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tables/table2.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S:\NATCAN_Projects\BreastCancer\Primary\Reports\Quarterly Reports\2024_10\"/>
    </mc:Choice>
  </mc:AlternateContent>
  <xr:revisionPtr revIDLastSave="0" documentId="13_ncr:1_{E933BBDF-6805-4673-9ED3-4D37BC27FF75}" xr6:coauthVersionLast="47" xr6:coauthVersionMax="47" xr10:uidLastSave="{00000000-0000-0000-0000-000000000000}"/>
  <bookViews>
    <workbookView xWindow="9855" yWindow="3885" windowWidth="15630" windowHeight="11385" tabRatio="821" xr2:uid="{00000000-000D-0000-FFFF-FFFF00000000}"/>
  </bookViews>
  <sheets>
    <sheet name="Cover_sheet" sheetId="12" r:id="rId1"/>
    <sheet name="Introduction" sheetId="2" r:id="rId2"/>
    <sheet name="Explanations" sheetId="6" r:id="rId3"/>
    <sheet name="Acknowledgments" sheetId="3" r:id="rId4"/>
    <sheet name="Refinements" sheetId="11" r:id="rId5"/>
    <sheet name="DataCompleteness" sheetId="1" state="hidden" r:id="rId6"/>
    <sheet name="View_DataCompleteness" sheetId="4" r:id="rId7"/>
    <sheet name="DataPatientCharacteristics" sheetId="7" state="hidden" r:id="rId8"/>
    <sheet name="DataIndicators" sheetId="15" state="hidden" r:id="rId9"/>
    <sheet name="View_Indicators" sheetId="13" r:id="rId10"/>
    <sheet name="Patient_Characteristics" sheetId="10" r:id="rId11"/>
  </sheets>
  <definedNames>
    <definedName name="_xlnm._FilterDatabase" localSheetId="5" hidden="1">DataCompleteness!$A$1:$L$8569</definedName>
    <definedName name="_xlnm._FilterDatabase" localSheetId="8" hidden="1">DataIndicators!$A$1:$L$7966</definedName>
    <definedName name="_xlnm._FilterDatabase" localSheetId="7" hidden="1">DataPatientCharacteristics!$A$1:$S$6727</definedName>
    <definedName name="end_date_graph" localSheetId="8">DataIndicators!$V$84</definedName>
    <definedName name="end_date_graph">DataCompleteness!$V$84</definedName>
    <definedName name="end_date_HES" localSheetId="8">DataIndicators!$V$88</definedName>
    <definedName name="end_date_HES">DataCompleteness!$V$88</definedName>
    <definedName name="end_date_pt_char" localSheetId="8">DataIndicators!$V$86</definedName>
    <definedName name="end_date_pt_char">DataCompleteness!$V$86</definedName>
    <definedName name="_xlnm.Print_Area" localSheetId="3">Acknowledgments!$A$1:$G$19</definedName>
    <definedName name="_xlnm.Print_Area" localSheetId="2">Explanations!$A$1:$G$125</definedName>
    <definedName name="_xlnm.Print_Area" localSheetId="10">Patient_Characteristics!$A$1:$I$92</definedName>
    <definedName name="_xlnm.Print_Area" localSheetId="4">Refinements!$A$1:$G$13</definedName>
    <definedName name="start_date_graph" localSheetId="8">DataIndicators!$V$83</definedName>
    <definedName name="start_date_graph">DataCompleteness!$V$83</definedName>
    <definedName name="start_date_HES" localSheetId="8">DataIndicators!$V$87</definedName>
    <definedName name="start_date_HES">DataCompleteness!$V$87</definedName>
    <definedName name="start_date_pt_char" localSheetId="8">DataIndicators!$V$85</definedName>
    <definedName name="start_date_pt_char">DataCompleteness!$V$85</definedName>
  </definedNames>
  <calcPr calcId="191029"/>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15" l="1"/>
  <c r="C10" i="13"/>
  <c r="C23" i="2"/>
  <c r="C25" i="2"/>
  <c r="C10" i="4"/>
  <c r="U93" i="1" l="1"/>
  <c r="C15" i="4" s="1"/>
  <c r="U83" i="15"/>
  <c r="U93" i="15"/>
  <c r="C15" i="13" s="1"/>
  <c r="C28" i="2" l="1"/>
  <c r="C29" i="2"/>
  <c r="C30" i="2"/>
  <c r="C27" i="2"/>
  <c r="L7966" i="15" l="1"/>
  <c r="L7965" i="15"/>
  <c r="L7964" i="15"/>
  <c r="L7963" i="15"/>
  <c r="L7962" i="15"/>
  <c r="L7961" i="15"/>
  <c r="L7960" i="15"/>
  <c r="L7959" i="15"/>
  <c r="L7958" i="15"/>
  <c r="L7957" i="15"/>
  <c r="L7956" i="15"/>
  <c r="L7955" i="15"/>
  <c r="L7954" i="15"/>
  <c r="L7953" i="15"/>
  <c r="L7952" i="15"/>
  <c r="L7951" i="15"/>
  <c r="L7950" i="15"/>
  <c r="L7949" i="15"/>
  <c r="L7948" i="15"/>
  <c r="L7947" i="15"/>
  <c r="L7946" i="15"/>
  <c r="L7945" i="15"/>
  <c r="L7944" i="15"/>
  <c r="L7943" i="15"/>
  <c r="L7942" i="15"/>
  <c r="L7941" i="15"/>
  <c r="L7940" i="15"/>
  <c r="L7939" i="15"/>
  <c r="L7938" i="15"/>
  <c r="L7937" i="15"/>
  <c r="L7936" i="15"/>
  <c r="L7935" i="15"/>
  <c r="L7934" i="15"/>
  <c r="L7933" i="15"/>
  <c r="L7932" i="15"/>
  <c r="L7931" i="15"/>
  <c r="L7930" i="15"/>
  <c r="L7929" i="15"/>
  <c r="L7928" i="15"/>
  <c r="L7927" i="15"/>
  <c r="L7926" i="15"/>
  <c r="L7925" i="15"/>
  <c r="L7924" i="15"/>
  <c r="L7923" i="15"/>
  <c r="L7922" i="15"/>
  <c r="L7921" i="15"/>
  <c r="L7920" i="15"/>
  <c r="L7919" i="15"/>
  <c r="L7918" i="15"/>
  <c r="L7917" i="15"/>
  <c r="L7916" i="15"/>
  <c r="L7915" i="15"/>
  <c r="L7914" i="15"/>
  <c r="L7913" i="15"/>
  <c r="L7912" i="15"/>
  <c r="L7911" i="15"/>
  <c r="L7910" i="15"/>
  <c r="L7909" i="15"/>
  <c r="L7908" i="15"/>
  <c r="L7907" i="15"/>
  <c r="L7906" i="15"/>
  <c r="L7905" i="15"/>
  <c r="L7904" i="15"/>
  <c r="L7903" i="15"/>
  <c r="L7902" i="15"/>
  <c r="L7901" i="15"/>
  <c r="L7900" i="15"/>
  <c r="L7899" i="15"/>
  <c r="L7898" i="15"/>
  <c r="L7897" i="15"/>
  <c r="L7896" i="15"/>
  <c r="L7895" i="15"/>
  <c r="L7894" i="15"/>
  <c r="L7893" i="15"/>
  <c r="L7892" i="15"/>
  <c r="L7891" i="15"/>
  <c r="L7890" i="15"/>
  <c r="L7889" i="15"/>
  <c r="L7888" i="15"/>
  <c r="L7887" i="15"/>
  <c r="L7886" i="15"/>
  <c r="L7885" i="15"/>
  <c r="L7884" i="15"/>
  <c r="L7883" i="15"/>
  <c r="L7882" i="15"/>
  <c r="L7881" i="15"/>
  <c r="L7880" i="15"/>
  <c r="L7879" i="15"/>
  <c r="L7878" i="15"/>
  <c r="L7877" i="15"/>
  <c r="L7876" i="15"/>
  <c r="L7875" i="15"/>
  <c r="L7874" i="15"/>
  <c r="L7873" i="15"/>
  <c r="L7872" i="15"/>
  <c r="L7871" i="15"/>
  <c r="L7870" i="15"/>
  <c r="L7869" i="15"/>
  <c r="L7868" i="15"/>
  <c r="L7867" i="15"/>
  <c r="L7866" i="15"/>
  <c r="L7865" i="15"/>
  <c r="L7864" i="15"/>
  <c r="L7863" i="15"/>
  <c r="L7862" i="15"/>
  <c r="L7861" i="15"/>
  <c r="L7860" i="15"/>
  <c r="L7859" i="15"/>
  <c r="L7858" i="15"/>
  <c r="L7857" i="15"/>
  <c r="L7856" i="15"/>
  <c r="L7855" i="15"/>
  <c r="L7854" i="15"/>
  <c r="L7853" i="15"/>
  <c r="L7852" i="15"/>
  <c r="L7851" i="15"/>
  <c r="L7850" i="15"/>
  <c r="L7849" i="15"/>
  <c r="L7848" i="15"/>
  <c r="L7847" i="15"/>
  <c r="L7846" i="15"/>
  <c r="L7845" i="15"/>
  <c r="L7844" i="15"/>
  <c r="L7843" i="15"/>
  <c r="L7842" i="15"/>
  <c r="L7841" i="15"/>
  <c r="L7840" i="15"/>
  <c r="L7839" i="15"/>
  <c r="L7838" i="15"/>
  <c r="L7837" i="15"/>
  <c r="L7836" i="15"/>
  <c r="L7835" i="15"/>
  <c r="L7834" i="15"/>
  <c r="L7833" i="15"/>
  <c r="L7832" i="15"/>
  <c r="L7831" i="15"/>
  <c r="L7830" i="15"/>
  <c r="L7829" i="15"/>
  <c r="L7828" i="15"/>
  <c r="L7827" i="15"/>
  <c r="L7826" i="15"/>
  <c r="L7825" i="15"/>
  <c r="L7824" i="15"/>
  <c r="L7823" i="15"/>
  <c r="L7822" i="15"/>
  <c r="L7821" i="15"/>
  <c r="L7820" i="15"/>
  <c r="L7819" i="15"/>
  <c r="L7818" i="15"/>
  <c r="L7817" i="15"/>
  <c r="L7816" i="15"/>
  <c r="L7815" i="15"/>
  <c r="L7814" i="15"/>
  <c r="L7813" i="15"/>
  <c r="L7812" i="15"/>
  <c r="L7811" i="15"/>
  <c r="L7810" i="15"/>
  <c r="L7809" i="15"/>
  <c r="L7808" i="15"/>
  <c r="L7807" i="15"/>
  <c r="L7806" i="15"/>
  <c r="L7805" i="15"/>
  <c r="L7804" i="15"/>
  <c r="L7803" i="15"/>
  <c r="L7802" i="15"/>
  <c r="L7801" i="15"/>
  <c r="L7800" i="15"/>
  <c r="L7799" i="15"/>
  <c r="L7798" i="15"/>
  <c r="L7797" i="15"/>
  <c r="L7796" i="15"/>
  <c r="L7795" i="15"/>
  <c r="L7794" i="15"/>
  <c r="L7793" i="15"/>
  <c r="L7792" i="15"/>
  <c r="L7791" i="15"/>
  <c r="L7790" i="15"/>
  <c r="L7789" i="15"/>
  <c r="L7788" i="15"/>
  <c r="L7787" i="15"/>
  <c r="L7786" i="15"/>
  <c r="L7785" i="15"/>
  <c r="L7784" i="15"/>
  <c r="L7783" i="15"/>
  <c r="L7782" i="15"/>
  <c r="L7781" i="15"/>
  <c r="L7780" i="15"/>
  <c r="L7779" i="15"/>
  <c r="L7778" i="15"/>
  <c r="L7777" i="15"/>
  <c r="L7776" i="15"/>
  <c r="L7775" i="15"/>
  <c r="L7774" i="15"/>
  <c r="L7773" i="15"/>
  <c r="L7772" i="15"/>
  <c r="L7771" i="15"/>
  <c r="L7770" i="15"/>
  <c r="L7769" i="15"/>
  <c r="L7768" i="15"/>
  <c r="L7767" i="15"/>
  <c r="L7766" i="15"/>
  <c r="L7765" i="15"/>
  <c r="L7764" i="15"/>
  <c r="L7763" i="15"/>
  <c r="L7762" i="15"/>
  <c r="L7761" i="15"/>
  <c r="L7760" i="15"/>
  <c r="L7759" i="15"/>
  <c r="L7758" i="15"/>
  <c r="L7757" i="15"/>
  <c r="L7756" i="15"/>
  <c r="L7755" i="15"/>
  <c r="L7754" i="15"/>
  <c r="L7753" i="15"/>
  <c r="L7752" i="15"/>
  <c r="L7751" i="15"/>
  <c r="L7750" i="15"/>
  <c r="L7749" i="15"/>
  <c r="L7748" i="15"/>
  <c r="L7747" i="15"/>
  <c r="L7746" i="15"/>
  <c r="L7745" i="15"/>
  <c r="L7744" i="15"/>
  <c r="L7743" i="15"/>
  <c r="L7742" i="15"/>
  <c r="L7741" i="15"/>
  <c r="L7740" i="15"/>
  <c r="L7739" i="15"/>
  <c r="L7738" i="15"/>
  <c r="L7737" i="15"/>
  <c r="L7736" i="15"/>
  <c r="L7735" i="15"/>
  <c r="L7734" i="15"/>
  <c r="L7733" i="15"/>
  <c r="L7732" i="15"/>
  <c r="L7731" i="15"/>
  <c r="L7730" i="15"/>
  <c r="L7729" i="15"/>
  <c r="L7728" i="15"/>
  <c r="L7727" i="15"/>
  <c r="L7726" i="15"/>
  <c r="L7725" i="15"/>
  <c r="L7724" i="15"/>
  <c r="L7723" i="15"/>
  <c r="L7722" i="15"/>
  <c r="L7721" i="15"/>
  <c r="L7720" i="15"/>
  <c r="L7719" i="15"/>
  <c r="L7718" i="15"/>
  <c r="L7717" i="15"/>
  <c r="L7716" i="15"/>
  <c r="L7715" i="15"/>
  <c r="L7714" i="15"/>
  <c r="L7713" i="15"/>
  <c r="L7712" i="15"/>
  <c r="L7711" i="15"/>
  <c r="L7710" i="15"/>
  <c r="L7709" i="15"/>
  <c r="L7708" i="15"/>
  <c r="L7707" i="15"/>
  <c r="L7706" i="15"/>
  <c r="L7705" i="15"/>
  <c r="L7704" i="15"/>
  <c r="L7703" i="15"/>
  <c r="L7702" i="15"/>
  <c r="L7701" i="15"/>
  <c r="L7700" i="15"/>
  <c r="L7699" i="15"/>
  <c r="L7698" i="15"/>
  <c r="L7697" i="15"/>
  <c r="L7696" i="15"/>
  <c r="L7695" i="15"/>
  <c r="L7694" i="15"/>
  <c r="L7693" i="15"/>
  <c r="L7692" i="15"/>
  <c r="L7691" i="15"/>
  <c r="L7690" i="15"/>
  <c r="L7689" i="15"/>
  <c r="L7688" i="15"/>
  <c r="L7687" i="15"/>
  <c r="L7686" i="15"/>
  <c r="L7685" i="15"/>
  <c r="L7684" i="15"/>
  <c r="L7683" i="15"/>
  <c r="L7682" i="15"/>
  <c r="L7681" i="15"/>
  <c r="L7680" i="15"/>
  <c r="L7679" i="15"/>
  <c r="L7678" i="15"/>
  <c r="L7677" i="15"/>
  <c r="L7676" i="15"/>
  <c r="L7675" i="15"/>
  <c r="L7674" i="15"/>
  <c r="L7673" i="15"/>
  <c r="L7672" i="15"/>
  <c r="L7671" i="15"/>
  <c r="L7670" i="15"/>
  <c r="L7669" i="15"/>
  <c r="L7668" i="15"/>
  <c r="L7667" i="15"/>
  <c r="L7666" i="15"/>
  <c r="L7665" i="15"/>
  <c r="L7664" i="15"/>
  <c r="L7663" i="15"/>
  <c r="L7662" i="15"/>
  <c r="L7661" i="15"/>
  <c r="L7660" i="15"/>
  <c r="L7659" i="15"/>
  <c r="L7658" i="15"/>
  <c r="L7657" i="15"/>
  <c r="L7656" i="15"/>
  <c r="L7655" i="15"/>
  <c r="L7654" i="15"/>
  <c r="L7653" i="15"/>
  <c r="L7652" i="15"/>
  <c r="L7651" i="15"/>
  <c r="L7650" i="15"/>
  <c r="L7649" i="15"/>
  <c r="L7648" i="15"/>
  <c r="L7647" i="15"/>
  <c r="L7646" i="15"/>
  <c r="L7645" i="15"/>
  <c r="L7644" i="15"/>
  <c r="L7643" i="15"/>
  <c r="L7642" i="15"/>
  <c r="L7641" i="15"/>
  <c r="L7640" i="15"/>
  <c r="L7639" i="15"/>
  <c r="L7638" i="15"/>
  <c r="L7637" i="15"/>
  <c r="L7636" i="15"/>
  <c r="L7635" i="15"/>
  <c r="L7634" i="15"/>
  <c r="L7633" i="15"/>
  <c r="L7632" i="15"/>
  <c r="L7631" i="15"/>
  <c r="L7630" i="15"/>
  <c r="L7629" i="15"/>
  <c r="L7628" i="15"/>
  <c r="L7627" i="15"/>
  <c r="L7626" i="15"/>
  <c r="L7625" i="15"/>
  <c r="L7624" i="15"/>
  <c r="L7623" i="15"/>
  <c r="L7622" i="15"/>
  <c r="L7621" i="15"/>
  <c r="L7620" i="15"/>
  <c r="L7619" i="15"/>
  <c r="L7618" i="15"/>
  <c r="L7617" i="15"/>
  <c r="L7616" i="15"/>
  <c r="L7615" i="15"/>
  <c r="L7614" i="15"/>
  <c r="L7613" i="15"/>
  <c r="L7612" i="15"/>
  <c r="L7611" i="15"/>
  <c r="L7610" i="15"/>
  <c r="L7609" i="15"/>
  <c r="L7608" i="15"/>
  <c r="L7607" i="15"/>
  <c r="L7606" i="15"/>
  <c r="L7605" i="15"/>
  <c r="L7604" i="15"/>
  <c r="L7603" i="15"/>
  <c r="L7602" i="15"/>
  <c r="L7601" i="15"/>
  <c r="L7600" i="15"/>
  <c r="L7599" i="15"/>
  <c r="L7598" i="15"/>
  <c r="L7597" i="15"/>
  <c r="L7596" i="15"/>
  <c r="L7595" i="15"/>
  <c r="L7594" i="15"/>
  <c r="L7593" i="15"/>
  <c r="L7592" i="15"/>
  <c r="L7591" i="15"/>
  <c r="L7590" i="15"/>
  <c r="L7589" i="15"/>
  <c r="L7588" i="15"/>
  <c r="L7587" i="15"/>
  <c r="L7586" i="15"/>
  <c r="L7585" i="15"/>
  <c r="L7584" i="15"/>
  <c r="L7583" i="15"/>
  <c r="L7582" i="15"/>
  <c r="L7581" i="15"/>
  <c r="L7580" i="15"/>
  <c r="L7579" i="15"/>
  <c r="L7578" i="15"/>
  <c r="L7577" i="15"/>
  <c r="L7576" i="15"/>
  <c r="L7575" i="15"/>
  <c r="L7574" i="15"/>
  <c r="L7573" i="15"/>
  <c r="L7572" i="15"/>
  <c r="L7571" i="15"/>
  <c r="L7570" i="15"/>
  <c r="L7569" i="15"/>
  <c r="L7568" i="15"/>
  <c r="L7567" i="15"/>
  <c r="L7566" i="15"/>
  <c r="L7565" i="15"/>
  <c r="L7564" i="15"/>
  <c r="L7563" i="15"/>
  <c r="L7562" i="15"/>
  <c r="L7561" i="15"/>
  <c r="L7560" i="15"/>
  <c r="L7559" i="15"/>
  <c r="L7558" i="15"/>
  <c r="L7557" i="15"/>
  <c r="L7556" i="15"/>
  <c r="L7555" i="15"/>
  <c r="L7554" i="15"/>
  <c r="L7553" i="15"/>
  <c r="L7552" i="15"/>
  <c r="L7551" i="15"/>
  <c r="L7550" i="15"/>
  <c r="L7549" i="15"/>
  <c r="L7548" i="15"/>
  <c r="L7547" i="15"/>
  <c r="L7546" i="15"/>
  <c r="L7545" i="15"/>
  <c r="L7544" i="15"/>
  <c r="L7543" i="15"/>
  <c r="L7542" i="15"/>
  <c r="L7541" i="15"/>
  <c r="L7540" i="15"/>
  <c r="L7539" i="15"/>
  <c r="L7538" i="15"/>
  <c r="L7537" i="15"/>
  <c r="L7536" i="15"/>
  <c r="L7535" i="15"/>
  <c r="L7534" i="15"/>
  <c r="L7533" i="15"/>
  <c r="L7532" i="15"/>
  <c r="L7531" i="15"/>
  <c r="L7530" i="15"/>
  <c r="L7529" i="15"/>
  <c r="L7528" i="15"/>
  <c r="L7527" i="15"/>
  <c r="L7526" i="15"/>
  <c r="L7525" i="15"/>
  <c r="L7524" i="15"/>
  <c r="L7523" i="15"/>
  <c r="L7522" i="15"/>
  <c r="L7521" i="15"/>
  <c r="L7520" i="15"/>
  <c r="L7519" i="15"/>
  <c r="L7518" i="15"/>
  <c r="L7517" i="15"/>
  <c r="L7516" i="15"/>
  <c r="L7515" i="15"/>
  <c r="L7514" i="15"/>
  <c r="L7513" i="15"/>
  <c r="L7512" i="15"/>
  <c r="L7511" i="15"/>
  <c r="L7510" i="15"/>
  <c r="L7509" i="15"/>
  <c r="L7508" i="15"/>
  <c r="L7507" i="15"/>
  <c r="L7506" i="15"/>
  <c r="L7505" i="15"/>
  <c r="L7504" i="15"/>
  <c r="L7503" i="15"/>
  <c r="L7502" i="15"/>
  <c r="L7501" i="15"/>
  <c r="L7500" i="15"/>
  <c r="L7499" i="15"/>
  <c r="L7498" i="15"/>
  <c r="L7497" i="15"/>
  <c r="L7496" i="15"/>
  <c r="L7495" i="15"/>
  <c r="L7494" i="15"/>
  <c r="L7493" i="15"/>
  <c r="L7492" i="15"/>
  <c r="L7491" i="15"/>
  <c r="L7490" i="15"/>
  <c r="L7489" i="15"/>
  <c r="L7488" i="15"/>
  <c r="L7487" i="15"/>
  <c r="L7486" i="15"/>
  <c r="L7485" i="15"/>
  <c r="L7484" i="15"/>
  <c r="L7483" i="15"/>
  <c r="L7482" i="15"/>
  <c r="L7481" i="15"/>
  <c r="L7480" i="15"/>
  <c r="L7479" i="15"/>
  <c r="L7478" i="15"/>
  <c r="L7477" i="15"/>
  <c r="L7476" i="15"/>
  <c r="L7475" i="15"/>
  <c r="L7474" i="15"/>
  <c r="L7473" i="15"/>
  <c r="L7472" i="15"/>
  <c r="L7471" i="15"/>
  <c r="L7470" i="15"/>
  <c r="L7469" i="15"/>
  <c r="L7468" i="15"/>
  <c r="L7467" i="15"/>
  <c r="L7466" i="15"/>
  <c r="L7465" i="15"/>
  <c r="L7464" i="15"/>
  <c r="L7463" i="15"/>
  <c r="L7462" i="15"/>
  <c r="L7461" i="15"/>
  <c r="L7460" i="15"/>
  <c r="L7459" i="15"/>
  <c r="L7458" i="15"/>
  <c r="L7457" i="15"/>
  <c r="L7456" i="15"/>
  <c r="L7455" i="15"/>
  <c r="L7454" i="15"/>
  <c r="L7453" i="15"/>
  <c r="L7452" i="15"/>
  <c r="L7451" i="15"/>
  <c r="L7450" i="15"/>
  <c r="L7449" i="15"/>
  <c r="L7448" i="15"/>
  <c r="L7447" i="15"/>
  <c r="L7446" i="15"/>
  <c r="L7445" i="15"/>
  <c r="L7444" i="15"/>
  <c r="L7443" i="15"/>
  <c r="L7442" i="15"/>
  <c r="L7441" i="15"/>
  <c r="L7440" i="15"/>
  <c r="L7439" i="15"/>
  <c r="L7438" i="15"/>
  <c r="L7437" i="15"/>
  <c r="L7436" i="15"/>
  <c r="L7435" i="15"/>
  <c r="L7434" i="15"/>
  <c r="L7433" i="15"/>
  <c r="L7432" i="15"/>
  <c r="L7431" i="15"/>
  <c r="L7430" i="15"/>
  <c r="L7429" i="15"/>
  <c r="L7428" i="15"/>
  <c r="L7427" i="15"/>
  <c r="L7426" i="15"/>
  <c r="L7425" i="15"/>
  <c r="L7424" i="15"/>
  <c r="L7423" i="15"/>
  <c r="L7422" i="15"/>
  <c r="L7421" i="15"/>
  <c r="L7420" i="15"/>
  <c r="L7419" i="15"/>
  <c r="L7418" i="15"/>
  <c r="L7417" i="15"/>
  <c r="L7416" i="15"/>
  <c r="L7415" i="15"/>
  <c r="L7414" i="15"/>
  <c r="L7413" i="15"/>
  <c r="L7412" i="15"/>
  <c r="L7411" i="15"/>
  <c r="L7410" i="15"/>
  <c r="L7409" i="15"/>
  <c r="L7408" i="15"/>
  <c r="L7407" i="15"/>
  <c r="L7406" i="15"/>
  <c r="L7405" i="15"/>
  <c r="L7404" i="15"/>
  <c r="L7403" i="15"/>
  <c r="L7402" i="15"/>
  <c r="L7401" i="15"/>
  <c r="L7400" i="15"/>
  <c r="L7399" i="15"/>
  <c r="L7398" i="15"/>
  <c r="L7397" i="15"/>
  <c r="L7396" i="15"/>
  <c r="L7395" i="15"/>
  <c r="L7394" i="15"/>
  <c r="L7393" i="15"/>
  <c r="L7392" i="15"/>
  <c r="L7391" i="15"/>
  <c r="L7390" i="15"/>
  <c r="L7389" i="15"/>
  <c r="L7388" i="15"/>
  <c r="L7387" i="15"/>
  <c r="L7386" i="15"/>
  <c r="L7385" i="15"/>
  <c r="L7384" i="15"/>
  <c r="L7383" i="15"/>
  <c r="L7382" i="15"/>
  <c r="L7381" i="15"/>
  <c r="L7380" i="15"/>
  <c r="L7379" i="15"/>
  <c r="L7378" i="15"/>
  <c r="L7377" i="15"/>
  <c r="L7376" i="15"/>
  <c r="L7375" i="15"/>
  <c r="L7374" i="15"/>
  <c r="L7373" i="15"/>
  <c r="L7372" i="15"/>
  <c r="L7371" i="15"/>
  <c r="L7370" i="15"/>
  <c r="L7369" i="15"/>
  <c r="L7368" i="15"/>
  <c r="L7367" i="15"/>
  <c r="L7366" i="15"/>
  <c r="L7365" i="15"/>
  <c r="L7364" i="15"/>
  <c r="L7363" i="15"/>
  <c r="L7362" i="15"/>
  <c r="L7361" i="15"/>
  <c r="L7360" i="15"/>
  <c r="L7359" i="15"/>
  <c r="L7358" i="15"/>
  <c r="L7357" i="15"/>
  <c r="L7356" i="15"/>
  <c r="L7355" i="15"/>
  <c r="L7354" i="15"/>
  <c r="L7353" i="15"/>
  <c r="L7352" i="15"/>
  <c r="L7351" i="15"/>
  <c r="L7350" i="15"/>
  <c r="L7349" i="15"/>
  <c r="L7348" i="15"/>
  <c r="L7347" i="15"/>
  <c r="L7346" i="15"/>
  <c r="L7345" i="15"/>
  <c r="L7344" i="15"/>
  <c r="L7343" i="15"/>
  <c r="L7342" i="15"/>
  <c r="L7341" i="15"/>
  <c r="L7340" i="15"/>
  <c r="L7339" i="15"/>
  <c r="L7338" i="15"/>
  <c r="L7337" i="15"/>
  <c r="L7336" i="15"/>
  <c r="L7335" i="15"/>
  <c r="L7334" i="15"/>
  <c r="L7333" i="15"/>
  <c r="L7332" i="15"/>
  <c r="L7331" i="15"/>
  <c r="L7330" i="15"/>
  <c r="L7329" i="15"/>
  <c r="L7328" i="15"/>
  <c r="L7327" i="15"/>
  <c r="L7326" i="15"/>
  <c r="L7325" i="15"/>
  <c r="L7324" i="15"/>
  <c r="L7323" i="15"/>
  <c r="L7322" i="15"/>
  <c r="L7321" i="15"/>
  <c r="L7320" i="15"/>
  <c r="L7319" i="15"/>
  <c r="L7318" i="15"/>
  <c r="L7317" i="15"/>
  <c r="L7316" i="15"/>
  <c r="L7315" i="15"/>
  <c r="L7314" i="15"/>
  <c r="L7313" i="15"/>
  <c r="L7312" i="15"/>
  <c r="L7311" i="15"/>
  <c r="L7310" i="15"/>
  <c r="L7309" i="15"/>
  <c r="L7308" i="15"/>
  <c r="L7307" i="15"/>
  <c r="L7306" i="15"/>
  <c r="L7305" i="15"/>
  <c r="L7304" i="15"/>
  <c r="L7303" i="15"/>
  <c r="L7302" i="15"/>
  <c r="L7301" i="15"/>
  <c r="L7300" i="15"/>
  <c r="L7299" i="15"/>
  <c r="L7298" i="15"/>
  <c r="L7297" i="15"/>
  <c r="L7296" i="15"/>
  <c r="L7295" i="15"/>
  <c r="L7294" i="15"/>
  <c r="L7293" i="15"/>
  <c r="L7292" i="15"/>
  <c r="L7291" i="15"/>
  <c r="L7290" i="15"/>
  <c r="L7289" i="15"/>
  <c r="L7288" i="15"/>
  <c r="L7287" i="15"/>
  <c r="L7286" i="15"/>
  <c r="L7285" i="15"/>
  <c r="L7284" i="15"/>
  <c r="L7283" i="15"/>
  <c r="L7282" i="15"/>
  <c r="L7281" i="15"/>
  <c r="L7280" i="15"/>
  <c r="L7279" i="15"/>
  <c r="L7278" i="15"/>
  <c r="L7277" i="15"/>
  <c r="L7276" i="15"/>
  <c r="L7275" i="15"/>
  <c r="L7274" i="15"/>
  <c r="L7273" i="15"/>
  <c r="L7272" i="15"/>
  <c r="L7271" i="15"/>
  <c r="L7270" i="15"/>
  <c r="L7269" i="15"/>
  <c r="L7268" i="15"/>
  <c r="L7267" i="15"/>
  <c r="L7266" i="15"/>
  <c r="L7265" i="15"/>
  <c r="L7264" i="15"/>
  <c r="L7263" i="15"/>
  <c r="L7262" i="15"/>
  <c r="L7261" i="15"/>
  <c r="L7260" i="15"/>
  <c r="L7259" i="15"/>
  <c r="L7258" i="15"/>
  <c r="L7257" i="15"/>
  <c r="L7256" i="15"/>
  <c r="L7255" i="15"/>
  <c r="L7254" i="15"/>
  <c r="L7253" i="15"/>
  <c r="L7252" i="15"/>
  <c r="L7251" i="15"/>
  <c r="L7250" i="15"/>
  <c r="L7249" i="15"/>
  <c r="L7248" i="15"/>
  <c r="L7247" i="15"/>
  <c r="L7246" i="15"/>
  <c r="L7245" i="15"/>
  <c r="L7244" i="15"/>
  <c r="L7243" i="15"/>
  <c r="L7242" i="15"/>
  <c r="L7241" i="15"/>
  <c r="L7240" i="15"/>
  <c r="L7239" i="15"/>
  <c r="L7238" i="15"/>
  <c r="L7237" i="15"/>
  <c r="L7236" i="15"/>
  <c r="L7235" i="15"/>
  <c r="L7234" i="15"/>
  <c r="L7233" i="15"/>
  <c r="L7232" i="15"/>
  <c r="L7231" i="15"/>
  <c r="L7230" i="15"/>
  <c r="L7229" i="15"/>
  <c r="L7228" i="15"/>
  <c r="L7227" i="15"/>
  <c r="L7226" i="15"/>
  <c r="L7225" i="15"/>
  <c r="L7224" i="15"/>
  <c r="L7223" i="15"/>
  <c r="L7222" i="15"/>
  <c r="L7221" i="15"/>
  <c r="L7220" i="15"/>
  <c r="L7219" i="15"/>
  <c r="L7218" i="15"/>
  <c r="L7217" i="15"/>
  <c r="L7216" i="15"/>
  <c r="L7215" i="15"/>
  <c r="L7214" i="15"/>
  <c r="L7213" i="15"/>
  <c r="L7212" i="15"/>
  <c r="L7211" i="15"/>
  <c r="L7210" i="15"/>
  <c r="L7209" i="15"/>
  <c r="L7208" i="15"/>
  <c r="L7207" i="15"/>
  <c r="L7206" i="15"/>
  <c r="L7205" i="15"/>
  <c r="L7204" i="15"/>
  <c r="L7203" i="15"/>
  <c r="L7202" i="15"/>
  <c r="L7201" i="15"/>
  <c r="L7200" i="15"/>
  <c r="L7199" i="15"/>
  <c r="L7198" i="15"/>
  <c r="L7197" i="15"/>
  <c r="L7196" i="15"/>
  <c r="L7195" i="15"/>
  <c r="L7194" i="15"/>
  <c r="L7193" i="15"/>
  <c r="L7192" i="15"/>
  <c r="L7191" i="15"/>
  <c r="L7190" i="15"/>
  <c r="L7189" i="15"/>
  <c r="L7188" i="15"/>
  <c r="L7187" i="15"/>
  <c r="L7186" i="15"/>
  <c r="L7185" i="15"/>
  <c r="L7184" i="15"/>
  <c r="L7183" i="15"/>
  <c r="L7182" i="15"/>
  <c r="L7181" i="15"/>
  <c r="L7180" i="15"/>
  <c r="L7179" i="15"/>
  <c r="L7178" i="15"/>
  <c r="L7177" i="15"/>
  <c r="L7176" i="15"/>
  <c r="L7175" i="15"/>
  <c r="L7174" i="15"/>
  <c r="L7173" i="15"/>
  <c r="L7172" i="15"/>
  <c r="L7171" i="15"/>
  <c r="L7170" i="15"/>
  <c r="L7169" i="15"/>
  <c r="L7168" i="15"/>
  <c r="L7167" i="15"/>
  <c r="L7166" i="15"/>
  <c r="L7165" i="15"/>
  <c r="L7164" i="15"/>
  <c r="L7163" i="15"/>
  <c r="L7162" i="15"/>
  <c r="L7161" i="15"/>
  <c r="L7160" i="15"/>
  <c r="L7159" i="15"/>
  <c r="L7158" i="15"/>
  <c r="L7157" i="15"/>
  <c r="L7156" i="15"/>
  <c r="L7155" i="15"/>
  <c r="L7154" i="15"/>
  <c r="L7153" i="15"/>
  <c r="L7152" i="15"/>
  <c r="L7151" i="15"/>
  <c r="L7150" i="15"/>
  <c r="L7149" i="15"/>
  <c r="L7148" i="15"/>
  <c r="L7147" i="15"/>
  <c r="L7146" i="15"/>
  <c r="L7145" i="15"/>
  <c r="L7144" i="15"/>
  <c r="L7143" i="15"/>
  <c r="L7142" i="15"/>
  <c r="L7141" i="15"/>
  <c r="L7140" i="15"/>
  <c r="L7139" i="15"/>
  <c r="L7138" i="15"/>
  <c r="L7137" i="15"/>
  <c r="L7136" i="15"/>
  <c r="L7135" i="15"/>
  <c r="L7134" i="15"/>
  <c r="L7133" i="15"/>
  <c r="L7132" i="15"/>
  <c r="L7131" i="15"/>
  <c r="L7130" i="15"/>
  <c r="L7129" i="15"/>
  <c r="L7128" i="15"/>
  <c r="L7127" i="15"/>
  <c r="L7126" i="15"/>
  <c r="L7125" i="15"/>
  <c r="L7124" i="15"/>
  <c r="L7123" i="15"/>
  <c r="L7122" i="15"/>
  <c r="L7121" i="15"/>
  <c r="L7120" i="15"/>
  <c r="L7119" i="15"/>
  <c r="L7118" i="15"/>
  <c r="L7117" i="15"/>
  <c r="L7116" i="15"/>
  <c r="L7115" i="15"/>
  <c r="L7114" i="15"/>
  <c r="L7113" i="15"/>
  <c r="L7112" i="15"/>
  <c r="L7111" i="15"/>
  <c r="L7110" i="15"/>
  <c r="L7109" i="15"/>
  <c r="L7108" i="15"/>
  <c r="L7107" i="15"/>
  <c r="L7106" i="15"/>
  <c r="L7105" i="15"/>
  <c r="L7104" i="15"/>
  <c r="L7103" i="15"/>
  <c r="L7102" i="15"/>
  <c r="L7101" i="15"/>
  <c r="L7100" i="15"/>
  <c r="L7099" i="15"/>
  <c r="L7098" i="15"/>
  <c r="L7097" i="15"/>
  <c r="L7096" i="15"/>
  <c r="L7095" i="15"/>
  <c r="L7094" i="15"/>
  <c r="L7093" i="15"/>
  <c r="L7092" i="15"/>
  <c r="L7091" i="15"/>
  <c r="L7090" i="15"/>
  <c r="L7089" i="15"/>
  <c r="L7088" i="15"/>
  <c r="L7087" i="15"/>
  <c r="L7086" i="15"/>
  <c r="L7085" i="15"/>
  <c r="L7084" i="15"/>
  <c r="L7083" i="15"/>
  <c r="L7082" i="15"/>
  <c r="L7081" i="15"/>
  <c r="L7080" i="15"/>
  <c r="L7079" i="15"/>
  <c r="L7078" i="15"/>
  <c r="L7077" i="15"/>
  <c r="L7076" i="15"/>
  <c r="L7075" i="15"/>
  <c r="L7074" i="15"/>
  <c r="L7073" i="15"/>
  <c r="L7072" i="15"/>
  <c r="L7071" i="15"/>
  <c r="L7070" i="15"/>
  <c r="L7069" i="15"/>
  <c r="L7068" i="15"/>
  <c r="L7067" i="15"/>
  <c r="L7066" i="15"/>
  <c r="L7065" i="15"/>
  <c r="L7064" i="15"/>
  <c r="L7063" i="15"/>
  <c r="L7062" i="15"/>
  <c r="L7061" i="15"/>
  <c r="L7060" i="15"/>
  <c r="L7059" i="15"/>
  <c r="L7058" i="15"/>
  <c r="L7057" i="15"/>
  <c r="L7056" i="15"/>
  <c r="L7055" i="15"/>
  <c r="L7054" i="15"/>
  <c r="L7053" i="15"/>
  <c r="L7052" i="15"/>
  <c r="L7051" i="15"/>
  <c r="L7050" i="15"/>
  <c r="L7049" i="15"/>
  <c r="L7048" i="15"/>
  <c r="L7047" i="15"/>
  <c r="L7046" i="15"/>
  <c r="L7045" i="15"/>
  <c r="L7044" i="15"/>
  <c r="L7043" i="15"/>
  <c r="L7042" i="15"/>
  <c r="L7041" i="15"/>
  <c r="L7040" i="15"/>
  <c r="L7039" i="15"/>
  <c r="L7038" i="15"/>
  <c r="L7037" i="15"/>
  <c r="L7036" i="15"/>
  <c r="L7035" i="15"/>
  <c r="L7034" i="15"/>
  <c r="L7033" i="15"/>
  <c r="L7032" i="15"/>
  <c r="L7031" i="15"/>
  <c r="L7030" i="15"/>
  <c r="L7029" i="15"/>
  <c r="L7028" i="15"/>
  <c r="L7027" i="15"/>
  <c r="L7026" i="15"/>
  <c r="L7025" i="15"/>
  <c r="L7024" i="15"/>
  <c r="L7023" i="15"/>
  <c r="L7022" i="15"/>
  <c r="L7021" i="15"/>
  <c r="L7020" i="15"/>
  <c r="L7019" i="15"/>
  <c r="L7018" i="15"/>
  <c r="L7017" i="15"/>
  <c r="L7016" i="15"/>
  <c r="L7015" i="15"/>
  <c r="L7014" i="15"/>
  <c r="L7013" i="15"/>
  <c r="L7012" i="15"/>
  <c r="L7011" i="15"/>
  <c r="L7010" i="15"/>
  <c r="L7009" i="15"/>
  <c r="L7008" i="15"/>
  <c r="L7007" i="15"/>
  <c r="L7006" i="15"/>
  <c r="L7005" i="15"/>
  <c r="L7004" i="15"/>
  <c r="L7003" i="15"/>
  <c r="L7002" i="15"/>
  <c r="L7001" i="15"/>
  <c r="L7000" i="15"/>
  <c r="L6999" i="15"/>
  <c r="L6998" i="15"/>
  <c r="L6997" i="15"/>
  <c r="L6996" i="15"/>
  <c r="L6995" i="15"/>
  <c r="L6994" i="15"/>
  <c r="L6993" i="15"/>
  <c r="L6992" i="15"/>
  <c r="L6991" i="15"/>
  <c r="L6990" i="15"/>
  <c r="L6989" i="15"/>
  <c r="L6988" i="15"/>
  <c r="L6987" i="15"/>
  <c r="L6986" i="15"/>
  <c r="L6985" i="15"/>
  <c r="L6984" i="15"/>
  <c r="L6983" i="15"/>
  <c r="L6982" i="15"/>
  <c r="L6981" i="15"/>
  <c r="L6980" i="15"/>
  <c r="L6979" i="15"/>
  <c r="L6978" i="15"/>
  <c r="L6977" i="15"/>
  <c r="L6976" i="15"/>
  <c r="L6975" i="15"/>
  <c r="L6974" i="15"/>
  <c r="L6973" i="15"/>
  <c r="L6972" i="15"/>
  <c r="L6971" i="15"/>
  <c r="L6970" i="15"/>
  <c r="L6969" i="15"/>
  <c r="L6968" i="15"/>
  <c r="L6967" i="15"/>
  <c r="L6966" i="15"/>
  <c r="L6965" i="15"/>
  <c r="L6964" i="15"/>
  <c r="L6963" i="15"/>
  <c r="L6962" i="15"/>
  <c r="L6961" i="15"/>
  <c r="L6960" i="15"/>
  <c r="L6959" i="15"/>
  <c r="L6958" i="15"/>
  <c r="L6957" i="15"/>
  <c r="L6956" i="15"/>
  <c r="L6955" i="15"/>
  <c r="L6954" i="15"/>
  <c r="L6953" i="15"/>
  <c r="L6952" i="15"/>
  <c r="L6951" i="15"/>
  <c r="L6950" i="15"/>
  <c r="L6949" i="15"/>
  <c r="L6948" i="15"/>
  <c r="L6947" i="15"/>
  <c r="L6946" i="15"/>
  <c r="L6945" i="15"/>
  <c r="L6944" i="15"/>
  <c r="L6943" i="15"/>
  <c r="L6942" i="15"/>
  <c r="L6941" i="15"/>
  <c r="L6940" i="15"/>
  <c r="L6939" i="15"/>
  <c r="L6938" i="15"/>
  <c r="L6937" i="15"/>
  <c r="L6936" i="15"/>
  <c r="L6935" i="15"/>
  <c r="L6934" i="15"/>
  <c r="L6933" i="15"/>
  <c r="L6932" i="15"/>
  <c r="L6931" i="15"/>
  <c r="L6930" i="15"/>
  <c r="L6929" i="15"/>
  <c r="L6928" i="15"/>
  <c r="L6927" i="15"/>
  <c r="L6926" i="15"/>
  <c r="L6925" i="15"/>
  <c r="L6924" i="15"/>
  <c r="L6923" i="15"/>
  <c r="L6922" i="15"/>
  <c r="L6921" i="15"/>
  <c r="L6920" i="15"/>
  <c r="L6919" i="15"/>
  <c r="L6918" i="15"/>
  <c r="L6917" i="15"/>
  <c r="L6916" i="15"/>
  <c r="L6915" i="15"/>
  <c r="L6914" i="15"/>
  <c r="L6913" i="15"/>
  <c r="L6912" i="15"/>
  <c r="L6911" i="15"/>
  <c r="L6910" i="15"/>
  <c r="L6909" i="15"/>
  <c r="L6908" i="15"/>
  <c r="L6907" i="15"/>
  <c r="L6906" i="15"/>
  <c r="L6905" i="15"/>
  <c r="L6904" i="15"/>
  <c r="L6903" i="15"/>
  <c r="L6902" i="15"/>
  <c r="L6901" i="15"/>
  <c r="L6900" i="15"/>
  <c r="L6899" i="15"/>
  <c r="L6898" i="15"/>
  <c r="L6897" i="15"/>
  <c r="L6896" i="15"/>
  <c r="L6895" i="15"/>
  <c r="L6894" i="15"/>
  <c r="L6893" i="15"/>
  <c r="L6892" i="15"/>
  <c r="L6891" i="15"/>
  <c r="L6890" i="15"/>
  <c r="L6889" i="15"/>
  <c r="L6888" i="15"/>
  <c r="L6887" i="15"/>
  <c r="L6886" i="15"/>
  <c r="L6885" i="15"/>
  <c r="L6884" i="15"/>
  <c r="L6883" i="15"/>
  <c r="L6882" i="15"/>
  <c r="L6881" i="15"/>
  <c r="L6880" i="15"/>
  <c r="L6879" i="15"/>
  <c r="L6878" i="15"/>
  <c r="L6877" i="15"/>
  <c r="L6876" i="15"/>
  <c r="L6875" i="15"/>
  <c r="L6874" i="15"/>
  <c r="L6873" i="15"/>
  <c r="L6872" i="15"/>
  <c r="L6871" i="15"/>
  <c r="L6870" i="15"/>
  <c r="L6869" i="15"/>
  <c r="L6868" i="15"/>
  <c r="L6867" i="15"/>
  <c r="L6866" i="15"/>
  <c r="L6865" i="15"/>
  <c r="L6864" i="15"/>
  <c r="L6863" i="15"/>
  <c r="L6862" i="15"/>
  <c r="L6861" i="15"/>
  <c r="L6860" i="15"/>
  <c r="L6859" i="15"/>
  <c r="L6858" i="15"/>
  <c r="L6857" i="15"/>
  <c r="L6856" i="15"/>
  <c r="L6855" i="15"/>
  <c r="L6854" i="15"/>
  <c r="L6853" i="15"/>
  <c r="L6852" i="15"/>
  <c r="L6851" i="15"/>
  <c r="L6850" i="15"/>
  <c r="L6849" i="15"/>
  <c r="L6848" i="15"/>
  <c r="L6847" i="15"/>
  <c r="L6846" i="15"/>
  <c r="L6845" i="15"/>
  <c r="L6844" i="15"/>
  <c r="L6843" i="15"/>
  <c r="L6842" i="15"/>
  <c r="L6841" i="15"/>
  <c r="L6840" i="15"/>
  <c r="L6839" i="15"/>
  <c r="L6838" i="15"/>
  <c r="L6837" i="15"/>
  <c r="L6836" i="15"/>
  <c r="L6835" i="15"/>
  <c r="L6834" i="15"/>
  <c r="L6833" i="15"/>
  <c r="L6832" i="15"/>
  <c r="L6831" i="15"/>
  <c r="L6830" i="15"/>
  <c r="L6829" i="15"/>
  <c r="L6828" i="15"/>
  <c r="L6827" i="15"/>
  <c r="L6826" i="15"/>
  <c r="L6825" i="15"/>
  <c r="L6824" i="15"/>
  <c r="L6823" i="15"/>
  <c r="L6822" i="15"/>
  <c r="L6821" i="15"/>
  <c r="L6820" i="15"/>
  <c r="L6819" i="15"/>
  <c r="L6818" i="15"/>
  <c r="L6817" i="15"/>
  <c r="L6816" i="15"/>
  <c r="L6815" i="15"/>
  <c r="L6814" i="15"/>
  <c r="L6813" i="15"/>
  <c r="L6812" i="15"/>
  <c r="L6811" i="15"/>
  <c r="L6810" i="15"/>
  <c r="L6809" i="15"/>
  <c r="L6808" i="15"/>
  <c r="L6807" i="15"/>
  <c r="L6806" i="15"/>
  <c r="L6805" i="15"/>
  <c r="L6804" i="15"/>
  <c r="L6803" i="15"/>
  <c r="L6802" i="15"/>
  <c r="L6801" i="15"/>
  <c r="L6800" i="15"/>
  <c r="L6799" i="15"/>
  <c r="L6798" i="15"/>
  <c r="L6797" i="15"/>
  <c r="L6796" i="15"/>
  <c r="L6795" i="15"/>
  <c r="L6794" i="15"/>
  <c r="L6793" i="15"/>
  <c r="L6792" i="15"/>
  <c r="L6791" i="15"/>
  <c r="L6790" i="15"/>
  <c r="L6789" i="15"/>
  <c r="L6788" i="15"/>
  <c r="L6787" i="15"/>
  <c r="L6786" i="15"/>
  <c r="L6785" i="15"/>
  <c r="L6784" i="15"/>
  <c r="L6783" i="15"/>
  <c r="L6782" i="15"/>
  <c r="L6781" i="15"/>
  <c r="L6780" i="15"/>
  <c r="L6779" i="15"/>
  <c r="L6778" i="15"/>
  <c r="L6777" i="15"/>
  <c r="L6776" i="15"/>
  <c r="L6775" i="15"/>
  <c r="L6774" i="15"/>
  <c r="L6773" i="15"/>
  <c r="L6772" i="15"/>
  <c r="L6771" i="15"/>
  <c r="L6770" i="15"/>
  <c r="L6769" i="15"/>
  <c r="L6768" i="15"/>
  <c r="L6767" i="15"/>
  <c r="L6766" i="15"/>
  <c r="L6765" i="15"/>
  <c r="L6764" i="15"/>
  <c r="L6763" i="15"/>
  <c r="L6762" i="15"/>
  <c r="L6761" i="15"/>
  <c r="L6760" i="15"/>
  <c r="L6759" i="15"/>
  <c r="L6758" i="15"/>
  <c r="L6757" i="15"/>
  <c r="L6756" i="15"/>
  <c r="L6755" i="15"/>
  <c r="L6754" i="15"/>
  <c r="L6753" i="15"/>
  <c r="L6752" i="15"/>
  <c r="L6751" i="15"/>
  <c r="L6750" i="15"/>
  <c r="L6749" i="15"/>
  <c r="L6748" i="15"/>
  <c r="L6747" i="15"/>
  <c r="L6746" i="15"/>
  <c r="L6745" i="15"/>
  <c r="L6744" i="15"/>
  <c r="L6743" i="15"/>
  <c r="L6742" i="15"/>
  <c r="L6741" i="15"/>
  <c r="L6740" i="15"/>
  <c r="L6739" i="15"/>
  <c r="L6738" i="15"/>
  <c r="L6737" i="15"/>
  <c r="L6736" i="15"/>
  <c r="L6735" i="15"/>
  <c r="L6734" i="15"/>
  <c r="L6733" i="15"/>
  <c r="L6732" i="15"/>
  <c r="L6731" i="15"/>
  <c r="L6730" i="15"/>
  <c r="L6729" i="15"/>
  <c r="L6728" i="15"/>
  <c r="L6727" i="15"/>
  <c r="L6726" i="15"/>
  <c r="L6725" i="15"/>
  <c r="L6724" i="15"/>
  <c r="L6723" i="15"/>
  <c r="L6722" i="15"/>
  <c r="L6721" i="15"/>
  <c r="L6720" i="15"/>
  <c r="L6719" i="15"/>
  <c r="L6718" i="15"/>
  <c r="L6717" i="15"/>
  <c r="L6716" i="15"/>
  <c r="L6715" i="15"/>
  <c r="L6714" i="15"/>
  <c r="L6713" i="15"/>
  <c r="L6712" i="15"/>
  <c r="L6711" i="15"/>
  <c r="L6710" i="15"/>
  <c r="L6709" i="15"/>
  <c r="L6708" i="15"/>
  <c r="L6707" i="15"/>
  <c r="L6706" i="15"/>
  <c r="L6705" i="15"/>
  <c r="L6704" i="15"/>
  <c r="L6703" i="15"/>
  <c r="L6702" i="15"/>
  <c r="L6701" i="15"/>
  <c r="L6700" i="15"/>
  <c r="L6699" i="15"/>
  <c r="L6698" i="15"/>
  <c r="L6697" i="15"/>
  <c r="L6696" i="15"/>
  <c r="L6695" i="15"/>
  <c r="L6694" i="15"/>
  <c r="L6693" i="15"/>
  <c r="L6692" i="15"/>
  <c r="L6691" i="15"/>
  <c r="L6690" i="15"/>
  <c r="L6689" i="15"/>
  <c r="L6688" i="15"/>
  <c r="L6687" i="15"/>
  <c r="L6686" i="15"/>
  <c r="L6685" i="15"/>
  <c r="L6684" i="15"/>
  <c r="L6683" i="15"/>
  <c r="L6682" i="15"/>
  <c r="L6681" i="15"/>
  <c r="L6680" i="15"/>
  <c r="L6679" i="15"/>
  <c r="L6678" i="15"/>
  <c r="L6677" i="15"/>
  <c r="L6676" i="15"/>
  <c r="L6675" i="15"/>
  <c r="L6674" i="15"/>
  <c r="L6673" i="15"/>
  <c r="L6672" i="15"/>
  <c r="L6671" i="15"/>
  <c r="L6670" i="15"/>
  <c r="L6669" i="15"/>
  <c r="L6668" i="15"/>
  <c r="L6667" i="15"/>
  <c r="L6666" i="15"/>
  <c r="L6665" i="15"/>
  <c r="L6664" i="15"/>
  <c r="L6663" i="15"/>
  <c r="L6662" i="15"/>
  <c r="L6661" i="15"/>
  <c r="L6660" i="15"/>
  <c r="L6659" i="15"/>
  <c r="L6658" i="15"/>
  <c r="L6657" i="15"/>
  <c r="L6656" i="15"/>
  <c r="L6655" i="15"/>
  <c r="L6654" i="15"/>
  <c r="L6653" i="15"/>
  <c r="L6652" i="15"/>
  <c r="L6651" i="15"/>
  <c r="L6650" i="15"/>
  <c r="L6649" i="15"/>
  <c r="L6648" i="15"/>
  <c r="L6647" i="15"/>
  <c r="L6646" i="15"/>
  <c r="L6645" i="15"/>
  <c r="L6644" i="15"/>
  <c r="L6643" i="15"/>
  <c r="L6642" i="15"/>
  <c r="L6641" i="15"/>
  <c r="L6640" i="15"/>
  <c r="L6639" i="15"/>
  <c r="L6638" i="15"/>
  <c r="L6637" i="15"/>
  <c r="L6636" i="15"/>
  <c r="L6635" i="15"/>
  <c r="L6634" i="15"/>
  <c r="L6633" i="15"/>
  <c r="L6632" i="15"/>
  <c r="L6631" i="15"/>
  <c r="L6630" i="15"/>
  <c r="L6629" i="15"/>
  <c r="L6628" i="15"/>
  <c r="L6627" i="15"/>
  <c r="L6626" i="15"/>
  <c r="L6625" i="15"/>
  <c r="L6624" i="15"/>
  <c r="L6623" i="15"/>
  <c r="L6622" i="15"/>
  <c r="L6621" i="15"/>
  <c r="L6620" i="15"/>
  <c r="L6619" i="15"/>
  <c r="L6618" i="15"/>
  <c r="L6617" i="15"/>
  <c r="L6616" i="15"/>
  <c r="L6615" i="15"/>
  <c r="L6614" i="15"/>
  <c r="L6613" i="15"/>
  <c r="L6612" i="15"/>
  <c r="L6611" i="15"/>
  <c r="L6610" i="15"/>
  <c r="L6609" i="15"/>
  <c r="L6608" i="15"/>
  <c r="L6607" i="15"/>
  <c r="L6606" i="15"/>
  <c r="L6605" i="15"/>
  <c r="L6604" i="15"/>
  <c r="L6603" i="15"/>
  <c r="L6602" i="15"/>
  <c r="L6601" i="15"/>
  <c r="L6600" i="15"/>
  <c r="L6599" i="15"/>
  <c r="L6598" i="15"/>
  <c r="L6597" i="15"/>
  <c r="L6596" i="15"/>
  <c r="L6595" i="15"/>
  <c r="L6594" i="15"/>
  <c r="L6593" i="15"/>
  <c r="L6592" i="15"/>
  <c r="L6591" i="15"/>
  <c r="L6590" i="15"/>
  <c r="L6589" i="15"/>
  <c r="L6588" i="15"/>
  <c r="L6587" i="15"/>
  <c r="L6586" i="15"/>
  <c r="L6585" i="15"/>
  <c r="L6584" i="15"/>
  <c r="L6583" i="15"/>
  <c r="L6582" i="15"/>
  <c r="L6581" i="15"/>
  <c r="L6580" i="15"/>
  <c r="L6579" i="15"/>
  <c r="L6578" i="15"/>
  <c r="L6577" i="15"/>
  <c r="L6576" i="15"/>
  <c r="L6575" i="15"/>
  <c r="L6574" i="15"/>
  <c r="L6573" i="15"/>
  <c r="L6572" i="15"/>
  <c r="L6571" i="15"/>
  <c r="L6570" i="15"/>
  <c r="L6569" i="15"/>
  <c r="L6568" i="15"/>
  <c r="L6567" i="15"/>
  <c r="L6566" i="15"/>
  <c r="L6565" i="15"/>
  <c r="L6564" i="15"/>
  <c r="L6563" i="15"/>
  <c r="L6562" i="15"/>
  <c r="L6561" i="15"/>
  <c r="L6560" i="15"/>
  <c r="L6559" i="15"/>
  <c r="L6558" i="15"/>
  <c r="L6557" i="15"/>
  <c r="L6556" i="15"/>
  <c r="L6555" i="15"/>
  <c r="L6554" i="15"/>
  <c r="L6553" i="15"/>
  <c r="L6552" i="15"/>
  <c r="L6551" i="15"/>
  <c r="L6550" i="15"/>
  <c r="L6549" i="15"/>
  <c r="L6548" i="15"/>
  <c r="L6547" i="15"/>
  <c r="L6546" i="15"/>
  <c r="L6545" i="15"/>
  <c r="L6544" i="15"/>
  <c r="L6543" i="15"/>
  <c r="L6542" i="15"/>
  <c r="L6541" i="15"/>
  <c r="L6540" i="15"/>
  <c r="L6539" i="15"/>
  <c r="L6538" i="15"/>
  <c r="L6537" i="15"/>
  <c r="L6536" i="15"/>
  <c r="L6535" i="15"/>
  <c r="L6534" i="15"/>
  <c r="L6533" i="15"/>
  <c r="L6532" i="15"/>
  <c r="L6531" i="15"/>
  <c r="L6530" i="15"/>
  <c r="L6529" i="15"/>
  <c r="L6528" i="15"/>
  <c r="L6527" i="15"/>
  <c r="L6526" i="15"/>
  <c r="L6525" i="15"/>
  <c r="L6524" i="15"/>
  <c r="L6523" i="15"/>
  <c r="L6522" i="15"/>
  <c r="L6521" i="15"/>
  <c r="L6520" i="15"/>
  <c r="L6519" i="15"/>
  <c r="L6518" i="15"/>
  <c r="L6517" i="15"/>
  <c r="L6516" i="15"/>
  <c r="L6515" i="15"/>
  <c r="L6514" i="15"/>
  <c r="L6513" i="15"/>
  <c r="L6512" i="15"/>
  <c r="L6511" i="15"/>
  <c r="L6510" i="15"/>
  <c r="L6509" i="15"/>
  <c r="L6508" i="15"/>
  <c r="L6507" i="15"/>
  <c r="L6506" i="15"/>
  <c r="L6505" i="15"/>
  <c r="L6504" i="15"/>
  <c r="L6503" i="15"/>
  <c r="L6502" i="15"/>
  <c r="L6501" i="15"/>
  <c r="L6500" i="15"/>
  <c r="L6499" i="15"/>
  <c r="L6498" i="15"/>
  <c r="L6497" i="15"/>
  <c r="L6496" i="15"/>
  <c r="L6495" i="15"/>
  <c r="L6494" i="15"/>
  <c r="L6493" i="15"/>
  <c r="L6492" i="15"/>
  <c r="L6491" i="15"/>
  <c r="L6490" i="15"/>
  <c r="L6489" i="15"/>
  <c r="L6488" i="15"/>
  <c r="L6487" i="15"/>
  <c r="L6486" i="15"/>
  <c r="L6485" i="15"/>
  <c r="L6484" i="15"/>
  <c r="L6483" i="15"/>
  <c r="L6482" i="15"/>
  <c r="L6481" i="15"/>
  <c r="L6480" i="15"/>
  <c r="L6479" i="15"/>
  <c r="L6478" i="15"/>
  <c r="L6477" i="15"/>
  <c r="L6476" i="15"/>
  <c r="L6475" i="15"/>
  <c r="L6474" i="15"/>
  <c r="L6473" i="15"/>
  <c r="L6472" i="15"/>
  <c r="L6471" i="15"/>
  <c r="L6470" i="15"/>
  <c r="L6469" i="15"/>
  <c r="L6468" i="15"/>
  <c r="L6467" i="15"/>
  <c r="L6466" i="15"/>
  <c r="L6465" i="15"/>
  <c r="L6464" i="15"/>
  <c r="L6463" i="15"/>
  <c r="L6462" i="15"/>
  <c r="L6461" i="15"/>
  <c r="L6460" i="15"/>
  <c r="L6459" i="15"/>
  <c r="L6458" i="15"/>
  <c r="L6457" i="15"/>
  <c r="L6456" i="15"/>
  <c r="L6455" i="15"/>
  <c r="L6454" i="15"/>
  <c r="L6453" i="15"/>
  <c r="L6452" i="15"/>
  <c r="L6451" i="15"/>
  <c r="L6450" i="15"/>
  <c r="L6449" i="15"/>
  <c r="L6448" i="15"/>
  <c r="L6447" i="15"/>
  <c r="L6446" i="15"/>
  <c r="L6445" i="15"/>
  <c r="L6444" i="15"/>
  <c r="L6443" i="15"/>
  <c r="L6442" i="15"/>
  <c r="L6441" i="15"/>
  <c r="L6440" i="15"/>
  <c r="L6439" i="15"/>
  <c r="L6438" i="15"/>
  <c r="L6437" i="15"/>
  <c r="L6436" i="15"/>
  <c r="L6435" i="15"/>
  <c r="L6434" i="15"/>
  <c r="L6433" i="15"/>
  <c r="L6432" i="15"/>
  <c r="L6431" i="15"/>
  <c r="L6430" i="15"/>
  <c r="L6429" i="15"/>
  <c r="L6428" i="15"/>
  <c r="L6427" i="15"/>
  <c r="L6426" i="15"/>
  <c r="L6425" i="15"/>
  <c r="L6424" i="15"/>
  <c r="L6423" i="15"/>
  <c r="L6422" i="15"/>
  <c r="L6421" i="15"/>
  <c r="L6420" i="15"/>
  <c r="L6419" i="15"/>
  <c r="L6418" i="15"/>
  <c r="L6417" i="15"/>
  <c r="L6416" i="15"/>
  <c r="L6415" i="15"/>
  <c r="L6414" i="15"/>
  <c r="L6413" i="15"/>
  <c r="L6412" i="15"/>
  <c r="L6411" i="15"/>
  <c r="L6410" i="15"/>
  <c r="L6409" i="15"/>
  <c r="L6408" i="15"/>
  <c r="L6407" i="15"/>
  <c r="L6406" i="15"/>
  <c r="L6405" i="15"/>
  <c r="L6404" i="15"/>
  <c r="L6403" i="15"/>
  <c r="L6402" i="15"/>
  <c r="L6401" i="15"/>
  <c r="L6400" i="15"/>
  <c r="L6399" i="15"/>
  <c r="L6398" i="15"/>
  <c r="L6397" i="15"/>
  <c r="L6396" i="15"/>
  <c r="L6395" i="15"/>
  <c r="L6394" i="15"/>
  <c r="L6393" i="15"/>
  <c r="L6392" i="15"/>
  <c r="L6391" i="15"/>
  <c r="L6390" i="15"/>
  <c r="L6389" i="15"/>
  <c r="L6388" i="15"/>
  <c r="L6387" i="15"/>
  <c r="L6386" i="15"/>
  <c r="L6385" i="15"/>
  <c r="L6384" i="15"/>
  <c r="L6383" i="15"/>
  <c r="L6382" i="15"/>
  <c r="L6381" i="15"/>
  <c r="L6380" i="15"/>
  <c r="L6379" i="15"/>
  <c r="L6378" i="15"/>
  <c r="L6377" i="15"/>
  <c r="L6376" i="15"/>
  <c r="L6375" i="15"/>
  <c r="L6374" i="15"/>
  <c r="L6373" i="15"/>
  <c r="L6372" i="15"/>
  <c r="L6371" i="15"/>
  <c r="L6370" i="15"/>
  <c r="L6369" i="15"/>
  <c r="L6368" i="15"/>
  <c r="L6367" i="15"/>
  <c r="L6366" i="15"/>
  <c r="L6365" i="15"/>
  <c r="L6364" i="15"/>
  <c r="L6363" i="15"/>
  <c r="L6362" i="15"/>
  <c r="L6361" i="15"/>
  <c r="L6360" i="15"/>
  <c r="L6359" i="15"/>
  <c r="L6358" i="15"/>
  <c r="L6357" i="15"/>
  <c r="L6356" i="15"/>
  <c r="L6355" i="15"/>
  <c r="L6354" i="15"/>
  <c r="L6353" i="15"/>
  <c r="L6352" i="15"/>
  <c r="L6351" i="15"/>
  <c r="L6350" i="15"/>
  <c r="L6349" i="15"/>
  <c r="L6348" i="15"/>
  <c r="L6347" i="15"/>
  <c r="L6346" i="15"/>
  <c r="L6345" i="15"/>
  <c r="L6344" i="15"/>
  <c r="L6343" i="15"/>
  <c r="L6342" i="15"/>
  <c r="L6341" i="15"/>
  <c r="L6340" i="15"/>
  <c r="L6339" i="15"/>
  <c r="L6338" i="15"/>
  <c r="L6337" i="15"/>
  <c r="L6336" i="15"/>
  <c r="L6335" i="15"/>
  <c r="L6334" i="15"/>
  <c r="L6333" i="15"/>
  <c r="L6332" i="15"/>
  <c r="L6331" i="15"/>
  <c r="L6330" i="15"/>
  <c r="L6329" i="15"/>
  <c r="L6328" i="15"/>
  <c r="L6327" i="15"/>
  <c r="L6326" i="15"/>
  <c r="L6325" i="15"/>
  <c r="L6324" i="15"/>
  <c r="L6323" i="15"/>
  <c r="L6322" i="15"/>
  <c r="L6321" i="15"/>
  <c r="L6320" i="15"/>
  <c r="L6319" i="15"/>
  <c r="L6318" i="15"/>
  <c r="L6317" i="15"/>
  <c r="L6316" i="15"/>
  <c r="L6315" i="15"/>
  <c r="L6314" i="15"/>
  <c r="L6313" i="15"/>
  <c r="L6312" i="15"/>
  <c r="L6311" i="15"/>
  <c r="L6310" i="15"/>
  <c r="L6309" i="15"/>
  <c r="L6308" i="15"/>
  <c r="L6307" i="15"/>
  <c r="L6306" i="15"/>
  <c r="L6305" i="15"/>
  <c r="L6304" i="15"/>
  <c r="L6303" i="15"/>
  <c r="L6302" i="15"/>
  <c r="L6301" i="15"/>
  <c r="L6300" i="15"/>
  <c r="L6299" i="15"/>
  <c r="L6298" i="15"/>
  <c r="L6297" i="15"/>
  <c r="L6296" i="15"/>
  <c r="L6295" i="15"/>
  <c r="L6294" i="15"/>
  <c r="L6293" i="15"/>
  <c r="L6292" i="15"/>
  <c r="L6291" i="15"/>
  <c r="L6290" i="15"/>
  <c r="L6289" i="15"/>
  <c r="L6288" i="15"/>
  <c r="L6287" i="15"/>
  <c r="L6286" i="15"/>
  <c r="L6285" i="15"/>
  <c r="L6284" i="15"/>
  <c r="L6283" i="15"/>
  <c r="L6282" i="15"/>
  <c r="L6281" i="15"/>
  <c r="L6280" i="15"/>
  <c r="L6279" i="15"/>
  <c r="L6278" i="15"/>
  <c r="L6277" i="15"/>
  <c r="L6276" i="15"/>
  <c r="L6275" i="15"/>
  <c r="L6274" i="15"/>
  <c r="L6273" i="15"/>
  <c r="L6272" i="15"/>
  <c r="L6271" i="15"/>
  <c r="L6270" i="15"/>
  <c r="L6269" i="15"/>
  <c r="L6268" i="15"/>
  <c r="L6267" i="15"/>
  <c r="L6266" i="15"/>
  <c r="L6265" i="15"/>
  <c r="L6264" i="15"/>
  <c r="L6263" i="15"/>
  <c r="L6262" i="15"/>
  <c r="L6261" i="15"/>
  <c r="L6260" i="15"/>
  <c r="L6259" i="15"/>
  <c r="L6258" i="15"/>
  <c r="L6257" i="15"/>
  <c r="L6256" i="15"/>
  <c r="L6255" i="15"/>
  <c r="L6254" i="15"/>
  <c r="L6253" i="15"/>
  <c r="L6252" i="15"/>
  <c r="L6251" i="15"/>
  <c r="L6250" i="15"/>
  <c r="L6249" i="15"/>
  <c r="L6248" i="15"/>
  <c r="L6247" i="15"/>
  <c r="L6246" i="15"/>
  <c r="L6245" i="15"/>
  <c r="L6244" i="15"/>
  <c r="L6243" i="15"/>
  <c r="L6242" i="15"/>
  <c r="L6241" i="15"/>
  <c r="L6240" i="15"/>
  <c r="L6239" i="15"/>
  <c r="L6238" i="15"/>
  <c r="L6237" i="15"/>
  <c r="L6236" i="15"/>
  <c r="L6235" i="15"/>
  <c r="L6234" i="15"/>
  <c r="L6233" i="15"/>
  <c r="L6232" i="15"/>
  <c r="L6231" i="15"/>
  <c r="L6230" i="15"/>
  <c r="L6229" i="15"/>
  <c r="L6228" i="15"/>
  <c r="L6227" i="15"/>
  <c r="L6226" i="15"/>
  <c r="L6225" i="15"/>
  <c r="L6224" i="15"/>
  <c r="L6223" i="15"/>
  <c r="L6222" i="15"/>
  <c r="L6221" i="15"/>
  <c r="L6220" i="15"/>
  <c r="L6219" i="15"/>
  <c r="L6218" i="15"/>
  <c r="L6217" i="15"/>
  <c r="L6216" i="15"/>
  <c r="L6215" i="15"/>
  <c r="L6214" i="15"/>
  <c r="L6213" i="15"/>
  <c r="L6212" i="15"/>
  <c r="L6211" i="15"/>
  <c r="L6210" i="15"/>
  <c r="L6209" i="15"/>
  <c r="L6208" i="15"/>
  <c r="L6207" i="15"/>
  <c r="L6206" i="15"/>
  <c r="L6205" i="15"/>
  <c r="L6204" i="15"/>
  <c r="L6203" i="15"/>
  <c r="L6202" i="15"/>
  <c r="L6201" i="15"/>
  <c r="L6200" i="15"/>
  <c r="L6199" i="15"/>
  <c r="L6181" i="15"/>
  <c r="L6180" i="15"/>
  <c r="L6179" i="15"/>
  <c r="L6178" i="15"/>
  <c r="L6177" i="15"/>
  <c r="L6176" i="15"/>
  <c r="L6175" i="15"/>
  <c r="L6174" i="15"/>
  <c r="L6173" i="15"/>
  <c r="L6172" i="15"/>
  <c r="L6171" i="15"/>
  <c r="L6170" i="15"/>
  <c r="L6169" i="15"/>
  <c r="L6168" i="15"/>
  <c r="L6167" i="15"/>
  <c r="L6166" i="15"/>
  <c r="L6165" i="15"/>
  <c r="L6164" i="15"/>
  <c r="L6163" i="15"/>
  <c r="L6162" i="15"/>
  <c r="L6161" i="15"/>
  <c r="L6160" i="15"/>
  <c r="L6159" i="15"/>
  <c r="L6158" i="15"/>
  <c r="L6157" i="15"/>
  <c r="L6156" i="15"/>
  <c r="L6155" i="15"/>
  <c r="L6154" i="15"/>
  <c r="L6153" i="15"/>
  <c r="L6152" i="15"/>
  <c r="L6151" i="15"/>
  <c r="L6150" i="15"/>
  <c r="L6149" i="15"/>
  <c r="L6148" i="15"/>
  <c r="L6147" i="15"/>
  <c r="L6146" i="15"/>
  <c r="L6145" i="15"/>
  <c r="L6144" i="15"/>
  <c r="L6143" i="15"/>
  <c r="L6142" i="15"/>
  <c r="L6141" i="15"/>
  <c r="L6140" i="15"/>
  <c r="L6139" i="15"/>
  <c r="L6138" i="15"/>
  <c r="L6137" i="15"/>
  <c r="L6136" i="15"/>
  <c r="L6135" i="15"/>
  <c r="L6134" i="15"/>
  <c r="L6133" i="15"/>
  <c r="L6132" i="15"/>
  <c r="L6131" i="15"/>
  <c r="L6130" i="15"/>
  <c r="L6129" i="15"/>
  <c r="L6128" i="15"/>
  <c r="L6127" i="15"/>
  <c r="L6126" i="15"/>
  <c r="L6125" i="15"/>
  <c r="L6124" i="15"/>
  <c r="L6123" i="15"/>
  <c r="L6122" i="15"/>
  <c r="L6121" i="15"/>
  <c r="L6120" i="15"/>
  <c r="L6119" i="15"/>
  <c r="L6118" i="15"/>
  <c r="L6117" i="15"/>
  <c r="L6116" i="15"/>
  <c r="L6115" i="15"/>
  <c r="L6114" i="15"/>
  <c r="L6113" i="15"/>
  <c r="L6112" i="15"/>
  <c r="L6111" i="15"/>
  <c r="L6110" i="15"/>
  <c r="L6109" i="15"/>
  <c r="L6108" i="15"/>
  <c r="L6107" i="15"/>
  <c r="L6106" i="15"/>
  <c r="L6105" i="15"/>
  <c r="L6104" i="15"/>
  <c r="L6103" i="15"/>
  <c r="L6102" i="15"/>
  <c r="L6101" i="15"/>
  <c r="L6100" i="15"/>
  <c r="L6099" i="15"/>
  <c r="L6098" i="15"/>
  <c r="L6097" i="15"/>
  <c r="L6096" i="15"/>
  <c r="L6095" i="15"/>
  <c r="L6094" i="15"/>
  <c r="L6093" i="15"/>
  <c r="L6092" i="15"/>
  <c r="L6091" i="15"/>
  <c r="L6090" i="15"/>
  <c r="L6089" i="15"/>
  <c r="L6088" i="15"/>
  <c r="L6087" i="15"/>
  <c r="L6086" i="15"/>
  <c r="L6085" i="15"/>
  <c r="L6084" i="15"/>
  <c r="L6083" i="15"/>
  <c r="L6082" i="15"/>
  <c r="L6081" i="15"/>
  <c r="L6080" i="15"/>
  <c r="L6079" i="15"/>
  <c r="L6078" i="15"/>
  <c r="L6077" i="15"/>
  <c r="L6076" i="15"/>
  <c r="L6075" i="15"/>
  <c r="L6074" i="15"/>
  <c r="L6073" i="15"/>
  <c r="L6072" i="15"/>
  <c r="L6071" i="15"/>
  <c r="L6070" i="15"/>
  <c r="L6069" i="15"/>
  <c r="L6068" i="15"/>
  <c r="L6067" i="15"/>
  <c r="L6066" i="15"/>
  <c r="L6065" i="15"/>
  <c r="L6064" i="15"/>
  <c r="L6063" i="15"/>
  <c r="L6062" i="15"/>
  <c r="L6061" i="15"/>
  <c r="L6060" i="15"/>
  <c r="L6059" i="15"/>
  <c r="L6058" i="15"/>
  <c r="L6057" i="15"/>
  <c r="L6056" i="15"/>
  <c r="L6055" i="15"/>
  <c r="L6054" i="15"/>
  <c r="L6053" i="15"/>
  <c r="L6052" i="15"/>
  <c r="L6051" i="15"/>
  <c r="L6050" i="15"/>
  <c r="L6049" i="15"/>
  <c r="L6048" i="15"/>
  <c r="L6047" i="15"/>
  <c r="L6046" i="15"/>
  <c r="L6045" i="15"/>
  <c r="L6044" i="15"/>
  <c r="L6043" i="15"/>
  <c r="L6042" i="15"/>
  <c r="L6041" i="15"/>
  <c r="L6040" i="15"/>
  <c r="L6039" i="15"/>
  <c r="L6038" i="15"/>
  <c r="L6037" i="15"/>
  <c r="L6036" i="15"/>
  <c r="L6035" i="15"/>
  <c r="L6034" i="15"/>
  <c r="L6033" i="15"/>
  <c r="L6032" i="15"/>
  <c r="L6031" i="15"/>
  <c r="L6030" i="15"/>
  <c r="L6029" i="15"/>
  <c r="L6028" i="15"/>
  <c r="L6027" i="15"/>
  <c r="L6026" i="15"/>
  <c r="L6025" i="15"/>
  <c r="L6024" i="15"/>
  <c r="L6023" i="15"/>
  <c r="L6022" i="15"/>
  <c r="L6021" i="15"/>
  <c r="L6020" i="15"/>
  <c r="L6019" i="15"/>
  <c r="L6018" i="15"/>
  <c r="L6017" i="15"/>
  <c r="L6016" i="15"/>
  <c r="L6015" i="15"/>
  <c r="L6014" i="15"/>
  <c r="L6013" i="15"/>
  <c r="L6012" i="15"/>
  <c r="L6011" i="15"/>
  <c r="L6010" i="15"/>
  <c r="L6009" i="15"/>
  <c r="L6008" i="15"/>
  <c r="L6007" i="15"/>
  <c r="L6006" i="15"/>
  <c r="L6005" i="15"/>
  <c r="L6004" i="15"/>
  <c r="L6003" i="15"/>
  <c r="L6002" i="15"/>
  <c r="L6001" i="15"/>
  <c r="L6000" i="15"/>
  <c r="L5999" i="15"/>
  <c r="L5998" i="15"/>
  <c r="L5997" i="15"/>
  <c r="L5996" i="15"/>
  <c r="L5995" i="15"/>
  <c r="L5994" i="15"/>
  <c r="L5993" i="15"/>
  <c r="L5992" i="15"/>
  <c r="L5991" i="15"/>
  <c r="L5990" i="15"/>
  <c r="L5989" i="15"/>
  <c r="L5988" i="15"/>
  <c r="L5987" i="15"/>
  <c r="L5986" i="15"/>
  <c r="L5985" i="15"/>
  <c r="L5984" i="15"/>
  <c r="L5983" i="15"/>
  <c r="L5982" i="15"/>
  <c r="L5981" i="15"/>
  <c r="L5980" i="15"/>
  <c r="L5979" i="15"/>
  <c r="L5978" i="15"/>
  <c r="L5977" i="15"/>
  <c r="L5976" i="15"/>
  <c r="L5975" i="15"/>
  <c r="L5974" i="15"/>
  <c r="L5973" i="15"/>
  <c r="L5972" i="15"/>
  <c r="L5971" i="15"/>
  <c r="L5970" i="15"/>
  <c r="L5969" i="15"/>
  <c r="L5968" i="15"/>
  <c r="L5967" i="15"/>
  <c r="L5966" i="15"/>
  <c r="L5965" i="15"/>
  <c r="L5964" i="15"/>
  <c r="L5963" i="15"/>
  <c r="L5962" i="15"/>
  <c r="L5961" i="15"/>
  <c r="L5960" i="15"/>
  <c r="L5959" i="15"/>
  <c r="L5958" i="15"/>
  <c r="L5957" i="15"/>
  <c r="L5956" i="15"/>
  <c r="L5955" i="15"/>
  <c r="L5954" i="15"/>
  <c r="L5953" i="15"/>
  <c r="L5952" i="15"/>
  <c r="L5951" i="15"/>
  <c r="L5950" i="15"/>
  <c r="L5949" i="15"/>
  <c r="L5948" i="15"/>
  <c r="L5947" i="15"/>
  <c r="L5946" i="15"/>
  <c r="L5945" i="15"/>
  <c r="L5944" i="15"/>
  <c r="L5943" i="15"/>
  <c r="L5942" i="15"/>
  <c r="L5941" i="15"/>
  <c r="L5940" i="15"/>
  <c r="L5939" i="15"/>
  <c r="L5938" i="15"/>
  <c r="L5937" i="15"/>
  <c r="L5936" i="15"/>
  <c r="L5935" i="15"/>
  <c r="L5934" i="15"/>
  <c r="L5933" i="15"/>
  <c r="L5932" i="15"/>
  <c r="L5931" i="15"/>
  <c r="L5930" i="15"/>
  <c r="L5929" i="15"/>
  <c r="L5928" i="15"/>
  <c r="L5927" i="15"/>
  <c r="L5926" i="15"/>
  <c r="L5925" i="15"/>
  <c r="L5924" i="15"/>
  <c r="L5923" i="15"/>
  <c r="L5922" i="15"/>
  <c r="L5921" i="15"/>
  <c r="L5920" i="15"/>
  <c r="L5919" i="15"/>
  <c r="L5918" i="15"/>
  <c r="L5917" i="15"/>
  <c r="L5916" i="15"/>
  <c r="L5915" i="15"/>
  <c r="L5914" i="15"/>
  <c r="L5913" i="15"/>
  <c r="L5912" i="15"/>
  <c r="L5911" i="15"/>
  <c r="L5910" i="15"/>
  <c r="L5909" i="15"/>
  <c r="L5908" i="15"/>
  <c r="L5907" i="15"/>
  <c r="L5906" i="15"/>
  <c r="L5905" i="15"/>
  <c r="L5904" i="15"/>
  <c r="L5903" i="15"/>
  <c r="L5902" i="15"/>
  <c r="L5901" i="15"/>
  <c r="L5900" i="15"/>
  <c r="L5899" i="15"/>
  <c r="L5898" i="15"/>
  <c r="L5897" i="15"/>
  <c r="L5896" i="15"/>
  <c r="L5895" i="15"/>
  <c r="L5894" i="15"/>
  <c r="L5893" i="15"/>
  <c r="L5892" i="15"/>
  <c r="L5891" i="15"/>
  <c r="L5890" i="15"/>
  <c r="L5889" i="15"/>
  <c r="L5888" i="15"/>
  <c r="L5887" i="15"/>
  <c r="L5886" i="15"/>
  <c r="L5885" i="15"/>
  <c r="L5884" i="15"/>
  <c r="L5883" i="15"/>
  <c r="L5882" i="15"/>
  <c r="L5881" i="15"/>
  <c r="L5880" i="15"/>
  <c r="L5879" i="15"/>
  <c r="L5878" i="15"/>
  <c r="L5877" i="15"/>
  <c r="L5876" i="15"/>
  <c r="L5875" i="15"/>
  <c r="L5874" i="15"/>
  <c r="L5873" i="15"/>
  <c r="L5872" i="15"/>
  <c r="L5871" i="15"/>
  <c r="L5870" i="15"/>
  <c r="L5869" i="15"/>
  <c r="L5868" i="15"/>
  <c r="L5867" i="15"/>
  <c r="L5866" i="15"/>
  <c r="L5865" i="15"/>
  <c r="L5864" i="15"/>
  <c r="L5863" i="15"/>
  <c r="L5862" i="15"/>
  <c r="L5861" i="15"/>
  <c r="L5860" i="15"/>
  <c r="L5859" i="15"/>
  <c r="L5858" i="15"/>
  <c r="L5857" i="15"/>
  <c r="L5856" i="15"/>
  <c r="L5855" i="15"/>
  <c r="L5854" i="15"/>
  <c r="L5853" i="15"/>
  <c r="L5852" i="15"/>
  <c r="L5851" i="15"/>
  <c r="L5850" i="15"/>
  <c r="L5849" i="15"/>
  <c r="L5848" i="15"/>
  <c r="L5847" i="15"/>
  <c r="L5846" i="15"/>
  <c r="L5845" i="15"/>
  <c r="L5844" i="15"/>
  <c r="L5843" i="15"/>
  <c r="L5842" i="15"/>
  <c r="L5841" i="15"/>
  <c r="L5840" i="15"/>
  <c r="L5839" i="15"/>
  <c r="L5838" i="15"/>
  <c r="L5837" i="15"/>
  <c r="L5836" i="15"/>
  <c r="L5835" i="15"/>
  <c r="L5834" i="15"/>
  <c r="L5833" i="15"/>
  <c r="L5832" i="15"/>
  <c r="L5831" i="15"/>
  <c r="L5830" i="15"/>
  <c r="L5829" i="15"/>
  <c r="L5828" i="15"/>
  <c r="L5827" i="15"/>
  <c r="L5826" i="15"/>
  <c r="L5825" i="15"/>
  <c r="L5824" i="15"/>
  <c r="L5823" i="15"/>
  <c r="L5822" i="15"/>
  <c r="L5821" i="15"/>
  <c r="L5820" i="15"/>
  <c r="L5819" i="15"/>
  <c r="L5818" i="15"/>
  <c r="L5817" i="15"/>
  <c r="L5816" i="15"/>
  <c r="L5815" i="15"/>
  <c r="L5814" i="15"/>
  <c r="L5813" i="15"/>
  <c r="L5812" i="15"/>
  <c r="L5811" i="15"/>
  <c r="L5810" i="15"/>
  <c r="L5809" i="15"/>
  <c r="L5808" i="15"/>
  <c r="L5807" i="15"/>
  <c r="L5806" i="15"/>
  <c r="L5805" i="15"/>
  <c r="L5804" i="15"/>
  <c r="L5803" i="15"/>
  <c r="L5802" i="15"/>
  <c r="L5801" i="15"/>
  <c r="L5800" i="15"/>
  <c r="L5799" i="15"/>
  <c r="L5798" i="15"/>
  <c r="L5797" i="15"/>
  <c r="L5796" i="15"/>
  <c r="L5795" i="15"/>
  <c r="L5794" i="15"/>
  <c r="L5793" i="15"/>
  <c r="L5792" i="15"/>
  <c r="L5791" i="15"/>
  <c r="L5790" i="15"/>
  <c r="L5789" i="15"/>
  <c r="L5788" i="15"/>
  <c r="L5787" i="15"/>
  <c r="L5786" i="15"/>
  <c r="L5785" i="15"/>
  <c r="L5784" i="15"/>
  <c r="L5783" i="15"/>
  <c r="L5782" i="15"/>
  <c r="L5781" i="15"/>
  <c r="L5780" i="15"/>
  <c r="L5779" i="15"/>
  <c r="L5778" i="15"/>
  <c r="L5777" i="15"/>
  <c r="L5776" i="15"/>
  <c r="L5775" i="15"/>
  <c r="L5774" i="15"/>
  <c r="L5773" i="15"/>
  <c r="L5772" i="15"/>
  <c r="L5771" i="15"/>
  <c r="L5770" i="15"/>
  <c r="L5769" i="15"/>
  <c r="L5768" i="15"/>
  <c r="L5767" i="15"/>
  <c r="L5766" i="15"/>
  <c r="L5765" i="15"/>
  <c r="L5764" i="15"/>
  <c r="L5763" i="15"/>
  <c r="L5762" i="15"/>
  <c r="L5761" i="15"/>
  <c r="L5760" i="15"/>
  <c r="L5759" i="15"/>
  <c r="L5758" i="15"/>
  <c r="L5757" i="15"/>
  <c r="L5756" i="15"/>
  <c r="L5755" i="15"/>
  <c r="L5754" i="15"/>
  <c r="L5753" i="15"/>
  <c r="L5752" i="15"/>
  <c r="L5751" i="15"/>
  <c r="L5750" i="15"/>
  <c r="L5749" i="15"/>
  <c r="L5748" i="15"/>
  <c r="L5747" i="15"/>
  <c r="L5746" i="15"/>
  <c r="L5745" i="15"/>
  <c r="L5744" i="15"/>
  <c r="L5743" i="15"/>
  <c r="L5742" i="15"/>
  <c r="L5741" i="15"/>
  <c r="L5740" i="15"/>
  <c r="L5739" i="15"/>
  <c r="L5738" i="15"/>
  <c r="L5737" i="15"/>
  <c r="L5736" i="15"/>
  <c r="L5735" i="15"/>
  <c r="L5734" i="15"/>
  <c r="L5733" i="15"/>
  <c r="L5732" i="15"/>
  <c r="L5731" i="15"/>
  <c r="L5730" i="15"/>
  <c r="L5729" i="15"/>
  <c r="L5728" i="15"/>
  <c r="L5727" i="15"/>
  <c r="L5726" i="15"/>
  <c r="L5725" i="15"/>
  <c r="L5724" i="15"/>
  <c r="L5723" i="15"/>
  <c r="L5722" i="15"/>
  <c r="L5721" i="15"/>
  <c r="L5720" i="15"/>
  <c r="L5719" i="15"/>
  <c r="L5718" i="15"/>
  <c r="L5717" i="15"/>
  <c r="L5716" i="15"/>
  <c r="L5715" i="15"/>
  <c r="L5714" i="15"/>
  <c r="L5713" i="15"/>
  <c r="L5712" i="15"/>
  <c r="L5711" i="15"/>
  <c r="L5710" i="15"/>
  <c r="L5709" i="15"/>
  <c r="L5708" i="15"/>
  <c r="L5707" i="15"/>
  <c r="L5706" i="15"/>
  <c r="L5705" i="15"/>
  <c r="L5704" i="15"/>
  <c r="L5703" i="15"/>
  <c r="L5702" i="15"/>
  <c r="L5701" i="15"/>
  <c r="L5700" i="15"/>
  <c r="L5699" i="15"/>
  <c r="L5698" i="15"/>
  <c r="L5697" i="15"/>
  <c r="L5696" i="15"/>
  <c r="L5695" i="15"/>
  <c r="L5694" i="15"/>
  <c r="L5693" i="15"/>
  <c r="L5692" i="15"/>
  <c r="L5691" i="15"/>
  <c r="L5690" i="15"/>
  <c r="L5689" i="15"/>
  <c r="L5688" i="15"/>
  <c r="L5687" i="15"/>
  <c r="L5686" i="15"/>
  <c r="L5685" i="15"/>
  <c r="L5684" i="15"/>
  <c r="L5683" i="15"/>
  <c r="L5682" i="15"/>
  <c r="L5681" i="15"/>
  <c r="L5680" i="15"/>
  <c r="L5679" i="15"/>
  <c r="L5678" i="15"/>
  <c r="L5677" i="15"/>
  <c r="L5676" i="15"/>
  <c r="L5675" i="15"/>
  <c r="L5674" i="15"/>
  <c r="L5673" i="15"/>
  <c r="L5672" i="15"/>
  <c r="L5671" i="15"/>
  <c r="L5670" i="15"/>
  <c r="L5669" i="15"/>
  <c r="L5668" i="15"/>
  <c r="L5667" i="15"/>
  <c r="L5666" i="15"/>
  <c r="L5665" i="15"/>
  <c r="L5664" i="15"/>
  <c r="L5663" i="15"/>
  <c r="L5662" i="15"/>
  <c r="L5661" i="15"/>
  <c r="L5660" i="15"/>
  <c r="L5659" i="15"/>
  <c r="L5658" i="15"/>
  <c r="L5657" i="15"/>
  <c r="L5656" i="15"/>
  <c r="L5655" i="15"/>
  <c r="L5654" i="15"/>
  <c r="L5653" i="15"/>
  <c r="L5652" i="15"/>
  <c r="L5651" i="15"/>
  <c r="L5650" i="15"/>
  <c r="L5649" i="15"/>
  <c r="L5648" i="15"/>
  <c r="L5647" i="15"/>
  <c r="L5646" i="15"/>
  <c r="L5645" i="15"/>
  <c r="L5644" i="15"/>
  <c r="L5643" i="15"/>
  <c r="L5642" i="15"/>
  <c r="L5641" i="15"/>
  <c r="L5640" i="15"/>
  <c r="L5639" i="15"/>
  <c r="L5638" i="15"/>
  <c r="L5637" i="15"/>
  <c r="L5636" i="15"/>
  <c r="L5635" i="15"/>
  <c r="L5634" i="15"/>
  <c r="L5633" i="15"/>
  <c r="L5632" i="15"/>
  <c r="L5631" i="15"/>
  <c r="L5630" i="15"/>
  <c r="L5629" i="15"/>
  <c r="L5628" i="15"/>
  <c r="L5627" i="15"/>
  <c r="L5626" i="15"/>
  <c r="L5625" i="15"/>
  <c r="L5624" i="15"/>
  <c r="L5623" i="15"/>
  <c r="L5622" i="15"/>
  <c r="L5621" i="15"/>
  <c r="L5620" i="15"/>
  <c r="L5619" i="15"/>
  <c r="L5618" i="15"/>
  <c r="L5617" i="15"/>
  <c r="L5616" i="15"/>
  <c r="L5615" i="15"/>
  <c r="L5614" i="15"/>
  <c r="L5613" i="15"/>
  <c r="L5612" i="15"/>
  <c r="L5611" i="15"/>
  <c r="L5610" i="15"/>
  <c r="L5609" i="15"/>
  <c r="L5608" i="15"/>
  <c r="L5607" i="15"/>
  <c r="L5606" i="15"/>
  <c r="L5605" i="15"/>
  <c r="L5604" i="15"/>
  <c r="L5603" i="15"/>
  <c r="L5602" i="15"/>
  <c r="L5601" i="15"/>
  <c r="L5600" i="15"/>
  <c r="L5599" i="15"/>
  <c r="L5598" i="15"/>
  <c r="L5597" i="15"/>
  <c r="L5596" i="15"/>
  <c r="L5595" i="15"/>
  <c r="L5594" i="15"/>
  <c r="L5593" i="15"/>
  <c r="L5592" i="15"/>
  <c r="L5591" i="15"/>
  <c r="L5590" i="15"/>
  <c r="L5589" i="15"/>
  <c r="L5588" i="15"/>
  <c r="L5587" i="15"/>
  <c r="L5586" i="15"/>
  <c r="L5585" i="15"/>
  <c r="L5584" i="15"/>
  <c r="L5583" i="15"/>
  <c r="L5582" i="15"/>
  <c r="L5581" i="15"/>
  <c r="L5580" i="15"/>
  <c r="L5579" i="15"/>
  <c r="L5578" i="15"/>
  <c r="L5577" i="15"/>
  <c r="L5576" i="15"/>
  <c r="L5575" i="15"/>
  <c r="L5574" i="15"/>
  <c r="L5573" i="15"/>
  <c r="L5572" i="15"/>
  <c r="L5571" i="15"/>
  <c r="L5570" i="15"/>
  <c r="L5569" i="15"/>
  <c r="L5568" i="15"/>
  <c r="L5567" i="15"/>
  <c r="L5566" i="15"/>
  <c r="L5565" i="15"/>
  <c r="L5564" i="15"/>
  <c r="L5563" i="15"/>
  <c r="L5562" i="15"/>
  <c r="L5561" i="15"/>
  <c r="L5560" i="15"/>
  <c r="L5559" i="15"/>
  <c r="L5558" i="15"/>
  <c r="L5557" i="15"/>
  <c r="L5556" i="15"/>
  <c r="L5555" i="15"/>
  <c r="L5554" i="15"/>
  <c r="L5553" i="15"/>
  <c r="L5552" i="15"/>
  <c r="L5551" i="15"/>
  <c r="L5550" i="15"/>
  <c r="L5549" i="15"/>
  <c r="L5548" i="15"/>
  <c r="L5547" i="15"/>
  <c r="L5546" i="15"/>
  <c r="L5545" i="15"/>
  <c r="L5544" i="15"/>
  <c r="L5543" i="15"/>
  <c r="L5542" i="15"/>
  <c r="L5541" i="15"/>
  <c r="L5540" i="15"/>
  <c r="L5539" i="15"/>
  <c r="L5538" i="15"/>
  <c r="L5537" i="15"/>
  <c r="L5536" i="15"/>
  <c r="L5535" i="15"/>
  <c r="L5534" i="15"/>
  <c r="L5533" i="15"/>
  <c r="L5532" i="15"/>
  <c r="L5531" i="15"/>
  <c r="L5530" i="15"/>
  <c r="L5529" i="15"/>
  <c r="L5528" i="15"/>
  <c r="L5527" i="15"/>
  <c r="L5526" i="15"/>
  <c r="L5525" i="15"/>
  <c r="L5524" i="15"/>
  <c r="L5523" i="15"/>
  <c r="L5522" i="15"/>
  <c r="L5521" i="15"/>
  <c r="L5520" i="15"/>
  <c r="L5519" i="15"/>
  <c r="L5518" i="15"/>
  <c r="L5517" i="15"/>
  <c r="L5516" i="15"/>
  <c r="L5515" i="15"/>
  <c r="L5514" i="15"/>
  <c r="L5513" i="15"/>
  <c r="L5512" i="15"/>
  <c r="L5511" i="15"/>
  <c r="L5510" i="15"/>
  <c r="L5509" i="15"/>
  <c r="L5508" i="15"/>
  <c r="L5507" i="15"/>
  <c r="L5506" i="15"/>
  <c r="L5505" i="15"/>
  <c r="L5504" i="15"/>
  <c r="L5503" i="15"/>
  <c r="L5502" i="15"/>
  <c r="L5501" i="15"/>
  <c r="L5500" i="15"/>
  <c r="L5499" i="15"/>
  <c r="L5498" i="15"/>
  <c r="L5497" i="15"/>
  <c r="L5496" i="15"/>
  <c r="L5495" i="15"/>
  <c r="L5494" i="15"/>
  <c r="L5493" i="15"/>
  <c r="L5492" i="15"/>
  <c r="L5491" i="15"/>
  <c r="L5490" i="15"/>
  <c r="L5489" i="15"/>
  <c r="L5488" i="15"/>
  <c r="L5487" i="15"/>
  <c r="L5486" i="15"/>
  <c r="L5485" i="15"/>
  <c r="L5484" i="15"/>
  <c r="L5483" i="15"/>
  <c r="L5482" i="15"/>
  <c r="L5481" i="15"/>
  <c r="L5480" i="15"/>
  <c r="L5479" i="15"/>
  <c r="L5478" i="15"/>
  <c r="L5477" i="15"/>
  <c r="L5476" i="15"/>
  <c r="L5475" i="15"/>
  <c r="L5474" i="15"/>
  <c r="L5473" i="15"/>
  <c r="L5472" i="15"/>
  <c r="L5471" i="15"/>
  <c r="L5470" i="15"/>
  <c r="L5469" i="15"/>
  <c r="L5468" i="15"/>
  <c r="L5467" i="15"/>
  <c r="L5466" i="15"/>
  <c r="L5465" i="15"/>
  <c r="L5464" i="15"/>
  <c r="L5463" i="15"/>
  <c r="L5462" i="15"/>
  <c r="L5461" i="15"/>
  <c r="L5460" i="15"/>
  <c r="L5459" i="15"/>
  <c r="L5458" i="15"/>
  <c r="L5457" i="15"/>
  <c r="L5456" i="15"/>
  <c r="L5455" i="15"/>
  <c r="L5454" i="15"/>
  <c r="L5453" i="15"/>
  <c r="L5452" i="15"/>
  <c r="L5451" i="15"/>
  <c r="L5450" i="15"/>
  <c r="L5449" i="15"/>
  <c r="L5448" i="15"/>
  <c r="L5447" i="15"/>
  <c r="L5446" i="15"/>
  <c r="L5445" i="15"/>
  <c r="L5444" i="15"/>
  <c r="L5443" i="15"/>
  <c r="L5442" i="15"/>
  <c r="L5441" i="15"/>
  <c r="L5440" i="15"/>
  <c r="L5439" i="15"/>
  <c r="L5438" i="15"/>
  <c r="L5437" i="15"/>
  <c r="L5436" i="15"/>
  <c r="L5435" i="15"/>
  <c r="L5434" i="15"/>
  <c r="L5433" i="15"/>
  <c r="L5432" i="15"/>
  <c r="L5431" i="15"/>
  <c r="L5430" i="15"/>
  <c r="L5429" i="15"/>
  <c r="L5428" i="15"/>
  <c r="L5427" i="15"/>
  <c r="L5426" i="15"/>
  <c r="L5425" i="15"/>
  <c r="L5424" i="15"/>
  <c r="L5423" i="15"/>
  <c r="L5422" i="15"/>
  <c r="L5421" i="15"/>
  <c r="L5420" i="15"/>
  <c r="L5419" i="15"/>
  <c r="L5418" i="15"/>
  <c r="L5417" i="15"/>
  <c r="L5416" i="15"/>
  <c r="L5415" i="15"/>
  <c r="L5414" i="15"/>
  <c r="L5413" i="15"/>
  <c r="L5412" i="15"/>
  <c r="L5411" i="15"/>
  <c r="L5410" i="15"/>
  <c r="L5409" i="15"/>
  <c r="L5408" i="15"/>
  <c r="L5407" i="15"/>
  <c r="L5406" i="15"/>
  <c r="L5405" i="15"/>
  <c r="L5404" i="15"/>
  <c r="L5403" i="15"/>
  <c r="L5402" i="15"/>
  <c r="L5401" i="15"/>
  <c r="L5400" i="15"/>
  <c r="L5399" i="15"/>
  <c r="L5398" i="15"/>
  <c r="L5397" i="15"/>
  <c r="L5396" i="15"/>
  <c r="L5395" i="15"/>
  <c r="L5394" i="15"/>
  <c r="L5393" i="15"/>
  <c r="L5392" i="15"/>
  <c r="L5391" i="15"/>
  <c r="L5390" i="15"/>
  <c r="L5389" i="15"/>
  <c r="L5388" i="15"/>
  <c r="L5387" i="15"/>
  <c r="L5386" i="15"/>
  <c r="L5385" i="15"/>
  <c r="L5384" i="15"/>
  <c r="L5383" i="15"/>
  <c r="L5382" i="15"/>
  <c r="L5381" i="15"/>
  <c r="L5380" i="15"/>
  <c r="L5379" i="15"/>
  <c r="L5378" i="15"/>
  <c r="L5377" i="15"/>
  <c r="L5376" i="15"/>
  <c r="L5375" i="15"/>
  <c r="L5374" i="15"/>
  <c r="L5373" i="15"/>
  <c r="L5372" i="15"/>
  <c r="L5371" i="15"/>
  <c r="L5370" i="15"/>
  <c r="L5369" i="15"/>
  <c r="L5368" i="15"/>
  <c r="L5367" i="15"/>
  <c r="L5366" i="15"/>
  <c r="L5365" i="15"/>
  <c r="L5364" i="15"/>
  <c r="L5363" i="15"/>
  <c r="L5362" i="15"/>
  <c r="L5361" i="15"/>
  <c r="L5360" i="15"/>
  <c r="L5359" i="15"/>
  <c r="L5358" i="15"/>
  <c r="L5357" i="15"/>
  <c r="L5356" i="15"/>
  <c r="L5355" i="15"/>
  <c r="L5354" i="15"/>
  <c r="L5353" i="15"/>
  <c r="L5352" i="15"/>
  <c r="L5351" i="15"/>
  <c r="L5350" i="15"/>
  <c r="L5349" i="15"/>
  <c r="L5348" i="15"/>
  <c r="L5347" i="15"/>
  <c r="L5346" i="15"/>
  <c r="L5345" i="15"/>
  <c r="L5344" i="15"/>
  <c r="L5343" i="15"/>
  <c r="L5342" i="15"/>
  <c r="L5341" i="15"/>
  <c r="L5340" i="15"/>
  <c r="L5339" i="15"/>
  <c r="L5338" i="15"/>
  <c r="L5337" i="15"/>
  <c r="L5336" i="15"/>
  <c r="L5335" i="15"/>
  <c r="L5334" i="15"/>
  <c r="L5333" i="15"/>
  <c r="L5332" i="15"/>
  <c r="L5331" i="15"/>
  <c r="L5330" i="15"/>
  <c r="L5329" i="15"/>
  <c r="L5328" i="15"/>
  <c r="L5327" i="15"/>
  <c r="L5326" i="15"/>
  <c r="L5325" i="15"/>
  <c r="L5324" i="15"/>
  <c r="L5323" i="15"/>
  <c r="L5322" i="15"/>
  <c r="L5321" i="15"/>
  <c r="L5320" i="15"/>
  <c r="L5319" i="15"/>
  <c r="L5318" i="15"/>
  <c r="L5317" i="15"/>
  <c r="L5316" i="15"/>
  <c r="L5315" i="15"/>
  <c r="L5314" i="15"/>
  <c r="L5313" i="15"/>
  <c r="L5312" i="15"/>
  <c r="L5311" i="15"/>
  <c r="L5310" i="15"/>
  <c r="L5309" i="15"/>
  <c r="L5308" i="15"/>
  <c r="L5307" i="15"/>
  <c r="L5306" i="15"/>
  <c r="L5305" i="15"/>
  <c r="L5304" i="15"/>
  <c r="L5303" i="15"/>
  <c r="L5302" i="15"/>
  <c r="L5301" i="15"/>
  <c r="L5300" i="15"/>
  <c r="L5299" i="15"/>
  <c r="L5298" i="15"/>
  <c r="L5297" i="15"/>
  <c r="L5296" i="15"/>
  <c r="L5295" i="15"/>
  <c r="L5294" i="15"/>
  <c r="L5293" i="15"/>
  <c r="L5292" i="15"/>
  <c r="L5291" i="15"/>
  <c r="L5290" i="15"/>
  <c r="L5289" i="15"/>
  <c r="L5288" i="15"/>
  <c r="L5287" i="15"/>
  <c r="L5286" i="15"/>
  <c r="L5285" i="15"/>
  <c r="L5284" i="15"/>
  <c r="L5283" i="15"/>
  <c r="L5282" i="15"/>
  <c r="L5281" i="15"/>
  <c r="L5280" i="15"/>
  <c r="L5279" i="15"/>
  <c r="L5278" i="15"/>
  <c r="L5277" i="15"/>
  <c r="L5276" i="15"/>
  <c r="L5275" i="15"/>
  <c r="L5274" i="15"/>
  <c r="L5273" i="15"/>
  <c r="L5272" i="15"/>
  <c r="L5271" i="15"/>
  <c r="L5270" i="15"/>
  <c r="L5269" i="15"/>
  <c r="L5268" i="15"/>
  <c r="L5267" i="15"/>
  <c r="L5266" i="15"/>
  <c r="L5265" i="15"/>
  <c r="L5264" i="15"/>
  <c r="L5263" i="15"/>
  <c r="L5262" i="15"/>
  <c r="L5261" i="15"/>
  <c r="L5260" i="15"/>
  <c r="L5259" i="15"/>
  <c r="L5258" i="15"/>
  <c r="L5257" i="15"/>
  <c r="L5256" i="15"/>
  <c r="L5255" i="15"/>
  <c r="L5254" i="15"/>
  <c r="L5253" i="15"/>
  <c r="L5252" i="15"/>
  <c r="L5251" i="15"/>
  <c r="L5250" i="15"/>
  <c r="L5249" i="15"/>
  <c r="L5248" i="15"/>
  <c r="L5247" i="15"/>
  <c r="L5246" i="15"/>
  <c r="L5245" i="15"/>
  <c r="L5244" i="15"/>
  <c r="L5243" i="15"/>
  <c r="L5242" i="15"/>
  <c r="L5241" i="15"/>
  <c r="L5240" i="15"/>
  <c r="L5239" i="15"/>
  <c r="L5238" i="15"/>
  <c r="L5237" i="15"/>
  <c r="L5236" i="15"/>
  <c r="L5235" i="15"/>
  <c r="L5234" i="15"/>
  <c r="L5233" i="15"/>
  <c r="L5232" i="15"/>
  <c r="L5231" i="15"/>
  <c r="L5230" i="15"/>
  <c r="L5229" i="15"/>
  <c r="L5228" i="15"/>
  <c r="L5227" i="15"/>
  <c r="L5226" i="15"/>
  <c r="L5225" i="15"/>
  <c r="L5224" i="15"/>
  <c r="L5223" i="15"/>
  <c r="L5222" i="15"/>
  <c r="L5221" i="15"/>
  <c r="L5220" i="15"/>
  <c r="L5219" i="15"/>
  <c r="L5218" i="15"/>
  <c r="L5217" i="15"/>
  <c r="L5216" i="15"/>
  <c r="L5215" i="15"/>
  <c r="L5214" i="15"/>
  <c r="L5213" i="15"/>
  <c r="L5212" i="15"/>
  <c r="L5211" i="15"/>
  <c r="L5210" i="15"/>
  <c r="L5209" i="15"/>
  <c r="L5208" i="15"/>
  <c r="L5207" i="15"/>
  <c r="L5206" i="15"/>
  <c r="L5205" i="15"/>
  <c r="L5204" i="15"/>
  <c r="L5203" i="15"/>
  <c r="L5202" i="15"/>
  <c r="L5201" i="15"/>
  <c r="L5200" i="15"/>
  <c r="L5199" i="15"/>
  <c r="L5198" i="15"/>
  <c r="L5197" i="15"/>
  <c r="L5196" i="15"/>
  <c r="L5195" i="15"/>
  <c r="L5194" i="15"/>
  <c r="L5193" i="15"/>
  <c r="L5192" i="15"/>
  <c r="L5191" i="15"/>
  <c r="L5190" i="15"/>
  <c r="L5189" i="15"/>
  <c r="L5188" i="15"/>
  <c r="L5187" i="15"/>
  <c r="L5186" i="15"/>
  <c r="L5185" i="15"/>
  <c r="L5184" i="15"/>
  <c r="L5183" i="15"/>
  <c r="L5182" i="15"/>
  <c r="L5181" i="15"/>
  <c r="L5180" i="15"/>
  <c r="L5179" i="15"/>
  <c r="L5178" i="15"/>
  <c r="L5177" i="15"/>
  <c r="L5176" i="15"/>
  <c r="L5175" i="15"/>
  <c r="L5174" i="15"/>
  <c r="L5173" i="15"/>
  <c r="L5172" i="15"/>
  <c r="L5171" i="15"/>
  <c r="L5170" i="15"/>
  <c r="L5169" i="15"/>
  <c r="L5168" i="15"/>
  <c r="L5167" i="15"/>
  <c r="L5166" i="15"/>
  <c r="L5165" i="15"/>
  <c r="L5164" i="15"/>
  <c r="L5163" i="15"/>
  <c r="L5162" i="15"/>
  <c r="L5161" i="15"/>
  <c r="L5160" i="15"/>
  <c r="L5159" i="15"/>
  <c r="L5158" i="15"/>
  <c r="L5157" i="15"/>
  <c r="L5156" i="15"/>
  <c r="L5155" i="15"/>
  <c r="L5154" i="15"/>
  <c r="L5153" i="15"/>
  <c r="L5152" i="15"/>
  <c r="L5151" i="15"/>
  <c r="L5150" i="15"/>
  <c r="L5149" i="15"/>
  <c r="L5148" i="15"/>
  <c r="L5147" i="15"/>
  <c r="L5146" i="15"/>
  <c r="L5145" i="15"/>
  <c r="L5144" i="15"/>
  <c r="L5143" i="15"/>
  <c r="L5142" i="15"/>
  <c r="L5141" i="15"/>
  <c r="L5140" i="15"/>
  <c r="L5139" i="15"/>
  <c r="L5138" i="15"/>
  <c r="L5137" i="15"/>
  <c r="L5136" i="15"/>
  <c r="L5135" i="15"/>
  <c r="L5134" i="15"/>
  <c r="L5133" i="15"/>
  <c r="L5132" i="15"/>
  <c r="L5131" i="15"/>
  <c r="L5130" i="15"/>
  <c r="L5129" i="15"/>
  <c r="L5128" i="15"/>
  <c r="L5127" i="15"/>
  <c r="L5126" i="15"/>
  <c r="L5125" i="15"/>
  <c r="L5124" i="15"/>
  <c r="L5123" i="15"/>
  <c r="L5122" i="15"/>
  <c r="L5121" i="15"/>
  <c r="L5120" i="15"/>
  <c r="L5119" i="15"/>
  <c r="L5118" i="15"/>
  <c r="L5117" i="15"/>
  <c r="L5116" i="15"/>
  <c r="L5115" i="15"/>
  <c r="L5114" i="15"/>
  <c r="L5113" i="15"/>
  <c r="L5112" i="15"/>
  <c r="L5111" i="15"/>
  <c r="L5110" i="15"/>
  <c r="L5109" i="15"/>
  <c r="L5108" i="15"/>
  <c r="L5107" i="15"/>
  <c r="L5106" i="15"/>
  <c r="L5105" i="15"/>
  <c r="L5104" i="15"/>
  <c r="L5103" i="15"/>
  <c r="L5102" i="15"/>
  <c r="L5101" i="15"/>
  <c r="L5100" i="15"/>
  <c r="L5099" i="15"/>
  <c r="L5098" i="15"/>
  <c r="L5097" i="15"/>
  <c r="L5096" i="15"/>
  <c r="L5095" i="15"/>
  <c r="L5094" i="15"/>
  <c r="L5093" i="15"/>
  <c r="L5092" i="15"/>
  <c r="L5091" i="15"/>
  <c r="L5090" i="15"/>
  <c r="L5089" i="15"/>
  <c r="L5088" i="15"/>
  <c r="L5087" i="15"/>
  <c r="L5086" i="15"/>
  <c r="L5085" i="15"/>
  <c r="L5084" i="15"/>
  <c r="L5083" i="15"/>
  <c r="L5082" i="15"/>
  <c r="L5081" i="15"/>
  <c r="L5080" i="15"/>
  <c r="L5079" i="15"/>
  <c r="L5078" i="15"/>
  <c r="L5077" i="15"/>
  <c r="L5076" i="15"/>
  <c r="L5075" i="15"/>
  <c r="L5074" i="15"/>
  <c r="L5073" i="15"/>
  <c r="L5072" i="15"/>
  <c r="L5071" i="15"/>
  <c r="L5070" i="15"/>
  <c r="L5069" i="15"/>
  <c r="L5068" i="15"/>
  <c r="L5067" i="15"/>
  <c r="L5066" i="15"/>
  <c r="L5065" i="15"/>
  <c r="L5064" i="15"/>
  <c r="L5063" i="15"/>
  <c r="L5062" i="15"/>
  <c r="L5061" i="15"/>
  <c r="L5060" i="15"/>
  <c r="L5059" i="15"/>
  <c r="L5058" i="15"/>
  <c r="L5057" i="15"/>
  <c r="L5056" i="15"/>
  <c r="L5055" i="15"/>
  <c r="L5054" i="15"/>
  <c r="L5053" i="15"/>
  <c r="L5052" i="15"/>
  <c r="L5051" i="15"/>
  <c r="L5050" i="15"/>
  <c r="L5049" i="15"/>
  <c r="L5048" i="15"/>
  <c r="L5047" i="15"/>
  <c r="L5046" i="15"/>
  <c r="L5045" i="15"/>
  <c r="L5044" i="15"/>
  <c r="L5043" i="15"/>
  <c r="L5042" i="15"/>
  <c r="L5041" i="15"/>
  <c r="L5040" i="15"/>
  <c r="L5039" i="15"/>
  <c r="L5038" i="15"/>
  <c r="L5037" i="15"/>
  <c r="L5036" i="15"/>
  <c r="L5035" i="15"/>
  <c r="L5034" i="15"/>
  <c r="L5033" i="15"/>
  <c r="L5032" i="15"/>
  <c r="L5031" i="15"/>
  <c r="L5030" i="15"/>
  <c r="L5029" i="15"/>
  <c r="L5028" i="15"/>
  <c r="L5027" i="15"/>
  <c r="L5026" i="15"/>
  <c r="L5025" i="15"/>
  <c r="L5024" i="15"/>
  <c r="L5023" i="15"/>
  <c r="L5022" i="15"/>
  <c r="L5021" i="15"/>
  <c r="L5020" i="15"/>
  <c r="L5019" i="15"/>
  <c r="L5018" i="15"/>
  <c r="L5017" i="15"/>
  <c r="L5016" i="15"/>
  <c r="L5015" i="15"/>
  <c r="L5014" i="15"/>
  <c r="L5013" i="15"/>
  <c r="L5012" i="15"/>
  <c r="L5011" i="15"/>
  <c r="L5010" i="15"/>
  <c r="L5009" i="15"/>
  <c r="L5008" i="15"/>
  <c r="L5007" i="15"/>
  <c r="L5006" i="15"/>
  <c r="L5005" i="15"/>
  <c r="L5004" i="15"/>
  <c r="L5003" i="15"/>
  <c r="L5002" i="15"/>
  <c r="L5001" i="15"/>
  <c r="L5000" i="15"/>
  <c r="L4999" i="15"/>
  <c r="L4998" i="15"/>
  <c r="L4997" i="15"/>
  <c r="L4996" i="15"/>
  <c r="L4995" i="15"/>
  <c r="L4994" i="15"/>
  <c r="L4993" i="15"/>
  <c r="L4992" i="15"/>
  <c r="L4991" i="15"/>
  <c r="L4990" i="15"/>
  <c r="L4989" i="15"/>
  <c r="L4988" i="15"/>
  <c r="L4987" i="15"/>
  <c r="L4986" i="15"/>
  <c r="L4985" i="15"/>
  <c r="L4984" i="15"/>
  <c r="L4983" i="15"/>
  <c r="L4982" i="15"/>
  <c r="L4981" i="15"/>
  <c r="L4980" i="15"/>
  <c r="L4979" i="15"/>
  <c r="L4978" i="15"/>
  <c r="L4977" i="15"/>
  <c r="L4976" i="15"/>
  <c r="L4975" i="15"/>
  <c r="L4974" i="15"/>
  <c r="L4973" i="15"/>
  <c r="L4972" i="15"/>
  <c r="L4971" i="15"/>
  <c r="L4970" i="15"/>
  <c r="L4969" i="15"/>
  <c r="L4968" i="15"/>
  <c r="L4967" i="15"/>
  <c r="L4966" i="15"/>
  <c r="L4965" i="15"/>
  <c r="L4964" i="15"/>
  <c r="L4963" i="15"/>
  <c r="L4962" i="15"/>
  <c r="L4961" i="15"/>
  <c r="L4960" i="15"/>
  <c r="L4959" i="15"/>
  <c r="L4958" i="15"/>
  <c r="L4957" i="15"/>
  <c r="L4956" i="15"/>
  <c r="L4955" i="15"/>
  <c r="L4954" i="15"/>
  <c r="L4953" i="15"/>
  <c r="L4952" i="15"/>
  <c r="L4951" i="15"/>
  <c r="L4950" i="15"/>
  <c r="L4949" i="15"/>
  <c r="L4948" i="15"/>
  <c r="L4947" i="15"/>
  <c r="L4946" i="15"/>
  <c r="L4945" i="15"/>
  <c r="L4944" i="15"/>
  <c r="L4943" i="15"/>
  <c r="L4942" i="15"/>
  <c r="L4941" i="15"/>
  <c r="L4940" i="15"/>
  <c r="L4939" i="15"/>
  <c r="L4938" i="15"/>
  <c r="L4937" i="15"/>
  <c r="L4936" i="15"/>
  <c r="L4935" i="15"/>
  <c r="L4934" i="15"/>
  <c r="L4933" i="15"/>
  <c r="L4932" i="15"/>
  <c r="L4931" i="15"/>
  <c r="L4930" i="15"/>
  <c r="L4929" i="15"/>
  <c r="L4928" i="15"/>
  <c r="L4927" i="15"/>
  <c r="L4926" i="15"/>
  <c r="L4925" i="15"/>
  <c r="L4924" i="15"/>
  <c r="L4923" i="15"/>
  <c r="L4922" i="15"/>
  <c r="L4921" i="15"/>
  <c r="L4920" i="15"/>
  <c r="L4919" i="15"/>
  <c r="L4918" i="15"/>
  <c r="L4917" i="15"/>
  <c r="L4916" i="15"/>
  <c r="L4915" i="15"/>
  <c r="L4914" i="15"/>
  <c r="L4913" i="15"/>
  <c r="L4912" i="15"/>
  <c r="L4911" i="15"/>
  <c r="L4910" i="15"/>
  <c r="L4909" i="15"/>
  <c r="L4908" i="15"/>
  <c r="L4907" i="15"/>
  <c r="L4906" i="15"/>
  <c r="L4905" i="15"/>
  <c r="L4904" i="15"/>
  <c r="L4903" i="15"/>
  <c r="L4902" i="15"/>
  <c r="L4901" i="15"/>
  <c r="L4900" i="15"/>
  <c r="L4899" i="15"/>
  <c r="L4898" i="15"/>
  <c r="L4897" i="15"/>
  <c r="L4896" i="15"/>
  <c r="L4895" i="15"/>
  <c r="L4894" i="15"/>
  <c r="L4893" i="15"/>
  <c r="L4892" i="15"/>
  <c r="L4891" i="15"/>
  <c r="L4890" i="15"/>
  <c r="L4889" i="15"/>
  <c r="L4888" i="15"/>
  <c r="L4887" i="15"/>
  <c r="L4886" i="15"/>
  <c r="L4885" i="15"/>
  <c r="L4884" i="15"/>
  <c r="L4883" i="15"/>
  <c r="L4882" i="15"/>
  <c r="L4881" i="15"/>
  <c r="L4880" i="15"/>
  <c r="L4879" i="15"/>
  <c r="L4878" i="15"/>
  <c r="L4877" i="15"/>
  <c r="L4876" i="15"/>
  <c r="L4875" i="15"/>
  <c r="L4874" i="15"/>
  <c r="L4873" i="15"/>
  <c r="L4872" i="15"/>
  <c r="L4871" i="15"/>
  <c r="L4870" i="15"/>
  <c r="L4869" i="15"/>
  <c r="L4868" i="15"/>
  <c r="L4867" i="15"/>
  <c r="L4866" i="15"/>
  <c r="L4865" i="15"/>
  <c r="L4864" i="15"/>
  <c r="L4863" i="15"/>
  <c r="L4862" i="15"/>
  <c r="L4861" i="15"/>
  <c r="L4860" i="15"/>
  <c r="L4859" i="15"/>
  <c r="L4858" i="15"/>
  <c r="L4857" i="15"/>
  <c r="L4856" i="15"/>
  <c r="L4855" i="15"/>
  <c r="L4854" i="15"/>
  <c r="L4853" i="15"/>
  <c r="L4852" i="15"/>
  <c r="L4851" i="15"/>
  <c r="L4850" i="15"/>
  <c r="L4849" i="15"/>
  <c r="L4848" i="15"/>
  <c r="L4847" i="15"/>
  <c r="L4846" i="15"/>
  <c r="L4845" i="15"/>
  <c r="L4844" i="15"/>
  <c r="L4843" i="15"/>
  <c r="L4842" i="15"/>
  <c r="L4841" i="15"/>
  <c r="L4840" i="15"/>
  <c r="L4839" i="15"/>
  <c r="L4838" i="15"/>
  <c r="L4837" i="15"/>
  <c r="L4836" i="15"/>
  <c r="L4835" i="15"/>
  <c r="L4834" i="15"/>
  <c r="L4833" i="15"/>
  <c r="L4832" i="15"/>
  <c r="L4831" i="15"/>
  <c r="L4830" i="15"/>
  <c r="L4829" i="15"/>
  <c r="L4828" i="15"/>
  <c r="L4827" i="15"/>
  <c r="L4826" i="15"/>
  <c r="L4825" i="15"/>
  <c r="L4824" i="15"/>
  <c r="L4823" i="15"/>
  <c r="L4822" i="15"/>
  <c r="L4821" i="15"/>
  <c r="L4820" i="15"/>
  <c r="L4819" i="15"/>
  <c r="L4818" i="15"/>
  <c r="L4817" i="15"/>
  <c r="L4816" i="15"/>
  <c r="L4815" i="15"/>
  <c r="L4814" i="15"/>
  <c r="L4813" i="15"/>
  <c r="L4812" i="15"/>
  <c r="L4811" i="15"/>
  <c r="L4810" i="15"/>
  <c r="L4809" i="15"/>
  <c r="L4808" i="15"/>
  <c r="L4807" i="15"/>
  <c r="L4806" i="15"/>
  <c r="L4805" i="15"/>
  <c r="L4804" i="15"/>
  <c r="L4803" i="15"/>
  <c r="L4802" i="15"/>
  <c r="L4801" i="15"/>
  <c r="L4800" i="15"/>
  <c r="L4799" i="15"/>
  <c r="L4798" i="15"/>
  <c r="L4797" i="15"/>
  <c r="L4796" i="15"/>
  <c r="L4795" i="15"/>
  <c r="L4794" i="15"/>
  <c r="L4793" i="15"/>
  <c r="L4792" i="15"/>
  <c r="L4791" i="15"/>
  <c r="L4790" i="15"/>
  <c r="L4789" i="15"/>
  <c r="L4788" i="15"/>
  <c r="L4787" i="15"/>
  <c r="L4786" i="15"/>
  <c r="L4785" i="15"/>
  <c r="L4784" i="15"/>
  <c r="L4783" i="15"/>
  <c r="L4782" i="15"/>
  <c r="L4781" i="15"/>
  <c r="L4780" i="15"/>
  <c r="L4779" i="15"/>
  <c r="L4778" i="15"/>
  <c r="L4777" i="15"/>
  <c r="L4776" i="15"/>
  <c r="L4775" i="15"/>
  <c r="L4774" i="15"/>
  <c r="L4773" i="15"/>
  <c r="L4772" i="15"/>
  <c r="L4771" i="15"/>
  <c r="L4770" i="15"/>
  <c r="L4769" i="15"/>
  <c r="L4768" i="15"/>
  <c r="L4767" i="15"/>
  <c r="L4766" i="15"/>
  <c r="L4765" i="15"/>
  <c r="L4764" i="15"/>
  <c r="L4763" i="15"/>
  <c r="L4762" i="15"/>
  <c r="L4761" i="15"/>
  <c r="L4760" i="15"/>
  <c r="L4759" i="15"/>
  <c r="L4758" i="15"/>
  <c r="L4757" i="15"/>
  <c r="L4756" i="15"/>
  <c r="L4755" i="15"/>
  <c r="L4754" i="15"/>
  <c r="L4753" i="15"/>
  <c r="L4752" i="15"/>
  <c r="L4751" i="15"/>
  <c r="L4750" i="15"/>
  <c r="L4749" i="15"/>
  <c r="L4748" i="15"/>
  <c r="L4747" i="15"/>
  <c r="L4746" i="15"/>
  <c r="L4745" i="15"/>
  <c r="L4744" i="15"/>
  <c r="L4743" i="15"/>
  <c r="L4742" i="15"/>
  <c r="L4741" i="15"/>
  <c r="L4740" i="15"/>
  <c r="L4739" i="15"/>
  <c r="L4738" i="15"/>
  <c r="L4737" i="15"/>
  <c r="L4736" i="15"/>
  <c r="L4735" i="15"/>
  <c r="L4734" i="15"/>
  <c r="L4733" i="15"/>
  <c r="L4732" i="15"/>
  <c r="L4731" i="15"/>
  <c r="L4730" i="15"/>
  <c r="L4729" i="15"/>
  <c r="L4728" i="15"/>
  <c r="L4727" i="15"/>
  <c r="L4726" i="15"/>
  <c r="L4725" i="15"/>
  <c r="L4724" i="15"/>
  <c r="L4723" i="15"/>
  <c r="L4722" i="15"/>
  <c r="L4721" i="15"/>
  <c r="L4720" i="15"/>
  <c r="L4719" i="15"/>
  <c r="L4718" i="15"/>
  <c r="L4717" i="15"/>
  <c r="L4716" i="15"/>
  <c r="L4715" i="15"/>
  <c r="L4714" i="15"/>
  <c r="L4713" i="15"/>
  <c r="L4712" i="15"/>
  <c r="L4711" i="15"/>
  <c r="L4710" i="15"/>
  <c r="L4709" i="15"/>
  <c r="L4708" i="15"/>
  <c r="L4707" i="15"/>
  <c r="L4706" i="15"/>
  <c r="L4705" i="15"/>
  <c r="L4704" i="15"/>
  <c r="L4703" i="15"/>
  <c r="L4702" i="15"/>
  <c r="L4701" i="15"/>
  <c r="L4700" i="15"/>
  <c r="L4699" i="15"/>
  <c r="L4698" i="15"/>
  <c r="L4697" i="15"/>
  <c r="L4696" i="15"/>
  <c r="L4695" i="15"/>
  <c r="L4694" i="15"/>
  <c r="L4693" i="15"/>
  <c r="L4692" i="15"/>
  <c r="L4691" i="15"/>
  <c r="L4690" i="15"/>
  <c r="L4689" i="15"/>
  <c r="L4688" i="15"/>
  <c r="L4687" i="15"/>
  <c r="L4686" i="15"/>
  <c r="L4685" i="15"/>
  <c r="L4684" i="15"/>
  <c r="L4683" i="15"/>
  <c r="L4682" i="15"/>
  <c r="L4681" i="15"/>
  <c r="L4680" i="15"/>
  <c r="L4679" i="15"/>
  <c r="L4678" i="15"/>
  <c r="L4677" i="15"/>
  <c r="L4676" i="15"/>
  <c r="L4675" i="15"/>
  <c r="L4674" i="15"/>
  <c r="L4673" i="15"/>
  <c r="L4672" i="15"/>
  <c r="L4671" i="15"/>
  <c r="L4670" i="15"/>
  <c r="L4669" i="15"/>
  <c r="L4668" i="15"/>
  <c r="L4667" i="15"/>
  <c r="L4666" i="15"/>
  <c r="L4665" i="15"/>
  <c r="L4664" i="15"/>
  <c r="L4663" i="15"/>
  <c r="L4662" i="15"/>
  <c r="L4661" i="15"/>
  <c r="L4660" i="15"/>
  <c r="L4659" i="15"/>
  <c r="L4658" i="15"/>
  <c r="L4657" i="15"/>
  <c r="L4656" i="15"/>
  <c r="L4655" i="15"/>
  <c r="L4654" i="15"/>
  <c r="L4653" i="15"/>
  <c r="L4652" i="15"/>
  <c r="L4651" i="15"/>
  <c r="L4650" i="15"/>
  <c r="L4649" i="15"/>
  <c r="L4648" i="15"/>
  <c r="L4647" i="15"/>
  <c r="L4646" i="15"/>
  <c r="L4645" i="15"/>
  <c r="L4644" i="15"/>
  <c r="L4643" i="15"/>
  <c r="L4642" i="15"/>
  <c r="L4641" i="15"/>
  <c r="L4640" i="15"/>
  <c r="L4639" i="15"/>
  <c r="L4638" i="15"/>
  <c r="L4637" i="15"/>
  <c r="L4636" i="15"/>
  <c r="L4635" i="15"/>
  <c r="L4634" i="15"/>
  <c r="L4633" i="15"/>
  <c r="L4632" i="15"/>
  <c r="L4631" i="15"/>
  <c r="L4630" i="15"/>
  <c r="L4629" i="15"/>
  <c r="L4628" i="15"/>
  <c r="L4627" i="15"/>
  <c r="L4626" i="15"/>
  <c r="L4625" i="15"/>
  <c r="L4624" i="15"/>
  <c r="L4623" i="15"/>
  <c r="L4622" i="15"/>
  <c r="L4621" i="15"/>
  <c r="L4620" i="15"/>
  <c r="L4619" i="15"/>
  <c r="L4618" i="15"/>
  <c r="L4617" i="15"/>
  <c r="L4616" i="15"/>
  <c r="L4615" i="15"/>
  <c r="L4614" i="15"/>
  <c r="L4613" i="15"/>
  <c r="L4612" i="15"/>
  <c r="L4611" i="15"/>
  <c r="L4610" i="15"/>
  <c r="L4609" i="15"/>
  <c r="L4608" i="15"/>
  <c r="L4607" i="15"/>
  <c r="L4606" i="15"/>
  <c r="L4605" i="15"/>
  <c r="L4604" i="15"/>
  <c r="L4603" i="15"/>
  <c r="L4602" i="15"/>
  <c r="L4601" i="15"/>
  <c r="L4600" i="15"/>
  <c r="L4599" i="15"/>
  <c r="L4598" i="15"/>
  <c r="L4597" i="15"/>
  <c r="L4596" i="15"/>
  <c r="L4595" i="15"/>
  <c r="L4594" i="15"/>
  <c r="L4593" i="15"/>
  <c r="L4592" i="15"/>
  <c r="L4591" i="15"/>
  <c r="L4590" i="15"/>
  <c r="L4589" i="15"/>
  <c r="L4588" i="15"/>
  <c r="L4587" i="15"/>
  <c r="L4586" i="15"/>
  <c r="L4585" i="15"/>
  <c r="L4584" i="15"/>
  <c r="L4583" i="15"/>
  <c r="L4582" i="15"/>
  <c r="L4581" i="15"/>
  <c r="L4580" i="15"/>
  <c r="L4579" i="15"/>
  <c r="L4578" i="15"/>
  <c r="L4577" i="15"/>
  <c r="L4576" i="15"/>
  <c r="L4575" i="15"/>
  <c r="L4574" i="15"/>
  <c r="L4573" i="15"/>
  <c r="L4572" i="15"/>
  <c r="L4571" i="15"/>
  <c r="L4570" i="15"/>
  <c r="L4569" i="15"/>
  <c r="L4568" i="15"/>
  <c r="L4567" i="15"/>
  <c r="L4566" i="15"/>
  <c r="L4565" i="15"/>
  <c r="L4564" i="15"/>
  <c r="L4563" i="15"/>
  <c r="L4562" i="15"/>
  <c r="L4561" i="15"/>
  <c r="L4560" i="15"/>
  <c r="L4559" i="15"/>
  <c r="L4558" i="15"/>
  <c r="L4557" i="15"/>
  <c r="L4556" i="15"/>
  <c r="L4555" i="15"/>
  <c r="L4554" i="15"/>
  <c r="L4553" i="15"/>
  <c r="L4552" i="15"/>
  <c r="L4551" i="15"/>
  <c r="L4550" i="15"/>
  <c r="L4549" i="15"/>
  <c r="L4548" i="15"/>
  <c r="L4547" i="15"/>
  <c r="L4546" i="15"/>
  <c r="L4545" i="15"/>
  <c r="L4544" i="15"/>
  <c r="L4543" i="15"/>
  <c r="L4542" i="15"/>
  <c r="L4541" i="15"/>
  <c r="L4540" i="15"/>
  <c r="L4539" i="15"/>
  <c r="L4538" i="15"/>
  <c r="L4537" i="15"/>
  <c r="L4536" i="15"/>
  <c r="L4535" i="15"/>
  <c r="L4534" i="15"/>
  <c r="L4533" i="15"/>
  <c r="L4532" i="15"/>
  <c r="L4531" i="15"/>
  <c r="L4530" i="15"/>
  <c r="L4529" i="15"/>
  <c r="L4528" i="15"/>
  <c r="L4527" i="15"/>
  <c r="L4526" i="15"/>
  <c r="L4525" i="15"/>
  <c r="L4524" i="15"/>
  <c r="L4523" i="15"/>
  <c r="L4522" i="15"/>
  <c r="L4521" i="15"/>
  <c r="L4520" i="15"/>
  <c r="L4519" i="15"/>
  <c r="L4518" i="15"/>
  <c r="L4517" i="15"/>
  <c r="L4516" i="15"/>
  <c r="L4515" i="15"/>
  <c r="L4514" i="15"/>
  <c r="L4513" i="15"/>
  <c r="L4512" i="15"/>
  <c r="L4511" i="15"/>
  <c r="L4510" i="15"/>
  <c r="L4509" i="15"/>
  <c r="L4508" i="15"/>
  <c r="L4507" i="15"/>
  <c r="L4506" i="15"/>
  <c r="L4505" i="15"/>
  <c r="L4504" i="15"/>
  <c r="L4503" i="15"/>
  <c r="L4502" i="15"/>
  <c r="L4501" i="15"/>
  <c r="L4500" i="15"/>
  <c r="L4499" i="15"/>
  <c r="L4498" i="15"/>
  <c r="L4497" i="15"/>
  <c r="L4496" i="15"/>
  <c r="L4495" i="15"/>
  <c r="L4494" i="15"/>
  <c r="L4493" i="15"/>
  <c r="L4492" i="15"/>
  <c r="L4491" i="15"/>
  <c r="L4490" i="15"/>
  <c r="L4489" i="15"/>
  <c r="L4488" i="15"/>
  <c r="L4487" i="15"/>
  <c r="L4486" i="15"/>
  <c r="L4485" i="15"/>
  <c r="L4484" i="15"/>
  <c r="L4483" i="15"/>
  <c r="L4482" i="15"/>
  <c r="L4481" i="15"/>
  <c r="L4480" i="15"/>
  <c r="L4479" i="15"/>
  <c r="L4478" i="15"/>
  <c r="L4477" i="15"/>
  <c r="L4476" i="15"/>
  <c r="L4475" i="15"/>
  <c r="L4474" i="15"/>
  <c r="L4473" i="15"/>
  <c r="L4472" i="15"/>
  <c r="L4471" i="15"/>
  <c r="L4470" i="15"/>
  <c r="L4469" i="15"/>
  <c r="L4468" i="15"/>
  <c r="L4467" i="15"/>
  <c r="L4466" i="15"/>
  <c r="L4465" i="15"/>
  <c r="L4464" i="15"/>
  <c r="L4463" i="15"/>
  <c r="L4462" i="15"/>
  <c r="L4461" i="15"/>
  <c r="L4460" i="15"/>
  <c r="L4459" i="15"/>
  <c r="L4458" i="15"/>
  <c r="L4457" i="15"/>
  <c r="L4456" i="15"/>
  <c r="L4455" i="15"/>
  <c r="L4454" i="15"/>
  <c r="L4453" i="15"/>
  <c r="L4452" i="15"/>
  <c r="L4451" i="15"/>
  <c r="L4450" i="15"/>
  <c r="L4449" i="15"/>
  <c r="L4448" i="15"/>
  <c r="L4447" i="15"/>
  <c r="L4446" i="15"/>
  <c r="L4445" i="15"/>
  <c r="L4444" i="15"/>
  <c r="L4443" i="15"/>
  <c r="L4442" i="15"/>
  <c r="L4441" i="15"/>
  <c r="L4440" i="15"/>
  <c r="L4439" i="15"/>
  <c r="L4438" i="15"/>
  <c r="L4437" i="15"/>
  <c r="L4436" i="15"/>
  <c r="L4435" i="15"/>
  <c r="L4434" i="15"/>
  <c r="L4433" i="15"/>
  <c r="L4432" i="15"/>
  <c r="L4431" i="15"/>
  <c r="L4430" i="15"/>
  <c r="L4429" i="15"/>
  <c r="L4428" i="15"/>
  <c r="L4427" i="15"/>
  <c r="L4426" i="15"/>
  <c r="L4425" i="15"/>
  <c r="L4424" i="15"/>
  <c r="L4423" i="15"/>
  <c r="L4422" i="15"/>
  <c r="L4421" i="15"/>
  <c r="L4420" i="15"/>
  <c r="L4419" i="15"/>
  <c r="L4418" i="15"/>
  <c r="L4417" i="15"/>
  <c r="L4416" i="15"/>
  <c r="L4415" i="15"/>
  <c r="L4414" i="15"/>
  <c r="L4413" i="15"/>
  <c r="L4412" i="15"/>
  <c r="L4411" i="15"/>
  <c r="L4410" i="15"/>
  <c r="L4409" i="15"/>
  <c r="L4408" i="15"/>
  <c r="L4407" i="15"/>
  <c r="L4406" i="15"/>
  <c r="L4405" i="15"/>
  <c r="L4404" i="15"/>
  <c r="L4403" i="15"/>
  <c r="L4402" i="15"/>
  <c r="L4401" i="15"/>
  <c r="L4400" i="15"/>
  <c r="L4399" i="15"/>
  <c r="L4398" i="15"/>
  <c r="L4397" i="15"/>
  <c r="L4396" i="15"/>
  <c r="L4395" i="15"/>
  <c r="L4394" i="15"/>
  <c r="L4393" i="15"/>
  <c r="L4392" i="15"/>
  <c r="L4391" i="15"/>
  <c r="L4390" i="15"/>
  <c r="L4389" i="15"/>
  <c r="L4388" i="15"/>
  <c r="L4387" i="15"/>
  <c r="L4386" i="15"/>
  <c r="L4385" i="15"/>
  <c r="L4384" i="15"/>
  <c r="L4383" i="15"/>
  <c r="L4382" i="15"/>
  <c r="L4381" i="15"/>
  <c r="L4380" i="15"/>
  <c r="L4379" i="15"/>
  <c r="L4378" i="15"/>
  <c r="L4377" i="15"/>
  <c r="L4376" i="15"/>
  <c r="L4375" i="15"/>
  <c r="L4374" i="15"/>
  <c r="L4373" i="15"/>
  <c r="L4372" i="15"/>
  <c r="L4371" i="15"/>
  <c r="L4370" i="15"/>
  <c r="L4369" i="15"/>
  <c r="L4368" i="15"/>
  <c r="L4367" i="15"/>
  <c r="L4366" i="15"/>
  <c r="L4365" i="15"/>
  <c r="L4364" i="15"/>
  <c r="L4363" i="15"/>
  <c r="L4362" i="15"/>
  <c r="L4361" i="15"/>
  <c r="L4360" i="15"/>
  <c r="L4359" i="15"/>
  <c r="L4358" i="15"/>
  <c r="L4357" i="15"/>
  <c r="L4356" i="15"/>
  <c r="L4355" i="15"/>
  <c r="L4354" i="15"/>
  <c r="L4353" i="15"/>
  <c r="L4352" i="15"/>
  <c r="L4351" i="15"/>
  <c r="L4350" i="15"/>
  <c r="L4349" i="15"/>
  <c r="L4348" i="15"/>
  <c r="L4347" i="15"/>
  <c r="L4346" i="15"/>
  <c r="L4345" i="15"/>
  <c r="L4344" i="15"/>
  <c r="L4343" i="15"/>
  <c r="L4342" i="15"/>
  <c r="L4341" i="15"/>
  <c r="L4340" i="15"/>
  <c r="L4339" i="15"/>
  <c r="L4338" i="15"/>
  <c r="L4337" i="15"/>
  <c r="L4336" i="15"/>
  <c r="L4335" i="15"/>
  <c r="L4334" i="15"/>
  <c r="L4333" i="15"/>
  <c r="L4332" i="15"/>
  <c r="L4331" i="15"/>
  <c r="L4330" i="15"/>
  <c r="L4329" i="15"/>
  <c r="L4328" i="15"/>
  <c r="L4327" i="15"/>
  <c r="L4326" i="15"/>
  <c r="L4325" i="15"/>
  <c r="L4324" i="15"/>
  <c r="L4323" i="15"/>
  <c r="L4322" i="15"/>
  <c r="L4321" i="15"/>
  <c r="L4320" i="15"/>
  <c r="L4319" i="15"/>
  <c r="L4318" i="15"/>
  <c r="L4317" i="15"/>
  <c r="L4316" i="15"/>
  <c r="L4315" i="15"/>
  <c r="L4314" i="15"/>
  <c r="L4313" i="15"/>
  <c r="L4312" i="15"/>
  <c r="L4311" i="15"/>
  <c r="L4310" i="15"/>
  <c r="L4309" i="15"/>
  <c r="L4308" i="15"/>
  <c r="L4307" i="15"/>
  <c r="L4306" i="15"/>
  <c r="L4305" i="15"/>
  <c r="L4304" i="15"/>
  <c r="L4303" i="15"/>
  <c r="L4302" i="15"/>
  <c r="L4301" i="15"/>
  <c r="L4300" i="15"/>
  <c r="L4299" i="15"/>
  <c r="L4298" i="15"/>
  <c r="L4297" i="15"/>
  <c r="L4296" i="15"/>
  <c r="L4295" i="15"/>
  <c r="L4294" i="15"/>
  <c r="L4293" i="15"/>
  <c r="L4292" i="15"/>
  <c r="L4291" i="15"/>
  <c r="L4290" i="15"/>
  <c r="L4289" i="15"/>
  <c r="L4288" i="15"/>
  <c r="L4287" i="15"/>
  <c r="L4286" i="15"/>
  <c r="L4285" i="15"/>
  <c r="L4284" i="15"/>
  <c r="L4283" i="15"/>
  <c r="L4282" i="15"/>
  <c r="L4281" i="15"/>
  <c r="L4280" i="15"/>
  <c r="L4279" i="15"/>
  <c r="L4278" i="15"/>
  <c r="L4277" i="15"/>
  <c r="L4276" i="15"/>
  <c r="L4275" i="15"/>
  <c r="L4274" i="15"/>
  <c r="L4273" i="15"/>
  <c r="L4272" i="15"/>
  <c r="L4271" i="15"/>
  <c r="L4270" i="15"/>
  <c r="L4269" i="15"/>
  <c r="L4268" i="15"/>
  <c r="L4267" i="15"/>
  <c r="L4266" i="15"/>
  <c r="L4265" i="15"/>
  <c r="L4264" i="15"/>
  <c r="L4263" i="15"/>
  <c r="L4262" i="15"/>
  <c r="L4261" i="15"/>
  <c r="L4260" i="15"/>
  <c r="L4259" i="15"/>
  <c r="L4258" i="15"/>
  <c r="L4257" i="15"/>
  <c r="L4256" i="15"/>
  <c r="L4255" i="15"/>
  <c r="L4254" i="15"/>
  <c r="L4253" i="15"/>
  <c r="L4252" i="15"/>
  <c r="L4251" i="15"/>
  <c r="L4250" i="15"/>
  <c r="L4249" i="15"/>
  <c r="L4248" i="15"/>
  <c r="L4247" i="15"/>
  <c r="L4246" i="15"/>
  <c r="L4245" i="15"/>
  <c r="L4244" i="15"/>
  <c r="L4243" i="15"/>
  <c r="L4242" i="15"/>
  <c r="L4241" i="15"/>
  <c r="L4240" i="15"/>
  <c r="L4239" i="15"/>
  <c r="L4238" i="15"/>
  <c r="L4237" i="15"/>
  <c r="L4236" i="15"/>
  <c r="L4235" i="15"/>
  <c r="L4234" i="15"/>
  <c r="L4233" i="15"/>
  <c r="L4232" i="15"/>
  <c r="L4231" i="15"/>
  <c r="L4230" i="15"/>
  <c r="L4229" i="15"/>
  <c r="L4228" i="15"/>
  <c r="L4227" i="15"/>
  <c r="L4226" i="15"/>
  <c r="L4225" i="15"/>
  <c r="L4224" i="15"/>
  <c r="L4223" i="15"/>
  <c r="L4222" i="15"/>
  <c r="L4221" i="15"/>
  <c r="L4220" i="15"/>
  <c r="L4219" i="15"/>
  <c r="L4218" i="15"/>
  <c r="L4217" i="15"/>
  <c r="L4216" i="15"/>
  <c r="L4215" i="15"/>
  <c r="L4214" i="15"/>
  <c r="L4213" i="15"/>
  <c r="L4212" i="15"/>
  <c r="L4211" i="15"/>
  <c r="L4210" i="15"/>
  <c r="L4209" i="15"/>
  <c r="L4208" i="15"/>
  <c r="L4207" i="15"/>
  <c r="L4206" i="15"/>
  <c r="L4205" i="15"/>
  <c r="L4204" i="15"/>
  <c r="L4203" i="15"/>
  <c r="L4202" i="15"/>
  <c r="L4201" i="15"/>
  <c r="L4200" i="15"/>
  <c r="L4199" i="15"/>
  <c r="L4198" i="15"/>
  <c r="L4197" i="15"/>
  <c r="L4196" i="15"/>
  <c r="L4195" i="15"/>
  <c r="L4194" i="15"/>
  <c r="L4193" i="15"/>
  <c r="L4192" i="15"/>
  <c r="L4191" i="15"/>
  <c r="L4190" i="15"/>
  <c r="L4189" i="15"/>
  <c r="L4188" i="15"/>
  <c r="L4187" i="15"/>
  <c r="L4186" i="15"/>
  <c r="L4185" i="15"/>
  <c r="L4184" i="15"/>
  <c r="L4183" i="15"/>
  <c r="L4182" i="15"/>
  <c r="L4181" i="15"/>
  <c r="L4180" i="15"/>
  <c r="L4179" i="15"/>
  <c r="L4178" i="15"/>
  <c r="L4177" i="15"/>
  <c r="L4176" i="15"/>
  <c r="L4175" i="15"/>
  <c r="L4174" i="15"/>
  <c r="L4173" i="15"/>
  <c r="L4172" i="15"/>
  <c r="L4171" i="15"/>
  <c r="L4170" i="15"/>
  <c r="L4169" i="15"/>
  <c r="L4168" i="15"/>
  <c r="L4167" i="15"/>
  <c r="L4166" i="15"/>
  <c r="L4165" i="15"/>
  <c r="L4164" i="15"/>
  <c r="L4163" i="15"/>
  <c r="L4162" i="15"/>
  <c r="L4161" i="15"/>
  <c r="L4160" i="15"/>
  <c r="L4159" i="15"/>
  <c r="L4158" i="15"/>
  <c r="L4157" i="15"/>
  <c r="L4156" i="15"/>
  <c r="L4155" i="15"/>
  <c r="L4154" i="15"/>
  <c r="L4153" i="15"/>
  <c r="L4152" i="15"/>
  <c r="L4151" i="15"/>
  <c r="L4150" i="15"/>
  <c r="L4149" i="15"/>
  <c r="L4148" i="15"/>
  <c r="L4147" i="15"/>
  <c r="L4146" i="15"/>
  <c r="L4145" i="15"/>
  <c r="L4144" i="15"/>
  <c r="L4143" i="15"/>
  <c r="L4142" i="15"/>
  <c r="L4141" i="15"/>
  <c r="L4140" i="15"/>
  <c r="L4139" i="15"/>
  <c r="L4138" i="15"/>
  <c r="L4137" i="15"/>
  <c r="L4136" i="15"/>
  <c r="L4135" i="15"/>
  <c r="L4134" i="15"/>
  <c r="L4133" i="15"/>
  <c r="L4132" i="15"/>
  <c r="L4131" i="15"/>
  <c r="L4130" i="15"/>
  <c r="L4129" i="15"/>
  <c r="L4128" i="15"/>
  <c r="L4127" i="15"/>
  <c r="L4126" i="15"/>
  <c r="L4125" i="15"/>
  <c r="L4124" i="15"/>
  <c r="L4123" i="15"/>
  <c r="L4122" i="15"/>
  <c r="L4121" i="15"/>
  <c r="L4120" i="15"/>
  <c r="L4119" i="15"/>
  <c r="L4118" i="15"/>
  <c r="L4117" i="15"/>
  <c r="L4116" i="15"/>
  <c r="L4115" i="15"/>
  <c r="L4114" i="15"/>
  <c r="L4113" i="15"/>
  <c r="L4112" i="15"/>
  <c r="L4111" i="15"/>
  <c r="L4110" i="15"/>
  <c r="L4109" i="15"/>
  <c r="L4108" i="15"/>
  <c r="L4107" i="15"/>
  <c r="L4106" i="15"/>
  <c r="L4105" i="15"/>
  <c r="L4104" i="15"/>
  <c r="L4103" i="15"/>
  <c r="L4102" i="15"/>
  <c r="L4101" i="15"/>
  <c r="L4100" i="15"/>
  <c r="L4099" i="15"/>
  <c r="L4098" i="15"/>
  <c r="L4097" i="15"/>
  <c r="L4096" i="15"/>
  <c r="L4095" i="15"/>
  <c r="L4094" i="15"/>
  <c r="L4093" i="15"/>
  <c r="L4092" i="15"/>
  <c r="L4091" i="15"/>
  <c r="L4090" i="15"/>
  <c r="L4089" i="15"/>
  <c r="L4088" i="15"/>
  <c r="L4087" i="15"/>
  <c r="L4086" i="15"/>
  <c r="L4085" i="15"/>
  <c r="L4084" i="15"/>
  <c r="L4083" i="15"/>
  <c r="L4082" i="15"/>
  <c r="L4081" i="15"/>
  <c r="L4080" i="15"/>
  <c r="L4079" i="15"/>
  <c r="L4078" i="15"/>
  <c r="L4077" i="15"/>
  <c r="L4076" i="15"/>
  <c r="L4075" i="15"/>
  <c r="L4074" i="15"/>
  <c r="L4073" i="15"/>
  <c r="L4072" i="15"/>
  <c r="L4071" i="15"/>
  <c r="L4070" i="15"/>
  <c r="L4069" i="15"/>
  <c r="L4068" i="15"/>
  <c r="L4067" i="15"/>
  <c r="L4066" i="15"/>
  <c r="L4065" i="15"/>
  <c r="L4064" i="15"/>
  <c r="L4063" i="15"/>
  <c r="L4062" i="15"/>
  <c r="L4061" i="15"/>
  <c r="L4060" i="15"/>
  <c r="L4059" i="15"/>
  <c r="L4058" i="15"/>
  <c r="L4057" i="15"/>
  <c r="L4056" i="15"/>
  <c r="L4055" i="15"/>
  <c r="L4054" i="15"/>
  <c r="L4053" i="15"/>
  <c r="L4052" i="15"/>
  <c r="L4051" i="15"/>
  <c r="L4050" i="15"/>
  <c r="L4049" i="15"/>
  <c r="L4048" i="15"/>
  <c r="L4047" i="15"/>
  <c r="L4046" i="15"/>
  <c r="L4045" i="15"/>
  <c r="L4044" i="15"/>
  <c r="L4043" i="15"/>
  <c r="L4042" i="15"/>
  <c r="L4041" i="15"/>
  <c r="L4040" i="15"/>
  <c r="L4039" i="15"/>
  <c r="L4038" i="15"/>
  <c r="L4037" i="15"/>
  <c r="L4036" i="15"/>
  <c r="L4035" i="15"/>
  <c r="L4034" i="15"/>
  <c r="L4033" i="15"/>
  <c r="L4032" i="15"/>
  <c r="L4031" i="15"/>
  <c r="L4030" i="15"/>
  <c r="L4029" i="15"/>
  <c r="L4028" i="15"/>
  <c r="L4027" i="15"/>
  <c r="L4026" i="15"/>
  <c r="L4025" i="15"/>
  <c r="L4024" i="15"/>
  <c r="L4023" i="15"/>
  <c r="L4022" i="15"/>
  <c r="L4021" i="15"/>
  <c r="L4020" i="15"/>
  <c r="L4019" i="15"/>
  <c r="L4018" i="15"/>
  <c r="L4017" i="15"/>
  <c r="L4016" i="15"/>
  <c r="L4015" i="15"/>
  <c r="L4014" i="15"/>
  <c r="L4013" i="15"/>
  <c r="L4012" i="15"/>
  <c r="L4011" i="15"/>
  <c r="L4010" i="15"/>
  <c r="L4009" i="15"/>
  <c r="L4008" i="15"/>
  <c r="L4007" i="15"/>
  <c r="L4006" i="15"/>
  <c r="L4005" i="15"/>
  <c r="L4004" i="15"/>
  <c r="L4003" i="15"/>
  <c r="L4002" i="15"/>
  <c r="L4001" i="15"/>
  <c r="L4000" i="15"/>
  <c r="L3999" i="15"/>
  <c r="L3998" i="15"/>
  <c r="L3997" i="15"/>
  <c r="L3996" i="15"/>
  <c r="L3995" i="15"/>
  <c r="L3994" i="15"/>
  <c r="L3993" i="15"/>
  <c r="L3992" i="15"/>
  <c r="L3991" i="15"/>
  <c r="L3990" i="15"/>
  <c r="L3989" i="15"/>
  <c r="L3988" i="15"/>
  <c r="L3987" i="15"/>
  <c r="L3986" i="15"/>
  <c r="L3985" i="15"/>
  <c r="L3984" i="15"/>
  <c r="L3983" i="15"/>
  <c r="L3982" i="15"/>
  <c r="L3981" i="15"/>
  <c r="L3980" i="15"/>
  <c r="L3979" i="15"/>
  <c r="L3978" i="15"/>
  <c r="L3977" i="15"/>
  <c r="L3976" i="15"/>
  <c r="L3975" i="15"/>
  <c r="L3974" i="15"/>
  <c r="L3973" i="15"/>
  <c r="L3972" i="15"/>
  <c r="L3971" i="15"/>
  <c r="L3970" i="15"/>
  <c r="L3969" i="15"/>
  <c r="L3968" i="15"/>
  <c r="L3967" i="15"/>
  <c r="L3966" i="15"/>
  <c r="L3965" i="15"/>
  <c r="L3964" i="15"/>
  <c r="L3963" i="15"/>
  <c r="L3962" i="15"/>
  <c r="L3961" i="15"/>
  <c r="L3960" i="15"/>
  <c r="L3959" i="15"/>
  <c r="L3958" i="15"/>
  <c r="L3957" i="15"/>
  <c r="L3956" i="15"/>
  <c r="L3955" i="15"/>
  <c r="L3954" i="15"/>
  <c r="L3953" i="15"/>
  <c r="L3952" i="15"/>
  <c r="L3951" i="15"/>
  <c r="L3950" i="15"/>
  <c r="L3949" i="15"/>
  <c r="L3948" i="15"/>
  <c r="L3947" i="15"/>
  <c r="L3946" i="15"/>
  <c r="L3945" i="15"/>
  <c r="L3944" i="15"/>
  <c r="L3943" i="15"/>
  <c r="L3942" i="15"/>
  <c r="L3941" i="15"/>
  <c r="L3940" i="15"/>
  <c r="L3939" i="15"/>
  <c r="L3938" i="15"/>
  <c r="L3937" i="15"/>
  <c r="L3936" i="15"/>
  <c r="L3935" i="15"/>
  <c r="L3934" i="15"/>
  <c r="L3933" i="15"/>
  <c r="L3932" i="15"/>
  <c r="L3931" i="15"/>
  <c r="L3930" i="15"/>
  <c r="L3929" i="15"/>
  <c r="L3928" i="15"/>
  <c r="L3927" i="15"/>
  <c r="L3926" i="15"/>
  <c r="L3925" i="15"/>
  <c r="L3924" i="15"/>
  <c r="L3923" i="15"/>
  <c r="L3922" i="15"/>
  <c r="L3921" i="15"/>
  <c r="L3920" i="15"/>
  <c r="L3919" i="15"/>
  <c r="L3918" i="15"/>
  <c r="L3917" i="15"/>
  <c r="L3916" i="15"/>
  <c r="L3915" i="15"/>
  <c r="L3914" i="15"/>
  <c r="L3913" i="15"/>
  <c r="L3912" i="15"/>
  <c r="L3911" i="15"/>
  <c r="L3910" i="15"/>
  <c r="L3909" i="15"/>
  <c r="L3908" i="15"/>
  <c r="L3907" i="15"/>
  <c r="L3906" i="15"/>
  <c r="L3905" i="15"/>
  <c r="L3904" i="15"/>
  <c r="L3903" i="15"/>
  <c r="L3902" i="15"/>
  <c r="L3901" i="15"/>
  <c r="L3900" i="15"/>
  <c r="L3899" i="15"/>
  <c r="L3898" i="15"/>
  <c r="L3897" i="15"/>
  <c r="L3896" i="15"/>
  <c r="L3895" i="15"/>
  <c r="L3894" i="15"/>
  <c r="L3893" i="15"/>
  <c r="L3892" i="15"/>
  <c r="L3891" i="15"/>
  <c r="L3890" i="15"/>
  <c r="L3889" i="15"/>
  <c r="L3888" i="15"/>
  <c r="L3887" i="15"/>
  <c r="L3886" i="15"/>
  <c r="L3885" i="15"/>
  <c r="L3884" i="15"/>
  <c r="L3883" i="15"/>
  <c r="L3882" i="15"/>
  <c r="L3881" i="15"/>
  <c r="L3880" i="15"/>
  <c r="L3879" i="15"/>
  <c r="L3878" i="15"/>
  <c r="L3877" i="15"/>
  <c r="L3876" i="15"/>
  <c r="L3875" i="15"/>
  <c r="L3874" i="15"/>
  <c r="L3873" i="15"/>
  <c r="L3872" i="15"/>
  <c r="L3871" i="15"/>
  <c r="L3870" i="15"/>
  <c r="L3869" i="15"/>
  <c r="L3868" i="15"/>
  <c r="L3867" i="15"/>
  <c r="L3866" i="15"/>
  <c r="L3865" i="15"/>
  <c r="L3864" i="15"/>
  <c r="L3863" i="15"/>
  <c r="L3862" i="15"/>
  <c r="L3861" i="15"/>
  <c r="L3860" i="15"/>
  <c r="L3859" i="15"/>
  <c r="L3858" i="15"/>
  <c r="L3857" i="15"/>
  <c r="L3856" i="15"/>
  <c r="L3855" i="15"/>
  <c r="L3854" i="15"/>
  <c r="L3853" i="15"/>
  <c r="L3852" i="15"/>
  <c r="L3851" i="15"/>
  <c r="L3850" i="15"/>
  <c r="L3849" i="15"/>
  <c r="L3848" i="15"/>
  <c r="L3847" i="15"/>
  <c r="L3846" i="15"/>
  <c r="L3845" i="15"/>
  <c r="L3844" i="15"/>
  <c r="L3843" i="15"/>
  <c r="L3842" i="15"/>
  <c r="L3841" i="15"/>
  <c r="L3840" i="15"/>
  <c r="L3839" i="15"/>
  <c r="L3838" i="15"/>
  <c r="L3837" i="15"/>
  <c r="L3836" i="15"/>
  <c r="L3835" i="15"/>
  <c r="L3834" i="15"/>
  <c r="L3833" i="15"/>
  <c r="L3832" i="15"/>
  <c r="L3831" i="15"/>
  <c r="L3830" i="15"/>
  <c r="L3829" i="15"/>
  <c r="L3828" i="15"/>
  <c r="L3827" i="15"/>
  <c r="L3826" i="15"/>
  <c r="L3825" i="15"/>
  <c r="L3824" i="15"/>
  <c r="L3823" i="15"/>
  <c r="L3822" i="15"/>
  <c r="L3821" i="15"/>
  <c r="L3820" i="15"/>
  <c r="L3819" i="15"/>
  <c r="L3818" i="15"/>
  <c r="L3817" i="15"/>
  <c r="L3816" i="15"/>
  <c r="L3815" i="15"/>
  <c r="L3814" i="15"/>
  <c r="L3813" i="15"/>
  <c r="L3812" i="15"/>
  <c r="L3811" i="15"/>
  <c r="L3810" i="15"/>
  <c r="L3809" i="15"/>
  <c r="L3808" i="15"/>
  <c r="L3807" i="15"/>
  <c r="L3806" i="15"/>
  <c r="L3805" i="15"/>
  <c r="L3804" i="15"/>
  <c r="L3803" i="15"/>
  <c r="L3802" i="15"/>
  <c r="L3801" i="15"/>
  <c r="L3800" i="15"/>
  <c r="L3799" i="15"/>
  <c r="L3798" i="15"/>
  <c r="L3797" i="15"/>
  <c r="L3796" i="15"/>
  <c r="L3795" i="15"/>
  <c r="L3794" i="15"/>
  <c r="L3793" i="15"/>
  <c r="L3792" i="15"/>
  <c r="L3791" i="15"/>
  <c r="L3790" i="15"/>
  <c r="L3789" i="15"/>
  <c r="L3788" i="15"/>
  <c r="L3787" i="15"/>
  <c r="L3786" i="15"/>
  <c r="L3785" i="15"/>
  <c r="L3784" i="15"/>
  <c r="L3783" i="15"/>
  <c r="L3782" i="15"/>
  <c r="L3781" i="15"/>
  <c r="L3780" i="15"/>
  <c r="L3779" i="15"/>
  <c r="L3778" i="15"/>
  <c r="L3777" i="15"/>
  <c r="L3776" i="15"/>
  <c r="L3775" i="15"/>
  <c r="L3774" i="15"/>
  <c r="L3773" i="15"/>
  <c r="L3772" i="15"/>
  <c r="L3771" i="15"/>
  <c r="L3770" i="15"/>
  <c r="L3769" i="15"/>
  <c r="L3768" i="15"/>
  <c r="L3767" i="15"/>
  <c r="L3766" i="15"/>
  <c r="L3765" i="15"/>
  <c r="L3764" i="15"/>
  <c r="L3763" i="15"/>
  <c r="L3762" i="15"/>
  <c r="L3761" i="15"/>
  <c r="L3760" i="15"/>
  <c r="L3759" i="15"/>
  <c r="L3758" i="15"/>
  <c r="L3757" i="15"/>
  <c r="L3756" i="15"/>
  <c r="L3755" i="15"/>
  <c r="L3754" i="15"/>
  <c r="L3753" i="15"/>
  <c r="L3752" i="15"/>
  <c r="L3751" i="15"/>
  <c r="L3750" i="15"/>
  <c r="L3749" i="15"/>
  <c r="L3748" i="15"/>
  <c r="L3747" i="15"/>
  <c r="L3746" i="15"/>
  <c r="L3745" i="15"/>
  <c r="L3744" i="15"/>
  <c r="L3743" i="15"/>
  <c r="L3742" i="15"/>
  <c r="L3741" i="15"/>
  <c r="L3740" i="15"/>
  <c r="L3739" i="15"/>
  <c r="L3738" i="15"/>
  <c r="L3737" i="15"/>
  <c r="L3736" i="15"/>
  <c r="L3735" i="15"/>
  <c r="L3734" i="15"/>
  <c r="L3733" i="15"/>
  <c r="L3732" i="15"/>
  <c r="L3731" i="15"/>
  <c r="L3730" i="15"/>
  <c r="L3729" i="15"/>
  <c r="L3728" i="15"/>
  <c r="L3727" i="15"/>
  <c r="L3726" i="15"/>
  <c r="L3725" i="15"/>
  <c r="L3724" i="15"/>
  <c r="L3723" i="15"/>
  <c r="L3722" i="15"/>
  <c r="L3721" i="15"/>
  <c r="L3720" i="15"/>
  <c r="L3719" i="15"/>
  <c r="L3718" i="15"/>
  <c r="L3717" i="15"/>
  <c r="L3716" i="15"/>
  <c r="L3715" i="15"/>
  <c r="L3714" i="15"/>
  <c r="L3713" i="15"/>
  <c r="L3712" i="15"/>
  <c r="L3711" i="15"/>
  <c r="L3710" i="15"/>
  <c r="L3709" i="15"/>
  <c r="L3708" i="15"/>
  <c r="L3707" i="15"/>
  <c r="L3706" i="15"/>
  <c r="L3705" i="15"/>
  <c r="L3704" i="15"/>
  <c r="L3703" i="15"/>
  <c r="L3702" i="15"/>
  <c r="L3701" i="15"/>
  <c r="L3700" i="15"/>
  <c r="L3699" i="15"/>
  <c r="L3698" i="15"/>
  <c r="L3697" i="15"/>
  <c r="L3696" i="15"/>
  <c r="L3695" i="15"/>
  <c r="L3694" i="15"/>
  <c r="L3693" i="15"/>
  <c r="L3692" i="15"/>
  <c r="L3691" i="15"/>
  <c r="L3690" i="15"/>
  <c r="L3689" i="15"/>
  <c r="L3688" i="15"/>
  <c r="L3687" i="15"/>
  <c r="L3686" i="15"/>
  <c r="L3685" i="15"/>
  <c r="L3684" i="15"/>
  <c r="L3683" i="15"/>
  <c r="L3682" i="15"/>
  <c r="L3681" i="15"/>
  <c r="L3680" i="15"/>
  <c r="L3679" i="15"/>
  <c r="L3678" i="15"/>
  <c r="L3677" i="15"/>
  <c r="L3676" i="15"/>
  <c r="L3675" i="15"/>
  <c r="L3674" i="15"/>
  <c r="L3673" i="15"/>
  <c r="L3672" i="15"/>
  <c r="L3671" i="15"/>
  <c r="L3670" i="15"/>
  <c r="L3669" i="15"/>
  <c r="L3668" i="15"/>
  <c r="L3667" i="15"/>
  <c r="L3666" i="15"/>
  <c r="L3665" i="15"/>
  <c r="L3664" i="15"/>
  <c r="L3663" i="15"/>
  <c r="L3662" i="15"/>
  <c r="L3661" i="15"/>
  <c r="L3660" i="15"/>
  <c r="L3659" i="15"/>
  <c r="L3658" i="15"/>
  <c r="L3657" i="15"/>
  <c r="L3656" i="15"/>
  <c r="L3655" i="15"/>
  <c r="L3654" i="15"/>
  <c r="L3653" i="15"/>
  <c r="L3652" i="15"/>
  <c r="L3651" i="15"/>
  <c r="L3650" i="15"/>
  <c r="L3649" i="15"/>
  <c r="L3648" i="15"/>
  <c r="L3647" i="15"/>
  <c r="L3646" i="15"/>
  <c r="L3645" i="15"/>
  <c r="L3644" i="15"/>
  <c r="L3643" i="15"/>
  <c r="L3642" i="15"/>
  <c r="L3641" i="15"/>
  <c r="L3640" i="15"/>
  <c r="L3639" i="15"/>
  <c r="L3638" i="15"/>
  <c r="L3637" i="15"/>
  <c r="L3636" i="15"/>
  <c r="L3635" i="15"/>
  <c r="L3634" i="15"/>
  <c r="L3633" i="15"/>
  <c r="L3632" i="15"/>
  <c r="L3631" i="15"/>
  <c r="L3630" i="15"/>
  <c r="L3629" i="15"/>
  <c r="L3628" i="15"/>
  <c r="L3627" i="15"/>
  <c r="L3626" i="15"/>
  <c r="L3625" i="15"/>
  <c r="L3624" i="15"/>
  <c r="L3623" i="15"/>
  <c r="L3622" i="15"/>
  <c r="L3621" i="15"/>
  <c r="L3620" i="15"/>
  <c r="L3619" i="15"/>
  <c r="L3618" i="15"/>
  <c r="L3617" i="15"/>
  <c r="L3616" i="15"/>
  <c r="L3615" i="15"/>
  <c r="L3614" i="15"/>
  <c r="L3613" i="15"/>
  <c r="L3612" i="15"/>
  <c r="L3611" i="15"/>
  <c r="L3610" i="15"/>
  <c r="L3609" i="15"/>
  <c r="L3608" i="15"/>
  <c r="L3607" i="15"/>
  <c r="L3606" i="15"/>
  <c r="L3605" i="15"/>
  <c r="L3604" i="15"/>
  <c r="L3603" i="15"/>
  <c r="L3602" i="15"/>
  <c r="L3601" i="15"/>
  <c r="L3600" i="15"/>
  <c r="L3599" i="15"/>
  <c r="L3598" i="15"/>
  <c r="L3597" i="15"/>
  <c r="L3596" i="15"/>
  <c r="L3595" i="15"/>
  <c r="L3594" i="15"/>
  <c r="L3593" i="15"/>
  <c r="L3592" i="15"/>
  <c r="L3591" i="15"/>
  <c r="L3590" i="15"/>
  <c r="L3589" i="15"/>
  <c r="L3588" i="15"/>
  <c r="L3587" i="15"/>
  <c r="L3586" i="15"/>
  <c r="L3585" i="15"/>
  <c r="L3584" i="15"/>
  <c r="L3583" i="15"/>
  <c r="L3582" i="15"/>
  <c r="L3581" i="15"/>
  <c r="L3580" i="15"/>
  <c r="L3579" i="15"/>
  <c r="L3578" i="15"/>
  <c r="L3577" i="15"/>
  <c r="L3576" i="15"/>
  <c r="L3575" i="15"/>
  <c r="L3574" i="15"/>
  <c r="L3573" i="15"/>
  <c r="L3572" i="15"/>
  <c r="L3571" i="15"/>
  <c r="L3570" i="15"/>
  <c r="L3569" i="15"/>
  <c r="L3568" i="15"/>
  <c r="L3567" i="15"/>
  <c r="L3566" i="15"/>
  <c r="L3565" i="15"/>
  <c r="L3564" i="15"/>
  <c r="L3563" i="15"/>
  <c r="L3562" i="15"/>
  <c r="L3561" i="15"/>
  <c r="L3560" i="15"/>
  <c r="L3559" i="15"/>
  <c r="L3558" i="15"/>
  <c r="L3557" i="15"/>
  <c r="L3556" i="15"/>
  <c r="L3555" i="15"/>
  <c r="L3554" i="15"/>
  <c r="L3553" i="15"/>
  <c r="L3552" i="15"/>
  <c r="L3551" i="15"/>
  <c r="L3550" i="15"/>
  <c r="L3549" i="15"/>
  <c r="L3548" i="15"/>
  <c r="L3547" i="15"/>
  <c r="L3546" i="15"/>
  <c r="L3545" i="15"/>
  <c r="L3544" i="15"/>
  <c r="L3543" i="15"/>
  <c r="L3542" i="15"/>
  <c r="L3541" i="15"/>
  <c r="L3540" i="15"/>
  <c r="L3539" i="15"/>
  <c r="L3538" i="15"/>
  <c r="L3537" i="15"/>
  <c r="L3536" i="15"/>
  <c r="L3535" i="15"/>
  <c r="L3534" i="15"/>
  <c r="L3533" i="15"/>
  <c r="L3532" i="15"/>
  <c r="L3531" i="15"/>
  <c r="L3530" i="15"/>
  <c r="L3529" i="15"/>
  <c r="L3528" i="15"/>
  <c r="L3527" i="15"/>
  <c r="L3526" i="15"/>
  <c r="L3525" i="15"/>
  <c r="L3524" i="15"/>
  <c r="L3523" i="15"/>
  <c r="L3522" i="15"/>
  <c r="L3521" i="15"/>
  <c r="L3520" i="15"/>
  <c r="L3519" i="15"/>
  <c r="L3518" i="15"/>
  <c r="L3517" i="15"/>
  <c r="L3516" i="15"/>
  <c r="L3515" i="15"/>
  <c r="L3514" i="15"/>
  <c r="L3513" i="15"/>
  <c r="L3512" i="15"/>
  <c r="L3511" i="15"/>
  <c r="L3510" i="15"/>
  <c r="L3509" i="15"/>
  <c r="L3508" i="15"/>
  <c r="L3507" i="15"/>
  <c r="L3506" i="15"/>
  <c r="L3505" i="15"/>
  <c r="L3504" i="15"/>
  <c r="L3503" i="15"/>
  <c r="L3502" i="15"/>
  <c r="L3501" i="15"/>
  <c r="L3500" i="15"/>
  <c r="L3499" i="15"/>
  <c r="L3498" i="15"/>
  <c r="L3497" i="15"/>
  <c r="L3496" i="15"/>
  <c r="L3495" i="15"/>
  <c r="L3494" i="15"/>
  <c r="L3493" i="15"/>
  <c r="L3492" i="15"/>
  <c r="L3491" i="15"/>
  <c r="L3490" i="15"/>
  <c r="L3489" i="15"/>
  <c r="L3488" i="15"/>
  <c r="L3466" i="15"/>
  <c r="L3465" i="15"/>
  <c r="L3464" i="15"/>
  <c r="L3463" i="15"/>
  <c r="L3462" i="15"/>
  <c r="L3461" i="15"/>
  <c r="L3460" i="15"/>
  <c r="L3459" i="15"/>
  <c r="L3458" i="15"/>
  <c r="L3457" i="15"/>
  <c r="L3456" i="15"/>
  <c r="L3455" i="15"/>
  <c r="L3454" i="15"/>
  <c r="L3453" i="15"/>
  <c r="L3452" i="15"/>
  <c r="L3451" i="15"/>
  <c r="L3450" i="15"/>
  <c r="L3449" i="15"/>
  <c r="L3448" i="15"/>
  <c r="L3447" i="15"/>
  <c r="L3446" i="15"/>
  <c r="L3445" i="15"/>
  <c r="L3444" i="15"/>
  <c r="L3443" i="15"/>
  <c r="L3442" i="15"/>
  <c r="L3441" i="15"/>
  <c r="L3440" i="15"/>
  <c r="L3439" i="15"/>
  <c r="L3438" i="15"/>
  <c r="L3437" i="15"/>
  <c r="L3436" i="15"/>
  <c r="L3435" i="15"/>
  <c r="L3434" i="15"/>
  <c r="L3433" i="15"/>
  <c r="L3432" i="15"/>
  <c r="L3431" i="15"/>
  <c r="L3430" i="15"/>
  <c r="L3429" i="15"/>
  <c r="L3428" i="15"/>
  <c r="L3427" i="15"/>
  <c r="L3426" i="15"/>
  <c r="L3425" i="15"/>
  <c r="L3424" i="15"/>
  <c r="L3423" i="15"/>
  <c r="L3422" i="15"/>
  <c r="L3421" i="15"/>
  <c r="L3420" i="15"/>
  <c r="L3419" i="15"/>
  <c r="L3418" i="15"/>
  <c r="L3417" i="15"/>
  <c r="L3416" i="15"/>
  <c r="L3415" i="15"/>
  <c r="L3414" i="15"/>
  <c r="L3413" i="15"/>
  <c r="L3412" i="15"/>
  <c r="L3411" i="15"/>
  <c r="L3410" i="15"/>
  <c r="L3409" i="15"/>
  <c r="L3408" i="15"/>
  <c r="L3407" i="15"/>
  <c r="L3406" i="15"/>
  <c r="L3405" i="15"/>
  <c r="L3404" i="15"/>
  <c r="L3403" i="15"/>
  <c r="L3402" i="15"/>
  <c r="L3401" i="15"/>
  <c r="L3400" i="15"/>
  <c r="L3399" i="15"/>
  <c r="L3398" i="15"/>
  <c r="L3397" i="15"/>
  <c r="L3396" i="15"/>
  <c r="L3395" i="15"/>
  <c r="L3394" i="15"/>
  <c r="L3393" i="15"/>
  <c r="L3392" i="15"/>
  <c r="L3391" i="15"/>
  <c r="L3390" i="15"/>
  <c r="L3389" i="15"/>
  <c r="L3388" i="15"/>
  <c r="L3387" i="15"/>
  <c r="L3386" i="15"/>
  <c r="L3385" i="15"/>
  <c r="L3384" i="15"/>
  <c r="L3383" i="15"/>
  <c r="L3382" i="15"/>
  <c r="L3381" i="15"/>
  <c r="L3380" i="15"/>
  <c r="L3379" i="15"/>
  <c r="L3378" i="15"/>
  <c r="L3377" i="15"/>
  <c r="L3376" i="15"/>
  <c r="L3375" i="15"/>
  <c r="L3374" i="15"/>
  <c r="L3373" i="15"/>
  <c r="L3372" i="15"/>
  <c r="L3371" i="15"/>
  <c r="L3370" i="15"/>
  <c r="L3369" i="15"/>
  <c r="L3368" i="15"/>
  <c r="L3367" i="15"/>
  <c r="L3366" i="15"/>
  <c r="L3365" i="15"/>
  <c r="L3364" i="15"/>
  <c r="L3363" i="15"/>
  <c r="L3362" i="15"/>
  <c r="L3361" i="15"/>
  <c r="L3360" i="15"/>
  <c r="L3359" i="15"/>
  <c r="L3358" i="15"/>
  <c r="L3357" i="15"/>
  <c r="L3356" i="15"/>
  <c r="L3355" i="15"/>
  <c r="L3354" i="15"/>
  <c r="L3353" i="15"/>
  <c r="L3352" i="15"/>
  <c r="L3351" i="15"/>
  <c r="L3350" i="15"/>
  <c r="L3349" i="15"/>
  <c r="L3348" i="15"/>
  <c r="L3347" i="15"/>
  <c r="L3346" i="15"/>
  <c r="L3345" i="15"/>
  <c r="L3344" i="15"/>
  <c r="L3343" i="15"/>
  <c r="L3342" i="15"/>
  <c r="L3341" i="15"/>
  <c r="L3340" i="15"/>
  <c r="L3339" i="15"/>
  <c r="L3338" i="15"/>
  <c r="L3337" i="15"/>
  <c r="L3336" i="15"/>
  <c r="L3335" i="15"/>
  <c r="L3334" i="15"/>
  <c r="L3333" i="15"/>
  <c r="L3332" i="15"/>
  <c r="L3331" i="15"/>
  <c r="L3330" i="15"/>
  <c r="L3329" i="15"/>
  <c r="L3328" i="15"/>
  <c r="L3327" i="15"/>
  <c r="L3326" i="15"/>
  <c r="L3325" i="15"/>
  <c r="L3324" i="15"/>
  <c r="L3323" i="15"/>
  <c r="L3322" i="15"/>
  <c r="L3321" i="15"/>
  <c r="L3320" i="15"/>
  <c r="L3319" i="15"/>
  <c r="L3318" i="15"/>
  <c r="L3317" i="15"/>
  <c r="L3316" i="15"/>
  <c r="L3315" i="15"/>
  <c r="L3314" i="15"/>
  <c r="L3313" i="15"/>
  <c r="L3312" i="15"/>
  <c r="L3311" i="15"/>
  <c r="L3310" i="15"/>
  <c r="L3309" i="15"/>
  <c r="L3308" i="15"/>
  <c r="L3307" i="15"/>
  <c r="L3306" i="15"/>
  <c r="L3305" i="15"/>
  <c r="L3304" i="15"/>
  <c r="L3303" i="15"/>
  <c r="L3302" i="15"/>
  <c r="L3301" i="15"/>
  <c r="L3300" i="15"/>
  <c r="L3299" i="15"/>
  <c r="L3298" i="15"/>
  <c r="L3297" i="15"/>
  <c r="L3296" i="15"/>
  <c r="L3295" i="15"/>
  <c r="L3294" i="15"/>
  <c r="L3293" i="15"/>
  <c r="L3292" i="15"/>
  <c r="L3291" i="15"/>
  <c r="L3290" i="15"/>
  <c r="L3289" i="15"/>
  <c r="L3288" i="15"/>
  <c r="L3287" i="15"/>
  <c r="L3286" i="15"/>
  <c r="L3285" i="15"/>
  <c r="L3284" i="15"/>
  <c r="L3283" i="15"/>
  <c r="L3282" i="15"/>
  <c r="L3281" i="15"/>
  <c r="L3280" i="15"/>
  <c r="L3279" i="15"/>
  <c r="L3278" i="15"/>
  <c r="L3277" i="15"/>
  <c r="L3276" i="15"/>
  <c r="L3275" i="15"/>
  <c r="L3274" i="15"/>
  <c r="L3273" i="15"/>
  <c r="L3272" i="15"/>
  <c r="L3271" i="15"/>
  <c r="L3270" i="15"/>
  <c r="L3269" i="15"/>
  <c r="L3268" i="15"/>
  <c r="L3267" i="15"/>
  <c r="L3266" i="15"/>
  <c r="L3265" i="15"/>
  <c r="L3264" i="15"/>
  <c r="L3263" i="15"/>
  <c r="L3262" i="15"/>
  <c r="L3261" i="15"/>
  <c r="L3260" i="15"/>
  <c r="L3259" i="15"/>
  <c r="L3258" i="15"/>
  <c r="L3257" i="15"/>
  <c r="L3256" i="15"/>
  <c r="L3255" i="15"/>
  <c r="L3254" i="15"/>
  <c r="L3253" i="15"/>
  <c r="L3252" i="15"/>
  <c r="L3251" i="15"/>
  <c r="L3250" i="15"/>
  <c r="L3249" i="15"/>
  <c r="L3248" i="15"/>
  <c r="L3247" i="15"/>
  <c r="L3246" i="15"/>
  <c r="L3245" i="15"/>
  <c r="L3244" i="15"/>
  <c r="L3243" i="15"/>
  <c r="L3242" i="15"/>
  <c r="L3241" i="15"/>
  <c r="L3240" i="15"/>
  <c r="L3239" i="15"/>
  <c r="L3238" i="15"/>
  <c r="L3237" i="15"/>
  <c r="L3236" i="15"/>
  <c r="L3235" i="15"/>
  <c r="L3234" i="15"/>
  <c r="L3233" i="15"/>
  <c r="L3232" i="15"/>
  <c r="L3231" i="15"/>
  <c r="L3230" i="15"/>
  <c r="L3229" i="15"/>
  <c r="L3228" i="15"/>
  <c r="L3227" i="15"/>
  <c r="L3226" i="15"/>
  <c r="L3225" i="15"/>
  <c r="L3224" i="15"/>
  <c r="L3223" i="15"/>
  <c r="L3222" i="15"/>
  <c r="L3221" i="15"/>
  <c r="L3220" i="15"/>
  <c r="L3219" i="15"/>
  <c r="L3218" i="15"/>
  <c r="L3217" i="15"/>
  <c r="L3216" i="15"/>
  <c r="L3215" i="15"/>
  <c r="L3214" i="15"/>
  <c r="L3213" i="15"/>
  <c r="L3212" i="15"/>
  <c r="L3211" i="15"/>
  <c r="L3210" i="15"/>
  <c r="L3209" i="15"/>
  <c r="L3208" i="15"/>
  <c r="L3207" i="15"/>
  <c r="L3206" i="15"/>
  <c r="L3205" i="15"/>
  <c r="L3204" i="15"/>
  <c r="L3203" i="15"/>
  <c r="L3202" i="15"/>
  <c r="L3201" i="15"/>
  <c r="L3200" i="15"/>
  <c r="L3199" i="15"/>
  <c r="L3198" i="15"/>
  <c r="L3197" i="15"/>
  <c r="L3196" i="15"/>
  <c r="L3195" i="15"/>
  <c r="L3194" i="15"/>
  <c r="L3193" i="15"/>
  <c r="L3192" i="15"/>
  <c r="L3191" i="15"/>
  <c r="L3190" i="15"/>
  <c r="L3189" i="15"/>
  <c r="L3188" i="15"/>
  <c r="L3187" i="15"/>
  <c r="L3186" i="15"/>
  <c r="L3185" i="15"/>
  <c r="L3184" i="15"/>
  <c r="L3183" i="15"/>
  <c r="L3182" i="15"/>
  <c r="L3181" i="15"/>
  <c r="L3180" i="15"/>
  <c r="L3179" i="15"/>
  <c r="L3178" i="15"/>
  <c r="L3177" i="15"/>
  <c r="L3176" i="15"/>
  <c r="L3175" i="15"/>
  <c r="L3174" i="15"/>
  <c r="L3173" i="15"/>
  <c r="L3172" i="15"/>
  <c r="L3171" i="15"/>
  <c r="L3170" i="15"/>
  <c r="L3169" i="15"/>
  <c r="L3168" i="15"/>
  <c r="L3167" i="15"/>
  <c r="L3166" i="15"/>
  <c r="L3165" i="15"/>
  <c r="L3164" i="15"/>
  <c r="L3163" i="15"/>
  <c r="L3162" i="15"/>
  <c r="L3161" i="15"/>
  <c r="L3160" i="15"/>
  <c r="L3159" i="15"/>
  <c r="L3158" i="15"/>
  <c r="L3157" i="15"/>
  <c r="L3156" i="15"/>
  <c r="L3155" i="15"/>
  <c r="L3154" i="15"/>
  <c r="L3153" i="15"/>
  <c r="L3152" i="15"/>
  <c r="L3151" i="15"/>
  <c r="L3150" i="15"/>
  <c r="L3149" i="15"/>
  <c r="L3148" i="15"/>
  <c r="L3147" i="15"/>
  <c r="L3146" i="15"/>
  <c r="L3145" i="15"/>
  <c r="L3144" i="15"/>
  <c r="L3143" i="15"/>
  <c r="L3142" i="15"/>
  <c r="L3141" i="15"/>
  <c r="L3140" i="15"/>
  <c r="L3139" i="15"/>
  <c r="L3138" i="15"/>
  <c r="L3137" i="15"/>
  <c r="L3136" i="15"/>
  <c r="L3135" i="15"/>
  <c r="L3134" i="15"/>
  <c r="L3133" i="15"/>
  <c r="L3132" i="15"/>
  <c r="L3131" i="15"/>
  <c r="L3130" i="15"/>
  <c r="L3129" i="15"/>
  <c r="L3128" i="15"/>
  <c r="L3127" i="15"/>
  <c r="L3126" i="15"/>
  <c r="L3125" i="15"/>
  <c r="L3124" i="15"/>
  <c r="L3123" i="15"/>
  <c r="L3122" i="15"/>
  <c r="L3121" i="15"/>
  <c r="L3120" i="15"/>
  <c r="L3119" i="15"/>
  <c r="L3118" i="15"/>
  <c r="L3117" i="15"/>
  <c r="L3116" i="15"/>
  <c r="L3115" i="15"/>
  <c r="L3114" i="15"/>
  <c r="L3113" i="15"/>
  <c r="L3112" i="15"/>
  <c r="L3111" i="15"/>
  <c r="L3110" i="15"/>
  <c r="L3109" i="15"/>
  <c r="L3108" i="15"/>
  <c r="L3107" i="15"/>
  <c r="L3106" i="15"/>
  <c r="L3105" i="15"/>
  <c r="L3104" i="15"/>
  <c r="L3103" i="15"/>
  <c r="L3102" i="15"/>
  <c r="L3101" i="15"/>
  <c r="L3100" i="15"/>
  <c r="L3099" i="15"/>
  <c r="L3098" i="15"/>
  <c r="L3097" i="15"/>
  <c r="L3096" i="15"/>
  <c r="L3095" i="15"/>
  <c r="L3094" i="15"/>
  <c r="L3093" i="15"/>
  <c r="L3092" i="15"/>
  <c r="L3091" i="15"/>
  <c r="L3090" i="15"/>
  <c r="L3089" i="15"/>
  <c r="L3088" i="15"/>
  <c r="L3087" i="15"/>
  <c r="L3086" i="15"/>
  <c r="L3085" i="15"/>
  <c r="L3084" i="15"/>
  <c r="L3083" i="15"/>
  <c r="L3082" i="15"/>
  <c r="L3081" i="15"/>
  <c r="L3080" i="15"/>
  <c r="L3079" i="15"/>
  <c r="L3078" i="15"/>
  <c r="L3077" i="15"/>
  <c r="L3076" i="15"/>
  <c r="L3075" i="15"/>
  <c r="L3074" i="15"/>
  <c r="L3073" i="15"/>
  <c r="L3072" i="15"/>
  <c r="L3071" i="15"/>
  <c r="L3070" i="15"/>
  <c r="L3069" i="15"/>
  <c r="L3068" i="15"/>
  <c r="L3067" i="15"/>
  <c r="L3066" i="15"/>
  <c r="L3065" i="15"/>
  <c r="L3064" i="15"/>
  <c r="L3063" i="15"/>
  <c r="L3062" i="15"/>
  <c r="L3061" i="15"/>
  <c r="L3060" i="15"/>
  <c r="L3059" i="15"/>
  <c r="L3058" i="15"/>
  <c r="L3057" i="15"/>
  <c r="L3056" i="15"/>
  <c r="L3055" i="15"/>
  <c r="L3054" i="15"/>
  <c r="L3053" i="15"/>
  <c r="L3052" i="15"/>
  <c r="L3051" i="15"/>
  <c r="L3050" i="15"/>
  <c r="L3049" i="15"/>
  <c r="L3048" i="15"/>
  <c r="L3047" i="15"/>
  <c r="L3046" i="15"/>
  <c r="L3045" i="15"/>
  <c r="L3044" i="15"/>
  <c r="L3043" i="15"/>
  <c r="L3042" i="15"/>
  <c r="L3041" i="15"/>
  <c r="L3040" i="15"/>
  <c r="L3039" i="15"/>
  <c r="L3038" i="15"/>
  <c r="L3037" i="15"/>
  <c r="L3036" i="15"/>
  <c r="L3035" i="15"/>
  <c r="L3034" i="15"/>
  <c r="L3033" i="15"/>
  <c r="L3032" i="15"/>
  <c r="L3031" i="15"/>
  <c r="L3030" i="15"/>
  <c r="L3029" i="15"/>
  <c r="L3028" i="15"/>
  <c r="L3027" i="15"/>
  <c r="L3026" i="15"/>
  <c r="L3025" i="15"/>
  <c r="L3024" i="15"/>
  <c r="L3023" i="15"/>
  <c r="L3022" i="15"/>
  <c r="L3021" i="15"/>
  <c r="L3020" i="15"/>
  <c r="L3019" i="15"/>
  <c r="L3018" i="15"/>
  <c r="L3017" i="15"/>
  <c r="L3016" i="15"/>
  <c r="L3015" i="15"/>
  <c r="L3014" i="15"/>
  <c r="L3013" i="15"/>
  <c r="L3012" i="15"/>
  <c r="L3011" i="15"/>
  <c r="L3010" i="15"/>
  <c r="L3009" i="15"/>
  <c r="L3008" i="15"/>
  <c r="L3007" i="15"/>
  <c r="L3006" i="15"/>
  <c r="L3005" i="15"/>
  <c r="L3004" i="15"/>
  <c r="L3003" i="15"/>
  <c r="L3002" i="15"/>
  <c r="L3001" i="15"/>
  <c r="L3000" i="15"/>
  <c r="L2999" i="15"/>
  <c r="L2998" i="15"/>
  <c r="L2997" i="15"/>
  <c r="L2996" i="15"/>
  <c r="L2995" i="15"/>
  <c r="L2994" i="15"/>
  <c r="L2993" i="15"/>
  <c r="L2992" i="15"/>
  <c r="L2991" i="15"/>
  <c r="L2990" i="15"/>
  <c r="L2989" i="15"/>
  <c r="L2988" i="15"/>
  <c r="L2987" i="15"/>
  <c r="L2986" i="15"/>
  <c r="L2985" i="15"/>
  <c r="L2984" i="15"/>
  <c r="L2983" i="15"/>
  <c r="L2982" i="15"/>
  <c r="L2981" i="15"/>
  <c r="L2980" i="15"/>
  <c r="L2979" i="15"/>
  <c r="L2978" i="15"/>
  <c r="L2977" i="15"/>
  <c r="L2976" i="15"/>
  <c r="L2975" i="15"/>
  <c r="L2974" i="15"/>
  <c r="L2973" i="15"/>
  <c r="L2972" i="15"/>
  <c r="L2971" i="15"/>
  <c r="L2970" i="15"/>
  <c r="L2969" i="15"/>
  <c r="L2968" i="15"/>
  <c r="L2967" i="15"/>
  <c r="L2966" i="15"/>
  <c r="L2965" i="15"/>
  <c r="L2964" i="15"/>
  <c r="L2963" i="15"/>
  <c r="L2962" i="15"/>
  <c r="L2961" i="15"/>
  <c r="L2960" i="15"/>
  <c r="L2959" i="15"/>
  <c r="L2958" i="15"/>
  <c r="L2957" i="15"/>
  <c r="L2956" i="15"/>
  <c r="L2955" i="15"/>
  <c r="L2954" i="15"/>
  <c r="L2953" i="15"/>
  <c r="L2952" i="15"/>
  <c r="L2951" i="15"/>
  <c r="L2950" i="15"/>
  <c r="L2949" i="15"/>
  <c r="L2948" i="15"/>
  <c r="L2947" i="15"/>
  <c r="L2946" i="15"/>
  <c r="L2945" i="15"/>
  <c r="L2944" i="15"/>
  <c r="L2943" i="15"/>
  <c r="L2942" i="15"/>
  <c r="L2941" i="15"/>
  <c r="L2940" i="15"/>
  <c r="L2939" i="15"/>
  <c r="L2938" i="15"/>
  <c r="L2937" i="15"/>
  <c r="L2936" i="15"/>
  <c r="L2935" i="15"/>
  <c r="L2934" i="15"/>
  <c r="L2933" i="15"/>
  <c r="L2932" i="15"/>
  <c r="L2931" i="15"/>
  <c r="L2930" i="15"/>
  <c r="L2929" i="15"/>
  <c r="L2928" i="15"/>
  <c r="L2927" i="15"/>
  <c r="L2926" i="15"/>
  <c r="L2925" i="15"/>
  <c r="L2924" i="15"/>
  <c r="L2923" i="15"/>
  <c r="L2922" i="15"/>
  <c r="L2921" i="15"/>
  <c r="L2920" i="15"/>
  <c r="L2919" i="15"/>
  <c r="L2918" i="15"/>
  <c r="L2917" i="15"/>
  <c r="L2916" i="15"/>
  <c r="L2915" i="15"/>
  <c r="L2914" i="15"/>
  <c r="L2913" i="15"/>
  <c r="L2912" i="15"/>
  <c r="L2911" i="15"/>
  <c r="L2910" i="15"/>
  <c r="L2909" i="15"/>
  <c r="L2908" i="15"/>
  <c r="L2907" i="15"/>
  <c r="L2906" i="15"/>
  <c r="L2905" i="15"/>
  <c r="L2904" i="15"/>
  <c r="L2903" i="15"/>
  <c r="L2902" i="15"/>
  <c r="L2901" i="15"/>
  <c r="L2900" i="15"/>
  <c r="L2899" i="15"/>
  <c r="L2898" i="15"/>
  <c r="L2897" i="15"/>
  <c r="L2896" i="15"/>
  <c r="L2895" i="15"/>
  <c r="L2894" i="15"/>
  <c r="L2893" i="15"/>
  <c r="L2892" i="15"/>
  <c r="L2891" i="15"/>
  <c r="L2890" i="15"/>
  <c r="L2889" i="15"/>
  <c r="L2888" i="15"/>
  <c r="L2887" i="15"/>
  <c r="L2886" i="15"/>
  <c r="L2885" i="15"/>
  <c r="L2884" i="15"/>
  <c r="L2883" i="15"/>
  <c r="L2882" i="15"/>
  <c r="L2881" i="15"/>
  <c r="L2880" i="15"/>
  <c r="L2879" i="15"/>
  <c r="L2878" i="15"/>
  <c r="L2877" i="15"/>
  <c r="L2876" i="15"/>
  <c r="L2875" i="15"/>
  <c r="L2874" i="15"/>
  <c r="L2873" i="15"/>
  <c r="L2872" i="15"/>
  <c r="L2871" i="15"/>
  <c r="L2870" i="15"/>
  <c r="L2869" i="15"/>
  <c r="L2868" i="15"/>
  <c r="L2867" i="15"/>
  <c r="L2866" i="15"/>
  <c r="L2865" i="15"/>
  <c r="L2864" i="15"/>
  <c r="L2863" i="15"/>
  <c r="L2862" i="15"/>
  <c r="L2861" i="15"/>
  <c r="L2860" i="15"/>
  <c r="L2859" i="15"/>
  <c r="L2858" i="15"/>
  <c r="L2857" i="15"/>
  <c r="L2856" i="15"/>
  <c r="L2855" i="15"/>
  <c r="L2854" i="15"/>
  <c r="L2853" i="15"/>
  <c r="L2852" i="15"/>
  <c r="L2851" i="15"/>
  <c r="L2850" i="15"/>
  <c r="L2849" i="15"/>
  <c r="L2848" i="15"/>
  <c r="L2847" i="15"/>
  <c r="L2846" i="15"/>
  <c r="L2845" i="15"/>
  <c r="L2844" i="15"/>
  <c r="L2843" i="15"/>
  <c r="L2842" i="15"/>
  <c r="L2841" i="15"/>
  <c r="L2840" i="15"/>
  <c r="L2839" i="15"/>
  <c r="L2838" i="15"/>
  <c r="L2837" i="15"/>
  <c r="L2836" i="15"/>
  <c r="L2835" i="15"/>
  <c r="L2834" i="15"/>
  <c r="L2833" i="15"/>
  <c r="L2832" i="15"/>
  <c r="L2831" i="15"/>
  <c r="L2830" i="15"/>
  <c r="L2829" i="15"/>
  <c r="L2828" i="15"/>
  <c r="L2827" i="15"/>
  <c r="L2826" i="15"/>
  <c r="L2825" i="15"/>
  <c r="L2824" i="15"/>
  <c r="L2823" i="15"/>
  <c r="L2822" i="15"/>
  <c r="L2821" i="15"/>
  <c r="L2820" i="15"/>
  <c r="L2819" i="15"/>
  <c r="L2818" i="15"/>
  <c r="L2817" i="15"/>
  <c r="L2816" i="15"/>
  <c r="L2815" i="15"/>
  <c r="L2814" i="15"/>
  <c r="L2813" i="15"/>
  <c r="L2812" i="15"/>
  <c r="L2811" i="15"/>
  <c r="L2810" i="15"/>
  <c r="L2809" i="15"/>
  <c r="L2808" i="15"/>
  <c r="L2807" i="15"/>
  <c r="L2806" i="15"/>
  <c r="L2805" i="15"/>
  <c r="L2804" i="15"/>
  <c r="L2803" i="15"/>
  <c r="L2802" i="15"/>
  <c r="L2801" i="15"/>
  <c r="L2800" i="15"/>
  <c r="L2799" i="15"/>
  <c r="L2798" i="15"/>
  <c r="L2797" i="15"/>
  <c r="L2796" i="15"/>
  <c r="L2795" i="15"/>
  <c r="L2794" i="15"/>
  <c r="L2793" i="15"/>
  <c r="L2792" i="15"/>
  <c r="L2791" i="15"/>
  <c r="L2790" i="15"/>
  <c r="L2789" i="15"/>
  <c r="L2788" i="15"/>
  <c r="L2787" i="15"/>
  <c r="L2786" i="15"/>
  <c r="L2785" i="15"/>
  <c r="L2784" i="15"/>
  <c r="L2783" i="15"/>
  <c r="L2782" i="15"/>
  <c r="L2781" i="15"/>
  <c r="L2780" i="15"/>
  <c r="L2779" i="15"/>
  <c r="L2778" i="15"/>
  <c r="L2777" i="15"/>
  <c r="L2776" i="15"/>
  <c r="L2775" i="15"/>
  <c r="L2774" i="15"/>
  <c r="L2773" i="15"/>
  <c r="L2772" i="15"/>
  <c r="L2771" i="15"/>
  <c r="L2770" i="15"/>
  <c r="L2769" i="15"/>
  <c r="L2768" i="15"/>
  <c r="L2767" i="15"/>
  <c r="L2766" i="15"/>
  <c r="L2765" i="15"/>
  <c r="L2764" i="15"/>
  <c r="L2763" i="15"/>
  <c r="L2762" i="15"/>
  <c r="L2761" i="15"/>
  <c r="L2760" i="15"/>
  <c r="L2759" i="15"/>
  <c r="L2758" i="15"/>
  <c r="L2757" i="15"/>
  <c r="L2756" i="15"/>
  <c r="L2755" i="15"/>
  <c r="L2754" i="15"/>
  <c r="L2753" i="15"/>
  <c r="L2752" i="15"/>
  <c r="L2751" i="15"/>
  <c r="L2750" i="15"/>
  <c r="L2749" i="15"/>
  <c r="L2748" i="15"/>
  <c r="L2747" i="15"/>
  <c r="L2746" i="15"/>
  <c r="L2745" i="15"/>
  <c r="L2744" i="15"/>
  <c r="L2743" i="15"/>
  <c r="L2742" i="15"/>
  <c r="L2741" i="15"/>
  <c r="L2740" i="15"/>
  <c r="L2739" i="15"/>
  <c r="L2738" i="15"/>
  <c r="L2737" i="15"/>
  <c r="L2736" i="15"/>
  <c r="L2735" i="15"/>
  <c r="L2734" i="15"/>
  <c r="L2733" i="15"/>
  <c r="L2732" i="15"/>
  <c r="L2731" i="15"/>
  <c r="L2730" i="15"/>
  <c r="L2729" i="15"/>
  <c r="L2728" i="15"/>
  <c r="L2727" i="15"/>
  <c r="L2726" i="15"/>
  <c r="L2725" i="15"/>
  <c r="L2724" i="15"/>
  <c r="L2723" i="15"/>
  <c r="L2722" i="15"/>
  <c r="L2721" i="15"/>
  <c r="L2720" i="15"/>
  <c r="L2719" i="15"/>
  <c r="L2718" i="15"/>
  <c r="L2717" i="15"/>
  <c r="L2716" i="15"/>
  <c r="L2715" i="15"/>
  <c r="L2714" i="15"/>
  <c r="L2713" i="15"/>
  <c r="L2712" i="15"/>
  <c r="L2711" i="15"/>
  <c r="L2710" i="15"/>
  <c r="L2709" i="15"/>
  <c r="L2708" i="15"/>
  <c r="L2707" i="15"/>
  <c r="L2706" i="15"/>
  <c r="L2705" i="15"/>
  <c r="L2704" i="15"/>
  <c r="L2703" i="15"/>
  <c r="L2702" i="15"/>
  <c r="L2701" i="15"/>
  <c r="L2700" i="15"/>
  <c r="L2699" i="15"/>
  <c r="L2698" i="15"/>
  <c r="L2697" i="15"/>
  <c r="L2696" i="15"/>
  <c r="L2695" i="15"/>
  <c r="L2694" i="15"/>
  <c r="L2693" i="15"/>
  <c r="L2692" i="15"/>
  <c r="L2691" i="15"/>
  <c r="L2690" i="15"/>
  <c r="L2689" i="15"/>
  <c r="L2688" i="15"/>
  <c r="L2687" i="15"/>
  <c r="L2686" i="15"/>
  <c r="L2685" i="15"/>
  <c r="L2684" i="15"/>
  <c r="L2683" i="15"/>
  <c r="L2682" i="15"/>
  <c r="L2681" i="15"/>
  <c r="L2680" i="15"/>
  <c r="L2679" i="15"/>
  <c r="L2678" i="15"/>
  <c r="L2677" i="15"/>
  <c r="L2676" i="15"/>
  <c r="L2675" i="15"/>
  <c r="L2674" i="15"/>
  <c r="L2673" i="15"/>
  <c r="L2672" i="15"/>
  <c r="L2671" i="15"/>
  <c r="L2670" i="15"/>
  <c r="L2669" i="15"/>
  <c r="L2668" i="15"/>
  <c r="L2667" i="15"/>
  <c r="L2666" i="15"/>
  <c r="L2665" i="15"/>
  <c r="L2664" i="15"/>
  <c r="L2663" i="15"/>
  <c r="L2662" i="15"/>
  <c r="L2661" i="15"/>
  <c r="L2660" i="15"/>
  <c r="L2659" i="15"/>
  <c r="L2658" i="15"/>
  <c r="L2657" i="15"/>
  <c r="L2656" i="15"/>
  <c r="L2655" i="15"/>
  <c r="L2654" i="15"/>
  <c r="L2653" i="15"/>
  <c r="L2652" i="15"/>
  <c r="L2651" i="15"/>
  <c r="L2650" i="15"/>
  <c r="L2649" i="15"/>
  <c r="L2648" i="15"/>
  <c r="L2647" i="15"/>
  <c r="L2646" i="15"/>
  <c r="L2645" i="15"/>
  <c r="L2644" i="15"/>
  <c r="L2643" i="15"/>
  <c r="L2642" i="15"/>
  <c r="L2641" i="15"/>
  <c r="L2640" i="15"/>
  <c r="L2639" i="15"/>
  <c r="L2638" i="15"/>
  <c r="L2637" i="15"/>
  <c r="L2636" i="15"/>
  <c r="L2635" i="15"/>
  <c r="L2634" i="15"/>
  <c r="L2633" i="15"/>
  <c r="L2632" i="15"/>
  <c r="L2631" i="15"/>
  <c r="L2630" i="15"/>
  <c r="L2629" i="15"/>
  <c r="L2628" i="15"/>
  <c r="L2627" i="15"/>
  <c r="L2626" i="15"/>
  <c r="L2625" i="15"/>
  <c r="L2624" i="15"/>
  <c r="L2623" i="15"/>
  <c r="L2622" i="15"/>
  <c r="L2621" i="15"/>
  <c r="L2620" i="15"/>
  <c r="L2619" i="15"/>
  <c r="L2618" i="15"/>
  <c r="L2617" i="15"/>
  <c r="L2616" i="15"/>
  <c r="L2615" i="15"/>
  <c r="L2614" i="15"/>
  <c r="L2613" i="15"/>
  <c r="L2612" i="15"/>
  <c r="L2611" i="15"/>
  <c r="L2610" i="15"/>
  <c r="L2609" i="15"/>
  <c r="L2608" i="15"/>
  <c r="L2607" i="15"/>
  <c r="L2606" i="15"/>
  <c r="L2605" i="15"/>
  <c r="L2604" i="15"/>
  <c r="L2603" i="15"/>
  <c r="L2602" i="15"/>
  <c r="L2601" i="15"/>
  <c r="L2600" i="15"/>
  <c r="L2599" i="15"/>
  <c r="L2598" i="15"/>
  <c r="L2597" i="15"/>
  <c r="L2596" i="15"/>
  <c r="L2595" i="15"/>
  <c r="L2594" i="15"/>
  <c r="L2593" i="15"/>
  <c r="L2592" i="15"/>
  <c r="L2591" i="15"/>
  <c r="L2590" i="15"/>
  <c r="L2589" i="15"/>
  <c r="L2588" i="15"/>
  <c r="L2587" i="15"/>
  <c r="L2586" i="15"/>
  <c r="L2585" i="15"/>
  <c r="L2584" i="15"/>
  <c r="L2583" i="15"/>
  <c r="L2582" i="15"/>
  <c r="L2581" i="15"/>
  <c r="L2580" i="15"/>
  <c r="L2579" i="15"/>
  <c r="L2578" i="15"/>
  <c r="L2577" i="15"/>
  <c r="L2576" i="15"/>
  <c r="L2575" i="15"/>
  <c r="L2574" i="15"/>
  <c r="L2573" i="15"/>
  <c r="L2572" i="15"/>
  <c r="L2571" i="15"/>
  <c r="L2570" i="15"/>
  <c r="L2569" i="15"/>
  <c r="L2568" i="15"/>
  <c r="L2567" i="15"/>
  <c r="L2566" i="15"/>
  <c r="L2565" i="15"/>
  <c r="L2564" i="15"/>
  <c r="L2563" i="15"/>
  <c r="L2562" i="15"/>
  <c r="L2561" i="15"/>
  <c r="L2560" i="15"/>
  <c r="L2559" i="15"/>
  <c r="L2558" i="15"/>
  <c r="L2557" i="15"/>
  <c r="L2556" i="15"/>
  <c r="L2555" i="15"/>
  <c r="L2554" i="15"/>
  <c r="L2553" i="15"/>
  <c r="L2552" i="15"/>
  <c r="L2551" i="15"/>
  <c r="L2550" i="15"/>
  <c r="L2549" i="15"/>
  <c r="L2548" i="15"/>
  <c r="L2547" i="15"/>
  <c r="L2546" i="15"/>
  <c r="L2545" i="15"/>
  <c r="L2544" i="15"/>
  <c r="L2543" i="15"/>
  <c r="L2542" i="15"/>
  <c r="L2541" i="15"/>
  <c r="L2540" i="15"/>
  <c r="L2539" i="15"/>
  <c r="L2538" i="15"/>
  <c r="L2537" i="15"/>
  <c r="L2536" i="15"/>
  <c r="L2535" i="15"/>
  <c r="L2534" i="15"/>
  <c r="L2533" i="15"/>
  <c r="L2532" i="15"/>
  <c r="L2531" i="15"/>
  <c r="L2530" i="15"/>
  <c r="L2529" i="15"/>
  <c r="L2528" i="15"/>
  <c r="L2527" i="15"/>
  <c r="L2526" i="15"/>
  <c r="L2525" i="15"/>
  <c r="L2524" i="15"/>
  <c r="L2523" i="15"/>
  <c r="L2522" i="15"/>
  <c r="L2521" i="15"/>
  <c r="L2520" i="15"/>
  <c r="L2519" i="15"/>
  <c r="L2518" i="15"/>
  <c r="L2517" i="15"/>
  <c r="L2516" i="15"/>
  <c r="L2515" i="15"/>
  <c r="L2514" i="15"/>
  <c r="L2513" i="15"/>
  <c r="L2512" i="15"/>
  <c r="L2511" i="15"/>
  <c r="L2510" i="15"/>
  <c r="L2509" i="15"/>
  <c r="L2508" i="15"/>
  <c r="L2507" i="15"/>
  <c r="L2506" i="15"/>
  <c r="L2505" i="15"/>
  <c r="L2504" i="15"/>
  <c r="L2503" i="15"/>
  <c r="L2502" i="15"/>
  <c r="L2501" i="15"/>
  <c r="L2500" i="15"/>
  <c r="L2499" i="15"/>
  <c r="L2498" i="15"/>
  <c r="L2497" i="15"/>
  <c r="L2496" i="15"/>
  <c r="L2495" i="15"/>
  <c r="L2494" i="15"/>
  <c r="L2493" i="15"/>
  <c r="L2492" i="15"/>
  <c r="L2491" i="15"/>
  <c r="L2490" i="15"/>
  <c r="L2489" i="15"/>
  <c r="L2488" i="15"/>
  <c r="L2487" i="15"/>
  <c r="L2486" i="15"/>
  <c r="L2485" i="15"/>
  <c r="L2484" i="15"/>
  <c r="L2483" i="15"/>
  <c r="L2482" i="15"/>
  <c r="L2481" i="15"/>
  <c r="L2480" i="15"/>
  <c r="L2479" i="15"/>
  <c r="L2478" i="15"/>
  <c r="L2477" i="15"/>
  <c r="L2476" i="15"/>
  <c r="L2475" i="15"/>
  <c r="L2474" i="15"/>
  <c r="L2473" i="15"/>
  <c r="L2472" i="15"/>
  <c r="L2471" i="15"/>
  <c r="L2470" i="15"/>
  <c r="L2469" i="15"/>
  <c r="L2468" i="15"/>
  <c r="L2467" i="15"/>
  <c r="L2466" i="15"/>
  <c r="L2465" i="15"/>
  <c r="L2464" i="15"/>
  <c r="L2463" i="15"/>
  <c r="L2462" i="15"/>
  <c r="L2461" i="15"/>
  <c r="L2460" i="15"/>
  <c r="L2459" i="15"/>
  <c r="L2458" i="15"/>
  <c r="L2457" i="15"/>
  <c r="L2456" i="15"/>
  <c r="L2455" i="15"/>
  <c r="L2454" i="15"/>
  <c r="L2453" i="15"/>
  <c r="L2452" i="15"/>
  <c r="L2451" i="15"/>
  <c r="L2450" i="15"/>
  <c r="L2449" i="15"/>
  <c r="L2448" i="15"/>
  <c r="L2447" i="15"/>
  <c r="L2446" i="15"/>
  <c r="L2445" i="15"/>
  <c r="L2444" i="15"/>
  <c r="L2443" i="15"/>
  <c r="L2442" i="15"/>
  <c r="L2441" i="15"/>
  <c r="L2440" i="15"/>
  <c r="L2439" i="15"/>
  <c r="L2438" i="15"/>
  <c r="L2437" i="15"/>
  <c r="L2436" i="15"/>
  <c r="L2435" i="15"/>
  <c r="L2434" i="15"/>
  <c r="L2433" i="15"/>
  <c r="L2432" i="15"/>
  <c r="L2431" i="15"/>
  <c r="L2430" i="15"/>
  <c r="L2429" i="15"/>
  <c r="L2428" i="15"/>
  <c r="L2427" i="15"/>
  <c r="L2426" i="15"/>
  <c r="L2425" i="15"/>
  <c r="L2424" i="15"/>
  <c r="L2423" i="15"/>
  <c r="L2422" i="15"/>
  <c r="L2421" i="15"/>
  <c r="L2420" i="15"/>
  <c r="L2419" i="15"/>
  <c r="L2418" i="15"/>
  <c r="L2417" i="15"/>
  <c r="L2416" i="15"/>
  <c r="L2415" i="15"/>
  <c r="L2414" i="15"/>
  <c r="L2413" i="15"/>
  <c r="L2412" i="15"/>
  <c r="L2411" i="15"/>
  <c r="L2410" i="15"/>
  <c r="L2409" i="15"/>
  <c r="L2408" i="15"/>
  <c r="L2407" i="15"/>
  <c r="L2406" i="15"/>
  <c r="L2405" i="15"/>
  <c r="L2404" i="15"/>
  <c r="L2403" i="15"/>
  <c r="L2402" i="15"/>
  <c r="L2401" i="15"/>
  <c r="L2400" i="15"/>
  <c r="L2399" i="15"/>
  <c r="L2398" i="15"/>
  <c r="L2397" i="15"/>
  <c r="L2396" i="15"/>
  <c r="L2395" i="15"/>
  <c r="L2394" i="15"/>
  <c r="L2393" i="15"/>
  <c r="L2392" i="15"/>
  <c r="L2391" i="15"/>
  <c r="L2390" i="15"/>
  <c r="L2389" i="15"/>
  <c r="L2388" i="15"/>
  <c r="L2387" i="15"/>
  <c r="L2386" i="15"/>
  <c r="L2385" i="15"/>
  <c r="L2384" i="15"/>
  <c r="L2383" i="15"/>
  <c r="L2382" i="15"/>
  <c r="L2381" i="15"/>
  <c r="L2380" i="15"/>
  <c r="L2379" i="15"/>
  <c r="L2378" i="15"/>
  <c r="L2377" i="15"/>
  <c r="L2376" i="15"/>
  <c r="L2375" i="15"/>
  <c r="L2374" i="15"/>
  <c r="L2373" i="15"/>
  <c r="L2372" i="15"/>
  <c r="L2371" i="15"/>
  <c r="L2370" i="15"/>
  <c r="L2369" i="15"/>
  <c r="L2368" i="15"/>
  <c r="L2367" i="15"/>
  <c r="L2366" i="15"/>
  <c r="L2365" i="15"/>
  <c r="L2364" i="15"/>
  <c r="L2363" i="15"/>
  <c r="L2362" i="15"/>
  <c r="L2361" i="15"/>
  <c r="L2360" i="15"/>
  <c r="L2359" i="15"/>
  <c r="L2358" i="15"/>
  <c r="L2357" i="15"/>
  <c r="L2356" i="15"/>
  <c r="L2355" i="15"/>
  <c r="L2354" i="15"/>
  <c r="L2353" i="15"/>
  <c r="L2352" i="15"/>
  <c r="L2351" i="15"/>
  <c r="L2350" i="15"/>
  <c r="L2349" i="15"/>
  <c r="L2348" i="15"/>
  <c r="L2347" i="15"/>
  <c r="L2346" i="15"/>
  <c r="L2345" i="15"/>
  <c r="L2344" i="15"/>
  <c r="L2343" i="15"/>
  <c r="L2342" i="15"/>
  <c r="L2341" i="15"/>
  <c r="L2340" i="15"/>
  <c r="L2339" i="15"/>
  <c r="L2338" i="15"/>
  <c r="L2337" i="15"/>
  <c r="L2336" i="15"/>
  <c r="L2335" i="15"/>
  <c r="L2334" i="15"/>
  <c r="L2333" i="15"/>
  <c r="L2332" i="15"/>
  <c r="L2331" i="15"/>
  <c r="L2330" i="15"/>
  <c r="L2329" i="15"/>
  <c r="L2328" i="15"/>
  <c r="L2327" i="15"/>
  <c r="L2326" i="15"/>
  <c r="L2325" i="15"/>
  <c r="L2324" i="15"/>
  <c r="L2323" i="15"/>
  <c r="L2322" i="15"/>
  <c r="L2321" i="15"/>
  <c r="L2320" i="15"/>
  <c r="L2319" i="15"/>
  <c r="L2318" i="15"/>
  <c r="L2317" i="15"/>
  <c r="L2316" i="15"/>
  <c r="L2315" i="15"/>
  <c r="L2314" i="15"/>
  <c r="L2313" i="15"/>
  <c r="L2312" i="15"/>
  <c r="L2311" i="15"/>
  <c r="L2310" i="15"/>
  <c r="L2309" i="15"/>
  <c r="L2308" i="15"/>
  <c r="L2307" i="15"/>
  <c r="L2306" i="15"/>
  <c r="L2305" i="15"/>
  <c r="L2304" i="15"/>
  <c r="L2303" i="15"/>
  <c r="L2302" i="15"/>
  <c r="L2301" i="15"/>
  <c r="L2300" i="15"/>
  <c r="L2299" i="15"/>
  <c r="L2298" i="15"/>
  <c r="L2297" i="15"/>
  <c r="L2296" i="15"/>
  <c r="L2295" i="15"/>
  <c r="L2294" i="15"/>
  <c r="L2293" i="15"/>
  <c r="L2292" i="15"/>
  <c r="L2291" i="15"/>
  <c r="L2290" i="15"/>
  <c r="L2289" i="15"/>
  <c r="L2288" i="15"/>
  <c r="L2287" i="15"/>
  <c r="L2286" i="15"/>
  <c r="L2285" i="15"/>
  <c r="L2284" i="15"/>
  <c r="L2283" i="15"/>
  <c r="L2282" i="15"/>
  <c r="L2281" i="15"/>
  <c r="L2280" i="15"/>
  <c r="L2279" i="15"/>
  <c r="L2278" i="15"/>
  <c r="L2277" i="15"/>
  <c r="L2276" i="15"/>
  <c r="L2275" i="15"/>
  <c r="L2274" i="15"/>
  <c r="L2273" i="15"/>
  <c r="L2272" i="15"/>
  <c r="L2271" i="15"/>
  <c r="L2270" i="15"/>
  <c r="L2269" i="15"/>
  <c r="L2268" i="15"/>
  <c r="L2267" i="15"/>
  <c r="L2266" i="15"/>
  <c r="L2265" i="15"/>
  <c r="L2264" i="15"/>
  <c r="L2263" i="15"/>
  <c r="L2262" i="15"/>
  <c r="L2261" i="15"/>
  <c r="L2260" i="15"/>
  <c r="L2259" i="15"/>
  <c r="L2258" i="15"/>
  <c r="L2257" i="15"/>
  <c r="L2256" i="15"/>
  <c r="L2255" i="15"/>
  <c r="L2254" i="15"/>
  <c r="L2253" i="15"/>
  <c r="L2252" i="15"/>
  <c r="L2251" i="15"/>
  <c r="L2250" i="15"/>
  <c r="L2249" i="15"/>
  <c r="L2248" i="15"/>
  <c r="L2247" i="15"/>
  <c r="L2246" i="15"/>
  <c r="L2245" i="15"/>
  <c r="L2244" i="15"/>
  <c r="L2243" i="15"/>
  <c r="L2242" i="15"/>
  <c r="L2241" i="15"/>
  <c r="L2240" i="15"/>
  <c r="L2239" i="15"/>
  <c r="L2238" i="15"/>
  <c r="L2237" i="15"/>
  <c r="L2236" i="15"/>
  <c r="L2235" i="15"/>
  <c r="L2234" i="15"/>
  <c r="L2233" i="15"/>
  <c r="L2232" i="15"/>
  <c r="L2231" i="15"/>
  <c r="L2230" i="15"/>
  <c r="L2229" i="15"/>
  <c r="L2228" i="15"/>
  <c r="L2227" i="15"/>
  <c r="L2226" i="15"/>
  <c r="L2225" i="15"/>
  <c r="L2224" i="15"/>
  <c r="L2223" i="15"/>
  <c r="L2222" i="15"/>
  <c r="L2221" i="15"/>
  <c r="L2220" i="15"/>
  <c r="L2219" i="15"/>
  <c r="L2218" i="15"/>
  <c r="L2217" i="15"/>
  <c r="L2216" i="15"/>
  <c r="L2215" i="15"/>
  <c r="L2214" i="15"/>
  <c r="L2213" i="15"/>
  <c r="L2212" i="15"/>
  <c r="L2211" i="15"/>
  <c r="L2210" i="15"/>
  <c r="L2209" i="15"/>
  <c r="L2208" i="15"/>
  <c r="L2207" i="15"/>
  <c r="L2206" i="15"/>
  <c r="L2205" i="15"/>
  <c r="L2204" i="15"/>
  <c r="L2203" i="15"/>
  <c r="L2202" i="15"/>
  <c r="L2201" i="15"/>
  <c r="L2200" i="15"/>
  <c r="L2199" i="15"/>
  <c r="L2198" i="15"/>
  <c r="L2197" i="15"/>
  <c r="L2196" i="15"/>
  <c r="L2195" i="15"/>
  <c r="L2194" i="15"/>
  <c r="L2193" i="15"/>
  <c r="L2192" i="15"/>
  <c r="L2191" i="15"/>
  <c r="L2190" i="15"/>
  <c r="L2189" i="15"/>
  <c r="L2188" i="15"/>
  <c r="L2187" i="15"/>
  <c r="L2186" i="15"/>
  <c r="L2185" i="15"/>
  <c r="L2184" i="15"/>
  <c r="L2183" i="15"/>
  <c r="L2182" i="15"/>
  <c r="L2181" i="15"/>
  <c r="L2180" i="15"/>
  <c r="L2179" i="15"/>
  <c r="L2178" i="15"/>
  <c r="L2177" i="15"/>
  <c r="L2176" i="15"/>
  <c r="L2175" i="15"/>
  <c r="L2174" i="15"/>
  <c r="L2173" i="15"/>
  <c r="L2172" i="15"/>
  <c r="L2171" i="15"/>
  <c r="L2170" i="15"/>
  <c r="L2169" i="15"/>
  <c r="L2168" i="15"/>
  <c r="L2167" i="15"/>
  <c r="L2166" i="15"/>
  <c r="L2165" i="15"/>
  <c r="L2164" i="15"/>
  <c r="L2163" i="15"/>
  <c r="L2162" i="15"/>
  <c r="L2161" i="15"/>
  <c r="L2160" i="15"/>
  <c r="L2159" i="15"/>
  <c r="L2158" i="15"/>
  <c r="L2157" i="15"/>
  <c r="L2156" i="15"/>
  <c r="L2155" i="15"/>
  <c r="L2154" i="15"/>
  <c r="L2153" i="15"/>
  <c r="L2152" i="15"/>
  <c r="L2151" i="15"/>
  <c r="L2150" i="15"/>
  <c r="L2149" i="15"/>
  <c r="L2148" i="15"/>
  <c r="L2147" i="15"/>
  <c r="L2146" i="15"/>
  <c r="L2145" i="15"/>
  <c r="L2144" i="15"/>
  <c r="L2143" i="15"/>
  <c r="L2142" i="15"/>
  <c r="L2141" i="15"/>
  <c r="L2140" i="15"/>
  <c r="L2139" i="15"/>
  <c r="L2138" i="15"/>
  <c r="L2137" i="15"/>
  <c r="L2136" i="15"/>
  <c r="L2135" i="15"/>
  <c r="L2134" i="15"/>
  <c r="L2133" i="15"/>
  <c r="L2132" i="15"/>
  <c r="L2131" i="15"/>
  <c r="L2130" i="15"/>
  <c r="L2129" i="15"/>
  <c r="L2128" i="15"/>
  <c r="L2127" i="15"/>
  <c r="L2126" i="15"/>
  <c r="L2125" i="15"/>
  <c r="L2124" i="15"/>
  <c r="L2123" i="15"/>
  <c r="L2122" i="15"/>
  <c r="L2121" i="15"/>
  <c r="L2120" i="15"/>
  <c r="L2119" i="15"/>
  <c r="L2118" i="15"/>
  <c r="L2117" i="15"/>
  <c r="L2116" i="15"/>
  <c r="L2115" i="15"/>
  <c r="L2114" i="15"/>
  <c r="L2113" i="15"/>
  <c r="L2112" i="15"/>
  <c r="L2111" i="15"/>
  <c r="L2110" i="15"/>
  <c r="L2109" i="15"/>
  <c r="L2108" i="15"/>
  <c r="L2107" i="15"/>
  <c r="L2106" i="15"/>
  <c r="L2105" i="15"/>
  <c r="L2104" i="15"/>
  <c r="L2103" i="15"/>
  <c r="L2102" i="15"/>
  <c r="L2101" i="15"/>
  <c r="L2100" i="15"/>
  <c r="L2099" i="15"/>
  <c r="L2098" i="15"/>
  <c r="L2097" i="15"/>
  <c r="L2096" i="15"/>
  <c r="L2095" i="15"/>
  <c r="L2094" i="15"/>
  <c r="L2093" i="15"/>
  <c r="L2092" i="15"/>
  <c r="L2091" i="15"/>
  <c r="L2090" i="15"/>
  <c r="L2089" i="15"/>
  <c r="L2088" i="15"/>
  <c r="L2087" i="15"/>
  <c r="L2086" i="15"/>
  <c r="L2085" i="15"/>
  <c r="L2084" i="15"/>
  <c r="L2083" i="15"/>
  <c r="L2082" i="15"/>
  <c r="L2081" i="15"/>
  <c r="L2080" i="15"/>
  <c r="L2079" i="15"/>
  <c r="L2078" i="15"/>
  <c r="L2077" i="15"/>
  <c r="L2076" i="15"/>
  <c r="L2075" i="15"/>
  <c r="L2074" i="15"/>
  <c r="L2073" i="15"/>
  <c r="L2072" i="15"/>
  <c r="L2071" i="15"/>
  <c r="L2070" i="15"/>
  <c r="L2069" i="15"/>
  <c r="L2068" i="15"/>
  <c r="L2067" i="15"/>
  <c r="L2066" i="15"/>
  <c r="L2065" i="15"/>
  <c r="L2064" i="15"/>
  <c r="L2063" i="15"/>
  <c r="L2062" i="15"/>
  <c r="L2061" i="15"/>
  <c r="L2060" i="15"/>
  <c r="L2059" i="15"/>
  <c r="L2058" i="15"/>
  <c r="L2057" i="15"/>
  <c r="L2056" i="15"/>
  <c r="L2055" i="15"/>
  <c r="L2054" i="15"/>
  <c r="L2053" i="15"/>
  <c r="L2052" i="15"/>
  <c r="L2051" i="15"/>
  <c r="L2050" i="15"/>
  <c r="L2049" i="15"/>
  <c r="L2048" i="15"/>
  <c r="L2047" i="15"/>
  <c r="L2046" i="15"/>
  <c r="L2045" i="15"/>
  <c r="L2044" i="15"/>
  <c r="L2043" i="15"/>
  <c r="L2042" i="15"/>
  <c r="L2041" i="15"/>
  <c r="L2040" i="15"/>
  <c r="L2039" i="15"/>
  <c r="L2038" i="15"/>
  <c r="L2037" i="15"/>
  <c r="L2036" i="15"/>
  <c r="L2035" i="15"/>
  <c r="L2034" i="15"/>
  <c r="L2033" i="15"/>
  <c r="L2032" i="15"/>
  <c r="L2031" i="15"/>
  <c r="L2030" i="15"/>
  <c r="L2029" i="15"/>
  <c r="L2028" i="15"/>
  <c r="L2027" i="15"/>
  <c r="L2026" i="15"/>
  <c r="L2025" i="15"/>
  <c r="L2024" i="15"/>
  <c r="L2023" i="15"/>
  <c r="L2022" i="15"/>
  <c r="L2021" i="15"/>
  <c r="L2020" i="15"/>
  <c r="L2019" i="15"/>
  <c r="L2018" i="15"/>
  <c r="L2017" i="15"/>
  <c r="L2016" i="15"/>
  <c r="L2015" i="15"/>
  <c r="L2014" i="15"/>
  <c r="L2013" i="15"/>
  <c r="L2012" i="15"/>
  <c r="L2011" i="15"/>
  <c r="L2010" i="15"/>
  <c r="L2009" i="15"/>
  <c r="L2008" i="15"/>
  <c r="L2007" i="15"/>
  <c r="L2006" i="15"/>
  <c r="L2005" i="15"/>
  <c r="L2004" i="15"/>
  <c r="L2003" i="15"/>
  <c r="L2002" i="15"/>
  <c r="L2001" i="15"/>
  <c r="L2000" i="15"/>
  <c r="L1999" i="15"/>
  <c r="L1998" i="15"/>
  <c r="L1997" i="15"/>
  <c r="L1996" i="15"/>
  <c r="L1995" i="15"/>
  <c r="L1994" i="15"/>
  <c r="L1993" i="15"/>
  <c r="L1992" i="15"/>
  <c r="L1991" i="15"/>
  <c r="L1990" i="15"/>
  <c r="L1989" i="15"/>
  <c r="L1988" i="15"/>
  <c r="L1987" i="15"/>
  <c r="L1986" i="15"/>
  <c r="L1985" i="15"/>
  <c r="L1984" i="15"/>
  <c r="L1983" i="15"/>
  <c r="L1982" i="15"/>
  <c r="L1981" i="15"/>
  <c r="L1980" i="15"/>
  <c r="L1979" i="15"/>
  <c r="L1978" i="15"/>
  <c r="L1977" i="15"/>
  <c r="L1976" i="15"/>
  <c r="L1975" i="15"/>
  <c r="L1974" i="15"/>
  <c r="L1973" i="15"/>
  <c r="L1972" i="15"/>
  <c r="L1971" i="15"/>
  <c r="L1970" i="15"/>
  <c r="L1969" i="15"/>
  <c r="L1968" i="15"/>
  <c r="L1967" i="15"/>
  <c r="L1966" i="15"/>
  <c r="L1965" i="15"/>
  <c r="L1964" i="15"/>
  <c r="L1963" i="15"/>
  <c r="L1962" i="15"/>
  <c r="L1961" i="15"/>
  <c r="L1960" i="15"/>
  <c r="L1959" i="15"/>
  <c r="L1958" i="15"/>
  <c r="L1957" i="15"/>
  <c r="L1956" i="15"/>
  <c r="L1955" i="15"/>
  <c r="L1954" i="15"/>
  <c r="L1953" i="15"/>
  <c r="L1952" i="15"/>
  <c r="L1951" i="15"/>
  <c r="L1950" i="15"/>
  <c r="L1949" i="15"/>
  <c r="L1948" i="15"/>
  <c r="L1947" i="15"/>
  <c r="L1946" i="15"/>
  <c r="L1945" i="15"/>
  <c r="L1944" i="15"/>
  <c r="L1943" i="15"/>
  <c r="L1942" i="15"/>
  <c r="L1941" i="15"/>
  <c r="L1940" i="15"/>
  <c r="L1939" i="15"/>
  <c r="L1938" i="15"/>
  <c r="L1937" i="15"/>
  <c r="L1936" i="15"/>
  <c r="L1935" i="15"/>
  <c r="L1934" i="15"/>
  <c r="L1933" i="15"/>
  <c r="L1932" i="15"/>
  <c r="L1931" i="15"/>
  <c r="L1930" i="15"/>
  <c r="L1929" i="15"/>
  <c r="L1928" i="15"/>
  <c r="L1927" i="15"/>
  <c r="L1926" i="15"/>
  <c r="L1925" i="15"/>
  <c r="L1924" i="15"/>
  <c r="L1923" i="15"/>
  <c r="L1922" i="15"/>
  <c r="L1921" i="15"/>
  <c r="L1920" i="15"/>
  <c r="L1919" i="15"/>
  <c r="L1918" i="15"/>
  <c r="L1917" i="15"/>
  <c r="L1916" i="15"/>
  <c r="L1915" i="15"/>
  <c r="L1914" i="15"/>
  <c r="L1913" i="15"/>
  <c r="L1912" i="15"/>
  <c r="L1911" i="15"/>
  <c r="L1910" i="15"/>
  <c r="L1909" i="15"/>
  <c r="L1908" i="15"/>
  <c r="L1907" i="15"/>
  <c r="L1906" i="15"/>
  <c r="L1905" i="15"/>
  <c r="L1904" i="15"/>
  <c r="L1903" i="15"/>
  <c r="L1902" i="15"/>
  <c r="L1901" i="15"/>
  <c r="L1900" i="15"/>
  <c r="L1899" i="15"/>
  <c r="L1898" i="15"/>
  <c r="L1897" i="15"/>
  <c r="L1896" i="15"/>
  <c r="L1895" i="15"/>
  <c r="L1894" i="15"/>
  <c r="L1893" i="15"/>
  <c r="L1892" i="15"/>
  <c r="L1891" i="15"/>
  <c r="L1890" i="15"/>
  <c r="L1889" i="15"/>
  <c r="L1888" i="15"/>
  <c r="L1887" i="15"/>
  <c r="L1886" i="15"/>
  <c r="L1885" i="15"/>
  <c r="L1884" i="15"/>
  <c r="L1883" i="15"/>
  <c r="L1882" i="15"/>
  <c r="L1881" i="15"/>
  <c r="L1880" i="15"/>
  <c r="L1879" i="15"/>
  <c r="L1878" i="15"/>
  <c r="L1877" i="15"/>
  <c r="L1876" i="15"/>
  <c r="L1875" i="15"/>
  <c r="L1874" i="15"/>
  <c r="L1873" i="15"/>
  <c r="L1872" i="15"/>
  <c r="L1871" i="15"/>
  <c r="L1870" i="15"/>
  <c r="L1869" i="15"/>
  <c r="L1868" i="15"/>
  <c r="L1867" i="15"/>
  <c r="L1866" i="15"/>
  <c r="L1865" i="15"/>
  <c r="L1864" i="15"/>
  <c r="L1863" i="15"/>
  <c r="L1862" i="15"/>
  <c r="L1861" i="15"/>
  <c r="L1860" i="15"/>
  <c r="L1859" i="15"/>
  <c r="L1858" i="15"/>
  <c r="L1857" i="15"/>
  <c r="L1856" i="15"/>
  <c r="L1855" i="15"/>
  <c r="L1854" i="15"/>
  <c r="L1853" i="15"/>
  <c r="L1852" i="15"/>
  <c r="L1851" i="15"/>
  <c r="L1850" i="15"/>
  <c r="L1849" i="15"/>
  <c r="L1848" i="15"/>
  <c r="L1847" i="15"/>
  <c r="L1846" i="15"/>
  <c r="L1845" i="15"/>
  <c r="L1844" i="15"/>
  <c r="L1843" i="15"/>
  <c r="L1842" i="15"/>
  <c r="L1841" i="15"/>
  <c r="L1840" i="15"/>
  <c r="L1839" i="15"/>
  <c r="L1838" i="15"/>
  <c r="L1837" i="15"/>
  <c r="L1836" i="15"/>
  <c r="L1835" i="15"/>
  <c r="L1834" i="15"/>
  <c r="L1833" i="15"/>
  <c r="L1832" i="15"/>
  <c r="L1831" i="15"/>
  <c r="L1830" i="15"/>
  <c r="L1829" i="15"/>
  <c r="L1828" i="15"/>
  <c r="L1827" i="15"/>
  <c r="L1826" i="15"/>
  <c r="L1825" i="15"/>
  <c r="L1824" i="15"/>
  <c r="L1823" i="15"/>
  <c r="L1822" i="15"/>
  <c r="L1821" i="15"/>
  <c r="L1820" i="15"/>
  <c r="L1819" i="15"/>
  <c r="L1818" i="15"/>
  <c r="L1817" i="15"/>
  <c r="L1816" i="15"/>
  <c r="L1815" i="15"/>
  <c r="L1814" i="15"/>
  <c r="L1813" i="15"/>
  <c r="L1812" i="15"/>
  <c r="L1811" i="15"/>
  <c r="L1810" i="15"/>
  <c r="L1809" i="15"/>
  <c r="L1808" i="15"/>
  <c r="L1807" i="15"/>
  <c r="L1806" i="15"/>
  <c r="L1805" i="15"/>
  <c r="L1804" i="15"/>
  <c r="L1803" i="15"/>
  <c r="L1802" i="15"/>
  <c r="L1801" i="15"/>
  <c r="L1800" i="15"/>
  <c r="L1799" i="15"/>
  <c r="L1798" i="15"/>
  <c r="L1797" i="15"/>
  <c r="L1796" i="15"/>
  <c r="L1795" i="15"/>
  <c r="L1794" i="15"/>
  <c r="L1793" i="15"/>
  <c r="L1792" i="15"/>
  <c r="L1791" i="15"/>
  <c r="L1790" i="15"/>
  <c r="L1789" i="15"/>
  <c r="L1788" i="15"/>
  <c r="L1787" i="15"/>
  <c r="L1786" i="15"/>
  <c r="L1785" i="15"/>
  <c r="L1784" i="15"/>
  <c r="L1783" i="15"/>
  <c r="L1782" i="15"/>
  <c r="L1781" i="15"/>
  <c r="L1780" i="15"/>
  <c r="L1779" i="15"/>
  <c r="L1778" i="15"/>
  <c r="L1777" i="15"/>
  <c r="L1776" i="15"/>
  <c r="L1775" i="15"/>
  <c r="L1774" i="15"/>
  <c r="L1773" i="15"/>
  <c r="L1772" i="15"/>
  <c r="L1771" i="15"/>
  <c r="L1770" i="15"/>
  <c r="L1769" i="15"/>
  <c r="L1768" i="15"/>
  <c r="L1767" i="15"/>
  <c r="L1766" i="15"/>
  <c r="L1765" i="15"/>
  <c r="L1764" i="15"/>
  <c r="L1763" i="15"/>
  <c r="L1762" i="15"/>
  <c r="L1761" i="15"/>
  <c r="L1760" i="15"/>
  <c r="L1759" i="15"/>
  <c r="L1758" i="15"/>
  <c r="L1757" i="15"/>
  <c r="L1756" i="15"/>
  <c r="L1755" i="15"/>
  <c r="L1754" i="15"/>
  <c r="L1753" i="15"/>
  <c r="L1752" i="15"/>
  <c r="L1751" i="15"/>
  <c r="L1750" i="15"/>
  <c r="L1749" i="15"/>
  <c r="L1748" i="15"/>
  <c r="L1747" i="15"/>
  <c r="L1746" i="15"/>
  <c r="L1745" i="15"/>
  <c r="L1744" i="15"/>
  <c r="L1743" i="15"/>
  <c r="L1742" i="15"/>
  <c r="L1741" i="15"/>
  <c r="L1740" i="15"/>
  <c r="L1739" i="15"/>
  <c r="L1738" i="15"/>
  <c r="L1737" i="15"/>
  <c r="L1736" i="15"/>
  <c r="L1735" i="15"/>
  <c r="L1734" i="15"/>
  <c r="L1733" i="15"/>
  <c r="L1732" i="15"/>
  <c r="L1731" i="15"/>
  <c r="L1730" i="15"/>
  <c r="L1729" i="15"/>
  <c r="L1728" i="15"/>
  <c r="L1727" i="15"/>
  <c r="L1726" i="15"/>
  <c r="L1725" i="15"/>
  <c r="L1724" i="15"/>
  <c r="L1723" i="15"/>
  <c r="L1722" i="15"/>
  <c r="L1721" i="15"/>
  <c r="L1720" i="15"/>
  <c r="L1719" i="15"/>
  <c r="L1718" i="15"/>
  <c r="L1717" i="15"/>
  <c r="L1716" i="15"/>
  <c r="L1715" i="15"/>
  <c r="L1714" i="15"/>
  <c r="L1713" i="15"/>
  <c r="L1712" i="15"/>
  <c r="L1711" i="15"/>
  <c r="L1710" i="15"/>
  <c r="L1709" i="15"/>
  <c r="L1708" i="15"/>
  <c r="L1707" i="15"/>
  <c r="L1706" i="15"/>
  <c r="L1705" i="15"/>
  <c r="L1704" i="15"/>
  <c r="L1703" i="15"/>
  <c r="L1702" i="15"/>
  <c r="L1701" i="15"/>
  <c r="L1700" i="15"/>
  <c r="L1699" i="15"/>
  <c r="L1698" i="15"/>
  <c r="L1697" i="15"/>
  <c r="L1696" i="15"/>
  <c r="L1695" i="15"/>
  <c r="L1694" i="15"/>
  <c r="L1693" i="15"/>
  <c r="L1692" i="15"/>
  <c r="L1691" i="15"/>
  <c r="L1690" i="15"/>
  <c r="L1689" i="15"/>
  <c r="L1688" i="15"/>
  <c r="L1687" i="15"/>
  <c r="L1686" i="15"/>
  <c r="L1685" i="15"/>
  <c r="L1684" i="15"/>
  <c r="L1683" i="15"/>
  <c r="L1682" i="15"/>
  <c r="L1681" i="15"/>
  <c r="L1680" i="15"/>
  <c r="L1679" i="15"/>
  <c r="L1678" i="15"/>
  <c r="L1677" i="15"/>
  <c r="L1676" i="15"/>
  <c r="L1675" i="15"/>
  <c r="L1674" i="15"/>
  <c r="L1673" i="15"/>
  <c r="L1672" i="15"/>
  <c r="L1671" i="15"/>
  <c r="L1670" i="15"/>
  <c r="L1669" i="15"/>
  <c r="L1668" i="15"/>
  <c r="L1667" i="15"/>
  <c r="L1666" i="15"/>
  <c r="L1665" i="15"/>
  <c r="L1664" i="15"/>
  <c r="L1663" i="15"/>
  <c r="L1662" i="15"/>
  <c r="L1661" i="15"/>
  <c r="L1660" i="15"/>
  <c r="L1659" i="15"/>
  <c r="L1658" i="15"/>
  <c r="L1657" i="15"/>
  <c r="L1656" i="15"/>
  <c r="L1655" i="15"/>
  <c r="L1654" i="15"/>
  <c r="L1653" i="15"/>
  <c r="L1652" i="15"/>
  <c r="L1651" i="15"/>
  <c r="L1650" i="15"/>
  <c r="L1649" i="15"/>
  <c r="L1648" i="15"/>
  <c r="L1647" i="15"/>
  <c r="L1646" i="15"/>
  <c r="L1645" i="15"/>
  <c r="L1644" i="15"/>
  <c r="L1643" i="15"/>
  <c r="L1642" i="15"/>
  <c r="L1641" i="15"/>
  <c r="L1640" i="15"/>
  <c r="L1639" i="15"/>
  <c r="L1638" i="15"/>
  <c r="L1637" i="15"/>
  <c r="L1636" i="15"/>
  <c r="L1635" i="15"/>
  <c r="L1634" i="15"/>
  <c r="L1633" i="15"/>
  <c r="L1632" i="15"/>
  <c r="L1631" i="15"/>
  <c r="L1630" i="15"/>
  <c r="L1629" i="15"/>
  <c r="L1628" i="15"/>
  <c r="L1627" i="15"/>
  <c r="L1626" i="15"/>
  <c r="L1625" i="15"/>
  <c r="L1624" i="15"/>
  <c r="L1623" i="15"/>
  <c r="L1622" i="15"/>
  <c r="L1621" i="15"/>
  <c r="L1620" i="15"/>
  <c r="L1619" i="15"/>
  <c r="L1618" i="15"/>
  <c r="L1617" i="15"/>
  <c r="L1616" i="15"/>
  <c r="L1615" i="15"/>
  <c r="L1614" i="15"/>
  <c r="L1613" i="15"/>
  <c r="L1612" i="15"/>
  <c r="L1611" i="15"/>
  <c r="L1610" i="15"/>
  <c r="L1609" i="15"/>
  <c r="L1608" i="15"/>
  <c r="L1607" i="15"/>
  <c r="L1606" i="15"/>
  <c r="L1605" i="15"/>
  <c r="L1604" i="15"/>
  <c r="L1603" i="15"/>
  <c r="L1602" i="15"/>
  <c r="L1601" i="15"/>
  <c r="L1600" i="15"/>
  <c r="L1599" i="15"/>
  <c r="L1598" i="15"/>
  <c r="L1597" i="15"/>
  <c r="L1596" i="15"/>
  <c r="L1595" i="15"/>
  <c r="L1594" i="15"/>
  <c r="L1593" i="15"/>
  <c r="L1592" i="15"/>
  <c r="L1591" i="15"/>
  <c r="L1590" i="15"/>
  <c r="L1589" i="15"/>
  <c r="L1588" i="15"/>
  <c r="L1587" i="15"/>
  <c r="L1586" i="15"/>
  <c r="L1585" i="15"/>
  <c r="L1584" i="15"/>
  <c r="L1583" i="15"/>
  <c r="L1582" i="15"/>
  <c r="L1581" i="15"/>
  <c r="L1580" i="15"/>
  <c r="L1579" i="15"/>
  <c r="L1578" i="15"/>
  <c r="L1577" i="15"/>
  <c r="L1576" i="15"/>
  <c r="L1575" i="15"/>
  <c r="L1574" i="15"/>
  <c r="L1573" i="15"/>
  <c r="L1572" i="15"/>
  <c r="L1571" i="15"/>
  <c r="L1570" i="15"/>
  <c r="L1569" i="15"/>
  <c r="L1568" i="15"/>
  <c r="L1567" i="15"/>
  <c r="L1566" i="15"/>
  <c r="L1565" i="15"/>
  <c r="L1564" i="15"/>
  <c r="L1563" i="15"/>
  <c r="L1562" i="15"/>
  <c r="L1561" i="15"/>
  <c r="L1560" i="15"/>
  <c r="L1559" i="15"/>
  <c r="L1558" i="15"/>
  <c r="L1557" i="15"/>
  <c r="L1556" i="15"/>
  <c r="L1555" i="15"/>
  <c r="L1554" i="15"/>
  <c r="L1553" i="15"/>
  <c r="L1552" i="15"/>
  <c r="L1551" i="15"/>
  <c r="L1550" i="15"/>
  <c r="L1549" i="15"/>
  <c r="L1548" i="15"/>
  <c r="L1547" i="15"/>
  <c r="L1546" i="15"/>
  <c r="L1545" i="15"/>
  <c r="L1544" i="15"/>
  <c r="L1543" i="15"/>
  <c r="L1542" i="15"/>
  <c r="L1541" i="15"/>
  <c r="L1540" i="15"/>
  <c r="L1539" i="15"/>
  <c r="L1538" i="15"/>
  <c r="L1537" i="15"/>
  <c r="L1536" i="15"/>
  <c r="L1535" i="15"/>
  <c r="L1534" i="15"/>
  <c r="L1533" i="15"/>
  <c r="L1532" i="15"/>
  <c r="L1531" i="15"/>
  <c r="L1530" i="15"/>
  <c r="L1529" i="15"/>
  <c r="L1528" i="15"/>
  <c r="L1527" i="15"/>
  <c r="L1526" i="15"/>
  <c r="L1525" i="15"/>
  <c r="L1524" i="15"/>
  <c r="L1523" i="15"/>
  <c r="L1522" i="15"/>
  <c r="L1521" i="15"/>
  <c r="L1520" i="15"/>
  <c r="L1519" i="15"/>
  <c r="L1518" i="15"/>
  <c r="L1517" i="15"/>
  <c r="L1516" i="15"/>
  <c r="L1515" i="15"/>
  <c r="L1514" i="15"/>
  <c r="L1513" i="15"/>
  <c r="L1512" i="15"/>
  <c r="L1511" i="15"/>
  <c r="L1510" i="15"/>
  <c r="L1509" i="15"/>
  <c r="L1508" i="15"/>
  <c r="L1507" i="15"/>
  <c r="L1506" i="15"/>
  <c r="L1505" i="15"/>
  <c r="L1504" i="15"/>
  <c r="L1503" i="15"/>
  <c r="L1502" i="15"/>
  <c r="L1501" i="15"/>
  <c r="L1500" i="15"/>
  <c r="L1499" i="15"/>
  <c r="L1498" i="15"/>
  <c r="L1497" i="15"/>
  <c r="L1496" i="15"/>
  <c r="L1495" i="15"/>
  <c r="L1494" i="15"/>
  <c r="L1493" i="15"/>
  <c r="L1492" i="15"/>
  <c r="L1491" i="15"/>
  <c r="L1490" i="15"/>
  <c r="L1489" i="15"/>
  <c r="L1488" i="15"/>
  <c r="L1487" i="15"/>
  <c r="L1486" i="15"/>
  <c r="L1485" i="15"/>
  <c r="L1484" i="15"/>
  <c r="L1483" i="15"/>
  <c r="L1482" i="15"/>
  <c r="L1481" i="15"/>
  <c r="L1480" i="15"/>
  <c r="L1479" i="15"/>
  <c r="L1478" i="15"/>
  <c r="L1477" i="15"/>
  <c r="L1476" i="15"/>
  <c r="L1475" i="15"/>
  <c r="L1474" i="15"/>
  <c r="L1473" i="15"/>
  <c r="L1472" i="15"/>
  <c r="L1471" i="15"/>
  <c r="L1470" i="15"/>
  <c r="L1469" i="15"/>
  <c r="L1468" i="15"/>
  <c r="L1467" i="15"/>
  <c r="L1466" i="15"/>
  <c r="L1465" i="15"/>
  <c r="L1464" i="15"/>
  <c r="L1463" i="15"/>
  <c r="L1462" i="15"/>
  <c r="L1461" i="15"/>
  <c r="L1460" i="15"/>
  <c r="L1459" i="15"/>
  <c r="L1458" i="15"/>
  <c r="L1457" i="15"/>
  <c r="L1456" i="15"/>
  <c r="L1455" i="15"/>
  <c r="L1454" i="15"/>
  <c r="L1453" i="15"/>
  <c r="L1452" i="15"/>
  <c r="L1451" i="15"/>
  <c r="L1450" i="15"/>
  <c r="L1449" i="15"/>
  <c r="L1448" i="15"/>
  <c r="L1447" i="15"/>
  <c r="L1446" i="15"/>
  <c r="L1445" i="15"/>
  <c r="L1444" i="15"/>
  <c r="L1443" i="15"/>
  <c r="L1442" i="15"/>
  <c r="L1441" i="15"/>
  <c r="L1440" i="15"/>
  <c r="L1439" i="15"/>
  <c r="L1438" i="15"/>
  <c r="L1437" i="15"/>
  <c r="L1436" i="15"/>
  <c r="L1435" i="15"/>
  <c r="L1434" i="15"/>
  <c r="L1433" i="15"/>
  <c r="L1432" i="15"/>
  <c r="L1431" i="15"/>
  <c r="L1430" i="15"/>
  <c r="L1429" i="15"/>
  <c r="L1428" i="15"/>
  <c r="L1427" i="15"/>
  <c r="L1426" i="15"/>
  <c r="L1425" i="15"/>
  <c r="L1424" i="15"/>
  <c r="L1423" i="15"/>
  <c r="L1422" i="15"/>
  <c r="L1421" i="15"/>
  <c r="L1420" i="15"/>
  <c r="L1419" i="15"/>
  <c r="L1418" i="15"/>
  <c r="L1417" i="15"/>
  <c r="L1416" i="15"/>
  <c r="L1415" i="15"/>
  <c r="L1414" i="15"/>
  <c r="L1413" i="15"/>
  <c r="L1412" i="15"/>
  <c r="L1411" i="15"/>
  <c r="L1410" i="15"/>
  <c r="L1409" i="15"/>
  <c r="L1408" i="15"/>
  <c r="L1407" i="15"/>
  <c r="L1406" i="15"/>
  <c r="L1405" i="15"/>
  <c r="L1404" i="15"/>
  <c r="L1403" i="15"/>
  <c r="L1402" i="15"/>
  <c r="L1401" i="15"/>
  <c r="L1400" i="15"/>
  <c r="L1399" i="15"/>
  <c r="L1398" i="15"/>
  <c r="L1397" i="15"/>
  <c r="L1396" i="15"/>
  <c r="L1395" i="15"/>
  <c r="L1394" i="15"/>
  <c r="L1393" i="15"/>
  <c r="L1392" i="15"/>
  <c r="L1391" i="15"/>
  <c r="L1390" i="15"/>
  <c r="L1389" i="15"/>
  <c r="L1388" i="15"/>
  <c r="L1387" i="15"/>
  <c r="L1386" i="15"/>
  <c r="L1385" i="15"/>
  <c r="L1384" i="15"/>
  <c r="L1383" i="15"/>
  <c r="L1382" i="15"/>
  <c r="L1381" i="15"/>
  <c r="L1380" i="15"/>
  <c r="L1379" i="15"/>
  <c r="L1378" i="15"/>
  <c r="L1377" i="15"/>
  <c r="L1376" i="15"/>
  <c r="L1375" i="15"/>
  <c r="L1374" i="15"/>
  <c r="L1373" i="15"/>
  <c r="L1372" i="15"/>
  <c r="L1371" i="15"/>
  <c r="L1370" i="15"/>
  <c r="L1369" i="15"/>
  <c r="L1368" i="15"/>
  <c r="L1367" i="15"/>
  <c r="L1366" i="15"/>
  <c r="L1365" i="15"/>
  <c r="L1364" i="15"/>
  <c r="L1363" i="15"/>
  <c r="L1362" i="15"/>
  <c r="L1361" i="15"/>
  <c r="L1360" i="15"/>
  <c r="L1359" i="15"/>
  <c r="L1358" i="15"/>
  <c r="L1357" i="15"/>
  <c r="L1356" i="15"/>
  <c r="L1355" i="15"/>
  <c r="L1354" i="15"/>
  <c r="L1353" i="15"/>
  <c r="L1352" i="15"/>
  <c r="L1351" i="15"/>
  <c r="L1350" i="15"/>
  <c r="L1349" i="15"/>
  <c r="L1348" i="15"/>
  <c r="L1347" i="15"/>
  <c r="L1346" i="15"/>
  <c r="L1345" i="15"/>
  <c r="L1344" i="15"/>
  <c r="L1343" i="15"/>
  <c r="L1342" i="15"/>
  <c r="L1341" i="15"/>
  <c r="L1340" i="15"/>
  <c r="L1339" i="15"/>
  <c r="L1338" i="15"/>
  <c r="L1337" i="15"/>
  <c r="L1336" i="15"/>
  <c r="L1335" i="15"/>
  <c r="L1334" i="15"/>
  <c r="L1333" i="15"/>
  <c r="L1332" i="15"/>
  <c r="L1331" i="15"/>
  <c r="L1330" i="15"/>
  <c r="L1329" i="15"/>
  <c r="L1328" i="15"/>
  <c r="L1327" i="15"/>
  <c r="L1326" i="15"/>
  <c r="L1325" i="15"/>
  <c r="L1324" i="15"/>
  <c r="L1323" i="15"/>
  <c r="L1322" i="15"/>
  <c r="L1321" i="15"/>
  <c r="L1320" i="15"/>
  <c r="L1319" i="15"/>
  <c r="L1318" i="15"/>
  <c r="L1317" i="15"/>
  <c r="L1316" i="15"/>
  <c r="L1315" i="15"/>
  <c r="L1314" i="15"/>
  <c r="L1313" i="15"/>
  <c r="L1312" i="15"/>
  <c r="L1311" i="15"/>
  <c r="L1310" i="15"/>
  <c r="L1309" i="15"/>
  <c r="L1308" i="15"/>
  <c r="L1307" i="15"/>
  <c r="L1306" i="15"/>
  <c r="L1305" i="15"/>
  <c r="L1304" i="15"/>
  <c r="L1303" i="15"/>
  <c r="L1302" i="15"/>
  <c r="L1301" i="15"/>
  <c r="L1300" i="15"/>
  <c r="L1299" i="15"/>
  <c r="L1298" i="15"/>
  <c r="L1297" i="15"/>
  <c r="L1296" i="15"/>
  <c r="L1295" i="15"/>
  <c r="L1294" i="15"/>
  <c r="L1293" i="15"/>
  <c r="L1292" i="15"/>
  <c r="L1291" i="15"/>
  <c r="L1290" i="15"/>
  <c r="L1289" i="15"/>
  <c r="L1288" i="15"/>
  <c r="L1287" i="15"/>
  <c r="L1286" i="15"/>
  <c r="L1285" i="15"/>
  <c r="L1284" i="15"/>
  <c r="L1283" i="15"/>
  <c r="L1282" i="15"/>
  <c r="L1281" i="15"/>
  <c r="L1280" i="15"/>
  <c r="L1279" i="15"/>
  <c r="L1278" i="15"/>
  <c r="L1277" i="15"/>
  <c r="L1276" i="15"/>
  <c r="L1275" i="15"/>
  <c r="L1274" i="15"/>
  <c r="L1273" i="15"/>
  <c r="L1272" i="15"/>
  <c r="L1271" i="15"/>
  <c r="L1270" i="15"/>
  <c r="L1269" i="15"/>
  <c r="L1268" i="15"/>
  <c r="L1267" i="15"/>
  <c r="L1266" i="15"/>
  <c r="L1265" i="15"/>
  <c r="L1264" i="15"/>
  <c r="L1263" i="15"/>
  <c r="L1262" i="15"/>
  <c r="L1261" i="15"/>
  <c r="L1260" i="15"/>
  <c r="L1259" i="15"/>
  <c r="L1258" i="15"/>
  <c r="L1257" i="15"/>
  <c r="L1256" i="15"/>
  <c r="L1255" i="15"/>
  <c r="L1254" i="15"/>
  <c r="L1253" i="15"/>
  <c r="L1252" i="15"/>
  <c r="L1251" i="15"/>
  <c r="L1250" i="15"/>
  <c r="L1249" i="15"/>
  <c r="L1248" i="15"/>
  <c r="L1247" i="15"/>
  <c r="L1246" i="15"/>
  <c r="L1245" i="15"/>
  <c r="L1244" i="15"/>
  <c r="L1243" i="15"/>
  <c r="L1242" i="15"/>
  <c r="L1241" i="15"/>
  <c r="L1240" i="15"/>
  <c r="L1239" i="15"/>
  <c r="L1238" i="15"/>
  <c r="L1237" i="15"/>
  <c r="L1236" i="15"/>
  <c r="L1235" i="15"/>
  <c r="L1234" i="15"/>
  <c r="L1233" i="15"/>
  <c r="L1232" i="15"/>
  <c r="L1231" i="15"/>
  <c r="L1230" i="15"/>
  <c r="L1229" i="15"/>
  <c r="L1228" i="15"/>
  <c r="L1227" i="15"/>
  <c r="L1226" i="15"/>
  <c r="L1225" i="15"/>
  <c r="L1224" i="15"/>
  <c r="L1223" i="15"/>
  <c r="L1222" i="15"/>
  <c r="L1221" i="15"/>
  <c r="L1220" i="15"/>
  <c r="L1219" i="15"/>
  <c r="L1218" i="15"/>
  <c r="L1217" i="15"/>
  <c r="L1216" i="15"/>
  <c r="L1215" i="15"/>
  <c r="L1214" i="15"/>
  <c r="L1213" i="15"/>
  <c r="L1212" i="15"/>
  <c r="L1211" i="15"/>
  <c r="L1210" i="15"/>
  <c r="L1209" i="15"/>
  <c r="L1208" i="15"/>
  <c r="L1207" i="15"/>
  <c r="L1206" i="15"/>
  <c r="L1205" i="15"/>
  <c r="L1204" i="15"/>
  <c r="L1203" i="15"/>
  <c r="L1202" i="15"/>
  <c r="L1201" i="15"/>
  <c r="L1200" i="15"/>
  <c r="L1199" i="15"/>
  <c r="L1198" i="15"/>
  <c r="L1197" i="15"/>
  <c r="L1196" i="15"/>
  <c r="L1195" i="15"/>
  <c r="L1194" i="15"/>
  <c r="L1193" i="15"/>
  <c r="L1192" i="15"/>
  <c r="L1191" i="15"/>
  <c r="L1190" i="15"/>
  <c r="L1189" i="15"/>
  <c r="L1188" i="15"/>
  <c r="L1187" i="15"/>
  <c r="L1186" i="15"/>
  <c r="L1185" i="15"/>
  <c r="L1184" i="15"/>
  <c r="L1183" i="15"/>
  <c r="L1182" i="15"/>
  <c r="L1181" i="15"/>
  <c r="L1180" i="15"/>
  <c r="L1179" i="15"/>
  <c r="L1178" i="15"/>
  <c r="L1177" i="15"/>
  <c r="L1176" i="15"/>
  <c r="L1175" i="15"/>
  <c r="L1174" i="15"/>
  <c r="L1173" i="15"/>
  <c r="L1172" i="15"/>
  <c r="L1171" i="15"/>
  <c r="L1170" i="15"/>
  <c r="L1169" i="15"/>
  <c r="L1168" i="15"/>
  <c r="L1167" i="15"/>
  <c r="L1166" i="15"/>
  <c r="L1165" i="15"/>
  <c r="L1164" i="15"/>
  <c r="L1163" i="15"/>
  <c r="L1162" i="15"/>
  <c r="L1161" i="15"/>
  <c r="L1160" i="15"/>
  <c r="L1159" i="15"/>
  <c r="L1158" i="15"/>
  <c r="L1157" i="15"/>
  <c r="L1156" i="15"/>
  <c r="L1155" i="15"/>
  <c r="L1154" i="15"/>
  <c r="L1153" i="15"/>
  <c r="L1152" i="15"/>
  <c r="L1151" i="15"/>
  <c r="L1150" i="15"/>
  <c r="L1149" i="15"/>
  <c r="L1148" i="15"/>
  <c r="L1147" i="15"/>
  <c r="L1146" i="15"/>
  <c r="L1145" i="15"/>
  <c r="L1144" i="15"/>
  <c r="L1143" i="15"/>
  <c r="L1142" i="15"/>
  <c r="L1141" i="15"/>
  <c r="L1140" i="15"/>
  <c r="L1139" i="15"/>
  <c r="L1138" i="15"/>
  <c r="L1137" i="15"/>
  <c r="L1136" i="15"/>
  <c r="L1135" i="15"/>
  <c r="L1134" i="15"/>
  <c r="L1133" i="15"/>
  <c r="L1132" i="15"/>
  <c r="L1131" i="15"/>
  <c r="L1130" i="15"/>
  <c r="L1129" i="15"/>
  <c r="L1128" i="15"/>
  <c r="L1127" i="15"/>
  <c r="L1126" i="15"/>
  <c r="L1125" i="15"/>
  <c r="L1124" i="15"/>
  <c r="L1123" i="15"/>
  <c r="L1122" i="15"/>
  <c r="L1121" i="15"/>
  <c r="L1120" i="15"/>
  <c r="L1119" i="15"/>
  <c r="L1118" i="15"/>
  <c r="L1117" i="15"/>
  <c r="L1116" i="15"/>
  <c r="L1115" i="15"/>
  <c r="L1114" i="15"/>
  <c r="L1113" i="15"/>
  <c r="L1112" i="15"/>
  <c r="L1111" i="15"/>
  <c r="L1110" i="15"/>
  <c r="L1109" i="15"/>
  <c r="L1108" i="15"/>
  <c r="L1107" i="15"/>
  <c r="L1106" i="15"/>
  <c r="L1105" i="15"/>
  <c r="L1104" i="15"/>
  <c r="L1103" i="15"/>
  <c r="L1102" i="15"/>
  <c r="L1101" i="15"/>
  <c r="L1100" i="15"/>
  <c r="L1099" i="15"/>
  <c r="L1098" i="15"/>
  <c r="L1097" i="15"/>
  <c r="L1096" i="15"/>
  <c r="L1095" i="15"/>
  <c r="L1094" i="15"/>
  <c r="L1093" i="15"/>
  <c r="L1092" i="15"/>
  <c r="L1091" i="15"/>
  <c r="L1090" i="15"/>
  <c r="L1089" i="15"/>
  <c r="L1088" i="15"/>
  <c r="L1087" i="15"/>
  <c r="L1086" i="15"/>
  <c r="L1085" i="15"/>
  <c r="L1084" i="15"/>
  <c r="L1083" i="15"/>
  <c r="L1082" i="15"/>
  <c r="L1081" i="15"/>
  <c r="L1080" i="15"/>
  <c r="L1079" i="15"/>
  <c r="L1078" i="15"/>
  <c r="L1077" i="15"/>
  <c r="L1076" i="15"/>
  <c r="L1075" i="15"/>
  <c r="L1074" i="15"/>
  <c r="L1073"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7" i="15"/>
  <c r="L5" i="15"/>
  <c r="L4" i="15"/>
  <c r="L3" i="15"/>
  <c r="L2" i="15"/>
  <c r="AE28" i="15"/>
  <c r="C13" i="10" l="1"/>
  <c r="AJ56" i="1"/>
  <c r="F68" i="4"/>
  <c r="AJ55" i="1" s="1"/>
  <c r="Z67" i="1"/>
  <c r="Y67" i="1"/>
  <c r="U67" i="1"/>
  <c r="AF67" i="1" s="1"/>
  <c r="Z66" i="1"/>
  <c r="Y66" i="1"/>
  <c r="U66" i="1"/>
  <c r="AA66" i="1" s="1"/>
  <c r="Z65" i="1"/>
  <c r="Y65" i="1"/>
  <c r="U65" i="1"/>
  <c r="AE65" i="1" s="1"/>
  <c r="Z64" i="1"/>
  <c r="Y64" i="1"/>
  <c r="U64" i="1"/>
  <c r="AF64" i="1" s="1"/>
  <c r="Z63" i="1"/>
  <c r="Y63" i="1"/>
  <c r="U63" i="1"/>
  <c r="AF63" i="1" s="1"/>
  <c r="Z62" i="1"/>
  <c r="Y62" i="1"/>
  <c r="U62" i="1"/>
  <c r="AF62" i="1" s="1"/>
  <c r="Z61" i="1"/>
  <c r="Y61" i="1"/>
  <c r="U61" i="1"/>
  <c r="AC61" i="1" s="1"/>
  <c r="Z60" i="1"/>
  <c r="Y60" i="1"/>
  <c r="U60" i="1"/>
  <c r="AB60" i="1" s="1"/>
  <c r="Z59" i="1"/>
  <c r="Y59" i="1"/>
  <c r="U59" i="1"/>
  <c r="AA59" i="1" s="1"/>
  <c r="Z58" i="1"/>
  <c r="Y58" i="1"/>
  <c r="U58" i="1"/>
  <c r="AD58" i="1" s="1"/>
  <c r="Z57" i="1"/>
  <c r="Y57" i="1"/>
  <c r="U57" i="1"/>
  <c r="AB57" i="1" s="1"/>
  <c r="Z56" i="1"/>
  <c r="Y56" i="1"/>
  <c r="U56" i="1"/>
  <c r="AA56" i="1" s="1"/>
  <c r="U67" i="15"/>
  <c r="AG67" i="15" s="1"/>
  <c r="U66" i="15"/>
  <c r="U65" i="15"/>
  <c r="AG65" i="15" s="1"/>
  <c r="U64" i="15"/>
  <c r="AG64" i="15" s="1"/>
  <c r="U63" i="15"/>
  <c r="U62" i="15"/>
  <c r="AG62" i="15" s="1"/>
  <c r="U61" i="15"/>
  <c r="U60" i="15"/>
  <c r="U59" i="15"/>
  <c r="AG59" i="15" s="1"/>
  <c r="U58" i="15"/>
  <c r="U57" i="15"/>
  <c r="AB57" i="15" s="1"/>
  <c r="U56" i="15"/>
  <c r="AG56" i="15" s="1"/>
  <c r="U40" i="15"/>
  <c r="U39" i="15"/>
  <c r="U38" i="15"/>
  <c r="U37" i="15"/>
  <c r="U36" i="15"/>
  <c r="U35" i="15"/>
  <c r="AA35" i="15" s="1"/>
  <c r="U34" i="15"/>
  <c r="U33" i="15"/>
  <c r="AG33" i="15" s="1"/>
  <c r="U32" i="15"/>
  <c r="AA32" i="15" s="1"/>
  <c r="U31" i="15"/>
  <c r="AG31" i="15" s="1"/>
  <c r="U30" i="15"/>
  <c r="AB30" i="15" s="1"/>
  <c r="U29" i="15"/>
  <c r="AG29" i="15" s="1"/>
  <c r="U13" i="15"/>
  <c r="U12" i="15"/>
  <c r="U11" i="15"/>
  <c r="AB11" i="15" s="1"/>
  <c r="U10" i="15"/>
  <c r="AG10" i="15" s="1"/>
  <c r="U9" i="15"/>
  <c r="U8" i="15"/>
  <c r="AG8" i="15" s="1"/>
  <c r="U7" i="15"/>
  <c r="AB7" i="15" s="1"/>
  <c r="U6" i="15"/>
  <c r="AG6" i="15" s="1"/>
  <c r="U5" i="15"/>
  <c r="U4" i="15"/>
  <c r="U3" i="15"/>
  <c r="AA3" i="15" s="1"/>
  <c r="U2" i="15"/>
  <c r="AK56" i="15"/>
  <c r="F65" i="13"/>
  <c r="AK55" i="15" s="1"/>
  <c r="Z67" i="15"/>
  <c r="Y67" i="15"/>
  <c r="Z66" i="15"/>
  <c r="Y66" i="15"/>
  <c r="Z65" i="15"/>
  <c r="Y65" i="15"/>
  <c r="Z64" i="15"/>
  <c r="Y64" i="15"/>
  <c r="Z63" i="15"/>
  <c r="Y63" i="15"/>
  <c r="Z62" i="15"/>
  <c r="Y62" i="15"/>
  <c r="Z61" i="15"/>
  <c r="Y61" i="15"/>
  <c r="Z60" i="15"/>
  <c r="Y60" i="15"/>
  <c r="Z59" i="15"/>
  <c r="Y59" i="15"/>
  <c r="Z58" i="15"/>
  <c r="Y58" i="15"/>
  <c r="Z57" i="15"/>
  <c r="Y57" i="15"/>
  <c r="Z56" i="15"/>
  <c r="Y56" i="15"/>
  <c r="W88" i="15"/>
  <c r="V88" i="15"/>
  <c r="U88" i="15"/>
  <c r="W87" i="15"/>
  <c r="V87" i="15"/>
  <c r="U87" i="15"/>
  <c r="W86" i="15"/>
  <c r="V86" i="15"/>
  <c r="U86" i="15"/>
  <c r="W85" i="15"/>
  <c r="V85" i="15"/>
  <c r="U85" i="15"/>
  <c r="W84" i="15"/>
  <c r="V84" i="15"/>
  <c r="U84" i="15"/>
  <c r="W83" i="15"/>
  <c r="V83" i="15"/>
  <c r="AK29" i="15"/>
  <c r="AK2" i="15"/>
  <c r="BA216" i="15"/>
  <c r="BB216" i="15" s="1"/>
  <c r="BA215" i="15"/>
  <c r="BB215" i="15" s="1"/>
  <c r="BA214" i="15"/>
  <c r="BB214" i="15" s="1"/>
  <c r="BA213" i="15"/>
  <c r="BB213" i="15" s="1"/>
  <c r="BA212" i="15"/>
  <c r="BB212" i="15" s="1"/>
  <c r="BA211" i="15"/>
  <c r="BB211" i="15" s="1"/>
  <c r="BA210" i="15"/>
  <c r="BB210" i="15" s="1"/>
  <c r="BA209" i="15"/>
  <c r="BB209" i="15" s="1"/>
  <c r="BA208" i="15"/>
  <c r="BB208" i="15" s="1"/>
  <c r="BA207" i="15"/>
  <c r="BB207" i="15" s="1"/>
  <c r="BA206" i="15"/>
  <c r="BB206" i="15" s="1"/>
  <c r="BA205" i="15"/>
  <c r="BB205" i="15" s="1"/>
  <c r="BA204" i="15"/>
  <c r="BB204" i="15" s="1"/>
  <c r="BA203" i="15"/>
  <c r="BB203" i="15" s="1"/>
  <c r="BA202" i="15"/>
  <c r="BB202" i="15" s="1"/>
  <c r="BA201" i="15"/>
  <c r="BB201" i="15" s="1"/>
  <c r="BA200" i="15"/>
  <c r="BB200" i="15" s="1"/>
  <c r="BA199" i="15"/>
  <c r="BB199" i="15" s="1"/>
  <c r="BA198" i="15"/>
  <c r="BB198" i="15" s="1"/>
  <c r="BA197" i="15"/>
  <c r="BB197" i="15" s="1"/>
  <c r="BA196" i="15"/>
  <c r="BB196" i="15" s="1"/>
  <c r="BA195" i="15"/>
  <c r="BB195" i="15" s="1"/>
  <c r="BA194" i="15"/>
  <c r="BB194" i="15" s="1"/>
  <c r="BA193" i="15"/>
  <c r="BB193" i="15" s="1"/>
  <c r="BA192" i="15"/>
  <c r="BB192" i="15" s="1"/>
  <c r="BA191" i="15"/>
  <c r="BB191" i="15" s="1"/>
  <c r="BA190" i="15"/>
  <c r="BB190" i="15" s="1"/>
  <c r="BA189" i="15"/>
  <c r="BB189" i="15" s="1"/>
  <c r="BA188" i="15"/>
  <c r="BB188" i="15" s="1"/>
  <c r="BA187" i="15"/>
  <c r="BB187" i="15" s="1"/>
  <c r="BA186" i="15"/>
  <c r="BB186" i="15" s="1"/>
  <c r="BA185" i="15"/>
  <c r="BB185" i="15" s="1"/>
  <c r="BA184" i="15"/>
  <c r="BB184" i="15" s="1"/>
  <c r="BA183" i="15"/>
  <c r="BB183" i="15" s="1"/>
  <c r="BA182" i="15"/>
  <c r="BB182" i="15" s="1"/>
  <c r="BA181" i="15"/>
  <c r="BB181" i="15" s="1"/>
  <c r="BA180" i="15"/>
  <c r="BB180" i="15" s="1"/>
  <c r="BA179" i="15"/>
  <c r="BB179" i="15" s="1"/>
  <c r="BA178" i="15"/>
  <c r="BB178" i="15" s="1"/>
  <c r="BA177" i="15"/>
  <c r="BB177" i="15" s="1"/>
  <c r="BA176" i="15"/>
  <c r="BB176" i="15" s="1"/>
  <c r="BA175" i="15"/>
  <c r="BB175" i="15" s="1"/>
  <c r="BA174" i="15"/>
  <c r="BB174" i="15" s="1"/>
  <c r="BA173" i="15"/>
  <c r="BB173" i="15" s="1"/>
  <c r="BA172" i="15"/>
  <c r="BB172" i="15" s="1"/>
  <c r="BA171" i="15"/>
  <c r="BB171" i="15" s="1"/>
  <c r="BA170" i="15"/>
  <c r="BB170" i="15" s="1"/>
  <c r="BA169" i="15"/>
  <c r="BB169" i="15" s="1"/>
  <c r="BA168" i="15"/>
  <c r="BB168" i="15" s="1"/>
  <c r="BA167" i="15"/>
  <c r="BB167" i="15" s="1"/>
  <c r="BA166" i="15"/>
  <c r="BB166" i="15" s="1"/>
  <c r="BA165" i="15"/>
  <c r="BB165" i="15" s="1"/>
  <c r="BA164" i="15"/>
  <c r="BB164" i="15" s="1"/>
  <c r="BA163" i="15"/>
  <c r="BB163" i="15" s="1"/>
  <c r="BA162" i="15"/>
  <c r="BB162" i="15" s="1"/>
  <c r="BA161" i="15"/>
  <c r="BB161" i="15" s="1"/>
  <c r="BA160" i="15"/>
  <c r="BB160" i="15" s="1"/>
  <c r="BA159" i="15"/>
  <c r="BB159" i="15" s="1"/>
  <c r="BA158" i="15"/>
  <c r="BB158" i="15" s="1"/>
  <c r="BA157" i="15"/>
  <c r="BB157" i="15" s="1"/>
  <c r="BA156" i="15"/>
  <c r="BB156" i="15" s="1"/>
  <c r="BA155" i="15"/>
  <c r="BB155" i="15" s="1"/>
  <c r="BA154" i="15"/>
  <c r="BB154" i="15" s="1"/>
  <c r="BA153" i="15"/>
  <c r="BB153" i="15" s="1"/>
  <c r="BA152" i="15"/>
  <c r="BB152" i="15" s="1"/>
  <c r="BA151" i="15"/>
  <c r="BB151" i="15" s="1"/>
  <c r="BA150" i="15"/>
  <c r="BB150" i="15" s="1"/>
  <c r="BA149" i="15"/>
  <c r="BB149" i="15" s="1"/>
  <c r="BA148" i="15"/>
  <c r="BB148" i="15" s="1"/>
  <c r="BA147" i="15"/>
  <c r="BB147" i="15" s="1"/>
  <c r="BA146" i="15"/>
  <c r="BB146" i="15" s="1"/>
  <c r="BA145" i="15"/>
  <c r="BB145" i="15" s="1"/>
  <c r="BA144" i="15"/>
  <c r="BB144" i="15" s="1"/>
  <c r="BA143" i="15"/>
  <c r="BB143" i="15" s="1"/>
  <c r="BA142" i="15"/>
  <c r="BB142" i="15" s="1"/>
  <c r="BA141" i="15"/>
  <c r="BB141" i="15" s="1"/>
  <c r="BA140" i="15"/>
  <c r="BB140" i="15" s="1"/>
  <c r="BA139" i="15"/>
  <c r="BB139" i="15" s="1"/>
  <c r="BA138" i="15"/>
  <c r="BB138" i="15" s="1"/>
  <c r="BA137" i="15"/>
  <c r="BB137" i="15" s="1"/>
  <c r="BA136" i="15"/>
  <c r="BB136" i="15" s="1"/>
  <c r="BA135" i="15"/>
  <c r="BB135" i="15" s="1"/>
  <c r="BA134" i="15"/>
  <c r="BB134" i="15" s="1"/>
  <c r="BA133" i="15"/>
  <c r="BB133" i="15" s="1"/>
  <c r="BA132" i="15"/>
  <c r="BB132" i="15" s="1"/>
  <c r="BA131" i="15"/>
  <c r="BB131" i="15" s="1"/>
  <c r="BA130" i="15"/>
  <c r="BB130" i="15" s="1"/>
  <c r="BA129" i="15"/>
  <c r="BB129" i="15" s="1"/>
  <c r="BA128" i="15"/>
  <c r="BB128" i="15" s="1"/>
  <c r="BA127" i="15"/>
  <c r="BB127" i="15" s="1"/>
  <c r="BA126" i="15"/>
  <c r="BB126" i="15" s="1"/>
  <c r="BA125" i="15"/>
  <c r="BB125" i="15" s="1"/>
  <c r="BA124" i="15"/>
  <c r="BB124" i="15" s="1"/>
  <c r="BA123" i="15"/>
  <c r="BB123" i="15" s="1"/>
  <c r="BA122" i="15"/>
  <c r="BB122" i="15" s="1"/>
  <c r="BA121" i="15"/>
  <c r="BB121" i="15" s="1"/>
  <c r="BA120" i="15"/>
  <c r="BB120" i="15" s="1"/>
  <c r="BA119" i="15"/>
  <c r="BB119" i="15" s="1"/>
  <c r="BA118" i="15"/>
  <c r="BB118" i="15" s="1"/>
  <c r="BA117" i="15"/>
  <c r="BB117" i="15" s="1"/>
  <c r="BA116" i="15"/>
  <c r="BB116" i="15" s="1"/>
  <c r="BA115" i="15"/>
  <c r="BB115" i="15" s="1"/>
  <c r="BA114" i="15"/>
  <c r="BB114" i="15" s="1"/>
  <c r="BA113" i="15"/>
  <c r="BB113" i="15" s="1"/>
  <c r="BA112" i="15"/>
  <c r="BB112" i="15" s="1"/>
  <c r="BA111" i="15"/>
  <c r="BB111" i="15" s="1"/>
  <c r="BA110" i="15"/>
  <c r="BB110" i="15" s="1"/>
  <c r="BA109" i="15"/>
  <c r="BB109" i="15" s="1"/>
  <c r="BA108" i="15"/>
  <c r="BB108" i="15" s="1"/>
  <c r="BA107" i="15"/>
  <c r="BB107" i="15" s="1"/>
  <c r="BA106" i="15"/>
  <c r="BB106" i="15" s="1"/>
  <c r="BA105" i="15"/>
  <c r="BB105" i="15" s="1"/>
  <c r="BA104" i="15"/>
  <c r="BB104" i="15" s="1"/>
  <c r="BA103" i="15"/>
  <c r="BB103" i="15" s="1"/>
  <c r="BA102" i="15"/>
  <c r="BB102" i="15" s="1"/>
  <c r="BA101" i="15"/>
  <c r="BB101" i="15" s="1"/>
  <c r="BA100" i="15"/>
  <c r="BB100" i="15" s="1"/>
  <c r="BA99" i="15"/>
  <c r="Z40" i="15"/>
  <c r="Y40" i="15"/>
  <c r="Z39" i="15"/>
  <c r="Y39" i="15"/>
  <c r="Z38" i="15"/>
  <c r="Y38" i="15"/>
  <c r="Z37" i="15"/>
  <c r="Y37" i="15"/>
  <c r="Z36" i="15"/>
  <c r="Y36" i="15"/>
  <c r="Z35" i="15"/>
  <c r="Y35" i="15"/>
  <c r="Z34" i="15"/>
  <c r="Y34" i="15"/>
  <c r="Z33" i="15"/>
  <c r="Y33" i="15"/>
  <c r="Z32" i="15"/>
  <c r="Y32" i="15"/>
  <c r="Z31" i="15"/>
  <c r="Y31" i="15"/>
  <c r="Z30" i="15"/>
  <c r="Y30" i="15"/>
  <c r="Z29" i="15"/>
  <c r="Y29" i="15"/>
  <c r="AG28" i="15"/>
  <c r="AG55" i="15" s="1"/>
  <c r="AF28" i="15"/>
  <c r="AF55" i="15" s="1"/>
  <c r="AE55" i="15"/>
  <c r="Z13" i="15"/>
  <c r="Y13" i="15"/>
  <c r="Z12" i="15"/>
  <c r="Y12" i="15"/>
  <c r="Z11" i="15"/>
  <c r="Y11" i="15"/>
  <c r="Z10" i="15"/>
  <c r="Y10" i="15"/>
  <c r="Z9" i="15"/>
  <c r="Y9" i="15"/>
  <c r="Z8" i="15"/>
  <c r="Y8" i="15"/>
  <c r="Z7" i="15"/>
  <c r="Y7" i="15"/>
  <c r="Z6" i="15"/>
  <c r="Y6" i="15"/>
  <c r="Z5" i="15"/>
  <c r="Y5" i="15"/>
  <c r="Z4" i="15"/>
  <c r="Y4" i="15"/>
  <c r="Z3" i="15"/>
  <c r="Y3" i="15"/>
  <c r="Z2" i="15"/>
  <c r="Y2" i="15"/>
  <c r="AE58" i="1" l="1"/>
  <c r="Y220" i="15"/>
  <c r="AG220" i="15" s="1"/>
  <c r="Y219" i="15"/>
  <c r="AG219" i="15" s="1"/>
  <c r="Y102" i="15"/>
  <c r="AG102" i="15" s="1"/>
  <c r="Y223" i="15"/>
  <c r="AG223" i="15" s="1"/>
  <c r="Y235" i="15"/>
  <c r="AG235" i="15" s="1"/>
  <c r="Y234" i="15"/>
  <c r="AG234" i="15" s="1"/>
  <c r="Y221" i="15"/>
  <c r="AG221" i="15" s="1"/>
  <c r="Y233" i="15"/>
  <c r="AG233" i="15" s="1"/>
  <c r="Y232" i="15"/>
  <c r="AG232" i="15" s="1"/>
  <c r="Y231" i="15"/>
  <c r="AG231" i="15" s="1"/>
  <c r="Y227" i="15"/>
  <c r="AG227" i="15" s="1"/>
  <c r="Y224" i="15"/>
  <c r="AG224" i="15" s="1"/>
  <c r="Y222" i="15"/>
  <c r="AG222" i="15" s="1"/>
  <c r="Y230" i="15"/>
  <c r="AG230" i="15" s="1"/>
  <c r="Y228" i="15"/>
  <c r="AG228" i="15" s="1"/>
  <c r="Y226" i="15"/>
  <c r="AG226" i="15" s="1"/>
  <c r="Y229" i="15"/>
  <c r="AG229" i="15" s="1"/>
  <c r="Y225" i="15"/>
  <c r="AG225" i="15" s="1"/>
  <c r="AA64" i="15"/>
  <c r="AF36" i="15"/>
  <c r="AA36" i="15"/>
  <c r="AB36" i="15"/>
  <c r="AG9" i="15"/>
  <c r="AA9" i="15"/>
  <c r="AB9" i="15"/>
  <c r="AA2" i="15"/>
  <c r="AB2" i="15"/>
  <c r="AD63" i="15"/>
  <c r="AE61" i="15"/>
  <c r="AD34" i="15"/>
  <c r="AF4" i="15"/>
  <c r="AC66" i="15"/>
  <c r="AF5" i="15"/>
  <c r="AE38" i="15"/>
  <c r="AF39" i="15"/>
  <c r="AD40" i="15"/>
  <c r="AE12" i="15"/>
  <c r="AF58" i="15"/>
  <c r="AE13" i="15"/>
  <c r="AA60" i="15"/>
  <c r="AC64" i="15"/>
  <c r="AA61" i="15"/>
  <c r="AF58" i="1"/>
  <c r="AF65" i="1"/>
  <c r="AB56" i="1"/>
  <c r="AE60" i="1"/>
  <c r="AC64" i="1"/>
  <c r="AF56" i="1"/>
  <c r="AA64" i="1"/>
  <c r="AF60" i="1"/>
  <c r="AD64" i="1"/>
  <c r="AE64" i="1"/>
  <c r="AB64" i="1"/>
  <c r="AC60" i="1"/>
  <c r="AB62" i="1"/>
  <c r="AB61" i="1"/>
  <c r="AD59" i="1"/>
  <c r="AC62" i="1"/>
  <c r="AD62" i="1"/>
  <c r="AE66" i="15"/>
  <c r="AE62" i="1"/>
  <c r="AA62" i="1"/>
  <c r="AF66" i="15"/>
  <c r="AD60" i="1"/>
  <c r="AC57" i="1"/>
  <c r="AD66" i="1"/>
  <c r="AA57" i="1"/>
  <c r="AB66" i="1"/>
  <c r="AD57" i="1"/>
  <c r="AB59" i="1"/>
  <c r="AC66" i="1"/>
  <c r="AA61" i="1"/>
  <c r="AF66" i="1"/>
  <c r="AF59" i="1"/>
  <c r="AD61" i="1"/>
  <c r="AB63" i="1"/>
  <c r="AE61" i="1"/>
  <c r="AC63" i="1"/>
  <c r="AA65" i="1"/>
  <c r="AE57" i="1"/>
  <c r="AA63" i="1"/>
  <c r="AC56" i="1"/>
  <c r="AA58" i="1"/>
  <c r="AF61" i="1"/>
  <c r="AD63" i="1"/>
  <c r="AB65" i="1"/>
  <c r="AC59" i="1"/>
  <c r="AF57" i="1"/>
  <c r="AE59" i="1"/>
  <c r="AD56" i="1"/>
  <c r="AB58" i="1"/>
  <c r="AE63" i="1"/>
  <c r="AC65" i="1"/>
  <c r="AA67" i="1"/>
  <c r="AE66" i="1"/>
  <c r="AE56" i="1"/>
  <c r="AC58" i="1"/>
  <c r="AA60" i="1"/>
  <c r="AD65" i="1"/>
  <c r="AB67" i="1"/>
  <c r="AC63" i="15"/>
  <c r="AA66" i="15"/>
  <c r="AB66" i="15"/>
  <c r="AF63" i="15"/>
  <c r="AG63" i="15"/>
  <c r="AE64" i="15"/>
  <c r="AD61" i="15"/>
  <c r="AC61" i="15"/>
  <c r="AF61" i="15"/>
  <c r="AG61" i="15"/>
  <c r="AE63" i="15"/>
  <c r="AD66" i="15"/>
  <c r="AF64" i="15"/>
  <c r="AB6" i="15"/>
  <c r="AE40" i="15"/>
  <c r="AF40" i="15"/>
  <c r="AG40" i="15"/>
  <c r="AC6" i="15"/>
  <c r="AA58" i="15"/>
  <c r="AB58" i="15"/>
  <c r="AE58" i="15"/>
  <c r="AC58" i="15"/>
  <c r="AD58" i="15"/>
  <c r="AE56" i="15"/>
  <c r="AA56" i="15"/>
  <c r="AC56" i="15"/>
  <c r="AF56" i="15"/>
  <c r="AA63" i="15"/>
  <c r="AB63" i="15"/>
  <c r="AB60" i="15"/>
  <c r="AA57" i="15"/>
  <c r="AG58" i="15"/>
  <c r="AC60" i="15"/>
  <c r="AA65" i="15"/>
  <c r="AG66" i="15"/>
  <c r="AC57" i="15"/>
  <c r="AD57" i="15"/>
  <c r="AF60" i="15"/>
  <c r="AB62" i="15"/>
  <c r="AD65" i="15"/>
  <c r="AB65" i="15"/>
  <c r="AE60" i="15"/>
  <c r="AA62" i="15"/>
  <c r="AC65" i="15"/>
  <c r="AE57" i="15"/>
  <c r="AA59" i="15"/>
  <c r="AG60" i="15"/>
  <c r="AC62" i="15"/>
  <c r="AE65" i="15"/>
  <c r="AA67" i="15"/>
  <c r="AF57" i="15"/>
  <c r="AB59" i="15"/>
  <c r="AD62" i="15"/>
  <c r="AF65" i="15"/>
  <c r="AB67" i="15"/>
  <c r="AC67" i="15"/>
  <c r="AG57" i="15"/>
  <c r="AC59" i="15"/>
  <c r="AE62" i="15"/>
  <c r="AB56" i="15"/>
  <c r="AD59" i="15"/>
  <c r="AF62" i="15"/>
  <c r="AB64" i="15"/>
  <c r="AD67" i="15"/>
  <c r="AD60" i="15"/>
  <c r="AE67" i="15"/>
  <c r="AE59" i="15"/>
  <c r="AD56" i="15"/>
  <c r="AF59" i="15"/>
  <c r="AB61" i="15"/>
  <c r="AD64" i="15"/>
  <c r="AF67" i="15"/>
  <c r="AD9" i="15"/>
  <c r="AE9" i="15"/>
  <c r="AG13" i="15"/>
  <c r="AE30" i="15"/>
  <c r="AG30" i="15"/>
  <c r="AF30" i="15"/>
  <c r="AB33" i="15"/>
  <c r="AC35" i="15"/>
  <c r="AB35" i="15"/>
  <c r="AA10" i="15"/>
  <c r="AB10" i="15"/>
  <c r="AD35" i="15"/>
  <c r="AA12" i="15"/>
  <c r="AB12" i="15"/>
  <c r="AE37" i="15"/>
  <c r="AF12" i="15"/>
  <c r="AD36" i="15"/>
  <c r="AG12" i="15"/>
  <c r="AE36" i="15"/>
  <c r="AE11" i="15"/>
  <c r="AF35" i="15"/>
  <c r="AF11" i="15"/>
  <c r="AG35" i="15"/>
  <c r="AA29" i="15"/>
  <c r="AG36" i="15"/>
  <c r="AB29" i="15"/>
  <c r="AA40" i="15"/>
  <c r="AB40" i="15"/>
  <c r="AC36" i="15"/>
  <c r="AE35" i="15"/>
  <c r="AC4" i="15"/>
  <c r="AC33" i="15"/>
  <c r="AA30" i="15"/>
  <c r="AB3" i="15"/>
  <c r="AD11" i="15"/>
  <c r="AE3" i="15"/>
  <c r="AF9" i="15"/>
  <c r="AG3" i="15"/>
  <c r="AA4" i="15"/>
  <c r="AG11" i="15"/>
  <c r="AB4" i="15"/>
  <c r="AB32" i="15"/>
  <c r="AD37" i="15"/>
  <c r="AF32" i="15"/>
  <c r="AA5" i="15"/>
  <c r="AD12" i="15"/>
  <c r="AA38" i="15"/>
  <c r="AE32" i="15"/>
  <c r="AD6" i="15"/>
  <c r="AG32" i="15"/>
  <c r="AF6" i="15"/>
  <c r="AA33" i="15"/>
  <c r="AG39" i="15"/>
  <c r="AC11" i="15"/>
  <c r="AC40" i="15"/>
  <c r="AC9" i="15"/>
  <c r="AF33" i="15"/>
  <c r="AF13" i="15"/>
  <c r="AD29" i="15"/>
  <c r="AC29" i="15"/>
  <c r="AE29" i="15"/>
  <c r="AC2" i="15"/>
  <c r="AC32" i="15"/>
  <c r="AE33" i="15"/>
  <c r="AC30" i="15"/>
  <c r="AC37" i="15"/>
  <c r="AE34" i="15"/>
  <c r="AF8" i="15"/>
  <c r="AF3" i="15"/>
  <c r="AD4" i="15"/>
  <c r="AE4" i="15"/>
  <c r="AC7" i="15"/>
  <c r="AD33" i="15"/>
  <c r="AC38" i="15"/>
  <c r="AF29" i="15"/>
  <c r="AD3" i="15"/>
  <c r="AF37" i="15"/>
  <c r="AD38" i="15"/>
  <c r="AA34" i="15"/>
  <c r="AG38" i="15"/>
  <c r="AC39" i="15"/>
  <c r="AG37" i="15"/>
  <c r="AF31" i="15"/>
  <c r="AF38" i="15"/>
  <c r="AD2" i="15"/>
  <c r="AB5" i="15"/>
  <c r="AA8" i="15"/>
  <c r="AD10" i="15"/>
  <c r="AD32" i="15"/>
  <c r="AG4" i="15"/>
  <c r="AF7" i="15"/>
  <c r="AG7" i="15"/>
  <c r="AC10" i="15"/>
  <c r="AA31" i="15"/>
  <c r="AB34" i="15"/>
  <c r="AE2" i="15"/>
  <c r="AD5" i="15"/>
  <c r="AB8" i="15"/>
  <c r="AE10" i="15"/>
  <c r="AA13" i="15"/>
  <c r="AB31" i="15"/>
  <c r="AC34" i="15"/>
  <c r="AA39" i="15"/>
  <c r="AF2" i="15"/>
  <c r="AC8" i="15"/>
  <c r="AF10" i="15"/>
  <c r="AC31" i="15"/>
  <c r="AB39" i="15"/>
  <c r="AG2" i="15"/>
  <c r="AG5" i="15"/>
  <c r="AD8" i="15"/>
  <c r="AC13" i="15"/>
  <c r="AE31" i="15"/>
  <c r="AF34" i="15"/>
  <c r="AA37" i="15"/>
  <c r="AD39" i="15"/>
  <c r="AD7" i="15"/>
  <c r="AA6" i="15"/>
  <c r="AE8" i="15"/>
  <c r="AA11" i="15"/>
  <c r="AD13" i="15"/>
  <c r="AG34" i="15"/>
  <c r="AB37" i="15"/>
  <c r="AE39" i="15"/>
  <c r="AA7" i="15"/>
  <c r="AB38" i="15"/>
  <c r="AB13" i="15"/>
  <c r="AD30" i="15"/>
  <c r="AD31" i="15"/>
  <c r="AE6" i="15"/>
  <c r="AE7" i="15"/>
  <c r="AE5" i="15"/>
  <c r="AC12" i="15"/>
  <c r="AC5" i="15"/>
  <c r="AC3" i="15"/>
  <c r="AG236" i="15"/>
  <c r="Y214" i="15"/>
  <c r="AG214" i="15" s="1"/>
  <c r="Y210" i="15"/>
  <c r="AG210" i="15" s="1"/>
  <c r="Y206" i="15"/>
  <c r="AG206" i="15" s="1"/>
  <c r="Y202" i="15"/>
  <c r="AG202" i="15" s="1"/>
  <c r="Y198" i="15"/>
  <c r="AG198" i="15" s="1"/>
  <c r="Y194" i="15"/>
  <c r="AG194" i="15" s="1"/>
  <c r="Y190" i="15"/>
  <c r="AG190" i="15" s="1"/>
  <c r="Y186" i="15"/>
  <c r="AG186" i="15" s="1"/>
  <c r="Y182" i="15"/>
  <c r="AG182" i="15" s="1"/>
  <c r="Y178" i="15"/>
  <c r="AG178" i="15" s="1"/>
  <c r="Y174" i="15"/>
  <c r="AG174" i="15" s="1"/>
  <c r="Y170" i="15"/>
  <c r="AG170" i="15" s="1"/>
  <c r="Y166" i="15"/>
  <c r="AG166" i="15" s="1"/>
  <c r="Y162" i="15"/>
  <c r="AG162" i="15" s="1"/>
  <c r="Y158" i="15"/>
  <c r="AG158" i="15" s="1"/>
  <c r="Y154" i="15"/>
  <c r="AG154" i="15" s="1"/>
  <c r="Y150" i="15"/>
  <c r="AG150" i="15" s="1"/>
  <c r="Y146" i="15"/>
  <c r="AG146" i="15" s="1"/>
  <c r="Y142" i="15"/>
  <c r="AG142" i="15" s="1"/>
  <c r="Y138" i="15"/>
  <c r="AG138" i="15" s="1"/>
  <c r="Y134" i="15"/>
  <c r="AG134" i="15" s="1"/>
  <c r="Y130" i="15"/>
  <c r="AG130" i="15" s="1"/>
  <c r="Y126" i="15"/>
  <c r="AG126" i="15" s="1"/>
  <c r="Y122" i="15"/>
  <c r="AG122" i="15" s="1"/>
  <c r="Y118" i="15"/>
  <c r="AG118" i="15" s="1"/>
  <c r="Y114" i="15"/>
  <c r="AG114" i="15" s="1"/>
  <c r="Y110" i="15"/>
  <c r="AG110" i="15" s="1"/>
  <c r="Y106" i="15"/>
  <c r="AG106" i="15" s="1"/>
  <c r="Y218" i="15"/>
  <c r="AG218" i="15" s="1"/>
  <c r="Y217" i="15"/>
  <c r="AG217" i="15" s="1"/>
  <c r="Y213" i="15"/>
  <c r="AG213" i="15" s="1"/>
  <c r="Y209" i="15"/>
  <c r="AG209" i="15" s="1"/>
  <c r="Y205" i="15"/>
  <c r="AG205" i="15" s="1"/>
  <c r="Y201" i="15"/>
  <c r="AG201" i="15" s="1"/>
  <c r="Y197" i="15"/>
  <c r="AG197" i="15" s="1"/>
  <c r="Y193" i="15"/>
  <c r="AG193" i="15" s="1"/>
  <c r="Y189" i="15"/>
  <c r="AG189" i="15" s="1"/>
  <c r="Y185" i="15"/>
  <c r="AG185" i="15" s="1"/>
  <c r="Y181" i="15"/>
  <c r="AG181" i="15" s="1"/>
  <c r="Y177" i="15"/>
  <c r="AG177" i="15" s="1"/>
  <c r="Y173" i="15"/>
  <c r="AG173" i="15" s="1"/>
  <c r="Y169" i="15"/>
  <c r="AG169" i="15" s="1"/>
  <c r="Y165" i="15"/>
  <c r="AG165" i="15" s="1"/>
  <c r="Y161" i="15"/>
  <c r="AG161" i="15" s="1"/>
  <c r="Y157" i="15"/>
  <c r="AG157" i="15" s="1"/>
  <c r="Y153" i="15"/>
  <c r="AG153" i="15" s="1"/>
  <c r="Y149" i="15"/>
  <c r="AG149" i="15" s="1"/>
  <c r="Y145" i="15"/>
  <c r="AG145" i="15" s="1"/>
  <c r="Y141" i="15"/>
  <c r="AG141" i="15" s="1"/>
  <c r="Y137" i="15"/>
  <c r="AG137" i="15" s="1"/>
  <c r="Y133" i="15"/>
  <c r="AG133" i="15" s="1"/>
  <c r="Y129" i="15"/>
  <c r="AG129" i="15" s="1"/>
  <c r="Y125" i="15"/>
  <c r="AG125" i="15" s="1"/>
  <c r="Y121" i="15"/>
  <c r="AG121" i="15" s="1"/>
  <c r="Y117" i="15"/>
  <c r="AG117" i="15" s="1"/>
  <c r="Y113" i="15"/>
  <c r="AG113" i="15" s="1"/>
  <c r="Y109" i="15"/>
  <c r="AG109" i="15" s="1"/>
  <c r="Y105" i="15"/>
  <c r="AG105" i="15" s="1"/>
  <c r="Y101" i="15"/>
  <c r="AG101" i="15" s="1"/>
  <c r="Y196" i="15"/>
  <c r="AG196" i="15" s="1"/>
  <c r="Y140" i="15"/>
  <c r="AG140" i="15" s="1"/>
  <c r="Y120" i="15"/>
  <c r="AG120" i="15" s="1"/>
  <c r="Y108" i="15"/>
  <c r="AG108" i="15" s="1"/>
  <c r="Y188" i="15"/>
  <c r="AG188" i="15" s="1"/>
  <c r="Y164" i="15"/>
  <c r="AG164" i="15" s="1"/>
  <c r="Y152" i="15"/>
  <c r="AG152" i="15" s="1"/>
  <c r="Y144" i="15"/>
  <c r="AG144" i="15" s="1"/>
  <c r="Y136" i="15"/>
  <c r="AG136" i="15" s="1"/>
  <c r="Y128" i="15"/>
  <c r="AG128" i="15" s="1"/>
  <c r="Y124" i="15"/>
  <c r="AG124" i="15" s="1"/>
  <c r="Y112" i="15"/>
  <c r="AG112" i="15" s="1"/>
  <c r="Y104" i="15"/>
  <c r="AG104" i="15" s="1"/>
  <c r="Y216" i="15"/>
  <c r="AG216" i="15" s="1"/>
  <c r="Y212" i="15"/>
  <c r="AG212" i="15" s="1"/>
  <c r="Y208" i="15"/>
  <c r="AG208" i="15" s="1"/>
  <c r="Y204" i="15"/>
  <c r="AG204" i="15" s="1"/>
  <c r="Y200" i="15"/>
  <c r="AG200" i="15" s="1"/>
  <c r="Y192" i="15"/>
  <c r="AG192" i="15" s="1"/>
  <c r="Y184" i="15"/>
  <c r="AG184" i="15" s="1"/>
  <c r="Y180" i="15"/>
  <c r="AG180" i="15" s="1"/>
  <c r="Y176" i="15"/>
  <c r="AG176" i="15" s="1"/>
  <c r="Y172" i="15"/>
  <c r="AG172" i="15" s="1"/>
  <c r="Y168" i="15"/>
  <c r="AG168" i="15" s="1"/>
  <c r="Y160" i="15"/>
  <c r="AG160" i="15" s="1"/>
  <c r="Y156" i="15"/>
  <c r="AG156" i="15" s="1"/>
  <c r="Y148" i="15"/>
  <c r="AG148" i="15" s="1"/>
  <c r="Y132" i="15"/>
  <c r="AG132" i="15" s="1"/>
  <c r="Y116" i="15"/>
  <c r="AG116" i="15" s="1"/>
  <c r="Y215" i="15"/>
  <c r="AG215" i="15" s="1"/>
  <c r="Y211" i="15"/>
  <c r="AG211" i="15" s="1"/>
  <c r="Y207" i="15"/>
  <c r="AG207" i="15" s="1"/>
  <c r="Y203" i="15"/>
  <c r="AG203" i="15" s="1"/>
  <c r="Y199" i="15"/>
  <c r="AG199" i="15" s="1"/>
  <c r="Y195" i="15"/>
  <c r="AG195" i="15" s="1"/>
  <c r="Y191" i="15"/>
  <c r="AG191" i="15" s="1"/>
  <c r="Y187" i="15"/>
  <c r="AG187" i="15" s="1"/>
  <c r="Y183" i="15"/>
  <c r="AG183" i="15" s="1"/>
  <c r="Y179" i="15"/>
  <c r="AG179" i="15" s="1"/>
  <c r="Y175" i="15"/>
  <c r="AG175" i="15" s="1"/>
  <c r="Y171" i="15"/>
  <c r="AG171" i="15" s="1"/>
  <c r="Y167" i="15"/>
  <c r="AG167" i="15" s="1"/>
  <c r="Y163" i="15"/>
  <c r="AG163" i="15" s="1"/>
  <c r="Y159" i="15"/>
  <c r="AG159" i="15" s="1"/>
  <c r="Y155" i="15"/>
  <c r="AG155" i="15" s="1"/>
  <c r="Y151" i="15"/>
  <c r="AG151" i="15" s="1"/>
  <c r="Y147" i="15"/>
  <c r="AG147" i="15" s="1"/>
  <c r="Y143" i="15"/>
  <c r="AG143" i="15" s="1"/>
  <c r="Y139" i="15"/>
  <c r="AG139" i="15" s="1"/>
  <c r="Y135" i="15"/>
  <c r="AG135" i="15" s="1"/>
  <c r="Y131" i="15"/>
  <c r="AG131" i="15" s="1"/>
  <c r="Y127" i="15"/>
  <c r="AG127" i="15" s="1"/>
  <c r="Y123" i="15"/>
  <c r="AG123" i="15" s="1"/>
  <c r="Y119" i="15"/>
  <c r="AG119" i="15" s="1"/>
  <c r="Y115" i="15"/>
  <c r="AG115" i="15" s="1"/>
  <c r="Y111" i="15"/>
  <c r="AG111" i="15" s="1"/>
  <c r="Y107" i="15"/>
  <c r="AG107" i="15" s="1"/>
  <c r="Y103" i="15"/>
  <c r="AG103" i="15" s="1"/>
  <c r="F42" i="13"/>
  <c r="F17" i="13"/>
  <c r="AK1" i="15" l="1"/>
  <c r="AK28" i="15"/>
  <c r="AZ216" i="1"/>
  <c r="BA216" i="1" s="1"/>
  <c r="AZ215" i="1"/>
  <c r="BA215" i="1" s="1"/>
  <c r="AZ214" i="1"/>
  <c r="BA214" i="1" s="1"/>
  <c r="AZ213" i="1"/>
  <c r="BA213" i="1" s="1"/>
  <c r="AZ212" i="1"/>
  <c r="BA212" i="1" s="1"/>
  <c r="AZ211" i="1"/>
  <c r="BA211" i="1" s="1"/>
  <c r="AZ210" i="1"/>
  <c r="BA210" i="1" s="1"/>
  <c r="AZ209" i="1"/>
  <c r="BA209" i="1" s="1"/>
  <c r="AZ208" i="1"/>
  <c r="BA208" i="1" s="1"/>
  <c r="AZ207" i="1"/>
  <c r="BA207" i="1" s="1"/>
  <c r="AZ206" i="1"/>
  <c r="BA206" i="1" s="1"/>
  <c r="AZ205" i="1"/>
  <c r="BA205" i="1" s="1"/>
  <c r="AZ204" i="1"/>
  <c r="BA204" i="1" s="1"/>
  <c r="AZ203" i="1"/>
  <c r="BA203" i="1" s="1"/>
  <c r="AZ202" i="1"/>
  <c r="BA202" i="1" s="1"/>
  <c r="AZ201" i="1"/>
  <c r="BA201" i="1" s="1"/>
  <c r="AZ200" i="1"/>
  <c r="BA200" i="1" s="1"/>
  <c r="AZ199" i="1"/>
  <c r="BA199" i="1" s="1"/>
  <c r="AZ198" i="1"/>
  <c r="BA198" i="1" s="1"/>
  <c r="AZ197" i="1"/>
  <c r="BA197" i="1" s="1"/>
  <c r="AZ196" i="1"/>
  <c r="BA196" i="1" s="1"/>
  <c r="AZ195" i="1"/>
  <c r="BA195" i="1" s="1"/>
  <c r="AZ194" i="1"/>
  <c r="BA194" i="1" s="1"/>
  <c r="AZ193" i="1"/>
  <c r="BA193" i="1" s="1"/>
  <c r="AZ192" i="1"/>
  <c r="BA192" i="1" s="1"/>
  <c r="AZ191" i="1"/>
  <c r="BA191" i="1" s="1"/>
  <c r="AZ190" i="1"/>
  <c r="BA190" i="1" s="1"/>
  <c r="AZ189" i="1"/>
  <c r="BA189" i="1" s="1"/>
  <c r="AZ188" i="1"/>
  <c r="BA188" i="1" s="1"/>
  <c r="AZ187" i="1"/>
  <c r="BA187" i="1" s="1"/>
  <c r="AZ186" i="1"/>
  <c r="BA186" i="1" s="1"/>
  <c r="AZ185" i="1"/>
  <c r="BA185" i="1" s="1"/>
  <c r="AZ184" i="1"/>
  <c r="BA184" i="1" s="1"/>
  <c r="AZ183" i="1"/>
  <c r="BA183" i="1" s="1"/>
  <c r="AZ182" i="1"/>
  <c r="BA182" i="1" s="1"/>
  <c r="AZ181" i="1"/>
  <c r="BA181" i="1" s="1"/>
  <c r="AZ180" i="1"/>
  <c r="BA180" i="1" s="1"/>
  <c r="AZ179" i="1"/>
  <c r="BA179" i="1" s="1"/>
  <c r="AZ178" i="1"/>
  <c r="BA178" i="1" s="1"/>
  <c r="AZ177" i="1"/>
  <c r="BA177" i="1" s="1"/>
  <c r="AZ176" i="1"/>
  <c r="BA176" i="1" s="1"/>
  <c r="AZ175" i="1"/>
  <c r="BA175" i="1" s="1"/>
  <c r="AZ174" i="1"/>
  <c r="BA174" i="1" s="1"/>
  <c r="AZ173" i="1"/>
  <c r="BA173" i="1" s="1"/>
  <c r="AZ172" i="1"/>
  <c r="BA172" i="1" s="1"/>
  <c r="AZ171" i="1"/>
  <c r="BA171" i="1" s="1"/>
  <c r="AZ170" i="1"/>
  <c r="BA170" i="1" s="1"/>
  <c r="AZ169" i="1"/>
  <c r="BA169" i="1" s="1"/>
  <c r="AZ168" i="1"/>
  <c r="BA168" i="1" s="1"/>
  <c r="AZ167" i="1"/>
  <c r="BA167" i="1" s="1"/>
  <c r="AZ166" i="1"/>
  <c r="BA166" i="1" s="1"/>
  <c r="AZ165" i="1"/>
  <c r="BA165" i="1" s="1"/>
  <c r="AZ164" i="1"/>
  <c r="BA164" i="1" s="1"/>
  <c r="AZ163" i="1"/>
  <c r="BA163" i="1" s="1"/>
  <c r="AZ162" i="1"/>
  <c r="BA162" i="1" s="1"/>
  <c r="AZ161" i="1"/>
  <c r="BA161" i="1" s="1"/>
  <c r="AZ160" i="1"/>
  <c r="BA160" i="1" s="1"/>
  <c r="AZ159" i="1"/>
  <c r="BA159" i="1" s="1"/>
  <c r="AZ158" i="1"/>
  <c r="BA158" i="1" s="1"/>
  <c r="AZ157" i="1"/>
  <c r="BA157" i="1" s="1"/>
  <c r="AZ156" i="1"/>
  <c r="BA156" i="1" s="1"/>
  <c r="AZ155" i="1"/>
  <c r="BA155" i="1" s="1"/>
  <c r="AZ154" i="1"/>
  <c r="BA154" i="1" s="1"/>
  <c r="AZ153" i="1"/>
  <c r="BA153" i="1" s="1"/>
  <c r="AZ152" i="1"/>
  <c r="BA152" i="1" s="1"/>
  <c r="AZ151" i="1"/>
  <c r="BA151" i="1" s="1"/>
  <c r="AZ150" i="1"/>
  <c r="BA150" i="1" s="1"/>
  <c r="AZ149" i="1"/>
  <c r="BA149" i="1" s="1"/>
  <c r="AZ148" i="1"/>
  <c r="BA148" i="1" s="1"/>
  <c r="AZ147" i="1"/>
  <c r="BA147" i="1" s="1"/>
  <c r="AZ146" i="1"/>
  <c r="BA146" i="1" s="1"/>
  <c r="AZ145" i="1"/>
  <c r="BA145" i="1" s="1"/>
  <c r="AZ144" i="1"/>
  <c r="BA144" i="1" s="1"/>
  <c r="AZ143" i="1"/>
  <c r="BA143" i="1" s="1"/>
  <c r="AZ142" i="1"/>
  <c r="BA142" i="1" s="1"/>
  <c r="AZ141" i="1"/>
  <c r="BA141" i="1" s="1"/>
  <c r="AZ140" i="1"/>
  <c r="BA140" i="1" s="1"/>
  <c r="AZ139" i="1"/>
  <c r="BA139" i="1" s="1"/>
  <c r="AZ138" i="1"/>
  <c r="BA138" i="1" s="1"/>
  <c r="AZ137" i="1"/>
  <c r="BA137" i="1" s="1"/>
  <c r="AZ136" i="1"/>
  <c r="BA136" i="1" s="1"/>
  <c r="AZ135" i="1"/>
  <c r="BA135" i="1" s="1"/>
  <c r="AZ134" i="1"/>
  <c r="BA134" i="1" s="1"/>
  <c r="AZ133" i="1"/>
  <c r="BA133" i="1" s="1"/>
  <c r="AZ132" i="1"/>
  <c r="BA132" i="1" s="1"/>
  <c r="AZ131" i="1"/>
  <c r="BA131" i="1" s="1"/>
  <c r="AZ130" i="1"/>
  <c r="BA130" i="1" s="1"/>
  <c r="AZ129" i="1"/>
  <c r="BA129" i="1" s="1"/>
  <c r="AZ128" i="1"/>
  <c r="BA128" i="1" s="1"/>
  <c r="AZ127" i="1"/>
  <c r="BA127" i="1" s="1"/>
  <c r="AZ126" i="1"/>
  <c r="BA126" i="1" s="1"/>
  <c r="AZ125" i="1"/>
  <c r="BA125" i="1" s="1"/>
  <c r="AZ124" i="1"/>
  <c r="BA124" i="1" s="1"/>
  <c r="AZ123" i="1"/>
  <c r="BA123" i="1" s="1"/>
  <c r="AZ122" i="1"/>
  <c r="BA122" i="1" s="1"/>
  <c r="AZ121" i="1"/>
  <c r="BA121" i="1" s="1"/>
  <c r="AZ120" i="1"/>
  <c r="BA120" i="1" s="1"/>
  <c r="AZ119" i="1"/>
  <c r="BA119" i="1" s="1"/>
  <c r="AZ118" i="1"/>
  <c r="BA118" i="1" s="1"/>
  <c r="AZ117" i="1"/>
  <c r="BA117" i="1" s="1"/>
  <c r="AZ116" i="1"/>
  <c r="BA116" i="1" s="1"/>
  <c r="AZ115" i="1"/>
  <c r="BA115" i="1" s="1"/>
  <c r="AZ114" i="1"/>
  <c r="BA114" i="1" s="1"/>
  <c r="AZ113" i="1"/>
  <c r="BA113" i="1" s="1"/>
  <c r="AZ112" i="1"/>
  <c r="BA112" i="1" s="1"/>
  <c r="AZ111" i="1"/>
  <c r="BA111" i="1" s="1"/>
  <c r="AZ110" i="1"/>
  <c r="BA110" i="1" s="1"/>
  <c r="AZ109" i="1"/>
  <c r="BA109" i="1" s="1"/>
  <c r="AZ108" i="1"/>
  <c r="BA108" i="1" s="1"/>
  <c r="AZ107" i="1"/>
  <c r="BA107" i="1" s="1"/>
  <c r="AZ106" i="1"/>
  <c r="BA106" i="1" s="1"/>
  <c r="AZ105" i="1"/>
  <c r="BA105" i="1" s="1"/>
  <c r="AZ104" i="1"/>
  <c r="BA104" i="1" s="1"/>
  <c r="AZ103" i="1"/>
  <c r="BA103" i="1" s="1"/>
  <c r="AZ102" i="1"/>
  <c r="BA102" i="1" s="1"/>
  <c r="AZ101" i="1"/>
  <c r="BA101" i="1" s="1"/>
  <c r="AZ100" i="1"/>
  <c r="BA100" i="1" s="1"/>
  <c r="AZ99" i="1"/>
  <c r="C86" i="10"/>
  <c r="F80" i="10"/>
  <c r="E80" i="10"/>
  <c r="D80" i="10"/>
  <c r="F75" i="10"/>
  <c r="E75" i="10"/>
  <c r="D75" i="10"/>
  <c r="F69" i="10"/>
  <c r="E69" i="10"/>
  <c r="D69" i="10"/>
  <c r="C65" i="10"/>
  <c r="C63" i="10"/>
  <c r="AI70" i="7"/>
  <c r="C87" i="10" s="1"/>
  <c r="X70" i="7"/>
  <c r="AE70" i="7" s="1"/>
  <c r="AI69" i="7"/>
  <c r="X69" i="7"/>
  <c r="AF69" i="7" s="1"/>
  <c r="AI68" i="7"/>
  <c r="C85" i="10" s="1"/>
  <c r="X68" i="7"/>
  <c r="AG68" i="7" s="1"/>
  <c r="AI67" i="7"/>
  <c r="C84" i="10" s="1"/>
  <c r="X67" i="7"/>
  <c r="AG67" i="7" s="1"/>
  <c r="AI66" i="7"/>
  <c r="C83" i="10" s="1"/>
  <c r="X66" i="7"/>
  <c r="AG66" i="7" s="1"/>
  <c r="AI65" i="7"/>
  <c r="C82" i="10" s="1"/>
  <c r="X65" i="7"/>
  <c r="AG65" i="7" s="1"/>
  <c r="AI64" i="7"/>
  <c r="C81" i="10" s="1"/>
  <c r="X64" i="7"/>
  <c r="AF64" i="7" s="1"/>
  <c r="AL63" i="7"/>
  <c r="AK63" i="7"/>
  <c r="AJ63" i="7"/>
  <c r="AI63" i="7"/>
  <c r="C80" i="10" s="1"/>
  <c r="AI62" i="7"/>
  <c r="C79" i="10" s="1"/>
  <c r="X62" i="7"/>
  <c r="AG62" i="7" s="1"/>
  <c r="AI61" i="7"/>
  <c r="C78" i="10" s="1"/>
  <c r="X61" i="7"/>
  <c r="AF61" i="7" s="1"/>
  <c r="AI60" i="7"/>
  <c r="C77" i="10" s="1"/>
  <c r="X60" i="7"/>
  <c r="AC60" i="7" s="1"/>
  <c r="AI59" i="7"/>
  <c r="C76" i="10" s="1"/>
  <c r="X59" i="7"/>
  <c r="AF59" i="7" s="1"/>
  <c r="AL58" i="7"/>
  <c r="AK58" i="7"/>
  <c r="AJ58" i="7"/>
  <c r="AI58" i="7"/>
  <c r="C75" i="10" s="1"/>
  <c r="AI57" i="7"/>
  <c r="C74" i="10" s="1"/>
  <c r="X57" i="7"/>
  <c r="AG57" i="7" s="1"/>
  <c r="AI56" i="7"/>
  <c r="C73" i="10" s="1"/>
  <c r="X56" i="7"/>
  <c r="AF56" i="7" s="1"/>
  <c r="AI55" i="7"/>
  <c r="C72" i="10" s="1"/>
  <c r="X55" i="7"/>
  <c r="AD55" i="7" s="1"/>
  <c r="AI54" i="7"/>
  <c r="C71" i="10" s="1"/>
  <c r="X54" i="7"/>
  <c r="AF54" i="7" s="1"/>
  <c r="AI53" i="7"/>
  <c r="C70" i="10" s="1"/>
  <c r="X53" i="7"/>
  <c r="AG53" i="7" s="1"/>
  <c r="AL52" i="7"/>
  <c r="AK52" i="7"/>
  <c r="AJ52" i="7"/>
  <c r="AI52" i="7"/>
  <c r="C69" i="10" s="1"/>
  <c r="AI51" i="7"/>
  <c r="C68" i="10" s="1"/>
  <c r="X51" i="7"/>
  <c r="AF51" i="7" s="1"/>
  <c r="AL51" i="7" s="1"/>
  <c r="F68" i="10" s="1"/>
  <c r="AI50" i="7"/>
  <c r="C67" i="10" s="1"/>
  <c r="X50" i="7"/>
  <c r="AC50" i="7" s="1"/>
  <c r="AI49" i="7"/>
  <c r="C66" i="10" s="1"/>
  <c r="X49" i="7"/>
  <c r="AB49" i="7" s="1"/>
  <c r="AI48" i="7"/>
  <c r="X48" i="7"/>
  <c r="AG48" i="7" s="1"/>
  <c r="AI47" i="7"/>
  <c r="C64" i="10" s="1"/>
  <c r="X47" i="7"/>
  <c r="AB47" i="7" s="1"/>
  <c r="AI46" i="7"/>
  <c r="X46" i="7"/>
  <c r="AC46" i="7" s="1"/>
  <c r="AI45" i="7"/>
  <c r="C62" i="10" s="1"/>
  <c r="X45" i="7"/>
  <c r="AG45" i="7" s="1"/>
  <c r="AL44" i="7"/>
  <c r="AK44" i="7"/>
  <c r="AJ44" i="7"/>
  <c r="AI44" i="7"/>
  <c r="C61" i="10" s="1"/>
  <c r="AI43" i="7"/>
  <c r="C60" i="10" s="1"/>
  <c r="X43" i="7"/>
  <c r="AG43" i="7" s="1"/>
  <c r="AI42" i="7"/>
  <c r="C59" i="10" s="1"/>
  <c r="AA42" i="7"/>
  <c r="X42" i="7"/>
  <c r="AB42" i="7" s="1"/>
  <c r="AA41" i="7"/>
  <c r="AI41" i="7" s="1"/>
  <c r="C58" i="10" s="1"/>
  <c r="X41" i="7"/>
  <c r="AD41" i="7" s="1"/>
  <c r="AI40" i="7"/>
  <c r="C57" i="10" s="1"/>
  <c r="AA40" i="7"/>
  <c r="X40" i="7"/>
  <c r="AF40" i="7" s="1"/>
  <c r="AL39" i="7"/>
  <c r="AK39" i="7"/>
  <c r="AJ39" i="7"/>
  <c r="AI39" i="7"/>
  <c r="C56" i="10" s="1"/>
  <c r="AI38" i="7"/>
  <c r="C55" i="10" s="1"/>
  <c r="X38" i="7"/>
  <c r="AD38" i="7" s="1"/>
  <c r="AK38" i="7" s="1"/>
  <c r="E55" i="10" s="1"/>
  <c r="AI37" i="7"/>
  <c r="C54" i="10" s="1"/>
  <c r="X37" i="7"/>
  <c r="AE37" i="7" s="1"/>
  <c r="AI36" i="7"/>
  <c r="C53" i="10" s="1"/>
  <c r="X36" i="7"/>
  <c r="AF36" i="7" s="1"/>
  <c r="AI35" i="7"/>
  <c r="C52" i="10" s="1"/>
  <c r="X35" i="7"/>
  <c r="AG35" i="7" s="1"/>
  <c r="AI34" i="7"/>
  <c r="C51" i="10" s="1"/>
  <c r="X34" i="7"/>
  <c r="AF34" i="7" s="1"/>
  <c r="AL33" i="7"/>
  <c r="AK33" i="7"/>
  <c r="AJ33" i="7"/>
  <c r="AI33" i="7"/>
  <c r="C50" i="10" s="1"/>
  <c r="AI32" i="7"/>
  <c r="C49" i="10" s="1"/>
  <c r="X32" i="7"/>
  <c r="AE32" i="7" s="1"/>
  <c r="AI31" i="7"/>
  <c r="C48" i="10" s="1"/>
  <c r="X31" i="7"/>
  <c r="AF31" i="7" s="1"/>
  <c r="AI30" i="7"/>
  <c r="C47" i="10" s="1"/>
  <c r="X30" i="7"/>
  <c r="AG30" i="7" s="1"/>
  <c r="AI29" i="7"/>
  <c r="C46" i="10" s="1"/>
  <c r="X29" i="7"/>
  <c r="AF29" i="7" s="1"/>
  <c r="AI28" i="7"/>
  <c r="C45" i="10" s="1"/>
  <c r="X28" i="7"/>
  <c r="AF28" i="7" s="1"/>
  <c r="AL27" i="7"/>
  <c r="AK27" i="7"/>
  <c r="AJ27" i="7"/>
  <c r="AI27" i="7"/>
  <c r="C44" i="10" s="1"/>
  <c r="AI26" i="7"/>
  <c r="C43" i="10" s="1"/>
  <c r="X26" i="7"/>
  <c r="AE26" i="7" s="1"/>
  <c r="AI25" i="7"/>
  <c r="C42" i="10" s="1"/>
  <c r="X25" i="7"/>
  <c r="AG25" i="7" s="1"/>
  <c r="AI24" i="7"/>
  <c r="C41" i="10" s="1"/>
  <c r="X24" i="7"/>
  <c r="AF24" i="7" s="1"/>
  <c r="AI23" i="7"/>
  <c r="C40" i="10" s="1"/>
  <c r="X23" i="7"/>
  <c r="AF23" i="7" s="1"/>
  <c r="AI22" i="7"/>
  <c r="C39" i="10" s="1"/>
  <c r="X22" i="7"/>
  <c r="AG22" i="7" s="1"/>
  <c r="AI21" i="7"/>
  <c r="C38" i="10" s="1"/>
  <c r="X21" i="7"/>
  <c r="AG21" i="7" s="1"/>
  <c r="AL20" i="7"/>
  <c r="AK20" i="7"/>
  <c r="AJ20" i="7"/>
  <c r="AI20" i="7"/>
  <c r="C37" i="10" s="1"/>
  <c r="AI19" i="7"/>
  <c r="C36" i="10" s="1"/>
  <c r="X19" i="7"/>
  <c r="AF19" i="7" s="1"/>
  <c r="AI18" i="7"/>
  <c r="C35" i="10" s="1"/>
  <c r="X18" i="7"/>
  <c r="AC18" i="7" s="1"/>
  <c r="AL17" i="7"/>
  <c r="AK17" i="7"/>
  <c r="AJ17" i="7"/>
  <c r="AI17" i="7"/>
  <c r="C34" i="10" s="1"/>
  <c r="AI16" i="7"/>
  <c r="C33" i="10" s="1"/>
  <c r="X16" i="7"/>
  <c r="AE16" i="7" s="1"/>
  <c r="AI15" i="7"/>
  <c r="C32" i="10" s="1"/>
  <c r="X15" i="7"/>
  <c r="AG15" i="7" s="1"/>
  <c r="AI14" i="7"/>
  <c r="C31" i="10" s="1"/>
  <c r="X14" i="7"/>
  <c r="AF14" i="7" s="1"/>
  <c r="AI13" i="7"/>
  <c r="C30" i="10" s="1"/>
  <c r="X13" i="7"/>
  <c r="AB13" i="7" s="1"/>
  <c r="AI12" i="7"/>
  <c r="C29" i="10" s="1"/>
  <c r="X12" i="7"/>
  <c r="AF12" i="7" s="1"/>
  <c r="AI11" i="7"/>
  <c r="C28" i="10" s="1"/>
  <c r="X11" i="7"/>
  <c r="AG11" i="7" s="1"/>
  <c r="AI10" i="7"/>
  <c r="C27" i="10" s="1"/>
  <c r="X10" i="7"/>
  <c r="AE10" i="7" s="1"/>
  <c r="AL9" i="7"/>
  <c r="AK9" i="7"/>
  <c r="AJ9" i="7"/>
  <c r="AI9" i="7"/>
  <c r="C26" i="10" s="1"/>
  <c r="AG50" i="7" l="1"/>
  <c r="AF13" i="7"/>
  <c r="AG13" i="7"/>
  <c r="AE50" i="7"/>
  <c r="AG32" i="7"/>
  <c r="AF50" i="7"/>
  <c r="AE13" i="7"/>
  <c r="AC36" i="7"/>
  <c r="AD50" i="7"/>
  <c r="AK50" i="7" s="1"/>
  <c r="E67" i="10" s="1"/>
  <c r="AG28" i="7"/>
  <c r="AL28" i="7" s="1"/>
  <c r="F45" i="10" s="1"/>
  <c r="AC65" i="7"/>
  <c r="AC13" i="7"/>
  <c r="AJ13" i="7" s="1"/>
  <c r="D30" i="10" s="1"/>
  <c r="AB50" i="7"/>
  <c r="AJ50" i="7" s="1"/>
  <c r="D67" i="10" s="1"/>
  <c r="AG61" i="7"/>
  <c r="AL61" i="7" s="1"/>
  <c r="F78" i="10" s="1"/>
  <c r="AD13" i="7"/>
  <c r="AG70" i="7"/>
  <c r="AG10" i="7"/>
  <c r="AG18" i="7"/>
  <c r="AD23" i="7"/>
  <c r="AB31" i="7"/>
  <c r="AG42" i="7"/>
  <c r="AF47" i="7"/>
  <c r="AG51" i="7"/>
  <c r="AG55" i="7"/>
  <c r="AD60" i="7"/>
  <c r="AB68" i="7"/>
  <c r="AE23" i="7"/>
  <c r="AC31" i="7"/>
  <c r="AB36" i="7"/>
  <c r="AG47" i="7"/>
  <c r="AE60" i="7"/>
  <c r="AB65" i="7"/>
  <c r="AC68" i="7"/>
  <c r="AB38" i="7"/>
  <c r="AJ38" i="7" s="1"/>
  <c r="D55" i="10" s="1"/>
  <c r="AB70" i="7"/>
  <c r="AJ70" i="7" s="1"/>
  <c r="D87" i="10" s="1"/>
  <c r="AC38" i="7"/>
  <c r="AB55" i="7"/>
  <c r="AC55" i="7"/>
  <c r="AD70" i="7"/>
  <c r="AK70" i="7" s="1"/>
  <c r="E87" i="10" s="1"/>
  <c r="AD10" i="7"/>
  <c r="AK10" i="7" s="1"/>
  <c r="E27" i="10" s="1"/>
  <c r="AD18" i="7"/>
  <c r="AF60" i="7"/>
  <c r="AG56" i="7"/>
  <c r="AL56" i="7" s="1"/>
  <c r="F73" i="10" s="1"/>
  <c r="AG60" i="7"/>
  <c r="AD65" i="7"/>
  <c r="AE68" i="7"/>
  <c r="AD67" i="7"/>
  <c r="AE18" i="7"/>
  <c r="AB23" i="7"/>
  <c r="AD68" i="7"/>
  <c r="AG19" i="7"/>
  <c r="AL19" i="7" s="1"/>
  <c r="F36" i="10" s="1"/>
  <c r="AG23" i="7"/>
  <c r="AL23" i="7" s="1"/>
  <c r="F40" i="10" s="1"/>
  <c r="AB28" i="7"/>
  <c r="AD36" i="7"/>
  <c r="AB16" i="7"/>
  <c r="AC28" i="7"/>
  <c r="AF32" i="7"/>
  <c r="AE65" i="7"/>
  <c r="AF68" i="7"/>
  <c r="AL68" i="7" s="1"/>
  <c r="F85" i="10" s="1"/>
  <c r="AB26" i="7"/>
  <c r="AJ26" i="7" s="1"/>
  <c r="D43" i="10" s="1"/>
  <c r="AG29" i="7"/>
  <c r="AL29" i="7" s="1"/>
  <c r="F46" i="10" s="1"/>
  <c r="AC67" i="7"/>
  <c r="AC70" i="7"/>
  <c r="AC10" i="7"/>
  <c r="AE38" i="7"/>
  <c r="AD42" i="7"/>
  <c r="AC47" i="7"/>
  <c r="AJ47" i="7" s="1"/>
  <c r="D64" i="10" s="1"/>
  <c r="AF38" i="7"/>
  <c r="AL38" i="7" s="1"/>
  <c r="F55" i="10" s="1"/>
  <c r="AE42" i="7"/>
  <c r="AD47" i="7"/>
  <c r="AE55" i="7"/>
  <c r="AK55" i="7" s="1"/>
  <c r="E72" i="10" s="1"/>
  <c r="AB60" i="7"/>
  <c r="AJ60" i="7" s="1"/>
  <c r="D77" i="10" s="1"/>
  <c r="AF70" i="7"/>
  <c r="AL70" i="7" s="1"/>
  <c r="F87" i="10" s="1"/>
  <c r="AF10" i="7"/>
  <c r="AG14" i="7"/>
  <c r="AL14" i="7" s="1"/>
  <c r="F31" i="10" s="1"/>
  <c r="AF18" i="7"/>
  <c r="AC23" i="7"/>
  <c r="AG38" i="7"/>
  <c r="AF42" i="7"/>
  <c r="AE47" i="7"/>
  <c r="AF55" i="7"/>
  <c r="AF65" i="7"/>
  <c r="AL65" i="7" s="1"/>
  <c r="F82" i="10" s="1"/>
  <c r="AB10" i="7"/>
  <c r="AG24" i="7"/>
  <c r="AL24" i="7" s="1"/>
  <c r="F41" i="10" s="1"/>
  <c r="AE28" i="7"/>
  <c r="AF37" i="7"/>
  <c r="AB11" i="7"/>
  <c r="AB18" i="7"/>
  <c r="AJ18" i="7" s="1"/>
  <c r="D35" i="10" s="1"/>
  <c r="AC26" i="7"/>
  <c r="AG34" i="7"/>
  <c r="AL34" i="7" s="1"/>
  <c r="F51" i="10" s="1"/>
  <c r="AC42" i="7"/>
  <c r="AJ42" i="7" s="1"/>
  <c r="D59" i="10" s="1"/>
  <c r="AE67" i="7"/>
  <c r="AD28" i="7"/>
  <c r="AG37" i="7"/>
  <c r="AG69" i="7"/>
  <c r="AL69" i="7" s="1"/>
  <c r="F86" i="10" s="1"/>
  <c r="AB64" i="7"/>
  <c r="AC12" i="7"/>
  <c r="AB15" i="7"/>
  <c r="AG16" i="7"/>
  <c r="AC22" i="7"/>
  <c r="AB25" i="7"/>
  <c r="AG26" i="7"/>
  <c r="AB30" i="7"/>
  <c r="AG31" i="7"/>
  <c r="AL31" i="7" s="1"/>
  <c r="F48" i="10" s="1"/>
  <c r="AB35" i="7"/>
  <c r="AG36" i="7"/>
  <c r="AL36" i="7" s="1"/>
  <c r="F53" i="10" s="1"/>
  <c r="AE41" i="7"/>
  <c r="AK41" i="7" s="1"/>
  <c r="E58" i="10" s="1"/>
  <c r="AD46" i="7"/>
  <c r="AC49" i="7"/>
  <c r="AJ49" i="7" s="1"/>
  <c r="D66" i="10" s="1"/>
  <c r="AC54" i="7"/>
  <c r="AB57" i="7"/>
  <c r="AJ57" i="7" s="1"/>
  <c r="D74" i="10" s="1"/>
  <c r="AC59" i="7"/>
  <c r="AB62" i="7"/>
  <c r="AJ62" i="7" s="1"/>
  <c r="D79" i="10" s="1"/>
  <c r="AC64" i="7"/>
  <c r="AB67" i="7"/>
  <c r="AD26" i="7"/>
  <c r="AK26" i="7" s="1"/>
  <c r="E43" i="10" s="1"/>
  <c r="AE36" i="7"/>
  <c r="AB12" i="7"/>
  <c r="AB59" i="7"/>
  <c r="AD12" i="7"/>
  <c r="AC15" i="7"/>
  <c r="AD22" i="7"/>
  <c r="AC25" i="7"/>
  <c r="AC30" i="7"/>
  <c r="AC35" i="7"/>
  <c r="AD31" i="7"/>
  <c r="AB54" i="7"/>
  <c r="AB40" i="7"/>
  <c r="AF41" i="7"/>
  <c r="AE46" i="7"/>
  <c r="AD49" i="7"/>
  <c r="AD54" i="7"/>
  <c r="AC57" i="7"/>
  <c r="AD59" i="7"/>
  <c r="AC62" i="7"/>
  <c r="AD64" i="7"/>
  <c r="AE40" i="7"/>
  <c r="AB43" i="7"/>
  <c r="AJ43" i="7" s="1"/>
  <c r="D60" i="10" s="1"/>
  <c r="AC45" i="7"/>
  <c r="AB48" i="7"/>
  <c r="AG49" i="7"/>
  <c r="AB53" i="7"/>
  <c r="AG54" i="7"/>
  <c r="AL54" i="7" s="1"/>
  <c r="F71" i="10" s="1"/>
  <c r="AF57" i="7"/>
  <c r="AL57" i="7" s="1"/>
  <c r="F74" i="10" s="1"/>
  <c r="AG59" i="7"/>
  <c r="AL59" i="7" s="1"/>
  <c r="F76" i="10" s="1"/>
  <c r="AF62" i="7"/>
  <c r="AL62" i="7" s="1"/>
  <c r="F79" i="10" s="1"/>
  <c r="AG64" i="7"/>
  <c r="AL64" i="7" s="1"/>
  <c r="F81" i="10" s="1"/>
  <c r="AF67" i="7"/>
  <c r="AL67" i="7" s="1"/>
  <c r="F84" i="10" s="1"/>
  <c r="AD16" i="7"/>
  <c r="AK16" i="7" s="1"/>
  <c r="E33" i="10" s="1"/>
  <c r="AF16" i="7"/>
  <c r="AE12" i="7"/>
  <c r="AD15" i="7"/>
  <c r="AD57" i="7"/>
  <c r="AK57" i="7" s="1"/>
  <c r="E74" i="10" s="1"/>
  <c r="AD62" i="7"/>
  <c r="AK62" i="7" s="1"/>
  <c r="E79" i="10" s="1"/>
  <c r="AD40" i="7"/>
  <c r="AG46" i="7"/>
  <c r="AE57" i="7"/>
  <c r="AE62" i="7"/>
  <c r="AG12" i="7"/>
  <c r="AL12" i="7" s="1"/>
  <c r="F29" i="10" s="1"/>
  <c r="AB21" i="7"/>
  <c r="AE31" i="7"/>
  <c r="AB46" i="7"/>
  <c r="AJ46" i="7" s="1"/>
  <c r="D63" i="10" s="1"/>
  <c r="AE22" i="7"/>
  <c r="AD25" i="7"/>
  <c r="AD30" i="7"/>
  <c r="AD35" i="7"/>
  <c r="AC40" i="7"/>
  <c r="AE49" i="7"/>
  <c r="AE54" i="7"/>
  <c r="AE59" i="7"/>
  <c r="AE15" i="7"/>
  <c r="AF22" i="7"/>
  <c r="AL22" i="7" s="1"/>
  <c r="F39" i="10" s="1"/>
  <c r="AE30" i="7"/>
  <c r="AC16" i="7"/>
  <c r="AB41" i="7"/>
  <c r="AC41" i="7"/>
  <c r="AB22" i="7"/>
  <c r="AF26" i="7"/>
  <c r="AL26" i="7" s="1"/>
  <c r="F43" i="10" s="1"/>
  <c r="AE25" i="7"/>
  <c r="AE35" i="7"/>
  <c r="AF15" i="7"/>
  <c r="AL15" i="7" s="1"/>
  <c r="F32" i="10" s="1"/>
  <c r="AF30" i="7"/>
  <c r="AL30" i="7" s="1"/>
  <c r="F47" i="10" s="1"/>
  <c r="AG40" i="7"/>
  <c r="AL40" i="7" s="1"/>
  <c r="F57" i="10" s="1"/>
  <c r="AE45" i="7"/>
  <c r="AD48" i="7"/>
  <c r="AC56" i="7"/>
  <c r="AC61" i="7"/>
  <c r="AC66" i="7"/>
  <c r="AE11" i="7"/>
  <c r="AD14" i="7"/>
  <c r="AD19" i="7"/>
  <c r="AE21" i="7"/>
  <c r="AD24" i="7"/>
  <c r="AD29" i="7"/>
  <c r="AC32" i="7"/>
  <c r="AD34" i="7"/>
  <c r="AC37" i="7"/>
  <c r="AE43" i="7"/>
  <c r="AF45" i="7"/>
  <c r="AL45" i="7" s="1"/>
  <c r="F62" i="10" s="1"/>
  <c r="AE48" i="7"/>
  <c r="AD51" i="7"/>
  <c r="AK51" i="7" s="1"/>
  <c r="E68" i="10" s="1"/>
  <c r="AE53" i="7"/>
  <c r="AD56" i="7"/>
  <c r="AD61" i="7"/>
  <c r="AD66" i="7"/>
  <c r="AC69" i="7"/>
  <c r="AG41" i="7"/>
  <c r="AF46" i="7"/>
  <c r="AE64" i="7"/>
  <c r="AB45" i="7"/>
  <c r="AF49" i="7"/>
  <c r="AF25" i="7"/>
  <c r="AL25" i="7" s="1"/>
  <c r="F42" i="10" s="1"/>
  <c r="AF35" i="7"/>
  <c r="AL35" i="7" s="1"/>
  <c r="F52" i="10" s="1"/>
  <c r="AC11" i="7"/>
  <c r="AB14" i="7"/>
  <c r="AB19" i="7"/>
  <c r="AC21" i="7"/>
  <c r="AB24" i="7"/>
  <c r="AB29" i="7"/>
  <c r="AB34" i="7"/>
  <c r="AD45" i="7"/>
  <c r="AC53" i="7"/>
  <c r="AD11" i="7"/>
  <c r="AC14" i="7"/>
  <c r="AD21" i="7"/>
  <c r="AC24" i="7"/>
  <c r="AC29" i="7"/>
  <c r="AB32" i="7"/>
  <c r="AC34" i="7"/>
  <c r="AB37" i="7"/>
  <c r="AD43" i="7"/>
  <c r="AK43" i="7" s="1"/>
  <c r="E60" i="10" s="1"/>
  <c r="AD53" i="7"/>
  <c r="AF11" i="7"/>
  <c r="AL11" i="7" s="1"/>
  <c r="F28" i="10" s="1"/>
  <c r="AE14" i="7"/>
  <c r="AE19" i="7"/>
  <c r="AF21" i="7"/>
  <c r="AL21" i="7" s="1"/>
  <c r="F38" i="10" s="1"/>
  <c r="AE29" i="7"/>
  <c r="AD32" i="7"/>
  <c r="AK32" i="7" s="1"/>
  <c r="E49" i="10" s="1"/>
  <c r="AE34" i="7"/>
  <c r="AD37" i="7"/>
  <c r="AK37" i="7" s="1"/>
  <c r="E54" i="10" s="1"/>
  <c r="AF43" i="7"/>
  <c r="AL43" i="7" s="1"/>
  <c r="F60" i="10" s="1"/>
  <c r="AF48" i="7"/>
  <c r="AL48" i="7" s="1"/>
  <c r="F65" i="10" s="1"/>
  <c r="AE51" i="7"/>
  <c r="AF53" i="7"/>
  <c r="AL53" i="7" s="1"/>
  <c r="F70" i="10" s="1"/>
  <c r="AE56" i="7"/>
  <c r="AE61" i="7"/>
  <c r="AE66" i="7"/>
  <c r="AD69" i="7"/>
  <c r="AC43" i="7"/>
  <c r="AC48" i="7"/>
  <c r="AB51" i="7"/>
  <c r="AJ51" i="7" s="1"/>
  <c r="D68" i="10" s="1"/>
  <c r="AB56" i="7"/>
  <c r="AB61" i="7"/>
  <c r="AB66" i="7"/>
  <c r="AC19" i="7"/>
  <c r="AC51" i="7"/>
  <c r="AB69" i="7"/>
  <c r="AE24" i="7"/>
  <c r="AF66" i="7"/>
  <c r="AL66" i="7" s="1"/>
  <c r="F83" i="10" s="1"/>
  <c r="AE69" i="7"/>
  <c r="AJ36" i="7" l="1"/>
  <c r="D53" i="10" s="1"/>
  <c r="AJ37" i="7"/>
  <c r="D54" i="10" s="1"/>
  <c r="AJ56" i="7"/>
  <c r="D73" i="10" s="1"/>
  <c r="AK40" i="7"/>
  <c r="E57" i="10" s="1"/>
  <c r="AL50" i="7"/>
  <c r="F67" i="10" s="1"/>
  <c r="AK66" i="7"/>
  <c r="E83" i="10" s="1"/>
  <c r="AJ23" i="7"/>
  <c r="D40" i="10" s="1"/>
  <c r="AL32" i="7"/>
  <c r="F49" i="10" s="1"/>
  <c r="AK47" i="7"/>
  <c r="E64" i="10" s="1"/>
  <c r="AJ65" i="7"/>
  <c r="D82" i="10" s="1"/>
  <c r="AJ10" i="7"/>
  <c r="D27" i="10" s="1"/>
  <c r="AJ69" i="7"/>
  <c r="D86" i="10" s="1"/>
  <c r="AK21" i="7"/>
  <c r="E38" i="10" s="1"/>
  <c r="AK60" i="7"/>
  <c r="E77" i="10" s="1"/>
  <c r="AL37" i="7"/>
  <c r="F54" i="10" s="1"/>
  <c r="AL47" i="7"/>
  <c r="F64" i="10" s="1"/>
  <c r="AJ67" i="7"/>
  <c r="D84" i="10" s="1"/>
  <c r="AK42" i="7"/>
  <c r="E59" i="10" s="1"/>
  <c r="AK13" i="7"/>
  <c r="E30" i="10" s="1"/>
  <c r="AJ31" i="7"/>
  <c r="D48" i="10" s="1"/>
  <c r="AK68" i="7"/>
  <c r="E85" i="10" s="1"/>
  <c r="AL13" i="7"/>
  <c r="F30" i="10" s="1"/>
  <c r="AJ61" i="7"/>
  <c r="D78" i="10" s="1"/>
  <c r="AK23" i="7"/>
  <c r="E40" i="10" s="1"/>
  <c r="AL55" i="7"/>
  <c r="F72" i="10" s="1"/>
  <c r="AK36" i="7"/>
  <c r="E53" i="10" s="1"/>
  <c r="AK25" i="7"/>
  <c r="E42" i="10" s="1"/>
  <c r="AL42" i="7"/>
  <c r="F59" i="10" s="1"/>
  <c r="AK67" i="7"/>
  <c r="E84" i="10" s="1"/>
  <c r="AJ55" i="7"/>
  <c r="D72" i="10" s="1"/>
  <c r="AJ28" i="7"/>
  <c r="D45" i="10" s="1"/>
  <c r="AK28" i="7"/>
  <c r="E45" i="10" s="1"/>
  <c r="AK65" i="7"/>
  <c r="E82" i="10" s="1"/>
  <c r="AL18" i="7"/>
  <c r="F35" i="10" s="1"/>
  <c r="AL10" i="7"/>
  <c r="F27" i="10" s="1"/>
  <c r="AL60" i="7"/>
  <c r="F77" i="10" s="1"/>
  <c r="AJ68" i="7"/>
  <c r="D85" i="10" s="1"/>
  <c r="AJ66" i="7"/>
  <c r="D83" i="10" s="1"/>
  <c r="AK18" i="7"/>
  <c r="E35" i="10" s="1"/>
  <c r="AJ16" i="7"/>
  <c r="D33" i="10" s="1"/>
  <c r="AK45" i="7"/>
  <c r="E62" i="10" s="1"/>
  <c r="AJ34" i="7"/>
  <c r="D51" i="10" s="1"/>
  <c r="AK56" i="7"/>
  <c r="E73" i="10" s="1"/>
  <c r="AK69" i="7"/>
  <c r="E86" i="10" s="1"/>
  <c r="AK54" i="7"/>
  <c r="E71" i="10" s="1"/>
  <c r="AL49" i="7"/>
  <c r="F66" i="10" s="1"/>
  <c r="AK49" i="7"/>
  <c r="E66" i="10" s="1"/>
  <c r="AJ45" i="7"/>
  <c r="D62" i="10" s="1"/>
  <c r="AK29" i="7"/>
  <c r="E46" i="10" s="1"/>
  <c r="AJ15" i="7"/>
  <c r="D32" i="10" s="1"/>
  <c r="AK53" i="7"/>
  <c r="E70" i="10" s="1"/>
  <c r="AL41" i="7"/>
  <c r="F58" i="10" s="1"/>
  <c r="AJ35" i="7"/>
  <c r="D52" i="10" s="1"/>
  <c r="AL46" i="7"/>
  <c r="F63" i="10" s="1"/>
  <c r="AJ21" i="7"/>
  <c r="D38" i="10" s="1"/>
  <c r="AJ40" i="7"/>
  <c r="D57" i="10" s="1"/>
  <c r="AK11" i="7"/>
  <c r="E28" i="10" s="1"/>
  <c r="AJ53" i="7"/>
  <c r="D70" i="10" s="1"/>
  <c r="AK19" i="7"/>
  <c r="E36" i="10" s="1"/>
  <c r="AJ64" i="7"/>
  <c r="D81" i="10" s="1"/>
  <c r="AK14" i="7"/>
  <c r="E31" i="10" s="1"/>
  <c r="AJ41" i="7"/>
  <c r="D58" i="10" s="1"/>
  <c r="AJ54" i="7"/>
  <c r="D71" i="10" s="1"/>
  <c r="AK61" i="7"/>
  <c r="E78" i="10" s="1"/>
  <c r="AJ29" i="7"/>
  <c r="D46" i="10" s="1"/>
  <c r="AJ48" i="7"/>
  <c r="D65" i="10" s="1"/>
  <c r="AK46" i="7"/>
  <c r="E63" i="10" s="1"/>
  <c r="AK24" i="7"/>
  <c r="E41" i="10" s="1"/>
  <c r="AJ24" i="7"/>
  <c r="D41" i="10" s="1"/>
  <c r="AK48" i="7"/>
  <c r="E65" i="10" s="1"/>
  <c r="AK22" i="7"/>
  <c r="E39" i="10" s="1"/>
  <c r="AK31" i="7"/>
  <c r="E48" i="10" s="1"/>
  <c r="AJ19" i="7"/>
  <c r="D36" i="10" s="1"/>
  <c r="AJ14" i="7"/>
  <c r="D31" i="10" s="1"/>
  <c r="AK15" i="7"/>
  <c r="E32" i="10" s="1"/>
  <c r="AK64" i="7"/>
  <c r="E81" i="10" s="1"/>
  <c r="AK12" i="7"/>
  <c r="E29" i="10" s="1"/>
  <c r="AJ59" i="7"/>
  <c r="D76" i="10" s="1"/>
  <c r="AJ30" i="7"/>
  <c r="D47" i="10" s="1"/>
  <c r="AJ22" i="7"/>
  <c r="D39" i="10" s="1"/>
  <c r="AK35" i="7"/>
  <c r="E52" i="10" s="1"/>
  <c r="AL16" i="7"/>
  <c r="F33" i="10" s="1"/>
  <c r="AK59" i="7"/>
  <c r="E76" i="10" s="1"/>
  <c r="AJ12" i="7"/>
  <c r="D29" i="10" s="1"/>
  <c r="AJ32" i="7"/>
  <c r="D49" i="10" s="1"/>
  <c r="AK34" i="7"/>
  <c r="E51" i="10" s="1"/>
  <c r="AJ11" i="7"/>
  <c r="D28" i="10" s="1"/>
  <c r="AK30" i="7"/>
  <c r="E47" i="10" s="1"/>
  <c r="AJ25" i="7"/>
  <c r="D42" i="10" s="1"/>
  <c r="C26" i="2" l="1"/>
  <c r="B13" i="10" l="1"/>
  <c r="F43" i="4"/>
  <c r="F18" i="4"/>
  <c r="X2" i="7"/>
  <c r="AD2" i="7" s="1"/>
  <c r="AL3" i="7"/>
  <c r="AK3" i="7"/>
  <c r="AJ3" i="7"/>
  <c r="AI8" i="7"/>
  <c r="C25" i="10" s="1"/>
  <c r="AI7" i="7"/>
  <c r="C24" i="10" s="1"/>
  <c r="AI6" i="7"/>
  <c r="C23" i="10" s="1"/>
  <c r="AI5" i="7"/>
  <c r="C22" i="10" s="1"/>
  <c r="AI4" i="7"/>
  <c r="C21" i="10" s="1"/>
  <c r="AI3" i="7"/>
  <c r="C20" i="10" s="1"/>
  <c r="X8" i="7"/>
  <c r="AB8" i="7" s="1"/>
  <c r="X7" i="7"/>
  <c r="X6" i="7"/>
  <c r="X5" i="7"/>
  <c r="X4" i="7"/>
  <c r="AB4" i="7" s="1"/>
  <c r="AI2" i="7" l="1"/>
  <c r="C11" i="10" s="1"/>
  <c r="AE6" i="7"/>
  <c r="AB6" i="7"/>
  <c r="AG7" i="7"/>
  <c r="AB7" i="7"/>
  <c r="AD5" i="7"/>
  <c r="AB5" i="7"/>
  <c r="AC6" i="7"/>
  <c r="AG5" i="7"/>
  <c r="AG6" i="7"/>
  <c r="AF6" i="7"/>
  <c r="AE8" i="7"/>
  <c r="AD6" i="7"/>
  <c r="AK6" i="7" s="1"/>
  <c r="AF8" i="7"/>
  <c r="AG8" i="7"/>
  <c r="AE5" i="7"/>
  <c r="AC8" i="7"/>
  <c r="AF5" i="7"/>
  <c r="AD8" i="7"/>
  <c r="AC7" i="7"/>
  <c r="AE7" i="7"/>
  <c r="AD7" i="7"/>
  <c r="AF7" i="7"/>
  <c r="AC5" i="7"/>
  <c r="AF4" i="7"/>
  <c r="AG4" i="7"/>
  <c r="AE4" i="7"/>
  <c r="AD4" i="7"/>
  <c r="AC4" i="7"/>
  <c r="AJ4" i="7" s="1"/>
  <c r="AL7" i="7" l="1"/>
  <c r="AK5" i="7"/>
  <c r="E22" i="10" s="1"/>
  <c r="AK8" i="7"/>
  <c r="E25" i="10" s="1"/>
  <c r="AJ7" i="7"/>
  <c r="D24" i="10" s="1"/>
  <c r="AJ5" i="7"/>
  <c r="D22" i="10" s="1"/>
  <c r="AL4" i="7"/>
  <c r="F21" i="10" s="1"/>
  <c r="AL8" i="7"/>
  <c r="F25" i="10" s="1"/>
  <c r="AJ6" i="7"/>
  <c r="D23" i="10" s="1"/>
  <c r="AL6" i="7"/>
  <c r="F23" i="10" s="1"/>
  <c r="AK4" i="7"/>
  <c r="E21" i="10" s="1"/>
  <c r="AJ8" i="7"/>
  <c r="D25" i="10" s="1"/>
  <c r="AL5" i="7"/>
  <c r="F22" i="10" s="1"/>
  <c r="AK7" i="7"/>
  <c r="E24" i="10" s="1"/>
  <c r="D21" i="10"/>
  <c r="E23" i="10"/>
  <c r="F24" i="10"/>
  <c r="AJ29" i="1" l="1"/>
  <c r="AJ28" i="1" l="1"/>
  <c r="AJ1" i="1"/>
  <c r="AJ2" i="1" l="1"/>
  <c r="U2" i="1" l="1"/>
  <c r="AF2" i="1" s="1"/>
  <c r="Y2" i="1"/>
  <c r="Z2" i="1"/>
  <c r="U3" i="1"/>
  <c r="Y3" i="1"/>
  <c r="Z3" i="1"/>
  <c r="U4" i="1"/>
  <c r="Y4" i="1"/>
  <c r="Z4" i="1"/>
  <c r="U5" i="1"/>
  <c r="Y5" i="1"/>
  <c r="Z5" i="1"/>
  <c r="U6" i="1"/>
  <c r="Y6" i="1"/>
  <c r="Z6" i="1"/>
  <c r="U7" i="1"/>
  <c r="Y7" i="1"/>
  <c r="Z7" i="1"/>
  <c r="U8" i="1"/>
  <c r="Y8" i="1"/>
  <c r="Z8" i="1"/>
  <c r="U9" i="1"/>
  <c r="Y9" i="1"/>
  <c r="Z9" i="1"/>
  <c r="U10" i="1"/>
  <c r="Y10" i="1"/>
  <c r="Z10" i="1"/>
  <c r="U11" i="1"/>
  <c r="Y11" i="1"/>
  <c r="Z11" i="1"/>
  <c r="U12" i="1"/>
  <c r="Y12" i="1"/>
  <c r="Z12" i="1"/>
  <c r="U13" i="1"/>
  <c r="AF13" i="1" s="1"/>
  <c r="Y13" i="1"/>
  <c r="Z13" i="1"/>
  <c r="AA28" i="1"/>
  <c r="AA55" i="1" s="1"/>
  <c r="AB28" i="1"/>
  <c r="AB55" i="1" s="1"/>
  <c r="AC28" i="1"/>
  <c r="AC55" i="1" s="1"/>
  <c r="AD28" i="1"/>
  <c r="AD55" i="1" s="1"/>
  <c r="AE28" i="1"/>
  <c r="AE55" i="1" s="1"/>
  <c r="AF28" i="1"/>
  <c r="AF55" i="1" s="1"/>
  <c r="U29" i="1"/>
  <c r="Y29" i="1"/>
  <c r="Z29" i="1"/>
  <c r="U30" i="1"/>
  <c r="Y30" i="1"/>
  <c r="Z30" i="1"/>
  <c r="U31" i="1"/>
  <c r="Y31" i="1"/>
  <c r="Z31" i="1"/>
  <c r="U32" i="1"/>
  <c r="Y32" i="1"/>
  <c r="Z32" i="1"/>
  <c r="U33" i="1"/>
  <c r="Y33" i="1"/>
  <c r="Z33" i="1"/>
  <c r="U34" i="1"/>
  <c r="Y34" i="1"/>
  <c r="Z34" i="1"/>
  <c r="U35" i="1"/>
  <c r="Y35" i="1"/>
  <c r="Z35" i="1"/>
  <c r="U36" i="1"/>
  <c r="Y36" i="1"/>
  <c r="Z36" i="1"/>
  <c r="U37" i="1"/>
  <c r="Y37" i="1"/>
  <c r="Z37" i="1"/>
  <c r="U38" i="1"/>
  <c r="Y38" i="1"/>
  <c r="Z38" i="1"/>
  <c r="U39" i="1"/>
  <c r="Y39" i="1"/>
  <c r="Z39" i="1"/>
  <c r="U40" i="1"/>
  <c r="Y40" i="1"/>
  <c r="Z40" i="1"/>
  <c r="Y227" i="1" l="1"/>
  <c r="AF227" i="1" s="1"/>
  <c r="Y211" i="1"/>
  <c r="AF211" i="1" s="1"/>
  <c r="Y195" i="1"/>
  <c r="AF195" i="1" s="1"/>
  <c r="Y179" i="1"/>
  <c r="AF179" i="1" s="1"/>
  <c r="Y163" i="1"/>
  <c r="AF163" i="1" s="1"/>
  <c r="Y147" i="1"/>
  <c r="AF147" i="1" s="1"/>
  <c r="Y131" i="1"/>
  <c r="AF131" i="1" s="1"/>
  <c r="Y115" i="1"/>
  <c r="AF115" i="1" s="1"/>
  <c r="Y225" i="1"/>
  <c r="AF225" i="1" s="1"/>
  <c r="Y193" i="1"/>
  <c r="AF193" i="1" s="1"/>
  <c r="Y161" i="1"/>
  <c r="AF161" i="1" s="1"/>
  <c r="Y129" i="1"/>
  <c r="AF129" i="1" s="1"/>
  <c r="Y208" i="1"/>
  <c r="AF208" i="1" s="1"/>
  <c r="Y160" i="1"/>
  <c r="AF160" i="1" s="1"/>
  <c r="Y128" i="1"/>
  <c r="AF128" i="1" s="1"/>
  <c r="Y207" i="1"/>
  <c r="AF207" i="1" s="1"/>
  <c r="Y175" i="1"/>
  <c r="AF175" i="1" s="1"/>
  <c r="Y143" i="1"/>
  <c r="AF143" i="1" s="1"/>
  <c r="Y111" i="1"/>
  <c r="AF111" i="1" s="1"/>
  <c r="Y222" i="1"/>
  <c r="AF222" i="1" s="1"/>
  <c r="Y190" i="1"/>
  <c r="AF190" i="1" s="1"/>
  <c r="Y126" i="1"/>
  <c r="AF126" i="1" s="1"/>
  <c r="Y157" i="1"/>
  <c r="AF157" i="1" s="1"/>
  <c r="Y188" i="1"/>
  <c r="AF188" i="1" s="1"/>
  <c r="Y124" i="1"/>
  <c r="AF124" i="1" s="1"/>
  <c r="Y187" i="1"/>
  <c r="AF187" i="1" s="1"/>
  <c r="Y123" i="1"/>
  <c r="AF123" i="1" s="1"/>
  <c r="Y170" i="1"/>
  <c r="AF170" i="1" s="1"/>
  <c r="Y226" i="1"/>
  <c r="AF226" i="1" s="1"/>
  <c r="Y210" i="1"/>
  <c r="AF210" i="1" s="1"/>
  <c r="Y194" i="1"/>
  <c r="AF194" i="1" s="1"/>
  <c r="Y178" i="1"/>
  <c r="AF178" i="1" s="1"/>
  <c r="Y162" i="1"/>
  <c r="AF162" i="1" s="1"/>
  <c r="Y146" i="1"/>
  <c r="AF146" i="1" s="1"/>
  <c r="Y130" i="1"/>
  <c r="AF130" i="1" s="1"/>
  <c r="Y114" i="1"/>
  <c r="AF114" i="1" s="1"/>
  <c r="Y209" i="1"/>
  <c r="AF209" i="1" s="1"/>
  <c r="Y177" i="1"/>
  <c r="AF177" i="1" s="1"/>
  <c r="Y145" i="1"/>
  <c r="AF145" i="1" s="1"/>
  <c r="Y113" i="1"/>
  <c r="AF113" i="1" s="1"/>
  <c r="Y192" i="1"/>
  <c r="AF192" i="1" s="1"/>
  <c r="Y176" i="1"/>
  <c r="AF176" i="1" s="1"/>
  <c r="Y144" i="1"/>
  <c r="AF144" i="1" s="1"/>
  <c r="Y112" i="1"/>
  <c r="AF112" i="1" s="1"/>
  <c r="Y191" i="1"/>
  <c r="AF191" i="1" s="1"/>
  <c r="Y159" i="1"/>
  <c r="AF159" i="1" s="1"/>
  <c r="Y127" i="1"/>
  <c r="AF127" i="1" s="1"/>
  <c r="Y206" i="1"/>
  <c r="AF206" i="1" s="1"/>
  <c r="Y174" i="1"/>
  <c r="AF174" i="1" s="1"/>
  <c r="Y158" i="1"/>
  <c r="AF158" i="1" s="1"/>
  <c r="Y173" i="1"/>
  <c r="AF173" i="1" s="1"/>
  <c r="Y109" i="1"/>
  <c r="AF109" i="1" s="1"/>
  <c r="Y236" i="1"/>
  <c r="AF236" i="1" s="1"/>
  <c r="Y140" i="1"/>
  <c r="AF140" i="1" s="1"/>
  <c r="Y219" i="1"/>
  <c r="AF219" i="1" s="1"/>
  <c r="Y107" i="1"/>
  <c r="AF107" i="1" s="1"/>
  <c r="Y202" i="1"/>
  <c r="AF202" i="1" s="1"/>
  <c r="Y186" i="1"/>
  <c r="AF186" i="1" s="1"/>
  <c r="Y224" i="1"/>
  <c r="AF224" i="1" s="1"/>
  <c r="Y138" i="1"/>
  <c r="AF138" i="1" s="1"/>
  <c r="Y223" i="1"/>
  <c r="AF223" i="1" s="1"/>
  <c r="Y221" i="1"/>
  <c r="AF221" i="1" s="1"/>
  <c r="Y171" i="1"/>
  <c r="AF171" i="1" s="1"/>
  <c r="Y154" i="1"/>
  <c r="AF154" i="1" s="1"/>
  <c r="Y233" i="1"/>
  <c r="AF233" i="1" s="1"/>
  <c r="Y217" i="1"/>
  <c r="AF217" i="1" s="1"/>
  <c r="Y201" i="1"/>
  <c r="AF201" i="1" s="1"/>
  <c r="Y185" i="1"/>
  <c r="AF185" i="1" s="1"/>
  <c r="Y169" i="1"/>
  <c r="AF169" i="1" s="1"/>
  <c r="Y153" i="1"/>
  <c r="AF153" i="1" s="1"/>
  <c r="Y137" i="1"/>
  <c r="AF137" i="1" s="1"/>
  <c r="Y121" i="1"/>
  <c r="AF121" i="1" s="1"/>
  <c r="Y105" i="1"/>
  <c r="AF105" i="1" s="1"/>
  <c r="Y216" i="1"/>
  <c r="AF216" i="1" s="1"/>
  <c r="Y184" i="1"/>
  <c r="AF184" i="1" s="1"/>
  <c r="Y152" i="1"/>
  <c r="AF152" i="1" s="1"/>
  <c r="Y136" i="1"/>
  <c r="AF136" i="1" s="1"/>
  <c r="Y104" i="1"/>
  <c r="AF104" i="1" s="1"/>
  <c r="Y215" i="1"/>
  <c r="AF215" i="1" s="1"/>
  <c r="Y183" i="1"/>
  <c r="AF183" i="1" s="1"/>
  <c r="Y151" i="1"/>
  <c r="AF151" i="1" s="1"/>
  <c r="Y119" i="1"/>
  <c r="AF119" i="1" s="1"/>
  <c r="Y230" i="1"/>
  <c r="AF230" i="1" s="1"/>
  <c r="Y198" i="1"/>
  <c r="AF198" i="1" s="1"/>
  <c r="Y166" i="1"/>
  <c r="AF166" i="1" s="1"/>
  <c r="Y134" i="1"/>
  <c r="AF134" i="1" s="1"/>
  <c r="Y102" i="1"/>
  <c r="AF102" i="1" s="1"/>
  <c r="Y213" i="1"/>
  <c r="AF213" i="1" s="1"/>
  <c r="Y181" i="1"/>
  <c r="AF181" i="1" s="1"/>
  <c r="Y149" i="1"/>
  <c r="AF149" i="1" s="1"/>
  <c r="Y117" i="1"/>
  <c r="AF117" i="1" s="1"/>
  <c r="Y228" i="1"/>
  <c r="AF228" i="1" s="1"/>
  <c r="Y180" i="1"/>
  <c r="AF180" i="1" s="1"/>
  <c r="Y148" i="1"/>
  <c r="AF148" i="1" s="1"/>
  <c r="Y116" i="1"/>
  <c r="AF116" i="1" s="1"/>
  <c r="Y110" i="1"/>
  <c r="AF110" i="1" s="1"/>
  <c r="Y189" i="1"/>
  <c r="AF189" i="1" s="1"/>
  <c r="Y141" i="1"/>
  <c r="AF141" i="1" s="1"/>
  <c r="Y204" i="1"/>
  <c r="AF204" i="1" s="1"/>
  <c r="Y156" i="1"/>
  <c r="AF156" i="1" s="1"/>
  <c r="Y235" i="1"/>
  <c r="AF235" i="1" s="1"/>
  <c r="Y139" i="1"/>
  <c r="AF139" i="1" s="1"/>
  <c r="Y234" i="1"/>
  <c r="AF234" i="1" s="1"/>
  <c r="Y106" i="1"/>
  <c r="AF106" i="1" s="1"/>
  <c r="Y232" i="1"/>
  <c r="AF232" i="1" s="1"/>
  <c r="Y200" i="1"/>
  <c r="AF200" i="1" s="1"/>
  <c r="Y168" i="1"/>
  <c r="AF168" i="1" s="1"/>
  <c r="Y120" i="1"/>
  <c r="AF120" i="1" s="1"/>
  <c r="Y231" i="1"/>
  <c r="AF231" i="1" s="1"/>
  <c r="Y199" i="1"/>
  <c r="AF199" i="1" s="1"/>
  <c r="Y167" i="1"/>
  <c r="AF167" i="1" s="1"/>
  <c r="Y135" i="1"/>
  <c r="AF135" i="1" s="1"/>
  <c r="Y103" i="1"/>
  <c r="AF103" i="1" s="1"/>
  <c r="Y214" i="1"/>
  <c r="AF214" i="1" s="1"/>
  <c r="Y182" i="1"/>
  <c r="AF182" i="1" s="1"/>
  <c r="Y150" i="1"/>
  <c r="AF150" i="1" s="1"/>
  <c r="Y118" i="1"/>
  <c r="AF118" i="1" s="1"/>
  <c r="Y229" i="1"/>
  <c r="AF229" i="1" s="1"/>
  <c r="Y197" i="1"/>
  <c r="AF197" i="1" s="1"/>
  <c r="Y165" i="1"/>
  <c r="AF165" i="1" s="1"/>
  <c r="Y133" i="1"/>
  <c r="AF133" i="1" s="1"/>
  <c r="Y101" i="1"/>
  <c r="AF101" i="1" s="1"/>
  <c r="Y212" i="1"/>
  <c r="AF212" i="1" s="1"/>
  <c r="Y196" i="1"/>
  <c r="AF196" i="1" s="1"/>
  <c r="Y164" i="1"/>
  <c r="AF164" i="1" s="1"/>
  <c r="Y132" i="1"/>
  <c r="AF132" i="1" s="1"/>
  <c r="Y142" i="1"/>
  <c r="AF142" i="1" s="1"/>
  <c r="Y205" i="1"/>
  <c r="AF205" i="1" s="1"/>
  <c r="Y125" i="1"/>
  <c r="AF125" i="1" s="1"/>
  <c r="Y220" i="1"/>
  <c r="AF220" i="1" s="1"/>
  <c r="Y172" i="1"/>
  <c r="AF172" i="1" s="1"/>
  <c r="Y108" i="1"/>
  <c r="AF108" i="1" s="1"/>
  <c r="Y203" i="1"/>
  <c r="AF203" i="1" s="1"/>
  <c r="Y155" i="1"/>
  <c r="AF155" i="1" s="1"/>
  <c r="Y218" i="1"/>
  <c r="AF218" i="1" s="1"/>
  <c r="Y122" i="1"/>
  <c r="AF122" i="1" s="1"/>
  <c r="AD35" i="1"/>
  <c r="AC35" i="1"/>
  <c r="AB35" i="1"/>
  <c r="AA35" i="1"/>
  <c r="AF35" i="1"/>
  <c r="AE35" i="1"/>
  <c r="AF40" i="1"/>
  <c r="AA40" i="1"/>
  <c r="AB40" i="1"/>
  <c r="AD29" i="1"/>
  <c r="AE29" i="1"/>
  <c r="AC29" i="1"/>
  <c r="AB29" i="1"/>
  <c r="AF29" i="1"/>
  <c r="AA29" i="1"/>
  <c r="AF4" i="1"/>
  <c r="AE4" i="1"/>
  <c r="AD4" i="1"/>
  <c r="AC4" i="1"/>
  <c r="AF7" i="1"/>
  <c r="AD7" i="1"/>
  <c r="AE7" i="1"/>
  <c r="AC7" i="1"/>
  <c r="AE30" i="1"/>
  <c r="AD30" i="1"/>
  <c r="AC30" i="1"/>
  <c r="AB30" i="1"/>
  <c r="AA30" i="1"/>
  <c r="AF30" i="1"/>
  <c r="AE34" i="1"/>
  <c r="AD34" i="1"/>
  <c r="AC34" i="1"/>
  <c r="AF34" i="1"/>
  <c r="AB34" i="1"/>
  <c r="AA34" i="1"/>
  <c r="AD33" i="1"/>
  <c r="AC33" i="1"/>
  <c r="AF33" i="1"/>
  <c r="AB33" i="1"/>
  <c r="AA33" i="1"/>
  <c r="AE33" i="1"/>
  <c r="AF9" i="1"/>
  <c r="AD9" i="1"/>
  <c r="AC9" i="1"/>
  <c r="AE9" i="1"/>
  <c r="AA36" i="1"/>
  <c r="AC36" i="1"/>
  <c r="AF36" i="1"/>
  <c r="AE36" i="1"/>
  <c r="AD36" i="1"/>
  <c r="AB36" i="1"/>
  <c r="AD6" i="1"/>
  <c r="AC6" i="1"/>
  <c r="AF6" i="1"/>
  <c r="AE6" i="1"/>
  <c r="AF39" i="1"/>
  <c r="AD39" i="1"/>
  <c r="AC39" i="1"/>
  <c r="AE39" i="1"/>
  <c r="AB39" i="1"/>
  <c r="AA39" i="1"/>
  <c r="AF38" i="1"/>
  <c r="AA38" i="1"/>
  <c r="AD38" i="1"/>
  <c r="AC38" i="1"/>
  <c r="AB38" i="1"/>
  <c r="AE38" i="1"/>
  <c r="AD10" i="1"/>
  <c r="AC10" i="1"/>
  <c r="AE10" i="1"/>
  <c r="AF10" i="1"/>
  <c r="AD3" i="1"/>
  <c r="AF3" i="1"/>
  <c r="AE3" i="1"/>
  <c r="AC3" i="1"/>
  <c r="AF5" i="1"/>
  <c r="AD5" i="1"/>
  <c r="AE5" i="1"/>
  <c r="AC5" i="1"/>
  <c r="AE32" i="1"/>
  <c r="AB32" i="1"/>
  <c r="AF32" i="1"/>
  <c r="AD32" i="1"/>
  <c r="AC32" i="1"/>
  <c r="AA32" i="1"/>
  <c r="AF37" i="1"/>
  <c r="AD37" i="1"/>
  <c r="AC37" i="1"/>
  <c r="AE37" i="1"/>
  <c r="AB37" i="1"/>
  <c r="AA37" i="1"/>
  <c r="AF8" i="1"/>
  <c r="AD8" i="1"/>
  <c r="AC8" i="1"/>
  <c r="AE8" i="1"/>
  <c r="AE12" i="1"/>
  <c r="AD12" i="1"/>
  <c r="AF12" i="1"/>
  <c r="AC12" i="1"/>
  <c r="AE11" i="1"/>
  <c r="AD11" i="1"/>
  <c r="AF11" i="1"/>
  <c r="AC11" i="1"/>
  <c r="AD31" i="1"/>
  <c r="AE31" i="1"/>
  <c r="AC31" i="1"/>
  <c r="AB31" i="1"/>
  <c r="AA31" i="1"/>
  <c r="AF31" i="1"/>
  <c r="AD2" i="1"/>
  <c r="AC2" i="1"/>
  <c r="AE2" i="1"/>
  <c r="AB13" i="1"/>
  <c r="AA13" i="1"/>
  <c r="AB11" i="1"/>
  <c r="AA11" i="1"/>
  <c r="AB12" i="1"/>
  <c r="AA12" i="1"/>
  <c r="AA5" i="1"/>
  <c r="AB5" i="1"/>
  <c r="AA10" i="1"/>
  <c r="AB10" i="1"/>
  <c r="AA8" i="1"/>
  <c r="AB8" i="1"/>
  <c r="AA9" i="1"/>
  <c r="AB9" i="1"/>
  <c r="AA6" i="1"/>
  <c r="AB6" i="1"/>
  <c r="AA4" i="1"/>
  <c r="AB4" i="1"/>
  <c r="AA3" i="1"/>
  <c r="AB3" i="1"/>
  <c r="AA7" i="1"/>
  <c r="AB7" i="1"/>
  <c r="AA2" i="1"/>
  <c r="AB2" i="1"/>
</calcChain>
</file>

<file path=xl/sharedStrings.xml><?xml version="1.0" encoding="utf-8"?>
<sst xmlns="http://schemas.openxmlformats.org/spreadsheetml/2006/main" count="195281" uniqueCount="638">
  <si>
    <t>Q1</t>
  </si>
  <si>
    <t>Q2</t>
  </si>
  <si>
    <t>Q3</t>
  </si>
  <si>
    <t>Q4</t>
  </si>
  <si>
    <t>Year</t>
  </si>
  <si>
    <t>Quarter</t>
  </si>
  <si>
    <t>TrustName</t>
  </si>
  <si>
    <t>Indicator</t>
  </si>
  <si>
    <t>NumberOfPatients</t>
  </si>
  <si>
    <t>Acronym</t>
  </si>
  <si>
    <t>Description</t>
  </si>
  <si>
    <t>COSD</t>
  </si>
  <si>
    <t xml:space="preserve">Cancer Outcomes and Services Dataset </t>
  </si>
  <si>
    <t>NHS</t>
  </si>
  <si>
    <t>NR</t>
  </si>
  <si>
    <t>PS</t>
  </si>
  <si>
    <t xml:space="preserve">Q3 </t>
  </si>
  <si>
    <t>NAoPri</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</si>
  <si>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</si>
  <si>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</si>
  <si>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</si>
  <si>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 xml:space="preserve"> </t>
  </si>
  <si>
    <t xml:space="preserve">Target: </t>
  </si>
  <si>
    <t>Risk adjustment:</t>
  </si>
  <si>
    <t>No</t>
  </si>
  <si>
    <t>Target</t>
  </si>
  <si>
    <t>Trust comes from dashboard page, Cell C10</t>
  </si>
  <si>
    <t>Title and Left y axis</t>
  </si>
  <si>
    <t>Denominator and Right y axis</t>
  </si>
  <si>
    <t>Read from dashboard cell F30</t>
  </si>
  <si>
    <t>Read from dashboard cell F12</t>
  </si>
  <si>
    <t>Number of patients (right axis)</t>
  </si>
  <si>
    <t>Upper control limit (left axis)</t>
  </si>
  <si>
    <t>Moving average  (left axis)</t>
  </si>
  <si>
    <t>Target (left axis)</t>
  </si>
  <si>
    <t>Lower control limit (left axis)</t>
  </si>
  <si>
    <t>Graph1</t>
  </si>
  <si>
    <t>Graph2</t>
  </si>
  <si>
    <t>Constants</t>
  </si>
  <si>
    <t>4</t>
  </si>
  <si>
    <t>3</t>
  </si>
  <si>
    <t>2</t>
  </si>
  <si>
    <t>1</t>
  </si>
  <si>
    <t>Percentage:</t>
  </si>
  <si>
    <t>Row Labels</t>
  </si>
  <si>
    <t>Grand Total</t>
  </si>
  <si>
    <t>Trust Dropdown</t>
  </si>
  <si>
    <t>Column1</t>
  </si>
  <si>
    <t>0</t>
  </si>
  <si>
    <t>User Guide</t>
  </si>
  <si>
    <t>indicator</t>
  </si>
  <si>
    <t>Ps_missing</t>
  </si>
  <si>
    <t>stage_missing</t>
  </si>
  <si>
    <t>Performance Indicator: Stage recorded</t>
  </si>
  <si>
    <t>Q1-2018</t>
  </si>
  <si>
    <t>ps_missing</t>
  </si>
  <si>
    <t>Q2-2018</t>
  </si>
  <si>
    <t>Q3-2018</t>
  </si>
  <si>
    <t>Q4-2018</t>
  </si>
  <si>
    <t>Q1-2019</t>
  </si>
  <si>
    <t>Q2-2019</t>
  </si>
  <si>
    <t>Q3-2019</t>
  </si>
  <si>
    <t>Q4-2019</t>
  </si>
  <si>
    <t>Q1-2020</t>
  </si>
  <si>
    <t>Q2-2020</t>
  </si>
  <si>
    <t>Q3-2020</t>
  </si>
  <si>
    <t>Q4-2020</t>
  </si>
  <si>
    <t>Q1-2021</t>
  </si>
  <si>
    <t>Q2-2021</t>
  </si>
  <si>
    <t>Q3-2021</t>
  </si>
  <si>
    <t>Q4-2021</t>
  </si>
  <si>
    <t>Q1-2022</t>
  </si>
  <si>
    <t>Q2-2022</t>
  </si>
  <si>
    <t>Q3-2022</t>
  </si>
  <si>
    <t>Percentage present (left axis)</t>
  </si>
  <si>
    <t>Cell C19</t>
  </si>
  <si>
    <t>Cell C37</t>
  </si>
  <si>
    <t>Cohort specification</t>
  </si>
  <si>
    <t>WHO Performance Status</t>
  </si>
  <si>
    <t>Performance Indicator: WHO Performance Status recorded</t>
  </si>
  <si>
    <t>Table of contents</t>
  </si>
  <si>
    <t>National Health Service</t>
  </si>
  <si>
    <t>indicator_items</t>
  </si>
  <si>
    <t>Number</t>
  </si>
  <si>
    <t>White</t>
  </si>
  <si>
    <t>Mixed</t>
  </si>
  <si>
    <t>Unknown</t>
  </si>
  <si>
    <t>Trust</t>
  </si>
  <si>
    <t>CA</t>
  </si>
  <si>
    <t>CA %</t>
  </si>
  <si>
    <t>Trust %</t>
  </si>
  <si>
    <t>National</t>
  </si>
  <si>
    <t>% not incuding unknown</t>
  </si>
  <si>
    <t>PATIENT CHARACTERISTIC</t>
  </si>
  <si>
    <t>TRUST</t>
  </si>
  <si>
    <t>CANCER ALLIANCE</t>
  </si>
  <si>
    <t>Number 
(% among known)</t>
  </si>
  <si>
    <t>INDEX OF MULTIPLE DEPRIVATION QUINTILE</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</si>
  <si>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</si>
  <si>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</si>
  <si>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</si>
  <si>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</si>
  <si>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</si>
  <si>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</si>
  <si>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</si>
  <si>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</si>
  <si>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</si>
  <si>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</si>
  <si>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</si>
  <si>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</si>
  <si>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</si>
  <si>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</si>
  <si>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</si>
  <si>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</si>
  <si>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</si>
  <si>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</si>
  <si>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</si>
  <si>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</si>
  <si>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</si>
  <si>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</si>
  <si>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</si>
  <si>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</si>
  <si>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</si>
  <si>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</si>
  <si>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</si>
  <si>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</si>
  <si>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</si>
  <si>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</si>
  <si>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</si>
  <si>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</si>
  <si>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</si>
  <si>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</si>
  <si>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</si>
  <si>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</si>
  <si>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</si>
  <si>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</si>
  <si>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</si>
  <si>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</si>
  <si>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</si>
  <si>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</si>
  <si>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</si>
  <si>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</si>
  <si>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</si>
  <si>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</si>
  <si>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</si>
  <si>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</si>
  <si>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</si>
  <si>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</si>
  <si>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</si>
  <si>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</si>
  <si>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</si>
  <si>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</si>
  <si>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</si>
  <si>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</si>
  <si>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</si>
  <si>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</si>
  <si>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</si>
  <si>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</si>
  <si>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</si>
  <si>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</si>
  <si>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</si>
  <si>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</si>
  <si>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</si>
  <si>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</si>
  <si>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</si>
  <si>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</si>
  <si>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</si>
  <si>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</si>
  <si>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</si>
  <si>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</si>
  <si>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</si>
  <si>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</si>
  <si>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</si>
  <si>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</si>
  <si>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</si>
  <si>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</si>
  <si>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</si>
  <si>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</si>
  <si>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</si>
  <si>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</si>
  <si>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</si>
  <si>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</si>
  <si>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</si>
  <si>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</si>
  <si>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</si>
  <si>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</si>
  <si>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</si>
  <si>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</si>
  <si>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</si>
  <si>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</si>
  <si>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</si>
  <si>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</si>
  <si>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</si>
  <si>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</si>
  <si>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</si>
  <si>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</si>
  <si>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</si>
  <si>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</si>
  <si>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</si>
  <si>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</si>
  <si>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</si>
  <si>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</si>
  <si>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</si>
  <si>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</si>
  <si>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</si>
  <si>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</si>
  <si>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</si>
  <si>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</si>
  <si>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</si>
  <si>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</si>
  <si>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</si>
  <si>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</si>
  <si>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</si>
  <si>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</si>
  <si>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</si>
  <si>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</si>
  <si>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</si>
  <si>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</si>
  <si>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</si>
  <si>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</si>
  <si>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</si>
  <si>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</si>
  <si>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</si>
  <si>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</si>
  <si>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</si>
  <si>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</si>
  <si>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</si>
  <si>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</si>
  <si>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</si>
  <si>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</si>
  <si>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</si>
  <si>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</si>
  <si>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</si>
  <si>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</si>
  <si>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</si>
  <si>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</si>
  <si>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</si>
  <si>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</si>
  <si>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</si>
  <si>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</si>
  <si>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</si>
  <si>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</si>
  <si>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</si>
  <si>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</si>
  <si>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</si>
  <si>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</si>
  <si>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</si>
  <si>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</si>
  <si>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</si>
  <si>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</si>
  <si>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</si>
  <si>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</si>
  <si>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</si>
  <si>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</si>
  <si>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</si>
  <si>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</si>
  <si>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</si>
  <si>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</si>
  <si>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</si>
  <si>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</si>
  <si>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</si>
  <si>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</si>
  <si>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</si>
  <si>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</si>
  <si>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</si>
  <si>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</si>
  <si>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</si>
  <si>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</si>
  <si>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</si>
  <si>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</si>
  <si>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</si>
  <si>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</si>
  <si>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</si>
  <si>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</si>
  <si>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</si>
  <si>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</si>
  <si>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</si>
  <si>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</si>
  <si>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</si>
  <si>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</si>
  <si>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</si>
  <si>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</si>
  <si>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</si>
  <si>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</si>
  <si>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</si>
  <si>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</si>
  <si>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</si>
  <si>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</si>
  <si>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</si>
  <si>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</si>
  <si>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</si>
  <si>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</si>
  <si>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</si>
  <si>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</si>
  <si>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</si>
  <si>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</si>
  <si>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</si>
  <si>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</si>
  <si>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</si>
  <si>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</si>
  <si>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</si>
  <si>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</si>
  <si>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</si>
  <si>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</si>
  <si>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</si>
  <si>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</si>
  <si>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</si>
  <si>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</si>
  <si>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</si>
  <si>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</si>
  <si>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</si>
  <si>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</si>
  <si>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</si>
  <si>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</si>
  <si>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</si>
  <si>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</si>
  <si>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</si>
  <si>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(blank)</t>
  </si>
  <si>
    <t>% incuding unknown</t>
  </si>
  <si>
    <t>CA % incuding unknown</t>
  </si>
  <si>
    <t>CA Number</t>
  </si>
  <si>
    <t>CA % not incuding unknown</t>
  </si>
  <si>
    <t>National Number</t>
  </si>
  <si>
    <t>National % not incuding unknown</t>
  </si>
  <si>
    <t>National % incuding unknown</t>
  </si>
  <si>
    <t>Cohort</t>
  </si>
  <si>
    <t>Year-Qtr</t>
  </si>
  <si>
    <t>TrustCode</t>
  </si>
  <si>
    <t>CancerAllianceCode</t>
  </si>
  <si>
    <t>CancerAllianceName</t>
  </si>
  <si>
    <t>Table1</t>
  </si>
  <si>
    <t>NAoPri_cohort</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</si>
  <si>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</si>
  <si>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</si>
  <si>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</si>
  <si>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</si>
  <si>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</si>
  <si>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</si>
  <si>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</si>
  <si>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</si>
  <si>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</si>
  <si>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</si>
  <si>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</si>
  <si>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</si>
  <si>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</si>
  <si>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</si>
  <si>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</si>
  <si>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
  </si>
  <si>
    <t>East of England - South</t>
  </si>
  <si>
    <t>age_decades_80cap</t>
  </si>
  <si>
    <t>18-29 yrs</t>
  </si>
  <si>
    <t>Lancashire and South Cumbria</t>
  </si>
  <si>
    <t>Kent and Medway</t>
  </si>
  <si>
    <t>East of England - North</t>
  </si>
  <si>
    <t>West Midlands</t>
  </si>
  <si>
    <t>East Midlands</t>
  </si>
  <si>
    <t>North Central London</t>
  </si>
  <si>
    <t>Northern</t>
  </si>
  <si>
    <t>West Yorkshire and Harrogate</t>
  </si>
  <si>
    <t>Greater Manchester</t>
  </si>
  <si>
    <t>Wessex</t>
  </si>
  <si>
    <t>Cheshire and Merseyside</t>
  </si>
  <si>
    <t>Surrey and Sussex</t>
  </si>
  <si>
    <t>Peninsula</t>
  </si>
  <si>
    <t>North East London</t>
  </si>
  <si>
    <t>South East London</t>
  </si>
  <si>
    <t>Thames Valley</t>
  </si>
  <si>
    <t>South Yorkshire and Bassetlaw</t>
  </si>
  <si>
    <t>30-39 yrs</t>
  </si>
  <si>
    <t>40-49 yrs</t>
  </si>
  <si>
    <t>50-59 yrs</t>
  </si>
  <si>
    <t>60-69 yrs</t>
  </si>
  <si>
    <t>70-79 yrs</t>
  </si>
  <si>
    <t>80+ yrs</t>
  </si>
  <si>
    <t>2+</t>
  </si>
  <si>
    <t>diagnosis_year</t>
  </si>
  <si>
    <t>2018</t>
  </si>
  <si>
    <t>2019</t>
  </si>
  <si>
    <t>2020</t>
  </si>
  <si>
    <t>2021</t>
  </si>
  <si>
    <t>2022</t>
  </si>
  <si>
    <t>disease_group</t>
  </si>
  <si>
    <t>Advanced M0</t>
  </si>
  <si>
    <t>DCIS</t>
  </si>
  <si>
    <t>Early invasive</t>
  </si>
  <si>
    <t>Unknown stage</t>
  </si>
  <si>
    <t>ethnicity_grp_RR</t>
  </si>
  <si>
    <t>Asian or Asian British</t>
  </si>
  <si>
    <t>Black or Black British</t>
  </si>
  <si>
    <t>Other Ethnic Group</t>
  </si>
  <si>
    <t>Not staged/Unstated</t>
  </si>
  <si>
    <t>Stage 0</t>
  </si>
  <si>
    <t>Stage 1</t>
  </si>
  <si>
    <t>Stage 2</t>
  </si>
  <si>
    <t>Stage 3</t>
  </si>
  <si>
    <t>gender</t>
  </si>
  <si>
    <t>Female</t>
  </si>
  <si>
    <t>Male</t>
  </si>
  <si>
    <t>imd_2019_RR</t>
  </si>
  <si>
    <t>1 - most deprived</t>
  </si>
  <si>
    <t>5 - least deprived</t>
  </si>
  <si>
    <t>scarf_731_grp</t>
  </si>
  <si>
    <t>NAT</t>
  </si>
  <si>
    <t>NAT %</t>
  </si>
  <si>
    <t>STAGE</t>
  </si>
  <si>
    <t>Fit</t>
  </si>
  <si>
    <t>YEAR OF DIAGNOSIS</t>
  </si>
  <si>
    <t>ETHNIC GROUP</t>
  </si>
  <si>
    <t>female</t>
  </si>
  <si>
    <t>male</t>
  </si>
  <si>
    <t>GENDER</t>
  </si>
  <si>
    <t>DISEASE GROUP</t>
  </si>
  <si>
    <t>Mild frailty</t>
  </si>
  <si>
    <t>Moderate frailty</t>
  </si>
  <si>
    <t>Severe frailty</t>
  </si>
  <si>
    <t>Missing</t>
  </si>
  <si>
    <t>Early invasive breast cancer (EIBC)</t>
  </si>
  <si>
    <t>Locally advanced breast cancer (LABC)</t>
  </si>
  <si>
    <t>Front end indicator and indicator item</t>
  </si>
  <si>
    <t>final_stage_tum</t>
  </si>
  <si>
    <t>Indicator Item</t>
  </si>
  <si>
    <t>Cohort (not used)</t>
  </si>
  <si>
    <t>ps_RR</t>
  </si>
  <si>
    <t>WHO PS 0</t>
  </si>
  <si>
    <t>WHO PS 1</t>
  </si>
  <si>
    <t>WHO PS 2</t>
  </si>
  <si>
    <t>WHO PS 3</t>
  </si>
  <si>
    <t>WHO PS 4</t>
  </si>
  <si>
    <t>WHO PS 5</t>
  </si>
  <si>
    <t>Not recorded</t>
  </si>
  <si>
    <t>rtd_route_RR</t>
  </si>
  <si>
    <t>Screening</t>
  </si>
  <si>
    <t>GP referral</t>
  </si>
  <si>
    <t>Two week wait</t>
  </si>
  <si>
    <t>Emergency presentation</t>
  </si>
  <si>
    <t>Inpatient elective</t>
  </si>
  <si>
    <t>Other outpatient</t>
  </si>
  <si>
    <t>ROUTE TO DIAGNOSIS</t>
  </si>
  <si>
    <t>ch_score_2cap</t>
  </si>
  <si>
    <t>final_stage_tum_grp</t>
  </si>
  <si>
    <t>MBC in HESAPC</t>
  </si>
  <si>
    <t>Not in HESAPC</t>
  </si>
  <si>
    <t>Stage 0-3</t>
  </si>
  <si>
    <t>Percentages are calculated by dividing the numerator by the denominator. These are presented as unadjusted values, so that NHS organisations can check the values against their own data.</t>
  </si>
  <si>
    <t>NAoPri cohort</t>
  </si>
  <si>
    <t>Jan 2018</t>
  </si>
  <si>
    <t>From 1st January 2018</t>
  </si>
  <si>
    <t>start_date_HES</t>
  </si>
  <si>
    <t>end_date_HES</t>
  </si>
  <si>
    <t>start_date_graph</t>
  </si>
  <si>
    <t>end_date_graph</t>
  </si>
  <si>
    <t>start_date_pt_char</t>
  </si>
  <si>
    <t>end_date_pt_char</t>
  </si>
  <si>
    <t>Trust names in DataPatientCharacteristics</t>
  </si>
  <si>
    <t>IMD</t>
  </si>
  <si>
    <t>Index of Multiple Deprivation</t>
  </si>
  <si>
    <t>RCRD</t>
  </si>
  <si>
    <t xml:space="preserve">The purpose of the National Audit of Primary Breast Cancer (NAoPri) is to evaluate the patterns of care and outcomes for people diagnosed with primary breast cancer in England and Wales, and to support services to improve the quality of care for these people. </t>
  </si>
  <si>
    <t>NDRS Data Improvement Leads</t>
  </si>
  <si>
    <t>Please refer to our FAQ #11 for current NDRS regional contacts - https://www.natcan.org.uk/faqs/faqs-for-professionals/</t>
  </si>
  <si>
    <t>Hospital Episode Statistics Admitted Patient Care data</t>
  </si>
  <si>
    <t>Not reported (data missing)</t>
  </si>
  <si>
    <t>(see cohort specification above for full details)</t>
  </si>
  <si>
    <t>ALL ENGLAND</t>
  </si>
  <si>
    <t>AGE AT DIAGNOSIS</t>
  </si>
  <si>
    <t>PERFORMANCE STATUS</t>
  </si>
  <si>
    <t>National Audit of Primary Breast Cancer</t>
  </si>
  <si>
    <t>HESAPC</t>
  </si>
  <si>
    <t>RM Partners West London</t>
  </si>
  <si>
    <t>Somerset, Wiltshire, Avon and Gloucestershire</t>
  </si>
  <si>
    <t>NAoPri Cohort</t>
  </si>
  <si>
    <t>Cohort exclusions</t>
  </si>
  <si>
    <t>Please find the list of NAoPri key COSD data items here - https://www.natcan.org.uk/resources/key-cosd-data-items-2023-2024/</t>
  </si>
  <si>
    <t xml:space="preserve">For individuals at NHS trusts, the local Data Improvement Lead at NDRS for your geographical region will be able to help you find out information about the Cancer Outcomes and Services Dataset (COSD) submissions for your NHS trust. </t>
  </si>
  <si>
    <t>@NAoPri_news</t>
  </si>
  <si>
    <t>https://www.natcan.org.uk/audits/primary-breast/</t>
  </si>
  <si>
    <t>breastcanceraudits@rcseng.ac.uk</t>
  </si>
  <si>
    <t>Percentage of people with WHO Performance Status recorded</t>
  </si>
  <si>
    <t>Number of people with primary breast cancer with WHO Performance Status recorded</t>
  </si>
  <si>
    <t>Number of people with primary breast cancer</t>
  </si>
  <si>
    <t>Percentage of people with breast cancer stage recorded</t>
  </si>
  <si>
    <t>Number of people with stage recorded as 0-3</t>
  </si>
  <si>
    <t>Rapid Cancer Registration Dataset</t>
  </si>
  <si>
    <t>SCARF INDEX*</t>
  </si>
  <si>
    <t>CHARLSON COMORBIDITY SCORE</t>
  </si>
  <si>
    <t>Key: SCARF INDEX = Secondary Care Administrative Records Frailty Index.</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</si>
  <si>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or 'Not Recorded', i.e. it represents missing data, we have not suppressed small numbers.</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</si>
  <si>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</si>
  <si>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</si>
  <si>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This NAoPri quarterly report allocates people to an NHS trust based on the “trust at diagnosis” recorded within the RCRD dataset.</t>
  </si>
  <si>
    <t>This chart shows an example of an organisation with a lot of variation in data completeness for an indicator.
The points (percentage completeness) vary from a low of 1% to a high of 80%.</t>
  </si>
  <si>
    <t>The graph below shows an organisation with consistently low data completeness.
Although there is some variation, the percentages are low and do not improve over time.</t>
  </si>
  <si>
    <t>.</t>
  </si>
  <si>
    <t>Q4-2022</t>
  </si>
  <si>
    <t>E920000001</t>
  </si>
  <si>
    <t>PercentageMisssing</t>
  </si>
  <si>
    <t>Column12</t>
  </si>
  <si>
    <t>Checks</t>
  </si>
  <si>
    <t>Hard coded List of trusts, and cancer alliances as an excel table, used for drop down menu in Dashboard</t>
  </si>
  <si>
    <t>Hard coded List of trusts, only, as an excel table, used for drop down menu in Dashboard</t>
  </si>
  <si>
    <t>Ductal carcinoma in-situ (DCIS)</t>
  </si>
  <si>
    <t>Refinements</t>
  </si>
  <si>
    <t>TWW</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</si>
  <si>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</si>
  <si>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</si>
  <si>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</si>
  <si>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</si>
  <si>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</si>
  <si>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</si>
  <si>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</si>
  <si>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</si>
  <si>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</si>
  <si>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</si>
  <si>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NAoPri team</t>
  </si>
  <si>
    <t>National Audit of Primary Breast Cancer (NAoPri)</t>
  </si>
  <si>
    <t>*Please see further information within the ‘Introduction’ tab.</t>
  </si>
  <si>
    <t xml:space="preserve">                                               @NAoPri_news</t>
  </si>
  <si>
    <t>In England, NATCAN receives information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sign-off of data submitted to NDRS is not mandated in England. The information held in the Cancer Registration dataset is compiled from a number of sources.</t>
  </si>
  <si>
    <t>NHS trusts providing breast cancer care; Multidisciplinary team (MDT)-nominated data lead, responsible for data entry and data quality</t>
  </si>
  <si>
    <t>Second 3 months (quarter) of the calendar year               Apr-Jun</t>
  </si>
  <si>
    <t>Third 3 months (quarter) of the calendar year                   Jul-Sep</t>
  </si>
  <si>
    <t>Fourth 3 months (quarter) of the calendar year                Oct-Dec</t>
  </si>
  <si>
    <t>First 3 months (quarter) of the calendar year                    Jan-Mar</t>
  </si>
  <si>
    <t>11th April 2024 First Quarterly Report
   • Creation of Dashboards and Patient Characteristics worksheets</t>
  </si>
  <si>
    <t>This cohort is all people diagnosed with breast cancer with stage recorded as 0-3, or missing, and no metastatic breast cancer recorded in HESAPC data within 12 months of diagnosis.</t>
  </si>
  <si>
    <r>
      <rPr>
        <b/>
        <sz val="11"/>
        <rFont val="Calibri"/>
        <family val="2"/>
        <scheme val="minor"/>
      </rPr>
      <t xml:space="preserve">Cancer Registration in England </t>
    </r>
    <r>
      <rPr>
        <sz val="11"/>
        <rFont val="Calibri"/>
        <family val="2"/>
        <scheme val="minor"/>
      </rPr>
      <t xml:space="preserve">
This work uses data that has been provided by patients and collected by the NHS as part of their care and support, including data that is collated, maintained and quality assured by the National Disease Registration Service (NDRS), which is part of NHS England. Access to the data was facilitated by the NHS England Data Access Request Service.</t>
    </r>
  </si>
  <si>
    <t>Humber, Coast and Vale</t>
  </si>
  <si>
    <t>Year_quarter</t>
  </si>
  <si>
    <t>Trust_Code</t>
  </si>
  <si>
    <t>Trust_Name</t>
  </si>
  <si>
    <t>CancerAlliance_Code</t>
  </si>
  <si>
    <t>CancerAlliance_Name</t>
  </si>
  <si>
    <t>PercentageYes</t>
  </si>
  <si>
    <t>UCL</t>
  </si>
  <si>
    <t>LCL</t>
  </si>
  <si>
    <t>E56000030</t>
  </si>
  <si>
    <t>cns_yes</t>
  </si>
  <si>
    <t>Q1-2023</t>
  </si>
  <si>
    <t>E56000012</t>
  </si>
  <si>
    <t>E56000028</t>
  </si>
  <si>
    <t>E56000025</t>
  </si>
  <si>
    <t>E56000035</t>
  </si>
  <si>
    <t>East of England</t>
  </si>
  <si>
    <t>E56000018</t>
  </si>
  <si>
    <t>E56000032</t>
  </si>
  <si>
    <t>E56000034</t>
  </si>
  <si>
    <t>E56000021</t>
  </si>
  <si>
    <t>West London</t>
  </si>
  <si>
    <t>E56000005</t>
  </si>
  <si>
    <t>E56000029</t>
  </si>
  <si>
    <t>E56000011</t>
  </si>
  <si>
    <t>E56000016</t>
  </si>
  <si>
    <t>E56000007</t>
  </si>
  <si>
    <t>E56000010</t>
  </si>
  <si>
    <t>E56000014</t>
  </si>
  <si>
    <t>Humber and North Yorkshire</t>
  </si>
  <si>
    <t>E56000026</t>
  </si>
  <si>
    <t>E56000027</t>
  </si>
  <si>
    <t>E56000031</t>
  </si>
  <si>
    <t>E56000033</t>
  </si>
  <si>
    <t>Trust comes from dashboard page, Cell C13</t>
  </si>
  <si>
    <t>Read from Indicators cell F15</t>
  </si>
  <si>
    <t>Cell C23</t>
  </si>
  <si>
    <t>Read from Indicators cell F38</t>
  </si>
  <si>
    <t>Cell C46</t>
  </si>
  <si>
    <t>Apr 2020</t>
  </si>
  <si>
    <t>Mar 2023</t>
  </si>
  <si>
    <t>From 1st April 2020</t>
  </si>
  <si>
    <t>Up to 31st March 2023</t>
  </si>
  <si>
    <t>Jan 2016</t>
  </si>
  <si>
    <t>Mar 2024</t>
  </si>
  <si>
    <t xml:space="preserve">Dates up to 31st March 2024. </t>
  </si>
  <si>
    <t>CA_Percentage</t>
  </si>
  <si>
    <t>Nat_Percentage</t>
  </si>
  <si>
    <t>bcs_yes</t>
  </si>
  <si>
    <t>Percentage of people receiving breast cancer surgery within 12 months of diagnosis</t>
  </si>
  <si>
    <t>Performance Indicator: Breast Cancer Surgery</t>
  </si>
  <si>
    <t>Number of people receiving breast cancer surgery within 12 months of diagnosis</t>
  </si>
  <si>
    <t>Number of people with primary breast cancer, with stage 0-3A or unknown stage</t>
  </si>
  <si>
    <t>irc_yes</t>
  </si>
  <si>
    <t>Graph3</t>
  </si>
  <si>
    <t>Number of patients (right axis, rolling annual average)</t>
  </si>
  <si>
    <t>Performance Indicator: Immediate reconstruction</t>
  </si>
  <si>
    <t>Read from Indicators cell F64</t>
  </si>
  <si>
    <t>Cell C71</t>
  </si>
  <si>
    <t>Trust comes from indicator page, Cell C13</t>
  </si>
  <si>
    <t>cns_missing</t>
  </si>
  <si>
    <t>Number of people with a meeting recorded with a CNS as Yes or No</t>
  </si>
  <si>
    <t>Read from dashboard cell F65</t>
  </si>
  <si>
    <t>Cell C72</t>
  </si>
  <si>
    <t>NAoPri quarterly report (April 2020 - March 2023)</t>
  </si>
  <si>
    <t>People diagnosed with primary breast cancer in England between 
1st April 2020 and 31st March 2023</t>
  </si>
  <si>
    <t>Percentage Cancer alliance (left axis)</t>
  </si>
  <si>
    <t>Percentage England (left axis)</t>
  </si>
  <si>
    <t>From 1st January 2016</t>
  </si>
  <si>
    <t>Percentage of people recorded as having an immediate reconstruction following a mastectomy</t>
  </si>
  <si>
    <t>Number of people recorded as having an immediate reconstruction following a mastectomy</t>
  </si>
  <si>
    <t>Number of people with primary breast cancer, with stage 0-3A or unknown stage, who have had a mastectomy within 12 months of diagnosis</t>
  </si>
  <si>
    <t>Dec 2022</t>
  </si>
  <si>
    <t>Up to 31st December 2022</t>
  </si>
  <si>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</si>
  <si>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t>Introduction</t>
  </si>
  <si>
    <t>This chart shows an example of an organisation with very high data completeness for an indicator.
Points are on or above the target of 90% in all quarters.</t>
  </si>
  <si>
    <t>&lt;10</t>
  </si>
  <si>
    <t>Handling of small numbers</t>
  </si>
  <si>
    <t>Allocation of diagnoses to trusts</t>
  </si>
  <si>
    <t>Each graph is for one NHS organisation.
The bars in each graph show the number of people in each quarter for that organisation.
The dot points show the percentage for the indicator in each quarter.
The black solid line shows the target for each indicator (where relevant)</t>
  </si>
  <si>
    <t>This NAoPri quarterly report allocates people to an NHS trust based on the “trust at diagnosis” recorded within the RCRD dataset. The speed of production of the RCRD means that the allocation of diagnoses to NHS trusts is based on best information available at the time of RCRD production; this can result in some misallocation of diagnoses.</t>
  </si>
  <si>
    <t>Click in the cell below to scroll &amp; select a TRUST:</t>
  </si>
  <si>
    <t>Click in the cell below to scroll &amp; select a TRUST, CANCER ALLIANCE, or ENGLAND:</t>
  </si>
  <si>
    <t>The NAoPri cohort is all people aged ≥18 years, diagnosed with breast cancer with stage recorded as 0-3, or missing, and no metastatic breast cancer recorded in HESAPC data within 12 months of diagnosis. The method used to exclude people with metastatic breast cancer recorded in HESAPC data requires 12 months follow-up in HESAPC data, which was not available for people diagnosed after 31st March 2023. The "View_Indicators" and "View_DataCompleteness" worksheets therefore present quarterly data for three years from 1st April 2020 to 31st March 2023.
The "Patient_Characteristics" worksheet shows details for people diagnosed with primary breast cancer from 1st January 2018 to 31st December 2022 with follow-up in HESAPC data until 31st December 2023.</t>
  </si>
  <si>
    <t>Cancer Alliance Lookup</t>
  </si>
  <si>
    <t>See  tab 'DataCompleteness'</t>
  </si>
  <si>
    <r>
      <rPr>
        <b/>
        <sz val="11"/>
        <color theme="1"/>
        <rFont val="Calibri"/>
        <family val="2"/>
        <scheme val="minor"/>
      </rPr>
      <t>Citation for this document:</t>
    </r>
    <r>
      <rPr>
        <sz val="11"/>
        <color theme="1"/>
        <rFont val="Calibri"/>
        <family val="2"/>
        <scheme val="minor"/>
      </rPr>
      <t xml:space="preserve">
National Audit of Primary Breast Cancer: Quarterly Report October 2024. London: Royal College of Surgeons of England, 2024.
© 2024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</si>
  <si>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 xml:space="preserve">The NAoPri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</si>
  <si>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r>
      <rPr>
        <sz val="11"/>
        <rFont val="Calibri"/>
        <family val="2"/>
        <scheme val="minor"/>
      </rPr>
      <t xml:space="preserve">For this quarterly report, the NAoPri utilised data from the Rapid Cancer Registration Dataset (RCRD). This dataset is compiled mainly from COSD records and is made available more quickly than the complete Cancer Registration dataset. However, the speed of production means that the range of data items is limited and several standard data items in the complete Cancer Registration dataset are unavailable. For breast cancer, this means information on tumour characteristics such as estrogen receptor (ER) and human epidermal growth factor receptor 2 (HER2) status is not available. It also does not have complete coverage of all people diagnosed with breast cancer in England during the reporting period. Full details of the RCRD including a data dictionary (v2.1) with available data items, can be accessed via </t>
    </r>
    <r>
      <rPr>
        <u/>
        <sz val="11"/>
        <color theme="10"/>
        <rFont val="Calibri"/>
        <family val="2"/>
        <scheme val="minor"/>
      </rPr>
      <t xml:space="preserve">https://digital.nhs.uk/ndrs/data/data-sets/rcrd. 
</t>
    </r>
    <r>
      <rPr>
        <sz val="11"/>
        <rFont val="Calibri"/>
        <family val="2"/>
        <scheme val="minor"/>
      </rPr>
      <t>The RCRD was provided with Rapid Pathway events data and linked to other national healthcare datasets, including Hospital Episode Statistics Admitted Patient Care (HESAPC) data. The datasets were received by NATCAN in May 2024 (RCRD) and in July 2024 (HESAPC) and contain patient data submitted to NDRS by English NHS trusts for people diagnosed with breast cancer between 1st January 2018 and 31st December 2023 (RCRD); HESAPC data were provided up to 31st March 2024.</t>
    </r>
  </si>
  <si>
    <t>The NAoPri cohort is all people aged ≥18 years, diagnosed with breast cancer with stage recorded as 0-3, or missing, and no metastatic breast cancer recorded in HESAPC data within 12 months of diagnosis. The method used to exclude people with metastatic breast cancer recorded in HESAPC data requires 12 months follow-up in HESAPC data, which was not available for people diagnosed after 31st March 2023.
The "View_Indicators" and "View_DataCompleteness" worksheets therefore present quarterly data for three years from 1st April 2020 to 31st March 2023.
The "View_Indicators" worksheet presents quarterly data for seeing a Clinical Nurse Specialist (CNS), for receiving breast cancer surgery, and for undergoing immediate breast reconstruction after mastectomy (IR).
The "View_DataCompleteness" worksheet  presents quarterly data completeness for stage at diagnosis, WHO performance status and CNS contact.
Characteristics of this cohort are presented on the "Patient_Characteristics" worksheet for all complete calendar years available for the NAoPri cohort for this quarterly report (people diagnosed from 1st January 2018 to 31st December 2022).</t>
  </si>
  <si>
    <t>This cell is located on each of the "View_Indicators", "View_DataCompleteness" and "Patient_Characteristics" worksheets and contains a dropdown menu where the user can select an NHS organisation.</t>
  </si>
  <si>
    <t>People are excluded from the NAoPri if: no place of diagnosis is recorded, place of diagnosis is a non-NHS organisation, the NHS organisation diagnosed less than 30 people with breast cancer annually (primary and metastatic breast cancer combined) or the NHS-organisation is a tertiary treatment centre.</t>
  </si>
  <si>
    <t>There is no need to suppress small numbers for data completeness metrics, but it is required for performance indicators and patient characteristics to minimise the risk of disclosing protected information and to produce reliable estimates.
For performance indicators with quarterly trust-level results, where there were fewer than 10 diagnoses in the denominator, the number of patients was suppressed and the indicator percentage rounded to the nearest 10%. For performance indicators with rolling annual average data, numbers were rounded and those below 10 over four quarters (with a rolling average of 2.5) were suppressed.
For patient characteristics, a longer time period was selected for reporting (5 years) compared to data quality and performance indicators (quarterly or annual) to provide a population-level summary. Thereafter, small numbers were handled as follows: for categories with small numbers (1-4) the number has been supressed by converting it to 2 and editing the numbers of a larger group to maintain the overall total. Therefore, the percentage provided for &lt;5 is similar to the real value and the other numbers within the patient characteristic may contain a small amount of ‘jitter’.</t>
  </si>
  <si>
    <r>
      <rPr>
        <b/>
        <sz val="11"/>
        <color theme="1"/>
        <rFont val="Calibri"/>
        <family val="2"/>
        <scheme val="minor"/>
      </rPr>
      <t>This report was prepared by members of the NAoPri project team:</t>
    </r>
    <r>
      <rPr>
        <sz val="11"/>
        <color theme="1"/>
        <rFont val="Calibri"/>
        <family val="2"/>
        <scheme val="minor"/>
      </rPr>
      <t xml:space="preserve">
• Kieran Horgan, Surgical Lead
• Davi</t>
    </r>
    <r>
      <rPr>
        <sz val="11"/>
        <rFont val="Calibri"/>
        <family val="2"/>
        <scheme val="minor"/>
      </rPr>
      <t>d Dodwell, Clinical Oncology Lead
• Mark Verrill, Medical Oncology Lead
Team members in the Clinical Effectiveness Unit, RCS England:
• David Cromwell, NAoPri Senior Methodologist
• Jemma Boyle, NAoPri Clinical Research Fellow
• Sarah Blacker, NAoPri Clinical Research Fellow
• Diana Withrow, NAoPri Methodologist</t>
    </r>
    <r>
      <rPr>
        <sz val="11"/>
        <color theme="1"/>
        <rFont val="Calibri"/>
        <family val="2"/>
        <scheme val="minor"/>
      </rPr>
      <t xml:space="preserve">
• Christine Delon, NAoPri Data Scientist
• Jibby Medina, NAoPri Programme Manager
With review and input from :
• The NAoPri Audit Advisory Committee (Clinical Reference Groups)
• NATCAN Executive Team</t>
    </r>
  </si>
  <si>
    <t>People were defined as having primary breast cancer where the ICD-10 code recorded was D05 OR C50 AND where BOTH of the following criteria were met:
::  stage at diagnosis was NOT recorded as stage 4 (e.g. stage is recorded as 0-3 or no stage is recorded)
:: ICD-10 codes for metastases were NOT recorded in HESAPC data within 12 months of the date of diagnosis</t>
  </si>
  <si>
    <t>Performance Indicator: Clinical Nurse Specialist recorded</t>
  </si>
  <si>
    <t>Percentage of people with data recorded for having contact with a Clinical Nurse Specialist (CNS)</t>
  </si>
  <si>
    <t>Performance Indicator: Clinical Nurse Specialist</t>
  </si>
  <si>
    <t>Percentage of people who have a record of having contact with a Clinical Nurse Specialist (CNS)</t>
  </si>
  <si>
    <t>Number of people who have a record of having contact with a CNS</t>
  </si>
  <si>
    <r>
      <t xml:space="preserve">11th July 2024 Second Quarterly Report
   • Update Dashboards, starting and ending one quarter later.
   • Refine Patient Characteristics methodology to include patients only up to the same end point used for dashboards, i.e. to use only the cohort with the full 12 months follow-up required to allow people to be assigned to NAoPri vs NAoMe </t>
    </r>
    <r>
      <rPr>
        <i/>
        <sz val="11"/>
        <rFont val="Calibri"/>
        <family val="2"/>
        <scheme val="minor"/>
      </rPr>
      <t>de novo</t>
    </r>
  </si>
  <si>
    <r>
      <rPr>
        <b/>
        <sz val="11"/>
        <rFont val="Calibri"/>
        <family val="2"/>
        <scheme val="minor"/>
      </rPr>
      <t>Examples of graphs</t>
    </r>
    <r>
      <rPr>
        <sz val="11"/>
        <rFont val="Calibri"/>
        <family val="2"/>
        <scheme val="minor"/>
      </rPr>
      <t xml:space="preserve">
The figures below provide some examples of what 'good' and 'less good' data completeness look like on the graphs displayed on the "View_DataCompleteness" worksheets.</t>
    </r>
  </si>
  <si>
    <t>Note: The method used to exclude people with metastatic breast cancer requires 12 months follow-up in HESAPC data, which was not available for people diagnosed after 31st March 2023. We have presented patient characteristics for only full years of data and included more years to increase the stability of the data. This cohort therefore spans Jan 2018 to Dec 2022.</t>
  </si>
  <si>
    <t>Percentage present (left axis, rolling annual average)</t>
  </si>
  <si>
    <t>Percentage Cancer alliance (left axis, rolling annual average)</t>
  </si>
  <si>
    <t>Percentage England (left axis, rolling annual average)</t>
  </si>
  <si>
    <t>Time frame</t>
  </si>
  <si>
    <t>For this indicator data is presented as four quarterly rolling averages to improve the stability of the estimate given the smaller denominator for analysis.</t>
  </si>
  <si>
    <t>First quarterly clinical performance indicator report</t>
  </si>
  <si>
    <t>This is the first quarterly clinical performance indicator report published for the NAoPri.
Data available to the audit for this quarterly report were based on patient-level records from the Rapid Cancer Registration Dataset (RCRD). This quarterly report provides an overview of: i) three performance indicators and, ii) the completeness and quality of key data items provided in the RCRD, for people diagnosed with primary breast cancer in England between 1st April 2020 and 31st March 2023. Going forward, the team will continue development work, in consultation with stakeholders, to determine which additional audit indicators are feasible for quarterly reporting using the RCRD and linked data.
Quarterly data is not currently available for people diagnosed with primary breast cancer in Wales.</t>
  </si>
  <si>
    <t>10th October 2024 First quarterly clinical performance indicator report
   • Create View_Indicators worksheet
   • Rename 'Dashboards' to View_DataCompleteness
   • Graphs start and end one quarter later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</si>
</sst>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9"/>
      <color theme="1"/>
      <name val="Calibri"/>
      <family val="2"/>
      <scheme val="minor"/>
    </font>
    <font>
      <sz val="9"/>
      <color theme="1"/>
      <name val="Calibri"/>
      <family val="2"/>
      <scheme val="minor"/>
    </font>
    <font>
      <u/>
      <sz val="11"/>
      <color theme="10"/>
      <name val="Calibri"/>
      <family val="2"/>
      <scheme val="minor"/>
    </font>
    <font>
      <sz val="11"/>
      <color rgb="FF479198"/>
      <name val="Calibri"/>
      <family val="2"/>
      <scheme val="minor"/>
    </font>
    <font>
      <sz val="10"/>
      <color theme="1"/>
      <name val="Calibri"/>
      <family val="2"/>
      <scheme val="minor"/>
    </font>
    <font>
      <sz val="10"/>
      <color rgb="FF479198"/>
      <name val="Calibri"/>
      <family val="2"/>
      <scheme val="minor"/>
    </font>
    <font>
      <sz val="10"/>
      <color theme="0"/>
      <name val="Calibri"/>
      <family val="2"/>
      <scheme val="minor"/>
    </font>
    <font>
      <sz val="10"/>
      <name val="Calibri"/>
      <family val="2"/>
      <scheme val="minor"/>
    </font>
    <font>
      <b/>
      <sz val="10"/>
      <color theme="1"/>
      <name val="Calibri"/>
      <family val="2"/>
      <scheme val="minor"/>
    </font>
    <font>
      <i/>
      <sz val="11"/>
      <color theme="1"/>
      <name val="Calibri"/>
      <family val="2"/>
      <scheme val="minor"/>
    </font>
    <font>
      <sz val="8"/>
      <color theme="1"/>
      <name val="Calibri"/>
      <family val="2"/>
      <scheme val="minor"/>
    </font>
    <font>
      <sz val="11"/>
      <color theme="0"/>
      <name val="Calibri"/>
      <family val="2"/>
      <scheme val="minor"/>
    </font>
    <font>
      <i/>
      <sz val="11"/>
      <name val="Calibri"/>
      <family val="2"/>
      <scheme val="minor"/>
    </font>
  </fonts>
  <fills count="14">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A4D8DE"/>
        <bgColor indexed="64"/>
      </patternFill>
    </fill>
    <fill>
      <patternFill patternType="solid">
        <fgColor rgb="FF73B8BF"/>
        <bgColor indexed="64"/>
      </patternFill>
    </fill>
    <fill>
      <patternFill patternType="solid">
        <fgColor rgb="FFD18579"/>
        <bgColor indexed="64"/>
      </patternFill>
    </fill>
    <fill>
      <patternFill patternType="solid">
        <fgColor rgb="FFFFDDD8"/>
        <bgColor indexed="64"/>
      </patternFill>
    </fill>
    <fill>
      <patternFill patternType="solid">
        <fgColor theme="0" tint="-4.9989318521683403E-2"/>
        <bgColor indexed="64"/>
      </patternFill>
    </fill>
    <fill>
      <patternFill patternType="solid">
        <fgColor theme="0"/>
        <bgColor indexed="64"/>
      </patternFill>
    </fill>
    <fill>
      <patternFill patternType="solid">
        <fgColor rgb="FFFEF9FC"/>
        <bgColor indexed="64"/>
      </patternFill>
    </fill>
    <fill>
      <patternFill patternType="solid">
        <fgColor theme="5" tint="0.79998168889431442"/>
        <bgColor indexed="64"/>
      </patternFill>
    </fill>
    <fill>
      <patternFill patternType="solid">
        <fgColor theme="8"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rgb="FFF7BCB3"/>
      </left>
      <right/>
      <top style="medium">
        <color rgb="FFF7BCB3"/>
      </top>
      <bottom/>
      <diagonal/>
    </border>
    <border>
      <left/>
      <right style="medium">
        <color rgb="FFF7BCB3"/>
      </right>
      <top style="medium">
        <color rgb="FFF7BCB3"/>
      </top>
      <bottom/>
      <diagonal/>
    </border>
    <border>
      <left style="medium">
        <color rgb="FFF7BCB3"/>
      </left>
      <right/>
      <top/>
      <bottom/>
      <diagonal/>
    </border>
    <border>
      <left/>
      <right style="medium">
        <color rgb="FFF7BCB3"/>
      </right>
      <top/>
      <bottom/>
      <diagonal/>
    </border>
    <border>
      <left style="medium">
        <color rgb="FFF7BCB3"/>
      </left>
      <right/>
      <top/>
      <bottom style="medium">
        <color rgb="FFF7BCB3"/>
      </bottom>
      <diagonal/>
    </border>
    <border>
      <left/>
      <right style="medium">
        <color rgb="FFF7BCB3"/>
      </right>
      <top/>
      <bottom style="medium">
        <color rgb="FFF7BCB3"/>
      </bottom>
      <diagonal/>
    </border>
    <border>
      <left style="medium">
        <color rgb="FF73B8BF"/>
      </left>
      <right/>
      <top style="medium">
        <color rgb="FF73B8BF"/>
      </top>
      <bottom/>
      <diagonal/>
    </border>
    <border>
      <left/>
      <right style="medium">
        <color rgb="FF73B8BF"/>
      </right>
      <top style="medium">
        <color rgb="FF73B8BF"/>
      </top>
      <bottom/>
      <diagonal/>
    </border>
    <border>
      <left style="medium">
        <color rgb="FF73B8BF"/>
      </left>
      <right/>
      <top/>
      <bottom/>
      <diagonal/>
    </border>
    <border>
      <left/>
      <right style="medium">
        <color rgb="FF73B8BF"/>
      </right>
      <top/>
      <bottom/>
      <diagonal/>
    </border>
    <border>
      <left style="medium">
        <color rgb="FF73B8BF"/>
      </left>
      <right/>
      <top/>
      <bottom style="medium">
        <color rgb="FF73B8BF"/>
      </bottom>
      <diagonal/>
    </border>
    <border>
      <left/>
      <right style="medium">
        <color rgb="FF73B8BF"/>
      </right>
      <top/>
      <bottom style="medium">
        <color rgb="FF73B8BF"/>
      </bottom>
      <diagonal/>
    </border>
    <border>
      <left/>
      <right/>
      <top style="medium">
        <color rgb="FFF7BCB3"/>
      </top>
      <bottom/>
      <diagonal/>
    </border>
    <border>
      <left/>
      <right/>
      <top/>
      <bottom style="medium">
        <color rgb="FFF7BCB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FFDDD8"/>
      </bottom>
      <diagonal/>
    </border>
    <border>
      <left/>
      <right/>
      <top/>
      <bottom style="medium">
        <color rgb="FF479198"/>
      </bottom>
      <diagonal/>
    </border>
    <border>
      <left style="medium">
        <color rgb="FFFFDDD8"/>
      </left>
      <right/>
      <top style="medium">
        <color rgb="FFFFDDD8"/>
      </top>
      <bottom style="medium">
        <color rgb="FFFFDDD8"/>
      </bottom>
      <diagonal/>
    </border>
    <border>
      <left/>
      <right style="medium">
        <color rgb="FFFFDDD8"/>
      </right>
      <top style="medium">
        <color rgb="FFFFDDD8"/>
      </top>
      <bottom style="medium">
        <color rgb="FFFFDDD8"/>
      </bottom>
      <diagonal/>
    </border>
    <border>
      <left style="medium">
        <color rgb="FF479198"/>
      </left>
      <right/>
      <top style="medium">
        <color rgb="FF479198"/>
      </top>
      <bottom style="medium">
        <color rgb="FF479198"/>
      </bottom>
      <diagonal/>
    </border>
    <border>
      <left/>
      <right style="medium">
        <color rgb="FF479198"/>
      </right>
      <top style="medium">
        <color rgb="FF479198"/>
      </top>
      <bottom style="medium">
        <color rgb="FF479198"/>
      </bottom>
      <diagonal/>
    </border>
    <border>
      <left style="medium">
        <color rgb="FFF7BCB3"/>
      </left>
      <right/>
      <top style="medium">
        <color rgb="FFF7BCB3"/>
      </top>
      <bottom style="medium">
        <color rgb="FFF7BCB3"/>
      </bottom>
      <diagonal/>
    </border>
    <border>
      <left/>
      <right/>
      <top style="medium">
        <color rgb="FFF7BCB3"/>
      </top>
      <bottom style="medium">
        <color rgb="FFF7BCB3"/>
      </bottom>
      <diagonal/>
    </border>
    <border>
      <left/>
      <right style="medium">
        <color rgb="FFF7BCB3"/>
      </right>
      <top style="medium">
        <color rgb="FFF7BCB3"/>
      </top>
      <bottom style="medium">
        <color rgb="FFF7BCB3"/>
      </bottom>
      <diagonal/>
    </border>
    <border>
      <left style="medium">
        <color rgb="FF73B8BF"/>
      </left>
      <right/>
      <top style="medium">
        <color rgb="FF73B8BF"/>
      </top>
      <bottom style="medium">
        <color rgb="FF73B8BF"/>
      </bottom>
      <diagonal/>
    </border>
    <border>
      <left/>
      <right/>
      <top style="medium">
        <color rgb="FF73B8BF"/>
      </top>
      <bottom style="medium">
        <color rgb="FF73B8BF"/>
      </bottom>
      <diagonal/>
    </border>
    <border>
      <left/>
      <right style="medium">
        <color rgb="FF73B8BF"/>
      </right>
      <top style="medium">
        <color rgb="FF73B8BF"/>
      </top>
      <bottom style="medium">
        <color rgb="FF73B8BF"/>
      </bottom>
      <diagonal/>
    </border>
    <border>
      <left/>
      <right/>
      <top style="medium">
        <color rgb="FF479198"/>
      </top>
      <bottom style="medium">
        <color rgb="FF479198"/>
      </bottom>
      <diagonal/>
    </border>
    <border>
      <left style="medium">
        <color rgb="FFAC5648"/>
      </left>
      <right/>
      <top style="medium">
        <color rgb="FFAC5648"/>
      </top>
      <bottom style="medium">
        <color rgb="FFAC5648"/>
      </bottom>
      <diagonal/>
    </border>
    <border>
      <left/>
      <right/>
      <top style="medium">
        <color rgb="FFAC5648"/>
      </top>
      <bottom style="medium">
        <color rgb="FFAC5648"/>
      </bottom>
      <diagonal/>
    </border>
    <border>
      <left/>
      <right style="medium">
        <color rgb="FFAC5648"/>
      </right>
      <top style="medium">
        <color rgb="FFAC5648"/>
      </top>
      <bottom style="medium">
        <color rgb="FFAC5648"/>
      </bottom>
      <diagonal/>
    </border>
    <border>
      <left/>
      <right/>
      <top style="medium">
        <color rgb="FFFFDDD8"/>
      </top>
      <bottom style="medium">
        <color rgb="FFFFDDD8"/>
      </bottom>
      <diagonal/>
    </border>
    <border>
      <left/>
      <right/>
      <top style="medium">
        <color rgb="FF73B8BF"/>
      </top>
      <bottom/>
      <diagonal/>
    </border>
  </borders>
  <cellStyleXfs count="2">
    <xf numFmtId="0" fontId="0" fillId="0" borderId="0"/>
    <xf numFmtId="0" fontId="6" fillId="0" borderId="0" applyNumberFormat="0" applyFill="0" applyBorder="0" applyAlignment="0" applyProtection="0"/>
  </cellStyleXfs>
  <cellXfs count="216">
    <xf numFmtId="0" fontId="0" fillId="0" borderId="0" xfId="0"/>
    <xf numFmtId="0" fontId="1" fillId="0" borderId="0" xfId="0" applyFont="1" applyAlignment="1">
      <alignment horizontal="center" vertical="center" wrapText="1"/>
    </xf>
    <xf numFmtId="0" fontId="0" fillId="0" borderId="0" xfId="0" applyAlignment="1">
      <alignment wrapText="1"/>
    </xf>
    <xf numFmtId="0" fontId="1" fillId="0" borderId="0" xfId="0" applyFont="1" applyAlignment="1">
      <alignment horizontal="left" vertical="center" wrapText="1"/>
    </xf>
    <xf numFmtId="0" fontId="2" fillId="0" borderId="0" xfId="0" applyFont="1"/>
    <xf numFmtId="0" fontId="2" fillId="0" borderId="2" xfId="0" applyFont="1" applyBorder="1"/>
    <xf numFmtId="0" fontId="2" fillId="0" borderId="3" xfId="0" applyFont="1" applyBorder="1"/>
    <xf numFmtId="0" fontId="2" fillId="3" borderId="0" xfId="0" applyFont="1" applyFill="1"/>
    <xf numFmtId="0" fontId="2" fillId="0" borderId="5" xfId="0" applyFont="1" applyBorder="1"/>
    <xf numFmtId="9" fontId="2" fillId="0" borderId="0" xfId="0" applyNumberFormat="1" applyFont="1"/>
    <xf numFmtId="0" fontId="2" fillId="0" borderId="7" xfId="0" applyFont="1" applyBorder="1"/>
    <xf numFmtId="0" fontId="2" fillId="0" borderId="8" xfId="0" applyFont="1" applyBorder="1"/>
    <xf numFmtId="9" fontId="2" fillId="0" borderId="8" xfId="0" applyNumberFormat="1" applyFont="1" applyBorder="1"/>
    <xf numFmtId="0" fontId="3" fillId="0" borderId="0" xfId="0" applyFont="1" applyAlignment="1">
      <alignment horizontal="center" vertical="center"/>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9" fontId="2" fillId="0" borderId="6" xfId="0" applyNumberFormat="1" applyFont="1" applyBorder="1"/>
    <xf numFmtId="9" fontId="2" fillId="0" borderId="9" xfId="0" applyNumberFormat="1" applyFont="1" applyBorder="1"/>
    <xf numFmtId="1" fontId="2" fillId="0" borderId="0" xfId="0" applyNumberFormat="1" applyFont="1"/>
    <xf numFmtId="1" fontId="2" fillId="0" borderId="8" xfId="0" applyNumberFormat="1" applyFont="1" applyBorder="1"/>
    <xf numFmtId="0" fontId="0" fillId="0" borderId="0" xfId="0" applyAlignment="1">
      <alignment horizontal="left"/>
    </xf>
    <xf numFmtId="0" fontId="1" fillId="0" borderId="0" xfId="0" applyFont="1" applyAlignment="1">
      <alignment horizontal="left" vertical="center"/>
    </xf>
    <xf numFmtId="1" fontId="3" fillId="3" borderId="3" xfId="0" applyNumberFormat="1" applyFont="1" applyFill="1" applyBorder="1" applyAlignment="1">
      <alignment horizontal="center" vertical="center" wrapText="1"/>
    </xf>
    <xf numFmtId="0" fontId="0" fillId="0" borderId="0" xfId="0" applyAlignment="1">
      <alignment vertical="center"/>
    </xf>
    <xf numFmtId="0" fontId="0" fillId="0" borderId="0" xfId="0" pivotButton="1"/>
    <xf numFmtId="0" fontId="0" fillId="0" borderId="0" xfId="0" applyAlignment="1">
      <alignment horizontal="center" vertical="center"/>
    </xf>
    <xf numFmtId="9" fontId="2" fillId="2" borderId="8" xfId="0" applyNumberFormat="1" applyFont="1" applyFill="1" applyBorder="1"/>
    <xf numFmtId="0" fontId="5" fillId="0" borderId="0" xfId="0" applyFont="1" applyAlignment="1">
      <alignment horizontal="center" vertical="center"/>
    </xf>
    <xf numFmtId="164" fontId="5" fillId="0" borderId="0" xfId="0" applyNumberFormat="1" applyFont="1" applyAlignment="1">
      <alignment horizontal="center" vertical="center"/>
    </xf>
    <xf numFmtId="9" fontId="4" fillId="0" borderId="0" xfId="0" applyNumberFormat="1"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9" fontId="0" fillId="0" borderId="0" xfId="0" applyNumberFormat="1" applyAlignment="1">
      <alignment horizontal="left" vertical="center" wrapText="1"/>
    </xf>
    <xf numFmtId="0" fontId="8" fillId="0" borderId="0" xfId="0" applyFont="1"/>
    <xf numFmtId="0" fontId="8" fillId="0" borderId="0" xfId="0" applyFont="1" applyAlignment="1">
      <alignment horizontal="right"/>
    </xf>
    <xf numFmtId="0" fontId="8" fillId="0" borderId="0" xfId="0" applyFont="1" applyAlignment="1">
      <alignment wrapText="1"/>
    </xf>
    <xf numFmtId="0" fontId="0" fillId="0" borderId="0" xfId="0" applyAlignment="1">
      <alignment horizontal="right" vertical="center"/>
    </xf>
    <xf numFmtId="0" fontId="1" fillId="0" borderId="10" xfId="0" applyFont="1" applyBorder="1" applyAlignment="1">
      <alignment horizontal="left" vertical="center"/>
    </xf>
    <xf numFmtId="0" fontId="0" fillId="0" borderId="11" xfId="0" applyBorder="1" applyAlignment="1">
      <alignment horizontal="left" vertical="center"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3" xfId="0" applyBorder="1" applyAlignment="1">
      <alignment horizontal="left" vertical="center" wrapText="1"/>
    </xf>
    <xf numFmtId="0" fontId="1" fillId="0" borderId="12" xfId="0" applyFont="1" applyBorder="1" applyAlignment="1">
      <alignment horizontal="left" vertical="center"/>
    </xf>
    <xf numFmtId="9" fontId="0" fillId="0" borderId="13" xfId="0" applyNumberFormat="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1" fillId="0" borderId="16" xfId="0" applyFont="1" applyBorder="1" applyAlignment="1">
      <alignment horizontal="left" vertical="center"/>
    </xf>
    <xf numFmtId="0" fontId="0" fillId="0" borderId="17" xfId="0" applyBorder="1" applyAlignment="1">
      <alignment horizontal="left" vertical="center" wrapText="1"/>
    </xf>
    <xf numFmtId="0" fontId="0" fillId="0" borderId="18" xfId="0" applyBorder="1" applyAlignment="1">
      <alignment horizontal="left" vertical="center"/>
    </xf>
    <xf numFmtId="0" fontId="0" fillId="0" borderId="19" xfId="0" applyBorder="1" applyAlignment="1">
      <alignment horizontal="left" vertical="center"/>
    </xf>
    <xf numFmtId="0" fontId="0" fillId="0" borderId="19" xfId="0" applyBorder="1" applyAlignment="1">
      <alignment horizontal="left" vertical="center" wrapText="1"/>
    </xf>
    <xf numFmtId="0" fontId="1" fillId="0" borderId="18" xfId="0" applyFont="1" applyBorder="1" applyAlignment="1">
      <alignment horizontal="left" vertical="center"/>
    </xf>
    <xf numFmtId="9" fontId="0" fillId="0" borderId="19" xfId="0" applyNumberFormat="1" applyBorder="1" applyAlignment="1">
      <alignment horizontal="left" vertical="center" wrapText="1"/>
    </xf>
    <xf numFmtId="0" fontId="0" fillId="0" borderId="20" xfId="0" applyBorder="1" applyAlignment="1">
      <alignment vertical="center"/>
    </xf>
    <xf numFmtId="0" fontId="0" fillId="0" borderId="21" xfId="0" applyBorder="1" applyAlignment="1">
      <alignment vertical="center" wrapText="1"/>
    </xf>
    <xf numFmtId="0" fontId="9" fillId="0" borderId="0" xfId="1" applyFont="1" applyAlignment="1">
      <alignment horizontal="right"/>
    </xf>
    <xf numFmtId="0" fontId="9" fillId="0" borderId="0" xfId="0" quotePrefix="1" applyFont="1" applyAlignment="1">
      <alignment horizontal="right"/>
    </xf>
    <xf numFmtId="0" fontId="8" fillId="0" borderId="0" xfId="0" applyFont="1" applyAlignment="1">
      <alignment horizontal="right" vertical="center"/>
    </xf>
    <xf numFmtId="0" fontId="8" fillId="0" borderId="0" xfId="0" applyFont="1" applyAlignment="1">
      <alignment vertical="center" wrapText="1"/>
    </xf>
    <xf numFmtId="0" fontId="8" fillId="0" borderId="0" xfId="0" applyFont="1" applyAlignment="1">
      <alignment vertical="center"/>
    </xf>
    <xf numFmtId="0" fontId="9" fillId="0" borderId="0" xfId="0" applyFont="1" applyAlignment="1">
      <alignment horizontal="right" vertical="center"/>
    </xf>
    <xf numFmtId="0" fontId="9" fillId="0" borderId="0" xfId="0" applyFont="1" applyAlignment="1">
      <alignment vertical="center"/>
    </xf>
    <xf numFmtId="0" fontId="1" fillId="0" borderId="22" xfId="0" applyFont="1" applyBorder="1" applyAlignment="1">
      <alignment horizontal="left" vertical="center"/>
    </xf>
    <xf numFmtId="0" fontId="0" fillId="0" borderId="23" xfId="0" applyBorder="1" applyAlignment="1">
      <alignment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xf numFmtId="0" fontId="0" fillId="0" borderId="5" xfId="0" applyBorder="1" applyAlignment="1">
      <alignment horizontal="left" indent="2"/>
    </xf>
    <xf numFmtId="0" fontId="0" fillId="0" borderId="0" xfId="0" applyAlignment="1">
      <alignment horizontal="right"/>
    </xf>
    <xf numFmtId="0" fontId="0" fillId="0" borderId="7" xfId="0" applyBorder="1" applyAlignment="1">
      <alignment horizontal="left" indent="2"/>
    </xf>
    <xf numFmtId="0" fontId="0" fillId="0" borderId="6" xfId="0" applyBorder="1" applyAlignment="1">
      <alignment horizontal="right"/>
    </xf>
    <xf numFmtId="0" fontId="0" fillId="0" borderId="0" xfId="0" applyAlignment="1">
      <alignment horizontal="right" wrapText="1"/>
    </xf>
    <xf numFmtId="0" fontId="0" fillId="0" borderId="5" xfId="0" applyBorder="1" applyAlignment="1">
      <alignment horizontal="left" wrapText="1" indent="2"/>
    </xf>
    <xf numFmtId="0" fontId="0" fillId="0" borderId="7" xfId="0" applyBorder="1" applyAlignment="1">
      <alignment horizontal="left" wrapText="1" indent="2"/>
    </xf>
    <xf numFmtId="9" fontId="5" fillId="0" borderId="0" xfId="0" applyNumberFormat="1" applyFont="1" applyAlignment="1">
      <alignment horizontal="center" vertical="center"/>
    </xf>
    <xf numFmtId="0" fontId="3" fillId="0" borderId="0" xfId="0" applyFont="1" applyAlignment="1">
      <alignment horizontal="center" vertical="center" wrapText="1"/>
    </xf>
    <xf numFmtId="0" fontId="2" fillId="0" borderId="2" xfId="0" applyFont="1" applyBorder="1" applyAlignment="1">
      <alignment wrapText="1"/>
    </xf>
    <xf numFmtId="0" fontId="2" fillId="0" borderId="3" xfId="0" applyFont="1" applyBorder="1" applyAlignment="1">
      <alignment wrapText="1"/>
    </xf>
    <xf numFmtId="0" fontId="1" fillId="0" borderId="2" xfId="0" applyFont="1" applyBorder="1"/>
    <xf numFmtId="0" fontId="3" fillId="3" borderId="2" xfId="0" applyFont="1" applyFill="1" applyBorder="1" applyAlignment="1">
      <alignment horizontal="center" vertical="center" wrapText="1"/>
    </xf>
    <xf numFmtId="1" fontId="2" fillId="0" borderId="5" xfId="0" applyNumberFormat="1" applyFont="1" applyBorder="1"/>
    <xf numFmtId="1" fontId="2" fillId="0" borderId="7" xfId="0" applyNumberFormat="1" applyFont="1" applyBorder="1"/>
    <xf numFmtId="0" fontId="0" fillId="0" borderId="2" xfId="0" applyBorder="1" applyAlignment="1">
      <alignment wrapText="1"/>
    </xf>
    <xf numFmtId="0" fontId="0" fillId="0" borderId="5" xfId="0" applyBorder="1"/>
    <xf numFmtId="0" fontId="0" fillId="0" borderId="6" xfId="0" applyBorder="1"/>
    <xf numFmtId="0" fontId="0" fillId="9" borderId="5" xfId="0" applyFill="1" applyBorder="1"/>
    <xf numFmtId="0" fontId="0" fillId="2" borderId="0" xfId="0" applyFill="1" applyAlignment="1">
      <alignment horizontal="right"/>
    </xf>
    <xf numFmtId="0" fontId="0" fillId="2" borderId="6" xfId="0" applyFill="1" applyBorder="1" applyAlignment="1">
      <alignment horizontal="right"/>
    </xf>
    <xf numFmtId="1" fontId="0" fillId="4" borderId="0" xfId="0" applyNumberFormat="1" applyFill="1" applyAlignment="1">
      <alignment horizontal="right"/>
    </xf>
    <xf numFmtId="1" fontId="0" fillId="4" borderId="6" xfId="0" applyNumberFormat="1" applyFill="1" applyBorder="1" applyAlignment="1">
      <alignment horizontal="right"/>
    </xf>
    <xf numFmtId="0" fontId="0" fillId="9" borderId="7" xfId="0" applyFill="1" applyBorder="1"/>
    <xf numFmtId="1" fontId="0" fillId="4" borderId="8" xfId="0" applyNumberFormat="1" applyFill="1" applyBorder="1" applyAlignment="1">
      <alignment horizontal="right"/>
    </xf>
    <xf numFmtId="1" fontId="0" fillId="4" borderId="9" xfId="0" applyNumberFormat="1" applyFill="1" applyBorder="1" applyAlignment="1">
      <alignment horizontal="right"/>
    </xf>
    <xf numFmtId="0" fontId="0" fillId="5" borderId="0" xfId="0" applyFill="1" applyAlignment="1">
      <alignment horizontal="left" vertical="center"/>
    </xf>
    <xf numFmtId="0" fontId="0" fillId="8" borderId="0" xfId="0" applyFill="1"/>
    <xf numFmtId="9" fontId="2" fillId="8" borderId="0" xfId="0" applyNumberFormat="1" applyFont="1" applyFill="1"/>
    <xf numFmtId="9" fontId="2" fillId="8" borderId="6" xfId="0" applyNumberFormat="1" applyFont="1" applyFill="1" applyBorder="1"/>
    <xf numFmtId="9" fontId="2" fillId="8" borderId="8" xfId="0" applyNumberFormat="1" applyFont="1" applyFill="1" applyBorder="1"/>
    <xf numFmtId="9" fontId="2" fillId="8" borderId="9" xfId="0" applyNumberFormat="1" applyFont="1" applyFill="1" applyBorder="1"/>
    <xf numFmtId="0" fontId="12" fillId="0" borderId="0" xfId="0" applyFont="1" applyAlignment="1">
      <alignment horizontal="left"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 fontId="0" fillId="0" borderId="0" xfId="0" applyNumberFormat="1"/>
    <xf numFmtId="164" fontId="0" fillId="0" borderId="0" xfId="0" applyNumberFormat="1"/>
    <xf numFmtId="164" fontId="0" fillId="0" borderId="0" xfId="0" applyNumberFormat="1" applyAlignment="1">
      <alignment horizontal="center" vertical="center" wrapText="1"/>
    </xf>
    <xf numFmtId="0" fontId="1" fillId="0" borderId="0" xfId="0" applyFont="1" applyAlignment="1">
      <alignment vertical="center" wrapText="1"/>
    </xf>
    <xf numFmtId="0" fontId="11" fillId="0" borderId="0" xfId="0" applyFont="1" applyAlignment="1">
      <alignment wrapText="1"/>
    </xf>
    <xf numFmtId="0" fontId="10" fillId="0" borderId="0" xfId="1" applyFont="1" applyAlignment="1">
      <alignment horizontal="right" vertical="center"/>
    </xf>
    <xf numFmtId="0" fontId="10" fillId="0" borderId="0" xfId="0" quotePrefix="1" applyFont="1" applyAlignment="1">
      <alignment horizontal="right" vertical="center"/>
    </xf>
    <xf numFmtId="0" fontId="1" fillId="8" borderId="0" xfId="0" applyFont="1" applyFill="1"/>
    <xf numFmtId="0" fontId="1" fillId="7" borderId="0" xfId="0" applyFont="1" applyFill="1" applyAlignment="1">
      <alignment horizontal="left" vertical="center"/>
    </xf>
    <xf numFmtId="0" fontId="13" fillId="0" borderId="13" xfId="0" applyFont="1" applyBorder="1" applyAlignment="1">
      <alignment horizontal="left" vertical="center" wrapText="1"/>
    </xf>
    <xf numFmtId="0" fontId="13" fillId="0" borderId="19" xfId="0" applyFont="1" applyBorder="1" applyAlignment="1">
      <alignment horizontal="left" vertical="center" wrapText="1"/>
    </xf>
    <xf numFmtId="0" fontId="9" fillId="0" borderId="0" xfId="1" applyFont="1" applyAlignment="1">
      <alignment horizontal="center"/>
    </xf>
    <xf numFmtId="0" fontId="0" fillId="0" borderId="0" xfId="0" applyAlignment="1">
      <alignment horizontal="left" wrapText="1" indent="2"/>
    </xf>
    <xf numFmtId="0" fontId="8" fillId="0" borderId="0" xfId="0" applyFont="1" applyAlignment="1">
      <alignment vertical="top"/>
    </xf>
    <xf numFmtId="0" fontId="8" fillId="0" borderId="0" xfId="0" applyFont="1" applyAlignment="1">
      <alignment vertical="top" wrapText="1"/>
    </xf>
    <xf numFmtId="0" fontId="0" fillId="0" borderId="0" xfId="0"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3" xfId="0" applyBorder="1" applyAlignment="1">
      <alignment horizontal="center" wrapText="1"/>
    </xf>
    <xf numFmtId="0" fontId="0" fillId="0" borderId="4" xfId="0" applyBorder="1" applyAlignment="1">
      <alignment horizontal="center" wrapText="1"/>
    </xf>
    <xf numFmtId="0" fontId="0" fillId="0" borderId="0" xfId="0"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7" fillId="0" borderId="0" xfId="0" quotePrefix="1" applyFont="1" applyAlignment="1">
      <alignment horizontal="center" vertical="center"/>
    </xf>
    <xf numFmtId="0" fontId="9" fillId="0" borderId="0" xfId="1" quotePrefix="1" applyFont="1" applyAlignment="1">
      <alignment horizontal="center"/>
    </xf>
    <xf numFmtId="3" fontId="4" fillId="0" borderId="0" xfId="0" applyNumberFormat="1" applyFont="1" applyAlignment="1">
      <alignment horizontal="center" vertical="center" wrapText="1"/>
    </xf>
    <xf numFmtId="3" fontId="5" fillId="0" borderId="0" xfId="0" applyNumberFormat="1" applyFont="1" applyAlignment="1">
      <alignment horizontal="center" vertical="center"/>
    </xf>
    <xf numFmtId="164" fontId="4" fillId="0" borderId="0" xfId="0" applyNumberFormat="1" applyFont="1" applyAlignment="1">
      <alignment horizontal="center" vertical="center" wrapText="1"/>
    </xf>
    <xf numFmtId="17" fontId="2" fillId="0" borderId="0" xfId="0" quotePrefix="1" applyNumberFormat="1" applyFont="1"/>
    <xf numFmtId="0" fontId="2" fillId="0" borderId="0" xfId="0" quotePrefix="1" applyFont="1"/>
    <xf numFmtId="0" fontId="14" fillId="0" borderId="0" xfId="0" applyFont="1" applyAlignment="1">
      <alignment wrapText="1"/>
    </xf>
    <xf numFmtId="0" fontId="0" fillId="12" borderId="0" xfId="0" applyFill="1"/>
    <xf numFmtId="0" fontId="0" fillId="12" borderId="0" xfId="0" applyFill="1" applyAlignment="1">
      <alignment horizontal="left"/>
    </xf>
    <xf numFmtId="0" fontId="14" fillId="0" borderId="0" xfId="0" applyFont="1" applyAlignment="1">
      <alignment horizontal="center" vertical="center" wrapText="1"/>
    </xf>
    <xf numFmtId="0" fontId="0" fillId="0" borderId="0" xfId="0" applyAlignment="1">
      <alignment horizontal="center" vertical="center" wrapText="1"/>
    </xf>
    <xf numFmtId="0" fontId="7" fillId="0" borderId="0" xfId="1" quotePrefix="1" applyFont="1" applyAlignment="1">
      <alignment horizontal="center"/>
    </xf>
    <xf numFmtId="0" fontId="2" fillId="0" borderId="36" xfId="0" applyFont="1" applyBorder="1" applyAlignment="1">
      <alignment horizontal="left" vertical="center" wrapText="1"/>
    </xf>
    <xf numFmtId="0" fontId="0" fillId="0" borderId="35" xfId="0" applyBorder="1" applyAlignment="1">
      <alignment horizontal="left" vertical="center" wrapText="1"/>
    </xf>
    <xf numFmtId="0" fontId="0" fillId="0" borderId="37" xfId="0" applyBorder="1" applyAlignment="1">
      <alignment horizontal="left" vertical="center" wrapText="1"/>
    </xf>
    <xf numFmtId="0" fontId="1" fillId="0" borderId="0" xfId="0" applyFont="1" applyAlignment="1">
      <alignment vertical="center"/>
    </xf>
    <xf numFmtId="0" fontId="0" fillId="6" borderId="1" xfId="0" applyFill="1" applyBorder="1" applyAlignment="1">
      <alignment vertical="center"/>
    </xf>
    <xf numFmtId="0" fontId="1" fillId="0" borderId="0" xfId="0" applyFont="1"/>
    <xf numFmtId="0" fontId="6" fillId="0" borderId="0" xfId="1" applyAlignment="1">
      <alignment horizontal="left"/>
    </xf>
    <xf numFmtId="0" fontId="0" fillId="10" borderId="0" xfId="0" applyFill="1"/>
    <xf numFmtId="0" fontId="0" fillId="0" borderId="26" xfId="0" applyBorder="1"/>
    <xf numFmtId="0" fontId="2" fillId="0" borderId="26" xfId="0" applyFont="1" applyBorder="1"/>
    <xf numFmtId="0" fontId="0" fillId="0" borderId="27" xfId="0" applyBorder="1"/>
    <xf numFmtId="0" fontId="2" fillId="0" borderId="0" xfId="0" applyFont="1" applyAlignment="1">
      <alignment horizontal="left" vertical="center" wrapText="1"/>
    </xf>
    <xf numFmtId="0" fontId="6" fillId="0" borderId="0" xfId="1" applyAlignment="1">
      <alignment vertical="center" wrapText="1"/>
    </xf>
    <xf numFmtId="0" fontId="0" fillId="0" borderId="35" xfId="0" applyBorder="1" applyAlignment="1">
      <alignment vertical="center" wrapText="1"/>
    </xf>
    <xf numFmtId="0" fontId="0" fillId="8" borderId="0" xfId="0" applyFill="1" applyAlignment="1">
      <alignment wrapText="1"/>
    </xf>
    <xf numFmtId="0" fontId="0" fillId="4" borderId="0" xfId="0" applyFill="1"/>
    <xf numFmtId="0" fontId="2" fillId="4" borderId="0" xfId="0" applyFont="1" applyFill="1"/>
    <xf numFmtId="0" fontId="1" fillId="0" borderId="1" xfId="0" applyFont="1" applyBorder="1" applyAlignment="1">
      <alignment horizontal="left" vertical="center"/>
    </xf>
    <xf numFmtId="0" fontId="1" fillId="10" borderId="0" xfId="0" applyFont="1" applyFill="1" applyAlignment="1">
      <alignment horizontal="left" wrapText="1"/>
    </xf>
    <xf numFmtId="1" fontId="2" fillId="13" borderId="0" xfId="0" applyNumberFormat="1" applyFont="1" applyFill="1"/>
    <xf numFmtId="9" fontId="2" fillId="13" borderId="0" xfId="0" applyNumberFormat="1" applyFont="1" applyFill="1"/>
    <xf numFmtId="0" fontId="0" fillId="9" borderId="0" xfId="0" applyFill="1" applyAlignment="1">
      <alignment vertical="center"/>
    </xf>
    <xf numFmtId="0" fontId="0" fillId="9" borderId="0" xfId="0" applyFill="1" applyAlignment="1">
      <alignment horizontal="left" vertical="center"/>
    </xf>
    <xf numFmtId="0" fontId="3" fillId="0" borderId="0" xfId="0" applyFont="1" applyAlignment="1">
      <alignment horizontal="left" vertical="center" wrapText="1"/>
    </xf>
    <xf numFmtId="0" fontId="6" fillId="0" borderId="0" xfId="1"/>
    <xf numFmtId="0" fontId="6" fillId="0" borderId="0" xfId="1" applyAlignment="1">
      <alignment vertical="center"/>
    </xf>
    <xf numFmtId="0" fontId="0" fillId="6" borderId="0" xfId="0" applyFill="1" applyAlignment="1">
      <alignment horizontal="left" vertical="center" wrapText="1"/>
    </xf>
    <xf numFmtId="0" fontId="0" fillId="0" borderId="35" xfId="0" applyBorder="1" applyAlignment="1">
      <alignment horizontal="left" vertical="center" wrapText="1"/>
    </xf>
    <xf numFmtId="0" fontId="0" fillId="0" borderId="37" xfId="0" applyBorder="1" applyAlignment="1">
      <alignment horizontal="left" vertical="center" wrapText="1"/>
    </xf>
    <xf numFmtId="0" fontId="8" fillId="0" borderId="43" xfId="0" applyFont="1" applyBorder="1" applyAlignment="1">
      <alignment horizontal="left" vertical="center" wrapText="1"/>
    </xf>
    <xf numFmtId="14" fontId="0" fillId="0" borderId="35" xfId="0" applyNumberFormat="1" applyBorder="1" applyAlignment="1">
      <alignment horizontal="left" vertical="center" wrapText="1"/>
    </xf>
    <xf numFmtId="14" fontId="0" fillId="0" borderId="37" xfId="0" applyNumberFormat="1" applyBorder="1" applyAlignment="1">
      <alignment horizontal="left" vertical="center" wrapText="1"/>
    </xf>
    <xf numFmtId="0" fontId="2" fillId="11" borderId="39" xfId="0" applyFont="1" applyFill="1" applyBorder="1" applyAlignment="1">
      <alignment horizontal="left" vertical="center" wrapText="1"/>
    </xf>
    <xf numFmtId="0" fontId="2" fillId="11" borderId="40" xfId="0" applyFont="1" applyFill="1" applyBorder="1" applyAlignment="1">
      <alignment horizontal="left" vertical="center" wrapText="1"/>
    </xf>
    <xf numFmtId="0" fontId="2" fillId="11" borderId="41" xfId="0" applyFont="1" applyFill="1" applyBorder="1" applyAlignment="1">
      <alignment horizontal="left" vertical="center" wrapText="1"/>
    </xf>
    <xf numFmtId="0" fontId="2" fillId="0" borderId="30" xfId="0" applyFont="1" applyBorder="1" applyAlignment="1">
      <alignment horizontal="left" vertical="center" wrapText="1"/>
    </xf>
    <xf numFmtId="0" fontId="2" fillId="0" borderId="38" xfId="0" applyFont="1" applyBorder="1" applyAlignment="1">
      <alignment horizontal="left" vertical="center" wrapText="1"/>
    </xf>
    <xf numFmtId="0" fontId="2" fillId="0" borderId="31" xfId="0" applyFont="1" applyBorder="1" applyAlignment="1">
      <alignment horizontal="left" vertical="center" wrapText="1"/>
    </xf>
    <xf numFmtId="0" fontId="2" fillId="0" borderId="0" xfId="0" applyFont="1" applyAlignment="1">
      <alignment horizontal="left" vertical="center" wrapText="1"/>
    </xf>
    <xf numFmtId="0" fontId="15" fillId="6" borderId="0" xfId="0" applyFont="1" applyFill="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6" fillId="0" borderId="39" xfId="1" applyBorder="1" applyAlignment="1">
      <alignment horizontal="left" vertical="center" wrapText="1"/>
    </xf>
    <xf numFmtId="0" fontId="6" fillId="0" borderId="40" xfId="1" applyBorder="1" applyAlignment="1">
      <alignment horizontal="left" vertical="center" wrapText="1"/>
    </xf>
    <xf numFmtId="0" fontId="6" fillId="0" borderId="41" xfId="1" applyBorder="1" applyAlignment="1">
      <alignment horizontal="left" vertical="center" wrapText="1"/>
    </xf>
    <xf numFmtId="0" fontId="15" fillId="6" borderId="0" xfId="0" applyFont="1" applyFill="1" applyAlignment="1">
      <alignment horizontal="left" vertical="center"/>
    </xf>
    <xf numFmtId="0" fontId="2" fillId="0" borderId="5" xfId="0" applyFont="1" applyBorder="1" applyAlignment="1">
      <alignment horizontal="left" vertical="center" wrapText="1"/>
    </xf>
    <xf numFmtId="0" fontId="0" fillId="0" borderId="0" xfId="0" applyAlignment="1">
      <alignment horizontal="left" wrapText="1"/>
    </xf>
    <xf numFmtId="0" fontId="6" fillId="0" borderId="0" xfId="1"/>
    <xf numFmtId="0" fontId="2" fillId="0" borderId="28" xfId="0" applyFont="1" applyBorder="1" applyAlignment="1">
      <alignment horizontal="left" vertical="center" wrapText="1"/>
    </xf>
    <xf numFmtId="0" fontId="2" fillId="0" borderId="42" xfId="0" applyFont="1" applyBorder="1" applyAlignment="1">
      <alignment horizontal="left" vertical="center" wrapText="1"/>
    </xf>
    <xf numFmtId="0" fontId="2" fillId="0" borderId="29" xfId="0" applyFont="1" applyBorder="1" applyAlignment="1">
      <alignment horizontal="left" vertical="center" wrapText="1"/>
    </xf>
    <xf numFmtId="0" fontId="0" fillId="0" borderId="0" xfId="0" applyAlignment="1">
      <alignment wrapText="1"/>
    </xf>
    <xf numFmtId="0" fontId="0" fillId="0" borderId="0" xfId="0" applyAlignment="1">
      <alignment horizontal="left" vertical="top" wrapText="1"/>
    </xf>
    <xf numFmtId="0" fontId="2" fillId="0" borderId="35" xfId="0" applyFont="1" applyBorder="1" applyAlignment="1">
      <alignment horizontal="lef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36" xfId="0" applyBorder="1" applyAlignment="1">
      <alignment horizontal="left"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7" fillId="0" borderId="0" xfId="1" applyFont="1" applyAlignment="1">
      <alignment horizontal="center" vertical="center"/>
    </xf>
    <xf numFmtId="0" fontId="6" fillId="0" borderId="0" xfId="1" applyAlignment="1">
      <alignment horizontal="left" vertical="center" wrapText="1"/>
    </xf>
    <xf numFmtId="0" fontId="0" fillId="5" borderId="0" xfId="0" applyFill="1" applyAlignment="1">
      <alignment horizontal="left"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3" fillId="8" borderId="0" xfId="0" applyFont="1" applyFill="1" applyAlignment="1">
      <alignment horizontal="left" vertical="center" wrapText="1"/>
    </xf>
    <xf numFmtId="0" fontId="1" fillId="7" borderId="0" xfId="0" applyFont="1" applyFill="1" applyAlignment="1">
      <alignment horizontal="left" vertical="center" wrapText="1"/>
    </xf>
  </cellXfs>
  <cellStyles count="2">
    <cellStyle name="Hyperlink" xfId="1" builtinId="8"/>
    <cellStyle name="Normal" xfId="0" builtinId="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colors>
    <mruColors>
      <color rgb="FF73B8BF"/>
      <color rgb="FFAC5648"/>
      <color rgb="FFFFDDD8"/>
      <color rgb="FF479198"/>
      <color rgb="FFA4D8DE"/>
      <color rgb="FFD18579"/>
      <color rgb="FFF7BCB3"/>
      <color rgb="FFFFF2F0"/>
      <color rgb="FFF9FEFE"/>
      <color rgb="FFD3F1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36310047266446"/>
          <c:y val="3.1498015873015872E-2"/>
          <c:w val="0.54235192300883039"/>
          <c:h val="0.59102083333333333"/>
        </c:manualLayout>
      </c:layout>
      <c:barChart>
        <c:barDir val="col"/>
        <c:grouping val="clustered"/>
        <c:varyColors val="0"/>
        <c:ser>
          <c:idx val="0"/>
          <c:order val="0"/>
          <c:tx>
            <c:strRef>
              <c:f>DataCompleteness!$AA$1</c:f>
              <c:strCache>
                <c:ptCount val="1"/>
                <c:pt idx="0">
                  <c:v>Number of patients (right axis)</c:v>
                </c:pt>
              </c:strCache>
            </c:strRef>
          </c:tx>
          <c:spPr>
            <a:solidFill>
              <a:srgbClr val="FFDDD8"/>
            </a:solidFill>
            <a:ln>
              <a:noFill/>
            </a:ln>
            <a:effectLst/>
          </c:spPr>
          <c:invertIfNegative val="0"/>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DataCompleteness!$AA$2:$AA$13</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FDA1-4FC4-9171-DF5ED650B4EA}"/>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DataCompleteness!$AB$2:$AB$13</c:f>
              <c:numCache>
                <c:formatCode>0%</c:formatCode>
                <c:ptCount val="12"/>
                <c:pt idx="0">
                  <c:v>0.94286000000000003</c:v>
                </c:pt>
                <c:pt idx="1">
                  <c:v>0.94630999999999998</c:v>
                </c:pt>
                <c:pt idx="2">
                  <c:v>0.96226</c:v>
                </c:pt>
                <c:pt idx="3">
                  <c:v>0.96791000000000005</c:v>
                </c:pt>
                <c:pt idx="4">
                  <c:v>0.94350000000000001</c:v>
                </c:pt>
                <c:pt idx="5">
                  <c:v>0.98750000000000004</c:v>
                </c:pt>
                <c:pt idx="6">
                  <c:v>0.95706000000000002</c:v>
                </c:pt>
                <c:pt idx="7">
                  <c:v>0.96684999999999999</c:v>
                </c:pt>
                <c:pt idx="8">
                  <c:v>0.89109000000000005</c:v>
                </c:pt>
                <c:pt idx="9">
                  <c:v>0.90625</c:v>
                </c:pt>
                <c:pt idx="10">
                  <c:v>0.92308000000000001</c:v>
                </c:pt>
                <c:pt idx="11">
                  <c:v>0.91044999999999998</c:v>
                </c:pt>
              </c:numCache>
            </c:numRef>
          </c:val>
          <c:smooth val="0"/>
          <c:extLst>
            <c:ext xmlns:c16="http://schemas.microsoft.com/office/drawing/2014/chart" uri="{C3380CC4-5D6E-409C-BE32-E72D297353CC}">
              <c16:uniqueId val="{00000001-FDA1-4FC4-9171-DF5ED650B4EA}"/>
            </c:ext>
          </c:extLst>
        </c:ser>
        <c:ser>
          <c:idx val="2"/>
          <c:order val="2"/>
          <c:tx>
            <c:strRef>
              <c:f>DataCompleteness!$AC$1</c:f>
              <c:strCache>
                <c:ptCount val="1"/>
                <c:pt idx="0">
                  <c:v>Upper control limit (left axis)</c:v>
                </c:pt>
              </c:strCache>
            </c:strRef>
          </c:tx>
          <c:spPr>
            <a:ln w="28575" cap="rnd">
              <a:solidFill>
                <a:schemeClr val="accent3"/>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DataCompleteness!$AC$2:$AC$13</c:f>
            </c:numRef>
          </c:val>
          <c:smooth val="0"/>
          <c:extLst>
            <c:ext xmlns:c16="http://schemas.microsoft.com/office/drawing/2014/chart" uri="{C3380CC4-5D6E-409C-BE32-E72D297353CC}">
              <c16:uniqueId val="{00000002-FDA1-4FC4-9171-DF5ED650B4EA}"/>
            </c:ext>
          </c:extLst>
        </c:ser>
        <c:ser>
          <c:idx val="3"/>
          <c:order val="3"/>
          <c:tx>
            <c:strRef>
              <c:f>DataCompleteness!$AD$1</c:f>
              <c:strCache>
                <c:ptCount val="1"/>
                <c:pt idx="0">
                  <c:v>Lower control limit (left axis)</c:v>
                </c:pt>
              </c:strCache>
            </c:strRef>
          </c:tx>
          <c:spPr>
            <a:ln w="28575" cap="rnd">
              <a:solidFill>
                <a:schemeClr val="accent4"/>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DataCompleteness!$AD$2:$AD$13</c:f>
            </c:numRef>
          </c:val>
          <c:smooth val="0"/>
          <c:extLst>
            <c:ext xmlns:c16="http://schemas.microsoft.com/office/drawing/2014/chart" uri="{C3380CC4-5D6E-409C-BE32-E72D297353CC}">
              <c16:uniqueId val="{00000003-FDA1-4FC4-9171-DF5ED650B4EA}"/>
            </c:ext>
          </c:extLst>
        </c:ser>
        <c:ser>
          <c:idx val="4"/>
          <c:order val="4"/>
          <c:tx>
            <c:strRef>
              <c:f>DataCompleteness!$AE$1</c:f>
              <c:strCache>
                <c:ptCount val="1"/>
                <c:pt idx="0">
                  <c:v>Moving average  (left axis)</c:v>
                </c:pt>
              </c:strCache>
            </c:strRef>
          </c:tx>
          <c:spPr>
            <a:ln w="28575" cap="rnd">
              <a:solidFill>
                <a:schemeClr val="accent5"/>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DataCompleteness!$AE$2:$AE$13</c:f>
            </c:numRef>
          </c:val>
          <c:smooth val="0"/>
          <c:extLst>
            <c:ext xmlns:c16="http://schemas.microsoft.com/office/drawing/2014/chart" uri="{C3380CC4-5D6E-409C-BE32-E72D297353CC}">
              <c16:uniqueId val="{00000004-FDA1-4FC4-9171-DF5ED650B4EA}"/>
            </c:ext>
          </c:extLst>
        </c:ser>
        <c:ser>
          <c:idx val="5"/>
          <c:order val="5"/>
          <c:tx>
            <c:strRef>
              <c:f>DataCompleteness!$AF$1</c:f>
              <c:strCache>
                <c:ptCount val="1"/>
                <c:pt idx="0">
                  <c:v>Target (left axis)</c:v>
                </c:pt>
              </c:strCache>
            </c:strRef>
          </c:tx>
          <c:spPr>
            <a:ln w="19050" cap="rnd">
              <a:solidFill>
                <a:sysClr val="windowText" lastClr="000000"/>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DataCompleteness!$AF$2:$AF$13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FDA1-4FC4-9171-DF5ED650B4EA}"/>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DataCompleteness!$AJ$1</c:f>
              <c:strCache>
                <c:ptCount val="1"/>
                <c:pt idx="0">
                  <c:v>Percentage of people with breast cancer stage recorded in Leeds Teaching Hospitals NHS Trust between Apr 2020 and Mar 2023</c:v>
                </c:pt>
              </c:strCache>
            </c:strRef>
          </c:tx>
          <c:layout>
            <c:manualLayout>
              <c:xMode val="edge"/>
              <c:yMode val="edge"/>
              <c:x val="1.3297098558095058E-2"/>
              <c:y val="1.9108796296296297E-2"/>
            </c:manualLayout>
          </c:layout>
          <c:overlay val="0"/>
          <c:spPr>
            <a:solidFill>
              <a:srgbClr val="479198"/>
            </a:solidFill>
            <a:ln>
              <a:noFill/>
            </a:ln>
            <a:effectLst/>
          </c:spPr>
          <c:txPr>
            <a:bodyPr rot="-54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c:f>
              <c:strCache>
                <c:ptCount val="1"/>
                <c:pt idx="0">
                  <c:v>Number of people with primary breast cancer</c:v>
                </c:pt>
              </c:strCache>
            </c:strRef>
          </c:tx>
          <c:layout>
            <c:manualLayout>
              <c:xMode val="edge"/>
              <c:yMode val="edge"/>
              <c:x val="0.94275638888888891"/>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8652777777776"/>
          <c:y val="2.8290909090909089E-2"/>
          <c:w val="0.58510191634401865"/>
          <c:h val="0.59422803030303029"/>
        </c:manualLayout>
      </c:layout>
      <c:barChart>
        <c:barDir val="col"/>
        <c:grouping val="clustered"/>
        <c:varyColors val="0"/>
        <c:ser>
          <c:idx val="0"/>
          <c:order val="0"/>
          <c:tx>
            <c:strRef>
              <c:f>DataIndicators!$AA$1</c:f>
              <c:strCache>
                <c:ptCount val="1"/>
                <c:pt idx="0">
                  <c:v>Number of patients (right axis)</c:v>
                </c:pt>
              </c:strCache>
            </c:strRef>
          </c:tx>
          <c:spPr>
            <a:solidFill>
              <a:srgbClr val="FFDDD8"/>
            </a:solidFill>
            <a:ln>
              <a:noFill/>
            </a:ln>
            <a:effectLst/>
          </c:spPr>
          <c:invertIfNegative val="0"/>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DataIndicators!$AA$2:$AA$13</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77C7-42D7-81B4-5193074A5393}"/>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DataIndicators!$AB$2:$AB$13</c:f>
              <c:numCache>
                <c:formatCode>0%</c:formatCode>
                <c:ptCount val="12"/>
                <c:pt idx="0">
                  <c:v>0.74285999999999996</c:v>
                </c:pt>
                <c:pt idx="1">
                  <c:v>0.57047000000000003</c:v>
                </c:pt>
                <c:pt idx="2">
                  <c:v>0.60377000000000003</c:v>
                </c:pt>
                <c:pt idx="3">
                  <c:v>0.54544999999999999</c:v>
                </c:pt>
                <c:pt idx="4">
                  <c:v>0.41243000000000002</c:v>
                </c:pt>
                <c:pt idx="5">
                  <c:v>0.625</c:v>
                </c:pt>
                <c:pt idx="6">
                  <c:v>0.60736000000000001</c:v>
                </c:pt>
                <c:pt idx="7">
                  <c:v>0.55801000000000001</c:v>
                </c:pt>
                <c:pt idx="8">
                  <c:v>0.48515000000000003</c:v>
                </c:pt>
                <c:pt idx="9">
                  <c:v>0.5</c:v>
                </c:pt>
                <c:pt idx="10">
                  <c:v>0.39011000000000001</c:v>
                </c:pt>
                <c:pt idx="11">
                  <c:v>0.25871</c:v>
                </c:pt>
              </c:numCache>
            </c:numRef>
          </c:val>
          <c:smooth val="0"/>
          <c:extLst>
            <c:ext xmlns:c16="http://schemas.microsoft.com/office/drawing/2014/chart" uri="{C3380CC4-5D6E-409C-BE32-E72D297353CC}">
              <c16:uniqueId val="{00000001-77C7-42D7-81B4-5193074A5393}"/>
            </c:ext>
          </c:extLst>
        </c:ser>
        <c:ser>
          <c:idx val="2"/>
          <c:order val="2"/>
          <c:tx>
            <c:strRef>
              <c:f>DataIndicators!$AC$1</c:f>
              <c:strCache>
                <c:ptCount val="1"/>
                <c:pt idx="0">
                  <c:v>Percentage Cancer alliance (left axis)</c:v>
                </c:pt>
              </c:strCache>
            </c:strRef>
          </c:tx>
          <c:spPr>
            <a:ln w="28575" cap="rnd">
              <a:solidFill>
                <a:srgbClr val="AC5648"/>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DataIndicators!$AC$2:$AC$13</c:f>
              <c:numCache>
                <c:formatCode>0%</c:formatCode>
                <c:ptCount val="12"/>
                <c:pt idx="0">
                  <c:v>0.83333000000000002</c:v>
                </c:pt>
                <c:pt idx="1">
                  <c:v>0.77056999999999998</c:v>
                </c:pt>
                <c:pt idx="2">
                  <c:v>0.70689999999999997</c:v>
                </c:pt>
                <c:pt idx="3">
                  <c:v>0.70362999999999998</c:v>
                </c:pt>
                <c:pt idx="4">
                  <c:v>0.71114999999999995</c:v>
                </c:pt>
                <c:pt idx="5">
                  <c:v>0.74790000000000001</c:v>
                </c:pt>
                <c:pt idx="6">
                  <c:v>0.74951000000000001</c:v>
                </c:pt>
                <c:pt idx="7">
                  <c:v>0.73346999999999996</c:v>
                </c:pt>
                <c:pt idx="8">
                  <c:v>0.64705999999999997</c:v>
                </c:pt>
                <c:pt idx="9">
                  <c:v>0.68</c:v>
                </c:pt>
                <c:pt idx="10">
                  <c:v>0.61302999999999996</c:v>
                </c:pt>
                <c:pt idx="11">
                  <c:v>0.55452999999999997</c:v>
                </c:pt>
              </c:numCache>
            </c:numRef>
          </c:val>
          <c:smooth val="0"/>
          <c:extLst>
            <c:ext xmlns:c16="http://schemas.microsoft.com/office/drawing/2014/chart" uri="{C3380CC4-5D6E-409C-BE32-E72D297353CC}">
              <c16:uniqueId val="{00000002-77C7-42D7-81B4-5193074A5393}"/>
            </c:ext>
          </c:extLst>
        </c:ser>
        <c:ser>
          <c:idx val="3"/>
          <c:order val="3"/>
          <c:tx>
            <c:strRef>
              <c:f>DataIndicators!$AD$1</c:f>
              <c:strCache>
                <c:ptCount val="1"/>
                <c:pt idx="0">
                  <c:v>Percentage England (left axis)</c:v>
                </c:pt>
              </c:strCache>
            </c:strRef>
          </c:tx>
          <c:spPr>
            <a:ln w="28575" cap="rnd">
              <a:solidFill>
                <a:sysClr val="windowText" lastClr="000000"/>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DataIndicators!$AD$2:$AD$13</c:f>
              <c:numCache>
                <c:formatCode>0%</c:formatCode>
                <c:ptCount val="12"/>
                <c:pt idx="0">
                  <c:v>0.67054000000000002</c:v>
                </c:pt>
                <c:pt idx="1">
                  <c:v>0.68157999999999996</c:v>
                </c:pt>
                <c:pt idx="2">
                  <c:v>0.67688999999999999</c:v>
                </c:pt>
                <c:pt idx="3">
                  <c:v>0.72143000000000002</c:v>
                </c:pt>
                <c:pt idx="4">
                  <c:v>0.71777999999999997</c:v>
                </c:pt>
                <c:pt idx="5">
                  <c:v>0.72623000000000004</c:v>
                </c:pt>
                <c:pt idx="6">
                  <c:v>0.70416999999999996</c:v>
                </c:pt>
                <c:pt idx="7">
                  <c:v>0.71772000000000002</c:v>
                </c:pt>
                <c:pt idx="8">
                  <c:v>0.71509999999999996</c:v>
                </c:pt>
                <c:pt idx="9">
                  <c:v>0.71452000000000004</c:v>
                </c:pt>
                <c:pt idx="10">
                  <c:v>0.68925999999999998</c:v>
                </c:pt>
                <c:pt idx="11">
                  <c:v>0.66224000000000005</c:v>
                </c:pt>
              </c:numCache>
            </c:numRef>
          </c:val>
          <c:smooth val="0"/>
          <c:extLst>
            <c:ext xmlns:c16="http://schemas.microsoft.com/office/drawing/2014/chart" uri="{C3380CC4-5D6E-409C-BE32-E72D297353CC}">
              <c16:uniqueId val="{00000003-77C7-42D7-81B4-5193074A5393}"/>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DataIndicators!$AK$1</c:f>
              <c:strCache>
                <c:ptCount val="1"/>
                <c:pt idx="0">
                  <c:v>Percentage of people who have a record of having contact with a Clinical Nurse Specialist (CNS) in Leeds Teaching Hospitals NHS Trust between Apr 2020 and Mar 2023</c:v>
                </c:pt>
              </c:strCache>
            </c:strRef>
          </c:tx>
          <c:layout>
            <c:manualLayout>
              <c:xMode val="edge"/>
              <c:yMode val="edge"/>
              <c:x val="1.3297098558095058E-2"/>
              <c:y val="1.9108796296296297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c:f>
              <c:strCache>
                <c:ptCount val="1"/>
                <c:pt idx="0">
                  <c:v>Number of people with primary breast cancer</c:v>
                </c:pt>
              </c:strCache>
            </c:strRef>
          </c:tx>
          <c:layout>
            <c:manualLayout>
              <c:xMode val="edge"/>
              <c:yMode val="edge"/>
              <c:x val="0.94275638888888891"/>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6291666666664"/>
          <c:y val="3.1757446889298123E-2"/>
          <c:w val="0.58850584473131762"/>
          <c:h val="0.58782171764154945"/>
        </c:manualLayout>
      </c:layout>
      <c:barChart>
        <c:barDir val="col"/>
        <c:grouping val="clustered"/>
        <c:varyColors val="0"/>
        <c:ser>
          <c:idx val="0"/>
          <c:order val="0"/>
          <c:tx>
            <c:strRef>
              <c:f>DataIndicators!$AA$28</c:f>
              <c:strCache>
                <c:ptCount val="1"/>
                <c:pt idx="0">
                  <c:v>Number of patients (right axis)</c:v>
                </c:pt>
              </c:strCache>
            </c:strRef>
          </c:tx>
          <c:spPr>
            <a:solidFill>
              <a:srgbClr val="FFDDD8"/>
            </a:solidFill>
            <a:ln>
              <a:noFill/>
            </a:ln>
            <a:effectLst/>
          </c:spPr>
          <c:invertIfNegative val="0"/>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DataIndicators!$AA$29:$AA$40</c:f>
              <c:numCache>
                <c:formatCode>0</c:formatCode>
                <c:ptCount val="12"/>
                <c:pt idx="0">
                  <c:v>68</c:v>
                </c:pt>
                <c:pt idx="1">
                  <c:v>146</c:v>
                </c:pt>
                <c:pt idx="2">
                  <c:v>153</c:v>
                </c:pt>
                <c:pt idx="3">
                  <c:v>182</c:v>
                </c:pt>
                <c:pt idx="4">
                  <c:v>174</c:v>
                </c:pt>
                <c:pt idx="5">
                  <c:v>155</c:v>
                </c:pt>
                <c:pt idx="6">
                  <c:v>157</c:v>
                </c:pt>
                <c:pt idx="7">
                  <c:v>178</c:v>
                </c:pt>
                <c:pt idx="8">
                  <c:v>196</c:v>
                </c:pt>
                <c:pt idx="9">
                  <c:v>188</c:v>
                </c:pt>
                <c:pt idx="10">
                  <c:v>180</c:v>
                </c:pt>
                <c:pt idx="11">
                  <c:v>195</c:v>
                </c:pt>
              </c:numCache>
            </c:numRef>
          </c:val>
          <c:extLst>
            <c:ext xmlns:c16="http://schemas.microsoft.com/office/drawing/2014/chart" uri="{C3380CC4-5D6E-409C-BE32-E72D297353CC}">
              <c16:uniqueId val="{00000000-BC69-4FB1-9FCC-47E45EE2DE40}"/>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DataIndicators!$AB$28</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DataIndicators!$AB$29:$AB$40</c:f>
              <c:numCache>
                <c:formatCode>0%</c:formatCode>
                <c:ptCount val="12"/>
                <c:pt idx="0">
                  <c:v>0.79412000000000005</c:v>
                </c:pt>
                <c:pt idx="1">
                  <c:v>0.86301000000000005</c:v>
                </c:pt>
                <c:pt idx="2">
                  <c:v>0.87582000000000004</c:v>
                </c:pt>
                <c:pt idx="3">
                  <c:v>0.84614999999999996</c:v>
                </c:pt>
                <c:pt idx="4">
                  <c:v>0.89654999999999996</c:v>
                </c:pt>
                <c:pt idx="5">
                  <c:v>0.94838999999999996</c:v>
                </c:pt>
                <c:pt idx="6">
                  <c:v>0.89809000000000005</c:v>
                </c:pt>
                <c:pt idx="7">
                  <c:v>0.96067000000000002</c:v>
                </c:pt>
                <c:pt idx="8">
                  <c:v>0.90815999999999997</c:v>
                </c:pt>
                <c:pt idx="9">
                  <c:v>0.85106000000000004</c:v>
                </c:pt>
                <c:pt idx="10">
                  <c:v>0.91666999999999998</c:v>
                </c:pt>
                <c:pt idx="11">
                  <c:v>0.89231000000000005</c:v>
                </c:pt>
              </c:numCache>
            </c:numRef>
          </c:val>
          <c:smooth val="0"/>
          <c:extLst>
            <c:ext xmlns:c16="http://schemas.microsoft.com/office/drawing/2014/chart" uri="{C3380CC4-5D6E-409C-BE32-E72D297353CC}">
              <c16:uniqueId val="{00000001-BC69-4FB1-9FCC-47E45EE2DE40}"/>
            </c:ext>
          </c:extLst>
        </c:ser>
        <c:ser>
          <c:idx val="2"/>
          <c:order val="2"/>
          <c:tx>
            <c:strRef>
              <c:f>DataIndicators!$AC$28</c:f>
              <c:strCache>
                <c:ptCount val="1"/>
                <c:pt idx="0">
                  <c:v>Percentage Cancer alliance (left axis)</c:v>
                </c:pt>
              </c:strCache>
            </c:strRef>
          </c:tx>
          <c:spPr>
            <a:ln w="28575" cap="rnd">
              <a:solidFill>
                <a:srgbClr val="AC5648"/>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DataIndicators!$AC$29:$AC$40</c:f>
              <c:numCache>
                <c:formatCode>0%</c:formatCode>
                <c:ptCount val="12"/>
                <c:pt idx="0">
                  <c:v>0.84548999999999996</c:v>
                </c:pt>
                <c:pt idx="1">
                  <c:v>0.88973999999999998</c:v>
                </c:pt>
                <c:pt idx="2">
                  <c:v>0.85841000000000001</c:v>
                </c:pt>
                <c:pt idx="3">
                  <c:v>0.87402000000000002</c:v>
                </c:pt>
                <c:pt idx="4">
                  <c:v>0.87805</c:v>
                </c:pt>
                <c:pt idx="5">
                  <c:v>0.89700000000000002</c:v>
                </c:pt>
                <c:pt idx="6">
                  <c:v>0.88687000000000005</c:v>
                </c:pt>
                <c:pt idx="7">
                  <c:v>0.92259000000000002</c:v>
                </c:pt>
                <c:pt idx="8">
                  <c:v>0.88090999999999997</c:v>
                </c:pt>
                <c:pt idx="9">
                  <c:v>0.88014999999999999</c:v>
                </c:pt>
                <c:pt idx="10">
                  <c:v>0.85535000000000005</c:v>
                </c:pt>
                <c:pt idx="11">
                  <c:v>0.88868000000000003</c:v>
                </c:pt>
              </c:numCache>
            </c:numRef>
          </c:val>
          <c:smooth val="0"/>
          <c:extLst>
            <c:ext xmlns:c16="http://schemas.microsoft.com/office/drawing/2014/chart" uri="{C3380CC4-5D6E-409C-BE32-E72D297353CC}">
              <c16:uniqueId val="{00000002-BC69-4FB1-9FCC-47E45EE2DE40}"/>
            </c:ext>
          </c:extLst>
        </c:ser>
        <c:ser>
          <c:idx val="3"/>
          <c:order val="3"/>
          <c:tx>
            <c:strRef>
              <c:f>DataIndicators!$AD$28</c:f>
              <c:strCache>
                <c:ptCount val="1"/>
                <c:pt idx="0">
                  <c:v>Percentage England (left axis)</c:v>
                </c:pt>
              </c:strCache>
            </c:strRef>
          </c:tx>
          <c:spPr>
            <a:ln w="28575" cap="rnd">
              <a:solidFill>
                <a:schemeClr val="tx1"/>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DataIndicators!$AD$29:$AD$40</c:f>
              <c:numCache>
                <c:formatCode>0%</c:formatCode>
                <c:ptCount val="12"/>
                <c:pt idx="0">
                  <c:v>0.81738999999999995</c:v>
                </c:pt>
                <c:pt idx="1">
                  <c:v>0.82706999999999997</c:v>
                </c:pt>
                <c:pt idx="2">
                  <c:v>0.85233000000000003</c:v>
                </c:pt>
                <c:pt idx="3">
                  <c:v>0.86184000000000005</c:v>
                </c:pt>
                <c:pt idx="4">
                  <c:v>0.85790999999999995</c:v>
                </c:pt>
                <c:pt idx="5">
                  <c:v>0.85472999999999999</c:v>
                </c:pt>
                <c:pt idx="6">
                  <c:v>0.86302999999999996</c:v>
                </c:pt>
                <c:pt idx="7">
                  <c:v>0.86423000000000005</c:v>
                </c:pt>
                <c:pt idx="8">
                  <c:v>0.85797999999999996</c:v>
                </c:pt>
                <c:pt idx="9">
                  <c:v>0.85080999999999996</c:v>
                </c:pt>
                <c:pt idx="10">
                  <c:v>0.85358999999999996</c:v>
                </c:pt>
                <c:pt idx="11">
                  <c:v>0.85650000000000004</c:v>
                </c:pt>
              </c:numCache>
            </c:numRef>
          </c:val>
          <c:smooth val="0"/>
          <c:extLst>
            <c:ext xmlns:c16="http://schemas.microsoft.com/office/drawing/2014/chart" uri="{C3380CC4-5D6E-409C-BE32-E72D297353CC}">
              <c16:uniqueId val="{00000003-BC69-4FB1-9FCC-47E45EE2DE40}"/>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DataIndicators!$AK$28</c:f>
              <c:strCache>
                <c:ptCount val="1"/>
                <c:pt idx="0">
                  <c:v>Percentage of people receiving breast cancer surgery within 12 months of diagnosis in Leeds Teaching Hospitals NHS Trust between Apr 2020 and Mar 2023</c:v>
                </c:pt>
              </c:strCache>
            </c:strRef>
          </c:tx>
          <c:layout>
            <c:manualLayout>
              <c:xMode val="edge"/>
              <c:yMode val="edge"/>
              <c:x val="1.3261666666666665E-2"/>
              <c:y val="1.5634595959595959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primary breast cancer, with stage 0-3A or unknown stage</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86208333333334"/>
          <c:y val="3.1025383023560463E-2"/>
          <c:w val="0.53963546668553697"/>
          <c:h val="0.50454919977977331"/>
        </c:manualLayout>
      </c:layout>
      <c:barChart>
        <c:barDir val="col"/>
        <c:grouping val="clustered"/>
        <c:varyColors val="0"/>
        <c:ser>
          <c:idx val="0"/>
          <c:order val="0"/>
          <c:tx>
            <c:strRef>
              <c:f>DataIndicators!$AA$55</c:f>
              <c:strCache>
                <c:ptCount val="1"/>
                <c:pt idx="0">
                  <c:v>Number of patients (right axis, rolling annual average)</c:v>
                </c:pt>
              </c:strCache>
            </c:strRef>
          </c:tx>
          <c:spPr>
            <a:solidFill>
              <a:srgbClr val="FFDDD8"/>
            </a:solidFill>
            <a:ln>
              <a:solidFill>
                <a:srgbClr val="FFDDD8"/>
              </a:solidFill>
            </a:ln>
            <a:effectLst/>
          </c:spPr>
          <c:invertIfNegative val="0"/>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DataIndicators!$AA$56:$AA$67</c:f>
              <c:numCache>
                <c:formatCode>0</c:formatCode>
                <c:ptCount val="12"/>
                <c:pt idx="0">
                  <c:v>42</c:v>
                </c:pt>
                <c:pt idx="1">
                  <c:v>42</c:v>
                </c:pt>
                <c:pt idx="2">
                  <c:v>39</c:v>
                </c:pt>
                <c:pt idx="3">
                  <c:v>40</c:v>
                </c:pt>
                <c:pt idx="4">
                  <c:v>47</c:v>
                </c:pt>
                <c:pt idx="5">
                  <c:v>46</c:v>
                </c:pt>
                <c:pt idx="6">
                  <c:v>46</c:v>
                </c:pt>
                <c:pt idx="7">
                  <c:v>52</c:v>
                </c:pt>
                <c:pt idx="8">
                  <c:v>53</c:v>
                </c:pt>
                <c:pt idx="9">
                  <c:v>55</c:v>
                </c:pt>
                <c:pt idx="10">
                  <c:v>57</c:v>
                </c:pt>
                <c:pt idx="11">
                  <c:v>51</c:v>
                </c:pt>
              </c:numCache>
            </c:numRef>
          </c:val>
          <c:extLst>
            <c:ext xmlns:c16="http://schemas.microsoft.com/office/drawing/2014/chart" uri="{C3380CC4-5D6E-409C-BE32-E72D297353CC}">
              <c16:uniqueId val="{00000000-C5C0-45D0-B5C4-44DE08C6862A}"/>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DataIndicators!$AB$55</c:f>
              <c:strCache>
                <c:ptCount val="1"/>
                <c:pt idx="0">
                  <c:v>Percentage present (left axis, rolling annual average)</c:v>
                </c:pt>
              </c:strCache>
            </c:strRef>
          </c:tx>
          <c:spPr>
            <a:ln w="25400" cap="rnd">
              <a:noFill/>
              <a:round/>
            </a:ln>
            <a:effectLst/>
          </c:spPr>
          <c:marker>
            <c:symbol val="circle"/>
            <c:size val="5"/>
            <c:spPr>
              <a:solidFill>
                <a:srgbClr val="73B8BF"/>
              </a:solidFill>
              <a:ln w="9525">
                <a:solidFill>
                  <a:srgbClr val="73B8BF"/>
                </a:solidFill>
              </a:ln>
              <a:effectLst/>
            </c:spPr>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DataIndicators!$AB$56:$AB$67</c:f>
              <c:numCache>
                <c:formatCode>0%</c:formatCode>
                <c:ptCount val="12"/>
                <c:pt idx="0">
                  <c:v>0.14371</c:v>
                </c:pt>
                <c:pt idx="1">
                  <c:v>0.15060000000000001</c:v>
                </c:pt>
                <c:pt idx="2">
                  <c:v>0.18182000000000001</c:v>
                </c:pt>
                <c:pt idx="3">
                  <c:v>0.24224000000000001</c:v>
                </c:pt>
                <c:pt idx="4">
                  <c:v>0.26984000000000002</c:v>
                </c:pt>
                <c:pt idx="5">
                  <c:v>0.30769000000000002</c:v>
                </c:pt>
                <c:pt idx="6">
                  <c:v>0.32432</c:v>
                </c:pt>
                <c:pt idx="7">
                  <c:v>0.29126000000000002</c:v>
                </c:pt>
                <c:pt idx="8">
                  <c:v>0.30047000000000001</c:v>
                </c:pt>
                <c:pt idx="9">
                  <c:v>0.25791999999999998</c:v>
                </c:pt>
                <c:pt idx="10">
                  <c:v>0.24016999999999999</c:v>
                </c:pt>
                <c:pt idx="11">
                  <c:v>0.26601000000000002</c:v>
                </c:pt>
              </c:numCache>
            </c:numRef>
          </c:val>
          <c:smooth val="0"/>
          <c:extLst>
            <c:ext xmlns:c16="http://schemas.microsoft.com/office/drawing/2014/chart" uri="{C3380CC4-5D6E-409C-BE32-E72D297353CC}">
              <c16:uniqueId val="{00000001-C5C0-45D0-B5C4-44DE08C6862A}"/>
            </c:ext>
          </c:extLst>
        </c:ser>
        <c:ser>
          <c:idx val="2"/>
          <c:order val="2"/>
          <c:tx>
            <c:strRef>
              <c:f>DataIndicators!$AC$55</c:f>
              <c:strCache>
                <c:ptCount val="1"/>
                <c:pt idx="0">
                  <c:v>Percentage Cancer alliance (left axis, rolling annual average)</c:v>
                </c:pt>
              </c:strCache>
            </c:strRef>
          </c:tx>
          <c:spPr>
            <a:ln w="25400" cap="rnd">
              <a:solidFill>
                <a:srgbClr val="AC5648"/>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DataIndicators!$AC$56:$AC$67</c:f>
              <c:numCache>
                <c:formatCode>0%</c:formatCode>
                <c:ptCount val="12"/>
                <c:pt idx="0">
                  <c:v>0.17954000000000001</c:v>
                </c:pt>
                <c:pt idx="1">
                  <c:v>0.18340999999999999</c:v>
                </c:pt>
                <c:pt idx="2">
                  <c:v>0.18021999999999999</c:v>
                </c:pt>
                <c:pt idx="3">
                  <c:v>0.22996</c:v>
                </c:pt>
                <c:pt idx="4">
                  <c:v>0.23891999999999999</c:v>
                </c:pt>
                <c:pt idx="5">
                  <c:v>0.23471</c:v>
                </c:pt>
                <c:pt idx="6">
                  <c:v>0.25298999999999999</c:v>
                </c:pt>
                <c:pt idx="7">
                  <c:v>0.23507</c:v>
                </c:pt>
                <c:pt idx="8">
                  <c:v>0.25868999999999998</c:v>
                </c:pt>
                <c:pt idx="9">
                  <c:v>0.25279000000000001</c:v>
                </c:pt>
                <c:pt idx="10">
                  <c:v>0.25323000000000001</c:v>
                </c:pt>
                <c:pt idx="11">
                  <c:v>0.26275999999999999</c:v>
                </c:pt>
              </c:numCache>
            </c:numRef>
          </c:val>
          <c:smooth val="0"/>
          <c:extLst>
            <c:ext xmlns:c16="http://schemas.microsoft.com/office/drawing/2014/chart" uri="{C3380CC4-5D6E-409C-BE32-E72D297353CC}">
              <c16:uniqueId val="{00000002-C5C0-45D0-B5C4-44DE08C6862A}"/>
            </c:ext>
          </c:extLst>
        </c:ser>
        <c:ser>
          <c:idx val="3"/>
          <c:order val="3"/>
          <c:tx>
            <c:strRef>
              <c:f>DataIndicators!$AD$55</c:f>
              <c:strCache>
                <c:ptCount val="1"/>
                <c:pt idx="0">
                  <c:v>Percentage England (left axis, rolling annual average)</c:v>
                </c:pt>
              </c:strCache>
            </c:strRef>
          </c:tx>
          <c:spPr>
            <a:ln w="25400" cap="rnd">
              <a:solidFill>
                <a:sysClr val="windowText" lastClr="000000"/>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DataIndicators!$AD$56:$AD$67</c:f>
              <c:numCache>
                <c:formatCode>0%</c:formatCode>
                <c:ptCount val="12"/>
                <c:pt idx="0">
                  <c:v>0.17129999399185181</c:v>
                </c:pt>
                <c:pt idx="1">
                  <c:v>0.2179500013589859</c:v>
                </c:pt>
                <c:pt idx="2">
                  <c:v>0.24258999526500699</c:v>
                </c:pt>
                <c:pt idx="3">
                  <c:v>0.2547299861907959</c:v>
                </c:pt>
                <c:pt idx="4">
                  <c:v>0.25255998969078058</c:v>
                </c:pt>
                <c:pt idx="5">
                  <c:v>0.26715001463890081</c:v>
                </c:pt>
                <c:pt idx="6">
                  <c:v>0.26399001479148859</c:v>
                </c:pt>
                <c:pt idx="7">
                  <c:v>0.26568999886512762</c:v>
                </c:pt>
                <c:pt idx="8">
                  <c:v>0.27766001224517822</c:v>
                </c:pt>
                <c:pt idx="9">
                  <c:v>0.2497300058603287</c:v>
                </c:pt>
                <c:pt idx="10">
                  <c:v>0.25554001331329351</c:v>
                </c:pt>
                <c:pt idx="11">
                  <c:v>0.26218000054359442</c:v>
                </c:pt>
              </c:numCache>
            </c:numRef>
          </c:val>
          <c:smooth val="0"/>
          <c:extLst>
            <c:ext xmlns:c16="http://schemas.microsoft.com/office/drawing/2014/chart" uri="{C3380CC4-5D6E-409C-BE32-E72D297353CC}">
              <c16:uniqueId val="{00000003-C5C0-45D0-B5C4-44DE08C6862A}"/>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DataIndicators!$AK$55</c:f>
              <c:strCache>
                <c:ptCount val="1"/>
                <c:pt idx="0">
                  <c:v>Percentage of people recorded as having an immediate reconstruction following a mastectomy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primary breast cancer, with stage 0-3A or unknown stage</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357129217575128"/>
          <c:y val="2.8558101851851852E-2"/>
          <c:w val="0.53543294755140702"/>
          <c:h val="0.59102083333333333"/>
        </c:manualLayout>
      </c:layout>
      <c:barChart>
        <c:barDir val="col"/>
        <c:grouping val="clustered"/>
        <c:varyColors val="0"/>
        <c:ser>
          <c:idx val="0"/>
          <c:order val="0"/>
          <c:tx>
            <c:strRef>
              <c:f>DataCompleteness!$AA$1</c:f>
              <c:strCache>
                <c:ptCount val="1"/>
                <c:pt idx="0">
                  <c:v>Number of patients (right axis)</c:v>
                </c:pt>
              </c:strCache>
            </c:strRef>
          </c:tx>
          <c:spPr>
            <a:solidFill>
              <a:srgbClr val="FFDDD8"/>
            </a:solidFill>
            <a:ln>
              <a:noFill/>
            </a:ln>
            <a:effectLst/>
          </c:spPr>
          <c:invertIfNegative val="0"/>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DataCompleteness!$AA$29:$AA$40</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070D-4274-A1F3-9D7330BDC978}"/>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DataCompleteness!$AB$29:$AB$40</c:f>
              <c:numCache>
                <c:formatCode>0%</c:formatCode>
                <c:ptCount val="12"/>
                <c:pt idx="0">
                  <c:v>0.98570999999999998</c:v>
                </c:pt>
                <c:pt idx="1">
                  <c:v>0.92617000000000005</c:v>
                </c:pt>
                <c:pt idx="2">
                  <c:v>0.91823999999999995</c:v>
                </c:pt>
                <c:pt idx="3">
                  <c:v>0.87165999999999999</c:v>
                </c:pt>
                <c:pt idx="4">
                  <c:v>0.86441000000000001</c:v>
                </c:pt>
                <c:pt idx="5">
                  <c:v>0.75</c:v>
                </c:pt>
                <c:pt idx="6">
                  <c:v>0.77914000000000005</c:v>
                </c:pt>
                <c:pt idx="7">
                  <c:v>0.71270999999999995</c:v>
                </c:pt>
                <c:pt idx="8">
                  <c:v>0.63366</c:v>
                </c:pt>
                <c:pt idx="9">
                  <c:v>0.66146000000000005</c:v>
                </c:pt>
                <c:pt idx="10">
                  <c:v>0.57142999999999999</c:v>
                </c:pt>
                <c:pt idx="11">
                  <c:v>0.87561999999999995</c:v>
                </c:pt>
              </c:numCache>
            </c:numRef>
          </c:val>
          <c:smooth val="0"/>
          <c:extLst>
            <c:ext xmlns:c16="http://schemas.microsoft.com/office/drawing/2014/chart" uri="{C3380CC4-5D6E-409C-BE32-E72D297353CC}">
              <c16:uniqueId val="{00000001-070D-4274-A1F3-9D7330BDC978}"/>
            </c:ext>
          </c:extLst>
        </c:ser>
        <c:ser>
          <c:idx val="2"/>
          <c:order val="2"/>
          <c:tx>
            <c:strRef>
              <c:f>DataCompleteness!$AC$1</c:f>
              <c:strCache>
                <c:ptCount val="1"/>
                <c:pt idx="0">
                  <c:v>Upper control limit (left axis)</c:v>
                </c:pt>
              </c:strCache>
            </c:strRef>
          </c:tx>
          <c:spPr>
            <a:ln w="28575" cap="rnd">
              <a:solidFill>
                <a:schemeClr val="accent3"/>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DataCompleteness!$AC$29:$AC$40</c:f>
            </c:numRef>
          </c:val>
          <c:smooth val="0"/>
          <c:extLst>
            <c:ext xmlns:c16="http://schemas.microsoft.com/office/drawing/2014/chart" uri="{C3380CC4-5D6E-409C-BE32-E72D297353CC}">
              <c16:uniqueId val="{00000002-070D-4274-A1F3-9D7330BDC978}"/>
            </c:ext>
          </c:extLst>
        </c:ser>
        <c:ser>
          <c:idx val="3"/>
          <c:order val="3"/>
          <c:tx>
            <c:strRef>
              <c:f>DataCompleteness!$AD$1</c:f>
              <c:strCache>
                <c:ptCount val="1"/>
                <c:pt idx="0">
                  <c:v>Lower control limit (left axis)</c:v>
                </c:pt>
              </c:strCache>
            </c:strRef>
          </c:tx>
          <c:spPr>
            <a:ln w="28575" cap="rnd">
              <a:solidFill>
                <a:schemeClr val="accent4"/>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DataCompleteness!$AD$29:$AD$40</c:f>
            </c:numRef>
          </c:val>
          <c:smooth val="0"/>
          <c:extLst>
            <c:ext xmlns:c16="http://schemas.microsoft.com/office/drawing/2014/chart" uri="{C3380CC4-5D6E-409C-BE32-E72D297353CC}">
              <c16:uniqueId val="{00000003-070D-4274-A1F3-9D7330BDC978}"/>
            </c:ext>
          </c:extLst>
        </c:ser>
        <c:ser>
          <c:idx val="4"/>
          <c:order val="4"/>
          <c:tx>
            <c:strRef>
              <c:f>DataCompleteness!$AE$1</c:f>
              <c:strCache>
                <c:ptCount val="1"/>
                <c:pt idx="0">
                  <c:v>Moving average  (left axis)</c:v>
                </c:pt>
              </c:strCache>
            </c:strRef>
          </c:tx>
          <c:spPr>
            <a:ln w="28575" cap="rnd">
              <a:solidFill>
                <a:schemeClr val="accent5"/>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DataCompleteness!$AE$29:$AE$40</c:f>
            </c:numRef>
          </c:val>
          <c:smooth val="0"/>
          <c:extLst>
            <c:ext xmlns:c16="http://schemas.microsoft.com/office/drawing/2014/chart" uri="{C3380CC4-5D6E-409C-BE32-E72D297353CC}">
              <c16:uniqueId val="{00000004-070D-4274-A1F3-9D7330BDC978}"/>
            </c:ext>
          </c:extLst>
        </c:ser>
        <c:ser>
          <c:idx val="5"/>
          <c:order val="5"/>
          <c:tx>
            <c:strRef>
              <c:f>DataCompleteness!$AF$1</c:f>
              <c:strCache>
                <c:ptCount val="1"/>
                <c:pt idx="0">
                  <c:v>Target (left axis)</c:v>
                </c:pt>
              </c:strCache>
            </c:strRef>
          </c:tx>
          <c:spPr>
            <a:ln w="19050" cap="rnd">
              <a:solidFill>
                <a:sysClr val="windowText" lastClr="000000"/>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DataCompleteness!$AF$29:$AF$40</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070D-4274-A1F3-9D7330BDC978}"/>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DataCompleteness!$AJ$28</c:f>
              <c:strCache>
                <c:ptCount val="1"/>
                <c:pt idx="0">
                  <c:v>Percentage of people with WHO Performance Status recorded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54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primary breast cancer</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357129217575128"/>
          <c:y val="2.8558101851851852E-2"/>
          <c:w val="0.53543294755140702"/>
          <c:h val="0.59102083333333333"/>
        </c:manualLayout>
      </c:layout>
      <c:barChart>
        <c:barDir val="col"/>
        <c:grouping val="clustered"/>
        <c:varyColors val="0"/>
        <c:ser>
          <c:idx val="0"/>
          <c:order val="0"/>
          <c:tx>
            <c:strRef>
              <c:f>DataCompleteness!$AA$55</c:f>
              <c:strCache>
                <c:ptCount val="1"/>
                <c:pt idx="0">
                  <c:v>Number of patients (right axis)</c:v>
                </c:pt>
              </c:strCache>
            </c:strRef>
          </c:tx>
          <c:spPr>
            <a:solidFill>
              <a:srgbClr val="FFDDD8"/>
            </a:solidFill>
            <a:ln>
              <a:solidFill>
                <a:srgbClr val="FFDDD8"/>
              </a:solidFill>
            </a:ln>
            <a:effectLst/>
          </c:spPr>
          <c:invertIfNegative val="0"/>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DataCompleteness!$AA$56:$AA$67</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F310-4AF9-BDDC-077667E5AA22}"/>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DataCompleteness!$AB$55</c:f>
              <c:strCache>
                <c:ptCount val="1"/>
                <c:pt idx="0">
                  <c:v>Percentage present (left axis)</c:v>
                </c:pt>
              </c:strCache>
            </c:strRef>
          </c:tx>
          <c:spPr>
            <a:ln w="25400" cap="rnd">
              <a:noFill/>
              <a:round/>
            </a:ln>
            <a:effectLst/>
          </c:spPr>
          <c:marker>
            <c:symbol val="circle"/>
            <c:size val="5"/>
            <c:spPr>
              <a:solidFill>
                <a:srgbClr val="73B8BF"/>
              </a:solidFill>
              <a:ln w="9525">
                <a:solidFill>
                  <a:srgbClr val="73B8BF"/>
                </a:solidFill>
              </a:ln>
              <a:effectLst/>
            </c:spPr>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DataCompleteness!$AB$56:$AB$67</c:f>
              <c:numCache>
                <c:formatCode>0%</c:formatCode>
                <c:ptCount val="12"/>
                <c:pt idx="0">
                  <c:v>0.87143000000000004</c:v>
                </c:pt>
                <c:pt idx="1">
                  <c:v>0.85235000000000005</c:v>
                </c:pt>
                <c:pt idx="2">
                  <c:v>0.89937</c:v>
                </c:pt>
                <c:pt idx="3">
                  <c:v>0.88770000000000004</c:v>
                </c:pt>
                <c:pt idx="4">
                  <c:v>0.88700999999999997</c:v>
                </c:pt>
                <c:pt idx="5">
                  <c:v>0.85</c:v>
                </c:pt>
                <c:pt idx="6">
                  <c:v>0.87729999999999997</c:v>
                </c:pt>
                <c:pt idx="7">
                  <c:v>0.81215000000000004</c:v>
                </c:pt>
                <c:pt idx="8">
                  <c:v>0.77227999999999997</c:v>
                </c:pt>
                <c:pt idx="9">
                  <c:v>0.77083000000000002</c:v>
                </c:pt>
                <c:pt idx="10">
                  <c:v>0.87363000000000002</c:v>
                </c:pt>
                <c:pt idx="11">
                  <c:v>0.79601999999999995</c:v>
                </c:pt>
              </c:numCache>
            </c:numRef>
          </c:val>
          <c:smooth val="0"/>
          <c:extLst>
            <c:ext xmlns:c16="http://schemas.microsoft.com/office/drawing/2014/chart" uri="{C3380CC4-5D6E-409C-BE32-E72D297353CC}">
              <c16:uniqueId val="{00000001-F310-4AF9-BDDC-077667E5AA22}"/>
            </c:ext>
          </c:extLst>
        </c:ser>
        <c:ser>
          <c:idx val="2"/>
          <c:order val="2"/>
          <c:tx>
            <c:strRef>
              <c:f>DataCompleteness!$AC$55</c:f>
              <c:strCache>
                <c:ptCount val="1"/>
                <c:pt idx="0">
                  <c:v>Upper control limit (left axis)</c:v>
                </c:pt>
              </c:strCache>
            </c:strRef>
          </c:tx>
          <c:spPr>
            <a:ln w="28575" cap="rnd">
              <a:solidFill>
                <a:schemeClr val="accent3"/>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DataCompleteness!$AC$56:$AC$67</c:f>
            </c:numRef>
          </c:val>
          <c:smooth val="0"/>
          <c:extLst>
            <c:ext xmlns:c16="http://schemas.microsoft.com/office/drawing/2014/chart" uri="{C3380CC4-5D6E-409C-BE32-E72D297353CC}">
              <c16:uniqueId val="{00000002-F310-4AF9-BDDC-077667E5AA22}"/>
            </c:ext>
          </c:extLst>
        </c:ser>
        <c:ser>
          <c:idx val="3"/>
          <c:order val="3"/>
          <c:tx>
            <c:strRef>
              <c:f>DataCompleteness!$AD$55</c:f>
              <c:strCache>
                <c:ptCount val="1"/>
                <c:pt idx="0">
                  <c:v>Lower control limit (left axis)</c:v>
                </c:pt>
              </c:strCache>
            </c:strRef>
          </c:tx>
          <c:spPr>
            <a:ln w="28575" cap="rnd">
              <a:solidFill>
                <a:schemeClr val="accent4"/>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DataCompleteness!$AD$56:$AD$67</c:f>
            </c:numRef>
          </c:val>
          <c:smooth val="0"/>
          <c:extLst>
            <c:ext xmlns:c16="http://schemas.microsoft.com/office/drawing/2014/chart" uri="{C3380CC4-5D6E-409C-BE32-E72D297353CC}">
              <c16:uniqueId val="{00000003-F310-4AF9-BDDC-077667E5AA22}"/>
            </c:ext>
          </c:extLst>
        </c:ser>
        <c:ser>
          <c:idx val="4"/>
          <c:order val="4"/>
          <c:tx>
            <c:strRef>
              <c:f>DataCompleteness!$AE$55</c:f>
              <c:strCache>
                <c:ptCount val="1"/>
                <c:pt idx="0">
                  <c:v>Moving average  (left axis)</c:v>
                </c:pt>
              </c:strCache>
            </c:strRef>
          </c:tx>
          <c:spPr>
            <a:ln w="28575" cap="rnd">
              <a:solidFill>
                <a:schemeClr val="accent5"/>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DataCompleteness!$AE$56:$AE$67</c:f>
            </c:numRef>
          </c:val>
          <c:smooth val="0"/>
          <c:extLst>
            <c:ext xmlns:c16="http://schemas.microsoft.com/office/drawing/2014/chart" uri="{C3380CC4-5D6E-409C-BE32-E72D297353CC}">
              <c16:uniqueId val="{00000004-F310-4AF9-BDDC-077667E5AA22}"/>
            </c:ext>
          </c:extLst>
        </c:ser>
        <c:ser>
          <c:idx val="5"/>
          <c:order val="5"/>
          <c:tx>
            <c:strRef>
              <c:f>DataCompleteness!$AF$55</c:f>
              <c:strCache>
                <c:ptCount val="1"/>
                <c:pt idx="0">
                  <c:v>Target (left axis)</c:v>
                </c:pt>
              </c:strCache>
            </c:strRef>
          </c:tx>
          <c:spPr>
            <a:ln w="19050" cap="rnd">
              <a:solidFill>
                <a:schemeClr val="tx1"/>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DataCompleteness!$AF$56:$AF$67</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F310-4AF9-BDDC-077667E5AA22}"/>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DataCompleteness!$AJ$55</c:f>
              <c:strCache>
                <c:ptCount val="1"/>
                <c:pt idx="0">
                  <c:v>Percentage of people with data recorded for having contact with a Clinical Nurse Specialist (CNS)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54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primary breast cancer</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31152777777779"/>
          <c:y val="3.6857323232323227E-2"/>
          <c:w val="0.60056027777777776"/>
          <c:h val="0.58781388888888886"/>
        </c:manualLayout>
      </c:layout>
      <c:barChart>
        <c:barDir val="col"/>
        <c:grouping val="clustered"/>
        <c:varyColors val="0"/>
        <c:ser>
          <c:idx val="0"/>
          <c:order val="0"/>
          <c:tx>
            <c:strRef>
              <c:f>DataCompleteness!$AA$1</c:f>
              <c:strCache>
                <c:ptCount val="1"/>
                <c:pt idx="0">
                  <c:v>Number of patients (right axis)</c:v>
                </c:pt>
              </c:strCache>
            </c:strRef>
          </c:tx>
          <c:spPr>
            <a:solidFill>
              <a:srgbClr val="FFDDD8"/>
            </a:solidFill>
            <a:ln>
              <a:noFill/>
            </a:ln>
            <a:effectLst/>
          </c:spPr>
          <c:invertIfNegative val="0"/>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DataCompleteness!$AA$2:$AA$13</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FDF0-4842-AE02-83E0F4E12FD8}"/>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DataCompleteness!$AB$2:$AB$13</c:f>
              <c:numCache>
                <c:formatCode>0%</c:formatCode>
                <c:ptCount val="12"/>
                <c:pt idx="0">
                  <c:v>0.94286000000000003</c:v>
                </c:pt>
                <c:pt idx="1">
                  <c:v>0.94630999999999998</c:v>
                </c:pt>
                <c:pt idx="2">
                  <c:v>0.96226</c:v>
                </c:pt>
                <c:pt idx="3">
                  <c:v>0.96791000000000005</c:v>
                </c:pt>
                <c:pt idx="4">
                  <c:v>0.94350000000000001</c:v>
                </c:pt>
                <c:pt idx="5">
                  <c:v>0.98750000000000004</c:v>
                </c:pt>
                <c:pt idx="6">
                  <c:v>0.95706000000000002</c:v>
                </c:pt>
                <c:pt idx="7">
                  <c:v>0.96684999999999999</c:v>
                </c:pt>
                <c:pt idx="8">
                  <c:v>0.89109000000000005</c:v>
                </c:pt>
                <c:pt idx="9">
                  <c:v>0.90625</c:v>
                </c:pt>
                <c:pt idx="10">
                  <c:v>0.92308000000000001</c:v>
                </c:pt>
                <c:pt idx="11">
                  <c:v>0.91044999999999998</c:v>
                </c:pt>
              </c:numCache>
            </c:numRef>
          </c:val>
          <c:smooth val="0"/>
          <c:extLst>
            <c:ext xmlns:c16="http://schemas.microsoft.com/office/drawing/2014/chart" uri="{C3380CC4-5D6E-409C-BE32-E72D297353CC}">
              <c16:uniqueId val="{00000001-FDF0-4842-AE02-83E0F4E12FD8}"/>
            </c:ext>
          </c:extLst>
        </c:ser>
        <c:ser>
          <c:idx val="2"/>
          <c:order val="2"/>
          <c:tx>
            <c:strRef>
              <c:f>DataCompleteness!$AC$1</c:f>
              <c:strCache>
                <c:ptCount val="1"/>
                <c:pt idx="0">
                  <c:v>Upper control limit (left axis)</c:v>
                </c:pt>
              </c:strCache>
            </c:strRef>
          </c:tx>
          <c:spPr>
            <a:ln w="28575" cap="rnd">
              <a:solidFill>
                <a:schemeClr val="accent3"/>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DataCompleteness!$AC$2:$AC$13</c:f>
            </c:numRef>
          </c:val>
          <c:smooth val="0"/>
          <c:extLst>
            <c:ext xmlns:c16="http://schemas.microsoft.com/office/drawing/2014/chart" uri="{C3380CC4-5D6E-409C-BE32-E72D297353CC}">
              <c16:uniqueId val="{00000002-FDF0-4842-AE02-83E0F4E12FD8}"/>
            </c:ext>
          </c:extLst>
        </c:ser>
        <c:ser>
          <c:idx val="3"/>
          <c:order val="3"/>
          <c:tx>
            <c:strRef>
              <c:f>DataCompleteness!$AD$1</c:f>
              <c:strCache>
                <c:ptCount val="1"/>
                <c:pt idx="0">
                  <c:v>Lower control limit (left axis)</c:v>
                </c:pt>
              </c:strCache>
            </c:strRef>
          </c:tx>
          <c:spPr>
            <a:ln w="28575" cap="rnd">
              <a:solidFill>
                <a:schemeClr val="accent4"/>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DataCompleteness!$AD$2:$AD$13</c:f>
            </c:numRef>
          </c:val>
          <c:smooth val="0"/>
          <c:extLst>
            <c:ext xmlns:c16="http://schemas.microsoft.com/office/drawing/2014/chart" uri="{C3380CC4-5D6E-409C-BE32-E72D297353CC}">
              <c16:uniqueId val="{00000003-FDF0-4842-AE02-83E0F4E12FD8}"/>
            </c:ext>
          </c:extLst>
        </c:ser>
        <c:ser>
          <c:idx val="4"/>
          <c:order val="4"/>
          <c:tx>
            <c:strRef>
              <c:f>DataCompleteness!$AE$1</c:f>
              <c:strCache>
                <c:ptCount val="1"/>
                <c:pt idx="0">
                  <c:v>Moving average  (left axis)</c:v>
                </c:pt>
              </c:strCache>
            </c:strRef>
          </c:tx>
          <c:spPr>
            <a:ln w="28575" cap="rnd">
              <a:solidFill>
                <a:schemeClr val="accent5"/>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DataCompleteness!$AE$2:$AE$13</c:f>
            </c:numRef>
          </c:val>
          <c:smooth val="0"/>
          <c:extLst>
            <c:ext xmlns:c16="http://schemas.microsoft.com/office/drawing/2014/chart" uri="{C3380CC4-5D6E-409C-BE32-E72D297353CC}">
              <c16:uniqueId val="{00000004-FDF0-4842-AE02-83E0F4E12FD8}"/>
            </c:ext>
          </c:extLst>
        </c:ser>
        <c:ser>
          <c:idx val="5"/>
          <c:order val="5"/>
          <c:tx>
            <c:strRef>
              <c:f>DataCompleteness!$AF$1</c:f>
              <c:strCache>
                <c:ptCount val="1"/>
                <c:pt idx="0">
                  <c:v>Target (left axis)</c:v>
                </c:pt>
              </c:strCache>
            </c:strRef>
          </c:tx>
          <c:spPr>
            <a:ln w="19050" cap="rnd">
              <a:solidFill>
                <a:sysClr val="windowText" lastClr="000000"/>
              </a:solid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DataCompleteness!$AF$2:$AF$13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FDF0-4842-AE02-83E0F4E12FD8}"/>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DataCompleteness!$AJ$1</c:f>
              <c:strCache>
                <c:ptCount val="1"/>
                <c:pt idx="0">
                  <c:v>Percentage of people with breast cancer stage recorded in Leeds Teaching Hospitals NHS Trust between Apr 2020 and Mar 2023</c:v>
                </c:pt>
              </c:strCache>
            </c:strRef>
          </c:tx>
          <c:layout>
            <c:manualLayout>
              <c:xMode val="edge"/>
              <c:yMode val="edge"/>
              <c:x val="1.3297098558095058E-2"/>
              <c:y val="1.9108796296296297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c:f>
              <c:strCache>
                <c:ptCount val="1"/>
                <c:pt idx="0">
                  <c:v>Number of people with primary breast cancer</c:v>
                </c:pt>
              </c:strCache>
            </c:strRef>
          </c:tx>
          <c:layout>
            <c:manualLayout>
              <c:xMode val="edge"/>
              <c:yMode val="edge"/>
              <c:x val="0.94275638888888891"/>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37458333333336"/>
          <c:y val="4.1386363636363638E-2"/>
          <c:w val="0.61304402777777778"/>
          <c:h val="0.57819267676767672"/>
        </c:manualLayout>
      </c:layout>
      <c:barChart>
        <c:barDir val="col"/>
        <c:grouping val="clustered"/>
        <c:varyColors val="0"/>
        <c:ser>
          <c:idx val="0"/>
          <c:order val="0"/>
          <c:tx>
            <c:strRef>
              <c:f>DataCompleteness!$AA$1</c:f>
              <c:strCache>
                <c:ptCount val="1"/>
                <c:pt idx="0">
                  <c:v>Number of patients (right axis)</c:v>
                </c:pt>
              </c:strCache>
            </c:strRef>
          </c:tx>
          <c:spPr>
            <a:solidFill>
              <a:srgbClr val="FFDDD8"/>
            </a:solidFill>
            <a:ln>
              <a:noFill/>
            </a:ln>
            <a:effectLst/>
          </c:spPr>
          <c:invertIfNegative val="0"/>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DataCompleteness!$AA$29:$AA$40</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10EF-489A-8E58-637C417943AB}"/>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DataCompleteness!$AB$29:$AB$40</c:f>
              <c:numCache>
                <c:formatCode>0%</c:formatCode>
                <c:ptCount val="12"/>
                <c:pt idx="0">
                  <c:v>0.98570999999999998</c:v>
                </c:pt>
                <c:pt idx="1">
                  <c:v>0.92617000000000005</c:v>
                </c:pt>
                <c:pt idx="2">
                  <c:v>0.91823999999999995</c:v>
                </c:pt>
                <c:pt idx="3">
                  <c:v>0.87165999999999999</c:v>
                </c:pt>
                <c:pt idx="4">
                  <c:v>0.86441000000000001</c:v>
                </c:pt>
                <c:pt idx="5">
                  <c:v>0.75</c:v>
                </c:pt>
                <c:pt idx="6">
                  <c:v>0.77914000000000005</c:v>
                </c:pt>
                <c:pt idx="7">
                  <c:v>0.71270999999999995</c:v>
                </c:pt>
                <c:pt idx="8">
                  <c:v>0.63366</c:v>
                </c:pt>
                <c:pt idx="9">
                  <c:v>0.66146000000000005</c:v>
                </c:pt>
                <c:pt idx="10">
                  <c:v>0.57142999999999999</c:v>
                </c:pt>
                <c:pt idx="11">
                  <c:v>0.87561999999999995</c:v>
                </c:pt>
              </c:numCache>
            </c:numRef>
          </c:val>
          <c:smooth val="0"/>
          <c:extLst>
            <c:ext xmlns:c16="http://schemas.microsoft.com/office/drawing/2014/chart" uri="{C3380CC4-5D6E-409C-BE32-E72D297353CC}">
              <c16:uniqueId val="{00000001-10EF-489A-8E58-637C417943AB}"/>
            </c:ext>
          </c:extLst>
        </c:ser>
        <c:ser>
          <c:idx val="2"/>
          <c:order val="2"/>
          <c:tx>
            <c:strRef>
              <c:f>DataCompleteness!$AC$1</c:f>
              <c:strCache>
                <c:ptCount val="1"/>
                <c:pt idx="0">
                  <c:v>Upper control limit (left axis)</c:v>
                </c:pt>
              </c:strCache>
            </c:strRef>
          </c:tx>
          <c:spPr>
            <a:ln w="28575" cap="rnd">
              <a:solidFill>
                <a:schemeClr val="accent3"/>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DataCompleteness!$AC$29:$AC$40</c:f>
            </c:numRef>
          </c:val>
          <c:smooth val="0"/>
          <c:extLst>
            <c:ext xmlns:c16="http://schemas.microsoft.com/office/drawing/2014/chart" uri="{C3380CC4-5D6E-409C-BE32-E72D297353CC}">
              <c16:uniqueId val="{00000002-10EF-489A-8E58-637C417943AB}"/>
            </c:ext>
          </c:extLst>
        </c:ser>
        <c:ser>
          <c:idx val="3"/>
          <c:order val="3"/>
          <c:tx>
            <c:strRef>
              <c:f>DataCompleteness!$AD$1</c:f>
              <c:strCache>
                <c:ptCount val="1"/>
                <c:pt idx="0">
                  <c:v>Lower control limit (left axis)</c:v>
                </c:pt>
              </c:strCache>
            </c:strRef>
          </c:tx>
          <c:spPr>
            <a:ln w="28575" cap="rnd">
              <a:solidFill>
                <a:schemeClr val="accent4"/>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DataCompleteness!$AD$29:$AD$40</c:f>
            </c:numRef>
          </c:val>
          <c:smooth val="0"/>
          <c:extLst>
            <c:ext xmlns:c16="http://schemas.microsoft.com/office/drawing/2014/chart" uri="{C3380CC4-5D6E-409C-BE32-E72D297353CC}">
              <c16:uniqueId val="{00000003-10EF-489A-8E58-637C417943AB}"/>
            </c:ext>
          </c:extLst>
        </c:ser>
        <c:ser>
          <c:idx val="4"/>
          <c:order val="4"/>
          <c:tx>
            <c:strRef>
              <c:f>DataCompleteness!$AE$1</c:f>
              <c:strCache>
                <c:ptCount val="1"/>
                <c:pt idx="0">
                  <c:v>Moving average  (left axis)</c:v>
                </c:pt>
              </c:strCache>
            </c:strRef>
          </c:tx>
          <c:spPr>
            <a:ln w="28575" cap="rnd">
              <a:solidFill>
                <a:schemeClr val="accent5"/>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DataCompleteness!$AE$29:$AE$40</c:f>
            </c:numRef>
          </c:val>
          <c:smooth val="0"/>
          <c:extLst>
            <c:ext xmlns:c16="http://schemas.microsoft.com/office/drawing/2014/chart" uri="{C3380CC4-5D6E-409C-BE32-E72D297353CC}">
              <c16:uniqueId val="{00000004-10EF-489A-8E58-637C417943AB}"/>
            </c:ext>
          </c:extLst>
        </c:ser>
        <c:ser>
          <c:idx val="5"/>
          <c:order val="5"/>
          <c:tx>
            <c:strRef>
              <c:f>DataCompleteness!$AF$1</c:f>
              <c:strCache>
                <c:ptCount val="1"/>
                <c:pt idx="0">
                  <c:v>Target (left axis)</c:v>
                </c:pt>
              </c:strCache>
            </c:strRef>
          </c:tx>
          <c:spPr>
            <a:ln w="19050" cap="rnd">
              <a:solidFill>
                <a:sysClr val="windowText" lastClr="000000"/>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DataCompleteness!$AF$29:$AF$40</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10EF-489A-8E58-637C417943AB}"/>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DataCompleteness!$AJ$28</c:f>
              <c:strCache>
                <c:ptCount val="1"/>
                <c:pt idx="0">
                  <c:v>Percentage of people with WHO Performance Status recorded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primary breast cancer</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01569444444447"/>
          <c:y val="3.4972222222222231E-2"/>
          <c:w val="0.59716902777777781"/>
          <c:h val="0.58460681818181814"/>
        </c:manualLayout>
      </c:layout>
      <c:barChart>
        <c:barDir val="col"/>
        <c:grouping val="clustered"/>
        <c:varyColors val="0"/>
        <c:ser>
          <c:idx val="0"/>
          <c:order val="0"/>
          <c:tx>
            <c:strRef>
              <c:f>DataCompleteness!$AA$55</c:f>
              <c:strCache>
                <c:ptCount val="1"/>
                <c:pt idx="0">
                  <c:v>Number of patients (right axis)</c:v>
                </c:pt>
              </c:strCache>
            </c:strRef>
          </c:tx>
          <c:spPr>
            <a:solidFill>
              <a:srgbClr val="FFDDD8"/>
            </a:solidFill>
            <a:ln>
              <a:solidFill>
                <a:srgbClr val="FFDDD8"/>
              </a:solidFill>
            </a:ln>
            <a:effectLst/>
          </c:spPr>
          <c:invertIfNegative val="0"/>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DataCompleteness!$AA$56:$AA$67</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77A1-4673-B640-2230BA2DE944}"/>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DataCompleteness!$AB$55</c:f>
              <c:strCache>
                <c:ptCount val="1"/>
                <c:pt idx="0">
                  <c:v>Percentage present (left axis)</c:v>
                </c:pt>
              </c:strCache>
            </c:strRef>
          </c:tx>
          <c:spPr>
            <a:ln w="25400" cap="rnd">
              <a:noFill/>
              <a:round/>
            </a:ln>
            <a:effectLst/>
          </c:spPr>
          <c:marker>
            <c:symbol val="circle"/>
            <c:size val="5"/>
            <c:spPr>
              <a:solidFill>
                <a:srgbClr val="73B8BF"/>
              </a:solidFill>
              <a:ln w="9525">
                <a:solidFill>
                  <a:srgbClr val="73B8BF"/>
                </a:solidFill>
              </a:ln>
              <a:effectLst/>
            </c:spPr>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DataCompleteness!$AB$56:$AB$67</c:f>
              <c:numCache>
                <c:formatCode>0%</c:formatCode>
                <c:ptCount val="12"/>
                <c:pt idx="0">
                  <c:v>0.87143000000000004</c:v>
                </c:pt>
                <c:pt idx="1">
                  <c:v>0.85235000000000005</c:v>
                </c:pt>
                <c:pt idx="2">
                  <c:v>0.89937</c:v>
                </c:pt>
                <c:pt idx="3">
                  <c:v>0.88770000000000004</c:v>
                </c:pt>
                <c:pt idx="4">
                  <c:v>0.88700999999999997</c:v>
                </c:pt>
                <c:pt idx="5">
                  <c:v>0.85</c:v>
                </c:pt>
                <c:pt idx="6">
                  <c:v>0.87729999999999997</c:v>
                </c:pt>
                <c:pt idx="7">
                  <c:v>0.81215000000000004</c:v>
                </c:pt>
                <c:pt idx="8">
                  <c:v>0.77227999999999997</c:v>
                </c:pt>
                <c:pt idx="9">
                  <c:v>0.77083000000000002</c:v>
                </c:pt>
                <c:pt idx="10">
                  <c:v>0.87363000000000002</c:v>
                </c:pt>
                <c:pt idx="11">
                  <c:v>0.79601999999999995</c:v>
                </c:pt>
              </c:numCache>
            </c:numRef>
          </c:val>
          <c:smooth val="0"/>
          <c:extLst>
            <c:ext xmlns:c16="http://schemas.microsoft.com/office/drawing/2014/chart" uri="{C3380CC4-5D6E-409C-BE32-E72D297353CC}">
              <c16:uniqueId val="{00000001-77A1-4673-B640-2230BA2DE944}"/>
            </c:ext>
          </c:extLst>
        </c:ser>
        <c:ser>
          <c:idx val="2"/>
          <c:order val="2"/>
          <c:tx>
            <c:strRef>
              <c:f>DataCompleteness!$AC$55</c:f>
              <c:strCache>
                <c:ptCount val="1"/>
                <c:pt idx="0">
                  <c:v>Upper control limit (left axis)</c:v>
                </c:pt>
              </c:strCache>
            </c:strRef>
          </c:tx>
          <c:spPr>
            <a:ln w="28575" cap="rnd">
              <a:solidFill>
                <a:schemeClr val="accent3"/>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DataCompleteness!$AC$56:$AC$67</c:f>
            </c:numRef>
          </c:val>
          <c:smooth val="0"/>
          <c:extLst>
            <c:ext xmlns:c16="http://schemas.microsoft.com/office/drawing/2014/chart" uri="{C3380CC4-5D6E-409C-BE32-E72D297353CC}">
              <c16:uniqueId val="{00000002-77A1-4673-B640-2230BA2DE944}"/>
            </c:ext>
          </c:extLst>
        </c:ser>
        <c:ser>
          <c:idx val="3"/>
          <c:order val="3"/>
          <c:tx>
            <c:strRef>
              <c:f>DataCompleteness!$AD$55</c:f>
              <c:strCache>
                <c:ptCount val="1"/>
                <c:pt idx="0">
                  <c:v>Lower control limit (left axis)</c:v>
                </c:pt>
              </c:strCache>
            </c:strRef>
          </c:tx>
          <c:spPr>
            <a:ln w="28575" cap="rnd">
              <a:solidFill>
                <a:schemeClr val="accent4"/>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DataCompleteness!$AD$56:$AD$67</c:f>
            </c:numRef>
          </c:val>
          <c:smooth val="0"/>
          <c:extLst>
            <c:ext xmlns:c16="http://schemas.microsoft.com/office/drawing/2014/chart" uri="{C3380CC4-5D6E-409C-BE32-E72D297353CC}">
              <c16:uniqueId val="{00000003-77A1-4673-B640-2230BA2DE944}"/>
            </c:ext>
          </c:extLst>
        </c:ser>
        <c:ser>
          <c:idx val="4"/>
          <c:order val="4"/>
          <c:tx>
            <c:strRef>
              <c:f>DataCompleteness!$AE$55</c:f>
              <c:strCache>
                <c:ptCount val="1"/>
                <c:pt idx="0">
                  <c:v>Moving average  (left axis)</c:v>
                </c:pt>
              </c:strCache>
            </c:strRef>
          </c:tx>
          <c:spPr>
            <a:ln w="28575" cap="rnd">
              <a:solidFill>
                <a:schemeClr val="accent5"/>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DataCompleteness!$AE$56:$AE$67</c:f>
            </c:numRef>
          </c:val>
          <c:smooth val="0"/>
          <c:extLst>
            <c:ext xmlns:c16="http://schemas.microsoft.com/office/drawing/2014/chart" uri="{C3380CC4-5D6E-409C-BE32-E72D297353CC}">
              <c16:uniqueId val="{00000004-77A1-4673-B640-2230BA2DE944}"/>
            </c:ext>
          </c:extLst>
        </c:ser>
        <c:ser>
          <c:idx val="5"/>
          <c:order val="5"/>
          <c:tx>
            <c:strRef>
              <c:f>DataCompleteness!$AF$55</c:f>
              <c:strCache>
                <c:ptCount val="1"/>
                <c:pt idx="0">
                  <c:v>Target (left axis)</c:v>
                </c:pt>
              </c:strCache>
            </c:strRef>
          </c:tx>
          <c:spPr>
            <a:ln w="19050" cap="rnd">
              <a:solidFill>
                <a:schemeClr val="tx1"/>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DataCompleteness!$AF$56:$AF$67</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77A1-4673-B640-2230BA2DE944}"/>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DataCompleteness!$AJ$55</c:f>
              <c:strCache>
                <c:ptCount val="1"/>
                <c:pt idx="0">
                  <c:v>Percentage of people with data recorded for having contact with a Clinical Nurse Specialist (CNS)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primary breast cancer</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8652777777776"/>
          <c:y val="4.1119191919191916E-2"/>
          <c:w val="0.59879638888888886"/>
          <c:h val="0.58139974747474743"/>
        </c:manualLayout>
      </c:layout>
      <c:barChart>
        <c:barDir val="col"/>
        <c:grouping val="clustered"/>
        <c:varyColors val="0"/>
        <c:ser>
          <c:idx val="0"/>
          <c:order val="0"/>
          <c:tx>
            <c:strRef>
              <c:f>DataIndicators!$AA$1</c:f>
              <c:strCache>
                <c:ptCount val="1"/>
                <c:pt idx="0">
                  <c:v>Number of patients (right axis)</c:v>
                </c:pt>
              </c:strCache>
            </c:strRef>
          </c:tx>
          <c:spPr>
            <a:solidFill>
              <a:srgbClr val="FFDDD8"/>
            </a:solidFill>
            <a:ln>
              <a:noFill/>
            </a:ln>
            <a:effectLst/>
          </c:spPr>
          <c:invertIfNegative val="0"/>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DataIndicators!$AA$2:$AA$13</c:f>
              <c:numCache>
                <c:formatCode>0</c:formatCode>
                <c:ptCount val="12"/>
                <c:pt idx="0">
                  <c:v>70</c:v>
                </c:pt>
                <c:pt idx="1">
                  <c:v>149</c:v>
                </c:pt>
                <c:pt idx="2">
                  <c:v>159</c:v>
                </c:pt>
                <c:pt idx="3">
                  <c:v>187</c:v>
                </c:pt>
                <c:pt idx="4">
                  <c:v>177</c:v>
                </c:pt>
                <c:pt idx="5">
                  <c:v>160</c:v>
                </c:pt>
                <c:pt idx="6">
                  <c:v>163</c:v>
                </c:pt>
                <c:pt idx="7">
                  <c:v>181</c:v>
                </c:pt>
                <c:pt idx="8">
                  <c:v>202</c:v>
                </c:pt>
                <c:pt idx="9">
                  <c:v>192</c:v>
                </c:pt>
                <c:pt idx="10">
                  <c:v>182</c:v>
                </c:pt>
                <c:pt idx="11">
                  <c:v>201</c:v>
                </c:pt>
              </c:numCache>
            </c:numRef>
          </c:val>
          <c:extLst>
            <c:ext xmlns:c16="http://schemas.microsoft.com/office/drawing/2014/chart" uri="{C3380CC4-5D6E-409C-BE32-E72D297353CC}">
              <c16:uniqueId val="{00000000-95FE-4969-961A-99B11BF0C435}"/>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DataIndicators!$AB$1</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DataIndicators!$AB$2:$AB$13</c:f>
              <c:numCache>
                <c:formatCode>0%</c:formatCode>
                <c:ptCount val="12"/>
                <c:pt idx="0">
                  <c:v>0.74285999999999996</c:v>
                </c:pt>
                <c:pt idx="1">
                  <c:v>0.57047000000000003</c:v>
                </c:pt>
                <c:pt idx="2">
                  <c:v>0.60377000000000003</c:v>
                </c:pt>
                <c:pt idx="3">
                  <c:v>0.54544999999999999</c:v>
                </c:pt>
                <c:pt idx="4">
                  <c:v>0.41243000000000002</c:v>
                </c:pt>
                <c:pt idx="5">
                  <c:v>0.625</c:v>
                </c:pt>
                <c:pt idx="6">
                  <c:v>0.60736000000000001</c:v>
                </c:pt>
                <c:pt idx="7">
                  <c:v>0.55801000000000001</c:v>
                </c:pt>
                <c:pt idx="8">
                  <c:v>0.48515000000000003</c:v>
                </c:pt>
                <c:pt idx="9">
                  <c:v>0.5</c:v>
                </c:pt>
                <c:pt idx="10">
                  <c:v>0.39011000000000001</c:v>
                </c:pt>
                <c:pt idx="11">
                  <c:v>0.25871</c:v>
                </c:pt>
              </c:numCache>
            </c:numRef>
          </c:val>
          <c:smooth val="0"/>
          <c:extLst>
            <c:ext xmlns:c16="http://schemas.microsoft.com/office/drawing/2014/chart" uri="{C3380CC4-5D6E-409C-BE32-E72D297353CC}">
              <c16:uniqueId val="{00000001-95FE-4969-961A-99B11BF0C435}"/>
            </c:ext>
          </c:extLst>
        </c:ser>
        <c:ser>
          <c:idx val="2"/>
          <c:order val="2"/>
          <c:tx>
            <c:strRef>
              <c:f>DataIndicators!$AC$1</c:f>
              <c:strCache>
                <c:ptCount val="1"/>
                <c:pt idx="0">
                  <c:v>Percentage Cancer alliance (left axis)</c:v>
                </c:pt>
              </c:strCache>
            </c:strRef>
          </c:tx>
          <c:spPr>
            <a:ln w="28575" cap="rnd">
              <a:solidFill>
                <a:srgbClr val="AC5648"/>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DataIndicators!$AC$2:$AC$13</c:f>
              <c:numCache>
                <c:formatCode>0%</c:formatCode>
                <c:ptCount val="12"/>
                <c:pt idx="0">
                  <c:v>0.83333000000000002</c:v>
                </c:pt>
                <c:pt idx="1">
                  <c:v>0.77056999999999998</c:v>
                </c:pt>
                <c:pt idx="2">
                  <c:v>0.70689999999999997</c:v>
                </c:pt>
                <c:pt idx="3">
                  <c:v>0.70362999999999998</c:v>
                </c:pt>
                <c:pt idx="4">
                  <c:v>0.71114999999999995</c:v>
                </c:pt>
                <c:pt idx="5">
                  <c:v>0.74790000000000001</c:v>
                </c:pt>
                <c:pt idx="6">
                  <c:v>0.74951000000000001</c:v>
                </c:pt>
                <c:pt idx="7">
                  <c:v>0.73346999999999996</c:v>
                </c:pt>
                <c:pt idx="8">
                  <c:v>0.64705999999999997</c:v>
                </c:pt>
                <c:pt idx="9">
                  <c:v>0.68</c:v>
                </c:pt>
                <c:pt idx="10">
                  <c:v>0.61302999999999996</c:v>
                </c:pt>
                <c:pt idx="11">
                  <c:v>0.55452999999999997</c:v>
                </c:pt>
              </c:numCache>
            </c:numRef>
          </c:val>
          <c:smooth val="0"/>
          <c:extLst>
            <c:ext xmlns:c16="http://schemas.microsoft.com/office/drawing/2014/chart" uri="{C3380CC4-5D6E-409C-BE32-E72D297353CC}">
              <c16:uniqueId val="{00000002-95FE-4969-961A-99B11BF0C435}"/>
            </c:ext>
          </c:extLst>
        </c:ser>
        <c:ser>
          <c:idx val="3"/>
          <c:order val="3"/>
          <c:tx>
            <c:strRef>
              <c:f>DataIndicators!$AD$1</c:f>
              <c:strCache>
                <c:ptCount val="1"/>
                <c:pt idx="0">
                  <c:v>Percentage England (left axis)</c:v>
                </c:pt>
              </c:strCache>
            </c:strRef>
          </c:tx>
          <c:spPr>
            <a:ln w="28575" cap="rnd">
              <a:solidFill>
                <a:sysClr val="windowText" lastClr="000000"/>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DataIndicators!$AD$2:$AD$13</c:f>
              <c:numCache>
                <c:formatCode>0%</c:formatCode>
                <c:ptCount val="12"/>
                <c:pt idx="0">
                  <c:v>0.67054000000000002</c:v>
                </c:pt>
                <c:pt idx="1">
                  <c:v>0.68157999999999996</c:v>
                </c:pt>
                <c:pt idx="2">
                  <c:v>0.67688999999999999</c:v>
                </c:pt>
                <c:pt idx="3">
                  <c:v>0.72143000000000002</c:v>
                </c:pt>
                <c:pt idx="4">
                  <c:v>0.71777999999999997</c:v>
                </c:pt>
                <c:pt idx="5">
                  <c:v>0.72623000000000004</c:v>
                </c:pt>
                <c:pt idx="6">
                  <c:v>0.70416999999999996</c:v>
                </c:pt>
                <c:pt idx="7">
                  <c:v>0.71772000000000002</c:v>
                </c:pt>
                <c:pt idx="8">
                  <c:v>0.71509999999999996</c:v>
                </c:pt>
                <c:pt idx="9">
                  <c:v>0.71452000000000004</c:v>
                </c:pt>
                <c:pt idx="10">
                  <c:v>0.68925999999999998</c:v>
                </c:pt>
                <c:pt idx="11">
                  <c:v>0.66224000000000005</c:v>
                </c:pt>
              </c:numCache>
            </c:numRef>
          </c:val>
          <c:smooth val="0"/>
          <c:extLst>
            <c:ext xmlns:c16="http://schemas.microsoft.com/office/drawing/2014/chart" uri="{C3380CC4-5D6E-409C-BE32-E72D297353CC}">
              <c16:uniqueId val="{00000003-95FE-4969-961A-99B11BF0C435}"/>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DataIndicators!$AK$1</c:f>
              <c:strCache>
                <c:ptCount val="1"/>
                <c:pt idx="0">
                  <c:v>Percentage of people who have a record of having contact with a Clinical Nurse Specialist (CNS) in Leeds Teaching Hospitals NHS Trust between Apr 2020 and Mar 2023</c:v>
                </c:pt>
              </c:strCache>
            </c:strRef>
          </c:tx>
          <c:layout>
            <c:manualLayout>
              <c:xMode val="edge"/>
              <c:yMode val="edge"/>
              <c:x val="1.3297098558095058E-2"/>
              <c:y val="1.9108796296296297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c:f>
              <c:strCache>
                <c:ptCount val="1"/>
                <c:pt idx="0">
                  <c:v>Number of people with primary breast cancer</c:v>
                </c:pt>
              </c:strCache>
            </c:strRef>
          </c:tx>
          <c:layout>
            <c:manualLayout>
              <c:xMode val="edge"/>
              <c:yMode val="edge"/>
              <c:x val="0.94275638888888891"/>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6291666666664"/>
          <c:y val="3.4972222222222231E-2"/>
          <c:w val="0.59364125000000001"/>
          <c:h val="0.58460681818181814"/>
        </c:manualLayout>
      </c:layout>
      <c:barChart>
        <c:barDir val="col"/>
        <c:grouping val="clustered"/>
        <c:varyColors val="0"/>
        <c:ser>
          <c:idx val="0"/>
          <c:order val="0"/>
          <c:tx>
            <c:strRef>
              <c:f>DataIndicators!$AA$28</c:f>
              <c:strCache>
                <c:ptCount val="1"/>
                <c:pt idx="0">
                  <c:v>Number of patients (right axis)</c:v>
                </c:pt>
              </c:strCache>
            </c:strRef>
          </c:tx>
          <c:spPr>
            <a:solidFill>
              <a:srgbClr val="FFDDD8"/>
            </a:solidFill>
            <a:ln>
              <a:noFill/>
            </a:ln>
            <a:effectLst/>
          </c:spPr>
          <c:invertIfNegative val="0"/>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DataIndicators!$AA$29:$AA$40</c:f>
              <c:numCache>
                <c:formatCode>0</c:formatCode>
                <c:ptCount val="12"/>
                <c:pt idx="0">
                  <c:v>68</c:v>
                </c:pt>
                <c:pt idx="1">
                  <c:v>146</c:v>
                </c:pt>
                <c:pt idx="2">
                  <c:v>153</c:v>
                </c:pt>
                <c:pt idx="3">
                  <c:v>182</c:v>
                </c:pt>
                <c:pt idx="4">
                  <c:v>174</c:v>
                </c:pt>
                <c:pt idx="5">
                  <c:v>155</c:v>
                </c:pt>
                <c:pt idx="6">
                  <c:v>157</c:v>
                </c:pt>
                <c:pt idx="7">
                  <c:v>178</c:v>
                </c:pt>
                <c:pt idx="8">
                  <c:v>196</c:v>
                </c:pt>
                <c:pt idx="9">
                  <c:v>188</c:v>
                </c:pt>
                <c:pt idx="10">
                  <c:v>180</c:v>
                </c:pt>
                <c:pt idx="11">
                  <c:v>195</c:v>
                </c:pt>
              </c:numCache>
            </c:numRef>
          </c:val>
          <c:extLst>
            <c:ext xmlns:c16="http://schemas.microsoft.com/office/drawing/2014/chart" uri="{C3380CC4-5D6E-409C-BE32-E72D297353CC}">
              <c16:uniqueId val="{00000000-BCD1-43EB-9012-1CF704F6A887}"/>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DataIndicators!$AB$28</c:f>
              <c:strCache>
                <c:ptCount val="1"/>
                <c:pt idx="0">
                  <c:v>Percentage present (left axis)</c:v>
                </c:pt>
              </c:strCache>
            </c:strRef>
          </c:tx>
          <c:spPr>
            <a:ln w="28575" cap="rnd">
              <a:noFill/>
              <a:round/>
            </a:ln>
            <a:effectLst/>
          </c:spPr>
          <c:marker>
            <c:symbol val="circle"/>
            <c:size val="5"/>
            <c:spPr>
              <a:solidFill>
                <a:srgbClr val="73B8BF"/>
              </a:solidFill>
              <a:ln w="9525">
                <a:solidFill>
                  <a:srgbClr val="73B8BF"/>
                </a:solidFill>
              </a:ln>
              <a:effectLst/>
            </c:spPr>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DataIndicators!$AB$29:$AB$40</c:f>
              <c:numCache>
                <c:formatCode>0%</c:formatCode>
                <c:ptCount val="12"/>
                <c:pt idx="0">
                  <c:v>0.79412000000000005</c:v>
                </c:pt>
                <c:pt idx="1">
                  <c:v>0.86301000000000005</c:v>
                </c:pt>
                <c:pt idx="2">
                  <c:v>0.87582000000000004</c:v>
                </c:pt>
                <c:pt idx="3">
                  <c:v>0.84614999999999996</c:v>
                </c:pt>
                <c:pt idx="4">
                  <c:v>0.89654999999999996</c:v>
                </c:pt>
                <c:pt idx="5">
                  <c:v>0.94838999999999996</c:v>
                </c:pt>
                <c:pt idx="6">
                  <c:v>0.89809000000000005</c:v>
                </c:pt>
                <c:pt idx="7">
                  <c:v>0.96067000000000002</c:v>
                </c:pt>
                <c:pt idx="8">
                  <c:v>0.90815999999999997</c:v>
                </c:pt>
                <c:pt idx="9">
                  <c:v>0.85106000000000004</c:v>
                </c:pt>
                <c:pt idx="10">
                  <c:v>0.91666999999999998</c:v>
                </c:pt>
                <c:pt idx="11">
                  <c:v>0.89231000000000005</c:v>
                </c:pt>
              </c:numCache>
            </c:numRef>
          </c:val>
          <c:smooth val="0"/>
          <c:extLst>
            <c:ext xmlns:c16="http://schemas.microsoft.com/office/drawing/2014/chart" uri="{C3380CC4-5D6E-409C-BE32-E72D297353CC}">
              <c16:uniqueId val="{00000001-BCD1-43EB-9012-1CF704F6A887}"/>
            </c:ext>
          </c:extLst>
        </c:ser>
        <c:ser>
          <c:idx val="2"/>
          <c:order val="2"/>
          <c:tx>
            <c:strRef>
              <c:f>DataIndicators!$AC$28</c:f>
              <c:strCache>
                <c:ptCount val="1"/>
                <c:pt idx="0">
                  <c:v>Percentage Cancer alliance (left axis)</c:v>
                </c:pt>
              </c:strCache>
            </c:strRef>
          </c:tx>
          <c:spPr>
            <a:ln w="28575" cap="rnd">
              <a:solidFill>
                <a:srgbClr val="AC5648"/>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DataIndicators!$AC$29:$AC$40</c:f>
              <c:numCache>
                <c:formatCode>0%</c:formatCode>
                <c:ptCount val="12"/>
                <c:pt idx="0">
                  <c:v>0.84548999999999996</c:v>
                </c:pt>
                <c:pt idx="1">
                  <c:v>0.88973999999999998</c:v>
                </c:pt>
                <c:pt idx="2">
                  <c:v>0.85841000000000001</c:v>
                </c:pt>
                <c:pt idx="3">
                  <c:v>0.87402000000000002</c:v>
                </c:pt>
                <c:pt idx="4">
                  <c:v>0.87805</c:v>
                </c:pt>
                <c:pt idx="5">
                  <c:v>0.89700000000000002</c:v>
                </c:pt>
                <c:pt idx="6">
                  <c:v>0.88687000000000005</c:v>
                </c:pt>
                <c:pt idx="7">
                  <c:v>0.92259000000000002</c:v>
                </c:pt>
                <c:pt idx="8">
                  <c:v>0.88090999999999997</c:v>
                </c:pt>
                <c:pt idx="9">
                  <c:v>0.88014999999999999</c:v>
                </c:pt>
                <c:pt idx="10">
                  <c:v>0.85535000000000005</c:v>
                </c:pt>
                <c:pt idx="11">
                  <c:v>0.88868000000000003</c:v>
                </c:pt>
              </c:numCache>
            </c:numRef>
          </c:val>
          <c:smooth val="0"/>
          <c:extLst>
            <c:ext xmlns:c16="http://schemas.microsoft.com/office/drawing/2014/chart" uri="{C3380CC4-5D6E-409C-BE32-E72D297353CC}">
              <c16:uniqueId val="{00000002-BCD1-43EB-9012-1CF704F6A887}"/>
            </c:ext>
          </c:extLst>
        </c:ser>
        <c:ser>
          <c:idx val="3"/>
          <c:order val="3"/>
          <c:tx>
            <c:strRef>
              <c:f>DataIndicators!$AD$28</c:f>
              <c:strCache>
                <c:ptCount val="1"/>
                <c:pt idx="0">
                  <c:v>Percentage England (left axis)</c:v>
                </c:pt>
              </c:strCache>
            </c:strRef>
          </c:tx>
          <c:spPr>
            <a:ln w="28575" cap="rnd">
              <a:solidFill>
                <a:schemeClr val="tx1"/>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DataIndicators!$AD$29:$AD$40</c:f>
              <c:numCache>
                <c:formatCode>0%</c:formatCode>
                <c:ptCount val="12"/>
                <c:pt idx="0">
                  <c:v>0.81738999999999995</c:v>
                </c:pt>
                <c:pt idx="1">
                  <c:v>0.82706999999999997</c:v>
                </c:pt>
                <c:pt idx="2">
                  <c:v>0.85233000000000003</c:v>
                </c:pt>
                <c:pt idx="3">
                  <c:v>0.86184000000000005</c:v>
                </c:pt>
                <c:pt idx="4">
                  <c:v>0.85790999999999995</c:v>
                </c:pt>
                <c:pt idx="5">
                  <c:v>0.85472999999999999</c:v>
                </c:pt>
                <c:pt idx="6">
                  <c:v>0.86302999999999996</c:v>
                </c:pt>
                <c:pt idx="7">
                  <c:v>0.86423000000000005</c:v>
                </c:pt>
                <c:pt idx="8">
                  <c:v>0.85797999999999996</c:v>
                </c:pt>
                <c:pt idx="9">
                  <c:v>0.85080999999999996</c:v>
                </c:pt>
                <c:pt idx="10">
                  <c:v>0.85358999999999996</c:v>
                </c:pt>
                <c:pt idx="11">
                  <c:v>0.85650000000000004</c:v>
                </c:pt>
              </c:numCache>
            </c:numRef>
          </c:val>
          <c:smooth val="0"/>
          <c:extLst>
            <c:ext xmlns:c16="http://schemas.microsoft.com/office/drawing/2014/chart" uri="{C3380CC4-5D6E-409C-BE32-E72D297353CC}">
              <c16:uniqueId val="{00000003-BCD1-43EB-9012-1CF704F6A887}"/>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DataIndicators!$AK$28</c:f>
              <c:strCache>
                <c:ptCount val="1"/>
                <c:pt idx="0">
                  <c:v>Percentage of people receiving breast cancer surgery within 12 months of diagnosis in Leeds Teaching Hospitals NHS Trust between Apr 2020 and Mar 2023</c:v>
                </c:pt>
              </c:strCache>
            </c:strRef>
          </c:tx>
          <c:layout>
            <c:manualLayout>
              <c:xMode val="edge"/>
              <c:yMode val="edge"/>
              <c:x val="1.3261666666666665E-2"/>
              <c:y val="1.5634595959595959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primary breast cancer, with stage 0-3A or unknown stage</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86208333333334"/>
          <c:y val="4.7099494949494947E-2"/>
          <c:w val="0.56702430555555561"/>
          <c:h val="0.48847525252525248"/>
        </c:manualLayout>
      </c:layout>
      <c:barChart>
        <c:barDir val="col"/>
        <c:grouping val="clustered"/>
        <c:varyColors val="0"/>
        <c:ser>
          <c:idx val="0"/>
          <c:order val="0"/>
          <c:tx>
            <c:strRef>
              <c:f>DataIndicators!$AA$55</c:f>
              <c:strCache>
                <c:ptCount val="1"/>
                <c:pt idx="0">
                  <c:v>Number of patients (right axis, rolling annual average)</c:v>
                </c:pt>
              </c:strCache>
            </c:strRef>
          </c:tx>
          <c:spPr>
            <a:solidFill>
              <a:srgbClr val="FFDDD8"/>
            </a:solidFill>
            <a:ln>
              <a:solidFill>
                <a:srgbClr val="FFDDD8"/>
              </a:solidFill>
            </a:ln>
            <a:effectLst/>
          </c:spPr>
          <c:invertIfNegative val="0"/>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DataIndicators!$AA$56:$AA$67</c:f>
              <c:numCache>
                <c:formatCode>0</c:formatCode>
                <c:ptCount val="12"/>
                <c:pt idx="0">
                  <c:v>42</c:v>
                </c:pt>
                <c:pt idx="1">
                  <c:v>42</c:v>
                </c:pt>
                <c:pt idx="2">
                  <c:v>39</c:v>
                </c:pt>
                <c:pt idx="3">
                  <c:v>40</c:v>
                </c:pt>
                <c:pt idx="4">
                  <c:v>47</c:v>
                </c:pt>
                <c:pt idx="5">
                  <c:v>46</c:v>
                </c:pt>
                <c:pt idx="6">
                  <c:v>46</c:v>
                </c:pt>
                <c:pt idx="7">
                  <c:v>52</c:v>
                </c:pt>
                <c:pt idx="8">
                  <c:v>53</c:v>
                </c:pt>
                <c:pt idx="9">
                  <c:v>55</c:v>
                </c:pt>
                <c:pt idx="10">
                  <c:v>57</c:v>
                </c:pt>
                <c:pt idx="11">
                  <c:v>51</c:v>
                </c:pt>
              </c:numCache>
            </c:numRef>
          </c:val>
          <c:extLst>
            <c:ext xmlns:c16="http://schemas.microsoft.com/office/drawing/2014/chart" uri="{C3380CC4-5D6E-409C-BE32-E72D297353CC}">
              <c16:uniqueId val="{00000000-FABF-448A-88AE-FC911B1C281C}"/>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DataIndicators!$AB$55</c:f>
              <c:strCache>
                <c:ptCount val="1"/>
                <c:pt idx="0">
                  <c:v>Percentage present (left axis, rolling annual average)</c:v>
                </c:pt>
              </c:strCache>
            </c:strRef>
          </c:tx>
          <c:spPr>
            <a:ln w="25400" cap="rnd">
              <a:noFill/>
              <a:round/>
            </a:ln>
            <a:effectLst/>
          </c:spPr>
          <c:marker>
            <c:symbol val="circle"/>
            <c:size val="5"/>
            <c:spPr>
              <a:solidFill>
                <a:srgbClr val="73B8BF"/>
              </a:solidFill>
              <a:ln w="9525">
                <a:solidFill>
                  <a:srgbClr val="73B8BF"/>
                </a:solidFill>
              </a:ln>
              <a:effectLst/>
            </c:spPr>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DataIndicators!$AB$56:$AB$67</c:f>
              <c:numCache>
                <c:formatCode>0%</c:formatCode>
                <c:ptCount val="12"/>
                <c:pt idx="0">
                  <c:v>0.14371</c:v>
                </c:pt>
                <c:pt idx="1">
                  <c:v>0.15060000000000001</c:v>
                </c:pt>
                <c:pt idx="2">
                  <c:v>0.18182000000000001</c:v>
                </c:pt>
                <c:pt idx="3">
                  <c:v>0.24224000000000001</c:v>
                </c:pt>
                <c:pt idx="4">
                  <c:v>0.26984000000000002</c:v>
                </c:pt>
                <c:pt idx="5">
                  <c:v>0.30769000000000002</c:v>
                </c:pt>
                <c:pt idx="6">
                  <c:v>0.32432</c:v>
                </c:pt>
                <c:pt idx="7">
                  <c:v>0.29126000000000002</c:v>
                </c:pt>
                <c:pt idx="8">
                  <c:v>0.30047000000000001</c:v>
                </c:pt>
                <c:pt idx="9">
                  <c:v>0.25791999999999998</c:v>
                </c:pt>
                <c:pt idx="10">
                  <c:v>0.24016999999999999</c:v>
                </c:pt>
                <c:pt idx="11">
                  <c:v>0.26601000000000002</c:v>
                </c:pt>
              </c:numCache>
            </c:numRef>
          </c:val>
          <c:smooth val="0"/>
          <c:extLst>
            <c:ext xmlns:c16="http://schemas.microsoft.com/office/drawing/2014/chart" uri="{C3380CC4-5D6E-409C-BE32-E72D297353CC}">
              <c16:uniqueId val="{00000001-FABF-448A-88AE-FC911B1C281C}"/>
            </c:ext>
          </c:extLst>
        </c:ser>
        <c:ser>
          <c:idx val="2"/>
          <c:order val="2"/>
          <c:tx>
            <c:strRef>
              <c:f>DataIndicators!$AC$55</c:f>
              <c:strCache>
                <c:ptCount val="1"/>
                <c:pt idx="0">
                  <c:v>Percentage Cancer alliance (left axis, rolling annual average)</c:v>
                </c:pt>
              </c:strCache>
            </c:strRef>
          </c:tx>
          <c:spPr>
            <a:ln w="25400" cap="rnd">
              <a:solidFill>
                <a:srgbClr val="AC5648"/>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DataIndicators!$AC$56:$AC$67</c:f>
              <c:numCache>
                <c:formatCode>0%</c:formatCode>
                <c:ptCount val="12"/>
                <c:pt idx="0">
                  <c:v>0.17954000000000001</c:v>
                </c:pt>
                <c:pt idx="1">
                  <c:v>0.18340999999999999</c:v>
                </c:pt>
                <c:pt idx="2">
                  <c:v>0.18021999999999999</c:v>
                </c:pt>
                <c:pt idx="3">
                  <c:v>0.22996</c:v>
                </c:pt>
                <c:pt idx="4">
                  <c:v>0.23891999999999999</c:v>
                </c:pt>
                <c:pt idx="5">
                  <c:v>0.23471</c:v>
                </c:pt>
                <c:pt idx="6">
                  <c:v>0.25298999999999999</c:v>
                </c:pt>
                <c:pt idx="7">
                  <c:v>0.23507</c:v>
                </c:pt>
                <c:pt idx="8">
                  <c:v>0.25868999999999998</c:v>
                </c:pt>
                <c:pt idx="9">
                  <c:v>0.25279000000000001</c:v>
                </c:pt>
                <c:pt idx="10">
                  <c:v>0.25323000000000001</c:v>
                </c:pt>
                <c:pt idx="11">
                  <c:v>0.26275999999999999</c:v>
                </c:pt>
              </c:numCache>
            </c:numRef>
          </c:val>
          <c:smooth val="0"/>
          <c:extLst>
            <c:ext xmlns:c16="http://schemas.microsoft.com/office/drawing/2014/chart" uri="{C3380CC4-5D6E-409C-BE32-E72D297353CC}">
              <c16:uniqueId val="{00000002-FABF-448A-88AE-FC911B1C281C}"/>
            </c:ext>
          </c:extLst>
        </c:ser>
        <c:ser>
          <c:idx val="3"/>
          <c:order val="3"/>
          <c:tx>
            <c:strRef>
              <c:f>DataIndicators!$AD$55</c:f>
              <c:strCache>
                <c:ptCount val="1"/>
                <c:pt idx="0">
                  <c:v>Percentage England (left axis, rolling annual average)</c:v>
                </c:pt>
              </c:strCache>
            </c:strRef>
          </c:tx>
          <c:spPr>
            <a:ln w="25400" cap="rnd">
              <a:solidFill>
                <a:sysClr val="windowText" lastClr="000000"/>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DataIndicators!$AD$56:$AD$67</c:f>
              <c:numCache>
                <c:formatCode>0%</c:formatCode>
                <c:ptCount val="12"/>
                <c:pt idx="0">
                  <c:v>0.17129999399185181</c:v>
                </c:pt>
                <c:pt idx="1">
                  <c:v>0.2179500013589859</c:v>
                </c:pt>
                <c:pt idx="2">
                  <c:v>0.24258999526500699</c:v>
                </c:pt>
                <c:pt idx="3">
                  <c:v>0.2547299861907959</c:v>
                </c:pt>
                <c:pt idx="4">
                  <c:v>0.25255998969078058</c:v>
                </c:pt>
                <c:pt idx="5">
                  <c:v>0.26715001463890081</c:v>
                </c:pt>
                <c:pt idx="6">
                  <c:v>0.26399001479148859</c:v>
                </c:pt>
                <c:pt idx="7">
                  <c:v>0.26568999886512762</c:v>
                </c:pt>
                <c:pt idx="8">
                  <c:v>0.27766001224517822</c:v>
                </c:pt>
                <c:pt idx="9">
                  <c:v>0.2497300058603287</c:v>
                </c:pt>
                <c:pt idx="10">
                  <c:v>0.25554001331329351</c:v>
                </c:pt>
                <c:pt idx="11">
                  <c:v>0.26218000054359442</c:v>
                </c:pt>
              </c:numCache>
            </c:numRef>
          </c:val>
          <c:smooth val="0"/>
          <c:extLst>
            <c:ext xmlns:c16="http://schemas.microsoft.com/office/drawing/2014/chart" uri="{C3380CC4-5D6E-409C-BE32-E72D297353CC}">
              <c16:uniqueId val="{00000003-FABF-448A-88AE-FC911B1C281C}"/>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DataIndicators!$AK$55</c:f>
              <c:strCache>
                <c:ptCount val="1"/>
                <c:pt idx="0">
                  <c:v>Percentage of people recorded as having an immediate reconstruction following a mastectomy in Leeds Teaching Hospitals NHS Trust between Apr 2020 and Mar 2023</c:v>
                </c:pt>
              </c:strCache>
            </c:strRef>
          </c:tx>
          <c:layout>
            <c:manualLayout>
              <c:xMode val="edge"/>
              <c:yMode val="edge"/>
              <c:x val="1.149776309126692E-2"/>
              <c:y val="2.2048611111111113E-2"/>
            </c:manualLayout>
          </c:layout>
          <c:overlay val="0"/>
          <c:spPr>
            <a:solidFill>
              <a:srgbClr val="479198"/>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79198"/>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primary breast cancer, with stage 0-3A or unknown stage</c:v>
                </c:pt>
              </c:strCache>
            </c:strRef>
          </c:tx>
          <c:layout>
            <c:manualLayout>
              <c:xMode val="edge"/>
              <c:yMode val="edge"/>
              <c:x val="0.9404832639718993"/>
              <c:y val="3.1497916666666667E-2"/>
            </c:manualLayout>
          </c:layout>
          <c:overlay val="0"/>
          <c:spPr>
            <a:solidFill>
              <a:srgbClr val="FFF2F0"/>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C5648"/>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20.jpeg"/><Relationship Id="rId4"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8.png"/><Relationship Id="rId7" Type="http://schemas.openxmlformats.org/officeDocument/2006/relationships/image" Target="../media/image9.jpe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4.jpe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image" Target="../media/image16.jpeg"/><Relationship Id="rId4"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png"/><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0.xml"/><Relationship Id="rId5" Type="http://schemas.openxmlformats.org/officeDocument/2006/relationships/image" Target="../media/image18.jpe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9C253DB6-5067-44E8-87C8-7B47C1D45CAA}"/>
            </a:ext>
          </a:extLst>
        </xdr:cNvPr>
        <xdr:cNvPicPr>
          <a:picLocks noChangeAspect="1"/>
        </xdr:cNvPicPr>
      </xdr:nvPicPr>
      <xdr:blipFill>
        <a:blip xmlns:r="http://schemas.openxmlformats.org/officeDocument/2006/relationships" r:embed="rId1"/>
        <a:stretch>
          <a:fillRect/>
        </a:stretch>
      </xdr:blipFill>
      <xdr:spPr>
        <a:xfrm>
          <a:off x="5893572" y="600075"/>
          <a:ext cx="163100" cy="163100"/>
        </a:xfrm>
        <a:prstGeom prst="rect">
          <a:avLst/>
        </a:prstGeom>
      </xdr:spPr>
    </xdr:pic>
    <xdr:clientData/>
  </xdr:oneCellAnchor>
  <xdr:oneCellAnchor>
    <xdr:from>
      <xdr:col>4</xdr:col>
      <xdr:colOff>162624</xdr:colOff>
      <xdr:row>2</xdr:row>
      <xdr:rowOff>38100</xdr:rowOff>
    </xdr:from>
    <xdr:ext cx="156897" cy="152656"/>
    <xdr:pic>
      <xdr:nvPicPr>
        <xdr:cNvPr id="3" name="Picture 2">
          <a:extLst>
            <a:ext uri="{FF2B5EF4-FFF2-40B4-BE49-F238E27FC236}">
              <a16:creationId xmlns:a16="http://schemas.microsoft.com/office/drawing/2014/main" id="{5FF02DEF-152D-41C9-9192-DE1D0D03B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6674" y="419100"/>
          <a:ext cx="156897" cy="152656"/>
        </a:xfrm>
        <a:prstGeom prst="rect">
          <a:avLst/>
        </a:prstGeom>
      </xdr:spPr>
    </xdr:pic>
    <xdr:clientData/>
  </xdr:oneCellAnchor>
  <xdr:oneCellAnchor>
    <xdr:from>
      <xdr:col>4</xdr:col>
      <xdr:colOff>128911</xdr:colOff>
      <xdr:row>1</xdr:row>
      <xdr:rowOff>19050</xdr:rowOff>
    </xdr:from>
    <xdr:ext cx="224323" cy="162011"/>
    <xdr:pic>
      <xdr:nvPicPr>
        <xdr:cNvPr id="4" name="Picture 3">
          <a:extLst>
            <a:ext uri="{FF2B5EF4-FFF2-40B4-BE49-F238E27FC236}">
              <a16:creationId xmlns:a16="http://schemas.microsoft.com/office/drawing/2014/main" id="{34B510EC-43F5-48A7-ABC1-00569DFF0B16}"/>
            </a:ext>
          </a:extLst>
        </xdr:cNvPr>
        <xdr:cNvPicPr>
          <a:picLocks noChangeAspect="1"/>
        </xdr:cNvPicPr>
      </xdr:nvPicPr>
      <xdr:blipFill>
        <a:blip xmlns:r="http://schemas.openxmlformats.org/officeDocument/2006/relationships" r:embed="rId3"/>
        <a:stretch>
          <a:fillRect/>
        </a:stretch>
      </xdr:blipFill>
      <xdr:spPr>
        <a:xfrm>
          <a:off x="5862961" y="209550"/>
          <a:ext cx="224323" cy="162011"/>
        </a:xfrm>
        <a:prstGeom prst="rect">
          <a:avLst/>
        </a:prstGeom>
      </xdr:spPr>
    </xdr:pic>
    <xdr:clientData/>
  </xdr:oneCellAnchor>
  <xdr:twoCellAnchor editAs="oneCell">
    <xdr:from>
      <xdr:col>4</xdr:col>
      <xdr:colOff>464433</xdr:colOff>
      <xdr:row>0</xdr:row>
      <xdr:rowOff>46774</xdr:rowOff>
    </xdr:from>
    <xdr:to>
      <xdr:col>6</xdr:col>
      <xdr:colOff>497100</xdr:colOff>
      <xdr:row>5</xdr:row>
      <xdr:rowOff>102274</xdr:rowOff>
    </xdr:to>
    <xdr:pic>
      <xdr:nvPicPr>
        <xdr:cNvPr id="5" name="Picture 4">
          <a:extLst>
            <a:ext uri="{FF2B5EF4-FFF2-40B4-BE49-F238E27FC236}">
              <a16:creationId xmlns:a16="http://schemas.microsoft.com/office/drawing/2014/main" id="{E44127A8-1205-4416-B503-6420C9CD00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98483" y="46774"/>
          <a:ext cx="282349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1708584</xdr:colOff>
      <xdr:row>5</xdr:row>
      <xdr:rowOff>114620</xdr:rowOff>
    </xdr:to>
    <xdr:pic>
      <xdr:nvPicPr>
        <xdr:cNvPr id="6" name="Picture 5">
          <a:extLst>
            <a:ext uri="{FF2B5EF4-FFF2-40B4-BE49-F238E27FC236}">
              <a16:creationId xmlns:a16="http://schemas.microsoft.com/office/drawing/2014/main" id="{53AB42A0-A4F6-4738-BE0B-52CAC93A6A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69622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769450</xdr:colOff>
      <xdr:row>3</xdr:row>
      <xdr:rowOff>28575</xdr:rowOff>
    </xdr:from>
    <xdr:ext cx="163100" cy="163100"/>
    <xdr:pic>
      <xdr:nvPicPr>
        <xdr:cNvPr id="12" name="Picture 11">
          <a:extLst>
            <a:ext uri="{FF2B5EF4-FFF2-40B4-BE49-F238E27FC236}">
              <a16:creationId xmlns:a16="http://schemas.microsoft.com/office/drawing/2014/main" id="{3CD8223F-E024-453A-97EF-E345C56E7E64}"/>
            </a:ext>
          </a:extLst>
        </xdr:cNvPr>
        <xdr:cNvPicPr>
          <a:picLocks noChangeAspect="1"/>
        </xdr:cNvPicPr>
      </xdr:nvPicPr>
      <xdr:blipFill>
        <a:blip xmlns:r="http://schemas.openxmlformats.org/officeDocument/2006/relationships" r:embed="rId1"/>
        <a:stretch>
          <a:fillRect/>
        </a:stretch>
      </xdr:blipFill>
      <xdr:spPr>
        <a:xfrm>
          <a:off x="6160600" y="514350"/>
          <a:ext cx="163100" cy="163100"/>
        </a:xfrm>
        <a:prstGeom prst="rect">
          <a:avLst/>
        </a:prstGeom>
      </xdr:spPr>
    </xdr:pic>
    <xdr:clientData/>
  </xdr:oneCellAnchor>
  <xdr:oneCellAnchor>
    <xdr:from>
      <xdr:col>4</xdr:col>
      <xdr:colOff>772552</xdr:colOff>
      <xdr:row>2</xdr:row>
      <xdr:rowOff>38100</xdr:rowOff>
    </xdr:from>
    <xdr:ext cx="156897" cy="152656"/>
    <xdr:pic>
      <xdr:nvPicPr>
        <xdr:cNvPr id="13" name="Picture 12">
          <a:extLst>
            <a:ext uri="{FF2B5EF4-FFF2-40B4-BE49-F238E27FC236}">
              <a16:creationId xmlns:a16="http://schemas.microsoft.com/office/drawing/2014/main" id="{3112651E-3AF4-42F1-A58C-2DB52CDB62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3702" y="361950"/>
          <a:ext cx="156897" cy="152656"/>
        </a:xfrm>
        <a:prstGeom prst="rect">
          <a:avLst/>
        </a:prstGeom>
      </xdr:spPr>
    </xdr:pic>
    <xdr:clientData/>
  </xdr:oneCellAnchor>
  <xdr:oneCellAnchor>
    <xdr:from>
      <xdr:col>4</xdr:col>
      <xdr:colOff>738839</xdr:colOff>
      <xdr:row>1</xdr:row>
      <xdr:rowOff>19050</xdr:rowOff>
    </xdr:from>
    <xdr:ext cx="224323" cy="162011"/>
    <xdr:pic>
      <xdr:nvPicPr>
        <xdr:cNvPr id="14" name="Picture 13">
          <a:extLst>
            <a:ext uri="{FF2B5EF4-FFF2-40B4-BE49-F238E27FC236}">
              <a16:creationId xmlns:a16="http://schemas.microsoft.com/office/drawing/2014/main" id="{B1BFEF03-DE4F-4424-B683-960A77A0849D}"/>
            </a:ext>
          </a:extLst>
        </xdr:cNvPr>
        <xdr:cNvPicPr>
          <a:picLocks noChangeAspect="1"/>
        </xdr:cNvPicPr>
      </xdr:nvPicPr>
      <xdr:blipFill>
        <a:blip xmlns:r="http://schemas.openxmlformats.org/officeDocument/2006/relationships" r:embed="rId3"/>
        <a:stretch>
          <a:fillRect/>
        </a:stretch>
      </xdr:blipFill>
      <xdr:spPr>
        <a:xfrm>
          <a:off x="6129989" y="180975"/>
          <a:ext cx="224323" cy="162011"/>
        </a:xfrm>
        <a:prstGeom prst="rect">
          <a:avLst/>
        </a:prstGeom>
      </xdr:spPr>
    </xdr:pic>
    <xdr:clientData/>
  </xdr:oneCellAnchor>
  <xdr:twoCellAnchor editAs="oneCell">
    <xdr:from>
      <xdr:col>4</xdr:col>
      <xdr:colOff>1369785</xdr:colOff>
      <xdr:row>0</xdr:row>
      <xdr:rowOff>85025</xdr:rowOff>
    </xdr:from>
    <xdr:to>
      <xdr:col>8</xdr:col>
      <xdr:colOff>349702</xdr:colOff>
      <xdr:row>6</xdr:row>
      <xdr:rowOff>71750</xdr:rowOff>
    </xdr:to>
    <xdr:pic>
      <xdr:nvPicPr>
        <xdr:cNvPr id="3" name="Picture 2">
          <a:extLst>
            <a:ext uri="{FF2B5EF4-FFF2-40B4-BE49-F238E27FC236}">
              <a16:creationId xmlns:a16="http://schemas.microsoft.com/office/drawing/2014/main" id="{68BE6412-EAB1-4AC4-82E8-2E387755965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3316" y="85025"/>
          <a:ext cx="2908980" cy="1040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47625</xdr:rowOff>
    </xdr:from>
    <xdr:to>
      <xdr:col>2</xdr:col>
      <xdr:colOff>1767049</xdr:colOff>
      <xdr:row>5</xdr:row>
      <xdr:rowOff>160275</xdr:rowOff>
    </xdr:to>
    <xdr:pic>
      <xdr:nvPicPr>
        <xdr:cNvPr id="4" name="Picture 3">
          <a:extLst>
            <a:ext uri="{FF2B5EF4-FFF2-40B4-BE49-F238E27FC236}">
              <a16:creationId xmlns:a16="http://schemas.microsoft.com/office/drawing/2014/main" id="{0CB36D77-753A-4215-A087-22C8911EF3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47625"/>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5348226</xdr:colOff>
      <xdr:row>3</xdr:row>
      <xdr:rowOff>30307</xdr:rowOff>
    </xdr:from>
    <xdr:ext cx="163100" cy="163100"/>
    <xdr:pic>
      <xdr:nvPicPr>
        <xdr:cNvPr id="2" name="Picture 1">
          <a:extLst>
            <a:ext uri="{FF2B5EF4-FFF2-40B4-BE49-F238E27FC236}">
              <a16:creationId xmlns:a16="http://schemas.microsoft.com/office/drawing/2014/main" id="{B9E3E681-92F6-47A3-9E1A-2E940B8C94E1}"/>
            </a:ext>
          </a:extLst>
        </xdr:cNvPr>
        <xdr:cNvPicPr>
          <a:picLocks noChangeAspect="1"/>
        </xdr:cNvPicPr>
      </xdr:nvPicPr>
      <xdr:blipFill>
        <a:blip xmlns:r="http://schemas.openxmlformats.org/officeDocument/2006/relationships" r:embed="rId1"/>
        <a:stretch>
          <a:fillRect/>
        </a:stretch>
      </xdr:blipFill>
      <xdr:spPr>
        <a:xfrm>
          <a:off x="6510276" y="601807"/>
          <a:ext cx="163100" cy="1631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159522</xdr:colOff>
      <xdr:row>3</xdr:row>
      <xdr:rowOff>28575</xdr:rowOff>
    </xdr:from>
    <xdr:ext cx="163100" cy="163100"/>
    <xdr:pic>
      <xdr:nvPicPr>
        <xdr:cNvPr id="2" name="Picture 1">
          <a:extLst>
            <a:ext uri="{FF2B5EF4-FFF2-40B4-BE49-F238E27FC236}">
              <a16:creationId xmlns:a16="http://schemas.microsoft.com/office/drawing/2014/main" id="{EA45A2C4-43A5-487C-AEFB-304E9B6952C1}"/>
            </a:ext>
          </a:extLst>
        </xdr:cNvPr>
        <xdr:cNvPicPr>
          <a:picLocks noChangeAspect="1"/>
        </xdr:cNvPicPr>
      </xdr:nvPicPr>
      <xdr:blipFill>
        <a:blip xmlns:r="http://schemas.openxmlformats.org/officeDocument/2006/relationships" r:embed="rId1"/>
        <a:stretch>
          <a:fillRect/>
        </a:stretch>
      </xdr:blipFill>
      <xdr:spPr>
        <a:xfrm>
          <a:off x="6104436" y="573799"/>
          <a:ext cx="163100" cy="163100"/>
        </a:xfrm>
        <a:prstGeom prst="rect">
          <a:avLst/>
        </a:prstGeom>
      </xdr:spPr>
    </xdr:pic>
    <xdr:clientData/>
  </xdr:oneCellAnchor>
  <xdr:oneCellAnchor>
    <xdr:from>
      <xdr:col>4</xdr:col>
      <xdr:colOff>162624</xdr:colOff>
      <xdr:row>2</xdr:row>
      <xdr:rowOff>38100</xdr:rowOff>
    </xdr:from>
    <xdr:ext cx="156897" cy="152656"/>
    <xdr:pic>
      <xdr:nvPicPr>
        <xdr:cNvPr id="11" name="Picture 10">
          <a:extLst>
            <a:ext uri="{FF2B5EF4-FFF2-40B4-BE49-F238E27FC236}">
              <a16:creationId xmlns:a16="http://schemas.microsoft.com/office/drawing/2014/main" id="{DFBDDE44-890A-4A86-9EE8-E444400FAD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7538" y="392824"/>
          <a:ext cx="156897" cy="152656"/>
        </a:xfrm>
        <a:prstGeom prst="rect">
          <a:avLst/>
        </a:prstGeom>
      </xdr:spPr>
    </xdr:pic>
    <xdr:clientData/>
  </xdr:oneCellAnchor>
  <xdr:oneCellAnchor>
    <xdr:from>
      <xdr:col>4</xdr:col>
      <xdr:colOff>128911</xdr:colOff>
      <xdr:row>1</xdr:row>
      <xdr:rowOff>19050</xdr:rowOff>
    </xdr:from>
    <xdr:ext cx="224323" cy="162011"/>
    <xdr:pic>
      <xdr:nvPicPr>
        <xdr:cNvPr id="13" name="Picture 12">
          <a:extLst>
            <a:ext uri="{FF2B5EF4-FFF2-40B4-BE49-F238E27FC236}">
              <a16:creationId xmlns:a16="http://schemas.microsoft.com/office/drawing/2014/main" id="{4C6F6140-D094-4281-8634-8ACD19CB2FAE}"/>
            </a:ext>
          </a:extLst>
        </xdr:cNvPr>
        <xdr:cNvPicPr>
          <a:picLocks noChangeAspect="1"/>
        </xdr:cNvPicPr>
      </xdr:nvPicPr>
      <xdr:blipFill>
        <a:blip xmlns:r="http://schemas.openxmlformats.org/officeDocument/2006/relationships" r:embed="rId3"/>
        <a:stretch>
          <a:fillRect/>
        </a:stretch>
      </xdr:blipFill>
      <xdr:spPr>
        <a:xfrm>
          <a:off x="6073825" y="183274"/>
          <a:ext cx="224323" cy="162011"/>
        </a:xfrm>
        <a:prstGeom prst="rect">
          <a:avLst/>
        </a:prstGeom>
      </xdr:spPr>
    </xdr:pic>
    <xdr:clientData/>
  </xdr:oneCellAnchor>
  <xdr:twoCellAnchor editAs="oneCell">
    <xdr:from>
      <xdr:col>4</xdr:col>
      <xdr:colOff>464433</xdr:colOff>
      <xdr:row>0</xdr:row>
      <xdr:rowOff>46774</xdr:rowOff>
    </xdr:from>
    <xdr:to>
      <xdr:col>6</xdr:col>
      <xdr:colOff>497100</xdr:colOff>
      <xdr:row>5</xdr:row>
      <xdr:rowOff>102274</xdr:rowOff>
    </xdr:to>
    <xdr:pic>
      <xdr:nvPicPr>
        <xdr:cNvPr id="3" name="Picture 2">
          <a:extLst>
            <a:ext uri="{FF2B5EF4-FFF2-40B4-BE49-F238E27FC236}">
              <a16:creationId xmlns:a16="http://schemas.microsoft.com/office/drawing/2014/main" id="{E55A544F-BB5F-2E88-77C0-3C58F37C686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5709" y="46774"/>
          <a:ext cx="282447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183930</xdr:colOff>
      <xdr:row>0</xdr:row>
      <xdr:rowOff>59120</xdr:rowOff>
    </xdr:from>
    <xdr:to>
      <xdr:col>2</xdr:col>
      <xdr:colOff>1708584</xdr:colOff>
      <xdr:row>5</xdr:row>
      <xdr:rowOff>114620</xdr:rowOff>
    </xdr:to>
    <xdr:pic>
      <xdr:nvPicPr>
        <xdr:cNvPr id="5" name="Picture 4">
          <a:extLst>
            <a:ext uri="{FF2B5EF4-FFF2-40B4-BE49-F238E27FC236}">
              <a16:creationId xmlns:a16="http://schemas.microsoft.com/office/drawing/2014/main" id="{52E9982C-5394-00B8-BFCA-6DBB8D3A0A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3930" y="59120"/>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383805</xdr:colOff>
      <xdr:row>75</xdr:row>
      <xdr:rowOff>152400</xdr:rowOff>
    </xdr:from>
    <xdr:to>
      <xdr:col>4</xdr:col>
      <xdr:colOff>1739512</xdr:colOff>
      <xdr:row>94</xdr:row>
      <xdr:rowOff>132899</xdr:rowOff>
    </xdr:to>
    <xdr:pic>
      <xdr:nvPicPr>
        <xdr:cNvPr id="18" name="Picture 17">
          <a:extLst>
            <a:ext uri="{FF2B5EF4-FFF2-40B4-BE49-F238E27FC236}">
              <a16:creationId xmlns:a16="http://schemas.microsoft.com/office/drawing/2014/main" id="{D0DED070-C3D2-E505-9657-B0F642BF3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3405" y="12372975"/>
          <a:ext cx="7061182" cy="3600000"/>
        </a:xfrm>
        <a:prstGeom prst="rect">
          <a:avLst/>
        </a:prstGeom>
        <a:ln>
          <a:solidFill>
            <a:schemeClr val="bg1">
              <a:lumMod val="50000"/>
            </a:schemeClr>
          </a:solidFill>
        </a:ln>
      </xdr:spPr>
    </xdr:pic>
    <xdr:clientData/>
  </xdr:twoCellAnchor>
  <xdr:twoCellAnchor editAs="oneCell">
    <xdr:from>
      <xdr:col>1</xdr:col>
      <xdr:colOff>285749</xdr:colOff>
      <xdr:row>101</xdr:row>
      <xdr:rowOff>152400</xdr:rowOff>
    </xdr:from>
    <xdr:to>
      <xdr:col>4</xdr:col>
      <xdr:colOff>1838929</xdr:colOff>
      <xdr:row>120</xdr:row>
      <xdr:rowOff>132901</xdr:rowOff>
    </xdr:to>
    <xdr:pic>
      <xdr:nvPicPr>
        <xdr:cNvPr id="20" name="Picture 19">
          <a:extLst>
            <a:ext uri="{FF2B5EF4-FFF2-40B4-BE49-F238E27FC236}">
              <a16:creationId xmlns:a16="http://schemas.microsoft.com/office/drawing/2014/main" id="{3C84695B-A123-3903-51B6-6E16B1EA3B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49" y="16964025"/>
          <a:ext cx="7257294" cy="3600000"/>
        </a:xfrm>
        <a:prstGeom prst="rect">
          <a:avLst/>
        </a:prstGeom>
        <a:ln>
          <a:solidFill>
            <a:schemeClr val="bg1">
              <a:lumMod val="50000"/>
            </a:schemeClr>
          </a:solidFill>
        </a:ln>
      </xdr:spPr>
    </xdr:pic>
    <xdr:clientData/>
  </xdr:twoCellAnchor>
  <xdr:twoCellAnchor editAs="oneCell">
    <xdr:from>
      <xdr:col>1</xdr:col>
      <xdr:colOff>271311</xdr:colOff>
      <xdr:row>50</xdr:row>
      <xdr:rowOff>152400</xdr:rowOff>
    </xdr:from>
    <xdr:to>
      <xdr:col>4</xdr:col>
      <xdr:colOff>1853367</xdr:colOff>
      <xdr:row>69</xdr:row>
      <xdr:rowOff>132900</xdr:rowOff>
    </xdr:to>
    <xdr:pic>
      <xdr:nvPicPr>
        <xdr:cNvPr id="22" name="Picture 21">
          <a:extLst>
            <a:ext uri="{FF2B5EF4-FFF2-40B4-BE49-F238E27FC236}">
              <a16:creationId xmlns:a16="http://schemas.microsoft.com/office/drawing/2014/main" id="{663DFABB-CB84-5FC9-DFA6-C926784278D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0911" y="9839325"/>
          <a:ext cx="7287531" cy="3600000"/>
        </a:xfrm>
        <a:prstGeom prst="rect">
          <a:avLst/>
        </a:prstGeom>
        <a:ln>
          <a:solidFill>
            <a:schemeClr val="bg1">
              <a:lumMod val="50000"/>
            </a:schemeClr>
          </a:solidFill>
        </a:ln>
      </xdr:spPr>
    </xdr:pic>
    <xdr:clientData/>
  </xdr:twoCellAnchor>
  <xdr:oneCellAnchor>
    <xdr:from>
      <xdr:col>3</xdr:col>
      <xdr:colOff>2741122</xdr:colOff>
      <xdr:row>3</xdr:row>
      <xdr:rowOff>28575</xdr:rowOff>
    </xdr:from>
    <xdr:ext cx="163100" cy="163100"/>
    <xdr:pic>
      <xdr:nvPicPr>
        <xdr:cNvPr id="11" name="Picture 10">
          <a:extLst>
            <a:ext uri="{FF2B5EF4-FFF2-40B4-BE49-F238E27FC236}">
              <a16:creationId xmlns:a16="http://schemas.microsoft.com/office/drawing/2014/main" id="{EC55D1F5-FA10-4689-ABB4-F7B8CB6F550D}"/>
            </a:ext>
          </a:extLst>
        </xdr:cNvPr>
        <xdr:cNvPicPr>
          <a:picLocks noChangeAspect="1"/>
        </xdr:cNvPicPr>
      </xdr:nvPicPr>
      <xdr:blipFill>
        <a:blip xmlns:r="http://schemas.openxmlformats.org/officeDocument/2006/relationships" r:embed="rId4"/>
        <a:stretch>
          <a:fillRect/>
        </a:stretch>
      </xdr:blipFill>
      <xdr:spPr>
        <a:xfrm>
          <a:off x="5761908" y="572861"/>
          <a:ext cx="163100" cy="163100"/>
        </a:xfrm>
        <a:prstGeom prst="rect">
          <a:avLst/>
        </a:prstGeom>
      </xdr:spPr>
    </xdr:pic>
    <xdr:clientData/>
  </xdr:oneCellAnchor>
  <xdr:oneCellAnchor>
    <xdr:from>
      <xdr:col>3</xdr:col>
      <xdr:colOff>2744224</xdr:colOff>
      <xdr:row>2</xdr:row>
      <xdr:rowOff>38100</xdr:rowOff>
    </xdr:from>
    <xdr:ext cx="156897" cy="152656"/>
    <xdr:pic>
      <xdr:nvPicPr>
        <xdr:cNvPr id="12" name="Picture 11">
          <a:extLst>
            <a:ext uri="{FF2B5EF4-FFF2-40B4-BE49-F238E27FC236}">
              <a16:creationId xmlns:a16="http://schemas.microsoft.com/office/drawing/2014/main" id="{ABC22127-41C8-4685-9A3E-1FB4EA6FED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65010" y="391886"/>
          <a:ext cx="156897" cy="152656"/>
        </a:xfrm>
        <a:prstGeom prst="rect">
          <a:avLst/>
        </a:prstGeom>
      </xdr:spPr>
    </xdr:pic>
    <xdr:clientData/>
  </xdr:oneCellAnchor>
  <xdr:oneCellAnchor>
    <xdr:from>
      <xdr:col>3</xdr:col>
      <xdr:colOff>2710511</xdr:colOff>
      <xdr:row>1</xdr:row>
      <xdr:rowOff>19050</xdr:rowOff>
    </xdr:from>
    <xdr:ext cx="224323" cy="162011"/>
    <xdr:pic>
      <xdr:nvPicPr>
        <xdr:cNvPr id="14" name="Picture 13">
          <a:extLst>
            <a:ext uri="{FF2B5EF4-FFF2-40B4-BE49-F238E27FC236}">
              <a16:creationId xmlns:a16="http://schemas.microsoft.com/office/drawing/2014/main" id="{9BC55DC8-D283-41D6-A2C6-AD7E2B345218}"/>
            </a:ext>
          </a:extLst>
        </xdr:cNvPr>
        <xdr:cNvPicPr>
          <a:picLocks noChangeAspect="1"/>
        </xdr:cNvPicPr>
      </xdr:nvPicPr>
      <xdr:blipFill>
        <a:blip xmlns:r="http://schemas.openxmlformats.org/officeDocument/2006/relationships" r:embed="rId6"/>
        <a:stretch>
          <a:fillRect/>
        </a:stretch>
      </xdr:blipFill>
      <xdr:spPr>
        <a:xfrm>
          <a:off x="5731297" y="182336"/>
          <a:ext cx="224323" cy="162011"/>
        </a:xfrm>
        <a:prstGeom prst="rect">
          <a:avLst/>
        </a:prstGeom>
      </xdr:spPr>
    </xdr:pic>
    <xdr:clientData/>
  </xdr:oneCellAnchor>
  <xdr:twoCellAnchor editAs="oneCell">
    <xdr:from>
      <xdr:col>4</xdr:col>
      <xdr:colOff>583749</xdr:colOff>
      <xdr:row>0</xdr:row>
      <xdr:rowOff>92527</xdr:rowOff>
    </xdr:from>
    <xdr:to>
      <xdr:col>6</xdr:col>
      <xdr:colOff>392316</xdr:colOff>
      <xdr:row>6</xdr:row>
      <xdr:rowOff>39170</xdr:rowOff>
    </xdr:to>
    <xdr:pic>
      <xdr:nvPicPr>
        <xdr:cNvPr id="2" name="Picture 1">
          <a:extLst>
            <a:ext uri="{FF2B5EF4-FFF2-40B4-BE49-F238E27FC236}">
              <a16:creationId xmlns:a16="http://schemas.microsoft.com/office/drawing/2014/main" id="{5D4C3744-29A9-4887-B787-113656CB0F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01520" y="92527"/>
          <a:ext cx="280213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0</xdr:row>
      <xdr:rowOff>87086</xdr:rowOff>
    </xdr:from>
    <xdr:to>
      <xdr:col>2</xdr:col>
      <xdr:colOff>1786101</xdr:colOff>
      <xdr:row>6</xdr:row>
      <xdr:rowOff>33729</xdr:rowOff>
    </xdr:to>
    <xdr:pic>
      <xdr:nvPicPr>
        <xdr:cNvPr id="4" name="Picture 3">
          <a:extLst>
            <a:ext uri="{FF2B5EF4-FFF2-40B4-BE49-F238E27FC236}">
              <a16:creationId xmlns:a16="http://schemas.microsoft.com/office/drawing/2014/main" id="{8611267D-305D-4482-83E4-E3B637ED0C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04802" y="87086"/>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151514</xdr:colOff>
      <xdr:row>3</xdr:row>
      <xdr:rowOff>28575</xdr:rowOff>
    </xdr:from>
    <xdr:ext cx="163100" cy="163100"/>
    <xdr:pic>
      <xdr:nvPicPr>
        <xdr:cNvPr id="9" name="Picture 8">
          <a:extLst>
            <a:ext uri="{FF2B5EF4-FFF2-40B4-BE49-F238E27FC236}">
              <a16:creationId xmlns:a16="http://schemas.microsoft.com/office/drawing/2014/main" id="{64486C7A-1CEB-4B6E-BF7E-04261C3EE37A}"/>
            </a:ext>
          </a:extLst>
        </xdr:cNvPr>
        <xdr:cNvPicPr>
          <a:picLocks noChangeAspect="1"/>
        </xdr:cNvPicPr>
      </xdr:nvPicPr>
      <xdr:blipFill>
        <a:blip xmlns:r="http://schemas.openxmlformats.org/officeDocument/2006/relationships" r:embed="rId1"/>
        <a:stretch>
          <a:fillRect/>
        </a:stretch>
      </xdr:blipFill>
      <xdr:spPr>
        <a:xfrm>
          <a:off x="5878420" y="570309"/>
          <a:ext cx="163100" cy="163100"/>
        </a:xfrm>
        <a:prstGeom prst="rect">
          <a:avLst/>
        </a:prstGeom>
      </xdr:spPr>
    </xdr:pic>
    <xdr:clientData/>
  </xdr:oneCellAnchor>
  <xdr:oneCellAnchor>
    <xdr:from>
      <xdr:col>4</xdr:col>
      <xdr:colOff>154616</xdr:colOff>
      <xdr:row>2</xdr:row>
      <xdr:rowOff>38100</xdr:rowOff>
    </xdr:from>
    <xdr:ext cx="156897" cy="152656"/>
    <xdr:pic>
      <xdr:nvPicPr>
        <xdr:cNvPr id="10" name="Picture 9">
          <a:extLst>
            <a:ext uri="{FF2B5EF4-FFF2-40B4-BE49-F238E27FC236}">
              <a16:creationId xmlns:a16="http://schemas.microsoft.com/office/drawing/2014/main" id="{7C19B724-89C6-45FE-BB19-7B152148C5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1522" y="389334"/>
          <a:ext cx="156897" cy="152656"/>
        </a:xfrm>
        <a:prstGeom prst="rect">
          <a:avLst/>
        </a:prstGeom>
      </xdr:spPr>
    </xdr:pic>
    <xdr:clientData/>
  </xdr:oneCellAnchor>
  <xdr:oneCellAnchor>
    <xdr:from>
      <xdr:col>4</xdr:col>
      <xdr:colOff>120903</xdr:colOff>
      <xdr:row>1</xdr:row>
      <xdr:rowOff>19050</xdr:rowOff>
    </xdr:from>
    <xdr:ext cx="224323" cy="162011"/>
    <xdr:pic>
      <xdr:nvPicPr>
        <xdr:cNvPr id="11" name="Picture 10">
          <a:extLst>
            <a:ext uri="{FF2B5EF4-FFF2-40B4-BE49-F238E27FC236}">
              <a16:creationId xmlns:a16="http://schemas.microsoft.com/office/drawing/2014/main" id="{3438CF45-5DA1-437D-88A3-5A250938DD7D}"/>
            </a:ext>
          </a:extLst>
        </xdr:cNvPr>
        <xdr:cNvPicPr>
          <a:picLocks noChangeAspect="1"/>
        </xdr:cNvPicPr>
      </xdr:nvPicPr>
      <xdr:blipFill>
        <a:blip xmlns:r="http://schemas.openxmlformats.org/officeDocument/2006/relationships" r:embed="rId3"/>
        <a:stretch>
          <a:fillRect/>
        </a:stretch>
      </xdr:blipFill>
      <xdr:spPr>
        <a:xfrm>
          <a:off x="5847809" y="179784"/>
          <a:ext cx="224323" cy="162011"/>
        </a:xfrm>
        <a:prstGeom prst="rect">
          <a:avLst/>
        </a:prstGeom>
      </xdr:spPr>
    </xdr:pic>
    <xdr:clientData/>
  </xdr:oneCellAnchor>
  <xdr:twoCellAnchor editAs="oneCell">
    <xdr:from>
      <xdr:col>4</xdr:col>
      <xdr:colOff>409574</xdr:colOff>
      <xdr:row>0</xdr:row>
      <xdr:rowOff>57150</xdr:rowOff>
    </xdr:from>
    <xdr:to>
      <xdr:col>6</xdr:col>
      <xdr:colOff>527728</xdr:colOff>
      <xdr:row>6</xdr:row>
      <xdr:rowOff>47447</xdr:rowOff>
    </xdr:to>
    <xdr:pic>
      <xdr:nvPicPr>
        <xdr:cNvPr id="7" name="Picture 6">
          <a:extLst>
            <a:ext uri="{FF2B5EF4-FFF2-40B4-BE49-F238E27FC236}">
              <a16:creationId xmlns:a16="http://schemas.microsoft.com/office/drawing/2014/main" id="{6CC17EC2-4A0C-4F6A-997E-EA6A11376D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6480" y="57150"/>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0</xdr:row>
      <xdr:rowOff>59531</xdr:rowOff>
    </xdr:from>
    <xdr:to>
      <xdr:col>2</xdr:col>
      <xdr:colOff>1664655</xdr:colOff>
      <xdr:row>6</xdr:row>
      <xdr:rowOff>13828</xdr:rowOff>
    </xdr:to>
    <xdr:pic>
      <xdr:nvPicPr>
        <xdr:cNvPr id="13" name="Picture 12">
          <a:extLst>
            <a:ext uri="{FF2B5EF4-FFF2-40B4-BE49-F238E27FC236}">
              <a16:creationId xmlns:a16="http://schemas.microsoft.com/office/drawing/2014/main" id="{88AB2401-CC16-4E36-A779-DFBCE15F81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969" y="59531"/>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151514</xdr:colOff>
      <xdr:row>3</xdr:row>
      <xdr:rowOff>28575</xdr:rowOff>
    </xdr:from>
    <xdr:ext cx="163100" cy="163100"/>
    <xdr:pic>
      <xdr:nvPicPr>
        <xdr:cNvPr id="2" name="Picture 1">
          <a:extLst>
            <a:ext uri="{FF2B5EF4-FFF2-40B4-BE49-F238E27FC236}">
              <a16:creationId xmlns:a16="http://schemas.microsoft.com/office/drawing/2014/main" id="{587A6B5C-ED6F-4A92-8B88-19387C28E3F9}"/>
            </a:ext>
          </a:extLst>
        </xdr:cNvPr>
        <xdr:cNvPicPr>
          <a:picLocks noChangeAspect="1"/>
        </xdr:cNvPicPr>
      </xdr:nvPicPr>
      <xdr:blipFill>
        <a:blip xmlns:r="http://schemas.openxmlformats.org/officeDocument/2006/relationships" r:embed="rId1"/>
        <a:stretch>
          <a:fillRect/>
        </a:stretch>
      </xdr:blipFill>
      <xdr:spPr>
        <a:xfrm>
          <a:off x="5885564" y="571500"/>
          <a:ext cx="163100" cy="163100"/>
        </a:xfrm>
        <a:prstGeom prst="rect">
          <a:avLst/>
        </a:prstGeom>
      </xdr:spPr>
    </xdr:pic>
    <xdr:clientData/>
  </xdr:oneCellAnchor>
  <xdr:oneCellAnchor>
    <xdr:from>
      <xdr:col>4</xdr:col>
      <xdr:colOff>154616</xdr:colOff>
      <xdr:row>2</xdr:row>
      <xdr:rowOff>38100</xdr:rowOff>
    </xdr:from>
    <xdr:ext cx="156897" cy="152656"/>
    <xdr:pic>
      <xdr:nvPicPr>
        <xdr:cNvPr id="3" name="Picture 2">
          <a:extLst>
            <a:ext uri="{FF2B5EF4-FFF2-40B4-BE49-F238E27FC236}">
              <a16:creationId xmlns:a16="http://schemas.microsoft.com/office/drawing/2014/main" id="{EDF5EA8D-1CC3-43E9-AA35-BF567F557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8666" y="390525"/>
          <a:ext cx="156897" cy="152656"/>
        </a:xfrm>
        <a:prstGeom prst="rect">
          <a:avLst/>
        </a:prstGeom>
      </xdr:spPr>
    </xdr:pic>
    <xdr:clientData/>
  </xdr:oneCellAnchor>
  <xdr:oneCellAnchor>
    <xdr:from>
      <xdr:col>4</xdr:col>
      <xdr:colOff>120903</xdr:colOff>
      <xdr:row>1</xdr:row>
      <xdr:rowOff>19050</xdr:rowOff>
    </xdr:from>
    <xdr:ext cx="224323" cy="162011"/>
    <xdr:pic>
      <xdr:nvPicPr>
        <xdr:cNvPr id="4" name="Picture 3">
          <a:extLst>
            <a:ext uri="{FF2B5EF4-FFF2-40B4-BE49-F238E27FC236}">
              <a16:creationId xmlns:a16="http://schemas.microsoft.com/office/drawing/2014/main" id="{A1626F77-3EA6-40A5-9DE3-E9AC9C73AB87}"/>
            </a:ext>
          </a:extLst>
        </xdr:cNvPr>
        <xdr:cNvPicPr>
          <a:picLocks noChangeAspect="1"/>
        </xdr:cNvPicPr>
      </xdr:nvPicPr>
      <xdr:blipFill>
        <a:blip xmlns:r="http://schemas.openxmlformats.org/officeDocument/2006/relationships" r:embed="rId3"/>
        <a:stretch>
          <a:fillRect/>
        </a:stretch>
      </xdr:blipFill>
      <xdr:spPr>
        <a:xfrm>
          <a:off x="5854953" y="180975"/>
          <a:ext cx="224323" cy="162011"/>
        </a:xfrm>
        <a:prstGeom prst="rect">
          <a:avLst/>
        </a:prstGeom>
      </xdr:spPr>
    </xdr:pic>
    <xdr:clientData/>
  </xdr:oneCellAnchor>
  <xdr:twoCellAnchor editAs="oneCell">
    <xdr:from>
      <xdr:col>4</xdr:col>
      <xdr:colOff>409574</xdr:colOff>
      <xdr:row>0</xdr:row>
      <xdr:rowOff>57150</xdr:rowOff>
    </xdr:from>
    <xdr:to>
      <xdr:col>6</xdr:col>
      <xdr:colOff>527728</xdr:colOff>
      <xdr:row>6</xdr:row>
      <xdr:rowOff>47447</xdr:rowOff>
    </xdr:to>
    <xdr:pic>
      <xdr:nvPicPr>
        <xdr:cNvPr id="5" name="Picture 4">
          <a:extLst>
            <a:ext uri="{FF2B5EF4-FFF2-40B4-BE49-F238E27FC236}">
              <a16:creationId xmlns:a16="http://schemas.microsoft.com/office/drawing/2014/main" id="{54C85BBA-F0B8-4CFD-A704-E8F7EF5D82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3624" y="57150"/>
          <a:ext cx="2908979" cy="104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0</xdr:row>
      <xdr:rowOff>59531</xdr:rowOff>
    </xdr:from>
    <xdr:to>
      <xdr:col>2</xdr:col>
      <xdr:colOff>1664655</xdr:colOff>
      <xdr:row>6</xdr:row>
      <xdr:rowOff>13828</xdr:rowOff>
    </xdr:to>
    <xdr:pic>
      <xdr:nvPicPr>
        <xdr:cNvPr id="6" name="Picture 5">
          <a:extLst>
            <a:ext uri="{FF2B5EF4-FFF2-40B4-BE49-F238E27FC236}">
              <a16:creationId xmlns:a16="http://schemas.microsoft.com/office/drawing/2014/main" id="{E370C604-A0C0-477B-AA9A-2C65E0A74E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969" y="59531"/>
          <a:ext cx="2705261" cy="1011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35</xdr:col>
      <xdr:colOff>16767</xdr:colOff>
      <xdr:row>2</xdr:row>
      <xdr:rowOff>56720</xdr:rowOff>
    </xdr:from>
    <xdr:to>
      <xdr:col>46</xdr:col>
      <xdr:colOff>511167</xdr:colOff>
      <xdr:row>23</xdr:row>
      <xdr:rowOff>16220</xdr:rowOff>
    </xdr:to>
    <xdr:graphicFrame macro="">
      <xdr:nvGraphicFramePr>
        <xdr:cNvPr id="3" name="Chart 2">
          <a:extLst>
            <a:ext uri="{FF2B5EF4-FFF2-40B4-BE49-F238E27FC236}">
              <a16:creationId xmlns:a16="http://schemas.microsoft.com/office/drawing/2014/main" id="{B5F91554-1E40-DD60-5AC8-DA1AA5EE91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31799</xdr:colOff>
      <xdr:row>29</xdr:row>
      <xdr:rowOff>39390</xdr:rowOff>
    </xdr:from>
    <xdr:to>
      <xdr:col>46</xdr:col>
      <xdr:colOff>526199</xdr:colOff>
      <xdr:row>49</xdr:row>
      <xdr:rowOff>189390</xdr:rowOff>
    </xdr:to>
    <xdr:graphicFrame macro="">
      <xdr:nvGraphicFramePr>
        <xdr:cNvPr id="4" name="Chart 3">
          <a:extLst>
            <a:ext uri="{FF2B5EF4-FFF2-40B4-BE49-F238E27FC236}">
              <a16:creationId xmlns:a16="http://schemas.microsoft.com/office/drawing/2014/main" id="{EB1BCD1D-CAA6-430B-ADEF-C3A192962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57150</xdr:colOff>
      <xdr:row>56</xdr:row>
      <xdr:rowOff>57150</xdr:rowOff>
    </xdr:from>
    <xdr:to>
      <xdr:col>46</xdr:col>
      <xdr:colOff>551550</xdr:colOff>
      <xdr:row>77</xdr:row>
      <xdr:rowOff>16650</xdr:rowOff>
    </xdr:to>
    <xdr:graphicFrame macro="">
      <xdr:nvGraphicFramePr>
        <xdr:cNvPr id="2" name="Chart 1">
          <a:extLst>
            <a:ext uri="{FF2B5EF4-FFF2-40B4-BE49-F238E27FC236}">
              <a16:creationId xmlns:a16="http://schemas.microsoft.com/office/drawing/2014/main" id="{D18A0267-3E93-4C13-9082-3016C9712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8" name="Picture 7">
          <a:extLst>
            <a:ext uri="{FF2B5EF4-FFF2-40B4-BE49-F238E27FC236}">
              <a16:creationId xmlns:a16="http://schemas.microsoft.com/office/drawing/2014/main" id="{3B35447E-829D-4C2E-852D-DD4FEEB15228}"/>
            </a:ext>
          </a:extLst>
        </xdr:cNvPr>
        <xdr:cNvPicPr>
          <a:picLocks noChangeAspect="1"/>
        </xdr:cNvPicPr>
      </xdr:nvPicPr>
      <xdr:blipFill>
        <a:blip xmlns:r="http://schemas.openxmlformats.org/officeDocument/2006/relationships" r:embed="rId1"/>
        <a:stretch>
          <a:fillRect/>
        </a:stretch>
      </xdr:blipFill>
      <xdr:spPr>
        <a:xfrm>
          <a:off x="6510276" y="601807"/>
          <a:ext cx="163100" cy="163100"/>
        </a:xfrm>
        <a:prstGeom prst="rect">
          <a:avLst/>
        </a:prstGeom>
      </xdr:spPr>
    </xdr:pic>
    <xdr:clientData/>
  </xdr:oneCellAnchor>
  <xdr:oneCellAnchor>
    <xdr:from>
      <xdr:col>2</xdr:col>
      <xdr:colOff>5351328</xdr:colOff>
      <xdr:row>2</xdr:row>
      <xdr:rowOff>31173</xdr:rowOff>
    </xdr:from>
    <xdr:ext cx="156897" cy="152656"/>
    <xdr:pic>
      <xdr:nvPicPr>
        <xdr:cNvPr id="9" name="Picture 8">
          <a:extLst>
            <a:ext uri="{FF2B5EF4-FFF2-40B4-BE49-F238E27FC236}">
              <a16:creationId xmlns:a16="http://schemas.microsoft.com/office/drawing/2014/main" id="{B41A05AF-6333-402F-80E4-C67D6794DE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3378" y="412173"/>
          <a:ext cx="156897" cy="152656"/>
        </a:xfrm>
        <a:prstGeom prst="rect">
          <a:avLst/>
        </a:prstGeom>
      </xdr:spPr>
    </xdr:pic>
    <xdr:clientData/>
  </xdr:oneCellAnchor>
  <xdr:oneCellAnchor>
    <xdr:from>
      <xdr:col>2</xdr:col>
      <xdr:colOff>5317615</xdr:colOff>
      <xdr:row>1</xdr:row>
      <xdr:rowOff>12123</xdr:rowOff>
    </xdr:from>
    <xdr:ext cx="224323" cy="162011"/>
    <xdr:pic>
      <xdr:nvPicPr>
        <xdr:cNvPr id="10" name="Picture 9">
          <a:extLst>
            <a:ext uri="{FF2B5EF4-FFF2-40B4-BE49-F238E27FC236}">
              <a16:creationId xmlns:a16="http://schemas.microsoft.com/office/drawing/2014/main" id="{B82D51F1-CF28-4041-B9A6-E683DD039EDE}"/>
            </a:ext>
          </a:extLst>
        </xdr:cNvPr>
        <xdr:cNvPicPr>
          <a:picLocks noChangeAspect="1"/>
        </xdr:cNvPicPr>
      </xdr:nvPicPr>
      <xdr:blipFill>
        <a:blip xmlns:r="http://schemas.openxmlformats.org/officeDocument/2006/relationships" r:embed="rId3"/>
        <a:stretch>
          <a:fillRect/>
        </a:stretch>
      </xdr:blipFill>
      <xdr:spPr>
        <a:xfrm>
          <a:off x="6479665" y="202623"/>
          <a:ext cx="224323" cy="162011"/>
        </a:xfrm>
        <a:prstGeom prst="rect">
          <a:avLst/>
        </a:prstGeom>
      </xdr:spPr>
    </xdr:pic>
    <xdr:clientData/>
  </xdr:oneCellAnchor>
  <xdr:twoCellAnchor editAs="oneCell">
    <xdr:from>
      <xdr:col>3</xdr:col>
      <xdr:colOff>21574</xdr:colOff>
      <xdr:row>0</xdr:row>
      <xdr:rowOff>89642</xdr:rowOff>
    </xdr:from>
    <xdr:to>
      <xdr:col>9</xdr:col>
      <xdr:colOff>12262</xdr:colOff>
      <xdr:row>5</xdr:row>
      <xdr:rowOff>181142</xdr:rowOff>
    </xdr:to>
    <xdr:pic>
      <xdr:nvPicPr>
        <xdr:cNvPr id="7" name="Picture 6">
          <a:extLst>
            <a:ext uri="{FF2B5EF4-FFF2-40B4-BE49-F238E27FC236}">
              <a16:creationId xmlns:a16="http://schemas.microsoft.com/office/drawing/2014/main" id="{99E9B6C2-EE69-4586-A0BF-2DE000B2DC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36456" y="89642"/>
          <a:ext cx="2904217"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201702</xdr:colOff>
      <xdr:row>0</xdr:row>
      <xdr:rowOff>80817</xdr:rowOff>
    </xdr:from>
    <xdr:to>
      <xdr:col>2</xdr:col>
      <xdr:colOff>1736789</xdr:colOff>
      <xdr:row>5</xdr:row>
      <xdr:rowOff>136317</xdr:rowOff>
    </xdr:to>
    <xdr:pic>
      <xdr:nvPicPr>
        <xdr:cNvPr id="11" name="Picture 10">
          <a:extLst>
            <a:ext uri="{FF2B5EF4-FFF2-40B4-BE49-F238E27FC236}">
              <a16:creationId xmlns:a16="http://schemas.microsoft.com/office/drawing/2014/main" id="{B2B98753-59CA-457B-ABF1-EE93EB1494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1702" y="80817"/>
          <a:ext cx="2700499"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19227</xdr:colOff>
      <xdr:row>19</xdr:row>
      <xdr:rowOff>23088</xdr:rowOff>
    </xdr:from>
    <xdr:to>
      <xdr:col>17</xdr:col>
      <xdr:colOff>208827</xdr:colOff>
      <xdr:row>38</xdr:row>
      <xdr:rowOff>173088</xdr:rowOff>
    </xdr:to>
    <xdr:graphicFrame macro="">
      <xdr:nvGraphicFramePr>
        <xdr:cNvPr id="2" name="Chart 1">
          <a:extLst>
            <a:ext uri="{FF2B5EF4-FFF2-40B4-BE49-F238E27FC236}">
              <a16:creationId xmlns:a16="http://schemas.microsoft.com/office/drawing/2014/main" id="{21DC3D59-EA17-4328-BE3C-8E505ECA4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9702</xdr:colOff>
      <xdr:row>44</xdr:row>
      <xdr:rowOff>39297</xdr:rowOff>
    </xdr:from>
    <xdr:to>
      <xdr:col>17</xdr:col>
      <xdr:colOff>199302</xdr:colOff>
      <xdr:row>63</xdr:row>
      <xdr:rowOff>55947</xdr:rowOff>
    </xdr:to>
    <xdr:graphicFrame macro="">
      <xdr:nvGraphicFramePr>
        <xdr:cNvPr id="5" name="Chart 4">
          <a:extLst>
            <a:ext uri="{FF2B5EF4-FFF2-40B4-BE49-F238E27FC236}">
              <a16:creationId xmlns:a16="http://schemas.microsoft.com/office/drawing/2014/main" id="{5A7457C3-E7D9-4B40-8033-BF14364F5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19227</xdr:colOff>
      <xdr:row>69</xdr:row>
      <xdr:rowOff>38530</xdr:rowOff>
    </xdr:from>
    <xdr:to>
      <xdr:col>17</xdr:col>
      <xdr:colOff>208827</xdr:colOff>
      <xdr:row>87</xdr:row>
      <xdr:rowOff>188530</xdr:rowOff>
    </xdr:to>
    <xdr:graphicFrame macro="">
      <xdr:nvGraphicFramePr>
        <xdr:cNvPr id="6" name="Chart 5">
          <a:extLst>
            <a:ext uri="{FF2B5EF4-FFF2-40B4-BE49-F238E27FC236}">
              <a16:creationId xmlns:a16="http://schemas.microsoft.com/office/drawing/2014/main" id="{BDA13130-293B-4D8E-AAEC-4AB62878A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36</xdr:col>
      <xdr:colOff>131067</xdr:colOff>
      <xdr:row>2</xdr:row>
      <xdr:rowOff>66245</xdr:rowOff>
    </xdr:from>
    <xdr:to>
      <xdr:col>48</xdr:col>
      <xdr:colOff>15867</xdr:colOff>
      <xdr:row>23</xdr:row>
      <xdr:rowOff>25745</xdr:rowOff>
    </xdr:to>
    <xdr:graphicFrame macro="">
      <xdr:nvGraphicFramePr>
        <xdr:cNvPr id="2" name="Chart 1">
          <a:extLst>
            <a:ext uri="{FF2B5EF4-FFF2-40B4-BE49-F238E27FC236}">
              <a16:creationId xmlns:a16="http://schemas.microsoft.com/office/drawing/2014/main" id="{758ECA46-08AF-43D6-B9ED-8E9E981AA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79424</xdr:colOff>
      <xdr:row>29</xdr:row>
      <xdr:rowOff>67965</xdr:rowOff>
    </xdr:from>
    <xdr:to>
      <xdr:col>47</xdr:col>
      <xdr:colOff>573824</xdr:colOff>
      <xdr:row>50</xdr:row>
      <xdr:rowOff>27465</xdr:rowOff>
    </xdr:to>
    <xdr:graphicFrame macro="">
      <xdr:nvGraphicFramePr>
        <xdr:cNvPr id="3" name="Chart 2">
          <a:extLst>
            <a:ext uri="{FF2B5EF4-FFF2-40B4-BE49-F238E27FC236}">
              <a16:creationId xmlns:a16="http://schemas.microsoft.com/office/drawing/2014/main" id="{BE00030C-7221-4DCB-9E42-B91A219F8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66675</xdr:colOff>
      <xdr:row>56</xdr:row>
      <xdr:rowOff>95250</xdr:rowOff>
    </xdr:from>
    <xdr:to>
      <xdr:col>47</xdr:col>
      <xdr:colOff>561075</xdr:colOff>
      <xdr:row>77</xdr:row>
      <xdr:rowOff>54750</xdr:rowOff>
    </xdr:to>
    <xdr:graphicFrame macro="">
      <xdr:nvGraphicFramePr>
        <xdr:cNvPr id="5" name="Chart 4">
          <a:extLst>
            <a:ext uri="{FF2B5EF4-FFF2-40B4-BE49-F238E27FC236}">
              <a16:creationId xmlns:a16="http://schemas.microsoft.com/office/drawing/2014/main" id="{B6ADA39A-BB2D-4526-B8CD-1A78E2007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5348226</xdr:colOff>
      <xdr:row>3</xdr:row>
      <xdr:rowOff>30307</xdr:rowOff>
    </xdr:from>
    <xdr:ext cx="163100" cy="163100"/>
    <xdr:pic>
      <xdr:nvPicPr>
        <xdr:cNvPr id="4" name="Picture 3">
          <a:extLst>
            <a:ext uri="{FF2B5EF4-FFF2-40B4-BE49-F238E27FC236}">
              <a16:creationId xmlns:a16="http://schemas.microsoft.com/office/drawing/2014/main" id="{A5BD06DB-62C7-40B0-90BE-52358DE0D5EA}"/>
            </a:ext>
          </a:extLst>
        </xdr:cNvPr>
        <xdr:cNvPicPr>
          <a:picLocks noChangeAspect="1"/>
        </xdr:cNvPicPr>
      </xdr:nvPicPr>
      <xdr:blipFill>
        <a:blip xmlns:r="http://schemas.openxmlformats.org/officeDocument/2006/relationships" r:embed="rId1"/>
        <a:stretch>
          <a:fillRect/>
        </a:stretch>
      </xdr:blipFill>
      <xdr:spPr>
        <a:xfrm>
          <a:off x="6510276" y="601807"/>
          <a:ext cx="163100" cy="163100"/>
        </a:xfrm>
        <a:prstGeom prst="rect">
          <a:avLst/>
        </a:prstGeom>
      </xdr:spPr>
    </xdr:pic>
    <xdr:clientData/>
  </xdr:oneCellAnchor>
  <xdr:oneCellAnchor>
    <xdr:from>
      <xdr:col>2</xdr:col>
      <xdr:colOff>5351328</xdr:colOff>
      <xdr:row>2</xdr:row>
      <xdr:rowOff>31173</xdr:rowOff>
    </xdr:from>
    <xdr:ext cx="156897" cy="152656"/>
    <xdr:pic>
      <xdr:nvPicPr>
        <xdr:cNvPr id="5" name="Picture 4">
          <a:extLst>
            <a:ext uri="{FF2B5EF4-FFF2-40B4-BE49-F238E27FC236}">
              <a16:creationId xmlns:a16="http://schemas.microsoft.com/office/drawing/2014/main" id="{441EE389-457A-4E96-8CBE-F1C7D9CCDC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3378" y="412173"/>
          <a:ext cx="156897" cy="152656"/>
        </a:xfrm>
        <a:prstGeom prst="rect">
          <a:avLst/>
        </a:prstGeom>
      </xdr:spPr>
    </xdr:pic>
    <xdr:clientData/>
  </xdr:oneCellAnchor>
  <xdr:oneCellAnchor>
    <xdr:from>
      <xdr:col>2</xdr:col>
      <xdr:colOff>5317615</xdr:colOff>
      <xdr:row>1</xdr:row>
      <xdr:rowOff>12123</xdr:rowOff>
    </xdr:from>
    <xdr:ext cx="224323" cy="162011"/>
    <xdr:pic>
      <xdr:nvPicPr>
        <xdr:cNvPr id="6" name="Picture 5">
          <a:extLst>
            <a:ext uri="{FF2B5EF4-FFF2-40B4-BE49-F238E27FC236}">
              <a16:creationId xmlns:a16="http://schemas.microsoft.com/office/drawing/2014/main" id="{F6B90C63-252C-4D34-89C0-52DB8FF2820D}"/>
            </a:ext>
          </a:extLst>
        </xdr:cNvPr>
        <xdr:cNvPicPr>
          <a:picLocks noChangeAspect="1"/>
        </xdr:cNvPicPr>
      </xdr:nvPicPr>
      <xdr:blipFill>
        <a:blip xmlns:r="http://schemas.openxmlformats.org/officeDocument/2006/relationships" r:embed="rId3"/>
        <a:stretch>
          <a:fillRect/>
        </a:stretch>
      </xdr:blipFill>
      <xdr:spPr>
        <a:xfrm>
          <a:off x="6479665" y="202623"/>
          <a:ext cx="224323" cy="162011"/>
        </a:xfrm>
        <a:prstGeom prst="rect">
          <a:avLst/>
        </a:prstGeom>
      </xdr:spPr>
    </xdr:pic>
    <xdr:clientData/>
  </xdr:oneCellAnchor>
  <xdr:twoCellAnchor editAs="oneCell">
    <xdr:from>
      <xdr:col>3</xdr:col>
      <xdr:colOff>116824</xdr:colOff>
      <xdr:row>0</xdr:row>
      <xdr:rowOff>70592</xdr:rowOff>
    </xdr:from>
    <xdr:to>
      <xdr:col>9</xdr:col>
      <xdr:colOff>107511</xdr:colOff>
      <xdr:row>5</xdr:row>
      <xdr:rowOff>162092</xdr:rowOff>
    </xdr:to>
    <xdr:pic>
      <xdr:nvPicPr>
        <xdr:cNvPr id="7" name="Picture 6">
          <a:extLst>
            <a:ext uri="{FF2B5EF4-FFF2-40B4-BE49-F238E27FC236}">
              <a16:creationId xmlns:a16="http://schemas.microsoft.com/office/drawing/2014/main" id="{868A2793-59AD-4B50-B47F-86D7A8BA87E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27224" y="70592"/>
          <a:ext cx="2905337"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201702</xdr:colOff>
      <xdr:row>0</xdr:row>
      <xdr:rowOff>80817</xdr:rowOff>
    </xdr:from>
    <xdr:to>
      <xdr:col>2</xdr:col>
      <xdr:colOff>1736789</xdr:colOff>
      <xdr:row>5</xdr:row>
      <xdr:rowOff>136317</xdr:rowOff>
    </xdr:to>
    <xdr:pic>
      <xdr:nvPicPr>
        <xdr:cNvPr id="8" name="Picture 7">
          <a:extLst>
            <a:ext uri="{FF2B5EF4-FFF2-40B4-BE49-F238E27FC236}">
              <a16:creationId xmlns:a16="http://schemas.microsoft.com/office/drawing/2014/main" id="{59761A75-FA05-445B-8D1F-138510A7B5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1702" y="80817"/>
          <a:ext cx="269713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228599</xdr:colOff>
      <xdr:row>18</xdr:row>
      <xdr:rowOff>57150</xdr:rowOff>
    </xdr:from>
    <xdr:to>
      <xdr:col>17</xdr:col>
      <xdr:colOff>464932</xdr:colOff>
      <xdr:row>38</xdr:row>
      <xdr:rowOff>6067</xdr:rowOff>
    </xdr:to>
    <xdr:graphicFrame macro="">
      <xdr:nvGraphicFramePr>
        <xdr:cNvPr id="3" name="Chart 2">
          <a:extLst>
            <a:ext uri="{FF2B5EF4-FFF2-40B4-BE49-F238E27FC236}">
              <a16:creationId xmlns:a16="http://schemas.microsoft.com/office/drawing/2014/main" id="{21973656-9026-4E4A-B69F-27698A401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228600</xdr:colOff>
      <xdr:row>43</xdr:row>
      <xdr:rowOff>39819</xdr:rowOff>
    </xdr:from>
    <xdr:to>
      <xdr:col>17</xdr:col>
      <xdr:colOff>464933</xdr:colOff>
      <xdr:row>62</xdr:row>
      <xdr:rowOff>179235</xdr:rowOff>
    </xdr:to>
    <xdr:graphicFrame macro="">
      <xdr:nvGraphicFramePr>
        <xdr:cNvPr id="9" name="Chart 8">
          <a:extLst>
            <a:ext uri="{FF2B5EF4-FFF2-40B4-BE49-F238E27FC236}">
              <a16:creationId xmlns:a16="http://schemas.microsoft.com/office/drawing/2014/main" id="{9E9A9D33-357F-479F-A023-BE6567CB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228599</xdr:colOff>
      <xdr:row>66</xdr:row>
      <xdr:rowOff>66674</xdr:rowOff>
    </xdr:from>
    <xdr:to>
      <xdr:col>17</xdr:col>
      <xdr:colOff>464932</xdr:colOff>
      <xdr:row>84</xdr:row>
      <xdr:rowOff>26174</xdr:rowOff>
    </xdr:to>
    <xdr:graphicFrame macro="">
      <xdr:nvGraphicFramePr>
        <xdr:cNvPr id="10" name="Chart 9">
          <a:extLst>
            <a:ext uri="{FF2B5EF4-FFF2-40B4-BE49-F238E27FC236}">
              <a16:creationId xmlns:a16="http://schemas.microsoft.com/office/drawing/2014/main" id="{FFA70BF5-CE00-4034-BA7F-E91795BF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54.578692361109" createdVersion="8" refreshedVersion="8" minRefreshableVersion="3" recordCount="7966" xr:uid="{F7FA1B8D-0EF7-47C2-B50A-4B64FB31BB53}">
  <cacheSource type="worksheet">
    <worksheetSource ref="A1:K1048576" sheet="DataIndicators"/>
  </cacheSource>
  <cacheFields count="11">
    <cacheField name="Cohort" numFmtId="0">
      <sharedItems containsBlank="1"/>
    </cacheField>
    <cacheField name="Year" numFmtId="0">
      <sharedItems containsString="0" containsBlank="1" containsNumber="1" containsInteger="1" minValue="2018" maxValue="2023"/>
    </cacheField>
    <cacheField name="Quarter" numFmtId="0">
      <sharedItems containsBlank="1"/>
    </cacheField>
    <cacheField name="Year_quarter" numFmtId="0">
      <sharedItems containsBlank="1"/>
    </cacheField>
    <cacheField name="Trust_Code" numFmtId="0">
      <sharedItems containsBlank="1" count="136">
        <s v="RCF"/>
        <s v="RTK"/>
        <s v="RF4"/>
        <s v="RFF"/>
        <s v="R1H"/>
        <s v="RC9"/>
        <s v="RXL"/>
        <s v="RMC"/>
        <s v="RAE"/>
        <s v="RXQ"/>
        <s v="RWY"/>
        <s v="RGT"/>
        <s v="RQM"/>
        <s v="E56000005"/>
        <s v="RFS"/>
        <s v="RJR"/>
        <s v="RXP"/>
        <s v="RJ6"/>
        <s v="RN7"/>
        <s v="RP5"/>
        <s v="RBD"/>
        <s v="RNA"/>
        <s v="RJN"/>
        <s v="RVV"/>
        <s v="RXR"/>
        <s v="E56000031"/>
        <s v="RDE"/>
        <s v="RXC"/>
        <s v="RWH"/>
        <s v="E56000035"/>
        <s v="E920000001"/>
        <s v="RDU"/>
        <s v="RR7"/>
        <s v="RLT"/>
        <s v="RTE"/>
        <s v="RN3"/>
        <s v="E56000032"/>
        <s v="RJ1"/>
        <s v="RN5"/>
        <s v="RCD"/>
        <s v="RAS"/>
        <s v="RWA"/>
        <s v="E56000026"/>
        <s v="RYJ"/>
        <s v="R1F"/>
        <s v="RGP"/>
        <s v="E56000011"/>
        <s v="RNQ"/>
        <s v="RJZ"/>
        <s v="RAX"/>
        <s v="RXN"/>
        <s v="E56000018"/>
        <s v="RR8"/>
        <s v="RJ2"/>
        <s v="REM"/>
        <s v="R1K"/>
        <s v="RWF"/>
        <s v="R0A"/>
        <s v="RPA"/>
        <s v="RBN"/>
        <s v="RBT"/>
        <s v="RXF"/>
        <s v="RAJ"/>
        <s v="RD8"/>
        <s v="RTD"/>
        <s v="RM1"/>
        <s v="RVJ"/>
        <s v="E56000027"/>
        <s v="RNN"/>
        <s v="E56000028"/>
        <s v="RAP"/>
        <s v="RVW"/>
        <s v="RGN"/>
        <s v="RNS"/>
        <s v="E56000029"/>
        <s v="RJL"/>
        <s v="RTF"/>
        <s v="RX1"/>
        <s v="RTH"/>
        <s v="E56000014"/>
        <s v="RHU"/>
        <s v="RQW"/>
        <s v="RCX"/>
        <s v="RFR"/>
        <s v="RHW"/>
        <s v="REF"/>
        <s v="RH8"/>
        <s v="RAL"/>
        <s v="RPY"/>
        <s v="RA2"/>
        <s v="RD1"/>
        <s v="RL4"/>
        <s v="RNZ"/>
        <s v="RXK"/>
        <s v="RHQ"/>
        <s v="RK5"/>
        <s v="RXW"/>
        <s v="RH5"/>
        <s v="E56000033"/>
        <s v="E56000010"/>
        <s v="RTR"/>
        <s v="RJC"/>
        <s v="E56000025"/>
        <s v="RJ7"/>
        <s v="E56000012"/>
        <s v="RTP"/>
        <s v="RMP"/>
        <s v="E56000034"/>
        <s v="RA9"/>
        <s v="RWD"/>
        <s v="RRV"/>
        <s v="RHM"/>
        <s v="RRK"/>
        <s v="RKB"/>
        <s v="R0D"/>
        <s v="RK9"/>
        <s v="RYR"/>
        <s v="RTG"/>
        <s v="RWE"/>
        <s v="RTX"/>
        <s v="RJE"/>
        <s v="RBK"/>
        <s v="RWW"/>
        <s v="E56000016"/>
        <s v="RWG"/>
        <s v="E56000021"/>
        <s v="E56000007"/>
        <s v="RGR"/>
        <s v="E56000030"/>
        <s v="RKE"/>
        <s v="RBL"/>
        <s v="RWP"/>
        <s v="RRF"/>
        <s v="RLQ"/>
        <s v="RCB"/>
        <m/>
      </sharedItems>
    </cacheField>
    <cacheField name="Trust_Name" numFmtId="0">
      <sharedItems containsBlank="1" count="137">
        <s v="Airedale NHS Foundation Trust"/>
        <s v="Ashford and St Peters Hospitals NHS Foundation Trust"/>
        <s v="Barking, Havering and Redbridge University Hospitals NHS Trust"/>
        <s v="Barnsley Hospital NHS Foundation Trust"/>
        <s v="Barts Health NHS Trust"/>
        <s v="Bedfordshire Hospital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hire and Merseyside"/>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Dudley Group NHS Foundation Trust"/>
        <s v="East Cheshire NHS Trust"/>
        <s v="East Kent Hospitals University NHS Foundation Trust"/>
        <s v="East Lancashire Hospitals NHS Trust"/>
        <s v="East Midlands"/>
        <s v="East Suffolk and North Essex NHS Foundation Trust"/>
        <s v="East Sussex Healthcare NHS Trust"/>
        <s v="East and North Hertfordshire NHS Trust"/>
        <s v="East of England"/>
        <s v="England"/>
        <s v="Frimley Health NHS Foundation Trust"/>
        <s v="Gateshead Health NHS Foundation Trust"/>
        <s v="George Eliot Hospital NHS Trust"/>
        <s v="Gloucestershire Hospitals NHS Foundation Trust"/>
        <s v="Great Western Hospitals NHS Foundation Trust"/>
        <s v="Greater Manchester"/>
        <s v="Guys and St Thomas NHS Foundation Trust"/>
        <s v="Hampshire Hospitals NHS Foundation Trust"/>
        <s v="Harrogate and District NHS Foundation Trust"/>
        <s v="Hillingdon Hospitals NHS Foundation Trust"/>
        <s v="Hull University Teaching Hospitals NHS Trust"/>
        <s v="Humber, Coast and Vale"/>
        <s v="Imperial College Healthcare NHS Trust"/>
        <s v="Isle of Wight NHS Trust"/>
        <s v="James Paget University Hospitals NHS Foundation Trust"/>
        <s v="Kent and Medway"/>
        <s v="Kettering General Hospital NHS Foundation Trust"/>
        <s v="Kings College Hospital NHS Foundation Trust"/>
        <s v="Kingston Hospital NHS Foundation Trust"/>
        <s v="Lancashire Teaching Hospitals NHS Foundation Trust"/>
        <s v="Lancashire and South Cumbria"/>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ersey and West Lancashire Teaching Hospitals NHS Trust"/>
        <s v="Mid Cheshire Hospitals NHS Foundation Trust"/>
        <s v="Mid Yorkshire Teaching NHS Trust"/>
        <s v="Mid and South Essex NHS Foundation Trust"/>
        <s v="Milton Keynes University Hospital NHS Foundation Trust"/>
        <s v="Newcastle Upon Tyne Hospitals NHS Foundation Trust"/>
        <s v="Norfolk and Norwich University Hospitals NHS Foundation Trust"/>
        <s v="North Bristol NHS Trust"/>
        <s v="North Central London"/>
        <s v="North Cumbria Integrated Care NHS Foundation Trust"/>
        <s v="North East London"/>
        <s v="North Middlesex University Hospital NHS Trust"/>
        <s v="North Tees and Hartlepool NHS Foundation Trust"/>
        <s v="North West Anglia NHS Foundation Trust"/>
        <s v="Northampton General Hospital NHS Trust"/>
        <s v="Northern"/>
        <s v="Northern Lincolnshire and Goole NHS Foundation Trust"/>
        <s v="Northumbria Healthcare NHS Foundation Trust"/>
        <s v="Nottingham University Hospitals NHS Trust"/>
        <s v="Oxford University Hospitals NHS Foundation Trust"/>
        <s v="Peninsula"/>
        <s v="Portsmouth Hospitals University NHS Trust"/>
        <s v="Princess Alexandra Hospital NHS Trust"/>
        <s v="Queen Elizabeth Hospital, Kings Lynn, NHS Foundation Trust"/>
        <s v="Rotherham NHS Foundation Trust"/>
        <s v="Royal Berkshire NHS Foundation Trust"/>
        <s v="Royal Cornwall Hospitals NHS Trust"/>
        <s v="Royal Devon University Healthcare NHS Foundation Trust"/>
        <s v="Royal Free London NHS Foundation Trust"/>
        <s v="Royal Marsden NHS Foundation Trust"/>
        <s v="Royal Surrey County Hospital NHS Foundation Trust"/>
        <s v="Royal United Hospitals Bath NHS Foundation Trust"/>
        <s v="Royal Wolverhampton NHS Trust"/>
        <s v="Salisbury NHS Foundation Trust"/>
        <s v="Sandwell and West Birmingham Hospitals NHS Trust"/>
        <s v="Sheffield Teaching Hospitals NHS Foundation Trust"/>
        <s v="Sherwood Forest Hospitals NHS Foundation Trust"/>
        <s v="Shrewsbury and Telford Hospital NHS Trust"/>
        <s v="Somerset NHS Foundation Trust"/>
        <s v="Somerset, Wiltshire, Avon and Gloucestershire"/>
        <s v="South East London"/>
        <s v="South Tees Hospitals NHS Foundation Trust"/>
        <s v="South Warwickshire University NHS Foundation Trust"/>
        <s v="South Yorkshire and Bassetlaw"/>
        <s v="St Georges University Hospitals NHS Foundation Trust"/>
        <s v="Surrey and Sussex"/>
        <s v="Surrey and Sussex Healthcare NHS Trust"/>
        <s v="Tameside and Glossop Integrated Care NHS Foundation Trust"/>
        <s v="Thames Valley"/>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Coventry and Warwickshire NHS Trust"/>
        <s v="University Hospitals Dorset NHS Foundation Trust"/>
        <s v="University Hospitals Plymouth NHS Trust"/>
        <s v="University Hospitals Sussex NHS Foundation Trust"/>
        <s v="University Hospitals of Derby and Burton NHS Foundation Trust"/>
        <s v="University Hospitals of Leicester NHS Trust"/>
        <s v="University Hospitals of Morecambe Bay NHS Foundation Trust"/>
        <s v="University Hospitals of North Midlands NHS Trust"/>
        <s v="Walsall Healthcare NHS Trust"/>
        <s v="Warrington and Halton Teaching Hospitals NHS Foundation Trust"/>
        <s v="Wessex"/>
        <s v="West Hertfordshire Teaching Hospitals NHS Trust"/>
        <s v="West London"/>
        <s v="West Midlands"/>
        <s v="West Suffolk NHS Foundation Trust"/>
        <s v="West Yorkshire and Harrogate"/>
        <s v="Whittington Health NHS Trust"/>
        <s v="Wirral University Teaching Hospital NHS Foundation Trust"/>
        <s v="Worcestershire Acute Hospitals NHS Trust"/>
        <s v="Wrightington, Wigan and Leigh NHS Foundation Trust"/>
        <s v="Wye Valley NHS Trust"/>
        <s v="York and Scarborough Teaching Hospitals NHS Foundation Trust"/>
        <m/>
        <s v="Humber and North Yorkshire" u="1"/>
      </sharedItems>
    </cacheField>
    <cacheField name="CancerAlliance_Code" numFmtId="0">
      <sharedItems containsBlank="1"/>
    </cacheField>
    <cacheField name="CancerAlliance_Name" numFmtId="0">
      <sharedItems containsBlank="1"/>
    </cacheField>
    <cacheField name="Indicator" numFmtId="0">
      <sharedItems containsBlank="1"/>
    </cacheField>
    <cacheField name="NumberOfPatients" numFmtId="3">
      <sharedItems containsBlank="1" containsMixedTypes="1" containsNumber="1" containsInteger="1" minValue="4" maxValue="12507"/>
    </cacheField>
    <cacheField name="PercentageYes" numFmtId="164">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54.595859259258" createdVersion="8" refreshedVersion="8" minRefreshableVersion="3" recordCount="8569" xr:uid="{9D33BDD8-3B21-4F1E-8CC8-6DA724FF731B}">
  <cacheSource type="worksheet">
    <worksheetSource ref="A1:K1048576" sheet="DataCompleteness"/>
  </cacheSource>
  <cacheFields count="11">
    <cacheField name="Cohort" numFmtId="0">
      <sharedItems containsBlank="1"/>
    </cacheField>
    <cacheField name="Year" numFmtId="0">
      <sharedItems containsString="0" containsBlank="1" containsNumber="1" containsInteger="1" minValue="2018" maxValue="2023"/>
    </cacheField>
    <cacheField name="Quarter" numFmtId="0">
      <sharedItems containsBlank="1"/>
    </cacheField>
    <cacheField name="Year-Qtr" numFmtId="0">
      <sharedItems containsBlank="1"/>
    </cacheField>
    <cacheField name="TrustCode" numFmtId="0">
      <sharedItems containsBlank="1" count="117">
        <s v="RCF"/>
        <s v="RTK"/>
        <s v="RF4"/>
        <s v="RFF"/>
        <s v="R1H"/>
        <s v="RC9"/>
        <s v="RXL"/>
        <s v="RMC"/>
        <s v="RAE"/>
        <s v="RXQ"/>
        <s v="RWY"/>
        <s v="RGT"/>
        <s v="RQM"/>
        <s v="."/>
        <s v="RFS"/>
        <s v="RJR"/>
        <s v="RXP"/>
        <s v="RJ6"/>
        <s v="RN7"/>
        <s v="RP5"/>
        <s v="RBD"/>
        <s v="RNA"/>
        <s v="RJN"/>
        <s v="RVV"/>
        <s v="RXR"/>
        <s v="RDE"/>
        <s v="RXC"/>
        <s v="RWH"/>
        <s v="E920000001"/>
        <s v="RDU"/>
        <s v="RR7"/>
        <s v="RLT"/>
        <s v="RTE"/>
        <s v="RN3"/>
        <s v="RJ1"/>
        <s v="RN5"/>
        <s v="RCD"/>
        <s v="RAS"/>
        <s v="RWA"/>
        <s v="RYJ"/>
        <s v="R1F"/>
        <s v="RGP"/>
        <s v="RNQ"/>
        <s v="RJZ"/>
        <s v="RAX"/>
        <s v="RXN"/>
        <s v="RR8"/>
        <s v="RJ2"/>
        <s v="REM"/>
        <s v="R1K"/>
        <s v="RWF"/>
        <s v="R0A"/>
        <s v="RPA"/>
        <s v="RBN"/>
        <s v="RBT"/>
        <s v="RXF"/>
        <s v="RAJ"/>
        <s v="RD8"/>
        <s v="RTD"/>
        <s v="RM1"/>
        <s v="RVJ"/>
        <s v="RNN"/>
        <s v="RAP"/>
        <s v="RVW"/>
        <s v="RGN"/>
        <s v="RNS"/>
        <s v="RJL"/>
        <s v="RTF"/>
        <s v="RX1"/>
        <s v="RTH"/>
        <s v="RHU"/>
        <s v="RQW"/>
        <s v="RCX"/>
        <s v="RFR"/>
        <s v="RHW"/>
        <s v="REF"/>
        <s v="RH8"/>
        <s v="RAL"/>
        <s v="RPY"/>
        <s v="RA2"/>
        <s v="RD1"/>
        <s v="RL4"/>
        <s v="RNZ"/>
        <s v="RXK"/>
        <s v="RHQ"/>
        <s v="RK5"/>
        <s v="RXW"/>
        <s v="RH5"/>
        <s v="RTR"/>
        <s v="RJC"/>
        <s v="RJ7"/>
        <s v="RTP"/>
        <s v="RMP"/>
        <s v="RA9"/>
        <s v="RWD"/>
        <s v="RRV"/>
        <s v="RHM"/>
        <s v="RRK"/>
        <s v="RKB"/>
        <s v="R0D"/>
        <s v="RK9"/>
        <s v="RYR"/>
        <s v="RTG"/>
        <s v="RWE"/>
        <s v="RTX"/>
        <s v="RJE"/>
        <s v="RBK"/>
        <s v="RWW"/>
        <s v="RWG"/>
        <s v="RGR"/>
        <s v="RKE"/>
        <s v="RBL"/>
        <s v="RWP"/>
        <s v="RRF"/>
        <s v="RLQ"/>
        <s v="RCB"/>
        <m/>
      </sharedItems>
    </cacheField>
    <cacheField name="TrustName" numFmtId="0">
      <sharedItems containsBlank="1" count="139">
        <s v="Airedale NHS Foundation Trust"/>
        <s v="Ashford and St Peters Hospitals NHS Foundation Trust"/>
        <s v="Barking, Havering and Redbridge University Hospitals NHS Trust"/>
        <s v="Barnsley Hospital NHS Foundation Trust"/>
        <s v="Barts Health NHS Trust"/>
        <s v="Bedfordshire Hospital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hire and Merseyside"/>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Dudley Group NHS Foundation Trust"/>
        <s v="East Cheshire NHS Trust"/>
        <s v="East Kent Hospitals University NHS Foundation Trust"/>
        <s v="East Lancashire Hospitals NHS Trust"/>
        <s v="East Midlands"/>
        <s v="East Suffolk and North Essex NHS Foundation Trust"/>
        <s v="East Sussex Healthcare NHS Trust"/>
        <s v="East and North Hertfordshire NHS Trust"/>
        <s v="East of England - North"/>
        <s v="East of England - South"/>
        <s v="England"/>
        <s v="Frimley Health NHS Foundation Trust"/>
        <s v="Gateshead Health NHS Foundation Trust"/>
        <s v="George Eliot Hospital NHS Trust"/>
        <s v="Gloucestershire Hospitals NHS Foundation Trust"/>
        <s v="Great Western Hospitals NHS Foundation Trust"/>
        <s v="Greater Manchester"/>
        <s v="Guys and St Thomas NHS Foundation Trust"/>
        <s v="Hampshire Hospitals NHS Foundation Trust"/>
        <s v="Harrogate and District NHS Foundation Trust"/>
        <s v="Hillingdon Hospitals NHS Foundation Trust"/>
        <s v="Hull University Teaching Hospitals NHS Trust"/>
        <s v="Humber, Coast and Vale"/>
        <s v="Imperial College Healthcare NHS Trust"/>
        <s v="Isle of Wight NHS Trust"/>
        <s v="James Paget University Hospitals NHS Foundation Trust"/>
        <s v="Kent and Medway"/>
        <s v="Kettering General Hospital NHS Foundation Trust"/>
        <s v="Kings College Hospital NHS Foundation Trust"/>
        <s v="Kingston Hospital NHS Foundation Trust"/>
        <s v="Lancashire Teaching Hospitals NHS Foundation Trust"/>
        <s v="Lancashire and South Cumbria"/>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ersey and West Lancashire Teaching Hospitals NHS Trust"/>
        <s v="Mid Cheshire Hospitals NHS Foundation Trust"/>
        <s v="Mid Yorkshire Teaching NHS Trust"/>
        <s v="Mid and South Essex NHS Foundation Trust"/>
        <s v="Milton Keynes University Hospital NHS Foundation Trust"/>
        <s v="Newcastle Upon Tyne Hospitals NHS Foundation Trust"/>
        <s v="Norfolk and Norwich University Hospitals NHS Foundation Trust"/>
        <s v="North Bristol NHS Trust"/>
        <s v="North Central London"/>
        <s v="North Cumbria Integrated Care NHS Foundation Trust"/>
        <s v="North East London"/>
        <s v="North Middlesex University Hospital NHS Trust"/>
        <s v="North Tees and Hartlepool NHS Foundation Trust"/>
        <s v="North West Anglia NHS Foundation Trust"/>
        <s v="Northampton General Hospital NHS Trust"/>
        <s v="Northern"/>
        <s v="Northern Lincolnshire and Goole NHS Foundation Trust"/>
        <s v="Northumbria Healthcare NHS Foundation Trust"/>
        <s v="Nottingham University Hospitals NHS Trust"/>
        <s v="Oxford University Hospitals NHS Foundation Trust"/>
        <s v="Peninsula"/>
        <s v="Portsmouth Hospitals University NHS Trust"/>
        <s v="Princess Alexandra Hospital NHS Trust"/>
        <s v="Queen Elizabeth Hospital, Kings Lynn, NHS Foundation Trust"/>
        <s v="West London"/>
        <s v="Rotherham NHS Foundation Trust"/>
        <s v="Royal Berkshire NHS Foundation Trust"/>
        <s v="Royal Cornwall Hospitals NHS Trust"/>
        <s v="Royal Devon University Healthcare NHS Foundation Trust"/>
        <s v="Royal Free London NHS Foundation Trust"/>
        <s v="Royal Marsden NHS Foundation Trust"/>
        <s v="Royal Surrey County Hospital NHS Foundation Trust"/>
        <s v="Royal United Hospitals Bath NHS Foundation Trust"/>
        <s v="Royal Wolverhampton NHS Trust"/>
        <s v="Salisbury NHS Foundation Trust"/>
        <s v="Sandwell and West Birmingham Hospitals NHS Trust"/>
        <s v="Sheffield Teaching Hospitals NHS Foundation Trust"/>
        <s v="Sherwood Forest Hospitals NHS Foundation Trust"/>
        <s v="Shrewsbury and Telford Hospital NHS Trust"/>
        <s v="Somerset NHS Foundation Trust"/>
        <s v="Somerset, Wiltshire, Avon and Gloucestershire"/>
        <s v="South East London"/>
        <s v="South Tees Hospitals NHS Foundation Trust"/>
        <s v="South Warwickshire University NHS Foundation Trust"/>
        <s v="South Yorkshire and Bassetlaw"/>
        <s v="St Georges University Hospitals NHS Foundation Trust"/>
        <s v="Surrey and Sussex"/>
        <s v="Surrey and Sussex Healthcare NHS Trust"/>
        <s v="Tameside and Glossop Integrated Care NHS Foundation Trust"/>
        <s v="Thames Valley"/>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Coventry and Warwickshire NHS Trust"/>
        <s v="University Hospitals Dorset NHS Foundation Trust"/>
        <s v="University Hospitals Plymouth NHS Trust"/>
        <s v="University Hospitals Sussex NHS Foundation Trust"/>
        <s v="University Hospitals of Derby and Burton NHS Foundation Trust"/>
        <s v="University Hospitals of Leicester NHS Trust"/>
        <s v="University Hospitals of Morecambe Bay NHS Foundation Trust"/>
        <s v="University Hospitals of North Midlands NHS Trust"/>
        <s v="Walsall Healthcare NHS Trust"/>
        <s v="Warrington and Halton Teaching Hospitals NHS Foundation Trust"/>
        <s v="Wessex"/>
        <s v="West Hertfordshire Teaching Hospitals NHS Trust"/>
        <s v="West Midlands"/>
        <s v="West Suffolk NHS Foundation Trust"/>
        <s v="West Yorkshire and Harrogate"/>
        <s v="Whittington Health NHS Trust"/>
        <s v="Wirral University Teaching Hospital NHS Foundation Trust"/>
        <s v="Worcestershire Acute Hospitals NHS Trust"/>
        <s v="Wrightington, Wigan and Leigh NHS Foundation Trust"/>
        <s v="Wye Valley NHS Trust"/>
        <s v="York and Scarborough Teaching Hospitals NHS Foundation Trust"/>
        <m/>
        <s v="Humber and North Yorkshire" u="1"/>
        <s v="RM Partners West London" u="1"/>
      </sharedItems>
    </cacheField>
    <cacheField name="CancerAllianceCode" numFmtId="0">
      <sharedItems containsBlank="1"/>
    </cacheField>
    <cacheField name="CancerAllianceName" numFmtId="0">
      <sharedItems containsBlank="1"/>
    </cacheField>
    <cacheField name="Indicator" numFmtId="0">
      <sharedItems containsBlank="1"/>
    </cacheField>
    <cacheField name="NumberOfPatients" numFmtId="3">
      <sharedItems containsString="0" containsBlank="1" containsNumber="1" containsInteger="1" minValue="9" maxValue="12507"/>
    </cacheField>
    <cacheField name="PercentageMisssing" numFmtId="0">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54.596232986114" createdVersion="8" refreshedVersion="8" minRefreshableVersion="3" recordCount="6736" xr:uid="{AA7A945C-8784-41BA-9747-AA9AA27DCBBA}">
  <cacheSource type="worksheet">
    <worksheetSource ref="F1:F1048576" sheet="DataPatientCharacteristics"/>
  </cacheSource>
  <cacheFields count="1">
    <cacheField name="TrustName" numFmtId="0">
      <sharedItems containsBlank="1" count="115">
        <s v="Countess of Chester Hospital NHS Foundation Trust"/>
        <s v="East Cheshire NHS Trust"/>
        <s v="Liverpool University Hospitals NHS Foundation Trust"/>
        <s v="Mersey and West Lancashire Teaching Hospitals NHS Trust"/>
        <s v="Mid Cheshire Hospitals NHS Foundation Trust"/>
        <s v="Warrington and Halton Teaching Hospitals NHS Foundation Trust"/>
        <s v="Wirral University Teaching Hospital NHS Foundation Trust"/>
        <s v="Kettering General Hospital NHS Foundation Trust"/>
        <s v="Northampton General Hospital NHS Trust"/>
        <s v="Nottingham University Hospitals NHS Trust"/>
        <s v="Sherwood Forest Hospitals NHS Foundation Trust"/>
        <s v="United Lincolnshire Hospitals NHS Trust"/>
        <s v="University Hospitals of Derby and Burton NHS Foundation Trust"/>
        <s v="University Hospitals of Leicester NHS Trust"/>
        <s v="Cambridge University Hospitals NHS Foundation Trust"/>
        <s v="East Suffolk and North Essex NHS Foundation Trust"/>
        <s v="James Paget University Hospitals NHS Foundation Trust"/>
        <s v="Norfolk and Norwich University Hospitals NHS Foundation Trust"/>
        <s v="North West Anglia NHS Foundation Trust"/>
        <s v="Queen Elizabeth Hospital, Kings Lynn, NHS Foundation Trust"/>
        <s v="West Suffolk NHS Foundation Trust"/>
        <s v="Bedfordshire Hospitals NHS Foundation Trust"/>
        <s v="East and North Hertfordshire NHS Trust"/>
        <s v="Mid and South Essex NHS Foundation Trust"/>
        <s v="Milton Keynes University Hospital NHS Foundation Trust"/>
        <s v="Princess Alexandra Hospital NHS Trust"/>
        <s v="West Hertfordshire Teaching Hospitals NHS Trust"/>
        <s v="Bolton NHS Foundation Trust"/>
        <s v="Manchester University NHS Foundation Trust"/>
        <s v="Tameside and Glossop Integrated Care NHS Foundation Trust"/>
        <s v="Wrightington, Wigan and Leigh NHS Foundation Trust"/>
        <s v="Hull University Teaching Hospitals NHS Trust"/>
        <s v="Northern Lincolnshire and Goole NHS Foundation Trust"/>
        <s v="York and Scarborough Teaching Hospitals NHS Foundation Trust"/>
        <s v="Dartford and Gravesham NHS Trust"/>
        <s v="East Kent Hospitals University NHS Foundation Trust"/>
        <s v="Maidstone and Tunbridge Wells NHS Trust"/>
        <s v="Medway NHS Foundation Trust"/>
        <s v="Blackpool Teaching Hospitals NHS Foundation Trust"/>
        <s v="East Lancashire Hospitals NHS Trust"/>
        <s v="Lancashire Teaching Hospitals NHS Foundation Trust"/>
        <s v="University Hospitals of Morecambe Bay NHS Foundation Trust"/>
        <s v="North Middlesex University Hospital NHS Trust"/>
        <s v="Royal Free London NHS Foundation Trust"/>
        <s v="University College London Hospitals NHS Foundation Trust"/>
        <s v="Whittington Health NHS Trust"/>
        <s v="Barking, Havering and Redbridge University Hospitals NHS Trust"/>
        <s v="Barts Health NHS Trust"/>
        <s v="County Durham and Darlington NHS Foundation Trust"/>
        <s v="Gateshead Health NHS Foundation Trust"/>
        <s v="Newcastle Upon Tyne Hospitals NHS Foundation Trust"/>
        <s v="North Cumbria Integrated Care NHS Foundation Trust"/>
        <s v="North Tees and Hartlepool NHS Foundation Trust"/>
        <s v="Northumbria Healthcare NHS Foundation Trust"/>
        <s v="South Tees Hospitals NHS Foundation Trust"/>
        <s v="Royal Cornwall Hospitals NHS Trust"/>
        <s v="Royal Devon University Healthcare NHS Foundation Trust"/>
        <s v="Torbay and South Devon NHS Foundation Trust"/>
        <s v="University Hospitals Plymouth NHS Trust"/>
        <s v="Chelsea and Westminster Hospital NHS Foundation Trust"/>
        <s v="Croydon Health Services NHS Trust"/>
        <s v="Hillingdon Hospitals NHS Foundation Trust"/>
        <s v="Imperial College Healthcare NHS Trust"/>
        <s v="Kingston Hospital NHS Foundation Trust"/>
        <s v="London North West University Healthcare NHS Trust"/>
        <s v="Royal Marsden NHS Foundation Trust"/>
        <s v="St Georges University Hospitals NHS Foundation Trust"/>
        <s v="Gloucestershire Hospitals NHS Foundation Trust"/>
        <s v="North Bristol NHS Trust"/>
        <s v="Royal United Hospitals Bath NHS Foundation Trust"/>
        <s v="Salisbury NHS Foundation Trust"/>
        <s v="Somerset NHS Foundation Trust"/>
        <s v="Guys and St Thomas NHS Foundation Trust"/>
        <s v="Kings College Hospital NHS Foundation Trust"/>
        <s v="Lewisham and Greenwich NHS Trust"/>
        <s v="Barnsley Hospital NHS Foundation Trust"/>
        <s v="Chesterfield Royal Hospital NHS Foundation Trust"/>
        <s v="Doncaster and Bassetlaw Teaching Hospitals NHS Foundation Trust"/>
        <s v="Rotherham NHS Foundation Trust"/>
        <s v="Sheffield Teaching Hospitals NHS Foundation Trust"/>
        <s v="Ashford and St Peters Hospitals NHS Foundation Trust"/>
        <s v="East Sussex Healthcare NHS Trust"/>
        <s v="Frimley Health NHS Foundation Trust"/>
        <s v="Royal Surrey County Hospital NHS Foundation Trust"/>
        <s v="Surrey and Sussex Healthcare NHS Trust"/>
        <s v="University Hospitals Sussex NHS Foundation Trust"/>
        <s v="Buckinghamshire Healthcare NHS Trust"/>
        <s v="Great Western Hospitals NHS Foundation Trust"/>
        <s v="Oxford University Hospitals NHS Foundation Trust"/>
        <s v="Royal Berkshire NHS Foundation Trust"/>
        <s v="Dorset County Hospital NHS Foundation Trust"/>
        <s v="Hampshire Hospitals NHS Foundation Trust"/>
        <s v="Isle of Wight NHS Trust"/>
        <s v="Portsmouth Hospitals University NHS Trust"/>
        <s v="University Hospital Southampton NHS Foundation Trust"/>
        <s v="University Hospitals Dorset NHS Foundation Trust"/>
        <s v="Dudley Group NHS Foundation Trust"/>
        <s v="George Eliot Hospital NHS Trust"/>
        <s v="Royal Wolverhampton NHS Trust"/>
        <s v="Sandwell and West Birmingham Hospitals NHS Trust"/>
        <s v="Shrewsbury and Telford Hospital NHS Trust"/>
        <s v="South Warwickshire University NHS Foundation Trust"/>
        <s v="University Hospitals Birmingham NHS Foundation Trust"/>
        <s v="University Hospitals Coventry and Warwickshire NHS Trust"/>
        <s v="University Hospitals of North Midlands NHS Trust"/>
        <s v="Walsall Healthcare NHS Trust"/>
        <s v="Worcestershire Acute Hospitals NHS Trust"/>
        <s v="Wye Valley NHS Trust"/>
        <s v="Airedale NHS Foundation Trust"/>
        <s v="Bradford Teaching Hospitals NHS Foundation Trust"/>
        <s v="Calderdale and Huddersfield NHS Foundation Trust"/>
        <s v="Harrogate and District NHS Foundation Trust"/>
        <s v="Leeds Teaching Hospitals NHS Trust"/>
        <s v="Mid Yorkshire Teaching NHS Trust"/>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66">
  <r>
    <s v="NAoPri"/>
    <n v="2018"/>
    <s v="Q1"/>
    <s v="Q1-2018"/>
    <x v="0"/>
    <x v="0"/>
    <s v="E56000030"/>
    <s v="West Yorkshire and Harrogate"/>
    <s v="bcs_yes"/>
    <n v="23"/>
    <n v="0.82608999999999999"/>
  </r>
  <r>
    <s v="NAoPri"/>
    <n v="2018"/>
    <s v="Q2"/>
    <s v="Q2-2018"/>
    <x v="0"/>
    <x v="0"/>
    <s v="E56000030"/>
    <s v="West Yorkshire and Harrogate"/>
    <s v="bcs_yes"/>
    <n v="34"/>
    <n v="0.91176000000000001"/>
  </r>
  <r>
    <s v="NAoPri"/>
    <n v="2018"/>
    <s v="Q3"/>
    <s v="Q3-2018"/>
    <x v="0"/>
    <x v="0"/>
    <s v="E56000030"/>
    <s v="West Yorkshire and Harrogate"/>
    <s v="bcs_yes"/>
    <n v="30"/>
    <n v="0.93332999999999999"/>
  </r>
  <r>
    <s v="NAoPri"/>
    <n v="2018"/>
    <s v="Q4"/>
    <s v="Q4-2018"/>
    <x v="0"/>
    <x v="0"/>
    <s v="E56000030"/>
    <s v="West Yorkshire and Harrogate"/>
    <s v="bcs_yes"/>
    <n v="27"/>
    <n v="0.92593000000000003"/>
  </r>
  <r>
    <s v="NAoPri"/>
    <n v="2019"/>
    <s v="Q1"/>
    <s v="Q1-2019"/>
    <x v="0"/>
    <x v="0"/>
    <s v="E56000030"/>
    <s v="West Yorkshire and Harrogate"/>
    <s v="bcs_yes"/>
    <n v="34"/>
    <n v="0.82352999999999998"/>
  </r>
  <r>
    <s v="NAoPri"/>
    <n v="2019"/>
    <s v="Q2"/>
    <s v="Q2-2019"/>
    <x v="0"/>
    <x v="0"/>
    <s v="E56000030"/>
    <s v="West Yorkshire and Harrogate"/>
    <s v="bcs_yes"/>
    <n v="27"/>
    <n v="0.85185"/>
  </r>
  <r>
    <s v="NAoPri"/>
    <n v="2019"/>
    <s v="Q3"/>
    <s v="Q3-2019"/>
    <x v="0"/>
    <x v="0"/>
    <s v="E56000030"/>
    <s v="West Yorkshire and Harrogate"/>
    <s v="bcs_yes"/>
    <n v="33"/>
    <n v="0.90908999999999995"/>
  </r>
  <r>
    <s v="NAoPri"/>
    <n v="2019"/>
    <s v="Q4"/>
    <s v="Q4-2019"/>
    <x v="0"/>
    <x v="0"/>
    <s v="E56000030"/>
    <s v="West Yorkshire and Harrogate"/>
    <s v="bcs_yes"/>
    <n v="24"/>
    <n v="0.83333000000000002"/>
  </r>
  <r>
    <s v="NAoPri"/>
    <n v="2020"/>
    <s v="Q1"/>
    <s v="Q1-2020"/>
    <x v="0"/>
    <x v="0"/>
    <s v="E56000030"/>
    <s v="West Yorkshire and Harrogate"/>
    <s v="bcs_yes"/>
    <n v="36"/>
    <n v="0.91666999999999998"/>
  </r>
  <r>
    <s v="NAoPri"/>
    <n v="2020"/>
    <s v="Q2"/>
    <s v="Q2-2020"/>
    <x v="0"/>
    <x v="0"/>
    <s v="E56000030"/>
    <s v="West Yorkshire and Harrogate"/>
    <s v="bcs_yes"/>
    <n v="23"/>
    <n v="0.60870000000000002"/>
  </r>
  <r>
    <s v="NAoPri"/>
    <n v="2020"/>
    <s v="Q3"/>
    <s v="Q3-2020"/>
    <x v="0"/>
    <x v="0"/>
    <s v="E56000030"/>
    <s v="West Yorkshire and Harrogate"/>
    <s v="bcs_yes"/>
    <n v="35"/>
    <n v="0.82857000000000003"/>
  </r>
  <r>
    <s v="NAoPri"/>
    <n v="2020"/>
    <s v="Q4"/>
    <s v="Q4-2020"/>
    <x v="0"/>
    <x v="0"/>
    <s v="E56000030"/>
    <s v="West Yorkshire and Harrogate"/>
    <s v="bcs_yes"/>
    <n v="29"/>
    <n v="0.82759000000000005"/>
  </r>
  <r>
    <s v="NAoPri"/>
    <n v="2021"/>
    <s v="Q1"/>
    <s v="Q1-2021"/>
    <x v="0"/>
    <x v="0"/>
    <s v="E56000030"/>
    <s v="West Yorkshire and Harrogate"/>
    <s v="bcs_yes"/>
    <n v="37"/>
    <n v="0.89188999999999996"/>
  </r>
  <r>
    <s v="NAoPri"/>
    <n v="2021"/>
    <s v="Q2"/>
    <s v="Q2-2021"/>
    <x v="0"/>
    <x v="0"/>
    <s v="E56000030"/>
    <s v="West Yorkshire and Harrogate"/>
    <s v="bcs_yes"/>
    <n v="35"/>
    <n v="0.88571"/>
  </r>
  <r>
    <s v="NAoPri"/>
    <n v="2021"/>
    <s v="Q3"/>
    <s v="Q3-2021"/>
    <x v="0"/>
    <x v="0"/>
    <s v="E56000030"/>
    <s v="West Yorkshire and Harrogate"/>
    <s v="bcs_yes"/>
    <n v="23"/>
    <n v="0.91303999999999996"/>
  </r>
  <r>
    <s v="NAoPri"/>
    <n v="2021"/>
    <s v="Q4"/>
    <s v="Q4-2021"/>
    <x v="0"/>
    <x v="0"/>
    <s v="E56000030"/>
    <s v="West Yorkshire and Harrogate"/>
    <s v="bcs_yes"/>
    <n v="26"/>
    <n v="0.92308000000000001"/>
  </r>
  <r>
    <s v="NAoPri"/>
    <n v="2022"/>
    <s v="Q1"/>
    <s v="Q1-2022"/>
    <x v="0"/>
    <x v="0"/>
    <s v="E56000030"/>
    <s v="West Yorkshire and Harrogate"/>
    <s v="bcs_yes"/>
    <n v="33"/>
    <n v="0.90908999999999995"/>
  </r>
  <r>
    <s v="NAoPri"/>
    <n v="2022"/>
    <s v="Q2"/>
    <s v="Q2-2022"/>
    <x v="0"/>
    <x v="0"/>
    <s v="E56000030"/>
    <s v="West Yorkshire and Harrogate"/>
    <s v="bcs_yes"/>
    <n v="41"/>
    <n v="0.87805"/>
  </r>
  <r>
    <s v="NAoPri"/>
    <n v="2022"/>
    <s v="Q3"/>
    <s v="Q3-2022"/>
    <x v="0"/>
    <x v="0"/>
    <s v="E56000030"/>
    <s v="West Yorkshire and Harrogate"/>
    <s v="bcs_yes"/>
    <n v="39"/>
    <n v="0.82050999999999996"/>
  </r>
  <r>
    <s v="NAoPri"/>
    <n v="2022"/>
    <s v="Q4"/>
    <s v="Q4-2022"/>
    <x v="0"/>
    <x v="0"/>
    <s v="E56000030"/>
    <s v="West Yorkshire and Harrogate"/>
    <s v="bcs_yes"/>
    <n v="28"/>
    <n v="0.75"/>
  </r>
  <r>
    <s v="NAoPri"/>
    <n v="2023"/>
    <s v="Q1"/>
    <s v="Q1-2023"/>
    <x v="0"/>
    <x v="0"/>
    <s v="E56000030"/>
    <s v="West Yorkshire and Harrogate"/>
    <s v="bcs_yes"/>
    <n v="36"/>
    <n v="0.86111000000000004"/>
  </r>
  <r>
    <s v="NAoPri"/>
    <n v="2018"/>
    <s v="Q1"/>
    <s v="Q1-2018"/>
    <x v="1"/>
    <x v="1"/>
    <s v="E56000012"/>
    <s v="Surrey and Sussex"/>
    <s v="bcs_yes"/>
    <n v="47"/>
    <n v="0.78722999999999999"/>
  </r>
  <r>
    <s v="NAoPri"/>
    <n v="2018"/>
    <s v="Q2"/>
    <s v="Q2-2018"/>
    <x v="1"/>
    <x v="1"/>
    <s v="E56000012"/>
    <s v="Surrey and Sussex"/>
    <s v="bcs_yes"/>
    <n v="78"/>
    <n v="0.73077000000000003"/>
  </r>
  <r>
    <s v="NAoPri"/>
    <n v="2018"/>
    <s v="Q3"/>
    <s v="Q3-2018"/>
    <x v="1"/>
    <x v="1"/>
    <s v="E56000012"/>
    <s v="Surrey and Sussex"/>
    <s v="bcs_yes"/>
    <n v="65"/>
    <n v="0.78461999999999998"/>
  </r>
  <r>
    <s v="NAoPri"/>
    <n v="2018"/>
    <s v="Q4"/>
    <s v="Q4-2018"/>
    <x v="1"/>
    <x v="1"/>
    <s v="E56000012"/>
    <s v="Surrey and Sussex"/>
    <s v="bcs_yes"/>
    <n v="70"/>
    <n v="0.82857000000000003"/>
  </r>
  <r>
    <s v="NAoPri"/>
    <n v="2019"/>
    <s v="Q1"/>
    <s v="Q1-2019"/>
    <x v="1"/>
    <x v="1"/>
    <s v="E56000012"/>
    <s v="Surrey and Sussex"/>
    <s v="bcs_yes"/>
    <n v="69"/>
    <n v="0.76812000000000002"/>
  </r>
  <r>
    <s v="NAoPri"/>
    <n v="2019"/>
    <s v="Q2"/>
    <s v="Q2-2019"/>
    <x v="1"/>
    <x v="1"/>
    <s v="E56000012"/>
    <s v="Surrey and Sussex"/>
    <s v="bcs_yes"/>
    <n v="78"/>
    <n v="0.79486999999999997"/>
  </r>
  <r>
    <s v="NAoPri"/>
    <n v="2019"/>
    <s v="Q3"/>
    <s v="Q3-2019"/>
    <x v="1"/>
    <x v="1"/>
    <s v="E56000012"/>
    <s v="Surrey and Sussex"/>
    <s v="bcs_yes"/>
    <n v="77"/>
    <n v="0.87012999999999996"/>
  </r>
  <r>
    <s v="NAoPri"/>
    <n v="2019"/>
    <s v="Q4"/>
    <s v="Q4-2019"/>
    <x v="1"/>
    <x v="1"/>
    <s v="E56000012"/>
    <s v="Surrey and Sussex"/>
    <s v="bcs_yes"/>
    <n v="48"/>
    <n v="0.77083000000000002"/>
  </r>
  <r>
    <s v="NAoPri"/>
    <n v="2020"/>
    <s v="Q1"/>
    <s v="Q1-2020"/>
    <x v="1"/>
    <x v="1"/>
    <s v="E56000012"/>
    <s v="Surrey and Sussex"/>
    <s v="bcs_yes"/>
    <n v="80"/>
    <n v="0.7"/>
  </r>
  <r>
    <s v="NAoPri"/>
    <n v="2020"/>
    <s v="Q2"/>
    <s v="Q2-2020"/>
    <x v="1"/>
    <x v="1"/>
    <s v="E56000012"/>
    <s v="Surrey and Sussex"/>
    <s v="bcs_yes"/>
    <n v="46"/>
    <n v="0.80435000000000001"/>
  </r>
  <r>
    <s v="NAoPri"/>
    <n v="2020"/>
    <s v="Q3"/>
    <s v="Q3-2020"/>
    <x v="1"/>
    <x v="1"/>
    <s v="E56000012"/>
    <s v="Surrey and Sussex"/>
    <s v="bcs_yes"/>
    <n v="58"/>
    <n v="0.82759000000000005"/>
  </r>
  <r>
    <s v="NAoPri"/>
    <n v="2020"/>
    <s v="Q4"/>
    <s v="Q4-2020"/>
    <x v="1"/>
    <x v="1"/>
    <s v="E56000012"/>
    <s v="Surrey and Sussex"/>
    <s v="bcs_yes"/>
    <n v="81"/>
    <n v="0.81481000000000003"/>
  </r>
  <r>
    <s v="NAoPri"/>
    <n v="2021"/>
    <s v="Q1"/>
    <s v="Q1-2021"/>
    <x v="1"/>
    <x v="1"/>
    <s v="E56000012"/>
    <s v="Surrey and Sussex"/>
    <s v="bcs_yes"/>
    <n v="55"/>
    <n v="0.70909"/>
  </r>
  <r>
    <s v="NAoPri"/>
    <n v="2021"/>
    <s v="Q2"/>
    <s v="Q2-2021"/>
    <x v="1"/>
    <x v="1"/>
    <s v="E56000012"/>
    <s v="Surrey and Sussex"/>
    <s v="bcs_yes"/>
    <n v="54"/>
    <n v="0.77778000000000003"/>
  </r>
  <r>
    <s v="NAoPri"/>
    <n v="2021"/>
    <s v="Q3"/>
    <s v="Q3-2021"/>
    <x v="1"/>
    <x v="1"/>
    <s v="E56000012"/>
    <s v="Surrey and Sussex"/>
    <s v="bcs_yes"/>
    <n v="88"/>
    <n v="0.71591000000000005"/>
  </r>
  <r>
    <s v="NAoPri"/>
    <n v="2021"/>
    <s v="Q4"/>
    <s v="Q4-2021"/>
    <x v="1"/>
    <x v="1"/>
    <s v="E56000012"/>
    <s v="Surrey and Sussex"/>
    <s v="bcs_yes"/>
    <n v="68"/>
    <n v="0.80881999999999998"/>
  </r>
  <r>
    <s v="NAoPri"/>
    <n v="2022"/>
    <s v="Q1"/>
    <s v="Q1-2022"/>
    <x v="1"/>
    <x v="1"/>
    <s v="E56000012"/>
    <s v="Surrey and Sussex"/>
    <s v="bcs_yes"/>
    <n v="61"/>
    <n v="0.83606999999999998"/>
  </r>
  <r>
    <s v="NAoPri"/>
    <n v="2022"/>
    <s v="Q2"/>
    <s v="Q2-2022"/>
    <x v="1"/>
    <x v="1"/>
    <s v="E56000012"/>
    <s v="Surrey and Sussex"/>
    <s v="bcs_yes"/>
    <n v="64"/>
    <n v="0.78125"/>
  </r>
  <r>
    <s v="NAoPri"/>
    <n v="2022"/>
    <s v="Q3"/>
    <s v="Q3-2022"/>
    <x v="1"/>
    <x v="1"/>
    <s v="E56000012"/>
    <s v="Surrey and Sussex"/>
    <s v="bcs_yes"/>
    <n v="87"/>
    <n v="0.88505999999999996"/>
  </r>
  <r>
    <s v="NAoPri"/>
    <n v="2022"/>
    <s v="Q4"/>
    <s v="Q4-2022"/>
    <x v="1"/>
    <x v="1"/>
    <s v="E56000012"/>
    <s v="Surrey and Sussex"/>
    <s v="bcs_yes"/>
    <n v="76"/>
    <n v="0.78947000000000001"/>
  </r>
  <r>
    <s v="NAoPri"/>
    <n v="2023"/>
    <s v="Q1"/>
    <s v="Q1-2023"/>
    <x v="1"/>
    <x v="1"/>
    <s v="E56000012"/>
    <s v="Surrey and Sussex"/>
    <s v="bcs_yes"/>
    <n v="86"/>
    <n v="0.82557999999999998"/>
  </r>
  <r>
    <s v="NAoPri"/>
    <n v="2018"/>
    <s v="Q1"/>
    <s v="Q1-2018"/>
    <x v="2"/>
    <x v="2"/>
    <s v="E56000028"/>
    <s v="North East London"/>
    <s v="bcs_yes"/>
    <n v="107"/>
    <n v="0.8972"/>
  </r>
  <r>
    <s v="NAoPri"/>
    <n v="2018"/>
    <s v="Q2"/>
    <s v="Q2-2018"/>
    <x v="2"/>
    <x v="2"/>
    <s v="E56000028"/>
    <s v="North East London"/>
    <s v="bcs_yes"/>
    <n v="135"/>
    <n v="0.88148000000000004"/>
  </r>
  <r>
    <s v="NAoPri"/>
    <n v="2018"/>
    <s v="Q3"/>
    <s v="Q3-2018"/>
    <x v="2"/>
    <x v="2"/>
    <s v="E56000028"/>
    <s v="North East London"/>
    <s v="bcs_yes"/>
    <n v="126"/>
    <n v="0.88888999999999996"/>
  </r>
  <r>
    <s v="NAoPri"/>
    <n v="2018"/>
    <s v="Q4"/>
    <s v="Q4-2018"/>
    <x v="2"/>
    <x v="2"/>
    <s v="E56000028"/>
    <s v="North East London"/>
    <s v="bcs_yes"/>
    <n v="122"/>
    <n v="0.88524999999999998"/>
  </r>
  <r>
    <s v="NAoPri"/>
    <n v="2019"/>
    <s v="Q1"/>
    <s v="Q1-2019"/>
    <x v="2"/>
    <x v="2"/>
    <s v="E56000028"/>
    <s v="North East London"/>
    <s v="bcs_yes"/>
    <n v="101"/>
    <n v="0.90098999999999996"/>
  </r>
  <r>
    <s v="NAoPri"/>
    <n v="2019"/>
    <s v="Q2"/>
    <s v="Q2-2019"/>
    <x v="2"/>
    <x v="2"/>
    <s v="E56000028"/>
    <s v="North East London"/>
    <s v="bcs_yes"/>
    <n v="121"/>
    <n v="0.84297999999999995"/>
  </r>
  <r>
    <s v="NAoPri"/>
    <n v="2019"/>
    <s v="Q3"/>
    <s v="Q3-2019"/>
    <x v="2"/>
    <x v="2"/>
    <s v="E56000028"/>
    <s v="North East London"/>
    <s v="bcs_yes"/>
    <n v="120"/>
    <n v="0.80832999999999999"/>
  </r>
  <r>
    <s v="NAoPri"/>
    <n v="2019"/>
    <s v="Q4"/>
    <s v="Q4-2019"/>
    <x v="2"/>
    <x v="2"/>
    <s v="E56000028"/>
    <s v="North East London"/>
    <s v="bcs_yes"/>
    <n v="126"/>
    <n v="0.82540000000000002"/>
  </r>
  <r>
    <s v="NAoPri"/>
    <n v="2020"/>
    <s v="Q1"/>
    <s v="Q1-2020"/>
    <x v="2"/>
    <x v="2"/>
    <s v="E56000028"/>
    <s v="North East London"/>
    <s v="bcs_yes"/>
    <n v="133"/>
    <n v="0.86465999999999998"/>
  </r>
  <r>
    <s v="NAoPri"/>
    <n v="2020"/>
    <s v="Q2"/>
    <s v="Q2-2020"/>
    <x v="2"/>
    <x v="2"/>
    <s v="E56000028"/>
    <s v="North East London"/>
    <s v="bcs_yes"/>
    <n v="39"/>
    <n v="0.79486999999999997"/>
  </r>
  <r>
    <s v="NAoPri"/>
    <n v="2020"/>
    <s v="Q3"/>
    <s v="Q3-2020"/>
    <x v="2"/>
    <x v="2"/>
    <s v="E56000028"/>
    <s v="North East London"/>
    <s v="bcs_yes"/>
    <n v="98"/>
    <n v="0.89795999999999998"/>
  </r>
  <r>
    <s v="NAoPri"/>
    <n v="2020"/>
    <s v="Q4"/>
    <s v="Q4-2020"/>
    <x v="2"/>
    <x v="2"/>
    <s v="E56000028"/>
    <s v="North East London"/>
    <s v="bcs_yes"/>
    <n v="127"/>
    <n v="0.85826999999999998"/>
  </r>
  <r>
    <s v="NAoPri"/>
    <n v="2021"/>
    <s v="Q1"/>
    <s v="Q1-2021"/>
    <x v="2"/>
    <x v="2"/>
    <s v="E56000028"/>
    <s v="North East London"/>
    <s v="bcs_yes"/>
    <n v="116"/>
    <n v="0.87068999999999996"/>
  </r>
  <r>
    <s v="NAoPri"/>
    <n v="2021"/>
    <s v="Q2"/>
    <s v="Q2-2021"/>
    <x v="2"/>
    <x v="2"/>
    <s v="E56000028"/>
    <s v="North East London"/>
    <s v="bcs_yes"/>
    <n v="120"/>
    <n v="0.89166999999999996"/>
  </r>
  <r>
    <s v="NAoPri"/>
    <n v="2021"/>
    <s v="Q3"/>
    <s v="Q3-2021"/>
    <x v="2"/>
    <x v="2"/>
    <s v="E56000028"/>
    <s v="North East London"/>
    <s v="bcs_yes"/>
    <n v="112"/>
    <n v="0.92857000000000001"/>
  </r>
  <r>
    <s v="NAoPri"/>
    <n v="2021"/>
    <s v="Q4"/>
    <s v="Q4-2021"/>
    <x v="2"/>
    <x v="2"/>
    <s v="E56000028"/>
    <s v="North East London"/>
    <s v="bcs_yes"/>
    <n v="126"/>
    <n v="0.88888999999999996"/>
  </r>
  <r>
    <s v="NAoPri"/>
    <n v="2022"/>
    <s v="Q1"/>
    <s v="Q1-2022"/>
    <x v="2"/>
    <x v="2"/>
    <s v="E56000028"/>
    <s v="North East London"/>
    <s v="bcs_yes"/>
    <n v="118"/>
    <n v="0.86441000000000001"/>
  </r>
  <r>
    <s v="NAoPri"/>
    <n v="2022"/>
    <s v="Q2"/>
    <s v="Q2-2022"/>
    <x v="2"/>
    <x v="2"/>
    <s v="E56000028"/>
    <s v="North East London"/>
    <s v="bcs_yes"/>
    <n v="103"/>
    <n v="0.82523999999999997"/>
  </r>
  <r>
    <s v="NAoPri"/>
    <n v="2022"/>
    <s v="Q3"/>
    <s v="Q3-2022"/>
    <x v="2"/>
    <x v="2"/>
    <s v="E56000028"/>
    <s v="North East London"/>
    <s v="bcs_yes"/>
    <n v="129"/>
    <n v="0.84496000000000004"/>
  </r>
  <r>
    <s v="NAoPri"/>
    <n v="2022"/>
    <s v="Q4"/>
    <s v="Q4-2022"/>
    <x v="2"/>
    <x v="2"/>
    <s v="E56000028"/>
    <s v="North East London"/>
    <s v="bcs_yes"/>
    <n v="115"/>
    <n v="0.84348000000000001"/>
  </r>
  <r>
    <s v="NAoPri"/>
    <n v="2023"/>
    <s v="Q1"/>
    <s v="Q1-2023"/>
    <x v="2"/>
    <x v="2"/>
    <s v="E56000028"/>
    <s v="North East London"/>
    <s v="bcs_yes"/>
    <n v="124"/>
    <n v="0.87902999999999998"/>
  </r>
  <r>
    <s v="NAoPri"/>
    <n v="2018"/>
    <s v="Q1"/>
    <s v="Q1-2018"/>
    <x v="3"/>
    <x v="3"/>
    <s v="E56000025"/>
    <s v="South Yorkshire and Bassetlaw"/>
    <s v="bcs_yes"/>
    <n v="50"/>
    <n v="0.76"/>
  </r>
  <r>
    <s v="NAoPri"/>
    <n v="2018"/>
    <s v="Q2"/>
    <s v="Q2-2018"/>
    <x v="3"/>
    <x v="3"/>
    <s v="E56000025"/>
    <s v="South Yorkshire and Bassetlaw"/>
    <s v="bcs_yes"/>
    <n v="57"/>
    <n v="0.85965000000000003"/>
  </r>
  <r>
    <s v="NAoPri"/>
    <n v="2018"/>
    <s v="Q3"/>
    <s v="Q3-2018"/>
    <x v="3"/>
    <x v="3"/>
    <s v="E56000025"/>
    <s v="South Yorkshire and Bassetlaw"/>
    <s v="bcs_yes"/>
    <n v="44"/>
    <n v="0.86363999999999996"/>
  </r>
  <r>
    <s v="NAoPri"/>
    <n v="2018"/>
    <s v="Q4"/>
    <s v="Q4-2018"/>
    <x v="3"/>
    <x v="3"/>
    <s v="E56000025"/>
    <s v="South Yorkshire and Bassetlaw"/>
    <s v="bcs_yes"/>
    <n v="58"/>
    <n v="0.87931000000000004"/>
  </r>
  <r>
    <s v="NAoPri"/>
    <n v="2019"/>
    <s v="Q1"/>
    <s v="Q1-2019"/>
    <x v="3"/>
    <x v="3"/>
    <s v="E56000025"/>
    <s v="South Yorkshire and Bassetlaw"/>
    <s v="bcs_yes"/>
    <n v="51"/>
    <n v="0.88234999999999997"/>
  </r>
  <r>
    <s v="NAoPri"/>
    <n v="2019"/>
    <s v="Q2"/>
    <s v="Q2-2019"/>
    <x v="3"/>
    <x v="3"/>
    <s v="E56000025"/>
    <s v="South Yorkshire and Bassetlaw"/>
    <s v="bcs_yes"/>
    <n v="37"/>
    <n v="0.94594999999999996"/>
  </r>
  <r>
    <s v="NAoPri"/>
    <n v="2019"/>
    <s v="Q3"/>
    <s v="Q3-2019"/>
    <x v="3"/>
    <x v="3"/>
    <s v="E56000025"/>
    <s v="South Yorkshire and Bassetlaw"/>
    <s v="bcs_yes"/>
    <n v="50"/>
    <n v="0.86"/>
  </r>
  <r>
    <s v="NAoPri"/>
    <n v="2019"/>
    <s v="Q4"/>
    <s v="Q4-2019"/>
    <x v="3"/>
    <x v="3"/>
    <s v="E56000025"/>
    <s v="South Yorkshire and Bassetlaw"/>
    <s v="bcs_yes"/>
    <n v="43"/>
    <n v="0.72092999999999996"/>
  </r>
  <r>
    <s v="NAoPri"/>
    <n v="2020"/>
    <s v="Q1"/>
    <s v="Q1-2020"/>
    <x v="3"/>
    <x v="3"/>
    <s v="E56000025"/>
    <s v="South Yorkshire and Bassetlaw"/>
    <s v="bcs_yes"/>
    <n v="66"/>
    <n v="0.86363999999999996"/>
  </r>
  <r>
    <s v="NAoPri"/>
    <n v="2020"/>
    <s v="Q2"/>
    <s v="Q2-2020"/>
    <x v="3"/>
    <x v="3"/>
    <s v="E56000025"/>
    <s v="South Yorkshire and Bassetlaw"/>
    <s v="bcs_yes"/>
    <n v="42"/>
    <n v="0.83333000000000002"/>
  </r>
  <r>
    <s v="NAoPri"/>
    <n v="2020"/>
    <s v="Q3"/>
    <s v="Q3-2020"/>
    <x v="3"/>
    <x v="3"/>
    <s v="E56000025"/>
    <s v="South Yorkshire and Bassetlaw"/>
    <s v="bcs_yes"/>
    <n v="36"/>
    <n v="0.88888999999999996"/>
  </r>
  <r>
    <s v="NAoPri"/>
    <n v="2020"/>
    <s v="Q4"/>
    <s v="Q4-2020"/>
    <x v="3"/>
    <x v="3"/>
    <s v="E56000025"/>
    <s v="South Yorkshire and Bassetlaw"/>
    <s v="bcs_yes"/>
    <n v="41"/>
    <n v="0.90244000000000002"/>
  </r>
  <r>
    <s v="NAoPri"/>
    <n v="2021"/>
    <s v="Q1"/>
    <s v="Q1-2021"/>
    <x v="3"/>
    <x v="3"/>
    <s v="E56000025"/>
    <s v="South Yorkshire and Bassetlaw"/>
    <s v="bcs_yes"/>
    <n v="55"/>
    <n v="0.90908999999999995"/>
  </r>
  <r>
    <s v="NAoPri"/>
    <n v="2021"/>
    <s v="Q2"/>
    <s v="Q2-2021"/>
    <x v="3"/>
    <x v="3"/>
    <s v="E56000025"/>
    <s v="South Yorkshire and Bassetlaw"/>
    <s v="bcs_yes"/>
    <n v="48"/>
    <n v="0.875"/>
  </r>
  <r>
    <s v="NAoPri"/>
    <n v="2021"/>
    <s v="Q3"/>
    <s v="Q3-2021"/>
    <x v="3"/>
    <x v="3"/>
    <s v="E56000025"/>
    <s v="South Yorkshire and Bassetlaw"/>
    <s v="bcs_yes"/>
    <n v="58"/>
    <n v="0.87931000000000004"/>
  </r>
  <r>
    <s v="NAoPri"/>
    <n v="2021"/>
    <s v="Q4"/>
    <s v="Q4-2021"/>
    <x v="3"/>
    <x v="3"/>
    <s v="E56000025"/>
    <s v="South Yorkshire and Bassetlaw"/>
    <s v="bcs_yes"/>
    <n v="58"/>
    <n v="0.93103000000000002"/>
  </r>
  <r>
    <s v="NAoPri"/>
    <n v="2022"/>
    <s v="Q1"/>
    <s v="Q1-2022"/>
    <x v="3"/>
    <x v="3"/>
    <s v="E56000025"/>
    <s v="South Yorkshire and Bassetlaw"/>
    <s v="bcs_yes"/>
    <n v="69"/>
    <n v="0.89854999999999996"/>
  </r>
  <r>
    <s v="NAoPri"/>
    <n v="2022"/>
    <s v="Q2"/>
    <s v="Q2-2022"/>
    <x v="3"/>
    <x v="3"/>
    <s v="E56000025"/>
    <s v="South Yorkshire and Bassetlaw"/>
    <s v="bcs_yes"/>
    <n v="63"/>
    <n v="0.92062999999999995"/>
  </r>
  <r>
    <s v="NAoPri"/>
    <n v="2022"/>
    <s v="Q3"/>
    <s v="Q3-2022"/>
    <x v="3"/>
    <x v="3"/>
    <s v="E56000025"/>
    <s v="South Yorkshire and Bassetlaw"/>
    <s v="bcs_yes"/>
    <n v="45"/>
    <n v="0.82221999999999995"/>
  </r>
  <r>
    <s v="NAoPri"/>
    <n v="2022"/>
    <s v="Q4"/>
    <s v="Q4-2022"/>
    <x v="3"/>
    <x v="3"/>
    <s v="E56000025"/>
    <s v="South Yorkshire and Bassetlaw"/>
    <s v="bcs_yes"/>
    <n v="49"/>
    <n v="0.91837000000000002"/>
  </r>
  <r>
    <s v="NAoPri"/>
    <n v="2023"/>
    <s v="Q1"/>
    <s v="Q1-2023"/>
    <x v="3"/>
    <x v="3"/>
    <s v="E56000025"/>
    <s v="South Yorkshire and Bassetlaw"/>
    <s v="bcs_yes"/>
    <n v="57"/>
    <n v="0.82455999999999996"/>
  </r>
  <r>
    <s v="NAoPri"/>
    <n v="2018"/>
    <s v="Q1"/>
    <s v="Q1-2018"/>
    <x v="4"/>
    <x v="4"/>
    <s v="E56000028"/>
    <s v="North East London"/>
    <s v="bcs_yes"/>
    <n v="140"/>
    <n v="0.82142999999999999"/>
  </r>
  <r>
    <s v="NAoPri"/>
    <n v="2018"/>
    <s v="Q2"/>
    <s v="Q2-2018"/>
    <x v="4"/>
    <x v="4"/>
    <s v="E56000028"/>
    <s v="North East London"/>
    <s v="bcs_yes"/>
    <n v="105"/>
    <n v="0.89524000000000004"/>
  </r>
  <r>
    <s v="NAoPri"/>
    <n v="2018"/>
    <s v="Q3"/>
    <s v="Q3-2018"/>
    <x v="4"/>
    <x v="4"/>
    <s v="E56000028"/>
    <s v="North East London"/>
    <s v="bcs_yes"/>
    <n v="86"/>
    <n v="0.82557999999999998"/>
  </r>
  <r>
    <s v="NAoPri"/>
    <n v="2018"/>
    <s v="Q4"/>
    <s v="Q4-2018"/>
    <x v="4"/>
    <x v="4"/>
    <s v="E56000028"/>
    <s v="North East London"/>
    <s v="bcs_yes"/>
    <n v="71"/>
    <n v="0.87324000000000002"/>
  </r>
  <r>
    <s v="NAoPri"/>
    <n v="2019"/>
    <s v="Q1"/>
    <s v="Q1-2019"/>
    <x v="4"/>
    <x v="4"/>
    <s v="E56000028"/>
    <s v="North East London"/>
    <s v="bcs_yes"/>
    <n v="74"/>
    <n v="0.85135000000000005"/>
  </r>
  <r>
    <s v="NAoPri"/>
    <n v="2019"/>
    <s v="Q2"/>
    <s v="Q2-2019"/>
    <x v="4"/>
    <x v="4"/>
    <s v="E56000028"/>
    <s v="North East London"/>
    <s v="bcs_yes"/>
    <n v="85"/>
    <n v="0.82352999999999998"/>
  </r>
  <r>
    <s v="NAoPri"/>
    <n v="2019"/>
    <s v="Q3"/>
    <s v="Q3-2019"/>
    <x v="4"/>
    <x v="4"/>
    <s v="E56000028"/>
    <s v="North East London"/>
    <s v="bcs_yes"/>
    <n v="89"/>
    <n v="0.8427"/>
  </r>
  <r>
    <s v="NAoPri"/>
    <n v="2019"/>
    <s v="Q4"/>
    <s v="Q4-2019"/>
    <x v="4"/>
    <x v="4"/>
    <s v="E56000028"/>
    <s v="North East London"/>
    <s v="bcs_yes"/>
    <n v="89"/>
    <n v="0.79774999999999996"/>
  </r>
  <r>
    <s v="NAoPri"/>
    <n v="2020"/>
    <s v="Q1"/>
    <s v="Q1-2020"/>
    <x v="4"/>
    <x v="4"/>
    <s v="E56000028"/>
    <s v="North East London"/>
    <s v="bcs_yes"/>
    <n v="66"/>
    <n v="0.75758000000000003"/>
  </r>
  <r>
    <s v="NAoPri"/>
    <n v="2020"/>
    <s v="Q2"/>
    <s v="Q2-2020"/>
    <x v="4"/>
    <x v="4"/>
    <s v="E56000028"/>
    <s v="North East London"/>
    <s v="bcs_yes"/>
    <n v="53"/>
    <n v="0.92452999999999996"/>
  </r>
  <r>
    <s v="NAoPri"/>
    <n v="2020"/>
    <s v="Q3"/>
    <s v="Q3-2020"/>
    <x v="4"/>
    <x v="4"/>
    <s v="E56000028"/>
    <s v="North East London"/>
    <s v="bcs_yes"/>
    <n v="69"/>
    <n v="0.94203000000000003"/>
  </r>
  <r>
    <s v="NAoPri"/>
    <n v="2020"/>
    <s v="Q4"/>
    <s v="Q4-2020"/>
    <x v="4"/>
    <x v="4"/>
    <s v="E56000028"/>
    <s v="North East London"/>
    <s v="bcs_yes"/>
    <n v="64"/>
    <n v="0.85938000000000003"/>
  </r>
  <r>
    <s v="NAoPri"/>
    <n v="2021"/>
    <s v="Q1"/>
    <s v="Q1-2021"/>
    <x v="4"/>
    <x v="4"/>
    <s v="E56000028"/>
    <s v="North East London"/>
    <s v="bcs_yes"/>
    <n v="64"/>
    <n v="0.90625"/>
  </r>
  <r>
    <s v="NAoPri"/>
    <n v="2021"/>
    <s v="Q2"/>
    <s v="Q2-2021"/>
    <x v="4"/>
    <x v="4"/>
    <s v="E56000028"/>
    <s v="North East London"/>
    <s v="bcs_yes"/>
    <n v="70"/>
    <n v="0.81428999999999996"/>
  </r>
  <r>
    <s v="NAoPri"/>
    <n v="2021"/>
    <s v="Q3"/>
    <s v="Q3-2021"/>
    <x v="4"/>
    <x v="4"/>
    <s v="E56000028"/>
    <s v="North East London"/>
    <s v="bcs_yes"/>
    <n v="68"/>
    <n v="0.75"/>
  </r>
  <r>
    <s v="NAoPri"/>
    <n v="2021"/>
    <s v="Q4"/>
    <s v="Q4-2021"/>
    <x v="4"/>
    <x v="4"/>
    <s v="E56000028"/>
    <s v="North East London"/>
    <s v="bcs_yes"/>
    <n v="77"/>
    <n v="0.84416000000000002"/>
  </r>
  <r>
    <s v="NAoPri"/>
    <n v="2022"/>
    <s v="Q1"/>
    <s v="Q1-2022"/>
    <x v="4"/>
    <x v="4"/>
    <s v="E56000028"/>
    <s v="North East London"/>
    <s v="bcs_yes"/>
    <n v="60"/>
    <n v="0.78332999999999997"/>
  </r>
  <r>
    <s v="NAoPri"/>
    <n v="2022"/>
    <s v="Q2"/>
    <s v="Q2-2022"/>
    <x v="4"/>
    <x v="4"/>
    <s v="E56000028"/>
    <s v="North East London"/>
    <s v="bcs_yes"/>
    <n v="61"/>
    <n v="0.80327999999999999"/>
  </r>
  <r>
    <s v="NAoPri"/>
    <n v="2022"/>
    <s v="Q3"/>
    <s v="Q3-2022"/>
    <x v="4"/>
    <x v="4"/>
    <s v="E56000028"/>
    <s v="North East London"/>
    <s v="bcs_yes"/>
    <n v="97"/>
    <n v="0.74226999999999999"/>
  </r>
  <r>
    <s v="NAoPri"/>
    <n v="2022"/>
    <s v="Q4"/>
    <s v="Q4-2022"/>
    <x v="4"/>
    <x v="4"/>
    <s v="E56000028"/>
    <s v="North East London"/>
    <s v="bcs_yes"/>
    <n v="86"/>
    <n v="0.75580999999999998"/>
  </r>
  <r>
    <s v="NAoPri"/>
    <n v="2023"/>
    <s v="Q1"/>
    <s v="Q1-2023"/>
    <x v="4"/>
    <x v="4"/>
    <s v="E56000028"/>
    <s v="North East London"/>
    <s v="bcs_yes"/>
    <n v="114"/>
    <n v="0.80701999999999996"/>
  </r>
  <r>
    <s v="NAoPri"/>
    <n v="2018"/>
    <s v="Q1"/>
    <s v="Q1-2018"/>
    <x v="5"/>
    <x v="5"/>
    <s v="E56000035"/>
    <s v="East of England"/>
    <s v="bcs_yes"/>
    <n v="166"/>
    <n v="0.89759"/>
  </r>
  <r>
    <s v="NAoPri"/>
    <n v="2018"/>
    <s v="Q2"/>
    <s v="Q2-2018"/>
    <x v="5"/>
    <x v="5"/>
    <s v="E56000035"/>
    <s v="East of England"/>
    <s v="bcs_yes"/>
    <n v="157"/>
    <n v="0.87261"/>
  </r>
  <r>
    <s v="NAoPri"/>
    <n v="2018"/>
    <s v="Q3"/>
    <s v="Q3-2018"/>
    <x v="5"/>
    <x v="5"/>
    <s v="E56000035"/>
    <s v="East of England"/>
    <s v="bcs_yes"/>
    <n v="173"/>
    <n v="0.91329000000000005"/>
  </r>
  <r>
    <s v="NAoPri"/>
    <n v="2018"/>
    <s v="Q4"/>
    <s v="Q4-2018"/>
    <x v="5"/>
    <x v="5"/>
    <s v="E56000035"/>
    <s v="East of England"/>
    <s v="bcs_yes"/>
    <n v="165"/>
    <n v="0.87878999999999996"/>
  </r>
  <r>
    <s v="NAoPri"/>
    <n v="2019"/>
    <s v="Q1"/>
    <s v="Q1-2019"/>
    <x v="5"/>
    <x v="5"/>
    <s v="E56000035"/>
    <s v="East of England"/>
    <s v="bcs_yes"/>
    <n v="143"/>
    <n v="0.85314999999999996"/>
  </r>
  <r>
    <s v="NAoPri"/>
    <n v="2019"/>
    <s v="Q2"/>
    <s v="Q2-2019"/>
    <x v="5"/>
    <x v="5"/>
    <s v="E56000035"/>
    <s v="East of England"/>
    <s v="bcs_yes"/>
    <n v="155"/>
    <n v="0.87741999999999998"/>
  </r>
  <r>
    <s v="NAoPri"/>
    <n v="2019"/>
    <s v="Q3"/>
    <s v="Q3-2019"/>
    <x v="5"/>
    <x v="5"/>
    <s v="E56000035"/>
    <s v="East of England"/>
    <s v="bcs_yes"/>
    <n v="146"/>
    <n v="0.93150999999999995"/>
  </r>
  <r>
    <s v="NAoPri"/>
    <n v="2019"/>
    <s v="Q4"/>
    <s v="Q4-2019"/>
    <x v="5"/>
    <x v="5"/>
    <s v="E56000035"/>
    <s v="East of England"/>
    <s v="bcs_yes"/>
    <n v="165"/>
    <n v="0.89697000000000005"/>
  </r>
  <r>
    <s v="NAoPri"/>
    <n v="2020"/>
    <s v="Q1"/>
    <s v="Q1-2020"/>
    <x v="5"/>
    <x v="5"/>
    <s v="E56000035"/>
    <s v="East of England"/>
    <s v="bcs_yes"/>
    <n v="178"/>
    <n v="0.85392999999999997"/>
  </r>
  <r>
    <s v="NAoPri"/>
    <n v="2020"/>
    <s v="Q2"/>
    <s v="Q2-2020"/>
    <x v="5"/>
    <x v="5"/>
    <s v="E56000035"/>
    <s v="East of England"/>
    <s v="bcs_yes"/>
    <n v="73"/>
    <n v="0.83562000000000003"/>
  </r>
  <r>
    <s v="NAoPri"/>
    <n v="2020"/>
    <s v="Q3"/>
    <s v="Q3-2020"/>
    <x v="5"/>
    <x v="5"/>
    <s v="E56000035"/>
    <s v="East of England"/>
    <s v="bcs_yes"/>
    <n v="124"/>
    <n v="0.8629"/>
  </r>
  <r>
    <s v="NAoPri"/>
    <n v="2020"/>
    <s v="Q4"/>
    <s v="Q4-2020"/>
    <x v="5"/>
    <x v="5"/>
    <s v="E56000035"/>
    <s v="East of England"/>
    <s v="bcs_yes"/>
    <n v="124"/>
    <n v="0.89515999999999996"/>
  </r>
  <r>
    <s v="NAoPri"/>
    <n v="2021"/>
    <s v="Q1"/>
    <s v="Q1-2021"/>
    <x v="5"/>
    <x v="5"/>
    <s v="E56000035"/>
    <s v="East of England"/>
    <s v="bcs_yes"/>
    <n v="126"/>
    <n v="0.87302000000000002"/>
  </r>
  <r>
    <s v="NAoPri"/>
    <n v="2021"/>
    <s v="Q2"/>
    <s v="Q2-2021"/>
    <x v="5"/>
    <x v="5"/>
    <s v="E56000035"/>
    <s v="East of England"/>
    <s v="bcs_yes"/>
    <n v="179"/>
    <n v="0.89944000000000002"/>
  </r>
  <r>
    <s v="NAoPri"/>
    <n v="2021"/>
    <s v="Q3"/>
    <s v="Q3-2021"/>
    <x v="5"/>
    <x v="5"/>
    <s v="E56000035"/>
    <s v="East of England"/>
    <s v="bcs_yes"/>
    <n v="166"/>
    <n v="0.87348999999999999"/>
  </r>
  <r>
    <s v="NAoPri"/>
    <n v="2021"/>
    <s v="Q4"/>
    <s v="Q4-2021"/>
    <x v="5"/>
    <x v="5"/>
    <s v="E56000035"/>
    <s v="East of England"/>
    <s v="bcs_yes"/>
    <n v="132"/>
    <n v="0.86363999999999996"/>
  </r>
  <r>
    <s v="NAoPri"/>
    <n v="2022"/>
    <s v="Q1"/>
    <s v="Q1-2022"/>
    <x v="5"/>
    <x v="5"/>
    <s v="E56000035"/>
    <s v="East of England"/>
    <s v="bcs_yes"/>
    <n v="153"/>
    <n v="0.91503000000000001"/>
  </r>
  <r>
    <s v="NAoPri"/>
    <n v="2022"/>
    <s v="Q2"/>
    <s v="Q2-2022"/>
    <x v="5"/>
    <x v="5"/>
    <s v="E56000035"/>
    <s v="East of England"/>
    <s v="bcs_yes"/>
    <n v="148"/>
    <n v="0.87161999999999995"/>
  </r>
  <r>
    <s v="NAoPri"/>
    <n v="2022"/>
    <s v="Q3"/>
    <s v="Q3-2022"/>
    <x v="5"/>
    <x v="5"/>
    <s v="E56000035"/>
    <s v="East of England"/>
    <s v="bcs_yes"/>
    <n v="159"/>
    <n v="0.91195000000000004"/>
  </r>
  <r>
    <s v="NAoPri"/>
    <n v="2022"/>
    <s v="Q4"/>
    <s v="Q4-2022"/>
    <x v="5"/>
    <x v="5"/>
    <s v="E56000035"/>
    <s v="East of England"/>
    <s v="bcs_yes"/>
    <n v="183"/>
    <n v="0.87431999999999999"/>
  </r>
  <r>
    <s v="NAoPri"/>
    <n v="2023"/>
    <s v="Q1"/>
    <s v="Q1-2023"/>
    <x v="5"/>
    <x v="5"/>
    <s v="E56000035"/>
    <s v="East of England"/>
    <s v="bcs_yes"/>
    <n v="178"/>
    <n v="0.91010999999999997"/>
  </r>
  <r>
    <s v="NAoPri"/>
    <n v="2018"/>
    <s v="Q1"/>
    <s v="Q1-2018"/>
    <x v="6"/>
    <x v="6"/>
    <s v="E56000018"/>
    <s v="Lancashire and South Cumbria"/>
    <s v="bcs_yes"/>
    <n v="54"/>
    <n v="0.87036999999999998"/>
  </r>
  <r>
    <s v="NAoPri"/>
    <n v="2018"/>
    <s v="Q2"/>
    <s v="Q2-2018"/>
    <x v="6"/>
    <x v="6"/>
    <s v="E56000018"/>
    <s v="Lancashire and South Cumbria"/>
    <s v="bcs_yes"/>
    <n v="59"/>
    <n v="0.83050999999999997"/>
  </r>
  <r>
    <s v="NAoPri"/>
    <n v="2018"/>
    <s v="Q3"/>
    <s v="Q3-2018"/>
    <x v="6"/>
    <x v="6"/>
    <s v="E56000018"/>
    <s v="Lancashire and South Cumbria"/>
    <s v="bcs_yes"/>
    <n v="61"/>
    <n v="0.81967000000000001"/>
  </r>
  <r>
    <s v="NAoPri"/>
    <n v="2018"/>
    <s v="Q4"/>
    <s v="Q4-2018"/>
    <x v="6"/>
    <x v="6"/>
    <s v="E56000018"/>
    <s v="Lancashire and South Cumbria"/>
    <s v="bcs_yes"/>
    <n v="51"/>
    <n v="0.84314"/>
  </r>
  <r>
    <s v="NAoPri"/>
    <n v="2019"/>
    <s v="Q1"/>
    <s v="Q1-2019"/>
    <x v="6"/>
    <x v="6"/>
    <s v="E56000018"/>
    <s v="Lancashire and South Cumbria"/>
    <s v="bcs_yes"/>
    <n v="52"/>
    <n v="0.80769000000000002"/>
  </r>
  <r>
    <s v="NAoPri"/>
    <n v="2019"/>
    <s v="Q2"/>
    <s v="Q2-2019"/>
    <x v="6"/>
    <x v="6"/>
    <s v="E56000018"/>
    <s v="Lancashire and South Cumbria"/>
    <s v="bcs_yes"/>
    <n v="47"/>
    <n v="0.93616999999999995"/>
  </r>
  <r>
    <s v="NAoPri"/>
    <n v="2019"/>
    <s v="Q3"/>
    <s v="Q3-2019"/>
    <x v="6"/>
    <x v="6"/>
    <s v="E56000018"/>
    <s v="Lancashire and South Cumbria"/>
    <s v="bcs_yes"/>
    <n v="60"/>
    <n v="0.86667000000000005"/>
  </r>
  <r>
    <s v="NAoPri"/>
    <n v="2019"/>
    <s v="Q4"/>
    <s v="Q4-2019"/>
    <x v="6"/>
    <x v="6"/>
    <s v="E56000018"/>
    <s v="Lancashire and South Cumbria"/>
    <s v="bcs_yes"/>
    <n v="43"/>
    <n v="0.88371999999999995"/>
  </r>
  <r>
    <s v="NAoPri"/>
    <n v="2020"/>
    <s v="Q1"/>
    <s v="Q1-2020"/>
    <x v="6"/>
    <x v="6"/>
    <s v="E56000018"/>
    <s v="Lancashire and South Cumbria"/>
    <s v="bcs_yes"/>
    <n v="42"/>
    <n v="0.88095000000000001"/>
  </r>
  <r>
    <s v="NAoPri"/>
    <n v="2020"/>
    <s v="Q2"/>
    <s v="Q2-2020"/>
    <x v="6"/>
    <x v="6"/>
    <s v="E56000018"/>
    <s v="Lancashire and South Cumbria"/>
    <s v="bcs_yes"/>
    <n v="26"/>
    <n v="0.88461999999999996"/>
  </r>
  <r>
    <s v="NAoPri"/>
    <n v="2020"/>
    <s v="Q3"/>
    <s v="Q3-2020"/>
    <x v="6"/>
    <x v="6"/>
    <s v="E56000018"/>
    <s v="Lancashire and South Cumbria"/>
    <s v="bcs_yes"/>
    <n v="53"/>
    <n v="0.77358000000000005"/>
  </r>
  <r>
    <s v="NAoPri"/>
    <n v="2020"/>
    <s v="Q4"/>
    <s v="Q4-2020"/>
    <x v="6"/>
    <x v="6"/>
    <s v="E56000018"/>
    <s v="Lancashire and South Cumbria"/>
    <s v="bcs_yes"/>
    <n v="55"/>
    <n v="0.89090999999999998"/>
  </r>
  <r>
    <s v="NAoPri"/>
    <n v="2021"/>
    <s v="Q1"/>
    <s v="Q1-2021"/>
    <x v="6"/>
    <x v="6"/>
    <s v="E56000018"/>
    <s v="Lancashire and South Cumbria"/>
    <s v="bcs_yes"/>
    <n v="35"/>
    <n v="0.88571"/>
  </r>
  <r>
    <s v="NAoPri"/>
    <n v="2021"/>
    <s v="Q2"/>
    <s v="Q2-2021"/>
    <x v="6"/>
    <x v="6"/>
    <s v="E56000018"/>
    <s v="Lancashire and South Cumbria"/>
    <s v="bcs_yes"/>
    <n v="57"/>
    <n v="0.84211000000000003"/>
  </r>
  <r>
    <s v="NAoPri"/>
    <n v="2021"/>
    <s v="Q3"/>
    <s v="Q3-2021"/>
    <x v="6"/>
    <x v="6"/>
    <s v="E56000018"/>
    <s v="Lancashire and South Cumbria"/>
    <s v="bcs_yes"/>
    <n v="61"/>
    <n v="0.90164"/>
  </r>
  <r>
    <s v="NAoPri"/>
    <n v="2021"/>
    <s v="Q4"/>
    <s v="Q4-2021"/>
    <x v="6"/>
    <x v="6"/>
    <s v="E56000018"/>
    <s v="Lancashire and South Cumbria"/>
    <s v="bcs_yes"/>
    <n v="83"/>
    <n v="0.95181000000000004"/>
  </r>
  <r>
    <s v="NAoPri"/>
    <n v="2022"/>
    <s v="Q1"/>
    <s v="Q1-2022"/>
    <x v="6"/>
    <x v="6"/>
    <s v="E56000018"/>
    <s v="Lancashire and South Cumbria"/>
    <s v="bcs_yes"/>
    <n v="65"/>
    <n v="0.96923000000000004"/>
  </r>
  <r>
    <s v="NAoPri"/>
    <n v="2022"/>
    <s v="Q2"/>
    <s v="Q2-2022"/>
    <x v="6"/>
    <x v="6"/>
    <s v="E56000018"/>
    <s v="Lancashire and South Cumbria"/>
    <s v="bcs_yes"/>
    <n v="53"/>
    <n v="0.94340000000000002"/>
  </r>
  <r>
    <s v="NAoPri"/>
    <n v="2022"/>
    <s v="Q3"/>
    <s v="Q3-2022"/>
    <x v="6"/>
    <x v="6"/>
    <s v="E56000018"/>
    <s v="Lancashire and South Cumbria"/>
    <s v="bcs_yes"/>
    <n v="69"/>
    <n v="0.85507"/>
  </r>
  <r>
    <s v="NAoPri"/>
    <n v="2022"/>
    <s v="Q4"/>
    <s v="Q4-2022"/>
    <x v="6"/>
    <x v="6"/>
    <s v="E56000018"/>
    <s v="Lancashire and South Cumbria"/>
    <s v="bcs_yes"/>
    <n v="74"/>
    <n v="0.91891999999999996"/>
  </r>
  <r>
    <s v="NAoPri"/>
    <n v="2023"/>
    <s v="Q1"/>
    <s v="Q1-2023"/>
    <x v="6"/>
    <x v="6"/>
    <s v="E56000018"/>
    <s v="Lancashire and South Cumbria"/>
    <s v="bcs_yes"/>
    <n v="85"/>
    <n v="0.94118000000000002"/>
  </r>
  <r>
    <s v="NAoPri"/>
    <n v="2018"/>
    <s v="Q1"/>
    <s v="Q1-2018"/>
    <x v="7"/>
    <x v="7"/>
    <s v="E56000032"/>
    <s v="Greater Manchester"/>
    <s v="bcs_yes"/>
    <n v="68"/>
    <n v="0.88234999999999997"/>
  </r>
  <r>
    <s v="NAoPri"/>
    <n v="2018"/>
    <s v="Q2"/>
    <s v="Q2-2018"/>
    <x v="7"/>
    <x v="7"/>
    <s v="E56000032"/>
    <s v="Greater Manchester"/>
    <s v="bcs_yes"/>
    <n v="113"/>
    <n v="0.88495999999999997"/>
  </r>
  <r>
    <s v="NAoPri"/>
    <n v="2018"/>
    <s v="Q3"/>
    <s v="Q3-2018"/>
    <x v="7"/>
    <x v="7"/>
    <s v="E56000032"/>
    <s v="Greater Manchester"/>
    <s v="bcs_yes"/>
    <n v="122"/>
    <n v="0.90164"/>
  </r>
  <r>
    <s v="NAoPri"/>
    <n v="2018"/>
    <s v="Q4"/>
    <s v="Q4-2018"/>
    <x v="7"/>
    <x v="7"/>
    <s v="E56000032"/>
    <s v="Greater Manchester"/>
    <s v="bcs_yes"/>
    <n v="123"/>
    <n v="0.89431000000000005"/>
  </r>
  <r>
    <s v="NAoPri"/>
    <n v="2019"/>
    <s v="Q1"/>
    <s v="Q1-2019"/>
    <x v="7"/>
    <x v="7"/>
    <s v="E56000032"/>
    <s v="Greater Manchester"/>
    <s v="bcs_yes"/>
    <n v="105"/>
    <n v="0.88571"/>
  </r>
  <r>
    <s v="NAoPri"/>
    <n v="2019"/>
    <s v="Q2"/>
    <s v="Q2-2019"/>
    <x v="7"/>
    <x v="7"/>
    <s v="E56000032"/>
    <s v="Greater Manchester"/>
    <s v="bcs_yes"/>
    <n v="130"/>
    <n v="0.87692000000000003"/>
  </r>
  <r>
    <s v="NAoPri"/>
    <n v="2019"/>
    <s v="Q3"/>
    <s v="Q3-2019"/>
    <x v="7"/>
    <x v="7"/>
    <s v="E56000032"/>
    <s v="Greater Manchester"/>
    <s v="bcs_yes"/>
    <n v="138"/>
    <n v="0.91303999999999996"/>
  </r>
  <r>
    <s v="NAoPri"/>
    <n v="2019"/>
    <s v="Q4"/>
    <s v="Q4-2019"/>
    <x v="7"/>
    <x v="7"/>
    <s v="E56000032"/>
    <s v="Greater Manchester"/>
    <s v="bcs_yes"/>
    <n v="113"/>
    <n v="0.88495999999999997"/>
  </r>
  <r>
    <s v="NAoPri"/>
    <n v="2020"/>
    <s v="Q1"/>
    <s v="Q1-2020"/>
    <x v="7"/>
    <x v="7"/>
    <s v="E56000032"/>
    <s v="Greater Manchester"/>
    <s v="bcs_yes"/>
    <n v="79"/>
    <n v="0.88607999999999998"/>
  </r>
  <r>
    <s v="NAoPri"/>
    <n v="2020"/>
    <s v="Q2"/>
    <s v="Q2-2020"/>
    <x v="7"/>
    <x v="7"/>
    <s v="E56000032"/>
    <s v="Greater Manchester"/>
    <s v="bcs_yes"/>
    <n v="25"/>
    <n v="0.84"/>
  </r>
  <r>
    <s v="NAoPri"/>
    <n v="2020"/>
    <s v="Q3"/>
    <s v="Q3-2020"/>
    <x v="7"/>
    <x v="7"/>
    <s v="E56000032"/>
    <s v="Greater Manchester"/>
    <s v="bcs_yes"/>
    <n v="57"/>
    <n v="0.85965000000000003"/>
  </r>
  <r>
    <s v="NAoPri"/>
    <n v="2020"/>
    <s v="Q4"/>
    <s v="Q4-2020"/>
    <x v="7"/>
    <x v="7"/>
    <s v="E56000032"/>
    <s v="Greater Manchester"/>
    <s v="bcs_yes"/>
    <n v="86"/>
    <n v="0.94186000000000003"/>
  </r>
  <r>
    <s v="NAoPri"/>
    <n v="2021"/>
    <s v="Q1"/>
    <s v="Q1-2021"/>
    <x v="7"/>
    <x v="7"/>
    <s v="E56000032"/>
    <s v="Greater Manchester"/>
    <s v="bcs_yes"/>
    <n v="87"/>
    <n v="0.89654999999999996"/>
  </r>
  <r>
    <s v="NAoPri"/>
    <n v="2021"/>
    <s v="Q2"/>
    <s v="Q2-2021"/>
    <x v="7"/>
    <x v="7"/>
    <s v="E56000032"/>
    <s v="Greater Manchester"/>
    <s v="bcs_yes"/>
    <n v="52"/>
    <n v="0.86538000000000004"/>
  </r>
  <r>
    <s v="NAoPri"/>
    <n v="2021"/>
    <s v="Q3"/>
    <s v="Q3-2021"/>
    <x v="7"/>
    <x v="7"/>
    <s v="E56000032"/>
    <s v="Greater Manchester"/>
    <s v="bcs_yes"/>
    <n v="55"/>
    <n v="0.87273000000000001"/>
  </r>
  <r>
    <s v="NAoPri"/>
    <n v="2021"/>
    <s v="Q4"/>
    <s v="Q4-2021"/>
    <x v="7"/>
    <x v="7"/>
    <s v="E56000032"/>
    <s v="Greater Manchester"/>
    <s v="bcs_yes"/>
    <n v="52"/>
    <n v="0.73077000000000003"/>
  </r>
  <r>
    <s v="NAoPri"/>
    <n v="2022"/>
    <s v="Q1"/>
    <s v="Q1-2022"/>
    <x v="7"/>
    <x v="7"/>
    <s v="E56000032"/>
    <s v="Greater Manchester"/>
    <s v="bcs_yes"/>
    <n v="60"/>
    <n v="0.78332999999999997"/>
  </r>
  <r>
    <s v="NAoPri"/>
    <n v="2022"/>
    <s v="Q2"/>
    <s v="Q2-2022"/>
    <x v="7"/>
    <x v="7"/>
    <s v="E56000032"/>
    <s v="Greater Manchester"/>
    <s v="bcs_yes"/>
    <n v="58"/>
    <n v="0.91378999999999999"/>
  </r>
  <r>
    <s v="NAoPri"/>
    <n v="2022"/>
    <s v="Q3"/>
    <s v="Q3-2022"/>
    <x v="7"/>
    <x v="7"/>
    <s v="E56000032"/>
    <s v="Greater Manchester"/>
    <s v="bcs_yes"/>
    <n v="71"/>
    <n v="0.80281999999999998"/>
  </r>
  <r>
    <s v="NAoPri"/>
    <n v="2022"/>
    <s v="Q4"/>
    <s v="Q4-2022"/>
    <x v="7"/>
    <x v="7"/>
    <s v="E56000032"/>
    <s v="Greater Manchester"/>
    <s v="bcs_yes"/>
    <n v="82"/>
    <n v="0.81706999999999996"/>
  </r>
  <r>
    <s v="NAoPri"/>
    <n v="2023"/>
    <s v="Q1"/>
    <s v="Q1-2023"/>
    <x v="7"/>
    <x v="7"/>
    <s v="E56000032"/>
    <s v="Greater Manchester"/>
    <s v="bcs_yes"/>
    <n v="81"/>
    <n v="0.93827000000000005"/>
  </r>
  <r>
    <s v="NAoPri"/>
    <n v="2018"/>
    <s v="Q1"/>
    <s v="Q1-2018"/>
    <x v="8"/>
    <x v="8"/>
    <s v="E56000030"/>
    <s v="West Yorkshire and Harrogate"/>
    <s v="bcs_yes"/>
    <n v="103"/>
    <n v="0.94174999999999998"/>
  </r>
  <r>
    <s v="NAoPri"/>
    <n v="2018"/>
    <s v="Q2"/>
    <s v="Q2-2018"/>
    <x v="8"/>
    <x v="8"/>
    <s v="E56000030"/>
    <s v="West Yorkshire and Harrogate"/>
    <s v="bcs_yes"/>
    <n v="114"/>
    <n v="0.87719000000000003"/>
  </r>
  <r>
    <s v="NAoPri"/>
    <n v="2018"/>
    <s v="Q3"/>
    <s v="Q3-2018"/>
    <x v="8"/>
    <x v="8"/>
    <s v="E56000030"/>
    <s v="West Yorkshire and Harrogate"/>
    <s v="bcs_yes"/>
    <n v="125"/>
    <n v="0.91200000000000003"/>
  </r>
  <r>
    <s v="NAoPri"/>
    <n v="2018"/>
    <s v="Q4"/>
    <s v="Q4-2018"/>
    <x v="8"/>
    <x v="8"/>
    <s v="E56000030"/>
    <s v="West Yorkshire and Harrogate"/>
    <s v="bcs_yes"/>
    <n v="128"/>
    <n v="0.92186999999999997"/>
  </r>
  <r>
    <s v="NAoPri"/>
    <n v="2019"/>
    <s v="Q1"/>
    <s v="Q1-2019"/>
    <x v="8"/>
    <x v="8"/>
    <s v="E56000030"/>
    <s v="West Yorkshire and Harrogate"/>
    <s v="bcs_yes"/>
    <n v="119"/>
    <n v="0.88234999999999997"/>
  </r>
  <r>
    <s v="NAoPri"/>
    <n v="2019"/>
    <s v="Q2"/>
    <s v="Q2-2019"/>
    <x v="8"/>
    <x v="8"/>
    <s v="E56000030"/>
    <s v="West Yorkshire and Harrogate"/>
    <s v="bcs_yes"/>
    <n v="112"/>
    <n v="0.91071000000000002"/>
  </r>
  <r>
    <s v="NAoPri"/>
    <n v="2019"/>
    <s v="Q3"/>
    <s v="Q3-2019"/>
    <x v="8"/>
    <x v="8"/>
    <s v="E56000030"/>
    <s v="West Yorkshire and Harrogate"/>
    <s v="bcs_yes"/>
    <n v="108"/>
    <n v="0.93518999999999997"/>
  </r>
  <r>
    <s v="NAoPri"/>
    <n v="2019"/>
    <s v="Q4"/>
    <s v="Q4-2019"/>
    <x v="8"/>
    <x v="8"/>
    <s v="E56000030"/>
    <s v="West Yorkshire and Harrogate"/>
    <s v="bcs_yes"/>
    <n v="106"/>
    <n v="0.88678999999999997"/>
  </r>
  <r>
    <s v="NAoPri"/>
    <n v="2020"/>
    <s v="Q1"/>
    <s v="Q1-2020"/>
    <x v="8"/>
    <x v="8"/>
    <s v="E56000030"/>
    <s v="West Yorkshire and Harrogate"/>
    <s v="bcs_yes"/>
    <n v="106"/>
    <n v="0.91508999999999996"/>
  </r>
  <r>
    <s v="NAoPri"/>
    <n v="2020"/>
    <s v="Q2"/>
    <s v="Q2-2020"/>
    <x v="8"/>
    <x v="8"/>
    <s v="E56000030"/>
    <s v="West Yorkshire and Harrogate"/>
    <s v="bcs_yes"/>
    <n v="31"/>
    <n v="1"/>
  </r>
  <r>
    <s v="NAoPri"/>
    <n v="2020"/>
    <s v="Q3"/>
    <s v="Q3-2020"/>
    <x v="8"/>
    <x v="8"/>
    <s v="E56000030"/>
    <s v="West Yorkshire and Harrogate"/>
    <s v="bcs_yes"/>
    <n v="49"/>
    <n v="0.89795999999999998"/>
  </r>
  <r>
    <s v="NAoPri"/>
    <n v="2020"/>
    <s v="Q4"/>
    <s v="Q4-2020"/>
    <x v="8"/>
    <x v="8"/>
    <s v="E56000030"/>
    <s v="West Yorkshire and Harrogate"/>
    <s v="bcs_yes"/>
    <n v="122"/>
    <n v="0.88524999999999998"/>
  </r>
  <r>
    <s v="NAoPri"/>
    <n v="2021"/>
    <s v="Q1"/>
    <s v="Q1-2021"/>
    <x v="8"/>
    <x v="8"/>
    <s v="E56000030"/>
    <s v="West Yorkshire and Harrogate"/>
    <s v="bcs_yes"/>
    <n v="120"/>
    <n v="0.90832999999999997"/>
  </r>
  <r>
    <s v="NAoPri"/>
    <n v="2021"/>
    <s v="Q2"/>
    <s v="Q2-2021"/>
    <x v="8"/>
    <x v="8"/>
    <s v="E56000030"/>
    <s v="West Yorkshire and Harrogate"/>
    <s v="bcs_yes"/>
    <n v="145"/>
    <n v="0.88275999999999999"/>
  </r>
  <r>
    <s v="NAoPri"/>
    <n v="2021"/>
    <s v="Q3"/>
    <s v="Q3-2021"/>
    <x v="8"/>
    <x v="8"/>
    <s v="E56000030"/>
    <s v="West Yorkshire and Harrogate"/>
    <s v="bcs_yes"/>
    <n v="112"/>
    <n v="0.91964000000000001"/>
  </r>
  <r>
    <s v="NAoPri"/>
    <n v="2021"/>
    <s v="Q4"/>
    <s v="Q4-2021"/>
    <x v="8"/>
    <x v="8"/>
    <s v="E56000030"/>
    <s v="West Yorkshire and Harrogate"/>
    <s v="bcs_yes"/>
    <n v="129"/>
    <n v="0.89146999999999998"/>
  </r>
  <r>
    <s v="NAoPri"/>
    <n v="2022"/>
    <s v="Q1"/>
    <s v="Q1-2022"/>
    <x v="8"/>
    <x v="8"/>
    <s v="E56000030"/>
    <s v="West Yorkshire and Harrogate"/>
    <s v="bcs_yes"/>
    <n v="110"/>
    <n v="0.93635999999999997"/>
  </r>
  <r>
    <s v="NAoPri"/>
    <n v="2022"/>
    <s v="Q2"/>
    <s v="Q2-2022"/>
    <x v="8"/>
    <x v="8"/>
    <s v="E56000030"/>
    <s v="West Yorkshire and Harrogate"/>
    <s v="bcs_yes"/>
    <n v="117"/>
    <n v="0.92308000000000001"/>
  </r>
  <r>
    <s v="NAoPri"/>
    <n v="2022"/>
    <s v="Q3"/>
    <s v="Q3-2022"/>
    <x v="8"/>
    <x v="8"/>
    <s v="E56000030"/>
    <s v="West Yorkshire and Harrogate"/>
    <s v="bcs_yes"/>
    <n v="130"/>
    <n v="0.93845999999999996"/>
  </r>
  <r>
    <s v="NAoPri"/>
    <n v="2022"/>
    <s v="Q4"/>
    <s v="Q4-2022"/>
    <x v="8"/>
    <x v="8"/>
    <s v="E56000030"/>
    <s v="West Yorkshire and Harrogate"/>
    <s v="bcs_yes"/>
    <n v="110"/>
    <n v="0.9"/>
  </r>
  <r>
    <s v="NAoPri"/>
    <n v="2023"/>
    <s v="Q1"/>
    <s v="Q1-2023"/>
    <x v="8"/>
    <x v="8"/>
    <s v="E56000030"/>
    <s v="West Yorkshire and Harrogate"/>
    <s v="bcs_yes"/>
    <n v="127"/>
    <n v="0.95276000000000005"/>
  </r>
  <r>
    <s v="NAoPri"/>
    <n v="2018"/>
    <s v="Q1"/>
    <s v="Q1-2018"/>
    <x v="9"/>
    <x v="9"/>
    <s v="E56000034"/>
    <s v="Thames Valley"/>
    <s v="bcs_yes"/>
    <n v="99"/>
    <n v="0.84848000000000001"/>
  </r>
  <r>
    <s v="NAoPri"/>
    <n v="2018"/>
    <s v="Q2"/>
    <s v="Q2-2018"/>
    <x v="9"/>
    <x v="9"/>
    <s v="E56000034"/>
    <s v="Thames Valley"/>
    <s v="bcs_yes"/>
    <n v="125"/>
    <n v="0.82399999999999995"/>
  </r>
  <r>
    <s v="NAoPri"/>
    <n v="2018"/>
    <s v="Q3"/>
    <s v="Q3-2018"/>
    <x v="9"/>
    <x v="9"/>
    <s v="E56000034"/>
    <s v="Thames Valley"/>
    <s v="bcs_yes"/>
    <n v="109"/>
    <n v="0.77063999999999999"/>
  </r>
  <r>
    <s v="NAoPri"/>
    <n v="2018"/>
    <s v="Q4"/>
    <s v="Q4-2018"/>
    <x v="9"/>
    <x v="9"/>
    <s v="E56000034"/>
    <s v="Thames Valley"/>
    <s v="bcs_yes"/>
    <n v="118"/>
    <n v="0.83050999999999997"/>
  </r>
  <r>
    <s v="NAoPri"/>
    <n v="2019"/>
    <s v="Q1"/>
    <s v="Q1-2019"/>
    <x v="9"/>
    <x v="9"/>
    <s v="E56000034"/>
    <s v="Thames Valley"/>
    <s v="bcs_yes"/>
    <n v="101"/>
    <n v="0.86138999999999999"/>
  </r>
  <r>
    <s v="NAoPri"/>
    <n v="2019"/>
    <s v="Q2"/>
    <s v="Q2-2019"/>
    <x v="9"/>
    <x v="9"/>
    <s v="E56000034"/>
    <s v="Thames Valley"/>
    <s v="bcs_yes"/>
    <n v="144"/>
    <n v="0.77083000000000002"/>
  </r>
  <r>
    <s v="NAoPri"/>
    <n v="2019"/>
    <s v="Q3"/>
    <s v="Q3-2019"/>
    <x v="9"/>
    <x v="9"/>
    <s v="E56000034"/>
    <s v="Thames Valley"/>
    <s v="bcs_yes"/>
    <n v="140"/>
    <n v="0.77856999999999998"/>
  </r>
  <r>
    <s v="NAoPri"/>
    <n v="2019"/>
    <s v="Q4"/>
    <s v="Q4-2019"/>
    <x v="9"/>
    <x v="9"/>
    <s v="E56000034"/>
    <s v="Thames Valley"/>
    <s v="bcs_yes"/>
    <n v="104"/>
    <n v="0.83653999999999995"/>
  </r>
  <r>
    <s v="NAoPri"/>
    <n v="2020"/>
    <s v="Q1"/>
    <s v="Q1-2020"/>
    <x v="9"/>
    <x v="9"/>
    <s v="E56000034"/>
    <s v="Thames Valley"/>
    <s v="bcs_yes"/>
    <n v="95"/>
    <n v="0.72631999999999997"/>
  </r>
  <r>
    <s v="NAoPri"/>
    <n v="2020"/>
    <s v="Q2"/>
    <s v="Q2-2020"/>
    <x v="9"/>
    <x v="9"/>
    <s v="E56000034"/>
    <s v="Thames Valley"/>
    <s v="bcs_yes"/>
    <n v="46"/>
    <n v="0.80435000000000001"/>
  </r>
  <r>
    <s v="NAoPri"/>
    <n v="2020"/>
    <s v="Q3"/>
    <s v="Q3-2020"/>
    <x v="9"/>
    <x v="9"/>
    <s v="E56000034"/>
    <s v="Thames Valley"/>
    <s v="bcs_yes"/>
    <n v="83"/>
    <n v="0.78312999999999999"/>
  </r>
  <r>
    <s v="NAoPri"/>
    <n v="2020"/>
    <s v="Q4"/>
    <s v="Q4-2020"/>
    <x v="9"/>
    <x v="9"/>
    <s v="E56000034"/>
    <s v="Thames Valley"/>
    <s v="bcs_yes"/>
    <n v="117"/>
    <n v="0.80342000000000002"/>
  </r>
  <r>
    <s v="NAoPri"/>
    <n v="2021"/>
    <s v="Q1"/>
    <s v="Q1-2021"/>
    <x v="9"/>
    <x v="9"/>
    <s v="E56000034"/>
    <s v="Thames Valley"/>
    <s v="bcs_yes"/>
    <n v="109"/>
    <n v="0.82569000000000004"/>
  </r>
  <r>
    <s v="NAoPri"/>
    <n v="2021"/>
    <s v="Q2"/>
    <s v="Q2-2021"/>
    <x v="9"/>
    <x v="9"/>
    <s v="E56000034"/>
    <s v="Thames Valley"/>
    <s v="bcs_yes"/>
    <n v="105"/>
    <n v="0.76190000000000002"/>
  </r>
  <r>
    <s v="NAoPri"/>
    <n v="2021"/>
    <s v="Q3"/>
    <s v="Q3-2021"/>
    <x v="9"/>
    <x v="9"/>
    <s v="E56000034"/>
    <s v="Thames Valley"/>
    <s v="bcs_yes"/>
    <n v="135"/>
    <n v="0.75556000000000001"/>
  </r>
  <r>
    <s v="NAoPri"/>
    <n v="2021"/>
    <s v="Q4"/>
    <s v="Q4-2021"/>
    <x v="9"/>
    <x v="9"/>
    <s v="E56000034"/>
    <s v="Thames Valley"/>
    <s v="bcs_yes"/>
    <n v="128"/>
    <n v="0.78125"/>
  </r>
  <r>
    <s v="NAoPri"/>
    <n v="2022"/>
    <s v="Q1"/>
    <s v="Q1-2022"/>
    <x v="9"/>
    <x v="9"/>
    <s v="E56000034"/>
    <s v="Thames Valley"/>
    <s v="bcs_yes"/>
    <n v="111"/>
    <n v="0.82882999999999996"/>
  </r>
  <r>
    <s v="NAoPri"/>
    <n v="2022"/>
    <s v="Q2"/>
    <s v="Q2-2022"/>
    <x v="9"/>
    <x v="9"/>
    <s v="E56000034"/>
    <s v="Thames Valley"/>
    <s v="bcs_yes"/>
    <n v="141"/>
    <n v="0.82269999999999999"/>
  </r>
  <r>
    <s v="NAoPri"/>
    <n v="2022"/>
    <s v="Q3"/>
    <s v="Q3-2022"/>
    <x v="9"/>
    <x v="9"/>
    <s v="E56000034"/>
    <s v="Thames Valley"/>
    <s v="bcs_yes"/>
    <n v="118"/>
    <n v="0.77966000000000002"/>
  </r>
  <r>
    <s v="NAoPri"/>
    <n v="2022"/>
    <s v="Q4"/>
    <s v="Q4-2022"/>
    <x v="9"/>
    <x v="9"/>
    <s v="E56000034"/>
    <s v="Thames Valley"/>
    <s v="bcs_yes"/>
    <n v="119"/>
    <n v="0.79832000000000003"/>
  </r>
  <r>
    <s v="NAoPri"/>
    <n v="2023"/>
    <s v="Q1"/>
    <s v="Q1-2023"/>
    <x v="9"/>
    <x v="9"/>
    <s v="E56000034"/>
    <s v="Thames Valley"/>
    <s v="bcs_yes"/>
    <n v="118"/>
    <n v="0.77119000000000004"/>
  </r>
  <r>
    <s v="NAoPri"/>
    <n v="2018"/>
    <s v="Q1"/>
    <s v="Q1-2018"/>
    <x v="10"/>
    <x v="10"/>
    <s v="E56000030"/>
    <s v="West Yorkshire and Harrogate"/>
    <s v="bcs_yes"/>
    <n v="52"/>
    <n v="0.76922999999999997"/>
  </r>
  <r>
    <s v="NAoPri"/>
    <n v="2018"/>
    <s v="Q2"/>
    <s v="Q2-2018"/>
    <x v="10"/>
    <x v="10"/>
    <s v="E56000030"/>
    <s v="West Yorkshire and Harrogate"/>
    <s v="bcs_yes"/>
    <n v="76"/>
    <n v="0.78947000000000001"/>
  </r>
  <r>
    <s v="NAoPri"/>
    <n v="2018"/>
    <s v="Q3"/>
    <s v="Q3-2018"/>
    <x v="10"/>
    <x v="10"/>
    <s v="E56000030"/>
    <s v="West Yorkshire and Harrogate"/>
    <s v="bcs_yes"/>
    <n v="54"/>
    <n v="0.83333000000000002"/>
  </r>
  <r>
    <s v="NAoPri"/>
    <n v="2018"/>
    <s v="Q4"/>
    <s v="Q4-2018"/>
    <x v="10"/>
    <x v="10"/>
    <s v="E56000030"/>
    <s v="West Yorkshire and Harrogate"/>
    <s v="bcs_yes"/>
    <n v="65"/>
    <n v="0.86153999999999997"/>
  </r>
  <r>
    <s v="NAoPri"/>
    <n v="2019"/>
    <s v="Q1"/>
    <s v="Q1-2019"/>
    <x v="10"/>
    <x v="10"/>
    <s v="E56000030"/>
    <s v="West Yorkshire and Harrogate"/>
    <s v="bcs_yes"/>
    <n v="56"/>
    <n v="0.83928999999999998"/>
  </r>
  <r>
    <s v="NAoPri"/>
    <n v="2019"/>
    <s v="Q2"/>
    <s v="Q2-2019"/>
    <x v="10"/>
    <x v="10"/>
    <s v="E56000030"/>
    <s v="West Yorkshire and Harrogate"/>
    <s v="bcs_yes"/>
    <n v="70"/>
    <n v="0.77142999999999995"/>
  </r>
  <r>
    <s v="NAoPri"/>
    <n v="2019"/>
    <s v="Q3"/>
    <s v="Q3-2019"/>
    <x v="10"/>
    <x v="10"/>
    <s v="E56000030"/>
    <s v="West Yorkshire and Harrogate"/>
    <s v="bcs_yes"/>
    <n v="70"/>
    <n v="0.82857000000000003"/>
  </r>
  <r>
    <s v="NAoPri"/>
    <n v="2019"/>
    <s v="Q4"/>
    <s v="Q4-2019"/>
    <x v="10"/>
    <x v="10"/>
    <s v="E56000030"/>
    <s v="West Yorkshire and Harrogate"/>
    <s v="bcs_yes"/>
    <n v="51"/>
    <n v="0.90195999999999998"/>
  </r>
  <r>
    <s v="NAoPri"/>
    <n v="2020"/>
    <s v="Q1"/>
    <s v="Q1-2020"/>
    <x v="10"/>
    <x v="10"/>
    <s v="E56000030"/>
    <s v="West Yorkshire and Harrogate"/>
    <s v="bcs_yes"/>
    <n v="62"/>
    <n v="0.70967999999999998"/>
  </r>
  <r>
    <s v="NAoPri"/>
    <n v="2020"/>
    <s v="Q2"/>
    <s v="Q2-2020"/>
    <x v="10"/>
    <x v="10"/>
    <s v="E56000030"/>
    <s v="West Yorkshire and Harrogate"/>
    <s v="bcs_yes"/>
    <n v="33"/>
    <n v="0.78788000000000002"/>
  </r>
  <r>
    <s v="NAoPri"/>
    <n v="2020"/>
    <s v="Q3"/>
    <s v="Q3-2020"/>
    <x v="10"/>
    <x v="10"/>
    <s v="E56000030"/>
    <s v="West Yorkshire and Harrogate"/>
    <s v="bcs_yes"/>
    <n v="63"/>
    <n v="0.90476000000000001"/>
  </r>
  <r>
    <s v="NAoPri"/>
    <n v="2020"/>
    <s v="Q4"/>
    <s v="Q4-2020"/>
    <x v="10"/>
    <x v="10"/>
    <s v="E56000030"/>
    <s v="West Yorkshire and Harrogate"/>
    <s v="bcs_yes"/>
    <n v="52"/>
    <n v="0.80769000000000002"/>
  </r>
  <r>
    <s v="NAoPri"/>
    <n v="2021"/>
    <s v="Q1"/>
    <s v="Q1-2021"/>
    <x v="10"/>
    <x v="10"/>
    <s v="E56000030"/>
    <s v="West Yorkshire and Harrogate"/>
    <s v="bcs_yes"/>
    <n v="42"/>
    <n v="0.95238"/>
  </r>
  <r>
    <s v="NAoPri"/>
    <n v="2021"/>
    <s v="Q2"/>
    <s v="Q2-2021"/>
    <x v="10"/>
    <x v="10"/>
    <s v="E56000030"/>
    <s v="West Yorkshire and Harrogate"/>
    <s v="bcs_yes"/>
    <n v="70"/>
    <n v="0.87143000000000004"/>
  </r>
  <r>
    <s v="NAoPri"/>
    <n v="2021"/>
    <s v="Q3"/>
    <s v="Q3-2021"/>
    <x v="10"/>
    <x v="10"/>
    <s v="E56000030"/>
    <s v="West Yorkshire and Harrogate"/>
    <s v="bcs_yes"/>
    <n v="58"/>
    <n v="0.79310000000000003"/>
  </r>
  <r>
    <s v="NAoPri"/>
    <n v="2021"/>
    <s v="Q4"/>
    <s v="Q4-2021"/>
    <x v="10"/>
    <x v="10"/>
    <s v="E56000030"/>
    <s v="West Yorkshire and Harrogate"/>
    <s v="bcs_yes"/>
    <n v="60"/>
    <n v="0.86667000000000005"/>
  </r>
  <r>
    <s v="NAoPri"/>
    <n v="2022"/>
    <s v="Q1"/>
    <s v="Q1-2022"/>
    <x v="10"/>
    <x v="10"/>
    <s v="E56000030"/>
    <s v="West Yorkshire and Harrogate"/>
    <s v="bcs_yes"/>
    <n v="38"/>
    <n v="0.92105000000000004"/>
  </r>
  <r>
    <s v="NAoPri"/>
    <n v="2022"/>
    <s v="Q2"/>
    <s v="Q2-2022"/>
    <x v="10"/>
    <x v="10"/>
    <s v="E56000030"/>
    <s v="West Yorkshire and Harrogate"/>
    <s v="bcs_yes"/>
    <n v="61"/>
    <n v="0.80327999999999999"/>
  </r>
  <r>
    <s v="NAoPri"/>
    <n v="2022"/>
    <s v="Q3"/>
    <s v="Q3-2022"/>
    <x v="10"/>
    <x v="10"/>
    <s v="E56000030"/>
    <s v="West Yorkshire and Harrogate"/>
    <s v="bcs_yes"/>
    <n v="68"/>
    <n v="0.92647000000000002"/>
  </r>
  <r>
    <s v="NAoPri"/>
    <n v="2022"/>
    <s v="Q4"/>
    <s v="Q4-2022"/>
    <x v="10"/>
    <x v="10"/>
    <s v="E56000030"/>
    <s v="West Yorkshire and Harrogate"/>
    <s v="bcs_yes"/>
    <n v="57"/>
    <n v="0.77193000000000001"/>
  </r>
  <r>
    <s v="NAoPri"/>
    <n v="2023"/>
    <s v="Q1"/>
    <s v="Q1-2023"/>
    <x v="10"/>
    <x v="10"/>
    <s v="E56000030"/>
    <s v="West Yorkshire and Harrogate"/>
    <s v="bcs_yes"/>
    <n v="70"/>
    <n v="0.84286000000000005"/>
  </r>
  <r>
    <s v="NAoPri"/>
    <n v="2018"/>
    <s v="Q1"/>
    <s v="Q1-2018"/>
    <x v="11"/>
    <x v="11"/>
    <s v="E56000035"/>
    <s v="East of England"/>
    <s v="bcs_yes"/>
    <n v="113"/>
    <n v="0.74336000000000002"/>
  </r>
  <r>
    <s v="NAoPri"/>
    <n v="2018"/>
    <s v="Q2"/>
    <s v="Q2-2018"/>
    <x v="11"/>
    <x v="11"/>
    <s v="E56000035"/>
    <s v="East of England"/>
    <s v="bcs_yes"/>
    <n v="154"/>
    <n v="0.83765999999999996"/>
  </r>
  <r>
    <s v="NAoPri"/>
    <n v="2018"/>
    <s v="Q3"/>
    <s v="Q3-2018"/>
    <x v="11"/>
    <x v="11"/>
    <s v="E56000035"/>
    <s v="East of England"/>
    <s v="bcs_yes"/>
    <n v="134"/>
    <n v="0.73133999999999999"/>
  </r>
  <r>
    <s v="NAoPri"/>
    <n v="2018"/>
    <s v="Q4"/>
    <s v="Q4-2018"/>
    <x v="11"/>
    <x v="11"/>
    <s v="E56000035"/>
    <s v="East of England"/>
    <s v="bcs_yes"/>
    <n v="137"/>
    <n v="0.79561999999999999"/>
  </r>
  <r>
    <s v="NAoPri"/>
    <n v="2019"/>
    <s v="Q1"/>
    <s v="Q1-2019"/>
    <x v="11"/>
    <x v="11"/>
    <s v="E56000035"/>
    <s v="East of England"/>
    <s v="bcs_yes"/>
    <n v="135"/>
    <n v="0.87407000000000001"/>
  </r>
  <r>
    <s v="NAoPri"/>
    <n v="2019"/>
    <s v="Q2"/>
    <s v="Q2-2019"/>
    <x v="11"/>
    <x v="11"/>
    <s v="E56000035"/>
    <s v="East of England"/>
    <s v="bcs_yes"/>
    <n v="136"/>
    <n v="0.86765000000000003"/>
  </r>
  <r>
    <s v="NAoPri"/>
    <n v="2019"/>
    <s v="Q3"/>
    <s v="Q3-2019"/>
    <x v="11"/>
    <x v="11"/>
    <s v="E56000035"/>
    <s v="East of England"/>
    <s v="bcs_yes"/>
    <n v="123"/>
    <n v="0.73170999999999997"/>
  </r>
  <r>
    <s v="NAoPri"/>
    <n v="2019"/>
    <s v="Q4"/>
    <s v="Q4-2019"/>
    <x v="11"/>
    <x v="11"/>
    <s v="E56000035"/>
    <s v="East of England"/>
    <s v="bcs_yes"/>
    <n v="114"/>
    <n v="0.90351000000000004"/>
  </r>
  <r>
    <s v="NAoPri"/>
    <n v="2020"/>
    <s v="Q1"/>
    <s v="Q1-2020"/>
    <x v="11"/>
    <x v="11"/>
    <s v="E56000035"/>
    <s v="East of England"/>
    <s v="bcs_yes"/>
    <n v="107"/>
    <n v="0.86916000000000004"/>
  </r>
  <r>
    <s v="NAoPri"/>
    <n v="2020"/>
    <s v="Q2"/>
    <s v="Q2-2020"/>
    <x v="11"/>
    <x v="11"/>
    <s v="E56000035"/>
    <s v="East of England"/>
    <s v="bcs_yes"/>
    <n v="83"/>
    <n v="0.78312999999999999"/>
  </r>
  <r>
    <s v="NAoPri"/>
    <n v="2020"/>
    <s v="Q3"/>
    <s v="Q3-2020"/>
    <x v="11"/>
    <x v="11"/>
    <s v="E56000035"/>
    <s v="East of England"/>
    <s v="bcs_yes"/>
    <n v="116"/>
    <n v="0.75861999999999996"/>
  </r>
  <r>
    <s v="NAoPri"/>
    <n v="2020"/>
    <s v="Q4"/>
    <s v="Q4-2020"/>
    <x v="11"/>
    <x v="11"/>
    <s v="E56000035"/>
    <s v="East of England"/>
    <s v="bcs_yes"/>
    <n v="123"/>
    <n v="0.85365999999999997"/>
  </r>
  <r>
    <s v="NAoPri"/>
    <n v="2021"/>
    <s v="Q1"/>
    <s v="Q1-2021"/>
    <x v="11"/>
    <x v="11"/>
    <s v="E56000035"/>
    <s v="East of England"/>
    <s v="bcs_yes"/>
    <n v="98"/>
    <n v="0.83672999999999997"/>
  </r>
  <r>
    <s v="NAoPri"/>
    <n v="2021"/>
    <s v="Q2"/>
    <s v="Q2-2021"/>
    <x v="11"/>
    <x v="11"/>
    <s v="E56000035"/>
    <s v="East of England"/>
    <s v="bcs_yes"/>
    <n v="115"/>
    <n v="0.86087000000000002"/>
  </r>
  <r>
    <s v="NAoPri"/>
    <n v="2021"/>
    <s v="Q3"/>
    <s v="Q3-2021"/>
    <x v="11"/>
    <x v="11"/>
    <s v="E56000035"/>
    <s v="East of England"/>
    <s v="bcs_yes"/>
    <n v="151"/>
    <n v="0.82118999999999998"/>
  </r>
  <r>
    <s v="NAoPri"/>
    <n v="2021"/>
    <s v="Q4"/>
    <s v="Q4-2021"/>
    <x v="11"/>
    <x v="11"/>
    <s v="E56000035"/>
    <s v="East of England"/>
    <s v="bcs_yes"/>
    <n v="146"/>
    <n v="0.78766999999999998"/>
  </r>
  <r>
    <s v="NAoPri"/>
    <n v="2022"/>
    <s v="Q1"/>
    <s v="Q1-2022"/>
    <x v="11"/>
    <x v="11"/>
    <s v="E56000035"/>
    <s v="East of England"/>
    <s v="bcs_yes"/>
    <n v="138"/>
    <n v="0.84057999999999999"/>
  </r>
  <r>
    <s v="NAoPri"/>
    <n v="2022"/>
    <s v="Q2"/>
    <s v="Q2-2022"/>
    <x v="11"/>
    <x v="11"/>
    <s v="E56000035"/>
    <s v="East of England"/>
    <s v="bcs_yes"/>
    <n v="136"/>
    <n v="0.875"/>
  </r>
  <r>
    <s v="NAoPri"/>
    <n v="2022"/>
    <s v="Q3"/>
    <s v="Q3-2022"/>
    <x v="11"/>
    <x v="11"/>
    <s v="E56000035"/>
    <s v="East of England"/>
    <s v="bcs_yes"/>
    <n v="120"/>
    <n v="0.84167000000000003"/>
  </r>
  <r>
    <s v="NAoPri"/>
    <n v="2022"/>
    <s v="Q4"/>
    <s v="Q4-2022"/>
    <x v="11"/>
    <x v="11"/>
    <s v="E56000035"/>
    <s v="East of England"/>
    <s v="bcs_yes"/>
    <n v="121"/>
    <n v="0.87602999999999998"/>
  </r>
  <r>
    <s v="NAoPri"/>
    <n v="2023"/>
    <s v="Q1"/>
    <s v="Q1-2023"/>
    <x v="11"/>
    <x v="11"/>
    <s v="E56000035"/>
    <s v="East of England"/>
    <s v="bcs_yes"/>
    <n v="139"/>
    <n v="0.87770000000000004"/>
  </r>
  <r>
    <s v="NAoPri"/>
    <n v="2018"/>
    <s v="Q1"/>
    <s v="Q1-2018"/>
    <x v="12"/>
    <x v="12"/>
    <s v="E56000021"/>
    <s v="West London"/>
    <s v="bcs_yes"/>
    <n v="43"/>
    <n v="0.86046999999999996"/>
  </r>
  <r>
    <s v="NAoPri"/>
    <n v="2018"/>
    <s v="Q2"/>
    <s v="Q2-2018"/>
    <x v="12"/>
    <x v="12"/>
    <s v="E56000021"/>
    <s v="West London"/>
    <s v="bcs_yes"/>
    <n v="21"/>
    <n v="0.71428999999999998"/>
  </r>
  <r>
    <s v="NAoPri"/>
    <n v="2018"/>
    <s v="Q3"/>
    <s v="Q3-2018"/>
    <x v="12"/>
    <x v="12"/>
    <s v="E56000021"/>
    <s v="West London"/>
    <s v="bcs_yes"/>
    <n v="37"/>
    <n v="0.62161999999999995"/>
  </r>
  <r>
    <s v="NAoPri"/>
    <n v="2018"/>
    <s v="Q4"/>
    <s v="Q4-2018"/>
    <x v="12"/>
    <x v="12"/>
    <s v="E56000021"/>
    <s v="West London"/>
    <s v="bcs_yes"/>
    <n v="29"/>
    <n v="0.75861999999999996"/>
  </r>
  <r>
    <s v="NAoPri"/>
    <n v="2019"/>
    <s v="Q1"/>
    <s v="Q1-2019"/>
    <x v="12"/>
    <x v="12"/>
    <s v="E56000021"/>
    <s v="West London"/>
    <s v="bcs_yes"/>
    <n v="30"/>
    <n v="0.9"/>
  </r>
  <r>
    <s v="NAoPri"/>
    <n v="2019"/>
    <s v="Q2"/>
    <s v="Q2-2019"/>
    <x v="12"/>
    <x v="12"/>
    <s v="E56000021"/>
    <s v="West London"/>
    <s v="bcs_yes"/>
    <n v="36"/>
    <n v="0.86111000000000004"/>
  </r>
  <r>
    <s v="NAoPri"/>
    <n v="2019"/>
    <s v="Q3"/>
    <s v="Q3-2019"/>
    <x v="12"/>
    <x v="12"/>
    <s v="E56000021"/>
    <s v="West London"/>
    <s v="bcs_yes"/>
    <n v="45"/>
    <n v="0.77778000000000003"/>
  </r>
  <r>
    <s v="NAoPri"/>
    <n v="2019"/>
    <s v="Q4"/>
    <s v="Q4-2019"/>
    <x v="12"/>
    <x v="12"/>
    <s v="E56000021"/>
    <s v="West London"/>
    <s v="bcs_yes"/>
    <n v="45"/>
    <n v="0.71111000000000002"/>
  </r>
  <r>
    <s v="NAoPri"/>
    <n v="2020"/>
    <s v="Q1"/>
    <s v="Q1-2020"/>
    <x v="12"/>
    <x v="12"/>
    <s v="E56000021"/>
    <s v="West London"/>
    <s v="bcs_yes"/>
    <n v="37"/>
    <n v="0.64864999999999995"/>
  </r>
  <r>
    <s v="NAoPri"/>
    <n v="2020"/>
    <s v="Q2"/>
    <s v="Q2-2020"/>
    <x v="12"/>
    <x v="12"/>
    <s v="E56000021"/>
    <s v="West London"/>
    <s v="bcs_yes"/>
    <n v="28"/>
    <n v="0.78571000000000002"/>
  </r>
  <r>
    <s v="NAoPri"/>
    <n v="2020"/>
    <s v="Q3"/>
    <s v="Q3-2020"/>
    <x v="12"/>
    <x v="12"/>
    <s v="E56000021"/>
    <s v="West London"/>
    <s v="bcs_yes"/>
    <n v="19"/>
    <n v="0.78947000000000001"/>
  </r>
  <r>
    <s v="NAoPri"/>
    <n v="2020"/>
    <s v="Q4"/>
    <s v="Q4-2020"/>
    <x v="12"/>
    <x v="12"/>
    <s v="E56000021"/>
    <s v="West London"/>
    <s v="bcs_yes"/>
    <n v="31"/>
    <n v="0.64515999999999996"/>
  </r>
  <r>
    <s v="NAoPri"/>
    <n v="2021"/>
    <s v="Q1"/>
    <s v="Q1-2021"/>
    <x v="12"/>
    <x v="12"/>
    <s v="E56000021"/>
    <s v="West London"/>
    <s v="bcs_yes"/>
    <n v="25"/>
    <n v="0.92"/>
  </r>
  <r>
    <s v="NAoPri"/>
    <n v="2021"/>
    <s v="Q2"/>
    <s v="Q2-2021"/>
    <x v="12"/>
    <x v="12"/>
    <s v="E56000021"/>
    <s v="West London"/>
    <s v="bcs_yes"/>
    <n v="41"/>
    <n v="0.78049000000000002"/>
  </r>
  <r>
    <s v="NAoPri"/>
    <n v="2021"/>
    <s v="Q3"/>
    <s v="Q3-2021"/>
    <x v="12"/>
    <x v="12"/>
    <s v="E56000021"/>
    <s v="West London"/>
    <s v="bcs_yes"/>
    <n v="50"/>
    <n v="0.76"/>
  </r>
  <r>
    <s v="NAoPri"/>
    <n v="2021"/>
    <s v="Q4"/>
    <s v="Q4-2021"/>
    <x v="12"/>
    <x v="12"/>
    <s v="E56000021"/>
    <s v="West London"/>
    <s v="bcs_yes"/>
    <n v="36"/>
    <n v="0.83333000000000002"/>
  </r>
  <r>
    <s v="NAoPri"/>
    <n v="2022"/>
    <s v="Q1"/>
    <s v="Q1-2022"/>
    <x v="12"/>
    <x v="12"/>
    <s v="E56000021"/>
    <s v="West London"/>
    <s v="bcs_yes"/>
    <n v="39"/>
    <n v="0.84614999999999996"/>
  </r>
  <r>
    <s v="NAoPri"/>
    <n v="2022"/>
    <s v="Q2"/>
    <s v="Q2-2022"/>
    <x v="12"/>
    <x v="12"/>
    <s v="E56000021"/>
    <s v="West London"/>
    <s v="bcs_yes"/>
    <n v="43"/>
    <n v="0.79069999999999996"/>
  </r>
  <r>
    <s v="NAoPri"/>
    <n v="2022"/>
    <s v="Q3"/>
    <s v="Q3-2022"/>
    <x v="12"/>
    <x v="12"/>
    <s v="E56000021"/>
    <s v="West London"/>
    <s v="bcs_yes"/>
    <n v="41"/>
    <n v="0.75609999999999999"/>
  </r>
  <r>
    <s v="NAoPri"/>
    <n v="2022"/>
    <s v="Q4"/>
    <s v="Q4-2022"/>
    <x v="12"/>
    <x v="12"/>
    <s v="E56000021"/>
    <s v="West London"/>
    <s v="bcs_yes"/>
    <n v="25"/>
    <n v="0.76"/>
  </r>
  <r>
    <s v="NAoPri"/>
    <n v="2023"/>
    <s v="Q1"/>
    <s v="Q1-2023"/>
    <x v="12"/>
    <x v="12"/>
    <s v="E56000021"/>
    <s v="West London"/>
    <s v="bcs_yes"/>
    <n v="42"/>
    <n v="0.80952000000000002"/>
  </r>
  <r>
    <s v="NAoPri"/>
    <n v="2018"/>
    <s v="Q1"/>
    <s v="Q1-2018"/>
    <x v="13"/>
    <x v="13"/>
    <s v="E56000005"/>
    <s v="Cheshire and Merseyside"/>
    <s v="bcs_yes"/>
    <n v="527"/>
    <n v="0.83681000000000005"/>
  </r>
  <r>
    <s v="NAoPri"/>
    <n v="2018"/>
    <s v="Q2"/>
    <s v="Q2-2018"/>
    <x v="13"/>
    <x v="13"/>
    <s v="E56000005"/>
    <s v="Cheshire and Merseyside"/>
    <s v="bcs_yes"/>
    <n v="589"/>
    <n v="0.84889999999999999"/>
  </r>
  <r>
    <s v="NAoPri"/>
    <n v="2018"/>
    <s v="Q3"/>
    <s v="Q3-2018"/>
    <x v="13"/>
    <x v="13"/>
    <s v="E56000005"/>
    <s v="Cheshire and Merseyside"/>
    <s v="bcs_yes"/>
    <n v="644"/>
    <n v="0.86334999999999995"/>
  </r>
  <r>
    <s v="NAoPri"/>
    <n v="2018"/>
    <s v="Q4"/>
    <s v="Q4-2018"/>
    <x v="13"/>
    <x v="13"/>
    <s v="E56000005"/>
    <s v="Cheshire and Merseyside"/>
    <s v="bcs_yes"/>
    <n v="625"/>
    <n v="0.87360000000000004"/>
  </r>
  <r>
    <s v="NAoPri"/>
    <n v="2019"/>
    <s v="Q1"/>
    <s v="Q1-2019"/>
    <x v="13"/>
    <x v="13"/>
    <s v="E56000005"/>
    <s v="Cheshire and Merseyside"/>
    <s v="bcs_yes"/>
    <n v="592"/>
    <n v="0.87161999999999995"/>
  </r>
  <r>
    <s v="NAoPri"/>
    <n v="2019"/>
    <s v="Q2"/>
    <s v="Q2-2019"/>
    <x v="13"/>
    <x v="13"/>
    <s v="E56000005"/>
    <s v="Cheshire and Merseyside"/>
    <s v="bcs_yes"/>
    <n v="626"/>
    <n v="0.90095999999999998"/>
  </r>
  <r>
    <s v="NAoPri"/>
    <n v="2019"/>
    <s v="Q3"/>
    <s v="Q3-2019"/>
    <x v="13"/>
    <x v="13"/>
    <s v="E56000005"/>
    <s v="Cheshire and Merseyside"/>
    <s v="bcs_yes"/>
    <n v="598"/>
    <n v="0.85785999999999996"/>
  </r>
  <r>
    <s v="NAoPri"/>
    <n v="2019"/>
    <s v="Q4"/>
    <s v="Q4-2019"/>
    <x v="13"/>
    <x v="13"/>
    <s v="E56000005"/>
    <s v="Cheshire and Merseyside"/>
    <s v="bcs_yes"/>
    <n v="579"/>
    <n v="0.86873999999999996"/>
  </r>
  <r>
    <s v="NAoPri"/>
    <n v="2020"/>
    <s v="Q1"/>
    <s v="Q1-2020"/>
    <x v="13"/>
    <x v="13"/>
    <s v="E56000005"/>
    <s v="Cheshire and Merseyside"/>
    <s v="bcs_yes"/>
    <n v="652"/>
    <n v="0.85428999999999999"/>
  </r>
  <r>
    <s v="NAoPri"/>
    <n v="2020"/>
    <s v="Q2"/>
    <s v="Q2-2020"/>
    <x v="13"/>
    <x v="13"/>
    <s v="E56000005"/>
    <s v="Cheshire and Merseyside"/>
    <s v="bcs_yes"/>
    <n v="292"/>
    <n v="0.82533999999999996"/>
  </r>
  <r>
    <s v="NAoPri"/>
    <n v="2020"/>
    <s v="Q3"/>
    <s v="Q3-2020"/>
    <x v="13"/>
    <x v="13"/>
    <s v="E56000005"/>
    <s v="Cheshire and Merseyside"/>
    <s v="bcs_yes"/>
    <n v="418"/>
    <n v="0.85167000000000004"/>
  </r>
  <r>
    <s v="NAoPri"/>
    <n v="2020"/>
    <s v="Q4"/>
    <s v="Q4-2020"/>
    <x v="13"/>
    <x v="13"/>
    <s v="E56000005"/>
    <s v="Cheshire and Merseyside"/>
    <s v="bcs_yes"/>
    <n v="559"/>
    <n v="0.87834999999999996"/>
  </r>
  <r>
    <s v="NAoPri"/>
    <n v="2021"/>
    <s v="Q1"/>
    <s v="Q1-2021"/>
    <x v="13"/>
    <x v="13"/>
    <s v="E56000005"/>
    <s v="Cheshire and Merseyside"/>
    <s v="bcs_yes"/>
    <n v="587"/>
    <n v="0.87394000000000005"/>
  </r>
  <r>
    <s v="NAoPri"/>
    <n v="2021"/>
    <s v="Q2"/>
    <s v="Q2-2021"/>
    <x v="13"/>
    <x v="13"/>
    <s v="E56000005"/>
    <s v="Cheshire and Merseyside"/>
    <s v="bcs_yes"/>
    <n v="565"/>
    <n v="0.86194999999999999"/>
  </r>
  <r>
    <s v="NAoPri"/>
    <n v="2021"/>
    <s v="Q3"/>
    <s v="Q3-2021"/>
    <x v="13"/>
    <x v="13"/>
    <s v="E56000005"/>
    <s v="Cheshire and Merseyside"/>
    <s v="bcs_yes"/>
    <n v="621"/>
    <n v="0.87117999999999995"/>
  </r>
  <r>
    <s v="NAoPri"/>
    <n v="2021"/>
    <s v="Q4"/>
    <s v="Q4-2021"/>
    <x v="13"/>
    <x v="13"/>
    <s v="E56000005"/>
    <s v="Cheshire and Merseyside"/>
    <s v="bcs_yes"/>
    <n v="584"/>
    <n v="0.87670999999999999"/>
  </r>
  <r>
    <s v="NAoPri"/>
    <n v="2022"/>
    <s v="Q1"/>
    <s v="Q1-2022"/>
    <x v="13"/>
    <x v="13"/>
    <s v="E56000005"/>
    <s v="Cheshire and Merseyside"/>
    <s v="bcs_yes"/>
    <n v="571"/>
    <n v="0.87390999999999996"/>
  </r>
  <r>
    <s v="NAoPri"/>
    <n v="2022"/>
    <s v="Q2"/>
    <s v="Q2-2022"/>
    <x v="13"/>
    <x v="13"/>
    <s v="E56000005"/>
    <s v="Cheshire and Merseyside"/>
    <s v="bcs_yes"/>
    <n v="597"/>
    <n v="0.87102000000000002"/>
  </r>
  <r>
    <s v="NAoPri"/>
    <n v="2022"/>
    <s v="Q3"/>
    <s v="Q3-2022"/>
    <x v="13"/>
    <x v="13"/>
    <s v="E56000005"/>
    <s v="Cheshire and Merseyside"/>
    <s v="bcs_yes"/>
    <n v="588"/>
    <n v="0.84523999999999999"/>
  </r>
  <r>
    <s v="NAoPri"/>
    <n v="2022"/>
    <s v="Q4"/>
    <s v="Q4-2022"/>
    <x v="13"/>
    <x v="13"/>
    <s v="E56000005"/>
    <s v="Cheshire and Merseyside"/>
    <s v="bcs_yes"/>
    <n v="566"/>
    <n v="0.85511999999999999"/>
  </r>
  <r>
    <s v="NAoPri"/>
    <n v="2023"/>
    <s v="Q1"/>
    <s v="Q1-2023"/>
    <x v="13"/>
    <x v="13"/>
    <s v="E56000005"/>
    <s v="Cheshire and Merseyside"/>
    <s v="bcs_yes"/>
    <n v="565"/>
    <n v="0.87256999999999996"/>
  </r>
  <r>
    <s v="NAoPri"/>
    <n v="2018"/>
    <s v="Q1"/>
    <s v="Q1-2018"/>
    <x v="14"/>
    <x v="14"/>
    <s v="E56000025"/>
    <s v="South Yorkshire and Bassetlaw"/>
    <s v="bcs_yes"/>
    <n v="78"/>
    <n v="0.85897000000000001"/>
  </r>
  <r>
    <s v="NAoPri"/>
    <n v="2018"/>
    <s v="Q2"/>
    <s v="Q2-2018"/>
    <x v="14"/>
    <x v="14"/>
    <s v="E56000025"/>
    <s v="South Yorkshire and Bassetlaw"/>
    <s v="bcs_yes"/>
    <n v="96"/>
    <n v="0.89583000000000002"/>
  </r>
  <r>
    <s v="NAoPri"/>
    <n v="2018"/>
    <s v="Q3"/>
    <s v="Q3-2018"/>
    <x v="14"/>
    <x v="14"/>
    <s v="E56000025"/>
    <s v="South Yorkshire and Bassetlaw"/>
    <s v="bcs_yes"/>
    <n v="86"/>
    <n v="0.84884000000000004"/>
  </r>
  <r>
    <s v="NAoPri"/>
    <n v="2018"/>
    <s v="Q4"/>
    <s v="Q4-2018"/>
    <x v="14"/>
    <x v="14"/>
    <s v="E56000025"/>
    <s v="South Yorkshire and Bassetlaw"/>
    <s v="bcs_yes"/>
    <n v="93"/>
    <n v="0.93547999999999998"/>
  </r>
  <r>
    <s v="NAoPri"/>
    <n v="2019"/>
    <s v="Q1"/>
    <s v="Q1-2019"/>
    <x v="14"/>
    <x v="14"/>
    <s v="E56000025"/>
    <s v="South Yorkshire and Bassetlaw"/>
    <s v="bcs_yes"/>
    <n v="85"/>
    <n v="0.85882000000000003"/>
  </r>
  <r>
    <s v="NAoPri"/>
    <n v="2019"/>
    <s v="Q2"/>
    <s v="Q2-2019"/>
    <x v="14"/>
    <x v="14"/>
    <s v="E56000025"/>
    <s v="South Yorkshire and Bassetlaw"/>
    <s v="bcs_yes"/>
    <n v="92"/>
    <n v="0.85870000000000002"/>
  </r>
  <r>
    <s v="NAoPri"/>
    <n v="2019"/>
    <s v="Q3"/>
    <s v="Q3-2019"/>
    <x v="14"/>
    <x v="14"/>
    <s v="E56000025"/>
    <s v="South Yorkshire and Bassetlaw"/>
    <s v="bcs_yes"/>
    <n v="78"/>
    <n v="0.87178999999999995"/>
  </r>
  <r>
    <s v="NAoPri"/>
    <n v="2019"/>
    <s v="Q4"/>
    <s v="Q4-2019"/>
    <x v="14"/>
    <x v="14"/>
    <s v="E56000025"/>
    <s v="South Yorkshire and Bassetlaw"/>
    <s v="bcs_yes"/>
    <n v="74"/>
    <n v="0.82432000000000005"/>
  </r>
  <r>
    <s v="NAoPri"/>
    <n v="2020"/>
    <s v="Q1"/>
    <s v="Q1-2020"/>
    <x v="14"/>
    <x v="14"/>
    <s v="E56000025"/>
    <s v="South Yorkshire and Bassetlaw"/>
    <s v="bcs_yes"/>
    <n v="73"/>
    <n v="0.87670999999999999"/>
  </r>
  <r>
    <s v="NAoPri"/>
    <n v="2020"/>
    <s v="Q2"/>
    <s v="Q2-2020"/>
    <x v="14"/>
    <x v="14"/>
    <s v="E56000025"/>
    <s v="South Yorkshire and Bassetlaw"/>
    <s v="bcs_yes"/>
    <n v="39"/>
    <n v="0.87178999999999995"/>
  </r>
  <r>
    <s v="NAoPri"/>
    <n v="2020"/>
    <s v="Q3"/>
    <s v="Q3-2020"/>
    <x v="14"/>
    <x v="14"/>
    <s v="E56000025"/>
    <s v="South Yorkshire and Bassetlaw"/>
    <s v="bcs_yes"/>
    <n v="63"/>
    <n v="0.85714000000000001"/>
  </r>
  <r>
    <s v="NAoPri"/>
    <n v="2020"/>
    <s v="Q4"/>
    <s v="Q4-2020"/>
    <x v="14"/>
    <x v="14"/>
    <s v="E56000025"/>
    <s v="South Yorkshire and Bassetlaw"/>
    <s v="bcs_yes"/>
    <n v="71"/>
    <n v="0.90141000000000004"/>
  </r>
  <r>
    <s v="NAoPri"/>
    <n v="2021"/>
    <s v="Q1"/>
    <s v="Q1-2021"/>
    <x v="14"/>
    <x v="14"/>
    <s v="E56000025"/>
    <s v="South Yorkshire and Bassetlaw"/>
    <s v="bcs_yes"/>
    <n v="80"/>
    <n v="0.91249999999999998"/>
  </r>
  <r>
    <s v="NAoPri"/>
    <n v="2021"/>
    <s v="Q2"/>
    <s v="Q2-2021"/>
    <x v="14"/>
    <x v="14"/>
    <s v="E56000025"/>
    <s v="South Yorkshire and Bassetlaw"/>
    <s v="bcs_yes"/>
    <n v="70"/>
    <n v="0.84286000000000005"/>
  </r>
  <r>
    <s v="NAoPri"/>
    <n v="2021"/>
    <s v="Q3"/>
    <s v="Q3-2021"/>
    <x v="14"/>
    <x v="14"/>
    <s v="E56000025"/>
    <s v="South Yorkshire and Bassetlaw"/>
    <s v="bcs_yes"/>
    <n v="88"/>
    <n v="0.84091000000000005"/>
  </r>
  <r>
    <s v="NAoPri"/>
    <n v="2021"/>
    <s v="Q4"/>
    <s v="Q4-2021"/>
    <x v="14"/>
    <x v="14"/>
    <s v="E56000025"/>
    <s v="South Yorkshire and Bassetlaw"/>
    <s v="bcs_yes"/>
    <n v="86"/>
    <n v="0.91859999999999997"/>
  </r>
  <r>
    <s v="NAoPri"/>
    <n v="2022"/>
    <s v="Q1"/>
    <s v="Q1-2022"/>
    <x v="14"/>
    <x v="14"/>
    <s v="E56000025"/>
    <s v="South Yorkshire and Bassetlaw"/>
    <s v="bcs_yes"/>
    <n v="101"/>
    <n v="0.88119000000000003"/>
  </r>
  <r>
    <s v="NAoPri"/>
    <n v="2022"/>
    <s v="Q2"/>
    <s v="Q2-2022"/>
    <x v="14"/>
    <x v="14"/>
    <s v="E56000025"/>
    <s v="South Yorkshire and Bassetlaw"/>
    <s v="bcs_yes"/>
    <n v="102"/>
    <n v="0.89215999999999995"/>
  </r>
  <r>
    <s v="NAoPri"/>
    <n v="2022"/>
    <s v="Q3"/>
    <s v="Q3-2022"/>
    <x v="14"/>
    <x v="14"/>
    <s v="E56000025"/>
    <s v="South Yorkshire and Bassetlaw"/>
    <s v="bcs_yes"/>
    <n v="59"/>
    <n v="0.93220000000000003"/>
  </r>
  <r>
    <s v="NAoPri"/>
    <n v="2022"/>
    <s v="Q4"/>
    <s v="Q4-2022"/>
    <x v="14"/>
    <x v="14"/>
    <s v="E56000025"/>
    <s v="South Yorkshire and Bassetlaw"/>
    <s v="bcs_yes"/>
    <n v="93"/>
    <n v="0.91398000000000001"/>
  </r>
  <r>
    <s v="NAoPri"/>
    <n v="2023"/>
    <s v="Q1"/>
    <s v="Q1-2023"/>
    <x v="14"/>
    <x v="14"/>
    <s v="E56000025"/>
    <s v="South Yorkshire and Bassetlaw"/>
    <s v="bcs_yes"/>
    <n v="65"/>
    <n v="0.87692000000000003"/>
  </r>
  <r>
    <s v="NAoPri"/>
    <n v="2018"/>
    <s v="Q1"/>
    <s v="Q1-2018"/>
    <x v="15"/>
    <x v="15"/>
    <s v="E56000005"/>
    <s v="Cheshire and Merseyside"/>
    <s v="bcs_yes"/>
    <n v="56"/>
    <n v="0.875"/>
  </r>
  <r>
    <s v="NAoPri"/>
    <n v="2018"/>
    <s v="Q2"/>
    <s v="Q2-2018"/>
    <x v="15"/>
    <x v="15"/>
    <s v="E56000005"/>
    <s v="Cheshire and Merseyside"/>
    <s v="bcs_yes"/>
    <n v="63"/>
    <n v="0.85714000000000001"/>
  </r>
  <r>
    <s v="NAoPri"/>
    <n v="2018"/>
    <s v="Q3"/>
    <s v="Q3-2018"/>
    <x v="15"/>
    <x v="15"/>
    <s v="E56000005"/>
    <s v="Cheshire and Merseyside"/>
    <s v="bcs_yes"/>
    <n v="45"/>
    <n v="0.88888999999999996"/>
  </r>
  <r>
    <s v="NAoPri"/>
    <n v="2018"/>
    <s v="Q4"/>
    <s v="Q4-2018"/>
    <x v="15"/>
    <x v="15"/>
    <s v="E56000005"/>
    <s v="Cheshire and Merseyside"/>
    <s v="bcs_yes"/>
    <n v="51"/>
    <n v="0.88234999999999997"/>
  </r>
  <r>
    <s v="NAoPri"/>
    <n v="2019"/>
    <s v="Q1"/>
    <s v="Q1-2019"/>
    <x v="15"/>
    <x v="15"/>
    <s v="E56000005"/>
    <s v="Cheshire and Merseyside"/>
    <s v="bcs_yes"/>
    <n v="47"/>
    <n v="0.89361999999999997"/>
  </r>
  <r>
    <s v="NAoPri"/>
    <n v="2019"/>
    <s v="Q2"/>
    <s v="Q2-2019"/>
    <x v="15"/>
    <x v="15"/>
    <s v="E56000005"/>
    <s v="Cheshire and Merseyside"/>
    <s v="bcs_yes"/>
    <n v="57"/>
    <n v="0.85965000000000003"/>
  </r>
  <r>
    <s v="NAoPri"/>
    <n v="2019"/>
    <s v="Q3"/>
    <s v="Q3-2019"/>
    <x v="15"/>
    <x v="15"/>
    <s v="E56000005"/>
    <s v="Cheshire and Merseyside"/>
    <s v="bcs_yes"/>
    <n v="50"/>
    <n v="0.88"/>
  </r>
  <r>
    <s v="NAoPri"/>
    <n v="2019"/>
    <s v="Q4"/>
    <s v="Q4-2019"/>
    <x v="15"/>
    <x v="15"/>
    <s v="E56000005"/>
    <s v="Cheshire and Merseyside"/>
    <s v="bcs_yes"/>
    <n v="53"/>
    <n v="0.86792000000000002"/>
  </r>
  <r>
    <s v="NAoPri"/>
    <n v="2020"/>
    <s v="Q1"/>
    <s v="Q1-2020"/>
    <x v="15"/>
    <x v="15"/>
    <s v="E56000005"/>
    <s v="Cheshire and Merseyside"/>
    <s v="bcs_yes"/>
    <n v="55"/>
    <n v="0.78181999999999996"/>
  </r>
  <r>
    <s v="NAoPri"/>
    <n v="2020"/>
    <s v="Q2"/>
    <s v="Q2-2020"/>
    <x v="15"/>
    <x v="15"/>
    <s v="E56000005"/>
    <s v="Cheshire and Merseyside"/>
    <s v="bcs_yes"/>
    <n v="18"/>
    <n v="0.77778000000000003"/>
  </r>
  <r>
    <s v="NAoPri"/>
    <n v="2020"/>
    <s v="Q3"/>
    <s v="Q3-2020"/>
    <x v="15"/>
    <x v="15"/>
    <s v="E56000005"/>
    <s v="Cheshire and Merseyside"/>
    <s v="bcs_yes"/>
    <n v="39"/>
    <n v="0.79486999999999997"/>
  </r>
  <r>
    <s v="NAoPri"/>
    <n v="2020"/>
    <s v="Q4"/>
    <s v="Q4-2020"/>
    <x v="15"/>
    <x v="15"/>
    <s v="E56000005"/>
    <s v="Cheshire and Merseyside"/>
    <s v="bcs_yes"/>
    <n v="38"/>
    <n v="0.86841999999999997"/>
  </r>
  <r>
    <s v="NAoPri"/>
    <n v="2021"/>
    <s v="Q1"/>
    <s v="Q1-2021"/>
    <x v="15"/>
    <x v="15"/>
    <s v="E56000005"/>
    <s v="Cheshire and Merseyside"/>
    <s v="bcs_yes"/>
    <n v="47"/>
    <n v="0.82979000000000003"/>
  </r>
  <r>
    <s v="NAoPri"/>
    <n v="2021"/>
    <s v="Q2"/>
    <s v="Q2-2021"/>
    <x v="15"/>
    <x v="15"/>
    <s v="E56000005"/>
    <s v="Cheshire and Merseyside"/>
    <s v="bcs_yes"/>
    <n v="46"/>
    <n v="0.86956999999999995"/>
  </r>
  <r>
    <s v="NAoPri"/>
    <n v="2021"/>
    <s v="Q3"/>
    <s v="Q3-2021"/>
    <x v="15"/>
    <x v="15"/>
    <s v="E56000005"/>
    <s v="Cheshire and Merseyside"/>
    <s v="bcs_yes"/>
    <n v="59"/>
    <n v="0.89831000000000005"/>
  </r>
  <r>
    <s v="NAoPri"/>
    <n v="2021"/>
    <s v="Q4"/>
    <s v="Q4-2021"/>
    <x v="15"/>
    <x v="15"/>
    <s v="E56000005"/>
    <s v="Cheshire and Merseyside"/>
    <s v="bcs_yes"/>
    <n v="58"/>
    <n v="0.79310000000000003"/>
  </r>
  <r>
    <s v="NAoPri"/>
    <n v="2022"/>
    <s v="Q1"/>
    <s v="Q1-2022"/>
    <x v="15"/>
    <x v="15"/>
    <s v="E56000005"/>
    <s v="Cheshire and Merseyside"/>
    <s v="bcs_yes"/>
    <n v="64"/>
    <n v="0.89061999999999997"/>
  </r>
  <r>
    <s v="NAoPri"/>
    <n v="2022"/>
    <s v="Q2"/>
    <s v="Q2-2022"/>
    <x v="15"/>
    <x v="15"/>
    <s v="E56000005"/>
    <s v="Cheshire and Merseyside"/>
    <s v="bcs_yes"/>
    <n v="50"/>
    <n v="0.88"/>
  </r>
  <r>
    <s v="NAoPri"/>
    <n v="2022"/>
    <s v="Q3"/>
    <s v="Q3-2022"/>
    <x v="15"/>
    <x v="15"/>
    <s v="E56000005"/>
    <s v="Cheshire and Merseyside"/>
    <s v="bcs_yes"/>
    <n v="51"/>
    <n v="0.78430999999999995"/>
  </r>
  <r>
    <s v="NAoPri"/>
    <n v="2022"/>
    <s v="Q4"/>
    <s v="Q4-2022"/>
    <x v="15"/>
    <x v="15"/>
    <s v="E56000005"/>
    <s v="Cheshire and Merseyside"/>
    <s v="bcs_yes"/>
    <n v="56"/>
    <n v="0.875"/>
  </r>
  <r>
    <s v="NAoPri"/>
    <n v="2023"/>
    <s v="Q1"/>
    <s v="Q1-2023"/>
    <x v="15"/>
    <x v="15"/>
    <s v="E56000005"/>
    <s v="Cheshire and Merseyside"/>
    <s v="bcs_yes"/>
    <n v="53"/>
    <n v="0.86792000000000002"/>
  </r>
  <r>
    <s v="NAoPri"/>
    <n v="2018"/>
    <s v="Q1"/>
    <s v="Q1-2018"/>
    <x v="16"/>
    <x v="16"/>
    <s v="E56000029"/>
    <s v="Northern"/>
    <s v="bcs_yes"/>
    <n v="59"/>
    <n v="0.81355999999999995"/>
  </r>
  <r>
    <s v="NAoPri"/>
    <n v="2018"/>
    <s v="Q2"/>
    <s v="Q2-2018"/>
    <x v="16"/>
    <x v="16"/>
    <s v="E56000029"/>
    <s v="Northern"/>
    <s v="bcs_yes"/>
    <n v="72"/>
    <n v="0.79166999999999998"/>
  </r>
  <r>
    <s v="NAoPri"/>
    <n v="2018"/>
    <s v="Q3"/>
    <s v="Q3-2018"/>
    <x v="16"/>
    <x v="16"/>
    <s v="E56000029"/>
    <s v="Northern"/>
    <s v="bcs_yes"/>
    <n v="61"/>
    <n v="0.73770000000000002"/>
  </r>
  <r>
    <s v="NAoPri"/>
    <n v="2018"/>
    <s v="Q4"/>
    <s v="Q4-2018"/>
    <x v="16"/>
    <x v="16"/>
    <s v="E56000029"/>
    <s v="Northern"/>
    <s v="bcs_yes"/>
    <n v="64"/>
    <n v="0.8125"/>
  </r>
  <r>
    <s v="NAoPri"/>
    <n v="2019"/>
    <s v="Q1"/>
    <s v="Q1-2019"/>
    <x v="16"/>
    <x v="16"/>
    <s v="E56000029"/>
    <s v="Northern"/>
    <s v="bcs_yes"/>
    <n v="74"/>
    <n v="0.67567999999999995"/>
  </r>
  <r>
    <s v="NAoPri"/>
    <n v="2019"/>
    <s v="Q2"/>
    <s v="Q2-2019"/>
    <x v="16"/>
    <x v="16"/>
    <s v="E56000029"/>
    <s v="Northern"/>
    <s v="bcs_yes"/>
    <n v="82"/>
    <n v="0.74390000000000001"/>
  </r>
  <r>
    <s v="NAoPri"/>
    <n v="2019"/>
    <s v="Q3"/>
    <s v="Q3-2019"/>
    <x v="16"/>
    <x v="16"/>
    <s v="E56000029"/>
    <s v="Northern"/>
    <s v="bcs_yes"/>
    <n v="66"/>
    <n v="0.71211999999999998"/>
  </r>
  <r>
    <s v="NAoPri"/>
    <n v="2019"/>
    <s v="Q4"/>
    <s v="Q4-2019"/>
    <x v="16"/>
    <x v="16"/>
    <s v="E56000029"/>
    <s v="Northern"/>
    <s v="bcs_yes"/>
    <n v="56"/>
    <n v="0.78571000000000002"/>
  </r>
  <r>
    <s v="NAoPri"/>
    <n v="2020"/>
    <s v="Q1"/>
    <s v="Q1-2020"/>
    <x v="16"/>
    <x v="16"/>
    <s v="E56000029"/>
    <s v="Northern"/>
    <s v="bcs_yes"/>
    <n v="58"/>
    <n v="0.65517000000000003"/>
  </r>
  <r>
    <s v="NAoPri"/>
    <n v="2020"/>
    <s v="Q2"/>
    <s v="Q2-2020"/>
    <x v="16"/>
    <x v="16"/>
    <s v="E56000029"/>
    <s v="Northern"/>
    <s v="bcs_yes"/>
    <n v="54"/>
    <n v="0.83333000000000002"/>
  </r>
  <r>
    <s v="NAoPri"/>
    <n v="2020"/>
    <s v="Q3"/>
    <s v="Q3-2020"/>
    <x v="16"/>
    <x v="16"/>
    <s v="E56000029"/>
    <s v="Northern"/>
    <s v="bcs_yes"/>
    <n v="53"/>
    <n v="0.66037999999999997"/>
  </r>
  <r>
    <s v="NAoPri"/>
    <n v="2020"/>
    <s v="Q4"/>
    <s v="Q4-2020"/>
    <x v="16"/>
    <x v="16"/>
    <s v="E56000029"/>
    <s v="Northern"/>
    <s v="bcs_yes"/>
    <n v="79"/>
    <n v="0.83543999999999996"/>
  </r>
  <r>
    <s v="NAoPri"/>
    <n v="2021"/>
    <s v="Q1"/>
    <s v="Q1-2021"/>
    <x v="16"/>
    <x v="16"/>
    <s v="E56000029"/>
    <s v="Northern"/>
    <s v="bcs_yes"/>
    <n v="72"/>
    <n v="0.81943999999999995"/>
  </r>
  <r>
    <s v="NAoPri"/>
    <n v="2021"/>
    <s v="Q2"/>
    <s v="Q2-2021"/>
    <x v="16"/>
    <x v="16"/>
    <s v="E56000029"/>
    <s v="Northern"/>
    <s v="bcs_yes"/>
    <n v="98"/>
    <n v="0.76531000000000005"/>
  </r>
  <r>
    <s v="NAoPri"/>
    <n v="2021"/>
    <s v="Q3"/>
    <s v="Q3-2021"/>
    <x v="16"/>
    <x v="16"/>
    <s v="E56000029"/>
    <s v="Northern"/>
    <s v="bcs_yes"/>
    <n v="87"/>
    <n v="0.77010999999999996"/>
  </r>
  <r>
    <s v="NAoPri"/>
    <n v="2021"/>
    <s v="Q4"/>
    <s v="Q4-2021"/>
    <x v="16"/>
    <x v="16"/>
    <s v="E56000029"/>
    <s v="Northern"/>
    <s v="bcs_yes"/>
    <n v="83"/>
    <n v="0.79518"/>
  </r>
  <r>
    <s v="NAoPri"/>
    <n v="2022"/>
    <s v="Q1"/>
    <s v="Q1-2022"/>
    <x v="16"/>
    <x v="16"/>
    <s v="E56000029"/>
    <s v="Northern"/>
    <s v="bcs_yes"/>
    <n v="83"/>
    <n v="0.74699000000000004"/>
  </r>
  <r>
    <s v="NAoPri"/>
    <n v="2022"/>
    <s v="Q2"/>
    <s v="Q2-2022"/>
    <x v="16"/>
    <x v="16"/>
    <s v="E56000029"/>
    <s v="Northern"/>
    <s v="bcs_yes"/>
    <n v="74"/>
    <n v="0.77027000000000001"/>
  </r>
  <r>
    <s v="NAoPri"/>
    <n v="2022"/>
    <s v="Q3"/>
    <s v="Q3-2022"/>
    <x v="16"/>
    <x v="16"/>
    <s v="E56000029"/>
    <s v="Northern"/>
    <s v="bcs_yes"/>
    <n v="75"/>
    <n v="0.69333"/>
  </r>
  <r>
    <s v="NAoPri"/>
    <n v="2022"/>
    <s v="Q4"/>
    <s v="Q4-2022"/>
    <x v="16"/>
    <x v="16"/>
    <s v="E56000029"/>
    <s v="Northern"/>
    <s v="bcs_yes"/>
    <n v="70"/>
    <n v="0.68571000000000004"/>
  </r>
  <r>
    <s v="NAoPri"/>
    <n v="2023"/>
    <s v="Q1"/>
    <s v="Q1-2023"/>
    <x v="16"/>
    <x v="16"/>
    <s v="E56000029"/>
    <s v="Northern"/>
    <s v="bcs_yes"/>
    <n v="99"/>
    <n v="0.71716999999999997"/>
  </r>
  <r>
    <s v="NAoPri"/>
    <n v="2018"/>
    <s v="Q1"/>
    <s v="Q1-2018"/>
    <x v="17"/>
    <x v="17"/>
    <s v="E56000021"/>
    <s v="West London"/>
    <s v="bcs_yes"/>
    <n v="37"/>
    <n v="0.81081000000000003"/>
  </r>
  <r>
    <s v="NAoPri"/>
    <n v="2018"/>
    <s v="Q2"/>
    <s v="Q2-2018"/>
    <x v="17"/>
    <x v="17"/>
    <s v="E56000021"/>
    <s v="West London"/>
    <s v="bcs_yes"/>
    <n v="37"/>
    <n v="0.75675999999999999"/>
  </r>
  <r>
    <s v="NAoPri"/>
    <n v="2018"/>
    <s v="Q3"/>
    <s v="Q3-2018"/>
    <x v="17"/>
    <x v="17"/>
    <s v="E56000021"/>
    <s v="West London"/>
    <s v="bcs_yes"/>
    <n v="36"/>
    <n v="0.72221999999999997"/>
  </r>
  <r>
    <s v="NAoPri"/>
    <n v="2018"/>
    <s v="Q4"/>
    <s v="Q4-2018"/>
    <x v="17"/>
    <x v="17"/>
    <s v="E56000021"/>
    <s v="West London"/>
    <s v="bcs_yes"/>
    <n v="36"/>
    <n v="0.66666999999999998"/>
  </r>
  <r>
    <s v="NAoPri"/>
    <n v="2019"/>
    <s v="Q1"/>
    <s v="Q1-2019"/>
    <x v="17"/>
    <x v="17"/>
    <s v="E56000021"/>
    <s v="West London"/>
    <s v="bcs_yes"/>
    <n v="31"/>
    <n v="0.67742000000000002"/>
  </r>
  <r>
    <s v="NAoPri"/>
    <n v="2019"/>
    <s v="Q2"/>
    <s v="Q2-2019"/>
    <x v="17"/>
    <x v="17"/>
    <s v="E56000021"/>
    <s v="West London"/>
    <s v="bcs_yes"/>
    <n v="25"/>
    <n v="0.76"/>
  </r>
  <r>
    <s v="NAoPri"/>
    <n v="2019"/>
    <s v="Q3"/>
    <s v="Q3-2019"/>
    <x v="17"/>
    <x v="17"/>
    <s v="E56000021"/>
    <s v="West London"/>
    <s v="bcs_yes"/>
    <n v="19"/>
    <n v="0.57894999999999996"/>
  </r>
  <r>
    <s v="NAoPri"/>
    <n v="2019"/>
    <s v="Q4"/>
    <s v="Q4-2019"/>
    <x v="17"/>
    <x v="17"/>
    <s v="E56000021"/>
    <s v="West London"/>
    <s v="bcs_yes"/>
    <n v="35"/>
    <n v="0.8"/>
  </r>
  <r>
    <s v="NAoPri"/>
    <n v="2020"/>
    <s v="Q1"/>
    <s v="Q1-2020"/>
    <x v="17"/>
    <x v="17"/>
    <s v="E56000021"/>
    <s v="West London"/>
    <s v="bcs_yes"/>
    <n v="29"/>
    <n v="0.58621000000000001"/>
  </r>
  <r>
    <s v="NAoPri"/>
    <n v="2020"/>
    <s v="Q2"/>
    <s v="Q2-2020"/>
    <x v="17"/>
    <x v="17"/>
    <s v="E56000021"/>
    <s v="West London"/>
    <s v="bcs_yes"/>
    <n v="14"/>
    <n v="0.85714000000000001"/>
  </r>
  <r>
    <s v="NAoPri"/>
    <n v="2020"/>
    <s v="Q3"/>
    <s v="Q3-2020"/>
    <x v="17"/>
    <x v="17"/>
    <s v="E56000021"/>
    <s v="West London"/>
    <s v="bcs_yes"/>
    <n v="15"/>
    <n v="0.66666999999999998"/>
  </r>
  <r>
    <s v="NAoPri"/>
    <n v="2020"/>
    <s v="Q4"/>
    <s v="Q4-2020"/>
    <x v="17"/>
    <x v="17"/>
    <s v="E56000021"/>
    <s v="West London"/>
    <s v="bcs_yes"/>
    <n v="23"/>
    <n v="0.73912999999999995"/>
  </r>
  <r>
    <s v="NAoPri"/>
    <n v="2021"/>
    <s v="Q1"/>
    <s v="Q1-2021"/>
    <x v="17"/>
    <x v="17"/>
    <s v="E56000021"/>
    <s v="West London"/>
    <s v="bcs_yes"/>
    <n v="31"/>
    <n v="0.83870999999999996"/>
  </r>
  <r>
    <s v="NAoPri"/>
    <n v="2021"/>
    <s v="Q2"/>
    <s v="Q2-2021"/>
    <x v="17"/>
    <x v="17"/>
    <s v="E56000021"/>
    <s v="West London"/>
    <s v="bcs_yes"/>
    <n v="36"/>
    <n v="0.63888999999999996"/>
  </r>
  <r>
    <s v="NAoPri"/>
    <n v="2021"/>
    <s v="Q3"/>
    <s v="Q3-2021"/>
    <x v="17"/>
    <x v="17"/>
    <s v="E56000021"/>
    <s v="West London"/>
    <s v="bcs_yes"/>
    <n v="31"/>
    <n v="0.70967999999999998"/>
  </r>
  <r>
    <s v="NAoPri"/>
    <n v="2021"/>
    <s v="Q4"/>
    <s v="Q4-2021"/>
    <x v="17"/>
    <x v="17"/>
    <s v="E56000021"/>
    <s v="West London"/>
    <s v="bcs_yes"/>
    <n v="32"/>
    <n v="0.875"/>
  </r>
  <r>
    <s v="NAoPri"/>
    <n v="2022"/>
    <s v="Q1"/>
    <s v="Q1-2022"/>
    <x v="17"/>
    <x v="17"/>
    <s v="E56000021"/>
    <s v="West London"/>
    <s v="bcs_yes"/>
    <n v="40"/>
    <n v="0.82499999999999996"/>
  </r>
  <r>
    <s v="NAoPri"/>
    <n v="2022"/>
    <s v="Q2"/>
    <s v="Q2-2022"/>
    <x v="17"/>
    <x v="17"/>
    <s v="E56000021"/>
    <s v="West London"/>
    <s v="bcs_yes"/>
    <n v="30"/>
    <n v="0.76666999999999996"/>
  </r>
  <r>
    <s v="NAoPri"/>
    <n v="2022"/>
    <s v="Q3"/>
    <s v="Q3-2022"/>
    <x v="17"/>
    <x v="17"/>
    <s v="E56000021"/>
    <s v="West London"/>
    <s v="bcs_yes"/>
    <n v="27"/>
    <n v="0.85185"/>
  </r>
  <r>
    <s v="NAoPri"/>
    <n v="2022"/>
    <s v="Q4"/>
    <s v="Q4-2022"/>
    <x v="17"/>
    <x v="17"/>
    <s v="E56000021"/>
    <s v="West London"/>
    <s v="bcs_yes"/>
    <n v="28"/>
    <n v="0.67857000000000001"/>
  </r>
  <r>
    <s v="NAoPri"/>
    <n v="2023"/>
    <s v="Q1"/>
    <s v="Q1-2023"/>
    <x v="17"/>
    <x v="17"/>
    <s v="E56000021"/>
    <s v="West London"/>
    <s v="bcs_yes"/>
    <n v="41"/>
    <n v="0.80488000000000004"/>
  </r>
  <r>
    <s v="NAoPri"/>
    <n v="2018"/>
    <s v="Q1"/>
    <s v="Q1-2018"/>
    <x v="18"/>
    <x v="18"/>
    <s v="E56000011"/>
    <s v="Kent and Medway"/>
    <s v="bcs_yes"/>
    <n v="51"/>
    <n v="0.88234999999999997"/>
  </r>
  <r>
    <s v="NAoPri"/>
    <n v="2018"/>
    <s v="Q2"/>
    <s v="Q2-2018"/>
    <x v="18"/>
    <x v="18"/>
    <s v="E56000011"/>
    <s v="Kent and Medway"/>
    <s v="bcs_yes"/>
    <n v="58"/>
    <n v="0.77585999999999999"/>
  </r>
  <r>
    <s v="NAoPri"/>
    <n v="2018"/>
    <s v="Q3"/>
    <s v="Q3-2018"/>
    <x v="18"/>
    <x v="18"/>
    <s v="E56000011"/>
    <s v="Kent and Medway"/>
    <s v="bcs_yes"/>
    <n v="42"/>
    <n v="0.76190000000000002"/>
  </r>
  <r>
    <s v="NAoPri"/>
    <n v="2018"/>
    <s v="Q4"/>
    <s v="Q4-2018"/>
    <x v="18"/>
    <x v="18"/>
    <s v="E56000011"/>
    <s v="Kent and Medway"/>
    <s v="bcs_yes"/>
    <n v="40"/>
    <n v="0.72499999999999998"/>
  </r>
  <r>
    <s v="NAoPri"/>
    <n v="2019"/>
    <s v="Q1"/>
    <s v="Q1-2019"/>
    <x v="18"/>
    <x v="18"/>
    <s v="E56000011"/>
    <s v="Kent and Medway"/>
    <s v="bcs_yes"/>
    <n v="72"/>
    <n v="0.80556000000000005"/>
  </r>
  <r>
    <s v="NAoPri"/>
    <n v="2019"/>
    <s v="Q2"/>
    <s v="Q2-2019"/>
    <x v="18"/>
    <x v="18"/>
    <s v="E56000011"/>
    <s v="Kent and Medway"/>
    <s v="bcs_yes"/>
    <n v="76"/>
    <n v="0.76315999999999995"/>
  </r>
  <r>
    <s v="NAoPri"/>
    <n v="2019"/>
    <s v="Q3"/>
    <s v="Q3-2019"/>
    <x v="18"/>
    <x v="18"/>
    <s v="E56000011"/>
    <s v="Kent and Medway"/>
    <s v="bcs_yes"/>
    <n v="65"/>
    <n v="0.87692000000000003"/>
  </r>
  <r>
    <s v="NAoPri"/>
    <n v="2019"/>
    <s v="Q4"/>
    <s v="Q4-2019"/>
    <x v="18"/>
    <x v="18"/>
    <s v="E56000011"/>
    <s v="Kent and Medway"/>
    <s v="bcs_yes"/>
    <n v="84"/>
    <n v="0.85714000000000001"/>
  </r>
  <r>
    <s v="NAoPri"/>
    <n v="2020"/>
    <s v="Q1"/>
    <s v="Q1-2020"/>
    <x v="18"/>
    <x v="18"/>
    <s v="E56000011"/>
    <s v="Kent and Medway"/>
    <s v="bcs_yes"/>
    <n v="64"/>
    <n v="0.82813000000000003"/>
  </r>
  <r>
    <s v="NAoPri"/>
    <n v="2020"/>
    <s v="Q2"/>
    <s v="Q2-2020"/>
    <x v="18"/>
    <x v="18"/>
    <s v="E56000011"/>
    <s v="Kent and Medway"/>
    <s v="bcs_yes"/>
    <n v="43"/>
    <n v="0.86046999999999996"/>
  </r>
  <r>
    <s v="NAoPri"/>
    <n v="2020"/>
    <s v="Q3"/>
    <s v="Q3-2020"/>
    <x v="18"/>
    <x v="18"/>
    <s v="E56000011"/>
    <s v="Kent and Medway"/>
    <s v="bcs_yes"/>
    <n v="44"/>
    <n v="0.72726999999999997"/>
  </r>
  <r>
    <s v="NAoPri"/>
    <n v="2020"/>
    <s v="Q4"/>
    <s v="Q4-2020"/>
    <x v="18"/>
    <x v="18"/>
    <s v="E56000011"/>
    <s v="Kent and Medway"/>
    <s v="bcs_yes"/>
    <n v="72"/>
    <n v="0.83333000000000002"/>
  </r>
  <r>
    <s v="NAoPri"/>
    <n v="2021"/>
    <s v="Q1"/>
    <s v="Q1-2021"/>
    <x v="18"/>
    <x v="18"/>
    <s v="E56000011"/>
    <s v="Kent and Medway"/>
    <s v="bcs_yes"/>
    <n v="70"/>
    <n v="0.87143000000000004"/>
  </r>
  <r>
    <s v="NAoPri"/>
    <n v="2021"/>
    <s v="Q2"/>
    <s v="Q2-2021"/>
    <x v="18"/>
    <x v="18"/>
    <s v="E56000011"/>
    <s v="Kent and Medway"/>
    <s v="bcs_yes"/>
    <n v="73"/>
    <n v="0.87670999999999999"/>
  </r>
  <r>
    <s v="NAoPri"/>
    <n v="2021"/>
    <s v="Q3"/>
    <s v="Q3-2021"/>
    <x v="18"/>
    <x v="18"/>
    <s v="E56000011"/>
    <s v="Kent and Medway"/>
    <s v="bcs_yes"/>
    <n v="63"/>
    <n v="0.80952000000000002"/>
  </r>
  <r>
    <s v="NAoPri"/>
    <n v="2021"/>
    <s v="Q4"/>
    <s v="Q4-2021"/>
    <x v="18"/>
    <x v="18"/>
    <s v="E56000011"/>
    <s v="Kent and Medway"/>
    <s v="bcs_yes"/>
    <n v="38"/>
    <n v="0.92105000000000004"/>
  </r>
  <r>
    <s v="NAoPri"/>
    <n v="2022"/>
    <s v="Q1"/>
    <s v="Q1-2022"/>
    <x v="18"/>
    <x v="18"/>
    <s v="E56000011"/>
    <s v="Kent and Medway"/>
    <s v="bcs_yes"/>
    <n v="90"/>
    <n v="0.85555999999999999"/>
  </r>
  <r>
    <s v="NAoPri"/>
    <n v="2022"/>
    <s v="Q2"/>
    <s v="Q2-2022"/>
    <x v="18"/>
    <x v="18"/>
    <s v="E56000011"/>
    <s v="Kent and Medway"/>
    <s v="bcs_yes"/>
    <n v="97"/>
    <n v="0.84536"/>
  </r>
  <r>
    <s v="NAoPri"/>
    <n v="2022"/>
    <s v="Q3"/>
    <s v="Q3-2022"/>
    <x v="18"/>
    <x v="18"/>
    <s v="E56000011"/>
    <s v="Kent and Medway"/>
    <s v="bcs_yes"/>
    <n v="84"/>
    <n v="0.88095000000000001"/>
  </r>
  <r>
    <s v="NAoPri"/>
    <n v="2022"/>
    <s v="Q4"/>
    <s v="Q4-2022"/>
    <x v="18"/>
    <x v="18"/>
    <s v="E56000011"/>
    <s v="Kent and Medway"/>
    <s v="bcs_yes"/>
    <n v="84"/>
    <n v="0.85714000000000001"/>
  </r>
  <r>
    <s v="NAoPri"/>
    <n v="2023"/>
    <s v="Q1"/>
    <s v="Q1-2023"/>
    <x v="18"/>
    <x v="18"/>
    <s v="E56000011"/>
    <s v="Kent and Medway"/>
    <s v="bcs_yes"/>
    <n v="85"/>
    <n v="0.76471"/>
  </r>
  <r>
    <s v="NAoPri"/>
    <n v="2018"/>
    <s v="Q1"/>
    <s v="Q1-2018"/>
    <x v="19"/>
    <x v="19"/>
    <s v="E56000025"/>
    <s v="South Yorkshire and Bassetlaw"/>
    <s v="bcs_yes"/>
    <n v="106"/>
    <n v="0.86792000000000002"/>
  </r>
  <r>
    <s v="NAoPri"/>
    <n v="2018"/>
    <s v="Q2"/>
    <s v="Q2-2018"/>
    <x v="19"/>
    <x v="19"/>
    <s v="E56000025"/>
    <s v="South Yorkshire and Bassetlaw"/>
    <s v="bcs_yes"/>
    <n v="88"/>
    <n v="0.88636000000000004"/>
  </r>
  <r>
    <s v="NAoPri"/>
    <n v="2018"/>
    <s v="Q3"/>
    <s v="Q3-2018"/>
    <x v="19"/>
    <x v="19"/>
    <s v="E56000025"/>
    <s v="South Yorkshire and Bassetlaw"/>
    <s v="bcs_yes"/>
    <n v="87"/>
    <n v="0.86207"/>
  </r>
  <r>
    <s v="NAoPri"/>
    <n v="2018"/>
    <s v="Q4"/>
    <s v="Q4-2018"/>
    <x v="19"/>
    <x v="19"/>
    <s v="E56000025"/>
    <s v="South Yorkshire and Bassetlaw"/>
    <s v="bcs_yes"/>
    <n v="113"/>
    <n v="0.79645999999999995"/>
  </r>
  <r>
    <s v="NAoPri"/>
    <n v="2019"/>
    <s v="Q1"/>
    <s v="Q1-2019"/>
    <x v="19"/>
    <x v="19"/>
    <s v="E56000025"/>
    <s v="South Yorkshire and Bassetlaw"/>
    <s v="bcs_yes"/>
    <n v="102"/>
    <n v="0.83333000000000002"/>
  </r>
  <r>
    <s v="NAoPri"/>
    <n v="2019"/>
    <s v="Q2"/>
    <s v="Q2-2019"/>
    <x v="19"/>
    <x v="19"/>
    <s v="E56000025"/>
    <s v="South Yorkshire and Bassetlaw"/>
    <s v="bcs_yes"/>
    <n v="96"/>
    <n v="0.875"/>
  </r>
  <r>
    <s v="NAoPri"/>
    <n v="2019"/>
    <s v="Q3"/>
    <s v="Q3-2019"/>
    <x v="19"/>
    <x v="19"/>
    <s v="E56000025"/>
    <s v="South Yorkshire and Bassetlaw"/>
    <s v="bcs_yes"/>
    <n v="101"/>
    <n v="0.92079"/>
  </r>
  <r>
    <s v="NAoPri"/>
    <n v="2019"/>
    <s v="Q4"/>
    <s v="Q4-2019"/>
    <x v="19"/>
    <x v="19"/>
    <s v="E56000025"/>
    <s v="South Yorkshire and Bassetlaw"/>
    <s v="bcs_yes"/>
    <n v="82"/>
    <n v="0.92683000000000004"/>
  </r>
  <r>
    <s v="NAoPri"/>
    <n v="2020"/>
    <s v="Q1"/>
    <s v="Q1-2020"/>
    <x v="19"/>
    <x v="19"/>
    <s v="E56000025"/>
    <s v="South Yorkshire and Bassetlaw"/>
    <s v="bcs_yes"/>
    <n v="96"/>
    <n v="0.90625"/>
  </r>
  <r>
    <s v="NAoPri"/>
    <n v="2020"/>
    <s v="Q2"/>
    <s v="Q2-2020"/>
    <x v="19"/>
    <x v="19"/>
    <s v="E56000025"/>
    <s v="South Yorkshire and Bassetlaw"/>
    <s v="bcs_yes"/>
    <n v="42"/>
    <n v="0.88095000000000001"/>
  </r>
  <r>
    <s v="NAoPri"/>
    <n v="2020"/>
    <s v="Q3"/>
    <s v="Q3-2020"/>
    <x v="19"/>
    <x v="19"/>
    <s v="E56000025"/>
    <s v="South Yorkshire and Bassetlaw"/>
    <s v="bcs_yes"/>
    <n v="67"/>
    <n v="0.82089999999999996"/>
  </r>
  <r>
    <s v="NAoPri"/>
    <n v="2020"/>
    <s v="Q4"/>
    <s v="Q4-2020"/>
    <x v="19"/>
    <x v="19"/>
    <s v="E56000025"/>
    <s v="South Yorkshire and Bassetlaw"/>
    <s v="bcs_yes"/>
    <n v="77"/>
    <n v="0.85714000000000001"/>
  </r>
  <r>
    <s v="NAoPri"/>
    <n v="2021"/>
    <s v="Q1"/>
    <s v="Q1-2021"/>
    <x v="19"/>
    <x v="19"/>
    <s v="E56000025"/>
    <s v="South Yorkshire and Bassetlaw"/>
    <s v="bcs_yes"/>
    <n v="75"/>
    <n v="0.85333000000000003"/>
  </r>
  <r>
    <s v="NAoPri"/>
    <n v="2021"/>
    <s v="Q2"/>
    <s v="Q2-2021"/>
    <x v="19"/>
    <x v="19"/>
    <s v="E56000025"/>
    <s v="South Yorkshire and Bassetlaw"/>
    <s v="bcs_yes"/>
    <n v="89"/>
    <n v="0.85392999999999997"/>
  </r>
  <r>
    <s v="NAoPri"/>
    <n v="2021"/>
    <s v="Q3"/>
    <s v="Q3-2021"/>
    <x v="19"/>
    <x v="19"/>
    <s v="E56000025"/>
    <s v="South Yorkshire and Bassetlaw"/>
    <s v="bcs_yes"/>
    <n v="85"/>
    <n v="0.81176000000000004"/>
  </r>
  <r>
    <s v="NAoPri"/>
    <n v="2021"/>
    <s v="Q4"/>
    <s v="Q4-2021"/>
    <x v="19"/>
    <x v="19"/>
    <s v="E56000025"/>
    <s v="South Yorkshire and Bassetlaw"/>
    <s v="bcs_yes"/>
    <n v="86"/>
    <n v="0.89534999999999998"/>
  </r>
  <r>
    <s v="NAoPri"/>
    <n v="2022"/>
    <s v="Q1"/>
    <s v="Q1-2022"/>
    <x v="19"/>
    <x v="19"/>
    <s v="E56000025"/>
    <s v="South Yorkshire and Bassetlaw"/>
    <s v="bcs_yes"/>
    <n v="81"/>
    <n v="0.88888999999999996"/>
  </r>
  <r>
    <s v="NAoPri"/>
    <n v="2022"/>
    <s v="Q2"/>
    <s v="Q2-2022"/>
    <x v="19"/>
    <x v="19"/>
    <s v="E56000025"/>
    <s v="South Yorkshire and Bassetlaw"/>
    <s v="bcs_yes"/>
    <n v="105"/>
    <n v="0.80952000000000002"/>
  </r>
  <r>
    <s v="NAoPri"/>
    <n v="2022"/>
    <s v="Q3"/>
    <s v="Q3-2022"/>
    <x v="19"/>
    <x v="19"/>
    <s v="E56000025"/>
    <s v="South Yorkshire and Bassetlaw"/>
    <s v="bcs_yes"/>
    <n v="92"/>
    <n v="0.86956999999999995"/>
  </r>
  <r>
    <s v="NAoPri"/>
    <n v="2022"/>
    <s v="Q4"/>
    <s v="Q4-2022"/>
    <x v="19"/>
    <x v="19"/>
    <s v="E56000025"/>
    <s v="South Yorkshire and Bassetlaw"/>
    <s v="bcs_yes"/>
    <n v="94"/>
    <n v="0.86170000000000002"/>
  </r>
  <r>
    <s v="NAoPri"/>
    <n v="2023"/>
    <s v="Q1"/>
    <s v="Q1-2023"/>
    <x v="19"/>
    <x v="19"/>
    <s v="E56000025"/>
    <s v="South Yorkshire and Bassetlaw"/>
    <s v="bcs_yes"/>
    <n v="83"/>
    <n v="0.83133000000000001"/>
  </r>
  <r>
    <s v="NAoPri"/>
    <n v="2018"/>
    <s v="Q1"/>
    <s v="Q1-2018"/>
    <x v="20"/>
    <x v="20"/>
    <s v="E56000016"/>
    <s v="Wessex"/>
    <s v="bcs_yes"/>
    <n v="33"/>
    <n v="0.84848000000000001"/>
  </r>
  <r>
    <s v="NAoPri"/>
    <n v="2018"/>
    <s v="Q2"/>
    <s v="Q2-2018"/>
    <x v="20"/>
    <x v="20"/>
    <s v="E56000016"/>
    <s v="Wessex"/>
    <s v="bcs_yes"/>
    <n v="39"/>
    <n v="0.82050999999999996"/>
  </r>
  <r>
    <s v="NAoPri"/>
    <n v="2018"/>
    <s v="Q3"/>
    <s v="Q3-2018"/>
    <x v="20"/>
    <x v="20"/>
    <s v="E56000016"/>
    <s v="Wessex"/>
    <s v="bcs_yes"/>
    <n v="42"/>
    <n v="0.76190000000000002"/>
  </r>
  <r>
    <s v="NAoPri"/>
    <n v="2018"/>
    <s v="Q4"/>
    <s v="Q4-2018"/>
    <x v="20"/>
    <x v="20"/>
    <s v="E56000016"/>
    <s v="Wessex"/>
    <s v="bcs_yes"/>
    <n v="27"/>
    <n v="0.77778000000000003"/>
  </r>
  <r>
    <s v="NAoPri"/>
    <n v="2019"/>
    <s v="Q1"/>
    <s v="Q1-2019"/>
    <x v="20"/>
    <x v="20"/>
    <s v="E56000016"/>
    <s v="Wessex"/>
    <s v="bcs_yes"/>
    <n v="33"/>
    <n v="0.87878999999999996"/>
  </r>
  <r>
    <s v="NAoPri"/>
    <n v="2019"/>
    <s v="Q2"/>
    <s v="Q2-2019"/>
    <x v="20"/>
    <x v="20"/>
    <s v="E56000016"/>
    <s v="Wessex"/>
    <s v="bcs_yes"/>
    <n v="29"/>
    <n v="0.79310000000000003"/>
  </r>
  <r>
    <s v="NAoPri"/>
    <n v="2019"/>
    <s v="Q3"/>
    <s v="Q3-2019"/>
    <x v="20"/>
    <x v="20"/>
    <s v="E56000016"/>
    <s v="Wessex"/>
    <s v="bcs_yes"/>
    <n v="41"/>
    <n v="0.75609999999999999"/>
  </r>
  <r>
    <s v="NAoPri"/>
    <n v="2019"/>
    <s v="Q4"/>
    <s v="Q4-2019"/>
    <x v="20"/>
    <x v="20"/>
    <s v="E56000016"/>
    <s v="Wessex"/>
    <s v="bcs_yes"/>
    <n v="35"/>
    <n v="0.77142999999999995"/>
  </r>
  <r>
    <s v="NAoPri"/>
    <n v="2020"/>
    <s v="Q1"/>
    <s v="Q1-2020"/>
    <x v="20"/>
    <x v="20"/>
    <s v="E56000016"/>
    <s v="Wessex"/>
    <s v="bcs_yes"/>
    <n v="33"/>
    <n v="0.81818000000000002"/>
  </r>
  <r>
    <s v="NAoPri"/>
    <n v="2020"/>
    <s v="Q2"/>
    <s v="Q2-2020"/>
    <x v="20"/>
    <x v="20"/>
    <s v="E56000016"/>
    <s v="Wessex"/>
    <s v="bcs_yes"/>
    <n v="29"/>
    <n v="0.75861999999999996"/>
  </r>
  <r>
    <s v="NAoPri"/>
    <n v="2020"/>
    <s v="Q3"/>
    <s v="Q3-2020"/>
    <x v="20"/>
    <x v="20"/>
    <s v="E56000016"/>
    <s v="Wessex"/>
    <s v="bcs_yes"/>
    <n v="32"/>
    <n v="0.6875"/>
  </r>
  <r>
    <s v="NAoPri"/>
    <n v="2020"/>
    <s v="Q4"/>
    <s v="Q4-2020"/>
    <x v="20"/>
    <x v="20"/>
    <s v="E56000016"/>
    <s v="Wessex"/>
    <s v="bcs_yes"/>
    <n v="32"/>
    <n v="0.8125"/>
  </r>
  <r>
    <s v="NAoPri"/>
    <n v="2021"/>
    <s v="Q1"/>
    <s v="Q1-2021"/>
    <x v="20"/>
    <x v="20"/>
    <s v="E56000016"/>
    <s v="Wessex"/>
    <s v="bcs_yes"/>
    <n v="36"/>
    <n v="0.75"/>
  </r>
  <r>
    <s v="NAoPri"/>
    <n v="2021"/>
    <s v="Q2"/>
    <s v="Q2-2021"/>
    <x v="20"/>
    <x v="20"/>
    <s v="E56000016"/>
    <s v="Wessex"/>
    <s v="bcs_yes"/>
    <n v="28"/>
    <n v="0.85714000000000001"/>
  </r>
  <r>
    <s v="NAoPri"/>
    <n v="2021"/>
    <s v="Q3"/>
    <s v="Q3-2021"/>
    <x v="20"/>
    <x v="20"/>
    <s v="E56000016"/>
    <s v="Wessex"/>
    <s v="bcs_yes"/>
    <n v="39"/>
    <n v="0.79486999999999997"/>
  </r>
  <r>
    <s v="NAoPri"/>
    <n v="2021"/>
    <s v="Q4"/>
    <s v="Q4-2021"/>
    <x v="20"/>
    <x v="20"/>
    <s v="E56000016"/>
    <s v="Wessex"/>
    <s v="bcs_yes"/>
    <n v="34"/>
    <n v="0.79412000000000005"/>
  </r>
  <r>
    <s v="NAoPri"/>
    <n v="2022"/>
    <s v="Q1"/>
    <s v="Q1-2022"/>
    <x v="20"/>
    <x v="20"/>
    <s v="E56000016"/>
    <s v="Wessex"/>
    <s v="bcs_yes"/>
    <n v="35"/>
    <n v="0.77142999999999995"/>
  </r>
  <r>
    <s v="NAoPri"/>
    <n v="2022"/>
    <s v="Q2"/>
    <s v="Q2-2022"/>
    <x v="20"/>
    <x v="20"/>
    <s v="E56000016"/>
    <s v="Wessex"/>
    <s v="bcs_yes"/>
    <n v="19"/>
    <n v="0.78947000000000001"/>
  </r>
  <r>
    <s v="NAoPri"/>
    <n v="2022"/>
    <s v="Q3"/>
    <s v="Q3-2022"/>
    <x v="20"/>
    <x v="20"/>
    <s v="E56000016"/>
    <s v="Wessex"/>
    <s v="bcs_yes"/>
    <n v="27"/>
    <n v="0.74073999999999995"/>
  </r>
  <r>
    <s v="NAoPri"/>
    <n v="2022"/>
    <s v="Q4"/>
    <s v="Q4-2022"/>
    <x v="20"/>
    <x v="20"/>
    <s v="E56000016"/>
    <s v="Wessex"/>
    <s v="bcs_yes"/>
    <n v="25"/>
    <n v="0.8"/>
  </r>
  <r>
    <s v="NAoPri"/>
    <n v="2023"/>
    <s v="Q1"/>
    <s v="Q1-2023"/>
    <x v="20"/>
    <x v="20"/>
    <s v="E56000016"/>
    <s v="Wessex"/>
    <s v="bcs_yes"/>
    <n v="25"/>
    <n v="0.92"/>
  </r>
  <r>
    <s v="NAoPri"/>
    <n v="2018"/>
    <s v="Q1"/>
    <s v="Q1-2018"/>
    <x v="21"/>
    <x v="21"/>
    <s v="E56000007"/>
    <s v="West Midlands"/>
    <s v="bcs_yes"/>
    <n v="79"/>
    <n v="0.88607999999999998"/>
  </r>
  <r>
    <s v="NAoPri"/>
    <n v="2018"/>
    <s v="Q2"/>
    <s v="Q2-2018"/>
    <x v="21"/>
    <x v="21"/>
    <s v="E56000007"/>
    <s v="West Midlands"/>
    <s v="bcs_yes"/>
    <n v="95"/>
    <n v="0.82104999999999995"/>
  </r>
  <r>
    <s v="NAoPri"/>
    <n v="2018"/>
    <s v="Q3"/>
    <s v="Q3-2018"/>
    <x v="21"/>
    <x v="21"/>
    <s v="E56000007"/>
    <s v="West Midlands"/>
    <s v="bcs_yes"/>
    <n v="87"/>
    <n v="0.83908000000000005"/>
  </r>
  <r>
    <s v="NAoPri"/>
    <n v="2018"/>
    <s v="Q4"/>
    <s v="Q4-2018"/>
    <x v="21"/>
    <x v="21"/>
    <s v="E56000007"/>
    <s v="West Midlands"/>
    <s v="bcs_yes"/>
    <n v="84"/>
    <n v="0.84523999999999999"/>
  </r>
  <r>
    <s v="NAoPri"/>
    <n v="2019"/>
    <s v="Q1"/>
    <s v="Q1-2019"/>
    <x v="21"/>
    <x v="21"/>
    <s v="E56000007"/>
    <s v="West Midlands"/>
    <s v="bcs_yes"/>
    <n v="73"/>
    <n v="0.86301000000000005"/>
  </r>
  <r>
    <s v="NAoPri"/>
    <n v="2019"/>
    <s v="Q2"/>
    <s v="Q2-2019"/>
    <x v="21"/>
    <x v="21"/>
    <s v="E56000007"/>
    <s v="West Midlands"/>
    <s v="bcs_yes"/>
    <n v="92"/>
    <n v="0.77173999999999998"/>
  </r>
  <r>
    <s v="NAoPri"/>
    <n v="2019"/>
    <s v="Q3"/>
    <s v="Q3-2019"/>
    <x v="21"/>
    <x v="21"/>
    <s v="E56000007"/>
    <s v="West Midlands"/>
    <s v="bcs_yes"/>
    <n v="71"/>
    <n v="0.80281999999999998"/>
  </r>
  <r>
    <s v="NAoPri"/>
    <n v="2019"/>
    <s v="Q4"/>
    <s v="Q4-2019"/>
    <x v="21"/>
    <x v="21"/>
    <s v="E56000007"/>
    <s v="West Midlands"/>
    <s v="bcs_yes"/>
    <n v="80"/>
    <n v="0.875"/>
  </r>
  <r>
    <s v="NAoPri"/>
    <n v="2020"/>
    <s v="Q1"/>
    <s v="Q1-2020"/>
    <x v="21"/>
    <x v="21"/>
    <s v="E56000007"/>
    <s v="West Midlands"/>
    <s v="bcs_yes"/>
    <n v="81"/>
    <n v="0.76543000000000005"/>
  </r>
  <r>
    <s v="NAoPri"/>
    <n v="2020"/>
    <s v="Q2"/>
    <s v="Q2-2020"/>
    <x v="21"/>
    <x v="21"/>
    <s v="E56000007"/>
    <s v="West Midlands"/>
    <s v="bcs_yes"/>
    <n v="32"/>
    <n v="0.71875"/>
  </r>
  <r>
    <s v="NAoPri"/>
    <n v="2020"/>
    <s v="Q3"/>
    <s v="Q3-2020"/>
    <x v="21"/>
    <x v="21"/>
    <s v="E56000007"/>
    <s v="West Midlands"/>
    <s v="bcs_yes"/>
    <n v="44"/>
    <n v="0.75"/>
  </r>
  <r>
    <s v="NAoPri"/>
    <n v="2020"/>
    <s v="Q4"/>
    <s v="Q4-2020"/>
    <x v="21"/>
    <x v="21"/>
    <s v="E56000007"/>
    <s v="West Midlands"/>
    <s v="bcs_yes"/>
    <n v="82"/>
    <n v="0.81706999999999996"/>
  </r>
  <r>
    <s v="NAoPri"/>
    <n v="2021"/>
    <s v="Q1"/>
    <s v="Q1-2021"/>
    <x v="21"/>
    <x v="21"/>
    <s v="E56000007"/>
    <s v="West Midlands"/>
    <s v="bcs_yes"/>
    <n v="87"/>
    <n v="0.83908000000000005"/>
  </r>
  <r>
    <s v="NAoPri"/>
    <n v="2021"/>
    <s v="Q2"/>
    <s v="Q2-2021"/>
    <x v="21"/>
    <x v="21"/>
    <s v="E56000007"/>
    <s v="West Midlands"/>
    <s v="bcs_yes"/>
    <n v="90"/>
    <n v="0.86667000000000005"/>
  </r>
  <r>
    <s v="NAoPri"/>
    <n v="2021"/>
    <s v="Q3"/>
    <s v="Q3-2021"/>
    <x v="21"/>
    <x v="21"/>
    <s v="E56000007"/>
    <s v="West Midlands"/>
    <s v="bcs_yes"/>
    <n v="78"/>
    <n v="0.78205000000000002"/>
  </r>
  <r>
    <s v="NAoPri"/>
    <n v="2021"/>
    <s v="Q4"/>
    <s v="Q4-2021"/>
    <x v="21"/>
    <x v="21"/>
    <s v="E56000007"/>
    <s v="West Midlands"/>
    <s v="bcs_yes"/>
    <n v="84"/>
    <n v="0.86904999999999999"/>
  </r>
  <r>
    <s v="NAoPri"/>
    <n v="2022"/>
    <s v="Q1"/>
    <s v="Q1-2022"/>
    <x v="21"/>
    <x v="21"/>
    <s v="E56000007"/>
    <s v="West Midlands"/>
    <s v="bcs_yes"/>
    <n v="84"/>
    <n v="0.90476000000000001"/>
  </r>
  <r>
    <s v="NAoPri"/>
    <n v="2022"/>
    <s v="Q2"/>
    <s v="Q2-2022"/>
    <x v="21"/>
    <x v="21"/>
    <s v="E56000007"/>
    <s v="West Midlands"/>
    <s v="bcs_yes"/>
    <n v="86"/>
    <n v="0.83721000000000001"/>
  </r>
  <r>
    <s v="NAoPri"/>
    <n v="2022"/>
    <s v="Q3"/>
    <s v="Q3-2022"/>
    <x v="21"/>
    <x v="21"/>
    <s v="E56000007"/>
    <s v="West Midlands"/>
    <s v="bcs_yes"/>
    <n v="97"/>
    <n v="0.88660000000000005"/>
  </r>
  <r>
    <s v="NAoPri"/>
    <n v="2022"/>
    <s v="Q4"/>
    <s v="Q4-2022"/>
    <x v="21"/>
    <x v="21"/>
    <s v="E56000007"/>
    <s v="West Midlands"/>
    <s v="bcs_yes"/>
    <n v="63"/>
    <n v="0.80952000000000002"/>
  </r>
  <r>
    <s v="NAoPri"/>
    <n v="2023"/>
    <s v="Q1"/>
    <s v="Q1-2023"/>
    <x v="21"/>
    <x v="21"/>
    <s v="E56000007"/>
    <s v="West Midlands"/>
    <s v="bcs_yes"/>
    <n v="71"/>
    <n v="0.87324000000000002"/>
  </r>
  <r>
    <s v="NAoPri"/>
    <n v="2018"/>
    <s v="Q1"/>
    <s v="Q1-2018"/>
    <x v="22"/>
    <x v="22"/>
    <s v="E56000005"/>
    <s v="Cheshire and Merseyside"/>
    <s v="bcs_yes"/>
    <n v="51"/>
    <n v="0.76471"/>
  </r>
  <r>
    <s v="NAoPri"/>
    <n v="2018"/>
    <s v="Q2"/>
    <s v="Q2-2018"/>
    <x v="22"/>
    <x v="22"/>
    <s v="E56000005"/>
    <s v="Cheshire and Merseyside"/>
    <s v="bcs_yes"/>
    <n v="60"/>
    <n v="0.91666999999999998"/>
  </r>
  <r>
    <s v="NAoPri"/>
    <n v="2018"/>
    <s v="Q3"/>
    <s v="Q3-2018"/>
    <x v="22"/>
    <x v="22"/>
    <s v="E56000005"/>
    <s v="Cheshire and Merseyside"/>
    <s v="bcs_yes"/>
    <n v="72"/>
    <n v="0.86111000000000004"/>
  </r>
  <r>
    <s v="NAoPri"/>
    <n v="2018"/>
    <s v="Q4"/>
    <s v="Q4-2018"/>
    <x v="22"/>
    <x v="22"/>
    <s v="E56000005"/>
    <s v="Cheshire and Merseyside"/>
    <s v="bcs_yes"/>
    <n v="77"/>
    <n v="0.90908999999999995"/>
  </r>
  <r>
    <s v="NAoPri"/>
    <n v="2019"/>
    <s v="Q1"/>
    <s v="Q1-2019"/>
    <x v="22"/>
    <x v="22"/>
    <s v="E56000005"/>
    <s v="Cheshire and Merseyside"/>
    <s v="bcs_yes"/>
    <n v="70"/>
    <n v="0.9"/>
  </r>
  <r>
    <s v="NAoPri"/>
    <n v="2019"/>
    <s v="Q2"/>
    <s v="Q2-2019"/>
    <x v="22"/>
    <x v="22"/>
    <s v="E56000005"/>
    <s v="Cheshire and Merseyside"/>
    <s v="bcs_yes"/>
    <n v="71"/>
    <n v="0.90141000000000004"/>
  </r>
  <r>
    <s v="NAoPri"/>
    <n v="2019"/>
    <s v="Q3"/>
    <s v="Q3-2019"/>
    <x v="22"/>
    <x v="22"/>
    <s v="E56000005"/>
    <s v="Cheshire and Merseyside"/>
    <s v="bcs_yes"/>
    <n v="68"/>
    <n v="0.89705999999999997"/>
  </r>
  <r>
    <s v="NAoPri"/>
    <n v="2019"/>
    <s v="Q4"/>
    <s v="Q4-2019"/>
    <x v="22"/>
    <x v="22"/>
    <s v="E56000005"/>
    <s v="Cheshire and Merseyside"/>
    <s v="bcs_yes"/>
    <n v="83"/>
    <n v="0.86746999999999996"/>
  </r>
  <r>
    <s v="NAoPri"/>
    <n v="2020"/>
    <s v="Q1"/>
    <s v="Q1-2020"/>
    <x v="22"/>
    <x v="22"/>
    <s v="E56000005"/>
    <s v="Cheshire and Merseyside"/>
    <s v="bcs_yes"/>
    <n v="83"/>
    <n v="0.84336999999999995"/>
  </r>
  <r>
    <s v="NAoPri"/>
    <n v="2020"/>
    <s v="Q2"/>
    <s v="Q2-2020"/>
    <x v="22"/>
    <x v="22"/>
    <s v="E56000005"/>
    <s v="Cheshire and Merseyside"/>
    <s v="bcs_yes"/>
    <n v="39"/>
    <n v="0.76922999999999997"/>
  </r>
  <r>
    <s v="NAoPri"/>
    <n v="2020"/>
    <s v="Q3"/>
    <s v="Q3-2020"/>
    <x v="22"/>
    <x v="22"/>
    <s v="E56000005"/>
    <s v="Cheshire and Merseyside"/>
    <s v="bcs_yes"/>
    <n v="44"/>
    <n v="0.79544999999999999"/>
  </r>
  <r>
    <s v="NAoPri"/>
    <n v="2020"/>
    <s v="Q4"/>
    <s v="Q4-2020"/>
    <x v="22"/>
    <x v="22"/>
    <s v="E56000005"/>
    <s v="Cheshire and Merseyside"/>
    <s v="bcs_yes"/>
    <n v="67"/>
    <n v="0.97014999999999996"/>
  </r>
  <r>
    <s v="NAoPri"/>
    <n v="2021"/>
    <s v="Q1"/>
    <s v="Q1-2021"/>
    <x v="22"/>
    <x v="22"/>
    <s v="E56000005"/>
    <s v="Cheshire and Merseyside"/>
    <s v="bcs_yes"/>
    <n v="73"/>
    <n v="0.79452"/>
  </r>
  <r>
    <s v="NAoPri"/>
    <n v="2021"/>
    <s v="Q2"/>
    <s v="Q2-2021"/>
    <x v="22"/>
    <x v="22"/>
    <s v="E56000005"/>
    <s v="Cheshire and Merseyside"/>
    <s v="bcs_yes"/>
    <n v="68"/>
    <n v="0.77941000000000005"/>
  </r>
  <r>
    <s v="NAoPri"/>
    <n v="2021"/>
    <s v="Q3"/>
    <s v="Q3-2021"/>
    <x v="22"/>
    <x v="22"/>
    <s v="E56000005"/>
    <s v="Cheshire and Merseyside"/>
    <s v="bcs_yes"/>
    <n v="72"/>
    <n v="0.73611000000000004"/>
  </r>
  <r>
    <s v="NAoPri"/>
    <n v="2021"/>
    <s v="Q4"/>
    <s v="Q4-2021"/>
    <x v="22"/>
    <x v="22"/>
    <s v="E56000005"/>
    <s v="Cheshire and Merseyside"/>
    <s v="bcs_yes"/>
    <n v="71"/>
    <n v="0.87324000000000002"/>
  </r>
  <r>
    <s v="NAoPri"/>
    <n v="2022"/>
    <s v="Q1"/>
    <s v="Q1-2022"/>
    <x v="22"/>
    <x v="22"/>
    <s v="E56000005"/>
    <s v="Cheshire and Merseyside"/>
    <s v="bcs_yes"/>
    <n v="69"/>
    <n v="0.84057999999999999"/>
  </r>
  <r>
    <s v="NAoPri"/>
    <n v="2022"/>
    <s v="Q2"/>
    <s v="Q2-2022"/>
    <x v="22"/>
    <x v="22"/>
    <s v="E56000005"/>
    <s v="Cheshire and Merseyside"/>
    <s v="bcs_yes"/>
    <n v="77"/>
    <n v="0.81818000000000002"/>
  </r>
  <r>
    <s v="NAoPri"/>
    <n v="2022"/>
    <s v="Q3"/>
    <s v="Q3-2022"/>
    <x v="22"/>
    <x v="22"/>
    <s v="E56000005"/>
    <s v="Cheshire and Merseyside"/>
    <s v="bcs_yes"/>
    <n v="70"/>
    <n v="0.81428999999999996"/>
  </r>
  <r>
    <s v="NAoPri"/>
    <n v="2022"/>
    <s v="Q4"/>
    <s v="Q4-2022"/>
    <x v="22"/>
    <x v="22"/>
    <s v="E56000005"/>
    <s v="Cheshire and Merseyside"/>
    <s v="bcs_yes"/>
    <n v="67"/>
    <n v="0.82089999999999996"/>
  </r>
  <r>
    <s v="NAoPri"/>
    <n v="2023"/>
    <s v="Q1"/>
    <s v="Q1-2023"/>
    <x v="22"/>
    <x v="22"/>
    <s v="E56000005"/>
    <s v="Cheshire and Merseyside"/>
    <s v="bcs_yes"/>
    <n v="55"/>
    <n v="0.83635999999999999"/>
  </r>
  <r>
    <s v="NAoPri"/>
    <n v="2018"/>
    <s v="Q1"/>
    <s v="Q1-2018"/>
    <x v="23"/>
    <x v="23"/>
    <s v="E56000011"/>
    <s v="Kent and Medway"/>
    <s v="bcs_yes"/>
    <n v="112"/>
    <n v="0.74107000000000001"/>
  </r>
  <r>
    <s v="NAoPri"/>
    <n v="2018"/>
    <s v="Q2"/>
    <s v="Q2-2018"/>
    <x v="23"/>
    <x v="23"/>
    <s v="E56000011"/>
    <s v="Kent and Medway"/>
    <s v="bcs_yes"/>
    <n v="166"/>
    <n v="0.80120000000000002"/>
  </r>
  <r>
    <s v="NAoPri"/>
    <n v="2018"/>
    <s v="Q3"/>
    <s v="Q3-2018"/>
    <x v="23"/>
    <x v="23"/>
    <s v="E56000011"/>
    <s v="Kent and Medway"/>
    <s v="bcs_yes"/>
    <n v="174"/>
    <n v="0.73563000000000001"/>
  </r>
  <r>
    <s v="NAoPri"/>
    <n v="2018"/>
    <s v="Q4"/>
    <s v="Q4-2018"/>
    <x v="23"/>
    <x v="23"/>
    <s v="E56000011"/>
    <s v="Kent and Medway"/>
    <s v="bcs_yes"/>
    <n v="156"/>
    <n v="0.76922999999999997"/>
  </r>
  <r>
    <s v="NAoPri"/>
    <n v="2019"/>
    <s v="Q1"/>
    <s v="Q1-2019"/>
    <x v="23"/>
    <x v="23"/>
    <s v="E56000011"/>
    <s v="Kent and Medway"/>
    <s v="bcs_yes"/>
    <n v="146"/>
    <n v="0.73287999999999998"/>
  </r>
  <r>
    <s v="NAoPri"/>
    <n v="2019"/>
    <s v="Q2"/>
    <s v="Q2-2019"/>
    <x v="23"/>
    <x v="23"/>
    <s v="E56000011"/>
    <s v="Kent and Medway"/>
    <s v="bcs_yes"/>
    <n v="158"/>
    <n v="0.81645999999999996"/>
  </r>
  <r>
    <s v="NAoPri"/>
    <n v="2019"/>
    <s v="Q3"/>
    <s v="Q3-2019"/>
    <x v="23"/>
    <x v="23"/>
    <s v="E56000011"/>
    <s v="Kent and Medway"/>
    <s v="bcs_yes"/>
    <n v="186"/>
    <n v="0.80108000000000001"/>
  </r>
  <r>
    <s v="NAoPri"/>
    <n v="2019"/>
    <s v="Q4"/>
    <s v="Q4-2019"/>
    <x v="23"/>
    <x v="23"/>
    <s v="E56000011"/>
    <s v="Kent and Medway"/>
    <s v="bcs_yes"/>
    <n v="156"/>
    <n v="0.85255999999999998"/>
  </r>
  <r>
    <s v="NAoPri"/>
    <n v="2020"/>
    <s v="Q1"/>
    <s v="Q1-2020"/>
    <x v="23"/>
    <x v="23"/>
    <s v="E56000011"/>
    <s v="Kent and Medway"/>
    <s v="bcs_yes"/>
    <n v="140"/>
    <n v="0.85714000000000001"/>
  </r>
  <r>
    <s v="NAoPri"/>
    <n v="2020"/>
    <s v="Q2"/>
    <s v="Q2-2020"/>
    <x v="23"/>
    <x v="23"/>
    <s v="E56000011"/>
    <s v="Kent and Medway"/>
    <s v="bcs_yes"/>
    <n v="89"/>
    <n v="0.71909999999999996"/>
  </r>
  <r>
    <s v="NAoPri"/>
    <n v="2020"/>
    <s v="Q3"/>
    <s v="Q3-2020"/>
    <x v="23"/>
    <x v="23"/>
    <s v="E56000011"/>
    <s v="Kent and Medway"/>
    <s v="bcs_yes"/>
    <n v="143"/>
    <n v="0.83916000000000002"/>
  </r>
  <r>
    <s v="NAoPri"/>
    <n v="2020"/>
    <s v="Q4"/>
    <s v="Q4-2020"/>
    <x v="23"/>
    <x v="23"/>
    <s v="E56000011"/>
    <s v="Kent and Medway"/>
    <s v="bcs_yes"/>
    <n v="144"/>
    <n v="0.86806000000000005"/>
  </r>
  <r>
    <s v="NAoPri"/>
    <n v="2021"/>
    <s v="Q1"/>
    <s v="Q1-2021"/>
    <x v="23"/>
    <x v="23"/>
    <s v="E56000011"/>
    <s v="Kent and Medway"/>
    <s v="bcs_yes"/>
    <n v="135"/>
    <n v="0.89629999999999999"/>
  </r>
  <r>
    <s v="NAoPri"/>
    <n v="2021"/>
    <s v="Q2"/>
    <s v="Q2-2021"/>
    <x v="23"/>
    <x v="23"/>
    <s v="E56000011"/>
    <s v="Kent and Medway"/>
    <s v="bcs_yes"/>
    <n v="146"/>
    <n v="0.83562000000000003"/>
  </r>
  <r>
    <s v="NAoPri"/>
    <n v="2021"/>
    <s v="Q3"/>
    <s v="Q3-2021"/>
    <x v="23"/>
    <x v="23"/>
    <s v="E56000011"/>
    <s v="Kent and Medway"/>
    <s v="bcs_yes"/>
    <n v="149"/>
    <n v="0.86577000000000004"/>
  </r>
  <r>
    <s v="NAoPri"/>
    <n v="2021"/>
    <s v="Q4"/>
    <s v="Q4-2021"/>
    <x v="23"/>
    <x v="23"/>
    <s v="E56000011"/>
    <s v="Kent and Medway"/>
    <s v="bcs_yes"/>
    <n v="153"/>
    <n v="0.80391999999999997"/>
  </r>
  <r>
    <s v="NAoPri"/>
    <n v="2022"/>
    <s v="Q1"/>
    <s v="Q1-2022"/>
    <x v="23"/>
    <x v="23"/>
    <s v="E56000011"/>
    <s v="Kent and Medway"/>
    <s v="bcs_yes"/>
    <n v="135"/>
    <n v="0.89629999999999999"/>
  </r>
  <r>
    <s v="NAoPri"/>
    <n v="2022"/>
    <s v="Q2"/>
    <s v="Q2-2022"/>
    <x v="23"/>
    <x v="23"/>
    <s v="E56000011"/>
    <s v="Kent and Medway"/>
    <s v="bcs_yes"/>
    <n v="170"/>
    <n v="0.86470999999999998"/>
  </r>
  <r>
    <s v="NAoPri"/>
    <n v="2022"/>
    <s v="Q3"/>
    <s v="Q3-2022"/>
    <x v="23"/>
    <x v="23"/>
    <s v="E56000011"/>
    <s v="Kent and Medway"/>
    <s v="bcs_yes"/>
    <n v="159"/>
    <n v="0.88678999999999997"/>
  </r>
  <r>
    <s v="NAoPri"/>
    <n v="2022"/>
    <s v="Q4"/>
    <s v="Q4-2022"/>
    <x v="23"/>
    <x v="23"/>
    <s v="E56000011"/>
    <s v="Kent and Medway"/>
    <s v="bcs_yes"/>
    <n v="158"/>
    <n v="0.89873000000000003"/>
  </r>
  <r>
    <s v="NAoPri"/>
    <n v="2023"/>
    <s v="Q1"/>
    <s v="Q1-2023"/>
    <x v="23"/>
    <x v="23"/>
    <s v="E56000011"/>
    <s v="Kent and Medway"/>
    <s v="bcs_yes"/>
    <n v="170"/>
    <n v="0.82940999999999998"/>
  </r>
  <r>
    <s v="NAoPri"/>
    <n v="2018"/>
    <s v="Q1"/>
    <s v="Q1-2018"/>
    <x v="24"/>
    <x v="24"/>
    <s v="E56000018"/>
    <s v="Lancashire and South Cumbria"/>
    <s v="bcs_yes"/>
    <n v="68"/>
    <n v="0.83823999999999999"/>
  </r>
  <r>
    <s v="NAoPri"/>
    <n v="2018"/>
    <s v="Q2"/>
    <s v="Q2-2018"/>
    <x v="24"/>
    <x v="24"/>
    <s v="E56000018"/>
    <s v="Lancashire and South Cumbria"/>
    <s v="bcs_yes"/>
    <n v="105"/>
    <n v="0.84762000000000004"/>
  </r>
  <r>
    <s v="NAoPri"/>
    <n v="2018"/>
    <s v="Q3"/>
    <s v="Q3-2018"/>
    <x v="24"/>
    <x v="24"/>
    <s v="E56000018"/>
    <s v="Lancashire and South Cumbria"/>
    <s v="bcs_yes"/>
    <n v="107"/>
    <n v="0.92523"/>
  </r>
  <r>
    <s v="NAoPri"/>
    <n v="2018"/>
    <s v="Q4"/>
    <s v="Q4-2018"/>
    <x v="24"/>
    <x v="24"/>
    <s v="E56000018"/>
    <s v="Lancashire and South Cumbria"/>
    <s v="bcs_yes"/>
    <n v="83"/>
    <n v="0.91566000000000003"/>
  </r>
  <r>
    <s v="NAoPri"/>
    <n v="2019"/>
    <s v="Q1"/>
    <s v="Q1-2019"/>
    <x v="24"/>
    <x v="24"/>
    <s v="E56000018"/>
    <s v="Lancashire and South Cumbria"/>
    <s v="bcs_yes"/>
    <n v="99"/>
    <n v="0.89898999999999996"/>
  </r>
  <r>
    <s v="NAoPri"/>
    <n v="2019"/>
    <s v="Q2"/>
    <s v="Q2-2019"/>
    <x v="24"/>
    <x v="24"/>
    <s v="E56000018"/>
    <s v="Lancashire and South Cumbria"/>
    <s v="bcs_yes"/>
    <n v="104"/>
    <n v="0.875"/>
  </r>
  <r>
    <s v="NAoPri"/>
    <n v="2019"/>
    <s v="Q3"/>
    <s v="Q3-2019"/>
    <x v="24"/>
    <x v="24"/>
    <s v="E56000018"/>
    <s v="Lancashire and South Cumbria"/>
    <s v="bcs_yes"/>
    <n v="93"/>
    <n v="0.87097000000000002"/>
  </r>
  <r>
    <s v="NAoPri"/>
    <n v="2019"/>
    <s v="Q4"/>
    <s v="Q4-2019"/>
    <x v="24"/>
    <x v="24"/>
    <s v="E56000018"/>
    <s v="Lancashire and South Cumbria"/>
    <s v="bcs_yes"/>
    <n v="119"/>
    <n v="0.87395"/>
  </r>
  <r>
    <s v="NAoPri"/>
    <n v="2020"/>
    <s v="Q1"/>
    <s v="Q1-2020"/>
    <x v="24"/>
    <x v="24"/>
    <s v="E56000018"/>
    <s v="Lancashire and South Cumbria"/>
    <s v="bcs_yes"/>
    <n v="69"/>
    <n v="0.89854999999999996"/>
  </r>
  <r>
    <s v="NAoPri"/>
    <n v="2020"/>
    <s v="Q2"/>
    <s v="Q2-2020"/>
    <x v="24"/>
    <x v="24"/>
    <s v="E56000018"/>
    <s v="Lancashire and South Cumbria"/>
    <s v="bcs_yes"/>
    <n v="49"/>
    <n v="0.81633"/>
  </r>
  <r>
    <s v="NAoPri"/>
    <n v="2020"/>
    <s v="Q3"/>
    <s v="Q3-2020"/>
    <x v="24"/>
    <x v="24"/>
    <s v="E56000018"/>
    <s v="Lancashire and South Cumbria"/>
    <s v="bcs_yes"/>
    <n v="82"/>
    <n v="0.90244000000000002"/>
  </r>
  <r>
    <s v="NAoPri"/>
    <n v="2020"/>
    <s v="Q4"/>
    <s v="Q4-2020"/>
    <x v="24"/>
    <x v="24"/>
    <s v="E56000018"/>
    <s v="Lancashire and South Cumbria"/>
    <s v="bcs_yes"/>
    <n v="73"/>
    <n v="0.87670999999999999"/>
  </r>
  <r>
    <s v="NAoPri"/>
    <n v="2021"/>
    <s v="Q1"/>
    <s v="Q1-2021"/>
    <x v="24"/>
    <x v="24"/>
    <s v="E56000018"/>
    <s v="Lancashire and South Cumbria"/>
    <s v="bcs_yes"/>
    <n v="101"/>
    <n v="0.88119000000000003"/>
  </r>
  <r>
    <s v="NAoPri"/>
    <n v="2021"/>
    <s v="Q2"/>
    <s v="Q2-2021"/>
    <x v="24"/>
    <x v="24"/>
    <s v="E56000018"/>
    <s v="Lancashire and South Cumbria"/>
    <s v="bcs_yes"/>
    <n v="70"/>
    <n v="0.87143000000000004"/>
  </r>
  <r>
    <s v="NAoPri"/>
    <n v="2021"/>
    <s v="Q3"/>
    <s v="Q3-2021"/>
    <x v="24"/>
    <x v="24"/>
    <s v="E56000018"/>
    <s v="Lancashire and South Cumbria"/>
    <s v="bcs_yes"/>
    <n v="81"/>
    <n v="0.91357999999999995"/>
  </r>
  <r>
    <s v="NAoPri"/>
    <n v="2021"/>
    <s v="Q4"/>
    <s v="Q4-2021"/>
    <x v="24"/>
    <x v="24"/>
    <s v="E56000018"/>
    <s v="Lancashire and South Cumbria"/>
    <s v="bcs_yes"/>
    <n v="85"/>
    <n v="0.87058999999999997"/>
  </r>
  <r>
    <s v="NAoPri"/>
    <n v="2022"/>
    <s v="Q1"/>
    <s v="Q1-2022"/>
    <x v="24"/>
    <x v="24"/>
    <s v="E56000018"/>
    <s v="Lancashire and South Cumbria"/>
    <s v="bcs_yes"/>
    <n v="102"/>
    <n v="0.90195999999999998"/>
  </r>
  <r>
    <s v="NAoPri"/>
    <n v="2022"/>
    <s v="Q2"/>
    <s v="Q2-2022"/>
    <x v="24"/>
    <x v="24"/>
    <s v="E56000018"/>
    <s v="Lancashire and South Cumbria"/>
    <s v="bcs_yes"/>
    <n v="118"/>
    <n v="0.91525000000000001"/>
  </r>
  <r>
    <s v="NAoPri"/>
    <n v="2022"/>
    <s v="Q3"/>
    <s v="Q3-2022"/>
    <x v="24"/>
    <x v="24"/>
    <s v="E56000018"/>
    <s v="Lancashire and South Cumbria"/>
    <s v="bcs_yes"/>
    <n v="105"/>
    <n v="0.87619000000000002"/>
  </r>
  <r>
    <s v="NAoPri"/>
    <n v="2022"/>
    <s v="Q4"/>
    <s v="Q4-2022"/>
    <x v="24"/>
    <x v="24"/>
    <s v="E56000018"/>
    <s v="Lancashire and South Cumbria"/>
    <s v="bcs_yes"/>
    <n v="105"/>
    <n v="0.91429000000000005"/>
  </r>
  <r>
    <s v="NAoPri"/>
    <n v="2023"/>
    <s v="Q1"/>
    <s v="Q1-2023"/>
    <x v="24"/>
    <x v="24"/>
    <s v="E56000018"/>
    <s v="Lancashire and South Cumbria"/>
    <s v="bcs_yes"/>
    <n v="82"/>
    <n v="0.92683000000000004"/>
  </r>
  <r>
    <s v="NAoPri"/>
    <n v="2018"/>
    <s v="Q1"/>
    <s v="Q1-2018"/>
    <x v="25"/>
    <x v="25"/>
    <s v="E56000031"/>
    <s v="East Midlands"/>
    <s v="bcs_yes"/>
    <n v="829"/>
    <n v="0.85404000000000002"/>
  </r>
  <r>
    <s v="NAoPri"/>
    <n v="2018"/>
    <s v="Q2"/>
    <s v="Q2-2018"/>
    <x v="25"/>
    <x v="25"/>
    <s v="E56000031"/>
    <s v="East Midlands"/>
    <s v="bcs_yes"/>
    <n v="901"/>
    <n v="0.85682999999999998"/>
  </r>
  <r>
    <s v="NAoPri"/>
    <n v="2018"/>
    <s v="Q3"/>
    <s v="Q3-2018"/>
    <x v="25"/>
    <x v="25"/>
    <s v="E56000031"/>
    <s v="East Midlands"/>
    <s v="bcs_yes"/>
    <n v="898"/>
    <n v="0.85968999999999995"/>
  </r>
  <r>
    <s v="NAoPri"/>
    <n v="2018"/>
    <s v="Q4"/>
    <s v="Q4-2018"/>
    <x v="25"/>
    <x v="25"/>
    <s v="E56000031"/>
    <s v="East Midlands"/>
    <s v="bcs_yes"/>
    <n v="891"/>
    <n v="0.86643999999999999"/>
  </r>
  <r>
    <s v="NAoPri"/>
    <n v="2019"/>
    <s v="Q1"/>
    <s v="Q1-2019"/>
    <x v="25"/>
    <x v="25"/>
    <s v="E56000031"/>
    <s v="East Midlands"/>
    <s v="bcs_yes"/>
    <n v="849"/>
    <n v="0.84687999999999997"/>
  </r>
  <r>
    <s v="NAoPri"/>
    <n v="2019"/>
    <s v="Q2"/>
    <s v="Q2-2019"/>
    <x v="25"/>
    <x v="25"/>
    <s v="E56000031"/>
    <s v="East Midlands"/>
    <s v="bcs_yes"/>
    <n v="932"/>
    <n v="0.86587999999999998"/>
  </r>
  <r>
    <s v="NAoPri"/>
    <n v="2019"/>
    <s v="Q3"/>
    <s v="Q3-2019"/>
    <x v="25"/>
    <x v="25"/>
    <s v="E56000031"/>
    <s v="East Midlands"/>
    <s v="bcs_yes"/>
    <n v="876"/>
    <n v="0.86301000000000005"/>
  </r>
  <r>
    <s v="NAoPri"/>
    <n v="2019"/>
    <s v="Q4"/>
    <s v="Q4-2019"/>
    <x v="25"/>
    <x v="25"/>
    <s v="E56000031"/>
    <s v="East Midlands"/>
    <s v="bcs_yes"/>
    <n v="950"/>
    <n v="0.85579000000000005"/>
  </r>
  <r>
    <s v="NAoPri"/>
    <n v="2020"/>
    <s v="Q1"/>
    <s v="Q1-2020"/>
    <x v="25"/>
    <x v="25"/>
    <s v="E56000031"/>
    <s v="East Midlands"/>
    <s v="bcs_yes"/>
    <n v="897"/>
    <n v="0.86175999999999997"/>
  </r>
  <r>
    <s v="NAoPri"/>
    <n v="2020"/>
    <s v="Q2"/>
    <s v="Q2-2020"/>
    <x v="25"/>
    <x v="25"/>
    <s v="E56000031"/>
    <s v="East Midlands"/>
    <s v="bcs_yes"/>
    <n v="492"/>
    <n v="0.80893999999999999"/>
  </r>
  <r>
    <s v="NAoPri"/>
    <n v="2020"/>
    <s v="Q3"/>
    <s v="Q3-2020"/>
    <x v="25"/>
    <x v="25"/>
    <s v="E56000031"/>
    <s v="East Midlands"/>
    <s v="bcs_yes"/>
    <n v="624"/>
    <n v="0.81571000000000005"/>
  </r>
  <r>
    <s v="NAoPri"/>
    <n v="2020"/>
    <s v="Q4"/>
    <s v="Q4-2020"/>
    <x v="25"/>
    <x v="25"/>
    <s v="E56000031"/>
    <s v="East Midlands"/>
    <s v="bcs_yes"/>
    <n v="851"/>
    <n v="0.86839"/>
  </r>
  <r>
    <s v="NAoPri"/>
    <n v="2021"/>
    <s v="Q1"/>
    <s v="Q1-2021"/>
    <x v="25"/>
    <x v="25"/>
    <s v="E56000031"/>
    <s v="East Midlands"/>
    <s v="bcs_yes"/>
    <n v="755"/>
    <n v="0.87682000000000004"/>
  </r>
  <r>
    <s v="NAoPri"/>
    <n v="2021"/>
    <s v="Q2"/>
    <s v="Q2-2021"/>
    <x v="25"/>
    <x v="25"/>
    <s v="E56000031"/>
    <s v="East Midlands"/>
    <s v="bcs_yes"/>
    <n v="907"/>
    <n v="0.86990000000000001"/>
  </r>
  <r>
    <s v="NAoPri"/>
    <n v="2021"/>
    <s v="Q3"/>
    <s v="Q3-2021"/>
    <x v="25"/>
    <x v="25"/>
    <s v="E56000031"/>
    <s v="East Midlands"/>
    <s v="bcs_yes"/>
    <n v="908"/>
    <n v="0.85902999999999996"/>
  </r>
  <r>
    <s v="NAoPri"/>
    <n v="2021"/>
    <s v="Q4"/>
    <s v="Q4-2021"/>
    <x v="25"/>
    <x v="25"/>
    <s v="E56000031"/>
    <s v="East Midlands"/>
    <s v="bcs_yes"/>
    <n v="895"/>
    <n v="0.88714999999999999"/>
  </r>
  <r>
    <s v="NAoPri"/>
    <n v="2022"/>
    <s v="Q1"/>
    <s v="Q1-2022"/>
    <x v="25"/>
    <x v="25"/>
    <s v="E56000031"/>
    <s v="East Midlands"/>
    <s v="bcs_yes"/>
    <n v="907"/>
    <n v="0.86770000000000003"/>
  </r>
  <r>
    <s v="NAoPri"/>
    <n v="2022"/>
    <s v="Q2"/>
    <s v="Q2-2022"/>
    <x v="25"/>
    <x v="25"/>
    <s v="E56000031"/>
    <s v="East Midlands"/>
    <s v="bcs_yes"/>
    <n v="838"/>
    <n v="0.85799999999999998"/>
  </r>
  <r>
    <s v="NAoPri"/>
    <n v="2022"/>
    <s v="Q3"/>
    <s v="Q3-2022"/>
    <x v="25"/>
    <x v="25"/>
    <s v="E56000031"/>
    <s v="East Midlands"/>
    <s v="bcs_yes"/>
    <n v="938"/>
    <n v="0.85075000000000001"/>
  </r>
  <r>
    <s v="NAoPri"/>
    <n v="2022"/>
    <s v="Q4"/>
    <s v="Q4-2022"/>
    <x v="25"/>
    <x v="25"/>
    <s v="E56000031"/>
    <s v="East Midlands"/>
    <s v="bcs_yes"/>
    <n v="896"/>
    <n v="0.87387999999999999"/>
  </r>
  <r>
    <s v="NAoPri"/>
    <n v="2023"/>
    <s v="Q1"/>
    <s v="Q1-2023"/>
    <x v="25"/>
    <x v="25"/>
    <s v="E56000031"/>
    <s v="East Midlands"/>
    <s v="bcs_yes"/>
    <n v="877"/>
    <n v="0.85633000000000004"/>
  </r>
  <r>
    <s v="NAoPri"/>
    <n v="2018"/>
    <s v="Q1"/>
    <s v="Q1-2018"/>
    <x v="26"/>
    <x v="26"/>
    <s v="E56000035"/>
    <s v="East of England"/>
    <s v="bcs_yes"/>
    <n v="169"/>
    <n v="0.81064999999999998"/>
  </r>
  <r>
    <s v="NAoPri"/>
    <n v="2018"/>
    <s v="Q2"/>
    <s v="Q2-2018"/>
    <x v="26"/>
    <x v="26"/>
    <s v="E56000035"/>
    <s v="East of England"/>
    <s v="bcs_yes"/>
    <n v="182"/>
    <n v="0.82967000000000002"/>
  </r>
  <r>
    <s v="NAoPri"/>
    <n v="2018"/>
    <s v="Q3"/>
    <s v="Q3-2018"/>
    <x v="26"/>
    <x v="26"/>
    <s v="E56000035"/>
    <s v="East of England"/>
    <s v="bcs_yes"/>
    <n v="166"/>
    <n v="0.88553999999999999"/>
  </r>
  <r>
    <s v="NAoPri"/>
    <n v="2018"/>
    <s v="Q4"/>
    <s v="Q4-2018"/>
    <x v="26"/>
    <x v="26"/>
    <s v="E56000035"/>
    <s v="East of England"/>
    <s v="bcs_yes"/>
    <n v="132"/>
    <n v="0.86363999999999996"/>
  </r>
  <r>
    <s v="NAoPri"/>
    <n v="2019"/>
    <s v="Q1"/>
    <s v="Q1-2019"/>
    <x v="26"/>
    <x v="26"/>
    <s v="E56000035"/>
    <s v="East of England"/>
    <s v="bcs_yes"/>
    <n v="201"/>
    <n v="0.87065000000000003"/>
  </r>
  <r>
    <s v="NAoPri"/>
    <n v="2019"/>
    <s v="Q2"/>
    <s v="Q2-2019"/>
    <x v="26"/>
    <x v="26"/>
    <s v="E56000035"/>
    <s v="East of England"/>
    <s v="bcs_yes"/>
    <n v="196"/>
    <n v="0.84184000000000003"/>
  </r>
  <r>
    <s v="NAoPri"/>
    <n v="2019"/>
    <s v="Q3"/>
    <s v="Q3-2019"/>
    <x v="26"/>
    <x v="26"/>
    <s v="E56000035"/>
    <s v="East of England"/>
    <s v="bcs_yes"/>
    <n v="167"/>
    <n v="0.83831999999999995"/>
  </r>
  <r>
    <s v="NAoPri"/>
    <n v="2019"/>
    <s v="Q4"/>
    <s v="Q4-2019"/>
    <x v="26"/>
    <x v="26"/>
    <s v="E56000035"/>
    <s v="East of England"/>
    <s v="bcs_yes"/>
    <n v="152"/>
    <n v="0.84867999999999999"/>
  </r>
  <r>
    <s v="NAoPri"/>
    <n v="2020"/>
    <s v="Q1"/>
    <s v="Q1-2020"/>
    <x v="26"/>
    <x v="26"/>
    <s v="E56000035"/>
    <s v="East of England"/>
    <s v="bcs_yes"/>
    <n v="163"/>
    <n v="0.92637999999999998"/>
  </r>
  <r>
    <s v="NAoPri"/>
    <n v="2020"/>
    <s v="Q2"/>
    <s v="Q2-2020"/>
    <x v="26"/>
    <x v="26"/>
    <s v="E56000035"/>
    <s v="East of England"/>
    <s v="bcs_yes"/>
    <n v="88"/>
    <n v="0.85226999999999997"/>
  </r>
  <r>
    <s v="NAoPri"/>
    <n v="2020"/>
    <s v="Q3"/>
    <s v="Q3-2020"/>
    <x v="26"/>
    <x v="26"/>
    <s v="E56000035"/>
    <s v="East of England"/>
    <s v="bcs_yes"/>
    <n v="154"/>
    <n v="0.84416000000000002"/>
  </r>
  <r>
    <s v="NAoPri"/>
    <n v="2020"/>
    <s v="Q4"/>
    <s v="Q4-2020"/>
    <x v="26"/>
    <x v="26"/>
    <s v="E56000035"/>
    <s v="East of England"/>
    <s v="bcs_yes"/>
    <n v="169"/>
    <n v="0.88166"/>
  </r>
  <r>
    <s v="NAoPri"/>
    <n v="2021"/>
    <s v="Q1"/>
    <s v="Q1-2021"/>
    <x v="26"/>
    <x v="26"/>
    <s v="E56000035"/>
    <s v="East of England"/>
    <s v="bcs_yes"/>
    <n v="180"/>
    <n v="0.86111000000000004"/>
  </r>
  <r>
    <s v="NAoPri"/>
    <n v="2021"/>
    <s v="Q2"/>
    <s v="Q2-2021"/>
    <x v="26"/>
    <x v="26"/>
    <s v="E56000035"/>
    <s v="East of England"/>
    <s v="bcs_yes"/>
    <n v="169"/>
    <n v="0.91124000000000005"/>
  </r>
  <r>
    <s v="NAoPri"/>
    <n v="2021"/>
    <s v="Q3"/>
    <s v="Q3-2021"/>
    <x v="26"/>
    <x v="26"/>
    <s v="E56000035"/>
    <s v="East of England"/>
    <s v="bcs_yes"/>
    <n v="196"/>
    <n v="0.86734999999999995"/>
  </r>
  <r>
    <s v="NAoPri"/>
    <n v="2021"/>
    <s v="Q4"/>
    <s v="Q4-2021"/>
    <x v="26"/>
    <x v="26"/>
    <s v="E56000035"/>
    <s v="East of England"/>
    <s v="bcs_yes"/>
    <n v="170"/>
    <n v="0.85882000000000003"/>
  </r>
  <r>
    <s v="NAoPri"/>
    <n v="2022"/>
    <s v="Q1"/>
    <s v="Q1-2022"/>
    <x v="26"/>
    <x v="26"/>
    <s v="E56000035"/>
    <s v="East of England"/>
    <s v="bcs_yes"/>
    <n v="162"/>
    <n v="0.89505999999999997"/>
  </r>
  <r>
    <s v="NAoPri"/>
    <n v="2022"/>
    <s v="Q2"/>
    <s v="Q2-2022"/>
    <x v="26"/>
    <x v="26"/>
    <s v="E56000035"/>
    <s v="East of England"/>
    <s v="bcs_yes"/>
    <n v="158"/>
    <n v="0.86075999999999997"/>
  </r>
  <r>
    <s v="NAoPri"/>
    <n v="2022"/>
    <s v="Q3"/>
    <s v="Q3-2022"/>
    <x v="26"/>
    <x v="26"/>
    <s v="E56000035"/>
    <s v="East of England"/>
    <s v="bcs_yes"/>
    <n v="179"/>
    <n v="0.87709000000000004"/>
  </r>
  <r>
    <s v="NAoPri"/>
    <n v="2022"/>
    <s v="Q4"/>
    <s v="Q4-2022"/>
    <x v="26"/>
    <x v="26"/>
    <s v="E56000035"/>
    <s v="East of England"/>
    <s v="bcs_yes"/>
    <n v="166"/>
    <n v="0.90361000000000002"/>
  </r>
  <r>
    <s v="NAoPri"/>
    <n v="2023"/>
    <s v="Q1"/>
    <s v="Q1-2023"/>
    <x v="26"/>
    <x v="26"/>
    <s v="E56000035"/>
    <s v="East of England"/>
    <s v="bcs_yes"/>
    <n v="159"/>
    <n v="0.86792000000000002"/>
  </r>
  <r>
    <s v="NAoPri"/>
    <n v="2018"/>
    <s v="Q1"/>
    <s v="Q1-2018"/>
    <x v="27"/>
    <x v="27"/>
    <s v="E56000012"/>
    <s v="Surrey and Sussex"/>
    <s v="bcs_yes"/>
    <n v="69"/>
    <n v="0.72463999999999995"/>
  </r>
  <r>
    <s v="NAoPri"/>
    <n v="2018"/>
    <s v="Q2"/>
    <s v="Q2-2018"/>
    <x v="27"/>
    <x v="27"/>
    <s v="E56000012"/>
    <s v="Surrey and Sussex"/>
    <s v="bcs_yes"/>
    <n v="70"/>
    <n v="0.7"/>
  </r>
  <r>
    <s v="NAoPri"/>
    <n v="2018"/>
    <s v="Q3"/>
    <s v="Q3-2018"/>
    <x v="27"/>
    <x v="27"/>
    <s v="E56000012"/>
    <s v="Surrey and Sussex"/>
    <s v="bcs_yes"/>
    <n v="66"/>
    <n v="0.77273000000000003"/>
  </r>
  <r>
    <s v="NAoPri"/>
    <n v="2018"/>
    <s v="Q4"/>
    <s v="Q4-2018"/>
    <x v="27"/>
    <x v="27"/>
    <s v="E56000012"/>
    <s v="Surrey and Sussex"/>
    <s v="bcs_yes"/>
    <n v="56"/>
    <n v="0.71428999999999998"/>
  </r>
  <r>
    <s v="NAoPri"/>
    <n v="2019"/>
    <s v="Q1"/>
    <s v="Q1-2019"/>
    <x v="27"/>
    <x v="27"/>
    <s v="E56000012"/>
    <s v="Surrey and Sussex"/>
    <s v="bcs_yes"/>
    <n v="78"/>
    <n v="0.73077000000000003"/>
  </r>
  <r>
    <s v="NAoPri"/>
    <n v="2019"/>
    <s v="Q2"/>
    <s v="Q2-2019"/>
    <x v="27"/>
    <x v="27"/>
    <s v="E56000012"/>
    <s v="Surrey and Sussex"/>
    <s v="bcs_yes"/>
    <n v="62"/>
    <n v="0.72580999999999996"/>
  </r>
  <r>
    <s v="NAoPri"/>
    <n v="2019"/>
    <s v="Q3"/>
    <s v="Q3-2019"/>
    <x v="27"/>
    <x v="27"/>
    <s v="E56000012"/>
    <s v="Surrey and Sussex"/>
    <s v="bcs_yes"/>
    <n v="77"/>
    <n v="0.79220999999999997"/>
  </r>
  <r>
    <s v="NAoPri"/>
    <n v="2019"/>
    <s v="Q4"/>
    <s v="Q4-2019"/>
    <x v="27"/>
    <x v="27"/>
    <s v="E56000012"/>
    <s v="Surrey and Sussex"/>
    <s v="bcs_yes"/>
    <n v="79"/>
    <n v="0.82277999999999996"/>
  </r>
  <r>
    <s v="NAoPri"/>
    <n v="2020"/>
    <s v="Q1"/>
    <s v="Q1-2020"/>
    <x v="27"/>
    <x v="27"/>
    <s v="E56000012"/>
    <s v="Surrey and Sussex"/>
    <s v="bcs_yes"/>
    <n v="71"/>
    <n v="0.70423000000000002"/>
  </r>
  <r>
    <s v="NAoPri"/>
    <n v="2020"/>
    <s v="Q2"/>
    <s v="Q2-2020"/>
    <x v="27"/>
    <x v="27"/>
    <s v="E56000012"/>
    <s v="Surrey and Sussex"/>
    <s v="bcs_yes"/>
    <n v="36"/>
    <n v="0.77778000000000003"/>
  </r>
  <r>
    <s v="NAoPri"/>
    <n v="2020"/>
    <s v="Q3"/>
    <s v="Q3-2020"/>
    <x v="27"/>
    <x v="27"/>
    <s v="E56000012"/>
    <s v="Surrey and Sussex"/>
    <s v="bcs_yes"/>
    <n v="58"/>
    <n v="0.75861999999999996"/>
  </r>
  <r>
    <s v="NAoPri"/>
    <n v="2020"/>
    <s v="Q4"/>
    <s v="Q4-2020"/>
    <x v="27"/>
    <x v="27"/>
    <s v="E56000012"/>
    <s v="Surrey and Sussex"/>
    <s v="bcs_yes"/>
    <n v="55"/>
    <n v="0.78181999999999996"/>
  </r>
  <r>
    <s v="NAoPri"/>
    <n v="2021"/>
    <s v="Q1"/>
    <s v="Q1-2021"/>
    <x v="27"/>
    <x v="27"/>
    <s v="E56000012"/>
    <s v="Surrey and Sussex"/>
    <s v="bcs_yes"/>
    <n v="49"/>
    <n v="0.77551000000000003"/>
  </r>
  <r>
    <s v="NAoPri"/>
    <n v="2021"/>
    <s v="Q2"/>
    <s v="Q2-2021"/>
    <x v="27"/>
    <x v="27"/>
    <s v="E56000012"/>
    <s v="Surrey and Sussex"/>
    <s v="bcs_yes"/>
    <n v="58"/>
    <n v="0.75861999999999996"/>
  </r>
  <r>
    <s v="NAoPri"/>
    <n v="2021"/>
    <s v="Q3"/>
    <s v="Q3-2021"/>
    <x v="27"/>
    <x v="27"/>
    <s v="E56000012"/>
    <s v="Surrey and Sussex"/>
    <s v="bcs_yes"/>
    <n v="67"/>
    <n v="0.74626999999999999"/>
  </r>
  <r>
    <s v="NAoPri"/>
    <n v="2021"/>
    <s v="Q4"/>
    <s v="Q4-2021"/>
    <x v="27"/>
    <x v="27"/>
    <s v="E56000012"/>
    <s v="Surrey and Sussex"/>
    <s v="bcs_yes"/>
    <n v="79"/>
    <n v="0.75949"/>
  </r>
  <r>
    <s v="NAoPri"/>
    <n v="2022"/>
    <s v="Q1"/>
    <s v="Q1-2022"/>
    <x v="27"/>
    <x v="27"/>
    <s v="E56000012"/>
    <s v="Surrey and Sussex"/>
    <s v="bcs_yes"/>
    <n v="64"/>
    <n v="0.82813000000000003"/>
  </r>
  <r>
    <s v="NAoPri"/>
    <n v="2022"/>
    <s v="Q2"/>
    <s v="Q2-2022"/>
    <x v="27"/>
    <x v="27"/>
    <s v="E56000012"/>
    <s v="Surrey and Sussex"/>
    <s v="bcs_yes"/>
    <n v="71"/>
    <n v="0.80281999999999998"/>
  </r>
  <r>
    <s v="NAoPri"/>
    <n v="2022"/>
    <s v="Q3"/>
    <s v="Q3-2022"/>
    <x v="27"/>
    <x v="27"/>
    <s v="E56000012"/>
    <s v="Surrey and Sussex"/>
    <s v="bcs_yes"/>
    <n v="75"/>
    <n v="0.77332999999999996"/>
  </r>
  <r>
    <s v="NAoPri"/>
    <n v="2022"/>
    <s v="Q4"/>
    <s v="Q4-2022"/>
    <x v="27"/>
    <x v="27"/>
    <s v="E56000012"/>
    <s v="Surrey and Sussex"/>
    <s v="bcs_yes"/>
    <n v="52"/>
    <n v="0.73077000000000003"/>
  </r>
  <r>
    <s v="NAoPri"/>
    <n v="2023"/>
    <s v="Q1"/>
    <s v="Q1-2023"/>
    <x v="27"/>
    <x v="27"/>
    <s v="E56000012"/>
    <s v="Surrey and Sussex"/>
    <s v="bcs_yes"/>
    <n v="70"/>
    <n v="0.74285999999999996"/>
  </r>
  <r>
    <s v="NAoPri"/>
    <n v="2018"/>
    <s v="Q1"/>
    <s v="Q1-2018"/>
    <x v="28"/>
    <x v="28"/>
    <s v="E56000035"/>
    <s v="East of England"/>
    <s v="bcs_yes"/>
    <n v="73"/>
    <n v="0.73973"/>
  </r>
  <r>
    <s v="NAoPri"/>
    <n v="2018"/>
    <s v="Q2"/>
    <s v="Q2-2018"/>
    <x v="28"/>
    <x v="28"/>
    <s v="E56000035"/>
    <s v="East of England"/>
    <s v="bcs_yes"/>
    <n v="78"/>
    <n v="0.88461999999999996"/>
  </r>
  <r>
    <s v="NAoPri"/>
    <n v="2018"/>
    <s v="Q3"/>
    <s v="Q3-2018"/>
    <x v="28"/>
    <x v="28"/>
    <s v="E56000035"/>
    <s v="East of England"/>
    <s v="bcs_yes"/>
    <n v="84"/>
    <n v="0.78571000000000002"/>
  </r>
  <r>
    <s v="NAoPri"/>
    <n v="2018"/>
    <s v="Q4"/>
    <s v="Q4-2018"/>
    <x v="28"/>
    <x v="28"/>
    <s v="E56000035"/>
    <s v="East of England"/>
    <s v="bcs_yes"/>
    <n v="100"/>
    <n v="0.8"/>
  </r>
  <r>
    <s v="NAoPri"/>
    <n v="2019"/>
    <s v="Q1"/>
    <s v="Q1-2019"/>
    <x v="28"/>
    <x v="28"/>
    <s v="E56000035"/>
    <s v="East of England"/>
    <s v="bcs_yes"/>
    <n v="70"/>
    <n v="0.77142999999999995"/>
  </r>
  <r>
    <s v="NAoPri"/>
    <n v="2019"/>
    <s v="Q2"/>
    <s v="Q2-2019"/>
    <x v="28"/>
    <x v="28"/>
    <s v="E56000035"/>
    <s v="East of England"/>
    <s v="bcs_yes"/>
    <n v="83"/>
    <n v="0.79518"/>
  </r>
  <r>
    <s v="NAoPri"/>
    <n v="2019"/>
    <s v="Q3"/>
    <s v="Q3-2019"/>
    <x v="28"/>
    <x v="28"/>
    <s v="E56000035"/>
    <s v="East of England"/>
    <s v="bcs_yes"/>
    <n v="87"/>
    <n v="0.81608999999999998"/>
  </r>
  <r>
    <s v="NAoPri"/>
    <n v="2019"/>
    <s v="Q4"/>
    <s v="Q4-2019"/>
    <x v="28"/>
    <x v="28"/>
    <s v="E56000035"/>
    <s v="East of England"/>
    <s v="bcs_yes"/>
    <n v="69"/>
    <n v="0.72463999999999995"/>
  </r>
  <r>
    <s v="NAoPri"/>
    <n v="2020"/>
    <s v="Q1"/>
    <s v="Q1-2020"/>
    <x v="28"/>
    <x v="28"/>
    <s v="E56000035"/>
    <s v="East of England"/>
    <s v="bcs_yes"/>
    <n v="57"/>
    <n v="0.92981999999999998"/>
  </r>
  <r>
    <s v="NAoPri"/>
    <n v="2020"/>
    <s v="Q2"/>
    <s v="Q2-2020"/>
    <x v="28"/>
    <x v="28"/>
    <s v="E56000035"/>
    <s v="East of England"/>
    <s v="bcs_yes"/>
    <n v="62"/>
    <n v="0.83870999999999996"/>
  </r>
  <r>
    <s v="NAoPri"/>
    <n v="2020"/>
    <s v="Q3"/>
    <s v="Q3-2020"/>
    <x v="28"/>
    <x v="28"/>
    <s v="E56000035"/>
    <s v="East of England"/>
    <s v="bcs_yes"/>
    <n v="62"/>
    <n v="0.82257999999999998"/>
  </r>
  <r>
    <s v="NAoPri"/>
    <n v="2020"/>
    <s v="Q4"/>
    <s v="Q4-2020"/>
    <x v="28"/>
    <x v="28"/>
    <s v="E56000035"/>
    <s v="East of England"/>
    <s v="bcs_yes"/>
    <n v="88"/>
    <n v="0.81818000000000002"/>
  </r>
  <r>
    <s v="NAoPri"/>
    <n v="2021"/>
    <s v="Q1"/>
    <s v="Q1-2021"/>
    <x v="28"/>
    <x v="28"/>
    <s v="E56000035"/>
    <s v="East of England"/>
    <s v="bcs_yes"/>
    <n v="73"/>
    <n v="0.86301000000000005"/>
  </r>
  <r>
    <s v="NAoPri"/>
    <n v="2021"/>
    <s v="Q2"/>
    <s v="Q2-2021"/>
    <x v="28"/>
    <x v="28"/>
    <s v="E56000035"/>
    <s v="East of England"/>
    <s v="bcs_yes"/>
    <n v="61"/>
    <n v="0.78688999999999998"/>
  </r>
  <r>
    <s v="NAoPri"/>
    <n v="2021"/>
    <s v="Q3"/>
    <s v="Q3-2021"/>
    <x v="28"/>
    <x v="28"/>
    <s v="E56000035"/>
    <s v="East of England"/>
    <s v="bcs_yes"/>
    <n v="76"/>
    <n v="0.88158000000000003"/>
  </r>
  <r>
    <s v="NAoPri"/>
    <n v="2021"/>
    <s v="Q4"/>
    <s v="Q4-2021"/>
    <x v="28"/>
    <x v="28"/>
    <s v="E56000035"/>
    <s v="East of England"/>
    <s v="bcs_yes"/>
    <n v="91"/>
    <n v="0.83516000000000001"/>
  </r>
  <r>
    <s v="NAoPri"/>
    <n v="2022"/>
    <s v="Q1"/>
    <s v="Q1-2022"/>
    <x v="28"/>
    <x v="28"/>
    <s v="E56000035"/>
    <s v="East of England"/>
    <s v="bcs_yes"/>
    <n v="85"/>
    <n v="0.89412000000000003"/>
  </r>
  <r>
    <s v="NAoPri"/>
    <n v="2022"/>
    <s v="Q2"/>
    <s v="Q2-2022"/>
    <x v="28"/>
    <x v="28"/>
    <s v="E56000035"/>
    <s v="East of England"/>
    <s v="bcs_yes"/>
    <n v="87"/>
    <n v="0.82759000000000005"/>
  </r>
  <r>
    <s v="NAoPri"/>
    <n v="2022"/>
    <s v="Q3"/>
    <s v="Q3-2022"/>
    <x v="28"/>
    <x v="28"/>
    <s v="E56000035"/>
    <s v="East of England"/>
    <s v="bcs_yes"/>
    <n v="81"/>
    <n v="0.82716000000000001"/>
  </r>
  <r>
    <s v="NAoPri"/>
    <n v="2022"/>
    <s v="Q4"/>
    <s v="Q4-2022"/>
    <x v="28"/>
    <x v="28"/>
    <s v="E56000035"/>
    <s v="East of England"/>
    <s v="bcs_yes"/>
    <n v="48"/>
    <n v="0.83333000000000002"/>
  </r>
  <r>
    <s v="NAoPri"/>
    <n v="2023"/>
    <s v="Q1"/>
    <s v="Q1-2023"/>
    <x v="28"/>
    <x v="28"/>
    <s v="E56000035"/>
    <s v="East of England"/>
    <s v="bcs_yes"/>
    <n v="74"/>
    <n v="0.82432000000000005"/>
  </r>
  <r>
    <s v="NAoPri"/>
    <n v="2018"/>
    <s v="Q1"/>
    <s v="Q1-2018"/>
    <x v="29"/>
    <x v="29"/>
    <s v="E56000035"/>
    <s v="East of England"/>
    <s v="bcs_yes"/>
    <n v="1289"/>
    <n v="0.83087999999999995"/>
  </r>
  <r>
    <s v="NAoPri"/>
    <n v="2018"/>
    <s v="Q2"/>
    <s v="Q2-2018"/>
    <x v="29"/>
    <x v="29"/>
    <s v="E56000035"/>
    <s v="East of England"/>
    <s v="bcs_yes"/>
    <n v="1478"/>
    <n v="0.84709000000000001"/>
  </r>
  <r>
    <s v="NAoPri"/>
    <n v="2018"/>
    <s v="Q3"/>
    <s v="Q3-2018"/>
    <x v="29"/>
    <x v="29"/>
    <s v="E56000035"/>
    <s v="East of England"/>
    <s v="bcs_yes"/>
    <n v="1503"/>
    <n v="0.82901000000000002"/>
  </r>
  <r>
    <s v="NAoPri"/>
    <n v="2018"/>
    <s v="Q4"/>
    <s v="Q4-2018"/>
    <x v="29"/>
    <x v="29"/>
    <s v="E56000035"/>
    <s v="East of England"/>
    <s v="bcs_yes"/>
    <n v="1449"/>
    <n v="0.83919999999999995"/>
  </r>
  <r>
    <s v="NAoPri"/>
    <n v="2019"/>
    <s v="Q1"/>
    <s v="Q1-2019"/>
    <x v="29"/>
    <x v="29"/>
    <s v="E56000035"/>
    <s v="East of England"/>
    <s v="bcs_yes"/>
    <n v="1418"/>
    <n v="0.84626000000000001"/>
  </r>
  <r>
    <s v="NAoPri"/>
    <n v="2019"/>
    <s v="Q2"/>
    <s v="Q2-2019"/>
    <x v="29"/>
    <x v="29"/>
    <s v="E56000035"/>
    <s v="East of England"/>
    <s v="bcs_yes"/>
    <n v="1379"/>
    <n v="0.83030999999999999"/>
  </r>
  <r>
    <s v="NAoPri"/>
    <n v="2019"/>
    <s v="Q3"/>
    <s v="Q3-2019"/>
    <x v="29"/>
    <x v="29"/>
    <s v="E56000035"/>
    <s v="East of England"/>
    <s v="bcs_yes"/>
    <n v="1426"/>
    <n v="0.83940999999999999"/>
  </r>
  <r>
    <s v="NAoPri"/>
    <n v="2019"/>
    <s v="Q4"/>
    <s v="Q4-2019"/>
    <x v="29"/>
    <x v="29"/>
    <s v="E56000035"/>
    <s v="East of England"/>
    <s v="bcs_yes"/>
    <n v="1392"/>
    <n v="0.84555000000000002"/>
  </r>
  <r>
    <s v="NAoPri"/>
    <n v="2020"/>
    <s v="Q1"/>
    <s v="Q1-2020"/>
    <x v="29"/>
    <x v="29"/>
    <s v="E56000035"/>
    <s v="East of England"/>
    <s v="bcs_yes"/>
    <n v="1294"/>
    <n v="0.84467000000000003"/>
  </r>
  <r>
    <s v="NAoPri"/>
    <n v="2020"/>
    <s v="Q2"/>
    <s v="Q2-2020"/>
    <x v="29"/>
    <x v="29"/>
    <s v="E56000035"/>
    <s v="East of England"/>
    <s v="bcs_yes"/>
    <n v="764"/>
    <n v="0.79842999999999997"/>
  </r>
  <r>
    <s v="NAoPri"/>
    <n v="2020"/>
    <s v="Q3"/>
    <s v="Q3-2020"/>
    <x v="29"/>
    <x v="29"/>
    <s v="E56000035"/>
    <s v="East of England"/>
    <s v="bcs_yes"/>
    <n v="1166"/>
    <n v="0.80961000000000005"/>
  </r>
  <r>
    <s v="NAoPri"/>
    <n v="2020"/>
    <s v="Q4"/>
    <s v="Q4-2020"/>
    <x v="29"/>
    <x v="29"/>
    <s v="E56000035"/>
    <s v="East of England"/>
    <s v="bcs_yes"/>
    <n v="1351"/>
    <n v="0.84382000000000001"/>
  </r>
  <r>
    <s v="NAoPri"/>
    <n v="2021"/>
    <s v="Q1"/>
    <s v="Q1-2021"/>
    <x v="29"/>
    <x v="29"/>
    <s v="E56000035"/>
    <s v="East of England"/>
    <s v="bcs_yes"/>
    <n v="1304"/>
    <n v="0.85199000000000003"/>
  </r>
  <r>
    <s v="NAoPri"/>
    <n v="2021"/>
    <s v="Q2"/>
    <s v="Q2-2021"/>
    <x v="29"/>
    <x v="29"/>
    <s v="E56000035"/>
    <s v="East of England"/>
    <s v="bcs_yes"/>
    <n v="1463"/>
    <n v="0.86192999999999997"/>
  </r>
  <r>
    <s v="NAoPri"/>
    <n v="2021"/>
    <s v="Q3"/>
    <s v="Q3-2021"/>
    <x v="29"/>
    <x v="29"/>
    <s v="E56000035"/>
    <s v="East of England"/>
    <s v="bcs_yes"/>
    <n v="1518"/>
    <n v="0.85441"/>
  </r>
  <r>
    <s v="NAoPri"/>
    <n v="2021"/>
    <s v="Q4"/>
    <s v="Q4-2021"/>
    <x v="29"/>
    <x v="29"/>
    <s v="E56000035"/>
    <s v="East of England"/>
    <s v="bcs_yes"/>
    <n v="1399"/>
    <n v="0.83487999999999996"/>
  </r>
  <r>
    <s v="NAoPri"/>
    <n v="2022"/>
    <s v="Q1"/>
    <s v="Q1-2022"/>
    <x v="29"/>
    <x v="29"/>
    <s v="E56000035"/>
    <s v="East of England"/>
    <s v="bcs_yes"/>
    <n v="1306"/>
    <n v="0.86294000000000004"/>
  </r>
  <r>
    <s v="NAoPri"/>
    <n v="2022"/>
    <s v="Q2"/>
    <s v="Q2-2022"/>
    <x v="29"/>
    <x v="29"/>
    <s v="E56000035"/>
    <s v="East of England"/>
    <s v="bcs_yes"/>
    <n v="1427"/>
    <n v="0.86614999999999998"/>
  </r>
  <r>
    <s v="NAoPri"/>
    <n v="2022"/>
    <s v="Q3"/>
    <s v="Q3-2022"/>
    <x v="29"/>
    <x v="29"/>
    <s v="E56000035"/>
    <s v="East of England"/>
    <s v="bcs_yes"/>
    <n v="1397"/>
    <n v="0.85897999999999997"/>
  </r>
  <r>
    <s v="NAoPri"/>
    <n v="2022"/>
    <s v="Q4"/>
    <s v="Q4-2022"/>
    <x v="29"/>
    <x v="29"/>
    <s v="E56000035"/>
    <s v="East of England"/>
    <s v="bcs_yes"/>
    <n v="1323"/>
    <n v="0.8458"/>
  </r>
  <r>
    <s v="NAoPri"/>
    <n v="2023"/>
    <s v="Q1"/>
    <s v="Q1-2023"/>
    <x v="29"/>
    <x v="29"/>
    <s v="E56000035"/>
    <s v="East of England"/>
    <s v="bcs_yes"/>
    <n v="1400"/>
    <n v="0.85714000000000001"/>
  </r>
  <r>
    <s v="NAoPri"/>
    <n v="2018"/>
    <s v="Q1"/>
    <s v="Q1-2018"/>
    <x v="30"/>
    <x v="30"/>
    <s v="E920000001"/>
    <s v="England"/>
    <s v="bcs_yes"/>
    <n v="10560"/>
    <n v="0.84830000000000005"/>
  </r>
  <r>
    <s v="NAoPri"/>
    <n v="2018"/>
    <s v="Q2"/>
    <s v="Q2-2018"/>
    <x v="30"/>
    <x v="30"/>
    <s v="E920000001"/>
    <s v="England"/>
    <s v="bcs_yes"/>
    <n v="11847"/>
    <n v="0.85524"/>
  </r>
  <r>
    <s v="NAoPri"/>
    <n v="2018"/>
    <s v="Q3"/>
    <s v="Q3-2018"/>
    <x v="30"/>
    <x v="30"/>
    <s v="E920000001"/>
    <s v="England"/>
    <s v="bcs_yes"/>
    <n v="12233"/>
    <n v="0.85572000000000004"/>
  </r>
  <r>
    <s v="NAoPri"/>
    <n v="2018"/>
    <s v="Q4"/>
    <s v="Q4-2018"/>
    <x v="30"/>
    <x v="30"/>
    <s v="E920000001"/>
    <s v="England"/>
    <s v="bcs_yes"/>
    <n v="11464"/>
    <n v="0.85877999999999999"/>
  </r>
  <r>
    <s v="NAoPri"/>
    <n v="2019"/>
    <s v="Q1"/>
    <s v="Q1-2019"/>
    <x v="30"/>
    <x v="30"/>
    <s v="E920000001"/>
    <s v="England"/>
    <s v="bcs_yes"/>
    <n v="11126"/>
    <n v="0.85007999999999995"/>
  </r>
  <r>
    <s v="NAoPri"/>
    <n v="2019"/>
    <s v="Q2"/>
    <s v="Q2-2019"/>
    <x v="30"/>
    <x v="30"/>
    <s v="E920000001"/>
    <s v="England"/>
    <s v="bcs_yes"/>
    <n v="11709"/>
    <n v="0.85524"/>
  </r>
  <r>
    <s v="NAoPri"/>
    <n v="2019"/>
    <s v="Q3"/>
    <s v="Q3-2019"/>
    <x v="30"/>
    <x v="30"/>
    <s v="E920000001"/>
    <s v="England"/>
    <s v="bcs_yes"/>
    <n v="11876"/>
    <n v="0.85079000000000005"/>
  </r>
  <r>
    <s v="NAoPri"/>
    <n v="2019"/>
    <s v="Q4"/>
    <s v="Q4-2019"/>
    <x v="30"/>
    <x v="30"/>
    <s v="E920000001"/>
    <s v="England"/>
    <s v="bcs_yes"/>
    <n v="11625"/>
    <n v="0.85265000000000002"/>
  </r>
  <r>
    <s v="NAoPri"/>
    <n v="2020"/>
    <s v="Q1"/>
    <s v="Q1-2020"/>
    <x v="30"/>
    <x v="30"/>
    <s v="E920000001"/>
    <s v="England"/>
    <s v="bcs_yes"/>
    <n v="11029"/>
    <n v="0.84214"/>
  </r>
  <r>
    <s v="NAoPri"/>
    <n v="2020"/>
    <s v="Q2"/>
    <s v="Q2-2020"/>
    <x v="30"/>
    <x v="30"/>
    <s v="E920000001"/>
    <s v="England"/>
    <s v="bcs_yes"/>
    <n v="5887"/>
    <n v="0.81738999999999995"/>
  </r>
  <r>
    <s v="NAoPri"/>
    <n v="2020"/>
    <s v="Q3"/>
    <s v="Q3-2020"/>
    <x v="30"/>
    <x v="30"/>
    <s v="E920000001"/>
    <s v="England"/>
    <s v="bcs_yes"/>
    <n v="8622"/>
    <n v="0.82706999999999997"/>
  </r>
  <r>
    <s v="NAoPri"/>
    <n v="2020"/>
    <s v="Q4"/>
    <s v="Q4-2020"/>
    <x v="30"/>
    <x v="30"/>
    <s v="E920000001"/>
    <s v="England"/>
    <s v="bcs_yes"/>
    <n v="10781"/>
    <n v="0.85233000000000003"/>
  </r>
  <r>
    <s v="NAoPri"/>
    <n v="2021"/>
    <s v="Q1"/>
    <s v="Q1-2021"/>
    <x v="30"/>
    <x v="30"/>
    <s v="E920000001"/>
    <s v="England"/>
    <s v="bcs_yes"/>
    <n v="10575"/>
    <n v="0.86184000000000005"/>
  </r>
  <r>
    <s v="NAoPri"/>
    <n v="2021"/>
    <s v="Q2"/>
    <s v="Q2-2021"/>
    <x v="30"/>
    <x v="30"/>
    <s v="E920000001"/>
    <s v="England"/>
    <s v="bcs_yes"/>
    <n v="11774"/>
    <n v="0.85790999999999995"/>
  </r>
  <r>
    <s v="NAoPri"/>
    <n v="2021"/>
    <s v="Q3"/>
    <s v="Q3-2021"/>
    <x v="30"/>
    <x v="30"/>
    <s v="E920000001"/>
    <s v="England"/>
    <s v="bcs_yes"/>
    <n v="12102"/>
    <n v="0.85472999999999999"/>
  </r>
  <r>
    <s v="NAoPri"/>
    <n v="2021"/>
    <s v="Q4"/>
    <s v="Q4-2021"/>
    <x v="30"/>
    <x v="30"/>
    <s v="E920000001"/>
    <s v="England"/>
    <s v="bcs_yes"/>
    <n v="11959"/>
    <n v="0.86302999999999996"/>
  </r>
  <r>
    <s v="NAoPri"/>
    <n v="2022"/>
    <s v="Q1"/>
    <s v="Q1-2022"/>
    <x v="30"/>
    <x v="30"/>
    <s v="E920000001"/>
    <s v="England"/>
    <s v="bcs_yes"/>
    <n v="11571"/>
    <n v="0.86423000000000005"/>
  </r>
  <r>
    <s v="NAoPri"/>
    <n v="2022"/>
    <s v="Q2"/>
    <s v="Q2-2022"/>
    <x v="30"/>
    <x v="30"/>
    <s v="E920000001"/>
    <s v="England"/>
    <s v="bcs_yes"/>
    <n v="11752"/>
    <n v="0.85797999999999996"/>
  </r>
  <r>
    <s v="NAoPri"/>
    <n v="2022"/>
    <s v="Q3"/>
    <s v="Q3-2022"/>
    <x v="30"/>
    <x v="30"/>
    <s v="E920000001"/>
    <s v="England"/>
    <s v="bcs_yes"/>
    <n v="12005"/>
    <n v="0.85080999999999996"/>
  </r>
  <r>
    <s v="NAoPri"/>
    <n v="2022"/>
    <s v="Q4"/>
    <s v="Q4-2022"/>
    <x v="30"/>
    <x v="30"/>
    <s v="E920000001"/>
    <s v="England"/>
    <s v="bcs_yes"/>
    <n v="11475"/>
    <n v="0.85358999999999996"/>
  </r>
  <r>
    <s v="NAoPri"/>
    <n v="2023"/>
    <s v="Q1"/>
    <s v="Q1-2023"/>
    <x v="30"/>
    <x v="30"/>
    <s v="E920000001"/>
    <s v="England"/>
    <s v="bcs_yes"/>
    <n v="11624"/>
    <n v="0.85650000000000004"/>
  </r>
  <r>
    <s v="NAoPri"/>
    <n v="2018"/>
    <s v="Q1"/>
    <s v="Q1-2018"/>
    <x v="31"/>
    <x v="31"/>
    <s v="E56000012"/>
    <s v="Surrey and Sussex"/>
    <s v="bcs_yes"/>
    <n v="147"/>
    <n v="0.81633"/>
  </r>
  <r>
    <s v="NAoPri"/>
    <n v="2018"/>
    <s v="Q2"/>
    <s v="Q2-2018"/>
    <x v="31"/>
    <x v="31"/>
    <s v="E56000012"/>
    <s v="Surrey and Sussex"/>
    <s v="bcs_yes"/>
    <n v="177"/>
    <n v="0.80225999999999997"/>
  </r>
  <r>
    <s v="NAoPri"/>
    <n v="2018"/>
    <s v="Q3"/>
    <s v="Q3-2018"/>
    <x v="31"/>
    <x v="31"/>
    <s v="E56000012"/>
    <s v="Surrey and Sussex"/>
    <s v="bcs_yes"/>
    <n v="173"/>
    <n v="0.82659000000000005"/>
  </r>
  <r>
    <s v="NAoPri"/>
    <n v="2018"/>
    <s v="Q4"/>
    <s v="Q4-2018"/>
    <x v="31"/>
    <x v="31"/>
    <s v="E56000012"/>
    <s v="Surrey and Sussex"/>
    <s v="bcs_yes"/>
    <n v="169"/>
    <n v="0.82249000000000005"/>
  </r>
  <r>
    <s v="NAoPri"/>
    <n v="2019"/>
    <s v="Q1"/>
    <s v="Q1-2019"/>
    <x v="31"/>
    <x v="31"/>
    <s v="E56000012"/>
    <s v="Surrey and Sussex"/>
    <s v="bcs_yes"/>
    <n v="150"/>
    <n v="0.8"/>
  </r>
  <r>
    <s v="NAoPri"/>
    <n v="2019"/>
    <s v="Q2"/>
    <s v="Q2-2019"/>
    <x v="31"/>
    <x v="31"/>
    <s v="E56000012"/>
    <s v="Surrey and Sussex"/>
    <s v="bcs_yes"/>
    <n v="160"/>
    <n v="0.82499999999999996"/>
  </r>
  <r>
    <s v="NAoPri"/>
    <n v="2019"/>
    <s v="Q3"/>
    <s v="Q3-2019"/>
    <x v="31"/>
    <x v="31"/>
    <s v="E56000012"/>
    <s v="Surrey and Sussex"/>
    <s v="bcs_yes"/>
    <n v="161"/>
    <n v="0.78881999999999997"/>
  </r>
  <r>
    <s v="NAoPri"/>
    <n v="2019"/>
    <s v="Q4"/>
    <s v="Q4-2019"/>
    <x v="31"/>
    <x v="31"/>
    <s v="E56000012"/>
    <s v="Surrey and Sussex"/>
    <s v="bcs_yes"/>
    <n v="154"/>
    <n v="0.81169000000000002"/>
  </r>
  <r>
    <s v="NAoPri"/>
    <n v="2020"/>
    <s v="Q1"/>
    <s v="Q1-2020"/>
    <x v="31"/>
    <x v="31"/>
    <s v="E56000012"/>
    <s v="Surrey and Sussex"/>
    <s v="bcs_yes"/>
    <n v="180"/>
    <n v="0.85"/>
  </r>
  <r>
    <s v="NAoPri"/>
    <n v="2020"/>
    <s v="Q2"/>
    <s v="Q2-2020"/>
    <x v="31"/>
    <x v="31"/>
    <s v="E56000012"/>
    <s v="Surrey and Sussex"/>
    <s v="bcs_yes"/>
    <n v="98"/>
    <n v="0.77551000000000003"/>
  </r>
  <r>
    <s v="NAoPri"/>
    <n v="2020"/>
    <s v="Q3"/>
    <s v="Q3-2020"/>
    <x v="31"/>
    <x v="31"/>
    <s v="E56000012"/>
    <s v="Surrey and Sussex"/>
    <s v="bcs_yes"/>
    <n v="136"/>
    <n v="0.80881999999999998"/>
  </r>
  <r>
    <s v="NAoPri"/>
    <n v="2020"/>
    <s v="Q4"/>
    <s v="Q4-2020"/>
    <x v="31"/>
    <x v="31"/>
    <s v="E56000012"/>
    <s v="Surrey and Sussex"/>
    <s v="bcs_yes"/>
    <n v="179"/>
    <n v="0.74860000000000004"/>
  </r>
  <r>
    <s v="NAoPri"/>
    <n v="2021"/>
    <s v="Q1"/>
    <s v="Q1-2021"/>
    <x v="31"/>
    <x v="31"/>
    <s v="E56000012"/>
    <s v="Surrey and Sussex"/>
    <s v="bcs_yes"/>
    <n v="174"/>
    <n v="0.79310000000000003"/>
  </r>
  <r>
    <s v="NAoPri"/>
    <n v="2021"/>
    <s v="Q2"/>
    <s v="Q2-2021"/>
    <x v="31"/>
    <x v="31"/>
    <s v="E56000012"/>
    <s v="Surrey and Sussex"/>
    <s v="bcs_yes"/>
    <n v="168"/>
    <n v="0.83928999999999998"/>
  </r>
  <r>
    <s v="NAoPri"/>
    <n v="2021"/>
    <s v="Q3"/>
    <s v="Q3-2021"/>
    <x v="31"/>
    <x v="31"/>
    <s v="E56000012"/>
    <s v="Surrey and Sussex"/>
    <s v="bcs_yes"/>
    <n v="185"/>
    <n v="0.78378000000000003"/>
  </r>
  <r>
    <s v="NAoPri"/>
    <n v="2021"/>
    <s v="Q4"/>
    <s v="Q4-2021"/>
    <x v="31"/>
    <x v="31"/>
    <s v="E56000012"/>
    <s v="Surrey and Sussex"/>
    <s v="bcs_yes"/>
    <n v="186"/>
    <n v="0.79569999999999996"/>
  </r>
  <r>
    <s v="NAoPri"/>
    <n v="2022"/>
    <s v="Q1"/>
    <s v="Q1-2022"/>
    <x v="31"/>
    <x v="31"/>
    <s v="E56000012"/>
    <s v="Surrey and Sussex"/>
    <s v="bcs_yes"/>
    <n v="174"/>
    <n v="0.76436999999999999"/>
  </r>
  <r>
    <s v="NAoPri"/>
    <n v="2022"/>
    <s v="Q2"/>
    <s v="Q2-2022"/>
    <x v="31"/>
    <x v="31"/>
    <s v="E56000012"/>
    <s v="Surrey and Sussex"/>
    <s v="bcs_yes"/>
    <n v="136"/>
    <n v="0.77205999999999997"/>
  </r>
  <r>
    <s v="NAoPri"/>
    <n v="2022"/>
    <s v="Q3"/>
    <s v="Q3-2022"/>
    <x v="31"/>
    <x v="31"/>
    <s v="E56000012"/>
    <s v="Surrey and Sussex"/>
    <s v="bcs_yes"/>
    <n v="156"/>
    <n v="0.71794999999999998"/>
  </r>
  <r>
    <s v="NAoPri"/>
    <n v="2022"/>
    <s v="Q4"/>
    <s v="Q4-2022"/>
    <x v="31"/>
    <x v="31"/>
    <s v="E56000012"/>
    <s v="Surrey and Sussex"/>
    <s v="bcs_yes"/>
    <n v="163"/>
    <n v="0.77300999999999997"/>
  </r>
  <r>
    <s v="NAoPri"/>
    <n v="2023"/>
    <s v="Q1"/>
    <s v="Q1-2023"/>
    <x v="31"/>
    <x v="31"/>
    <s v="E56000012"/>
    <s v="Surrey and Sussex"/>
    <s v="bcs_yes"/>
    <n v="161"/>
    <n v="0.77639999999999998"/>
  </r>
  <r>
    <s v="NAoPri"/>
    <n v="2018"/>
    <s v="Q1"/>
    <s v="Q1-2018"/>
    <x v="32"/>
    <x v="32"/>
    <s v="E56000029"/>
    <s v="Northern"/>
    <s v="bcs_yes"/>
    <n v="147"/>
    <n v="0.91156000000000004"/>
  </r>
  <r>
    <s v="NAoPri"/>
    <n v="2018"/>
    <s v="Q2"/>
    <s v="Q2-2018"/>
    <x v="32"/>
    <x v="32"/>
    <s v="E56000029"/>
    <s v="Northern"/>
    <s v="bcs_yes"/>
    <n v="148"/>
    <n v="0.89864999999999995"/>
  </r>
  <r>
    <s v="NAoPri"/>
    <n v="2018"/>
    <s v="Q3"/>
    <s v="Q3-2018"/>
    <x v="32"/>
    <x v="32"/>
    <s v="E56000029"/>
    <s v="Northern"/>
    <s v="bcs_yes"/>
    <n v="181"/>
    <n v="0.92264999999999997"/>
  </r>
  <r>
    <s v="NAoPri"/>
    <n v="2018"/>
    <s v="Q4"/>
    <s v="Q4-2018"/>
    <x v="32"/>
    <x v="32"/>
    <s v="E56000029"/>
    <s v="Northern"/>
    <s v="bcs_yes"/>
    <n v="135"/>
    <n v="0.80740999999999996"/>
  </r>
  <r>
    <s v="NAoPri"/>
    <n v="2019"/>
    <s v="Q1"/>
    <s v="Q1-2019"/>
    <x v="32"/>
    <x v="32"/>
    <s v="E56000029"/>
    <s v="Northern"/>
    <s v="bcs_yes"/>
    <n v="125"/>
    <n v="0.89600000000000002"/>
  </r>
  <r>
    <s v="NAoPri"/>
    <n v="2019"/>
    <s v="Q2"/>
    <s v="Q2-2019"/>
    <x v="32"/>
    <x v="32"/>
    <s v="E56000029"/>
    <s v="Northern"/>
    <s v="bcs_yes"/>
    <n v="132"/>
    <n v="0.88636000000000004"/>
  </r>
  <r>
    <s v="NAoPri"/>
    <n v="2019"/>
    <s v="Q3"/>
    <s v="Q3-2019"/>
    <x v="32"/>
    <x v="32"/>
    <s v="E56000029"/>
    <s v="Northern"/>
    <s v="bcs_yes"/>
    <n v="160"/>
    <n v="0.9"/>
  </r>
  <r>
    <s v="NAoPri"/>
    <n v="2019"/>
    <s v="Q4"/>
    <s v="Q4-2019"/>
    <x v="32"/>
    <x v="32"/>
    <s v="E56000029"/>
    <s v="Northern"/>
    <s v="bcs_yes"/>
    <n v="158"/>
    <n v="0.87975000000000003"/>
  </r>
  <r>
    <s v="NAoPri"/>
    <n v="2020"/>
    <s v="Q1"/>
    <s v="Q1-2020"/>
    <x v="32"/>
    <x v="32"/>
    <s v="E56000029"/>
    <s v="Northern"/>
    <s v="bcs_yes"/>
    <n v="145"/>
    <n v="0.86897000000000002"/>
  </r>
  <r>
    <s v="NAoPri"/>
    <n v="2020"/>
    <s v="Q2"/>
    <s v="Q2-2020"/>
    <x v="32"/>
    <x v="32"/>
    <s v="E56000029"/>
    <s v="Northern"/>
    <s v="bcs_yes"/>
    <n v="44"/>
    <n v="0.84091000000000005"/>
  </r>
  <r>
    <s v="NAoPri"/>
    <n v="2020"/>
    <s v="Q3"/>
    <s v="Q3-2020"/>
    <x v="32"/>
    <x v="32"/>
    <s v="E56000029"/>
    <s v="Northern"/>
    <s v="bcs_yes"/>
    <n v="112"/>
    <n v="0.88392999999999999"/>
  </r>
  <r>
    <s v="NAoPri"/>
    <n v="2020"/>
    <s v="Q4"/>
    <s v="Q4-2020"/>
    <x v="32"/>
    <x v="32"/>
    <s v="E56000029"/>
    <s v="Northern"/>
    <s v="bcs_yes"/>
    <n v="128"/>
    <n v="0.82813000000000003"/>
  </r>
  <r>
    <s v="NAoPri"/>
    <n v="2021"/>
    <s v="Q1"/>
    <s v="Q1-2021"/>
    <x v="32"/>
    <x v="32"/>
    <s v="E56000029"/>
    <s v="Northern"/>
    <s v="bcs_yes"/>
    <n v="163"/>
    <n v="0.90183999999999997"/>
  </r>
  <r>
    <s v="NAoPri"/>
    <n v="2021"/>
    <s v="Q2"/>
    <s v="Q2-2021"/>
    <x v="32"/>
    <x v="32"/>
    <s v="E56000029"/>
    <s v="Northern"/>
    <s v="bcs_yes"/>
    <n v="166"/>
    <n v="0.91566000000000003"/>
  </r>
  <r>
    <s v="NAoPri"/>
    <n v="2021"/>
    <s v="Q3"/>
    <s v="Q3-2021"/>
    <x v="32"/>
    <x v="32"/>
    <s v="E56000029"/>
    <s v="Northern"/>
    <s v="bcs_yes"/>
    <n v="172"/>
    <n v="0.87209000000000003"/>
  </r>
  <r>
    <s v="NAoPri"/>
    <n v="2021"/>
    <s v="Q4"/>
    <s v="Q4-2021"/>
    <x v="32"/>
    <x v="32"/>
    <s v="E56000029"/>
    <s v="Northern"/>
    <s v="bcs_yes"/>
    <n v="163"/>
    <n v="0.90798000000000001"/>
  </r>
  <r>
    <s v="NAoPri"/>
    <n v="2022"/>
    <s v="Q1"/>
    <s v="Q1-2022"/>
    <x v="32"/>
    <x v="32"/>
    <s v="E56000029"/>
    <s v="Northern"/>
    <s v="bcs_yes"/>
    <n v="145"/>
    <n v="0.92413999999999996"/>
  </r>
  <r>
    <s v="NAoPri"/>
    <n v="2022"/>
    <s v="Q2"/>
    <s v="Q2-2022"/>
    <x v="32"/>
    <x v="32"/>
    <s v="E56000029"/>
    <s v="Northern"/>
    <s v="bcs_yes"/>
    <n v="159"/>
    <n v="0.91195000000000004"/>
  </r>
  <r>
    <s v="NAoPri"/>
    <n v="2022"/>
    <s v="Q3"/>
    <s v="Q3-2022"/>
    <x v="32"/>
    <x v="32"/>
    <s v="E56000029"/>
    <s v="Northern"/>
    <s v="bcs_yes"/>
    <n v="189"/>
    <n v="0.88888999999999996"/>
  </r>
  <r>
    <s v="NAoPri"/>
    <n v="2022"/>
    <s v="Q4"/>
    <s v="Q4-2022"/>
    <x v="32"/>
    <x v="32"/>
    <s v="E56000029"/>
    <s v="Northern"/>
    <s v="bcs_yes"/>
    <n v="158"/>
    <n v="0.91139000000000003"/>
  </r>
  <r>
    <s v="NAoPri"/>
    <n v="2023"/>
    <s v="Q1"/>
    <s v="Q1-2023"/>
    <x v="32"/>
    <x v="32"/>
    <s v="E56000029"/>
    <s v="Northern"/>
    <s v="bcs_yes"/>
    <n v="165"/>
    <n v="0.86060999999999999"/>
  </r>
  <r>
    <s v="NAoPri"/>
    <n v="2018"/>
    <s v="Q1"/>
    <s v="Q1-2018"/>
    <x v="33"/>
    <x v="33"/>
    <s v="E56000007"/>
    <s v="West Midlands"/>
    <s v="bcs_yes"/>
    <n v="28"/>
    <n v="0.85714000000000001"/>
  </r>
  <r>
    <s v="NAoPri"/>
    <n v="2018"/>
    <s v="Q2"/>
    <s v="Q2-2018"/>
    <x v="33"/>
    <x v="33"/>
    <s v="E56000007"/>
    <s v="West Midlands"/>
    <s v="bcs_yes"/>
    <n v="28"/>
    <n v="0.85714000000000001"/>
  </r>
  <r>
    <s v="NAoPri"/>
    <n v="2018"/>
    <s v="Q3"/>
    <s v="Q3-2018"/>
    <x v="33"/>
    <x v="33"/>
    <s v="E56000007"/>
    <s v="West Midlands"/>
    <s v="bcs_yes"/>
    <n v="39"/>
    <n v="0.82050999999999996"/>
  </r>
  <r>
    <s v="NAoPri"/>
    <n v="2018"/>
    <s v="Q4"/>
    <s v="Q4-2018"/>
    <x v="33"/>
    <x v="33"/>
    <s v="E56000007"/>
    <s v="West Midlands"/>
    <s v="bcs_yes"/>
    <n v="26"/>
    <n v="0.80769000000000002"/>
  </r>
  <r>
    <s v="NAoPri"/>
    <n v="2019"/>
    <s v="Q1"/>
    <s v="Q1-2019"/>
    <x v="33"/>
    <x v="33"/>
    <s v="E56000007"/>
    <s v="West Midlands"/>
    <s v="bcs_yes"/>
    <n v="27"/>
    <n v="0.92593000000000003"/>
  </r>
  <r>
    <s v="NAoPri"/>
    <n v="2019"/>
    <s v="Q2"/>
    <s v="Q2-2019"/>
    <x v="33"/>
    <x v="33"/>
    <s v="E56000007"/>
    <s v="West Midlands"/>
    <s v="bcs_yes"/>
    <n v="37"/>
    <n v="0.81081000000000003"/>
  </r>
  <r>
    <s v="NAoPri"/>
    <n v="2019"/>
    <s v="Q3"/>
    <s v="Q3-2019"/>
    <x v="33"/>
    <x v="33"/>
    <s v="E56000007"/>
    <s v="West Midlands"/>
    <s v="bcs_yes"/>
    <n v="35"/>
    <n v="0.97143000000000002"/>
  </r>
  <r>
    <s v="NAoPri"/>
    <n v="2019"/>
    <s v="Q4"/>
    <s v="Q4-2019"/>
    <x v="33"/>
    <x v="33"/>
    <s v="E56000007"/>
    <s v="West Midlands"/>
    <s v="bcs_yes"/>
    <n v="37"/>
    <n v="0.97297"/>
  </r>
  <r>
    <s v="NAoPri"/>
    <n v="2020"/>
    <s v="Q1"/>
    <s v="Q1-2020"/>
    <x v="33"/>
    <x v="33"/>
    <s v="E56000007"/>
    <s v="West Midlands"/>
    <s v="bcs_yes"/>
    <n v="30"/>
    <n v="0.83333000000000002"/>
  </r>
  <r>
    <s v="NAoPri"/>
    <n v="2020"/>
    <s v="Q2"/>
    <s v="Q2-2020"/>
    <x v="33"/>
    <x v="33"/>
    <s v="E56000007"/>
    <s v="West Midlands"/>
    <s v="bcs_yes"/>
    <n v="21"/>
    <n v="0.80952000000000002"/>
  </r>
  <r>
    <s v="NAoPri"/>
    <n v="2020"/>
    <s v="Q3"/>
    <s v="Q3-2020"/>
    <x v="33"/>
    <x v="33"/>
    <s v="E56000007"/>
    <s v="West Midlands"/>
    <s v="bcs_yes"/>
    <n v="27"/>
    <n v="0.85185"/>
  </r>
  <r>
    <s v="NAoPri"/>
    <n v="2020"/>
    <s v="Q4"/>
    <s v="Q4-2020"/>
    <x v="33"/>
    <x v="33"/>
    <s v="E56000007"/>
    <s v="West Midlands"/>
    <s v="bcs_yes"/>
    <n v="30"/>
    <n v="0.93332999999999999"/>
  </r>
  <r>
    <s v="NAoPri"/>
    <n v="2021"/>
    <s v="Q1"/>
    <s v="Q1-2021"/>
    <x v="33"/>
    <x v="33"/>
    <s v="E56000007"/>
    <s v="West Midlands"/>
    <s v="bcs_yes"/>
    <n v="24"/>
    <n v="0.79166999999999998"/>
  </r>
  <r>
    <s v="NAoPri"/>
    <n v="2021"/>
    <s v="Q2"/>
    <s v="Q2-2021"/>
    <x v="33"/>
    <x v="33"/>
    <s v="E56000007"/>
    <s v="West Midlands"/>
    <s v="bcs_yes"/>
    <n v="41"/>
    <n v="0.92683000000000004"/>
  </r>
  <r>
    <s v="NAoPri"/>
    <n v="2021"/>
    <s v="Q3"/>
    <s v="Q3-2021"/>
    <x v="33"/>
    <x v="33"/>
    <s v="E56000007"/>
    <s v="West Midlands"/>
    <s v="bcs_yes"/>
    <n v="46"/>
    <n v="0.89129999999999998"/>
  </r>
  <r>
    <s v="NAoPri"/>
    <n v="2021"/>
    <s v="Q4"/>
    <s v="Q4-2021"/>
    <x v="33"/>
    <x v="33"/>
    <s v="E56000007"/>
    <s v="West Midlands"/>
    <s v="bcs_yes"/>
    <n v="30"/>
    <n v="0.93332999999999999"/>
  </r>
  <r>
    <s v="NAoPri"/>
    <n v="2022"/>
    <s v="Q1"/>
    <s v="Q1-2022"/>
    <x v="33"/>
    <x v="33"/>
    <s v="E56000007"/>
    <s v="West Midlands"/>
    <s v="bcs_yes"/>
    <n v="26"/>
    <n v="0.65385000000000004"/>
  </r>
  <r>
    <s v="NAoPri"/>
    <n v="2022"/>
    <s v="Q2"/>
    <s v="Q2-2022"/>
    <x v="33"/>
    <x v="33"/>
    <s v="E56000007"/>
    <s v="West Midlands"/>
    <s v="bcs_yes"/>
    <n v="30"/>
    <n v="0.96667000000000003"/>
  </r>
  <r>
    <s v="NAoPri"/>
    <n v="2022"/>
    <s v="Q3"/>
    <s v="Q3-2022"/>
    <x v="33"/>
    <x v="33"/>
    <s v="E56000007"/>
    <s v="West Midlands"/>
    <s v="bcs_yes"/>
    <n v="37"/>
    <n v="0.94594999999999996"/>
  </r>
  <r>
    <s v="NAoPri"/>
    <n v="2022"/>
    <s v="Q4"/>
    <s v="Q4-2022"/>
    <x v="33"/>
    <x v="33"/>
    <s v="E56000007"/>
    <s v="West Midlands"/>
    <s v="bcs_yes"/>
    <n v="42"/>
    <n v="0.88095000000000001"/>
  </r>
  <r>
    <s v="NAoPri"/>
    <n v="2023"/>
    <s v="Q1"/>
    <s v="Q1-2023"/>
    <x v="33"/>
    <x v="33"/>
    <s v="E56000007"/>
    <s v="West Midlands"/>
    <s v="bcs_yes"/>
    <n v="35"/>
    <n v="0.77142999999999995"/>
  </r>
  <r>
    <s v="NAoPri"/>
    <n v="2018"/>
    <s v="Q1"/>
    <s v="Q1-2018"/>
    <x v="34"/>
    <x v="34"/>
    <s v="E56000033"/>
    <s v="Somerset, Wiltshire, Avon and Gloucestershire"/>
    <s v="bcs_yes"/>
    <n v="138"/>
    <n v="0.92754000000000003"/>
  </r>
  <r>
    <s v="NAoPri"/>
    <n v="2018"/>
    <s v="Q2"/>
    <s v="Q2-2018"/>
    <x v="34"/>
    <x v="34"/>
    <s v="E56000033"/>
    <s v="Somerset, Wiltshire, Avon and Gloucestershire"/>
    <s v="bcs_yes"/>
    <n v="150"/>
    <n v="0.89332999999999996"/>
  </r>
  <r>
    <s v="NAoPri"/>
    <n v="2018"/>
    <s v="Q3"/>
    <s v="Q3-2018"/>
    <x v="34"/>
    <x v="34"/>
    <s v="E56000033"/>
    <s v="Somerset, Wiltshire, Avon and Gloucestershire"/>
    <s v="bcs_yes"/>
    <n v="164"/>
    <n v="0.89024000000000003"/>
  </r>
  <r>
    <s v="NAoPri"/>
    <n v="2018"/>
    <s v="Q4"/>
    <s v="Q4-2018"/>
    <x v="34"/>
    <x v="34"/>
    <s v="E56000033"/>
    <s v="Somerset, Wiltshire, Avon and Gloucestershire"/>
    <s v="bcs_yes"/>
    <n v="153"/>
    <n v="0.90849999999999997"/>
  </r>
  <r>
    <s v="NAoPri"/>
    <n v="2019"/>
    <s v="Q1"/>
    <s v="Q1-2019"/>
    <x v="34"/>
    <x v="34"/>
    <s v="E56000033"/>
    <s v="Somerset, Wiltshire, Avon and Gloucestershire"/>
    <s v="bcs_yes"/>
    <n v="147"/>
    <n v="0.86395"/>
  </r>
  <r>
    <s v="NAoPri"/>
    <n v="2019"/>
    <s v="Q2"/>
    <s v="Q2-2019"/>
    <x v="34"/>
    <x v="34"/>
    <s v="E56000033"/>
    <s v="Somerset, Wiltshire, Avon and Gloucestershire"/>
    <s v="bcs_yes"/>
    <n v="169"/>
    <n v="0.92898999999999998"/>
  </r>
  <r>
    <s v="NAoPri"/>
    <n v="2019"/>
    <s v="Q3"/>
    <s v="Q3-2019"/>
    <x v="34"/>
    <x v="34"/>
    <s v="E56000033"/>
    <s v="Somerset, Wiltshire, Avon and Gloucestershire"/>
    <s v="bcs_yes"/>
    <n v="158"/>
    <n v="0.79747000000000001"/>
  </r>
  <r>
    <s v="NAoPri"/>
    <n v="2019"/>
    <s v="Q4"/>
    <s v="Q4-2019"/>
    <x v="34"/>
    <x v="34"/>
    <s v="E56000033"/>
    <s v="Somerset, Wiltshire, Avon and Gloucestershire"/>
    <s v="bcs_yes"/>
    <n v="141"/>
    <n v="0.88651999999999997"/>
  </r>
  <r>
    <s v="NAoPri"/>
    <n v="2020"/>
    <s v="Q1"/>
    <s v="Q1-2020"/>
    <x v="34"/>
    <x v="34"/>
    <s v="E56000033"/>
    <s v="Somerset, Wiltshire, Avon and Gloucestershire"/>
    <s v="bcs_yes"/>
    <n v="160"/>
    <n v="0.86250000000000004"/>
  </r>
  <r>
    <s v="NAoPri"/>
    <n v="2020"/>
    <s v="Q2"/>
    <s v="Q2-2020"/>
    <x v="34"/>
    <x v="34"/>
    <s v="E56000033"/>
    <s v="Somerset, Wiltshire, Avon and Gloucestershire"/>
    <s v="bcs_yes"/>
    <n v="81"/>
    <n v="0.91357999999999995"/>
  </r>
  <r>
    <s v="NAoPri"/>
    <n v="2020"/>
    <s v="Q3"/>
    <s v="Q3-2020"/>
    <x v="34"/>
    <x v="34"/>
    <s v="E56000033"/>
    <s v="Somerset, Wiltshire, Avon and Gloucestershire"/>
    <s v="bcs_yes"/>
    <n v="141"/>
    <n v="0.89361999999999997"/>
  </r>
  <r>
    <s v="NAoPri"/>
    <n v="2020"/>
    <s v="Q4"/>
    <s v="Q4-2020"/>
    <x v="34"/>
    <x v="34"/>
    <s v="E56000033"/>
    <s v="Somerset, Wiltshire, Avon and Gloucestershire"/>
    <s v="bcs_yes"/>
    <n v="166"/>
    <n v="0.88553999999999999"/>
  </r>
  <r>
    <s v="NAoPri"/>
    <n v="2021"/>
    <s v="Q1"/>
    <s v="Q1-2021"/>
    <x v="34"/>
    <x v="34"/>
    <s v="E56000033"/>
    <s v="Somerset, Wiltshire, Avon and Gloucestershire"/>
    <s v="bcs_yes"/>
    <n v="152"/>
    <n v="0.88815999999999995"/>
  </r>
  <r>
    <s v="NAoPri"/>
    <n v="2021"/>
    <s v="Q2"/>
    <s v="Q2-2021"/>
    <x v="34"/>
    <x v="34"/>
    <s v="E56000033"/>
    <s v="Somerset, Wiltshire, Avon and Gloucestershire"/>
    <s v="bcs_yes"/>
    <n v="159"/>
    <n v="0.92452999999999996"/>
  </r>
  <r>
    <s v="NAoPri"/>
    <n v="2021"/>
    <s v="Q3"/>
    <s v="Q3-2021"/>
    <x v="34"/>
    <x v="34"/>
    <s v="E56000033"/>
    <s v="Somerset, Wiltshire, Avon and Gloucestershire"/>
    <s v="bcs_yes"/>
    <n v="180"/>
    <n v="0.89444000000000001"/>
  </r>
  <r>
    <s v="NAoPri"/>
    <n v="2021"/>
    <s v="Q4"/>
    <s v="Q4-2021"/>
    <x v="34"/>
    <x v="34"/>
    <s v="E56000033"/>
    <s v="Somerset, Wiltshire, Avon and Gloucestershire"/>
    <s v="bcs_yes"/>
    <n v="187"/>
    <n v="0.89305000000000001"/>
  </r>
  <r>
    <s v="NAoPri"/>
    <n v="2022"/>
    <s v="Q1"/>
    <s v="Q1-2022"/>
    <x v="34"/>
    <x v="34"/>
    <s v="E56000033"/>
    <s v="Somerset, Wiltshire, Avon and Gloucestershire"/>
    <s v="bcs_yes"/>
    <n v="169"/>
    <n v="0.88166"/>
  </r>
  <r>
    <s v="NAoPri"/>
    <n v="2022"/>
    <s v="Q2"/>
    <s v="Q2-2022"/>
    <x v="34"/>
    <x v="34"/>
    <s v="E56000033"/>
    <s v="Somerset, Wiltshire, Avon and Gloucestershire"/>
    <s v="bcs_yes"/>
    <n v="154"/>
    <n v="0.89610000000000001"/>
  </r>
  <r>
    <s v="NAoPri"/>
    <n v="2022"/>
    <s v="Q3"/>
    <s v="Q3-2022"/>
    <x v="34"/>
    <x v="34"/>
    <s v="E56000033"/>
    <s v="Somerset, Wiltshire, Avon and Gloucestershire"/>
    <s v="bcs_yes"/>
    <n v="139"/>
    <n v="0.94245000000000001"/>
  </r>
  <r>
    <s v="NAoPri"/>
    <n v="2022"/>
    <s v="Q4"/>
    <s v="Q4-2022"/>
    <x v="34"/>
    <x v="34"/>
    <s v="E56000033"/>
    <s v="Somerset, Wiltshire, Avon and Gloucestershire"/>
    <s v="bcs_yes"/>
    <n v="151"/>
    <n v="0.91391"/>
  </r>
  <r>
    <s v="NAoPri"/>
    <n v="2023"/>
    <s v="Q1"/>
    <s v="Q1-2023"/>
    <x v="34"/>
    <x v="34"/>
    <s v="E56000033"/>
    <s v="Somerset, Wiltshire, Avon and Gloucestershire"/>
    <s v="bcs_yes"/>
    <n v="162"/>
    <n v="0.87653999999999999"/>
  </r>
  <r>
    <s v="NAoPri"/>
    <n v="2018"/>
    <s v="Q1"/>
    <s v="Q1-2018"/>
    <x v="35"/>
    <x v="35"/>
    <s v="E56000034"/>
    <s v="Thames Valley"/>
    <s v="bcs_yes"/>
    <n v="111"/>
    <n v="0.88288"/>
  </r>
  <r>
    <s v="NAoPri"/>
    <n v="2018"/>
    <s v="Q2"/>
    <s v="Q2-2018"/>
    <x v="35"/>
    <x v="35"/>
    <s v="E56000034"/>
    <s v="Thames Valley"/>
    <s v="bcs_yes"/>
    <n v="113"/>
    <n v="0.93805000000000005"/>
  </r>
  <r>
    <s v="NAoPri"/>
    <n v="2018"/>
    <s v="Q3"/>
    <s v="Q3-2018"/>
    <x v="35"/>
    <x v="35"/>
    <s v="E56000034"/>
    <s v="Thames Valley"/>
    <s v="bcs_yes"/>
    <n v="104"/>
    <n v="0.93269000000000002"/>
  </r>
  <r>
    <s v="NAoPri"/>
    <n v="2018"/>
    <s v="Q4"/>
    <s v="Q4-2018"/>
    <x v="35"/>
    <x v="35"/>
    <s v="E56000034"/>
    <s v="Thames Valley"/>
    <s v="bcs_yes"/>
    <n v="75"/>
    <n v="0.90666999999999998"/>
  </r>
  <r>
    <s v="NAoPri"/>
    <n v="2019"/>
    <s v="Q1"/>
    <s v="Q1-2019"/>
    <x v="35"/>
    <x v="35"/>
    <s v="E56000034"/>
    <s v="Thames Valley"/>
    <s v="bcs_yes"/>
    <n v="136"/>
    <n v="0.88234999999999997"/>
  </r>
  <r>
    <s v="NAoPri"/>
    <n v="2019"/>
    <s v="Q2"/>
    <s v="Q2-2019"/>
    <x v="35"/>
    <x v="35"/>
    <s v="E56000034"/>
    <s v="Thames Valley"/>
    <s v="bcs_yes"/>
    <n v="112"/>
    <n v="0.875"/>
  </r>
  <r>
    <s v="NAoPri"/>
    <n v="2019"/>
    <s v="Q3"/>
    <s v="Q3-2019"/>
    <x v="35"/>
    <x v="35"/>
    <s v="E56000034"/>
    <s v="Thames Valley"/>
    <s v="bcs_yes"/>
    <n v="114"/>
    <n v="0.92105000000000004"/>
  </r>
  <r>
    <s v="NAoPri"/>
    <n v="2019"/>
    <s v="Q4"/>
    <s v="Q4-2019"/>
    <x v="35"/>
    <x v="35"/>
    <s v="E56000034"/>
    <s v="Thames Valley"/>
    <s v="bcs_yes"/>
    <n v="93"/>
    <n v="0.89246999999999999"/>
  </r>
  <r>
    <s v="NAoPri"/>
    <n v="2020"/>
    <s v="Q1"/>
    <s v="Q1-2020"/>
    <x v="35"/>
    <x v="35"/>
    <s v="E56000034"/>
    <s v="Thames Valley"/>
    <s v="bcs_yes"/>
    <n v="106"/>
    <n v="0.86792000000000002"/>
  </r>
  <r>
    <s v="NAoPri"/>
    <n v="2020"/>
    <s v="Q2"/>
    <s v="Q2-2020"/>
    <x v="35"/>
    <x v="35"/>
    <s v="E56000034"/>
    <s v="Thames Valley"/>
    <s v="bcs_yes"/>
    <n v="58"/>
    <n v="0.84482999999999997"/>
  </r>
  <r>
    <s v="NAoPri"/>
    <n v="2020"/>
    <s v="Q3"/>
    <s v="Q3-2020"/>
    <x v="35"/>
    <x v="35"/>
    <s v="E56000034"/>
    <s v="Thames Valley"/>
    <s v="bcs_yes"/>
    <n v="97"/>
    <n v="0.85567000000000004"/>
  </r>
  <r>
    <s v="NAoPri"/>
    <n v="2020"/>
    <s v="Q4"/>
    <s v="Q4-2020"/>
    <x v="35"/>
    <x v="35"/>
    <s v="E56000034"/>
    <s v="Thames Valley"/>
    <s v="bcs_yes"/>
    <n v="97"/>
    <n v="0.83504999999999996"/>
  </r>
  <r>
    <s v="NAoPri"/>
    <n v="2021"/>
    <s v="Q1"/>
    <s v="Q1-2021"/>
    <x v="35"/>
    <x v="35"/>
    <s v="E56000034"/>
    <s v="Thames Valley"/>
    <s v="bcs_yes"/>
    <n v="97"/>
    <n v="0.88660000000000005"/>
  </r>
  <r>
    <s v="NAoPri"/>
    <n v="2021"/>
    <s v="Q2"/>
    <s v="Q2-2021"/>
    <x v="35"/>
    <x v="35"/>
    <s v="E56000034"/>
    <s v="Thames Valley"/>
    <s v="bcs_yes"/>
    <n v="95"/>
    <n v="0.87368000000000001"/>
  </r>
  <r>
    <s v="NAoPri"/>
    <n v="2021"/>
    <s v="Q3"/>
    <s v="Q3-2021"/>
    <x v="35"/>
    <x v="35"/>
    <s v="E56000034"/>
    <s v="Thames Valley"/>
    <s v="bcs_yes"/>
    <n v="124"/>
    <n v="0.8629"/>
  </r>
  <r>
    <s v="NAoPri"/>
    <n v="2021"/>
    <s v="Q4"/>
    <s v="Q4-2021"/>
    <x v="35"/>
    <x v="35"/>
    <s v="E56000034"/>
    <s v="Thames Valley"/>
    <s v="bcs_yes"/>
    <n v="99"/>
    <n v="0.85858999999999996"/>
  </r>
  <r>
    <s v="NAoPri"/>
    <n v="2022"/>
    <s v="Q1"/>
    <s v="Q1-2022"/>
    <x v="35"/>
    <x v="35"/>
    <s v="E56000034"/>
    <s v="Thames Valley"/>
    <s v="bcs_yes"/>
    <n v="97"/>
    <n v="0.87629000000000001"/>
  </r>
  <r>
    <s v="NAoPri"/>
    <n v="2022"/>
    <s v="Q2"/>
    <s v="Q2-2022"/>
    <x v="35"/>
    <x v="35"/>
    <s v="E56000034"/>
    <s v="Thames Valley"/>
    <s v="bcs_yes"/>
    <n v="96"/>
    <n v="0.86458000000000002"/>
  </r>
  <r>
    <s v="NAoPri"/>
    <n v="2022"/>
    <s v="Q3"/>
    <s v="Q3-2022"/>
    <x v="35"/>
    <x v="35"/>
    <s v="E56000034"/>
    <s v="Thames Valley"/>
    <s v="bcs_yes"/>
    <n v="96"/>
    <n v="0.88541999999999998"/>
  </r>
  <r>
    <s v="NAoPri"/>
    <n v="2022"/>
    <s v="Q4"/>
    <s v="Q4-2022"/>
    <x v="35"/>
    <x v="35"/>
    <s v="E56000034"/>
    <s v="Thames Valley"/>
    <s v="bcs_yes"/>
    <n v="104"/>
    <n v="0.93269000000000002"/>
  </r>
  <r>
    <s v="NAoPri"/>
    <n v="2023"/>
    <s v="Q1"/>
    <s v="Q1-2023"/>
    <x v="35"/>
    <x v="35"/>
    <s v="E56000034"/>
    <s v="Thames Valley"/>
    <s v="bcs_yes"/>
    <n v="98"/>
    <n v="0.90815999999999997"/>
  </r>
  <r>
    <s v="NAoPri"/>
    <n v="2018"/>
    <s v="Q1"/>
    <s v="Q1-2018"/>
    <x v="36"/>
    <x v="36"/>
    <s v="E56000032"/>
    <s v="Greater Manchester"/>
    <s v="bcs_yes"/>
    <n v="262"/>
    <n v="0.83206000000000002"/>
  </r>
  <r>
    <s v="NAoPri"/>
    <n v="2018"/>
    <s v="Q2"/>
    <s v="Q2-2018"/>
    <x v="36"/>
    <x v="36"/>
    <s v="E56000032"/>
    <s v="Greater Manchester"/>
    <s v="bcs_yes"/>
    <n v="416"/>
    <n v="0.88221000000000005"/>
  </r>
  <r>
    <s v="NAoPri"/>
    <n v="2018"/>
    <s v="Q3"/>
    <s v="Q3-2018"/>
    <x v="36"/>
    <x v="36"/>
    <s v="E56000032"/>
    <s v="Greater Manchester"/>
    <s v="bcs_yes"/>
    <n v="456"/>
    <n v="0.90569999999999995"/>
  </r>
  <r>
    <s v="NAoPri"/>
    <n v="2018"/>
    <s v="Q4"/>
    <s v="Q4-2018"/>
    <x v="36"/>
    <x v="36"/>
    <s v="E56000032"/>
    <s v="Greater Manchester"/>
    <s v="bcs_yes"/>
    <n v="428"/>
    <n v="0.92523"/>
  </r>
  <r>
    <s v="NAoPri"/>
    <n v="2019"/>
    <s v="Q1"/>
    <s v="Q1-2019"/>
    <x v="36"/>
    <x v="36"/>
    <s v="E56000032"/>
    <s v="Greater Manchester"/>
    <s v="bcs_yes"/>
    <n v="413"/>
    <n v="0.91041000000000005"/>
  </r>
  <r>
    <s v="NAoPri"/>
    <n v="2019"/>
    <s v="Q2"/>
    <s v="Q2-2019"/>
    <x v="36"/>
    <x v="36"/>
    <s v="E56000032"/>
    <s v="Greater Manchester"/>
    <s v="bcs_yes"/>
    <n v="421"/>
    <n v="0.88124000000000002"/>
  </r>
  <r>
    <s v="NAoPri"/>
    <n v="2019"/>
    <s v="Q3"/>
    <s v="Q3-2019"/>
    <x v="36"/>
    <x v="36"/>
    <s v="E56000032"/>
    <s v="Greater Manchester"/>
    <s v="bcs_yes"/>
    <n v="479"/>
    <n v="0.91649000000000003"/>
  </r>
  <r>
    <s v="NAoPri"/>
    <n v="2019"/>
    <s v="Q4"/>
    <s v="Q4-2019"/>
    <x v="36"/>
    <x v="36"/>
    <s v="E56000032"/>
    <s v="Greater Manchester"/>
    <s v="bcs_yes"/>
    <n v="469"/>
    <n v="0.87846000000000002"/>
  </r>
  <r>
    <s v="NAoPri"/>
    <n v="2020"/>
    <s v="Q1"/>
    <s v="Q1-2020"/>
    <x v="36"/>
    <x v="36"/>
    <s v="E56000032"/>
    <s v="Greater Manchester"/>
    <s v="bcs_yes"/>
    <n v="427"/>
    <n v="0.87822"/>
  </r>
  <r>
    <s v="NAoPri"/>
    <n v="2020"/>
    <s v="Q2"/>
    <s v="Q2-2020"/>
    <x v="36"/>
    <x v="36"/>
    <s v="E56000032"/>
    <s v="Greater Manchester"/>
    <s v="bcs_yes"/>
    <n v="145"/>
    <n v="0.82759000000000005"/>
  </r>
  <r>
    <s v="NAoPri"/>
    <n v="2020"/>
    <s v="Q3"/>
    <s v="Q3-2020"/>
    <x v="36"/>
    <x v="36"/>
    <s v="E56000032"/>
    <s v="Greater Manchester"/>
    <s v="bcs_yes"/>
    <n v="230"/>
    <n v="0.83043"/>
  </r>
  <r>
    <s v="NAoPri"/>
    <n v="2020"/>
    <s v="Q4"/>
    <s v="Q4-2020"/>
    <x v="36"/>
    <x v="36"/>
    <s v="E56000032"/>
    <s v="Greater Manchester"/>
    <s v="bcs_yes"/>
    <n v="368"/>
    <n v="0.92120000000000002"/>
  </r>
  <r>
    <s v="NAoPri"/>
    <n v="2021"/>
    <s v="Q1"/>
    <s v="Q1-2021"/>
    <x v="36"/>
    <x v="36"/>
    <s v="E56000032"/>
    <s v="Greater Manchester"/>
    <s v="bcs_yes"/>
    <n v="373"/>
    <n v="0.87668000000000001"/>
  </r>
  <r>
    <s v="NAoPri"/>
    <n v="2021"/>
    <s v="Q2"/>
    <s v="Q2-2021"/>
    <x v="36"/>
    <x v="36"/>
    <s v="E56000032"/>
    <s v="Greater Manchester"/>
    <s v="bcs_yes"/>
    <n v="334"/>
    <n v="0.9012"/>
  </r>
  <r>
    <s v="NAoPri"/>
    <n v="2021"/>
    <s v="Q3"/>
    <s v="Q3-2021"/>
    <x v="36"/>
    <x v="36"/>
    <s v="E56000032"/>
    <s v="Greater Manchester"/>
    <s v="bcs_yes"/>
    <n v="339"/>
    <n v="0.87021000000000004"/>
  </r>
  <r>
    <s v="NAoPri"/>
    <n v="2021"/>
    <s v="Q4"/>
    <s v="Q4-2021"/>
    <x v="36"/>
    <x v="36"/>
    <s v="E56000032"/>
    <s v="Greater Manchester"/>
    <s v="bcs_yes"/>
    <n v="290"/>
    <n v="0.81033999999999995"/>
  </r>
  <r>
    <s v="NAoPri"/>
    <n v="2022"/>
    <s v="Q1"/>
    <s v="Q1-2022"/>
    <x v="36"/>
    <x v="36"/>
    <s v="E56000032"/>
    <s v="Greater Manchester"/>
    <s v="bcs_yes"/>
    <n v="264"/>
    <n v="0.82955000000000001"/>
  </r>
  <r>
    <s v="NAoPri"/>
    <n v="2022"/>
    <s v="Q2"/>
    <s v="Q2-2022"/>
    <x v="36"/>
    <x v="36"/>
    <s v="E56000032"/>
    <s v="Greater Manchester"/>
    <s v="bcs_yes"/>
    <n v="271"/>
    <n v="0.83026"/>
  </r>
  <r>
    <s v="NAoPri"/>
    <n v="2022"/>
    <s v="Q3"/>
    <s v="Q3-2022"/>
    <x v="36"/>
    <x v="36"/>
    <s v="E56000032"/>
    <s v="Greater Manchester"/>
    <s v="bcs_yes"/>
    <n v="279"/>
    <n v="0.78852999999999995"/>
  </r>
  <r>
    <s v="NAoPri"/>
    <n v="2022"/>
    <s v="Q4"/>
    <s v="Q4-2022"/>
    <x v="36"/>
    <x v="36"/>
    <s v="E56000032"/>
    <s v="Greater Manchester"/>
    <s v="bcs_yes"/>
    <n v="218"/>
    <n v="0.86238999999999999"/>
  </r>
  <r>
    <s v="NAoPri"/>
    <n v="2023"/>
    <s v="Q1"/>
    <s v="Q1-2023"/>
    <x v="36"/>
    <x v="36"/>
    <s v="E56000032"/>
    <s v="Greater Manchester"/>
    <s v="bcs_yes"/>
    <n v="256"/>
    <n v="0.89453000000000005"/>
  </r>
  <r>
    <s v="NAoPri"/>
    <n v="2018"/>
    <s v="Q1"/>
    <s v="Q1-2018"/>
    <x v="37"/>
    <x v="37"/>
    <s v="E56000010"/>
    <s v="South East London"/>
    <s v="bcs_yes"/>
    <n v="68"/>
    <n v="0.76471"/>
  </r>
  <r>
    <s v="NAoPri"/>
    <n v="2018"/>
    <s v="Q2"/>
    <s v="Q2-2018"/>
    <x v="37"/>
    <x v="37"/>
    <s v="E56000010"/>
    <s v="South East London"/>
    <s v="bcs_yes"/>
    <n v="104"/>
    <n v="0.875"/>
  </r>
  <r>
    <s v="NAoPri"/>
    <n v="2018"/>
    <s v="Q3"/>
    <s v="Q3-2018"/>
    <x v="37"/>
    <x v="37"/>
    <s v="E56000010"/>
    <s v="South East London"/>
    <s v="bcs_yes"/>
    <n v="103"/>
    <n v="0.89319999999999999"/>
  </r>
  <r>
    <s v="NAoPri"/>
    <n v="2018"/>
    <s v="Q4"/>
    <s v="Q4-2018"/>
    <x v="37"/>
    <x v="37"/>
    <s v="E56000010"/>
    <s v="South East London"/>
    <s v="bcs_yes"/>
    <n v="69"/>
    <n v="0.89854999999999996"/>
  </r>
  <r>
    <s v="NAoPri"/>
    <n v="2019"/>
    <s v="Q1"/>
    <s v="Q1-2019"/>
    <x v="37"/>
    <x v="37"/>
    <s v="E56000010"/>
    <s v="South East London"/>
    <s v="bcs_yes"/>
    <n v="61"/>
    <n v="0.80327999999999999"/>
  </r>
  <r>
    <s v="NAoPri"/>
    <n v="2019"/>
    <s v="Q2"/>
    <s v="Q2-2019"/>
    <x v="37"/>
    <x v="37"/>
    <s v="E56000010"/>
    <s v="South East London"/>
    <s v="bcs_yes"/>
    <n v="65"/>
    <n v="0.78461999999999998"/>
  </r>
  <r>
    <s v="NAoPri"/>
    <n v="2019"/>
    <s v="Q3"/>
    <s v="Q3-2019"/>
    <x v="37"/>
    <x v="37"/>
    <s v="E56000010"/>
    <s v="South East London"/>
    <s v="bcs_yes"/>
    <n v="78"/>
    <n v="0.79486999999999997"/>
  </r>
  <r>
    <s v="NAoPri"/>
    <n v="2019"/>
    <s v="Q4"/>
    <s v="Q4-2019"/>
    <x v="37"/>
    <x v="37"/>
    <s v="E56000010"/>
    <s v="South East London"/>
    <s v="bcs_yes"/>
    <n v="53"/>
    <n v="0.86792000000000002"/>
  </r>
  <r>
    <s v="NAoPri"/>
    <n v="2020"/>
    <s v="Q1"/>
    <s v="Q1-2020"/>
    <x v="37"/>
    <x v="37"/>
    <s v="E56000010"/>
    <s v="South East London"/>
    <s v="bcs_yes"/>
    <n v="52"/>
    <n v="0.88461999999999996"/>
  </r>
  <r>
    <s v="NAoPri"/>
    <n v="2020"/>
    <s v="Q2"/>
    <s v="Q2-2020"/>
    <x v="37"/>
    <x v="37"/>
    <s v="E56000010"/>
    <s v="South East London"/>
    <s v="bcs_yes"/>
    <n v="43"/>
    <n v="0.72092999999999996"/>
  </r>
  <r>
    <s v="NAoPri"/>
    <n v="2020"/>
    <s v="Q3"/>
    <s v="Q3-2020"/>
    <x v="37"/>
    <x v="37"/>
    <s v="E56000010"/>
    <s v="South East London"/>
    <s v="bcs_yes"/>
    <n v="60"/>
    <n v="0.78332999999999997"/>
  </r>
  <r>
    <s v="NAoPri"/>
    <n v="2020"/>
    <s v="Q4"/>
    <s v="Q4-2020"/>
    <x v="37"/>
    <x v="37"/>
    <s v="E56000010"/>
    <s v="South East London"/>
    <s v="bcs_yes"/>
    <n v="62"/>
    <n v="0.77419000000000004"/>
  </r>
  <r>
    <s v="NAoPri"/>
    <n v="2021"/>
    <s v="Q1"/>
    <s v="Q1-2021"/>
    <x v="37"/>
    <x v="37"/>
    <s v="E56000010"/>
    <s v="South East London"/>
    <s v="bcs_yes"/>
    <n v="48"/>
    <n v="0.72916999999999998"/>
  </r>
  <r>
    <s v="NAoPri"/>
    <n v="2021"/>
    <s v="Q2"/>
    <s v="Q2-2021"/>
    <x v="37"/>
    <x v="37"/>
    <s v="E56000010"/>
    <s v="South East London"/>
    <s v="bcs_yes"/>
    <n v="53"/>
    <n v="0.75471999999999995"/>
  </r>
  <r>
    <s v="NAoPri"/>
    <n v="2021"/>
    <s v="Q3"/>
    <s v="Q3-2021"/>
    <x v="37"/>
    <x v="37"/>
    <s v="E56000010"/>
    <s v="South East London"/>
    <s v="bcs_yes"/>
    <n v="72"/>
    <n v="0.77778000000000003"/>
  </r>
  <r>
    <s v="NAoPri"/>
    <n v="2021"/>
    <s v="Q4"/>
    <s v="Q4-2021"/>
    <x v="37"/>
    <x v="37"/>
    <s v="E56000010"/>
    <s v="South East London"/>
    <s v="bcs_yes"/>
    <n v="51"/>
    <n v="0.70587999999999995"/>
  </r>
  <r>
    <s v="NAoPri"/>
    <n v="2022"/>
    <s v="Q1"/>
    <s v="Q1-2022"/>
    <x v="37"/>
    <x v="37"/>
    <s v="E56000010"/>
    <s v="South East London"/>
    <s v="bcs_yes"/>
    <n v="52"/>
    <n v="0.80769000000000002"/>
  </r>
  <r>
    <s v="NAoPri"/>
    <n v="2022"/>
    <s v="Q2"/>
    <s v="Q2-2022"/>
    <x v="37"/>
    <x v="37"/>
    <s v="E56000010"/>
    <s v="South East London"/>
    <s v="bcs_yes"/>
    <n v="60"/>
    <n v="0.68332999999999999"/>
  </r>
  <r>
    <s v="NAoPri"/>
    <n v="2022"/>
    <s v="Q3"/>
    <s v="Q3-2022"/>
    <x v="37"/>
    <x v="37"/>
    <s v="E56000010"/>
    <s v="South East London"/>
    <s v="bcs_yes"/>
    <n v="74"/>
    <n v="0.82432000000000005"/>
  </r>
  <r>
    <s v="NAoPri"/>
    <n v="2022"/>
    <s v="Q4"/>
    <s v="Q4-2022"/>
    <x v="37"/>
    <x v="37"/>
    <s v="E56000010"/>
    <s v="South East London"/>
    <s v="bcs_yes"/>
    <n v="69"/>
    <n v="0.82608999999999999"/>
  </r>
  <r>
    <s v="NAoPri"/>
    <n v="2023"/>
    <s v="Q1"/>
    <s v="Q1-2023"/>
    <x v="37"/>
    <x v="37"/>
    <s v="E56000010"/>
    <s v="South East London"/>
    <s v="bcs_yes"/>
    <n v="69"/>
    <n v="0.81159000000000003"/>
  </r>
  <r>
    <s v="NAoPri"/>
    <n v="2018"/>
    <s v="Q1"/>
    <s v="Q1-2018"/>
    <x v="38"/>
    <x v="38"/>
    <s v="E56000016"/>
    <s v="Wessex"/>
    <s v="bcs_yes"/>
    <n v="107"/>
    <n v="0.90654000000000001"/>
  </r>
  <r>
    <s v="NAoPri"/>
    <n v="2018"/>
    <s v="Q2"/>
    <s v="Q2-2018"/>
    <x v="38"/>
    <x v="38"/>
    <s v="E56000016"/>
    <s v="Wessex"/>
    <s v="bcs_yes"/>
    <n v="124"/>
    <n v="0.93547999999999998"/>
  </r>
  <r>
    <s v="NAoPri"/>
    <n v="2018"/>
    <s v="Q3"/>
    <s v="Q3-2018"/>
    <x v="38"/>
    <x v="38"/>
    <s v="E56000016"/>
    <s v="Wessex"/>
    <s v="bcs_yes"/>
    <n v="136"/>
    <n v="0.83823999999999999"/>
  </r>
  <r>
    <s v="NAoPri"/>
    <n v="2018"/>
    <s v="Q4"/>
    <s v="Q4-2018"/>
    <x v="38"/>
    <x v="38"/>
    <s v="E56000016"/>
    <s v="Wessex"/>
    <s v="bcs_yes"/>
    <n v="125"/>
    <n v="0.82399999999999995"/>
  </r>
  <r>
    <s v="NAoPri"/>
    <n v="2019"/>
    <s v="Q1"/>
    <s v="Q1-2019"/>
    <x v="38"/>
    <x v="38"/>
    <s v="E56000016"/>
    <s v="Wessex"/>
    <s v="bcs_yes"/>
    <n v="123"/>
    <n v="0.87805"/>
  </r>
  <r>
    <s v="NAoPri"/>
    <n v="2019"/>
    <s v="Q2"/>
    <s v="Q2-2019"/>
    <x v="38"/>
    <x v="38"/>
    <s v="E56000016"/>
    <s v="Wessex"/>
    <s v="bcs_yes"/>
    <n v="116"/>
    <n v="0.87931000000000004"/>
  </r>
  <r>
    <s v="NAoPri"/>
    <n v="2019"/>
    <s v="Q3"/>
    <s v="Q3-2019"/>
    <x v="38"/>
    <x v="38"/>
    <s v="E56000016"/>
    <s v="Wessex"/>
    <s v="bcs_yes"/>
    <n v="131"/>
    <n v="0.88549999999999995"/>
  </r>
  <r>
    <s v="NAoPri"/>
    <n v="2019"/>
    <s v="Q4"/>
    <s v="Q4-2019"/>
    <x v="38"/>
    <x v="38"/>
    <s v="E56000016"/>
    <s v="Wessex"/>
    <s v="bcs_yes"/>
    <n v="110"/>
    <n v="0.87273000000000001"/>
  </r>
  <r>
    <s v="NAoPri"/>
    <n v="2020"/>
    <s v="Q1"/>
    <s v="Q1-2020"/>
    <x v="38"/>
    <x v="38"/>
    <s v="E56000016"/>
    <s v="Wessex"/>
    <s v="bcs_yes"/>
    <n v="129"/>
    <n v="0.86821999999999999"/>
  </r>
  <r>
    <s v="NAoPri"/>
    <n v="2020"/>
    <s v="Q2"/>
    <s v="Q2-2020"/>
    <x v="38"/>
    <x v="38"/>
    <s v="E56000016"/>
    <s v="Wessex"/>
    <s v="bcs_yes"/>
    <n v="56"/>
    <n v="0.83928999999999998"/>
  </r>
  <r>
    <s v="NAoPri"/>
    <n v="2020"/>
    <s v="Q3"/>
    <s v="Q3-2020"/>
    <x v="38"/>
    <x v="38"/>
    <s v="E56000016"/>
    <s v="Wessex"/>
    <s v="bcs_yes"/>
    <n v="87"/>
    <n v="0.83908000000000005"/>
  </r>
  <r>
    <s v="NAoPri"/>
    <n v="2020"/>
    <s v="Q4"/>
    <s v="Q4-2020"/>
    <x v="38"/>
    <x v="38"/>
    <s v="E56000016"/>
    <s v="Wessex"/>
    <s v="bcs_yes"/>
    <n v="116"/>
    <n v="0.84482999999999997"/>
  </r>
  <r>
    <s v="NAoPri"/>
    <n v="2021"/>
    <s v="Q1"/>
    <s v="Q1-2021"/>
    <x v="38"/>
    <x v="38"/>
    <s v="E56000016"/>
    <s v="Wessex"/>
    <s v="bcs_yes"/>
    <n v="103"/>
    <n v="0.88349999999999995"/>
  </r>
  <r>
    <s v="NAoPri"/>
    <n v="2021"/>
    <s v="Q2"/>
    <s v="Q2-2021"/>
    <x v="38"/>
    <x v="38"/>
    <s v="E56000016"/>
    <s v="Wessex"/>
    <s v="bcs_yes"/>
    <n v="111"/>
    <n v="0.91891999999999996"/>
  </r>
  <r>
    <s v="NAoPri"/>
    <n v="2021"/>
    <s v="Q3"/>
    <s v="Q3-2021"/>
    <x v="38"/>
    <x v="38"/>
    <s v="E56000016"/>
    <s v="Wessex"/>
    <s v="bcs_yes"/>
    <n v="125"/>
    <n v="0.91200000000000003"/>
  </r>
  <r>
    <s v="NAoPri"/>
    <n v="2021"/>
    <s v="Q4"/>
    <s v="Q4-2021"/>
    <x v="38"/>
    <x v="38"/>
    <s v="E56000016"/>
    <s v="Wessex"/>
    <s v="bcs_yes"/>
    <n v="112"/>
    <n v="0.875"/>
  </r>
  <r>
    <s v="NAoPri"/>
    <n v="2022"/>
    <s v="Q1"/>
    <s v="Q1-2022"/>
    <x v="38"/>
    <x v="38"/>
    <s v="E56000016"/>
    <s v="Wessex"/>
    <s v="bcs_yes"/>
    <n v="111"/>
    <n v="0.86485999999999996"/>
  </r>
  <r>
    <s v="NAoPri"/>
    <n v="2022"/>
    <s v="Q2"/>
    <s v="Q2-2022"/>
    <x v="38"/>
    <x v="38"/>
    <s v="E56000016"/>
    <s v="Wessex"/>
    <s v="bcs_yes"/>
    <n v="115"/>
    <n v="0.90434999999999999"/>
  </r>
  <r>
    <s v="NAoPri"/>
    <n v="2022"/>
    <s v="Q3"/>
    <s v="Q3-2022"/>
    <x v="38"/>
    <x v="38"/>
    <s v="E56000016"/>
    <s v="Wessex"/>
    <s v="bcs_yes"/>
    <n v="105"/>
    <n v="0.87619000000000002"/>
  </r>
  <r>
    <s v="NAoPri"/>
    <n v="2022"/>
    <s v="Q4"/>
    <s v="Q4-2022"/>
    <x v="38"/>
    <x v="38"/>
    <s v="E56000016"/>
    <s v="Wessex"/>
    <s v="bcs_yes"/>
    <n v="105"/>
    <n v="0.83809999999999996"/>
  </r>
  <r>
    <s v="NAoPri"/>
    <n v="2023"/>
    <s v="Q1"/>
    <s v="Q1-2023"/>
    <x v="38"/>
    <x v="38"/>
    <s v="E56000016"/>
    <s v="Wessex"/>
    <s v="bcs_yes"/>
    <n v="121"/>
    <n v="0.86777000000000004"/>
  </r>
  <r>
    <s v="NAoPri"/>
    <n v="2018"/>
    <s v="Q1"/>
    <s v="Q1-2018"/>
    <x v="39"/>
    <x v="39"/>
    <s v="E56000030"/>
    <s v="West Yorkshire and Harrogate"/>
    <s v="bcs_yes"/>
    <n v="37"/>
    <n v="0.83784000000000003"/>
  </r>
  <r>
    <s v="NAoPri"/>
    <n v="2018"/>
    <s v="Q2"/>
    <s v="Q2-2018"/>
    <x v="39"/>
    <x v="39"/>
    <s v="E56000030"/>
    <s v="West Yorkshire and Harrogate"/>
    <s v="bcs_yes"/>
    <n v="29"/>
    <n v="0.82759000000000005"/>
  </r>
  <r>
    <s v="NAoPri"/>
    <n v="2018"/>
    <s v="Q3"/>
    <s v="Q3-2018"/>
    <x v="39"/>
    <x v="39"/>
    <s v="E56000030"/>
    <s v="West Yorkshire and Harrogate"/>
    <s v="bcs_yes"/>
    <n v="45"/>
    <n v="0.95555999999999996"/>
  </r>
  <r>
    <s v="NAoPri"/>
    <n v="2018"/>
    <s v="Q4"/>
    <s v="Q4-2018"/>
    <x v="39"/>
    <x v="39"/>
    <s v="E56000030"/>
    <s v="West Yorkshire and Harrogate"/>
    <s v="bcs_yes"/>
    <n v="34"/>
    <n v="0.91176000000000001"/>
  </r>
  <r>
    <s v="NAoPri"/>
    <n v="2019"/>
    <s v="Q1"/>
    <s v="Q1-2019"/>
    <x v="39"/>
    <x v="39"/>
    <s v="E56000030"/>
    <s v="West Yorkshire and Harrogate"/>
    <s v="bcs_yes"/>
    <n v="38"/>
    <n v="0.86841999999999997"/>
  </r>
  <r>
    <s v="NAoPri"/>
    <n v="2019"/>
    <s v="Q2"/>
    <s v="Q2-2019"/>
    <x v="39"/>
    <x v="39"/>
    <s v="E56000030"/>
    <s v="West Yorkshire and Harrogate"/>
    <s v="bcs_yes"/>
    <n v="32"/>
    <n v="0.75"/>
  </r>
  <r>
    <s v="NAoPri"/>
    <n v="2019"/>
    <s v="Q3"/>
    <s v="Q3-2019"/>
    <x v="39"/>
    <x v="39"/>
    <s v="E56000030"/>
    <s v="West Yorkshire and Harrogate"/>
    <s v="bcs_yes"/>
    <n v="35"/>
    <n v="0.68571000000000004"/>
  </r>
  <r>
    <s v="NAoPri"/>
    <n v="2019"/>
    <s v="Q4"/>
    <s v="Q4-2019"/>
    <x v="39"/>
    <x v="39"/>
    <s v="E56000030"/>
    <s v="West Yorkshire and Harrogate"/>
    <s v="bcs_yes"/>
    <n v="32"/>
    <n v="0.75"/>
  </r>
  <r>
    <s v="NAoPri"/>
    <n v="2020"/>
    <s v="Q1"/>
    <s v="Q1-2020"/>
    <x v="39"/>
    <x v="39"/>
    <s v="E56000030"/>
    <s v="West Yorkshire and Harrogate"/>
    <s v="bcs_yes"/>
    <n v="25"/>
    <n v="0.68"/>
  </r>
  <r>
    <s v="NAoPri"/>
    <n v="2020"/>
    <s v="Q2"/>
    <s v="Q2-2020"/>
    <x v="39"/>
    <x v="39"/>
    <s v="E56000030"/>
    <s v="West Yorkshire and Harrogate"/>
    <s v="bcs_yes"/>
    <n v="25"/>
    <n v="0.88"/>
  </r>
  <r>
    <s v="NAoPri"/>
    <n v="2020"/>
    <s v="Q3"/>
    <s v="Q3-2020"/>
    <x v="39"/>
    <x v="39"/>
    <s v="E56000030"/>
    <s v="West Yorkshire and Harrogate"/>
    <s v="bcs_yes"/>
    <n v="24"/>
    <n v="0.95833000000000002"/>
  </r>
  <r>
    <s v="NAoPri"/>
    <n v="2020"/>
    <s v="Q4"/>
    <s v="Q4-2020"/>
    <x v="39"/>
    <x v="39"/>
    <s v="E56000030"/>
    <s v="West Yorkshire and Harrogate"/>
    <s v="bcs_yes"/>
    <n v="21"/>
    <n v="0.76190000000000002"/>
  </r>
  <r>
    <s v="NAoPri"/>
    <n v="2021"/>
    <s v="Q1"/>
    <s v="Q1-2021"/>
    <x v="39"/>
    <x v="39"/>
    <s v="E56000030"/>
    <s v="West Yorkshire and Harrogate"/>
    <s v="bcs_yes"/>
    <n v="36"/>
    <n v="0.91666999999999998"/>
  </r>
  <r>
    <s v="NAoPri"/>
    <n v="2021"/>
    <s v="Q2"/>
    <s v="Q2-2021"/>
    <x v="39"/>
    <x v="39"/>
    <s v="E56000030"/>
    <s v="West Yorkshire and Harrogate"/>
    <s v="bcs_yes"/>
    <n v="44"/>
    <n v="0.84091000000000005"/>
  </r>
  <r>
    <s v="NAoPri"/>
    <n v="2021"/>
    <s v="Q3"/>
    <s v="Q3-2021"/>
    <x v="39"/>
    <x v="39"/>
    <s v="E56000030"/>
    <s v="West Yorkshire and Harrogate"/>
    <s v="bcs_yes"/>
    <n v="49"/>
    <n v="0.87755000000000005"/>
  </r>
  <r>
    <s v="NAoPri"/>
    <n v="2021"/>
    <s v="Q4"/>
    <s v="Q4-2021"/>
    <x v="39"/>
    <x v="39"/>
    <s v="E56000030"/>
    <s v="West Yorkshire and Harrogate"/>
    <s v="bcs_yes"/>
    <n v="45"/>
    <n v="0.84443999999999997"/>
  </r>
  <r>
    <s v="NAoPri"/>
    <n v="2022"/>
    <s v="Q1"/>
    <s v="Q1-2022"/>
    <x v="39"/>
    <x v="39"/>
    <s v="E56000030"/>
    <s v="West Yorkshire and Harrogate"/>
    <s v="bcs_yes"/>
    <n v="47"/>
    <n v="0.89361999999999997"/>
  </r>
  <r>
    <s v="NAoPri"/>
    <n v="2022"/>
    <s v="Q2"/>
    <s v="Q2-2022"/>
    <x v="39"/>
    <x v="39"/>
    <s v="E56000030"/>
    <s v="West Yorkshire and Harrogate"/>
    <s v="bcs_yes"/>
    <n v="36"/>
    <n v="0.77778000000000003"/>
  </r>
  <r>
    <s v="NAoPri"/>
    <n v="2022"/>
    <s v="Q3"/>
    <s v="Q3-2022"/>
    <x v="39"/>
    <x v="39"/>
    <s v="E56000030"/>
    <s v="West Yorkshire and Harrogate"/>
    <s v="bcs_yes"/>
    <n v="30"/>
    <n v="0.86667000000000005"/>
  </r>
  <r>
    <s v="NAoPri"/>
    <n v="2022"/>
    <s v="Q4"/>
    <s v="Q4-2022"/>
    <x v="39"/>
    <x v="39"/>
    <s v="E56000030"/>
    <s v="West Yorkshire and Harrogate"/>
    <s v="bcs_yes"/>
    <n v="25"/>
    <n v="0.76"/>
  </r>
  <r>
    <s v="NAoPri"/>
    <n v="2023"/>
    <s v="Q1"/>
    <s v="Q1-2023"/>
    <x v="39"/>
    <x v="39"/>
    <s v="E56000030"/>
    <s v="West Yorkshire and Harrogate"/>
    <s v="bcs_yes"/>
    <n v="20"/>
    <n v="0.9"/>
  </r>
  <r>
    <s v="NAoPri"/>
    <n v="2018"/>
    <s v="Q1"/>
    <s v="Q1-2018"/>
    <x v="40"/>
    <x v="40"/>
    <s v="E56000021"/>
    <s v="West London"/>
    <s v="bcs_yes"/>
    <n v="26"/>
    <n v="0.73077000000000003"/>
  </r>
  <r>
    <s v="NAoPri"/>
    <n v="2018"/>
    <s v="Q2"/>
    <s v="Q2-2018"/>
    <x v="40"/>
    <x v="40"/>
    <s v="E56000021"/>
    <s v="West London"/>
    <s v="bcs_yes"/>
    <n v="35"/>
    <n v="0.88571"/>
  </r>
  <r>
    <s v="NAoPri"/>
    <n v="2018"/>
    <s v="Q3"/>
    <s v="Q3-2018"/>
    <x v="40"/>
    <x v="40"/>
    <s v="E56000021"/>
    <s v="West London"/>
    <s v="bcs_yes"/>
    <n v="44"/>
    <n v="0.81818000000000002"/>
  </r>
  <r>
    <s v="NAoPri"/>
    <n v="2018"/>
    <s v="Q4"/>
    <s v="Q4-2018"/>
    <x v="40"/>
    <x v="40"/>
    <s v="E56000021"/>
    <s v="West London"/>
    <s v="bcs_yes"/>
    <n v="28"/>
    <n v="0.92857000000000001"/>
  </r>
  <r>
    <s v="NAoPri"/>
    <n v="2019"/>
    <s v="Q1"/>
    <s v="Q1-2019"/>
    <x v="40"/>
    <x v="40"/>
    <s v="E56000021"/>
    <s v="West London"/>
    <s v="bcs_yes"/>
    <n v="28"/>
    <n v="0.78571000000000002"/>
  </r>
  <r>
    <s v="NAoPri"/>
    <n v="2019"/>
    <s v="Q2"/>
    <s v="Q2-2019"/>
    <x v="40"/>
    <x v="40"/>
    <s v="E56000021"/>
    <s v="West London"/>
    <s v="bcs_yes"/>
    <n v="29"/>
    <n v="0.79310000000000003"/>
  </r>
  <r>
    <s v="NAoPri"/>
    <n v="2019"/>
    <s v="Q3"/>
    <s v="Q3-2019"/>
    <x v="40"/>
    <x v="40"/>
    <s v="E56000021"/>
    <s v="West London"/>
    <s v="bcs_yes"/>
    <n v="30"/>
    <n v="0.8"/>
  </r>
  <r>
    <s v="NAoPri"/>
    <n v="2019"/>
    <s v="Q4"/>
    <s v="Q4-2019"/>
    <x v="40"/>
    <x v="40"/>
    <s v="E56000021"/>
    <s v="West London"/>
    <s v="bcs_yes"/>
    <n v="26"/>
    <n v="0.96153999999999995"/>
  </r>
  <r>
    <s v="NAoPri"/>
    <n v="2020"/>
    <s v="Q1"/>
    <s v="Q1-2020"/>
    <x v="40"/>
    <x v="40"/>
    <s v="E56000021"/>
    <s v="West London"/>
    <s v="bcs_yes"/>
    <n v="31"/>
    <n v="0.77419000000000004"/>
  </r>
  <r>
    <s v="NAoPri"/>
    <n v="2020"/>
    <s v="Q2"/>
    <s v="Q2-2020"/>
    <x v="40"/>
    <x v="40"/>
    <s v="E56000021"/>
    <s v="West London"/>
    <s v="bcs_yes"/>
    <n v="23"/>
    <n v="1"/>
  </r>
  <r>
    <s v="NAoPri"/>
    <n v="2020"/>
    <s v="Q3"/>
    <s v="Q3-2020"/>
    <x v="40"/>
    <x v="40"/>
    <s v="E56000021"/>
    <s v="West London"/>
    <s v="bcs_yes"/>
    <n v="30"/>
    <n v="0.83333000000000002"/>
  </r>
  <r>
    <s v="NAoPri"/>
    <n v="2020"/>
    <s v="Q4"/>
    <s v="Q4-2020"/>
    <x v="40"/>
    <x v="40"/>
    <s v="E56000021"/>
    <s v="West London"/>
    <s v="bcs_yes"/>
    <n v="25"/>
    <n v="0.8"/>
  </r>
  <r>
    <s v="NAoPri"/>
    <n v="2021"/>
    <s v="Q1"/>
    <s v="Q1-2021"/>
    <x v="40"/>
    <x v="40"/>
    <s v="E56000021"/>
    <s v="West London"/>
    <s v="bcs_yes"/>
    <n v="27"/>
    <n v="0.77778000000000003"/>
  </r>
  <r>
    <s v="NAoPri"/>
    <n v="2021"/>
    <s v="Q2"/>
    <s v="Q2-2021"/>
    <x v="40"/>
    <x v="40"/>
    <s v="E56000021"/>
    <s v="West London"/>
    <s v="bcs_yes"/>
    <n v="30"/>
    <n v="0.76666999999999996"/>
  </r>
  <r>
    <s v="NAoPri"/>
    <n v="2021"/>
    <s v="Q3"/>
    <s v="Q3-2021"/>
    <x v="40"/>
    <x v="40"/>
    <s v="E56000021"/>
    <s v="West London"/>
    <s v="bcs_yes"/>
    <n v="35"/>
    <n v="0.77142999999999995"/>
  </r>
  <r>
    <s v="NAoPri"/>
    <n v="2021"/>
    <s v="Q4"/>
    <s v="Q4-2021"/>
    <x v="40"/>
    <x v="40"/>
    <s v="E56000021"/>
    <s v="West London"/>
    <s v="bcs_yes"/>
    <n v="35"/>
    <n v="0.74285999999999996"/>
  </r>
  <r>
    <s v="NAoPri"/>
    <n v="2022"/>
    <s v="Q1"/>
    <s v="Q1-2022"/>
    <x v="40"/>
    <x v="40"/>
    <s v="E56000021"/>
    <s v="West London"/>
    <s v="bcs_yes"/>
    <n v="30"/>
    <n v="0.66666999999999998"/>
  </r>
  <r>
    <s v="NAoPri"/>
    <n v="2022"/>
    <s v="Q2"/>
    <s v="Q2-2022"/>
    <x v="40"/>
    <x v="40"/>
    <s v="E56000021"/>
    <s v="West London"/>
    <s v="bcs_yes"/>
    <n v="33"/>
    <n v="0.63636000000000004"/>
  </r>
  <r>
    <s v="NAoPri"/>
    <n v="2022"/>
    <s v="Q3"/>
    <s v="Q3-2022"/>
    <x v="40"/>
    <x v="40"/>
    <s v="E56000021"/>
    <s v="West London"/>
    <s v="bcs_yes"/>
    <n v="44"/>
    <n v="0.84091000000000005"/>
  </r>
  <r>
    <s v="NAoPri"/>
    <n v="2022"/>
    <s v="Q4"/>
    <s v="Q4-2022"/>
    <x v="40"/>
    <x v="40"/>
    <s v="E56000021"/>
    <s v="West London"/>
    <s v="bcs_yes"/>
    <n v="33"/>
    <n v="0.84848000000000001"/>
  </r>
  <r>
    <s v="NAoPri"/>
    <n v="2023"/>
    <s v="Q1"/>
    <s v="Q1-2023"/>
    <x v="40"/>
    <x v="40"/>
    <s v="E56000021"/>
    <s v="West London"/>
    <s v="bcs_yes"/>
    <n v="29"/>
    <n v="0.89654999999999996"/>
  </r>
  <r>
    <s v="NAoPri"/>
    <n v="2018"/>
    <s v="Q1"/>
    <s v="Q1-2018"/>
    <x v="41"/>
    <x v="41"/>
    <s v="E56000026"/>
    <s v="Humber and North Yorkshire"/>
    <s v="bcs_yes"/>
    <n v="138"/>
    <n v="0.83333000000000002"/>
  </r>
  <r>
    <s v="NAoPri"/>
    <n v="2018"/>
    <s v="Q2"/>
    <s v="Q2-2018"/>
    <x v="41"/>
    <x v="41"/>
    <s v="E56000026"/>
    <s v="Humber and North Yorkshire"/>
    <s v="bcs_yes"/>
    <n v="138"/>
    <n v="0.83333000000000002"/>
  </r>
  <r>
    <s v="NAoPri"/>
    <n v="2018"/>
    <s v="Q3"/>
    <s v="Q3-2018"/>
    <x v="41"/>
    <x v="41"/>
    <s v="E56000026"/>
    <s v="Humber and North Yorkshire"/>
    <s v="bcs_yes"/>
    <n v="168"/>
    <n v="0.83333000000000002"/>
  </r>
  <r>
    <s v="NAoPri"/>
    <n v="2018"/>
    <s v="Q4"/>
    <s v="Q4-2018"/>
    <x v="41"/>
    <x v="41"/>
    <s v="E56000026"/>
    <s v="Humber and North Yorkshire"/>
    <s v="bcs_yes"/>
    <n v="150"/>
    <n v="0.83333000000000002"/>
  </r>
  <r>
    <s v="NAoPri"/>
    <n v="2019"/>
    <s v="Q1"/>
    <s v="Q1-2019"/>
    <x v="41"/>
    <x v="41"/>
    <s v="E56000026"/>
    <s v="Humber and North Yorkshire"/>
    <s v="bcs_yes"/>
    <n v="135"/>
    <n v="0.81481000000000003"/>
  </r>
  <r>
    <s v="NAoPri"/>
    <n v="2019"/>
    <s v="Q2"/>
    <s v="Q2-2019"/>
    <x v="41"/>
    <x v="41"/>
    <s v="E56000026"/>
    <s v="Humber and North Yorkshire"/>
    <s v="bcs_yes"/>
    <n v="150"/>
    <n v="0.84667000000000003"/>
  </r>
  <r>
    <s v="NAoPri"/>
    <n v="2019"/>
    <s v="Q3"/>
    <s v="Q3-2019"/>
    <x v="41"/>
    <x v="41"/>
    <s v="E56000026"/>
    <s v="Humber and North Yorkshire"/>
    <s v="bcs_yes"/>
    <n v="141"/>
    <n v="0.83687999999999996"/>
  </r>
  <r>
    <s v="NAoPri"/>
    <n v="2019"/>
    <s v="Q4"/>
    <s v="Q4-2019"/>
    <x v="41"/>
    <x v="41"/>
    <s v="E56000026"/>
    <s v="Humber and North Yorkshire"/>
    <s v="bcs_yes"/>
    <n v="148"/>
    <n v="0.83108000000000004"/>
  </r>
  <r>
    <s v="NAoPri"/>
    <n v="2020"/>
    <s v="Q1"/>
    <s v="Q1-2020"/>
    <x v="41"/>
    <x v="41"/>
    <s v="E56000026"/>
    <s v="Humber and North Yorkshire"/>
    <s v="bcs_yes"/>
    <n v="117"/>
    <n v="0.82906000000000002"/>
  </r>
  <r>
    <s v="NAoPri"/>
    <n v="2020"/>
    <s v="Q2"/>
    <s v="Q2-2020"/>
    <x v="41"/>
    <x v="41"/>
    <s v="E56000026"/>
    <s v="Humber and North Yorkshire"/>
    <s v="bcs_yes"/>
    <n v="52"/>
    <n v="0.78846000000000005"/>
  </r>
  <r>
    <s v="NAoPri"/>
    <n v="2020"/>
    <s v="Q3"/>
    <s v="Q3-2020"/>
    <x v="41"/>
    <x v="41"/>
    <s v="E56000026"/>
    <s v="Humber and North Yorkshire"/>
    <s v="bcs_yes"/>
    <n v="103"/>
    <n v="0.80583000000000005"/>
  </r>
  <r>
    <s v="NAoPri"/>
    <n v="2020"/>
    <s v="Q4"/>
    <s v="Q4-2020"/>
    <x v="41"/>
    <x v="41"/>
    <s v="E56000026"/>
    <s v="Humber and North Yorkshire"/>
    <s v="bcs_yes"/>
    <n v="94"/>
    <n v="0.91488999999999998"/>
  </r>
  <r>
    <s v="NAoPri"/>
    <n v="2021"/>
    <s v="Q1"/>
    <s v="Q1-2021"/>
    <x v="41"/>
    <x v="41"/>
    <s v="E56000026"/>
    <s v="Humber and North Yorkshire"/>
    <s v="bcs_yes"/>
    <n v="78"/>
    <n v="0.91025999999999996"/>
  </r>
  <r>
    <s v="NAoPri"/>
    <n v="2021"/>
    <s v="Q2"/>
    <s v="Q2-2021"/>
    <x v="41"/>
    <x v="41"/>
    <s v="E56000026"/>
    <s v="Humber and North Yorkshire"/>
    <s v="bcs_yes"/>
    <n v="176"/>
    <n v="0.88068000000000002"/>
  </r>
  <r>
    <s v="NAoPri"/>
    <n v="2021"/>
    <s v="Q3"/>
    <s v="Q3-2021"/>
    <x v="41"/>
    <x v="41"/>
    <s v="E56000026"/>
    <s v="Humber and North Yorkshire"/>
    <s v="bcs_yes"/>
    <n v="170"/>
    <n v="0.84706000000000004"/>
  </r>
  <r>
    <s v="NAoPri"/>
    <n v="2021"/>
    <s v="Q4"/>
    <s v="Q4-2021"/>
    <x v="41"/>
    <x v="41"/>
    <s v="E56000026"/>
    <s v="Humber and North Yorkshire"/>
    <s v="bcs_yes"/>
    <n v="189"/>
    <n v="0.89417999999999997"/>
  </r>
  <r>
    <s v="NAoPri"/>
    <n v="2022"/>
    <s v="Q1"/>
    <s v="Q1-2022"/>
    <x v="41"/>
    <x v="41"/>
    <s v="E56000026"/>
    <s v="Humber and North Yorkshire"/>
    <s v="bcs_yes"/>
    <n v="161"/>
    <n v="0.85092999999999996"/>
  </r>
  <r>
    <s v="NAoPri"/>
    <n v="2022"/>
    <s v="Q2"/>
    <s v="Q2-2022"/>
    <x v="41"/>
    <x v="41"/>
    <s v="E56000026"/>
    <s v="Humber and North Yorkshire"/>
    <s v="bcs_yes"/>
    <n v="153"/>
    <n v="0.90849999999999997"/>
  </r>
  <r>
    <s v="NAoPri"/>
    <n v="2022"/>
    <s v="Q3"/>
    <s v="Q3-2022"/>
    <x v="41"/>
    <x v="41"/>
    <s v="E56000026"/>
    <s v="Humber and North Yorkshire"/>
    <s v="bcs_yes"/>
    <n v="184"/>
    <n v="0.84782999999999997"/>
  </r>
  <r>
    <s v="NAoPri"/>
    <n v="2022"/>
    <s v="Q4"/>
    <s v="Q4-2022"/>
    <x v="41"/>
    <x v="41"/>
    <s v="E56000026"/>
    <s v="Humber and North Yorkshire"/>
    <s v="bcs_yes"/>
    <n v="138"/>
    <n v="0.86956999999999995"/>
  </r>
  <r>
    <s v="NAoPri"/>
    <n v="2023"/>
    <s v="Q1"/>
    <s v="Q1-2023"/>
    <x v="41"/>
    <x v="41"/>
    <s v="E56000026"/>
    <s v="Humber and North Yorkshire"/>
    <s v="bcs_yes"/>
    <n v="150"/>
    <n v="0.82667000000000002"/>
  </r>
  <r>
    <s v="NAoPri"/>
    <n v="2018"/>
    <s v="Q1"/>
    <s v="Q1-2018"/>
    <x v="42"/>
    <x v="42"/>
    <s v="E56000026"/>
    <s v="Humber and North Yorkshire"/>
    <s v="bcs_yes"/>
    <n v="319"/>
    <n v="0.85580000000000001"/>
  </r>
  <r>
    <s v="NAoPri"/>
    <n v="2018"/>
    <s v="Q2"/>
    <s v="Q2-2018"/>
    <x v="42"/>
    <x v="42"/>
    <s v="E56000026"/>
    <s v="Humber and North Yorkshire"/>
    <s v="bcs_yes"/>
    <n v="371"/>
    <n v="0.84097"/>
  </r>
  <r>
    <s v="NAoPri"/>
    <n v="2018"/>
    <s v="Q3"/>
    <s v="Q3-2018"/>
    <x v="42"/>
    <x v="42"/>
    <s v="E56000026"/>
    <s v="Humber and North Yorkshire"/>
    <s v="bcs_yes"/>
    <n v="374"/>
    <n v="0.86363999999999996"/>
  </r>
  <r>
    <s v="NAoPri"/>
    <n v="2018"/>
    <s v="Q4"/>
    <s v="Q4-2018"/>
    <x v="42"/>
    <x v="42"/>
    <s v="E56000026"/>
    <s v="Humber and North Yorkshire"/>
    <s v="bcs_yes"/>
    <n v="361"/>
    <n v="0.87258000000000002"/>
  </r>
  <r>
    <s v="NAoPri"/>
    <n v="2019"/>
    <s v="Q1"/>
    <s v="Q1-2019"/>
    <x v="42"/>
    <x v="42"/>
    <s v="E56000026"/>
    <s v="Humber and North Yorkshire"/>
    <s v="bcs_yes"/>
    <n v="325"/>
    <n v="0.84"/>
  </r>
  <r>
    <s v="NAoPri"/>
    <n v="2019"/>
    <s v="Q2"/>
    <s v="Q2-2019"/>
    <x v="42"/>
    <x v="42"/>
    <s v="E56000026"/>
    <s v="Humber and North Yorkshire"/>
    <s v="bcs_yes"/>
    <n v="341"/>
    <n v="0.84457000000000004"/>
  </r>
  <r>
    <s v="NAoPri"/>
    <n v="2019"/>
    <s v="Q3"/>
    <s v="Q3-2019"/>
    <x v="42"/>
    <x v="42"/>
    <s v="E56000026"/>
    <s v="Humber and North Yorkshire"/>
    <s v="bcs_yes"/>
    <n v="358"/>
    <n v="0.85753999999999997"/>
  </r>
  <r>
    <s v="NAoPri"/>
    <n v="2019"/>
    <s v="Q4"/>
    <s v="Q4-2019"/>
    <x v="42"/>
    <x v="42"/>
    <s v="E56000026"/>
    <s v="Humber and North Yorkshire"/>
    <s v="bcs_yes"/>
    <n v="313"/>
    <n v="0.83067000000000002"/>
  </r>
  <r>
    <s v="NAoPri"/>
    <n v="2020"/>
    <s v="Q1"/>
    <s v="Q1-2020"/>
    <x v="42"/>
    <x v="42"/>
    <s v="E56000026"/>
    <s v="Humber and North Yorkshire"/>
    <s v="bcs_yes"/>
    <n v="304"/>
    <n v="0.86512999999999995"/>
  </r>
  <r>
    <s v="NAoPri"/>
    <n v="2020"/>
    <s v="Q2"/>
    <s v="Q2-2020"/>
    <x v="42"/>
    <x v="42"/>
    <s v="E56000026"/>
    <s v="Humber and North Yorkshire"/>
    <s v="bcs_yes"/>
    <n v="164"/>
    <n v="0.78659000000000001"/>
  </r>
  <r>
    <s v="NAoPri"/>
    <n v="2020"/>
    <s v="Q3"/>
    <s v="Q3-2020"/>
    <x v="42"/>
    <x v="42"/>
    <s v="E56000026"/>
    <s v="Humber and North Yorkshire"/>
    <s v="bcs_yes"/>
    <n v="260"/>
    <n v="0.80769000000000002"/>
  </r>
  <r>
    <s v="NAoPri"/>
    <n v="2020"/>
    <s v="Q4"/>
    <s v="Q4-2020"/>
    <x v="42"/>
    <x v="42"/>
    <s v="E56000026"/>
    <s v="Humber and North Yorkshire"/>
    <s v="bcs_yes"/>
    <n v="280"/>
    <n v="0.87143000000000004"/>
  </r>
  <r>
    <s v="NAoPri"/>
    <n v="2021"/>
    <s v="Q1"/>
    <s v="Q1-2021"/>
    <x v="42"/>
    <x v="42"/>
    <s v="E56000026"/>
    <s v="Humber and North Yorkshire"/>
    <s v="bcs_yes"/>
    <n v="282"/>
    <n v="0.86878999999999995"/>
  </r>
  <r>
    <s v="NAoPri"/>
    <n v="2021"/>
    <s v="Q2"/>
    <s v="Q2-2021"/>
    <x v="42"/>
    <x v="42"/>
    <s v="E56000026"/>
    <s v="Humber and North Yorkshire"/>
    <s v="bcs_yes"/>
    <n v="404"/>
    <n v="0.83416000000000001"/>
  </r>
  <r>
    <s v="NAoPri"/>
    <n v="2021"/>
    <s v="Q3"/>
    <s v="Q3-2021"/>
    <x v="42"/>
    <x v="42"/>
    <s v="E56000026"/>
    <s v="Humber and North Yorkshire"/>
    <s v="bcs_yes"/>
    <n v="386"/>
    <n v="0.85233000000000003"/>
  </r>
  <r>
    <s v="NAoPri"/>
    <n v="2021"/>
    <s v="Q4"/>
    <s v="Q4-2021"/>
    <x v="42"/>
    <x v="42"/>
    <s v="E56000026"/>
    <s v="Humber and North Yorkshire"/>
    <s v="bcs_yes"/>
    <n v="386"/>
    <n v="0.90415000000000001"/>
  </r>
  <r>
    <s v="NAoPri"/>
    <n v="2022"/>
    <s v="Q1"/>
    <s v="Q1-2022"/>
    <x v="42"/>
    <x v="42"/>
    <s v="E56000026"/>
    <s v="Humber and North Yorkshire"/>
    <s v="bcs_yes"/>
    <n v="366"/>
    <n v="0.85246"/>
  </r>
  <r>
    <s v="NAoPri"/>
    <n v="2022"/>
    <s v="Q2"/>
    <s v="Q2-2022"/>
    <x v="42"/>
    <x v="42"/>
    <s v="E56000026"/>
    <s v="Humber and North Yorkshire"/>
    <s v="bcs_yes"/>
    <n v="382"/>
    <n v="0.89005000000000001"/>
  </r>
  <r>
    <s v="NAoPri"/>
    <n v="2022"/>
    <s v="Q3"/>
    <s v="Q3-2022"/>
    <x v="42"/>
    <x v="42"/>
    <s v="E56000026"/>
    <s v="Humber and North Yorkshire"/>
    <s v="bcs_yes"/>
    <n v="378"/>
    <n v="0.87302000000000002"/>
  </r>
  <r>
    <s v="NAoPri"/>
    <n v="2022"/>
    <s v="Q4"/>
    <s v="Q4-2022"/>
    <x v="42"/>
    <x v="42"/>
    <s v="E56000026"/>
    <s v="Humber and North Yorkshire"/>
    <s v="bcs_yes"/>
    <n v="344"/>
    <n v="0.85465000000000002"/>
  </r>
  <r>
    <s v="NAoPri"/>
    <n v="2023"/>
    <s v="Q1"/>
    <s v="Q1-2023"/>
    <x v="42"/>
    <x v="42"/>
    <s v="E56000026"/>
    <s v="Humber and North Yorkshire"/>
    <s v="bcs_yes"/>
    <n v="349"/>
    <n v="0.85672999999999999"/>
  </r>
  <r>
    <s v="NAoPri"/>
    <n v="2018"/>
    <s v="Q1"/>
    <s v="Q1-2018"/>
    <x v="43"/>
    <x v="43"/>
    <s v="E56000021"/>
    <s v="West London"/>
    <s v="bcs_yes"/>
    <n v="141"/>
    <n v="0.78013999999999994"/>
  </r>
  <r>
    <s v="NAoPri"/>
    <n v="2018"/>
    <s v="Q2"/>
    <s v="Q2-2018"/>
    <x v="43"/>
    <x v="43"/>
    <s v="E56000021"/>
    <s v="West London"/>
    <s v="bcs_yes"/>
    <n v="153"/>
    <n v="0.80391999999999997"/>
  </r>
  <r>
    <s v="NAoPri"/>
    <n v="2018"/>
    <s v="Q3"/>
    <s v="Q3-2018"/>
    <x v="43"/>
    <x v="43"/>
    <s v="E56000021"/>
    <s v="West London"/>
    <s v="bcs_yes"/>
    <n v="133"/>
    <n v="0.81955"/>
  </r>
  <r>
    <s v="NAoPri"/>
    <n v="2018"/>
    <s v="Q4"/>
    <s v="Q4-2018"/>
    <x v="43"/>
    <x v="43"/>
    <s v="E56000021"/>
    <s v="West London"/>
    <s v="bcs_yes"/>
    <n v="141"/>
    <n v="0.82269999999999999"/>
  </r>
  <r>
    <s v="NAoPri"/>
    <n v="2019"/>
    <s v="Q1"/>
    <s v="Q1-2019"/>
    <x v="43"/>
    <x v="43"/>
    <s v="E56000021"/>
    <s v="West London"/>
    <s v="bcs_yes"/>
    <n v="109"/>
    <n v="0.82569000000000004"/>
  </r>
  <r>
    <s v="NAoPri"/>
    <n v="2019"/>
    <s v="Q2"/>
    <s v="Q2-2019"/>
    <x v="43"/>
    <x v="43"/>
    <s v="E56000021"/>
    <s v="West London"/>
    <s v="bcs_yes"/>
    <n v="134"/>
    <n v="0.85821000000000003"/>
  </r>
  <r>
    <s v="NAoPri"/>
    <n v="2019"/>
    <s v="Q3"/>
    <s v="Q3-2019"/>
    <x v="43"/>
    <x v="43"/>
    <s v="E56000021"/>
    <s v="West London"/>
    <s v="bcs_yes"/>
    <n v="166"/>
    <n v="0.81928000000000001"/>
  </r>
  <r>
    <s v="NAoPri"/>
    <n v="2019"/>
    <s v="Q4"/>
    <s v="Q4-2019"/>
    <x v="43"/>
    <x v="43"/>
    <s v="E56000021"/>
    <s v="West London"/>
    <s v="bcs_yes"/>
    <n v="135"/>
    <n v="0.80740999999999996"/>
  </r>
  <r>
    <s v="NAoPri"/>
    <n v="2020"/>
    <s v="Q1"/>
    <s v="Q1-2020"/>
    <x v="43"/>
    <x v="43"/>
    <s v="E56000021"/>
    <s v="West London"/>
    <s v="bcs_yes"/>
    <n v="142"/>
    <n v="0.69718000000000002"/>
  </r>
  <r>
    <s v="NAoPri"/>
    <n v="2020"/>
    <s v="Q2"/>
    <s v="Q2-2020"/>
    <x v="43"/>
    <x v="43"/>
    <s v="E56000021"/>
    <s v="West London"/>
    <s v="bcs_yes"/>
    <n v="55"/>
    <n v="0.87273000000000001"/>
  </r>
  <r>
    <s v="NAoPri"/>
    <n v="2020"/>
    <s v="Q3"/>
    <s v="Q3-2020"/>
    <x v="43"/>
    <x v="43"/>
    <s v="E56000021"/>
    <s v="West London"/>
    <s v="bcs_yes"/>
    <n v="78"/>
    <n v="0.78205000000000002"/>
  </r>
  <r>
    <s v="NAoPri"/>
    <n v="2020"/>
    <s v="Q4"/>
    <s v="Q4-2020"/>
    <x v="43"/>
    <x v="43"/>
    <s v="E56000021"/>
    <s v="West London"/>
    <s v="bcs_yes"/>
    <n v="120"/>
    <n v="0.72499999999999998"/>
  </r>
  <r>
    <s v="NAoPri"/>
    <n v="2021"/>
    <s v="Q1"/>
    <s v="Q1-2021"/>
    <x v="43"/>
    <x v="43"/>
    <s v="E56000021"/>
    <s v="West London"/>
    <s v="bcs_yes"/>
    <n v="98"/>
    <n v="0.81633"/>
  </r>
  <r>
    <s v="NAoPri"/>
    <n v="2021"/>
    <s v="Q2"/>
    <s v="Q2-2021"/>
    <x v="43"/>
    <x v="43"/>
    <s v="E56000021"/>
    <s v="West London"/>
    <s v="bcs_yes"/>
    <n v="146"/>
    <n v="0.81506999999999996"/>
  </r>
  <r>
    <s v="NAoPri"/>
    <n v="2021"/>
    <s v="Q3"/>
    <s v="Q3-2021"/>
    <x v="43"/>
    <x v="43"/>
    <s v="E56000021"/>
    <s v="West London"/>
    <s v="bcs_yes"/>
    <n v="163"/>
    <n v="0.82208999999999999"/>
  </r>
  <r>
    <s v="NAoPri"/>
    <n v="2021"/>
    <s v="Q4"/>
    <s v="Q4-2021"/>
    <x v="43"/>
    <x v="43"/>
    <s v="E56000021"/>
    <s v="West London"/>
    <s v="bcs_yes"/>
    <n v="147"/>
    <n v="0.75509999999999999"/>
  </r>
  <r>
    <s v="NAoPri"/>
    <n v="2022"/>
    <s v="Q1"/>
    <s v="Q1-2022"/>
    <x v="43"/>
    <x v="43"/>
    <s v="E56000021"/>
    <s v="West London"/>
    <s v="bcs_yes"/>
    <n v="132"/>
    <n v="0.81818000000000002"/>
  </r>
  <r>
    <s v="NAoPri"/>
    <n v="2022"/>
    <s v="Q2"/>
    <s v="Q2-2022"/>
    <x v="43"/>
    <x v="43"/>
    <s v="E56000021"/>
    <s v="West London"/>
    <s v="bcs_yes"/>
    <n v="144"/>
    <n v="0.81943999999999995"/>
  </r>
  <r>
    <s v="NAoPri"/>
    <n v="2022"/>
    <s v="Q3"/>
    <s v="Q3-2022"/>
    <x v="43"/>
    <x v="43"/>
    <s v="E56000021"/>
    <s v="West London"/>
    <s v="bcs_yes"/>
    <n v="157"/>
    <n v="0.78981000000000001"/>
  </r>
  <r>
    <s v="NAoPri"/>
    <n v="2022"/>
    <s v="Q4"/>
    <s v="Q4-2022"/>
    <x v="43"/>
    <x v="43"/>
    <s v="E56000021"/>
    <s v="West London"/>
    <s v="bcs_yes"/>
    <n v="120"/>
    <n v="0.72499999999999998"/>
  </r>
  <r>
    <s v="NAoPri"/>
    <n v="2023"/>
    <s v="Q1"/>
    <s v="Q1-2023"/>
    <x v="43"/>
    <x v="43"/>
    <s v="E56000021"/>
    <s v="West London"/>
    <s v="bcs_yes"/>
    <n v="149"/>
    <n v="0.81208000000000002"/>
  </r>
  <r>
    <s v="NAoPri"/>
    <n v="2018"/>
    <s v="Q1"/>
    <s v="Q1-2018"/>
    <x v="44"/>
    <x v="44"/>
    <s v="E56000016"/>
    <s v="Wessex"/>
    <s v="bcs_yes"/>
    <n v="34"/>
    <n v="0.73529"/>
  </r>
  <r>
    <s v="NAoPri"/>
    <n v="2018"/>
    <s v="Q2"/>
    <s v="Q2-2018"/>
    <x v="44"/>
    <x v="44"/>
    <s v="E56000016"/>
    <s v="Wessex"/>
    <s v="bcs_yes"/>
    <n v="36"/>
    <n v="0.83333000000000002"/>
  </r>
  <r>
    <s v="NAoPri"/>
    <n v="2018"/>
    <s v="Q3"/>
    <s v="Q3-2018"/>
    <x v="44"/>
    <x v="44"/>
    <s v="E56000016"/>
    <s v="Wessex"/>
    <s v="bcs_yes"/>
    <n v="46"/>
    <n v="0.84782999999999997"/>
  </r>
  <r>
    <s v="NAoPri"/>
    <n v="2018"/>
    <s v="Q4"/>
    <s v="Q4-2018"/>
    <x v="44"/>
    <x v="44"/>
    <s v="E56000016"/>
    <s v="Wessex"/>
    <s v="bcs_yes"/>
    <n v="30"/>
    <n v="0.76666999999999996"/>
  </r>
  <r>
    <s v="NAoPri"/>
    <n v="2019"/>
    <s v="Q1"/>
    <s v="Q1-2019"/>
    <x v="44"/>
    <x v="44"/>
    <s v="E56000016"/>
    <s v="Wessex"/>
    <s v="bcs_yes"/>
    <n v="43"/>
    <n v="0.90698000000000001"/>
  </r>
  <r>
    <s v="NAoPri"/>
    <n v="2019"/>
    <s v="Q2"/>
    <s v="Q2-2019"/>
    <x v="44"/>
    <x v="44"/>
    <s v="E56000016"/>
    <s v="Wessex"/>
    <s v="bcs_yes"/>
    <n v="42"/>
    <n v="0.83333000000000002"/>
  </r>
  <r>
    <s v="NAoPri"/>
    <n v="2019"/>
    <s v="Q3"/>
    <s v="Q3-2019"/>
    <x v="44"/>
    <x v="44"/>
    <s v="E56000016"/>
    <s v="Wessex"/>
    <s v="bcs_yes"/>
    <n v="46"/>
    <n v="0.93478000000000006"/>
  </r>
  <r>
    <s v="NAoPri"/>
    <n v="2019"/>
    <s v="Q4"/>
    <s v="Q4-2019"/>
    <x v="44"/>
    <x v="44"/>
    <s v="E56000016"/>
    <s v="Wessex"/>
    <s v="bcs_yes"/>
    <n v="51"/>
    <n v="0.94118000000000002"/>
  </r>
  <r>
    <s v="NAoPri"/>
    <n v="2020"/>
    <s v="Q1"/>
    <s v="Q1-2020"/>
    <x v="44"/>
    <x v="44"/>
    <s v="E56000016"/>
    <s v="Wessex"/>
    <s v="bcs_yes"/>
    <n v="47"/>
    <n v="0.74468000000000001"/>
  </r>
  <r>
    <s v="NAoPri"/>
    <n v="2020"/>
    <s v="Q2"/>
    <s v="Q2-2020"/>
    <x v="44"/>
    <x v="44"/>
    <s v="E56000016"/>
    <s v="Wessex"/>
    <s v="bcs_yes"/>
    <n v="20"/>
    <n v="0.9"/>
  </r>
  <r>
    <s v="NAoPri"/>
    <n v="2020"/>
    <s v="Q3"/>
    <s v="Q3-2020"/>
    <x v="44"/>
    <x v="44"/>
    <s v="E56000016"/>
    <s v="Wessex"/>
    <s v="bcs_yes"/>
    <n v="30"/>
    <n v="0.86667000000000005"/>
  </r>
  <r>
    <s v="NAoPri"/>
    <n v="2020"/>
    <s v="Q4"/>
    <s v="Q4-2020"/>
    <x v="44"/>
    <x v="44"/>
    <s v="E56000016"/>
    <s v="Wessex"/>
    <s v="bcs_yes"/>
    <n v="40"/>
    <n v="0.97499999999999998"/>
  </r>
  <r>
    <s v="NAoPri"/>
    <n v="2021"/>
    <s v="Q1"/>
    <s v="Q1-2021"/>
    <x v="44"/>
    <x v="44"/>
    <s v="E56000016"/>
    <s v="Wessex"/>
    <s v="bcs_yes"/>
    <n v="34"/>
    <n v="0.85294000000000003"/>
  </r>
  <r>
    <s v="NAoPri"/>
    <n v="2021"/>
    <s v="Q2"/>
    <s v="Q2-2021"/>
    <x v="44"/>
    <x v="44"/>
    <s v="E56000016"/>
    <s v="Wessex"/>
    <s v="bcs_yes"/>
    <n v="39"/>
    <n v="0.84614999999999996"/>
  </r>
  <r>
    <s v="NAoPri"/>
    <n v="2021"/>
    <s v="Q3"/>
    <s v="Q3-2021"/>
    <x v="44"/>
    <x v="44"/>
    <s v="E56000016"/>
    <s v="Wessex"/>
    <s v="bcs_yes"/>
    <n v="44"/>
    <n v="0.81818000000000002"/>
  </r>
  <r>
    <s v="NAoPri"/>
    <n v="2021"/>
    <s v="Q4"/>
    <s v="Q4-2021"/>
    <x v="44"/>
    <x v="44"/>
    <s v="E56000016"/>
    <s v="Wessex"/>
    <s v="bcs_yes"/>
    <n v="42"/>
    <n v="0.83333000000000002"/>
  </r>
  <r>
    <s v="NAoPri"/>
    <n v="2022"/>
    <s v="Q1"/>
    <s v="Q1-2022"/>
    <x v="44"/>
    <x v="44"/>
    <s v="E56000016"/>
    <s v="Wessex"/>
    <s v="bcs_yes"/>
    <n v="37"/>
    <n v="0.86485999999999996"/>
  </r>
  <r>
    <s v="NAoPri"/>
    <n v="2022"/>
    <s v="Q2"/>
    <s v="Q2-2022"/>
    <x v="44"/>
    <x v="44"/>
    <s v="E56000016"/>
    <s v="Wessex"/>
    <s v="bcs_yes"/>
    <n v="35"/>
    <n v="0.82857000000000003"/>
  </r>
  <r>
    <s v="NAoPri"/>
    <n v="2022"/>
    <s v="Q3"/>
    <s v="Q3-2022"/>
    <x v="44"/>
    <x v="44"/>
    <s v="E56000016"/>
    <s v="Wessex"/>
    <s v="bcs_yes"/>
    <n v="52"/>
    <n v="0.94230999999999998"/>
  </r>
  <r>
    <s v="NAoPri"/>
    <n v="2022"/>
    <s v="Q4"/>
    <s v="Q4-2022"/>
    <x v="44"/>
    <x v="44"/>
    <s v="E56000016"/>
    <s v="Wessex"/>
    <s v="bcs_yes"/>
    <n v="49"/>
    <n v="0.83672999999999997"/>
  </r>
  <r>
    <s v="NAoPri"/>
    <n v="2023"/>
    <s v="Q1"/>
    <s v="Q1-2023"/>
    <x v="44"/>
    <x v="44"/>
    <s v="E56000016"/>
    <s v="Wessex"/>
    <s v="bcs_yes"/>
    <n v="43"/>
    <n v="0.88371999999999995"/>
  </r>
  <r>
    <s v="NAoPri"/>
    <n v="2018"/>
    <s v="Q1"/>
    <s v="Q1-2018"/>
    <x v="45"/>
    <x v="45"/>
    <s v="E56000035"/>
    <s v="East of England"/>
    <s v="bcs_yes"/>
    <n v="43"/>
    <n v="0.86046999999999996"/>
  </r>
  <r>
    <s v="NAoPri"/>
    <n v="2018"/>
    <s v="Q2"/>
    <s v="Q2-2018"/>
    <x v="45"/>
    <x v="45"/>
    <s v="E56000035"/>
    <s v="East of England"/>
    <s v="bcs_yes"/>
    <n v="61"/>
    <n v="0.93442999999999998"/>
  </r>
  <r>
    <s v="NAoPri"/>
    <n v="2018"/>
    <s v="Q3"/>
    <s v="Q3-2018"/>
    <x v="45"/>
    <x v="45"/>
    <s v="E56000035"/>
    <s v="East of England"/>
    <s v="bcs_yes"/>
    <n v="67"/>
    <n v="0.83582000000000001"/>
  </r>
  <r>
    <s v="NAoPri"/>
    <n v="2018"/>
    <s v="Q4"/>
    <s v="Q4-2018"/>
    <x v="45"/>
    <x v="45"/>
    <s v="E56000035"/>
    <s v="East of England"/>
    <s v="bcs_yes"/>
    <n v="57"/>
    <n v="0.96491000000000005"/>
  </r>
  <r>
    <s v="NAoPri"/>
    <n v="2019"/>
    <s v="Q1"/>
    <s v="Q1-2019"/>
    <x v="45"/>
    <x v="45"/>
    <s v="E56000035"/>
    <s v="East of England"/>
    <s v="bcs_yes"/>
    <n v="73"/>
    <n v="0.90410999999999997"/>
  </r>
  <r>
    <s v="NAoPri"/>
    <n v="2019"/>
    <s v="Q2"/>
    <s v="Q2-2019"/>
    <x v="45"/>
    <x v="45"/>
    <s v="E56000035"/>
    <s v="East of England"/>
    <s v="bcs_yes"/>
    <n v="62"/>
    <n v="0.85484000000000004"/>
  </r>
  <r>
    <s v="NAoPri"/>
    <n v="2019"/>
    <s v="Q3"/>
    <s v="Q3-2019"/>
    <x v="45"/>
    <x v="45"/>
    <s v="E56000035"/>
    <s v="East of England"/>
    <s v="bcs_yes"/>
    <n v="37"/>
    <n v="0.78378000000000003"/>
  </r>
  <r>
    <s v="NAoPri"/>
    <n v="2019"/>
    <s v="Q4"/>
    <s v="Q4-2019"/>
    <x v="45"/>
    <x v="45"/>
    <s v="E56000035"/>
    <s v="East of England"/>
    <s v="bcs_yes"/>
    <n v="56"/>
    <n v="0.96428999999999998"/>
  </r>
  <r>
    <s v="NAoPri"/>
    <n v="2020"/>
    <s v="Q1"/>
    <s v="Q1-2020"/>
    <x v="45"/>
    <x v="45"/>
    <s v="E56000035"/>
    <s v="East of England"/>
    <s v="bcs_yes"/>
    <n v="70"/>
    <n v="0.84286000000000005"/>
  </r>
  <r>
    <s v="NAoPri"/>
    <n v="2020"/>
    <s v="Q2"/>
    <s v="Q2-2020"/>
    <x v="45"/>
    <x v="45"/>
    <s v="E56000035"/>
    <s v="East of England"/>
    <s v="bcs_yes"/>
    <n v="29"/>
    <n v="0.79310000000000003"/>
  </r>
  <r>
    <s v="NAoPri"/>
    <n v="2020"/>
    <s v="Q3"/>
    <s v="Q3-2020"/>
    <x v="45"/>
    <x v="45"/>
    <s v="E56000035"/>
    <s v="East of England"/>
    <s v="bcs_yes"/>
    <n v="43"/>
    <n v="0.95348999999999995"/>
  </r>
  <r>
    <s v="NAoPri"/>
    <n v="2020"/>
    <s v="Q4"/>
    <s v="Q4-2020"/>
    <x v="45"/>
    <x v="45"/>
    <s v="E56000035"/>
    <s v="East of England"/>
    <s v="bcs_yes"/>
    <n v="63"/>
    <n v="0.85714000000000001"/>
  </r>
  <r>
    <s v="NAoPri"/>
    <n v="2021"/>
    <s v="Q1"/>
    <s v="Q1-2021"/>
    <x v="45"/>
    <x v="45"/>
    <s v="E56000035"/>
    <s v="East of England"/>
    <s v="bcs_yes"/>
    <n v="50"/>
    <n v="0.94"/>
  </r>
  <r>
    <s v="NAoPri"/>
    <n v="2021"/>
    <s v="Q2"/>
    <s v="Q2-2021"/>
    <x v="45"/>
    <x v="45"/>
    <s v="E56000035"/>
    <s v="East of England"/>
    <s v="bcs_yes"/>
    <n v="50"/>
    <n v="0.84"/>
  </r>
  <r>
    <s v="NAoPri"/>
    <n v="2021"/>
    <s v="Q3"/>
    <s v="Q3-2021"/>
    <x v="45"/>
    <x v="45"/>
    <s v="E56000035"/>
    <s v="East of England"/>
    <s v="bcs_yes"/>
    <n v="66"/>
    <n v="0.92423999999999995"/>
  </r>
  <r>
    <s v="NAoPri"/>
    <n v="2021"/>
    <s v="Q4"/>
    <s v="Q4-2021"/>
    <x v="45"/>
    <x v="45"/>
    <s v="E56000035"/>
    <s v="East of England"/>
    <s v="bcs_yes"/>
    <n v="60"/>
    <n v="0.88332999999999995"/>
  </r>
  <r>
    <s v="NAoPri"/>
    <n v="2022"/>
    <s v="Q1"/>
    <s v="Q1-2022"/>
    <x v="45"/>
    <x v="45"/>
    <s v="E56000035"/>
    <s v="East of England"/>
    <s v="bcs_yes"/>
    <n v="57"/>
    <n v="0.89473999999999998"/>
  </r>
  <r>
    <s v="NAoPri"/>
    <n v="2022"/>
    <s v="Q2"/>
    <s v="Q2-2022"/>
    <x v="45"/>
    <x v="45"/>
    <s v="E56000035"/>
    <s v="East of England"/>
    <s v="bcs_yes"/>
    <n v="41"/>
    <n v="0.92683000000000004"/>
  </r>
  <r>
    <s v="NAoPri"/>
    <n v="2022"/>
    <s v="Q3"/>
    <s v="Q3-2022"/>
    <x v="45"/>
    <x v="45"/>
    <s v="E56000035"/>
    <s v="East of England"/>
    <s v="bcs_yes"/>
    <n v="67"/>
    <n v="0.92537000000000003"/>
  </r>
  <r>
    <s v="NAoPri"/>
    <n v="2022"/>
    <s v="Q4"/>
    <s v="Q4-2022"/>
    <x v="45"/>
    <x v="45"/>
    <s v="E56000035"/>
    <s v="East of England"/>
    <s v="bcs_yes"/>
    <n v="45"/>
    <n v="0.86667000000000005"/>
  </r>
  <r>
    <s v="NAoPri"/>
    <n v="2023"/>
    <s v="Q1"/>
    <s v="Q1-2023"/>
    <x v="45"/>
    <x v="45"/>
    <s v="E56000035"/>
    <s v="East of England"/>
    <s v="bcs_yes"/>
    <n v="69"/>
    <n v="0.91303999999999996"/>
  </r>
  <r>
    <s v="NAoPri"/>
    <n v="2018"/>
    <s v="Q1"/>
    <s v="Q1-2018"/>
    <x v="46"/>
    <x v="46"/>
    <s v="E56000011"/>
    <s v="Kent and Medway"/>
    <s v="bcs_yes"/>
    <n v="367"/>
    <n v="0.78473999999999999"/>
  </r>
  <r>
    <s v="NAoPri"/>
    <n v="2018"/>
    <s v="Q2"/>
    <s v="Q2-2018"/>
    <x v="46"/>
    <x v="46"/>
    <s v="E56000011"/>
    <s v="Kent and Medway"/>
    <s v="bcs_yes"/>
    <n v="412"/>
    <n v="0.82038999999999995"/>
  </r>
  <r>
    <s v="NAoPri"/>
    <n v="2018"/>
    <s v="Q3"/>
    <s v="Q3-2018"/>
    <x v="46"/>
    <x v="46"/>
    <s v="E56000011"/>
    <s v="Kent and Medway"/>
    <s v="bcs_yes"/>
    <n v="445"/>
    <n v="0.81798000000000004"/>
  </r>
  <r>
    <s v="NAoPri"/>
    <n v="2018"/>
    <s v="Q4"/>
    <s v="Q4-2018"/>
    <x v="46"/>
    <x v="46"/>
    <s v="E56000011"/>
    <s v="Kent and Medway"/>
    <s v="bcs_yes"/>
    <n v="437"/>
    <n v="0.81464999999999999"/>
  </r>
  <r>
    <s v="NAoPri"/>
    <n v="2019"/>
    <s v="Q1"/>
    <s v="Q1-2019"/>
    <x v="46"/>
    <x v="46"/>
    <s v="E56000011"/>
    <s v="Kent and Medway"/>
    <s v="bcs_yes"/>
    <n v="400"/>
    <n v="0.80249999999999999"/>
  </r>
  <r>
    <s v="NAoPri"/>
    <n v="2019"/>
    <s v="Q2"/>
    <s v="Q2-2019"/>
    <x v="46"/>
    <x v="46"/>
    <s v="E56000011"/>
    <s v="Kent and Medway"/>
    <s v="bcs_yes"/>
    <n v="433"/>
    <n v="0.82679000000000002"/>
  </r>
  <r>
    <s v="NAoPri"/>
    <n v="2019"/>
    <s v="Q3"/>
    <s v="Q3-2019"/>
    <x v="46"/>
    <x v="46"/>
    <s v="E56000011"/>
    <s v="Kent and Medway"/>
    <s v="bcs_yes"/>
    <n v="455"/>
    <n v="0.82418000000000002"/>
  </r>
  <r>
    <s v="NAoPri"/>
    <n v="2019"/>
    <s v="Q4"/>
    <s v="Q4-2019"/>
    <x v="46"/>
    <x v="46"/>
    <s v="E56000011"/>
    <s v="Kent and Medway"/>
    <s v="bcs_yes"/>
    <n v="456"/>
    <n v="0.85746"/>
  </r>
  <r>
    <s v="NAoPri"/>
    <n v="2020"/>
    <s v="Q1"/>
    <s v="Q1-2020"/>
    <x v="46"/>
    <x v="46"/>
    <s v="E56000011"/>
    <s v="Kent and Medway"/>
    <s v="bcs_yes"/>
    <n v="385"/>
    <n v="0.83635999999999999"/>
  </r>
  <r>
    <s v="NAoPri"/>
    <n v="2020"/>
    <s v="Q2"/>
    <s v="Q2-2020"/>
    <x v="46"/>
    <x v="46"/>
    <s v="E56000011"/>
    <s v="Kent and Medway"/>
    <s v="bcs_yes"/>
    <n v="263"/>
    <n v="0.76426000000000005"/>
  </r>
  <r>
    <s v="NAoPri"/>
    <n v="2020"/>
    <s v="Q3"/>
    <s v="Q3-2020"/>
    <x v="46"/>
    <x v="46"/>
    <s v="E56000011"/>
    <s v="Kent and Medway"/>
    <s v="bcs_yes"/>
    <n v="342"/>
    <n v="0.82455999999999996"/>
  </r>
  <r>
    <s v="NAoPri"/>
    <n v="2020"/>
    <s v="Q4"/>
    <s v="Q4-2020"/>
    <x v="46"/>
    <x v="46"/>
    <s v="E56000011"/>
    <s v="Kent and Medway"/>
    <s v="bcs_yes"/>
    <n v="386"/>
    <n v="0.84714999999999996"/>
  </r>
  <r>
    <s v="NAoPri"/>
    <n v="2021"/>
    <s v="Q1"/>
    <s v="Q1-2021"/>
    <x v="46"/>
    <x v="46"/>
    <s v="E56000011"/>
    <s v="Kent and Medway"/>
    <s v="bcs_yes"/>
    <n v="407"/>
    <n v="0.88451999999999997"/>
  </r>
  <r>
    <s v="NAoPri"/>
    <n v="2021"/>
    <s v="Q2"/>
    <s v="Q2-2021"/>
    <x v="46"/>
    <x v="46"/>
    <s v="E56000011"/>
    <s v="Kent and Medway"/>
    <s v="bcs_yes"/>
    <n v="444"/>
    <n v="0.85585999999999995"/>
  </r>
  <r>
    <s v="NAoPri"/>
    <n v="2021"/>
    <s v="Q3"/>
    <s v="Q3-2021"/>
    <x v="46"/>
    <x v="46"/>
    <s v="E56000011"/>
    <s v="Kent and Medway"/>
    <s v="bcs_yes"/>
    <n v="463"/>
    <n v="0.84665000000000001"/>
  </r>
  <r>
    <s v="NAoPri"/>
    <n v="2021"/>
    <s v="Q4"/>
    <s v="Q4-2021"/>
    <x v="46"/>
    <x v="46"/>
    <s v="E56000011"/>
    <s v="Kent and Medway"/>
    <s v="bcs_yes"/>
    <n v="451"/>
    <n v="0.81596000000000002"/>
  </r>
  <r>
    <s v="NAoPri"/>
    <n v="2022"/>
    <s v="Q1"/>
    <s v="Q1-2022"/>
    <x v="46"/>
    <x v="46"/>
    <s v="E56000011"/>
    <s v="Kent and Medway"/>
    <s v="bcs_yes"/>
    <n v="449"/>
    <n v="0.87304999999999999"/>
  </r>
  <r>
    <s v="NAoPri"/>
    <n v="2022"/>
    <s v="Q2"/>
    <s v="Q2-2022"/>
    <x v="46"/>
    <x v="46"/>
    <s v="E56000011"/>
    <s v="Kent and Medway"/>
    <s v="bcs_yes"/>
    <n v="487"/>
    <n v="0.84189000000000003"/>
  </r>
  <r>
    <s v="NAoPri"/>
    <n v="2022"/>
    <s v="Q3"/>
    <s v="Q3-2022"/>
    <x v="46"/>
    <x v="46"/>
    <s v="E56000011"/>
    <s v="Kent and Medway"/>
    <s v="bcs_yes"/>
    <n v="494"/>
    <n v="0.87448999999999999"/>
  </r>
  <r>
    <s v="NAoPri"/>
    <n v="2022"/>
    <s v="Q4"/>
    <s v="Q4-2022"/>
    <x v="46"/>
    <x v="46"/>
    <s v="E56000011"/>
    <s v="Kent and Medway"/>
    <s v="bcs_yes"/>
    <n v="448"/>
    <n v="0.85490999999999995"/>
  </r>
  <r>
    <s v="NAoPri"/>
    <n v="2023"/>
    <s v="Q1"/>
    <s v="Q1-2023"/>
    <x v="46"/>
    <x v="46"/>
    <s v="E56000011"/>
    <s v="Kent and Medway"/>
    <s v="bcs_yes"/>
    <n v="474"/>
    <n v="0.81857000000000002"/>
  </r>
  <r>
    <s v="NAoPri"/>
    <n v="2018"/>
    <s v="Q1"/>
    <s v="Q1-2018"/>
    <x v="47"/>
    <x v="47"/>
    <s v="E56000031"/>
    <s v="East Midlands"/>
    <s v="bcs_yes"/>
    <n v="58"/>
    <n v="0.84482999999999997"/>
  </r>
  <r>
    <s v="NAoPri"/>
    <n v="2018"/>
    <s v="Q2"/>
    <s v="Q2-2018"/>
    <x v="47"/>
    <x v="47"/>
    <s v="E56000031"/>
    <s v="East Midlands"/>
    <s v="bcs_yes"/>
    <n v="54"/>
    <n v="0.83333000000000002"/>
  </r>
  <r>
    <s v="NAoPri"/>
    <n v="2018"/>
    <s v="Q3"/>
    <s v="Q3-2018"/>
    <x v="47"/>
    <x v="47"/>
    <s v="E56000031"/>
    <s v="East Midlands"/>
    <s v="bcs_yes"/>
    <n v="71"/>
    <n v="0.91549000000000003"/>
  </r>
  <r>
    <s v="NAoPri"/>
    <n v="2018"/>
    <s v="Q4"/>
    <s v="Q4-2018"/>
    <x v="47"/>
    <x v="47"/>
    <s v="E56000031"/>
    <s v="East Midlands"/>
    <s v="bcs_yes"/>
    <n v="69"/>
    <n v="0.89854999999999996"/>
  </r>
  <r>
    <s v="NAoPri"/>
    <n v="2019"/>
    <s v="Q1"/>
    <s v="Q1-2019"/>
    <x v="47"/>
    <x v="47"/>
    <s v="E56000031"/>
    <s v="East Midlands"/>
    <s v="bcs_yes"/>
    <n v="68"/>
    <n v="0.91176000000000001"/>
  </r>
  <r>
    <s v="NAoPri"/>
    <n v="2019"/>
    <s v="Q2"/>
    <s v="Q2-2019"/>
    <x v="47"/>
    <x v="47"/>
    <s v="E56000031"/>
    <s v="East Midlands"/>
    <s v="bcs_yes"/>
    <n v="48"/>
    <n v="0.83333000000000002"/>
  </r>
  <r>
    <s v="NAoPri"/>
    <n v="2019"/>
    <s v="Q3"/>
    <s v="Q3-2019"/>
    <x v="47"/>
    <x v="47"/>
    <s v="E56000031"/>
    <s v="East Midlands"/>
    <s v="bcs_yes"/>
    <n v="62"/>
    <n v="0.93547999999999998"/>
  </r>
  <r>
    <s v="NAoPri"/>
    <n v="2019"/>
    <s v="Q4"/>
    <s v="Q4-2019"/>
    <x v="47"/>
    <x v="47"/>
    <s v="E56000031"/>
    <s v="East Midlands"/>
    <s v="bcs_yes"/>
    <n v="89"/>
    <n v="0.82021999999999995"/>
  </r>
  <r>
    <s v="NAoPri"/>
    <n v="2020"/>
    <s v="Q1"/>
    <s v="Q1-2020"/>
    <x v="47"/>
    <x v="47"/>
    <s v="E56000031"/>
    <s v="East Midlands"/>
    <s v="bcs_yes"/>
    <n v="69"/>
    <n v="0.82608999999999999"/>
  </r>
  <r>
    <s v="NAoPri"/>
    <n v="2020"/>
    <s v="Q2"/>
    <s v="Q2-2020"/>
    <x v="47"/>
    <x v="47"/>
    <s v="E56000031"/>
    <s v="East Midlands"/>
    <s v="bcs_yes"/>
    <n v="35"/>
    <n v="0.74285999999999996"/>
  </r>
  <r>
    <s v="NAoPri"/>
    <n v="2020"/>
    <s v="Q3"/>
    <s v="Q3-2020"/>
    <x v="47"/>
    <x v="47"/>
    <s v="E56000031"/>
    <s v="East Midlands"/>
    <s v="bcs_yes"/>
    <n v="68"/>
    <n v="0.76471"/>
  </r>
  <r>
    <s v="NAoPri"/>
    <n v="2020"/>
    <s v="Q4"/>
    <s v="Q4-2020"/>
    <x v="47"/>
    <x v="47"/>
    <s v="E56000031"/>
    <s v="East Midlands"/>
    <s v="bcs_yes"/>
    <n v="71"/>
    <n v="0.91549000000000003"/>
  </r>
  <r>
    <s v="NAoPri"/>
    <n v="2021"/>
    <s v="Q1"/>
    <s v="Q1-2021"/>
    <x v="47"/>
    <x v="47"/>
    <s v="E56000031"/>
    <s v="East Midlands"/>
    <s v="bcs_yes"/>
    <n v="75"/>
    <n v="0.82667000000000002"/>
  </r>
  <r>
    <s v="NAoPri"/>
    <n v="2021"/>
    <s v="Q2"/>
    <s v="Q2-2021"/>
    <x v="47"/>
    <x v="47"/>
    <s v="E56000031"/>
    <s v="East Midlands"/>
    <s v="bcs_yes"/>
    <n v="76"/>
    <n v="0.88158000000000003"/>
  </r>
  <r>
    <s v="NAoPri"/>
    <n v="2021"/>
    <s v="Q3"/>
    <s v="Q3-2021"/>
    <x v="47"/>
    <x v="47"/>
    <s v="E56000031"/>
    <s v="East Midlands"/>
    <s v="bcs_yes"/>
    <n v="71"/>
    <n v="0.84506999999999999"/>
  </r>
  <r>
    <s v="NAoPri"/>
    <n v="2021"/>
    <s v="Q4"/>
    <s v="Q4-2021"/>
    <x v="47"/>
    <x v="47"/>
    <s v="E56000031"/>
    <s v="East Midlands"/>
    <s v="bcs_yes"/>
    <n v="70"/>
    <n v="0.82857000000000003"/>
  </r>
  <r>
    <s v="NAoPri"/>
    <n v="2022"/>
    <s v="Q1"/>
    <s v="Q1-2022"/>
    <x v="47"/>
    <x v="47"/>
    <s v="E56000031"/>
    <s v="East Midlands"/>
    <s v="bcs_yes"/>
    <n v="75"/>
    <n v="0.85333000000000003"/>
  </r>
  <r>
    <s v="NAoPri"/>
    <n v="2022"/>
    <s v="Q2"/>
    <s v="Q2-2022"/>
    <x v="47"/>
    <x v="47"/>
    <s v="E56000031"/>
    <s v="East Midlands"/>
    <s v="bcs_yes"/>
    <n v="71"/>
    <n v="0.85914999999999997"/>
  </r>
  <r>
    <s v="NAoPri"/>
    <n v="2022"/>
    <s v="Q3"/>
    <s v="Q3-2022"/>
    <x v="47"/>
    <x v="47"/>
    <s v="E56000031"/>
    <s v="East Midlands"/>
    <s v="bcs_yes"/>
    <n v="83"/>
    <n v="0.84336999999999995"/>
  </r>
  <r>
    <s v="NAoPri"/>
    <n v="2022"/>
    <s v="Q4"/>
    <s v="Q4-2022"/>
    <x v="47"/>
    <x v="47"/>
    <s v="E56000031"/>
    <s v="East Midlands"/>
    <s v="bcs_yes"/>
    <n v="63"/>
    <n v="0.85714000000000001"/>
  </r>
  <r>
    <s v="NAoPri"/>
    <n v="2023"/>
    <s v="Q1"/>
    <s v="Q1-2023"/>
    <x v="47"/>
    <x v="47"/>
    <s v="E56000031"/>
    <s v="East Midlands"/>
    <s v="bcs_yes"/>
    <n v="66"/>
    <n v="0.87878999999999996"/>
  </r>
  <r>
    <s v="NAoPri"/>
    <n v="2018"/>
    <s v="Q1"/>
    <s v="Q1-2018"/>
    <x v="48"/>
    <x v="48"/>
    <s v="E56000010"/>
    <s v="South East London"/>
    <s v="bcs_yes"/>
    <n v="140"/>
    <n v="0.94286000000000003"/>
  </r>
  <r>
    <s v="NAoPri"/>
    <n v="2018"/>
    <s v="Q2"/>
    <s v="Q2-2018"/>
    <x v="48"/>
    <x v="48"/>
    <s v="E56000010"/>
    <s v="South East London"/>
    <s v="bcs_yes"/>
    <n v="173"/>
    <n v="0.91329000000000005"/>
  </r>
  <r>
    <s v="NAoPri"/>
    <n v="2018"/>
    <s v="Q3"/>
    <s v="Q3-2018"/>
    <x v="48"/>
    <x v="48"/>
    <s v="E56000010"/>
    <s v="South East London"/>
    <s v="bcs_yes"/>
    <n v="150"/>
    <n v="0.88"/>
  </r>
  <r>
    <s v="NAoPri"/>
    <n v="2018"/>
    <s v="Q4"/>
    <s v="Q4-2018"/>
    <x v="48"/>
    <x v="48"/>
    <s v="E56000010"/>
    <s v="South East London"/>
    <s v="bcs_yes"/>
    <n v="158"/>
    <n v="0.88607999999999998"/>
  </r>
  <r>
    <s v="NAoPri"/>
    <n v="2019"/>
    <s v="Q1"/>
    <s v="Q1-2019"/>
    <x v="48"/>
    <x v="48"/>
    <s v="E56000010"/>
    <s v="South East London"/>
    <s v="bcs_yes"/>
    <n v="171"/>
    <n v="0.87134999999999996"/>
  </r>
  <r>
    <s v="NAoPri"/>
    <n v="2019"/>
    <s v="Q2"/>
    <s v="Q2-2019"/>
    <x v="48"/>
    <x v="48"/>
    <s v="E56000010"/>
    <s v="South East London"/>
    <s v="bcs_yes"/>
    <n v="179"/>
    <n v="0.91620000000000001"/>
  </r>
  <r>
    <s v="NAoPri"/>
    <n v="2019"/>
    <s v="Q3"/>
    <s v="Q3-2019"/>
    <x v="48"/>
    <x v="48"/>
    <s v="E56000010"/>
    <s v="South East London"/>
    <s v="bcs_yes"/>
    <n v="164"/>
    <n v="0.83536999999999995"/>
  </r>
  <r>
    <s v="NAoPri"/>
    <n v="2019"/>
    <s v="Q4"/>
    <s v="Q4-2019"/>
    <x v="48"/>
    <x v="48"/>
    <s v="E56000010"/>
    <s v="South East London"/>
    <s v="bcs_yes"/>
    <n v="182"/>
    <n v="0.85714000000000001"/>
  </r>
  <r>
    <s v="NAoPri"/>
    <n v="2020"/>
    <s v="Q1"/>
    <s v="Q1-2020"/>
    <x v="48"/>
    <x v="48"/>
    <s v="E56000010"/>
    <s v="South East London"/>
    <s v="bcs_yes"/>
    <n v="150"/>
    <n v="0.84667000000000003"/>
  </r>
  <r>
    <s v="NAoPri"/>
    <n v="2020"/>
    <s v="Q2"/>
    <s v="Q2-2020"/>
    <x v="48"/>
    <x v="48"/>
    <s v="E56000010"/>
    <s v="South East London"/>
    <s v="bcs_yes"/>
    <n v="62"/>
    <n v="0.80645"/>
  </r>
  <r>
    <s v="NAoPri"/>
    <n v="2020"/>
    <s v="Q3"/>
    <s v="Q3-2020"/>
    <x v="48"/>
    <x v="48"/>
    <s v="E56000010"/>
    <s v="South East London"/>
    <s v="bcs_yes"/>
    <n v="104"/>
    <n v="0.82691999999999999"/>
  </r>
  <r>
    <s v="NAoPri"/>
    <n v="2020"/>
    <s v="Q4"/>
    <s v="Q4-2020"/>
    <x v="48"/>
    <x v="48"/>
    <s v="E56000010"/>
    <s v="South East London"/>
    <s v="bcs_yes"/>
    <n v="174"/>
    <n v="0.85631999999999997"/>
  </r>
  <r>
    <s v="NAoPri"/>
    <n v="2021"/>
    <s v="Q1"/>
    <s v="Q1-2021"/>
    <x v="48"/>
    <x v="48"/>
    <s v="E56000010"/>
    <s v="South East London"/>
    <s v="bcs_yes"/>
    <n v="130"/>
    <n v="0.9"/>
  </r>
  <r>
    <s v="NAoPri"/>
    <n v="2021"/>
    <s v="Q2"/>
    <s v="Q2-2021"/>
    <x v="48"/>
    <x v="48"/>
    <s v="E56000010"/>
    <s v="South East London"/>
    <s v="bcs_yes"/>
    <n v="168"/>
    <n v="0.85714000000000001"/>
  </r>
  <r>
    <s v="NAoPri"/>
    <n v="2021"/>
    <s v="Q3"/>
    <s v="Q3-2021"/>
    <x v="48"/>
    <x v="48"/>
    <s v="E56000010"/>
    <s v="South East London"/>
    <s v="bcs_yes"/>
    <n v="155"/>
    <n v="0.87097000000000002"/>
  </r>
  <r>
    <s v="NAoPri"/>
    <n v="2021"/>
    <s v="Q4"/>
    <s v="Q4-2021"/>
    <x v="48"/>
    <x v="48"/>
    <s v="E56000010"/>
    <s v="South East London"/>
    <s v="bcs_yes"/>
    <n v="212"/>
    <n v="0.89622999999999997"/>
  </r>
  <r>
    <s v="NAoPri"/>
    <n v="2022"/>
    <s v="Q1"/>
    <s v="Q1-2022"/>
    <x v="48"/>
    <x v="48"/>
    <s v="E56000010"/>
    <s v="South East London"/>
    <s v="bcs_yes"/>
    <n v="204"/>
    <n v="0.90195999999999998"/>
  </r>
  <r>
    <s v="NAoPri"/>
    <n v="2022"/>
    <s v="Q2"/>
    <s v="Q2-2022"/>
    <x v="48"/>
    <x v="48"/>
    <s v="E56000010"/>
    <s v="South East London"/>
    <s v="bcs_yes"/>
    <n v="221"/>
    <n v="0.87783"/>
  </r>
  <r>
    <s v="NAoPri"/>
    <n v="2022"/>
    <s v="Q3"/>
    <s v="Q3-2022"/>
    <x v="48"/>
    <x v="48"/>
    <s v="E56000010"/>
    <s v="South East London"/>
    <s v="bcs_yes"/>
    <n v="170"/>
    <n v="0.85294000000000003"/>
  </r>
  <r>
    <s v="NAoPri"/>
    <n v="2022"/>
    <s v="Q4"/>
    <s v="Q4-2022"/>
    <x v="48"/>
    <x v="48"/>
    <s v="E56000010"/>
    <s v="South East London"/>
    <s v="bcs_yes"/>
    <n v="186"/>
    <n v="0.86558999999999997"/>
  </r>
  <r>
    <s v="NAoPri"/>
    <n v="2023"/>
    <s v="Q1"/>
    <s v="Q1-2023"/>
    <x v="48"/>
    <x v="48"/>
    <s v="E56000010"/>
    <s v="South East London"/>
    <s v="bcs_yes"/>
    <n v="174"/>
    <n v="0.83908000000000005"/>
  </r>
  <r>
    <s v="NAoPri"/>
    <n v="2018"/>
    <s v="Q1"/>
    <s v="Q1-2018"/>
    <x v="49"/>
    <x v="49"/>
    <s v="E56000021"/>
    <s v="West London"/>
    <s v="bcs_yes"/>
    <n v="44"/>
    <n v="0.81818000000000002"/>
  </r>
  <r>
    <s v="NAoPri"/>
    <n v="2018"/>
    <s v="Q2"/>
    <s v="Q2-2018"/>
    <x v="49"/>
    <x v="49"/>
    <s v="E56000021"/>
    <s v="West London"/>
    <s v="bcs_yes"/>
    <n v="36"/>
    <n v="0.88888999999999996"/>
  </r>
  <r>
    <s v="NAoPri"/>
    <n v="2018"/>
    <s v="Q3"/>
    <s v="Q3-2018"/>
    <x v="49"/>
    <x v="49"/>
    <s v="E56000021"/>
    <s v="West London"/>
    <s v="bcs_yes"/>
    <n v="47"/>
    <n v="0.82979000000000003"/>
  </r>
  <r>
    <s v="NAoPri"/>
    <n v="2018"/>
    <s v="Q4"/>
    <s v="Q4-2018"/>
    <x v="49"/>
    <x v="49"/>
    <s v="E56000021"/>
    <s v="West London"/>
    <s v="bcs_yes"/>
    <n v="56"/>
    <n v="0.92857000000000001"/>
  </r>
  <r>
    <s v="NAoPri"/>
    <n v="2019"/>
    <s v="Q1"/>
    <s v="Q1-2019"/>
    <x v="49"/>
    <x v="49"/>
    <s v="E56000021"/>
    <s v="West London"/>
    <s v="bcs_yes"/>
    <n v="43"/>
    <n v="0.74419000000000002"/>
  </r>
  <r>
    <s v="NAoPri"/>
    <n v="2019"/>
    <s v="Q2"/>
    <s v="Q2-2019"/>
    <x v="49"/>
    <x v="49"/>
    <s v="E56000021"/>
    <s v="West London"/>
    <s v="bcs_yes"/>
    <n v="41"/>
    <n v="0.95121999999999995"/>
  </r>
  <r>
    <s v="NAoPri"/>
    <n v="2019"/>
    <s v="Q3"/>
    <s v="Q3-2019"/>
    <x v="49"/>
    <x v="49"/>
    <s v="E56000021"/>
    <s v="West London"/>
    <s v="bcs_yes"/>
    <n v="38"/>
    <n v="0.81579000000000002"/>
  </r>
  <r>
    <s v="NAoPri"/>
    <n v="2019"/>
    <s v="Q4"/>
    <s v="Q4-2019"/>
    <x v="49"/>
    <x v="49"/>
    <s v="E56000021"/>
    <s v="West London"/>
    <s v="bcs_yes"/>
    <n v="50"/>
    <n v="0.8"/>
  </r>
  <r>
    <s v="NAoPri"/>
    <n v="2020"/>
    <s v="Q1"/>
    <s v="Q1-2020"/>
    <x v="49"/>
    <x v="49"/>
    <s v="E56000021"/>
    <s v="West London"/>
    <s v="bcs_yes"/>
    <n v="42"/>
    <n v="0.76190000000000002"/>
  </r>
  <r>
    <s v="NAoPri"/>
    <n v="2020"/>
    <s v="Q2"/>
    <s v="Q2-2020"/>
    <x v="49"/>
    <x v="49"/>
    <s v="E56000021"/>
    <s v="West London"/>
    <s v="bcs_yes"/>
    <n v="31"/>
    <n v="0.87097000000000002"/>
  </r>
  <r>
    <s v="NAoPri"/>
    <n v="2020"/>
    <s v="Q3"/>
    <s v="Q3-2020"/>
    <x v="49"/>
    <x v="49"/>
    <s v="E56000021"/>
    <s v="West London"/>
    <s v="bcs_yes"/>
    <n v="43"/>
    <n v="0.90698000000000001"/>
  </r>
  <r>
    <s v="NAoPri"/>
    <n v="2020"/>
    <s v="Q4"/>
    <s v="Q4-2020"/>
    <x v="49"/>
    <x v="49"/>
    <s v="E56000021"/>
    <s v="West London"/>
    <s v="bcs_yes"/>
    <n v="44"/>
    <n v="0.81818000000000002"/>
  </r>
  <r>
    <s v="NAoPri"/>
    <n v="2021"/>
    <s v="Q1"/>
    <s v="Q1-2021"/>
    <x v="49"/>
    <x v="49"/>
    <s v="E56000021"/>
    <s v="West London"/>
    <s v="bcs_yes"/>
    <n v="49"/>
    <n v="0.85714000000000001"/>
  </r>
  <r>
    <s v="NAoPri"/>
    <n v="2021"/>
    <s v="Q2"/>
    <s v="Q2-2021"/>
    <x v="49"/>
    <x v="49"/>
    <s v="E56000021"/>
    <s v="West London"/>
    <s v="bcs_yes"/>
    <n v="51"/>
    <n v="0.86275000000000002"/>
  </r>
  <r>
    <s v="NAoPri"/>
    <n v="2021"/>
    <s v="Q3"/>
    <s v="Q3-2021"/>
    <x v="49"/>
    <x v="49"/>
    <s v="E56000021"/>
    <s v="West London"/>
    <s v="bcs_yes"/>
    <n v="46"/>
    <n v="0.84782999999999997"/>
  </r>
  <r>
    <s v="NAoPri"/>
    <n v="2021"/>
    <s v="Q4"/>
    <s v="Q4-2021"/>
    <x v="49"/>
    <x v="49"/>
    <s v="E56000021"/>
    <s v="West London"/>
    <s v="bcs_yes"/>
    <n v="42"/>
    <n v="0.90476000000000001"/>
  </r>
  <r>
    <s v="NAoPri"/>
    <n v="2022"/>
    <s v="Q1"/>
    <s v="Q1-2022"/>
    <x v="49"/>
    <x v="49"/>
    <s v="E56000021"/>
    <s v="West London"/>
    <s v="bcs_yes"/>
    <n v="49"/>
    <n v="0.81633"/>
  </r>
  <r>
    <s v="NAoPri"/>
    <n v="2022"/>
    <s v="Q2"/>
    <s v="Q2-2022"/>
    <x v="49"/>
    <x v="49"/>
    <s v="E56000021"/>
    <s v="West London"/>
    <s v="bcs_yes"/>
    <n v="58"/>
    <n v="0.74138000000000004"/>
  </r>
  <r>
    <s v="NAoPri"/>
    <n v="2022"/>
    <s v="Q3"/>
    <s v="Q3-2022"/>
    <x v="49"/>
    <x v="49"/>
    <s v="E56000021"/>
    <s v="West London"/>
    <s v="bcs_yes"/>
    <n v="65"/>
    <n v="0.76922999999999997"/>
  </r>
  <r>
    <s v="NAoPri"/>
    <n v="2022"/>
    <s v="Q4"/>
    <s v="Q4-2022"/>
    <x v="49"/>
    <x v="49"/>
    <s v="E56000021"/>
    <s v="West London"/>
    <s v="bcs_yes"/>
    <n v="36"/>
    <n v="0.86111000000000004"/>
  </r>
  <r>
    <s v="NAoPri"/>
    <n v="2023"/>
    <s v="Q1"/>
    <s v="Q1-2023"/>
    <x v="49"/>
    <x v="49"/>
    <s v="E56000021"/>
    <s v="West London"/>
    <s v="bcs_yes"/>
    <n v="57"/>
    <n v="0.75439000000000001"/>
  </r>
  <r>
    <s v="NAoPri"/>
    <n v="2018"/>
    <s v="Q1"/>
    <s v="Q1-2018"/>
    <x v="50"/>
    <x v="50"/>
    <s v="E56000018"/>
    <s v="Lancashire and South Cumbria"/>
    <s v="bcs_yes"/>
    <n v="47"/>
    <n v="0.76595999999999997"/>
  </r>
  <r>
    <s v="NAoPri"/>
    <n v="2018"/>
    <s v="Q2"/>
    <s v="Q2-2018"/>
    <x v="50"/>
    <x v="50"/>
    <s v="E56000018"/>
    <s v="Lancashire and South Cumbria"/>
    <s v="bcs_yes"/>
    <n v="53"/>
    <n v="0.83018999999999998"/>
  </r>
  <r>
    <s v="NAoPri"/>
    <n v="2018"/>
    <s v="Q3"/>
    <s v="Q3-2018"/>
    <x v="50"/>
    <x v="50"/>
    <s v="E56000018"/>
    <s v="Lancashire and South Cumbria"/>
    <s v="bcs_yes"/>
    <n v="54"/>
    <n v="0.75926000000000005"/>
  </r>
  <r>
    <s v="NAoPri"/>
    <n v="2018"/>
    <s v="Q4"/>
    <s v="Q4-2018"/>
    <x v="50"/>
    <x v="50"/>
    <s v="E56000018"/>
    <s v="Lancashire and South Cumbria"/>
    <s v="bcs_yes"/>
    <n v="43"/>
    <n v="0.86046999999999996"/>
  </r>
  <r>
    <s v="NAoPri"/>
    <n v="2019"/>
    <s v="Q1"/>
    <s v="Q1-2019"/>
    <x v="50"/>
    <x v="50"/>
    <s v="E56000018"/>
    <s v="Lancashire and South Cumbria"/>
    <s v="bcs_yes"/>
    <n v="59"/>
    <n v="0.89831000000000005"/>
  </r>
  <r>
    <s v="NAoPri"/>
    <n v="2019"/>
    <s v="Q2"/>
    <s v="Q2-2019"/>
    <x v="50"/>
    <x v="50"/>
    <s v="E56000018"/>
    <s v="Lancashire and South Cumbria"/>
    <s v="bcs_yes"/>
    <n v="60"/>
    <n v="0.73333000000000004"/>
  </r>
  <r>
    <s v="NAoPri"/>
    <n v="2019"/>
    <s v="Q3"/>
    <s v="Q3-2019"/>
    <x v="50"/>
    <x v="50"/>
    <s v="E56000018"/>
    <s v="Lancashire and South Cumbria"/>
    <s v="bcs_yes"/>
    <n v="56"/>
    <n v="0.83928999999999998"/>
  </r>
  <r>
    <s v="NAoPri"/>
    <n v="2019"/>
    <s v="Q4"/>
    <s v="Q4-2019"/>
    <x v="50"/>
    <x v="50"/>
    <s v="E56000018"/>
    <s v="Lancashire and South Cumbria"/>
    <s v="bcs_yes"/>
    <n v="51"/>
    <n v="0.88234999999999997"/>
  </r>
  <r>
    <s v="NAoPri"/>
    <n v="2020"/>
    <s v="Q1"/>
    <s v="Q1-2020"/>
    <x v="50"/>
    <x v="50"/>
    <s v="E56000018"/>
    <s v="Lancashire and South Cumbria"/>
    <s v="bcs_yes"/>
    <n v="53"/>
    <n v="0.94340000000000002"/>
  </r>
  <r>
    <s v="NAoPri"/>
    <n v="2020"/>
    <s v="Q2"/>
    <s v="Q2-2020"/>
    <x v="50"/>
    <x v="50"/>
    <s v="E56000018"/>
    <s v="Lancashire and South Cumbria"/>
    <s v="bcs_yes"/>
    <n v="30"/>
    <n v="0.83333000000000002"/>
  </r>
  <r>
    <s v="NAoPri"/>
    <n v="2020"/>
    <s v="Q3"/>
    <s v="Q3-2020"/>
    <x v="50"/>
    <x v="50"/>
    <s v="E56000018"/>
    <s v="Lancashire and South Cumbria"/>
    <s v="bcs_yes"/>
    <n v="48"/>
    <n v="0.85416999999999998"/>
  </r>
  <r>
    <s v="NAoPri"/>
    <n v="2020"/>
    <s v="Q4"/>
    <s v="Q4-2020"/>
    <x v="50"/>
    <x v="50"/>
    <s v="E56000018"/>
    <s v="Lancashire and South Cumbria"/>
    <s v="bcs_yes"/>
    <n v="50"/>
    <n v="0.86"/>
  </r>
  <r>
    <s v="NAoPri"/>
    <n v="2021"/>
    <s v="Q1"/>
    <s v="Q1-2021"/>
    <x v="50"/>
    <x v="50"/>
    <s v="E56000018"/>
    <s v="Lancashire and South Cumbria"/>
    <s v="bcs_yes"/>
    <n v="56"/>
    <n v="0.83928999999999998"/>
  </r>
  <r>
    <s v="NAoPri"/>
    <n v="2021"/>
    <s v="Q2"/>
    <s v="Q2-2021"/>
    <x v="50"/>
    <x v="50"/>
    <s v="E56000018"/>
    <s v="Lancashire and South Cumbria"/>
    <s v="bcs_yes"/>
    <n v="56"/>
    <n v="0.89285999999999999"/>
  </r>
  <r>
    <s v="NAoPri"/>
    <n v="2021"/>
    <s v="Q3"/>
    <s v="Q3-2021"/>
    <x v="50"/>
    <x v="50"/>
    <s v="E56000018"/>
    <s v="Lancashire and South Cumbria"/>
    <s v="bcs_yes"/>
    <n v="39"/>
    <n v="0.84614999999999996"/>
  </r>
  <r>
    <s v="NAoPri"/>
    <n v="2021"/>
    <s v="Q4"/>
    <s v="Q4-2021"/>
    <x v="50"/>
    <x v="50"/>
    <s v="E56000018"/>
    <s v="Lancashire and South Cumbria"/>
    <s v="bcs_yes"/>
    <n v="55"/>
    <n v="0.96364000000000005"/>
  </r>
  <r>
    <s v="NAoPri"/>
    <n v="2022"/>
    <s v="Q1"/>
    <s v="Q1-2022"/>
    <x v="50"/>
    <x v="50"/>
    <s v="E56000018"/>
    <s v="Lancashire and South Cumbria"/>
    <s v="bcs_yes"/>
    <n v="69"/>
    <n v="0.86956999999999995"/>
  </r>
  <r>
    <s v="NAoPri"/>
    <n v="2022"/>
    <s v="Q2"/>
    <s v="Q2-2022"/>
    <x v="50"/>
    <x v="50"/>
    <s v="E56000018"/>
    <s v="Lancashire and South Cumbria"/>
    <s v="bcs_yes"/>
    <n v="54"/>
    <n v="0.92593000000000003"/>
  </r>
  <r>
    <s v="NAoPri"/>
    <n v="2022"/>
    <s v="Q3"/>
    <s v="Q3-2022"/>
    <x v="50"/>
    <x v="50"/>
    <s v="E56000018"/>
    <s v="Lancashire and South Cumbria"/>
    <s v="bcs_yes"/>
    <n v="66"/>
    <n v="0.90908999999999995"/>
  </r>
  <r>
    <s v="NAoPri"/>
    <n v="2022"/>
    <s v="Q4"/>
    <s v="Q4-2022"/>
    <x v="50"/>
    <x v="50"/>
    <s v="E56000018"/>
    <s v="Lancashire and South Cumbria"/>
    <s v="bcs_yes"/>
    <n v="52"/>
    <n v="0.90385000000000004"/>
  </r>
  <r>
    <s v="NAoPri"/>
    <n v="2023"/>
    <s v="Q1"/>
    <s v="Q1-2023"/>
    <x v="50"/>
    <x v="50"/>
    <s v="E56000018"/>
    <s v="Lancashire and South Cumbria"/>
    <s v="bcs_yes"/>
    <n v="60"/>
    <n v="0.85"/>
  </r>
  <r>
    <s v="NAoPri"/>
    <n v="2018"/>
    <s v="Q1"/>
    <s v="Q1-2018"/>
    <x v="51"/>
    <x v="51"/>
    <s v="E56000018"/>
    <s v="Lancashire and South Cumbria"/>
    <s v="bcs_yes"/>
    <n v="316"/>
    <n v="0.86075999999999997"/>
  </r>
  <r>
    <s v="NAoPri"/>
    <n v="2018"/>
    <s v="Q2"/>
    <s v="Q2-2018"/>
    <x v="51"/>
    <x v="51"/>
    <s v="E56000018"/>
    <s v="Lancashire and South Cumbria"/>
    <s v="bcs_yes"/>
    <n v="320"/>
    <n v="0.84687999999999997"/>
  </r>
  <r>
    <s v="NAoPri"/>
    <n v="2018"/>
    <s v="Q3"/>
    <s v="Q3-2018"/>
    <x v="51"/>
    <x v="51"/>
    <s v="E56000018"/>
    <s v="Lancashire and South Cumbria"/>
    <s v="bcs_yes"/>
    <n v="336"/>
    <n v="0.88095000000000001"/>
  </r>
  <r>
    <s v="NAoPri"/>
    <n v="2018"/>
    <s v="Q4"/>
    <s v="Q4-2018"/>
    <x v="51"/>
    <x v="51"/>
    <s v="E56000018"/>
    <s v="Lancashire and South Cumbria"/>
    <s v="bcs_yes"/>
    <n v="271"/>
    <n v="0.87085000000000001"/>
  </r>
  <r>
    <s v="NAoPri"/>
    <n v="2019"/>
    <s v="Q1"/>
    <s v="Q1-2019"/>
    <x v="51"/>
    <x v="51"/>
    <s v="E56000018"/>
    <s v="Lancashire and South Cumbria"/>
    <s v="bcs_yes"/>
    <n v="300"/>
    <n v="0.88332999999999995"/>
  </r>
  <r>
    <s v="NAoPri"/>
    <n v="2019"/>
    <s v="Q2"/>
    <s v="Q2-2019"/>
    <x v="51"/>
    <x v="51"/>
    <s v="E56000018"/>
    <s v="Lancashire and South Cumbria"/>
    <s v="bcs_yes"/>
    <n v="301"/>
    <n v="0.84384999999999999"/>
  </r>
  <r>
    <s v="NAoPri"/>
    <n v="2019"/>
    <s v="Q3"/>
    <s v="Q3-2019"/>
    <x v="51"/>
    <x v="51"/>
    <s v="E56000018"/>
    <s v="Lancashire and South Cumbria"/>
    <s v="bcs_yes"/>
    <n v="324"/>
    <n v="0.89198"/>
  </r>
  <r>
    <s v="NAoPri"/>
    <n v="2019"/>
    <s v="Q4"/>
    <s v="Q4-2019"/>
    <x v="51"/>
    <x v="51"/>
    <s v="E56000018"/>
    <s v="Lancashire and South Cumbria"/>
    <s v="bcs_yes"/>
    <n v="308"/>
    <n v="0.88312000000000002"/>
  </r>
  <r>
    <s v="NAoPri"/>
    <n v="2020"/>
    <s v="Q1"/>
    <s v="Q1-2020"/>
    <x v="51"/>
    <x v="51"/>
    <s v="E56000018"/>
    <s v="Lancashire and South Cumbria"/>
    <s v="bcs_yes"/>
    <n v="266"/>
    <n v="0.89849999999999997"/>
  </r>
  <r>
    <s v="NAoPri"/>
    <n v="2020"/>
    <s v="Q2"/>
    <s v="Q2-2020"/>
    <x v="51"/>
    <x v="51"/>
    <s v="E56000018"/>
    <s v="Lancashire and South Cumbria"/>
    <s v="bcs_yes"/>
    <n v="153"/>
    <n v="0.82352999999999998"/>
  </r>
  <r>
    <s v="NAoPri"/>
    <n v="2020"/>
    <s v="Q3"/>
    <s v="Q3-2020"/>
    <x v="51"/>
    <x v="51"/>
    <s v="E56000018"/>
    <s v="Lancashire and South Cumbria"/>
    <s v="bcs_yes"/>
    <n v="222"/>
    <n v="0.82432000000000005"/>
  </r>
  <r>
    <s v="NAoPri"/>
    <n v="2020"/>
    <s v="Q4"/>
    <s v="Q4-2020"/>
    <x v="51"/>
    <x v="51"/>
    <s v="E56000018"/>
    <s v="Lancashire and South Cumbria"/>
    <s v="bcs_yes"/>
    <n v="245"/>
    <n v="0.85306000000000004"/>
  </r>
  <r>
    <s v="NAoPri"/>
    <n v="2021"/>
    <s v="Q1"/>
    <s v="Q1-2021"/>
    <x v="51"/>
    <x v="51"/>
    <s v="E56000018"/>
    <s v="Lancashire and South Cumbria"/>
    <s v="bcs_yes"/>
    <n v="305"/>
    <n v="0.88524999999999998"/>
  </r>
  <r>
    <s v="NAoPri"/>
    <n v="2021"/>
    <s v="Q2"/>
    <s v="Q2-2021"/>
    <x v="51"/>
    <x v="51"/>
    <s v="E56000018"/>
    <s v="Lancashire and South Cumbria"/>
    <s v="bcs_yes"/>
    <n v="291"/>
    <n v="0.87973000000000001"/>
  </r>
  <r>
    <s v="NAoPri"/>
    <n v="2021"/>
    <s v="Q3"/>
    <s v="Q3-2021"/>
    <x v="51"/>
    <x v="51"/>
    <s v="E56000018"/>
    <s v="Lancashire and South Cumbria"/>
    <s v="bcs_yes"/>
    <n v="290"/>
    <n v="0.88966000000000001"/>
  </r>
  <r>
    <s v="NAoPri"/>
    <n v="2021"/>
    <s v="Q4"/>
    <s v="Q4-2021"/>
    <x v="51"/>
    <x v="51"/>
    <s v="E56000018"/>
    <s v="Lancashire and South Cumbria"/>
    <s v="bcs_yes"/>
    <n v="338"/>
    <n v="0.90237000000000001"/>
  </r>
  <r>
    <s v="NAoPri"/>
    <n v="2022"/>
    <s v="Q1"/>
    <s v="Q1-2022"/>
    <x v="51"/>
    <x v="51"/>
    <s v="E56000018"/>
    <s v="Lancashire and South Cumbria"/>
    <s v="bcs_yes"/>
    <n v="350"/>
    <n v="0.9"/>
  </r>
  <r>
    <s v="NAoPri"/>
    <n v="2022"/>
    <s v="Q2"/>
    <s v="Q2-2022"/>
    <x v="51"/>
    <x v="51"/>
    <s v="E56000018"/>
    <s v="Lancashire and South Cumbria"/>
    <s v="bcs_yes"/>
    <n v="341"/>
    <n v="0.93254999999999999"/>
  </r>
  <r>
    <s v="NAoPri"/>
    <n v="2022"/>
    <s v="Q3"/>
    <s v="Q3-2022"/>
    <x v="51"/>
    <x v="51"/>
    <s v="E56000018"/>
    <s v="Lancashire and South Cumbria"/>
    <s v="bcs_yes"/>
    <n v="349"/>
    <n v="0.89685000000000004"/>
  </r>
  <r>
    <s v="NAoPri"/>
    <n v="2022"/>
    <s v="Q4"/>
    <s v="Q4-2022"/>
    <x v="51"/>
    <x v="51"/>
    <s v="E56000018"/>
    <s v="Lancashire and South Cumbria"/>
    <s v="bcs_yes"/>
    <n v="352"/>
    <n v="0.91193000000000002"/>
  </r>
  <r>
    <s v="NAoPri"/>
    <n v="2023"/>
    <s v="Q1"/>
    <s v="Q1-2023"/>
    <x v="51"/>
    <x v="51"/>
    <s v="E56000018"/>
    <s v="Lancashire and South Cumbria"/>
    <s v="bcs_yes"/>
    <n v="336"/>
    <n v="0.89881"/>
  </r>
  <r>
    <s v="NAoPri"/>
    <n v="2018"/>
    <s v="Q1"/>
    <s v="Q1-2018"/>
    <x v="52"/>
    <x v="52"/>
    <s v="E56000030"/>
    <s v="West Yorkshire and Harrogate"/>
    <s v="bcs_yes"/>
    <n v="139"/>
    <n v="0.91366999999999998"/>
  </r>
  <r>
    <s v="NAoPri"/>
    <n v="2018"/>
    <s v="Q2"/>
    <s v="Q2-2018"/>
    <x v="52"/>
    <x v="52"/>
    <s v="E56000030"/>
    <s v="West Yorkshire and Harrogate"/>
    <s v="bcs_yes"/>
    <n v="133"/>
    <n v="0.90225999999999995"/>
  </r>
  <r>
    <s v="NAoPri"/>
    <n v="2018"/>
    <s v="Q3"/>
    <s v="Q3-2018"/>
    <x v="52"/>
    <x v="52"/>
    <s v="E56000030"/>
    <s v="West Yorkshire and Harrogate"/>
    <s v="bcs_yes"/>
    <n v="201"/>
    <n v="0.88060000000000005"/>
  </r>
  <r>
    <s v="NAoPri"/>
    <n v="2018"/>
    <s v="Q4"/>
    <s v="Q4-2018"/>
    <x v="52"/>
    <x v="52"/>
    <s v="E56000030"/>
    <s v="West Yorkshire and Harrogate"/>
    <s v="bcs_yes"/>
    <n v="152"/>
    <n v="0.91447000000000001"/>
  </r>
  <r>
    <s v="NAoPri"/>
    <n v="2019"/>
    <s v="Q1"/>
    <s v="Q1-2019"/>
    <x v="52"/>
    <x v="52"/>
    <s v="E56000030"/>
    <s v="West Yorkshire and Harrogate"/>
    <s v="bcs_yes"/>
    <n v="168"/>
    <n v="0.89881"/>
  </r>
  <r>
    <s v="NAoPri"/>
    <n v="2019"/>
    <s v="Q2"/>
    <s v="Q2-2019"/>
    <x v="52"/>
    <x v="52"/>
    <s v="E56000030"/>
    <s v="West Yorkshire and Harrogate"/>
    <s v="bcs_yes"/>
    <n v="198"/>
    <n v="0.89393999999999996"/>
  </r>
  <r>
    <s v="NAoPri"/>
    <n v="2019"/>
    <s v="Q3"/>
    <s v="Q3-2019"/>
    <x v="52"/>
    <x v="52"/>
    <s v="E56000030"/>
    <s v="West Yorkshire and Harrogate"/>
    <s v="bcs_yes"/>
    <n v="184"/>
    <n v="0.92391000000000001"/>
  </r>
  <r>
    <s v="NAoPri"/>
    <n v="2019"/>
    <s v="Q4"/>
    <s v="Q4-2019"/>
    <x v="52"/>
    <x v="52"/>
    <s v="E56000030"/>
    <s v="West Yorkshire and Harrogate"/>
    <s v="bcs_yes"/>
    <n v="219"/>
    <n v="0.88127999999999995"/>
  </r>
  <r>
    <s v="NAoPri"/>
    <n v="2020"/>
    <s v="Q1"/>
    <s v="Q1-2020"/>
    <x v="52"/>
    <x v="52"/>
    <s v="E56000030"/>
    <s v="West Yorkshire and Harrogate"/>
    <s v="bcs_yes"/>
    <n v="152"/>
    <n v="0.89473999999999998"/>
  </r>
  <r>
    <s v="NAoPri"/>
    <n v="2020"/>
    <s v="Q2"/>
    <s v="Q2-2020"/>
    <x v="52"/>
    <x v="52"/>
    <s v="E56000030"/>
    <s v="West Yorkshire and Harrogate"/>
    <s v="bcs_yes"/>
    <n v="68"/>
    <n v="0.79412000000000005"/>
  </r>
  <r>
    <s v="NAoPri"/>
    <n v="2020"/>
    <s v="Q3"/>
    <s v="Q3-2020"/>
    <x v="52"/>
    <x v="52"/>
    <s v="E56000030"/>
    <s v="West Yorkshire and Harrogate"/>
    <s v="bcs_yes"/>
    <n v="146"/>
    <n v="0.86301000000000005"/>
  </r>
  <r>
    <s v="NAoPri"/>
    <n v="2020"/>
    <s v="Q4"/>
    <s v="Q4-2020"/>
    <x v="52"/>
    <x v="52"/>
    <s v="E56000030"/>
    <s v="West Yorkshire and Harrogate"/>
    <s v="bcs_yes"/>
    <n v="153"/>
    <n v="0.87582000000000004"/>
  </r>
  <r>
    <s v="NAoPri"/>
    <n v="2021"/>
    <s v="Q1"/>
    <s v="Q1-2021"/>
    <x v="52"/>
    <x v="52"/>
    <s v="E56000030"/>
    <s v="West Yorkshire and Harrogate"/>
    <s v="bcs_yes"/>
    <n v="182"/>
    <n v="0.84614999999999996"/>
  </r>
  <r>
    <s v="NAoPri"/>
    <n v="2021"/>
    <s v="Q2"/>
    <s v="Q2-2021"/>
    <x v="52"/>
    <x v="52"/>
    <s v="E56000030"/>
    <s v="West Yorkshire and Harrogate"/>
    <s v="bcs_yes"/>
    <n v="174"/>
    <n v="0.89654999999999996"/>
  </r>
  <r>
    <s v="NAoPri"/>
    <n v="2021"/>
    <s v="Q3"/>
    <s v="Q3-2021"/>
    <x v="52"/>
    <x v="52"/>
    <s v="E56000030"/>
    <s v="West Yorkshire and Harrogate"/>
    <s v="bcs_yes"/>
    <n v="155"/>
    <n v="0.94838999999999996"/>
  </r>
  <r>
    <s v="NAoPri"/>
    <n v="2021"/>
    <s v="Q4"/>
    <s v="Q4-2021"/>
    <x v="52"/>
    <x v="52"/>
    <s v="E56000030"/>
    <s v="West Yorkshire and Harrogate"/>
    <s v="bcs_yes"/>
    <n v="157"/>
    <n v="0.89809000000000005"/>
  </r>
  <r>
    <s v="NAoPri"/>
    <n v="2022"/>
    <s v="Q1"/>
    <s v="Q1-2022"/>
    <x v="52"/>
    <x v="52"/>
    <s v="E56000030"/>
    <s v="West Yorkshire and Harrogate"/>
    <s v="bcs_yes"/>
    <n v="178"/>
    <n v="0.96067000000000002"/>
  </r>
  <r>
    <s v="NAoPri"/>
    <n v="2022"/>
    <s v="Q2"/>
    <s v="Q2-2022"/>
    <x v="52"/>
    <x v="52"/>
    <s v="E56000030"/>
    <s v="West Yorkshire and Harrogate"/>
    <s v="bcs_yes"/>
    <n v="196"/>
    <n v="0.90815999999999997"/>
  </r>
  <r>
    <s v="NAoPri"/>
    <n v="2022"/>
    <s v="Q3"/>
    <s v="Q3-2022"/>
    <x v="52"/>
    <x v="52"/>
    <s v="E56000030"/>
    <s v="West Yorkshire and Harrogate"/>
    <s v="bcs_yes"/>
    <n v="188"/>
    <n v="0.85106000000000004"/>
  </r>
  <r>
    <s v="NAoPri"/>
    <n v="2022"/>
    <s v="Q4"/>
    <s v="Q4-2022"/>
    <x v="52"/>
    <x v="52"/>
    <s v="E56000030"/>
    <s v="West Yorkshire and Harrogate"/>
    <s v="bcs_yes"/>
    <n v="180"/>
    <n v="0.91666999999999998"/>
  </r>
  <r>
    <s v="NAoPri"/>
    <n v="2023"/>
    <s v="Q1"/>
    <s v="Q1-2023"/>
    <x v="52"/>
    <x v="52"/>
    <s v="E56000030"/>
    <s v="West Yorkshire and Harrogate"/>
    <s v="bcs_yes"/>
    <n v="195"/>
    <n v="0.89231000000000005"/>
  </r>
  <r>
    <s v="NAoPri"/>
    <n v="2018"/>
    <s v="Q1"/>
    <s v="Q1-2018"/>
    <x v="53"/>
    <x v="53"/>
    <s v="E56000010"/>
    <s v="South East London"/>
    <s v="bcs_yes"/>
    <n v="37"/>
    <n v="0.81081000000000003"/>
  </r>
  <r>
    <s v="NAoPri"/>
    <n v="2018"/>
    <s v="Q2"/>
    <s v="Q2-2018"/>
    <x v="53"/>
    <x v="53"/>
    <s v="E56000010"/>
    <s v="South East London"/>
    <s v="bcs_yes"/>
    <n v="42"/>
    <n v="0.85714000000000001"/>
  </r>
  <r>
    <s v="NAoPri"/>
    <n v="2018"/>
    <s v="Q3"/>
    <s v="Q3-2018"/>
    <x v="53"/>
    <x v="53"/>
    <s v="E56000010"/>
    <s v="South East London"/>
    <s v="bcs_yes"/>
    <n v="41"/>
    <n v="0.75609999999999999"/>
  </r>
  <r>
    <s v="NAoPri"/>
    <n v="2018"/>
    <s v="Q4"/>
    <s v="Q4-2018"/>
    <x v="53"/>
    <x v="53"/>
    <s v="E56000010"/>
    <s v="South East London"/>
    <s v="bcs_yes"/>
    <n v="37"/>
    <n v="0.86485999999999996"/>
  </r>
  <r>
    <s v="NAoPri"/>
    <n v="2019"/>
    <s v="Q1"/>
    <s v="Q1-2019"/>
    <x v="53"/>
    <x v="53"/>
    <s v="E56000010"/>
    <s v="South East London"/>
    <s v="bcs_yes"/>
    <n v="49"/>
    <n v="0.83672999999999997"/>
  </r>
  <r>
    <s v="NAoPri"/>
    <n v="2019"/>
    <s v="Q2"/>
    <s v="Q2-2019"/>
    <x v="53"/>
    <x v="53"/>
    <s v="E56000010"/>
    <s v="South East London"/>
    <s v="bcs_yes"/>
    <n v="49"/>
    <n v="0.89795999999999998"/>
  </r>
  <r>
    <s v="NAoPri"/>
    <n v="2019"/>
    <s v="Q3"/>
    <s v="Q3-2019"/>
    <x v="53"/>
    <x v="53"/>
    <s v="E56000010"/>
    <s v="South East London"/>
    <s v="bcs_yes"/>
    <n v="44"/>
    <n v="0.72726999999999997"/>
  </r>
  <r>
    <s v="NAoPri"/>
    <n v="2019"/>
    <s v="Q4"/>
    <s v="Q4-2019"/>
    <x v="53"/>
    <x v="53"/>
    <s v="E56000010"/>
    <s v="South East London"/>
    <s v="bcs_yes"/>
    <n v="52"/>
    <n v="0.71153999999999995"/>
  </r>
  <r>
    <s v="NAoPri"/>
    <n v="2020"/>
    <s v="Q1"/>
    <s v="Q1-2020"/>
    <x v="53"/>
    <x v="53"/>
    <s v="E56000010"/>
    <s v="South East London"/>
    <s v="bcs_yes"/>
    <n v="41"/>
    <n v="0.68293000000000004"/>
  </r>
  <r>
    <s v="NAoPri"/>
    <n v="2020"/>
    <s v="Q2"/>
    <s v="Q2-2020"/>
    <x v="53"/>
    <x v="53"/>
    <s v="E56000010"/>
    <s v="South East London"/>
    <s v="bcs_yes"/>
    <n v="27"/>
    <n v="0.92593000000000003"/>
  </r>
  <r>
    <s v="NAoPri"/>
    <n v="2020"/>
    <s v="Q3"/>
    <s v="Q3-2020"/>
    <x v="53"/>
    <x v="53"/>
    <s v="E56000010"/>
    <s v="South East London"/>
    <s v="bcs_yes"/>
    <n v="48"/>
    <n v="0.89583000000000002"/>
  </r>
  <r>
    <s v="NAoPri"/>
    <n v="2020"/>
    <s v="Q4"/>
    <s v="Q4-2020"/>
    <x v="53"/>
    <x v="53"/>
    <s v="E56000010"/>
    <s v="South East London"/>
    <s v="bcs_yes"/>
    <n v="50"/>
    <n v="0.82"/>
  </r>
  <r>
    <s v="NAoPri"/>
    <n v="2021"/>
    <s v="Q1"/>
    <s v="Q1-2021"/>
    <x v="53"/>
    <x v="53"/>
    <s v="E56000010"/>
    <s v="South East London"/>
    <s v="bcs_yes"/>
    <n v="49"/>
    <n v="0.77551000000000003"/>
  </r>
  <r>
    <s v="NAoPri"/>
    <n v="2021"/>
    <s v="Q2"/>
    <s v="Q2-2021"/>
    <x v="53"/>
    <x v="53"/>
    <s v="E56000010"/>
    <s v="South East London"/>
    <s v="bcs_yes"/>
    <n v="54"/>
    <n v="0.83333000000000002"/>
  </r>
  <r>
    <s v="NAoPri"/>
    <n v="2021"/>
    <s v="Q3"/>
    <s v="Q3-2021"/>
    <x v="53"/>
    <x v="53"/>
    <s v="E56000010"/>
    <s v="South East London"/>
    <s v="bcs_yes"/>
    <n v="47"/>
    <n v="0.87234"/>
  </r>
  <r>
    <s v="NAoPri"/>
    <n v="2021"/>
    <s v="Q4"/>
    <s v="Q4-2021"/>
    <x v="53"/>
    <x v="53"/>
    <s v="E56000010"/>
    <s v="South East London"/>
    <s v="bcs_yes"/>
    <n v="41"/>
    <n v="0.82926999999999995"/>
  </r>
  <r>
    <s v="NAoPri"/>
    <n v="2022"/>
    <s v="Q1"/>
    <s v="Q1-2022"/>
    <x v="53"/>
    <x v="53"/>
    <s v="E56000010"/>
    <s v="South East London"/>
    <s v="bcs_yes"/>
    <n v="41"/>
    <n v="0.75609999999999999"/>
  </r>
  <r>
    <s v="NAoPri"/>
    <n v="2022"/>
    <s v="Q2"/>
    <s v="Q2-2022"/>
    <x v="53"/>
    <x v="53"/>
    <s v="E56000010"/>
    <s v="South East London"/>
    <s v="bcs_yes"/>
    <n v="55"/>
    <n v="0.83635999999999999"/>
  </r>
  <r>
    <s v="NAoPri"/>
    <n v="2022"/>
    <s v="Q3"/>
    <s v="Q3-2022"/>
    <x v="53"/>
    <x v="53"/>
    <s v="E56000010"/>
    <s v="South East London"/>
    <s v="bcs_yes"/>
    <n v="40"/>
    <n v="0.875"/>
  </r>
  <r>
    <s v="NAoPri"/>
    <n v="2022"/>
    <s v="Q4"/>
    <s v="Q4-2022"/>
    <x v="53"/>
    <x v="53"/>
    <s v="E56000010"/>
    <s v="South East London"/>
    <s v="bcs_yes"/>
    <n v="29"/>
    <n v="0.82759000000000005"/>
  </r>
  <r>
    <s v="NAoPri"/>
    <n v="2023"/>
    <s v="Q1"/>
    <s v="Q1-2023"/>
    <x v="53"/>
    <x v="53"/>
    <s v="E56000010"/>
    <s v="South East London"/>
    <s v="bcs_yes"/>
    <n v="44"/>
    <n v="0.84091000000000005"/>
  </r>
  <r>
    <s v="NAoPri"/>
    <n v="2018"/>
    <s v="Q1"/>
    <s v="Q1-2018"/>
    <x v="54"/>
    <x v="54"/>
    <s v="E56000005"/>
    <s v="Cheshire and Merseyside"/>
    <s v="bcs_yes"/>
    <n v="186"/>
    <n v="0.84945999999999999"/>
  </r>
  <r>
    <s v="NAoPri"/>
    <n v="2018"/>
    <s v="Q2"/>
    <s v="Q2-2018"/>
    <x v="54"/>
    <x v="54"/>
    <s v="E56000005"/>
    <s v="Cheshire and Merseyside"/>
    <s v="bcs_yes"/>
    <n v="169"/>
    <n v="0.86390999999999996"/>
  </r>
  <r>
    <s v="NAoPri"/>
    <n v="2018"/>
    <s v="Q3"/>
    <s v="Q3-2018"/>
    <x v="54"/>
    <x v="54"/>
    <s v="E56000005"/>
    <s v="Cheshire and Merseyside"/>
    <s v="bcs_yes"/>
    <n v="193"/>
    <n v="0.83938000000000001"/>
  </r>
  <r>
    <s v="NAoPri"/>
    <n v="2018"/>
    <s v="Q4"/>
    <s v="Q4-2018"/>
    <x v="54"/>
    <x v="54"/>
    <s v="E56000005"/>
    <s v="Cheshire and Merseyside"/>
    <s v="bcs_yes"/>
    <n v="191"/>
    <n v="0.85340000000000005"/>
  </r>
  <r>
    <s v="NAoPri"/>
    <n v="2019"/>
    <s v="Q1"/>
    <s v="Q1-2019"/>
    <x v="54"/>
    <x v="54"/>
    <s v="E56000005"/>
    <s v="Cheshire and Merseyside"/>
    <s v="bcs_yes"/>
    <n v="190"/>
    <n v="0.87368000000000001"/>
  </r>
  <r>
    <s v="NAoPri"/>
    <n v="2019"/>
    <s v="Q2"/>
    <s v="Q2-2019"/>
    <x v="54"/>
    <x v="54"/>
    <s v="E56000005"/>
    <s v="Cheshire and Merseyside"/>
    <s v="bcs_yes"/>
    <n v="185"/>
    <n v="0.91351000000000004"/>
  </r>
  <r>
    <s v="NAoPri"/>
    <n v="2019"/>
    <s v="Q3"/>
    <s v="Q3-2019"/>
    <x v="54"/>
    <x v="54"/>
    <s v="E56000005"/>
    <s v="Cheshire and Merseyside"/>
    <s v="bcs_yes"/>
    <n v="204"/>
    <n v="0.89215999999999995"/>
  </r>
  <r>
    <s v="NAoPri"/>
    <n v="2019"/>
    <s v="Q4"/>
    <s v="Q4-2019"/>
    <x v="54"/>
    <x v="54"/>
    <s v="E56000005"/>
    <s v="Cheshire and Merseyside"/>
    <s v="bcs_yes"/>
    <n v="186"/>
    <n v="0.89785000000000004"/>
  </r>
  <r>
    <s v="NAoPri"/>
    <n v="2020"/>
    <s v="Q1"/>
    <s v="Q1-2020"/>
    <x v="54"/>
    <x v="54"/>
    <s v="E56000005"/>
    <s v="Cheshire and Merseyside"/>
    <s v="bcs_yes"/>
    <n v="206"/>
    <n v="0.84950999999999999"/>
  </r>
  <r>
    <s v="NAoPri"/>
    <n v="2020"/>
    <s v="Q2"/>
    <s v="Q2-2020"/>
    <x v="54"/>
    <x v="54"/>
    <s v="E56000005"/>
    <s v="Cheshire and Merseyside"/>
    <s v="bcs_yes"/>
    <n v="93"/>
    <n v="0.86021999999999998"/>
  </r>
  <r>
    <s v="NAoPri"/>
    <n v="2020"/>
    <s v="Q3"/>
    <s v="Q3-2020"/>
    <x v="54"/>
    <x v="54"/>
    <s v="E56000005"/>
    <s v="Cheshire and Merseyside"/>
    <s v="bcs_yes"/>
    <n v="139"/>
    <n v="0.85611999999999999"/>
  </r>
  <r>
    <s v="NAoPri"/>
    <n v="2020"/>
    <s v="Q4"/>
    <s v="Q4-2020"/>
    <x v="54"/>
    <x v="54"/>
    <s v="E56000005"/>
    <s v="Cheshire and Merseyside"/>
    <s v="bcs_yes"/>
    <n v="168"/>
    <n v="0.89881"/>
  </r>
  <r>
    <s v="NAoPri"/>
    <n v="2021"/>
    <s v="Q1"/>
    <s v="Q1-2021"/>
    <x v="54"/>
    <x v="54"/>
    <s v="E56000005"/>
    <s v="Cheshire and Merseyside"/>
    <s v="bcs_yes"/>
    <n v="179"/>
    <n v="0.88268000000000002"/>
  </r>
  <r>
    <s v="NAoPri"/>
    <n v="2021"/>
    <s v="Q2"/>
    <s v="Q2-2021"/>
    <x v="54"/>
    <x v="54"/>
    <s v="E56000005"/>
    <s v="Cheshire and Merseyside"/>
    <s v="bcs_yes"/>
    <n v="205"/>
    <n v="0.87317"/>
  </r>
  <r>
    <s v="NAoPri"/>
    <n v="2021"/>
    <s v="Q3"/>
    <s v="Q3-2021"/>
    <x v="54"/>
    <x v="54"/>
    <s v="E56000005"/>
    <s v="Cheshire and Merseyside"/>
    <s v="bcs_yes"/>
    <n v="217"/>
    <n v="0.88939999999999997"/>
  </r>
  <r>
    <s v="NAoPri"/>
    <n v="2021"/>
    <s v="Q4"/>
    <s v="Q4-2021"/>
    <x v="54"/>
    <x v="54"/>
    <s v="E56000005"/>
    <s v="Cheshire and Merseyside"/>
    <s v="bcs_yes"/>
    <n v="197"/>
    <n v="0.89339999999999997"/>
  </r>
  <r>
    <s v="NAoPri"/>
    <n v="2022"/>
    <s v="Q1"/>
    <s v="Q1-2022"/>
    <x v="54"/>
    <x v="54"/>
    <s v="E56000005"/>
    <s v="Cheshire and Merseyside"/>
    <s v="bcs_yes"/>
    <n v="175"/>
    <n v="0.85714000000000001"/>
  </r>
  <r>
    <s v="NAoPri"/>
    <n v="2022"/>
    <s v="Q2"/>
    <s v="Q2-2022"/>
    <x v="54"/>
    <x v="54"/>
    <s v="E56000005"/>
    <s v="Cheshire and Merseyside"/>
    <s v="bcs_yes"/>
    <n v="191"/>
    <n v="0.88482000000000005"/>
  </r>
  <r>
    <s v="NAoPri"/>
    <n v="2022"/>
    <s v="Q3"/>
    <s v="Q3-2022"/>
    <x v="54"/>
    <x v="54"/>
    <s v="E56000005"/>
    <s v="Cheshire and Merseyside"/>
    <s v="bcs_yes"/>
    <n v="169"/>
    <n v="0.82840000000000003"/>
  </r>
  <r>
    <s v="NAoPri"/>
    <n v="2022"/>
    <s v="Q4"/>
    <s v="Q4-2022"/>
    <x v="54"/>
    <x v="54"/>
    <s v="E56000005"/>
    <s v="Cheshire and Merseyside"/>
    <s v="bcs_yes"/>
    <n v="184"/>
    <n v="0.84238999999999997"/>
  </r>
  <r>
    <s v="NAoPri"/>
    <n v="2023"/>
    <s v="Q1"/>
    <s v="Q1-2023"/>
    <x v="54"/>
    <x v="54"/>
    <s v="E56000005"/>
    <s v="Cheshire and Merseyside"/>
    <s v="bcs_yes"/>
    <n v="197"/>
    <n v="0.89847999999999995"/>
  </r>
  <r>
    <s v="NAoPri"/>
    <n v="2018"/>
    <s v="Q1"/>
    <s v="Q1-2018"/>
    <x v="55"/>
    <x v="55"/>
    <s v="E56000021"/>
    <s v="West London"/>
    <s v="bcs_yes"/>
    <n v="73"/>
    <n v="0.79452"/>
  </r>
  <r>
    <s v="NAoPri"/>
    <n v="2018"/>
    <s v="Q2"/>
    <s v="Q2-2018"/>
    <x v="55"/>
    <x v="55"/>
    <s v="E56000021"/>
    <s v="West London"/>
    <s v="bcs_yes"/>
    <n v="81"/>
    <n v="0.79012000000000004"/>
  </r>
  <r>
    <s v="NAoPri"/>
    <n v="2018"/>
    <s v="Q3"/>
    <s v="Q3-2018"/>
    <x v="55"/>
    <x v="55"/>
    <s v="E56000021"/>
    <s v="West London"/>
    <s v="bcs_yes"/>
    <n v="68"/>
    <n v="0.75"/>
  </r>
  <r>
    <s v="NAoPri"/>
    <n v="2018"/>
    <s v="Q4"/>
    <s v="Q4-2018"/>
    <x v="55"/>
    <x v="55"/>
    <s v="E56000021"/>
    <s v="West London"/>
    <s v="bcs_yes"/>
    <n v="78"/>
    <n v="0.84614999999999996"/>
  </r>
  <r>
    <s v="NAoPri"/>
    <n v="2019"/>
    <s v="Q1"/>
    <s v="Q1-2019"/>
    <x v="55"/>
    <x v="55"/>
    <s v="E56000021"/>
    <s v="West London"/>
    <s v="bcs_yes"/>
    <n v="83"/>
    <n v="0.89156999999999997"/>
  </r>
  <r>
    <s v="NAoPri"/>
    <n v="2019"/>
    <s v="Q2"/>
    <s v="Q2-2019"/>
    <x v="55"/>
    <x v="55"/>
    <s v="E56000021"/>
    <s v="West London"/>
    <s v="bcs_yes"/>
    <n v="55"/>
    <n v="0.85455000000000003"/>
  </r>
  <r>
    <s v="NAoPri"/>
    <n v="2019"/>
    <s v="Q3"/>
    <s v="Q3-2019"/>
    <x v="55"/>
    <x v="55"/>
    <s v="E56000021"/>
    <s v="West London"/>
    <s v="bcs_yes"/>
    <n v="75"/>
    <n v="0.85333000000000003"/>
  </r>
  <r>
    <s v="NAoPri"/>
    <n v="2019"/>
    <s v="Q4"/>
    <s v="Q4-2019"/>
    <x v="55"/>
    <x v="55"/>
    <s v="E56000021"/>
    <s v="West London"/>
    <s v="bcs_yes"/>
    <n v="69"/>
    <n v="0.82608999999999999"/>
  </r>
  <r>
    <s v="NAoPri"/>
    <n v="2020"/>
    <s v="Q1"/>
    <s v="Q1-2020"/>
    <x v="55"/>
    <x v="55"/>
    <s v="E56000021"/>
    <s v="West London"/>
    <s v="bcs_yes"/>
    <n v="71"/>
    <n v="0.85914999999999997"/>
  </r>
  <r>
    <s v="NAoPri"/>
    <n v="2020"/>
    <s v="Q2"/>
    <s v="Q2-2020"/>
    <x v="55"/>
    <x v="55"/>
    <s v="E56000021"/>
    <s v="West London"/>
    <s v="bcs_yes"/>
    <n v="38"/>
    <n v="0.86841999999999997"/>
  </r>
  <r>
    <s v="NAoPri"/>
    <n v="2020"/>
    <s v="Q3"/>
    <s v="Q3-2020"/>
    <x v="55"/>
    <x v="55"/>
    <s v="E56000021"/>
    <s v="West London"/>
    <s v="bcs_yes"/>
    <n v="75"/>
    <n v="0.77332999999999996"/>
  </r>
  <r>
    <s v="NAoPri"/>
    <n v="2020"/>
    <s v="Q4"/>
    <s v="Q4-2020"/>
    <x v="55"/>
    <x v="55"/>
    <s v="E56000021"/>
    <s v="West London"/>
    <s v="bcs_yes"/>
    <n v="70"/>
    <n v="0.8"/>
  </r>
  <r>
    <s v="NAoPri"/>
    <n v="2021"/>
    <s v="Q1"/>
    <s v="Q1-2021"/>
    <x v="55"/>
    <x v="55"/>
    <s v="E56000021"/>
    <s v="West London"/>
    <s v="bcs_yes"/>
    <n v="61"/>
    <n v="0.80327999999999999"/>
  </r>
  <r>
    <s v="NAoPri"/>
    <n v="2021"/>
    <s v="Q2"/>
    <s v="Q2-2021"/>
    <x v="55"/>
    <x v="55"/>
    <s v="E56000021"/>
    <s v="West London"/>
    <s v="bcs_yes"/>
    <n v="84"/>
    <n v="0.72619"/>
  </r>
  <r>
    <s v="NAoPri"/>
    <n v="2021"/>
    <s v="Q3"/>
    <s v="Q3-2021"/>
    <x v="55"/>
    <x v="55"/>
    <s v="E56000021"/>
    <s v="West London"/>
    <s v="bcs_yes"/>
    <n v="69"/>
    <n v="0.78261000000000003"/>
  </r>
  <r>
    <s v="NAoPri"/>
    <n v="2021"/>
    <s v="Q4"/>
    <s v="Q4-2021"/>
    <x v="55"/>
    <x v="55"/>
    <s v="E56000021"/>
    <s v="West London"/>
    <s v="bcs_yes"/>
    <n v="90"/>
    <n v="0.82221999999999995"/>
  </r>
  <r>
    <s v="NAoPri"/>
    <n v="2022"/>
    <s v="Q1"/>
    <s v="Q1-2022"/>
    <x v="55"/>
    <x v="55"/>
    <s v="E56000021"/>
    <s v="West London"/>
    <s v="bcs_yes"/>
    <n v="64"/>
    <n v="0.78125"/>
  </r>
  <r>
    <s v="NAoPri"/>
    <n v="2022"/>
    <s v="Q2"/>
    <s v="Q2-2022"/>
    <x v="55"/>
    <x v="55"/>
    <s v="E56000021"/>
    <s v="West London"/>
    <s v="bcs_yes"/>
    <n v="71"/>
    <n v="0.84506999999999999"/>
  </r>
  <r>
    <s v="NAoPri"/>
    <n v="2022"/>
    <s v="Q3"/>
    <s v="Q3-2022"/>
    <x v="55"/>
    <x v="55"/>
    <s v="E56000021"/>
    <s v="West London"/>
    <s v="bcs_yes"/>
    <n v="78"/>
    <n v="0.84614999999999996"/>
  </r>
  <r>
    <s v="NAoPri"/>
    <n v="2022"/>
    <s v="Q4"/>
    <s v="Q4-2022"/>
    <x v="55"/>
    <x v="55"/>
    <s v="E56000021"/>
    <s v="West London"/>
    <s v="bcs_yes"/>
    <n v="56"/>
    <n v="0.875"/>
  </r>
  <r>
    <s v="NAoPri"/>
    <n v="2023"/>
    <s v="Q1"/>
    <s v="Q1-2023"/>
    <x v="55"/>
    <x v="55"/>
    <s v="E56000021"/>
    <s v="West London"/>
    <s v="bcs_yes"/>
    <n v="68"/>
    <n v="0.88234999999999997"/>
  </r>
  <r>
    <s v="NAoPri"/>
    <n v="2018"/>
    <s v="Q1"/>
    <s v="Q1-2018"/>
    <x v="56"/>
    <x v="56"/>
    <s v="E56000011"/>
    <s v="Kent and Medway"/>
    <s v="bcs_yes"/>
    <n v="112"/>
    <n v="0.75"/>
  </r>
  <r>
    <s v="NAoPri"/>
    <n v="2018"/>
    <s v="Q2"/>
    <s v="Q2-2018"/>
    <x v="56"/>
    <x v="56"/>
    <s v="E56000011"/>
    <s v="Kent and Medway"/>
    <s v="bcs_yes"/>
    <n v="115"/>
    <n v="0.83477999999999997"/>
  </r>
  <r>
    <s v="NAoPri"/>
    <n v="2018"/>
    <s v="Q3"/>
    <s v="Q3-2018"/>
    <x v="56"/>
    <x v="56"/>
    <s v="E56000011"/>
    <s v="Kent and Medway"/>
    <s v="bcs_yes"/>
    <n v="111"/>
    <n v="0.87387000000000004"/>
  </r>
  <r>
    <s v="NAoPri"/>
    <n v="2018"/>
    <s v="Q4"/>
    <s v="Q4-2018"/>
    <x v="56"/>
    <x v="56"/>
    <s v="E56000011"/>
    <s v="Kent and Medway"/>
    <s v="bcs_yes"/>
    <n v="135"/>
    <n v="0.82221999999999995"/>
  </r>
  <r>
    <s v="NAoPri"/>
    <n v="2019"/>
    <s v="Q1"/>
    <s v="Q1-2019"/>
    <x v="56"/>
    <x v="56"/>
    <s v="E56000011"/>
    <s v="Kent and Medway"/>
    <s v="bcs_yes"/>
    <n v="108"/>
    <n v="0.84258999999999995"/>
  </r>
  <r>
    <s v="NAoPri"/>
    <n v="2019"/>
    <s v="Q2"/>
    <s v="Q2-2019"/>
    <x v="56"/>
    <x v="56"/>
    <s v="E56000011"/>
    <s v="Kent and Medway"/>
    <s v="bcs_yes"/>
    <n v="120"/>
    <n v="0.85"/>
  </r>
  <r>
    <s v="NAoPri"/>
    <n v="2019"/>
    <s v="Q3"/>
    <s v="Q3-2019"/>
    <x v="56"/>
    <x v="56"/>
    <s v="E56000011"/>
    <s v="Kent and Medway"/>
    <s v="bcs_yes"/>
    <n v="129"/>
    <n v="0.79069999999999996"/>
  </r>
  <r>
    <s v="NAoPri"/>
    <n v="2019"/>
    <s v="Q4"/>
    <s v="Q4-2019"/>
    <x v="56"/>
    <x v="56"/>
    <s v="E56000011"/>
    <s v="Kent and Medway"/>
    <s v="bcs_yes"/>
    <n v="125"/>
    <n v="0.84"/>
  </r>
  <r>
    <s v="NAoPri"/>
    <n v="2020"/>
    <s v="Q1"/>
    <s v="Q1-2020"/>
    <x v="56"/>
    <x v="56"/>
    <s v="E56000011"/>
    <s v="Kent and Medway"/>
    <s v="bcs_yes"/>
    <n v="115"/>
    <n v="0.80869999999999997"/>
  </r>
  <r>
    <s v="NAoPri"/>
    <n v="2020"/>
    <s v="Q2"/>
    <s v="Q2-2020"/>
    <x v="56"/>
    <x v="56"/>
    <s v="E56000011"/>
    <s v="Kent and Medway"/>
    <s v="bcs_yes"/>
    <n v="83"/>
    <n v="0.74699000000000004"/>
  </r>
  <r>
    <s v="NAoPri"/>
    <n v="2020"/>
    <s v="Q3"/>
    <s v="Q3-2020"/>
    <x v="56"/>
    <x v="56"/>
    <s v="E56000011"/>
    <s v="Kent and Medway"/>
    <s v="bcs_yes"/>
    <n v="89"/>
    <n v="0.79774999999999996"/>
  </r>
  <r>
    <s v="NAoPri"/>
    <n v="2020"/>
    <s v="Q4"/>
    <s v="Q4-2020"/>
    <x v="56"/>
    <x v="56"/>
    <s v="E56000011"/>
    <s v="Kent and Medway"/>
    <s v="bcs_yes"/>
    <n v="106"/>
    <n v="0.80188999999999999"/>
  </r>
  <r>
    <s v="NAoPri"/>
    <n v="2021"/>
    <s v="Q1"/>
    <s v="Q1-2021"/>
    <x v="56"/>
    <x v="56"/>
    <s v="E56000011"/>
    <s v="Kent and Medway"/>
    <s v="bcs_yes"/>
    <n v="124"/>
    <n v="0.8871"/>
  </r>
  <r>
    <s v="NAoPri"/>
    <n v="2021"/>
    <s v="Q2"/>
    <s v="Q2-2021"/>
    <x v="56"/>
    <x v="56"/>
    <s v="E56000011"/>
    <s v="Kent and Medway"/>
    <s v="bcs_yes"/>
    <n v="124"/>
    <n v="0.8629"/>
  </r>
  <r>
    <s v="NAoPri"/>
    <n v="2021"/>
    <s v="Q3"/>
    <s v="Q3-2021"/>
    <x v="56"/>
    <x v="56"/>
    <s v="E56000011"/>
    <s v="Kent and Medway"/>
    <s v="bcs_yes"/>
    <n v="139"/>
    <n v="0.80576000000000003"/>
  </r>
  <r>
    <s v="NAoPri"/>
    <n v="2021"/>
    <s v="Q4"/>
    <s v="Q4-2021"/>
    <x v="56"/>
    <x v="56"/>
    <s v="E56000011"/>
    <s v="Kent and Medway"/>
    <s v="bcs_yes"/>
    <n v="151"/>
    <n v="0.75497000000000003"/>
  </r>
  <r>
    <s v="NAoPri"/>
    <n v="2022"/>
    <s v="Q1"/>
    <s v="Q1-2022"/>
    <x v="56"/>
    <x v="56"/>
    <s v="E56000011"/>
    <s v="Kent and Medway"/>
    <s v="bcs_yes"/>
    <n v="129"/>
    <n v="0.82171000000000005"/>
  </r>
  <r>
    <s v="NAoPri"/>
    <n v="2022"/>
    <s v="Q2"/>
    <s v="Q2-2022"/>
    <x v="56"/>
    <x v="56"/>
    <s v="E56000011"/>
    <s v="Kent and Medway"/>
    <s v="bcs_yes"/>
    <n v="134"/>
    <n v="0.78358000000000005"/>
  </r>
  <r>
    <s v="NAoPri"/>
    <n v="2022"/>
    <s v="Q3"/>
    <s v="Q3-2022"/>
    <x v="56"/>
    <x v="56"/>
    <s v="E56000011"/>
    <s v="Kent and Medway"/>
    <s v="bcs_yes"/>
    <n v="160"/>
    <n v="0.81874999999999998"/>
  </r>
  <r>
    <s v="NAoPri"/>
    <n v="2022"/>
    <s v="Q4"/>
    <s v="Q4-2022"/>
    <x v="56"/>
    <x v="56"/>
    <s v="E56000011"/>
    <s v="Kent and Medway"/>
    <s v="bcs_yes"/>
    <n v="120"/>
    <n v="0.80832999999999999"/>
  </r>
  <r>
    <s v="NAoPri"/>
    <n v="2023"/>
    <s v="Q1"/>
    <s v="Q1-2023"/>
    <x v="56"/>
    <x v="56"/>
    <s v="E56000011"/>
    <s v="Kent and Medway"/>
    <s v="bcs_yes"/>
    <n v="148"/>
    <n v="0.83108000000000004"/>
  </r>
  <r>
    <s v="NAoPri"/>
    <n v="2018"/>
    <s v="Q1"/>
    <s v="Q1-2018"/>
    <x v="57"/>
    <x v="57"/>
    <s v="E56000032"/>
    <s v="Greater Manchester"/>
    <s v="bcs_yes"/>
    <n v="117"/>
    <n v="0.85470000000000002"/>
  </r>
  <r>
    <s v="NAoPri"/>
    <n v="2018"/>
    <s v="Q2"/>
    <s v="Q2-2018"/>
    <x v="57"/>
    <x v="57"/>
    <s v="E56000032"/>
    <s v="Greater Manchester"/>
    <s v="bcs_yes"/>
    <n v="201"/>
    <n v="0.86567000000000005"/>
  </r>
  <r>
    <s v="NAoPri"/>
    <n v="2018"/>
    <s v="Q3"/>
    <s v="Q3-2018"/>
    <x v="57"/>
    <x v="57"/>
    <s v="E56000032"/>
    <s v="Greater Manchester"/>
    <s v="bcs_yes"/>
    <n v="210"/>
    <n v="0.90476000000000001"/>
  </r>
  <r>
    <s v="NAoPri"/>
    <n v="2018"/>
    <s v="Q4"/>
    <s v="Q4-2018"/>
    <x v="57"/>
    <x v="57"/>
    <s v="E56000032"/>
    <s v="Greater Manchester"/>
    <s v="bcs_yes"/>
    <n v="170"/>
    <n v="0.94118000000000002"/>
  </r>
  <r>
    <s v="NAoPri"/>
    <n v="2019"/>
    <s v="Q1"/>
    <s v="Q1-2019"/>
    <x v="57"/>
    <x v="57"/>
    <s v="E56000032"/>
    <s v="Greater Manchester"/>
    <s v="bcs_yes"/>
    <n v="183"/>
    <n v="0.93442999999999998"/>
  </r>
  <r>
    <s v="NAoPri"/>
    <n v="2019"/>
    <s v="Q2"/>
    <s v="Q2-2019"/>
    <x v="57"/>
    <x v="57"/>
    <s v="E56000032"/>
    <s v="Greater Manchester"/>
    <s v="bcs_yes"/>
    <n v="161"/>
    <n v="0.88819999999999999"/>
  </r>
  <r>
    <s v="NAoPri"/>
    <n v="2019"/>
    <s v="Q3"/>
    <s v="Q3-2019"/>
    <x v="57"/>
    <x v="57"/>
    <s v="E56000032"/>
    <s v="Greater Manchester"/>
    <s v="bcs_yes"/>
    <n v="213"/>
    <n v="0.93427000000000004"/>
  </r>
  <r>
    <s v="NAoPri"/>
    <n v="2019"/>
    <s v="Q4"/>
    <s v="Q4-2019"/>
    <x v="57"/>
    <x v="57"/>
    <s v="E56000032"/>
    <s v="Greater Manchester"/>
    <s v="bcs_yes"/>
    <n v="223"/>
    <n v="0.87892000000000003"/>
  </r>
  <r>
    <s v="NAoPri"/>
    <n v="2020"/>
    <s v="Q1"/>
    <s v="Q1-2020"/>
    <x v="57"/>
    <x v="57"/>
    <s v="E56000032"/>
    <s v="Greater Manchester"/>
    <s v="bcs_yes"/>
    <n v="234"/>
    <n v="0.88888999999999996"/>
  </r>
  <r>
    <s v="NAoPri"/>
    <n v="2020"/>
    <s v="Q2"/>
    <s v="Q2-2020"/>
    <x v="57"/>
    <x v="57"/>
    <s v="E56000032"/>
    <s v="Greater Manchester"/>
    <s v="bcs_yes"/>
    <n v="75"/>
    <n v="0.86667000000000005"/>
  </r>
  <r>
    <s v="NAoPri"/>
    <n v="2020"/>
    <s v="Q3"/>
    <s v="Q3-2020"/>
    <x v="57"/>
    <x v="57"/>
    <s v="E56000032"/>
    <s v="Greater Manchester"/>
    <s v="bcs_yes"/>
    <n v="114"/>
    <n v="0.79825000000000002"/>
  </r>
  <r>
    <s v="NAoPri"/>
    <n v="2020"/>
    <s v="Q4"/>
    <s v="Q4-2020"/>
    <x v="57"/>
    <x v="57"/>
    <s v="E56000032"/>
    <s v="Greater Manchester"/>
    <s v="bcs_yes"/>
    <n v="178"/>
    <n v="0.90449000000000002"/>
  </r>
  <r>
    <s v="NAoPri"/>
    <n v="2021"/>
    <s v="Q1"/>
    <s v="Q1-2021"/>
    <x v="57"/>
    <x v="57"/>
    <s v="E56000032"/>
    <s v="Greater Manchester"/>
    <s v="bcs_yes"/>
    <n v="162"/>
    <n v="0.90122999999999998"/>
  </r>
  <r>
    <s v="NAoPri"/>
    <n v="2021"/>
    <s v="Q2"/>
    <s v="Q2-2021"/>
    <x v="57"/>
    <x v="57"/>
    <s v="E56000032"/>
    <s v="Greater Manchester"/>
    <s v="bcs_yes"/>
    <n v="174"/>
    <n v="0.90805000000000002"/>
  </r>
  <r>
    <s v="NAoPri"/>
    <n v="2021"/>
    <s v="Q3"/>
    <s v="Q3-2021"/>
    <x v="57"/>
    <x v="57"/>
    <s v="E56000032"/>
    <s v="Greater Manchester"/>
    <s v="bcs_yes"/>
    <n v="181"/>
    <n v="0.86739999999999995"/>
  </r>
  <r>
    <s v="NAoPri"/>
    <n v="2021"/>
    <s v="Q4"/>
    <s v="Q4-2021"/>
    <x v="57"/>
    <x v="57"/>
    <s v="E56000032"/>
    <s v="Greater Manchester"/>
    <s v="bcs_yes"/>
    <n v="164"/>
    <n v="0.81706999999999996"/>
  </r>
  <r>
    <s v="NAoPri"/>
    <n v="2022"/>
    <s v="Q1"/>
    <s v="Q1-2022"/>
    <x v="57"/>
    <x v="57"/>
    <s v="E56000032"/>
    <s v="Greater Manchester"/>
    <s v="bcs_yes"/>
    <n v="112"/>
    <n v="0.83035999999999999"/>
  </r>
  <r>
    <s v="NAoPri"/>
    <n v="2022"/>
    <s v="Q2"/>
    <s v="Q2-2022"/>
    <x v="57"/>
    <x v="57"/>
    <s v="E56000032"/>
    <s v="Greater Manchester"/>
    <s v="bcs_yes"/>
    <n v="120"/>
    <n v="0.84167000000000003"/>
  </r>
  <r>
    <s v="NAoPri"/>
    <n v="2022"/>
    <s v="Q3"/>
    <s v="Q3-2022"/>
    <x v="57"/>
    <x v="57"/>
    <s v="E56000032"/>
    <s v="Greater Manchester"/>
    <s v="bcs_yes"/>
    <n v="110"/>
    <n v="0.78181999999999996"/>
  </r>
  <r>
    <s v="NAoPri"/>
    <n v="2022"/>
    <s v="Q4"/>
    <s v="Q4-2022"/>
    <x v="57"/>
    <x v="57"/>
    <s v="E56000032"/>
    <s v="Greater Manchester"/>
    <s v="bcs_yes"/>
    <n v="79"/>
    <n v="0.93671000000000004"/>
  </r>
  <r>
    <s v="NAoPri"/>
    <n v="2023"/>
    <s v="Q1"/>
    <s v="Q1-2023"/>
    <x v="57"/>
    <x v="57"/>
    <s v="E56000032"/>
    <s v="Greater Manchester"/>
    <s v="bcs_yes"/>
    <n v="100"/>
    <n v="0.92"/>
  </r>
  <r>
    <s v="NAoPri"/>
    <n v="2018"/>
    <s v="Q1"/>
    <s v="Q1-2018"/>
    <x v="58"/>
    <x v="58"/>
    <s v="E56000011"/>
    <s v="Kent and Medway"/>
    <s v="bcs_yes"/>
    <n v="92"/>
    <n v="0.82608999999999999"/>
  </r>
  <r>
    <s v="NAoPri"/>
    <n v="2018"/>
    <s v="Q2"/>
    <s v="Q2-2018"/>
    <x v="58"/>
    <x v="58"/>
    <s v="E56000011"/>
    <s v="Kent and Medway"/>
    <s v="bcs_yes"/>
    <n v="73"/>
    <n v="0.87670999999999999"/>
  </r>
  <r>
    <s v="NAoPri"/>
    <n v="2018"/>
    <s v="Q3"/>
    <s v="Q3-2018"/>
    <x v="58"/>
    <x v="58"/>
    <s v="E56000011"/>
    <s v="Kent and Medway"/>
    <s v="bcs_yes"/>
    <n v="118"/>
    <n v="0.90678000000000003"/>
  </r>
  <r>
    <s v="NAoPri"/>
    <n v="2018"/>
    <s v="Q4"/>
    <s v="Q4-2018"/>
    <x v="58"/>
    <x v="58"/>
    <s v="E56000011"/>
    <s v="Kent and Medway"/>
    <s v="bcs_yes"/>
    <n v="106"/>
    <n v="0.90566000000000002"/>
  </r>
  <r>
    <s v="NAoPri"/>
    <n v="2019"/>
    <s v="Q1"/>
    <s v="Q1-2019"/>
    <x v="58"/>
    <x v="58"/>
    <s v="E56000011"/>
    <s v="Kent and Medway"/>
    <s v="bcs_yes"/>
    <n v="74"/>
    <n v="0.87838000000000005"/>
  </r>
  <r>
    <s v="NAoPri"/>
    <n v="2019"/>
    <s v="Q2"/>
    <s v="Q2-2019"/>
    <x v="58"/>
    <x v="58"/>
    <s v="E56000011"/>
    <s v="Kent and Medway"/>
    <s v="bcs_yes"/>
    <n v="79"/>
    <n v="0.87341999999999997"/>
  </r>
  <r>
    <s v="NAoPri"/>
    <n v="2019"/>
    <s v="Q3"/>
    <s v="Q3-2019"/>
    <x v="58"/>
    <x v="58"/>
    <s v="E56000011"/>
    <s v="Kent and Medway"/>
    <s v="bcs_yes"/>
    <n v="75"/>
    <n v="0.89332999999999996"/>
  </r>
  <r>
    <s v="NAoPri"/>
    <n v="2019"/>
    <s v="Q4"/>
    <s v="Q4-2019"/>
    <x v="58"/>
    <x v="58"/>
    <s v="E56000011"/>
    <s v="Kent and Medway"/>
    <s v="bcs_yes"/>
    <n v="91"/>
    <n v="0.89010999999999996"/>
  </r>
  <r>
    <s v="NAoPri"/>
    <n v="2020"/>
    <s v="Q1"/>
    <s v="Q1-2020"/>
    <x v="58"/>
    <x v="58"/>
    <s v="E56000011"/>
    <s v="Kent and Medway"/>
    <s v="bcs_yes"/>
    <n v="66"/>
    <n v="0.84848000000000001"/>
  </r>
  <r>
    <s v="NAoPri"/>
    <n v="2020"/>
    <s v="Q2"/>
    <s v="Q2-2020"/>
    <x v="58"/>
    <x v="58"/>
    <s v="E56000011"/>
    <s v="Kent and Medway"/>
    <s v="bcs_yes"/>
    <n v="48"/>
    <n v="0.79166999999999998"/>
  </r>
  <r>
    <s v="NAoPri"/>
    <n v="2020"/>
    <s v="Q3"/>
    <s v="Q3-2020"/>
    <x v="58"/>
    <x v="58"/>
    <s v="E56000011"/>
    <s v="Kent and Medway"/>
    <s v="bcs_yes"/>
    <n v="66"/>
    <n v="0.89393999999999996"/>
  </r>
  <r>
    <s v="NAoPri"/>
    <n v="2020"/>
    <s v="Q4"/>
    <s v="Q4-2020"/>
    <x v="58"/>
    <x v="58"/>
    <s v="E56000011"/>
    <s v="Kent and Medway"/>
    <s v="bcs_yes"/>
    <n v="64"/>
    <n v="0.89061999999999997"/>
  </r>
  <r>
    <s v="NAoPri"/>
    <n v="2021"/>
    <s v="Q1"/>
    <s v="Q1-2021"/>
    <x v="58"/>
    <x v="58"/>
    <s v="E56000011"/>
    <s v="Kent and Medway"/>
    <s v="bcs_yes"/>
    <n v="78"/>
    <n v="0.87178999999999995"/>
  </r>
  <r>
    <s v="NAoPri"/>
    <n v="2021"/>
    <s v="Q2"/>
    <s v="Q2-2021"/>
    <x v="58"/>
    <x v="58"/>
    <s v="E56000011"/>
    <s v="Kent and Medway"/>
    <s v="bcs_yes"/>
    <n v="101"/>
    <n v="0.86138999999999999"/>
  </r>
  <r>
    <s v="NAoPri"/>
    <n v="2021"/>
    <s v="Q3"/>
    <s v="Q3-2021"/>
    <x v="58"/>
    <x v="58"/>
    <s v="E56000011"/>
    <s v="Kent and Medway"/>
    <s v="bcs_yes"/>
    <n v="112"/>
    <n v="0.89285999999999999"/>
  </r>
  <r>
    <s v="NAoPri"/>
    <n v="2021"/>
    <s v="Q4"/>
    <s v="Q4-2021"/>
    <x v="58"/>
    <x v="58"/>
    <s v="E56000011"/>
    <s v="Kent and Medway"/>
    <s v="bcs_yes"/>
    <n v="109"/>
    <n v="0.88073000000000001"/>
  </r>
  <r>
    <s v="NAoPri"/>
    <n v="2022"/>
    <s v="Q1"/>
    <s v="Q1-2022"/>
    <x v="58"/>
    <x v="58"/>
    <s v="E56000011"/>
    <s v="Kent and Medway"/>
    <s v="bcs_yes"/>
    <n v="95"/>
    <n v="0.92632000000000003"/>
  </r>
  <r>
    <s v="NAoPri"/>
    <n v="2022"/>
    <s v="Q2"/>
    <s v="Q2-2022"/>
    <x v="58"/>
    <x v="58"/>
    <s v="E56000011"/>
    <s v="Kent and Medway"/>
    <s v="bcs_yes"/>
    <n v="86"/>
    <n v="0.88371999999999995"/>
  </r>
  <r>
    <s v="NAoPri"/>
    <n v="2022"/>
    <s v="Q3"/>
    <s v="Q3-2022"/>
    <x v="58"/>
    <x v="58"/>
    <s v="E56000011"/>
    <s v="Kent and Medway"/>
    <s v="bcs_yes"/>
    <n v="91"/>
    <n v="0.94504999999999995"/>
  </r>
  <r>
    <s v="NAoPri"/>
    <n v="2022"/>
    <s v="Q4"/>
    <s v="Q4-2022"/>
    <x v="58"/>
    <x v="58"/>
    <s v="E56000011"/>
    <s v="Kent and Medway"/>
    <s v="bcs_yes"/>
    <n v="86"/>
    <n v="0.83721000000000001"/>
  </r>
  <r>
    <s v="NAoPri"/>
    <n v="2023"/>
    <s v="Q1"/>
    <s v="Q1-2023"/>
    <x v="58"/>
    <x v="58"/>
    <s v="E56000011"/>
    <s v="Kent and Medway"/>
    <s v="bcs_yes"/>
    <n v="71"/>
    <n v="0.83099000000000001"/>
  </r>
  <r>
    <s v="NAoPri"/>
    <n v="2018"/>
    <s v="Q1"/>
    <s v="Q1-2018"/>
    <x v="59"/>
    <x v="59"/>
    <s v="E56000005"/>
    <s v="Cheshire and Merseyside"/>
    <s v="bcs_yes"/>
    <n v="62"/>
    <n v="0.82257999999999998"/>
  </r>
  <r>
    <s v="NAoPri"/>
    <n v="2018"/>
    <s v="Q2"/>
    <s v="Q2-2018"/>
    <x v="59"/>
    <x v="59"/>
    <s v="E56000005"/>
    <s v="Cheshire and Merseyside"/>
    <s v="bcs_yes"/>
    <n v="78"/>
    <n v="0.85897000000000001"/>
  </r>
  <r>
    <s v="NAoPri"/>
    <n v="2018"/>
    <s v="Q3"/>
    <s v="Q3-2018"/>
    <x v="59"/>
    <x v="59"/>
    <s v="E56000005"/>
    <s v="Cheshire and Merseyside"/>
    <s v="bcs_yes"/>
    <n v="80"/>
    <n v="0.9"/>
  </r>
  <r>
    <s v="NAoPri"/>
    <n v="2018"/>
    <s v="Q4"/>
    <s v="Q4-2018"/>
    <x v="59"/>
    <x v="59"/>
    <s v="E56000005"/>
    <s v="Cheshire and Merseyside"/>
    <s v="bcs_yes"/>
    <n v="70"/>
    <n v="0.84286000000000005"/>
  </r>
  <r>
    <s v="NAoPri"/>
    <n v="2019"/>
    <s v="Q1"/>
    <s v="Q1-2019"/>
    <x v="59"/>
    <x v="59"/>
    <s v="E56000005"/>
    <s v="Cheshire and Merseyside"/>
    <s v="bcs_yes"/>
    <n v="75"/>
    <n v="0.84"/>
  </r>
  <r>
    <s v="NAoPri"/>
    <n v="2019"/>
    <s v="Q2"/>
    <s v="Q2-2019"/>
    <x v="59"/>
    <x v="59"/>
    <s v="E56000005"/>
    <s v="Cheshire and Merseyside"/>
    <s v="bcs_yes"/>
    <n v="55"/>
    <n v="0.92727000000000004"/>
  </r>
  <r>
    <s v="NAoPri"/>
    <n v="2019"/>
    <s v="Q3"/>
    <s v="Q3-2019"/>
    <x v="59"/>
    <x v="59"/>
    <s v="E56000005"/>
    <s v="Cheshire and Merseyside"/>
    <s v="bcs_yes"/>
    <n v="61"/>
    <n v="0.85246"/>
  </r>
  <r>
    <s v="NAoPri"/>
    <n v="2019"/>
    <s v="Q4"/>
    <s v="Q4-2019"/>
    <x v="59"/>
    <x v="59"/>
    <s v="E56000005"/>
    <s v="Cheshire and Merseyside"/>
    <s v="bcs_yes"/>
    <n v="49"/>
    <n v="0.81633"/>
  </r>
  <r>
    <s v="NAoPri"/>
    <n v="2020"/>
    <s v="Q1"/>
    <s v="Q1-2020"/>
    <x v="59"/>
    <x v="59"/>
    <s v="E56000005"/>
    <s v="Cheshire and Merseyside"/>
    <s v="bcs_yes"/>
    <n v="45"/>
    <n v="0.8"/>
  </r>
  <r>
    <s v="NAoPri"/>
    <n v="2020"/>
    <s v="Q2"/>
    <s v="Q2-2020"/>
    <x v="59"/>
    <x v="59"/>
    <s v="E56000005"/>
    <s v="Cheshire and Merseyside"/>
    <s v="bcs_yes"/>
    <n v="27"/>
    <n v="0.92593000000000003"/>
  </r>
  <r>
    <s v="NAoPri"/>
    <n v="2020"/>
    <s v="Q3"/>
    <s v="Q3-2020"/>
    <x v="59"/>
    <x v="59"/>
    <s v="E56000005"/>
    <s v="Cheshire and Merseyside"/>
    <s v="bcs_yes"/>
    <n v="41"/>
    <n v="0.95121999999999995"/>
  </r>
  <r>
    <s v="NAoPri"/>
    <n v="2020"/>
    <s v="Q4"/>
    <s v="Q4-2020"/>
    <x v="59"/>
    <x v="59"/>
    <s v="E56000005"/>
    <s v="Cheshire and Merseyside"/>
    <s v="bcs_yes"/>
    <n v="56"/>
    <n v="0.91071000000000002"/>
  </r>
  <r>
    <s v="NAoPri"/>
    <n v="2021"/>
    <s v="Q1"/>
    <s v="Q1-2021"/>
    <x v="59"/>
    <x v="59"/>
    <s v="E56000005"/>
    <s v="Cheshire and Merseyside"/>
    <s v="bcs_yes"/>
    <n v="65"/>
    <n v="0.90769"/>
  </r>
  <r>
    <s v="NAoPri"/>
    <n v="2021"/>
    <s v="Q2"/>
    <s v="Q2-2021"/>
    <x v="59"/>
    <x v="59"/>
    <s v="E56000005"/>
    <s v="Cheshire and Merseyside"/>
    <s v="bcs_yes"/>
    <n v="56"/>
    <n v="0.875"/>
  </r>
  <r>
    <s v="NAoPri"/>
    <n v="2021"/>
    <s v="Q3"/>
    <s v="Q3-2021"/>
    <x v="59"/>
    <x v="59"/>
    <s v="E56000005"/>
    <s v="Cheshire and Merseyside"/>
    <s v="bcs_yes"/>
    <n v="50"/>
    <n v="1"/>
  </r>
  <r>
    <s v="NAoPri"/>
    <n v="2021"/>
    <s v="Q4"/>
    <s v="Q4-2021"/>
    <x v="59"/>
    <x v="59"/>
    <s v="E56000005"/>
    <s v="Cheshire and Merseyside"/>
    <s v="bcs_yes"/>
    <n v="62"/>
    <n v="0.93547999999999998"/>
  </r>
  <r>
    <s v="NAoPri"/>
    <n v="2022"/>
    <s v="Q1"/>
    <s v="Q1-2022"/>
    <x v="59"/>
    <x v="59"/>
    <s v="E56000005"/>
    <s v="Cheshire and Merseyside"/>
    <s v="bcs_yes"/>
    <n v="65"/>
    <n v="0.92308000000000001"/>
  </r>
  <r>
    <s v="NAoPri"/>
    <n v="2022"/>
    <s v="Q2"/>
    <s v="Q2-2022"/>
    <x v="59"/>
    <x v="59"/>
    <s v="E56000005"/>
    <s v="Cheshire and Merseyside"/>
    <s v="bcs_yes"/>
    <n v="62"/>
    <n v="0.90322999999999998"/>
  </r>
  <r>
    <s v="NAoPri"/>
    <n v="2022"/>
    <s v="Q3"/>
    <s v="Q3-2022"/>
    <x v="59"/>
    <x v="59"/>
    <s v="E56000005"/>
    <s v="Cheshire and Merseyside"/>
    <s v="bcs_yes"/>
    <n v="58"/>
    <n v="0.94828000000000001"/>
  </r>
  <r>
    <s v="NAoPri"/>
    <n v="2022"/>
    <s v="Q4"/>
    <s v="Q4-2022"/>
    <x v="59"/>
    <x v="59"/>
    <s v="E56000005"/>
    <s v="Cheshire and Merseyside"/>
    <s v="bcs_yes"/>
    <n v="58"/>
    <n v="0.93103000000000002"/>
  </r>
  <r>
    <s v="NAoPri"/>
    <n v="2023"/>
    <s v="Q1"/>
    <s v="Q1-2023"/>
    <x v="59"/>
    <x v="59"/>
    <s v="E56000005"/>
    <s v="Cheshire and Merseyside"/>
    <s v="bcs_yes"/>
    <n v="60"/>
    <n v="0.86667000000000005"/>
  </r>
  <r>
    <s v="NAoPri"/>
    <n v="2018"/>
    <s v="Q1"/>
    <s v="Q1-2018"/>
    <x v="60"/>
    <x v="60"/>
    <s v="E56000005"/>
    <s v="Cheshire and Merseyside"/>
    <s v="bcs_yes"/>
    <n v="45"/>
    <n v="0.77778000000000003"/>
  </r>
  <r>
    <s v="NAoPri"/>
    <n v="2018"/>
    <s v="Q2"/>
    <s v="Q2-2018"/>
    <x v="60"/>
    <x v="60"/>
    <s v="E56000005"/>
    <s v="Cheshire and Merseyside"/>
    <s v="bcs_yes"/>
    <n v="69"/>
    <n v="0.82608999999999999"/>
  </r>
  <r>
    <s v="NAoPri"/>
    <n v="2018"/>
    <s v="Q3"/>
    <s v="Q3-2018"/>
    <x v="60"/>
    <x v="60"/>
    <s v="E56000005"/>
    <s v="Cheshire and Merseyside"/>
    <s v="bcs_yes"/>
    <n v="80"/>
    <n v="0.9"/>
  </r>
  <r>
    <s v="NAoPri"/>
    <n v="2018"/>
    <s v="Q4"/>
    <s v="Q4-2018"/>
    <x v="60"/>
    <x v="60"/>
    <s v="E56000005"/>
    <s v="Cheshire and Merseyside"/>
    <s v="bcs_yes"/>
    <n v="64"/>
    <n v="0.90625"/>
  </r>
  <r>
    <s v="NAoPri"/>
    <n v="2019"/>
    <s v="Q1"/>
    <s v="Q1-2019"/>
    <x v="60"/>
    <x v="60"/>
    <s v="E56000005"/>
    <s v="Cheshire and Merseyside"/>
    <s v="bcs_yes"/>
    <n v="54"/>
    <n v="0.88888999999999996"/>
  </r>
  <r>
    <s v="NAoPri"/>
    <n v="2019"/>
    <s v="Q2"/>
    <s v="Q2-2019"/>
    <x v="60"/>
    <x v="60"/>
    <s v="E56000005"/>
    <s v="Cheshire and Merseyside"/>
    <s v="bcs_yes"/>
    <n v="65"/>
    <n v="0.92308000000000001"/>
  </r>
  <r>
    <s v="NAoPri"/>
    <n v="2019"/>
    <s v="Q3"/>
    <s v="Q3-2019"/>
    <x v="60"/>
    <x v="60"/>
    <s v="E56000005"/>
    <s v="Cheshire and Merseyside"/>
    <s v="bcs_yes"/>
    <n v="62"/>
    <n v="0.82257999999999998"/>
  </r>
  <r>
    <s v="NAoPri"/>
    <n v="2019"/>
    <s v="Q4"/>
    <s v="Q4-2019"/>
    <x v="60"/>
    <x v="60"/>
    <s v="E56000005"/>
    <s v="Cheshire and Merseyside"/>
    <s v="bcs_yes"/>
    <n v="55"/>
    <n v="0.87273000000000001"/>
  </r>
  <r>
    <s v="NAoPri"/>
    <n v="2020"/>
    <s v="Q1"/>
    <s v="Q1-2020"/>
    <x v="60"/>
    <x v="60"/>
    <s v="E56000005"/>
    <s v="Cheshire and Merseyside"/>
    <s v="bcs_yes"/>
    <n v="74"/>
    <n v="0.87838000000000005"/>
  </r>
  <r>
    <s v="NAoPri"/>
    <n v="2020"/>
    <s v="Q2"/>
    <s v="Q2-2020"/>
    <x v="60"/>
    <x v="60"/>
    <s v="E56000005"/>
    <s v="Cheshire and Merseyside"/>
    <s v="bcs_yes"/>
    <n v="27"/>
    <n v="0.77778000000000003"/>
  </r>
  <r>
    <s v="NAoPri"/>
    <n v="2020"/>
    <s v="Q3"/>
    <s v="Q3-2020"/>
    <x v="60"/>
    <x v="60"/>
    <s v="E56000005"/>
    <s v="Cheshire and Merseyside"/>
    <s v="bcs_yes"/>
    <n v="36"/>
    <n v="0.88888999999999996"/>
  </r>
  <r>
    <s v="NAoPri"/>
    <n v="2020"/>
    <s v="Q4"/>
    <s v="Q4-2020"/>
    <x v="60"/>
    <x v="60"/>
    <s v="E56000005"/>
    <s v="Cheshire and Merseyside"/>
    <s v="bcs_yes"/>
    <n v="74"/>
    <n v="0.85135000000000005"/>
  </r>
  <r>
    <s v="NAoPri"/>
    <n v="2021"/>
    <s v="Q1"/>
    <s v="Q1-2021"/>
    <x v="60"/>
    <x v="60"/>
    <s v="E56000005"/>
    <s v="Cheshire and Merseyside"/>
    <s v="bcs_yes"/>
    <n v="68"/>
    <n v="0.86765000000000003"/>
  </r>
  <r>
    <s v="NAoPri"/>
    <n v="2021"/>
    <s v="Q2"/>
    <s v="Q2-2021"/>
    <x v="60"/>
    <x v="60"/>
    <s v="E56000005"/>
    <s v="Cheshire and Merseyside"/>
    <s v="bcs_yes"/>
    <n v="42"/>
    <n v="0.92857000000000001"/>
  </r>
  <r>
    <s v="NAoPri"/>
    <n v="2021"/>
    <s v="Q3"/>
    <s v="Q3-2021"/>
    <x v="60"/>
    <x v="60"/>
    <s v="E56000005"/>
    <s v="Cheshire and Merseyside"/>
    <s v="bcs_yes"/>
    <n v="54"/>
    <n v="0.90741000000000005"/>
  </r>
  <r>
    <s v="NAoPri"/>
    <n v="2021"/>
    <s v="Q4"/>
    <s v="Q4-2021"/>
    <x v="60"/>
    <x v="60"/>
    <s v="E56000005"/>
    <s v="Cheshire and Merseyside"/>
    <s v="bcs_yes"/>
    <n v="53"/>
    <n v="0.83018999999999998"/>
  </r>
  <r>
    <s v="NAoPri"/>
    <n v="2022"/>
    <s v="Q1"/>
    <s v="Q1-2022"/>
    <x v="60"/>
    <x v="60"/>
    <s v="E56000005"/>
    <s v="Cheshire and Merseyside"/>
    <s v="bcs_yes"/>
    <n v="52"/>
    <n v="0.86538000000000004"/>
  </r>
  <r>
    <s v="NAoPri"/>
    <n v="2022"/>
    <s v="Q2"/>
    <s v="Q2-2022"/>
    <x v="60"/>
    <x v="60"/>
    <s v="E56000005"/>
    <s v="Cheshire and Merseyside"/>
    <s v="bcs_yes"/>
    <n v="40"/>
    <n v="0.85"/>
  </r>
  <r>
    <s v="NAoPri"/>
    <n v="2022"/>
    <s v="Q3"/>
    <s v="Q3-2022"/>
    <x v="60"/>
    <x v="60"/>
    <s v="E56000005"/>
    <s v="Cheshire and Merseyside"/>
    <s v="bcs_yes"/>
    <n v="59"/>
    <n v="0.76271"/>
  </r>
  <r>
    <s v="NAoPri"/>
    <n v="2022"/>
    <s v="Q4"/>
    <s v="Q4-2022"/>
    <x v="60"/>
    <x v="60"/>
    <s v="E56000005"/>
    <s v="Cheshire and Merseyside"/>
    <s v="bcs_yes"/>
    <n v="47"/>
    <n v="0.91488999999999998"/>
  </r>
  <r>
    <s v="NAoPri"/>
    <n v="2023"/>
    <s v="Q1"/>
    <s v="Q1-2023"/>
    <x v="60"/>
    <x v="60"/>
    <s v="E56000005"/>
    <s v="Cheshire and Merseyside"/>
    <s v="bcs_yes"/>
    <n v="40"/>
    <n v="0.8"/>
  </r>
  <r>
    <s v="NAoPri"/>
    <n v="2018"/>
    <s v="Q1"/>
    <s v="Q1-2018"/>
    <x v="61"/>
    <x v="61"/>
    <s v="E56000030"/>
    <s v="West Yorkshire and Harrogate"/>
    <s v="bcs_yes"/>
    <n v="88"/>
    <n v="0.89773000000000003"/>
  </r>
  <r>
    <s v="NAoPri"/>
    <n v="2018"/>
    <s v="Q2"/>
    <s v="Q2-2018"/>
    <x v="61"/>
    <x v="61"/>
    <s v="E56000030"/>
    <s v="West Yorkshire and Harrogate"/>
    <s v="bcs_yes"/>
    <n v="104"/>
    <n v="0.92308000000000001"/>
  </r>
  <r>
    <s v="NAoPri"/>
    <n v="2018"/>
    <s v="Q3"/>
    <s v="Q3-2018"/>
    <x v="61"/>
    <x v="61"/>
    <s v="E56000030"/>
    <s v="West Yorkshire and Harrogate"/>
    <s v="bcs_yes"/>
    <n v="117"/>
    <n v="0.83760999999999997"/>
  </r>
  <r>
    <s v="NAoPri"/>
    <n v="2018"/>
    <s v="Q4"/>
    <s v="Q4-2018"/>
    <x v="61"/>
    <x v="61"/>
    <s v="E56000030"/>
    <s v="West Yorkshire and Harrogate"/>
    <s v="bcs_yes"/>
    <n v="80"/>
    <n v="0.82499999999999996"/>
  </r>
  <r>
    <s v="NAoPri"/>
    <n v="2019"/>
    <s v="Q1"/>
    <s v="Q1-2019"/>
    <x v="61"/>
    <x v="61"/>
    <s v="E56000030"/>
    <s v="West Yorkshire and Harrogate"/>
    <s v="bcs_yes"/>
    <n v="82"/>
    <n v="0.86585000000000001"/>
  </r>
  <r>
    <s v="NAoPri"/>
    <n v="2019"/>
    <s v="Q2"/>
    <s v="Q2-2019"/>
    <x v="61"/>
    <x v="61"/>
    <s v="E56000030"/>
    <s v="West Yorkshire and Harrogate"/>
    <s v="bcs_yes"/>
    <n v="101"/>
    <n v="0.94059000000000004"/>
  </r>
  <r>
    <s v="NAoPri"/>
    <n v="2019"/>
    <s v="Q3"/>
    <s v="Q3-2019"/>
    <x v="61"/>
    <x v="61"/>
    <s v="E56000030"/>
    <s v="West Yorkshire and Harrogate"/>
    <s v="bcs_yes"/>
    <n v="87"/>
    <n v="0.82759000000000005"/>
  </r>
  <r>
    <s v="NAoPri"/>
    <n v="2019"/>
    <s v="Q4"/>
    <s v="Q4-2019"/>
    <x v="61"/>
    <x v="61"/>
    <s v="E56000030"/>
    <s v="West Yorkshire and Harrogate"/>
    <s v="bcs_yes"/>
    <n v="71"/>
    <n v="0.74648000000000003"/>
  </r>
  <r>
    <s v="NAoPri"/>
    <n v="2020"/>
    <s v="Q1"/>
    <s v="Q1-2020"/>
    <x v="61"/>
    <x v="61"/>
    <s v="E56000030"/>
    <s v="West Yorkshire and Harrogate"/>
    <s v="bcs_yes"/>
    <n v="69"/>
    <n v="0.84057999999999999"/>
  </r>
  <r>
    <s v="NAoPri"/>
    <n v="2020"/>
    <s v="Q2"/>
    <s v="Q2-2020"/>
    <x v="61"/>
    <x v="61"/>
    <s v="E56000030"/>
    <s v="West Yorkshire and Harrogate"/>
    <s v="bcs_yes"/>
    <n v="53"/>
    <n v="0.94340000000000002"/>
  </r>
  <r>
    <s v="NAoPri"/>
    <n v="2020"/>
    <s v="Q3"/>
    <s v="Q3-2020"/>
    <x v="61"/>
    <x v="61"/>
    <s v="E56000030"/>
    <s v="West Yorkshire and Harrogate"/>
    <s v="bcs_yes"/>
    <n v="73"/>
    <n v="0.93150999999999995"/>
  </r>
  <r>
    <s v="NAoPri"/>
    <n v="2020"/>
    <s v="Q4"/>
    <s v="Q4-2020"/>
    <x v="61"/>
    <x v="61"/>
    <s v="E56000030"/>
    <s v="West Yorkshire and Harrogate"/>
    <s v="bcs_yes"/>
    <n v="75"/>
    <n v="0.85333000000000003"/>
  </r>
  <r>
    <s v="NAoPri"/>
    <n v="2021"/>
    <s v="Q1"/>
    <s v="Q1-2021"/>
    <x v="61"/>
    <x v="61"/>
    <s v="E56000030"/>
    <s v="West Yorkshire and Harrogate"/>
    <s v="bcs_yes"/>
    <n v="91"/>
    <n v="0.82418000000000002"/>
  </r>
  <r>
    <s v="NAoPri"/>
    <n v="2021"/>
    <s v="Q2"/>
    <s v="Q2-2021"/>
    <x v="61"/>
    <x v="61"/>
    <s v="E56000030"/>
    <s v="West Yorkshire and Harrogate"/>
    <s v="bcs_yes"/>
    <n v="65"/>
    <n v="0.84614999999999996"/>
  </r>
  <r>
    <s v="NAoPri"/>
    <n v="2021"/>
    <s v="Q3"/>
    <s v="Q3-2021"/>
    <x v="61"/>
    <x v="61"/>
    <s v="E56000030"/>
    <s v="West Yorkshire and Harrogate"/>
    <s v="bcs_yes"/>
    <n v="69"/>
    <n v="0.84057999999999999"/>
  </r>
  <r>
    <s v="NAoPri"/>
    <n v="2021"/>
    <s v="Q4"/>
    <s v="Q4-2021"/>
    <x v="61"/>
    <x v="61"/>
    <s v="E56000030"/>
    <s v="West Yorkshire and Harrogate"/>
    <s v="bcs_yes"/>
    <n v="78"/>
    <n v="0.88461999999999996"/>
  </r>
  <r>
    <s v="NAoPri"/>
    <n v="2022"/>
    <s v="Q1"/>
    <s v="Q1-2022"/>
    <x v="61"/>
    <x v="61"/>
    <s v="E56000030"/>
    <s v="West Yorkshire and Harrogate"/>
    <s v="bcs_yes"/>
    <n v="72"/>
    <n v="0.83333000000000002"/>
  </r>
  <r>
    <s v="NAoPri"/>
    <n v="2022"/>
    <s v="Q2"/>
    <s v="Q2-2022"/>
    <x v="61"/>
    <x v="61"/>
    <s v="E56000030"/>
    <s v="West Yorkshire and Harrogate"/>
    <s v="bcs_yes"/>
    <n v="78"/>
    <n v="0.85897000000000001"/>
  </r>
  <r>
    <s v="NAoPri"/>
    <n v="2022"/>
    <s v="Q3"/>
    <s v="Q3-2022"/>
    <x v="61"/>
    <x v="61"/>
    <s v="E56000030"/>
    <s v="West Yorkshire and Harrogate"/>
    <s v="bcs_yes"/>
    <n v="79"/>
    <n v="0.84809999999999997"/>
  </r>
  <r>
    <s v="NAoPri"/>
    <n v="2022"/>
    <s v="Q4"/>
    <s v="Q4-2022"/>
    <x v="61"/>
    <x v="61"/>
    <s v="E56000030"/>
    <s v="West Yorkshire and Harrogate"/>
    <s v="bcs_yes"/>
    <n v="77"/>
    <n v="0.77922000000000002"/>
  </r>
  <r>
    <s v="NAoPri"/>
    <n v="2023"/>
    <s v="Q1"/>
    <s v="Q1-2023"/>
    <x v="61"/>
    <x v="61"/>
    <s v="E56000030"/>
    <s v="West Yorkshire and Harrogate"/>
    <s v="bcs_yes"/>
    <n v="82"/>
    <n v="0.82926999999999995"/>
  </r>
  <r>
    <s v="NAoPri"/>
    <n v="2018"/>
    <s v="Q1"/>
    <s v="Q1-2018"/>
    <x v="62"/>
    <x v="62"/>
    <s v="E56000035"/>
    <s v="East of England"/>
    <s v="bcs_yes"/>
    <n v="212"/>
    <n v="0.85377000000000003"/>
  </r>
  <r>
    <s v="NAoPri"/>
    <n v="2018"/>
    <s v="Q2"/>
    <s v="Q2-2018"/>
    <x v="62"/>
    <x v="62"/>
    <s v="E56000035"/>
    <s v="East of England"/>
    <s v="bcs_yes"/>
    <n v="242"/>
    <n v="0.83057999999999998"/>
  </r>
  <r>
    <s v="NAoPri"/>
    <n v="2018"/>
    <s v="Q3"/>
    <s v="Q3-2018"/>
    <x v="62"/>
    <x v="62"/>
    <s v="E56000035"/>
    <s v="East of England"/>
    <s v="bcs_yes"/>
    <n v="261"/>
    <n v="0.78544000000000003"/>
  </r>
  <r>
    <s v="NAoPri"/>
    <n v="2018"/>
    <s v="Q4"/>
    <s v="Q4-2018"/>
    <x v="62"/>
    <x v="62"/>
    <s v="E56000035"/>
    <s v="East of England"/>
    <s v="bcs_yes"/>
    <n v="250"/>
    <n v="0.83599999999999997"/>
  </r>
  <r>
    <s v="NAoPri"/>
    <n v="2019"/>
    <s v="Q1"/>
    <s v="Q1-2019"/>
    <x v="62"/>
    <x v="62"/>
    <s v="E56000035"/>
    <s v="East of England"/>
    <s v="bcs_yes"/>
    <n v="254"/>
    <n v="0.83465"/>
  </r>
  <r>
    <s v="NAoPri"/>
    <n v="2019"/>
    <s v="Q2"/>
    <s v="Q2-2019"/>
    <x v="62"/>
    <x v="62"/>
    <s v="E56000035"/>
    <s v="East of England"/>
    <s v="bcs_yes"/>
    <n v="211"/>
    <n v="0.83886000000000005"/>
  </r>
  <r>
    <s v="NAoPri"/>
    <n v="2019"/>
    <s v="Q3"/>
    <s v="Q3-2019"/>
    <x v="62"/>
    <x v="62"/>
    <s v="E56000035"/>
    <s v="East of England"/>
    <s v="bcs_yes"/>
    <n v="259"/>
    <n v="0.84941999999999995"/>
  </r>
  <r>
    <s v="NAoPri"/>
    <n v="2019"/>
    <s v="Q4"/>
    <s v="Q4-2019"/>
    <x v="62"/>
    <x v="62"/>
    <s v="E56000035"/>
    <s v="East of England"/>
    <s v="bcs_yes"/>
    <n v="243"/>
    <n v="0.77778000000000003"/>
  </r>
  <r>
    <s v="NAoPri"/>
    <n v="2020"/>
    <s v="Q1"/>
    <s v="Q1-2020"/>
    <x v="62"/>
    <x v="62"/>
    <s v="E56000035"/>
    <s v="East of England"/>
    <s v="bcs_yes"/>
    <n v="217"/>
    <n v="0.77880000000000005"/>
  </r>
  <r>
    <s v="NAoPri"/>
    <n v="2020"/>
    <s v="Q2"/>
    <s v="Q2-2020"/>
    <x v="62"/>
    <x v="62"/>
    <s v="E56000035"/>
    <s v="East of England"/>
    <s v="bcs_yes"/>
    <n v="128"/>
    <n v="0.74219000000000002"/>
  </r>
  <r>
    <s v="NAoPri"/>
    <n v="2020"/>
    <s v="Q3"/>
    <s v="Q3-2020"/>
    <x v="62"/>
    <x v="62"/>
    <s v="E56000035"/>
    <s v="East of England"/>
    <s v="bcs_yes"/>
    <n v="177"/>
    <n v="0.77966000000000002"/>
  </r>
  <r>
    <s v="NAoPri"/>
    <n v="2020"/>
    <s v="Q4"/>
    <s v="Q4-2020"/>
    <x v="62"/>
    <x v="62"/>
    <s v="E56000035"/>
    <s v="East of England"/>
    <s v="bcs_yes"/>
    <n v="212"/>
    <n v="0.77829999999999999"/>
  </r>
  <r>
    <s v="NAoPri"/>
    <n v="2021"/>
    <s v="Q1"/>
    <s v="Q1-2021"/>
    <x v="62"/>
    <x v="62"/>
    <s v="E56000035"/>
    <s v="East of England"/>
    <s v="bcs_yes"/>
    <n v="189"/>
    <n v="0.79893999999999998"/>
  </r>
  <r>
    <s v="NAoPri"/>
    <n v="2021"/>
    <s v="Q2"/>
    <s v="Q2-2021"/>
    <x v="62"/>
    <x v="62"/>
    <s v="E56000035"/>
    <s v="East of England"/>
    <s v="bcs_yes"/>
    <n v="258"/>
    <n v="0.82945999999999998"/>
  </r>
  <r>
    <s v="NAoPri"/>
    <n v="2021"/>
    <s v="Q3"/>
    <s v="Q3-2021"/>
    <x v="62"/>
    <x v="62"/>
    <s v="E56000035"/>
    <s v="East of England"/>
    <s v="bcs_yes"/>
    <n v="258"/>
    <n v="0.77907000000000004"/>
  </r>
  <r>
    <s v="NAoPri"/>
    <n v="2021"/>
    <s v="Q4"/>
    <s v="Q4-2021"/>
    <x v="62"/>
    <x v="62"/>
    <s v="E56000035"/>
    <s v="East of England"/>
    <s v="bcs_yes"/>
    <n v="229"/>
    <n v="0.82969000000000004"/>
  </r>
  <r>
    <s v="NAoPri"/>
    <n v="2022"/>
    <s v="Q1"/>
    <s v="Q1-2022"/>
    <x v="62"/>
    <x v="62"/>
    <s v="E56000035"/>
    <s v="East of England"/>
    <s v="bcs_yes"/>
    <n v="195"/>
    <n v="0.84614999999999996"/>
  </r>
  <r>
    <s v="NAoPri"/>
    <n v="2022"/>
    <s v="Q2"/>
    <s v="Q2-2022"/>
    <x v="62"/>
    <x v="62"/>
    <s v="E56000035"/>
    <s v="East of England"/>
    <s v="bcs_yes"/>
    <n v="284"/>
    <n v="0.87324000000000002"/>
  </r>
  <r>
    <s v="NAoPri"/>
    <n v="2022"/>
    <s v="Q3"/>
    <s v="Q3-2022"/>
    <x v="62"/>
    <x v="62"/>
    <s v="E56000035"/>
    <s v="East of England"/>
    <s v="bcs_yes"/>
    <n v="233"/>
    <n v="0.83262000000000003"/>
  </r>
  <r>
    <s v="NAoPri"/>
    <n v="2022"/>
    <s v="Q4"/>
    <s v="Q4-2022"/>
    <x v="62"/>
    <x v="62"/>
    <s v="E56000035"/>
    <s v="East of England"/>
    <s v="bcs_yes"/>
    <n v="213"/>
    <n v="0.79812000000000005"/>
  </r>
  <r>
    <s v="NAoPri"/>
    <n v="2023"/>
    <s v="Q1"/>
    <s v="Q1-2023"/>
    <x v="62"/>
    <x v="62"/>
    <s v="E56000035"/>
    <s v="East of England"/>
    <s v="bcs_yes"/>
    <n v="227"/>
    <n v="0.85902999999999996"/>
  </r>
  <r>
    <s v="NAoPri"/>
    <n v="2018"/>
    <s v="Q1"/>
    <s v="Q1-2018"/>
    <x v="63"/>
    <x v="63"/>
    <s v="E56000035"/>
    <s v="East of England"/>
    <s v="bcs_yes"/>
    <n v="58"/>
    <n v="0.86207"/>
  </r>
  <r>
    <s v="NAoPri"/>
    <n v="2018"/>
    <s v="Q2"/>
    <s v="Q2-2018"/>
    <x v="63"/>
    <x v="63"/>
    <s v="E56000035"/>
    <s v="East of England"/>
    <s v="bcs_yes"/>
    <n v="67"/>
    <n v="0.85075000000000001"/>
  </r>
  <r>
    <s v="NAoPri"/>
    <n v="2018"/>
    <s v="Q3"/>
    <s v="Q3-2018"/>
    <x v="63"/>
    <x v="63"/>
    <s v="E56000035"/>
    <s v="East of England"/>
    <s v="bcs_yes"/>
    <n v="71"/>
    <n v="0.87324000000000002"/>
  </r>
  <r>
    <s v="NAoPri"/>
    <n v="2018"/>
    <s v="Q4"/>
    <s v="Q4-2018"/>
    <x v="63"/>
    <x v="63"/>
    <s v="E56000035"/>
    <s v="East of England"/>
    <s v="bcs_yes"/>
    <n v="74"/>
    <n v="0.86485999999999996"/>
  </r>
  <r>
    <s v="NAoPri"/>
    <n v="2019"/>
    <s v="Q1"/>
    <s v="Q1-2019"/>
    <x v="63"/>
    <x v="63"/>
    <s v="E56000035"/>
    <s v="East of England"/>
    <s v="bcs_yes"/>
    <n v="47"/>
    <n v="0.89361999999999997"/>
  </r>
  <r>
    <s v="NAoPri"/>
    <n v="2019"/>
    <s v="Q2"/>
    <s v="Q2-2019"/>
    <x v="63"/>
    <x v="63"/>
    <s v="E56000035"/>
    <s v="East of England"/>
    <s v="bcs_yes"/>
    <n v="56"/>
    <n v="0.80357000000000001"/>
  </r>
  <r>
    <s v="NAoPri"/>
    <n v="2019"/>
    <s v="Q3"/>
    <s v="Q3-2019"/>
    <x v="63"/>
    <x v="63"/>
    <s v="E56000035"/>
    <s v="East of England"/>
    <s v="bcs_yes"/>
    <n v="61"/>
    <n v="0.78688999999999998"/>
  </r>
  <r>
    <s v="NAoPri"/>
    <n v="2019"/>
    <s v="Q4"/>
    <s v="Q4-2019"/>
    <x v="63"/>
    <x v="63"/>
    <s v="E56000035"/>
    <s v="East of England"/>
    <s v="bcs_yes"/>
    <n v="67"/>
    <n v="0.91044999999999998"/>
  </r>
  <r>
    <s v="NAoPri"/>
    <n v="2020"/>
    <s v="Q1"/>
    <s v="Q1-2020"/>
    <x v="63"/>
    <x v="63"/>
    <s v="E56000035"/>
    <s v="East of England"/>
    <s v="bcs_yes"/>
    <n v="66"/>
    <n v="0.87878999999999996"/>
  </r>
  <r>
    <s v="NAoPri"/>
    <n v="2020"/>
    <s v="Q2"/>
    <s v="Q2-2020"/>
    <x v="63"/>
    <x v="63"/>
    <s v="E56000035"/>
    <s v="East of England"/>
    <s v="bcs_yes"/>
    <n v="33"/>
    <n v="0.87878999999999996"/>
  </r>
  <r>
    <s v="NAoPri"/>
    <n v="2020"/>
    <s v="Q3"/>
    <s v="Q3-2020"/>
    <x v="63"/>
    <x v="63"/>
    <s v="E56000035"/>
    <s v="East of England"/>
    <s v="bcs_yes"/>
    <n v="55"/>
    <n v="0.87273000000000001"/>
  </r>
  <r>
    <s v="NAoPri"/>
    <n v="2020"/>
    <s v="Q4"/>
    <s v="Q4-2020"/>
    <x v="63"/>
    <x v="63"/>
    <s v="E56000035"/>
    <s v="East of England"/>
    <s v="bcs_yes"/>
    <n v="84"/>
    <n v="0.86904999999999999"/>
  </r>
  <r>
    <s v="NAoPri"/>
    <n v="2021"/>
    <s v="Q1"/>
    <s v="Q1-2021"/>
    <x v="63"/>
    <x v="63"/>
    <s v="E56000035"/>
    <s v="East of England"/>
    <s v="bcs_yes"/>
    <n v="77"/>
    <n v="0.89610000000000001"/>
  </r>
  <r>
    <s v="NAoPri"/>
    <n v="2021"/>
    <s v="Q2"/>
    <s v="Q2-2021"/>
    <x v="63"/>
    <x v="63"/>
    <s v="E56000035"/>
    <s v="East of England"/>
    <s v="bcs_yes"/>
    <n v="71"/>
    <n v="0.91549000000000003"/>
  </r>
  <r>
    <s v="NAoPri"/>
    <n v="2021"/>
    <s v="Q3"/>
    <s v="Q3-2021"/>
    <x v="63"/>
    <x v="63"/>
    <s v="E56000035"/>
    <s v="East of England"/>
    <s v="bcs_yes"/>
    <n v="67"/>
    <n v="0.91044999999999998"/>
  </r>
  <r>
    <s v="NAoPri"/>
    <n v="2021"/>
    <s v="Q4"/>
    <s v="Q4-2021"/>
    <x v="63"/>
    <x v="63"/>
    <s v="E56000035"/>
    <s v="East of England"/>
    <s v="bcs_yes"/>
    <n v="68"/>
    <n v="0.83823999999999999"/>
  </r>
  <r>
    <s v="NAoPri"/>
    <n v="2022"/>
    <s v="Q1"/>
    <s v="Q1-2022"/>
    <x v="63"/>
    <x v="63"/>
    <s v="E56000035"/>
    <s v="East of England"/>
    <s v="bcs_yes"/>
    <n v="60"/>
    <n v="0.9"/>
  </r>
  <r>
    <s v="NAoPri"/>
    <n v="2022"/>
    <s v="Q2"/>
    <s v="Q2-2022"/>
    <x v="63"/>
    <x v="63"/>
    <s v="E56000035"/>
    <s v="East of England"/>
    <s v="bcs_yes"/>
    <n v="64"/>
    <n v="0.79688000000000003"/>
  </r>
  <r>
    <s v="NAoPri"/>
    <n v="2022"/>
    <s v="Q3"/>
    <s v="Q3-2022"/>
    <x v="63"/>
    <x v="63"/>
    <s v="E56000035"/>
    <s v="East of England"/>
    <s v="bcs_yes"/>
    <n v="59"/>
    <n v="0.86441000000000001"/>
  </r>
  <r>
    <s v="NAoPri"/>
    <n v="2022"/>
    <s v="Q4"/>
    <s v="Q4-2022"/>
    <x v="63"/>
    <x v="63"/>
    <s v="E56000035"/>
    <s v="East of England"/>
    <s v="bcs_yes"/>
    <n v="59"/>
    <n v="0.83050999999999997"/>
  </r>
  <r>
    <s v="NAoPri"/>
    <n v="2023"/>
    <s v="Q1"/>
    <s v="Q1-2023"/>
    <x v="63"/>
    <x v="63"/>
    <s v="E56000035"/>
    <s v="East of England"/>
    <s v="bcs_yes"/>
    <n v="81"/>
    <n v="0.86419999999999997"/>
  </r>
  <r>
    <s v="NAoPri"/>
    <n v="2018"/>
    <s v="Q1"/>
    <s v="Q1-2018"/>
    <x v="64"/>
    <x v="64"/>
    <s v="E56000029"/>
    <s v="Northern"/>
    <s v="bcs_yes"/>
    <n v="147"/>
    <n v="0.94557999999999998"/>
  </r>
  <r>
    <s v="NAoPri"/>
    <n v="2018"/>
    <s v="Q2"/>
    <s v="Q2-2018"/>
    <x v="64"/>
    <x v="64"/>
    <s v="E56000029"/>
    <s v="Northern"/>
    <s v="bcs_yes"/>
    <n v="145"/>
    <n v="0.91724000000000006"/>
  </r>
  <r>
    <s v="NAoPri"/>
    <n v="2018"/>
    <s v="Q3"/>
    <s v="Q3-2018"/>
    <x v="64"/>
    <x v="64"/>
    <s v="E56000029"/>
    <s v="Northern"/>
    <s v="bcs_yes"/>
    <n v="174"/>
    <n v="0.94828000000000001"/>
  </r>
  <r>
    <s v="NAoPri"/>
    <n v="2018"/>
    <s v="Q4"/>
    <s v="Q4-2018"/>
    <x v="64"/>
    <x v="64"/>
    <s v="E56000029"/>
    <s v="Northern"/>
    <s v="bcs_yes"/>
    <n v="142"/>
    <n v="0.89437"/>
  </r>
  <r>
    <s v="NAoPri"/>
    <n v="2019"/>
    <s v="Q1"/>
    <s v="Q1-2019"/>
    <x v="64"/>
    <x v="64"/>
    <s v="E56000029"/>
    <s v="Northern"/>
    <s v="bcs_yes"/>
    <n v="126"/>
    <n v="0.96031999999999995"/>
  </r>
  <r>
    <s v="NAoPri"/>
    <n v="2019"/>
    <s v="Q2"/>
    <s v="Q2-2019"/>
    <x v="64"/>
    <x v="64"/>
    <s v="E56000029"/>
    <s v="Northern"/>
    <s v="bcs_yes"/>
    <n v="141"/>
    <n v="0.92908000000000002"/>
  </r>
  <r>
    <s v="NAoPri"/>
    <n v="2019"/>
    <s v="Q3"/>
    <s v="Q3-2019"/>
    <x v="64"/>
    <x v="64"/>
    <s v="E56000029"/>
    <s v="Northern"/>
    <s v="bcs_yes"/>
    <n v="151"/>
    <n v="0.96026"/>
  </r>
  <r>
    <s v="NAoPri"/>
    <n v="2019"/>
    <s v="Q4"/>
    <s v="Q4-2019"/>
    <x v="64"/>
    <x v="64"/>
    <s v="E56000029"/>
    <s v="Northern"/>
    <s v="bcs_yes"/>
    <n v="162"/>
    <n v="0.90741000000000005"/>
  </r>
  <r>
    <s v="NAoPri"/>
    <n v="2020"/>
    <s v="Q1"/>
    <s v="Q1-2020"/>
    <x v="64"/>
    <x v="64"/>
    <s v="E56000029"/>
    <s v="Northern"/>
    <s v="bcs_yes"/>
    <n v="141"/>
    <n v="0.92908000000000002"/>
  </r>
  <r>
    <s v="NAoPri"/>
    <n v="2020"/>
    <s v="Q2"/>
    <s v="Q2-2020"/>
    <x v="64"/>
    <x v="64"/>
    <s v="E56000029"/>
    <s v="Northern"/>
    <s v="bcs_yes"/>
    <n v="54"/>
    <n v="0.88888999999999996"/>
  </r>
  <r>
    <s v="NAoPri"/>
    <n v="2020"/>
    <s v="Q3"/>
    <s v="Q3-2020"/>
    <x v="64"/>
    <x v="64"/>
    <s v="E56000029"/>
    <s v="Northern"/>
    <s v="bcs_yes"/>
    <n v="78"/>
    <n v="0.88461999999999996"/>
  </r>
  <r>
    <s v="NAoPri"/>
    <n v="2020"/>
    <s v="Q4"/>
    <s v="Q4-2020"/>
    <x v="64"/>
    <x v="64"/>
    <s v="E56000029"/>
    <s v="Northern"/>
    <s v="bcs_yes"/>
    <n v="134"/>
    <n v="0.91044999999999998"/>
  </r>
  <r>
    <s v="NAoPri"/>
    <n v="2021"/>
    <s v="Q1"/>
    <s v="Q1-2021"/>
    <x v="64"/>
    <x v="64"/>
    <s v="E56000029"/>
    <s v="Northern"/>
    <s v="bcs_yes"/>
    <n v="129"/>
    <n v="0.93798000000000004"/>
  </r>
  <r>
    <s v="NAoPri"/>
    <n v="2021"/>
    <s v="Q2"/>
    <s v="Q2-2021"/>
    <x v="64"/>
    <x v="64"/>
    <s v="E56000029"/>
    <s v="Northern"/>
    <s v="bcs_yes"/>
    <n v="172"/>
    <n v="0.90698000000000001"/>
  </r>
  <r>
    <s v="NAoPri"/>
    <n v="2021"/>
    <s v="Q3"/>
    <s v="Q3-2021"/>
    <x v="64"/>
    <x v="64"/>
    <s v="E56000029"/>
    <s v="Northern"/>
    <s v="bcs_yes"/>
    <n v="144"/>
    <n v="0.95138999999999996"/>
  </r>
  <r>
    <s v="NAoPri"/>
    <n v="2021"/>
    <s v="Q4"/>
    <s v="Q4-2021"/>
    <x v="64"/>
    <x v="64"/>
    <s v="E56000029"/>
    <s v="Northern"/>
    <s v="bcs_yes"/>
    <n v="112"/>
    <n v="0.90178999999999998"/>
  </r>
  <r>
    <s v="NAoPri"/>
    <n v="2022"/>
    <s v="Q1"/>
    <s v="Q1-2022"/>
    <x v="64"/>
    <x v="64"/>
    <s v="E56000029"/>
    <s v="Northern"/>
    <s v="bcs_yes"/>
    <n v="118"/>
    <n v="0.92373000000000005"/>
  </r>
  <r>
    <s v="NAoPri"/>
    <n v="2022"/>
    <s v="Q2"/>
    <s v="Q2-2022"/>
    <x v="64"/>
    <x v="64"/>
    <s v="E56000029"/>
    <s v="Northern"/>
    <s v="bcs_yes"/>
    <n v="151"/>
    <n v="0.96026"/>
  </r>
  <r>
    <s v="NAoPri"/>
    <n v="2022"/>
    <s v="Q3"/>
    <s v="Q3-2022"/>
    <x v="64"/>
    <x v="64"/>
    <s v="E56000029"/>
    <s v="Northern"/>
    <s v="bcs_yes"/>
    <n v="143"/>
    <n v="0.95104999999999995"/>
  </r>
  <r>
    <s v="NAoPri"/>
    <n v="2022"/>
    <s v="Q4"/>
    <s v="Q4-2022"/>
    <x v="64"/>
    <x v="64"/>
    <s v="E56000029"/>
    <s v="Northern"/>
    <s v="bcs_yes"/>
    <n v="126"/>
    <n v="0.92857000000000001"/>
  </r>
  <r>
    <s v="NAoPri"/>
    <n v="2023"/>
    <s v="Q1"/>
    <s v="Q1-2023"/>
    <x v="64"/>
    <x v="64"/>
    <s v="E56000029"/>
    <s v="Northern"/>
    <s v="bcs_yes"/>
    <n v="158"/>
    <n v="0.93037999999999998"/>
  </r>
  <r>
    <s v="NAoPri"/>
    <n v="2018"/>
    <s v="Q1"/>
    <s v="Q1-2018"/>
    <x v="65"/>
    <x v="65"/>
    <s v="E56000035"/>
    <s v="East of England"/>
    <s v="bcs_yes"/>
    <n v="141"/>
    <n v="0.89361999999999997"/>
  </r>
  <r>
    <s v="NAoPri"/>
    <n v="2018"/>
    <s v="Q2"/>
    <s v="Q2-2018"/>
    <x v="65"/>
    <x v="65"/>
    <s v="E56000035"/>
    <s v="East of England"/>
    <s v="bcs_yes"/>
    <n v="152"/>
    <n v="0.81579000000000002"/>
  </r>
  <r>
    <s v="NAoPri"/>
    <n v="2018"/>
    <s v="Q3"/>
    <s v="Q3-2018"/>
    <x v="65"/>
    <x v="65"/>
    <s v="E56000035"/>
    <s v="East of England"/>
    <s v="bcs_yes"/>
    <n v="154"/>
    <n v="0.83116999999999996"/>
  </r>
  <r>
    <s v="NAoPri"/>
    <n v="2018"/>
    <s v="Q4"/>
    <s v="Q4-2018"/>
    <x v="65"/>
    <x v="65"/>
    <s v="E56000035"/>
    <s v="East of England"/>
    <s v="bcs_yes"/>
    <n v="147"/>
    <n v="0.81633"/>
  </r>
  <r>
    <s v="NAoPri"/>
    <n v="2019"/>
    <s v="Q1"/>
    <s v="Q1-2019"/>
    <x v="65"/>
    <x v="65"/>
    <s v="E56000035"/>
    <s v="East of England"/>
    <s v="bcs_yes"/>
    <n v="149"/>
    <n v="0.81208000000000002"/>
  </r>
  <r>
    <s v="NAoPri"/>
    <n v="2019"/>
    <s v="Q2"/>
    <s v="Q2-2019"/>
    <x v="65"/>
    <x v="65"/>
    <s v="E56000035"/>
    <s v="East of England"/>
    <s v="bcs_yes"/>
    <n v="143"/>
    <n v="0.75524000000000002"/>
  </r>
  <r>
    <s v="NAoPri"/>
    <n v="2019"/>
    <s v="Q3"/>
    <s v="Q3-2019"/>
    <x v="65"/>
    <x v="65"/>
    <s v="E56000035"/>
    <s v="East of England"/>
    <s v="bcs_yes"/>
    <n v="152"/>
    <n v="0.84867999999999999"/>
  </r>
  <r>
    <s v="NAoPri"/>
    <n v="2019"/>
    <s v="Q4"/>
    <s v="Q4-2019"/>
    <x v="65"/>
    <x v="65"/>
    <s v="E56000035"/>
    <s v="East of England"/>
    <s v="bcs_yes"/>
    <n v="158"/>
    <n v="0.79747000000000001"/>
  </r>
  <r>
    <s v="NAoPri"/>
    <n v="2020"/>
    <s v="Q1"/>
    <s v="Q1-2020"/>
    <x v="65"/>
    <x v="65"/>
    <s v="E56000035"/>
    <s v="East of England"/>
    <s v="bcs_yes"/>
    <n v="117"/>
    <n v="0.82906000000000002"/>
  </r>
  <r>
    <s v="NAoPri"/>
    <n v="2020"/>
    <s v="Q2"/>
    <s v="Q2-2020"/>
    <x v="65"/>
    <x v="65"/>
    <s v="E56000035"/>
    <s v="East of England"/>
    <s v="bcs_yes"/>
    <n v="89"/>
    <n v="0.80898999999999999"/>
  </r>
  <r>
    <s v="NAoPri"/>
    <n v="2020"/>
    <s v="Q3"/>
    <s v="Q3-2020"/>
    <x v="65"/>
    <x v="65"/>
    <s v="E56000035"/>
    <s v="East of England"/>
    <s v="bcs_yes"/>
    <n v="133"/>
    <n v="0.78947000000000001"/>
  </r>
  <r>
    <s v="NAoPri"/>
    <n v="2020"/>
    <s v="Q4"/>
    <s v="Q4-2020"/>
    <x v="65"/>
    <x v="65"/>
    <s v="E56000035"/>
    <s v="East of England"/>
    <s v="bcs_yes"/>
    <n v="153"/>
    <n v="0.82352999999999998"/>
  </r>
  <r>
    <s v="NAoPri"/>
    <n v="2021"/>
    <s v="Q1"/>
    <s v="Q1-2021"/>
    <x v="65"/>
    <x v="65"/>
    <s v="E56000035"/>
    <s v="East of England"/>
    <s v="bcs_yes"/>
    <n v="190"/>
    <n v="0.86841999999999997"/>
  </r>
  <r>
    <s v="NAoPri"/>
    <n v="2021"/>
    <s v="Q2"/>
    <s v="Q2-2021"/>
    <x v="65"/>
    <x v="65"/>
    <s v="E56000035"/>
    <s v="East of England"/>
    <s v="bcs_yes"/>
    <n v="168"/>
    <n v="0.85714000000000001"/>
  </r>
  <r>
    <s v="NAoPri"/>
    <n v="2021"/>
    <s v="Q3"/>
    <s v="Q3-2021"/>
    <x v="65"/>
    <x v="65"/>
    <s v="E56000035"/>
    <s v="East of England"/>
    <s v="bcs_yes"/>
    <n v="171"/>
    <n v="0.86550000000000005"/>
  </r>
  <r>
    <s v="NAoPri"/>
    <n v="2021"/>
    <s v="Q4"/>
    <s v="Q4-2021"/>
    <x v="65"/>
    <x v="65"/>
    <s v="E56000035"/>
    <s v="East of England"/>
    <s v="bcs_yes"/>
    <n v="153"/>
    <n v="0.84967000000000004"/>
  </r>
  <r>
    <s v="NAoPri"/>
    <n v="2022"/>
    <s v="Q1"/>
    <s v="Q1-2022"/>
    <x v="65"/>
    <x v="65"/>
    <s v="E56000035"/>
    <s v="East of England"/>
    <s v="bcs_yes"/>
    <n v="144"/>
    <n v="0.88193999999999995"/>
  </r>
  <r>
    <s v="NAoPri"/>
    <n v="2022"/>
    <s v="Q2"/>
    <s v="Q2-2022"/>
    <x v="65"/>
    <x v="65"/>
    <s v="E56000035"/>
    <s v="East of England"/>
    <s v="bcs_yes"/>
    <n v="143"/>
    <n v="0.88810999999999996"/>
  </r>
  <r>
    <s v="NAoPri"/>
    <n v="2022"/>
    <s v="Q3"/>
    <s v="Q3-2022"/>
    <x v="65"/>
    <x v="65"/>
    <s v="E56000035"/>
    <s v="East of England"/>
    <s v="bcs_yes"/>
    <n v="126"/>
    <n v="0.83333000000000002"/>
  </r>
  <r>
    <s v="NAoPri"/>
    <n v="2022"/>
    <s v="Q4"/>
    <s v="Q4-2022"/>
    <x v="65"/>
    <x v="65"/>
    <s v="E56000035"/>
    <s v="East of England"/>
    <s v="bcs_yes"/>
    <n v="144"/>
    <n v="0.76388999999999996"/>
  </r>
  <r>
    <s v="NAoPri"/>
    <n v="2023"/>
    <s v="Q1"/>
    <s v="Q1-2023"/>
    <x v="65"/>
    <x v="65"/>
    <s v="E56000035"/>
    <s v="East of England"/>
    <s v="bcs_yes"/>
    <n v="159"/>
    <n v="0.81760999999999995"/>
  </r>
  <r>
    <s v="NAoPri"/>
    <n v="2018"/>
    <s v="Q1"/>
    <s v="Q1-2018"/>
    <x v="66"/>
    <x v="66"/>
    <s v="E56000033"/>
    <s v="Somerset, Wiltshire, Avon and Gloucestershire"/>
    <s v="bcs_yes"/>
    <n v="189"/>
    <n v="0.86243000000000003"/>
  </r>
  <r>
    <s v="NAoPri"/>
    <n v="2018"/>
    <s v="Q2"/>
    <s v="Q2-2018"/>
    <x v="66"/>
    <x v="66"/>
    <s v="E56000033"/>
    <s v="Somerset, Wiltshire, Avon and Gloucestershire"/>
    <s v="bcs_yes"/>
    <n v="215"/>
    <n v="0.90698000000000001"/>
  </r>
  <r>
    <s v="NAoPri"/>
    <n v="2018"/>
    <s v="Q3"/>
    <s v="Q3-2018"/>
    <x v="66"/>
    <x v="66"/>
    <s v="E56000033"/>
    <s v="Somerset, Wiltshire, Avon and Gloucestershire"/>
    <s v="bcs_yes"/>
    <n v="272"/>
    <n v="0.91176000000000001"/>
  </r>
  <r>
    <s v="NAoPri"/>
    <n v="2018"/>
    <s v="Q4"/>
    <s v="Q4-2018"/>
    <x v="66"/>
    <x v="66"/>
    <s v="E56000033"/>
    <s v="Somerset, Wiltshire, Avon and Gloucestershire"/>
    <s v="bcs_yes"/>
    <n v="204"/>
    <n v="0.89215999999999995"/>
  </r>
  <r>
    <s v="NAoPri"/>
    <n v="2019"/>
    <s v="Q1"/>
    <s v="Q1-2019"/>
    <x v="66"/>
    <x v="66"/>
    <s v="E56000033"/>
    <s v="Somerset, Wiltshire, Avon and Gloucestershire"/>
    <s v="bcs_yes"/>
    <n v="209"/>
    <n v="0.82296999999999998"/>
  </r>
  <r>
    <s v="NAoPri"/>
    <n v="2019"/>
    <s v="Q2"/>
    <s v="Q2-2019"/>
    <x v="66"/>
    <x v="66"/>
    <s v="E56000033"/>
    <s v="Somerset, Wiltshire, Avon and Gloucestershire"/>
    <s v="bcs_yes"/>
    <n v="204"/>
    <n v="0.92157"/>
  </r>
  <r>
    <s v="NAoPri"/>
    <n v="2019"/>
    <s v="Q3"/>
    <s v="Q3-2019"/>
    <x v="66"/>
    <x v="66"/>
    <s v="E56000033"/>
    <s v="Somerset, Wiltshire, Avon and Gloucestershire"/>
    <s v="bcs_yes"/>
    <n v="213"/>
    <n v="0.91549000000000003"/>
  </r>
  <r>
    <s v="NAoPri"/>
    <n v="2019"/>
    <s v="Q4"/>
    <s v="Q4-2019"/>
    <x v="66"/>
    <x v="66"/>
    <s v="E56000033"/>
    <s v="Somerset, Wiltshire, Avon and Gloucestershire"/>
    <s v="bcs_yes"/>
    <n v="225"/>
    <n v="0.87556"/>
  </r>
  <r>
    <s v="NAoPri"/>
    <n v="2020"/>
    <s v="Q1"/>
    <s v="Q1-2020"/>
    <x v="66"/>
    <x v="66"/>
    <s v="E56000033"/>
    <s v="Somerset, Wiltshire, Avon and Gloucestershire"/>
    <s v="bcs_yes"/>
    <n v="224"/>
    <n v="0.85714000000000001"/>
  </r>
  <r>
    <s v="NAoPri"/>
    <n v="2020"/>
    <s v="Q2"/>
    <s v="Q2-2020"/>
    <x v="66"/>
    <x v="66"/>
    <s v="E56000033"/>
    <s v="Somerset, Wiltshire, Avon and Gloucestershire"/>
    <s v="bcs_yes"/>
    <n v="102"/>
    <n v="0.85294000000000003"/>
  </r>
  <r>
    <s v="NAoPri"/>
    <n v="2020"/>
    <s v="Q3"/>
    <s v="Q3-2020"/>
    <x v="66"/>
    <x v="66"/>
    <s v="E56000033"/>
    <s v="Somerset, Wiltshire, Avon and Gloucestershire"/>
    <s v="bcs_yes"/>
    <n v="184"/>
    <n v="0.89129999999999998"/>
  </r>
  <r>
    <s v="NAoPri"/>
    <n v="2020"/>
    <s v="Q4"/>
    <s v="Q4-2020"/>
    <x v="66"/>
    <x v="66"/>
    <s v="E56000033"/>
    <s v="Somerset, Wiltshire, Avon and Gloucestershire"/>
    <s v="bcs_yes"/>
    <n v="193"/>
    <n v="0.87565000000000004"/>
  </r>
  <r>
    <s v="NAoPri"/>
    <n v="2021"/>
    <s v="Q1"/>
    <s v="Q1-2021"/>
    <x v="66"/>
    <x v="66"/>
    <s v="E56000033"/>
    <s v="Somerset, Wiltshire, Avon and Gloucestershire"/>
    <s v="bcs_yes"/>
    <n v="224"/>
    <n v="0.90178999999999998"/>
  </r>
  <r>
    <s v="NAoPri"/>
    <n v="2021"/>
    <s v="Q2"/>
    <s v="Q2-2021"/>
    <x v="66"/>
    <x v="66"/>
    <s v="E56000033"/>
    <s v="Somerset, Wiltshire, Avon and Gloucestershire"/>
    <s v="bcs_yes"/>
    <n v="193"/>
    <n v="0.87565000000000004"/>
  </r>
  <r>
    <s v="NAoPri"/>
    <n v="2021"/>
    <s v="Q3"/>
    <s v="Q3-2021"/>
    <x v="66"/>
    <x v="66"/>
    <s v="E56000033"/>
    <s v="Somerset, Wiltshire, Avon and Gloucestershire"/>
    <s v="bcs_yes"/>
    <n v="231"/>
    <n v="0.89176999999999995"/>
  </r>
  <r>
    <s v="NAoPri"/>
    <n v="2021"/>
    <s v="Q4"/>
    <s v="Q4-2021"/>
    <x v="66"/>
    <x v="66"/>
    <s v="E56000033"/>
    <s v="Somerset, Wiltshire, Avon and Gloucestershire"/>
    <s v="bcs_yes"/>
    <n v="236"/>
    <n v="0.91102000000000005"/>
  </r>
  <r>
    <s v="NAoPri"/>
    <n v="2022"/>
    <s v="Q1"/>
    <s v="Q1-2022"/>
    <x v="66"/>
    <x v="66"/>
    <s v="E56000033"/>
    <s v="Somerset, Wiltshire, Avon and Gloucestershire"/>
    <s v="bcs_yes"/>
    <n v="263"/>
    <n v="0.90493999999999997"/>
  </r>
  <r>
    <s v="NAoPri"/>
    <n v="2022"/>
    <s v="Q2"/>
    <s v="Q2-2022"/>
    <x v="66"/>
    <x v="66"/>
    <s v="E56000033"/>
    <s v="Somerset, Wiltshire, Avon and Gloucestershire"/>
    <s v="bcs_yes"/>
    <n v="221"/>
    <n v="0.90044999999999997"/>
  </r>
  <r>
    <s v="NAoPri"/>
    <n v="2022"/>
    <s v="Q3"/>
    <s v="Q3-2022"/>
    <x v="66"/>
    <x v="66"/>
    <s v="E56000033"/>
    <s v="Somerset, Wiltshire, Avon and Gloucestershire"/>
    <s v="bcs_yes"/>
    <n v="215"/>
    <n v="0.92557999999999996"/>
  </r>
  <r>
    <s v="NAoPri"/>
    <n v="2022"/>
    <s v="Q4"/>
    <s v="Q4-2022"/>
    <x v="66"/>
    <x v="66"/>
    <s v="E56000033"/>
    <s v="Somerset, Wiltshire, Avon and Gloucestershire"/>
    <s v="bcs_yes"/>
    <n v="249"/>
    <n v="0.85141"/>
  </r>
  <r>
    <s v="NAoPri"/>
    <n v="2023"/>
    <s v="Q1"/>
    <s v="Q1-2023"/>
    <x v="66"/>
    <x v="66"/>
    <s v="E56000033"/>
    <s v="Somerset, Wiltshire, Avon and Gloucestershire"/>
    <s v="bcs_yes"/>
    <n v="255"/>
    <n v="0.87058999999999997"/>
  </r>
  <r>
    <s v="NAoPri"/>
    <n v="2018"/>
    <s v="Q1"/>
    <s v="Q1-2018"/>
    <x v="67"/>
    <x v="67"/>
    <s v="E56000027"/>
    <s v="North Central London"/>
    <s v="bcs_yes"/>
    <n v="292"/>
    <n v="0.83218999999999999"/>
  </r>
  <r>
    <s v="NAoPri"/>
    <n v="2018"/>
    <s v="Q2"/>
    <s v="Q2-2018"/>
    <x v="67"/>
    <x v="67"/>
    <s v="E56000027"/>
    <s v="North Central London"/>
    <s v="bcs_yes"/>
    <n v="302"/>
    <n v="0.85762000000000005"/>
  </r>
  <r>
    <s v="NAoPri"/>
    <n v="2018"/>
    <s v="Q3"/>
    <s v="Q3-2018"/>
    <x v="67"/>
    <x v="67"/>
    <s v="E56000027"/>
    <s v="North Central London"/>
    <s v="bcs_yes"/>
    <n v="314"/>
    <n v="0.85031999999999996"/>
  </r>
  <r>
    <s v="NAoPri"/>
    <n v="2018"/>
    <s v="Q4"/>
    <s v="Q4-2018"/>
    <x v="67"/>
    <x v="67"/>
    <s v="E56000027"/>
    <s v="North Central London"/>
    <s v="bcs_yes"/>
    <n v="304"/>
    <n v="0.88487000000000005"/>
  </r>
  <r>
    <s v="NAoPri"/>
    <n v="2019"/>
    <s v="Q1"/>
    <s v="Q1-2019"/>
    <x v="67"/>
    <x v="67"/>
    <s v="E56000027"/>
    <s v="North Central London"/>
    <s v="bcs_yes"/>
    <n v="277"/>
    <n v="0.82670999999999994"/>
  </r>
  <r>
    <s v="NAoPri"/>
    <n v="2019"/>
    <s v="Q2"/>
    <s v="Q2-2019"/>
    <x v="67"/>
    <x v="67"/>
    <s v="E56000027"/>
    <s v="North Central London"/>
    <s v="bcs_yes"/>
    <n v="390"/>
    <n v="0.86922999999999995"/>
  </r>
  <r>
    <s v="NAoPri"/>
    <n v="2019"/>
    <s v="Q3"/>
    <s v="Q3-2019"/>
    <x v="67"/>
    <x v="67"/>
    <s v="E56000027"/>
    <s v="North Central London"/>
    <s v="bcs_yes"/>
    <n v="335"/>
    <n v="0.82387999999999995"/>
  </r>
  <r>
    <s v="NAoPri"/>
    <n v="2019"/>
    <s v="Q4"/>
    <s v="Q4-2019"/>
    <x v="67"/>
    <x v="67"/>
    <s v="E56000027"/>
    <s v="North Central London"/>
    <s v="bcs_yes"/>
    <n v="427"/>
    <n v="0.83840999999999999"/>
  </r>
  <r>
    <s v="NAoPri"/>
    <n v="2020"/>
    <s v="Q1"/>
    <s v="Q1-2020"/>
    <x v="67"/>
    <x v="67"/>
    <s v="E56000027"/>
    <s v="North Central London"/>
    <s v="bcs_yes"/>
    <n v="348"/>
    <n v="0.82759000000000005"/>
  </r>
  <r>
    <s v="NAoPri"/>
    <n v="2020"/>
    <s v="Q2"/>
    <s v="Q2-2020"/>
    <x v="67"/>
    <x v="67"/>
    <s v="E56000027"/>
    <s v="North Central London"/>
    <s v="bcs_yes"/>
    <n v="149"/>
    <n v="0.81208000000000002"/>
  </r>
  <r>
    <s v="NAoPri"/>
    <n v="2020"/>
    <s v="Q3"/>
    <s v="Q3-2020"/>
    <x v="67"/>
    <x v="67"/>
    <s v="E56000027"/>
    <s v="North Central London"/>
    <s v="bcs_yes"/>
    <n v="255"/>
    <n v="0.81176000000000004"/>
  </r>
  <r>
    <s v="NAoPri"/>
    <n v="2020"/>
    <s v="Q4"/>
    <s v="Q4-2020"/>
    <x v="67"/>
    <x v="67"/>
    <s v="E56000027"/>
    <s v="North Central London"/>
    <s v="bcs_yes"/>
    <n v="304"/>
    <n v="0.80591999999999997"/>
  </r>
  <r>
    <s v="NAoPri"/>
    <n v="2021"/>
    <s v="Q1"/>
    <s v="Q1-2021"/>
    <x v="67"/>
    <x v="67"/>
    <s v="E56000027"/>
    <s v="North Central London"/>
    <s v="bcs_yes"/>
    <n v="288"/>
    <n v="0.86111000000000004"/>
  </r>
  <r>
    <s v="NAoPri"/>
    <n v="2021"/>
    <s v="Q2"/>
    <s v="Q2-2021"/>
    <x v="67"/>
    <x v="67"/>
    <s v="E56000027"/>
    <s v="North Central London"/>
    <s v="bcs_yes"/>
    <n v="392"/>
    <n v="0.83928999999999998"/>
  </r>
  <r>
    <s v="NAoPri"/>
    <n v="2021"/>
    <s v="Q3"/>
    <s v="Q3-2021"/>
    <x v="67"/>
    <x v="67"/>
    <s v="E56000027"/>
    <s v="North Central London"/>
    <s v="bcs_yes"/>
    <n v="360"/>
    <n v="0.84721999999999997"/>
  </r>
  <r>
    <s v="NAoPri"/>
    <n v="2021"/>
    <s v="Q4"/>
    <s v="Q4-2021"/>
    <x v="67"/>
    <x v="67"/>
    <s v="E56000027"/>
    <s v="North Central London"/>
    <s v="bcs_yes"/>
    <n v="361"/>
    <n v="0.82825000000000004"/>
  </r>
  <r>
    <s v="NAoPri"/>
    <n v="2022"/>
    <s v="Q1"/>
    <s v="Q1-2022"/>
    <x v="67"/>
    <x v="67"/>
    <s v="E56000027"/>
    <s v="North Central London"/>
    <s v="bcs_yes"/>
    <n v="356"/>
    <n v="0.83708000000000005"/>
  </r>
  <r>
    <s v="NAoPri"/>
    <n v="2022"/>
    <s v="Q2"/>
    <s v="Q2-2022"/>
    <x v="67"/>
    <x v="67"/>
    <s v="E56000027"/>
    <s v="North Central London"/>
    <s v="bcs_yes"/>
    <n v="374"/>
    <n v="0.85294000000000003"/>
  </r>
  <r>
    <s v="NAoPri"/>
    <n v="2022"/>
    <s v="Q3"/>
    <s v="Q3-2022"/>
    <x v="67"/>
    <x v="67"/>
    <s v="E56000027"/>
    <s v="North Central London"/>
    <s v="bcs_yes"/>
    <n v="376"/>
    <n v="0.79520999999999997"/>
  </r>
  <r>
    <s v="NAoPri"/>
    <n v="2022"/>
    <s v="Q4"/>
    <s v="Q4-2022"/>
    <x v="67"/>
    <x v="67"/>
    <s v="E56000027"/>
    <s v="North Central London"/>
    <s v="bcs_yes"/>
    <n v="350"/>
    <n v="0.84"/>
  </r>
  <r>
    <s v="NAoPri"/>
    <n v="2023"/>
    <s v="Q1"/>
    <s v="Q1-2023"/>
    <x v="67"/>
    <x v="67"/>
    <s v="E56000027"/>
    <s v="North Central London"/>
    <s v="bcs_yes"/>
    <n v="330"/>
    <n v="0.84545000000000003"/>
  </r>
  <r>
    <s v="NAoPri"/>
    <n v="2018"/>
    <s v="Q1"/>
    <s v="Q1-2018"/>
    <x v="68"/>
    <x v="68"/>
    <s v="E56000029"/>
    <s v="Northern"/>
    <s v="bcs_yes"/>
    <n v="72"/>
    <n v="0.875"/>
  </r>
  <r>
    <s v="NAoPri"/>
    <n v="2018"/>
    <s v="Q2"/>
    <s v="Q2-2018"/>
    <x v="68"/>
    <x v="68"/>
    <s v="E56000029"/>
    <s v="Northern"/>
    <s v="bcs_yes"/>
    <n v="86"/>
    <n v="0.90698000000000001"/>
  </r>
  <r>
    <s v="NAoPri"/>
    <n v="2018"/>
    <s v="Q3"/>
    <s v="Q3-2018"/>
    <x v="68"/>
    <x v="68"/>
    <s v="E56000029"/>
    <s v="Northern"/>
    <s v="bcs_yes"/>
    <n v="83"/>
    <n v="0.95181000000000004"/>
  </r>
  <r>
    <s v="NAoPri"/>
    <n v="2018"/>
    <s v="Q4"/>
    <s v="Q4-2018"/>
    <x v="68"/>
    <x v="68"/>
    <s v="E56000029"/>
    <s v="Northern"/>
    <s v="bcs_yes"/>
    <n v="79"/>
    <n v="0.89873000000000003"/>
  </r>
  <r>
    <s v="NAoPri"/>
    <n v="2019"/>
    <s v="Q1"/>
    <s v="Q1-2019"/>
    <x v="68"/>
    <x v="68"/>
    <s v="E56000029"/>
    <s v="Northern"/>
    <s v="bcs_yes"/>
    <n v="71"/>
    <n v="0.88732"/>
  </r>
  <r>
    <s v="NAoPri"/>
    <n v="2019"/>
    <s v="Q2"/>
    <s v="Q2-2019"/>
    <x v="68"/>
    <x v="68"/>
    <s v="E56000029"/>
    <s v="Northern"/>
    <s v="bcs_yes"/>
    <n v="72"/>
    <n v="0.84721999999999997"/>
  </r>
  <r>
    <s v="NAoPri"/>
    <n v="2019"/>
    <s v="Q3"/>
    <s v="Q3-2019"/>
    <x v="68"/>
    <x v="68"/>
    <s v="E56000029"/>
    <s v="Northern"/>
    <s v="bcs_yes"/>
    <n v="62"/>
    <n v="0.8871"/>
  </r>
  <r>
    <s v="NAoPri"/>
    <n v="2019"/>
    <s v="Q4"/>
    <s v="Q4-2019"/>
    <x v="68"/>
    <x v="68"/>
    <s v="E56000029"/>
    <s v="Northern"/>
    <s v="bcs_yes"/>
    <n v="66"/>
    <n v="0.81818000000000002"/>
  </r>
  <r>
    <s v="NAoPri"/>
    <n v="2020"/>
    <s v="Q1"/>
    <s v="Q1-2020"/>
    <x v="68"/>
    <x v="68"/>
    <s v="E56000029"/>
    <s v="Northern"/>
    <s v="bcs_yes"/>
    <n v="64"/>
    <n v="0.90625"/>
  </r>
  <r>
    <s v="NAoPri"/>
    <n v="2020"/>
    <s v="Q2"/>
    <s v="Q2-2020"/>
    <x v="68"/>
    <x v="68"/>
    <s v="E56000029"/>
    <s v="Northern"/>
    <s v="bcs_yes"/>
    <n v="51"/>
    <n v="0.90195999999999998"/>
  </r>
  <r>
    <s v="NAoPri"/>
    <n v="2020"/>
    <s v="Q3"/>
    <s v="Q3-2020"/>
    <x v="68"/>
    <x v="68"/>
    <s v="E56000029"/>
    <s v="Northern"/>
    <s v="bcs_yes"/>
    <n v="47"/>
    <n v="0.87234"/>
  </r>
  <r>
    <s v="NAoPri"/>
    <n v="2020"/>
    <s v="Q4"/>
    <s v="Q4-2020"/>
    <x v="68"/>
    <x v="68"/>
    <s v="E56000029"/>
    <s v="Northern"/>
    <s v="bcs_yes"/>
    <n v="68"/>
    <n v="0.86765000000000003"/>
  </r>
  <r>
    <s v="NAoPri"/>
    <n v="2021"/>
    <s v="Q1"/>
    <s v="Q1-2021"/>
    <x v="68"/>
    <x v="68"/>
    <s v="E56000029"/>
    <s v="Northern"/>
    <s v="bcs_yes"/>
    <n v="53"/>
    <n v="0.92452999999999996"/>
  </r>
  <r>
    <s v="NAoPri"/>
    <n v="2021"/>
    <s v="Q2"/>
    <s v="Q2-2021"/>
    <x v="68"/>
    <x v="68"/>
    <s v="E56000029"/>
    <s v="Northern"/>
    <s v="bcs_yes"/>
    <n v="67"/>
    <n v="0.97014999999999996"/>
  </r>
  <r>
    <s v="NAoPri"/>
    <n v="2021"/>
    <s v="Q3"/>
    <s v="Q3-2021"/>
    <x v="68"/>
    <x v="68"/>
    <s v="E56000029"/>
    <s v="Northern"/>
    <s v="bcs_yes"/>
    <n v="71"/>
    <n v="0.90141000000000004"/>
  </r>
  <r>
    <s v="NAoPri"/>
    <n v="2021"/>
    <s v="Q4"/>
    <s v="Q4-2021"/>
    <x v="68"/>
    <x v="68"/>
    <s v="E56000029"/>
    <s v="Northern"/>
    <s v="bcs_yes"/>
    <n v="75"/>
    <n v="0.94667000000000001"/>
  </r>
  <r>
    <s v="NAoPri"/>
    <n v="2022"/>
    <s v="Q1"/>
    <s v="Q1-2022"/>
    <x v="68"/>
    <x v="68"/>
    <s v="E56000029"/>
    <s v="Northern"/>
    <s v="bcs_yes"/>
    <n v="76"/>
    <n v="0.94737000000000005"/>
  </r>
  <r>
    <s v="NAoPri"/>
    <n v="2022"/>
    <s v="Q2"/>
    <s v="Q2-2022"/>
    <x v="68"/>
    <x v="68"/>
    <s v="E56000029"/>
    <s v="Northern"/>
    <s v="bcs_yes"/>
    <n v="76"/>
    <n v="0.94737000000000005"/>
  </r>
  <r>
    <s v="NAoPri"/>
    <n v="2022"/>
    <s v="Q3"/>
    <s v="Q3-2022"/>
    <x v="68"/>
    <x v="68"/>
    <s v="E56000029"/>
    <s v="Northern"/>
    <s v="bcs_yes"/>
    <n v="79"/>
    <n v="0.84809999999999997"/>
  </r>
  <r>
    <s v="NAoPri"/>
    <n v="2022"/>
    <s v="Q4"/>
    <s v="Q4-2022"/>
    <x v="68"/>
    <x v="68"/>
    <s v="E56000029"/>
    <s v="Northern"/>
    <s v="bcs_yes"/>
    <n v="85"/>
    <n v="0.90588000000000002"/>
  </r>
  <r>
    <s v="NAoPri"/>
    <n v="2023"/>
    <s v="Q1"/>
    <s v="Q1-2023"/>
    <x v="68"/>
    <x v="68"/>
    <s v="E56000029"/>
    <s v="Northern"/>
    <s v="bcs_yes"/>
    <n v="66"/>
    <n v="0.90908999999999995"/>
  </r>
  <r>
    <s v="NAoPri"/>
    <n v="2018"/>
    <s v="Q1"/>
    <s v="Q1-2018"/>
    <x v="69"/>
    <x v="69"/>
    <s v="E56000028"/>
    <s v="North East London"/>
    <s v="bcs_yes"/>
    <n v="247"/>
    <n v="0.85424999999999995"/>
  </r>
  <r>
    <s v="NAoPri"/>
    <n v="2018"/>
    <s v="Q2"/>
    <s v="Q2-2018"/>
    <x v="69"/>
    <x v="69"/>
    <s v="E56000028"/>
    <s v="North East London"/>
    <s v="bcs_yes"/>
    <n v="240"/>
    <n v="0.88749999999999996"/>
  </r>
  <r>
    <s v="NAoPri"/>
    <n v="2018"/>
    <s v="Q3"/>
    <s v="Q3-2018"/>
    <x v="69"/>
    <x v="69"/>
    <s v="E56000028"/>
    <s v="North East London"/>
    <s v="bcs_yes"/>
    <n v="212"/>
    <n v="0.86321000000000003"/>
  </r>
  <r>
    <s v="NAoPri"/>
    <n v="2018"/>
    <s v="Q4"/>
    <s v="Q4-2018"/>
    <x v="69"/>
    <x v="69"/>
    <s v="E56000028"/>
    <s v="North East London"/>
    <s v="bcs_yes"/>
    <n v="193"/>
    <n v="0.88083"/>
  </r>
  <r>
    <s v="NAoPri"/>
    <n v="2019"/>
    <s v="Q1"/>
    <s v="Q1-2019"/>
    <x v="69"/>
    <x v="69"/>
    <s v="E56000028"/>
    <s v="North East London"/>
    <s v="bcs_yes"/>
    <n v="175"/>
    <n v="0.88"/>
  </r>
  <r>
    <s v="NAoPri"/>
    <n v="2019"/>
    <s v="Q2"/>
    <s v="Q2-2019"/>
    <x v="69"/>
    <x v="69"/>
    <s v="E56000028"/>
    <s v="North East London"/>
    <s v="bcs_yes"/>
    <n v="206"/>
    <n v="0.83494999999999997"/>
  </r>
  <r>
    <s v="NAoPri"/>
    <n v="2019"/>
    <s v="Q3"/>
    <s v="Q3-2019"/>
    <x v="69"/>
    <x v="69"/>
    <s v="E56000028"/>
    <s v="North East London"/>
    <s v="bcs_yes"/>
    <n v="209"/>
    <n v="0.82296999999999998"/>
  </r>
  <r>
    <s v="NAoPri"/>
    <n v="2019"/>
    <s v="Q4"/>
    <s v="Q4-2019"/>
    <x v="69"/>
    <x v="69"/>
    <s v="E56000028"/>
    <s v="North East London"/>
    <s v="bcs_yes"/>
    <n v="215"/>
    <n v="0.81394999999999995"/>
  </r>
  <r>
    <s v="NAoPri"/>
    <n v="2020"/>
    <s v="Q1"/>
    <s v="Q1-2020"/>
    <x v="69"/>
    <x v="69"/>
    <s v="E56000028"/>
    <s v="North East London"/>
    <s v="bcs_yes"/>
    <n v="199"/>
    <n v="0.82915000000000005"/>
  </r>
  <r>
    <s v="NAoPri"/>
    <n v="2020"/>
    <s v="Q2"/>
    <s v="Q2-2020"/>
    <x v="69"/>
    <x v="69"/>
    <s v="E56000028"/>
    <s v="North East London"/>
    <s v="bcs_yes"/>
    <n v="92"/>
    <n v="0.86956999999999995"/>
  </r>
  <r>
    <s v="NAoPri"/>
    <n v="2020"/>
    <s v="Q3"/>
    <s v="Q3-2020"/>
    <x v="69"/>
    <x v="69"/>
    <s v="E56000028"/>
    <s v="North East London"/>
    <s v="bcs_yes"/>
    <n v="167"/>
    <n v="0.91617000000000004"/>
  </r>
  <r>
    <s v="NAoPri"/>
    <n v="2020"/>
    <s v="Q4"/>
    <s v="Q4-2020"/>
    <x v="69"/>
    <x v="69"/>
    <s v="E56000028"/>
    <s v="North East London"/>
    <s v="bcs_yes"/>
    <n v="191"/>
    <n v="0.85863999999999996"/>
  </r>
  <r>
    <s v="NAoPri"/>
    <n v="2021"/>
    <s v="Q1"/>
    <s v="Q1-2021"/>
    <x v="69"/>
    <x v="69"/>
    <s v="E56000028"/>
    <s v="North East London"/>
    <s v="bcs_yes"/>
    <n v="180"/>
    <n v="0.88332999999999995"/>
  </r>
  <r>
    <s v="NAoPri"/>
    <n v="2021"/>
    <s v="Q2"/>
    <s v="Q2-2021"/>
    <x v="69"/>
    <x v="69"/>
    <s v="E56000028"/>
    <s v="North East London"/>
    <s v="bcs_yes"/>
    <n v="190"/>
    <n v="0.86316000000000004"/>
  </r>
  <r>
    <s v="NAoPri"/>
    <n v="2021"/>
    <s v="Q3"/>
    <s v="Q3-2021"/>
    <x v="69"/>
    <x v="69"/>
    <s v="E56000028"/>
    <s v="North East London"/>
    <s v="bcs_yes"/>
    <n v="180"/>
    <n v="0.86111000000000004"/>
  </r>
  <r>
    <s v="NAoPri"/>
    <n v="2021"/>
    <s v="Q4"/>
    <s v="Q4-2021"/>
    <x v="69"/>
    <x v="69"/>
    <s v="E56000028"/>
    <s v="North East London"/>
    <s v="bcs_yes"/>
    <n v="203"/>
    <n v="0.87192000000000003"/>
  </r>
  <r>
    <s v="NAoPri"/>
    <n v="2022"/>
    <s v="Q1"/>
    <s v="Q1-2022"/>
    <x v="69"/>
    <x v="69"/>
    <s v="E56000028"/>
    <s v="North East London"/>
    <s v="bcs_yes"/>
    <n v="178"/>
    <n v="0.83708000000000005"/>
  </r>
  <r>
    <s v="NAoPri"/>
    <n v="2022"/>
    <s v="Q2"/>
    <s v="Q2-2022"/>
    <x v="69"/>
    <x v="69"/>
    <s v="E56000028"/>
    <s v="North East London"/>
    <s v="bcs_yes"/>
    <n v="164"/>
    <n v="0.81706999999999996"/>
  </r>
  <r>
    <s v="NAoPri"/>
    <n v="2022"/>
    <s v="Q3"/>
    <s v="Q3-2022"/>
    <x v="69"/>
    <x v="69"/>
    <s v="E56000028"/>
    <s v="North East London"/>
    <s v="bcs_yes"/>
    <n v="226"/>
    <n v="0.80088000000000004"/>
  </r>
  <r>
    <s v="NAoPri"/>
    <n v="2022"/>
    <s v="Q4"/>
    <s v="Q4-2022"/>
    <x v="69"/>
    <x v="69"/>
    <s v="E56000028"/>
    <s v="North East London"/>
    <s v="bcs_yes"/>
    <n v="201"/>
    <n v="0.80596999999999996"/>
  </r>
  <r>
    <s v="NAoPri"/>
    <n v="2023"/>
    <s v="Q1"/>
    <s v="Q1-2023"/>
    <x v="69"/>
    <x v="69"/>
    <s v="E56000028"/>
    <s v="North East London"/>
    <s v="bcs_yes"/>
    <n v="238"/>
    <n v="0.84453999999999996"/>
  </r>
  <r>
    <s v="NAoPri"/>
    <n v="2018"/>
    <s v="Q1"/>
    <s v="Q1-2018"/>
    <x v="70"/>
    <x v="70"/>
    <s v="E56000027"/>
    <s v="North Central London"/>
    <s v="bcs_yes"/>
    <n v="21"/>
    <n v="0.85714000000000001"/>
  </r>
  <r>
    <s v="NAoPri"/>
    <n v="2018"/>
    <s v="Q2"/>
    <s v="Q2-2018"/>
    <x v="70"/>
    <x v="70"/>
    <s v="E56000027"/>
    <s v="North Central London"/>
    <s v="bcs_yes"/>
    <n v="25"/>
    <n v="0.92"/>
  </r>
  <r>
    <s v="NAoPri"/>
    <n v="2018"/>
    <s v="Q3"/>
    <s v="Q3-2018"/>
    <x v="70"/>
    <x v="70"/>
    <s v="E56000027"/>
    <s v="North Central London"/>
    <s v="bcs_yes"/>
    <n v="26"/>
    <n v="0.84614999999999996"/>
  </r>
  <r>
    <s v="NAoPri"/>
    <n v="2018"/>
    <s v="Q4"/>
    <s v="Q4-2018"/>
    <x v="70"/>
    <x v="70"/>
    <s v="E56000027"/>
    <s v="North Central London"/>
    <s v="bcs_yes"/>
    <n v="17"/>
    <n v="0.82352999999999998"/>
  </r>
  <r>
    <s v="NAoPri"/>
    <n v="2019"/>
    <s v="Q1"/>
    <s v="Q1-2019"/>
    <x v="70"/>
    <x v="70"/>
    <s v="E56000027"/>
    <s v="North Central London"/>
    <s v="bcs_yes"/>
    <n v="16"/>
    <n v="0.75"/>
  </r>
  <r>
    <s v="NAoPri"/>
    <n v="2019"/>
    <s v="Q2"/>
    <s v="Q2-2019"/>
    <x v="70"/>
    <x v="70"/>
    <s v="E56000027"/>
    <s v="North Central London"/>
    <s v="bcs_yes"/>
    <n v="29"/>
    <n v="0.79310000000000003"/>
  </r>
  <r>
    <s v="NAoPri"/>
    <n v="2019"/>
    <s v="Q3"/>
    <s v="Q3-2019"/>
    <x v="70"/>
    <x v="70"/>
    <s v="E56000027"/>
    <s v="North Central London"/>
    <s v="bcs_yes"/>
    <n v="23"/>
    <n v="0.82608999999999999"/>
  </r>
  <r>
    <s v="NAoPri"/>
    <n v="2019"/>
    <s v="Q4"/>
    <s v="Q4-2019"/>
    <x v="70"/>
    <x v="70"/>
    <s v="E56000027"/>
    <s v="North Central London"/>
    <s v="bcs_yes"/>
    <n v="28"/>
    <n v="0.96428999999999998"/>
  </r>
  <r>
    <s v="NAoPri"/>
    <n v="2020"/>
    <s v="Q1"/>
    <s v="Q1-2020"/>
    <x v="70"/>
    <x v="70"/>
    <s v="E56000027"/>
    <s v="North Central London"/>
    <s v="bcs_yes"/>
    <n v="30"/>
    <n v="0.76666999999999996"/>
  </r>
  <r>
    <s v="NAoPri"/>
    <n v="2020"/>
    <s v="Q2"/>
    <s v="Q2-2020"/>
    <x v="70"/>
    <x v="70"/>
    <s v="E56000027"/>
    <s v="North Central London"/>
    <s v="bcs_yes"/>
    <n v="20"/>
    <n v="0.75"/>
  </r>
  <r>
    <s v="NAoPri"/>
    <n v="2020"/>
    <s v="Q3"/>
    <s v="Q3-2020"/>
    <x v="70"/>
    <x v="70"/>
    <s v="E56000027"/>
    <s v="North Central London"/>
    <s v="bcs_yes"/>
    <n v="19"/>
    <n v="0.73684000000000005"/>
  </r>
  <r>
    <s v="NAoPri"/>
    <n v="2020"/>
    <s v="Q4"/>
    <s v="Q4-2020"/>
    <x v="70"/>
    <x v="70"/>
    <s v="E56000027"/>
    <s v="North Central London"/>
    <s v="bcs_yes"/>
    <n v="20"/>
    <n v="0.9"/>
  </r>
  <r>
    <s v="NAoPri"/>
    <n v="2021"/>
    <s v="Q1"/>
    <s v="Q1-2021"/>
    <x v="70"/>
    <x v="70"/>
    <s v="E56000027"/>
    <s v="North Central London"/>
    <s v="bcs_yes"/>
    <n v="16"/>
    <n v="0.875"/>
  </r>
  <r>
    <s v="NAoPri"/>
    <n v="2021"/>
    <s v="Q2"/>
    <s v="Q2-2021"/>
    <x v="70"/>
    <x v="70"/>
    <s v="E56000027"/>
    <s v="North Central London"/>
    <s v="bcs_yes"/>
    <n v="20"/>
    <n v="0.8"/>
  </r>
  <r>
    <s v="NAoPri"/>
    <n v="2021"/>
    <s v="Q3"/>
    <s v="Q3-2021"/>
    <x v="70"/>
    <x v="70"/>
    <s v="E56000027"/>
    <s v="North Central London"/>
    <s v="bcs_yes"/>
    <n v="17"/>
    <n v="0.76471"/>
  </r>
  <r>
    <s v="NAoPri"/>
    <n v="2021"/>
    <s v="Q4"/>
    <s v="Q4-2021"/>
    <x v="70"/>
    <x v="70"/>
    <s v="E56000027"/>
    <s v="North Central London"/>
    <s v="bcs_yes"/>
    <n v="13"/>
    <n v="0.84614999999999996"/>
  </r>
  <r>
    <s v="NAoPri"/>
    <n v="2022"/>
    <s v="Q1"/>
    <s v="Q1-2022"/>
    <x v="70"/>
    <x v="70"/>
    <s v="E56000027"/>
    <s v="North Central London"/>
    <s v="bcs_yes"/>
    <s v="&lt;10"/>
    <n v="0.7"/>
  </r>
  <r>
    <s v="NAoPri"/>
    <n v="2022"/>
    <s v="Q2"/>
    <s v="Q2-2022"/>
    <x v="70"/>
    <x v="70"/>
    <s v="E56000027"/>
    <s v="North Central London"/>
    <s v="bcs_yes"/>
    <n v="17"/>
    <n v="0.94118000000000002"/>
  </r>
  <r>
    <s v="NAoPri"/>
    <n v="2022"/>
    <s v="Q3"/>
    <s v="Q3-2022"/>
    <x v="70"/>
    <x v="70"/>
    <s v="E56000027"/>
    <s v="North Central London"/>
    <s v="bcs_yes"/>
    <n v="15"/>
    <n v="0.73333000000000004"/>
  </r>
  <r>
    <s v="NAoPri"/>
    <n v="2022"/>
    <s v="Q4"/>
    <s v="Q4-2022"/>
    <x v="70"/>
    <x v="70"/>
    <s v="E56000027"/>
    <s v="North Central London"/>
    <s v="bcs_yes"/>
    <n v="21"/>
    <n v="0.80952000000000002"/>
  </r>
  <r>
    <s v="NAoPri"/>
    <n v="2023"/>
    <s v="Q1"/>
    <s v="Q1-2023"/>
    <x v="70"/>
    <x v="70"/>
    <s v="E56000027"/>
    <s v="North Central London"/>
    <s v="bcs_yes"/>
    <n v="23"/>
    <n v="0.82608999999999999"/>
  </r>
  <r>
    <s v="NAoPri"/>
    <n v="2018"/>
    <s v="Q1"/>
    <s v="Q1-2018"/>
    <x v="71"/>
    <x v="71"/>
    <s v="E56000029"/>
    <s v="Northern"/>
    <s v="bcs_yes"/>
    <n v="121"/>
    <n v="0.94215000000000004"/>
  </r>
  <r>
    <s v="NAoPri"/>
    <n v="2018"/>
    <s v="Q2"/>
    <s v="Q2-2018"/>
    <x v="71"/>
    <x v="71"/>
    <s v="E56000029"/>
    <s v="Northern"/>
    <s v="bcs_yes"/>
    <n v="164"/>
    <n v="0.90854000000000001"/>
  </r>
  <r>
    <s v="NAoPri"/>
    <n v="2018"/>
    <s v="Q3"/>
    <s v="Q3-2018"/>
    <x v="71"/>
    <x v="71"/>
    <s v="E56000029"/>
    <s v="Northern"/>
    <s v="bcs_yes"/>
    <n v="179"/>
    <n v="0.94413000000000002"/>
  </r>
  <r>
    <s v="NAoPri"/>
    <n v="2018"/>
    <s v="Q4"/>
    <s v="Q4-2018"/>
    <x v="71"/>
    <x v="71"/>
    <s v="E56000029"/>
    <s v="Northern"/>
    <s v="bcs_yes"/>
    <n v="153"/>
    <n v="0.89541999999999999"/>
  </r>
  <r>
    <s v="NAoPri"/>
    <n v="2019"/>
    <s v="Q1"/>
    <s v="Q1-2019"/>
    <x v="71"/>
    <x v="71"/>
    <s v="E56000029"/>
    <s v="Northern"/>
    <s v="bcs_yes"/>
    <n v="156"/>
    <n v="0.86538000000000004"/>
  </r>
  <r>
    <s v="NAoPri"/>
    <n v="2019"/>
    <s v="Q2"/>
    <s v="Q2-2019"/>
    <x v="71"/>
    <x v="71"/>
    <s v="E56000029"/>
    <s v="Northern"/>
    <s v="bcs_yes"/>
    <n v="162"/>
    <n v="0.88271999999999995"/>
  </r>
  <r>
    <s v="NAoPri"/>
    <n v="2019"/>
    <s v="Q3"/>
    <s v="Q3-2019"/>
    <x v="71"/>
    <x v="71"/>
    <s v="E56000029"/>
    <s v="Northern"/>
    <s v="bcs_yes"/>
    <n v="167"/>
    <n v="0.92215999999999998"/>
  </r>
  <r>
    <s v="NAoPri"/>
    <n v="2019"/>
    <s v="Q4"/>
    <s v="Q4-2019"/>
    <x v="71"/>
    <x v="71"/>
    <s v="E56000029"/>
    <s v="Northern"/>
    <s v="bcs_yes"/>
    <n v="134"/>
    <n v="0.90298999999999996"/>
  </r>
  <r>
    <s v="NAoPri"/>
    <n v="2020"/>
    <s v="Q1"/>
    <s v="Q1-2020"/>
    <x v="71"/>
    <x v="71"/>
    <s v="E56000029"/>
    <s v="Northern"/>
    <s v="bcs_yes"/>
    <n v="167"/>
    <n v="0.88024000000000002"/>
  </r>
  <r>
    <s v="NAoPri"/>
    <n v="2020"/>
    <s v="Q2"/>
    <s v="Q2-2020"/>
    <x v="71"/>
    <x v="71"/>
    <s v="E56000029"/>
    <s v="Northern"/>
    <s v="bcs_yes"/>
    <n v="66"/>
    <n v="0.86363999999999996"/>
  </r>
  <r>
    <s v="NAoPri"/>
    <n v="2020"/>
    <s v="Q3"/>
    <s v="Q3-2020"/>
    <x v="71"/>
    <x v="71"/>
    <s v="E56000029"/>
    <s v="Northern"/>
    <s v="bcs_yes"/>
    <n v="106"/>
    <n v="0.88678999999999997"/>
  </r>
  <r>
    <s v="NAoPri"/>
    <n v="2020"/>
    <s v="Q4"/>
    <s v="Q4-2020"/>
    <x v="71"/>
    <x v="71"/>
    <s v="E56000029"/>
    <s v="Northern"/>
    <s v="bcs_yes"/>
    <n v="177"/>
    <n v="0.89266000000000001"/>
  </r>
  <r>
    <s v="NAoPri"/>
    <n v="2021"/>
    <s v="Q1"/>
    <s v="Q1-2021"/>
    <x v="71"/>
    <x v="71"/>
    <s v="E56000029"/>
    <s v="Northern"/>
    <s v="bcs_yes"/>
    <n v="146"/>
    <n v="0.88356000000000001"/>
  </r>
  <r>
    <s v="NAoPri"/>
    <n v="2021"/>
    <s v="Q2"/>
    <s v="Q2-2021"/>
    <x v="71"/>
    <x v="71"/>
    <s v="E56000029"/>
    <s v="Northern"/>
    <s v="bcs_yes"/>
    <n v="144"/>
    <n v="0.84028000000000003"/>
  </r>
  <r>
    <s v="NAoPri"/>
    <n v="2021"/>
    <s v="Q3"/>
    <s v="Q3-2021"/>
    <x v="71"/>
    <x v="71"/>
    <s v="E56000029"/>
    <s v="Northern"/>
    <s v="bcs_yes"/>
    <n v="181"/>
    <n v="0.90608"/>
  </r>
  <r>
    <s v="NAoPri"/>
    <n v="2021"/>
    <s v="Q4"/>
    <s v="Q4-2021"/>
    <x v="71"/>
    <x v="71"/>
    <s v="E56000029"/>
    <s v="Northern"/>
    <s v="bcs_yes"/>
    <n v="200"/>
    <n v="0.93"/>
  </r>
  <r>
    <s v="NAoPri"/>
    <n v="2022"/>
    <s v="Q1"/>
    <s v="Q1-2022"/>
    <x v="71"/>
    <x v="71"/>
    <s v="E56000029"/>
    <s v="Northern"/>
    <s v="bcs_yes"/>
    <n v="205"/>
    <n v="0.89268000000000003"/>
  </r>
  <r>
    <s v="NAoPri"/>
    <n v="2022"/>
    <s v="Q2"/>
    <s v="Q2-2022"/>
    <x v="71"/>
    <x v="71"/>
    <s v="E56000029"/>
    <s v="Northern"/>
    <s v="bcs_yes"/>
    <n v="164"/>
    <n v="0.85975999999999997"/>
  </r>
  <r>
    <s v="NAoPri"/>
    <n v="2022"/>
    <s v="Q3"/>
    <s v="Q3-2022"/>
    <x v="71"/>
    <x v="71"/>
    <s v="E56000029"/>
    <s v="Northern"/>
    <s v="bcs_yes"/>
    <n v="168"/>
    <n v="0.88690000000000002"/>
  </r>
  <r>
    <s v="NAoPri"/>
    <n v="2022"/>
    <s v="Q4"/>
    <s v="Q4-2022"/>
    <x v="71"/>
    <x v="71"/>
    <s v="E56000029"/>
    <s v="Northern"/>
    <s v="bcs_yes"/>
    <n v="163"/>
    <n v="0.87117"/>
  </r>
  <r>
    <s v="NAoPri"/>
    <n v="2023"/>
    <s v="Q1"/>
    <s v="Q1-2023"/>
    <x v="71"/>
    <x v="71"/>
    <s v="E56000029"/>
    <s v="Northern"/>
    <s v="bcs_yes"/>
    <n v="153"/>
    <n v="0.88234999999999997"/>
  </r>
  <r>
    <s v="NAoPri"/>
    <n v="2018"/>
    <s v="Q1"/>
    <s v="Q1-2018"/>
    <x v="72"/>
    <x v="72"/>
    <s v="E56000035"/>
    <s v="East of England"/>
    <s v="bcs_yes"/>
    <n v="98"/>
    <n v="0.70408000000000004"/>
  </r>
  <r>
    <s v="NAoPri"/>
    <n v="2018"/>
    <s v="Q2"/>
    <s v="Q2-2018"/>
    <x v="72"/>
    <x v="72"/>
    <s v="E56000035"/>
    <s v="East of England"/>
    <s v="bcs_yes"/>
    <n v="126"/>
    <n v="0.81745999999999996"/>
  </r>
  <r>
    <s v="NAoPri"/>
    <n v="2018"/>
    <s v="Q3"/>
    <s v="Q3-2018"/>
    <x v="72"/>
    <x v="72"/>
    <s v="E56000035"/>
    <s v="East of England"/>
    <s v="bcs_yes"/>
    <n v="119"/>
    <n v="0.84874000000000005"/>
  </r>
  <r>
    <s v="NAoPri"/>
    <n v="2018"/>
    <s v="Q4"/>
    <s v="Q4-2018"/>
    <x v="72"/>
    <x v="72"/>
    <s v="E56000035"/>
    <s v="East of England"/>
    <s v="bcs_yes"/>
    <n v="119"/>
    <n v="0.79832000000000003"/>
  </r>
  <r>
    <s v="NAoPri"/>
    <n v="2019"/>
    <s v="Q1"/>
    <s v="Q1-2019"/>
    <x v="72"/>
    <x v="72"/>
    <s v="E56000035"/>
    <s v="East of England"/>
    <s v="bcs_yes"/>
    <n v="95"/>
    <n v="0.83157999999999999"/>
  </r>
  <r>
    <s v="NAoPri"/>
    <n v="2019"/>
    <s v="Q2"/>
    <s v="Q2-2019"/>
    <x v="72"/>
    <x v="72"/>
    <s v="E56000035"/>
    <s v="East of England"/>
    <s v="bcs_yes"/>
    <n v="81"/>
    <n v="0.76543000000000005"/>
  </r>
  <r>
    <s v="NAoPri"/>
    <n v="2019"/>
    <s v="Q3"/>
    <s v="Q3-2019"/>
    <x v="72"/>
    <x v="72"/>
    <s v="E56000035"/>
    <s v="East of England"/>
    <s v="bcs_yes"/>
    <n v="107"/>
    <n v="0.81308000000000002"/>
  </r>
  <r>
    <s v="NAoPri"/>
    <n v="2019"/>
    <s v="Q4"/>
    <s v="Q4-2019"/>
    <x v="72"/>
    <x v="72"/>
    <s v="E56000035"/>
    <s v="East of England"/>
    <s v="bcs_yes"/>
    <n v="92"/>
    <n v="0.81521999999999994"/>
  </r>
  <r>
    <s v="NAoPri"/>
    <n v="2020"/>
    <s v="Q1"/>
    <s v="Q1-2020"/>
    <x v="72"/>
    <x v="72"/>
    <s v="E56000035"/>
    <s v="East of England"/>
    <s v="bcs_yes"/>
    <n v="80"/>
    <n v="0.875"/>
  </r>
  <r>
    <s v="NAoPri"/>
    <n v="2020"/>
    <s v="Q2"/>
    <s v="Q2-2020"/>
    <x v="72"/>
    <x v="72"/>
    <s v="E56000035"/>
    <s v="East of England"/>
    <s v="bcs_yes"/>
    <n v="56"/>
    <n v="0.76785999999999999"/>
  </r>
  <r>
    <s v="NAoPri"/>
    <n v="2020"/>
    <s v="Q3"/>
    <s v="Q3-2020"/>
    <x v="72"/>
    <x v="72"/>
    <s v="E56000035"/>
    <s v="East of England"/>
    <s v="bcs_yes"/>
    <n v="94"/>
    <n v="0.70213000000000003"/>
  </r>
  <r>
    <s v="NAoPri"/>
    <n v="2020"/>
    <s v="Q4"/>
    <s v="Q4-2020"/>
    <x v="72"/>
    <x v="72"/>
    <s v="E56000035"/>
    <s v="East of England"/>
    <s v="bcs_yes"/>
    <n v="100"/>
    <n v="0.86"/>
  </r>
  <r>
    <s v="NAoPri"/>
    <n v="2021"/>
    <s v="Q1"/>
    <s v="Q1-2021"/>
    <x v="72"/>
    <x v="72"/>
    <s v="E56000035"/>
    <s v="East of England"/>
    <s v="bcs_yes"/>
    <n v="94"/>
    <n v="0.76595999999999997"/>
  </r>
  <r>
    <s v="NAoPri"/>
    <n v="2021"/>
    <s v="Q2"/>
    <s v="Q2-2021"/>
    <x v="72"/>
    <x v="72"/>
    <s v="E56000035"/>
    <s v="East of England"/>
    <s v="bcs_yes"/>
    <n v="94"/>
    <n v="0.89361999999999997"/>
  </r>
  <r>
    <s v="NAoPri"/>
    <n v="2021"/>
    <s v="Q3"/>
    <s v="Q3-2021"/>
    <x v="72"/>
    <x v="72"/>
    <s v="E56000035"/>
    <s v="East of England"/>
    <s v="bcs_yes"/>
    <n v="105"/>
    <n v="0.82857000000000003"/>
  </r>
  <r>
    <s v="NAoPri"/>
    <n v="2021"/>
    <s v="Q4"/>
    <s v="Q4-2021"/>
    <x v="72"/>
    <x v="72"/>
    <s v="E56000035"/>
    <s v="East of England"/>
    <s v="bcs_yes"/>
    <n v="81"/>
    <n v="0.79012000000000004"/>
  </r>
  <r>
    <s v="NAoPri"/>
    <n v="2022"/>
    <s v="Q1"/>
    <s v="Q1-2022"/>
    <x v="72"/>
    <x v="72"/>
    <s v="E56000035"/>
    <s v="East of England"/>
    <s v="bcs_yes"/>
    <n v="83"/>
    <n v="0.79518"/>
  </r>
  <r>
    <s v="NAoPri"/>
    <n v="2022"/>
    <s v="Q2"/>
    <s v="Q2-2022"/>
    <x v="72"/>
    <x v="72"/>
    <s v="E56000035"/>
    <s v="East of England"/>
    <s v="bcs_yes"/>
    <n v="97"/>
    <n v="0.80411999999999995"/>
  </r>
  <r>
    <s v="NAoPri"/>
    <n v="2022"/>
    <s v="Q3"/>
    <s v="Q3-2022"/>
    <x v="72"/>
    <x v="72"/>
    <s v="E56000035"/>
    <s v="East of England"/>
    <s v="bcs_yes"/>
    <n v="100"/>
    <n v="0.8"/>
  </r>
  <r>
    <s v="NAoPri"/>
    <n v="2022"/>
    <s v="Q4"/>
    <s v="Q4-2022"/>
    <x v="72"/>
    <x v="72"/>
    <s v="E56000035"/>
    <s v="East of England"/>
    <s v="bcs_yes"/>
    <n v="85"/>
    <n v="0.8"/>
  </r>
  <r>
    <s v="NAoPri"/>
    <n v="2023"/>
    <s v="Q1"/>
    <s v="Q1-2023"/>
    <x v="72"/>
    <x v="72"/>
    <s v="E56000035"/>
    <s v="East of England"/>
    <s v="bcs_yes"/>
    <n v="82"/>
    <n v="0.73170999999999997"/>
  </r>
  <r>
    <s v="NAoPri"/>
    <n v="2018"/>
    <s v="Q1"/>
    <s v="Q1-2018"/>
    <x v="73"/>
    <x v="73"/>
    <s v="E56000031"/>
    <s v="East Midlands"/>
    <s v="bcs_yes"/>
    <n v="83"/>
    <n v="0.83133000000000001"/>
  </r>
  <r>
    <s v="NAoPri"/>
    <n v="2018"/>
    <s v="Q2"/>
    <s v="Q2-2018"/>
    <x v="73"/>
    <x v="73"/>
    <s v="E56000031"/>
    <s v="East Midlands"/>
    <s v="bcs_yes"/>
    <n v="85"/>
    <n v="0.8"/>
  </r>
  <r>
    <s v="NAoPri"/>
    <n v="2018"/>
    <s v="Q3"/>
    <s v="Q3-2018"/>
    <x v="73"/>
    <x v="73"/>
    <s v="E56000031"/>
    <s v="East Midlands"/>
    <s v="bcs_yes"/>
    <n v="78"/>
    <n v="0.87178999999999995"/>
  </r>
  <r>
    <s v="NAoPri"/>
    <n v="2018"/>
    <s v="Q4"/>
    <s v="Q4-2018"/>
    <x v="73"/>
    <x v="73"/>
    <s v="E56000031"/>
    <s v="East Midlands"/>
    <s v="bcs_yes"/>
    <n v="76"/>
    <n v="0.88158000000000003"/>
  </r>
  <r>
    <s v="NAoPri"/>
    <n v="2019"/>
    <s v="Q1"/>
    <s v="Q1-2019"/>
    <x v="73"/>
    <x v="73"/>
    <s v="E56000031"/>
    <s v="East Midlands"/>
    <s v="bcs_yes"/>
    <n v="82"/>
    <n v="0.86585000000000001"/>
  </r>
  <r>
    <s v="NAoPri"/>
    <n v="2019"/>
    <s v="Q2"/>
    <s v="Q2-2019"/>
    <x v="73"/>
    <x v="73"/>
    <s v="E56000031"/>
    <s v="East Midlands"/>
    <s v="bcs_yes"/>
    <n v="78"/>
    <n v="0.87178999999999995"/>
  </r>
  <r>
    <s v="NAoPri"/>
    <n v="2019"/>
    <s v="Q3"/>
    <s v="Q3-2019"/>
    <x v="73"/>
    <x v="73"/>
    <s v="E56000031"/>
    <s v="East Midlands"/>
    <s v="bcs_yes"/>
    <n v="71"/>
    <n v="0.78873000000000004"/>
  </r>
  <r>
    <s v="NAoPri"/>
    <n v="2019"/>
    <s v="Q4"/>
    <s v="Q4-2019"/>
    <x v="73"/>
    <x v="73"/>
    <s v="E56000031"/>
    <s v="East Midlands"/>
    <s v="bcs_yes"/>
    <n v="87"/>
    <n v="0.87356"/>
  </r>
  <r>
    <s v="NAoPri"/>
    <n v="2020"/>
    <s v="Q1"/>
    <s v="Q1-2020"/>
    <x v="73"/>
    <x v="73"/>
    <s v="E56000031"/>
    <s v="East Midlands"/>
    <s v="bcs_yes"/>
    <n v="68"/>
    <n v="0.86765000000000003"/>
  </r>
  <r>
    <s v="NAoPri"/>
    <n v="2020"/>
    <s v="Q2"/>
    <s v="Q2-2020"/>
    <x v="73"/>
    <x v="73"/>
    <s v="E56000031"/>
    <s v="East Midlands"/>
    <s v="bcs_yes"/>
    <n v="46"/>
    <n v="0.76087000000000005"/>
  </r>
  <r>
    <s v="NAoPri"/>
    <n v="2020"/>
    <s v="Q3"/>
    <s v="Q3-2020"/>
    <x v="73"/>
    <x v="73"/>
    <s v="E56000031"/>
    <s v="East Midlands"/>
    <s v="bcs_yes"/>
    <n v="68"/>
    <n v="0.77941000000000005"/>
  </r>
  <r>
    <s v="NAoPri"/>
    <n v="2020"/>
    <s v="Q4"/>
    <s v="Q4-2020"/>
    <x v="73"/>
    <x v="73"/>
    <s v="E56000031"/>
    <s v="East Midlands"/>
    <s v="bcs_yes"/>
    <n v="70"/>
    <n v="0.87143000000000004"/>
  </r>
  <r>
    <s v="NAoPri"/>
    <n v="2021"/>
    <s v="Q1"/>
    <s v="Q1-2021"/>
    <x v="73"/>
    <x v="73"/>
    <s v="E56000031"/>
    <s v="East Midlands"/>
    <s v="bcs_yes"/>
    <n v="58"/>
    <n v="0.89654999999999996"/>
  </r>
  <r>
    <s v="NAoPri"/>
    <n v="2021"/>
    <s v="Q2"/>
    <s v="Q2-2021"/>
    <x v="73"/>
    <x v="73"/>
    <s v="E56000031"/>
    <s v="East Midlands"/>
    <s v="bcs_yes"/>
    <n v="68"/>
    <n v="0.91176000000000001"/>
  </r>
  <r>
    <s v="NAoPri"/>
    <n v="2021"/>
    <s v="Q3"/>
    <s v="Q3-2021"/>
    <x v="73"/>
    <x v="73"/>
    <s v="E56000031"/>
    <s v="East Midlands"/>
    <s v="bcs_yes"/>
    <n v="71"/>
    <n v="0.84506999999999999"/>
  </r>
  <r>
    <s v="NAoPri"/>
    <n v="2021"/>
    <s v="Q4"/>
    <s v="Q4-2021"/>
    <x v="73"/>
    <x v="73"/>
    <s v="E56000031"/>
    <s v="East Midlands"/>
    <s v="bcs_yes"/>
    <n v="65"/>
    <n v="0.92308000000000001"/>
  </r>
  <r>
    <s v="NAoPri"/>
    <n v="2022"/>
    <s v="Q1"/>
    <s v="Q1-2022"/>
    <x v="73"/>
    <x v="73"/>
    <s v="E56000031"/>
    <s v="East Midlands"/>
    <s v="bcs_yes"/>
    <n v="69"/>
    <n v="0.92754000000000003"/>
  </r>
  <r>
    <s v="NAoPri"/>
    <n v="2022"/>
    <s v="Q2"/>
    <s v="Q2-2022"/>
    <x v="73"/>
    <x v="73"/>
    <s v="E56000031"/>
    <s v="East Midlands"/>
    <s v="bcs_yes"/>
    <n v="74"/>
    <n v="0.87838000000000005"/>
  </r>
  <r>
    <s v="NAoPri"/>
    <n v="2022"/>
    <s v="Q3"/>
    <s v="Q3-2022"/>
    <x v="73"/>
    <x v="73"/>
    <s v="E56000031"/>
    <s v="East Midlands"/>
    <s v="bcs_yes"/>
    <n v="82"/>
    <n v="0.85365999999999997"/>
  </r>
  <r>
    <s v="NAoPri"/>
    <n v="2022"/>
    <s v="Q4"/>
    <s v="Q4-2022"/>
    <x v="73"/>
    <x v="73"/>
    <s v="E56000031"/>
    <s v="East Midlands"/>
    <s v="bcs_yes"/>
    <n v="66"/>
    <n v="0.90908999999999995"/>
  </r>
  <r>
    <s v="NAoPri"/>
    <n v="2023"/>
    <s v="Q1"/>
    <s v="Q1-2023"/>
    <x v="73"/>
    <x v="73"/>
    <s v="E56000031"/>
    <s v="East Midlands"/>
    <s v="bcs_yes"/>
    <n v="75"/>
    <n v="0.92"/>
  </r>
  <r>
    <s v="NAoPri"/>
    <n v="2018"/>
    <s v="Q1"/>
    <s v="Q1-2018"/>
    <x v="74"/>
    <x v="74"/>
    <s v="E56000029"/>
    <s v="Northern"/>
    <s v="bcs_yes"/>
    <n v="625"/>
    <n v="0.8992"/>
  </r>
  <r>
    <s v="NAoPri"/>
    <n v="2018"/>
    <s v="Q2"/>
    <s v="Q2-2018"/>
    <x v="74"/>
    <x v="74"/>
    <s v="E56000029"/>
    <s v="Northern"/>
    <s v="bcs_yes"/>
    <n v="694"/>
    <n v="0.88761000000000001"/>
  </r>
  <r>
    <s v="NAoPri"/>
    <n v="2018"/>
    <s v="Q3"/>
    <s v="Q3-2018"/>
    <x v="74"/>
    <x v="74"/>
    <s v="E56000029"/>
    <s v="Northern"/>
    <s v="bcs_yes"/>
    <n v="759"/>
    <n v="0.90776999999999997"/>
  </r>
  <r>
    <s v="NAoPri"/>
    <n v="2018"/>
    <s v="Q4"/>
    <s v="Q4-2018"/>
    <x v="74"/>
    <x v="74"/>
    <s v="E56000029"/>
    <s v="Northern"/>
    <s v="bcs_yes"/>
    <n v="640"/>
    <n v="0.85624999999999996"/>
  </r>
  <r>
    <s v="NAoPri"/>
    <n v="2019"/>
    <s v="Q1"/>
    <s v="Q1-2019"/>
    <x v="74"/>
    <x v="74"/>
    <s v="E56000029"/>
    <s v="Northern"/>
    <s v="bcs_yes"/>
    <n v="620"/>
    <n v="0.86451999999999996"/>
  </r>
  <r>
    <s v="NAoPri"/>
    <n v="2019"/>
    <s v="Q2"/>
    <s v="Q2-2019"/>
    <x v="74"/>
    <x v="74"/>
    <s v="E56000029"/>
    <s v="Northern"/>
    <s v="bcs_yes"/>
    <n v="676"/>
    <n v="0.86243000000000003"/>
  </r>
  <r>
    <s v="NAoPri"/>
    <n v="2019"/>
    <s v="Q3"/>
    <s v="Q3-2019"/>
    <x v="74"/>
    <x v="74"/>
    <s v="E56000029"/>
    <s v="Northern"/>
    <s v="bcs_yes"/>
    <n v="677"/>
    <n v="0.88331000000000004"/>
  </r>
  <r>
    <s v="NAoPri"/>
    <n v="2019"/>
    <s v="Q4"/>
    <s v="Q4-2019"/>
    <x v="74"/>
    <x v="74"/>
    <s v="E56000029"/>
    <s v="Northern"/>
    <s v="bcs_yes"/>
    <n v="660"/>
    <n v="0.87575999999999998"/>
  </r>
  <r>
    <s v="NAoPri"/>
    <n v="2020"/>
    <s v="Q1"/>
    <s v="Q1-2020"/>
    <x v="74"/>
    <x v="74"/>
    <s v="E56000029"/>
    <s v="Northern"/>
    <s v="bcs_yes"/>
    <n v="667"/>
    <n v="0.85306999999999999"/>
  </r>
  <r>
    <s v="NAoPri"/>
    <n v="2020"/>
    <s v="Q2"/>
    <s v="Q2-2020"/>
    <x v="74"/>
    <x v="74"/>
    <s v="E56000029"/>
    <s v="Northern"/>
    <s v="bcs_yes"/>
    <n v="328"/>
    <n v="0.86890000000000001"/>
  </r>
  <r>
    <s v="NAoPri"/>
    <n v="2020"/>
    <s v="Q3"/>
    <s v="Q3-2020"/>
    <x v="74"/>
    <x v="74"/>
    <s v="E56000029"/>
    <s v="Northern"/>
    <s v="bcs_yes"/>
    <n v="483"/>
    <n v="0.84679000000000004"/>
  </r>
  <r>
    <s v="NAoPri"/>
    <n v="2020"/>
    <s v="Q4"/>
    <s v="Q4-2020"/>
    <x v="74"/>
    <x v="74"/>
    <s v="E56000029"/>
    <s v="Northern"/>
    <s v="bcs_yes"/>
    <n v="686"/>
    <n v="0.87172000000000005"/>
  </r>
  <r>
    <s v="NAoPri"/>
    <n v="2021"/>
    <s v="Q1"/>
    <s v="Q1-2021"/>
    <x v="74"/>
    <x v="74"/>
    <s v="E56000029"/>
    <s v="Northern"/>
    <s v="bcs_yes"/>
    <n v="643"/>
    <n v="0.88646999999999998"/>
  </r>
  <r>
    <s v="NAoPri"/>
    <n v="2021"/>
    <s v="Q2"/>
    <s v="Q2-2021"/>
    <x v="74"/>
    <x v="74"/>
    <s v="E56000029"/>
    <s v="Northern"/>
    <s v="bcs_yes"/>
    <n v="754"/>
    <n v="0.88195999999999997"/>
  </r>
  <r>
    <s v="NAoPri"/>
    <n v="2021"/>
    <s v="Q3"/>
    <s v="Q3-2021"/>
    <x v="74"/>
    <x v="74"/>
    <s v="E56000029"/>
    <s v="Northern"/>
    <s v="bcs_yes"/>
    <n v="737"/>
    <n v="0.88331000000000004"/>
  </r>
  <r>
    <s v="NAoPri"/>
    <n v="2021"/>
    <s v="Q4"/>
    <s v="Q4-2021"/>
    <x v="74"/>
    <x v="74"/>
    <s v="E56000029"/>
    <s v="Northern"/>
    <s v="bcs_yes"/>
    <n v="726"/>
    <n v="0.90358000000000005"/>
  </r>
  <r>
    <s v="NAoPri"/>
    <n v="2022"/>
    <s v="Q1"/>
    <s v="Q1-2022"/>
    <x v="74"/>
    <x v="74"/>
    <s v="E56000029"/>
    <s v="Northern"/>
    <s v="bcs_yes"/>
    <n v="708"/>
    <n v="0.88136000000000003"/>
  </r>
  <r>
    <s v="NAoPri"/>
    <n v="2022"/>
    <s v="Q2"/>
    <s v="Q2-2022"/>
    <x v="74"/>
    <x v="74"/>
    <s v="E56000029"/>
    <s v="Northern"/>
    <s v="bcs_yes"/>
    <n v="721"/>
    <n v="0.89736000000000005"/>
  </r>
  <r>
    <s v="NAoPri"/>
    <n v="2022"/>
    <s v="Q3"/>
    <s v="Q3-2022"/>
    <x v="74"/>
    <x v="74"/>
    <s v="E56000029"/>
    <s v="Northern"/>
    <s v="bcs_yes"/>
    <n v="755"/>
    <n v="0.8649"/>
  </r>
  <r>
    <s v="NAoPri"/>
    <n v="2022"/>
    <s v="Q4"/>
    <s v="Q4-2022"/>
    <x v="74"/>
    <x v="74"/>
    <s v="E56000029"/>
    <s v="Northern"/>
    <s v="bcs_yes"/>
    <n v="682"/>
    <n v="0.86804000000000003"/>
  </r>
  <r>
    <s v="NAoPri"/>
    <n v="2023"/>
    <s v="Q1"/>
    <s v="Q1-2023"/>
    <x v="74"/>
    <x v="74"/>
    <s v="E56000029"/>
    <s v="Northern"/>
    <s v="bcs_yes"/>
    <n v="732"/>
    <n v="0.85792000000000002"/>
  </r>
  <r>
    <s v="NAoPri"/>
    <n v="2018"/>
    <s v="Q1"/>
    <s v="Q1-2018"/>
    <x v="75"/>
    <x v="75"/>
    <s v="E56000026"/>
    <s v="Humber and North Yorkshire"/>
    <s v="bcs_yes"/>
    <n v="64"/>
    <n v="0.85938000000000003"/>
  </r>
  <r>
    <s v="NAoPri"/>
    <n v="2018"/>
    <s v="Q2"/>
    <s v="Q2-2018"/>
    <x v="75"/>
    <x v="75"/>
    <s v="E56000026"/>
    <s v="Humber and North Yorkshire"/>
    <s v="bcs_yes"/>
    <n v="70"/>
    <n v="0.75714000000000004"/>
  </r>
  <r>
    <s v="NAoPri"/>
    <n v="2018"/>
    <s v="Q3"/>
    <s v="Q3-2018"/>
    <x v="75"/>
    <x v="75"/>
    <s v="E56000026"/>
    <s v="Humber and North Yorkshire"/>
    <s v="bcs_yes"/>
    <n v="68"/>
    <n v="0.83823999999999999"/>
  </r>
  <r>
    <s v="NAoPri"/>
    <n v="2018"/>
    <s v="Q4"/>
    <s v="Q4-2018"/>
    <x v="75"/>
    <x v="75"/>
    <s v="E56000026"/>
    <s v="Humber and North Yorkshire"/>
    <s v="bcs_yes"/>
    <n v="68"/>
    <n v="0.88234999999999997"/>
  </r>
  <r>
    <s v="NAoPri"/>
    <n v="2019"/>
    <s v="Q1"/>
    <s v="Q1-2019"/>
    <x v="75"/>
    <x v="75"/>
    <s v="E56000026"/>
    <s v="Humber and North Yorkshire"/>
    <s v="bcs_yes"/>
    <n v="58"/>
    <n v="0.79310000000000003"/>
  </r>
  <r>
    <s v="NAoPri"/>
    <n v="2019"/>
    <s v="Q2"/>
    <s v="Q2-2019"/>
    <x v="75"/>
    <x v="75"/>
    <s v="E56000026"/>
    <s v="Humber and North Yorkshire"/>
    <s v="bcs_yes"/>
    <n v="59"/>
    <n v="0.77966000000000002"/>
  </r>
  <r>
    <s v="NAoPri"/>
    <n v="2019"/>
    <s v="Q3"/>
    <s v="Q3-2019"/>
    <x v="75"/>
    <x v="75"/>
    <s v="E56000026"/>
    <s v="Humber and North Yorkshire"/>
    <s v="bcs_yes"/>
    <n v="74"/>
    <n v="0.82432000000000005"/>
  </r>
  <r>
    <s v="NAoPri"/>
    <n v="2019"/>
    <s v="Q4"/>
    <s v="Q4-2019"/>
    <x v="75"/>
    <x v="75"/>
    <s v="E56000026"/>
    <s v="Humber and North Yorkshire"/>
    <s v="bcs_yes"/>
    <n v="59"/>
    <n v="0.71186000000000005"/>
  </r>
  <r>
    <s v="NAoPri"/>
    <n v="2020"/>
    <s v="Q1"/>
    <s v="Q1-2020"/>
    <x v="75"/>
    <x v="75"/>
    <s v="E56000026"/>
    <s v="Humber and North Yorkshire"/>
    <s v="bcs_yes"/>
    <n v="51"/>
    <n v="0.84314"/>
  </r>
  <r>
    <s v="NAoPri"/>
    <n v="2020"/>
    <s v="Q2"/>
    <s v="Q2-2020"/>
    <x v="75"/>
    <x v="75"/>
    <s v="E56000026"/>
    <s v="Humber and North Yorkshire"/>
    <s v="bcs_yes"/>
    <n v="43"/>
    <n v="0.79069999999999996"/>
  </r>
  <r>
    <s v="NAoPri"/>
    <n v="2020"/>
    <s v="Q3"/>
    <s v="Q3-2020"/>
    <x v="75"/>
    <x v="75"/>
    <s v="E56000026"/>
    <s v="Humber and North Yorkshire"/>
    <s v="bcs_yes"/>
    <n v="56"/>
    <n v="0.75"/>
  </r>
  <r>
    <s v="NAoPri"/>
    <n v="2020"/>
    <s v="Q4"/>
    <s v="Q4-2020"/>
    <x v="75"/>
    <x v="75"/>
    <s v="E56000026"/>
    <s v="Humber and North Yorkshire"/>
    <s v="bcs_yes"/>
    <n v="52"/>
    <n v="0.78846000000000005"/>
  </r>
  <r>
    <s v="NAoPri"/>
    <n v="2021"/>
    <s v="Q1"/>
    <s v="Q1-2021"/>
    <x v="75"/>
    <x v="75"/>
    <s v="E56000026"/>
    <s v="Humber and North Yorkshire"/>
    <s v="bcs_yes"/>
    <n v="72"/>
    <n v="0.84721999999999997"/>
  </r>
  <r>
    <s v="NAoPri"/>
    <n v="2021"/>
    <s v="Q2"/>
    <s v="Q2-2021"/>
    <x v="75"/>
    <x v="75"/>
    <s v="E56000026"/>
    <s v="Humber and North Yorkshire"/>
    <s v="bcs_yes"/>
    <n v="67"/>
    <n v="0.80596999999999996"/>
  </r>
  <r>
    <s v="NAoPri"/>
    <n v="2021"/>
    <s v="Q3"/>
    <s v="Q3-2021"/>
    <x v="75"/>
    <x v="75"/>
    <s v="E56000026"/>
    <s v="Humber and North Yorkshire"/>
    <s v="bcs_yes"/>
    <n v="78"/>
    <n v="0.79486999999999997"/>
  </r>
  <r>
    <s v="NAoPri"/>
    <n v="2021"/>
    <s v="Q4"/>
    <s v="Q4-2021"/>
    <x v="75"/>
    <x v="75"/>
    <s v="E56000026"/>
    <s v="Humber and North Yorkshire"/>
    <s v="bcs_yes"/>
    <n v="72"/>
    <n v="0.91666999999999998"/>
  </r>
  <r>
    <s v="NAoPri"/>
    <n v="2022"/>
    <s v="Q1"/>
    <s v="Q1-2022"/>
    <x v="75"/>
    <x v="75"/>
    <s v="E56000026"/>
    <s v="Humber and North Yorkshire"/>
    <s v="bcs_yes"/>
    <n v="61"/>
    <n v="0.81967000000000001"/>
  </r>
  <r>
    <s v="NAoPri"/>
    <n v="2022"/>
    <s v="Q2"/>
    <s v="Q2-2022"/>
    <x v="75"/>
    <x v="75"/>
    <s v="E56000026"/>
    <s v="Humber and North Yorkshire"/>
    <s v="bcs_yes"/>
    <n v="70"/>
    <n v="0.84286000000000005"/>
  </r>
  <r>
    <s v="NAoPri"/>
    <n v="2022"/>
    <s v="Q3"/>
    <s v="Q3-2022"/>
    <x v="75"/>
    <x v="75"/>
    <s v="E56000026"/>
    <s v="Humber and North Yorkshire"/>
    <s v="bcs_yes"/>
    <n v="57"/>
    <n v="0.82455999999999996"/>
  </r>
  <r>
    <s v="NAoPri"/>
    <n v="2022"/>
    <s v="Q4"/>
    <s v="Q4-2022"/>
    <x v="75"/>
    <x v="75"/>
    <s v="E56000026"/>
    <s v="Humber and North Yorkshire"/>
    <s v="bcs_yes"/>
    <n v="69"/>
    <n v="0.72463999999999995"/>
  </r>
  <r>
    <s v="NAoPri"/>
    <n v="2023"/>
    <s v="Q1"/>
    <s v="Q1-2023"/>
    <x v="75"/>
    <x v="75"/>
    <s v="E56000026"/>
    <s v="Humber and North Yorkshire"/>
    <s v="bcs_yes"/>
    <n v="56"/>
    <n v="0.82142999999999999"/>
  </r>
  <r>
    <s v="NAoPri"/>
    <n v="2018"/>
    <s v="Q1"/>
    <s v="Q1-2018"/>
    <x v="76"/>
    <x v="76"/>
    <s v="E56000029"/>
    <s v="Northern"/>
    <s v="bcs_yes"/>
    <n v="63"/>
    <n v="0.80952000000000002"/>
  </r>
  <r>
    <s v="NAoPri"/>
    <n v="2018"/>
    <s v="Q2"/>
    <s v="Q2-2018"/>
    <x v="76"/>
    <x v="76"/>
    <s v="E56000029"/>
    <s v="Northern"/>
    <s v="bcs_yes"/>
    <n v="55"/>
    <n v="0.81818000000000002"/>
  </r>
  <r>
    <s v="NAoPri"/>
    <n v="2018"/>
    <s v="Q3"/>
    <s v="Q3-2018"/>
    <x v="76"/>
    <x v="76"/>
    <s v="E56000029"/>
    <s v="Northern"/>
    <s v="bcs_yes"/>
    <n v="66"/>
    <n v="0.78788000000000002"/>
  </r>
  <r>
    <s v="NAoPri"/>
    <n v="2018"/>
    <s v="Q4"/>
    <s v="Q4-2018"/>
    <x v="76"/>
    <x v="76"/>
    <s v="E56000029"/>
    <s v="Northern"/>
    <s v="bcs_yes"/>
    <n v="45"/>
    <n v="0.73333000000000004"/>
  </r>
  <r>
    <s v="NAoPri"/>
    <n v="2019"/>
    <s v="Q1"/>
    <s v="Q1-2019"/>
    <x v="76"/>
    <x v="76"/>
    <s v="E56000029"/>
    <s v="Northern"/>
    <s v="bcs_yes"/>
    <n v="47"/>
    <n v="0.76595999999999997"/>
  </r>
  <r>
    <s v="NAoPri"/>
    <n v="2019"/>
    <s v="Q2"/>
    <s v="Q2-2019"/>
    <x v="76"/>
    <x v="76"/>
    <s v="E56000029"/>
    <s v="Northern"/>
    <s v="bcs_yes"/>
    <n v="64"/>
    <n v="0.79688000000000003"/>
  </r>
  <r>
    <s v="NAoPri"/>
    <n v="2019"/>
    <s v="Q3"/>
    <s v="Q3-2019"/>
    <x v="76"/>
    <x v="76"/>
    <s v="E56000029"/>
    <s v="Northern"/>
    <s v="bcs_yes"/>
    <n v="53"/>
    <n v="0.71697999999999995"/>
  </r>
  <r>
    <s v="NAoPri"/>
    <n v="2019"/>
    <s v="Q4"/>
    <s v="Q4-2019"/>
    <x v="76"/>
    <x v="76"/>
    <s v="E56000029"/>
    <s v="Northern"/>
    <s v="bcs_yes"/>
    <n v="62"/>
    <n v="0.87097000000000002"/>
  </r>
  <r>
    <s v="NAoPri"/>
    <n v="2020"/>
    <s v="Q1"/>
    <s v="Q1-2020"/>
    <x v="76"/>
    <x v="76"/>
    <s v="E56000029"/>
    <s v="Northern"/>
    <s v="bcs_yes"/>
    <n v="75"/>
    <n v="0.8"/>
  </r>
  <r>
    <s v="NAoPri"/>
    <n v="2020"/>
    <s v="Q2"/>
    <s v="Q2-2020"/>
    <x v="76"/>
    <x v="76"/>
    <s v="E56000029"/>
    <s v="Northern"/>
    <s v="bcs_yes"/>
    <n v="43"/>
    <n v="0.88371999999999995"/>
  </r>
  <r>
    <s v="NAoPri"/>
    <n v="2020"/>
    <s v="Q3"/>
    <s v="Q3-2020"/>
    <x v="76"/>
    <x v="76"/>
    <s v="E56000029"/>
    <s v="Northern"/>
    <s v="bcs_yes"/>
    <n v="65"/>
    <n v="0.86153999999999997"/>
  </r>
  <r>
    <s v="NAoPri"/>
    <n v="2020"/>
    <s v="Q4"/>
    <s v="Q4-2020"/>
    <x v="76"/>
    <x v="76"/>
    <s v="E56000029"/>
    <s v="Northern"/>
    <s v="bcs_yes"/>
    <n v="83"/>
    <n v="0.86746999999999996"/>
  </r>
  <r>
    <s v="NAoPri"/>
    <n v="2021"/>
    <s v="Q1"/>
    <s v="Q1-2021"/>
    <x v="76"/>
    <x v="76"/>
    <s v="E56000029"/>
    <s v="Northern"/>
    <s v="bcs_yes"/>
    <n v="64"/>
    <n v="0.82813000000000003"/>
  </r>
  <r>
    <s v="NAoPri"/>
    <n v="2021"/>
    <s v="Q2"/>
    <s v="Q2-2021"/>
    <x v="76"/>
    <x v="76"/>
    <s v="E56000029"/>
    <s v="Northern"/>
    <s v="bcs_yes"/>
    <n v="77"/>
    <n v="0.88312000000000002"/>
  </r>
  <r>
    <s v="NAoPri"/>
    <n v="2021"/>
    <s v="Q3"/>
    <s v="Q3-2021"/>
    <x v="76"/>
    <x v="76"/>
    <s v="E56000029"/>
    <s v="Northern"/>
    <s v="bcs_yes"/>
    <n v="64"/>
    <n v="0.82813000000000003"/>
  </r>
  <r>
    <s v="NAoPri"/>
    <n v="2021"/>
    <s v="Q4"/>
    <s v="Q4-2021"/>
    <x v="76"/>
    <x v="76"/>
    <s v="E56000029"/>
    <s v="Northern"/>
    <s v="bcs_yes"/>
    <n v="71"/>
    <n v="0.91549000000000003"/>
  </r>
  <r>
    <s v="NAoPri"/>
    <n v="2022"/>
    <s v="Q1"/>
    <s v="Q1-2022"/>
    <x v="76"/>
    <x v="76"/>
    <s v="E56000029"/>
    <s v="Northern"/>
    <s v="bcs_yes"/>
    <n v="61"/>
    <n v="0.80327999999999999"/>
  </r>
  <r>
    <s v="NAoPri"/>
    <n v="2022"/>
    <s v="Q2"/>
    <s v="Q2-2022"/>
    <x v="76"/>
    <x v="76"/>
    <s v="E56000029"/>
    <s v="Northern"/>
    <s v="bcs_yes"/>
    <n v="70"/>
    <n v="0.92857000000000001"/>
  </r>
  <r>
    <s v="NAoPri"/>
    <n v="2022"/>
    <s v="Q3"/>
    <s v="Q3-2022"/>
    <x v="76"/>
    <x v="76"/>
    <s v="E56000029"/>
    <s v="Northern"/>
    <s v="bcs_yes"/>
    <n v="72"/>
    <n v="0.79166999999999998"/>
  </r>
  <r>
    <s v="NAoPri"/>
    <n v="2022"/>
    <s v="Q4"/>
    <s v="Q4-2022"/>
    <x v="76"/>
    <x v="76"/>
    <s v="E56000029"/>
    <s v="Northern"/>
    <s v="bcs_yes"/>
    <n v="61"/>
    <n v="0.83606999999999998"/>
  </r>
  <r>
    <s v="NAoPri"/>
    <n v="2023"/>
    <s v="Q1"/>
    <s v="Q1-2023"/>
    <x v="76"/>
    <x v="76"/>
    <s v="E56000029"/>
    <s v="Northern"/>
    <s v="bcs_yes"/>
    <n v="73"/>
    <n v="0.82191999999999998"/>
  </r>
  <r>
    <s v="NAoPri"/>
    <n v="2018"/>
    <s v="Q1"/>
    <s v="Q1-2018"/>
    <x v="77"/>
    <x v="77"/>
    <s v="E56000031"/>
    <s v="East Midlands"/>
    <s v="bcs_yes"/>
    <n v="151"/>
    <n v="0.82118999999999998"/>
  </r>
  <r>
    <s v="NAoPri"/>
    <n v="2018"/>
    <s v="Q2"/>
    <s v="Q2-2018"/>
    <x v="77"/>
    <x v="77"/>
    <s v="E56000031"/>
    <s v="East Midlands"/>
    <s v="bcs_yes"/>
    <n v="184"/>
    <n v="0.85326000000000002"/>
  </r>
  <r>
    <s v="NAoPri"/>
    <n v="2018"/>
    <s v="Q3"/>
    <s v="Q3-2018"/>
    <x v="77"/>
    <x v="77"/>
    <s v="E56000031"/>
    <s v="East Midlands"/>
    <s v="bcs_yes"/>
    <n v="186"/>
    <n v="0.83333000000000002"/>
  </r>
  <r>
    <s v="NAoPri"/>
    <n v="2018"/>
    <s v="Q4"/>
    <s v="Q4-2018"/>
    <x v="77"/>
    <x v="77"/>
    <s v="E56000031"/>
    <s v="East Midlands"/>
    <s v="bcs_yes"/>
    <n v="177"/>
    <n v="0.87570999999999999"/>
  </r>
  <r>
    <s v="NAoPri"/>
    <n v="2019"/>
    <s v="Q1"/>
    <s v="Q1-2019"/>
    <x v="77"/>
    <x v="77"/>
    <s v="E56000031"/>
    <s v="East Midlands"/>
    <s v="bcs_yes"/>
    <n v="159"/>
    <n v="0.88049999999999995"/>
  </r>
  <r>
    <s v="NAoPri"/>
    <n v="2019"/>
    <s v="Q2"/>
    <s v="Q2-2019"/>
    <x v="77"/>
    <x v="77"/>
    <s v="E56000031"/>
    <s v="East Midlands"/>
    <s v="bcs_yes"/>
    <n v="173"/>
    <n v="0.83814999999999995"/>
  </r>
  <r>
    <s v="NAoPri"/>
    <n v="2019"/>
    <s v="Q3"/>
    <s v="Q3-2019"/>
    <x v="77"/>
    <x v="77"/>
    <s v="E56000031"/>
    <s v="East Midlands"/>
    <s v="bcs_yes"/>
    <n v="165"/>
    <n v="0.86667000000000005"/>
  </r>
  <r>
    <s v="NAoPri"/>
    <n v="2019"/>
    <s v="Q4"/>
    <s v="Q4-2019"/>
    <x v="77"/>
    <x v="77"/>
    <s v="E56000031"/>
    <s v="East Midlands"/>
    <s v="bcs_yes"/>
    <n v="161"/>
    <n v="0.82608999999999999"/>
  </r>
  <r>
    <s v="NAoPri"/>
    <n v="2020"/>
    <s v="Q1"/>
    <s v="Q1-2020"/>
    <x v="77"/>
    <x v="77"/>
    <s v="E56000031"/>
    <s v="East Midlands"/>
    <s v="bcs_yes"/>
    <n v="176"/>
    <n v="0.86363999999999996"/>
  </r>
  <r>
    <s v="NAoPri"/>
    <n v="2020"/>
    <s v="Q2"/>
    <s v="Q2-2020"/>
    <x v="77"/>
    <x v="77"/>
    <s v="E56000031"/>
    <s v="East Midlands"/>
    <s v="bcs_yes"/>
    <n v="95"/>
    <n v="0.82104999999999995"/>
  </r>
  <r>
    <s v="NAoPri"/>
    <n v="2020"/>
    <s v="Q3"/>
    <s v="Q3-2020"/>
    <x v="77"/>
    <x v="77"/>
    <s v="E56000031"/>
    <s v="East Midlands"/>
    <s v="bcs_yes"/>
    <n v="122"/>
    <n v="0.81967000000000001"/>
  </r>
  <r>
    <s v="NAoPri"/>
    <n v="2020"/>
    <s v="Q4"/>
    <s v="Q4-2020"/>
    <x v="77"/>
    <x v="77"/>
    <s v="E56000031"/>
    <s v="East Midlands"/>
    <s v="bcs_yes"/>
    <n v="157"/>
    <n v="0.87261"/>
  </r>
  <r>
    <s v="NAoPri"/>
    <n v="2021"/>
    <s v="Q1"/>
    <s v="Q1-2021"/>
    <x v="77"/>
    <x v="77"/>
    <s v="E56000031"/>
    <s v="East Midlands"/>
    <s v="bcs_yes"/>
    <n v="152"/>
    <n v="0.875"/>
  </r>
  <r>
    <s v="NAoPri"/>
    <n v="2021"/>
    <s v="Q2"/>
    <s v="Q2-2021"/>
    <x v="77"/>
    <x v="77"/>
    <s v="E56000031"/>
    <s v="East Midlands"/>
    <s v="bcs_yes"/>
    <n v="152"/>
    <n v="0.84211000000000003"/>
  </r>
  <r>
    <s v="NAoPri"/>
    <n v="2021"/>
    <s v="Q3"/>
    <s v="Q3-2021"/>
    <x v="77"/>
    <x v="77"/>
    <s v="E56000031"/>
    <s v="East Midlands"/>
    <s v="bcs_yes"/>
    <n v="188"/>
    <n v="0.87766"/>
  </r>
  <r>
    <s v="NAoPri"/>
    <n v="2021"/>
    <s v="Q4"/>
    <s v="Q4-2021"/>
    <x v="77"/>
    <x v="77"/>
    <s v="E56000031"/>
    <s v="East Midlands"/>
    <s v="bcs_yes"/>
    <n v="163"/>
    <n v="0.90183999999999997"/>
  </r>
  <r>
    <s v="NAoPri"/>
    <n v="2022"/>
    <s v="Q1"/>
    <s v="Q1-2022"/>
    <x v="77"/>
    <x v="77"/>
    <s v="E56000031"/>
    <s v="East Midlands"/>
    <s v="bcs_yes"/>
    <n v="147"/>
    <n v="0.87075000000000002"/>
  </r>
  <r>
    <s v="NAoPri"/>
    <n v="2022"/>
    <s v="Q2"/>
    <s v="Q2-2022"/>
    <x v="77"/>
    <x v="77"/>
    <s v="E56000031"/>
    <s v="East Midlands"/>
    <s v="bcs_yes"/>
    <n v="134"/>
    <n v="0.85821000000000003"/>
  </r>
  <r>
    <s v="NAoPri"/>
    <n v="2022"/>
    <s v="Q3"/>
    <s v="Q3-2022"/>
    <x v="77"/>
    <x v="77"/>
    <s v="E56000031"/>
    <s v="East Midlands"/>
    <s v="bcs_yes"/>
    <n v="172"/>
    <n v="0.86628000000000005"/>
  </r>
  <r>
    <s v="NAoPri"/>
    <n v="2022"/>
    <s v="Q4"/>
    <s v="Q4-2022"/>
    <x v="77"/>
    <x v="77"/>
    <s v="E56000031"/>
    <s v="East Midlands"/>
    <s v="bcs_yes"/>
    <n v="170"/>
    <n v="0.90588000000000002"/>
  </r>
  <r>
    <s v="NAoPri"/>
    <n v="2023"/>
    <s v="Q1"/>
    <s v="Q1-2023"/>
    <x v="77"/>
    <x v="77"/>
    <s v="E56000031"/>
    <s v="East Midlands"/>
    <s v="bcs_yes"/>
    <n v="166"/>
    <n v="0.81928000000000001"/>
  </r>
  <r>
    <s v="NAoPri"/>
    <n v="2018"/>
    <s v="Q1"/>
    <s v="Q1-2018"/>
    <x v="78"/>
    <x v="78"/>
    <s v="E56000034"/>
    <s v="Thames Valley"/>
    <s v="bcs_yes"/>
    <n v="151"/>
    <n v="0.92052999999999996"/>
  </r>
  <r>
    <s v="NAoPri"/>
    <n v="2018"/>
    <s v="Q2"/>
    <s v="Q2-2018"/>
    <x v="78"/>
    <x v="78"/>
    <s v="E56000034"/>
    <s v="Thames Valley"/>
    <s v="bcs_yes"/>
    <n v="154"/>
    <n v="0.90259999999999996"/>
  </r>
  <r>
    <s v="NAoPri"/>
    <n v="2018"/>
    <s v="Q3"/>
    <s v="Q3-2018"/>
    <x v="78"/>
    <x v="78"/>
    <s v="E56000034"/>
    <s v="Thames Valley"/>
    <s v="bcs_yes"/>
    <n v="179"/>
    <n v="0.80447000000000002"/>
  </r>
  <r>
    <s v="NAoPri"/>
    <n v="2018"/>
    <s v="Q4"/>
    <s v="Q4-2018"/>
    <x v="78"/>
    <x v="78"/>
    <s v="E56000034"/>
    <s v="Thames Valley"/>
    <s v="bcs_yes"/>
    <n v="155"/>
    <n v="0.88387000000000004"/>
  </r>
  <r>
    <s v="NAoPri"/>
    <n v="2019"/>
    <s v="Q1"/>
    <s v="Q1-2019"/>
    <x v="78"/>
    <x v="78"/>
    <s v="E56000034"/>
    <s v="Thames Valley"/>
    <s v="bcs_yes"/>
    <n v="147"/>
    <n v="0.82313000000000003"/>
  </r>
  <r>
    <s v="NAoPri"/>
    <n v="2019"/>
    <s v="Q2"/>
    <s v="Q2-2019"/>
    <x v="78"/>
    <x v="78"/>
    <s v="E56000034"/>
    <s v="Thames Valley"/>
    <s v="bcs_yes"/>
    <n v="160"/>
    <n v="0.86875000000000002"/>
  </r>
  <r>
    <s v="NAoPri"/>
    <n v="2019"/>
    <s v="Q3"/>
    <s v="Q3-2019"/>
    <x v="78"/>
    <x v="78"/>
    <s v="E56000034"/>
    <s v="Thames Valley"/>
    <s v="bcs_yes"/>
    <n v="182"/>
    <n v="0.85165000000000002"/>
  </r>
  <r>
    <s v="NAoPri"/>
    <n v="2019"/>
    <s v="Q4"/>
    <s v="Q4-2019"/>
    <x v="78"/>
    <x v="78"/>
    <s v="E56000034"/>
    <s v="Thames Valley"/>
    <s v="bcs_yes"/>
    <n v="149"/>
    <n v="0.81879000000000002"/>
  </r>
  <r>
    <s v="NAoPri"/>
    <n v="2020"/>
    <s v="Q1"/>
    <s v="Q1-2020"/>
    <x v="78"/>
    <x v="78"/>
    <s v="E56000034"/>
    <s v="Thames Valley"/>
    <s v="bcs_yes"/>
    <n v="156"/>
    <n v="0.76922999999999997"/>
  </r>
  <r>
    <s v="NAoPri"/>
    <n v="2020"/>
    <s v="Q2"/>
    <s v="Q2-2020"/>
    <x v="78"/>
    <x v="78"/>
    <s v="E56000034"/>
    <s v="Thames Valley"/>
    <s v="bcs_yes"/>
    <n v="86"/>
    <n v="0.75580999999999998"/>
  </r>
  <r>
    <s v="NAoPri"/>
    <n v="2020"/>
    <s v="Q3"/>
    <s v="Q3-2020"/>
    <x v="78"/>
    <x v="78"/>
    <s v="E56000034"/>
    <s v="Thames Valley"/>
    <s v="bcs_yes"/>
    <n v="135"/>
    <n v="0.79259000000000002"/>
  </r>
  <r>
    <s v="NAoPri"/>
    <n v="2020"/>
    <s v="Q4"/>
    <s v="Q4-2020"/>
    <x v="78"/>
    <x v="78"/>
    <s v="E56000034"/>
    <s v="Thames Valley"/>
    <s v="bcs_yes"/>
    <n v="154"/>
    <n v="0.86363999999999996"/>
  </r>
  <r>
    <s v="NAoPri"/>
    <n v="2021"/>
    <s v="Q1"/>
    <s v="Q1-2021"/>
    <x v="78"/>
    <x v="78"/>
    <s v="E56000034"/>
    <s v="Thames Valley"/>
    <s v="bcs_yes"/>
    <n v="168"/>
    <n v="0.86309999999999998"/>
  </r>
  <r>
    <s v="NAoPri"/>
    <n v="2021"/>
    <s v="Q2"/>
    <s v="Q2-2021"/>
    <x v="78"/>
    <x v="78"/>
    <s v="E56000034"/>
    <s v="Thames Valley"/>
    <s v="bcs_yes"/>
    <n v="163"/>
    <n v="0.82821999999999996"/>
  </r>
  <r>
    <s v="NAoPri"/>
    <n v="2021"/>
    <s v="Q3"/>
    <s v="Q3-2021"/>
    <x v="78"/>
    <x v="78"/>
    <s v="E56000034"/>
    <s v="Thames Valley"/>
    <s v="bcs_yes"/>
    <n v="185"/>
    <n v="0.80540999999999996"/>
  </r>
  <r>
    <s v="NAoPri"/>
    <n v="2021"/>
    <s v="Q4"/>
    <s v="Q4-2021"/>
    <x v="78"/>
    <x v="78"/>
    <s v="E56000034"/>
    <s v="Thames Valley"/>
    <s v="bcs_yes"/>
    <n v="190"/>
    <n v="0.83157999999999999"/>
  </r>
  <r>
    <s v="NAoPri"/>
    <n v="2022"/>
    <s v="Q1"/>
    <s v="Q1-2022"/>
    <x v="78"/>
    <x v="78"/>
    <s v="E56000034"/>
    <s v="Thames Valley"/>
    <s v="bcs_yes"/>
    <n v="148"/>
    <n v="0.80405000000000004"/>
  </r>
  <r>
    <s v="NAoPri"/>
    <n v="2022"/>
    <s v="Q2"/>
    <s v="Q2-2022"/>
    <x v="78"/>
    <x v="78"/>
    <s v="E56000034"/>
    <s v="Thames Valley"/>
    <s v="bcs_yes"/>
    <n v="139"/>
    <n v="0.86331000000000002"/>
  </r>
  <r>
    <s v="NAoPri"/>
    <n v="2022"/>
    <s v="Q3"/>
    <s v="Q3-2022"/>
    <x v="78"/>
    <x v="78"/>
    <s v="E56000034"/>
    <s v="Thames Valley"/>
    <s v="bcs_yes"/>
    <n v="164"/>
    <n v="0.87805"/>
  </r>
  <r>
    <s v="NAoPri"/>
    <n v="2022"/>
    <s v="Q4"/>
    <s v="Q4-2022"/>
    <x v="78"/>
    <x v="78"/>
    <s v="E56000034"/>
    <s v="Thames Valley"/>
    <s v="bcs_yes"/>
    <n v="195"/>
    <n v="0.78974"/>
  </r>
  <r>
    <s v="NAoPri"/>
    <n v="2023"/>
    <s v="Q1"/>
    <s v="Q1-2023"/>
    <x v="78"/>
    <x v="78"/>
    <s v="E56000034"/>
    <s v="Thames Valley"/>
    <s v="bcs_yes"/>
    <n v="168"/>
    <n v="0.77976000000000001"/>
  </r>
  <r>
    <s v="NAoPri"/>
    <n v="2018"/>
    <s v="Q1"/>
    <s v="Q1-2018"/>
    <x v="79"/>
    <x v="79"/>
    <s v="E56000014"/>
    <s v="Peninsula"/>
    <s v="bcs_yes"/>
    <n v="406"/>
    <n v="0.86453000000000002"/>
  </r>
  <r>
    <s v="NAoPri"/>
    <n v="2018"/>
    <s v="Q2"/>
    <s v="Q2-2018"/>
    <x v="79"/>
    <x v="79"/>
    <s v="E56000014"/>
    <s v="Peninsula"/>
    <s v="bcs_yes"/>
    <n v="449"/>
    <n v="0.89532"/>
  </r>
  <r>
    <s v="NAoPri"/>
    <n v="2018"/>
    <s v="Q3"/>
    <s v="Q3-2018"/>
    <x v="79"/>
    <x v="79"/>
    <s v="E56000014"/>
    <s v="Peninsula"/>
    <s v="bcs_yes"/>
    <n v="517"/>
    <n v="0.87814000000000003"/>
  </r>
  <r>
    <s v="NAoPri"/>
    <n v="2018"/>
    <s v="Q4"/>
    <s v="Q4-2018"/>
    <x v="79"/>
    <x v="79"/>
    <s v="E56000014"/>
    <s v="Peninsula"/>
    <s v="bcs_yes"/>
    <n v="448"/>
    <n v="0.86829999999999996"/>
  </r>
  <r>
    <s v="NAoPri"/>
    <n v="2019"/>
    <s v="Q1"/>
    <s v="Q1-2019"/>
    <x v="79"/>
    <x v="79"/>
    <s v="E56000014"/>
    <s v="Peninsula"/>
    <s v="bcs_yes"/>
    <n v="397"/>
    <n v="0.86902000000000001"/>
  </r>
  <r>
    <s v="NAoPri"/>
    <n v="2019"/>
    <s v="Q2"/>
    <s v="Q2-2019"/>
    <x v="79"/>
    <x v="79"/>
    <s v="E56000014"/>
    <s v="Peninsula"/>
    <s v="bcs_yes"/>
    <n v="517"/>
    <n v="0.87041000000000002"/>
  </r>
  <r>
    <s v="NAoPri"/>
    <n v="2019"/>
    <s v="Q3"/>
    <s v="Q3-2019"/>
    <x v="79"/>
    <x v="79"/>
    <s v="E56000014"/>
    <s v="Peninsula"/>
    <s v="bcs_yes"/>
    <n v="463"/>
    <n v="0.87256999999999996"/>
  </r>
  <r>
    <s v="NAoPri"/>
    <n v="2019"/>
    <s v="Q4"/>
    <s v="Q4-2019"/>
    <x v="79"/>
    <x v="79"/>
    <s v="E56000014"/>
    <s v="Peninsula"/>
    <s v="bcs_yes"/>
    <n v="408"/>
    <n v="0.85784000000000005"/>
  </r>
  <r>
    <s v="NAoPri"/>
    <n v="2020"/>
    <s v="Q1"/>
    <s v="Q1-2020"/>
    <x v="79"/>
    <x v="79"/>
    <s v="E56000014"/>
    <s v="Peninsula"/>
    <s v="bcs_yes"/>
    <n v="432"/>
    <n v="0.84491000000000005"/>
  </r>
  <r>
    <s v="NAoPri"/>
    <n v="2020"/>
    <s v="Q2"/>
    <s v="Q2-2020"/>
    <x v="79"/>
    <x v="79"/>
    <s v="E56000014"/>
    <s v="Peninsula"/>
    <s v="bcs_yes"/>
    <n v="272"/>
    <n v="0.80147000000000002"/>
  </r>
  <r>
    <s v="NAoPri"/>
    <n v="2020"/>
    <s v="Q3"/>
    <s v="Q3-2020"/>
    <x v="79"/>
    <x v="79"/>
    <s v="E56000014"/>
    <s v="Peninsula"/>
    <s v="bcs_yes"/>
    <n v="378"/>
    <n v="0.85185"/>
  </r>
  <r>
    <s v="NAoPri"/>
    <n v="2020"/>
    <s v="Q4"/>
    <s v="Q4-2020"/>
    <x v="79"/>
    <x v="79"/>
    <s v="E56000014"/>
    <s v="Peninsula"/>
    <s v="bcs_yes"/>
    <n v="401"/>
    <n v="0.87780999999999998"/>
  </r>
  <r>
    <s v="NAoPri"/>
    <n v="2021"/>
    <s v="Q1"/>
    <s v="Q1-2021"/>
    <x v="79"/>
    <x v="79"/>
    <s v="E56000014"/>
    <s v="Peninsula"/>
    <s v="bcs_yes"/>
    <n v="389"/>
    <n v="0.87661"/>
  </r>
  <r>
    <s v="NAoPri"/>
    <n v="2021"/>
    <s v="Q2"/>
    <s v="Q2-2021"/>
    <x v="79"/>
    <x v="79"/>
    <s v="E56000014"/>
    <s v="Peninsula"/>
    <s v="bcs_yes"/>
    <n v="466"/>
    <n v="0.88412000000000002"/>
  </r>
  <r>
    <s v="NAoPri"/>
    <n v="2021"/>
    <s v="Q3"/>
    <s v="Q3-2021"/>
    <x v="79"/>
    <x v="79"/>
    <s v="E56000014"/>
    <s v="Peninsula"/>
    <s v="bcs_yes"/>
    <n v="460"/>
    <n v="0.86087000000000002"/>
  </r>
  <r>
    <s v="NAoPri"/>
    <n v="2021"/>
    <s v="Q4"/>
    <s v="Q4-2021"/>
    <x v="79"/>
    <x v="79"/>
    <s v="E56000014"/>
    <s v="Peninsula"/>
    <s v="bcs_yes"/>
    <n v="455"/>
    <n v="0.90549000000000002"/>
  </r>
  <r>
    <s v="NAoPri"/>
    <n v="2022"/>
    <s v="Q1"/>
    <s v="Q1-2022"/>
    <x v="79"/>
    <x v="79"/>
    <s v="E56000014"/>
    <s v="Peninsula"/>
    <s v="bcs_yes"/>
    <n v="458"/>
    <n v="0.9083"/>
  </r>
  <r>
    <s v="NAoPri"/>
    <n v="2022"/>
    <s v="Q2"/>
    <s v="Q2-2022"/>
    <x v="79"/>
    <x v="79"/>
    <s v="E56000014"/>
    <s v="Peninsula"/>
    <s v="bcs_yes"/>
    <n v="476"/>
    <n v="0.89285999999999999"/>
  </r>
  <r>
    <s v="NAoPri"/>
    <n v="2022"/>
    <s v="Q3"/>
    <s v="Q3-2022"/>
    <x v="79"/>
    <x v="79"/>
    <s v="E56000014"/>
    <s v="Peninsula"/>
    <s v="bcs_yes"/>
    <n v="436"/>
    <n v="0.87844"/>
  </r>
  <r>
    <s v="NAoPri"/>
    <n v="2022"/>
    <s v="Q4"/>
    <s v="Q4-2022"/>
    <x v="79"/>
    <x v="79"/>
    <s v="E56000014"/>
    <s v="Peninsula"/>
    <s v="bcs_yes"/>
    <n v="425"/>
    <n v="0.90588000000000002"/>
  </r>
  <r>
    <s v="NAoPri"/>
    <n v="2023"/>
    <s v="Q1"/>
    <s v="Q1-2023"/>
    <x v="79"/>
    <x v="79"/>
    <s v="E56000014"/>
    <s v="Peninsula"/>
    <s v="bcs_yes"/>
    <n v="457"/>
    <n v="0.90153000000000005"/>
  </r>
  <r>
    <s v="NAoPri"/>
    <n v="2018"/>
    <s v="Q1"/>
    <s v="Q1-2018"/>
    <x v="80"/>
    <x v="80"/>
    <s v="E56000016"/>
    <s v="Wessex"/>
    <s v="bcs_yes"/>
    <n v="117"/>
    <n v="0.82050999999999996"/>
  </r>
  <r>
    <s v="NAoPri"/>
    <n v="2018"/>
    <s v="Q2"/>
    <s v="Q2-2018"/>
    <x v="80"/>
    <x v="80"/>
    <s v="E56000016"/>
    <s v="Wessex"/>
    <s v="bcs_yes"/>
    <n v="136"/>
    <n v="0.86765000000000003"/>
  </r>
  <r>
    <s v="NAoPri"/>
    <n v="2018"/>
    <s v="Q3"/>
    <s v="Q3-2018"/>
    <x v="80"/>
    <x v="80"/>
    <s v="E56000016"/>
    <s v="Wessex"/>
    <s v="bcs_yes"/>
    <n v="158"/>
    <n v="0.87341999999999997"/>
  </r>
  <r>
    <s v="NAoPri"/>
    <n v="2018"/>
    <s v="Q4"/>
    <s v="Q4-2018"/>
    <x v="80"/>
    <x v="80"/>
    <s v="E56000016"/>
    <s v="Wessex"/>
    <s v="bcs_yes"/>
    <n v="122"/>
    <n v="0.89344000000000001"/>
  </r>
  <r>
    <s v="NAoPri"/>
    <n v="2019"/>
    <s v="Q1"/>
    <s v="Q1-2019"/>
    <x v="80"/>
    <x v="80"/>
    <s v="E56000016"/>
    <s v="Wessex"/>
    <s v="bcs_yes"/>
    <n v="143"/>
    <n v="0.83216999999999997"/>
  </r>
  <r>
    <s v="NAoPri"/>
    <n v="2019"/>
    <s v="Q2"/>
    <s v="Q2-2019"/>
    <x v="80"/>
    <x v="80"/>
    <s v="E56000016"/>
    <s v="Wessex"/>
    <s v="bcs_yes"/>
    <n v="125"/>
    <n v="0.84799999999999998"/>
  </r>
  <r>
    <s v="NAoPri"/>
    <n v="2019"/>
    <s v="Q3"/>
    <s v="Q3-2019"/>
    <x v="80"/>
    <x v="80"/>
    <s v="E56000016"/>
    <s v="Wessex"/>
    <s v="bcs_yes"/>
    <n v="126"/>
    <n v="0.84921000000000002"/>
  </r>
  <r>
    <s v="NAoPri"/>
    <n v="2019"/>
    <s v="Q4"/>
    <s v="Q4-2019"/>
    <x v="80"/>
    <x v="80"/>
    <s v="E56000016"/>
    <s v="Wessex"/>
    <s v="bcs_yes"/>
    <n v="148"/>
    <n v="0.91215999999999997"/>
  </r>
  <r>
    <s v="NAoPri"/>
    <n v="2020"/>
    <s v="Q1"/>
    <s v="Q1-2020"/>
    <x v="80"/>
    <x v="80"/>
    <s v="E56000016"/>
    <s v="Wessex"/>
    <s v="bcs_yes"/>
    <n v="104"/>
    <n v="0.83653999999999995"/>
  </r>
  <r>
    <s v="NAoPri"/>
    <n v="2020"/>
    <s v="Q2"/>
    <s v="Q2-2020"/>
    <x v="80"/>
    <x v="80"/>
    <s v="E56000016"/>
    <s v="Wessex"/>
    <s v="bcs_yes"/>
    <n v="77"/>
    <n v="0.84416000000000002"/>
  </r>
  <r>
    <s v="NAoPri"/>
    <n v="2020"/>
    <s v="Q3"/>
    <s v="Q3-2020"/>
    <x v="80"/>
    <x v="80"/>
    <s v="E56000016"/>
    <s v="Wessex"/>
    <s v="bcs_yes"/>
    <n v="107"/>
    <n v="0.77569999999999995"/>
  </r>
  <r>
    <s v="NAoPri"/>
    <n v="2020"/>
    <s v="Q4"/>
    <s v="Q4-2020"/>
    <x v="80"/>
    <x v="80"/>
    <s v="E56000016"/>
    <s v="Wessex"/>
    <s v="bcs_yes"/>
    <n v="96"/>
    <n v="0.83333000000000002"/>
  </r>
  <r>
    <s v="NAoPri"/>
    <n v="2021"/>
    <s v="Q1"/>
    <s v="Q1-2021"/>
    <x v="80"/>
    <x v="80"/>
    <s v="E56000016"/>
    <s v="Wessex"/>
    <s v="bcs_yes"/>
    <n v="124"/>
    <n v="0.90322999999999998"/>
  </r>
  <r>
    <s v="NAoPri"/>
    <n v="2021"/>
    <s v="Q2"/>
    <s v="Q2-2021"/>
    <x v="80"/>
    <x v="80"/>
    <s v="E56000016"/>
    <s v="Wessex"/>
    <s v="bcs_yes"/>
    <n v="131"/>
    <n v="0.87785999999999997"/>
  </r>
  <r>
    <s v="NAoPri"/>
    <n v="2021"/>
    <s v="Q3"/>
    <s v="Q3-2021"/>
    <x v="80"/>
    <x v="80"/>
    <s v="E56000016"/>
    <s v="Wessex"/>
    <s v="bcs_yes"/>
    <n v="165"/>
    <n v="0.87878999999999996"/>
  </r>
  <r>
    <s v="NAoPri"/>
    <n v="2021"/>
    <s v="Q4"/>
    <s v="Q4-2021"/>
    <x v="80"/>
    <x v="80"/>
    <s v="E56000016"/>
    <s v="Wessex"/>
    <s v="bcs_yes"/>
    <n v="141"/>
    <n v="0.90071000000000001"/>
  </r>
  <r>
    <s v="NAoPri"/>
    <n v="2022"/>
    <s v="Q1"/>
    <s v="Q1-2022"/>
    <x v="80"/>
    <x v="80"/>
    <s v="E56000016"/>
    <s v="Wessex"/>
    <s v="bcs_yes"/>
    <n v="153"/>
    <n v="0.92810000000000004"/>
  </r>
  <r>
    <s v="NAoPri"/>
    <n v="2022"/>
    <s v="Q2"/>
    <s v="Q2-2022"/>
    <x v="80"/>
    <x v="80"/>
    <s v="E56000016"/>
    <s v="Wessex"/>
    <s v="bcs_yes"/>
    <n v="144"/>
    <n v="0.875"/>
  </r>
  <r>
    <s v="NAoPri"/>
    <n v="2022"/>
    <s v="Q3"/>
    <s v="Q3-2022"/>
    <x v="80"/>
    <x v="80"/>
    <s v="E56000016"/>
    <s v="Wessex"/>
    <s v="bcs_yes"/>
    <n v="153"/>
    <n v="0.88234999999999997"/>
  </r>
  <r>
    <s v="NAoPri"/>
    <n v="2022"/>
    <s v="Q4"/>
    <s v="Q4-2022"/>
    <x v="80"/>
    <x v="80"/>
    <s v="E56000016"/>
    <s v="Wessex"/>
    <s v="bcs_yes"/>
    <n v="140"/>
    <n v="0.92857000000000001"/>
  </r>
  <r>
    <s v="NAoPri"/>
    <n v="2023"/>
    <s v="Q1"/>
    <s v="Q1-2023"/>
    <x v="80"/>
    <x v="80"/>
    <s v="E56000016"/>
    <s v="Wessex"/>
    <s v="bcs_yes"/>
    <n v="131"/>
    <n v="0.88549999999999995"/>
  </r>
  <r>
    <s v="NAoPri"/>
    <n v="2018"/>
    <s v="Q1"/>
    <s v="Q1-2018"/>
    <x v="81"/>
    <x v="81"/>
    <s v="E56000035"/>
    <s v="East of England"/>
    <s v="bcs_yes"/>
    <n v="58"/>
    <n v="0.79310000000000003"/>
  </r>
  <r>
    <s v="NAoPri"/>
    <n v="2018"/>
    <s v="Q2"/>
    <s v="Q2-2018"/>
    <x v="81"/>
    <x v="81"/>
    <s v="E56000035"/>
    <s v="East of England"/>
    <s v="bcs_yes"/>
    <n v="70"/>
    <n v="0.85714000000000001"/>
  </r>
  <r>
    <s v="NAoPri"/>
    <n v="2018"/>
    <s v="Q3"/>
    <s v="Q3-2018"/>
    <x v="81"/>
    <x v="81"/>
    <s v="E56000035"/>
    <s v="East of England"/>
    <s v="bcs_yes"/>
    <n v="74"/>
    <n v="0.86485999999999996"/>
  </r>
  <r>
    <s v="NAoPri"/>
    <n v="2018"/>
    <s v="Q4"/>
    <s v="Q4-2018"/>
    <x v="81"/>
    <x v="81"/>
    <s v="E56000035"/>
    <s v="East of England"/>
    <s v="bcs_yes"/>
    <n v="78"/>
    <n v="0.88461999999999996"/>
  </r>
  <r>
    <s v="NAoPri"/>
    <n v="2019"/>
    <s v="Q1"/>
    <s v="Q1-2019"/>
    <x v="81"/>
    <x v="81"/>
    <s v="E56000035"/>
    <s v="East of England"/>
    <s v="bcs_yes"/>
    <n v="69"/>
    <n v="0.81159000000000003"/>
  </r>
  <r>
    <s v="NAoPri"/>
    <n v="2019"/>
    <s v="Q2"/>
    <s v="Q2-2019"/>
    <x v="81"/>
    <x v="81"/>
    <s v="E56000035"/>
    <s v="East of England"/>
    <s v="bcs_yes"/>
    <n v="67"/>
    <n v="0.83582000000000001"/>
  </r>
  <r>
    <s v="NAoPri"/>
    <n v="2019"/>
    <s v="Q3"/>
    <s v="Q3-2019"/>
    <x v="81"/>
    <x v="81"/>
    <s v="E56000035"/>
    <s v="East of England"/>
    <s v="bcs_yes"/>
    <n v="87"/>
    <n v="0.82759000000000005"/>
  </r>
  <r>
    <s v="NAoPri"/>
    <n v="2019"/>
    <s v="Q4"/>
    <s v="Q4-2019"/>
    <x v="81"/>
    <x v="81"/>
    <s v="E56000035"/>
    <s v="East of England"/>
    <s v="bcs_yes"/>
    <n v="80"/>
    <n v="0.92500000000000004"/>
  </r>
  <r>
    <s v="NAoPri"/>
    <n v="2020"/>
    <s v="Q1"/>
    <s v="Q1-2020"/>
    <x v="81"/>
    <x v="81"/>
    <s v="E56000035"/>
    <s v="East of England"/>
    <s v="bcs_yes"/>
    <n v="65"/>
    <n v="0.73846000000000001"/>
  </r>
  <r>
    <s v="NAoPri"/>
    <n v="2020"/>
    <s v="Q2"/>
    <s v="Q2-2020"/>
    <x v="81"/>
    <x v="81"/>
    <s v="E56000035"/>
    <s v="East of England"/>
    <s v="bcs_yes"/>
    <n v="31"/>
    <n v="0.74194000000000004"/>
  </r>
  <r>
    <s v="NAoPri"/>
    <n v="2020"/>
    <s v="Q3"/>
    <s v="Q3-2020"/>
    <x v="81"/>
    <x v="81"/>
    <s v="E56000035"/>
    <s v="East of England"/>
    <s v="bcs_yes"/>
    <n v="42"/>
    <n v="0.78571000000000002"/>
  </r>
  <r>
    <s v="NAoPri"/>
    <n v="2020"/>
    <s v="Q4"/>
    <s v="Q4-2020"/>
    <x v="81"/>
    <x v="81"/>
    <s v="E56000035"/>
    <s v="East of England"/>
    <s v="bcs_yes"/>
    <n v="60"/>
    <n v="0.85"/>
  </r>
  <r>
    <s v="NAoPri"/>
    <n v="2021"/>
    <s v="Q1"/>
    <s v="Q1-2021"/>
    <x v="81"/>
    <x v="81"/>
    <s v="E56000035"/>
    <s v="East of England"/>
    <s v="bcs_yes"/>
    <n v="52"/>
    <n v="0.88461999999999996"/>
  </r>
  <r>
    <s v="NAoPri"/>
    <n v="2021"/>
    <s v="Q2"/>
    <s v="Q2-2021"/>
    <x v="81"/>
    <x v="81"/>
    <s v="E56000035"/>
    <s v="East of England"/>
    <s v="bcs_yes"/>
    <n v="85"/>
    <n v="0.8"/>
  </r>
  <r>
    <s v="NAoPri"/>
    <n v="2021"/>
    <s v="Q3"/>
    <s v="Q3-2021"/>
    <x v="81"/>
    <x v="81"/>
    <s v="E56000035"/>
    <s v="East of England"/>
    <s v="bcs_yes"/>
    <n v="69"/>
    <n v="0.82608999999999999"/>
  </r>
  <r>
    <s v="NAoPri"/>
    <n v="2021"/>
    <s v="Q4"/>
    <s v="Q4-2021"/>
    <x v="81"/>
    <x v="81"/>
    <s v="E56000035"/>
    <s v="East of England"/>
    <s v="bcs_yes"/>
    <n v="65"/>
    <n v="0.78461999999999998"/>
  </r>
  <r>
    <s v="NAoPri"/>
    <n v="2022"/>
    <s v="Q1"/>
    <s v="Q1-2022"/>
    <x v="81"/>
    <x v="81"/>
    <s v="E56000035"/>
    <s v="East of England"/>
    <s v="bcs_yes"/>
    <n v="78"/>
    <n v="0.80769000000000002"/>
  </r>
  <r>
    <s v="NAoPri"/>
    <n v="2022"/>
    <s v="Q2"/>
    <s v="Q2-2022"/>
    <x v="81"/>
    <x v="81"/>
    <s v="E56000035"/>
    <s v="East of England"/>
    <s v="bcs_yes"/>
    <n v="68"/>
    <n v="0.77941000000000005"/>
  </r>
  <r>
    <s v="NAoPri"/>
    <n v="2022"/>
    <s v="Q3"/>
    <s v="Q3-2022"/>
    <x v="81"/>
    <x v="81"/>
    <s v="E56000035"/>
    <s v="East of England"/>
    <s v="bcs_yes"/>
    <n v="76"/>
    <n v="0.92105000000000004"/>
  </r>
  <r>
    <s v="NAoPri"/>
    <n v="2022"/>
    <s v="Q4"/>
    <s v="Q4-2022"/>
    <x v="81"/>
    <x v="81"/>
    <s v="E56000035"/>
    <s v="East of England"/>
    <s v="bcs_yes"/>
    <n v="65"/>
    <n v="0.84614999999999996"/>
  </r>
  <r>
    <s v="NAoPri"/>
    <n v="2023"/>
    <s v="Q1"/>
    <s v="Q1-2023"/>
    <x v="81"/>
    <x v="81"/>
    <s v="E56000035"/>
    <s v="East of England"/>
    <s v="bcs_yes"/>
    <n v="64"/>
    <n v="0.8125"/>
  </r>
  <r>
    <s v="NAoPri"/>
    <n v="2018"/>
    <s v="Q1"/>
    <s v="Q1-2018"/>
    <x v="82"/>
    <x v="82"/>
    <s v="E56000035"/>
    <s v="East of England"/>
    <s v="bcs_yes"/>
    <n v="43"/>
    <n v="0.83721000000000001"/>
  </r>
  <r>
    <s v="NAoPri"/>
    <n v="2018"/>
    <s v="Q2"/>
    <s v="Q2-2018"/>
    <x v="82"/>
    <x v="82"/>
    <s v="E56000035"/>
    <s v="East of England"/>
    <s v="bcs_yes"/>
    <n v="53"/>
    <n v="0.94340000000000002"/>
  </r>
  <r>
    <s v="NAoPri"/>
    <n v="2018"/>
    <s v="Q3"/>
    <s v="Q3-2018"/>
    <x v="82"/>
    <x v="82"/>
    <s v="E56000035"/>
    <s v="East of England"/>
    <s v="bcs_yes"/>
    <n v="55"/>
    <n v="0.85455000000000003"/>
  </r>
  <r>
    <s v="NAoPri"/>
    <n v="2018"/>
    <s v="Q4"/>
    <s v="Q4-2018"/>
    <x v="82"/>
    <x v="82"/>
    <s v="E56000035"/>
    <s v="East of England"/>
    <s v="bcs_yes"/>
    <n v="64"/>
    <n v="0.82813000000000003"/>
  </r>
  <r>
    <s v="NAoPri"/>
    <n v="2019"/>
    <s v="Q1"/>
    <s v="Q1-2019"/>
    <x v="82"/>
    <x v="82"/>
    <s v="E56000035"/>
    <s v="East of England"/>
    <s v="bcs_yes"/>
    <n v="61"/>
    <n v="0.90164"/>
  </r>
  <r>
    <s v="NAoPri"/>
    <n v="2019"/>
    <s v="Q2"/>
    <s v="Q2-2019"/>
    <x v="82"/>
    <x v="82"/>
    <s v="E56000035"/>
    <s v="East of England"/>
    <s v="bcs_yes"/>
    <n v="69"/>
    <n v="0.86956999999999995"/>
  </r>
  <r>
    <s v="NAoPri"/>
    <n v="2019"/>
    <s v="Q3"/>
    <s v="Q3-2019"/>
    <x v="82"/>
    <x v="82"/>
    <s v="E56000035"/>
    <s v="East of England"/>
    <s v="bcs_yes"/>
    <n v="63"/>
    <n v="0.84126999999999996"/>
  </r>
  <r>
    <s v="NAoPri"/>
    <n v="2019"/>
    <s v="Q4"/>
    <s v="Q4-2019"/>
    <x v="82"/>
    <x v="82"/>
    <s v="E56000035"/>
    <s v="East of England"/>
    <s v="bcs_yes"/>
    <n v="50"/>
    <n v="0.84"/>
  </r>
  <r>
    <s v="NAoPri"/>
    <n v="2020"/>
    <s v="Q1"/>
    <s v="Q1-2020"/>
    <x v="82"/>
    <x v="82"/>
    <s v="E56000035"/>
    <s v="East of England"/>
    <s v="bcs_yes"/>
    <n v="65"/>
    <n v="0.8"/>
  </r>
  <r>
    <s v="NAoPri"/>
    <n v="2020"/>
    <s v="Q2"/>
    <s v="Q2-2020"/>
    <x v="82"/>
    <x v="82"/>
    <s v="E56000035"/>
    <s v="East of England"/>
    <s v="bcs_yes"/>
    <n v="19"/>
    <n v="0.63158000000000003"/>
  </r>
  <r>
    <s v="NAoPri"/>
    <n v="2020"/>
    <s v="Q3"/>
    <s v="Q3-2020"/>
    <x v="82"/>
    <x v="82"/>
    <s v="E56000035"/>
    <s v="East of England"/>
    <s v="bcs_yes"/>
    <n v="42"/>
    <n v="0.83333000000000002"/>
  </r>
  <r>
    <s v="NAoPri"/>
    <n v="2020"/>
    <s v="Q4"/>
    <s v="Q4-2020"/>
    <x v="82"/>
    <x v="82"/>
    <s v="E56000035"/>
    <s v="East of England"/>
    <s v="bcs_yes"/>
    <n v="51"/>
    <n v="0.88234999999999997"/>
  </r>
  <r>
    <s v="NAoPri"/>
    <n v="2021"/>
    <s v="Q1"/>
    <s v="Q1-2021"/>
    <x v="82"/>
    <x v="82"/>
    <s v="E56000035"/>
    <s v="East of England"/>
    <s v="bcs_yes"/>
    <n v="53"/>
    <n v="0.96226"/>
  </r>
  <r>
    <s v="NAoPri"/>
    <n v="2021"/>
    <s v="Q2"/>
    <s v="Q2-2021"/>
    <x v="82"/>
    <x v="82"/>
    <s v="E56000035"/>
    <s v="East of England"/>
    <s v="bcs_yes"/>
    <n v="55"/>
    <n v="0.87273000000000001"/>
  </r>
  <r>
    <s v="NAoPri"/>
    <n v="2021"/>
    <s v="Q3"/>
    <s v="Q3-2021"/>
    <x v="82"/>
    <x v="82"/>
    <s v="E56000035"/>
    <s v="East of England"/>
    <s v="bcs_yes"/>
    <n v="56"/>
    <n v="0.91071000000000002"/>
  </r>
  <r>
    <s v="NAoPri"/>
    <n v="2021"/>
    <s v="Q4"/>
    <s v="Q4-2021"/>
    <x v="82"/>
    <x v="82"/>
    <s v="E56000035"/>
    <s v="East of England"/>
    <s v="bcs_yes"/>
    <n v="53"/>
    <n v="0.81132000000000004"/>
  </r>
  <r>
    <s v="NAoPri"/>
    <n v="2022"/>
    <s v="Q1"/>
    <s v="Q1-2022"/>
    <x v="82"/>
    <x v="82"/>
    <s v="E56000035"/>
    <s v="East of England"/>
    <s v="bcs_yes"/>
    <n v="53"/>
    <n v="0.84906000000000004"/>
  </r>
  <r>
    <s v="NAoPri"/>
    <n v="2022"/>
    <s v="Q2"/>
    <s v="Q2-2022"/>
    <x v="82"/>
    <x v="82"/>
    <s v="E56000035"/>
    <s v="East of England"/>
    <s v="bcs_yes"/>
    <n v="71"/>
    <n v="0.95774999999999999"/>
  </r>
  <r>
    <s v="NAoPri"/>
    <n v="2022"/>
    <s v="Q3"/>
    <s v="Q3-2022"/>
    <x v="82"/>
    <x v="82"/>
    <s v="E56000035"/>
    <s v="East of England"/>
    <s v="bcs_yes"/>
    <n v="46"/>
    <n v="0.73912999999999995"/>
  </r>
  <r>
    <s v="NAoPri"/>
    <n v="2022"/>
    <s v="Q4"/>
    <s v="Q4-2022"/>
    <x v="82"/>
    <x v="82"/>
    <s v="E56000035"/>
    <s v="East of England"/>
    <s v="bcs_yes"/>
    <n v="47"/>
    <n v="0.89361999999999997"/>
  </r>
  <r>
    <s v="NAoPri"/>
    <n v="2023"/>
    <s v="Q1"/>
    <s v="Q1-2023"/>
    <x v="82"/>
    <x v="82"/>
    <s v="E56000035"/>
    <s v="East of England"/>
    <s v="bcs_yes"/>
    <n v="39"/>
    <n v="0.97436"/>
  </r>
  <r>
    <s v="NAoPri"/>
    <n v="2018"/>
    <s v="Q1"/>
    <s v="Q1-2018"/>
    <x v="83"/>
    <x v="83"/>
    <s v="E56000025"/>
    <s v="South Yorkshire and Bassetlaw"/>
    <s v="bcs_yes"/>
    <n v="49"/>
    <n v="0.81633"/>
  </r>
  <r>
    <s v="NAoPri"/>
    <n v="2018"/>
    <s v="Q2"/>
    <s v="Q2-2018"/>
    <x v="83"/>
    <x v="83"/>
    <s v="E56000025"/>
    <s v="South Yorkshire and Bassetlaw"/>
    <s v="bcs_yes"/>
    <n v="56"/>
    <n v="0.83928999999999998"/>
  </r>
  <r>
    <s v="NAoPri"/>
    <n v="2018"/>
    <s v="Q3"/>
    <s v="Q3-2018"/>
    <x v="83"/>
    <x v="83"/>
    <s v="E56000025"/>
    <s v="South Yorkshire and Bassetlaw"/>
    <s v="bcs_yes"/>
    <n v="56"/>
    <n v="0.89285999999999999"/>
  </r>
  <r>
    <s v="NAoPri"/>
    <n v="2018"/>
    <s v="Q4"/>
    <s v="Q4-2018"/>
    <x v="83"/>
    <x v="83"/>
    <s v="E56000025"/>
    <s v="South Yorkshire and Bassetlaw"/>
    <s v="bcs_yes"/>
    <n v="56"/>
    <n v="0.875"/>
  </r>
  <r>
    <s v="NAoPri"/>
    <n v="2019"/>
    <s v="Q1"/>
    <s v="Q1-2019"/>
    <x v="83"/>
    <x v="83"/>
    <s v="E56000025"/>
    <s v="South Yorkshire and Bassetlaw"/>
    <s v="bcs_yes"/>
    <n v="52"/>
    <n v="0.98077000000000003"/>
  </r>
  <r>
    <s v="NAoPri"/>
    <n v="2019"/>
    <s v="Q2"/>
    <s v="Q2-2019"/>
    <x v="83"/>
    <x v="83"/>
    <s v="E56000025"/>
    <s v="South Yorkshire and Bassetlaw"/>
    <s v="bcs_yes"/>
    <n v="56"/>
    <n v="0.83928999999999998"/>
  </r>
  <r>
    <s v="NAoPri"/>
    <n v="2019"/>
    <s v="Q3"/>
    <s v="Q3-2019"/>
    <x v="83"/>
    <x v="83"/>
    <s v="E56000025"/>
    <s v="South Yorkshire and Bassetlaw"/>
    <s v="bcs_yes"/>
    <n v="57"/>
    <n v="0.84211000000000003"/>
  </r>
  <r>
    <s v="NAoPri"/>
    <n v="2019"/>
    <s v="Q4"/>
    <s v="Q4-2019"/>
    <x v="83"/>
    <x v="83"/>
    <s v="E56000025"/>
    <s v="South Yorkshire and Bassetlaw"/>
    <s v="bcs_yes"/>
    <n v="58"/>
    <n v="0.89654999999999996"/>
  </r>
  <r>
    <s v="NAoPri"/>
    <n v="2020"/>
    <s v="Q1"/>
    <s v="Q1-2020"/>
    <x v="83"/>
    <x v="83"/>
    <s v="E56000025"/>
    <s v="South Yorkshire and Bassetlaw"/>
    <s v="bcs_yes"/>
    <n v="45"/>
    <n v="0.88888999999999996"/>
  </r>
  <r>
    <s v="NAoPri"/>
    <n v="2020"/>
    <s v="Q2"/>
    <s v="Q2-2020"/>
    <x v="83"/>
    <x v="83"/>
    <s v="E56000025"/>
    <s v="South Yorkshire and Bassetlaw"/>
    <s v="bcs_yes"/>
    <n v="15"/>
    <n v="0.73333000000000004"/>
  </r>
  <r>
    <s v="NAoPri"/>
    <n v="2020"/>
    <s v="Q3"/>
    <s v="Q3-2020"/>
    <x v="83"/>
    <x v="83"/>
    <s v="E56000025"/>
    <s v="South Yorkshire and Bassetlaw"/>
    <s v="bcs_yes"/>
    <n v="43"/>
    <n v="0.88371999999999995"/>
  </r>
  <r>
    <s v="NAoPri"/>
    <n v="2020"/>
    <s v="Q4"/>
    <s v="Q4-2020"/>
    <x v="83"/>
    <x v="83"/>
    <s v="E56000025"/>
    <s v="South Yorkshire and Bassetlaw"/>
    <s v="bcs_yes"/>
    <n v="51"/>
    <n v="0.86275000000000002"/>
  </r>
  <r>
    <s v="NAoPri"/>
    <n v="2021"/>
    <s v="Q1"/>
    <s v="Q1-2021"/>
    <x v="83"/>
    <x v="83"/>
    <s v="E56000025"/>
    <s v="South Yorkshire and Bassetlaw"/>
    <s v="bcs_yes"/>
    <n v="70"/>
    <n v="0.91429000000000005"/>
  </r>
  <r>
    <s v="NAoPri"/>
    <n v="2021"/>
    <s v="Q2"/>
    <s v="Q2-2021"/>
    <x v="83"/>
    <x v="83"/>
    <s v="E56000025"/>
    <s v="South Yorkshire and Bassetlaw"/>
    <s v="bcs_yes"/>
    <n v="68"/>
    <n v="0.89705999999999997"/>
  </r>
  <r>
    <s v="NAoPri"/>
    <n v="2021"/>
    <s v="Q3"/>
    <s v="Q3-2021"/>
    <x v="83"/>
    <x v="83"/>
    <s v="E56000025"/>
    <s v="South Yorkshire and Bassetlaw"/>
    <s v="bcs_yes"/>
    <n v="58"/>
    <n v="0.89654999999999996"/>
  </r>
  <r>
    <s v="NAoPri"/>
    <n v="2021"/>
    <s v="Q4"/>
    <s v="Q4-2021"/>
    <x v="83"/>
    <x v="83"/>
    <s v="E56000025"/>
    <s v="South Yorkshire and Bassetlaw"/>
    <s v="bcs_yes"/>
    <n v="60"/>
    <n v="0.88332999999999995"/>
  </r>
  <r>
    <s v="NAoPri"/>
    <n v="2022"/>
    <s v="Q1"/>
    <s v="Q1-2022"/>
    <x v="83"/>
    <x v="83"/>
    <s v="E56000025"/>
    <s v="South Yorkshire and Bassetlaw"/>
    <s v="bcs_yes"/>
    <n v="72"/>
    <n v="0.86111000000000004"/>
  </r>
  <r>
    <s v="NAoPri"/>
    <n v="2022"/>
    <s v="Q2"/>
    <s v="Q2-2022"/>
    <x v="83"/>
    <x v="83"/>
    <s v="E56000025"/>
    <s v="South Yorkshire and Bassetlaw"/>
    <s v="bcs_yes"/>
    <n v="47"/>
    <n v="0.82979000000000003"/>
  </r>
  <r>
    <s v="NAoPri"/>
    <n v="2022"/>
    <s v="Q3"/>
    <s v="Q3-2022"/>
    <x v="83"/>
    <x v="83"/>
    <s v="E56000025"/>
    <s v="South Yorkshire and Bassetlaw"/>
    <s v="bcs_yes"/>
    <n v="63"/>
    <n v="0.73016000000000003"/>
  </r>
  <r>
    <s v="NAoPri"/>
    <n v="2022"/>
    <s v="Q4"/>
    <s v="Q4-2022"/>
    <x v="83"/>
    <x v="83"/>
    <s v="E56000025"/>
    <s v="South Yorkshire and Bassetlaw"/>
    <s v="bcs_yes"/>
    <n v="46"/>
    <n v="0.89129999999999998"/>
  </r>
  <r>
    <s v="NAoPri"/>
    <n v="2023"/>
    <s v="Q1"/>
    <s v="Q1-2023"/>
    <x v="83"/>
    <x v="83"/>
    <s v="E56000025"/>
    <s v="South Yorkshire and Bassetlaw"/>
    <s v="bcs_yes"/>
    <n v="56"/>
    <n v="0.82142999999999999"/>
  </r>
  <r>
    <s v="NAoPri"/>
    <n v="2018"/>
    <s v="Q1"/>
    <s v="Q1-2018"/>
    <x v="84"/>
    <x v="84"/>
    <s v="E56000034"/>
    <s v="Thames Valley"/>
    <s v="bcs_yes"/>
    <n v="74"/>
    <n v="0.85135000000000005"/>
  </r>
  <r>
    <s v="NAoPri"/>
    <n v="2018"/>
    <s v="Q2"/>
    <s v="Q2-2018"/>
    <x v="84"/>
    <x v="84"/>
    <s v="E56000034"/>
    <s v="Thames Valley"/>
    <s v="bcs_yes"/>
    <n v="90"/>
    <n v="0.83333000000000002"/>
  </r>
  <r>
    <s v="NAoPri"/>
    <n v="2018"/>
    <s v="Q3"/>
    <s v="Q3-2018"/>
    <x v="84"/>
    <x v="84"/>
    <s v="E56000034"/>
    <s v="Thames Valley"/>
    <s v="bcs_yes"/>
    <n v="94"/>
    <n v="0.78722999999999999"/>
  </r>
  <r>
    <s v="NAoPri"/>
    <n v="2018"/>
    <s v="Q4"/>
    <s v="Q4-2018"/>
    <x v="84"/>
    <x v="84"/>
    <s v="E56000034"/>
    <s v="Thames Valley"/>
    <s v="bcs_yes"/>
    <n v="87"/>
    <n v="0.83908000000000005"/>
  </r>
  <r>
    <s v="NAoPri"/>
    <n v="2019"/>
    <s v="Q1"/>
    <s v="Q1-2019"/>
    <x v="84"/>
    <x v="84"/>
    <s v="E56000034"/>
    <s v="Thames Valley"/>
    <s v="bcs_yes"/>
    <n v="82"/>
    <n v="0.81706999999999996"/>
  </r>
  <r>
    <s v="NAoPri"/>
    <n v="2019"/>
    <s v="Q2"/>
    <s v="Q2-2019"/>
    <x v="84"/>
    <x v="84"/>
    <s v="E56000034"/>
    <s v="Thames Valley"/>
    <s v="bcs_yes"/>
    <n v="75"/>
    <n v="0.84"/>
  </r>
  <r>
    <s v="NAoPri"/>
    <n v="2019"/>
    <s v="Q3"/>
    <s v="Q3-2019"/>
    <x v="84"/>
    <x v="84"/>
    <s v="E56000034"/>
    <s v="Thames Valley"/>
    <s v="bcs_yes"/>
    <n v="97"/>
    <n v="0.86597999999999997"/>
  </r>
  <r>
    <s v="NAoPri"/>
    <n v="2019"/>
    <s v="Q4"/>
    <s v="Q4-2019"/>
    <x v="84"/>
    <x v="84"/>
    <s v="E56000034"/>
    <s v="Thames Valley"/>
    <s v="bcs_yes"/>
    <n v="84"/>
    <n v="0.86904999999999999"/>
  </r>
  <r>
    <s v="NAoPri"/>
    <n v="2020"/>
    <s v="Q1"/>
    <s v="Q1-2020"/>
    <x v="84"/>
    <x v="84"/>
    <s v="E56000034"/>
    <s v="Thames Valley"/>
    <s v="bcs_yes"/>
    <n v="77"/>
    <n v="0.83116999999999996"/>
  </r>
  <r>
    <s v="NAoPri"/>
    <n v="2020"/>
    <s v="Q2"/>
    <s v="Q2-2020"/>
    <x v="84"/>
    <x v="84"/>
    <s v="E56000034"/>
    <s v="Thames Valley"/>
    <s v="bcs_yes"/>
    <n v="39"/>
    <n v="0.82050999999999996"/>
  </r>
  <r>
    <s v="NAoPri"/>
    <n v="2020"/>
    <s v="Q3"/>
    <s v="Q3-2020"/>
    <x v="84"/>
    <x v="84"/>
    <s v="E56000034"/>
    <s v="Thames Valley"/>
    <s v="bcs_yes"/>
    <n v="67"/>
    <n v="0.83582000000000001"/>
  </r>
  <r>
    <s v="NAoPri"/>
    <n v="2020"/>
    <s v="Q4"/>
    <s v="Q4-2020"/>
    <x v="84"/>
    <x v="84"/>
    <s v="E56000034"/>
    <s v="Thames Valley"/>
    <s v="bcs_yes"/>
    <n v="84"/>
    <n v="0.80952000000000002"/>
  </r>
  <r>
    <s v="NAoPri"/>
    <n v="2021"/>
    <s v="Q1"/>
    <s v="Q1-2021"/>
    <x v="84"/>
    <x v="84"/>
    <s v="E56000034"/>
    <s v="Thames Valley"/>
    <s v="bcs_yes"/>
    <n v="93"/>
    <n v="0.68816999999999995"/>
  </r>
  <r>
    <s v="NAoPri"/>
    <n v="2021"/>
    <s v="Q2"/>
    <s v="Q2-2021"/>
    <x v="84"/>
    <x v="84"/>
    <s v="E56000034"/>
    <s v="Thames Valley"/>
    <s v="bcs_yes"/>
    <n v="87"/>
    <n v="0.79310000000000003"/>
  </r>
  <r>
    <s v="NAoPri"/>
    <n v="2021"/>
    <s v="Q3"/>
    <s v="Q3-2021"/>
    <x v="84"/>
    <x v="84"/>
    <s v="E56000034"/>
    <s v="Thames Valley"/>
    <s v="bcs_yes"/>
    <n v="84"/>
    <n v="0.82142999999999999"/>
  </r>
  <r>
    <s v="NAoPri"/>
    <n v="2021"/>
    <s v="Q4"/>
    <s v="Q4-2021"/>
    <x v="84"/>
    <x v="84"/>
    <s v="E56000034"/>
    <s v="Thames Valley"/>
    <s v="bcs_yes"/>
    <n v="115"/>
    <n v="0.86087000000000002"/>
  </r>
  <r>
    <s v="NAoPri"/>
    <n v="2022"/>
    <s v="Q1"/>
    <s v="Q1-2022"/>
    <x v="84"/>
    <x v="84"/>
    <s v="E56000034"/>
    <s v="Thames Valley"/>
    <s v="bcs_yes"/>
    <n v="84"/>
    <n v="0.80952000000000002"/>
  </r>
  <r>
    <s v="NAoPri"/>
    <n v="2022"/>
    <s v="Q2"/>
    <s v="Q2-2022"/>
    <x v="84"/>
    <x v="84"/>
    <s v="E56000034"/>
    <s v="Thames Valley"/>
    <s v="bcs_yes"/>
    <n v="111"/>
    <n v="0.81981999999999999"/>
  </r>
  <r>
    <s v="NAoPri"/>
    <n v="2022"/>
    <s v="Q3"/>
    <s v="Q3-2022"/>
    <x v="84"/>
    <x v="84"/>
    <s v="E56000034"/>
    <s v="Thames Valley"/>
    <s v="bcs_yes"/>
    <n v="100"/>
    <n v="0.84"/>
  </r>
  <r>
    <s v="NAoPri"/>
    <n v="2022"/>
    <s v="Q4"/>
    <s v="Q4-2022"/>
    <x v="84"/>
    <x v="84"/>
    <s v="E56000034"/>
    <s v="Thames Valley"/>
    <s v="bcs_yes"/>
    <n v="94"/>
    <n v="0.82979000000000003"/>
  </r>
  <r>
    <s v="NAoPri"/>
    <n v="2023"/>
    <s v="Q1"/>
    <s v="Q1-2023"/>
    <x v="84"/>
    <x v="84"/>
    <s v="E56000034"/>
    <s v="Thames Valley"/>
    <s v="bcs_yes"/>
    <n v="104"/>
    <n v="0.91346000000000005"/>
  </r>
  <r>
    <s v="NAoPri"/>
    <n v="2018"/>
    <s v="Q1"/>
    <s v="Q1-2018"/>
    <x v="85"/>
    <x v="85"/>
    <s v="E56000014"/>
    <s v="Peninsula"/>
    <s v="bcs_yes"/>
    <n v="115"/>
    <n v="0.84348000000000001"/>
  </r>
  <r>
    <s v="NAoPri"/>
    <n v="2018"/>
    <s v="Q2"/>
    <s v="Q2-2018"/>
    <x v="85"/>
    <x v="85"/>
    <s v="E56000014"/>
    <s v="Peninsula"/>
    <s v="bcs_yes"/>
    <n v="106"/>
    <n v="0.85848999999999998"/>
  </r>
  <r>
    <s v="NAoPri"/>
    <n v="2018"/>
    <s v="Q3"/>
    <s v="Q3-2018"/>
    <x v="85"/>
    <x v="85"/>
    <s v="E56000014"/>
    <s v="Peninsula"/>
    <s v="bcs_yes"/>
    <n v="139"/>
    <n v="0.81294999999999995"/>
  </r>
  <r>
    <s v="NAoPri"/>
    <n v="2018"/>
    <s v="Q4"/>
    <s v="Q4-2018"/>
    <x v="85"/>
    <x v="85"/>
    <s v="E56000014"/>
    <s v="Peninsula"/>
    <s v="bcs_yes"/>
    <n v="126"/>
    <n v="0.88095000000000001"/>
  </r>
  <r>
    <s v="NAoPri"/>
    <n v="2019"/>
    <s v="Q1"/>
    <s v="Q1-2019"/>
    <x v="85"/>
    <x v="85"/>
    <s v="E56000014"/>
    <s v="Peninsula"/>
    <s v="bcs_yes"/>
    <n v="93"/>
    <n v="0.84945999999999999"/>
  </r>
  <r>
    <s v="NAoPri"/>
    <n v="2019"/>
    <s v="Q2"/>
    <s v="Q2-2019"/>
    <x v="85"/>
    <x v="85"/>
    <s v="E56000014"/>
    <s v="Peninsula"/>
    <s v="bcs_yes"/>
    <n v="131"/>
    <n v="0.87785999999999997"/>
  </r>
  <r>
    <s v="NAoPri"/>
    <n v="2019"/>
    <s v="Q3"/>
    <s v="Q3-2019"/>
    <x v="85"/>
    <x v="85"/>
    <s v="E56000014"/>
    <s v="Peninsula"/>
    <s v="bcs_yes"/>
    <n v="127"/>
    <n v="0.82677"/>
  </r>
  <r>
    <s v="NAoPri"/>
    <n v="2019"/>
    <s v="Q4"/>
    <s v="Q4-2019"/>
    <x v="85"/>
    <x v="85"/>
    <s v="E56000014"/>
    <s v="Peninsula"/>
    <s v="bcs_yes"/>
    <n v="96"/>
    <n v="0.84375"/>
  </r>
  <r>
    <s v="NAoPri"/>
    <n v="2020"/>
    <s v="Q1"/>
    <s v="Q1-2020"/>
    <x v="85"/>
    <x v="85"/>
    <s v="E56000014"/>
    <s v="Peninsula"/>
    <s v="bcs_yes"/>
    <n v="105"/>
    <n v="0.83809999999999996"/>
  </r>
  <r>
    <s v="NAoPri"/>
    <n v="2020"/>
    <s v="Q2"/>
    <s v="Q2-2020"/>
    <x v="85"/>
    <x v="85"/>
    <s v="E56000014"/>
    <s v="Peninsula"/>
    <s v="bcs_yes"/>
    <n v="75"/>
    <n v="0.85333000000000003"/>
  </r>
  <r>
    <s v="NAoPri"/>
    <n v="2020"/>
    <s v="Q3"/>
    <s v="Q3-2020"/>
    <x v="85"/>
    <x v="85"/>
    <s v="E56000014"/>
    <s v="Peninsula"/>
    <s v="bcs_yes"/>
    <n v="90"/>
    <n v="0.77778000000000003"/>
  </r>
  <r>
    <s v="NAoPri"/>
    <n v="2020"/>
    <s v="Q4"/>
    <s v="Q4-2020"/>
    <x v="85"/>
    <x v="85"/>
    <s v="E56000014"/>
    <s v="Peninsula"/>
    <s v="bcs_yes"/>
    <n v="90"/>
    <n v="0.76666999999999996"/>
  </r>
  <r>
    <s v="NAoPri"/>
    <n v="2021"/>
    <s v="Q1"/>
    <s v="Q1-2021"/>
    <x v="85"/>
    <x v="85"/>
    <s v="E56000014"/>
    <s v="Peninsula"/>
    <s v="bcs_yes"/>
    <n v="112"/>
    <n v="0.86607000000000001"/>
  </r>
  <r>
    <s v="NAoPri"/>
    <n v="2021"/>
    <s v="Q2"/>
    <s v="Q2-2021"/>
    <x v="85"/>
    <x v="85"/>
    <s v="E56000014"/>
    <s v="Peninsula"/>
    <s v="bcs_yes"/>
    <n v="114"/>
    <n v="0.84211000000000003"/>
  </r>
  <r>
    <s v="NAoPri"/>
    <n v="2021"/>
    <s v="Q3"/>
    <s v="Q3-2021"/>
    <x v="85"/>
    <x v="85"/>
    <s v="E56000014"/>
    <s v="Peninsula"/>
    <s v="bcs_yes"/>
    <n v="130"/>
    <n v="0.86153999999999997"/>
  </r>
  <r>
    <s v="NAoPri"/>
    <n v="2021"/>
    <s v="Q4"/>
    <s v="Q4-2021"/>
    <x v="85"/>
    <x v="85"/>
    <s v="E56000014"/>
    <s v="Peninsula"/>
    <s v="bcs_yes"/>
    <n v="108"/>
    <n v="0.90741000000000005"/>
  </r>
  <r>
    <s v="NAoPri"/>
    <n v="2022"/>
    <s v="Q1"/>
    <s v="Q1-2022"/>
    <x v="85"/>
    <x v="85"/>
    <s v="E56000014"/>
    <s v="Peninsula"/>
    <s v="bcs_yes"/>
    <n v="120"/>
    <n v="0.90832999999999997"/>
  </r>
  <r>
    <s v="NAoPri"/>
    <n v="2022"/>
    <s v="Q2"/>
    <s v="Q2-2022"/>
    <x v="85"/>
    <x v="85"/>
    <s v="E56000014"/>
    <s v="Peninsula"/>
    <s v="bcs_yes"/>
    <n v="126"/>
    <n v="0.88888999999999996"/>
  </r>
  <r>
    <s v="NAoPri"/>
    <n v="2022"/>
    <s v="Q3"/>
    <s v="Q3-2022"/>
    <x v="85"/>
    <x v="85"/>
    <s v="E56000014"/>
    <s v="Peninsula"/>
    <s v="bcs_yes"/>
    <n v="114"/>
    <n v="0.81579000000000002"/>
  </r>
  <r>
    <s v="NAoPri"/>
    <n v="2022"/>
    <s v="Q4"/>
    <s v="Q4-2022"/>
    <x v="85"/>
    <x v="85"/>
    <s v="E56000014"/>
    <s v="Peninsula"/>
    <s v="bcs_yes"/>
    <n v="98"/>
    <n v="0.89795999999999998"/>
  </r>
  <r>
    <s v="NAoPri"/>
    <n v="2023"/>
    <s v="Q1"/>
    <s v="Q1-2023"/>
    <x v="85"/>
    <x v="85"/>
    <s v="E56000014"/>
    <s v="Peninsula"/>
    <s v="bcs_yes"/>
    <n v="104"/>
    <n v="0.85577000000000003"/>
  </r>
  <r>
    <s v="NAoPri"/>
    <n v="2018"/>
    <s v="Q1"/>
    <s v="Q1-2018"/>
    <x v="86"/>
    <x v="86"/>
    <s v="E56000014"/>
    <s v="Peninsula"/>
    <s v="bcs_yes"/>
    <n v="123"/>
    <n v="0.82926999999999995"/>
  </r>
  <r>
    <s v="NAoPri"/>
    <n v="2018"/>
    <s v="Q2"/>
    <s v="Q2-2018"/>
    <x v="86"/>
    <x v="86"/>
    <s v="E56000014"/>
    <s v="Peninsula"/>
    <s v="bcs_yes"/>
    <n v="166"/>
    <n v="0.87348999999999999"/>
  </r>
  <r>
    <s v="NAoPri"/>
    <n v="2018"/>
    <s v="Q3"/>
    <s v="Q3-2018"/>
    <x v="86"/>
    <x v="86"/>
    <s v="E56000014"/>
    <s v="Peninsula"/>
    <s v="bcs_yes"/>
    <n v="142"/>
    <n v="0.90141000000000004"/>
  </r>
  <r>
    <s v="NAoPri"/>
    <n v="2018"/>
    <s v="Q4"/>
    <s v="Q4-2018"/>
    <x v="86"/>
    <x v="86"/>
    <s v="E56000014"/>
    <s v="Peninsula"/>
    <s v="bcs_yes"/>
    <n v="133"/>
    <n v="0.83459000000000005"/>
  </r>
  <r>
    <s v="NAoPri"/>
    <n v="2019"/>
    <s v="Q1"/>
    <s v="Q1-2019"/>
    <x v="86"/>
    <x v="86"/>
    <s v="E56000014"/>
    <s v="Peninsula"/>
    <s v="bcs_yes"/>
    <n v="119"/>
    <n v="0.83192999999999995"/>
  </r>
  <r>
    <s v="NAoPri"/>
    <n v="2019"/>
    <s v="Q2"/>
    <s v="Q2-2019"/>
    <x v="86"/>
    <x v="86"/>
    <s v="E56000014"/>
    <s v="Peninsula"/>
    <s v="bcs_yes"/>
    <n v="187"/>
    <n v="0.83957000000000004"/>
  </r>
  <r>
    <s v="NAoPri"/>
    <n v="2019"/>
    <s v="Q3"/>
    <s v="Q3-2019"/>
    <x v="86"/>
    <x v="86"/>
    <s v="E56000014"/>
    <s v="Peninsula"/>
    <s v="bcs_yes"/>
    <n v="154"/>
    <n v="0.90908999999999995"/>
  </r>
  <r>
    <s v="NAoPri"/>
    <n v="2019"/>
    <s v="Q4"/>
    <s v="Q4-2019"/>
    <x v="86"/>
    <x v="86"/>
    <s v="E56000014"/>
    <s v="Peninsula"/>
    <s v="bcs_yes"/>
    <n v="146"/>
    <n v="0.85616000000000003"/>
  </r>
  <r>
    <s v="NAoPri"/>
    <n v="2020"/>
    <s v="Q1"/>
    <s v="Q1-2020"/>
    <x v="86"/>
    <x v="86"/>
    <s v="E56000014"/>
    <s v="Peninsula"/>
    <s v="bcs_yes"/>
    <n v="152"/>
    <n v="0.80920999999999998"/>
  </r>
  <r>
    <s v="NAoPri"/>
    <n v="2020"/>
    <s v="Q2"/>
    <s v="Q2-2020"/>
    <x v="86"/>
    <x v="86"/>
    <s v="E56000014"/>
    <s v="Peninsula"/>
    <s v="bcs_yes"/>
    <n v="99"/>
    <n v="0.76768000000000003"/>
  </r>
  <r>
    <s v="NAoPri"/>
    <n v="2020"/>
    <s v="Q3"/>
    <s v="Q3-2020"/>
    <x v="86"/>
    <x v="86"/>
    <s v="E56000014"/>
    <s v="Peninsula"/>
    <s v="bcs_yes"/>
    <n v="115"/>
    <n v="0.80869999999999997"/>
  </r>
  <r>
    <s v="NAoPri"/>
    <n v="2020"/>
    <s v="Q4"/>
    <s v="Q4-2020"/>
    <x v="86"/>
    <x v="86"/>
    <s v="E56000014"/>
    <s v="Peninsula"/>
    <s v="bcs_yes"/>
    <n v="122"/>
    <n v="0.87705"/>
  </r>
  <r>
    <s v="NAoPri"/>
    <n v="2021"/>
    <s v="Q1"/>
    <s v="Q1-2021"/>
    <x v="86"/>
    <x v="86"/>
    <s v="E56000014"/>
    <s v="Peninsula"/>
    <s v="bcs_yes"/>
    <n v="119"/>
    <n v="0.84874000000000005"/>
  </r>
  <r>
    <s v="NAoPri"/>
    <n v="2021"/>
    <s v="Q2"/>
    <s v="Q2-2021"/>
    <x v="86"/>
    <x v="86"/>
    <s v="E56000014"/>
    <s v="Peninsula"/>
    <s v="bcs_yes"/>
    <n v="139"/>
    <n v="0.87770000000000004"/>
  </r>
  <r>
    <s v="NAoPri"/>
    <n v="2021"/>
    <s v="Q3"/>
    <s v="Q3-2021"/>
    <x v="86"/>
    <x v="86"/>
    <s v="E56000014"/>
    <s v="Peninsula"/>
    <s v="bcs_yes"/>
    <n v="140"/>
    <n v="0.86429"/>
  </r>
  <r>
    <s v="NAoPri"/>
    <n v="2021"/>
    <s v="Q4"/>
    <s v="Q4-2021"/>
    <x v="86"/>
    <x v="86"/>
    <s v="E56000014"/>
    <s v="Peninsula"/>
    <s v="bcs_yes"/>
    <n v="144"/>
    <n v="0.90971999999999997"/>
  </r>
  <r>
    <s v="NAoPri"/>
    <n v="2022"/>
    <s v="Q1"/>
    <s v="Q1-2022"/>
    <x v="86"/>
    <x v="86"/>
    <s v="E56000014"/>
    <s v="Peninsula"/>
    <s v="bcs_yes"/>
    <n v="141"/>
    <n v="0.87234"/>
  </r>
  <r>
    <s v="NAoPri"/>
    <n v="2022"/>
    <s v="Q2"/>
    <s v="Q2-2022"/>
    <x v="86"/>
    <x v="86"/>
    <s v="E56000014"/>
    <s v="Peninsula"/>
    <s v="bcs_yes"/>
    <n v="161"/>
    <n v="0.90683000000000002"/>
  </r>
  <r>
    <s v="NAoPri"/>
    <n v="2022"/>
    <s v="Q3"/>
    <s v="Q3-2022"/>
    <x v="86"/>
    <x v="86"/>
    <s v="E56000014"/>
    <s v="Peninsula"/>
    <s v="bcs_yes"/>
    <n v="139"/>
    <n v="0.89927999999999997"/>
  </r>
  <r>
    <s v="NAoPri"/>
    <n v="2022"/>
    <s v="Q4"/>
    <s v="Q4-2022"/>
    <x v="86"/>
    <x v="86"/>
    <s v="E56000014"/>
    <s v="Peninsula"/>
    <s v="bcs_yes"/>
    <n v="159"/>
    <n v="0.92452999999999996"/>
  </r>
  <r>
    <s v="NAoPri"/>
    <n v="2023"/>
    <s v="Q1"/>
    <s v="Q1-2023"/>
    <x v="86"/>
    <x v="86"/>
    <s v="E56000014"/>
    <s v="Peninsula"/>
    <s v="bcs_yes"/>
    <n v="159"/>
    <n v="0.91195000000000004"/>
  </r>
  <r>
    <s v="NAoPri"/>
    <n v="2018"/>
    <s v="Q1"/>
    <s v="Q1-2018"/>
    <x v="87"/>
    <x v="87"/>
    <s v="E56000027"/>
    <s v="North Central London"/>
    <s v="bcs_yes"/>
    <n v="211"/>
    <n v="0.83411999999999997"/>
  </r>
  <r>
    <s v="NAoPri"/>
    <n v="2018"/>
    <s v="Q2"/>
    <s v="Q2-2018"/>
    <x v="87"/>
    <x v="87"/>
    <s v="E56000027"/>
    <s v="North Central London"/>
    <s v="bcs_yes"/>
    <n v="230"/>
    <n v="0.86956999999999995"/>
  </r>
  <r>
    <s v="NAoPri"/>
    <n v="2018"/>
    <s v="Q3"/>
    <s v="Q3-2018"/>
    <x v="87"/>
    <x v="87"/>
    <s v="E56000027"/>
    <s v="North Central London"/>
    <s v="bcs_yes"/>
    <n v="228"/>
    <n v="0.85087999999999997"/>
  </r>
  <r>
    <s v="NAoPri"/>
    <n v="2018"/>
    <s v="Q4"/>
    <s v="Q4-2018"/>
    <x v="87"/>
    <x v="87"/>
    <s v="E56000027"/>
    <s v="North Central London"/>
    <s v="bcs_yes"/>
    <n v="241"/>
    <n v="0.88382000000000005"/>
  </r>
  <r>
    <s v="NAoPri"/>
    <n v="2019"/>
    <s v="Q1"/>
    <s v="Q1-2019"/>
    <x v="87"/>
    <x v="87"/>
    <s v="E56000027"/>
    <s v="North Central London"/>
    <s v="bcs_yes"/>
    <n v="230"/>
    <n v="0.84348000000000001"/>
  </r>
  <r>
    <s v="NAoPri"/>
    <n v="2019"/>
    <s v="Q2"/>
    <s v="Q2-2019"/>
    <x v="87"/>
    <x v="87"/>
    <s v="E56000027"/>
    <s v="North Central London"/>
    <s v="bcs_yes"/>
    <n v="305"/>
    <n v="0.87541000000000002"/>
  </r>
  <r>
    <s v="NAoPri"/>
    <n v="2019"/>
    <s v="Q3"/>
    <s v="Q3-2019"/>
    <x v="87"/>
    <x v="87"/>
    <s v="E56000027"/>
    <s v="North Central London"/>
    <s v="bcs_yes"/>
    <n v="257"/>
    <n v="0.84824999999999995"/>
  </r>
  <r>
    <s v="NAoPri"/>
    <n v="2019"/>
    <s v="Q4"/>
    <s v="Q4-2019"/>
    <x v="87"/>
    <x v="87"/>
    <s v="E56000027"/>
    <s v="North Central London"/>
    <s v="bcs_yes"/>
    <n v="329"/>
    <n v="0.83282999999999996"/>
  </r>
  <r>
    <s v="NAoPri"/>
    <n v="2020"/>
    <s v="Q1"/>
    <s v="Q1-2020"/>
    <x v="87"/>
    <x v="87"/>
    <s v="E56000027"/>
    <s v="North Central London"/>
    <s v="bcs_yes"/>
    <n v="262"/>
    <n v="0.86260000000000003"/>
  </r>
  <r>
    <s v="NAoPri"/>
    <n v="2020"/>
    <s v="Q2"/>
    <s v="Q2-2020"/>
    <x v="87"/>
    <x v="87"/>
    <s v="E56000027"/>
    <s v="North Central London"/>
    <s v="bcs_yes"/>
    <n v="103"/>
    <n v="0.81552999999999998"/>
  </r>
  <r>
    <s v="NAoPri"/>
    <n v="2020"/>
    <s v="Q3"/>
    <s v="Q3-2020"/>
    <x v="87"/>
    <x v="87"/>
    <s v="E56000027"/>
    <s v="North Central London"/>
    <s v="bcs_yes"/>
    <n v="193"/>
    <n v="0.82901999999999998"/>
  </r>
  <r>
    <s v="NAoPri"/>
    <n v="2020"/>
    <s v="Q4"/>
    <s v="Q4-2020"/>
    <x v="87"/>
    <x v="87"/>
    <s v="E56000027"/>
    <s v="North Central London"/>
    <s v="bcs_yes"/>
    <n v="228"/>
    <n v="0.80262999999999995"/>
  </r>
  <r>
    <s v="NAoPri"/>
    <n v="2021"/>
    <s v="Q1"/>
    <s v="Q1-2021"/>
    <x v="87"/>
    <x v="87"/>
    <s v="E56000027"/>
    <s v="North Central London"/>
    <s v="bcs_yes"/>
    <n v="229"/>
    <n v="0.86026000000000002"/>
  </r>
  <r>
    <s v="NAoPri"/>
    <n v="2021"/>
    <s v="Q2"/>
    <s v="Q2-2021"/>
    <x v="87"/>
    <x v="87"/>
    <s v="E56000027"/>
    <s v="North Central London"/>
    <s v="bcs_yes"/>
    <n v="311"/>
    <n v="0.84243999999999997"/>
  </r>
  <r>
    <s v="NAoPri"/>
    <n v="2021"/>
    <s v="Q3"/>
    <s v="Q3-2021"/>
    <x v="87"/>
    <x v="87"/>
    <s v="E56000027"/>
    <s v="North Central London"/>
    <s v="bcs_yes"/>
    <n v="288"/>
    <n v="0.86111000000000004"/>
  </r>
  <r>
    <s v="NAoPri"/>
    <n v="2021"/>
    <s v="Q4"/>
    <s v="Q4-2021"/>
    <x v="87"/>
    <x v="87"/>
    <s v="E56000027"/>
    <s v="North Central London"/>
    <s v="bcs_yes"/>
    <n v="281"/>
    <n v="0.84697999999999996"/>
  </r>
  <r>
    <s v="NAoPri"/>
    <n v="2022"/>
    <s v="Q1"/>
    <s v="Q1-2022"/>
    <x v="87"/>
    <x v="87"/>
    <s v="E56000027"/>
    <s v="North Central London"/>
    <s v="bcs_yes"/>
    <n v="312"/>
    <n v="0.85577000000000003"/>
  </r>
  <r>
    <s v="NAoPri"/>
    <n v="2022"/>
    <s v="Q2"/>
    <s v="Q2-2022"/>
    <x v="87"/>
    <x v="87"/>
    <s v="E56000027"/>
    <s v="North Central London"/>
    <s v="bcs_yes"/>
    <n v="293"/>
    <n v="0.85324"/>
  </r>
  <r>
    <s v="NAoPri"/>
    <n v="2022"/>
    <s v="Q3"/>
    <s v="Q3-2022"/>
    <x v="87"/>
    <x v="87"/>
    <s v="E56000027"/>
    <s v="North Central London"/>
    <s v="bcs_yes"/>
    <n v="302"/>
    <n v="0.82450000000000001"/>
  </r>
  <r>
    <s v="NAoPri"/>
    <n v="2022"/>
    <s v="Q4"/>
    <s v="Q4-2022"/>
    <x v="87"/>
    <x v="87"/>
    <s v="E56000027"/>
    <s v="North Central London"/>
    <s v="bcs_yes"/>
    <n v="267"/>
    <n v="0.8427"/>
  </r>
  <r>
    <s v="NAoPri"/>
    <n v="2023"/>
    <s v="Q1"/>
    <s v="Q1-2023"/>
    <x v="87"/>
    <x v="87"/>
    <s v="E56000027"/>
    <s v="North Central London"/>
    <s v="bcs_yes"/>
    <n v="249"/>
    <n v="0.84336999999999995"/>
  </r>
  <r>
    <s v="NAoPri"/>
    <n v="2018"/>
    <s v="Q1"/>
    <s v="Q1-2018"/>
    <x v="88"/>
    <x v="88"/>
    <s v="E56000021"/>
    <s v="West London"/>
    <s v="bcs_yes"/>
    <n v="165"/>
    <n v="0.90303"/>
  </r>
  <r>
    <s v="NAoPri"/>
    <n v="2018"/>
    <s v="Q2"/>
    <s v="Q2-2018"/>
    <x v="88"/>
    <x v="88"/>
    <s v="E56000021"/>
    <s v="West London"/>
    <s v="bcs_yes"/>
    <n v="168"/>
    <n v="0.85714000000000001"/>
  </r>
  <r>
    <s v="NAoPri"/>
    <n v="2018"/>
    <s v="Q3"/>
    <s v="Q3-2018"/>
    <x v="88"/>
    <x v="88"/>
    <s v="E56000021"/>
    <s v="West London"/>
    <s v="bcs_yes"/>
    <n v="162"/>
    <n v="0.86419999999999997"/>
  </r>
  <r>
    <s v="NAoPri"/>
    <n v="2018"/>
    <s v="Q4"/>
    <s v="Q4-2018"/>
    <x v="88"/>
    <x v="88"/>
    <s v="E56000021"/>
    <s v="West London"/>
    <s v="bcs_yes"/>
    <n v="114"/>
    <n v="0.85087999999999997"/>
  </r>
  <r>
    <s v="NAoPri"/>
    <n v="2019"/>
    <s v="Q1"/>
    <s v="Q1-2019"/>
    <x v="88"/>
    <x v="88"/>
    <s v="E56000021"/>
    <s v="West London"/>
    <s v="bcs_yes"/>
    <n v="157"/>
    <n v="0.82165999999999995"/>
  </r>
  <r>
    <s v="NAoPri"/>
    <n v="2019"/>
    <s v="Q2"/>
    <s v="Q2-2019"/>
    <x v="88"/>
    <x v="88"/>
    <s v="E56000021"/>
    <s v="West London"/>
    <s v="bcs_yes"/>
    <n v="151"/>
    <n v="0.86755000000000004"/>
  </r>
  <r>
    <s v="NAoPri"/>
    <n v="2019"/>
    <s v="Q3"/>
    <s v="Q3-2019"/>
    <x v="88"/>
    <x v="88"/>
    <s v="E56000021"/>
    <s v="West London"/>
    <s v="bcs_yes"/>
    <n v="200"/>
    <n v="0.875"/>
  </r>
  <r>
    <s v="NAoPri"/>
    <n v="2019"/>
    <s v="Q4"/>
    <s v="Q4-2019"/>
    <x v="88"/>
    <x v="88"/>
    <s v="E56000021"/>
    <s v="West London"/>
    <s v="bcs_yes"/>
    <n v="169"/>
    <n v="0.91715999999999998"/>
  </r>
  <r>
    <s v="NAoPri"/>
    <n v="2020"/>
    <s v="Q1"/>
    <s v="Q1-2020"/>
    <x v="88"/>
    <x v="88"/>
    <s v="E56000021"/>
    <s v="West London"/>
    <s v="bcs_yes"/>
    <n v="169"/>
    <n v="0.87573999999999996"/>
  </r>
  <r>
    <s v="NAoPri"/>
    <n v="2020"/>
    <s v="Q2"/>
    <s v="Q2-2020"/>
    <x v="88"/>
    <x v="88"/>
    <s v="E56000021"/>
    <s v="West London"/>
    <s v="bcs_yes"/>
    <n v="101"/>
    <n v="0.89109000000000005"/>
  </r>
  <r>
    <s v="NAoPri"/>
    <n v="2020"/>
    <s v="Q3"/>
    <s v="Q3-2020"/>
    <x v="88"/>
    <x v="88"/>
    <s v="E56000021"/>
    <s v="West London"/>
    <s v="bcs_yes"/>
    <n v="131"/>
    <n v="0.88549999999999995"/>
  </r>
  <r>
    <s v="NAoPri"/>
    <n v="2020"/>
    <s v="Q4"/>
    <s v="Q4-2020"/>
    <x v="88"/>
    <x v="88"/>
    <s v="E56000021"/>
    <s v="West London"/>
    <s v="bcs_yes"/>
    <n v="159"/>
    <n v="0.86792000000000002"/>
  </r>
  <r>
    <s v="NAoPri"/>
    <n v="2021"/>
    <s v="Q1"/>
    <s v="Q1-2021"/>
    <x v="88"/>
    <x v="88"/>
    <s v="E56000021"/>
    <s v="West London"/>
    <s v="bcs_yes"/>
    <n v="171"/>
    <n v="0.87134999999999996"/>
  </r>
  <r>
    <s v="NAoPri"/>
    <n v="2021"/>
    <s v="Q2"/>
    <s v="Q2-2021"/>
    <x v="88"/>
    <x v="88"/>
    <s v="E56000021"/>
    <s v="West London"/>
    <s v="bcs_yes"/>
    <n v="188"/>
    <n v="0.86170000000000002"/>
  </r>
  <r>
    <s v="NAoPri"/>
    <n v="2021"/>
    <s v="Q3"/>
    <s v="Q3-2021"/>
    <x v="88"/>
    <x v="88"/>
    <s v="E56000021"/>
    <s v="West London"/>
    <s v="bcs_yes"/>
    <n v="183"/>
    <n v="0.89617000000000002"/>
  </r>
  <r>
    <s v="NAoPri"/>
    <n v="2021"/>
    <s v="Q4"/>
    <s v="Q4-2021"/>
    <x v="88"/>
    <x v="88"/>
    <s v="E56000021"/>
    <s v="West London"/>
    <s v="bcs_yes"/>
    <n v="185"/>
    <n v="0.87026999999999999"/>
  </r>
  <r>
    <s v="NAoPri"/>
    <n v="2022"/>
    <s v="Q1"/>
    <s v="Q1-2022"/>
    <x v="88"/>
    <x v="88"/>
    <s v="E56000021"/>
    <s v="West London"/>
    <s v="bcs_yes"/>
    <n v="177"/>
    <n v="0.83050999999999997"/>
  </r>
  <r>
    <s v="NAoPri"/>
    <n v="2022"/>
    <s v="Q2"/>
    <s v="Q2-2022"/>
    <x v="88"/>
    <x v="88"/>
    <s v="E56000021"/>
    <s v="West London"/>
    <s v="bcs_yes"/>
    <n v="180"/>
    <n v="0.84443999999999997"/>
  </r>
  <r>
    <s v="NAoPri"/>
    <n v="2022"/>
    <s v="Q3"/>
    <s v="Q3-2022"/>
    <x v="88"/>
    <x v="88"/>
    <s v="E56000021"/>
    <s v="West London"/>
    <s v="bcs_yes"/>
    <n v="194"/>
    <n v="0.84536"/>
  </r>
  <r>
    <s v="NAoPri"/>
    <n v="2022"/>
    <s v="Q4"/>
    <s v="Q4-2022"/>
    <x v="88"/>
    <x v="88"/>
    <s v="E56000021"/>
    <s v="West London"/>
    <s v="bcs_yes"/>
    <n v="214"/>
    <n v="0.84111999999999998"/>
  </r>
  <r>
    <s v="NAoPri"/>
    <n v="2023"/>
    <s v="Q1"/>
    <s v="Q1-2023"/>
    <x v="88"/>
    <x v="88"/>
    <s v="E56000021"/>
    <s v="West London"/>
    <s v="bcs_yes"/>
    <n v="147"/>
    <n v="0.85714000000000001"/>
  </r>
  <r>
    <s v="NAoPri"/>
    <n v="2018"/>
    <s v="Q1"/>
    <s v="Q1-2018"/>
    <x v="89"/>
    <x v="89"/>
    <s v="E56000012"/>
    <s v="Surrey and Sussex"/>
    <s v="bcs_yes"/>
    <n v="88"/>
    <n v="0.80681999999999998"/>
  </r>
  <r>
    <s v="NAoPri"/>
    <n v="2018"/>
    <s v="Q2"/>
    <s v="Q2-2018"/>
    <x v="89"/>
    <x v="89"/>
    <s v="E56000012"/>
    <s v="Surrey and Sussex"/>
    <s v="bcs_yes"/>
    <n v="95"/>
    <n v="0.82104999999999995"/>
  </r>
  <r>
    <s v="NAoPri"/>
    <n v="2018"/>
    <s v="Q3"/>
    <s v="Q3-2018"/>
    <x v="89"/>
    <x v="89"/>
    <s v="E56000012"/>
    <s v="Surrey and Sussex"/>
    <s v="bcs_yes"/>
    <n v="97"/>
    <n v="0.86597999999999997"/>
  </r>
  <r>
    <s v="NAoPri"/>
    <n v="2018"/>
    <s v="Q4"/>
    <s v="Q4-2018"/>
    <x v="89"/>
    <x v="89"/>
    <s v="E56000012"/>
    <s v="Surrey and Sussex"/>
    <s v="bcs_yes"/>
    <n v="96"/>
    <n v="0.80208000000000002"/>
  </r>
  <r>
    <s v="NAoPri"/>
    <n v="2019"/>
    <s v="Q1"/>
    <s v="Q1-2019"/>
    <x v="89"/>
    <x v="89"/>
    <s v="E56000012"/>
    <s v="Surrey and Sussex"/>
    <s v="bcs_yes"/>
    <n v="100"/>
    <n v="0.79"/>
  </r>
  <r>
    <s v="NAoPri"/>
    <n v="2019"/>
    <s v="Q2"/>
    <s v="Q2-2019"/>
    <x v="89"/>
    <x v="89"/>
    <s v="E56000012"/>
    <s v="Surrey and Sussex"/>
    <s v="bcs_yes"/>
    <n v="93"/>
    <n v="0.89246999999999999"/>
  </r>
  <r>
    <s v="NAoPri"/>
    <n v="2019"/>
    <s v="Q3"/>
    <s v="Q3-2019"/>
    <x v="89"/>
    <x v="89"/>
    <s v="E56000012"/>
    <s v="Surrey and Sussex"/>
    <s v="bcs_yes"/>
    <n v="81"/>
    <n v="0.76543000000000005"/>
  </r>
  <r>
    <s v="NAoPri"/>
    <n v="2019"/>
    <s v="Q4"/>
    <s v="Q4-2019"/>
    <x v="89"/>
    <x v="89"/>
    <s v="E56000012"/>
    <s v="Surrey and Sussex"/>
    <s v="bcs_yes"/>
    <n v="76"/>
    <n v="0.85526000000000002"/>
  </r>
  <r>
    <s v="NAoPri"/>
    <n v="2020"/>
    <s v="Q1"/>
    <s v="Q1-2020"/>
    <x v="89"/>
    <x v="89"/>
    <s v="E56000012"/>
    <s v="Surrey and Sussex"/>
    <s v="bcs_yes"/>
    <n v="84"/>
    <n v="0.84523999999999999"/>
  </r>
  <r>
    <s v="NAoPri"/>
    <n v="2020"/>
    <s v="Q2"/>
    <s v="Q2-2020"/>
    <x v="89"/>
    <x v="89"/>
    <s v="E56000012"/>
    <s v="Surrey and Sussex"/>
    <s v="bcs_yes"/>
    <n v="41"/>
    <n v="0.87805"/>
  </r>
  <r>
    <s v="NAoPri"/>
    <n v="2020"/>
    <s v="Q3"/>
    <s v="Q3-2020"/>
    <x v="89"/>
    <x v="89"/>
    <s v="E56000012"/>
    <s v="Surrey and Sussex"/>
    <s v="bcs_yes"/>
    <n v="63"/>
    <n v="0.85714000000000001"/>
  </r>
  <r>
    <s v="NAoPri"/>
    <n v="2020"/>
    <s v="Q4"/>
    <s v="Q4-2020"/>
    <x v="89"/>
    <x v="89"/>
    <s v="E56000012"/>
    <s v="Surrey and Sussex"/>
    <s v="bcs_yes"/>
    <n v="73"/>
    <n v="0.71233000000000002"/>
  </r>
  <r>
    <s v="NAoPri"/>
    <n v="2021"/>
    <s v="Q1"/>
    <s v="Q1-2021"/>
    <x v="89"/>
    <x v="89"/>
    <s v="E56000012"/>
    <s v="Surrey and Sussex"/>
    <s v="bcs_yes"/>
    <n v="83"/>
    <n v="0.77107999999999999"/>
  </r>
  <r>
    <s v="NAoPri"/>
    <n v="2021"/>
    <s v="Q2"/>
    <s v="Q2-2021"/>
    <x v="89"/>
    <x v="89"/>
    <s v="E56000012"/>
    <s v="Surrey and Sussex"/>
    <s v="bcs_yes"/>
    <n v="91"/>
    <n v="0.85714000000000001"/>
  </r>
  <r>
    <s v="NAoPri"/>
    <n v="2021"/>
    <s v="Q3"/>
    <s v="Q3-2021"/>
    <x v="89"/>
    <x v="89"/>
    <s v="E56000012"/>
    <s v="Surrey and Sussex"/>
    <s v="bcs_yes"/>
    <n v="86"/>
    <n v="0.80232999999999999"/>
  </r>
  <r>
    <s v="NAoPri"/>
    <n v="2021"/>
    <s v="Q4"/>
    <s v="Q4-2021"/>
    <x v="89"/>
    <x v="89"/>
    <s v="E56000012"/>
    <s v="Surrey and Sussex"/>
    <s v="bcs_yes"/>
    <n v="104"/>
    <n v="0.86538000000000004"/>
  </r>
  <r>
    <s v="NAoPri"/>
    <n v="2022"/>
    <s v="Q1"/>
    <s v="Q1-2022"/>
    <x v="89"/>
    <x v="89"/>
    <s v="E56000012"/>
    <s v="Surrey and Sussex"/>
    <s v="bcs_yes"/>
    <n v="109"/>
    <n v="0.82569000000000004"/>
  </r>
  <r>
    <s v="NAoPri"/>
    <n v="2022"/>
    <s v="Q2"/>
    <s v="Q2-2022"/>
    <x v="89"/>
    <x v="89"/>
    <s v="E56000012"/>
    <s v="Surrey and Sussex"/>
    <s v="bcs_yes"/>
    <n v="75"/>
    <n v="0.78666999999999998"/>
  </r>
  <r>
    <s v="NAoPri"/>
    <n v="2022"/>
    <s v="Q3"/>
    <s v="Q3-2022"/>
    <x v="89"/>
    <x v="89"/>
    <s v="E56000012"/>
    <s v="Surrey and Sussex"/>
    <s v="bcs_yes"/>
    <n v="104"/>
    <n v="0.77885000000000004"/>
  </r>
  <r>
    <s v="NAoPri"/>
    <n v="2022"/>
    <s v="Q4"/>
    <s v="Q4-2022"/>
    <x v="89"/>
    <x v="89"/>
    <s v="E56000012"/>
    <s v="Surrey and Sussex"/>
    <s v="bcs_yes"/>
    <n v="87"/>
    <n v="0.77010999999999996"/>
  </r>
  <r>
    <s v="NAoPri"/>
    <n v="2023"/>
    <s v="Q1"/>
    <s v="Q1-2023"/>
    <x v="89"/>
    <x v="89"/>
    <s v="E56000012"/>
    <s v="Surrey and Sussex"/>
    <s v="bcs_yes"/>
    <n v="69"/>
    <n v="0.72463999999999995"/>
  </r>
  <r>
    <s v="NAoPri"/>
    <n v="2018"/>
    <s v="Q1"/>
    <s v="Q1-2018"/>
    <x v="90"/>
    <x v="90"/>
    <s v="E56000033"/>
    <s v="Somerset, Wiltshire, Avon and Gloucestershire"/>
    <s v="bcs_yes"/>
    <n v="74"/>
    <n v="0.75675999999999999"/>
  </r>
  <r>
    <s v="NAoPri"/>
    <n v="2018"/>
    <s v="Q2"/>
    <s v="Q2-2018"/>
    <x v="90"/>
    <x v="90"/>
    <s v="E56000033"/>
    <s v="Somerset, Wiltshire, Avon and Gloucestershire"/>
    <s v="bcs_yes"/>
    <n v="59"/>
    <n v="0.79661000000000004"/>
  </r>
  <r>
    <s v="NAoPri"/>
    <n v="2018"/>
    <s v="Q3"/>
    <s v="Q3-2018"/>
    <x v="90"/>
    <x v="90"/>
    <s v="E56000033"/>
    <s v="Somerset, Wiltshire, Avon and Gloucestershire"/>
    <s v="bcs_yes"/>
    <n v="52"/>
    <n v="0.76922999999999997"/>
  </r>
  <r>
    <s v="NAoPri"/>
    <n v="2018"/>
    <s v="Q4"/>
    <s v="Q4-2018"/>
    <x v="90"/>
    <x v="90"/>
    <s v="E56000033"/>
    <s v="Somerset, Wiltshire, Avon and Gloucestershire"/>
    <s v="bcs_yes"/>
    <n v="70"/>
    <n v="0.77142999999999995"/>
  </r>
  <r>
    <s v="NAoPri"/>
    <n v="2019"/>
    <s v="Q1"/>
    <s v="Q1-2019"/>
    <x v="90"/>
    <x v="90"/>
    <s v="E56000033"/>
    <s v="Somerset, Wiltshire, Avon and Gloucestershire"/>
    <s v="bcs_yes"/>
    <n v="63"/>
    <n v="0.77778000000000003"/>
  </r>
  <r>
    <s v="NAoPri"/>
    <n v="2019"/>
    <s v="Q2"/>
    <s v="Q2-2019"/>
    <x v="90"/>
    <x v="90"/>
    <s v="E56000033"/>
    <s v="Somerset, Wiltshire, Avon and Gloucestershire"/>
    <s v="bcs_yes"/>
    <n v="59"/>
    <n v="0.76271"/>
  </r>
  <r>
    <s v="NAoPri"/>
    <n v="2019"/>
    <s v="Q3"/>
    <s v="Q3-2019"/>
    <x v="90"/>
    <x v="90"/>
    <s v="E56000033"/>
    <s v="Somerset, Wiltshire, Avon and Gloucestershire"/>
    <s v="bcs_yes"/>
    <n v="81"/>
    <n v="0.76543000000000005"/>
  </r>
  <r>
    <s v="NAoPri"/>
    <n v="2019"/>
    <s v="Q4"/>
    <s v="Q4-2019"/>
    <x v="90"/>
    <x v="90"/>
    <s v="E56000033"/>
    <s v="Somerset, Wiltshire, Avon and Gloucestershire"/>
    <s v="bcs_yes"/>
    <n v="63"/>
    <n v="0.74602999999999997"/>
  </r>
  <r>
    <s v="NAoPri"/>
    <n v="2020"/>
    <s v="Q1"/>
    <s v="Q1-2020"/>
    <x v="90"/>
    <x v="90"/>
    <s v="E56000033"/>
    <s v="Somerset, Wiltshire, Avon and Gloucestershire"/>
    <s v="bcs_yes"/>
    <n v="61"/>
    <n v="0.85246"/>
  </r>
  <r>
    <s v="NAoPri"/>
    <n v="2020"/>
    <s v="Q2"/>
    <s v="Q2-2020"/>
    <x v="90"/>
    <x v="90"/>
    <s v="E56000033"/>
    <s v="Somerset, Wiltshire, Avon and Gloucestershire"/>
    <s v="bcs_yes"/>
    <n v="57"/>
    <n v="0.77193000000000001"/>
  </r>
  <r>
    <s v="NAoPri"/>
    <n v="2020"/>
    <s v="Q3"/>
    <s v="Q3-2020"/>
    <x v="90"/>
    <x v="90"/>
    <s v="E56000033"/>
    <s v="Somerset, Wiltshire, Avon and Gloucestershire"/>
    <s v="bcs_yes"/>
    <n v="86"/>
    <n v="0.80232999999999999"/>
  </r>
  <r>
    <s v="NAoPri"/>
    <n v="2020"/>
    <s v="Q4"/>
    <s v="Q4-2020"/>
    <x v="90"/>
    <x v="90"/>
    <s v="E56000033"/>
    <s v="Somerset, Wiltshire, Avon and Gloucestershire"/>
    <s v="bcs_yes"/>
    <n v="71"/>
    <n v="0.80281999999999998"/>
  </r>
  <r>
    <s v="NAoPri"/>
    <n v="2021"/>
    <s v="Q1"/>
    <s v="Q1-2021"/>
    <x v="90"/>
    <x v="90"/>
    <s v="E56000033"/>
    <s v="Somerset, Wiltshire, Avon and Gloucestershire"/>
    <s v="bcs_yes"/>
    <n v="72"/>
    <n v="0.80556000000000005"/>
  </r>
  <r>
    <s v="NAoPri"/>
    <n v="2021"/>
    <s v="Q2"/>
    <s v="Q2-2021"/>
    <x v="90"/>
    <x v="90"/>
    <s v="E56000033"/>
    <s v="Somerset, Wiltshire, Avon and Gloucestershire"/>
    <s v="bcs_yes"/>
    <n v="67"/>
    <n v="0.74626999999999999"/>
  </r>
  <r>
    <s v="NAoPri"/>
    <n v="2021"/>
    <s v="Q3"/>
    <s v="Q3-2021"/>
    <x v="90"/>
    <x v="90"/>
    <s v="E56000033"/>
    <s v="Somerset, Wiltshire, Avon and Gloucestershire"/>
    <s v="bcs_yes"/>
    <n v="73"/>
    <n v="0.71233000000000002"/>
  </r>
  <r>
    <s v="NAoPri"/>
    <n v="2021"/>
    <s v="Q4"/>
    <s v="Q4-2021"/>
    <x v="90"/>
    <x v="90"/>
    <s v="E56000033"/>
    <s v="Somerset, Wiltshire, Avon and Gloucestershire"/>
    <s v="bcs_yes"/>
    <n v="74"/>
    <n v="0.81081000000000003"/>
  </r>
  <r>
    <s v="NAoPri"/>
    <n v="2022"/>
    <s v="Q1"/>
    <s v="Q1-2022"/>
    <x v="90"/>
    <x v="90"/>
    <s v="E56000033"/>
    <s v="Somerset, Wiltshire, Avon and Gloucestershire"/>
    <s v="bcs_yes"/>
    <n v="74"/>
    <n v="0.78378000000000003"/>
  </r>
  <r>
    <s v="NAoPri"/>
    <n v="2022"/>
    <s v="Q2"/>
    <s v="Q2-2022"/>
    <x v="90"/>
    <x v="90"/>
    <s v="E56000033"/>
    <s v="Somerset, Wiltshire, Avon and Gloucestershire"/>
    <s v="bcs_yes"/>
    <n v="93"/>
    <n v="0.78495000000000004"/>
  </r>
  <r>
    <s v="NAoPri"/>
    <n v="2022"/>
    <s v="Q3"/>
    <s v="Q3-2022"/>
    <x v="90"/>
    <x v="90"/>
    <s v="E56000033"/>
    <s v="Somerset, Wiltshire, Avon and Gloucestershire"/>
    <s v="bcs_yes"/>
    <n v="83"/>
    <n v="0.74699000000000004"/>
  </r>
  <r>
    <s v="NAoPri"/>
    <n v="2022"/>
    <s v="Q4"/>
    <s v="Q4-2022"/>
    <x v="90"/>
    <x v="90"/>
    <s v="E56000033"/>
    <s v="Somerset, Wiltshire, Avon and Gloucestershire"/>
    <s v="bcs_yes"/>
    <n v="60"/>
    <n v="0.83333000000000002"/>
  </r>
  <r>
    <s v="NAoPri"/>
    <n v="2023"/>
    <s v="Q1"/>
    <s v="Q1-2023"/>
    <x v="90"/>
    <x v="90"/>
    <s v="E56000033"/>
    <s v="Somerset, Wiltshire, Avon and Gloucestershire"/>
    <s v="bcs_yes"/>
    <n v="63"/>
    <n v="0.76190000000000002"/>
  </r>
  <r>
    <s v="NAoPri"/>
    <n v="2018"/>
    <s v="Q1"/>
    <s v="Q1-2018"/>
    <x v="91"/>
    <x v="91"/>
    <s v="E56000007"/>
    <s v="West Midlands"/>
    <s v="bcs_yes"/>
    <n v="89"/>
    <n v="0.83145999999999998"/>
  </r>
  <r>
    <s v="NAoPri"/>
    <n v="2018"/>
    <s v="Q2"/>
    <s v="Q2-2018"/>
    <x v="91"/>
    <x v="91"/>
    <s v="E56000007"/>
    <s v="West Midlands"/>
    <s v="bcs_yes"/>
    <n v="94"/>
    <n v="0.76595999999999997"/>
  </r>
  <r>
    <s v="NAoPri"/>
    <n v="2018"/>
    <s v="Q3"/>
    <s v="Q3-2018"/>
    <x v="91"/>
    <x v="91"/>
    <s v="E56000007"/>
    <s v="West Midlands"/>
    <s v="bcs_yes"/>
    <n v="81"/>
    <n v="0.91357999999999995"/>
  </r>
  <r>
    <s v="NAoPri"/>
    <n v="2018"/>
    <s v="Q4"/>
    <s v="Q4-2018"/>
    <x v="91"/>
    <x v="91"/>
    <s v="E56000007"/>
    <s v="West Midlands"/>
    <s v="bcs_yes"/>
    <n v="99"/>
    <n v="0.88888999999999996"/>
  </r>
  <r>
    <s v="NAoPri"/>
    <n v="2019"/>
    <s v="Q1"/>
    <s v="Q1-2019"/>
    <x v="91"/>
    <x v="91"/>
    <s v="E56000007"/>
    <s v="West Midlands"/>
    <s v="bcs_yes"/>
    <n v="82"/>
    <n v="0.91463000000000005"/>
  </r>
  <r>
    <s v="NAoPri"/>
    <n v="2019"/>
    <s v="Q2"/>
    <s v="Q2-2019"/>
    <x v="91"/>
    <x v="91"/>
    <s v="E56000007"/>
    <s v="West Midlands"/>
    <s v="bcs_yes"/>
    <n v="97"/>
    <n v="0.85567000000000004"/>
  </r>
  <r>
    <s v="NAoPri"/>
    <n v="2019"/>
    <s v="Q3"/>
    <s v="Q3-2019"/>
    <x v="91"/>
    <x v="91"/>
    <s v="E56000007"/>
    <s v="West Midlands"/>
    <s v="bcs_yes"/>
    <n v="86"/>
    <n v="0.91859999999999997"/>
  </r>
  <r>
    <s v="NAoPri"/>
    <n v="2019"/>
    <s v="Q4"/>
    <s v="Q4-2019"/>
    <x v="91"/>
    <x v="91"/>
    <s v="E56000007"/>
    <s v="West Midlands"/>
    <s v="bcs_yes"/>
    <n v="101"/>
    <n v="0.86138999999999999"/>
  </r>
  <r>
    <s v="NAoPri"/>
    <n v="2020"/>
    <s v="Q1"/>
    <s v="Q1-2020"/>
    <x v="91"/>
    <x v="91"/>
    <s v="E56000007"/>
    <s v="West Midlands"/>
    <s v="bcs_yes"/>
    <n v="123"/>
    <n v="0.86178999999999994"/>
  </r>
  <r>
    <s v="NAoPri"/>
    <n v="2020"/>
    <s v="Q2"/>
    <s v="Q2-2020"/>
    <x v="91"/>
    <x v="91"/>
    <s v="E56000007"/>
    <s v="West Midlands"/>
    <s v="bcs_yes"/>
    <n v="42"/>
    <n v="0.80952000000000002"/>
  </r>
  <r>
    <s v="NAoPri"/>
    <n v="2020"/>
    <s v="Q3"/>
    <s v="Q3-2020"/>
    <x v="91"/>
    <x v="91"/>
    <s v="E56000007"/>
    <s v="West Midlands"/>
    <s v="bcs_yes"/>
    <n v="67"/>
    <n v="0.71641999999999995"/>
  </r>
  <r>
    <s v="NAoPri"/>
    <n v="2020"/>
    <s v="Q4"/>
    <s v="Q4-2020"/>
    <x v="91"/>
    <x v="91"/>
    <s v="E56000007"/>
    <s v="West Midlands"/>
    <s v="bcs_yes"/>
    <n v="75"/>
    <n v="0.82667000000000002"/>
  </r>
  <r>
    <s v="NAoPri"/>
    <n v="2021"/>
    <s v="Q1"/>
    <s v="Q1-2021"/>
    <x v="91"/>
    <x v="91"/>
    <s v="E56000007"/>
    <s v="West Midlands"/>
    <s v="bcs_yes"/>
    <n v="63"/>
    <n v="0.87302000000000002"/>
  </r>
  <r>
    <s v="NAoPri"/>
    <n v="2021"/>
    <s v="Q2"/>
    <s v="Q2-2021"/>
    <x v="91"/>
    <x v="91"/>
    <s v="E56000007"/>
    <s v="West Midlands"/>
    <s v="bcs_yes"/>
    <n v="81"/>
    <n v="0.83950999999999998"/>
  </r>
  <r>
    <s v="NAoPri"/>
    <n v="2021"/>
    <s v="Q3"/>
    <s v="Q3-2021"/>
    <x v="91"/>
    <x v="91"/>
    <s v="E56000007"/>
    <s v="West Midlands"/>
    <s v="bcs_yes"/>
    <n v="98"/>
    <n v="0.85714000000000001"/>
  </r>
  <r>
    <s v="NAoPri"/>
    <n v="2021"/>
    <s v="Q4"/>
    <s v="Q4-2021"/>
    <x v="91"/>
    <x v="91"/>
    <s v="E56000007"/>
    <s v="West Midlands"/>
    <s v="bcs_yes"/>
    <n v="103"/>
    <n v="0.86407999999999996"/>
  </r>
  <r>
    <s v="NAoPri"/>
    <n v="2022"/>
    <s v="Q1"/>
    <s v="Q1-2022"/>
    <x v="91"/>
    <x v="91"/>
    <s v="E56000007"/>
    <s v="West Midlands"/>
    <s v="bcs_yes"/>
    <n v="107"/>
    <n v="0.93457999999999997"/>
  </r>
  <r>
    <s v="NAoPri"/>
    <n v="2022"/>
    <s v="Q2"/>
    <s v="Q2-2022"/>
    <x v="91"/>
    <x v="91"/>
    <s v="E56000007"/>
    <s v="West Midlands"/>
    <s v="bcs_yes"/>
    <n v="124"/>
    <n v="0.8629"/>
  </r>
  <r>
    <s v="NAoPri"/>
    <n v="2022"/>
    <s v="Q3"/>
    <s v="Q3-2022"/>
    <x v="91"/>
    <x v="91"/>
    <s v="E56000007"/>
    <s v="West Midlands"/>
    <s v="bcs_yes"/>
    <n v="91"/>
    <n v="0.84614999999999996"/>
  </r>
  <r>
    <s v="NAoPri"/>
    <n v="2022"/>
    <s v="Q4"/>
    <s v="Q4-2022"/>
    <x v="91"/>
    <x v="91"/>
    <s v="E56000007"/>
    <s v="West Midlands"/>
    <s v="bcs_yes"/>
    <n v="94"/>
    <n v="0.88297999999999999"/>
  </r>
  <r>
    <s v="NAoPri"/>
    <n v="2023"/>
    <s v="Q1"/>
    <s v="Q1-2023"/>
    <x v="91"/>
    <x v="91"/>
    <s v="E56000007"/>
    <s v="West Midlands"/>
    <s v="bcs_yes"/>
    <n v="111"/>
    <n v="0.88288"/>
  </r>
  <r>
    <s v="NAoPri"/>
    <n v="2018"/>
    <s v="Q1"/>
    <s v="Q1-2018"/>
    <x v="92"/>
    <x v="92"/>
    <s v="E56000033"/>
    <s v="Somerset, Wiltshire, Avon and Gloucestershire"/>
    <s v="bcs_yes"/>
    <n v="33"/>
    <n v="0.87878999999999996"/>
  </r>
  <r>
    <s v="NAoPri"/>
    <n v="2018"/>
    <s v="Q2"/>
    <s v="Q2-2018"/>
    <x v="92"/>
    <x v="92"/>
    <s v="E56000033"/>
    <s v="Somerset, Wiltshire, Avon and Gloucestershire"/>
    <s v="bcs_yes"/>
    <n v="43"/>
    <n v="0.88371999999999995"/>
  </r>
  <r>
    <s v="NAoPri"/>
    <n v="2018"/>
    <s v="Q3"/>
    <s v="Q3-2018"/>
    <x v="92"/>
    <x v="92"/>
    <s v="E56000033"/>
    <s v="Somerset, Wiltshire, Avon and Gloucestershire"/>
    <s v="bcs_yes"/>
    <n v="48"/>
    <n v="0.85416999999999998"/>
  </r>
  <r>
    <s v="NAoPri"/>
    <n v="2018"/>
    <s v="Q4"/>
    <s v="Q4-2018"/>
    <x v="92"/>
    <x v="92"/>
    <s v="E56000033"/>
    <s v="Somerset, Wiltshire, Avon and Gloucestershire"/>
    <s v="bcs_yes"/>
    <n v="32"/>
    <n v="0.84375"/>
  </r>
  <r>
    <s v="NAoPri"/>
    <n v="2019"/>
    <s v="Q1"/>
    <s v="Q1-2019"/>
    <x v="92"/>
    <x v="92"/>
    <s v="E56000033"/>
    <s v="Somerset, Wiltshire, Avon and Gloucestershire"/>
    <s v="bcs_yes"/>
    <n v="36"/>
    <n v="0.86111000000000004"/>
  </r>
  <r>
    <s v="NAoPri"/>
    <n v="2019"/>
    <s v="Q2"/>
    <s v="Q2-2019"/>
    <x v="92"/>
    <x v="92"/>
    <s v="E56000033"/>
    <s v="Somerset, Wiltshire, Avon and Gloucestershire"/>
    <s v="bcs_yes"/>
    <n v="28"/>
    <n v="0.75"/>
  </r>
  <r>
    <s v="NAoPri"/>
    <n v="2019"/>
    <s v="Q3"/>
    <s v="Q3-2019"/>
    <x v="92"/>
    <x v="92"/>
    <s v="E56000033"/>
    <s v="Somerset, Wiltshire, Avon and Gloucestershire"/>
    <s v="bcs_yes"/>
    <n v="53"/>
    <n v="0.75471999999999995"/>
  </r>
  <r>
    <s v="NAoPri"/>
    <n v="2019"/>
    <s v="Q4"/>
    <s v="Q4-2019"/>
    <x v="92"/>
    <x v="92"/>
    <s v="E56000033"/>
    <s v="Somerset, Wiltshire, Avon and Gloucestershire"/>
    <s v="bcs_yes"/>
    <n v="26"/>
    <n v="0.76922999999999997"/>
  </r>
  <r>
    <s v="NAoPri"/>
    <n v="2020"/>
    <s v="Q1"/>
    <s v="Q1-2020"/>
    <x v="92"/>
    <x v="92"/>
    <s v="E56000033"/>
    <s v="Somerset, Wiltshire, Avon and Gloucestershire"/>
    <s v="bcs_yes"/>
    <n v="39"/>
    <n v="0.94872000000000001"/>
  </r>
  <r>
    <s v="NAoPri"/>
    <n v="2020"/>
    <s v="Q2"/>
    <s v="Q2-2020"/>
    <x v="92"/>
    <x v="92"/>
    <s v="E56000033"/>
    <s v="Somerset, Wiltshire, Avon and Gloucestershire"/>
    <s v="bcs_yes"/>
    <n v="30"/>
    <n v="0.76666999999999996"/>
  </r>
  <r>
    <s v="NAoPri"/>
    <n v="2020"/>
    <s v="Q3"/>
    <s v="Q3-2020"/>
    <x v="92"/>
    <x v="92"/>
    <s v="E56000033"/>
    <s v="Somerset, Wiltshire, Avon and Gloucestershire"/>
    <s v="bcs_yes"/>
    <n v="49"/>
    <n v="0.87755000000000005"/>
  </r>
  <r>
    <s v="NAoPri"/>
    <n v="2020"/>
    <s v="Q4"/>
    <s v="Q4-2020"/>
    <x v="92"/>
    <x v="92"/>
    <s v="E56000033"/>
    <s v="Somerset, Wiltshire, Avon and Gloucestershire"/>
    <s v="bcs_yes"/>
    <n v="45"/>
    <n v="0.75556000000000001"/>
  </r>
  <r>
    <s v="NAoPri"/>
    <n v="2021"/>
    <s v="Q1"/>
    <s v="Q1-2021"/>
    <x v="92"/>
    <x v="92"/>
    <s v="E56000033"/>
    <s v="Somerset, Wiltshire, Avon and Gloucestershire"/>
    <s v="bcs_yes"/>
    <n v="37"/>
    <n v="0.78378000000000003"/>
  </r>
  <r>
    <s v="NAoPri"/>
    <n v="2021"/>
    <s v="Q2"/>
    <s v="Q2-2021"/>
    <x v="92"/>
    <x v="92"/>
    <s v="E56000033"/>
    <s v="Somerset, Wiltshire, Avon and Gloucestershire"/>
    <s v="bcs_yes"/>
    <n v="34"/>
    <n v="0.82352999999999998"/>
  </r>
  <r>
    <s v="NAoPri"/>
    <n v="2021"/>
    <s v="Q3"/>
    <s v="Q3-2021"/>
    <x v="92"/>
    <x v="92"/>
    <s v="E56000033"/>
    <s v="Somerset, Wiltshire, Avon and Gloucestershire"/>
    <s v="bcs_yes"/>
    <n v="42"/>
    <n v="0.88095000000000001"/>
  </r>
  <r>
    <s v="NAoPri"/>
    <n v="2021"/>
    <s v="Q4"/>
    <s v="Q4-2021"/>
    <x v="92"/>
    <x v="92"/>
    <s v="E56000033"/>
    <s v="Somerset, Wiltshire, Avon and Gloucestershire"/>
    <s v="bcs_yes"/>
    <n v="53"/>
    <n v="0.73585"/>
  </r>
  <r>
    <s v="NAoPri"/>
    <n v="2022"/>
    <s v="Q1"/>
    <s v="Q1-2022"/>
    <x v="92"/>
    <x v="92"/>
    <s v="E56000033"/>
    <s v="Somerset, Wiltshire, Avon and Gloucestershire"/>
    <s v="bcs_yes"/>
    <n v="39"/>
    <n v="0.94872000000000001"/>
  </r>
  <r>
    <s v="NAoPri"/>
    <n v="2022"/>
    <s v="Q2"/>
    <s v="Q2-2022"/>
    <x v="92"/>
    <x v="92"/>
    <s v="E56000033"/>
    <s v="Somerset, Wiltshire, Avon and Gloucestershire"/>
    <s v="bcs_yes"/>
    <n v="35"/>
    <n v="0.77142999999999995"/>
  </r>
  <r>
    <s v="NAoPri"/>
    <n v="2022"/>
    <s v="Q3"/>
    <s v="Q3-2022"/>
    <x v="92"/>
    <x v="92"/>
    <s v="E56000033"/>
    <s v="Somerset, Wiltshire, Avon and Gloucestershire"/>
    <s v="bcs_yes"/>
    <n v="46"/>
    <n v="0.82608999999999999"/>
  </r>
  <r>
    <s v="NAoPri"/>
    <n v="2022"/>
    <s v="Q4"/>
    <s v="Q4-2022"/>
    <x v="92"/>
    <x v="92"/>
    <s v="E56000033"/>
    <s v="Somerset, Wiltshire, Avon and Gloucestershire"/>
    <s v="bcs_yes"/>
    <n v="53"/>
    <n v="0.75471999999999995"/>
  </r>
  <r>
    <s v="NAoPri"/>
    <n v="2023"/>
    <s v="Q1"/>
    <s v="Q1-2023"/>
    <x v="92"/>
    <x v="92"/>
    <s v="E56000033"/>
    <s v="Somerset, Wiltshire, Avon and Gloucestershire"/>
    <s v="bcs_yes"/>
    <n v="36"/>
    <n v="0.80556000000000005"/>
  </r>
  <r>
    <s v="NAoPri"/>
    <n v="2018"/>
    <s v="Q1"/>
    <s v="Q1-2018"/>
    <x v="93"/>
    <x v="93"/>
    <s v="E56000007"/>
    <s v="West Midlands"/>
    <s v="bcs_yes"/>
    <n v="88"/>
    <n v="0.86363999999999996"/>
  </r>
  <r>
    <s v="NAoPri"/>
    <n v="2018"/>
    <s v="Q2"/>
    <s v="Q2-2018"/>
    <x v="93"/>
    <x v="93"/>
    <s v="E56000007"/>
    <s v="West Midlands"/>
    <s v="bcs_yes"/>
    <n v="99"/>
    <n v="0.86868999999999996"/>
  </r>
  <r>
    <s v="NAoPri"/>
    <n v="2018"/>
    <s v="Q3"/>
    <s v="Q3-2018"/>
    <x v="93"/>
    <x v="93"/>
    <s v="E56000007"/>
    <s v="West Midlands"/>
    <s v="bcs_yes"/>
    <n v="92"/>
    <n v="0.80435000000000001"/>
  </r>
  <r>
    <s v="NAoPri"/>
    <n v="2018"/>
    <s v="Q4"/>
    <s v="Q4-2018"/>
    <x v="93"/>
    <x v="93"/>
    <s v="E56000007"/>
    <s v="West Midlands"/>
    <s v="bcs_yes"/>
    <n v="129"/>
    <n v="0.89922000000000002"/>
  </r>
  <r>
    <s v="NAoPri"/>
    <n v="2019"/>
    <s v="Q1"/>
    <s v="Q1-2019"/>
    <x v="93"/>
    <x v="93"/>
    <s v="E56000007"/>
    <s v="West Midlands"/>
    <s v="bcs_yes"/>
    <n v="111"/>
    <n v="0.85585999999999995"/>
  </r>
  <r>
    <s v="NAoPri"/>
    <n v="2019"/>
    <s v="Q2"/>
    <s v="Q2-2019"/>
    <x v="93"/>
    <x v="93"/>
    <s v="E56000007"/>
    <s v="West Midlands"/>
    <s v="bcs_yes"/>
    <n v="111"/>
    <n v="0.90991"/>
  </r>
  <r>
    <s v="NAoPri"/>
    <n v="2019"/>
    <s v="Q3"/>
    <s v="Q3-2019"/>
    <x v="93"/>
    <x v="93"/>
    <s v="E56000007"/>
    <s v="West Midlands"/>
    <s v="bcs_yes"/>
    <n v="114"/>
    <n v="0.91227999999999998"/>
  </r>
  <r>
    <s v="NAoPri"/>
    <n v="2019"/>
    <s v="Q4"/>
    <s v="Q4-2019"/>
    <x v="93"/>
    <x v="93"/>
    <s v="E56000007"/>
    <s v="West Midlands"/>
    <s v="bcs_yes"/>
    <n v="104"/>
    <n v="0.93269000000000002"/>
  </r>
  <r>
    <s v="NAoPri"/>
    <n v="2020"/>
    <s v="Q1"/>
    <s v="Q1-2020"/>
    <x v="93"/>
    <x v="93"/>
    <s v="E56000007"/>
    <s v="West Midlands"/>
    <s v="bcs_yes"/>
    <n v="107"/>
    <n v="0.86916000000000004"/>
  </r>
  <r>
    <s v="NAoPri"/>
    <n v="2020"/>
    <s v="Q2"/>
    <s v="Q2-2020"/>
    <x v="93"/>
    <x v="93"/>
    <s v="E56000007"/>
    <s v="West Midlands"/>
    <s v="bcs_yes"/>
    <n v="41"/>
    <n v="0.85365999999999997"/>
  </r>
  <r>
    <s v="NAoPri"/>
    <n v="2020"/>
    <s v="Q3"/>
    <s v="Q3-2020"/>
    <x v="93"/>
    <x v="93"/>
    <s v="E56000007"/>
    <s v="West Midlands"/>
    <s v="bcs_yes"/>
    <n v="68"/>
    <n v="0.83823999999999999"/>
  </r>
  <r>
    <s v="NAoPri"/>
    <n v="2020"/>
    <s v="Q4"/>
    <s v="Q4-2020"/>
    <x v="93"/>
    <x v="93"/>
    <s v="E56000007"/>
    <s v="West Midlands"/>
    <s v="bcs_yes"/>
    <n v="100"/>
    <n v="0.86"/>
  </r>
  <r>
    <s v="NAoPri"/>
    <n v="2021"/>
    <s v="Q1"/>
    <s v="Q1-2021"/>
    <x v="93"/>
    <x v="93"/>
    <s v="E56000007"/>
    <s v="West Midlands"/>
    <s v="bcs_yes"/>
    <n v="94"/>
    <n v="0.94681000000000004"/>
  </r>
  <r>
    <s v="NAoPri"/>
    <n v="2021"/>
    <s v="Q2"/>
    <s v="Q2-2021"/>
    <x v="93"/>
    <x v="93"/>
    <s v="E56000007"/>
    <s v="West Midlands"/>
    <s v="bcs_yes"/>
    <n v="104"/>
    <n v="0.92308000000000001"/>
  </r>
  <r>
    <s v="NAoPri"/>
    <n v="2021"/>
    <s v="Q3"/>
    <s v="Q3-2021"/>
    <x v="93"/>
    <x v="93"/>
    <s v="E56000007"/>
    <s v="West Midlands"/>
    <s v="bcs_yes"/>
    <n v="102"/>
    <n v="0.97058999999999995"/>
  </r>
  <r>
    <s v="NAoPri"/>
    <n v="2021"/>
    <s v="Q4"/>
    <s v="Q4-2021"/>
    <x v="93"/>
    <x v="93"/>
    <s v="E56000007"/>
    <s v="West Midlands"/>
    <s v="bcs_yes"/>
    <n v="125"/>
    <n v="0.88"/>
  </r>
  <r>
    <s v="NAoPri"/>
    <n v="2022"/>
    <s v="Q1"/>
    <s v="Q1-2022"/>
    <x v="93"/>
    <x v="93"/>
    <s v="E56000007"/>
    <s v="West Midlands"/>
    <s v="bcs_yes"/>
    <n v="118"/>
    <n v="0.89831000000000005"/>
  </r>
  <r>
    <s v="NAoPri"/>
    <n v="2022"/>
    <s v="Q2"/>
    <s v="Q2-2022"/>
    <x v="93"/>
    <x v="93"/>
    <s v="E56000007"/>
    <s v="West Midlands"/>
    <s v="bcs_yes"/>
    <n v="96"/>
    <n v="0.92708000000000002"/>
  </r>
  <r>
    <s v="NAoPri"/>
    <n v="2022"/>
    <s v="Q3"/>
    <s v="Q3-2022"/>
    <x v="93"/>
    <x v="93"/>
    <s v="E56000007"/>
    <s v="West Midlands"/>
    <s v="bcs_yes"/>
    <n v="114"/>
    <n v="0.82455999999999996"/>
  </r>
  <r>
    <s v="NAoPri"/>
    <n v="2022"/>
    <s v="Q4"/>
    <s v="Q4-2022"/>
    <x v="93"/>
    <x v="93"/>
    <s v="E56000007"/>
    <s v="West Midlands"/>
    <s v="bcs_yes"/>
    <n v="84"/>
    <n v="0.85714000000000001"/>
  </r>
  <r>
    <s v="NAoPri"/>
    <n v="2023"/>
    <s v="Q1"/>
    <s v="Q1-2023"/>
    <x v="93"/>
    <x v="93"/>
    <s v="E56000007"/>
    <s v="West Midlands"/>
    <s v="bcs_yes"/>
    <n v="99"/>
    <n v="0.90908999999999995"/>
  </r>
  <r>
    <s v="NAoPri"/>
    <n v="2018"/>
    <s v="Q1"/>
    <s v="Q1-2018"/>
    <x v="94"/>
    <x v="94"/>
    <s v="E56000025"/>
    <s v="South Yorkshire and Bassetlaw"/>
    <s v="bcs_yes"/>
    <n v="116"/>
    <n v="0.83621000000000001"/>
  </r>
  <r>
    <s v="NAoPri"/>
    <n v="2018"/>
    <s v="Q2"/>
    <s v="Q2-2018"/>
    <x v="94"/>
    <x v="94"/>
    <s v="E56000025"/>
    <s v="South Yorkshire and Bassetlaw"/>
    <s v="bcs_yes"/>
    <n v="125"/>
    <n v="0.85599999999999998"/>
  </r>
  <r>
    <s v="NAoPri"/>
    <n v="2018"/>
    <s v="Q3"/>
    <s v="Q3-2018"/>
    <x v="94"/>
    <x v="94"/>
    <s v="E56000025"/>
    <s v="South Yorkshire and Bassetlaw"/>
    <s v="bcs_yes"/>
    <n v="131"/>
    <n v="0.84733000000000003"/>
  </r>
  <r>
    <s v="NAoPri"/>
    <n v="2018"/>
    <s v="Q4"/>
    <s v="Q4-2018"/>
    <x v="94"/>
    <x v="94"/>
    <s v="E56000025"/>
    <s v="South Yorkshire and Bassetlaw"/>
    <s v="bcs_yes"/>
    <n v="123"/>
    <n v="0.85365999999999997"/>
  </r>
  <r>
    <s v="NAoPri"/>
    <n v="2019"/>
    <s v="Q1"/>
    <s v="Q1-2019"/>
    <x v="94"/>
    <x v="94"/>
    <s v="E56000025"/>
    <s v="South Yorkshire and Bassetlaw"/>
    <s v="bcs_yes"/>
    <n v="122"/>
    <n v="0.87705"/>
  </r>
  <r>
    <s v="NAoPri"/>
    <n v="2019"/>
    <s v="Q2"/>
    <s v="Q2-2019"/>
    <x v="94"/>
    <x v="94"/>
    <s v="E56000025"/>
    <s v="South Yorkshire and Bassetlaw"/>
    <s v="bcs_yes"/>
    <n v="98"/>
    <n v="0.89795999999999998"/>
  </r>
  <r>
    <s v="NAoPri"/>
    <n v="2019"/>
    <s v="Q3"/>
    <s v="Q3-2019"/>
    <x v="94"/>
    <x v="94"/>
    <s v="E56000025"/>
    <s v="South Yorkshire and Bassetlaw"/>
    <s v="bcs_yes"/>
    <n v="118"/>
    <n v="0.83897999999999995"/>
  </r>
  <r>
    <s v="NAoPri"/>
    <n v="2019"/>
    <s v="Q4"/>
    <s v="Q4-2019"/>
    <x v="94"/>
    <x v="94"/>
    <s v="E56000025"/>
    <s v="South Yorkshire and Bassetlaw"/>
    <s v="bcs_yes"/>
    <n v="111"/>
    <n v="0.81981999999999999"/>
  </r>
  <r>
    <s v="NAoPri"/>
    <n v="2020"/>
    <s v="Q1"/>
    <s v="Q1-2020"/>
    <x v="94"/>
    <x v="94"/>
    <s v="E56000025"/>
    <s v="South Yorkshire and Bassetlaw"/>
    <s v="bcs_yes"/>
    <n v="82"/>
    <n v="0.78049000000000002"/>
  </r>
  <r>
    <s v="NAoPri"/>
    <n v="2020"/>
    <s v="Q2"/>
    <s v="Q2-2020"/>
    <x v="94"/>
    <x v="94"/>
    <s v="E56000025"/>
    <s v="South Yorkshire and Bassetlaw"/>
    <s v="bcs_yes"/>
    <n v="50"/>
    <n v="0.88"/>
  </r>
  <r>
    <s v="NAoPri"/>
    <n v="2020"/>
    <s v="Q3"/>
    <s v="Q3-2020"/>
    <x v="94"/>
    <x v="94"/>
    <s v="E56000025"/>
    <s v="South Yorkshire and Bassetlaw"/>
    <s v="bcs_yes"/>
    <n v="69"/>
    <n v="0.71013999999999999"/>
  </r>
  <r>
    <s v="NAoPri"/>
    <n v="2020"/>
    <s v="Q4"/>
    <s v="Q4-2020"/>
    <x v="94"/>
    <x v="94"/>
    <s v="E56000025"/>
    <s v="South Yorkshire and Bassetlaw"/>
    <s v="bcs_yes"/>
    <n v="99"/>
    <n v="0.92928999999999995"/>
  </r>
  <r>
    <s v="NAoPri"/>
    <n v="2021"/>
    <s v="Q1"/>
    <s v="Q1-2021"/>
    <x v="94"/>
    <x v="94"/>
    <s v="E56000025"/>
    <s v="South Yorkshire and Bassetlaw"/>
    <s v="bcs_yes"/>
    <n v="103"/>
    <n v="0.91261999999999999"/>
  </r>
  <r>
    <s v="NAoPri"/>
    <n v="2021"/>
    <s v="Q2"/>
    <s v="Q2-2021"/>
    <x v="94"/>
    <x v="94"/>
    <s v="E56000025"/>
    <s v="South Yorkshire and Bassetlaw"/>
    <s v="bcs_yes"/>
    <n v="104"/>
    <n v="0.78846000000000005"/>
  </r>
  <r>
    <s v="NAoPri"/>
    <n v="2021"/>
    <s v="Q3"/>
    <s v="Q3-2021"/>
    <x v="94"/>
    <x v="94"/>
    <s v="E56000025"/>
    <s v="South Yorkshire and Bassetlaw"/>
    <s v="bcs_yes"/>
    <n v="140"/>
    <n v="0.85"/>
  </r>
  <r>
    <s v="NAoPri"/>
    <n v="2021"/>
    <s v="Q4"/>
    <s v="Q4-2021"/>
    <x v="94"/>
    <x v="94"/>
    <s v="E56000025"/>
    <s v="South Yorkshire and Bassetlaw"/>
    <s v="bcs_yes"/>
    <n v="106"/>
    <n v="0.89622999999999997"/>
  </r>
  <r>
    <s v="NAoPri"/>
    <n v="2022"/>
    <s v="Q1"/>
    <s v="Q1-2022"/>
    <x v="94"/>
    <x v="94"/>
    <s v="E56000025"/>
    <s v="South Yorkshire and Bassetlaw"/>
    <s v="bcs_yes"/>
    <n v="129"/>
    <n v="0.87597000000000003"/>
  </r>
  <r>
    <s v="NAoPri"/>
    <n v="2022"/>
    <s v="Q2"/>
    <s v="Q2-2022"/>
    <x v="94"/>
    <x v="94"/>
    <s v="E56000025"/>
    <s v="South Yorkshire and Bassetlaw"/>
    <s v="bcs_yes"/>
    <n v="124"/>
    <n v="0.8871"/>
  </r>
  <r>
    <s v="NAoPri"/>
    <n v="2022"/>
    <s v="Q3"/>
    <s v="Q3-2022"/>
    <x v="94"/>
    <x v="94"/>
    <s v="E56000025"/>
    <s v="South Yorkshire and Bassetlaw"/>
    <s v="bcs_yes"/>
    <n v="114"/>
    <n v="0.85087999999999997"/>
  </r>
  <r>
    <s v="NAoPri"/>
    <n v="2022"/>
    <s v="Q4"/>
    <s v="Q4-2022"/>
    <x v="94"/>
    <x v="94"/>
    <s v="E56000025"/>
    <s v="South Yorkshire and Bassetlaw"/>
    <s v="bcs_yes"/>
    <n v="104"/>
    <n v="0.75"/>
  </r>
  <r>
    <s v="NAoPri"/>
    <n v="2023"/>
    <s v="Q1"/>
    <s v="Q1-2023"/>
    <x v="94"/>
    <x v="94"/>
    <s v="E56000025"/>
    <s v="South Yorkshire and Bassetlaw"/>
    <s v="bcs_yes"/>
    <n v="112"/>
    <n v="0.79464000000000001"/>
  </r>
  <r>
    <s v="NAoPri"/>
    <n v="2018"/>
    <s v="Q1"/>
    <s v="Q1-2018"/>
    <x v="95"/>
    <x v="95"/>
    <s v="E56000031"/>
    <s v="East Midlands"/>
    <s v="bcs_yes"/>
    <n v="56"/>
    <n v="0.82142999999999999"/>
  </r>
  <r>
    <s v="NAoPri"/>
    <n v="2018"/>
    <s v="Q2"/>
    <s v="Q2-2018"/>
    <x v="95"/>
    <x v="95"/>
    <s v="E56000031"/>
    <s v="East Midlands"/>
    <s v="bcs_yes"/>
    <n v="59"/>
    <n v="0.77966000000000002"/>
  </r>
  <r>
    <s v="NAoPri"/>
    <n v="2018"/>
    <s v="Q3"/>
    <s v="Q3-2018"/>
    <x v="95"/>
    <x v="95"/>
    <s v="E56000031"/>
    <s v="East Midlands"/>
    <s v="bcs_yes"/>
    <n v="45"/>
    <n v="0.77778000000000003"/>
  </r>
  <r>
    <s v="NAoPri"/>
    <n v="2018"/>
    <s v="Q4"/>
    <s v="Q4-2018"/>
    <x v="95"/>
    <x v="95"/>
    <s v="E56000031"/>
    <s v="East Midlands"/>
    <s v="bcs_yes"/>
    <n v="70"/>
    <n v="0.85714000000000001"/>
  </r>
  <r>
    <s v="NAoPri"/>
    <n v="2019"/>
    <s v="Q1"/>
    <s v="Q1-2019"/>
    <x v="95"/>
    <x v="95"/>
    <s v="E56000031"/>
    <s v="East Midlands"/>
    <s v="bcs_yes"/>
    <n v="53"/>
    <n v="0.84906000000000004"/>
  </r>
  <r>
    <s v="NAoPri"/>
    <n v="2019"/>
    <s v="Q2"/>
    <s v="Q2-2019"/>
    <x v="95"/>
    <x v="95"/>
    <s v="E56000031"/>
    <s v="East Midlands"/>
    <s v="bcs_yes"/>
    <n v="66"/>
    <n v="0.83333000000000002"/>
  </r>
  <r>
    <s v="NAoPri"/>
    <n v="2019"/>
    <s v="Q3"/>
    <s v="Q3-2019"/>
    <x v="95"/>
    <x v="95"/>
    <s v="E56000031"/>
    <s v="East Midlands"/>
    <s v="bcs_yes"/>
    <n v="75"/>
    <n v="0.84"/>
  </r>
  <r>
    <s v="NAoPri"/>
    <n v="2019"/>
    <s v="Q4"/>
    <s v="Q4-2019"/>
    <x v="95"/>
    <x v="95"/>
    <s v="E56000031"/>
    <s v="East Midlands"/>
    <s v="bcs_yes"/>
    <n v="62"/>
    <n v="0.87097000000000002"/>
  </r>
  <r>
    <s v="NAoPri"/>
    <n v="2020"/>
    <s v="Q1"/>
    <s v="Q1-2020"/>
    <x v="95"/>
    <x v="95"/>
    <s v="E56000031"/>
    <s v="East Midlands"/>
    <s v="bcs_yes"/>
    <n v="67"/>
    <n v="0.88060000000000005"/>
  </r>
  <r>
    <s v="NAoPri"/>
    <n v="2020"/>
    <s v="Q2"/>
    <s v="Q2-2020"/>
    <x v="95"/>
    <x v="95"/>
    <s v="E56000031"/>
    <s v="East Midlands"/>
    <s v="bcs_yes"/>
    <n v="22"/>
    <n v="0.86363999999999996"/>
  </r>
  <r>
    <s v="NAoPri"/>
    <n v="2020"/>
    <s v="Q3"/>
    <s v="Q3-2020"/>
    <x v="95"/>
    <x v="95"/>
    <s v="E56000031"/>
    <s v="East Midlands"/>
    <s v="bcs_yes"/>
    <n v="40"/>
    <n v="0.82499999999999996"/>
  </r>
  <r>
    <s v="NAoPri"/>
    <n v="2020"/>
    <s v="Q4"/>
    <s v="Q4-2020"/>
    <x v="95"/>
    <x v="95"/>
    <s v="E56000031"/>
    <s v="East Midlands"/>
    <s v="bcs_yes"/>
    <n v="69"/>
    <n v="0.84057999999999999"/>
  </r>
  <r>
    <s v="NAoPri"/>
    <n v="2021"/>
    <s v="Q1"/>
    <s v="Q1-2021"/>
    <x v="95"/>
    <x v="95"/>
    <s v="E56000031"/>
    <s v="East Midlands"/>
    <s v="bcs_yes"/>
    <n v="74"/>
    <n v="0.85135000000000005"/>
  </r>
  <r>
    <s v="NAoPri"/>
    <n v="2021"/>
    <s v="Q2"/>
    <s v="Q2-2021"/>
    <x v="95"/>
    <x v="95"/>
    <s v="E56000031"/>
    <s v="East Midlands"/>
    <s v="bcs_yes"/>
    <n v="80"/>
    <n v="0.91249999999999998"/>
  </r>
  <r>
    <s v="NAoPri"/>
    <n v="2021"/>
    <s v="Q3"/>
    <s v="Q3-2021"/>
    <x v="95"/>
    <x v="95"/>
    <s v="E56000031"/>
    <s v="East Midlands"/>
    <s v="bcs_yes"/>
    <n v="66"/>
    <n v="0.81818000000000002"/>
  </r>
  <r>
    <s v="NAoPri"/>
    <n v="2021"/>
    <s v="Q4"/>
    <s v="Q4-2021"/>
    <x v="95"/>
    <x v="95"/>
    <s v="E56000031"/>
    <s v="East Midlands"/>
    <s v="bcs_yes"/>
    <n v="68"/>
    <n v="0.89705999999999997"/>
  </r>
  <r>
    <s v="NAoPri"/>
    <n v="2022"/>
    <s v="Q1"/>
    <s v="Q1-2022"/>
    <x v="95"/>
    <x v="95"/>
    <s v="E56000031"/>
    <s v="East Midlands"/>
    <s v="bcs_yes"/>
    <n v="75"/>
    <n v="0.81333"/>
  </r>
  <r>
    <s v="NAoPri"/>
    <n v="2022"/>
    <s v="Q2"/>
    <s v="Q2-2022"/>
    <x v="95"/>
    <x v="95"/>
    <s v="E56000031"/>
    <s v="East Midlands"/>
    <s v="bcs_yes"/>
    <n v="69"/>
    <n v="0.82608999999999999"/>
  </r>
  <r>
    <s v="NAoPri"/>
    <n v="2022"/>
    <s v="Q3"/>
    <s v="Q3-2022"/>
    <x v="95"/>
    <x v="95"/>
    <s v="E56000031"/>
    <s v="East Midlands"/>
    <s v="bcs_yes"/>
    <n v="72"/>
    <n v="0.81943999999999995"/>
  </r>
  <r>
    <s v="NAoPri"/>
    <n v="2022"/>
    <s v="Q4"/>
    <s v="Q4-2022"/>
    <x v="95"/>
    <x v="95"/>
    <s v="E56000031"/>
    <s v="East Midlands"/>
    <s v="bcs_yes"/>
    <n v="61"/>
    <n v="0.90164"/>
  </r>
  <r>
    <s v="NAoPri"/>
    <n v="2023"/>
    <s v="Q1"/>
    <s v="Q1-2023"/>
    <x v="95"/>
    <x v="95"/>
    <s v="E56000031"/>
    <s v="East Midlands"/>
    <s v="bcs_yes"/>
    <n v="67"/>
    <n v="0.80596999999999996"/>
  </r>
  <r>
    <s v="NAoPri"/>
    <n v="2018"/>
    <s v="Q1"/>
    <s v="Q1-2018"/>
    <x v="96"/>
    <x v="96"/>
    <s v="E56000007"/>
    <s v="West Midlands"/>
    <s v="bcs_yes"/>
    <n v="132"/>
    <n v="0.87121000000000004"/>
  </r>
  <r>
    <s v="NAoPri"/>
    <n v="2018"/>
    <s v="Q2"/>
    <s v="Q2-2018"/>
    <x v="96"/>
    <x v="96"/>
    <s v="E56000007"/>
    <s v="West Midlands"/>
    <s v="bcs_yes"/>
    <n v="108"/>
    <n v="0.80556000000000005"/>
  </r>
  <r>
    <s v="NAoPri"/>
    <n v="2018"/>
    <s v="Q3"/>
    <s v="Q3-2018"/>
    <x v="96"/>
    <x v="96"/>
    <s v="E56000007"/>
    <s v="West Midlands"/>
    <s v="bcs_yes"/>
    <n v="94"/>
    <n v="0.82979000000000003"/>
  </r>
  <r>
    <s v="NAoPri"/>
    <n v="2018"/>
    <s v="Q4"/>
    <s v="Q4-2018"/>
    <x v="96"/>
    <x v="96"/>
    <s v="E56000007"/>
    <s v="West Midlands"/>
    <s v="bcs_yes"/>
    <n v="120"/>
    <n v="0.86667000000000005"/>
  </r>
  <r>
    <s v="NAoPri"/>
    <n v="2019"/>
    <s v="Q1"/>
    <s v="Q1-2019"/>
    <x v="96"/>
    <x v="96"/>
    <s v="E56000007"/>
    <s v="West Midlands"/>
    <s v="bcs_yes"/>
    <n v="99"/>
    <n v="0.88888999999999996"/>
  </r>
  <r>
    <s v="NAoPri"/>
    <n v="2019"/>
    <s v="Q2"/>
    <s v="Q2-2019"/>
    <x v="96"/>
    <x v="96"/>
    <s v="E56000007"/>
    <s v="West Midlands"/>
    <s v="bcs_yes"/>
    <n v="103"/>
    <n v="0.88349999999999995"/>
  </r>
  <r>
    <s v="NAoPri"/>
    <n v="2019"/>
    <s v="Q3"/>
    <s v="Q3-2019"/>
    <x v="96"/>
    <x v="96"/>
    <s v="E56000007"/>
    <s v="West Midlands"/>
    <s v="bcs_yes"/>
    <n v="108"/>
    <n v="0.84258999999999995"/>
  </r>
  <r>
    <s v="NAoPri"/>
    <n v="2019"/>
    <s v="Q4"/>
    <s v="Q4-2019"/>
    <x v="96"/>
    <x v="96"/>
    <s v="E56000007"/>
    <s v="West Midlands"/>
    <s v="bcs_yes"/>
    <n v="133"/>
    <n v="0.84211000000000003"/>
  </r>
  <r>
    <s v="NAoPri"/>
    <n v="2020"/>
    <s v="Q1"/>
    <s v="Q1-2020"/>
    <x v="96"/>
    <x v="96"/>
    <s v="E56000007"/>
    <s v="West Midlands"/>
    <s v="bcs_yes"/>
    <n v="93"/>
    <n v="0.79569999999999996"/>
  </r>
  <r>
    <s v="NAoPri"/>
    <n v="2020"/>
    <s v="Q2"/>
    <s v="Q2-2020"/>
    <x v="96"/>
    <x v="96"/>
    <s v="E56000007"/>
    <s v="West Midlands"/>
    <s v="bcs_yes"/>
    <n v="57"/>
    <n v="0.82455999999999996"/>
  </r>
  <r>
    <s v="NAoPri"/>
    <n v="2020"/>
    <s v="Q3"/>
    <s v="Q3-2020"/>
    <x v="96"/>
    <x v="96"/>
    <s v="E56000007"/>
    <s v="West Midlands"/>
    <s v="bcs_yes"/>
    <n v="69"/>
    <n v="0.84057999999999999"/>
  </r>
  <r>
    <s v="NAoPri"/>
    <n v="2020"/>
    <s v="Q4"/>
    <s v="Q4-2020"/>
    <x v="96"/>
    <x v="96"/>
    <s v="E56000007"/>
    <s v="West Midlands"/>
    <s v="bcs_yes"/>
    <n v="78"/>
    <n v="0.87178999999999995"/>
  </r>
  <r>
    <s v="NAoPri"/>
    <n v="2021"/>
    <s v="Q1"/>
    <s v="Q1-2021"/>
    <x v="96"/>
    <x v="96"/>
    <s v="E56000007"/>
    <s v="West Midlands"/>
    <s v="bcs_yes"/>
    <n v="91"/>
    <n v="0.83516000000000001"/>
  </r>
  <r>
    <s v="NAoPri"/>
    <n v="2021"/>
    <s v="Q2"/>
    <s v="Q2-2021"/>
    <x v="96"/>
    <x v="96"/>
    <s v="E56000007"/>
    <s v="West Midlands"/>
    <s v="bcs_yes"/>
    <n v="101"/>
    <n v="0.80198000000000003"/>
  </r>
  <r>
    <s v="NAoPri"/>
    <n v="2021"/>
    <s v="Q3"/>
    <s v="Q3-2021"/>
    <x v="96"/>
    <x v="96"/>
    <s v="E56000007"/>
    <s v="West Midlands"/>
    <s v="bcs_yes"/>
    <n v="111"/>
    <n v="0.81981999999999999"/>
  </r>
  <r>
    <s v="NAoPri"/>
    <n v="2021"/>
    <s v="Q4"/>
    <s v="Q4-2021"/>
    <x v="96"/>
    <x v="96"/>
    <s v="E56000007"/>
    <s v="West Midlands"/>
    <s v="bcs_yes"/>
    <n v="140"/>
    <n v="0.8"/>
  </r>
  <r>
    <s v="NAoPri"/>
    <n v="2022"/>
    <s v="Q1"/>
    <s v="Q1-2022"/>
    <x v="96"/>
    <x v="96"/>
    <s v="E56000007"/>
    <s v="West Midlands"/>
    <s v="bcs_yes"/>
    <n v="107"/>
    <n v="0.83177999999999996"/>
  </r>
  <r>
    <s v="NAoPri"/>
    <n v="2022"/>
    <s v="Q2"/>
    <s v="Q2-2022"/>
    <x v="96"/>
    <x v="96"/>
    <s v="E56000007"/>
    <s v="West Midlands"/>
    <s v="bcs_yes"/>
    <n v="114"/>
    <n v="0.86841999999999997"/>
  </r>
  <r>
    <s v="NAoPri"/>
    <n v="2022"/>
    <s v="Q3"/>
    <s v="Q3-2022"/>
    <x v="96"/>
    <x v="96"/>
    <s v="E56000007"/>
    <s v="West Midlands"/>
    <s v="bcs_yes"/>
    <n v="173"/>
    <n v="0.79769000000000001"/>
  </r>
  <r>
    <s v="NAoPri"/>
    <n v="2022"/>
    <s v="Q4"/>
    <s v="Q4-2022"/>
    <x v="96"/>
    <x v="96"/>
    <s v="E56000007"/>
    <s v="West Midlands"/>
    <s v="bcs_yes"/>
    <n v="167"/>
    <n v="0.86228000000000005"/>
  </r>
  <r>
    <s v="NAoPri"/>
    <n v="2023"/>
    <s v="Q1"/>
    <s v="Q1-2023"/>
    <x v="96"/>
    <x v="96"/>
    <s v="E56000007"/>
    <s v="West Midlands"/>
    <s v="bcs_yes"/>
    <n v="125"/>
    <n v="0.91200000000000003"/>
  </r>
  <r>
    <s v="NAoPri"/>
    <n v="2018"/>
    <s v="Q1"/>
    <s v="Q1-2018"/>
    <x v="97"/>
    <x v="97"/>
    <s v="E56000033"/>
    <s v="Somerset, Wiltshire, Avon and Gloucestershire"/>
    <s v="bcs_yes"/>
    <n v="108"/>
    <n v="0.83333000000000002"/>
  </r>
  <r>
    <s v="NAoPri"/>
    <n v="2018"/>
    <s v="Q2"/>
    <s v="Q2-2018"/>
    <x v="97"/>
    <x v="97"/>
    <s v="E56000033"/>
    <s v="Somerset, Wiltshire, Avon and Gloucestershire"/>
    <s v="bcs_yes"/>
    <n v="117"/>
    <n v="0.81196999999999997"/>
  </r>
  <r>
    <s v="NAoPri"/>
    <n v="2018"/>
    <s v="Q3"/>
    <s v="Q3-2018"/>
    <x v="97"/>
    <x v="97"/>
    <s v="E56000033"/>
    <s v="Somerset, Wiltshire, Avon and Gloucestershire"/>
    <s v="bcs_yes"/>
    <n v="146"/>
    <n v="0.88356000000000001"/>
  </r>
  <r>
    <s v="NAoPri"/>
    <n v="2018"/>
    <s v="Q4"/>
    <s v="Q4-2018"/>
    <x v="97"/>
    <x v="97"/>
    <s v="E56000033"/>
    <s v="Somerset, Wiltshire, Avon and Gloucestershire"/>
    <s v="bcs_yes"/>
    <n v="140"/>
    <n v="0.87856999999999996"/>
  </r>
  <r>
    <s v="NAoPri"/>
    <n v="2019"/>
    <s v="Q1"/>
    <s v="Q1-2019"/>
    <x v="97"/>
    <x v="97"/>
    <s v="E56000033"/>
    <s v="Somerset, Wiltshire, Avon and Gloucestershire"/>
    <s v="bcs_yes"/>
    <n v="116"/>
    <n v="0.87931000000000004"/>
  </r>
  <r>
    <s v="NAoPri"/>
    <n v="2019"/>
    <s v="Q2"/>
    <s v="Q2-2019"/>
    <x v="97"/>
    <x v="97"/>
    <s v="E56000033"/>
    <s v="Somerset, Wiltshire, Avon and Gloucestershire"/>
    <s v="bcs_yes"/>
    <n v="130"/>
    <n v="0.84614999999999996"/>
  </r>
  <r>
    <s v="NAoPri"/>
    <n v="2019"/>
    <s v="Q3"/>
    <s v="Q3-2019"/>
    <x v="97"/>
    <x v="97"/>
    <s v="E56000033"/>
    <s v="Somerset, Wiltshire, Avon and Gloucestershire"/>
    <s v="bcs_yes"/>
    <n v="112"/>
    <n v="0.875"/>
  </r>
  <r>
    <s v="NAoPri"/>
    <n v="2019"/>
    <s v="Q4"/>
    <s v="Q4-2019"/>
    <x v="97"/>
    <x v="97"/>
    <s v="E56000033"/>
    <s v="Somerset, Wiltshire, Avon and Gloucestershire"/>
    <s v="bcs_yes"/>
    <n v="121"/>
    <n v="0.88429999999999997"/>
  </r>
  <r>
    <s v="NAoPri"/>
    <n v="2020"/>
    <s v="Q1"/>
    <s v="Q1-2020"/>
    <x v="97"/>
    <x v="97"/>
    <s v="E56000033"/>
    <s v="Somerset, Wiltshire, Avon and Gloucestershire"/>
    <s v="bcs_yes"/>
    <n v="92"/>
    <n v="0.84782999999999997"/>
  </r>
  <r>
    <s v="NAoPri"/>
    <n v="2020"/>
    <s v="Q2"/>
    <s v="Q2-2020"/>
    <x v="97"/>
    <x v="97"/>
    <s v="E56000033"/>
    <s v="Somerset, Wiltshire, Avon and Gloucestershire"/>
    <s v="bcs_yes"/>
    <n v="54"/>
    <n v="0.79630000000000001"/>
  </r>
  <r>
    <s v="NAoPri"/>
    <n v="2020"/>
    <s v="Q3"/>
    <s v="Q3-2020"/>
    <x v="97"/>
    <x v="97"/>
    <s v="E56000033"/>
    <s v="Somerset, Wiltshire, Avon and Gloucestershire"/>
    <s v="bcs_yes"/>
    <n v="82"/>
    <n v="0.74390000000000001"/>
  </r>
  <r>
    <s v="NAoPri"/>
    <n v="2020"/>
    <s v="Q4"/>
    <s v="Q4-2020"/>
    <x v="97"/>
    <x v="97"/>
    <s v="E56000033"/>
    <s v="Somerset, Wiltshire, Avon and Gloucestershire"/>
    <s v="bcs_yes"/>
    <n v="126"/>
    <n v="0.88095000000000001"/>
  </r>
  <r>
    <s v="NAoPri"/>
    <n v="2021"/>
    <s v="Q1"/>
    <s v="Q1-2021"/>
    <x v="97"/>
    <x v="97"/>
    <s v="E56000033"/>
    <s v="Somerset, Wiltshire, Avon and Gloucestershire"/>
    <s v="bcs_yes"/>
    <n v="130"/>
    <n v="0.83845999999999998"/>
  </r>
  <r>
    <s v="NAoPri"/>
    <n v="2021"/>
    <s v="Q2"/>
    <s v="Q2-2021"/>
    <x v="97"/>
    <x v="97"/>
    <s v="E56000033"/>
    <s v="Somerset, Wiltshire, Avon and Gloucestershire"/>
    <s v="bcs_yes"/>
    <n v="146"/>
    <n v="0.89725999999999995"/>
  </r>
  <r>
    <s v="NAoPri"/>
    <n v="2021"/>
    <s v="Q3"/>
    <s v="Q3-2021"/>
    <x v="97"/>
    <x v="97"/>
    <s v="E56000033"/>
    <s v="Somerset, Wiltshire, Avon and Gloucestershire"/>
    <s v="bcs_yes"/>
    <n v="141"/>
    <n v="0.83687999999999996"/>
  </r>
  <r>
    <s v="NAoPri"/>
    <n v="2021"/>
    <s v="Q4"/>
    <s v="Q4-2021"/>
    <x v="97"/>
    <x v="97"/>
    <s v="E56000033"/>
    <s v="Somerset, Wiltshire, Avon and Gloucestershire"/>
    <s v="bcs_yes"/>
    <n v="137"/>
    <n v="0.89051000000000002"/>
  </r>
  <r>
    <s v="NAoPri"/>
    <n v="2022"/>
    <s v="Q1"/>
    <s v="Q1-2022"/>
    <x v="97"/>
    <x v="97"/>
    <s v="E56000033"/>
    <s v="Somerset, Wiltshire, Avon and Gloucestershire"/>
    <s v="bcs_yes"/>
    <n v="168"/>
    <n v="0.89881"/>
  </r>
  <r>
    <s v="NAoPri"/>
    <n v="2022"/>
    <s v="Q2"/>
    <s v="Q2-2022"/>
    <x v="97"/>
    <x v="97"/>
    <s v="E56000033"/>
    <s v="Somerset, Wiltshire, Avon and Gloucestershire"/>
    <s v="bcs_yes"/>
    <n v="130"/>
    <n v="0.86153999999999997"/>
  </r>
  <r>
    <s v="NAoPri"/>
    <n v="2022"/>
    <s v="Q3"/>
    <s v="Q3-2022"/>
    <x v="97"/>
    <x v="97"/>
    <s v="E56000033"/>
    <s v="Somerset, Wiltshire, Avon and Gloucestershire"/>
    <s v="bcs_yes"/>
    <n v="146"/>
    <n v="0.86985999999999997"/>
  </r>
  <r>
    <s v="NAoPri"/>
    <n v="2022"/>
    <s v="Q4"/>
    <s v="Q4-2022"/>
    <x v="97"/>
    <x v="97"/>
    <s v="E56000033"/>
    <s v="Somerset, Wiltshire, Avon and Gloucestershire"/>
    <s v="bcs_yes"/>
    <n v="143"/>
    <n v="0.91608000000000001"/>
  </r>
  <r>
    <s v="NAoPri"/>
    <n v="2023"/>
    <s v="Q1"/>
    <s v="Q1-2023"/>
    <x v="97"/>
    <x v="97"/>
    <s v="E56000033"/>
    <s v="Somerset, Wiltshire, Avon and Gloucestershire"/>
    <s v="bcs_yes"/>
    <n v="157"/>
    <n v="0.90446000000000004"/>
  </r>
  <r>
    <s v="NAoPri"/>
    <n v="2018"/>
    <s v="Q1"/>
    <s v="Q1-2018"/>
    <x v="98"/>
    <x v="98"/>
    <s v="E56000033"/>
    <s v="Somerset, Wiltshire, Avon and Gloucestershire"/>
    <s v="bcs_yes"/>
    <n v="542"/>
    <n v="0.85977999999999999"/>
  </r>
  <r>
    <s v="NAoPri"/>
    <n v="2018"/>
    <s v="Q2"/>
    <s v="Q2-2018"/>
    <x v="98"/>
    <x v="98"/>
    <s v="E56000033"/>
    <s v="Somerset, Wiltshire, Avon and Gloucestershire"/>
    <s v="bcs_yes"/>
    <n v="584"/>
    <n v="0.87158000000000002"/>
  </r>
  <r>
    <s v="NAoPri"/>
    <n v="2018"/>
    <s v="Q3"/>
    <s v="Q3-2018"/>
    <x v="98"/>
    <x v="98"/>
    <s v="E56000033"/>
    <s v="Somerset, Wiltshire, Avon and Gloucestershire"/>
    <s v="bcs_yes"/>
    <n v="682"/>
    <n v="0.88563000000000003"/>
  </r>
  <r>
    <s v="NAoPri"/>
    <n v="2018"/>
    <s v="Q4"/>
    <s v="Q4-2018"/>
    <x v="98"/>
    <x v="98"/>
    <s v="E56000033"/>
    <s v="Somerset, Wiltshire, Avon and Gloucestershire"/>
    <s v="bcs_yes"/>
    <n v="599"/>
    <n v="0.87646000000000002"/>
  </r>
  <r>
    <s v="NAoPri"/>
    <n v="2019"/>
    <s v="Q1"/>
    <s v="Q1-2019"/>
    <x v="98"/>
    <x v="98"/>
    <s v="E56000033"/>
    <s v="Somerset, Wiltshire, Avon and Gloucestershire"/>
    <s v="bcs_yes"/>
    <n v="571"/>
    <n v="0.84238000000000002"/>
  </r>
  <r>
    <s v="NAoPri"/>
    <n v="2019"/>
    <s v="Q2"/>
    <s v="Q2-2019"/>
    <x v="98"/>
    <x v="98"/>
    <s v="E56000033"/>
    <s v="Somerset, Wiltshire, Avon and Gloucestershire"/>
    <s v="bcs_yes"/>
    <n v="590"/>
    <n v="0.88305"/>
  </r>
  <r>
    <s v="NAoPri"/>
    <n v="2019"/>
    <s v="Q3"/>
    <s v="Q3-2019"/>
    <x v="98"/>
    <x v="98"/>
    <s v="E56000033"/>
    <s v="Somerset, Wiltshire, Avon and Gloucestershire"/>
    <s v="bcs_yes"/>
    <n v="617"/>
    <n v="0.84440999999999999"/>
  </r>
  <r>
    <s v="NAoPri"/>
    <n v="2019"/>
    <s v="Q4"/>
    <s v="Q4-2019"/>
    <x v="98"/>
    <x v="98"/>
    <s v="E56000033"/>
    <s v="Somerset, Wiltshire, Avon and Gloucestershire"/>
    <s v="bcs_yes"/>
    <n v="576"/>
    <n v="0.86111000000000004"/>
  </r>
  <r>
    <s v="NAoPri"/>
    <n v="2020"/>
    <s v="Q1"/>
    <s v="Q1-2020"/>
    <x v="98"/>
    <x v="98"/>
    <s v="E56000033"/>
    <s v="Somerset, Wiltshire, Avon and Gloucestershire"/>
    <s v="bcs_yes"/>
    <n v="576"/>
    <n v="0.86285000000000001"/>
  </r>
  <r>
    <s v="NAoPri"/>
    <n v="2020"/>
    <s v="Q2"/>
    <s v="Q2-2020"/>
    <x v="98"/>
    <x v="98"/>
    <s v="E56000033"/>
    <s v="Somerset, Wiltshire, Avon and Gloucestershire"/>
    <s v="bcs_yes"/>
    <n v="324"/>
    <n v="0.83642000000000005"/>
  </r>
  <r>
    <s v="NAoPri"/>
    <n v="2020"/>
    <s v="Q3"/>
    <s v="Q3-2020"/>
    <x v="98"/>
    <x v="98"/>
    <s v="E56000033"/>
    <s v="Somerset, Wiltshire, Avon and Gloucestershire"/>
    <s v="bcs_yes"/>
    <n v="542"/>
    <n v="0.85424"/>
  </r>
  <r>
    <s v="NAoPri"/>
    <n v="2020"/>
    <s v="Q4"/>
    <s v="Q4-2020"/>
    <x v="98"/>
    <x v="98"/>
    <s v="E56000033"/>
    <s v="Somerset, Wiltshire, Avon and Gloucestershire"/>
    <s v="bcs_yes"/>
    <n v="601"/>
    <n v="0.8619"/>
  </r>
  <r>
    <s v="NAoPri"/>
    <n v="2021"/>
    <s v="Q1"/>
    <s v="Q1-2021"/>
    <x v="98"/>
    <x v="98"/>
    <s v="E56000033"/>
    <s v="Somerset, Wiltshire, Avon and Gloucestershire"/>
    <s v="bcs_yes"/>
    <n v="615"/>
    <n v="0.86667000000000005"/>
  </r>
  <r>
    <s v="NAoPri"/>
    <n v="2021"/>
    <s v="Q2"/>
    <s v="Q2-2021"/>
    <x v="98"/>
    <x v="98"/>
    <s v="E56000033"/>
    <s v="Somerset, Wiltshire, Avon and Gloucestershire"/>
    <s v="bcs_yes"/>
    <n v="599"/>
    <n v="0.87646000000000002"/>
  </r>
  <r>
    <s v="NAoPri"/>
    <n v="2021"/>
    <s v="Q3"/>
    <s v="Q3-2021"/>
    <x v="98"/>
    <x v="98"/>
    <s v="E56000033"/>
    <s v="Somerset, Wiltshire, Avon and Gloucestershire"/>
    <s v="bcs_yes"/>
    <n v="667"/>
    <n v="0.86056999999999995"/>
  </r>
  <r>
    <s v="NAoPri"/>
    <n v="2021"/>
    <s v="Q4"/>
    <s v="Q4-2021"/>
    <x v="98"/>
    <x v="98"/>
    <s v="E56000033"/>
    <s v="Somerset, Wiltshire, Avon and Gloucestershire"/>
    <s v="bcs_yes"/>
    <n v="687"/>
    <n v="0.87773000000000001"/>
  </r>
  <r>
    <s v="NAoPri"/>
    <n v="2022"/>
    <s v="Q1"/>
    <s v="Q1-2022"/>
    <x v="98"/>
    <x v="98"/>
    <s v="E56000033"/>
    <s v="Somerset, Wiltshire, Avon and Gloucestershire"/>
    <s v="bcs_yes"/>
    <n v="713"/>
    <n v="0.88780000000000003"/>
  </r>
  <r>
    <s v="NAoPri"/>
    <n v="2022"/>
    <s v="Q2"/>
    <s v="Q2-2022"/>
    <x v="98"/>
    <x v="98"/>
    <s v="E56000033"/>
    <s v="Somerset, Wiltshire, Avon and Gloucestershire"/>
    <s v="bcs_yes"/>
    <n v="633"/>
    <n v="0.86729999999999996"/>
  </r>
  <r>
    <s v="NAoPri"/>
    <n v="2022"/>
    <s v="Q3"/>
    <s v="Q3-2022"/>
    <x v="98"/>
    <x v="98"/>
    <s v="E56000033"/>
    <s v="Somerset, Wiltshire, Avon and Gloucestershire"/>
    <s v="bcs_yes"/>
    <n v="629"/>
    <n v="0.88553000000000004"/>
  </r>
  <r>
    <s v="NAoPri"/>
    <n v="2022"/>
    <s v="Q4"/>
    <s v="Q4-2022"/>
    <x v="98"/>
    <x v="98"/>
    <s v="E56000033"/>
    <s v="Somerset, Wiltshire, Avon and Gloucestershire"/>
    <s v="bcs_yes"/>
    <n v="656"/>
    <n v="0.87043000000000004"/>
  </r>
  <r>
    <s v="NAoPri"/>
    <n v="2023"/>
    <s v="Q1"/>
    <s v="Q1-2023"/>
    <x v="98"/>
    <x v="98"/>
    <s v="E56000033"/>
    <s v="Somerset, Wiltshire, Avon and Gloucestershire"/>
    <s v="bcs_yes"/>
    <n v="673"/>
    <n v="0.86626999999999998"/>
  </r>
  <r>
    <s v="NAoPri"/>
    <n v="2018"/>
    <s v="Q1"/>
    <s v="Q1-2018"/>
    <x v="99"/>
    <x v="99"/>
    <s v="E56000010"/>
    <s v="South East London"/>
    <s v="bcs_yes"/>
    <n v="245"/>
    <n v="0.87346999999999997"/>
  </r>
  <r>
    <s v="NAoPri"/>
    <n v="2018"/>
    <s v="Q2"/>
    <s v="Q2-2018"/>
    <x v="99"/>
    <x v="99"/>
    <s v="E56000010"/>
    <s v="South East London"/>
    <s v="bcs_yes"/>
    <n v="319"/>
    <n v="0.89341999999999999"/>
  </r>
  <r>
    <s v="NAoPri"/>
    <n v="2018"/>
    <s v="Q3"/>
    <s v="Q3-2018"/>
    <x v="99"/>
    <x v="99"/>
    <s v="E56000010"/>
    <s v="South East London"/>
    <s v="bcs_yes"/>
    <n v="294"/>
    <n v="0.86734999999999995"/>
  </r>
  <r>
    <s v="NAoPri"/>
    <n v="2018"/>
    <s v="Q4"/>
    <s v="Q4-2018"/>
    <x v="99"/>
    <x v="99"/>
    <s v="E56000010"/>
    <s v="South East London"/>
    <s v="bcs_yes"/>
    <n v="264"/>
    <n v="0.88636000000000004"/>
  </r>
  <r>
    <s v="NAoPri"/>
    <n v="2019"/>
    <s v="Q1"/>
    <s v="Q1-2019"/>
    <x v="99"/>
    <x v="99"/>
    <s v="E56000010"/>
    <s v="South East London"/>
    <s v="bcs_yes"/>
    <n v="281"/>
    <n v="0.85053000000000001"/>
  </r>
  <r>
    <s v="NAoPri"/>
    <n v="2019"/>
    <s v="Q2"/>
    <s v="Q2-2019"/>
    <x v="99"/>
    <x v="99"/>
    <s v="E56000010"/>
    <s v="South East London"/>
    <s v="bcs_yes"/>
    <n v="293"/>
    <n v="0.88395999999999997"/>
  </r>
  <r>
    <s v="NAoPri"/>
    <n v="2019"/>
    <s v="Q3"/>
    <s v="Q3-2019"/>
    <x v="99"/>
    <x v="99"/>
    <s v="E56000010"/>
    <s v="South East London"/>
    <s v="bcs_yes"/>
    <n v="286"/>
    <n v="0.80769000000000002"/>
  </r>
  <r>
    <s v="NAoPri"/>
    <n v="2019"/>
    <s v="Q4"/>
    <s v="Q4-2019"/>
    <x v="99"/>
    <x v="99"/>
    <s v="E56000010"/>
    <s v="South East London"/>
    <s v="bcs_yes"/>
    <n v="287"/>
    <n v="0.83274999999999999"/>
  </r>
  <r>
    <s v="NAoPri"/>
    <n v="2020"/>
    <s v="Q1"/>
    <s v="Q1-2020"/>
    <x v="99"/>
    <x v="99"/>
    <s v="E56000010"/>
    <s v="South East London"/>
    <s v="bcs_yes"/>
    <n v="243"/>
    <n v="0.82716000000000001"/>
  </r>
  <r>
    <s v="NAoPri"/>
    <n v="2020"/>
    <s v="Q2"/>
    <s v="Q2-2020"/>
    <x v="99"/>
    <x v="99"/>
    <s v="E56000010"/>
    <s v="South East London"/>
    <s v="bcs_yes"/>
    <n v="132"/>
    <n v="0.80303000000000002"/>
  </r>
  <r>
    <s v="NAoPri"/>
    <n v="2020"/>
    <s v="Q3"/>
    <s v="Q3-2020"/>
    <x v="99"/>
    <x v="99"/>
    <s v="E56000010"/>
    <s v="South East London"/>
    <s v="bcs_yes"/>
    <n v="212"/>
    <n v="0.83018999999999998"/>
  </r>
  <r>
    <s v="NAoPri"/>
    <n v="2020"/>
    <s v="Q4"/>
    <s v="Q4-2020"/>
    <x v="99"/>
    <x v="99"/>
    <s v="E56000010"/>
    <s v="South East London"/>
    <s v="bcs_yes"/>
    <n v="286"/>
    <n v="0.83216999999999997"/>
  </r>
  <r>
    <s v="NAoPri"/>
    <n v="2021"/>
    <s v="Q1"/>
    <s v="Q1-2021"/>
    <x v="99"/>
    <x v="99"/>
    <s v="E56000010"/>
    <s v="South East London"/>
    <s v="bcs_yes"/>
    <n v="227"/>
    <n v="0.83699999999999997"/>
  </r>
  <r>
    <s v="NAoPri"/>
    <n v="2021"/>
    <s v="Q2"/>
    <s v="Q2-2021"/>
    <x v="99"/>
    <x v="99"/>
    <s v="E56000010"/>
    <s v="South East London"/>
    <s v="bcs_yes"/>
    <n v="275"/>
    <n v="0.83272999999999997"/>
  </r>
  <r>
    <s v="NAoPri"/>
    <n v="2021"/>
    <s v="Q3"/>
    <s v="Q3-2021"/>
    <x v="99"/>
    <x v="99"/>
    <s v="E56000010"/>
    <s v="South East London"/>
    <s v="bcs_yes"/>
    <n v="274"/>
    <n v="0.84672000000000003"/>
  </r>
  <r>
    <s v="NAoPri"/>
    <n v="2021"/>
    <s v="Q4"/>
    <s v="Q4-2021"/>
    <x v="99"/>
    <x v="99"/>
    <s v="E56000010"/>
    <s v="South East London"/>
    <s v="bcs_yes"/>
    <n v="304"/>
    <n v="0.85526000000000002"/>
  </r>
  <r>
    <s v="NAoPri"/>
    <n v="2022"/>
    <s v="Q1"/>
    <s v="Q1-2022"/>
    <x v="99"/>
    <x v="99"/>
    <s v="E56000010"/>
    <s v="South East London"/>
    <s v="bcs_yes"/>
    <n v="297"/>
    <n v="0.86531999999999998"/>
  </r>
  <r>
    <s v="NAoPri"/>
    <n v="2022"/>
    <s v="Q2"/>
    <s v="Q2-2022"/>
    <x v="99"/>
    <x v="99"/>
    <s v="E56000010"/>
    <s v="South East London"/>
    <s v="bcs_yes"/>
    <n v="336"/>
    <n v="0.83631"/>
  </r>
  <r>
    <s v="NAoPri"/>
    <n v="2022"/>
    <s v="Q3"/>
    <s v="Q3-2022"/>
    <x v="99"/>
    <x v="99"/>
    <s v="E56000010"/>
    <s v="South East London"/>
    <s v="bcs_yes"/>
    <n v="284"/>
    <n v="0.84858999999999996"/>
  </r>
  <r>
    <s v="NAoPri"/>
    <n v="2022"/>
    <s v="Q4"/>
    <s v="Q4-2022"/>
    <x v="99"/>
    <x v="99"/>
    <s v="E56000010"/>
    <s v="South East London"/>
    <s v="bcs_yes"/>
    <n v="284"/>
    <n v="0.85211000000000003"/>
  </r>
  <r>
    <s v="NAoPri"/>
    <n v="2023"/>
    <s v="Q1"/>
    <s v="Q1-2023"/>
    <x v="99"/>
    <x v="99"/>
    <s v="E56000010"/>
    <s v="South East London"/>
    <s v="bcs_yes"/>
    <n v="287"/>
    <n v="0.83274999999999999"/>
  </r>
  <r>
    <s v="NAoPri"/>
    <n v="2018"/>
    <s v="Q1"/>
    <s v="Q1-2018"/>
    <x v="100"/>
    <x v="100"/>
    <s v="E56000029"/>
    <s v="Northern"/>
    <s v="bcs_yes"/>
    <n v="16"/>
    <n v="0.8125"/>
  </r>
  <r>
    <s v="NAoPri"/>
    <n v="2018"/>
    <s v="Q2"/>
    <s v="Q2-2018"/>
    <x v="100"/>
    <x v="100"/>
    <s v="E56000029"/>
    <s v="Northern"/>
    <s v="bcs_yes"/>
    <n v="24"/>
    <n v="0.875"/>
  </r>
  <r>
    <s v="NAoPri"/>
    <n v="2018"/>
    <s v="Q3"/>
    <s v="Q3-2018"/>
    <x v="100"/>
    <x v="100"/>
    <s v="E56000029"/>
    <s v="Northern"/>
    <s v="bcs_yes"/>
    <n v="15"/>
    <n v="0.8"/>
  </r>
  <r>
    <s v="NAoPri"/>
    <n v="2018"/>
    <s v="Q4"/>
    <s v="Q4-2018"/>
    <x v="100"/>
    <x v="100"/>
    <s v="E56000029"/>
    <s v="Northern"/>
    <s v="bcs_yes"/>
    <n v="22"/>
    <n v="0.86363999999999996"/>
  </r>
  <r>
    <s v="NAoPri"/>
    <n v="2019"/>
    <s v="Q1"/>
    <s v="Q1-2019"/>
    <x v="100"/>
    <x v="100"/>
    <s v="E56000029"/>
    <s v="Northern"/>
    <s v="bcs_yes"/>
    <n v="21"/>
    <n v="0.90476000000000001"/>
  </r>
  <r>
    <s v="NAoPri"/>
    <n v="2019"/>
    <s v="Q2"/>
    <s v="Q2-2019"/>
    <x v="100"/>
    <x v="100"/>
    <s v="E56000029"/>
    <s v="Northern"/>
    <s v="bcs_yes"/>
    <n v="23"/>
    <n v="0.82608999999999999"/>
  </r>
  <r>
    <s v="NAoPri"/>
    <n v="2019"/>
    <s v="Q3"/>
    <s v="Q3-2019"/>
    <x v="100"/>
    <x v="100"/>
    <s v="E56000029"/>
    <s v="Northern"/>
    <s v="bcs_yes"/>
    <n v="18"/>
    <n v="0.83333000000000002"/>
  </r>
  <r>
    <s v="NAoPri"/>
    <n v="2019"/>
    <s v="Q4"/>
    <s v="Q4-2019"/>
    <x v="100"/>
    <x v="100"/>
    <s v="E56000029"/>
    <s v="Northern"/>
    <s v="bcs_yes"/>
    <n v="22"/>
    <n v="0.86363999999999996"/>
  </r>
  <r>
    <s v="NAoPri"/>
    <n v="2020"/>
    <s v="Q1"/>
    <s v="Q1-2020"/>
    <x v="100"/>
    <x v="100"/>
    <s v="E56000029"/>
    <s v="Northern"/>
    <s v="bcs_yes"/>
    <n v="17"/>
    <n v="0.52941000000000005"/>
  </r>
  <r>
    <s v="NAoPri"/>
    <n v="2020"/>
    <s v="Q2"/>
    <s v="Q2-2020"/>
    <x v="100"/>
    <x v="100"/>
    <s v="E56000029"/>
    <s v="Northern"/>
    <s v="bcs_yes"/>
    <n v="16"/>
    <n v="0.875"/>
  </r>
  <r>
    <s v="NAoPri"/>
    <n v="2020"/>
    <s v="Q3"/>
    <s v="Q3-2020"/>
    <x v="100"/>
    <x v="100"/>
    <s v="E56000029"/>
    <s v="Northern"/>
    <s v="bcs_yes"/>
    <n v="22"/>
    <n v="0.68181999999999998"/>
  </r>
  <r>
    <s v="NAoPri"/>
    <n v="2020"/>
    <s v="Q4"/>
    <s v="Q4-2020"/>
    <x v="100"/>
    <x v="100"/>
    <s v="E56000029"/>
    <s v="Northern"/>
    <s v="bcs_yes"/>
    <n v="17"/>
    <n v="0.88234999999999997"/>
  </r>
  <r>
    <s v="NAoPri"/>
    <n v="2021"/>
    <s v="Q1"/>
    <s v="Q1-2021"/>
    <x v="100"/>
    <x v="100"/>
    <s v="E56000029"/>
    <s v="Northern"/>
    <s v="bcs_yes"/>
    <n v="16"/>
    <n v="0.75"/>
  </r>
  <r>
    <s v="NAoPri"/>
    <n v="2021"/>
    <s v="Q2"/>
    <s v="Q2-2021"/>
    <x v="100"/>
    <x v="100"/>
    <s v="E56000029"/>
    <s v="Northern"/>
    <s v="bcs_yes"/>
    <n v="30"/>
    <n v="0.93332999999999999"/>
  </r>
  <r>
    <s v="NAoPri"/>
    <n v="2021"/>
    <s v="Q3"/>
    <s v="Q3-2021"/>
    <x v="100"/>
    <x v="100"/>
    <s v="E56000029"/>
    <s v="Northern"/>
    <s v="bcs_yes"/>
    <n v="18"/>
    <n v="0.88888999999999996"/>
  </r>
  <r>
    <s v="NAoPri"/>
    <n v="2021"/>
    <s v="Q4"/>
    <s v="Q4-2021"/>
    <x v="100"/>
    <x v="100"/>
    <s v="E56000029"/>
    <s v="Northern"/>
    <s v="bcs_yes"/>
    <n v="22"/>
    <n v="0.86363999999999996"/>
  </r>
  <r>
    <s v="NAoPri"/>
    <n v="2022"/>
    <s v="Q1"/>
    <s v="Q1-2022"/>
    <x v="100"/>
    <x v="100"/>
    <s v="E56000029"/>
    <s v="Northern"/>
    <s v="bcs_yes"/>
    <n v="20"/>
    <n v="0.75"/>
  </r>
  <r>
    <s v="NAoPri"/>
    <n v="2022"/>
    <s v="Q2"/>
    <s v="Q2-2022"/>
    <x v="100"/>
    <x v="100"/>
    <s v="E56000029"/>
    <s v="Northern"/>
    <s v="bcs_yes"/>
    <n v="27"/>
    <n v="0.81481000000000003"/>
  </r>
  <r>
    <s v="NAoPri"/>
    <n v="2022"/>
    <s v="Q3"/>
    <s v="Q3-2022"/>
    <x v="100"/>
    <x v="100"/>
    <s v="E56000029"/>
    <s v="Northern"/>
    <s v="bcs_yes"/>
    <n v="29"/>
    <n v="0.82759000000000005"/>
  </r>
  <r>
    <s v="NAoPri"/>
    <n v="2022"/>
    <s v="Q4"/>
    <s v="Q4-2022"/>
    <x v="100"/>
    <x v="100"/>
    <s v="E56000029"/>
    <s v="Northern"/>
    <s v="bcs_yes"/>
    <n v="19"/>
    <n v="0.68420999999999998"/>
  </r>
  <r>
    <s v="NAoPri"/>
    <n v="2023"/>
    <s v="Q1"/>
    <s v="Q1-2023"/>
    <x v="100"/>
    <x v="100"/>
    <s v="E56000029"/>
    <s v="Northern"/>
    <s v="bcs_yes"/>
    <n v="18"/>
    <n v="0.72221999999999997"/>
  </r>
  <r>
    <s v="NAoPri"/>
    <n v="2018"/>
    <s v="Q1"/>
    <s v="Q1-2018"/>
    <x v="101"/>
    <x v="101"/>
    <s v="E56000007"/>
    <s v="West Midlands"/>
    <s v="bcs_yes"/>
    <n v="41"/>
    <n v="0.95121999999999995"/>
  </r>
  <r>
    <s v="NAoPri"/>
    <n v="2018"/>
    <s v="Q2"/>
    <s v="Q2-2018"/>
    <x v="101"/>
    <x v="101"/>
    <s v="E56000007"/>
    <s v="West Midlands"/>
    <s v="bcs_yes"/>
    <n v="57"/>
    <n v="0.80701999999999996"/>
  </r>
  <r>
    <s v="NAoPri"/>
    <n v="2018"/>
    <s v="Q3"/>
    <s v="Q3-2018"/>
    <x v="101"/>
    <x v="101"/>
    <s v="E56000007"/>
    <s v="West Midlands"/>
    <s v="bcs_yes"/>
    <n v="59"/>
    <n v="0.84745999999999999"/>
  </r>
  <r>
    <s v="NAoPri"/>
    <n v="2018"/>
    <s v="Q4"/>
    <s v="Q4-2018"/>
    <x v="101"/>
    <x v="101"/>
    <s v="E56000007"/>
    <s v="West Midlands"/>
    <s v="bcs_yes"/>
    <n v="48"/>
    <n v="0.85416999999999998"/>
  </r>
  <r>
    <s v="NAoPri"/>
    <n v="2019"/>
    <s v="Q1"/>
    <s v="Q1-2019"/>
    <x v="101"/>
    <x v="101"/>
    <s v="E56000007"/>
    <s v="West Midlands"/>
    <s v="bcs_yes"/>
    <n v="49"/>
    <n v="0.83672999999999997"/>
  </r>
  <r>
    <s v="NAoPri"/>
    <n v="2019"/>
    <s v="Q2"/>
    <s v="Q2-2019"/>
    <x v="101"/>
    <x v="101"/>
    <s v="E56000007"/>
    <s v="West Midlands"/>
    <s v="bcs_yes"/>
    <n v="63"/>
    <n v="0.88888999999999996"/>
  </r>
  <r>
    <s v="NAoPri"/>
    <n v="2019"/>
    <s v="Q3"/>
    <s v="Q3-2019"/>
    <x v="101"/>
    <x v="101"/>
    <s v="E56000007"/>
    <s v="West Midlands"/>
    <s v="bcs_yes"/>
    <n v="58"/>
    <n v="0.68966000000000005"/>
  </r>
  <r>
    <s v="NAoPri"/>
    <n v="2019"/>
    <s v="Q4"/>
    <s v="Q4-2019"/>
    <x v="101"/>
    <x v="101"/>
    <s v="E56000007"/>
    <s v="West Midlands"/>
    <s v="bcs_yes"/>
    <n v="79"/>
    <n v="0.86075999999999997"/>
  </r>
  <r>
    <s v="NAoPri"/>
    <n v="2020"/>
    <s v="Q1"/>
    <s v="Q1-2020"/>
    <x v="101"/>
    <x v="101"/>
    <s v="E56000007"/>
    <s v="West Midlands"/>
    <s v="bcs_yes"/>
    <n v="93"/>
    <n v="0.81720000000000004"/>
  </r>
  <r>
    <s v="NAoPri"/>
    <n v="2020"/>
    <s v="Q2"/>
    <s v="Q2-2020"/>
    <x v="101"/>
    <x v="101"/>
    <s v="E56000007"/>
    <s v="West Midlands"/>
    <s v="bcs_yes"/>
    <n v="47"/>
    <n v="0.89361999999999997"/>
  </r>
  <r>
    <s v="NAoPri"/>
    <n v="2020"/>
    <s v="Q3"/>
    <s v="Q3-2020"/>
    <x v="101"/>
    <x v="101"/>
    <s v="E56000007"/>
    <s v="West Midlands"/>
    <s v="bcs_yes"/>
    <n v="45"/>
    <n v="0.77778000000000003"/>
  </r>
  <r>
    <s v="NAoPri"/>
    <n v="2020"/>
    <s v="Q4"/>
    <s v="Q4-2020"/>
    <x v="101"/>
    <x v="101"/>
    <s v="E56000007"/>
    <s v="West Midlands"/>
    <s v="bcs_yes"/>
    <n v="47"/>
    <n v="0.87234"/>
  </r>
  <r>
    <s v="NAoPri"/>
    <n v="2021"/>
    <s v="Q1"/>
    <s v="Q1-2021"/>
    <x v="101"/>
    <x v="101"/>
    <s v="E56000007"/>
    <s v="West Midlands"/>
    <s v="bcs_yes"/>
    <n v="50"/>
    <n v="0.86"/>
  </r>
  <r>
    <s v="NAoPri"/>
    <n v="2021"/>
    <s v="Q2"/>
    <s v="Q2-2021"/>
    <x v="101"/>
    <x v="101"/>
    <s v="E56000007"/>
    <s v="West Midlands"/>
    <s v="bcs_yes"/>
    <n v="66"/>
    <n v="0.93938999999999995"/>
  </r>
  <r>
    <s v="NAoPri"/>
    <n v="2021"/>
    <s v="Q3"/>
    <s v="Q3-2021"/>
    <x v="101"/>
    <x v="101"/>
    <s v="E56000007"/>
    <s v="West Midlands"/>
    <s v="bcs_yes"/>
    <n v="86"/>
    <n v="0.90698000000000001"/>
  </r>
  <r>
    <s v="NAoPri"/>
    <n v="2021"/>
    <s v="Q4"/>
    <s v="Q4-2021"/>
    <x v="101"/>
    <x v="101"/>
    <s v="E56000007"/>
    <s v="West Midlands"/>
    <s v="bcs_yes"/>
    <n v="101"/>
    <n v="0.89109000000000005"/>
  </r>
  <r>
    <s v="NAoPri"/>
    <n v="2022"/>
    <s v="Q1"/>
    <s v="Q1-2022"/>
    <x v="101"/>
    <x v="101"/>
    <s v="E56000007"/>
    <s v="West Midlands"/>
    <s v="bcs_yes"/>
    <n v="72"/>
    <n v="0.88888999999999996"/>
  </r>
  <r>
    <s v="NAoPri"/>
    <n v="2022"/>
    <s v="Q2"/>
    <s v="Q2-2022"/>
    <x v="101"/>
    <x v="101"/>
    <s v="E56000007"/>
    <s v="West Midlands"/>
    <s v="bcs_yes"/>
    <n v="64"/>
    <n v="0.82813000000000003"/>
  </r>
  <r>
    <s v="NAoPri"/>
    <n v="2022"/>
    <s v="Q3"/>
    <s v="Q3-2022"/>
    <x v="101"/>
    <x v="101"/>
    <s v="E56000007"/>
    <s v="West Midlands"/>
    <s v="bcs_yes"/>
    <n v="64"/>
    <n v="0.85938000000000003"/>
  </r>
  <r>
    <s v="NAoPri"/>
    <n v="2022"/>
    <s v="Q4"/>
    <s v="Q4-2022"/>
    <x v="101"/>
    <x v="101"/>
    <s v="E56000007"/>
    <s v="West Midlands"/>
    <s v="bcs_yes"/>
    <n v="83"/>
    <n v="0.93976000000000004"/>
  </r>
  <r>
    <s v="NAoPri"/>
    <n v="2023"/>
    <s v="Q1"/>
    <s v="Q1-2023"/>
    <x v="101"/>
    <x v="101"/>
    <s v="E56000007"/>
    <s v="West Midlands"/>
    <s v="bcs_yes"/>
    <n v="69"/>
    <n v="0.85507"/>
  </r>
  <r>
    <s v="NAoPri"/>
    <n v="2018"/>
    <s v="Q1"/>
    <s v="Q1-2018"/>
    <x v="102"/>
    <x v="102"/>
    <s v="E56000025"/>
    <s v="South Yorkshire and Bassetlaw"/>
    <s v="bcs_yes"/>
    <n v="399"/>
    <n v="0.83709"/>
  </r>
  <r>
    <s v="NAoPri"/>
    <n v="2018"/>
    <s v="Q2"/>
    <s v="Q2-2018"/>
    <x v="102"/>
    <x v="102"/>
    <s v="E56000025"/>
    <s v="South Yorkshire and Bassetlaw"/>
    <s v="bcs_yes"/>
    <n v="422"/>
    <n v="0.86967000000000005"/>
  </r>
  <r>
    <s v="NAoPri"/>
    <n v="2018"/>
    <s v="Q3"/>
    <s v="Q3-2018"/>
    <x v="102"/>
    <x v="102"/>
    <s v="E56000025"/>
    <s v="South Yorkshire and Bassetlaw"/>
    <s v="bcs_yes"/>
    <n v="404"/>
    <n v="0.85890999999999995"/>
  </r>
  <r>
    <s v="NAoPri"/>
    <n v="2018"/>
    <s v="Q4"/>
    <s v="Q4-2018"/>
    <x v="102"/>
    <x v="102"/>
    <s v="E56000025"/>
    <s v="South Yorkshire and Bassetlaw"/>
    <s v="bcs_yes"/>
    <n v="443"/>
    <n v="0.86229999999999996"/>
  </r>
  <r>
    <s v="NAoPri"/>
    <n v="2019"/>
    <s v="Q1"/>
    <s v="Q1-2019"/>
    <x v="102"/>
    <x v="102"/>
    <s v="E56000025"/>
    <s v="South Yorkshire and Bassetlaw"/>
    <s v="bcs_yes"/>
    <n v="412"/>
    <n v="0.87621000000000004"/>
  </r>
  <r>
    <s v="NAoPri"/>
    <n v="2019"/>
    <s v="Q2"/>
    <s v="Q2-2019"/>
    <x v="102"/>
    <x v="102"/>
    <s v="E56000025"/>
    <s v="South Yorkshire and Bassetlaw"/>
    <s v="bcs_yes"/>
    <n v="379"/>
    <n v="0.87863000000000002"/>
  </r>
  <r>
    <s v="NAoPri"/>
    <n v="2019"/>
    <s v="Q3"/>
    <s v="Q3-2019"/>
    <x v="102"/>
    <x v="102"/>
    <s v="E56000025"/>
    <s v="South Yorkshire and Bassetlaw"/>
    <s v="bcs_yes"/>
    <n v="404"/>
    <n v="0.86880999999999997"/>
  </r>
  <r>
    <s v="NAoPri"/>
    <n v="2019"/>
    <s v="Q4"/>
    <s v="Q4-2019"/>
    <x v="102"/>
    <x v="102"/>
    <s v="E56000025"/>
    <s v="South Yorkshire and Bassetlaw"/>
    <s v="bcs_yes"/>
    <n v="368"/>
    <n v="0.84511000000000003"/>
  </r>
  <r>
    <s v="NAoPri"/>
    <n v="2020"/>
    <s v="Q1"/>
    <s v="Q1-2020"/>
    <x v="102"/>
    <x v="102"/>
    <s v="E56000025"/>
    <s v="South Yorkshire and Bassetlaw"/>
    <s v="bcs_yes"/>
    <n v="362"/>
    <n v="0.86187999999999998"/>
  </r>
  <r>
    <s v="NAoPri"/>
    <n v="2020"/>
    <s v="Q2"/>
    <s v="Q2-2020"/>
    <x v="102"/>
    <x v="102"/>
    <s v="E56000025"/>
    <s v="South Yorkshire and Bassetlaw"/>
    <s v="bcs_yes"/>
    <n v="188"/>
    <n v="0.85638000000000003"/>
  </r>
  <r>
    <s v="NAoPri"/>
    <n v="2020"/>
    <s v="Q3"/>
    <s v="Q3-2020"/>
    <x v="102"/>
    <x v="102"/>
    <s v="E56000025"/>
    <s v="South Yorkshire and Bassetlaw"/>
    <s v="bcs_yes"/>
    <n v="278"/>
    <n v="0.82013999999999998"/>
  </r>
  <r>
    <s v="NAoPri"/>
    <n v="2020"/>
    <s v="Q4"/>
    <s v="Q4-2020"/>
    <x v="102"/>
    <x v="102"/>
    <s v="E56000025"/>
    <s v="South Yorkshire and Bassetlaw"/>
    <s v="bcs_yes"/>
    <n v="339"/>
    <n v="0.89380999999999999"/>
  </r>
  <r>
    <s v="NAoPri"/>
    <n v="2021"/>
    <s v="Q1"/>
    <s v="Q1-2021"/>
    <x v="102"/>
    <x v="102"/>
    <s v="E56000025"/>
    <s v="South Yorkshire and Bassetlaw"/>
    <s v="bcs_yes"/>
    <n v="383"/>
    <n v="0.90078000000000003"/>
  </r>
  <r>
    <s v="NAoPri"/>
    <n v="2021"/>
    <s v="Q2"/>
    <s v="Q2-2021"/>
    <x v="102"/>
    <x v="102"/>
    <s v="E56000025"/>
    <s v="South Yorkshire and Bassetlaw"/>
    <s v="bcs_yes"/>
    <n v="379"/>
    <n v="0.84433000000000002"/>
  </r>
  <r>
    <s v="NAoPri"/>
    <n v="2021"/>
    <s v="Q3"/>
    <s v="Q3-2021"/>
    <x v="102"/>
    <x v="102"/>
    <s v="E56000025"/>
    <s v="South Yorkshire and Bassetlaw"/>
    <s v="bcs_yes"/>
    <n v="429"/>
    <n v="0.85082000000000002"/>
  </r>
  <r>
    <s v="NAoPri"/>
    <n v="2021"/>
    <s v="Q4"/>
    <s v="Q4-2021"/>
    <x v="102"/>
    <x v="102"/>
    <s v="E56000025"/>
    <s v="South Yorkshire and Bassetlaw"/>
    <s v="bcs_yes"/>
    <n v="396"/>
    <n v="0.90403999999999995"/>
  </r>
  <r>
    <s v="NAoPri"/>
    <n v="2022"/>
    <s v="Q1"/>
    <s v="Q1-2022"/>
    <x v="102"/>
    <x v="102"/>
    <s v="E56000025"/>
    <s v="South Yorkshire and Bassetlaw"/>
    <s v="bcs_yes"/>
    <n v="452"/>
    <n v="0.88053000000000003"/>
  </r>
  <r>
    <s v="NAoPri"/>
    <n v="2022"/>
    <s v="Q2"/>
    <s v="Q2-2022"/>
    <x v="102"/>
    <x v="102"/>
    <s v="E56000025"/>
    <s v="South Yorkshire and Bassetlaw"/>
    <s v="bcs_yes"/>
    <n v="441"/>
    <n v="0.86848000000000003"/>
  </r>
  <r>
    <s v="NAoPri"/>
    <n v="2022"/>
    <s v="Q3"/>
    <s v="Q3-2022"/>
    <x v="102"/>
    <x v="102"/>
    <s v="E56000025"/>
    <s v="South Yorkshire and Bassetlaw"/>
    <s v="bcs_yes"/>
    <n v="373"/>
    <n v="0.84450000000000003"/>
  </r>
  <r>
    <s v="NAoPri"/>
    <n v="2022"/>
    <s v="Q4"/>
    <s v="Q4-2022"/>
    <x v="102"/>
    <x v="102"/>
    <s v="E56000025"/>
    <s v="South Yorkshire and Bassetlaw"/>
    <s v="bcs_yes"/>
    <n v="386"/>
    <n v="0.85492000000000001"/>
  </r>
  <r>
    <s v="NAoPri"/>
    <n v="2023"/>
    <s v="Q1"/>
    <s v="Q1-2023"/>
    <x v="102"/>
    <x v="102"/>
    <s v="E56000025"/>
    <s v="South Yorkshire and Bassetlaw"/>
    <s v="bcs_yes"/>
    <n v="373"/>
    <n v="0.82574000000000003"/>
  </r>
  <r>
    <s v="NAoPri"/>
    <n v="2018"/>
    <s v="Q1"/>
    <s v="Q1-2018"/>
    <x v="103"/>
    <x v="103"/>
    <s v="E56000021"/>
    <s v="West London"/>
    <s v="bcs_yes"/>
    <n v="125"/>
    <n v="0.92800000000000005"/>
  </r>
  <r>
    <s v="NAoPri"/>
    <n v="2018"/>
    <s v="Q2"/>
    <s v="Q2-2018"/>
    <x v="103"/>
    <x v="103"/>
    <s v="E56000021"/>
    <s v="West London"/>
    <s v="bcs_yes"/>
    <n v="118"/>
    <n v="0.88136000000000003"/>
  </r>
  <r>
    <s v="NAoPri"/>
    <n v="2018"/>
    <s v="Q3"/>
    <s v="Q3-2018"/>
    <x v="103"/>
    <x v="103"/>
    <s v="E56000021"/>
    <s v="West London"/>
    <s v="bcs_yes"/>
    <n v="138"/>
    <n v="0.88405999999999996"/>
  </r>
  <r>
    <s v="NAoPri"/>
    <n v="2018"/>
    <s v="Q4"/>
    <s v="Q4-2018"/>
    <x v="103"/>
    <x v="103"/>
    <s v="E56000021"/>
    <s v="West London"/>
    <s v="bcs_yes"/>
    <n v="152"/>
    <n v="0.85526000000000002"/>
  </r>
  <r>
    <s v="NAoPri"/>
    <n v="2019"/>
    <s v="Q1"/>
    <s v="Q1-2019"/>
    <x v="103"/>
    <x v="103"/>
    <s v="E56000021"/>
    <s v="West London"/>
    <s v="bcs_yes"/>
    <n v="131"/>
    <n v="0.86260000000000003"/>
  </r>
  <r>
    <s v="NAoPri"/>
    <n v="2019"/>
    <s v="Q2"/>
    <s v="Q2-2019"/>
    <x v="103"/>
    <x v="103"/>
    <s v="E56000021"/>
    <s v="West London"/>
    <s v="bcs_yes"/>
    <n v="126"/>
    <n v="0.86507999999999996"/>
  </r>
  <r>
    <s v="NAoPri"/>
    <n v="2019"/>
    <s v="Q3"/>
    <s v="Q3-2019"/>
    <x v="103"/>
    <x v="103"/>
    <s v="E56000021"/>
    <s v="West London"/>
    <s v="bcs_yes"/>
    <n v="138"/>
    <n v="0.87680999999999998"/>
  </r>
  <r>
    <s v="NAoPri"/>
    <n v="2019"/>
    <s v="Q4"/>
    <s v="Q4-2019"/>
    <x v="103"/>
    <x v="103"/>
    <s v="E56000021"/>
    <s v="West London"/>
    <s v="bcs_yes"/>
    <n v="155"/>
    <n v="0.88387000000000004"/>
  </r>
  <r>
    <s v="NAoPri"/>
    <n v="2020"/>
    <s v="Q1"/>
    <s v="Q1-2020"/>
    <x v="103"/>
    <x v="103"/>
    <s v="E56000021"/>
    <s v="West London"/>
    <s v="bcs_yes"/>
    <n v="107"/>
    <n v="0.8972"/>
  </r>
  <r>
    <s v="NAoPri"/>
    <n v="2020"/>
    <s v="Q2"/>
    <s v="Q2-2020"/>
    <x v="103"/>
    <x v="103"/>
    <s v="E56000021"/>
    <s v="West London"/>
    <s v="bcs_yes"/>
    <n v="39"/>
    <n v="0.82050999999999996"/>
  </r>
  <r>
    <s v="NAoPri"/>
    <n v="2020"/>
    <s v="Q3"/>
    <s v="Q3-2020"/>
    <x v="103"/>
    <x v="103"/>
    <s v="E56000021"/>
    <s v="West London"/>
    <s v="bcs_yes"/>
    <n v="53"/>
    <n v="0.84906000000000004"/>
  </r>
  <r>
    <s v="NAoPri"/>
    <n v="2020"/>
    <s v="Q4"/>
    <s v="Q4-2020"/>
    <x v="103"/>
    <x v="103"/>
    <s v="E56000021"/>
    <s v="West London"/>
    <s v="bcs_yes"/>
    <n v="115"/>
    <n v="0.93042999999999998"/>
  </r>
  <r>
    <s v="NAoPri"/>
    <n v="2021"/>
    <s v="Q1"/>
    <s v="Q1-2021"/>
    <x v="103"/>
    <x v="103"/>
    <s v="E56000021"/>
    <s v="West London"/>
    <s v="bcs_yes"/>
    <n v="84"/>
    <n v="0.86904999999999999"/>
  </r>
  <r>
    <s v="NAoPri"/>
    <n v="2021"/>
    <s v="Q2"/>
    <s v="Q2-2021"/>
    <x v="103"/>
    <x v="103"/>
    <s v="E56000021"/>
    <s v="West London"/>
    <s v="bcs_yes"/>
    <n v="133"/>
    <n v="0.81203000000000003"/>
  </r>
  <r>
    <s v="NAoPri"/>
    <n v="2021"/>
    <s v="Q3"/>
    <s v="Q3-2021"/>
    <x v="103"/>
    <x v="103"/>
    <s v="E56000021"/>
    <s v="West London"/>
    <s v="bcs_yes"/>
    <n v="105"/>
    <n v="0.82857000000000003"/>
  </r>
  <r>
    <s v="NAoPri"/>
    <n v="2021"/>
    <s v="Q4"/>
    <s v="Q4-2021"/>
    <x v="103"/>
    <x v="103"/>
    <s v="E56000021"/>
    <s v="West London"/>
    <s v="bcs_yes"/>
    <n v="118"/>
    <n v="0.83050999999999997"/>
  </r>
  <r>
    <s v="NAoPri"/>
    <n v="2022"/>
    <s v="Q1"/>
    <s v="Q1-2022"/>
    <x v="103"/>
    <x v="103"/>
    <s v="E56000021"/>
    <s v="West London"/>
    <s v="bcs_yes"/>
    <n v="126"/>
    <n v="0.87302000000000002"/>
  </r>
  <r>
    <s v="NAoPri"/>
    <n v="2022"/>
    <s v="Q2"/>
    <s v="Q2-2022"/>
    <x v="103"/>
    <x v="103"/>
    <s v="E56000021"/>
    <s v="West London"/>
    <s v="bcs_yes"/>
    <n v="116"/>
    <n v="0.92240999999999995"/>
  </r>
  <r>
    <s v="NAoPri"/>
    <n v="2022"/>
    <s v="Q3"/>
    <s v="Q3-2022"/>
    <x v="103"/>
    <x v="103"/>
    <s v="E56000021"/>
    <s v="West London"/>
    <s v="bcs_yes"/>
    <n v="110"/>
    <n v="0.9"/>
  </r>
  <r>
    <s v="NAoPri"/>
    <n v="2022"/>
    <s v="Q4"/>
    <s v="Q4-2022"/>
    <x v="103"/>
    <x v="103"/>
    <s v="E56000021"/>
    <s v="West London"/>
    <s v="bcs_yes"/>
    <n v="137"/>
    <n v="0.84672000000000003"/>
  </r>
  <r>
    <s v="NAoPri"/>
    <n v="2023"/>
    <s v="Q1"/>
    <s v="Q1-2023"/>
    <x v="103"/>
    <x v="103"/>
    <s v="E56000021"/>
    <s v="West London"/>
    <s v="bcs_yes"/>
    <n v="141"/>
    <n v="0.85816000000000003"/>
  </r>
  <r>
    <s v="NAoPri"/>
    <n v="2018"/>
    <s v="Q1"/>
    <s v="Q1-2018"/>
    <x v="104"/>
    <x v="104"/>
    <s v="E56000012"/>
    <s v="Surrey and Sussex"/>
    <s v="bcs_yes"/>
    <n v="709"/>
    <n v="0.80818000000000001"/>
  </r>
  <r>
    <s v="NAoPri"/>
    <n v="2018"/>
    <s v="Q2"/>
    <s v="Q2-2018"/>
    <x v="104"/>
    <x v="104"/>
    <s v="E56000012"/>
    <s v="Surrey and Sussex"/>
    <s v="bcs_yes"/>
    <n v="829"/>
    <n v="0.81181999999999999"/>
  </r>
  <r>
    <s v="NAoPri"/>
    <n v="2018"/>
    <s v="Q3"/>
    <s v="Q3-2018"/>
    <x v="104"/>
    <x v="104"/>
    <s v="E56000012"/>
    <s v="Surrey and Sussex"/>
    <s v="bcs_yes"/>
    <n v="790"/>
    <n v="0.82911000000000001"/>
  </r>
  <r>
    <s v="NAoPri"/>
    <n v="2018"/>
    <s v="Q4"/>
    <s v="Q4-2018"/>
    <x v="104"/>
    <x v="104"/>
    <s v="E56000012"/>
    <s v="Surrey and Sussex"/>
    <s v="bcs_yes"/>
    <n v="794"/>
    <n v="0.82620000000000005"/>
  </r>
  <r>
    <s v="NAoPri"/>
    <n v="2019"/>
    <s v="Q1"/>
    <s v="Q1-2019"/>
    <x v="104"/>
    <x v="104"/>
    <s v="E56000012"/>
    <s v="Surrey and Sussex"/>
    <s v="bcs_yes"/>
    <n v="799"/>
    <n v="0.80976000000000004"/>
  </r>
  <r>
    <s v="NAoPri"/>
    <n v="2019"/>
    <s v="Q2"/>
    <s v="Q2-2019"/>
    <x v="104"/>
    <x v="104"/>
    <s v="E56000012"/>
    <s v="Surrey and Sussex"/>
    <s v="bcs_yes"/>
    <n v="819"/>
    <n v="0.83150000000000002"/>
  </r>
  <r>
    <s v="NAoPri"/>
    <n v="2019"/>
    <s v="Q3"/>
    <s v="Q3-2019"/>
    <x v="104"/>
    <x v="104"/>
    <s v="E56000012"/>
    <s v="Surrey and Sussex"/>
    <s v="bcs_yes"/>
    <n v="785"/>
    <n v="0.80764000000000002"/>
  </r>
  <r>
    <s v="NAoPri"/>
    <n v="2019"/>
    <s v="Q4"/>
    <s v="Q4-2019"/>
    <x v="104"/>
    <x v="104"/>
    <s v="E56000012"/>
    <s v="Surrey and Sussex"/>
    <s v="bcs_yes"/>
    <n v="723"/>
    <n v="0.82711000000000001"/>
  </r>
  <r>
    <s v="NAoPri"/>
    <n v="2020"/>
    <s v="Q1"/>
    <s v="Q1-2020"/>
    <x v="104"/>
    <x v="104"/>
    <s v="E56000012"/>
    <s v="Surrey and Sussex"/>
    <s v="bcs_yes"/>
    <n v="772"/>
    <n v="0.82901999999999998"/>
  </r>
  <r>
    <s v="NAoPri"/>
    <n v="2020"/>
    <s v="Q2"/>
    <s v="Q2-2020"/>
    <x v="104"/>
    <x v="104"/>
    <s v="E56000012"/>
    <s v="Surrey and Sussex"/>
    <s v="bcs_yes"/>
    <n v="420"/>
    <n v="0.81904999999999994"/>
  </r>
  <r>
    <s v="NAoPri"/>
    <n v="2020"/>
    <s v="Q3"/>
    <s v="Q3-2020"/>
    <x v="104"/>
    <x v="104"/>
    <s v="E56000012"/>
    <s v="Surrey and Sussex"/>
    <s v="bcs_yes"/>
    <n v="593"/>
    <n v="0.79257999999999995"/>
  </r>
  <r>
    <s v="NAoPri"/>
    <n v="2020"/>
    <s v="Q4"/>
    <s v="Q4-2020"/>
    <x v="104"/>
    <x v="104"/>
    <s v="E56000012"/>
    <s v="Surrey and Sussex"/>
    <s v="bcs_yes"/>
    <n v="812"/>
    <n v="0.80049000000000003"/>
  </r>
  <r>
    <s v="NAoPri"/>
    <n v="2021"/>
    <s v="Q1"/>
    <s v="Q1-2021"/>
    <x v="104"/>
    <x v="104"/>
    <s v="E56000012"/>
    <s v="Surrey and Sussex"/>
    <s v="bcs_yes"/>
    <n v="759"/>
    <n v="0.81028"/>
  </r>
  <r>
    <s v="NAoPri"/>
    <n v="2021"/>
    <s v="Q2"/>
    <s v="Q2-2021"/>
    <x v="104"/>
    <x v="104"/>
    <s v="E56000012"/>
    <s v="Surrey and Sussex"/>
    <s v="bcs_yes"/>
    <n v="773"/>
    <n v="0.85640000000000005"/>
  </r>
  <r>
    <s v="NAoPri"/>
    <n v="2021"/>
    <s v="Q3"/>
    <s v="Q3-2021"/>
    <x v="104"/>
    <x v="104"/>
    <s v="E56000012"/>
    <s v="Surrey and Sussex"/>
    <s v="bcs_yes"/>
    <n v="866"/>
    <n v="0.81062000000000001"/>
  </r>
  <r>
    <s v="NAoPri"/>
    <n v="2021"/>
    <s v="Q4"/>
    <s v="Q4-2021"/>
    <x v="104"/>
    <x v="104"/>
    <s v="E56000012"/>
    <s v="Surrey and Sussex"/>
    <s v="bcs_yes"/>
    <n v="843"/>
    <n v="0.83037000000000005"/>
  </r>
  <r>
    <s v="NAoPri"/>
    <n v="2022"/>
    <s v="Q1"/>
    <s v="Q1-2022"/>
    <x v="104"/>
    <x v="104"/>
    <s v="E56000012"/>
    <s v="Surrey and Sussex"/>
    <s v="bcs_yes"/>
    <n v="822"/>
    <n v="0.82116999999999996"/>
  </r>
  <r>
    <s v="NAoPri"/>
    <n v="2022"/>
    <s v="Q2"/>
    <s v="Q2-2022"/>
    <x v="104"/>
    <x v="104"/>
    <s v="E56000012"/>
    <s v="Surrey and Sussex"/>
    <s v="bcs_yes"/>
    <n v="737"/>
    <n v="0.80054000000000003"/>
  </r>
  <r>
    <s v="NAoPri"/>
    <n v="2022"/>
    <s v="Q3"/>
    <s v="Q3-2022"/>
    <x v="104"/>
    <x v="104"/>
    <s v="E56000012"/>
    <s v="Surrey and Sussex"/>
    <s v="bcs_yes"/>
    <n v="799"/>
    <n v="0.81227000000000005"/>
  </r>
  <r>
    <s v="NAoPri"/>
    <n v="2022"/>
    <s v="Q4"/>
    <s v="Q4-2022"/>
    <x v="104"/>
    <x v="104"/>
    <s v="E56000012"/>
    <s v="Surrey and Sussex"/>
    <s v="bcs_yes"/>
    <n v="732"/>
    <n v="0.80464000000000002"/>
  </r>
  <r>
    <s v="NAoPri"/>
    <n v="2023"/>
    <s v="Q1"/>
    <s v="Q1-2023"/>
    <x v="104"/>
    <x v="104"/>
    <s v="E56000012"/>
    <s v="Surrey and Sussex"/>
    <s v="bcs_yes"/>
    <n v="750"/>
    <n v="0.80932999999999999"/>
  </r>
  <r>
    <s v="NAoPri"/>
    <n v="2018"/>
    <s v="Q1"/>
    <s v="Q1-2018"/>
    <x v="105"/>
    <x v="105"/>
    <s v="E56000012"/>
    <s v="Surrey and Sussex"/>
    <s v="bcs_yes"/>
    <n v="86"/>
    <n v="0.75580999999999998"/>
  </r>
  <r>
    <s v="NAoPri"/>
    <n v="2018"/>
    <s v="Q2"/>
    <s v="Q2-2018"/>
    <x v="105"/>
    <x v="105"/>
    <s v="E56000012"/>
    <s v="Surrey and Sussex"/>
    <s v="bcs_yes"/>
    <n v="86"/>
    <n v="0.79069999999999996"/>
  </r>
  <r>
    <s v="NAoPri"/>
    <n v="2018"/>
    <s v="Q3"/>
    <s v="Q3-2018"/>
    <x v="105"/>
    <x v="105"/>
    <s v="E56000012"/>
    <s v="Surrey and Sussex"/>
    <s v="bcs_yes"/>
    <n v="82"/>
    <n v="0.79268000000000005"/>
  </r>
  <r>
    <s v="NAoPri"/>
    <n v="2018"/>
    <s v="Q4"/>
    <s v="Q4-2018"/>
    <x v="105"/>
    <x v="105"/>
    <s v="E56000012"/>
    <s v="Surrey and Sussex"/>
    <s v="bcs_yes"/>
    <n v="92"/>
    <n v="0.76087000000000005"/>
  </r>
  <r>
    <s v="NAoPri"/>
    <n v="2019"/>
    <s v="Q1"/>
    <s v="Q1-2019"/>
    <x v="105"/>
    <x v="105"/>
    <s v="E56000012"/>
    <s v="Surrey and Sussex"/>
    <s v="bcs_yes"/>
    <n v="89"/>
    <n v="0.8427"/>
  </r>
  <r>
    <s v="NAoPri"/>
    <n v="2019"/>
    <s v="Q2"/>
    <s v="Q2-2019"/>
    <x v="105"/>
    <x v="105"/>
    <s v="E56000012"/>
    <s v="Surrey and Sussex"/>
    <s v="bcs_yes"/>
    <n v="93"/>
    <n v="0.88171999999999995"/>
  </r>
  <r>
    <s v="NAoPri"/>
    <n v="2019"/>
    <s v="Q3"/>
    <s v="Q3-2019"/>
    <x v="105"/>
    <x v="105"/>
    <s v="E56000012"/>
    <s v="Surrey and Sussex"/>
    <s v="bcs_yes"/>
    <n v="82"/>
    <n v="0.80488000000000004"/>
  </r>
  <r>
    <s v="NAoPri"/>
    <n v="2019"/>
    <s v="Q4"/>
    <s v="Q4-2019"/>
    <x v="105"/>
    <x v="105"/>
    <s v="E56000012"/>
    <s v="Surrey and Sussex"/>
    <s v="bcs_yes"/>
    <n v="72"/>
    <n v="0.70833000000000002"/>
  </r>
  <r>
    <s v="NAoPri"/>
    <n v="2020"/>
    <s v="Q1"/>
    <s v="Q1-2020"/>
    <x v="105"/>
    <x v="105"/>
    <s v="E56000012"/>
    <s v="Surrey and Sussex"/>
    <s v="bcs_yes"/>
    <n v="56"/>
    <n v="0.82142999999999999"/>
  </r>
  <r>
    <s v="NAoPri"/>
    <n v="2020"/>
    <s v="Q2"/>
    <s v="Q2-2020"/>
    <x v="105"/>
    <x v="105"/>
    <s v="E56000012"/>
    <s v="Surrey and Sussex"/>
    <s v="bcs_yes"/>
    <n v="45"/>
    <n v="0.84443999999999997"/>
  </r>
  <r>
    <s v="NAoPri"/>
    <n v="2020"/>
    <s v="Q3"/>
    <s v="Q3-2020"/>
    <x v="105"/>
    <x v="105"/>
    <s v="E56000012"/>
    <s v="Surrey and Sussex"/>
    <s v="bcs_yes"/>
    <n v="46"/>
    <n v="0.73912999999999995"/>
  </r>
  <r>
    <s v="NAoPri"/>
    <n v="2020"/>
    <s v="Q4"/>
    <s v="Q4-2020"/>
    <x v="105"/>
    <x v="105"/>
    <s v="E56000012"/>
    <s v="Surrey and Sussex"/>
    <s v="bcs_yes"/>
    <n v="79"/>
    <n v="0.84809999999999997"/>
  </r>
  <r>
    <s v="NAoPri"/>
    <n v="2021"/>
    <s v="Q1"/>
    <s v="Q1-2021"/>
    <x v="105"/>
    <x v="105"/>
    <s v="E56000012"/>
    <s v="Surrey and Sussex"/>
    <s v="bcs_yes"/>
    <n v="93"/>
    <n v="0.79569999999999996"/>
  </r>
  <r>
    <s v="NAoPri"/>
    <n v="2021"/>
    <s v="Q2"/>
    <s v="Q2-2021"/>
    <x v="105"/>
    <x v="105"/>
    <s v="E56000012"/>
    <s v="Surrey and Sussex"/>
    <s v="bcs_yes"/>
    <n v="71"/>
    <n v="0.91549000000000003"/>
  </r>
  <r>
    <s v="NAoPri"/>
    <n v="2021"/>
    <s v="Q3"/>
    <s v="Q3-2021"/>
    <x v="105"/>
    <x v="105"/>
    <s v="E56000012"/>
    <s v="Surrey and Sussex"/>
    <s v="bcs_yes"/>
    <n v="99"/>
    <n v="0.88888999999999996"/>
  </r>
  <r>
    <s v="NAoPri"/>
    <n v="2021"/>
    <s v="Q4"/>
    <s v="Q4-2021"/>
    <x v="105"/>
    <x v="105"/>
    <s v="E56000012"/>
    <s v="Surrey and Sussex"/>
    <s v="bcs_yes"/>
    <n v="109"/>
    <n v="0.81650999999999996"/>
  </r>
  <r>
    <s v="NAoPri"/>
    <n v="2022"/>
    <s v="Q1"/>
    <s v="Q1-2022"/>
    <x v="105"/>
    <x v="105"/>
    <s v="E56000012"/>
    <s v="Surrey and Sussex"/>
    <s v="bcs_yes"/>
    <n v="89"/>
    <n v="0.80898999999999999"/>
  </r>
  <r>
    <s v="NAoPri"/>
    <n v="2022"/>
    <s v="Q2"/>
    <s v="Q2-2022"/>
    <x v="105"/>
    <x v="105"/>
    <s v="E56000012"/>
    <s v="Surrey and Sussex"/>
    <s v="bcs_yes"/>
    <n v="79"/>
    <n v="0.78481000000000001"/>
  </r>
  <r>
    <s v="NAoPri"/>
    <n v="2022"/>
    <s v="Q3"/>
    <s v="Q3-2022"/>
    <x v="105"/>
    <x v="105"/>
    <s v="E56000012"/>
    <s v="Surrey and Sussex"/>
    <s v="bcs_yes"/>
    <n v="91"/>
    <n v="0.87912000000000001"/>
  </r>
  <r>
    <s v="NAoPri"/>
    <n v="2022"/>
    <s v="Q4"/>
    <s v="Q4-2022"/>
    <x v="105"/>
    <x v="105"/>
    <s v="E56000012"/>
    <s v="Surrey and Sussex"/>
    <s v="bcs_yes"/>
    <n v="65"/>
    <n v="0.78461999999999998"/>
  </r>
  <r>
    <s v="NAoPri"/>
    <n v="2023"/>
    <s v="Q1"/>
    <s v="Q1-2023"/>
    <x v="105"/>
    <x v="105"/>
    <s v="E56000012"/>
    <s v="Surrey and Sussex"/>
    <s v="bcs_yes"/>
    <n v="76"/>
    <n v="0.81579000000000002"/>
  </r>
  <r>
    <s v="NAoPri"/>
    <n v="2018"/>
    <s v="Q1"/>
    <s v="Q1-2018"/>
    <x v="106"/>
    <x v="106"/>
    <s v="E56000032"/>
    <s v="Greater Manchester"/>
    <s v="bcs_yes"/>
    <n v="18"/>
    <n v="0.83333000000000002"/>
  </r>
  <r>
    <s v="NAoPri"/>
    <n v="2018"/>
    <s v="Q2"/>
    <s v="Q2-2018"/>
    <x v="106"/>
    <x v="106"/>
    <s v="E56000032"/>
    <s v="Greater Manchester"/>
    <s v="bcs_yes"/>
    <n v="23"/>
    <n v="0.86956999999999995"/>
  </r>
  <r>
    <s v="NAoPri"/>
    <n v="2018"/>
    <s v="Q3"/>
    <s v="Q3-2018"/>
    <x v="106"/>
    <x v="106"/>
    <s v="E56000032"/>
    <s v="Greater Manchester"/>
    <s v="bcs_yes"/>
    <n v="24"/>
    <n v="0.75"/>
  </r>
  <r>
    <s v="NAoPri"/>
    <n v="2018"/>
    <s v="Q4"/>
    <s v="Q4-2018"/>
    <x v="106"/>
    <x v="106"/>
    <s v="E56000032"/>
    <s v="Greater Manchester"/>
    <s v="bcs_yes"/>
    <n v="30"/>
    <n v="0.9"/>
  </r>
  <r>
    <s v="NAoPri"/>
    <n v="2019"/>
    <s v="Q1"/>
    <s v="Q1-2019"/>
    <x v="106"/>
    <x v="106"/>
    <s v="E56000032"/>
    <s v="Greater Manchester"/>
    <s v="bcs_yes"/>
    <n v="31"/>
    <n v="0.93547999999999998"/>
  </r>
  <r>
    <s v="NAoPri"/>
    <n v="2019"/>
    <s v="Q2"/>
    <s v="Q2-2019"/>
    <x v="106"/>
    <x v="106"/>
    <s v="E56000032"/>
    <s v="Greater Manchester"/>
    <s v="bcs_yes"/>
    <n v="33"/>
    <n v="0.84848000000000001"/>
  </r>
  <r>
    <s v="NAoPri"/>
    <n v="2019"/>
    <s v="Q3"/>
    <s v="Q3-2019"/>
    <x v="106"/>
    <x v="106"/>
    <s v="E56000032"/>
    <s v="Greater Manchester"/>
    <s v="bcs_yes"/>
    <n v="38"/>
    <n v="0.89473999999999998"/>
  </r>
  <r>
    <s v="NAoPri"/>
    <n v="2019"/>
    <s v="Q4"/>
    <s v="Q4-2019"/>
    <x v="106"/>
    <x v="106"/>
    <s v="E56000032"/>
    <s v="Greater Manchester"/>
    <s v="bcs_yes"/>
    <n v="32"/>
    <n v="0.75"/>
  </r>
  <r>
    <s v="NAoPri"/>
    <n v="2020"/>
    <s v="Q1"/>
    <s v="Q1-2020"/>
    <x v="106"/>
    <x v="106"/>
    <s v="E56000032"/>
    <s v="Greater Manchester"/>
    <s v="bcs_yes"/>
    <n v="32"/>
    <n v="0.6875"/>
  </r>
  <r>
    <s v="NAoPri"/>
    <n v="2020"/>
    <s v="Q2"/>
    <s v="Q2-2020"/>
    <x v="106"/>
    <x v="106"/>
    <s v="E56000032"/>
    <s v="Greater Manchester"/>
    <s v="bcs_yes"/>
    <n v="20"/>
    <n v="0.85"/>
  </r>
  <r>
    <s v="NAoPri"/>
    <n v="2020"/>
    <s v="Q3"/>
    <s v="Q3-2020"/>
    <x v="106"/>
    <x v="106"/>
    <s v="E56000032"/>
    <s v="Greater Manchester"/>
    <s v="bcs_yes"/>
    <n v="19"/>
    <n v="0.94737000000000005"/>
  </r>
  <r>
    <s v="NAoPri"/>
    <n v="2020"/>
    <s v="Q4"/>
    <s v="Q4-2020"/>
    <x v="106"/>
    <x v="106"/>
    <s v="E56000032"/>
    <s v="Greater Manchester"/>
    <s v="bcs_yes"/>
    <n v="31"/>
    <n v="0.93547999999999998"/>
  </r>
  <r>
    <s v="NAoPri"/>
    <n v="2021"/>
    <s v="Q1"/>
    <s v="Q1-2021"/>
    <x v="106"/>
    <x v="106"/>
    <s v="E56000032"/>
    <s v="Greater Manchester"/>
    <s v="bcs_yes"/>
    <n v="38"/>
    <n v="0.78947000000000001"/>
  </r>
  <r>
    <s v="NAoPri"/>
    <n v="2021"/>
    <s v="Q2"/>
    <s v="Q2-2021"/>
    <x v="106"/>
    <x v="106"/>
    <s v="E56000032"/>
    <s v="Greater Manchester"/>
    <s v="bcs_yes"/>
    <n v="29"/>
    <n v="0.86207"/>
  </r>
  <r>
    <s v="NAoPri"/>
    <n v="2021"/>
    <s v="Q3"/>
    <s v="Q3-2021"/>
    <x v="106"/>
    <x v="106"/>
    <s v="E56000032"/>
    <s v="Greater Manchester"/>
    <s v="bcs_yes"/>
    <n v="30"/>
    <n v="0.86667000000000005"/>
  </r>
  <r>
    <s v="NAoPri"/>
    <n v="2021"/>
    <s v="Q4"/>
    <s v="Q4-2021"/>
    <x v="106"/>
    <x v="106"/>
    <s v="E56000032"/>
    <s v="Greater Manchester"/>
    <s v="bcs_yes"/>
    <n v="21"/>
    <n v="0.80952000000000002"/>
  </r>
  <r>
    <s v="NAoPri"/>
    <n v="2022"/>
    <s v="Q1"/>
    <s v="Q1-2022"/>
    <x v="106"/>
    <x v="106"/>
    <s v="E56000032"/>
    <s v="Greater Manchester"/>
    <s v="bcs_yes"/>
    <n v="31"/>
    <n v="0.83870999999999996"/>
  </r>
  <r>
    <s v="NAoPri"/>
    <n v="2022"/>
    <s v="Q2"/>
    <s v="Q2-2022"/>
    <x v="106"/>
    <x v="106"/>
    <s v="E56000032"/>
    <s v="Greater Manchester"/>
    <s v="bcs_yes"/>
    <n v="35"/>
    <n v="0.77142999999999995"/>
  </r>
  <r>
    <s v="NAoPri"/>
    <n v="2022"/>
    <s v="Q3"/>
    <s v="Q3-2022"/>
    <x v="106"/>
    <x v="106"/>
    <s v="E56000032"/>
    <s v="Greater Manchester"/>
    <s v="bcs_yes"/>
    <n v="32"/>
    <n v="0.75"/>
  </r>
  <r>
    <s v="NAoPri"/>
    <n v="2022"/>
    <s v="Q4"/>
    <s v="Q4-2022"/>
    <x v="106"/>
    <x v="106"/>
    <s v="E56000032"/>
    <s v="Greater Manchester"/>
    <s v="bcs_yes"/>
    <n v="16"/>
    <n v="0.6875"/>
  </r>
  <r>
    <s v="NAoPri"/>
    <n v="2023"/>
    <s v="Q1"/>
    <s v="Q1-2023"/>
    <x v="106"/>
    <x v="106"/>
    <s v="E56000032"/>
    <s v="Greater Manchester"/>
    <s v="bcs_yes"/>
    <n v="30"/>
    <n v="0.73333000000000004"/>
  </r>
  <r>
    <s v="NAoPri"/>
    <n v="2018"/>
    <s v="Q1"/>
    <s v="Q1-2018"/>
    <x v="107"/>
    <x v="107"/>
    <s v="E56000034"/>
    <s v="Thames Valley"/>
    <s v="bcs_yes"/>
    <n v="435"/>
    <n v="0.88275999999999999"/>
  </r>
  <r>
    <s v="NAoPri"/>
    <n v="2018"/>
    <s v="Q2"/>
    <s v="Q2-2018"/>
    <x v="107"/>
    <x v="107"/>
    <s v="E56000034"/>
    <s v="Thames Valley"/>
    <s v="bcs_yes"/>
    <n v="482"/>
    <n v="0.87758999999999998"/>
  </r>
  <r>
    <s v="NAoPri"/>
    <n v="2018"/>
    <s v="Q3"/>
    <s v="Q3-2018"/>
    <x v="107"/>
    <x v="107"/>
    <s v="E56000034"/>
    <s v="Thames Valley"/>
    <s v="bcs_yes"/>
    <n v="486"/>
    <n v="0.82099"/>
  </r>
  <r>
    <s v="NAoPri"/>
    <n v="2018"/>
    <s v="Q4"/>
    <s v="Q4-2018"/>
    <x v="107"/>
    <x v="107"/>
    <s v="E56000034"/>
    <s v="Thames Valley"/>
    <s v="bcs_yes"/>
    <n v="435"/>
    <n v="0.86436999999999997"/>
  </r>
  <r>
    <s v="NAoPri"/>
    <n v="2019"/>
    <s v="Q1"/>
    <s v="Q1-2019"/>
    <x v="107"/>
    <x v="107"/>
    <s v="E56000034"/>
    <s v="Thames Valley"/>
    <s v="bcs_yes"/>
    <n v="466"/>
    <n v="0.84763999999999995"/>
  </r>
  <r>
    <s v="NAoPri"/>
    <n v="2019"/>
    <s v="Q2"/>
    <s v="Q2-2019"/>
    <x v="107"/>
    <x v="107"/>
    <s v="E56000034"/>
    <s v="Thames Valley"/>
    <s v="bcs_yes"/>
    <n v="491"/>
    <n v="0.83706999999999998"/>
  </r>
  <r>
    <s v="NAoPri"/>
    <n v="2019"/>
    <s v="Q3"/>
    <s v="Q3-2019"/>
    <x v="107"/>
    <x v="107"/>
    <s v="E56000034"/>
    <s v="Thames Valley"/>
    <s v="bcs_yes"/>
    <n v="533"/>
    <n v="0.84991000000000005"/>
  </r>
  <r>
    <s v="NAoPri"/>
    <n v="2019"/>
    <s v="Q4"/>
    <s v="Q4-2019"/>
    <x v="107"/>
    <x v="107"/>
    <s v="E56000034"/>
    <s v="Thames Valley"/>
    <s v="bcs_yes"/>
    <n v="430"/>
    <n v="0.84884000000000004"/>
  </r>
  <r>
    <s v="NAoPri"/>
    <n v="2020"/>
    <s v="Q1"/>
    <s v="Q1-2020"/>
    <x v="107"/>
    <x v="107"/>
    <s v="E56000034"/>
    <s v="Thames Valley"/>
    <s v="bcs_yes"/>
    <n v="434"/>
    <n v="0.79493000000000003"/>
  </r>
  <r>
    <s v="NAoPri"/>
    <n v="2020"/>
    <s v="Q2"/>
    <s v="Q2-2020"/>
    <x v="107"/>
    <x v="107"/>
    <s v="E56000034"/>
    <s v="Thames Valley"/>
    <s v="bcs_yes"/>
    <n v="229"/>
    <n v="0.79913000000000001"/>
  </r>
  <r>
    <s v="NAoPri"/>
    <n v="2020"/>
    <s v="Q3"/>
    <s v="Q3-2020"/>
    <x v="107"/>
    <x v="107"/>
    <s v="E56000034"/>
    <s v="Thames Valley"/>
    <s v="bcs_yes"/>
    <n v="382"/>
    <n v="0.81413999999999997"/>
  </r>
  <r>
    <s v="NAoPri"/>
    <n v="2020"/>
    <s v="Q4"/>
    <s v="Q4-2020"/>
    <x v="107"/>
    <x v="107"/>
    <s v="E56000034"/>
    <s v="Thames Valley"/>
    <s v="bcs_yes"/>
    <n v="452"/>
    <n v="0.83186000000000004"/>
  </r>
  <r>
    <s v="NAoPri"/>
    <n v="2021"/>
    <s v="Q1"/>
    <s v="Q1-2021"/>
    <x v="107"/>
    <x v="107"/>
    <s v="E56000034"/>
    <s v="Thames Valley"/>
    <s v="bcs_yes"/>
    <n v="467"/>
    <n v="0.82440999999999998"/>
  </r>
  <r>
    <s v="NAoPri"/>
    <n v="2021"/>
    <s v="Q2"/>
    <s v="Q2-2021"/>
    <x v="107"/>
    <x v="107"/>
    <s v="E56000034"/>
    <s v="Thames Valley"/>
    <s v="bcs_yes"/>
    <n v="450"/>
    <n v="0.81555999999999995"/>
  </r>
  <r>
    <s v="NAoPri"/>
    <n v="2021"/>
    <s v="Q3"/>
    <s v="Q3-2021"/>
    <x v="107"/>
    <x v="107"/>
    <s v="E56000034"/>
    <s v="Thames Valley"/>
    <s v="bcs_yes"/>
    <n v="528"/>
    <n v="0.80871000000000004"/>
  </r>
  <r>
    <s v="NAoPri"/>
    <n v="2021"/>
    <s v="Q4"/>
    <s v="Q4-2021"/>
    <x v="107"/>
    <x v="107"/>
    <s v="E56000034"/>
    <s v="Thames Valley"/>
    <s v="bcs_yes"/>
    <n v="532"/>
    <n v="0.83082999999999996"/>
  </r>
  <r>
    <s v="NAoPri"/>
    <n v="2022"/>
    <s v="Q1"/>
    <s v="Q1-2022"/>
    <x v="107"/>
    <x v="107"/>
    <s v="E56000034"/>
    <s v="Thames Valley"/>
    <s v="bcs_yes"/>
    <n v="440"/>
    <n v="0.82726999999999995"/>
  </r>
  <r>
    <s v="NAoPri"/>
    <n v="2022"/>
    <s v="Q2"/>
    <s v="Q2-2022"/>
    <x v="107"/>
    <x v="107"/>
    <s v="E56000034"/>
    <s v="Thames Valley"/>
    <s v="bcs_yes"/>
    <n v="487"/>
    <n v="0.84189000000000003"/>
  </r>
  <r>
    <s v="NAoPri"/>
    <n v="2022"/>
    <s v="Q3"/>
    <s v="Q3-2022"/>
    <x v="107"/>
    <x v="107"/>
    <s v="E56000034"/>
    <s v="Thames Valley"/>
    <s v="bcs_yes"/>
    <n v="478"/>
    <n v="0.84728000000000003"/>
  </r>
  <r>
    <s v="NAoPri"/>
    <n v="2022"/>
    <s v="Q4"/>
    <s v="Q4-2022"/>
    <x v="107"/>
    <x v="107"/>
    <s v="E56000034"/>
    <s v="Thames Valley"/>
    <s v="bcs_yes"/>
    <n v="512"/>
    <n v="0.82813000000000003"/>
  </r>
  <r>
    <s v="NAoPri"/>
    <n v="2023"/>
    <s v="Q1"/>
    <s v="Q1-2023"/>
    <x v="107"/>
    <x v="107"/>
    <s v="E56000034"/>
    <s v="Thames Valley"/>
    <s v="bcs_yes"/>
    <n v="488"/>
    <n v="0.83196999999999999"/>
  </r>
  <r>
    <s v="NAoPri"/>
    <n v="2018"/>
    <s v="Q1"/>
    <s v="Q1-2018"/>
    <x v="108"/>
    <x v="108"/>
    <s v="E56000014"/>
    <s v="Peninsula"/>
    <s v="bcs_yes"/>
    <n v="58"/>
    <n v="0.93103000000000002"/>
  </r>
  <r>
    <s v="NAoPri"/>
    <n v="2018"/>
    <s v="Q2"/>
    <s v="Q2-2018"/>
    <x v="108"/>
    <x v="108"/>
    <s v="E56000014"/>
    <s v="Peninsula"/>
    <s v="bcs_yes"/>
    <n v="59"/>
    <n v="1"/>
  </r>
  <r>
    <s v="NAoPri"/>
    <n v="2018"/>
    <s v="Q3"/>
    <s v="Q3-2018"/>
    <x v="108"/>
    <x v="108"/>
    <s v="E56000014"/>
    <s v="Peninsula"/>
    <s v="bcs_yes"/>
    <n v="82"/>
    <n v="0.95121999999999995"/>
  </r>
  <r>
    <s v="NAoPri"/>
    <n v="2018"/>
    <s v="Q4"/>
    <s v="Q4-2018"/>
    <x v="108"/>
    <x v="108"/>
    <s v="E56000014"/>
    <s v="Peninsula"/>
    <s v="bcs_yes"/>
    <n v="61"/>
    <n v="0.88524999999999998"/>
  </r>
  <r>
    <s v="NAoPri"/>
    <n v="2019"/>
    <s v="Q1"/>
    <s v="Q1-2019"/>
    <x v="108"/>
    <x v="108"/>
    <s v="E56000014"/>
    <s v="Peninsula"/>
    <s v="bcs_yes"/>
    <n v="72"/>
    <n v="0.90278000000000003"/>
  </r>
  <r>
    <s v="NAoPri"/>
    <n v="2019"/>
    <s v="Q2"/>
    <s v="Q2-2019"/>
    <x v="108"/>
    <x v="108"/>
    <s v="E56000014"/>
    <s v="Peninsula"/>
    <s v="bcs_yes"/>
    <n v="79"/>
    <n v="0.87341999999999997"/>
  </r>
  <r>
    <s v="NAoPri"/>
    <n v="2019"/>
    <s v="Q3"/>
    <s v="Q3-2019"/>
    <x v="108"/>
    <x v="108"/>
    <s v="E56000014"/>
    <s v="Peninsula"/>
    <s v="bcs_yes"/>
    <n v="71"/>
    <n v="0.90141000000000004"/>
  </r>
  <r>
    <s v="NAoPri"/>
    <n v="2019"/>
    <s v="Q4"/>
    <s v="Q4-2019"/>
    <x v="108"/>
    <x v="108"/>
    <s v="E56000014"/>
    <s v="Peninsula"/>
    <s v="bcs_yes"/>
    <n v="70"/>
    <n v="0.9"/>
  </r>
  <r>
    <s v="NAoPri"/>
    <n v="2020"/>
    <s v="Q1"/>
    <s v="Q1-2020"/>
    <x v="108"/>
    <x v="108"/>
    <s v="E56000014"/>
    <s v="Peninsula"/>
    <s v="bcs_yes"/>
    <n v="67"/>
    <n v="0.92537000000000003"/>
  </r>
  <r>
    <s v="NAoPri"/>
    <n v="2020"/>
    <s v="Q2"/>
    <s v="Q2-2020"/>
    <x v="108"/>
    <x v="108"/>
    <s v="E56000014"/>
    <s v="Peninsula"/>
    <s v="bcs_yes"/>
    <n v="37"/>
    <n v="0.83784000000000003"/>
  </r>
  <r>
    <s v="NAoPri"/>
    <n v="2020"/>
    <s v="Q3"/>
    <s v="Q3-2020"/>
    <x v="108"/>
    <x v="108"/>
    <s v="E56000014"/>
    <s v="Peninsula"/>
    <s v="bcs_yes"/>
    <n v="55"/>
    <n v="0.90908999999999995"/>
  </r>
  <r>
    <s v="NAoPri"/>
    <n v="2020"/>
    <s v="Q4"/>
    <s v="Q4-2020"/>
    <x v="108"/>
    <x v="108"/>
    <s v="E56000014"/>
    <s v="Peninsula"/>
    <s v="bcs_yes"/>
    <n v="67"/>
    <n v="0.91044999999999998"/>
  </r>
  <r>
    <s v="NAoPri"/>
    <n v="2021"/>
    <s v="Q1"/>
    <s v="Q1-2021"/>
    <x v="108"/>
    <x v="108"/>
    <s v="E56000014"/>
    <s v="Peninsula"/>
    <s v="bcs_yes"/>
    <n v="56"/>
    <n v="0.94642999999999999"/>
  </r>
  <r>
    <s v="NAoPri"/>
    <n v="2021"/>
    <s v="Q2"/>
    <s v="Q2-2021"/>
    <x v="108"/>
    <x v="108"/>
    <s v="E56000014"/>
    <s v="Peninsula"/>
    <s v="bcs_yes"/>
    <n v="80"/>
    <n v="0.9375"/>
  </r>
  <r>
    <s v="NAoPri"/>
    <n v="2021"/>
    <s v="Q3"/>
    <s v="Q3-2021"/>
    <x v="108"/>
    <x v="108"/>
    <s v="E56000014"/>
    <s v="Peninsula"/>
    <s v="bcs_yes"/>
    <n v="60"/>
    <n v="0.91666999999999998"/>
  </r>
  <r>
    <s v="NAoPri"/>
    <n v="2021"/>
    <s v="Q4"/>
    <s v="Q4-2021"/>
    <x v="108"/>
    <x v="108"/>
    <s v="E56000014"/>
    <s v="Peninsula"/>
    <s v="bcs_yes"/>
    <n v="75"/>
    <n v="0.86667000000000005"/>
  </r>
  <r>
    <s v="NAoPri"/>
    <n v="2022"/>
    <s v="Q1"/>
    <s v="Q1-2022"/>
    <x v="108"/>
    <x v="108"/>
    <s v="E56000014"/>
    <s v="Peninsula"/>
    <s v="bcs_yes"/>
    <n v="77"/>
    <n v="0.96104000000000001"/>
  </r>
  <r>
    <s v="NAoPri"/>
    <n v="2022"/>
    <s v="Q2"/>
    <s v="Q2-2022"/>
    <x v="108"/>
    <x v="108"/>
    <s v="E56000014"/>
    <s v="Peninsula"/>
    <s v="bcs_yes"/>
    <n v="75"/>
    <n v="0.94667000000000001"/>
  </r>
  <r>
    <s v="NAoPri"/>
    <n v="2022"/>
    <s v="Q3"/>
    <s v="Q3-2022"/>
    <x v="108"/>
    <x v="108"/>
    <s v="E56000014"/>
    <s v="Peninsula"/>
    <s v="bcs_yes"/>
    <n v="79"/>
    <n v="0.94937000000000005"/>
  </r>
  <r>
    <s v="NAoPri"/>
    <n v="2022"/>
    <s v="Q4"/>
    <s v="Q4-2022"/>
    <x v="108"/>
    <x v="108"/>
    <s v="E56000014"/>
    <s v="Peninsula"/>
    <s v="bcs_yes"/>
    <n v="68"/>
    <n v="0.91176000000000001"/>
  </r>
  <r>
    <s v="NAoPri"/>
    <n v="2023"/>
    <s v="Q1"/>
    <s v="Q1-2023"/>
    <x v="108"/>
    <x v="108"/>
    <s v="E56000014"/>
    <s v="Peninsula"/>
    <s v="bcs_yes"/>
    <n v="65"/>
    <n v="0.89231000000000005"/>
  </r>
  <r>
    <s v="NAoPri"/>
    <n v="2018"/>
    <s v="Q1"/>
    <s v="Q1-2018"/>
    <x v="109"/>
    <x v="109"/>
    <s v="E56000031"/>
    <s v="East Midlands"/>
    <s v="bcs_yes"/>
    <n v="104"/>
    <n v="0.90385000000000004"/>
  </r>
  <r>
    <s v="NAoPri"/>
    <n v="2018"/>
    <s v="Q2"/>
    <s v="Q2-2018"/>
    <x v="109"/>
    <x v="109"/>
    <s v="E56000031"/>
    <s v="East Midlands"/>
    <s v="bcs_yes"/>
    <n v="143"/>
    <n v="0.87412999999999996"/>
  </r>
  <r>
    <s v="NAoPri"/>
    <n v="2018"/>
    <s v="Q3"/>
    <s v="Q3-2018"/>
    <x v="109"/>
    <x v="109"/>
    <s v="E56000031"/>
    <s v="East Midlands"/>
    <s v="bcs_yes"/>
    <n v="160"/>
    <n v="0.875"/>
  </r>
  <r>
    <s v="NAoPri"/>
    <n v="2018"/>
    <s v="Q4"/>
    <s v="Q4-2018"/>
    <x v="109"/>
    <x v="109"/>
    <s v="E56000031"/>
    <s v="East Midlands"/>
    <s v="bcs_yes"/>
    <n v="121"/>
    <n v="0.88429999999999997"/>
  </r>
  <r>
    <s v="NAoPri"/>
    <n v="2019"/>
    <s v="Q1"/>
    <s v="Q1-2019"/>
    <x v="109"/>
    <x v="109"/>
    <s v="E56000031"/>
    <s v="East Midlands"/>
    <s v="bcs_yes"/>
    <n v="125"/>
    <n v="0.86399999999999999"/>
  </r>
  <r>
    <s v="NAoPri"/>
    <n v="2019"/>
    <s v="Q2"/>
    <s v="Q2-2019"/>
    <x v="109"/>
    <x v="109"/>
    <s v="E56000031"/>
    <s v="East Midlands"/>
    <s v="bcs_yes"/>
    <n v="154"/>
    <n v="0.88312000000000002"/>
  </r>
  <r>
    <s v="NAoPri"/>
    <n v="2019"/>
    <s v="Q3"/>
    <s v="Q3-2019"/>
    <x v="109"/>
    <x v="109"/>
    <s v="E56000031"/>
    <s v="East Midlands"/>
    <s v="bcs_yes"/>
    <n v="111"/>
    <n v="0.82882999999999996"/>
  </r>
  <r>
    <s v="NAoPri"/>
    <n v="2019"/>
    <s v="Q4"/>
    <s v="Q4-2019"/>
    <x v="109"/>
    <x v="109"/>
    <s v="E56000031"/>
    <s v="East Midlands"/>
    <s v="bcs_yes"/>
    <n v="131"/>
    <n v="0.84733000000000003"/>
  </r>
  <r>
    <s v="NAoPri"/>
    <n v="2020"/>
    <s v="Q1"/>
    <s v="Q1-2020"/>
    <x v="109"/>
    <x v="109"/>
    <s v="E56000031"/>
    <s v="East Midlands"/>
    <s v="bcs_yes"/>
    <n v="136"/>
    <n v="0.90441000000000005"/>
  </r>
  <r>
    <s v="NAoPri"/>
    <n v="2020"/>
    <s v="Q2"/>
    <s v="Q2-2020"/>
    <x v="109"/>
    <x v="109"/>
    <s v="E56000031"/>
    <s v="East Midlands"/>
    <s v="bcs_yes"/>
    <n v="77"/>
    <n v="0.83116999999999996"/>
  </r>
  <r>
    <s v="NAoPri"/>
    <n v="2020"/>
    <s v="Q3"/>
    <s v="Q3-2020"/>
    <x v="109"/>
    <x v="109"/>
    <s v="E56000031"/>
    <s v="East Midlands"/>
    <s v="bcs_yes"/>
    <n v="65"/>
    <n v="0.90769"/>
  </r>
  <r>
    <s v="NAoPri"/>
    <n v="2020"/>
    <s v="Q4"/>
    <s v="Q4-2020"/>
    <x v="109"/>
    <x v="109"/>
    <s v="E56000031"/>
    <s v="East Midlands"/>
    <s v="bcs_yes"/>
    <n v="94"/>
    <n v="0.92552999999999996"/>
  </r>
  <r>
    <s v="NAoPri"/>
    <n v="2021"/>
    <s v="Q1"/>
    <s v="Q1-2021"/>
    <x v="109"/>
    <x v="109"/>
    <s v="E56000031"/>
    <s v="East Midlands"/>
    <s v="bcs_yes"/>
    <n v="75"/>
    <n v="0.89332999999999996"/>
  </r>
  <r>
    <s v="NAoPri"/>
    <n v="2021"/>
    <s v="Q2"/>
    <s v="Q2-2021"/>
    <x v="109"/>
    <x v="109"/>
    <s v="E56000031"/>
    <s v="East Midlands"/>
    <s v="bcs_yes"/>
    <n v="128"/>
    <n v="0.92186999999999997"/>
  </r>
  <r>
    <s v="NAoPri"/>
    <n v="2021"/>
    <s v="Q3"/>
    <s v="Q3-2021"/>
    <x v="109"/>
    <x v="109"/>
    <s v="E56000031"/>
    <s v="East Midlands"/>
    <s v="bcs_yes"/>
    <n v="102"/>
    <n v="0.88234999999999997"/>
  </r>
  <r>
    <s v="NAoPri"/>
    <n v="2021"/>
    <s v="Q4"/>
    <s v="Q4-2021"/>
    <x v="109"/>
    <x v="109"/>
    <s v="E56000031"/>
    <s v="East Midlands"/>
    <s v="bcs_yes"/>
    <n v="100"/>
    <n v="0.92"/>
  </r>
  <r>
    <s v="NAoPri"/>
    <n v="2022"/>
    <s v="Q1"/>
    <s v="Q1-2022"/>
    <x v="109"/>
    <x v="109"/>
    <s v="E56000031"/>
    <s v="East Midlands"/>
    <s v="bcs_yes"/>
    <n v="87"/>
    <n v="0.87356"/>
  </r>
  <r>
    <s v="NAoPri"/>
    <n v="2022"/>
    <s v="Q2"/>
    <s v="Q2-2022"/>
    <x v="109"/>
    <x v="109"/>
    <s v="E56000031"/>
    <s v="East Midlands"/>
    <s v="bcs_yes"/>
    <n v="97"/>
    <n v="0.88660000000000005"/>
  </r>
  <r>
    <s v="NAoPri"/>
    <n v="2022"/>
    <s v="Q3"/>
    <s v="Q3-2022"/>
    <x v="109"/>
    <x v="109"/>
    <s v="E56000031"/>
    <s v="East Midlands"/>
    <s v="bcs_yes"/>
    <n v="126"/>
    <n v="0.88095000000000001"/>
  </r>
  <r>
    <s v="NAoPri"/>
    <n v="2022"/>
    <s v="Q4"/>
    <s v="Q4-2022"/>
    <x v="109"/>
    <x v="109"/>
    <s v="E56000031"/>
    <s v="East Midlands"/>
    <s v="bcs_yes"/>
    <n v="130"/>
    <n v="0.87692000000000003"/>
  </r>
  <r>
    <s v="NAoPri"/>
    <n v="2023"/>
    <s v="Q1"/>
    <s v="Q1-2023"/>
    <x v="109"/>
    <x v="109"/>
    <s v="E56000031"/>
    <s v="East Midlands"/>
    <s v="bcs_yes"/>
    <n v="158"/>
    <n v="0.89873000000000003"/>
  </r>
  <r>
    <s v="NAoPri"/>
    <n v="2018"/>
    <s v="Q1"/>
    <s v="Q1-2018"/>
    <x v="110"/>
    <x v="110"/>
    <s v="E56000027"/>
    <s v="North Central London"/>
    <s v="bcs_yes"/>
    <n v="33"/>
    <n v="0.93938999999999995"/>
  </r>
  <r>
    <s v="NAoPri"/>
    <n v="2018"/>
    <s v="Q2"/>
    <s v="Q2-2018"/>
    <x v="110"/>
    <x v="110"/>
    <s v="E56000027"/>
    <s v="North Central London"/>
    <s v="bcs_yes"/>
    <n v="29"/>
    <n v="0.82759000000000005"/>
  </r>
  <r>
    <s v="NAoPri"/>
    <n v="2018"/>
    <s v="Q3"/>
    <s v="Q3-2018"/>
    <x v="110"/>
    <x v="110"/>
    <s v="E56000027"/>
    <s v="North Central London"/>
    <s v="bcs_yes"/>
    <n v="29"/>
    <n v="1"/>
  </r>
  <r>
    <s v="NAoPri"/>
    <n v="2018"/>
    <s v="Q4"/>
    <s v="Q4-2018"/>
    <x v="110"/>
    <x v="110"/>
    <s v="E56000027"/>
    <s v="North Central London"/>
    <s v="bcs_yes"/>
    <n v="26"/>
    <n v="0.96153999999999995"/>
  </r>
  <r>
    <s v="NAoPri"/>
    <n v="2019"/>
    <s v="Q1"/>
    <s v="Q1-2019"/>
    <x v="110"/>
    <x v="110"/>
    <s v="E56000027"/>
    <s v="North Central London"/>
    <s v="bcs_yes"/>
    <n v="20"/>
    <n v="0.8"/>
  </r>
  <r>
    <s v="NAoPri"/>
    <n v="2019"/>
    <s v="Q2"/>
    <s v="Q2-2019"/>
    <x v="110"/>
    <x v="110"/>
    <s v="E56000027"/>
    <s v="North Central London"/>
    <s v="bcs_yes"/>
    <n v="30"/>
    <n v="0.96667000000000003"/>
  </r>
  <r>
    <s v="NAoPri"/>
    <n v="2019"/>
    <s v="Q3"/>
    <s v="Q3-2019"/>
    <x v="110"/>
    <x v="110"/>
    <s v="E56000027"/>
    <s v="North Central London"/>
    <s v="bcs_yes"/>
    <n v="30"/>
    <n v="0.7"/>
  </r>
  <r>
    <s v="NAoPri"/>
    <n v="2019"/>
    <s v="Q4"/>
    <s v="Q4-2019"/>
    <x v="110"/>
    <x v="110"/>
    <s v="E56000027"/>
    <s v="North Central London"/>
    <s v="bcs_yes"/>
    <n v="38"/>
    <n v="0.86841999999999997"/>
  </r>
  <r>
    <s v="NAoPri"/>
    <n v="2020"/>
    <s v="Q1"/>
    <s v="Q1-2020"/>
    <x v="110"/>
    <x v="110"/>
    <s v="E56000027"/>
    <s v="North Central London"/>
    <s v="bcs_yes"/>
    <n v="34"/>
    <n v="0.70587999999999995"/>
  </r>
  <r>
    <s v="NAoPri"/>
    <n v="2020"/>
    <s v="Q2"/>
    <s v="Q2-2020"/>
    <x v="110"/>
    <x v="110"/>
    <s v="E56000027"/>
    <s v="North Central London"/>
    <s v="bcs_yes"/>
    <n v="14"/>
    <n v="0.85714000000000001"/>
  </r>
  <r>
    <s v="NAoPri"/>
    <n v="2020"/>
    <s v="Q3"/>
    <s v="Q3-2020"/>
    <x v="110"/>
    <x v="110"/>
    <s v="E56000027"/>
    <s v="North Central London"/>
    <s v="bcs_yes"/>
    <n v="27"/>
    <n v="0.88888999999999996"/>
  </r>
  <r>
    <s v="NAoPri"/>
    <n v="2020"/>
    <s v="Q4"/>
    <s v="Q4-2020"/>
    <x v="110"/>
    <x v="110"/>
    <s v="E56000027"/>
    <s v="North Central London"/>
    <s v="bcs_yes"/>
    <n v="33"/>
    <n v="0.84848000000000001"/>
  </r>
  <r>
    <s v="NAoPri"/>
    <n v="2021"/>
    <s v="Q1"/>
    <s v="Q1-2021"/>
    <x v="110"/>
    <x v="110"/>
    <s v="E56000027"/>
    <s v="North Central London"/>
    <s v="bcs_yes"/>
    <n v="29"/>
    <n v="0.86207"/>
  </r>
  <r>
    <s v="NAoPri"/>
    <n v="2021"/>
    <s v="Q2"/>
    <s v="Q2-2021"/>
    <x v="110"/>
    <x v="110"/>
    <s v="E56000027"/>
    <s v="North Central London"/>
    <s v="bcs_yes"/>
    <n v="37"/>
    <n v="0.81081000000000003"/>
  </r>
  <r>
    <s v="NAoPri"/>
    <n v="2021"/>
    <s v="Q3"/>
    <s v="Q3-2021"/>
    <x v="110"/>
    <x v="110"/>
    <s v="E56000027"/>
    <s v="North Central London"/>
    <s v="bcs_yes"/>
    <n v="35"/>
    <n v="0.77142999999999995"/>
  </r>
  <r>
    <s v="NAoPri"/>
    <n v="2021"/>
    <s v="Q4"/>
    <s v="Q4-2021"/>
    <x v="110"/>
    <x v="110"/>
    <s v="E56000027"/>
    <s v="North Central London"/>
    <s v="bcs_yes"/>
    <n v="46"/>
    <n v="0.76087000000000005"/>
  </r>
  <r>
    <s v="NAoPri"/>
    <n v="2022"/>
    <s v="Q1"/>
    <s v="Q1-2022"/>
    <x v="110"/>
    <x v="110"/>
    <s v="E56000027"/>
    <s v="North Central London"/>
    <s v="bcs_yes"/>
    <n v="18"/>
    <n v="0.72221999999999997"/>
  </r>
  <r>
    <s v="NAoPri"/>
    <n v="2022"/>
    <s v="Q2"/>
    <s v="Q2-2022"/>
    <x v="110"/>
    <x v="110"/>
    <s v="E56000027"/>
    <s v="North Central London"/>
    <s v="bcs_yes"/>
    <n v="39"/>
    <n v="0.87178999999999995"/>
  </r>
  <r>
    <s v="NAoPri"/>
    <n v="2022"/>
    <s v="Q3"/>
    <s v="Q3-2022"/>
    <x v="110"/>
    <x v="110"/>
    <s v="E56000027"/>
    <s v="North Central London"/>
    <s v="bcs_yes"/>
    <n v="36"/>
    <n v="0.61111000000000004"/>
  </r>
  <r>
    <s v="NAoPri"/>
    <n v="2022"/>
    <s v="Q4"/>
    <s v="Q4-2022"/>
    <x v="110"/>
    <x v="110"/>
    <s v="E56000027"/>
    <s v="North Central London"/>
    <s v="bcs_yes"/>
    <n v="42"/>
    <n v="0.85714000000000001"/>
  </r>
  <r>
    <s v="NAoPri"/>
    <n v="2023"/>
    <s v="Q1"/>
    <s v="Q1-2023"/>
    <x v="110"/>
    <x v="110"/>
    <s v="E56000027"/>
    <s v="North Central London"/>
    <s v="bcs_yes"/>
    <n v="39"/>
    <n v="0.82050999999999996"/>
  </r>
  <r>
    <s v="NAoPri"/>
    <n v="2018"/>
    <s v="Q1"/>
    <s v="Q1-2018"/>
    <x v="111"/>
    <x v="111"/>
    <s v="E56000016"/>
    <s v="Wessex"/>
    <s v="bcs_yes"/>
    <n v="116"/>
    <n v="0.86207"/>
  </r>
  <r>
    <s v="NAoPri"/>
    <n v="2018"/>
    <s v="Q2"/>
    <s v="Q2-2018"/>
    <x v="111"/>
    <x v="111"/>
    <s v="E56000016"/>
    <s v="Wessex"/>
    <s v="bcs_yes"/>
    <n v="141"/>
    <n v="0.82269999999999999"/>
  </r>
  <r>
    <s v="NAoPri"/>
    <n v="2018"/>
    <s v="Q3"/>
    <s v="Q3-2018"/>
    <x v="111"/>
    <x v="111"/>
    <s v="E56000016"/>
    <s v="Wessex"/>
    <s v="bcs_yes"/>
    <n v="128"/>
    <n v="0.89061999999999997"/>
  </r>
  <r>
    <s v="NAoPri"/>
    <n v="2018"/>
    <s v="Q4"/>
    <s v="Q4-2018"/>
    <x v="111"/>
    <x v="111"/>
    <s v="E56000016"/>
    <s v="Wessex"/>
    <s v="bcs_yes"/>
    <n v="124"/>
    <n v="0.80645"/>
  </r>
  <r>
    <s v="NAoPri"/>
    <n v="2019"/>
    <s v="Q1"/>
    <s v="Q1-2019"/>
    <x v="111"/>
    <x v="111"/>
    <s v="E56000016"/>
    <s v="Wessex"/>
    <s v="bcs_yes"/>
    <n v="138"/>
    <n v="0.82608999999999999"/>
  </r>
  <r>
    <s v="NAoPri"/>
    <n v="2019"/>
    <s v="Q2"/>
    <s v="Q2-2019"/>
    <x v="111"/>
    <x v="111"/>
    <s v="E56000016"/>
    <s v="Wessex"/>
    <s v="bcs_yes"/>
    <n v="155"/>
    <n v="0.85806000000000004"/>
  </r>
  <r>
    <s v="NAoPri"/>
    <n v="2019"/>
    <s v="Q3"/>
    <s v="Q3-2019"/>
    <x v="111"/>
    <x v="111"/>
    <s v="E56000016"/>
    <s v="Wessex"/>
    <s v="bcs_yes"/>
    <n v="125"/>
    <n v="0.86399999999999999"/>
  </r>
  <r>
    <s v="NAoPri"/>
    <n v="2019"/>
    <s v="Q4"/>
    <s v="Q4-2019"/>
    <x v="111"/>
    <x v="111"/>
    <s v="E56000016"/>
    <s v="Wessex"/>
    <s v="bcs_yes"/>
    <n v="125"/>
    <n v="0.8"/>
  </r>
  <r>
    <s v="NAoPri"/>
    <n v="2020"/>
    <s v="Q1"/>
    <s v="Q1-2020"/>
    <x v="111"/>
    <x v="111"/>
    <s v="E56000016"/>
    <s v="Wessex"/>
    <s v="bcs_yes"/>
    <n v="99"/>
    <n v="0.85858999999999996"/>
  </r>
  <r>
    <s v="NAoPri"/>
    <n v="2020"/>
    <s v="Q2"/>
    <s v="Q2-2020"/>
    <x v="111"/>
    <x v="111"/>
    <s v="E56000016"/>
    <s v="Wessex"/>
    <s v="bcs_yes"/>
    <n v="51"/>
    <n v="0.82352999999999998"/>
  </r>
  <r>
    <s v="NAoPri"/>
    <n v="2020"/>
    <s v="Q3"/>
    <s v="Q3-2020"/>
    <x v="111"/>
    <x v="111"/>
    <s v="E56000016"/>
    <s v="Wessex"/>
    <s v="bcs_yes"/>
    <n v="80"/>
    <n v="0.86250000000000004"/>
  </r>
  <r>
    <s v="NAoPri"/>
    <n v="2020"/>
    <s v="Q4"/>
    <s v="Q4-2020"/>
    <x v="111"/>
    <x v="111"/>
    <s v="E56000016"/>
    <s v="Wessex"/>
    <s v="bcs_yes"/>
    <n v="104"/>
    <n v="0.83653999999999995"/>
  </r>
  <r>
    <s v="NAoPri"/>
    <n v="2021"/>
    <s v="Q1"/>
    <s v="Q1-2021"/>
    <x v="111"/>
    <x v="111"/>
    <s v="E56000016"/>
    <s v="Wessex"/>
    <s v="bcs_yes"/>
    <n v="99"/>
    <n v="0.90908999999999995"/>
  </r>
  <r>
    <s v="NAoPri"/>
    <n v="2021"/>
    <s v="Q2"/>
    <s v="Q2-2021"/>
    <x v="111"/>
    <x v="111"/>
    <s v="E56000016"/>
    <s v="Wessex"/>
    <s v="bcs_yes"/>
    <n v="127"/>
    <n v="0.84252000000000005"/>
  </r>
  <r>
    <s v="NAoPri"/>
    <n v="2021"/>
    <s v="Q3"/>
    <s v="Q3-2021"/>
    <x v="111"/>
    <x v="111"/>
    <s v="E56000016"/>
    <s v="Wessex"/>
    <s v="bcs_yes"/>
    <n v="132"/>
    <n v="0.84091000000000005"/>
  </r>
  <r>
    <s v="NAoPri"/>
    <n v="2021"/>
    <s v="Q4"/>
    <s v="Q4-2021"/>
    <x v="111"/>
    <x v="111"/>
    <s v="E56000016"/>
    <s v="Wessex"/>
    <s v="bcs_yes"/>
    <n v="133"/>
    <n v="0.90225999999999995"/>
  </r>
  <r>
    <s v="NAoPri"/>
    <n v="2022"/>
    <s v="Q1"/>
    <s v="Q1-2022"/>
    <x v="111"/>
    <x v="111"/>
    <s v="E56000016"/>
    <s v="Wessex"/>
    <s v="bcs_yes"/>
    <n v="148"/>
    <n v="0.87838000000000005"/>
  </r>
  <r>
    <s v="NAoPri"/>
    <n v="2022"/>
    <s v="Q2"/>
    <s v="Q2-2022"/>
    <x v="111"/>
    <x v="111"/>
    <s v="E56000016"/>
    <s v="Wessex"/>
    <s v="bcs_yes"/>
    <n v="157"/>
    <n v="0.82165999999999995"/>
  </r>
  <r>
    <s v="NAoPri"/>
    <n v="2022"/>
    <s v="Q3"/>
    <s v="Q3-2022"/>
    <x v="111"/>
    <x v="111"/>
    <s v="E56000016"/>
    <s v="Wessex"/>
    <s v="bcs_yes"/>
    <n v="172"/>
    <n v="0.87209000000000003"/>
  </r>
  <r>
    <s v="NAoPri"/>
    <n v="2022"/>
    <s v="Q4"/>
    <s v="Q4-2022"/>
    <x v="111"/>
    <x v="111"/>
    <s v="E56000016"/>
    <s v="Wessex"/>
    <s v="bcs_yes"/>
    <n v="176"/>
    <n v="0.78408999999999995"/>
  </r>
  <r>
    <s v="NAoPri"/>
    <n v="2023"/>
    <s v="Q1"/>
    <s v="Q1-2023"/>
    <x v="111"/>
    <x v="111"/>
    <s v="E56000016"/>
    <s v="Wessex"/>
    <s v="bcs_yes"/>
    <n v="155"/>
    <n v="0.82581000000000004"/>
  </r>
  <r>
    <s v="NAoPri"/>
    <n v="2018"/>
    <s v="Q1"/>
    <s v="Q1-2018"/>
    <x v="112"/>
    <x v="112"/>
    <s v="E56000007"/>
    <s v="West Midlands"/>
    <s v="bcs_yes"/>
    <n v="191"/>
    <n v="0.79057999999999995"/>
  </r>
  <r>
    <s v="NAoPri"/>
    <n v="2018"/>
    <s v="Q2"/>
    <s v="Q2-2018"/>
    <x v="112"/>
    <x v="112"/>
    <s v="E56000007"/>
    <s v="West Midlands"/>
    <s v="bcs_yes"/>
    <n v="213"/>
    <n v="0.79342999999999997"/>
  </r>
  <r>
    <s v="NAoPri"/>
    <n v="2018"/>
    <s v="Q3"/>
    <s v="Q3-2018"/>
    <x v="112"/>
    <x v="112"/>
    <s v="E56000007"/>
    <s v="West Midlands"/>
    <s v="bcs_yes"/>
    <n v="204"/>
    <n v="0.83823999999999999"/>
  </r>
  <r>
    <s v="NAoPri"/>
    <n v="2018"/>
    <s v="Q4"/>
    <s v="Q4-2018"/>
    <x v="112"/>
    <x v="112"/>
    <s v="E56000007"/>
    <s v="West Midlands"/>
    <s v="bcs_yes"/>
    <n v="206"/>
    <n v="0.76698999999999995"/>
  </r>
  <r>
    <s v="NAoPri"/>
    <n v="2019"/>
    <s v="Q1"/>
    <s v="Q1-2019"/>
    <x v="112"/>
    <x v="112"/>
    <s v="E56000007"/>
    <s v="West Midlands"/>
    <s v="bcs_yes"/>
    <n v="183"/>
    <n v="0.80874000000000001"/>
  </r>
  <r>
    <s v="NAoPri"/>
    <n v="2019"/>
    <s v="Q2"/>
    <s v="Q2-2019"/>
    <x v="112"/>
    <x v="112"/>
    <s v="E56000007"/>
    <s v="West Midlands"/>
    <s v="bcs_yes"/>
    <n v="205"/>
    <n v="0.76097999999999999"/>
  </r>
  <r>
    <s v="NAoPri"/>
    <n v="2019"/>
    <s v="Q3"/>
    <s v="Q3-2019"/>
    <x v="112"/>
    <x v="112"/>
    <s v="E56000007"/>
    <s v="West Midlands"/>
    <s v="bcs_yes"/>
    <n v="211"/>
    <n v="0.74407999999999996"/>
  </r>
  <r>
    <s v="NAoPri"/>
    <n v="2019"/>
    <s v="Q4"/>
    <s v="Q4-2019"/>
    <x v="112"/>
    <x v="112"/>
    <s v="E56000007"/>
    <s v="West Midlands"/>
    <s v="bcs_yes"/>
    <n v="218"/>
    <n v="0.77981999999999996"/>
  </r>
  <r>
    <s v="NAoPri"/>
    <n v="2020"/>
    <s v="Q1"/>
    <s v="Q1-2020"/>
    <x v="112"/>
    <x v="112"/>
    <s v="E56000007"/>
    <s v="West Midlands"/>
    <s v="bcs_yes"/>
    <n v="174"/>
    <n v="0.67815999999999999"/>
  </r>
  <r>
    <s v="NAoPri"/>
    <n v="2020"/>
    <s v="Q2"/>
    <s v="Q2-2020"/>
    <x v="112"/>
    <x v="112"/>
    <s v="E56000007"/>
    <s v="West Midlands"/>
    <s v="bcs_yes"/>
    <n v="121"/>
    <n v="0.68594999999999995"/>
  </r>
  <r>
    <s v="NAoPri"/>
    <n v="2020"/>
    <s v="Q3"/>
    <s v="Q3-2020"/>
    <x v="112"/>
    <x v="112"/>
    <s v="E56000007"/>
    <s v="West Midlands"/>
    <s v="bcs_yes"/>
    <n v="121"/>
    <n v="0.80164999999999997"/>
  </r>
  <r>
    <s v="NAoPri"/>
    <n v="2020"/>
    <s v="Q4"/>
    <s v="Q4-2020"/>
    <x v="112"/>
    <x v="112"/>
    <s v="E56000007"/>
    <s v="West Midlands"/>
    <s v="bcs_yes"/>
    <n v="181"/>
    <n v="0.74585999999999997"/>
  </r>
  <r>
    <s v="NAoPri"/>
    <n v="2021"/>
    <s v="Q1"/>
    <s v="Q1-2021"/>
    <x v="112"/>
    <x v="112"/>
    <s v="E56000007"/>
    <s v="West Midlands"/>
    <s v="bcs_yes"/>
    <n v="157"/>
    <n v="0.73885000000000001"/>
  </r>
  <r>
    <s v="NAoPri"/>
    <n v="2021"/>
    <s v="Q2"/>
    <s v="Q2-2021"/>
    <x v="112"/>
    <x v="112"/>
    <s v="E56000007"/>
    <s v="West Midlands"/>
    <s v="bcs_yes"/>
    <n v="204"/>
    <n v="0.75490000000000002"/>
  </r>
  <r>
    <s v="NAoPri"/>
    <n v="2021"/>
    <s v="Q3"/>
    <s v="Q3-2021"/>
    <x v="112"/>
    <x v="112"/>
    <s v="E56000007"/>
    <s v="West Midlands"/>
    <s v="bcs_yes"/>
    <n v="226"/>
    <n v="0.80088000000000004"/>
  </r>
  <r>
    <s v="NAoPri"/>
    <n v="2021"/>
    <s v="Q4"/>
    <s v="Q4-2021"/>
    <x v="112"/>
    <x v="112"/>
    <s v="E56000007"/>
    <s v="West Midlands"/>
    <s v="bcs_yes"/>
    <n v="186"/>
    <n v="0.80645"/>
  </r>
  <r>
    <s v="NAoPri"/>
    <n v="2022"/>
    <s v="Q1"/>
    <s v="Q1-2022"/>
    <x v="112"/>
    <x v="112"/>
    <s v="E56000007"/>
    <s v="West Midlands"/>
    <s v="bcs_yes"/>
    <n v="185"/>
    <n v="0.78918999999999995"/>
  </r>
  <r>
    <s v="NAoPri"/>
    <n v="2022"/>
    <s v="Q2"/>
    <s v="Q2-2022"/>
    <x v="112"/>
    <x v="112"/>
    <s v="E56000007"/>
    <s v="West Midlands"/>
    <s v="bcs_yes"/>
    <n v="223"/>
    <n v="0.77578000000000003"/>
  </r>
  <r>
    <s v="NAoPri"/>
    <n v="2022"/>
    <s v="Q3"/>
    <s v="Q3-2022"/>
    <x v="112"/>
    <x v="112"/>
    <s v="E56000007"/>
    <s v="West Midlands"/>
    <s v="bcs_yes"/>
    <n v="190"/>
    <n v="0.77895000000000003"/>
  </r>
  <r>
    <s v="NAoPri"/>
    <n v="2022"/>
    <s v="Q4"/>
    <s v="Q4-2022"/>
    <x v="112"/>
    <x v="112"/>
    <s v="E56000007"/>
    <s v="West Midlands"/>
    <s v="bcs_yes"/>
    <n v="228"/>
    <n v="0.79386000000000001"/>
  </r>
  <r>
    <s v="NAoPri"/>
    <n v="2023"/>
    <s v="Q1"/>
    <s v="Q1-2023"/>
    <x v="112"/>
    <x v="112"/>
    <s v="E56000007"/>
    <s v="West Midlands"/>
    <s v="bcs_yes"/>
    <n v="175"/>
    <n v="0.81713999999999998"/>
  </r>
  <r>
    <s v="NAoPri"/>
    <n v="2018"/>
    <s v="Q1"/>
    <s v="Q1-2018"/>
    <x v="113"/>
    <x v="113"/>
    <s v="E56000007"/>
    <s v="West Midlands"/>
    <s v="bcs_yes"/>
    <n v="90"/>
    <n v="0.87778"/>
  </r>
  <r>
    <s v="NAoPri"/>
    <n v="2018"/>
    <s v="Q2"/>
    <s v="Q2-2018"/>
    <x v="113"/>
    <x v="113"/>
    <s v="E56000007"/>
    <s v="West Midlands"/>
    <s v="bcs_yes"/>
    <n v="113"/>
    <n v="0.82301000000000002"/>
  </r>
  <r>
    <s v="NAoPri"/>
    <n v="2018"/>
    <s v="Q3"/>
    <s v="Q3-2018"/>
    <x v="113"/>
    <x v="113"/>
    <s v="E56000007"/>
    <s v="West Midlands"/>
    <s v="bcs_yes"/>
    <n v="112"/>
    <n v="0.86607000000000001"/>
  </r>
  <r>
    <s v="NAoPri"/>
    <n v="2018"/>
    <s v="Q4"/>
    <s v="Q4-2018"/>
    <x v="113"/>
    <x v="113"/>
    <s v="E56000007"/>
    <s v="West Midlands"/>
    <s v="bcs_yes"/>
    <n v="95"/>
    <n v="0.87368000000000001"/>
  </r>
  <r>
    <s v="NAoPri"/>
    <n v="2019"/>
    <s v="Q1"/>
    <s v="Q1-2019"/>
    <x v="113"/>
    <x v="113"/>
    <s v="E56000007"/>
    <s v="West Midlands"/>
    <s v="bcs_yes"/>
    <n v="68"/>
    <n v="0.89705999999999997"/>
  </r>
  <r>
    <s v="NAoPri"/>
    <n v="2019"/>
    <s v="Q2"/>
    <s v="Q2-2019"/>
    <x v="113"/>
    <x v="113"/>
    <s v="E56000007"/>
    <s v="West Midlands"/>
    <s v="bcs_yes"/>
    <n v="63"/>
    <n v="0.80952000000000002"/>
  </r>
  <r>
    <s v="NAoPri"/>
    <n v="2019"/>
    <s v="Q3"/>
    <s v="Q3-2019"/>
    <x v="113"/>
    <x v="113"/>
    <s v="E56000007"/>
    <s v="West Midlands"/>
    <s v="bcs_yes"/>
    <n v="89"/>
    <n v="0.77527999999999997"/>
  </r>
  <r>
    <s v="NAoPri"/>
    <n v="2019"/>
    <s v="Q4"/>
    <s v="Q4-2019"/>
    <x v="113"/>
    <x v="113"/>
    <s v="E56000007"/>
    <s v="West Midlands"/>
    <s v="bcs_yes"/>
    <n v="103"/>
    <n v="0.79612000000000005"/>
  </r>
  <r>
    <s v="NAoPri"/>
    <n v="2020"/>
    <s v="Q1"/>
    <s v="Q1-2020"/>
    <x v="113"/>
    <x v="113"/>
    <s v="E56000007"/>
    <s v="West Midlands"/>
    <s v="bcs_yes"/>
    <n v="79"/>
    <n v="0.87341999999999997"/>
  </r>
  <r>
    <s v="NAoPri"/>
    <n v="2020"/>
    <s v="Q2"/>
    <s v="Q2-2020"/>
    <x v="113"/>
    <x v="113"/>
    <s v="E56000007"/>
    <s v="West Midlands"/>
    <s v="bcs_yes"/>
    <n v="49"/>
    <n v="0.83672999999999997"/>
  </r>
  <r>
    <s v="NAoPri"/>
    <n v="2020"/>
    <s v="Q3"/>
    <s v="Q3-2020"/>
    <x v="113"/>
    <x v="113"/>
    <s v="E56000007"/>
    <s v="West Midlands"/>
    <s v="bcs_yes"/>
    <n v="51"/>
    <n v="0.86275000000000002"/>
  </r>
  <r>
    <s v="NAoPri"/>
    <n v="2020"/>
    <s v="Q4"/>
    <s v="Q4-2020"/>
    <x v="113"/>
    <x v="113"/>
    <s v="E56000007"/>
    <s v="West Midlands"/>
    <s v="bcs_yes"/>
    <n v="95"/>
    <n v="0.84211000000000003"/>
  </r>
  <r>
    <s v="NAoPri"/>
    <n v="2021"/>
    <s v="Q1"/>
    <s v="Q1-2021"/>
    <x v="113"/>
    <x v="113"/>
    <s v="E56000007"/>
    <s v="West Midlands"/>
    <s v="bcs_yes"/>
    <n v="66"/>
    <n v="0.83333000000000002"/>
  </r>
  <r>
    <s v="NAoPri"/>
    <n v="2021"/>
    <s v="Q2"/>
    <s v="Q2-2021"/>
    <x v="113"/>
    <x v="113"/>
    <s v="E56000007"/>
    <s v="West Midlands"/>
    <s v="bcs_yes"/>
    <n v="107"/>
    <n v="0.8972"/>
  </r>
  <r>
    <s v="NAoPri"/>
    <n v="2021"/>
    <s v="Q3"/>
    <s v="Q3-2021"/>
    <x v="113"/>
    <x v="113"/>
    <s v="E56000007"/>
    <s v="West Midlands"/>
    <s v="bcs_yes"/>
    <n v="83"/>
    <n v="0.83133000000000001"/>
  </r>
  <r>
    <s v="NAoPri"/>
    <n v="2021"/>
    <s v="Q4"/>
    <s v="Q4-2021"/>
    <x v="113"/>
    <x v="113"/>
    <s v="E56000007"/>
    <s v="West Midlands"/>
    <s v="bcs_yes"/>
    <n v="103"/>
    <n v="0.87378999999999996"/>
  </r>
  <r>
    <s v="NAoPri"/>
    <n v="2022"/>
    <s v="Q1"/>
    <s v="Q1-2022"/>
    <x v="113"/>
    <x v="113"/>
    <s v="E56000007"/>
    <s v="West Midlands"/>
    <s v="bcs_yes"/>
    <n v="105"/>
    <n v="0.82857000000000003"/>
  </r>
  <r>
    <s v="NAoPri"/>
    <n v="2022"/>
    <s v="Q2"/>
    <s v="Q2-2022"/>
    <x v="113"/>
    <x v="113"/>
    <s v="E56000007"/>
    <s v="West Midlands"/>
    <s v="bcs_yes"/>
    <n v="95"/>
    <n v="0.76841999999999999"/>
  </r>
  <r>
    <s v="NAoPri"/>
    <n v="2022"/>
    <s v="Q3"/>
    <s v="Q3-2022"/>
    <x v="113"/>
    <x v="113"/>
    <s v="E56000007"/>
    <s v="West Midlands"/>
    <s v="bcs_yes"/>
    <n v="89"/>
    <n v="0.86516999999999999"/>
  </r>
  <r>
    <s v="NAoPri"/>
    <n v="2022"/>
    <s v="Q4"/>
    <s v="Q4-2022"/>
    <x v="113"/>
    <x v="113"/>
    <s v="E56000007"/>
    <s v="West Midlands"/>
    <s v="bcs_yes"/>
    <n v="132"/>
    <n v="0.87878999999999996"/>
  </r>
  <r>
    <s v="NAoPri"/>
    <n v="2023"/>
    <s v="Q1"/>
    <s v="Q1-2023"/>
    <x v="113"/>
    <x v="113"/>
    <s v="E56000007"/>
    <s v="West Midlands"/>
    <s v="bcs_yes"/>
    <n v="71"/>
    <n v="0.81689999999999996"/>
  </r>
  <r>
    <s v="NAoPri"/>
    <n v="2018"/>
    <s v="Q1"/>
    <s v="Q1-2018"/>
    <x v="114"/>
    <x v="114"/>
    <s v="E56000016"/>
    <s v="Wessex"/>
    <s v="bcs_yes"/>
    <n v="172"/>
    <n v="0.88371999999999995"/>
  </r>
  <r>
    <s v="NAoPri"/>
    <n v="2018"/>
    <s v="Q2"/>
    <s v="Q2-2018"/>
    <x v="114"/>
    <x v="114"/>
    <s v="E56000016"/>
    <s v="Wessex"/>
    <s v="bcs_yes"/>
    <n v="202"/>
    <n v="0.82177999999999995"/>
  </r>
  <r>
    <s v="NAoPri"/>
    <n v="2018"/>
    <s v="Q3"/>
    <s v="Q3-2018"/>
    <x v="114"/>
    <x v="114"/>
    <s v="E56000016"/>
    <s v="Wessex"/>
    <s v="bcs_yes"/>
    <n v="160"/>
    <n v="0.8"/>
  </r>
  <r>
    <s v="NAoPri"/>
    <n v="2018"/>
    <s v="Q4"/>
    <s v="Q4-2018"/>
    <x v="114"/>
    <x v="114"/>
    <s v="E56000016"/>
    <s v="Wessex"/>
    <s v="bcs_yes"/>
    <n v="173"/>
    <n v="0.87861"/>
  </r>
  <r>
    <s v="NAoPri"/>
    <n v="2019"/>
    <s v="Q1"/>
    <s v="Q1-2019"/>
    <x v="114"/>
    <x v="114"/>
    <s v="E56000016"/>
    <s v="Wessex"/>
    <s v="bcs_yes"/>
    <n v="182"/>
    <n v="0.83516000000000001"/>
  </r>
  <r>
    <s v="NAoPri"/>
    <n v="2019"/>
    <s v="Q2"/>
    <s v="Q2-2019"/>
    <x v="114"/>
    <x v="114"/>
    <s v="E56000016"/>
    <s v="Wessex"/>
    <s v="bcs_yes"/>
    <n v="182"/>
    <n v="0.86263999999999996"/>
  </r>
  <r>
    <s v="NAoPri"/>
    <n v="2019"/>
    <s v="Q3"/>
    <s v="Q3-2019"/>
    <x v="114"/>
    <x v="114"/>
    <s v="E56000016"/>
    <s v="Wessex"/>
    <s v="bcs_yes"/>
    <n v="168"/>
    <n v="0.84523999999999999"/>
  </r>
  <r>
    <s v="NAoPri"/>
    <n v="2019"/>
    <s v="Q4"/>
    <s v="Q4-2019"/>
    <x v="114"/>
    <x v="114"/>
    <s v="E56000016"/>
    <s v="Wessex"/>
    <s v="bcs_yes"/>
    <n v="191"/>
    <n v="0.84816999999999998"/>
  </r>
  <r>
    <s v="NAoPri"/>
    <n v="2020"/>
    <s v="Q1"/>
    <s v="Q1-2020"/>
    <x v="114"/>
    <x v="114"/>
    <s v="E56000016"/>
    <s v="Wessex"/>
    <s v="bcs_yes"/>
    <n v="141"/>
    <n v="0.82979000000000003"/>
  </r>
  <r>
    <s v="NAoPri"/>
    <n v="2020"/>
    <s v="Q2"/>
    <s v="Q2-2020"/>
    <x v="114"/>
    <x v="114"/>
    <s v="E56000016"/>
    <s v="Wessex"/>
    <s v="bcs_yes"/>
    <n v="76"/>
    <n v="0.77632000000000001"/>
  </r>
  <r>
    <s v="NAoPri"/>
    <n v="2020"/>
    <s v="Q3"/>
    <s v="Q3-2020"/>
    <x v="114"/>
    <x v="114"/>
    <s v="E56000016"/>
    <s v="Wessex"/>
    <s v="bcs_yes"/>
    <n v="106"/>
    <n v="0.83018999999999998"/>
  </r>
  <r>
    <s v="NAoPri"/>
    <n v="2020"/>
    <s v="Q4"/>
    <s v="Q4-2020"/>
    <x v="114"/>
    <x v="114"/>
    <s v="E56000016"/>
    <s v="Wessex"/>
    <s v="bcs_yes"/>
    <n v="166"/>
    <n v="0.87348999999999999"/>
  </r>
  <r>
    <s v="NAoPri"/>
    <n v="2021"/>
    <s v="Q1"/>
    <s v="Q1-2021"/>
    <x v="114"/>
    <x v="114"/>
    <s v="E56000016"/>
    <s v="Wessex"/>
    <s v="bcs_yes"/>
    <n v="148"/>
    <n v="0.88514000000000004"/>
  </r>
  <r>
    <s v="NAoPri"/>
    <n v="2021"/>
    <s v="Q2"/>
    <s v="Q2-2021"/>
    <x v="114"/>
    <x v="114"/>
    <s v="E56000016"/>
    <s v="Wessex"/>
    <s v="bcs_yes"/>
    <n v="201"/>
    <n v="0.87065000000000003"/>
  </r>
  <r>
    <s v="NAoPri"/>
    <n v="2021"/>
    <s v="Q3"/>
    <s v="Q3-2021"/>
    <x v="114"/>
    <x v="114"/>
    <s v="E56000016"/>
    <s v="Wessex"/>
    <s v="bcs_yes"/>
    <n v="180"/>
    <n v="0.87222"/>
  </r>
  <r>
    <s v="NAoPri"/>
    <n v="2021"/>
    <s v="Q4"/>
    <s v="Q4-2021"/>
    <x v="114"/>
    <x v="114"/>
    <s v="E56000016"/>
    <s v="Wessex"/>
    <s v="bcs_yes"/>
    <n v="193"/>
    <n v="0.87046999999999997"/>
  </r>
  <r>
    <s v="NAoPri"/>
    <n v="2022"/>
    <s v="Q1"/>
    <s v="Q1-2022"/>
    <x v="114"/>
    <x v="114"/>
    <s v="E56000016"/>
    <s v="Wessex"/>
    <s v="bcs_yes"/>
    <n v="152"/>
    <n v="0.91447000000000001"/>
  </r>
  <r>
    <s v="NAoPri"/>
    <n v="2022"/>
    <s v="Q2"/>
    <s v="Q2-2022"/>
    <x v="114"/>
    <x v="114"/>
    <s v="E56000016"/>
    <s v="Wessex"/>
    <s v="bcs_yes"/>
    <n v="176"/>
    <n v="0.88636000000000004"/>
  </r>
  <r>
    <s v="NAoPri"/>
    <n v="2022"/>
    <s v="Q3"/>
    <s v="Q3-2022"/>
    <x v="114"/>
    <x v="114"/>
    <s v="E56000016"/>
    <s v="Wessex"/>
    <s v="bcs_yes"/>
    <n v="180"/>
    <n v="0.88888999999999996"/>
  </r>
  <r>
    <s v="NAoPri"/>
    <n v="2022"/>
    <s v="Q4"/>
    <s v="Q4-2022"/>
    <x v="114"/>
    <x v="114"/>
    <s v="E56000016"/>
    <s v="Wessex"/>
    <s v="bcs_yes"/>
    <n v="189"/>
    <n v="0.92593000000000003"/>
  </r>
  <r>
    <s v="NAoPri"/>
    <n v="2023"/>
    <s v="Q1"/>
    <s v="Q1-2023"/>
    <x v="114"/>
    <x v="114"/>
    <s v="E56000016"/>
    <s v="Wessex"/>
    <s v="bcs_yes"/>
    <n v="197"/>
    <n v="0.90354999999999996"/>
  </r>
  <r>
    <s v="NAoPri"/>
    <n v="2018"/>
    <s v="Q1"/>
    <s v="Q1-2018"/>
    <x v="115"/>
    <x v="115"/>
    <s v="E56000014"/>
    <s v="Peninsula"/>
    <s v="bcs_yes"/>
    <n v="110"/>
    <n v="0.89090999999999998"/>
  </r>
  <r>
    <s v="NAoPri"/>
    <n v="2018"/>
    <s v="Q2"/>
    <s v="Q2-2018"/>
    <x v="115"/>
    <x v="115"/>
    <s v="E56000014"/>
    <s v="Peninsula"/>
    <s v="bcs_yes"/>
    <n v="118"/>
    <n v="0.90678000000000003"/>
  </r>
  <r>
    <s v="NAoPri"/>
    <n v="2018"/>
    <s v="Q3"/>
    <s v="Q3-2018"/>
    <x v="115"/>
    <x v="115"/>
    <s v="E56000014"/>
    <s v="Peninsula"/>
    <s v="bcs_yes"/>
    <n v="154"/>
    <n v="0.87661999999999995"/>
  </r>
  <r>
    <s v="NAoPri"/>
    <n v="2018"/>
    <s v="Q4"/>
    <s v="Q4-2018"/>
    <x v="115"/>
    <x v="115"/>
    <s v="E56000014"/>
    <s v="Peninsula"/>
    <s v="bcs_yes"/>
    <n v="128"/>
    <n v="0.88280999999999998"/>
  </r>
  <r>
    <s v="NAoPri"/>
    <n v="2019"/>
    <s v="Q1"/>
    <s v="Q1-2019"/>
    <x v="115"/>
    <x v="115"/>
    <s v="E56000014"/>
    <s v="Peninsula"/>
    <s v="bcs_yes"/>
    <n v="113"/>
    <n v="0.90264999999999995"/>
  </r>
  <r>
    <s v="NAoPri"/>
    <n v="2019"/>
    <s v="Q2"/>
    <s v="Q2-2019"/>
    <x v="115"/>
    <x v="115"/>
    <s v="E56000014"/>
    <s v="Peninsula"/>
    <s v="bcs_yes"/>
    <n v="120"/>
    <n v="0.90832999999999997"/>
  </r>
  <r>
    <s v="NAoPri"/>
    <n v="2019"/>
    <s v="Q3"/>
    <s v="Q3-2019"/>
    <x v="115"/>
    <x v="115"/>
    <s v="E56000014"/>
    <s v="Peninsula"/>
    <s v="bcs_yes"/>
    <n v="111"/>
    <n v="0.85585999999999995"/>
  </r>
  <r>
    <s v="NAoPri"/>
    <n v="2019"/>
    <s v="Q4"/>
    <s v="Q4-2019"/>
    <x v="115"/>
    <x v="115"/>
    <s v="E56000014"/>
    <s v="Peninsula"/>
    <s v="bcs_yes"/>
    <n v="96"/>
    <n v="0.84375"/>
  </r>
  <r>
    <s v="NAoPri"/>
    <n v="2020"/>
    <s v="Q1"/>
    <s v="Q1-2020"/>
    <x v="115"/>
    <x v="115"/>
    <s v="E56000014"/>
    <s v="Peninsula"/>
    <s v="bcs_yes"/>
    <n v="108"/>
    <n v="0.85185"/>
  </r>
  <r>
    <s v="NAoPri"/>
    <n v="2020"/>
    <s v="Q2"/>
    <s v="Q2-2020"/>
    <x v="115"/>
    <x v="115"/>
    <s v="E56000014"/>
    <s v="Peninsula"/>
    <s v="bcs_yes"/>
    <n v="61"/>
    <n v="0.77049000000000001"/>
  </r>
  <r>
    <s v="NAoPri"/>
    <n v="2020"/>
    <s v="Q3"/>
    <s v="Q3-2020"/>
    <x v="115"/>
    <x v="115"/>
    <s v="E56000014"/>
    <s v="Peninsula"/>
    <s v="bcs_yes"/>
    <n v="118"/>
    <n v="0.92373000000000005"/>
  </r>
  <r>
    <s v="NAoPri"/>
    <n v="2020"/>
    <s v="Q4"/>
    <s v="Q4-2020"/>
    <x v="115"/>
    <x v="115"/>
    <s v="E56000014"/>
    <s v="Peninsula"/>
    <s v="bcs_yes"/>
    <n v="122"/>
    <n v="0.94262000000000001"/>
  </r>
  <r>
    <s v="NAoPri"/>
    <n v="2021"/>
    <s v="Q1"/>
    <s v="Q1-2021"/>
    <x v="115"/>
    <x v="115"/>
    <s v="E56000014"/>
    <s v="Peninsula"/>
    <s v="bcs_yes"/>
    <n v="102"/>
    <n v="0.88234999999999997"/>
  </r>
  <r>
    <s v="NAoPri"/>
    <n v="2021"/>
    <s v="Q2"/>
    <s v="Q2-2021"/>
    <x v="115"/>
    <x v="115"/>
    <s v="E56000014"/>
    <s v="Peninsula"/>
    <s v="bcs_yes"/>
    <n v="133"/>
    <n v="0.89473999999999998"/>
  </r>
  <r>
    <s v="NAoPri"/>
    <n v="2021"/>
    <s v="Q3"/>
    <s v="Q3-2021"/>
    <x v="115"/>
    <x v="115"/>
    <s v="E56000014"/>
    <s v="Peninsula"/>
    <s v="bcs_yes"/>
    <n v="130"/>
    <n v="0.83077000000000001"/>
  </r>
  <r>
    <s v="NAoPri"/>
    <n v="2021"/>
    <s v="Q4"/>
    <s v="Q4-2021"/>
    <x v="115"/>
    <x v="115"/>
    <s v="E56000014"/>
    <s v="Peninsula"/>
    <s v="bcs_yes"/>
    <n v="128"/>
    <n v="0.92186999999999997"/>
  </r>
  <r>
    <s v="NAoPri"/>
    <n v="2022"/>
    <s v="Q1"/>
    <s v="Q1-2022"/>
    <x v="115"/>
    <x v="115"/>
    <s v="E56000014"/>
    <s v="Peninsula"/>
    <s v="bcs_yes"/>
    <n v="120"/>
    <n v="0.91666999999999998"/>
  </r>
  <r>
    <s v="NAoPri"/>
    <n v="2022"/>
    <s v="Q2"/>
    <s v="Q2-2022"/>
    <x v="115"/>
    <x v="115"/>
    <s v="E56000014"/>
    <s v="Peninsula"/>
    <s v="bcs_yes"/>
    <n v="114"/>
    <n v="0.84211000000000003"/>
  </r>
  <r>
    <s v="NAoPri"/>
    <n v="2022"/>
    <s v="Q3"/>
    <s v="Q3-2022"/>
    <x v="115"/>
    <x v="115"/>
    <s v="E56000014"/>
    <s v="Peninsula"/>
    <s v="bcs_yes"/>
    <n v="104"/>
    <n v="0.86538000000000004"/>
  </r>
  <r>
    <s v="NAoPri"/>
    <n v="2022"/>
    <s v="Q4"/>
    <s v="Q4-2022"/>
    <x v="115"/>
    <x v="115"/>
    <s v="E56000014"/>
    <s v="Peninsula"/>
    <s v="bcs_yes"/>
    <n v="100"/>
    <n v="0.88"/>
  </r>
  <r>
    <s v="NAoPri"/>
    <n v="2023"/>
    <s v="Q1"/>
    <s v="Q1-2023"/>
    <x v="115"/>
    <x v="115"/>
    <s v="E56000014"/>
    <s v="Peninsula"/>
    <s v="bcs_yes"/>
    <n v="129"/>
    <n v="0.93023"/>
  </r>
  <r>
    <s v="NAoPri"/>
    <n v="2018"/>
    <s v="Q1"/>
    <s v="Q1-2018"/>
    <x v="116"/>
    <x v="116"/>
    <s v="E56000012"/>
    <s v="Surrey and Sussex"/>
    <s v="bcs_yes"/>
    <n v="272"/>
    <n v="0.84558999999999995"/>
  </r>
  <r>
    <s v="NAoPri"/>
    <n v="2018"/>
    <s v="Q2"/>
    <s v="Q2-2018"/>
    <x v="116"/>
    <x v="116"/>
    <s v="E56000012"/>
    <s v="Surrey and Sussex"/>
    <s v="bcs_yes"/>
    <n v="323"/>
    <n v="0.86377999999999999"/>
  </r>
  <r>
    <s v="NAoPri"/>
    <n v="2018"/>
    <s v="Q3"/>
    <s v="Q3-2018"/>
    <x v="116"/>
    <x v="116"/>
    <s v="E56000012"/>
    <s v="Surrey and Sussex"/>
    <s v="bcs_yes"/>
    <n v="307"/>
    <n v="0.85016000000000003"/>
  </r>
  <r>
    <s v="NAoPri"/>
    <n v="2018"/>
    <s v="Q4"/>
    <s v="Q4-2018"/>
    <x v="116"/>
    <x v="116"/>
    <s v="E56000012"/>
    <s v="Surrey and Sussex"/>
    <s v="bcs_yes"/>
    <n v="311"/>
    <n v="0.87460000000000004"/>
  </r>
  <r>
    <s v="NAoPri"/>
    <n v="2019"/>
    <s v="Q1"/>
    <s v="Q1-2019"/>
    <x v="116"/>
    <x v="116"/>
    <s v="E56000012"/>
    <s v="Surrey and Sussex"/>
    <s v="bcs_yes"/>
    <n v="313"/>
    <n v="0.84026000000000001"/>
  </r>
  <r>
    <s v="NAoPri"/>
    <n v="2019"/>
    <s v="Q2"/>
    <s v="Q2-2019"/>
    <x v="116"/>
    <x v="116"/>
    <s v="E56000012"/>
    <s v="Surrey and Sussex"/>
    <s v="bcs_yes"/>
    <n v="333"/>
    <n v="0.83182999999999996"/>
  </r>
  <r>
    <s v="NAoPri"/>
    <n v="2019"/>
    <s v="Q3"/>
    <s v="Q3-2019"/>
    <x v="116"/>
    <x v="116"/>
    <s v="E56000012"/>
    <s v="Surrey and Sussex"/>
    <s v="bcs_yes"/>
    <n v="307"/>
    <n v="0.81759000000000004"/>
  </r>
  <r>
    <s v="NAoPri"/>
    <n v="2019"/>
    <s v="Q4"/>
    <s v="Q4-2019"/>
    <x v="116"/>
    <x v="116"/>
    <s v="E56000012"/>
    <s v="Surrey and Sussex"/>
    <s v="bcs_yes"/>
    <n v="294"/>
    <n v="0.86734999999999995"/>
  </r>
  <r>
    <s v="NAoPri"/>
    <n v="2020"/>
    <s v="Q1"/>
    <s v="Q1-2020"/>
    <x v="116"/>
    <x v="116"/>
    <s v="E56000012"/>
    <s v="Surrey and Sussex"/>
    <s v="bcs_yes"/>
    <n v="301"/>
    <n v="0.87707999999999997"/>
  </r>
  <r>
    <s v="NAoPri"/>
    <n v="2020"/>
    <s v="Q2"/>
    <s v="Q2-2020"/>
    <x v="116"/>
    <x v="116"/>
    <s v="E56000012"/>
    <s v="Surrey and Sussex"/>
    <s v="bcs_yes"/>
    <n v="154"/>
    <n v="0.83765999999999996"/>
  </r>
  <r>
    <s v="NAoPri"/>
    <n v="2020"/>
    <s v="Q3"/>
    <s v="Q3-2020"/>
    <x v="116"/>
    <x v="116"/>
    <s v="E56000012"/>
    <s v="Surrey and Sussex"/>
    <s v="bcs_yes"/>
    <n v="232"/>
    <n v="0.77585999999999999"/>
  </r>
  <r>
    <s v="NAoPri"/>
    <n v="2020"/>
    <s v="Q4"/>
    <s v="Q4-2020"/>
    <x v="116"/>
    <x v="116"/>
    <s v="E56000012"/>
    <s v="Surrey and Sussex"/>
    <s v="bcs_yes"/>
    <n v="345"/>
    <n v="0.83477999999999997"/>
  </r>
  <r>
    <s v="NAoPri"/>
    <n v="2021"/>
    <s v="Q1"/>
    <s v="Q1-2021"/>
    <x v="116"/>
    <x v="116"/>
    <s v="E56000012"/>
    <s v="Surrey and Sussex"/>
    <s v="bcs_yes"/>
    <n v="305"/>
    <n v="0.85902000000000001"/>
  </r>
  <r>
    <s v="NAoPri"/>
    <n v="2021"/>
    <s v="Q2"/>
    <s v="Q2-2021"/>
    <x v="116"/>
    <x v="116"/>
    <s v="E56000012"/>
    <s v="Surrey and Sussex"/>
    <s v="bcs_yes"/>
    <n v="331"/>
    <n v="0.88217999999999996"/>
  </r>
  <r>
    <s v="NAoPri"/>
    <n v="2021"/>
    <s v="Q3"/>
    <s v="Q3-2021"/>
    <x v="116"/>
    <x v="116"/>
    <s v="E56000012"/>
    <s v="Surrey and Sussex"/>
    <s v="bcs_yes"/>
    <n v="341"/>
    <n v="0.84164000000000005"/>
  </r>
  <r>
    <s v="NAoPri"/>
    <n v="2021"/>
    <s v="Q4"/>
    <s v="Q4-2021"/>
    <x v="116"/>
    <x v="116"/>
    <s v="E56000012"/>
    <s v="Surrey and Sussex"/>
    <s v="bcs_yes"/>
    <n v="297"/>
    <n v="0.86868999999999996"/>
  </r>
  <r>
    <s v="NAoPri"/>
    <n v="2022"/>
    <s v="Q1"/>
    <s v="Q1-2022"/>
    <x v="116"/>
    <x v="116"/>
    <s v="E56000012"/>
    <s v="Surrey and Sussex"/>
    <s v="bcs_yes"/>
    <n v="325"/>
    <n v="0.84923000000000004"/>
  </r>
  <r>
    <s v="NAoPri"/>
    <n v="2022"/>
    <s v="Q2"/>
    <s v="Q2-2022"/>
    <x v="116"/>
    <x v="116"/>
    <s v="E56000012"/>
    <s v="Surrey and Sussex"/>
    <s v="bcs_yes"/>
    <n v="312"/>
    <n v="0.82372000000000001"/>
  </r>
  <r>
    <s v="NAoPri"/>
    <n v="2022"/>
    <s v="Q3"/>
    <s v="Q3-2022"/>
    <x v="116"/>
    <x v="116"/>
    <s v="E56000012"/>
    <s v="Surrey and Sussex"/>
    <s v="bcs_yes"/>
    <n v="286"/>
    <n v="0.84265999999999996"/>
  </r>
  <r>
    <s v="NAoPri"/>
    <n v="2022"/>
    <s v="Q4"/>
    <s v="Q4-2022"/>
    <x v="116"/>
    <x v="116"/>
    <s v="E56000012"/>
    <s v="Surrey and Sussex"/>
    <s v="bcs_yes"/>
    <n v="289"/>
    <n v="0.85467000000000004"/>
  </r>
  <r>
    <s v="NAoPri"/>
    <n v="2023"/>
    <s v="Q1"/>
    <s v="Q1-2023"/>
    <x v="116"/>
    <x v="116"/>
    <s v="E56000012"/>
    <s v="Surrey and Sussex"/>
    <s v="bcs_yes"/>
    <n v="288"/>
    <n v="0.85763999999999996"/>
  </r>
  <r>
    <s v="NAoPri"/>
    <n v="2018"/>
    <s v="Q1"/>
    <s v="Q1-2018"/>
    <x v="117"/>
    <x v="117"/>
    <s v="E56000031"/>
    <s v="East Midlands"/>
    <s v="bcs_yes"/>
    <n v="212"/>
    <n v="0.85848999999999998"/>
  </r>
  <r>
    <s v="NAoPri"/>
    <n v="2018"/>
    <s v="Q2"/>
    <s v="Q2-2018"/>
    <x v="117"/>
    <x v="117"/>
    <s v="E56000031"/>
    <s v="East Midlands"/>
    <s v="bcs_yes"/>
    <n v="204"/>
    <n v="0.91176000000000001"/>
  </r>
  <r>
    <s v="NAoPri"/>
    <n v="2018"/>
    <s v="Q3"/>
    <s v="Q3-2018"/>
    <x v="117"/>
    <x v="117"/>
    <s v="E56000031"/>
    <s v="East Midlands"/>
    <s v="bcs_yes"/>
    <n v="185"/>
    <n v="0.91891999999999996"/>
  </r>
  <r>
    <s v="NAoPri"/>
    <n v="2018"/>
    <s v="Q4"/>
    <s v="Q4-2018"/>
    <x v="117"/>
    <x v="117"/>
    <s v="E56000031"/>
    <s v="East Midlands"/>
    <s v="bcs_yes"/>
    <n v="188"/>
    <n v="0.84574000000000005"/>
  </r>
  <r>
    <s v="NAoPri"/>
    <n v="2019"/>
    <s v="Q1"/>
    <s v="Q1-2019"/>
    <x v="117"/>
    <x v="117"/>
    <s v="E56000031"/>
    <s v="East Midlands"/>
    <s v="bcs_yes"/>
    <n v="168"/>
    <n v="0.82142999999999999"/>
  </r>
  <r>
    <s v="NAoPri"/>
    <n v="2019"/>
    <s v="Q2"/>
    <s v="Q2-2019"/>
    <x v="117"/>
    <x v="117"/>
    <s v="E56000031"/>
    <s v="East Midlands"/>
    <s v="bcs_yes"/>
    <n v="202"/>
    <n v="0.91583999999999999"/>
  </r>
  <r>
    <s v="NAoPri"/>
    <n v="2019"/>
    <s v="Q3"/>
    <s v="Q3-2019"/>
    <x v="117"/>
    <x v="117"/>
    <s v="E56000031"/>
    <s v="East Midlands"/>
    <s v="bcs_yes"/>
    <n v="190"/>
    <n v="0.88421000000000005"/>
  </r>
  <r>
    <s v="NAoPri"/>
    <n v="2019"/>
    <s v="Q4"/>
    <s v="Q4-2019"/>
    <x v="117"/>
    <x v="117"/>
    <s v="E56000031"/>
    <s v="East Midlands"/>
    <s v="bcs_yes"/>
    <n v="176"/>
    <n v="0.85226999999999997"/>
  </r>
  <r>
    <s v="NAoPri"/>
    <n v="2020"/>
    <s v="Q1"/>
    <s v="Q1-2020"/>
    <x v="117"/>
    <x v="117"/>
    <s v="E56000031"/>
    <s v="East Midlands"/>
    <s v="bcs_yes"/>
    <n v="172"/>
    <n v="0.85465000000000002"/>
  </r>
  <r>
    <s v="NAoPri"/>
    <n v="2020"/>
    <s v="Q2"/>
    <s v="Q2-2020"/>
    <x v="117"/>
    <x v="117"/>
    <s v="E56000031"/>
    <s v="East Midlands"/>
    <s v="bcs_yes"/>
    <n v="97"/>
    <n v="0.78351000000000004"/>
  </r>
  <r>
    <s v="NAoPri"/>
    <n v="2020"/>
    <s v="Q3"/>
    <s v="Q3-2020"/>
    <x v="117"/>
    <x v="117"/>
    <s v="E56000031"/>
    <s v="East Midlands"/>
    <s v="bcs_yes"/>
    <n v="132"/>
    <n v="0.76515"/>
  </r>
  <r>
    <s v="NAoPri"/>
    <n v="2020"/>
    <s v="Q4"/>
    <s v="Q4-2020"/>
    <x v="117"/>
    <x v="117"/>
    <s v="E56000031"/>
    <s v="East Midlands"/>
    <s v="bcs_yes"/>
    <n v="180"/>
    <n v="0.86667000000000005"/>
  </r>
  <r>
    <s v="NAoPri"/>
    <n v="2021"/>
    <s v="Q1"/>
    <s v="Q1-2021"/>
    <x v="117"/>
    <x v="117"/>
    <s v="E56000031"/>
    <s v="East Midlands"/>
    <s v="bcs_yes"/>
    <n v="158"/>
    <n v="0.93037999999999998"/>
  </r>
  <r>
    <s v="NAoPri"/>
    <n v="2021"/>
    <s v="Q2"/>
    <s v="Q2-2021"/>
    <x v="117"/>
    <x v="117"/>
    <s v="E56000031"/>
    <s v="East Midlands"/>
    <s v="bcs_yes"/>
    <n v="200"/>
    <n v="0.85499999999999998"/>
  </r>
  <r>
    <s v="NAoPri"/>
    <n v="2021"/>
    <s v="Q3"/>
    <s v="Q3-2021"/>
    <x v="117"/>
    <x v="117"/>
    <s v="E56000031"/>
    <s v="East Midlands"/>
    <s v="bcs_yes"/>
    <n v="213"/>
    <n v="0.86385000000000001"/>
  </r>
  <r>
    <s v="NAoPri"/>
    <n v="2021"/>
    <s v="Q4"/>
    <s v="Q4-2021"/>
    <x v="117"/>
    <x v="117"/>
    <s v="E56000031"/>
    <s v="East Midlands"/>
    <s v="bcs_yes"/>
    <n v="205"/>
    <n v="0.88780000000000003"/>
  </r>
  <r>
    <s v="NAoPri"/>
    <n v="2022"/>
    <s v="Q1"/>
    <s v="Q1-2022"/>
    <x v="117"/>
    <x v="117"/>
    <s v="E56000031"/>
    <s v="East Midlands"/>
    <s v="bcs_yes"/>
    <n v="225"/>
    <n v="0.89778000000000002"/>
  </r>
  <r>
    <s v="NAoPri"/>
    <n v="2022"/>
    <s v="Q2"/>
    <s v="Q2-2022"/>
    <x v="117"/>
    <x v="117"/>
    <s v="E56000031"/>
    <s v="East Midlands"/>
    <s v="bcs_yes"/>
    <n v="195"/>
    <n v="0.84614999999999996"/>
  </r>
  <r>
    <s v="NAoPri"/>
    <n v="2022"/>
    <s v="Q3"/>
    <s v="Q3-2022"/>
    <x v="117"/>
    <x v="117"/>
    <s v="E56000031"/>
    <s v="East Midlands"/>
    <s v="bcs_yes"/>
    <n v="210"/>
    <n v="0.8619"/>
  </r>
  <r>
    <s v="NAoPri"/>
    <n v="2022"/>
    <s v="Q4"/>
    <s v="Q4-2022"/>
    <x v="117"/>
    <x v="117"/>
    <s v="E56000031"/>
    <s v="East Midlands"/>
    <s v="bcs_yes"/>
    <n v="190"/>
    <n v="0.80525999999999998"/>
  </r>
  <r>
    <s v="NAoPri"/>
    <n v="2023"/>
    <s v="Q1"/>
    <s v="Q1-2023"/>
    <x v="117"/>
    <x v="117"/>
    <s v="E56000031"/>
    <s v="East Midlands"/>
    <s v="bcs_yes"/>
    <n v="158"/>
    <n v="0.82277999999999996"/>
  </r>
  <r>
    <s v="NAoPri"/>
    <n v="2018"/>
    <s v="Q1"/>
    <s v="Q1-2018"/>
    <x v="118"/>
    <x v="118"/>
    <s v="E56000031"/>
    <s v="East Midlands"/>
    <s v="bcs_yes"/>
    <n v="165"/>
    <n v="0.87273000000000001"/>
  </r>
  <r>
    <s v="NAoPri"/>
    <n v="2018"/>
    <s v="Q2"/>
    <s v="Q2-2018"/>
    <x v="118"/>
    <x v="118"/>
    <s v="E56000031"/>
    <s v="East Midlands"/>
    <s v="bcs_yes"/>
    <n v="172"/>
    <n v="0.84301999999999999"/>
  </r>
  <r>
    <s v="NAoPri"/>
    <n v="2018"/>
    <s v="Q3"/>
    <s v="Q3-2018"/>
    <x v="118"/>
    <x v="118"/>
    <s v="E56000031"/>
    <s v="East Midlands"/>
    <s v="bcs_yes"/>
    <n v="173"/>
    <n v="0.80347000000000002"/>
  </r>
  <r>
    <s v="NAoPri"/>
    <n v="2018"/>
    <s v="Q4"/>
    <s v="Q4-2018"/>
    <x v="118"/>
    <x v="118"/>
    <s v="E56000031"/>
    <s v="East Midlands"/>
    <s v="bcs_yes"/>
    <n v="190"/>
    <n v="0.85263"/>
  </r>
  <r>
    <s v="NAoPri"/>
    <n v="2019"/>
    <s v="Q1"/>
    <s v="Q1-2019"/>
    <x v="118"/>
    <x v="118"/>
    <s v="E56000031"/>
    <s v="East Midlands"/>
    <s v="bcs_yes"/>
    <n v="194"/>
    <n v="0.79896999999999996"/>
  </r>
  <r>
    <s v="NAoPri"/>
    <n v="2019"/>
    <s v="Q2"/>
    <s v="Q2-2019"/>
    <x v="118"/>
    <x v="118"/>
    <s v="E56000031"/>
    <s v="East Midlands"/>
    <s v="bcs_yes"/>
    <n v="211"/>
    <n v="0.84360000000000002"/>
  </r>
  <r>
    <s v="NAoPri"/>
    <n v="2019"/>
    <s v="Q3"/>
    <s v="Q3-2019"/>
    <x v="118"/>
    <x v="118"/>
    <s v="E56000031"/>
    <s v="East Midlands"/>
    <s v="bcs_yes"/>
    <n v="202"/>
    <n v="0.87129000000000001"/>
  </r>
  <r>
    <s v="NAoPri"/>
    <n v="2019"/>
    <s v="Q4"/>
    <s v="Q4-2019"/>
    <x v="118"/>
    <x v="118"/>
    <s v="E56000031"/>
    <s v="East Midlands"/>
    <s v="bcs_yes"/>
    <n v="244"/>
    <n v="0.88524999999999998"/>
  </r>
  <r>
    <s v="NAoPri"/>
    <n v="2020"/>
    <s v="Q1"/>
    <s v="Q1-2020"/>
    <x v="118"/>
    <x v="118"/>
    <s v="E56000031"/>
    <s v="East Midlands"/>
    <s v="bcs_yes"/>
    <n v="209"/>
    <n v="0.84211000000000003"/>
  </r>
  <r>
    <s v="NAoPri"/>
    <n v="2020"/>
    <s v="Q2"/>
    <s v="Q2-2020"/>
    <x v="118"/>
    <x v="118"/>
    <s v="E56000031"/>
    <s v="East Midlands"/>
    <s v="bcs_yes"/>
    <n v="120"/>
    <n v="0.83333000000000002"/>
  </r>
  <r>
    <s v="NAoPri"/>
    <n v="2020"/>
    <s v="Q3"/>
    <s v="Q3-2020"/>
    <x v="118"/>
    <x v="118"/>
    <s v="E56000031"/>
    <s v="East Midlands"/>
    <s v="bcs_yes"/>
    <n v="129"/>
    <n v="0.86046999999999996"/>
  </r>
  <r>
    <s v="NAoPri"/>
    <n v="2020"/>
    <s v="Q4"/>
    <s v="Q4-2020"/>
    <x v="118"/>
    <x v="118"/>
    <s v="E56000031"/>
    <s v="East Midlands"/>
    <s v="bcs_yes"/>
    <n v="210"/>
    <n v="0.83333000000000002"/>
  </r>
  <r>
    <s v="NAoPri"/>
    <n v="2021"/>
    <s v="Q1"/>
    <s v="Q1-2021"/>
    <x v="118"/>
    <x v="118"/>
    <s v="E56000031"/>
    <s v="East Midlands"/>
    <s v="bcs_yes"/>
    <n v="163"/>
    <n v="0.84662999999999999"/>
  </r>
  <r>
    <s v="NAoPri"/>
    <n v="2021"/>
    <s v="Q2"/>
    <s v="Q2-2021"/>
    <x v="118"/>
    <x v="118"/>
    <s v="E56000031"/>
    <s v="East Midlands"/>
    <s v="bcs_yes"/>
    <n v="203"/>
    <n v="0.83743999999999996"/>
  </r>
  <r>
    <s v="NAoPri"/>
    <n v="2021"/>
    <s v="Q3"/>
    <s v="Q3-2021"/>
    <x v="118"/>
    <x v="118"/>
    <s v="E56000031"/>
    <s v="East Midlands"/>
    <s v="bcs_yes"/>
    <n v="197"/>
    <n v="0.84772000000000003"/>
  </r>
  <r>
    <s v="NAoPri"/>
    <n v="2021"/>
    <s v="Q4"/>
    <s v="Q4-2021"/>
    <x v="118"/>
    <x v="118"/>
    <s v="E56000031"/>
    <s v="East Midlands"/>
    <s v="bcs_yes"/>
    <n v="224"/>
    <n v="0.86607000000000001"/>
  </r>
  <r>
    <s v="NAoPri"/>
    <n v="2022"/>
    <s v="Q1"/>
    <s v="Q1-2022"/>
    <x v="118"/>
    <x v="118"/>
    <s v="E56000031"/>
    <s v="East Midlands"/>
    <s v="bcs_yes"/>
    <n v="229"/>
    <n v="0.83843000000000001"/>
  </r>
  <r>
    <s v="NAoPri"/>
    <n v="2022"/>
    <s v="Q2"/>
    <s v="Q2-2022"/>
    <x v="118"/>
    <x v="118"/>
    <s v="E56000031"/>
    <s v="East Midlands"/>
    <s v="bcs_yes"/>
    <n v="198"/>
    <n v="0.85858999999999996"/>
  </r>
  <r>
    <s v="NAoPri"/>
    <n v="2022"/>
    <s v="Q3"/>
    <s v="Q3-2022"/>
    <x v="118"/>
    <x v="118"/>
    <s v="E56000031"/>
    <s v="East Midlands"/>
    <s v="bcs_yes"/>
    <n v="193"/>
    <n v="0.81864999999999999"/>
  </r>
  <r>
    <s v="NAoPri"/>
    <n v="2022"/>
    <s v="Q4"/>
    <s v="Q4-2022"/>
    <x v="118"/>
    <x v="118"/>
    <s v="E56000031"/>
    <s v="East Midlands"/>
    <s v="bcs_yes"/>
    <n v="216"/>
    <n v="0.89351999999999998"/>
  </r>
  <r>
    <s v="NAoPri"/>
    <n v="2023"/>
    <s v="Q1"/>
    <s v="Q1-2023"/>
    <x v="118"/>
    <x v="118"/>
    <s v="E56000031"/>
    <s v="East Midlands"/>
    <s v="bcs_yes"/>
    <n v="187"/>
    <n v="0.86631000000000002"/>
  </r>
  <r>
    <s v="NAoPri"/>
    <n v="2018"/>
    <s v="Q1"/>
    <s v="Q1-2018"/>
    <x v="119"/>
    <x v="119"/>
    <s v="E56000018"/>
    <s v="Lancashire and South Cumbria"/>
    <s v="bcs_yes"/>
    <n v="147"/>
    <n v="0.89795999999999998"/>
  </r>
  <r>
    <s v="NAoPri"/>
    <n v="2018"/>
    <s v="Q2"/>
    <s v="Q2-2018"/>
    <x v="119"/>
    <x v="119"/>
    <s v="E56000018"/>
    <s v="Lancashire and South Cumbria"/>
    <s v="bcs_yes"/>
    <n v="103"/>
    <n v="0.86407999999999996"/>
  </r>
  <r>
    <s v="NAoPri"/>
    <n v="2018"/>
    <s v="Q3"/>
    <s v="Q3-2018"/>
    <x v="119"/>
    <x v="119"/>
    <s v="E56000018"/>
    <s v="Lancashire and South Cumbria"/>
    <s v="bcs_yes"/>
    <n v="114"/>
    <n v="0.92981999999999998"/>
  </r>
  <r>
    <s v="NAoPri"/>
    <n v="2018"/>
    <s v="Q4"/>
    <s v="Q4-2018"/>
    <x v="119"/>
    <x v="119"/>
    <s v="E56000018"/>
    <s v="Lancashire and South Cumbria"/>
    <s v="bcs_yes"/>
    <n v="94"/>
    <n v="0.85106000000000004"/>
  </r>
  <r>
    <s v="NAoPri"/>
    <n v="2019"/>
    <s v="Q1"/>
    <s v="Q1-2019"/>
    <x v="119"/>
    <x v="119"/>
    <s v="E56000018"/>
    <s v="Lancashire and South Cumbria"/>
    <s v="bcs_yes"/>
    <n v="90"/>
    <n v="0.9"/>
  </r>
  <r>
    <s v="NAoPri"/>
    <n v="2019"/>
    <s v="Q2"/>
    <s v="Q2-2019"/>
    <x v="119"/>
    <x v="119"/>
    <s v="E56000018"/>
    <s v="Lancashire and South Cumbria"/>
    <s v="bcs_yes"/>
    <n v="90"/>
    <n v="0.83333000000000002"/>
  </r>
  <r>
    <s v="NAoPri"/>
    <n v="2019"/>
    <s v="Q3"/>
    <s v="Q3-2019"/>
    <x v="119"/>
    <x v="119"/>
    <s v="E56000018"/>
    <s v="Lancashire and South Cumbria"/>
    <s v="bcs_yes"/>
    <n v="115"/>
    <n v="0.94782999999999995"/>
  </r>
  <r>
    <s v="NAoPri"/>
    <n v="2019"/>
    <s v="Q4"/>
    <s v="Q4-2019"/>
    <x v="119"/>
    <x v="119"/>
    <s v="E56000018"/>
    <s v="Lancashire and South Cumbria"/>
    <s v="bcs_yes"/>
    <n v="95"/>
    <n v="0.89473999999999998"/>
  </r>
  <r>
    <s v="NAoPri"/>
    <n v="2020"/>
    <s v="Q1"/>
    <s v="Q1-2020"/>
    <x v="119"/>
    <x v="119"/>
    <s v="E56000018"/>
    <s v="Lancashire and South Cumbria"/>
    <s v="bcs_yes"/>
    <n v="102"/>
    <n v="0.88234999999999997"/>
  </r>
  <r>
    <s v="NAoPri"/>
    <n v="2020"/>
    <s v="Q2"/>
    <s v="Q2-2020"/>
    <x v="119"/>
    <x v="119"/>
    <s v="E56000018"/>
    <s v="Lancashire and South Cumbria"/>
    <s v="bcs_yes"/>
    <n v="48"/>
    <n v="0.79166999999999998"/>
  </r>
  <r>
    <s v="NAoPri"/>
    <n v="2020"/>
    <s v="Q3"/>
    <s v="Q3-2020"/>
    <x v="119"/>
    <x v="119"/>
    <s v="E56000018"/>
    <s v="Lancashire and South Cumbria"/>
    <s v="bcs_yes"/>
    <n v="39"/>
    <n v="0.69230999999999998"/>
  </r>
  <r>
    <s v="NAoPri"/>
    <n v="2020"/>
    <s v="Q4"/>
    <s v="Q4-2020"/>
    <x v="119"/>
    <x v="119"/>
    <s v="E56000018"/>
    <s v="Lancashire and South Cumbria"/>
    <s v="bcs_yes"/>
    <n v="67"/>
    <n v="0.79103999999999997"/>
  </r>
  <r>
    <s v="NAoPri"/>
    <n v="2021"/>
    <s v="Q1"/>
    <s v="Q1-2021"/>
    <x v="119"/>
    <x v="119"/>
    <s v="E56000018"/>
    <s v="Lancashire and South Cumbria"/>
    <s v="bcs_yes"/>
    <n v="113"/>
    <n v="0.91149999999999998"/>
  </r>
  <r>
    <s v="NAoPri"/>
    <n v="2021"/>
    <s v="Q2"/>
    <s v="Q2-2021"/>
    <x v="119"/>
    <x v="119"/>
    <s v="E56000018"/>
    <s v="Lancashire and South Cumbria"/>
    <s v="bcs_yes"/>
    <n v="108"/>
    <n v="0.89815"/>
  </r>
  <r>
    <s v="NAoPri"/>
    <n v="2021"/>
    <s v="Q3"/>
    <s v="Q3-2021"/>
    <x v="119"/>
    <x v="119"/>
    <s v="E56000018"/>
    <s v="Lancashire and South Cumbria"/>
    <s v="bcs_yes"/>
    <n v="109"/>
    <n v="0.88073000000000001"/>
  </r>
  <r>
    <s v="NAoPri"/>
    <n v="2021"/>
    <s v="Q4"/>
    <s v="Q4-2021"/>
    <x v="119"/>
    <x v="119"/>
    <s v="E56000018"/>
    <s v="Lancashire and South Cumbria"/>
    <s v="bcs_yes"/>
    <n v="115"/>
    <n v="0.86087000000000002"/>
  </r>
  <r>
    <s v="NAoPri"/>
    <n v="2022"/>
    <s v="Q1"/>
    <s v="Q1-2022"/>
    <x v="119"/>
    <x v="119"/>
    <s v="E56000018"/>
    <s v="Lancashire and South Cumbria"/>
    <s v="bcs_yes"/>
    <n v="114"/>
    <n v="0.87719000000000003"/>
  </r>
  <r>
    <s v="NAoPri"/>
    <n v="2022"/>
    <s v="Q2"/>
    <s v="Q2-2022"/>
    <x v="119"/>
    <x v="119"/>
    <s v="E56000018"/>
    <s v="Lancashire and South Cumbria"/>
    <s v="bcs_yes"/>
    <n v="116"/>
    <n v="0.94828000000000001"/>
  </r>
  <r>
    <s v="NAoPri"/>
    <n v="2022"/>
    <s v="Q3"/>
    <s v="Q3-2022"/>
    <x v="119"/>
    <x v="119"/>
    <s v="E56000018"/>
    <s v="Lancashire and South Cumbria"/>
    <s v="bcs_yes"/>
    <n v="109"/>
    <n v="0.93577999999999995"/>
  </r>
  <r>
    <s v="NAoPri"/>
    <n v="2022"/>
    <s v="Q4"/>
    <s v="Q4-2022"/>
    <x v="119"/>
    <x v="119"/>
    <s v="E56000018"/>
    <s v="Lancashire and South Cumbria"/>
    <s v="bcs_yes"/>
    <n v="121"/>
    <n v="0.90908999999999995"/>
  </r>
  <r>
    <s v="NAoPri"/>
    <n v="2023"/>
    <s v="Q1"/>
    <s v="Q1-2023"/>
    <x v="119"/>
    <x v="119"/>
    <s v="E56000018"/>
    <s v="Lancashire and South Cumbria"/>
    <s v="bcs_yes"/>
    <n v="109"/>
    <n v="0.87156"/>
  </r>
  <r>
    <s v="NAoPri"/>
    <n v="2018"/>
    <s v="Q1"/>
    <s v="Q1-2018"/>
    <x v="120"/>
    <x v="120"/>
    <s v="E56000007"/>
    <s v="West Midlands"/>
    <s v="bcs_yes"/>
    <n v="116"/>
    <n v="0.77585999999999999"/>
  </r>
  <r>
    <s v="NAoPri"/>
    <n v="2018"/>
    <s v="Q2"/>
    <s v="Q2-2018"/>
    <x v="120"/>
    <x v="120"/>
    <s v="E56000007"/>
    <s v="West Midlands"/>
    <s v="bcs_yes"/>
    <n v="150"/>
    <n v="0.86667000000000005"/>
  </r>
  <r>
    <s v="NAoPri"/>
    <n v="2018"/>
    <s v="Q3"/>
    <s v="Q3-2018"/>
    <x v="120"/>
    <x v="120"/>
    <s v="E56000007"/>
    <s v="West Midlands"/>
    <s v="bcs_yes"/>
    <n v="171"/>
    <n v="0.81871000000000005"/>
  </r>
  <r>
    <s v="NAoPri"/>
    <n v="2018"/>
    <s v="Q4"/>
    <s v="Q4-2018"/>
    <x v="120"/>
    <x v="120"/>
    <s v="E56000007"/>
    <s v="West Midlands"/>
    <s v="bcs_yes"/>
    <n v="123"/>
    <n v="0.87805"/>
  </r>
  <r>
    <s v="NAoPri"/>
    <n v="2019"/>
    <s v="Q1"/>
    <s v="Q1-2019"/>
    <x v="120"/>
    <x v="120"/>
    <s v="E56000007"/>
    <s v="West Midlands"/>
    <s v="bcs_yes"/>
    <n v="138"/>
    <n v="0.76812000000000002"/>
  </r>
  <r>
    <s v="NAoPri"/>
    <n v="2019"/>
    <s v="Q2"/>
    <s v="Q2-2019"/>
    <x v="120"/>
    <x v="120"/>
    <s v="E56000007"/>
    <s v="West Midlands"/>
    <s v="bcs_yes"/>
    <n v="123"/>
    <n v="0.82113999999999998"/>
  </r>
  <r>
    <s v="NAoPri"/>
    <n v="2019"/>
    <s v="Q3"/>
    <s v="Q3-2019"/>
    <x v="120"/>
    <x v="120"/>
    <s v="E56000007"/>
    <s v="West Midlands"/>
    <s v="bcs_yes"/>
    <n v="159"/>
    <n v="0.86163999999999996"/>
  </r>
  <r>
    <s v="NAoPri"/>
    <n v="2019"/>
    <s v="Q4"/>
    <s v="Q4-2019"/>
    <x v="120"/>
    <x v="120"/>
    <s v="E56000007"/>
    <s v="West Midlands"/>
    <s v="bcs_yes"/>
    <n v="136"/>
    <n v="0.83823999999999999"/>
  </r>
  <r>
    <s v="NAoPri"/>
    <n v="2020"/>
    <s v="Q1"/>
    <s v="Q1-2020"/>
    <x v="120"/>
    <x v="120"/>
    <s v="E56000007"/>
    <s v="West Midlands"/>
    <s v="bcs_yes"/>
    <n v="144"/>
    <n v="0.84028000000000003"/>
  </r>
  <r>
    <s v="NAoPri"/>
    <n v="2020"/>
    <s v="Q2"/>
    <s v="Q2-2020"/>
    <x v="120"/>
    <x v="120"/>
    <s v="E56000007"/>
    <s v="West Midlands"/>
    <s v="bcs_yes"/>
    <n v="64"/>
    <n v="0.76563000000000003"/>
  </r>
  <r>
    <s v="NAoPri"/>
    <n v="2020"/>
    <s v="Q3"/>
    <s v="Q3-2020"/>
    <x v="120"/>
    <x v="120"/>
    <s v="E56000007"/>
    <s v="West Midlands"/>
    <s v="bcs_yes"/>
    <n v="109"/>
    <n v="0.77981999999999996"/>
  </r>
  <r>
    <s v="NAoPri"/>
    <n v="2020"/>
    <s v="Q4"/>
    <s v="Q4-2020"/>
    <x v="120"/>
    <x v="120"/>
    <s v="E56000007"/>
    <s v="West Midlands"/>
    <s v="bcs_yes"/>
    <n v="139"/>
    <n v="0.82733999999999996"/>
  </r>
  <r>
    <s v="NAoPri"/>
    <n v="2021"/>
    <s v="Q1"/>
    <s v="Q1-2021"/>
    <x v="120"/>
    <x v="120"/>
    <s v="E56000007"/>
    <s v="West Midlands"/>
    <s v="bcs_yes"/>
    <n v="143"/>
    <n v="0.84614999999999996"/>
  </r>
  <r>
    <s v="NAoPri"/>
    <n v="2021"/>
    <s v="Q2"/>
    <s v="Q2-2021"/>
    <x v="120"/>
    <x v="120"/>
    <s v="E56000007"/>
    <s v="West Midlands"/>
    <s v="bcs_yes"/>
    <n v="167"/>
    <n v="0.8024"/>
  </r>
  <r>
    <s v="NAoPri"/>
    <n v="2021"/>
    <s v="Q3"/>
    <s v="Q3-2021"/>
    <x v="120"/>
    <x v="120"/>
    <s v="E56000007"/>
    <s v="West Midlands"/>
    <s v="bcs_yes"/>
    <n v="146"/>
    <n v="0.87670999999999999"/>
  </r>
  <r>
    <s v="NAoPri"/>
    <n v="2021"/>
    <s v="Q4"/>
    <s v="Q4-2021"/>
    <x v="120"/>
    <x v="120"/>
    <s v="E56000007"/>
    <s v="West Midlands"/>
    <s v="bcs_yes"/>
    <n v="136"/>
    <n v="0.88971"/>
  </r>
  <r>
    <s v="NAoPri"/>
    <n v="2022"/>
    <s v="Q1"/>
    <s v="Q1-2022"/>
    <x v="120"/>
    <x v="120"/>
    <s v="E56000007"/>
    <s v="West Midlands"/>
    <s v="bcs_yes"/>
    <n v="109"/>
    <n v="0.86238999999999999"/>
  </r>
  <r>
    <s v="NAoPri"/>
    <n v="2022"/>
    <s v="Q2"/>
    <s v="Q2-2022"/>
    <x v="120"/>
    <x v="120"/>
    <s v="E56000007"/>
    <s v="West Midlands"/>
    <s v="bcs_yes"/>
    <n v="153"/>
    <n v="0.77778000000000003"/>
  </r>
  <r>
    <s v="NAoPri"/>
    <n v="2022"/>
    <s v="Q3"/>
    <s v="Q3-2022"/>
    <x v="120"/>
    <x v="120"/>
    <s v="E56000007"/>
    <s v="West Midlands"/>
    <s v="bcs_yes"/>
    <n v="155"/>
    <n v="0.76773999999999998"/>
  </r>
  <r>
    <s v="NAoPri"/>
    <n v="2022"/>
    <s v="Q4"/>
    <s v="Q4-2022"/>
    <x v="120"/>
    <x v="120"/>
    <s v="E56000007"/>
    <s v="West Midlands"/>
    <s v="bcs_yes"/>
    <n v="134"/>
    <n v="0.85821000000000003"/>
  </r>
  <r>
    <s v="NAoPri"/>
    <n v="2023"/>
    <s v="Q1"/>
    <s v="Q1-2023"/>
    <x v="120"/>
    <x v="120"/>
    <s v="E56000007"/>
    <s v="West Midlands"/>
    <s v="bcs_yes"/>
    <n v="129"/>
    <n v="0.82945999999999998"/>
  </r>
  <r>
    <s v="NAoPri"/>
    <n v="2018"/>
    <s v="Q1"/>
    <s v="Q1-2018"/>
    <x v="121"/>
    <x v="121"/>
    <s v="E56000007"/>
    <s v="West Midlands"/>
    <s v="bcs_yes"/>
    <n v="49"/>
    <n v="0.85714000000000001"/>
  </r>
  <r>
    <s v="NAoPri"/>
    <n v="2018"/>
    <s v="Q2"/>
    <s v="Q2-2018"/>
    <x v="121"/>
    <x v="121"/>
    <s v="E56000007"/>
    <s v="West Midlands"/>
    <s v="bcs_yes"/>
    <n v="62"/>
    <n v="0.87097000000000002"/>
  </r>
  <r>
    <s v="NAoPri"/>
    <n v="2018"/>
    <s v="Q3"/>
    <s v="Q3-2018"/>
    <x v="121"/>
    <x v="121"/>
    <s v="E56000007"/>
    <s v="West Midlands"/>
    <s v="bcs_yes"/>
    <n v="55"/>
    <n v="0.92727000000000004"/>
  </r>
  <r>
    <s v="NAoPri"/>
    <n v="2018"/>
    <s v="Q4"/>
    <s v="Q4-2018"/>
    <x v="121"/>
    <x v="121"/>
    <s v="E56000007"/>
    <s v="West Midlands"/>
    <s v="bcs_yes"/>
    <n v="49"/>
    <n v="0.91837000000000002"/>
  </r>
  <r>
    <s v="NAoPri"/>
    <n v="2019"/>
    <s v="Q1"/>
    <s v="Q1-2019"/>
    <x v="121"/>
    <x v="121"/>
    <s v="E56000007"/>
    <s v="West Midlands"/>
    <s v="bcs_yes"/>
    <n v="66"/>
    <n v="0.89393999999999996"/>
  </r>
  <r>
    <s v="NAoPri"/>
    <n v="2019"/>
    <s v="Q2"/>
    <s v="Q2-2019"/>
    <x v="121"/>
    <x v="121"/>
    <s v="E56000007"/>
    <s v="West Midlands"/>
    <s v="bcs_yes"/>
    <n v="60"/>
    <n v="0.86667000000000005"/>
  </r>
  <r>
    <s v="NAoPri"/>
    <n v="2019"/>
    <s v="Q3"/>
    <s v="Q3-2019"/>
    <x v="121"/>
    <x v="121"/>
    <s v="E56000007"/>
    <s v="West Midlands"/>
    <s v="bcs_yes"/>
    <n v="61"/>
    <n v="0.88524999999999998"/>
  </r>
  <r>
    <s v="NAoPri"/>
    <n v="2019"/>
    <s v="Q4"/>
    <s v="Q4-2019"/>
    <x v="121"/>
    <x v="121"/>
    <s v="E56000007"/>
    <s v="West Midlands"/>
    <s v="bcs_yes"/>
    <n v="58"/>
    <n v="0.93103000000000002"/>
  </r>
  <r>
    <s v="NAoPri"/>
    <n v="2020"/>
    <s v="Q1"/>
    <s v="Q1-2020"/>
    <x v="121"/>
    <x v="121"/>
    <s v="E56000007"/>
    <s v="West Midlands"/>
    <s v="bcs_yes"/>
    <n v="54"/>
    <n v="0.92593000000000003"/>
  </r>
  <r>
    <s v="NAoPri"/>
    <n v="2020"/>
    <s v="Q2"/>
    <s v="Q2-2020"/>
    <x v="121"/>
    <x v="121"/>
    <s v="E56000007"/>
    <s v="West Midlands"/>
    <s v="bcs_yes"/>
    <n v="16"/>
    <n v="0.8125"/>
  </r>
  <r>
    <s v="NAoPri"/>
    <n v="2020"/>
    <s v="Q3"/>
    <s v="Q3-2020"/>
    <x v="121"/>
    <x v="121"/>
    <s v="E56000007"/>
    <s v="West Midlands"/>
    <s v="bcs_yes"/>
    <n v="51"/>
    <n v="0.90195999999999998"/>
  </r>
  <r>
    <s v="NAoPri"/>
    <n v="2020"/>
    <s v="Q4"/>
    <s v="Q4-2020"/>
    <x v="121"/>
    <x v="121"/>
    <s v="E56000007"/>
    <s v="West Midlands"/>
    <s v="bcs_yes"/>
    <n v="65"/>
    <n v="0.95384999999999998"/>
  </r>
  <r>
    <s v="NAoPri"/>
    <n v="2021"/>
    <s v="Q1"/>
    <s v="Q1-2021"/>
    <x v="121"/>
    <x v="121"/>
    <s v="E56000007"/>
    <s v="West Midlands"/>
    <s v="bcs_yes"/>
    <n v="55"/>
    <n v="0.83635999999999999"/>
  </r>
  <r>
    <s v="NAoPri"/>
    <n v="2021"/>
    <s v="Q2"/>
    <s v="Q2-2021"/>
    <x v="121"/>
    <x v="121"/>
    <s v="E56000007"/>
    <s v="West Midlands"/>
    <s v="bcs_yes"/>
    <n v="58"/>
    <n v="0.89654999999999996"/>
  </r>
  <r>
    <s v="NAoPri"/>
    <n v="2021"/>
    <s v="Q3"/>
    <s v="Q3-2021"/>
    <x v="121"/>
    <x v="121"/>
    <s v="E56000007"/>
    <s v="West Midlands"/>
    <s v="bcs_yes"/>
    <n v="64"/>
    <n v="0.9375"/>
  </r>
  <r>
    <s v="NAoPri"/>
    <n v="2021"/>
    <s v="Q4"/>
    <s v="Q4-2021"/>
    <x v="121"/>
    <x v="121"/>
    <s v="E56000007"/>
    <s v="West Midlands"/>
    <s v="bcs_yes"/>
    <n v="49"/>
    <n v="0.95918000000000003"/>
  </r>
  <r>
    <s v="NAoPri"/>
    <n v="2022"/>
    <s v="Q1"/>
    <s v="Q1-2022"/>
    <x v="121"/>
    <x v="121"/>
    <s v="E56000007"/>
    <s v="West Midlands"/>
    <s v="bcs_yes"/>
    <n v="42"/>
    <n v="0.85714000000000001"/>
  </r>
  <r>
    <s v="NAoPri"/>
    <n v="2022"/>
    <s v="Q2"/>
    <s v="Q2-2022"/>
    <x v="121"/>
    <x v="121"/>
    <s v="E56000007"/>
    <s v="West Midlands"/>
    <s v="bcs_yes"/>
    <n v="47"/>
    <n v="0.93616999999999995"/>
  </r>
  <r>
    <s v="NAoPri"/>
    <n v="2022"/>
    <s v="Q3"/>
    <s v="Q3-2022"/>
    <x v="121"/>
    <x v="121"/>
    <s v="E56000007"/>
    <s v="West Midlands"/>
    <s v="bcs_yes"/>
    <n v="51"/>
    <n v="0.94118000000000002"/>
  </r>
  <r>
    <s v="NAoPri"/>
    <n v="2022"/>
    <s v="Q4"/>
    <s v="Q4-2022"/>
    <x v="121"/>
    <x v="121"/>
    <s v="E56000007"/>
    <s v="West Midlands"/>
    <s v="bcs_yes"/>
    <n v="54"/>
    <n v="0.92593000000000003"/>
  </r>
  <r>
    <s v="NAoPri"/>
    <n v="2023"/>
    <s v="Q1"/>
    <s v="Q1-2023"/>
    <x v="121"/>
    <x v="121"/>
    <s v="E56000007"/>
    <s v="West Midlands"/>
    <s v="bcs_yes"/>
    <n v="60"/>
    <n v="0.93332999999999999"/>
  </r>
  <r>
    <s v="NAoPri"/>
    <n v="2018"/>
    <s v="Q1"/>
    <s v="Q1-2018"/>
    <x v="122"/>
    <x v="122"/>
    <s v="E56000005"/>
    <s v="Cheshire and Merseyside"/>
    <s v="bcs_yes"/>
    <n v="69"/>
    <n v="0.85507"/>
  </r>
  <r>
    <s v="NAoPri"/>
    <n v="2018"/>
    <s v="Q2"/>
    <s v="Q2-2018"/>
    <x v="122"/>
    <x v="122"/>
    <s v="E56000005"/>
    <s v="Cheshire and Merseyside"/>
    <s v="bcs_yes"/>
    <n v="67"/>
    <n v="0.85075000000000001"/>
  </r>
  <r>
    <s v="NAoPri"/>
    <n v="2018"/>
    <s v="Q3"/>
    <s v="Q3-2018"/>
    <x v="122"/>
    <x v="122"/>
    <s v="E56000005"/>
    <s v="Cheshire and Merseyside"/>
    <s v="bcs_yes"/>
    <n v="66"/>
    <n v="0.86363999999999996"/>
  </r>
  <r>
    <s v="NAoPri"/>
    <n v="2018"/>
    <s v="Q4"/>
    <s v="Q4-2018"/>
    <x v="122"/>
    <x v="122"/>
    <s v="E56000005"/>
    <s v="Cheshire and Merseyside"/>
    <s v="bcs_yes"/>
    <n v="69"/>
    <n v="0.85507"/>
  </r>
  <r>
    <s v="NAoPri"/>
    <n v="2019"/>
    <s v="Q1"/>
    <s v="Q1-2019"/>
    <x v="122"/>
    <x v="122"/>
    <s v="E56000005"/>
    <s v="Cheshire and Merseyside"/>
    <s v="bcs_yes"/>
    <n v="66"/>
    <n v="0.87878999999999996"/>
  </r>
  <r>
    <s v="NAoPri"/>
    <n v="2019"/>
    <s v="Q2"/>
    <s v="Q2-2019"/>
    <x v="122"/>
    <x v="122"/>
    <s v="E56000005"/>
    <s v="Cheshire and Merseyside"/>
    <s v="bcs_yes"/>
    <n v="104"/>
    <n v="0.90385000000000004"/>
  </r>
  <r>
    <s v="NAoPri"/>
    <n v="2019"/>
    <s v="Q3"/>
    <s v="Q3-2019"/>
    <x v="122"/>
    <x v="122"/>
    <s v="E56000005"/>
    <s v="Cheshire and Merseyside"/>
    <s v="bcs_yes"/>
    <n v="71"/>
    <n v="0.81689999999999996"/>
  </r>
  <r>
    <s v="NAoPri"/>
    <n v="2019"/>
    <s v="Q4"/>
    <s v="Q4-2019"/>
    <x v="122"/>
    <x v="122"/>
    <s v="E56000005"/>
    <s v="Cheshire and Merseyside"/>
    <s v="bcs_yes"/>
    <n v="64"/>
    <n v="0.84375"/>
  </r>
  <r>
    <s v="NAoPri"/>
    <n v="2020"/>
    <s v="Q1"/>
    <s v="Q1-2020"/>
    <x v="122"/>
    <x v="122"/>
    <s v="E56000005"/>
    <s v="Cheshire and Merseyside"/>
    <s v="bcs_yes"/>
    <n v="99"/>
    <n v="0.88888999999999996"/>
  </r>
  <r>
    <s v="NAoPri"/>
    <n v="2020"/>
    <s v="Q2"/>
    <s v="Q2-2020"/>
    <x v="122"/>
    <x v="122"/>
    <s v="E56000005"/>
    <s v="Cheshire and Merseyside"/>
    <s v="bcs_yes"/>
    <n v="32"/>
    <n v="0.90625"/>
  </r>
  <r>
    <s v="NAoPri"/>
    <n v="2020"/>
    <s v="Q3"/>
    <s v="Q3-2020"/>
    <x v="122"/>
    <x v="122"/>
    <s v="E56000005"/>
    <s v="Cheshire and Merseyside"/>
    <s v="bcs_yes"/>
    <n v="64"/>
    <n v="0.90625"/>
  </r>
  <r>
    <s v="NAoPri"/>
    <n v="2020"/>
    <s v="Q4"/>
    <s v="Q4-2020"/>
    <x v="122"/>
    <x v="122"/>
    <s v="E56000005"/>
    <s v="Cheshire and Merseyside"/>
    <s v="bcs_yes"/>
    <n v="63"/>
    <n v="0.79364999999999997"/>
  </r>
  <r>
    <s v="NAoPri"/>
    <n v="2021"/>
    <s v="Q1"/>
    <s v="Q1-2021"/>
    <x v="122"/>
    <x v="122"/>
    <s v="E56000005"/>
    <s v="Cheshire and Merseyside"/>
    <s v="bcs_yes"/>
    <n v="59"/>
    <n v="0.88136000000000003"/>
  </r>
  <r>
    <s v="NAoPri"/>
    <n v="2021"/>
    <s v="Q2"/>
    <s v="Q2-2021"/>
    <x v="122"/>
    <x v="122"/>
    <s v="E56000005"/>
    <s v="Cheshire and Merseyside"/>
    <s v="bcs_yes"/>
    <n v="77"/>
    <n v="0.90908999999999995"/>
  </r>
  <r>
    <s v="NAoPri"/>
    <n v="2021"/>
    <s v="Q3"/>
    <s v="Q3-2021"/>
    <x v="122"/>
    <x v="122"/>
    <s v="E56000005"/>
    <s v="Cheshire and Merseyside"/>
    <s v="bcs_yes"/>
    <n v="83"/>
    <n v="0.85541999999999996"/>
  </r>
  <r>
    <s v="NAoPri"/>
    <n v="2021"/>
    <s v="Q4"/>
    <s v="Q4-2021"/>
    <x v="122"/>
    <x v="122"/>
    <s v="E56000005"/>
    <s v="Cheshire and Merseyside"/>
    <s v="bcs_yes"/>
    <n v="67"/>
    <n v="0.88060000000000005"/>
  </r>
  <r>
    <s v="NAoPri"/>
    <n v="2022"/>
    <s v="Q1"/>
    <s v="Q1-2022"/>
    <x v="122"/>
    <x v="122"/>
    <s v="E56000005"/>
    <s v="Cheshire and Merseyside"/>
    <s v="bcs_yes"/>
    <n v="74"/>
    <n v="0.93242999999999998"/>
  </r>
  <r>
    <s v="NAoPri"/>
    <n v="2022"/>
    <s v="Q2"/>
    <s v="Q2-2022"/>
    <x v="122"/>
    <x v="122"/>
    <s v="E56000005"/>
    <s v="Cheshire and Merseyside"/>
    <s v="bcs_yes"/>
    <n v="94"/>
    <n v="0.90425999999999995"/>
  </r>
  <r>
    <s v="NAoPri"/>
    <n v="2022"/>
    <s v="Q3"/>
    <s v="Q3-2022"/>
    <x v="122"/>
    <x v="122"/>
    <s v="E56000005"/>
    <s v="Cheshire and Merseyside"/>
    <s v="bcs_yes"/>
    <n v="79"/>
    <n v="0.92405000000000004"/>
  </r>
  <r>
    <s v="NAoPri"/>
    <n v="2022"/>
    <s v="Q4"/>
    <s v="Q4-2022"/>
    <x v="122"/>
    <x v="122"/>
    <s v="E56000005"/>
    <s v="Cheshire and Merseyside"/>
    <s v="bcs_yes"/>
    <n v="71"/>
    <n v="0.85914999999999997"/>
  </r>
  <r>
    <s v="NAoPri"/>
    <n v="2023"/>
    <s v="Q1"/>
    <s v="Q1-2023"/>
    <x v="122"/>
    <x v="122"/>
    <s v="E56000005"/>
    <s v="Cheshire and Merseyside"/>
    <s v="bcs_yes"/>
    <n v="81"/>
    <n v="0.88888999999999996"/>
  </r>
  <r>
    <s v="NAoPri"/>
    <n v="2018"/>
    <s v="Q1"/>
    <s v="Q1-2018"/>
    <x v="123"/>
    <x v="123"/>
    <s v="E56000016"/>
    <s v="Wessex"/>
    <s v="bcs_yes"/>
    <n v="579"/>
    <n v="0.86009999999999998"/>
  </r>
  <r>
    <s v="NAoPri"/>
    <n v="2018"/>
    <s v="Q2"/>
    <s v="Q2-2018"/>
    <x v="123"/>
    <x v="123"/>
    <s v="E56000016"/>
    <s v="Wessex"/>
    <s v="bcs_yes"/>
    <n v="678"/>
    <n v="0.85250999999999999"/>
  </r>
  <r>
    <s v="NAoPri"/>
    <n v="2018"/>
    <s v="Q3"/>
    <s v="Q3-2018"/>
    <x v="123"/>
    <x v="123"/>
    <s v="E56000016"/>
    <s v="Wessex"/>
    <s v="bcs_yes"/>
    <n v="670"/>
    <n v="0.84328000000000003"/>
  </r>
  <r>
    <s v="NAoPri"/>
    <n v="2018"/>
    <s v="Q4"/>
    <s v="Q4-2018"/>
    <x v="123"/>
    <x v="123"/>
    <s v="E56000016"/>
    <s v="Wessex"/>
    <s v="bcs_yes"/>
    <n v="601"/>
    <n v="0.84526000000000001"/>
  </r>
  <r>
    <s v="NAoPri"/>
    <n v="2019"/>
    <s v="Q1"/>
    <s v="Q1-2019"/>
    <x v="123"/>
    <x v="123"/>
    <s v="E56000016"/>
    <s v="Wessex"/>
    <s v="bcs_yes"/>
    <n v="662"/>
    <n v="0.84743000000000002"/>
  </r>
  <r>
    <s v="NAoPri"/>
    <n v="2019"/>
    <s v="Q2"/>
    <s v="Q2-2019"/>
    <x v="123"/>
    <x v="123"/>
    <s v="E56000016"/>
    <s v="Wessex"/>
    <s v="bcs_yes"/>
    <n v="649"/>
    <n v="0.85670000000000002"/>
  </r>
  <r>
    <s v="NAoPri"/>
    <n v="2019"/>
    <s v="Q3"/>
    <s v="Q3-2019"/>
    <x v="123"/>
    <x v="123"/>
    <s v="E56000016"/>
    <s v="Wessex"/>
    <s v="bcs_yes"/>
    <n v="637"/>
    <n v="0.85870999999999997"/>
  </r>
  <r>
    <s v="NAoPri"/>
    <n v="2019"/>
    <s v="Q4"/>
    <s v="Q4-2019"/>
    <x v="123"/>
    <x v="123"/>
    <s v="E56000016"/>
    <s v="Wessex"/>
    <s v="bcs_yes"/>
    <n v="660"/>
    <n v="0.86060999999999999"/>
  </r>
  <r>
    <s v="NAoPri"/>
    <n v="2020"/>
    <s v="Q1"/>
    <s v="Q1-2020"/>
    <x v="123"/>
    <x v="123"/>
    <s v="E56000016"/>
    <s v="Wessex"/>
    <s v="bcs_yes"/>
    <n v="553"/>
    <n v="0.83725000000000005"/>
  </r>
  <r>
    <s v="NAoPri"/>
    <n v="2020"/>
    <s v="Q2"/>
    <s v="Q2-2020"/>
    <x v="123"/>
    <x v="123"/>
    <s v="E56000016"/>
    <s v="Wessex"/>
    <s v="bcs_yes"/>
    <n v="309"/>
    <n v="0.81877"/>
  </r>
  <r>
    <s v="NAoPri"/>
    <n v="2020"/>
    <s v="Q3"/>
    <s v="Q3-2020"/>
    <x v="123"/>
    <x v="123"/>
    <s v="E56000016"/>
    <s v="Wessex"/>
    <s v="bcs_yes"/>
    <n v="442"/>
    <n v="0.81674000000000002"/>
  </r>
  <r>
    <s v="NAoPri"/>
    <n v="2020"/>
    <s v="Q4"/>
    <s v="Q4-2020"/>
    <x v="123"/>
    <x v="123"/>
    <s v="E56000016"/>
    <s v="Wessex"/>
    <s v="bcs_yes"/>
    <n v="554"/>
    <n v="0.85740000000000005"/>
  </r>
  <r>
    <s v="NAoPri"/>
    <n v="2021"/>
    <s v="Q1"/>
    <s v="Q1-2021"/>
    <x v="123"/>
    <x v="123"/>
    <s v="E56000016"/>
    <s v="Wessex"/>
    <s v="bcs_yes"/>
    <n v="544"/>
    <n v="0.88234999999999997"/>
  </r>
  <r>
    <s v="NAoPri"/>
    <n v="2021"/>
    <s v="Q2"/>
    <s v="Q2-2021"/>
    <x v="123"/>
    <x v="123"/>
    <s v="E56000016"/>
    <s v="Wessex"/>
    <s v="bcs_yes"/>
    <n v="637"/>
    <n v="0.87283999999999995"/>
  </r>
  <r>
    <s v="NAoPri"/>
    <n v="2021"/>
    <s v="Q3"/>
    <s v="Q3-2021"/>
    <x v="123"/>
    <x v="123"/>
    <s v="E56000016"/>
    <s v="Wessex"/>
    <s v="bcs_yes"/>
    <n v="685"/>
    <n v="0.86714999999999998"/>
  </r>
  <r>
    <s v="NAoPri"/>
    <n v="2021"/>
    <s v="Q4"/>
    <s v="Q4-2021"/>
    <x v="123"/>
    <x v="123"/>
    <s v="E56000016"/>
    <s v="Wessex"/>
    <s v="bcs_yes"/>
    <n v="655"/>
    <n v="0.87785999999999997"/>
  </r>
  <r>
    <s v="NAoPri"/>
    <n v="2022"/>
    <s v="Q1"/>
    <s v="Q1-2022"/>
    <x v="123"/>
    <x v="123"/>
    <s v="E56000016"/>
    <s v="Wessex"/>
    <s v="bcs_yes"/>
    <n v="636"/>
    <n v="0.88993999999999995"/>
  </r>
  <r>
    <s v="NAoPri"/>
    <n v="2022"/>
    <s v="Q2"/>
    <s v="Q2-2022"/>
    <x v="123"/>
    <x v="123"/>
    <s v="E56000016"/>
    <s v="Wessex"/>
    <s v="bcs_yes"/>
    <n v="646"/>
    <n v="0.86533000000000004"/>
  </r>
  <r>
    <s v="NAoPri"/>
    <n v="2022"/>
    <s v="Q3"/>
    <s v="Q3-2022"/>
    <x v="123"/>
    <x v="123"/>
    <s v="E56000016"/>
    <s v="Wessex"/>
    <s v="bcs_yes"/>
    <n v="689"/>
    <n v="0.87953999999999999"/>
  </r>
  <r>
    <s v="NAoPri"/>
    <n v="2022"/>
    <s v="Q4"/>
    <s v="Q4-2022"/>
    <x v="123"/>
    <x v="123"/>
    <s v="E56000016"/>
    <s v="Wessex"/>
    <s v="bcs_yes"/>
    <n v="684"/>
    <n v="0.86550000000000005"/>
  </r>
  <r>
    <s v="NAoPri"/>
    <n v="2023"/>
    <s v="Q1"/>
    <s v="Q1-2023"/>
    <x v="123"/>
    <x v="123"/>
    <s v="E56000016"/>
    <s v="Wessex"/>
    <s v="bcs_yes"/>
    <n v="672"/>
    <n v="0.875"/>
  </r>
  <r>
    <s v="NAoPri"/>
    <n v="2018"/>
    <s v="Q1"/>
    <s v="Q1-2018"/>
    <x v="124"/>
    <x v="124"/>
    <s v="E56000035"/>
    <s v="East of England"/>
    <s v="bcs_yes"/>
    <n v="70"/>
    <n v="0.87143000000000004"/>
  </r>
  <r>
    <s v="NAoPri"/>
    <n v="2018"/>
    <s v="Q2"/>
    <s v="Q2-2018"/>
    <x v="124"/>
    <x v="124"/>
    <s v="E56000035"/>
    <s v="East of England"/>
    <s v="bcs_yes"/>
    <n v="63"/>
    <n v="0.80952000000000002"/>
  </r>
  <r>
    <s v="NAoPri"/>
    <n v="2018"/>
    <s v="Q3"/>
    <s v="Q3-2018"/>
    <x v="124"/>
    <x v="124"/>
    <s v="E56000035"/>
    <s v="East of England"/>
    <s v="bcs_yes"/>
    <n v="70"/>
    <n v="0.77142999999999995"/>
  </r>
  <r>
    <s v="NAoPri"/>
    <n v="2018"/>
    <s v="Q4"/>
    <s v="Q4-2018"/>
    <x v="124"/>
    <x v="124"/>
    <s v="E56000035"/>
    <s v="East of England"/>
    <s v="bcs_yes"/>
    <n v="64"/>
    <n v="0.76563000000000003"/>
  </r>
  <r>
    <s v="NAoPri"/>
    <n v="2019"/>
    <s v="Q1"/>
    <s v="Q1-2019"/>
    <x v="124"/>
    <x v="124"/>
    <s v="E56000035"/>
    <s v="East of England"/>
    <s v="bcs_yes"/>
    <n v="55"/>
    <n v="0.78181999999999996"/>
  </r>
  <r>
    <s v="NAoPri"/>
    <n v="2019"/>
    <s v="Q2"/>
    <s v="Q2-2019"/>
    <x v="124"/>
    <x v="124"/>
    <s v="E56000035"/>
    <s v="East of England"/>
    <s v="bcs_yes"/>
    <n v="59"/>
    <n v="0.83050999999999997"/>
  </r>
  <r>
    <s v="NAoPri"/>
    <n v="2019"/>
    <s v="Q3"/>
    <s v="Q3-2019"/>
    <x v="124"/>
    <x v="124"/>
    <s v="E56000035"/>
    <s v="East of England"/>
    <s v="bcs_yes"/>
    <n v="63"/>
    <n v="0.82540000000000002"/>
  </r>
  <r>
    <s v="NAoPri"/>
    <n v="2019"/>
    <s v="Q4"/>
    <s v="Q4-2019"/>
    <x v="124"/>
    <x v="124"/>
    <s v="E56000035"/>
    <s v="East of England"/>
    <s v="bcs_yes"/>
    <n v="71"/>
    <n v="0.81689999999999996"/>
  </r>
  <r>
    <s v="NAoPri"/>
    <n v="2020"/>
    <s v="Q1"/>
    <s v="Q1-2020"/>
    <x v="124"/>
    <x v="124"/>
    <s v="E56000035"/>
    <s v="East of England"/>
    <s v="bcs_yes"/>
    <n v="59"/>
    <n v="0.81355999999999995"/>
  </r>
  <r>
    <s v="NAoPri"/>
    <n v="2020"/>
    <s v="Q2"/>
    <s v="Q2-2020"/>
    <x v="124"/>
    <x v="124"/>
    <s v="E56000035"/>
    <s v="East of England"/>
    <s v="bcs_yes"/>
    <n v="41"/>
    <n v="0.85365999999999997"/>
  </r>
  <r>
    <s v="NAoPri"/>
    <n v="2020"/>
    <s v="Q3"/>
    <s v="Q3-2020"/>
    <x v="124"/>
    <x v="124"/>
    <s v="E56000035"/>
    <s v="East of England"/>
    <s v="bcs_yes"/>
    <n v="58"/>
    <n v="0.89654999999999996"/>
  </r>
  <r>
    <s v="NAoPri"/>
    <n v="2020"/>
    <s v="Q4"/>
    <s v="Q4-2020"/>
    <x v="124"/>
    <x v="124"/>
    <s v="E56000035"/>
    <s v="East of England"/>
    <s v="bcs_yes"/>
    <n v="66"/>
    <n v="0.80303000000000002"/>
  </r>
  <r>
    <s v="NAoPri"/>
    <n v="2021"/>
    <s v="Q1"/>
    <s v="Q1-2021"/>
    <x v="124"/>
    <x v="124"/>
    <s v="E56000035"/>
    <s v="East of England"/>
    <s v="bcs_yes"/>
    <n v="59"/>
    <n v="0.76271"/>
  </r>
  <r>
    <s v="NAoPri"/>
    <n v="2021"/>
    <s v="Q2"/>
    <s v="Q2-2021"/>
    <x v="124"/>
    <x v="124"/>
    <s v="E56000035"/>
    <s v="East of England"/>
    <s v="bcs_yes"/>
    <n v="81"/>
    <n v="0.86419999999999997"/>
  </r>
  <r>
    <s v="NAoPri"/>
    <n v="2021"/>
    <s v="Q3"/>
    <s v="Q3-2021"/>
    <x v="124"/>
    <x v="124"/>
    <s v="E56000035"/>
    <s v="East of England"/>
    <s v="bcs_yes"/>
    <n v="69"/>
    <n v="0.88405999999999996"/>
  </r>
  <r>
    <s v="NAoPri"/>
    <n v="2021"/>
    <s v="Q4"/>
    <s v="Q4-2021"/>
    <x v="124"/>
    <x v="124"/>
    <s v="E56000035"/>
    <s v="East of England"/>
    <s v="bcs_yes"/>
    <n v="68"/>
    <n v="0.82352999999999998"/>
  </r>
  <r>
    <s v="NAoPri"/>
    <n v="2022"/>
    <s v="Q1"/>
    <s v="Q1-2022"/>
    <x v="124"/>
    <x v="124"/>
    <s v="E56000035"/>
    <s v="East of England"/>
    <s v="bcs_yes"/>
    <n v="41"/>
    <n v="0.90244000000000002"/>
  </r>
  <r>
    <s v="NAoPri"/>
    <n v="2022"/>
    <s v="Q2"/>
    <s v="Q2-2022"/>
    <x v="124"/>
    <x v="124"/>
    <s v="E56000035"/>
    <s v="East of England"/>
    <s v="bcs_yes"/>
    <n v="55"/>
    <n v="0.89090999999999998"/>
  </r>
  <r>
    <s v="NAoPri"/>
    <n v="2022"/>
    <s v="Q3"/>
    <s v="Q3-2022"/>
    <x v="124"/>
    <x v="124"/>
    <s v="E56000035"/>
    <s v="East of England"/>
    <s v="bcs_yes"/>
    <n v="72"/>
    <n v="0.875"/>
  </r>
  <r>
    <s v="NAoPri"/>
    <n v="2022"/>
    <s v="Q4"/>
    <s v="Q4-2022"/>
    <x v="124"/>
    <x v="124"/>
    <s v="E56000035"/>
    <s v="East of England"/>
    <s v="bcs_yes"/>
    <n v="68"/>
    <n v="0.80881999999999998"/>
  </r>
  <r>
    <s v="NAoPri"/>
    <n v="2023"/>
    <s v="Q1"/>
    <s v="Q1-2023"/>
    <x v="124"/>
    <x v="124"/>
    <s v="E56000035"/>
    <s v="East of England"/>
    <s v="bcs_yes"/>
    <n v="53"/>
    <n v="0.79244999999999999"/>
  </r>
  <r>
    <s v="NAoPri"/>
    <n v="2018"/>
    <s v="Q1"/>
    <s v="Q1-2018"/>
    <x v="125"/>
    <x v="125"/>
    <s v="E56000021"/>
    <s v="West London"/>
    <s v="bcs_yes"/>
    <n v="654"/>
    <n v="0.84862000000000004"/>
  </r>
  <r>
    <s v="NAoPri"/>
    <n v="2018"/>
    <s v="Q2"/>
    <s v="Q2-2018"/>
    <x v="125"/>
    <x v="125"/>
    <s v="E56000021"/>
    <s v="West London"/>
    <s v="bcs_yes"/>
    <n v="649"/>
    <n v="0.83359000000000005"/>
  </r>
  <r>
    <s v="NAoPri"/>
    <n v="2018"/>
    <s v="Q3"/>
    <s v="Q3-2018"/>
    <x v="125"/>
    <x v="125"/>
    <s v="E56000021"/>
    <s v="West London"/>
    <s v="bcs_yes"/>
    <n v="665"/>
    <n v="0.82104999999999995"/>
  </r>
  <r>
    <s v="NAoPri"/>
    <n v="2018"/>
    <s v="Q4"/>
    <s v="Q4-2018"/>
    <x v="125"/>
    <x v="125"/>
    <s v="E56000021"/>
    <s v="West London"/>
    <s v="bcs_yes"/>
    <n v="634"/>
    <n v="0.84069000000000005"/>
  </r>
  <r>
    <s v="NAoPri"/>
    <n v="2019"/>
    <s v="Q1"/>
    <s v="Q1-2019"/>
    <x v="125"/>
    <x v="125"/>
    <s v="E56000021"/>
    <s v="West London"/>
    <s v="bcs_yes"/>
    <n v="612"/>
    <n v="0.83006999999999997"/>
  </r>
  <r>
    <s v="NAoPri"/>
    <n v="2019"/>
    <s v="Q2"/>
    <s v="Q2-2019"/>
    <x v="125"/>
    <x v="125"/>
    <s v="E56000021"/>
    <s v="West London"/>
    <s v="bcs_yes"/>
    <n v="597"/>
    <n v="0.86097000000000001"/>
  </r>
  <r>
    <s v="NAoPri"/>
    <n v="2019"/>
    <s v="Q3"/>
    <s v="Q3-2019"/>
    <x v="125"/>
    <x v="125"/>
    <s v="E56000021"/>
    <s v="West London"/>
    <s v="bcs_yes"/>
    <n v="711"/>
    <n v="0.83965999999999996"/>
  </r>
  <r>
    <s v="NAoPri"/>
    <n v="2019"/>
    <s v="Q4"/>
    <s v="Q4-2019"/>
    <x v="125"/>
    <x v="125"/>
    <s v="E56000021"/>
    <s v="West London"/>
    <s v="bcs_yes"/>
    <n v="684"/>
    <n v="0.85233999999999999"/>
  </r>
  <r>
    <s v="NAoPri"/>
    <n v="2020"/>
    <s v="Q1"/>
    <s v="Q1-2020"/>
    <x v="125"/>
    <x v="125"/>
    <s v="E56000021"/>
    <s v="West London"/>
    <s v="bcs_yes"/>
    <n v="628"/>
    <n v="0.79776999999999998"/>
  </r>
  <r>
    <s v="NAoPri"/>
    <n v="2020"/>
    <s v="Q2"/>
    <s v="Q2-2020"/>
    <x v="125"/>
    <x v="125"/>
    <s v="E56000021"/>
    <s v="West London"/>
    <s v="bcs_yes"/>
    <n v="329"/>
    <n v="0.87234"/>
  </r>
  <r>
    <s v="NAoPri"/>
    <n v="2020"/>
    <s v="Q3"/>
    <s v="Q3-2020"/>
    <x v="125"/>
    <x v="125"/>
    <s v="E56000021"/>
    <s v="West London"/>
    <s v="bcs_yes"/>
    <n v="444"/>
    <n v="0.83108000000000004"/>
  </r>
  <r>
    <s v="NAoPri"/>
    <n v="2020"/>
    <s v="Q4"/>
    <s v="Q4-2020"/>
    <x v="125"/>
    <x v="125"/>
    <s v="E56000021"/>
    <s v="West London"/>
    <s v="bcs_yes"/>
    <n v="587"/>
    <n v="0.81942000000000004"/>
  </r>
  <r>
    <s v="NAoPri"/>
    <n v="2021"/>
    <s v="Q1"/>
    <s v="Q1-2021"/>
    <x v="125"/>
    <x v="125"/>
    <s v="E56000021"/>
    <s v="West London"/>
    <s v="bcs_yes"/>
    <n v="546"/>
    <n v="0.84799000000000002"/>
  </r>
  <r>
    <s v="NAoPri"/>
    <n v="2021"/>
    <s v="Q2"/>
    <s v="Q2-2021"/>
    <x v="125"/>
    <x v="125"/>
    <s v="E56000021"/>
    <s v="West London"/>
    <s v="bcs_yes"/>
    <n v="709"/>
    <n v="0.80676999999999999"/>
  </r>
  <r>
    <s v="NAoPri"/>
    <n v="2021"/>
    <s v="Q3"/>
    <s v="Q3-2021"/>
    <x v="125"/>
    <x v="125"/>
    <s v="E56000021"/>
    <s v="West London"/>
    <s v="bcs_yes"/>
    <n v="682"/>
    <n v="0.82845000000000002"/>
  </r>
  <r>
    <s v="NAoPri"/>
    <n v="2021"/>
    <s v="Q4"/>
    <s v="Q4-2021"/>
    <x v="125"/>
    <x v="125"/>
    <s v="E56000021"/>
    <s v="West London"/>
    <s v="bcs_yes"/>
    <n v="685"/>
    <n v="0.82628000000000001"/>
  </r>
  <r>
    <s v="NAoPri"/>
    <n v="2022"/>
    <s v="Q1"/>
    <s v="Q1-2022"/>
    <x v="125"/>
    <x v="125"/>
    <s v="E56000021"/>
    <s v="West London"/>
    <s v="bcs_yes"/>
    <n v="657"/>
    <n v="0.82343999999999995"/>
  </r>
  <r>
    <s v="NAoPri"/>
    <n v="2022"/>
    <s v="Q2"/>
    <s v="Q2-2022"/>
    <x v="125"/>
    <x v="125"/>
    <s v="E56000021"/>
    <s v="West London"/>
    <s v="bcs_yes"/>
    <n v="675"/>
    <n v="0.82667000000000002"/>
  </r>
  <r>
    <s v="NAoPri"/>
    <n v="2022"/>
    <s v="Q3"/>
    <s v="Q3-2022"/>
    <x v="125"/>
    <x v="125"/>
    <s v="E56000021"/>
    <s v="West London"/>
    <s v="bcs_yes"/>
    <n v="716"/>
    <n v="0.82960999999999996"/>
  </r>
  <r>
    <s v="NAoPri"/>
    <n v="2022"/>
    <s v="Q4"/>
    <s v="Q4-2022"/>
    <x v="125"/>
    <x v="125"/>
    <s v="E56000021"/>
    <s v="West London"/>
    <s v="bcs_yes"/>
    <n v="649"/>
    <n v="0.81510000000000005"/>
  </r>
  <r>
    <s v="NAoPri"/>
    <n v="2023"/>
    <s v="Q1"/>
    <s v="Q1-2023"/>
    <x v="125"/>
    <x v="125"/>
    <s v="E56000021"/>
    <s v="West London"/>
    <s v="bcs_yes"/>
    <n v="674"/>
    <n v="0.83679999999999999"/>
  </r>
  <r>
    <s v="NAoPri"/>
    <n v="2018"/>
    <s v="Q1"/>
    <s v="Q1-2018"/>
    <x v="126"/>
    <x v="126"/>
    <s v="E56000007"/>
    <s v="West Midlands"/>
    <s v="bcs_yes"/>
    <n v="1076"/>
    <n v="0.83921999999999997"/>
  </r>
  <r>
    <s v="NAoPri"/>
    <n v="2018"/>
    <s v="Q2"/>
    <s v="Q2-2018"/>
    <x v="126"/>
    <x v="126"/>
    <s v="E56000007"/>
    <s v="West Midlands"/>
    <s v="bcs_yes"/>
    <n v="1222"/>
    <n v="0.83714999999999995"/>
  </r>
  <r>
    <s v="NAoPri"/>
    <n v="2018"/>
    <s v="Q3"/>
    <s v="Q3-2018"/>
    <x v="126"/>
    <x v="126"/>
    <s v="E56000007"/>
    <s v="West Midlands"/>
    <s v="bcs_yes"/>
    <n v="1212"/>
    <n v="0.84901000000000004"/>
  </r>
  <r>
    <s v="NAoPri"/>
    <n v="2018"/>
    <s v="Q4"/>
    <s v="Q4-2018"/>
    <x v="126"/>
    <x v="126"/>
    <s v="E56000007"/>
    <s v="West Midlands"/>
    <s v="bcs_yes"/>
    <n v="1161"/>
    <n v="0.84667999999999999"/>
  </r>
  <r>
    <s v="NAoPri"/>
    <n v="2019"/>
    <s v="Q1"/>
    <s v="Q1-2019"/>
    <x v="126"/>
    <x v="126"/>
    <s v="E56000007"/>
    <s v="West Midlands"/>
    <s v="bcs_yes"/>
    <n v="1060"/>
    <n v="0.84623000000000004"/>
  </r>
  <r>
    <s v="NAoPri"/>
    <n v="2019"/>
    <s v="Q2"/>
    <s v="Q2-2019"/>
    <x v="126"/>
    <x v="126"/>
    <s v="E56000007"/>
    <s v="West Midlands"/>
    <s v="bcs_yes"/>
    <n v="1129"/>
    <n v="0.82640000000000002"/>
  </r>
  <r>
    <s v="NAoPri"/>
    <n v="2019"/>
    <s v="Q3"/>
    <s v="Q3-2019"/>
    <x v="126"/>
    <x v="126"/>
    <s v="E56000007"/>
    <s v="West Midlands"/>
    <s v="bcs_yes"/>
    <n v="1186"/>
    <n v="0.83389999999999997"/>
  </r>
  <r>
    <s v="NAoPri"/>
    <n v="2019"/>
    <s v="Q4"/>
    <s v="Q4-2019"/>
    <x v="126"/>
    <x v="126"/>
    <s v="E56000007"/>
    <s v="West Midlands"/>
    <s v="bcs_yes"/>
    <n v="1217"/>
    <n v="0.84880999999999995"/>
  </r>
  <r>
    <s v="NAoPri"/>
    <n v="2020"/>
    <s v="Q1"/>
    <s v="Q1-2020"/>
    <x v="126"/>
    <x v="126"/>
    <s v="E56000007"/>
    <s v="West Midlands"/>
    <s v="bcs_yes"/>
    <n v="1140"/>
    <n v="0.82018000000000002"/>
  </r>
  <r>
    <s v="NAoPri"/>
    <n v="2020"/>
    <s v="Q2"/>
    <s v="Q2-2020"/>
    <x v="126"/>
    <x v="126"/>
    <s v="E56000007"/>
    <s v="West Midlands"/>
    <s v="bcs_yes"/>
    <n v="609"/>
    <n v="0.78981999999999997"/>
  </r>
  <r>
    <s v="NAoPri"/>
    <n v="2020"/>
    <s v="Q3"/>
    <s v="Q3-2020"/>
    <x v="126"/>
    <x v="126"/>
    <s v="E56000007"/>
    <s v="West Midlands"/>
    <s v="bcs_yes"/>
    <n v="794"/>
    <n v="0.80605000000000004"/>
  </r>
  <r>
    <s v="NAoPri"/>
    <n v="2020"/>
    <s v="Q4"/>
    <s v="Q4-2020"/>
    <x v="126"/>
    <x v="126"/>
    <s v="E56000007"/>
    <s v="West Midlands"/>
    <s v="bcs_yes"/>
    <n v="1076"/>
    <n v="0.84758"/>
  </r>
  <r>
    <s v="NAoPri"/>
    <n v="2021"/>
    <s v="Q1"/>
    <s v="Q1-2021"/>
    <x v="126"/>
    <x v="126"/>
    <s v="E56000007"/>
    <s v="West Midlands"/>
    <s v="bcs_yes"/>
    <n v="1013"/>
    <n v="0.84204999999999997"/>
  </r>
  <r>
    <s v="NAoPri"/>
    <n v="2021"/>
    <s v="Q2"/>
    <s v="Q2-2021"/>
    <x v="126"/>
    <x v="126"/>
    <s v="E56000007"/>
    <s v="West Midlands"/>
    <s v="bcs_yes"/>
    <n v="1209"/>
    <n v="0.84450000000000003"/>
  </r>
  <r>
    <s v="NAoPri"/>
    <n v="2021"/>
    <s v="Q3"/>
    <s v="Q3-2021"/>
    <x v="126"/>
    <x v="126"/>
    <s v="E56000007"/>
    <s v="West Midlands"/>
    <s v="bcs_yes"/>
    <n v="1243"/>
    <n v="0.85921000000000003"/>
  </r>
  <r>
    <s v="NAoPri"/>
    <n v="2021"/>
    <s v="Q4"/>
    <s v="Q4-2021"/>
    <x v="126"/>
    <x v="126"/>
    <s v="E56000007"/>
    <s v="West Midlands"/>
    <s v="bcs_yes"/>
    <n v="1274"/>
    <n v="0.86577999999999999"/>
  </r>
  <r>
    <s v="NAoPri"/>
    <n v="2022"/>
    <s v="Q1"/>
    <s v="Q1-2022"/>
    <x v="126"/>
    <x v="126"/>
    <s v="E56000007"/>
    <s v="West Midlands"/>
    <s v="bcs_yes"/>
    <n v="1163"/>
    <n v="0.84867000000000004"/>
  </r>
  <r>
    <s v="NAoPri"/>
    <n v="2022"/>
    <s v="Q2"/>
    <s v="Q2-2022"/>
    <x v="126"/>
    <x v="126"/>
    <s v="E56000007"/>
    <s v="West Midlands"/>
    <s v="bcs_yes"/>
    <n v="1190"/>
    <n v="0.83528999999999998"/>
  </r>
  <r>
    <s v="NAoPri"/>
    <n v="2022"/>
    <s v="Q3"/>
    <s v="Q3-2022"/>
    <x v="126"/>
    <x v="126"/>
    <s v="E56000007"/>
    <s v="West Midlands"/>
    <s v="bcs_yes"/>
    <n v="1287"/>
    <n v="0.83216999999999997"/>
  </r>
  <r>
    <s v="NAoPri"/>
    <n v="2022"/>
    <s v="Q4"/>
    <s v="Q4-2022"/>
    <x v="126"/>
    <x v="126"/>
    <s v="E56000007"/>
    <s v="West Midlands"/>
    <s v="bcs_yes"/>
    <n v="1290"/>
    <n v="0.85658999999999996"/>
  </r>
  <r>
    <s v="NAoPri"/>
    <n v="2023"/>
    <s v="Q1"/>
    <s v="Q1-2023"/>
    <x v="126"/>
    <x v="126"/>
    <s v="E56000007"/>
    <s v="West Midlands"/>
    <s v="bcs_yes"/>
    <n v="1163"/>
    <n v="0.86672000000000005"/>
  </r>
  <r>
    <s v="NAoPri"/>
    <n v="2018"/>
    <s v="Q1"/>
    <s v="Q1-2018"/>
    <x v="127"/>
    <x v="127"/>
    <s v="E56000035"/>
    <s v="East of England"/>
    <s v="bcs_yes"/>
    <n v="45"/>
    <n v="0.91110999999999998"/>
  </r>
  <r>
    <s v="NAoPri"/>
    <n v="2018"/>
    <s v="Q2"/>
    <s v="Q2-2018"/>
    <x v="127"/>
    <x v="127"/>
    <s v="E56000035"/>
    <s v="East of England"/>
    <s v="bcs_yes"/>
    <n v="73"/>
    <n v="0.86301000000000005"/>
  </r>
  <r>
    <s v="NAoPri"/>
    <n v="2018"/>
    <s v="Q3"/>
    <s v="Q3-2018"/>
    <x v="127"/>
    <x v="127"/>
    <s v="E56000035"/>
    <s v="East of England"/>
    <s v="bcs_yes"/>
    <n v="75"/>
    <n v="0.8"/>
  </r>
  <r>
    <s v="NAoPri"/>
    <n v="2018"/>
    <s v="Q4"/>
    <s v="Q4-2018"/>
    <x v="127"/>
    <x v="127"/>
    <s v="E56000035"/>
    <s v="East of England"/>
    <s v="bcs_yes"/>
    <n v="62"/>
    <n v="0.87097000000000002"/>
  </r>
  <r>
    <s v="NAoPri"/>
    <n v="2019"/>
    <s v="Q1"/>
    <s v="Q1-2019"/>
    <x v="127"/>
    <x v="127"/>
    <s v="E56000035"/>
    <s v="East of England"/>
    <s v="bcs_yes"/>
    <n v="66"/>
    <n v="0.86363999999999996"/>
  </r>
  <r>
    <s v="NAoPri"/>
    <n v="2019"/>
    <s v="Q2"/>
    <s v="Q2-2019"/>
    <x v="127"/>
    <x v="127"/>
    <s v="E56000035"/>
    <s v="East of England"/>
    <s v="bcs_yes"/>
    <n v="61"/>
    <n v="0.81967000000000001"/>
  </r>
  <r>
    <s v="NAoPri"/>
    <n v="2019"/>
    <s v="Q3"/>
    <s v="Q3-2019"/>
    <x v="127"/>
    <x v="127"/>
    <s v="E56000035"/>
    <s v="East of England"/>
    <s v="bcs_yes"/>
    <n v="74"/>
    <n v="0.94594999999999996"/>
  </r>
  <r>
    <s v="NAoPri"/>
    <n v="2019"/>
    <s v="Q4"/>
    <s v="Q4-2019"/>
    <x v="127"/>
    <x v="127"/>
    <s v="E56000035"/>
    <s v="East of England"/>
    <s v="bcs_yes"/>
    <n v="75"/>
    <n v="0.90666999999999998"/>
  </r>
  <r>
    <s v="NAoPri"/>
    <n v="2020"/>
    <s v="Q1"/>
    <s v="Q1-2020"/>
    <x v="127"/>
    <x v="127"/>
    <s v="E56000035"/>
    <s v="East of England"/>
    <s v="bcs_yes"/>
    <n v="50"/>
    <n v="0.86"/>
  </r>
  <r>
    <s v="NAoPri"/>
    <n v="2020"/>
    <s v="Q2"/>
    <s v="Q2-2020"/>
    <x v="127"/>
    <x v="127"/>
    <s v="E56000035"/>
    <s v="East of England"/>
    <s v="bcs_yes"/>
    <n v="32"/>
    <n v="0.78125"/>
  </r>
  <r>
    <s v="NAoPri"/>
    <n v="2020"/>
    <s v="Q3"/>
    <s v="Q3-2020"/>
    <x v="127"/>
    <x v="127"/>
    <s v="E56000035"/>
    <s v="East of England"/>
    <s v="bcs_yes"/>
    <n v="66"/>
    <n v="0.75758000000000003"/>
  </r>
  <r>
    <s v="NAoPri"/>
    <n v="2020"/>
    <s v="Q4"/>
    <s v="Q4-2020"/>
    <x v="127"/>
    <x v="127"/>
    <s v="E56000035"/>
    <s v="East of England"/>
    <s v="bcs_yes"/>
    <n v="58"/>
    <n v="0.86207"/>
  </r>
  <r>
    <s v="NAoPri"/>
    <n v="2021"/>
    <s v="Q1"/>
    <s v="Q1-2021"/>
    <x v="127"/>
    <x v="127"/>
    <s v="E56000035"/>
    <s v="East of England"/>
    <s v="bcs_yes"/>
    <n v="63"/>
    <n v="0.87302000000000002"/>
  </r>
  <r>
    <s v="NAoPri"/>
    <n v="2021"/>
    <s v="Q2"/>
    <s v="Q2-2021"/>
    <x v="127"/>
    <x v="127"/>
    <s v="E56000035"/>
    <s v="East of England"/>
    <s v="bcs_yes"/>
    <n v="77"/>
    <n v="0.83116999999999996"/>
  </r>
  <r>
    <s v="NAoPri"/>
    <n v="2021"/>
    <s v="Q3"/>
    <s v="Q3-2021"/>
    <x v="127"/>
    <x v="127"/>
    <s v="E56000035"/>
    <s v="East of England"/>
    <s v="bcs_yes"/>
    <n v="68"/>
    <n v="0.94118000000000002"/>
  </r>
  <r>
    <s v="NAoPri"/>
    <n v="2021"/>
    <s v="Q4"/>
    <s v="Q4-2021"/>
    <x v="127"/>
    <x v="127"/>
    <s v="E56000035"/>
    <s v="East of England"/>
    <s v="bcs_yes"/>
    <n v="83"/>
    <n v="0.87951999999999997"/>
  </r>
  <r>
    <s v="NAoPri"/>
    <n v="2022"/>
    <s v="Q1"/>
    <s v="Q1-2022"/>
    <x v="127"/>
    <x v="127"/>
    <s v="E56000035"/>
    <s v="East of England"/>
    <s v="bcs_yes"/>
    <n v="57"/>
    <n v="0.73684000000000005"/>
  </r>
  <r>
    <s v="NAoPri"/>
    <n v="2022"/>
    <s v="Q2"/>
    <s v="Q2-2022"/>
    <x v="127"/>
    <x v="127"/>
    <s v="E56000035"/>
    <s v="East of England"/>
    <s v="bcs_yes"/>
    <n v="75"/>
    <n v="0.90666999999999998"/>
  </r>
  <r>
    <s v="NAoPri"/>
    <n v="2022"/>
    <s v="Q3"/>
    <s v="Q3-2022"/>
    <x v="127"/>
    <x v="127"/>
    <s v="E56000035"/>
    <s v="East of England"/>
    <s v="bcs_yes"/>
    <n v="79"/>
    <n v="0.89873000000000003"/>
  </r>
  <r>
    <s v="NAoPri"/>
    <n v="2022"/>
    <s v="Q4"/>
    <s v="Q4-2022"/>
    <x v="127"/>
    <x v="127"/>
    <s v="E56000035"/>
    <s v="East of England"/>
    <s v="bcs_yes"/>
    <n v="79"/>
    <n v="0.94937000000000005"/>
  </r>
  <r>
    <s v="NAoPri"/>
    <n v="2023"/>
    <s v="Q1"/>
    <s v="Q1-2023"/>
    <x v="127"/>
    <x v="127"/>
    <s v="E56000035"/>
    <s v="East of England"/>
    <s v="bcs_yes"/>
    <n v="76"/>
    <n v="0.88158000000000003"/>
  </r>
  <r>
    <s v="NAoPri"/>
    <n v="2018"/>
    <s v="Q1"/>
    <s v="Q1-2018"/>
    <x v="128"/>
    <x v="128"/>
    <s v="E56000030"/>
    <s v="West Yorkshire and Harrogate"/>
    <s v="bcs_yes"/>
    <n v="442"/>
    <n v="0.88914000000000004"/>
  </r>
  <r>
    <s v="NAoPri"/>
    <n v="2018"/>
    <s v="Q2"/>
    <s v="Q2-2018"/>
    <x v="128"/>
    <x v="128"/>
    <s v="E56000030"/>
    <s v="West Yorkshire and Harrogate"/>
    <s v="bcs_yes"/>
    <n v="490"/>
    <n v="0.87958999999999998"/>
  </r>
  <r>
    <s v="NAoPri"/>
    <n v="2018"/>
    <s v="Q3"/>
    <s v="Q3-2018"/>
    <x v="128"/>
    <x v="128"/>
    <s v="E56000030"/>
    <s v="West Yorkshire and Harrogate"/>
    <s v="bcs_yes"/>
    <n v="572"/>
    <n v="0.88287000000000004"/>
  </r>
  <r>
    <s v="NAoPri"/>
    <n v="2018"/>
    <s v="Q4"/>
    <s v="Q4-2018"/>
    <x v="128"/>
    <x v="128"/>
    <s v="E56000030"/>
    <s v="West Yorkshire and Harrogate"/>
    <s v="bcs_yes"/>
    <n v="486"/>
    <n v="0.89505999999999997"/>
  </r>
  <r>
    <s v="NAoPri"/>
    <n v="2019"/>
    <s v="Q1"/>
    <s v="Q1-2019"/>
    <x v="128"/>
    <x v="128"/>
    <s v="E56000030"/>
    <s v="West Yorkshire and Harrogate"/>
    <s v="bcs_yes"/>
    <n v="497"/>
    <n v="0.87524999999999997"/>
  </r>
  <r>
    <s v="NAoPri"/>
    <n v="2019"/>
    <s v="Q2"/>
    <s v="Q2-2019"/>
    <x v="128"/>
    <x v="128"/>
    <s v="E56000030"/>
    <s v="West Yorkshire and Harrogate"/>
    <s v="bcs_yes"/>
    <n v="540"/>
    <n v="0.87963000000000002"/>
  </r>
  <r>
    <s v="NAoPri"/>
    <n v="2019"/>
    <s v="Q3"/>
    <s v="Q3-2019"/>
    <x v="128"/>
    <x v="128"/>
    <s v="E56000030"/>
    <s v="West Yorkshire and Harrogate"/>
    <s v="bcs_yes"/>
    <n v="517"/>
    <n v="0.88007999999999997"/>
  </r>
  <r>
    <s v="NAoPri"/>
    <n v="2019"/>
    <s v="Q4"/>
    <s v="Q4-2019"/>
    <x v="128"/>
    <x v="128"/>
    <s v="E56000030"/>
    <s v="West Yorkshire and Harrogate"/>
    <s v="bcs_yes"/>
    <n v="503"/>
    <n v="0.85487000000000002"/>
  </r>
  <r>
    <s v="NAoPri"/>
    <n v="2020"/>
    <s v="Q1"/>
    <s v="Q1-2020"/>
    <x v="128"/>
    <x v="128"/>
    <s v="E56000030"/>
    <s v="West Yorkshire and Harrogate"/>
    <s v="bcs_yes"/>
    <n v="450"/>
    <n v="0.85555999999999999"/>
  </r>
  <r>
    <s v="NAoPri"/>
    <n v="2020"/>
    <s v="Q2"/>
    <s v="Q2-2020"/>
    <x v="128"/>
    <x v="128"/>
    <s v="E56000030"/>
    <s v="West Yorkshire and Harrogate"/>
    <s v="bcs_yes"/>
    <n v="233"/>
    <n v="0.84548999999999996"/>
  </r>
  <r>
    <s v="NAoPri"/>
    <n v="2020"/>
    <s v="Q3"/>
    <s v="Q3-2020"/>
    <x v="128"/>
    <x v="128"/>
    <s v="E56000030"/>
    <s v="West Yorkshire and Harrogate"/>
    <s v="bcs_yes"/>
    <n v="390"/>
    <n v="0.88973999999999998"/>
  </r>
  <r>
    <s v="NAoPri"/>
    <n v="2020"/>
    <s v="Q4"/>
    <s v="Q4-2020"/>
    <x v="128"/>
    <x v="128"/>
    <s v="E56000030"/>
    <s v="West Yorkshire and Harrogate"/>
    <s v="bcs_yes"/>
    <n v="452"/>
    <n v="0.85841000000000001"/>
  </r>
  <r>
    <s v="NAoPri"/>
    <n v="2021"/>
    <s v="Q1"/>
    <s v="Q1-2021"/>
    <x v="128"/>
    <x v="128"/>
    <s v="E56000030"/>
    <s v="West Yorkshire and Harrogate"/>
    <s v="bcs_yes"/>
    <n v="508"/>
    <n v="0.87402000000000002"/>
  </r>
  <r>
    <s v="NAoPri"/>
    <n v="2021"/>
    <s v="Q2"/>
    <s v="Q2-2021"/>
    <x v="128"/>
    <x v="128"/>
    <s v="E56000030"/>
    <s v="West Yorkshire and Harrogate"/>
    <s v="bcs_yes"/>
    <n v="533"/>
    <n v="0.87805"/>
  </r>
  <r>
    <s v="NAoPri"/>
    <n v="2021"/>
    <s v="Q3"/>
    <s v="Q3-2021"/>
    <x v="128"/>
    <x v="128"/>
    <s v="E56000030"/>
    <s v="West Yorkshire and Harrogate"/>
    <s v="bcs_yes"/>
    <n v="466"/>
    <n v="0.89700000000000002"/>
  </r>
  <r>
    <s v="NAoPri"/>
    <n v="2021"/>
    <s v="Q4"/>
    <s v="Q4-2021"/>
    <x v="128"/>
    <x v="128"/>
    <s v="E56000030"/>
    <s v="West Yorkshire and Harrogate"/>
    <s v="bcs_yes"/>
    <n v="495"/>
    <n v="0.88687000000000005"/>
  </r>
  <r>
    <s v="NAoPri"/>
    <n v="2022"/>
    <s v="Q1"/>
    <s v="Q1-2022"/>
    <x v="128"/>
    <x v="128"/>
    <s v="E56000030"/>
    <s v="West Yorkshire and Harrogate"/>
    <s v="bcs_yes"/>
    <n v="478"/>
    <n v="0.92259000000000002"/>
  </r>
  <r>
    <s v="NAoPri"/>
    <n v="2022"/>
    <s v="Q2"/>
    <s v="Q2-2022"/>
    <x v="128"/>
    <x v="128"/>
    <s v="E56000030"/>
    <s v="West Yorkshire and Harrogate"/>
    <s v="bcs_yes"/>
    <n v="529"/>
    <n v="0.88090999999999997"/>
  </r>
  <r>
    <s v="NAoPri"/>
    <n v="2022"/>
    <s v="Q3"/>
    <s v="Q3-2022"/>
    <x v="128"/>
    <x v="128"/>
    <s v="E56000030"/>
    <s v="West Yorkshire and Harrogate"/>
    <s v="bcs_yes"/>
    <n v="534"/>
    <n v="0.88014999999999999"/>
  </r>
  <r>
    <s v="NAoPri"/>
    <n v="2022"/>
    <s v="Q4"/>
    <s v="Q4-2022"/>
    <x v="128"/>
    <x v="128"/>
    <s v="E56000030"/>
    <s v="West Yorkshire and Harrogate"/>
    <s v="bcs_yes"/>
    <n v="477"/>
    <n v="0.85535000000000005"/>
  </r>
  <r>
    <s v="NAoPri"/>
    <n v="2023"/>
    <s v="Q1"/>
    <s v="Q1-2023"/>
    <x v="128"/>
    <x v="128"/>
    <s v="E56000030"/>
    <s v="West Yorkshire and Harrogate"/>
    <s v="bcs_yes"/>
    <n v="530"/>
    <n v="0.88868000000000003"/>
  </r>
  <r>
    <s v="NAoPri"/>
    <n v="2018"/>
    <s v="Q1"/>
    <s v="Q1-2018"/>
    <x v="129"/>
    <x v="129"/>
    <s v="E56000027"/>
    <s v="North Central London"/>
    <s v="bcs_yes"/>
    <n v="27"/>
    <n v="0.66666999999999998"/>
  </r>
  <r>
    <s v="NAoPri"/>
    <n v="2018"/>
    <s v="Q2"/>
    <s v="Q2-2018"/>
    <x v="129"/>
    <x v="129"/>
    <s v="E56000027"/>
    <s v="North Central London"/>
    <s v="bcs_yes"/>
    <n v="18"/>
    <n v="0.66666999999999998"/>
  </r>
  <r>
    <s v="NAoPri"/>
    <n v="2018"/>
    <s v="Q3"/>
    <s v="Q3-2018"/>
    <x v="129"/>
    <x v="129"/>
    <s v="E56000027"/>
    <s v="North Central London"/>
    <s v="bcs_yes"/>
    <n v="31"/>
    <n v="0.70967999999999998"/>
  </r>
  <r>
    <s v="NAoPri"/>
    <n v="2018"/>
    <s v="Q4"/>
    <s v="Q4-2018"/>
    <x v="129"/>
    <x v="129"/>
    <s v="E56000027"/>
    <s v="North Central London"/>
    <s v="bcs_yes"/>
    <n v="20"/>
    <n v="0.85"/>
  </r>
  <r>
    <s v="NAoPri"/>
    <n v="2019"/>
    <s v="Q1"/>
    <s v="Q1-2019"/>
    <x v="129"/>
    <x v="129"/>
    <s v="E56000027"/>
    <s v="North Central London"/>
    <s v="bcs_yes"/>
    <n v="11"/>
    <n v="0.63636000000000004"/>
  </r>
  <r>
    <s v="NAoPri"/>
    <n v="2019"/>
    <s v="Q2"/>
    <s v="Q2-2019"/>
    <x v="129"/>
    <x v="129"/>
    <s v="E56000027"/>
    <s v="North Central London"/>
    <s v="bcs_yes"/>
    <n v="26"/>
    <n v="0.76922999999999997"/>
  </r>
  <r>
    <s v="NAoPri"/>
    <n v="2019"/>
    <s v="Q3"/>
    <s v="Q3-2019"/>
    <x v="129"/>
    <x v="129"/>
    <s v="E56000027"/>
    <s v="North Central London"/>
    <s v="bcs_yes"/>
    <n v="25"/>
    <n v="0.72"/>
  </r>
  <r>
    <s v="NAoPri"/>
    <n v="2019"/>
    <s v="Q4"/>
    <s v="Q4-2019"/>
    <x v="129"/>
    <x v="129"/>
    <s v="E56000027"/>
    <s v="North Central London"/>
    <s v="bcs_yes"/>
    <n v="32"/>
    <n v="0.75"/>
  </r>
  <r>
    <s v="NAoPri"/>
    <n v="2020"/>
    <s v="Q1"/>
    <s v="Q1-2020"/>
    <x v="129"/>
    <x v="129"/>
    <s v="E56000027"/>
    <s v="North Central London"/>
    <s v="bcs_yes"/>
    <n v="22"/>
    <n v="0.68181999999999998"/>
  </r>
  <r>
    <s v="NAoPri"/>
    <n v="2020"/>
    <s v="Q2"/>
    <s v="Q2-2020"/>
    <x v="129"/>
    <x v="129"/>
    <s v="E56000027"/>
    <s v="North Central London"/>
    <s v="bcs_yes"/>
    <n v="12"/>
    <n v="0.83333000000000002"/>
  </r>
  <r>
    <s v="NAoPri"/>
    <n v="2020"/>
    <s v="Q3"/>
    <s v="Q3-2020"/>
    <x v="129"/>
    <x v="129"/>
    <s v="E56000027"/>
    <s v="North Central London"/>
    <s v="bcs_yes"/>
    <n v="16"/>
    <n v="0.5625"/>
  </r>
  <r>
    <s v="NAoPri"/>
    <n v="2020"/>
    <s v="Q4"/>
    <s v="Q4-2020"/>
    <x v="129"/>
    <x v="129"/>
    <s v="E56000027"/>
    <s v="North Central London"/>
    <s v="bcs_yes"/>
    <n v="23"/>
    <n v="0.69564999999999999"/>
  </r>
  <r>
    <s v="NAoPri"/>
    <n v="2021"/>
    <s v="Q1"/>
    <s v="Q1-2021"/>
    <x v="129"/>
    <x v="129"/>
    <s v="E56000027"/>
    <s v="North Central London"/>
    <s v="bcs_yes"/>
    <n v="14"/>
    <n v="0.85714000000000001"/>
  </r>
  <r>
    <s v="NAoPri"/>
    <n v="2021"/>
    <s v="Q2"/>
    <s v="Q2-2021"/>
    <x v="129"/>
    <x v="129"/>
    <s v="E56000027"/>
    <s v="North Central London"/>
    <s v="bcs_yes"/>
    <n v="24"/>
    <n v="0.875"/>
  </r>
  <r>
    <s v="NAoPri"/>
    <n v="2021"/>
    <s v="Q3"/>
    <s v="Q3-2021"/>
    <x v="129"/>
    <x v="129"/>
    <s v="E56000027"/>
    <s v="North Central London"/>
    <s v="bcs_yes"/>
    <n v="20"/>
    <n v="0.85"/>
  </r>
  <r>
    <s v="NAoPri"/>
    <n v="2021"/>
    <s v="Q4"/>
    <s v="Q4-2021"/>
    <x v="129"/>
    <x v="129"/>
    <s v="E56000027"/>
    <s v="North Central London"/>
    <s v="bcs_yes"/>
    <n v="21"/>
    <n v="0.71428999999999998"/>
  </r>
  <r>
    <s v="NAoPri"/>
    <n v="2022"/>
    <s v="Q1"/>
    <s v="Q1-2022"/>
    <x v="129"/>
    <x v="129"/>
    <s v="E56000027"/>
    <s v="North Central London"/>
    <s v="bcs_yes"/>
    <n v="17"/>
    <n v="0.70587999999999995"/>
  </r>
  <r>
    <s v="NAoPri"/>
    <n v="2022"/>
    <s v="Q2"/>
    <s v="Q2-2022"/>
    <x v="129"/>
    <x v="129"/>
    <s v="E56000027"/>
    <s v="North Central London"/>
    <s v="bcs_yes"/>
    <n v="25"/>
    <n v="0.76"/>
  </r>
  <r>
    <s v="NAoPri"/>
    <n v="2022"/>
    <s v="Q3"/>
    <s v="Q3-2022"/>
    <x v="129"/>
    <x v="129"/>
    <s v="E56000027"/>
    <s v="North Central London"/>
    <s v="bcs_yes"/>
    <n v="23"/>
    <n v="0.73912999999999995"/>
  </r>
  <r>
    <s v="NAoPri"/>
    <n v="2022"/>
    <s v="Q4"/>
    <s v="Q4-2022"/>
    <x v="129"/>
    <x v="129"/>
    <s v="E56000027"/>
    <s v="North Central London"/>
    <s v="bcs_yes"/>
    <n v="20"/>
    <n v="0.8"/>
  </r>
  <r>
    <s v="NAoPri"/>
    <n v="2023"/>
    <s v="Q1"/>
    <s v="Q1-2023"/>
    <x v="129"/>
    <x v="129"/>
    <s v="E56000027"/>
    <s v="North Central London"/>
    <s v="bcs_yes"/>
    <n v="19"/>
    <n v="0.94737000000000005"/>
  </r>
  <r>
    <s v="NAoPri"/>
    <n v="2018"/>
    <s v="Q1"/>
    <s v="Q1-2018"/>
    <x v="130"/>
    <x v="130"/>
    <s v="E56000005"/>
    <s v="Cheshire and Merseyside"/>
    <s v="bcs_yes"/>
    <n v="58"/>
    <n v="0.86207"/>
  </r>
  <r>
    <s v="NAoPri"/>
    <n v="2018"/>
    <s v="Q2"/>
    <s v="Q2-2018"/>
    <x v="130"/>
    <x v="130"/>
    <s v="E56000005"/>
    <s v="Cheshire and Merseyside"/>
    <s v="bcs_yes"/>
    <n v="83"/>
    <n v="0.77107999999999999"/>
  </r>
  <r>
    <s v="NAoPri"/>
    <n v="2018"/>
    <s v="Q3"/>
    <s v="Q3-2018"/>
    <x v="130"/>
    <x v="130"/>
    <s v="E56000005"/>
    <s v="Cheshire and Merseyside"/>
    <s v="bcs_yes"/>
    <n v="108"/>
    <n v="0.84258999999999995"/>
  </r>
  <r>
    <s v="NAoPri"/>
    <n v="2018"/>
    <s v="Q4"/>
    <s v="Q4-2018"/>
    <x v="130"/>
    <x v="130"/>
    <s v="E56000005"/>
    <s v="Cheshire and Merseyside"/>
    <s v="bcs_yes"/>
    <n v="103"/>
    <n v="0.89319999999999999"/>
  </r>
  <r>
    <s v="NAoPri"/>
    <n v="2019"/>
    <s v="Q1"/>
    <s v="Q1-2019"/>
    <x v="130"/>
    <x v="130"/>
    <s v="E56000005"/>
    <s v="Cheshire and Merseyside"/>
    <s v="bcs_yes"/>
    <n v="90"/>
    <n v="0.84443999999999997"/>
  </r>
  <r>
    <s v="NAoPri"/>
    <n v="2019"/>
    <s v="Q2"/>
    <s v="Q2-2019"/>
    <x v="130"/>
    <x v="130"/>
    <s v="E56000005"/>
    <s v="Cheshire and Merseyside"/>
    <s v="bcs_yes"/>
    <n v="89"/>
    <n v="0.86516999999999999"/>
  </r>
  <r>
    <s v="NAoPri"/>
    <n v="2019"/>
    <s v="Q3"/>
    <s v="Q3-2019"/>
    <x v="130"/>
    <x v="130"/>
    <s v="E56000005"/>
    <s v="Cheshire and Merseyside"/>
    <s v="bcs_yes"/>
    <n v="82"/>
    <n v="0.79268000000000005"/>
  </r>
  <r>
    <s v="NAoPri"/>
    <n v="2019"/>
    <s v="Q4"/>
    <s v="Q4-2019"/>
    <x v="130"/>
    <x v="130"/>
    <s v="E56000005"/>
    <s v="Cheshire and Merseyside"/>
    <s v="bcs_yes"/>
    <n v="89"/>
    <n v="0.85392999999999997"/>
  </r>
  <r>
    <s v="NAoPri"/>
    <n v="2020"/>
    <s v="Q1"/>
    <s v="Q1-2020"/>
    <x v="130"/>
    <x v="130"/>
    <s v="E56000005"/>
    <s v="Cheshire and Merseyside"/>
    <s v="bcs_yes"/>
    <n v="90"/>
    <n v="0.88888999999999996"/>
  </r>
  <r>
    <s v="NAoPri"/>
    <n v="2020"/>
    <s v="Q2"/>
    <s v="Q2-2020"/>
    <x v="130"/>
    <x v="130"/>
    <s v="E56000005"/>
    <s v="Cheshire and Merseyside"/>
    <s v="bcs_yes"/>
    <n v="56"/>
    <n v="0.75"/>
  </r>
  <r>
    <s v="NAoPri"/>
    <n v="2020"/>
    <s v="Q3"/>
    <s v="Q3-2020"/>
    <x v="130"/>
    <x v="130"/>
    <s v="E56000005"/>
    <s v="Cheshire and Merseyside"/>
    <s v="bcs_yes"/>
    <n v="55"/>
    <n v="0.76363999999999999"/>
  </r>
  <r>
    <s v="NAoPri"/>
    <n v="2020"/>
    <s v="Q4"/>
    <s v="Q4-2020"/>
    <x v="130"/>
    <x v="130"/>
    <s v="E56000005"/>
    <s v="Cheshire and Merseyside"/>
    <s v="bcs_yes"/>
    <n v="93"/>
    <n v="0.83870999999999996"/>
  </r>
  <r>
    <s v="NAoPri"/>
    <n v="2021"/>
    <s v="Q1"/>
    <s v="Q1-2021"/>
    <x v="130"/>
    <x v="130"/>
    <s v="E56000005"/>
    <s v="Cheshire and Merseyside"/>
    <s v="bcs_yes"/>
    <n v="96"/>
    <n v="0.91666999999999998"/>
  </r>
  <r>
    <s v="NAoPri"/>
    <n v="2021"/>
    <s v="Q2"/>
    <s v="Q2-2021"/>
    <x v="130"/>
    <x v="130"/>
    <s v="E56000005"/>
    <s v="Cheshire and Merseyside"/>
    <s v="bcs_yes"/>
    <n v="71"/>
    <n v="0.80281999999999998"/>
  </r>
  <r>
    <s v="NAoPri"/>
    <n v="2021"/>
    <s v="Q3"/>
    <s v="Q3-2021"/>
    <x v="130"/>
    <x v="130"/>
    <s v="E56000005"/>
    <s v="Cheshire and Merseyside"/>
    <s v="bcs_yes"/>
    <n v="86"/>
    <n v="0.83721000000000001"/>
  </r>
  <r>
    <s v="NAoPri"/>
    <n v="2021"/>
    <s v="Q4"/>
    <s v="Q4-2021"/>
    <x v="130"/>
    <x v="130"/>
    <s v="E56000005"/>
    <s v="Cheshire and Merseyside"/>
    <s v="bcs_yes"/>
    <n v="76"/>
    <n v="0.88158000000000003"/>
  </r>
  <r>
    <s v="NAoPri"/>
    <n v="2022"/>
    <s v="Q1"/>
    <s v="Q1-2022"/>
    <x v="130"/>
    <x v="130"/>
    <s v="E56000005"/>
    <s v="Cheshire and Merseyside"/>
    <s v="bcs_yes"/>
    <n v="72"/>
    <n v="0.83333000000000002"/>
  </r>
  <r>
    <s v="NAoPri"/>
    <n v="2022"/>
    <s v="Q2"/>
    <s v="Q2-2022"/>
    <x v="130"/>
    <x v="130"/>
    <s v="E56000005"/>
    <s v="Cheshire and Merseyside"/>
    <s v="bcs_yes"/>
    <n v="83"/>
    <n v="0.83133000000000001"/>
  </r>
  <r>
    <s v="NAoPri"/>
    <n v="2022"/>
    <s v="Q3"/>
    <s v="Q3-2022"/>
    <x v="130"/>
    <x v="130"/>
    <s v="E56000005"/>
    <s v="Cheshire and Merseyside"/>
    <s v="bcs_yes"/>
    <n v="102"/>
    <n v="0.85294000000000003"/>
  </r>
  <r>
    <s v="NAoPri"/>
    <n v="2022"/>
    <s v="Q4"/>
    <s v="Q4-2022"/>
    <x v="130"/>
    <x v="130"/>
    <s v="E56000005"/>
    <s v="Cheshire and Merseyside"/>
    <s v="bcs_yes"/>
    <n v="83"/>
    <n v="0.80723"/>
  </r>
  <r>
    <s v="NAoPri"/>
    <n v="2023"/>
    <s v="Q1"/>
    <s v="Q1-2023"/>
    <x v="130"/>
    <x v="130"/>
    <s v="E56000005"/>
    <s v="Cheshire and Merseyside"/>
    <s v="bcs_yes"/>
    <n v="79"/>
    <n v="0.86075999999999997"/>
  </r>
  <r>
    <s v="NAoPri"/>
    <n v="2018"/>
    <s v="Q1"/>
    <s v="Q1-2018"/>
    <x v="131"/>
    <x v="131"/>
    <s v="E56000007"/>
    <s v="West Midlands"/>
    <s v="bcs_yes"/>
    <n v="127"/>
    <n v="0.81889999999999996"/>
  </r>
  <r>
    <s v="NAoPri"/>
    <n v="2018"/>
    <s v="Q2"/>
    <s v="Q2-2018"/>
    <x v="131"/>
    <x v="131"/>
    <s v="E56000007"/>
    <s v="West Midlands"/>
    <s v="bcs_yes"/>
    <n v="159"/>
    <n v="0.93081999999999998"/>
  </r>
  <r>
    <s v="NAoPri"/>
    <n v="2018"/>
    <s v="Q3"/>
    <s v="Q3-2018"/>
    <x v="131"/>
    <x v="131"/>
    <s v="E56000007"/>
    <s v="West Midlands"/>
    <s v="bcs_yes"/>
    <n v="173"/>
    <n v="0.84392999999999996"/>
  </r>
  <r>
    <s v="NAoPri"/>
    <n v="2018"/>
    <s v="Q4"/>
    <s v="Q4-2018"/>
    <x v="131"/>
    <x v="131"/>
    <s v="E56000007"/>
    <s v="West Midlands"/>
    <s v="bcs_yes"/>
    <n v="134"/>
    <n v="0.80596999999999996"/>
  </r>
  <r>
    <s v="NAoPri"/>
    <n v="2019"/>
    <s v="Q1"/>
    <s v="Q1-2019"/>
    <x v="131"/>
    <x v="131"/>
    <s v="E56000007"/>
    <s v="West Midlands"/>
    <s v="bcs_yes"/>
    <n v="124"/>
    <n v="0.80645"/>
  </r>
  <r>
    <s v="NAoPri"/>
    <n v="2019"/>
    <s v="Q2"/>
    <s v="Q2-2019"/>
    <x v="131"/>
    <x v="131"/>
    <s v="E56000007"/>
    <s v="West Midlands"/>
    <s v="bcs_yes"/>
    <n v="122"/>
    <n v="0.77049000000000001"/>
  </r>
  <r>
    <s v="NAoPri"/>
    <n v="2019"/>
    <s v="Q3"/>
    <s v="Q3-2019"/>
    <x v="131"/>
    <x v="131"/>
    <s v="E56000007"/>
    <s v="West Midlands"/>
    <s v="bcs_yes"/>
    <n v="155"/>
    <n v="0.87741999999999998"/>
  </r>
  <r>
    <s v="NAoPri"/>
    <n v="2019"/>
    <s v="Q4"/>
    <s v="Q4-2019"/>
    <x v="131"/>
    <x v="131"/>
    <s v="E56000007"/>
    <s v="West Midlands"/>
    <s v="bcs_yes"/>
    <n v="119"/>
    <n v="0.84874000000000005"/>
  </r>
  <r>
    <s v="NAoPri"/>
    <n v="2020"/>
    <s v="Q1"/>
    <s v="Q1-2020"/>
    <x v="131"/>
    <x v="131"/>
    <s v="E56000007"/>
    <s v="West Midlands"/>
    <s v="bcs_yes"/>
    <n v="139"/>
    <n v="0.86331000000000002"/>
  </r>
  <r>
    <s v="NAoPri"/>
    <n v="2020"/>
    <s v="Q2"/>
    <s v="Q2-2020"/>
    <x v="131"/>
    <x v="131"/>
    <s v="E56000007"/>
    <s v="West Midlands"/>
    <s v="bcs_yes"/>
    <n v="85"/>
    <n v="0.82352999999999998"/>
  </r>
  <r>
    <s v="NAoPri"/>
    <n v="2020"/>
    <s v="Q3"/>
    <s v="Q3-2020"/>
    <x v="131"/>
    <x v="131"/>
    <s v="E56000007"/>
    <s v="West Midlands"/>
    <s v="bcs_yes"/>
    <n v="107"/>
    <n v="0.79439000000000004"/>
  </r>
  <r>
    <s v="NAoPri"/>
    <n v="2020"/>
    <s v="Q4"/>
    <s v="Q4-2020"/>
    <x v="131"/>
    <x v="131"/>
    <s v="E56000007"/>
    <s v="West Midlands"/>
    <s v="bcs_yes"/>
    <n v="147"/>
    <n v="0.90476000000000001"/>
  </r>
  <r>
    <s v="NAoPri"/>
    <n v="2021"/>
    <s v="Q1"/>
    <s v="Q1-2021"/>
    <x v="131"/>
    <x v="131"/>
    <s v="E56000007"/>
    <s v="West Midlands"/>
    <s v="bcs_yes"/>
    <n v="131"/>
    <n v="0.86260000000000003"/>
  </r>
  <r>
    <s v="NAoPri"/>
    <n v="2021"/>
    <s v="Q2"/>
    <s v="Q2-2021"/>
    <x v="131"/>
    <x v="131"/>
    <s v="E56000007"/>
    <s v="West Midlands"/>
    <s v="bcs_yes"/>
    <n v="132"/>
    <n v="0.85606000000000004"/>
  </r>
  <r>
    <s v="NAoPri"/>
    <n v="2021"/>
    <s v="Q3"/>
    <s v="Q3-2021"/>
    <x v="131"/>
    <x v="131"/>
    <s v="E56000007"/>
    <s v="West Midlands"/>
    <s v="bcs_yes"/>
    <n v="155"/>
    <n v="0.86451999999999996"/>
  </r>
  <r>
    <s v="NAoPri"/>
    <n v="2021"/>
    <s v="Q4"/>
    <s v="Q4-2021"/>
    <x v="131"/>
    <x v="131"/>
    <s v="E56000007"/>
    <s v="West Midlands"/>
    <s v="bcs_yes"/>
    <n v="163"/>
    <n v="0.87729999999999997"/>
  </r>
  <r>
    <s v="NAoPri"/>
    <n v="2022"/>
    <s v="Q1"/>
    <s v="Q1-2022"/>
    <x v="131"/>
    <x v="131"/>
    <s v="E56000007"/>
    <s v="West Midlands"/>
    <s v="bcs_yes"/>
    <n v="158"/>
    <n v="0.79113999999999995"/>
  </r>
  <r>
    <s v="NAoPri"/>
    <n v="2022"/>
    <s v="Q2"/>
    <s v="Q2-2022"/>
    <x v="131"/>
    <x v="131"/>
    <s v="E56000007"/>
    <s v="West Midlands"/>
    <s v="bcs_yes"/>
    <n v="127"/>
    <n v="0.85038999999999998"/>
  </r>
  <r>
    <s v="NAoPri"/>
    <n v="2022"/>
    <s v="Q3"/>
    <s v="Q3-2022"/>
    <x v="131"/>
    <x v="131"/>
    <s v="E56000007"/>
    <s v="West Midlands"/>
    <s v="bcs_yes"/>
    <n v="158"/>
    <n v="0.86075999999999997"/>
  </r>
  <r>
    <s v="NAoPri"/>
    <n v="2022"/>
    <s v="Q4"/>
    <s v="Q4-2022"/>
    <x v="131"/>
    <x v="131"/>
    <s v="E56000007"/>
    <s v="West Midlands"/>
    <s v="bcs_yes"/>
    <n v="158"/>
    <n v="0.84809999999999997"/>
  </r>
  <r>
    <s v="NAoPri"/>
    <n v="2023"/>
    <s v="Q1"/>
    <s v="Q1-2023"/>
    <x v="131"/>
    <x v="131"/>
    <s v="E56000007"/>
    <s v="West Midlands"/>
    <s v="bcs_yes"/>
    <n v="180"/>
    <n v="0.89444000000000001"/>
  </r>
  <r>
    <s v="NAoPri"/>
    <n v="2018"/>
    <s v="Q1"/>
    <s v="Q1-2018"/>
    <x v="132"/>
    <x v="132"/>
    <s v="E56000032"/>
    <s v="Greater Manchester"/>
    <s v="bcs_yes"/>
    <n v="59"/>
    <n v="0.72880999999999996"/>
  </r>
  <r>
    <s v="NAoPri"/>
    <n v="2018"/>
    <s v="Q2"/>
    <s v="Q2-2018"/>
    <x v="132"/>
    <x v="132"/>
    <s v="E56000032"/>
    <s v="Greater Manchester"/>
    <s v="bcs_yes"/>
    <n v="79"/>
    <n v="0.92405000000000004"/>
  </r>
  <r>
    <s v="NAoPri"/>
    <n v="2018"/>
    <s v="Q3"/>
    <s v="Q3-2018"/>
    <x v="132"/>
    <x v="132"/>
    <s v="E56000032"/>
    <s v="Greater Manchester"/>
    <s v="bcs_yes"/>
    <n v="100"/>
    <n v="0.95"/>
  </r>
  <r>
    <s v="NAoPri"/>
    <n v="2018"/>
    <s v="Q4"/>
    <s v="Q4-2018"/>
    <x v="132"/>
    <x v="132"/>
    <s v="E56000032"/>
    <s v="Greater Manchester"/>
    <s v="bcs_yes"/>
    <n v="105"/>
    <n v="0.94286000000000003"/>
  </r>
  <r>
    <s v="NAoPri"/>
    <n v="2019"/>
    <s v="Q1"/>
    <s v="Q1-2019"/>
    <x v="132"/>
    <x v="132"/>
    <s v="E56000032"/>
    <s v="Greater Manchester"/>
    <s v="bcs_yes"/>
    <n v="94"/>
    <n v="0.88297999999999999"/>
  </r>
  <r>
    <s v="NAoPri"/>
    <n v="2019"/>
    <s v="Q2"/>
    <s v="Q2-2019"/>
    <x v="132"/>
    <x v="132"/>
    <s v="E56000032"/>
    <s v="Greater Manchester"/>
    <s v="bcs_yes"/>
    <n v="97"/>
    <n v="0.88660000000000005"/>
  </r>
  <r>
    <s v="NAoPri"/>
    <n v="2019"/>
    <s v="Q3"/>
    <s v="Q3-2019"/>
    <x v="132"/>
    <x v="132"/>
    <s v="E56000032"/>
    <s v="Greater Manchester"/>
    <s v="bcs_yes"/>
    <n v="90"/>
    <n v="0.88888999999999996"/>
  </r>
  <r>
    <s v="NAoPri"/>
    <n v="2019"/>
    <s v="Q4"/>
    <s v="Q4-2019"/>
    <x v="132"/>
    <x v="132"/>
    <s v="E56000032"/>
    <s v="Greater Manchester"/>
    <s v="bcs_yes"/>
    <n v="101"/>
    <n v="0.91088999999999998"/>
  </r>
  <r>
    <s v="NAoPri"/>
    <n v="2020"/>
    <s v="Q1"/>
    <s v="Q1-2020"/>
    <x v="132"/>
    <x v="132"/>
    <s v="E56000032"/>
    <s v="Greater Manchester"/>
    <s v="bcs_yes"/>
    <n v="82"/>
    <n v="0.91463000000000005"/>
  </r>
  <r>
    <s v="NAoPri"/>
    <n v="2020"/>
    <s v="Q2"/>
    <s v="Q2-2020"/>
    <x v="132"/>
    <x v="132"/>
    <s v="E56000032"/>
    <s v="Greater Manchester"/>
    <s v="bcs_yes"/>
    <n v="25"/>
    <n v="0.68"/>
  </r>
  <r>
    <s v="NAoPri"/>
    <n v="2020"/>
    <s v="Q3"/>
    <s v="Q3-2020"/>
    <x v="132"/>
    <x v="132"/>
    <s v="E56000032"/>
    <s v="Greater Manchester"/>
    <s v="bcs_yes"/>
    <n v="40"/>
    <n v="0.82499999999999996"/>
  </r>
  <r>
    <s v="NAoPri"/>
    <n v="2020"/>
    <s v="Q4"/>
    <s v="Q4-2020"/>
    <x v="132"/>
    <x v="132"/>
    <s v="E56000032"/>
    <s v="Greater Manchester"/>
    <s v="bcs_yes"/>
    <n v="73"/>
    <n v="0.93150999999999995"/>
  </r>
  <r>
    <s v="NAoPri"/>
    <n v="2021"/>
    <s v="Q1"/>
    <s v="Q1-2021"/>
    <x v="132"/>
    <x v="132"/>
    <s v="E56000032"/>
    <s v="Greater Manchester"/>
    <s v="bcs_yes"/>
    <n v="86"/>
    <n v="0.84884000000000004"/>
  </r>
  <r>
    <s v="NAoPri"/>
    <n v="2021"/>
    <s v="Q2"/>
    <s v="Q2-2021"/>
    <x v="132"/>
    <x v="132"/>
    <s v="E56000032"/>
    <s v="Greater Manchester"/>
    <s v="bcs_yes"/>
    <n v="79"/>
    <n v="0.92405000000000004"/>
  </r>
  <r>
    <s v="NAoPri"/>
    <n v="2021"/>
    <s v="Q3"/>
    <s v="Q3-2021"/>
    <x v="132"/>
    <x v="132"/>
    <s v="E56000032"/>
    <s v="Greater Manchester"/>
    <s v="bcs_yes"/>
    <n v="73"/>
    <n v="0.87670999999999999"/>
  </r>
  <r>
    <s v="NAoPri"/>
    <n v="2021"/>
    <s v="Q4"/>
    <s v="Q4-2021"/>
    <x v="132"/>
    <x v="132"/>
    <s v="E56000032"/>
    <s v="Greater Manchester"/>
    <s v="bcs_yes"/>
    <n v="53"/>
    <n v="0.86792000000000002"/>
  </r>
  <r>
    <s v="NAoPri"/>
    <n v="2022"/>
    <s v="Q1"/>
    <s v="Q1-2022"/>
    <x v="132"/>
    <x v="132"/>
    <s v="E56000032"/>
    <s v="Greater Manchester"/>
    <s v="bcs_yes"/>
    <n v="61"/>
    <n v="0.86885000000000001"/>
  </r>
  <r>
    <s v="NAoPri"/>
    <n v="2022"/>
    <s v="Q2"/>
    <s v="Q2-2022"/>
    <x v="132"/>
    <x v="132"/>
    <s v="E56000032"/>
    <s v="Greater Manchester"/>
    <s v="bcs_yes"/>
    <n v="58"/>
    <n v="0.75861999999999996"/>
  </r>
  <r>
    <s v="NAoPri"/>
    <n v="2022"/>
    <s v="Q3"/>
    <s v="Q3-2022"/>
    <x v="132"/>
    <x v="132"/>
    <s v="E56000032"/>
    <s v="Greater Manchester"/>
    <s v="bcs_yes"/>
    <n v="66"/>
    <n v="0.80303000000000002"/>
  </r>
  <r>
    <s v="NAoPri"/>
    <n v="2022"/>
    <s v="Q4"/>
    <s v="Q4-2022"/>
    <x v="132"/>
    <x v="132"/>
    <s v="E56000032"/>
    <s v="Greater Manchester"/>
    <s v="bcs_yes"/>
    <n v="41"/>
    <n v="0.87805"/>
  </r>
  <r>
    <s v="NAoPri"/>
    <n v="2023"/>
    <s v="Q1"/>
    <s v="Q1-2023"/>
    <x v="132"/>
    <x v="132"/>
    <s v="E56000032"/>
    <s v="Greater Manchester"/>
    <s v="bcs_yes"/>
    <n v="45"/>
    <n v="0.86667000000000005"/>
  </r>
  <r>
    <s v="NAoPri"/>
    <n v="2018"/>
    <s v="Q1"/>
    <s v="Q1-2018"/>
    <x v="133"/>
    <x v="133"/>
    <s v="E56000007"/>
    <s v="West Midlands"/>
    <s v="bcs_yes"/>
    <n v="46"/>
    <n v="0.84782999999999997"/>
  </r>
  <r>
    <s v="NAoPri"/>
    <n v="2018"/>
    <s v="Q2"/>
    <s v="Q2-2018"/>
    <x v="133"/>
    <x v="133"/>
    <s v="E56000007"/>
    <s v="West Midlands"/>
    <s v="bcs_yes"/>
    <n v="44"/>
    <n v="0.81818000000000002"/>
  </r>
  <r>
    <s v="NAoPri"/>
    <n v="2018"/>
    <s v="Q3"/>
    <s v="Q3-2018"/>
    <x v="133"/>
    <x v="133"/>
    <s v="E56000007"/>
    <s v="West Midlands"/>
    <s v="bcs_yes"/>
    <n v="45"/>
    <n v="0.95555999999999996"/>
  </r>
  <r>
    <s v="NAoPri"/>
    <n v="2018"/>
    <s v="Q4"/>
    <s v="Q4-2018"/>
    <x v="133"/>
    <x v="133"/>
    <s v="E56000007"/>
    <s v="West Midlands"/>
    <s v="bcs_yes"/>
    <n v="48"/>
    <n v="0.83333000000000002"/>
  </r>
  <r>
    <s v="NAoPri"/>
    <n v="2019"/>
    <s v="Q1"/>
    <s v="Q1-2019"/>
    <x v="133"/>
    <x v="133"/>
    <s v="E56000007"/>
    <s v="West Midlands"/>
    <s v="bcs_yes"/>
    <n v="40"/>
    <n v="0.9"/>
  </r>
  <r>
    <s v="NAoPri"/>
    <n v="2019"/>
    <s v="Q2"/>
    <s v="Q2-2019"/>
    <x v="133"/>
    <x v="133"/>
    <s v="E56000007"/>
    <s v="West Midlands"/>
    <s v="bcs_yes"/>
    <n v="53"/>
    <n v="0.88678999999999997"/>
  </r>
  <r>
    <s v="NAoPri"/>
    <n v="2019"/>
    <s v="Q3"/>
    <s v="Q3-2019"/>
    <x v="133"/>
    <x v="133"/>
    <s v="E56000007"/>
    <s v="West Midlands"/>
    <s v="bcs_yes"/>
    <n v="39"/>
    <n v="0.79486999999999997"/>
  </r>
  <r>
    <s v="NAoPri"/>
    <n v="2019"/>
    <s v="Q4"/>
    <s v="Q4-2019"/>
    <x v="133"/>
    <x v="133"/>
    <s v="E56000007"/>
    <s v="West Midlands"/>
    <s v="bcs_yes"/>
    <n v="49"/>
    <n v="0.85714000000000001"/>
  </r>
  <r>
    <s v="NAoPri"/>
    <n v="2020"/>
    <s v="Q1"/>
    <s v="Q1-2020"/>
    <x v="133"/>
    <x v="133"/>
    <s v="E56000007"/>
    <s v="West Midlands"/>
    <s v="bcs_yes"/>
    <n v="23"/>
    <n v="0.91303999999999996"/>
  </r>
  <r>
    <s v="NAoPri"/>
    <n v="2020"/>
    <s v="Q2"/>
    <s v="Q2-2020"/>
    <x v="133"/>
    <x v="133"/>
    <s v="E56000007"/>
    <s v="West Midlands"/>
    <s v="bcs_yes"/>
    <n v="34"/>
    <n v="0.79412000000000005"/>
  </r>
  <r>
    <s v="NAoPri"/>
    <n v="2020"/>
    <s v="Q3"/>
    <s v="Q3-2020"/>
    <x v="133"/>
    <x v="133"/>
    <s v="E56000007"/>
    <s v="West Midlands"/>
    <s v="bcs_yes"/>
    <n v="35"/>
    <n v="0.82857000000000003"/>
  </r>
  <r>
    <s v="NAoPri"/>
    <n v="2020"/>
    <s v="Q4"/>
    <s v="Q4-2020"/>
    <x v="133"/>
    <x v="133"/>
    <s v="E56000007"/>
    <s v="West Midlands"/>
    <s v="bcs_yes"/>
    <n v="37"/>
    <n v="0.94594999999999996"/>
  </r>
  <r>
    <s v="NAoPri"/>
    <n v="2021"/>
    <s v="Q1"/>
    <s v="Q1-2021"/>
    <x v="133"/>
    <x v="133"/>
    <s v="E56000007"/>
    <s v="West Midlands"/>
    <s v="bcs_yes"/>
    <n v="52"/>
    <n v="0.90385000000000004"/>
  </r>
  <r>
    <s v="NAoPri"/>
    <n v="2021"/>
    <s v="Q2"/>
    <s v="Q2-2021"/>
    <x v="133"/>
    <x v="133"/>
    <s v="E56000007"/>
    <s v="West Midlands"/>
    <s v="bcs_yes"/>
    <n v="58"/>
    <n v="0.84482999999999997"/>
  </r>
  <r>
    <s v="NAoPri"/>
    <n v="2021"/>
    <s v="Q3"/>
    <s v="Q3-2021"/>
    <x v="133"/>
    <x v="133"/>
    <s v="E56000007"/>
    <s v="West Midlands"/>
    <s v="bcs_yes"/>
    <n v="48"/>
    <n v="0.875"/>
  </r>
  <r>
    <s v="NAoPri"/>
    <n v="2021"/>
    <s v="Q4"/>
    <s v="Q4-2021"/>
    <x v="133"/>
    <x v="133"/>
    <s v="E56000007"/>
    <s v="West Midlands"/>
    <s v="bcs_yes"/>
    <n v="54"/>
    <n v="0.92593000000000003"/>
  </r>
  <r>
    <s v="NAoPri"/>
    <n v="2022"/>
    <s v="Q1"/>
    <s v="Q1-2022"/>
    <x v="133"/>
    <x v="133"/>
    <s v="E56000007"/>
    <s v="West Midlands"/>
    <s v="bcs_yes"/>
    <n v="50"/>
    <n v="0.94"/>
  </r>
  <r>
    <s v="NAoPri"/>
    <n v="2022"/>
    <s v="Q2"/>
    <s v="Q2-2022"/>
    <x v="133"/>
    <x v="133"/>
    <s v="E56000007"/>
    <s v="West Midlands"/>
    <s v="bcs_yes"/>
    <n v="31"/>
    <n v="0.90322999999999998"/>
  </r>
  <r>
    <s v="NAoPri"/>
    <n v="2022"/>
    <s v="Q3"/>
    <s v="Q3-2022"/>
    <x v="133"/>
    <x v="133"/>
    <s v="E56000007"/>
    <s v="West Midlands"/>
    <s v="bcs_yes"/>
    <n v="68"/>
    <n v="0.85294000000000003"/>
  </r>
  <r>
    <s v="NAoPri"/>
    <n v="2022"/>
    <s v="Q4"/>
    <s v="Q4-2022"/>
    <x v="133"/>
    <x v="133"/>
    <s v="E56000007"/>
    <s v="West Midlands"/>
    <s v="bcs_yes"/>
    <n v="51"/>
    <n v="0.86275000000000002"/>
  </r>
  <r>
    <s v="NAoPri"/>
    <n v="2023"/>
    <s v="Q1"/>
    <s v="Q1-2023"/>
    <x v="133"/>
    <x v="133"/>
    <s v="E56000007"/>
    <s v="West Midlands"/>
    <s v="bcs_yes"/>
    <n v="38"/>
    <n v="0.86841999999999997"/>
  </r>
  <r>
    <s v="NAoPri"/>
    <n v="2018"/>
    <s v="Q1"/>
    <s v="Q1-2018"/>
    <x v="134"/>
    <x v="134"/>
    <s v="E56000026"/>
    <s v="Humber and North Yorkshire"/>
    <s v="bcs_yes"/>
    <n v="117"/>
    <n v="0.88034000000000001"/>
  </r>
  <r>
    <s v="NAoPri"/>
    <n v="2018"/>
    <s v="Q2"/>
    <s v="Q2-2018"/>
    <x v="134"/>
    <x v="134"/>
    <s v="E56000026"/>
    <s v="Humber and North Yorkshire"/>
    <s v="bcs_yes"/>
    <n v="163"/>
    <n v="0.88344"/>
  </r>
  <r>
    <s v="NAoPri"/>
    <n v="2018"/>
    <s v="Q3"/>
    <s v="Q3-2018"/>
    <x v="134"/>
    <x v="134"/>
    <s v="E56000026"/>
    <s v="Humber and North Yorkshire"/>
    <s v="bcs_yes"/>
    <n v="138"/>
    <n v="0.91303999999999996"/>
  </r>
  <r>
    <s v="NAoPri"/>
    <n v="2018"/>
    <s v="Q4"/>
    <s v="Q4-2018"/>
    <x v="134"/>
    <x v="134"/>
    <s v="E56000026"/>
    <s v="Humber and North Yorkshire"/>
    <s v="bcs_yes"/>
    <n v="143"/>
    <n v="0.90908999999999995"/>
  </r>
  <r>
    <s v="NAoPri"/>
    <n v="2019"/>
    <s v="Q1"/>
    <s v="Q1-2019"/>
    <x v="134"/>
    <x v="134"/>
    <s v="E56000026"/>
    <s v="Humber and North Yorkshire"/>
    <s v="bcs_yes"/>
    <n v="132"/>
    <n v="0.88636000000000004"/>
  </r>
  <r>
    <s v="NAoPri"/>
    <n v="2019"/>
    <s v="Q2"/>
    <s v="Q2-2019"/>
    <x v="134"/>
    <x v="134"/>
    <s v="E56000026"/>
    <s v="Humber and North Yorkshire"/>
    <s v="bcs_yes"/>
    <n v="132"/>
    <n v="0.87121000000000004"/>
  </r>
  <r>
    <s v="NAoPri"/>
    <n v="2019"/>
    <s v="Q3"/>
    <s v="Q3-2019"/>
    <x v="134"/>
    <x v="134"/>
    <s v="E56000026"/>
    <s v="Humber and North Yorkshire"/>
    <s v="bcs_yes"/>
    <n v="143"/>
    <n v="0.89510000000000001"/>
  </r>
  <r>
    <s v="NAoPri"/>
    <n v="2019"/>
    <s v="Q4"/>
    <s v="Q4-2019"/>
    <x v="134"/>
    <x v="134"/>
    <s v="E56000026"/>
    <s v="Humber and North Yorkshire"/>
    <s v="bcs_yes"/>
    <n v="106"/>
    <n v="0.89622999999999997"/>
  </r>
  <r>
    <s v="NAoPri"/>
    <n v="2020"/>
    <s v="Q1"/>
    <s v="Q1-2020"/>
    <x v="134"/>
    <x v="134"/>
    <s v="E56000026"/>
    <s v="Humber and North Yorkshire"/>
    <s v="bcs_yes"/>
    <n v="136"/>
    <n v="0.90441000000000005"/>
  </r>
  <r>
    <s v="NAoPri"/>
    <n v="2020"/>
    <s v="Q2"/>
    <s v="Q2-2020"/>
    <x v="134"/>
    <x v="134"/>
    <s v="E56000026"/>
    <s v="Humber and North Yorkshire"/>
    <s v="bcs_yes"/>
    <n v="69"/>
    <n v="0.78261000000000003"/>
  </r>
  <r>
    <s v="NAoPri"/>
    <n v="2020"/>
    <s v="Q3"/>
    <s v="Q3-2020"/>
    <x v="134"/>
    <x v="134"/>
    <s v="E56000026"/>
    <s v="Humber and North Yorkshire"/>
    <s v="bcs_yes"/>
    <n v="101"/>
    <n v="0.84157999999999999"/>
  </r>
  <r>
    <s v="NAoPri"/>
    <n v="2020"/>
    <s v="Q4"/>
    <s v="Q4-2020"/>
    <x v="134"/>
    <x v="134"/>
    <s v="E56000026"/>
    <s v="Humber and North Yorkshire"/>
    <s v="bcs_yes"/>
    <n v="134"/>
    <n v="0.87312999999999996"/>
  </r>
  <r>
    <s v="NAoPri"/>
    <n v="2021"/>
    <s v="Q1"/>
    <s v="Q1-2021"/>
    <x v="134"/>
    <x v="134"/>
    <s v="E56000026"/>
    <s v="Humber and North Yorkshire"/>
    <s v="bcs_yes"/>
    <n v="132"/>
    <n v="0.85606000000000004"/>
  </r>
  <r>
    <s v="NAoPri"/>
    <n v="2021"/>
    <s v="Q2"/>
    <s v="Q2-2021"/>
    <x v="134"/>
    <x v="134"/>
    <s v="E56000026"/>
    <s v="Humber and North Yorkshire"/>
    <s v="bcs_yes"/>
    <n v="161"/>
    <n v="0.79503000000000001"/>
  </r>
  <r>
    <s v="NAoPri"/>
    <n v="2021"/>
    <s v="Q3"/>
    <s v="Q3-2021"/>
    <x v="134"/>
    <x v="134"/>
    <s v="E56000026"/>
    <s v="Humber and North Yorkshire"/>
    <s v="bcs_yes"/>
    <n v="138"/>
    <n v="0.89129999999999998"/>
  </r>
  <r>
    <s v="NAoPri"/>
    <n v="2021"/>
    <s v="Q4"/>
    <s v="Q4-2021"/>
    <x v="134"/>
    <x v="134"/>
    <s v="E56000026"/>
    <s v="Humber and North Yorkshire"/>
    <s v="bcs_yes"/>
    <n v="125"/>
    <n v="0.91200000000000003"/>
  </r>
  <r>
    <s v="NAoPri"/>
    <n v="2022"/>
    <s v="Q1"/>
    <s v="Q1-2022"/>
    <x v="134"/>
    <x v="134"/>
    <s v="E56000026"/>
    <s v="Humber and North Yorkshire"/>
    <s v="bcs_yes"/>
    <n v="144"/>
    <n v="0.86806000000000005"/>
  </r>
  <r>
    <s v="NAoPri"/>
    <n v="2022"/>
    <s v="Q2"/>
    <s v="Q2-2022"/>
    <x v="134"/>
    <x v="134"/>
    <s v="E56000026"/>
    <s v="Humber and North Yorkshire"/>
    <s v="bcs_yes"/>
    <n v="159"/>
    <n v="0.89307999999999998"/>
  </r>
  <r>
    <s v="NAoPri"/>
    <n v="2022"/>
    <s v="Q3"/>
    <s v="Q3-2022"/>
    <x v="134"/>
    <x v="134"/>
    <s v="E56000026"/>
    <s v="Humber and North Yorkshire"/>
    <s v="bcs_yes"/>
    <n v="137"/>
    <n v="0.92701"/>
  </r>
  <r>
    <s v="NAoPri"/>
    <n v="2022"/>
    <s v="Q4"/>
    <s v="Q4-2022"/>
    <x v="134"/>
    <x v="134"/>
    <s v="E56000026"/>
    <s v="Humber and North Yorkshire"/>
    <s v="bcs_yes"/>
    <n v="137"/>
    <n v="0.90510999999999997"/>
  </r>
  <r>
    <s v="NAoPri"/>
    <n v="2023"/>
    <s v="Q1"/>
    <s v="Q1-2023"/>
    <x v="134"/>
    <x v="134"/>
    <s v="E56000026"/>
    <s v="Humber and North Yorkshire"/>
    <s v="bcs_yes"/>
    <n v="143"/>
    <n v="0.90210000000000001"/>
  </r>
  <r>
    <s v="NAoPri"/>
    <n v="2018"/>
    <s v="Q1"/>
    <s v="Q1-2018"/>
    <x v="0"/>
    <x v="0"/>
    <s v="E56000030"/>
    <s v="West Yorkshire and Harrogate"/>
    <s v="cns_yes"/>
    <n v="30"/>
    <n v="0.76666999999999996"/>
  </r>
  <r>
    <s v="NAoPri"/>
    <n v="2018"/>
    <s v="Q2"/>
    <s v="Q2-2018"/>
    <x v="0"/>
    <x v="0"/>
    <s v="E56000030"/>
    <s v="West Yorkshire and Harrogate"/>
    <s v="cns_yes"/>
    <n v="37"/>
    <n v="0.91891999999999996"/>
  </r>
  <r>
    <s v="NAoPri"/>
    <n v="2018"/>
    <s v="Q3"/>
    <s v="Q3-2018"/>
    <x v="0"/>
    <x v="0"/>
    <s v="E56000030"/>
    <s v="West Yorkshire and Harrogate"/>
    <s v="cns_yes"/>
    <n v="30"/>
    <n v="0.83333000000000002"/>
  </r>
  <r>
    <s v="NAoPri"/>
    <n v="2018"/>
    <s v="Q4"/>
    <s v="Q4-2018"/>
    <x v="0"/>
    <x v="0"/>
    <s v="E56000030"/>
    <s v="West Yorkshire and Harrogate"/>
    <s v="cns_yes"/>
    <n v="28"/>
    <n v="0.89285999999999999"/>
  </r>
  <r>
    <s v="NAoPri"/>
    <n v="2019"/>
    <s v="Q1"/>
    <s v="Q1-2019"/>
    <x v="0"/>
    <x v="0"/>
    <s v="E56000030"/>
    <s v="West Yorkshire and Harrogate"/>
    <s v="cns_yes"/>
    <n v="34"/>
    <n v="0.91176000000000001"/>
  </r>
  <r>
    <s v="NAoPri"/>
    <n v="2019"/>
    <s v="Q2"/>
    <s v="Q2-2019"/>
    <x v="0"/>
    <x v="0"/>
    <s v="E56000030"/>
    <s v="West Yorkshire and Harrogate"/>
    <s v="cns_yes"/>
    <n v="28"/>
    <n v="0.96428999999999998"/>
  </r>
  <r>
    <s v="NAoPri"/>
    <n v="2019"/>
    <s v="Q3"/>
    <s v="Q3-2019"/>
    <x v="0"/>
    <x v="0"/>
    <s v="E56000030"/>
    <s v="West Yorkshire and Harrogate"/>
    <s v="cns_yes"/>
    <n v="36"/>
    <n v="0.88888999999999996"/>
  </r>
  <r>
    <s v="NAoPri"/>
    <n v="2019"/>
    <s v="Q4"/>
    <s v="Q4-2019"/>
    <x v="0"/>
    <x v="0"/>
    <s v="E56000030"/>
    <s v="West Yorkshire and Harrogate"/>
    <s v="cns_yes"/>
    <n v="29"/>
    <n v="0.89654999999999996"/>
  </r>
  <r>
    <s v="NAoPri"/>
    <n v="2020"/>
    <s v="Q1"/>
    <s v="Q1-2020"/>
    <x v="0"/>
    <x v="0"/>
    <s v="E56000030"/>
    <s v="West Yorkshire and Harrogate"/>
    <s v="cns_yes"/>
    <n v="36"/>
    <n v="0.80556000000000005"/>
  </r>
  <r>
    <s v="NAoPri"/>
    <n v="2020"/>
    <s v="Q2"/>
    <s v="Q2-2020"/>
    <x v="0"/>
    <x v="0"/>
    <s v="E56000030"/>
    <s v="West Yorkshire and Harrogate"/>
    <s v="cns_yes"/>
    <n v="26"/>
    <n v="0.92308000000000001"/>
  </r>
  <r>
    <s v="NAoPri"/>
    <n v="2020"/>
    <s v="Q3"/>
    <s v="Q3-2020"/>
    <x v="0"/>
    <x v="0"/>
    <s v="E56000030"/>
    <s v="West Yorkshire and Harrogate"/>
    <s v="cns_yes"/>
    <n v="36"/>
    <n v="1"/>
  </r>
  <r>
    <s v="NAoPri"/>
    <n v="2020"/>
    <s v="Q4"/>
    <s v="Q4-2020"/>
    <x v="0"/>
    <x v="0"/>
    <s v="E56000030"/>
    <s v="West Yorkshire and Harrogate"/>
    <s v="cns_yes"/>
    <n v="31"/>
    <n v="0.93547999999999998"/>
  </r>
  <r>
    <s v="NAoPri"/>
    <n v="2021"/>
    <s v="Q1"/>
    <s v="Q1-2021"/>
    <x v="0"/>
    <x v="0"/>
    <s v="E56000030"/>
    <s v="West Yorkshire and Harrogate"/>
    <s v="cns_yes"/>
    <n v="42"/>
    <n v="0.90476000000000001"/>
  </r>
  <r>
    <s v="NAoPri"/>
    <n v="2021"/>
    <s v="Q2"/>
    <s v="Q2-2021"/>
    <x v="0"/>
    <x v="0"/>
    <s v="E56000030"/>
    <s v="West Yorkshire and Harrogate"/>
    <s v="cns_yes"/>
    <n v="38"/>
    <n v="0.97367999999999999"/>
  </r>
  <r>
    <s v="NAoPri"/>
    <n v="2021"/>
    <s v="Q3"/>
    <s v="Q3-2021"/>
    <x v="0"/>
    <x v="0"/>
    <s v="E56000030"/>
    <s v="West Yorkshire and Harrogate"/>
    <s v="cns_yes"/>
    <n v="24"/>
    <n v="0.95833000000000002"/>
  </r>
  <r>
    <s v="NAoPri"/>
    <n v="2021"/>
    <s v="Q4"/>
    <s v="Q4-2021"/>
    <x v="0"/>
    <x v="0"/>
    <s v="E56000030"/>
    <s v="West Yorkshire and Harrogate"/>
    <s v="cns_yes"/>
    <n v="28"/>
    <n v="0.92857000000000001"/>
  </r>
  <r>
    <s v="NAoPri"/>
    <n v="2022"/>
    <s v="Q1"/>
    <s v="Q1-2022"/>
    <x v="0"/>
    <x v="0"/>
    <s v="E56000030"/>
    <s v="West Yorkshire and Harrogate"/>
    <s v="cns_yes"/>
    <n v="35"/>
    <n v="0.97143000000000002"/>
  </r>
  <r>
    <s v="NAoPri"/>
    <n v="2022"/>
    <s v="Q2"/>
    <s v="Q2-2022"/>
    <x v="0"/>
    <x v="0"/>
    <s v="E56000030"/>
    <s v="West Yorkshire and Harrogate"/>
    <s v="cns_yes"/>
    <n v="42"/>
    <n v="0.90476000000000001"/>
  </r>
  <r>
    <s v="NAoPri"/>
    <n v="2022"/>
    <s v="Q3"/>
    <s v="Q3-2022"/>
    <x v="0"/>
    <x v="0"/>
    <s v="E56000030"/>
    <s v="West Yorkshire and Harrogate"/>
    <s v="cns_yes"/>
    <n v="42"/>
    <n v="0.83333000000000002"/>
  </r>
  <r>
    <s v="NAoPri"/>
    <n v="2022"/>
    <s v="Q4"/>
    <s v="Q4-2022"/>
    <x v="0"/>
    <x v="0"/>
    <s v="E56000030"/>
    <s v="West Yorkshire and Harrogate"/>
    <s v="cns_yes"/>
    <n v="29"/>
    <n v="0.86207"/>
  </r>
  <r>
    <s v="NAoPri"/>
    <n v="2023"/>
    <s v="Q1"/>
    <s v="Q1-2023"/>
    <x v="0"/>
    <x v="0"/>
    <s v="E56000030"/>
    <s v="West Yorkshire and Harrogate"/>
    <s v="cns_yes"/>
    <n v="36"/>
    <n v="0.77778000000000003"/>
  </r>
  <r>
    <s v="NAoPri"/>
    <n v="2018"/>
    <s v="Q1"/>
    <s v="Q1-2018"/>
    <x v="1"/>
    <x v="1"/>
    <s v="E56000012"/>
    <s v="Surrey and Sussex"/>
    <s v="cns_yes"/>
    <n v="48"/>
    <n v="0.625"/>
  </r>
  <r>
    <s v="NAoPri"/>
    <n v="2018"/>
    <s v="Q2"/>
    <s v="Q2-2018"/>
    <x v="1"/>
    <x v="1"/>
    <s v="E56000012"/>
    <s v="Surrey and Sussex"/>
    <s v="cns_yes"/>
    <n v="80"/>
    <n v="0.6875"/>
  </r>
  <r>
    <s v="NAoPri"/>
    <n v="2018"/>
    <s v="Q3"/>
    <s v="Q3-2018"/>
    <x v="1"/>
    <x v="1"/>
    <s v="E56000012"/>
    <s v="Surrey and Sussex"/>
    <s v="cns_yes"/>
    <n v="66"/>
    <n v="0.72726999999999997"/>
  </r>
  <r>
    <s v="NAoPri"/>
    <n v="2018"/>
    <s v="Q4"/>
    <s v="Q4-2018"/>
    <x v="1"/>
    <x v="1"/>
    <s v="E56000012"/>
    <s v="Surrey and Sussex"/>
    <s v="cns_yes"/>
    <n v="70"/>
    <n v="0.88571"/>
  </r>
  <r>
    <s v="NAoPri"/>
    <n v="2019"/>
    <s v="Q1"/>
    <s v="Q1-2019"/>
    <x v="1"/>
    <x v="1"/>
    <s v="E56000012"/>
    <s v="Surrey and Sussex"/>
    <s v="cns_yes"/>
    <n v="72"/>
    <n v="0.56943999999999995"/>
  </r>
  <r>
    <s v="NAoPri"/>
    <n v="2019"/>
    <s v="Q2"/>
    <s v="Q2-2019"/>
    <x v="1"/>
    <x v="1"/>
    <s v="E56000012"/>
    <s v="Surrey and Sussex"/>
    <s v="cns_yes"/>
    <n v="80"/>
    <n v="0.67500000000000004"/>
  </r>
  <r>
    <s v="NAoPri"/>
    <n v="2019"/>
    <s v="Q3"/>
    <s v="Q3-2019"/>
    <x v="1"/>
    <x v="1"/>
    <s v="E56000012"/>
    <s v="Surrey and Sussex"/>
    <s v="cns_yes"/>
    <n v="80"/>
    <n v="0.67500000000000004"/>
  </r>
  <r>
    <s v="NAoPri"/>
    <n v="2019"/>
    <s v="Q4"/>
    <s v="Q4-2019"/>
    <x v="1"/>
    <x v="1"/>
    <s v="E56000012"/>
    <s v="Surrey and Sussex"/>
    <s v="cns_yes"/>
    <n v="48"/>
    <n v="0.77083000000000002"/>
  </r>
  <r>
    <s v="NAoPri"/>
    <n v="2020"/>
    <s v="Q1"/>
    <s v="Q1-2020"/>
    <x v="1"/>
    <x v="1"/>
    <s v="E56000012"/>
    <s v="Surrey and Sussex"/>
    <s v="cns_yes"/>
    <n v="80"/>
    <n v="0.71250000000000002"/>
  </r>
  <r>
    <s v="NAoPri"/>
    <n v="2020"/>
    <s v="Q2"/>
    <s v="Q2-2020"/>
    <x v="1"/>
    <x v="1"/>
    <s v="E56000012"/>
    <s v="Surrey and Sussex"/>
    <s v="cns_yes"/>
    <n v="47"/>
    <n v="0.61702000000000001"/>
  </r>
  <r>
    <s v="NAoPri"/>
    <n v="2020"/>
    <s v="Q3"/>
    <s v="Q3-2020"/>
    <x v="1"/>
    <x v="1"/>
    <s v="E56000012"/>
    <s v="Surrey and Sussex"/>
    <s v="cns_yes"/>
    <n v="58"/>
    <n v="0.74138000000000004"/>
  </r>
  <r>
    <s v="NAoPri"/>
    <n v="2020"/>
    <s v="Q4"/>
    <s v="Q4-2020"/>
    <x v="1"/>
    <x v="1"/>
    <s v="E56000012"/>
    <s v="Surrey and Sussex"/>
    <s v="cns_yes"/>
    <n v="81"/>
    <n v="0.76543000000000005"/>
  </r>
  <r>
    <s v="NAoPri"/>
    <n v="2021"/>
    <s v="Q1"/>
    <s v="Q1-2021"/>
    <x v="1"/>
    <x v="1"/>
    <s v="E56000012"/>
    <s v="Surrey and Sussex"/>
    <s v="cns_yes"/>
    <n v="55"/>
    <n v="0.81818000000000002"/>
  </r>
  <r>
    <s v="NAoPri"/>
    <n v="2021"/>
    <s v="Q2"/>
    <s v="Q2-2021"/>
    <x v="1"/>
    <x v="1"/>
    <s v="E56000012"/>
    <s v="Surrey and Sussex"/>
    <s v="cns_yes"/>
    <n v="57"/>
    <n v="0.84211000000000003"/>
  </r>
  <r>
    <s v="NAoPri"/>
    <n v="2021"/>
    <s v="Q3"/>
    <s v="Q3-2021"/>
    <x v="1"/>
    <x v="1"/>
    <s v="E56000012"/>
    <s v="Surrey and Sussex"/>
    <s v="cns_yes"/>
    <n v="91"/>
    <n v="0.85714000000000001"/>
  </r>
  <r>
    <s v="NAoPri"/>
    <n v="2021"/>
    <s v="Q4"/>
    <s v="Q4-2021"/>
    <x v="1"/>
    <x v="1"/>
    <s v="E56000012"/>
    <s v="Surrey and Sussex"/>
    <s v="cns_yes"/>
    <n v="70"/>
    <n v="0.84286000000000005"/>
  </r>
  <r>
    <s v="NAoPri"/>
    <n v="2022"/>
    <s v="Q1"/>
    <s v="Q1-2022"/>
    <x v="1"/>
    <x v="1"/>
    <s v="E56000012"/>
    <s v="Surrey and Sussex"/>
    <s v="cns_yes"/>
    <n v="63"/>
    <n v="0.87302000000000002"/>
  </r>
  <r>
    <s v="NAoPri"/>
    <n v="2022"/>
    <s v="Q2"/>
    <s v="Q2-2022"/>
    <x v="1"/>
    <x v="1"/>
    <s v="E56000012"/>
    <s v="Surrey and Sussex"/>
    <s v="cns_yes"/>
    <n v="65"/>
    <n v="0.92308000000000001"/>
  </r>
  <r>
    <s v="NAoPri"/>
    <n v="2022"/>
    <s v="Q3"/>
    <s v="Q3-2022"/>
    <x v="1"/>
    <x v="1"/>
    <s v="E56000012"/>
    <s v="Surrey and Sussex"/>
    <s v="cns_yes"/>
    <n v="89"/>
    <n v="0.94381999999999999"/>
  </r>
  <r>
    <s v="NAoPri"/>
    <n v="2022"/>
    <s v="Q4"/>
    <s v="Q4-2022"/>
    <x v="1"/>
    <x v="1"/>
    <s v="E56000012"/>
    <s v="Surrey and Sussex"/>
    <s v="cns_yes"/>
    <n v="78"/>
    <n v="0.80769000000000002"/>
  </r>
  <r>
    <s v="NAoPri"/>
    <n v="2023"/>
    <s v="Q1"/>
    <s v="Q1-2023"/>
    <x v="1"/>
    <x v="1"/>
    <s v="E56000012"/>
    <s v="Surrey and Sussex"/>
    <s v="cns_yes"/>
    <n v="92"/>
    <n v="0.79347999999999996"/>
  </r>
  <r>
    <s v="NAoPri"/>
    <n v="2018"/>
    <s v="Q1"/>
    <s v="Q1-2018"/>
    <x v="2"/>
    <x v="2"/>
    <s v="E56000028"/>
    <s v="North East London"/>
    <s v="cns_yes"/>
    <n v="108"/>
    <n v="0.59258999999999995"/>
  </r>
  <r>
    <s v="NAoPri"/>
    <n v="2018"/>
    <s v="Q2"/>
    <s v="Q2-2018"/>
    <x v="2"/>
    <x v="2"/>
    <s v="E56000028"/>
    <s v="North East London"/>
    <s v="cns_yes"/>
    <n v="137"/>
    <n v="0.56203999999999998"/>
  </r>
  <r>
    <s v="NAoPri"/>
    <n v="2018"/>
    <s v="Q3"/>
    <s v="Q3-2018"/>
    <x v="2"/>
    <x v="2"/>
    <s v="E56000028"/>
    <s v="North East London"/>
    <s v="cns_yes"/>
    <n v="133"/>
    <n v="0.57142999999999999"/>
  </r>
  <r>
    <s v="NAoPri"/>
    <n v="2018"/>
    <s v="Q4"/>
    <s v="Q4-2018"/>
    <x v="2"/>
    <x v="2"/>
    <s v="E56000028"/>
    <s v="North East London"/>
    <s v="cns_yes"/>
    <n v="123"/>
    <n v="0.70731999999999995"/>
  </r>
  <r>
    <s v="NAoPri"/>
    <n v="2019"/>
    <s v="Q1"/>
    <s v="Q1-2019"/>
    <x v="2"/>
    <x v="2"/>
    <s v="E56000028"/>
    <s v="North East London"/>
    <s v="cns_yes"/>
    <n v="102"/>
    <n v="0.70587999999999995"/>
  </r>
  <r>
    <s v="NAoPri"/>
    <n v="2019"/>
    <s v="Q2"/>
    <s v="Q2-2019"/>
    <x v="2"/>
    <x v="2"/>
    <s v="E56000028"/>
    <s v="North East London"/>
    <s v="cns_yes"/>
    <n v="121"/>
    <n v="0.75207000000000002"/>
  </r>
  <r>
    <s v="NAoPri"/>
    <n v="2019"/>
    <s v="Q3"/>
    <s v="Q3-2019"/>
    <x v="2"/>
    <x v="2"/>
    <s v="E56000028"/>
    <s v="North East London"/>
    <s v="cns_yes"/>
    <n v="122"/>
    <n v="0.72131000000000001"/>
  </r>
  <r>
    <s v="NAoPri"/>
    <n v="2019"/>
    <s v="Q4"/>
    <s v="Q4-2019"/>
    <x v="2"/>
    <x v="2"/>
    <s v="E56000028"/>
    <s v="North East London"/>
    <s v="cns_yes"/>
    <n v="127"/>
    <n v="0.77164999999999995"/>
  </r>
  <r>
    <s v="NAoPri"/>
    <n v="2020"/>
    <s v="Q1"/>
    <s v="Q1-2020"/>
    <x v="2"/>
    <x v="2"/>
    <s v="E56000028"/>
    <s v="North East London"/>
    <s v="cns_yes"/>
    <n v="136"/>
    <n v="0.74265000000000003"/>
  </r>
  <r>
    <s v="NAoPri"/>
    <n v="2020"/>
    <s v="Q2"/>
    <s v="Q2-2020"/>
    <x v="2"/>
    <x v="2"/>
    <s v="E56000028"/>
    <s v="North East London"/>
    <s v="cns_yes"/>
    <n v="39"/>
    <n v="0.51282000000000005"/>
  </r>
  <r>
    <s v="NAoPri"/>
    <n v="2020"/>
    <s v="Q3"/>
    <s v="Q3-2020"/>
    <x v="2"/>
    <x v="2"/>
    <s v="E56000028"/>
    <s v="North East London"/>
    <s v="cns_yes"/>
    <n v="98"/>
    <n v="0.79591999999999996"/>
  </r>
  <r>
    <s v="NAoPri"/>
    <n v="2020"/>
    <s v="Q4"/>
    <s v="Q4-2020"/>
    <x v="2"/>
    <x v="2"/>
    <s v="E56000028"/>
    <s v="North East London"/>
    <s v="cns_yes"/>
    <n v="130"/>
    <n v="0.83077000000000001"/>
  </r>
  <r>
    <s v="NAoPri"/>
    <n v="2021"/>
    <s v="Q1"/>
    <s v="Q1-2021"/>
    <x v="2"/>
    <x v="2"/>
    <s v="E56000028"/>
    <s v="North East London"/>
    <s v="cns_yes"/>
    <n v="116"/>
    <n v="0.86207"/>
  </r>
  <r>
    <s v="NAoPri"/>
    <n v="2021"/>
    <s v="Q2"/>
    <s v="Q2-2021"/>
    <x v="2"/>
    <x v="2"/>
    <s v="E56000028"/>
    <s v="North East London"/>
    <s v="cns_yes"/>
    <n v="121"/>
    <n v="0.88429999999999997"/>
  </r>
  <r>
    <s v="NAoPri"/>
    <n v="2021"/>
    <s v="Q3"/>
    <s v="Q3-2021"/>
    <x v="2"/>
    <x v="2"/>
    <s v="E56000028"/>
    <s v="North East London"/>
    <s v="cns_yes"/>
    <n v="113"/>
    <n v="0.76990999999999998"/>
  </r>
  <r>
    <s v="NAoPri"/>
    <n v="2021"/>
    <s v="Q4"/>
    <s v="Q4-2021"/>
    <x v="2"/>
    <x v="2"/>
    <s v="E56000028"/>
    <s v="North East London"/>
    <s v="cns_yes"/>
    <n v="129"/>
    <n v="0.85270999999999997"/>
  </r>
  <r>
    <s v="NAoPri"/>
    <n v="2022"/>
    <s v="Q1"/>
    <s v="Q1-2022"/>
    <x v="2"/>
    <x v="2"/>
    <s v="E56000028"/>
    <s v="North East London"/>
    <s v="cns_yes"/>
    <n v="121"/>
    <n v="0.84297999999999995"/>
  </r>
  <r>
    <s v="NAoPri"/>
    <n v="2022"/>
    <s v="Q2"/>
    <s v="Q2-2022"/>
    <x v="2"/>
    <x v="2"/>
    <s v="E56000028"/>
    <s v="North East London"/>
    <s v="cns_yes"/>
    <n v="108"/>
    <n v="0.86111000000000004"/>
  </r>
  <r>
    <s v="NAoPri"/>
    <n v="2022"/>
    <s v="Q3"/>
    <s v="Q3-2022"/>
    <x v="2"/>
    <x v="2"/>
    <s v="E56000028"/>
    <s v="North East London"/>
    <s v="cns_yes"/>
    <n v="133"/>
    <n v="0.75939999999999996"/>
  </r>
  <r>
    <s v="NAoPri"/>
    <n v="2022"/>
    <s v="Q4"/>
    <s v="Q4-2022"/>
    <x v="2"/>
    <x v="2"/>
    <s v="E56000028"/>
    <s v="North East London"/>
    <s v="cns_yes"/>
    <n v="120"/>
    <n v="0.81667000000000001"/>
  </r>
  <r>
    <s v="NAoPri"/>
    <n v="2023"/>
    <s v="Q1"/>
    <s v="Q1-2023"/>
    <x v="2"/>
    <x v="2"/>
    <s v="E56000028"/>
    <s v="North East London"/>
    <s v="cns_yes"/>
    <n v="125"/>
    <n v="0.78400000000000003"/>
  </r>
  <r>
    <s v="NAoPri"/>
    <n v="2018"/>
    <s v="Q1"/>
    <s v="Q1-2018"/>
    <x v="3"/>
    <x v="3"/>
    <s v="E56000025"/>
    <s v="South Yorkshire and Bassetlaw"/>
    <s v="cns_yes"/>
    <n v="50"/>
    <n v="0.94"/>
  </r>
  <r>
    <s v="NAoPri"/>
    <n v="2018"/>
    <s v="Q2"/>
    <s v="Q2-2018"/>
    <x v="3"/>
    <x v="3"/>
    <s v="E56000025"/>
    <s v="South Yorkshire and Bassetlaw"/>
    <s v="cns_yes"/>
    <n v="59"/>
    <n v="0.96609999999999996"/>
  </r>
  <r>
    <s v="NAoPri"/>
    <n v="2018"/>
    <s v="Q3"/>
    <s v="Q3-2018"/>
    <x v="3"/>
    <x v="3"/>
    <s v="E56000025"/>
    <s v="South Yorkshire and Bassetlaw"/>
    <s v="cns_yes"/>
    <n v="47"/>
    <n v="0.85106000000000004"/>
  </r>
  <r>
    <s v="NAoPri"/>
    <n v="2018"/>
    <s v="Q4"/>
    <s v="Q4-2018"/>
    <x v="3"/>
    <x v="3"/>
    <s v="E56000025"/>
    <s v="South Yorkshire and Bassetlaw"/>
    <s v="cns_yes"/>
    <n v="59"/>
    <n v="0.94915000000000005"/>
  </r>
  <r>
    <s v="NAoPri"/>
    <n v="2019"/>
    <s v="Q1"/>
    <s v="Q1-2019"/>
    <x v="3"/>
    <x v="3"/>
    <s v="E56000025"/>
    <s v="South Yorkshire and Bassetlaw"/>
    <s v="cns_yes"/>
    <n v="52"/>
    <n v="0.94230999999999998"/>
  </r>
  <r>
    <s v="NAoPri"/>
    <n v="2019"/>
    <s v="Q2"/>
    <s v="Q2-2019"/>
    <x v="3"/>
    <x v="3"/>
    <s v="E56000025"/>
    <s v="South Yorkshire and Bassetlaw"/>
    <s v="cns_yes"/>
    <n v="38"/>
    <n v="1"/>
  </r>
  <r>
    <s v="NAoPri"/>
    <n v="2019"/>
    <s v="Q3"/>
    <s v="Q3-2019"/>
    <x v="3"/>
    <x v="3"/>
    <s v="E56000025"/>
    <s v="South Yorkshire and Bassetlaw"/>
    <s v="cns_yes"/>
    <n v="54"/>
    <n v="0.96296000000000004"/>
  </r>
  <r>
    <s v="NAoPri"/>
    <n v="2019"/>
    <s v="Q4"/>
    <s v="Q4-2019"/>
    <x v="3"/>
    <x v="3"/>
    <s v="E56000025"/>
    <s v="South Yorkshire and Bassetlaw"/>
    <s v="cns_yes"/>
    <n v="43"/>
    <n v="0.93023"/>
  </r>
  <r>
    <s v="NAoPri"/>
    <n v="2020"/>
    <s v="Q1"/>
    <s v="Q1-2020"/>
    <x v="3"/>
    <x v="3"/>
    <s v="E56000025"/>
    <s v="South Yorkshire and Bassetlaw"/>
    <s v="cns_yes"/>
    <n v="68"/>
    <n v="0.88234999999999997"/>
  </r>
  <r>
    <s v="NAoPri"/>
    <n v="2020"/>
    <s v="Q2"/>
    <s v="Q2-2020"/>
    <x v="3"/>
    <x v="3"/>
    <s v="E56000025"/>
    <s v="South Yorkshire and Bassetlaw"/>
    <s v="cns_yes"/>
    <n v="42"/>
    <n v="0.92857000000000001"/>
  </r>
  <r>
    <s v="NAoPri"/>
    <n v="2020"/>
    <s v="Q3"/>
    <s v="Q3-2020"/>
    <x v="3"/>
    <x v="3"/>
    <s v="E56000025"/>
    <s v="South Yorkshire and Bassetlaw"/>
    <s v="cns_yes"/>
    <n v="37"/>
    <n v="0.86485999999999996"/>
  </r>
  <r>
    <s v="NAoPri"/>
    <n v="2020"/>
    <s v="Q4"/>
    <s v="Q4-2020"/>
    <x v="3"/>
    <x v="3"/>
    <s v="E56000025"/>
    <s v="South Yorkshire and Bassetlaw"/>
    <s v="cns_yes"/>
    <n v="41"/>
    <n v="1"/>
  </r>
  <r>
    <s v="NAoPri"/>
    <n v="2021"/>
    <s v="Q1"/>
    <s v="Q1-2021"/>
    <x v="3"/>
    <x v="3"/>
    <s v="E56000025"/>
    <s v="South Yorkshire and Bassetlaw"/>
    <s v="cns_yes"/>
    <n v="58"/>
    <n v="1"/>
  </r>
  <r>
    <s v="NAoPri"/>
    <n v="2021"/>
    <s v="Q2"/>
    <s v="Q2-2021"/>
    <x v="3"/>
    <x v="3"/>
    <s v="E56000025"/>
    <s v="South Yorkshire and Bassetlaw"/>
    <s v="cns_yes"/>
    <n v="51"/>
    <n v="0.96077999999999997"/>
  </r>
  <r>
    <s v="NAoPri"/>
    <n v="2021"/>
    <s v="Q3"/>
    <s v="Q3-2021"/>
    <x v="3"/>
    <x v="3"/>
    <s v="E56000025"/>
    <s v="South Yorkshire and Bassetlaw"/>
    <s v="cns_yes"/>
    <n v="58"/>
    <n v="0.87931000000000004"/>
  </r>
  <r>
    <s v="NAoPri"/>
    <n v="2021"/>
    <s v="Q4"/>
    <s v="Q4-2021"/>
    <x v="3"/>
    <x v="3"/>
    <s v="E56000025"/>
    <s v="South Yorkshire and Bassetlaw"/>
    <s v="cns_yes"/>
    <n v="61"/>
    <n v="0.91803000000000001"/>
  </r>
  <r>
    <s v="NAoPri"/>
    <n v="2022"/>
    <s v="Q1"/>
    <s v="Q1-2022"/>
    <x v="3"/>
    <x v="3"/>
    <s v="E56000025"/>
    <s v="South Yorkshire and Bassetlaw"/>
    <s v="cns_yes"/>
    <n v="69"/>
    <n v="0.88405999999999996"/>
  </r>
  <r>
    <s v="NAoPri"/>
    <n v="2022"/>
    <s v="Q2"/>
    <s v="Q2-2022"/>
    <x v="3"/>
    <x v="3"/>
    <s v="E56000025"/>
    <s v="South Yorkshire and Bassetlaw"/>
    <s v="cns_yes"/>
    <n v="64"/>
    <n v="0.95311999999999997"/>
  </r>
  <r>
    <s v="NAoPri"/>
    <n v="2022"/>
    <s v="Q3"/>
    <s v="Q3-2022"/>
    <x v="3"/>
    <x v="3"/>
    <s v="E56000025"/>
    <s v="South Yorkshire and Bassetlaw"/>
    <s v="cns_yes"/>
    <n v="47"/>
    <n v="0.91488999999999998"/>
  </r>
  <r>
    <s v="NAoPri"/>
    <n v="2022"/>
    <s v="Q4"/>
    <s v="Q4-2022"/>
    <x v="3"/>
    <x v="3"/>
    <s v="E56000025"/>
    <s v="South Yorkshire and Bassetlaw"/>
    <s v="cns_yes"/>
    <n v="49"/>
    <n v="0.89795999999999998"/>
  </r>
  <r>
    <s v="NAoPri"/>
    <n v="2023"/>
    <s v="Q1"/>
    <s v="Q1-2023"/>
    <x v="3"/>
    <x v="3"/>
    <s v="E56000025"/>
    <s v="South Yorkshire and Bassetlaw"/>
    <s v="cns_yes"/>
    <n v="57"/>
    <n v="0.77193000000000001"/>
  </r>
  <r>
    <s v="NAoPri"/>
    <n v="2018"/>
    <s v="Q1"/>
    <s v="Q1-2018"/>
    <x v="4"/>
    <x v="4"/>
    <s v="E56000028"/>
    <s v="North East London"/>
    <s v="cns_yes"/>
    <n v="144"/>
    <n v="1.389E-2"/>
  </r>
  <r>
    <s v="NAoPri"/>
    <n v="2018"/>
    <s v="Q2"/>
    <s v="Q2-2018"/>
    <x v="4"/>
    <x v="4"/>
    <s v="E56000028"/>
    <s v="North East London"/>
    <s v="cns_yes"/>
    <n v="112"/>
    <n v="8.9300000000000004E-3"/>
  </r>
  <r>
    <s v="NAoPri"/>
    <n v="2018"/>
    <s v="Q3"/>
    <s v="Q3-2018"/>
    <x v="4"/>
    <x v="4"/>
    <s v="E56000028"/>
    <s v="North East London"/>
    <s v="cns_yes"/>
    <n v="88"/>
    <n v="2.273E-2"/>
  </r>
  <r>
    <s v="NAoPri"/>
    <n v="2018"/>
    <s v="Q4"/>
    <s v="Q4-2018"/>
    <x v="4"/>
    <x v="4"/>
    <s v="E56000028"/>
    <s v="North East London"/>
    <s v="cns_yes"/>
    <n v="78"/>
    <n v="6.4100000000000004E-2"/>
  </r>
  <r>
    <s v="NAoPri"/>
    <n v="2019"/>
    <s v="Q1"/>
    <s v="Q1-2019"/>
    <x v="4"/>
    <x v="4"/>
    <s v="E56000028"/>
    <s v="North East London"/>
    <s v="cns_yes"/>
    <n v="77"/>
    <n v="0"/>
  </r>
  <r>
    <s v="NAoPri"/>
    <n v="2019"/>
    <s v="Q2"/>
    <s v="Q2-2019"/>
    <x v="4"/>
    <x v="4"/>
    <s v="E56000028"/>
    <s v="North East London"/>
    <s v="cns_yes"/>
    <n v="88"/>
    <n v="9.0910000000000005E-2"/>
  </r>
  <r>
    <s v="NAoPri"/>
    <n v="2019"/>
    <s v="Q3"/>
    <s v="Q3-2019"/>
    <x v="4"/>
    <x v="4"/>
    <s v="E56000028"/>
    <s v="North East London"/>
    <s v="cns_yes"/>
    <n v="92"/>
    <n v="0.17391000000000001"/>
  </r>
  <r>
    <s v="NAoPri"/>
    <n v="2019"/>
    <s v="Q4"/>
    <s v="Q4-2019"/>
    <x v="4"/>
    <x v="4"/>
    <s v="E56000028"/>
    <s v="North East London"/>
    <s v="cns_yes"/>
    <n v="89"/>
    <n v="0.16854"/>
  </r>
  <r>
    <s v="NAoPri"/>
    <n v="2020"/>
    <s v="Q1"/>
    <s v="Q1-2020"/>
    <x v="4"/>
    <x v="4"/>
    <s v="E56000028"/>
    <s v="North East London"/>
    <s v="cns_yes"/>
    <n v="71"/>
    <n v="4.2250000000000003E-2"/>
  </r>
  <r>
    <s v="NAoPri"/>
    <n v="2020"/>
    <s v="Q2"/>
    <s v="Q2-2020"/>
    <x v="4"/>
    <x v="4"/>
    <s v="E56000028"/>
    <s v="North East London"/>
    <s v="cns_yes"/>
    <n v="55"/>
    <n v="5.4550000000000001E-2"/>
  </r>
  <r>
    <s v="NAoPri"/>
    <n v="2020"/>
    <s v="Q3"/>
    <s v="Q3-2020"/>
    <x v="4"/>
    <x v="4"/>
    <s v="E56000028"/>
    <s v="North East London"/>
    <s v="cns_yes"/>
    <n v="72"/>
    <n v="1.389E-2"/>
  </r>
  <r>
    <s v="NAoPri"/>
    <n v="2020"/>
    <s v="Q4"/>
    <s v="Q4-2020"/>
    <x v="4"/>
    <x v="4"/>
    <s v="E56000028"/>
    <s v="North East London"/>
    <s v="cns_yes"/>
    <n v="67"/>
    <n v="1.4930000000000001E-2"/>
  </r>
  <r>
    <s v="NAoPri"/>
    <n v="2021"/>
    <s v="Q1"/>
    <s v="Q1-2021"/>
    <x v="4"/>
    <x v="4"/>
    <s v="E56000028"/>
    <s v="North East London"/>
    <s v="cns_yes"/>
    <n v="66"/>
    <n v="1.515E-2"/>
  </r>
  <r>
    <s v="NAoPri"/>
    <n v="2021"/>
    <s v="Q2"/>
    <s v="Q2-2021"/>
    <x v="4"/>
    <x v="4"/>
    <s v="E56000028"/>
    <s v="North East London"/>
    <s v="cns_yes"/>
    <n v="71"/>
    <n v="0"/>
  </r>
  <r>
    <s v="NAoPri"/>
    <n v="2021"/>
    <s v="Q3"/>
    <s v="Q3-2021"/>
    <x v="4"/>
    <x v="4"/>
    <s v="E56000028"/>
    <s v="North East London"/>
    <s v="cns_yes"/>
    <n v="70"/>
    <n v="0"/>
  </r>
  <r>
    <s v="NAoPri"/>
    <n v="2021"/>
    <s v="Q4"/>
    <s v="Q4-2021"/>
    <x v="4"/>
    <x v="4"/>
    <s v="E56000028"/>
    <s v="North East London"/>
    <s v="cns_yes"/>
    <n v="80"/>
    <n v="1.2500000000000001E-2"/>
  </r>
  <r>
    <s v="NAoPri"/>
    <n v="2022"/>
    <s v="Q1"/>
    <s v="Q1-2022"/>
    <x v="4"/>
    <x v="4"/>
    <s v="E56000028"/>
    <s v="North East London"/>
    <s v="cns_yes"/>
    <n v="62"/>
    <n v="6.4519999999999994E-2"/>
  </r>
  <r>
    <s v="NAoPri"/>
    <n v="2022"/>
    <s v="Q2"/>
    <s v="Q2-2022"/>
    <x v="4"/>
    <x v="4"/>
    <s v="E56000028"/>
    <s v="North East London"/>
    <s v="cns_yes"/>
    <n v="63"/>
    <n v="0.12698000000000001"/>
  </r>
  <r>
    <s v="NAoPri"/>
    <n v="2022"/>
    <s v="Q3"/>
    <s v="Q3-2022"/>
    <x v="4"/>
    <x v="4"/>
    <s v="E56000028"/>
    <s v="North East London"/>
    <s v="cns_yes"/>
    <n v="101"/>
    <n v="0.10891000000000001"/>
  </r>
  <r>
    <s v="NAoPri"/>
    <n v="2022"/>
    <s v="Q4"/>
    <s v="Q4-2022"/>
    <x v="4"/>
    <x v="4"/>
    <s v="E56000028"/>
    <s v="North East London"/>
    <s v="cns_yes"/>
    <n v="88"/>
    <n v="0.21590999999999999"/>
  </r>
  <r>
    <s v="NAoPri"/>
    <n v="2023"/>
    <s v="Q1"/>
    <s v="Q1-2023"/>
    <x v="4"/>
    <x v="4"/>
    <s v="E56000028"/>
    <s v="North East London"/>
    <s v="cns_yes"/>
    <n v="116"/>
    <n v="0.65517000000000003"/>
  </r>
  <r>
    <s v="NAoPri"/>
    <n v="2018"/>
    <s v="Q1"/>
    <s v="Q1-2018"/>
    <x v="5"/>
    <x v="5"/>
    <s v="E56000035"/>
    <s v="East of England"/>
    <s v="cns_yes"/>
    <n v="167"/>
    <n v="0.74850000000000005"/>
  </r>
  <r>
    <s v="NAoPri"/>
    <n v="2018"/>
    <s v="Q2"/>
    <s v="Q2-2018"/>
    <x v="5"/>
    <x v="5"/>
    <s v="E56000035"/>
    <s v="East of England"/>
    <s v="cns_yes"/>
    <n v="165"/>
    <n v="0.76970000000000005"/>
  </r>
  <r>
    <s v="NAoPri"/>
    <n v="2018"/>
    <s v="Q3"/>
    <s v="Q3-2018"/>
    <x v="5"/>
    <x v="5"/>
    <s v="E56000035"/>
    <s v="East of England"/>
    <s v="cns_yes"/>
    <n v="178"/>
    <n v="0.70225000000000004"/>
  </r>
  <r>
    <s v="NAoPri"/>
    <n v="2018"/>
    <s v="Q4"/>
    <s v="Q4-2018"/>
    <x v="5"/>
    <x v="5"/>
    <s v="E56000035"/>
    <s v="East of England"/>
    <s v="cns_yes"/>
    <n v="168"/>
    <n v="0.79166999999999998"/>
  </r>
  <r>
    <s v="NAoPri"/>
    <n v="2019"/>
    <s v="Q1"/>
    <s v="Q1-2019"/>
    <x v="5"/>
    <x v="5"/>
    <s v="E56000035"/>
    <s v="East of England"/>
    <s v="cns_yes"/>
    <n v="144"/>
    <n v="0.74306000000000005"/>
  </r>
  <r>
    <s v="NAoPri"/>
    <n v="2019"/>
    <s v="Q2"/>
    <s v="Q2-2019"/>
    <x v="5"/>
    <x v="5"/>
    <s v="E56000035"/>
    <s v="East of England"/>
    <s v="cns_yes"/>
    <n v="156"/>
    <n v="0.80769000000000002"/>
  </r>
  <r>
    <s v="NAoPri"/>
    <n v="2019"/>
    <s v="Q3"/>
    <s v="Q3-2019"/>
    <x v="5"/>
    <x v="5"/>
    <s v="E56000035"/>
    <s v="East of England"/>
    <s v="cns_yes"/>
    <n v="152"/>
    <n v="0.86841999999999997"/>
  </r>
  <r>
    <s v="NAoPri"/>
    <n v="2019"/>
    <s v="Q4"/>
    <s v="Q4-2019"/>
    <x v="5"/>
    <x v="5"/>
    <s v="E56000035"/>
    <s v="East of England"/>
    <s v="cns_yes"/>
    <n v="167"/>
    <n v="0.80837999999999999"/>
  </r>
  <r>
    <s v="NAoPri"/>
    <n v="2020"/>
    <s v="Q1"/>
    <s v="Q1-2020"/>
    <x v="5"/>
    <x v="5"/>
    <s v="E56000035"/>
    <s v="East of England"/>
    <s v="cns_yes"/>
    <n v="181"/>
    <n v="0.87844999999999995"/>
  </r>
  <r>
    <s v="NAoPri"/>
    <n v="2020"/>
    <s v="Q2"/>
    <s v="Q2-2020"/>
    <x v="5"/>
    <x v="5"/>
    <s v="E56000035"/>
    <s v="East of England"/>
    <s v="cns_yes"/>
    <n v="80"/>
    <n v="0.8125"/>
  </r>
  <r>
    <s v="NAoPri"/>
    <n v="2020"/>
    <s v="Q3"/>
    <s v="Q3-2020"/>
    <x v="5"/>
    <x v="5"/>
    <s v="E56000035"/>
    <s v="East of England"/>
    <s v="cns_yes"/>
    <n v="134"/>
    <n v="0.93284"/>
  </r>
  <r>
    <s v="NAoPri"/>
    <n v="2020"/>
    <s v="Q4"/>
    <s v="Q4-2020"/>
    <x v="5"/>
    <x v="5"/>
    <s v="E56000035"/>
    <s v="East of England"/>
    <s v="cns_yes"/>
    <n v="132"/>
    <n v="0.81818000000000002"/>
  </r>
  <r>
    <s v="NAoPri"/>
    <n v="2021"/>
    <s v="Q1"/>
    <s v="Q1-2021"/>
    <x v="5"/>
    <x v="5"/>
    <s v="E56000035"/>
    <s v="East of England"/>
    <s v="cns_yes"/>
    <n v="129"/>
    <n v="0.82945999999999998"/>
  </r>
  <r>
    <s v="NAoPri"/>
    <n v="2021"/>
    <s v="Q2"/>
    <s v="Q2-2021"/>
    <x v="5"/>
    <x v="5"/>
    <s v="E56000035"/>
    <s v="East of England"/>
    <s v="cns_yes"/>
    <n v="187"/>
    <n v="0.71123000000000003"/>
  </r>
  <r>
    <s v="NAoPri"/>
    <n v="2021"/>
    <s v="Q3"/>
    <s v="Q3-2021"/>
    <x v="5"/>
    <x v="5"/>
    <s v="E56000035"/>
    <s v="East of England"/>
    <s v="cns_yes"/>
    <n v="171"/>
    <n v="0.71345000000000003"/>
  </r>
  <r>
    <s v="NAoPri"/>
    <n v="2021"/>
    <s v="Q4"/>
    <s v="Q4-2021"/>
    <x v="5"/>
    <x v="5"/>
    <s v="E56000035"/>
    <s v="East of England"/>
    <s v="cns_yes"/>
    <n v="136"/>
    <n v="0.80147000000000002"/>
  </r>
  <r>
    <s v="NAoPri"/>
    <n v="2022"/>
    <s v="Q1"/>
    <s v="Q1-2022"/>
    <x v="5"/>
    <x v="5"/>
    <s v="E56000035"/>
    <s v="East of England"/>
    <s v="cns_yes"/>
    <n v="159"/>
    <n v="0.75471999999999995"/>
  </r>
  <r>
    <s v="NAoPri"/>
    <n v="2022"/>
    <s v="Q2"/>
    <s v="Q2-2022"/>
    <x v="5"/>
    <x v="5"/>
    <s v="E56000035"/>
    <s v="East of England"/>
    <s v="cns_yes"/>
    <n v="153"/>
    <n v="0.75163000000000002"/>
  </r>
  <r>
    <s v="NAoPri"/>
    <n v="2022"/>
    <s v="Q3"/>
    <s v="Q3-2022"/>
    <x v="5"/>
    <x v="5"/>
    <s v="E56000035"/>
    <s v="East of England"/>
    <s v="cns_yes"/>
    <n v="159"/>
    <n v="0.74214000000000002"/>
  </r>
  <r>
    <s v="NAoPri"/>
    <n v="2022"/>
    <s v="Q4"/>
    <s v="Q4-2022"/>
    <x v="5"/>
    <x v="5"/>
    <s v="E56000035"/>
    <s v="East of England"/>
    <s v="cns_yes"/>
    <n v="185"/>
    <n v="0.75134999999999996"/>
  </r>
  <r>
    <s v="NAoPri"/>
    <n v="2023"/>
    <s v="Q1"/>
    <s v="Q1-2023"/>
    <x v="5"/>
    <x v="5"/>
    <s v="E56000035"/>
    <s v="East of England"/>
    <s v="cns_yes"/>
    <n v="184"/>
    <n v="0.70652000000000004"/>
  </r>
  <r>
    <s v="NAoPri"/>
    <n v="2018"/>
    <s v="Q1"/>
    <s v="Q1-2018"/>
    <x v="6"/>
    <x v="6"/>
    <s v="E56000018"/>
    <s v="Lancashire and South Cumbria"/>
    <s v="cns_yes"/>
    <n v="55"/>
    <n v="0.76363999999999999"/>
  </r>
  <r>
    <s v="NAoPri"/>
    <n v="2018"/>
    <s v="Q2"/>
    <s v="Q2-2018"/>
    <x v="6"/>
    <x v="6"/>
    <s v="E56000018"/>
    <s v="Lancashire and South Cumbria"/>
    <s v="cns_yes"/>
    <n v="61"/>
    <n v="0.75409999999999999"/>
  </r>
  <r>
    <s v="NAoPri"/>
    <n v="2018"/>
    <s v="Q3"/>
    <s v="Q3-2018"/>
    <x v="6"/>
    <x v="6"/>
    <s v="E56000018"/>
    <s v="Lancashire and South Cumbria"/>
    <s v="cns_yes"/>
    <n v="63"/>
    <n v="0.77778000000000003"/>
  </r>
  <r>
    <s v="NAoPri"/>
    <n v="2018"/>
    <s v="Q4"/>
    <s v="Q4-2018"/>
    <x v="6"/>
    <x v="6"/>
    <s v="E56000018"/>
    <s v="Lancashire and South Cumbria"/>
    <s v="cns_yes"/>
    <n v="52"/>
    <n v="0.76922999999999997"/>
  </r>
  <r>
    <s v="NAoPri"/>
    <n v="2019"/>
    <s v="Q1"/>
    <s v="Q1-2019"/>
    <x v="6"/>
    <x v="6"/>
    <s v="E56000018"/>
    <s v="Lancashire and South Cumbria"/>
    <s v="cns_yes"/>
    <n v="54"/>
    <n v="1"/>
  </r>
  <r>
    <s v="NAoPri"/>
    <n v="2019"/>
    <s v="Q2"/>
    <s v="Q2-2019"/>
    <x v="6"/>
    <x v="6"/>
    <s v="E56000018"/>
    <s v="Lancashire and South Cumbria"/>
    <s v="cns_yes"/>
    <n v="49"/>
    <n v="0.83672999999999997"/>
  </r>
  <r>
    <s v="NAoPri"/>
    <n v="2019"/>
    <s v="Q3"/>
    <s v="Q3-2019"/>
    <x v="6"/>
    <x v="6"/>
    <s v="E56000018"/>
    <s v="Lancashire and South Cumbria"/>
    <s v="cns_yes"/>
    <n v="62"/>
    <n v="0.8871"/>
  </r>
  <r>
    <s v="NAoPri"/>
    <n v="2019"/>
    <s v="Q4"/>
    <s v="Q4-2019"/>
    <x v="6"/>
    <x v="6"/>
    <s v="E56000018"/>
    <s v="Lancashire and South Cumbria"/>
    <s v="cns_yes"/>
    <n v="43"/>
    <n v="0.90698000000000001"/>
  </r>
  <r>
    <s v="NAoPri"/>
    <n v="2020"/>
    <s v="Q1"/>
    <s v="Q1-2020"/>
    <x v="6"/>
    <x v="6"/>
    <s v="E56000018"/>
    <s v="Lancashire and South Cumbria"/>
    <s v="cns_yes"/>
    <n v="46"/>
    <n v="0.78261000000000003"/>
  </r>
  <r>
    <s v="NAoPri"/>
    <n v="2020"/>
    <s v="Q2"/>
    <s v="Q2-2020"/>
    <x v="6"/>
    <x v="6"/>
    <s v="E56000018"/>
    <s v="Lancashire and South Cumbria"/>
    <s v="cns_yes"/>
    <n v="26"/>
    <n v="0.76922999999999997"/>
  </r>
  <r>
    <s v="NAoPri"/>
    <n v="2020"/>
    <s v="Q3"/>
    <s v="Q3-2020"/>
    <x v="6"/>
    <x v="6"/>
    <s v="E56000018"/>
    <s v="Lancashire and South Cumbria"/>
    <s v="cns_yes"/>
    <n v="56"/>
    <n v="0.85714000000000001"/>
  </r>
  <r>
    <s v="NAoPri"/>
    <n v="2020"/>
    <s v="Q4"/>
    <s v="Q4-2020"/>
    <x v="6"/>
    <x v="6"/>
    <s v="E56000018"/>
    <s v="Lancashire and South Cumbria"/>
    <s v="cns_yes"/>
    <n v="55"/>
    <n v="0.81818000000000002"/>
  </r>
  <r>
    <s v="NAoPri"/>
    <n v="2021"/>
    <s v="Q1"/>
    <s v="Q1-2021"/>
    <x v="6"/>
    <x v="6"/>
    <s v="E56000018"/>
    <s v="Lancashire and South Cumbria"/>
    <s v="cns_yes"/>
    <n v="35"/>
    <n v="0.85714000000000001"/>
  </r>
  <r>
    <s v="NAoPri"/>
    <n v="2021"/>
    <s v="Q2"/>
    <s v="Q2-2021"/>
    <x v="6"/>
    <x v="6"/>
    <s v="E56000018"/>
    <s v="Lancashire and South Cumbria"/>
    <s v="cns_yes"/>
    <n v="61"/>
    <n v="0.95082"/>
  </r>
  <r>
    <s v="NAoPri"/>
    <n v="2021"/>
    <s v="Q3"/>
    <s v="Q3-2021"/>
    <x v="6"/>
    <x v="6"/>
    <s v="E56000018"/>
    <s v="Lancashire and South Cumbria"/>
    <s v="cns_yes"/>
    <n v="64"/>
    <n v="0.82813000000000003"/>
  </r>
  <r>
    <s v="NAoPri"/>
    <n v="2021"/>
    <s v="Q4"/>
    <s v="Q4-2021"/>
    <x v="6"/>
    <x v="6"/>
    <s v="E56000018"/>
    <s v="Lancashire and South Cumbria"/>
    <s v="cns_yes"/>
    <n v="83"/>
    <n v="0.93976000000000004"/>
  </r>
  <r>
    <s v="NAoPri"/>
    <n v="2022"/>
    <s v="Q1"/>
    <s v="Q1-2022"/>
    <x v="6"/>
    <x v="6"/>
    <s v="E56000018"/>
    <s v="Lancashire and South Cumbria"/>
    <s v="cns_yes"/>
    <n v="67"/>
    <n v="0.85075000000000001"/>
  </r>
  <r>
    <s v="NAoPri"/>
    <n v="2022"/>
    <s v="Q2"/>
    <s v="Q2-2022"/>
    <x v="6"/>
    <x v="6"/>
    <s v="E56000018"/>
    <s v="Lancashire and South Cumbria"/>
    <s v="cns_yes"/>
    <n v="56"/>
    <n v="0.875"/>
  </r>
  <r>
    <s v="NAoPri"/>
    <n v="2022"/>
    <s v="Q3"/>
    <s v="Q3-2022"/>
    <x v="6"/>
    <x v="6"/>
    <s v="E56000018"/>
    <s v="Lancashire and South Cumbria"/>
    <s v="cns_yes"/>
    <n v="70"/>
    <n v="0.97143000000000002"/>
  </r>
  <r>
    <s v="NAoPri"/>
    <n v="2022"/>
    <s v="Q4"/>
    <s v="Q4-2022"/>
    <x v="6"/>
    <x v="6"/>
    <s v="E56000018"/>
    <s v="Lancashire and South Cumbria"/>
    <s v="cns_yes"/>
    <n v="75"/>
    <n v="0.86667000000000005"/>
  </r>
  <r>
    <s v="NAoPri"/>
    <n v="2023"/>
    <s v="Q1"/>
    <s v="Q1-2023"/>
    <x v="6"/>
    <x v="6"/>
    <s v="E56000018"/>
    <s v="Lancashire and South Cumbria"/>
    <s v="cns_yes"/>
    <n v="87"/>
    <n v="0.74712999999999996"/>
  </r>
  <r>
    <s v="NAoPri"/>
    <n v="2018"/>
    <s v="Q1"/>
    <s v="Q1-2018"/>
    <x v="7"/>
    <x v="7"/>
    <s v="E56000032"/>
    <s v="Greater Manchester"/>
    <s v="cns_yes"/>
    <n v="71"/>
    <n v="0.67605999999999999"/>
  </r>
  <r>
    <s v="NAoPri"/>
    <n v="2018"/>
    <s v="Q2"/>
    <s v="Q2-2018"/>
    <x v="7"/>
    <x v="7"/>
    <s v="E56000032"/>
    <s v="Greater Manchester"/>
    <s v="cns_yes"/>
    <n v="114"/>
    <n v="0.79825000000000002"/>
  </r>
  <r>
    <s v="NAoPri"/>
    <n v="2018"/>
    <s v="Q3"/>
    <s v="Q3-2018"/>
    <x v="7"/>
    <x v="7"/>
    <s v="E56000032"/>
    <s v="Greater Manchester"/>
    <s v="cns_yes"/>
    <n v="125"/>
    <n v="0.88800000000000001"/>
  </r>
  <r>
    <s v="NAoPri"/>
    <n v="2018"/>
    <s v="Q4"/>
    <s v="Q4-2018"/>
    <x v="7"/>
    <x v="7"/>
    <s v="E56000032"/>
    <s v="Greater Manchester"/>
    <s v="cns_yes"/>
    <n v="127"/>
    <n v="0.86614000000000002"/>
  </r>
  <r>
    <s v="NAoPri"/>
    <n v="2019"/>
    <s v="Q1"/>
    <s v="Q1-2019"/>
    <x v="7"/>
    <x v="7"/>
    <s v="E56000032"/>
    <s v="Greater Manchester"/>
    <s v="cns_yes"/>
    <n v="109"/>
    <n v="0.91742999999999997"/>
  </r>
  <r>
    <s v="NAoPri"/>
    <n v="2019"/>
    <s v="Q2"/>
    <s v="Q2-2019"/>
    <x v="7"/>
    <x v="7"/>
    <s v="E56000032"/>
    <s v="Greater Manchester"/>
    <s v="cns_yes"/>
    <n v="132"/>
    <n v="0.93938999999999995"/>
  </r>
  <r>
    <s v="NAoPri"/>
    <n v="2019"/>
    <s v="Q3"/>
    <s v="Q3-2019"/>
    <x v="7"/>
    <x v="7"/>
    <s v="E56000032"/>
    <s v="Greater Manchester"/>
    <s v="cns_yes"/>
    <n v="142"/>
    <n v="0.90141000000000004"/>
  </r>
  <r>
    <s v="NAoPri"/>
    <n v="2019"/>
    <s v="Q4"/>
    <s v="Q4-2019"/>
    <x v="7"/>
    <x v="7"/>
    <s v="E56000032"/>
    <s v="Greater Manchester"/>
    <s v="cns_yes"/>
    <n v="114"/>
    <n v="0.92105000000000004"/>
  </r>
  <r>
    <s v="NAoPri"/>
    <n v="2020"/>
    <s v="Q1"/>
    <s v="Q1-2020"/>
    <x v="7"/>
    <x v="7"/>
    <s v="E56000032"/>
    <s v="Greater Manchester"/>
    <s v="cns_yes"/>
    <n v="84"/>
    <n v="0.88095000000000001"/>
  </r>
  <r>
    <s v="NAoPri"/>
    <n v="2020"/>
    <s v="Q2"/>
    <s v="Q2-2020"/>
    <x v="7"/>
    <x v="7"/>
    <s v="E56000032"/>
    <s v="Greater Manchester"/>
    <s v="cns_yes"/>
    <n v="28"/>
    <n v="0.82142999999999999"/>
  </r>
  <r>
    <s v="NAoPri"/>
    <n v="2020"/>
    <s v="Q3"/>
    <s v="Q3-2020"/>
    <x v="7"/>
    <x v="7"/>
    <s v="E56000032"/>
    <s v="Greater Manchester"/>
    <s v="cns_yes"/>
    <n v="60"/>
    <n v="0.91666999999999998"/>
  </r>
  <r>
    <s v="NAoPri"/>
    <n v="2020"/>
    <s v="Q4"/>
    <s v="Q4-2020"/>
    <x v="7"/>
    <x v="7"/>
    <s v="E56000032"/>
    <s v="Greater Manchester"/>
    <s v="cns_yes"/>
    <n v="90"/>
    <n v="0.86667000000000005"/>
  </r>
  <r>
    <s v="NAoPri"/>
    <n v="2021"/>
    <s v="Q1"/>
    <s v="Q1-2021"/>
    <x v="7"/>
    <x v="7"/>
    <s v="E56000032"/>
    <s v="Greater Manchester"/>
    <s v="cns_yes"/>
    <n v="87"/>
    <n v="0.88505999999999996"/>
  </r>
  <r>
    <s v="NAoPri"/>
    <n v="2021"/>
    <s v="Q2"/>
    <s v="Q2-2021"/>
    <x v="7"/>
    <x v="7"/>
    <s v="E56000032"/>
    <s v="Greater Manchester"/>
    <s v="cns_yes"/>
    <n v="55"/>
    <n v="0.87273000000000001"/>
  </r>
  <r>
    <s v="NAoPri"/>
    <n v="2021"/>
    <s v="Q3"/>
    <s v="Q3-2021"/>
    <x v="7"/>
    <x v="7"/>
    <s v="E56000032"/>
    <s v="Greater Manchester"/>
    <s v="cns_yes"/>
    <n v="56"/>
    <n v="0.80357000000000001"/>
  </r>
  <r>
    <s v="NAoPri"/>
    <n v="2021"/>
    <s v="Q4"/>
    <s v="Q4-2021"/>
    <x v="7"/>
    <x v="7"/>
    <s v="E56000032"/>
    <s v="Greater Manchester"/>
    <s v="cns_yes"/>
    <n v="54"/>
    <n v="0.90741000000000005"/>
  </r>
  <r>
    <s v="NAoPri"/>
    <n v="2022"/>
    <s v="Q1"/>
    <s v="Q1-2022"/>
    <x v="7"/>
    <x v="7"/>
    <s v="E56000032"/>
    <s v="Greater Manchester"/>
    <s v="cns_yes"/>
    <n v="61"/>
    <n v="0.85246"/>
  </r>
  <r>
    <s v="NAoPri"/>
    <n v="2022"/>
    <s v="Q2"/>
    <s v="Q2-2022"/>
    <x v="7"/>
    <x v="7"/>
    <s v="E56000032"/>
    <s v="Greater Manchester"/>
    <s v="cns_yes"/>
    <n v="62"/>
    <n v="0.77419000000000004"/>
  </r>
  <r>
    <s v="NAoPri"/>
    <n v="2022"/>
    <s v="Q3"/>
    <s v="Q3-2022"/>
    <x v="7"/>
    <x v="7"/>
    <s v="E56000032"/>
    <s v="Greater Manchester"/>
    <s v="cns_yes"/>
    <n v="76"/>
    <n v="0.77632000000000001"/>
  </r>
  <r>
    <s v="NAoPri"/>
    <n v="2022"/>
    <s v="Q4"/>
    <s v="Q4-2022"/>
    <x v="7"/>
    <x v="7"/>
    <s v="E56000032"/>
    <s v="Greater Manchester"/>
    <s v="cns_yes"/>
    <n v="83"/>
    <n v="0.75904000000000005"/>
  </r>
  <r>
    <s v="NAoPri"/>
    <n v="2023"/>
    <s v="Q1"/>
    <s v="Q1-2023"/>
    <x v="7"/>
    <x v="7"/>
    <s v="E56000032"/>
    <s v="Greater Manchester"/>
    <s v="cns_yes"/>
    <n v="85"/>
    <n v="0.78824000000000005"/>
  </r>
  <r>
    <s v="NAoPri"/>
    <n v="2018"/>
    <s v="Q1"/>
    <s v="Q1-2018"/>
    <x v="8"/>
    <x v="8"/>
    <s v="E56000030"/>
    <s v="West Yorkshire and Harrogate"/>
    <s v="cns_yes"/>
    <n v="104"/>
    <n v="0.75961999999999996"/>
  </r>
  <r>
    <s v="NAoPri"/>
    <n v="2018"/>
    <s v="Q2"/>
    <s v="Q2-2018"/>
    <x v="8"/>
    <x v="8"/>
    <s v="E56000030"/>
    <s v="West Yorkshire and Harrogate"/>
    <s v="cns_yes"/>
    <n v="116"/>
    <n v="0.75"/>
  </r>
  <r>
    <s v="NAoPri"/>
    <n v="2018"/>
    <s v="Q3"/>
    <s v="Q3-2018"/>
    <x v="8"/>
    <x v="8"/>
    <s v="E56000030"/>
    <s v="West Yorkshire and Harrogate"/>
    <s v="cns_yes"/>
    <n v="127"/>
    <n v="0.66142000000000001"/>
  </r>
  <r>
    <s v="NAoPri"/>
    <n v="2018"/>
    <s v="Q4"/>
    <s v="Q4-2018"/>
    <x v="8"/>
    <x v="8"/>
    <s v="E56000030"/>
    <s v="West Yorkshire and Harrogate"/>
    <s v="cns_yes"/>
    <n v="128"/>
    <n v="0.58594000000000002"/>
  </r>
  <r>
    <s v="NAoPri"/>
    <n v="2019"/>
    <s v="Q1"/>
    <s v="Q1-2019"/>
    <x v="8"/>
    <x v="8"/>
    <s v="E56000030"/>
    <s v="West Yorkshire and Harrogate"/>
    <s v="cns_yes"/>
    <n v="121"/>
    <n v="0.64463000000000004"/>
  </r>
  <r>
    <s v="NAoPri"/>
    <n v="2019"/>
    <s v="Q2"/>
    <s v="Q2-2019"/>
    <x v="8"/>
    <x v="8"/>
    <s v="E56000030"/>
    <s v="West Yorkshire and Harrogate"/>
    <s v="cns_yes"/>
    <n v="113"/>
    <n v="0.62831999999999999"/>
  </r>
  <r>
    <s v="NAoPri"/>
    <n v="2019"/>
    <s v="Q3"/>
    <s v="Q3-2019"/>
    <x v="8"/>
    <x v="8"/>
    <s v="E56000030"/>
    <s v="West Yorkshire and Harrogate"/>
    <s v="cns_yes"/>
    <n v="109"/>
    <n v="0.61468"/>
  </r>
  <r>
    <s v="NAoPri"/>
    <n v="2019"/>
    <s v="Q4"/>
    <s v="Q4-2019"/>
    <x v="8"/>
    <x v="8"/>
    <s v="E56000030"/>
    <s v="West Yorkshire and Harrogate"/>
    <s v="cns_yes"/>
    <n v="106"/>
    <n v="0.66037999999999997"/>
  </r>
  <r>
    <s v="NAoPri"/>
    <n v="2020"/>
    <s v="Q1"/>
    <s v="Q1-2020"/>
    <x v="8"/>
    <x v="8"/>
    <s v="E56000030"/>
    <s v="West Yorkshire and Harrogate"/>
    <s v="cns_yes"/>
    <n v="106"/>
    <n v="0.66037999999999997"/>
  </r>
  <r>
    <s v="NAoPri"/>
    <n v="2020"/>
    <s v="Q2"/>
    <s v="Q2-2020"/>
    <x v="8"/>
    <x v="8"/>
    <s v="E56000030"/>
    <s v="West Yorkshire and Harrogate"/>
    <s v="cns_yes"/>
    <n v="31"/>
    <n v="0.80645"/>
  </r>
  <r>
    <s v="NAoPri"/>
    <n v="2020"/>
    <s v="Q3"/>
    <s v="Q3-2020"/>
    <x v="8"/>
    <x v="8"/>
    <s v="E56000030"/>
    <s v="West Yorkshire and Harrogate"/>
    <s v="cns_yes"/>
    <n v="49"/>
    <n v="0.77551000000000003"/>
  </r>
  <r>
    <s v="NAoPri"/>
    <n v="2020"/>
    <s v="Q4"/>
    <s v="Q4-2020"/>
    <x v="8"/>
    <x v="8"/>
    <s v="E56000030"/>
    <s v="West Yorkshire and Harrogate"/>
    <s v="cns_yes"/>
    <n v="123"/>
    <n v="0.63414999999999999"/>
  </r>
  <r>
    <s v="NAoPri"/>
    <n v="2021"/>
    <s v="Q1"/>
    <s v="Q1-2021"/>
    <x v="8"/>
    <x v="8"/>
    <s v="E56000030"/>
    <s v="West Yorkshire and Harrogate"/>
    <s v="cns_yes"/>
    <n v="121"/>
    <n v="0.75207000000000002"/>
  </r>
  <r>
    <s v="NAoPri"/>
    <n v="2021"/>
    <s v="Q2"/>
    <s v="Q2-2021"/>
    <x v="8"/>
    <x v="8"/>
    <s v="E56000030"/>
    <s v="West Yorkshire and Harrogate"/>
    <s v="cns_yes"/>
    <n v="147"/>
    <n v="0.82313000000000003"/>
  </r>
  <r>
    <s v="NAoPri"/>
    <n v="2021"/>
    <s v="Q3"/>
    <s v="Q3-2021"/>
    <x v="8"/>
    <x v="8"/>
    <s v="E56000030"/>
    <s v="West Yorkshire and Harrogate"/>
    <s v="cns_yes"/>
    <n v="113"/>
    <n v="0.72565999999999997"/>
  </r>
  <r>
    <s v="NAoPri"/>
    <n v="2021"/>
    <s v="Q4"/>
    <s v="Q4-2021"/>
    <x v="8"/>
    <x v="8"/>
    <s v="E56000030"/>
    <s v="West Yorkshire and Harrogate"/>
    <s v="cns_yes"/>
    <n v="132"/>
    <n v="0.77273000000000003"/>
  </r>
  <r>
    <s v="NAoPri"/>
    <n v="2022"/>
    <s v="Q1"/>
    <s v="Q1-2022"/>
    <x v="8"/>
    <x v="8"/>
    <s v="E56000030"/>
    <s v="West Yorkshire and Harrogate"/>
    <s v="cns_yes"/>
    <n v="110"/>
    <n v="0.74544999999999995"/>
  </r>
  <r>
    <s v="NAoPri"/>
    <n v="2022"/>
    <s v="Q2"/>
    <s v="Q2-2022"/>
    <x v="8"/>
    <x v="8"/>
    <s v="E56000030"/>
    <s v="West Yorkshire and Harrogate"/>
    <s v="cns_yes"/>
    <n v="118"/>
    <n v="0.69491999999999998"/>
  </r>
  <r>
    <s v="NAoPri"/>
    <n v="2022"/>
    <s v="Q3"/>
    <s v="Q3-2022"/>
    <x v="8"/>
    <x v="8"/>
    <s v="E56000030"/>
    <s v="West Yorkshire and Harrogate"/>
    <s v="cns_yes"/>
    <n v="134"/>
    <n v="0.70148999999999995"/>
  </r>
  <r>
    <s v="NAoPri"/>
    <n v="2022"/>
    <s v="Q4"/>
    <s v="Q4-2022"/>
    <x v="8"/>
    <x v="8"/>
    <s v="E56000030"/>
    <s v="West Yorkshire and Harrogate"/>
    <s v="cns_yes"/>
    <n v="114"/>
    <n v="0.67544000000000004"/>
  </r>
  <r>
    <s v="NAoPri"/>
    <n v="2023"/>
    <s v="Q1"/>
    <s v="Q1-2023"/>
    <x v="8"/>
    <x v="8"/>
    <s v="E56000030"/>
    <s v="West Yorkshire and Harrogate"/>
    <s v="cns_yes"/>
    <n v="128"/>
    <n v="0.73438000000000003"/>
  </r>
  <r>
    <s v="NAoPri"/>
    <n v="2018"/>
    <s v="Q1"/>
    <s v="Q1-2018"/>
    <x v="9"/>
    <x v="9"/>
    <s v="E56000034"/>
    <s v="Thames Valley"/>
    <s v="cns_yes"/>
    <n v="100"/>
    <n v="0.62"/>
  </r>
  <r>
    <s v="NAoPri"/>
    <n v="2018"/>
    <s v="Q2"/>
    <s v="Q2-2018"/>
    <x v="9"/>
    <x v="9"/>
    <s v="E56000034"/>
    <s v="Thames Valley"/>
    <s v="cns_yes"/>
    <n v="125"/>
    <n v="0.82399999999999995"/>
  </r>
  <r>
    <s v="NAoPri"/>
    <n v="2018"/>
    <s v="Q3"/>
    <s v="Q3-2018"/>
    <x v="9"/>
    <x v="9"/>
    <s v="E56000034"/>
    <s v="Thames Valley"/>
    <s v="cns_yes"/>
    <n v="110"/>
    <n v="0.64544999999999997"/>
  </r>
  <r>
    <s v="NAoPri"/>
    <n v="2018"/>
    <s v="Q4"/>
    <s v="Q4-2018"/>
    <x v="9"/>
    <x v="9"/>
    <s v="E56000034"/>
    <s v="Thames Valley"/>
    <s v="cns_yes"/>
    <n v="119"/>
    <n v="0.72269000000000005"/>
  </r>
  <r>
    <s v="NAoPri"/>
    <n v="2019"/>
    <s v="Q1"/>
    <s v="Q1-2019"/>
    <x v="9"/>
    <x v="9"/>
    <s v="E56000034"/>
    <s v="Thames Valley"/>
    <s v="cns_yes"/>
    <n v="101"/>
    <n v="0.78217999999999999"/>
  </r>
  <r>
    <s v="NAoPri"/>
    <n v="2019"/>
    <s v="Q2"/>
    <s v="Q2-2019"/>
    <x v="9"/>
    <x v="9"/>
    <s v="E56000034"/>
    <s v="Thames Valley"/>
    <s v="cns_yes"/>
    <n v="147"/>
    <n v="0.72789000000000004"/>
  </r>
  <r>
    <s v="NAoPri"/>
    <n v="2019"/>
    <s v="Q3"/>
    <s v="Q3-2019"/>
    <x v="9"/>
    <x v="9"/>
    <s v="E56000034"/>
    <s v="Thames Valley"/>
    <s v="cns_yes"/>
    <n v="140"/>
    <n v="0.79286000000000001"/>
  </r>
  <r>
    <s v="NAoPri"/>
    <n v="2019"/>
    <s v="Q4"/>
    <s v="Q4-2019"/>
    <x v="9"/>
    <x v="9"/>
    <s v="E56000034"/>
    <s v="Thames Valley"/>
    <s v="cns_yes"/>
    <n v="105"/>
    <n v="0.91429000000000005"/>
  </r>
  <r>
    <s v="NAoPri"/>
    <n v="2020"/>
    <s v="Q1"/>
    <s v="Q1-2020"/>
    <x v="9"/>
    <x v="9"/>
    <s v="E56000034"/>
    <s v="Thames Valley"/>
    <s v="cns_yes"/>
    <n v="96"/>
    <n v="0.94791999999999998"/>
  </r>
  <r>
    <s v="NAoPri"/>
    <n v="2020"/>
    <s v="Q2"/>
    <s v="Q2-2020"/>
    <x v="9"/>
    <x v="9"/>
    <s v="E56000034"/>
    <s v="Thames Valley"/>
    <s v="cns_yes"/>
    <n v="48"/>
    <n v="0.83333000000000002"/>
  </r>
  <r>
    <s v="NAoPri"/>
    <n v="2020"/>
    <s v="Q3"/>
    <s v="Q3-2020"/>
    <x v="9"/>
    <x v="9"/>
    <s v="E56000034"/>
    <s v="Thames Valley"/>
    <s v="cns_yes"/>
    <n v="85"/>
    <n v="0.74117999999999995"/>
  </r>
  <r>
    <s v="NAoPri"/>
    <n v="2020"/>
    <s v="Q4"/>
    <s v="Q4-2020"/>
    <x v="9"/>
    <x v="9"/>
    <s v="E56000034"/>
    <s v="Thames Valley"/>
    <s v="cns_yes"/>
    <n v="118"/>
    <n v="0.71186000000000005"/>
  </r>
  <r>
    <s v="NAoPri"/>
    <n v="2021"/>
    <s v="Q1"/>
    <s v="Q1-2021"/>
    <x v="9"/>
    <x v="9"/>
    <s v="E56000034"/>
    <s v="Thames Valley"/>
    <s v="cns_yes"/>
    <n v="111"/>
    <n v="0.64864999999999995"/>
  </r>
  <r>
    <s v="NAoPri"/>
    <n v="2021"/>
    <s v="Q2"/>
    <s v="Q2-2021"/>
    <x v="9"/>
    <x v="9"/>
    <s v="E56000034"/>
    <s v="Thames Valley"/>
    <s v="cns_yes"/>
    <n v="105"/>
    <n v="0.74285999999999996"/>
  </r>
  <r>
    <s v="NAoPri"/>
    <n v="2021"/>
    <s v="Q3"/>
    <s v="Q3-2021"/>
    <x v="9"/>
    <x v="9"/>
    <s v="E56000034"/>
    <s v="Thames Valley"/>
    <s v="cns_yes"/>
    <n v="140"/>
    <n v="0.72143000000000002"/>
  </r>
  <r>
    <s v="NAoPri"/>
    <n v="2021"/>
    <s v="Q4"/>
    <s v="Q4-2021"/>
    <x v="9"/>
    <x v="9"/>
    <s v="E56000034"/>
    <s v="Thames Valley"/>
    <s v="cns_yes"/>
    <n v="131"/>
    <n v="0.71755999999999998"/>
  </r>
  <r>
    <s v="NAoPri"/>
    <n v="2022"/>
    <s v="Q1"/>
    <s v="Q1-2022"/>
    <x v="9"/>
    <x v="9"/>
    <s v="E56000034"/>
    <s v="Thames Valley"/>
    <s v="cns_yes"/>
    <n v="112"/>
    <n v="0.72321000000000002"/>
  </r>
  <r>
    <s v="NAoPri"/>
    <n v="2022"/>
    <s v="Q2"/>
    <s v="Q2-2022"/>
    <x v="9"/>
    <x v="9"/>
    <s v="E56000034"/>
    <s v="Thames Valley"/>
    <s v="cns_yes"/>
    <n v="144"/>
    <n v="0.74306000000000005"/>
  </r>
  <r>
    <s v="NAoPri"/>
    <n v="2022"/>
    <s v="Q3"/>
    <s v="Q3-2022"/>
    <x v="9"/>
    <x v="9"/>
    <s v="E56000034"/>
    <s v="Thames Valley"/>
    <s v="cns_yes"/>
    <n v="119"/>
    <n v="0.68067"/>
  </r>
  <r>
    <s v="NAoPri"/>
    <n v="2022"/>
    <s v="Q4"/>
    <s v="Q4-2022"/>
    <x v="9"/>
    <x v="9"/>
    <s v="E56000034"/>
    <s v="Thames Valley"/>
    <s v="cns_yes"/>
    <n v="120"/>
    <n v="0.72499999999999998"/>
  </r>
  <r>
    <s v="NAoPri"/>
    <n v="2023"/>
    <s v="Q1"/>
    <s v="Q1-2023"/>
    <x v="9"/>
    <x v="9"/>
    <s v="E56000034"/>
    <s v="Thames Valley"/>
    <s v="cns_yes"/>
    <n v="119"/>
    <n v="0.70587999999999995"/>
  </r>
  <r>
    <s v="NAoPri"/>
    <n v="2018"/>
    <s v="Q1"/>
    <s v="Q1-2018"/>
    <x v="10"/>
    <x v="10"/>
    <s v="E56000030"/>
    <s v="West Yorkshire and Harrogate"/>
    <s v="cns_yes"/>
    <n v="54"/>
    <n v="0.92593000000000003"/>
  </r>
  <r>
    <s v="NAoPri"/>
    <n v="2018"/>
    <s v="Q2"/>
    <s v="Q2-2018"/>
    <x v="10"/>
    <x v="10"/>
    <s v="E56000030"/>
    <s v="West Yorkshire and Harrogate"/>
    <s v="cns_yes"/>
    <n v="77"/>
    <n v="0.83116999999999996"/>
  </r>
  <r>
    <s v="NAoPri"/>
    <n v="2018"/>
    <s v="Q3"/>
    <s v="Q3-2018"/>
    <x v="10"/>
    <x v="10"/>
    <s v="E56000030"/>
    <s v="West Yorkshire and Harrogate"/>
    <s v="cns_yes"/>
    <n v="57"/>
    <n v="0.87719000000000003"/>
  </r>
  <r>
    <s v="NAoPri"/>
    <n v="2018"/>
    <s v="Q4"/>
    <s v="Q4-2018"/>
    <x v="10"/>
    <x v="10"/>
    <s v="E56000030"/>
    <s v="West Yorkshire and Harrogate"/>
    <s v="cns_yes"/>
    <n v="66"/>
    <n v="0.87878999999999996"/>
  </r>
  <r>
    <s v="NAoPri"/>
    <n v="2019"/>
    <s v="Q1"/>
    <s v="Q1-2019"/>
    <x v="10"/>
    <x v="10"/>
    <s v="E56000030"/>
    <s v="West Yorkshire and Harrogate"/>
    <s v="cns_yes"/>
    <n v="57"/>
    <n v="0.84211000000000003"/>
  </r>
  <r>
    <s v="NAoPri"/>
    <n v="2019"/>
    <s v="Q2"/>
    <s v="Q2-2019"/>
    <x v="10"/>
    <x v="10"/>
    <s v="E56000030"/>
    <s v="West Yorkshire and Harrogate"/>
    <s v="cns_yes"/>
    <n v="71"/>
    <n v="0.81689999999999996"/>
  </r>
  <r>
    <s v="NAoPri"/>
    <n v="2019"/>
    <s v="Q3"/>
    <s v="Q3-2019"/>
    <x v="10"/>
    <x v="10"/>
    <s v="E56000030"/>
    <s v="West Yorkshire and Harrogate"/>
    <s v="cns_yes"/>
    <n v="73"/>
    <n v="0.79452"/>
  </r>
  <r>
    <s v="NAoPri"/>
    <n v="2019"/>
    <s v="Q4"/>
    <s v="Q4-2019"/>
    <x v="10"/>
    <x v="10"/>
    <s v="E56000030"/>
    <s v="West Yorkshire and Harrogate"/>
    <s v="cns_yes"/>
    <n v="51"/>
    <n v="0.86275000000000002"/>
  </r>
  <r>
    <s v="NAoPri"/>
    <n v="2020"/>
    <s v="Q1"/>
    <s v="Q1-2020"/>
    <x v="10"/>
    <x v="10"/>
    <s v="E56000030"/>
    <s v="West Yorkshire and Harrogate"/>
    <s v="cns_yes"/>
    <n v="67"/>
    <n v="0.83582000000000001"/>
  </r>
  <r>
    <s v="NAoPri"/>
    <n v="2020"/>
    <s v="Q2"/>
    <s v="Q2-2020"/>
    <x v="10"/>
    <x v="10"/>
    <s v="E56000030"/>
    <s v="West Yorkshire and Harrogate"/>
    <s v="cns_yes"/>
    <n v="35"/>
    <n v="0.94286000000000003"/>
  </r>
  <r>
    <s v="NAoPri"/>
    <n v="2020"/>
    <s v="Q3"/>
    <s v="Q3-2020"/>
    <x v="10"/>
    <x v="10"/>
    <s v="E56000030"/>
    <s v="West Yorkshire and Harrogate"/>
    <s v="cns_yes"/>
    <n v="65"/>
    <n v="0.98462000000000005"/>
  </r>
  <r>
    <s v="NAoPri"/>
    <n v="2020"/>
    <s v="Q4"/>
    <s v="Q4-2020"/>
    <x v="10"/>
    <x v="10"/>
    <s v="E56000030"/>
    <s v="West Yorkshire and Harrogate"/>
    <s v="cns_yes"/>
    <n v="54"/>
    <n v="0.85185"/>
  </r>
  <r>
    <s v="NAoPri"/>
    <n v="2021"/>
    <s v="Q1"/>
    <s v="Q1-2021"/>
    <x v="10"/>
    <x v="10"/>
    <s v="E56000030"/>
    <s v="West Yorkshire and Harrogate"/>
    <s v="cns_yes"/>
    <n v="44"/>
    <n v="0.95455000000000001"/>
  </r>
  <r>
    <s v="NAoPri"/>
    <n v="2021"/>
    <s v="Q2"/>
    <s v="Q2-2021"/>
    <x v="10"/>
    <x v="10"/>
    <s v="E56000030"/>
    <s v="West Yorkshire and Harrogate"/>
    <s v="cns_yes"/>
    <n v="72"/>
    <n v="0.94443999999999995"/>
  </r>
  <r>
    <s v="NAoPri"/>
    <n v="2021"/>
    <s v="Q3"/>
    <s v="Q3-2021"/>
    <x v="10"/>
    <x v="10"/>
    <s v="E56000030"/>
    <s v="West Yorkshire and Harrogate"/>
    <s v="cns_yes"/>
    <n v="59"/>
    <n v="0.91525000000000001"/>
  </r>
  <r>
    <s v="NAoPri"/>
    <n v="2021"/>
    <s v="Q4"/>
    <s v="Q4-2021"/>
    <x v="10"/>
    <x v="10"/>
    <s v="E56000030"/>
    <s v="West Yorkshire and Harrogate"/>
    <s v="cns_yes"/>
    <n v="62"/>
    <n v="0.91935"/>
  </r>
  <r>
    <s v="NAoPri"/>
    <n v="2022"/>
    <s v="Q1"/>
    <s v="Q1-2022"/>
    <x v="10"/>
    <x v="10"/>
    <s v="E56000030"/>
    <s v="West Yorkshire and Harrogate"/>
    <s v="cns_yes"/>
    <n v="39"/>
    <n v="1"/>
  </r>
  <r>
    <s v="NAoPri"/>
    <n v="2022"/>
    <s v="Q2"/>
    <s v="Q2-2022"/>
    <x v="10"/>
    <x v="10"/>
    <s v="E56000030"/>
    <s v="West Yorkshire and Harrogate"/>
    <s v="cns_yes"/>
    <n v="61"/>
    <n v="0.95082"/>
  </r>
  <r>
    <s v="NAoPri"/>
    <n v="2022"/>
    <s v="Q3"/>
    <s v="Q3-2022"/>
    <x v="10"/>
    <x v="10"/>
    <s v="E56000030"/>
    <s v="West Yorkshire and Harrogate"/>
    <s v="cns_yes"/>
    <n v="69"/>
    <n v="0.95652000000000004"/>
  </r>
  <r>
    <s v="NAoPri"/>
    <n v="2022"/>
    <s v="Q4"/>
    <s v="Q4-2022"/>
    <x v="10"/>
    <x v="10"/>
    <s v="E56000030"/>
    <s v="West Yorkshire and Harrogate"/>
    <s v="cns_yes"/>
    <n v="60"/>
    <n v="0.91666999999999998"/>
  </r>
  <r>
    <s v="NAoPri"/>
    <n v="2023"/>
    <s v="Q1"/>
    <s v="Q1-2023"/>
    <x v="10"/>
    <x v="10"/>
    <s v="E56000030"/>
    <s v="West Yorkshire and Harrogate"/>
    <s v="cns_yes"/>
    <n v="71"/>
    <n v="0.76056000000000001"/>
  </r>
  <r>
    <s v="NAoPri"/>
    <n v="2018"/>
    <s v="Q1"/>
    <s v="Q1-2018"/>
    <x v="11"/>
    <x v="11"/>
    <s v="E56000035"/>
    <s v="East of England"/>
    <s v="cns_yes"/>
    <n v="118"/>
    <n v="0.66949000000000003"/>
  </r>
  <r>
    <s v="NAoPri"/>
    <n v="2018"/>
    <s v="Q2"/>
    <s v="Q2-2018"/>
    <x v="11"/>
    <x v="11"/>
    <s v="E56000035"/>
    <s v="East of England"/>
    <s v="cns_yes"/>
    <n v="157"/>
    <n v="0.71338000000000001"/>
  </r>
  <r>
    <s v="NAoPri"/>
    <n v="2018"/>
    <s v="Q3"/>
    <s v="Q3-2018"/>
    <x v="11"/>
    <x v="11"/>
    <s v="E56000035"/>
    <s v="East of England"/>
    <s v="cns_yes"/>
    <n v="136"/>
    <n v="0.55147000000000002"/>
  </r>
  <r>
    <s v="NAoPri"/>
    <n v="2018"/>
    <s v="Q4"/>
    <s v="Q4-2018"/>
    <x v="11"/>
    <x v="11"/>
    <s v="E56000035"/>
    <s v="East of England"/>
    <s v="cns_yes"/>
    <n v="138"/>
    <n v="0.59419999999999995"/>
  </r>
  <r>
    <s v="NAoPri"/>
    <n v="2019"/>
    <s v="Q1"/>
    <s v="Q1-2019"/>
    <x v="11"/>
    <x v="11"/>
    <s v="E56000035"/>
    <s v="East of England"/>
    <s v="cns_yes"/>
    <n v="138"/>
    <n v="0.62319000000000002"/>
  </r>
  <r>
    <s v="NAoPri"/>
    <n v="2019"/>
    <s v="Q2"/>
    <s v="Q2-2019"/>
    <x v="11"/>
    <x v="11"/>
    <s v="E56000035"/>
    <s v="East of England"/>
    <s v="cns_yes"/>
    <n v="142"/>
    <n v="0.64788999999999997"/>
  </r>
  <r>
    <s v="NAoPri"/>
    <n v="2019"/>
    <s v="Q3"/>
    <s v="Q3-2019"/>
    <x v="11"/>
    <x v="11"/>
    <s v="E56000035"/>
    <s v="East of England"/>
    <s v="cns_yes"/>
    <n v="127"/>
    <n v="0.62992000000000004"/>
  </r>
  <r>
    <s v="NAoPri"/>
    <n v="2019"/>
    <s v="Q4"/>
    <s v="Q4-2019"/>
    <x v="11"/>
    <x v="11"/>
    <s v="E56000035"/>
    <s v="East of England"/>
    <s v="cns_yes"/>
    <n v="117"/>
    <n v="0.68376000000000003"/>
  </r>
  <r>
    <s v="NAoPri"/>
    <n v="2020"/>
    <s v="Q1"/>
    <s v="Q1-2020"/>
    <x v="11"/>
    <x v="11"/>
    <s v="E56000035"/>
    <s v="East of England"/>
    <s v="cns_yes"/>
    <n v="107"/>
    <n v="0.70093000000000005"/>
  </r>
  <r>
    <s v="NAoPri"/>
    <n v="2020"/>
    <s v="Q2"/>
    <s v="Q2-2020"/>
    <x v="11"/>
    <x v="11"/>
    <s v="E56000035"/>
    <s v="East of England"/>
    <s v="cns_yes"/>
    <n v="87"/>
    <n v="0.82759000000000005"/>
  </r>
  <r>
    <s v="NAoPri"/>
    <n v="2020"/>
    <s v="Q3"/>
    <s v="Q3-2020"/>
    <x v="11"/>
    <x v="11"/>
    <s v="E56000035"/>
    <s v="East of England"/>
    <s v="cns_yes"/>
    <n v="118"/>
    <n v="0.74575999999999998"/>
  </r>
  <r>
    <s v="NAoPri"/>
    <n v="2020"/>
    <s v="Q4"/>
    <s v="Q4-2020"/>
    <x v="11"/>
    <x v="11"/>
    <s v="E56000035"/>
    <s v="East of England"/>
    <s v="cns_yes"/>
    <n v="125"/>
    <n v="0.58399999999999996"/>
  </r>
  <r>
    <s v="NAoPri"/>
    <n v="2021"/>
    <s v="Q1"/>
    <s v="Q1-2021"/>
    <x v="11"/>
    <x v="11"/>
    <s v="E56000035"/>
    <s v="East of England"/>
    <s v="cns_yes"/>
    <n v="98"/>
    <n v="0.68367"/>
  </r>
  <r>
    <s v="NAoPri"/>
    <n v="2021"/>
    <s v="Q2"/>
    <s v="Q2-2021"/>
    <x v="11"/>
    <x v="11"/>
    <s v="E56000035"/>
    <s v="East of England"/>
    <s v="cns_yes"/>
    <n v="116"/>
    <n v="0.67240999999999995"/>
  </r>
  <r>
    <s v="NAoPri"/>
    <n v="2021"/>
    <s v="Q3"/>
    <s v="Q3-2021"/>
    <x v="11"/>
    <x v="11"/>
    <s v="E56000035"/>
    <s v="East of England"/>
    <s v="cns_yes"/>
    <n v="160"/>
    <n v="0.65625"/>
  </r>
  <r>
    <s v="NAoPri"/>
    <n v="2021"/>
    <s v="Q4"/>
    <s v="Q4-2021"/>
    <x v="11"/>
    <x v="11"/>
    <s v="E56000035"/>
    <s v="East of England"/>
    <s v="cns_yes"/>
    <n v="151"/>
    <n v="0.72184999999999999"/>
  </r>
  <r>
    <s v="NAoPri"/>
    <n v="2022"/>
    <s v="Q1"/>
    <s v="Q1-2022"/>
    <x v="11"/>
    <x v="11"/>
    <s v="E56000035"/>
    <s v="East of England"/>
    <s v="cns_yes"/>
    <n v="140"/>
    <n v="0.74285999999999996"/>
  </r>
  <r>
    <s v="NAoPri"/>
    <n v="2022"/>
    <s v="Q2"/>
    <s v="Q2-2022"/>
    <x v="11"/>
    <x v="11"/>
    <s v="E56000035"/>
    <s v="East of England"/>
    <s v="cns_yes"/>
    <n v="139"/>
    <n v="0.76258999999999999"/>
  </r>
  <r>
    <s v="NAoPri"/>
    <n v="2022"/>
    <s v="Q3"/>
    <s v="Q3-2022"/>
    <x v="11"/>
    <x v="11"/>
    <s v="E56000035"/>
    <s v="East of England"/>
    <s v="cns_yes"/>
    <n v="121"/>
    <n v="0.66942000000000002"/>
  </r>
  <r>
    <s v="NAoPri"/>
    <n v="2022"/>
    <s v="Q4"/>
    <s v="Q4-2022"/>
    <x v="11"/>
    <x v="11"/>
    <s v="E56000035"/>
    <s v="East of England"/>
    <s v="cns_yes"/>
    <n v="125"/>
    <n v="0.74399999999999999"/>
  </r>
  <r>
    <s v="NAoPri"/>
    <n v="2023"/>
    <s v="Q1"/>
    <s v="Q1-2023"/>
    <x v="11"/>
    <x v="11"/>
    <s v="E56000035"/>
    <s v="East of England"/>
    <s v="cns_yes"/>
    <n v="141"/>
    <n v="0.46809000000000001"/>
  </r>
  <r>
    <s v="NAoPri"/>
    <n v="2018"/>
    <s v="Q1"/>
    <s v="Q1-2018"/>
    <x v="12"/>
    <x v="12"/>
    <s v="E56000021"/>
    <s v="West London"/>
    <s v="cns_yes"/>
    <n v="45"/>
    <n v="0.2"/>
  </r>
  <r>
    <s v="NAoPri"/>
    <n v="2018"/>
    <s v="Q2"/>
    <s v="Q2-2018"/>
    <x v="12"/>
    <x v="12"/>
    <s v="E56000021"/>
    <s v="West London"/>
    <s v="cns_yes"/>
    <n v="23"/>
    <n v="0.30435000000000001"/>
  </r>
  <r>
    <s v="NAoPri"/>
    <n v="2018"/>
    <s v="Q3"/>
    <s v="Q3-2018"/>
    <x v="12"/>
    <x v="12"/>
    <s v="E56000021"/>
    <s v="West London"/>
    <s v="cns_yes"/>
    <n v="40"/>
    <n v="0.375"/>
  </r>
  <r>
    <s v="NAoPri"/>
    <n v="2018"/>
    <s v="Q4"/>
    <s v="Q4-2018"/>
    <x v="12"/>
    <x v="12"/>
    <s v="E56000021"/>
    <s v="West London"/>
    <s v="cns_yes"/>
    <n v="30"/>
    <n v="0.43332999999999999"/>
  </r>
  <r>
    <s v="NAoPri"/>
    <n v="2019"/>
    <s v="Q1"/>
    <s v="Q1-2019"/>
    <x v="12"/>
    <x v="12"/>
    <s v="E56000021"/>
    <s v="West London"/>
    <s v="cns_yes"/>
    <n v="31"/>
    <n v="0.48387000000000002"/>
  </r>
  <r>
    <s v="NAoPri"/>
    <n v="2019"/>
    <s v="Q2"/>
    <s v="Q2-2019"/>
    <x v="12"/>
    <x v="12"/>
    <s v="E56000021"/>
    <s v="West London"/>
    <s v="cns_yes"/>
    <n v="39"/>
    <n v="0.48718"/>
  </r>
  <r>
    <s v="NAoPri"/>
    <n v="2019"/>
    <s v="Q3"/>
    <s v="Q3-2019"/>
    <x v="12"/>
    <x v="12"/>
    <s v="E56000021"/>
    <s v="West London"/>
    <s v="cns_yes"/>
    <n v="46"/>
    <n v="0.5"/>
  </r>
  <r>
    <s v="NAoPri"/>
    <n v="2019"/>
    <s v="Q4"/>
    <s v="Q4-2019"/>
    <x v="12"/>
    <x v="12"/>
    <s v="E56000021"/>
    <s v="West London"/>
    <s v="cns_yes"/>
    <n v="46"/>
    <n v="0.63043000000000005"/>
  </r>
  <r>
    <s v="NAoPri"/>
    <n v="2020"/>
    <s v="Q1"/>
    <s v="Q1-2020"/>
    <x v="12"/>
    <x v="12"/>
    <s v="E56000021"/>
    <s v="West London"/>
    <s v="cns_yes"/>
    <n v="37"/>
    <n v="0.45945999999999998"/>
  </r>
  <r>
    <s v="NAoPri"/>
    <n v="2020"/>
    <s v="Q2"/>
    <s v="Q2-2020"/>
    <x v="12"/>
    <x v="12"/>
    <s v="E56000021"/>
    <s v="West London"/>
    <s v="cns_yes"/>
    <n v="30"/>
    <n v="0.43332999999999999"/>
  </r>
  <r>
    <s v="NAoPri"/>
    <n v="2020"/>
    <s v="Q3"/>
    <s v="Q3-2020"/>
    <x v="12"/>
    <x v="12"/>
    <s v="E56000021"/>
    <s v="West London"/>
    <s v="cns_yes"/>
    <n v="21"/>
    <n v="0.76190000000000002"/>
  </r>
  <r>
    <s v="NAoPri"/>
    <n v="2020"/>
    <s v="Q4"/>
    <s v="Q4-2020"/>
    <x v="12"/>
    <x v="12"/>
    <s v="E56000021"/>
    <s v="West London"/>
    <s v="cns_yes"/>
    <n v="35"/>
    <n v="0.65713999999999995"/>
  </r>
  <r>
    <s v="NAoPri"/>
    <n v="2021"/>
    <s v="Q1"/>
    <s v="Q1-2021"/>
    <x v="12"/>
    <x v="12"/>
    <s v="E56000021"/>
    <s v="West London"/>
    <s v="cns_yes"/>
    <n v="27"/>
    <n v="0.81481000000000003"/>
  </r>
  <r>
    <s v="NAoPri"/>
    <n v="2021"/>
    <s v="Q2"/>
    <s v="Q2-2021"/>
    <x v="12"/>
    <x v="12"/>
    <s v="E56000021"/>
    <s v="West London"/>
    <s v="cns_yes"/>
    <n v="42"/>
    <n v="0.76190000000000002"/>
  </r>
  <r>
    <s v="NAoPri"/>
    <n v="2021"/>
    <s v="Q3"/>
    <s v="Q3-2021"/>
    <x v="12"/>
    <x v="12"/>
    <s v="E56000021"/>
    <s v="West London"/>
    <s v="cns_yes"/>
    <n v="50"/>
    <n v="0.7"/>
  </r>
  <r>
    <s v="NAoPri"/>
    <n v="2021"/>
    <s v="Q4"/>
    <s v="Q4-2021"/>
    <x v="12"/>
    <x v="12"/>
    <s v="E56000021"/>
    <s v="West London"/>
    <s v="cns_yes"/>
    <n v="36"/>
    <n v="0.77778000000000003"/>
  </r>
  <r>
    <s v="NAoPri"/>
    <n v="2022"/>
    <s v="Q1"/>
    <s v="Q1-2022"/>
    <x v="12"/>
    <x v="12"/>
    <s v="E56000021"/>
    <s v="West London"/>
    <s v="cns_yes"/>
    <n v="40"/>
    <n v="0.625"/>
  </r>
  <r>
    <s v="NAoPri"/>
    <n v="2022"/>
    <s v="Q2"/>
    <s v="Q2-2022"/>
    <x v="12"/>
    <x v="12"/>
    <s v="E56000021"/>
    <s v="West London"/>
    <s v="cns_yes"/>
    <n v="45"/>
    <n v="0.64444000000000001"/>
  </r>
  <r>
    <s v="NAoPri"/>
    <n v="2022"/>
    <s v="Q3"/>
    <s v="Q3-2022"/>
    <x v="12"/>
    <x v="12"/>
    <s v="E56000021"/>
    <s v="West London"/>
    <s v="cns_yes"/>
    <n v="41"/>
    <n v="0.75609999999999999"/>
  </r>
  <r>
    <s v="NAoPri"/>
    <n v="2022"/>
    <s v="Q4"/>
    <s v="Q4-2022"/>
    <x v="12"/>
    <x v="12"/>
    <s v="E56000021"/>
    <s v="West London"/>
    <s v="cns_yes"/>
    <n v="27"/>
    <n v="0.66666999999999998"/>
  </r>
  <r>
    <s v="NAoPri"/>
    <n v="2023"/>
    <s v="Q1"/>
    <s v="Q1-2023"/>
    <x v="12"/>
    <x v="12"/>
    <s v="E56000021"/>
    <s v="West London"/>
    <s v="cns_yes"/>
    <n v="43"/>
    <n v="0.53488000000000002"/>
  </r>
  <r>
    <s v="NAoPri"/>
    <n v="2018"/>
    <s v="Q1"/>
    <s v="Q1-2018"/>
    <x v="13"/>
    <x v="13"/>
    <s v="E56000005"/>
    <s v="Cheshire and Merseyside"/>
    <s v="cns_yes"/>
    <n v="538"/>
    <n v="0.81784000000000001"/>
  </r>
  <r>
    <s v="NAoPri"/>
    <n v="2018"/>
    <s v="Q2"/>
    <s v="Q2-2018"/>
    <x v="13"/>
    <x v="13"/>
    <s v="E56000005"/>
    <s v="Cheshire and Merseyside"/>
    <s v="cns_yes"/>
    <n v="601"/>
    <n v="0.77205000000000001"/>
  </r>
  <r>
    <s v="NAoPri"/>
    <n v="2018"/>
    <s v="Q3"/>
    <s v="Q3-2018"/>
    <x v="13"/>
    <x v="13"/>
    <s v="E56000005"/>
    <s v="Cheshire and Merseyside"/>
    <s v="cns_yes"/>
    <n v="656"/>
    <n v="0.79268000000000005"/>
  </r>
  <r>
    <s v="NAoPri"/>
    <n v="2018"/>
    <s v="Q4"/>
    <s v="Q4-2018"/>
    <x v="13"/>
    <x v="13"/>
    <s v="E56000005"/>
    <s v="Cheshire and Merseyside"/>
    <s v="cns_yes"/>
    <n v="639"/>
    <n v="0.76368999999999998"/>
  </r>
  <r>
    <s v="NAoPri"/>
    <n v="2019"/>
    <s v="Q1"/>
    <s v="Q1-2019"/>
    <x v="13"/>
    <x v="13"/>
    <s v="E56000005"/>
    <s v="Cheshire and Merseyside"/>
    <s v="cns_yes"/>
    <n v="603"/>
    <n v="0.79601999999999995"/>
  </r>
  <r>
    <s v="NAoPri"/>
    <n v="2019"/>
    <s v="Q2"/>
    <s v="Q2-2019"/>
    <x v="13"/>
    <x v="13"/>
    <s v="E56000005"/>
    <s v="Cheshire and Merseyside"/>
    <s v="cns_yes"/>
    <n v="644"/>
    <n v="0.79037000000000002"/>
  </r>
  <r>
    <s v="NAoPri"/>
    <n v="2019"/>
    <s v="Q3"/>
    <s v="Q3-2019"/>
    <x v="13"/>
    <x v="13"/>
    <s v="E56000005"/>
    <s v="Cheshire and Merseyside"/>
    <s v="cns_yes"/>
    <n v="611"/>
    <n v="0.83796999999999999"/>
  </r>
  <r>
    <s v="NAoPri"/>
    <n v="2019"/>
    <s v="Q4"/>
    <s v="Q4-2019"/>
    <x v="13"/>
    <x v="13"/>
    <s v="E56000005"/>
    <s v="Cheshire and Merseyside"/>
    <s v="cns_yes"/>
    <n v="593"/>
    <n v="0.82630999999999999"/>
  </r>
  <r>
    <s v="NAoPri"/>
    <n v="2020"/>
    <s v="Q1"/>
    <s v="Q1-2020"/>
    <x v="13"/>
    <x v="13"/>
    <s v="E56000005"/>
    <s v="Cheshire and Merseyside"/>
    <s v="cns_yes"/>
    <n v="665"/>
    <n v="0.79549000000000003"/>
  </r>
  <r>
    <s v="NAoPri"/>
    <n v="2020"/>
    <s v="Q2"/>
    <s v="Q2-2020"/>
    <x v="13"/>
    <x v="13"/>
    <s v="E56000005"/>
    <s v="Cheshire and Merseyside"/>
    <s v="cns_yes"/>
    <n v="298"/>
    <n v="0.70469999999999999"/>
  </r>
  <r>
    <s v="NAoPri"/>
    <n v="2020"/>
    <s v="Q3"/>
    <s v="Q3-2020"/>
    <x v="13"/>
    <x v="13"/>
    <s v="E56000005"/>
    <s v="Cheshire and Merseyside"/>
    <s v="cns_yes"/>
    <n v="433"/>
    <n v="0.72748000000000002"/>
  </r>
  <r>
    <s v="NAoPri"/>
    <n v="2020"/>
    <s v="Q4"/>
    <s v="Q4-2020"/>
    <x v="13"/>
    <x v="13"/>
    <s v="E56000005"/>
    <s v="Cheshire and Merseyside"/>
    <s v="cns_yes"/>
    <n v="570"/>
    <n v="0.83509"/>
  </r>
  <r>
    <s v="NAoPri"/>
    <n v="2021"/>
    <s v="Q1"/>
    <s v="Q1-2021"/>
    <x v="13"/>
    <x v="13"/>
    <s v="E56000005"/>
    <s v="Cheshire and Merseyside"/>
    <s v="cns_yes"/>
    <n v="603"/>
    <n v="0.76617000000000002"/>
  </r>
  <r>
    <s v="NAoPri"/>
    <n v="2021"/>
    <s v="Q2"/>
    <s v="Q2-2021"/>
    <x v="13"/>
    <x v="13"/>
    <s v="E56000005"/>
    <s v="Cheshire and Merseyside"/>
    <s v="cns_yes"/>
    <n v="574"/>
    <n v="0.78049000000000002"/>
  </r>
  <r>
    <s v="NAoPri"/>
    <n v="2021"/>
    <s v="Q3"/>
    <s v="Q3-2021"/>
    <x v="13"/>
    <x v="13"/>
    <s v="E56000005"/>
    <s v="Cheshire and Merseyside"/>
    <s v="cns_yes"/>
    <n v="629"/>
    <n v="0.76788999999999996"/>
  </r>
  <r>
    <s v="NAoPri"/>
    <n v="2021"/>
    <s v="Q4"/>
    <s v="Q4-2021"/>
    <x v="13"/>
    <x v="13"/>
    <s v="E56000005"/>
    <s v="Cheshire and Merseyside"/>
    <s v="cns_yes"/>
    <n v="598"/>
    <n v="0.82776000000000005"/>
  </r>
  <r>
    <s v="NAoPri"/>
    <n v="2022"/>
    <s v="Q1"/>
    <s v="Q1-2022"/>
    <x v="13"/>
    <x v="13"/>
    <s v="E56000005"/>
    <s v="Cheshire and Merseyside"/>
    <s v="cns_yes"/>
    <n v="586"/>
    <n v="0.85665999999999998"/>
  </r>
  <r>
    <s v="NAoPri"/>
    <n v="2022"/>
    <s v="Q2"/>
    <s v="Q2-2022"/>
    <x v="13"/>
    <x v="13"/>
    <s v="E56000005"/>
    <s v="Cheshire and Merseyside"/>
    <s v="cns_yes"/>
    <n v="605"/>
    <n v="0.80164999999999997"/>
  </r>
  <r>
    <s v="NAoPri"/>
    <n v="2022"/>
    <s v="Q3"/>
    <s v="Q3-2022"/>
    <x v="13"/>
    <x v="13"/>
    <s v="E56000005"/>
    <s v="Cheshire and Merseyside"/>
    <s v="cns_yes"/>
    <n v="605"/>
    <n v="0.77354999999999996"/>
  </r>
  <r>
    <s v="NAoPri"/>
    <n v="2022"/>
    <s v="Q4"/>
    <s v="Q4-2022"/>
    <x v="13"/>
    <x v="13"/>
    <s v="E56000005"/>
    <s v="Cheshire and Merseyside"/>
    <s v="cns_yes"/>
    <n v="575"/>
    <n v="0.78956999999999999"/>
  </r>
  <r>
    <s v="NAoPri"/>
    <n v="2023"/>
    <s v="Q1"/>
    <s v="Q1-2023"/>
    <x v="13"/>
    <x v="13"/>
    <s v="E56000005"/>
    <s v="Cheshire and Merseyside"/>
    <s v="cns_yes"/>
    <n v="580"/>
    <n v="0.68793000000000004"/>
  </r>
  <r>
    <s v="NAoPri"/>
    <n v="2018"/>
    <s v="Q1"/>
    <s v="Q1-2018"/>
    <x v="14"/>
    <x v="14"/>
    <s v="E56000025"/>
    <s v="South Yorkshire and Bassetlaw"/>
    <s v="cns_yes"/>
    <n v="79"/>
    <n v="0.92405000000000004"/>
  </r>
  <r>
    <s v="NAoPri"/>
    <n v="2018"/>
    <s v="Q2"/>
    <s v="Q2-2018"/>
    <x v="14"/>
    <x v="14"/>
    <s v="E56000025"/>
    <s v="South Yorkshire and Bassetlaw"/>
    <s v="cns_yes"/>
    <n v="97"/>
    <n v="0.76288999999999996"/>
  </r>
  <r>
    <s v="NAoPri"/>
    <n v="2018"/>
    <s v="Q3"/>
    <s v="Q3-2018"/>
    <x v="14"/>
    <x v="14"/>
    <s v="E56000025"/>
    <s v="South Yorkshire and Bassetlaw"/>
    <s v="cns_yes"/>
    <n v="86"/>
    <n v="0.86046999999999996"/>
  </r>
  <r>
    <s v="NAoPri"/>
    <n v="2018"/>
    <s v="Q4"/>
    <s v="Q4-2018"/>
    <x v="14"/>
    <x v="14"/>
    <s v="E56000025"/>
    <s v="South Yorkshire and Bassetlaw"/>
    <s v="cns_yes"/>
    <n v="94"/>
    <n v="0.89361999999999997"/>
  </r>
  <r>
    <s v="NAoPri"/>
    <n v="2019"/>
    <s v="Q1"/>
    <s v="Q1-2019"/>
    <x v="14"/>
    <x v="14"/>
    <s v="E56000025"/>
    <s v="South Yorkshire and Bassetlaw"/>
    <s v="cns_yes"/>
    <n v="87"/>
    <n v="0.88505999999999996"/>
  </r>
  <r>
    <s v="NAoPri"/>
    <n v="2019"/>
    <s v="Q2"/>
    <s v="Q2-2019"/>
    <x v="14"/>
    <x v="14"/>
    <s v="E56000025"/>
    <s v="South Yorkshire and Bassetlaw"/>
    <s v="cns_yes"/>
    <n v="93"/>
    <n v="0.95699000000000001"/>
  </r>
  <r>
    <s v="NAoPri"/>
    <n v="2019"/>
    <s v="Q3"/>
    <s v="Q3-2019"/>
    <x v="14"/>
    <x v="14"/>
    <s v="E56000025"/>
    <s v="South Yorkshire and Bassetlaw"/>
    <s v="cns_yes"/>
    <n v="78"/>
    <n v="0.88461999999999996"/>
  </r>
  <r>
    <s v="NAoPri"/>
    <n v="2019"/>
    <s v="Q4"/>
    <s v="Q4-2019"/>
    <x v="14"/>
    <x v="14"/>
    <s v="E56000025"/>
    <s v="South Yorkshire and Bassetlaw"/>
    <s v="cns_yes"/>
    <n v="77"/>
    <n v="0.84416000000000002"/>
  </r>
  <r>
    <s v="NAoPri"/>
    <n v="2020"/>
    <s v="Q1"/>
    <s v="Q1-2020"/>
    <x v="14"/>
    <x v="14"/>
    <s v="E56000025"/>
    <s v="South Yorkshire and Bassetlaw"/>
    <s v="cns_yes"/>
    <n v="75"/>
    <n v="0.77332999999999996"/>
  </r>
  <r>
    <s v="NAoPri"/>
    <n v="2020"/>
    <s v="Q2"/>
    <s v="Q2-2020"/>
    <x v="14"/>
    <x v="14"/>
    <s v="E56000025"/>
    <s v="South Yorkshire and Bassetlaw"/>
    <s v="cns_yes"/>
    <n v="39"/>
    <n v="0.66666999999999998"/>
  </r>
  <r>
    <s v="NAoPri"/>
    <n v="2020"/>
    <s v="Q3"/>
    <s v="Q3-2020"/>
    <x v="14"/>
    <x v="14"/>
    <s v="E56000025"/>
    <s v="South Yorkshire and Bassetlaw"/>
    <s v="cns_yes"/>
    <n v="65"/>
    <n v="0.87692000000000003"/>
  </r>
  <r>
    <s v="NAoPri"/>
    <n v="2020"/>
    <s v="Q4"/>
    <s v="Q4-2020"/>
    <x v="14"/>
    <x v="14"/>
    <s v="E56000025"/>
    <s v="South Yorkshire and Bassetlaw"/>
    <s v="cns_yes"/>
    <n v="74"/>
    <n v="0.93242999999999998"/>
  </r>
  <r>
    <s v="NAoPri"/>
    <n v="2021"/>
    <s v="Q1"/>
    <s v="Q1-2021"/>
    <x v="14"/>
    <x v="14"/>
    <s v="E56000025"/>
    <s v="South Yorkshire and Bassetlaw"/>
    <s v="cns_yes"/>
    <n v="80"/>
    <n v="0.97499999999999998"/>
  </r>
  <r>
    <s v="NAoPri"/>
    <n v="2021"/>
    <s v="Q2"/>
    <s v="Q2-2021"/>
    <x v="14"/>
    <x v="14"/>
    <s v="E56000025"/>
    <s v="South Yorkshire and Bassetlaw"/>
    <s v="cns_yes"/>
    <n v="72"/>
    <n v="0.875"/>
  </r>
  <r>
    <s v="NAoPri"/>
    <n v="2021"/>
    <s v="Q3"/>
    <s v="Q3-2021"/>
    <x v="14"/>
    <x v="14"/>
    <s v="E56000025"/>
    <s v="South Yorkshire and Bassetlaw"/>
    <s v="cns_yes"/>
    <n v="91"/>
    <n v="0.89010999999999996"/>
  </r>
  <r>
    <s v="NAoPri"/>
    <n v="2021"/>
    <s v="Q4"/>
    <s v="Q4-2021"/>
    <x v="14"/>
    <x v="14"/>
    <s v="E56000025"/>
    <s v="South Yorkshire and Bassetlaw"/>
    <s v="cns_yes"/>
    <n v="87"/>
    <n v="0.88505999999999996"/>
  </r>
  <r>
    <s v="NAoPri"/>
    <n v="2022"/>
    <s v="Q1"/>
    <s v="Q1-2022"/>
    <x v="14"/>
    <x v="14"/>
    <s v="E56000025"/>
    <s v="South Yorkshire and Bassetlaw"/>
    <s v="cns_yes"/>
    <n v="103"/>
    <n v="0.86407999999999996"/>
  </r>
  <r>
    <s v="NAoPri"/>
    <n v="2022"/>
    <s v="Q2"/>
    <s v="Q2-2022"/>
    <x v="14"/>
    <x v="14"/>
    <s v="E56000025"/>
    <s v="South Yorkshire and Bassetlaw"/>
    <s v="cns_yes"/>
    <n v="106"/>
    <n v="0.87736000000000003"/>
  </r>
  <r>
    <s v="NAoPri"/>
    <n v="2022"/>
    <s v="Q3"/>
    <s v="Q3-2022"/>
    <x v="14"/>
    <x v="14"/>
    <s v="E56000025"/>
    <s v="South Yorkshire and Bassetlaw"/>
    <s v="cns_yes"/>
    <n v="63"/>
    <n v="0.84126999999999996"/>
  </r>
  <r>
    <s v="NAoPri"/>
    <n v="2022"/>
    <s v="Q4"/>
    <s v="Q4-2022"/>
    <x v="14"/>
    <x v="14"/>
    <s v="E56000025"/>
    <s v="South Yorkshire and Bassetlaw"/>
    <s v="cns_yes"/>
    <n v="95"/>
    <n v="0.84211000000000003"/>
  </r>
  <r>
    <s v="NAoPri"/>
    <n v="2023"/>
    <s v="Q1"/>
    <s v="Q1-2023"/>
    <x v="14"/>
    <x v="14"/>
    <s v="E56000025"/>
    <s v="South Yorkshire and Bassetlaw"/>
    <s v="cns_yes"/>
    <n v="66"/>
    <n v="0.80303000000000002"/>
  </r>
  <r>
    <s v="NAoPri"/>
    <n v="2018"/>
    <s v="Q1"/>
    <s v="Q1-2018"/>
    <x v="15"/>
    <x v="15"/>
    <s v="E56000005"/>
    <s v="Cheshire and Merseyside"/>
    <s v="cns_yes"/>
    <n v="58"/>
    <n v="0.89654999999999996"/>
  </r>
  <r>
    <s v="NAoPri"/>
    <n v="2018"/>
    <s v="Q2"/>
    <s v="Q2-2018"/>
    <x v="15"/>
    <x v="15"/>
    <s v="E56000005"/>
    <s v="Cheshire and Merseyside"/>
    <s v="cns_yes"/>
    <n v="65"/>
    <n v="0.52307999999999999"/>
  </r>
  <r>
    <s v="NAoPri"/>
    <n v="2018"/>
    <s v="Q3"/>
    <s v="Q3-2018"/>
    <x v="15"/>
    <x v="15"/>
    <s v="E56000005"/>
    <s v="Cheshire and Merseyside"/>
    <s v="cns_yes"/>
    <n v="46"/>
    <n v="0.54347999999999996"/>
  </r>
  <r>
    <s v="NAoPri"/>
    <n v="2018"/>
    <s v="Q4"/>
    <s v="Q4-2018"/>
    <x v="15"/>
    <x v="15"/>
    <s v="E56000005"/>
    <s v="Cheshire and Merseyside"/>
    <s v="cns_yes"/>
    <n v="52"/>
    <n v="0.36537999999999998"/>
  </r>
  <r>
    <s v="NAoPri"/>
    <n v="2019"/>
    <s v="Q1"/>
    <s v="Q1-2019"/>
    <x v="15"/>
    <x v="15"/>
    <s v="E56000005"/>
    <s v="Cheshire and Merseyside"/>
    <s v="cns_yes"/>
    <n v="48"/>
    <n v="0.45833000000000002"/>
  </r>
  <r>
    <s v="NAoPri"/>
    <n v="2019"/>
    <s v="Q2"/>
    <s v="Q2-2019"/>
    <x v="15"/>
    <x v="15"/>
    <s v="E56000005"/>
    <s v="Cheshire and Merseyside"/>
    <s v="cns_yes"/>
    <n v="60"/>
    <n v="0.41666999999999998"/>
  </r>
  <r>
    <s v="NAoPri"/>
    <n v="2019"/>
    <s v="Q3"/>
    <s v="Q3-2019"/>
    <x v="15"/>
    <x v="15"/>
    <s v="E56000005"/>
    <s v="Cheshire and Merseyside"/>
    <s v="cns_yes"/>
    <n v="51"/>
    <n v="0.68627000000000005"/>
  </r>
  <r>
    <s v="NAoPri"/>
    <n v="2019"/>
    <s v="Q4"/>
    <s v="Q4-2019"/>
    <x v="15"/>
    <x v="15"/>
    <s v="E56000005"/>
    <s v="Cheshire and Merseyside"/>
    <s v="cns_yes"/>
    <n v="54"/>
    <n v="0.74073999999999995"/>
  </r>
  <r>
    <s v="NAoPri"/>
    <n v="2020"/>
    <s v="Q1"/>
    <s v="Q1-2020"/>
    <x v="15"/>
    <x v="15"/>
    <s v="E56000005"/>
    <s v="Cheshire and Merseyside"/>
    <s v="cns_yes"/>
    <n v="57"/>
    <n v="0.89473999999999998"/>
  </r>
  <r>
    <s v="NAoPri"/>
    <n v="2020"/>
    <s v="Q2"/>
    <s v="Q2-2020"/>
    <x v="15"/>
    <x v="15"/>
    <s v="E56000005"/>
    <s v="Cheshire and Merseyside"/>
    <s v="cns_yes"/>
    <n v="18"/>
    <n v="0.77778000000000003"/>
  </r>
  <r>
    <s v="NAoPri"/>
    <n v="2020"/>
    <s v="Q3"/>
    <s v="Q3-2020"/>
    <x v="15"/>
    <x v="15"/>
    <s v="E56000005"/>
    <s v="Cheshire and Merseyside"/>
    <s v="cns_yes"/>
    <n v="40"/>
    <n v="0.875"/>
  </r>
  <r>
    <s v="NAoPri"/>
    <n v="2020"/>
    <s v="Q4"/>
    <s v="Q4-2020"/>
    <x v="15"/>
    <x v="15"/>
    <s v="E56000005"/>
    <s v="Cheshire and Merseyside"/>
    <s v="cns_yes"/>
    <n v="38"/>
    <n v="0.84211000000000003"/>
  </r>
  <r>
    <s v="NAoPri"/>
    <n v="2021"/>
    <s v="Q1"/>
    <s v="Q1-2021"/>
    <x v="15"/>
    <x v="15"/>
    <s v="E56000005"/>
    <s v="Cheshire and Merseyside"/>
    <s v="cns_yes"/>
    <n v="47"/>
    <n v="0.87234"/>
  </r>
  <r>
    <s v="NAoPri"/>
    <n v="2021"/>
    <s v="Q2"/>
    <s v="Q2-2021"/>
    <x v="15"/>
    <x v="15"/>
    <s v="E56000005"/>
    <s v="Cheshire and Merseyside"/>
    <s v="cns_yes"/>
    <n v="47"/>
    <n v="0.80850999999999995"/>
  </r>
  <r>
    <s v="NAoPri"/>
    <n v="2021"/>
    <s v="Q3"/>
    <s v="Q3-2021"/>
    <x v="15"/>
    <x v="15"/>
    <s v="E56000005"/>
    <s v="Cheshire and Merseyside"/>
    <s v="cns_yes"/>
    <n v="61"/>
    <n v="0.78688999999999998"/>
  </r>
  <r>
    <s v="NAoPri"/>
    <n v="2021"/>
    <s v="Q4"/>
    <s v="Q4-2021"/>
    <x v="15"/>
    <x v="15"/>
    <s v="E56000005"/>
    <s v="Cheshire and Merseyside"/>
    <s v="cns_yes"/>
    <n v="59"/>
    <n v="0.66102000000000005"/>
  </r>
  <r>
    <s v="NAoPri"/>
    <n v="2022"/>
    <s v="Q1"/>
    <s v="Q1-2022"/>
    <x v="15"/>
    <x v="15"/>
    <s v="E56000005"/>
    <s v="Cheshire and Merseyside"/>
    <s v="cns_yes"/>
    <n v="64"/>
    <n v="0.60936999999999997"/>
  </r>
  <r>
    <s v="NAoPri"/>
    <n v="2022"/>
    <s v="Q2"/>
    <s v="Q2-2022"/>
    <x v="15"/>
    <x v="15"/>
    <s v="E56000005"/>
    <s v="Cheshire and Merseyside"/>
    <s v="cns_yes"/>
    <n v="53"/>
    <n v="0.62263999999999997"/>
  </r>
  <r>
    <s v="NAoPri"/>
    <n v="2022"/>
    <s v="Q3"/>
    <s v="Q3-2022"/>
    <x v="15"/>
    <x v="15"/>
    <s v="E56000005"/>
    <s v="Cheshire and Merseyside"/>
    <s v="cns_yes"/>
    <n v="52"/>
    <n v="0.75"/>
  </r>
  <r>
    <s v="NAoPri"/>
    <n v="2022"/>
    <s v="Q4"/>
    <s v="Q4-2022"/>
    <x v="15"/>
    <x v="15"/>
    <s v="E56000005"/>
    <s v="Cheshire and Merseyside"/>
    <s v="cns_yes"/>
    <n v="58"/>
    <n v="0.79310000000000003"/>
  </r>
  <r>
    <s v="NAoPri"/>
    <n v="2023"/>
    <s v="Q1"/>
    <s v="Q1-2023"/>
    <x v="15"/>
    <x v="15"/>
    <s v="E56000005"/>
    <s v="Cheshire and Merseyside"/>
    <s v="cns_yes"/>
    <n v="53"/>
    <n v="0.77358000000000005"/>
  </r>
  <r>
    <s v="NAoPri"/>
    <n v="2018"/>
    <s v="Q1"/>
    <s v="Q1-2018"/>
    <x v="16"/>
    <x v="16"/>
    <s v="E56000029"/>
    <s v="Northern"/>
    <s v="cns_yes"/>
    <n v="60"/>
    <n v="0.46666999999999997"/>
  </r>
  <r>
    <s v="NAoPri"/>
    <n v="2018"/>
    <s v="Q2"/>
    <s v="Q2-2018"/>
    <x v="16"/>
    <x v="16"/>
    <s v="E56000029"/>
    <s v="Northern"/>
    <s v="cns_yes"/>
    <n v="77"/>
    <n v="0.64934999999999998"/>
  </r>
  <r>
    <s v="NAoPri"/>
    <n v="2018"/>
    <s v="Q3"/>
    <s v="Q3-2018"/>
    <x v="16"/>
    <x v="16"/>
    <s v="E56000029"/>
    <s v="Northern"/>
    <s v="cns_yes"/>
    <n v="61"/>
    <n v="0.52459"/>
  </r>
  <r>
    <s v="NAoPri"/>
    <n v="2018"/>
    <s v="Q4"/>
    <s v="Q4-2018"/>
    <x v="16"/>
    <x v="16"/>
    <s v="E56000029"/>
    <s v="Northern"/>
    <s v="cns_yes"/>
    <n v="65"/>
    <n v="0.6"/>
  </r>
  <r>
    <s v="NAoPri"/>
    <n v="2019"/>
    <s v="Q1"/>
    <s v="Q1-2019"/>
    <x v="16"/>
    <x v="16"/>
    <s v="E56000029"/>
    <s v="Northern"/>
    <s v="cns_yes"/>
    <n v="75"/>
    <n v="0.77332999999999996"/>
  </r>
  <r>
    <s v="NAoPri"/>
    <n v="2019"/>
    <s v="Q2"/>
    <s v="Q2-2019"/>
    <x v="16"/>
    <x v="16"/>
    <s v="E56000029"/>
    <s v="Northern"/>
    <s v="cns_yes"/>
    <n v="87"/>
    <n v="0.80459999999999998"/>
  </r>
  <r>
    <s v="NAoPri"/>
    <n v="2019"/>
    <s v="Q3"/>
    <s v="Q3-2019"/>
    <x v="16"/>
    <x v="16"/>
    <s v="E56000029"/>
    <s v="Northern"/>
    <s v="cns_yes"/>
    <n v="69"/>
    <n v="0.82608999999999999"/>
  </r>
  <r>
    <s v="NAoPri"/>
    <n v="2019"/>
    <s v="Q4"/>
    <s v="Q4-2019"/>
    <x v="16"/>
    <x v="16"/>
    <s v="E56000029"/>
    <s v="Northern"/>
    <s v="cns_yes"/>
    <n v="59"/>
    <n v="0.79661000000000004"/>
  </r>
  <r>
    <s v="NAoPri"/>
    <n v="2020"/>
    <s v="Q1"/>
    <s v="Q1-2020"/>
    <x v="16"/>
    <x v="16"/>
    <s v="E56000029"/>
    <s v="Northern"/>
    <s v="cns_yes"/>
    <n v="59"/>
    <n v="0.52542"/>
  </r>
  <r>
    <s v="NAoPri"/>
    <n v="2020"/>
    <s v="Q2"/>
    <s v="Q2-2020"/>
    <x v="16"/>
    <x v="16"/>
    <s v="E56000029"/>
    <s v="Northern"/>
    <s v="cns_yes"/>
    <n v="55"/>
    <n v="0.8"/>
  </r>
  <r>
    <s v="NAoPri"/>
    <n v="2020"/>
    <s v="Q3"/>
    <s v="Q3-2020"/>
    <x v="16"/>
    <x v="16"/>
    <s v="E56000029"/>
    <s v="Northern"/>
    <s v="cns_yes"/>
    <n v="54"/>
    <n v="0.79630000000000001"/>
  </r>
  <r>
    <s v="NAoPri"/>
    <n v="2020"/>
    <s v="Q4"/>
    <s v="Q4-2020"/>
    <x v="16"/>
    <x v="16"/>
    <s v="E56000029"/>
    <s v="Northern"/>
    <s v="cns_yes"/>
    <n v="81"/>
    <n v="0.91357999999999995"/>
  </r>
  <r>
    <s v="NAoPri"/>
    <n v="2021"/>
    <s v="Q1"/>
    <s v="Q1-2021"/>
    <x v="16"/>
    <x v="16"/>
    <s v="E56000029"/>
    <s v="Northern"/>
    <s v="cns_yes"/>
    <n v="74"/>
    <n v="0.71621999999999997"/>
  </r>
  <r>
    <s v="NAoPri"/>
    <n v="2021"/>
    <s v="Q2"/>
    <s v="Q2-2021"/>
    <x v="16"/>
    <x v="16"/>
    <s v="E56000029"/>
    <s v="Northern"/>
    <s v="cns_yes"/>
    <n v="103"/>
    <n v="0.84465999999999997"/>
  </r>
  <r>
    <s v="NAoPri"/>
    <n v="2021"/>
    <s v="Q3"/>
    <s v="Q3-2021"/>
    <x v="16"/>
    <x v="16"/>
    <s v="E56000029"/>
    <s v="Northern"/>
    <s v="cns_yes"/>
    <n v="87"/>
    <n v="0.85057000000000005"/>
  </r>
  <r>
    <s v="NAoPri"/>
    <n v="2021"/>
    <s v="Q4"/>
    <s v="Q4-2021"/>
    <x v="16"/>
    <x v="16"/>
    <s v="E56000029"/>
    <s v="Northern"/>
    <s v="cns_yes"/>
    <n v="86"/>
    <n v="0.83721000000000001"/>
  </r>
  <r>
    <s v="NAoPri"/>
    <n v="2022"/>
    <s v="Q1"/>
    <s v="Q1-2022"/>
    <x v="16"/>
    <x v="16"/>
    <s v="E56000029"/>
    <s v="Northern"/>
    <s v="cns_yes"/>
    <n v="85"/>
    <n v="0.81176000000000004"/>
  </r>
  <r>
    <s v="NAoPri"/>
    <n v="2022"/>
    <s v="Q2"/>
    <s v="Q2-2022"/>
    <x v="16"/>
    <x v="16"/>
    <s v="E56000029"/>
    <s v="Northern"/>
    <s v="cns_yes"/>
    <n v="75"/>
    <n v="0.92"/>
  </r>
  <r>
    <s v="NAoPri"/>
    <n v="2022"/>
    <s v="Q3"/>
    <s v="Q3-2022"/>
    <x v="16"/>
    <x v="16"/>
    <s v="E56000029"/>
    <s v="Northern"/>
    <s v="cns_yes"/>
    <n v="77"/>
    <n v="0.81818000000000002"/>
  </r>
  <r>
    <s v="NAoPri"/>
    <n v="2022"/>
    <s v="Q4"/>
    <s v="Q4-2022"/>
    <x v="16"/>
    <x v="16"/>
    <s v="E56000029"/>
    <s v="Northern"/>
    <s v="cns_yes"/>
    <n v="70"/>
    <n v="0.75714000000000004"/>
  </r>
  <r>
    <s v="NAoPri"/>
    <n v="2023"/>
    <s v="Q1"/>
    <s v="Q1-2023"/>
    <x v="16"/>
    <x v="16"/>
    <s v="E56000029"/>
    <s v="Northern"/>
    <s v="cns_yes"/>
    <n v="99"/>
    <n v="0.72726999999999997"/>
  </r>
  <r>
    <s v="NAoPri"/>
    <n v="2018"/>
    <s v="Q1"/>
    <s v="Q1-2018"/>
    <x v="17"/>
    <x v="17"/>
    <s v="E56000021"/>
    <s v="West London"/>
    <s v="cns_yes"/>
    <n v="40"/>
    <n v="0.85"/>
  </r>
  <r>
    <s v="NAoPri"/>
    <n v="2018"/>
    <s v="Q2"/>
    <s v="Q2-2018"/>
    <x v="17"/>
    <x v="17"/>
    <s v="E56000021"/>
    <s v="West London"/>
    <s v="cns_yes"/>
    <n v="41"/>
    <n v="0.82926999999999995"/>
  </r>
  <r>
    <s v="NAoPri"/>
    <n v="2018"/>
    <s v="Q3"/>
    <s v="Q3-2018"/>
    <x v="17"/>
    <x v="17"/>
    <s v="E56000021"/>
    <s v="West London"/>
    <s v="cns_yes"/>
    <n v="38"/>
    <n v="0.89473999999999998"/>
  </r>
  <r>
    <s v="NAoPri"/>
    <n v="2018"/>
    <s v="Q4"/>
    <s v="Q4-2018"/>
    <x v="17"/>
    <x v="17"/>
    <s v="E56000021"/>
    <s v="West London"/>
    <s v="cns_yes"/>
    <n v="40"/>
    <n v="0.77500000000000002"/>
  </r>
  <r>
    <s v="NAoPri"/>
    <n v="2019"/>
    <s v="Q1"/>
    <s v="Q1-2019"/>
    <x v="17"/>
    <x v="17"/>
    <s v="E56000021"/>
    <s v="West London"/>
    <s v="cns_yes"/>
    <n v="33"/>
    <n v="0.75758000000000003"/>
  </r>
  <r>
    <s v="NAoPri"/>
    <n v="2019"/>
    <s v="Q2"/>
    <s v="Q2-2019"/>
    <x v="17"/>
    <x v="17"/>
    <s v="E56000021"/>
    <s v="West London"/>
    <s v="cns_yes"/>
    <n v="27"/>
    <n v="0.59258999999999995"/>
  </r>
  <r>
    <s v="NAoPri"/>
    <n v="2019"/>
    <s v="Q3"/>
    <s v="Q3-2019"/>
    <x v="17"/>
    <x v="17"/>
    <s v="E56000021"/>
    <s v="West London"/>
    <s v="cns_yes"/>
    <n v="23"/>
    <n v="0.78261000000000003"/>
  </r>
  <r>
    <s v="NAoPri"/>
    <n v="2019"/>
    <s v="Q4"/>
    <s v="Q4-2019"/>
    <x v="17"/>
    <x v="17"/>
    <s v="E56000021"/>
    <s v="West London"/>
    <s v="cns_yes"/>
    <n v="39"/>
    <n v="0.79486999999999997"/>
  </r>
  <r>
    <s v="NAoPri"/>
    <n v="2020"/>
    <s v="Q1"/>
    <s v="Q1-2020"/>
    <x v="17"/>
    <x v="17"/>
    <s v="E56000021"/>
    <s v="West London"/>
    <s v="cns_yes"/>
    <n v="30"/>
    <n v="0.76666999999999996"/>
  </r>
  <r>
    <s v="NAoPri"/>
    <n v="2020"/>
    <s v="Q2"/>
    <s v="Q2-2020"/>
    <x v="17"/>
    <x v="17"/>
    <s v="E56000021"/>
    <s v="West London"/>
    <s v="cns_yes"/>
    <n v="14"/>
    <n v="0.92857000000000001"/>
  </r>
  <r>
    <s v="NAoPri"/>
    <n v="2020"/>
    <s v="Q3"/>
    <s v="Q3-2020"/>
    <x v="17"/>
    <x v="17"/>
    <s v="E56000021"/>
    <s v="West London"/>
    <s v="cns_yes"/>
    <n v="17"/>
    <n v="0.94118000000000002"/>
  </r>
  <r>
    <s v="NAoPri"/>
    <n v="2020"/>
    <s v="Q4"/>
    <s v="Q4-2020"/>
    <x v="17"/>
    <x v="17"/>
    <s v="E56000021"/>
    <s v="West London"/>
    <s v="cns_yes"/>
    <n v="23"/>
    <n v="0.82608999999999999"/>
  </r>
  <r>
    <s v="NAoPri"/>
    <n v="2021"/>
    <s v="Q1"/>
    <s v="Q1-2021"/>
    <x v="17"/>
    <x v="17"/>
    <s v="E56000021"/>
    <s v="West London"/>
    <s v="cns_yes"/>
    <n v="35"/>
    <n v="0.97143000000000002"/>
  </r>
  <r>
    <s v="NAoPri"/>
    <n v="2021"/>
    <s v="Q2"/>
    <s v="Q2-2021"/>
    <x v="17"/>
    <x v="17"/>
    <s v="E56000021"/>
    <s v="West London"/>
    <s v="cns_yes"/>
    <n v="37"/>
    <n v="0.78378000000000003"/>
  </r>
  <r>
    <s v="NAoPri"/>
    <n v="2021"/>
    <s v="Q3"/>
    <s v="Q3-2021"/>
    <x v="17"/>
    <x v="17"/>
    <s v="E56000021"/>
    <s v="West London"/>
    <s v="cns_yes"/>
    <n v="32"/>
    <n v="0.84375"/>
  </r>
  <r>
    <s v="NAoPri"/>
    <n v="2021"/>
    <s v="Q4"/>
    <s v="Q4-2021"/>
    <x v="17"/>
    <x v="17"/>
    <s v="E56000021"/>
    <s v="West London"/>
    <s v="cns_yes"/>
    <n v="32"/>
    <n v="0.78125"/>
  </r>
  <r>
    <s v="NAoPri"/>
    <n v="2022"/>
    <s v="Q1"/>
    <s v="Q1-2022"/>
    <x v="17"/>
    <x v="17"/>
    <s v="E56000021"/>
    <s v="West London"/>
    <s v="cns_yes"/>
    <n v="42"/>
    <n v="0.76190000000000002"/>
  </r>
  <r>
    <s v="NAoPri"/>
    <n v="2022"/>
    <s v="Q2"/>
    <s v="Q2-2022"/>
    <x v="17"/>
    <x v="17"/>
    <s v="E56000021"/>
    <s v="West London"/>
    <s v="cns_yes"/>
    <n v="32"/>
    <n v="0.6875"/>
  </r>
  <r>
    <s v="NAoPri"/>
    <n v="2022"/>
    <s v="Q3"/>
    <s v="Q3-2022"/>
    <x v="17"/>
    <x v="17"/>
    <s v="E56000021"/>
    <s v="West London"/>
    <s v="cns_yes"/>
    <n v="28"/>
    <n v="0.53571000000000002"/>
  </r>
  <r>
    <s v="NAoPri"/>
    <n v="2022"/>
    <s v="Q4"/>
    <s v="Q4-2022"/>
    <x v="17"/>
    <x v="17"/>
    <s v="E56000021"/>
    <s v="West London"/>
    <s v="cns_yes"/>
    <n v="33"/>
    <n v="0.72726999999999997"/>
  </r>
  <r>
    <s v="NAoPri"/>
    <n v="2023"/>
    <s v="Q1"/>
    <s v="Q1-2023"/>
    <x v="17"/>
    <x v="17"/>
    <s v="E56000021"/>
    <s v="West London"/>
    <s v="cns_yes"/>
    <n v="43"/>
    <n v="0.69767000000000001"/>
  </r>
  <r>
    <s v="NAoPri"/>
    <n v="2018"/>
    <s v="Q1"/>
    <s v="Q1-2018"/>
    <x v="18"/>
    <x v="18"/>
    <s v="E56000011"/>
    <s v="Kent and Medway"/>
    <s v="cns_yes"/>
    <n v="53"/>
    <n v="0.90566000000000002"/>
  </r>
  <r>
    <s v="NAoPri"/>
    <n v="2018"/>
    <s v="Q2"/>
    <s v="Q2-2018"/>
    <x v="18"/>
    <x v="18"/>
    <s v="E56000011"/>
    <s v="Kent and Medway"/>
    <s v="cns_yes"/>
    <n v="61"/>
    <n v="0.81967000000000001"/>
  </r>
  <r>
    <s v="NAoPri"/>
    <n v="2018"/>
    <s v="Q3"/>
    <s v="Q3-2018"/>
    <x v="18"/>
    <x v="18"/>
    <s v="E56000011"/>
    <s v="Kent and Medway"/>
    <s v="cns_yes"/>
    <n v="46"/>
    <n v="0.80435000000000001"/>
  </r>
  <r>
    <s v="NAoPri"/>
    <n v="2018"/>
    <s v="Q4"/>
    <s v="Q4-2018"/>
    <x v="18"/>
    <x v="18"/>
    <s v="E56000011"/>
    <s v="Kent and Medway"/>
    <s v="cns_yes"/>
    <n v="41"/>
    <n v="0.70731999999999995"/>
  </r>
  <r>
    <s v="NAoPri"/>
    <n v="2019"/>
    <s v="Q1"/>
    <s v="Q1-2019"/>
    <x v="18"/>
    <x v="18"/>
    <s v="E56000011"/>
    <s v="Kent and Medway"/>
    <s v="cns_yes"/>
    <n v="73"/>
    <n v="0.78081999999999996"/>
  </r>
  <r>
    <s v="NAoPri"/>
    <n v="2019"/>
    <s v="Q2"/>
    <s v="Q2-2019"/>
    <x v="18"/>
    <x v="18"/>
    <s v="E56000011"/>
    <s v="Kent and Medway"/>
    <s v="cns_yes"/>
    <n v="80"/>
    <n v="0.85"/>
  </r>
  <r>
    <s v="NAoPri"/>
    <n v="2019"/>
    <s v="Q3"/>
    <s v="Q3-2019"/>
    <x v="18"/>
    <x v="18"/>
    <s v="E56000011"/>
    <s v="Kent and Medway"/>
    <s v="cns_yes"/>
    <n v="65"/>
    <n v="0.83077000000000001"/>
  </r>
  <r>
    <s v="NAoPri"/>
    <n v="2019"/>
    <s v="Q4"/>
    <s v="Q4-2019"/>
    <x v="18"/>
    <x v="18"/>
    <s v="E56000011"/>
    <s v="Kent and Medway"/>
    <s v="cns_yes"/>
    <n v="86"/>
    <n v="0.91859999999999997"/>
  </r>
  <r>
    <s v="NAoPri"/>
    <n v="2020"/>
    <s v="Q1"/>
    <s v="Q1-2020"/>
    <x v="18"/>
    <x v="18"/>
    <s v="E56000011"/>
    <s v="Kent and Medway"/>
    <s v="cns_yes"/>
    <n v="67"/>
    <n v="0.83582000000000001"/>
  </r>
  <r>
    <s v="NAoPri"/>
    <n v="2020"/>
    <s v="Q2"/>
    <s v="Q2-2020"/>
    <x v="18"/>
    <x v="18"/>
    <s v="E56000011"/>
    <s v="Kent and Medway"/>
    <s v="cns_yes"/>
    <n v="44"/>
    <n v="0.86363999999999996"/>
  </r>
  <r>
    <s v="NAoPri"/>
    <n v="2020"/>
    <s v="Q3"/>
    <s v="Q3-2020"/>
    <x v="18"/>
    <x v="18"/>
    <s v="E56000011"/>
    <s v="Kent and Medway"/>
    <s v="cns_yes"/>
    <n v="45"/>
    <n v="0.86667000000000005"/>
  </r>
  <r>
    <s v="NAoPri"/>
    <n v="2020"/>
    <s v="Q4"/>
    <s v="Q4-2020"/>
    <x v="18"/>
    <x v="18"/>
    <s v="E56000011"/>
    <s v="Kent and Medway"/>
    <s v="cns_yes"/>
    <n v="73"/>
    <n v="0.89041000000000003"/>
  </r>
  <r>
    <s v="NAoPri"/>
    <n v="2021"/>
    <s v="Q1"/>
    <s v="Q1-2021"/>
    <x v="18"/>
    <x v="18"/>
    <s v="E56000011"/>
    <s v="Kent and Medway"/>
    <s v="cns_yes"/>
    <n v="73"/>
    <n v="0.89041000000000003"/>
  </r>
  <r>
    <s v="NAoPri"/>
    <n v="2021"/>
    <s v="Q2"/>
    <s v="Q2-2021"/>
    <x v="18"/>
    <x v="18"/>
    <s v="E56000011"/>
    <s v="Kent and Medway"/>
    <s v="cns_yes"/>
    <n v="75"/>
    <n v="0.86667000000000005"/>
  </r>
  <r>
    <s v="NAoPri"/>
    <n v="2021"/>
    <s v="Q3"/>
    <s v="Q3-2021"/>
    <x v="18"/>
    <x v="18"/>
    <s v="E56000011"/>
    <s v="Kent and Medway"/>
    <s v="cns_yes"/>
    <n v="64"/>
    <n v="0.9375"/>
  </r>
  <r>
    <s v="NAoPri"/>
    <n v="2021"/>
    <s v="Q4"/>
    <s v="Q4-2021"/>
    <x v="18"/>
    <x v="18"/>
    <s v="E56000011"/>
    <s v="Kent and Medway"/>
    <s v="cns_yes"/>
    <n v="39"/>
    <n v="0.76922999999999997"/>
  </r>
  <r>
    <s v="NAoPri"/>
    <n v="2022"/>
    <s v="Q1"/>
    <s v="Q1-2022"/>
    <x v="18"/>
    <x v="18"/>
    <s v="E56000011"/>
    <s v="Kent and Medway"/>
    <s v="cns_yes"/>
    <n v="91"/>
    <n v="0.85714000000000001"/>
  </r>
  <r>
    <s v="NAoPri"/>
    <n v="2022"/>
    <s v="Q2"/>
    <s v="Q2-2022"/>
    <x v="18"/>
    <x v="18"/>
    <s v="E56000011"/>
    <s v="Kent and Medway"/>
    <s v="cns_yes"/>
    <n v="97"/>
    <n v="0.74226999999999999"/>
  </r>
  <r>
    <s v="NAoPri"/>
    <n v="2022"/>
    <s v="Q3"/>
    <s v="Q3-2022"/>
    <x v="18"/>
    <x v="18"/>
    <s v="E56000011"/>
    <s v="Kent and Medway"/>
    <s v="cns_yes"/>
    <n v="85"/>
    <n v="0.72941"/>
  </r>
  <r>
    <s v="NAoPri"/>
    <n v="2022"/>
    <s v="Q4"/>
    <s v="Q4-2022"/>
    <x v="18"/>
    <x v="18"/>
    <s v="E56000011"/>
    <s v="Kent and Medway"/>
    <s v="cns_yes"/>
    <n v="85"/>
    <n v="0.77646999999999999"/>
  </r>
  <r>
    <s v="NAoPri"/>
    <n v="2023"/>
    <s v="Q1"/>
    <s v="Q1-2023"/>
    <x v="18"/>
    <x v="18"/>
    <s v="E56000011"/>
    <s v="Kent and Medway"/>
    <s v="cns_yes"/>
    <n v="88"/>
    <n v="0.67044999999999999"/>
  </r>
  <r>
    <s v="NAoPri"/>
    <n v="2018"/>
    <s v="Q1"/>
    <s v="Q1-2018"/>
    <x v="19"/>
    <x v="19"/>
    <s v="E56000025"/>
    <s v="South Yorkshire and Bassetlaw"/>
    <s v="cns_yes"/>
    <n v="109"/>
    <n v="0.82569000000000004"/>
  </r>
  <r>
    <s v="NAoPri"/>
    <n v="2018"/>
    <s v="Q2"/>
    <s v="Q2-2018"/>
    <x v="19"/>
    <x v="19"/>
    <s v="E56000025"/>
    <s v="South Yorkshire and Bassetlaw"/>
    <s v="cns_yes"/>
    <n v="89"/>
    <n v="0.87639999999999996"/>
  </r>
  <r>
    <s v="NAoPri"/>
    <n v="2018"/>
    <s v="Q3"/>
    <s v="Q3-2018"/>
    <x v="19"/>
    <x v="19"/>
    <s v="E56000025"/>
    <s v="South Yorkshire and Bassetlaw"/>
    <s v="cns_yes"/>
    <n v="88"/>
    <n v="0.90908999999999995"/>
  </r>
  <r>
    <s v="NAoPri"/>
    <n v="2018"/>
    <s v="Q4"/>
    <s v="Q4-2018"/>
    <x v="19"/>
    <x v="19"/>
    <s v="E56000025"/>
    <s v="South Yorkshire and Bassetlaw"/>
    <s v="cns_yes"/>
    <n v="114"/>
    <n v="0.88595999999999997"/>
  </r>
  <r>
    <s v="NAoPri"/>
    <n v="2019"/>
    <s v="Q1"/>
    <s v="Q1-2019"/>
    <x v="19"/>
    <x v="19"/>
    <s v="E56000025"/>
    <s v="South Yorkshire and Bassetlaw"/>
    <s v="cns_yes"/>
    <n v="102"/>
    <n v="0.87255000000000005"/>
  </r>
  <r>
    <s v="NAoPri"/>
    <n v="2019"/>
    <s v="Q2"/>
    <s v="Q2-2019"/>
    <x v="19"/>
    <x v="19"/>
    <s v="E56000025"/>
    <s v="South Yorkshire and Bassetlaw"/>
    <s v="cns_yes"/>
    <n v="100"/>
    <n v="0.85"/>
  </r>
  <r>
    <s v="NAoPri"/>
    <n v="2019"/>
    <s v="Q3"/>
    <s v="Q3-2019"/>
    <x v="19"/>
    <x v="19"/>
    <s v="E56000025"/>
    <s v="South Yorkshire and Bassetlaw"/>
    <s v="cns_yes"/>
    <n v="104"/>
    <n v="0.78846000000000005"/>
  </r>
  <r>
    <s v="NAoPri"/>
    <n v="2019"/>
    <s v="Q4"/>
    <s v="Q4-2019"/>
    <x v="19"/>
    <x v="19"/>
    <s v="E56000025"/>
    <s v="South Yorkshire and Bassetlaw"/>
    <s v="cns_yes"/>
    <n v="85"/>
    <n v="0.25881999999999999"/>
  </r>
  <r>
    <s v="NAoPri"/>
    <n v="2020"/>
    <s v="Q1"/>
    <s v="Q1-2020"/>
    <x v="19"/>
    <x v="19"/>
    <s v="E56000025"/>
    <s v="South Yorkshire and Bassetlaw"/>
    <s v="cns_yes"/>
    <n v="98"/>
    <n v="0.67347000000000001"/>
  </r>
  <r>
    <s v="NAoPri"/>
    <n v="2020"/>
    <s v="Q2"/>
    <s v="Q2-2020"/>
    <x v="19"/>
    <x v="19"/>
    <s v="E56000025"/>
    <s v="South Yorkshire and Bassetlaw"/>
    <s v="cns_yes"/>
    <n v="44"/>
    <n v="0.22727"/>
  </r>
  <r>
    <s v="NAoPri"/>
    <n v="2020"/>
    <s v="Q3"/>
    <s v="Q3-2020"/>
    <x v="19"/>
    <x v="19"/>
    <s v="E56000025"/>
    <s v="South Yorkshire and Bassetlaw"/>
    <s v="cns_yes"/>
    <n v="67"/>
    <n v="0.71641999999999995"/>
  </r>
  <r>
    <s v="NAoPri"/>
    <n v="2020"/>
    <s v="Q4"/>
    <s v="Q4-2020"/>
    <x v="19"/>
    <x v="19"/>
    <s v="E56000025"/>
    <s v="South Yorkshire and Bassetlaw"/>
    <s v="cns_yes"/>
    <n v="79"/>
    <n v="0.91139000000000003"/>
  </r>
  <r>
    <s v="NAoPri"/>
    <n v="2021"/>
    <s v="Q1"/>
    <s v="Q1-2021"/>
    <x v="19"/>
    <x v="19"/>
    <s v="E56000025"/>
    <s v="South Yorkshire and Bassetlaw"/>
    <s v="cns_yes"/>
    <n v="76"/>
    <n v="0.86841999999999997"/>
  </r>
  <r>
    <s v="NAoPri"/>
    <n v="2021"/>
    <s v="Q2"/>
    <s v="Q2-2021"/>
    <x v="19"/>
    <x v="19"/>
    <s v="E56000025"/>
    <s v="South Yorkshire and Bassetlaw"/>
    <s v="cns_yes"/>
    <n v="90"/>
    <n v="0.92222000000000004"/>
  </r>
  <r>
    <s v="NAoPri"/>
    <n v="2021"/>
    <s v="Q3"/>
    <s v="Q3-2021"/>
    <x v="19"/>
    <x v="19"/>
    <s v="E56000025"/>
    <s v="South Yorkshire and Bassetlaw"/>
    <s v="cns_yes"/>
    <n v="87"/>
    <n v="0.91954000000000002"/>
  </r>
  <r>
    <s v="NAoPri"/>
    <n v="2021"/>
    <s v="Q4"/>
    <s v="Q4-2021"/>
    <x v="19"/>
    <x v="19"/>
    <s v="E56000025"/>
    <s v="South Yorkshire and Bassetlaw"/>
    <s v="cns_yes"/>
    <n v="87"/>
    <n v="0.90805000000000002"/>
  </r>
  <r>
    <s v="NAoPri"/>
    <n v="2022"/>
    <s v="Q1"/>
    <s v="Q1-2022"/>
    <x v="19"/>
    <x v="19"/>
    <s v="E56000025"/>
    <s v="South Yorkshire and Bassetlaw"/>
    <s v="cns_yes"/>
    <n v="82"/>
    <n v="0.95121999999999995"/>
  </r>
  <r>
    <s v="NAoPri"/>
    <n v="2022"/>
    <s v="Q2"/>
    <s v="Q2-2022"/>
    <x v="19"/>
    <x v="19"/>
    <s v="E56000025"/>
    <s v="South Yorkshire and Bassetlaw"/>
    <s v="cns_yes"/>
    <n v="106"/>
    <n v="0.74528000000000005"/>
  </r>
  <r>
    <s v="NAoPri"/>
    <n v="2022"/>
    <s v="Q3"/>
    <s v="Q3-2022"/>
    <x v="19"/>
    <x v="19"/>
    <s v="E56000025"/>
    <s v="South Yorkshire and Bassetlaw"/>
    <s v="cns_yes"/>
    <n v="92"/>
    <n v="0.82608999999999999"/>
  </r>
  <r>
    <s v="NAoPri"/>
    <n v="2022"/>
    <s v="Q4"/>
    <s v="Q4-2022"/>
    <x v="19"/>
    <x v="19"/>
    <s v="E56000025"/>
    <s v="South Yorkshire and Bassetlaw"/>
    <s v="cns_yes"/>
    <n v="94"/>
    <n v="0.77659999999999996"/>
  </r>
  <r>
    <s v="NAoPri"/>
    <n v="2023"/>
    <s v="Q1"/>
    <s v="Q1-2023"/>
    <x v="19"/>
    <x v="19"/>
    <s v="E56000025"/>
    <s v="South Yorkshire and Bassetlaw"/>
    <s v="cns_yes"/>
    <n v="85"/>
    <n v="0.74117999999999995"/>
  </r>
  <r>
    <s v="NAoPri"/>
    <n v="2018"/>
    <s v="Q1"/>
    <s v="Q1-2018"/>
    <x v="20"/>
    <x v="20"/>
    <s v="E56000016"/>
    <s v="Wessex"/>
    <s v="cns_yes"/>
    <n v="36"/>
    <n v="0.77778000000000003"/>
  </r>
  <r>
    <s v="NAoPri"/>
    <n v="2018"/>
    <s v="Q2"/>
    <s v="Q2-2018"/>
    <x v="20"/>
    <x v="20"/>
    <s v="E56000016"/>
    <s v="Wessex"/>
    <s v="cns_yes"/>
    <n v="43"/>
    <n v="0.79069999999999996"/>
  </r>
  <r>
    <s v="NAoPri"/>
    <n v="2018"/>
    <s v="Q3"/>
    <s v="Q3-2018"/>
    <x v="20"/>
    <x v="20"/>
    <s v="E56000016"/>
    <s v="Wessex"/>
    <s v="cns_yes"/>
    <n v="46"/>
    <n v="0.73912999999999995"/>
  </r>
  <r>
    <s v="NAoPri"/>
    <n v="2018"/>
    <s v="Q4"/>
    <s v="Q4-2018"/>
    <x v="20"/>
    <x v="20"/>
    <s v="E56000016"/>
    <s v="Wessex"/>
    <s v="cns_yes"/>
    <n v="28"/>
    <n v="0.67857000000000001"/>
  </r>
  <r>
    <s v="NAoPri"/>
    <n v="2019"/>
    <s v="Q1"/>
    <s v="Q1-2019"/>
    <x v="20"/>
    <x v="20"/>
    <s v="E56000016"/>
    <s v="Wessex"/>
    <s v="cns_yes"/>
    <n v="35"/>
    <n v="0.88571"/>
  </r>
  <r>
    <s v="NAoPri"/>
    <n v="2019"/>
    <s v="Q2"/>
    <s v="Q2-2019"/>
    <x v="20"/>
    <x v="20"/>
    <s v="E56000016"/>
    <s v="Wessex"/>
    <s v="cns_yes"/>
    <n v="31"/>
    <n v="0.80645"/>
  </r>
  <r>
    <s v="NAoPri"/>
    <n v="2019"/>
    <s v="Q3"/>
    <s v="Q3-2019"/>
    <x v="20"/>
    <x v="20"/>
    <s v="E56000016"/>
    <s v="Wessex"/>
    <s v="cns_yes"/>
    <n v="44"/>
    <n v="0.77273000000000003"/>
  </r>
  <r>
    <s v="NAoPri"/>
    <n v="2019"/>
    <s v="Q4"/>
    <s v="Q4-2019"/>
    <x v="20"/>
    <x v="20"/>
    <s v="E56000016"/>
    <s v="Wessex"/>
    <s v="cns_yes"/>
    <n v="36"/>
    <n v="0.75"/>
  </r>
  <r>
    <s v="NAoPri"/>
    <n v="2020"/>
    <s v="Q1"/>
    <s v="Q1-2020"/>
    <x v="20"/>
    <x v="20"/>
    <s v="E56000016"/>
    <s v="Wessex"/>
    <s v="cns_yes"/>
    <n v="37"/>
    <n v="0.78378000000000003"/>
  </r>
  <r>
    <s v="NAoPri"/>
    <n v="2020"/>
    <s v="Q2"/>
    <s v="Q2-2020"/>
    <x v="20"/>
    <x v="20"/>
    <s v="E56000016"/>
    <s v="Wessex"/>
    <s v="cns_yes"/>
    <n v="29"/>
    <n v="0.75861999999999996"/>
  </r>
  <r>
    <s v="NAoPri"/>
    <n v="2020"/>
    <s v="Q3"/>
    <s v="Q3-2020"/>
    <x v="20"/>
    <x v="20"/>
    <s v="E56000016"/>
    <s v="Wessex"/>
    <s v="cns_yes"/>
    <n v="34"/>
    <n v="0.88234999999999997"/>
  </r>
  <r>
    <s v="NAoPri"/>
    <n v="2020"/>
    <s v="Q4"/>
    <s v="Q4-2020"/>
    <x v="20"/>
    <x v="20"/>
    <s v="E56000016"/>
    <s v="Wessex"/>
    <s v="cns_yes"/>
    <n v="35"/>
    <n v="0.82857000000000003"/>
  </r>
  <r>
    <s v="NAoPri"/>
    <n v="2021"/>
    <s v="Q1"/>
    <s v="Q1-2021"/>
    <x v="20"/>
    <x v="20"/>
    <s v="E56000016"/>
    <s v="Wessex"/>
    <s v="cns_yes"/>
    <n v="37"/>
    <n v="0.91891999999999996"/>
  </r>
  <r>
    <s v="NAoPri"/>
    <n v="2021"/>
    <s v="Q2"/>
    <s v="Q2-2021"/>
    <x v="20"/>
    <x v="20"/>
    <s v="E56000016"/>
    <s v="Wessex"/>
    <s v="cns_yes"/>
    <n v="30"/>
    <n v="0.9"/>
  </r>
  <r>
    <s v="NAoPri"/>
    <n v="2021"/>
    <s v="Q3"/>
    <s v="Q3-2021"/>
    <x v="20"/>
    <x v="20"/>
    <s v="E56000016"/>
    <s v="Wessex"/>
    <s v="cns_yes"/>
    <n v="41"/>
    <n v="0.82926999999999995"/>
  </r>
  <r>
    <s v="NAoPri"/>
    <n v="2021"/>
    <s v="Q4"/>
    <s v="Q4-2021"/>
    <x v="20"/>
    <x v="20"/>
    <s v="E56000016"/>
    <s v="Wessex"/>
    <s v="cns_yes"/>
    <n v="34"/>
    <n v="0.79412000000000005"/>
  </r>
  <r>
    <s v="NAoPri"/>
    <n v="2022"/>
    <s v="Q1"/>
    <s v="Q1-2022"/>
    <x v="20"/>
    <x v="20"/>
    <s v="E56000016"/>
    <s v="Wessex"/>
    <s v="cns_yes"/>
    <n v="38"/>
    <n v="0.86841999999999997"/>
  </r>
  <r>
    <s v="NAoPri"/>
    <n v="2022"/>
    <s v="Q2"/>
    <s v="Q2-2022"/>
    <x v="20"/>
    <x v="20"/>
    <s v="E56000016"/>
    <s v="Wessex"/>
    <s v="cns_yes"/>
    <n v="19"/>
    <n v="0.78947000000000001"/>
  </r>
  <r>
    <s v="NAoPri"/>
    <n v="2022"/>
    <s v="Q3"/>
    <s v="Q3-2022"/>
    <x v="20"/>
    <x v="20"/>
    <s v="E56000016"/>
    <s v="Wessex"/>
    <s v="cns_yes"/>
    <n v="28"/>
    <n v="0.78571000000000002"/>
  </r>
  <r>
    <s v="NAoPri"/>
    <n v="2022"/>
    <s v="Q4"/>
    <s v="Q4-2022"/>
    <x v="20"/>
    <x v="20"/>
    <s v="E56000016"/>
    <s v="Wessex"/>
    <s v="cns_yes"/>
    <n v="28"/>
    <n v="0.85714000000000001"/>
  </r>
  <r>
    <s v="NAoPri"/>
    <n v="2023"/>
    <s v="Q1"/>
    <s v="Q1-2023"/>
    <x v="20"/>
    <x v="20"/>
    <s v="E56000016"/>
    <s v="Wessex"/>
    <s v="cns_yes"/>
    <n v="26"/>
    <n v="0.80769000000000002"/>
  </r>
  <r>
    <s v="NAoPri"/>
    <n v="2018"/>
    <s v="Q1"/>
    <s v="Q1-2018"/>
    <x v="21"/>
    <x v="21"/>
    <s v="E56000007"/>
    <s v="West Midlands"/>
    <s v="cns_yes"/>
    <n v="81"/>
    <n v="0.87653999999999999"/>
  </r>
  <r>
    <s v="NAoPri"/>
    <n v="2018"/>
    <s v="Q2"/>
    <s v="Q2-2018"/>
    <x v="21"/>
    <x v="21"/>
    <s v="E56000007"/>
    <s v="West Midlands"/>
    <s v="cns_yes"/>
    <n v="96"/>
    <n v="0.83333000000000002"/>
  </r>
  <r>
    <s v="NAoPri"/>
    <n v="2018"/>
    <s v="Q3"/>
    <s v="Q3-2018"/>
    <x v="21"/>
    <x v="21"/>
    <s v="E56000007"/>
    <s v="West Midlands"/>
    <s v="cns_yes"/>
    <n v="91"/>
    <n v="0.74724999999999997"/>
  </r>
  <r>
    <s v="NAoPri"/>
    <n v="2018"/>
    <s v="Q4"/>
    <s v="Q4-2018"/>
    <x v="21"/>
    <x v="21"/>
    <s v="E56000007"/>
    <s v="West Midlands"/>
    <s v="cns_yes"/>
    <n v="85"/>
    <n v="0.8"/>
  </r>
  <r>
    <s v="NAoPri"/>
    <n v="2019"/>
    <s v="Q1"/>
    <s v="Q1-2019"/>
    <x v="21"/>
    <x v="21"/>
    <s v="E56000007"/>
    <s v="West Midlands"/>
    <s v="cns_yes"/>
    <n v="75"/>
    <n v="0.85333000000000003"/>
  </r>
  <r>
    <s v="NAoPri"/>
    <n v="2019"/>
    <s v="Q2"/>
    <s v="Q2-2019"/>
    <x v="21"/>
    <x v="21"/>
    <s v="E56000007"/>
    <s v="West Midlands"/>
    <s v="cns_yes"/>
    <n v="92"/>
    <n v="0.89129999999999998"/>
  </r>
  <r>
    <s v="NAoPri"/>
    <n v="2019"/>
    <s v="Q3"/>
    <s v="Q3-2019"/>
    <x v="21"/>
    <x v="21"/>
    <s v="E56000007"/>
    <s v="West Midlands"/>
    <s v="cns_yes"/>
    <n v="71"/>
    <n v="0.85914999999999997"/>
  </r>
  <r>
    <s v="NAoPri"/>
    <n v="2019"/>
    <s v="Q4"/>
    <s v="Q4-2019"/>
    <x v="21"/>
    <x v="21"/>
    <s v="E56000007"/>
    <s v="West Midlands"/>
    <s v="cns_yes"/>
    <n v="81"/>
    <n v="0.90122999999999998"/>
  </r>
  <r>
    <s v="NAoPri"/>
    <n v="2020"/>
    <s v="Q1"/>
    <s v="Q1-2020"/>
    <x v="21"/>
    <x v="21"/>
    <s v="E56000007"/>
    <s v="West Midlands"/>
    <s v="cns_yes"/>
    <n v="83"/>
    <n v="0.55422000000000005"/>
  </r>
  <r>
    <s v="NAoPri"/>
    <n v="2020"/>
    <s v="Q2"/>
    <s v="Q2-2020"/>
    <x v="21"/>
    <x v="21"/>
    <s v="E56000007"/>
    <s v="West Midlands"/>
    <s v="cns_yes"/>
    <n v="33"/>
    <n v="0.39394000000000001"/>
  </r>
  <r>
    <s v="NAoPri"/>
    <n v="2020"/>
    <s v="Q3"/>
    <s v="Q3-2020"/>
    <x v="21"/>
    <x v="21"/>
    <s v="E56000007"/>
    <s v="West Midlands"/>
    <s v="cns_yes"/>
    <n v="45"/>
    <n v="0.37778"/>
  </r>
  <r>
    <s v="NAoPri"/>
    <n v="2020"/>
    <s v="Q4"/>
    <s v="Q4-2020"/>
    <x v="21"/>
    <x v="21"/>
    <s v="E56000007"/>
    <s v="West Midlands"/>
    <s v="cns_yes"/>
    <n v="83"/>
    <n v="0.46988000000000002"/>
  </r>
  <r>
    <s v="NAoPri"/>
    <n v="2021"/>
    <s v="Q1"/>
    <s v="Q1-2021"/>
    <x v="21"/>
    <x v="21"/>
    <s v="E56000007"/>
    <s v="West Midlands"/>
    <s v="cns_yes"/>
    <n v="87"/>
    <n v="0.67815999999999999"/>
  </r>
  <r>
    <s v="NAoPri"/>
    <n v="2021"/>
    <s v="Q2"/>
    <s v="Q2-2021"/>
    <x v="21"/>
    <x v="21"/>
    <s v="E56000007"/>
    <s v="West Midlands"/>
    <s v="cns_yes"/>
    <n v="90"/>
    <n v="0.64444000000000001"/>
  </r>
  <r>
    <s v="NAoPri"/>
    <n v="2021"/>
    <s v="Q3"/>
    <s v="Q3-2021"/>
    <x v="21"/>
    <x v="21"/>
    <s v="E56000007"/>
    <s v="West Midlands"/>
    <s v="cns_yes"/>
    <n v="78"/>
    <n v="0.79486999999999997"/>
  </r>
  <r>
    <s v="NAoPri"/>
    <n v="2021"/>
    <s v="Q4"/>
    <s v="Q4-2021"/>
    <x v="21"/>
    <x v="21"/>
    <s v="E56000007"/>
    <s v="West Midlands"/>
    <s v="cns_yes"/>
    <n v="84"/>
    <n v="0.79762"/>
  </r>
  <r>
    <s v="NAoPri"/>
    <n v="2022"/>
    <s v="Q1"/>
    <s v="Q1-2022"/>
    <x v="21"/>
    <x v="21"/>
    <s v="E56000007"/>
    <s v="West Midlands"/>
    <s v="cns_yes"/>
    <n v="84"/>
    <n v="0.77381"/>
  </r>
  <r>
    <s v="NAoPri"/>
    <n v="2022"/>
    <s v="Q2"/>
    <s v="Q2-2022"/>
    <x v="21"/>
    <x v="21"/>
    <s v="E56000007"/>
    <s v="West Midlands"/>
    <s v="cns_yes"/>
    <n v="86"/>
    <n v="0.75580999999999998"/>
  </r>
  <r>
    <s v="NAoPri"/>
    <n v="2022"/>
    <s v="Q3"/>
    <s v="Q3-2022"/>
    <x v="21"/>
    <x v="21"/>
    <s v="E56000007"/>
    <s v="West Midlands"/>
    <s v="cns_yes"/>
    <n v="98"/>
    <n v="0.82652999999999999"/>
  </r>
  <r>
    <s v="NAoPri"/>
    <n v="2022"/>
    <s v="Q4"/>
    <s v="Q4-2022"/>
    <x v="21"/>
    <x v="21"/>
    <s v="E56000007"/>
    <s v="West Midlands"/>
    <s v="cns_yes"/>
    <n v="63"/>
    <n v="0.65078999999999998"/>
  </r>
  <r>
    <s v="NAoPri"/>
    <n v="2023"/>
    <s v="Q1"/>
    <s v="Q1-2023"/>
    <x v="21"/>
    <x v="21"/>
    <s v="E56000007"/>
    <s v="West Midlands"/>
    <s v="cns_yes"/>
    <n v="71"/>
    <n v="0.73238999999999999"/>
  </r>
  <r>
    <s v="NAoPri"/>
    <n v="2018"/>
    <s v="Q1"/>
    <s v="Q1-2018"/>
    <x v="22"/>
    <x v="22"/>
    <s v="E56000005"/>
    <s v="Cheshire and Merseyside"/>
    <s v="cns_yes"/>
    <n v="53"/>
    <n v="0.88678999999999997"/>
  </r>
  <r>
    <s v="NAoPri"/>
    <n v="2018"/>
    <s v="Q2"/>
    <s v="Q2-2018"/>
    <x v="22"/>
    <x v="22"/>
    <s v="E56000005"/>
    <s v="Cheshire and Merseyside"/>
    <s v="cns_yes"/>
    <n v="62"/>
    <n v="0.93547999999999998"/>
  </r>
  <r>
    <s v="NAoPri"/>
    <n v="2018"/>
    <s v="Q3"/>
    <s v="Q3-2018"/>
    <x v="22"/>
    <x v="22"/>
    <s v="E56000005"/>
    <s v="Cheshire and Merseyside"/>
    <s v="cns_yes"/>
    <n v="74"/>
    <n v="0.94594999999999996"/>
  </r>
  <r>
    <s v="NAoPri"/>
    <n v="2018"/>
    <s v="Q4"/>
    <s v="Q4-2018"/>
    <x v="22"/>
    <x v="22"/>
    <s v="E56000005"/>
    <s v="Cheshire and Merseyside"/>
    <s v="cns_yes"/>
    <n v="81"/>
    <n v="0.88888999999999996"/>
  </r>
  <r>
    <s v="NAoPri"/>
    <n v="2019"/>
    <s v="Q1"/>
    <s v="Q1-2019"/>
    <x v="22"/>
    <x v="22"/>
    <s v="E56000005"/>
    <s v="Cheshire and Merseyside"/>
    <s v="cns_yes"/>
    <n v="73"/>
    <n v="0.84931999999999996"/>
  </r>
  <r>
    <s v="NAoPri"/>
    <n v="2019"/>
    <s v="Q2"/>
    <s v="Q2-2019"/>
    <x v="22"/>
    <x v="22"/>
    <s v="E56000005"/>
    <s v="Cheshire and Merseyside"/>
    <s v="cns_yes"/>
    <n v="72"/>
    <n v="0.93056000000000005"/>
  </r>
  <r>
    <s v="NAoPri"/>
    <n v="2019"/>
    <s v="Q3"/>
    <s v="Q3-2019"/>
    <x v="22"/>
    <x v="22"/>
    <s v="E56000005"/>
    <s v="Cheshire and Merseyside"/>
    <s v="cns_yes"/>
    <n v="72"/>
    <n v="0.95833000000000002"/>
  </r>
  <r>
    <s v="NAoPri"/>
    <n v="2019"/>
    <s v="Q4"/>
    <s v="Q4-2019"/>
    <x v="22"/>
    <x v="22"/>
    <s v="E56000005"/>
    <s v="Cheshire and Merseyside"/>
    <s v="cns_yes"/>
    <n v="85"/>
    <n v="0.92940999999999996"/>
  </r>
  <r>
    <s v="NAoPri"/>
    <n v="2020"/>
    <s v="Q1"/>
    <s v="Q1-2020"/>
    <x v="22"/>
    <x v="22"/>
    <s v="E56000005"/>
    <s v="Cheshire and Merseyside"/>
    <s v="cns_yes"/>
    <n v="85"/>
    <n v="0.89412000000000003"/>
  </r>
  <r>
    <s v="NAoPri"/>
    <n v="2020"/>
    <s v="Q2"/>
    <s v="Q2-2020"/>
    <x v="22"/>
    <x v="22"/>
    <s v="E56000005"/>
    <s v="Cheshire and Merseyside"/>
    <s v="cns_yes"/>
    <n v="39"/>
    <n v="0.82050999999999996"/>
  </r>
  <r>
    <s v="NAoPri"/>
    <n v="2020"/>
    <s v="Q3"/>
    <s v="Q3-2020"/>
    <x v="22"/>
    <x v="22"/>
    <s v="E56000005"/>
    <s v="Cheshire and Merseyside"/>
    <s v="cns_yes"/>
    <n v="47"/>
    <n v="0.85106000000000004"/>
  </r>
  <r>
    <s v="NAoPri"/>
    <n v="2020"/>
    <s v="Q4"/>
    <s v="Q4-2020"/>
    <x v="22"/>
    <x v="22"/>
    <s v="E56000005"/>
    <s v="Cheshire and Merseyside"/>
    <s v="cns_yes"/>
    <n v="70"/>
    <n v="0.84286000000000005"/>
  </r>
  <r>
    <s v="NAoPri"/>
    <n v="2021"/>
    <s v="Q1"/>
    <s v="Q1-2021"/>
    <x v="22"/>
    <x v="22"/>
    <s v="E56000005"/>
    <s v="Cheshire and Merseyside"/>
    <s v="cns_yes"/>
    <n v="74"/>
    <n v="0.75675999999999999"/>
  </r>
  <r>
    <s v="NAoPri"/>
    <n v="2021"/>
    <s v="Q2"/>
    <s v="Q2-2021"/>
    <x v="22"/>
    <x v="22"/>
    <s v="E56000005"/>
    <s v="Cheshire and Merseyside"/>
    <s v="cns_yes"/>
    <n v="70"/>
    <n v="0.94286000000000003"/>
  </r>
  <r>
    <s v="NAoPri"/>
    <n v="2021"/>
    <s v="Q3"/>
    <s v="Q3-2021"/>
    <x v="22"/>
    <x v="22"/>
    <s v="E56000005"/>
    <s v="Cheshire and Merseyside"/>
    <s v="cns_yes"/>
    <n v="73"/>
    <n v="0.86301000000000005"/>
  </r>
  <r>
    <s v="NAoPri"/>
    <n v="2021"/>
    <s v="Q4"/>
    <s v="Q4-2021"/>
    <x v="22"/>
    <x v="22"/>
    <s v="E56000005"/>
    <s v="Cheshire and Merseyside"/>
    <s v="cns_yes"/>
    <n v="72"/>
    <n v="0.90278000000000003"/>
  </r>
  <r>
    <s v="NAoPri"/>
    <n v="2022"/>
    <s v="Q1"/>
    <s v="Q1-2022"/>
    <x v="22"/>
    <x v="22"/>
    <s v="E56000005"/>
    <s v="Cheshire and Merseyside"/>
    <s v="cns_yes"/>
    <n v="71"/>
    <n v="0.94366000000000005"/>
  </r>
  <r>
    <s v="NAoPri"/>
    <n v="2022"/>
    <s v="Q2"/>
    <s v="Q2-2022"/>
    <x v="22"/>
    <x v="22"/>
    <s v="E56000005"/>
    <s v="Cheshire and Merseyside"/>
    <s v="cns_yes"/>
    <n v="77"/>
    <n v="0.90908999999999995"/>
  </r>
  <r>
    <s v="NAoPri"/>
    <n v="2022"/>
    <s v="Q3"/>
    <s v="Q3-2022"/>
    <x v="22"/>
    <x v="22"/>
    <s v="E56000005"/>
    <s v="Cheshire and Merseyside"/>
    <s v="cns_yes"/>
    <n v="70"/>
    <n v="0.78571000000000002"/>
  </r>
  <r>
    <s v="NAoPri"/>
    <n v="2022"/>
    <s v="Q4"/>
    <s v="Q4-2022"/>
    <x v="22"/>
    <x v="22"/>
    <s v="E56000005"/>
    <s v="Cheshire and Merseyside"/>
    <s v="cns_yes"/>
    <n v="67"/>
    <n v="0.88060000000000005"/>
  </r>
  <r>
    <s v="NAoPri"/>
    <n v="2023"/>
    <s v="Q1"/>
    <s v="Q1-2023"/>
    <x v="22"/>
    <x v="22"/>
    <s v="E56000005"/>
    <s v="Cheshire and Merseyside"/>
    <s v="cns_yes"/>
    <n v="57"/>
    <n v="0.66666999999999998"/>
  </r>
  <r>
    <s v="NAoPri"/>
    <n v="2018"/>
    <s v="Q1"/>
    <s v="Q1-2018"/>
    <x v="23"/>
    <x v="23"/>
    <s v="E56000011"/>
    <s v="Kent and Medway"/>
    <s v="cns_yes"/>
    <n v="117"/>
    <n v="0.76068000000000002"/>
  </r>
  <r>
    <s v="NAoPri"/>
    <n v="2018"/>
    <s v="Q2"/>
    <s v="Q2-2018"/>
    <x v="23"/>
    <x v="23"/>
    <s v="E56000011"/>
    <s v="Kent and Medway"/>
    <s v="cns_yes"/>
    <n v="168"/>
    <n v="0.73809999999999998"/>
  </r>
  <r>
    <s v="NAoPri"/>
    <n v="2018"/>
    <s v="Q3"/>
    <s v="Q3-2018"/>
    <x v="23"/>
    <x v="23"/>
    <s v="E56000011"/>
    <s v="Kent and Medway"/>
    <s v="cns_yes"/>
    <n v="178"/>
    <n v="0.57865"/>
  </r>
  <r>
    <s v="NAoPri"/>
    <n v="2018"/>
    <s v="Q4"/>
    <s v="Q4-2018"/>
    <x v="23"/>
    <x v="23"/>
    <s v="E56000011"/>
    <s v="Kent and Medway"/>
    <s v="cns_yes"/>
    <n v="160"/>
    <n v="0.54374999999999996"/>
  </r>
  <r>
    <s v="NAoPri"/>
    <n v="2019"/>
    <s v="Q1"/>
    <s v="Q1-2019"/>
    <x v="23"/>
    <x v="23"/>
    <s v="E56000011"/>
    <s v="Kent and Medway"/>
    <s v="cns_yes"/>
    <n v="150"/>
    <n v="0.58667000000000002"/>
  </r>
  <r>
    <s v="NAoPri"/>
    <n v="2019"/>
    <s v="Q2"/>
    <s v="Q2-2019"/>
    <x v="23"/>
    <x v="23"/>
    <s v="E56000011"/>
    <s v="Kent and Medway"/>
    <s v="cns_yes"/>
    <n v="159"/>
    <n v="0.52829999999999999"/>
  </r>
  <r>
    <s v="NAoPri"/>
    <n v="2019"/>
    <s v="Q3"/>
    <s v="Q3-2019"/>
    <x v="23"/>
    <x v="23"/>
    <s v="E56000011"/>
    <s v="Kent and Medway"/>
    <s v="cns_yes"/>
    <n v="189"/>
    <n v="0.57672000000000001"/>
  </r>
  <r>
    <s v="NAoPri"/>
    <n v="2019"/>
    <s v="Q4"/>
    <s v="Q4-2019"/>
    <x v="23"/>
    <x v="23"/>
    <s v="E56000011"/>
    <s v="Kent and Medway"/>
    <s v="cns_yes"/>
    <n v="160"/>
    <n v="0.86875000000000002"/>
  </r>
  <r>
    <s v="NAoPri"/>
    <n v="2020"/>
    <s v="Q1"/>
    <s v="Q1-2020"/>
    <x v="23"/>
    <x v="23"/>
    <s v="E56000011"/>
    <s v="Kent and Medway"/>
    <s v="cns_yes"/>
    <n v="147"/>
    <n v="0.81633"/>
  </r>
  <r>
    <s v="NAoPri"/>
    <n v="2020"/>
    <s v="Q2"/>
    <s v="Q2-2020"/>
    <x v="23"/>
    <x v="23"/>
    <s v="E56000011"/>
    <s v="Kent and Medway"/>
    <s v="cns_yes"/>
    <n v="93"/>
    <n v="0.73118000000000005"/>
  </r>
  <r>
    <s v="NAoPri"/>
    <n v="2020"/>
    <s v="Q3"/>
    <s v="Q3-2020"/>
    <x v="23"/>
    <x v="23"/>
    <s v="E56000011"/>
    <s v="Kent and Medway"/>
    <s v="cns_yes"/>
    <n v="150"/>
    <n v="0.77332999999999996"/>
  </r>
  <r>
    <s v="NAoPri"/>
    <n v="2020"/>
    <s v="Q4"/>
    <s v="Q4-2020"/>
    <x v="23"/>
    <x v="23"/>
    <s v="E56000011"/>
    <s v="Kent and Medway"/>
    <s v="cns_yes"/>
    <n v="146"/>
    <n v="0.63698999999999995"/>
  </r>
  <r>
    <s v="NAoPri"/>
    <n v="2021"/>
    <s v="Q1"/>
    <s v="Q1-2021"/>
    <x v="23"/>
    <x v="23"/>
    <s v="E56000011"/>
    <s v="Kent and Medway"/>
    <s v="cns_yes"/>
    <n v="138"/>
    <n v="0.77536000000000005"/>
  </r>
  <r>
    <s v="NAoPri"/>
    <n v="2021"/>
    <s v="Q2"/>
    <s v="Q2-2021"/>
    <x v="23"/>
    <x v="23"/>
    <s v="E56000011"/>
    <s v="Kent and Medway"/>
    <s v="cns_yes"/>
    <n v="157"/>
    <n v="0.80254999999999999"/>
  </r>
  <r>
    <s v="NAoPri"/>
    <n v="2021"/>
    <s v="Q3"/>
    <s v="Q3-2021"/>
    <x v="23"/>
    <x v="23"/>
    <s v="E56000011"/>
    <s v="Kent and Medway"/>
    <s v="cns_yes"/>
    <n v="152"/>
    <n v="0.75658000000000003"/>
  </r>
  <r>
    <s v="NAoPri"/>
    <n v="2021"/>
    <s v="Q4"/>
    <s v="Q4-2021"/>
    <x v="23"/>
    <x v="23"/>
    <s v="E56000011"/>
    <s v="Kent and Medway"/>
    <s v="cns_yes"/>
    <n v="156"/>
    <n v="0.58974000000000004"/>
  </r>
  <r>
    <s v="NAoPri"/>
    <n v="2022"/>
    <s v="Q1"/>
    <s v="Q1-2022"/>
    <x v="23"/>
    <x v="23"/>
    <s v="E56000011"/>
    <s v="Kent and Medway"/>
    <s v="cns_yes"/>
    <n v="141"/>
    <n v="0.81559999999999999"/>
  </r>
  <r>
    <s v="NAoPri"/>
    <n v="2022"/>
    <s v="Q2"/>
    <s v="Q2-2022"/>
    <x v="23"/>
    <x v="23"/>
    <s v="E56000011"/>
    <s v="Kent and Medway"/>
    <s v="cns_yes"/>
    <n v="177"/>
    <n v="0.76271"/>
  </r>
  <r>
    <s v="NAoPri"/>
    <n v="2022"/>
    <s v="Q3"/>
    <s v="Q3-2022"/>
    <x v="23"/>
    <x v="23"/>
    <s v="E56000011"/>
    <s v="Kent and Medway"/>
    <s v="cns_yes"/>
    <n v="167"/>
    <n v="0.82635000000000003"/>
  </r>
  <r>
    <s v="NAoPri"/>
    <n v="2022"/>
    <s v="Q4"/>
    <s v="Q4-2022"/>
    <x v="23"/>
    <x v="23"/>
    <s v="E56000011"/>
    <s v="Kent and Medway"/>
    <s v="cns_yes"/>
    <n v="163"/>
    <n v="0.80981999999999998"/>
  </r>
  <r>
    <s v="NAoPri"/>
    <n v="2023"/>
    <s v="Q1"/>
    <s v="Q1-2023"/>
    <x v="23"/>
    <x v="23"/>
    <s v="E56000011"/>
    <s v="Kent and Medway"/>
    <s v="cns_yes"/>
    <n v="175"/>
    <n v="0.72"/>
  </r>
  <r>
    <s v="NAoPri"/>
    <n v="2018"/>
    <s v="Q1"/>
    <s v="Q1-2018"/>
    <x v="24"/>
    <x v="24"/>
    <s v="E56000018"/>
    <s v="Lancashire and South Cumbria"/>
    <s v="cns_yes"/>
    <n v="70"/>
    <n v="0.81428999999999996"/>
  </r>
  <r>
    <s v="NAoPri"/>
    <n v="2018"/>
    <s v="Q2"/>
    <s v="Q2-2018"/>
    <x v="24"/>
    <x v="24"/>
    <s v="E56000018"/>
    <s v="Lancashire and South Cumbria"/>
    <s v="cns_yes"/>
    <n v="107"/>
    <n v="0.85980999999999996"/>
  </r>
  <r>
    <s v="NAoPri"/>
    <n v="2018"/>
    <s v="Q3"/>
    <s v="Q3-2018"/>
    <x v="24"/>
    <x v="24"/>
    <s v="E56000018"/>
    <s v="Lancashire and South Cumbria"/>
    <s v="cns_yes"/>
    <n v="111"/>
    <n v="0.88288"/>
  </r>
  <r>
    <s v="NAoPri"/>
    <n v="2018"/>
    <s v="Q4"/>
    <s v="Q4-2018"/>
    <x v="24"/>
    <x v="24"/>
    <s v="E56000018"/>
    <s v="Lancashire and South Cumbria"/>
    <s v="cns_yes"/>
    <n v="86"/>
    <n v="0.93023"/>
  </r>
  <r>
    <s v="NAoPri"/>
    <n v="2019"/>
    <s v="Q1"/>
    <s v="Q1-2019"/>
    <x v="24"/>
    <x v="24"/>
    <s v="E56000018"/>
    <s v="Lancashire and South Cumbria"/>
    <s v="cns_yes"/>
    <n v="101"/>
    <n v="0.80198000000000003"/>
  </r>
  <r>
    <s v="NAoPri"/>
    <n v="2019"/>
    <s v="Q2"/>
    <s v="Q2-2019"/>
    <x v="24"/>
    <x v="24"/>
    <s v="E56000018"/>
    <s v="Lancashire and South Cumbria"/>
    <s v="cns_yes"/>
    <n v="108"/>
    <n v="0.84258999999999995"/>
  </r>
  <r>
    <s v="NAoPri"/>
    <n v="2019"/>
    <s v="Q3"/>
    <s v="Q3-2019"/>
    <x v="24"/>
    <x v="24"/>
    <s v="E56000018"/>
    <s v="Lancashire and South Cumbria"/>
    <s v="cns_yes"/>
    <n v="95"/>
    <n v="0.94737000000000005"/>
  </r>
  <r>
    <s v="NAoPri"/>
    <n v="2019"/>
    <s v="Q4"/>
    <s v="Q4-2019"/>
    <x v="24"/>
    <x v="24"/>
    <s v="E56000018"/>
    <s v="Lancashire and South Cumbria"/>
    <s v="cns_yes"/>
    <n v="122"/>
    <n v="0.90983999999999998"/>
  </r>
  <r>
    <s v="NAoPri"/>
    <n v="2020"/>
    <s v="Q1"/>
    <s v="Q1-2020"/>
    <x v="24"/>
    <x v="24"/>
    <s v="E56000018"/>
    <s v="Lancashire and South Cumbria"/>
    <s v="cns_yes"/>
    <n v="72"/>
    <n v="0.93056000000000005"/>
  </r>
  <r>
    <s v="NAoPri"/>
    <n v="2020"/>
    <s v="Q2"/>
    <s v="Q2-2020"/>
    <x v="24"/>
    <x v="24"/>
    <s v="E56000018"/>
    <s v="Lancashire and South Cumbria"/>
    <s v="cns_yes"/>
    <n v="52"/>
    <n v="0.86538000000000004"/>
  </r>
  <r>
    <s v="NAoPri"/>
    <n v="2020"/>
    <s v="Q3"/>
    <s v="Q3-2020"/>
    <x v="24"/>
    <x v="24"/>
    <s v="E56000018"/>
    <s v="Lancashire and South Cumbria"/>
    <s v="cns_yes"/>
    <n v="84"/>
    <n v="0.95238"/>
  </r>
  <r>
    <s v="NAoPri"/>
    <n v="2020"/>
    <s v="Q4"/>
    <s v="Q4-2020"/>
    <x v="24"/>
    <x v="24"/>
    <s v="E56000018"/>
    <s v="Lancashire and South Cumbria"/>
    <s v="cns_yes"/>
    <n v="77"/>
    <n v="0.88312000000000002"/>
  </r>
  <r>
    <s v="NAoPri"/>
    <n v="2021"/>
    <s v="Q1"/>
    <s v="Q1-2021"/>
    <x v="24"/>
    <x v="24"/>
    <s v="E56000018"/>
    <s v="Lancashire and South Cumbria"/>
    <s v="cns_yes"/>
    <n v="105"/>
    <n v="0.92381000000000002"/>
  </r>
  <r>
    <s v="NAoPri"/>
    <n v="2021"/>
    <s v="Q2"/>
    <s v="Q2-2021"/>
    <x v="24"/>
    <x v="24"/>
    <s v="E56000018"/>
    <s v="Lancashire and South Cumbria"/>
    <s v="cns_yes"/>
    <n v="71"/>
    <n v="0.92957999999999996"/>
  </r>
  <r>
    <s v="NAoPri"/>
    <n v="2021"/>
    <s v="Q3"/>
    <s v="Q3-2021"/>
    <x v="24"/>
    <x v="24"/>
    <s v="E56000018"/>
    <s v="Lancashire and South Cumbria"/>
    <s v="cns_yes"/>
    <n v="82"/>
    <n v="0.90244000000000002"/>
  </r>
  <r>
    <s v="NAoPri"/>
    <n v="2021"/>
    <s v="Q4"/>
    <s v="Q4-2021"/>
    <x v="24"/>
    <x v="24"/>
    <s v="E56000018"/>
    <s v="Lancashire and South Cumbria"/>
    <s v="cns_yes"/>
    <n v="86"/>
    <n v="0.83721000000000001"/>
  </r>
  <r>
    <s v="NAoPri"/>
    <n v="2022"/>
    <s v="Q1"/>
    <s v="Q1-2022"/>
    <x v="24"/>
    <x v="24"/>
    <s v="E56000018"/>
    <s v="Lancashire and South Cumbria"/>
    <s v="cns_yes"/>
    <n v="107"/>
    <n v="0.90654000000000001"/>
  </r>
  <r>
    <s v="NAoPri"/>
    <n v="2022"/>
    <s v="Q2"/>
    <s v="Q2-2022"/>
    <x v="24"/>
    <x v="24"/>
    <s v="E56000018"/>
    <s v="Lancashire and South Cumbria"/>
    <s v="cns_yes"/>
    <n v="124"/>
    <n v="0.89515999999999996"/>
  </r>
  <r>
    <s v="NAoPri"/>
    <n v="2022"/>
    <s v="Q3"/>
    <s v="Q3-2022"/>
    <x v="24"/>
    <x v="24"/>
    <s v="E56000018"/>
    <s v="Lancashire and South Cumbria"/>
    <s v="cns_yes"/>
    <n v="107"/>
    <n v="0.8972"/>
  </r>
  <r>
    <s v="NAoPri"/>
    <n v="2022"/>
    <s v="Q4"/>
    <s v="Q4-2022"/>
    <x v="24"/>
    <x v="24"/>
    <s v="E56000018"/>
    <s v="Lancashire and South Cumbria"/>
    <s v="cns_yes"/>
    <n v="107"/>
    <n v="0.85046999999999995"/>
  </r>
  <r>
    <s v="NAoPri"/>
    <n v="2023"/>
    <s v="Q1"/>
    <s v="Q1-2023"/>
    <x v="24"/>
    <x v="24"/>
    <s v="E56000018"/>
    <s v="Lancashire and South Cumbria"/>
    <s v="cns_yes"/>
    <n v="85"/>
    <n v="0.75294000000000005"/>
  </r>
  <r>
    <s v="NAoPri"/>
    <n v="2018"/>
    <s v="Q1"/>
    <s v="Q1-2018"/>
    <x v="25"/>
    <x v="25"/>
    <s v="E56000031"/>
    <s v="East Midlands"/>
    <s v="cns_yes"/>
    <n v="854"/>
    <n v="0.49414999999999998"/>
  </r>
  <r>
    <s v="NAoPri"/>
    <n v="2018"/>
    <s v="Q2"/>
    <s v="Q2-2018"/>
    <x v="25"/>
    <x v="25"/>
    <s v="E56000031"/>
    <s v="East Midlands"/>
    <s v="cns_yes"/>
    <n v="914"/>
    <n v="0.58314999999999995"/>
  </r>
  <r>
    <s v="NAoPri"/>
    <n v="2018"/>
    <s v="Q3"/>
    <s v="Q3-2018"/>
    <x v="25"/>
    <x v="25"/>
    <s v="E56000031"/>
    <s v="East Midlands"/>
    <s v="cns_yes"/>
    <n v="914"/>
    <n v="0.69255999999999995"/>
  </r>
  <r>
    <s v="NAoPri"/>
    <n v="2018"/>
    <s v="Q4"/>
    <s v="Q4-2018"/>
    <x v="25"/>
    <x v="25"/>
    <s v="E56000031"/>
    <s v="East Midlands"/>
    <s v="cns_yes"/>
    <n v="908"/>
    <n v="0.69603999999999999"/>
  </r>
  <r>
    <s v="NAoPri"/>
    <n v="2019"/>
    <s v="Q1"/>
    <s v="Q1-2019"/>
    <x v="25"/>
    <x v="25"/>
    <s v="E56000031"/>
    <s v="East Midlands"/>
    <s v="cns_yes"/>
    <n v="870"/>
    <n v="0.77700999999999998"/>
  </r>
  <r>
    <s v="NAoPri"/>
    <n v="2019"/>
    <s v="Q2"/>
    <s v="Q2-2019"/>
    <x v="25"/>
    <x v="25"/>
    <s v="E56000031"/>
    <s v="East Midlands"/>
    <s v="cns_yes"/>
    <n v="947"/>
    <n v="0.76663000000000003"/>
  </r>
  <r>
    <s v="NAoPri"/>
    <n v="2019"/>
    <s v="Q3"/>
    <s v="Q3-2019"/>
    <x v="25"/>
    <x v="25"/>
    <s v="E56000031"/>
    <s v="East Midlands"/>
    <s v="cns_yes"/>
    <n v="894"/>
    <n v="0.75056"/>
  </r>
  <r>
    <s v="NAoPri"/>
    <n v="2019"/>
    <s v="Q4"/>
    <s v="Q4-2019"/>
    <x v="25"/>
    <x v="25"/>
    <s v="E56000031"/>
    <s v="East Midlands"/>
    <s v="cns_yes"/>
    <n v="962"/>
    <n v="0.71309999999999996"/>
  </r>
  <r>
    <s v="NAoPri"/>
    <n v="2020"/>
    <s v="Q1"/>
    <s v="Q1-2020"/>
    <x v="25"/>
    <x v="25"/>
    <s v="E56000031"/>
    <s v="East Midlands"/>
    <s v="cns_yes"/>
    <n v="921"/>
    <n v="0.68078000000000005"/>
  </r>
  <r>
    <s v="NAoPri"/>
    <n v="2020"/>
    <s v="Q2"/>
    <s v="Q2-2020"/>
    <x v="25"/>
    <x v="25"/>
    <s v="E56000031"/>
    <s v="East Midlands"/>
    <s v="cns_yes"/>
    <n v="503"/>
    <n v="0.70377999999999996"/>
  </r>
  <r>
    <s v="NAoPri"/>
    <n v="2020"/>
    <s v="Q3"/>
    <s v="Q3-2020"/>
    <x v="25"/>
    <x v="25"/>
    <s v="E56000031"/>
    <s v="East Midlands"/>
    <s v="cns_yes"/>
    <n v="643"/>
    <n v="0.65473999999999999"/>
  </r>
  <r>
    <s v="NAoPri"/>
    <n v="2020"/>
    <s v="Q4"/>
    <s v="Q4-2020"/>
    <x v="25"/>
    <x v="25"/>
    <s v="E56000031"/>
    <s v="East Midlands"/>
    <s v="cns_yes"/>
    <n v="860"/>
    <n v="0.62092999999999998"/>
  </r>
  <r>
    <s v="NAoPri"/>
    <n v="2021"/>
    <s v="Q1"/>
    <s v="Q1-2021"/>
    <x v="25"/>
    <x v="25"/>
    <s v="E56000031"/>
    <s v="East Midlands"/>
    <s v="cns_yes"/>
    <n v="771"/>
    <n v="0.71335999999999999"/>
  </r>
  <r>
    <s v="NAoPri"/>
    <n v="2021"/>
    <s v="Q2"/>
    <s v="Q2-2021"/>
    <x v="25"/>
    <x v="25"/>
    <s v="E56000031"/>
    <s v="East Midlands"/>
    <s v="cns_yes"/>
    <n v="930"/>
    <n v="0.70430000000000004"/>
  </r>
  <r>
    <s v="NAoPri"/>
    <n v="2021"/>
    <s v="Q3"/>
    <s v="Q3-2021"/>
    <x v="25"/>
    <x v="25"/>
    <s v="E56000031"/>
    <s v="East Midlands"/>
    <s v="cns_yes"/>
    <n v="927"/>
    <n v="0.71089999999999998"/>
  </r>
  <r>
    <s v="NAoPri"/>
    <n v="2021"/>
    <s v="Q4"/>
    <s v="Q4-2021"/>
    <x v="25"/>
    <x v="25"/>
    <s v="E56000031"/>
    <s v="East Midlands"/>
    <s v="cns_yes"/>
    <n v="912"/>
    <n v="0.69737000000000005"/>
  </r>
  <r>
    <s v="NAoPri"/>
    <n v="2022"/>
    <s v="Q1"/>
    <s v="Q1-2022"/>
    <x v="25"/>
    <x v="25"/>
    <s v="E56000031"/>
    <s v="East Midlands"/>
    <s v="cns_yes"/>
    <n v="929"/>
    <n v="0.67061000000000004"/>
  </r>
  <r>
    <s v="NAoPri"/>
    <n v="2022"/>
    <s v="Q2"/>
    <s v="Q2-2022"/>
    <x v="25"/>
    <x v="25"/>
    <s v="E56000031"/>
    <s v="East Midlands"/>
    <s v="cns_yes"/>
    <n v="851"/>
    <n v="0.62280000000000002"/>
  </r>
  <r>
    <s v="NAoPri"/>
    <n v="2022"/>
    <s v="Q3"/>
    <s v="Q3-2022"/>
    <x v="25"/>
    <x v="25"/>
    <s v="E56000031"/>
    <s v="East Midlands"/>
    <s v="cns_yes"/>
    <n v="955"/>
    <n v="0.70365999999999995"/>
  </r>
  <r>
    <s v="NAoPri"/>
    <n v="2022"/>
    <s v="Q4"/>
    <s v="Q4-2022"/>
    <x v="25"/>
    <x v="25"/>
    <s v="E56000031"/>
    <s v="East Midlands"/>
    <s v="cns_yes"/>
    <n v="917"/>
    <n v="0.64995000000000003"/>
  </r>
  <r>
    <s v="NAoPri"/>
    <n v="2023"/>
    <s v="Q1"/>
    <s v="Q1-2023"/>
    <x v="25"/>
    <x v="25"/>
    <s v="E56000031"/>
    <s v="East Midlands"/>
    <s v="cns_yes"/>
    <n v="889"/>
    <n v="0.64229000000000003"/>
  </r>
  <r>
    <s v="NAoPri"/>
    <n v="2018"/>
    <s v="Q1"/>
    <s v="Q1-2018"/>
    <x v="26"/>
    <x v="26"/>
    <s v="E56000035"/>
    <s v="East of England"/>
    <s v="cns_yes"/>
    <n v="170"/>
    <n v="0.87058999999999997"/>
  </r>
  <r>
    <s v="NAoPri"/>
    <n v="2018"/>
    <s v="Q2"/>
    <s v="Q2-2018"/>
    <x v="26"/>
    <x v="26"/>
    <s v="E56000035"/>
    <s v="East of England"/>
    <s v="cns_yes"/>
    <n v="185"/>
    <n v="0.80540999999999996"/>
  </r>
  <r>
    <s v="NAoPri"/>
    <n v="2018"/>
    <s v="Q3"/>
    <s v="Q3-2018"/>
    <x v="26"/>
    <x v="26"/>
    <s v="E56000035"/>
    <s v="East of England"/>
    <s v="cns_yes"/>
    <n v="168"/>
    <n v="0.89285999999999999"/>
  </r>
  <r>
    <s v="NAoPri"/>
    <n v="2018"/>
    <s v="Q4"/>
    <s v="Q4-2018"/>
    <x v="26"/>
    <x v="26"/>
    <s v="E56000035"/>
    <s v="East of England"/>
    <s v="cns_yes"/>
    <n v="136"/>
    <n v="0.91912000000000005"/>
  </r>
  <r>
    <s v="NAoPri"/>
    <n v="2019"/>
    <s v="Q1"/>
    <s v="Q1-2019"/>
    <x v="26"/>
    <x v="26"/>
    <s v="E56000035"/>
    <s v="East of England"/>
    <s v="cns_yes"/>
    <n v="202"/>
    <n v="0.91583999999999999"/>
  </r>
  <r>
    <s v="NAoPri"/>
    <n v="2019"/>
    <s v="Q2"/>
    <s v="Q2-2019"/>
    <x v="26"/>
    <x v="26"/>
    <s v="E56000035"/>
    <s v="East of England"/>
    <s v="cns_yes"/>
    <n v="199"/>
    <n v="0.89446999999999999"/>
  </r>
  <r>
    <s v="NAoPri"/>
    <n v="2019"/>
    <s v="Q3"/>
    <s v="Q3-2019"/>
    <x v="26"/>
    <x v="26"/>
    <s v="E56000035"/>
    <s v="East of England"/>
    <s v="cns_yes"/>
    <n v="170"/>
    <n v="0.72353000000000001"/>
  </r>
  <r>
    <s v="NAoPri"/>
    <n v="2019"/>
    <s v="Q4"/>
    <s v="Q4-2019"/>
    <x v="26"/>
    <x v="26"/>
    <s v="E56000035"/>
    <s v="East of England"/>
    <s v="cns_yes"/>
    <n v="157"/>
    <n v="0.48408000000000001"/>
  </r>
  <r>
    <s v="NAoPri"/>
    <n v="2020"/>
    <s v="Q1"/>
    <s v="Q1-2020"/>
    <x v="26"/>
    <x v="26"/>
    <s v="E56000035"/>
    <s v="East of England"/>
    <s v="cns_yes"/>
    <n v="164"/>
    <n v="0.55488000000000004"/>
  </r>
  <r>
    <s v="NAoPri"/>
    <n v="2020"/>
    <s v="Q2"/>
    <s v="Q2-2020"/>
    <x v="26"/>
    <x v="26"/>
    <s v="E56000035"/>
    <s v="East of England"/>
    <s v="cns_yes"/>
    <n v="88"/>
    <n v="0.63636000000000004"/>
  </r>
  <r>
    <s v="NAoPri"/>
    <n v="2020"/>
    <s v="Q3"/>
    <s v="Q3-2020"/>
    <x v="26"/>
    <x v="26"/>
    <s v="E56000035"/>
    <s v="East of England"/>
    <s v="cns_yes"/>
    <n v="158"/>
    <n v="0.63290999999999997"/>
  </r>
  <r>
    <s v="NAoPri"/>
    <n v="2020"/>
    <s v="Q4"/>
    <s v="Q4-2020"/>
    <x v="26"/>
    <x v="26"/>
    <s v="E56000035"/>
    <s v="East of England"/>
    <s v="cns_yes"/>
    <n v="173"/>
    <n v="0.71097999999999995"/>
  </r>
  <r>
    <s v="NAoPri"/>
    <n v="2021"/>
    <s v="Q1"/>
    <s v="Q1-2021"/>
    <x v="26"/>
    <x v="26"/>
    <s v="E56000035"/>
    <s v="East of England"/>
    <s v="cns_yes"/>
    <n v="182"/>
    <n v="0.89559999999999995"/>
  </r>
  <r>
    <s v="NAoPri"/>
    <n v="2021"/>
    <s v="Q2"/>
    <s v="Q2-2021"/>
    <x v="26"/>
    <x v="26"/>
    <s v="E56000035"/>
    <s v="East of England"/>
    <s v="cns_yes"/>
    <n v="170"/>
    <n v="0.85882000000000003"/>
  </r>
  <r>
    <s v="NAoPri"/>
    <n v="2021"/>
    <s v="Q3"/>
    <s v="Q3-2021"/>
    <x v="26"/>
    <x v="26"/>
    <s v="E56000035"/>
    <s v="East of England"/>
    <s v="cns_yes"/>
    <n v="197"/>
    <n v="0.84772000000000003"/>
  </r>
  <r>
    <s v="NAoPri"/>
    <n v="2021"/>
    <s v="Q4"/>
    <s v="Q4-2021"/>
    <x v="26"/>
    <x v="26"/>
    <s v="E56000035"/>
    <s v="East of England"/>
    <s v="cns_yes"/>
    <n v="171"/>
    <n v="0.73099000000000003"/>
  </r>
  <r>
    <s v="NAoPri"/>
    <n v="2022"/>
    <s v="Q1"/>
    <s v="Q1-2022"/>
    <x v="26"/>
    <x v="26"/>
    <s v="E56000035"/>
    <s v="East of England"/>
    <s v="cns_yes"/>
    <n v="169"/>
    <n v="0.84023999999999999"/>
  </r>
  <r>
    <s v="NAoPri"/>
    <n v="2022"/>
    <s v="Q2"/>
    <s v="Q2-2022"/>
    <x v="26"/>
    <x v="26"/>
    <s v="E56000035"/>
    <s v="East of England"/>
    <s v="cns_yes"/>
    <n v="164"/>
    <n v="0.81098000000000003"/>
  </r>
  <r>
    <s v="NAoPri"/>
    <n v="2022"/>
    <s v="Q3"/>
    <s v="Q3-2022"/>
    <x v="26"/>
    <x v="26"/>
    <s v="E56000035"/>
    <s v="East of England"/>
    <s v="cns_yes"/>
    <n v="182"/>
    <n v="0.89559999999999995"/>
  </r>
  <r>
    <s v="NAoPri"/>
    <n v="2022"/>
    <s v="Q4"/>
    <s v="Q4-2022"/>
    <x v="26"/>
    <x v="26"/>
    <s v="E56000035"/>
    <s v="East of England"/>
    <s v="cns_yes"/>
    <n v="170"/>
    <n v="0.84118000000000004"/>
  </r>
  <r>
    <s v="NAoPri"/>
    <n v="2023"/>
    <s v="Q1"/>
    <s v="Q1-2023"/>
    <x v="26"/>
    <x v="26"/>
    <s v="E56000035"/>
    <s v="East of England"/>
    <s v="cns_yes"/>
    <n v="162"/>
    <n v="0.79012000000000004"/>
  </r>
  <r>
    <s v="NAoPri"/>
    <n v="2018"/>
    <s v="Q1"/>
    <s v="Q1-2018"/>
    <x v="27"/>
    <x v="27"/>
    <s v="E56000012"/>
    <s v="Surrey and Sussex"/>
    <s v="cns_yes"/>
    <n v="70"/>
    <n v="0.72857000000000005"/>
  </r>
  <r>
    <s v="NAoPri"/>
    <n v="2018"/>
    <s v="Q2"/>
    <s v="Q2-2018"/>
    <x v="27"/>
    <x v="27"/>
    <s v="E56000012"/>
    <s v="Surrey and Sussex"/>
    <s v="cns_yes"/>
    <n v="70"/>
    <n v="0.71428999999999998"/>
  </r>
  <r>
    <s v="NAoPri"/>
    <n v="2018"/>
    <s v="Q3"/>
    <s v="Q3-2018"/>
    <x v="27"/>
    <x v="27"/>
    <s v="E56000012"/>
    <s v="Surrey and Sussex"/>
    <s v="cns_yes"/>
    <n v="66"/>
    <n v="0.69696999999999998"/>
  </r>
  <r>
    <s v="NAoPri"/>
    <n v="2018"/>
    <s v="Q4"/>
    <s v="Q4-2018"/>
    <x v="27"/>
    <x v="27"/>
    <s v="E56000012"/>
    <s v="Surrey and Sussex"/>
    <s v="cns_yes"/>
    <n v="56"/>
    <n v="0.53571000000000002"/>
  </r>
  <r>
    <s v="NAoPri"/>
    <n v="2019"/>
    <s v="Q1"/>
    <s v="Q1-2019"/>
    <x v="27"/>
    <x v="27"/>
    <s v="E56000012"/>
    <s v="Surrey and Sussex"/>
    <s v="cns_yes"/>
    <n v="80"/>
    <n v="0.63749999999999996"/>
  </r>
  <r>
    <s v="NAoPri"/>
    <n v="2019"/>
    <s v="Q2"/>
    <s v="Q2-2019"/>
    <x v="27"/>
    <x v="27"/>
    <s v="E56000012"/>
    <s v="Surrey and Sussex"/>
    <s v="cns_yes"/>
    <n v="62"/>
    <n v="0.54839000000000004"/>
  </r>
  <r>
    <s v="NAoPri"/>
    <n v="2019"/>
    <s v="Q3"/>
    <s v="Q3-2019"/>
    <x v="27"/>
    <x v="27"/>
    <s v="E56000012"/>
    <s v="Surrey and Sussex"/>
    <s v="cns_yes"/>
    <n v="78"/>
    <n v="0.57691999999999999"/>
  </r>
  <r>
    <s v="NAoPri"/>
    <n v="2019"/>
    <s v="Q4"/>
    <s v="Q4-2019"/>
    <x v="27"/>
    <x v="27"/>
    <s v="E56000012"/>
    <s v="Surrey and Sussex"/>
    <s v="cns_yes"/>
    <n v="81"/>
    <n v="0.64198"/>
  </r>
  <r>
    <s v="NAoPri"/>
    <n v="2020"/>
    <s v="Q1"/>
    <s v="Q1-2020"/>
    <x v="27"/>
    <x v="27"/>
    <s v="E56000012"/>
    <s v="Surrey and Sussex"/>
    <s v="cns_yes"/>
    <n v="74"/>
    <n v="0.68918999999999997"/>
  </r>
  <r>
    <s v="NAoPri"/>
    <n v="2020"/>
    <s v="Q2"/>
    <s v="Q2-2020"/>
    <x v="27"/>
    <x v="27"/>
    <s v="E56000012"/>
    <s v="Surrey and Sussex"/>
    <s v="cns_yes"/>
    <n v="38"/>
    <n v="0.52632000000000001"/>
  </r>
  <r>
    <s v="NAoPri"/>
    <n v="2020"/>
    <s v="Q3"/>
    <s v="Q3-2020"/>
    <x v="27"/>
    <x v="27"/>
    <s v="E56000012"/>
    <s v="Surrey and Sussex"/>
    <s v="cns_yes"/>
    <n v="59"/>
    <n v="0.61016999999999999"/>
  </r>
  <r>
    <s v="NAoPri"/>
    <n v="2020"/>
    <s v="Q4"/>
    <s v="Q4-2020"/>
    <x v="27"/>
    <x v="27"/>
    <s v="E56000012"/>
    <s v="Surrey and Sussex"/>
    <s v="cns_yes"/>
    <n v="56"/>
    <n v="0.80357000000000001"/>
  </r>
  <r>
    <s v="NAoPri"/>
    <n v="2021"/>
    <s v="Q1"/>
    <s v="Q1-2021"/>
    <x v="27"/>
    <x v="27"/>
    <s v="E56000012"/>
    <s v="Surrey and Sussex"/>
    <s v="cns_yes"/>
    <n v="51"/>
    <n v="0.86275000000000002"/>
  </r>
  <r>
    <s v="NAoPri"/>
    <n v="2021"/>
    <s v="Q2"/>
    <s v="Q2-2021"/>
    <x v="27"/>
    <x v="27"/>
    <s v="E56000012"/>
    <s v="Surrey and Sussex"/>
    <s v="cns_yes"/>
    <n v="60"/>
    <n v="0.85"/>
  </r>
  <r>
    <s v="NAoPri"/>
    <n v="2021"/>
    <s v="Q3"/>
    <s v="Q3-2021"/>
    <x v="27"/>
    <x v="27"/>
    <s v="E56000012"/>
    <s v="Surrey and Sussex"/>
    <s v="cns_yes"/>
    <n v="68"/>
    <n v="0.73529"/>
  </r>
  <r>
    <s v="NAoPri"/>
    <n v="2021"/>
    <s v="Q4"/>
    <s v="Q4-2021"/>
    <x v="27"/>
    <x v="27"/>
    <s v="E56000012"/>
    <s v="Surrey and Sussex"/>
    <s v="cns_yes"/>
    <n v="80"/>
    <n v="0.72499999999999998"/>
  </r>
  <r>
    <s v="NAoPri"/>
    <n v="2022"/>
    <s v="Q1"/>
    <s v="Q1-2022"/>
    <x v="27"/>
    <x v="27"/>
    <s v="E56000012"/>
    <s v="Surrey and Sussex"/>
    <s v="cns_yes"/>
    <n v="65"/>
    <n v="0.72307999999999995"/>
  </r>
  <r>
    <s v="NAoPri"/>
    <n v="2022"/>
    <s v="Q2"/>
    <s v="Q2-2022"/>
    <x v="27"/>
    <x v="27"/>
    <s v="E56000012"/>
    <s v="Surrey and Sussex"/>
    <s v="cns_yes"/>
    <n v="74"/>
    <n v="0.74324000000000001"/>
  </r>
  <r>
    <s v="NAoPri"/>
    <n v="2022"/>
    <s v="Q3"/>
    <s v="Q3-2022"/>
    <x v="27"/>
    <x v="27"/>
    <s v="E56000012"/>
    <s v="Surrey and Sussex"/>
    <s v="cns_yes"/>
    <n v="76"/>
    <n v="0.71052999999999999"/>
  </r>
  <r>
    <s v="NAoPri"/>
    <n v="2022"/>
    <s v="Q4"/>
    <s v="Q4-2022"/>
    <x v="27"/>
    <x v="27"/>
    <s v="E56000012"/>
    <s v="Surrey and Sussex"/>
    <s v="cns_yes"/>
    <n v="52"/>
    <n v="0.63461999999999996"/>
  </r>
  <r>
    <s v="NAoPri"/>
    <n v="2023"/>
    <s v="Q1"/>
    <s v="Q1-2023"/>
    <x v="27"/>
    <x v="27"/>
    <s v="E56000012"/>
    <s v="Surrey and Sussex"/>
    <s v="cns_yes"/>
    <n v="70"/>
    <n v="0.68571000000000004"/>
  </r>
  <r>
    <s v="NAoPri"/>
    <n v="2018"/>
    <s v="Q1"/>
    <s v="Q1-2018"/>
    <x v="28"/>
    <x v="28"/>
    <s v="E56000035"/>
    <s v="East of England"/>
    <s v="cns_yes"/>
    <n v="73"/>
    <n v="0.45205000000000001"/>
  </r>
  <r>
    <s v="NAoPri"/>
    <n v="2018"/>
    <s v="Q2"/>
    <s v="Q2-2018"/>
    <x v="28"/>
    <x v="28"/>
    <s v="E56000035"/>
    <s v="East of England"/>
    <s v="cns_yes"/>
    <n v="78"/>
    <n v="0.46154000000000001"/>
  </r>
  <r>
    <s v="NAoPri"/>
    <n v="2018"/>
    <s v="Q3"/>
    <s v="Q3-2018"/>
    <x v="28"/>
    <x v="28"/>
    <s v="E56000035"/>
    <s v="East of England"/>
    <s v="cns_yes"/>
    <n v="84"/>
    <n v="0.27381"/>
  </r>
  <r>
    <s v="NAoPri"/>
    <n v="2018"/>
    <s v="Q4"/>
    <s v="Q4-2018"/>
    <x v="28"/>
    <x v="28"/>
    <s v="E56000035"/>
    <s v="East of England"/>
    <s v="cns_yes"/>
    <n v="100"/>
    <n v="0.18"/>
  </r>
  <r>
    <s v="NAoPri"/>
    <n v="2019"/>
    <s v="Q1"/>
    <s v="Q1-2019"/>
    <x v="28"/>
    <x v="28"/>
    <s v="E56000035"/>
    <s v="East of England"/>
    <s v="cns_yes"/>
    <n v="70"/>
    <n v="0.31429000000000001"/>
  </r>
  <r>
    <s v="NAoPri"/>
    <n v="2019"/>
    <s v="Q2"/>
    <s v="Q2-2019"/>
    <x v="28"/>
    <x v="28"/>
    <s v="E56000035"/>
    <s v="East of England"/>
    <s v="cns_yes"/>
    <n v="83"/>
    <n v="0.30120000000000002"/>
  </r>
  <r>
    <s v="NAoPri"/>
    <n v="2019"/>
    <s v="Q3"/>
    <s v="Q3-2019"/>
    <x v="28"/>
    <x v="28"/>
    <s v="E56000035"/>
    <s v="East of England"/>
    <s v="cns_yes"/>
    <n v="87"/>
    <n v="0.31034"/>
  </r>
  <r>
    <s v="NAoPri"/>
    <n v="2019"/>
    <s v="Q4"/>
    <s v="Q4-2019"/>
    <x v="28"/>
    <x v="28"/>
    <s v="E56000035"/>
    <s v="East of England"/>
    <s v="cns_yes"/>
    <n v="69"/>
    <n v="0.28986000000000001"/>
  </r>
  <r>
    <s v="NAoPri"/>
    <n v="2020"/>
    <s v="Q1"/>
    <s v="Q1-2020"/>
    <x v="28"/>
    <x v="28"/>
    <s v="E56000035"/>
    <s v="East of England"/>
    <s v="cns_yes"/>
    <n v="57"/>
    <n v="0.45613999999999999"/>
  </r>
  <r>
    <s v="NAoPri"/>
    <n v="2020"/>
    <s v="Q2"/>
    <s v="Q2-2020"/>
    <x v="28"/>
    <x v="28"/>
    <s v="E56000035"/>
    <s v="East of England"/>
    <s v="cns_yes"/>
    <n v="63"/>
    <n v="0.25396999999999997"/>
  </r>
  <r>
    <s v="NAoPri"/>
    <n v="2020"/>
    <s v="Q3"/>
    <s v="Q3-2020"/>
    <x v="28"/>
    <x v="28"/>
    <s v="E56000035"/>
    <s v="East of England"/>
    <s v="cns_yes"/>
    <n v="64"/>
    <n v="0.34375"/>
  </r>
  <r>
    <s v="NAoPri"/>
    <n v="2020"/>
    <s v="Q4"/>
    <s v="Q4-2020"/>
    <x v="28"/>
    <x v="28"/>
    <s v="E56000035"/>
    <s v="East of England"/>
    <s v="cns_yes"/>
    <n v="88"/>
    <n v="0.23863999999999999"/>
  </r>
  <r>
    <s v="NAoPri"/>
    <n v="2021"/>
    <s v="Q1"/>
    <s v="Q1-2021"/>
    <x v="28"/>
    <x v="28"/>
    <s v="E56000035"/>
    <s v="East of England"/>
    <s v="cns_yes"/>
    <n v="74"/>
    <n v="0.58108000000000004"/>
  </r>
  <r>
    <s v="NAoPri"/>
    <n v="2021"/>
    <s v="Q2"/>
    <s v="Q2-2021"/>
    <x v="28"/>
    <x v="28"/>
    <s v="E56000035"/>
    <s v="East of England"/>
    <s v="cns_yes"/>
    <n v="62"/>
    <n v="0.51612999999999998"/>
  </r>
  <r>
    <s v="NAoPri"/>
    <n v="2021"/>
    <s v="Q3"/>
    <s v="Q3-2021"/>
    <x v="28"/>
    <x v="28"/>
    <s v="E56000035"/>
    <s v="East of England"/>
    <s v="cns_yes"/>
    <n v="77"/>
    <n v="0.44156000000000001"/>
  </r>
  <r>
    <s v="NAoPri"/>
    <n v="2021"/>
    <s v="Q4"/>
    <s v="Q4-2021"/>
    <x v="28"/>
    <x v="28"/>
    <s v="E56000035"/>
    <s v="East of England"/>
    <s v="cns_yes"/>
    <n v="92"/>
    <n v="0.42391000000000001"/>
  </r>
  <r>
    <s v="NAoPri"/>
    <n v="2022"/>
    <s v="Q1"/>
    <s v="Q1-2022"/>
    <x v="28"/>
    <x v="28"/>
    <s v="E56000035"/>
    <s v="East of England"/>
    <s v="cns_yes"/>
    <n v="89"/>
    <n v="0.62921000000000005"/>
  </r>
  <r>
    <s v="NAoPri"/>
    <n v="2022"/>
    <s v="Q2"/>
    <s v="Q2-2022"/>
    <x v="28"/>
    <x v="28"/>
    <s v="E56000035"/>
    <s v="East of England"/>
    <s v="cns_yes"/>
    <n v="89"/>
    <n v="0.66291999999999995"/>
  </r>
  <r>
    <s v="NAoPri"/>
    <n v="2022"/>
    <s v="Q3"/>
    <s v="Q3-2022"/>
    <x v="28"/>
    <x v="28"/>
    <s v="E56000035"/>
    <s v="East of England"/>
    <s v="cns_yes"/>
    <n v="81"/>
    <n v="0.62963000000000002"/>
  </r>
  <r>
    <s v="NAoPri"/>
    <n v="2022"/>
    <s v="Q4"/>
    <s v="Q4-2022"/>
    <x v="28"/>
    <x v="28"/>
    <s v="E56000035"/>
    <s v="East of England"/>
    <s v="cns_yes"/>
    <n v="50"/>
    <n v="0.7"/>
  </r>
  <r>
    <s v="NAoPri"/>
    <n v="2023"/>
    <s v="Q1"/>
    <s v="Q1-2023"/>
    <x v="28"/>
    <x v="28"/>
    <s v="E56000035"/>
    <s v="East of England"/>
    <s v="cns_yes"/>
    <n v="76"/>
    <n v="0.69737000000000005"/>
  </r>
  <r>
    <s v="NAoPri"/>
    <n v="2018"/>
    <s v="Q1"/>
    <s v="Q1-2018"/>
    <x v="29"/>
    <x v="29"/>
    <s v="E56000035"/>
    <s v="East of England"/>
    <s v="cns_yes"/>
    <n v="1327"/>
    <n v="0.68576000000000004"/>
  </r>
  <r>
    <s v="NAoPri"/>
    <n v="2018"/>
    <s v="Q2"/>
    <s v="Q2-2018"/>
    <x v="29"/>
    <x v="29"/>
    <s v="E56000035"/>
    <s v="East of England"/>
    <s v="cns_yes"/>
    <n v="1513"/>
    <n v="0.66754999999999998"/>
  </r>
  <r>
    <s v="NAoPri"/>
    <n v="2018"/>
    <s v="Q3"/>
    <s v="Q3-2018"/>
    <x v="29"/>
    <x v="29"/>
    <s v="E56000035"/>
    <s v="East of England"/>
    <s v="cns_yes"/>
    <n v="1528"/>
    <n v="0.62238000000000004"/>
  </r>
  <r>
    <s v="NAoPri"/>
    <n v="2018"/>
    <s v="Q4"/>
    <s v="Q4-2018"/>
    <x v="29"/>
    <x v="29"/>
    <s v="E56000035"/>
    <s v="East of England"/>
    <s v="cns_yes"/>
    <n v="1478"/>
    <n v="0.62382000000000004"/>
  </r>
  <r>
    <s v="NAoPri"/>
    <n v="2019"/>
    <s v="Q1"/>
    <s v="Q1-2019"/>
    <x v="29"/>
    <x v="29"/>
    <s v="E56000035"/>
    <s v="East of England"/>
    <s v="cns_yes"/>
    <n v="1441"/>
    <n v="0.68354999999999999"/>
  </r>
  <r>
    <s v="NAoPri"/>
    <n v="2019"/>
    <s v="Q2"/>
    <s v="Q2-2019"/>
    <x v="29"/>
    <x v="29"/>
    <s v="E56000035"/>
    <s v="East of England"/>
    <s v="cns_yes"/>
    <n v="1408"/>
    <n v="0.72372000000000003"/>
  </r>
  <r>
    <s v="NAoPri"/>
    <n v="2019"/>
    <s v="Q3"/>
    <s v="Q3-2019"/>
    <x v="29"/>
    <x v="29"/>
    <s v="E56000035"/>
    <s v="East of England"/>
    <s v="cns_yes"/>
    <n v="1458"/>
    <n v="0.73524999999999996"/>
  </r>
  <r>
    <s v="NAoPri"/>
    <n v="2019"/>
    <s v="Q4"/>
    <s v="Q4-2019"/>
    <x v="29"/>
    <x v="29"/>
    <s v="E56000035"/>
    <s v="East of England"/>
    <s v="cns_yes"/>
    <n v="1424"/>
    <n v="0.69733000000000001"/>
  </r>
  <r>
    <s v="NAoPri"/>
    <n v="2020"/>
    <s v="Q1"/>
    <s v="Q1-2020"/>
    <x v="29"/>
    <x v="29"/>
    <s v="E56000035"/>
    <s v="East of England"/>
    <s v="cns_yes"/>
    <n v="1328"/>
    <n v="0.71309999999999996"/>
  </r>
  <r>
    <s v="NAoPri"/>
    <n v="2020"/>
    <s v="Q2"/>
    <s v="Q2-2020"/>
    <x v="29"/>
    <x v="29"/>
    <s v="E56000035"/>
    <s v="East of England"/>
    <s v="cns_yes"/>
    <n v="792"/>
    <n v="0.71086000000000005"/>
  </r>
  <r>
    <s v="NAoPri"/>
    <n v="2020"/>
    <s v="Q3"/>
    <s v="Q3-2020"/>
    <x v="29"/>
    <x v="29"/>
    <s v="E56000035"/>
    <s v="East of England"/>
    <s v="cns_yes"/>
    <n v="1209"/>
    <n v="0.76427"/>
  </r>
  <r>
    <s v="NAoPri"/>
    <n v="2020"/>
    <s v="Q4"/>
    <s v="Q4-2020"/>
    <x v="29"/>
    <x v="29"/>
    <s v="E56000035"/>
    <s v="East of England"/>
    <s v="cns_yes"/>
    <n v="1382"/>
    <n v="0.72575999999999996"/>
  </r>
  <r>
    <s v="NAoPri"/>
    <n v="2021"/>
    <s v="Q1"/>
    <s v="Q1-2021"/>
    <x v="29"/>
    <x v="29"/>
    <s v="E56000035"/>
    <s v="East of England"/>
    <s v="cns_yes"/>
    <n v="1337"/>
    <n v="0.79057999999999995"/>
  </r>
  <r>
    <s v="NAoPri"/>
    <n v="2021"/>
    <s v="Q2"/>
    <s v="Q2-2021"/>
    <x v="29"/>
    <x v="29"/>
    <s v="E56000035"/>
    <s v="East of England"/>
    <s v="cns_yes"/>
    <n v="1500"/>
    <n v="0.77332999999999996"/>
  </r>
  <r>
    <s v="NAoPri"/>
    <n v="2021"/>
    <s v="Q3"/>
    <s v="Q3-2021"/>
    <x v="29"/>
    <x v="29"/>
    <s v="E56000035"/>
    <s v="East of England"/>
    <s v="cns_yes"/>
    <n v="1550"/>
    <n v="0.76515999999999995"/>
  </r>
  <r>
    <s v="NAoPri"/>
    <n v="2021"/>
    <s v="Q4"/>
    <s v="Q4-2021"/>
    <x v="29"/>
    <x v="29"/>
    <s v="E56000035"/>
    <s v="East of England"/>
    <s v="cns_yes"/>
    <n v="1429"/>
    <n v="0.73268"/>
  </r>
  <r>
    <s v="NAoPri"/>
    <n v="2022"/>
    <s v="Q1"/>
    <s v="Q1-2022"/>
    <x v="29"/>
    <x v="29"/>
    <s v="E56000035"/>
    <s v="East of England"/>
    <s v="cns_yes"/>
    <n v="1359"/>
    <n v="0.75717000000000001"/>
  </r>
  <r>
    <s v="NAoPri"/>
    <n v="2022"/>
    <s v="Q2"/>
    <s v="Q2-2022"/>
    <x v="29"/>
    <x v="29"/>
    <s v="E56000035"/>
    <s v="East of England"/>
    <s v="cns_yes"/>
    <n v="1475"/>
    <n v="0.78373000000000004"/>
  </r>
  <r>
    <s v="NAoPri"/>
    <n v="2022"/>
    <s v="Q3"/>
    <s v="Q3-2022"/>
    <x v="29"/>
    <x v="29"/>
    <s v="E56000035"/>
    <s v="East of England"/>
    <s v="cns_yes"/>
    <n v="1425"/>
    <n v="0.78456000000000004"/>
  </r>
  <r>
    <s v="NAoPri"/>
    <n v="2022"/>
    <s v="Q4"/>
    <s v="Q4-2022"/>
    <x v="29"/>
    <x v="29"/>
    <s v="E56000035"/>
    <s v="East of England"/>
    <s v="cns_yes"/>
    <n v="1364"/>
    <n v="0.76685999999999999"/>
  </r>
  <r>
    <s v="NAoPri"/>
    <n v="2023"/>
    <s v="Q1"/>
    <s v="Q1-2023"/>
    <x v="29"/>
    <x v="29"/>
    <s v="E56000035"/>
    <s v="East of England"/>
    <s v="cns_yes"/>
    <n v="1440"/>
    <n v="0.69860999999999995"/>
  </r>
  <r>
    <s v="NAoPri"/>
    <n v="2018"/>
    <s v="Q1"/>
    <s v="Q1-2018"/>
    <x v="30"/>
    <x v="30"/>
    <s v="E920000001"/>
    <s v="England"/>
    <s v="cns_yes"/>
    <n v="10823"/>
    <n v="0.64649000000000001"/>
  </r>
  <r>
    <s v="NAoPri"/>
    <n v="2018"/>
    <s v="Q2"/>
    <s v="Q2-2018"/>
    <x v="30"/>
    <x v="30"/>
    <s v="E920000001"/>
    <s v="England"/>
    <s v="cns_yes"/>
    <n v="12139"/>
    <n v="0.66595000000000004"/>
  </r>
  <r>
    <s v="NAoPri"/>
    <n v="2018"/>
    <s v="Q3"/>
    <s v="Q3-2018"/>
    <x v="30"/>
    <x v="30"/>
    <s v="E920000001"/>
    <s v="England"/>
    <s v="cns_yes"/>
    <n v="12507"/>
    <n v="0.65563000000000005"/>
  </r>
  <r>
    <s v="NAoPri"/>
    <n v="2018"/>
    <s v="Q4"/>
    <s v="Q4-2018"/>
    <x v="30"/>
    <x v="30"/>
    <s v="E920000001"/>
    <s v="England"/>
    <s v="cns_yes"/>
    <n v="11716"/>
    <n v="0.64424999999999999"/>
  </r>
  <r>
    <s v="NAoPri"/>
    <n v="2019"/>
    <s v="Q1"/>
    <s v="Q1-2019"/>
    <x v="30"/>
    <x v="30"/>
    <s v="E920000001"/>
    <s v="England"/>
    <s v="cns_yes"/>
    <n v="11363"/>
    <n v="0.67745999999999995"/>
  </r>
  <r>
    <s v="NAoPri"/>
    <n v="2019"/>
    <s v="Q2"/>
    <s v="Q2-2019"/>
    <x v="30"/>
    <x v="30"/>
    <s v="E920000001"/>
    <s v="England"/>
    <s v="cns_yes"/>
    <n v="12014"/>
    <n v="0.69386000000000003"/>
  </r>
  <r>
    <s v="NAoPri"/>
    <n v="2019"/>
    <s v="Q3"/>
    <s v="Q3-2019"/>
    <x v="30"/>
    <x v="30"/>
    <s v="E920000001"/>
    <s v="England"/>
    <s v="cns_yes"/>
    <n v="12145"/>
    <n v="0.68513999999999997"/>
  </r>
  <r>
    <s v="NAoPri"/>
    <n v="2019"/>
    <s v="Q4"/>
    <s v="Q4-2019"/>
    <x v="30"/>
    <x v="30"/>
    <s v="E920000001"/>
    <s v="England"/>
    <s v="cns_yes"/>
    <n v="11896"/>
    <n v="0.67325000000000002"/>
  </r>
  <r>
    <s v="NAoPri"/>
    <n v="2020"/>
    <s v="Q1"/>
    <s v="Q1-2020"/>
    <x v="30"/>
    <x v="30"/>
    <s v="E920000001"/>
    <s v="England"/>
    <s v="cns_yes"/>
    <n v="11324"/>
    <n v="0.68518000000000001"/>
  </r>
  <r>
    <s v="NAoPri"/>
    <n v="2020"/>
    <s v="Q2"/>
    <s v="Q2-2020"/>
    <x v="30"/>
    <x v="30"/>
    <s v="E920000001"/>
    <s v="England"/>
    <s v="cns_yes"/>
    <n v="6104"/>
    <n v="0.67054000000000002"/>
  </r>
  <r>
    <s v="NAoPri"/>
    <n v="2020"/>
    <s v="Q3"/>
    <s v="Q3-2020"/>
    <x v="30"/>
    <x v="30"/>
    <s v="E920000001"/>
    <s v="England"/>
    <s v="cns_yes"/>
    <n v="8872"/>
    <n v="0.68157999999999996"/>
  </r>
  <r>
    <s v="NAoPri"/>
    <n v="2020"/>
    <s v="Q4"/>
    <s v="Q4-2020"/>
    <x v="30"/>
    <x v="30"/>
    <s v="E920000001"/>
    <s v="England"/>
    <s v="cns_yes"/>
    <n v="11018"/>
    <n v="0.67688999999999999"/>
  </r>
  <r>
    <s v="NAoPri"/>
    <n v="2021"/>
    <s v="Q1"/>
    <s v="Q1-2021"/>
    <x v="30"/>
    <x v="30"/>
    <s v="E920000001"/>
    <s v="England"/>
    <s v="cns_yes"/>
    <n v="10841"/>
    <n v="0.72143000000000002"/>
  </r>
  <r>
    <s v="NAoPri"/>
    <n v="2021"/>
    <s v="Q2"/>
    <s v="Q2-2021"/>
    <x v="30"/>
    <x v="30"/>
    <s v="E920000001"/>
    <s v="England"/>
    <s v="cns_yes"/>
    <n v="12072"/>
    <n v="0.71777999999999997"/>
  </r>
  <r>
    <s v="NAoPri"/>
    <n v="2021"/>
    <s v="Q3"/>
    <s v="Q3-2021"/>
    <x v="30"/>
    <x v="30"/>
    <s v="E920000001"/>
    <s v="England"/>
    <s v="cns_yes"/>
    <n v="12379"/>
    <n v="0.72623000000000004"/>
  </r>
  <r>
    <s v="NAoPri"/>
    <n v="2021"/>
    <s v="Q4"/>
    <s v="Q4-2021"/>
    <x v="30"/>
    <x v="30"/>
    <s v="E920000001"/>
    <s v="England"/>
    <s v="cns_yes"/>
    <n v="12230"/>
    <n v="0.70416999999999996"/>
  </r>
  <r>
    <s v="NAoPri"/>
    <n v="2022"/>
    <s v="Q1"/>
    <s v="Q1-2022"/>
    <x v="30"/>
    <x v="30"/>
    <s v="E920000001"/>
    <s v="England"/>
    <s v="cns_yes"/>
    <n v="11889"/>
    <n v="0.71772000000000002"/>
  </r>
  <r>
    <s v="NAoPri"/>
    <n v="2022"/>
    <s v="Q2"/>
    <s v="Q2-2022"/>
    <x v="30"/>
    <x v="30"/>
    <s v="E920000001"/>
    <s v="England"/>
    <s v="cns_yes"/>
    <n v="12057"/>
    <n v="0.71509999999999996"/>
  </r>
  <r>
    <s v="NAoPri"/>
    <n v="2022"/>
    <s v="Q3"/>
    <s v="Q3-2022"/>
    <x v="30"/>
    <x v="30"/>
    <s v="E920000001"/>
    <s v="England"/>
    <s v="cns_yes"/>
    <n v="12288"/>
    <n v="0.71452000000000004"/>
  </r>
  <r>
    <s v="NAoPri"/>
    <n v="2022"/>
    <s v="Q4"/>
    <s v="Q4-2022"/>
    <x v="30"/>
    <x v="30"/>
    <s v="E920000001"/>
    <s v="England"/>
    <s v="cns_yes"/>
    <n v="11730"/>
    <n v="0.68925999999999998"/>
  </r>
  <r>
    <s v="NAoPri"/>
    <n v="2023"/>
    <s v="Q1"/>
    <s v="Q1-2023"/>
    <x v="30"/>
    <x v="30"/>
    <s v="E920000001"/>
    <s v="England"/>
    <s v="cns_yes"/>
    <n v="11896"/>
    <n v="0.66224000000000005"/>
  </r>
  <r>
    <s v="NAoPri"/>
    <n v="2018"/>
    <s v="Q1"/>
    <s v="Q1-2018"/>
    <x v="31"/>
    <x v="31"/>
    <s v="E56000012"/>
    <s v="Surrey and Sussex"/>
    <s v="cns_yes"/>
    <n v="150"/>
    <n v="0.43332999999999999"/>
  </r>
  <r>
    <s v="NAoPri"/>
    <n v="2018"/>
    <s v="Q2"/>
    <s v="Q2-2018"/>
    <x v="31"/>
    <x v="31"/>
    <s v="E56000012"/>
    <s v="Surrey and Sussex"/>
    <s v="cns_yes"/>
    <n v="180"/>
    <n v="0.49443999999999999"/>
  </r>
  <r>
    <s v="NAoPri"/>
    <n v="2018"/>
    <s v="Q3"/>
    <s v="Q3-2018"/>
    <x v="31"/>
    <x v="31"/>
    <s v="E56000012"/>
    <s v="Surrey and Sussex"/>
    <s v="cns_yes"/>
    <n v="175"/>
    <n v="0.45143"/>
  </r>
  <r>
    <s v="NAoPri"/>
    <n v="2018"/>
    <s v="Q4"/>
    <s v="Q4-2018"/>
    <x v="31"/>
    <x v="31"/>
    <s v="E56000012"/>
    <s v="Surrey and Sussex"/>
    <s v="cns_yes"/>
    <n v="171"/>
    <n v="0.57310000000000005"/>
  </r>
  <r>
    <s v="NAoPri"/>
    <n v="2019"/>
    <s v="Q1"/>
    <s v="Q1-2019"/>
    <x v="31"/>
    <x v="31"/>
    <s v="E56000012"/>
    <s v="Surrey and Sussex"/>
    <s v="cns_yes"/>
    <n v="151"/>
    <n v="0.62914000000000003"/>
  </r>
  <r>
    <s v="NAoPri"/>
    <n v="2019"/>
    <s v="Q2"/>
    <s v="Q2-2019"/>
    <x v="31"/>
    <x v="31"/>
    <s v="E56000012"/>
    <s v="Surrey and Sussex"/>
    <s v="cns_yes"/>
    <n v="163"/>
    <n v="0.63804000000000005"/>
  </r>
  <r>
    <s v="NAoPri"/>
    <n v="2019"/>
    <s v="Q3"/>
    <s v="Q3-2019"/>
    <x v="31"/>
    <x v="31"/>
    <s v="E56000012"/>
    <s v="Surrey and Sussex"/>
    <s v="cns_yes"/>
    <n v="164"/>
    <n v="0.56706999999999996"/>
  </r>
  <r>
    <s v="NAoPri"/>
    <n v="2019"/>
    <s v="Q4"/>
    <s v="Q4-2019"/>
    <x v="31"/>
    <x v="31"/>
    <s v="E56000012"/>
    <s v="Surrey and Sussex"/>
    <s v="cns_yes"/>
    <n v="157"/>
    <n v="0.68152999999999997"/>
  </r>
  <r>
    <s v="NAoPri"/>
    <n v="2020"/>
    <s v="Q1"/>
    <s v="Q1-2020"/>
    <x v="31"/>
    <x v="31"/>
    <s v="E56000012"/>
    <s v="Surrey and Sussex"/>
    <s v="cns_yes"/>
    <n v="183"/>
    <n v="0.72677999999999998"/>
  </r>
  <r>
    <s v="NAoPri"/>
    <n v="2020"/>
    <s v="Q2"/>
    <s v="Q2-2020"/>
    <x v="31"/>
    <x v="31"/>
    <s v="E56000012"/>
    <s v="Surrey and Sussex"/>
    <s v="cns_yes"/>
    <n v="100"/>
    <n v="0.76"/>
  </r>
  <r>
    <s v="NAoPri"/>
    <n v="2020"/>
    <s v="Q3"/>
    <s v="Q3-2020"/>
    <x v="31"/>
    <x v="31"/>
    <s v="E56000012"/>
    <s v="Surrey and Sussex"/>
    <s v="cns_yes"/>
    <n v="140"/>
    <n v="0.78571000000000002"/>
  </r>
  <r>
    <s v="NAoPri"/>
    <n v="2020"/>
    <s v="Q4"/>
    <s v="Q4-2020"/>
    <x v="31"/>
    <x v="31"/>
    <s v="E56000012"/>
    <s v="Surrey and Sussex"/>
    <s v="cns_yes"/>
    <n v="182"/>
    <n v="0.70879000000000003"/>
  </r>
  <r>
    <s v="NAoPri"/>
    <n v="2021"/>
    <s v="Q1"/>
    <s v="Q1-2021"/>
    <x v="31"/>
    <x v="31"/>
    <s v="E56000012"/>
    <s v="Surrey and Sussex"/>
    <s v="cns_yes"/>
    <n v="177"/>
    <n v="0.75705999999999996"/>
  </r>
  <r>
    <s v="NAoPri"/>
    <n v="2021"/>
    <s v="Q2"/>
    <s v="Q2-2021"/>
    <x v="31"/>
    <x v="31"/>
    <s v="E56000012"/>
    <s v="Surrey and Sussex"/>
    <s v="cns_yes"/>
    <n v="172"/>
    <n v="0.86046999999999996"/>
  </r>
  <r>
    <s v="NAoPri"/>
    <n v="2021"/>
    <s v="Q3"/>
    <s v="Q3-2021"/>
    <x v="31"/>
    <x v="31"/>
    <s v="E56000012"/>
    <s v="Surrey and Sussex"/>
    <s v="cns_yes"/>
    <n v="187"/>
    <n v="0.81283000000000005"/>
  </r>
  <r>
    <s v="NAoPri"/>
    <n v="2021"/>
    <s v="Q4"/>
    <s v="Q4-2021"/>
    <x v="31"/>
    <x v="31"/>
    <s v="E56000012"/>
    <s v="Surrey and Sussex"/>
    <s v="cns_yes"/>
    <n v="194"/>
    <n v="0.83504999999999996"/>
  </r>
  <r>
    <s v="NAoPri"/>
    <n v="2022"/>
    <s v="Q1"/>
    <s v="Q1-2022"/>
    <x v="31"/>
    <x v="31"/>
    <s v="E56000012"/>
    <s v="Surrey and Sussex"/>
    <s v="cns_yes"/>
    <n v="182"/>
    <n v="0.78571000000000002"/>
  </r>
  <r>
    <s v="NAoPri"/>
    <n v="2022"/>
    <s v="Q2"/>
    <s v="Q2-2022"/>
    <x v="31"/>
    <x v="31"/>
    <s v="E56000012"/>
    <s v="Surrey and Sussex"/>
    <s v="cns_yes"/>
    <n v="144"/>
    <n v="0.75"/>
  </r>
  <r>
    <s v="NAoPri"/>
    <n v="2022"/>
    <s v="Q3"/>
    <s v="Q3-2022"/>
    <x v="31"/>
    <x v="31"/>
    <s v="E56000012"/>
    <s v="Surrey and Sussex"/>
    <s v="cns_yes"/>
    <n v="163"/>
    <n v="0.79754999999999998"/>
  </r>
  <r>
    <s v="NAoPri"/>
    <n v="2022"/>
    <s v="Q4"/>
    <s v="Q4-2022"/>
    <x v="31"/>
    <x v="31"/>
    <s v="E56000012"/>
    <s v="Surrey and Sussex"/>
    <s v="cns_yes"/>
    <n v="167"/>
    <n v="0.73653000000000002"/>
  </r>
  <r>
    <s v="NAoPri"/>
    <n v="2023"/>
    <s v="Q1"/>
    <s v="Q1-2023"/>
    <x v="31"/>
    <x v="31"/>
    <s v="E56000012"/>
    <s v="Surrey and Sussex"/>
    <s v="cns_yes"/>
    <n v="165"/>
    <n v="0.71514999999999995"/>
  </r>
  <r>
    <s v="NAoPri"/>
    <n v="2018"/>
    <s v="Q1"/>
    <s v="Q1-2018"/>
    <x v="32"/>
    <x v="32"/>
    <s v="E56000029"/>
    <s v="Northern"/>
    <s v="cns_yes"/>
    <n v="148"/>
    <n v="0.92567999999999995"/>
  </r>
  <r>
    <s v="NAoPri"/>
    <n v="2018"/>
    <s v="Q2"/>
    <s v="Q2-2018"/>
    <x v="32"/>
    <x v="32"/>
    <s v="E56000029"/>
    <s v="Northern"/>
    <s v="cns_yes"/>
    <n v="150"/>
    <n v="0.88666999999999996"/>
  </r>
  <r>
    <s v="NAoPri"/>
    <n v="2018"/>
    <s v="Q3"/>
    <s v="Q3-2018"/>
    <x v="32"/>
    <x v="32"/>
    <s v="E56000029"/>
    <s v="Northern"/>
    <s v="cns_yes"/>
    <n v="184"/>
    <n v="0.93478000000000006"/>
  </r>
  <r>
    <s v="NAoPri"/>
    <n v="2018"/>
    <s v="Q4"/>
    <s v="Q4-2018"/>
    <x v="32"/>
    <x v="32"/>
    <s v="E56000029"/>
    <s v="Northern"/>
    <s v="cns_yes"/>
    <n v="139"/>
    <n v="0.92806"/>
  </r>
  <r>
    <s v="NAoPri"/>
    <n v="2019"/>
    <s v="Q1"/>
    <s v="Q1-2019"/>
    <x v="32"/>
    <x v="32"/>
    <s v="E56000029"/>
    <s v="Northern"/>
    <s v="cns_yes"/>
    <n v="127"/>
    <n v="0.91339000000000004"/>
  </r>
  <r>
    <s v="NAoPri"/>
    <n v="2019"/>
    <s v="Q2"/>
    <s v="Q2-2019"/>
    <x v="32"/>
    <x v="32"/>
    <s v="E56000029"/>
    <s v="Northern"/>
    <s v="cns_yes"/>
    <n v="133"/>
    <n v="0.92481000000000002"/>
  </r>
  <r>
    <s v="NAoPri"/>
    <n v="2019"/>
    <s v="Q3"/>
    <s v="Q3-2019"/>
    <x v="32"/>
    <x v="32"/>
    <s v="E56000029"/>
    <s v="Northern"/>
    <s v="cns_yes"/>
    <n v="160"/>
    <n v="0.76249999999999996"/>
  </r>
  <r>
    <s v="NAoPri"/>
    <n v="2019"/>
    <s v="Q4"/>
    <s v="Q4-2019"/>
    <x v="32"/>
    <x v="32"/>
    <s v="E56000029"/>
    <s v="Northern"/>
    <s v="cns_yes"/>
    <n v="162"/>
    <n v="0.91974999999999996"/>
  </r>
  <r>
    <s v="NAoPri"/>
    <n v="2020"/>
    <s v="Q1"/>
    <s v="Q1-2020"/>
    <x v="32"/>
    <x v="32"/>
    <s v="E56000029"/>
    <s v="Northern"/>
    <s v="cns_yes"/>
    <n v="146"/>
    <n v="0.88356000000000001"/>
  </r>
  <r>
    <s v="NAoPri"/>
    <n v="2020"/>
    <s v="Q2"/>
    <s v="Q2-2020"/>
    <x v="32"/>
    <x v="32"/>
    <s v="E56000029"/>
    <s v="Northern"/>
    <s v="cns_yes"/>
    <n v="44"/>
    <n v="0.88636000000000004"/>
  </r>
  <r>
    <s v="NAoPri"/>
    <n v="2020"/>
    <s v="Q3"/>
    <s v="Q3-2020"/>
    <x v="32"/>
    <x v="32"/>
    <s v="E56000029"/>
    <s v="Northern"/>
    <s v="cns_yes"/>
    <n v="112"/>
    <n v="0.82142999999999999"/>
  </r>
  <r>
    <s v="NAoPri"/>
    <n v="2020"/>
    <s v="Q4"/>
    <s v="Q4-2020"/>
    <x v="32"/>
    <x v="32"/>
    <s v="E56000029"/>
    <s v="Northern"/>
    <s v="cns_yes"/>
    <n v="130"/>
    <n v="0.78461999999999998"/>
  </r>
  <r>
    <s v="NAoPri"/>
    <n v="2021"/>
    <s v="Q1"/>
    <s v="Q1-2021"/>
    <x v="32"/>
    <x v="32"/>
    <s v="E56000029"/>
    <s v="Northern"/>
    <s v="cns_yes"/>
    <n v="164"/>
    <n v="0.80488000000000004"/>
  </r>
  <r>
    <s v="NAoPri"/>
    <n v="2021"/>
    <s v="Q2"/>
    <s v="Q2-2021"/>
    <x v="32"/>
    <x v="32"/>
    <s v="E56000029"/>
    <s v="Northern"/>
    <s v="cns_yes"/>
    <n v="167"/>
    <n v="0.81437000000000004"/>
  </r>
  <r>
    <s v="NAoPri"/>
    <n v="2021"/>
    <s v="Q3"/>
    <s v="Q3-2021"/>
    <x v="32"/>
    <x v="32"/>
    <s v="E56000029"/>
    <s v="Northern"/>
    <s v="cns_yes"/>
    <n v="173"/>
    <n v="0.89017000000000002"/>
  </r>
  <r>
    <s v="NAoPri"/>
    <n v="2021"/>
    <s v="Q4"/>
    <s v="Q4-2021"/>
    <x v="32"/>
    <x v="32"/>
    <s v="E56000029"/>
    <s v="Northern"/>
    <s v="cns_yes"/>
    <n v="163"/>
    <n v="0.90183999999999997"/>
  </r>
  <r>
    <s v="NAoPri"/>
    <n v="2022"/>
    <s v="Q1"/>
    <s v="Q1-2022"/>
    <x v="32"/>
    <x v="32"/>
    <s v="E56000029"/>
    <s v="Northern"/>
    <s v="cns_yes"/>
    <n v="148"/>
    <n v="0.97297"/>
  </r>
  <r>
    <s v="NAoPri"/>
    <n v="2022"/>
    <s v="Q2"/>
    <s v="Q2-2022"/>
    <x v="32"/>
    <x v="32"/>
    <s v="E56000029"/>
    <s v="Northern"/>
    <s v="cns_yes"/>
    <n v="160"/>
    <n v="0.95"/>
  </r>
  <r>
    <s v="NAoPri"/>
    <n v="2022"/>
    <s v="Q3"/>
    <s v="Q3-2022"/>
    <x v="32"/>
    <x v="32"/>
    <s v="E56000029"/>
    <s v="Northern"/>
    <s v="cns_yes"/>
    <n v="189"/>
    <n v="0.91005000000000003"/>
  </r>
  <r>
    <s v="NAoPri"/>
    <n v="2022"/>
    <s v="Q4"/>
    <s v="Q4-2022"/>
    <x v="32"/>
    <x v="32"/>
    <s v="E56000029"/>
    <s v="Northern"/>
    <s v="cns_yes"/>
    <n v="160"/>
    <n v="0.83125000000000004"/>
  </r>
  <r>
    <s v="NAoPri"/>
    <n v="2023"/>
    <s v="Q1"/>
    <s v="Q1-2023"/>
    <x v="32"/>
    <x v="32"/>
    <s v="E56000029"/>
    <s v="Northern"/>
    <s v="cns_yes"/>
    <n v="167"/>
    <n v="0.76646999999999998"/>
  </r>
  <r>
    <s v="NAoPri"/>
    <n v="2018"/>
    <s v="Q1"/>
    <s v="Q1-2018"/>
    <x v="33"/>
    <x v="33"/>
    <s v="E56000007"/>
    <s v="West Midlands"/>
    <s v="cns_yes"/>
    <n v="28"/>
    <n v="0.82142999999999999"/>
  </r>
  <r>
    <s v="NAoPri"/>
    <n v="2018"/>
    <s v="Q2"/>
    <s v="Q2-2018"/>
    <x v="33"/>
    <x v="33"/>
    <s v="E56000007"/>
    <s v="West Midlands"/>
    <s v="cns_yes"/>
    <n v="29"/>
    <n v="0.89654999999999996"/>
  </r>
  <r>
    <s v="NAoPri"/>
    <n v="2018"/>
    <s v="Q3"/>
    <s v="Q3-2018"/>
    <x v="33"/>
    <x v="33"/>
    <s v="E56000007"/>
    <s v="West Midlands"/>
    <s v="cns_yes"/>
    <n v="41"/>
    <n v="0.92683000000000004"/>
  </r>
  <r>
    <s v="NAoPri"/>
    <n v="2018"/>
    <s v="Q4"/>
    <s v="Q4-2018"/>
    <x v="33"/>
    <x v="33"/>
    <s v="E56000007"/>
    <s v="West Midlands"/>
    <s v="cns_yes"/>
    <n v="26"/>
    <n v="0.88461999999999996"/>
  </r>
  <r>
    <s v="NAoPri"/>
    <n v="2019"/>
    <s v="Q1"/>
    <s v="Q1-2019"/>
    <x v="33"/>
    <x v="33"/>
    <s v="E56000007"/>
    <s v="West Midlands"/>
    <s v="cns_yes"/>
    <n v="28"/>
    <n v="0.89285999999999999"/>
  </r>
  <r>
    <s v="NAoPri"/>
    <n v="2019"/>
    <s v="Q2"/>
    <s v="Q2-2019"/>
    <x v="33"/>
    <x v="33"/>
    <s v="E56000007"/>
    <s v="West Midlands"/>
    <s v="cns_yes"/>
    <n v="39"/>
    <n v="0.92308000000000001"/>
  </r>
  <r>
    <s v="NAoPri"/>
    <n v="2019"/>
    <s v="Q3"/>
    <s v="Q3-2019"/>
    <x v="33"/>
    <x v="33"/>
    <s v="E56000007"/>
    <s v="West Midlands"/>
    <s v="cns_yes"/>
    <n v="36"/>
    <n v="0.94443999999999995"/>
  </r>
  <r>
    <s v="NAoPri"/>
    <n v="2019"/>
    <s v="Q4"/>
    <s v="Q4-2019"/>
    <x v="33"/>
    <x v="33"/>
    <s v="E56000007"/>
    <s v="West Midlands"/>
    <s v="cns_yes"/>
    <n v="39"/>
    <n v="0.92308000000000001"/>
  </r>
  <r>
    <s v="NAoPri"/>
    <n v="2020"/>
    <s v="Q1"/>
    <s v="Q1-2020"/>
    <x v="33"/>
    <x v="33"/>
    <s v="E56000007"/>
    <s v="West Midlands"/>
    <s v="cns_yes"/>
    <n v="30"/>
    <n v="0.93332999999999999"/>
  </r>
  <r>
    <s v="NAoPri"/>
    <n v="2020"/>
    <s v="Q2"/>
    <s v="Q2-2020"/>
    <x v="33"/>
    <x v="33"/>
    <s v="E56000007"/>
    <s v="West Midlands"/>
    <s v="cns_yes"/>
    <n v="22"/>
    <n v="0.81818000000000002"/>
  </r>
  <r>
    <s v="NAoPri"/>
    <n v="2020"/>
    <s v="Q3"/>
    <s v="Q3-2020"/>
    <x v="33"/>
    <x v="33"/>
    <s v="E56000007"/>
    <s v="West Midlands"/>
    <s v="cns_yes"/>
    <n v="28"/>
    <n v="1"/>
  </r>
  <r>
    <s v="NAoPri"/>
    <n v="2020"/>
    <s v="Q4"/>
    <s v="Q4-2020"/>
    <x v="33"/>
    <x v="33"/>
    <s v="E56000007"/>
    <s v="West Midlands"/>
    <s v="cns_yes"/>
    <n v="31"/>
    <n v="0.93547999999999998"/>
  </r>
  <r>
    <s v="NAoPri"/>
    <n v="2021"/>
    <s v="Q1"/>
    <s v="Q1-2021"/>
    <x v="33"/>
    <x v="33"/>
    <s v="E56000007"/>
    <s v="West Midlands"/>
    <s v="cns_yes"/>
    <n v="24"/>
    <n v="0.875"/>
  </r>
  <r>
    <s v="NAoPri"/>
    <n v="2021"/>
    <s v="Q2"/>
    <s v="Q2-2021"/>
    <x v="33"/>
    <x v="33"/>
    <s v="E56000007"/>
    <s v="West Midlands"/>
    <s v="cns_yes"/>
    <n v="42"/>
    <n v="0.95238"/>
  </r>
  <r>
    <s v="NAoPri"/>
    <n v="2021"/>
    <s v="Q3"/>
    <s v="Q3-2021"/>
    <x v="33"/>
    <x v="33"/>
    <s v="E56000007"/>
    <s v="West Midlands"/>
    <s v="cns_yes"/>
    <n v="49"/>
    <n v="0.85714000000000001"/>
  </r>
  <r>
    <s v="NAoPri"/>
    <n v="2021"/>
    <s v="Q4"/>
    <s v="Q4-2021"/>
    <x v="33"/>
    <x v="33"/>
    <s v="E56000007"/>
    <s v="West Midlands"/>
    <s v="cns_yes"/>
    <n v="31"/>
    <n v="0.93547999999999998"/>
  </r>
  <r>
    <s v="NAoPri"/>
    <n v="2022"/>
    <s v="Q1"/>
    <s v="Q1-2022"/>
    <x v="33"/>
    <x v="33"/>
    <s v="E56000007"/>
    <s v="West Midlands"/>
    <s v="cns_yes"/>
    <n v="26"/>
    <n v="0.88461999999999996"/>
  </r>
  <r>
    <s v="NAoPri"/>
    <n v="2022"/>
    <s v="Q2"/>
    <s v="Q2-2022"/>
    <x v="33"/>
    <x v="33"/>
    <s v="E56000007"/>
    <s v="West Midlands"/>
    <s v="cns_yes"/>
    <n v="31"/>
    <n v="0.93547999999999998"/>
  </r>
  <r>
    <s v="NAoPri"/>
    <n v="2022"/>
    <s v="Q3"/>
    <s v="Q3-2022"/>
    <x v="33"/>
    <x v="33"/>
    <s v="E56000007"/>
    <s v="West Midlands"/>
    <s v="cns_yes"/>
    <n v="37"/>
    <n v="0.83784000000000003"/>
  </r>
  <r>
    <s v="NAoPri"/>
    <n v="2022"/>
    <s v="Q4"/>
    <s v="Q4-2022"/>
    <x v="33"/>
    <x v="33"/>
    <s v="E56000007"/>
    <s v="West Midlands"/>
    <s v="cns_yes"/>
    <n v="44"/>
    <n v="0.88636000000000004"/>
  </r>
  <r>
    <s v="NAoPri"/>
    <n v="2023"/>
    <s v="Q1"/>
    <s v="Q1-2023"/>
    <x v="33"/>
    <x v="33"/>
    <s v="E56000007"/>
    <s v="West Midlands"/>
    <s v="cns_yes"/>
    <n v="37"/>
    <n v="0.78378000000000003"/>
  </r>
  <r>
    <s v="NAoPri"/>
    <n v="2018"/>
    <s v="Q1"/>
    <s v="Q1-2018"/>
    <x v="34"/>
    <x v="34"/>
    <s v="E56000033"/>
    <s v="Somerset, Wiltshire, Avon and Gloucestershire"/>
    <s v="cns_yes"/>
    <n v="139"/>
    <n v="0.89209000000000005"/>
  </r>
  <r>
    <s v="NAoPri"/>
    <n v="2018"/>
    <s v="Q2"/>
    <s v="Q2-2018"/>
    <x v="34"/>
    <x v="34"/>
    <s v="E56000033"/>
    <s v="Somerset, Wiltshire, Avon and Gloucestershire"/>
    <s v="cns_yes"/>
    <n v="153"/>
    <n v="0.86928000000000005"/>
  </r>
  <r>
    <s v="NAoPri"/>
    <n v="2018"/>
    <s v="Q3"/>
    <s v="Q3-2018"/>
    <x v="34"/>
    <x v="34"/>
    <s v="E56000033"/>
    <s v="Somerset, Wiltshire, Avon and Gloucestershire"/>
    <s v="cns_yes"/>
    <n v="165"/>
    <n v="0.86060999999999999"/>
  </r>
  <r>
    <s v="NAoPri"/>
    <n v="2018"/>
    <s v="Q4"/>
    <s v="Q4-2018"/>
    <x v="34"/>
    <x v="34"/>
    <s v="E56000033"/>
    <s v="Somerset, Wiltshire, Avon and Gloucestershire"/>
    <s v="cns_yes"/>
    <n v="157"/>
    <n v="0.89171999999999996"/>
  </r>
  <r>
    <s v="NAoPri"/>
    <n v="2019"/>
    <s v="Q1"/>
    <s v="Q1-2019"/>
    <x v="34"/>
    <x v="34"/>
    <s v="E56000033"/>
    <s v="Somerset, Wiltshire, Avon and Gloucestershire"/>
    <s v="cns_yes"/>
    <n v="152"/>
    <n v="0.81579000000000002"/>
  </r>
  <r>
    <s v="NAoPri"/>
    <n v="2019"/>
    <s v="Q2"/>
    <s v="Q2-2019"/>
    <x v="34"/>
    <x v="34"/>
    <s v="E56000033"/>
    <s v="Somerset, Wiltshire, Avon and Gloucestershire"/>
    <s v="cns_yes"/>
    <n v="178"/>
    <n v="0.83145999999999998"/>
  </r>
  <r>
    <s v="NAoPri"/>
    <n v="2019"/>
    <s v="Q3"/>
    <s v="Q3-2019"/>
    <x v="34"/>
    <x v="34"/>
    <s v="E56000033"/>
    <s v="Somerset, Wiltshire, Avon and Gloucestershire"/>
    <s v="cns_yes"/>
    <n v="164"/>
    <n v="0.84145999999999999"/>
  </r>
  <r>
    <s v="NAoPri"/>
    <n v="2019"/>
    <s v="Q4"/>
    <s v="Q4-2019"/>
    <x v="34"/>
    <x v="34"/>
    <s v="E56000033"/>
    <s v="Somerset, Wiltshire, Avon and Gloucestershire"/>
    <s v="cns_yes"/>
    <n v="148"/>
    <n v="0.81757000000000002"/>
  </r>
  <r>
    <s v="NAoPri"/>
    <n v="2020"/>
    <s v="Q1"/>
    <s v="Q1-2020"/>
    <x v="34"/>
    <x v="34"/>
    <s v="E56000033"/>
    <s v="Somerset, Wiltshire, Avon and Gloucestershire"/>
    <s v="cns_yes"/>
    <n v="165"/>
    <n v="0.72121000000000002"/>
  </r>
  <r>
    <s v="NAoPri"/>
    <n v="2020"/>
    <s v="Q2"/>
    <s v="Q2-2020"/>
    <x v="34"/>
    <x v="34"/>
    <s v="E56000033"/>
    <s v="Somerset, Wiltshire, Avon and Gloucestershire"/>
    <s v="cns_yes"/>
    <n v="85"/>
    <n v="0.75294000000000005"/>
  </r>
  <r>
    <s v="NAoPri"/>
    <n v="2020"/>
    <s v="Q3"/>
    <s v="Q3-2020"/>
    <x v="34"/>
    <x v="34"/>
    <s v="E56000033"/>
    <s v="Somerset, Wiltshire, Avon and Gloucestershire"/>
    <s v="cns_yes"/>
    <n v="147"/>
    <n v="0.77551000000000003"/>
  </r>
  <r>
    <s v="NAoPri"/>
    <n v="2020"/>
    <s v="Q4"/>
    <s v="Q4-2020"/>
    <x v="34"/>
    <x v="34"/>
    <s v="E56000033"/>
    <s v="Somerset, Wiltshire, Avon and Gloucestershire"/>
    <s v="cns_yes"/>
    <n v="169"/>
    <n v="0.87573999999999996"/>
  </r>
  <r>
    <s v="NAoPri"/>
    <n v="2021"/>
    <s v="Q1"/>
    <s v="Q1-2021"/>
    <x v="34"/>
    <x v="34"/>
    <s v="E56000033"/>
    <s v="Somerset, Wiltshire, Avon and Gloucestershire"/>
    <s v="cns_yes"/>
    <n v="159"/>
    <n v="0.81132000000000004"/>
  </r>
  <r>
    <s v="NAoPri"/>
    <n v="2021"/>
    <s v="Q2"/>
    <s v="Q2-2021"/>
    <x v="34"/>
    <x v="34"/>
    <s v="E56000033"/>
    <s v="Somerset, Wiltshire, Avon and Gloucestershire"/>
    <s v="cns_yes"/>
    <n v="168"/>
    <n v="0.89881"/>
  </r>
  <r>
    <s v="NAoPri"/>
    <n v="2021"/>
    <s v="Q3"/>
    <s v="Q3-2021"/>
    <x v="34"/>
    <x v="34"/>
    <s v="E56000033"/>
    <s v="Somerset, Wiltshire, Avon and Gloucestershire"/>
    <s v="cns_yes"/>
    <n v="186"/>
    <n v="0.70967999999999998"/>
  </r>
  <r>
    <s v="NAoPri"/>
    <n v="2021"/>
    <s v="Q4"/>
    <s v="Q4-2021"/>
    <x v="34"/>
    <x v="34"/>
    <s v="E56000033"/>
    <s v="Somerset, Wiltshire, Avon and Gloucestershire"/>
    <s v="cns_yes"/>
    <n v="194"/>
    <n v="0.74226999999999999"/>
  </r>
  <r>
    <s v="NAoPri"/>
    <n v="2022"/>
    <s v="Q1"/>
    <s v="Q1-2022"/>
    <x v="34"/>
    <x v="34"/>
    <s v="E56000033"/>
    <s v="Somerset, Wiltshire, Avon and Gloucestershire"/>
    <s v="cns_yes"/>
    <n v="172"/>
    <n v="0.90115999999999996"/>
  </r>
  <r>
    <s v="NAoPri"/>
    <n v="2022"/>
    <s v="Q2"/>
    <s v="Q2-2022"/>
    <x v="34"/>
    <x v="34"/>
    <s v="E56000033"/>
    <s v="Somerset, Wiltshire, Avon and Gloucestershire"/>
    <s v="cns_yes"/>
    <n v="159"/>
    <n v="0.89937"/>
  </r>
  <r>
    <s v="NAoPri"/>
    <n v="2022"/>
    <s v="Q3"/>
    <s v="Q3-2022"/>
    <x v="34"/>
    <x v="34"/>
    <s v="E56000033"/>
    <s v="Somerset, Wiltshire, Avon and Gloucestershire"/>
    <s v="cns_yes"/>
    <n v="144"/>
    <n v="0.9375"/>
  </r>
  <r>
    <s v="NAoPri"/>
    <n v="2022"/>
    <s v="Q4"/>
    <s v="Q4-2022"/>
    <x v="34"/>
    <x v="34"/>
    <s v="E56000033"/>
    <s v="Somerset, Wiltshire, Avon and Gloucestershire"/>
    <s v="cns_yes"/>
    <n v="158"/>
    <n v="0.85443000000000002"/>
  </r>
  <r>
    <s v="NAoPri"/>
    <n v="2023"/>
    <s v="Q1"/>
    <s v="Q1-2023"/>
    <x v="34"/>
    <x v="34"/>
    <s v="E56000033"/>
    <s v="Somerset, Wiltshire, Avon and Gloucestershire"/>
    <s v="cns_yes"/>
    <n v="170"/>
    <n v="0.78824000000000005"/>
  </r>
  <r>
    <s v="NAoPri"/>
    <n v="2018"/>
    <s v="Q1"/>
    <s v="Q1-2018"/>
    <x v="35"/>
    <x v="35"/>
    <s v="E56000034"/>
    <s v="Thames Valley"/>
    <s v="cns_yes"/>
    <n v="111"/>
    <n v="0.34233999999999998"/>
  </r>
  <r>
    <s v="NAoPri"/>
    <n v="2018"/>
    <s v="Q2"/>
    <s v="Q2-2018"/>
    <x v="35"/>
    <x v="35"/>
    <s v="E56000034"/>
    <s v="Thames Valley"/>
    <s v="cns_yes"/>
    <n v="114"/>
    <n v="0.66666999999999998"/>
  </r>
  <r>
    <s v="NAoPri"/>
    <n v="2018"/>
    <s v="Q3"/>
    <s v="Q3-2018"/>
    <x v="35"/>
    <x v="35"/>
    <s v="E56000034"/>
    <s v="Thames Valley"/>
    <s v="cns_yes"/>
    <n v="106"/>
    <n v="0.40566000000000002"/>
  </r>
  <r>
    <s v="NAoPri"/>
    <n v="2018"/>
    <s v="Q4"/>
    <s v="Q4-2018"/>
    <x v="35"/>
    <x v="35"/>
    <s v="E56000034"/>
    <s v="Thames Valley"/>
    <s v="cns_yes"/>
    <n v="75"/>
    <n v="0.33333000000000002"/>
  </r>
  <r>
    <s v="NAoPri"/>
    <n v="2019"/>
    <s v="Q1"/>
    <s v="Q1-2019"/>
    <x v="35"/>
    <x v="35"/>
    <s v="E56000034"/>
    <s v="Thames Valley"/>
    <s v="cns_yes"/>
    <n v="137"/>
    <n v="0.37956000000000001"/>
  </r>
  <r>
    <s v="NAoPri"/>
    <n v="2019"/>
    <s v="Q2"/>
    <s v="Q2-2019"/>
    <x v="35"/>
    <x v="35"/>
    <s v="E56000034"/>
    <s v="Thames Valley"/>
    <s v="cns_yes"/>
    <n v="116"/>
    <n v="0.44828000000000001"/>
  </r>
  <r>
    <s v="NAoPri"/>
    <n v="2019"/>
    <s v="Q3"/>
    <s v="Q3-2019"/>
    <x v="35"/>
    <x v="35"/>
    <s v="E56000034"/>
    <s v="Thames Valley"/>
    <s v="cns_yes"/>
    <n v="114"/>
    <n v="0.45613999999999999"/>
  </r>
  <r>
    <s v="NAoPri"/>
    <n v="2019"/>
    <s v="Q4"/>
    <s v="Q4-2019"/>
    <x v="35"/>
    <x v="35"/>
    <s v="E56000034"/>
    <s v="Thames Valley"/>
    <s v="cns_yes"/>
    <n v="94"/>
    <n v="0.51063999999999998"/>
  </r>
  <r>
    <s v="NAoPri"/>
    <n v="2020"/>
    <s v="Q1"/>
    <s v="Q1-2020"/>
    <x v="35"/>
    <x v="35"/>
    <s v="E56000034"/>
    <s v="Thames Valley"/>
    <s v="cns_yes"/>
    <n v="109"/>
    <n v="0.48624000000000001"/>
  </r>
  <r>
    <s v="NAoPri"/>
    <n v="2020"/>
    <s v="Q2"/>
    <s v="Q2-2020"/>
    <x v="35"/>
    <x v="35"/>
    <s v="E56000034"/>
    <s v="Thames Valley"/>
    <s v="cns_yes"/>
    <n v="59"/>
    <n v="0.66102000000000005"/>
  </r>
  <r>
    <s v="NAoPri"/>
    <n v="2020"/>
    <s v="Q3"/>
    <s v="Q3-2020"/>
    <x v="35"/>
    <x v="35"/>
    <s v="E56000034"/>
    <s v="Thames Valley"/>
    <s v="cns_yes"/>
    <n v="97"/>
    <n v="0.91752999999999996"/>
  </r>
  <r>
    <s v="NAoPri"/>
    <n v="2020"/>
    <s v="Q4"/>
    <s v="Q4-2020"/>
    <x v="35"/>
    <x v="35"/>
    <s v="E56000034"/>
    <s v="Thames Valley"/>
    <s v="cns_yes"/>
    <n v="98"/>
    <n v="0.75509999999999999"/>
  </r>
  <r>
    <s v="NAoPri"/>
    <n v="2021"/>
    <s v="Q1"/>
    <s v="Q1-2021"/>
    <x v="35"/>
    <x v="35"/>
    <s v="E56000034"/>
    <s v="Thames Valley"/>
    <s v="cns_yes"/>
    <n v="99"/>
    <n v="0.90908999999999995"/>
  </r>
  <r>
    <s v="NAoPri"/>
    <n v="2021"/>
    <s v="Q2"/>
    <s v="Q2-2021"/>
    <x v="35"/>
    <x v="35"/>
    <s v="E56000034"/>
    <s v="Thames Valley"/>
    <s v="cns_yes"/>
    <n v="98"/>
    <n v="0.88775999999999999"/>
  </r>
  <r>
    <s v="NAoPri"/>
    <n v="2021"/>
    <s v="Q3"/>
    <s v="Q3-2021"/>
    <x v="35"/>
    <x v="35"/>
    <s v="E56000034"/>
    <s v="Thames Valley"/>
    <s v="cns_yes"/>
    <n v="126"/>
    <n v="0.67459999999999998"/>
  </r>
  <r>
    <s v="NAoPri"/>
    <n v="2021"/>
    <s v="Q4"/>
    <s v="Q4-2021"/>
    <x v="35"/>
    <x v="35"/>
    <s v="E56000034"/>
    <s v="Thames Valley"/>
    <s v="cns_yes"/>
    <n v="100"/>
    <n v="0.72"/>
  </r>
  <r>
    <s v="NAoPri"/>
    <n v="2022"/>
    <s v="Q1"/>
    <s v="Q1-2022"/>
    <x v="35"/>
    <x v="35"/>
    <s v="E56000034"/>
    <s v="Thames Valley"/>
    <s v="cns_yes"/>
    <n v="97"/>
    <n v="0.78351000000000004"/>
  </r>
  <r>
    <s v="NAoPri"/>
    <n v="2022"/>
    <s v="Q2"/>
    <s v="Q2-2022"/>
    <x v="35"/>
    <x v="35"/>
    <s v="E56000034"/>
    <s v="Thames Valley"/>
    <s v="cns_yes"/>
    <n v="97"/>
    <n v="0.79381000000000002"/>
  </r>
  <r>
    <s v="NAoPri"/>
    <n v="2022"/>
    <s v="Q3"/>
    <s v="Q3-2022"/>
    <x v="35"/>
    <x v="35"/>
    <s v="E56000034"/>
    <s v="Thames Valley"/>
    <s v="cns_yes"/>
    <n v="98"/>
    <n v="0.75509999999999999"/>
  </r>
  <r>
    <s v="NAoPri"/>
    <n v="2022"/>
    <s v="Q4"/>
    <s v="Q4-2022"/>
    <x v="35"/>
    <x v="35"/>
    <s v="E56000034"/>
    <s v="Thames Valley"/>
    <s v="cns_yes"/>
    <n v="105"/>
    <n v="0.73333000000000004"/>
  </r>
  <r>
    <s v="NAoPri"/>
    <n v="2023"/>
    <s v="Q1"/>
    <s v="Q1-2023"/>
    <x v="35"/>
    <x v="35"/>
    <s v="E56000034"/>
    <s v="Thames Valley"/>
    <s v="cns_yes"/>
    <n v="101"/>
    <n v="0.77227999999999997"/>
  </r>
  <r>
    <s v="NAoPri"/>
    <n v="2018"/>
    <s v="Q1"/>
    <s v="Q1-2018"/>
    <x v="36"/>
    <x v="36"/>
    <s v="E56000032"/>
    <s v="Greater Manchester"/>
    <s v="cns_yes"/>
    <n v="269"/>
    <n v="0.63941000000000003"/>
  </r>
  <r>
    <s v="NAoPri"/>
    <n v="2018"/>
    <s v="Q2"/>
    <s v="Q2-2018"/>
    <x v="36"/>
    <x v="36"/>
    <s v="E56000032"/>
    <s v="Greater Manchester"/>
    <s v="cns_yes"/>
    <n v="429"/>
    <n v="0.60606000000000004"/>
  </r>
  <r>
    <s v="NAoPri"/>
    <n v="2018"/>
    <s v="Q3"/>
    <s v="Q3-2018"/>
    <x v="36"/>
    <x v="36"/>
    <s v="E56000032"/>
    <s v="Greater Manchester"/>
    <s v="cns_yes"/>
    <n v="469"/>
    <n v="0.69723000000000002"/>
  </r>
  <r>
    <s v="NAoPri"/>
    <n v="2018"/>
    <s v="Q4"/>
    <s v="Q4-2018"/>
    <x v="36"/>
    <x v="36"/>
    <s v="E56000032"/>
    <s v="Greater Manchester"/>
    <s v="cns_yes"/>
    <n v="443"/>
    <n v="0.68396999999999997"/>
  </r>
  <r>
    <s v="NAoPri"/>
    <n v="2019"/>
    <s v="Q1"/>
    <s v="Q1-2019"/>
    <x v="36"/>
    <x v="36"/>
    <s v="E56000032"/>
    <s v="Greater Manchester"/>
    <s v="cns_yes"/>
    <n v="426"/>
    <n v="0.69952999999999999"/>
  </r>
  <r>
    <s v="NAoPri"/>
    <n v="2019"/>
    <s v="Q2"/>
    <s v="Q2-2019"/>
    <x v="36"/>
    <x v="36"/>
    <s v="E56000032"/>
    <s v="Greater Manchester"/>
    <s v="cns_yes"/>
    <n v="431"/>
    <n v="0.72158"/>
  </r>
  <r>
    <s v="NAoPri"/>
    <n v="2019"/>
    <s v="Q3"/>
    <s v="Q3-2019"/>
    <x v="36"/>
    <x v="36"/>
    <s v="E56000032"/>
    <s v="Greater Manchester"/>
    <s v="cns_yes"/>
    <n v="495"/>
    <n v="0.58586000000000005"/>
  </r>
  <r>
    <s v="NAoPri"/>
    <n v="2019"/>
    <s v="Q4"/>
    <s v="Q4-2019"/>
    <x v="36"/>
    <x v="36"/>
    <s v="E56000032"/>
    <s v="Greater Manchester"/>
    <s v="cns_yes"/>
    <n v="479"/>
    <n v="0.63048000000000004"/>
  </r>
  <r>
    <s v="NAoPri"/>
    <n v="2020"/>
    <s v="Q1"/>
    <s v="Q1-2020"/>
    <x v="36"/>
    <x v="36"/>
    <s v="E56000032"/>
    <s v="Greater Manchester"/>
    <s v="cns_yes"/>
    <n v="445"/>
    <n v="0.53932999999999998"/>
  </r>
  <r>
    <s v="NAoPri"/>
    <n v="2020"/>
    <s v="Q2"/>
    <s v="Q2-2020"/>
    <x v="36"/>
    <x v="36"/>
    <s v="E56000032"/>
    <s v="Greater Manchester"/>
    <s v="cns_yes"/>
    <n v="152"/>
    <n v="0.57237000000000005"/>
  </r>
  <r>
    <s v="NAoPri"/>
    <n v="2020"/>
    <s v="Q3"/>
    <s v="Q3-2020"/>
    <x v="36"/>
    <x v="36"/>
    <s v="E56000032"/>
    <s v="Greater Manchester"/>
    <s v="cns_yes"/>
    <n v="238"/>
    <n v="0.60504000000000002"/>
  </r>
  <r>
    <s v="NAoPri"/>
    <n v="2020"/>
    <s v="Q4"/>
    <s v="Q4-2020"/>
    <x v="36"/>
    <x v="36"/>
    <s v="E56000032"/>
    <s v="Greater Manchester"/>
    <s v="cns_yes"/>
    <n v="378"/>
    <n v="0.60846999999999996"/>
  </r>
  <r>
    <s v="NAoPri"/>
    <n v="2021"/>
    <s v="Q1"/>
    <s v="Q1-2021"/>
    <x v="36"/>
    <x v="36"/>
    <s v="E56000032"/>
    <s v="Greater Manchester"/>
    <s v="cns_yes"/>
    <n v="379"/>
    <n v="0.60950000000000004"/>
  </r>
  <r>
    <s v="NAoPri"/>
    <n v="2021"/>
    <s v="Q2"/>
    <s v="Q2-2021"/>
    <x v="36"/>
    <x v="36"/>
    <s v="E56000032"/>
    <s v="Greater Manchester"/>
    <s v="cns_yes"/>
    <n v="343"/>
    <n v="0.52186999999999995"/>
  </r>
  <r>
    <s v="NAoPri"/>
    <n v="2021"/>
    <s v="Q3"/>
    <s v="Q3-2021"/>
    <x v="36"/>
    <x v="36"/>
    <s v="E56000032"/>
    <s v="Greater Manchester"/>
    <s v="cns_yes"/>
    <n v="343"/>
    <n v="0.46063999999999999"/>
  </r>
  <r>
    <s v="NAoPri"/>
    <n v="2021"/>
    <s v="Q4"/>
    <s v="Q4-2021"/>
    <x v="36"/>
    <x v="36"/>
    <s v="E56000032"/>
    <s v="Greater Manchester"/>
    <s v="cns_yes"/>
    <n v="293"/>
    <n v="0.36176999999999998"/>
  </r>
  <r>
    <s v="NAoPri"/>
    <n v="2022"/>
    <s v="Q1"/>
    <s v="Q1-2022"/>
    <x v="36"/>
    <x v="36"/>
    <s v="E56000032"/>
    <s v="Greater Manchester"/>
    <s v="cns_yes"/>
    <n v="267"/>
    <n v="0.45693"/>
  </r>
  <r>
    <s v="NAoPri"/>
    <n v="2022"/>
    <s v="Q2"/>
    <s v="Q2-2022"/>
    <x v="36"/>
    <x v="36"/>
    <s v="E56000032"/>
    <s v="Greater Manchester"/>
    <s v="cns_yes"/>
    <n v="280"/>
    <n v="0.44642999999999999"/>
  </r>
  <r>
    <s v="NAoPri"/>
    <n v="2022"/>
    <s v="Q3"/>
    <s v="Q3-2022"/>
    <x v="36"/>
    <x v="36"/>
    <s v="E56000032"/>
    <s v="Greater Manchester"/>
    <s v="cns_yes"/>
    <n v="286"/>
    <n v="0.50349999999999995"/>
  </r>
  <r>
    <s v="NAoPri"/>
    <n v="2022"/>
    <s v="Q4"/>
    <s v="Q4-2022"/>
    <x v="36"/>
    <x v="36"/>
    <s v="E56000032"/>
    <s v="Greater Manchester"/>
    <s v="cns_yes"/>
    <n v="220"/>
    <n v="0.49091000000000001"/>
  </r>
  <r>
    <s v="NAoPri"/>
    <n v="2023"/>
    <s v="Q1"/>
    <s v="Q1-2023"/>
    <x v="36"/>
    <x v="36"/>
    <s v="E56000032"/>
    <s v="Greater Manchester"/>
    <s v="cns_yes"/>
    <n v="260"/>
    <n v="0.46538000000000002"/>
  </r>
  <r>
    <s v="NAoPri"/>
    <n v="2018"/>
    <s v="Q1"/>
    <s v="Q1-2018"/>
    <x v="37"/>
    <x v="37"/>
    <s v="E56000010"/>
    <s v="South East London"/>
    <s v="cns_yes"/>
    <n v="70"/>
    <n v="0.47143000000000002"/>
  </r>
  <r>
    <s v="NAoPri"/>
    <n v="2018"/>
    <s v="Q2"/>
    <s v="Q2-2018"/>
    <x v="37"/>
    <x v="37"/>
    <s v="E56000010"/>
    <s v="South East London"/>
    <s v="cns_yes"/>
    <n v="111"/>
    <n v="0.62161999999999995"/>
  </r>
  <r>
    <s v="NAoPri"/>
    <n v="2018"/>
    <s v="Q3"/>
    <s v="Q3-2018"/>
    <x v="37"/>
    <x v="37"/>
    <s v="E56000010"/>
    <s v="South East London"/>
    <s v="cns_yes"/>
    <n v="108"/>
    <n v="0.51851999999999998"/>
  </r>
  <r>
    <s v="NAoPri"/>
    <n v="2018"/>
    <s v="Q4"/>
    <s v="Q4-2018"/>
    <x v="37"/>
    <x v="37"/>
    <s v="E56000010"/>
    <s v="South East London"/>
    <s v="cns_yes"/>
    <n v="73"/>
    <n v="0.67122999999999999"/>
  </r>
  <r>
    <s v="NAoPri"/>
    <n v="2019"/>
    <s v="Q1"/>
    <s v="Q1-2019"/>
    <x v="37"/>
    <x v="37"/>
    <s v="E56000010"/>
    <s v="South East London"/>
    <s v="cns_yes"/>
    <n v="63"/>
    <n v="0.58730000000000004"/>
  </r>
  <r>
    <s v="NAoPri"/>
    <n v="2019"/>
    <s v="Q2"/>
    <s v="Q2-2019"/>
    <x v="37"/>
    <x v="37"/>
    <s v="E56000010"/>
    <s v="South East London"/>
    <s v="cns_yes"/>
    <n v="71"/>
    <n v="0.66196999999999995"/>
  </r>
  <r>
    <s v="NAoPri"/>
    <n v="2019"/>
    <s v="Q3"/>
    <s v="Q3-2019"/>
    <x v="37"/>
    <x v="37"/>
    <s v="E56000010"/>
    <s v="South East London"/>
    <s v="cns_yes"/>
    <n v="85"/>
    <n v="0.65881999999999996"/>
  </r>
  <r>
    <s v="NAoPri"/>
    <n v="2019"/>
    <s v="Q4"/>
    <s v="Q4-2019"/>
    <x v="37"/>
    <x v="37"/>
    <s v="E56000010"/>
    <s v="South East London"/>
    <s v="cns_yes"/>
    <n v="59"/>
    <n v="0.86441000000000001"/>
  </r>
  <r>
    <s v="NAoPri"/>
    <n v="2020"/>
    <s v="Q1"/>
    <s v="Q1-2020"/>
    <x v="37"/>
    <x v="37"/>
    <s v="E56000010"/>
    <s v="South East London"/>
    <s v="cns_yes"/>
    <n v="58"/>
    <n v="0.70689999999999997"/>
  </r>
  <r>
    <s v="NAoPri"/>
    <n v="2020"/>
    <s v="Q2"/>
    <s v="Q2-2020"/>
    <x v="37"/>
    <x v="37"/>
    <s v="E56000010"/>
    <s v="South East London"/>
    <s v="cns_yes"/>
    <n v="46"/>
    <n v="0.65217000000000003"/>
  </r>
  <r>
    <s v="NAoPri"/>
    <n v="2020"/>
    <s v="Q3"/>
    <s v="Q3-2020"/>
    <x v="37"/>
    <x v="37"/>
    <s v="E56000010"/>
    <s v="South East London"/>
    <s v="cns_yes"/>
    <n v="64"/>
    <n v="0.60936999999999997"/>
  </r>
  <r>
    <s v="NAoPri"/>
    <n v="2020"/>
    <s v="Q4"/>
    <s v="Q4-2020"/>
    <x v="37"/>
    <x v="37"/>
    <s v="E56000010"/>
    <s v="South East London"/>
    <s v="cns_yes"/>
    <n v="65"/>
    <n v="0.55384999999999995"/>
  </r>
  <r>
    <s v="NAoPri"/>
    <n v="2021"/>
    <s v="Q1"/>
    <s v="Q1-2021"/>
    <x v="37"/>
    <x v="37"/>
    <s v="E56000010"/>
    <s v="South East London"/>
    <s v="cns_yes"/>
    <n v="56"/>
    <n v="0.58928999999999998"/>
  </r>
  <r>
    <s v="NAoPri"/>
    <n v="2021"/>
    <s v="Q2"/>
    <s v="Q2-2021"/>
    <x v="37"/>
    <x v="37"/>
    <s v="E56000010"/>
    <s v="South East London"/>
    <s v="cns_yes"/>
    <n v="60"/>
    <n v="0.46666999999999997"/>
  </r>
  <r>
    <s v="NAoPri"/>
    <n v="2021"/>
    <s v="Q3"/>
    <s v="Q3-2021"/>
    <x v="37"/>
    <x v="37"/>
    <s v="E56000010"/>
    <s v="South East London"/>
    <s v="cns_yes"/>
    <n v="76"/>
    <n v="0.69737000000000005"/>
  </r>
  <r>
    <s v="NAoPri"/>
    <n v="2021"/>
    <s v="Q4"/>
    <s v="Q4-2021"/>
    <x v="37"/>
    <x v="37"/>
    <s v="E56000010"/>
    <s v="South East London"/>
    <s v="cns_yes"/>
    <n v="55"/>
    <n v="0.34544999999999998"/>
  </r>
  <r>
    <s v="NAoPri"/>
    <n v="2022"/>
    <s v="Q1"/>
    <s v="Q1-2022"/>
    <x v="37"/>
    <x v="37"/>
    <s v="E56000010"/>
    <s v="South East London"/>
    <s v="cns_yes"/>
    <n v="58"/>
    <n v="0.81033999999999995"/>
  </r>
  <r>
    <s v="NAoPri"/>
    <n v="2022"/>
    <s v="Q2"/>
    <s v="Q2-2022"/>
    <x v="37"/>
    <x v="37"/>
    <s v="E56000010"/>
    <s v="South East London"/>
    <s v="cns_yes"/>
    <n v="63"/>
    <n v="0.22222"/>
  </r>
  <r>
    <s v="NAoPri"/>
    <n v="2022"/>
    <s v="Q3"/>
    <s v="Q3-2022"/>
    <x v="37"/>
    <x v="37"/>
    <s v="E56000010"/>
    <s v="South East London"/>
    <s v="cns_yes"/>
    <n v="81"/>
    <n v="0.56789999999999996"/>
  </r>
  <r>
    <s v="NAoPri"/>
    <n v="2022"/>
    <s v="Q4"/>
    <s v="Q4-2022"/>
    <x v="37"/>
    <x v="37"/>
    <s v="E56000010"/>
    <s v="South East London"/>
    <s v="cns_yes"/>
    <n v="74"/>
    <n v="0.66215999999999997"/>
  </r>
  <r>
    <s v="NAoPri"/>
    <n v="2023"/>
    <s v="Q1"/>
    <s v="Q1-2023"/>
    <x v="37"/>
    <x v="37"/>
    <s v="E56000010"/>
    <s v="South East London"/>
    <s v="cns_yes"/>
    <n v="71"/>
    <n v="0.67605999999999999"/>
  </r>
  <r>
    <s v="NAoPri"/>
    <n v="2018"/>
    <s v="Q1"/>
    <s v="Q1-2018"/>
    <x v="38"/>
    <x v="38"/>
    <s v="E56000016"/>
    <s v="Wessex"/>
    <s v="cns_yes"/>
    <n v="108"/>
    <n v="0.69443999999999995"/>
  </r>
  <r>
    <s v="NAoPri"/>
    <n v="2018"/>
    <s v="Q2"/>
    <s v="Q2-2018"/>
    <x v="38"/>
    <x v="38"/>
    <s v="E56000016"/>
    <s v="Wessex"/>
    <s v="cns_yes"/>
    <n v="129"/>
    <n v="0.68991999999999998"/>
  </r>
  <r>
    <s v="NAoPri"/>
    <n v="2018"/>
    <s v="Q3"/>
    <s v="Q3-2018"/>
    <x v="38"/>
    <x v="38"/>
    <s v="E56000016"/>
    <s v="Wessex"/>
    <s v="cns_yes"/>
    <n v="136"/>
    <n v="0.68381999999999998"/>
  </r>
  <r>
    <s v="NAoPri"/>
    <n v="2018"/>
    <s v="Q4"/>
    <s v="Q4-2018"/>
    <x v="38"/>
    <x v="38"/>
    <s v="E56000016"/>
    <s v="Wessex"/>
    <s v="cns_yes"/>
    <n v="127"/>
    <n v="0.66142000000000001"/>
  </r>
  <r>
    <s v="NAoPri"/>
    <n v="2019"/>
    <s v="Q1"/>
    <s v="Q1-2019"/>
    <x v="38"/>
    <x v="38"/>
    <s v="E56000016"/>
    <s v="Wessex"/>
    <s v="cns_yes"/>
    <n v="125"/>
    <n v="0.80800000000000005"/>
  </r>
  <r>
    <s v="NAoPri"/>
    <n v="2019"/>
    <s v="Q2"/>
    <s v="Q2-2019"/>
    <x v="38"/>
    <x v="38"/>
    <s v="E56000016"/>
    <s v="Wessex"/>
    <s v="cns_yes"/>
    <n v="118"/>
    <n v="0.80508000000000002"/>
  </r>
  <r>
    <s v="NAoPri"/>
    <n v="2019"/>
    <s v="Q3"/>
    <s v="Q3-2019"/>
    <x v="38"/>
    <x v="38"/>
    <s v="E56000016"/>
    <s v="Wessex"/>
    <s v="cns_yes"/>
    <n v="132"/>
    <n v="0.80303000000000002"/>
  </r>
  <r>
    <s v="NAoPri"/>
    <n v="2019"/>
    <s v="Q4"/>
    <s v="Q4-2019"/>
    <x v="38"/>
    <x v="38"/>
    <s v="E56000016"/>
    <s v="Wessex"/>
    <s v="cns_yes"/>
    <n v="115"/>
    <n v="0.87826000000000004"/>
  </r>
  <r>
    <s v="NAoPri"/>
    <n v="2020"/>
    <s v="Q1"/>
    <s v="Q1-2020"/>
    <x v="38"/>
    <x v="38"/>
    <s v="E56000016"/>
    <s v="Wessex"/>
    <s v="cns_yes"/>
    <n v="133"/>
    <n v="0.84962000000000004"/>
  </r>
  <r>
    <s v="NAoPri"/>
    <n v="2020"/>
    <s v="Q2"/>
    <s v="Q2-2020"/>
    <x v="38"/>
    <x v="38"/>
    <s v="E56000016"/>
    <s v="Wessex"/>
    <s v="cns_yes"/>
    <n v="63"/>
    <n v="0.71428999999999998"/>
  </r>
  <r>
    <s v="NAoPri"/>
    <n v="2020"/>
    <s v="Q3"/>
    <s v="Q3-2020"/>
    <x v="38"/>
    <x v="38"/>
    <s v="E56000016"/>
    <s v="Wessex"/>
    <s v="cns_yes"/>
    <n v="90"/>
    <n v="0.8"/>
  </r>
  <r>
    <s v="NAoPri"/>
    <n v="2020"/>
    <s v="Q4"/>
    <s v="Q4-2020"/>
    <x v="38"/>
    <x v="38"/>
    <s v="E56000016"/>
    <s v="Wessex"/>
    <s v="cns_yes"/>
    <n v="120"/>
    <n v="0.76666999999999996"/>
  </r>
  <r>
    <s v="NAoPri"/>
    <n v="2021"/>
    <s v="Q1"/>
    <s v="Q1-2021"/>
    <x v="38"/>
    <x v="38"/>
    <s v="E56000016"/>
    <s v="Wessex"/>
    <s v="cns_yes"/>
    <n v="106"/>
    <n v="0.73585"/>
  </r>
  <r>
    <s v="NAoPri"/>
    <n v="2021"/>
    <s v="Q2"/>
    <s v="Q2-2021"/>
    <x v="38"/>
    <x v="38"/>
    <s v="E56000016"/>
    <s v="Wessex"/>
    <s v="cns_yes"/>
    <n v="111"/>
    <n v="0.77476999999999996"/>
  </r>
  <r>
    <s v="NAoPri"/>
    <n v="2021"/>
    <s v="Q3"/>
    <s v="Q3-2021"/>
    <x v="38"/>
    <x v="38"/>
    <s v="E56000016"/>
    <s v="Wessex"/>
    <s v="cns_yes"/>
    <n v="129"/>
    <n v="0.72092999999999996"/>
  </r>
  <r>
    <s v="NAoPri"/>
    <n v="2021"/>
    <s v="Q4"/>
    <s v="Q4-2021"/>
    <x v="38"/>
    <x v="38"/>
    <s v="E56000016"/>
    <s v="Wessex"/>
    <s v="cns_yes"/>
    <n v="117"/>
    <n v="0.82050999999999996"/>
  </r>
  <r>
    <s v="NAoPri"/>
    <n v="2022"/>
    <s v="Q1"/>
    <s v="Q1-2022"/>
    <x v="38"/>
    <x v="38"/>
    <s v="E56000016"/>
    <s v="Wessex"/>
    <s v="cns_yes"/>
    <n v="116"/>
    <n v="0.71552000000000004"/>
  </r>
  <r>
    <s v="NAoPri"/>
    <n v="2022"/>
    <s v="Q2"/>
    <s v="Q2-2022"/>
    <x v="38"/>
    <x v="38"/>
    <s v="E56000016"/>
    <s v="Wessex"/>
    <s v="cns_yes"/>
    <n v="121"/>
    <n v="0.74380000000000002"/>
  </r>
  <r>
    <s v="NAoPri"/>
    <n v="2022"/>
    <s v="Q3"/>
    <s v="Q3-2022"/>
    <x v="38"/>
    <x v="38"/>
    <s v="E56000016"/>
    <s v="Wessex"/>
    <s v="cns_yes"/>
    <n v="107"/>
    <n v="0.69159000000000004"/>
  </r>
  <r>
    <s v="NAoPri"/>
    <n v="2022"/>
    <s v="Q4"/>
    <s v="Q4-2022"/>
    <x v="38"/>
    <x v="38"/>
    <s v="E56000016"/>
    <s v="Wessex"/>
    <s v="cns_yes"/>
    <n v="107"/>
    <n v="0.78505000000000003"/>
  </r>
  <r>
    <s v="NAoPri"/>
    <n v="2023"/>
    <s v="Q1"/>
    <s v="Q1-2023"/>
    <x v="38"/>
    <x v="38"/>
    <s v="E56000016"/>
    <s v="Wessex"/>
    <s v="cns_yes"/>
    <n v="123"/>
    <n v="0.60163"/>
  </r>
  <r>
    <s v="NAoPri"/>
    <n v="2018"/>
    <s v="Q1"/>
    <s v="Q1-2018"/>
    <x v="39"/>
    <x v="39"/>
    <s v="E56000030"/>
    <s v="West Yorkshire and Harrogate"/>
    <s v="cns_yes"/>
    <n v="38"/>
    <n v="0.34211000000000003"/>
  </r>
  <r>
    <s v="NAoPri"/>
    <n v="2018"/>
    <s v="Q2"/>
    <s v="Q2-2018"/>
    <x v="39"/>
    <x v="39"/>
    <s v="E56000030"/>
    <s v="West Yorkshire and Harrogate"/>
    <s v="cns_yes"/>
    <n v="33"/>
    <n v="0.81818000000000002"/>
  </r>
  <r>
    <s v="NAoPri"/>
    <n v="2018"/>
    <s v="Q3"/>
    <s v="Q3-2018"/>
    <x v="39"/>
    <x v="39"/>
    <s v="E56000030"/>
    <s v="West Yorkshire and Harrogate"/>
    <s v="cns_yes"/>
    <n v="48"/>
    <n v="0.83333000000000002"/>
  </r>
  <r>
    <s v="NAoPri"/>
    <n v="2018"/>
    <s v="Q4"/>
    <s v="Q4-2018"/>
    <x v="39"/>
    <x v="39"/>
    <s v="E56000030"/>
    <s v="West Yorkshire and Harrogate"/>
    <s v="cns_yes"/>
    <n v="34"/>
    <n v="0.94118000000000002"/>
  </r>
  <r>
    <s v="NAoPri"/>
    <n v="2019"/>
    <s v="Q1"/>
    <s v="Q1-2019"/>
    <x v="39"/>
    <x v="39"/>
    <s v="E56000030"/>
    <s v="West Yorkshire and Harrogate"/>
    <s v="cns_yes"/>
    <n v="38"/>
    <n v="0.97367999999999999"/>
  </r>
  <r>
    <s v="NAoPri"/>
    <n v="2019"/>
    <s v="Q2"/>
    <s v="Q2-2019"/>
    <x v="39"/>
    <x v="39"/>
    <s v="E56000030"/>
    <s v="West Yorkshire and Harrogate"/>
    <s v="cns_yes"/>
    <n v="32"/>
    <n v="0.9375"/>
  </r>
  <r>
    <s v="NAoPri"/>
    <n v="2019"/>
    <s v="Q3"/>
    <s v="Q3-2019"/>
    <x v="39"/>
    <x v="39"/>
    <s v="E56000030"/>
    <s v="West Yorkshire and Harrogate"/>
    <s v="cns_yes"/>
    <n v="35"/>
    <n v="0.88571"/>
  </r>
  <r>
    <s v="NAoPri"/>
    <n v="2019"/>
    <s v="Q4"/>
    <s v="Q4-2019"/>
    <x v="39"/>
    <x v="39"/>
    <s v="E56000030"/>
    <s v="West Yorkshire and Harrogate"/>
    <s v="cns_yes"/>
    <n v="33"/>
    <n v="0.81818000000000002"/>
  </r>
  <r>
    <s v="NAoPri"/>
    <n v="2020"/>
    <s v="Q1"/>
    <s v="Q1-2020"/>
    <x v="39"/>
    <x v="39"/>
    <s v="E56000030"/>
    <s v="West Yorkshire and Harrogate"/>
    <s v="cns_yes"/>
    <n v="25"/>
    <n v="0.8"/>
  </r>
  <r>
    <s v="NAoPri"/>
    <n v="2020"/>
    <s v="Q2"/>
    <s v="Q2-2020"/>
    <x v="39"/>
    <x v="39"/>
    <s v="E56000030"/>
    <s v="West Yorkshire and Harrogate"/>
    <s v="cns_yes"/>
    <n v="26"/>
    <n v="0.96153999999999995"/>
  </r>
  <r>
    <s v="NAoPri"/>
    <n v="2020"/>
    <s v="Q3"/>
    <s v="Q3-2020"/>
    <x v="39"/>
    <x v="39"/>
    <s v="E56000030"/>
    <s v="West Yorkshire and Harrogate"/>
    <s v="cns_yes"/>
    <n v="25"/>
    <n v="0.92"/>
  </r>
  <r>
    <s v="NAoPri"/>
    <n v="2020"/>
    <s v="Q4"/>
    <s v="Q4-2020"/>
    <x v="39"/>
    <x v="39"/>
    <s v="E56000030"/>
    <s v="West Yorkshire and Harrogate"/>
    <s v="cns_yes"/>
    <n v="22"/>
    <n v="0.86363999999999996"/>
  </r>
  <r>
    <s v="NAoPri"/>
    <n v="2021"/>
    <s v="Q1"/>
    <s v="Q1-2021"/>
    <x v="39"/>
    <x v="39"/>
    <s v="E56000030"/>
    <s v="West Yorkshire and Harrogate"/>
    <s v="cns_yes"/>
    <n v="36"/>
    <n v="0.80556000000000005"/>
  </r>
  <r>
    <s v="NAoPri"/>
    <n v="2021"/>
    <s v="Q2"/>
    <s v="Q2-2021"/>
    <x v="39"/>
    <x v="39"/>
    <s v="E56000030"/>
    <s v="West Yorkshire and Harrogate"/>
    <s v="cns_yes"/>
    <n v="47"/>
    <n v="0.80850999999999995"/>
  </r>
  <r>
    <s v="NAoPri"/>
    <n v="2021"/>
    <s v="Q3"/>
    <s v="Q3-2021"/>
    <x v="39"/>
    <x v="39"/>
    <s v="E56000030"/>
    <s v="West Yorkshire and Harrogate"/>
    <s v="cns_yes"/>
    <n v="50"/>
    <n v="0.92"/>
  </r>
  <r>
    <s v="NAoPri"/>
    <n v="2021"/>
    <s v="Q4"/>
    <s v="Q4-2021"/>
    <x v="39"/>
    <x v="39"/>
    <s v="E56000030"/>
    <s v="West Yorkshire and Harrogate"/>
    <s v="cns_yes"/>
    <n v="46"/>
    <n v="0.82608999999999999"/>
  </r>
  <r>
    <s v="NAoPri"/>
    <n v="2022"/>
    <s v="Q1"/>
    <s v="Q1-2022"/>
    <x v="39"/>
    <x v="39"/>
    <s v="E56000030"/>
    <s v="West Yorkshire and Harrogate"/>
    <s v="cns_yes"/>
    <n v="47"/>
    <n v="0.91488999999999998"/>
  </r>
  <r>
    <s v="NAoPri"/>
    <n v="2022"/>
    <s v="Q2"/>
    <s v="Q2-2022"/>
    <x v="39"/>
    <x v="39"/>
    <s v="E56000030"/>
    <s v="West Yorkshire and Harrogate"/>
    <s v="cns_yes"/>
    <n v="38"/>
    <n v="0.28947000000000001"/>
  </r>
  <r>
    <s v="NAoPri"/>
    <n v="2022"/>
    <s v="Q3"/>
    <s v="Q3-2022"/>
    <x v="39"/>
    <x v="39"/>
    <s v="E56000030"/>
    <s v="West Yorkshire and Harrogate"/>
    <s v="cns_yes"/>
    <n v="31"/>
    <n v="0.51612999999999998"/>
  </r>
  <r>
    <s v="NAoPri"/>
    <n v="2022"/>
    <s v="Q4"/>
    <s v="Q4-2022"/>
    <x v="39"/>
    <x v="39"/>
    <s v="E56000030"/>
    <s v="West Yorkshire and Harrogate"/>
    <s v="cns_yes"/>
    <n v="26"/>
    <n v="0.76922999999999997"/>
  </r>
  <r>
    <s v="NAoPri"/>
    <n v="2023"/>
    <s v="Q1"/>
    <s v="Q1-2023"/>
    <x v="39"/>
    <x v="39"/>
    <s v="E56000030"/>
    <s v="West Yorkshire and Harrogate"/>
    <s v="cns_yes"/>
    <n v="20"/>
    <n v="0.8"/>
  </r>
  <r>
    <s v="NAoPri"/>
    <n v="2018"/>
    <s v="Q1"/>
    <s v="Q1-2018"/>
    <x v="40"/>
    <x v="40"/>
    <s v="E56000021"/>
    <s v="West London"/>
    <s v="cns_yes"/>
    <n v="29"/>
    <n v="0.58621000000000001"/>
  </r>
  <r>
    <s v="NAoPri"/>
    <n v="2018"/>
    <s v="Q2"/>
    <s v="Q2-2018"/>
    <x v="40"/>
    <x v="40"/>
    <s v="E56000021"/>
    <s v="West London"/>
    <s v="cns_yes"/>
    <n v="36"/>
    <n v="0.72221999999999997"/>
  </r>
  <r>
    <s v="NAoPri"/>
    <n v="2018"/>
    <s v="Q3"/>
    <s v="Q3-2018"/>
    <x v="40"/>
    <x v="40"/>
    <s v="E56000021"/>
    <s v="West London"/>
    <s v="cns_yes"/>
    <n v="44"/>
    <n v="0.65908999999999995"/>
  </r>
  <r>
    <s v="NAoPri"/>
    <n v="2018"/>
    <s v="Q4"/>
    <s v="Q4-2018"/>
    <x v="40"/>
    <x v="40"/>
    <s v="E56000021"/>
    <s v="West London"/>
    <s v="cns_yes"/>
    <n v="30"/>
    <n v="0.8"/>
  </r>
  <r>
    <s v="NAoPri"/>
    <n v="2019"/>
    <s v="Q1"/>
    <s v="Q1-2019"/>
    <x v="40"/>
    <x v="40"/>
    <s v="E56000021"/>
    <s v="West London"/>
    <s v="cns_yes"/>
    <n v="29"/>
    <n v="0.68966000000000005"/>
  </r>
  <r>
    <s v="NAoPri"/>
    <n v="2019"/>
    <s v="Q2"/>
    <s v="Q2-2019"/>
    <x v="40"/>
    <x v="40"/>
    <s v="E56000021"/>
    <s v="West London"/>
    <s v="cns_yes"/>
    <n v="30"/>
    <n v="0.66666999999999998"/>
  </r>
  <r>
    <s v="NAoPri"/>
    <n v="2019"/>
    <s v="Q3"/>
    <s v="Q3-2019"/>
    <x v="40"/>
    <x v="40"/>
    <s v="E56000021"/>
    <s v="West London"/>
    <s v="cns_yes"/>
    <n v="30"/>
    <n v="0.56667000000000001"/>
  </r>
  <r>
    <s v="NAoPri"/>
    <n v="2019"/>
    <s v="Q4"/>
    <s v="Q4-2019"/>
    <x v="40"/>
    <x v="40"/>
    <s v="E56000021"/>
    <s v="West London"/>
    <s v="cns_yes"/>
    <n v="27"/>
    <n v="0.55556000000000005"/>
  </r>
  <r>
    <s v="NAoPri"/>
    <n v="2020"/>
    <s v="Q1"/>
    <s v="Q1-2020"/>
    <x v="40"/>
    <x v="40"/>
    <s v="E56000021"/>
    <s v="West London"/>
    <s v="cns_yes"/>
    <n v="32"/>
    <n v="0.40625"/>
  </r>
  <r>
    <s v="NAoPri"/>
    <n v="2020"/>
    <s v="Q2"/>
    <s v="Q2-2020"/>
    <x v="40"/>
    <x v="40"/>
    <s v="E56000021"/>
    <s v="West London"/>
    <s v="cns_yes"/>
    <n v="23"/>
    <n v="0.60870000000000002"/>
  </r>
  <r>
    <s v="NAoPri"/>
    <n v="2020"/>
    <s v="Q3"/>
    <s v="Q3-2020"/>
    <x v="40"/>
    <x v="40"/>
    <s v="E56000021"/>
    <s v="West London"/>
    <s v="cns_yes"/>
    <n v="30"/>
    <n v="0.5"/>
  </r>
  <r>
    <s v="NAoPri"/>
    <n v="2020"/>
    <s v="Q4"/>
    <s v="Q4-2020"/>
    <x v="40"/>
    <x v="40"/>
    <s v="E56000021"/>
    <s v="West London"/>
    <s v="cns_yes"/>
    <n v="27"/>
    <n v="0.48148000000000002"/>
  </r>
  <r>
    <s v="NAoPri"/>
    <n v="2021"/>
    <s v="Q1"/>
    <s v="Q1-2021"/>
    <x v="40"/>
    <x v="40"/>
    <s v="E56000021"/>
    <s v="West London"/>
    <s v="cns_yes"/>
    <n v="29"/>
    <n v="0.68966000000000005"/>
  </r>
  <r>
    <s v="NAoPri"/>
    <n v="2021"/>
    <s v="Q2"/>
    <s v="Q2-2021"/>
    <x v="40"/>
    <x v="40"/>
    <s v="E56000021"/>
    <s v="West London"/>
    <s v="cns_yes"/>
    <n v="33"/>
    <n v="0.93938999999999995"/>
  </r>
  <r>
    <s v="NAoPri"/>
    <n v="2021"/>
    <s v="Q3"/>
    <s v="Q3-2021"/>
    <x v="40"/>
    <x v="40"/>
    <s v="E56000021"/>
    <s v="West London"/>
    <s v="cns_yes"/>
    <n v="35"/>
    <n v="0.8"/>
  </r>
  <r>
    <s v="NAoPri"/>
    <n v="2021"/>
    <s v="Q4"/>
    <s v="Q4-2021"/>
    <x v="40"/>
    <x v="40"/>
    <s v="E56000021"/>
    <s v="West London"/>
    <s v="cns_yes"/>
    <n v="35"/>
    <n v="0.65713999999999995"/>
  </r>
  <r>
    <s v="NAoPri"/>
    <n v="2022"/>
    <s v="Q1"/>
    <s v="Q1-2022"/>
    <x v="40"/>
    <x v="40"/>
    <s v="E56000021"/>
    <s v="West London"/>
    <s v="cns_yes"/>
    <n v="36"/>
    <n v="0.83333000000000002"/>
  </r>
  <r>
    <s v="NAoPri"/>
    <n v="2022"/>
    <s v="Q2"/>
    <s v="Q2-2022"/>
    <x v="40"/>
    <x v="40"/>
    <s v="E56000021"/>
    <s v="West London"/>
    <s v="cns_yes"/>
    <n v="35"/>
    <n v="0.88571"/>
  </r>
  <r>
    <s v="NAoPri"/>
    <n v="2022"/>
    <s v="Q3"/>
    <s v="Q3-2022"/>
    <x v="40"/>
    <x v="40"/>
    <s v="E56000021"/>
    <s v="West London"/>
    <s v="cns_yes"/>
    <n v="45"/>
    <n v="0.82221999999999995"/>
  </r>
  <r>
    <s v="NAoPri"/>
    <n v="2022"/>
    <s v="Q4"/>
    <s v="Q4-2022"/>
    <x v="40"/>
    <x v="40"/>
    <s v="E56000021"/>
    <s v="West London"/>
    <s v="cns_yes"/>
    <n v="34"/>
    <n v="0.85294000000000003"/>
  </r>
  <r>
    <s v="NAoPri"/>
    <n v="2023"/>
    <s v="Q1"/>
    <s v="Q1-2023"/>
    <x v="40"/>
    <x v="40"/>
    <s v="E56000021"/>
    <s v="West London"/>
    <s v="cns_yes"/>
    <n v="30"/>
    <n v="0.73333000000000004"/>
  </r>
  <r>
    <s v="NAoPri"/>
    <n v="2018"/>
    <s v="Q1"/>
    <s v="Q1-2018"/>
    <x v="41"/>
    <x v="41"/>
    <s v="E56000026"/>
    <s v="Humber and North Yorkshire"/>
    <s v="cns_yes"/>
    <n v="141"/>
    <n v="0.86524999999999996"/>
  </r>
  <r>
    <s v="NAoPri"/>
    <n v="2018"/>
    <s v="Q2"/>
    <s v="Q2-2018"/>
    <x v="41"/>
    <x v="41"/>
    <s v="E56000026"/>
    <s v="Humber and North Yorkshire"/>
    <s v="cns_yes"/>
    <n v="140"/>
    <n v="0.84286000000000005"/>
  </r>
  <r>
    <s v="NAoPri"/>
    <n v="2018"/>
    <s v="Q3"/>
    <s v="Q3-2018"/>
    <x v="41"/>
    <x v="41"/>
    <s v="E56000026"/>
    <s v="Humber and North Yorkshire"/>
    <s v="cns_yes"/>
    <n v="170"/>
    <n v="0.84706000000000004"/>
  </r>
  <r>
    <s v="NAoPri"/>
    <n v="2018"/>
    <s v="Q4"/>
    <s v="Q4-2018"/>
    <x v="41"/>
    <x v="41"/>
    <s v="E56000026"/>
    <s v="Humber and North Yorkshire"/>
    <s v="cns_yes"/>
    <n v="151"/>
    <n v="0.87417"/>
  </r>
  <r>
    <s v="NAoPri"/>
    <n v="2019"/>
    <s v="Q1"/>
    <s v="Q1-2019"/>
    <x v="41"/>
    <x v="41"/>
    <s v="E56000026"/>
    <s v="Humber and North Yorkshire"/>
    <s v="cns_yes"/>
    <n v="135"/>
    <n v="0.85926000000000002"/>
  </r>
  <r>
    <s v="NAoPri"/>
    <n v="2019"/>
    <s v="Q2"/>
    <s v="Q2-2019"/>
    <x v="41"/>
    <x v="41"/>
    <s v="E56000026"/>
    <s v="Humber and North Yorkshire"/>
    <s v="cns_yes"/>
    <n v="151"/>
    <n v="0.90727999999999998"/>
  </r>
  <r>
    <s v="NAoPri"/>
    <n v="2019"/>
    <s v="Q3"/>
    <s v="Q3-2019"/>
    <x v="41"/>
    <x v="41"/>
    <s v="E56000026"/>
    <s v="Humber and North Yorkshire"/>
    <s v="cns_yes"/>
    <n v="141"/>
    <n v="0.84397"/>
  </r>
  <r>
    <s v="NAoPri"/>
    <n v="2019"/>
    <s v="Q4"/>
    <s v="Q4-2019"/>
    <x v="41"/>
    <x v="41"/>
    <s v="E56000026"/>
    <s v="Humber and North Yorkshire"/>
    <s v="cns_yes"/>
    <n v="149"/>
    <n v="0.83221000000000001"/>
  </r>
  <r>
    <s v="NAoPri"/>
    <n v="2020"/>
    <s v="Q1"/>
    <s v="Q1-2020"/>
    <x v="41"/>
    <x v="41"/>
    <s v="E56000026"/>
    <s v="Humber and North Yorkshire"/>
    <s v="cns_yes"/>
    <n v="117"/>
    <n v="0.88034000000000001"/>
  </r>
  <r>
    <s v="NAoPri"/>
    <n v="2020"/>
    <s v="Q2"/>
    <s v="Q2-2020"/>
    <x v="41"/>
    <x v="41"/>
    <s v="E56000026"/>
    <s v="Humber and North Yorkshire"/>
    <s v="cns_yes"/>
    <n v="52"/>
    <n v="0.57691999999999999"/>
  </r>
  <r>
    <s v="NAoPri"/>
    <n v="2020"/>
    <s v="Q3"/>
    <s v="Q3-2020"/>
    <x v="41"/>
    <x v="41"/>
    <s v="E56000026"/>
    <s v="Humber and North Yorkshire"/>
    <s v="cns_yes"/>
    <n v="105"/>
    <n v="0.8"/>
  </r>
  <r>
    <s v="NAoPri"/>
    <n v="2020"/>
    <s v="Q4"/>
    <s v="Q4-2020"/>
    <x v="41"/>
    <x v="41"/>
    <s v="E56000026"/>
    <s v="Humber and North Yorkshire"/>
    <s v="cns_yes"/>
    <n v="97"/>
    <n v="0.79381000000000002"/>
  </r>
  <r>
    <s v="NAoPri"/>
    <n v="2021"/>
    <s v="Q1"/>
    <s v="Q1-2021"/>
    <x v="41"/>
    <x v="41"/>
    <s v="E56000026"/>
    <s v="Humber and North Yorkshire"/>
    <s v="cns_yes"/>
    <n v="78"/>
    <n v="0.83333000000000002"/>
  </r>
  <r>
    <s v="NAoPri"/>
    <n v="2021"/>
    <s v="Q2"/>
    <s v="Q2-2021"/>
    <x v="41"/>
    <x v="41"/>
    <s v="E56000026"/>
    <s v="Humber and North Yorkshire"/>
    <s v="cns_yes"/>
    <n v="178"/>
    <n v="0.82584000000000002"/>
  </r>
  <r>
    <s v="NAoPri"/>
    <n v="2021"/>
    <s v="Q3"/>
    <s v="Q3-2021"/>
    <x v="41"/>
    <x v="41"/>
    <s v="E56000026"/>
    <s v="Humber and North Yorkshire"/>
    <s v="cns_yes"/>
    <n v="173"/>
    <n v="0.80925000000000002"/>
  </r>
  <r>
    <s v="NAoPri"/>
    <n v="2021"/>
    <s v="Q4"/>
    <s v="Q4-2021"/>
    <x v="41"/>
    <x v="41"/>
    <s v="E56000026"/>
    <s v="Humber and North Yorkshire"/>
    <s v="cns_yes"/>
    <n v="189"/>
    <n v="0.84126999999999996"/>
  </r>
  <r>
    <s v="NAoPri"/>
    <n v="2022"/>
    <s v="Q1"/>
    <s v="Q1-2022"/>
    <x v="41"/>
    <x v="41"/>
    <s v="E56000026"/>
    <s v="Humber and North Yorkshire"/>
    <s v="cns_yes"/>
    <n v="163"/>
    <n v="0.88344"/>
  </r>
  <r>
    <s v="NAoPri"/>
    <n v="2022"/>
    <s v="Q2"/>
    <s v="Q2-2022"/>
    <x v="41"/>
    <x v="41"/>
    <s v="E56000026"/>
    <s v="Humber and North Yorkshire"/>
    <s v="cns_yes"/>
    <n v="157"/>
    <n v="0.89809000000000005"/>
  </r>
  <r>
    <s v="NAoPri"/>
    <n v="2022"/>
    <s v="Q3"/>
    <s v="Q3-2022"/>
    <x v="41"/>
    <x v="41"/>
    <s v="E56000026"/>
    <s v="Humber and North Yorkshire"/>
    <s v="cns_yes"/>
    <n v="185"/>
    <n v="0.89729999999999999"/>
  </r>
  <r>
    <s v="NAoPri"/>
    <n v="2022"/>
    <s v="Q4"/>
    <s v="Q4-2022"/>
    <x v="41"/>
    <x v="41"/>
    <s v="E56000026"/>
    <s v="Humber and North Yorkshire"/>
    <s v="cns_yes"/>
    <n v="141"/>
    <n v="0.87943000000000005"/>
  </r>
  <r>
    <s v="NAoPri"/>
    <n v="2023"/>
    <s v="Q1"/>
    <s v="Q1-2023"/>
    <x v="41"/>
    <x v="41"/>
    <s v="E56000026"/>
    <s v="Humber and North Yorkshire"/>
    <s v="cns_yes"/>
    <n v="151"/>
    <n v="0.79469999999999996"/>
  </r>
  <r>
    <s v="NAoPri"/>
    <n v="2018"/>
    <s v="Q1"/>
    <s v="Q1-2018"/>
    <x v="42"/>
    <x v="42"/>
    <s v="E56000026"/>
    <s v="Humber and North Yorkshire"/>
    <s v="cns_yes"/>
    <n v="326"/>
    <n v="0.71779000000000004"/>
  </r>
  <r>
    <s v="NAoPri"/>
    <n v="2018"/>
    <s v="Q2"/>
    <s v="Q2-2018"/>
    <x v="42"/>
    <x v="42"/>
    <s v="E56000026"/>
    <s v="Humber and North Yorkshire"/>
    <s v="cns_yes"/>
    <n v="379"/>
    <n v="0.68074000000000001"/>
  </r>
  <r>
    <s v="NAoPri"/>
    <n v="2018"/>
    <s v="Q3"/>
    <s v="Q3-2018"/>
    <x v="42"/>
    <x v="42"/>
    <s v="E56000026"/>
    <s v="Humber and North Yorkshire"/>
    <s v="cns_yes"/>
    <n v="383"/>
    <n v="0.73107"/>
  </r>
  <r>
    <s v="NAoPri"/>
    <n v="2018"/>
    <s v="Q4"/>
    <s v="Q4-2018"/>
    <x v="42"/>
    <x v="42"/>
    <s v="E56000026"/>
    <s v="Humber and North Yorkshire"/>
    <s v="cns_yes"/>
    <n v="368"/>
    <n v="0.76358999999999999"/>
  </r>
  <r>
    <s v="NAoPri"/>
    <n v="2019"/>
    <s v="Q1"/>
    <s v="Q1-2019"/>
    <x v="42"/>
    <x v="42"/>
    <s v="E56000026"/>
    <s v="Humber and North Yorkshire"/>
    <s v="cns_yes"/>
    <n v="330"/>
    <n v="0.80303000000000002"/>
  </r>
  <r>
    <s v="NAoPri"/>
    <n v="2019"/>
    <s v="Q2"/>
    <s v="Q2-2019"/>
    <x v="42"/>
    <x v="42"/>
    <s v="E56000026"/>
    <s v="Humber and North Yorkshire"/>
    <s v="cns_yes"/>
    <n v="350"/>
    <n v="0.77714000000000005"/>
  </r>
  <r>
    <s v="NAoPri"/>
    <n v="2019"/>
    <s v="Q3"/>
    <s v="Q3-2019"/>
    <x v="42"/>
    <x v="42"/>
    <s v="E56000026"/>
    <s v="Humber and North Yorkshire"/>
    <s v="cns_yes"/>
    <n v="361"/>
    <n v="0.78393000000000002"/>
  </r>
  <r>
    <s v="NAoPri"/>
    <n v="2019"/>
    <s v="Q4"/>
    <s v="Q4-2019"/>
    <x v="42"/>
    <x v="42"/>
    <s v="E56000026"/>
    <s v="Humber and North Yorkshire"/>
    <s v="cns_yes"/>
    <n v="317"/>
    <n v="0.74131999999999998"/>
  </r>
  <r>
    <s v="NAoPri"/>
    <n v="2020"/>
    <s v="Q1"/>
    <s v="Q1-2020"/>
    <x v="42"/>
    <x v="42"/>
    <s v="E56000026"/>
    <s v="Humber and North Yorkshire"/>
    <s v="cns_yes"/>
    <n v="312"/>
    <n v="0.82372000000000001"/>
  </r>
  <r>
    <s v="NAoPri"/>
    <n v="2020"/>
    <s v="Q2"/>
    <s v="Q2-2020"/>
    <x v="42"/>
    <x v="42"/>
    <s v="E56000026"/>
    <s v="Humber and North Yorkshire"/>
    <s v="cns_yes"/>
    <n v="167"/>
    <n v="0.64071999999999996"/>
  </r>
  <r>
    <s v="NAoPri"/>
    <n v="2020"/>
    <s v="Q3"/>
    <s v="Q3-2020"/>
    <x v="42"/>
    <x v="42"/>
    <s v="E56000026"/>
    <s v="Humber and North Yorkshire"/>
    <s v="cns_yes"/>
    <n v="263"/>
    <n v="0.71482999999999997"/>
  </r>
  <r>
    <s v="NAoPri"/>
    <n v="2020"/>
    <s v="Q4"/>
    <s v="Q4-2020"/>
    <x v="42"/>
    <x v="42"/>
    <s v="E56000026"/>
    <s v="Humber and North Yorkshire"/>
    <s v="cns_yes"/>
    <n v="285"/>
    <n v="0.84211000000000003"/>
  </r>
  <r>
    <s v="NAoPri"/>
    <n v="2021"/>
    <s v="Q1"/>
    <s v="Q1-2021"/>
    <x v="42"/>
    <x v="42"/>
    <s v="E56000026"/>
    <s v="Humber and North Yorkshire"/>
    <s v="cns_yes"/>
    <n v="284"/>
    <n v="0.86268"/>
  </r>
  <r>
    <s v="NAoPri"/>
    <n v="2021"/>
    <s v="Q2"/>
    <s v="Q2-2021"/>
    <x v="42"/>
    <x v="42"/>
    <s v="E56000026"/>
    <s v="Humber and North Yorkshire"/>
    <s v="cns_yes"/>
    <n v="407"/>
    <n v="0.82064000000000004"/>
  </r>
  <r>
    <s v="NAoPri"/>
    <n v="2021"/>
    <s v="Q3"/>
    <s v="Q3-2021"/>
    <x v="42"/>
    <x v="42"/>
    <s v="E56000026"/>
    <s v="Humber and North Yorkshire"/>
    <s v="cns_yes"/>
    <n v="394"/>
    <n v="0.86548000000000003"/>
  </r>
  <r>
    <s v="NAoPri"/>
    <n v="2021"/>
    <s v="Q4"/>
    <s v="Q4-2021"/>
    <x v="42"/>
    <x v="42"/>
    <s v="E56000026"/>
    <s v="Humber and North Yorkshire"/>
    <s v="cns_yes"/>
    <n v="392"/>
    <n v="0.84694000000000003"/>
  </r>
  <r>
    <s v="NAoPri"/>
    <n v="2022"/>
    <s v="Q1"/>
    <s v="Q1-2022"/>
    <x v="42"/>
    <x v="42"/>
    <s v="E56000026"/>
    <s v="Humber and North Yorkshire"/>
    <s v="cns_yes"/>
    <n v="372"/>
    <n v="0.84140000000000004"/>
  </r>
  <r>
    <s v="NAoPri"/>
    <n v="2022"/>
    <s v="Q2"/>
    <s v="Q2-2022"/>
    <x v="42"/>
    <x v="42"/>
    <s v="E56000026"/>
    <s v="Humber and North Yorkshire"/>
    <s v="cns_yes"/>
    <n v="395"/>
    <n v="0.85823000000000005"/>
  </r>
  <r>
    <s v="NAoPri"/>
    <n v="2022"/>
    <s v="Q3"/>
    <s v="Q3-2022"/>
    <x v="42"/>
    <x v="42"/>
    <s v="E56000026"/>
    <s v="Humber and North Yorkshire"/>
    <s v="cns_yes"/>
    <n v="382"/>
    <n v="0.74868999999999997"/>
  </r>
  <r>
    <s v="NAoPri"/>
    <n v="2022"/>
    <s v="Q4"/>
    <s v="Q4-2022"/>
    <x v="42"/>
    <x v="42"/>
    <s v="E56000026"/>
    <s v="Humber and North Yorkshire"/>
    <s v="cns_yes"/>
    <n v="349"/>
    <n v="0.55586999999999998"/>
  </r>
  <r>
    <s v="NAoPri"/>
    <n v="2023"/>
    <s v="Q1"/>
    <s v="Q1-2023"/>
    <x v="42"/>
    <x v="42"/>
    <s v="E56000026"/>
    <s v="Humber and North Yorkshire"/>
    <s v="cns_yes"/>
    <n v="354"/>
    <n v="0.59321999999999997"/>
  </r>
  <r>
    <s v="NAoPri"/>
    <n v="2018"/>
    <s v="Q1"/>
    <s v="Q1-2018"/>
    <x v="43"/>
    <x v="43"/>
    <s v="E56000021"/>
    <s v="West London"/>
    <s v="cns_yes"/>
    <n v="144"/>
    <n v="0.55556000000000005"/>
  </r>
  <r>
    <s v="NAoPri"/>
    <n v="2018"/>
    <s v="Q2"/>
    <s v="Q2-2018"/>
    <x v="43"/>
    <x v="43"/>
    <s v="E56000021"/>
    <s v="West London"/>
    <s v="cns_yes"/>
    <n v="156"/>
    <n v="0.54486999999999997"/>
  </r>
  <r>
    <s v="NAoPri"/>
    <n v="2018"/>
    <s v="Q3"/>
    <s v="Q3-2018"/>
    <x v="43"/>
    <x v="43"/>
    <s v="E56000021"/>
    <s v="West London"/>
    <s v="cns_yes"/>
    <n v="137"/>
    <n v="0.78102000000000005"/>
  </r>
  <r>
    <s v="NAoPri"/>
    <n v="2018"/>
    <s v="Q4"/>
    <s v="Q4-2018"/>
    <x v="43"/>
    <x v="43"/>
    <s v="E56000021"/>
    <s v="West London"/>
    <s v="cns_yes"/>
    <n v="144"/>
    <n v="0.72221999999999997"/>
  </r>
  <r>
    <s v="NAoPri"/>
    <n v="2019"/>
    <s v="Q1"/>
    <s v="Q1-2019"/>
    <x v="43"/>
    <x v="43"/>
    <s v="E56000021"/>
    <s v="West London"/>
    <s v="cns_yes"/>
    <n v="111"/>
    <n v="0.66666999999999998"/>
  </r>
  <r>
    <s v="NAoPri"/>
    <n v="2019"/>
    <s v="Q2"/>
    <s v="Q2-2019"/>
    <x v="43"/>
    <x v="43"/>
    <s v="E56000021"/>
    <s v="West London"/>
    <s v="cns_yes"/>
    <n v="135"/>
    <n v="0.77037"/>
  </r>
  <r>
    <s v="NAoPri"/>
    <n v="2019"/>
    <s v="Q3"/>
    <s v="Q3-2019"/>
    <x v="43"/>
    <x v="43"/>
    <s v="E56000021"/>
    <s v="West London"/>
    <s v="cns_yes"/>
    <n v="175"/>
    <n v="0.76"/>
  </r>
  <r>
    <s v="NAoPri"/>
    <n v="2019"/>
    <s v="Q4"/>
    <s v="Q4-2019"/>
    <x v="43"/>
    <x v="43"/>
    <s v="E56000021"/>
    <s v="West London"/>
    <s v="cns_yes"/>
    <n v="135"/>
    <n v="0.75556000000000001"/>
  </r>
  <r>
    <s v="NAoPri"/>
    <n v="2020"/>
    <s v="Q1"/>
    <s v="Q1-2020"/>
    <x v="43"/>
    <x v="43"/>
    <s v="E56000021"/>
    <s v="West London"/>
    <s v="cns_yes"/>
    <n v="145"/>
    <n v="0.77930999999999995"/>
  </r>
  <r>
    <s v="NAoPri"/>
    <n v="2020"/>
    <s v="Q2"/>
    <s v="Q2-2020"/>
    <x v="43"/>
    <x v="43"/>
    <s v="E56000021"/>
    <s v="West London"/>
    <s v="cns_yes"/>
    <n v="64"/>
    <n v="0.8125"/>
  </r>
  <r>
    <s v="NAoPri"/>
    <n v="2020"/>
    <s v="Q3"/>
    <s v="Q3-2020"/>
    <x v="43"/>
    <x v="43"/>
    <s v="E56000021"/>
    <s v="West London"/>
    <s v="cns_yes"/>
    <n v="85"/>
    <n v="0.58823999999999999"/>
  </r>
  <r>
    <s v="NAoPri"/>
    <n v="2020"/>
    <s v="Q4"/>
    <s v="Q4-2020"/>
    <x v="43"/>
    <x v="43"/>
    <s v="E56000021"/>
    <s v="West London"/>
    <s v="cns_yes"/>
    <n v="125"/>
    <n v="0.432"/>
  </r>
  <r>
    <s v="NAoPri"/>
    <n v="2021"/>
    <s v="Q1"/>
    <s v="Q1-2021"/>
    <x v="43"/>
    <x v="43"/>
    <s v="E56000021"/>
    <s v="West London"/>
    <s v="cns_yes"/>
    <n v="103"/>
    <n v="0.72816000000000003"/>
  </r>
  <r>
    <s v="NAoPri"/>
    <n v="2021"/>
    <s v="Q2"/>
    <s v="Q2-2021"/>
    <x v="43"/>
    <x v="43"/>
    <s v="E56000021"/>
    <s v="West London"/>
    <s v="cns_yes"/>
    <n v="146"/>
    <n v="0.74658000000000002"/>
  </r>
  <r>
    <s v="NAoPri"/>
    <n v="2021"/>
    <s v="Q3"/>
    <s v="Q3-2021"/>
    <x v="43"/>
    <x v="43"/>
    <s v="E56000021"/>
    <s v="West London"/>
    <s v="cns_yes"/>
    <n v="167"/>
    <n v="0.75448999999999999"/>
  </r>
  <r>
    <s v="NAoPri"/>
    <n v="2021"/>
    <s v="Q4"/>
    <s v="Q4-2021"/>
    <x v="43"/>
    <x v="43"/>
    <s v="E56000021"/>
    <s v="West London"/>
    <s v="cns_yes"/>
    <n v="147"/>
    <n v="0.57823000000000002"/>
  </r>
  <r>
    <s v="NAoPri"/>
    <n v="2022"/>
    <s v="Q1"/>
    <s v="Q1-2022"/>
    <x v="43"/>
    <x v="43"/>
    <s v="E56000021"/>
    <s v="West London"/>
    <s v="cns_yes"/>
    <n v="135"/>
    <n v="0.71111000000000002"/>
  </r>
  <r>
    <s v="NAoPri"/>
    <n v="2022"/>
    <s v="Q2"/>
    <s v="Q2-2022"/>
    <x v="43"/>
    <x v="43"/>
    <s v="E56000021"/>
    <s v="West London"/>
    <s v="cns_yes"/>
    <n v="147"/>
    <n v="0.72109000000000001"/>
  </r>
  <r>
    <s v="NAoPri"/>
    <n v="2022"/>
    <s v="Q3"/>
    <s v="Q3-2022"/>
    <x v="43"/>
    <x v="43"/>
    <s v="E56000021"/>
    <s v="West London"/>
    <s v="cns_yes"/>
    <n v="161"/>
    <n v="0.68323"/>
  </r>
  <r>
    <s v="NAoPri"/>
    <n v="2022"/>
    <s v="Q4"/>
    <s v="Q4-2022"/>
    <x v="43"/>
    <x v="43"/>
    <s v="E56000021"/>
    <s v="West London"/>
    <s v="cns_yes"/>
    <n v="125"/>
    <n v="0.66400000000000003"/>
  </r>
  <r>
    <s v="NAoPri"/>
    <n v="2023"/>
    <s v="Q1"/>
    <s v="Q1-2023"/>
    <x v="43"/>
    <x v="43"/>
    <s v="E56000021"/>
    <s v="West London"/>
    <s v="cns_yes"/>
    <n v="152"/>
    <n v="0.81579000000000002"/>
  </r>
  <r>
    <s v="NAoPri"/>
    <n v="2018"/>
    <s v="Q1"/>
    <s v="Q1-2018"/>
    <x v="44"/>
    <x v="44"/>
    <s v="E56000016"/>
    <s v="Wessex"/>
    <s v="cns_yes"/>
    <n v="38"/>
    <n v="0.81579000000000002"/>
  </r>
  <r>
    <s v="NAoPri"/>
    <n v="2018"/>
    <s v="Q2"/>
    <s v="Q2-2018"/>
    <x v="44"/>
    <x v="44"/>
    <s v="E56000016"/>
    <s v="Wessex"/>
    <s v="cns_yes"/>
    <n v="36"/>
    <n v="0.91666999999999998"/>
  </r>
  <r>
    <s v="NAoPri"/>
    <n v="2018"/>
    <s v="Q3"/>
    <s v="Q3-2018"/>
    <x v="44"/>
    <x v="44"/>
    <s v="E56000016"/>
    <s v="Wessex"/>
    <s v="cns_yes"/>
    <n v="47"/>
    <n v="0.91488999999999998"/>
  </r>
  <r>
    <s v="NAoPri"/>
    <n v="2018"/>
    <s v="Q4"/>
    <s v="Q4-2018"/>
    <x v="44"/>
    <x v="44"/>
    <s v="E56000016"/>
    <s v="Wessex"/>
    <s v="cns_yes"/>
    <n v="31"/>
    <n v="0.64515999999999996"/>
  </r>
  <r>
    <s v="NAoPri"/>
    <n v="2019"/>
    <s v="Q1"/>
    <s v="Q1-2019"/>
    <x v="44"/>
    <x v="44"/>
    <s v="E56000016"/>
    <s v="Wessex"/>
    <s v="cns_yes"/>
    <n v="44"/>
    <n v="0.90908999999999995"/>
  </r>
  <r>
    <s v="NAoPri"/>
    <n v="2019"/>
    <s v="Q2"/>
    <s v="Q2-2019"/>
    <x v="44"/>
    <x v="44"/>
    <s v="E56000016"/>
    <s v="Wessex"/>
    <s v="cns_yes"/>
    <n v="46"/>
    <n v="0.76087000000000005"/>
  </r>
  <r>
    <s v="NAoPri"/>
    <n v="2019"/>
    <s v="Q3"/>
    <s v="Q3-2019"/>
    <x v="44"/>
    <x v="44"/>
    <s v="E56000016"/>
    <s v="Wessex"/>
    <s v="cns_yes"/>
    <n v="48"/>
    <n v="0.9375"/>
  </r>
  <r>
    <s v="NAoPri"/>
    <n v="2019"/>
    <s v="Q4"/>
    <s v="Q4-2019"/>
    <x v="44"/>
    <x v="44"/>
    <s v="E56000016"/>
    <s v="Wessex"/>
    <s v="cns_yes"/>
    <n v="53"/>
    <n v="0.88678999999999997"/>
  </r>
  <r>
    <s v="NAoPri"/>
    <n v="2020"/>
    <s v="Q1"/>
    <s v="Q1-2020"/>
    <x v="44"/>
    <x v="44"/>
    <s v="E56000016"/>
    <s v="Wessex"/>
    <s v="cns_yes"/>
    <n v="48"/>
    <n v="0.89583000000000002"/>
  </r>
  <r>
    <s v="NAoPri"/>
    <n v="2020"/>
    <s v="Q2"/>
    <s v="Q2-2020"/>
    <x v="44"/>
    <x v="44"/>
    <s v="E56000016"/>
    <s v="Wessex"/>
    <s v="cns_yes"/>
    <n v="20"/>
    <n v="0.9"/>
  </r>
  <r>
    <s v="NAoPri"/>
    <n v="2020"/>
    <s v="Q3"/>
    <s v="Q3-2020"/>
    <x v="44"/>
    <x v="44"/>
    <s v="E56000016"/>
    <s v="Wessex"/>
    <s v="cns_yes"/>
    <n v="31"/>
    <n v="0.93547999999999998"/>
  </r>
  <r>
    <s v="NAoPri"/>
    <n v="2020"/>
    <s v="Q4"/>
    <s v="Q4-2020"/>
    <x v="44"/>
    <x v="44"/>
    <s v="E56000016"/>
    <s v="Wessex"/>
    <s v="cns_yes"/>
    <n v="42"/>
    <n v="0.80952000000000002"/>
  </r>
  <r>
    <s v="NAoPri"/>
    <n v="2021"/>
    <s v="Q1"/>
    <s v="Q1-2021"/>
    <x v="44"/>
    <x v="44"/>
    <s v="E56000016"/>
    <s v="Wessex"/>
    <s v="cns_yes"/>
    <n v="34"/>
    <n v="0.88234999999999997"/>
  </r>
  <r>
    <s v="NAoPri"/>
    <n v="2021"/>
    <s v="Q2"/>
    <s v="Q2-2021"/>
    <x v="44"/>
    <x v="44"/>
    <s v="E56000016"/>
    <s v="Wessex"/>
    <s v="cns_yes"/>
    <n v="39"/>
    <n v="0.92308000000000001"/>
  </r>
  <r>
    <s v="NAoPri"/>
    <n v="2021"/>
    <s v="Q3"/>
    <s v="Q3-2021"/>
    <x v="44"/>
    <x v="44"/>
    <s v="E56000016"/>
    <s v="Wessex"/>
    <s v="cns_yes"/>
    <n v="44"/>
    <n v="0.93181999999999998"/>
  </r>
  <r>
    <s v="NAoPri"/>
    <n v="2021"/>
    <s v="Q4"/>
    <s v="Q4-2021"/>
    <x v="44"/>
    <x v="44"/>
    <s v="E56000016"/>
    <s v="Wessex"/>
    <s v="cns_yes"/>
    <n v="45"/>
    <n v="0.84443999999999997"/>
  </r>
  <r>
    <s v="NAoPri"/>
    <n v="2022"/>
    <s v="Q1"/>
    <s v="Q1-2022"/>
    <x v="44"/>
    <x v="44"/>
    <s v="E56000016"/>
    <s v="Wessex"/>
    <s v="cns_yes"/>
    <n v="38"/>
    <n v="0.81579000000000002"/>
  </r>
  <r>
    <s v="NAoPri"/>
    <n v="2022"/>
    <s v="Q2"/>
    <s v="Q2-2022"/>
    <x v="44"/>
    <x v="44"/>
    <s v="E56000016"/>
    <s v="Wessex"/>
    <s v="cns_yes"/>
    <n v="35"/>
    <n v="0.88571"/>
  </r>
  <r>
    <s v="NAoPri"/>
    <n v="2022"/>
    <s v="Q3"/>
    <s v="Q3-2022"/>
    <x v="44"/>
    <x v="44"/>
    <s v="E56000016"/>
    <s v="Wessex"/>
    <s v="cns_yes"/>
    <n v="54"/>
    <n v="0.88888999999999996"/>
  </r>
  <r>
    <s v="NAoPri"/>
    <n v="2022"/>
    <s v="Q4"/>
    <s v="Q4-2022"/>
    <x v="44"/>
    <x v="44"/>
    <s v="E56000016"/>
    <s v="Wessex"/>
    <s v="cns_yes"/>
    <n v="50"/>
    <n v="0.74"/>
  </r>
  <r>
    <s v="NAoPri"/>
    <n v="2023"/>
    <s v="Q1"/>
    <s v="Q1-2023"/>
    <x v="44"/>
    <x v="44"/>
    <s v="E56000016"/>
    <s v="Wessex"/>
    <s v="cns_yes"/>
    <n v="44"/>
    <n v="0.75"/>
  </r>
  <r>
    <s v="NAoPri"/>
    <n v="2018"/>
    <s v="Q1"/>
    <s v="Q1-2018"/>
    <x v="45"/>
    <x v="45"/>
    <s v="E56000035"/>
    <s v="East of England"/>
    <s v="cns_yes"/>
    <n v="45"/>
    <n v="0.84443999999999997"/>
  </r>
  <r>
    <s v="NAoPri"/>
    <n v="2018"/>
    <s v="Q2"/>
    <s v="Q2-2018"/>
    <x v="45"/>
    <x v="45"/>
    <s v="E56000035"/>
    <s v="East of England"/>
    <s v="cns_yes"/>
    <n v="62"/>
    <n v="0.83870999999999996"/>
  </r>
  <r>
    <s v="NAoPri"/>
    <n v="2018"/>
    <s v="Q3"/>
    <s v="Q3-2018"/>
    <x v="45"/>
    <x v="45"/>
    <s v="E56000035"/>
    <s v="East of England"/>
    <s v="cns_yes"/>
    <n v="67"/>
    <n v="0.59701000000000004"/>
  </r>
  <r>
    <s v="NAoPri"/>
    <n v="2018"/>
    <s v="Q4"/>
    <s v="Q4-2018"/>
    <x v="45"/>
    <x v="45"/>
    <s v="E56000035"/>
    <s v="East of England"/>
    <s v="cns_yes"/>
    <n v="58"/>
    <n v="0.67240999999999995"/>
  </r>
  <r>
    <s v="NAoPri"/>
    <n v="2019"/>
    <s v="Q1"/>
    <s v="Q1-2019"/>
    <x v="45"/>
    <x v="45"/>
    <s v="E56000035"/>
    <s v="East of England"/>
    <s v="cns_yes"/>
    <n v="74"/>
    <n v="0.91891999999999996"/>
  </r>
  <r>
    <s v="NAoPri"/>
    <n v="2019"/>
    <s v="Q2"/>
    <s v="Q2-2019"/>
    <x v="45"/>
    <x v="45"/>
    <s v="E56000035"/>
    <s v="East of England"/>
    <s v="cns_yes"/>
    <n v="62"/>
    <n v="0.80645"/>
  </r>
  <r>
    <s v="NAoPri"/>
    <n v="2019"/>
    <s v="Q3"/>
    <s v="Q3-2019"/>
    <x v="45"/>
    <x v="45"/>
    <s v="E56000035"/>
    <s v="East of England"/>
    <s v="cns_yes"/>
    <n v="38"/>
    <n v="0.81579000000000002"/>
  </r>
  <r>
    <s v="NAoPri"/>
    <n v="2019"/>
    <s v="Q4"/>
    <s v="Q4-2019"/>
    <x v="45"/>
    <x v="45"/>
    <s v="E56000035"/>
    <s v="East of England"/>
    <s v="cns_yes"/>
    <n v="57"/>
    <n v="0.89473999999999998"/>
  </r>
  <r>
    <s v="NAoPri"/>
    <n v="2020"/>
    <s v="Q1"/>
    <s v="Q1-2020"/>
    <x v="45"/>
    <x v="45"/>
    <s v="E56000035"/>
    <s v="East of England"/>
    <s v="cns_yes"/>
    <n v="72"/>
    <n v="0.72221999999999997"/>
  </r>
  <r>
    <s v="NAoPri"/>
    <n v="2020"/>
    <s v="Q2"/>
    <s v="Q2-2020"/>
    <x v="45"/>
    <x v="45"/>
    <s v="E56000035"/>
    <s v="East of England"/>
    <s v="cns_yes"/>
    <n v="30"/>
    <n v="0.86667000000000005"/>
  </r>
  <r>
    <s v="NAoPri"/>
    <n v="2020"/>
    <s v="Q3"/>
    <s v="Q3-2020"/>
    <x v="45"/>
    <x v="45"/>
    <s v="E56000035"/>
    <s v="East of England"/>
    <s v="cns_yes"/>
    <n v="44"/>
    <n v="0.81818000000000002"/>
  </r>
  <r>
    <s v="NAoPri"/>
    <n v="2020"/>
    <s v="Q4"/>
    <s v="Q4-2020"/>
    <x v="45"/>
    <x v="45"/>
    <s v="E56000035"/>
    <s v="East of England"/>
    <s v="cns_yes"/>
    <n v="64"/>
    <n v="0.82813000000000003"/>
  </r>
  <r>
    <s v="NAoPri"/>
    <n v="2021"/>
    <s v="Q1"/>
    <s v="Q1-2021"/>
    <x v="45"/>
    <x v="45"/>
    <s v="E56000035"/>
    <s v="East of England"/>
    <s v="cns_yes"/>
    <n v="51"/>
    <n v="0.92157"/>
  </r>
  <r>
    <s v="NAoPri"/>
    <n v="2021"/>
    <s v="Q2"/>
    <s v="Q2-2021"/>
    <x v="45"/>
    <x v="45"/>
    <s v="E56000035"/>
    <s v="East of England"/>
    <s v="cns_yes"/>
    <n v="52"/>
    <n v="0.82691999999999999"/>
  </r>
  <r>
    <s v="NAoPri"/>
    <n v="2021"/>
    <s v="Q3"/>
    <s v="Q3-2021"/>
    <x v="45"/>
    <x v="45"/>
    <s v="E56000035"/>
    <s v="East of England"/>
    <s v="cns_yes"/>
    <n v="68"/>
    <n v="0.85294000000000003"/>
  </r>
  <r>
    <s v="NAoPri"/>
    <n v="2021"/>
    <s v="Q4"/>
    <s v="Q4-2021"/>
    <x v="45"/>
    <x v="45"/>
    <s v="E56000035"/>
    <s v="East of England"/>
    <s v="cns_yes"/>
    <n v="62"/>
    <n v="0.80645"/>
  </r>
  <r>
    <s v="NAoPri"/>
    <n v="2022"/>
    <s v="Q1"/>
    <s v="Q1-2022"/>
    <x v="45"/>
    <x v="45"/>
    <s v="E56000035"/>
    <s v="East of England"/>
    <s v="cns_yes"/>
    <n v="59"/>
    <n v="0.77966000000000002"/>
  </r>
  <r>
    <s v="NAoPri"/>
    <n v="2022"/>
    <s v="Q2"/>
    <s v="Q2-2022"/>
    <x v="45"/>
    <x v="45"/>
    <s v="E56000035"/>
    <s v="East of England"/>
    <s v="cns_yes"/>
    <n v="41"/>
    <n v="0.82926999999999995"/>
  </r>
  <r>
    <s v="NAoPri"/>
    <n v="2022"/>
    <s v="Q3"/>
    <s v="Q3-2022"/>
    <x v="45"/>
    <x v="45"/>
    <s v="E56000035"/>
    <s v="East of England"/>
    <s v="cns_yes"/>
    <n v="69"/>
    <n v="0.92754000000000003"/>
  </r>
  <r>
    <s v="NAoPri"/>
    <n v="2022"/>
    <s v="Q4"/>
    <s v="Q4-2022"/>
    <x v="45"/>
    <x v="45"/>
    <s v="E56000035"/>
    <s v="East of England"/>
    <s v="cns_yes"/>
    <n v="45"/>
    <n v="0.82221999999999995"/>
  </r>
  <r>
    <s v="NAoPri"/>
    <n v="2023"/>
    <s v="Q1"/>
    <s v="Q1-2023"/>
    <x v="45"/>
    <x v="45"/>
    <s v="E56000035"/>
    <s v="East of England"/>
    <s v="cns_yes"/>
    <n v="71"/>
    <n v="0.74648000000000003"/>
  </r>
  <r>
    <s v="NAoPri"/>
    <n v="2018"/>
    <s v="Q1"/>
    <s v="Q1-2018"/>
    <x v="46"/>
    <x v="46"/>
    <s v="E56000011"/>
    <s v="Kent and Medway"/>
    <s v="cns_yes"/>
    <n v="378"/>
    <n v="0.81481000000000003"/>
  </r>
  <r>
    <s v="NAoPri"/>
    <n v="2018"/>
    <s v="Q2"/>
    <s v="Q2-2018"/>
    <x v="46"/>
    <x v="46"/>
    <s v="E56000011"/>
    <s v="Kent and Medway"/>
    <s v="cns_yes"/>
    <n v="421"/>
    <n v="0.68171000000000004"/>
  </r>
  <r>
    <s v="NAoPri"/>
    <n v="2018"/>
    <s v="Q3"/>
    <s v="Q3-2018"/>
    <x v="46"/>
    <x v="46"/>
    <s v="E56000011"/>
    <s v="Kent and Medway"/>
    <s v="cns_yes"/>
    <n v="458"/>
    <n v="0.59389000000000003"/>
  </r>
  <r>
    <s v="NAoPri"/>
    <n v="2018"/>
    <s v="Q4"/>
    <s v="Q4-2018"/>
    <x v="46"/>
    <x v="46"/>
    <s v="E56000011"/>
    <s v="Kent and Medway"/>
    <s v="cns_yes"/>
    <n v="445"/>
    <n v="0.64944000000000002"/>
  </r>
  <r>
    <s v="NAoPri"/>
    <n v="2019"/>
    <s v="Q1"/>
    <s v="Q1-2019"/>
    <x v="46"/>
    <x v="46"/>
    <s v="E56000011"/>
    <s v="Kent and Medway"/>
    <s v="cns_yes"/>
    <n v="408"/>
    <n v="0.72304000000000002"/>
  </r>
  <r>
    <s v="NAoPri"/>
    <n v="2019"/>
    <s v="Q2"/>
    <s v="Q2-2019"/>
    <x v="46"/>
    <x v="46"/>
    <s v="E56000011"/>
    <s v="Kent and Medway"/>
    <s v="cns_yes"/>
    <n v="444"/>
    <n v="0.66440999999999995"/>
  </r>
  <r>
    <s v="NAoPri"/>
    <n v="2019"/>
    <s v="Q3"/>
    <s v="Q3-2019"/>
    <x v="46"/>
    <x v="46"/>
    <s v="E56000011"/>
    <s v="Kent and Medway"/>
    <s v="cns_yes"/>
    <n v="462"/>
    <n v="0.70130000000000003"/>
  </r>
  <r>
    <s v="NAoPri"/>
    <n v="2019"/>
    <s v="Q4"/>
    <s v="Q4-2019"/>
    <x v="46"/>
    <x v="46"/>
    <s v="E56000011"/>
    <s v="Kent and Medway"/>
    <s v="cns_yes"/>
    <n v="466"/>
    <n v="0.86265999999999998"/>
  </r>
  <r>
    <s v="NAoPri"/>
    <n v="2020"/>
    <s v="Q1"/>
    <s v="Q1-2020"/>
    <x v="46"/>
    <x v="46"/>
    <s v="E56000011"/>
    <s v="Kent and Medway"/>
    <s v="cns_yes"/>
    <n v="400"/>
    <n v="0.79749999999999999"/>
  </r>
  <r>
    <s v="NAoPri"/>
    <n v="2020"/>
    <s v="Q2"/>
    <s v="Q2-2020"/>
    <x v="46"/>
    <x v="46"/>
    <s v="E56000011"/>
    <s v="Kent and Medway"/>
    <s v="cns_yes"/>
    <n v="271"/>
    <n v="0.71587000000000001"/>
  </r>
  <r>
    <s v="NAoPri"/>
    <n v="2020"/>
    <s v="Q3"/>
    <s v="Q3-2020"/>
    <x v="46"/>
    <x v="46"/>
    <s v="E56000011"/>
    <s v="Kent and Medway"/>
    <s v="cns_yes"/>
    <n v="356"/>
    <n v="0.73314999999999997"/>
  </r>
  <r>
    <s v="NAoPri"/>
    <n v="2020"/>
    <s v="Q4"/>
    <s v="Q4-2020"/>
    <x v="46"/>
    <x v="46"/>
    <s v="E56000011"/>
    <s v="Kent and Medway"/>
    <s v="cns_yes"/>
    <n v="392"/>
    <n v="0.66071000000000002"/>
  </r>
  <r>
    <s v="NAoPri"/>
    <n v="2021"/>
    <s v="Q1"/>
    <s v="Q1-2021"/>
    <x v="46"/>
    <x v="46"/>
    <s v="E56000011"/>
    <s v="Kent and Medway"/>
    <s v="cns_yes"/>
    <n v="416"/>
    <n v="0.74760000000000004"/>
  </r>
  <r>
    <s v="NAoPri"/>
    <n v="2021"/>
    <s v="Q2"/>
    <s v="Q2-2021"/>
    <x v="46"/>
    <x v="46"/>
    <s v="E56000011"/>
    <s v="Kent and Medway"/>
    <s v="cns_yes"/>
    <n v="459"/>
    <n v="0.75599000000000005"/>
  </r>
  <r>
    <s v="NAoPri"/>
    <n v="2021"/>
    <s v="Q3"/>
    <s v="Q3-2021"/>
    <x v="46"/>
    <x v="46"/>
    <s v="E56000011"/>
    <s v="Kent and Medway"/>
    <s v="cns_yes"/>
    <n v="467"/>
    <n v="0.70664000000000005"/>
  </r>
  <r>
    <s v="NAoPri"/>
    <n v="2021"/>
    <s v="Q4"/>
    <s v="Q4-2021"/>
    <x v="46"/>
    <x v="46"/>
    <s v="E56000011"/>
    <s v="Kent and Medway"/>
    <s v="cns_yes"/>
    <n v="455"/>
    <n v="0.56923000000000001"/>
  </r>
  <r>
    <s v="NAoPri"/>
    <n v="2022"/>
    <s v="Q1"/>
    <s v="Q1-2022"/>
    <x v="46"/>
    <x v="46"/>
    <s v="E56000011"/>
    <s v="Kent and Medway"/>
    <s v="cns_yes"/>
    <n v="462"/>
    <n v="0.77705999999999997"/>
  </r>
  <r>
    <s v="NAoPri"/>
    <n v="2022"/>
    <s v="Q2"/>
    <s v="Q2-2022"/>
    <x v="46"/>
    <x v="46"/>
    <s v="E56000011"/>
    <s v="Kent and Medway"/>
    <s v="cns_yes"/>
    <n v="497"/>
    <n v="0.71226999999999996"/>
  </r>
  <r>
    <s v="NAoPri"/>
    <n v="2022"/>
    <s v="Q3"/>
    <s v="Q3-2022"/>
    <x v="46"/>
    <x v="46"/>
    <s v="E56000011"/>
    <s v="Kent and Medway"/>
    <s v="cns_yes"/>
    <n v="507"/>
    <n v="0.76134000000000002"/>
  </r>
  <r>
    <s v="NAoPri"/>
    <n v="2022"/>
    <s v="Q4"/>
    <s v="Q4-2022"/>
    <x v="46"/>
    <x v="46"/>
    <s v="E56000011"/>
    <s v="Kent and Medway"/>
    <s v="cns_yes"/>
    <n v="454"/>
    <n v="0.75551000000000001"/>
  </r>
  <r>
    <s v="NAoPri"/>
    <n v="2023"/>
    <s v="Q1"/>
    <s v="Q1-2023"/>
    <x v="46"/>
    <x v="46"/>
    <s v="E56000011"/>
    <s v="Kent and Medway"/>
    <s v="cns_yes"/>
    <n v="487"/>
    <n v="0.70021"/>
  </r>
  <r>
    <s v="NAoPri"/>
    <n v="2018"/>
    <s v="Q1"/>
    <s v="Q1-2018"/>
    <x v="47"/>
    <x v="47"/>
    <s v="E56000031"/>
    <s v="East Midlands"/>
    <s v="cns_yes"/>
    <n v="60"/>
    <n v="0.91666999999999998"/>
  </r>
  <r>
    <s v="NAoPri"/>
    <n v="2018"/>
    <s v="Q2"/>
    <s v="Q2-2018"/>
    <x v="47"/>
    <x v="47"/>
    <s v="E56000031"/>
    <s v="East Midlands"/>
    <s v="cns_yes"/>
    <n v="57"/>
    <n v="0.75439000000000001"/>
  </r>
  <r>
    <s v="NAoPri"/>
    <n v="2018"/>
    <s v="Q3"/>
    <s v="Q3-2018"/>
    <x v="47"/>
    <x v="47"/>
    <s v="E56000031"/>
    <s v="East Midlands"/>
    <s v="cns_yes"/>
    <n v="75"/>
    <n v="0.69333"/>
  </r>
  <r>
    <s v="NAoPri"/>
    <n v="2018"/>
    <s v="Q4"/>
    <s v="Q4-2018"/>
    <x v="47"/>
    <x v="47"/>
    <s v="E56000031"/>
    <s v="East Midlands"/>
    <s v="cns_yes"/>
    <n v="72"/>
    <n v="0.79166999999999998"/>
  </r>
  <r>
    <s v="NAoPri"/>
    <n v="2019"/>
    <s v="Q1"/>
    <s v="Q1-2019"/>
    <x v="47"/>
    <x v="47"/>
    <s v="E56000031"/>
    <s v="East Midlands"/>
    <s v="cns_yes"/>
    <n v="72"/>
    <n v="0.86111000000000004"/>
  </r>
  <r>
    <s v="NAoPri"/>
    <n v="2019"/>
    <s v="Q2"/>
    <s v="Q2-2019"/>
    <x v="47"/>
    <x v="47"/>
    <s v="E56000031"/>
    <s v="East Midlands"/>
    <s v="cns_yes"/>
    <n v="48"/>
    <n v="0.85416999999999998"/>
  </r>
  <r>
    <s v="NAoPri"/>
    <n v="2019"/>
    <s v="Q3"/>
    <s v="Q3-2019"/>
    <x v="47"/>
    <x v="47"/>
    <s v="E56000031"/>
    <s v="East Midlands"/>
    <s v="cns_yes"/>
    <n v="62"/>
    <n v="0.6129"/>
  </r>
  <r>
    <s v="NAoPri"/>
    <n v="2019"/>
    <s v="Q4"/>
    <s v="Q4-2019"/>
    <x v="47"/>
    <x v="47"/>
    <s v="E56000031"/>
    <s v="East Midlands"/>
    <s v="cns_yes"/>
    <n v="90"/>
    <n v="0.53332999999999997"/>
  </r>
  <r>
    <s v="NAoPri"/>
    <n v="2020"/>
    <s v="Q1"/>
    <s v="Q1-2020"/>
    <x v="47"/>
    <x v="47"/>
    <s v="E56000031"/>
    <s v="East Midlands"/>
    <s v="cns_yes"/>
    <n v="70"/>
    <n v="0.67142999999999997"/>
  </r>
  <r>
    <s v="NAoPri"/>
    <n v="2020"/>
    <s v="Q2"/>
    <s v="Q2-2020"/>
    <x v="47"/>
    <x v="47"/>
    <s v="E56000031"/>
    <s v="East Midlands"/>
    <s v="cns_yes"/>
    <n v="37"/>
    <n v="0.75675999999999999"/>
  </r>
  <r>
    <s v="NAoPri"/>
    <n v="2020"/>
    <s v="Q3"/>
    <s v="Q3-2020"/>
    <x v="47"/>
    <x v="47"/>
    <s v="E56000031"/>
    <s v="East Midlands"/>
    <s v="cns_yes"/>
    <n v="68"/>
    <n v="0.52941000000000005"/>
  </r>
  <r>
    <s v="NAoPri"/>
    <n v="2020"/>
    <s v="Q4"/>
    <s v="Q4-2020"/>
    <x v="47"/>
    <x v="47"/>
    <s v="E56000031"/>
    <s v="East Midlands"/>
    <s v="cns_yes"/>
    <n v="72"/>
    <n v="0.58333000000000002"/>
  </r>
  <r>
    <s v="NAoPri"/>
    <n v="2021"/>
    <s v="Q1"/>
    <s v="Q1-2021"/>
    <x v="47"/>
    <x v="47"/>
    <s v="E56000031"/>
    <s v="East Midlands"/>
    <s v="cns_yes"/>
    <n v="79"/>
    <n v="0.69620000000000004"/>
  </r>
  <r>
    <s v="NAoPri"/>
    <n v="2021"/>
    <s v="Q2"/>
    <s v="Q2-2021"/>
    <x v="47"/>
    <x v="47"/>
    <s v="E56000031"/>
    <s v="East Midlands"/>
    <s v="cns_yes"/>
    <n v="79"/>
    <n v="0.72152000000000005"/>
  </r>
  <r>
    <s v="NAoPri"/>
    <n v="2021"/>
    <s v="Q3"/>
    <s v="Q3-2021"/>
    <x v="47"/>
    <x v="47"/>
    <s v="E56000031"/>
    <s v="East Midlands"/>
    <s v="cns_yes"/>
    <n v="72"/>
    <n v="0.76388999999999996"/>
  </r>
  <r>
    <s v="NAoPri"/>
    <n v="2021"/>
    <s v="Q4"/>
    <s v="Q4-2021"/>
    <x v="47"/>
    <x v="47"/>
    <s v="E56000031"/>
    <s v="East Midlands"/>
    <s v="cns_yes"/>
    <n v="71"/>
    <n v="0.74648000000000003"/>
  </r>
  <r>
    <s v="NAoPri"/>
    <n v="2022"/>
    <s v="Q1"/>
    <s v="Q1-2022"/>
    <x v="47"/>
    <x v="47"/>
    <s v="E56000031"/>
    <s v="East Midlands"/>
    <s v="cns_yes"/>
    <n v="77"/>
    <n v="0.77922000000000002"/>
  </r>
  <r>
    <s v="NAoPri"/>
    <n v="2022"/>
    <s v="Q2"/>
    <s v="Q2-2022"/>
    <x v="47"/>
    <x v="47"/>
    <s v="E56000031"/>
    <s v="East Midlands"/>
    <s v="cns_yes"/>
    <n v="74"/>
    <n v="0.85135000000000005"/>
  </r>
  <r>
    <s v="NAoPri"/>
    <n v="2022"/>
    <s v="Q3"/>
    <s v="Q3-2022"/>
    <x v="47"/>
    <x v="47"/>
    <s v="E56000031"/>
    <s v="East Midlands"/>
    <s v="cns_yes"/>
    <n v="86"/>
    <n v="0.72092999999999996"/>
  </r>
  <r>
    <s v="NAoPri"/>
    <n v="2022"/>
    <s v="Q4"/>
    <s v="Q4-2022"/>
    <x v="47"/>
    <x v="47"/>
    <s v="E56000031"/>
    <s v="East Midlands"/>
    <s v="cns_yes"/>
    <n v="66"/>
    <n v="0.68181999999999998"/>
  </r>
  <r>
    <s v="NAoPri"/>
    <n v="2023"/>
    <s v="Q1"/>
    <s v="Q1-2023"/>
    <x v="47"/>
    <x v="47"/>
    <s v="E56000031"/>
    <s v="East Midlands"/>
    <s v="cns_yes"/>
    <n v="67"/>
    <n v="0.65671999999999997"/>
  </r>
  <r>
    <s v="NAoPri"/>
    <n v="2018"/>
    <s v="Q1"/>
    <s v="Q1-2018"/>
    <x v="48"/>
    <x v="48"/>
    <s v="E56000010"/>
    <s v="South East London"/>
    <s v="cns_yes"/>
    <n v="140"/>
    <n v="0.85"/>
  </r>
  <r>
    <s v="NAoPri"/>
    <n v="2018"/>
    <s v="Q2"/>
    <s v="Q2-2018"/>
    <x v="48"/>
    <x v="48"/>
    <s v="E56000010"/>
    <s v="South East London"/>
    <s v="cns_yes"/>
    <n v="176"/>
    <n v="0.75"/>
  </r>
  <r>
    <s v="NAoPri"/>
    <n v="2018"/>
    <s v="Q3"/>
    <s v="Q3-2018"/>
    <x v="48"/>
    <x v="48"/>
    <s v="E56000010"/>
    <s v="South East London"/>
    <s v="cns_yes"/>
    <n v="152"/>
    <n v="0.67762999999999995"/>
  </r>
  <r>
    <s v="NAoPri"/>
    <n v="2018"/>
    <s v="Q4"/>
    <s v="Q4-2018"/>
    <x v="48"/>
    <x v="48"/>
    <s v="E56000010"/>
    <s v="South East London"/>
    <s v="cns_yes"/>
    <n v="160"/>
    <n v="0.30625000000000002"/>
  </r>
  <r>
    <s v="NAoPri"/>
    <n v="2019"/>
    <s v="Q1"/>
    <s v="Q1-2019"/>
    <x v="48"/>
    <x v="48"/>
    <s v="E56000010"/>
    <s v="South East London"/>
    <s v="cns_yes"/>
    <n v="173"/>
    <n v="0.29480000000000001"/>
  </r>
  <r>
    <s v="NAoPri"/>
    <n v="2019"/>
    <s v="Q2"/>
    <s v="Q2-2019"/>
    <x v="48"/>
    <x v="48"/>
    <s v="E56000010"/>
    <s v="South East London"/>
    <s v="cns_yes"/>
    <n v="182"/>
    <n v="0.52198"/>
  </r>
  <r>
    <s v="NAoPri"/>
    <n v="2019"/>
    <s v="Q3"/>
    <s v="Q3-2019"/>
    <x v="48"/>
    <x v="48"/>
    <s v="E56000010"/>
    <s v="South East London"/>
    <s v="cns_yes"/>
    <n v="165"/>
    <n v="0.69091000000000002"/>
  </r>
  <r>
    <s v="NAoPri"/>
    <n v="2019"/>
    <s v="Q4"/>
    <s v="Q4-2019"/>
    <x v="48"/>
    <x v="48"/>
    <s v="E56000010"/>
    <s v="South East London"/>
    <s v="cns_yes"/>
    <n v="186"/>
    <n v="0.60753000000000001"/>
  </r>
  <r>
    <s v="NAoPri"/>
    <n v="2020"/>
    <s v="Q1"/>
    <s v="Q1-2020"/>
    <x v="48"/>
    <x v="48"/>
    <s v="E56000010"/>
    <s v="South East London"/>
    <s v="cns_yes"/>
    <n v="154"/>
    <n v="0.61687999999999998"/>
  </r>
  <r>
    <s v="NAoPri"/>
    <n v="2020"/>
    <s v="Q2"/>
    <s v="Q2-2020"/>
    <x v="48"/>
    <x v="48"/>
    <s v="E56000010"/>
    <s v="South East London"/>
    <s v="cns_yes"/>
    <n v="67"/>
    <n v="0.73133999999999999"/>
  </r>
  <r>
    <s v="NAoPri"/>
    <n v="2020"/>
    <s v="Q3"/>
    <s v="Q3-2020"/>
    <x v="48"/>
    <x v="48"/>
    <s v="E56000010"/>
    <s v="South East London"/>
    <s v="cns_yes"/>
    <n v="107"/>
    <n v="0.74765999999999999"/>
  </r>
  <r>
    <s v="NAoPri"/>
    <n v="2020"/>
    <s v="Q4"/>
    <s v="Q4-2020"/>
    <x v="48"/>
    <x v="48"/>
    <s v="E56000010"/>
    <s v="South East London"/>
    <s v="cns_yes"/>
    <n v="177"/>
    <n v="0.71750999999999998"/>
  </r>
  <r>
    <s v="NAoPri"/>
    <n v="2021"/>
    <s v="Q1"/>
    <s v="Q1-2021"/>
    <x v="48"/>
    <x v="48"/>
    <s v="E56000010"/>
    <s v="South East London"/>
    <s v="cns_yes"/>
    <n v="130"/>
    <n v="0.68462000000000001"/>
  </r>
  <r>
    <s v="NAoPri"/>
    <n v="2021"/>
    <s v="Q2"/>
    <s v="Q2-2021"/>
    <x v="48"/>
    <x v="48"/>
    <s v="E56000010"/>
    <s v="South East London"/>
    <s v="cns_yes"/>
    <n v="169"/>
    <n v="0.72780999999999996"/>
  </r>
  <r>
    <s v="NAoPri"/>
    <n v="2021"/>
    <s v="Q3"/>
    <s v="Q3-2021"/>
    <x v="48"/>
    <x v="48"/>
    <s v="E56000010"/>
    <s v="South East London"/>
    <s v="cns_yes"/>
    <n v="155"/>
    <n v="0.80645"/>
  </r>
  <r>
    <s v="NAoPri"/>
    <n v="2021"/>
    <s v="Q4"/>
    <s v="Q4-2021"/>
    <x v="48"/>
    <x v="48"/>
    <s v="E56000010"/>
    <s v="South East London"/>
    <s v="cns_yes"/>
    <n v="214"/>
    <n v="0.83645000000000003"/>
  </r>
  <r>
    <s v="NAoPri"/>
    <n v="2022"/>
    <s v="Q1"/>
    <s v="Q1-2022"/>
    <x v="48"/>
    <x v="48"/>
    <s v="E56000010"/>
    <s v="South East London"/>
    <s v="cns_yes"/>
    <n v="207"/>
    <n v="0.85024"/>
  </r>
  <r>
    <s v="NAoPri"/>
    <n v="2022"/>
    <s v="Q2"/>
    <s v="Q2-2022"/>
    <x v="48"/>
    <x v="48"/>
    <s v="E56000010"/>
    <s v="South East London"/>
    <s v="cns_yes"/>
    <n v="224"/>
    <n v="0.72321000000000002"/>
  </r>
  <r>
    <s v="NAoPri"/>
    <n v="2022"/>
    <s v="Q3"/>
    <s v="Q3-2022"/>
    <x v="48"/>
    <x v="48"/>
    <s v="E56000010"/>
    <s v="South East London"/>
    <s v="cns_yes"/>
    <n v="173"/>
    <n v="0.67630000000000001"/>
  </r>
  <r>
    <s v="NAoPri"/>
    <n v="2022"/>
    <s v="Q4"/>
    <s v="Q4-2022"/>
    <x v="48"/>
    <x v="48"/>
    <s v="E56000010"/>
    <s v="South East London"/>
    <s v="cns_yes"/>
    <n v="189"/>
    <n v="0.83069000000000004"/>
  </r>
  <r>
    <s v="NAoPri"/>
    <n v="2023"/>
    <s v="Q1"/>
    <s v="Q1-2023"/>
    <x v="48"/>
    <x v="48"/>
    <s v="E56000010"/>
    <s v="South East London"/>
    <s v="cns_yes"/>
    <n v="176"/>
    <n v="0.78408999999999995"/>
  </r>
  <r>
    <s v="NAoPri"/>
    <n v="2018"/>
    <s v="Q1"/>
    <s v="Q1-2018"/>
    <x v="49"/>
    <x v="49"/>
    <s v="E56000021"/>
    <s v="West London"/>
    <s v="cns_yes"/>
    <n v="44"/>
    <n v="0.63636000000000004"/>
  </r>
  <r>
    <s v="NAoPri"/>
    <n v="2018"/>
    <s v="Q2"/>
    <s v="Q2-2018"/>
    <x v="49"/>
    <x v="49"/>
    <s v="E56000021"/>
    <s v="West London"/>
    <s v="cns_yes"/>
    <n v="36"/>
    <n v="0.75"/>
  </r>
  <r>
    <s v="NAoPri"/>
    <n v="2018"/>
    <s v="Q3"/>
    <s v="Q3-2018"/>
    <x v="49"/>
    <x v="49"/>
    <s v="E56000021"/>
    <s v="West London"/>
    <s v="cns_yes"/>
    <n v="47"/>
    <n v="0.68084999999999996"/>
  </r>
  <r>
    <s v="NAoPri"/>
    <n v="2018"/>
    <s v="Q4"/>
    <s v="Q4-2018"/>
    <x v="49"/>
    <x v="49"/>
    <s v="E56000021"/>
    <s v="West London"/>
    <s v="cns_yes"/>
    <n v="58"/>
    <n v="0.72414000000000001"/>
  </r>
  <r>
    <s v="NAoPri"/>
    <n v="2019"/>
    <s v="Q1"/>
    <s v="Q1-2019"/>
    <x v="49"/>
    <x v="49"/>
    <s v="E56000021"/>
    <s v="West London"/>
    <s v="cns_yes"/>
    <n v="45"/>
    <n v="0.71111000000000002"/>
  </r>
  <r>
    <s v="NAoPri"/>
    <n v="2019"/>
    <s v="Q2"/>
    <s v="Q2-2019"/>
    <x v="49"/>
    <x v="49"/>
    <s v="E56000021"/>
    <s v="West London"/>
    <s v="cns_yes"/>
    <n v="42"/>
    <n v="0.80952000000000002"/>
  </r>
  <r>
    <s v="NAoPri"/>
    <n v="2019"/>
    <s v="Q3"/>
    <s v="Q3-2019"/>
    <x v="49"/>
    <x v="49"/>
    <s v="E56000021"/>
    <s v="West London"/>
    <s v="cns_yes"/>
    <n v="38"/>
    <n v="0.5"/>
  </r>
  <r>
    <s v="NAoPri"/>
    <n v="2019"/>
    <s v="Q4"/>
    <s v="Q4-2019"/>
    <x v="49"/>
    <x v="49"/>
    <s v="E56000021"/>
    <s v="West London"/>
    <s v="cns_yes"/>
    <n v="50"/>
    <n v="0.36"/>
  </r>
  <r>
    <s v="NAoPri"/>
    <n v="2020"/>
    <s v="Q1"/>
    <s v="Q1-2020"/>
    <x v="49"/>
    <x v="49"/>
    <s v="E56000021"/>
    <s v="West London"/>
    <s v="cns_yes"/>
    <n v="42"/>
    <n v="0.69047999999999998"/>
  </r>
  <r>
    <s v="NAoPri"/>
    <n v="2020"/>
    <s v="Q2"/>
    <s v="Q2-2020"/>
    <x v="49"/>
    <x v="49"/>
    <s v="E56000021"/>
    <s v="West London"/>
    <s v="cns_yes"/>
    <n v="31"/>
    <n v="0.6129"/>
  </r>
  <r>
    <s v="NAoPri"/>
    <n v="2020"/>
    <s v="Q3"/>
    <s v="Q3-2020"/>
    <x v="49"/>
    <x v="49"/>
    <s v="E56000021"/>
    <s v="West London"/>
    <s v="cns_yes"/>
    <n v="44"/>
    <n v="0.72726999999999997"/>
  </r>
  <r>
    <s v="NAoPri"/>
    <n v="2020"/>
    <s v="Q4"/>
    <s v="Q4-2020"/>
    <x v="49"/>
    <x v="49"/>
    <s v="E56000021"/>
    <s v="West London"/>
    <s v="cns_yes"/>
    <n v="45"/>
    <n v="0.73333000000000004"/>
  </r>
  <r>
    <s v="NAoPri"/>
    <n v="2021"/>
    <s v="Q1"/>
    <s v="Q1-2021"/>
    <x v="49"/>
    <x v="49"/>
    <s v="E56000021"/>
    <s v="West London"/>
    <s v="cns_yes"/>
    <n v="52"/>
    <n v="0.76922999999999997"/>
  </r>
  <r>
    <s v="NAoPri"/>
    <n v="2021"/>
    <s v="Q2"/>
    <s v="Q2-2021"/>
    <x v="49"/>
    <x v="49"/>
    <s v="E56000021"/>
    <s v="West London"/>
    <s v="cns_yes"/>
    <n v="51"/>
    <n v="0.78430999999999995"/>
  </r>
  <r>
    <s v="NAoPri"/>
    <n v="2021"/>
    <s v="Q3"/>
    <s v="Q3-2021"/>
    <x v="49"/>
    <x v="49"/>
    <s v="E56000021"/>
    <s v="West London"/>
    <s v="cns_yes"/>
    <n v="47"/>
    <n v="0.91488999999999998"/>
  </r>
  <r>
    <s v="NAoPri"/>
    <n v="2021"/>
    <s v="Q4"/>
    <s v="Q4-2021"/>
    <x v="49"/>
    <x v="49"/>
    <s v="E56000021"/>
    <s v="West London"/>
    <s v="cns_yes"/>
    <n v="42"/>
    <n v="0.66666999999999998"/>
  </r>
  <r>
    <s v="NAoPri"/>
    <n v="2022"/>
    <s v="Q1"/>
    <s v="Q1-2022"/>
    <x v="49"/>
    <x v="49"/>
    <s v="E56000021"/>
    <s v="West London"/>
    <s v="cns_yes"/>
    <n v="49"/>
    <n v="0.75509999999999999"/>
  </r>
  <r>
    <s v="NAoPri"/>
    <n v="2022"/>
    <s v="Q2"/>
    <s v="Q2-2022"/>
    <x v="49"/>
    <x v="49"/>
    <s v="E56000021"/>
    <s v="West London"/>
    <s v="cns_yes"/>
    <n v="58"/>
    <n v="0.62068999999999996"/>
  </r>
  <r>
    <s v="NAoPri"/>
    <n v="2022"/>
    <s v="Q3"/>
    <s v="Q3-2022"/>
    <x v="49"/>
    <x v="49"/>
    <s v="E56000021"/>
    <s v="West London"/>
    <s v="cns_yes"/>
    <n v="65"/>
    <n v="0.47692000000000001"/>
  </r>
  <r>
    <s v="NAoPri"/>
    <n v="2022"/>
    <s v="Q4"/>
    <s v="Q4-2022"/>
    <x v="49"/>
    <x v="49"/>
    <s v="E56000021"/>
    <s v="West London"/>
    <s v="cns_yes"/>
    <n v="36"/>
    <n v="0.66666999999999998"/>
  </r>
  <r>
    <s v="NAoPri"/>
    <n v="2023"/>
    <s v="Q1"/>
    <s v="Q1-2023"/>
    <x v="49"/>
    <x v="49"/>
    <s v="E56000021"/>
    <s v="West London"/>
    <s v="cns_yes"/>
    <n v="58"/>
    <n v="0.62068999999999996"/>
  </r>
  <r>
    <s v="NAoPri"/>
    <n v="2018"/>
    <s v="Q1"/>
    <s v="Q1-2018"/>
    <x v="50"/>
    <x v="50"/>
    <s v="E56000018"/>
    <s v="Lancashire and South Cumbria"/>
    <s v="cns_yes"/>
    <n v="49"/>
    <n v="0.81633"/>
  </r>
  <r>
    <s v="NAoPri"/>
    <n v="2018"/>
    <s v="Q2"/>
    <s v="Q2-2018"/>
    <x v="50"/>
    <x v="50"/>
    <s v="E56000018"/>
    <s v="Lancashire and South Cumbria"/>
    <s v="cns_yes"/>
    <n v="55"/>
    <n v="0.70909"/>
  </r>
  <r>
    <s v="NAoPri"/>
    <n v="2018"/>
    <s v="Q3"/>
    <s v="Q3-2018"/>
    <x v="50"/>
    <x v="50"/>
    <s v="E56000018"/>
    <s v="Lancashire and South Cumbria"/>
    <s v="cns_yes"/>
    <n v="56"/>
    <n v="0.64285999999999999"/>
  </r>
  <r>
    <s v="NAoPri"/>
    <n v="2018"/>
    <s v="Q4"/>
    <s v="Q4-2018"/>
    <x v="50"/>
    <x v="50"/>
    <s v="E56000018"/>
    <s v="Lancashire and South Cumbria"/>
    <s v="cns_yes"/>
    <n v="45"/>
    <n v="0.53332999999999997"/>
  </r>
  <r>
    <s v="NAoPri"/>
    <n v="2019"/>
    <s v="Q1"/>
    <s v="Q1-2019"/>
    <x v="50"/>
    <x v="50"/>
    <s v="E56000018"/>
    <s v="Lancashire and South Cumbria"/>
    <s v="cns_yes"/>
    <n v="61"/>
    <n v="0.70491999999999999"/>
  </r>
  <r>
    <s v="NAoPri"/>
    <n v="2019"/>
    <s v="Q2"/>
    <s v="Q2-2019"/>
    <x v="50"/>
    <x v="50"/>
    <s v="E56000018"/>
    <s v="Lancashire and South Cumbria"/>
    <s v="cns_yes"/>
    <n v="63"/>
    <n v="0.71428999999999998"/>
  </r>
  <r>
    <s v="NAoPri"/>
    <n v="2019"/>
    <s v="Q3"/>
    <s v="Q3-2019"/>
    <x v="50"/>
    <x v="50"/>
    <s v="E56000018"/>
    <s v="Lancashire and South Cumbria"/>
    <s v="cns_yes"/>
    <n v="59"/>
    <n v="0.64407000000000003"/>
  </r>
  <r>
    <s v="NAoPri"/>
    <n v="2019"/>
    <s v="Q4"/>
    <s v="Q4-2019"/>
    <x v="50"/>
    <x v="50"/>
    <s v="E56000018"/>
    <s v="Lancashire and South Cumbria"/>
    <s v="cns_yes"/>
    <n v="52"/>
    <n v="0.61538000000000004"/>
  </r>
  <r>
    <s v="NAoPri"/>
    <n v="2020"/>
    <s v="Q1"/>
    <s v="Q1-2020"/>
    <x v="50"/>
    <x v="50"/>
    <s v="E56000018"/>
    <s v="Lancashire and South Cumbria"/>
    <s v="cns_yes"/>
    <n v="54"/>
    <n v="0.74073999999999995"/>
  </r>
  <r>
    <s v="NAoPri"/>
    <n v="2020"/>
    <s v="Q2"/>
    <s v="Q2-2020"/>
    <x v="50"/>
    <x v="50"/>
    <s v="E56000018"/>
    <s v="Lancashire and South Cumbria"/>
    <s v="cns_yes"/>
    <n v="33"/>
    <n v="0.81818000000000002"/>
  </r>
  <r>
    <s v="NAoPri"/>
    <n v="2020"/>
    <s v="Q3"/>
    <s v="Q3-2020"/>
    <x v="50"/>
    <x v="50"/>
    <s v="E56000018"/>
    <s v="Lancashire and South Cumbria"/>
    <s v="cns_yes"/>
    <n v="54"/>
    <n v="0.68518999999999997"/>
  </r>
  <r>
    <s v="NAoPri"/>
    <n v="2020"/>
    <s v="Q4"/>
    <s v="Q4-2020"/>
    <x v="50"/>
    <x v="50"/>
    <s v="E56000018"/>
    <s v="Lancashire and South Cumbria"/>
    <s v="cns_yes"/>
    <n v="51"/>
    <n v="0.82352999999999998"/>
  </r>
  <r>
    <s v="NAoPri"/>
    <n v="2021"/>
    <s v="Q1"/>
    <s v="Q1-2021"/>
    <x v="50"/>
    <x v="50"/>
    <s v="E56000018"/>
    <s v="Lancashire and South Cumbria"/>
    <s v="cns_yes"/>
    <n v="60"/>
    <n v="0.88332999999999995"/>
  </r>
  <r>
    <s v="NAoPri"/>
    <n v="2021"/>
    <s v="Q2"/>
    <s v="Q2-2021"/>
    <x v="50"/>
    <x v="50"/>
    <s v="E56000018"/>
    <s v="Lancashire and South Cumbria"/>
    <s v="cns_yes"/>
    <n v="63"/>
    <n v="0.88888999999999996"/>
  </r>
  <r>
    <s v="NAoPri"/>
    <n v="2021"/>
    <s v="Q3"/>
    <s v="Q3-2021"/>
    <x v="50"/>
    <x v="50"/>
    <s v="E56000018"/>
    <s v="Lancashire and South Cumbria"/>
    <s v="cns_yes"/>
    <n v="39"/>
    <n v="0.92308000000000001"/>
  </r>
  <r>
    <s v="NAoPri"/>
    <n v="2021"/>
    <s v="Q4"/>
    <s v="Q4-2021"/>
    <x v="50"/>
    <x v="50"/>
    <s v="E56000018"/>
    <s v="Lancashire and South Cumbria"/>
    <s v="cns_yes"/>
    <n v="56"/>
    <n v="0.91071000000000002"/>
  </r>
  <r>
    <s v="NAoPri"/>
    <n v="2022"/>
    <s v="Q1"/>
    <s v="Q1-2022"/>
    <x v="50"/>
    <x v="50"/>
    <s v="E56000018"/>
    <s v="Lancashire and South Cumbria"/>
    <s v="cns_yes"/>
    <n v="71"/>
    <n v="0.84506999999999999"/>
  </r>
  <r>
    <s v="NAoPri"/>
    <n v="2022"/>
    <s v="Q2"/>
    <s v="Q2-2022"/>
    <x v="50"/>
    <x v="50"/>
    <s v="E56000018"/>
    <s v="Lancashire and South Cumbria"/>
    <s v="cns_yes"/>
    <n v="57"/>
    <n v="0.75439000000000001"/>
  </r>
  <r>
    <s v="NAoPri"/>
    <n v="2022"/>
    <s v="Q3"/>
    <s v="Q3-2022"/>
    <x v="50"/>
    <x v="50"/>
    <s v="E56000018"/>
    <s v="Lancashire and South Cumbria"/>
    <s v="cns_yes"/>
    <n v="67"/>
    <n v="0.86567000000000005"/>
  </r>
  <r>
    <s v="NAoPri"/>
    <n v="2022"/>
    <s v="Q4"/>
    <s v="Q4-2022"/>
    <x v="50"/>
    <x v="50"/>
    <s v="E56000018"/>
    <s v="Lancashire and South Cumbria"/>
    <s v="cns_yes"/>
    <n v="55"/>
    <n v="0.92727000000000004"/>
  </r>
  <r>
    <s v="NAoPri"/>
    <n v="2023"/>
    <s v="Q1"/>
    <s v="Q1-2023"/>
    <x v="50"/>
    <x v="50"/>
    <s v="E56000018"/>
    <s v="Lancashire and South Cumbria"/>
    <s v="cns_yes"/>
    <n v="63"/>
    <n v="0.76190000000000002"/>
  </r>
  <r>
    <s v="NAoPri"/>
    <n v="2018"/>
    <s v="Q1"/>
    <s v="Q1-2018"/>
    <x v="51"/>
    <x v="51"/>
    <s v="E56000018"/>
    <s v="Lancashire and South Cumbria"/>
    <s v="cns_yes"/>
    <n v="324"/>
    <n v="0.76234999999999997"/>
  </r>
  <r>
    <s v="NAoPri"/>
    <n v="2018"/>
    <s v="Q2"/>
    <s v="Q2-2018"/>
    <x v="51"/>
    <x v="51"/>
    <s v="E56000018"/>
    <s v="Lancashire and South Cumbria"/>
    <s v="cns_yes"/>
    <n v="327"/>
    <n v="0.75229000000000001"/>
  </r>
  <r>
    <s v="NAoPri"/>
    <n v="2018"/>
    <s v="Q3"/>
    <s v="Q3-2018"/>
    <x v="51"/>
    <x v="51"/>
    <s v="E56000018"/>
    <s v="Lancashire and South Cumbria"/>
    <s v="cns_yes"/>
    <n v="345"/>
    <n v="0.80289999999999995"/>
  </r>
  <r>
    <s v="NAoPri"/>
    <n v="2018"/>
    <s v="Q4"/>
    <s v="Q4-2018"/>
    <x v="51"/>
    <x v="51"/>
    <s v="E56000018"/>
    <s v="Lancashire and South Cumbria"/>
    <s v="cns_yes"/>
    <n v="279"/>
    <n v="0.74909999999999999"/>
  </r>
  <r>
    <s v="NAoPri"/>
    <n v="2019"/>
    <s v="Q1"/>
    <s v="Q1-2019"/>
    <x v="51"/>
    <x v="51"/>
    <s v="E56000018"/>
    <s v="Lancashire and South Cumbria"/>
    <s v="cns_yes"/>
    <n v="306"/>
    <n v="0.81698999999999999"/>
  </r>
  <r>
    <s v="NAoPri"/>
    <n v="2019"/>
    <s v="Q2"/>
    <s v="Q2-2019"/>
    <x v="51"/>
    <x v="51"/>
    <s v="E56000018"/>
    <s v="Lancashire and South Cumbria"/>
    <s v="cns_yes"/>
    <n v="311"/>
    <n v="0.82957999999999998"/>
  </r>
  <r>
    <s v="NAoPri"/>
    <n v="2019"/>
    <s v="Q3"/>
    <s v="Q3-2019"/>
    <x v="51"/>
    <x v="51"/>
    <s v="E56000018"/>
    <s v="Lancashire and South Cumbria"/>
    <s v="cns_yes"/>
    <n v="333"/>
    <n v="0.88288"/>
  </r>
  <r>
    <s v="NAoPri"/>
    <n v="2019"/>
    <s v="Q4"/>
    <s v="Q4-2019"/>
    <x v="51"/>
    <x v="51"/>
    <s v="E56000018"/>
    <s v="Lancashire and South Cumbria"/>
    <s v="cns_yes"/>
    <n v="314"/>
    <n v="0.85031999999999996"/>
  </r>
  <r>
    <s v="NAoPri"/>
    <n v="2020"/>
    <s v="Q1"/>
    <s v="Q1-2020"/>
    <x v="51"/>
    <x v="51"/>
    <s v="E56000018"/>
    <s v="Lancashire and South Cumbria"/>
    <s v="cns_yes"/>
    <n v="274"/>
    <n v="0.85401000000000005"/>
  </r>
  <r>
    <s v="NAoPri"/>
    <n v="2020"/>
    <s v="Q2"/>
    <s v="Q2-2020"/>
    <x v="51"/>
    <x v="51"/>
    <s v="E56000018"/>
    <s v="Lancashire and South Cumbria"/>
    <s v="cns_yes"/>
    <n v="161"/>
    <n v="0.84472000000000003"/>
  </r>
  <r>
    <s v="NAoPri"/>
    <n v="2020"/>
    <s v="Q3"/>
    <s v="Q3-2020"/>
    <x v="51"/>
    <x v="51"/>
    <s v="E56000018"/>
    <s v="Lancashire and South Cumbria"/>
    <s v="cns_yes"/>
    <n v="235"/>
    <n v="0.86809000000000003"/>
  </r>
  <r>
    <s v="NAoPri"/>
    <n v="2020"/>
    <s v="Q4"/>
    <s v="Q4-2020"/>
    <x v="51"/>
    <x v="51"/>
    <s v="E56000018"/>
    <s v="Lancashire and South Cumbria"/>
    <s v="cns_yes"/>
    <n v="252"/>
    <n v="0.83333000000000002"/>
  </r>
  <r>
    <s v="NAoPri"/>
    <n v="2021"/>
    <s v="Q1"/>
    <s v="Q1-2021"/>
    <x v="51"/>
    <x v="51"/>
    <s v="E56000018"/>
    <s v="Lancashire and South Cumbria"/>
    <s v="cns_yes"/>
    <n v="315"/>
    <n v="0.87619000000000002"/>
  </r>
  <r>
    <s v="NAoPri"/>
    <n v="2021"/>
    <s v="Q2"/>
    <s v="Q2-2021"/>
    <x v="51"/>
    <x v="51"/>
    <s v="E56000018"/>
    <s v="Lancashire and South Cumbria"/>
    <s v="cns_yes"/>
    <n v="304"/>
    <n v="0.91117999999999999"/>
  </r>
  <r>
    <s v="NAoPri"/>
    <n v="2021"/>
    <s v="Q3"/>
    <s v="Q3-2021"/>
    <x v="51"/>
    <x v="51"/>
    <s v="E56000018"/>
    <s v="Lancashire and South Cumbria"/>
    <s v="cns_yes"/>
    <n v="300"/>
    <n v="0.89"/>
  </r>
  <r>
    <s v="NAoPri"/>
    <n v="2021"/>
    <s v="Q4"/>
    <s v="Q4-2021"/>
    <x v="51"/>
    <x v="51"/>
    <s v="E56000018"/>
    <s v="Lancashire and South Cumbria"/>
    <s v="cns_yes"/>
    <n v="341"/>
    <n v="0.89736000000000005"/>
  </r>
  <r>
    <s v="NAoPri"/>
    <n v="2022"/>
    <s v="Q1"/>
    <s v="Q1-2022"/>
    <x v="51"/>
    <x v="51"/>
    <s v="E56000018"/>
    <s v="Lancashire and South Cumbria"/>
    <s v="cns_yes"/>
    <n v="361"/>
    <n v="0.86150000000000004"/>
  </r>
  <r>
    <s v="NAoPri"/>
    <n v="2022"/>
    <s v="Q2"/>
    <s v="Q2-2022"/>
    <x v="51"/>
    <x v="51"/>
    <s v="E56000018"/>
    <s v="Lancashire and South Cumbria"/>
    <s v="cns_yes"/>
    <n v="356"/>
    <n v="0.87921000000000005"/>
  </r>
  <r>
    <s v="NAoPri"/>
    <n v="2022"/>
    <s v="Q3"/>
    <s v="Q3-2022"/>
    <x v="51"/>
    <x v="51"/>
    <s v="E56000018"/>
    <s v="Lancashire and South Cumbria"/>
    <s v="cns_yes"/>
    <n v="356"/>
    <n v="0.92415999999999998"/>
  </r>
  <r>
    <s v="NAoPri"/>
    <n v="2022"/>
    <s v="Q4"/>
    <s v="Q4-2022"/>
    <x v="51"/>
    <x v="51"/>
    <s v="E56000018"/>
    <s v="Lancashire and South Cumbria"/>
    <s v="cns_yes"/>
    <n v="360"/>
    <n v="0.87222"/>
  </r>
  <r>
    <s v="NAoPri"/>
    <n v="2023"/>
    <s v="Q1"/>
    <s v="Q1-2023"/>
    <x v="51"/>
    <x v="51"/>
    <s v="E56000018"/>
    <s v="Lancashire and South Cumbria"/>
    <s v="cns_yes"/>
    <n v="347"/>
    <n v="0.76080999999999999"/>
  </r>
  <r>
    <s v="NAoPri"/>
    <n v="2018"/>
    <s v="Q1"/>
    <s v="Q1-2018"/>
    <x v="52"/>
    <x v="52"/>
    <s v="E56000030"/>
    <s v="West Yorkshire and Harrogate"/>
    <s v="cns_yes"/>
    <n v="146"/>
    <n v="0.86985999999999997"/>
  </r>
  <r>
    <s v="NAoPri"/>
    <n v="2018"/>
    <s v="Q2"/>
    <s v="Q2-2018"/>
    <x v="52"/>
    <x v="52"/>
    <s v="E56000030"/>
    <s v="West Yorkshire and Harrogate"/>
    <s v="cns_yes"/>
    <n v="137"/>
    <n v="0.76641999999999999"/>
  </r>
  <r>
    <s v="NAoPri"/>
    <n v="2018"/>
    <s v="Q3"/>
    <s v="Q3-2018"/>
    <x v="52"/>
    <x v="52"/>
    <s v="E56000030"/>
    <s v="West Yorkshire and Harrogate"/>
    <s v="cns_yes"/>
    <n v="209"/>
    <n v="0.77990000000000004"/>
  </r>
  <r>
    <s v="NAoPri"/>
    <n v="2018"/>
    <s v="Q4"/>
    <s v="Q4-2018"/>
    <x v="52"/>
    <x v="52"/>
    <s v="E56000030"/>
    <s v="West Yorkshire and Harrogate"/>
    <s v="cns_yes"/>
    <n v="155"/>
    <n v="0.79354999999999998"/>
  </r>
  <r>
    <s v="NAoPri"/>
    <n v="2019"/>
    <s v="Q1"/>
    <s v="Q1-2019"/>
    <x v="52"/>
    <x v="52"/>
    <s v="E56000030"/>
    <s v="West Yorkshire and Harrogate"/>
    <s v="cns_yes"/>
    <n v="173"/>
    <n v="0.77456999999999998"/>
  </r>
  <r>
    <s v="NAoPri"/>
    <n v="2019"/>
    <s v="Q2"/>
    <s v="Q2-2019"/>
    <x v="52"/>
    <x v="52"/>
    <s v="E56000030"/>
    <s v="West Yorkshire and Harrogate"/>
    <s v="cns_yes"/>
    <n v="206"/>
    <n v="0.74272000000000005"/>
  </r>
  <r>
    <s v="NAoPri"/>
    <n v="2019"/>
    <s v="Q3"/>
    <s v="Q3-2019"/>
    <x v="52"/>
    <x v="52"/>
    <s v="E56000030"/>
    <s v="West Yorkshire and Harrogate"/>
    <s v="cns_yes"/>
    <n v="188"/>
    <n v="0.80850999999999995"/>
  </r>
  <r>
    <s v="NAoPri"/>
    <n v="2019"/>
    <s v="Q4"/>
    <s v="Q4-2019"/>
    <x v="52"/>
    <x v="52"/>
    <s v="E56000030"/>
    <s v="West Yorkshire and Harrogate"/>
    <s v="cns_yes"/>
    <n v="225"/>
    <n v="0.64444000000000001"/>
  </r>
  <r>
    <s v="NAoPri"/>
    <n v="2020"/>
    <s v="Q1"/>
    <s v="Q1-2020"/>
    <x v="52"/>
    <x v="52"/>
    <s v="E56000030"/>
    <s v="West Yorkshire and Harrogate"/>
    <s v="cns_yes"/>
    <n v="159"/>
    <n v="0.76729999999999998"/>
  </r>
  <r>
    <s v="NAoPri"/>
    <n v="2020"/>
    <s v="Q2"/>
    <s v="Q2-2020"/>
    <x v="52"/>
    <x v="52"/>
    <s v="E56000030"/>
    <s v="West Yorkshire and Harrogate"/>
    <s v="cns_yes"/>
    <n v="70"/>
    <n v="0.74285999999999996"/>
  </r>
  <r>
    <s v="NAoPri"/>
    <n v="2020"/>
    <s v="Q3"/>
    <s v="Q3-2020"/>
    <x v="52"/>
    <x v="52"/>
    <s v="E56000030"/>
    <s v="West Yorkshire and Harrogate"/>
    <s v="cns_yes"/>
    <n v="149"/>
    <n v="0.57047000000000003"/>
  </r>
  <r>
    <s v="NAoPri"/>
    <n v="2020"/>
    <s v="Q4"/>
    <s v="Q4-2020"/>
    <x v="52"/>
    <x v="52"/>
    <s v="E56000030"/>
    <s v="West Yorkshire and Harrogate"/>
    <s v="cns_yes"/>
    <n v="159"/>
    <n v="0.60377000000000003"/>
  </r>
  <r>
    <s v="NAoPri"/>
    <n v="2021"/>
    <s v="Q1"/>
    <s v="Q1-2021"/>
    <x v="52"/>
    <x v="52"/>
    <s v="E56000030"/>
    <s v="West Yorkshire and Harrogate"/>
    <s v="cns_yes"/>
    <n v="187"/>
    <n v="0.54544999999999999"/>
  </r>
  <r>
    <s v="NAoPri"/>
    <n v="2021"/>
    <s v="Q2"/>
    <s v="Q2-2021"/>
    <x v="52"/>
    <x v="52"/>
    <s v="E56000030"/>
    <s v="West Yorkshire and Harrogate"/>
    <s v="cns_yes"/>
    <n v="177"/>
    <n v="0.41243000000000002"/>
  </r>
  <r>
    <s v="NAoPri"/>
    <n v="2021"/>
    <s v="Q3"/>
    <s v="Q3-2021"/>
    <x v="52"/>
    <x v="52"/>
    <s v="E56000030"/>
    <s v="West Yorkshire and Harrogate"/>
    <s v="cns_yes"/>
    <n v="160"/>
    <n v="0.625"/>
  </r>
  <r>
    <s v="NAoPri"/>
    <n v="2021"/>
    <s v="Q4"/>
    <s v="Q4-2021"/>
    <x v="52"/>
    <x v="52"/>
    <s v="E56000030"/>
    <s v="West Yorkshire and Harrogate"/>
    <s v="cns_yes"/>
    <n v="163"/>
    <n v="0.60736000000000001"/>
  </r>
  <r>
    <s v="NAoPri"/>
    <n v="2022"/>
    <s v="Q1"/>
    <s v="Q1-2022"/>
    <x v="52"/>
    <x v="52"/>
    <s v="E56000030"/>
    <s v="West Yorkshire and Harrogate"/>
    <s v="cns_yes"/>
    <n v="181"/>
    <n v="0.55801000000000001"/>
  </r>
  <r>
    <s v="NAoPri"/>
    <n v="2022"/>
    <s v="Q2"/>
    <s v="Q2-2022"/>
    <x v="52"/>
    <x v="52"/>
    <s v="E56000030"/>
    <s v="West Yorkshire and Harrogate"/>
    <s v="cns_yes"/>
    <n v="202"/>
    <n v="0.48515000000000003"/>
  </r>
  <r>
    <s v="NAoPri"/>
    <n v="2022"/>
    <s v="Q3"/>
    <s v="Q3-2022"/>
    <x v="52"/>
    <x v="52"/>
    <s v="E56000030"/>
    <s v="West Yorkshire and Harrogate"/>
    <s v="cns_yes"/>
    <n v="192"/>
    <n v="0.5"/>
  </r>
  <r>
    <s v="NAoPri"/>
    <n v="2022"/>
    <s v="Q4"/>
    <s v="Q4-2022"/>
    <x v="52"/>
    <x v="52"/>
    <s v="E56000030"/>
    <s v="West Yorkshire and Harrogate"/>
    <s v="cns_yes"/>
    <n v="182"/>
    <n v="0.39011000000000001"/>
  </r>
  <r>
    <s v="NAoPri"/>
    <n v="2023"/>
    <s v="Q1"/>
    <s v="Q1-2023"/>
    <x v="52"/>
    <x v="52"/>
    <s v="E56000030"/>
    <s v="West Yorkshire and Harrogate"/>
    <s v="cns_yes"/>
    <n v="201"/>
    <n v="0.25871"/>
  </r>
  <r>
    <s v="NAoPri"/>
    <n v="2018"/>
    <s v="Q1"/>
    <s v="Q1-2018"/>
    <x v="53"/>
    <x v="53"/>
    <s v="E56000010"/>
    <s v="South East London"/>
    <s v="cns_yes"/>
    <n v="39"/>
    <n v="2.564E-2"/>
  </r>
  <r>
    <s v="NAoPri"/>
    <n v="2018"/>
    <s v="Q2"/>
    <s v="Q2-2018"/>
    <x v="53"/>
    <x v="53"/>
    <s v="E56000010"/>
    <s v="South East London"/>
    <s v="cns_yes"/>
    <n v="46"/>
    <n v="0.19564999999999999"/>
  </r>
  <r>
    <s v="NAoPri"/>
    <n v="2018"/>
    <s v="Q3"/>
    <s v="Q3-2018"/>
    <x v="53"/>
    <x v="53"/>
    <s v="E56000010"/>
    <s v="South East London"/>
    <s v="cns_yes"/>
    <n v="43"/>
    <n v="0.53488000000000002"/>
  </r>
  <r>
    <s v="NAoPri"/>
    <n v="2018"/>
    <s v="Q4"/>
    <s v="Q4-2018"/>
    <x v="53"/>
    <x v="53"/>
    <s v="E56000010"/>
    <s v="South East London"/>
    <s v="cns_yes"/>
    <n v="43"/>
    <n v="0.46511999999999998"/>
  </r>
  <r>
    <s v="NAoPri"/>
    <n v="2019"/>
    <s v="Q1"/>
    <s v="Q1-2019"/>
    <x v="53"/>
    <x v="53"/>
    <s v="E56000010"/>
    <s v="South East London"/>
    <s v="cns_yes"/>
    <n v="52"/>
    <n v="0.63461999999999996"/>
  </r>
  <r>
    <s v="NAoPri"/>
    <n v="2019"/>
    <s v="Q2"/>
    <s v="Q2-2019"/>
    <x v="53"/>
    <x v="53"/>
    <s v="E56000010"/>
    <s v="South East London"/>
    <s v="cns_yes"/>
    <n v="52"/>
    <n v="0.86538000000000004"/>
  </r>
  <r>
    <s v="NAoPri"/>
    <n v="2019"/>
    <s v="Q3"/>
    <s v="Q3-2019"/>
    <x v="53"/>
    <x v="53"/>
    <s v="E56000010"/>
    <s v="South East London"/>
    <s v="cns_yes"/>
    <n v="46"/>
    <n v="0.76087000000000005"/>
  </r>
  <r>
    <s v="NAoPri"/>
    <n v="2019"/>
    <s v="Q4"/>
    <s v="Q4-2019"/>
    <x v="53"/>
    <x v="53"/>
    <s v="E56000010"/>
    <s v="South East London"/>
    <s v="cns_yes"/>
    <n v="60"/>
    <n v="0.68332999999999999"/>
  </r>
  <r>
    <s v="NAoPri"/>
    <n v="2020"/>
    <s v="Q1"/>
    <s v="Q1-2020"/>
    <x v="53"/>
    <x v="53"/>
    <s v="E56000010"/>
    <s v="South East London"/>
    <s v="cns_yes"/>
    <n v="42"/>
    <n v="0.64285999999999999"/>
  </r>
  <r>
    <s v="NAoPri"/>
    <n v="2020"/>
    <s v="Q2"/>
    <s v="Q2-2020"/>
    <x v="53"/>
    <x v="53"/>
    <s v="E56000010"/>
    <s v="South East London"/>
    <s v="cns_yes"/>
    <n v="29"/>
    <n v="0.82759000000000005"/>
  </r>
  <r>
    <s v="NAoPri"/>
    <n v="2020"/>
    <s v="Q3"/>
    <s v="Q3-2020"/>
    <x v="53"/>
    <x v="53"/>
    <s v="E56000010"/>
    <s v="South East London"/>
    <s v="cns_yes"/>
    <n v="54"/>
    <n v="0.92593000000000003"/>
  </r>
  <r>
    <s v="NAoPri"/>
    <n v="2020"/>
    <s v="Q4"/>
    <s v="Q4-2020"/>
    <x v="53"/>
    <x v="53"/>
    <s v="E56000010"/>
    <s v="South East London"/>
    <s v="cns_yes"/>
    <n v="55"/>
    <n v="0.85455000000000003"/>
  </r>
  <r>
    <s v="NAoPri"/>
    <n v="2021"/>
    <s v="Q1"/>
    <s v="Q1-2021"/>
    <x v="53"/>
    <x v="53"/>
    <s v="E56000010"/>
    <s v="South East London"/>
    <s v="cns_yes"/>
    <n v="55"/>
    <n v="0.81818000000000002"/>
  </r>
  <r>
    <s v="NAoPri"/>
    <n v="2021"/>
    <s v="Q2"/>
    <s v="Q2-2021"/>
    <x v="53"/>
    <x v="53"/>
    <s v="E56000010"/>
    <s v="South East London"/>
    <s v="cns_yes"/>
    <n v="62"/>
    <n v="0.74194000000000004"/>
  </r>
  <r>
    <s v="NAoPri"/>
    <n v="2021"/>
    <s v="Q3"/>
    <s v="Q3-2021"/>
    <x v="53"/>
    <x v="53"/>
    <s v="E56000010"/>
    <s v="South East London"/>
    <s v="cns_yes"/>
    <n v="51"/>
    <n v="0.84314"/>
  </r>
  <r>
    <s v="NAoPri"/>
    <n v="2021"/>
    <s v="Q4"/>
    <s v="Q4-2021"/>
    <x v="53"/>
    <x v="53"/>
    <s v="E56000010"/>
    <s v="South East London"/>
    <s v="cns_yes"/>
    <n v="45"/>
    <n v="0.86667000000000005"/>
  </r>
  <r>
    <s v="NAoPri"/>
    <n v="2022"/>
    <s v="Q1"/>
    <s v="Q1-2022"/>
    <x v="53"/>
    <x v="53"/>
    <s v="E56000010"/>
    <s v="South East London"/>
    <s v="cns_yes"/>
    <n v="46"/>
    <n v="0.78261000000000003"/>
  </r>
  <r>
    <s v="NAoPri"/>
    <n v="2022"/>
    <s v="Q2"/>
    <s v="Q2-2022"/>
    <x v="53"/>
    <x v="53"/>
    <s v="E56000010"/>
    <s v="South East London"/>
    <s v="cns_yes"/>
    <n v="57"/>
    <n v="0.66666999999999998"/>
  </r>
  <r>
    <s v="NAoPri"/>
    <n v="2022"/>
    <s v="Q3"/>
    <s v="Q3-2022"/>
    <x v="53"/>
    <x v="53"/>
    <s v="E56000010"/>
    <s v="South East London"/>
    <s v="cns_yes"/>
    <n v="42"/>
    <n v="0.71428999999999998"/>
  </r>
  <r>
    <s v="NAoPri"/>
    <n v="2022"/>
    <s v="Q4"/>
    <s v="Q4-2022"/>
    <x v="53"/>
    <x v="53"/>
    <s v="E56000010"/>
    <s v="South East London"/>
    <s v="cns_yes"/>
    <n v="34"/>
    <n v="0.79412000000000005"/>
  </r>
  <r>
    <s v="NAoPri"/>
    <n v="2023"/>
    <s v="Q1"/>
    <s v="Q1-2023"/>
    <x v="53"/>
    <x v="53"/>
    <s v="E56000010"/>
    <s v="South East London"/>
    <s v="cns_yes"/>
    <n v="47"/>
    <n v="0.80850999999999995"/>
  </r>
  <r>
    <s v="NAoPri"/>
    <n v="2018"/>
    <s v="Q1"/>
    <s v="Q1-2018"/>
    <x v="54"/>
    <x v="54"/>
    <s v="E56000005"/>
    <s v="Cheshire and Merseyside"/>
    <s v="cns_yes"/>
    <n v="186"/>
    <n v="0.80645"/>
  </r>
  <r>
    <s v="NAoPri"/>
    <n v="2018"/>
    <s v="Q2"/>
    <s v="Q2-2018"/>
    <x v="54"/>
    <x v="54"/>
    <s v="E56000005"/>
    <s v="Cheshire and Merseyside"/>
    <s v="cns_yes"/>
    <n v="170"/>
    <n v="0.73529"/>
  </r>
  <r>
    <s v="NAoPri"/>
    <n v="2018"/>
    <s v="Q3"/>
    <s v="Q3-2018"/>
    <x v="54"/>
    <x v="54"/>
    <s v="E56000005"/>
    <s v="Cheshire and Merseyside"/>
    <s v="cns_yes"/>
    <n v="194"/>
    <n v="0.80928"/>
  </r>
  <r>
    <s v="NAoPri"/>
    <n v="2018"/>
    <s v="Q4"/>
    <s v="Q4-2018"/>
    <x v="54"/>
    <x v="54"/>
    <s v="E56000005"/>
    <s v="Cheshire and Merseyside"/>
    <s v="cns_yes"/>
    <n v="195"/>
    <n v="0.81537999999999999"/>
  </r>
  <r>
    <s v="NAoPri"/>
    <n v="2019"/>
    <s v="Q1"/>
    <s v="Q1-2019"/>
    <x v="54"/>
    <x v="54"/>
    <s v="E56000005"/>
    <s v="Cheshire and Merseyside"/>
    <s v="cns_yes"/>
    <n v="193"/>
    <n v="0.84974000000000005"/>
  </r>
  <r>
    <s v="NAoPri"/>
    <n v="2019"/>
    <s v="Q2"/>
    <s v="Q2-2019"/>
    <x v="54"/>
    <x v="54"/>
    <s v="E56000005"/>
    <s v="Cheshire and Merseyside"/>
    <s v="cns_yes"/>
    <n v="193"/>
    <n v="0.88083"/>
  </r>
  <r>
    <s v="NAoPri"/>
    <n v="2019"/>
    <s v="Q3"/>
    <s v="Q3-2019"/>
    <x v="54"/>
    <x v="54"/>
    <s v="E56000005"/>
    <s v="Cheshire and Merseyside"/>
    <s v="cns_yes"/>
    <n v="206"/>
    <n v="0.80583000000000005"/>
  </r>
  <r>
    <s v="NAoPri"/>
    <n v="2019"/>
    <s v="Q4"/>
    <s v="Q4-2019"/>
    <x v="54"/>
    <x v="54"/>
    <s v="E56000005"/>
    <s v="Cheshire and Merseyside"/>
    <s v="cns_yes"/>
    <n v="187"/>
    <n v="0.78610000000000002"/>
  </r>
  <r>
    <s v="NAoPri"/>
    <n v="2020"/>
    <s v="Q1"/>
    <s v="Q1-2020"/>
    <x v="54"/>
    <x v="54"/>
    <s v="E56000005"/>
    <s v="Cheshire and Merseyside"/>
    <s v="cns_yes"/>
    <n v="208"/>
    <n v="0.73077000000000003"/>
  </r>
  <r>
    <s v="NAoPri"/>
    <n v="2020"/>
    <s v="Q2"/>
    <s v="Q2-2020"/>
    <x v="54"/>
    <x v="54"/>
    <s v="E56000005"/>
    <s v="Cheshire and Merseyside"/>
    <s v="cns_yes"/>
    <n v="95"/>
    <n v="0.63158000000000003"/>
  </r>
  <r>
    <s v="NAoPri"/>
    <n v="2020"/>
    <s v="Q3"/>
    <s v="Q3-2020"/>
    <x v="54"/>
    <x v="54"/>
    <s v="E56000005"/>
    <s v="Cheshire and Merseyside"/>
    <s v="cns_yes"/>
    <n v="145"/>
    <n v="0.54483000000000004"/>
  </r>
  <r>
    <s v="NAoPri"/>
    <n v="2020"/>
    <s v="Q4"/>
    <s v="Q4-2020"/>
    <x v="54"/>
    <x v="54"/>
    <s v="E56000005"/>
    <s v="Cheshire and Merseyside"/>
    <s v="cns_yes"/>
    <n v="170"/>
    <n v="0.74117999999999995"/>
  </r>
  <r>
    <s v="NAoPri"/>
    <n v="2021"/>
    <s v="Q1"/>
    <s v="Q1-2021"/>
    <x v="54"/>
    <x v="54"/>
    <s v="E56000005"/>
    <s v="Cheshire and Merseyside"/>
    <s v="cns_yes"/>
    <n v="183"/>
    <n v="0.59562999999999999"/>
  </r>
  <r>
    <s v="NAoPri"/>
    <n v="2021"/>
    <s v="Q2"/>
    <s v="Q2-2021"/>
    <x v="54"/>
    <x v="54"/>
    <s v="E56000005"/>
    <s v="Cheshire and Merseyside"/>
    <s v="cns_yes"/>
    <n v="206"/>
    <n v="0.73301000000000005"/>
  </r>
  <r>
    <s v="NAoPri"/>
    <n v="2021"/>
    <s v="Q3"/>
    <s v="Q3-2021"/>
    <x v="54"/>
    <x v="54"/>
    <s v="E56000005"/>
    <s v="Cheshire and Merseyside"/>
    <s v="cns_yes"/>
    <n v="220"/>
    <n v="0.72726999999999997"/>
  </r>
  <r>
    <s v="NAoPri"/>
    <n v="2021"/>
    <s v="Q4"/>
    <s v="Q4-2021"/>
    <x v="54"/>
    <x v="54"/>
    <s v="E56000005"/>
    <s v="Cheshire and Merseyside"/>
    <s v="cns_yes"/>
    <n v="199"/>
    <n v="0.83919999999999995"/>
  </r>
  <r>
    <s v="NAoPri"/>
    <n v="2022"/>
    <s v="Q1"/>
    <s v="Q1-2022"/>
    <x v="54"/>
    <x v="54"/>
    <s v="E56000005"/>
    <s v="Cheshire and Merseyside"/>
    <s v="cns_yes"/>
    <n v="179"/>
    <n v="0.92737000000000003"/>
  </r>
  <r>
    <s v="NAoPri"/>
    <n v="2022"/>
    <s v="Q2"/>
    <s v="Q2-2022"/>
    <x v="54"/>
    <x v="54"/>
    <s v="E56000005"/>
    <s v="Cheshire and Merseyside"/>
    <s v="cns_yes"/>
    <n v="192"/>
    <n v="0.86978999999999995"/>
  </r>
  <r>
    <s v="NAoPri"/>
    <n v="2022"/>
    <s v="Q3"/>
    <s v="Q3-2022"/>
    <x v="54"/>
    <x v="54"/>
    <s v="E56000005"/>
    <s v="Cheshire and Merseyside"/>
    <s v="cns_yes"/>
    <n v="170"/>
    <n v="0.85294000000000003"/>
  </r>
  <r>
    <s v="NAoPri"/>
    <n v="2022"/>
    <s v="Q4"/>
    <s v="Q4-2022"/>
    <x v="54"/>
    <x v="54"/>
    <s v="E56000005"/>
    <s v="Cheshire and Merseyside"/>
    <s v="cns_yes"/>
    <n v="185"/>
    <n v="0.74053999999999998"/>
  </r>
  <r>
    <s v="NAoPri"/>
    <n v="2023"/>
    <s v="Q1"/>
    <s v="Q1-2023"/>
    <x v="54"/>
    <x v="54"/>
    <s v="E56000005"/>
    <s v="Cheshire and Merseyside"/>
    <s v="cns_yes"/>
    <n v="202"/>
    <n v="0.67327000000000004"/>
  </r>
  <r>
    <s v="NAoPri"/>
    <n v="2018"/>
    <s v="Q1"/>
    <s v="Q1-2018"/>
    <x v="55"/>
    <x v="55"/>
    <s v="E56000021"/>
    <s v="West London"/>
    <s v="cns_yes"/>
    <n v="74"/>
    <n v="0.86485999999999996"/>
  </r>
  <r>
    <s v="NAoPri"/>
    <n v="2018"/>
    <s v="Q2"/>
    <s v="Q2-2018"/>
    <x v="55"/>
    <x v="55"/>
    <s v="E56000021"/>
    <s v="West London"/>
    <s v="cns_yes"/>
    <n v="84"/>
    <n v="0.71428999999999998"/>
  </r>
  <r>
    <s v="NAoPri"/>
    <n v="2018"/>
    <s v="Q3"/>
    <s v="Q3-2018"/>
    <x v="55"/>
    <x v="55"/>
    <s v="E56000021"/>
    <s v="West London"/>
    <s v="cns_yes"/>
    <n v="72"/>
    <n v="0.73611000000000004"/>
  </r>
  <r>
    <s v="NAoPri"/>
    <n v="2018"/>
    <s v="Q4"/>
    <s v="Q4-2018"/>
    <x v="55"/>
    <x v="55"/>
    <s v="E56000021"/>
    <s v="West London"/>
    <s v="cns_yes"/>
    <n v="81"/>
    <n v="0.61728000000000005"/>
  </r>
  <r>
    <s v="NAoPri"/>
    <n v="2019"/>
    <s v="Q1"/>
    <s v="Q1-2019"/>
    <x v="55"/>
    <x v="55"/>
    <s v="E56000021"/>
    <s v="West London"/>
    <s v="cns_yes"/>
    <n v="85"/>
    <n v="0.76471"/>
  </r>
  <r>
    <s v="NAoPri"/>
    <n v="2019"/>
    <s v="Q2"/>
    <s v="Q2-2019"/>
    <x v="55"/>
    <x v="55"/>
    <s v="E56000021"/>
    <s v="West London"/>
    <s v="cns_yes"/>
    <n v="55"/>
    <n v="0.81818000000000002"/>
  </r>
  <r>
    <s v="NAoPri"/>
    <n v="2019"/>
    <s v="Q3"/>
    <s v="Q3-2019"/>
    <x v="55"/>
    <x v="55"/>
    <s v="E56000021"/>
    <s v="West London"/>
    <s v="cns_yes"/>
    <n v="76"/>
    <n v="0.64473999999999998"/>
  </r>
  <r>
    <s v="NAoPri"/>
    <n v="2019"/>
    <s v="Q4"/>
    <s v="Q4-2019"/>
    <x v="55"/>
    <x v="55"/>
    <s v="E56000021"/>
    <s v="West London"/>
    <s v="cns_yes"/>
    <n v="71"/>
    <n v="0.78873000000000004"/>
  </r>
  <r>
    <s v="NAoPri"/>
    <n v="2020"/>
    <s v="Q1"/>
    <s v="Q1-2020"/>
    <x v="55"/>
    <x v="55"/>
    <s v="E56000021"/>
    <s v="West London"/>
    <s v="cns_yes"/>
    <n v="78"/>
    <n v="0.79486999999999997"/>
  </r>
  <r>
    <s v="NAoPri"/>
    <n v="2020"/>
    <s v="Q2"/>
    <s v="Q2-2020"/>
    <x v="55"/>
    <x v="55"/>
    <s v="E56000021"/>
    <s v="West London"/>
    <s v="cns_yes"/>
    <n v="41"/>
    <n v="0.80488000000000004"/>
  </r>
  <r>
    <s v="NAoPri"/>
    <n v="2020"/>
    <s v="Q3"/>
    <s v="Q3-2020"/>
    <x v="55"/>
    <x v="55"/>
    <s v="E56000021"/>
    <s v="West London"/>
    <s v="cns_yes"/>
    <n v="79"/>
    <n v="0.58228000000000002"/>
  </r>
  <r>
    <s v="NAoPri"/>
    <n v="2020"/>
    <s v="Q4"/>
    <s v="Q4-2020"/>
    <x v="55"/>
    <x v="55"/>
    <s v="E56000021"/>
    <s v="West London"/>
    <s v="cns_yes"/>
    <n v="73"/>
    <n v="0.52054999999999996"/>
  </r>
  <r>
    <s v="NAoPri"/>
    <n v="2021"/>
    <s v="Q1"/>
    <s v="Q1-2021"/>
    <x v="55"/>
    <x v="55"/>
    <s v="E56000021"/>
    <s v="West London"/>
    <s v="cns_yes"/>
    <n v="62"/>
    <n v="0.48387000000000002"/>
  </r>
  <r>
    <s v="NAoPri"/>
    <n v="2021"/>
    <s v="Q2"/>
    <s v="Q2-2021"/>
    <x v="55"/>
    <x v="55"/>
    <s v="E56000021"/>
    <s v="West London"/>
    <s v="cns_yes"/>
    <n v="84"/>
    <n v="0.57142999999999999"/>
  </r>
  <r>
    <s v="NAoPri"/>
    <n v="2021"/>
    <s v="Q3"/>
    <s v="Q3-2021"/>
    <x v="55"/>
    <x v="55"/>
    <s v="E56000021"/>
    <s v="West London"/>
    <s v="cns_yes"/>
    <n v="70"/>
    <n v="0.82857000000000003"/>
  </r>
  <r>
    <s v="NAoPri"/>
    <n v="2021"/>
    <s v="Q4"/>
    <s v="Q4-2021"/>
    <x v="55"/>
    <x v="55"/>
    <s v="E56000021"/>
    <s v="West London"/>
    <s v="cns_yes"/>
    <n v="95"/>
    <n v="0.66315999999999997"/>
  </r>
  <r>
    <s v="NAoPri"/>
    <n v="2022"/>
    <s v="Q1"/>
    <s v="Q1-2022"/>
    <x v="55"/>
    <x v="55"/>
    <s v="E56000021"/>
    <s v="West London"/>
    <s v="cns_yes"/>
    <n v="65"/>
    <n v="0.38462000000000002"/>
  </r>
  <r>
    <s v="NAoPri"/>
    <n v="2022"/>
    <s v="Q2"/>
    <s v="Q2-2022"/>
    <x v="55"/>
    <x v="55"/>
    <s v="E56000021"/>
    <s v="West London"/>
    <s v="cns_yes"/>
    <n v="73"/>
    <n v="0.63014000000000003"/>
  </r>
  <r>
    <s v="NAoPri"/>
    <n v="2022"/>
    <s v="Q3"/>
    <s v="Q3-2022"/>
    <x v="55"/>
    <x v="55"/>
    <s v="E56000021"/>
    <s v="West London"/>
    <s v="cns_yes"/>
    <n v="79"/>
    <n v="0.62024999999999997"/>
  </r>
  <r>
    <s v="NAoPri"/>
    <n v="2022"/>
    <s v="Q4"/>
    <s v="Q4-2022"/>
    <x v="55"/>
    <x v="55"/>
    <s v="E56000021"/>
    <s v="West London"/>
    <s v="cns_yes"/>
    <n v="60"/>
    <n v="0.73333000000000004"/>
  </r>
  <r>
    <s v="NAoPri"/>
    <n v="2023"/>
    <s v="Q1"/>
    <s v="Q1-2023"/>
    <x v="55"/>
    <x v="55"/>
    <s v="E56000021"/>
    <s v="West London"/>
    <s v="cns_yes"/>
    <n v="70"/>
    <n v="0.81428999999999996"/>
  </r>
  <r>
    <s v="NAoPri"/>
    <n v="2018"/>
    <s v="Q1"/>
    <s v="Q1-2018"/>
    <x v="56"/>
    <x v="56"/>
    <s v="E56000011"/>
    <s v="Kent and Medway"/>
    <s v="cns_yes"/>
    <n v="115"/>
    <n v="0.78261000000000003"/>
  </r>
  <r>
    <s v="NAoPri"/>
    <n v="2018"/>
    <s v="Q2"/>
    <s v="Q2-2018"/>
    <x v="56"/>
    <x v="56"/>
    <s v="E56000011"/>
    <s v="Kent and Medway"/>
    <s v="cns_yes"/>
    <n v="116"/>
    <n v="0.45689999999999997"/>
  </r>
  <r>
    <s v="NAoPri"/>
    <n v="2018"/>
    <s v="Q3"/>
    <s v="Q3-2018"/>
    <x v="56"/>
    <x v="56"/>
    <s v="E56000011"/>
    <s v="Kent and Medway"/>
    <s v="cns_yes"/>
    <n v="115"/>
    <n v="0.30435000000000001"/>
  </r>
  <r>
    <s v="NAoPri"/>
    <n v="2018"/>
    <s v="Q4"/>
    <s v="Q4-2018"/>
    <x v="56"/>
    <x v="56"/>
    <s v="E56000011"/>
    <s v="Kent and Medway"/>
    <s v="cns_yes"/>
    <n v="137"/>
    <n v="0.60584000000000005"/>
  </r>
  <r>
    <s v="NAoPri"/>
    <n v="2019"/>
    <s v="Q1"/>
    <s v="Q1-2019"/>
    <x v="56"/>
    <x v="56"/>
    <s v="E56000011"/>
    <s v="Kent and Medway"/>
    <s v="cns_yes"/>
    <n v="108"/>
    <n v="0.87036999999999998"/>
  </r>
  <r>
    <s v="NAoPri"/>
    <n v="2019"/>
    <s v="Q2"/>
    <s v="Q2-2019"/>
    <x v="56"/>
    <x v="56"/>
    <s v="E56000011"/>
    <s v="Kent and Medway"/>
    <s v="cns_yes"/>
    <n v="123"/>
    <n v="0.62602000000000002"/>
  </r>
  <r>
    <s v="NAoPri"/>
    <n v="2019"/>
    <s v="Q3"/>
    <s v="Q3-2019"/>
    <x v="56"/>
    <x v="56"/>
    <s v="E56000011"/>
    <s v="Kent and Medway"/>
    <s v="cns_yes"/>
    <n v="132"/>
    <n v="0.75"/>
  </r>
  <r>
    <s v="NAoPri"/>
    <n v="2019"/>
    <s v="Q4"/>
    <s v="Q4-2019"/>
    <x v="56"/>
    <x v="56"/>
    <s v="E56000011"/>
    <s v="Kent and Medway"/>
    <s v="cns_yes"/>
    <n v="128"/>
    <n v="0.84375"/>
  </r>
  <r>
    <s v="NAoPri"/>
    <n v="2020"/>
    <s v="Q1"/>
    <s v="Q1-2020"/>
    <x v="56"/>
    <x v="56"/>
    <s v="E56000011"/>
    <s v="Kent and Medway"/>
    <s v="cns_yes"/>
    <n v="118"/>
    <n v="0.86441000000000001"/>
  </r>
  <r>
    <s v="NAoPri"/>
    <n v="2020"/>
    <s v="Q2"/>
    <s v="Q2-2020"/>
    <x v="56"/>
    <x v="56"/>
    <s v="E56000011"/>
    <s v="Kent and Medway"/>
    <s v="cns_yes"/>
    <n v="86"/>
    <n v="0.83721000000000001"/>
  </r>
  <r>
    <s v="NAoPri"/>
    <n v="2020"/>
    <s v="Q3"/>
    <s v="Q3-2020"/>
    <x v="56"/>
    <x v="56"/>
    <s v="E56000011"/>
    <s v="Kent and Medway"/>
    <s v="cns_yes"/>
    <n v="94"/>
    <n v="0.81915000000000004"/>
  </r>
  <r>
    <s v="NAoPri"/>
    <n v="2020"/>
    <s v="Q4"/>
    <s v="Q4-2020"/>
    <x v="56"/>
    <x v="56"/>
    <s v="E56000011"/>
    <s v="Kent and Medway"/>
    <s v="cns_yes"/>
    <n v="109"/>
    <n v="0.71560000000000001"/>
  </r>
  <r>
    <s v="NAoPri"/>
    <n v="2021"/>
    <s v="Q1"/>
    <s v="Q1-2021"/>
    <x v="56"/>
    <x v="56"/>
    <s v="E56000011"/>
    <s v="Kent and Medway"/>
    <s v="cns_yes"/>
    <n v="127"/>
    <n v="0.75590999999999997"/>
  </r>
  <r>
    <s v="NAoPri"/>
    <n v="2021"/>
    <s v="Q2"/>
    <s v="Q2-2021"/>
    <x v="56"/>
    <x v="56"/>
    <s v="E56000011"/>
    <s v="Kent and Medway"/>
    <s v="cns_yes"/>
    <n v="125"/>
    <n v="0.70399999999999996"/>
  </r>
  <r>
    <s v="NAoPri"/>
    <n v="2021"/>
    <s v="Q3"/>
    <s v="Q3-2021"/>
    <x v="56"/>
    <x v="56"/>
    <s v="E56000011"/>
    <s v="Kent and Medway"/>
    <s v="cns_yes"/>
    <n v="139"/>
    <n v="0.57554000000000005"/>
  </r>
  <r>
    <s v="NAoPri"/>
    <n v="2021"/>
    <s v="Q4"/>
    <s v="Q4-2021"/>
    <x v="56"/>
    <x v="56"/>
    <s v="E56000011"/>
    <s v="Kent and Medway"/>
    <s v="cns_yes"/>
    <n v="151"/>
    <n v="0.57616000000000001"/>
  </r>
  <r>
    <s v="NAoPri"/>
    <n v="2022"/>
    <s v="Q1"/>
    <s v="Q1-2022"/>
    <x v="56"/>
    <x v="56"/>
    <s v="E56000011"/>
    <s v="Kent and Medway"/>
    <s v="cns_yes"/>
    <n v="134"/>
    <n v="0.73133999999999999"/>
  </r>
  <r>
    <s v="NAoPri"/>
    <n v="2022"/>
    <s v="Q2"/>
    <s v="Q2-2022"/>
    <x v="56"/>
    <x v="56"/>
    <s v="E56000011"/>
    <s v="Kent and Medway"/>
    <s v="cns_yes"/>
    <n v="137"/>
    <n v="0.66422999999999999"/>
  </r>
  <r>
    <s v="NAoPri"/>
    <n v="2022"/>
    <s v="Q3"/>
    <s v="Q3-2022"/>
    <x v="56"/>
    <x v="56"/>
    <s v="E56000011"/>
    <s v="Kent and Medway"/>
    <s v="cns_yes"/>
    <n v="162"/>
    <n v="0.70987999999999996"/>
  </r>
  <r>
    <s v="NAoPri"/>
    <n v="2022"/>
    <s v="Q4"/>
    <s v="Q4-2022"/>
    <x v="56"/>
    <x v="56"/>
    <s v="E56000011"/>
    <s v="Kent and Medway"/>
    <s v="cns_yes"/>
    <n v="120"/>
    <n v="0.63332999999999995"/>
  </r>
  <r>
    <s v="NAoPri"/>
    <n v="2023"/>
    <s v="Q1"/>
    <s v="Q1-2023"/>
    <x v="56"/>
    <x v="56"/>
    <s v="E56000011"/>
    <s v="Kent and Medway"/>
    <s v="cns_yes"/>
    <n v="151"/>
    <n v="0.67549999999999999"/>
  </r>
  <r>
    <s v="NAoPri"/>
    <n v="2018"/>
    <s v="Q1"/>
    <s v="Q1-2018"/>
    <x v="57"/>
    <x v="57"/>
    <s v="E56000032"/>
    <s v="Greater Manchester"/>
    <s v="cns_yes"/>
    <n v="117"/>
    <n v="0.47009000000000001"/>
  </r>
  <r>
    <s v="NAoPri"/>
    <n v="2018"/>
    <s v="Q2"/>
    <s v="Q2-2018"/>
    <x v="57"/>
    <x v="57"/>
    <s v="E56000032"/>
    <s v="Greater Manchester"/>
    <s v="cns_yes"/>
    <n v="206"/>
    <n v="0.36408000000000001"/>
  </r>
  <r>
    <s v="NAoPri"/>
    <n v="2018"/>
    <s v="Q3"/>
    <s v="Q3-2018"/>
    <x v="57"/>
    <x v="57"/>
    <s v="E56000032"/>
    <s v="Greater Manchester"/>
    <s v="cns_yes"/>
    <n v="215"/>
    <n v="0.47907"/>
  </r>
  <r>
    <s v="NAoPri"/>
    <n v="2018"/>
    <s v="Q4"/>
    <s v="Q4-2018"/>
    <x v="57"/>
    <x v="57"/>
    <s v="E56000032"/>
    <s v="Greater Manchester"/>
    <s v="cns_yes"/>
    <n v="175"/>
    <n v="0.44"/>
  </r>
  <r>
    <s v="NAoPri"/>
    <n v="2019"/>
    <s v="Q1"/>
    <s v="Q1-2019"/>
    <x v="57"/>
    <x v="57"/>
    <s v="E56000032"/>
    <s v="Greater Manchester"/>
    <s v="cns_yes"/>
    <n v="187"/>
    <n v="0.45989000000000002"/>
  </r>
  <r>
    <s v="NAoPri"/>
    <n v="2019"/>
    <s v="Q2"/>
    <s v="Q2-2019"/>
    <x v="57"/>
    <x v="57"/>
    <s v="E56000032"/>
    <s v="Greater Manchester"/>
    <s v="cns_yes"/>
    <n v="162"/>
    <n v="0.47531000000000001"/>
  </r>
  <r>
    <s v="NAoPri"/>
    <n v="2019"/>
    <s v="Q3"/>
    <s v="Q3-2019"/>
    <x v="57"/>
    <x v="57"/>
    <s v="E56000032"/>
    <s v="Greater Manchester"/>
    <s v="cns_yes"/>
    <n v="219"/>
    <n v="0.39726"/>
  </r>
  <r>
    <s v="NAoPri"/>
    <n v="2019"/>
    <s v="Q4"/>
    <s v="Q4-2019"/>
    <x v="57"/>
    <x v="57"/>
    <s v="E56000032"/>
    <s v="Greater Manchester"/>
    <s v="cns_yes"/>
    <n v="226"/>
    <n v="0.37168000000000001"/>
  </r>
  <r>
    <s v="NAoPri"/>
    <n v="2020"/>
    <s v="Q1"/>
    <s v="Q1-2020"/>
    <x v="57"/>
    <x v="57"/>
    <s v="E56000032"/>
    <s v="Greater Manchester"/>
    <s v="cns_yes"/>
    <n v="241"/>
    <n v="0.32364999999999999"/>
  </r>
  <r>
    <s v="NAoPri"/>
    <n v="2020"/>
    <s v="Q2"/>
    <s v="Q2-2020"/>
    <x v="57"/>
    <x v="57"/>
    <s v="E56000032"/>
    <s v="Greater Manchester"/>
    <s v="cns_yes"/>
    <n v="78"/>
    <n v="0.34615000000000001"/>
  </r>
  <r>
    <s v="NAoPri"/>
    <n v="2020"/>
    <s v="Q3"/>
    <s v="Q3-2020"/>
    <x v="57"/>
    <x v="57"/>
    <s v="E56000032"/>
    <s v="Greater Manchester"/>
    <s v="cns_yes"/>
    <n v="116"/>
    <n v="0.34483000000000003"/>
  </r>
  <r>
    <s v="NAoPri"/>
    <n v="2020"/>
    <s v="Q4"/>
    <s v="Q4-2020"/>
    <x v="57"/>
    <x v="57"/>
    <s v="E56000032"/>
    <s v="Greater Manchester"/>
    <s v="cns_yes"/>
    <n v="179"/>
    <n v="0.32961000000000001"/>
  </r>
  <r>
    <s v="NAoPri"/>
    <n v="2021"/>
    <s v="Q1"/>
    <s v="Q1-2021"/>
    <x v="57"/>
    <x v="57"/>
    <s v="E56000032"/>
    <s v="Greater Manchester"/>
    <s v="cns_yes"/>
    <n v="165"/>
    <n v="0.29091"/>
  </r>
  <r>
    <s v="NAoPri"/>
    <n v="2021"/>
    <s v="Q2"/>
    <s v="Q2-2021"/>
    <x v="57"/>
    <x v="57"/>
    <s v="E56000032"/>
    <s v="Greater Manchester"/>
    <s v="cns_yes"/>
    <n v="178"/>
    <n v="0.22472"/>
  </r>
  <r>
    <s v="NAoPri"/>
    <n v="2021"/>
    <s v="Q3"/>
    <s v="Q3-2021"/>
    <x v="57"/>
    <x v="57"/>
    <s v="E56000032"/>
    <s v="Greater Manchester"/>
    <s v="cns_yes"/>
    <n v="182"/>
    <n v="0.15384999999999999"/>
  </r>
  <r>
    <s v="NAoPri"/>
    <n v="2021"/>
    <s v="Q4"/>
    <s v="Q4-2021"/>
    <x v="57"/>
    <x v="57"/>
    <s v="E56000032"/>
    <s v="Greater Manchester"/>
    <s v="cns_yes"/>
    <n v="164"/>
    <n v="1.2200000000000001E-2"/>
  </r>
  <r>
    <s v="NAoPri"/>
    <n v="2022"/>
    <s v="Q1"/>
    <s v="Q1-2022"/>
    <x v="57"/>
    <x v="57"/>
    <s v="E56000032"/>
    <s v="Greater Manchester"/>
    <s v="cns_yes"/>
    <n v="113"/>
    <n v="0"/>
  </r>
  <r>
    <s v="NAoPri"/>
    <n v="2022"/>
    <s v="Q2"/>
    <s v="Q2-2022"/>
    <x v="57"/>
    <x v="57"/>
    <s v="E56000032"/>
    <s v="Greater Manchester"/>
    <s v="cns_yes"/>
    <n v="121"/>
    <n v="0"/>
  </r>
  <r>
    <s v="NAoPri"/>
    <n v="2022"/>
    <s v="Q3"/>
    <s v="Q3-2022"/>
    <x v="57"/>
    <x v="57"/>
    <s v="E56000032"/>
    <s v="Greater Manchester"/>
    <s v="cns_yes"/>
    <n v="110"/>
    <n v="2.7269999999999999E-2"/>
  </r>
  <r>
    <s v="NAoPri"/>
    <n v="2022"/>
    <s v="Q4"/>
    <s v="Q4-2022"/>
    <x v="57"/>
    <x v="57"/>
    <s v="E56000032"/>
    <s v="Greater Manchester"/>
    <s v="cns_yes"/>
    <n v="79"/>
    <n v="0"/>
  </r>
  <r>
    <s v="NAoPri"/>
    <n v="2023"/>
    <s v="Q1"/>
    <s v="Q1-2023"/>
    <x v="57"/>
    <x v="57"/>
    <s v="E56000032"/>
    <s v="Greater Manchester"/>
    <s v="cns_yes"/>
    <n v="100"/>
    <n v="0.01"/>
  </r>
  <r>
    <s v="NAoPri"/>
    <n v="2018"/>
    <s v="Q1"/>
    <s v="Q1-2018"/>
    <x v="58"/>
    <x v="58"/>
    <s v="E56000011"/>
    <s v="Kent and Medway"/>
    <s v="cns_yes"/>
    <n v="93"/>
    <n v="0.87097000000000002"/>
  </r>
  <r>
    <s v="NAoPri"/>
    <n v="2018"/>
    <s v="Q2"/>
    <s v="Q2-2018"/>
    <x v="58"/>
    <x v="58"/>
    <s v="E56000011"/>
    <s v="Kent and Medway"/>
    <s v="cns_yes"/>
    <n v="76"/>
    <n v="0.78947000000000001"/>
  </r>
  <r>
    <s v="NAoPri"/>
    <n v="2018"/>
    <s v="Q3"/>
    <s v="Q3-2018"/>
    <x v="58"/>
    <x v="58"/>
    <s v="E56000011"/>
    <s v="Kent and Medway"/>
    <s v="cns_yes"/>
    <n v="119"/>
    <n v="0.81513000000000002"/>
  </r>
  <r>
    <s v="NAoPri"/>
    <n v="2018"/>
    <s v="Q4"/>
    <s v="Q4-2018"/>
    <x v="58"/>
    <x v="58"/>
    <s v="E56000011"/>
    <s v="Kent and Medway"/>
    <s v="cns_yes"/>
    <n v="107"/>
    <n v="0.84111999999999998"/>
  </r>
  <r>
    <s v="NAoPri"/>
    <n v="2019"/>
    <s v="Q1"/>
    <s v="Q1-2019"/>
    <x v="58"/>
    <x v="58"/>
    <s v="E56000011"/>
    <s v="Kent and Medway"/>
    <s v="cns_yes"/>
    <n v="77"/>
    <n v="0.72726999999999997"/>
  </r>
  <r>
    <s v="NAoPri"/>
    <n v="2019"/>
    <s v="Q2"/>
    <s v="Q2-2019"/>
    <x v="58"/>
    <x v="58"/>
    <s v="E56000011"/>
    <s v="Kent and Medway"/>
    <s v="cns_yes"/>
    <n v="82"/>
    <n v="0.80488000000000004"/>
  </r>
  <r>
    <s v="NAoPri"/>
    <n v="2019"/>
    <s v="Q3"/>
    <s v="Q3-2019"/>
    <x v="58"/>
    <x v="58"/>
    <s v="E56000011"/>
    <s v="Kent and Medway"/>
    <s v="cns_yes"/>
    <n v="76"/>
    <n v="0.81579000000000002"/>
  </r>
  <r>
    <s v="NAoPri"/>
    <n v="2019"/>
    <s v="Q4"/>
    <s v="Q4-2019"/>
    <x v="58"/>
    <x v="58"/>
    <s v="E56000011"/>
    <s v="Kent and Medway"/>
    <s v="cns_yes"/>
    <n v="92"/>
    <n v="0.82608999999999999"/>
  </r>
  <r>
    <s v="NAoPri"/>
    <n v="2020"/>
    <s v="Q1"/>
    <s v="Q1-2020"/>
    <x v="58"/>
    <x v="58"/>
    <s v="E56000011"/>
    <s v="Kent and Medway"/>
    <s v="cns_yes"/>
    <n v="68"/>
    <n v="0.60294000000000003"/>
  </r>
  <r>
    <s v="NAoPri"/>
    <n v="2020"/>
    <s v="Q2"/>
    <s v="Q2-2020"/>
    <x v="58"/>
    <x v="58"/>
    <s v="E56000011"/>
    <s v="Kent and Medway"/>
    <s v="cns_yes"/>
    <n v="48"/>
    <n v="0.33333000000000002"/>
  </r>
  <r>
    <s v="NAoPri"/>
    <n v="2020"/>
    <s v="Q3"/>
    <s v="Q3-2020"/>
    <x v="58"/>
    <x v="58"/>
    <s v="E56000011"/>
    <s v="Kent and Medway"/>
    <s v="cns_yes"/>
    <n v="67"/>
    <n v="0.43284"/>
  </r>
  <r>
    <s v="NAoPri"/>
    <n v="2020"/>
    <s v="Q4"/>
    <s v="Q4-2020"/>
    <x v="58"/>
    <x v="58"/>
    <s v="E56000011"/>
    <s v="Kent and Medway"/>
    <s v="cns_yes"/>
    <n v="64"/>
    <n v="0.35937999999999998"/>
  </r>
  <r>
    <s v="NAoPri"/>
    <n v="2021"/>
    <s v="Q1"/>
    <s v="Q1-2021"/>
    <x v="58"/>
    <x v="58"/>
    <s v="E56000011"/>
    <s v="Kent and Medway"/>
    <s v="cns_yes"/>
    <n v="78"/>
    <n v="0.55127999999999999"/>
  </r>
  <r>
    <s v="NAoPri"/>
    <n v="2021"/>
    <s v="Q2"/>
    <s v="Q2-2021"/>
    <x v="58"/>
    <x v="58"/>
    <s v="E56000011"/>
    <s v="Kent and Medway"/>
    <s v="cns_yes"/>
    <n v="102"/>
    <n v="0.66666999999999998"/>
  </r>
  <r>
    <s v="NAoPri"/>
    <n v="2021"/>
    <s v="Q3"/>
    <s v="Q3-2021"/>
    <x v="58"/>
    <x v="58"/>
    <s v="E56000011"/>
    <s v="Kent and Medway"/>
    <s v="cns_yes"/>
    <n v="112"/>
    <n v="0.66964000000000001"/>
  </r>
  <r>
    <s v="NAoPri"/>
    <n v="2021"/>
    <s v="Q4"/>
    <s v="Q4-2021"/>
    <x v="58"/>
    <x v="58"/>
    <s v="E56000011"/>
    <s v="Kent and Medway"/>
    <s v="cns_yes"/>
    <n v="109"/>
    <n v="0.45872000000000002"/>
  </r>
  <r>
    <s v="NAoPri"/>
    <n v="2022"/>
    <s v="Q1"/>
    <s v="Q1-2022"/>
    <x v="58"/>
    <x v="58"/>
    <s v="E56000011"/>
    <s v="Kent and Medway"/>
    <s v="cns_yes"/>
    <n v="96"/>
    <n v="0.70833000000000002"/>
  </r>
  <r>
    <s v="NAoPri"/>
    <n v="2022"/>
    <s v="Q2"/>
    <s v="Q2-2022"/>
    <x v="58"/>
    <x v="58"/>
    <s v="E56000011"/>
    <s v="Kent and Medway"/>
    <s v="cns_yes"/>
    <n v="86"/>
    <n v="0.65115999999999996"/>
  </r>
  <r>
    <s v="NAoPri"/>
    <n v="2022"/>
    <s v="Q3"/>
    <s v="Q3-2022"/>
    <x v="58"/>
    <x v="58"/>
    <s v="E56000011"/>
    <s v="Kent and Medway"/>
    <s v="cns_yes"/>
    <n v="93"/>
    <n v="0.76344000000000001"/>
  </r>
  <r>
    <s v="NAoPri"/>
    <n v="2022"/>
    <s v="Q4"/>
    <s v="Q4-2022"/>
    <x v="58"/>
    <x v="58"/>
    <s v="E56000011"/>
    <s v="Kent and Medway"/>
    <s v="cns_yes"/>
    <n v="86"/>
    <n v="0.80232999999999999"/>
  </r>
  <r>
    <s v="NAoPri"/>
    <n v="2023"/>
    <s v="Q1"/>
    <s v="Q1-2023"/>
    <x v="58"/>
    <x v="58"/>
    <s v="E56000011"/>
    <s v="Kent and Medway"/>
    <s v="cns_yes"/>
    <n v="73"/>
    <n v="0.73973"/>
  </r>
  <r>
    <s v="NAoPri"/>
    <n v="2018"/>
    <s v="Q1"/>
    <s v="Q1-2018"/>
    <x v="59"/>
    <x v="59"/>
    <s v="E56000005"/>
    <s v="Cheshire and Merseyside"/>
    <s v="cns_yes"/>
    <n v="64"/>
    <n v="0.8125"/>
  </r>
  <r>
    <s v="NAoPri"/>
    <n v="2018"/>
    <s v="Q2"/>
    <s v="Q2-2018"/>
    <x v="59"/>
    <x v="59"/>
    <s v="E56000005"/>
    <s v="Cheshire and Merseyside"/>
    <s v="cns_yes"/>
    <n v="78"/>
    <n v="0.89744000000000002"/>
  </r>
  <r>
    <s v="NAoPri"/>
    <n v="2018"/>
    <s v="Q3"/>
    <s v="Q3-2018"/>
    <x v="59"/>
    <x v="59"/>
    <s v="E56000005"/>
    <s v="Cheshire and Merseyside"/>
    <s v="cns_yes"/>
    <n v="80"/>
    <n v="0.875"/>
  </r>
  <r>
    <s v="NAoPri"/>
    <n v="2018"/>
    <s v="Q4"/>
    <s v="Q4-2018"/>
    <x v="59"/>
    <x v="59"/>
    <s v="E56000005"/>
    <s v="Cheshire and Merseyside"/>
    <s v="cns_yes"/>
    <n v="73"/>
    <n v="0.84931999999999996"/>
  </r>
  <r>
    <s v="NAoPri"/>
    <n v="2019"/>
    <s v="Q1"/>
    <s v="Q1-2019"/>
    <x v="59"/>
    <x v="59"/>
    <s v="E56000005"/>
    <s v="Cheshire and Merseyside"/>
    <s v="cns_yes"/>
    <n v="75"/>
    <n v="0.86667000000000005"/>
  </r>
  <r>
    <s v="NAoPri"/>
    <n v="2019"/>
    <s v="Q2"/>
    <s v="Q2-2019"/>
    <x v="59"/>
    <x v="59"/>
    <s v="E56000005"/>
    <s v="Cheshire and Merseyside"/>
    <s v="cns_yes"/>
    <n v="55"/>
    <n v="0.81818000000000002"/>
  </r>
  <r>
    <s v="NAoPri"/>
    <n v="2019"/>
    <s v="Q3"/>
    <s v="Q3-2019"/>
    <x v="59"/>
    <x v="59"/>
    <s v="E56000005"/>
    <s v="Cheshire and Merseyside"/>
    <s v="cns_yes"/>
    <n v="62"/>
    <n v="0.82257999999999998"/>
  </r>
  <r>
    <s v="NAoPri"/>
    <n v="2019"/>
    <s v="Q4"/>
    <s v="Q4-2019"/>
    <x v="59"/>
    <x v="59"/>
    <s v="E56000005"/>
    <s v="Cheshire and Merseyside"/>
    <s v="cns_yes"/>
    <n v="50"/>
    <n v="0.86"/>
  </r>
  <r>
    <s v="NAoPri"/>
    <n v="2020"/>
    <s v="Q1"/>
    <s v="Q1-2020"/>
    <x v="59"/>
    <x v="59"/>
    <s v="E56000005"/>
    <s v="Cheshire and Merseyside"/>
    <s v="cns_yes"/>
    <n v="46"/>
    <n v="0.80435000000000001"/>
  </r>
  <r>
    <s v="NAoPri"/>
    <n v="2020"/>
    <s v="Q2"/>
    <s v="Q2-2020"/>
    <x v="59"/>
    <x v="59"/>
    <s v="E56000005"/>
    <s v="Cheshire and Merseyside"/>
    <s v="cns_yes"/>
    <n v="29"/>
    <n v="0.75861999999999996"/>
  </r>
  <r>
    <s v="NAoPri"/>
    <n v="2020"/>
    <s v="Q3"/>
    <s v="Q3-2020"/>
    <x v="59"/>
    <x v="59"/>
    <s v="E56000005"/>
    <s v="Cheshire and Merseyside"/>
    <s v="cns_yes"/>
    <n v="43"/>
    <n v="0.81394999999999995"/>
  </r>
  <r>
    <s v="NAoPri"/>
    <n v="2020"/>
    <s v="Q4"/>
    <s v="Q4-2020"/>
    <x v="59"/>
    <x v="59"/>
    <s v="E56000005"/>
    <s v="Cheshire and Merseyside"/>
    <s v="cns_yes"/>
    <n v="57"/>
    <n v="0.89473999999999998"/>
  </r>
  <r>
    <s v="NAoPri"/>
    <n v="2021"/>
    <s v="Q1"/>
    <s v="Q1-2021"/>
    <x v="59"/>
    <x v="59"/>
    <s v="E56000005"/>
    <s v="Cheshire and Merseyside"/>
    <s v="cns_yes"/>
    <n v="67"/>
    <n v="0.88060000000000005"/>
  </r>
  <r>
    <s v="NAoPri"/>
    <n v="2021"/>
    <s v="Q2"/>
    <s v="Q2-2021"/>
    <x v="59"/>
    <x v="59"/>
    <s v="E56000005"/>
    <s v="Cheshire and Merseyside"/>
    <s v="cns_yes"/>
    <n v="58"/>
    <n v="0.82759000000000005"/>
  </r>
  <r>
    <s v="NAoPri"/>
    <n v="2021"/>
    <s v="Q3"/>
    <s v="Q3-2021"/>
    <x v="59"/>
    <x v="59"/>
    <s v="E56000005"/>
    <s v="Cheshire and Merseyside"/>
    <s v="cns_yes"/>
    <n v="52"/>
    <n v="0.82691999999999999"/>
  </r>
  <r>
    <s v="NAoPri"/>
    <n v="2021"/>
    <s v="Q4"/>
    <s v="Q4-2021"/>
    <x v="59"/>
    <x v="59"/>
    <s v="E56000005"/>
    <s v="Cheshire and Merseyside"/>
    <s v="cns_yes"/>
    <n v="64"/>
    <n v="0.89061999999999997"/>
  </r>
  <r>
    <s v="NAoPri"/>
    <n v="2022"/>
    <s v="Q1"/>
    <s v="Q1-2022"/>
    <x v="59"/>
    <x v="59"/>
    <s v="E56000005"/>
    <s v="Cheshire and Merseyside"/>
    <s v="cns_yes"/>
    <n v="67"/>
    <n v="0.89551999999999998"/>
  </r>
  <r>
    <s v="NAoPri"/>
    <n v="2022"/>
    <s v="Q2"/>
    <s v="Q2-2022"/>
    <x v="59"/>
    <x v="59"/>
    <s v="E56000005"/>
    <s v="Cheshire and Merseyside"/>
    <s v="cns_yes"/>
    <n v="63"/>
    <n v="0.88888999999999996"/>
  </r>
  <r>
    <s v="NAoPri"/>
    <n v="2022"/>
    <s v="Q3"/>
    <s v="Q3-2022"/>
    <x v="59"/>
    <x v="59"/>
    <s v="E56000005"/>
    <s v="Cheshire and Merseyside"/>
    <s v="cns_yes"/>
    <n v="61"/>
    <n v="0.80327999999999999"/>
  </r>
  <r>
    <s v="NAoPri"/>
    <n v="2022"/>
    <s v="Q4"/>
    <s v="Q4-2022"/>
    <x v="59"/>
    <x v="59"/>
    <s v="E56000005"/>
    <s v="Cheshire and Merseyside"/>
    <s v="cns_yes"/>
    <n v="60"/>
    <n v="0.91666999999999998"/>
  </r>
  <r>
    <s v="NAoPri"/>
    <n v="2023"/>
    <s v="Q1"/>
    <s v="Q1-2023"/>
    <x v="59"/>
    <x v="59"/>
    <s v="E56000005"/>
    <s v="Cheshire and Merseyside"/>
    <s v="cns_yes"/>
    <n v="64"/>
    <n v="0.71875"/>
  </r>
  <r>
    <s v="NAoPri"/>
    <n v="2018"/>
    <s v="Q1"/>
    <s v="Q1-2018"/>
    <x v="60"/>
    <x v="60"/>
    <s v="E56000005"/>
    <s v="Cheshire and Merseyside"/>
    <s v="cns_yes"/>
    <n v="47"/>
    <n v="0.91488999999999998"/>
  </r>
  <r>
    <s v="NAoPri"/>
    <n v="2018"/>
    <s v="Q2"/>
    <s v="Q2-2018"/>
    <x v="60"/>
    <x v="60"/>
    <s v="E56000005"/>
    <s v="Cheshire and Merseyside"/>
    <s v="cns_yes"/>
    <n v="74"/>
    <n v="0.87838000000000005"/>
  </r>
  <r>
    <s v="NAoPri"/>
    <n v="2018"/>
    <s v="Q3"/>
    <s v="Q3-2018"/>
    <x v="60"/>
    <x v="60"/>
    <s v="E56000005"/>
    <s v="Cheshire and Merseyside"/>
    <s v="cns_yes"/>
    <n v="84"/>
    <n v="0.84523999999999999"/>
  </r>
  <r>
    <s v="NAoPri"/>
    <n v="2018"/>
    <s v="Q4"/>
    <s v="Q4-2018"/>
    <x v="60"/>
    <x v="60"/>
    <s v="E56000005"/>
    <s v="Cheshire and Merseyside"/>
    <s v="cns_yes"/>
    <n v="66"/>
    <n v="0.89393999999999996"/>
  </r>
  <r>
    <s v="NAoPri"/>
    <n v="2019"/>
    <s v="Q1"/>
    <s v="Q1-2019"/>
    <x v="60"/>
    <x v="60"/>
    <s v="E56000005"/>
    <s v="Cheshire and Merseyside"/>
    <s v="cns_yes"/>
    <n v="57"/>
    <n v="0.84211000000000003"/>
  </r>
  <r>
    <s v="NAoPri"/>
    <n v="2019"/>
    <s v="Q2"/>
    <s v="Q2-2019"/>
    <x v="60"/>
    <x v="60"/>
    <s v="E56000005"/>
    <s v="Cheshire and Merseyside"/>
    <s v="cns_yes"/>
    <n v="66"/>
    <n v="0.90908999999999995"/>
  </r>
  <r>
    <s v="NAoPri"/>
    <n v="2019"/>
    <s v="Q3"/>
    <s v="Q3-2019"/>
    <x v="60"/>
    <x v="60"/>
    <s v="E56000005"/>
    <s v="Cheshire and Merseyside"/>
    <s v="cns_yes"/>
    <n v="64"/>
    <n v="0.95311999999999997"/>
  </r>
  <r>
    <s v="NAoPri"/>
    <n v="2019"/>
    <s v="Q4"/>
    <s v="Q4-2019"/>
    <x v="60"/>
    <x v="60"/>
    <s v="E56000005"/>
    <s v="Cheshire and Merseyside"/>
    <s v="cns_yes"/>
    <n v="61"/>
    <n v="0.88524999999999998"/>
  </r>
  <r>
    <s v="NAoPri"/>
    <n v="2020"/>
    <s v="Q1"/>
    <s v="Q1-2020"/>
    <x v="60"/>
    <x v="60"/>
    <s v="E56000005"/>
    <s v="Cheshire and Merseyside"/>
    <s v="cns_yes"/>
    <n v="78"/>
    <n v="0.85897000000000001"/>
  </r>
  <r>
    <s v="NAoPri"/>
    <n v="2020"/>
    <s v="Q2"/>
    <s v="Q2-2020"/>
    <x v="60"/>
    <x v="60"/>
    <s v="E56000005"/>
    <s v="Cheshire and Merseyside"/>
    <s v="cns_yes"/>
    <n v="27"/>
    <n v="0.85185"/>
  </r>
  <r>
    <s v="NAoPri"/>
    <n v="2020"/>
    <s v="Q3"/>
    <s v="Q3-2020"/>
    <x v="60"/>
    <x v="60"/>
    <s v="E56000005"/>
    <s v="Cheshire and Merseyside"/>
    <s v="cns_yes"/>
    <n v="36"/>
    <n v="0.86111000000000004"/>
  </r>
  <r>
    <s v="NAoPri"/>
    <n v="2020"/>
    <s v="Q4"/>
    <s v="Q4-2020"/>
    <x v="60"/>
    <x v="60"/>
    <s v="E56000005"/>
    <s v="Cheshire and Merseyside"/>
    <s v="cns_yes"/>
    <n v="74"/>
    <n v="0.98648999999999998"/>
  </r>
  <r>
    <s v="NAoPri"/>
    <n v="2021"/>
    <s v="Q1"/>
    <s v="Q1-2021"/>
    <x v="60"/>
    <x v="60"/>
    <s v="E56000005"/>
    <s v="Cheshire and Merseyside"/>
    <s v="cns_yes"/>
    <n v="69"/>
    <n v="0.89854999999999996"/>
  </r>
  <r>
    <s v="NAoPri"/>
    <n v="2021"/>
    <s v="Q2"/>
    <s v="Q2-2021"/>
    <x v="60"/>
    <x v="60"/>
    <s v="E56000005"/>
    <s v="Cheshire and Merseyside"/>
    <s v="cns_yes"/>
    <n v="43"/>
    <n v="0.83721000000000001"/>
  </r>
  <r>
    <s v="NAoPri"/>
    <n v="2021"/>
    <s v="Q3"/>
    <s v="Q3-2021"/>
    <x v="60"/>
    <x v="60"/>
    <s v="E56000005"/>
    <s v="Cheshire and Merseyside"/>
    <s v="cns_yes"/>
    <n v="54"/>
    <n v="0.85185"/>
  </r>
  <r>
    <s v="NAoPri"/>
    <n v="2021"/>
    <s v="Q4"/>
    <s v="Q4-2021"/>
    <x v="60"/>
    <x v="60"/>
    <s v="E56000005"/>
    <s v="Cheshire and Merseyside"/>
    <s v="cns_yes"/>
    <n v="55"/>
    <n v="0.81818000000000002"/>
  </r>
  <r>
    <s v="NAoPri"/>
    <n v="2022"/>
    <s v="Q1"/>
    <s v="Q1-2022"/>
    <x v="60"/>
    <x v="60"/>
    <s v="E56000005"/>
    <s v="Cheshire and Merseyside"/>
    <s v="cns_yes"/>
    <n v="55"/>
    <n v="0.87273000000000001"/>
  </r>
  <r>
    <s v="NAoPri"/>
    <n v="2022"/>
    <s v="Q2"/>
    <s v="Q2-2022"/>
    <x v="60"/>
    <x v="60"/>
    <s v="E56000005"/>
    <s v="Cheshire and Merseyside"/>
    <s v="cns_yes"/>
    <n v="40"/>
    <n v="0.9"/>
  </r>
  <r>
    <s v="NAoPri"/>
    <n v="2022"/>
    <s v="Q3"/>
    <s v="Q3-2022"/>
    <x v="60"/>
    <x v="60"/>
    <s v="E56000005"/>
    <s v="Cheshire and Merseyside"/>
    <s v="cns_yes"/>
    <n v="61"/>
    <n v="0.83606999999999998"/>
  </r>
  <r>
    <s v="NAoPri"/>
    <n v="2022"/>
    <s v="Q4"/>
    <s v="Q4-2022"/>
    <x v="60"/>
    <x v="60"/>
    <s v="E56000005"/>
    <s v="Cheshire and Merseyside"/>
    <s v="cns_yes"/>
    <n v="47"/>
    <n v="0.89361999999999997"/>
  </r>
  <r>
    <s v="NAoPri"/>
    <n v="2023"/>
    <s v="Q1"/>
    <s v="Q1-2023"/>
    <x v="60"/>
    <x v="60"/>
    <s v="E56000005"/>
    <s v="Cheshire and Merseyside"/>
    <s v="cns_yes"/>
    <n v="40"/>
    <n v="0.65"/>
  </r>
  <r>
    <s v="NAoPri"/>
    <n v="2018"/>
    <s v="Q1"/>
    <s v="Q1-2018"/>
    <x v="61"/>
    <x v="61"/>
    <s v="E56000030"/>
    <s v="West Yorkshire and Harrogate"/>
    <s v="cns_yes"/>
    <n v="92"/>
    <n v="0.84782999999999997"/>
  </r>
  <r>
    <s v="NAoPri"/>
    <n v="2018"/>
    <s v="Q2"/>
    <s v="Q2-2018"/>
    <x v="61"/>
    <x v="61"/>
    <s v="E56000030"/>
    <s v="West Yorkshire and Harrogate"/>
    <s v="cns_yes"/>
    <n v="109"/>
    <n v="0.81650999999999996"/>
  </r>
  <r>
    <s v="NAoPri"/>
    <n v="2018"/>
    <s v="Q3"/>
    <s v="Q3-2018"/>
    <x v="61"/>
    <x v="61"/>
    <s v="E56000030"/>
    <s v="West Yorkshire and Harrogate"/>
    <s v="cns_yes"/>
    <n v="119"/>
    <n v="0.84033999999999998"/>
  </r>
  <r>
    <s v="NAoPri"/>
    <n v="2018"/>
    <s v="Q4"/>
    <s v="Q4-2018"/>
    <x v="61"/>
    <x v="61"/>
    <s v="E56000030"/>
    <s v="West Yorkshire and Harrogate"/>
    <s v="cns_yes"/>
    <n v="84"/>
    <n v="0.79762"/>
  </r>
  <r>
    <s v="NAoPri"/>
    <n v="2019"/>
    <s v="Q1"/>
    <s v="Q1-2019"/>
    <x v="61"/>
    <x v="61"/>
    <s v="E56000030"/>
    <s v="West Yorkshire and Harrogate"/>
    <s v="cns_yes"/>
    <n v="84"/>
    <n v="0.76190000000000002"/>
  </r>
  <r>
    <s v="NAoPri"/>
    <n v="2019"/>
    <s v="Q2"/>
    <s v="Q2-2019"/>
    <x v="61"/>
    <x v="61"/>
    <s v="E56000030"/>
    <s v="West Yorkshire and Harrogate"/>
    <s v="cns_yes"/>
    <n v="104"/>
    <n v="0.82691999999999999"/>
  </r>
  <r>
    <s v="NAoPri"/>
    <n v="2019"/>
    <s v="Q3"/>
    <s v="Q3-2019"/>
    <x v="61"/>
    <x v="61"/>
    <s v="E56000030"/>
    <s v="West Yorkshire and Harrogate"/>
    <s v="cns_yes"/>
    <n v="89"/>
    <n v="0.74156999999999995"/>
  </r>
  <r>
    <s v="NAoPri"/>
    <n v="2019"/>
    <s v="Q4"/>
    <s v="Q4-2019"/>
    <x v="61"/>
    <x v="61"/>
    <s v="E56000030"/>
    <s v="West Yorkshire and Harrogate"/>
    <s v="cns_yes"/>
    <n v="74"/>
    <n v="0.81081000000000003"/>
  </r>
  <r>
    <s v="NAoPri"/>
    <n v="2020"/>
    <s v="Q1"/>
    <s v="Q1-2020"/>
    <x v="61"/>
    <x v="61"/>
    <s v="E56000030"/>
    <s v="West Yorkshire and Harrogate"/>
    <s v="cns_yes"/>
    <n v="76"/>
    <n v="0.76315999999999995"/>
  </r>
  <r>
    <s v="NAoPri"/>
    <n v="2020"/>
    <s v="Q2"/>
    <s v="Q2-2020"/>
    <x v="61"/>
    <x v="61"/>
    <s v="E56000030"/>
    <s v="West Yorkshire and Harrogate"/>
    <s v="cns_yes"/>
    <n v="58"/>
    <n v="0.79310000000000003"/>
  </r>
  <r>
    <s v="NAoPri"/>
    <n v="2020"/>
    <s v="Q3"/>
    <s v="Q3-2020"/>
    <x v="61"/>
    <x v="61"/>
    <s v="E56000030"/>
    <s v="West Yorkshire and Harrogate"/>
    <s v="cns_yes"/>
    <n v="77"/>
    <n v="0.81818000000000002"/>
  </r>
  <r>
    <s v="NAoPri"/>
    <n v="2020"/>
    <s v="Q4"/>
    <s v="Q4-2020"/>
    <x v="61"/>
    <x v="61"/>
    <s v="E56000030"/>
    <s v="West Yorkshire and Harrogate"/>
    <s v="cns_yes"/>
    <n v="75"/>
    <n v="0.8"/>
  </r>
  <r>
    <s v="NAoPri"/>
    <n v="2021"/>
    <s v="Q1"/>
    <s v="Q1-2021"/>
    <x v="61"/>
    <x v="61"/>
    <s v="E56000030"/>
    <s v="West Yorkshire and Harrogate"/>
    <s v="cns_yes"/>
    <n v="93"/>
    <n v="0.70967999999999998"/>
  </r>
  <r>
    <s v="NAoPri"/>
    <n v="2021"/>
    <s v="Q2"/>
    <s v="Q2-2021"/>
    <x v="61"/>
    <x v="61"/>
    <s v="E56000030"/>
    <s v="West Yorkshire and Harrogate"/>
    <s v="cns_yes"/>
    <n v="66"/>
    <n v="0.78788000000000002"/>
  </r>
  <r>
    <s v="NAoPri"/>
    <n v="2021"/>
    <s v="Q3"/>
    <s v="Q3-2021"/>
    <x v="61"/>
    <x v="61"/>
    <s v="E56000030"/>
    <s v="West Yorkshire and Harrogate"/>
    <s v="cns_yes"/>
    <n v="70"/>
    <n v="0.72857000000000005"/>
  </r>
  <r>
    <s v="NAoPri"/>
    <n v="2021"/>
    <s v="Q4"/>
    <s v="Q4-2021"/>
    <x v="61"/>
    <x v="61"/>
    <s v="E56000030"/>
    <s v="West Yorkshire and Harrogate"/>
    <s v="cns_yes"/>
    <n v="80"/>
    <n v="0.76249999999999996"/>
  </r>
  <r>
    <s v="NAoPri"/>
    <n v="2022"/>
    <s v="Q1"/>
    <s v="Q1-2022"/>
    <x v="61"/>
    <x v="61"/>
    <s v="E56000030"/>
    <s v="West Yorkshire and Harrogate"/>
    <s v="cns_yes"/>
    <n v="72"/>
    <n v="0.77778000000000003"/>
  </r>
  <r>
    <s v="NAoPri"/>
    <n v="2022"/>
    <s v="Q2"/>
    <s v="Q2-2022"/>
    <x v="61"/>
    <x v="61"/>
    <s v="E56000030"/>
    <s v="West Yorkshire and Harrogate"/>
    <s v="cns_yes"/>
    <n v="83"/>
    <n v="0.78312999999999999"/>
  </r>
  <r>
    <s v="NAoPri"/>
    <n v="2022"/>
    <s v="Q3"/>
    <s v="Q3-2022"/>
    <x v="61"/>
    <x v="61"/>
    <s v="E56000030"/>
    <s v="West Yorkshire and Harrogate"/>
    <s v="cns_yes"/>
    <n v="82"/>
    <n v="0.81706999999999996"/>
  </r>
  <r>
    <s v="NAoPri"/>
    <n v="2022"/>
    <s v="Q4"/>
    <s v="Q4-2022"/>
    <x v="61"/>
    <x v="61"/>
    <s v="E56000030"/>
    <s v="West Yorkshire and Harrogate"/>
    <s v="cns_yes"/>
    <n v="80"/>
    <n v="0.66249999999999998"/>
  </r>
  <r>
    <s v="NAoPri"/>
    <n v="2023"/>
    <s v="Q1"/>
    <s v="Q1-2023"/>
    <x v="61"/>
    <x v="61"/>
    <s v="E56000030"/>
    <s v="West Yorkshire and Harrogate"/>
    <s v="cns_yes"/>
    <n v="85"/>
    <n v="0.65881999999999996"/>
  </r>
  <r>
    <s v="NAoPri"/>
    <n v="2018"/>
    <s v="Q1"/>
    <s v="Q1-2018"/>
    <x v="62"/>
    <x v="62"/>
    <s v="E56000035"/>
    <s v="East of England"/>
    <s v="cns_yes"/>
    <n v="226"/>
    <n v="0.55752000000000002"/>
  </r>
  <r>
    <s v="NAoPri"/>
    <n v="2018"/>
    <s v="Q2"/>
    <s v="Q2-2018"/>
    <x v="62"/>
    <x v="62"/>
    <s v="E56000035"/>
    <s v="East of England"/>
    <s v="cns_yes"/>
    <n v="250"/>
    <n v="0.49199999999999999"/>
  </r>
  <r>
    <s v="NAoPri"/>
    <n v="2018"/>
    <s v="Q3"/>
    <s v="Q3-2018"/>
    <x v="62"/>
    <x v="62"/>
    <s v="E56000035"/>
    <s v="East of England"/>
    <s v="cns_yes"/>
    <n v="268"/>
    <n v="0.45895999999999998"/>
  </r>
  <r>
    <s v="NAoPri"/>
    <n v="2018"/>
    <s v="Q4"/>
    <s v="Q4-2018"/>
    <x v="62"/>
    <x v="62"/>
    <s v="E56000035"/>
    <s v="East of England"/>
    <s v="cns_yes"/>
    <n v="255"/>
    <n v="0.41960999999999998"/>
  </r>
  <r>
    <s v="NAoPri"/>
    <n v="2019"/>
    <s v="Q1"/>
    <s v="Q1-2019"/>
    <x v="62"/>
    <x v="62"/>
    <s v="E56000035"/>
    <s v="East of England"/>
    <s v="cns_yes"/>
    <n v="260"/>
    <n v="0.55769000000000002"/>
  </r>
  <r>
    <s v="NAoPri"/>
    <n v="2019"/>
    <s v="Q2"/>
    <s v="Q2-2019"/>
    <x v="62"/>
    <x v="62"/>
    <s v="E56000035"/>
    <s v="East of England"/>
    <s v="cns_yes"/>
    <n v="220"/>
    <n v="0.88182000000000005"/>
  </r>
  <r>
    <s v="NAoPri"/>
    <n v="2019"/>
    <s v="Q3"/>
    <s v="Q3-2019"/>
    <x v="62"/>
    <x v="62"/>
    <s v="E56000035"/>
    <s v="East of England"/>
    <s v="cns_yes"/>
    <n v="264"/>
    <n v="0.86363999999999996"/>
  </r>
  <r>
    <s v="NAoPri"/>
    <n v="2019"/>
    <s v="Q4"/>
    <s v="Q4-2019"/>
    <x v="62"/>
    <x v="62"/>
    <s v="E56000035"/>
    <s v="East of England"/>
    <s v="cns_yes"/>
    <n v="249"/>
    <n v="0.74297000000000002"/>
  </r>
  <r>
    <s v="NAoPri"/>
    <n v="2020"/>
    <s v="Q1"/>
    <s v="Q1-2020"/>
    <x v="62"/>
    <x v="62"/>
    <s v="E56000035"/>
    <s v="East of England"/>
    <s v="cns_yes"/>
    <n v="222"/>
    <n v="0.68467999999999996"/>
  </r>
  <r>
    <s v="NAoPri"/>
    <n v="2020"/>
    <s v="Q2"/>
    <s v="Q2-2020"/>
    <x v="62"/>
    <x v="62"/>
    <s v="E56000035"/>
    <s v="East of England"/>
    <s v="cns_yes"/>
    <n v="131"/>
    <n v="0.64885000000000004"/>
  </r>
  <r>
    <s v="NAoPri"/>
    <n v="2020"/>
    <s v="Q3"/>
    <s v="Q3-2020"/>
    <x v="62"/>
    <x v="62"/>
    <s v="E56000035"/>
    <s v="East of England"/>
    <s v="cns_yes"/>
    <n v="185"/>
    <n v="0.71892"/>
  </r>
  <r>
    <s v="NAoPri"/>
    <n v="2020"/>
    <s v="Q4"/>
    <s v="Q4-2020"/>
    <x v="62"/>
    <x v="62"/>
    <s v="E56000035"/>
    <s v="East of England"/>
    <s v="cns_yes"/>
    <n v="214"/>
    <n v="0.72430000000000005"/>
  </r>
  <r>
    <s v="NAoPri"/>
    <n v="2021"/>
    <s v="Q1"/>
    <s v="Q1-2021"/>
    <x v="62"/>
    <x v="62"/>
    <s v="E56000035"/>
    <s v="East of England"/>
    <s v="cns_yes"/>
    <n v="196"/>
    <n v="0.72958999999999996"/>
  </r>
  <r>
    <s v="NAoPri"/>
    <n v="2021"/>
    <s v="Q2"/>
    <s v="Q2-2021"/>
    <x v="62"/>
    <x v="62"/>
    <s v="E56000035"/>
    <s v="East of England"/>
    <s v="cns_yes"/>
    <n v="261"/>
    <n v="0.78927000000000003"/>
  </r>
  <r>
    <s v="NAoPri"/>
    <n v="2021"/>
    <s v="Q3"/>
    <s v="Q3-2021"/>
    <x v="62"/>
    <x v="62"/>
    <s v="E56000035"/>
    <s v="East of England"/>
    <s v="cns_yes"/>
    <n v="261"/>
    <n v="0.65517000000000003"/>
  </r>
  <r>
    <s v="NAoPri"/>
    <n v="2021"/>
    <s v="Q4"/>
    <s v="Q4-2021"/>
    <x v="62"/>
    <x v="62"/>
    <s v="E56000035"/>
    <s v="East of England"/>
    <s v="cns_yes"/>
    <n v="232"/>
    <n v="0.67240999999999995"/>
  </r>
  <r>
    <s v="NAoPri"/>
    <n v="2022"/>
    <s v="Q1"/>
    <s v="Q1-2022"/>
    <x v="62"/>
    <x v="62"/>
    <s v="E56000035"/>
    <s v="East of England"/>
    <s v="cns_yes"/>
    <n v="208"/>
    <n v="0.58172999999999997"/>
  </r>
  <r>
    <s v="NAoPri"/>
    <n v="2022"/>
    <s v="Q2"/>
    <s v="Q2-2022"/>
    <x v="62"/>
    <x v="62"/>
    <s v="E56000035"/>
    <s v="East of England"/>
    <s v="cns_yes"/>
    <n v="294"/>
    <n v="0.71087999999999996"/>
  </r>
  <r>
    <s v="NAoPri"/>
    <n v="2022"/>
    <s v="Q3"/>
    <s v="Q3-2022"/>
    <x v="62"/>
    <x v="62"/>
    <s v="E56000035"/>
    <s v="East of England"/>
    <s v="cns_yes"/>
    <n v="242"/>
    <n v="0.65288999999999997"/>
  </r>
  <r>
    <s v="NAoPri"/>
    <n v="2022"/>
    <s v="Q4"/>
    <s v="Q4-2022"/>
    <x v="62"/>
    <x v="62"/>
    <s v="E56000035"/>
    <s v="East of England"/>
    <s v="cns_yes"/>
    <n v="218"/>
    <n v="0.70182999999999995"/>
  </r>
  <r>
    <s v="NAoPri"/>
    <n v="2023"/>
    <s v="Q1"/>
    <s v="Q1-2023"/>
    <x v="62"/>
    <x v="62"/>
    <s v="E56000035"/>
    <s v="East of England"/>
    <s v="cns_yes"/>
    <n v="236"/>
    <n v="0.64407000000000003"/>
  </r>
  <r>
    <s v="NAoPri"/>
    <n v="2018"/>
    <s v="Q1"/>
    <s v="Q1-2018"/>
    <x v="63"/>
    <x v="63"/>
    <s v="E56000035"/>
    <s v="East of England"/>
    <s v="cns_yes"/>
    <n v="60"/>
    <n v="0.9"/>
  </r>
  <r>
    <s v="NAoPri"/>
    <n v="2018"/>
    <s v="Q2"/>
    <s v="Q2-2018"/>
    <x v="63"/>
    <x v="63"/>
    <s v="E56000035"/>
    <s v="East of England"/>
    <s v="cns_yes"/>
    <n v="67"/>
    <n v="0.89551999999999998"/>
  </r>
  <r>
    <s v="NAoPri"/>
    <n v="2018"/>
    <s v="Q3"/>
    <s v="Q3-2018"/>
    <x v="63"/>
    <x v="63"/>
    <s v="E56000035"/>
    <s v="East of England"/>
    <s v="cns_yes"/>
    <n v="71"/>
    <n v="0.88732"/>
  </r>
  <r>
    <s v="NAoPri"/>
    <n v="2018"/>
    <s v="Q4"/>
    <s v="Q4-2018"/>
    <x v="63"/>
    <x v="63"/>
    <s v="E56000035"/>
    <s v="East of England"/>
    <s v="cns_yes"/>
    <n v="75"/>
    <n v="0.90666999999999998"/>
  </r>
  <r>
    <s v="NAoPri"/>
    <n v="2019"/>
    <s v="Q1"/>
    <s v="Q1-2019"/>
    <x v="63"/>
    <x v="63"/>
    <s v="E56000035"/>
    <s v="East of England"/>
    <s v="cns_yes"/>
    <n v="47"/>
    <n v="0.85106000000000004"/>
  </r>
  <r>
    <s v="NAoPri"/>
    <n v="2019"/>
    <s v="Q2"/>
    <s v="Q2-2019"/>
    <x v="63"/>
    <x v="63"/>
    <s v="E56000035"/>
    <s v="East of England"/>
    <s v="cns_yes"/>
    <n v="56"/>
    <n v="0.875"/>
  </r>
  <r>
    <s v="NAoPri"/>
    <n v="2019"/>
    <s v="Q3"/>
    <s v="Q3-2019"/>
    <x v="63"/>
    <x v="63"/>
    <s v="E56000035"/>
    <s v="East of England"/>
    <s v="cns_yes"/>
    <n v="63"/>
    <n v="0.80952000000000002"/>
  </r>
  <r>
    <s v="NAoPri"/>
    <n v="2019"/>
    <s v="Q4"/>
    <s v="Q4-2019"/>
    <x v="63"/>
    <x v="63"/>
    <s v="E56000035"/>
    <s v="East of England"/>
    <s v="cns_yes"/>
    <n v="69"/>
    <n v="0.76812000000000002"/>
  </r>
  <r>
    <s v="NAoPri"/>
    <n v="2020"/>
    <s v="Q1"/>
    <s v="Q1-2020"/>
    <x v="63"/>
    <x v="63"/>
    <s v="E56000035"/>
    <s v="East of England"/>
    <s v="cns_yes"/>
    <n v="66"/>
    <n v="0.83333000000000002"/>
  </r>
  <r>
    <s v="NAoPri"/>
    <n v="2020"/>
    <s v="Q2"/>
    <s v="Q2-2020"/>
    <x v="63"/>
    <x v="63"/>
    <s v="E56000035"/>
    <s v="East of England"/>
    <s v="cns_yes"/>
    <n v="33"/>
    <n v="0.84848000000000001"/>
  </r>
  <r>
    <s v="NAoPri"/>
    <n v="2020"/>
    <s v="Q3"/>
    <s v="Q3-2020"/>
    <x v="63"/>
    <x v="63"/>
    <s v="E56000035"/>
    <s v="East of England"/>
    <s v="cns_yes"/>
    <n v="57"/>
    <n v="0.78947000000000001"/>
  </r>
  <r>
    <s v="NAoPri"/>
    <n v="2020"/>
    <s v="Q4"/>
    <s v="Q4-2020"/>
    <x v="63"/>
    <x v="63"/>
    <s v="E56000035"/>
    <s v="East of England"/>
    <s v="cns_yes"/>
    <n v="85"/>
    <n v="0.8"/>
  </r>
  <r>
    <s v="NAoPri"/>
    <n v="2021"/>
    <s v="Q1"/>
    <s v="Q1-2021"/>
    <x v="63"/>
    <x v="63"/>
    <s v="E56000035"/>
    <s v="East of England"/>
    <s v="cns_yes"/>
    <n v="79"/>
    <n v="0.79747000000000001"/>
  </r>
  <r>
    <s v="NAoPri"/>
    <n v="2021"/>
    <s v="Q2"/>
    <s v="Q2-2021"/>
    <x v="63"/>
    <x v="63"/>
    <s v="E56000035"/>
    <s v="East of England"/>
    <s v="cns_yes"/>
    <n v="74"/>
    <n v="0.63514000000000004"/>
  </r>
  <r>
    <s v="NAoPri"/>
    <n v="2021"/>
    <s v="Q3"/>
    <s v="Q3-2021"/>
    <x v="63"/>
    <x v="63"/>
    <s v="E56000035"/>
    <s v="East of England"/>
    <s v="cns_yes"/>
    <n v="68"/>
    <n v="0.83823999999999999"/>
  </r>
  <r>
    <s v="NAoPri"/>
    <n v="2021"/>
    <s v="Q4"/>
    <s v="Q4-2021"/>
    <x v="63"/>
    <x v="63"/>
    <s v="E56000035"/>
    <s v="East of England"/>
    <s v="cns_yes"/>
    <n v="68"/>
    <n v="0.85294000000000003"/>
  </r>
  <r>
    <s v="NAoPri"/>
    <n v="2022"/>
    <s v="Q1"/>
    <s v="Q1-2022"/>
    <x v="63"/>
    <x v="63"/>
    <s v="E56000035"/>
    <s v="East of England"/>
    <s v="cns_yes"/>
    <n v="63"/>
    <n v="0.98412999999999995"/>
  </r>
  <r>
    <s v="NAoPri"/>
    <n v="2022"/>
    <s v="Q2"/>
    <s v="Q2-2022"/>
    <x v="63"/>
    <x v="63"/>
    <s v="E56000035"/>
    <s v="East of England"/>
    <s v="cns_yes"/>
    <n v="67"/>
    <n v="0.91044999999999998"/>
  </r>
  <r>
    <s v="NAoPri"/>
    <n v="2022"/>
    <s v="Q3"/>
    <s v="Q3-2022"/>
    <x v="63"/>
    <x v="63"/>
    <s v="E56000035"/>
    <s v="East of England"/>
    <s v="cns_yes"/>
    <n v="59"/>
    <n v="0.89831000000000005"/>
  </r>
  <r>
    <s v="NAoPri"/>
    <n v="2022"/>
    <s v="Q4"/>
    <s v="Q4-2022"/>
    <x v="63"/>
    <x v="63"/>
    <s v="E56000035"/>
    <s v="East of England"/>
    <s v="cns_yes"/>
    <n v="62"/>
    <n v="0.8871"/>
  </r>
  <r>
    <s v="NAoPri"/>
    <n v="2023"/>
    <s v="Q1"/>
    <s v="Q1-2023"/>
    <x v="63"/>
    <x v="63"/>
    <s v="E56000035"/>
    <s v="East of England"/>
    <s v="cns_yes"/>
    <n v="81"/>
    <n v="0.74073999999999995"/>
  </r>
  <r>
    <s v="NAoPri"/>
    <n v="2018"/>
    <s v="Q1"/>
    <s v="Q1-2018"/>
    <x v="64"/>
    <x v="64"/>
    <s v="E56000029"/>
    <s v="Northern"/>
    <s v="cns_yes"/>
    <n v="151"/>
    <n v="0.85429999999999995"/>
  </r>
  <r>
    <s v="NAoPri"/>
    <n v="2018"/>
    <s v="Q2"/>
    <s v="Q2-2018"/>
    <x v="64"/>
    <x v="64"/>
    <s v="E56000029"/>
    <s v="Northern"/>
    <s v="cns_yes"/>
    <n v="150"/>
    <n v="0.85333000000000003"/>
  </r>
  <r>
    <s v="NAoPri"/>
    <n v="2018"/>
    <s v="Q3"/>
    <s v="Q3-2018"/>
    <x v="64"/>
    <x v="64"/>
    <s v="E56000029"/>
    <s v="Northern"/>
    <s v="cns_yes"/>
    <n v="178"/>
    <n v="0.86516999999999999"/>
  </r>
  <r>
    <s v="NAoPri"/>
    <n v="2018"/>
    <s v="Q4"/>
    <s v="Q4-2018"/>
    <x v="64"/>
    <x v="64"/>
    <s v="E56000029"/>
    <s v="Northern"/>
    <s v="cns_yes"/>
    <n v="146"/>
    <n v="0.84247000000000005"/>
  </r>
  <r>
    <s v="NAoPri"/>
    <n v="2019"/>
    <s v="Q1"/>
    <s v="Q1-2019"/>
    <x v="64"/>
    <x v="64"/>
    <s v="E56000029"/>
    <s v="Northern"/>
    <s v="cns_yes"/>
    <n v="130"/>
    <n v="0.89231000000000005"/>
  </r>
  <r>
    <s v="NAoPri"/>
    <n v="2019"/>
    <s v="Q2"/>
    <s v="Q2-2019"/>
    <x v="64"/>
    <x v="64"/>
    <s v="E56000029"/>
    <s v="Northern"/>
    <s v="cns_yes"/>
    <n v="152"/>
    <n v="0.88158000000000003"/>
  </r>
  <r>
    <s v="NAoPri"/>
    <n v="2019"/>
    <s v="Q3"/>
    <s v="Q3-2019"/>
    <x v="64"/>
    <x v="64"/>
    <s v="E56000029"/>
    <s v="Northern"/>
    <s v="cns_yes"/>
    <n v="152"/>
    <n v="0.89473999999999998"/>
  </r>
  <r>
    <s v="NAoPri"/>
    <n v="2019"/>
    <s v="Q4"/>
    <s v="Q4-2019"/>
    <x v="64"/>
    <x v="64"/>
    <s v="E56000029"/>
    <s v="Northern"/>
    <s v="cns_yes"/>
    <n v="163"/>
    <n v="0.77300999999999997"/>
  </r>
  <r>
    <s v="NAoPri"/>
    <n v="2020"/>
    <s v="Q1"/>
    <s v="Q1-2020"/>
    <x v="64"/>
    <x v="64"/>
    <s v="E56000029"/>
    <s v="Northern"/>
    <s v="cns_yes"/>
    <n v="145"/>
    <n v="0.88966000000000001"/>
  </r>
  <r>
    <s v="NAoPri"/>
    <n v="2020"/>
    <s v="Q2"/>
    <s v="Q2-2020"/>
    <x v="64"/>
    <x v="64"/>
    <s v="E56000029"/>
    <s v="Northern"/>
    <s v="cns_yes"/>
    <n v="55"/>
    <n v="0.81818000000000002"/>
  </r>
  <r>
    <s v="NAoPri"/>
    <n v="2020"/>
    <s v="Q3"/>
    <s v="Q3-2020"/>
    <x v="64"/>
    <x v="64"/>
    <s v="E56000029"/>
    <s v="Northern"/>
    <s v="cns_yes"/>
    <n v="82"/>
    <n v="0.87805"/>
  </r>
  <r>
    <s v="NAoPri"/>
    <n v="2020"/>
    <s v="Q4"/>
    <s v="Q4-2020"/>
    <x v="64"/>
    <x v="64"/>
    <s v="E56000029"/>
    <s v="Northern"/>
    <s v="cns_yes"/>
    <n v="136"/>
    <n v="0.85294000000000003"/>
  </r>
  <r>
    <s v="NAoPri"/>
    <n v="2021"/>
    <s v="Q1"/>
    <s v="Q1-2021"/>
    <x v="64"/>
    <x v="64"/>
    <s v="E56000029"/>
    <s v="Northern"/>
    <s v="cns_yes"/>
    <n v="130"/>
    <n v="0.9"/>
  </r>
  <r>
    <s v="NAoPri"/>
    <n v="2021"/>
    <s v="Q2"/>
    <s v="Q2-2021"/>
    <x v="64"/>
    <x v="64"/>
    <s v="E56000029"/>
    <s v="Northern"/>
    <s v="cns_yes"/>
    <n v="173"/>
    <n v="0.91329000000000005"/>
  </r>
  <r>
    <s v="NAoPri"/>
    <n v="2021"/>
    <s v="Q3"/>
    <s v="Q3-2021"/>
    <x v="64"/>
    <x v="64"/>
    <s v="E56000029"/>
    <s v="Northern"/>
    <s v="cns_yes"/>
    <n v="148"/>
    <n v="0.91891999999999996"/>
  </r>
  <r>
    <s v="NAoPri"/>
    <n v="2021"/>
    <s v="Q4"/>
    <s v="Q4-2021"/>
    <x v="64"/>
    <x v="64"/>
    <s v="E56000029"/>
    <s v="Northern"/>
    <s v="cns_yes"/>
    <n v="116"/>
    <n v="0.93103000000000002"/>
  </r>
  <r>
    <s v="NAoPri"/>
    <n v="2022"/>
    <s v="Q1"/>
    <s v="Q1-2022"/>
    <x v="64"/>
    <x v="64"/>
    <s v="E56000029"/>
    <s v="Northern"/>
    <s v="cns_yes"/>
    <n v="121"/>
    <n v="0.85950000000000004"/>
  </r>
  <r>
    <s v="NAoPri"/>
    <n v="2022"/>
    <s v="Q2"/>
    <s v="Q2-2022"/>
    <x v="64"/>
    <x v="64"/>
    <s v="E56000029"/>
    <s v="Northern"/>
    <s v="cns_yes"/>
    <n v="154"/>
    <n v="0.92857000000000001"/>
  </r>
  <r>
    <s v="NAoPri"/>
    <n v="2022"/>
    <s v="Q3"/>
    <s v="Q3-2022"/>
    <x v="64"/>
    <x v="64"/>
    <s v="E56000029"/>
    <s v="Northern"/>
    <s v="cns_yes"/>
    <n v="146"/>
    <n v="0.84931999999999996"/>
  </r>
  <r>
    <s v="NAoPri"/>
    <n v="2022"/>
    <s v="Q4"/>
    <s v="Q4-2022"/>
    <x v="64"/>
    <x v="64"/>
    <s v="E56000029"/>
    <s v="Northern"/>
    <s v="cns_yes"/>
    <n v="128"/>
    <n v="0.89844000000000002"/>
  </r>
  <r>
    <s v="NAoPri"/>
    <n v="2023"/>
    <s v="Q1"/>
    <s v="Q1-2023"/>
    <x v="64"/>
    <x v="64"/>
    <s v="E56000029"/>
    <s v="Northern"/>
    <s v="cns_yes"/>
    <n v="161"/>
    <n v="0.77639999999999998"/>
  </r>
  <r>
    <s v="NAoPri"/>
    <n v="2018"/>
    <s v="Q1"/>
    <s v="Q1-2018"/>
    <x v="65"/>
    <x v="65"/>
    <s v="E56000035"/>
    <s v="East of England"/>
    <s v="cns_yes"/>
    <n v="144"/>
    <n v="0.80556000000000005"/>
  </r>
  <r>
    <s v="NAoPri"/>
    <n v="2018"/>
    <s v="Q2"/>
    <s v="Q2-2018"/>
    <x v="65"/>
    <x v="65"/>
    <s v="E56000035"/>
    <s v="East of England"/>
    <s v="cns_yes"/>
    <n v="157"/>
    <n v="0.79618"/>
  </r>
  <r>
    <s v="NAoPri"/>
    <n v="2018"/>
    <s v="Q3"/>
    <s v="Q3-2018"/>
    <x v="65"/>
    <x v="65"/>
    <s v="E56000035"/>
    <s v="East of England"/>
    <s v="cns_yes"/>
    <n v="160"/>
    <n v="0.78125"/>
  </r>
  <r>
    <s v="NAoPri"/>
    <n v="2018"/>
    <s v="Q4"/>
    <s v="Q4-2018"/>
    <x v="65"/>
    <x v="65"/>
    <s v="E56000035"/>
    <s v="East of England"/>
    <s v="cns_yes"/>
    <n v="152"/>
    <n v="0.74341999999999997"/>
  </r>
  <r>
    <s v="NAoPri"/>
    <n v="2019"/>
    <s v="Q1"/>
    <s v="Q1-2019"/>
    <x v="65"/>
    <x v="65"/>
    <s v="E56000035"/>
    <s v="East of England"/>
    <s v="cns_yes"/>
    <n v="154"/>
    <n v="0.69481000000000004"/>
  </r>
  <r>
    <s v="NAoPri"/>
    <n v="2019"/>
    <s v="Q2"/>
    <s v="Q2-2019"/>
    <x v="65"/>
    <x v="65"/>
    <s v="E56000035"/>
    <s v="East of England"/>
    <s v="cns_yes"/>
    <n v="146"/>
    <n v="0.67122999999999999"/>
  </r>
  <r>
    <s v="NAoPri"/>
    <n v="2019"/>
    <s v="Q3"/>
    <s v="Q3-2019"/>
    <x v="65"/>
    <x v="65"/>
    <s v="E56000035"/>
    <s v="East of England"/>
    <s v="cns_yes"/>
    <n v="157"/>
    <n v="0.75795999999999997"/>
  </r>
  <r>
    <s v="NAoPri"/>
    <n v="2019"/>
    <s v="Q4"/>
    <s v="Q4-2019"/>
    <x v="65"/>
    <x v="65"/>
    <s v="E56000035"/>
    <s v="East of England"/>
    <s v="cns_yes"/>
    <n v="160"/>
    <n v="0.8"/>
  </r>
  <r>
    <s v="NAoPri"/>
    <n v="2020"/>
    <s v="Q1"/>
    <s v="Q1-2020"/>
    <x v="65"/>
    <x v="65"/>
    <s v="E56000035"/>
    <s v="East of England"/>
    <s v="cns_yes"/>
    <n v="123"/>
    <n v="0.88617999999999997"/>
  </r>
  <r>
    <s v="NAoPri"/>
    <n v="2020"/>
    <s v="Q2"/>
    <s v="Q2-2020"/>
    <x v="65"/>
    <x v="65"/>
    <s v="E56000035"/>
    <s v="East of England"/>
    <s v="cns_yes"/>
    <n v="94"/>
    <n v="0.84043000000000001"/>
  </r>
  <r>
    <s v="NAoPri"/>
    <n v="2020"/>
    <s v="Q3"/>
    <s v="Q3-2020"/>
    <x v="65"/>
    <x v="65"/>
    <s v="E56000035"/>
    <s v="East of England"/>
    <s v="cns_yes"/>
    <n v="136"/>
    <n v="0.875"/>
  </r>
  <r>
    <s v="NAoPri"/>
    <n v="2020"/>
    <s v="Q4"/>
    <s v="Q4-2020"/>
    <x v="65"/>
    <x v="65"/>
    <s v="E56000035"/>
    <s v="East of England"/>
    <s v="cns_yes"/>
    <n v="157"/>
    <n v="0.76432999999999995"/>
  </r>
  <r>
    <s v="NAoPri"/>
    <n v="2021"/>
    <s v="Q1"/>
    <s v="Q1-2021"/>
    <x v="65"/>
    <x v="65"/>
    <s v="E56000035"/>
    <s v="East of England"/>
    <s v="cns_yes"/>
    <n v="194"/>
    <n v="0.69588000000000005"/>
  </r>
  <r>
    <s v="NAoPri"/>
    <n v="2021"/>
    <s v="Q2"/>
    <s v="Q2-2021"/>
    <x v="65"/>
    <x v="65"/>
    <s v="E56000035"/>
    <s v="East of England"/>
    <s v="cns_yes"/>
    <n v="173"/>
    <n v="0.76300999999999997"/>
  </r>
  <r>
    <s v="NAoPri"/>
    <n v="2021"/>
    <s v="Q3"/>
    <s v="Q3-2021"/>
    <x v="65"/>
    <x v="65"/>
    <s v="E56000035"/>
    <s v="East of England"/>
    <s v="cns_yes"/>
    <n v="175"/>
    <n v="0.81142999999999998"/>
  </r>
  <r>
    <s v="NAoPri"/>
    <n v="2021"/>
    <s v="Q4"/>
    <s v="Q4-2021"/>
    <x v="65"/>
    <x v="65"/>
    <s v="E56000035"/>
    <s v="East of England"/>
    <s v="cns_yes"/>
    <n v="155"/>
    <n v="0.70967999999999998"/>
  </r>
  <r>
    <s v="NAoPri"/>
    <n v="2022"/>
    <s v="Q1"/>
    <s v="Q1-2022"/>
    <x v="65"/>
    <x v="65"/>
    <s v="E56000035"/>
    <s v="East of England"/>
    <s v="cns_yes"/>
    <n v="149"/>
    <n v="0.74497000000000002"/>
  </r>
  <r>
    <s v="NAoPri"/>
    <n v="2022"/>
    <s v="Q2"/>
    <s v="Q2-2022"/>
    <x v="65"/>
    <x v="65"/>
    <s v="E56000035"/>
    <s v="East of England"/>
    <s v="cns_yes"/>
    <n v="146"/>
    <n v="0.77397000000000005"/>
  </r>
  <r>
    <s v="NAoPri"/>
    <n v="2022"/>
    <s v="Q3"/>
    <s v="Q3-2022"/>
    <x v="65"/>
    <x v="65"/>
    <s v="E56000035"/>
    <s v="East of England"/>
    <s v="cns_yes"/>
    <n v="128"/>
    <n v="0.8125"/>
  </r>
  <r>
    <s v="NAoPri"/>
    <n v="2022"/>
    <s v="Q4"/>
    <s v="Q4-2022"/>
    <x v="65"/>
    <x v="65"/>
    <s v="E56000035"/>
    <s v="East of England"/>
    <s v="cns_yes"/>
    <n v="150"/>
    <n v="0.66"/>
  </r>
  <r>
    <s v="NAoPri"/>
    <n v="2023"/>
    <s v="Q1"/>
    <s v="Q1-2023"/>
    <x v="65"/>
    <x v="65"/>
    <s v="E56000035"/>
    <s v="East of England"/>
    <s v="cns_yes"/>
    <n v="164"/>
    <n v="0.70121999999999995"/>
  </r>
  <r>
    <s v="NAoPri"/>
    <n v="2018"/>
    <s v="Q1"/>
    <s v="Q1-2018"/>
    <x v="66"/>
    <x v="66"/>
    <s v="E56000033"/>
    <s v="Somerset, Wiltshire, Avon and Gloucestershire"/>
    <s v="cns_yes"/>
    <n v="193"/>
    <n v="0.45595999999999998"/>
  </r>
  <r>
    <s v="NAoPri"/>
    <n v="2018"/>
    <s v="Q2"/>
    <s v="Q2-2018"/>
    <x v="66"/>
    <x v="66"/>
    <s v="E56000033"/>
    <s v="Somerset, Wiltshire, Avon and Gloucestershire"/>
    <s v="cns_yes"/>
    <n v="222"/>
    <n v="0.42342000000000002"/>
  </r>
  <r>
    <s v="NAoPri"/>
    <n v="2018"/>
    <s v="Q3"/>
    <s v="Q3-2018"/>
    <x v="66"/>
    <x v="66"/>
    <s v="E56000033"/>
    <s v="Somerset, Wiltshire, Avon and Gloucestershire"/>
    <s v="cns_yes"/>
    <n v="277"/>
    <n v="0.36462"/>
  </r>
  <r>
    <s v="NAoPri"/>
    <n v="2018"/>
    <s v="Q4"/>
    <s v="Q4-2018"/>
    <x v="66"/>
    <x v="66"/>
    <s v="E56000033"/>
    <s v="Somerset, Wiltshire, Avon and Gloucestershire"/>
    <s v="cns_yes"/>
    <n v="207"/>
    <n v="0.36714999999999998"/>
  </r>
  <r>
    <s v="NAoPri"/>
    <n v="2019"/>
    <s v="Q1"/>
    <s v="Q1-2019"/>
    <x v="66"/>
    <x v="66"/>
    <s v="E56000033"/>
    <s v="Somerset, Wiltshire, Avon and Gloucestershire"/>
    <s v="cns_yes"/>
    <n v="214"/>
    <n v="0.38784999999999997"/>
  </r>
  <r>
    <s v="NAoPri"/>
    <n v="2019"/>
    <s v="Q2"/>
    <s v="Q2-2019"/>
    <x v="66"/>
    <x v="66"/>
    <s v="E56000033"/>
    <s v="Somerset, Wiltshire, Avon and Gloucestershire"/>
    <s v="cns_yes"/>
    <n v="206"/>
    <n v="0.24757000000000001"/>
  </r>
  <r>
    <s v="NAoPri"/>
    <n v="2019"/>
    <s v="Q3"/>
    <s v="Q3-2019"/>
    <x v="66"/>
    <x v="66"/>
    <s v="E56000033"/>
    <s v="Somerset, Wiltshire, Avon and Gloucestershire"/>
    <s v="cns_yes"/>
    <n v="217"/>
    <n v="0.17971999999999999"/>
  </r>
  <r>
    <s v="NAoPri"/>
    <n v="2019"/>
    <s v="Q4"/>
    <s v="Q4-2019"/>
    <x v="66"/>
    <x v="66"/>
    <s v="E56000033"/>
    <s v="Somerset, Wiltshire, Avon and Gloucestershire"/>
    <s v="cns_yes"/>
    <n v="226"/>
    <n v="0.22566"/>
  </r>
  <r>
    <s v="NAoPri"/>
    <n v="2020"/>
    <s v="Q1"/>
    <s v="Q1-2020"/>
    <x v="66"/>
    <x v="66"/>
    <s v="E56000033"/>
    <s v="Somerset, Wiltshire, Avon and Gloucestershire"/>
    <s v="cns_yes"/>
    <n v="226"/>
    <n v="0.44247999999999998"/>
  </r>
  <r>
    <s v="NAoPri"/>
    <n v="2020"/>
    <s v="Q2"/>
    <s v="Q2-2020"/>
    <x v="66"/>
    <x v="66"/>
    <s v="E56000033"/>
    <s v="Somerset, Wiltshire, Avon and Gloucestershire"/>
    <s v="cns_yes"/>
    <n v="109"/>
    <n v="0.44954"/>
  </r>
  <r>
    <s v="NAoPri"/>
    <n v="2020"/>
    <s v="Q3"/>
    <s v="Q3-2020"/>
    <x v="66"/>
    <x v="66"/>
    <s v="E56000033"/>
    <s v="Somerset, Wiltshire, Avon and Gloucestershire"/>
    <s v="cns_yes"/>
    <n v="186"/>
    <n v="0.54300999999999999"/>
  </r>
  <r>
    <s v="NAoPri"/>
    <n v="2020"/>
    <s v="Q4"/>
    <s v="Q4-2020"/>
    <x v="66"/>
    <x v="66"/>
    <s v="E56000033"/>
    <s v="Somerset, Wiltshire, Avon and Gloucestershire"/>
    <s v="cns_yes"/>
    <n v="199"/>
    <n v="0.65829000000000004"/>
  </r>
  <r>
    <s v="NAoPri"/>
    <n v="2021"/>
    <s v="Q1"/>
    <s v="Q1-2021"/>
    <x v="66"/>
    <x v="66"/>
    <s v="E56000033"/>
    <s v="Somerset, Wiltshire, Avon and Gloucestershire"/>
    <s v="cns_yes"/>
    <n v="233"/>
    <n v="0.72960999999999998"/>
  </r>
  <r>
    <s v="NAoPri"/>
    <n v="2021"/>
    <s v="Q2"/>
    <s v="Q2-2021"/>
    <x v="66"/>
    <x v="66"/>
    <s v="E56000033"/>
    <s v="Somerset, Wiltshire, Avon and Gloucestershire"/>
    <s v="cns_yes"/>
    <n v="197"/>
    <n v="0.68528"/>
  </r>
  <r>
    <s v="NAoPri"/>
    <n v="2021"/>
    <s v="Q3"/>
    <s v="Q3-2021"/>
    <x v="66"/>
    <x v="66"/>
    <s v="E56000033"/>
    <s v="Somerset, Wiltshire, Avon and Gloucestershire"/>
    <s v="cns_yes"/>
    <n v="235"/>
    <n v="0.67234000000000005"/>
  </r>
  <r>
    <s v="NAoPri"/>
    <n v="2021"/>
    <s v="Q4"/>
    <s v="Q4-2021"/>
    <x v="66"/>
    <x v="66"/>
    <s v="E56000033"/>
    <s v="Somerset, Wiltshire, Avon and Gloucestershire"/>
    <s v="cns_yes"/>
    <n v="242"/>
    <n v="0.67354999999999998"/>
  </r>
  <r>
    <s v="NAoPri"/>
    <n v="2022"/>
    <s v="Q1"/>
    <s v="Q1-2022"/>
    <x v="66"/>
    <x v="66"/>
    <s v="E56000033"/>
    <s v="Somerset, Wiltshire, Avon and Gloucestershire"/>
    <s v="cns_yes"/>
    <n v="266"/>
    <n v="0.62029999999999996"/>
  </r>
  <r>
    <s v="NAoPri"/>
    <n v="2022"/>
    <s v="Q2"/>
    <s v="Q2-2022"/>
    <x v="66"/>
    <x v="66"/>
    <s v="E56000033"/>
    <s v="Somerset, Wiltshire, Avon and Gloucestershire"/>
    <s v="cns_yes"/>
    <n v="226"/>
    <n v="0.72565999999999997"/>
  </r>
  <r>
    <s v="NAoPri"/>
    <n v="2022"/>
    <s v="Q3"/>
    <s v="Q3-2022"/>
    <x v="66"/>
    <x v="66"/>
    <s v="E56000033"/>
    <s v="Somerset, Wiltshire, Avon and Gloucestershire"/>
    <s v="cns_yes"/>
    <n v="224"/>
    <n v="0.66071000000000002"/>
  </r>
  <r>
    <s v="NAoPri"/>
    <n v="2022"/>
    <s v="Q4"/>
    <s v="Q4-2022"/>
    <x v="66"/>
    <x v="66"/>
    <s v="E56000033"/>
    <s v="Somerset, Wiltshire, Avon and Gloucestershire"/>
    <s v="cns_yes"/>
    <n v="255"/>
    <n v="0.69411999999999996"/>
  </r>
  <r>
    <s v="NAoPri"/>
    <n v="2023"/>
    <s v="Q1"/>
    <s v="Q1-2023"/>
    <x v="66"/>
    <x v="66"/>
    <s v="E56000033"/>
    <s v="Somerset, Wiltshire, Avon and Gloucestershire"/>
    <s v="cns_yes"/>
    <n v="262"/>
    <n v="0.70992"/>
  </r>
  <r>
    <s v="NAoPri"/>
    <n v="2018"/>
    <s v="Q1"/>
    <s v="Q1-2018"/>
    <x v="67"/>
    <x v="67"/>
    <s v="E56000027"/>
    <s v="North Central London"/>
    <s v="cns_yes"/>
    <n v="298"/>
    <n v="0.30871999999999999"/>
  </r>
  <r>
    <s v="NAoPri"/>
    <n v="2018"/>
    <s v="Q2"/>
    <s v="Q2-2018"/>
    <x v="67"/>
    <x v="67"/>
    <s v="E56000027"/>
    <s v="North Central London"/>
    <s v="cns_yes"/>
    <n v="306"/>
    <n v="0.24837000000000001"/>
  </r>
  <r>
    <s v="NAoPri"/>
    <n v="2018"/>
    <s v="Q3"/>
    <s v="Q3-2018"/>
    <x v="67"/>
    <x v="67"/>
    <s v="E56000027"/>
    <s v="North Central London"/>
    <s v="cns_yes"/>
    <n v="319"/>
    <n v="0.28839999999999999"/>
  </r>
  <r>
    <s v="NAoPri"/>
    <n v="2018"/>
    <s v="Q4"/>
    <s v="Q4-2018"/>
    <x v="67"/>
    <x v="67"/>
    <s v="E56000027"/>
    <s v="North Central London"/>
    <s v="cns_yes"/>
    <n v="308"/>
    <n v="0.35389999999999999"/>
  </r>
  <r>
    <s v="NAoPri"/>
    <n v="2019"/>
    <s v="Q1"/>
    <s v="Q1-2019"/>
    <x v="67"/>
    <x v="67"/>
    <s v="E56000027"/>
    <s v="North Central London"/>
    <s v="cns_yes"/>
    <n v="281"/>
    <n v="0.35231000000000001"/>
  </r>
  <r>
    <s v="NAoPri"/>
    <n v="2019"/>
    <s v="Q2"/>
    <s v="Q2-2019"/>
    <x v="67"/>
    <x v="67"/>
    <s v="E56000027"/>
    <s v="North Central London"/>
    <s v="cns_yes"/>
    <n v="400"/>
    <n v="0.4"/>
  </r>
  <r>
    <s v="NAoPri"/>
    <n v="2019"/>
    <s v="Q3"/>
    <s v="Q3-2019"/>
    <x v="67"/>
    <x v="67"/>
    <s v="E56000027"/>
    <s v="North Central London"/>
    <s v="cns_yes"/>
    <n v="340"/>
    <n v="0.35"/>
  </r>
  <r>
    <s v="NAoPri"/>
    <n v="2019"/>
    <s v="Q4"/>
    <s v="Q4-2019"/>
    <x v="67"/>
    <x v="67"/>
    <s v="E56000027"/>
    <s v="North Central London"/>
    <s v="cns_yes"/>
    <n v="431"/>
    <n v="0.31786999999999999"/>
  </r>
  <r>
    <s v="NAoPri"/>
    <n v="2020"/>
    <s v="Q1"/>
    <s v="Q1-2020"/>
    <x v="67"/>
    <x v="67"/>
    <s v="E56000027"/>
    <s v="North Central London"/>
    <s v="cns_yes"/>
    <n v="353"/>
    <n v="0.30595"/>
  </r>
  <r>
    <s v="NAoPri"/>
    <n v="2020"/>
    <s v="Q2"/>
    <s v="Q2-2020"/>
    <x v="67"/>
    <x v="67"/>
    <s v="E56000027"/>
    <s v="North Central London"/>
    <s v="cns_yes"/>
    <n v="151"/>
    <n v="0.30464000000000002"/>
  </r>
  <r>
    <s v="NAoPri"/>
    <n v="2020"/>
    <s v="Q3"/>
    <s v="Q3-2020"/>
    <x v="67"/>
    <x v="67"/>
    <s v="E56000027"/>
    <s v="North Central London"/>
    <s v="cns_yes"/>
    <n v="259"/>
    <n v="0.13514000000000001"/>
  </r>
  <r>
    <s v="NAoPri"/>
    <n v="2020"/>
    <s v="Q4"/>
    <s v="Q4-2020"/>
    <x v="67"/>
    <x v="67"/>
    <s v="E56000027"/>
    <s v="North Central London"/>
    <s v="cns_yes"/>
    <n v="310"/>
    <n v="0.15484000000000001"/>
  </r>
  <r>
    <s v="NAoPri"/>
    <n v="2021"/>
    <s v="Q1"/>
    <s v="Q1-2021"/>
    <x v="67"/>
    <x v="67"/>
    <s v="E56000027"/>
    <s v="North Central London"/>
    <s v="cns_yes"/>
    <n v="297"/>
    <n v="0.24242"/>
  </r>
  <r>
    <s v="NAoPri"/>
    <n v="2021"/>
    <s v="Q2"/>
    <s v="Q2-2021"/>
    <x v="67"/>
    <x v="67"/>
    <s v="E56000027"/>
    <s v="North Central London"/>
    <s v="cns_yes"/>
    <n v="403"/>
    <n v="0.3201"/>
  </r>
  <r>
    <s v="NAoPri"/>
    <n v="2021"/>
    <s v="Q3"/>
    <s v="Q3-2021"/>
    <x v="67"/>
    <x v="67"/>
    <s v="E56000027"/>
    <s v="North Central London"/>
    <s v="cns_yes"/>
    <n v="366"/>
    <n v="0.32513999999999998"/>
  </r>
  <r>
    <s v="NAoPri"/>
    <n v="2021"/>
    <s v="Q4"/>
    <s v="Q4-2021"/>
    <x v="67"/>
    <x v="67"/>
    <s v="E56000027"/>
    <s v="North Central London"/>
    <s v="cns_yes"/>
    <n v="369"/>
    <n v="0.38211000000000001"/>
  </r>
  <r>
    <s v="NAoPri"/>
    <n v="2022"/>
    <s v="Q1"/>
    <s v="Q1-2022"/>
    <x v="67"/>
    <x v="67"/>
    <s v="E56000027"/>
    <s v="North Central London"/>
    <s v="cns_yes"/>
    <n v="370"/>
    <n v="0.39189000000000002"/>
  </r>
  <r>
    <s v="NAoPri"/>
    <n v="2022"/>
    <s v="Q2"/>
    <s v="Q2-2022"/>
    <x v="67"/>
    <x v="67"/>
    <s v="E56000027"/>
    <s v="North Central London"/>
    <s v="cns_yes"/>
    <n v="384"/>
    <n v="0.54947999999999997"/>
  </r>
  <r>
    <s v="NAoPri"/>
    <n v="2022"/>
    <s v="Q3"/>
    <s v="Q3-2022"/>
    <x v="67"/>
    <x v="67"/>
    <s v="E56000027"/>
    <s v="North Central London"/>
    <s v="cns_yes"/>
    <n v="389"/>
    <n v="0.47558"/>
  </r>
  <r>
    <s v="NAoPri"/>
    <n v="2022"/>
    <s v="Q4"/>
    <s v="Q4-2022"/>
    <x v="67"/>
    <x v="67"/>
    <s v="E56000027"/>
    <s v="North Central London"/>
    <s v="cns_yes"/>
    <n v="355"/>
    <n v="0.47042"/>
  </r>
  <r>
    <s v="NAoPri"/>
    <n v="2023"/>
    <s v="Q1"/>
    <s v="Q1-2023"/>
    <x v="67"/>
    <x v="67"/>
    <s v="E56000027"/>
    <s v="North Central London"/>
    <s v="cns_yes"/>
    <n v="343"/>
    <n v="0.64431000000000005"/>
  </r>
  <r>
    <s v="NAoPri"/>
    <n v="2018"/>
    <s v="Q1"/>
    <s v="Q1-2018"/>
    <x v="68"/>
    <x v="68"/>
    <s v="E56000029"/>
    <s v="Northern"/>
    <s v="cns_yes"/>
    <n v="73"/>
    <n v="9.5890000000000003E-2"/>
  </r>
  <r>
    <s v="NAoPri"/>
    <n v="2018"/>
    <s v="Q2"/>
    <s v="Q2-2018"/>
    <x v="68"/>
    <x v="68"/>
    <s v="E56000029"/>
    <s v="Northern"/>
    <s v="cns_yes"/>
    <n v="89"/>
    <n v="0.22472"/>
  </r>
  <r>
    <s v="NAoPri"/>
    <n v="2018"/>
    <s v="Q3"/>
    <s v="Q3-2018"/>
    <x v="68"/>
    <x v="68"/>
    <s v="E56000029"/>
    <s v="Northern"/>
    <s v="cns_yes"/>
    <n v="86"/>
    <n v="0.41860000000000003"/>
  </r>
  <r>
    <s v="NAoPri"/>
    <n v="2018"/>
    <s v="Q4"/>
    <s v="Q4-2018"/>
    <x v="68"/>
    <x v="68"/>
    <s v="E56000029"/>
    <s v="Northern"/>
    <s v="cns_yes"/>
    <n v="82"/>
    <n v="0.36585000000000001"/>
  </r>
  <r>
    <s v="NAoPri"/>
    <n v="2019"/>
    <s v="Q1"/>
    <s v="Q1-2019"/>
    <x v="68"/>
    <x v="68"/>
    <s v="E56000029"/>
    <s v="Northern"/>
    <s v="cns_yes"/>
    <n v="73"/>
    <n v="0.30137000000000003"/>
  </r>
  <r>
    <s v="NAoPri"/>
    <n v="2019"/>
    <s v="Q2"/>
    <s v="Q2-2019"/>
    <x v="68"/>
    <x v="68"/>
    <s v="E56000029"/>
    <s v="Northern"/>
    <s v="cns_yes"/>
    <n v="75"/>
    <n v="0.24"/>
  </r>
  <r>
    <s v="NAoPri"/>
    <n v="2019"/>
    <s v="Q3"/>
    <s v="Q3-2019"/>
    <x v="68"/>
    <x v="68"/>
    <s v="E56000029"/>
    <s v="Northern"/>
    <s v="cns_yes"/>
    <n v="65"/>
    <n v="0.12307999999999999"/>
  </r>
  <r>
    <s v="NAoPri"/>
    <n v="2019"/>
    <s v="Q4"/>
    <s v="Q4-2019"/>
    <x v="68"/>
    <x v="68"/>
    <s v="E56000029"/>
    <s v="Northern"/>
    <s v="cns_yes"/>
    <n v="67"/>
    <n v="5.9700000000000003E-2"/>
  </r>
  <r>
    <s v="NAoPri"/>
    <n v="2020"/>
    <s v="Q1"/>
    <s v="Q1-2020"/>
    <x v="68"/>
    <x v="68"/>
    <s v="E56000029"/>
    <s v="Northern"/>
    <s v="cns_yes"/>
    <n v="65"/>
    <n v="1.538E-2"/>
  </r>
  <r>
    <s v="NAoPri"/>
    <n v="2020"/>
    <s v="Q2"/>
    <s v="Q2-2020"/>
    <x v="68"/>
    <x v="68"/>
    <s v="E56000029"/>
    <s v="Northern"/>
    <s v="cns_yes"/>
    <n v="53"/>
    <n v="3.7740000000000003E-2"/>
  </r>
  <r>
    <s v="NAoPri"/>
    <n v="2020"/>
    <s v="Q3"/>
    <s v="Q3-2020"/>
    <x v="68"/>
    <x v="68"/>
    <s v="E56000029"/>
    <s v="Northern"/>
    <s v="cns_yes"/>
    <n v="49"/>
    <n v="0"/>
  </r>
  <r>
    <s v="NAoPri"/>
    <n v="2020"/>
    <s v="Q4"/>
    <s v="Q4-2020"/>
    <x v="68"/>
    <x v="68"/>
    <s v="E56000029"/>
    <s v="Northern"/>
    <s v="cns_yes"/>
    <n v="70"/>
    <n v="0"/>
  </r>
  <r>
    <s v="NAoPri"/>
    <n v="2021"/>
    <s v="Q1"/>
    <s v="Q1-2021"/>
    <x v="68"/>
    <x v="68"/>
    <s v="E56000029"/>
    <s v="Northern"/>
    <s v="cns_yes"/>
    <n v="54"/>
    <n v="0"/>
  </r>
  <r>
    <s v="NAoPri"/>
    <n v="2021"/>
    <s v="Q2"/>
    <s v="Q2-2021"/>
    <x v="68"/>
    <x v="68"/>
    <s v="E56000029"/>
    <s v="Northern"/>
    <s v="cns_yes"/>
    <n v="69"/>
    <n v="0"/>
  </r>
  <r>
    <s v="NAoPri"/>
    <n v="2021"/>
    <s v="Q3"/>
    <s v="Q3-2021"/>
    <x v="68"/>
    <x v="68"/>
    <s v="E56000029"/>
    <s v="Northern"/>
    <s v="cns_yes"/>
    <n v="73"/>
    <n v="1.37E-2"/>
  </r>
  <r>
    <s v="NAoPri"/>
    <n v="2021"/>
    <s v="Q4"/>
    <s v="Q4-2021"/>
    <x v="68"/>
    <x v="68"/>
    <s v="E56000029"/>
    <s v="Northern"/>
    <s v="cns_yes"/>
    <n v="78"/>
    <n v="2.564E-2"/>
  </r>
  <r>
    <s v="NAoPri"/>
    <n v="2022"/>
    <s v="Q1"/>
    <s v="Q1-2022"/>
    <x v="68"/>
    <x v="68"/>
    <s v="E56000029"/>
    <s v="Northern"/>
    <s v="cns_yes"/>
    <n v="78"/>
    <n v="0"/>
  </r>
  <r>
    <s v="NAoPri"/>
    <n v="2022"/>
    <s v="Q2"/>
    <s v="Q2-2022"/>
    <x v="68"/>
    <x v="68"/>
    <s v="E56000029"/>
    <s v="Northern"/>
    <s v="cns_yes"/>
    <n v="78"/>
    <n v="2.564E-2"/>
  </r>
  <r>
    <s v="NAoPri"/>
    <n v="2022"/>
    <s v="Q3"/>
    <s v="Q3-2022"/>
    <x v="68"/>
    <x v="68"/>
    <s v="E56000029"/>
    <s v="Northern"/>
    <s v="cns_yes"/>
    <n v="81"/>
    <n v="0"/>
  </r>
  <r>
    <s v="NAoPri"/>
    <n v="2022"/>
    <s v="Q4"/>
    <s v="Q4-2022"/>
    <x v="68"/>
    <x v="68"/>
    <s v="E56000029"/>
    <s v="Northern"/>
    <s v="cns_yes"/>
    <n v="85"/>
    <n v="2.3529999999999999E-2"/>
  </r>
  <r>
    <s v="NAoPri"/>
    <n v="2023"/>
    <s v="Q1"/>
    <s v="Q1-2023"/>
    <x v="68"/>
    <x v="68"/>
    <s v="E56000029"/>
    <s v="Northern"/>
    <s v="cns_yes"/>
    <n v="68"/>
    <n v="0"/>
  </r>
  <r>
    <s v="NAoPri"/>
    <n v="2018"/>
    <s v="Q1"/>
    <s v="Q1-2018"/>
    <x v="69"/>
    <x v="69"/>
    <s v="E56000028"/>
    <s v="North East London"/>
    <s v="cns_yes"/>
    <n v="252"/>
    <n v="0.26190000000000002"/>
  </r>
  <r>
    <s v="NAoPri"/>
    <n v="2018"/>
    <s v="Q2"/>
    <s v="Q2-2018"/>
    <x v="69"/>
    <x v="69"/>
    <s v="E56000028"/>
    <s v="North East London"/>
    <s v="cns_yes"/>
    <n v="249"/>
    <n v="0.31324999999999997"/>
  </r>
  <r>
    <s v="NAoPri"/>
    <n v="2018"/>
    <s v="Q3"/>
    <s v="Q3-2018"/>
    <x v="69"/>
    <x v="69"/>
    <s v="E56000028"/>
    <s v="North East London"/>
    <s v="cns_yes"/>
    <n v="221"/>
    <n v="0.35293999999999998"/>
  </r>
  <r>
    <s v="NAoPri"/>
    <n v="2018"/>
    <s v="Q4"/>
    <s v="Q4-2018"/>
    <x v="69"/>
    <x v="69"/>
    <s v="E56000028"/>
    <s v="North East London"/>
    <s v="cns_yes"/>
    <n v="201"/>
    <n v="0.45771000000000001"/>
  </r>
  <r>
    <s v="NAoPri"/>
    <n v="2019"/>
    <s v="Q1"/>
    <s v="Q1-2019"/>
    <x v="69"/>
    <x v="69"/>
    <s v="E56000028"/>
    <s v="North East London"/>
    <s v="cns_yes"/>
    <n v="179"/>
    <n v="0.40222999999999998"/>
  </r>
  <r>
    <s v="NAoPri"/>
    <n v="2019"/>
    <s v="Q2"/>
    <s v="Q2-2019"/>
    <x v="69"/>
    <x v="69"/>
    <s v="E56000028"/>
    <s v="North East London"/>
    <s v="cns_yes"/>
    <n v="209"/>
    <n v="0.47367999999999999"/>
  </r>
  <r>
    <s v="NAoPri"/>
    <n v="2019"/>
    <s v="Q3"/>
    <s v="Q3-2019"/>
    <x v="69"/>
    <x v="69"/>
    <s v="E56000028"/>
    <s v="North East London"/>
    <s v="cns_yes"/>
    <n v="214"/>
    <n v="0.48598000000000002"/>
  </r>
  <r>
    <s v="NAoPri"/>
    <n v="2019"/>
    <s v="Q4"/>
    <s v="Q4-2019"/>
    <x v="69"/>
    <x v="69"/>
    <s v="E56000028"/>
    <s v="North East London"/>
    <s v="cns_yes"/>
    <n v="216"/>
    <n v="0.52315"/>
  </r>
  <r>
    <s v="NAoPri"/>
    <n v="2020"/>
    <s v="Q1"/>
    <s v="Q1-2020"/>
    <x v="69"/>
    <x v="69"/>
    <s v="E56000028"/>
    <s v="North East London"/>
    <s v="cns_yes"/>
    <n v="207"/>
    <n v="0.50241999999999998"/>
  </r>
  <r>
    <s v="NAoPri"/>
    <n v="2020"/>
    <s v="Q2"/>
    <s v="Q2-2020"/>
    <x v="69"/>
    <x v="69"/>
    <s v="E56000028"/>
    <s v="North East London"/>
    <s v="cns_yes"/>
    <n v="94"/>
    <n v="0.24468000000000001"/>
  </r>
  <r>
    <s v="NAoPri"/>
    <n v="2020"/>
    <s v="Q3"/>
    <s v="Q3-2020"/>
    <x v="69"/>
    <x v="69"/>
    <s v="E56000028"/>
    <s v="North East London"/>
    <s v="cns_yes"/>
    <n v="170"/>
    <n v="0.46471000000000001"/>
  </r>
  <r>
    <s v="NAoPri"/>
    <n v="2020"/>
    <s v="Q4"/>
    <s v="Q4-2020"/>
    <x v="69"/>
    <x v="69"/>
    <s v="E56000028"/>
    <s v="North East London"/>
    <s v="cns_yes"/>
    <n v="197"/>
    <n v="0.55330000000000001"/>
  </r>
  <r>
    <s v="NAoPri"/>
    <n v="2021"/>
    <s v="Q1"/>
    <s v="Q1-2021"/>
    <x v="69"/>
    <x v="69"/>
    <s v="E56000028"/>
    <s v="North East London"/>
    <s v="cns_yes"/>
    <n v="182"/>
    <n v="0.55495000000000005"/>
  </r>
  <r>
    <s v="NAoPri"/>
    <n v="2021"/>
    <s v="Q2"/>
    <s v="Q2-2021"/>
    <x v="69"/>
    <x v="69"/>
    <s v="E56000028"/>
    <s v="North East London"/>
    <s v="cns_yes"/>
    <n v="192"/>
    <n v="0.55728999999999995"/>
  </r>
  <r>
    <s v="NAoPri"/>
    <n v="2021"/>
    <s v="Q3"/>
    <s v="Q3-2021"/>
    <x v="69"/>
    <x v="69"/>
    <s v="E56000028"/>
    <s v="North East London"/>
    <s v="cns_yes"/>
    <n v="183"/>
    <n v="0.47541"/>
  </r>
  <r>
    <s v="NAoPri"/>
    <n v="2021"/>
    <s v="Q4"/>
    <s v="Q4-2021"/>
    <x v="69"/>
    <x v="69"/>
    <s v="E56000028"/>
    <s v="North East London"/>
    <s v="cns_yes"/>
    <n v="209"/>
    <n v="0.53110000000000002"/>
  </r>
  <r>
    <s v="NAoPri"/>
    <n v="2022"/>
    <s v="Q1"/>
    <s v="Q1-2022"/>
    <x v="69"/>
    <x v="69"/>
    <s v="E56000028"/>
    <s v="North East London"/>
    <s v="cns_yes"/>
    <n v="183"/>
    <n v="0.57923000000000002"/>
  </r>
  <r>
    <s v="NAoPri"/>
    <n v="2022"/>
    <s v="Q2"/>
    <s v="Q2-2022"/>
    <x v="69"/>
    <x v="69"/>
    <s v="E56000028"/>
    <s v="North East London"/>
    <s v="cns_yes"/>
    <n v="171"/>
    <n v="0.59064000000000005"/>
  </r>
  <r>
    <s v="NAoPri"/>
    <n v="2022"/>
    <s v="Q3"/>
    <s v="Q3-2022"/>
    <x v="69"/>
    <x v="69"/>
    <s v="E56000028"/>
    <s v="North East London"/>
    <s v="cns_yes"/>
    <n v="234"/>
    <n v="0.47863"/>
  </r>
  <r>
    <s v="NAoPri"/>
    <n v="2022"/>
    <s v="Q4"/>
    <s v="Q4-2022"/>
    <x v="69"/>
    <x v="69"/>
    <s v="E56000028"/>
    <s v="North East London"/>
    <s v="cns_yes"/>
    <n v="208"/>
    <n v="0.5625"/>
  </r>
  <r>
    <s v="NAoPri"/>
    <n v="2023"/>
    <s v="Q1"/>
    <s v="Q1-2023"/>
    <x v="69"/>
    <x v="69"/>
    <s v="E56000028"/>
    <s v="North East London"/>
    <s v="cns_yes"/>
    <n v="241"/>
    <n v="0.72199000000000002"/>
  </r>
  <r>
    <s v="NAoPri"/>
    <n v="2018"/>
    <s v="Q1"/>
    <s v="Q1-2018"/>
    <x v="70"/>
    <x v="70"/>
    <s v="E56000027"/>
    <s v="North Central London"/>
    <s v="cns_yes"/>
    <n v="21"/>
    <n v="4.7620000000000003E-2"/>
  </r>
  <r>
    <s v="NAoPri"/>
    <n v="2018"/>
    <s v="Q2"/>
    <s v="Q2-2018"/>
    <x v="70"/>
    <x v="70"/>
    <s v="E56000027"/>
    <s v="North Central London"/>
    <s v="cns_yes"/>
    <n v="25"/>
    <n v="0.04"/>
  </r>
  <r>
    <s v="NAoPri"/>
    <n v="2018"/>
    <s v="Q3"/>
    <s v="Q3-2018"/>
    <x v="70"/>
    <x v="70"/>
    <s v="E56000027"/>
    <s v="North Central London"/>
    <s v="cns_yes"/>
    <n v="26"/>
    <n v="0"/>
  </r>
  <r>
    <s v="NAoPri"/>
    <n v="2018"/>
    <s v="Q4"/>
    <s v="Q4-2018"/>
    <x v="70"/>
    <x v="70"/>
    <s v="E56000027"/>
    <s v="North Central London"/>
    <s v="cns_yes"/>
    <n v="18"/>
    <n v="0.16667000000000001"/>
  </r>
  <r>
    <s v="NAoPri"/>
    <n v="2019"/>
    <s v="Q1"/>
    <s v="Q1-2019"/>
    <x v="70"/>
    <x v="70"/>
    <s v="E56000027"/>
    <s v="North Central London"/>
    <s v="cns_yes"/>
    <n v="16"/>
    <n v="0.375"/>
  </r>
  <r>
    <s v="NAoPri"/>
    <n v="2019"/>
    <s v="Q2"/>
    <s v="Q2-2019"/>
    <x v="70"/>
    <x v="70"/>
    <s v="E56000027"/>
    <s v="North Central London"/>
    <s v="cns_yes"/>
    <n v="30"/>
    <n v="0.2"/>
  </r>
  <r>
    <s v="NAoPri"/>
    <n v="2019"/>
    <s v="Q3"/>
    <s v="Q3-2019"/>
    <x v="70"/>
    <x v="70"/>
    <s v="E56000027"/>
    <s v="North Central London"/>
    <s v="cns_yes"/>
    <n v="24"/>
    <n v="0.45833000000000002"/>
  </r>
  <r>
    <s v="NAoPri"/>
    <n v="2019"/>
    <s v="Q4"/>
    <s v="Q4-2019"/>
    <x v="70"/>
    <x v="70"/>
    <s v="E56000027"/>
    <s v="North Central London"/>
    <s v="cns_yes"/>
    <n v="28"/>
    <n v="0.5"/>
  </r>
  <r>
    <s v="NAoPri"/>
    <n v="2020"/>
    <s v="Q1"/>
    <s v="Q1-2020"/>
    <x v="70"/>
    <x v="70"/>
    <s v="E56000027"/>
    <s v="North Central London"/>
    <s v="cns_yes"/>
    <n v="31"/>
    <n v="0.48387000000000002"/>
  </r>
  <r>
    <s v="NAoPri"/>
    <n v="2020"/>
    <s v="Q2"/>
    <s v="Q2-2020"/>
    <x v="70"/>
    <x v="70"/>
    <s v="E56000027"/>
    <s v="North Central London"/>
    <s v="cns_yes"/>
    <n v="20"/>
    <n v="0.75"/>
  </r>
  <r>
    <s v="NAoPri"/>
    <n v="2020"/>
    <s v="Q3"/>
    <s v="Q3-2020"/>
    <x v="70"/>
    <x v="70"/>
    <s v="E56000027"/>
    <s v="North Central London"/>
    <s v="cns_yes"/>
    <n v="20"/>
    <n v="0.6"/>
  </r>
  <r>
    <s v="NAoPri"/>
    <n v="2020"/>
    <s v="Q4"/>
    <s v="Q4-2020"/>
    <x v="70"/>
    <x v="70"/>
    <s v="E56000027"/>
    <s v="North Central London"/>
    <s v="cns_yes"/>
    <n v="21"/>
    <n v="0.61904999999999999"/>
  </r>
  <r>
    <s v="NAoPri"/>
    <n v="2021"/>
    <s v="Q1"/>
    <s v="Q1-2021"/>
    <x v="70"/>
    <x v="70"/>
    <s v="E56000027"/>
    <s v="North Central London"/>
    <s v="cns_yes"/>
    <n v="18"/>
    <n v="0.55556000000000005"/>
  </r>
  <r>
    <s v="NAoPri"/>
    <n v="2021"/>
    <s v="Q2"/>
    <s v="Q2-2021"/>
    <x v="70"/>
    <x v="70"/>
    <s v="E56000027"/>
    <s v="North Central London"/>
    <s v="cns_yes"/>
    <n v="22"/>
    <n v="0.68181999999999998"/>
  </r>
  <r>
    <s v="NAoPri"/>
    <n v="2021"/>
    <s v="Q3"/>
    <s v="Q3-2021"/>
    <x v="70"/>
    <x v="70"/>
    <s v="E56000027"/>
    <s v="North Central London"/>
    <s v="cns_yes"/>
    <n v="17"/>
    <n v="0.70587999999999995"/>
  </r>
  <r>
    <s v="NAoPri"/>
    <n v="2021"/>
    <s v="Q4"/>
    <s v="Q4-2021"/>
    <x v="70"/>
    <x v="70"/>
    <s v="E56000027"/>
    <s v="North Central London"/>
    <s v="cns_yes"/>
    <n v="13"/>
    <n v="0.61538000000000004"/>
  </r>
  <r>
    <s v="NAoPri"/>
    <n v="2022"/>
    <s v="Q1"/>
    <s v="Q1-2022"/>
    <x v="70"/>
    <x v="70"/>
    <s v="E56000027"/>
    <s v="North Central London"/>
    <s v="cns_yes"/>
    <s v="&lt;10"/>
    <n v="0.3"/>
  </r>
  <r>
    <s v="NAoPri"/>
    <n v="2022"/>
    <s v="Q2"/>
    <s v="Q2-2022"/>
    <x v="70"/>
    <x v="70"/>
    <s v="E56000027"/>
    <s v="North Central London"/>
    <s v="cns_yes"/>
    <n v="17"/>
    <n v="0.11765"/>
  </r>
  <r>
    <s v="NAoPri"/>
    <n v="2022"/>
    <s v="Q3"/>
    <s v="Q3-2022"/>
    <x v="70"/>
    <x v="70"/>
    <s v="E56000027"/>
    <s v="North Central London"/>
    <s v="cns_yes"/>
    <n v="15"/>
    <n v="0.33333000000000002"/>
  </r>
  <r>
    <s v="NAoPri"/>
    <n v="2022"/>
    <s v="Q4"/>
    <s v="Q4-2022"/>
    <x v="70"/>
    <x v="70"/>
    <s v="E56000027"/>
    <s v="North Central London"/>
    <s v="cns_yes"/>
    <n v="21"/>
    <n v="0.33333000000000002"/>
  </r>
  <r>
    <s v="NAoPri"/>
    <n v="2023"/>
    <s v="Q1"/>
    <s v="Q1-2023"/>
    <x v="70"/>
    <x v="70"/>
    <s v="E56000027"/>
    <s v="North Central London"/>
    <s v="cns_yes"/>
    <n v="25"/>
    <n v="0.76"/>
  </r>
  <r>
    <s v="NAoPri"/>
    <n v="2018"/>
    <s v="Q1"/>
    <s v="Q1-2018"/>
    <x v="71"/>
    <x v="71"/>
    <s v="E56000029"/>
    <s v="Northern"/>
    <s v="cns_yes"/>
    <n v="128"/>
    <n v="0.88280999999999998"/>
  </r>
  <r>
    <s v="NAoPri"/>
    <n v="2018"/>
    <s v="Q2"/>
    <s v="Q2-2018"/>
    <x v="71"/>
    <x v="71"/>
    <s v="E56000029"/>
    <s v="Northern"/>
    <s v="cns_yes"/>
    <n v="167"/>
    <n v="0.86228000000000005"/>
  </r>
  <r>
    <s v="NAoPri"/>
    <n v="2018"/>
    <s v="Q3"/>
    <s v="Q3-2018"/>
    <x v="71"/>
    <x v="71"/>
    <s v="E56000029"/>
    <s v="Northern"/>
    <s v="cns_yes"/>
    <n v="183"/>
    <n v="0.92349999999999999"/>
  </r>
  <r>
    <s v="NAoPri"/>
    <n v="2018"/>
    <s v="Q4"/>
    <s v="Q4-2018"/>
    <x v="71"/>
    <x v="71"/>
    <s v="E56000029"/>
    <s v="Northern"/>
    <s v="cns_yes"/>
    <n v="154"/>
    <n v="0.91557999999999995"/>
  </r>
  <r>
    <s v="NAoPri"/>
    <n v="2019"/>
    <s v="Q1"/>
    <s v="Q1-2019"/>
    <x v="71"/>
    <x v="71"/>
    <s v="E56000029"/>
    <s v="Northern"/>
    <s v="cns_yes"/>
    <n v="160"/>
    <n v="0.86875000000000002"/>
  </r>
  <r>
    <s v="NAoPri"/>
    <n v="2019"/>
    <s v="Q2"/>
    <s v="Q2-2019"/>
    <x v="71"/>
    <x v="71"/>
    <s v="E56000029"/>
    <s v="Northern"/>
    <s v="cns_yes"/>
    <n v="167"/>
    <n v="0.93413000000000002"/>
  </r>
  <r>
    <s v="NAoPri"/>
    <n v="2019"/>
    <s v="Q3"/>
    <s v="Q3-2019"/>
    <x v="71"/>
    <x v="71"/>
    <s v="E56000029"/>
    <s v="Northern"/>
    <s v="cns_yes"/>
    <n v="168"/>
    <n v="0.88690000000000002"/>
  </r>
  <r>
    <s v="NAoPri"/>
    <n v="2019"/>
    <s v="Q4"/>
    <s v="Q4-2019"/>
    <x v="71"/>
    <x v="71"/>
    <s v="E56000029"/>
    <s v="Northern"/>
    <s v="cns_yes"/>
    <n v="139"/>
    <n v="0.88488999999999995"/>
  </r>
  <r>
    <s v="NAoPri"/>
    <n v="2020"/>
    <s v="Q1"/>
    <s v="Q1-2020"/>
    <x v="71"/>
    <x v="71"/>
    <s v="E56000029"/>
    <s v="Northern"/>
    <s v="cns_yes"/>
    <n v="170"/>
    <n v="0.91176000000000001"/>
  </r>
  <r>
    <s v="NAoPri"/>
    <n v="2020"/>
    <s v="Q2"/>
    <s v="Q2-2020"/>
    <x v="71"/>
    <x v="71"/>
    <s v="E56000029"/>
    <s v="Northern"/>
    <s v="cns_yes"/>
    <n v="71"/>
    <n v="0.94366000000000005"/>
  </r>
  <r>
    <s v="NAoPri"/>
    <n v="2020"/>
    <s v="Q3"/>
    <s v="Q3-2020"/>
    <x v="71"/>
    <x v="71"/>
    <s v="E56000029"/>
    <s v="Northern"/>
    <s v="cns_yes"/>
    <n v="108"/>
    <n v="0.88888999999999996"/>
  </r>
  <r>
    <s v="NAoPri"/>
    <n v="2020"/>
    <s v="Q4"/>
    <s v="Q4-2020"/>
    <x v="71"/>
    <x v="71"/>
    <s v="E56000029"/>
    <s v="Northern"/>
    <s v="cns_yes"/>
    <n v="181"/>
    <n v="0.90608"/>
  </r>
  <r>
    <s v="NAoPri"/>
    <n v="2021"/>
    <s v="Q1"/>
    <s v="Q1-2021"/>
    <x v="71"/>
    <x v="71"/>
    <s v="E56000029"/>
    <s v="Northern"/>
    <s v="cns_yes"/>
    <n v="150"/>
    <n v="0.96"/>
  </r>
  <r>
    <s v="NAoPri"/>
    <n v="2021"/>
    <s v="Q2"/>
    <s v="Q2-2021"/>
    <x v="71"/>
    <x v="71"/>
    <s v="E56000029"/>
    <s v="Northern"/>
    <s v="cns_yes"/>
    <n v="153"/>
    <n v="0.90195999999999998"/>
  </r>
  <r>
    <s v="NAoPri"/>
    <n v="2021"/>
    <s v="Q3"/>
    <s v="Q3-2021"/>
    <x v="71"/>
    <x v="71"/>
    <s v="E56000029"/>
    <s v="Northern"/>
    <s v="cns_yes"/>
    <n v="182"/>
    <n v="0.85714000000000001"/>
  </r>
  <r>
    <s v="NAoPri"/>
    <n v="2021"/>
    <s v="Q4"/>
    <s v="Q4-2021"/>
    <x v="71"/>
    <x v="71"/>
    <s v="E56000029"/>
    <s v="Northern"/>
    <s v="cns_yes"/>
    <n v="203"/>
    <n v="0.91625999999999996"/>
  </r>
  <r>
    <s v="NAoPri"/>
    <n v="2022"/>
    <s v="Q1"/>
    <s v="Q1-2022"/>
    <x v="71"/>
    <x v="71"/>
    <s v="E56000029"/>
    <s v="Northern"/>
    <s v="cns_yes"/>
    <n v="210"/>
    <n v="0.93332999999999999"/>
  </r>
  <r>
    <s v="NAoPri"/>
    <n v="2022"/>
    <s v="Q2"/>
    <s v="Q2-2022"/>
    <x v="71"/>
    <x v="71"/>
    <s v="E56000029"/>
    <s v="Northern"/>
    <s v="cns_yes"/>
    <n v="168"/>
    <n v="0.93452000000000002"/>
  </r>
  <r>
    <s v="NAoPri"/>
    <n v="2022"/>
    <s v="Q3"/>
    <s v="Q3-2022"/>
    <x v="71"/>
    <x v="71"/>
    <s v="E56000029"/>
    <s v="Northern"/>
    <s v="cns_yes"/>
    <n v="171"/>
    <n v="0.90642999999999996"/>
  </r>
  <r>
    <s v="NAoPri"/>
    <n v="2022"/>
    <s v="Q4"/>
    <s v="Q4-2022"/>
    <x v="71"/>
    <x v="71"/>
    <s v="E56000029"/>
    <s v="Northern"/>
    <s v="cns_yes"/>
    <n v="167"/>
    <n v="0.83831999999999995"/>
  </r>
  <r>
    <s v="NAoPri"/>
    <n v="2023"/>
    <s v="Q1"/>
    <s v="Q1-2023"/>
    <x v="71"/>
    <x v="71"/>
    <s v="E56000029"/>
    <s v="Northern"/>
    <s v="cns_yes"/>
    <n v="157"/>
    <n v="0.78981000000000001"/>
  </r>
  <r>
    <s v="NAoPri"/>
    <n v="2018"/>
    <s v="Q1"/>
    <s v="Q1-2018"/>
    <x v="72"/>
    <x v="72"/>
    <s v="E56000035"/>
    <s v="East of England"/>
    <s v="cns_yes"/>
    <n v="103"/>
    <n v="0.31068000000000001"/>
  </r>
  <r>
    <s v="NAoPri"/>
    <n v="2018"/>
    <s v="Q2"/>
    <s v="Q2-2018"/>
    <x v="72"/>
    <x v="72"/>
    <s v="E56000035"/>
    <s v="East of England"/>
    <s v="cns_yes"/>
    <n v="128"/>
    <n v="0.36719000000000002"/>
  </r>
  <r>
    <s v="NAoPri"/>
    <n v="2018"/>
    <s v="Q3"/>
    <s v="Q3-2018"/>
    <x v="72"/>
    <x v="72"/>
    <s v="E56000035"/>
    <s v="East of England"/>
    <s v="cns_yes"/>
    <n v="120"/>
    <n v="0.30832999999999999"/>
  </r>
  <r>
    <s v="NAoPri"/>
    <n v="2018"/>
    <s v="Q4"/>
    <s v="Q4-2018"/>
    <x v="72"/>
    <x v="72"/>
    <s v="E56000035"/>
    <s v="East of England"/>
    <s v="cns_yes"/>
    <n v="125"/>
    <n v="0.25600000000000001"/>
  </r>
  <r>
    <s v="NAoPri"/>
    <n v="2019"/>
    <s v="Q1"/>
    <s v="Q1-2019"/>
    <x v="72"/>
    <x v="72"/>
    <s v="E56000035"/>
    <s v="East of England"/>
    <s v="cns_yes"/>
    <n v="98"/>
    <n v="0.12245"/>
  </r>
  <r>
    <s v="NAoPri"/>
    <n v="2019"/>
    <s v="Q2"/>
    <s v="Q2-2019"/>
    <x v="72"/>
    <x v="72"/>
    <s v="E56000035"/>
    <s v="East of England"/>
    <s v="cns_yes"/>
    <n v="84"/>
    <n v="0.29762"/>
  </r>
  <r>
    <s v="NAoPri"/>
    <n v="2019"/>
    <s v="Q3"/>
    <s v="Q3-2019"/>
    <x v="72"/>
    <x v="72"/>
    <s v="E56000035"/>
    <s v="East of England"/>
    <s v="cns_yes"/>
    <n v="108"/>
    <n v="0.80556000000000005"/>
  </r>
  <r>
    <s v="NAoPri"/>
    <n v="2019"/>
    <s v="Q4"/>
    <s v="Q4-2019"/>
    <x v="72"/>
    <x v="72"/>
    <s v="E56000035"/>
    <s v="East of England"/>
    <s v="cns_yes"/>
    <n v="97"/>
    <n v="0.74226999999999999"/>
  </r>
  <r>
    <s v="NAoPri"/>
    <n v="2020"/>
    <s v="Q1"/>
    <s v="Q1-2020"/>
    <x v="72"/>
    <x v="72"/>
    <s v="E56000035"/>
    <s v="East of England"/>
    <s v="cns_yes"/>
    <n v="84"/>
    <n v="0.55952000000000002"/>
  </r>
  <r>
    <s v="NAoPri"/>
    <n v="2020"/>
    <s v="Q2"/>
    <s v="Q2-2020"/>
    <x v="72"/>
    <x v="72"/>
    <s v="E56000035"/>
    <s v="East of England"/>
    <s v="cns_yes"/>
    <n v="58"/>
    <n v="0.84482999999999997"/>
  </r>
  <r>
    <s v="NAoPri"/>
    <n v="2020"/>
    <s v="Q3"/>
    <s v="Q3-2020"/>
    <x v="72"/>
    <x v="72"/>
    <s v="E56000035"/>
    <s v="East of England"/>
    <s v="cns_yes"/>
    <n v="97"/>
    <n v="0.75258000000000003"/>
  </r>
  <r>
    <s v="NAoPri"/>
    <n v="2020"/>
    <s v="Q4"/>
    <s v="Q4-2020"/>
    <x v="72"/>
    <x v="72"/>
    <s v="E56000035"/>
    <s v="East of England"/>
    <s v="cns_yes"/>
    <n v="103"/>
    <n v="0.84465999999999997"/>
  </r>
  <r>
    <s v="NAoPri"/>
    <n v="2021"/>
    <s v="Q1"/>
    <s v="Q1-2021"/>
    <x v="72"/>
    <x v="72"/>
    <s v="E56000035"/>
    <s v="East of England"/>
    <s v="cns_yes"/>
    <n v="98"/>
    <n v="0.86734999999999995"/>
  </r>
  <r>
    <s v="NAoPri"/>
    <n v="2021"/>
    <s v="Q2"/>
    <s v="Q2-2021"/>
    <x v="72"/>
    <x v="72"/>
    <s v="E56000035"/>
    <s v="East of England"/>
    <s v="cns_yes"/>
    <n v="98"/>
    <n v="0.85714000000000001"/>
  </r>
  <r>
    <s v="NAoPri"/>
    <n v="2021"/>
    <s v="Q3"/>
    <s v="Q3-2021"/>
    <x v="72"/>
    <x v="72"/>
    <s v="E56000035"/>
    <s v="East of England"/>
    <s v="cns_yes"/>
    <n v="105"/>
    <n v="0.90476000000000001"/>
  </r>
  <r>
    <s v="NAoPri"/>
    <n v="2021"/>
    <s v="Q4"/>
    <s v="Q4-2021"/>
    <x v="72"/>
    <x v="72"/>
    <s v="E56000035"/>
    <s v="East of England"/>
    <s v="cns_yes"/>
    <n v="84"/>
    <n v="0.85714000000000001"/>
  </r>
  <r>
    <s v="NAoPri"/>
    <n v="2022"/>
    <s v="Q1"/>
    <s v="Q1-2022"/>
    <x v="72"/>
    <x v="72"/>
    <s v="E56000035"/>
    <s v="East of England"/>
    <s v="cns_yes"/>
    <n v="85"/>
    <n v="0.92940999999999996"/>
  </r>
  <r>
    <s v="NAoPri"/>
    <n v="2022"/>
    <s v="Q2"/>
    <s v="Q2-2022"/>
    <x v="72"/>
    <x v="72"/>
    <s v="E56000035"/>
    <s v="East of England"/>
    <s v="cns_yes"/>
    <n v="104"/>
    <n v="0.88461999999999996"/>
  </r>
  <r>
    <s v="NAoPri"/>
    <n v="2022"/>
    <s v="Q3"/>
    <s v="Q3-2022"/>
    <x v="72"/>
    <x v="72"/>
    <s v="E56000035"/>
    <s v="East of England"/>
    <s v="cns_yes"/>
    <n v="105"/>
    <n v="0.92381000000000002"/>
  </r>
  <r>
    <s v="NAoPri"/>
    <n v="2022"/>
    <s v="Q4"/>
    <s v="Q4-2022"/>
    <x v="72"/>
    <x v="72"/>
    <s v="E56000035"/>
    <s v="East of England"/>
    <s v="cns_yes"/>
    <n v="86"/>
    <n v="0.84884000000000004"/>
  </r>
  <r>
    <s v="NAoPri"/>
    <n v="2023"/>
    <s v="Q1"/>
    <s v="Q1-2023"/>
    <x v="72"/>
    <x v="72"/>
    <s v="E56000035"/>
    <s v="East of England"/>
    <s v="cns_yes"/>
    <n v="84"/>
    <n v="0.76190000000000002"/>
  </r>
  <r>
    <s v="NAoPri"/>
    <n v="2018"/>
    <s v="Q1"/>
    <s v="Q1-2018"/>
    <x v="73"/>
    <x v="73"/>
    <s v="E56000031"/>
    <s v="East Midlands"/>
    <s v="cns_yes"/>
    <n v="84"/>
    <n v="0.72619"/>
  </r>
  <r>
    <s v="NAoPri"/>
    <n v="2018"/>
    <s v="Q2"/>
    <s v="Q2-2018"/>
    <x v="73"/>
    <x v="73"/>
    <s v="E56000031"/>
    <s v="East Midlands"/>
    <s v="cns_yes"/>
    <n v="86"/>
    <n v="0.81394999999999995"/>
  </r>
  <r>
    <s v="NAoPri"/>
    <n v="2018"/>
    <s v="Q3"/>
    <s v="Q3-2018"/>
    <x v="73"/>
    <x v="73"/>
    <s v="E56000031"/>
    <s v="East Midlands"/>
    <s v="cns_yes"/>
    <n v="78"/>
    <n v="0.92308000000000001"/>
  </r>
  <r>
    <s v="NAoPri"/>
    <n v="2018"/>
    <s v="Q4"/>
    <s v="Q4-2018"/>
    <x v="73"/>
    <x v="73"/>
    <s v="E56000031"/>
    <s v="East Midlands"/>
    <s v="cns_yes"/>
    <n v="76"/>
    <n v="0.85526000000000002"/>
  </r>
  <r>
    <s v="NAoPri"/>
    <n v="2019"/>
    <s v="Q1"/>
    <s v="Q1-2019"/>
    <x v="73"/>
    <x v="73"/>
    <s v="E56000031"/>
    <s v="East Midlands"/>
    <s v="cns_yes"/>
    <n v="83"/>
    <n v="0.87951999999999997"/>
  </r>
  <r>
    <s v="NAoPri"/>
    <n v="2019"/>
    <s v="Q2"/>
    <s v="Q2-2019"/>
    <x v="73"/>
    <x v="73"/>
    <s v="E56000031"/>
    <s v="East Midlands"/>
    <s v="cns_yes"/>
    <n v="80"/>
    <n v="0.85"/>
  </r>
  <r>
    <s v="NAoPri"/>
    <n v="2019"/>
    <s v="Q3"/>
    <s v="Q3-2019"/>
    <x v="73"/>
    <x v="73"/>
    <s v="E56000031"/>
    <s v="East Midlands"/>
    <s v="cns_yes"/>
    <n v="72"/>
    <n v="0.875"/>
  </r>
  <r>
    <s v="NAoPri"/>
    <n v="2019"/>
    <s v="Q4"/>
    <s v="Q4-2019"/>
    <x v="73"/>
    <x v="73"/>
    <s v="E56000031"/>
    <s v="East Midlands"/>
    <s v="cns_yes"/>
    <n v="87"/>
    <n v="0.93103000000000002"/>
  </r>
  <r>
    <s v="NAoPri"/>
    <n v="2020"/>
    <s v="Q1"/>
    <s v="Q1-2020"/>
    <x v="73"/>
    <x v="73"/>
    <s v="E56000031"/>
    <s v="East Midlands"/>
    <s v="cns_yes"/>
    <n v="69"/>
    <n v="0.84057999999999999"/>
  </r>
  <r>
    <s v="NAoPri"/>
    <n v="2020"/>
    <s v="Q2"/>
    <s v="Q2-2020"/>
    <x v="73"/>
    <x v="73"/>
    <s v="E56000031"/>
    <s v="East Midlands"/>
    <s v="cns_yes"/>
    <n v="48"/>
    <n v="0.64583000000000002"/>
  </r>
  <r>
    <s v="NAoPri"/>
    <n v="2020"/>
    <s v="Q3"/>
    <s v="Q3-2020"/>
    <x v="73"/>
    <x v="73"/>
    <s v="E56000031"/>
    <s v="East Midlands"/>
    <s v="cns_yes"/>
    <n v="70"/>
    <n v="0.85714000000000001"/>
  </r>
  <r>
    <s v="NAoPri"/>
    <n v="2020"/>
    <s v="Q4"/>
    <s v="Q4-2020"/>
    <x v="73"/>
    <x v="73"/>
    <s v="E56000031"/>
    <s v="East Midlands"/>
    <s v="cns_yes"/>
    <n v="70"/>
    <n v="0.82857000000000003"/>
  </r>
  <r>
    <s v="NAoPri"/>
    <n v="2021"/>
    <s v="Q1"/>
    <s v="Q1-2021"/>
    <x v="73"/>
    <x v="73"/>
    <s v="E56000031"/>
    <s v="East Midlands"/>
    <s v="cns_yes"/>
    <n v="60"/>
    <n v="0.9"/>
  </r>
  <r>
    <s v="NAoPri"/>
    <n v="2021"/>
    <s v="Q2"/>
    <s v="Q2-2021"/>
    <x v="73"/>
    <x v="73"/>
    <s v="E56000031"/>
    <s v="East Midlands"/>
    <s v="cns_yes"/>
    <n v="71"/>
    <n v="0.95774999999999999"/>
  </r>
  <r>
    <s v="NAoPri"/>
    <n v="2021"/>
    <s v="Q3"/>
    <s v="Q3-2021"/>
    <x v="73"/>
    <x v="73"/>
    <s v="E56000031"/>
    <s v="East Midlands"/>
    <s v="cns_yes"/>
    <n v="74"/>
    <n v="0.87838000000000005"/>
  </r>
  <r>
    <s v="NAoPri"/>
    <n v="2021"/>
    <s v="Q4"/>
    <s v="Q4-2021"/>
    <x v="73"/>
    <x v="73"/>
    <s v="E56000031"/>
    <s v="East Midlands"/>
    <s v="cns_yes"/>
    <n v="68"/>
    <n v="0.86765000000000003"/>
  </r>
  <r>
    <s v="NAoPri"/>
    <n v="2022"/>
    <s v="Q1"/>
    <s v="Q1-2022"/>
    <x v="73"/>
    <x v="73"/>
    <s v="E56000031"/>
    <s v="East Midlands"/>
    <s v="cns_yes"/>
    <n v="70"/>
    <n v="0.92857000000000001"/>
  </r>
  <r>
    <s v="NAoPri"/>
    <n v="2022"/>
    <s v="Q2"/>
    <s v="Q2-2022"/>
    <x v="73"/>
    <x v="73"/>
    <s v="E56000031"/>
    <s v="East Midlands"/>
    <s v="cns_yes"/>
    <n v="75"/>
    <n v="0.77332999999999996"/>
  </r>
  <r>
    <s v="NAoPri"/>
    <n v="2022"/>
    <s v="Q3"/>
    <s v="Q3-2022"/>
    <x v="73"/>
    <x v="73"/>
    <s v="E56000031"/>
    <s v="East Midlands"/>
    <s v="cns_yes"/>
    <n v="84"/>
    <n v="0.76190000000000002"/>
  </r>
  <r>
    <s v="NAoPri"/>
    <n v="2022"/>
    <s v="Q4"/>
    <s v="Q4-2022"/>
    <x v="73"/>
    <x v="73"/>
    <s v="E56000031"/>
    <s v="East Midlands"/>
    <s v="cns_yes"/>
    <n v="68"/>
    <n v="0.80881999999999998"/>
  </r>
  <r>
    <s v="NAoPri"/>
    <n v="2023"/>
    <s v="Q1"/>
    <s v="Q1-2023"/>
    <x v="73"/>
    <x v="73"/>
    <s v="E56000031"/>
    <s v="East Midlands"/>
    <s v="cns_yes"/>
    <n v="75"/>
    <n v="0.78666999999999998"/>
  </r>
  <r>
    <s v="NAoPri"/>
    <n v="2018"/>
    <s v="Q1"/>
    <s v="Q1-2018"/>
    <x v="74"/>
    <x v="74"/>
    <s v="E56000029"/>
    <s v="Northern"/>
    <s v="cns_yes"/>
    <n v="644"/>
    <n v="0.74689000000000005"/>
  </r>
  <r>
    <s v="NAoPri"/>
    <n v="2018"/>
    <s v="Q2"/>
    <s v="Q2-2018"/>
    <x v="74"/>
    <x v="74"/>
    <s v="E56000029"/>
    <s v="Northern"/>
    <s v="cns_yes"/>
    <n v="716"/>
    <n v="0.75838000000000005"/>
  </r>
  <r>
    <s v="NAoPri"/>
    <n v="2018"/>
    <s v="Q3"/>
    <s v="Q3-2018"/>
    <x v="74"/>
    <x v="74"/>
    <s v="E56000029"/>
    <s v="Northern"/>
    <s v="cns_yes"/>
    <n v="775"/>
    <n v="0.81806000000000001"/>
  </r>
  <r>
    <s v="NAoPri"/>
    <n v="2018"/>
    <s v="Q4"/>
    <s v="Q4-2018"/>
    <x v="74"/>
    <x v="74"/>
    <s v="E56000029"/>
    <s v="Northern"/>
    <s v="cns_yes"/>
    <n v="654"/>
    <n v="0.76300000000000001"/>
  </r>
  <r>
    <s v="NAoPri"/>
    <n v="2019"/>
    <s v="Q1"/>
    <s v="Q1-2019"/>
    <x v="74"/>
    <x v="74"/>
    <s v="E56000029"/>
    <s v="Northern"/>
    <s v="cns_yes"/>
    <n v="637"/>
    <n v="0.77393999999999996"/>
  </r>
  <r>
    <s v="NAoPri"/>
    <n v="2019"/>
    <s v="Q2"/>
    <s v="Q2-2019"/>
    <x v="74"/>
    <x v="74"/>
    <s v="E56000029"/>
    <s v="Northern"/>
    <s v="cns_yes"/>
    <n v="703"/>
    <n v="0.79374"/>
  </r>
  <r>
    <s v="NAoPri"/>
    <n v="2019"/>
    <s v="Q3"/>
    <s v="Q3-2019"/>
    <x v="74"/>
    <x v="74"/>
    <s v="E56000029"/>
    <s v="Northern"/>
    <s v="cns_yes"/>
    <n v="690"/>
    <n v="0.72899000000000003"/>
  </r>
  <r>
    <s v="NAoPri"/>
    <n v="2019"/>
    <s v="Q4"/>
    <s v="Q4-2019"/>
    <x v="74"/>
    <x v="74"/>
    <s v="E56000029"/>
    <s v="Northern"/>
    <s v="cns_yes"/>
    <n v="677"/>
    <n v="0.72230000000000005"/>
  </r>
  <r>
    <s v="NAoPri"/>
    <n v="2020"/>
    <s v="Q1"/>
    <s v="Q1-2020"/>
    <x v="74"/>
    <x v="74"/>
    <s v="E56000029"/>
    <s v="Northern"/>
    <s v="cns_yes"/>
    <n v="678"/>
    <n v="0.69911999999999996"/>
  </r>
  <r>
    <s v="NAoPri"/>
    <n v="2020"/>
    <s v="Q2"/>
    <s v="Q2-2020"/>
    <x v="74"/>
    <x v="74"/>
    <s v="E56000029"/>
    <s v="Northern"/>
    <s v="cns_yes"/>
    <n v="339"/>
    <n v="0.69027000000000005"/>
  </r>
  <r>
    <s v="NAoPri"/>
    <n v="2020"/>
    <s v="Q3"/>
    <s v="Q3-2020"/>
    <x v="74"/>
    <x v="74"/>
    <s v="E56000029"/>
    <s v="Northern"/>
    <s v="cns_yes"/>
    <n v="495"/>
    <n v="0.69091000000000002"/>
  </r>
  <r>
    <s v="NAoPri"/>
    <n v="2020"/>
    <s v="Q4"/>
    <s v="Q4-2020"/>
    <x v="74"/>
    <x v="74"/>
    <s v="E56000029"/>
    <s v="Northern"/>
    <s v="cns_yes"/>
    <n v="700"/>
    <n v="0.7"/>
  </r>
  <r>
    <s v="NAoPri"/>
    <n v="2021"/>
    <s v="Q1"/>
    <s v="Q1-2021"/>
    <x v="74"/>
    <x v="74"/>
    <s v="E56000029"/>
    <s v="Northern"/>
    <s v="cns_yes"/>
    <n v="652"/>
    <n v="0.76839999999999997"/>
  </r>
  <r>
    <s v="NAoPri"/>
    <n v="2021"/>
    <s v="Q2"/>
    <s v="Q2-2021"/>
    <x v="74"/>
    <x v="74"/>
    <s v="E56000029"/>
    <s v="Northern"/>
    <s v="cns_yes"/>
    <n v="773"/>
    <n v="0.76973000000000003"/>
  </r>
  <r>
    <s v="NAoPri"/>
    <n v="2021"/>
    <s v="Q3"/>
    <s v="Q3-2021"/>
    <x v="74"/>
    <x v="74"/>
    <s v="E56000029"/>
    <s v="Northern"/>
    <s v="cns_yes"/>
    <n v="747"/>
    <n v="0.78849000000000002"/>
  </r>
  <r>
    <s v="NAoPri"/>
    <n v="2021"/>
    <s v="Q4"/>
    <s v="Q4-2021"/>
    <x v="74"/>
    <x v="74"/>
    <s v="E56000029"/>
    <s v="Northern"/>
    <s v="cns_yes"/>
    <n v="739"/>
    <n v="0.79432000000000003"/>
  </r>
  <r>
    <s v="NAoPri"/>
    <n v="2022"/>
    <s v="Q1"/>
    <s v="Q1-2022"/>
    <x v="74"/>
    <x v="74"/>
    <s v="E56000029"/>
    <s v="Northern"/>
    <s v="cns_yes"/>
    <n v="729"/>
    <n v="0.79561000000000004"/>
  </r>
  <r>
    <s v="NAoPri"/>
    <n v="2022"/>
    <s v="Q2"/>
    <s v="Q2-2022"/>
    <x v="74"/>
    <x v="74"/>
    <s v="E56000029"/>
    <s v="Northern"/>
    <s v="cns_yes"/>
    <n v="734"/>
    <n v="0.82833999999999997"/>
  </r>
  <r>
    <s v="NAoPri"/>
    <n v="2022"/>
    <s v="Q3"/>
    <s v="Q3-2022"/>
    <x v="74"/>
    <x v="74"/>
    <s v="E56000029"/>
    <s v="Northern"/>
    <s v="cns_yes"/>
    <n v="767"/>
    <n v="0.78095999999999999"/>
  </r>
  <r>
    <s v="NAoPri"/>
    <n v="2022"/>
    <s v="Q4"/>
    <s v="Q4-2022"/>
    <x v="74"/>
    <x v="74"/>
    <s v="E56000029"/>
    <s v="Northern"/>
    <s v="cns_yes"/>
    <n v="691"/>
    <n v="0.72938000000000003"/>
  </r>
  <r>
    <s v="NAoPri"/>
    <n v="2023"/>
    <s v="Q1"/>
    <s v="Q1-2023"/>
    <x v="74"/>
    <x v="74"/>
    <s v="E56000029"/>
    <s v="Northern"/>
    <s v="cns_yes"/>
    <n v="747"/>
    <n v="0.69477999999999995"/>
  </r>
  <r>
    <s v="NAoPri"/>
    <n v="2018"/>
    <s v="Q1"/>
    <s v="Q1-2018"/>
    <x v="75"/>
    <x v="75"/>
    <s v="E56000026"/>
    <s v="Humber and North Yorkshire"/>
    <s v="cns_yes"/>
    <n v="64"/>
    <n v="0.54686999999999997"/>
  </r>
  <r>
    <s v="NAoPri"/>
    <n v="2018"/>
    <s v="Q2"/>
    <s v="Q2-2018"/>
    <x v="75"/>
    <x v="75"/>
    <s v="E56000026"/>
    <s v="Humber and North Yorkshire"/>
    <s v="cns_yes"/>
    <n v="71"/>
    <n v="0.50704000000000005"/>
  </r>
  <r>
    <s v="NAoPri"/>
    <n v="2018"/>
    <s v="Q3"/>
    <s v="Q3-2018"/>
    <x v="75"/>
    <x v="75"/>
    <s v="E56000026"/>
    <s v="Humber and North Yorkshire"/>
    <s v="cns_yes"/>
    <n v="71"/>
    <n v="0.67605999999999999"/>
  </r>
  <r>
    <s v="NAoPri"/>
    <n v="2018"/>
    <s v="Q4"/>
    <s v="Q4-2018"/>
    <x v="75"/>
    <x v="75"/>
    <s v="E56000026"/>
    <s v="Humber and North Yorkshire"/>
    <s v="cns_yes"/>
    <n v="69"/>
    <n v="0.68115999999999999"/>
  </r>
  <r>
    <s v="NAoPri"/>
    <n v="2019"/>
    <s v="Q1"/>
    <s v="Q1-2019"/>
    <x v="75"/>
    <x v="75"/>
    <s v="E56000026"/>
    <s v="Humber and North Yorkshire"/>
    <s v="cns_yes"/>
    <n v="59"/>
    <n v="0.74575999999999998"/>
  </r>
  <r>
    <s v="NAoPri"/>
    <n v="2019"/>
    <s v="Q2"/>
    <s v="Q2-2019"/>
    <x v="75"/>
    <x v="75"/>
    <s v="E56000026"/>
    <s v="Humber and North Yorkshire"/>
    <s v="cns_yes"/>
    <n v="62"/>
    <n v="0.80645"/>
  </r>
  <r>
    <s v="NAoPri"/>
    <n v="2019"/>
    <s v="Q3"/>
    <s v="Q3-2019"/>
    <x v="75"/>
    <x v="75"/>
    <s v="E56000026"/>
    <s v="Humber and North Yorkshire"/>
    <s v="cns_yes"/>
    <n v="74"/>
    <n v="0.79730000000000001"/>
  </r>
  <r>
    <s v="NAoPri"/>
    <n v="2019"/>
    <s v="Q4"/>
    <s v="Q4-2019"/>
    <x v="75"/>
    <x v="75"/>
    <s v="E56000026"/>
    <s v="Humber and North Yorkshire"/>
    <s v="cns_yes"/>
    <n v="60"/>
    <n v="0.88332999999999995"/>
  </r>
  <r>
    <s v="NAoPri"/>
    <n v="2020"/>
    <s v="Q1"/>
    <s v="Q1-2020"/>
    <x v="75"/>
    <x v="75"/>
    <s v="E56000026"/>
    <s v="Humber and North Yorkshire"/>
    <s v="cns_yes"/>
    <n v="53"/>
    <n v="0.92452999999999996"/>
  </r>
  <r>
    <s v="NAoPri"/>
    <n v="2020"/>
    <s v="Q2"/>
    <s v="Q2-2020"/>
    <x v="75"/>
    <x v="75"/>
    <s v="E56000026"/>
    <s v="Humber and North Yorkshire"/>
    <s v="cns_yes"/>
    <n v="43"/>
    <n v="0.74419000000000002"/>
  </r>
  <r>
    <s v="NAoPri"/>
    <n v="2020"/>
    <s v="Q3"/>
    <s v="Q3-2020"/>
    <x v="75"/>
    <x v="75"/>
    <s v="E56000026"/>
    <s v="Humber and North Yorkshire"/>
    <s v="cns_yes"/>
    <n v="56"/>
    <n v="0.82142999999999999"/>
  </r>
  <r>
    <s v="NAoPri"/>
    <n v="2020"/>
    <s v="Q4"/>
    <s v="Q4-2020"/>
    <x v="75"/>
    <x v="75"/>
    <s v="E56000026"/>
    <s v="Humber and North Yorkshire"/>
    <s v="cns_yes"/>
    <n v="53"/>
    <n v="0.84906000000000004"/>
  </r>
  <r>
    <s v="NAoPri"/>
    <n v="2021"/>
    <s v="Q1"/>
    <s v="Q1-2021"/>
    <x v="75"/>
    <x v="75"/>
    <s v="E56000026"/>
    <s v="Humber and North Yorkshire"/>
    <s v="cns_yes"/>
    <n v="73"/>
    <n v="0.89041000000000003"/>
  </r>
  <r>
    <s v="NAoPri"/>
    <n v="2021"/>
    <s v="Q2"/>
    <s v="Q2-2021"/>
    <x v="75"/>
    <x v="75"/>
    <s v="E56000026"/>
    <s v="Humber and North Yorkshire"/>
    <s v="cns_yes"/>
    <n v="67"/>
    <n v="0.80596999999999996"/>
  </r>
  <r>
    <s v="NAoPri"/>
    <n v="2021"/>
    <s v="Q3"/>
    <s v="Q3-2021"/>
    <x v="75"/>
    <x v="75"/>
    <s v="E56000026"/>
    <s v="Humber and North Yorkshire"/>
    <s v="cns_yes"/>
    <n v="80"/>
    <n v="0.91249999999999998"/>
  </r>
  <r>
    <s v="NAoPri"/>
    <n v="2021"/>
    <s v="Q4"/>
    <s v="Q4-2021"/>
    <x v="75"/>
    <x v="75"/>
    <s v="E56000026"/>
    <s v="Humber and North Yorkshire"/>
    <s v="cns_yes"/>
    <n v="72"/>
    <n v="0.88888999999999996"/>
  </r>
  <r>
    <s v="NAoPri"/>
    <n v="2022"/>
    <s v="Q1"/>
    <s v="Q1-2022"/>
    <x v="75"/>
    <x v="75"/>
    <s v="E56000026"/>
    <s v="Humber and North Yorkshire"/>
    <s v="cns_yes"/>
    <n v="63"/>
    <n v="0.84126999999999996"/>
  </r>
  <r>
    <s v="NAoPri"/>
    <n v="2022"/>
    <s v="Q2"/>
    <s v="Q2-2022"/>
    <x v="75"/>
    <x v="75"/>
    <s v="E56000026"/>
    <s v="Humber and North Yorkshire"/>
    <s v="cns_yes"/>
    <n v="71"/>
    <n v="0.80281999999999998"/>
  </r>
  <r>
    <s v="NAoPri"/>
    <n v="2022"/>
    <s v="Q3"/>
    <s v="Q3-2022"/>
    <x v="75"/>
    <x v="75"/>
    <s v="E56000026"/>
    <s v="Humber and North Yorkshire"/>
    <s v="cns_yes"/>
    <n v="58"/>
    <n v="0.81033999999999995"/>
  </r>
  <r>
    <s v="NAoPri"/>
    <n v="2022"/>
    <s v="Q4"/>
    <s v="Q4-2022"/>
    <x v="75"/>
    <x v="75"/>
    <s v="E56000026"/>
    <s v="Humber and North Yorkshire"/>
    <s v="cns_yes"/>
    <n v="70"/>
    <n v="0.9"/>
  </r>
  <r>
    <s v="NAoPri"/>
    <n v="2023"/>
    <s v="Q1"/>
    <s v="Q1-2023"/>
    <x v="75"/>
    <x v="75"/>
    <s v="E56000026"/>
    <s v="Humber and North Yorkshire"/>
    <s v="cns_yes"/>
    <n v="57"/>
    <n v="0.66666999999999998"/>
  </r>
  <r>
    <s v="NAoPri"/>
    <n v="2018"/>
    <s v="Q1"/>
    <s v="Q1-2018"/>
    <x v="76"/>
    <x v="76"/>
    <s v="E56000029"/>
    <s v="Northern"/>
    <s v="cns_yes"/>
    <n v="67"/>
    <n v="0.94030000000000002"/>
  </r>
  <r>
    <s v="NAoPri"/>
    <n v="2018"/>
    <s v="Q2"/>
    <s v="Q2-2018"/>
    <x v="76"/>
    <x v="76"/>
    <s v="E56000029"/>
    <s v="Northern"/>
    <s v="cns_yes"/>
    <n v="58"/>
    <n v="0.86207"/>
  </r>
  <r>
    <s v="NAoPri"/>
    <n v="2018"/>
    <s v="Q3"/>
    <s v="Q3-2018"/>
    <x v="76"/>
    <x v="76"/>
    <s v="E56000029"/>
    <s v="Northern"/>
    <s v="cns_yes"/>
    <n v="68"/>
    <n v="0.88234999999999997"/>
  </r>
  <r>
    <s v="NAoPri"/>
    <n v="2018"/>
    <s v="Q4"/>
    <s v="Q4-2018"/>
    <x v="76"/>
    <x v="76"/>
    <s v="E56000029"/>
    <s v="Northern"/>
    <s v="cns_yes"/>
    <n v="45"/>
    <n v="0.73333000000000004"/>
  </r>
  <r>
    <s v="NAoPri"/>
    <n v="2019"/>
    <s v="Q1"/>
    <s v="Q1-2019"/>
    <x v="76"/>
    <x v="76"/>
    <s v="E56000029"/>
    <s v="Northern"/>
    <s v="cns_yes"/>
    <n v="51"/>
    <n v="0.76471"/>
  </r>
  <r>
    <s v="NAoPri"/>
    <n v="2019"/>
    <s v="Q2"/>
    <s v="Q2-2019"/>
    <x v="76"/>
    <x v="76"/>
    <s v="E56000029"/>
    <s v="Northern"/>
    <s v="cns_yes"/>
    <n v="66"/>
    <n v="0.84848000000000001"/>
  </r>
  <r>
    <s v="NAoPri"/>
    <n v="2019"/>
    <s v="Q3"/>
    <s v="Q3-2019"/>
    <x v="76"/>
    <x v="76"/>
    <s v="E56000029"/>
    <s v="Northern"/>
    <s v="cns_yes"/>
    <n v="58"/>
    <n v="0.51724000000000003"/>
  </r>
  <r>
    <s v="NAoPri"/>
    <n v="2019"/>
    <s v="Q4"/>
    <s v="Q4-2019"/>
    <x v="76"/>
    <x v="76"/>
    <s v="E56000029"/>
    <s v="Northern"/>
    <s v="cns_yes"/>
    <n v="65"/>
    <n v="0.56923000000000001"/>
  </r>
  <r>
    <s v="NAoPri"/>
    <n v="2020"/>
    <s v="Q1"/>
    <s v="Q1-2020"/>
    <x v="76"/>
    <x v="76"/>
    <s v="E56000029"/>
    <s v="Northern"/>
    <s v="cns_yes"/>
    <n v="76"/>
    <n v="0.36842000000000003"/>
  </r>
  <r>
    <s v="NAoPri"/>
    <n v="2020"/>
    <s v="Q2"/>
    <s v="Q2-2020"/>
    <x v="76"/>
    <x v="76"/>
    <s v="E56000029"/>
    <s v="Northern"/>
    <s v="cns_yes"/>
    <n v="45"/>
    <n v="0.57777999999999996"/>
  </r>
  <r>
    <s v="NAoPri"/>
    <n v="2020"/>
    <s v="Q3"/>
    <s v="Q3-2020"/>
    <x v="76"/>
    <x v="76"/>
    <s v="E56000029"/>
    <s v="Northern"/>
    <s v="cns_yes"/>
    <n v="67"/>
    <n v="0.44775999999999999"/>
  </r>
  <r>
    <s v="NAoPri"/>
    <n v="2020"/>
    <s v="Q4"/>
    <s v="Q4-2020"/>
    <x v="76"/>
    <x v="76"/>
    <s v="E56000029"/>
    <s v="Northern"/>
    <s v="cns_yes"/>
    <n v="84"/>
    <n v="0.32142999999999999"/>
  </r>
  <r>
    <s v="NAoPri"/>
    <n v="2021"/>
    <s v="Q1"/>
    <s v="Q1-2021"/>
    <x v="76"/>
    <x v="76"/>
    <s v="E56000029"/>
    <s v="Northern"/>
    <s v="cns_yes"/>
    <n v="64"/>
    <n v="0.75"/>
  </r>
  <r>
    <s v="NAoPri"/>
    <n v="2021"/>
    <s v="Q2"/>
    <s v="Q2-2021"/>
    <x v="76"/>
    <x v="76"/>
    <s v="E56000029"/>
    <s v="Northern"/>
    <s v="cns_yes"/>
    <n v="78"/>
    <n v="0.91025999999999996"/>
  </r>
  <r>
    <s v="NAoPri"/>
    <n v="2021"/>
    <s v="Q3"/>
    <s v="Q3-2021"/>
    <x v="76"/>
    <x v="76"/>
    <s v="E56000029"/>
    <s v="Northern"/>
    <s v="cns_yes"/>
    <n v="65"/>
    <n v="0.87692000000000003"/>
  </r>
  <r>
    <s v="NAoPri"/>
    <n v="2021"/>
    <s v="Q4"/>
    <s v="Q4-2021"/>
    <x v="76"/>
    <x v="76"/>
    <s v="E56000029"/>
    <s v="Northern"/>
    <s v="cns_yes"/>
    <n v="71"/>
    <n v="0.88732"/>
  </r>
  <r>
    <s v="NAoPri"/>
    <n v="2022"/>
    <s v="Q1"/>
    <s v="Q1-2022"/>
    <x v="76"/>
    <x v="76"/>
    <s v="E56000029"/>
    <s v="Northern"/>
    <s v="cns_yes"/>
    <n v="64"/>
    <n v="0.73438000000000003"/>
  </r>
  <r>
    <s v="NAoPri"/>
    <n v="2022"/>
    <s v="Q2"/>
    <s v="Q2-2022"/>
    <x v="76"/>
    <x v="76"/>
    <s v="E56000029"/>
    <s v="Northern"/>
    <s v="cns_yes"/>
    <n v="72"/>
    <n v="0.88888999999999996"/>
  </r>
  <r>
    <s v="NAoPri"/>
    <n v="2022"/>
    <s v="Q3"/>
    <s v="Q3-2022"/>
    <x v="76"/>
    <x v="76"/>
    <s v="E56000029"/>
    <s v="Northern"/>
    <s v="cns_yes"/>
    <n v="74"/>
    <n v="0.85135000000000005"/>
  </r>
  <r>
    <s v="NAoPri"/>
    <n v="2022"/>
    <s v="Q4"/>
    <s v="Q4-2022"/>
    <x v="76"/>
    <x v="76"/>
    <s v="E56000029"/>
    <s v="Northern"/>
    <s v="cns_yes"/>
    <n v="62"/>
    <n v="0.77419000000000004"/>
  </r>
  <r>
    <s v="NAoPri"/>
    <n v="2023"/>
    <s v="Q1"/>
    <s v="Q1-2023"/>
    <x v="76"/>
    <x v="76"/>
    <s v="E56000029"/>
    <s v="Northern"/>
    <s v="cns_yes"/>
    <n v="77"/>
    <n v="0.74026000000000003"/>
  </r>
  <r>
    <s v="NAoPri"/>
    <n v="2018"/>
    <s v="Q1"/>
    <s v="Q1-2018"/>
    <x v="77"/>
    <x v="77"/>
    <s v="E56000031"/>
    <s v="East Midlands"/>
    <s v="cns_yes"/>
    <n v="156"/>
    <n v="0.85897000000000001"/>
  </r>
  <r>
    <s v="NAoPri"/>
    <n v="2018"/>
    <s v="Q2"/>
    <s v="Q2-2018"/>
    <x v="77"/>
    <x v="77"/>
    <s v="E56000031"/>
    <s v="East Midlands"/>
    <s v="cns_yes"/>
    <n v="185"/>
    <n v="0.86485999999999996"/>
  </r>
  <r>
    <s v="NAoPri"/>
    <n v="2018"/>
    <s v="Q3"/>
    <s v="Q3-2018"/>
    <x v="77"/>
    <x v="77"/>
    <s v="E56000031"/>
    <s v="East Midlands"/>
    <s v="cns_yes"/>
    <n v="188"/>
    <n v="0.95213000000000003"/>
  </r>
  <r>
    <s v="NAoPri"/>
    <n v="2018"/>
    <s v="Q4"/>
    <s v="Q4-2018"/>
    <x v="77"/>
    <x v="77"/>
    <s v="E56000031"/>
    <s v="East Midlands"/>
    <s v="cns_yes"/>
    <n v="180"/>
    <n v="0.87222"/>
  </r>
  <r>
    <s v="NAoPri"/>
    <n v="2019"/>
    <s v="Q1"/>
    <s v="Q1-2019"/>
    <x v="77"/>
    <x v="77"/>
    <s v="E56000031"/>
    <s v="East Midlands"/>
    <s v="cns_yes"/>
    <n v="164"/>
    <n v="0.82926999999999995"/>
  </r>
  <r>
    <s v="NAoPri"/>
    <n v="2019"/>
    <s v="Q2"/>
    <s v="Q2-2019"/>
    <x v="77"/>
    <x v="77"/>
    <s v="E56000031"/>
    <s v="East Midlands"/>
    <s v="cns_yes"/>
    <n v="176"/>
    <n v="0.80113999999999996"/>
  </r>
  <r>
    <s v="NAoPri"/>
    <n v="2019"/>
    <s v="Q3"/>
    <s v="Q3-2019"/>
    <x v="77"/>
    <x v="77"/>
    <s v="E56000031"/>
    <s v="East Midlands"/>
    <s v="cns_yes"/>
    <n v="171"/>
    <n v="0.89473999999999998"/>
  </r>
  <r>
    <s v="NAoPri"/>
    <n v="2019"/>
    <s v="Q4"/>
    <s v="Q4-2019"/>
    <x v="77"/>
    <x v="77"/>
    <s v="E56000031"/>
    <s v="East Midlands"/>
    <s v="cns_yes"/>
    <n v="164"/>
    <n v="0.82316999999999996"/>
  </r>
  <r>
    <s v="NAoPri"/>
    <n v="2020"/>
    <s v="Q1"/>
    <s v="Q1-2020"/>
    <x v="77"/>
    <x v="77"/>
    <s v="E56000031"/>
    <s v="East Midlands"/>
    <s v="cns_yes"/>
    <n v="183"/>
    <n v="0.79235"/>
  </r>
  <r>
    <s v="NAoPri"/>
    <n v="2020"/>
    <s v="Q2"/>
    <s v="Q2-2020"/>
    <x v="77"/>
    <x v="77"/>
    <s v="E56000031"/>
    <s v="East Midlands"/>
    <s v="cns_yes"/>
    <n v="97"/>
    <n v="0.87629000000000001"/>
  </r>
  <r>
    <s v="NAoPri"/>
    <n v="2020"/>
    <s v="Q3"/>
    <s v="Q3-2020"/>
    <x v="77"/>
    <x v="77"/>
    <s v="E56000031"/>
    <s v="East Midlands"/>
    <s v="cns_yes"/>
    <n v="125"/>
    <n v="0.78400000000000003"/>
  </r>
  <r>
    <s v="NAoPri"/>
    <n v="2020"/>
    <s v="Q4"/>
    <s v="Q4-2020"/>
    <x v="77"/>
    <x v="77"/>
    <s v="E56000031"/>
    <s v="East Midlands"/>
    <s v="cns_yes"/>
    <n v="161"/>
    <n v="0.83850999999999998"/>
  </r>
  <r>
    <s v="NAoPri"/>
    <n v="2021"/>
    <s v="Q1"/>
    <s v="Q1-2021"/>
    <x v="77"/>
    <x v="77"/>
    <s v="E56000031"/>
    <s v="East Midlands"/>
    <s v="cns_yes"/>
    <n v="154"/>
    <n v="0.90908999999999995"/>
  </r>
  <r>
    <s v="NAoPri"/>
    <n v="2021"/>
    <s v="Q2"/>
    <s v="Q2-2021"/>
    <x v="77"/>
    <x v="77"/>
    <s v="E56000031"/>
    <s v="East Midlands"/>
    <s v="cns_yes"/>
    <n v="157"/>
    <n v="0.93630999999999998"/>
  </r>
  <r>
    <s v="NAoPri"/>
    <n v="2021"/>
    <s v="Q3"/>
    <s v="Q3-2021"/>
    <x v="77"/>
    <x v="77"/>
    <s v="E56000031"/>
    <s v="East Midlands"/>
    <s v="cns_yes"/>
    <n v="192"/>
    <n v="0.71353999999999995"/>
  </r>
  <r>
    <s v="NAoPri"/>
    <n v="2021"/>
    <s v="Q4"/>
    <s v="Q4-2021"/>
    <x v="77"/>
    <x v="77"/>
    <s v="E56000031"/>
    <s v="East Midlands"/>
    <s v="cns_yes"/>
    <n v="165"/>
    <n v="0.81818000000000002"/>
  </r>
  <r>
    <s v="NAoPri"/>
    <n v="2022"/>
    <s v="Q1"/>
    <s v="Q1-2022"/>
    <x v="77"/>
    <x v="77"/>
    <s v="E56000031"/>
    <s v="East Midlands"/>
    <s v="cns_yes"/>
    <n v="149"/>
    <n v="0.91946000000000006"/>
  </r>
  <r>
    <s v="NAoPri"/>
    <n v="2022"/>
    <s v="Q2"/>
    <s v="Q2-2022"/>
    <x v="77"/>
    <x v="77"/>
    <s v="E56000031"/>
    <s v="East Midlands"/>
    <s v="cns_yes"/>
    <n v="136"/>
    <n v="0.88971"/>
  </r>
  <r>
    <s v="NAoPri"/>
    <n v="2022"/>
    <s v="Q3"/>
    <s v="Q3-2022"/>
    <x v="77"/>
    <x v="77"/>
    <s v="E56000031"/>
    <s v="East Midlands"/>
    <s v="cns_yes"/>
    <n v="179"/>
    <n v="0.90503"/>
  </r>
  <r>
    <s v="NAoPri"/>
    <n v="2022"/>
    <s v="Q4"/>
    <s v="Q4-2022"/>
    <x v="77"/>
    <x v="77"/>
    <s v="E56000031"/>
    <s v="East Midlands"/>
    <s v="cns_yes"/>
    <n v="173"/>
    <n v="0.86126999999999998"/>
  </r>
  <r>
    <s v="NAoPri"/>
    <n v="2023"/>
    <s v="Q1"/>
    <s v="Q1-2023"/>
    <x v="77"/>
    <x v="77"/>
    <s v="E56000031"/>
    <s v="East Midlands"/>
    <s v="cns_yes"/>
    <n v="167"/>
    <n v="0.7006"/>
  </r>
  <r>
    <s v="NAoPri"/>
    <n v="2018"/>
    <s v="Q1"/>
    <s v="Q1-2018"/>
    <x v="78"/>
    <x v="78"/>
    <s v="E56000034"/>
    <s v="Thames Valley"/>
    <s v="cns_yes"/>
    <n v="155"/>
    <n v="0.87741999999999998"/>
  </r>
  <r>
    <s v="NAoPri"/>
    <n v="2018"/>
    <s v="Q2"/>
    <s v="Q2-2018"/>
    <x v="78"/>
    <x v="78"/>
    <s v="E56000034"/>
    <s v="Thames Valley"/>
    <s v="cns_yes"/>
    <n v="162"/>
    <n v="0.87653999999999999"/>
  </r>
  <r>
    <s v="NAoPri"/>
    <n v="2018"/>
    <s v="Q3"/>
    <s v="Q3-2018"/>
    <x v="78"/>
    <x v="78"/>
    <s v="E56000034"/>
    <s v="Thames Valley"/>
    <s v="cns_yes"/>
    <n v="180"/>
    <n v="0.48888999999999999"/>
  </r>
  <r>
    <s v="NAoPri"/>
    <n v="2018"/>
    <s v="Q4"/>
    <s v="Q4-2018"/>
    <x v="78"/>
    <x v="78"/>
    <s v="E56000034"/>
    <s v="Thames Valley"/>
    <s v="cns_yes"/>
    <n v="162"/>
    <n v="6.7900000000000002E-2"/>
  </r>
  <r>
    <s v="NAoPri"/>
    <n v="2019"/>
    <s v="Q1"/>
    <s v="Q1-2019"/>
    <x v="78"/>
    <x v="78"/>
    <s v="E56000034"/>
    <s v="Thames Valley"/>
    <s v="cns_yes"/>
    <n v="149"/>
    <n v="0.88590999999999998"/>
  </r>
  <r>
    <s v="NAoPri"/>
    <n v="2019"/>
    <s v="Q2"/>
    <s v="Q2-2019"/>
    <x v="78"/>
    <x v="78"/>
    <s v="E56000034"/>
    <s v="Thames Valley"/>
    <s v="cns_yes"/>
    <n v="162"/>
    <n v="0.85185"/>
  </r>
  <r>
    <s v="NAoPri"/>
    <n v="2019"/>
    <s v="Q3"/>
    <s v="Q3-2019"/>
    <x v="78"/>
    <x v="78"/>
    <s v="E56000034"/>
    <s v="Thames Valley"/>
    <s v="cns_yes"/>
    <n v="185"/>
    <n v="0.85946"/>
  </r>
  <r>
    <s v="NAoPri"/>
    <n v="2019"/>
    <s v="Q4"/>
    <s v="Q4-2019"/>
    <x v="78"/>
    <x v="78"/>
    <s v="E56000034"/>
    <s v="Thames Valley"/>
    <s v="cns_yes"/>
    <n v="152"/>
    <n v="0.71052999999999999"/>
  </r>
  <r>
    <s v="NAoPri"/>
    <n v="2020"/>
    <s v="Q1"/>
    <s v="Q1-2020"/>
    <x v="78"/>
    <x v="78"/>
    <s v="E56000034"/>
    <s v="Thames Valley"/>
    <s v="cns_yes"/>
    <n v="161"/>
    <n v="0.86956999999999995"/>
  </r>
  <r>
    <s v="NAoPri"/>
    <n v="2020"/>
    <s v="Q2"/>
    <s v="Q2-2020"/>
    <x v="78"/>
    <x v="78"/>
    <s v="E56000034"/>
    <s v="Thames Valley"/>
    <s v="cns_yes"/>
    <n v="90"/>
    <n v="0.84443999999999997"/>
  </r>
  <r>
    <s v="NAoPri"/>
    <n v="2020"/>
    <s v="Q3"/>
    <s v="Q3-2020"/>
    <x v="78"/>
    <x v="78"/>
    <s v="E56000034"/>
    <s v="Thames Valley"/>
    <s v="cns_yes"/>
    <n v="139"/>
    <n v="0.74100999999999995"/>
  </r>
  <r>
    <s v="NAoPri"/>
    <n v="2020"/>
    <s v="Q4"/>
    <s v="Q4-2020"/>
    <x v="78"/>
    <x v="78"/>
    <s v="E56000034"/>
    <s v="Thames Valley"/>
    <s v="cns_yes"/>
    <n v="157"/>
    <n v="0.74521999999999999"/>
  </r>
  <r>
    <s v="NAoPri"/>
    <n v="2021"/>
    <s v="Q1"/>
    <s v="Q1-2021"/>
    <x v="78"/>
    <x v="78"/>
    <s v="E56000034"/>
    <s v="Thames Valley"/>
    <s v="cns_yes"/>
    <n v="176"/>
    <n v="0.72158999999999995"/>
  </r>
  <r>
    <s v="NAoPri"/>
    <n v="2021"/>
    <s v="Q2"/>
    <s v="Q2-2021"/>
    <x v="78"/>
    <x v="78"/>
    <s v="E56000034"/>
    <s v="Thames Valley"/>
    <s v="cns_yes"/>
    <n v="166"/>
    <n v="0.68071999999999999"/>
  </r>
  <r>
    <s v="NAoPri"/>
    <n v="2021"/>
    <s v="Q3"/>
    <s v="Q3-2021"/>
    <x v="78"/>
    <x v="78"/>
    <s v="E56000034"/>
    <s v="Thames Valley"/>
    <s v="cns_yes"/>
    <n v="195"/>
    <n v="0.6"/>
  </r>
  <r>
    <s v="NAoPri"/>
    <n v="2021"/>
    <s v="Q4"/>
    <s v="Q4-2021"/>
    <x v="78"/>
    <x v="78"/>
    <s v="E56000034"/>
    <s v="Thames Valley"/>
    <s v="cns_yes"/>
    <n v="194"/>
    <n v="0.68040999999999996"/>
  </r>
  <r>
    <s v="NAoPri"/>
    <n v="2022"/>
    <s v="Q1"/>
    <s v="Q1-2022"/>
    <x v="78"/>
    <x v="78"/>
    <s v="E56000034"/>
    <s v="Thames Valley"/>
    <s v="cns_yes"/>
    <n v="154"/>
    <n v="0.5"/>
  </r>
  <r>
    <s v="NAoPri"/>
    <n v="2022"/>
    <s v="Q2"/>
    <s v="Q2-2022"/>
    <x v="78"/>
    <x v="78"/>
    <s v="E56000034"/>
    <s v="Thames Valley"/>
    <s v="cns_yes"/>
    <n v="143"/>
    <n v="0.56642999999999999"/>
  </r>
  <r>
    <s v="NAoPri"/>
    <n v="2022"/>
    <s v="Q3"/>
    <s v="Q3-2022"/>
    <x v="78"/>
    <x v="78"/>
    <s v="E56000034"/>
    <s v="Thames Valley"/>
    <s v="cns_yes"/>
    <n v="169"/>
    <n v="0.42603999999999997"/>
  </r>
  <r>
    <s v="NAoPri"/>
    <n v="2022"/>
    <s v="Q4"/>
    <s v="Q4-2022"/>
    <x v="78"/>
    <x v="78"/>
    <s v="E56000034"/>
    <s v="Thames Valley"/>
    <s v="cns_yes"/>
    <n v="199"/>
    <n v="0.66834000000000005"/>
  </r>
  <r>
    <s v="NAoPri"/>
    <n v="2023"/>
    <s v="Q1"/>
    <s v="Q1-2023"/>
    <x v="78"/>
    <x v="78"/>
    <s v="E56000034"/>
    <s v="Thames Valley"/>
    <s v="cns_yes"/>
    <n v="173"/>
    <n v="0.72253999999999996"/>
  </r>
  <r>
    <s v="NAoPri"/>
    <n v="2018"/>
    <s v="Q1"/>
    <s v="Q1-2018"/>
    <x v="79"/>
    <x v="79"/>
    <s v="E56000014"/>
    <s v="Peninsula"/>
    <s v="cns_yes"/>
    <n v="413"/>
    <n v="0.66827999999999999"/>
  </r>
  <r>
    <s v="NAoPri"/>
    <n v="2018"/>
    <s v="Q2"/>
    <s v="Q2-2018"/>
    <x v="79"/>
    <x v="79"/>
    <s v="E56000014"/>
    <s v="Peninsula"/>
    <s v="cns_yes"/>
    <n v="458"/>
    <n v="0.70086999999999999"/>
  </r>
  <r>
    <s v="NAoPri"/>
    <n v="2018"/>
    <s v="Q3"/>
    <s v="Q3-2018"/>
    <x v="79"/>
    <x v="79"/>
    <s v="E56000014"/>
    <s v="Peninsula"/>
    <s v="cns_yes"/>
    <n v="529"/>
    <n v="0.55388000000000004"/>
  </r>
  <r>
    <s v="NAoPri"/>
    <n v="2018"/>
    <s v="Q4"/>
    <s v="Q4-2018"/>
    <x v="79"/>
    <x v="79"/>
    <s v="E56000014"/>
    <s v="Peninsula"/>
    <s v="cns_yes"/>
    <n v="455"/>
    <n v="0.60219999999999996"/>
  </r>
  <r>
    <s v="NAoPri"/>
    <n v="2019"/>
    <s v="Q1"/>
    <s v="Q1-2019"/>
    <x v="79"/>
    <x v="79"/>
    <s v="E56000014"/>
    <s v="Peninsula"/>
    <s v="cns_yes"/>
    <n v="408"/>
    <n v="0.56618000000000002"/>
  </r>
  <r>
    <s v="NAoPri"/>
    <n v="2019"/>
    <s v="Q2"/>
    <s v="Q2-2019"/>
    <x v="79"/>
    <x v="79"/>
    <s v="E56000014"/>
    <s v="Peninsula"/>
    <s v="cns_yes"/>
    <n v="534"/>
    <n v="0.62360000000000004"/>
  </r>
  <r>
    <s v="NAoPri"/>
    <n v="2019"/>
    <s v="Q3"/>
    <s v="Q3-2019"/>
    <x v="79"/>
    <x v="79"/>
    <s v="E56000014"/>
    <s v="Peninsula"/>
    <s v="cns_yes"/>
    <n v="473"/>
    <n v="0.61311000000000004"/>
  </r>
  <r>
    <s v="NAoPri"/>
    <n v="2019"/>
    <s v="Q4"/>
    <s v="Q4-2019"/>
    <x v="79"/>
    <x v="79"/>
    <s v="E56000014"/>
    <s v="Peninsula"/>
    <s v="cns_yes"/>
    <n v="428"/>
    <n v="0.62383"/>
  </r>
  <r>
    <s v="NAoPri"/>
    <n v="2020"/>
    <s v="Q1"/>
    <s v="Q1-2020"/>
    <x v="79"/>
    <x v="79"/>
    <s v="E56000014"/>
    <s v="Peninsula"/>
    <s v="cns_yes"/>
    <n v="442"/>
    <n v="0.80089999999999995"/>
  </r>
  <r>
    <s v="NAoPri"/>
    <n v="2020"/>
    <s v="Q2"/>
    <s v="Q2-2020"/>
    <x v="79"/>
    <x v="79"/>
    <s v="E56000014"/>
    <s v="Peninsula"/>
    <s v="cns_yes"/>
    <n v="283"/>
    <n v="0.75265000000000004"/>
  </r>
  <r>
    <s v="NAoPri"/>
    <n v="2020"/>
    <s v="Q3"/>
    <s v="Q3-2020"/>
    <x v="79"/>
    <x v="79"/>
    <s v="E56000014"/>
    <s v="Peninsula"/>
    <s v="cns_yes"/>
    <n v="383"/>
    <n v="0.79373000000000005"/>
  </r>
  <r>
    <s v="NAoPri"/>
    <n v="2020"/>
    <s v="Q4"/>
    <s v="Q4-2020"/>
    <x v="79"/>
    <x v="79"/>
    <s v="E56000014"/>
    <s v="Peninsula"/>
    <s v="cns_yes"/>
    <n v="411"/>
    <n v="0.66910000000000003"/>
  </r>
  <r>
    <s v="NAoPri"/>
    <n v="2021"/>
    <s v="Q1"/>
    <s v="Q1-2021"/>
    <x v="79"/>
    <x v="79"/>
    <s v="E56000014"/>
    <s v="Peninsula"/>
    <s v="cns_yes"/>
    <n v="401"/>
    <n v="0.62343999999999999"/>
  </r>
  <r>
    <s v="NAoPri"/>
    <n v="2021"/>
    <s v="Q2"/>
    <s v="Q2-2021"/>
    <x v="79"/>
    <x v="79"/>
    <s v="E56000014"/>
    <s v="Peninsula"/>
    <s v="cns_yes"/>
    <n v="475"/>
    <n v="0.69052999999999998"/>
  </r>
  <r>
    <s v="NAoPri"/>
    <n v="2021"/>
    <s v="Q3"/>
    <s v="Q3-2021"/>
    <x v="79"/>
    <x v="79"/>
    <s v="E56000014"/>
    <s v="Peninsula"/>
    <s v="cns_yes"/>
    <n v="470"/>
    <n v="0.65956999999999999"/>
  </r>
  <r>
    <s v="NAoPri"/>
    <n v="2021"/>
    <s v="Q4"/>
    <s v="Q4-2021"/>
    <x v="79"/>
    <x v="79"/>
    <s v="E56000014"/>
    <s v="Peninsula"/>
    <s v="cns_yes"/>
    <n v="463"/>
    <n v="0.38229000000000002"/>
  </r>
  <r>
    <s v="NAoPri"/>
    <n v="2022"/>
    <s v="Q1"/>
    <s v="Q1-2022"/>
    <x v="79"/>
    <x v="79"/>
    <s v="E56000014"/>
    <s v="Peninsula"/>
    <s v="cns_yes"/>
    <n v="466"/>
    <n v="0.46566999999999997"/>
  </r>
  <r>
    <s v="NAoPri"/>
    <n v="2022"/>
    <s v="Q2"/>
    <s v="Q2-2022"/>
    <x v="79"/>
    <x v="79"/>
    <s v="E56000014"/>
    <s v="Peninsula"/>
    <s v="cns_yes"/>
    <n v="480"/>
    <n v="0.48125000000000001"/>
  </r>
  <r>
    <s v="NAoPri"/>
    <n v="2022"/>
    <s v="Q3"/>
    <s v="Q3-2022"/>
    <x v="79"/>
    <x v="79"/>
    <s v="E56000014"/>
    <s v="Peninsula"/>
    <s v="cns_yes"/>
    <n v="443"/>
    <n v="0.52370000000000005"/>
  </r>
  <r>
    <s v="NAoPri"/>
    <n v="2022"/>
    <s v="Q4"/>
    <s v="Q4-2022"/>
    <x v="79"/>
    <x v="79"/>
    <s v="E56000014"/>
    <s v="Peninsula"/>
    <s v="cns_yes"/>
    <n v="429"/>
    <n v="0.40793000000000001"/>
  </r>
  <r>
    <s v="NAoPri"/>
    <n v="2023"/>
    <s v="Q1"/>
    <s v="Q1-2023"/>
    <x v="79"/>
    <x v="79"/>
    <s v="E56000014"/>
    <s v="Peninsula"/>
    <s v="cns_yes"/>
    <n v="467"/>
    <n v="0.50534999999999997"/>
  </r>
  <r>
    <s v="NAoPri"/>
    <n v="2018"/>
    <s v="Q1"/>
    <s v="Q1-2018"/>
    <x v="80"/>
    <x v="80"/>
    <s v="E56000016"/>
    <s v="Wessex"/>
    <s v="cns_yes"/>
    <n v="121"/>
    <n v="0.58677999999999997"/>
  </r>
  <r>
    <s v="NAoPri"/>
    <n v="2018"/>
    <s v="Q2"/>
    <s v="Q2-2018"/>
    <x v="80"/>
    <x v="80"/>
    <s v="E56000016"/>
    <s v="Wessex"/>
    <s v="cns_yes"/>
    <n v="139"/>
    <n v="0.73380999999999996"/>
  </r>
  <r>
    <s v="NAoPri"/>
    <n v="2018"/>
    <s v="Q3"/>
    <s v="Q3-2018"/>
    <x v="80"/>
    <x v="80"/>
    <s v="E56000016"/>
    <s v="Wessex"/>
    <s v="cns_yes"/>
    <n v="162"/>
    <n v="0.59877000000000002"/>
  </r>
  <r>
    <s v="NAoPri"/>
    <n v="2018"/>
    <s v="Q4"/>
    <s v="Q4-2018"/>
    <x v="80"/>
    <x v="80"/>
    <s v="E56000016"/>
    <s v="Wessex"/>
    <s v="cns_yes"/>
    <n v="129"/>
    <n v="0.39534999999999998"/>
  </r>
  <r>
    <s v="NAoPri"/>
    <n v="2019"/>
    <s v="Q1"/>
    <s v="Q1-2019"/>
    <x v="80"/>
    <x v="80"/>
    <s v="E56000016"/>
    <s v="Wessex"/>
    <s v="cns_yes"/>
    <n v="148"/>
    <n v="0.55405000000000004"/>
  </r>
  <r>
    <s v="NAoPri"/>
    <n v="2019"/>
    <s v="Q2"/>
    <s v="Q2-2019"/>
    <x v="80"/>
    <x v="80"/>
    <s v="E56000016"/>
    <s v="Wessex"/>
    <s v="cns_yes"/>
    <n v="128"/>
    <n v="0.50780999999999998"/>
  </r>
  <r>
    <s v="NAoPri"/>
    <n v="2019"/>
    <s v="Q3"/>
    <s v="Q3-2019"/>
    <x v="80"/>
    <x v="80"/>
    <s v="E56000016"/>
    <s v="Wessex"/>
    <s v="cns_yes"/>
    <n v="132"/>
    <n v="0.67423999999999995"/>
  </r>
  <r>
    <s v="NAoPri"/>
    <n v="2019"/>
    <s v="Q4"/>
    <s v="Q4-2019"/>
    <x v="80"/>
    <x v="80"/>
    <s v="E56000016"/>
    <s v="Wessex"/>
    <s v="cns_yes"/>
    <n v="158"/>
    <n v="0.67088999999999999"/>
  </r>
  <r>
    <s v="NAoPri"/>
    <n v="2020"/>
    <s v="Q1"/>
    <s v="Q1-2020"/>
    <x v="80"/>
    <x v="80"/>
    <s v="E56000016"/>
    <s v="Wessex"/>
    <s v="cns_yes"/>
    <n v="108"/>
    <n v="0.63888999999999996"/>
  </r>
  <r>
    <s v="NAoPri"/>
    <n v="2020"/>
    <s v="Q2"/>
    <s v="Q2-2020"/>
    <x v="80"/>
    <x v="80"/>
    <s v="E56000016"/>
    <s v="Wessex"/>
    <s v="cns_yes"/>
    <n v="79"/>
    <n v="0.79747000000000001"/>
  </r>
  <r>
    <s v="NAoPri"/>
    <n v="2020"/>
    <s v="Q3"/>
    <s v="Q3-2020"/>
    <x v="80"/>
    <x v="80"/>
    <s v="E56000016"/>
    <s v="Wessex"/>
    <s v="cns_yes"/>
    <n v="109"/>
    <n v="0.26606000000000002"/>
  </r>
  <r>
    <s v="NAoPri"/>
    <n v="2020"/>
    <s v="Q4"/>
    <s v="Q4-2020"/>
    <x v="80"/>
    <x v="80"/>
    <s v="E56000016"/>
    <s v="Wessex"/>
    <s v="cns_yes"/>
    <n v="96"/>
    <n v="6.25E-2"/>
  </r>
  <r>
    <s v="NAoPri"/>
    <n v="2021"/>
    <s v="Q1"/>
    <s v="Q1-2021"/>
    <x v="80"/>
    <x v="80"/>
    <s v="E56000016"/>
    <s v="Wessex"/>
    <s v="cns_yes"/>
    <n v="124"/>
    <n v="0.62097000000000002"/>
  </r>
  <r>
    <s v="NAoPri"/>
    <n v="2021"/>
    <s v="Q2"/>
    <s v="Q2-2021"/>
    <x v="80"/>
    <x v="80"/>
    <s v="E56000016"/>
    <s v="Wessex"/>
    <s v="cns_yes"/>
    <n v="137"/>
    <n v="0.92701"/>
  </r>
  <r>
    <s v="NAoPri"/>
    <n v="2021"/>
    <s v="Q3"/>
    <s v="Q3-2021"/>
    <x v="80"/>
    <x v="80"/>
    <s v="E56000016"/>
    <s v="Wessex"/>
    <s v="cns_yes"/>
    <n v="171"/>
    <n v="0.91813"/>
  </r>
  <r>
    <s v="NAoPri"/>
    <n v="2021"/>
    <s v="Q4"/>
    <s v="Q4-2021"/>
    <x v="80"/>
    <x v="80"/>
    <s v="E56000016"/>
    <s v="Wessex"/>
    <s v="cns_yes"/>
    <n v="147"/>
    <n v="0.93196999999999997"/>
  </r>
  <r>
    <s v="NAoPri"/>
    <n v="2022"/>
    <s v="Q1"/>
    <s v="Q1-2022"/>
    <x v="80"/>
    <x v="80"/>
    <s v="E56000016"/>
    <s v="Wessex"/>
    <s v="cns_yes"/>
    <n v="157"/>
    <n v="0.89809000000000005"/>
  </r>
  <r>
    <s v="NAoPri"/>
    <n v="2022"/>
    <s v="Q2"/>
    <s v="Q2-2022"/>
    <x v="80"/>
    <x v="80"/>
    <s v="E56000016"/>
    <s v="Wessex"/>
    <s v="cns_yes"/>
    <n v="148"/>
    <n v="0.89188999999999996"/>
  </r>
  <r>
    <s v="NAoPri"/>
    <n v="2022"/>
    <s v="Q3"/>
    <s v="Q3-2022"/>
    <x v="80"/>
    <x v="80"/>
    <s v="E56000016"/>
    <s v="Wessex"/>
    <s v="cns_yes"/>
    <n v="161"/>
    <n v="0.93167999999999995"/>
  </r>
  <r>
    <s v="NAoPri"/>
    <n v="2022"/>
    <s v="Q4"/>
    <s v="Q4-2022"/>
    <x v="80"/>
    <x v="80"/>
    <s v="E56000016"/>
    <s v="Wessex"/>
    <s v="cns_yes"/>
    <n v="144"/>
    <n v="0.89583000000000002"/>
  </r>
  <r>
    <s v="NAoPri"/>
    <n v="2023"/>
    <s v="Q1"/>
    <s v="Q1-2023"/>
    <x v="80"/>
    <x v="80"/>
    <s v="E56000016"/>
    <s v="Wessex"/>
    <s v="cns_yes"/>
    <n v="134"/>
    <n v="0.79851000000000005"/>
  </r>
  <r>
    <s v="NAoPri"/>
    <n v="2018"/>
    <s v="Q1"/>
    <s v="Q1-2018"/>
    <x v="81"/>
    <x v="81"/>
    <s v="E56000035"/>
    <s v="East of England"/>
    <s v="cns_yes"/>
    <n v="58"/>
    <n v="0.37930999999999998"/>
  </r>
  <r>
    <s v="NAoPri"/>
    <n v="2018"/>
    <s v="Q2"/>
    <s v="Q2-2018"/>
    <x v="81"/>
    <x v="81"/>
    <s v="E56000035"/>
    <s v="East of England"/>
    <s v="cns_yes"/>
    <n v="72"/>
    <n v="0.375"/>
  </r>
  <r>
    <s v="NAoPri"/>
    <n v="2018"/>
    <s v="Q3"/>
    <s v="Q3-2018"/>
    <x v="81"/>
    <x v="81"/>
    <s v="E56000035"/>
    <s v="East of England"/>
    <s v="cns_yes"/>
    <n v="74"/>
    <n v="0.45945999999999998"/>
  </r>
  <r>
    <s v="NAoPri"/>
    <n v="2018"/>
    <s v="Q4"/>
    <s v="Q4-2018"/>
    <x v="81"/>
    <x v="81"/>
    <s v="E56000035"/>
    <s v="East of England"/>
    <s v="cns_yes"/>
    <n v="79"/>
    <n v="0.68354000000000004"/>
  </r>
  <r>
    <s v="NAoPri"/>
    <n v="2019"/>
    <s v="Q1"/>
    <s v="Q1-2019"/>
    <x v="81"/>
    <x v="81"/>
    <s v="E56000035"/>
    <s v="East of England"/>
    <s v="cns_yes"/>
    <n v="70"/>
    <n v="0.82857000000000003"/>
  </r>
  <r>
    <s v="NAoPri"/>
    <n v="2019"/>
    <s v="Q2"/>
    <s v="Q2-2019"/>
    <x v="81"/>
    <x v="81"/>
    <s v="E56000035"/>
    <s v="East of England"/>
    <s v="cns_yes"/>
    <n v="69"/>
    <n v="0.55071999999999999"/>
  </r>
  <r>
    <s v="NAoPri"/>
    <n v="2019"/>
    <s v="Q3"/>
    <s v="Q3-2019"/>
    <x v="81"/>
    <x v="81"/>
    <s v="E56000035"/>
    <s v="East of England"/>
    <s v="cns_yes"/>
    <n v="89"/>
    <n v="0.62921000000000005"/>
  </r>
  <r>
    <s v="NAoPri"/>
    <n v="2019"/>
    <s v="Q4"/>
    <s v="Q4-2019"/>
    <x v="81"/>
    <x v="81"/>
    <s v="E56000035"/>
    <s v="East of England"/>
    <s v="cns_yes"/>
    <n v="82"/>
    <n v="0.69511999999999996"/>
  </r>
  <r>
    <s v="NAoPri"/>
    <n v="2020"/>
    <s v="Q1"/>
    <s v="Q1-2020"/>
    <x v="81"/>
    <x v="81"/>
    <s v="E56000035"/>
    <s v="East of England"/>
    <s v="cns_yes"/>
    <n v="70"/>
    <n v="0.58570999999999995"/>
  </r>
  <r>
    <s v="NAoPri"/>
    <n v="2020"/>
    <s v="Q2"/>
    <s v="Q2-2020"/>
    <x v="81"/>
    <x v="81"/>
    <s v="E56000035"/>
    <s v="East of England"/>
    <s v="cns_yes"/>
    <n v="33"/>
    <n v="0.81818000000000002"/>
  </r>
  <r>
    <s v="NAoPri"/>
    <n v="2020"/>
    <s v="Q3"/>
    <s v="Q3-2020"/>
    <x v="81"/>
    <x v="81"/>
    <s v="E56000035"/>
    <s v="East of England"/>
    <s v="cns_yes"/>
    <n v="46"/>
    <n v="0.76087000000000005"/>
  </r>
  <r>
    <s v="NAoPri"/>
    <n v="2020"/>
    <s v="Q4"/>
    <s v="Q4-2020"/>
    <x v="81"/>
    <x v="81"/>
    <s v="E56000035"/>
    <s v="East of England"/>
    <s v="cns_yes"/>
    <n v="63"/>
    <n v="0.76190000000000002"/>
  </r>
  <r>
    <s v="NAoPri"/>
    <n v="2021"/>
    <s v="Q1"/>
    <s v="Q1-2021"/>
    <x v="81"/>
    <x v="81"/>
    <s v="E56000035"/>
    <s v="East of England"/>
    <s v="cns_yes"/>
    <n v="56"/>
    <n v="0.76785999999999999"/>
  </r>
  <r>
    <s v="NAoPri"/>
    <n v="2021"/>
    <s v="Q2"/>
    <s v="Q2-2021"/>
    <x v="81"/>
    <x v="81"/>
    <s v="E56000035"/>
    <s v="East of England"/>
    <s v="cns_yes"/>
    <n v="88"/>
    <n v="0.76136000000000004"/>
  </r>
  <r>
    <s v="NAoPri"/>
    <n v="2021"/>
    <s v="Q3"/>
    <s v="Q3-2021"/>
    <x v="81"/>
    <x v="81"/>
    <s v="E56000035"/>
    <s v="East of England"/>
    <s v="cns_yes"/>
    <n v="70"/>
    <n v="0.77142999999999995"/>
  </r>
  <r>
    <s v="NAoPri"/>
    <n v="2021"/>
    <s v="Q4"/>
    <s v="Q4-2021"/>
    <x v="81"/>
    <x v="81"/>
    <s v="E56000035"/>
    <s v="East of England"/>
    <s v="cns_yes"/>
    <n v="69"/>
    <n v="0.55071999999999999"/>
  </r>
  <r>
    <s v="NAoPri"/>
    <n v="2022"/>
    <s v="Q1"/>
    <s v="Q1-2022"/>
    <x v="81"/>
    <x v="81"/>
    <s v="E56000035"/>
    <s v="East of England"/>
    <s v="cns_yes"/>
    <n v="83"/>
    <n v="0.72289000000000003"/>
  </r>
  <r>
    <s v="NAoPri"/>
    <n v="2022"/>
    <s v="Q2"/>
    <s v="Q2-2022"/>
    <x v="81"/>
    <x v="81"/>
    <s v="E56000035"/>
    <s v="East of England"/>
    <s v="cns_yes"/>
    <n v="69"/>
    <n v="0.73912999999999995"/>
  </r>
  <r>
    <s v="NAoPri"/>
    <n v="2022"/>
    <s v="Q3"/>
    <s v="Q3-2022"/>
    <x v="81"/>
    <x v="81"/>
    <s v="E56000035"/>
    <s v="East of England"/>
    <s v="cns_yes"/>
    <n v="79"/>
    <n v="0.73418000000000005"/>
  </r>
  <r>
    <s v="NAoPri"/>
    <n v="2022"/>
    <s v="Q4"/>
    <s v="Q4-2022"/>
    <x v="81"/>
    <x v="81"/>
    <s v="E56000035"/>
    <s v="East of England"/>
    <s v="cns_yes"/>
    <n v="70"/>
    <n v="0.75714000000000004"/>
  </r>
  <r>
    <s v="NAoPri"/>
    <n v="2023"/>
    <s v="Q1"/>
    <s v="Q1-2023"/>
    <x v="81"/>
    <x v="81"/>
    <s v="E56000035"/>
    <s v="East of England"/>
    <s v="cns_yes"/>
    <n v="69"/>
    <n v="0.84057999999999999"/>
  </r>
  <r>
    <s v="NAoPri"/>
    <n v="2018"/>
    <s v="Q1"/>
    <s v="Q1-2018"/>
    <x v="82"/>
    <x v="82"/>
    <s v="E56000035"/>
    <s v="East of England"/>
    <s v="cns_yes"/>
    <n v="46"/>
    <n v="0.84782999999999997"/>
  </r>
  <r>
    <s v="NAoPri"/>
    <n v="2018"/>
    <s v="Q2"/>
    <s v="Q2-2018"/>
    <x v="82"/>
    <x v="82"/>
    <s v="E56000035"/>
    <s v="East of England"/>
    <s v="cns_yes"/>
    <n v="54"/>
    <n v="0.90741000000000005"/>
  </r>
  <r>
    <s v="NAoPri"/>
    <n v="2018"/>
    <s v="Q3"/>
    <s v="Q3-2018"/>
    <x v="82"/>
    <x v="82"/>
    <s v="E56000035"/>
    <s v="East of England"/>
    <s v="cns_yes"/>
    <n v="56"/>
    <n v="0.96428999999999998"/>
  </r>
  <r>
    <s v="NAoPri"/>
    <n v="2018"/>
    <s v="Q4"/>
    <s v="Q4-2018"/>
    <x v="82"/>
    <x v="82"/>
    <s v="E56000035"/>
    <s v="East of England"/>
    <s v="cns_yes"/>
    <n v="65"/>
    <n v="0.89231000000000005"/>
  </r>
  <r>
    <s v="NAoPri"/>
    <n v="2019"/>
    <s v="Q1"/>
    <s v="Q1-2019"/>
    <x v="82"/>
    <x v="82"/>
    <s v="E56000035"/>
    <s v="East of England"/>
    <s v="cns_yes"/>
    <n v="62"/>
    <n v="0.85484000000000004"/>
  </r>
  <r>
    <s v="NAoPri"/>
    <n v="2019"/>
    <s v="Q2"/>
    <s v="Q2-2019"/>
    <x v="82"/>
    <x v="82"/>
    <s v="E56000035"/>
    <s v="East of England"/>
    <s v="cns_yes"/>
    <n v="69"/>
    <n v="0.79710000000000003"/>
  </r>
  <r>
    <s v="NAoPri"/>
    <n v="2019"/>
    <s v="Q3"/>
    <s v="Q3-2019"/>
    <x v="82"/>
    <x v="82"/>
    <s v="E56000035"/>
    <s v="East of England"/>
    <s v="cns_yes"/>
    <n v="64"/>
    <n v="0.65625"/>
  </r>
  <r>
    <s v="NAoPri"/>
    <n v="2019"/>
    <s v="Q4"/>
    <s v="Q4-2019"/>
    <x v="82"/>
    <x v="82"/>
    <s v="E56000035"/>
    <s v="East of England"/>
    <s v="cns_yes"/>
    <n v="52"/>
    <n v="0.75"/>
  </r>
  <r>
    <s v="NAoPri"/>
    <n v="2020"/>
    <s v="Q1"/>
    <s v="Q1-2020"/>
    <x v="82"/>
    <x v="82"/>
    <s v="E56000035"/>
    <s v="East of England"/>
    <s v="cns_yes"/>
    <n v="67"/>
    <n v="0.64178999999999997"/>
  </r>
  <r>
    <s v="NAoPri"/>
    <n v="2020"/>
    <s v="Q2"/>
    <s v="Q2-2020"/>
    <x v="82"/>
    <x v="82"/>
    <s v="E56000035"/>
    <s v="East of England"/>
    <s v="cns_yes"/>
    <n v="19"/>
    <n v="0.57894999999999996"/>
  </r>
  <r>
    <s v="NAoPri"/>
    <n v="2020"/>
    <s v="Q3"/>
    <s v="Q3-2020"/>
    <x v="82"/>
    <x v="82"/>
    <s v="E56000035"/>
    <s v="East of England"/>
    <s v="cns_yes"/>
    <n v="42"/>
    <n v="0.78571000000000002"/>
  </r>
  <r>
    <s v="NAoPri"/>
    <n v="2020"/>
    <s v="Q4"/>
    <s v="Q4-2020"/>
    <x v="82"/>
    <x v="82"/>
    <s v="E56000035"/>
    <s v="East of England"/>
    <s v="cns_yes"/>
    <n v="53"/>
    <n v="0.86792000000000002"/>
  </r>
  <r>
    <s v="NAoPri"/>
    <n v="2021"/>
    <s v="Q1"/>
    <s v="Q1-2021"/>
    <x v="82"/>
    <x v="82"/>
    <s v="E56000035"/>
    <s v="East of England"/>
    <s v="cns_yes"/>
    <n v="54"/>
    <n v="0.87036999999999998"/>
  </r>
  <r>
    <s v="NAoPri"/>
    <n v="2021"/>
    <s v="Q2"/>
    <s v="Q2-2021"/>
    <x v="82"/>
    <x v="82"/>
    <s v="E56000035"/>
    <s v="East of England"/>
    <s v="cns_yes"/>
    <n v="57"/>
    <n v="0.94737000000000005"/>
  </r>
  <r>
    <s v="NAoPri"/>
    <n v="2021"/>
    <s v="Q3"/>
    <s v="Q3-2021"/>
    <x v="82"/>
    <x v="82"/>
    <s v="E56000035"/>
    <s v="East of England"/>
    <s v="cns_yes"/>
    <n v="56"/>
    <n v="0.92857000000000001"/>
  </r>
  <r>
    <s v="NAoPri"/>
    <n v="2021"/>
    <s v="Q4"/>
    <s v="Q4-2021"/>
    <x v="82"/>
    <x v="82"/>
    <s v="E56000035"/>
    <s v="East of England"/>
    <s v="cns_yes"/>
    <n v="53"/>
    <n v="0.88678999999999997"/>
  </r>
  <r>
    <s v="NAoPri"/>
    <n v="2022"/>
    <s v="Q1"/>
    <s v="Q1-2022"/>
    <x v="82"/>
    <x v="82"/>
    <s v="E56000035"/>
    <s v="East of England"/>
    <s v="cns_yes"/>
    <n v="53"/>
    <n v="0.81132000000000004"/>
  </r>
  <r>
    <s v="NAoPri"/>
    <n v="2022"/>
    <s v="Q2"/>
    <s v="Q2-2022"/>
    <x v="82"/>
    <x v="82"/>
    <s v="E56000035"/>
    <s v="East of England"/>
    <s v="cns_yes"/>
    <n v="74"/>
    <n v="0.93242999999999998"/>
  </r>
  <r>
    <s v="NAoPri"/>
    <n v="2022"/>
    <s v="Q3"/>
    <s v="Q3-2022"/>
    <x v="82"/>
    <x v="82"/>
    <s v="E56000035"/>
    <s v="East of England"/>
    <s v="cns_yes"/>
    <n v="47"/>
    <n v="0.89361999999999997"/>
  </r>
  <r>
    <s v="NAoPri"/>
    <n v="2022"/>
    <s v="Q4"/>
    <s v="Q4-2022"/>
    <x v="82"/>
    <x v="82"/>
    <s v="E56000035"/>
    <s v="East of England"/>
    <s v="cns_yes"/>
    <n v="49"/>
    <n v="0.91837000000000002"/>
  </r>
  <r>
    <s v="NAoPri"/>
    <n v="2023"/>
    <s v="Q1"/>
    <s v="Q1-2023"/>
    <x v="82"/>
    <x v="82"/>
    <s v="E56000035"/>
    <s v="East of England"/>
    <s v="cns_yes"/>
    <n v="39"/>
    <n v="0.79486999999999997"/>
  </r>
  <r>
    <s v="NAoPri"/>
    <n v="2018"/>
    <s v="Q1"/>
    <s v="Q1-2018"/>
    <x v="83"/>
    <x v="83"/>
    <s v="E56000025"/>
    <s v="South Yorkshire and Bassetlaw"/>
    <s v="cns_yes"/>
    <n v="50"/>
    <n v="0.76"/>
  </r>
  <r>
    <s v="NAoPri"/>
    <n v="2018"/>
    <s v="Q2"/>
    <s v="Q2-2018"/>
    <x v="83"/>
    <x v="83"/>
    <s v="E56000025"/>
    <s v="South Yorkshire and Bassetlaw"/>
    <s v="cns_yes"/>
    <n v="60"/>
    <n v="0.88332999999999995"/>
  </r>
  <r>
    <s v="NAoPri"/>
    <n v="2018"/>
    <s v="Q3"/>
    <s v="Q3-2018"/>
    <x v="83"/>
    <x v="83"/>
    <s v="E56000025"/>
    <s v="South Yorkshire and Bassetlaw"/>
    <s v="cns_yes"/>
    <n v="57"/>
    <n v="0.85965000000000003"/>
  </r>
  <r>
    <s v="NAoPri"/>
    <n v="2018"/>
    <s v="Q4"/>
    <s v="Q4-2018"/>
    <x v="83"/>
    <x v="83"/>
    <s v="E56000025"/>
    <s v="South Yorkshire and Bassetlaw"/>
    <s v="cns_yes"/>
    <n v="57"/>
    <n v="0.75439000000000001"/>
  </r>
  <r>
    <s v="NAoPri"/>
    <n v="2019"/>
    <s v="Q1"/>
    <s v="Q1-2019"/>
    <x v="83"/>
    <x v="83"/>
    <s v="E56000025"/>
    <s v="South Yorkshire and Bassetlaw"/>
    <s v="cns_yes"/>
    <n v="55"/>
    <n v="0.81818000000000002"/>
  </r>
  <r>
    <s v="NAoPri"/>
    <n v="2019"/>
    <s v="Q2"/>
    <s v="Q2-2019"/>
    <x v="83"/>
    <x v="83"/>
    <s v="E56000025"/>
    <s v="South Yorkshire and Bassetlaw"/>
    <s v="cns_yes"/>
    <n v="59"/>
    <n v="0.83050999999999997"/>
  </r>
  <r>
    <s v="NAoPri"/>
    <n v="2019"/>
    <s v="Q3"/>
    <s v="Q3-2019"/>
    <x v="83"/>
    <x v="83"/>
    <s v="E56000025"/>
    <s v="South Yorkshire and Bassetlaw"/>
    <s v="cns_yes"/>
    <n v="60"/>
    <n v="0.88332999999999995"/>
  </r>
  <r>
    <s v="NAoPri"/>
    <n v="2019"/>
    <s v="Q4"/>
    <s v="Q4-2019"/>
    <x v="83"/>
    <x v="83"/>
    <s v="E56000025"/>
    <s v="South Yorkshire and Bassetlaw"/>
    <s v="cns_yes"/>
    <n v="60"/>
    <n v="0.91666999999999998"/>
  </r>
  <r>
    <s v="NAoPri"/>
    <n v="2020"/>
    <s v="Q1"/>
    <s v="Q1-2020"/>
    <x v="83"/>
    <x v="83"/>
    <s v="E56000025"/>
    <s v="South Yorkshire and Bassetlaw"/>
    <s v="cns_yes"/>
    <n v="46"/>
    <n v="0.89129999999999998"/>
  </r>
  <r>
    <s v="NAoPri"/>
    <n v="2020"/>
    <s v="Q2"/>
    <s v="Q2-2020"/>
    <x v="83"/>
    <x v="83"/>
    <s v="E56000025"/>
    <s v="South Yorkshire and Bassetlaw"/>
    <s v="cns_yes"/>
    <n v="16"/>
    <n v="0.9375"/>
  </r>
  <r>
    <s v="NAoPri"/>
    <n v="2020"/>
    <s v="Q3"/>
    <s v="Q3-2020"/>
    <x v="83"/>
    <x v="83"/>
    <s v="E56000025"/>
    <s v="South Yorkshire and Bassetlaw"/>
    <s v="cns_yes"/>
    <n v="43"/>
    <n v="0.81394999999999995"/>
  </r>
  <r>
    <s v="NAoPri"/>
    <n v="2020"/>
    <s v="Q4"/>
    <s v="Q4-2020"/>
    <x v="83"/>
    <x v="83"/>
    <s v="E56000025"/>
    <s v="South Yorkshire and Bassetlaw"/>
    <s v="cns_yes"/>
    <n v="52"/>
    <n v="0.88461999999999996"/>
  </r>
  <r>
    <s v="NAoPri"/>
    <n v="2021"/>
    <s v="Q1"/>
    <s v="Q1-2021"/>
    <x v="83"/>
    <x v="83"/>
    <s v="E56000025"/>
    <s v="South Yorkshire and Bassetlaw"/>
    <s v="cns_yes"/>
    <n v="71"/>
    <n v="0.91549000000000003"/>
  </r>
  <r>
    <s v="NAoPri"/>
    <n v="2021"/>
    <s v="Q2"/>
    <s v="Q2-2021"/>
    <x v="83"/>
    <x v="83"/>
    <s v="E56000025"/>
    <s v="South Yorkshire and Bassetlaw"/>
    <s v="cns_yes"/>
    <n v="69"/>
    <n v="0.95652000000000004"/>
  </r>
  <r>
    <s v="NAoPri"/>
    <n v="2021"/>
    <s v="Q3"/>
    <s v="Q3-2021"/>
    <x v="83"/>
    <x v="83"/>
    <s v="E56000025"/>
    <s v="South Yorkshire and Bassetlaw"/>
    <s v="cns_yes"/>
    <n v="60"/>
    <n v="0.9"/>
  </r>
  <r>
    <s v="NAoPri"/>
    <n v="2021"/>
    <s v="Q4"/>
    <s v="Q4-2021"/>
    <x v="83"/>
    <x v="83"/>
    <s v="E56000025"/>
    <s v="South Yorkshire and Bassetlaw"/>
    <s v="cns_yes"/>
    <n v="62"/>
    <n v="0.82257999999999998"/>
  </r>
  <r>
    <s v="NAoPri"/>
    <n v="2022"/>
    <s v="Q1"/>
    <s v="Q1-2022"/>
    <x v="83"/>
    <x v="83"/>
    <s v="E56000025"/>
    <s v="South Yorkshire and Bassetlaw"/>
    <s v="cns_yes"/>
    <n v="76"/>
    <n v="0.85526000000000002"/>
  </r>
  <r>
    <s v="NAoPri"/>
    <n v="2022"/>
    <s v="Q2"/>
    <s v="Q2-2022"/>
    <x v="83"/>
    <x v="83"/>
    <s v="E56000025"/>
    <s v="South Yorkshire and Bassetlaw"/>
    <s v="cns_yes"/>
    <n v="47"/>
    <n v="0.91488999999999998"/>
  </r>
  <r>
    <s v="NAoPri"/>
    <n v="2022"/>
    <s v="Q3"/>
    <s v="Q3-2022"/>
    <x v="83"/>
    <x v="83"/>
    <s v="E56000025"/>
    <s v="South Yorkshire and Bassetlaw"/>
    <s v="cns_yes"/>
    <n v="64"/>
    <n v="0.82813000000000003"/>
  </r>
  <r>
    <s v="NAoPri"/>
    <n v="2022"/>
    <s v="Q4"/>
    <s v="Q4-2022"/>
    <x v="83"/>
    <x v="83"/>
    <s v="E56000025"/>
    <s v="South Yorkshire and Bassetlaw"/>
    <s v="cns_yes"/>
    <n v="49"/>
    <n v="0.89795999999999998"/>
  </r>
  <r>
    <s v="NAoPri"/>
    <n v="2023"/>
    <s v="Q1"/>
    <s v="Q1-2023"/>
    <x v="83"/>
    <x v="83"/>
    <s v="E56000025"/>
    <s v="South Yorkshire and Bassetlaw"/>
    <s v="cns_yes"/>
    <n v="57"/>
    <n v="0.64912000000000003"/>
  </r>
  <r>
    <s v="NAoPri"/>
    <n v="2018"/>
    <s v="Q1"/>
    <s v="Q1-2018"/>
    <x v="84"/>
    <x v="84"/>
    <s v="E56000034"/>
    <s v="Thames Valley"/>
    <s v="cns_yes"/>
    <n v="74"/>
    <n v="0.87838000000000005"/>
  </r>
  <r>
    <s v="NAoPri"/>
    <n v="2018"/>
    <s v="Q2"/>
    <s v="Q2-2018"/>
    <x v="84"/>
    <x v="84"/>
    <s v="E56000034"/>
    <s v="Thames Valley"/>
    <s v="cns_yes"/>
    <n v="90"/>
    <n v="0.78888999999999998"/>
  </r>
  <r>
    <s v="NAoPri"/>
    <n v="2018"/>
    <s v="Q3"/>
    <s v="Q3-2018"/>
    <x v="84"/>
    <x v="84"/>
    <s v="E56000034"/>
    <s v="Thames Valley"/>
    <s v="cns_yes"/>
    <n v="95"/>
    <n v="0.84211000000000003"/>
  </r>
  <r>
    <s v="NAoPri"/>
    <n v="2018"/>
    <s v="Q4"/>
    <s v="Q4-2018"/>
    <x v="84"/>
    <x v="84"/>
    <s v="E56000034"/>
    <s v="Thames Valley"/>
    <s v="cns_yes"/>
    <n v="89"/>
    <n v="0.79774999999999996"/>
  </r>
  <r>
    <s v="NAoPri"/>
    <n v="2019"/>
    <s v="Q1"/>
    <s v="Q1-2019"/>
    <x v="84"/>
    <x v="84"/>
    <s v="E56000034"/>
    <s v="Thames Valley"/>
    <s v="cns_yes"/>
    <n v="83"/>
    <n v="0.84336999999999995"/>
  </r>
  <r>
    <s v="NAoPri"/>
    <n v="2019"/>
    <s v="Q2"/>
    <s v="Q2-2019"/>
    <x v="84"/>
    <x v="84"/>
    <s v="E56000034"/>
    <s v="Thames Valley"/>
    <s v="cns_yes"/>
    <n v="77"/>
    <n v="0.81818000000000002"/>
  </r>
  <r>
    <s v="NAoPri"/>
    <n v="2019"/>
    <s v="Q3"/>
    <s v="Q3-2019"/>
    <x v="84"/>
    <x v="84"/>
    <s v="E56000034"/>
    <s v="Thames Valley"/>
    <s v="cns_yes"/>
    <n v="97"/>
    <n v="0.61856"/>
  </r>
  <r>
    <s v="NAoPri"/>
    <n v="2019"/>
    <s v="Q4"/>
    <s v="Q4-2019"/>
    <x v="84"/>
    <x v="84"/>
    <s v="E56000034"/>
    <s v="Thames Valley"/>
    <s v="cns_yes"/>
    <n v="86"/>
    <n v="0.81394999999999995"/>
  </r>
  <r>
    <s v="NAoPri"/>
    <n v="2020"/>
    <s v="Q1"/>
    <s v="Q1-2020"/>
    <x v="84"/>
    <x v="84"/>
    <s v="E56000034"/>
    <s v="Thames Valley"/>
    <s v="cns_yes"/>
    <n v="77"/>
    <n v="0.77922000000000002"/>
  </r>
  <r>
    <s v="NAoPri"/>
    <n v="2020"/>
    <s v="Q2"/>
    <s v="Q2-2020"/>
    <x v="84"/>
    <x v="84"/>
    <s v="E56000034"/>
    <s v="Thames Valley"/>
    <s v="cns_yes"/>
    <n v="39"/>
    <n v="0.71794999999999998"/>
  </r>
  <r>
    <s v="NAoPri"/>
    <n v="2020"/>
    <s v="Q3"/>
    <s v="Q3-2020"/>
    <x v="84"/>
    <x v="84"/>
    <s v="E56000034"/>
    <s v="Thames Valley"/>
    <s v="cns_yes"/>
    <n v="67"/>
    <n v="0.76119000000000003"/>
  </r>
  <r>
    <s v="NAoPri"/>
    <n v="2020"/>
    <s v="Q4"/>
    <s v="Q4-2020"/>
    <x v="84"/>
    <x v="84"/>
    <s v="E56000034"/>
    <s v="Thames Valley"/>
    <s v="cns_yes"/>
    <n v="84"/>
    <n v="0.76190000000000002"/>
  </r>
  <r>
    <s v="NAoPri"/>
    <n v="2021"/>
    <s v="Q1"/>
    <s v="Q1-2021"/>
    <x v="84"/>
    <x v="84"/>
    <s v="E56000034"/>
    <s v="Thames Valley"/>
    <s v="cns_yes"/>
    <n v="96"/>
    <n v="0.79166999999999998"/>
  </r>
  <r>
    <s v="NAoPri"/>
    <n v="2021"/>
    <s v="Q2"/>
    <s v="Q2-2021"/>
    <x v="84"/>
    <x v="84"/>
    <s v="E56000034"/>
    <s v="Thames Valley"/>
    <s v="cns_yes"/>
    <n v="88"/>
    <n v="0.89773000000000003"/>
  </r>
  <r>
    <s v="NAoPri"/>
    <n v="2021"/>
    <s v="Q3"/>
    <s v="Q3-2021"/>
    <x v="84"/>
    <x v="84"/>
    <s v="E56000034"/>
    <s v="Thames Valley"/>
    <s v="cns_yes"/>
    <n v="87"/>
    <n v="0.85057000000000005"/>
  </r>
  <r>
    <s v="NAoPri"/>
    <n v="2021"/>
    <s v="Q4"/>
    <s v="Q4-2021"/>
    <x v="84"/>
    <x v="84"/>
    <s v="E56000034"/>
    <s v="Thames Valley"/>
    <s v="cns_yes"/>
    <n v="116"/>
    <n v="0.87931000000000004"/>
  </r>
  <r>
    <s v="NAoPri"/>
    <n v="2022"/>
    <s v="Q1"/>
    <s v="Q1-2022"/>
    <x v="84"/>
    <x v="84"/>
    <s v="E56000034"/>
    <s v="Thames Valley"/>
    <s v="cns_yes"/>
    <n v="86"/>
    <n v="0.87209000000000003"/>
  </r>
  <r>
    <s v="NAoPri"/>
    <n v="2022"/>
    <s v="Q2"/>
    <s v="Q2-2022"/>
    <x v="84"/>
    <x v="84"/>
    <s v="E56000034"/>
    <s v="Thames Valley"/>
    <s v="cns_yes"/>
    <n v="112"/>
    <n v="0.875"/>
  </r>
  <r>
    <s v="NAoPri"/>
    <n v="2022"/>
    <s v="Q3"/>
    <s v="Q3-2022"/>
    <x v="84"/>
    <x v="84"/>
    <s v="E56000034"/>
    <s v="Thames Valley"/>
    <s v="cns_yes"/>
    <n v="104"/>
    <n v="0.89422999999999997"/>
  </r>
  <r>
    <s v="NAoPri"/>
    <n v="2022"/>
    <s v="Q4"/>
    <s v="Q4-2022"/>
    <x v="84"/>
    <x v="84"/>
    <s v="E56000034"/>
    <s v="Thames Valley"/>
    <s v="cns_yes"/>
    <n v="95"/>
    <n v="0.73684000000000005"/>
  </r>
  <r>
    <s v="NAoPri"/>
    <n v="2023"/>
    <s v="Q1"/>
    <s v="Q1-2023"/>
    <x v="84"/>
    <x v="84"/>
    <s v="E56000034"/>
    <s v="Thames Valley"/>
    <s v="cns_yes"/>
    <n v="104"/>
    <n v="0.70191999999999999"/>
  </r>
  <r>
    <s v="NAoPri"/>
    <n v="2018"/>
    <s v="Q1"/>
    <s v="Q1-2018"/>
    <x v="85"/>
    <x v="85"/>
    <s v="E56000014"/>
    <s v="Peninsula"/>
    <s v="cns_yes"/>
    <n v="115"/>
    <n v="0.46956999999999999"/>
  </r>
  <r>
    <s v="NAoPri"/>
    <n v="2018"/>
    <s v="Q2"/>
    <s v="Q2-2018"/>
    <x v="85"/>
    <x v="85"/>
    <s v="E56000014"/>
    <s v="Peninsula"/>
    <s v="cns_yes"/>
    <n v="106"/>
    <n v="0.63207999999999998"/>
  </r>
  <r>
    <s v="NAoPri"/>
    <n v="2018"/>
    <s v="Q3"/>
    <s v="Q3-2018"/>
    <x v="85"/>
    <x v="85"/>
    <s v="E56000014"/>
    <s v="Peninsula"/>
    <s v="cns_yes"/>
    <n v="140"/>
    <n v="0.61429"/>
  </r>
  <r>
    <s v="NAoPri"/>
    <n v="2018"/>
    <s v="Q4"/>
    <s v="Q4-2018"/>
    <x v="85"/>
    <x v="85"/>
    <s v="E56000014"/>
    <s v="Peninsula"/>
    <s v="cns_yes"/>
    <n v="126"/>
    <n v="0.78571000000000002"/>
  </r>
  <r>
    <s v="NAoPri"/>
    <n v="2019"/>
    <s v="Q1"/>
    <s v="Q1-2019"/>
    <x v="85"/>
    <x v="85"/>
    <s v="E56000014"/>
    <s v="Peninsula"/>
    <s v="cns_yes"/>
    <n v="94"/>
    <n v="0.85106000000000004"/>
  </r>
  <r>
    <s v="NAoPri"/>
    <n v="2019"/>
    <s v="Q2"/>
    <s v="Q2-2019"/>
    <x v="85"/>
    <x v="85"/>
    <s v="E56000014"/>
    <s v="Peninsula"/>
    <s v="cns_yes"/>
    <n v="134"/>
    <n v="0.86567000000000005"/>
  </r>
  <r>
    <s v="NAoPri"/>
    <n v="2019"/>
    <s v="Q3"/>
    <s v="Q3-2019"/>
    <x v="85"/>
    <x v="85"/>
    <s v="E56000014"/>
    <s v="Peninsula"/>
    <s v="cns_yes"/>
    <n v="127"/>
    <n v="0.74016000000000004"/>
  </r>
  <r>
    <s v="NAoPri"/>
    <n v="2019"/>
    <s v="Q4"/>
    <s v="Q4-2019"/>
    <x v="85"/>
    <x v="85"/>
    <s v="E56000014"/>
    <s v="Peninsula"/>
    <s v="cns_yes"/>
    <n v="97"/>
    <n v="0.74226999999999999"/>
  </r>
  <r>
    <s v="NAoPri"/>
    <n v="2020"/>
    <s v="Q1"/>
    <s v="Q1-2020"/>
    <x v="85"/>
    <x v="85"/>
    <s v="E56000014"/>
    <s v="Peninsula"/>
    <s v="cns_yes"/>
    <n v="106"/>
    <n v="0.81132000000000004"/>
  </r>
  <r>
    <s v="NAoPri"/>
    <n v="2020"/>
    <s v="Q2"/>
    <s v="Q2-2020"/>
    <x v="85"/>
    <x v="85"/>
    <s v="E56000014"/>
    <s v="Peninsula"/>
    <s v="cns_yes"/>
    <n v="77"/>
    <n v="0.88312000000000002"/>
  </r>
  <r>
    <s v="NAoPri"/>
    <n v="2020"/>
    <s v="Q3"/>
    <s v="Q3-2020"/>
    <x v="85"/>
    <x v="85"/>
    <s v="E56000014"/>
    <s v="Peninsula"/>
    <s v="cns_yes"/>
    <n v="90"/>
    <n v="0.93332999999999999"/>
  </r>
  <r>
    <s v="NAoPri"/>
    <n v="2020"/>
    <s v="Q4"/>
    <s v="Q4-2020"/>
    <x v="85"/>
    <x v="85"/>
    <s v="E56000014"/>
    <s v="Peninsula"/>
    <s v="cns_yes"/>
    <n v="93"/>
    <n v="0.84945999999999999"/>
  </r>
  <r>
    <s v="NAoPri"/>
    <n v="2021"/>
    <s v="Q1"/>
    <s v="Q1-2021"/>
    <x v="85"/>
    <x v="85"/>
    <s v="E56000014"/>
    <s v="Peninsula"/>
    <s v="cns_yes"/>
    <n v="114"/>
    <n v="0.90351000000000004"/>
  </r>
  <r>
    <s v="NAoPri"/>
    <n v="2021"/>
    <s v="Q2"/>
    <s v="Q2-2021"/>
    <x v="85"/>
    <x v="85"/>
    <s v="E56000014"/>
    <s v="Peninsula"/>
    <s v="cns_yes"/>
    <n v="114"/>
    <n v="0.92105000000000004"/>
  </r>
  <r>
    <s v="NAoPri"/>
    <n v="2021"/>
    <s v="Q3"/>
    <s v="Q3-2021"/>
    <x v="85"/>
    <x v="85"/>
    <s v="E56000014"/>
    <s v="Peninsula"/>
    <s v="cns_yes"/>
    <n v="131"/>
    <n v="0.93130000000000002"/>
  </r>
  <r>
    <s v="NAoPri"/>
    <n v="2021"/>
    <s v="Q4"/>
    <s v="Q4-2021"/>
    <x v="85"/>
    <x v="85"/>
    <s v="E56000014"/>
    <s v="Peninsula"/>
    <s v="cns_yes"/>
    <n v="110"/>
    <n v="0.92727000000000004"/>
  </r>
  <r>
    <s v="NAoPri"/>
    <n v="2022"/>
    <s v="Q1"/>
    <s v="Q1-2022"/>
    <x v="85"/>
    <x v="85"/>
    <s v="E56000014"/>
    <s v="Peninsula"/>
    <s v="cns_yes"/>
    <n v="122"/>
    <n v="0.92623"/>
  </r>
  <r>
    <s v="NAoPri"/>
    <n v="2022"/>
    <s v="Q2"/>
    <s v="Q2-2022"/>
    <x v="85"/>
    <x v="85"/>
    <s v="E56000014"/>
    <s v="Peninsula"/>
    <s v="cns_yes"/>
    <n v="127"/>
    <n v="0.85038999999999998"/>
  </r>
  <r>
    <s v="NAoPri"/>
    <n v="2022"/>
    <s v="Q3"/>
    <s v="Q3-2022"/>
    <x v="85"/>
    <x v="85"/>
    <s v="E56000014"/>
    <s v="Peninsula"/>
    <s v="cns_yes"/>
    <n v="115"/>
    <n v="0.90434999999999999"/>
  </r>
  <r>
    <s v="NAoPri"/>
    <n v="2022"/>
    <s v="Q4"/>
    <s v="Q4-2022"/>
    <x v="85"/>
    <x v="85"/>
    <s v="E56000014"/>
    <s v="Peninsula"/>
    <s v="cns_yes"/>
    <n v="99"/>
    <n v="0.86868999999999996"/>
  </r>
  <r>
    <s v="NAoPri"/>
    <n v="2023"/>
    <s v="Q1"/>
    <s v="Q1-2023"/>
    <x v="85"/>
    <x v="85"/>
    <s v="E56000014"/>
    <s v="Peninsula"/>
    <s v="cns_yes"/>
    <n v="108"/>
    <n v="0.66666999999999998"/>
  </r>
  <r>
    <s v="NAoPri"/>
    <n v="2018"/>
    <s v="Q1"/>
    <s v="Q1-2018"/>
    <x v="86"/>
    <x v="86"/>
    <s v="E56000014"/>
    <s v="Peninsula"/>
    <s v="cns_yes"/>
    <n v="124"/>
    <n v="0.81452000000000002"/>
  </r>
  <r>
    <s v="NAoPri"/>
    <n v="2018"/>
    <s v="Q2"/>
    <s v="Q2-2018"/>
    <x v="86"/>
    <x v="86"/>
    <s v="E56000014"/>
    <s v="Peninsula"/>
    <s v="cns_yes"/>
    <n v="170"/>
    <n v="0.84118000000000004"/>
  </r>
  <r>
    <s v="NAoPri"/>
    <n v="2018"/>
    <s v="Q3"/>
    <s v="Q3-2018"/>
    <x v="86"/>
    <x v="86"/>
    <s v="E56000014"/>
    <s v="Peninsula"/>
    <s v="cns_yes"/>
    <n v="146"/>
    <n v="0.80822000000000005"/>
  </r>
  <r>
    <s v="NAoPri"/>
    <n v="2018"/>
    <s v="Q4"/>
    <s v="Q4-2018"/>
    <x v="86"/>
    <x v="86"/>
    <s v="E56000014"/>
    <s v="Peninsula"/>
    <s v="cns_yes"/>
    <n v="137"/>
    <n v="0.83942000000000005"/>
  </r>
  <r>
    <s v="NAoPri"/>
    <n v="2019"/>
    <s v="Q1"/>
    <s v="Q1-2019"/>
    <x v="86"/>
    <x v="86"/>
    <s v="E56000014"/>
    <s v="Peninsula"/>
    <s v="cns_yes"/>
    <n v="123"/>
    <n v="0.76422999999999996"/>
  </r>
  <r>
    <s v="NAoPri"/>
    <n v="2019"/>
    <s v="Q2"/>
    <s v="Q2-2019"/>
    <x v="86"/>
    <x v="86"/>
    <s v="E56000014"/>
    <s v="Peninsula"/>
    <s v="cns_yes"/>
    <n v="195"/>
    <n v="0.79486999999999997"/>
  </r>
  <r>
    <s v="NAoPri"/>
    <n v="2019"/>
    <s v="Q3"/>
    <s v="Q3-2019"/>
    <x v="86"/>
    <x v="86"/>
    <s v="E56000014"/>
    <s v="Peninsula"/>
    <s v="cns_yes"/>
    <n v="159"/>
    <n v="0.86163999999999996"/>
  </r>
  <r>
    <s v="NAoPri"/>
    <n v="2019"/>
    <s v="Q4"/>
    <s v="Q4-2019"/>
    <x v="86"/>
    <x v="86"/>
    <s v="E56000014"/>
    <s v="Peninsula"/>
    <s v="cns_yes"/>
    <n v="157"/>
    <n v="0.84075999999999995"/>
  </r>
  <r>
    <s v="NAoPri"/>
    <n v="2020"/>
    <s v="Q1"/>
    <s v="Q1-2020"/>
    <x v="86"/>
    <x v="86"/>
    <s v="E56000014"/>
    <s v="Peninsula"/>
    <s v="cns_yes"/>
    <n v="156"/>
    <n v="0.76282000000000005"/>
  </r>
  <r>
    <s v="NAoPri"/>
    <n v="2020"/>
    <s v="Q2"/>
    <s v="Q2-2020"/>
    <x v="86"/>
    <x v="86"/>
    <s v="E56000014"/>
    <s v="Peninsula"/>
    <s v="cns_yes"/>
    <n v="102"/>
    <n v="0.70587999999999995"/>
  </r>
  <r>
    <s v="NAoPri"/>
    <n v="2020"/>
    <s v="Q3"/>
    <s v="Q3-2020"/>
    <x v="86"/>
    <x v="86"/>
    <s v="E56000014"/>
    <s v="Peninsula"/>
    <s v="cns_yes"/>
    <n v="115"/>
    <n v="0.64348000000000005"/>
  </r>
  <r>
    <s v="NAoPri"/>
    <n v="2020"/>
    <s v="Q4"/>
    <s v="Q4-2020"/>
    <x v="86"/>
    <x v="86"/>
    <s v="E56000014"/>
    <s v="Peninsula"/>
    <s v="cns_yes"/>
    <n v="122"/>
    <n v="0.19672000000000001"/>
  </r>
  <r>
    <s v="NAoPri"/>
    <n v="2021"/>
    <s v="Q1"/>
    <s v="Q1-2021"/>
    <x v="86"/>
    <x v="86"/>
    <s v="E56000014"/>
    <s v="Peninsula"/>
    <s v="cns_yes"/>
    <n v="122"/>
    <n v="0.19672000000000001"/>
  </r>
  <r>
    <s v="NAoPri"/>
    <n v="2021"/>
    <s v="Q2"/>
    <s v="Q2-2021"/>
    <x v="86"/>
    <x v="86"/>
    <s v="E56000014"/>
    <s v="Peninsula"/>
    <s v="cns_yes"/>
    <n v="142"/>
    <n v="0.20422999999999999"/>
  </r>
  <r>
    <s v="NAoPri"/>
    <n v="2021"/>
    <s v="Q3"/>
    <s v="Q3-2021"/>
    <x v="86"/>
    <x v="86"/>
    <s v="E56000014"/>
    <s v="Peninsula"/>
    <s v="cns_yes"/>
    <n v="143"/>
    <n v="0.20280000000000001"/>
  </r>
  <r>
    <s v="NAoPri"/>
    <n v="2021"/>
    <s v="Q4"/>
    <s v="Q4-2021"/>
    <x v="86"/>
    <x v="86"/>
    <s v="E56000014"/>
    <s v="Peninsula"/>
    <s v="cns_yes"/>
    <n v="144"/>
    <n v="0.19444"/>
  </r>
  <r>
    <s v="NAoPri"/>
    <n v="2022"/>
    <s v="Q1"/>
    <s v="Q1-2022"/>
    <x v="86"/>
    <x v="86"/>
    <s v="E56000014"/>
    <s v="Peninsula"/>
    <s v="cns_yes"/>
    <n v="142"/>
    <n v="0.21831"/>
  </r>
  <r>
    <s v="NAoPri"/>
    <n v="2022"/>
    <s v="Q2"/>
    <s v="Q2-2022"/>
    <x v="86"/>
    <x v="86"/>
    <s v="E56000014"/>
    <s v="Peninsula"/>
    <s v="cns_yes"/>
    <n v="161"/>
    <n v="9.9379999999999996E-2"/>
  </r>
  <r>
    <s v="NAoPri"/>
    <n v="2022"/>
    <s v="Q3"/>
    <s v="Q3-2022"/>
    <x v="86"/>
    <x v="86"/>
    <s v="E56000014"/>
    <s v="Peninsula"/>
    <s v="cns_yes"/>
    <n v="139"/>
    <n v="8.6330000000000004E-2"/>
  </r>
  <r>
    <s v="NAoPri"/>
    <n v="2022"/>
    <s v="Q4"/>
    <s v="Q4-2022"/>
    <x v="86"/>
    <x v="86"/>
    <s v="E56000014"/>
    <s v="Peninsula"/>
    <s v="cns_yes"/>
    <n v="159"/>
    <n v="6.2890000000000001E-2"/>
  </r>
  <r>
    <s v="NAoPri"/>
    <n v="2023"/>
    <s v="Q1"/>
    <s v="Q1-2023"/>
    <x v="86"/>
    <x v="86"/>
    <s v="E56000014"/>
    <s v="Peninsula"/>
    <s v="cns_yes"/>
    <n v="159"/>
    <n v="0.1195"/>
  </r>
  <r>
    <s v="NAoPri"/>
    <n v="2018"/>
    <s v="Q1"/>
    <s v="Q1-2018"/>
    <x v="87"/>
    <x v="87"/>
    <s v="E56000027"/>
    <s v="North Central London"/>
    <s v="cns_yes"/>
    <n v="211"/>
    <n v="0.32227"/>
  </r>
  <r>
    <s v="NAoPri"/>
    <n v="2018"/>
    <s v="Q2"/>
    <s v="Q2-2018"/>
    <x v="87"/>
    <x v="87"/>
    <s v="E56000027"/>
    <s v="North Central London"/>
    <s v="cns_yes"/>
    <n v="231"/>
    <n v="0.23810000000000001"/>
  </r>
  <r>
    <s v="NAoPri"/>
    <n v="2018"/>
    <s v="Q3"/>
    <s v="Q3-2018"/>
    <x v="87"/>
    <x v="87"/>
    <s v="E56000027"/>
    <s v="North Central London"/>
    <s v="cns_yes"/>
    <n v="228"/>
    <n v="0.29825000000000002"/>
  </r>
  <r>
    <s v="NAoPri"/>
    <n v="2018"/>
    <s v="Q4"/>
    <s v="Q4-2018"/>
    <x v="87"/>
    <x v="87"/>
    <s v="E56000027"/>
    <s v="North Central London"/>
    <s v="cns_yes"/>
    <n v="243"/>
    <n v="0.36625999999999997"/>
  </r>
  <r>
    <s v="NAoPri"/>
    <n v="2019"/>
    <s v="Q1"/>
    <s v="Q1-2019"/>
    <x v="87"/>
    <x v="87"/>
    <s v="E56000027"/>
    <s v="North Central London"/>
    <s v="cns_yes"/>
    <n v="232"/>
    <n v="0.37069000000000002"/>
  </r>
  <r>
    <s v="NAoPri"/>
    <n v="2019"/>
    <s v="Q2"/>
    <s v="Q2-2019"/>
    <x v="87"/>
    <x v="87"/>
    <s v="E56000027"/>
    <s v="North Central London"/>
    <s v="cns_yes"/>
    <n v="306"/>
    <n v="0.41830000000000001"/>
  </r>
  <r>
    <s v="NAoPri"/>
    <n v="2019"/>
    <s v="Q3"/>
    <s v="Q3-2019"/>
    <x v="87"/>
    <x v="87"/>
    <s v="E56000027"/>
    <s v="North Central London"/>
    <s v="cns_yes"/>
    <n v="259"/>
    <n v="0.32818999999999998"/>
  </r>
  <r>
    <s v="NAoPri"/>
    <n v="2019"/>
    <s v="Q4"/>
    <s v="Q4-2019"/>
    <x v="87"/>
    <x v="87"/>
    <s v="E56000027"/>
    <s v="North Central London"/>
    <s v="cns_yes"/>
    <n v="331"/>
    <n v="0.29003000000000001"/>
  </r>
  <r>
    <s v="NAoPri"/>
    <n v="2020"/>
    <s v="Q1"/>
    <s v="Q1-2020"/>
    <x v="87"/>
    <x v="87"/>
    <s v="E56000027"/>
    <s v="North Central London"/>
    <s v="cns_yes"/>
    <n v="264"/>
    <n v="0.29924000000000001"/>
  </r>
  <r>
    <s v="NAoPri"/>
    <n v="2020"/>
    <s v="Q2"/>
    <s v="Q2-2020"/>
    <x v="87"/>
    <x v="87"/>
    <s v="E56000027"/>
    <s v="North Central London"/>
    <s v="cns_yes"/>
    <n v="103"/>
    <n v="0.24271999999999999"/>
  </r>
  <r>
    <s v="NAoPri"/>
    <n v="2020"/>
    <s v="Q3"/>
    <s v="Q3-2020"/>
    <x v="87"/>
    <x v="87"/>
    <s v="E56000027"/>
    <s v="North Central London"/>
    <s v="cns_yes"/>
    <n v="195"/>
    <n v="6.6669999999999993E-2"/>
  </r>
  <r>
    <s v="NAoPri"/>
    <n v="2020"/>
    <s v="Q4"/>
    <s v="Q4-2020"/>
    <x v="87"/>
    <x v="87"/>
    <s v="E56000027"/>
    <s v="North Central London"/>
    <s v="cns_yes"/>
    <n v="229"/>
    <n v="0.10044"/>
  </r>
  <r>
    <s v="NAoPri"/>
    <n v="2021"/>
    <s v="Q1"/>
    <s v="Q1-2021"/>
    <x v="87"/>
    <x v="87"/>
    <s v="E56000027"/>
    <s v="North Central London"/>
    <s v="cns_yes"/>
    <n v="231"/>
    <n v="0.20779"/>
  </r>
  <r>
    <s v="NAoPri"/>
    <n v="2021"/>
    <s v="Q2"/>
    <s v="Q2-2021"/>
    <x v="87"/>
    <x v="87"/>
    <s v="E56000027"/>
    <s v="North Central London"/>
    <s v="cns_yes"/>
    <n v="316"/>
    <n v="0.30063000000000001"/>
  </r>
  <r>
    <s v="NAoPri"/>
    <n v="2021"/>
    <s v="Q3"/>
    <s v="Q3-2021"/>
    <x v="87"/>
    <x v="87"/>
    <s v="E56000027"/>
    <s v="North Central London"/>
    <s v="cns_yes"/>
    <n v="290"/>
    <n v="0.30345"/>
  </r>
  <r>
    <s v="NAoPri"/>
    <n v="2021"/>
    <s v="Q4"/>
    <s v="Q4-2021"/>
    <x v="87"/>
    <x v="87"/>
    <s v="E56000027"/>
    <s v="North Central London"/>
    <s v="cns_yes"/>
    <n v="285"/>
    <n v="0.36491000000000001"/>
  </r>
  <r>
    <s v="NAoPri"/>
    <n v="2022"/>
    <s v="Q1"/>
    <s v="Q1-2022"/>
    <x v="87"/>
    <x v="87"/>
    <s v="E56000027"/>
    <s v="North Central London"/>
    <s v="cns_yes"/>
    <n v="320"/>
    <n v="0.37812000000000001"/>
  </r>
  <r>
    <s v="NAoPri"/>
    <n v="2022"/>
    <s v="Q2"/>
    <s v="Q2-2022"/>
    <x v="87"/>
    <x v="87"/>
    <s v="E56000027"/>
    <s v="North Central London"/>
    <s v="cns_yes"/>
    <n v="298"/>
    <n v="0.5302"/>
  </r>
  <r>
    <s v="NAoPri"/>
    <n v="2022"/>
    <s v="Q3"/>
    <s v="Q3-2022"/>
    <x v="87"/>
    <x v="87"/>
    <s v="E56000027"/>
    <s v="North Central London"/>
    <s v="cns_yes"/>
    <n v="307"/>
    <n v="0.42670999999999998"/>
  </r>
  <r>
    <s v="NAoPri"/>
    <n v="2022"/>
    <s v="Q4"/>
    <s v="Q4-2022"/>
    <x v="87"/>
    <x v="87"/>
    <s v="E56000027"/>
    <s v="North Central London"/>
    <s v="cns_yes"/>
    <n v="269"/>
    <n v="0.47583999999999999"/>
  </r>
  <r>
    <s v="NAoPri"/>
    <n v="2023"/>
    <s v="Q1"/>
    <s v="Q1-2023"/>
    <x v="87"/>
    <x v="87"/>
    <s v="E56000027"/>
    <s v="North Central London"/>
    <s v="cns_yes"/>
    <n v="253"/>
    <n v="0.64427000000000001"/>
  </r>
  <r>
    <s v="NAoPri"/>
    <n v="2018"/>
    <s v="Q1"/>
    <s v="Q1-2018"/>
    <x v="88"/>
    <x v="88"/>
    <s v="E56000021"/>
    <s v="West London"/>
    <s v="cns_yes"/>
    <n v="168"/>
    <n v="0"/>
  </r>
  <r>
    <s v="NAoPri"/>
    <n v="2018"/>
    <s v="Q2"/>
    <s v="Q2-2018"/>
    <x v="88"/>
    <x v="88"/>
    <s v="E56000021"/>
    <s v="West London"/>
    <s v="cns_yes"/>
    <n v="171"/>
    <n v="6.4329999999999998E-2"/>
  </r>
  <r>
    <s v="NAoPri"/>
    <n v="2018"/>
    <s v="Q3"/>
    <s v="Q3-2018"/>
    <x v="88"/>
    <x v="88"/>
    <s v="E56000021"/>
    <s v="West London"/>
    <s v="cns_yes"/>
    <n v="167"/>
    <n v="2.3949999999999999E-2"/>
  </r>
  <r>
    <s v="NAoPri"/>
    <n v="2018"/>
    <s v="Q4"/>
    <s v="Q4-2018"/>
    <x v="88"/>
    <x v="88"/>
    <s v="E56000021"/>
    <s v="West London"/>
    <s v="cns_yes"/>
    <n v="116"/>
    <n v="4.3099999999999999E-2"/>
  </r>
  <r>
    <s v="NAoPri"/>
    <n v="2019"/>
    <s v="Q1"/>
    <s v="Q1-2019"/>
    <x v="88"/>
    <x v="88"/>
    <s v="E56000021"/>
    <s v="West London"/>
    <s v="cns_yes"/>
    <n v="158"/>
    <n v="5.6959999999999997E-2"/>
  </r>
  <r>
    <s v="NAoPri"/>
    <n v="2019"/>
    <s v="Q2"/>
    <s v="Q2-2019"/>
    <x v="88"/>
    <x v="88"/>
    <s v="E56000021"/>
    <s v="West London"/>
    <s v="cns_yes"/>
    <n v="156"/>
    <n v="5.1279999999999999E-2"/>
  </r>
  <r>
    <s v="NAoPri"/>
    <n v="2019"/>
    <s v="Q3"/>
    <s v="Q3-2019"/>
    <x v="88"/>
    <x v="88"/>
    <s v="E56000021"/>
    <s v="West London"/>
    <s v="cns_yes"/>
    <n v="204"/>
    <n v="3.9219999999999998E-2"/>
  </r>
  <r>
    <s v="NAoPri"/>
    <n v="2019"/>
    <s v="Q4"/>
    <s v="Q4-2019"/>
    <x v="88"/>
    <x v="88"/>
    <s v="E56000021"/>
    <s v="West London"/>
    <s v="cns_yes"/>
    <n v="172"/>
    <n v="7.5579999999999994E-2"/>
  </r>
  <r>
    <s v="NAoPri"/>
    <n v="2020"/>
    <s v="Q1"/>
    <s v="Q1-2020"/>
    <x v="88"/>
    <x v="88"/>
    <s v="E56000021"/>
    <s v="West London"/>
    <s v="cns_yes"/>
    <n v="169"/>
    <n v="5.917E-2"/>
  </r>
  <r>
    <s v="NAoPri"/>
    <n v="2020"/>
    <s v="Q2"/>
    <s v="Q2-2020"/>
    <x v="88"/>
    <x v="88"/>
    <s v="E56000021"/>
    <s v="West London"/>
    <s v="cns_yes"/>
    <n v="102"/>
    <n v="0.12745000000000001"/>
  </r>
  <r>
    <s v="NAoPri"/>
    <n v="2020"/>
    <s v="Q3"/>
    <s v="Q3-2020"/>
    <x v="88"/>
    <x v="88"/>
    <s v="E56000021"/>
    <s v="West London"/>
    <s v="cns_yes"/>
    <n v="133"/>
    <n v="0.11278000000000001"/>
  </r>
  <r>
    <s v="NAoPri"/>
    <n v="2020"/>
    <s v="Q4"/>
    <s v="Q4-2020"/>
    <x v="88"/>
    <x v="88"/>
    <s v="E56000021"/>
    <s v="West London"/>
    <s v="cns_yes"/>
    <n v="164"/>
    <n v="6.0979999999999999E-2"/>
  </r>
  <r>
    <s v="NAoPri"/>
    <n v="2021"/>
    <s v="Q1"/>
    <s v="Q1-2021"/>
    <x v="88"/>
    <x v="88"/>
    <s v="E56000021"/>
    <s v="West London"/>
    <s v="cns_yes"/>
    <n v="171"/>
    <n v="5.8479999999999997E-2"/>
  </r>
  <r>
    <s v="NAoPri"/>
    <n v="2021"/>
    <s v="Q2"/>
    <s v="Q2-2021"/>
    <x v="88"/>
    <x v="88"/>
    <s v="E56000021"/>
    <s v="West London"/>
    <s v="cns_yes"/>
    <n v="191"/>
    <n v="6.8059999999999996E-2"/>
  </r>
  <r>
    <s v="NAoPri"/>
    <n v="2021"/>
    <s v="Q3"/>
    <s v="Q3-2021"/>
    <x v="88"/>
    <x v="88"/>
    <s v="E56000021"/>
    <s v="West London"/>
    <s v="cns_yes"/>
    <n v="188"/>
    <n v="7.979E-2"/>
  </r>
  <r>
    <s v="NAoPri"/>
    <n v="2021"/>
    <s v="Q4"/>
    <s v="Q4-2021"/>
    <x v="88"/>
    <x v="88"/>
    <s v="E56000021"/>
    <s v="West London"/>
    <s v="cns_yes"/>
    <n v="189"/>
    <n v="9.5240000000000005E-2"/>
  </r>
  <r>
    <s v="NAoPri"/>
    <n v="2022"/>
    <s v="Q1"/>
    <s v="Q1-2022"/>
    <x v="88"/>
    <x v="88"/>
    <s v="E56000021"/>
    <s v="West London"/>
    <s v="cns_yes"/>
    <n v="181"/>
    <n v="6.6299999999999998E-2"/>
  </r>
  <r>
    <s v="NAoPri"/>
    <n v="2022"/>
    <s v="Q2"/>
    <s v="Q2-2022"/>
    <x v="88"/>
    <x v="88"/>
    <s v="E56000021"/>
    <s v="West London"/>
    <s v="cns_yes"/>
    <n v="181"/>
    <n v="7.1819999999999995E-2"/>
  </r>
  <r>
    <s v="NAoPri"/>
    <n v="2022"/>
    <s v="Q3"/>
    <s v="Q3-2022"/>
    <x v="88"/>
    <x v="88"/>
    <s v="E56000021"/>
    <s v="West London"/>
    <s v="cns_yes"/>
    <n v="196"/>
    <n v="7.6530000000000001E-2"/>
  </r>
  <r>
    <s v="NAoPri"/>
    <n v="2022"/>
    <s v="Q4"/>
    <s v="Q4-2022"/>
    <x v="88"/>
    <x v="88"/>
    <s v="E56000021"/>
    <s v="West London"/>
    <s v="cns_yes"/>
    <n v="215"/>
    <n v="9.3020000000000005E-2"/>
  </r>
  <r>
    <s v="NAoPri"/>
    <n v="2023"/>
    <s v="Q1"/>
    <s v="Q1-2023"/>
    <x v="88"/>
    <x v="88"/>
    <s v="E56000021"/>
    <s v="West London"/>
    <s v="cns_yes"/>
    <n v="147"/>
    <n v="5.4420000000000003E-2"/>
  </r>
  <r>
    <s v="NAoPri"/>
    <n v="2018"/>
    <s v="Q1"/>
    <s v="Q1-2018"/>
    <x v="89"/>
    <x v="89"/>
    <s v="E56000012"/>
    <s v="Surrey and Sussex"/>
    <s v="cns_yes"/>
    <n v="90"/>
    <n v="0.8"/>
  </r>
  <r>
    <s v="NAoPri"/>
    <n v="2018"/>
    <s v="Q2"/>
    <s v="Q2-2018"/>
    <x v="89"/>
    <x v="89"/>
    <s v="E56000012"/>
    <s v="Surrey and Sussex"/>
    <s v="cns_yes"/>
    <n v="97"/>
    <n v="0.83504999999999996"/>
  </r>
  <r>
    <s v="NAoPri"/>
    <n v="2018"/>
    <s v="Q3"/>
    <s v="Q3-2018"/>
    <x v="89"/>
    <x v="89"/>
    <s v="E56000012"/>
    <s v="Surrey and Sussex"/>
    <s v="cns_yes"/>
    <n v="99"/>
    <n v="0.70706999999999998"/>
  </r>
  <r>
    <s v="NAoPri"/>
    <n v="2018"/>
    <s v="Q4"/>
    <s v="Q4-2018"/>
    <x v="89"/>
    <x v="89"/>
    <s v="E56000012"/>
    <s v="Surrey and Sussex"/>
    <s v="cns_yes"/>
    <n v="96"/>
    <n v="0.13542000000000001"/>
  </r>
  <r>
    <s v="NAoPri"/>
    <n v="2019"/>
    <s v="Q1"/>
    <s v="Q1-2019"/>
    <x v="89"/>
    <x v="89"/>
    <s v="E56000012"/>
    <s v="Surrey and Sussex"/>
    <s v="cns_yes"/>
    <n v="100"/>
    <n v="0.03"/>
  </r>
  <r>
    <s v="NAoPri"/>
    <n v="2019"/>
    <s v="Q2"/>
    <s v="Q2-2019"/>
    <x v="89"/>
    <x v="89"/>
    <s v="E56000012"/>
    <s v="Surrey and Sussex"/>
    <s v="cns_yes"/>
    <n v="94"/>
    <n v="3.1910000000000001E-2"/>
  </r>
  <r>
    <s v="NAoPri"/>
    <n v="2019"/>
    <s v="Q3"/>
    <s v="Q3-2019"/>
    <x v="89"/>
    <x v="89"/>
    <s v="E56000012"/>
    <s v="Surrey and Sussex"/>
    <s v="cns_yes"/>
    <n v="82"/>
    <n v="8.5370000000000001E-2"/>
  </r>
  <r>
    <s v="NAoPri"/>
    <n v="2019"/>
    <s v="Q4"/>
    <s v="Q4-2019"/>
    <x v="89"/>
    <x v="89"/>
    <s v="E56000012"/>
    <s v="Surrey and Sussex"/>
    <s v="cns_yes"/>
    <n v="78"/>
    <n v="0.23077"/>
  </r>
  <r>
    <s v="NAoPri"/>
    <n v="2020"/>
    <s v="Q1"/>
    <s v="Q1-2020"/>
    <x v="89"/>
    <x v="89"/>
    <s v="E56000012"/>
    <s v="Surrey and Sussex"/>
    <s v="cns_yes"/>
    <n v="86"/>
    <n v="0.74419000000000002"/>
  </r>
  <r>
    <s v="NAoPri"/>
    <n v="2020"/>
    <s v="Q2"/>
    <s v="Q2-2020"/>
    <x v="89"/>
    <x v="89"/>
    <s v="E56000012"/>
    <s v="Surrey and Sussex"/>
    <s v="cns_yes"/>
    <n v="41"/>
    <n v="0.75609999999999999"/>
  </r>
  <r>
    <s v="NAoPri"/>
    <n v="2020"/>
    <s v="Q3"/>
    <s v="Q3-2020"/>
    <x v="89"/>
    <x v="89"/>
    <s v="E56000012"/>
    <s v="Surrey and Sussex"/>
    <s v="cns_yes"/>
    <n v="63"/>
    <n v="0.58730000000000004"/>
  </r>
  <r>
    <s v="NAoPri"/>
    <n v="2020"/>
    <s v="Q4"/>
    <s v="Q4-2020"/>
    <x v="89"/>
    <x v="89"/>
    <s v="E56000012"/>
    <s v="Surrey and Sussex"/>
    <s v="cns_yes"/>
    <n v="78"/>
    <n v="0.35897000000000001"/>
  </r>
  <r>
    <s v="NAoPri"/>
    <n v="2021"/>
    <s v="Q1"/>
    <s v="Q1-2021"/>
    <x v="89"/>
    <x v="89"/>
    <s v="E56000012"/>
    <s v="Surrey and Sussex"/>
    <s v="cns_yes"/>
    <n v="84"/>
    <n v="0.59523999999999999"/>
  </r>
  <r>
    <s v="NAoPri"/>
    <n v="2021"/>
    <s v="Q2"/>
    <s v="Q2-2021"/>
    <x v="89"/>
    <x v="89"/>
    <s v="E56000012"/>
    <s v="Surrey and Sussex"/>
    <s v="cns_yes"/>
    <n v="91"/>
    <n v="0.78022000000000002"/>
  </r>
  <r>
    <s v="NAoPri"/>
    <n v="2021"/>
    <s v="Q3"/>
    <s v="Q3-2021"/>
    <x v="89"/>
    <x v="89"/>
    <s v="E56000012"/>
    <s v="Surrey and Sussex"/>
    <s v="cns_yes"/>
    <n v="88"/>
    <n v="0.73863999999999996"/>
  </r>
  <r>
    <s v="NAoPri"/>
    <n v="2021"/>
    <s v="Q4"/>
    <s v="Q4-2021"/>
    <x v="89"/>
    <x v="89"/>
    <s v="E56000012"/>
    <s v="Surrey and Sussex"/>
    <s v="cns_yes"/>
    <n v="105"/>
    <n v="0.74285999999999996"/>
  </r>
  <r>
    <s v="NAoPri"/>
    <n v="2022"/>
    <s v="Q1"/>
    <s v="Q1-2022"/>
    <x v="89"/>
    <x v="89"/>
    <s v="E56000012"/>
    <s v="Surrey and Sussex"/>
    <s v="cns_yes"/>
    <n v="110"/>
    <n v="0.82726999999999995"/>
  </r>
  <r>
    <s v="NAoPri"/>
    <n v="2022"/>
    <s v="Q2"/>
    <s v="Q2-2022"/>
    <x v="89"/>
    <x v="89"/>
    <s v="E56000012"/>
    <s v="Surrey and Sussex"/>
    <s v="cns_yes"/>
    <n v="76"/>
    <n v="0.73684000000000005"/>
  </r>
  <r>
    <s v="NAoPri"/>
    <n v="2022"/>
    <s v="Q3"/>
    <s v="Q3-2022"/>
    <x v="89"/>
    <x v="89"/>
    <s v="E56000012"/>
    <s v="Surrey and Sussex"/>
    <s v="cns_yes"/>
    <n v="105"/>
    <n v="0.79047999999999996"/>
  </r>
  <r>
    <s v="NAoPri"/>
    <n v="2022"/>
    <s v="Q4"/>
    <s v="Q4-2022"/>
    <x v="89"/>
    <x v="89"/>
    <s v="E56000012"/>
    <s v="Surrey and Sussex"/>
    <s v="cns_yes"/>
    <n v="88"/>
    <n v="0.75"/>
  </r>
  <r>
    <s v="NAoPri"/>
    <n v="2023"/>
    <s v="Q1"/>
    <s v="Q1-2023"/>
    <x v="89"/>
    <x v="89"/>
    <s v="E56000012"/>
    <s v="Surrey and Sussex"/>
    <s v="cns_yes"/>
    <n v="70"/>
    <n v="0.72857000000000005"/>
  </r>
  <r>
    <s v="NAoPri"/>
    <n v="2018"/>
    <s v="Q1"/>
    <s v="Q1-2018"/>
    <x v="90"/>
    <x v="90"/>
    <s v="E56000033"/>
    <s v="Somerset, Wiltshire, Avon and Gloucestershire"/>
    <s v="cns_yes"/>
    <n v="76"/>
    <n v="6.5790000000000001E-2"/>
  </r>
  <r>
    <s v="NAoPri"/>
    <n v="2018"/>
    <s v="Q2"/>
    <s v="Q2-2018"/>
    <x v="90"/>
    <x v="90"/>
    <s v="E56000033"/>
    <s v="Somerset, Wiltshire, Avon and Gloucestershire"/>
    <s v="cns_yes"/>
    <n v="62"/>
    <n v="1.6129999999999999E-2"/>
  </r>
  <r>
    <s v="NAoPri"/>
    <n v="2018"/>
    <s v="Q3"/>
    <s v="Q3-2018"/>
    <x v="90"/>
    <x v="90"/>
    <s v="E56000033"/>
    <s v="Somerset, Wiltshire, Avon and Gloucestershire"/>
    <s v="cns_yes"/>
    <n v="55"/>
    <n v="0.16364000000000001"/>
  </r>
  <r>
    <s v="NAoPri"/>
    <n v="2018"/>
    <s v="Q4"/>
    <s v="Q4-2018"/>
    <x v="90"/>
    <x v="90"/>
    <s v="E56000033"/>
    <s v="Somerset, Wiltshire, Avon and Gloucestershire"/>
    <s v="cns_yes"/>
    <n v="75"/>
    <n v="0"/>
  </r>
  <r>
    <s v="NAoPri"/>
    <n v="2019"/>
    <s v="Q1"/>
    <s v="Q1-2019"/>
    <x v="90"/>
    <x v="90"/>
    <s v="E56000033"/>
    <s v="Somerset, Wiltshire, Avon and Gloucestershire"/>
    <s v="cns_yes"/>
    <n v="68"/>
    <n v="0"/>
  </r>
  <r>
    <s v="NAoPri"/>
    <n v="2019"/>
    <s v="Q2"/>
    <s v="Q2-2019"/>
    <x v="90"/>
    <x v="90"/>
    <s v="E56000033"/>
    <s v="Somerset, Wiltshire, Avon and Gloucestershire"/>
    <s v="cns_yes"/>
    <n v="61"/>
    <n v="0"/>
  </r>
  <r>
    <s v="NAoPri"/>
    <n v="2019"/>
    <s v="Q3"/>
    <s v="Q3-2019"/>
    <x v="90"/>
    <x v="90"/>
    <s v="E56000033"/>
    <s v="Somerset, Wiltshire, Avon and Gloucestershire"/>
    <s v="cns_yes"/>
    <n v="84"/>
    <n v="0"/>
  </r>
  <r>
    <s v="NAoPri"/>
    <n v="2019"/>
    <s v="Q4"/>
    <s v="Q4-2019"/>
    <x v="90"/>
    <x v="90"/>
    <s v="E56000033"/>
    <s v="Somerset, Wiltshire, Avon and Gloucestershire"/>
    <s v="cns_yes"/>
    <n v="69"/>
    <n v="0"/>
  </r>
  <r>
    <s v="NAoPri"/>
    <n v="2020"/>
    <s v="Q1"/>
    <s v="Q1-2020"/>
    <x v="90"/>
    <x v="90"/>
    <s v="E56000033"/>
    <s v="Somerset, Wiltshire, Avon and Gloucestershire"/>
    <s v="cns_yes"/>
    <n v="62"/>
    <n v="3.2259999999999997E-2"/>
  </r>
  <r>
    <s v="NAoPri"/>
    <n v="2020"/>
    <s v="Q2"/>
    <s v="Q2-2020"/>
    <x v="90"/>
    <x v="90"/>
    <s v="E56000033"/>
    <s v="Somerset, Wiltshire, Avon and Gloucestershire"/>
    <s v="cns_yes"/>
    <n v="59"/>
    <n v="5.0849999999999999E-2"/>
  </r>
  <r>
    <s v="NAoPri"/>
    <n v="2020"/>
    <s v="Q3"/>
    <s v="Q3-2020"/>
    <x v="90"/>
    <x v="90"/>
    <s v="E56000033"/>
    <s v="Somerset, Wiltshire, Avon and Gloucestershire"/>
    <s v="cns_yes"/>
    <n v="86"/>
    <n v="0.13952999999999999"/>
  </r>
  <r>
    <s v="NAoPri"/>
    <n v="2020"/>
    <s v="Q4"/>
    <s v="Q4-2020"/>
    <x v="90"/>
    <x v="90"/>
    <s v="E56000033"/>
    <s v="Somerset, Wiltshire, Avon and Gloucestershire"/>
    <s v="cns_yes"/>
    <n v="72"/>
    <n v="0.44444"/>
  </r>
  <r>
    <s v="NAoPri"/>
    <n v="2021"/>
    <s v="Q1"/>
    <s v="Q1-2021"/>
    <x v="90"/>
    <x v="90"/>
    <s v="E56000033"/>
    <s v="Somerset, Wiltshire, Avon and Gloucestershire"/>
    <s v="cns_yes"/>
    <n v="77"/>
    <n v="0.89610000000000001"/>
  </r>
  <r>
    <s v="NAoPri"/>
    <n v="2021"/>
    <s v="Q2"/>
    <s v="Q2-2021"/>
    <x v="90"/>
    <x v="90"/>
    <s v="E56000033"/>
    <s v="Somerset, Wiltshire, Avon and Gloucestershire"/>
    <s v="cns_yes"/>
    <n v="78"/>
    <n v="0.91025999999999996"/>
  </r>
  <r>
    <s v="NAoPri"/>
    <n v="2021"/>
    <s v="Q3"/>
    <s v="Q3-2021"/>
    <x v="90"/>
    <x v="90"/>
    <s v="E56000033"/>
    <s v="Somerset, Wiltshire, Avon and Gloucestershire"/>
    <s v="cns_yes"/>
    <n v="84"/>
    <n v="0.86904999999999999"/>
  </r>
  <r>
    <s v="NAoPri"/>
    <n v="2021"/>
    <s v="Q4"/>
    <s v="Q4-2021"/>
    <x v="90"/>
    <x v="90"/>
    <s v="E56000033"/>
    <s v="Somerset, Wiltshire, Avon and Gloucestershire"/>
    <s v="cns_yes"/>
    <n v="81"/>
    <n v="0.83950999999999998"/>
  </r>
  <r>
    <s v="NAoPri"/>
    <n v="2022"/>
    <s v="Q1"/>
    <s v="Q1-2022"/>
    <x v="90"/>
    <x v="90"/>
    <s v="E56000033"/>
    <s v="Somerset, Wiltshire, Avon and Gloucestershire"/>
    <s v="cns_yes"/>
    <n v="83"/>
    <n v="0.90361000000000002"/>
  </r>
  <r>
    <s v="NAoPri"/>
    <n v="2022"/>
    <s v="Q2"/>
    <s v="Q2-2022"/>
    <x v="90"/>
    <x v="90"/>
    <s v="E56000033"/>
    <s v="Somerset, Wiltshire, Avon and Gloucestershire"/>
    <s v="cns_yes"/>
    <n v="101"/>
    <n v="0.80198000000000003"/>
  </r>
  <r>
    <s v="NAoPri"/>
    <n v="2022"/>
    <s v="Q3"/>
    <s v="Q3-2022"/>
    <x v="90"/>
    <x v="90"/>
    <s v="E56000033"/>
    <s v="Somerset, Wiltshire, Avon and Gloucestershire"/>
    <s v="cns_yes"/>
    <n v="85"/>
    <n v="0.87058999999999997"/>
  </r>
  <r>
    <s v="NAoPri"/>
    <n v="2022"/>
    <s v="Q4"/>
    <s v="Q4-2022"/>
    <x v="90"/>
    <x v="90"/>
    <s v="E56000033"/>
    <s v="Somerset, Wiltshire, Avon and Gloucestershire"/>
    <s v="cns_yes"/>
    <n v="64"/>
    <n v="0.76563000000000003"/>
  </r>
  <r>
    <s v="NAoPri"/>
    <n v="2023"/>
    <s v="Q1"/>
    <s v="Q1-2023"/>
    <x v="90"/>
    <x v="90"/>
    <s v="E56000033"/>
    <s v="Somerset, Wiltshire, Avon and Gloucestershire"/>
    <s v="cns_yes"/>
    <n v="66"/>
    <n v="0.69696999999999998"/>
  </r>
  <r>
    <s v="NAoPri"/>
    <n v="2018"/>
    <s v="Q1"/>
    <s v="Q1-2018"/>
    <x v="91"/>
    <x v="91"/>
    <s v="E56000007"/>
    <s v="West Midlands"/>
    <s v="cns_yes"/>
    <n v="90"/>
    <n v="0.8"/>
  </r>
  <r>
    <s v="NAoPri"/>
    <n v="2018"/>
    <s v="Q2"/>
    <s v="Q2-2018"/>
    <x v="91"/>
    <x v="91"/>
    <s v="E56000007"/>
    <s v="West Midlands"/>
    <s v="cns_yes"/>
    <n v="99"/>
    <n v="0.76768000000000003"/>
  </r>
  <r>
    <s v="NAoPri"/>
    <n v="2018"/>
    <s v="Q3"/>
    <s v="Q3-2018"/>
    <x v="91"/>
    <x v="91"/>
    <s v="E56000007"/>
    <s v="West Midlands"/>
    <s v="cns_yes"/>
    <n v="82"/>
    <n v="0.82926999999999995"/>
  </r>
  <r>
    <s v="NAoPri"/>
    <n v="2018"/>
    <s v="Q4"/>
    <s v="Q4-2018"/>
    <x v="91"/>
    <x v="91"/>
    <s v="E56000007"/>
    <s v="West Midlands"/>
    <s v="cns_yes"/>
    <n v="102"/>
    <n v="0.85294000000000003"/>
  </r>
  <r>
    <s v="NAoPri"/>
    <n v="2019"/>
    <s v="Q1"/>
    <s v="Q1-2019"/>
    <x v="91"/>
    <x v="91"/>
    <s v="E56000007"/>
    <s v="West Midlands"/>
    <s v="cns_yes"/>
    <n v="84"/>
    <n v="0.82142999999999999"/>
  </r>
  <r>
    <s v="NAoPri"/>
    <n v="2019"/>
    <s v="Q2"/>
    <s v="Q2-2019"/>
    <x v="91"/>
    <x v="91"/>
    <s v="E56000007"/>
    <s v="West Midlands"/>
    <s v="cns_yes"/>
    <n v="99"/>
    <n v="0.73736999999999997"/>
  </r>
  <r>
    <s v="NAoPri"/>
    <n v="2019"/>
    <s v="Q3"/>
    <s v="Q3-2019"/>
    <x v="91"/>
    <x v="91"/>
    <s v="E56000007"/>
    <s v="West Midlands"/>
    <s v="cns_yes"/>
    <n v="86"/>
    <n v="0.84884000000000004"/>
  </r>
  <r>
    <s v="NAoPri"/>
    <n v="2019"/>
    <s v="Q4"/>
    <s v="Q4-2019"/>
    <x v="91"/>
    <x v="91"/>
    <s v="E56000007"/>
    <s v="West Midlands"/>
    <s v="cns_yes"/>
    <n v="102"/>
    <n v="0.72548999999999997"/>
  </r>
  <r>
    <s v="NAoPri"/>
    <n v="2020"/>
    <s v="Q1"/>
    <s v="Q1-2020"/>
    <x v="91"/>
    <x v="91"/>
    <s v="E56000007"/>
    <s v="West Midlands"/>
    <s v="cns_yes"/>
    <n v="125"/>
    <n v="0.78400000000000003"/>
  </r>
  <r>
    <s v="NAoPri"/>
    <n v="2020"/>
    <s v="Q2"/>
    <s v="Q2-2020"/>
    <x v="91"/>
    <x v="91"/>
    <s v="E56000007"/>
    <s v="West Midlands"/>
    <s v="cns_yes"/>
    <n v="45"/>
    <n v="0.86667000000000005"/>
  </r>
  <r>
    <s v="NAoPri"/>
    <n v="2020"/>
    <s v="Q3"/>
    <s v="Q3-2020"/>
    <x v="91"/>
    <x v="91"/>
    <s v="E56000007"/>
    <s v="West Midlands"/>
    <s v="cns_yes"/>
    <n v="70"/>
    <n v="0.85714000000000001"/>
  </r>
  <r>
    <s v="NAoPri"/>
    <n v="2020"/>
    <s v="Q4"/>
    <s v="Q4-2020"/>
    <x v="91"/>
    <x v="91"/>
    <s v="E56000007"/>
    <s v="West Midlands"/>
    <s v="cns_yes"/>
    <n v="75"/>
    <n v="0.69333"/>
  </r>
  <r>
    <s v="NAoPri"/>
    <n v="2021"/>
    <s v="Q1"/>
    <s v="Q1-2021"/>
    <x v="91"/>
    <x v="91"/>
    <s v="E56000007"/>
    <s v="West Midlands"/>
    <s v="cns_yes"/>
    <n v="66"/>
    <n v="0.68181999999999998"/>
  </r>
  <r>
    <s v="NAoPri"/>
    <n v="2021"/>
    <s v="Q2"/>
    <s v="Q2-2021"/>
    <x v="91"/>
    <x v="91"/>
    <s v="E56000007"/>
    <s v="West Midlands"/>
    <s v="cns_yes"/>
    <n v="83"/>
    <n v="0.56627000000000005"/>
  </r>
  <r>
    <s v="NAoPri"/>
    <n v="2021"/>
    <s v="Q3"/>
    <s v="Q3-2021"/>
    <x v="91"/>
    <x v="91"/>
    <s v="E56000007"/>
    <s v="West Midlands"/>
    <s v="cns_yes"/>
    <n v="101"/>
    <n v="0.80198000000000003"/>
  </r>
  <r>
    <s v="NAoPri"/>
    <n v="2021"/>
    <s v="Q4"/>
    <s v="Q4-2021"/>
    <x v="91"/>
    <x v="91"/>
    <s v="E56000007"/>
    <s v="West Midlands"/>
    <s v="cns_yes"/>
    <n v="104"/>
    <n v="0.82691999999999999"/>
  </r>
  <r>
    <s v="NAoPri"/>
    <n v="2022"/>
    <s v="Q1"/>
    <s v="Q1-2022"/>
    <x v="91"/>
    <x v="91"/>
    <s v="E56000007"/>
    <s v="West Midlands"/>
    <s v="cns_yes"/>
    <n v="108"/>
    <n v="0.84258999999999995"/>
  </r>
  <r>
    <s v="NAoPri"/>
    <n v="2022"/>
    <s v="Q2"/>
    <s v="Q2-2022"/>
    <x v="91"/>
    <x v="91"/>
    <s v="E56000007"/>
    <s v="West Midlands"/>
    <s v="cns_yes"/>
    <n v="125"/>
    <n v="0.81599999999999995"/>
  </r>
  <r>
    <s v="NAoPri"/>
    <n v="2022"/>
    <s v="Q3"/>
    <s v="Q3-2022"/>
    <x v="91"/>
    <x v="91"/>
    <s v="E56000007"/>
    <s v="West Midlands"/>
    <s v="cns_yes"/>
    <n v="94"/>
    <n v="0.77659999999999996"/>
  </r>
  <r>
    <s v="NAoPri"/>
    <n v="2022"/>
    <s v="Q4"/>
    <s v="Q4-2022"/>
    <x v="91"/>
    <x v="91"/>
    <s v="E56000007"/>
    <s v="West Midlands"/>
    <s v="cns_yes"/>
    <n v="97"/>
    <n v="0.78351000000000004"/>
  </r>
  <r>
    <s v="NAoPri"/>
    <n v="2023"/>
    <s v="Q1"/>
    <s v="Q1-2023"/>
    <x v="91"/>
    <x v="91"/>
    <s v="E56000007"/>
    <s v="West Midlands"/>
    <s v="cns_yes"/>
    <n v="114"/>
    <n v="0.75439000000000001"/>
  </r>
  <r>
    <s v="NAoPri"/>
    <n v="2018"/>
    <s v="Q1"/>
    <s v="Q1-2018"/>
    <x v="92"/>
    <x v="92"/>
    <s v="E56000033"/>
    <s v="Somerset, Wiltshire, Avon and Gloucestershire"/>
    <s v="cns_yes"/>
    <n v="36"/>
    <n v="0.77778000000000003"/>
  </r>
  <r>
    <s v="NAoPri"/>
    <n v="2018"/>
    <s v="Q2"/>
    <s v="Q2-2018"/>
    <x v="92"/>
    <x v="92"/>
    <s v="E56000033"/>
    <s v="Somerset, Wiltshire, Avon and Gloucestershire"/>
    <s v="cns_yes"/>
    <n v="45"/>
    <n v="0.8"/>
  </r>
  <r>
    <s v="NAoPri"/>
    <n v="2018"/>
    <s v="Q3"/>
    <s v="Q3-2018"/>
    <x v="92"/>
    <x v="92"/>
    <s v="E56000033"/>
    <s v="Somerset, Wiltshire, Avon and Gloucestershire"/>
    <s v="cns_yes"/>
    <n v="50"/>
    <n v="0.6"/>
  </r>
  <r>
    <s v="NAoPri"/>
    <n v="2018"/>
    <s v="Q4"/>
    <s v="Q4-2018"/>
    <x v="92"/>
    <x v="92"/>
    <s v="E56000033"/>
    <s v="Somerset, Wiltshire, Avon and Gloucestershire"/>
    <s v="cns_yes"/>
    <n v="35"/>
    <n v="0.74285999999999996"/>
  </r>
  <r>
    <s v="NAoPri"/>
    <n v="2019"/>
    <s v="Q1"/>
    <s v="Q1-2019"/>
    <x v="92"/>
    <x v="92"/>
    <s v="E56000033"/>
    <s v="Somerset, Wiltshire, Avon and Gloucestershire"/>
    <s v="cns_yes"/>
    <n v="41"/>
    <n v="0.82926999999999995"/>
  </r>
  <r>
    <s v="NAoPri"/>
    <n v="2019"/>
    <s v="Q2"/>
    <s v="Q2-2019"/>
    <x v="92"/>
    <x v="92"/>
    <s v="E56000033"/>
    <s v="Somerset, Wiltshire, Avon and Gloucestershire"/>
    <s v="cns_yes"/>
    <n v="32"/>
    <n v="0.78125"/>
  </r>
  <r>
    <s v="NAoPri"/>
    <n v="2019"/>
    <s v="Q3"/>
    <s v="Q3-2019"/>
    <x v="92"/>
    <x v="92"/>
    <s v="E56000033"/>
    <s v="Somerset, Wiltshire, Avon and Gloucestershire"/>
    <s v="cns_yes"/>
    <n v="58"/>
    <n v="0.82759000000000005"/>
  </r>
  <r>
    <s v="NAoPri"/>
    <n v="2019"/>
    <s v="Q4"/>
    <s v="Q4-2019"/>
    <x v="92"/>
    <x v="92"/>
    <s v="E56000033"/>
    <s v="Somerset, Wiltshire, Avon and Gloucestershire"/>
    <s v="cns_yes"/>
    <n v="30"/>
    <n v="0.73333000000000004"/>
  </r>
  <r>
    <s v="NAoPri"/>
    <n v="2020"/>
    <s v="Q1"/>
    <s v="Q1-2020"/>
    <x v="92"/>
    <x v="92"/>
    <s v="E56000033"/>
    <s v="Somerset, Wiltshire, Avon and Gloucestershire"/>
    <s v="cns_yes"/>
    <n v="41"/>
    <n v="0.90244000000000002"/>
  </r>
  <r>
    <s v="NAoPri"/>
    <n v="2020"/>
    <s v="Q2"/>
    <s v="Q2-2020"/>
    <x v="92"/>
    <x v="92"/>
    <s v="E56000033"/>
    <s v="Somerset, Wiltshire, Avon and Gloucestershire"/>
    <s v="cns_yes"/>
    <n v="36"/>
    <n v="0.83333000000000002"/>
  </r>
  <r>
    <s v="NAoPri"/>
    <n v="2020"/>
    <s v="Q3"/>
    <s v="Q3-2020"/>
    <x v="92"/>
    <x v="92"/>
    <s v="E56000033"/>
    <s v="Somerset, Wiltshire, Avon and Gloucestershire"/>
    <s v="cns_yes"/>
    <n v="52"/>
    <n v="0.88461999999999996"/>
  </r>
  <r>
    <s v="NAoPri"/>
    <n v="2020"/>
    <s v="Q4"/>
    <s v="Q4-2020"/>
    <x v="92"/>
    <x v="92"/>
    <s v="E56000033"/>
    <s v="Somerset, Wiltshire, Avon and Gloucestershire"/>
    <s v="cns_yes"/>
    <n v="45"/>
    <n v="0.88888999999999996"/>
  </r>
  <r>
    <s v="NAoPri"/>
    <n v="2021"/>
    <s v="Q1"/>
    <s v="Q1-2021"/>
    <x v="92"/>
    <x v="92"/>
    <s v="E56000033"/>
    <s v="Somerset, Wiltshire, Avon and Gloucestershire"/>
    <s v="cns_yes"/>
    <n v="41"/>
    <n v="0.73170999999999997"/>
  </r>
  <r>
    <s v="NAoPri"/>
    <n v="2021"/>
    <s v="Q2"/>
    <s v="Q2-2021"/>
    <x v="92"/>
    <x v="92"/>
    <s v="E56000033"/>
    <s v="Somerset, Wiltshire, Avon and Gloucestershire"/>
    <s v="cns_yes"/>
    <n v="36"/>
    <n v="0.86111000000000004"/>
  </r>
  <r>
    <s v="NAoPri"/>
    <n v="2021"/>
    <s v="Q3"/>
    <s v="Q3-2021"/>
    <x v="92"/>
    <x v="92"/>
    <s v="E56000033"/>
    <s v="Somerset, Wiltshire, Avon and Gloucestershire"/>
    <s v="cns_yes"/>
    <n v="44"/>
    <n v="0.84091000000000005"/>
  </r>
  <r>
    <s v="NAoPri"/>
    <n v="2021"/>
    <s v="Q4"/>
    <s v="Q4-2021"/>
    <x v="92"/>
    <x v="92"/>
    <s v="E56000033"/>
    <s v="Somerset, Wiltshire, Avon and Gloucestershire"/>
    <s v="cns_yes"/>
    <n v="56"/>
    <n v="0.76785999999999999"/>
  </r>
  <r>
    <s v="NAoPri"/>
    <n v="2022"/>
    <s v="Q1"/>
    <s v="Q1-2022"/>
    <x v="92"/>
    <x v="92"/>
    <s v="E56000033"/>
    <s v="Somerset, Wiltshire, Avon and Gloucestershire"/>
    <s v="cns_yes"/>
    <n v="42"/>
    <n v="0.59523999999999999"/>
  </r>
  <r>
    <s v="NAoPri"/>
    <n v="2022"/>
    <s v="Q2"/>
    <s v="Q2-2022"/>
    <x v="92"/>
    <x v="92"/>
    <s v="E56000033"/>
    <s v="Somerset, Wiltshire, Avon and Gloucestershire"/>
    <s v="cns_yes"/>
    <n v="38"/>
    <n v="0.81579000000000002"/>
  </r>
  <r>
    <s v="NAoPri"/>
    <n v="2022"/>
    <s v="Q3"/>
    <s v="Q3-2022"/>
    <x v="92"/>
    <x v="92"/>
    <s v="E56000033"/>
    <s v="Somerset, Wiltshire, Avon and Gloucestershire"/>
    <s v="cns_yes"/>
    <n v="52"/>
    <n v="0.80769000000000002"/>
  </r>
  <r>
    <s v="NAoPri"/>
    <n v="2022"/>
    <s v="Q4"/>
    <s v="Q4-2022"/>
    <x v="92"/>
    <x v="92"/>
    <s v="E56000033"/>
    <s v="Somerset, Wiltshire, Avon and Gloucestershire"/>
    <s v="cns_yes"/>
    <n v="55"/>
    <n v="0.78181999999999996"/>
  </r>
  <r>
    <s v="NAoPri"/>
    <n v="2023"/>
    <s v="Q1"/>
    <s v="Q1-2023"/>
    <x v="92"/>
    <x v="92"/>
    <s v="E56000033"/>
    <s v="Somerset, Wiltshire, Avon and Gloucestershire"/>
    <s v="cns_yes"/>
    <n v="42"/>
    <n v="0.66666999999999998"/>
  </r>
  <r>
    <s v="NAoPri"/>
    <n v="2018"/>
    <s v="Q1"/>
    <s v="Q1-2018"/>
    <x v="93"/>
    <x v="93"/>
    <s v="E56000007"/>
    <s v="West Midlands"/>
    <s v="cns_yes"/>
    <n v="92"/>
    <n v="0.83696000000000004"/>
  </r>
  <r>
    <s v="NAoPri"/>
    <n v="2018"/>
    <s v="Q2"/>
    <s v="Q2-2018"/>
    <x v="93"/>
    <x v="93"/>
    <s v="E56000007"/>
    <s v="West Midlands"/>
    <s v="cns_yes"/>
    <n v="100"/>
    <n v="0.83"/>
  </r>
  <r>
    <s v="NAoPri"/>
    <n v="2018"/>
    <s v="Q3"/>
    <s v="Q3-2018"/>
    <x v="93"/>
    <x v="93"/>
    <s v="E56000007"/>
    <s v="West Midlands"/>
    <s v="cns_yes"/>
    <n v="96"/>
    <n v="0.70833000000000002"/>
  </r>
  <r>
    <s v="NAoPri"/>
    <n v="2018"/>
    <s v="Q4"/>
    <s v="Q4-2018"/>
    <x v="93"/>
    <x v="93"/>
    <s v="E56000007"/>
    <s v="West Midlands"/>
    <s v="cns_yes"/>
    <n v="131"/>
    <n v="0.80915999999999999"/>
  </r>
  <r>
    <s v="NAoPri"/>
    <n v="2019"/>
    <s v="Q1"/>
    <s v="Q1-2019"/>
    <x v="93"/>
    <x v="93"/>
    <s v="E56000007"/>
    <s v="West Midlands"/>
    <s v="cns_yes"/>
    <n v="112"/>
    <n v="0.875"/>
  </r>
  <r>
    <s v="NAoPri"/>
    <n v="2019"/>
    <s v="Q2"/>
    <s v="Q2-2019"/>
    <x v="93"/>
    <x v="93"/>
    <s v="E56000007"/>
    <s v="West Midlands"/>
    <s v="cns_yes"/>
    <n v="112"/>
    <n v="0.85714000000000001"/>
  </r>
  <r>
    <s v="NAoPri"/>
    <n v="2019"/>
    <s v="Q3"/>
    <s v="Q3-2019"/>
    <x v="93"/>
    <x v="93"/>
    <s v="E56000007"/>
    <s v="West Midlands"/>
    <s v="cns_yes"/>
    <n v="114"/>
    <n v="0.85965000000000003"/>
  </r>
  <r>
    <s v="NAoPri"/>
    <n v="2019"/>
    <s v="Q4"/>
    <s v="Q4-2019"/>
    <x v="93"/>
    <x v="93"/>
    <s v="E56000007"/>
    <s v="West Midlands"/>
    <s v="cns_yes"/>
    <n v="105"/>
    <n v="0.84762000000000004"/>
  </r>
  <r>
    <s v="NAoPri"/>
    <n v="2020"/>
    <s v="Q1"/>
    <s v="Q1-2020"/>
    <x v="93"/>
    <x v="93"/>
    <s v="E56000007"/>
    <s v="West Midlands"/>
    <s v="cns_yes"/>
    <n v="109"/>
    <n v="0.81650999999999996"/>
  </r>
  <r>
    <s v="NAoPri"/>
    <n v="2020"/>
    <s v="Q2"/>
    <s v="Q2-2020"/>
    <x v="93"/>
    <x v="93"/>
    <s v="E56000007"/>
    <s v="West Midlands"/>
    <s v="cns_yes"/>
    <n v="44"/>
    <n v="0.77273000000000003"/>
  </r>
  <r>
    <s v="NAoPri"/>
    <n v="2020"/>
    <s v="Q3"/>
    <s v="Q3-2020"/>
    <x v="93"/>
    <x v="93"/>
    <s v="E56000007"/>
    <s v="West Midlands"/>
    <s v="cns_yes"/>
    <n v="68"/>
    <n v="0.80881999999999998"/>
  </r>
  <r>
    <s v="NAoPri"/>
    <n v="2020"/>
    <s v="Q4"/>
    <s v="Q4-2020"/>
    <x v="93"/>
    <x v="93"/>
    <s v="E56000007"/>
    <s v="West Midlands"/>
    <s v="cns_yes"/>
    <n v="101"/>
    <n v="0.75248000000000004"/>
  </r>
  <r>
    <s v="NAoPri"/>
    <n v="2021"/>
    <s v="Q1"/>
    <s v="Q1-2021"/>
    <x v="93"/>
    <x v="93"/>
    <s v="E56000007"/>
    <s v="West Midlands"/>
    <s v="cns_yes"/>
    <n v="94"/>
    <n v="0.91488999999999998"/>
  </r>
  <r>
    <s v="NAoPri"/>
    <n v="2021"/>
    <s v="Q2"/>
    <s v="Q2-2021"/>
    <x v="93"/>
    <x v="93"/>
    <s v="E56000007"/>
    <s v="West Midlands"/>
    <s v="cns_yes"/>
    <n v="107"/>
    <n v="0.86916000000000004"/>
  </r>
  <r>
    <s v="NAoPri"/>
    <n v="2021"/>
    <s v="Q3"/>
    <s v="Q3-2021"/>
    <x v="93"/>
    <x v="93"/>
    <s v="E56000007"/>
    <s v="West Midlands"/>
    <s v="cns_yes"/>
    <n v="104"/>
    <n v="0.86538000000000004"/>
  </r>
  <r>
    <s v="NAoPri"/>
    <n v="2021"/>
    <s v="Q4"/>
    <s v="Q4-2021"/>
    <x v="93"/>
    <x v="93"/>
    <s v="E56000007"/>
    <s v="West Midlands"/>
    <s v="cns_yes"/>
    <n v="128"/>
    <n v="0.875"/>
  </r>
  <r>
    <s v="NAoPri"/>
    <n v="2022"/>
    <s v="Q1"/>
    <s v="Q1-2022"/>
    <x v="93"/>
    <x v="93"/>
    <s v="E56000007"/>
    <s v="West Midlands"/>
    <s v="cns_yes"/>
    <n v="121"/>
    <n v="0.86777000000000004"/>
  </r>
  <r>
    <s v="NAoPri"/>
    <n v="2022"/>
    <s v="Q2"/>
    <s v="Q2-2022"/>
    <x v="93"/>
    <x v="93"/>
    <s v="E56000007"/>
    <s v="West Midlands"/>
    <s v="cns_yes"/>
    <n v="100"/>
    <n v="0.95"/>
  </r>
  <r>
    <s v="NAoPri"/>
    <n v="2022"/>
    <s v="Q3"/>
    <s v="Q3-2022"/>
    <x v="93"/>
    <x v="93"/>
    <s v="E56000007"/>
    <s v="West Midlands"/>
    <s v="cns_yes"/>
    <n v="117"/>
    <n v="0.89744000000000002"/>
  </r>
  <r>
    <s v="NAoPri"/>
    <n v="2022"/>
    <s v="Q4"/>
    <s v="Q4-2022"/>
    <x v="93"/>
    <x v="93"/>
    <s v="E56000007"/>
    <s v="West Midlands"/>
    <s v="cns_yes"/>
    <n v="88"/>
    <n v="0.86363999999999996"/>
  </r>
  <r>
    <s v="NAoPri"/>
    <n v="2023"/>
    <s v="Q1"/>
    <s v="Q1-2023"/>
    <x v="93"/>
    <x v="93"/>
    <s v="E56000007"/>
    <s v="West Midlands"/>
    <s v="cns_yes"/>
    <n v="101"/>
    <n v="0.87129000000000001"/>
  </r>
  <r>
    <s v="NAoPri"/>
    <n v="2018"/>
    <s v="Q1"/>
    <s v="Q1-2018"/>
    <x v="94"/>
    <x v="94"/>
    <s v="E56000025"/>
    <s v="South Yorkshire and Bassetlaw"/>
    <s v="cns_yes"/>
    <n v="116"/>
    <n v="0.87068999999999996"/>
  </r>
  <r>
    <s v="NAoPri"/>
    <n v="2018"/>
    <s v="Q2"/>
    <s v="Q2-2018"/>
    <x v="94"/>
    <x v="94"/>
    <s v="E56000025"/>
    <s v="South Yorkshire and Bassetlaw"/>
    <s v="cns_yes"/>
    <n v="128"/>
    <n v="0.89061999999999997"/>
  </r>
  <r>
    <s v="NAoPri"/>
    <n v="2018"/>
    <s v="Q3"/>
    <s v="Q3-2018"/>
    <x v="94"/>
    <x v="94"/>
    <s v="E56000025"/>
    <s v="South Yorkshire and Bassetlaw"/>
    <s v="cns_yes"/>
    <n v="137"/>
    <n v="0.91241000000000005"/>
  </r>
  <r>
    <s v="NAoPri"/>
    <n v="2018"/>
    <s v="Q4"/>
    <s v="Q4-2018"/>
    <x v="94"/>
    <x v="94"/>
    <s v="E56000025"/>
    <s v="South Yorkshire and Bassetlaw"/>
    <s v="cns_yes"/>
    <n v="125"/>
    <n v="0.91200000000000003"/>
  </r>
  <r>
    <s v="NAoPri"/>
    <n v="2019"/>
    <s v="Q1"/>
    <s v="Q1-2019"/>
    <x v="94"/>
    <x v="94"/>
    <s v="E56000025"/>
    <s v="South Yorkshire and Bassetlaw"/>
    <s v="cns_yes"/>
    <n v="125"/>
    <n v="0.96799999999999997"/>
  </r>
  <r>
    <s v="NAoPri"/>
    <n v="2019"/>
    <s v="Q2"/>
    <s v="Q2-2019"/>
    <x v="94"/>
    <x v="94"/>
    <s v="E56000025"/>
    <s v="South Yorkshire and Bassetlaw"/>
    <s v="cns_yes"/>
    <n v="100"/>
    <n v="0.92"/>
  </r>
  <r>
    <s v="NAoPri"/>
    <n v="2019"/>
    <s v="Q3"/>
    <s v="Q3-2019"/>
    <x v="94"/>
    <x v="94"/>
    <s v="E56000025"/>
    <s v="South Yorkshire and Bassetlaw"/>
    <s v="cns_yes"/>
    <n v="125"/>
    <n v="0.93600000000000005"/>
  </r>
  <r>
    <s v="NAoPri"/>
    <n v="2019"/>
    <s v="Q4"/>
    <s v="Q4-2019"/>
    <x v="94"/>
    <x v="94"/>
    <s v="E56000025"/>
    <s v="South Yorkshire and Bassetlaw"/>
    <s v="cns_yes"/>
    <n v="112"/>
    <n v="0.88392999999999999"/>
  </r>
  <r>
    <s v="NAoPri"/>
    <n v="2020"/>
    <s v="Q1"/>
    <s v="Q1-2020"/>
    <x v="94"/>
    <x v="94"/>
    <s v="E56000025"/>
    <s v="South Yorkshire and Bassetlaw"/>
    <s v="cns_yes"/>
    <n v="85"/>
    <n v="0.82352999999999998"/>
  </r>
  <r>
    <s v="NAoPri"/>
    <n v="2020"/>
    <s v="Q2"/>
    <s v="Q2-2020"/>
    <x v="94"/>
    <x v="94"/>
    <s v="E56000025"/>
    <s v="South Yorkshire and Bassetlaw"/>
    <s v="cns_yes"/>
    <n v="50"/>
    <n v="0.88"/>
  </r>
  <r>
    <s v="NAoPri"/>
    <n v="2020"/>
    <s v="Q3"/>
    <s v="Q3-2020"/>
    <x v="94"/>
    <x v="94"/>
    <s v="E56000025"/>
    <s v="South Yorkshire and Bassetlaw"/>
    <s v="cns_yes"/>
    <n v="70"/>
    <n v="0.88571"/>
  </r>
  <r>
    <s v="NAoPri"/>
    <n v="2020"/>
    <s v="Q4"/>
    <s v="Q4-2020"/>
    <x v="94"/>
    <x v="94"/>
    <s v="E56000025"/>
    <s v="South Yorkshire and Bassetlaw"/>
    <s v="cns_yes"/>
    <n v="101"/>
    <n v="0.93069000000000002"/>
  </r>
  <r>
    <s v="NAoPri"/>
    <n v="2021"/>
    <s v="Q1"/>
    <s v="Q1-2021"/>
    <x v="94"/>
    <x v="94"/>
    <s v="E56000025"/>
    <s v="South Yorkshire and Bassetlaw"/>
    <s v="cns_yes"/>
    <n v="106"/>
    <n v="0.95282999999999995"/>
  </r>
  <r>
    <s v="NAoPri"/>
    <n v="2021"/>
    <s v="Q2"/>
    <s v="Q2-2021"/>
    <x v="94"/>
    <x v="94"/>
    <s v="E56000025"/>
    <s v="South Yorkshire and Bassetlaw"/>
    <s v="cns_yes"/>
    <n v="107"/>
    <n v="0.93457999999999997"/>
  </r>
  <r>
    <s v="NAoPri"/>
    <n v="2021"/>
    <s v="Q3"/>
    <s v="Q3-2021"/>
    <x v="94"/>
    <x v="94"/>
    <s v="E56000025"/>
    <s v="South Yorkshire and Bassetlaw"/>
    <s v="cns_yes"/>
    <n v="144"/>
    <n v="0.92361000000000004"/>
  </r>
  <r>
    <s v="NAoPri"/>
    <n v="2021"/>
    <s v="Q4"/>
    <s v="Q4-2021"/>
    <x v="94"/>
    <x v="94"/>
    <s v="E56000025"/>
    <s v="South Yorkshire and Bassetlaw"/>
    <s v="cns_yes"/>
    <n v="106"/>
    <n v="0.84906000000000004"/>
  </r>
  <r>
    <s v="NAoPri"/>
    <n v="2022"/>
    <s v="Q1"/>
    <s v="Q1-2022"/>
    <x v="94"/>
    <x v="94"/>
    <s v="E56000025"/>
    <s v="South Yorkshire and Bassetlaw"/>
    <s v="cns_yes"/>
    <n v="132"/>
    <n v="0.80303000000000002"/>
  </r>
  <r>
    <s v="NAoPri"/>
    <n v="2022"/>
    <s v="Q2"/>
    <s v="Q2-2022"/>
    <x v="94"/>
    <x v="94"/>
    <s v="E56000025"/>
    <s v="South Yorkshire and Bassetlaw"/>
    <s v="cns_yes"/>
    <n v="130"/>
    <n v="0.67691999999999997"/>
  </r>
  <r>
    <s v="NAoPri"/>
    <n v="2022"/>
    <s v="Q3"/>
    <s v="Q3-2022"/>
    <x v="94"/>
    <x v="94"/>
    <s v="E56000025"/>
    <s v="South Yorkshire and Bassetlaw"/>
    <s v="cns_yes"/>
    <n v="115"/>
    <n v="0.78261000000000003"/>
  </r>
  <r>
    <s v="NAoPri"/>
    <n v="2022"/>
    <s v="Q4"/>
    <s v="Q4-2022"/>
    <x v="94"/>
    <x v="94"/>
    <s v="E56000025"/>
    <s v="South Yorkshire and Bassetlaw"/>
    <s v="cns_yes"/>
    <n v="107"/>
    <n v="0.80374000000000001"/>
  </r>
  <r>
    <s v="NAoPri"/>
    <n v="2023"/>
    <s v="Q1"/>
    <s v="Q1-2023"/>
    <x v="94"/>
    <x v="94"/>
    <s v="E56000025"/>
    <s v="South Yorkshire and Bassetlaw"/>
    <s v="cns_yes"/>
    <n v="114"/>
    <n v="0.66666999999999998"/>
  </r>
  <r>
    <s v="NAoPri"/>
    <n v="2018"/>
    <s v="Q1"/>
    <s v="Q1-2018"/>
    <x v="95"/>
    <x v="95"/>
    <s v="E56000031"/>
    <s v="East Midlands"/>
    <s v="cns_yes"/>
    <n v="56"/>
    <n v="3.5709999999999999E-2"/>
  </r>
  <r>
    <s v="NAoPri"/>
    <n v="2018"/>
    <s v="Q2"/>
    <s v="Q2-2018"/>
    <x v="95"/>
    <x v="95"/>
    <s v="E56000031"/>
    <s v="East Midlands"/>
    <s v="cns_yes"/>
    <n v="59"/>
    <n v="1.695E-2"/>
  </r>
  <r>
    <s v="NAoPri"/>
    <n v="2018"/>
    <s v="Q3"/>
    <s v="Q3-2018"/>
    <x v="95"/>
    <x v="95"/>
    <s v="E56000031"/>
    <s v="East Midlands"/>
    <s v="cns_yes"/>
    <n v="45"/>
    <n v="0"/>
  </r>
  <r>
    <s v="NAoPri"/>
    <n v="2018"/>
    <s v="Q4"/>
    <s v="Q4-2018"/>
    <x v="95"/>
    <x v="95"/>
    <s v="E56000031"/>
    <s v="East Midlands"/>
    <s v="cns_yes"/>
    <n v="70"/>
    <n v="0"/>
  </r>
  <r>
    <s v="NAoPri"/>
    <n v="2019"/>
    <s v="Q1"/>
    <s v="Q1-2019"/>
    <x v="95"/>
    <x v="95"/>
    <s v="E56000031"/>
    <s v="East Midlands"/>
    <s v="cns_yes"/>
    <n v="54"/>
    <n v="0.88888999999999996"/>
  </r>
  <r>
    <s v="NAoPri"/>
    <n v="2019"/>
    <s v="Q2"/>
    <s v="Q2-2019"/>
    <x v="95"/>
    <x v="95"/>
    <s v="E56000031"/>
    <s v="East Midlands"/>
    <s v="cns_yes"/>
    <n v="67"/>
    <n v="0.88060000000000005"/>
  </r>
  <r>
    <s v="NAoPri"/>
    <n v="2019"/>
    <s v="Q3"/>
    <s v="Q3-2019"/>
    <x v="95"/>
    <x v="95"/>
    <s v="E56000031"/>
    <s v="East Midlands"/>
    <s v="cns_yes"/>
    <n v="75"/>
    <n v="0.85333000000000003"/>
  </r>
  <r>
    <s v="NAoPri"/>
    <n v="2019"/>
    <s v="Q4"/>
    <s v="Q4-2019"/>
    <x v="95"/>
    <x v="95"/>
    <s v="E56000031"/>
    <s v="East Midlands"/>
    <s v="cns_yes"/>
    <n v="62"/>
    <n v="0.85484000000000004"/>
  </r>
  <r>
    <s v="NAoPri"/>
    <n v="2020"/>
    <s v="Q1"/>
    <s v="Q1-2020"/>
    <x v="95"/>
    <x v="95"/>
    <s v="E56000031"/>
    <s v="East Midlands"/>
    <s v="cns_yes"/>
    <n v="68"/>
    <n v="0.80881999999999998"/>
  </r>
  <r>
    <s v="NAoPri"/>
    <n v="2020"/>
    <s v="Q2"/>
    <s v="Q2-2020"/>
    <x v="95"/>
    <x v="95"/>
    <s v="E56000031"/>
    <s v="East Midlands"/>
    <s v="cns_yes"/>
    <n v="22"/>
    <n v="0.72726999999999997"/>
  </r>
  <r>
    <s v="NAoPri"/>
    <n v="2020"/>
    <s v="Q3"/>
    <s v="Q3-2020"/>
    <x v="95"/>
    <x v="95"/>
    <s v="E56000031"/>
    <s v="East Midlands"/>
    <s v="cns_yes"/>
    <n v="40"/>
    <n v="0.57499999999999996"/>
  </r>
  <r>
    <s v="NAoPri"/>
    <n v="2020"/>
    <s v="Q4"/>
    <s v="Q4-2020"/>
    <x v="95"/>
    <x v="95"/>
    <s v="E56000031"/>
    <s v="East Midlands"/>
    <s v="cns_yes"/>
    <n v="69"/>
    <n v="0.31884000000000001"/>
  </r>
  <r>
    <s v="NAoPri"/>
    <n v="2021"/>
    <s v="Q1"/>
    <s v="Q1-2021"/>
    <x v="95"/>
    <x v="95"/>
    <s v="E56000031"/>
    <s v="East Midlands"/>
    <s v="cns_yes"/>
    <n v="74"/>
    <n v="0.41892000000000001"/>
  </r>
  <r>
    <s v="NAoPri"/>
    <n v="2021"/>
    <s v="Q2"/>
    <s v="Q2-2021"/>
    <x v="95"/>
    <x v="95"/>
    <s v="E56000031"/>
    <s v="East Midlands"/>
    <s v="cns_yes"/>
    <n v="83"/>
    <n v="0.49397999999999997"/>
  </r>
  <r>
    <s v="NAoPri"/>
    <n v="2021"/>
    <s v="Q3"/>
    <s v="Q3-2021"/>
    <x v="95"/>
    <x v="95"/>
    <s v="E56000031"/>
    <s v="East Midlands"/>
    <s v="cns_yes"/>
    <n v="67"/>
    <n v="0.32835999999999999"/>
  </r>
  <r>
    <s v="NAoPri"/>
    <n v="2021"/>
    <s v="Q4"/>
    <s v="Q4-2021"/>
    <x v="95"/>
    <x v="95"/>
    <s v="E56000031"/>
    <s v="East Midlands"/>
    <s v="cns_yes"/>
    <n v="69"/>
    <n v="0.39129999999999998"/>
  </r>
  <r>
    <s v="NAoPri"/>
    <n v="2022"/>
    <s v="Q1"/>
    <s v="Q1-2022"/>
    <x v="95"/>
    <x v="95"/>
    <s v="E56000031"/>
    <s v="East Midlands"/>
    <s v="cns_yes"/>
    <n v="77"/>
    <n v="0.10390000000000001"/>
  </r>
  <r>
    <s v="NAoPri"/>
    <n v="2022"/>
    <s v="Q2"/>
    <s v="Q2-2022"/>
    <x v="95"/>
    <x v="95"/>
    <s v="E56000031"/>
    <s v="East Midlands"/>
    <s v="cns_yes"/>
    <n v="71"/>
    <n v="0.21127000000000001"/>
  </r>
  <r>
    <s v="NAoPri"/>
    <n v="2022"/>
    <s v="Q3"/>
    <s v="Q3-2022"/>
    <x v="95"/>
    <x v="95"/>
    <s v="E56000031"/>
    <s v="East Midlands"/>
    <s v="cns_yes"/>
    <n v="73"/>
    <n v="0.45205000000000001"/>
  </r>
  <r>
    <s v="NAoPri"/>
    <n v="2022"/>
    <s v="Q4"/>
    <s v="Q4-2022"/>
    <x v="95"/>
    <x v="95"/>
    <s v="E56000031"/>
    <s v="East Midlands"/>
    <s v="cns_yes"/>
    <n v="61"/>
    <n v="4.9180000000000001E-2"/>
  </r>
  <r>
    <s v="NAoPri"/>
    <n v="2023"/>
    <s v="Q1"/>
    <s v="Q1-2023"/>
    <x v="95"/>
    <x v="95"/>
    <s v="E56000031"/>
    <s v="East Midlands"/>
    <s v="cns_yes"/>
    <n v="68"/>
    <n v="0.39706000000000002"/>
  </r>
  <r>
    <s v="NAoPri"/>
    <n v="2018"/>
    <s v="Q1"/>
    <s v="Q1-2018"/>
    <x v="96"/>
    <x v="96"/>
    <s v="E56000007"/>
    <s v="West Midlands"/>
    <s v="cns_yes"/>
    <n v="135"/>
    <n v="0.92593000000000003"/>
  </r>
  <r>
    <s v="NAoPri"/>
    <n v="2018"/>
    <s v="Q2"/>
    <s v="Q2-2018"/>
    <x v="96"/>
    <x v="96"/>
    <s v="E56000007"/>
    <s v="West Midlands"/>
    <s v="cns_yes"/>
    <n v="111"/>
    <n v="0.90090000000000003"/>
  </r>
  <r>
    <s v="NAoPri"/>
    <n v="2018"/>
    <s v="Q3"/>
    <s v="Q3-2018"/>
    <x v="96"/>
    <x v="96"/>
    <s v="E56000007"/>
    <s v="West Midlands"/>
    <s v="cns_yes"/>
    <n v="96"/>
    <n v="0.86458000000000002"/>
  </r>
  <r>
    <s v="NAoPri"/>
    <n v="2018"/>
    <s v="Q4"/>
    <s v="Q4-2018"/>
    <x v="96"/>
    <x v="96"/>
    <s v="E56000007"/>
    <s v="West Midlands"/>
    <s v="cns_yes"/>
    <n v="121"/>
    <n v="0.91735999999999995"/>
  </r>
  <r>
    <s v="NAoPri"/>
    <n v="2019"/>
    <s v="Q1"/>
    <s v="Q1-2019"/>
    <x v="96"/>
    <x v="96"/>
    <s v="E56000007"/>
    <s v="West Midlands"/>
    <s v="cns_yes"/>
    <n v="102"/>
    <n v="0.89215999999999995"/>
  </r>
  <r>
    <s v="NAoPri"/>
    <n v="2019"/>
    <s v="Q2"/>
    <s v="Q2-2019"/>
    <x v="96"/>
    <x v="96"/>
    <s v="E56000007"/>
    <s v="West Midlands"/>
    <s v="cns_yes"/>
    <n v="106"/>
    <n v="0.92452999999999996"/>
  </r>
  <r>
    <s v="NAoPri"/>
    <n v="2019"/>
    <s v="Q3"/>
    <s v="Q3-2019"/>
    <x v="96"/>
    <x v="96"/>
    <s v="E56000007"/>
    <s v="West Midlands"/>
    <s v="cns_yes"/>
    <n v="109"/>
    <n v="0.89907999999999999"/>
  </r>
  <r>
    <s v="NAoPri"/>
    <n v="2019"/>
    <s v="Q4"/>
    <s v="Q4-2019"/>
    <x v="96"/>
    <x v="96"/>
    <s v="E56000007"/>
    <s v="West Midlands"/>
    <s v="cns_yes"/>
    <n v="135"/>
    <n v="0.93332999999999999"/>
  </r>
  <r>
    <s v="NAoPri"/>
    <n v="2020"/>
    <s v="Q1"/>
    <s v="Q1-2020"/>
    <x v="96"/>
    <x v="96"/>
    <s v="E56000007"/>
    <s v="West Midlands"/>
    <s v="cns_yes"/>
    <n v="95"/>
    <n v="0.90525999999999995"/>
  </r>
  <r>
    <s v="NAoPri"/>
    <n v="2020"/>
    <s v="Q2"/>
    <s v="Q2-2020"/>
    <x v="96"/>
    <x v="96"/>
    <s v="E56000007"/>
    <s v="West Midlands"/>
    <s v="cns_yes"/>
    <n v="58"/>
    <n v="0.93103000000000002"/>
  </r>
  <r>
    <s v="NAoPri"/>
    <n v="2020"/>
    <s v="Q3"/>
    <s v="Q3-2020"/>
    <x v="96"/>
    <x v="96"/>
    <s v="E56000007"/>
    <s v="West Midlands"/>
    <s v="cns_yes"/>
    <n v="71"/>
    <n v="0.94366000000000005"/>
  </r>
  <r>
    <s v="NAoPri"/>
    <n v="2020"/>
    <s v="Q4"/>
    <s v="Q4-2020"/>
    <x v="96"/>
    <x v="96"/>
    <s v="E56000007"/>
    <s v="West Midlands"/>
    <s v="cns_yes"/>
    <n v="82"/>
    <n v="0.96340999999999999"/>
  </r>
  <r>
    <s v="NAoPri"/>
    <n v="2021"/>
    <s v="Q1"/>
    <s v="Q1-2021"/>
    <x v="96"/>
    <x v="96"/>
    <s v="E56000007"/>
    <s v="West Midlands"/>
    <s v="cns_yes"/>
    <n v="91"/>
    <n v="0.92308000000000001"/>
  </r>
  <r>
    <s v="NAoPri"/>
    <n v="2021"/>
    <s v="Q2"/>
    <s v="Q2-2021"/>
    <x v="96"/>
    <x v="96"/>
    <s v="E56000007"/>
    <s v="West Midlands"/>
    <s v="cns_yes"/>
    <n v="102"/>
    <n v="0.85294000000000003"/>
  </r>
  <r>
    <s v="NAoPri"/>
    <n v="2021"/>
    <s v="Q3"/>
    <s v="Q3-2021"/>
    <x v="96"/>
    <x v="96"/>
    <s v="E56000007"/>
    <s v="West Midlands"/>
    <s v="cns_yes"/>
    <n v="113"/>
    <n v="0.78761000000000003"/>
  </r>
  <r>
    <s v="NAoPri"/>
    <n v="2021"/>
    <s v="Q4"/>
    <s v="Q4-2021"/>
    <x v="96"/>
    <x v="96"/>
    <s v="E56000007"/>
    <s v="West Midlands"/>
    <s v="cns_yes"/>
    <n v="142"/>
    <n v="0.80986000000000002"/>
  </r>
  <r>
    <s v="NAoPri"/>
    <n v="2022"/>
    <s v="Q1"/>
    <s v="Q1-2022"/>
    <x v="96"/>
    <x v="96"/>
    <s v="E56000007"/>
    <s v="West Midlands"/>
    <s v="cns_yes"/>
    <n v="108"/>
    <n v="0.62963000000000002"/>
  </r>
  <r>
    <s v="NAoPri"/>
    <n v="2022"/>
    <s v="Q2"/>
    <s v="Q2-2022"/>
    <x v="96"/>
    <x v="96"/>
    <s v="E56000007"/>
    <s v="West Midlands"/>
    <s v="cns_yes"/>
    <n v="114"/>
    <n v="0.70174999999999998"/>
  </r>
  <r>
    <s v="NAoPri"/>
    <n v="2022"/>
    <s v="Q3"/>
    <s v="Q3-2022"/>
    <x v="96"/>
    <x v="96"/>
    <s v="E56000007"/>
    <s v="West Midlands"/>
    <s v="cns_yes"/>
    <n v="173"/>
    <n v="0.82659000000000005"/>
  </r>
  <r>
    <s v="NAoPri"/>
    <n v="2022"/>
    <s v="Q4"/>
    <s v="Q4-2022"/>
    <x v="96"/>
    <x v="96"/>
    <s v="E56000007"/>
    <s v="West Midlands"/>
    <s v="cns_yes"/>
    <n v="168"/>
    <n v="0.82738"/>
  </r>
  <r>
    <s v="NAoPri"/>
    <n v="2023"/>
    <s v="Q1"/>
    <s v="Q1-2023"/>
    <x v="96"/>
    <x v="96"/>
    <s v="E56000007"/>
    <s v="West Midlands"/>
    <s v="cns_yes"/>
    <n v="130"/>
    <n v="0.77692000000000005"/>
  </r>
  <r>
    <s v="NAoPri"/>
    <n v="2018"/>
    <s v="Q1"/>
    <s v="Q1-2018"/>
    <x v="97"/>
    <x v="97"/>
    <s v="E56000033"/>
    <s v="Somerset, Wiltshire, Avon and Gloucestershire"/>
    <s v="cns_yes"/>
    <n v="108"/>
    <n v="0.53703999999999996"/>
  </r>
  <r>
    <s v="NAoPri"/>
    <n v="2018"/>
    <s v="Q2"/>
    <s v="Q2-2018"/>
    <x v="97"/>
    <x v="97"/>
    <s v="E56000033"/>
    <s v="Somerset, Wiltshire, Avon and Gloucestershire"/>
    <s v="cns_yes"/>
    <n v="121"/>
    <n v="0.71901000000000004"/>
  </r>
  <r>
    <s v="NAoPri"/>
    <n v="2018"/>
    <s v="Q3"/>
    <s v="Q3-2018"/>
    <x v="97"/>
    <x v="97"/>
    <s v="E56000033"/>
    <s v="Somerset, Wiltshire, Avon and Gloucestershire"/>
    <s v="cns_yes"/>
    <n v="149"/>
    <n v="0.75839000000000001"/>
  </r>
  <r>
    <s v="NAoPri"/>
    <n v="2018"/>
    <s v="Q4"/>
    <s v="Q4-2018"/>
    <x v="97"/>
    <x v="97"/>
    <s v="E56000033"/>
    <s v="Somerset, Wiltshire, Avon and Gloucestershire"/>
    <s v="cns_yes"/>
    <n v="142"/>
    <n v="0.74648000000000003"/>
  </r>
  <r>
    <s v="NAoPri"/>
    <n v="2019"/>
    <s v="Q1"/>
    <s v="Q1-2019"/>
    <x v="97"/>
    <x v="97"/>
    <s v="E56000033"/>
    <s v="Somerset, Wiltshire, Avon and Gloucestershire"/>
    <s v="cns_yes"/>
    <n v="118"/>
    <n v="0.83050999999999997"/>
  </r>
  <r>
    <s v="NAoPri"/>
    <n v="2019"/>
    <s v="Q2"/>
    <s v="Q2-2019"/>
    <x v="97"/>
    <x v="97"/>
    <s v="E56000033"/>
    <s v="Somerset, Wiltshire, Avon and Gloucestershire"/>
    <s v="cns_yes"/>
    <n v="133"/>
    <n v="0.81955"/>
  </r>
  <r>
    <s v="NAoPri"/>
    <n v="2019"/>
    <s v="Q3"/>
    <s v="Q3-2019"/>
    <x v="97"/>
    <x v="97"/>
    <s v="E56000033"/>
    <s v="Somerset, Wiltshire, Avon and Gloucestershire"/>
    <s v="cns_yes"/>
    <n v="113"/>
    <n v="0.81415999999999999"/>
  </r>
  <r>
    <s v="NAoPri"/>
    <n v="2019"/>
    <s v="Q4"/>
    <s v="Q4-2019"/>
    <x v="97"/>
    <x v="97"/>
    <s v="E56000033"/>
    <s v="Somerset, Wiltshire, Avon and Gloucestershire"/>
    <s v="cns_yes"/>
    <n v="124"/>
    <n v="0.8871"/>
  </r>
  <r>
    <s v="NAoPri"/>
    <n v="2020"/>
    <s v="Q1"/>
    <s v="Q1-2020"/>
    <x v="97"/>
    <x v="97"/>
    <s v="E56000033"/>
    <s v="Somerset, Wiltshire, Avon and Gloucestershire"/>
    <s v="cns_yes"/>
    <n v="97"/>
    <n v="0.84536"/>
  </r>
  <r>
    <s v="NAoPri"/>
    <n v="2020"/>
    <s v="Q2"/>
    <s v="Q2-2020"/>
    <x v="97"/>
    <x v="97"/>
    <s v="E56000033"/>
    <s v="Somerset, Wiltshire, Avon and Gloucestershire"/>
    <s v="cns_yes"/>
    <n v="57"/>
    <n v="0.66666999999999998"/>
  </r>
  <r>
    <s v="NAoPri"/>
    <n v="2020"/>
    <s v="Q3"/>
    <s v="Q3-2020"/>
    <x v="97"/>
    <x v="97"/>
    <s v="E56000033"/>
    <s v="Somerset, Wiltshire, Avon and Gloucestershire"/>
    <s v="cns_yes"/>
    <n v="90"/>
    <n v="0.84443999999999997"/>
  </r>
  <r>
    <s v="NAoPri"/>
    <n v="2020"/>
    <s v="Q4"/>
    <s v="Q4-2020"/>
    <x v="97"/>
    <x v="97"/>
    <s v="E56000033"/>
    <s v="Somerset, Wiltshire, Avon and Gloucestershire"/>
    <s v="cns_yes"/>
    <n v="128"/>
    <n v="0.96094000000000002"/>
  </r>
  <r>
    <s v="NAoPri"/>
    <n v="2021"/>
    <s v="Q1"/>
    <s v="Q1-2021"/>
    <x v="97"/>
    <x v="97"/>
    <s v="E56000033"/>
    <s v="Somerset, Wiltshire, Avon and Gloucestershire"/>
    <s v="cns_yes"/>
    <n v="134"/>
    <n v="0.87312999999999996"/>
  </r>
  <r>
    <s v="NAoPri"/>
    <n v="2021"/>
    <s v="Q2"/>
    <s v="Q2-2021"/>
    <x v="97"/>
    <x v="97"/>
    <s v="E56000033"/>
    <s v="Somerset, Wiltshire, Avon and Gloucestershire"/>
    <s v="cns_yes"/>
    <n v="152"/>
    <n v="0.86184000000000005"/>
  </r>
  <r>
    <s v="NAoPri"/>
    <n v="2021"/>
    <s v="Q3"/>
    <s v="Q3-2021"/>
    <x v="97"/>
    <x v="97"/>
    <s v="E56000033"/>
    <s v="Somerset, Wiltshire, Avon and Gloucestershire"/>
    <s v="cns_yes"/>
    <n v="142"/>
    <n v="0.82394000000000001"/>
  </r>
  <r>
    <s v="NAoPri"/>
    <n v="2021"/>
    <s v="Q4"/>
    <s v="Q4-2021"/>
    <x v="97"/>
    <x v="97"/>
    <s v="E56000033"/>
    <s v="Somerset, Wiltshire, Avon and Gloucestershire"/>
    <s v="cns_yes"/>
    <n v="140"/>
    <n v="0.84286000000000005"/>
  </r>
  <r>
    <s v="NAoPri"/>
    <n v="2022"/>
    <s v="Q1"/>
    <s v="Q1-2022"/>
    <x v="97"/>
    <x v="97"/>
    <s v="E56000033"/>
    <s v="Somerset, Wiltshire, Avon and Gloucestershire"/>
    <s v="cns_yes"/>
    <n v="170"/>
    <n v="0.81764999999999999"/>
  </r>
  <r>
    <s v="NAoPri"/>
    <n v="2022"/>
    <s v="Q2"/>
    <s v="Q2-2022"/>
    <x v="97"/>
    <x v="97"/>
    <s v="E56000033"/>
    <s v="Somerset, Wiltshire, Avon and Gloucestershire"/>
    <s v="cns_yes"/>
    <n v="136"/>
    <n v="0.77205999999999997"/>
  </r>
  <r>
    <s v="NAoPri"/>
    <n v="2022"/>
    <s v="Q3"/>
    <s v="Q3-2022"/>
    <x v="97"/>
    <x v="97"/>
    <s v="E56000033"/>
    <s v="Somerset, Wiltshire, Avon and Gloucestershire"/>
    <s v="cns_yes"/>
    <n v="149"/>
    <n v="0.79866000000000004"/>
  </r>
  <r>
    <s v="NAoPri"/>
    <n v="2022"/>
    <s v="Q4"/>
    <s v="Q4-2022"/>
    <x v="97"/>
    <x v="97"/>
    <s v="E56000033"/>
    <s v="Somerset, Wiltshire, Avon and Gloucestershire"/>
    <s v="cns_yes"/>
    <n v="146"/>
    <n v="0.73287999999999998"/>
  </r>
  <r>
    <s v="NAoPri"/>
    <n v="2023"/>
    <s v="Q1"/>
    <s v="Q1-2023"/>
    <x v="97"/>
    <x v="97"/>
    <s v="E56000033"/>
    <s v="Somerset, Wiltshire, Avon and Gloucestershire"/>
    <s v="cns_yes"/>
    <n v="159"/>
    <n v="0.68552999999999997"/>
  </r>
  <r>
    <s v="NAoPri"/>
    <n v="2018"/>
    <s v="Q1"/>
    <s v="Q1-2018"/>
    <x v="98"/>
    <x v="98"/>
    <s v="E56000033"/>
    <s v="Somerset, Wiltshire, Avon and Gloucestershire"/>
    <s v="cns_yes"/>
    <n v="552"/>
    <n v="0.54891000000000001"/>
  </r>
  <r>
    <s v="NAoPri"/>
    <n v="2018"/>
    <s v="Q2"/>
    <s v="Q2-2018"/>
    <x v="98"/>
    <x v="98"/>
    <s v="E56000033"/>
    <s v="Somerset, Wiltshire, Avon and Gloucestershire"/>
    <s v="cns_yes"/>
    <n v="603"/>
    <n v="0.58209"/>
  </r>
  <r>
    <s v="NAoPri"/>
    <n v="2018"/>
    <s v="Q3"/>
    <s v="Q3-2018"/>
    <x v="98"/>
    <x v="98"/>
    <s v="E56000033"/>
    <s v="Somerset, Wiltshire, Avon and Gloucestershire"/>
    <s v="cns_yes"/>
    <n v="696"/>
    <n v="0.56752999999999998"/>
  </r>
  <r>
    <s v="NAoPri"/>
    <n v="2018"/>
    <s v="Q4"/>
    <s v="Q4-2018"/>
    <x v="98"/>
    <x v="98"/>
    <s v="E56000033"/>
    <s v="Somerset, Wiltshire, Avon and Gloucestershire"/>
    <s v="cns_yes"/>
    <n v="616"/>
    <n v="0.56494"/>
  </r>
  <r>
    <s v="NAoPri"/>
    <n v="2019"/>
    <s v="Q1"/>
    <s v="Q1-2019"/>
    <x v="98"/>
    <x v="98"/>
    <s v="E56000033"/>
    <s v="Somerset, Wiltshire, Avon and Gloucestershire"/>
    <s v="cns_yes"/>
    <n v="593"/>
    <n v="0.57167000000000001"/>
  </r>
  <r>
    <s v="NAoPri"/>
    <n v="2019"/>
    <s v="Q2"/>
    <s v="Q2-2019"/>
    <x v="98"/>
    <x v="98"/>
    <s v="E56000033"/>
    <s v="Somerset, Wiltshire, Avon and Gloucestershire"/>
    <s v="cns_yes"/>
    <n v="610"/>
    <n v="0.54590000000000005"/>
  </r>
  <r>
    <s v="NAoPri"/>
    <n v="2019"/>
    <s v="Q3"/>
    <s v="Q3-2019"/>
    <x v="98"/>
    <x v="98"/>
    <s v="E56000033"/>
    <s v="Somerset, Wiltshire, Avon and Gloucestershire"/>
    <s v="cns_yes"/>
    <n v="636"/>
    <n v="0.49842999999999998"/>
  </r>
  <r>
    <s v="NAoPri"/>
    <n v="2019"/>
    <s v="Q4"/>
    <s v="Q4-2019"/>
    <x v="98"/>
    <x v="98"/>
    <s v="E56000033"/>
    <s v="Somerset, Wiltshire, Avon and Gloucestershire"/>
    <s v="cns_yes"/>
    <n v="597"/>
    <n v="0.50921000000000005"/>
  </r>
  <r>
    <s v="NAoPri"/>
    <n v="2020"/>
    <s v="Q1"/>
    <s v="Q1-2020"/>
    <x v="98"/>
    <x v="98"/>
    <s v="E56000033"/>
    <s v="Somerset, Wiltshire, Avon and Gloucestershire"/>
    <s v="cns_yes"/>
    <n v="591"/>
    <n v="0.57530000000000003"/>
  </r>
  <r>
    <s v="NAoPri"/>
    <n v="2020"/>
    <s v="Q2"/>
    <s v="Q2-2020"/>
    <x v="98"/>
    <x v="98"/>
    <s v="E56000033"/>
    <s v="Somerset, Wiltshire, Avon and Gloucestershire"/>
    <s v="cns_yes"/>
    <n v="346"/>
    <n v="0.53178999999999998"/>
  </r>
  <r>
    <s v="NAoPri"/>
    <n v="2020"/>
    <s v="Q3"/>
    <s v="Q3-2020"/>
    <x v="98"/>
    <x v="98"/>
    <s v="E56000033"/>
    <s v="Somerset, Wiltshire, Avon and Gloucestershire"/>
    <s v="cns_yes"/>
    <n v="561"/>
    <n v="0.62209999999999999"/>
  </r>
  <r>
    <s v="NAoPri"/>
    <n v="2020"/>
    <s v="Q4"/>
    <s v="Q4-2020"/>
    <x v="98"/>
    <x v="98"/>
    <s v="E56000033"/>
    <s v="Somerset, Wiltshire, Avon and Gloucestershire"/>
    <s v="cns_yes"/>
    <n v="613"/>
    <n v="0.77324999999999999"/>
  </r>
  <r>
    <s v="NAoPri"/>
    <n v="2021"/>
    <s v="Q1"/>
    <s v="Q1-2021"/>
    <x v="98"/>
    <x v="98"/>
    <s v="E56000033"/>
    <s v="Somerset, Wiltshire, Avon and Gloucestershire"/>
    <s v="cns_yes"/>
    <n v="644"/>
    <n v="0.79969000000000001"/>
  </r>
  <r>
    <s v="NAoPri"/>
    <n v="2021"/>
    <s v="Q2"/>
    <s v="Q2-2021"/>
    <x v="98"/>
    <x v="98"/>
    <s v="E56000033"/>
    <s v="Somerset, Wiltshire, Avon and Gloucestershire"/>
    <s v="cns_yes"/>
    <n v="631"/>
    <n v="0.82250000000000001"/>
  </r>
  <r>
    <s v="NAoPri"/>
    <n v="2021"/>
    <s v="Q3"/>
    <s v="Q3-2021"/>
    <x v="98"/>
    <x v="98"/>
    <s v="E56000033"/>
    <s v="Somerset, Wiltshire, Avon and Gloucestershire"/>
    <s v="cns_yes"/>
    <n v="691"/>
    <n v="0.74819000000000002"/>
  </r>
  <r>
    <s v="NAoPri"/>
    <n v="2021"/>
    <s v="Q4"/>
    <s v="Q4-2021"/>
    <x v="98"/>
    <x v="98"/>
    <s v="E56000033"/>
    <s v="Somerset, Wiltshire, Avon and Gloucestershire"/>
    <s v="cns_yes"/>
    <n v="713"/>
    <n v="0.75175000000000003"/>
  </r>
  <r>
    <s v="NAoPri"/>
    <n v="2022"/>
    <s v="Q1"/>
    <s v="Q1-2022"/>
    <x v="98"/>
    <x v="98"/>
    <s v="E56000033"/>
    <s v="Somerset, Wiltshire, Avon and Gloucestershire"/>
    <s v="cns_yes"/>
    <n v="733"/>
    <n v="0.76261999999999996"/>
  </r>
  <r>
    <s v="NAoPri"/>
    <n v="2022"/>
    <s v="Q2"/>
    <s v="Q2-2022"/>
    <x v="98"/>
    <x v="98"/>
    <s v="E56000033"/>
    <s v="Somerset, Wiltshire, Avon and Gloucestershire"/>
    <s v="cns_yes"/>
    <n v="660"/>
    <n v="0.79393999999999998"/>
  </r>
  <r>
    <s v="NAoPri"/>
    <n v="2022"/>
    <s v="Q3"/>
    <s v="Q3-2022"/>
    <x v="98"/>
    <x v="98"/>
    <s v="E56000033"/>
    <s v="Somerset, Wiltshire, Avon and Gloucestershire"/>
    <s v="cns_yes"/>
    <n v="654"/>
    <n v="0.79205000000000003"/>
  </r>
  <r>
    <s v="NAoPri"/>
    <n v="2022"/>
    <s v="Q4"/>
    <s v="Q4-2022"/>
    <x v="98"/>
    <x v="98"/>
    <s v="E56000033"/>
    <s v="Somerset, Wiltshire, Avon and Gloucestershire"/>
    <s v="cns_yes"/>
    <n v="678"/>
    <n v="0.75368999999999997"/>
  </r>
  <r>
    <s v="NAoPri"/>
    <n v="2023"/>
    <s v="Q1"/>
    <s v="Q1-2023"/>
    <x v="98"/>
    <x v="98"/>
    <s v="E56000033"/>
    <s v="Somerset, Wiltshire, Avon and Gloucestershire"/>
    <s v="cns_yes"/>
    <n v="699"/>
    <n v="0.71960000000000002"/>
  </r>
  <r>
    <s v="NAoPri"/>
    <n v="2018"/>
    <s v="Q1"/>
    <s v="Q1-2018"/>
    <x v="99"/>
    <x v="99"/>
    <s v="E56000010"/>
    <s v="South East London"/>
    <s v="cns_yes"/>
    <n v="249"/>
    <n v="0.61446000000000001"/>
  </r>
  <r>
    <s v="NAoPri"/>
    <n v="2018"/>
    <s v="Q2"/>
    <s v="Q2-2018"/>
    <x v="99"/>
    <x v="99"/>
    <s v="E56000010"/>
    <s v="South East London"/>
    <s v="cns_yes"/>
    <n v="333"/>
    <n v="0.63063000000000002"/>
  </r>
  <r>
    <s v="NAoPri"/>
    <n v="2018"/>
    <s v="Q3"/>
    <s v="Q3-2018"/>
    <x v="99"/>
    <x v="99"/>
    <s v="E56000010"/>
    <s v="South East London"/>
    <s v="cns_yes"/>
    <n v="303"/>
    <n v="0.60065999999999997"/>
  </r>
  <r>
    <s v="NAoPri"/>
    <n v="2018"/>
    <s v="Q4"/>
    <s v="Q4-2018"/>
    <x v="99"/>
    <x v="99"/>
    <s v="E56000010"/>
    <s v="South East London"/>
    <s v="cns_yes"/>
    <n v="276"/>
    <n v="0.42753999999999998"/>
  </r>
  <r>
    <s v="NAoPri"/>
    <n v="2019"/>
    <s v="Q1"/>
    <s v="Q1-2019"/>
    <x v="99"/>
    <x v="99"/>
    <s v="E56000010"/>
    <s v="South East London"/>
    <s v="cns_yes"/>
    <n v="288"/>
    <n v="0.42014000000000001"/>
  </r>
  <r>
    <s v="NAoPri"/>
    <n v="2019"/>
    <s v="Q2"/>
    <s v="Q2-2019"/>
    <x v="99"/>
    <x v="99"/>
    <s v="E56000010"/>
    <s v="South East London"/>
    <s v="cns_yes"/>
    <n v="305"/>
    <n v="0.61311000000000004"/>
  </r>
  <r>
    <s v="NAoPri"/>
    <n v="2019"/>
    <s v="Q3"/>
    <s v="Q3-2019"/>
    <x v="99"/>
    <x v="99"/>
    <s v="E56000010"/>
    <s v="South East London"/>
    <s v="cns_yes"/>
    <n v="296"/>
    <n v="0.69257000000000002"/>
  </r>
  <r>
    <s v="NAoPri"/>
    <n v="2019"/>
    <s v="Q4"/>
    <s v="Q4-2019"/>
    <x v="99"/>
    <x v="99"/>
    <s v="E56000010"/>
    <s v="South East London"/>
    <s v="cns_yes"/>
    <n v="305"/>
    <n v="0.67213000000000001"/>
  </r>
  <r>
    <s v="NAoPri"/>
    <n v="2020"/>
    <s v="Q1"/>
    <s v="Q1-2020"/>
    <x v="99"/>
    <x v="99"/>
    <s v="E56000010"/>
    <s v="South East London"/>
    <s v="cns_yes"/>
    <n v="254"/>
    <n v="0.64173000000000002"/>
  </r>
  <r>
    <s v="NAoPri"/>
    <n v="2020"/>
    <s v="Q2"/>
    <s v="Q2-2020"/>
    <x v="99"/>
    <x v="99"/>
    <s v="E56000010"/>
    <s v="South East London"/>
    <s v="cns_yes"/>
    <n v="142"/>
    <n v="0.72535000000000005"/>
  </r>
  <r>
    <s v="NAoPri"/>
    <n v="2020"/>
    <s v="Q3"/>
    <s v="Q3-2020"/>
    <x v="99"/>
    <x v="99"/>
    <s v="E56000010"/>
    <s v="South East London"/>
    <s v="cns_yes"/>
    <n v="225"/>
    <n v="0.75111000000000006"/>
  </r>
  <r>
    <s v="NAoPri"/>
    <n v="2020"/>
    <s v="Q4"/>
    <s v="Q4-2020"/>
    <x v="99"/>
    <x v="99"/>
    <s v="E56000010"/>
    <s v="South East London"/>
    <s v="cns_yes"/>
    <n v="297"/>
    <n v="0.70706999999999998"/>
  </r>
  <r>
    <s v="NAoPri"/>
    <n v="2021"/>
    <s v="Q1"/>
    <s v="Q1-2021"/>
    <x v="99"/>
    <x v="99"/>
    <s v="E56000010"/>
    <s v="South East London"/>
    <s v="cns_yes"/>
    <n v="241"/>
    <n v="0.69294999999999995"/>
  </r>
  <r>
    <s v="NAoPri"/>
    <n v="2021"/>
    <s v="Q2"/>
    <s v="Q2-2021"/>
    <x v="99"/>
    <x v="99"/>
    <s v="E56000010"/>
    <s v="South East London"/>
    <s v="cns_yes"/>
    <n v="291"/>
    <n v="0.67698000000000003"/>
  </r>
  <r>
    <s v="NAoPri"/>
    <n v="2021"/>
    <s v="Q3"/>
    <s v="Q3-2021"/>
    <x v="99"/>
    <x v="99"/>
    <s v="E56000010"/>
    <s v="South East London"/>
    <s v="cns_yes"/>
    <n v="282"/>
    <n v="0.78369"/>
  </r>
  <r>
    <s v="NAoPri"/>
    <n v="2021"/>
    <s v="Q4"/>
    <s v="Q4-2021"/>
    <x v="99"/>
    <x v="99"/>
    <s v="E56000010"/>
    <s v="South East London"/>
    <s v="cns_yes"/>
    <n v="314"/>
    <n v="0.75478000000000001"/>
  </r>
  <r>
    <s v="NAoPri"/>
    <n v="2022"/>
    <s v="Q1"/>
    <s v="Q1-2022"/>
    <x v="99"/>
    <x v="99"/>
    <s v="E56000010"/>
    <s v="South East London"/>
    <s v="cns_yes"/>
    <n v="311"/>
    <n v="0.83279999999999998"/>
  </r>
  <r>
    <s v="NAoPri"/>
    <n v="2022"/>
    <s v="Q2"/>
    <s v="Q2-2022"/>
    <x v="99"/>
    <x v="99"/>
    <s v="E56000010"/>
    <s v="South East London"/>
    <s v="cns_yes"/>
    <n v="344"/>
    <n v="0.62209000000000003"/>
  </r>
  <r>
    <s v="NAoPri"/>
    <n v="2022"/>
    <s v="Q3"/>
    <s v="Q3-2022"/>
    <x v="99"/>
    <x v="99"/>
    <s v="E56000010"/>
    <s v="South East London"/>
    <s v="cns_yes"/>
    <n v="296"/>
    <n v="0.65203"/>
  </r>
  <r>
    <s v="NAoPri"/>
    <n v="2022"/>
    <s v="Q4"/>
    <s v="Q4-2022"/>
    <x v="99"/>
    <x v="99"/>
    <s v="E56000010"/>
    <s v="South East London"/>
    <s v="cns_yes"/>
    <n v="297"/>
    <n v="0.78451000000000004"/>
  </r>
  <r>
    <s v="NAoPri"/>
    <n v="2023"/>
    <s v="Q1"/>
    <s v="Q1-2023"/>
    <x v="99"/>
    <x v="99"/>
    <s v="E56000010"/>
    <s v="South East London"/>
    <s v="cns_yes"/>
    <n v="294"/>
    <n v="0.76190000000000002"/>
  </r>
  <r>
    <s v="NAoPri"/>
    <n v="2018"/>
    <s v="Q1"/>
    <s v="Q1-2018"/>
    <x v="100"/>
    <x v="100"/>
    <s v="E56000029"/>
    <s v="Northern"/>
    <s v="cns_yes"/>
    <n v="17"/>
    <n v="0.23529"/>
  </r>
  <r>
    <s v="NAoPri"/>
    <n v="2018"/>
    <s v="Q2"/>
    <s v="Q2-2018"/>
    <x v="100"/>
    <x v="100"/>
    <s v="E56000029"/>
    <s v="Northern"/>
    <s v="cns_yes"/>
    <n v="25"/>
    <n v="0.72"/>
  </r>
  <r>
    <s v="NAoPri"/>
    <n v="2018"/>
    <s v="Q3"/>
    <s v="Q3-2018"/>
    <x v="100"/>
    <x v="100"/>
    <s v="E56000029"/>
    <s v="Northern"/>
    <s v="cns_yes"/>
    <n v="15"/>
    <n v="0.73333000000000004"/>
  </r>
  <r>
    <s v="NAoPri"/>
    <n v="2018"/>
    <s v="Q4"/>
    <s v="Q4-2018"/>
    <x v="100"/>
    <x v="100"/>
    <s v="E56000029"/>
    <s v="Northern"/>
    <s v="cns_yes"/>
    <n v="23"/>
    <n v="0.17391000000000001"/>
  </r>
  <r>
    <s v="NAoPri"/>
    <n v="2019"/>
    <s v="Q1"/>
    <s v="Q1-2019"/>
    <x v="100"/>
    <x v="100"/>
    <s v="E56000029"/>
    <s v="Northern"/>
    <s v="cns_yes"/>
    <n v="21"/>
    <n v="0.14285999999999999"/>
  </r>
  <r>
    <s v="NAoPri"/>
    <n v="2019"/>
    <s v="Q2"/>
    <s v="Q2-2019"/>
    <x v="100"/>
    <x v="100"/>
    <s v="E56000029"/>
    <s v="Northern"/>
    <s v="cns_yes"/>
    <n v="23"/>
    <n v="4.3479999999999998E-2"/>
  </r>
  <r>
    <s v="NAoPri"/>
    <n v="2019"/>
    <s v="Q3"/>
    <s v="Q3-2019"/>
    <x v="100"/>
    <x v="100"/>
    <s v="E56000029"/>
    <s v="Northern"/>
    <s v="cns_yes"/>
    <n v="18"/>
    <n v="5.5559999999999998E-2"/>
  </r>
  <r>
    <s v="NAoPri"/>
    <n v="2019"/>
    <s v="Q4"/>
    <s v="Q4-2019"/>
    <x v="100"/>
    <x v="100"/>
    <s v="E56000029"/>
    <s v="Northern"/>
    <s v="cns_yes"/>
    <n v="22"/>
    <n v="0.13636000000000001"/>
  </r>
  <r>
    <s v="NAoPri"/>
    <n v="2020"/>
    <s v="Q1"/>
    <s v="Q1-2020"/>
    <x v="100"/>
    <x v="100"/>
    <s v="E56000029"/>
    <s v="Northern"/>
    <s v="cns_yes"/>
    <n v="17"/>
    <n v="5.8819999999999997E-2"/>
  </r>
  <r>
    <s v="NAoPri"/>
    <n v="2020"/>
    <s v="Q2"/>
    <s v="Q2-2020"/>
    <x v="100"/>
    <x v="100"/>
    <s v="E56000029"/>
    <s v="Northern"/>
    <s v="cns_yes"/>
    <n v="16"/>
    <n v="0.6875"/>
  </r>
  <r>
    <s v="NAoPri"/>
    <n v="2020"/>
    <s v="Q3"/>
    <s v="Q3-2020"/>
    <x v="100"/>
    <x v="100"/>
    <s v="E56000029"/>
    <s v="Northern"/>
    <s v="cns_yes"/>
    <n v="23"/>
    <n v="0.39129999999999998"/>
  </r>
  <r>
    <s v="NAoPri"/>
    <n v="2020"/>
    <s v="Q4"/>
    <s v="Q4-2020"/>
    <x v="100"/>
    <x v="100"/>
    <s v="E56000029"/>
    <s v="Northern"/>
    <s v="cns_yes"/>
    <n v="18"/>
    <n v="0.38889000000000001"/>
  </r>
  <r>
    <s v="NAoPri"/>
    <n v="2021"/>
    <s v="Q1"/>
    <s v="Q1-2021"/>
    <x v="100"/>
    <x v="100"/>
    <s v="E56000029"/>
    <s v="Northern"/>
    <s v="cns_yes"/>
    <n v="16"/>
    <n v="0.4375"/>
  </r>
  <r>
    <s v="NAoPri"/>
    <n v="2021"/>
    <s v="Q2"/>
    <s v="Q2-2021"/>
    <x v="100"/>
    <x v="100"/>
    <s v="E56000029"/>
    <s v="Northern"/>
    <s v="cns_yes"/>
    <n v="30"/>
    <n v="0.16667000000000001"/>
  </r>
  <r>
    <s v="NAoPri"/>
    <n v="2021"/>
    <s v="Q3"/>
    <s v="Q3-2021"/>
    <x v="100"/>
    <x v="100"/>
    <s v="E56000029"/>
    <s v="Northern"/>
    <s v="cns_yes"/>
    <n v="19"/>
    <n v="0.57894999999999996"/>
  </r>
  <r>
    <s v="NAoPri"/>
    <n v="2021"/>
    <s v="Q4"/>
    <s v="Q4-2021"/>
    <x v="100"/>
    <x v="100"/>
    <s v="E56000029"/>
    <s v="Northern"/>
    <s v="cns_yes"/>
    <n v="22"/>
    <n v="0.40909000000000001"/>
  </r>
  <r>
    <s v="NAoPri"/>
    <n v="2022"/>
    <s v="Q1"/>
    <s v="Q1-2022"/>
    <x v="100"/>
    <x v="100"/>
    <s v="E56000029"/>
    <s v="Northern"/>
    <s v="cns_yes"/>
    <n v="23"/>
    <n v="0.86956999999999995"/>
  </r>
  <r>
    <s v="NAoPri"/>
    <n v="2022"/>
    <s v="Q2"/>
    <s v="Q2-2022"/>
    <x v="100"/>
    <x v="100"/>
    <s v="E56000029"/>
    <s v="Northern"/>
    <s v="cns_yes"/>
    <n v="27"/>
    <n v="0.77778000000000003"/>
  </r>
  <r>
    <s v="NAoPri"/>
    <n v="2022"/>
    <s v="Q3"/>
    <s v="Q3-2022"/>
    <x v="100"/>
    <x v="100"/>
    <s v="E56000029"/>
    <s v="Northern"/>
    <s v="cns_yes"/>
    <n v="29"/>
    <n v="0.75861999999999996"/>
  </r>
  <r>
    <s v="NAoPri"/>
    <n v="2022"/>
    <s v="Q4"/>
    <s v="Q4-2022"/>
    <x v="100"/>
    <x v="100"/>
    <s v="E56000029"/>
    <s v="Northern"/>
    <s v="cns_yes"/>
    <n v="19"/>
    <n v="0.68420999999999998"/>
  </r>
  <r>
    <s v="NAoPri"/>
    <n v="2023"/>
    <s v="Q1"/>
    <s v="Q1-2023"/>
    <x v="100"/>
    <x v="100"/>
    <s v="E56000029"/>
    <s v="Northern"/>
    <s v="cns_yes"/>
    <n v="18"/>
    <n v="0.72221999999999997"/>
  </r>
  <r>
    <s v="NAoPri"/>
    <n v="2018"/>
    <s v="Q1"/>
    <s v="Q1-2018"/>
    <x v="101"/>
    <x v="101"/>
    <s v="E56000007"/>
    <s v="West Midlands"/>
    <s v="cns_yes"/>
    <n v="42"/>
    <n v="0.19048000000000001"/>
  </r>
  <r>
    <s v="NAoPri"/>
    <n v="2018"/>
    <s v="Q2"/>
    <s v="Q2-2018"/>
    <x v="101"/>
    <x v="101"/>
    <s v="E56000007"/>
    <s v="West Midlands"/>
    <s v="cns_yes"/>
    <n v="58"/>
    <n v="0.79310000000000003"/>
  </r>
  <r>
    <s v="NAoPri"/>
    <n v="2018"/>
    <s v="Q3"/>
    <s v="Q3-2018"/>
    <x v="101"/>
    <x v="101"/>
    <s v="E56000007"/>
    <s v="West Midlands"/>
    <s v="cns_yes"/>
    <n v="62"/>
    <n v="0.85484000000000004"/>
  </r>
  <r>
    <s v="NAoPri"/>
    <n v="2018"/>
    <s v="Q4"/>
    <s v="Q4-2018"/>
    <x v="101"/>
    <x v="101"/>
    <s v="E56000007"/>
    <s v="West Midlands"/>
    <s v="cns_yes"/>
    <n v="50"/>
    <n v="0.92"/>
  </r>
  <r>
    <s v="NAoPri"/>
    <n v="2019"/>
    <s v="Q1"/>
    <s v="Q1-2019"/>
    <x v="101"/>
    <x v="101"/>
    <s v="E56000007"/>
    <s v="West Midlands"/>
    <s v="cns_yes"/>
    <n v="50"/>
    <n v="0.88"/>
  </r>
  <r>
    <s v="NAoPri"/>
    <n v="2019"/>
    <s v="Q2"/>
    <s v="Q2-2019"/>
    <x v="101"/>
    <x v="101"/>
    <s v="E56000007"/>
    <s v="West Midlands"/>
    <s v="cns_yes"/>
    <n v="63"/>
    <n v="0.79364999999999997"/>
  </r>
  <r>
    <s v="NAoPri"/>
    <n v="2019"/>
    <s v="Q3"/>
    <s v="Q3-2019"/>
    <x v="101"/>
    <x v="101"/>
    <s v="E56000007"/>
    <s v="West Midlands"/>
    <s v="cns_yes"/>
    <n v="59"/>
    <n v="0.81355999999999995"/>
  </r>
  <r>
    <s v="NAoPri"/>
    <n v="2019"/>
    <s v="Q4"/>
    <s v="Q4-2019"/>
    <x v="101"/>
    <x v="101"/>
    <s v="E56000007"/>
    <s v="West Midlands"/>
    <s v="cns_yes"/>
    <n v="82"/>
    <n v="0.68293000000000004"/>
  </r>
  <r>
    <s v="NAoPri"/>
    <n v="2020"/>
    <s v="Q1"/>
    <s v="Q1-2020"/>
    <x v="101"/>
    <x v="101"/>
    <s v="E56000007"/>
    <s v="West Midlands"/>
    <s v="cns_yes"/>
    <n v="96"/>
    <n v="0.76041999999999998"/>
  </r>
  <r>
    <s v="NAoPri"/>
    <n v="2020"/>
    <s v="Q2"/>
    <s v="Q2-2020"/>
    <x v="101"/>
    <x v="101"/>
    <s v="E56000007"/>
    <s v="West Midlands"/>
    <s v="cns_yes"/>
    <n v="50"/>
    <n v="0.84"/>
  </r>
  <r>
    <s v="NAoPri"/>
    <n v="2020"/>
    <s v="Q3"/>
    <s v="Q3-2020"/>
    <x v="101"/>
    <x v="101"/>
    <s v="E56000007"/>
    <s v="West Midlands"/>
    <s v="cns_yes"/>
    <n v="46"/>
    <n v="0.86956999999999995"/>
  </r>
  <r>
    <s v="NAoPri"/>
    <n v="2020"/>
    <s v="Q4"/>
    <s v="Q4-2020"/>
    <x v="101"/>
    <x v="101"/>
    <s v="E56000007"/>
    <s v="West Midlands"/>
    <s v="cns_yes"/>
    <n v="47"/>
    <n v="0.97872000000000003"/>
  </r>
  <r>
    <s v="NAoPri"/>
    <n v="2021"/>
    <s v="Q1"/>
    <s v="Q1-2021"/>
    <x v="101"/>
    <x v="101"/>
    <s v="E56000007"/>
    <s v="West Midlands"/>
    <s v="cns_yes"/>
    <n v="50"/>
    <n v="0.84"/>
  </r>
  <r>
    <s v="NAoPri"/>
    <n v="2021"/>
    <s v="Q2"/>
    <s v="Q2-2021"/>
    <x v="101"/>
    <x v="101"/>
    <s v="E56000007"/>
    <s v="West Midlands"/>
    <s v="cns_yes"/>
    <n v="69"/>
    <n v="0.89854999999999996"/>
  </r>
  <r>
    <s v="NAoPri"/>
    <n v="2021"/>
    <s v="Q3"/>
    <s v="Q3-2021"/>
    <x v="101"/>
    <x v="101"/>
    <s v="E56000007"/>
    <s v="West Midlands"/>
    <s v="cns_yes"/>
    <n v="88"/>
    <n v="0.90908999999999995"/>
  </r>
  <r>
    <s v="NAoPri"/>
    <n v="2021"/>
    <s v="Q4"/>
    <s v="Q4-2021"/>
    <x v="101"/>
    <x v="101"/>
    <s v="E56000007"/>
    <s v="West Midlands"/>
    <s v="cns_yes"/>
    <n v="107"/>
    <n v="0.85046999999999995"/>
  </r>
  <r>
    <s v="NAoPri"/>
    <n v="2022"/>
    <s v="Q1"/>
    <s v="Q1-2022"/>
    <x v="101"/>
    <x v="101"/>
    <s v="E56000007"/>
    <s v="West Midlands"/>
    <s v="cns_yes"/>
    <n v="75"/>
    <n v="0.85333000000000003"/>
  </r>
  <r>
    <s v="NAoPri"/>
    <n v="2022"/>
    <s v="Q2"/>
    <s v="Q2-2022"/>
    <x v="101"/>
    <x v="101"/>
    <s v="E56000007"/>
    <s v="West Midlands"/>
    <s v="cns_yes"/>
    <n v="66"/>
    <n v="0.48485"/>
  </r>
  <r>
    <s v="NAoPri"/>
    <n v="2022"/>
    <s v="Q3"/>
    <s v="Q3-2022"/>
    <x v="101"/>
    <x v="101"/>
    <s v="E56000007"/>
    <s v="West Midlands"/>
    <s v="cns_yes"/>
    <n v="67"/>
    <n v="0.82089999999999996"/>
  </r>
  <r>
    <s v="NAoPri"/>
    <n v="2022"/>
    <s v="Q4"/>
    <s v="Q4-2022"/>
    <x v="101"/>
    <x v="101"/>
    <s v="E56000007"/>
    <s v="West Midlands"/>
    <s v="cns_yes"/>
    <n v="86"/>
    <n v="0.81394999999999995"/>
  </r>
  <r>
    <s v="NAoPri"/>
    <n v="2023"/>
    <s v="Q1"/>
    <s v="Q1-2023"/>
    <x v="101"/>
    <x v="101"/>
    <s v="E56000007"/>
    <s v="West Midlands"/>
    <s v="cns_yes"/>
    <n v="70"/>
    <n v="0.75714000000000004"/>
  </r>
  <r>
    <s v="NAoPri"/>
    <n v="2018"/>
    <s v="Q1"/>
    <s v="Q1-2018"/>
    <x v="102"/>
    <x v="102"/>
    <s v="E56000025"/>
    <s v="South Yorkshire and Bassetlaw"/>
    <s v="cns_yes"/>
    <n v="404"/>
    <n v="0.86385999999999996"/>
  </r>
  <r>
    <s v="NAoPri"/>
    <n v="2018"/>
    <s v="Q2"/>
    <s v="Q2-2018"/>
    <x v="102"/>
    <x v="102"/>
    <s v="E56000025"/>
    <s v="South Yorkshire and Bassetlaw"/>
    <s v="cns_yes"/>
    <n v="433"/>
    <n v="0.86836000000000002"/>
  </r>
  <r>
    <s v="NAoPri"/>
    <n v="2018"/>
    <s v="Q3"/>
    <s v="Q3-2018"/>
    <x v="102"/>
    <x v="102"/>
    <s v="E56000025"/>
    <s v="South Yorkshire and Bassetlaw"/>
    <s v="cns_yes"/>
    <n v="415"/>
    <n v="0.88675000000000004"/>
  </r>
  <r>
    <s v="NAoPri"/>
    <n v="2018"/>
    <s v="Q4"/>
    <s v="Q4-2018"/>
    <x v="102"/>
    <x v="102"/>
    <s v="E56000025"/>
    <s v="South Yorkshire and Bassetlaw"/>
    <s v="cns_yes"/>
    <n v="449"/>
    <n v="0.88641000000000003"/>
  </r>
  <r>
    <s v="NAoPri"/>
    <n v="2019"/>
    <s v="Q1"/>
    <s v="Q1-2019"/>
    <x v="102"/>
    <x v="102"/>
    <s v="E56000025"/>
    <s v="South Yorkshire and Bassetlaw"/>
    <s v="cns_yes"/>
    <n v="421"/>
    <n v="0.90498999999999996"/>
  </r>
  <r>
    <s v="NAoPri"/>
    <n v="2019"/>
    <s v="Q2"/>
    <s v="Q2-2019"/>
    <x v="102"/>
    <x v="102"/>
    <s v="E56000025"/>
    <s v="South Yorkshire and Bassetlaw"/>
    <s v="cns_yes"/>
    <n v="390"/>
    <n v="0.90512999999999999"/>
  </r>
  <r>
    <s v="NAoPri"/>
    <n v="2019"/>
    <s v="Q3"/>
    <s v="Q3-2019"/>
    <x v="102"/>
    <x v="102"/>
    <s v="E56000025"/>
    <s v="South Yorkshire and Bassetlaw"/>
    <s v="cns_yes"/>
    <n v="421"/>
    <n v="0.88599000000000006"/>
  </r>
  <r>
    <s v="NAoPri"/>
    <n v="2019"/>
    <s v="Q4"/>
    <s v="Q4-2019"/>
    <x v="102"/>
    <x v="102"/>
    <s v="E56000025"/>
    <s v="South Yorkshire and Bassetlaw"/>
    <s v="cns_yes"/>
    <n v="377"/>
    <n v="0.74536000000000002"/>
  </r>
  <r>
    <s v="NAoPri"/>
    <n v="2020"/>
    <s v="Q1"/>
    <s v="Q1-2020"/>
    <x v="102"/>
    <x v="102"/>
    <s v="E56000025"/>
    <s v="South Yorkshire and Bassetlaw"/>
    <s v="cns_yes"/>
    <n v="372"/>
    <n v="0.79300999999999999"/>
  </r>
  <r>
    <s v="NAoPri"/>
    <n v="2020"/>
    <s v="Q2"/>
    <s v="Q2-2020"/>
    <x v="102"/>
    <x v="102"/>
    <s v="E56000025"/>
    <s v="South Yorkshire and Bassetlaw"/>
    <s v="cns_yes"/>
    <n v="191"/>
    <n v="0.70157000000000003"/>
  </r>
  <r>
    <s v="NAoPri"/>
    <n v="2020"/>
    <s v="Q3"/>
    <s v="Q3-2020"/>
    <x v="102"/>
    <x v="102"/>
    <s v="E56000025"/>
    <s v="South Yorkshire and Bassetlaw"/>
    <s v="cns_yes"/>
    <n v="282"/>
    <n v="0.82979000000000003"/>
  </r>
  <r>
    <s v="NAoPri"/>
    <n v="2020"/>
    <s v="Q4"/>
    <s v="Q4-2020"/>
    <x v="102"/>
    <x v="102"/>
    <s v="E56000025"/>
    <s v="South Yorkshire and Bassetlaw"/>
    <s v="cns_yes"/>
    <n v="347"/>
    <n v="0.92795000000000005"/>
  </r>
  <r>
    <s v="NAoPri"/>
    <n v="2021"/>
    <s v="Q1"/>
    <s v="Q1-2021"/>
    <x v="102"/>
    <x v="102"/>
    <s v="E56000025"/>
    <s v="South Yorkshire and Bassetlaw"/>
    <s v="cns_yes"/>
    <n v="391"/>
    <n v="0.94118000000000002"/>
  </r>
  <r>
    <s v="NAoPri"/>
    <n v="2021"/>
    <s v="Q2"/>
    <s v="Q2-2021"/>
    <x v="102"/>
    <x v="102"/>
    <s v="E56000025"/>
    <s v="South Yorkshire and Bassetlaw"/>
    <s v="cns_yes"/>
    <n v="389"/>
    <n v="0.92801999999999996"/>
  </r>
  <r>
    <s v="NAoPri"/>
    <n v="2021"/>
    <s v="Q3"/>
    <s v="Q3-2021"/>
    <x v="102"/>
    <x v="102"/>
    <s v="E56000025"/>
    <s v="South Yorkshire and Bassetlaw"/>
    <s v="cns_yes"/>
    <n v="440"/>
    <n v="0.90681999999999996"/>
  </r>
  <r>
    <s v="NAoPri"/>
    <n v="2021"/>
    <s v="Q4"/>
    <s v="Q4-2021"/>
    <x v="102"/>
    <x v="102"/>
    <s v="E56000025"/>
    <s v="South Yorkshire and Bassetlaw"/>
    <s v="cns_yes"/>
    <n v="403"/>
    <n v="0.87592999999999999"/>
  </r>
  <r>
    <s v="NAoPri"/>
    <n v="2022"/>
    <s v="Q1"/>
    <s v="Q1-2022"/>
    <x v="102"/>
    <x v="102"/>
    <s v="E56000025"/>
    <s v="South Yorkshire and Bassetlaw"/>
    <s v="cns_yes"/>
    <n v="462"/>
    <n v="0.86363999999999996"/>
  </r>
  <r>
    <s v="NAoPri"/>
    <n v="2022"/>
    <s v="Q2"/>
    <s v="Q2-2022"/>
    <x v="102"/>
    <x v="102"/>
    <s v="E56000025"/>
    <s v="South Yorkshire and Bassetlaw"/>
    <s v="cns_yes"/>
    <n v="453"/>
    <n v="0.80352999999999997"/>
  </r>
  <r>
    <s v="NAoPri"/>
    <n v="2022"/>
    <s v="Q3"/>
    <s v="Q3-2022"/>
    <x v="102"/>
    <x v="102"/>
    <s v="E56000025"/>
    <s v="South Yorkshire and Bassetlaw"/>
    <s v="cns_yes"/>
    <n v="381"/>
    <n v="0.82677"/>
  </r>
  <r>
    <s v="NAoPri"/>
    <n v="2022"/>
    <s v="Q4"/>
    <s v="Q4-2022"/>
    <x v="102"/>
    <x v="102"/>
    <s v="E56000025"/>
    <s v="South Yorkshire and Bassetlaw"/>
    <s v="cns_yes"/>
    <n v="394"/>
    <n v="0.82994999999999997"/>
  </r>
  <r>
    <s v="NAoPri"/>
    <n v="2023"/>
    <s v="Q1"/>
    <s v="Q1-2023"/>
    <x v="102"/>
    <x v="102"/>
    <s v="E56000025"/>
    <s v="South Yorkshire and Bassetlaw"/>
    <s v="cns_yes"/>
    <n v="379"/>
    <n v="0.72031999999999996"/>
  </r>
  <r>
    <s v="NAoPri"/>
    <n v="2018"/>
    <s v="Q1"/>
    <s v="Q1-2018"/>
    <x v="103"/>
    <x v="103"/>
    <s v="E56000021"/>
    <s v="West London"/>
    <s v="cns_yes"/>
    <n v="126"/>
    <n v="7.9369999999999996E-2"/>
  </r>
  <r>
    <s v="NAoPri"/>
    <n v="2018"/>
    <s v="Q2"/>
    <s v="Q2-2018"/>
    <x v="103"/>
    <x v="103"/>
    <s v="E56000021"/>
    <s v="West London"/>
    <s v="cns_yes"/>
    <n v="121"/>
    <n v="0.16528999999999999"/>
  </r>
  <r>
    <s v="NAoPri"/>
    <n v="2018"/>
    <s v="Q3"/>
    <s v="Q3-2018"/>
    <x v="103"/>
    <x v="103"/>
    <s v="E56000021"/>
    <s v="West London"/>
    <s v="cns_yes"/>
    <n v="141"/>
    <n v="3.5459999999999998E-2"/>
  </r>
  <r>
    <s v="NAoPri"/>
    <n v="2018"/>
    <s v="Q4"/>
    <s v="Q4-2018"/>
    <x v="103"/>
    <x v="103"/>
    <s v="E56000021"/>
    <s v="West London"/>
    <s v="cns_yes"/>
    <n v="160"/>
    <n v="9.375E-2"/>
  </r>
  <r>
    <s v="NAoPri"/>
    <n v="2019"/>
    <s v="Q1"/>
    <s v="Q1-2019"/>
    <x v="103"/>
    <x v="103"/>
    <s v="E56000021"/>
    <s v="West London"/>
    <s v="cns_yes"/>
    <n v="132"/>
    <n v="9.0910000000000005E-2"/>
  </r>
  <r>
    <s v="NAoPri"/>
    <n v="2019"/>
    <s v="Q2"/>
    <s v="Q2-2019"/>
    <x v="103"/>
    <x v="103"/>
    <s v="E56000021"/>
    <s v="West London"/>
    <s v="cns_yes"/>
    <n v="129"/>
    <n v="9.3020000000000005E-2"/>
  </r>
  <r>
    <s v="NAoPri"/>
    <n v="2019"/>
    <s v="Q3"/>
    <s v="Q3-2019"/>
    <x v="103"/>
    <x v="103"/>
    <s v="E56000021"/>
    <s v="West London"/>
    <s v="cns_yes"/>
    <n v="146"/>
    <n v="6.8489999999999995E-2"/>
  </r>
  <r>
    <s v="NAoPri"/>
    <n v="2019"/>
    <s v="Q4"/>
    <s v="Q4-2019"/>
    <x v="103"/>
    <x v="103"/>
    <s v="E56000021"/>
    <s v="West London"/>
    <s v="cns_yes"/>
    <n v="157"/>
    <n v="9.554E-2"/>
  </r>
  <r>
    <s v="NAoPri"/>
    <n v="2020"/>
    <s v="Q1"/>
    <s v="Q1-2020"/>
    <x v="103"/>
    <x v="103"/>
    <s v="E56000021"/>
    <s v="West London"/>
    <s v="cns_yes"/>
    <n v="110"/>
    <n v="0.15454999999999999"/>
  </r>
  <r>
    <s v="NAoPri"/>
    <n v="2020"/>
    <s v="Q2"/>
    <s v="Q2-2020"/>
    <x v="103"/>
    <x v="103"/>
    <s v="E56000021"/>
    <s v="West London"/>
    <s v="cns_yes"/>
    <n v="40"/>
    <n v="7.4999999999999997E-2"/>
  </r>
  <r>
    <s v="NAoPri"/>
    <n v="2020"/>
    <s v="Q3"/>
    <s v="Q3-2020"/>
    <x v="103"/>
    <x v="103"/>
    <s v="E56000021"/>
    <s v="West London"/>
    <s v="cns_yes"/>
    <n v="56"/>
    <n v="0.17857000000000001"/>
  </r>
  <r>
    <s v="NAoPri"/>
    <n v="2020"/>
    <s v="Q4"/>
    <s v="Q4-2020"/>
    <x v="103"/>
    <x v="103"/>
    <s v="E56000021"/>
    <s v="West London"/>
    <s v="cns_yes"/>
    <n v="118"/>
    <n v="0.20338999999999999"/>
  </r>
  <r>
    <s v="NAoPri"/>
    <n v="2021"/>
    <s v="Q1"/>
    <s v="Q1-2021"/>
    <x v="103"/>
    <x v="103"/>
    <s v="E56000021"/>
    <s v="West London"/>
    <s v="cns_yes"/>
    <n v="85"/>
    <n v="0.17646999999999999"/>
  </r>
  <r>
    <s v="NAoPri"/>
    <n v="2021"/>
    <s v="Q2"/>
    <s v="Q2-2021"/>
    <x v="103"/>
    <x v="103"/>
    <s v="E56000021"/>
    <s v="West London"/>
    <s v="cns_yes"/>
    <n v="134"/>
    <n v="0.14924999999999999"/>
  </r>
  <r>
    <s v="NAoPri"/>
    <n v="2021"/>
    <s v="Q3"/>
    <s v="Q3-2021"/>
    <x v="103"/>
    <x v="103"/>
    <s v="E56000021"/>
    <s v="West London"/>
    <s v="cns_yes"/>
    <n v="109"/>
    <n v="0.23852999999999999"/>
  </r>
  <r>
    <s v="NAoPri"/>
    <n v="2021"/>
    <s v="Q4"/>
    <s v="Q4-2021"/>
    <x v="103"/>
    <x v="103"/>
    <s v="E56000021"/>
    <s v="West London"/>
    <s v="cns_yes"/>
    <n v="121"/>
    <n v="0.18182000000000001"/>
  </r>
  <r>
    <s v="NAoPri"/>
    <n v="2022"/>
    <s v="Q1"/>
    <s v="Q1-2022"/>
    <x v="103"/>
    <x v="103"/>
    <s v="E56000021"/>
    <s v="West London"/>
    <s v="cns_yes"/>
    <n v="129"/>
    <n v="0.11627999999999999"/>
  </r>
  <r>
    <s v="NAoPri"/>
    <n v="2022"/>
    <s v="Q2"/>
    <s v="Q2-2022"/>
    <x v="103"/>
    <x v="103"/>
    <s v="E56000021"/>
    <s v="West London"/>
    <s v="cns_yes"/>
    <n v="120"/>
    <n v="0.14166999999999999"/>
  </r>
  <r>
    <s v="NAoPri"/>
    <n v="2022"/>
    <s v="Q3"/>
    <s v="Q3-2022"/>
    <x v="103"/>
    <x v="103"/>
    <s v="E56000021"/>
    <s v="West London"/>
    <s v="cns_yes"/>
    <n v="113"/>
    <n v="0.19469"/>
  </r>
  <r>
    <s v="NAoPri"/>
    <n v="2022"/>
    <s v="Q4"/>
    <s v="Q4-2022"/>
    <x v="103"/>
    <x v="103"/>
    <s v="E56000021"/>
    <s v="West London"/>
    <s v="cns_yes"/>
    <n v="139"/>
    <n v="0.24460000000000001"/>
  </r>
  <r>
    <s v="NAoPri"/>
    <n v="2023"/>
    <s v="Q1"/>
    <s v="Q1-2023"/>
    <x v="103"/>
    <x v="103"/>
    <s v="E56000021"/>
    <s v="West London"/>
    <s v="cns_yes"/>
    <n v="144"/>
    <n v="0.1875"/>
  </r>
  <r>
    <s v="NAoPri"/>
    <n v="2018"/>
    <s v="Q1"/>
    <s v="Q1-2018"/>
    <x v="104"/>
    <x v="104"/>
    <s v="E56000012"/>
    <s v="Surrey and Sussex"/>
    <s v="cns_yes"/>
    <n v="726"/>
    <n v="0.57989000000000002"/>
  </r>
  <r>
    <s v="NAoPri"/>
    <n v="2018"/>
    <s v="Q2"/>
    <s v="Q2-2018"/>
    <x v="104"/>
    <x v="104"/>
    <s v="E56000012"/>
    <s v="Surrey and Sussex"/>
    <s v="cns_yes"/>
    <n v="851"/>
    <n v="0.58753999999999995"/>
  </r>
  <r>
    <s v="NAoPri"/>
    <n v="2018"/>
    <s v="Q3"/>
    <s v="Q3-2018"/>
    <x v="104"/>
    <x v="104"/>
    <s v="E56000012"/>
    <s v="Surrey and Sussex"/>
    <s v="cns_yes"/>
    <n v="807"/>
    <n v="0.55142999999999998"/>
  </r>
  <r>
    <s v="NAoPri"/>
    <n v="2018"/>
    <s v="Q4"/>
    <s v="Q4-2018"/>
    <x v="104"/>
    <x v="104"/>
    <s v="E56000012"/>
    <s v="Surrey and Sussex"/>
    <s v="cns_yes"/>
    <n v="802"/>
    <n v="0.54239000000000004"/>
  </r>
  <r>
    <s v="NAoPri"/>
    <n v="2019"/>
    <s v="Q1"/>
    <s v="Q1-2019"/>
    <x v="104"/>
    <x v="104"/>
    <s v="E56000012"/>
    <s v="Surrey and Sussex"/>
    <s v="cns_yes"/>
    <n v="810"/>
    <n v="0.56789999999999996"/>
  </r>
  <r>
    <s v="NAoPri"/>
    <n v="2019"/>
    <s v="Q2"/>
    <s v="Q2-2019"/>
    <x v="104"/>
    <x v="104"/>
    <s v="E56000012"/>
    <s v="Surrey and Sussex"/>
    <s v="cns_yes"/>
    <n v="839"/>
    <n v="0.58164000000000005"/>
  </r>
  <r>
    <s v="NAoPri"/>
    <n v="2019"/>
    <s v="Q3"/>
    <s v="Q3-2019"/>
    <x v="104"/>
    <x v="104"/>
    <s v="E56000012"/>
    <s v="Surrey and Sussex"/>
    <s v="cns_yes"/>
    <n v="805"/>
    <n v="0.58011999999999997"/>
  </r>
  <r>
    <s v="NAoPri"/>
    <n v="2019"/>
    <s v="Q4"/>
    <s v="Q4-2019"/>
    <x v="104"/>
    <x v="104"/>
    <s v="E56000012"/>
    <s v="Surrey and Sussex"/>
    <s v="cns_yes"/>
    <n v="736"/>
    <n v="0.64129999999999998"/>
  </r>
  <r>
    <s v="NAoPri"/>
    <n v="2020"/>
    <s v="Q1"/>
    <s v="Q1-2020"/>
    <x v="104"/>
    <x v="104"/>
    <s v="E56000012"/>
    <s v="Surrey and Sussex"/>
    <s v="cns_yes"/>
    <n v="788"/>
    <n v="0.68908999999999998"/>
  </r>
  <r>
    <s v="NAoPri"/>
    <n v="2020"/>
    <s v="Q2"/>
    <s v="Q2-2020"/>
    <x v="104"/>
    <x v="104"/>
    <s v="E56000012"/>
    <s v="Surrey and Sussex"/>
    <s v="cns_yes"/>
    <n v="430"/>
    <n v="0.57442000000000004"/>
  </r>
  <r>
    <s v="NAoPri"/>
    <n v="2020"/>
    <s v="Q3"/>
    <s v="Q3-2020"/>
    <x v="104"/>
    <x v="104"/>
    <s v="E56000012"/>
    <s v="Surrey and Sussex"/>
    <s v="cns_yes"/>
    <n v="604"/>
    <n v="0.64900999999999998"/>
  </r>
  <r>
    <s v="NAoPri"/>
    <n v="2020"/>
    <s v="Q4"/>
    <s v="Q4-2020"/>
    <x v="104"/>
    <x v="104"/>
    <s v="E56000012"/>
    <s v="Surrey and Sussex"/>
    <s v="cns_yes"/>
    <n v="829"/>
    <n v="0.60433999999999999"/>
  </r>
  <r>
    <s v="NAoPri"/>
    <n v="2021"/>
    <s v="Q1"/>
    <s v="Q1-2021"/>
    <x v="104"/>
    <x v="104"/>
    <s v="E56000012"/>
    <s v="Surrey and Sussex"/>
    <s v="cns_yes"/>
    <n v="772"/>
    <n v="0.67617000000000005"/>
  </r>
  <r>
    <s v="NAoPri"/>
    <n v="2021"/>
    <s v="Q2"/>
    <s v="Q2-2021"/>
    <x v="104"/>
    <x v="104"/>
    <s v="E56000012"/>
    <s v="Surrey and Sussex"/>
    <s v="cns_yes"/>
    <n v="785"/>
    <n v="0.72738999999999998"/>
  </r>
  <r>
    <s v="NAoPri"/>
    <n v="2021"/>
    <s v="Q3"/>
    <s v="Q3-2021"/>
    <x v="104"/>
    <x v="104"/>
    <s v="E56000012"/>
    <s v="Surrey and Sussex"/>
    <s v="cns_yes"/>
    <n v="893"/>
    <n v="0.77268000000000003"/>
  </r>
  <r>
    <s v="NAoPri"/>
    <n v="2021"/>
    <s v="Q4"/>
    <s v="Q4-2021"/>
    <x v="104"/>
    <x v="104"/>
    <s v="E56000012"/>
    <s v="Surrey and Sussex"/>
    <s v="cns_yes"/>
    <n v="864"/>
    <n v="0.76156999999999997"/>
  </r>
  <r>
    <s v="NAoPri"/>
    <n v="2022"/>
    <s v="Q1"/>
    <s v="Q1-2022"/>
    <x v="104"/>
    <x v="104"/>
    <s v="E56000012"/>
    <s v="Surrey and Sussex"/>
    <s v="cns_yes"/>
    <n v="844"/>
    <n v="0.77251000000000003"/>
  </r>
  <r>
    <s v="NAoPri"/>
    <n v="2022"/>
    <s v="Q2"/>
    <s v="Q2-2022"/>
    <x v="104"/>
    <x v="104"/>
    <s v="E56000012"/>
    <s v="Surrey and Sussex"/>
    <s v="cns_yes"/>
    <n v="757"/>
    <n v="0.76090000000000002"/>
  </r>
  <r>
    <s v="NAoPri"/>
    <n v="2022"/>
    <s v="Q3"/>
    <s v="Q3-2022"/>
    <x v="104"/>
    <x v="104"/>
    <s v="E56000012"/>
    <s v="Surrey and Sussex"/>
    <s v="cns_yes"/>
    <n v="818"/>
    <n v="0.77995000000000003"/>
  </r>
  <r>
    <s v="NAoPri"/>
    <n v="2022"/>
    <s v="Q4"/>
    <s v="Q4-2022"/>
    <x v="104"/>
    <x v="104"/>
    <s v="E56000012"/>
    <s v="Surrey and Sussex"/>
    <s v="cns_yes"/>
    <n v="742"/>
    <n v="0.73450000000000004"/>
  </r>
  <r>
    <s v="NAoPri"/>
    <n v="2023"/>
    <s v="Q1"/>
    <s v="Q1-2023"/>
    <x v="104"/>
    <x v="104"/>
    <s v="E56000012"/>
    <s v="Surrey and Sussex"/>
    <s v="cns_yes"/>
    <n v="770"/>
    <n v="0.67922000000000005"/>
  </r>
  <r>
    <s v="NAoPri"/>
    <n v="2018"/>
    <s v="Q1"/>
    <s v="Q1-2018"/>
    <x v="105"/>
    <x v="105"/>
    <s v="E56000012"/>
    <s v="Surrey and Sussex"/>
    <s v="cns_yes"/>
    <n v="88"/>
    <n v="0.625"/>
  </r>
  <r>
    <s v="NAoPri"/>
    <n v="2018"/>
    <s v="Q2"/>
    <s v="Q2-2018"/>
    <x v="105"/>
    <x v="105"/>
    <s v="E56000012"/>
    <s v="Surrey and Sussex"/>
    <s v="cns_yes"/>
    <n v="89"/>
    <n v="0.59550999999999998"/>
  </r>
  <r>
    <s v="NAoPri"/>
    <n v="2018"/>
    <s v="Q3"/>
    <s v="Q3-2018"/>
    <x v="105"/>
    <x v="105"/>
    <s v="E56000012"/>
    <s v="Surrey and Sussex"/>
    <s v="cns_yes"/>
    <n v="84"/>
    <n v="0.5"/>
  </r>
  <r>
    <s v="NAoPri"/>
    <n v="2018"/>
    <s v="Q4"/>
    <s v="Q4-2018"/>
    <x v="105"/>
    <x v="105"/>
    <s v="E56000012"/>
    <s v="Surrey and Sussex"/>
    <s v="cns_yes"/>
    <n v="93"/>
    <n v="0.70967999999999998"/>
  </r>
  <r>
    <s v="NAoPri"/>
    <n v="2019"/>
    <s v="Q1"/>
    <s v="Q1-2019"/>
    <x v="105"/>
    <x v="105"/>
    <s v="E56000012"/>
    <s v="Surrey and Sussex"/>
    <s v="cns_yes"/>
    <n v="90"/>
    <n v="0.68889"/>
  </r>
  <r>
    <s v="NAoPri"/>
    <n v="2019"/>
    <s v="Q2"/>
    <s v="Q2-2019"/>
    <x v="105"/>
    <x v="105"/>
    <s v="E56000012"/>
    <s v="Surrey and Sussex"/>
    <s v="cns_yes"/>
    <n v="95"/>
    <n v="0.74736999999999998"/>
  </r>
  <r>
    <s v="NAoPri"/>
    <n v="2019"/>
    <s v="Q3"/>
    <s v="Q3-2019"/>
    <x v="105"/>
    <x v="105"/>
    <s v="E56000012"/>
    <s v="Surrey and Sussex"/>
    <s v="cns_yes"/>
    <n v="85"/>
    <n v="0.65881999999999996"/>
  </r>
  <r>
    <s v="NAoPri"/>
    <n v="2019"/>
    <s v="Q4"/>
    <s v="Q4-2019"/>
    <x v="105"/>
    <x v="105"/>
    <s v="E56000012"/>
    <s v="Surrey and Sussex"/>
    <s v="cns_yes"/>
    <n v="74"/>
    <n v="0.75675999999999999"/>
  </r>
  <r>
    <s v="NAoPri"/>
    <n v="2020"/>
    <s v="Q1"/>
    <s v="Q1-2020"/>
    <x v="105"/>
    <x v="105"/>
    <s v="E56000012"/>
    <s v="Surrey and Sussex"/>
    <s v="cns_yes"/>
    <n v="59"/>
    <n v="0.69491999999999998"/>
  </r>
  <r>
    <s v="NAoPri"/>
    <n v="2020"/>
    <s v="Q2"/>
    <s v="Q2-2020"/>
    <x v="105"/>
    <x v="105"/>
    <s v="E56000012"/>
    <s v="Surrey and Sussex"/>
    <s v="cns_yes"/>
    <n v="46"/>
    <n v="0.28260999999999997"/>
  </r>
  <r>
    <s v="NAoPri"/>
    <n v="2020"/>
    <s v="Q3"/>
    <s v="Q3-2020"/>
    <x v="105"/>
    <x v="105"/>
    <s v="E56000012"/>
    <s v="Surrey and Sussex"/>
    <s v="cns_yes"/>
    <n v="49"/>
    <n v="0.53061000000000003"/>
  </r>
  <r>
    <s v="NAoPri"/>
    <n v="2020"/>
    <s v="Q4"/>
    <s v="Q4-2020"/>
    <x v="105"/>
    <x v="105"/>
    <s v="E56000012"/>
    <s v="Surrey and Sussex"/>
    <s v="cns_yes"/>
    <n v="82"/>
    <n v="0.71950999999999998"/>
  </r>
  <r>
    <s v="NAoPri"/>
    <n v="2021"/>
    <s v="Q1"/>
    <s v="Q1-2021"/>
    <x v="105"/>
    <x v="105"/>
    <s v="E56000012"/>
    <s v="Surrey and Sussex"/>
    <s v="cns_yes"/>
    <n v="94"/>
    <n v="0.71277000000000001"/>
  </r>
  <r>
    <s v="NAoPri"/>
    <n v="2021"/>
    <s v="Q2"/>
    <s v="Q2-2021"/>
    <x v="105"/>
    <x v="105"/>
    <s v="E56000012"/>
    <s v="Surrey and Sussex"/>
    <s v="cns_yes"/>
    <n v="71"/>
    <n v="0.73238999999999999"/>
  </r>
  <r>
    <s v="NAoPri"/>
    <n v="2021"/>
    <s v="Q3"/>
    <s v="Q3-2021"/>
    <x v="105"/>
    <x v="105"/>
    <s v="E56000012"/>
    <s v="Surrey and Sussex"/>
    <s v="cns_yes"/>
    <n v="111"/>
    <n v="0.77476999999999996"/>
  </r>
  <r>
    <s v="NAoPri"/>
    <n v="2021"/>
    <s v="Q4"/>
    <s v="Q4-2021"/>
    <x v="105"/>
    <x v="105"/>
    <s v="E56000012"/>
    <s v="Surrey and Sussex"/>
    <s v="cns_yes"/>
    <n v="112"/>
    <n v="0.77678999999999998"/>
  </r>
  <r>
    <s v="NAoPri"/>
    <n v="2022"/>
    <s v="Q1"/>
    <s v="Q1-2022"/>
    <x v="105"/>
    <x v="105"/>
    <s v="E56000012"/>
    <s v="Surrey and Sussex"/>
    <s v="cns_yes"/>
    <n v="91"/>
    <n v="0.70330000000000004"/>
  </r>
  <r>
    <s v="NAoPri"/>
    <n v="2022"/>
    <s v="Q2"/>
    <s v="Q2-2022"/>
    <x v="105"/>
    <x v="105"/>
    <s v="E56000012"/>
    <s v="Surrey and Sussex"/>
    <s v="cns_yes"/>
    <n v="81"/>
    <n v="0.69135999999999997"/>
  </r>
  <r>
    <s v="NAoPri"/>
    <n v="2022"/>
    <s v="Q3"/>
    <s v="Q3-2022"/>
    <x v="105"/>
    <x v="105"/>
    <s v="E56000012"/>
    <s v="Surrey and Sussex"/>
    <s v="cns_yes"/>
    <n v="94"/>
    <n v="0.73404000000000003"/>
  </r>
  <r>
    <s v="NAoPri"/>
    <n v="2022"/>
    <s v="Q4"/>
    <s v="Q4-2022"/>
    <x v="105"/>
    <x v="105"/>
    <s v="E56000012"/>
    <s v="Surrey and Sussex"/>
    <s v="cns_yes"/>
    <n v="66"/>
    <n v="0.74241999999999997"/>
  </r>
  <r>
    <s v="NAoPri"/>
    <n v="2023"/>
    <s v="Q1"/>
    <s v="Q1-2023"/>
    <x v="105"/>
    <x v="105"/>
    <s v="E56000012"/>
    <s v="Surrey and Sussex"/>
    <s v="cns_yes"/>
    <n v="78"/>
    <n v="0.78205000000000002"/>
  </r>
  <r>
    <s v="NAoPri"/>
    <n v="2018"/>
    <s v="Q1"/>
    <s v="Q1-2018"/>
    <x v="106"/>
    <x v="106"/>
    <s v="E56000032"/>
    <s v="Greater Manchester"/>
    <s v="cns_yes"/>
    <n v="18"/>
    <n v="0.94443999999999995"/>
  </r>
  <r>
    <s v="NAoPri"/>
    <n v="2018"/>
    <s v="Q2"/>
    <s v="Q2-2018"/>
    <x v="106"/>
    <x v="106"/>
    <s v="E56000032"/>
    <s v="Greater Manchester"/>
    <s v="cns_yes"/>
    <n v="29"/>
    <n v="0.79310000000000003"/>
  </r>
  <r>
    <s v="NAoPri"/>
    <n v="2018"/>
    <s v="Q3"/>
    <s v="Q3-2018"/>
    <x v="106"/>
    <x v="106"/>
    <s v="E56000032"/>
    <s v="Greater Manchester"/>
    <s v="cns_yes"/>
    <n v="25"/>
    <n v="0.92"/>
  </r>
  <r>
    <s v="NAoPri"/>
    <n v="2018"/>
    <s v="Q4"/>
    <s v="Q4-2018"/>
    <x v="106"/>
    <x v="106"/>
    <s v="E56000032"/>
    <s v="Greater Manchester"/>
    <s v="cns_yes"/>
    <n v="31"/>
    <n v="0.96774000000000004"/>
  </r>
  <r>
    <s v="NAoPri"/>
    <n v="2019"/>
    <s v="Q1"/>
    <s v="Q1-2019"/>
    <x v="106"/>
    <x v="106"/>
    <s v="E56000032"/>
    <s v="Greater Manchester"/>
    <s v="cns_yes"/>
    <n v="33"/>
    <n v="0.72726999999999997"/>
  </r>
  <r>
    <s v="NAoPri"/>
    <n v="2019"/>
    <s v="Q2"/>
    <s v="Q2-2019"/>
    <x v="106"/>
    <x v="106"/>
    <s v="E56000032"/>
    <s v="Greater Manchester"/>
    <s v="cns_yes"/>
    <n v="35"/>
    <n v="0.71428999999999998"/>
  </r>
  <r>
    <s v="NAoPri"/>
    <n v="2019"/>
    <s v="Q3"/>
    <s v="Q3-2019"/>
    <x v="106"/>
    <x v="106"/>
    <s v="E56000032"/>
    <s v="Greater Manchester"/>
    <s v="cns_yes"/>
    <n v="42"/>
    <n v="0.76190000000000002"/>
  </r>
  <r>
    <s v="NAoPri"/>
    <n v="2019"/>
    <s v="Q4"/>
    <s v="Q4-2019"/>
    <x v="106"/>
    <x v="106"/>
    <s v="E56000032"/>
    <s v="Greater Manchester"/>
    <s v="cns_yes"/>
    <n v="35"/>
    <n v="0.8"/>
  </r>
  <r>
    <s v="NAoPri"/>
    <n v="2020"/>
    <s v="Q1"/>
    <s v="Q1-2020"/>
    <x v="106"/>
    <x v="106"/>
    <s v="E56000032"/>
    <s v="Greater Manchester"/>
    <s v="cns_yes"/>
    <n v="34"/>
    <n v="0.64705999999999997"/>
  </r>
  <r>
    <s v="NAoPri"/>
    <n v="2020"/>
    <s v="Q2"/>
    <s v="Q2-2020"/>
    <x v="106"/>
    <x v="106"/>
    <s v="E56000032"/>
    <s v="Greater Manchester"/>
    <s v="cns_yes"/>
    <n v="21"/>
    <n v="1"/>
  </r>
  <r>
    <s v="NAoPri"/>
    <n v="2020"/>
    <s v="Q3"/>
    <s v="Q3-2020"/>
    <x v="106"/>
    <x v="106"/>
    <s v="E56000032"/>
    <s v="Greater Manchester"/>
    <s v="cns_yes"/>
    <n v="22"/>
    <n v="0.90908999999999995"/>
  </r>
  <r>
    <s v="NAoPri"/>
    <n v="2020"/>
    <s v="Q4"/>
    <s v="Q4-2020"/>
    <x v="106"/>
    <x v="106"/>
    <s v="E56000032"/>
    <s v="Greater Manchester"/>
    <s v="cns_yes"/>
    <n v="33"/>
    <n v="0.84848000000000001"/>
  </r>
  <r>
    <s v="NAoPri"/>
    <n v="2021"/>
    <s v="Q1"/>
    <s v="Q1-2021"/>
    <x v="106"/>
    <x v="106"/>
    <s v="E56000032"/>
    <s v="Greater Manchester"/>
    <s v="cns_yes"/>
    <n v="39"/>
    <n v="0.87178999999999995"/>
  </r>
  <r>
    <s v="NAoPri"/>
    <n v="2021"/>
    <s v="Q2"/>
    <s v="Q2-2021"/>
    <x v="106"/>
    <x v="106"/>
    <s v="E56000032"/>
    <s v="Greater Manchester"/>
    <s v="cns_yes"/>
    <n v="31"/>
    <n v="0.83870999999999996"/>
  </r>
  <r>
    <s v="NAoPri"/>
    <n v="2021"/>
    <s v="Q3"/>
    <s v="Q3-2021"/>
    <x v="106"/>
    <x v="106"/>
    <s v="E56000032"/>
    <s v="Greater Manchester"/>
    <s v="cns_yes"/>
    <n v="31"/>
    <n v="0.77419000000000004"/>
  </r>
  <r>
    <s v="NAoPri"/>
    <n v="2021"/>
    <s v="Q4"/>
    <s v="Q4-2021"/>
    <x v="106"/>
    <x v="106"/>
    <s v="E56000032"/>
    <s v="Greater Manchester"/>
    <s v="cns_yes"/>
    <n v="21"/>
    <n v="0.57142999999999999"/>
  </r>
  <r>
    <s v="NAoPri"/>
    <n v="2022"/>
    <s v="Q1"/>
    <s v="Q1-2022"/>
    <x v="106"/>
    <x v="106"/>
    <s v="E56000032"/>
    <s v="Greater Manchester"/>
    <s v="cns_yes"/>
    <n v="31"/>
    <n v="0.83870999999999996"/>
  </r>
  <r>
    <s v="NAoPri"/>
    <n v="2022"/>
    <s v="Q2"/>
    <s v="Q2-2022"/>
    <x v="106"/>
    <x v="106"/>
    <s v="E56000032"/>
    <s v="Greater Manchester"/>
    <s v="cns_yes"/>
    <n v="39"/>
    <n v="0.79486999999999997"/>
  </r>
  <r>
    <s v="NAoPri"/>
    <n v="2022"/>
    <s v="Q3"/>
    <s v="Q3-2022"/>
    <x v="106"/>
    <x v="106"/>
    <s v="E56000032"/>
    <s v="Greater Manchester"/>
    <s v="cns_yes"/>
    <n v="32"/>
    <n v="0.71875"/>
  </r>
  <r>
    <s v="NAoPri"/>
    <n v="2022"/>
    <s v="Q4"/>
    <s v="Q4-2022"/>
    <x v="106"/>
    <x v="106"/>
    <s v="E56000032"/>
    <s v="Greater Manchester"/>
    <s v="cns_yes"/>
    <n v="17"/>
    <n v="0.76471"/>
  </r>
  <r>
    <s v="NAoPri"/>
    <n v="2023"/>
    <s v="Q1"/>
    <s v="Q1-2023"/>
    <x v="106"/>
    <x v="106"/>
    <s v="E56000032"/>
    <s v="Greater Manchester"/>
    <s v="cns_yes"/>
    <n v="30"/>
    <n v="0.66666999999999998"/>
  </r>
  <r>
    <s v="NAoPri"/>
    <n v="2018"/>
    <s v="Q1"/>
    <s v="Q1-2018"/>
    <x v="107"/>
    <x v="107"/>
    <s v="E56000034"/>
    <s v="Thames Valley"/>
    <s v="cns_yes"/>
    <n v="440"/>
    <n v="0.68408999999999998"/>
  </r>
  <r>
    <s v="NAoPri"/>
    <n v="2018"/>
    <s v="Q2"/>
    <s v="Q2-2018"/>
    <x v="107"/>
    <x v="107"/>
    <s v="E56000034"/>
    <s v="Thames Valley"/>
    <s v="cns_yes"/>
    <n v="491"/>
    <n v="0.79837000000000002"/>
  </r>
  <r>
    <s v="NAoPri"/>
    <n v="2018"/>
    <s v="Q3"/>
    <s v="Q3-2018"/>
    <x v="107"/>
    <x v="107"/>
    <s v="E56000034"/>
    <s v="Thames Valley"/>
    <s v="cns_yes"/>
    <n v="491"/>
    <n v="0.57433999999999996"/>
  </r>
  <r>
    <s v="NAoPri"/>
    <n v="2018"/>
    <s v="Q4"/>
    <s v="Q4-2018"/>
    <x v="107"/>
    <x v="107"/>
    <s v="E56000034"/>
    <s v="Thames Valley"/>
    <s v="cns_yes"/>
    <n v="445"/>
    <n v="0.43370999999999998"/>
  </r>
  <r>
    <s v="NAoPri"/>
    <n v="2019"/>
    <s v="Q1"/>
    <s v="Q1-2019"/>
    <x v="107"/>
    <x v="107"/>
    <s v="E56000034"/>
    <s v="Thames Valley"/>
    <s v="cns_yes"/>
    <n v="470"/>
    <n v="0.70850999999999997"/>
  </r>
  <r>
    <s v="NAoPri"/>
    <n v="2019"/>
    <s v="Q2"/>
    <s v="Q2-2019"/>
    <x v="107"/>
    <x v="107"/>
    <s v="E56000034"/>
    <s v="Thames Valley"/>
    <s v="cns_yes"/>
    <n v="502"/>
    <n v="0.71713000000000005"/>
  </r>
  <r>
    <s v="NAoPri"/>
    <n v="2019"/>
    <s v="Q3"/>
    <s v="Q3-2019"/>
    <x v="107"/>
    <x v="107"/>
    <s v="E56000034"/>
    <s v="Thames Valley"/>
    <s v="cns_yes"/>
    <n v="536"/>
    <n v="0.71269000000000005"/>
  </r>
  <r>
    <s v="NAoPri"/>
    <n v="2019"/>
    <s v="Q4"/>
    <s v="Q4-2019"/>
    <x v="107"/>
    <x v="107"/>
    <s v="E56000034"/>
    <s v="Thames Valley"/>
    <s v="cns_yes"/>
    <n v="437"/>
    <n v="0.73684000000000005"/>
  </r>
  <r>
    <s v="NAoPri"/>
    <n v="2020"/>
    <s v="Q1"/>
    <s v="Q1-2020"/>
    <x v="107"/>
    <x v="107"/>
    <s v="E56000034"/>
    <s v="Thames Valley"/>
    <s v="cns_yes"/>
    <n v="443"/>
    <n v="0.77651999999999999"/>
  </r>
  <r>
    <s v="NAoPri"/>
    <n v="2020"/>
    <s v="Q2"/>
    <s v="Q2-2020"/>
    <x v="107"/>
    <x v="107"/>
    <s v="E56000034"/>
    <s v="Thames Valley"/>
    <s v="cns_yes"/>
    <n v="236"/>
    <n v="0.77542"/>
  </r>
  <r>
    <s v="NAoPri"/>
    <n v="2020"/>
    <s v="Q3"/>
    <s v="Q3-2020"/>
    <x v="107"/>
    <x v="107"/>
    <s v="E56000034"/>
    <s v="Thames Valley"/>
    <s v="cns_yes"/>
    <n v="388"/>
    <n v="0.78866000000000003"/>
  </r>
  <r>
    <s v="NAoPri"/>
    <n v="2020"/>
    <s v="Q4"/>
    <s v="Q4-2020"/>
    <x v="107"/>
    <x v="107"/>
    <s v="E56000034"/>
    <s v="Thames Valley"/>
    <s v="cns_yes"/>
    <n v="457"/>
    <n v="0.74178999999999995"/>
  </r>
  <r>
    <s v="NAoPri"/>
    <n v="2021"/>
    <s v="Q1"/>
    <s v="Q1-2021"/>
    <x v="107"/>
    <x v="107"/>
    <s v="E56000034"/>
    <s v="Thames Valley"/>
    <s v="cns_yes"/>
    <n v="482"/>
    <n v="0.75726000000000004"/>
  </r>
  <r>
    <s v="NAoPri"/>
    <n v="2021"/>
    <s v="Q2"/>
    <s v="Q2-2021"/>
    <x v="107"/>
    <x v="107"/>
    <s v="E56000034"/>
    <s v="Thames Valley"/>
    <s v="cns_yes"/>
    <n v="457"/>
    <n v="0.78117999999999999"/>
  </r>
  <r>
    <s v="NAoPri"/>
    <n v="2021"/>
    <s v="Q3"/>
    <s v="Q3-2021"/>
    <x v="107"/>
    <x v="107"/>
    <s v="E56000034"/>
    <s v="Thames Valley"/>
    <s v="cns_yes"/>
    <n v="548"/>
    <n v="0.68796000000000002"/>
  </r>
  <r>
    <s v="NAoPri"/>
    <n v="2021"/>
    <s v="Q4"/>
    <s v="Q4-2021"/>
    <x v="107"/>
    <x v="107"/>
    <s v="E56000034"/>
    <s v="Thames Valley"/>
    <s v="cns_yes"/>
    <n v="541"/>
    <n v="0.73936999999999997"/>
  </r>
  <r>
    <s v="NAoPri"/>
    <n v="2022"/>
    <s v="Q1"/>
    <s v="Q1-2022"/>
    <x v="107"/>
    <x v="107"/>
    <s v="E56000034"/>
    <s v="Thames Valley"/>
    <s v="cns_yes"/>
    <n v="449"/>
    <n v="0.68820000000000003"/>
  </r>
  <r>
    <s v="NAoPri"/>
    <n v="2022"/>
    <s v="Q2"/>
    <s v="Q2-2022"/>
    <x v="107"/>
    <x v="107"/>
    <s v="E56000034"/>
    <s v="Thames Valley"/>
    <s v="cns_yes"/>
    <n v="496"/>
    <n v="0.73185"/>
  </r>
  <r>
    <s v="NAoPri"/>
    <n v="2022"/>
    <s v="Q3"/>
    <s v="Q3-2022"/>
    <x v="107"/>
    <x v="107"/>
    <s v="E56000034"/>
    <s v="Thames Valley"/>
    <s v="cns_yes"/>
    <n v="490"/>
    <n v="0.65305999999999997"/>
  </r>
  <r>
    <s v="NAoPri"/>
    <n v="2022"/>
    <s v="Q4"/>
    <s v="Q4-2022"/>
    <x v="107"/>
    <x v="107"/>
    <s v="E56000034"/>
    <s v="Thames Valley"/>
    <s v="cns_yes"/>
    <n v="519"/>
    <n v="0.70713000000000004"/>
  </r>
  <r>
    <s v="NAoPri"/>
    <n v="2023"/>
    <s v="Q1"/>
    <s v="Q1-2023"/>
    <x v="107"/>
    <x v="107"/>
    <s v="E56000034"/>
    <s v="Thames Valley"/>
    <s v="cns_yes"/>
    <n v="497"/>
    <n v="0.72435000000000005"/>
  </r>
  <r>
    <s v="NAoPri"/>
    <n v="2018"/>
    <s v="Q1"/>
    <s v="Q1-2018"/>
    <x v="108"/>
    <x v="108"/>
    <s v="E56000014"/>
    <s v="Peninsula"/>
    <s v="cns_yes"/>
    <n v="58"/>
    <n v="0.60345000000000004"/>
  </r>
  <r>
    <s v="NAoPri"/>
    <n v="2018"/>
    <s v="Q2"/>
    <s v="Q2-2018"/>
    <x v="108"/>
    <x v="108"/>
    <s v="E56000014"/>
    <s v="Peninsula"/>
    <s v="cns_yes"/>
    <n v="62"/>
    <n v="0.83870999999999996"/>
  </r>
  <r>
    <s v="NAoPri"/>
    <n v="2018"/>
    <s v="Q3"/>
    <s v="Q3-2018"/>
    <x v="108"/>
    <x v="108"/>
    <s v="E56000014"/>
    <s v="Peninsula"/>
    <s v="cns_yes"/>
    <n v="88"/>
    <n v="0.79544999999999999"/>
  </r>
  <r>
    <s v="NAoPri"/>
    <n v="2018"/>
    <s v="Q4"/>
    <s v="Q4-2018"/>
    <x v="108"/>
    <x v="108"/>
    <s v="E56000014"/>
    <s v="Peninsula"/>
    <s v="cns_yes"/>
    <n v="63"/>
    <n v="0.90476000000000001"/>
  </r>
  <r>
    <s v="NAoPri"/>
    <n v="2019"/>
    <s v="Q1"/>
    <s v="Q1-2019"/>
    <x v="108"/>
    <x v="108"/>
    <s v="E56000014"/>
    <s v="Peninsula"/>
    <s v="cns_yes"/>
    <n v="74"/>
    <n v="0.75675999999999999"/>
  </r>
  <r>
    <s v="NAoPri"/>
    <n v="2019"/>
    <s v="Q2"/>
    <s v="Q2-2019"/>
    <x v="108"/>
    <x v="108"/>
    <s v="E56000014"/>
    <s v="Peninsula"/>
    <s v="cns_yes"/>
    <n v="81"/>
    <n v="0.75309000000000004"/>
  </r>
  <r>
    <s v="NAoPri"/>
    <n v="2019"/>
    <s v="Q3"/>
    <s v="Q3-2019"/>
    <x v="108"/>
    <x v="108"/>
    <s v="E56000014"/>
    <s v="Peninsula"/>
    <s v="cns_yes"/>
    <n v="71"/>
    <n v="0.81689999999999996"/>
  </r>
  <r>
    <s v="NAoPri"/>
    <n v="2019"/>
    <s v="Q4"/>
    <s v="Q4-2019"/>
    <x v="108"/>
    <x v="108"/>
    <s v="E56000014"/>
    <s v="Peninsula"/>
    <s v="cns_yes"/>
    <n v="70"/>
    <n v="0.75714000000000004"/>
  </r>
  <r>
    <s v="NAoPri"/>
    <n v="2020"/>
    <s v="Q1"/>
    <s v="Q1-2020"/>
    <x v="108"/>
    <x v="108"/>
    <s v="E56000014"/>
    <s v="Peninsula"/>
    <s v="cns_yes"/>
    <n v="71"/>
    <n v="0.85914999999999997"/>
  </r>
  <r>
    <s v="NAoPri"/>
    <n v="2020"/>
    <s v="Q2"/>
    <s v="Q2-2020"/>
    <x v="108"/>
    <x v="108"/>
    <s v="E56000014"/>
    <s v="Peninsula"/>
    <s v="cns_yes"/>
    <n v="40"/>
    <n v="0.9"/>
  </r>
  <r>
    <s v="NAoPri"/>
    <n v="2020"/>
    <s v="Q3"/>
    <s v="Q3-2020"/>
    <x v="108"/>
    <x v="108"/>
    <s v="E56000014"/>
    <s v="Peninsula"/>
    <s v="cns_yes"/>
    <n v="56"/>
    <n v="0.92857000000000001"/>
  </r>
  <r>
    <s v="NAoPri"/>
    <n v="2020"/>
    <s v="Q4"/>
    <s v="Q4-2020"/>
    <x v="108"/>
    <x v="108"/>
    <s v="E56000014"/>
    <s v="Peninsula"/>
    <s v="cns_yes"/>
    <n v="71"/>
    <n v="0.83099000000000001"/>
  </r>
  <r>
    <s v="NAoPri"/>
    <n v="2021"/>
    <s v="Q1"/>
    <s v="Q1-2021"/>
    <x v="108"/>
    <x v="108"/>
    <s v="E56000014"/>
    <s v="Peninsula"/>
    <s v="cns_yes"/>
    <n v="57"/>
    <n v="0.45613999999999999"/>
  </r>
  <r>
    <s v="NAoPri"/>
    <n v="2021"/>
    <s v="Q2"/>
    <s v="Q2-2021"/>
    <x v="108"/>
    <x v="108"/>
    <s v="E56000014"/>
    <s v="Peninsula"/>
    <s v="cns_yes"/>
    <n v="82"/>
    <n v="0.85365999999999997"/>
  </r>
  <r>
    <s v="NAoPri"/>
    <n v="2021"/>
    <s v="Q3"/>
    <s v="Q3-2021"/>
    <x v="108"/>
    <x v="108"/>
    <s v="E56000014"/>
    <s v="Peninsula"/>
    <s v="cns_yes"/>
    <n v="60"/>
    <n v="0.83333000000000002"/>
  </r>
  <r>
    <s v="NAoPri"/>
    <n v="2021"/>
    <s v="Q4"/>
    <s v="Q4-2021"/>
    <x v="108"/>
    <x v="108"/>
    <s v="E56000014"/>
    <s v="Peninsula"/>
    <s v="cns_yes"/>
    <n v="79"/>
    <n v="2.5319999999999999E-2"/>
  </r>
  <r>
    <s v="NAoPri"/>
    <n v="2022"/>
    <s v="Q1"/>
    <s v="Q1-2022"/>
    <x v="108"/>
    <x v="108"/>
    <s v="E56000014"/>
    <s v="Peninsula"/>
    <s v="cns_yes"/>
    <n v="79"/>
    <n v="0.24051"/>
  </r>
  <r>
    <s v="NAoPri"/>
    <n v="2022"/>
    <s v="Q2"/>
    <s v="Q2-2022"/>
    <x v="108"/>
    <x v="108"/>
    <s v="E56000014"/>
    <s v="Peninsula"/>
    <s v="cns_yes"/>
    <n v="77"/>
    <n v="0.46753"/>
  </r>
  <r>
    <s v="NAoPri"/>
    <n v="2022"/>
    <s v="Q3"/>
    <s v="Q3-2022"/>
    <x v="108"/>
    <x v="108"/>
    <s v="E56000014"/>
    <s v="Peninsula"/>
    <s v="cns_yes"/>
    <n v="81"/>
    <n v="0.74073999999999995"/>
  </r>
  <r>
    <s v="NAoPri"/>
    <n v="2022"/>
    <s v="Q4"/>
    <s v="Q4-2022"/>
    <x v="108"/>
    <x v="108"/>
    <s v="E56000014"/>
    <s v="Peninsula"/>
    <s v="cns_yes"/>
    <n v="69"/>
    <n v="0.79710000000000003"/>
  </r>
  <r>
    <s v="NAoPri"/>
    <n v="2023"/>
    <s v="Q1"/>
    <s v="Q1-2023"/>
    <x v="108"/>
    <x v="108"/>
    <s v="E56000014"/>
    <s v="Peninsula"/>
    <s v="cns_yes"/>
    <n v="69"/>
    <n v="0.73912999999999995"/>
  </r>
  <r>
    <s v="NAoPri"/>
    <n v="2018"/>
    <s v="Q1"/>
    <s v="Q1-2018"/>
    <x v="109"/>
    <x v="109"/>
    <s v="E56000031"/>
    <s v="East Midlands"/>
    <s v="cns_yes"/>
    <n v="111"/>
    <n v="1.8020000000000001E-2"/>
  </r>
  <r>
    <s v="NAoPri"/>
    <n v="2018"/>
    <s v="Q2"/>
    <s v="Q2-2018"/>
    <x v="109"/>
    <x v="109"/>
    <s v="E56000031"/>
    <s v="East Midlands"/>
    <s v="cns_yes"/>
    <n v="147"/>
    <n v="0.39456000000000002"/>
  </r>
  <r>
    <s v="NAoPri"/>
    <n v="2018"/>
    <s v="Q3"/>
    <s v="Q3-2018"/>
    <x v="109"/>
    <x v="109"/>
    <s v="E56000031"/>
    <s v="East Midlands"/>
    <s v="cns_yes"/>
    <n v="165"/>
    <n v="0.53332999999999997"/>
  </r>
  <r>
    <s v="NAoPri"/>
    <n v="2018"/>
    <s v="Q4"/>
    <s v="Q4-2018"/>
    <x v="109"/>
    <x v="109"/>
    <s v="E56000031"/>
    <s v="East Midlands"/>
    <s v="cns_yes"/>
    <n v="124"/>
    <n v="0.75"/>
  </r>
  <r>
    <s v="NAoPri"/>
    <n v="2019"/>
    <s v="Q1"/>
    <s v="Q1-2019"/>
    <x v="109"/>
    <x v="109"/>
    <s v="E56000031"/>
    <s v="East Midlands"/>
    <s v="cns_yes"/>
    <n v="131"/>
    <n v="0.59541999999999995"/>
  </r>
  <r>
    <s v="NAoPri"/>
    <n v="2019"/>
    <s v="Q2"/>
    <s v="Q2-2019"/>
    <x v="109"/>
    <x v="109"/>
    <s v="E56000031"/>
    <s v="East Midlands"/>
    <s v="cns_yes"/>
    <n v="160"/>
    <n v="0.7"/>
  </r>
  <r>
    <s v="NAoPri"/>
    <n v="2019"/>
    <s v="Q3"/>
    <s v="Q3-2019"/>
    <x v="109"/>
    <x v="109"/>
    <s v="E56000031"/>
    <s v="East Midlands"/>
    <s v="cns_yes"/>
    <n v="114"/>
    <n v="0.68420999999999998"/>
  </r>
  <r>
    <s v="NAoPri"/>
    <n v="2019"/>
    <s v="Q4"/>
    <s v="Q4-2019"/>
    <x v="109"/>
    <x v="109"/>
    <s v="E56000031"/>
    <s v="East Midlands"/>
    <s v="cns_yes"/>
    <n v="135"/>
    <n v="0.63704000000000005"/>
  </r>
  <r>
    <s v="NAoPri"/>
    <n v="2020"/>
    <s v="Q1"/>
    <s v="Q1-2020"/>
    <x v="109"/>
    <x v="109"/>
    <s v="E56000031"/>
    <s v="East Midlands"/>
    <s v="cns_yes"/>
    <n v="138"/>
    <n v="0.66666999999999998"/>
  </r>
  <r>
    <s v="NAoPri"/>
    <n v="2020"/>
    <s v="Q2"/>
    <s v="Q2-2020"/>
    <x v="109"/>
    <x v="109"/>
    <s v="E56000031"/>
    <s v="East Midlands"/>
    <s v="cns_yes"/>
    <n v="81"/>
    <n v="0.61728000000000005"/>
  </r>
  <r>
    <s v="NAoPri"/>
    <n v="2020"/>
    <s v="Q3"/>
    <s v="Q3-2020"/>
    <x v="109"/>
    <x v="109"/>
    <s v="E56000031"/>
    <s v="East Midlands"/>
    <s v="cns_yes"/>
    <n v="69"/>
    <n v="0.60870000000000002"/>
  </r>
  <r>
    <s v="NAoPri"/>
    <n v="2020"/>
    <s v="Q4"/>
    <s v="Q4-2020"/>
    <x v="109"/>
    <x v="109"/>
    <s v="E56000031"/>
    <s v="East Midlands"/>
    <s v="cns_yes"/>
    <n v="95"/>
    <n v="0.37895000000000001"/>
  </r>
  <r>
    <s v="NAoPri"/>
    <n v="2021"/>
    <s v="Q1"/>
    <s v="Q1-2021"/>
    <x v="109"/>
    <x v="109"/>
    <s v="E56000031"/>
    <s v="East Midlands"/>
    <s v="cns_yes"/>
    <n v="77"/>
    <n v="0.46753"/>
  </r>
  <r>
    <s v="NAoPri"/>
    <n v="2021"/>
    <s v="Q2"/>
    <s v="Q2-2021"/>
    <x v="109"/>
    <x v="109"/>
    <s v="E56000031"/>
    <s v="East Midlands"/>
    <s v="cns_yes"/>
    <n v="131"/>
    <n v="0.40458"/>
  </r>
  <r>
    <s v="NAoPri"/>
    <n v="2021"/>
    <s v="Q3"/>
    <s v="Q3-2021"/>
    <x v="109"/>
    <x v="109"/>
    <s v="E56000031"/>
    <s v="East Midlands"/>
    <s v="cns_yes"/>
    <n v="104"/>
    <n v="0.40384999999999999"/>
  </r>
  <r>
    <s v="NAoPri"/>
    <n v="2021"/>
    <s v="Q4"/>
    <s v="Q4-2021"/>
    <x v="109"/>
    <x v="109"/>
    <s v="E56000031"/>
    <s v="East Midlands"/>
    <s v="cns_yes"/>
    <n v="102"/>
    <n v="0.36275000000000002"/>
  </r>
  <r>
    <s v="NAoPri"/>
    <n v="2022"/>
    <s v="Q1"/>
    <s v="Q1-2022"/>
    <x v="109"/>
    <x v="109"/>
    <s v="E56000031"/>
    <s v="East Midlands"/>
    <s v="cns_yes"/>
    <n v="90"/>
    <n v="0.43332999999999999"/>
  </r>
  <r>
    <s v="NAoPri"/>
    <n v="2022"/>
    <s v="Q2"/>
    <s v="Q2-2022"/>
    <x v="109"/>
    <x v="109"/>
    <s v="E56000031"/>
    <s v="East Midlands"/>
    <s v="cns_yes"/>
    <n v="97"/>
    <n v="0.42268"/>
  </r>
  <r>
    <s v="NAoPri"/>
    <n v="2022"/>
    <s v="Q3"/>
    <s v="Q3-2022"/>
    <x v="109"/>
    <x v="109"/>
    <s v="E56000031"/>
    <s v="East Midlands"/>
    <s v="cns_yes"/>
    <n v="127"/>
    <n v="0.55906"/>
  </r>
  <r>
    <s v="NAoPri"/>
    <n v="2022"/>
    <s v="Q4"/>
    <s v="Q4-2022"/>
    <x v="109"/>
    <x v="109"/>
    <s v="E56000031"/>
    <s v="East Midlands"/>
    <s v="cns_yes"/>
    <n v="133"/>
    <n v="0.69925000000000004"/>
  </r>
  <r>
    <s v="NAoPri"/>
    <n v="2023"/>
    <s v="Q1"/>
    <s v="Q1-2023"/>
    <x v="109"/>
    <x v="109"/>
    <s v="E56000031"/>
    <s v="East Midlands"/>
    <s v="cns_yes"/>
    <n v="164"/>
    <n v="0.52439000000000002"/>
  </r>
  <r>
    <s v="NAoPri"/>
    <n v="2018"/>
    <s v="Q1"/>
    <s v="Q1-2018"/>
    <x v="110"/>
    <x v="110"/>
    <s v="E56000027"/>
    <s v="North Central London"/>
    <s v="cns_yes"/>
    <n v="36"/>
    <n v="0.11111"/>
  </r>
  <r>
    <s v="NAoPri"/>
    <n v="2018"/>
    <s v="Q2"/>
    <s v="Q2-2018"/>
    <x v="110"/>
    <x v="110"/>
    <s v="E56000027"/>
    <s v="North Central London"/>
    <s v="cns_yes"/>
    <n v="29"/>
    <n v="0.10345"/>
  </r>
  <r>
    <s v="NAoPri"/>
    <n v="2018"/>
    <s v="Q3"/>
    <s v="Q3-2018"/>
    <x v="110"/>
    <x v="110"/>
    <s v="E56000027"/>
    <s v="North Central London"/>
    <s v="cns_yes"/>
    <n v="32"/>
    <n v="0"/>
  </r>
  <r>
    <s v="NAoPri"/>
    <n v="2018"/>
    <s v="Q4"/>
    <s v="Q4-2018"/>
    <x v="110"/>
    <x v="110"/>
    <s v="E56000027"/>
    <s v="North Central London"/>
    <s v="cns_yes"/>
    <n v="27"/>
    <n v="3.7039999999999997E-2"/>
  </r>
  <r>
    <s v="NAoPri"/>
    <n v="2019"/>
    <s v="Q1"/>
    <s v="Q1-2019"/>
    <x v="110"/>
    <x v="110"/>
    <s v="E56000027"/>
    <s v="North Central London"/>
    <s v="cns_yes"/>
    <n v="20"/>
    <n v="0"/>
  </r>
  <r>
    <s v="NAoPri"/>
    <n v="2019"/>
    <s v="Q2"/>
    <s v="Q2-2019"/>
    <x v="110"/>
    <x v="110"/>
    <s v="E56000027"/>
    <s v="North Central London"/>
    <s v="cns_yes"/>
    <n v="32"/>
    <n v="0"/>
  </r>
  <r>
    <s v="NAoPri"/>
    <n v="2019"/>
    <s v="Q3"/>
    <s v="Q3-2019"/>
    <x v="110"/>
    <x v="110"/>
    <s v="E56000027"/>
    <s v="North Central London"/>
    <s v="cns_yes"/>
    <n v="30"/>
    <n v="6.6669999999999993E-2"/>
  </r>
  <r>
    <s v="NAoPri"/>
    <n v="2019"/>
    <s v="Q4"/>
    <s v="Q4-2019"/>
    <x v="110"/>
    <x v="110"/>
    <s v="E56000027"/>
    <s v="North Central London"/>
    <s v="cns_yes"/>
    <n v="38"/>
    <n v="0"/>
  </r>
  <r>
    <s v="NAoPri"/>
    <n v="2020"/>
    <s v="Q1"/>
    <s v="Q1-2020"/>
    <x v="110"/>
    <x v="110"/>
    <s v="E56000027"/>
    <s v="North Central London"/>
    <s v="cns_yes"/>
    <n v="35"/>
    <n v="0"/>
  </r>
  <r>
    <s v="NAoPri"/>
    <n v="2020"/>
    <s v="Q2"/>
    <s v="Q2-2020"/>
    <x v="110"/>
    <x v="110"/>
    <s v="E56000027"/>
    <s v="North Central London"/>
    <s v="cns_yes"/>
    <n v="14"/>
    <n v="0"/>
  </r>
  <r>
    <s v="NAoPri"/>
    <n v="2020"/>
    <s v="Q3"/>
    <s v="Q3-2020"/>
    <x v="110"/>
    <x v="110"/>
    <s v="E56000027"/>
    <s v="North Central London"/>
    <s v="cns_yes"/>
    <n v="27"/>
    <n v="0"/>
  </r>
  <r>
    <s v="NAoPri"/>
    <n v="2020"/>
    <s v="Q4"/>
    <s v="Q4-2020"/>
    <x v="110"/>
    <x v="110"/>
    <s v="E56000027"/>
    <s v="North Central London"/>
    <s v="cns_yes"/>
    <n v="33"/>
    <n v="0"/>
  </r>
  <r>
    <s v="NAoPri"/>
    <n v="2021"/>
    <s v="Q1"/>
    <s v="Q1-2021"/>
    <x v="110"/>
    <x v="110"/>
    <s v="E56000027"/>
    <s v="North Central London"/>
    <s v="cns_yes"/>
    <n v="30"/>
    <n v="3.3329999999999999E-2"/>
  </r>
  <r>
    <s v="NAoPri"/>
    <n v="2021"/>
    <s v="Q2"/>
    <s v="Q2-2021"/>
    <x v="110"/>
    <x v="110"/>
    <s v="E56000027"/>
    <s v="North Central London"/>
    <s v="cns_yes"/>
    <n v="37"/>
    <n v="5.4050000000000001E-2"/>
  </r>
  <r>
    <s v="NAoPri"/>
    <n v="2021"/>
    <s v="Q3"/>
    <s v="Q3-2021"/>
    <x v="110"/>
    <x v="110"/>
    <s v="E56000027"/>
    <s v="North Central London"/>
    <s v="cns_yes"/>
    <n v="36"/>
    <n v="8.3330000000000001E-2"/>
  </r>
  <r>
    <s v="NAoPri"/>
    <n v="2021"/>
    <s v="Q4"/>
    <s v="Q4-2021"/>
    <x v="110"/>
    <x v="110"/>
    <s v="E56000027"/>
    <s v="North Central London"/>
    <s v="cns_yes"/>
    <n v="46"/>
    <n v="0.26086999999999999"/>
  </r>
  <r>
    <s v="NAoPri"/>
    <n v="2022"/>
    <s v="Q1"/>
    <s v="Q1-2022"/>
    <x v="110"/>
    <x v="110"/>
    <s v="E56000027"/>
    <s v="North Central London"/>
    <s v="cns_yes"/>
    <n v="19"/>
    <n v="0.31579000000000002"/>
  </r>
  <r>
    <s v="NAoPri"/>
    <n v="2022"/>
    <s v="Q2"/>
    <s v="Q2-2022"/>
    <x v="110"/>
    <x v="110"/>
    <s v="E56000027"/>
    <s v="North Central London"/>
    <s v="cns_yes"/>
    <n v="39"/>
    <n v="0.71794999999999998"/>
  </r>
  <r>
    <s v="NAoPri"/>
    <n v="2022"/>
    <s v="Q3"/>
    <s v="Q3-2022"/>
    <x v="110"/>
    <x v="110"/>
    <s v="E56000027"/>
    <s v="North Central London"/>
    <s v="cns_yes"/>
    <n v="41"/>
    <n v="0.68293000000000004"/>
  </r>
  <r>
    <s v="NAoPri"/>
    <n v="2022"/>
    <s v="Q4"/>
    <s v="Q4-2022"/>
    <x v="110"/>
    <x v="110"/>
    <s v="E56000027"/>
    <s v="North Central London"/>
    <s v="cns_yes"/>
    <n v="43"/>
    <n v="0.41860000000000003"/>
  </r>
  <r>
    <s v="NAoPri"/>
    <n v="2023"/>
    <s v="Q1"/>
    <s v="Q1-2023"/>
    <x v="110"/>
    <x v="110"/>
    <s v="E56000027"/>
    <s v="North Central London"/>
    <s v="cns_yes"/>
    <n v="42"/>
    <n v="0.54762"/>
  </r>
  <r>
    <s v="NAoPri"/>
    <n v="2018"/>
    <s v="Q1"/>
    <s v="Q1-2018"/>
    <x v="111"/>
    <x v="111"/>
    <s v="E56000016"/>
    <s v="Wessex"/>
    <s v="cns_yes"/>
    <n v="119"/>
    <n v="0.63866000000000001"/>
  </r>
  <r>
    <s v="NAoPri"/>
    <n v="2018"/>
    <s v="Q2"/>
    <s v="Q2-2018"/>
    <x v="111"/>
    <x v="111"/>
    <s v="E56000016"/>
    <s v="Wessex"/>
    <s v="cns_yes"/>
    <n v="144"/>
    <n v="0.72916999999999998"/>
  </r>
  <r>
    <s v="NAoPri"/>
    <n v="2018"/>
    <s v="Q3"/>
    <s v="Q3-2018"/>
    <x v="111"/>
    <x v="111"/>
    <s v="E56000016"/>
    <s v="Wessex"/>
    <s v="cns_yes"/>
    <n v="130"/>
    <n v="0.6"/>
  </r>
  <r>
    <s v="NAoPri"/>
    <n v="2018"/>
    <s v="Q4"/>
    <s v="Q4-2018"/>
    <x v="111"/>
    <x v="111"/>
    <s v="E56000016"/>
    <s v="Wessex"/>
    <s v="cns_yes"/>
    <n v="125"/>
    <n v="0.65600000000000003"/>
  </r>
  <r>
    <s v="NAoPri"/>
    <n v="2019"/>
    <s v="Q1"/>
    <s v="Q1-2019"/>
    <x v="111"/>
    <x v="111"/>
    <s v="E56000016"/>
    <s v="Wessex"/>
    <s v="cns_yes"/>
    <n v="145"/>
    <n v="0.67586000000000002"/>
  </r>
  <r>
    <s v="NAoPri"/>
    <n v="2019"/>
    <s v="Q2"/>
    <s v="Q2-2019"/>
    <x v="111"/>
    <x v="111"/>
    <s v="E56000016"/>
    <s v="Wessex"/>
    <s v="cns_yes"/>
    <n v="163"/>
    <n v="0.84662999999999999"/>
  </r>
  <r>
    <s v="NAoPri"/>
    <n v="2019"/>
    <s v="Q3"/>
    <s v="Q3-2019"/>
    <x v="111"/>
    <x v="111"/>
    <s v="E56000016"/>
    <s v="Wessex"/>
    <s v="cns_yes"/>
    <n v="127"/>
    <n v="0.89763999999999999"/>
  </r>
  <r>
    <s v="NAoPri"/>
    <n v="2019"/>
    <s v="Q4"/>
    <s v="Q4-2019"/>
    <x v="111"/>
    <x v="111"/>
    <s v="E56000016"/>
    <s v="Wessex"/>
    <s v="cns_yes"/>
    <n v="129"/>
    <n v="0.89922000000000002"/>
  </r>
  <r>
    <s v="NAoPri"/>
    <n v="2020"/>
    <s v="Q1"/>
    <s v="Q1-2020"/>
    <x v="111"/>
    <x v="111"/>
    <s v="E56000016"/>
    <s v="Wessex"/>
    <s v="cns_yes"/>
    <n v="100"/>
    <n v="0.89"/>
  </r>
  <r>
    <s v="NAoPri"/>
    <n v="2020"/>
    <s v="Q2"/>
    <s v="Q2-2020"/>
    <x v="111"/>
    <x v="111"/>
    <s v="E56000016"/>
    <s v="Wessex"/>
    <s v="cns_yes"/>
    <n v="54"/>
    <n v="0.87036999999999998"/>
  </r>
  <r>
    <s v="NAoPri"/>
    <n v="2020"/>
    <s v="Q3"/>
    <s v="Q3-2020"/>
    <x v="111"/>
    <x v="111"/>
    <s v="E56000016"/>
    <s v="Wessex"/>
    <s v="cns_yes"/>
    <n v="81"/>
    <n v="0.83950999999999998"/>
  </r>
  <r>
    <s v="NAoPri"/>
    <n v="2020"/>
    <s v="Q4"/>
    <s v="Q4-2020"/>
    <x v="111"/>
    <x v="111"/>
    <s v="E56000016"/>
    <s v="Wessex"/>
    <s v="cns_yes"/>
    <n v="106"/>
    <n v="0.88678999999999997"/>
  </r>
  <r>
    <s v="NAoPri"/>
    <n v="2021"/>
    <s v="Q1"/>
    <s v="Q1-2021"/>
    <x v="111"/>
    <x v="111"/>
    <s v="E56000016"/>
    <s v="Wessex"/>
    <s v="cns_yes"/>
    <n v="101"/>
    <n v="0.94059000000000004"/>
  </r>
  <r>
    <s v="NAoPri"/>
    <n v="2021"/>
    <s v="Q2"/>
    <s v="Q2-2021"/>
    <x v="111"/>
    <x v="111"/>
    <s v="E56000016"/>
    <s v="Wessex"/>
    <s v="cns_yes"/>
    <n v="129"/>
    <n v="0.89922000000000002"/>
  </r>
  <r>
    <s v="NAoPri"/>
    <n v="2021"/>
    <s v="Q3"/>
    <s v="Q3-2021"/>
    <x v="111"/>
    <x v="111"/>
    <s v="E56000016"/>
    <s v="Wessex"/>
    <s v="cns_yes"/>
    <n v="138"/>
    <n v="0.92754000000000003"/>
  </r>
  <r>
    <s v="NAoPri"/>
    <n v="2021"/>
    <s v="Q4"/>
    <s v="Q4-2021"/>
    <x v="111"/>
    <x v="111"/>
    <s v="E56000016"/>
    <s v="Wessex"/>
    <s v="cns_yes"/>
    <n v="139"/>
    <n v="0.87050000000000005"/>
  </r>
  <r>
    <s v="NAoPri"/>
    <n v="2022"/>
    <s v="Q1"/>
    <s v="Q1-2022"/>
    <x v="111"/>
    <x v="111"/>
    <s v="E56000016"/>
    <s v="Wessex"/>
    <s v="cns_yes"/>
    <n v="152"/>
    <n v="0.86184000000000005"/>
  </r>
  <r>
    <s v="NAoPri"/>
    <n v="2022"/>
    <s v="Q2"/>
    <s v="Q2-2022"/>
    <x v="111"/>
    <x v="111"/>
    <s v="E56000016"/>
    <s v="Wessex"/>
    <s v="cns_yes"/>
    <n v="163"/>
    <n v="0.84048999999999996"/>
  </r>
  <r>
    <s v="NAoPri"/>
    <n v="2022"/>
    <s v="Q3"/>
    <s v="Q3-2022"/>
    <x v="111"/>
    <x v="111"/>
    <s v="E56000016"/>
    <s v="Wessex"/>
    <s v="cns_yes"/>
    <n v="174"/>
    <n v="0.76436999999999999"/>
  </r>
  <r>
    <s v="NAoPri"/>
    <n v="2022"/>
    <s v="Q4"/>
    <s v="Q4-2022"/>
    <x v="111"/>
    <x v="111"/>
    <s v="E56000016"/>
    <s v="Wessex"/>
    <s v="cns_yes"/>
    <n v="180"/>
    <n v="0.73889000000000005"/>
  </r>
  <r>
    <s v="NAoPri"/>
    <n v="2023"/>
    <s v="Q1"/>
    <s v="Q1-2023"/>
    <x v="111"/>
    <x v="111"/>
    <s v="E56000016"/>
    <s v="Wessex"/>
    <s v="cns_yes"/>
    <n v="158"/>
    <n v="0.69620000000000004"/>
  </r>
  <r>
    <s v="NAoPri"/>
    <n v="2018"/>
    <s v="Q1"/>
    <s v="Q1-2018"/>
    <x v="112"/>
    <x v="112"/>
    <s v="E56000007"/>
    <s v="West Midlands"/>
    <s v="cns_yes"/>
    <n v="192"/>
    <n v="0.72916999999999998"/>
  </r>
  <r>
    <s v="NAoPri"/>
    <n v="2018"/>
    <s v="Q2"/>
    <s v="Q2-2018"/>
    <x v="112"/>
    <x v="112"/>
    <s v="E56000007"/>
    <s v="West Midlands"/>
    <s v="cns_yes"/>
    <n v="215"/>
    <n v="0.78139999999999998"/>
  </r>
  <r>
    <s v="NAoPri"/>
    <n v="2018"/>
    <s v="Q3"/>
    <s v="Q3-2018"/>
    <x v="112"/>
    <x v="112"/>
    <s v="E56000007"/>
    <s v="West Midlands"/>
    <s v="cns_yes"/>
    <n v="207"/>
    <n v="0.85507"/>
  </r>
  <r>
    <s v="NAoPri"/>
    <n v="2018"/>
    <s v="Q4"/>
    <s v="Q4-2018"/>
    <x v="112"/>
    <x v="112"/>
    <s v="E56000007"/>
    <s v="West Midlands"/>
    <s v="cns_yes"/>
    <n v="209"/>
    <n v="0.76554999999999995"/>
  </r>
  <r>
    <s v="NAoPri"/>
    <n v="2019"/>
    <s v="Q1"/>
    <s v="Q1-2019"/>
    <x v="112"/>
    <x v="112"/>
    <s v="E56000007"/>
    <s v="West Midlands"/>
    <s v="cns_yes"/>
    <n v="184"/>
    <n v="0.65217000000000003"/>
  </r>
  <r>
    <s v="NAoPri"/>
    <n v="2019"/>
    <s v="Q2"/>
    <s v="Q2-2019"/>
    <x v="112"/>
    <x v="112"/>
    <s v="E56000007"/>
    <s v="West Midlands"/>
    <s v="cns_yes"/>
    <n v="211"/>
    <n v="0.80095000000000005"/>
  </r>
  <r>
    <s v="NAoPri"/>
    <n v="2019"/>
    <s v="Q3"/>
    <s v="Q3-2019"/>
    <x v="112"/>
    <x v="112"/>
    <s v="E56000007"/>
    <s v="West Midlands"/>
    <s v="cns_yes"/>
    <n v="212"/>
    <n v="0.68396000000000001"/>
  </r>
  <r>
    <s v="NAoPri"/>
    <n v="2019"/>
    <s v="Q4"/>
    <s v="Q4-2019"/>
    <x v="112"/>
    <x v="112"/>
    <s v="E56000007"/>
    <s v="West Midlands"/>
    <s v="cns_yes"/>
    <n v="221"/>
    <n v="0.61538000000000004"/>
  </r>
  <r>
    <s v="NAoPri"/>
    <n v="2020"/>
    <s v="Q1"/>
    <s v="Q1-2020"/>
    <x v="112"/>
    <x v="112"/>
    <s v="E56000007"/>
    <s v="West Midlands"/>
    <s v="cns_yes"/>
    <n v="177"/>
    <n v="0.43502999999999997"/>
  </r>
  <r>
    <s v="NAoPri"/>
    <n v="2020"/>
    <s v="Q2"/>
    <s v="Q2-2020"/>
    <x v="112"/>
    <x v="112"/>
    <s v="E56000007"/>
    <s v="West Midlands"/>
    <s v="cns_yes"/>
    <n v="123"/>
    <n v="0.54471999999999998"/>
  </r>
  <r>
    <s v="NAoPri"/>
    <n v="2020"/>
    <s v="Q3"/>
    <s v="Q3-2020"/>
    <x v="112"/>
    <x v="112"/>
    <s v="E56000007"/>
    <s v="West Midlands"/>
    <s v="cns_yes"/>
    <n v="122"/>
    <n v="0.34426000000000001"/>
  </r>
  <r>
    <s v="NAoPri"/>
    <n v="2020"/>
    <s v="Q4"/>
    <s v="Q4-2020"/>
    <x v="112"/>
    <x v="112"/>
    <s v="E56000007"/>
    <s v="West Midlands"/>
    <s v="cns_yes"/>
    <n v="181"/>
    <n v="0.48065999999999998"/>
  </r>
  <r>
    <s v="NAoPri"/>
    <n v="2021"/>
    <s v="Q1"/>
    <s v="Q1-2021"/>
    <x v="112"/>
    <x v="112"/>
    <s v="E56000007"/>
    <s v="West Midlands"/>
    <s v="cns_yes"/>
    <n v="161"/>
    <n v="0.56521999999999994"/>
  </r>
  <r>
    <s v="NAoPri"/>
    <n v="2021"/>
    <s v="Q2"/>
    <s v="Q2-2021"/>
    <x v="112"/>
    <x v="112"/>
    <s v="E56000007"/>
    <s v="West Midlands"/>
    <s v="cns_yes"/>
    <n v="213"/>
    <n v="0.36149999999999999"/>
  </r>
  <r>
    <s v="NAoPri"/>
    <n v="2021"/>
    <s v="Q3"/>
    <s v="Q3-2021"/>
    <x v="112"/>
    <x v="112"/>
    <s v="E56000007"/>
    <s v="West Midlands"/>
    <s v="cns_yes"/>
    <n v="233"/>
    <n v="0.60514999999999997"/>
  </r>
  <r>
    <s v="NAoPri"/>
    <n v="2021"/>
    <s v="Q4"/>
    <s v="Q4-2021"/>
    <x v="112"/>
    <x v="112"/>
    <s v="E56000007"/>
    <s v="West Midlands"/>
    <s v="cns_yes"/>
    <n v="196"/>
    <n v="0.76019999999999999"/>
  </r>
  <r>
    <s v="NAoPri"/>
    <n v="2022"/>
    <s v="Q1"/>
    <s v="Q1-2022"/>
    <x v="112"/>
    <x v="112"/>
    <s v="E56000007"/>
    <s v="West Midlands"/>
    <s v="cns_yes"/>
    <n v="189"/>
    <n v="0.82540000000000002"/>
  </r>
  <r>
    <s v="NAoPri"/>
    <n v="2022"/>
    <s v="Q2"/>
    <s v="Q2-2022"/>
    <x v="112"/>
    <x v="112"/>
    <s v="E56000007"/>
    <s v="West Midlands"/>
    <s v="cns_yes"/>
    <n v="229"/>
    <n v="0.83843000000000001"/>
  </r>
  <r>
    <s v="NAoPri"/>
    <n v="2022"/>
    <s v="Q3"/>
    <s v="Q3-2022"/>
    <x v="112"/>
    <x v="112"/>
    <s v="E56000007"/>
    <s v="West Midlands"/>
    <s v="cns_yes"/>
    <n v="194"/>
    <n v="0.82474000000000003"/>
  </r>
  <r>
    <s v="NAoPri"/>
    <n v="2022"/>
    <s v="Q4"/>
    <s v="Q4-2022"/>
    <x v="112"/>
    <x v="112"/>
    <s v="E56000007"/>
    <s v="West Midlands"/>
    <s v="cns_yes"/>
    <n v="232"/>
    <n v="0.78017000000000003"/>
  </r>
  <r>
    <s v="NAoPri"/>
    <n v="2023"/>
    <s v="Q1"/>
    <s v="Q1-2023"/>
    <x v="112"/>
    <x v="112"/>
    <s v="E56000007"/>
    <s v="West Midlands"/>
    <s v="cns_yes"/>
    <n v="181"/>
    <n v="0.76243000000000005"/>
  </r>
  <r>
    <s v="NAoPri"/>
    <n v="2018"/>
    <s v="Q1"/>
    <s v="Q1-2018"/>
    <x v="113"/>
    <x v="113"/>
    <s v="E56000007"/>
    <s v="West Midlands"/>
    <s v="cns_yes"/>
    <n v="94"/>
    <n v="0.69149000000000005"/>
  </r>
  <r>
    <s v="NAoPri"/>
    <n v="2018"/>
    <s v="Q2"/>
    <s v="Q2-2018"/>
    <x v="113"/>
    <x v="113"/>
    <s v="E56000007"/>
    <s v="West Midlands"/>
    <s v="cns_yes"/>
    <n v="113"/>
    <n v="0.80530999999999997"/>
  </r>
  <r>
    <s v="NAoPri"/>
    <n v="2018"/>
    <s v="Q3"/>
    <s v="Q3-2018"/>
    <x v="113"/>
    <x v="113"/>
    <s v="E56000007"/>
    <s v="West Midlands"/>
    <s v="cns_yes"/>
    <n v="113"/>
    <n v="0.84070999999999996"/>
  </r>
  <r>
    <s v="NAoPri"/>
    <n v="2018"/>
    <s v="Q4"/>
    <s v="Q4-2018"/>
    <x v="113"/>
    <x v="113"/>
    <s v="E56000007"/>
    <s v="West Midlands"/>
    <s v="cns_yes"/>
    <n v="97"/>
    <n v="0.87629000000000001"/>
  </r>
  <r>
    <s v="NAoPri"/>
    <n v="2019"/>
    <s v="Q1"/>
    <s v="Q1-2019"/>
    <x v="113"/>
    <x v="113"/>
    <s v="E56000007"/>
    <s v="West Midlands"/>
    <s v="cns_yes"/>
    <n v="68"/>
    <n v="0.75"/>
  </r>
  <r>
    <s v="NAoPri"/>
    <n v="2019"/>
    <s v="Q2"/>
    <s v="Q2-2019"/>
    <x v="113"/>
    <x v="113"/>
    <s v="E56000007"/>
    <s v="West Midlands"/>
    <s v="cns_yes"/>
    <n v="64"/>
    <n v="0.85938000000000003"/>
  </r>
  <r>
    <s v="NAoPri"/>
    <n v="2019"/>
    <s v="Q3"/>
    <s v="Q3-2019"/>
    <x v="113"/>
    <x v="113"/>
    <s v="E56000007"/>
    <s v="West Midlands"/>
    <s v="cns_yes"/>
    <n v="92"/>
    <n v="0.84782999999999997"/>
  </r>
  <r>
    <s v="NAoPri"/>
    <n v="2019"/>
    <s v="Q4"/>
    <s v="Q4-2019"/>
    <x v="113"/>
    <x v="113"/>
    <s v="E56000007"/>
    <s v="West Midlands"/>
    <s v="cns_yes"/>
    <n v="104"/>
    <n v="0.82691999999999999"/>
  </r>
  <r>
    <s v="NAoPri"/>
    <n v="2020"/>
    <s v="Q1"/>
    <s v="Q1-2020"/>
    <x v="113"/>
    <x v="113"/>
    <s v="E56000007"/>
    <s v="West Midlands"/>
    <s v="cns_yes"/>
    <n v="82"/>
    <n v="0.80488000000000004"/>
  </r>
  <r>
    <s v="NAoPri"/>
    <n v="2020"/>
    <s v="Q2"/>
    <s v="Q2-2020"/>
    <x v="113"/>
    <x v="113"/>
    <s v="E56000007"/>
    <s v="West Midlands"/>
    <s v="cns_yes"/>
    <n v="50"/>
    <n v="0.88"/>
  </r>
  <r>
    <s v="NAoPri"/>
    <n v="2020"/>
    <s v="Q3"/>
    <s v="Q3-2020"/>
    <x v="113"/>
    <x v="113"/>
    <s v="E56000007"/>
    <s v="West Midlands"/>
    <s v="cns_yes"/>
    <n v="51"/>
    <n v="0.80391999999999997"/>
  </r>
  <r>
    <s v="NAoPri"/>
    <n v="2020"/>
    <s v="Q4"/>
    <s v="Q4-2020"/>
    <x v="113"/>
    <x v="113"/>
    <s v="E56000007"/>
    <s v="West Midlands"/>
    <s v="cns_yes"/>
    <n v="99"/>
    <n v="0.88888999999999996"/>
  </r>
  <r>
    <s v="NAoPri"/>
    <n v="2021"/>
    <s v="Q1"/>
    <s v="Q1-2021"/>
    <x v="113"/>
    <x v="113"/>
    <s v="E56000007"/>
    <s v="West Midlands"/>
    <s v="cns_yes"/>
    <n v="67"/>
    <n v="0.74626999999999999"/>
  </r>
  <r>
    <s v="NAoPri"/>
    <n v="2021"/>
    <s v="Q2"/>
    <s v="Q2-2021"/>
    <x v="113"/>
    <x v="113"/>
    <s v="E56000007"/>
    <s v="West Midlands"/>
    <s v="cns_yes"/>
    <n v="112"/>
    <n v="0.85714000000000001"/>
  </r>
  <r>
    <s v="NAoPri"/>
    <n v="2021"/>
    <s v="Q3"/>
    <s v="Q3-2021"/>
    <x v="113"/>
    <x v="113"/>
    <s v="E56000007"/>
    <s v="West Midlands"/>
    <s v="cns_yes"/>
    <n v="87"/>
    <n v="0.79310000000000003"/>
  </r>
  <r>
    <s v="NAoPri"/>
    <n v="2021"/>
    <s v="Q4"/>
    <s v="Q4-2021"/>
    <x v="113"/>
    <x v="113"/>
    <s v="E56000007"/>
    <s v="West Midlands"/>
    <s v="cns_yes"/>
    <n v="108"/>
    <n v="0.92593000000000003"/>
  </r>
  <r>
    <s v="NAoPri"/>
    <n v="2022"/>
    <s v="Q1"/>
    <s v="Q1-2022"/>
    <x v="113"/>
    <x v="113"/>
    <s v="E56000007"/>
    <s v="West Midlands"/>
    <s v="cns_yes"/>
    <n v="110"/>
    <n v="0.80908999999999998"/>
  </r>
  <r>
    <s v="NAoPri"/>
    <n v="2022"/>
    <s v="Q2"/>
    <s v="Q2-2022"/>
    <x v="113"/>
    <x v="113"/>
    <s v="E56000007"/>
    <s v="West Midlands"/>
    <s v="cns_yes"/>
    <n v="99"/>
    <n v="0.82828000000000002"/>
  </r>
  <r>
    <s v="NAoPri"/>
    <n v="2022"/>
    <s v="Q3"/>
    <s v="Q3-2022"/>
    <x v="113"/>
    <x v="113"/>
    <s v="E56000007"/>
    <s v="West Midlands"/>
    <s v="cns_yes"/>
    <n v="90"/>
    <n v="0.91110999999999998"/>
  </r>
  <r>
    <s v="NAoPri"/>
    <n v="2022"/>
    <s v="Q4"/>
    <s v="Q4-2022"/>
    <x v="113"/>
    <x v="113"/>
    <s v="E56000007"/>
    <s v="West Midlands"/>
    <s v="cns_yes"/>
    <n v="133"/>
    <n v="0.66917000000000004"/>
  </r>
  <r>
    <s v="NAoPri"/>
    <n v="2023"/>
    <s v="Q1"/>
    <s v="Q1-2023"/>
    <x v="113"/>
    <x v="113"/>
    <s v="E56000007"/>
    <s v="West Midlands"/>
    <s v="cns_yes"/>
    <n v="71"/>
    <n v="0.63380000000000003"/>
  </r>
  <r>
    <s v="NAoPri"/>
    <n v="2018"/>
    <s v="Q1"/>
    <s v="Q1-2018"/>
    <x v="114"/>
    <x v="114"/>
    <s v="E56000016"/>
    <s v="Wessex"/>
    <s v="cns_yes"/>
    <n v="178"/>
    <n v="0.41010999999999997"/>
  </r>
  <r>
    <s v="NAoPri"/>
    <n v="2018"/>
    <s v="Q2"/>
    <s v="Q2-2018"/>
    <x v="114"/>
    <x v="114"/>
    <s v="E56000016"/>
    <s v="Wessex"/>
    <s v="cns_yes"/>
    <n v="207"/>
    <n v="0.45411000000000001"/>
  </r>
  <r>
    <s v="NAoPri"/>
    <n v="2018"/>
    <s v="Q3"/>
    <s v="Q3-2018"/>
    <x v="114"/>
    <x v="114"/>
    <s v="E56000016"/>
    <s v="Wessex"/>
    <s v="cns_yes"/>
    <n v="163"/>
    <n v="0.56442000000000003"/>
  </r>
  <r>
    <s v="NAoPri"/>
    <n v="2018"/>
    <s v="Q4"/>
    <s v="Q4-2018"/>
    <x v="114"/>
    <x v="114"/>
    <s v="E56000016"/>
    <s v="Wessex"/>
    <s v="cns_yes"/>
    <n v="176"/>
    <n v="0.57386000000000004"/>
  </r>
  <r>
    <s v="NAoPri"/>
    <n v="2019"/>
    <s v="Q1"/>
    <s v="Q1-2019"/>
    <x v="114"/>
    <x v="114"/>
    <s v="E56000016"/>
    <s v="Wessex"/>
    <s v="cns_yes"/>
    <n v="188"/>
    <n v="0.52659999999999996"/>
  </r>
  <r>
    <s v="NAoPri"/>
    <n v="2019"/>
    <s v="Q2"/>
    <s v="Q2-2019"/>
    <x v="114"/>
    <x v="114"/>
    <s v="E56000016"/>
    <s v="Wessex"/>
    <s v="cns_yes"/>
    <n v="184"/>
    <n v="0.53803999999999996"/>
  </r>
  <r>
    <s v="NAoPri"/>
    <n v="2019"/>
    <s v="Q3"/>
    <s v="Q3-2019"/>
    <x v="114"/>
    <x v="114"/>
    <s v="E56000016"/>
    <s v="Wessex"/>
    <s v="cns_yes"/>
    <n v="171"/>
    <n v="0.45613999999999999"/>
  </r>
  <r>
    <s v="NAoPri"/>
    <n v="2019"/>
    <s v="Q4"/>
    <s v="Q4-2019"/>
    <x v="114"/>
    <x v="114"/>
    <s v="E56000016"/>
    <s v="Wessex"/>
    <s v="cns_yes"/>
    <n v="195"/>
    <n v="0.41538000000000003"/>
  </r>
  <r>
    <s v="NAoPri"/>
    <n v="2020"/>
    <s v="Q1"/>
    <s v="Q1-2020"/>
    <x v="114"/>
    <x v="114"/>
    <s v="E56000016"/>
    <s v="Wessex"/>
    <s v="cns_yes"/>
    <n v="144"/>
    <n v="0.4375"/>
  </r>
  <r>
    <s v="NAoPri"/>
    <n v="2020"/>
    <s v="Q2"/>
    <s v="Q2-2020"/>
    <x v="114"/>
    <x v="114"/>
    <s v="E56000016"/>
    <s v="Wessex"/>
    <s v="cns_yes"/>
    <n v="80"/>
    <n v="0.52500000000000002"/>
  </r>
  <r>
    <s v="NAoPri"/>
    <n v="2020"/>
    <s v="Q3"/>
    <s v="Q3-2020"/>
    <x v="114"/>
    <x v="114"/>
    <s v="E56000016"/>
    <s v="Wessex"/>
    <s v="cns_yes"/>
    <n v="110"/>
    <n v="0.46364"/>
  </r>
  <r>
    <s v="NAoPri"/>
    <n v="2020"/>
    <s v="Q4"/>
    <s v="Q4-2020"/>
    <x v="114"/>
    <x v="114"/>
    <s v="E56000016"/>
    <s v="Wessex"/>
    <s v="cns_yes"/>
    <n v="173"/>
    <n v="0.58960000000000001"/>
  </r>
  <r>
    <s v="NAoPri"/>
    <n v="2021"/>
    <s v="Q1"/>
    <s v="Q1-2021"/>
    <x v="114"/>
    <x v="114"/>
    <s v="E56000016"/>
    <s v="Wessex"/>
    <s v="cns_yes"/>
    <n v="154"/>
    <n v="0.52597000000000005"/>
  </r>
  <r>
    <s v="NAoPri"/>
    <n v="2021"/>
    <s v="Q2"/>
    <s v="Q2-2021"/>
    <x v="114"/>
    <x v="114"/>
    <s v="E56000016"/>
    <s v="Wessex"/>
    <s v="cns_yes"/>
    <n v="209"/>
    <n v="0.37320999999999999"/>
  </r>
  <r>
    <s v="NAoPri"/>
    <n v="2021"/>
    <s v="Q3"/>
    <s v="Q3-2021"/>
    <x v="114"/>
    <x v="114"/>
    <s v="E56000016"/>
    <s v="Wessex"/>
    <s v="cns_yes"/>
    <n v="183"/>
    <n v="0.40437000000000001"/>
  </r>
  <r>
    <s v="NAoPri"/>
    <n v="2021"/>
    <s v="Q4"/>
    <s v="Q4-2021"/>
    <x v="114"/>
    <x v="114"/>
    <s v="E56000016"/>
    <s v="Wessex"/>
    <s v="cns_yes"/>
    <n v="198"/>
    <n v="0.35859000000000002"/>
  </r>
  <r>
    <s v="NAoPri"/>
    <n v="2022"/>
    <s v="Q1"/>
    <s v="Q1-2022"/>
    <x v="114"/>
    <x v="114"/>
    <s v="E56000016"/>
    <s v="Wessex"/>
    <s v="cns_yes"/>
    <n v="155"/>
    <n v="0.43225999999999998"/>
  </r>
  <r>
    <s v="NAoPri"/>
    <n v="2022"/>
    <s v="Q2"/>
    <s v="Q2-2022"/>
    <x v="114"/>
    <x v="114"/>
    <s v="E56000016"/>
    <s v="Wessex"/>
    <s v="cns_yes"/>
    <n v="180"/>
    <n v="0.47777999999999998"/>
  </r>
  <r>
    <s v="NAoPri"/>
    <n v="2022"/>
    <s v="Q3"/>
    <s v="Q3-2022"/>
    <x v="114"/>
    <x v="114"/>
    <s v="E56000016"/>
    <s v="Wessex"/>
    <s v="cns_yes"/>
    <n v="190"/>
    <n v="0.44736999999999999"/>
  </r>
  <r>
    <s v="NAoPri"/>
    <n v="2022"/>
    <s v="Q4"/>
    <s v="Q4-2022"/>
    <x v="114"/>
    <x v="114"/>
    <s v="E56000016"/>
    <s v="Wessex"/>
    <s v="cns_yes"/>
    <n v="194"/>
    <n v="0.42784"/>
  </r>
  <r>
    <s v="NAoPri"/>
    <n v="2023"/>
    <s v="Q1"/>
    <s v="Q1-2023"/>
    <x v="114"/>
    <x v="114"/>
    <s v="E56000016"/>
    <s v="Wessex"/>
    <s v="cns_yes"/>
    <n v="202"/>
    <n v="0.44553999999999999"/>
  </r>
  <r>
    <s v="NAoPri"/>
    <n v="2018"/>
    <s v="Q1"/>
    <s v="Q1-2018"/>
    <x v="115"/>
    <x v="115"/>
    <s v="E56000014"/>
    <s v="Peninsula"/>
    <s v="cns_yes"/>
    <n v="116"/>
    <n v="0.74138000000000004"/>
  </r>
  <r>
    <s v="NAoPri"/>
    <n v="2018"/>
    <s v="Q2"/>
    <s v="Q2-2018"/>
    <x v="115"/>
    <x v="115"/>
    <s v="E56000014"/>
    <s v="Peninsula"/>
    <s v="cns_yes"/>
    <n v="120"/>
    <n v="0.49167"/>
  </r>
  <r>
    <s v="NAoPri"/>
    <n v="2018"/>
    <s v="Q3"/>
    <s v="Q3-2018"/>
    <x v="115"/>
    <x v="115"/>
    <s v="E56000014"/>
    <s v="Peninsula"/>
    <s v="cns_yes"/>
    <n v="155"/>
    <n v="0.12257999999999999"/>
  </r>
  <r>
    <s v="NAoPri"/>
    <n v="2018"/>
    <s v="Q4"/>
    <s v="Q4-2018"/>
    <x v="115"/>
    <x v="115"/>
    <s v="E56000014"/>
    <s v="Peninsula"/>
    <s v="cns_yes"/>
    <n v="129"/>
    <n v="2.3259999999999999E-2"/>
  </r>
  <r>
    <s v="NAoPri"/>
    <n v="2019"/>
    <s v="Q1"/>
    <s v="Q1-2019"/>
    <x v="115"/>
    <x v="115"/>
    <s v="E56000014"/>
    <s v="Peninsula"/>
    <s v="cns_yes"/>
    <n v="117"/>
    <n v="8.5500000000000003E-3"/>
  </r>
  <r>
    <s v="NAoPri"/>
    <n v="2019"/>
    <s v="Q2"/>
    <s v="Q2-2019"/>
    <x v="115"/>
    <x v="115"/>
    <s v="E56000014"/>
    <s v="Peninsula"/>
    <s v="cns_yes"/>
    <n v="124"/>
    <n v="8.0599999999999995E-3"/>
  </r>
  <r>
    <s v="NAoPri"/>
    <n v="2019"/>
    <s v="Q3"/>
    <s v="Q3-2019"/>
    <x v="115"/>
    <x v="115"/>
    <s v="E56000014"/>
    <s v="Peninsula"/>
    <s v="cns_yes"/>
    <n v="116"/>
    <n v="8.6199999999999992E-3"/>
  </r>
  <r>
    <s v="NAoPri"/>
    <n v="2019"/>
    <s v="Q4"/>
    <s v="Q4-2019"/>
    <x v="115"/>
    <x v="115"/>
    <s v="E56000014"/>
    <s v="Peninsula"/>
    <s v="cns_yes"/>
    <n v="104"/>
    <n v="9.6149999999999999E-2"/>
  </r>
  <r>
    <s v="NAoPri"/>
    <n v="2020"/>
    <s v="Q1"/>
    <s v="Q1-2020"/>
    <x v="115"/>
    <x v="115"/>
    <s v="E56000014"/>
    <s v="Peninsula"/>
    <s v="cns_yes"/>
    <n v="109"/>
    <n v="0.80733999999999995"/>
  </r>
  <r>
    <s v="NAoPri"/>
    <n v="2020"/>
    <s v="Q2"/>
    <s v="Q2-2020"/>
    <x v="115"/>
    <x v="115"/>
    <s v="E56000014"/>
    <s v="Peninsula"/>
    <s v="cns_yes"/>
    <n v="64"/>
    <n v="0.57811999999999997"/>
  </r>
  <r>
    <s v="NAoPri"/>
    <n v="2020"/>
    <s v="Q3"/>
    <s v="Q3-2020"/>
    <x v="115"/>
    <x v="115"/>
    <s v="E56000014"/>
    <s v="Peninsula"/>
    <s v="cns_yes"/>
    <n v="122"/>
    <n v="0.77049000000000001"/>
  </r>
  <r>
    <s v="NAoPri"/>
    <n v="2020"/>
    <s v="Q4"/>
    <s v="Q4-2020"/>
    <x v="115"/>
    <x v="115"/>
    <s v="E56000014"/>
    <s v="Peninsula"/>
    <s v="cns_yes"/>
    <n v="125"/>
    <n v="0.90400000000000003"/>
  </r>
  <r>
    <s v="NAoPri"/>
    <n v="2021"/>
    <s v="Q1"/>
    <s v="Q1-2021"/>
    <x v="115"/>
    <x v="115"/>
    <s v="E56000014"/>
    <s v="Peninsula"/>
    <s v="cns_yes"/>
    <n v="108"/>
    <n v="0.89815"/>
  </r>
  <r>
    <s v="NAoPri"/>
    <n v="2021"/>
    <s v="Q2"/>
    <s v="Q2-2021"/>
    <x v="115"/>
    <x v="115"/>
    <s v="E56000014"/>
    <s v="Peninsula"/>
    <s v="cns_yes"/>
    <n v="137"/>
    <n v="0.90510999999999997"/>
  </r>
  <r>
    <s v="NAoPri"/>
    <n v="2021"/>
    <s v="Q3"/>
    <s v="Q3-2021"/>
    <x v="115"/>
    <x v="115"/>
    <s v="E56000014"/>
    <s v="Peninsula"/>
    <s v="cns_yes"/>
    <n v="136"/>
    <n v="0.80147000000000002"/>
  </r>
  <r>
    <s v="NAoPri"/>
    <n v="2021"/>
    <s v="Q4"/>
    <s v="Q4-2021"/>
    <x v="115"/>
    <x v="115"/>
    <s v="E56000014"/>
    <s v="Peninsula"/>
    <s v="cns_yes"/>
    <n v="130"/>
    <n v="0.34615000000000001"/>
  </r>
  <r>
    <s v="NAoPri"/>
    <n v="2022"/>
    <s v="Q1"/>
    <s v="Q1-2022"/>
    <x v="115"/>
    <x v="115"/>
    <s v="E56000014"/>
    <s v="Peninsula"/>
    <s v="cns_yes"/>
    <n v="123"/>
    <n v="0.43902000000000002"/>
  </r>
  <r>
    <s v="NAoPri"/>
    <n v="2022"/>
    <s v="Q2"/>
    <s v="Q2-2022"/>
    <x v="115"/>
    <x v="115"/>
    <s v="E56000014"/>
    <s v="Peninsula"/>
    <s v="cns_yes"/>
    <n v="115"/>
    <n v="0.61738999999999999"/>
  </r>
  <r>
    <s v="NAoPri"/>
    <n v="2022"/>
    <s v="Q3"/>
    <s v="Q3-2022"/>
    <x v="115"/>
    <x v="115"/>
    <s v="E56000014"/>
    <s v="Peninsula"/>
    <s v="cns_yes"/>
    <n v="108"/>
    <n v="0.51851999999999998"/>
  </r>
  <r>
    <s v="NAoPri"/>
    <n v="2022"/>
    <s v="Q4"/>
    <s v="Q4-2022"/>
    <x v="115"/>
    <x v="115"/>
    <s v="E56000014"/>
    <s v="Peninsula"/>
    <s v="cns_yes"/>
    <n v="102"/>
    <n v="0.23529"/>
  </r>
  <r>
    <s v="NAoPri"/>
    <n v="2023"/>
    <s v="Q1"/>
    <s v="Q1-2023"/>
    <x v="115"/>
    <x v="115"/>
    <s v="E56000014"/>
    <s v="Peninsula"/>
    <s v="cns_yes"/>
    <n v="131"/>
    <n v="0.71755999999999998"/>
  </r>
  <r>
    <s v="NAoPri"/>
    <n v="2018"/>
    <s v="Q1"/>
    <s v="Q1-2018"/>
    <x v="116"/>
    <x v="116"/>
    <s v="E56000012"/>
    <s v="Surrey and Sussex"/>
    <s v="cns_yes"/>
    <n v="280"/>
    <n v="0.52856999999999998"/>
  </r>
  <r>
    <s v="NAoPri"/>
    <n v="2018"/>
    <s v="Q2"/>
    <s v="Q2-2018"/>
    <x v="116"/>
    <x v="116"/>
    <s v="E56000012"/>
    <s v="Surrey and Sussex"/>
    <s v="cns_yes"/>
    <n v="335"/>
    <n v="0.51343000000000005"/>
  </r>
  <r>
    <s v="NAoPri"/>
    <n v="2018"/>
    <s v="Q3"/>
    <s v="Q3-2018"/>
    <x v="116"/>
    <x v="116"/>
    <s v="E56000012"/>
    <s v="Surrey and Sussex"/>
    <s v="cns_yes"/>
    <n v="317"/>
    <n v="0.50473000000000001"/>
  </r>
  <r>
    <s v="NAoPri"/>
    <n v="2018"/>
    <s v="Q4"/>
    <s v="Q4-2018"/>
    <x v="116"/>
    <x v="116"/>
    <s v="E56000012"/>
    <s v="Surrey and Sussex"/>
    <s v="cns_yes"/>
    <n v="316"/>
    <n v="0.52532000000000001"/>
  </r>
  <r>
    <s v="NAoPri"/>
    <n v="2019"/>
    <s v="Q1"/>
    <s v="Q1-2019"/>
    <x v="116"/>
    <x v="116"/>
    <s v="E56000012"/>
    <s v="Surrey and Sussex"/>
    <s v="cns_yes"/>
    <n v="317"/>
    <n v="0.65615000000000001"/>
  </r>
  <r>
    <s v="NAoPri"/>
    <n v="2019"/>
    <s v="Q2"/>
    <s v="Q2-2019"/>
    <x v="116"/>
    <x v="116"/>
    <s v="E56000012"/>
    <s v="Surrey and Sussex"/>
    <s v="cns_yes"/>
    <n v="345"/>
    <n v="0.64348000000000005"/>
  </r>
  <r>
    <s v="NAoPri"/>
    <n v="2019"/>
    <s v="Q3"/>
    <s v="Q3-2019"/>
    <x v="116"/>
    <x v="116"/>
    <s v="E56000012"/>
    <s v="Surrey and Sussex"/>
    <s v="cns_yes"/>
    <n v="316"/>
    <n v="0.67088999999999999"/>
  </r>
  <r>
    <s v="NAoPri"/>
    <n v="2019"/>
    <s v="Q4"/>
    <s v="Q4-2019"/>
    <x v="116"/>
    <x v="116"/>
    <s v="E56000012"/>
    <s v="Surrey and Sussex"/>
    <s v="cns_yes"/>
    <n v="298"/>
    <n v="0.67784999999999995"/>
  </r>
  <r>
    <s v="NAoPri"/>
    <n v="2020"/>
    <s v="Q1"/>
    <s v="Q1-2020"/>
    <x v="116"/>
    <x v="116"/>
    <s v="E56000012"/>
    <s v="Surrey and Sussex"/>
    <s v="cns_yes"/>
    <n v="306"/>
    <n v="0.64378999999999997"/>
  </r>
  <r>
    <s v="NAoPri"/>
    <n v="2020"/>
    <s v="Q2"/>
    <s v="Q2-2020"/>
    <x v="116"/>
    <x v="116"/>
    <s v="E56000012"/>
    <s v="Surrey and Sussex"/>
    <s v="cns_yes"/>
    <n v="158"/>
    <n v="0.49367"/>
  </r>
  <r>
    <s v="NAoPri"/>
    <n v="2020"/>
    <s v="Q3"/>
    <s v="Q3-2020"/>
    <x v="116"/>
    <x v="116"/>
    <s v="E56000012"/>
    <s v="Surrey and Sussex"/>
    <s v="cns_yes"/>
    <n v="235"/>
    <n v="0.59574000000000005"/>
  </r>
  <r>
    <s v="NAoPri"/>
    <n v="2020"/>
    <s v="Q4"/>
    <s v="Q4-2020"/>
    <x v="116"/>
    <x v="116"/>
    <s v="E56000012"/>
    <s v="Surrey and Sussex"/>
    <s v="cns_yes"/>
    <n v="350"/>
    <n v="0.50856999999999997"/>
  </r>
  <r>
    <s v="NAoPri"/>
    <n v="2021"/>
    <s v="Q1"/>
    <s v="Q1-2021"/>
    <x v="116"/>
    <x v="116"/>
    <s v="E56000012"/>
    <s v="Surrey and Sussex"/>
    <s v="cns_yes"/>
    <n v="311"/>
    <n v="0.58521000000000001"/>
  </r>
  <r>
    <s v="NAoPri"/>
    <n v="2021"/>
    <s v="Q2"/>
    <s v="Q2-2021"/>
    <x v="116"/>
    <x v="116"/>
    <s v="E56000012"/>
    <s v="Surrey and Sussex"/>
    <s v="cns_yes"/>
    <n v="334"/>
    <n v="0.6018"/>
  </r>
  <r>
    <s v="NAoPri"/>
    <n v="2021"/>
    <s v="Q3"/>
    <s v="Q3-2021"/>
    <x v="116"/>
    <x v="116"/>
    <s v="E56000012"/>
    <s v="Surrey and Sussex"/>
    <s v="cns_yes"/>
    <n v="348"/>
    <n v="0.74424999999999997"/>
  </r>
  <r>
    <s v="NAoPri"/>
    <n v="2021"/>
    <s v="Q4"/>
    <s v="Q4-2021"/>
    <x v="116"/>
    <x v="116"/>
    <s v="E56000012"/>
    <s v="Surrey and Sussex"/>
    <s v="cns_yes"/>
    <n v="303"/>
    <n v="0.70626999999999995"/>
  </r>
  <r>
    <s v="NAoPri"/>
    <n v="2022"/>
    <s v="Q1"/>
    <s v="Q1-2022"/>
    <x v="116"/>
    <x v="116"/>
    <s v="E56000012"/>
    <s v="Surrey and Sussex"/>
    <s v="cns_yes"/>
    <n v="333"/>
    <n v="0.75675999999999999"/>
  </r>
  <r>
    <s v="NAoPri"/>
    <n v="2022"/>
    <s v="Q2"/>
    <s v="Q2-2022"/>
    <x v="116"/>
    <x v="116"/>
    <s v="E56000012"/>
    <s v="Surrey and Sussex"/>
    <s v="cns_yes"/>
    <n v="317"/>
    <n v="0.76024999999999998"/>
  </r>
  <r>
    <s v="NAoPri"/>
    <n v="2022"/>
    <s v="Q3"/>
    <s v="Q3-2022"/>
    <x v="116"/>
    <x v="116"/>
    <s v="E56000012"/>
    <s v="Surrey and Sussex"/>
    <s v="cns_yes"/>
    <n v="291"/>
    <n v="0.74914000000000003"/>
  </r>
  <r>
    <s v="NAoPri"/>
    <n v="2022"/>
    <s v="Q4"/>
    <s v="Q4-2022"/>
    <x v="116"/>
    <x v="116"/>
    <s v="E56000012"/>
    <s v="Surrey and Sussex"/>
    <s v="cns_yes"/>
    <n v="291"/>
    <n v="0.72509000000000001"/>
  </r>
  <r>
    <s v="NAoPri"/>
    <n v="2023"/>
    <s v="Q1"/>
    <s v="Q1-2023"/>
    <x v="116"/>
    <x v="116"/>
    <s v="E56000012"/>
    <s v="Surrey and Sussex"/>
    <s v="cns_yes"/>
    <n v="295"/>
    <n v="0.58304999999999996"/>
  </r>
  <r>
    <s v="NAoPri"/>
    <n v="2018"/>
    <s v="Q1"/>
    <s v="Q1-2018"/>
    <x v="117"/>
    <x v="117"/>
    <s v="E56000031"/>
    <s v="East Midlands"/>
    <s v="cns_yes"/>
    <n v="219"/>
    <n v="0.76256000000000002"/>
  </r>
  <r>
    <s v="NAoPri"/>
    <n v="2018"/>
    <s v="Q2"/>
    <s v="Q2-2018"/>
    <x v="117"/>
    <x v="117"/>
    <s v="E56000031"/>
    <s v="East Midlands"/>
    <s v="cns_yes"/>
    <n v="205"/>
    <n v="0.86341000000000001"/>
  </r>
  <r>
    <s v="NAoPri"/>
    <n v="2018"/>
    <s v="Q3"/>
    <s v="Q3-2018"/>
    <x v="117"/>
    <x v="117"/>
    <s v="E56000031"/>
    <s v="East Midlands"/>
    <s v="cns_yes"/>
    <n v="189"/>
    <n v="0.79893999999999998"/>
  </r>
  <r>
    <s v="NAoPri"/>
    <n v="2018"/>
    <s v="Q4"/>
    <s v="Q4-2018"/>
    <x v="117"/>
    <x v="117"/>
    <s v="E56000031"/>
    <s v="East Midlands"/>
    <s v="cns_yes"/>
    <n v="193"/>
    <n v="0.72021000000000002"/>
  </r>
  <r>
    <s v="NAoPri"/>
    <n v="2019"/>
    <s v="Q1"/>
    <s v="Q1-2019"/>
    <x v="117"/>
    <x v="117"/>
    <s v="E56000031"/>
    <s v="East Midlands"/>
    <s v="cns_yes"/>
    <n v="171"/>
    <n v="0.77778000000000003"/>
  </r>
  <r>
    <s v="NAoPri"/>
    <n v="2019"/>
    <s v="Q2"/>
    <s v="Q2-2019"/>
    <x v="117"/>
    <x v="117"/>
    <s v="E56000031"/>
    <s v="East Midlands"/>
    <s v="cns_yes"/>
    <n v="205"/>
    <n v="0.71706999999999999"/>
  </r>
  <r>
    <s v="NAoPri"/>
    <n v="2019"/>
    <s v="Q3"/>
    <s v="Q3-2019"/>
    <x v="117"/>
    <x v="117"/>
    <s v="E56000031"/>
    <s v="East Midlands"/>
    <s v="cns_yes"/>
    <n v="193"/>
    <n v="0.67876000000000003"/>
  </r>
  <r>
    <s v="NAoPri"/>
    <n v="2019"/>
    <s v="Q4"/>
    <s v="Q4-2019"/>
    <x v="117"/>
    <x v="117"/>
    <s v="E56000031"/>
    <s v="East Midlands"/>
    <s v="cns_yes"/>
    <n v="178"/>
    <n v="0.80337000000000003"/>
  </r>
  <r>
    <s v="NAoPri"/>
    <n v="2020"/>
    <s v="Q1"/>
    <s v="Q1-2020"/>
    <x v="117"/>
    <x v="117"/>
    <s v="E56000031"/>
    <s v="East Midlands"/>
    <s v="cns_yes"/>
    <n v="180"/>
    <n v="0.70555999999999996"/>
  </r>
  <r>
    <s v="NAoPri"/>
    <n v="2020"/>
    <s v="Q2"/>
    <s v="Q2-2020"/>
    <x v="117"/>
    <x v="117"/>
    <s v="E56000031"/>
    <s v="East Midlands"/>
    <s v="cns_yes"/>
    <n v="98"/>
    <n v="0.52041000000000004"/>
  </r>
  <r>
    <s v="NAoPri"/>
    <n v="2020"/>
    <s v="Q3"/>
    <s v="Q3-2020"/>
    <x v="117"/>
    <x v="117"/>
    <s v="E56000031"/>
    <s v="East Midlands"/>
    <s v="cns_yes"/>
    <n v="141"/>
    <n v="0.52481999999999995"/>
  </r>
  <r>
    <s v="NAoPri"/>
    <n v="2020"/>
    <s v="Q4"/>
    <s v="Q4-2020"/>
    <x v="117"/>
    <x v="117"/>
    <s v="E56000031"/>
    <s v="East Midlands"/>
    <s v="cns_yes"/>
    <n v="183"/>
    <n v="0.52459"/>
  </r>
  <r>
    <s v="NAoPri"/>
    <n v="2021"/>
    <s v="Q1"/>
    <s v="Q1-2021"/>
    <x v="117"/>
    <x v="117"/>
    <s v="E56000031"/>
    <s v="East Midlands"/>
    <s v="cns_yes"/>
    <n v="163"/>
    <n v="0.48465999999999998"/>
  </r>
  <r>
    <s v="NAoPri"/>
    <n v="2021"/>
    <s v="Q2"/>
    <s v="Q2-2021"/>
    <x v="117"/>
    <x v="117"/>
    <s v="E56000031"/>
    <s v="East Midlands"/>
    <s v="cns_yes"/>
    <n v="204"/>
    <n v="0.49020000000000002"/>
  </r>
  <r>
    <s v="NAoPri"/>
    <n v="2021"/>
    <s v="Q3"/>
    <s v="Q3-2021"/>
    <x v="117"/>
    <x v="117"/>
    <s v="E56000031"/>
    <s v="East Midlands"/>
    <s v="cns_yes"/>
    <n v="219"/>
    <n v="0.78081999999999996"/>
  </r>
  <r>
    <s v="NAoPri"/>
    <n v="2021"/>
    <s v="Q4"/>
    <s v="Q4-2021"/>
    <x v="117"/>
    <x v="117"/>
    <s v="E56000031"/>
    <s v="East Midlands"/>
    <s v="cns_yes"/>
    <n v="209"/>
    <n v="0.77032999999999996"/>
  </r>
  <r>
    <s v="NAoPri"/>
    <n v="2022"/>
    <s v="Q1"/>
    <s v="Q1-2022"/>
    <x v="117"/>
    <x v="117"/>
    <s v="E56000031"/>
    <s v="East Midlands"/>
    <s v="cns_yes"/>
    <n v="231"/>
    <n v="0.71428999999999998"/>
  </r>
  <r>
    <s v="NAoPri"/>
    <n v="2022"/>
    <s v="Q2"/>
    <s v="Q2-2022"/>
    <x v="117"/>
    <x v="117"/>
    <s v="E56000031"/>
    <s v="East Midlands"/>
    <s v="cns_yes"/>
    <n v="198"/>
    <n v="0.37879000000000002"/>
  </r>
  <r>
    <s v="NAoPri"/>
    <n v="2022"/>
    <s v="Q3"/>
    <s v="Q3-2022"/>
    <x v="117"/>
    <x v="117"/>
    <s v="E56000031"/>
    <s v="East Midlands"/>
    <s v="cns_yes"/>
    <n v="213"/>
    <n v="0.53051999999999999"/>
  </r>
  <r>
    <s v="NAoPri"/>
    <n v="2022"/>
    <s v="Q4"/>
    <s v="Q4-2022"/>
    <x v="117"/>
    <x v="117"/>
    <s v="E56000031"/>
    <s v="East Midlands"/>
    <s v="cns_yes"/>
    <n v="198"/>
    <n v="0.34343000000000001"/>
  </r>
  <r>
    <s v="NAoPri"/>
    <n v="2023"/>
    <s v="Q1"/>
    <s v="Q1-2023"/>
    <x v="117"/>
    <x v="117"/>
    <s v="E56000031"/>
    <s v="East Midlands"/>
    <s v="cns_yes"/>
    <n v="161"/>
    <n v="0.63353999999999999"/>
  </r>
  <r>
    <s v="NAoPri"/>
    <n v="2018"/>
    <s v="Q1"/>
    <s v="Q1-2018"/>
    <x v="118"/>
    <x v="118"/>
    <s v="E56000031"/>
    <s v="East Midlands"/>
    <s v="cns_yes"/>
    <n v="168"/>
    <n v="5.9500000000000004E-3"/>
  </r>
  <r>
    <s v="NAoPri"/>
    <n v="2018"/>
    <s v="Q2"/>
    <s v="Q2-2018"/>
    <x v="118"/>
    <x v="118"/>
    <s v="E56000031"/>
    <s v="East Midlands"/>
    <s v="cns_yes"/>
    <n v="175"/>
    <n v="0.13714000000000001"/>
  </r>
  <r>
    <s v="NAoPri"/>
    <n v="2018"/>
    <s v="Q3"/>
    <s v="Q3-2018"/>
    <x v="118"/>
    <x v="118"/>
    <s v="E56000031"/>
    <s v="East Midlands"/>
    <s v="cns_yes"/>
    <n v="174"/>
    <n v="0.52298999999999995"/>
  </r>
  <r>
    <s v="NAoPri"/>
    <n v="2018"/>
    <s v="Q4"/>
    <s v="Q4-2018"/>
    <x v="118"/>
    <x v="118"/>
    <s v="E56000031"/>
    <s v="East Midlands"/>
    <s v="cns_yes"/>
    <n v="193"/>
    <n v="0.62694000000000005"/>
  </r>
  <r>
    <s v="NAoPri"/>
    <n v="2019"/>
    <s v="Q1"/>
    <s v="Q1-2019"/>
    <x v="118"/>
    <x v="118"/>
    <s v="E56000031"/>
    <s v="East Midlands"/>
    <s v="cns_yes"/>
    <n v="195"/>
    <n v="0.74872000000000005"/>
  </r>
  <r>
    <s v="NAoPri"/>
    <n v="2019"/>
    <s v="Q2"/>
    <s v="Q2-2019"/>
    <x v="118"/>
    <x v="118"/>
    <s v="E56000031"/>
    <s v="East Midlands"/>
    <s v="cns_yes"/>
    <n v="211"/>
    <n v="0.74882000000000004"/>
  </r>
  <r>
    <s v="NAoPri"/>
    <n v="2019"/>
    <s v="Q3"/>
    <s v="Q3-2019"/>
    <x v="118"/>
    <x v="118"/>
    <s v="E56000031"/>
    <s v="East Midlands"/>
    <s v="cns_yes"/>
    <n v="207"/>
    <n v="0.69564999999999999"/>
  </r>
  <r>
    <s v="NAoPri"/>
    <n v="2019"/>
    <s v="Q4"/>
    <s v="Q4-2019"/>
    <x v="118"/>
    <x v="118"/>
    <s v="E56000031"/>
    <s v="East Midlands"/>
    <s v="cns_yes"/>
    <n v="246"/>
    <n v="0.56911"/>
  </r>
  <r>
    <s v="NAoPri"/>
    <n v="2020"/>
    <s v="Q1"/>
    <s v="Q1-2020"/>
    <x v="118"/>
    <x v="118"/>
    <s v="E56000031"/>
    <s v="East Midlands"/>
    <s v="cns_yes"/>
    <n v="213"/>
    <n v="0.48357"/>
  </r>
  <r>
    <s v="NAoPri"/>
    <n v="2020"/>
    <s v="Q2"/>
    <s v="Q2-2020"/>
    <x v="118"/>
    <x v="118"/>
    <s v="E56000031"/>
    <s v="East Midlands"/>
    <s v="cns_yes"/>
    <n v="120"/>
    <n v="0.77500000000000002"/>
  </r>
  <r>
    <s v="NAoPri"/>
    <n v="2020"/>
    <s v="Q3"/>
    <s v="Q3-2020"/>
    <x v="118"/>
    <x v="118"/>
    <s v="E56000031"/>
    <s v="East Midlands"/>
    <s v="cns_yes"/>
    <n v="130"/>
    <n v="0.67691999999999997"/>
  </r>
  <r>
    <s v="NAoPri"/>
    <n v="2020"/>
    <s v="Q4"/>
    <s v="Q4-2020"/>
    <x v="118"/>
    <x v="118"/>
    <s v="E56000031"/>
    <s v="East Midlands"/>
    <s v="cns_yes"/>
    <n v="210"/>
    <n v="0.69047999999999998"/>
  </r>
  <r>
    <s v="NAoPri"/>
    <n v="2021"/>
    <s v="Q1"/>
    <s v="Q1-2021"/>
    <x v="118"/>
    <x v="118"/>
    <s v="E56000031"/>
    <s v="East Midlands"/>
    <s v="cns_yes"/>
    <n v="164"/>
    <n v="0.94511999999999996"/>
  </r>
  <r>
    <s v="NAoPri"/>
    <n v="2021"/>
    <s v="Q2"/>
    <s v="Q2-2021"/>
    <x v="118"/>
    <x v="118"/>
    <s v="E56000031"/>
    <s v="East Midlands"/>
    <s v="cns_yes"/>
    <n v="205"/>
    <n v="0.92195000000000005"/>
  </r>
  <r>
    <s v="NAoPri"/>
    <n v="2021"/>
    <s v="Q3"/>
    <s v="Q3-2021"/>
    <x v="118"/>
    <x v="118"/>
    <s v="E56000031"/>
    <s v="East Midlands"/>
    <s v="cns_yes"/>
    <n v="199"/>
    <n v="0.83919999999999995"/>
  </r>
  <r>
    <s v="NAoPri"/>
    <n v="2021"/>
    <s v="Q4"/>
    <s v="Q4-2021"/>
    <x v="118"/>
    <x v="118"/>
    <s v="E56000031"/>
    <s v="East Midlands"/>
    <s v="cns_yes"/>
    <n v="228"/>
    <n v="0.71930000000000005"/>
  </r>
  <r>
    <s v="NAoPri"/>
    <n v="2022"/>
    <s v="Q1"/>
    <s v="Q1-2022"/>
    <x v="118"/>
    <x v="118"/>
    <s v="E56000031"/>
    <s v="East Midlands"/>
    <s v="cns_yes"/>
    <n v="235"/>
    <n v="0.63404000000000005"/>
  </r>
  <r>
    <s v="NAoPri"/>
    <n v="2022"/>
    <s v="Q2"/>
    <s v="Q2-2022"/>
    <x v="118"/>
    <x v="118"/>
    <s v="E56000031"/>
    <s v="East Midlands"/>
    <s v="cns_yes"/>
    <n v="200"/>
    <n v="0.78500000000000003"/>
  </r>
  <r>
    <s v="NAoPri"/>
    <n v="2022"/>
    <s v="Q3"/>
    <s v="Q3-2022"/>
    <x v="118"/>
    <x v="118"/>
    <s v="E56000031"/>
    <s v="East Midlands"/>
    <s v="cns_yes"/>
    <n v="193"/>
    <n v="0.86528000000000005"/>
  </r>
  <r>
    <s v="NAoPri"/>
    <n v="2022"/>
    <s v="Q4"/>
    <s v="Q4-2022"/>
    <x v="118"/>
    <x v="118"/>
    <s v="E56000031"/>
    <s v="East Midlands"/>
    <s v="cns_yes"/>
    <n v="218"/>
    <n v="0.83945000000000003"/>
  </r>
  <r>
    <s v="NAoPri"/>
    <n v="2023"/>
    <s v="Q1"/>
    <s v="Q1-2023"/>
    <x v="118"/>
    <x v="118"/>
    <s v="E56000031"/>
    <s v="East Midlands"/>
    <s v="cns_yes"/>
    <n v="187"/>
    <n v="0.72726999999999997"/>
  </r>
  <r>
    <s v="NAoPri"/>
    <n v="2018"/>
    <s v="Q1"/>
    <s v="Q1-2018"/>
    <x v="119"/>
    <x v="119"/>
    <s v="E56000018"/>
    <s v="Lancashire and South Cumbria"/>
    <s v="cns_yes"/>
    <n v="150"/>
    <n v="0.72"/>
  </r>
  <r>
    <s v="NAoPri"/>
    <n v="2018"/>
    <s v="Q2"/>
    <s v="Q2-2018"/>
    <x v="119"/>
    <x v="119"/>
    <s v="E56000018"/>
    <s v="Lancashire and South Cumbria"/>
    <s v="cns_yes"/>
    <n v="104"/>
    <n v="0.66346000000000005"/>
  </r>
  <r>
    <s v="NAoPri"/>
    <n v="2018"/>
    <s v="Q3"/>
    <s v="Q3-2018"/>
    <x v="119"/>
    <x v="119"/>
    <s v="E56000018"/>
    <s v="Lancashire and South Cumbria"/>
    <s v="cns_yes"/>
    <n v="115"/>
    <n v="0.81738999999999995"/>
  </r>
  <r>
    <s v="NAoPri"/>
    <n v="2018"/>
    <s v="Q4"/>
    <s v="Q4-2018"/>
    <x v="119"/>
    <x v="119"/>
    <s v="E56000018"/>
    <s v="Lancashire and South Cumbria"/>
    <s v="cns_yes"/>
    <n v="96"/>
    <n v="0.67708000000000002"/>
  </r>
  <r>
    <s v="NAoPri"/>
    <n v="2019"/>
    <s v="Q1"/>
    <s v="Q1-2019"/>
    <x v="119"/>
    <x v="119"/>
    <s v="E56000018"/>
    <s v="Lancashire and South Cumbria"/>
    <s v="cns_yes"/>
    <n v="90"/>
    <n v="0.8"/>
  </r>
  <r>
    <s v="NAoPri"/>
    <n v="2019"/>
    <s v="Q2"/>
    <s v="Q2-2019"/>
    <x v="119"/>
    <x v="119"/>
    <s v="E56000018"/>
    <s v="Lancashire and South Cumbria"/>
    <s v="cns_yes"/>
    <n v="91"/>
    <n v="0.89010999999999996"/>
  </r>
  <r>
    <s v="NAoPri"/>
    <n v="2019"/>
    <s v="Q3"/>
    <s v="Q3-2019"/>
    <x v="119"/>
    <x v="119"/>
    <s v="E56000018"/>
    <s v="Lancashire and South Cumbria"/>
    <s v="cns_yes"/>
    <n v="117"/>
    <n v="0.94872000000000001"/>
  </r>
  <r>
    <s v="NAoPri"/>
    <n v="2019"/>
    <s v="Q4"/>
    <s v="Q4-2019"/>
    <x v="119"/>
    <x v="119"/>
    <s v="E56000018"/>
    <s v="Lancashire and South Cumbria"/>
    <s v="cns_yes"/>
    <n v="97"/>
    <n v="0.87629000000000001"/>
  </r>
  <r>
    <s v="NAoPri"/>
    <n v="2020"/>
    <s v="Q1"/>
    <s v="Q1-2020"/>
    <x v="119"/>
    <x v="119"/>
    <s v="E56000018"/>
    <s v="Lancashire and South Cumbria"/>
    <s v="cns_yes"/>
    <n v="102"/>
    <n v="0.89215999999999995"/>
  </r>
  <r>
    <s v="NAoPri"/>
    <n v="2020"/>
    <s v="Q2"/>
    <s v="Q2-2020"/>
    <x v="119"/>
    <x v="119"/>
    <s v="E56000018"/>
    <s v="Lancashire and South Cumbria"/>
    <s v="cns_yes"/>
    <n v="50"/>
    <n v="0.88"/>
  </r>
  <r>
    <s v="NAoPri"/>
    <n v="2020"/>
    <s v="Q3"/>
    <s v="Q3-2020"/>
    <x v="119"/>
    <x v="119"/>
    <s v="E56000018"/>
    <s v="Lancashire and South Cumbria"/>
    <s v="cns_yes"/>
    <n v="41"/>
    <n v="0.95121999999999995"/>
  </r>
  <r>
    <s v="NAoPri"/>
    <n v="2020"/>
    <s v="Q4"/>
    <s v="Q4-2020"/>
    <x v="119"/>
    <x v="119"/>
    <s v="E56000018"/>
    <s v="Lancashire and South Cumbria"/>
    <s v="cns_yes"/>
    <n v="69"/>
    <n v="0.79710000000000003"/>
  </r>
  <r>
    <s v="NAoPri"/>
    <n v="2021"/>
    <s v="Q1"/>
    <s v="Q1-2021"/>
    <x v="119"/>
    <x v="119"/>
    <s v="E56000018"/>
    <s v="Lancashire and South Cumbria"/>
    <s v="cns_yes"/>
    <n v="115"/>
    <n v="0.83477999999999997"/>
  </r>
  <r>
    <s v="NAoPri"/>
    <n v="2021"/>
    <s v="Q2"/>
    <s v="Q2-2021"/>
    <x v="119"/>
    <x v="119"/>
    <s v="E56000018"/>
    <s v="Lancashire and South Cumbria"/>
    <s v="cns_yes"/>
    <n v="109"/>
    <n v="0.88990999999999998"/>
  </r>
  <r>
    <s v="NAoPri"/>
    <n v="2021"/>
    <s v="Q3"/>
    <s v="Q3-2021"/>
    <x v="119"/>
    <x v="119"/>
    <s v="E56000018"/>
    <s v="Lancashire and South Cumbria"/>
    <s v="cns_yes"/>
    <n v="115"/>
    <n v="0.90434999999999999"/>
  </r>
  <r>
    <s v="NAoPri"/>
    <n v="2021"/>
    <s v="Q4"/>
    <s v="Q4-2021"/>
    <x v="119"/>
    <x v="119"/>
    <s v="E56000018"/>
    <s v="Lancashire and South Cumbria"/>
    <s v="cns_yes"/>
    <n v="116"/>
    <n v="0.90517000000000003"/>
  </r>
  <r>
    <s v="NAoPri"/>
    <n v="2022"/>
    <s v="Q1"/>
    <s v="Q1-2022"/>
    <x v="119"/>
    <x v="119"/>
    <s v="E56000018"/>
    <s v="Lancashire and South Cumbria"/>
    <s v="cns_yes"/>
    <n v="116"/>
    <n v="0.83621000000000001"/>
  </r>
  <r>
    <s v="NAoPri"/>
    <n v="2022"/>
    <s v="Q2"/>
    <s v="Q2-2022"/>
    <x v="119"/>
    <x v="119"/>
    <s v="E56000018"/>
    <s v="Lancashire and South Cumbria"/>
    <s v="cns_yes"/>
    <n v="119"/>
    <n v="0.92437000000000002"/>
  </r>
  <r>
    <s v="NAoPri"/>
    <n v="2022"/>
    <s v="Q3"/>
    <s v="Q3-2022"/>
    <x v="119"/>
    <x v="119"/>
    <s v="E56000018"/>
    <s v="Lancashire and South Cumbria"/>
    <s v="cns_yes"/>
    <n v="112"/>
    <n v="0.95535999999999999"/>
  </r>
  <r>
    <s v="NAoPri"/>
    <n v="2022"/>
    <s v="Q4"/>
    <s v="Q4-2022"/>
    <x v="119"/>
    <x v="119"/>
    <s v="E56000018"/>
    <s v="Lancashire and South Cumbria"/>
    <s v="cns_yes"/>
    <n v="123"/>
    <n v="0.86992000000000003"/>
  </r>
  <r>
    <s v="NAoPri"/>
    <n v="2023"/>
    <s v="Q1"/>
    <s v="Q1-2023"/>
    <x v="119"/>
    <x v="119"/>
    <s v="E56000018"/>
    <s v="Lancashire and South Cumbria"/>
    <s v="cns_yes"/>
    <n v="112"/>
    <n v="0.77678999999999998"/>
  </r>
  <r>
    <s v="NAoPri"/>
    <n v="2018"/>
    <s v="Q1"/>
    <s v="Q1-2018"/>
    <x v="120"/>
    <x v="120"/>
    <s v="E56000007"/>
    <s v="West Midlands"/>
    <s v="cns_yes"/>
    <n v="116"/>
    <n v="0.74138000000000004"/>
  </r>
  <r>
    <s v="NAoPri"/>
    <n v="2018"/>
    <s v="Q2"/>
    <s v="Q2-2018"/>
    <x v="120"/>
    <x v="120"/>
    <s v="E56000007"/>
    <s v="West Midlands"/>
    <s v="cns_yes"/>
    <n v="152"/>
    <n v="0.86841999999999997"/>
  </r>
  <r>
    <s v="NAoPri"/>
    <n v="2018"/>
    <s v="Q3"/>
    <s v="Q3-2018"/>
    <x v="120"/>
    <x v="120"/>
    <s v="E56000007"/>
    <s v="West Midlands"/>
    <s v="cns_yes"/>
    <n v="173"/>
    <n v="0.83237000000000005"/>
  </r>
  <r>
    <s v="NAoPri"/>
    <n v="2018"/>
    <s v="Q4"/>
    <s v="Q4-2018"/>
    <x v="120"/>
    <x v="120"/>
    <s v="E56000007"/>
    <s v="West Midlands"/>
    <s v="cns_yes"/>
    <n v="126"/>
    <n v="0.88095000000000001"/>
  </r>
  <r>
    <s v="NAoPri"/>
    <n v="2019"/>
    <s v="Q1"/>
    <s v="Q1-2019"/>
    <x v="120"/>
    <x v="120"/>
    <s v="E56000007"/>
    <s v="West Midlands"/>
    <s v="cns_yes"/>
    <n v="140"/>
    <n v="0.80713999999999997"/>
  </r>
  <r>
    <s v="NAoPri"/>
    <n v="2019"/>
    <s v="Q2"/>
    <s v="Q2-2019"/>
    <x v="120"/>
    <x v="120"/>
    <s v="E56000007"/>
    <s v="West Midlands"/>
    <s v="cns_yes"/>
    <n v="124"/>
    <n v="0.79839000000000004"/>
  </r>
  <r>
    <s v="NAoPri"/>
    <n v="2019"/>
    <s v="Q3"/>
    <s v="Q3-2019"/>
    <x v="120"/>
    <x v="120"/>
    <s v="E56000007"/>
    <s v="West Midlands"/>
    <s v="cns_yes"/>
    <n v="161"/>
    <n v="0.89441000000000004"/>
  </r>
  <r>
    <s v="NAoPri"/>
    <n v="2019"/>
    <s v="Q4"/>
    <s v="Q4-2019"/>
    <x v="120"/>
    <x v="120"/>
    <s v="E56000007"/>
    <s v="West Midlands"/>
    <s v="cns_yes"/>
    <n v="137"/>
    <n v="0.82482"/>
  </r>
  <r>
    <s v="NAoPri"/>
    <n v="2020"/>
    <s v="Q1"/>
    <s v="Q1-2020"/>
    <x v="120"/>
    <x v="120"/>
    <s v="E56000007"/>
    <s v="West Midlands"/>
    <s v="cns_yes"/>
    <n v="151"/>
    <n v="0.90727999999999998"/>
  </r>
  <r>
    <s v="NAoPri"/>
    <n v="2020"/>
    <s v="Q2"/>
    <s v="Q2-2020"/>
    <x v="120"/>
    <x v="120"/>
    <s v="E56000007"/>
    <s v="West Midlands"/>
    <s v="cns_yes"/>
    <n v="67"/>
    <n v="0.88060000000000005"/>
  </r>
  <r>
    <s v="NAoPri"/>
    <n v="2020"/>
    <s v="Q3"/>
    <s v="Q3-2020"/>
    <x v="120"/>
    <x v="120"/>
    <s v="E56000007"/>
    <s v="West Midlands"/>
    <s v="cns_yes"/>
    <n v="110"/>
    <n v="0.87273000000000001"/>
  </r>
  <r>
    <s v="NAoPri"/>
    <n v="2020"/>
    <s v="Q4"/>
    <s v="Q4-2020"/>
    <x v="120"/>
    <x v="120"/>
    <s v="E56000007"/>
    <s v="West Midlands"/>
    <s v="cns_yes"/>
    <n v="142"/>
    <n v="0.92254000000000003"/>
  </r>
  <r>
    <s v="NAoPri"/>
    <n v="2021"/>
    <s v="Q1"/>
    <s v="Q1-2021"/>
    <x v="120"/>
    <x v="120"/>
    <s v="E56000007"/>
    <s v="West Midlands"/>
    <s v="cns_yes"/>
    <n v="148"/>
    <n v="0.87838000000000005"/>
  </r>
  <r>
    <s v="NAoPri"/>
    <n v="2021"/>
    <s v="Q2"/>
    <s v="Q2-2021"/>
    <x v="120"/>
    <x v="120"/>
    <s v="E56000007"/>
    <s v="West Midlands"/>
    <s v="cns_yes"/>
    <n v="168"/>
    <n v="0.86309999999999998"/>
  </r>
  <r>
    <s v="NAoPri"/>
    <n v="2021"/>
    <s v="Q3"/>
    <s v="Q3-2021"/>
    <x v="120"/>
    <x v="120"/>
    <s v="E56000007"/>
    <s v="West Midlands"/>
    <s v="cns_yes"/>
    <n v="146"/>
    <n v="0.91781000000000001"/>
  </r>
  <r>
    <s v="NAoPri"/>
    <n v="2021"/>
    <s v="Q4"/>
    <s v="Q4-2021"/>
    <x v="120"/>
    <x v="120"/>
    <s v="E56000007"/>
    <s v="West Midlands"/>
    <s v="cns_yes"/>
    <n v="137"/>
    <n v="0.88321000000000005"/>
  </r>
  <r>
    <s v="NAoPri"/>
    <n v="2022"/>
    <s v="Q1"/>
    <s v="Q1-2022"/>
    <x v="120"/>
    <x v="120"/>
    <s v="E56000007"/>
    <s v="West Midlands"/>
    <s v="cns_yes"/>
    <n v="113"/>
    <n v="0.81415999999999999"/>
  </r>
  <r>
    <s v="NAoPri"/>
    <n v="2022"/>
    <s v="Q2"/>
    <s v="Q2-2022"/>
    <x v="120"/>
    <x v="120"/>
    <s v="E56000007"/>
    <s v="West Midlands"/>
    <s v="cns_yes"/>
    <n v="157"/>
    <n v="0.84075999999999995"/>
  </r>
  <r>
    <s v="NAoPri"/>
    <n v="2022"/>
    <s v="Q3"/>
    <s v="Q3-2022"/>
    <x v="120"/>
    <x v="120"/>
    <s v="E56000007"/>
    <s v="West Midlands"/>
    <s v="cns_yes"/>
    <n v="157"/>
    <n v="0.79618"/>
  </r>
  <r>
    <s v="NAoPri"/>
    <n v="2022"/>
    <s v="Q4"/>
    <s v="Q4-2022"/>
    <x v="120"/>
    <x v="120"/>
    <s v="E56000007"/>
    <s v="West Midlands"/>
    <s v="cns_yes"/>
    <n v="138"/>
    <n v="0.83333000000000002"/>
  </r>
  <r>
    <s v="NAoPri"/>
    <n v="2023"/>
    <s v="Q1"/>
    <s v="Q1-2023"/>
    <x v="120"/>
    <x v="120"/>
    <s v="E56000007"/>
    <s v="West Midlands"/>
    <s v="cns_yes"/>
    <n v="130"/>
    <n v="0.63077000000000005"/>
  </r>
  <r>
    <s v="NAoPri"/>
    <n v="2018"/>
    <s v="Q1"/>
    <s v="Q1-2018"/>
    <x v="121"/>
    <x v="121"/>
    <s v="E56000007"/>
    <s v="West Midlands"/>
    <s v="cns_yes"/>
    <n v="49"/>
    <n v="0.89795999999999998"/>
  </r>
  <r>
    <s v="NAoPri"/>
    <n v="2018"/>
    <s v="Q2"/>
    <s v="Q2-2018"/>
    <x v="121"/>
    <x v="121"/>
    <s v="E56000007"/>
    <s v="West Midlands"/>
    <s v="cns_yes"/>
    <n v="62"/>
    <n v="0.91935"/>
  </r>
  <r>
    <s v="NAoPri"/>
    <n v="2018"/>
    <s v="Q3"/>
    <s v="Q3-2018"/>
    <x v="121"/>
    <x v="121"/>
    <s v="E56000007"/>
    <s v="West Midlands"/>
    <s v="cns_yes"/>
    <n v="55"/>
    <n v="0.87273000000000001"/>
  </r>
  <r>
    <s v="NAoPri"/>
    <n v="2018"/>
    <s v="Q4"/>
    <s v="Q4-2018"/>
    <x v="121"/>
    <x v="121"/>
    <s v="E56000007"/>
    <s v="West Midlands"/>
    <s v="cns_yes"/>
    <n v="49"/>
    <n v="0.85714000000000001"/>
  </r>
  <r>
    <s v="NAoPri"/>
    <n v="2019"/>
    <s v="Q1"/>
    <s v="Q1-2019"/>
    <x v="121"/>
    <x v="121"/>
    <s v="E56000007"/>
    <s v="West Midlands"/>
    <s v="cns_yes"/>
    <n v="67"/>
    <n v="0.82089999999999996"/>
  </r>
  <r>
    <s v="NAoPri"/>
    <n v="2019"/>
    <s v="Q2"/>
    <s v="Q2-2019"/>
    <x v="121"/>
    <x v="121"/>
    <s v="E56000007"/>
    <s v="West Midlands"/>
    <s v="cns_yes"/>
    <n v="63"/>
    <n v="0.90476000000000001"/>
  </r>
  <r>
    <s v="NAoPri"/>
    <n v="2019"/>
    <s v="Q3"/>
    <s v="Q3-2019"/>
    <x v="121"/>
    <x v="121"/>
    <s v="E56000007"/>
    <s v="West Midlands"/>
    <s v="cns_yes"/>
    <n v="61"/>
    <n v="0.78688999999999998"/>
  </r>
  <r>
    <s v="NAoPri"/>
    <n v="2019"/>
    <s v="Q4"/>
    <s v="Q4-2019"/>
    <x v="121"/>
    <x v="121"/>
    <s v="E56000007"/>
    <s v="West Midlands"/>
    <s v="cns_yes"/>
    <n v="60"/>
    <n v="0.85"/>
  </r>
  <r>
    <s v="NAoPri"/>
    <n v="2020"/>
    <s v="Q1"/>
    <s v="Q1-2020"/>
    <x v="121"/>
    <x v="121"/>
    <s v="E56000007"/>
    <s v="West Midlands"/>
    <s v="cns_yes"/>
    <n v="56"/>
    <n v="0.80357000000000001"/>
  </r>
  <r>
    <s v="NAoPri"/>
    <n v="2020"/>
    <s v="Q2"/>
    <s v="Q2-2020"/>
    <x v="121"/>
    <x v="121"/>
    <s v="E56000007"/>
    <s v="West Midlands"/>
    <s v="cns_yes"/>
    <n v="17"/>
    <n v="0.82352999999999998"/>
  </r>
  <r>
    <s v="NAoPri"/>
    <n v="2020"/>
    <s v="Q3"/>
    <s v="Q3-2020"/>
    <x v="121"/>
    <x v="121"/>
    <s v="E56000007"/>
    <s v="West Midlands"/>
    <s v="cns_yes"/>
    <n v="53"/>
    <n v="0.60377000000000003"/>
  </r>
  <r>
    <s v="NAoPri"/>
    <n v="2020"/>
    <s v="Q4"/>
    <s v="Q4-2020"/>
    <x v="121"/>
    <x v="121"/>
    <s v="E56000007"/>
    <s v="West Midlands"/>
    <s v="cns_yes"/>
    <n v="66"/>
    <n v="0.86363999999999996"/>
  </r>
  <r>
    <s v="NAoPri"/>
    <n v="2021"/>
    <s v="Q1"/>
    <s v="Q1-2021"/>
    <x v="121"/>
    <x v="121"/>
    <s v="E56000007"/>
    <s v="West Midlands"/>
    <s v="cns_yes"/>
    <n v="56"/>
    <n v="0.92857000000000001"/>
  </r>
  <r>
    <s v="NAoPri"/>
    <n v="2021"/>
    <s v="Q2"/>
    <s v="Q2-2021"/>
    <x v="121"/>
    <x v="121"/>
    <s v="E56000007"/>
    <s v="West Midlands"/>
    <s v="cns_yes"/>
    <n v="58"/>
    <n v="0.87931000000000004"/>
  </r>
  <r>
    <s v="NAoPri"/>
    <n v="2021"/>
    <s v="Q3"/>
    <s v="Q3-2021"/>
    <x v="121"/>
    <x v="121"/>
    <s v="E56000007"/>
    <s v="West Midlands"/>
    <s v="cns_yes"/>
    <n v="64"/>
    <n v="0.98436999999999997"/>
  </r>
  <r>
    <s v="NAoPri"/>
    <n v="2021"/>
    <s v="Q4"/>
    <s v="Q4-2021"/>
    <x v="121"/>
    <x v="121"/>
    <s v="E56000007"/>
    <s v="West Midlands"/>
    <s v="cns_yes"/>
    <n v="49"/>
    <n v="0.46938999999999997"/>
  </r>
  <r>
    <s v="NAoPri"/>
    <n v="2022"/>
    <s v="Q1"/>
    <s v="Q1-2022"/>
    <x v="121"/>
    <x v="121"/>
    <s v="E56000007"/>
    <s v="West Midlands"/>
    <s v="cns_yes"/>
    <n v="43"/>
    <n v="0.27906999999999998"/>
  </r>
  <r>
    <s v="NAoPri"/>
    <n v="2022"/>
    <s v="Q2"/>
    <s v="Q2-2022"/>
    <x v="121"/>
    <x v="121"/>
    <s v="E56000007"/>
    <s v="West Midlands"/>
    <s v="cns_yes"/>
    <n v="47"/>
    <n v="0.87234"/>
  </r>
  <r>
    <s v="NAoPri"/>
    <n v="2022"/>
    <s v="Q3"/>
    <s v="Q3-2022"/>
    <x v="121"/>
    <x v="121"/>
    <s v="E56000007"/>
    <s v="West Midlands"/>
    <s v="cns_yes"/>
    <n v="52"/>
    <n v="0.92308000000000001"/>
  </r>
  <r>
    <s v="NAoPri"/>
    <n v="2022"/>
    <s v="Q4"/>
    <s v="Q4-2022"/>
    <x v="121"/>
    <x v="121"/>
    <s v="E56000007"/>
    <s v="West Midlands"/>
    <s v="cns_yes"/>
    <n v="54"/>
    <n v="0.87036999999999998"/>
  </r>
  <r>
    <s v="NAoPri"/>
    <n v="2023"/>
    <s v="Q1"/>
    <s v="Q1-2023"/>
    <x v="121"/>
    <x v="121"/>
    <s v="E56000007"/>
    <s v="West Midlands"/>
    <s v="cns_yes"/>
    <n v="61"/>
    <n v="0.88524999999999998"/>
  </r>
  <r>
    <s v="NAoPri"/>
    <n v="2018"/>
    <s v="Q1"/>
    <s v="Q1-2018"/>
    <x v="122"/>
    <x v="122"/>
    <s v="E56000005"/>
    <s v="Cheshire and Merseyside"/>
    <s v="cns_yes"/>
    <n v="71"/>
    <n v="0.63380000000000003"/>
  </r>
  <r>
    <s v="NAoPri"/>
    <n v="2018"/>
    <s v="Q2"/>
    <s v="Q2-2018"/>
    <x v="122"/>
    <x v="122"/>
    <s v="E56000005"/>
    <s v="Cheshire and Merseyside"/>
    <s v="cns_yes"/>
    <n v="67"/>
    <n v="0.59701000000000004"/>
  </r>
  <r>
    <s v="NAoPri"/>
    <n v="2018"/>
    <s v="Q3"/>
    <s v="Q3-2018"/>
    <x v="122"/>
    <x v="122"/>
    <s v="E56000005"/>
    <s v="Cheshire and Merseyside"/>
    <s v="cns_yes"/>
    <n v="67"/>
    <n v="0.56716"/>
  </r>
  <r>
    <s v="NAoPri"/>
    <n v="2018"/>
    <s v="Q4"/>
    <s v="Q4-2018"/>
    <x v="122"/>
    <x v="122"/>
    <s v="E56000005"/>
    <s v="Cheshire and Merseyside"/>
    <s v="cns_yes"/>
    <n v="69"/>
    <n v="0.42029"/>
  </r>
  <r>
    <s v="NAoPri"/>
    <n v="2019"/>
    <s v="Q1"/>
    <s v="Q1-2019"/>
    <x v="122"/>
    <x v="122"/>
    <s v="E56000005"/>
    <s v="Cheshire and Merseyside"/>
    <s v="cns_yes"/>
    <n v="67"/>
    <n v="0.62687000000000004"/>
  </r>
  <r>
    <s v="NAoPri"/>
    <n v="2019"/>
    <s v="Q2"/>
    <s v="Q2-2019"/>
    <x v="122"/>
    <x v="122"/>
    <s v="E56000005"/>
    <s v="Cheshire and Merseyside"/>
    <s v="cns_yes"/>
    <n v="105"/>
    <n v="0.58094999999999997"/>
  </r>
  <r>
    <s v="NAoPri"/>
    <n v="2019"/>
    <s v="Q3"/>
    <s v="Q3-2019"/>
    <x v="122"/>
    <x v="122"/>
    <s v="E56000005"/>
    <s v="Cheshire and Merseyside"/>
    <s v="cns_yes"/>
    <n v="73"/>
    <n v="0.71233000000000002"/>
  </r>
  <r>
    <s v="NAoPri"/>
    <n v="2019"/>
    <s v="Q4"/>
    <s v="Q4-2019"/>
    <x v="122"/>
    <x v="122"/>
    <s v="E56000005"/>
    <s v="Cheshire and Merseyside"/>
    <s v="cns_yes"/>
    <n v="65"/>
    <n v="0.64615"/>
  </r>
  <r>
    <s v="NAoPri"/>
    <n v="2020"/>
    <s v="Q1"/>
    <s v="Q1-2020"/>
    <x v="122"/>
    <x v="122"/>
    <s v="E56000005"/>
    <s v="Cheshire and Merseyside"/>
    <s v="cns_yes"/>
    <n v="99"/>
    <n v="0.62626000000000004"/>
  </r>
  <r>
    <s v="NAoPri"/>
    <n v="2020"/>
    <s v="Q2"/>
    <s v="Q2-2020"/>
    <x v="122"/>
    <x v="122"/>
    <s v="E56000005"/>
    <s v="Cheshire and Merseyside"/>
    <s v="cns_yes"/>
    <n v="32"/>
    <n v="0.625"/>
  </r>
  <r>
    <s v="NAoPri"/>
    <n v="2020"/>
    <s v="Q3"/>
    <s v="Q3-2020"/>
    <x v="122"/>
    <x v="122"/>
    <s v="E56000005"/>
    <s v="Cheshire and Merseyside"/>
    <s v="cns_yes"/>
    <n v="66"/>
    <n v="0.77273000000000003"/>
  </r>
  <r>
    <s v="NAoPri"/>
    <n v="2020"/>
    <s v="Q4"/>
    <s v="Q4-2020"/>
    <x v="122"/>
    <x v="122"/>
    <s v="E56000005"/>
    <s v="Cheshire and Merseyside"/>
    <s v="cns_yes"/>
    <n v="63"/>
    <n v="0.73016000000000003"/>
  </r>
  <r>
    <s v="NAoPri"/>
    <n v="2021"/>
    <s v="Q1"/>
    <s v="Q1-2021"/>
    <x v="122"/>
    <x v="122"/>
    <s v="E56000005"/>
    <s v="Cheshire and Merseyside"/>
    <s v="cns_yes"/>
    <n v="61"/>
    <n v="0.62295"/>
  </r>
  <r>
    <s v="NAoPri"/>
    <n v="2021"/>
    <s v="Q2"/>
    <s v="Q2-2021"/>
    <x v="122"/>
    <x v="122"/>
    <s v="E56000005"/>
    <s v="Cheshire and Merseyside"/>
    <s v="cns_yes"/>
    <n v="77"/>
    <n v="0.55844000000000005"/>
  </r>
  <r>
    <s v="NAoPri"/>
    <n v="2021"/>
    <s v="Q3"/>
    <s v="Q3-2021"/>
    <x v="122"/>
    <x v="122"/>
    <s v="E56000005"/>
    <s v="Cheshire and Merseyside"/>
    <s v="cns_yes"/>
    <n v="83"/>
    <n v="0.54217000000000004"/>
  </r>
  <r>
    <s v="NAoPri"/>
    <n v="2021"/>
    <s v="Q4"/>
    <s v="Q4-2021"/>
    <x v="122"/>
    <x v="122"/>
    <s v="E56000005"/>
    <s v="Cheshire and Merseyside"/>
    <s v="cns_yes"/>
    <n v="68"/>
    <n v="0.73529"/>
  </r>
  <r>
    <s v="NAoPri"/>
    <n v="2022"/>
    <s v="Q1"/>
    <s v="Q1-2022"/>
    <x v="122"/>
    <x v="122"/>
    <s v="E56000005"/>
    <s v="Cheshire and Merseyside"/>
    <s v="cns_yes"/>
    <n v="75"/>
    <n v="0.73333000000000004"/>
  </r>
  <r>
    <s v="NAoPri"/>
    <n v="2022"/>
    <s v="Q2"/>
    <s v="Q2-2022"/>
    <x v="122"/>
    <x v="122"/>
    <s v="E56000005"/>
    <s v="Cheshire and Merseyside"/>
    <s v="cns_yes"/>
    <n v="95"/>
    <n v="0.52632000000000001"/>
  </r>
  <r>
    <s v="NAoPri"/>
    <n v="2022"/>
    <s v="Q3"/>
    <s v="Q3-2022"/>
    <x v="122"/>
    <x v="122"/>
    <s v="E56000005"/>
    <s v="Cheshire and Merseyside"/>
    <s v="cns_yes"/>
    <n v="81"/>
    <n v="0.51851999999999998"/>
  </r>
  <r>
    <s v="NAoPri"/>
    <n v="2022"/>
    <s v="Q4"/>
    <s v="Q4-2022"/>
    <x v="122"/>
    <x v="122"/>
    <s v="E56000005"/>
    <s v="Cheshire and Merseyside"/>
    <s v="cns_yes"/>
    <n v="72"/>
    <n v="0.61111000000000004"/>
  </r>
  <r>
    <s v="NAoPri"/>
    <n v="2023"/>
    <s v="Q1"/>
    <s v="Q1-2023"/>
    <x v="122"/>
    <x v="122"/>
    <s v="E56000005"/>
    <s v="Cheshire and Merseyside"/>
    <s v="cns_yes"/>
    <n v="82"/>
    <n v="0.62195"/>
  </r>
  <r>
    <s v="NAoPri"/>
    <n v="2018"/>
    <s v="Q1"/>
    <s v="Q1-2018"/>
    <x v="123"/>
    <x v="123"/>
    <s v="E56000016"/>
    <s v="Wessex"/>
    <s v="cns_yes"/>
    <n v="600"/>
    <n v="0.59"/>
  </r>
  <r>
    <s v="NAoPri"/>
    <n v="2018"/>
    <s v="Q2"/>
    <s v="Q2-2018"/>
    <x v="123"/>
    <x v="123"/>
    <s v="E56000016"/>
    <s v="Wessex"/>
    <s v="cns_yes"/>
    <n v="698"/>
    <n v="0.65473000000000003"/>
  </r>
  <r>
    <s v="NAoPri"/>
    <n v="2018"/>
    <s v="Q3"/>
    <s v="Q3-2018"/>
    <x v="123"/>
    <x v="123"/>
    <s v="E56000016"/>
    <s v="Wessex"/>
    <s v="cns_yes"/>
    <n v="684"/>
    <n v="0.63888999999999996"/>
  </r>
  <r>
    <s v="NAoPri"/>
    <n v="2018"/>
    <s v="Q4"/>
    <s v="Q4-2018"/>
    <x v="123"/>
    <x v="123"/>
    <s v="E56000016"/>
    <s v="Wessex"/>
    <s v="cns_yes"/>
    <n v="616"/>
    <n v="0.57955000000000001"/>
  </r>
  <r>
    <s v="NAoPri"/>
    <n v="2019"/>
    <s v="Q1"/>
    <s v="Q1-2019"/>
    <x v="123"/>
    <x v="123"/>
    <s v="E56000016"/>
    <s v="Wessex"/>
    <s v="cns_yes"/>
    <n v="685"/>
    <n v="0.65839000000000003"/>
  </r>
  <r>
    <s v="NAoPri"/>
    <n v="2019"/>
    <s v="Q2"/>
    <s v="Q2-2019"/>
    <x v="123"/>
    <x v="123"/>
    <s v="E56000016"/>
    <s v="Wessex"/>
    <s v="cns_yes"/>
    <n v="670"/>
    <n v="0.68208999999999997"/>
  </r>
  <r>
    <s v="NAoPri"/>
    <n v="2019"/>
    <s v="Q3"/>
    <s v="Q3-2019"/>
    <x v="123"/>
    <x v="123"/>
    <s v="E56000016"/>
    <s v="Wessex"/>
    <s v="cns_yes"/>
    <n v="654"/>
    <n v="0.71253999999999995"/>
  </r>
  <r>
    <s v="NAoPri"/>
    <n v="2019"/>
    <s v="Q4"/>
    <s v="Q4-2019"/>
    <x v="123"/>
    <x v="123"/>
    <s v="E56000016"/>
    <s v="Wessex"/>
    <s v="cns_yes"/>
    <n v="686"/>
    <n v="0.69679000000000002"/>
  </r>
  <r>
    <s v="NAoPri"/>
    <n v="2020"/>
    <s v="Q1"/>
    <s v="Q1-2020"/>
    <x v="123"/>
    <x v="123"/>
    <s v="E56000016"/>
    <s v="Wessex"/>
    <s v="cns_yes"/>
    <n v="570"/>
    <n v="0.71228000000000002"/>
  </r>
  <r>
    <s v="NAoPri"/>
    <n v="2020"/>
    <s v="Q2"/>
    <s v="Q2-2020"/>
    <x v="123"/>
    <x v="123"/>
    <s v="E56000016"/>
    <s v="Wessex"/>
    <s v="cns_yes"/>
    <n v="325"/>
    <n v="0.72923000000000004"/>
  </r>
  <r>
    <s v="NAoPri"/>
    <n v="2020"/>
    <s v="Q3"/>
    <s v="Q3-2020"/>
    <x v="123"/>
    <x v="123"/>
    <s v="E56000016"/>
    <s v="Wessex"/>
    <s v="cns_yes"/>
    <n v="455"/>
    <n v="0.61319000000000001"/>
  </r>
  <r>
    <s v="NAoPri"/>
    <n v="2020"/>
    <s v="Q4"/>
    <s v="Q4-2020"/>
    <x v="123"/>
    <x v="123"/>
    <s v="E56000016"/>
    <s v="Wessex"/>
    <s v="cns_yes"/>
    <n v="572"/>
    <n v="0.62412999999999996"/>
  </r>
  <r>
    <s v="NAoPri"/>
    <n v="2021"/>
    <s v="Q1"/>
    <s v="Q1-2021"/>
    <x v="123"/>
    <x v="123"/>
    <s v="E56000016"/>
    <s v="Wessex"/>
    <s v="cns_yes"/>
    <n v="556"/>
    <n v="0.71043000000000001"/>
  </r>
  <r>
    <s v="NAoPri"/>
    <n v="2021"/>
    <s v="Q2"/>
    <s v="Q2-2021"/>
    <x v="123"/>
    <x v="123"/>
    <s v="E56000016"/>
    <s v="Wessex"/>
    <s v="cns_yes"/>
    <n v="655"/>
    <n v="0.71755999999999998"/>
  </r>
  <r>
    <s v="NAoPri"/>
    <n v="2021"/>
    <s v="Q3"/>
    <s v="Q3-2021"/>
    <x v="123"/>
    <x v="123"/>
    <s v="E56000016"/>
    <s v="Wessex"/>
    <s v="cns_yes"/>
    <n v="706"/>
    <n v="0.74646000000000001"/>
  </r>
  <r>
    <s v="NAoPri"/>
    <n v="2021"/>
    <s v="Q4"/>
    <s v="Q4-2021"/>
    <x v="123"/>
    <x v="123"/>
    <s v="E56000016"/>
    <s v="Wessex"/>
    <s v="cns_yes"/>
    <n v="680"/>
    <n v="0.72058999999999995"/>
  </r>
  <r>
    <s v="NAoPri"/>
    <n v="2022"/>
    <s v="Q1"/>
    <s v="Q1-2022"/>
    <x v="123"/>
    <x v="123"/>
    <s v="E56000016"/>
    <s v="Wessex"/>
    <s v="cns_yes"/>
    <n v="656"/>
    <n v="0.74085000000000001"/>
  </r>
  <r>
    <s v="NAoPri"/>
    <n v="2022"/>
    <s v="Q2"/>
    <s v="Q2-2022"/>
    <x v="123"/>
    <x v="123"/>
    <s v="E56000016"/>
    <s v="Wessex"/>
    <s v="cns_yes"/>
    <n v="666"/>
    <n v="0.73724000000000001"/>
  </r>
  <r>
    <s v="NAoPri"/>
    <n v="2022"/>
    <s v="Q3"/>
    <s v="Q3-2022"/>
    <x v="123"/>
    <x v="123"/>
    <s v="E56000016"/>
    <s v="Wessex"/>
    <s v="cns_yes"/>
    <n v="714"/>
    <n v="0.71709000000000001"/>
  </r>
  <r>
    <s v="NAoPri"/>
    <n v="2022"/>
    <s v="Q4"/>
    <s v="Q4-2022"/>
    <x v="123"/>
    <x v="123"/>
    <s v="E56000016"/>
    <s v="Wessex"/>
    <s v="cns_yes"/>
    <n v="703"/>
    <n v="0.69701000000000002"/>
  </r>
  <r>
    <s v="NAoPri"/>
    <n v="2023"/>
    <s v="Q1"/>
    <s v="Q1-2023"/>
    <x v="123"/>
    <x v="123"/>
    <s v="E56000016"/>
    <s v="Wessex"/>
    <s v="cns_yes"/>
    <n v="687"/>
    <n v="0.63319000000000003"/>
  </r>
  <r>
    <s v="NAoPri"/>
    <n v="2018"/>
    <s v="Q1"/>
    <s v="Q1-2018"/>
    <x v="124"/>
    <x v="124"/>
    <s v="E56000035"/>
    <s v="East of England"/>
    <s v="cns_yes"/>
    <n v="70"/>
    <n v="0.78571000000000002"/>
  </r>
  <r>
    <s v="NAoPri"/>
    <n v="2018"/>
    <s v="Q2"/>
    <s v="Q2-2018"/>
    <x v="124"/>
    <x v="124"/>
    <s v="E56000035"/>
    <s v="East of England"/>
    <s v="cns_yes"/>
    <n v="63"/>
    <n v="0.57142999999999999"/>
  </r>
  <r>
    <s v="NAoPri"/>
    <n v="2018"/>
    <s v="Q3"/>
    <s v="Q3-2018"/>
    <x v="124"/>
    <x v="124"/>
    <s v="E56000035"/>
    <s v="East of England"/>
    <s v="cns_yes"/>
    <n v="70"/>
    <n v="0.55713999999999997"/>
  </r>
  <r>
    <s v="NAoPri"/>
    <n v="2018"/>
    <s v="Q4"/>
    <s v="Q4-2018"/>
    <x v="124"/>
    <x v="124"/>
    <s v="E56000035"/>
    <s v="East of England"/>
    <s v="cns_yes"/>
    <n v="64"/>
    <n v="0.60936999999999997"/>
  </r>
  <r>
    <s v="NAoPri"/>
    <n v="2019"/>
    <s v="Q1"/>
    <s v="Q1-2019"/>
    <x v="124"/>
    <x v="124"/>
    <s v="E56000035"/>
    <s v="East of England"/>
    <s v="cns_yes"/>
    <n v="56"/>
    <n v="0.75"/>
  </r>
  <r>
    <s v="NAoPri"/>
    <n v="2019"/>
    <s v="Q2"/>
    <s v="Q2-2019"/>
    <x v="124"/>
    <x v="124"/>
    <s v="E56000035"/>
    <s v="East of England"/>
    <s v="cns_yes"/>
    <n v="60"/>
    <n v="0.61667000000000005"/>
  </r>
  <r>
    <s v="NAoPri"/>
    <n v="2019"/>
    <s v="Q3"/>
    <s v="Q3-2019"/>
    <x v="124"/>
    <x v="124"/>
    <s v="E56000035"/>
    <s v="East of England"/>
    <s v="cns_yes"/>
    <n v="64"/>
    <n v="0.54686999999999997"/>
  </r>
  <r>
    <s v="NAoPri"/>
    <n v="2019"/>
    <s v="Q4"/>
    <s v="Q4-2019"/>
    <x v="124"/>
    <x v="124"/>
    <s v="E56000035"/>
    <s v="East of England"/>
    <s v="cns_yes"/>
    <n v="71"/>
    <n v="0.45069999999999999"/>
  </r>
  <r>
    <s v="NAoPri"/>
    <n v="2020"/>
    <s v="Q1"/>
    <s v="Q1-2020"/>
    <x v="124"/>
    <x v="124"/>
    <s v="E56000035"/>
    <s v="East of England"/>
    <s v="cns_yes"/>
    <n v="61"/>
    <n v="0.80327999999999999"/>
  </r>
  <r>
    <s v="NAoPri"/>
    <n v="2020"/>
    <s v="Q2"/>
    <s v="Q2-2020"/>
    <x v="124"/>
    <x v="124"/>
    <s v="E56000035"/>
    <s v="East of England"/>
    <s v="cns_yes"/>
    <n v="42"/>
    <n v="0.52381"/>
  </r>
  <r>
    <s v="NAoPri"/>
    <n v="2020"/>
    <s v="Q3"/>
    <s v="Q3-2020"/>
    <x v="124"/>
    <x v="124"/>
    <s v="E56000035"/>
    <s v="East of England"/>
    <s v="cns_yes"/>
    <n v="59"/>
    <n v="0.86441000000000001"/>
  </r>
  <r>
    <s v="NAoPri"/>
    <n v="2020"/>
    <s v="Q4"/>
    <s v="Q4-2020"/>
    <x v="124"/>
    <x v="124"/>
    <s v="E56000035"/>
    <s v="East of England"/>
    <s v="cns_yes"/>
    <n v="67"/>
    <n v="0.92537000000000003"/>
  </r>
  <r>
    <s v="NAoPri"/>
    <n v="2021"/>
    <s v="Q1"/>
    <s v="Q1-2021"/>
    <x v="124"/>
    <x v="124"/>
    <s v="E56000035"/>
    <s v="East of England"/>
    <s v="cns_yes"/>
    <n v="60"/>
    <n v="0.9"/>
  </r>
  <r>
    <s v="NAoPri"/>
    <n v="2021"/>
    <s v="Q2"/>
    <s v="Q2-2021"/>
    <x v="124"/>
    <x v="124"/>
    <s v="E56000035"/>
    <s v="East of England"/>
    <s v="cns_yes"/>
    <n v="83"/>
    <n v="0.85541999999999996"/>
  </r>
  <r>
    <s v="NAoPri"/>
    <n v="2021"/>
    <s v="Q3"/>
    <s v="Q3-2021"/>
    <x v="124"/>
    <x v="124"/>
    <s v="E56000035"/>
    <s v="East of England"/>
    <s v="cns_yes"/>
    <n v="73"/>
    <n v="0.90410999999999997"/>
  </r>
  <r>
    <s v="NAoPri"/>
    <n v="2021"/>
    <s v="Q4"/>
    <s v="Q4-2021"/>
    <x v="124"/>
    <x v="124"/>
    <s v="E56000035"/>
    <s v="East of England"/>
    <s v="cns_yes"/>
    <n v="72"/>
    <n v="0.80556000000000005"/>
  </r>
  <r>
    <s v="NAoPri"/>
    <n v="2022"/>
    <s v="Q1"/>
    <s v="Q1-2022"/>
    <x v="124"/>
    <x v="124"/>
    <s v="E56000035"/>
    <s v="East of England"/>
    <s v="cns_yes"/>
    <n v="43"/>
    <n v="0.81394999999999995"/>
  </r>
  <r>
    <s v="NAoPri"/>
    <n v="2022"/>
    <s v="Q2"/>
    <s v="Q2-2022"/>
    <x v="124"/>
    <x v="124"/>
    <s v="E56000035"/>
    <s v="East of England"/>
    <s v="cns_yes"/>
    <n v="59"/>
    <n v="0.89831000000000005"/>
  </r>
  <r>
    <s v="NAoPri"/>
    <n v="2022"/>
    <s v="Q3"/>
    <s v="Q3-2022"/>
    <x v="124"/>
    <x v="124"/>
    <s v="E56000035"/>
    <s v="East of England"/>
    <s v="cns_yes"/>
    <n v="74"/>
    <n v="0.82432000000000005"/>
  </r>
  <r>
    <s v="NAoPri"/>
    <n v="2022"/>
    <s v="Q4"/>
    <s v="Q4-2022"/>
    <x v="124"/>
    <x v="124"/>
    <s v="E56000035"/>
    <s v="East of England"/>
    <s v="cns_yes"/>
    <n v="71"/>
    <n v="0.77464999999999995"/>
  </r>
  <r>
    <s v="NAoPri"/>
    <n v="2023"/>
    <s v="Q1"/>
    <s v="Q1-2023"/>
    <x v="124"/>
    <x v="124"/>
    <s v="E56000035"/>
    <s v="East of England"/>
    <s v="cns_yes"/>
    <n v="54"/>
    <n v="0.59258999999999995"/>
  </r>
  <r>
    <s v="NAoPri"/>
    <n v="2018"/>
    <s v="Q1"/>
    <s v="Q1-2018"/>
    <x v="125"/>
    <x v="125"/>
    <s v="E56000021"/>
    <s v="West London"/>
    <s v="cns_yes"/>
    <n v="670"/>
    <n v="0.36119000000000001"/>
  </r>
  <r>
    <s v="NAoPri"/>
    <n v="2018"/>
    <s v="Q2"/>
    <s v="Q2-2018"/>
    <x v="125"/>
    <x v="125"/>
    <s v="E56000021"/>
    <s v="West London"/>
    <s v="cns_yes"/>
    <n v="668"/>
    <n v="0.40418999999999999"/>
  </r>
  <r>
    <s v="NAoPri"/>
    <n v="2018"/>
    <s v="Q3"/>
    <s v="Q3-2018"/>
    <x v="125"/>
    <x v="125"/>
    <s v="E56000021"/>
    <s v="West London"/>
    <s v="cns_yes"/>
    <n v="686"/>
    <n v="0.40671000000000002"/>
  </r>
  <r>
    <s v="NAoPri"/>
    <n v="2018"/>
    <s v="Q4"/>
    <s v="Q4-2018"/>
    <x v="125"/>
    <x v="125"/>
    <s v="E56000021"/>
    <s v="West London"/>
    <s v="cns_yes"/>
    <n v="659"/>
    <n v="0.43096000000000001"/>
  </r>
  <r>
    <s v="NAoPri"/>
    <n v="2019"/>
    <s v="Q1"/>
    <s v="Q1-2019"/>
    <x v="125"/>
    <x v="125"/>
    <s v="E56000021"/>
    <s v="West London"/>
    <s v="cns_yes"/>
    <n v="624"/>
    <n v="0.40384999999999999"/>
  </r>
  <r>
    <s v="NAoPri"/>
    <n v="2019"/>
    <s v="Q2"/>
    <s v="Q2-2019"/>
    <x v="125"/>
    <x v="125"/>
    <s v="E56000021"/>
    <s v="West London"/>
    <s v="cns_yes"/>
    <n v="613"/>
    <n v="0.42087999999999998"/>
  </r>
  <r>
    <s v="NAoPri"/>
    <n v="2019"/>
    <s v="Q3"/>
    <s v="Q3-2019"/>
    <x v="125"/>
    <x v="125"/>
    <s v="E56000021"/>
    <s v="West London"/>
    <s v="cns_yes"/>
    <n v="738"/>
    <n v="0.37534000000000001"/>
  </r>
  <r>
    <s v="NAoPri"/>
    <n v="2019"/>
    <s v="Q4"/>
    <s v="Q4-2019"/>
    <x v="125"/>
    <x v="125"/>
    <s v="E56000021"/>
    <s v="West London"/>
    <s v="cns_yes"/>
    <n v="697"/>
    <n v="0.40028999999999998"/>
  </r>
  <r>
    <s v="NAoPri"/>
    <n v="2020"/>
    <s v="Q1"/>
    <s v="Q1-2020"/>
    <x v="125"/>
    <x v="125"/>
    <s v="E56000021"/>
    <s v="West London"/>
    <s v="cns_yes"/>
    <n v="643"/>
    <n v="0.44168000000000002"/>
  </r>
  <r>
    <s v="NAoPri"/>
    <n v="2020"/>
    <s v="Q2"/>
    <s v="Q2-2020"/>
    <x v="125"/>
    <x v="125"/>
    <s v="E56000021"/>
    <s v="West London"/>
    <s v="cns_yes"/>
    <n v="345"/>
    <n v="0.46377000000000002"/>
  </r>
  <r>
    <s v="NAoPri"/>
    <n v="2020"/>
    <s v="Q3"/>
    <s v="Q3-2020"/>
    <x v="125"/>
    <x v="125"/>
    <s v="E56000021"/>
    <s v="West London"/>
    <s v="cns_yes"/>
    <n v="465"/>
    <n v="0.43010999999999999"/>
  </r>
  <r>
    <s v="NAoPri"/>
    <n v="2020"/>
    <s v="Q4"/>
    <s v="Q4-2020"/>
    <x v="125"/>
    <x v="125"/>
    <s v="E56000021"/>
    <s v="West London"/>
    <s v="cns_yes"/>
    <n v="610"/>
    <n v="0.35082000000000002"/>
  </r>
  <r>
    <s v="NAoPri"/>
    <n v="2021"/>
    <s v="Q1"/>
    <s v="Q1-2021"/>
    <x v="125"/>
    <x v="125"/>
    <s v="E56000021"/>
    <s v="West London"/>
    <s v="cns_yes"/>
    <n v="564"/>
    <n v="0.43617"/>
  </r>
  <r>
    <s v="NAoPri"/>
    <n v="2021"/>
    <s v="Q2"/>
    <s v="Q2-2021"/>
    <x v="125"/>
    <x v="125"/>
    <s v="E56000021"/>
    <s v="West London"/>
    <s v="cns_yes"/>
    <n v="718"/>
    <n v="0.44846999999999998"/>
  </r>
  <r>
    <s v="NAoPri"/>
    <n v="2021"/>
    <s v="Q3"/>
    <s v="Q3-2021"/>
    <x v="125"/>
    <x v="125"/>
    <s v="E56000021"/>
    <s v="West London"/>
    <s v="cns_yes"/>
    <n v="698"/>
    <n v="0.51288999999999996"/>
  </r>
  <r>
    <s v="NAoPri"/>
    <n v="2021"/>
    <s v="Q4"/>
    <s v="Q4-2021"/>
    <x v="125"/>
    <x v="125"/>
    <s v="E56000021"/>
    <s v="West London"/>
    <s v="cns_yes"/>
    <n v="697"/>
    <n v="0.41893999999999998"/>
  </r>
  <r>
    <s v="NAoPri"/>
    <n v="2022"/>
    <s v="Q1"/>
    <s v="Q1-2022"/>
    <x v="125"/>
    <x v="125"/>
    <s v="E56000021"/>
    <s v="West London"/>
    <s v="cns_yes"/>
    <n v="677"/>
    <n v="0.40177000000000002"/>
  </r>
  <r>
    <s v="NAoPri"/>
    <n v="2022"/>
    <s v="Q2"/>
    <s v="Q2-2022"/>
    <x v="125"/>
    <x v="125"/>
    <s v="E56000021"/>
    <s v="West London"/>
    <s v="cns_yes"/>
    <n v="691"/>
    <n v="0.43414999999999998"/>
  </r>
  <r>
    <s v="NAoPri"/>
    <n v="2022"/>
    <s v="Q3"/>
    <s v="Q3-2022"/>
    <x v="125"/>
    <x v="125"/>
    <s v="E56000021"/>
    <s v="West London"/>
    <s v="cns_yes"/>
    <n v="728"/>
    <n v="0.42581999999999998"/>
  </r>
  <r>
    <s v="NAoPri"/>
    <n v="2022"/>
    <s v="Q4"/>
    <s v="Q4-2022"/>
    <x v="125"/>
    <x v="125"/>
    <s v="E56000021"/>
    <s v="West London"/>
    <s v="cns_yes"/>
    <n v="669"/>
    <n v="0.41255999999999998"/>
  </r>
  <r>
    <s v="NAoPri"/>
    <n v="2023"/>
    <s v="Q1"/>
    <s v="Q1-2023"/>
    <x v="125"/>
    <x v="125"/>
    <s v="E56000021"/>
    <s v="West London"/>
    <s v="cns_yes"/>
    <n v="687"/>
    <n v="0.47598000000000001"/>
  </r>
  <r>
    <s v="NAoPri"/>
    <n v="2018"/>
    <s v="Q1"/>
    <s v="Q1-2018"/>
    <x v="126"/>
    <x v="126"/>
    <s v="E56000007"/>
    <s v="West Midlands"/>
    <s v="cns_yes"/>
    <n v="1095"/>
    <n v="0.78173999999999999"/>
  </r>
  <r>
    <s v="NAoPri"/>
    <n v="2018"/>
    <s v="Q2"/>
    <s v="Q2-2018"/>
    <x v="126"/>
    <x v="126"/>
    <s v="E56000007"/>
    <s v="West Midlands"/>
    <s v="cns_yes"/>
    <n v="1240"/>
    <n v="0.84355000000000002"/>
  </r>
  <r>
    <s v="NAoPri"/>
    <n v="2018"/>
    <s v="Q3"/>
    <s v="Q3-2018"/>
    <x v="126"/>
    <x v="126"/>
    <s v="E56000007"/>
    <s v="West Midlands"/>
    <s v="cns_yes"/>
    <n v="1238"/>
    <n v="0.80210000000000004"/>
  </r>
  <r>
    <s v="NAoPri"/>
    <n v="2018"/>
    <s v="Q4"/>
    <s v="Q4-2018"/>
    <x v="126"/>
    <x v="126"/>
    <s v="E56000007"/>
    <s v="West Midlands"/>
    <s v="cns_yes"/>
    <n v="1180"/>
    <n v="0.79407000000000005"/>
  </r>
  <r>
    <s v="NAoPri"/>
    <n v="2019"/>
    <s v="Q1"/>
    <s v="Q1-2019"/>
    <x v="126"/>
    <x v="126"/>
    <s v="E56000007"/>
    <s v="West Midlands"/>
    <s v="cns_yes"/>
    <n v="1076"/>
    <n v="0.76673000000000002"/>
  </r>
  <r>
    <s v="NAoPri"/>
    <n v="2019"/>
    <s v="Q2"/>
    <s v="Q2-2019"/>
    <x v="126"/>
    <x v="126"/>
    <s v="E56000007"/>
    <s v="West Midlands"/>
    <s v="cns_yes"/>
    <n v="1150"/>
    <n v="0.81303999999999998"/>
  </r>
  <r>
    <s v="NAoPri"/>
    <n v="2019"/>
    <s v="Q3"/>
    <s v="Q3-2019"/>
    <x v="126"/>
    <x v="126"/>
    <s v="E56000007"/>
    <s v="West Midlands"/>
    <s v="cns_yes"/>
    <n v="1198"/>
    <n v="0.80633999999999995"/>
  </r>
  <r>
    <s v="NAoPri"/>
    <n v="2019"/>
    <s v="Q4"/>
    <s v="Q4-2019"/>
    <x v="126"/>
    <x v="126"/>
    <s v="E56000007"/>
    <s v="West Midlands"/>
    <s v="cns_yes"/>
    <n v="1236"/>
    <n v="0.74029"/>
  </r>
  <r>
    <s v="NAoPri"/>
    <n v="2020"/>
    <s v="Q1"/>
    <s v="Q1-2020"/>
    <x v="126"/>
    <x v="126"/>
    <s v="E56000007"/>
    <s v="West Midlands"/>
    <s v="cns_yes"/>
    <n v="1169"/>
    <n v="0.71514"/>
  </r>
  <r>
    <s v="NAoPri"/>
    <n v="2020"/>
    <s v="Q2"/>
    <s v="Q2-2020"/>
    <x v="126"/>
    <x v="126"/>
    <s v="E56000007"/>
    <s v="West Midlands"/>
    <s v="cns_yes"/>
    <n v="632"/>
    <n v="0.74841999999999997"/>
  </r>
  <r>
    <s v="NAoPri"/>
    <n v="2020"/>
    <s v="Q3"/>
    <s v="Q3-2020"/>
    <x v="126"/>
    <x v="126"/>
    <s v="E56000007"/>
    <s v="West Midlands"/>
    <s v="cns_yes"/>
    <n v="807"/>
    <n v="0.73358000000000001"/>
  </r>
  <r>
    <s v="NAoPri"/>
    <n v="2020"/>
    <s v="Q4"/>
    <s v="Q4-2020"/>
    <x v="126"/>
    <x v="126"/>
    <s v="E56000007"/>
    <s v="West Midlands"/>
    <s v="cns_yes"/>
    <n v="1092"/>
    <n v="0.76832"/>
  </r>
  <r>
    <s v="NAoPri"/>
    <n v="2021"/>
    <s v="Q1"/>
    <s v="Q1-2021"/>
    <x v="126"/>
    <x v="126"/>
    <s v="E56000007"/>
    <s v="West Midlands"/>
    <s v="cns_yes"/>
    <n v="1031"/>
    <n v="0.79437000000000002"/>
  </r>
  <r>
    <s v="NAoPri"/>
    <n v="2021"/>
    <s v="Q2"/>
    <s v="Q2-2021"/>
    <x v="126"/>
    <x v="126"/>
    <s v="E56000007"/>
    <s v="West Midlands"/>
    <s v="cns_yes"/>
    <n v="1239"/>
    <n v="0.74253000000000002"/>
  </r>
  <r>
    <s v="NAoPri"/>
    <n v="2021"/>
    <s v="Q3"/>
    <s v="Q3-2021"/>
    <x v="126"/>
    <x v="126"/>
    <s v="E56000007"/>
    <s v="West Midlands"/>
    <s v="cns_yes"/>
    <n v="1269"/>
    <n v="0.80062999999999995"/>
  </r>
  <r>
    <s v="NAoPri"/>
    <n v="2021"/>
    <s v="Q4"/>
    <s v="Q4-2021"/>
    <x v="126"/>
    <x v="126"/>
    <s v="E56000007"/>
    <s v="West Midlands"/>
    <s v="cns_yes"/>
    <n v="1307"/>
    <n v="0.81560999999999995"/>
  </r>
  <r>
    <s v="NAoPri"/>
    <n v="2022"/>
    <s v="Q1"/>
    <s v="Q1-2022"/>
    <x v="126"/>
    <x v="126"/>
    <s v="E56000007"/>
    <s v="West Midlands"/>
    <s v="cns_yes"/>
    <n v="1189"/>
    <n v="0.78637999999999997"/>
  </r>
  <r>
    <s v="NAoPri"/>
    <n v="2022"/>
    <s v="Q2"/>
    <s v="Q2-2022"/>
    <x v="126"/>
    <x v="126"/>
    <s v="E56000007"/>
    <s v="West Midlands"/>
    <s v="cns_yes"/>
    <n v="1218"/>
    <n v="0.80869999999999997"/>
  </r>
  <r>
    <s v="NAoPri"/>
    <n v="2022"/>
    <s v="Q3"/>
    <s v="Q3-2022"/>
    <x v="126"/>
    <x v="126"/>
    <s v="E56000007"/>
    <s v="West Midlands"/>
    <s v="cns_yes"/>
    <n v="1308"/>
    <n v="0.81728000000000001"/>
  </r>
  <r>
    <s v="NAoPri"/>
    <n v="2022"/>
    <s v="Q4"/>
    <s v="Q4-2022"/>
    <x v="126"/>
    <x v="126"/>
    <s v="E56000007"/>
    <s v="West Midlands"/>
    <s v="cns_yes"/>
    <n v="1315"/>
    <n v="0.77337999999999996"/>
  </r>
  <r>
    <s v="NAoPri"/>
    <n v="2023"/>
    <s v="Q1"/>
    <s v="Q1-2023"/>
    <x v="126"/>
    <x v="126"/>
    <s v="E56000007"/>
    <s v="West Midlands"/>
    <s v="cns_yes"/>
    <n v="1187"/>
    <n v="0.73377999999999999"/>
  </r>
  <r>
    <s v="NAoPri"/>
    <n v="2018"/>
    <s v="Q1"/>
    <s v="Q1-2018"/>
    <x v="127"/>
    <x v="127"/>
    <s v="E56000035"/>
    <s v="East of England"/>
    <s v="cns_yes"/>
    <n v="47"/>
    <n v="0.91488999999999998"/>
  </r>
  <r>
    <s v="NAoPri"/>
    <n v="2018"/>
    <s v="Q2"/>
    <s v="Q2-2018"/>
    <x v="127"/>
    <x v="127"/>
    <s v="E56000035"/>
    <s v="East of England"/>
    <s v="cns_yes"/>
    <n v="75"/>
    <n v="0.89332999999999996"/>
  </r>
  <r>
    <s v="NAoPri"/>
    <n v="2018"/>
    <s v="Q3"/>
    <s v="Q3-2018"/>
    <x v="127"/>
    <x v="127"/>
    <s v="E56000035"/>
    <s v="East of England"/>
    <s v="cns_yes"/>
    <n v="76"/>
    <n v="0.82894999999999996"/>
  </r>
  <r>
    <s v="NAoPri"/>
    <n v="2018"/>
    <s v="Q4"/>
    <s v="Q4-2018"/>
    <x v="127"/>
    <x v="127"/>
    <s v="E56000035"/>
    <s v="East of England"/>
    <s v="cns_yes"/>
    <n v="63"/>
    <n v="0.85714000000000001"/>
  </r>
  <r>
    <s v="NAoPri"/>
    <n v="2019"/>
    <s v="Q1"/>
    <s v="Q1-2019"/>
    <x v="127"/>
    <x v="127"/>
    <s v="E56000035"/>
    <s v="East of England"/>
    <s v="cns_yes"/>
    <n v="66"/>
    <n v="0.90908999999999995"/>
  </r>
  <r>
    <s v="NAoPri"/>
    <n v="2019"/>
    <s v="Q2"/>
    <s v="Q2-2019"/>
    <x v="127"/>
    <x v="127"/>
    <s v="E56000035"/>
    <s v="East of England"/>
    <s v="cns_yes"/>
    <n v="62"/>
    <n v="0.83870999999999996"/>
  </r>
  <r>
    <s v="NAoPri"/>
    <n v="2019"/>
    <s v="Q3"/>
    <s v="Q3-2019"/>
    <x v="127"/>
    <x v="127"/>
    <s v="E56000035"/>
    <s v="East of England"/>
    <s v="cns_yes"/>
    <n v="75"/>
    <n v="0.81333"/>
  </r>
  <r>
    <s v="NAoPri"/>
    <n v="2019"/>
    <s v="Q4"/>
    <s v="Q4-2019"/>
    <x v="127"/>
    <x v="127"/>
    <s v="E56000035"/>
    <s v="East of England"/>
    <s v="cns_yes"/>
    <n v="77"/>
    <n v="0.84416000000000002"/>
  </r>
  <r>
    <s v="NAoPri"/>
    <n v="2020"/>
    <s v="Q1"/>
    <s v="Q1-2020"/>
    <x v="127"/>
    <x v="127"/>
    <s v="E56000035"/>
    <s v="East of England"/>
    <s v="cns_yes"/>
    <n v="54"/>
    <n v="0.88888999999999996"/>
  </r>
  <r>
    <s v="NAoPri"/>
    <n v="2020"/>
    <s v="Q2"/>
    <s v="Q2-2020"/>
    <x v="127"/>
    <x v="127"/>
    <s v="E56000035"/>
    <s v="East of England"/>
    <s v="cns_yes"/>
    <n v="34"/>
    <n v="0.79412000000000005"/>
  </r>
  <r>
    <s v="NAoPri"/>
    <n v="2020"/>
    <s v="Q3"/>
    <s v="Q3-2020"/>
    <x v="127"/>
    <x v="127"/>
    <s v="E56000035"/>
    <s v="East of England"/>
    <s v="cns_yes"/>
    <n v="69"/>
    <n v="0.92754000000000003"/>
  </r>
  <r>
    <s v="NAoPri"/>
    <n v="2020"/>
    <s v="Q4"/>
    <s v="Q4-2020"/>
    <x v="127"/>
    <x v="127"/>
    <s v="E56000035"/>
    <s v="East of England"/>
    <s v="cns_yes"/>
    <n v="58"/>
    <n v="0.67240999999999995"/>
  </r>
  <r>
    <s v="NAoPri"/>
    <n v="2021"/>
    <s v="Q1"/>
    <s v="Q1-2021"/>
    <x v="127"/>
    <x v="127"/>
    <s v="E56000035"/>
    <s v="East of England"/>
    <s v="cns_yes"/>
    <n v="66"/>
    <n v="0.90908999999999995"/>
  </r>
  <r>
    <s v="NAoPri"/>
    <n v="2021"/>
    <s v="Q2"/>
    <s v="Q2-2021"/>
    <x v="127"/>
    <x v="127"/>
    <s v="E56000035"/>
    <s v="East of England"/>
    <s v="cns_yes"/>
    <n v="79"/>
    <n v="0.84809999999999997"/>
  </r>
  <r>
    <s v="NAoPri"/>
    <n v="2021"/>
    <s v="Q3"/>
    <s v="Q3-2021"/>
    <x v="127"/>
    <x v="127"/>
    <s v="E56000035"/>
    <s v="East of England"/>
    <s v="cns_yes"/>
    <n v="69"/>
    <n v="0.91303999999999996"/>
  </r>
  <r>
    <s v="NAoPri"/>
    <n v="2021"/>
    <s v="Q4"/>
    <s v="Q4-2021"/>
    <x v="127"/>
    <x v="127"/>
    <s v="E56000035"/>
    <s v="East of England"/>
    <s v="cns_yes"/>
    <n v="84"/>
    <n v="0.90476000000000001"/>
  </r>
  <r>
    <s v="NAoPri"/>
    <n v="2022"/>
    <s v="Q1"/>
    <s v="Q1-2022"/>
    <x v="127"/>
    <x v="127"/>
    <s v="E56000035"/>
    <s v="East of England"/>
    <s v="cns_yes"/>
    <n v="59"/>
    <n v="0.84745999999999999"/>
  </r>
  <r>
    <s v="NAoPri"/>
    <n v="2022"/>
    <s v="Q2"/>
    <s v="Q2-2022"/>
    <x v="127"/>
    <x v="127"/>
    <s v="E56000035"/>
    <s v="East of England"/>
    <s v="cns_yes"/>
    <n v="76"/>
    <n v="0.80262999999999995"/>
  </r>
  <r>
    <s v="NAoPri"/>
    <n v="2022"/>
    <s v="Q3"/>
    <s v="Q3-2022"/>
    <x v="127"/>
    <x v="127"/>
    <s v="E56000035"/>
    <s v="East of England"/>
    <s v="cns_yes"/>
    <n v="79"/>
    <n v="0.86075999999999997"/>
  </r>
  <r>
    <s v="NAoPri"/>
    <n v="2022"/>
    <s v="Q4"/>
    <s v="Q4-2022"/>
    <x v="127"/>
    <x v="127"/>
    <s v="E56000035"/>
    <s v="East of England"/>
    <s v="cns_yes"/>
    <n v="83"/>
    <n v="0.79518"/>
  </r>
  <r>
    <s v="NAoPri"/>
    <n v="2023"/>
    <s v="Q1"/>
    <s v="Q1-2023"/>
    <x v="127"/>
    <x v="127"/>
    <s v="E56000035"/>
    <s v="East of England"/>
    <s v="cns_yes"/>
    <n v="79"/>
    <n v="0.81013000000000002"/>
  </r>
  <r>
    <s v="NAoPri"/>
    <n v="2018"/>
    <s v="Q1"/>
    <s v="Q1-2018"/>
    <x v="128"/>
    <x v="128"/>
    <s v="E56000030"/>
    <s v="West Yorkshire and Harrogate"/>
    <s v="cns_yes"/>
    <n v="464"/>
    <n v="0.79740999999999995"/>
  </r>
  <r>
    <s v="NAoPri"/>
    <n v="2018"/>
    <s v="Q2"/>
    <s v="Q2-2018"/>
    <x v="128"/>
    <x v="128"/>
    <s v="E56000030"/>
    <s v="West Yorkshire and Harrogate"/>
    <s v="cns_yes"/>
    <n v="509"/>
    <n v="0.79764000000000002"/>
  </r>
  <r>
    <s v="NAoPri"/>
    <n v="2018"/>
    <s v="Q3"/>
    <s v="Q3-2018"/>
    <x v="128"/>
    <x v="128"/>
    <s v="E56000030"/>
    <s v="West Yorkshire and Harrogate"/>
    <s v="cns_yes"/>
    <n v="590"/>
    <n v="0.78305000000000002"/>
  </r>
  <r>
    <s v="NAoPri"/>
    <n v="2018"/>
    <s v="Q4"/>
    <s v="Q4-2018"/>
    <x v="128"/>
    <x v="128"/>
    <s v="E56000030"/>
    <s v="West Yorkshire and Harrogate"/>
    <s v="cns_yes"/>
    <n v="495"/>
    <n v="0.76768000000000003"/>
  </r>
  <r>
    <s v="NAoPri"/>
    <n v="2019"/>
    <s v="Q1"/>
    <s v="Q1-2019"/>
    <x v="128"/>
    <x v="128"/>
    <s v="E56000030"/>
    <s v="West Yorkshire and Harrogate"/>
    <s v="cns_yes"/>
    <n v="507"/>
    <n v="0.77317999999999998"/>
  </r>
  <r>
    <s v="NAoPri"/>
    <n v="2019"/>
    <s v="Q2"/>
    <s v="Q2-2019"/>
    <x v="128"/>
    <x v="128"/>
    <s v="E56000030"/>
    <s v="West Yorkshire and Harrogate"/>
    <s v="cns_yes"/>
    <n v="554"/>
    <n v="0.76715"/>
  </r>
  <r>
    <s v="NAoPri"/>
    <n v="2019"/>
    <s v="Q3"/>
    <s v="Q3-2019"/>
    <x v="128"/>
    <x v="128"/>
    <s v="E56000030"/>
    <s v="West Yorkshire and Harrogate"/>
    <s v="cns_yes"/>
    <n v="530"/>
    <n v="0.76604000000000005"/>
  </r>
  <r>
    <s v="NAoPri"/>
    <n v="2019"/>
    <s v="Q4"/>
    <s v="Q4-2019"/>
    <x v="128"/>
    <x v="128"/>
    <s v="E56000030"/>
    <s v="West Yorkshire and Harrogate"/>
    <s v="cns_yes"/>
    <n v="518"/>
    <n v="0.71814999999999996"/>
  </r>
  <r>
    <s v="NAoPri"/>
    <n v="2020"/>
    <s v="Q1"/>
    <s v="Q1-2020"/>
    <x v="128"/>
    <x v="128"/>
    <s v="E56000030"/>
    <s v="West Yorkshire and Harrogate"/>
    <s v="cns_yes"/>
    <n v="469"/>
    <n v="0.75692999999999999"/>
  </r>
  <r>
    <s v="NAoPri"/>
    <n v="2020"/>
    <s v="Q2"/>
    <s v="Q2-2020"/>
    <x v="128"/>
    <x v="128"/>
    <s v="E56000030"/>
    <s v="West Yorkshire and Harrogate"/>
    <s v="cns_yes"/>
    <n v="246"/>
    <n v="0.83333000000000002"/>
  </r>
  <r>
    <s v="NAoPri"/>
    <n v="2020"/>
    <s v="Q3"/>
    <s v="Q3-2020"/>
    <x v="128"/>
    <x v="128"/>
    <s v="E56000030"/>
    <s v="West Yorkshire and Harrogate"/>
    <s v="cns_yes"/>
    <n v="401"/>
    <n v="0.77056999999999998"/>
  </r>
  <r>
    <s v="NAoPri"/>
    <n v="2020"/>
    <s v="Q4"/>
    <s v="Q4-2020"/>
    <x v="128"/>
    <x v="128"/>
    <s v="E56000030"/>
    <s v="West Yorkshire and Harrogate"/>
    <s v="cns_yes"/>
    <n v="464"/>
    <n v="0.70689999999999997"/>
  </r>
  <r>
    <s v="NAoPri"/>
    <n v="2021"/>
    <s v="Q1"/>
    <s v="Q1-2021"/>
    <x v="128"/>
    <x v="128"/>
    <s v="E56000030"/>
    <s v="West Yorkshire and Harrogate"/>
    <s v="cns_yes"/>
    <n v="523"/>
    <n v="0.70362999999999998"/>
  </r>
  <r>
    <s v="NAoPri"/>
    <n v="2021"/>
    <s v="Q2"/>
    <s v="Q2-2021"/>
    <x v="128"/>
    <x v="128"/>
    <s v="E56000030"/>
    <s v="West Yorkshire and Harrogate"/>
    <s v="cns_yes"/>
    <n v="547"/>
    <n v="0.71114999999999995"/>
  </r>
  <r>
    <s v="NAoPri"/>
    <n v="2021"/>
    <s v="Q3"/>
    <s v="Q3-2021"/>
    <x v="128"/>
    <x v="128"/>
    <s v="E56000030"/>
    <s v="West Yorkshire and Harrogate"/>
    <s v="cns_yes"/>
    <n v="476"/>
    <n v="0.74790000000000001"/>
  </r>
  <r>
    <s v="NAoPri"/>
    <n v="2021"/>
    <s v="Q4"/>
    <s v="Q4-2021"/>
    <x v="128"/>
    <x v="128"/>
    <s v="E56000030"/>
    <s v="West Yorkshire and Harrogate"/>
    <s v="cns_yes"/>
    <n v="511"/>
    <n v="0.74951000000000001"/>
  </r>
  <r>
    <s v="NAoPri"/>
    <n v="2022"/>
    <s v="Q1"/>
    <s v="Q1-2022"/>
    <x v="128"/>
    <x v="128"/>
    <s v="E56000030"/>
    <s v="West Yorkshire and Harrogate"/>
    <s v="cns_yes"/>
    <n v="484"/>
    <n v="0.73346999999999996"/>
  </r>
  <r>
    <s v="NAoPri"/>
    <n v="2022"/>
    <s v="Q2"/>
    <s v="Q2-2022"/>
    <x v="128"/>
    <x v="128"/>
    <s v="E56000030"/>
    <s v="West Yorkshire and Harrogate"/>
    <s v="cns_yes"/>
    <n v="544"/>
    <n v="0.64705999999999997"/>
  </r>
  <r>
    <s v="NAoPri"/>
    <n v="2022"/>
    <s v="Q3"/>
    <s v="Q3-2022"/>
    <x v="128"/>
    <x v="128"/>
    <s v="E56000030"/>
    <s v="West Yorkshire and Harrogate"/>
    <s v="cns_yes"/>
    <n v="550"/>
    <n v="0.68"/>
  </r>
  <r>
    <s v="NAoPri"/>
    <n v="2022"/>
    <s v="Q4"/>
    <s v="Q4-2022"/>
    <x v="128"/>
    <x v="128"/>
    <s v="E56000030"/>
    <s v="West Yorkshire and Harrogate"/>
    <s v="cns_yes"/>
    <n v="491"/>
    <n v="0.61302999999999996"/>
  </r>
  <r>
    <s v="NAoPri"/>
    <n v="2023"/>
    <s v="Q1"/>
    <s v="Q1-2023"/>
    <x v="128"/>
    <x v="128"/>
    <s v="E56000030"/>
    <s v="West Yorkshire and Harrogate"/>
    <s v="cns_yes"/>
    <n v="541"/>
    <n v="0.55452999999999997"/>
  </r>
  <r>
    <s v="NAoPri"/>
    <n v="2018"/>
    <s v="Q1"/>
    <s v="Q1-2018"/>
    <x v="129"/>
    <x v="129"/>
    <s v="E56000027"/>
    <s v="North Central London"/>
    <s v="cns_yes"/>
    <n v="30"/>
    <n v="0.63332999999999995"/>
  </r>
  <r>
    <s v="NAoPri"/>
    <n v="2018"/>
    <s v="Q2"/>
    <s v="Q2-2018"/>
    <x v="129"/>
    <x v="129"/>
    <s v="E56000027"/>
    <s v="North Central London"/>
    <s v="cns_yes"/>
    <n v="21"/>
    <n v="0.80952000000000002"/>
  </r>
  <r>
    <s v="NAoPri"/>
    <n v="2018"/>
    <s v="Q3"/>
    <s v="Q3-2018"/>
    <x v="129"/>
    <x v="129"/>
    <s v="E56000027"/>
    <s v="North Central London"/>
    <s v="cns_yes"/>
    <n v="33"/>
    <n v="0.72726999999999997"/>
  </r>
  <r>
    <s v="NAoPri"/>
    <n v="2018"/>
    <s v="Q4"/>
    <s v="Q4-2018"/>
    <x v="129"/>
    <x v="129"/>
    <s v="E56000027"/>
    <s v="North Central London"/>
    <s v="cns_yes"/>
    <n v="20"/>
    <n v="0.8"/>
  </r>
  <r>
    <s v="NAoPri"/>
    <n v="2019"/>
    <s v="Q1"/>
    <s v="Q1-2019"/>
    <x v="129"/>
    <x v="129"/>
    <s v="E56000027"/>
    <s v="North Central London"/>
    <s v="cns_yes"/>
    <n v="13"/>
    <n v="0.53846000000000005"/>
  </r>
  <r>
    <s v="NAoPri"/>
    <n v="2019"/>
    <s v="Q2"/>
    <s v="Q2-2019"/>
    <x v="129"/>
    <x v="129"/>
    <s v="E56000027"/>
    <s v="North Central London"/>
    <s v="cns_yes"/>
    <n v="32"/>
    <n v="0.8125"/>
  </r>
  <r>
    <s v="NAoPri"/>
    <n v="2019"/>
    <s v="Q3"/>
    <s v="Q3-2019"/>
    <x v="129"/>
    <x v="129"/>
    <s v="E56000027"/>
    <s v="North Central London"/>
    <s v="cns_yes"/>
    <n v="27"/>
    <n v="0.77778000000000003"/>
  </r>
  <r>
    <s v="NAoPri"/>
    <n v="2019"/>
    <s v="Q4"/>
    <s v="Q4-2019"/>
    <x v="129"/>
    <x v="129"/>
    <s v="E56000027"/>
    <s v="North Central London"/>
    <s v="cns_yes"/>
    <n v="34"/>
    <n v="0.79412000000000005"/>
  </r>
  <r>
    <s v="NAoPri"/>
    <n v="2020"/>
    <s v="Q1"/>
    <s v="Q1-2020"/>
    <x v="129"/>
    <x v="129"/>
    <s v="E56000027"/>
    <s v="North Central London"/>
    <s v="cns_yes"/>
    <n v="23"/>
    <n v="0.60870000000000002"/>
  </r>
  <r>
    <s v="NAoPri"/>
    <n v="2020"/>
    <s v="Q2"/>
    <s v="Q2-2020"/>
    <x v="129"/>
    <x v="129"/>
    <s v="E56000027"/>
    <s v="North Central London"/>
    <s v="cns_yes"/>
    <n v="14"/>
    <n v="0.42857000000000001"/>
  </r>
  <r>
    <s v="NAoPri"/>
    <n v="2020"/>
    <s v="Q3"/>
    <s v="Q3-2020"/>
    <x v="129"/>
    <x v="129"/>
    <s v="E56000027"/>
    <s v="North Central London"/>
    <s v="cns_yes"/>
    <n v="17"/>
    <n v="0.58823999999999999"/>
  </r>
  <r>
    <s v="NAoPri"/>
    <n v="2020"/>
    <s v="Q4"/>
    <s v="Q4-2020"/>
    <x v="129"/>
    <x v="129"/>
    <s v="E56000027"/>
    <s v="North Central London"/>
    <s v="cns_yes"/>
    <n v="27"/>
    <n v="0.44444"/>
  </r>
  <r>
    <s v="NAoPri"/>
    <n v="2021"/>
    <s v="Q1"/>
    <s v="Q1-2021"/>
    <x v="129"/>
    <x v="129"/>
    <s v="E56000027"/>
    <s v="North Central London"/>
    <s v="cns_yes"/>
    <n v="18"/>
    <n v="0.72221999999999997"/>
  </r>
  <r>
    <s v="NAoPri"/>
    <n v="2021"/>
    <s v="Q2"/>
    <s v="Q2-2021"/>
    <x v="129"/>
    <x v="129"/>
    <s v="E56000027"/>
    <s v="North Central London"/>
    <s v="cns_yes"/>
    <n v="28"/>
    <n v="0.60714000000000001"/>
  </r>
  <r>
    <s v="NAoPri"/>
    <n v="2021"/>
    <s v="Q3"/>
    <s v="Q3-2021"/>
    <x v="129"/>
    <x v="129"/>
    <s v="E56000027"/>
    <s v="North Central London"/>
    <s v="cns_yes"/>
    <n v="23"/>
    <n v="0.69564999999999999"/>
  </r>
  <r>
    <s v="NAoPri"/>
    <n v="2021"/>
    <s v="Q4"/>
    <s v="Q4-2021"/>
    <x v="129"/>
    <x v="129"/>
    <s v="E56000027"/>
    <s v="North Central London"/>
    <s v="cns_yes"/>
    <n v="25"/>
    <n v="0.68"/>
  </r>
  <r>
    <s v="NAoPri"/>
    <n v="2022"/>
    <s v="Q1"/>
    <s v="Q1-2022"/>
    <x v="129"/>
    <x v="129"/>
    <s v="E56000027"/>
    <s v="North Central London"/>
    <s v="cns_yes"/>
    <n v="22"/>
    <n v="0.68181999999999998"/>
  </r>
  <r>
    <s v="NAoPri"/>
    <n v="2022"/>
    <s v="Q2"/>
    <s v="Q2-2022"/>
    <x v="129"/>
    <x v="129"/>
    <s v="E56000027"/>
    <s v="North Central London"/>
    <s v="cns_yes"/>
    <n v="30"/>
    <n v="0.76666999999999996"/>
  </r>
  <r>
    <s v="NAoPri"/>
    <n v="2022"/>
    <s v="Q3"/>
    <s v="Q3-2022"/>
    <x v="129"/>
    <x v="129"/>
    <s v="E56000027"/>
    <s v="North Central London"/>
    <s v="cns_yes"/>
    <n v="26"/>
    <n v="0.80769000000000002"/>
  </r>
  <r>
    <s v="NAoPri"/>
    <n v="2022"/>
    <s v="Q4"/>
    <s v="Q4-2022"/>
    <x v="129"/>
    <x v="129"/>
    <s v="E56000027"/>
    <s v="North Central London"/>
    <s v="cns_yes"/>
    <n v="22"/>
    <n v="0.63636000000000004"/>
  </r>
  <r>
    <s v="NAoPri"/>
    <n v="2023"/>
    <s v="Q1"/>
    <s v="Q1-2023"/>
    <x v="129"/>
    <x v="129"/>
    <s v="E56000027"/>
    <s v="North Central London"/>
    <s v="cns_yes"/>
    <n v="23"/>
    <n v="0.69564999999999999"/>
  </r>
  <r>
    <s v="NAoPri"/>
    <n v="2018"/>
    <s v="Q1"/>
    <s v="Q1-2018"/>
    <x v="130"/>
    <x v="130"/>
    <s v="E56000005"/>
    <s v="Cheshire and Merseyside"/>
    <s v="cns_yes"/>
    <n v="59"/>
    <n v="0.86441000000000001"/>
  </r>
  <r>
    <s v="NAoPri"/>
    <n v="2018"/>
    <s v="Q2"/>
    <s v="Q2-2018"/>
    <x v="130"/>
    <x v="130"/>
    <s v="E56000005"/>
    <s v="Cheshire and Merseyside"/>
    <s v="cns_yes"/>
    <n v="85"/>
    <n v="0.84706000000000004"/>
  </r>
  <r>
    <s v="NAoPri"/>
    <n v="2018"/>
    <s v="Q3"/>
    <s v="Q3-2018"/>
    <x v="130"/>
    <x v="130"/>
    <s v="E56000005"/>
    <s v="Cheshire and Merseyside"/>
    <s v="cns_yes"/>
    <n v="111"/>
    <n v="0.80179999999999996"/>
  </r>
  <r>
    <s v="NAoPri"/>
    <n v="2018"/>
    <s v="Q4"/>
    <s v="Q4-2018"/>
    <x v="130"/>
    <x v="130"/>
    <s v="E56000005"/>
    <s v="Cheshire and Merseyside"/>
    <s v="cns_yes"/>
    <n v="103"/>
    <n v="0.85436999999999996"/>
  </r>
  <r>
    <s v="NAoPri"/>
    <n v="2019"/>
    <s v="Q1"/>
    <s v="Q1-2019"/>
    <x v="130"/>
    <x v="130"/>
    <s v="E56000005"/>
    <s v="Cheshire and Merseyside"/>
    <s v="cns_yes"/>
    <n v="90"/>
    <n v="0.85555999999999999"/>
  </r>
  <r>
    <s v="NAoPri"/>
    <n v="2019"/>
    <s v="Q2"/>
    <s v="Q2-2019"/>
    <x v="130"/>
    <x v="130"/>
    <s v="E56000005"/>
    <s v="Cheshire and Merseyside"/>
    <s v="cns_yes"/>
    <n v="93"/>
    <n v="0.87097000000000002"/>
  </r>
  <r>
    <s v="NAoPri"/>
    <n v="2019"/>
    <s v="Q3"/>
    <s v="Q3-2019"/>
    <x v="130"/>
    <x v="130"/>
    <s v="E56000005"/>
    <s v="Cheshire and Merseyside"/>
    <s v="cns_yes"/>
    <n v="83"/>
    <n v="0.93976000000000004"/>
  </r>
  <r>
    <s v="NAoPri"/>
    <n v="2019"/>
    <s v="Q4"/>
    <s v="Q4-2019"/>
    <x v="130"/>
    <x v="130"/>
    <s v="E56000005"/>
    <s v="Cheshire and Merseyside"/>
    <s v="cns_yes"/>
    <n v="91"/>
    <n v="0.93406999999999996"/>
  </r>
  <r>
    <s v="NAoPri"/>
    <n v="2020"/>
    <s v="Q1"/>
    <s v="Q1-2020"/>
    <x v="130"/>
    <x v="130"/>
    <s v="E56000005"/>
    <s v="Cheshire and Merseyside"/>
    <s v="cns_yes"/>
    <n v="92"/>
    <n v="0.91303999999999996"/>
  </r>
  <r>
    <s v="NAoPri"/>
    <n v="2020"/>
    <s v="Q2"/>
    <s v="Q2-2020"/>
    <x v="130"/>
    <x v="130"/>
    <s v="E56000005"/>
    <s v="Cheshire and Merseyside"/>
    <s v="cns_yes"/>
    <n v="58"/>
    <n v="0.67240999999999995"/>
  </r>
  <r>
    <s v="NAoPri"/>
    <n v="2020"/>
    <s v="Q3"/>
    <s v="Q3-2020"/>
    <x v="130"/>
    <x v="130"/>
    <s v="E56000005"/>
    <s v="Cheshire and Merseyside"/>
    <s v="cns_yes"/>
    <n v="56"/>
    <n v="0.78571000000000002"/>
  </r>
  <r>
    <s v="NAoPri"/>
    <n v="2020"/>
    <s v="Q4"/>
    <s v="Q4-2020"/>
    <x v="130"/>
    <x v="130"/>
    <s v="E56000005"/>
    <s v="Cheshire and Merseyside"/>
    <s v="cns_yes"/>
    <n v="98"/>
    <n v="0.90815999999999997"/>
  </r>
  <r>
    <s v="NAoPri"/>
    <n v="2021"/>
    <s v="Q1"/>
    <s v="Q1-2021"/>
    <x v="130"/>
    <x v="130"/>
    <s v="E56000005"/>
    <s v="Cheshire and Merseyside"/>
    <s v="cns_yes"/>
    <n v="102"/>
    <n v="0.95098000000000005"/>
  </r>
  <r>
    <s v="NAoPri"/>
    <n v="2021"/>
    <s v="Q2"/>
    <s v="Q2-2021"/>
    <x v="130"/>
    <x v="130"/>
    <s v="E56000005"/>
    <s v="Cheshire and Merseyside"/>
    <s v="cns_yes"/>
    <n v="73"/>
    <n v="0.90410999999999997"/>
  </r>
  <r>
    <s v="NAoPri"/>
    <n v="2021"/>
    <s v="Q3"/>
    <s v="Q3-2021"/>
    <x v="130"/>
    <x v="130"/>
    <s v="E56000005"/>
    <s v="Cheshire and Merseyside"/>
    <s v="cns_yes"/>
    <n v="86"/>
    <n v="0.90698000000000001"/>
  </r>
  <r>
    <s v="NAoPri"/>
    <n v="2021"/>
    <s v="Q4"/>
    <s v="Q4-2021"/>
    <x v="130"/>
    <x v="130"/>
    <s v="E56000005"/>
    <s v="Cheshire and Merseyside"/>
    <s v="cns_yes"/>
    <n v="81"/>
    <n v="0.88888999999999996"/>
  </r>
  <r>
    <s v="NAoPri"/>
    <n v="2022"/>
    <s v="Q1"/>
    <s v="Q1-2022"/>
    <x v="130"/>
    <x v="130"/>
    <s v="E56000005"/>
    <s v="Cheshire and Merseyside"/>
    <s v="cns_yes"/>
    <n v="75"/>
    <n v="0.89332999999999996"/>
  </r>
  <r>
    <s v="NAoPri"/>
    <n v="2022"/>
    <s v="Q2"/>
    <s v="Q2-2022"/>
    <x v="130"/>
    <x v="130"/>
    <s v="E56000005"/>
    <s v="Cheshire and Merseyside"/>
    <s v="cns_yes"/>
    <n v="85"/>
    <n v="0.85882000000000003"/>
  </r>
  <r>
    <s v="NAoPri"/>
    <n v="2022"/>
    <s v="Q3"/>
    <s v="Q3-2022"/>
    <x v="130"/>
    <x v="130"/>
    <s v="E56000005"/>
    <s v="Cheshire and Merseyside"/>
    <s v="cns_yes"/>
    <n v="110"/>
    <n v="0.79091"/>
  </r>
  <r>
    <s v="NAoPri"/>
    <n v="2022"/>
    <s v="Q4"/>
    <s v="Q4-2022"/>
    <x v="130"/>
    <x v="130"/>
    <s v="E56000005"/>
    <s v="Cheshire and Merseyside"/>
    <s v="cns_yes"/>
    <n v="86"/>
    <n v="0.82557999999999998"/>
  </r>
  <r>
    <s v="NAoPri"/>
    <n v="2023"/>
    <s v="Q1"/>
    <s v="Q1-2023"/>
    <x v="130"/>
    <x v="130"/>
    <s v="E56000005"/>
    <s v="Cheshire and Merseyside"/>
    <s v="cns_yes"/>
    <n v="82"/>
    <n v="0.74390000000000001"/>
  </r>
  <r>
    <s v="NAoPri"/>
    <n v="2018"/>
    <s v="Q1"/>
    <s v="Q1-2018"/>
    <x v="131"/>
    <x v="131"/>
    <s v="E56000007"/>
    <s v="West Midlands"/>
    <s v="cns_yes"/>
    <n v="128"/>
    <n v="0.83594000000000002"/>
  </r>
  <r>
    <s v="NAoPri"/>
    <n v="2018"/>
    <s v="Q2"/>
    <s v="Q2-2018"/>
    <x v="131"/>
    <x v="131"/>
    <s v="E56000007"/>
    <s v="West Midlands"/>
    <s v="cns_yes"/>
    <n v="161"/>
    <n v="0.92547000000000001"/>
  </r>
  <r>
    <s v="NAoPri"/>
    <n v="2018"/>
    <s v="Q3"/>
    <s v="Q3-2018"/>
    <x v="131"/>
    <x v="131"/>
    <s v="E56000007"/>
    <s v="West Midlands"/>
    <s v="cns_yes"/>
    <n v="174"/>
    <n v="0.68966000000000005"/>
  </r>
  <r>
    <s v="NAoPri"/>
    <n v="2018"/>
    <s v="Q4"/>
    <s v="Q4-2018"/>
    <x v="131"/>
    <x v="131"/>
    <s v="E56000007"/>
    <s v="West Midlands"/>
    <s v="cns_yes"/>
    <n v="134"/>
    <n v="0.52239000000000002"/>
  </r>
  <r>
    <s v="NAoPri"/>
    <n v="2019"/>
    <s v="Q1"/>
    <s v="Q1-2019"/>
    <x v="131"/>
    <x v="131"/>
    <s v="E56000007"/>
    <s v="West Midlands"/>
    <s v="cns_yes"/>
    <n v="125"/>
    <n v="0.52800000000000002"/>
  </r>
  <r>
    <s v="NAoPri"/>
    <n v="2019"/>
    <s v="Q2"/>
    <s v="Q2-2019"/>
    <x v="131"/>
    <x v="131"/>
    <s v="E56000007"/>
    <s v="West Midlands"/>
    <s v="cns_yes"/>
    <n v="124"/>
    <n v="0.6129"/>
  </r>
  <r>
    <s v="NAoPri"/>
    <n v="2019"/>
    <s v="Q3"/>
    <s v="Q3-2019"/>
    <x v="131"/>
    <x v="131"/>
    <s v="E56000007"/>
    <s v="West Midlands"/>
    <s v="cns_yes"/>
    <n v="157"/>
    <n v="0.68152999999999997"/>
  </r>
  <r>
    <s v="NAoPri"/>
    <n v="2019"/>
    <s v="Q4"/>
    <s v="Q4-2019"/>
    <x v="131"/>
    <x v="131"/>
    <s v="E56000007"/>
    <s v="West Midlands"/>
    <s v="cns_yes"/>
    <n v="119"/>
    <n v="0.29411999999999999"/>
  </r>
  <r>
    <s v="NAoPri"/>
    <n v="2020"/>
    <s v="Q1"/>
    <s v="Q1-2020"/>
    <x v="131"/>
    <x v="131"/>
    <s v="E56000007"/>
    <s v="West Midlands"/>
    <s v="cns_yes"/>
    <n v="141"/>
    <n v="0.53900999999999999"/>
  </r>
  <r>
    <s v="NAoPri"/>
    <n v="2020"/>
    <s v="Q2"/>
    <s v="Q2-2020"/>
    <x v="131"/>
    <x v="131"/>
    <s v="E56000007"/>
    <s v="West Midlands"/>
    <s v="cns_yes"/>
    <n v="87"/>
    <n v="0.87356"/>
  </r>
  <r>
    <s v="NAoPri"/>
    <n v="2020"/>
    <s v="Q3"/>
    <s v="Q3-2020"/>
    <x v="131"/>
    <x v="131"/>
    <s v="E56000007"/>
    <s v="West Midlands"/>
    <s v="cns_yes"/>
    <n v="108"/>
    <n v="0.86111000000000004"/>
  </r>
  <r>
    <s v="NAoPri"/>
    <n v="2020"/>
    <s v="Q4"/>
    <s v="Q4-2020"/>
    <x v="131"/>
    <x v="131"/>
    <s v="E56000007"/>
    <s v="West Midlands"/>
    <s v="cns_yes"/>
    <n v="148"/>
    <n v="0.87161999999999995"/>
  </r>
  <r>
    <s v="NAoPri"/>
    <n v="2021"/>
    <s v="Q1"/>
    <s v="Q1-2021"/>
    <x v="131"/>
    <x v="131"/>
    <s v="E56000007"/>
    <s v="West Midlands"/>
    <s v="cns_yes"/>
    <n v="133"/>
    <n v="0.87217999999999996"/>
  </r>
  <r>
    <s v="NAoPri"/>
    <n v="2021"/>
    <s v="Q2"/>
    <s v="Q2-2021"/>
    <x v="131"/>
    <x v="131"/>
    <s v="E56000007"/>
    <s v="West Midlands"/>
    <s v="cns_yes"/>
    <n v="133"/>
    <n v="0.89473999999999998"/>
  </r>
  <r>
    <s v="NAoPri"/>
    <n v="2021"/>
    <s v="Q3"/>
    <s v="Q3-2021"/>
    <x v="131"/>
    <x v="131"/>
    <s v="E56000007"/>
    <s v="West Midlands"/>
    <s v="cns_yes"/>
    <n v="157"/>
    <n v="0.89809000000000005"/>
  </r>
  <r>
    <s v="NAoPri"/>
    <n v="2021"/>
    <s v="Q4"/>
    <s v="Q4-2021"/>
    <x v="131"/>
    <x v="131"/>
    <s v="E56000007"/>
    <s v="West Midlands"/>
    <s v="cns_yes"/>
    <n v="166"/>
    <n v="0.93372999999999995"/>
  </r>
  <r>
    <s v="NAoPri"/>
    <n v="2022"/>
    <s v="Q1"/>
    <s v="Q1-2022"/>
    <x v="131"/>
    <x v="131"/>
    <s v="E56000007"/>
    <s v="West Midlands"/>
    <s v="cns_yes"/>
    <n v="162"/>
    <n v="0.91357999999999995"/>
  </r>
  <r>
    <s v="NAoPri"/>
    <n v="2022"/>
    <s v="Q2"/>
    <s v="Q2-2022"/>
    <x v="131"/>
    <x v="131"/>
    <s v="E56000007"/>
    <s v="West Midlands"/>
    <s v="cns_yes"/>
    <n v="131"/>
    <n v="0.89312999999999998"/>
  </r>
  <r>
    <s v="NAoPri"/>
    <n v="2022"/>
    <s v="Q3"/>
    <s v="Q3-2022"/>
    <x v="131"/>
    <x v="131"/>
    <s v="E56000007"/>
    <s v="West Midlands"/>
    <s v="cns_yes"/>
    <n v="161"/>
    <n v="0.86956999999999995"/>
  </r>
  <r>
    <s v="NAoPri"/>
    <n v="2022"/>
    <s v="Q4"/>
    <s v="Q4-2022"/>
    <x v="131"/>
    <x v="131"/>
    <s v="E56000007"/>
    <s v="West Midlands"/>
    <s v="cns_yes"/>
    <n v="160"/>
    <n v="0.80625000000000002"/>
  </r>
  <r>
    <s v="NAoPri"/>
    <n v="2023"/>
    <s v="Q1"/>
    <s v="Q1-2023"/>
    <x v="131"/>
    <x v="131"/>
    <s v="E56000007"/>
    <s v="West Midlands"/>
    <s v="cns_yes"/>
    <n v="182"/>
    <n v="0.74724999999999997"/>
  </r>
  <r>
    <s v="NAoPri"/>
    <n v="2018"/>
    <s v="Q1"/>
    <s v="Q1-2018"/>
    <x v="132"/>
    <x v="132"/>
    <s v="E56000032"/>
    <s v="Greater Manchester"/>
    <s v="cns_yes"/>
    <n v="63"/>
    <n v="0.82540000000000002"/>
  </r>
  <r>
    <s v="NAoPri"/>
    <n v="2018"/>
    <s v="Q2"/>
    <s v="Q2-2018"/>
    <x v="132"/>
    <x v="132"/>
    <s v="E56000032"/>
    <s v="Greater Manchester"/>
    <s v="cns_yes"/>
    <n v="80"/>
    <n v="0.88749999999999996"/>
  </r>
  <r>
    <s v="NAoPri"/>
    <n v="2018"/>
    <s v="Q3"/>
    <s v="Q3-2018"/>
    <x v="132"/>
    <x v="132"/>
    <s v="E56000032"/>
    <s v="Greater Manchester"/>
    <s v="cns_yes"/>
    <n v="104"/>
    <n v="0.86538000000000004"/>
  </r>
  <r>
    <s v="NAoPri"/>
    <n v="2018"/>
    <s v="Q4"/>
    <s v="Q4-2018"/>
    <x v="132"/>
    <x v="132"/>
    <s v="E56000032"/>
    <s v="Greater Manchester"/>
    <s v="cns_yes"/>
    <n v="110"/>
    <n v="0.78181999999999996"/>
  </r>
  <r>
    <s v="NAoPri"/>
    <n v="2019"/>
    <s v="Q1"/>
    <s v="Q1-2019"/>
    <x v="132"/>
    <x v="132"/>
    <s v="E56000032"/>
    <s v="Greater Manchester"/>
    <s v="cns_yes"/>
    <n v="97"/>
    <n v="0.90722000000000003"/>
  </r>
  <r>
    <s v="NAoPri"/>
    <n v="2019"/>
    <s v="Q2"/>
    <s v="Q2-2019"/>
    <x v="132"/>
    <x v="132"/>
    <s v="E56000032"/>
    <s v="Greater Manchester"/>
    <s v="cns_yes"/>
    <n v="102"/>
    <n v="0.83333000000000002"/>
  </r>
  <r>
    <s v="NAoPri"/>
    <n v="2019"/>
    <s v="Q3"/>
    <s v="Q3-2019"/>
    <x v="132"/>
    <x v="132"/>
    <s v="E56000032"/>
    <s v="Greater Manchester"/>
    <s v="cns_yes"/>
    <n v="92"/>
    <n v="0.46739000000000003"/>
  </r>
  <r>
    <s v="NAoPri"/>
    <n v="2019"/>
    <s v="Q4"/>
    <s v="Q4-2019"/>
    <x v="132"/>
    <x v="132"/>
    <s v="E56000032"/>
    <s v="Greater Manchester"/>
    <s v="cns_yes"/>
    <n v="104"/>
    <n v="0.81730999999999998"/>
  </r>
  <r>
    <s v="NAoPri"/>
    <n v="2020"/>
    <s v="Q1"/>
    <s v="Q1-2020"/>
    <x v="132"/>
    <x v="132"/>
    <s v="E56000032"/>
    <s v="Greater Manchester"/>
    <s v="cns_yes"/>
    <n v="86"/>
    <n v="0.76744000000000001"/>
  </r>
  <r>
    <s v="NAoPri"/>
    <n v="2020"/>
    <s v="Q2"/>
    <s v="Q2-2020"/>
    <x v="132"/>
    <x v="132"/>
    <s v="E56000032"/>
    <s v="Greater Manchester"/>
    <s v="cns_yes"/>
    <n v="25"/>
    <n v="0.64"/>
  </r>
  <r>
    <s v="NAoPri"/>
    <n v="2020"/>
    <s v="Q3"/>
    <s v="Q3-2020"/>
    <x v="132"/>
    <x v="132"/>
    <s v="E56000032"/>
    <s v="Greater Manchester"/>
    <s v="cns_yes"/>
    <n v="40"/>
    <n v="0.72499999999999998"/>
  </r>
  <r>
    <s v="NAoPri"/>
    <n v="2020"/>
    <s v="Q4"/>
    <s v="Q4-2020"/>
    <x v="132"/>
    <x v="132"/>
    <s v="E56000032"/>
    <s v="Greater Manchester"/>
    <s v="cns_yes"/>
    <n v="76"/>
    <n v="0.85526000000000002"/>
  </r>
  <r>
    <s v="NAoPri"/>
    <n v="2021"/>
    <s v="Q1"/>
    <s v="Q1-2021"/>
    <x v="132"/>
    <x v="132"/>
    <s v="E56000032"/>
    <s v="Greater Manchester"/>
    <s v="cns_yes"/>
    <n v="88"/>
    <n v="0.81818000000000002"/>
  </r>
  <r>
    <s v="NAoPri"/>
    <n v="2021"/>
    <s v="Q2"/>
    <s v="Q2-2021"/>
    <x v="132"/>
    <x v="132"/>
    <s v="E56000032"/>
    <s v="Greater Manchester"/>
    <s v="cns_yes"/>
    <n v="79"/>
    <n v="0.82277999999999996"/>
  </r>
  <r>
    <s v="NAoPri"/>
    <n v="2021"/>
    <s v="Q3"/>
    <s v="Q3-2021"/>
    <x v="132"/>
    <x v="132"/>
    <s v="E56000032"/>
    <s v="Greater Manchester"/>
    <s v="cns_yes"/>
    <n v="74"/>
    <n v="0.82432000000000005"/>
  </r>
  <r>
    <s v="NAoPri"/>
    <n v="2021"/>
    <s v="Q4"/>
    <s v="Q4-2021"/>
    <x v="132"/>
    <x v="132"/>
    <s v="E56000032"/>
    <s v="Greater Manchester"/>
    <s v="cns_yes"/>
    <n v="54"/>
    <n v="0.79630000000000001"/>
  </r>
  <r>
    <s v="NAoPri"/>
    <n v="2022"/>
    <s v="Q1"/>
    <s v="Q1-2022"/>
    <x v="132"/>
    <x v="132"/>
    <s v="E56000032"/>
    <s v="Greater Manchester"/>
    <s v="cns_yes"/>
    <n v="62"/>
    <n v="0.70967999999999998"/>
  </r>
  <r>
    <s v="NAoPri"/>
    <n v="2022"/>
    <s v="Q2"/>
    <s v="Q2-2022"/>
    <x v="132"/>
    <x v="132"/>
    <s v="E56000032"/>
    <s v="Greater Manchester"/>
    <s v="cns_yes"/>
    <n v="58"/>
    <n v="0.79310000000000003"/>
  </r>
  <r>
    <s v="NAoPri"/>
    <n v="2022"/>
    <s v="Q3"/>
    <s v="Q3-2022"/>
    <x v="132"/>
    <x v="132"/>
    <s v="E56000032"/>
    <s v="Greater Manchester"/>
    <s v="cns_yes"/>
    <n v="68"/>
    <n v="0.86765000000000003"/>
  </r>
  <r>
    <s v="NAoPri"/>
    <n v="2022"/>
    <s v="Q4"/>
    <s v="Q4-2022"/>
    <x v="132"/>
    <x v="132"/>
    <s v="E56000032"/>
    <s v="Greater Manchester"/>
    <s v="cns_yes"/>
    <n v="41"/>
    <n v="0.78049000000000002"/>
  </r>
  <r>
    <s v="NAoPri"/>
    <n v="2023"/>
    <s v="Q1"/>
    <s v="Q1-2023"/>
    <x v="132"/>
    <x v="132"/>
    <s v="E56000032"/>
    <s v="Greater Manchester"/>
    <s v="cns_yes"/>
    <n v="45"/>
    <n v="0.73333000000000004"/>
  </r>
  <r>
    <s v="NAoPri"/>
    <n v="2018"/>
    <s v="Q1"/>
    <s v="Q1-2018"/>
    <x v="133"/>
    <x v="133"/>
    <s v="E56000007"/>
    <s v="West Midlands"/>
    <s v="cns_yes"/>
    <n v="48"/>
    <n v="0.79166999999999998"/>
  </r>
  <r>
    <s v="NAoPri"/>
    <n v="2018"/>
    <s v="Q2"/>
    <s v="Q2-2018"/>
    <x v="133"/>
    <x v="133"/>
    <s v="E56000007"/>
    <s v="West Midlands"/>
    <s v="cns_yes"/>
    <n v="44"/>
    <n v="0.86363999999999996"/>
  </r>
  <r>
    <s v="NAoPri"/>
    <n v="2018"/>
    <s v="Q3"/>
    <s v="Q3-2018"/>
    <x v="133"/>
    <x v="133"/>
    <s v="E56000007"/>
    <s v="West Midlands"/>
    <s v="cns_yes"/>
    <n v="48"/>
    <n v="0.64583000000000002"/>
  </r>
  <r>
    <s v="NAoPri"/>
    <n v="2018"/>
    <s v="Q4"/>
    <s v="Q4-2018"/>
    <x v="133"/>
    <x v="133"/>
    <s v="E56000007"/>
    <s v="West Midlands"/>
    <s v="cns_yes"/>
    <n v="50"/>
    <n v="0.56000000000000005"/>
  </r>
  <r>
    <s v="NAoPri"/>
    <n v="2019"/>
    <s v="Q1"/>
    <s v="Q1-2019"/>
    <x v="133"/>
    <x v="133"/>
    <s v="E56000007"/>
    <s v="West Midlands"/>
    <s v="cns_yes"/>
    <n v="41"/>
    <n v="0.70731999999999995"/>
  </r>
  <r>
    <s v="NAoPri"/>
    <n v="2019"/>
    <s v="Q2"/>
    <s v="Q2-2019"/>
    <x v="133"/>
    <x v="133"/>
    <s v="E56000007"/>
    <s v="West Midlands"/>
    <s v="cns_yes"/>
    <n v="53"/>
    <n v="0.83018999999999998"/>
  </r>
  <r>
    <s v="NAoPri"/>
    <n v="2019"/>
    <s v="Q3"/>
    <s v="Q3-2019"/>
    <x v="133"/>
    <x v="133"/>
    <s v="E56000007"/>
    <s v="West Midlands"/>
    <s v="cns_yes"/>
    <n v="40"/>
    <n v="0.8"/>
  </r>
  <r>
    <s v="NAoPri"/>
    <n v="2019"/>
    <s v="Q4"/>
    <s v="Q4-2019"/>
    <x v="133"/>
    <x v="133"/>
    <s v="E56000007"/>
    <s v="West Midlands"/>
    <s v="cns_yes"/>
    <n v="51"/>
    <n v="0.78430999999999995"/>
  </r>
  <r>
    <s v="NAoPri"/>
    <n v="2020"/>
    <s v="Q1"/>
    <s v="Q1-2020"/>
    <x v="133"/>
    <x v="133"/>
    <s v="E56000007"/>
    <s v="West Midlands"/>
    <s v="cns_yes"/>
    <n v="24"/>
    <n v="0.625"/>
  </r>
  <r>
    <s v="NAoPri"/>
    <n v="2020"/>
    <s v="Q2"/>
    <s v="Q2-2020"/>
    <x v="133"/>
    <x v="133"/>
    <s v="E56000007"/>
    <s v="West Midlands"/>
    <s v="cns_yes"/>
    <n v="36"/>
    <n v="0.36110999999999999"/>
  </r>
  <r>
    <s v="NAoPri"/>
    <n v="2020"/>
    <s v="Q3"/>
    <s v="Q3-2020"/>
    <x v="133"/>
    <x v="133"/>
    <s v="E56000007"/>
    <s v="West Midlands"/>
    <s v="cns_yes"/>
    <n v="35"/>
    <n v="0.6"/>
  </r>
  <r>
    <s v="NAoPri"/>
    <n v="2020"/>
    <s v="Q4"/>
    <s v="Q4-2020"/>
    <x v="133"/>
    <x v="133"/>
    <s v="E56000007"/>
    <s v="West Midlands"/>
    <s v="cns_yes"/>
    <n v="37"/>
    <n v="0.70269999999999999"/>
  </r>
  <r>
    <s v="NAoPri"/>
    <n v="2021"/>
    <s v="Q1"/>
    <s v="Q1-2021"/>
    <x v="133"/>
    <x v="133"/>
    <s v="E56000007"/>
    <s v="West Midlands"/>
    <s v="cns_yes"/>
    <n v="54"/>
    <n v="0.79630000000000001"/>
  </r>
  <r>
    <s v="NAoPri"/>
    <n v="2021"/>
    <s v="Q2"/>
    <s v="Q2-2021"/>
    <x v="133"/>
    <x v="133"/>
    <s v="E56000007"/>
    <s v="West Midlands"/>
    <s v="cns_yes"/>
    <n v="62"/>
    <n v="0.72580999999999996"/>
  </r>
  <r>
    <s v="NAoPri"/>
    <n v="2021"/>
    <s v="Q3"/>
    <s v="Q3-2021"/>
    <x v="133"/>
    <x v="133"/>
    <s v="E56000007"/>
    <s v="West Midlands"/>
    <s v="cns_yes"/>
    <n v="49"/>
    <n v="0.48980000000000001"/>
  </r>
  <r>
    <s v="NAoPri"/>
    <n v="2021"/>
    <s v="Q4"/>
    <s v="Q4-2021"/>
    <x v="133"/>
    <x v="133"/>
    <s v="E56000007"/>
    <s v="West Midlands"/>
    <s v="cns_yes"/>
    <n v="55"/>
    <n v="0.32727000000000001"/>
  </r>
  <r>
    <s v="NAoPri"/>
    <n v="2022"/>
    <s v="Q1"/>
    <s v="Q1-2022"/>
    <x v="133"/>
    <x v="133"/>
    <s v="E56000007"/>
    <s v="West Midlands"/>
    <s v="cns_yes"/>
    <n v="50"/>
    <n v="0.44"/>
  </r>
  <r>
    <s v="NAoPri"/>
    <n v="2022"/>
    <s v="Q2"/>
    <s v="Q2-2022"/>
    <x v="133"/>
    <x v="133"/>
    <s v="E56000007"/>
    <s v="West Midlands"/>
    <s v="cns_yes"/>
    <n v="33"/>
    <n v="0.54544999999999999"/>
  </r>
  <r>
    <s v="NAoPri"/>
    <n v="2022"/>
    <s v="Q3"/>
    <s v="Q3-2022"/>
    <x v="133"/>
    <x v="133"/>
    <s v="E56000007"/>
    <s v="West Midlands"/>
    <s v="cns_yes"/>
    <n v="68"/>
    <n v="0.38235000000000002"/>
  </r>
  <r>
    <s v="NAoPri"/>
    <n v="2022"/>
    <s v="Q4"/>
    <s v="Q4-2022"/>
    <x v="133"/>
    <x v="133"/>
    <s v="E56000007"/>
    <s v="West Midlands"/>
    <s v="cns_yes"/>
    <n v="52"/>
    <n v="0.28845999999999999"/>
  </r>
  <r>
    <s v="NAoPri"/>
    <n v="2023"/>
    <s v="Q1"/>
    <s v="Q1-2023"/>
    <x v="133"/>
    <x v="133"/>
    <s v="E56000007"/>
    <s v="West Midlands"/>
    <s v="cns_yes"/>
    <n v="39"/>
    <n v="0.17949000000000001"/>
  </r>
  <r>
    <s v="NAoPri"/>
    <n v="2018"/>
    <s v="Q1"/>
    <s v="Q1-2018"/>
    <x v="134"/>
    <x v="134"/>
    <s v="E56000026"/>
    <s v="Humber and North Yorkshire"/>
    <s v="cns_yes"/>
    <n v="121"/>
    <n v="0.63636000000000004"/>
  </r>
  <r>
    <s v="NAoPri"/>
    <n v="2018"/>
    <s v="Q2"/>
    <s v="Q2-2018"/>
    <x v="134"/>
    <x v="134"/>
    <s v="E56000026"/>
    <s v="Humber and North Yorkshire"/>
    <s v="cns_yes"/>
    <n v="168"/>
    <n v="0.61904999999999999"/>
  </r>
  <r>
    <s v="NAoPri"/>
    <n v="2018"/>
    <s v="Q3"/>
    <s v="Q3-2018"/>
    <x v="134"/>
    <x v="134"/>
    <s v="E56000026"/>
    <s v="Humber and North Yorkshire"/>
    <s v="cns_yes"/>
    <n v="142"/>
    <n v="0.61972000000000005"/>
  </r>
  <r>
    <s v="NAoPri"/>
    <n v="2018"/>
    <s v="Q4"/>
    <s v="Q4-2018"/>
    <x v="134"/>
    <x v="134"/>
    <s v="E56000026"/>
    <s v="Humber and North Yorkshire"/>
    <s v="cns_yes"/>
    <n v="148"/>
    <n v="0.68918999999999997"/>
  </r>
  <r>
    <s v="NAoPri"/>
    <n v="2019"/>
    <s v="Q1"/>
    <s v="Q1-2019"/>
    <x v="134"/>
    <x v="134"/>
    <s v="E56000026"/>
    <s v="Humber and North Yorkshire"/>
    <s v="cns_yes"/>
    <n v="136"/>
    <n v="0.77205999999999997"/>
  </r>
  <r>
    <s v="NAoPri"/>
    <n v="2019"/>
    <s v="Q2"/>
    <s v="Q2-2019"/>
    <x v="134"/>
    <x v="134"/>
    <s v="E56000026"/>
    <s v="Humber and North Yorkshire"/>
    <s v="cns_yes"/>
    <n v="137"/>
    <n v="0.62043999999999999"/>
  </r>
  <r>
    <s v="NAoPri"/>
    <n v="2019"/>
    <s v="Q3"/>
    <s v="Q3-2019"/>
    <x v="134"/>
    <x v="134"/>
    <s v="E56000026"/>
    <s v="Humber and North Yorkshire"/>
    <s v="cns_yes"/>
    <n v="146"/>
    <n v="0.71918000000000004"/>
  </r>
  <r>
    <s v="NAoPri"/>
    <n v="2019"/>
    <s v="Q4"/>
    <s v="Q4-2019"/>
    <x v="134"/>
    <x v="134"/>
    <s v="E56000026"/>
    <s v="Humber and North Yorkshire"/>
    <s v="cns_yes"/>
    <n v="108"/>
    <n v="0.53703999999999996"/>
  </r>
  <r>
    <s v="NAoPri"/>
    <n v="2020"/>
    <s v="Q1"/>
    <s v="Q1-2020"/>
    <x v="134"/>
    <x v="134"/>
    <s v="E56000026"/>
    <s v="Humber and North Yorkshire"/>
    <s v="cns_yes"/>
    <n v="142"/>
    <n v="0.73943999999999999"/>
  </r>
  <r>
    <s v="NAoPri"/>
    <n v="2020"/>
    <s v="Q2"/>
    <s v="Q2-2020"/>
    <x v="134"/>
    <x v="134"/>
    <s v="E56000026"/>
    <s v="Humber and North Yorkshire"/>
    <s v="cns_yes"/>
    <n v="72"/>
    <n v="0.625"/>
  </r>
  <r>
    <s v="NAoPri"/>
    <n v="2020"/>
    <s v="Q3"/>
    <s v="Q3-2020"/>
    <x v="134"/>
    <x v="134"/>
    <s v="E56000026"/>
    <s v="Humber and North Yorkshire"/>
    <s v="cns_yes"/>
    <n v="102"/>
    <n v="0.56862999999999997"/>
  </r>
  <r>
    <s v="NAoPri"/>
    <n v="2020"/>
    <s v="Q4"/>
    <s v="Q4-2020"/>
    <x v="134"/>
    <x v="134"/>
    <s v="E56000026"/>
    <s v="Humber and North Yorkshire"/>
    <s v="cns_yes"/>
    <n v="135"/>
    <n v="0.87407000000000001"/>
  </r>
  <r>
    <s v="NAoPri"/>
    <n v="2021"/>
    <s v="Q1"/>
    <s v="Q1-2021"/>
    <x v="134"/>
    <x v="134"/>
    <s v="E56000026"/>
    <s v="Humber and North Yorkshire"/>
    <s v="cns_yes"/>
    <n v="133"/>
    <n v="0.86465999999999998"/>
  </r>
  <r>
    <s v="NAoPri"/>
    <n v="2021"/>
    <s v="Q2"/>
    <s v="Q2-2021"/>
    <x v="134"/>
    <x v="134"/>
    <s v="E56000026"/>
    <s v="Humber and North Yorkshire"/>
    <s v="cns_yes"/>
    <n v="162"/>
    <n v="0.82099"/>
  </r>
  <r>
    <s v="NAoPri"/>
    <n v="2021"/>
    <s v="Q3"/>
    <s v="Q3-2021"/>
    <x v="134"/>
    <x v="134"/>
    <s v="E56000026"/>
    <s v="Humber and North Yorkshire"/>
    <s v="cns_yes"/>
    <n v="141"/>
    <n v="0.90780000000000005"/>
  </r>
  <r>
    <s v="NAoPri"/>
    <n v="2021"/>
    <s v="Q4"/>
    <s v="Q4-2021"/>
    <x v="134"/>
    <x v="134"/>
    <s v="E56000026"/>
    <s v="Humber and North Yorkshire"/>
    <s v="cns_yes"/>
    <n v="131"/>
    <n v="0.83206000000000002"/>
  </r>
  <r>
    <s v="NAoPri"/>
    <n v="2022"/>
    <s v="Q1"/>
    <s v="Q1-2022"/>
    <x v="134"/>
    <x v="134"/>
    <s v="E56000026"/>
    <s v="Humber and North Yorkshire"/>
    <s v="cns_yes"/>
    <n v="146"/>
    <n v="0.79452"/>
  </r>
  <r>
    <s v="NAoPri"/>
    <n v="2022"/>
    <s v="Q2"/>
    <s v="Q2-2022"/>
    <x v="134"/>
    <x v="134"/>
    <s v="E56000026"/>
    <s v="Humber and North Yorkshire"/>
    <s v="cns_yes"/>
    <n v="167"/>
    <n v="0.84431"/>
  </r>
  <r>
    <s v="NAoPri"/>
    <n v="2022"/>
    <s v="Q3"/>
    <s v="Q3-2022"/>
    <x v="134"/>
    <x v="134"/>
    <s v="E56000026"/>
    <s v="Humber and North Yorkshire"/>
    <s v="cns_yes"/>
    <n v="139"/>
    <n v="0.52517999999999998"/>
  </r>
  <r>
    <s v="NAoPri"/>
    <n v="2022"/>
    <s v="Q4"/>
    <s v="Q4-2022"/>
    <x v="134"/>
    <x v="134"/>
    <s v="E56000026"/>
    <s v="Humber and North Yorkshire"/>
    <s v="cns_yes"/>
    <n v="138"/>
    <n v="5.0720000000000001E-2"/>
  </r>
  <r>
    <s v="NAoPri"/>
    <n v="2023"/>
    <s v="Q1"/>
    <s v="Q1-2023"/>
    <x v="134"/>
    <x v="134"/>
    <s v="E56000026"/>
    <s v="Humber and North Yorkshire"/>
    <s v="cns_yes"/>
    <n v="146"/>
    <n v="0.35615999999999998"/>
  </r>
  <r>
    <s v="NAoPri"/>
    <n v="2019"/>
    <s v="Q1"/>
    <s v="Q1-2019"/>
    <x v="0"/>
    <x v="0"/>
    <s v="E56000030"/>
    <s v="West Yorkshire and Harrogate"/>
    <s v="irc_yes"/>
    <n v="12"/>
    <n v="0.28260999999999997"/>
  </r>
  <r>
    <s v="NAoPri"/>
    <n v="2019"/>
    <s v="Q2"/>
    <s v="Q2-2019"/>
    <x v="0"/>
    <x v="0"/>
    <s v="E56000030"/>
    <s v="West Yorkshire and Harrogate"/>
    <s v="irc_yes"/>
    <n v="13"/>
    <n v="0.23529"/>
  </r>
  <r>
    <s v="NAoPri"/>
    <n v="2019"/>
    <s v="Q3"/>
    <s v="Q3-2019"/>
    <x v="0"/>
    <x v="0"/>
    <s v="E56000030"/>
    <s v="West Yorkshire and Harrogate"/>
    <s v="irc_yes"/>
    <n v="13"/>
    <n v="0.2"/>
  </r>
  <r>
    <s v="NAoPri"/>
    <n v="2019"/>
    <s v="Q4"/>
    <s v="Q4-2019"/>
    <x v="0"/>
    <x v="0"/>
    <s v="E56000030"/>
    <s v="West Yorkshire and Harrogate"/>
    <s v="irc_yes"/>
    <n v="12"/>
    <n v="0.14285999999999999"/>
  </r>
  <r>
    <s v="NAoPri"/>
    <n v="2020"/>
    <s v="Q1"/>
    <s v="Q1-2020"/>
    <x v="0"/>
    <x v="0"/>
    <s v="E56000030"/>
    <s v="West Yorkshire and Harrogate"/>
    <s v="irc_yes"/>
    <n v="12"/>
    <n v="0.14582999999999999"/>
  </r>
  <r>
    <s v="NAoPri"/>
    <n v="2020"/>
    <s v="Q2"/>
    <s v="Q2-2020"/>
    <x v="0"/>
    <x v="0"/>
    <s v="E56000030"/>
    <s v="West Yorkshire and Harrogate"/>
    <s v="irc_yes"/>
    <n v="10"/>
    <n v="0.17499999999999999"/>
  </r>
  <r>
    <s v="NAoPri"/>
    <n v="2020"/>
    <s v="Q3"/>
    <s v="Q3-2020"/>
    <x v="0"/>
    <x v="0"/>
    <s v="E56000030"/>
    <s v="West Yorkshire and Harrogate"/>
    <s v="irc_yes"/>
    <n v="10"/>
    <n v="0.17072999999999999"/>
  </r>
  <r>
    <s v="NAoPri"/>
    <n v="2020"/>
    <s v="Q4"/>
    <s v="Q4-2020"/>
    <x v="0"/>
    <x v="0"/>
    <s v="E56000030"/>
    <s v="West Yorkshire and Harrogate"/>
    <s v="irc_yes"/>
    <n v="12"/>
    <n v="0.1087"/>
  </r>
  <r>
    <s v="NAoPri"/>
    <n v="2021"/>
    <s v="Q1"/>
    <s v="Q1-2021"/>
    <x v="0"/>
    <x v="0"/>
    <s v="E56000030"/>
    <s v="West Yorkshire and Harrogate"/>
    <s v="irc_yes"/>
    <n v="11"/>
    <n v="0.11111"/>
  </r>
  <r>
    <s v="NAoPri"/>
    <n v="2021"/>
    <s v="Q2"/>
    <s v="Q2-2021"/>
    <x v="0"/>
    <x v="0"/>
    <s v="E56000030"/>
    <s v="West Yorkshire and Harrogate"/>
    <s v="irc_yes"/>
    <n v="13"/>
    <n v="0.12"/>
  </r>
  <r>
    <s v="NAoPri"/>
    <n v="2021"/>
    <s v="Q3"/>
    <s v="Q3-2021"/>
    <x v="0"/>
    <x v="0"/>
    <s v="E56000030"/>
    <s v="West Yorkshire and Harrogate"/>
    <s v="irc_yes"/>
    <n v="10"/>
    <n v="0.10256"/>
  </r>
  <r>
    <s v="NAoPri"/>
    <n v="2021"/>
    <s v="Q4"/>
    <s v="Q4-2021"/>
    <x v="0"/>
    <x v="0"/>
    <s v="E56000030"/>
    <s v="West Yorkshire and Harrogate"/>
    <s v="irc_yes"/>
    <n v="8"/>
    <n v="0.12121"/>
  </r>
  <r>
    <s v="NAoPri"/>
    <n v="2022"/>
    <s v="Q1"/>
    <s v="Q1-2022"/>
    <x v="0"/>
    <x v="0"/>
    <s v="E56000030"/>
    <s v="West Yorkshire and Harrogate"/>
    <s v="irc_yes"/>
    <n v="9"/>
    <n v="0.11429"/>
  </r>
  <r>
    <s v="NAoPri"/>
    <n v="2022"/>
    <s v="Q2"/>
    <s v="Q2-2022"/>
    <x v="0"/>
    <x v="0"/>
    <s v="E56000030"/>
    <s v="West Yorkshire and Harrogate"/>
    <s v="irc_yes"/>
    <n v="8"/>
    <n v="0.16128999999999999"/>
  </r>
  <r>
    <s v="NAoPri"/>
    <n v="2022"/>
    <s v="Q3"/>
    <s v="Q3-2022"/>
    <x v="0"/>
    <x v="0"/>
    <s v="E56000030"/>
    <s v="West Yorkshire and Harrogate"/>
    <s v="irc_yes"/>
    <n v="11"/>
    <n v="0.22727"/>
  </r>
  <r>
    <s v="NAoPri"/>
    <n v="2022"/>
    <s v="Q4"/>
    <s v="Q4-2022"/>
    <x v="0"/>
    <x v="0"/>
    <s v="E56000030"/>
    <s v="West Yorkshire and Harrogate"/>
    <s v="irc_yes"/>
    <n v="11"/>
    <n v="0.26667000000000002"/>
  </r>
  <r>
    <s v="NAoPri"/>
    <n v="2023"/>
    <s v="Q1"/>
    <s v="Q1-2023"/>
    <x v="0"/>
    <x v="0"/>
    <s v="E56000030"/>
    <s v="West Yorkshire and Harrogate"/>
    <s v="irc_yes"/>
    <n v="11"/>
    <n v="0.26190000000000002"/>
  </r>
  <r>
    <s v="NAoPri"/>
    <n v="2019"/>
    <s v="Q1"/>
    <s v="Q1-2019"/>
    <x v="1"/>
    <x v="1"/>
    <s v="E56000012"/>
    <s v="Surrey and Sussex"/>
    <s v="irc_yes"/>
    <n v="12"/>
    <n v="0.30612"/>
  </r>
  <r>
    <s v="NAoPri"/>
    <n v="2019"/>
    <s v="Q2"/>
    <s v="Q2-2019"/>
    <x v="1"/>
    <x v="1"/>
    <s v="E56000012"/>
    <s v="Surrey and Sussex"/>
    <s v="irc_yes"/>
    <n v="12"/>
    <n v="0.32608999999999999"/>
  </r>
  <r>
    <s v="NAoPri"/>
    <n v="2019"/>
    <s v="Q3"/>
    <s v="Q3-2019"/>
    <x v="1"/>
    <x v="1"/>
    <s v="E56000012"/>
    <s v="Surrey and Sussex"/>
    <s v="irc_yes"/>
    <n v="15"/>
    <n v="0.32202999999999998"/>
  </r>
  <r>
    <s v="NAoPri"/>
    <n v="2019"/>
    <s v="Q4"/>
    <s v="Q4-2019"/>
    <x v="1"/>
    <x v="1"/>
    <s v="E56000012"/>
    <s v="Surrey and Sussex"/>
    <s v="irc_yes"/>
    <n v="13"/>
    <n v="0.27450999999999998"/>
  </r>
  <r>
    <s v="NAoPri"/>
    <n v="2020"/>
    <s v="Q1"/>
    <s v="Q1-2020"/>
    <x v="1"/>
    <x v="1"/>
    <s v="E56000012"/>
    <s v="Surrey and Sussex"/>
    <s v="irc_yes"/>
    <n v="12"/>
    <n v="0.22917000000000001"/>
  </r>
  <r>
    <s v="NAoPri"/>
    <n v="2020"/>
    <s v="Q2"/>
    <s v="Q2-2020"/>
    <x v="1"/>
    <x v="1"/>
    <s v="E56000012"/>
    <s v="Surrey and Sussex"/>
    <s v="irc_yes"/>
    <n v="13"/>
    <n v="0.18"/>
  </r>
  <r>
    <s v="NAoPri"/>
    <n v="2020"/>
    <s v="Q3"/>
    <s v="Q3-2020"/>
    <x v="1"/>
    <x v="1"/>
    <s v="E56000012"/>
    <s v="Surrey and Sussex"/>
    <s v="irc_yes"/>
    <n v="11"/>
    <n v="0.11627999999999999"/>
  </r>
  <r>
    <s v="NAoPri"/>
    <n v="2020"/>
    <s v="Q4"/>
    <s v="Q4-2020"/>
    <x v="1"/>
    <x v="1"/>
    <s v="E56000012"/>
    <s v="Surrey and Sussex"/>
    <s v="irc_yes"/>
    <n v="15"/>
    <n v="0.2069"/>
  </r>
  <r>
    <s v="NAoPri"/>
    <n v="2021"/>
    <s v="Q1"/>
    <s v="Q1-2021"/>
    <x v="1"/>
    <x v="1"/>
    <s v="E56000012"/>
    <s v="Surrey and Sussex"/>
    <s v="irc_yes"/>
    <n v="16"/>
    <n v="0.20968000000000001"/>
  </r>
  <r>
    <s v="NAoPri"/>
    <n v="2021"/>
    <s v="Q2"/>
    <s v="Q2-2021"/>
    <x v="1"/>
    <x v="1"/>
    <s v="E56000012"/>
    <s v="Surrey and Sussex"/>
    <s v="irc_yes"/>
    <n v="15"/>
    <n v="0.24138000000000001"/>
  </r>
  <r>
    <s v="NAoPri"/>
    <n v="2021"/>
    <s v="Q3"/>
    <s v="Q3-2021"/>
    <x v="1"/>
    <x v="1"/>
    <s v="E56000012"/>
    <s v="Surrey and Sussex"/>
    <s v="irc_yes"/>
    <n v="14"/>
    <n v="0.25925999999999999"/>
  </r>
  <r>
    <s v="NAoPri"/>
    <n v="2021"/>
    <s v="Q4"/>
    <s v="Q4-2021"/>
    <x v="1"/>
    <x v="1"/>
    <s v="E56000012"/>
    <s v="Surrey and Sussex"/>
    <s v="irc_yes"/>
    <n v="12"/>
    <n v="0.21739"/>
  </r>
  <r>
    <s v="NAoPri"/>
    <n v="2022"/>
    <s v="Q1"/>
    <s v="Q1-2022"/>
    <x v="1"/>
    <x v="1"/>
    <s v="E56000012"/>
    <s v="Surrey and Sussex"/>
    <s v="irc_yes"/>
    <n v="12"/>
    <n v="0.25531999999999999"/>
  </r>
  <r>
    <s v="NAoPri"/>
    <n v="2022"/>
    <s v="Q2"/>
    <s v="Q2-2022"/>
    <x v="1"/>
    <x v="1"/>
    <s v="E56000012"/>
    <s v="Surrey and Sussex"/>
    <s v="irc_yes"/>
    <n v="12"/>
    <n v="0.26086999999999999"/>
  </r>
  <r>
    <s v="NAoPri"/>
    <n v="2022"/>
    <s v="Q3"/>
    <s v="Q3-2022"/>
    <x v="1"/>
    <x v="1"/>
    <s v="E56000012"/>
    <s v="Surrey and Sussex"/>
    <s v="irc_yes"/>
    <n v="14"/>
    <n v="0.22806999999999999"/>
  </r>
  <r>
    <s v="NAoPri"/>
    <n v="2022"/>
    <s v="Q4"/>
    <s v="Q4-2022"/>
    <x v="1"/>
    <x v="1"/>
    <s v="E56000012"/>
    <s v="Surrey and Sussex"/>
    <s v="irc_yes"/>
    <n v="13"/>
    <n v="0.26923000000000002"/>
  </r>
  <r>
    <s v="NAoPri"/>
    <n v="2023"/>
    <s v="Q1"/>
    <s v="Q1-2023"/>
    <x v="1"/>
    <x v="1"/>
    <s v="E56000012"/>
    <s v="Surrey and Sussex"/>
    <s v="irc_yes"/>
    <n v="14"/>
    <n v="0.29091"/>
  </r>
  <r>
    <s v="NAoPri"/>
    <n v="2019"/>
    <s v="Q1"/>
    <s v="Q1-2019"/>
    <x v="2"/>
    <x v="2"/>
    <s v="E56000028"/>
    <s v="North East London"/>
    <s v="irc_yes"/>
    <n v="33"/>
    <n v="0.24060000000000001"/>
  </r>
  <r>
    <s v="NAoPri"/>
    <n v="2019"/>
    <s v="Q2"/>
    <s v="Q2-2019"/>
    <x v="2"/>
    <x v="2"/>
    <s v="E56000028"/>
    <s v="North East London"/>
    <s v="irc_yes"/>
    <n v="32"/>
    <n v="0.25197000000000003"/>
  </r>
  <r>
    <s v="NAoPri"/>
    <n v="2019"/>
    <s v="Q3"/>
    <s v="Q3-2019"/>
    <x v="2"/>
    <x v="2"/>
    <s v="E56000028"/>
    <s v="North East London"/>
    <s v="irc_yes"/>
    <n v="30"/>
    <n v="0.24576000000000001"/>
  </r>
  <r>
    <s v="NAoPri"/>
    <n v="2019"/>
    <s v="Q4"/>
    <s v="Q4-2019"/>
    <x v="2"/>
    <x v="2"/>
    <s v="E56000028"/>
    <s v="North East London"/>
    <s v="irc_yes"/>
    <n v="29"/>
    <n v="0.23477999999999999"/>
  </r>
  <r>
    <s v="NAoPri"/>
    <n v="2020"/>
    <s v="Q1"/>
    <s v="Q1-2020"/>
    <x v="2"/>
    <x v="2"/>
    <s v="E56000028"/>
    <s v="North East London"/>
    <s v="irc_yes"/>
    <n v="29"/>
    <n v="0.15789"/>
  </r>
  <r>
    <s v="NAoPri"/>
    <n v="2020"/>
    <s v="Q2"/>
    <s v="Q2-2020"/>
    <x v="2"/>
    <x v="2"/>
    <s v="E56000028"/>
    <s v="North East London"/>
    <s v="irc_yes"/>
    <n v="23"/>
    <n v="8.7910000000000002E-2"/>
  </r>
  <r>
    <s v="NAoPri"/>
    <n v="2020"/>
    <s v="Q3"/>
    <s v="Q3-2020"/>
    <x v="2"/>
    <x v="2"/>
    <s v="E56000028"/>
    <s v="North East London"/>
    <s v="irc_yes"/>
    <n v="24"/>
    <n v="9.4740000000000005E-2"/>
  </r>
  <r>
    <s v="NAoPri"/>
    <n v="2020"/>
    <s v="Q4"/>
    <s v="Q4-2020"/>
    <x v="2"/>
    <x v="2"/>
    <s v="E56000028"/>
    <s v="North East London"/>
    <s v="irc_yes"/>
    <n v="25"/>
    <n v="0.12245"/>
  </r>
  <r>
    <s v="NAoPri"/>
    <n v="2021"/>
    <s v="Q1"/>
    <s v="Q1-2021"/>
    <x v="2"/>
    <x v="2"/>
    <s v="E56000028"/>
    <s v="North East London"/>
    <s v="irc_yes"/>
    <n v="24"/>
    <n v="0.17526"/>
  </r>
  <r>
    <s v="NAoPri"/>
    <n v="2021"/>
    <s v="Q2"/>
    <s v="Q2-2021"/>
    <x v="2"/>
    <x v="2"/>
    <s v="E56000028"/>
    <s v="North East London"/>
    <s v="irc_yes"/>
    <n v="29"/>
    <n v="0.2087"/>
  </r>
  <r>
    <s v="NAoPri"/>
    <n v="2021"/>
    <s v="Q3"/>
    <s v="Q3-2021"/>
    <x v="2"/>
    <x v="2"/>
    <s v="E56000028"/>
    <s v="North East London"/>
    <s v="irc_yes"/>
    <n v="30"/>
    <n v="0.24576000000000001"/>
  </r>
  <r>
    <s v="NAoPri"/>
    <n v="2021"/>
    <s v="Q4"/>
    <s v="Q4-2021"/>
    <x v="2"/>
    <x v="2"/>
    <s v="E56000028"/>
    <s v="North East London"/>
    <s v="irc_yes"/>
    <n v="29"/>
    <n v="0.24786"/>
  </r>
  <r>
    <s v="NAoPri"/>
    <n v="2022"/>
    <s v="Q1"/>
    <s v="Q1-2022"/>
    <x v="2"/>
    <x v="2"/>
    <s v="E56000028"/>
    <s v="North East London"/>
    <s v="irc_yes"/>
    <n v="27"/>
    <n v="0.25234000000000001"/>
  </r>
  <r>
    <s v="NAoPri"/>
    <n v="2022"/>
    <s v="Q2"/>
    <s v="Q2-2022"/>
    <x v="2"/>
    <x v="2"/>
    <s v="E56000028"/>
    <s v="North East London"/>
    <s v="irc_yes"/>
    <n v="25"/>
    <n v="0.22772000000000001"/>
  </r>
  <r>
    <s v="NAoPri"/>
    <n v="2022"/>
    <s v="Q3"/>
    <s v="Q3-2022"/>
    <x v="2"/>
    <x v="2"/>
    <s v="E56000028"/>
    <s v="North East London"/>
    <s v="irc_yes"/>
    <n v="28"/>
    <n v="0.20909"/>
  </r>
  <r>
    <s v="NAoPri"/>
    <n v="2022"/>
    <s v="Q4"/>
    <s v="Q4-2022"/>
    <x v="2"/>
    <x v="2"/>
    <s v="E56000028"/>
    <s v="North East London"/>
    <s v="irc_yes"/>
    <n v="26"/>
    <n v="0.21359"/>
  </r>
  <r>
    <s v="NAoPri"/>
    <n v="2023"/>
    <s v="Q1"/>
    <s v="Q1-2023"/>
    <x v="2"/>
    <x v="2"/>
    <s v="E56000028"/>
    <s v="North East London"/>
    <s v="irc_yes"/>
    <n v="29"/>
    <n v="0.25217000000000001"/>
  </r>
  <r>
    <s v="NAoPri"/>
    <n v="2019"/>
    <s v="Q1"/>
    <s v="Q1-2019"/>
    <x v="3"/>
    <x v="3"/>
    <s v="E56000025"/>
    <s v="South Yorkshire and Bassetlaw"/>
    <s v="irc_yes"/>
    <n v="18"/>
    <n v="9.7220000000000001E-2"/>
  </r>
  <r>
    <s v="NAoPri"/>
    <n v="2019"/>
    <s v="Q2"/>
    <s v="Q2-2019"/>
    <x v="3"/>
    <x v="3"/>
    <s v="E56000025"/>
    <s v="South Yorkshire and Bassetlaw"/>
    <s v="irc_yes"/>
    <n v="17"/>
    <n v="0.10606"/>
  </r>
  <r>
    <s v="NAoPri"/>
    <n v="2019"/>
    <s v="Q3"/>
    <s v="Q3-2019"/>
    <x v="3"/>
    <x v="3"/>
    <s v="E56000025"/>
    <s v="South Yorkshire and Bassetlaw"/>
    <s v="irc_yes"/>
    <n v="16"/>
    <n v="0.10768999999999999"/>
  </r>
  <r>
    <s v="NAoPri"/>
    <n v="2019"/>
    <s v="Q4"/>
    <s v="Q4-2019"/>
    <x v="3"/>
    <x v="3"/>
    <s v="E56000025"/>
    <s v="South Yorkshire and Bassetlaw"/>
    <s v="irc_yes"/>
    <n v="14"/>
    <n v="7.1429999999999993E-2"/>
  </r>
  <r>
    <s v="NAoPri"/>
    <n v="2020"/>
    <s v="Q1"/>
    <s v="Q1-2020"/>
    <x v="3"/>
    <x v="3"/>
    <s v="E56000025"/>
    <s v="South Yorkshire and Bassetlaw"/>
    <s v="irc_yes"/>
    <n v="17"/>
    <n v="4.5449999999999997E-2"/>
  </r>
  <r>
    <s v="NAoPri"/>
    <n v="2020"/>
    <s v="Q2"/>
    <s v="Q2-2020"/>
    <x v="3"/>
    <x v="3"/>
    <s v="E56000025"/>
    <s v="South Yorkshire and Bassetlaw"/>
    <s v="irc_yes"/>
    <n v="16"/>
    <n v="3.125E-2"/>
  </r>
  <r>
    <s v="NAoPri"/>
    <n v="2020"/>
    <s v="Q3"/>
    <s v="Q3-2020"/>
    <x v="3"/>
    <x v="3"/>
    <s v="E56000025"/>
    <s v="South Yorkshire and Bassetlaw"/>
    <s v="irc_yes"/>
    <n v="16"/>
    <n v="3.125E-2"/>
  </r>
  <r>
    <s v="NAoPri"/>
    <n v="2020"/>
    <s v="Q4"/>
    <s v="Q4-2020"/>
    <x v="3"/>
    <x v="3"/>
    <s v="E56000025"/>
    <s v="South Yorkshire and Bassetlaw"/>
    <s v="irc_yes"/>
    <n v="16"/>
    <n v="0"/>
  </r>
  <r>
    <s v="NAoPri"/>
    <n v="2021"/>
    <s v="Q1"/>
    <s v="Q1-2021"/>
    <x v="3"/>
    <x v="3"/>
    <s v="E56000025"/>
    <s v="South Yorkshire and Bassetlaw"/>
    <s v="irc_yes"/>
    <n v="13"/>
    <n v="0"/>
  </r>
  <r>
    <s v="NAoPri"/>
    <n v="2021"/>
    <s v="Q2"/>
    <s v="Q2-2021"/>
    <x v="3"/>
    <x v="3"/>
    <s v="E56000025"/>
    <s v="South Yorkshire and Bassetlaw"/>
    <s v="irc_yes"/>
    <n v="13"/>
    <n v="0.02"/>
  </r>
  <r>
    <s v="NAoPri"/>
    <n v="2021"/>
    <s v="Q3"/>
    <s v="Q3-2021"/>
    <x v="3"/>
    <x v="3"/>
    <s v="E56000025"/>
    <s v="South Yorkshire and Bassetlaw"/>
    <s v="irc_yes"/>
    <n v="12"/>
    <n v="6.3829999999999998E-2"/>
  </r>
  <r>
    <s v="NAoPri"/>
    <n v="2021"/>
    <s v="Q4"/>
    <s v="Q4-2021"/>
    <x v="3"/>
    <x v="3"/>
    <s v="E56000025"/>
    <s v="South Yorkshire and Bassetlaw"/>
    <s v="irc_yes"/>
    <n v="11"/>
    <n v="6.9769999999999999E-2"/>
  </r>
  <r>
    <s v="NAoPri"/>
    <n v="2022"/>
    <s v="Q1"/>
    <s v="Q1-2022"/>
    <x v="3"/>
    <x v="3"/>
    <s v="E56000025"/>
    <s v="South Yorkshire and Bassetlaw"/>
    <s v="irc_yes"/>
    <n v="11"/>
    <n v="7.1429999999999993E-2"/>
  </r>
  <r>
    <s v="NAoPri"/>
    <n v="2022"/>
    <s v="Q2"/>
    <s v="Q2-2022"/>
    <x v="3"/>
    <x v="3"/>
    <s v="E56000025"/>
    <s v="South Yorkshire and Bassetlaw"/>
    <s v="irc_yes"/>
    <n v="11"/>
    <n v="6.9769999999999999E-2"/>
  </r>
  <r>
    <s v="NAoPri"/>
    <n v="2022"/>
    <s v="Q3"/>
    <s v="Q3-2022"/>
    <x v="3"/>
    <x v="3"/>
    <s v="E56000025"/>
    <s v="South Yorkshire and Bassetlaw"/>
    <s v="irc_yes"/>
    <n v="11"/>
    <n v="9.5240000000000005E-2"/>
  </r>
  <r>
    <s v="NAoPri"/>
    <n v="2022"/>
    <s v="Q4"/>
    <s v="Q4-2022"/>
    <x v="3"/>
    <x v="3"/>
    <s v="E56000025"/>
    <s v="South Yorkshire and Bassetlaw"/>
    <s v="irc_yes"/>
    <n v="12"/>
    <n v="0.12245"/>
  </r>
  <r>
    <s v="NAoPri"/>
    <n v="2023"/>
    <s v="Q1"/>
    <s v="Q1-2023"/>
    <x v="3"/>
    <x v="3"/>
    <s v="E56000025"/>
    <s v="South Yorkshire and Bassetlaw"/>
    <s v="irc_yes"/>
    <n v="11"/>
    <n v="0.13333"/>
  </r>
  <r>
    <s v="NAoPri"/>
    <n v="2019"/>
    <s v="Q1"/>
    <s v="Q1-2019"/>
    <x v="4"/>
    <x v="4"/>
    <s v="E56000028"/>
    <s v="North East London"/>
    <s v="irc_yes"/>
    <n v="27"/>
    <n v="0.31192999999999999"/>
  </r>
  <r>
    <s v="NAoPri"/>
    <n v="2019"/>
    <s v="Q2"/>
    <s v="Q2-2019"/>
    <x v="4"/>
    <x v="4"/>
    <s v="E56000028"/>
    <s v="North East London"/>
    <s v="irc_yes"/>
    <n v="29"/>
    <n v="0.32174000000000003"/>
  </r>
  <r>
    <s v="NAoPri"/>
    <n v="2019"/>
    <s v="Q3"/>
    <s v="Q3-2019"/>
    <x v="4"/>
    <x v="4"/>
    <s v="E56000028"/>
    <s v="North East London"/>
    <s v="irc_yes"/>
    <n v="30"/>
    <n v="0.31405"/>
  </r>
  <r>
    <s v="NAoPri"/>
    <n v="2019"/>
    <s v="Q4"/>
    <s v="Q4-2019"/>
    <x v="4"/>
    <x v="4"/>
    <s v="E56000028"/>
    <s v="North East London"/>
    <s v="irc_yes"/>
    <n v="29"/>
    <n v="0.29060000000000002"/>
  </r>
  <r>
    <s v="NAoPri"/>
    <n v="2020"/>
    <s v="Q1"/>
    <s v="Q1-2020"/>
    <x v="4"/>
    <x v="4"/>
    <s v="E56000028"/>
    <s v="North East London"/>
    <s v="irc_yes"/>
    <n v="26"/>
    <n v="0.25490000000000002"/>
  </r>
  <r>
    <s v="NAoPri"/>
    <n v="2020"/>
    <s v="Q2"/>
    <s v="Q2-2020"/>
    <x v="4"/>
    <x v="4"/>
    <s v="E56000028"/>
    <s v="North East London"/>
    <s v="irc_yes"/>
    <n v="19"/>
    <n v="0.21052999999999999"/>
  </r>
  <r>
    <s v="NAoPri"/>
    <n v="2020"/>
    <s v="Q3"/>
    <s v="Q3-2020"/>
    <x v="4"/>
    <x v="4"/>
    <s v="E56000028"/>
    <s v="North East London"/>
    <s v="irc_yes"/>
    <n v="18"/>
    <n v="0.20832999999999999"/>
  </r>
  <r>
    <s v="NAoPri"/>
    <n v="2020"/>
    <s v="Q4"/>
    <s v="Q4-2020"/>
    <x v="4"/>
    <x v="4"/>
    <s v="E56000028"/>
    <s v="North East London"/>
    <s v="irc_yes"/>
    <n v="20"/>
    <n v="0.27848000000000001"/>
  </r>
  <r>
    <s v="NAoPri"/>
    <n v="2021"/>
    <s v="Q1"/>
    <s v="Q1-2021"/>
    <x v="4"/>
    <x v="4"/>
    <s v="E56000028"/>
    <s v="North East London"/>
    <s v="irc_yes"/>
    <n v="24"/>
    <n v="0.29474"/>
  </r>
  <r>
    <s v="NAoPri"/>
    <n v="2021"/>
    <s v="Q2"/>
    <s v="Q2-2021"/>
    <x v="4"/>
    <x v="4"/>
    <s v="E56000028"/>
    <s v="North East London"/>
    <s v="irc_yes"/>
    <n v="28"/>
    <n v="0.32432"/>
  </r>
  <r>
    <s v="NAoPri"/>
    <n v="2021"/>
    <s v="Q3"/>
    <s v="Q3-2021"/>
    <x v="4"/>
    <x v="4"/>
    <s v="E56000028"/>
    <s v="North East London"/>
    <s v="irc_yes"/>
    <n v="27"/>
    <n v="0.34861999999999999"/>
  </r>
  <r>
    <s v="NAoPri"/>
    <n v="2021"/>
    <s v="Q4"/>
    <s v="Q4-2021"/>
    <x v="4"/>
    <x v="4"/>
    <s v="E56000028"/>
    <s v="North East London"/>
    <s v="irc_yes"/>
    <n v="26"/>
    <n v="0.32039000000000001"/>
  </r>
  <r>
    <s v="NAoPri"/>
    <n v="2022"/>
    <s v="Q1"/>
    <s v="Q1-2022"/>
    <x v="4"/>
    <x v="4"/>
    <s v="E56000028"/>
    <s v="North East London"/>
    <s v="irc_yes"/>
    <n v="25"/>
    <n v="0.31633"/>
  </r>
  <r>
    <s v="NAoPri"/>
    <n v="2022"/>
    <s v="Q2"/>
    <s v="Q2-2022"/>
    <x v="4"/>
    <x v="4"/>
    <s v="E56000028"/>
    <s v="North East London"/>
    <s v="irc_yes"/>
    <n v="25"/>
    <n v="0.26262999999999997"/>
  </r>
  <r>
    <s v="NAoPri"/>
    <n v="2022"/>
    <s v="Q3"/>
    <s v="Q3-2022"/>
    <x v="4"/>
    <x v="4"/>
    <s v="E56000028"/>
    <s v="North East London"/>
    <s v="irc_yes"/>
    <n v="28"/>
    <n v="0.29464000000000001"/>
  </r>
  <r>
    <s v="NAoPri"/>
    <n v="2022"/>
    <s v="Q4"/>
    <s v="Q4-2022"/>
    <x v="4"/>
    <x v="4"/>
    <s v="E56000028"/>
    <s v="North East London"/>
    <s v="irc_yes"/>
    <n v="28"/>
    <n v="0.30357000000000001"/>
  </r>
  <r>
    <s v="NAoPri"/>
    <n v="2023"/>
    <s v="Q1"/>
    <s v="Q1-2023"/>
    <x v="4"/>
    <x v="4"/>
    <s v="E56000028"/>
    <s v="North East London"/>
    <s v="irc_yes"/>
    <n v="33"/>
    <n v="0.31297999999999998"/>
  </r>
  <r>
    <s v="NAoPri"/>
    <n v="2019"/>
    <s v="Q1"/>
    <s v="Q1-2019"/>
    <x v="5"/>
    <x v="5"/>
    <s v="E56000035"/>
    <s v="East of England"/>
    <s v="irc_yes"/>
    <n v="40"/>
    <n v="0.41771999999999998"/>
  </r>
  <r>
    <s v="NAoPri"/>
    <n v="2019"/>
    <s v="Q2"/>
    <s v="Q2-2019"/>
    <x v="5"/>
    <x v="5"/>
    <s v="E56000035"/>
    <s v="East of England"/>
    <s v="irc_yes"/>
    <n v="41"/>
    <n v="0.42945"/>
  </r>
  <r>
    <s v="NAoPri"/>
    <n v="2019"/>
    <s v="Q3"/>
    <s v="Q3-2019"/>
    <x v="5"/>
    <x v="5"/>
    <s v="E56000035"/>
    <s v="East of England"/>
    <s v="irc_yes"/>
    <n v="40"/>
    <n v="0.41138999999999998"/>
  </r>
  <r>
    <s v="NAoPri"/>
    <n v="2019"/>
    <s v="Q4"/>
    <s v="Q4-2019"/>
    <x v="5"/>
    <x v="5"/>
    <s v="E56000035"/>
    <s v="East of England"/>
    <s v="irc_yes"/>
    <n v="37"/>
    <n v="0.41610999999999998"/>
  </r>
  <r>
    <s v="NAoPri"/>
    <n v="2020"/>
    <s v="Q1"/>
    <s v="Q1-2020"/>
    <x v="5"/>
    <x v="5"/>
    <s v="E56000035"/>
    <s v="East of England"/>
    <s v="irc_yes"/>
    <n v="39"/>
    <n v="0.36774000000000001"/>
  </r>
  <r>
    <s v="NAoPri"/>
    <n v="2020"/>
    <s v="Q2"/>
    <s v="Q2-2020"/>
    <x v="5"/>
    <x v="5"/>
    <s v="E56000035"/>
    <s v="East of England"/>
    <s v="irc_yes"/>
    <n v="32"/>
    <n v="0.33857999999999999"/>
  </r>
  <r>
    <s v="NAoPri"/>
    <n v="2020"/>
    <s v="Q3"/>
    <s v="Q3-2020"/>
    <x v="5"/>
    <x v="5"/>
    <s v="E56000035"/>
    <s v="East of England"/>
    <s v="irc_yes"/>
    <n v="33"/>
    <n v="0.32330999999999999"/>
  </r>
  <r>
    <s v="NAoPri"/>
    <n v="2020"/>
    <s v="Q4"/>
    <s v="Q4-2020"/>
    <x v="5"/>
    <x v="5"/>
    <s v="E56000035"/>
    <s v="East of England"/>
    <s v="irc_yes"/>
    <n v="32"/>
    <n v="0.28125"/>
  </r>
  <r>
    <s v="NAoPri"/>
    <n v="2021"/>
    <s v="Q1"/>
    <s v="Q1-2021"/>
    <x v="5"/>
    <x v="5"/>
    <s v="E56000035"/>
    <s v="East of England"/>
    <s v="irc_yes"/>
    <n v="28"/>
    <n v="0.32142999999999999"/>
  </r>
  <r>
    <s v="NAoPri"/>
    <n v="2021"/>
    <s v="Q2"/>
    <s v="Q2-2021"/>
    <x v="5"/>
    <x v="5"/>
    <s v="E56000035"/>
    <s v="East of England"/>
    <s v="irc_yes"/>
    <n v="35"/>
    <n v="0.34043000000000001"/>
  </r>
  <r>
    <s v="NAoPri"/>
    <n v="2021"/>
    <s v="Q3"/>
    <s v="Q3-2021"/>
    <x v="5"/>
    <x v="5"/>
    <s v="E56000035"/>
    <s v="East of England"/>
    <s v="irc_yes"/>
    <n v="36"/>
    <n v="0.42759000000000003"/>
  </r>
  <r>
    <s v="NAoPri"/>
    <n v="2021"/>
    <s v="Q4"/>
    <s v="Q4-2021"/>
    <x v="5"/>
    <x v="5"/>
    <s v="E56000035"/>
    <s v="East of England"/>
    <s v="irc_yes"/>
    <n v="35"/>
    <n v="0.43885000000000002"/>
  </r>
  <r>
    <s v="NAoPri"/>
    <n v="2022"/>
    <s v="Q1"/>
    <s v="Q1-2022"/>
    <x v="5"/>
    <x v="5"/>
    <s v="E56000035"/>
    <s v="East of England"/>
    <s v="irc_yes"/>
    <n v="40"/>
    <n v="0.39129999999999998"/>
  </r>
  <r>
    <s v="NAoPri"/>
    <n v="2022"/>
    <s v="Q2"/>
    <s v="Q2-2022"/>
    <x v="5"/>
    <x v="5"/>
    <s v="E56000035"/>
    <s v="East of England"/>
    <s v="irc_yes"/>
    <n v="38"/>
    <n v="0.42"/>
  </r>
  <r>
    <s v="NAoPri"/>
    <n v="2022"/>
    <s v="Q3"/>
    <s v="Q3-2022"/>
    <x v="5"/>
    <x v="5"/>
    <s v="E56000035"/>
    <s v="East of England"/>
    <s v="irc_yes"/>
    <n v="37"/>
    <n v="0.35615999999999998"/>
  </r>
  <r>
    <s v="NAoPri"/>
    <n v="2022"/>
    <s v="Q4"/>
    <s v="Q4-2022"/>
    <x v="5"/>
    <x v="5"/>
    <s v="E56000035"/>
    <s v="East of England"/>
    <s v="irc_yes"/>
    <n v="39"/>
    <n v="0.33333000000000002"/>
  </r>
  <r>
    <s v="NAoPri"/>
    <n v="2023"/>
    <s v="Q1"/>
    <s v="Q1-2023"/>
    <x v="5"/>
    <x v="5"/>
    <s v="E56000035"/>
    <s v="East of England"/>
    <s v="irc_yes"/>
    <n v="37"/>
    <n v="0.35570000000000002"/>
  </r>
  <r>
    <s v="NAoPri"/>
    <n v="2019"/>
    <s v="Q1"/>
    <s v="Q1-2019"/>
    <x v="6"/>
    <x v="6"/>
    <s v="E56000018"/>
    <s v="Lancashire and South Cumbria"/>
    <s v="irc_yes"/>
    <n v="21"/>
    <n v="0.38823999999999997"/>
  </r>
  <r>
    <s v="NAoPri"/>
    <n v="2019"/>
    <s v="Q2"/>
    <s v="Q2-2019"/>
    <x v="6"/>
    <x v="6"/>
    <s v="E56000018"/>
    <s v="Lancashire and South Cumbria"/>
    <s v="irc_yes"/>
    <n v="19"/>
    <n v="0.33766000000000002"/>
  </r>
  <r>
    <s v="NAoPri"/>
    <n v="2019"/>
    <s v="Q3"/>
    <s v="Q3-2019"/>
    <x v="6"/>
    <x v="6"/>
    <s v="E56000018"/>
    <s v="Lancashire and South Cumbria"/>
    <s v="irc_yes"/>
    <n v="20"/>
    <n v="0.30769000000000002"/>
  </r>
  <r>
    <s v="NAoPri"/>
    <n v="2019"/>
    <s v="Q4"/>
    <s v="Q4-2019"/>
    <x v="6"/>
    <x v="6"/>
    <s v="E56000018"/>
    <s v="Lancashire and South Cumbria"/>
    <s v="irc_yes"/>
    <n v="19"/>
    <n v="0.24675"/>
  </r>
  <r>
    <s v="NAoPri"/>
    <n v="2020"/>
    <s v="Q1"/>
    <s v="Q1-2020"/>
    <x v="6"/>
    <x v="6"/>
    <s v="E56000018"/>
    <s v="Lancashire and South Cumbria"/>
    <s v="irc_yes"/>
    <n v="20"/>
    <n v="0.20513000000000001"/>
  </r>
  <r>
    <s v="NAoPri"/>
    <n v="2020"/>
    <s v="Q2"/>
    <s v="Q2-2020"/>
    <x v="6"/>
    <x v="6"/>
    <s v="E56000018"/>
    <s v="Lancashire and South Cumbria"/>
    <s v="irc_yes"/>
    <n v="17"/>
    <n v="0.22059000000000001"/>
  </r>
  <r>
    <s v="NAoPri"/>
    <n v="2020"/>
    <s v="Q3"/>
    <s v="Q3-2020"/>
    <x v="6"/>
    <x v="6"/>
    <s v="E56000018"/>
    <s v="Lancashire and South Cumbria"/>
    <s v="irc_yes"/>
    <n v="17"/>
    <n v="0.27535999999999999"/>
  </r>
  <r>
    <s v="NAoPri"/>
    <n v="2020"/>
    <s v="Q4"/>
    <s v="Q4-2020"/>
    <x v="6"/>
    <x v="6"/>
    <s v="E56000018"/>
    <s v="Lancashire and South Cumbria"/>
    <s v="irc_yes"/>
    <n v="17"/>
    <n v="0.34327999999999997"/>
  </r>
  <r>
    <s v="NAoPri"/>
    <n v="2021"/>
    <s v="Q1"/>
    <s v="Q1-2021"/>
    <x v="6"/>
    <x v="6"/>
    <s v="E56000018"/>
    <s v="Lancashire and South Cumbria"/>
    <s v="irc_yes"/>
    <n v="16"/>
    <n v="0.43547999999999998"/>
  </r>
  <r>
    <s v="NAoPri"/>
    <n v="2021"/>
    <s v="Q2"/>
    <s v="Q2-2021"/>
    <x v="6"/>
    <x v="6"/>
    <s v="E56000018"/>
    <s v="Lancashire and South Cumbria"/>
    <s v="irc_yes"/>
    <n v="19"/>
    <n v="0.36486000000000002"/>
  </r>
  <r>
    <s v="NAoPri"/>
    <n v="2021"/>
    <s v="Q3"/>
    <s v="Q3-2021"/>
    <x v="6"/>
    <x v="6"/>
    <s v="E56000018"/>
    <s v="Lancashire and South Cumbria"/>
    <s v="irc_yes"/>
    <n v="18"/>
    <n v="0.31429000000000001"/>
  </r>
  <r>
    <s v="NAoPri"/>
    <n v="2021"/>
    <s v="Q4"/>
    <s v="Q4-2021"/>
    <x v="6"/>
    <x v="6"/>
    <s v="E56000018"/>
    <s v="Lancashire and South Cumbria"/>
    <s v="irc_yes"/>
    <n v="21"/>
    <n v="0.32142999999999999"/>
  </r>
  <r>
    <s v="NAoPri"/>
    <n v="2022"/>
    <s v="Q1"/>
    <s v="Q1-2022"/>
    <x v="6"/>
    <x v="6"/>
    <s v="E56000018"/>
    <s v="Lancashire and South Cumbria"/>
    <s v="irc_yes"/>
    <n v="24"/>
    <n v="0.30851000000000001"/>
  </r>
  <r>
    <s v="NAoPri"/>
    <n v="2022"/>
    <s v="Q2"/>
    <s v="Q2-2022"/>
    <x v="6"/>
    <x v="6"/>
    <s v="E56000018"/>
    <s v="Lancashire and South Cumbria"/>
    <s v="irc_yes"/>
    <n v="24"/>
    <n v="0.32291999999999998"/>
  </r>
  <r>
    <s v="NAoPri"/>
    <n v="2022"/>
    <s v="Q3"/>
    <s v="Q3-2022"/>
    <x v="6"/>
    <x v="6"/>
    <s v="E56000018"/>
    <s v="Lancashire and South Cumbria"/>
    <s v="irc_yes"/>
    <n v="26"/>
    <n v="0.32352999999999998"/>
  </r>
  <r>
    <s v="NAoPri"/>
    <n v="2022"/>
    <s v="Q4"/>
    <s v="Q4-2022"/>
    <x v="6"/>
    <x v="6"/>
    <s v="E56000018"/>
    <s v="Lancashire and South Cumbria"/>
    <s v="irc_yes"/>
    <n v="24"/>
    <n v="0.28722999999999999"/>
  </r>
  <r>
    <s v="NAoPri"/>
    <n v="2023"/>
    <s v="Q1"/>
    <s v="Q1-2023"/>
    <x v="6"/>
    <x v="6"/>
    <s v="E56000018"/>
    <s v="Lancashire and South Cumbria"/>
    <s v="irc_yes"/>
    <n v="24"/>
    <n v="0.32632"/>
  </r>
  <r>
    <s v="NAoPri"/>
    <n v="2019"/>
    <s v="Q1"/>
    <s v="Q1-2019"/>
    <x v="7"/>
    <x v="7"/>
    <s v="E56000032"/>
    <s v="Greater Manchester"/>
    <s v="irc_yes"/>
    <n v="39"/>
    <n v="0.22292999999999999"/>
  </r>
  <r>
    <s v="NAoPri"/>
    <n v="2019"/>
    <s v="Q2"/>
    <s v="Q2-2019"/>
    <x v="7"/>
    <x v="7"/>
    <s v="E56000032"/>
    <s v="Greater Manchester"/>
    <s v="irc_yes"/>
    <n v="37"/>
    <n v="0.25675999999999999"/>
  </r>
  <r>
    <s v="NAoPri"/>
    <n v="2019"/>
    <s v="Q3"/>
    <s v="Q3-2019"/>
    <x v="7"/>
    <x v="7"/>
    <s v="E56000032"/>
    <s v="Greater Manchester"/>
    <s v="irc_yes"/>
    <n v="38"/>
    <n v="0.27450999999999998"/>
  </r>
  <r>
    <s v="NAoPri"/>
    <n v="2019"/>
    <s v="Q4"/>
    <s v="Q4-2019"/>
    <x v="7"/>
    <x v="7"/>
    <s v="E56000032"/>
    <s v="Greater Manchester"/>
    <s v="irc_yes"/>
    <n v="38"/>
    <n v="0.29332999999999998"/>
  </r>
  <r>
    <s v="NAoPri"/>
    <n v="2020"/>
    <s v="Q1"/>
    <s v="Q1-2020"/>
    <x v="7"/>
    <x v="7"/>
    <s v="E56000032"/>
    <s v="Greater Manchester"/>
    <s v="irc_yes"/>
    <n v="32"/>
    <n v="0.26357000000000003"/>
  </r>
  <r>
    <s v="NAoPri"/>
    <n v="2020"/>
    <s v="Q2"/>
    <s v="Q2-2020"/>
    <x v="7"/>
    <x v="7"/>
    <s v="E56000032"/>
    <s v="Greater Manchester"/>
    <s v="irc_yes"/>
    <n v="28"/>
    <n v="0.22523000000000001"/>
  </r>
  <r>
    <s v="NAoPri"/>
    <n v="2020"/>
    <s v="Q3"/>
    <s v="Q3-2020"/>
    <x v="7"/>
    <x v="7"/>
    <s v="E56000032"/>
    <s v="Greater Manchester"/>
    <s v="irc_yes"/>
    <n v="24"/>
    <n v="0.13683999999999999"/>
  </r>
  <r>
    <s v="NAoPri"/>
    <n v="2020"/>
    <s v="Q4"/>
    <s v="Q4-2020"/>
    <x v="7"/>
    <x v="7"/>
    <s v="E56000032"/>
    <s v="Greater Manchester"/>
    <s v="irc_yes"/>
    <n v="22"/>
    <n v="0.10112"/>
  </r>
  <r>
    <s v="NAoPri"/>
    <n v="2021"/>
    <s v="Q1"/>
    <s v="Q1-2021"/>
    <x v="7"/>
    <x v="7"/>
    <s v="E56000032"/>
    <s v="Greater Manchester"/>
    <s v="irc_yes"/>
    <n v="23"/>
    <n v="0.14444000000000001"/>
  </r>
  <r>
    <s v="NAoPri"/>
    <n v="2021"/>
    <s v="Q2"/>
    <s v="Q2-2021"/>
    <x v="7"/>
    <x v="7"/>
    <s v="E56000032"/>
    <s v="Greater Manchester"/>
    <s v="irc_yes"/>
    <n v="24"/>
    <n v="0.18085000000000001"/>
  </r>
  <r>
    <s v="NAoPri"/>
    <n v="2021"/>
    <s v="Q3"/>
    <s v="Q3-2021"/>
    <x v="7"/>
    <x v="7"/>
    <s v="E56000032"/>
    <s v="Greater Manchester"/>
    <s v="irc_yes"/>
    <n v="21"/>
    <n v="0.19511999999999999"/>
  </r>
  <r>
    <s v="NAoPri"/>
    <n v="2021"/>
    <s v="Q4"/>
    <s v="Q4-2021"/>
    <x v="7"/>
    <x v="7"/>
    <s v="E56000032"/>
    <s v="Greater Manchester"/>
    <s v="irc_yes"/>
    <n v="17"/>
    <n v="0.23188"/>
  </r>
  <r>
    <s v="NAoPri"/>
    <n v="2022"/>
    <s v="Q1"/>
    <s v="Q1-2022"/>
    <x v="7"/>
    <x v="7"/>
    <s v="E56000032"/>
    <s v="Greater Manchester"/>
    <s v="irc_yes"/>
    <n v="16"/>
    <n v="0.24615000000000001"/>
  </r>
  <r>
    <s v="NAoPri"/>
    <n v="2022"/>
    <s v="Q2"/>
    <s v="Q2-2022"/>
    <x v="7"/>
    <x v="7"/>
    <s v="E56000032"/>
    <s v="Greater Manchester"/>
    <s v="irc_yes"/>
    <n v="17"/>
    <n v="0.2029"/>
  </r>
  <r>
    <s v="NAoPri"/>
    <n v="2022"/>
    <s v="Q3"/>
    <s v="Q3-2022"/>
    <x v="7"/>
    <x v="7"/>
    <s v="E56000032"/>
    <s v="Greater Manchester"/>
    <s v="irc_yes"/>
    <n v="20"/>
    <n v="0.20513000000000001"/>
  </r>
  <r>
    <s v="NAoPri"/>
    <n v="2022"/>
    <s v="Q4"/>
    <s v="Q4-2022"/>
    <x v="7"/>
    <x v="7"/>
    <s v="E56000032"/>
    <s v="Greater Manchester"/>
    <s v="irc_yes"/>
    <n v="20"/>
    <n v="0.18518999999999999"/>
  </r>
  <r>
    <s v="NAoPri"/>
    <n v="2023"/>
    <s v="Q1"/>
    <s v="Q1-2023"/>
    <x v="7"/>
    <x v="7"/>
    <s v="E56000032"/>
    <s v="Greater Manchester"/>
    <s v="irc_yes"/>
    <n v="19"/>
    <n v="0.16883000000000001"/>
  </r>
  <r>
    <s v="NAoPri"/>
    <n v="2019"/>
    <s v="Q1"/>
    <s v="Q1-2019"/>
    <x v="8"/>
    <x v="8"/>
    <s v="E56000030"/>
    <s v="West Yorkshire and Harrogate"/>
    <s v="irc_yes"/>
    <n v="23"/>
    <n v="0.23655999999999999"/>
  </r>
  <r>
    <s v="NAoPri"/>
    <n v="2019"/>
    <s v="Q2"/>
    <s v="Q2-2019"/>
    <x v="8"/>
    <x v="8"/>
    <s v="E56000030"/>
    <s v="West Yorkshire and Harrogate"/>
    <s v="irc_yes"/>
    <n v="23"/>
    <n v="0.27778000000000003"/>
  </r>
  <r>
    <s v="NAoPri"/>
    <n v="2019"/>
    <s v="Q3"/>
    <s v="Q3-2019"/>
    <x v="8"/>
    <x v="8"/>
    <s v="E56000030"/>
    <s v="West Yorkshire and Harrogate"/>
    <s v="irc_yes"/>
    <n v="23"/>
    <n v="0.28260999999999997"/>
  </r>
  <r>
    <s v="NAoPri"/>
    <n v="2019"/>
    <s v="Q4"/>
    <s v="Q4-2019"/>
    <x v="8"/>
    <x v="8"/>
    <s v="E56000030"/>
    <s v="West Yorkshire and Harrogate"/>
    <s v="irc_yes"/>
    <n v="22"/>
    <n v="0.30232999999999999"/>
  </r>
  <r>
    <s v="NAoPri"/>
    <n v="2020"/>
    <s v="Q1"/>
    <s v="Q1-2020"/>
    <x v="8"/>
    <x v="8"/>
    <s v="E56000030"/>
    <s v="West Yorkshire and Harrogate"/>
    <s v="irc_yes"/>
    <n v="21"/>
    <n v="0.28915999999999997"/>
  </r>
  <r>
    <s v="NAoPri"/>
    <n v="2020"/>
    <s v="Q2"/>
    <s v="Q2-2020"/>
    <x v="8"/>
    <x v="8"/>
    <s v="E56000030"/>
    <s v="West Yorkshire and Harrogate"/>
    <s v="irc_yes"/>
    <n v="19"/>
    <n v="0.25"/>
  </r>
  <r>
    <s v="NAoPri"/>
    <n v="2020"/>
    <s v="Q3"/>
    <s v="Q3-2020"/>
    <x v="8"/>
    <x v="8"/>
    <s v="E56000030"/>
    <s v="West Yorkshire and Harrogate"/>
    <s v="irc_yes"/>
    <n v="17"/>
    <n v="0.23880999999999999"/>
  </r>
  <r>
    <s v="NAoPri"/>
    <n v="2020"/>
    <s v="Q4"/>
    <s v="Q4-2020"/>
    <x v="8"/>
    <x v="8"/>
    <s v="E56000030"/>
    <s v="West Yorkshire and Harrogate"/>
    <s v="irc_yes"/>
    <n v="18"/>
    <n v="0.24657999999999999"/>
  </r>
  <r>
    <s v="NAoPri"/>
    <n v="2021"/>
    <s v="Q1"/>
    <s v="Q1-2021"/>
    <x v="8"/>
    <x v="8"/>
    <s v="E56000030"/>
    <s v="West Yorkshire and Harrogate"/>
    <s v="irc_yes"/>
    <n v="20"/>
    <n v="0.28205000000000002"/>
  </r>
  <r>
    <s v="NAoPri"/>
    <n v="2021"/>
    <s v="Q2"/>
    <s v="Q2-2021"/>
    <x v="8"/>
    <x v="8"/>
    <s v="E56000030"/>
    <s v="West Yorkshire and Harrogate"/>
    <s v="irc_yes"/>
    <n v="20"/>
    <n v="0.26250000000000001"/>
  </r>
  <r>
    <s v="NAoPri"/>
    <n v="2021"/>
    <s v="Q3"/>
    <s v="Q3-2021"/>
    <x v="8"/>
    <x v="8"/>
    <s v="E56000030"/>
    <s v="West Yorkshire and Harrogate"/>
    <s v="irc_yes"/>
    <n v="22"/>
    <n v="0.22472"/>
  </r>
  <r>
    <s v="NAoPri"/>
    <n v="2021"/>
    <s v="Q4"/>
    <s v="Q4-2021"/>
    <x v="8"/>
    <x v="8"/>
    <s v="E56000030"/>
    <s v="West Yorkshire and Harrogate"/>
    <s v="irc_yes"/>
    <n v="20"/>
    <n v="0.21795"/>
  </r>
  <r>
    <s v="NAoPri"/>
    <n v="2022"/>
    <s v="Q1"/>
    <s v="Q1-2022"/>
    <x v="8"/>
    <x v="8"/>
    <s v="E56000030"/>
    <s v="West Yorkshire and Harrogate"/>
    <s v="irc_yes"/>
    <n v="20"/>
    <n v="0.21518999999999999"/>
  </r>
  <r>
    <s v="NAoPri"/>
    <n v="2022"/>
    <s v="Q2"/>
    <s v="Q2-2022"/>
    <x v="8"/>
    <x v="8"/>
    <s v="E56000030"/>
    <s v="West Yorkshire and Harrogate"/>
    <s v="irc_yes"/>
    <n v="22"/>
    <n v="0.25"/>
  </r>
  <r>
    <s v="NAoPri"/>
    <n v="2022"/>
    <s v="Q3"/>
    <s v="Q3-2022"/>
    <x v="8"/>
    <x v="8"/>
    <s v="E56000030"/>
    <s v="West Yorkshire and Harrogate"/>
    <s v="irc_yes"/>
    <n v="24"/>
    <n v="0.23957999999999999"/>
  </r>
  <r>
    <s v="NAoPri"/>
    <n v="2022"/>
    <s v="Q4"/>
    <s v="Q4-2022"/>
    <x v="8"/>
    <x v="8"/>
    <s v="E56000030"/>
    <s v="West Yorkshire and Harrogate"/>
    <s v="irc_yes"/>
    <n v="24"/>
    <n v="0.20619000000000001"/>
  </r>
  <r>
    <s v="NAoPri"/>
    <n v="2023"/>
    <s v="Q1"/>
    <s v="Q1-2023"/>
    <x v="8"/>
    <x v="8"/>
    <s v="E56000030"/>
    <s v="West Yorkshire and Harrogate"/>
    <s v="irc_yes"/>
    <n v="24"/>
    <n v="0.22339999999999999"/>
  </r>
  <r>
    <s v="NAoPri"/>
    <n v="2019"/>
    <s v="Q1"/>
    <s v="Q1-2019"/>
    <x v="9"/>
    <x v="9"/>
    <s v="E56000034"/>
    <s v="Thames Valley"/>
    <s v="irc_yes"/>
    <n v="27"/>
    <n v="0.21101"/>
  </r>
  <r>
    <s v="NAoPri"/>
    <n v="2019"/>
    <s v="Q2"/>
    <s v="Q2-2019"/>
    <x v="9"/>
    <x v="9"/>
    <s v="E56000034"/>
    <s v="Thames Valley"/>
    <s v="irc_yes"/>
    <n v="26"/>
    <n v="0.24510000000000001"/>
  </r>
  <r>
    <s v="NAoPri"/>
    <n v="2019"/>
    <s v="Q3"/>
    <s v="Q3-2019"/>
    <x v="9"/>
    <x v="9"/>
    <s v="E56000034"/>
    <s v="Thames Valley"/>
    <s v="irc_yes"/>
    <n v="26"/>
    <n v="0.27184000000000003"/>
  </r>
  <r>
    <s v="NAoPri"/>
    <n v="2019"/>
    <s v="Q4"/>
    <s v="Q4-2019"/>
    <x v="9"/>
    <x v="9"/>
    <s v="E56000034"/>
    <s v="Thames Valley"/>
    <s v="irc_yes"/>
    <n v="23"/>
    <n v="0.27173999999999998"/>
  </r>
  <r>
    <s v="NAoPri"/>
    <n v="2020"/>
    <s v="Q1"/>
    <s v="Q1-2020"/>
    <x v="9"/>
    <x v="9"/>
    <s v="E56000034"/>
    <s v="Thames Valley"/>
    <s v="irc_yes"/>
    <n v="21"/>
    <n v="0.24096000000000001"/>
  </r>
  <r>
    <s v="NAoPri"/>
    <n v="2020"/>
    <s v="Q2"/>
    <s v="Q2-2020"/>
    <x v="9"/>
    <x v="9"/>
    <s v="E56000034"/>
    <s v="Thames Valley"/>
    <s v="irc_yes"/>
    <n v="18"/>
    <n v="0.22534999999999999"/>
  </r>
  <r>
    <s v="NAoPri"/>
    <n v="2020"/>
    <s v="Q3"/>
    <s v="Q3-2020"/>
    <x v="9"/>
    <x v="9"/>
    <s v="E56000034"/>
    <s v="Thames Valley"/>
    <s v="irc_yes"/>
    <n v="17"/>
    <n v="0.17910000000000001"/>
  </r>
  <r>
    <s v="NAoPri"/>
    <n v="2020"/>
    <s v="Q4"/>
    <s v="Q4-2020"/>
    <x v="9"/>
    <x v="9"/>
    <s v="E56000034"/>
    <s v="Thames Valley"/>
    <s v="irc_yes"/>
    <n v="20"/>
    <n v="0.17721999999999999"/>
  </r>
  <r>
    <s v="NAoPri"/>
    <n v="2021"/>
    <s v="Q1"/>
    <s v="Q1-2021"/>
    <x v="9"/>
    <x v="9"/>
    <s v="E56000034"/>
    <s v="Thames Valley"/>
    <s v="irc_yes"/>
    <n v="21"/>
    <n v="0.19048000000000001"/>
  </r>
  <r>
    <s v="NAoPri"/>
    <n v="2021"/>
    <s v="Q2"/>
    <s v="Q2-2021"/>
    <x v="9"/>
    <x v="9"/>
    <s v="E56000034"/>
    <s v="Thames Valley"/>
    <s v="irc_yes"/>
    <n v="24"/>
    <n v="0.22105"/>
  </r>
  <r>
    <s v="NAoPri"/>
    <n v="2021"/>
    <s v="Q3"/>
    <s v="Q3-2021"/>
    <x v="9"/>
    <x v="9"/>
    <s v="E56000034"/>
    <s v="Thames Valley"/>
    <s v="irc_yes"/>
    <n v="27"/>
    <n v="0.28439999999999999"/>
  </r>
  <r>
    <s v="NAoPri"/>
    <n v="2021"/>
    <s v="Q4"/>
    <s v="Q4-2021"/>
    <x v="9"/>
    <x v="9"/>
    <s v="E56000034"/>
    <s v="Thames Valley"/>
    <s v="irc_yes"/>
    <n v="29"/>
    <n v="0.27826000000000001"/>
  </r>
  <r>
    <s v="NAoPri"/>
    <n v="2022"/>
    <s v="Q1"/>
    <s v="Q1-2022"/>
    <x v="9"/>
    <x v="9"/>
    <s v="E56000034"/>
    <s v="Thames Valley"/>
    <s v="irc_yes"/>
    <n v="29"/>
    <n v="0.25641000000000003"/>
  </r>
  <r>
    <s v="NAoPri"/>
    <n v="2022"/>
    <s v="Q2"/>
    <s v="Q2-2022"/>
    <x v="9"/>
    <x v="9"/>
    <s v="E56000034"/>
    <s v="Thames Valley"/>
    <s v="irc_yes"/>
    <n v="33"/>
    <n v="0.26153999999999999"/>
  </r>
  <r>
    <s v="NAoPri"/>
    <n v="2022"/>
    <s v="Q3"/>
    <s v="Q3-2022"/>
    <x v="9"/>
    <x v="9"/>
    <s v="E56000034"/>
    <s v="Thames Valley"/>
    <s v="irc_yes"/>
    <n v="28"/>
    <n v="0.22320999999999999"/>
  </r>
  <r>
    <s v="NAoPri"/>
    <n v="2022"/>
    <s v="Q4"/>
    <s v="Q4-2022"/>
    <x v="9"/>
    <x v="9"/>
    <s v="E56000034"/>
    <s v="Thames Valley"/>
    <s v="irc_yes"/>
    <n v="26"/>
    <n v="0.22115000000000001"/>
  </r>
  <r>
    <s v="NAoPri"/>
    <n v="2023"/>
    <s v="Q1"/>
    <s v="Q1-2023"/>
    <x v="9"/>
    <x v="9"/>
    <s v="E56000034"/>
    <s v="Thames Valley"/>
    <s v="irc_yes"/>
    <n v="26"/>
    <n v="0.24038000000000001"/>
  </r>
  <r>
    <s v="NAoPri"/>
    <n v="2019"/>
    <s v="Q1"/>
    <s v="Q1-2019"/>
    <x v="10"/>
    <x v="10"/>
    <s v="E56000030"/>
    <s v="West Yorkshire and Harrogate"/>
    <s v="irc_yes"/>
    <n v="22"/>
    <n v="0.29544999999999999"/>
  </r>
  <r>
    <s v="NAoPri"/>
    <n v="2019"/>
    <s v="Q2"/>
    <s v="Q2-2019"/>
    <x v="10"/>
    <x v="10"/>
    <s v="E56000030"/>
    <s v="West Yorkshire and Harrogate"/>
    <s v="irc_yes"/>
    <n v="20"/>
    <n v="0.34615000000000001"/>
  </r>
  <r>
    <s v="NAoPri"/>
    <n v="2019"/>
    <s v="Q3"/>
    <s v="Q3-2019"/>
    <x v="10"/>
    <x v="10"/>
    <s v="E56000030"/>
    <s v="West Yorkshire and Harrogate"/>
    <s v="irc_yes"/>
    <n v="22"/>
    <n v="0.31818000000000002"/>
  </r>
  <r>
    <s v="NAoPri"/>
    <n v="2019"/>
    <s v="Q4"/>
    <s v="Q4-2019"/>
    <x v="10"/>
    <x v="10"/>
    <s v="E56000030"/>
    <s v="West Yorkshire and Harrogate"/>
    <s v="irc_yes"/>
    <n v="23"/>
    <n v="0.3"/>
  </r>
  <r>
    <s v="NAoPri"/>
    <n v="2020"/>
    <s v="Q1"/>
    <s v="Q1-2020"/>
    <x v="10"/>
    <x v="10"/>
    <s v="E56000030"/>
    <s v="West Yorkshire and Harrogate"/>
    <s v="irc_yes"/>
    <n v="20"/>
    <n v="0.26250000000000001"/>
  </r>
  <r>
    <s v="NAoPri"/>
    <n v="2020"/>
    <s v="Q2"/>
    <s v="Q2-2020"/>
    <x v="10"/>
    <x v="10"/>
    <s v="E56000030"/>
    <s v="West Yorkshire and Harrogate"/>
    <s v="irc_yes"/>
    <n v="19"/>
    <n v="0.19736999999999999"/>
  </r>
  <r>
    <s v="NAoPri"/>
    <n v="2020"/>
    <s v="Q3"/>
    <s v="Q3-2020"/>
    <x v="10"/>
    <x v="10"/>
    <s v="E56000030"/>
    <s v="West Yorkshire and Harrogate"/>
    <s v="irc_yes"/>
    <n v="16"/>
    <n v="0.22222"/>
  </r>
  <r>
    <s v="NAoPri"/>
    <n v="2020"/>
    <s v="Q4"/>
    <s v="Q4-2020"/>
    <x v="10"/>
    <x v="10"/>
    <s v="E56000030"/>
    <s v="West Yorkshire and Harrogate"/>
    <s v="irc_yes"/>
    <n v="14"/>
    <n v="0.21429000000000001"/>
  </r>
  <r>
    <s v="NAoPri"/>
    <n v="2021"/>
    <s v="Q1"/>
    <s v="Q1-2021"/>
    <x v="10"/>
    <x v="10"/>
    <s v="E56000030"/>
    <s v="West Yorkshire and Harrogate"/>
    <s v="irc_yes"/>
    <n v="15"/>
    <n v="0.28333000000000003"/>
  </r>
  <r>
    <s v="NAoPri"/>
    <n v="2021"/>
    <s v="Q2"/>
    <s v="Q2-2021"/>
    <x v="10"/>
    <x v="10"/>
    <s v="E56000030"/>
    <s v="West Yorkshire and Harrogate"/>
    <s v="irc_yes"/>
    <n v="16"/>
    <n v="0.3125"/>
  </r>
  <r>
    <s v="NAoPri"/>
    <n v="2021"/>
    <s v="Q3"/>
    <s v="Q3-2021"/>
    <x v="10"/>
    <x v="10"/>
    <s v="E56000030"/>
    <s v="West Yorkshire and Harrogate"/>
    <s v="irc_yes"/>
    <n v="16"/>
    <n v="0.25396999999999997"/>
  </r>
  <r>
    <s v="NAoPri"/>
    <n v="2021"/>
    <s v="Q4"/>
    <s v="Q4-2021"/>
    <x v="10"/>
    <x v="10"/>
    <s v="E56000030"/>
    <s v="West Yorkshire and Harrogate"/>
    <s v="irc_yes"/>
    <n v="16"/>
    <n v="0.26153999999999999"/>
  </r>
  <r>
    <s v="NAoPri"/>
    <n v="2022"/>
    <s v="Q1"/>
    <s v="Q1-2022"/>
    <x v="10"/>
    <x v="10"/>
    <s v="E56000030"/>
    <s v="West Yorkshire and Harrogate"/>
    <s v="irc_yes"/>
    <n v="16"/>
    <n v="0.25"/>
  </r>
  <r>
    <s v="NAoPri"/>
    <n v="2022"/>
    <s v="Q2"/>
    <s v="Q2-2022"/>
    <x v="10"/>
    <x v="10"/>
    <s v="E56000030"/>
    <s v="West Yorkshire and Harrogate"/>
    <s v="irc_yes"/>
    <n v="15"/>
    <n v="0.27118999999999999"/>
  </r>
  <r>
    <s v="NAoPri"/>
    <n v="2022"/>
    <s v="Q3"/>
    <s v="Q3-2022"/>
    <x v="10"/>
    <x v="10"/>
    <s v="E56000030"/>
    <s v="West Yorkshire and Harrogate"/>
    <s v="irc_yes"/>
    <n v="15"/>
    <n v="0.33333000000000002"/>
  </r>
  <r>
    <s v="NAoPri"/>
    <n v="2022"/>
    <s v="Q4"/>
    <s v="Q4-2022"/>
    <x v="10"/>
    <x v="10"/>
    <s v="E56000030"/>
    <s v="West Yorkshire and Harrogate"/>
    <s v="irc_yes"/>
    <n v="15"/>
    <n v="0.35"/>
  </r>
  <r>
    <s v="NAoPri"/>
    <n v="2023"/>
    <s v="Q1"/>
    <s v="Q1-2023"/>
    <x v="10"/>
    <x v="10"/>
    <s v="E56000030"/>
    <s v="West Yorkshire and Harrogate"/>
    <s v="irc_yes"/>
    <n v="18"/>
    <n v="0.33333000000000002"/>
  </r>
  <r>
    <s v="NAoPri"/>
    <n v="2019"/>
    <s v="Q1"/>
    <s v="Q1-2019"/>
    <x v="11"/>
    <x v="11"/>
    <s v="E56000035"/>
    <s v="East of England"/>
    <s v="irc_yes"/>
    <n v="34"/>
    <n v="0.37225999999999998"/>
  </r>
  <r>
    <s v="NAoPri"/>
    <n v="2019"/>
    <s v="Q2"/>
    <s v="Q2-2019"/>
    <x v="11"/>
    <x v="11"/>
    <s v="E56000035"/>
    <s v="East of England"/>
    <s v="irc_yes"/>
    <n v="34"/>
    <n v="0.38235000000000002"/>
  </r>
  <r>
    <s v="NAoPri"/>
    <n v="2019"/>
    <s v="Q3"/>
    <s v="Q3-2019"/>
    <x v="11"/>
    <x v="11"/>
    <s v="E56000035"/>
    <s v="East of England"/>
    <s v="irc_yes"/>
    <n v="35"/>
    <n v="0.32142999999999999"/>
  </r>
  <r>
    <s v="NAoPri"/>
    <n v="2019"/>
    <s v="Q4"/>
    <s v="Q4-2019"/>
    <x v="11"/>
    <x v="11"/>
    <s v="E56000035"/>
    <s v="East of England"/>
    <s v="irc_yes"/>
    <n v="39"/>
    <n v="0.27096999999999999"/>
  </r>
  <r>
    <s v="NAoPri"/>
    <n v="2020"/>
    <s v="Q1"/>
    <s v="Q1-2020"/>
    <x v="11"/>
    <x v="11"/>
    <s v="E56000035"/>
    <s v="East of England"/>
    <s v="irc_yes"/>
    <n v="37"/>
    <n v="0.19595000000000001"/>
  </r>
  <r>
    <s v="NAoPri"/>
    <n v="2020"/>
    <s v="Q2"/>
    <s v="Q2-2020"/>
    <x v="11"/>
    <x v="11"/>
    <s v="E56000035"/>
    <s v="East of England"/>
    <s v="irc_yes"/>
    <n v="31"/>
    <n v="0.14516000000000001"/>
  </r>
  <r>
    <s v="NAoPri"/>
    <n v="2020"/>
    <s v="Q3"/>
    <s v="Q3-2020"/>
    <x v="11"/>
    <x v="11"/>
    <s v="E56000035"/>
    <s v="East of England"/>
    <s v="irc_yes"/>
    <n v="31"/>
    <n v="0.12195"/>
  </r>
  <r>
    <s v="NAoPri"/>
    <n v="2020"/>
    <s v="Q4"/>
    <s v="Q4-2020"/>
    <x v="11"/>
    <x v="11"/>
    <s v="E56000035"/>
    <s v="East of England"/>
    <s v="irc_yes"/>
    <n v="29"/>
    <n v="0.13675000000000001"/>
  </r>
  <r>
    <s v="NAoPri"/>
    <n v="2021"/>
    <s v="Q1"/>
    <s v="Q1-2021"/>
    <x v="11"/>
    <x v="11"/>
    <s v="E56000035"/>
    <s v="East of England"/>
    <s v="irc_yes"/>
    <n v="30"/>
    <n v="0.21667"/>
  </r>
  <r>
    <s v="NAoPri"/>
    <n v="2021"/>
    <s v="Q2"/>
    <s v="Q2-2021"/>
    <x v="11"/>
    <x v="11"/>
    <s v="E56000035"/>
    <s v="East of England"/>
    <s v="irc_yes"/>
    <n v="34"/>
    <n v="0.23358000000000001"/>
  </r>
  <r>
    <s v="NAoPri"/>
    <n v="2021"/>
    <s v="Q3"/>
    <s v="Q3-2021"/>
    <x v="11"/>
    <x v="11"/>
    <s v="E56000035"/>
    <s v="East of England"/>
    <s v="irc_yes"/>
    <n v="35"/>
    <n v="0.30496000000000001"/>
  </r>
  <r>
    <s v="NAoPri"/>
    <n v="2021"/>
    <s v="Q4"/>
    <s v="Q4-2021"/>
    <x v="11"/>
    <x v="11"/>
    <s v="E56000035"/>
    <s v="East of England"/>
    <s v="irc_yes"/>
    <n v="37"/>
    <n v="0.32877000000000001"/>
  </r>
  <r>
    <s v="NAoPri"/>
    <n v="2022"/>
    <s v="Q1"/>
    <s v="Q1-2022"/>
    <x v="11"/>
    <x v="11"/>
    <s v="E56000035"/>
    <s v="East of England"/>
    <s v="irc_yes"/>
    <n v="41"/>
    <n v="0.32514999999999999"/>
  </r>
  <r>
    <s v="NAoPri"/>
    <n v="2022"/>
    <s v="Q2"/>
    <s v="Q2-2022"/>
    <x v="11"/>
    <x v="11"/>
    <s v="E56000035"/>
    <s v="East of England"/>
    <s v="irc_yes"/>
    <n v="42"/>
    <n v="0.40361000000000002"/>
  </r>
  <r>
    <s v="NAoPri"/>
    <n v="2022"/>
    <s v="Q3"/>
    <s v="Q3-2022"/>
    <x v="11"/>
    <x v="11"/>
    <s v="E56000035"/>
    <s v="East of England"/>
    <s v="irc_yes"/>
    <n v="39"/>
    <n v="0.37013000000000001"/>
  </r>
  <r>
    <s v="NAoPri"/>
    <n v="2022"/>
    <s v="Q4"/>
    <s v="Q4-2022"/>
    <x v="11"/>
    <x v="11"/>
    <s v="E56000035"/>
    <s v="East of England"/>
    <s v="irc_yes"/>
    <n v="38"/>
    <n v="0.37907999999999997"/>
  </r>
  <r>
    <s v="NAoPri"/>
    <n v="2023"/>
    <s v="Q1"/>
    <s v="Q1-2023"/>
    <x v="11"/>
    <x v="11"/>
    <s v="E56000035"/>
    <s v="East of England"/>
    <s v="irc_yes"/>
    <n v="39"/>
    <n v="0.34838999999999998"/>
  </r>
  <r>
    <s v="NAoPri"/>
    <n v="2019"/>
    <s v="Q1"/>
    <s v="Q1-2019"/>
    <x v="12"/>
    <x v="12"/>
    <s v="E56000021"/>
    <s v="West London"/>
    <s v="irc_yes"/>
    <n v="9"/>
    <n v="0.44444"/>
  </r>
  <r>
    <s v="NAoPri"/>
    <n v="2019"/>
    <s v="Q2"/>
    <s v="Q2-2019"/>
    <x v="12"/>
    <x v="12"/>
    <s v="E56000021"/>
    <s v="West London"/>
    <s v="irc_yes"/>
    <n v="11"/>
    <n v="0.47727000000000003"/>
  </r>
  <r>
    <s v="NAoPri"/>
    <n v="2019"/>
    <s v="Q3"/>
    <s v="Q3-2019"/>
    <x v="12"/>
    <x v="12"/>
    <s v="E56000021"/>
    <s v="West London"/>
    <s v="irc_yes"/>
    <n v="13"/>
    <n v="0.5"/>
  </r>
  <r>
    <s v="NAoPri"/>
    <n v="2019"/>
    <s v="Q4"/>
    <s v="Q4-2019"/>
    <x v="12"/>
    <x v="12"/>
    <s v="E56000021"/>
    <s v="West London"/>
    <s v="irc_yes"/>
    <n v="12"/>
    <n v="0.53190999999999999"/>
  </r>
  <r>
    <s v="NAoPri"/>
    <n v="2020"/>
    <s v="Q1"/>
    <s v="Q1-2020"/>
    <x v="12"/>
    <x v="12"/>
    <s v="E56000021"/>
    <s v="West London"/>
    <s v="irc_yes"/>
    <n v="11"/>
    <n v="0.53332999999999997"/>
  </r>
  <r>
    <s v="NAoPri"/>
    <n v="2020"/>
    <s v="Q2"/>
    <s v="Q2-2020"/>
    <x v="12"/>
    <x v="12"/>
    <s v="E56000021"/>
    <s v="West London"/>
    <s v="irc_yes"/>
    <n v="11"/>
    <n v="0.48888999999999999"/>
  </r>
  <r>
    <s v="NAoPri"/>
    <n v="2020"/>
    <s v="Q3"/>
    <s v="Q3-2020"/>
    <x v="12"/>
    <x v="12"/>
    <s v="E56000021"/>
    <s v="West London"/>
    <s v="irc_yes"/>
    <n v="8"/>
    <n v="0.42424000000000001"/>
  </r>
  <r>
    <s v="NAoPri"/>
    <n v="2020"/>
    <s v="Q4"/>
    <s v="Q4-2020"/>
    <x v="12"/>
    <x v="12"/>
    <s v="E56000021"/>
    <s v="West London"/>
    <s v="irc_yes"/>
    <n v="9"/>
    <n v="0.37142999999999998"/>
  </r>
  <r>
    <s v="NAoPri"/>
    <n v="2021"/>
    <s v="Q1"/>
    <s v="Q1-2021"/>
    <x v="12"/>
    <x v="12"/>
    <s v="E56000021"/>
    <s v="West London"/>
    <s v="irc_yes"/>
    <n v="10"/>
    <n v="0.39023999999999998"/>
  </r>
  <r>
    <s v="NAoPri"/>
    <n v="2021"/>
    <s v="Q2"/>
    <s v="Q2-2021"/>
    <x v="12"/>
    <x v="12"/>
    <s v="E56000021"/>
    <s v="West London"/>
    <s v="irc_yes"/>
    <n v="11"/>
    <n v="0.41860000000000003"/>
  </r>
  <r>
    <s v="NAoPri"/>
    <n v="2021"/>
    <s v="Q3"/>
    <s v="Q3-2021"/>
    <x v="12"/>
    <x v="12"/>
    <s v="E56000021"/>
    <s v="West London"/>
    <s v="irc_yes"/>
    <n v="13"/>
    <n v="0.38462000000000002"/>
  </r>
  <r>
    <s v="NAoPri"/>
    <n v="2021"/>
    <s v="Q4"/>
    <s v="Q4-2021"/>
    <x v="12"/>
    <x v="12"/>
    <s v="E56000021"/>
    <s v="West London"/>
    <s v="irc_yes"/>
    <n v="15"/>
    <n v="0.5"/>
  </r>
  <r>
    <s v="NAoPri"/>
    <n v="2022"/>
    <s v="Q1"/>
    <s v="Q1-2022"/>
    <x v="12"/>
    <x v="12"/>
    <s v="E56000021"/>
    <s v="West London"/>
    <s v="irc_yes"/>
    <n v="15"/>
    <n v="0.44262000000000001"/>
  </r>
  <r>
    <s v="NAoPri"/>
    <n v="2022"/>
    <s v="Q2"/>
    <s v="Q2-2022"/>
    <x v="12"/>
    <x v="12"/>
    <s v="E56000021"/>
    <s v="West London"/>
    <s v="irc_yes"/>
    <n v="14"/>
    <n v="0.41818"/>
  </r>
  <r>
    <s v="NAoPri"/>
    <n v="2022"/>
    <s v="Q3"/>
    <s v="Q3-2022"/>
    <x v="12"/>
    <x v="12"/>
    <s v="E56000021"/>
    <s v="West London"/>
    <s v="irc_yes"/>
    <n v="14"/>
    <n v="0.42592999999999998"/>
  </r>
  <r>
    <s v="NAoPri"/>
    <n v="2022"/>
    <s v="Q4"/>
    <s v="Q4-2022"/>
    <x v="12"/>
    <x v="12"/>
    <s v="E56000021"/>
    <s v="West London"/>
    <s v="irc_yes"/>
    <n v="12"/>
    <n v="0.29166999999999998"/>
  </r>
  <r>
    <s v="NAoPri"/>
    <n v="2023"/>
    <s v="Q1"/>
    <s v="Q1-2023"/>
    <x v="12"/>
    <x v="12"/>
    <s v="E56000021"/>
    <s v="West London"/>
    <s v="irc_yes"/>
    <n v="10"/>
    <n v="0.25641000000000003"/>
  </r>
  <r>
    <s v="NAoPri"/>
    <n v="2019"/>
    <s v="Q1"/>
    <s v="Q1-2019"/>
    <x v="13"/>
    <x v="13"/>
    <s v="E56000005"/>
    <s v="Cheshire and Merseyside"/>
    <s v="irc_yes"/>
    <n v="157"/>
    <n v="0.30096000000000001"/>
  </r>
  <r>
    <s v="NAoPri"/>
    <n v="2019"/>
    <s v="Q2"/>
    <s v="Q2-2019"/>
    <x v="13"/>
    <x v="13"/>
    <s v="E56000005"/>
    <s v="Cheshire and Merseyside"/>
    <s v="irc_yes"/>
    <n v="165"/>
    <n v="0.29500999999999999"/>
  </r>
  <r>
    <s v="NAoPri"/>
    <n v="2019"/>
    <s v="Q3"/>
    <s v="Q3-2019"/>
    <x v="13"/>
    <x v="13"/>
    <s v="E56000005"/>
    <s v="Cheshire and Merseyside"/>
    <s v="irc_yes"/>
    <n v="157"/>
    <n v="0.29459000000000002"/>
  </r>
  <r>
    <s v="NAoPri"/>
    <n v="2019"/>
    <s v="Q4"/>
    <s v="Q4-2019"/>
    <x v="13"/>
    <x v="13"/>
    <s v="E56000005"/>
    <s v="Cheshire and Merseyside"/>
    <s v="irc_yes"/>
    <n v="152"/>
    <n v="0.27795999999999998"/>
  </r>
  <r>
    <s v="NAoPri"/>
    <n v="2020"/>
    <s v="Q1"/>
    <s v="Q1-2020"/>
    <x v="13"/>
    <x v="13"/>
    <s v="E56000005"/>
    <s v="Cheshire and Merseyside"/>
    <s v="irc_yes"/>
    <n v="146"/>
    <n v="0.22126999999999999"/>
  </r>
  <r>
    <s v="NAoPri"/>
    <n v="2020"/>
    <s v="Q2"/>
    <s v="Q2-2020"/>
    <x v="13"/>
    <x v="13"/>
    <s v="E56000005"/>
    <s v="Cheshire and Merseyside"/>
    <s v="irc_yes"/>
    <n v="121"/>
    <n v="0.18012"/>
  </r>
  <r>
    <s v="NAoPri"/>
    <n v="2020"/>
    <s v="Q3"/>
    <s v="Q3-2020"/>
    <x v="13"/>
    <x v="13"/>
    <s v="E56000005"/>
    <s v="Cheshire and Merseyside"/>
    <s v="irc_yes"/>
    <n v="113"/>
    <n v="0.15742999999999999"/>
  </r>
  <r>
    <s v="NAoPri"/>
    <n v="2020"/>
    <s v="Q4"/>
    <s v="Q4-2020"/>
    <x v="13"/>
    <x v="13"/>
    <s v="E56000005"/>
    <s v="Cheshire and Merseyside"/>
    <s v="irc_yes"/>
    <n v="110"/>
    <n v="0.16553000000000001"/>
  </r>
  <r>
    <s v="NAoPri"/>
    <n v="2021"/>
    <s v="Q1"/>
    <s v="Q1-2021"/>
    <x v="13"/>
    <x v="13"/>
    <s v="E56000005"/>
    <s v="Cheshire and Merseyside"/>
    <s v="irc_yes"/>
    <n v="111"/>
    <n v="0.21573000000000001"/>
  </r>
  <r>
    <s v="NAoPri"/>
    <n v="2021"/>
    <s v="Q2"/>
    <s v="Q2-2021"/>
    <x v="13"/>
    <x v="13"/>
    <s v="E56000005"/>
    <s v="Cheshire and Merseyside"/>
    <s v="irc_yes"/>
    <n v="123"/>
    <n v="0.22153999999999999"/>
  </r>
  <r>
    <s v="NAoPri"/>
    <n v="2021"/>
    <s v="Q3"/>
    <s v="Q3-2021"/>
    <x v="13"/>
    <x v="13"/>
    <s v="E56000005"/>
    <s v="Cheshire and Merseyside"/>
    <s v="irc_yes"/>
    <n v="129"/>
    <n v="0.24854000000000001"/>
  </r>
  <r>
    <s v="NAoPri"/>
    <n v="2021"/>
    <s v="Q4"/>
    <s v="Q4-2021"/>
    <x v="13"/>
    <x v="13"/>
    <s v="E56000005"/>
    <s v="Cheshire and Merseyside"/>
    <s v="irc_yes"/>
    <n v="133"/>
    <n v="0.26554"/>
  </r>
  <r>
    <s v="NAoPri"/>
    <n v="2022"/>
    <s v="Q1"/>
    <s v="Q1-2022"/>
    <x v="13"/>
    <x v="13"/>
    <s v="E56000005"/>
    <s v="Cheshire and Merseyside"/>
    <s v="irc_yes"/>
    <n v="125"/>
    <n v="0.28111999999999998"/>
  </r>
  <r>
    <s v="NAoPri"/>
    <n v="2022"/>
    <s v="Q2"/>
    <s v="Q2-2022"/>
    <x v="13"/>
    <x v="13"/>
    <s v="E56000005"/>
    <s v="Cheshire and Merseyside"/>
    <s v="irc_yes"/>
    <n v="120"/>
    <n v="0.30689"/>
  </r>
  <r>
    <s v="NAoPri"/>
    <n v="2022"/>
    <s v="Q3"/>
    <s v="Q3-2022"/>
    <x v="13"/>
    <x v="13"/>
    <s v="E56000005"/>
    <s v="Cheshire and Merseyside"/>
    <s v="irc_yes"/>
    <n v="116"/>
    <n v="0.2959"/>
  </r>
  <r>
    <s v="NAoPri"/>
    <n v="2022"/>
    <s v="Q4"/>
    <s v="Q4-2022"/>
    <x v="13"/>
    <x v="13"/>
    <s v="E56000005"/>
    <s v="Cheshire and Merseyside"/>
    <s v="irc_yes"/>
    <n v="111"/>
    <n v="0.30248000000000003"/>
  </r>
  <r>
    <s v="NAoPri"/>
    <n v="2023"/>
    <s v="Q1"/>
    <s v="Q1-2023"/>
    <x v="13"/>
    <x v="13"/>
    <s v="E56000005"/>
    <s v="Cheshire and Merseyside"/>
    <s v="irc_yes"/>
    <n v="115"/>
    <n v="0.31086999999999998"/>
  </r>
  <r>
    <s v="NAoPri"/>
    <n v="2019"/>
    <s v="Q1"/>
    <s v="Q1-2019"/>
    <x v="14"/>
    <x v="14"/>
    <s v="E56000025"/>
    <s v="South Yorkshire and Bassetlaw"/>
    <s v="irc_yes"/>
    <n v="28"/>
    <n v="0.36036000000000001"/>
  </r>
  <r>
    <s v="NAoPri"/>
    <n v="2019"/>
    <s v="Q2"/>
    <s v="Q2-2019"/>
    <x v="14"/>
    <x v="14"/>
    <s v="E56000025"/>
    <s v="South Yorkshire and Bassetlaw"/>
    <s v="irc_yes"/>
    <n v="27"/>
    <n v="0.33018999999999998"/>
  </r>
  <r>
    <s v="NAoPri"/>
    <n v="2019"/>
    <s v="Q3"/>
    <s v="Q3-2019"/>
    <x v="14"/>
    <x v="14"/>
    <s v="E56000025"/>
    <s v="South Yorkshire and Bassetlaw"/>
    <s v="irc_yes"/>
    <n v="25"/>
    <n v="0.32673000000000002"/>
  </r>
  <r>
    <s v="NAoPri"/>
    <n v="2019"/>
    <s v="Q4"/>
    <s v="Q4-2019"/>
    <x v="14"/>
    <x v="14"/>
    <s v="E56000025"/>
    <s v="South Yorkshire and Bassetlaw"/>
    <s v="irc_yes"/>
    <n v="22"/>
    <n v="0.30681999999999998"/>
  </r>
  <r>
    <s v="NAoPri"/>
    <n v="2020"/>
    <s v="Q1"/>
    <s v="Q1-2020"/>
    <x v="14"/>
    <x v="14"/>
    <s v="E56000025"/>
    <s v="South Yorkshire and Bassetlaw"/>
    <s v="irc_yes"/>
    <n v="20"/>
    <n v="0.25641000000000003"/>
  </r>
  <r>
    <s v="NAoPri"/>
    <n v="2020"/>
    <s v="Q2"/>
    <s v="Q2-2020"/>
    <x v="14"/>
    <x v="14"/>
    <s v="E56000025"/>
    <s v="South Yorkshire and Bassetlaw"/>
    <s v="irc_yes"/>
    <n v="17"/>
    <n v="0.23188"/>
  </r>
  <r>
    <s v="NAoPri"/>
    <n v="2020"/>
    <s v="Q3"/>
    <s v="Q3-2020"/>
    <x v="14"/>
    <x v="14"/>
    <s v="E56000025"/>
    <s v="South Yorkshire and Bassetlaw"/>
    <s v="irc_yes"/>
    <n v="16"/>
    <n v="0.14285999999999999"/>
  </r>
  <r>
    <s v="NAoPri"/>
    <n v="2020"/>
    <s v="Q4"/>
    <s v="Q4-2020"/>
    <x v="14"/>
    <x v="14"/>
    <s v="E56000025"/>
    <s v="South Yorkshire and Bassetlaw"/>
    <s v="irc_yes"/>
    <n v="15"/>
    <n v="0.18032999999999999"/>
  </r>
  <r>
    <s v="NAoPri"/>
    <n v="2021"/>
    <s v="Q1"/>
    <s v="Q1-2021"/>
    <x v="14"/>
    <x v="14"/>
    <s v="E56000025"/>
    <s v="South Yorkshire and Bassetlaw"/>
    <s v="irc_yes"/>
    <n v="16"/>
    <n v="0.20635000000000001"/>
  </r>
  <r>
    <s v="NAoPri"/>
    <n v="2021"/>
    <s v="Q2"/>
    <s v="Q2-2021"/>
    <x v="14"/>
    <x v="14"/>
    <s v="E56000025"/>
    <s v="South Yorkshire and Bassetlaw"/>
    <s v="irc_yes"/>
    <n v="16"/>
    <n v="0.22222"/>
  </r>
  <r>
    <s v="NAoPri"/>
    <n v="2021"/>
    <s v="Q3"/>
    <s v="Q3-2021"/>
    <x v="14"/>
    <x v="14"/>
    <s v="E56000025"/>
    <s v="South Yorkshire and Bassetlaw"/>
    <s v="irc_yes"/>
    <n v="17"/>
    <n v="0.22727"/>
  </r>
  <r>
    <s v="NAoPri"/>
    <n v="2021"/>
    <s v="Q4"/>
    <s v="Q4-2021"/>
    <x v="14"/>
    <x v="14"/>
    <s v="E56000025"/>
    <s v="South Yorkshire and Bassetlaw"/>
    <s v="irc_yes"/>
    <n v="17"/>
    <n v="0.17910000000000001"/>
  </r>
  <r>
    <s v="NAoPri"/>
    <n v="2022"/>
    <s v="Q1"/>
    <s v="Q1-2022"/>
    <x v="14"/>
    <x v="14"/>
    <s v="E56000025"/>
    <s v="South Yorkshire and Bassetlaw"/>
    <s v="irc_yes"/>
    <n v="17"/>
    <n v="0.22388"/>
  </r>
  <r>
    <s v="NAoPri"/>
    <n v="2022"/>
    <s v="Q2"/>
    <s v="Q2-2022"/>
    <x v="14"/>
    <x v="14"/>
    <s v="E56000025"/>
    <s v="South Yorkshire and Bassetlaw"/>
    <s v="irc_yes"/>
    <n v="18"/>
    <n v="0.25"/>
  </r>
  <r>
    <s v="NAoPri"/>
    <n v="2022"/>
    <s v="Q3"/>
    <s v="Q3-2022"/>
    <x v="14"/>
    <x v="14"/>
    <s v="E56000025"/>
    <s v="South Yorkshire and Bassetlaw"/>
    <s v="irc_yes"/>
    <n v="16"/>
    <n v="0.24615000000000001"/>
  </r>
  <r>
    <s v="NAoPri"/>
    <n v="2022"/>
    <s v="Q4"/>
    <s v="Q4-2022"/>
    <x v="14"/>
    <x v="14"/>
    <s v="E56000025"/>
    <s v="South Yorkshire and Bassetlaw"/>
    <s v="irc_yes"/>
    <n v="16"/>
    <n v="0.27418999999999999"/>
  </r>
  <r>
    <s v="NAoPri"/>
    <n v="2023"/>
    <s v="Q1"/>
    <s v="Q1-2023"/>
    <x v="14"/>
    <x v="14"/>
    <s v="E56000025"/>
    <s v="South Yorkshire and Bassetlaw"/>
    <s v="irc_yes"/>
    <n v="12"/>
    <n v="0.24490000000000001"/>
  </r>
  <r>
    <s v="NAoPri"/>
    <n v="2019"/>
    <s v="Q1"/>
    <s v="Q1-2019"/>
    <x v="15"/>
    <x v="15"/>
    <s v="E56000005"/>
    <s v="Cheshire and Merseyside"/>
    <s v="irc_yes"/>
    <n v="19"/>
    <n v="0.14285999999999999"/>
  </r>
  <r>
    <s v="NAoPri"/>
    <n v="2019"/>
    <s v="Q2"/>
    <s v="Q2-2019"/>
    <x v="15"/>
    <x v="15"/>
    <s v="E56000005"/>
    <s v="Cheshire and Merseyside"/>
    <s v="irc_yes"/>
    <n v="17"/>
    <n v="7.2459999999999997E-2"/>
  </r>
  <r>
    <s v="NAoPri"/>
    <n v="2019"/>
    <s v="Q3"/>
    <s v="Q3-2019"/>
    <x v="15"/>
    <x v="15"/>
    <s v="E56000005"/>
    <s v="Cheshire and Merseyside"/>
    <s v="irc_yes"/>
    <n v="18"/>
    <n v="0.12676000000000001"/>
  </r>
  <r>
    <s v="NAoPri"/>
    <n v="2019"/>
    <s v="Q4"/>
    <s v="Q4-2019"/>
    <x v="15"/>
    <x v="15"/>
    <s v="E56000005"/>
    <s v="Cheshire and Merseyside"/>
    <s v="irc_yes"/>
    <n v="18"/>
    <n v="0.16438"/>
  </r>
  <r>
    <s v="NAoPri"/>
    <n v="2020"/>
    <s v="Q1"/>
    <s v="Q1-2020"/>
    <x v="15"/>
    <x v="15"/>
    <s v="E56000005"/>
    <s v="Cheshire and Merseyside"/>
    <s v="irc_yes"/>
    <n v="19"/>
    <n v="0.14474000000000001"/>
  </r>
  <r>
    <s v="NAoPri"/>
    <n v="2020"/>
    <s v="Q2"/>
    <s v="Q2-2020"/>
    <x v="15"/>
    <x v="15"/>
    <s v="E56000005"/>
    <s v="Cheshire and Merseyside"/>
    <s v="irc_yes"/>
    <n v="17"/>
    <n v="0.14924999999999999"/>
  </r>
  <r>
    <s v="NAoPri"/>
    <n v="2020"/>
    <s v="Q3"/>
    <s v="Q3-2020"/>
    <x v="15"/>
    <x v="15"/>
    <s v="E56000005"/>
    <s v="Cheshire and Merseyside"/>
    <s v="irc_yes"/>
    <n v="15"/>
    <n v="0.10345"/>
  </r>
  <r>
    <s v="NAoPri"/>
    <n v="2020"/>
    <s v="Q4"/>
    <s v="Q4-2020"/>
    <x v="15"/>
    <x v="15"/>
    <s v="E56000005"/>
    <s v="Cheshire and Merseyside"/>
    <s v="irc_yes"/>
    <n v="11"/>
    <n v="4.5449999999999997E-2"/>
  </r>
  <r>
    <s v="NAoPri"/>
    <n v="2021"/>
    <s v="Q1"/>
    <s v="Q1-2021"/>
    <x v="15"/>
    <x v="15"/>
    <s v="E56000005"/>
    <s v="Cheshire and Merseyside"/>
    <s v="irc_yes"/>
    <n v="10"/>
    <n v="7.4999999999999997E-2"/>
  </r>
  <r>
    <s v="NAoPri"/>
    <n v="2021"/>
    <s v="Q2"/>
    <s v="Q2-2021"/>
    <x v="15"/>
    <x v="15"/>
    <s v="E56000005"/>
    <s v="Cheshire and Merseyside"/>
    <s v="irc_yes"/>
    <n v="12"/>
    <n v="0.10638"/>
  </r>
  <r>
    <s v="NAoPri"/>
    <n v="2021"/>
    <s v="Q3"/>
    <s v="Q3-2021"/>
    <x v="15"/>
    <x v="15"/>
    <s v="E56000005"/>
    <s v="Cheshire and Merseyside"/>
    <s v="irc_yes"/>
    <n v="12"/>
    <n v="0.10204000000000001"/>
  </r>
  <r>
    <s v="NAoPri"/>
    <n v="2021"/>
    <s v="Q4"/>
    <s v="Q4-2021"/>
    <x v="15"/>
    <x v="15"/>
    <s v="E56000005"/>
    <s v="Cheshire and Merseyside"/>
    <s v="irc_yes"/>
    <n v="16"/>
    <n v="9.5240000000000005E-2"/>
  </r>
  <r>
    <s v="NAoPri"/>
    <n v="2022"/>
    <s v="Q1"/>
    <s v="Q1-2022"/>
    <x v="15"/>
    <x v="15"/>
    <s v="E56000005"/>
    <s v="Cheshire and Merseyside"/>
    <s v="irc_yes"/>
    <n v="16"/>
    <n v="0.14285999999999999"/>
  </r>
  <r>
    <s v="NAoPri"/>
    <n v="2022"/>
    <s v="Q2"/>
    <s v="Q2-2022"/>
    <x v="15"/>
    <x v="15"/>
    <s v="E56000005"/>
    <s v="Cheshire and Merseyside"/>
    <s v="irc_yes"/>
    <n v="15"/>
    <n v="0.14754"/>
  </r>
  <r>
    <s v="NAoPri"/>
    <n v="2022"/>
    <s v="Q3"/>
    <s v="Q3-2022"/>
    <x v="15"/>
    <x v="15"/>
    <s v="E56000005"/>
    <s v="Cheshire and Merseyside"/>
    <s v="irc_yes"/>
    <n v="16"/>
    <n v="0.22222"/>
  </r>
  <r>
    <s v="NAoPri"/>
    <n v="2022"/>
    <s v="Q4"/>
    <s v="Q4-2022"/>
    <x v="15"/>
    <x v="15"/>
    <s v="E56000005"/>
    <s v="Cheshire and Merseyside"/>
    <s v="irc_yes"/>
    <n v="15"/>
    <n v="0.25862000000000002"/>
  </r>
  <r>
    <s v="NAoPri"/>
    <n v="2023"/>
    <s v="Q1"/>
    <s v="Q1-2023"/>
    <x v="15"/>
    <x v="15"/>
    <s v="E56000005"/>
    <s v="Cheshire and Merseyside"/>
    <s v="irc_yes"/>
    <n v="16"/>
    <n v="0.27418999999999999"/>
  </r>
  <r>
    <s v="NAoPri"/>
    <n v="2019"/>
    <s v="Q1"/>
    <s v="Q1-2019"/>
    <x v="16"/>
    <x v="16"/>
    <s v="E56000029"/>
    <s v="Northern"/>
    <s v="irc_yes"/>
    <n v="25"/>
    <n v="6.9309999999999997E-2"/>
  </r>
  <r>
    <s v="NAoPri"/>
    <n v="2019"/>
    <s v="Q2"/>
    <s v="Q2-2019"/>
    <x v="16"/>
    <x v="16"/>
    <s v="E56000029"/>
    <s v="Northern"/>
    <s v="irc_yes"/>
    <n v="25"/>
    <n v="8.1629999999999994E-2"/>
  </r>
  <r>
    <s v="NAoPri"/>
    <n v="2019"/>
    <s v="Q3"/>
    <s v="Q3-2019"/>
    <x v="16"/>
    <x v="16"/>
    <s v="E56000029"/>
    <s v="Northern"/>
    <s v="irc_yes"/>
    <n v="24"/>
    <n v="0.11579"/>
  </r>
  <r>
    <s v="NAoPri"/>
    <n v="2019"/>
    <s v="Q4"/>
    <s v="Q4-2019"/>
    <x v="16"/>
    <x v="16"/>
    <s v="E56000029"/>
    <s v="Northern"/>
    <s v="irc_yes"/>
    <n v="22"/>
    <n v="0.13483000000000001"/>
  </r>
  <r>
    <s v="NAoPri"/>
    <n v="2020"/>
    <s v="Q1"/>
    <s v="Q1-2020"/>
    <x v="16"/>
    <x v="16"/>
    <s v="E56000029"/>
    <s v="Northern"/>
    <s v="irc_yes"/>
    <n v="21"/>
    <n v="0.13253000000000001"/>
  </r>
  <r>
    <s v="NAoPri"/>
    <n v="2020"/>
    <s v="Q2"/>
    <s v="Q2-2020"/>
    <x v="16"/>
    <x v="16"/>
    <s v="E56000029"/>
    <s v="Northern"/>
    <s v="irc_yes"/>
    <n v="18"/>
    <n v="0.11111"/>
  </r>
  <r>
    <s v="NAoPri"/>
    <n v="2020"/>
    <s v="Q3"/>
    <s v="Q3-2020"/>
    <x v="16"/>
    <x v="16"/>
    <s v="E56000029"/>
    <s v="Northern"/>
    <s v="irc_yes"/>
    <n v="17"/>
    <n v="0.10145"/>
  </r>
  <r>
    <s v="NAoPri"/>
    <n v="2020"/>
    <s v="Q4"/>
    <s v="Q4-2020"/>
    <x v="16"/>
    <x v="16"/>
    <s v="E56000029"/>
    <s v="Northern"/>
    <s v="irc_yes"/>
    <n v="19"/>
    <n v="0.08"/>
  </r>
  <r>
    <s v="NAoPri"/>
    <n v="2021"/>
    <s v="Q1"/>
    <s v="Q1-2021"/>
    <x v="16"/>
    <x v="16"/>
    <s v="E56000029"/>
    <s v="Northern"/>
    <s v="irc_yes"/>
    <n v="22"/>
    <n v="9.1950000000000004E-2"/>
  </r>
  <r>
    <s v="NAoPri"/>
    <n v="2021"/>
    <s v="Q2"/>
    <s v="Q2-2021"/>
    <x v="16"/>
    <x v="16"/>
    <s v="E56000029"/>
    <s v="Northern"/>
    <s v="irc_yes"/>
    <n v="28"/>
    <n v="7.1429999999999993E-2"/>
  </r>
  <r>
    <s v="NAoPri"/>
    <n v="2021"/>
    <s v="Q3"/>
    <s v="Q3-2021"/>
    <x v="16"/>
    <x v="16"/>
    <s v="E56000029"/>
    <s v="Northern"/>
    <s v="irc_yes"/>
    <n v="30"/>
    <n v="0.05"/>
  </r>
  <r>
    <s v="NAoPri"/>
    <n v="2021"/>
    <s v="Q4"/>
    <s v="Q4-2021"/>
    <x v="16"/>
    <x v="16"/>
    <s v="E56000029"/>
    <s v="Northern"/>
    <s v="irc_yes"/>
    <n v="30"/>
    <n v="7.6270000000000004E-2"/>
  </r>
  <r>
    <s v="NAoPri"/>
    <n v="2022"/>
    <s v="Q1"/>
    <s v="Q1-2022"/>
    <x v="16"/>
    <x v="16"/>
    <s v="E56000029"/>
    <s v="Northern"/>
    <s v="irc_yes"/>
    <n v="30"/>
    <n v="6.6669999999999993E-2"/>
  </r>
  <r>
    <s v="NAoPri"/>
    <n v="2022"/>
    <s v="Q2"/>
    <s v="Q2-2022"/>
    <x v="16"/>
    <x v="16"/>
    <s v="E56000029"/>
    <s v="Northern"/>
    <s v="irc_yes"/>
    <n v="25"/>
    <n v="0.08"/>
  </r>
  <r>
    <s v="NAoPri"/>
    <n v="2022"/>
    <s v="Q3"/>
    <s v="Q3-2022"/>
    <x v="16"/>
    <x v="16"/>
    <s v="E56000029"/>
    <s v="Northern"/>
    <s v="irc_yes"/>
    <n v="24"/>
    <n v="8.4209999999999993E-2"/>
  </r>
  <r>
    <s v="NAoPri"/>
    <n v="2022"/>
    <s v="Q4"/>
    <s v="Q4-2022"/>
    <x v="16"/>
    <x v="16"/>
    <s v="E56000029"/>
    <s v="Northern"/>
    <s v="irc_yes"/>
    <n v="22"/>
    <n v="4.4940000000000001E-2"/>
  </r>
  <r>
    <s v="NAoPri"/>
    <n v="2023"/>
    <s v="Q1"/>
    <s v="Q1-2023"/>
    <x v="16"/>
    <x v="16"/>
    <s v="E56000029"/>
    <s v="Northern"/>
    <s v="irc_yes"/>
    <n v="22"/>
    <n v="3.3709999999999997E-2"/>
  </r>
  <r>
    <s v="NAoPri"/>
    <n v="2019"/>
    <s v="Q1"/>
    <s v="Q1-2019"/>
    <x v="17"/>
    <x v="17"/>
    <s v="E56000021"/>
    <s v="West London"/>
    <s v="irc_yes"/>
    <n v="8"/>
    <n v="0.375"/>
  </r>
  <r>
    <s v="NAoPri"/>
    <n v="2019"/>
    <s v="Q2"/>
    <s v="Q2-2019"/>
    <x v="17"/>
    <x v="17"/>
    <s v="E56000021"/>
    <s v="West London"/>
    <s v="irc_yes"/>
    <n v="8"/>
    <n v="0.375"/>
  </r>
  <r>
    <s v="NAoPri"/>
    <n v="2019"/>
    <s v="Q3"/>
    <s v="Q3-2019"/>
    <x v="17"/>
    <x v="17"/>
    <s v="E56000021"/>
    <s v="West London"/>
    <s v="irc_yes"/>
    <n v="6"/>
    <n v="0.34782999999999997"/>
  </r>
  <r>
    <s v="NAoPri"/>
    <n v="2019"/>
    <s v="Q4"/>
    <s v="Q4-2019"/>
    <x v="17"/>
    <x v="17"/>
    <s v="E56000021"/>
    <s v="West London"/>
    <s v="irc_yes"/>
    <n v="6"/>
    <n v="0.40909000000000001"/>
  </r>
  <r>
    <s v="NAoPri"/>
    <n v="2020"/>
    <s v="Q1"/>
    <s v="Q1-2020"/>
    <x v="17"/>
    <x v="17"/>
    <s v="E56000021"/>
    <s v="West London"/>
    <s v="irc_yes"/>
    <n v="5"/>
    <n v="0.47367999999999999"/>
  </r>
  <r>
    <s v="NAoPri"/>
    <n v="2020"/>
    <s v="Q2"/>
    <s v="Q2-2020"/>
    <x v="17"/>
    <x v="17"/>
    <s v="E56000021"/>
    <s v="West London"/>
    <s v="irc_yes"/>
    <n v="4"/>
    <n v="0.41176000000000001"/>
  </r>
  <r>
    <s v="NAoPri"/>
    <n v="2020"/>
    <s v="Q3"/>
    <s v="Q3-2020"/>
    <x v="17"/>
    <x v="17"/>
    <s v="E56000021"/>
    <s v="West London"/>
    <s v="irc_yes"/>
    <n v="5"/>
    <n v="0.47367999999999999"/>
  </r>
  <r>
    <s v="NAoPri"/>
    <n v="2020"/>
    <s v="Q4"/>
    <s v="Q4-2020"/>
    <x v="17"/>
    <x v="17"/>
    <s v="E56000021"/>
    <s v="West London"/>
    <s v="irc_yes"/>
    <n v="5"/>
    <n v="0.42104999999999998"/>
  </r>
  <r>
    <s v="NAoPri"/>
    <n v="2021"/>
    <s v="Q1"/>
    <s v="Q1-2021"/>
    <x v="17"/>
    <x v="17"/>
    <s v="E56000021"/>
    <s v="West London"/>
    <s v="irc_yes"/>
    <n v="7"/>
    <n v="0.40740999999999999"/>
  </r>
  <r>
    <s v="NAoPri"/>
    <n v="2021"/>
    <s v="Q2"/>
    <s v="Q2-2021"/>
    <x v="17"/>
    <x v="17"/>
    <s v="E56000021"/>
    <s v="West London"/>
    <s v="irc_yes"/>
    <n v="8"/>
    <n v="0.3871"/>
  </r>
  <r>
    <s v="NAoPri"/>
    <n v="2021"/>
    <s v="Q3"/>
    <s v="Q3-2021"/>
    <x v="17"/>
    <x v="17"/>
    <s v="E56000021"/>
    <s v="West London"/>
    <s v="irc_yes"/>
    <n v="9"/>
    <n v="0.31429000000000001"/>
  </r>
  <r>
    <s v="NAoPri"/>
    <n v="2021"/>
    <s v="Q4"/>
    <s v="Q4-2021"/>
    <x v="17"/>
    <x v="17"/>
    <s v="E56000021"/>
    <s v="West London"/>
    <s v="irc_yes"/>
    <n v="8"/>
    <n v="0.32257999999999998"/>
  </r>
  <r>
    <s v="NAoPri"/>
    <n v="2022"/>
    <s v="Q1"/>
    <s v="Q1-2022"/>
    <x v="17"/>
    <x v="17"/>
    <s v="E56000021"/>
    <s v="West London"/>
    <s v="irc_yes"/>
    <n v="7"/>
    <n v="0.33333000000000002"/>
  </r>
  <r>
    <s v="NAoPri"/>
    <n v="2022"/>
    <s v="Q2"/>
    <s v="Q2-2022"/>
    <x v="17"/>
    <x v="17"/>
    <s v="E56000021"/>
    <s v="West London"/>
    <s v="irc_yes"/>
    <n v="7"/>
    <n v="0.46154000000000001"/>
  </r>
  <r>
    <s v="NAoPri"/>
    <n v="2022"/>
    <s v="Q3"/>
    <s v="Q3-2022"/>
    <x v="17"/>
    <x v="17"/>
    <s v="E56000021"/>
    <s v="West London"/>
    <s v="irc_yes"/>
    <n v="6"/>
    <n v="0.5"/>
  </r>
  <r>
    <s v="NAoPri"/>
    <n v="2022"/>
    <s v="Q4"/>
    <s v="Q4-2022"/>
    <x v="17"/>
    <x v="17"/>
    <s v="E56000021"/>
    <s v="West London"/>
    <s v="irc_yes"/>
    <n v="6"/>
    <n v="0.36"/>
  </r>
  <r>
    <s v="NAoPri"/>
    <n v="2023"/>
    <s v="Q1"/>
    <s v="Q1-2023"/>
    <x v="17"/>
    <x v="17"/>
    <s v="E56000021"/>
    <s v="West London"/>
    <s v="irc_yes"/>
    <n v="7"/>
    <n v="0.26923000000000002"/>
  </r>
  <r>
    <s v="NAoPri"/>
    <n v="2019"/>
    <s v="Q1"/>
    <s v="Q1-2019"/>
    <x v="18"/>
    <x v="18"/>
    <s v="E56000011"/>
    <s v="Kent and Medway"/>
    <s v="irc_yes"/>
    <n v="12"/>
    <n v="8.1629999999999994E-2"/>
  </r>
  <r>
    <s v="NAoPri"/>
    <n v="2019"/>
    <s v="Q2"/>
    <s v="Q2-2019"/>
    <x v="18"/>
    <x v="18"/>
    <s v="E56000011"/>
    <s v="Kent and Medway"/>
    <s v="irc_yes"/>
    <n v="12"/>
    <n v="0.13042999999999999"/>
  </r>
  <r>
    <s v="NAoPri"/>
    <n v="2019"/>
    <s v="Q3"/>
    <s v="Q3-2019"/>
    <x v="18"/>
    <x v="18"/>
    <s v="E56000011"/>
    <s v="Kent and Medway"/>
    <s v="irc_yes"/>
    <n v="15"/>
    <n v="0.18966"/>
  </r>
  <r>
    <s v="NAoPri"/>
    <n v="2019"/>
    <s v="Q4"/>
    <s v="Q4-2019"/>
    <x v="18"/>
    <x v="18"/>
    <s v="E56000011"/>
    <s v="Kent and Medway"/>
    <s v="irc_yes"/>
    <n v="18"/>
    <n v="0.16900999999999999"/>
  </r>
  <r>
    <s v="NAoPri"/>
    <n v="2020"/>
    <s v="Q1"/>
    <s v="Q1-2020"/>
    <x v="18"/>
    <x v="18"/>
    <s v="E56000011"/>
    <s v="Kent and Medway"/>
    <s v="irc_yes"/>
    <n v="19"/>
    <n v="0.16"/>
  </r>
  <r>
    <s v="NAoPri"/>
    <n v="2020"/>
    <s v="Q2"/>
    <s v="Q2-2020"/>
    <x v="18"/>
    <x v="18"/>
    <s v="E56000011"/>
    <s v="Kent and Medway"/>
    <s v="irc_yes"/>
    <n v="18"/>
    <n v="0.14285999999999999"/>
  </r>
  <r>
    <s v="NAoPri"/>
    <n v="2020"/>
    <s v="Q3"/>
    <s v="Q3-2020"/>
    <x v="18"/>
    <x v="18"/>
    <s v="E56000011"/>
    <s v="Kent and Medway"/>
    <s v="irc_yes"/>
    <n v="16"/>
    <n v="0.14285999999999999"/>
  </r>
  <r>
    <s v="NAoPri"/>
    <n v="2020"/>
    <s v="Q4"/>
    <s v="Q4-2020"/>
    <x v="18"/>
    <x v="18"/>
    <s v="E56000011"/>
    <s v="Kent and Medway"/>
    <s v="irc_yes"/>
    <n v="16"/>
    <n v="0.19048000000000001"/>
  </r>
  <r>
    <s v="NAoPri"/>
    <n v="2021"/>
    <s v="Q1"/>
    <s v="Q1-2021"/>
    <x v="18"/>
    <x v="18"/>
    <s v="E56000011"/>
    <s v="Kent and Medway"/>
    <s v="irc_yes"/>
    <n v="15"/>
    <n v="0.21310999999999999"/>
  </r>
  <r>
    <s v="NAoPri"/>
    <n v="2021"/>
    <s v="Q2"/>
    <s v="Q2-2021"/>
    <x v="18"/>
    <x v="18"/>
    <s v="E56000011"/>
    <s v="Kent and Medway"/>
    <s v="irc_yes"/>
    <n v="18"/>
    <n v="0.2"/>
  </r>
  <r>
    <s v="NAoPri"/>
    <n v="2021"/>
    <s v="Q3"/>
    <s v="Q3-2021"/>
    <x v="18"/>
    <x v="18"/>
    <s v="E56000011"/>
    <s v="Kent and Medway"/>
    <s v="irc_yes"/>
    <n v="19"/>
    <n v="0.16"/>
  </r>
  <r>
    <s v="NAoPri"/>
    <n v="2021"/>
    <s v="Q4"/>
    <s v="Q4-2021"/>
    <x v="18"/>
    <x v="18"/>
    <s v="E56000011"/>
    <s v="Kent and Medway"/>
    <s v="irc_yes"/>
    <n v="17"/>
    <n v="0.19697000000000001"/>
  </r>
  <r>
    <s v="NAoPri"/>
    <n v="2022"/>
    <s v="Q1"/>
    <s v="Q1-2022"/>
    <x v="18"/>
    <x v="18"/>
    <s v="E56000011"/>
    <s v="Kent and Medway"/>
    <s v="irc_yes"/>
    <n v="17"/>
    <n v="0.2029"/>
  </r>
  <r>
    <s v="NAoPri"/>
    <n v="2022"/>
    <s v="Q2"/>
    <s v="Q2-2022"/>
    <x v="18"/>
    <x v="18"/>
    <s v="E56000011"/>
    <s v="Kent and Medway"/>
    <s v="irc_yes"/>
    <n v="18"/>
    <n v="0.25"/>
  </r>
  <r>
    <s v="NAoPri"/>
    <n v="2022"/>
    <s v="Q3"/>
    <s v="Q3-2022"/>
    <x v="18"/>
    <x v="18"/>
    <s v="E56000011"/>
    <s v="Kent and Medway"/>
    <s v="irc_yes"/>
    <n v="19"/>
    <n v="0.30667"/>
  </r>
  <r>
    <s v="NAoPri"/>
    <n v="2022"/>
    <s v="Q4"/>
    <s v="Q4-2022"/>
    <x v="18"/>
    <x v="18"/>
    <s v="E56000011"/>
    <s v="Kent and Medway"/>
    <s v="irc_yes"/>
    <n v="20"/>
    <n v="0.27160000000000001"/>
  </r>
  <r>
    <s v="NAoPri"/>
    <n v="2023"/>
    <s v="Q1"/>
    <s v="Q1-2023"/>
    <x v="18"/>
    <x v="18"/>
    <s v="E56000011"/>
    <s v="Kent and Medway"/>
    <s v="irc_yes"/>
    <n v="18"/>
    <n v="0.26389000000000001"/>
  </r>
  <r>
    <s v="NAoPri"/>
    <n v="2019"/>
    <s v="Q1"/>
    <s v="Q1-2019"/>
    <x v="19"/>
    <x v="19"/>
    <s v="E56000025"/>
    <s v="South Yorkshire and Bassetlaw"/>
    <s v="irc_yes"/>
    <n v="30"/>
    <n v="0.18643999999999999"/>
  </r>
  <r>
    <s v="NAoPri"/>
    <n v="2019"/>
    <s v="Q2"/>
    <s v="Q2-2019"/>
    <x v="19"/>
    <x v="19"/>
    <s v="E56000025"/>
    <s v="South Yorkshire and Bassetlaw"/>
    <s v="irc_yes"/>
    <n v="27"/>
    <n v="0.17593"/>
  </r>
  <r>
    <s v="NAoPri"/>
    <n v="2019"/>
    <s v="Q3"/>
    <s v="Q3-2019"/>
    <x v="19"/>
    <x v="19"/>
    <s v="E56000025"/>
    <s v="South Yorkshire and Bassetlaw"/>
    <s v="irc_yes"/>
    <n v="29"/>
    <n v="0.13793"/>
  </r>
  <r>
    <s v="NAoPri"/>
    <n v="2019"/>
    <s v="Q4"/>
    <s v="Q4-2019"/>
    <x v="19"/>
    <x v="19"/>
    <s v="E56000025"/>
    <s v="South Yorkshire and Bassetlaw"/>
    <s v="irc_yes"/>
    <n v="26"/>
    <n v="6.7960000000000007E-2"/>
  </r>
  <r>
    <s v="NAoPri"/>
    <n v="2020"/>
    <s v="Q1"/>
    <s v="Q1-2020"/>
    <x v="19"/>
    <x v="19"/>
    <s v="E56000025"/>
    <s v="South Yorkshire and Bassetlaw"/>
    <s v="irc_yes"/>
    <n v="24"/>
    <n v="7.2919999999999999E-2"/>
  </r>
  <r>
    <s v="NAoPri"/>
    <n v="2020"/>
    <s v="Q2"/>
    <s v="Q2-2020"/>
    <x v="19"/>
    <x v="19"/>
    <s v="E56000025"/>
    <s v="South Yorkshire and Bassetlaw"/>
    <s v="irc_yes"/>
    <n v="23"/>
    <n v="6.4519999999999994E-2"/>
  </r>
  <r>
    <s v="NAoPri"/>
    <n v="2020"/>
    <s v="Q3"/>
    <s v="Q3-2020"/>
    <x v="19"/>
    <x v="19"/>
    <s v="E56000025"/>
    <s v="South Yorkshire and Bassetlaw"/>
    <s v="irc_yes"/>
    <n v="22"/>
    <n v="6.7419999999999994E-2"/>
  </r>
  <r>
    <s v="NAoPri"/>
    <n v="2020"/>
    <s v="Q4"/>
    <s v="Q4-2020"/>
    <x v="19"/>
    <x v="19"/>
    <s v="E56000025"/>
    <s v="South Yorkshire and Bassetlaw"/>
    <s v="irc_yes"/>
    <n v="23"/>
    <n v="7.5270000000000004E-2"/>
  </r>
  <r>
    <s v="NAoPri"/>
    <n v="2021"/>
    <s v="Q1"/>
    <s v="Q1-2021"/>
    <x v="19"/>
    <x v="19"/>
    <s v="E56000025"/>
    <s v="South Yorkshire and Bassetlaw"/>
    <s v="irc_yes"/>
    <n v="23"/>
    <n v="8.6019999999999999E-2"/>
  </r>
  <r>
    <s v="NAoPri"/>
    <n v="2021"/>
    <s v="Q2"/>
    <s v="Q2-2021"/>
    <x v="19"/>
    <x v="19"/>
    <s v="E56000025"/>
    <s v="South Yorkshire and Bassetlaw"/>
    <s v="irc_yes"/>
    <n v="27"/>
    <n v="0.11008999999999999"/>
  </r>
  <r>
    <s v="NAoPri"/>
    <n v="2021"/>
    <s v="Q3"/>
    <s v="Q3-2021"/>
    <x v="19"/>
    <x v="19"/>
    <s v="E56000025"/>
    <s v="South Yorkshire and Bassetlaw"/>
    <s v="irc_yes"/>
    <n v="26"/>
    <n v="9.5240000000000005E-2"/>
  </r>
  <r>
    <s v="NAoPri"/>
    <n v="2021"/>
    <s v="Q4"/>
    <s v="Q4-2021"/>
    <x v="19"/>
    <x v="19"/>
    <s v="E56000025"/>
    <s v="South Yorkshire and Bassetlaw"/>
    <s v="irc_yes"/>
    <n v="26"/>
    <n v="8.6540000000000006E-2"/>
  </r>
  <r>
    <s v="NAoPri"/>
    <n v="2022"/>
    <s v="Q1"/>
    <s v="Q1-2022"/>
    <x v="19"/>
    <x v="19"/>
    <s v="E56000025"/>
    <s v="South Yorkshire and Bassetlaw"/>
    <s v="irc_yes"/>
    <n v="28"/>
    <n v="5.4050000000000001E-2"/>
  </r>
  <r>
    <s v="NAoPri"/>
    <n v="2022"/>
    <s v="Q2"/>
    <s v="Q2-2022"/>
    <x v="19"/>
    <x v="19"/>
    <s v="E56000025"/>
    <s v="South Yorkshire and Bassetlaw"/>
    <s v="irc_yes"/>
    <n v="24"/>
    <n v="6.1859999999999998E-2"/>
  </r>
  <r>
    <s v="NAoPri"/>
    <n v="2022"/>
    <s v="Q3"/>
    <s v="Q3-2022"/>
    <x v="19"/>
    <x v="19"/>
    <s v="E56000025"/>
    <s v="South Yorkshire and Bassetlaw"/>
    <s v="irc_yes"/>
    <n v="24"/>
    <n v="8.4209999999999993E-2"/>
  </r>
  <r>
    <s v="NAoPri"/>
    <n v="2022"/>
    <s v="Q4"/>
    <s v="Q4-2022"/>
    <x v="19"/>
    <x v="19"/>
    <s v="E56000025"/>
    <s v="South Yorkshire and Bassetlaw"/>
    <s v="irc_yes"/>
    <n v="22"/>
    <n v="0.13636000000000001"/>
  </r>
  <r>
    <s v="NAoPri"/>
    <n v="2023"/>
    <s v="Q1"/>
    <s v="Q1-2023"/>
    <x v="19"/>
    <x v="19"/>
    <s v="E56000025"/>
    <s v="South Yorkshire and Bassetlaw"/>
    <s v="irc_yes"/>
    <n v="19"/>
    <n v="0.18421000000000001"/>
  </r>
  <r>
    <s v="NAoPri"/>
    <n v="2019"/>
    <s v="Q1"/>
    <s v="Q1-2019"/>
    <x v="20"/>
    <x v="20"/>
    <s v="E56000016"/>
    <s v="Wessex"/>
    <s v="irc_yes"/>
    <n v="14"/>
    <n v="0.12281"/>
  </r>
  <r>
    <s v="NAoPri"/>
    <n v="2019"/>
    <s v="Q2"/>
    <s v="Q2-2019"/>
    <x v="20"/>
    <x v="20"/>
    <s v="E56000016"/>
    <s v="Wessex"/>
    <s v="irc_yes"/>
    <n v="13"/>
    <n v="0.11765"/>
  </r>
  <r>
    <s v="NAoPri"/>
    <n v="2019"/>
    <s v="Q3"/>
    <s v="Q3-2019"/>
    <x v="20"/>
    <x v="20"/>
    <s v="E56000016"/>
    <s v="Wessex"/>
    <s v="irc_yes"/>
    <n v="10"/>
    <n v="0.15384999999999999"/>
  </r>
  <r>
    <s v="NAoPri"/>
    <n v="2019"/>
    <s v="Q4"/>
    <s v="Q4-2019"/>
    <x v="20"/>
    <x v="20"/>
    <s v="E56000016"/>
    <s v="Wessex"/>
    <s v="irc_yes"/>
    <n v="9"/>
    <n v="0.13514000000000001"/>
  </r>
  <r>
    <s v="NAoPri"/>
    <n v="2020"/>
    <s v="Q1"/>
    <s v="Q1-2020"/>
    <x v="20"/>
    <x v="20"/>
    <s v="E56000016"/>
    <s v="Wessex"/>
    <s v="irc_yes"/>
    <n v="10"/>
    <n v="0.13158"/>
  </r>
  <r>
    <s v="NAoPri"/>
    <n v="2020"/>
    <s v="Q2"/>
    <s v="Q2-2020"/>
    <x v="20"/>
    <x v="20"/>
    <s v="E56000016"/>
    <s v="Wessex"/>
    <s v="irc_yes"/>
    <n v="10"/>
    <n v="0.125"/>
  </r>
  <r>
    <s v="NAoPri"/>
    <n v="2020"/>
    <s v="Q3"/>
    <s v="Q3-2020"/>
    <x v="20"/>
    <x v="20"/>
    <s v="E56000016"/>
    <s v="Wessex"/>
    <s v="irc_yes"/>
    <n v="11"/>
    <n v="0.13333"/>
  </r>
  <r>
    <s v="NAoPri"/>
    <n v="2020"/>
    <s v="Q4"/>
    <s v="Q4-2020"/>
    <x v="20"/>
    <x v="20"/>
    <s v="E56000016"/>
    <s v="Wessex"/>
    <s v="irc_yes"/>
    <n v="11"/>
    <n v="0.15556"/>
  </r>
  <r>
    <s v="NAoPri"/>
    <n v="2021"/>
    <s v="Q1"/>
    <s v="Q1-2021"/>
    <x v="20"/>
    <x v="20"/>
    <s v="E56000016"/>
    <s v="Wessex"/>
    <s v="irc_yes"/>
    <n v="10"/>
    <n v="0.1"/>
  </r>
  <r>
    <s v="NAoPri"/>
    <n v="2021"/>
    <s v="Q2"/>
    <s v="Q2-2021"/>
    <x v="20"/>
    <x v="20"/>
    <s v="E56000016"/>
    <s v="Wessex"/>
    <s v="irc_yes"/>
    <n v="8"/>
    <n v="9.375E-2"/>
  </r>
  <r>
    <s v="NAoPri"/>
    <n v="2021"/>
    <s v="Q3"/>
    <s v="Q3-2021"/>
    <x v="20"/>
    <x v="20"/>
    <s v="E56000016"/>
    <s v="Wessex"/>
    <s v="irc_yes"/>
    <n v="9"/>
    <n v="5.8819999999999997E-2"/>
  </r>
  <r>
    <s v="NAoPri"/>
    <n v="2021"/>
    <s v="Q4"/>
    <s v="Q4-2021"/>
    <x v="20"/>
    <x v="20"/>
    <s v="E56000016"/>
    <s v="Wessex"/>
    <s v="irc_yes"/>
    <n v="9"/>
    <n v="5.4050000000000001E-2"/>
  </r>
  <r>
    <s v="NAoPri"/>
    <n v="2022"/>
    <s v="Q1"/>
    <s v="Q1-2022"/>
    <x v="20"/>
    <x v="20"/>
    <s v="E56000016"/>
    <s v="Wessex"/>
    <s v="irc_yes"/>
    <n v="11"/>
    <n v="6.9769999999999999E-2"/>
  </r>
  <r>
    <s v="NAoPri"/>
    <n v="2022"/>
    <s v="Q2"/>
    <s v="Q2-2022"/>
    <x v="20"/>
    <x v="20"/>
    <s v="E56000016"/>
    <s v="Wessex"/>
    <s v="irc_yes"/>
    <n v="12"/>
    <n v="8.6959999999999996E-2"/>
  </r>
  <r>
    <s v="NAoPri"/>
    <n v="2022"/>
    <s v="Q3"/>
    <s v="Q3-2022"/>
    <x v="20"/>
    <x v="20"/>
    <s v="E56000016"/>
    <s v="Wessex"/>
    <s v="irc_yes"/>
    <n v="10"/>
    <n v="0.10256"/>
  </r>
  <r>
    <s v="NAoPri"/>
    <n v="2022"/>
    <s v="Q4"/>
    <s v="Q4-2022"/>
    <x v="20"/>
    <x v="20"/>
    <s v="E56000016"/>
    <s v="Wessex"/>
    <s v="irc_yes"/>
    <n v="9"/>
    <n v="0.11111"/>
  </r>
  <r>
    <s v="NAoPri"/>
    <n v="2023"/>
    <s v="Q1"/>
    <s v="Q1-2023"/>
    <x v="20"/>
    <x v="20"/>
    <s v="E56000016"/>
    <s v="Wessex"/>
    <s v="irc_yes"/>
    <n v="8"/>
    <n v="0.12121"/>
  </r>
  <r>
    <s v="NAoPri"/>
    <n v="2019"/>
    <s v="Q1"/>
    <s v="Q1-2019"/>
    <x v="21"/>
    <x v="21"/>
    <s v="E56000007"/>
    <s v="West Midlands"/>
    <s v="irc_yes"/>
    <n v="27"/>
    <n v="0.30275000000000002"/>
  </r>
  <r>
    <s v="NAoPri"/>
    <n v="2019"/>
    <s v="Q2"/>
    <s v="Q2-2019"/>
    <x v="21"/>
    <x v="21"/>
    <s v="E56000007"/>
    <s v="West Midlands"/>
    <s v="irc_yes"/>
    <n v="25"/>
    <n v="0.31683"/>
  </r>
  <r>
    <s v="NAoPri"/>
    <n v="2019"/>
    <s v="Q3"/>
    <s v="Q3-2019"/>
    <x v="21"/>
    <x v="21"/>
    <s v="E56000007"/>
    <s v="West Midlands"/>
    <s v="irc_yes"/>
    <n v="26"/>
    <n v="0.27450999999999998"/>
  </r>
  <r>
    <s v="NAoPri"/>
    <n v="2019"/>
    <s v="Q4"/>
    <s v="Q4-2019"/>
    <x v="21"/>
    <x v="21"/>
    <s v="E56000007"/>
    <s v="West Midlands"/>
    <s v="irc_yes"/>
    <n v="25"/>
    <n v="0.19802"/>
  </r>
  <r>
    <s v="NAoPri"/>
    <n v="2020"/>
    <s v="Q1"/>
    <s v="Q1-2020"/>
    <x v="21"/>
    <x v="21"/>
    <s v="E56000007"/>
    <s v="West Midlands"/>
    <s v="irc_yes"/>
    <n v="27"/>
    <n v="0.14679"/>
  </r>
  <r>
    <s v="NAoPri"/>
    <n v="2020"/>
    <s v="Q2"/>
    <s v="Q2-2020"/>
    <x v="21"/>
    <x v="21"/>
    <s v="E56000007"/>
    <s v="West Midlands"/>
    <s v="irc_yes"/>
    <n v="24"/>
    <n v="0.12631999999999999"/>
  </r>
  <r>
    <s v="NAoPri"/>
    <n v="2020"/>
    <s v="Q3"/>
    <s v="Q3-2020"/>
    <x v="21"/>
    <x v="21"/>
    <s v="E56000007"/>
    <s v="West Midlands"/>
    <s v="irc_yes"/>
    <n v="22"/>
    <n v="0.11627999999999999"/>
  </r>
  <r>
    <s v="NAoPri"/>
    <n v="2020"/>
    <s v="Q4"/>
    <s v="Q4-2020"/>
    <x v="21"/>
    <x v="21"/>
    <s v="E56000007"/>
    <s v="West Midlands"/>
    <s v="irc_yes"/>
    <n v="21"/>
    <n v="0.13095000000000001"/>
  </r>
  <r>
    <s v="NAoPri"/>
    <n v="2021"/>
    <s v="Q1"/>
    <s v="Q1-2021"/>
    <x v="21"/>
    <x v="21"/>
    <s v="E56000007"/>
    <s v="West Midlands"/>
    <s v="irc_yes"/>
    <n v="22"/>
    <n v="0.13793"/>
  </r>
  <r>
    <s v="NAoPri"/>
    <n v="2021"/>
    <s v="Q2"/>
    <s v="Q2-2021"/>
    <x v="21"/>
    <x v="21"/>
    <s v="E56000007"/>
    <s v="West Midlands"/>
    <s v="irc_yes"/>
    <n v="29"/>
    <n v="0.11304"/>
  </r>
  <r>
    <s v="NAoPri"/>
    <n v="2021"/>
    <s v="Q3"/>
    <s v="Q3-2021"/>
    <x v="21"/>
    <x v="21"/>
    <s v="E56000007"/>
    <s v="West Midlands"/>
    <s v="irc_yes"/>
    <n v="31"/>
    <n v="0.10656"/>
  </r>
  <r>
    <s v="NAoPri"/>
    <n v="2021"/>
    <s v="Q4"/>
    <s v="Q4-2021"/>
    <x v="21"/>
    <x v="21"/>
    <s v="E56000007"/>
    <s v="West Midlands"/>
    <s v="irc_yes"/>
    <n v="31"/>
    <n v="0.10484"/>
  </r>
  <r>
    <s v="NAoPri"/>
    <n v="2022"/>
    <s v="Q1"/>
    <s v="Q1-2022"/>
    <x v="21"/>
    <x v="21"/>
    <s v="E56000007"/>
    <s v="West Midlands"/>
    <s v="irc_yes"/>
    <n v="31"/>
    <n v="0.1129"/>
  </r>
  <r>
    <s v="NAoPri"/>
    <n v="2022"/>
    <s v="Q2"/>
    <s v="Q2-2022"/>
    <x v="21"/>
    <x v="21"/>
    <s v="E56000007"/>
    <s v="West Midlands"/>
    <s v="irc_yes"/>
    <n v="29"/>
    <n v="0.11966"/>
  </r>
  <r>
    <s v="NAoPri"/>
    <n v="2022"/>
    <s v="Q3"/>
    <s v="Q3-2022"/>
    <x v="21"/>
    <x v="21"/>
    <s v="E56000007"/>
    <s v="West Midlands"/>
    <s v="irc_yes"/>
    <n v="29"/>
    <n v="0.11207"/>
  </r>
  <r>
    <s v="NAoPri"/>
    <n v="2022"/>
    <s v="Q4"/>
    <s v="Q4-2022"/>
    <x v="21"/>
    <x v="21"/>
    <s v="E56000007"/>
    <s v="West Midlands"/>
    <s v="irc_yes"/>
    <n v="28"/>
    <n v="0.10714"/>
  </r>
  <r>
    <s v="NAoPri"/>
    <n v="2023"/>
    <s v="Q1"/>
    <s v="Q1-2023"/>
    <x v="21"/>
    <x v="21"/>
    <s v="E56000007"/>
    <s v="West Midlands"/>
    <s v="irc_yes"/>
    <n v="28"/>
    <n v="8.1820000000000004E-2"/>
  </r>
  <r>
    <s v="NAoPri"/>
    <n v="2019"/>
    <s v="Q1"/>
    <s v="Q1-2019"/>
    <x v="22"/>
    <x v="22"/>
    <s v="E56000005"/>
    <s v="Cheshire and Merseyside"/>
    <s v="irc_yes"/>
    <n v="16"/>
    <n v="0.25"/>
  </r>
  <r>
    <s v="NAoPri"/>
    <n v="2019"/>
    <s v="Q2"/>
    <s v="Q2-2019"/>
    <x v="22"/>
    <x v="22"/>
    <s v="E56000005"/>
    <s v="Cheshire and Merseyside"/>
    <s v="irc_yes"/>
    <n v="19"/>
    <n v="0.28000000000000003"/>
  </r>
  <r>
    <s v="NAoPri"/>
    <n v="2019"/>
    <s v="Q3"/>
    <s v="Q3-2019"/>
    <x v="22"/>
    <x v="22"/>
    <s v="E56000005"/>
    <s v="Cheshire and Merseyside"/>
    <s v="irc_yes"/>
    <n v="19"/>
    <n v="0.28000000000000003"/>
  </r>
  <r>
    <s v="NAoPri"/>
    <n v="2019"/>
    <s v="Q4"/>
    <s v="Q4-2019"/>
    <x v="22"/>
    <x v="22"/>
    <s v="E56000005"/>
    <s v="Cheshire and Merseyside"/>
    <s v="irc_yes"/>
    <n v="16"/>
    <n v="0.24615000000000001"/>
  </r>
  <r>
    <s v="NAoPri"/>
    <n v="2020"/>
    <s v="Q1"/>
    <s v="Q1-2020"/>
    <x v="22"/>
    <x v="22"/>
    <s v="E56000005"/>
    <s v="Cheshire and Merseyside"/>
    <s v="irc_yes"/>
    <n v="15"/>
    <n v="0.24590000000000001"/>
  </r>
  <r>
    <s v="NAoPri"/>
    <n v="2020"/>
    <s v="Q2"/>
    <s v="Q2-2020"/>
    <x v="22"/>
    <x v="22"/>
    <s v="E56000005"/>
    <s v="Cheshire and Merseyside"/>
    <s v="irc_yes"/>
    <n v="13"/>
    <n v="0.19231000000000001"/>
  </r>
  <r>
    <s v="NAoPri"/>
    <n v="2020"/>
    <s v="Q3"/>
    <s v="Q3-2020"/>
    <x v="22"/>
    <x v="22"/>
    <s v="E56000005"/>
    <s v="Cheshire and Merseyside"/>
    <s v="irc_yes"/>
    <n v="11"/>
    <n v="0.11111"/>
  </r>
  <r>
    <s v="NAoPri"/>
    <n v="2020"/>
    <s v="Q4"/>
    <s v="Q4-2020"/>
    <x v="22"/>
    <x v="22"/>
    <s v="E56000005"/>
    <s v="Cheshire and Merseyside"/>
    <s v="irc_yes"/>
    <n v="12"/>
    <n v="0.12245"/>
  </r>
  <r>
    <s v="NAoPri"/>
    <n v="2021"/>
    <s v="Q1"/>
    <s v="Q1-2021"/>
    <x v="22"/>
    <x v="22"/>
    <s v="E56000005"/>
    <s v="Cheshire and Merseyside"/>
    <s v="irc_yes"/>
    <n v="12"/>
    <n v="0.13042999999999999"/>
  </r>
  <r>
    <s v="NAoPri"/>
    <n v="2021"/>
    <s v="Q2"/>
    <s v="Q2-2021"/>
    <x v="22"/>
    <x v="22"/>
    <s v="E56000005"/>
    <s v="Cheshire and Merseyside"/>
    <s v="irc_yes"/>
    <n v="12"/>
    <n v="0.18367"/>
  </r>
  <r>
    <s v="NAoPri"/>
    <n v="2021"/>
    <s v="Q3"/>
    <s v="Q3-2021"/>
    <x v="22"/>
    <x v="22"/>
    <s v="E56000005"/>
    <s v="Cheshire and Merseyside"/>
    <s v="irc_yes"/>
    <n v="14"/>
    <n v="0.21429000000000001"/>
  </r>
  <r>
    <s v="NAoPri"/>
    <n v="2021"/>
    <s v="Q4"/>
    <s v="Q4-2021"/>
    <x v="22"/>
    <x v="22"/>
    <s v="E56000005"/>
    <s v="Cheshire and Merseyside"/>
    <s v="irc_yes"/>
    <n v="14"/>
    <n v="0.24074000000000001"/>
  </r>
  <r>
    <s v="NAoPri"/>
    <n v="2022"/>
    <s v="Q1"/>
    <s v="Q1-2022"/>
    <x v="22"/>
    <x v="22"/>
    <s v="E56000005"/>
    <s v="Cheshire and Merseyside"/>
    <s v="irc_yes"/>
    <n v="13"/>
    <n v="0.25490000000000002"/>
  </r>
  <r>
    <s v="NAoPri"/>
    <n v="2022"/>
    <s v="Q2"/>
    <s v="Q2-2022"/>
    <x v="22"/>
    <x v="22"/>
    <s v="E56000005"/>
    <s v="Cheshire and Merseyside"/>
    <s v="irc_yes"/>
    <n v="13"/>
    <n v="0.29411999999999999"/>
  </r>
  <r>
    <s v="NAoPri"/>
    <n v="2022"/>
    <s v="Q3"/>
    <s v="Q3-2022"/>
    <x v="22"/>
    <x v="22"/>
    <s v="E56000005"/>
    <s v="Cheshire and Merseyside"/>
    <s v="irc_yes"/>
    <n v="12"/>
    <n v="0.30435000000000001"/>
  </r>
  <r>
    <s v="NAoPri"/>
    <n v="2022"/>
    <s v="Q4"/>
    <s v="Q4-2022"/>
    <x v="22"/>
    <x v="22"/>
    <s v="E56000005"/>
    <s v="Cheshire and Merseyside"/>
    <s v="irc_yes"/>
    <n v="10"/>
    <n v="0.30769000000000002"/>
  </r>
  <r>
    <s v="NAoPri"/>
    <n v="2023"/>
    <s v="Q1"/>
    <s v="Q1-2023"/>
    <x v="22"/>
    <x v="22"/>
    <s v="E56000005"/>
    <s v="Cheshire and Merseyside"/>
    <s v="irc_yes"/>
    <n v="10"/>
    <n v="0.34145999999999999"/>
  </r>
  <r>
    <s v="NAoPri"/>
    <n v="2019"/>
    <s v="Q1"/>
    <s v="Q1-2019"/>
    <x v="23"/>
    <x v="23"/>
    <s v="E56000011"/>
    <s v="Kent and Medway"/>
    <s v="irc_yes"/>
    <n v="34"/>
    <n v="0.13971"/>
  </r>
  <r>
    <s v="NAoPri"/>
    <n v="2019"/>
    <s v="Q2"/>
    <s v="Q2-2019"/>
    <x v="23"/>
    <x v="23"/>
    <s v="E56000011"/>
    <s v="Kent and Medway"/>
    <s v="irc_yes"/>
    <n v="33"/>
    <n v="0.10606"/>
  </r>
  <r>
    <s v="NAoPri"/>
    <n v="2019"/>
    <s v="Q3"/>
    <s v="Q3-2019"/>
    <x v="23"/>
    <x v="23"/>
    <s v="E56000011"/>
    <s v="Kent and Medway"/>
    <s v="irc_yes"/>
    <n v="34"/>
    <n v="0.10294"/>
  </r>
  <r>
    <s v="NAoPri"/>
    <n v="2019"/>
    <s v="Q4"/>
    <s v="Q4-2019"/>
    <x v="23"/>
    <x v="23"/>
    <s v="E56000011"/>
    <s v="Kent and Medway"/>
    <s v="irc_yes"/>
    <n v="33"/>
    <n v="9.7739999999999994E-2"/>
  </r>
  <r>
    <s v="NAoPri"/>
    <n v="2020"/>
    <s v="Q1"/>
    <s v="Q1-2020"/>
    <x v="23"/>
    <x v="23"/>
    <s v="E56000011"/>
    <s v="Kent and Medway"/>
    <s v="irc_yes"/>
    <n v="35"/>
    <n v="5.6739999999999999E-2"/>
  </r>
  <r>
    <s v="NAoPri"/>
    <n v="2020"/>
    <s v="Q2"/>
    <s v="Q2-2020"/>
    <x v="23"/>
    <x v="23"/>
    <s v="E56000011"/>
    <s v="Kent and Medway"/>
    <s v="irc_yes"/>
    <n v="33"/>
    <n v="5.3850000000000002E-2"/>
  </r>
  <r>
    <s v="NAoPri"/>
    <n v="2020"/>
    <s v="Q3"/>
    <s v="Q3-2020"/>
    <x v="23"/>
    <x v="23"/>
    <s v="E56000011"/>
    <s v="Kent and Medway"/>
    <s v="irc_yes"/>
    <n v="33"/>
    <n v="2.273E-2"/>
  </r>
  <r>
    <s v="NAoPri"/>
    <n v="2020"/>
    <s v="Q4"/>
    <s v="Q4-2020"/>
    <x v="23"/>
    <x v="23"/>
    <s v="E56000011"/>
    <s v="Kent and Medway"/>
    <s v="irc_yes"/>
    <n v="33"/>
    <n v="3.7589999999999998E-2"/>
  </r>
  <r>
    <s v="NAoPri"/>
    <n v="2021"/>
    <s v="Q1"/>
    <s v="Q1-2021"/>
    <x v="23"/>
    <x v="23"/>
    <s v="E56000011"/>
    <s v="Kent and Medway"/>
    <s v="irc_yes"/>
    <n v="32"/>
    <n v="6.25E-2"/>
  </r>
  <r>
    <s v="NAoPri"/>
    <n v="2021"/>
    <s v="Q2"/>
    <s v="Q2-2021"/>
    <x v="23"/>
    <x v="23"/>
    <s v="E56000011"/>
    <s v="Kent and Medway"/>
    <s v="irc_yes"/>
    <n v="36"/>
    <n v="8.276E-2"/>
  </r>
  <r>
    <s v="NAoPri"/>
    <n v="2021"/>
    <s v="Q3"/>
    <s v="Q3-2021"/>
    <x v="23"/>
    <x v="23"/>
    <s v="E56000011"/>
    <s v="Kent and Medway"/>
    <s v="irc_yes"/>
    <n v="34"/>
    <n v="8.8239999999999999E-2"/>
  </r>
  <r>
    <s v="NAoPri"/>
    <n v="2021"/>
    <s v="Q4"/>
    <s v="Q4-2021"/>
    <x v="23"/>
    <x v="23"/>
    <s v="E56000011"/>
    <s v="Kent and Medway"/>
    <s v="irc_yes"/>
    <n v="35"/>
    <n v="0.11348"/>
  </r>
  <r>
    <s v="NAoPri"/>
    <n v="2022"/>
    <s v="Q1"/>
    <s v="Q1-2022"/>
    <x v="23"/>
    <x v="23"/>
    <s v="E56000011"/>
    <s v="Kent and Medway"/>
    <s v="irc_yes"/>
    <n v="37"/>
    <n v="8.7840000000000001E-2"/>
  </r>
  <r>
    <s v="NAoPri"/>
    <n v="2022"/>
    <s v="Q2"/>
    <s v="Q2-2022"/>
    <x v="23"/>
    <x v="23"/>
    <s v="E56000011"/>
    <s v="Kent and Medway"/>
    <s v="irc_yes"/>
    <n v="38"/>
    <n v="0.10526000000000001"/>
  </r>
  <r>
    <s v="NAoPri"/>
    <n v="2022"/>
    <s v="Q3"/>
    <s v="Q3-2022"/>
    <x v="23"/>
    <x v="23"/>
    <s v="E56000011"/>
    <s v="Kent and Medway"/>
    <s v="irc_yes"/>
    <n v="40"/>
    <n v="0.12579000000000001"/>
  </r>
  <r>
    <s v="NAoPri"/>
    <n v="2022"/>
    <s v="Q4"/>
    <s v="Q4-2022"/>
    <x v="23"/>
    <x v="23"/>
    <s v="E56000011"/>
    <s v="Kent and Medway"/>
    <s v="irc_yes"/>
    <n v="40"/>
    <n v="0.10127"/>
  </r>
  <r>
    <s v="NAoPri"/>
    <n v="2023"/>
    <s v="Q1"/>
    <s v="Q1-2023"/>
    <x v="23"/>
    <x v="23"/>
    <s v="E56000011"/>
    <s v="Kent and Medway"/>
    <s v="irc_yes"/>
    <n v="40"/>
    <n v="0.1125"/>
  </r>
  <r>
    <s v="NAoPri"/>
    <n v="2019"/>
    <s v="Q1"/>
    <s v="Q1-2019"/>
    <x v="24"/>
    <x v="24"/>
    <s v="E56000018"/>
    <s v="Lancashire and South Cumbria"/>
    <s v="irc_yes"/>
    <n v="31"/>
    <n v="0.34959000000000001"/>
  </r>
  <r>
    <s v="NAoPri"/>
    <n v="2019"/>
    <s v="Q2"/>
    <s v="Q2-2019"/>
    <x v="24"/>
    <x v="24"/>
    <s v="E56000018"/>
    <s v="Lancashire and South Cumbria"/>
    <s v="irc_yes"/>
    <n v="30"/>
    <n v="0.32500000000000001"/>
  </r>
  <r>
    <s v="NAoPri"/>
    <n v="2019"/>
    <s v="Q3"/>
    <s v="Q3-2019"/>
    <x v="24"/>
    <x v="24"/>
    <s v="E56000018"/>
    <s v="Lancashire and South Cumbria"/>
    <s v="irc_yes"/>
    <n v="29"/>
    <n v="0.32479000000000002"/>
  </r>
  <r>
    <s v="NAoPri"/>
    <n v="2019"/>
    <s v="Q4"/>
    <s v="Q4-2019"/>
    <x v="24"/>
    <x v="24"/>
    <s v="E56000018"/>
    <s v="Lancashire and South Cumbria"/>
    <s v="irc_yes"/>
    <n v="31"/>
    <n v="0.26016"/>
  </r>
  <r>
    <s v="NAoPri"/>
    <n v="2020"/>
    <s v="Q1"/>
    <s v="Q1-2020"/>
    <x v="24"/>
    <x v="24"/>
    <s v="E56000018"/>
    <s v="Lancashire and South Cumbria"/>
    <s v="irc_yes"/>
    <n v="24"/>
    <n v="0.18557000000000001"/>
  </r>
  <r>
    <s v="NAoPri"/>
    <n v="2020"/>
    <s v="Q2"/>
    <s v="Q2-2020"/>
    <x v="24"/>
    <x v="24"/>
    <s v="E56000018"/>
    <s v="Lancashire and South Cumbria"/>
    <s v="irc_yes"/>
    <n v="22"/>
    <n v="0.11494"/>
  </r>
  <r>
    <s v="NAoPri"/>
    <n v="2020"/>
    <s v="Q3"/>
    <s v="Q3-2020"/>
    <x v="24"/>
    <x v="24"/>
    <s v="E56000018"/>
    <s v="Lancashire and South Cumbria"/>
    <s v="irc_yes"/>
    <n v="21"/>
    <n v="5.9520000000000003E-2"/>
  </r>
  <r>
    <s v="NAoPri"/>
    <n v="2020"/>
    <s v="Q4"/>
    <s v="Q4-2020"/>
    <x v="24"/>
    <x v="24"/>
    <s v="E56000018"/>
    <s v="Lancashire and South Cumbria"/>
    <s v="irc_yes"/>
    <n v="18"/>
    <n v="5.7140000000000003E-2"/>
  </r>
  <r>
    <s v="NAoPri"/>
    <n v="2021"/>
    <s v="Q1"/>
    <s v="Q1-2021"/>
    <x v="24"/>
    <x v="24"/>
    <s v="E56000018"/>
    <s v="Lancashire and South Cumbria"/>
    <s v="irc_yes"/>
    <n v="20"/>
    <n v="8.6419999999999997E-2"/>
  </r>
  <r>
    <s v="NAoPri"/>
    <n v="2021"/>
    <s v="Q2"/>
    <s v="Q2-2021"/>
    <x v="24"/>
    <x v="24"/>
    <s v="E56000018"/>
    <s v="Lancashire and South Cumbria"/>
    <s v="irc_yes"/>
    <n v="20"/>
    <n v="0.11111"/>
  </r>
  <r>
    <s v="NAoPri"/>
    <n v="2021"/>
    <s v="Q3"/>
    <s v="Q3-2021"/>
    <x v="24"/>
    <x v="24"/>
    <s v="E56000018"/>
    <s v="Lancashire and South Cumbria"/>
    <s v="irc_yes"/>
    <n v="22"/>
    <n v="0.14773"/>
  </r>
  <r>
    <s v="NAoPri"/>
    <n v="2021"/>
    <s v="Q4"/>
    <s v="Q4-2021"/>
    <x v="24"/>
    <x v="24"/>
    <s v="E56000018"/>
    <s v="Lancashire and South Cumbria"/>
    <s v="irc_yes"/>
    <n v="23"/>
    <n v="0.18889"/>
  </r>
  <r>
    <s v="NAoPri"/>
    <n v="2022"/>
    <s v="Q1"/>
    <s v="Q1-2022"/>
    <x v="24"/>
    <x v="24"/>
    <s v="E56000018"/>
    <s v="Lancashire and South Cumbria"/>
    <s v="irc_yes"/>
    <n v="25"/>
    <n v="0.21429000000000001"/>
  </r>
  <r>
    <s v="NAoPri"/>
    <n v="2022"/>
    <s v="Q2"/>
    <s v="Q2-2022"/>
    <x v="24"/>
    <x v="24"/>
    <s v="E56000018"/>
    <s v="Lancashire and South Cumbria"/>
    <s v="irc_yes"/>
    <n v="31"/>
    <n v="0.19672000000000001"/>
  </r>
  <r>
    <s v="NAoPri"/>
    <n v="2022"/>
    <s v="Q3"/>
    <s v="Q3-2022"/>
    <x v="24"/>
    <x v="24"/>
    <s v="E56000018"/>
    <s v="Lancashire and South Cumbria"/>
    <s v="irc_yes"/>
    <n v="32"/>
    <n v="0.17460000000000001"/>
  </r>
  <r>
    <s v="NAoPri"/>
    <n v="2022"/>
    <s v="Q4"/>
    <s v="Q4-2022"/>
    <x v="24"/>
    <x v="24"/>
    <s v="E56000018"/>
    <s v="Lancashire and South Cumbria"/>
    <s v="irc_yes"/>
    <n v="34"/>
    <n v="0.11679"/>
  </r>
  <r>
    <s v="NAoPri"/>
    <n v="2023"/>
    <s v="Q1"/>
    <s v="Q1-2023"/>
    <x v="24"/>
    <x v="24"/>
    <s v="E56000018"/>
    <s v="Lancashire and South Cumbria"/>
    <s v="irc_yes"/>
    <n v="30"/>
    <n v="9.3219999999999997E-2"/>
  </r>
  <r>
    <s v="NAoPri"/>
    <n v="2019"/>
    <s v="Q1"/>
    <s v="Q1-2019"/>
    <x v="25"/>
    <x v="25"/>
    <s v="E56000031"/>
    <s v="East Midlands"/>
    <s v="irc_yes"/>
    <n v="237"/>
    <n v="0.25527"/>
  </r>
  <r>
    <s v="NAoPri"/>
    <n v="2019"/>
    <s v="Q2"/>
    <s v="Q2-2019"/>
    <x v="25"/>
    <x v="25"/>
    <s v="E56000031"/>
    <s v="East Midlands"/>
    <s v="irc_yes"/>
    <n v="237"/>
    <n v="0.25738"/>
  </r>
  <r>
    <s v="NAoPri"/>
    <n v="2019"/>
    <s v="Q3"/>
    <s v="Q3-2019"/>
    <x v="25"/>
    <x v="25"/>
    <s v="E56000031"/>
    <s v="East Midlands"/>
    <s v="irc_yes"/>
    <n v="238"/>
    <n v="0.25263000000000002"/>
  </r>
  <r>
    <s v="NAoPri"/>
    <n v="2019"/>
    <s v="Q4"/>
    <s v="Q4-2019"/>
    <x v="25"/>
    <x v="25"/>
    <s v="E56000031"/>
    <s v="East Midlands"/>
    <s v="irc_yes"/>
    <n v="237"/>
    <n v="0.22386"/>
  </r>
  <r>
    <s v="NAoPri"/>
    <n v="2020"/>
    <s v="Q1"/>
    <s v="Q1-2020"/>
    <x v="25"/>
    <x v="25"/>
    <s v="E56000031"/>
    <s v="East Midlands"/>
    <s v="irc_yes"/>
    <n v="243"/>
    <n v="0.19012999999999999"/>
  </r>
  <r>
    <s v="NAoPri"/>
    <n v="2020"/>
    <s v="Q2"/>
    <s v="Q2-2020"/>
    <x v="25"/>
    <x v="25"/>
    <s v="E56000031"/>
    <s v="East Midlands"/>
    <s v="irc_yes"/>
    <n v="226"/>
    <n v="0.15409999999999999"/>
  </r>
  <r>
    <s v="NAoPri"/>
    <n v="2020"/>
    <s v="Q3"/>
    <s v="Q3-2020"/>
    <x v="25"/>
    <x v="25"/>
    <s v="E56000031"/>
    <s v="East Midlands"/>
    <s v="irc_yes"/>
    <n v="208"/>
    <n v="0.13805999999999999"/>
  </r>
  <r>
    <s v="NAoPri"/>
    <n v="2020"/>
    <s v="Q4"/>
    <s v="Q4-2020"/>
    <x v="25"/>
    <x v="25"/>
    <s v="E56000031"/>
    <s v="East Midlands"/>
    <s v="irc_yes"/>
    <n v="205"/>
    <n v="0.15487999999999999"/>
  </r>
  <r>
    <s v="NAoPri"/>
    <n v="2021"/>
    <s v="Q1"/>
    <s v="Q1-2021"/>
    <x v="25"/>
    <x v="25"/>
    <s v="E56000031"/>
    <s v="East Midlands"/>
    <s v="irc_yes"/>
    <n v="193"/>
    <n v="0.17272999999999999"/>
  </r>
  <r>
    <s v="NAoPri"/>
    <n v="2021"/>
    <s v="Q2"/>
    <s v="Q2-2021"/>
    <x v="25"/>
    <x v="25"/>
    <s v="E56000031"/>
    <s v="East Midlands"/>
    <s v="irc_yes"/>
    <n v="217"/>
    <n v="0.20046"/>
  </r>
  <r>
    <s v="NAoPri"/>
    <n v="2021"/>
    <s v="Q3"/>
    <s v="Q3-2021"/>
    <x v="25"/>
    <x v="25"/>
    <s v="E56000031"/>
    <s v="East Midlands"/>
    <s v="irc_yes"/>
    <n v="228"/>
    <n v="0.20088"/>
  </r>
  <r>
    <s v="NAoPri"/>
    <n v="2021"/>
    <s v="Q4"/>
    <s v="Q4-2021"/>
    <x v="25"/>
    <x v="25"/>
    <s v="E56000031"/>
    <s v="East Midlands"/>
    <s v="irc_yes"/>
    <n v="220"/>
    <n v="0.19864000000000001"/>
  </r>
  <r>
    <s v="NAoPri"/>
    <n v="2022"/>
    <s v="Q1"/>
    <s v="Q1-2022"/>
    <x v="25"/>
    <x v="25"/>
    <s v="E56000031"/>
    <s v="East Midlands"/>
    <s v="irc_yes"/>
    <n v="226"/>
    <n v="0.19358"/>
  </r>
  <r>
    <s v="NAoPri"/>
    <n v="2022"/>
    <s v="Q2"/>
    <s v="Q2-2022"/>
    <x v="25"/>
    <x v="25"/>
    <s v="E56000031"/>
    <s v="East Midlands"/>
    <s v="irc_yes"/>
    <n v="219"/>
    <n v="0.18129999999999999"/>
  </r>
  <r>
    <s v="NAoPri"/>
    <n v="2022"/>
    <s v="Q3"/>
    <s v="Q3-2022"/>
    <x v="25"/>
    <x v="25"/>
    <s v="E56000031"/>
    <s v="East Midlands"/>
    <s v="irc_yes"/>
    <n v="218"/>
    <n v="0.18620999999999999"/>
  </r>
  <r>
    <s v="NAoPri"/>
    <n v="2022"/>
    <s v="Q4"/>
    <s v="Q4-2022"/>
    <x v="25"/>
    <x v="25"/>
    <s v="E56000031"/>
    <s v="East Midlands"/>
    <s v="irc_yes"/>
    <n v="216"/>
    <n v="0.16936999999999999"/>
  </r>
  <r>
    <s v="NAoPri"/>
    <n v="2023"/>
    <s v="Q1"/>
    <s v="Q1-2023"/>
    <x v="25"/>
    <x v="25"/>
    <s v="E56000031"/>
    <s v="East Midlands"/>
    <s v="irc_yes"/>
    <n v="210"/>
    <n v="0.16944999999999999"/>
  </r>
  <r>
    <s v="NAoPri"/>
    <n v="2019"/>
    <s v="Q1"/>
    <s v="Q1-2019"/>
    <x v="26"/>
    <x v="26"/>
    <s v="E56000035"/>
    <s v="East of England"/>
    <s v="irc_yes"/>
    <n v="47"/>
    <n v="0.31719999999999998"/>
  </r>
  <r>
    <s v="NAoPri"/>
    <n v="2019"/>
    <s v="Q2"/>
    <s v="Q2-2019"/>
    <x v="26"/>
    <x v="26"/>
    <s v="E56000035"/>
    <s v="East of England"/>
    <s v="irc_yes"/>
    <n v="50"/>
    <n v="0.315"/>
  </r>
  <r>
    <s v="NAoPri"/>
    <n v="2019"/>
    <s v="Q3"/>
    <s v="Q3-2019"/>
    <x v="26"/>
    <x v="26"/>
    <s v="E56000035"/>
    <s v="East of England"/>
    <s v="irc_yes"/>
    <n v="47"/>
    <n v="0.28722999999999999"/>
  </r>
  <r>
    <s v="NAoPri"/>
    <n v="2019"/>
    <s v="Q4"/>
    <s v="Q4-2019"/>
    <x v="26"/>
    <x v="26"/>
    <s v="E56000035"/>
    <s v="East of England"/>
    <s v="irc_yes"/>
    <n v="49"/>
    <n v="0.26019999999999999"/>
  </r>
  <r>
    <s v="NAoPri"/>
    <n v="2020"/>
    <s v="Q1"/>
    <s v="Q1-2020"/>
    <x v="26"/>
    <x v="26"/>
    <s v="E56000035"/>
    <s v="East of England"/>
    <s v="irc_yes"/>
    <n v="48"/>
    <n v="0.18848000000000001"/>
  </r>
  <r>
    <s v="NAoPri"/>
    <n v="2020"/>
    <s v="Q2"/>
    <s v="Q2-2020"/>
    <x v="26"/>
    <x v="26"/>
    <s v="E56000035"/>
    <s v="East of England"/>
    <s v="irc_yes"/>
    <n v="41"/>
    <n v="0.20122000000000001"/>
  </r>
  <r>
    <s v="NAoPri"/>
    <n v="2020"/>
    <s v="Q3"/>
    <s v="Q3-2020"/>
    <x v="26"/>
    <x v="26"/>
    <s v="E56000035"/>
    <s v="East of England"/>
    <s v="irc_yes"/>
    <n v="42"/>
    <n v="0.20358999999999999"/>
  </r>
  <r>
    <s v="NAoPri"/>
    <n v="2020"/>
    <s v="Q4"/>
    <s v="Q4-2020"/>
    <x v="26"/>
    <x v="26"/>
    <s v="E56000035"/>
    <s v="East of England"/>
    <s v="irc_yes"/>
    <n v="42"/>
    <n v="0.26035999999999998"/>
  </r>
  <r>
    <s v="NAoPri"/>
    <n v="2021"/>
    <s v="Q1"/>
    <s v="Q1-2021"/>
    <x v="26"/>
    <x v="26"/>
    <s v="E56000035"/>
    <s v="East of England"/>
    <s v="irc_yes"/>
    <n v="36"/>
    <n v="0.3125"/>
  </r>
  <r>
    <s v="NAoPri"/>
    <n v="2021"/>
    <s v="Q2"/>
    <s v="Q2-2021"/>
    <x v="26"/>
    <x v="26"/>
    <s v="E56000035"/>
    <s v="East of England"/>
    <s v="irc_yes"/>
    <n v="41"/>
    <n v="0.30675000000000002"/>
  </r>
  <r>
    <s v="NAoPri"/>
    <n v="2021"/>
    <s v="Q3"/>
    <s v="Q3-2021"/>
    <x v="26"/>
    <x v="26"/>
    <s v="E56000035"/>
    <s v="East of England"/>
    <s v="irc_yes"/>
    <n v="42"/>
    <n v="0.31952999999999998"/>
  </r>
  <r>
    <s v="NAoPri"/>
    <n v="2021"/>
    <s v="Q4"/>
    <s v="Q4-2021"/>
    <x v="26"/>
    <x v="26"/>
    <s v="E56000035"/>
    <s v="East of England"/>
    <s v="irc_yes"/>
    <n v="41"/>
    <n v="0.30303000000000002"/>
  </r>
  <r>
    <s v="NAoPri"/>
    <n v="2022"/>
    <s v="Q1"/>
    <s v="Q1-2022"/>
    <x v="26"/>
    <x v="26"/>
    <s v="E56000035"/>
    <s v="East of England"/>
    <s v="irc_yes"/>
    <n v="45"/>
    <n v="0.30939"/>
  </r>
  <r>
    <s v="NAoPri"/>
    <n v="2022"/>
    <s v="Q2"/>
    <s v="Q2-2022"/>
    <x v="26"/>
    <x v="26"/>
    <s v="E56000035"/>
    <s v="East of England"/>
    <s v="irc_yes"/>
    <n v="43"/>
    <n v="0.29411999999999999"/>
  </r>
  <r>
    <s v="NAoPri"/>
    <n v="2022"/>
    <s v="Q3"/>
    <s v="Q3-2022"/>
    <x v="26"/>
    <x v="26"/>
    <s v="E56000035"/>
    <s v="East of England"/>
    <s v="irc_yes"/>
    <n v="38"/>
    <n v="0.28477000000000002"/>
  </r>
  <r>
    <s v="NAoPri"/>
    <n v="2022"/>
    <s v="Q4"/>
    <s v="Q4-2022"/>
    <x v="26"/>
    <x v="26"/>
    <s v="E56000035"/>
    <s v="East of England"/>
    <s v="irc_yes"/>
    <n v="37"/>
    <n v="0.23973"/>
  </r>
  <r>
    <s v="NAoPri"/>
    <n v="2023"/>
    <s v="Q1"/>
    <s v="Q1-2023"/>
    <x v="26"/>
    <x v="26"/>
    <s v="E56000035"/>
    <s v="East of England"/>
    <s v="irc_yes"/>
    <n v="36"/>
    <n v="0.25517000000000001"/>
  </r>
  <r>
    <s v="NAoPri"/>
    <n v="2019"/>
    <s v="Q1"/>
    <s v="Q1-2019"/>
    <x v="27"/>
    <x v="27"/>
    <s v="E56000012"/>
    <s v="Surrey and Sussex"/>
    <s v="irc_yes"/>
    <n v="24"/>
    <n v="8.5110000000000005E-2"/>
  </r>
  <r>
    <s v="NAoPri"/>
    <n v="2019"/>
    <s v="Q2"/>
    <s v="Q2-2019"/>
    <x v="27"/>
    <x v="27"/>
    <s v="E56000012"/>
    <s v="Surrey and Sussex"/>
    <s v="irc_yes"/>
    <n v="25"/>
    <n v="7.9210000000000003E-2"/>
  </r>
  <r>
    <s v="NAoPri"/>
    <n v="2019"/>
    <s v="Q3"/>
    <s v="Q3-2019"/>
    <x v="27"/>
    <x v="27"/>
    <s v="E56000012"/>
    <s v="Surrey and Sussex"/>
    <s v="irc_yes"/>
    <n v="26"/>
    <n v="3.8460000000000001E-2"/>
  </r>
  <r>
    <s v="NAoPri"/>
    <n v="2019"/>
    <s v="Q4"/>
    <s v="Q4-2019"/>
    <x v="27"/>
    <x v="27"/>
    <s v="E56000012"/>
    <s v="Surrey and Sussex"/>
    <s v="irc_yes"/>
    <n v="30"/>
    <n v="3.3610000000000001E-2"/>
  </r>
  <r>
    <s v="NAoPri"/>
    <n v="2020"/>
    <s v="Q1"/>
    <s v="Q1-2020"/>
    <x v="27"/>
    <x v="27"/>
    <s v="E56000012"/>
    <s v="Surrey and Sussex"/>
    <s v="irc_yes"/>
    <n v="31"/>
    <n v="2.4389999999999998E-2"/>
  </r>
  <r>
    <s v="NAoPri"/>
    <n v="2020"/>
    <s v="Q2"/>
    <s v="Q2-2020"/>
    <x v="27"/>
    <x v="27"/>
    <s v="E56000012"/>
    <s v="Surrey and Sussex"/>
    <s v="irc_yes"/>
    <n v="28"/>
    <n v="9.0900000000000009E-3"/>
  </r>
  <r>
    <s v="NAoPri"/>
    <n v="2020"/>
    <s v="Q3"/>
    <s v="Q3-2020"/>
    <x v="27"/>
    <x v="27"/>
    <s v="E56000012"/>
    <s v="Surrey and Sussex"/>
    <s v="irc_yes"/>
    <n v="25"/>
    <n v="1.9800000000000002E-2"/>
  </r>
  <r>
    <s v="NAoPri"/>
    <n v="2020"/>
    <s v="Q4"/>
    <s v="Q4-2020"/>
    <x v="27"/>
    <x v="27"/>
    <s v="E56000012"/>
    <s v="Surrey and Sussex"/>
    <s v="irc_yes"/>
    <n v="23"/>
    <n v="3.261E-2"/>
  </r>
  <r>
    <s v="NAoPri"/>
    <n v="2021"/>
    <s v="Q1"/>
    <s v="Q1-2021"/>
    <x v="27"/>
    <x v="27"/>
    <s v="E56000012"/>
    <s v="Surrey and Sussex"/>
    <s v="irc_yes"/>
    <n v="20"/>
    <n v="3.7969999999999997E-2"/>
  </r>
  <r>
    <s v="NAoPri"/>
    <n v="2021"/>
    <s v="Q2"/>
    <s v="Q2-2021"/>
    <x v="27"/>
    <x v="27"/>
    <s v="E56000012"/>
    <s v="Surrey and Sussex"/>
    <s v="irc_yes"/>
    <n v="22"/>
    <n v="2.247E-2"/>
  </r>
  <r>
    <s v="NAoPri"/>
    <n v="2021"/>
    <s v="Q3"/>
    <s v="Q3-2021"/>
    <x v="27"/>
    <x v="27"/>
    <s v="E56000012"/>
    <s v="Surrey and Sussex"/>
    <s v="irc_yes"/>
    <n v="22"/>
    <n v="4.6510000000000003E-2"/>
  </r>
  <r>
    <s v="NAoPri"/>
    <n v="2021"/>
    <s v="Q4"/>
    <s v="Q4-2021"/>
    <x v="27"/>
    <x v="27"/>
    <s v="E56000012"/>
    <s v="Surrey and Sussex"/>
    <s v="irc_yes"/>
    <n v="22"/>
    <n v="5.6180000000000001E-2"/>
  </r>
  <r>
    <s v="NAoPri"/>
    <n v="2022"/>
    <s v="Q1"/>
    <s v="Q1-2022"/>
    <x v="27"/>
    <x v="27"/>
    <s v="E56000012"/>
    <s v="Surrey and Sussex"/>
    <s v="irc_yes"/>
    <n v="23"/>
    <n v="7.7780000000000002E-2"/>
  </r>
  <r>
    <s v="NAoPri"/>
    <n v="2022"/>
    <s v="Q2"/>
    <s v="Q2-2022"/>
    <x v="27"/>
    <x v="27"/>
    <s v="E56000012"/>
    <s v="Surrey and Sussex"/>
    <s v="irc_yes"/>
    <n v="23"/>
    <n v="8.6959999999999996E-2"/>
  </r>
  <r>
    <s v="NAoPri"/>
    <n v="2022"/>
    <s v="Q3"/>
    <s v="Q3-2022"/>
    <x v="27"/>
    <x v="27"/>
    <s v="E56000012"/>
    <s v="Surrey and Sussex"/>
    <s v="irc_yes"/>
    <n v="25"/>
    <n v="5.1020000000000003E-2"/>
  </r>
  <r>
    <s v="NAoPri"/>
    <n v="2022"/>
    <s v="Q4"/>
    <s v="Q4-2022"/>
    <x v="27"/>
    <x v="27"/>
    <s v="E56000012"/>
    <s v="Surrey and Sussex"/>
    <s v="irc_yes"/>
    <n v="21"/>
    <n v="5.8819999999999997E-2"/>
  </r>
  <r>
    <s v="NAoPri"/>
    <n v="2023"/>
    <s v="Q1"/>
    <s v="Q1-2023"/>
    <x v="27"/>
    <x v="27"/>
    <s v="E56000012"/>
    <s v="Surrey and Sussex"/>
    <s v="irc_yes"/>
    <n v="22"/>
    <n v="5.747E-2"/>
  </r>
  <r>
    <s v="NAoPri"/>
    <n v="2019"/>
    <s v="Q1"/>
    <s v="Q1-2019"/>
    <x v="28"/>
    <x v="28"/>
    <s v="E56000035"/>
    <s v="East of England"/>
    <s v="irc_yes"/>
    <n v="16"/>
    <n v="0.32307999999999998"/>
  </r>
  <r>
    <s v="NAoPri"/>
    <n v="2019"/>
    <s v="Q2"/>
    <s v="Q2-2019"/>
    <x v="28"/>
    <x v="28"/>
    <s v="E56000035"/>
    <s v="East of England"/>
    <s v="irc_yes"/>
    <n v="17"/>
    <n v="0.30881999999999998"/>
  </r>
  <r>
    <s v="NAoPri"/>
    <n v="2019"/>
    <s v="Q3"/>
    <s v="Q3-2019"/>
    <x v="28"/>
    <x v="28"/>
    <s v="E56000035"/>
    <s v="East of England"/>
    <s v="irc_yes"/>
    <n v="16"/>
    <n v="0.33845999999999998"/>
  </r>
  <r>
    <s v="NAoPri"/>
    <n v="2019"/>
    <s v="Q4"/>
    <s v="Q4-2019"/>
    <x v="28"/>
    <x v="28"/>
    <s v="E56000035"/>
    <s v="East of England"/>
    <s v="irc_yes"/>
    <n v="15"/>
    <n v="0.39655000000000001"/>
  </r>
  <r>
    <s v="NAoPri"/>
    <n v="2020"/>
    <s v="Q1"/>
    <s v="Q1-2020"/>
    <x v="28"/>
    <x v="28"/>
    <s v="E56000035"/>
    <s v="East of England"/>
    <s v="irc_yes"/>
    <n v="14"/>
    <n v="0.43636000000000003"/>
  </r>
  <r>
    <s v="NAoPri"/>
    <n v="2020"/>
    <s v="Q2"/>
    <s v="Q2-2020"/>
    <x v="28"/>
    <x v="28"/>
    <s v="E56000035"/>
    <s v="East of England"/>
    <s v="irc_yes"/>
    <n v="13"/>
    <n v="0.53846000000000005"/>
  </r>
  <r>
    <s v="NAoPri"/>
    <n v="2020"/>
    <s v="Q3"/>
    <s v="Q3-2020"/>
    <x v="28"/>
    <x v="28"/>
    <s v="E56000035"/>
    <s v="East of England"/>
    <s v="irc_yes"/>
    <n v="12"/>
    <n v="0.47916999999999998"/>
  </r>
  <r>
    <s v="NAoPri"/>
    <n v="2020"/>
    <s v="Q4"/>
    <s v="Q4-2020"/>
    <x v="28"/>
    <x v="28"/>
    <s v="E56000035"/>
    <s v="East of England"/>
    <s v="irc_yes"/>
    <n v="14"/>
    <n v="0.53703999999999996"/>
  </r>
  <r>
    <s v="NAoPri"/>
    <n v="2021"/>
    <s v="Q1"/>
    <s v="Q1-2021"/>
    <x v="28"/>
    <x v="28"/>
    <s v="E56000035"/>
    <s v="East of England"/>
    <s v="irc_yes"/>
    <n v="14"/>
    <n v="0.58182"/>
  </r>
  <r>
    <s v="NAoPri"/>
    <n v="2021"/>
    <s v="Q2"/>
    <s v="Q2-2021"/>
    <x v="28"/>
    <x v="28"/>
    <s v="E56000035"/>
    <s v="East of England"/>
    <s v="irc_yes"/>
    <n v="14"/>
    <n v="0.53703999999999996"/>
  </r>
  <r>
    <s v="NAoPri"/>
    <n v="2021"/>
    <s v="Q3"/>
    <s v="Q3-2021"/>
    <x v="28"/>
    <x v="28"/>
    <s v="E56000035"/>
    <s v="East of England"/>
    <s v="irc_yes"/>
    <n v="12"/>
    <n v="0.60870000000000002"/>
  </r>
  <r>
    <s v="NAoPri"/>
    <n v="2021"/>
    <s v="Q4"/>
    <s v="Q4-2021"/>
    <x v="28"/>
    <x v="28"/>
    <s v="E56000035"/>
    <s v="East of England"/>
    <s v="irc_yes"/>
    <n v="12"/>
    <n v="0.57142999999999999"/>
  </r>
  <r>
    <s v="NAoPri"/>
    <n v="2022"/>
    <s v="Q1"/>
    <s v="Q1-2022"/>
    <x v="28"/>
    <x v="28"/>
    <s v="E56000035"/>
    <s v="East of England"/>
    <s v="irc_yes"/>
    <n v="13"/>
    <n v="0.59614999999999996"/>
  </r>
  <r>
    <s v="NAoPri"/>
    <n v="2022"/>
    <s v="Q2"/>
    <s v="Q2-2022"/>
    <x v="28"/>
    <x v="28"/>
    <s v="E56000035"/>
    <s v="East of England"/>
    <s v="irc_yes"/>
    <n v="14"/>
    <n v="0.57894999999999996"/>
  </r>
  <r>
    <s v="NAoPri"/>
    <n v="2022"/>
    <s v="Q3"/>
    <s v="Q3-2022"/>
    <x v="28"/>
    <x v="28"/>
    <s v="E56000035"/>
    <s v="East of England"/>
    <s v="irc_yes"/>
    <n v="16"/>
    <n v="0.51561999999999997"/>
  </r>
  <r>
    <s v="NAoPri"/>
    <n v="2022"/>
    <s v="Q4"/>
    <s v="Q4-2022"/>
    <x v="28"/>
    <x v="28"/>
    <s v="E56000035"/>
    <s v="East of England"/>
    <s v="irc_yes"/>
    <n v="15"/>
    <n v="0.53447999999999996"/>
  </r>
  <r>
    <s v="NAoPri"/>
    <n v="2023"/>
    <s v="Q1"/>
    <s v="Q1-2023"/>
    <x v="28"/>
    <x v="28"/>
    <s v="E56000035"/>
    <s v="East of England"/>
    <s v="irc_yes"/>
    <n v="14"/>
    <n v="0.47272999999999998"/>
  </r>
  <r>
    <s v="NAoPri"/>
    <n v="2019"/>
    <s v="Q1"/>
    <s v="Q1-2019"/>
    <x v="29"/>
    <x v="29"/>
    <s v="E56000035"/>
    <s v="East of England"/>
    <s v="irc_yes"/>
    <n v="382"/>
    <n v="0.34447"/>
  </r>
  <r>
    <s v="NAoPri"/>
    <n v="2019"/>
    <s v="Q2"/>
    <s v="Q2-2019"/>
    <x v="29"/>
    <x v="29"/>
    <s v="E56000035"/>
    <s v="East of England"/>
    <s v="irc_yes"/>
    <n v="378"/>
    <n v="0.34921000000000002"/>
  </r>
  <r>
    <s v="NAoPri"/>
    <n v="2019"/>
    <s v="Q3"/>
    <s v="Q3-2019"/>
    <x v="29"/>
    <x v="29"/>
    <s v="E56000035"/>
    <s v="East of England"/>
    <s v="irc_yes"/>
    <n v="384"/>
    <n v="0.33051000000000003"/>
  </r>
  <r>
    <s v="NAoPri"/>
    <n v="2019"/>
    <s v="Q4"/>
    <s v="Q4-2019"/>
    <x v="29"/>
    <x v="29"/>
    <s v="E56000035"/>
    <s v="East of England"/>
    <s v="irc_yes"/>
    <n v="372"/>
    <n v="0.32346999999999998"/>
  </r>
  <r>
    <s v="NAoPri"/>
    <n v="2020"/>
    <s v="Q1"/>
    <s v="Q1-2020"/>
    <x v="29"/>
    <x v="29"/>
    <s v="E56000035"/>
    <s v="East of England"/>
    <s v="irc_yes"/>
    <n v="352"/>
    <n v="0.28033999999999998"/>
  </r>
  <r>
    <s v="NAoPri"/>
    <n v="2020"/>
    <s v="Q2"/>
    <s v="Q2-2020"/>
    <x v="29"/>
    <x v="29"/>
    <s v="E56000035"/>
    <s v="East of England"/>
    <s v="irc_yes"/>
    <n v="308"/>
    <n v="0.26867000000000002"/>
  </r>
  <r>
    <s v="NAoPri"/>
    <n v="2020"/>
    <s v="Q3"/>
    <s v="Q3-2020"/>
    <x v="29"/>
    <x v="29"/>
    <s v="E56000035"/>
    <s v="East of England"/>
    <s v="irc_yes"/>
    <n v="283"/>
    <n v="0.25618000000000002"/>
  </r>
  <r>
    <s v="NAoPri"/>
    <n v="2020"/>
    <s v="Q4"/>
    <s v="Q4-2020"/>
    <x v="29"/>
    <x v="29"/>
    <s v="E56000035"/>
    <s v="East of England"/>
    <s v="irc_yes"/>
    <n v="282"/>
    <n v="0.26554"/>
  </r>
  <r>
    <s v="NAoPri"/>
    <n v="2021"/>
    <s v="Q1"/>
    <s v="Q1-2021"/>
    <x v="29"/>
    <x v="29"/>
    <s v="E56000035"/>
    <s v="East of England"/>
    <s v="irc_yes"/>
    <n v="280"/>
    <n v="0.30179"/>
  </r>
  <r>
    <s v="NAoPri"/>
    <n v="2021"/>
    <s v="Q2"/>
    <s v="Q2-2021"/>
    <x v="29"/>
    <x v="29"/>
    <s v="E56000035"/>
    <s v="East of England"/>
    <s v="irc_yes"/>
    <n v="328"/>
    <n v="0.30381999999999998"/>
  </r>
  <r>
    <s v="NAoPri"/>
    <n v="2021"/>
    <s v="Q3"/>
    <s v="Q3-2021"/>
    <x v="29"/>
    <x v="29"/>
    <s v="E56000035"/>
    <s v="East of England"/>
    <s v="irc_yes"/>
    <n v="347"/>
    <n v="0.31916"/>
  </r>
  <r>
    <s v="NAoPri"/>
    <n v="2021"/>
    <s v="Q4"/>
    <s v="Q4-2021"/>
    <x v="29"/>
    <x v="29"/>
    <s v="E56000035"/>
    <s v="East of England"/>
    <s v="irc_yes"/>
    <n v="348"/>
    <n v="0.31583"/>
  </r>
  <r>
    <s v="NAoPri"/>
    <n v="2022"/>
    <s v="Q1"/>
    <s v="Q1-2022"/>
    <x v="29"/>
    <x v="29"/>
    <s v="E56000035"/>
    <s v="East of England"/>
    <s v="irc_yes"/>
    <n v="365"/>
    <n v="0.31734000000000001"/>
  </r>
  <r>
    <s v="NAoPri"/>
    <n v="2022"/>
    <s v="Q2"/>
    <s v="Q2-2022"/>
    <x v="29"/>
    <x v="29"/>
    <s v="E56000035"/>
    <s v="East of England"/>
    <s v="irc_yes"/>
    <n v="357"/>
    <n v="0.32958999999999999"/>
  </r>
  <r>
    <s v="NAoPri"/>
    <n v="2022"/>
    <s v="Q3"/>
    <s v="Q3-2022"/>
    <x v="29"/>
    <x v="29"/>
    <s v="E56000035"/>
    <s v="East of England"/>
    <s v="irc_yes"/>
    <n v="345"/>
    <n v="0.31498999999999999"/>
  </r>
  <r>
    <s v="NAoPri"/>
    <n v="2022"/>
    <s v="Q4"/>
    <s v="Q4-2022"/>
    <x v="29"/>
    <x v="29"/>
    <s v="E56000035"/>
    <s v="East of England"/>
    <s v="irc_yes"/>
    <n v="341"/>
    <n v="0.30764000000000002"/>
  </r>
  <r>
    <s v="NAoPri"/>
    <n v="2023"/>
    <s v="Q1"/>
    <s v="Q1-2023"/>
    <x v="29"/>
    <x v="29"/>
    <s v="E56000035"/>
    <s v="East of England"/>
    <s v="irc_yes"/>
    <n v="341"/>
    <n v="0.29743999999999998"/>
  </r>
  <r>
    <s v="NAoPri"/>
    <n v="2019"/>
    <s v="Q1"/>
    <s v="Q1-2019"/>
    <x v="30"/>
    <x v="30"/>
    <s v="E920000001"/>
    <s v="England"/>
    <s v="irc_yes"/>
    <n v="3049"/>
    <n v="0.29476999999999998"/>
  </r>
  <r>
    <s v="NAoPri"/>
    <n v="2019"/>
    <s v="Q2"/>
    <s v="Q2-2019"/>
    <x v="30"/>
    <x v="30"/>
    <s v="E920000001"/>
    <s v="England"/>
    <s v="irc_yes"/>
    <n v="3014"/>
    <n v="0.29614000000000001"/>
  </r>
  <r>
    <s v="NAoPri"/>
    <n v="2019"/>
    <s v="Q3"/>
    <s v="Q3-2019"/>
    <x v="30"/>
    <x v="30"/>
    <s v="E920000001"/>
    <s v="England"/>
    <s v="irc_yes"/>
    <n v="2980"/>
    <n v="0.29038000000000003"/>
  </r>
  <r>
    <s v="NAoPri"/>
    <n v="2019"/>
    <s v="Q4"/>
    <s v="Q4-2019"/>
    <x v="30"/>
    <x v="30"/>
    <s v="E920000001"/>
    <s v="England"/>
    <s v="irc_yes"/>
    <n v="2939"/>
    <n v="0.27599000000000001"/>
  </r>
  <r>
    <s v="NAoPri"/>
    <n v="2020"/>
    <s v="Q1"/>
    <s v="Q1-2020"/>
    <x v="30"/>
    <x v="30"/>
    <s v="E920000001"/>
    <s v="England"/>
    <s v="irc_yes"/>
    <n v="2883"/>
    <n v="0.23336999999999999"/>
  </r>
  <r>
    <s v="NAoPri"/>
    <n v="2020"/>
    <s v="Q2"/>
    <s v="Q2-2020"/>
    <x v="30"/>
    <x v="30"/>
    <s v="E920000001"/>
    <s v="England"/>
    <s v="irc_yes"/>
    <n v="2572"/>
    <n v="0.20630000000000001"/>
  </r>
  <r>
    <s v="NAoPri"/>
    <n v="2020"/>
    <s v="Q3"/>
    <s v="Q3-2020"/>
    <x v="30"/>
    <x v="30"/>
    <s v="E920000001"/>
    <s v="England"/>
    <s v="irc_yes"/>
    <n v="2417"/>
    <n v="0.19144"/>
  </r>
  <r>
    <s v="NAoPri"/>
    <n v="2020"/>
    <s v="Q4"/>
    <s v="Q4-2020"/>
    <x v="30"/>
    <x v="30"/>
    <s v="E920000001"/>
    <s v="England"/>
    <s v="irc_yes"/>
    <n v="2395"/>
    <n v="0.19439999999999999"/>
  </r>
  <r>
    <s v="NAoPri"/>
    <n v="2021"/>
    <s v="Q1"/>
    <s v="Q1-2021"/>
    <x v="30"/>
    <x v="30"/>
    <s v="E920000001"/>
    <s v="England"/>
    <s v="irc_yes"/>
    <n v="2380"/>
    <n v="0.22675999999999999"/>
  </r>
  <r>
    <s v="NAoPri"/>
    <n v="2021"/>
    <s v="Q2"/>
    <s v="Q2-2021"/>
    <x v="30"/>
    <x v="30"/>
    <s v="E920000001"/>
    <s v="England"/>
    <s v="irc_yes"/>
    <n v="2682"/>
    <n v="0.24274999999999999"/>
  </r>
  <r>
    <s v="NAoPri"/>
    <n v="2021"/>
    <s v="Q3"/>
    <s v="Q3-2021"/>
    <x v="30"/>
    <x v="30"/>
    <s v="E920000001"/>
    <s v="England"/>
    <s v="irc_yes"/>
    <n v="2832"/>
    <n v="0.25455"/>
  </r>
  <r>
    <s v="NAoPri"/>
    <n v="2021"/>
    <s v="Q4"/>
    <s v="Q4-2021"/>
    <x v="30"/>
    <x v="30"/>
    <s v="E920000001"/>
    <s v="England"/>
    <s v="irc_yes"/>
    <n v="2859"/>
    <n v="0.25974999999999998"/>
  </r>
  <r>
    <s v="NAoPri"/>
    <n v="2022"/>
    <s v="Q1"/>
    <s v="Q1-2022"/>
    <x v="30"/>
    <x v="30"/>
    <s v="E920000001"/>
    <s v="England"/>
    <s v="irc_yes"/>
    <n v="2915"/>
    <n v="0.26235000000000003"/>
  </r>
  <r>
    <s v="NAoPri"/>
    <n v="2022"/>
    <s v="Q2"/>
    <s v="Q2-2022"/>
    <x v="30"/>
    <x v="30"/>
    <s v="E920000001"/>
    <s v="England"/>
    <s v="irc_yes"/>
    <n v="2869"/>
    <n v="0.26851999999999998"/>
  </r>
  <r>
    <s v="NAoPri"/>
    <n v="2022"/>
    <s v="Q3"/>
    <s v="Q3-2022"/>
    <x v="30"/>
    <x v="30"/>
    <s v="E920000001"/>
    <s v="England"/>
    <s v="irc_yes"/>
    <n v="2819"/>
    <n v="0.26418999999999998"/>
  </r>
  <r>
    <s v="NAoPri"/>
    <n v="2022"/>
    <s v="Q4"/>
    <s v="Q4-2022"/>
    <x v="30"/>
    <x v="30"/>
    <s v="E920000001"/>
    <s v="England"/>
    <s v="irc_yes"/>
    <n v="2763"/>
    <n v="0.26218999999999998"/>
  </r>
  <r>
    <s v="NAoPri"/>
    <n v="2023"/>
    <s v="Q1"/>
    <s v="Q1-2023"/>
    <x v="30"/>
    <x v="30"/>
    <s v="E920000001"/>
    <s v="England"/>
    <s v="irc_yes"/>
    <n v="2734"/>
    <n v="0.26127"/>
  </r>
  <r>
    <s v="NAoPri"/>
    <n v="2019"/>
    <s v="Q1"/>
    <s v="Q1-2019"/>
    <x v="31"/>
    <x v="31"/>
    <s v="E56000012"/>
    <s v="Surrey and Sussex"/>
    <s v="irc_yes"/>
    <n v="35"/>
    <n v="0.34532000000000002"/>
  </r>
  <r>
    <s v="NAoPri"/>
    <n v="2019"/>
    <s v="Q2"/>
    <s v="Q2-2019"/>
    <x v="31"/>
    <x v="31"/>
    <s v="E56000012"/>
    <s v="Surrey and Sussex"/>
    <s v="irc_yes"/>
    <n v="33"/>
    <n v="0.33834999999999998"/>
  </r>
  <r>
    <s v="NAoPri"/>
    <n v="2019"/>
    <s v="Q3"/>
    <s v="Q3-2019"/>
    <x v="31"/>
    <x v="31"/>
    <s v="E56000012"/>
    <s v="Surrey and Sussex"/>
    <s v="irc_yes"/>
    <n v="35"/>
    <n v="0.31206"/>
  </r>
  <r>
    <s v="NAoPri"/>
    <n v="2019"/>
    <s v="Q4"/>
    <s v="Q4-2019"/>
    <x v="31"/>
    <x v="31"/>
    <s v="E56000012"/>
    <s v="Surrey and Sussex"/>
    <s v="irc_yes"/>
    <n v="34"/>
    <n v="0.31852000000000003"/>
  </r>
  <r>
    <s v="NAoPri"/>
    <n v="2020"/>
    <s v="Q1"/>
    <s v="Q1-2020"/>
    <x v="31"/>
    <x v="31"/>
    <s v="E56000012"/>
    <s v="Surrey and Sussex"/>
    <s v="irc_yes"/>
    <n v="36"/>
    <n v="0.28671000000000002"/>
  </r>
  <r>
    <s v="NAoPri"/>
    <n v="2020"/>
    <s v="Q2"/>
    <s v="Q2-2020"/>
    <x v="31"/>
    <x v="31"/>
    <s v="E56000012"/>
    <s v="Surrey and Sussex"/>
    <s v="irc_yes"/>
    <n v="35"/>
    <n v="0.24823000000000001"/>
  </r>
  <r>
    <s v="NAoPri"/>
    <n v="2020"/>
    <s v="Q3"/>
    <s v="Q3-2020"/>
    <x v="31"/>
    <x v="31"/>
    <s v="E56000012"/>
    <s v="Surrey and Sussex"/>
    <s v="irc_yes"/>
    <n v="36"/>
    <n v="0.21831"/>
  </r>
  <r>
    <s v="NAoPri"/>
    <n v="2020"/>
    <s v="Q4"/>
    <s v="Q4-2020"/>
    <x v="31"/>
    <x v="31"/>
    <s v="E56000012"/>
    <s v="Surrey and Sussex"/>
    <s v="irc_yes"/>
    <n v="43"/>
    <n v="0.25146000000000002"/>
  </r>
  <r>
    <s v="NAoPri"/>
    <n v="2021"/>
    <s v="Q1"/>
    <s v="Q1-2021"/>
    <x v="31"/>
    <x v="31"/>
    <s v="E56000012"/>
    <s v="Surrey and Sussex"/>
    <s v="irc_yes"/>
    <n v="40"/>
    <n v="0.28125"/>
  </r>
  <r>
    <s v="NAoPri"/>
    <n v="2021"/>
    <s v="Q2"/>
    <s v="Q2-2021"/>
    <x v="31"/>
    <x v="31"/>
    <s v="E56000012"/>
    <s v="Surrey and Sussex"/>
    <s v="irc_yes"/>
    <n v="43"/>
    <n v="0.28824"/>
  </r>
  <r>
    <s v="NAoPri"/>
    <n v="2021"/>
    <s v="Q3"/>
    <s v="Q3-2021"/>
    <x v="31"/>
    <x v="31"/>
    <s v="E56000012"/>
    <s v="Surrey and Sussex"/>
    <s v="irc_yes"/>
    <n v="46"/>
    <n v="0.30054999999999998"/>
  </r>
  <r>
    <s v="NAoPri"/>
    <n v="2021"/>
    <s v="Q4"/>
    <s v="Q4-2021"/>
    <x v="31"/>
    <x v="31"/>
    <s v="E56000012"/>
    <s v="Surrey and Sussex"/>
    <s v="irc_yes"/>
    <n v="41"/>
    <n v="0.27272999999999997"/>
  </r>
  <r>
    <s v="NAoPri"/>
    <n v="2022"/>
    <s v="Q1"/>
    <s v="Q1-2022"/>
    <x v="31"/>
    <x v="31"/>
    <s v="E56000012"/>
    <s v="Surrey and Sussex"/>
    <s v="irc_yes"/>
    <n v="38"/>
    <n v="0.27632000000000001"/>
  </r>
  <r>
    <s v="NAoPri"/>
    <n v="2022"/>
    <s v="Q2"/>
    <s v="Q2-2022"/>
    <x v="31"/>
    <x v="31"/>
    <s v="E56000012"/>
    <s v="Surrey and Sussex"/>
    <s v="irc_yes"/>
    <n v="29"/>
    <n v="0.32758999999999999"/>
  </r>
  <r>
    <s v="NAoPri"/>
    <n v="2022"/>
    <s v="Q3"/>
    <s v="Q3-2022"/>
    <x v="31"/>
    <x v="31"/>
    <s v="E56000012"/>
    <s v="Surrey and Sussex"/>
    <s v="irc_yes"/>
    <n v="17"/>
    <n v="0.36231999999999998"/>
  </r>
  <r>
    <s v="NAoPri"/>
    <n v="2022"/>
    <s v="Q4"/>
    <s v="Q4-2022"/>
    <x v="31"/>
    <x v="31"/>
    <s v="E56000012"/>
    <s v="Surrey and Sussex"/>
    <s v="irc_yes"/>
    <n v="13"/>
    <n v="0.4"/>
  </r>
  <r>
    <s v="NAoPri"/>
    <n v="2023"/>
    <s v="Q1"/>
    <s v="Q1-2023"/>
    <x v="31"/>
    <x v="31"/>
    <s v="E56000012"/>
    <s v="Surrey and Sussex"/>
    <s v="irc_yes"/>
    <n v="14"/>
    <n v="0.46428999999999998"/>
  </r>
  <r>
    <s v="NAoPri"/>
    <n v="2019"/>
    <s v="Q1"/>
    <s v="Q1-2019"/>
    <x v="32"/>
    <x v="32"/>
    <s v="E56000029"/>
    <s v="Northern"/>
    <s v="irc_yes"/>
    <n v="22"/>
    <n v="0.23255999999999999"/>
  </r>
  <r>
    <s v="NAoPri"/>
    <n v="2019"/>
    <s v="Q2"/>
    <s v="Q2-2019"/>
    <x v="32"/>
    <x v="32"/>
    <s v="E56000029"/>
    <s v="Northern"/>
    <s v="irc_yes"/>
    <n v="21"/>
    <n v="0.21687000000000001"/>
  </r>
  <r>
    <s v="NAoPri"/>
    <n v="2019"/>
    <s v="Q3"/>
    <s v="Q3-2019"/>
    <x v="32"/>
    <x v="32"/>
    <s v="E56000029"/>
    <s v="Northern"/>
    <s v="irc_yes"/>
    <n v="18"/>
    <n v="0.26389000000000001"/>
  </r>
  <r>
    <s v="NAoPri"/>
    <n v="2019"/>
    <s v="Q4"/>
    <s v="Q4-2019"/>
    <x v="32"/>
    <x v="32"/>
    <s v="E56000029"/>
    <s v="Northern"/>
    <s v="irc_yes"/>
    <n v="19"/>
    <n v="0.22972999999999999"/>
  </r>
  <r>
    <s v="NAoPri"/>
    <n v="2020"/>
    <s v="Q1"/>
    <s v="Q1-2020"/>
    <x v="32"/>
    <x v="32"/>
    <s v="E56000029"/>
    <s v="Northern"/>
    <s v="irc_yes"/>
    <n v="23"/>
    <n v="0.25556000000000001"/>
  </r>
  <r>
    <s v="NAoPri"/>
    <n v="2020"/>
    <s v="Q2"/>
    <s v="Q2-2020"/>
    <x v="32"/>
    <x v="32"/>
    <s v="E56000029"/>
    <s v="Northern"/>
    <s v="irc_yes"/>
    <n v="18"/>
    <n v="0.27778000000000003"/>
  </r>
  <r>
    <s v="NAoPri"/>
    <n v="2020"/>
    <s v="Q3"/>
    <s v="Q3-2020"/>
    <x v="32"/>
    <x v="32"/>
    <s v="E56000029"/>
    <s v="Northern"/>
    <s v="irc_yes"/>
    <n v="17"/>
    <n v="0.19117999999999999"/>
  </r>
  <r>
    <s v="NAoPri"/>
    <n v="2020"/>
    <s v="Q4"/>
    <s v="Q4-2020"/>
    <x v="32"/>
    <x v="32"/>
    <s v="E56000029"/>
    <s v="Northern"/>
    <s v="irc_yes"/>
    <n v="18"/>
    <n v="0.23288"/>
  </r>
  <r>
    <s v="NAoPri"/>
    <n v="2021"/>
    <s v="Q1"/>
    <s v="Q1-2021"/>
    <x v="32"/>
    <x v="32"/>
    <s v="E56000029"/>
    <s v="Northern"/>
    <s v="irc_yes"/>
    <n v="17"/>
    <n v="0.21212"/>
  </r>
  <r>
    <s v="NAoPri"/>
    <n v="2021"/>
    <s v="Q2"/>
    <s v="Q2-2021"/>
    <x v="32"/>
    <x v="32"/>
    <s v="E56000029"/>
    <s v="Northern"/>
    <s v="irc_yes"/>
    <n v="24"/>
    <n v="0.27660000000000001"/>
  </r>
  <r>
    <s v="NAoPri"/>
    <n v="2021"/>
    <s v="Q3"/>
    <s v="Q3-2021"/>
    <x v="32"/>
    <x v="32"/>
    <s v="E56000029"/>
    <s v="Northern"/>
    <s v="irc_yes"/>
    <n v="25"/>
    <n v="0.33"/>
  </r>
  <r>
    <s v="NAoPri"/>
    <n v="2021"/>
    <s v="Q4"/>
    <s v="Q4-2021"/>
    <x v="32"/>
    <x v="32"/>
    <s v="E56000029"/>
    <s v="Northern"/>
    <s v="irc_yes"/>
    <n v="25"/>
    <n v="0.31"/>
  </r>
  <r>
    <s v="NAoPri"/>
    <n v="2022"/>
    <s v="Q1"/>
    <s v="Q1-2022"/>
    <x v="32"/>
    <x v="32"/>
    <s v="E56000029"/>
    <s v="Northern"/>
    <s v="irc_yes"/>
    <n v="26"/>
    <n v="0.32352999999999998"/>
  </r>
  <r>
    <s v="NAoPri"/>
    <n v="2022"/>
    <s v="Q2"/>
    <s v="Q2-2022"/>
    <x v="32"/>
    <x v="32"/>
    <s v="E56000029"/>
    <s v="Northern"/>
    <s v="irc_yes"/>
    <n v="25"/>
    <n v="0.27722999999999998"/>
  </r>
  <r>
    <s v="NAoPri"/>
    <n v="2022"/>
    <s v="Q3"/>
    <s v="Q3-2022"/>
    <x v="32"/>
    <x v="32"/>
    <s v="E56000029"/>
    <s v="Northern"/>
    <s v="irc_yes"/>
    <n v="29"/>
    <n v="0.27585999999999999"/>
  </r>
  <r>
    <s v="NAoPri"/>
    <n v="2022"/>
    <s v="Q4"/>
    <s v="Q4-2022"/>
    <x v="32"/>
    <x v="32"/>
    <s v="E56000029"/>
    <s v="Northern"/>
    <s v="irc_yes"/>
    <n v="29"/>
    <n v="0.25862000000000002"/>
  </r>
  <r>
    <s v="NAoPri"/>
    <n v="2023"/>
    <s v="Q1"/>
    <s v="Q1-2023"/>
    <x v="32"/>
    <x v="32"/>
    <s v="E56000029"/>
    <s v="Northern"/>
    <s v="irc_yes"/>
    <n v="30"/>
    <n v="0.25424000000000002"/>
  </r>
  <r>
    <s v="NAoPri"/>
    <n v="2019"/>
    <s v="Q1"/>
    <s v="Q1-2019"/>
    <x v="33"/>
    <x v="33"/>
    <s v="E56000007"/>
    <s v="West Midlands"/>
    <s v="irc_yes"/>
    <n v="7"/>
    <n v="0.10714"/>
  </r>
  <r>
    <s v="NAoPri"/>
    <n v="2019"/>
    <s v="Q2"/>
    <s v="Q2-2019"/>
    <x v="33"/>
    <x v="33"/>
    <s v="E56000007"/>
    <s v="West Midlands"/>
    <s v="irc_yes"/>
    <n v="8"/>
    <n v="0.19355"/>
  </r>
  <r>
    <s v="NAoPri"/>
    <n v="2019"/>
    <s v="Q3"/>
    <s v="Q3-2019"/>
    <x v="33"/>
    <x v="33"/>
    <s v="E56000007"/>
    <s v="West Midlands"/>
    <s v="irc_yes"/>
    <n v="8"/>
    <n v="0.29032000000000002"/>
  </r>
  <r>
    <s v="NAoPri"/>
    <n v="2019"/>
    <s v="Q4"/>
    <s v="Q4-2019"/>
    <x v="33"/>
    <x v="33"/>
    <s v="E56000007"/>
    <s v="West Midlands"/>
    <s v="irc_yes"/>
    <n v="9"/>
    <n v="0.25"/>
  </r>
  <r>
    <s v="NAoPri"/>
    <n v="2020"/>
    <s v="Q1"/>
    <s v="Q1-2020"/>
    <x v="33"/>
    <x v="33"/>
    <s v="E56000007"/>
    <s v="West Midlands"/>
    <s v="irc_yes"/>
    <n v="8"/>
    <n v="0.25806000000000001"/>
  </r>
  <r>
    <s v="NAoPri"/>
    <n v="2020"/>
    <s v="Q2"/>
    <s v="Q2-2020"/>
    <x v="33"/>
    <x v="33"/>
    <s v="E56000007"/>
    <s v="West Midlands"/>
    <s v="irc_yes"/>
    <n v="7"/>
    <n v="0.14285999999999999"/>
  </r>
  <r>
    <s v="NAoPri"/>
    <n v="2020"/>
    <s v="Q3"/>
    <s v="Q3-2020"/>
    <x v="33"/>
    <x v="33"/>
    <s v="E56000007"/>
    <s v="West Midlands"/>
    <s v="irc_yes"/>
    <n v="8"/>
    <n v="3.3329999999999999E-2"/>
  </r>
  <r>
    <s v="NAoPri"/>
    <n v="2020"/>
    <s v="Q4"/>
    <s v="Q4-2020"/>
    <x v="33"/>
    <x v="33"/>
    <s v="E56000007"/>
    <s v="West Midlands"/>
    <s v="irc_yes"/>
    <n v="8"/>
    <n v="0.1"/>
  </r>
  <r>
    <s v="NAoPri"/>
    <n v="2021"/>
    <s v="Q1"/>
    <s v="Q1-2021"/>
    <x v="33"/>
    <x v="33"/>
    <s v="E56000007"/>
    <s v="West Midlands"/>
    <s v="irc_yes"/>
    <n v="9"/>
    <n v="0.11111"/>
  </r>
  <r>
    <s v="NAoPri"/>
    <n v="2021"/>
    <s v="Q2"/>
    <s v="Q2-2021"/>
    <x v="33"/>
    <x v="33"/>
    <s v="E56000007"/>
    <s v="West Midlands"/>
    <s v="irc_yes"/>
    <n v="9"/>
    <n v="0.16216"/>
  </r>
  <r>
    <s v="NAoPri"/>
    <n v="2021"/>
    <s v="Q3"/>
    <s v="Q3-2021"/>
    <x v="33"/>
    <x v="33"/>
    <s v="E56000007"/>
    <s v="West Midlands"/>
    <s v="irc_yes"/>
    <n v="9"/>
    <n v="0.22857"/>
  </r>
  <r>
    <s v="NAoPri"/>
    <n v="2021"/>
    <s v="Q4"/>
    <s v="Q4-2021"/>
    <x v="33"/>
    <x v="33"/>
    <s v="E56000007"/>
    <s v="West Midlands"/>
    <s v="irc_yes"/>
    <n v="9"/>
    <n v="0.29411999999999999"/>
  </r>
  <r>
    <s v="NAoPri"/>
    <n v="2022"/>
    <s v="Q1"/>
    <s v="Q1-2022"/>
    <x v="33"/>
    <x v="33"/>
    <s v="E56000007"/>
    <s v="West Midlands"/>
    <s v="irc_yes"/>
    <n v="8"/>
    <n v="0.36667"/>
  </r>
  <r>
    <s v="NAoPri"/>
    <n v="2022"/>
    <s v="Q2"/>
    <s v="Q2-2022"/>
    <x v="33"/>
    <x v="33"/>
    <s v="E56000007"/>
    <s v="West Midlands"/>
    <s v="irc_yes"/>
    <n v="8"/>
    <n v="0.35483999999999999"/>
  </r>
  <r>
    <s v="NAoPri"/>
    <n v="2022"/>
    <s v="Q3"/>
    <s v="Q3-2022"/>
    <x v="33"/>
    <x v="33"/>
    <s v="E56000007"/>
    <s v="West Midlands"/>
    <s v="irc_yes"/>
    <n v="9"/>
    <n v="0.42857000000000001"/>
  </r>
  <r>
    <s v="NAoPri"/>
    <n v="2022"/>
    <s v="Q4"/>
    <s v="Q4-2022"/>
    <x v="33"/>
    <x v="33"/>
    <s v="E56000007"/>
    <s v="West Midlands"/>
    <s v="irc_yes"/>
    <n v="9"/>
    <n v="0.41666999999999998"/>
  </r>
  <r>
    <s v="NAoPri"/>
    <n v="2023"/>
    <s v="Q1"/>
    <s v="Q1-2023"/>
    <x v="33"/>
    <x v="33"/>
    <s v="E56000007"/>
    <s v="West Midlands"/>
    <s v="irc_yes"/>
    <n v="10"/>
    <n v="0.32500000000000001"/>
  </r>
  <r>
    <s v="NAoPri"/>
    <n v="2019"/>
    <s v="Q1"/>
    <s v="Q1-2019"/>
    <x v="34"/>
    <x v="34"/>
    <s v="E56000033"/>
    <s v="Somerset, Wiltshire, Avon and Gloucestershire"/>
    <s v="irc_yes"/>
    <n v="24"/>
    <n v="7.3679999999999995E-2"/>
  </r>
  <r>
    <s v="NAoPri"/>
    <n v="2019"/>
    <s v="Q2"/>
    <s v="Q2-2019"/>
    <x v="34"/>
    <x v="34"/>
    <s v="E56000033"/>
    <s v="Somerset, Wiltshire, Avon and Gloucestershire"/>
    <s v="irc_yes"/>
    <n v="25"/>
    <n v="7.1429999999999993E-2"/>
  </r>
  <r>
    <s v="NAoPri"/>
    <n v="2019"/>
    <s v="Q3"/>
    <s v="Q3-2019"/>
    <x v="34"/>
    <x v="34"/>
    <s v="E56000033"/>
    <s v="Somerset, Wiltshire, Avon and Gloucestershire"/>
    <s v="irc_yes"/>
    <n v="25"/>
    <n v="7.9210000000000003E-2"/>
  </r>
  <r>
    <s v="NAoPri"/>
    <n v="2019"/>
    <s v="Q4"/>
    <s v="Q4-2019"/>
    <x v="34"/>
    <x v="34"/>
    <s v="E56000033"/>
    <s v="Somerset, Wiltshire, Avon and Gloucestershire"/>
    <s v="irc_yes"/>
    <n v="25"/>
    <n v="0.10891000000000001"/>
  </r>
  <r>
    <s v="NAoPri"/>
    <n v="2020"/>
    <s v="Q1"/>
    <s v="Q1-2020"/>
    <x v="34"/>
    <x v="34"/>
    <s v="E56000033"/>
    <s v="Somerset, Wiltshire, Avon and Gloucestershire"/>
    <s v="irc_yes"/>
    <n v="27"/>
    <n v="9.1740000000000002E-2"/>
  </r>
  <r>
    <s v="NAoPri"/>
    <n v="2020"/>
    <s v="Q2"/>
    <s v="Q2-2020"/>
    <x v="34"/>
    <x v="34"/>
    <s v="E56000033"/>
    <s v="Somerset, Wiltshire, Avon and Gloucestershire"/>
    <s v="irc_yes"/>
    <n v="26"/>
    <n v="9.7089999999999996E-2"/>
  </r>
  <r>
    <s v="NAoPri"/>
    <n v="2020"/>
    <s v="Q3"/>
    <s v="Q3-2020"/>
    <x v="34"/>
    <x v="34"/>
    <s v="E56000033"/>
    <s v="Somerset, Wiltshire, Avon and Gloucestershire"/>
    <s v="irc_yes"/>
    <n v="29"/>
    <n v="9.6490000000000006E-2"/>
  </r>
  <r>
    <s v="NAoPri"/>
    <n v="2020"/>
    <s v="Q4"/>
    <s v="Q4-2020"/>
    <x v="34"/>
    <x v="34"/>
    <s v="E56000033"/>
    <s v="Somerset, Wiltshire, Avon and Gloucestershire"/>
    <s v="irc_yes"/>
    <n v="31"/>
    <n v="0.10569000000000001"/>
  </r>
  <r>
    <s v="NAoPri"/>
    <n v="2021"/>
    <s v="Q1"/>
    <s v="Q1-2021"/>
    <x v="34"/>
    <x v="34"/>
    <s v="E56000033"/>
    <s v="Somerset, Wiltshire, Avon and Gloucestershire"/>
    <s v="irc_yes"/>
    <n v="31"/>
    <n v="0.128"/>
  </r>
  <r>
    <s v="NAoPri"/>
    <n v="2021"/>
    <s v="Q2"/>
    <s v="Q2-2021"/>
    <x v="34"/>
    <x v="34"/>
    <s v="E56000033"/>
    <s v="Somerset, Wiltshire, Avon and Gloucestershire"/>
    <s v="irc_yes"/>
    <n v="33"/>
    <n v="0.11278000000000001"/>
  </r>
  <r>
    <s v="NAoPri"/>
    <n v="2021"/>
    <s v="Q3"/>
    <s v="Q3-2021"/>
    <x v="34"/>
    <x v="34"/>
    <s v="E56000033"/>
    <s v="Somerset, Wiltshire, Avon and Gloucestershire"/>
    <s v="irc_yes"/>
    <n v="34"/>
    <n v="0.13235"/>
  </r>
  <r>
    <s v="NAoPri"/>
    <n v="2021"/>
    <s v="Q4"/>
    <s v="Q4-2021"/>
    <x v="34"/>
    <x v="34"/>
    <s v="E56000033"/>
    <s v="Somerset, Wiltshire, Avon and Gloucestershire"/>
    <s v="irc_yes"/>
    <n v="34"/>
    <n v="0.125"/>
  </r>
  <r>
    <s v="NAoPri"/>
    <n v="2022"/>
    <s v="Q1"/>
    <s v="Q1-2022"/>
    <x v="34"/>
    <x v="34"/>
    <s v="E56000033"/>
    <s v="Somerset, Wiltshire, Avon and Gloucestershire"/>
    <s v="irc_yes"/>
    <n v="35"/>
    <n v="0.1295"/>
  </r>
  <r>
    <s v="NAoPri"/>
    <n v="2022"/>
    <s v="Q2"/>
    <s v="Q2-2022"/>
    <x v="34"/>
    <x v="34"/>
    <s v="E56000033"/>
    <s v="Somerset, Wiltshire, Avon and Gloucestershire"/>
    <s v="irc_yes"/>
    <n v="34"/>
    <n v="0.15672"/>
  </r>
  <r>
    <s v="NAoPri"/>
    <n v="2022"/>
    <s v="Q3"/>
    <s v="Q3-2022"/>
    <x v="34"/>
    <x v="34"/>
    <s v="E56000033"/>
    <s v="Somerset, Wiltshire, Avon and Gloucestershire"/>
    <s v="irc_yes"/>
    <n v="35"/>
    <n v="0.12318999999999999"/>
  </r>
  <r>
    <s v="NAoPri"/>
    <n v="2022"/>
    <s v="Q4"/>
    <s v="Q4-2022"/>
    <x v="34"/>
    <x v="34"/>
    <s v="E56000033"/>
    <s v="Somerset, Wiltshire, Avon and Gloucestershire"/>
    <s v="irc_yes"/>
    <n v="33"/>
    <n v="0.10768999999999999"/>
  </r>
  <r>
    <s v="NAoPri"/>
    <n v="2023"/>
    <s v="Q1"/>
    <s v="Q1-2023"/>
    <x v="34"/>
    <x v="34"/>
    <s v="E56000033"/>
    <s v="Somerset, Wiltshire, Avon and Gloucestershire"/>
    <s v="irc_yes"/>
    <n v="31"/>
    <n v="0.11475"/>
  </r>
  <r>
    <s v="NAoPri"/>
    <n v="2019"/>
    <s v="Q1"/>
    <s v="Q1-2019"/>
    <x v="35"/>
    <x v="35"/>
    <s v="E56000034"/>
    <s v="Thames Valley"/>
    <s v="irc_yes"/>
    <n v="23"/>
    <n v="0.26882"/>
  </r>
  <r>
    <s v="NAoPri"/>
    <n v="2019"/>
    <s v="Q2"/>
    <s v="Q2-2019"/>
    <x v="35"/>
    <x v="35"/>
    <s v="E56000034"/>
    <s v="Thames Valley"/>
    <s v="irc_yes"/>
    <n v="24"/>
    <n v="0.26316000000000001"/>
  </r>
  <r>
    <s v="NAoPri"/>
    <n v="2019"/>
    <s v="Q3"/>
    <s v="Q3-2019"/>
    <x v="35"/>
    <x v="35"/>
    <s v="E56000034"/>
    <s v="Thames Valley"/>
    <s v="irc_yes"/>
    <n v="24"/>
    <n v="0.25773000000000001"/>
  </r>
  <r>
    <s v="NAoPri"/>
    <n v="2019"/>
    <s v="Q4"/>
    <s v="Q4-2019"/>
    <x v="35"/>
    <x v="35"/>
    <s v="E56000034"/>
    <s v="Thames Valley"/>
    <s v="irc_yes"/>
    <n v="26"/>
    <n v="0.27450999999999998"/>
  </r>
  <r>
    <s v="NAoPri"/>
    <n v="2020"/>
    <s v="Q1"/>
    <s v="Q1-2020"/>
    <x v="35"/>
    <x v="35"/>
    <s v="E56000034"/>
    <s v="Thames Valley"/>
    <s v="irc_yes"/>
    <n v="21"/>
    <n v="0.22892000000000001"/>
  </r>
  <r>
    <s v="NAoPri"/>
    <n v="2020"/>
    <s v="Q2"/>
    <s v="Q2-2020"/>
    <x v="35"/>
    <x v="35"/>
    <s v="E56000034"/>
    <s v="Thames Valley"/>
    <s v="irc_yes"/>
    <n v="20"/>
    <n v="0.25"/>
  </r>
  <r>
    <s v="NAoPri"/>
    <n v="2020"/>
    <s v="Q3"/>
    <s v="Q3-2020"/>
    <x v="35"/>
    <x v="35"/>
    <s v="E56000034"/>
    <s v="Thames Valley"/>
    <s v="irc_yes"/>
    <n v="19"/>
    <n v="0.27272999999999997"/>
  </r>
  <r>
    <s v="NAoPri"/>
    <n v="2020"/>
    <s v="Q4"/>
    <s v="Q4-2020"/>
    <x v="35"/>
    <x v="35"/>
    <s v="E56000034"/>
    <s v="Thames Valley"/>
    <s v="irc_yes"/>
    <n v="20"/>
    <n v="0.28749999999999998"/>
  </r>
  <r>
    <s v="NAoPri"/>
    <n v="2021"/>
    <s v="Q1"/>
    <s v="Q1-2021"/>
    <x v="35"/>
    <x v="35"/>
    <s v="E56000034"/>
    <s v="Thames Valley"/>
    <s v="irc_yes"/>
    <n v="21"/>
    <n v="0.30952000000000002"/>
  </r>
  <r>
    <s v="NAoPri"/>
    <n v="2021"/>
    <s v="Q2"/>
    <s v="Q2-2021"/>
    <x v="35"/>
    <x v="35"/>
    <s v="E56000034"/>
    <s v="Thames Valley"/>
    <s v="irc_yes"/>
    <n v="19"/>
    <n v="0.27027000000000001"/>
  </r>
  <r>
    <s v="NAoPri"/>
    <n v="2021"/>
    <s v="Q3"/>
    <s v="Q3-2021"/>
    <x v="35"/>
    <x v="35"/>
    <s v="E56000034"/>
    <s v="Thames Valley"/>
    <s v="irc_yes"/>
    <n v="18"/>
    <n v="0.25"/>
  </r>
  <r>
    <s v="NAoPri"/>
    <n v="2021"/>
    <s v="Q4"/>
    <s v="Q4-2021"/>
    <x v="35"/>
    <x v="35"/>
    <s v="E56000034"/>
    <s v="Thames Valley"/>
    <s v="irc_yes"/>
    <n v="17"/>
    <n v="0.21739"/>
  </r>
  <r>
    <s v="NAoPri"/>
    <n v="2022"/>
    <s v="Q1"/>
    <s v="Q1-2022"/>
    <x v="35"/>
    <x v="35"/>
    <s v="E56000034"/>
    <s v="Thames Valley"/>
    <s v="irc_yes"/>
    <n v="17"/>
    <n v="0.21212"/>
  </r>
  <r>
    <s v="NAoPri"/>
    <n v="2022"/>
    <s v="Q2"/>
    <s v="Q2-2022"/>
    <x v="35"/>
    <x v="35"/>
    <s v="E56000034"/>
    <s v="Thames Valley"/>
    <s v="irc_yes"/>
    <n v="18"/>
    <n v="0.23610999999999999"/>
  </r>
  <r>
    <s v="NAoPri"/>
    <n v="2022"/>
    <s v="Q3"/>
    <s v="Q3-2022"/>
    <x v="35"/>
    <x v="35"/>
    <s v="E56000034"/>
    <s v="Thames Valley"/>
    <s v="irc_yes"/>
    <n v="17"/>
    <n v="0.20896000000000001"/>
  </r>
  <r>
    <s v="NAoPri"/>
    <n v="2022"/>
    <s v="Q4"/>
    <s v="Q4-2022"/>
    <x v="35"/>
    <x v="35"/>
    <s v="E56000034"/>
    <s v="Thames Valley"/>
    <s v="irc_yes"/>
    <n v="18"/>
    <n v="0.18056"/>
  </r>
  <r>
    <s v="NAoPri"/>
    <n v="2023"/>
    <s v="Q1"/>
    <s v="Q1-2023"/>
    <x v="35"/>
    <x v="35"/>
    <s v="E56000034"/>
    <s v="Thames Valley"/>
    <s v="irc_yes"/>
    <n v="19"/>
    <n v="0.19736999999999999"/>
  </r>
  <r>
    <s v="NAoPri"/>
    <n v="2019"/>
    <s v="Q1"/>
    <s v="Q1-2019"/>
    <x v="36"/>
    <x v="36"/>
    <s v="E56000032"/>
    <s v="Greater Manchester"/>
    <s v="irc_yes"/>
    <n v="133"/>
    <n v="0.2782"/>
  </r>
  <r>
    <s v="NAoPri"/>
    <n v="2019"/>
    <s v="Q2"/>
    <s v="Q2-2019"/>
    <x v="36"/>
    <x v="36"/>
    <s v="E56000032"/>
    <s v="Greater Manchester"/>
    <s v="irc_yes"/>
    <n v="129"/>
    <n v="0.30485000000000001"/>
  </r>
  <r>
    <s v="NAoPri"/>
    <n v="2019"/>
    <s v="Q3"/>
    <s v="Q3-2019"/>
    <x v="36"/>
    <x v="36"/>
    <s v="E56000032"/>
    <s v="Greater Manchester"/>
    <s v="irc_yes"/>
    <n v="131"/>
    <n v="0.30592999999999998"/>
  </r>
  <r>
    <s v="NAoPri"/>
    <n v="2019"/>
    <s v="Q4"/>
    <s v="Q4-2019"/>
    <x v="36"/>
    <x v="36"/>
    <s v="E56000032"/>
    <s v="Greater Manchester"/>
    <s v="irc_yes"/>
    <n v="134"/>
    <n v="0.30336999999999997"/>
  </r>
  <r>
    <s v="NAoPri"/>
    <n v="2020"/>
    <s v="Q1"/>
    <s v="Q1-2020"/>
    <x v="36"/>
    <x v="36"/>
    <s v="E56000032"/>
    <s v="Greater Manchester"/>
    <s v="irc_yes"/>
    <n v="133"/>
    <n v="0.25328000000000001"/>
  </r>
  <r>
    <s v="NAoPri"/>
    <n v="2020"/>
    <s v="Q2"/>
    <s v="Q2-2020"/>
    <x v="36"/>
    <x v="36"/>
    <s v="E56000032"/>
    <s v="Greater Manchester"/>
    <s v="irc_yes"/>
    <n v="120"/>
    <n v="0.20624999999999999"/>
  </r>
  <r>
    <s v="NAoPri"/>
    <n v="2020"/>
    <s v="Q3"/>
    <s v="Q3-2020"/>
    <x v="36"/>
    <x v="36"/>
    <s v="E56000032"/>
    <s v="Greater Manchester"/>
    <s v="irc_yes"/>
    <n v="103"/>
    <n v="0.17316999999999999"/>
  </r>
  <r>
    <s v="NAoPri"/>
    <n v="2020"/>
    <s v="Q4"/>
    <s v="Q4-2020"/>
    <x v="36"/>
    <x v="36"/>
    <s v="E56000032"/>
    <s v="Greater Manchester"/>
    <s v="irc_yes"/>
    <n v="97"/>
    <n v="0.15423999999999999"/>
  </r>
  <r>
    <s v="NAoPri"/>
    <n v="2021"/>
    <s v="Q1"/>
    <s v="Q1-2021"/>
    <x v="36"/>
    <x v="36"/>
    <s v="E56000032"/>
    <s v="Greater Manchester"/>
    <s v="irc_yes"/>
    <n v="87"/>
    <n v="0.20057"/>
  </r>
  <r>
    <s v="NAoPri"/>
    <n v="2021"/>
    <s v="Q2"/>
    <s v="Q2-2021"/>
    <x v="36"/>
    <x v="36"/>
    <s v="E56000032"/>
    <s v="Greater Manchester"/>
    <s v="irc_yes"/>
    <n v="98"/>
    <n v="0.22194"/>
  </r>
  <r>
    <s v="NAoPri"/>
    <n v="2021"/>
    <s v="Q3"/>
    <s v="Q3-2021"/>
    <x v="36"/>
    <x v="36"/>
    <s v="E56000032"/>
    <s v="Greater Manchester"/>
    <s v="irc_yes"/>
    <n v="102"/>
    <n v="0.24815999999999999"/>
  </r>
  <r>
    <s v="NAoPri"/>
    <n v="2021"/>
    <s v="Q4"/>
    <s v="Q4-2021"/>
    <x v="36"/>
    <x v="36"/>
    <s v="E56000032"/>
    <s v="Greater Manchester"/>
    <s v="irc_yes"/>
    <n v="99"/>
    <n v="0.28354000000000001"/>
  </r>
  <r>
    <s v="NAoPri"/>
    <n v="2022"/>
    <s v="Q1"/>
    <s v="Q1-2022"/>
    <x v="36"/>
    <x v="36"/>
    <s v="E56000032"/>
    <s v="Greater Manchester"/>
    <s v="irc_yes"/>
    <n v="94"/>
    <n v="0.27850999999999998"/>
  </r>
  <r>
    <s v="NAoPri"/>
    <n v="2022"/>
    <s v="Q2"/>
    <s v="Q2-2022"/>
    <x v="36"/>
    <x v="36"/>
    <s v="E56000032"/>
    <s v="Greater Manchester"/>
    <s v="irc_yes"/>
    <n v="89"/>
    <n v="0.28814000000000001"/>
  </r>
  <r>
    <s v="NAoPri"/>
    <n v="2022"/>
    <s v="Q3"/>
    <s v="Q3-2022"/>
    <x v="36"/>
    <x v="36"/>
    <s v="E56000032"/>
    <s v="Greater Manchester"/>
    <s v="irc_yes"/>
    <n v="85"/>
    <n v="0.30587999999999999"/>
  </r>
  <r>
    <s v="NAoPri"/>
    <n v="2022"/>
    <s v="Q4"/>
    <s v="Q4-2022"/>
    <x v="36"/>
    <x v="36"/>
    <s v="E56000032"/>
    <s v="Greater Manchester"/>
    <s v="irc_yes"/>
    <n v="74"/>
    <n v="0.28814000000000001"/>
  </r>
  <r>
    <s v="NAoPri"/>
    <n v="2023"/>
    <s v="Q1"/>
    <s v="Q1-2023"/>
    <x v="36"/>
    <x v="36"/>
    <s v="E56000032"/>
    <s v="Greater Manchester"/>
    <s v="irc_yes"/>
    <n v="71"/>
    <n v="0.29474"/>
  </r>
  <r>
    <s v="NAoPri"/>
    <n v="2019"/>
    <s v="Q1"/>
    <s v="Q1-2019"/>
    <x v="37"/>
    <x v="37"/>
    <s v="E56000010"/>
    <s v="South East London"/>
    <s v="irc_yes"/>
    <n v="30"/>
    <n v="0.69747999999999999"/>
  </r>
  <r>
    <s v="NAoPri"/>
    <n v="2019"/>
    <s v="Q2"/>
    <s v="Q2-2019"/>
    <x v="37"/>
    <x v="37"/>
    <s v="E56000010"/>
    <s v="South East London"/>
    <s v="irc_yes"/>
    <n v="27"/>
    <n v="0.64485999999999999"/>
  </r>
  <r>
    <s v="NAoPri"/>
    <n v="2019"/>
    <s v="Q3"/>
    <s v="Q3-2019"/>
    <x v="37"/>
    <x v="37"/>
    <s v="E56000010"/>
    <s v="South East London"/>
    <s v="irc_yes"/>
    <n v="24"/>
    <n v="0.62766"/>
  </r>
  <r>
    <s v="NAoPri"/>
    <n v="2019"/>
    <s v="Q4"/>
    <s v="Q4-2019"/>
    <x v="37"/>
    <x v="37"/>
    <s v="E56000010"/>
    <s v="South East London"/>
    <s v="irc_yes"/>
    <n v="22"/>
    <n v="0.52873999999999999"/>
  </r>
  <r>
    <s v="NAoPri"/>
    <n v="2020"/>
    <s v="Q1"/>
    <s v="Q1-2020"/>
    <x v="37"/>
    <x v="37"/>
    <s v="E56000010"/>
    <s v="South East London"/>
    <s v="irc_yes"/>
    <n v="21"/>
    <n v="0.41666999999999998"/>
  </r>
  <r>
    <s v="NAoPri"/>
    <n v="2020"/>
    <s v="Q2"/>
    <s v="Q2-2020"/>
    <x v="37"/>
    <x v="37"/>
    <s v="E56000010"/>
    <s v="South East London"/>
    <s v="irc_yes"/>
    <n v="20"/>
    <n v="0.4"/>
  </r>
  <r>
    <s v="NAoPri"/>
    <n v="2020"/>
    <s v="Q3"/>
    <s v="Q3-2020"/>
    <x v="37"/>
    <x v="37"/>
    <s v="E56000010"/>
    <s v="South East London"/>
    <s v="irc_yes"/>
    <n v="18"/>
    <n v="0.34247"/>
  </r>
  <r>
    <s v="NAoPri"/>
    <n v="2020"/>
    <s v="Q4"/>
    <s v="Q4-2020"/>
    <x v="37"/>
    <x v="37"/>
    <s v="E56000010"/>
    <s v="South East London"/>
    <s v="irc_yes"/>
    <n v="18"/>
    <n v="0.42857000000000001"/>
  </r>
  <r>
    <s v="NAoPri"/>
    <n v="2021"/>
    <s v="Q1"/>
    <s v="Q1-2021"/>
    <x v="37"/>
    <x v="37"/>
    <s v="E56000010"/>
    <s v="South East London"/>
    <s v="irc_yes"/>
    <n v="16"/>
    <n v="0.54686999999999997"/>
  </r>
  <r>
    <s v="NAoPri"/>
    <n v="2021"/>
    <s v="Q2"/>
    <s v="Q2-2021"/>
    <x v="37"/>
    <x v="37"/>
    <s v="E56000010"/>
    <s v="South East London"/>
    <s v="irc_yes"/>
    <n v="18"/>
    <n v="0.50704000000000005"/>
  </r>
  <r>
    <s v="NAoPri"/>
    <n v="2021"/>
    <s v="Q3"/>
    <s v="Q3-2021"/>
    <x v="37"/>
    <x v="37"/>
    <s v="E56000010"/>
    <s v="South East London"/>
    <s v="irc_yes"/>
    <n v="18"/>
    <n v="0.48610999999999999"/>
  </r>
  <r>
    <s v="NAoPri"/>
    <n v="2021"/>
    <s v="Q4"/>
    <s v="Q4-2021"/>
    <x v="37"/>
    <x v="37"/>
    <s v="E56000010"/>
    <s v="South East London"/>
    <s v="irc_yes"/>
    <n v="17"/>
    <n v="0.40909000000000001"/>
  </r>
  <r>
    <s v="NAoPri"/>
    <n v="2022"/>
    <s v="Q1"/>
    <s v="Q1-2022"/>
    <x v="37"/>
    <x v="37"/>
    <s v="E56000010"/>
    <s v="South East London"/>
    <s v="irc_yes"/>
    <n v="17"/>
    <n v="0.38235000000000002"/>
  </r>
  <r>
    <s v="NAoPri"/>
    <n v="2022"/>
    <s v="Q2"/>
    <s v="Q2-2022"/>
    <x v="37"/>
    <x v="37"/>
    <s v="E56000010"/>
    <s v="South East London"/>
    <s v="irc_yes"/>
    <n v="17"/>
    <n v="0.42424000000000001"/>
  </r>
  <r>
    <s v="NAoPri"/>
    <n v="2022"/>
    <s v="Q3"/>
    <s v="Q3-2022"/>
    <x v="37"/>
    <x v="37"/>
    <s v="E56000010"/>
    <s v="South East London"/>
    <s v="irc_yes"/>
    <n v="17"/>
    <n v="0.48529"/>
  </r>
  <r>
    <s v="NAoPri"/>
    <n v="2022"/>
    <s v="Q4"/>
    <s v="Q4-2022"/>
    <x v="37"/>
    <x v="37"/>
    <s v="E56000010"/>
    <s v="South East London"/>
    <s v="irc_yes"/>
    <n v="20"/>
    <n v="0.52500000000000002"/>
  </r>
  <r>
    <s v="NAoPri"/>
    <n v="2023"/>
    <s v="Q1"/>
    <s v="Q1-2023"/>
    <x v="37"/>
    <x v="37"/>
    <s v="E56000010"/>
    <s v="South East London"/>
    <s v="irc_yes"/>
    <n v="22"/>
    <n v="0.54022999999999999"/>
  </r>
  <r>
    <s v="NAoPri"/>
    <n v="2019"/>
    <s v="Q1"/>
    <s v="Q1-2019"/>
    <x v="38"/>
    <x v="38"/>
    <s v="E56000016"/>
    <s v="Wessex"/>
    <s v="irc_yes"/>
    <n v="27"/>
    <n v="0.14151"/>
  </r>
  <r>
    <s v="NAoPri"/>
    <n v="2019"/>
    <s v="Q2"/>
    <s v="Q2-2019"/>
    <x v="38"/>
    <x v="38"/>
    <s v="E56000016"/>
    <s v="Wessex"/>
    <s v="irc_yes"/>
    <n v="25"/>
    <n v="0.14000000000000001"/>
  </r>
  <r>
    <s v="NAoPri"/>
    <n v="2019"/>
    <s v="Q3"/>
    <s v="Q3-2019"/>
    <x v="38"/>
    <x v="38"/>
    <s v="E56000016"/>
    <s v="Wessex"/>
    <s v="irc_yes"/>
    <n v="25"/>
    <n v="0.16832"/>
  </r>
  <r>
    <s v="NAoPri"/>
    <n v="2019"/>
    <s v="Q4"/>
    <s v="Q4-2019"/>
    <x v="38"/>
    <x v="38"/>
    <s v="E56000016"/>
    <s v="Wessex"/>
    <s v="irc_yes"/>
    <n v="25"/>
    <n v="0.14141000000000001"/>
  </r>
  <r>
    <s v="NAoPri"/>
    <n v="2020"/>
    <s v="Q1"/>
    <s v="Q1-2020"/>
    <x v="38"/>
    <x v="38"/>
    <s v="E56000016"/>
    <s v="Wessex"/>
    <s v="irc_yes"/>
    <n v="25"/>
    <n v="0.13131000000000001"/>
  </r>
  <r>
    <s v="NAoPri"/>
    <n v="2020"/>
    <s v="Q2"/>
    <s v="Q2-2020"/>
    <x v="38"/>
    <x v="38"/>
    <s v="E56000016"/>
    <s v="Wessex"/>
    <s v="irc_yes"/>
    <n v="22"/>
    <n v="0.12791"/>
  </r>
  <r>
    <s v="NAoPri"/>
    <n v="2020"/>
    <s v="Q3"/>
    <s v="Q3-2020"/>
    <x v="38"/>
    <x v="38"/>
    <s v="E56000016"/>
    <s v="Wessex"/>
    <s v="irc_yes"/>
    <n v="19"/>
    <n v="0.10811"/>
  </r>
  <r>
    <s v="NAoPri"/>
    <n v="2020"/>
    <s v="Q4"/>
    <s v="Q4-2020"/>
    <x v="38"/>
    <x v="38"/>
    <s v="E56000016"/>
    <s v="Wessex"/>
    <s v="irc_yes"/>
    <n v="17"/>
    <n v="0.11594"/>
  </r>
  <r>
    <s v="NAoPri"/>
    <n v="2021"/>
    <s v="Q1"/>
    <s v="Q1-2021"/>
    <x v="38"/>
    <x v="38"/>
    <s v="E56000016"/>
    <s v="Wessex"/>
    <s v="irc_yes"/>
    <n v="14"/>
    <n v="0.14285999999999999"/>
  </r>
  <r>
    <s v="NAoPri"/>
    <n v="2021"/>
    <s v="Q2"/>
    <s v="Q2-2021"/>
    <x v="38"/>
    <x v="38"/>
    <s v="E56000016"/>
    <s v="Wessex"/>
    <s v="irc_yes"/>
    <n v="17"/>
    <n v="0.14924999999999999"/>
  </r>
  <r>
    <s v="NAoPri"/>
    <n v="2021"/>
    <s v="Q3"/>
    <s v="Q3-2021"/>
    <x v="38"/>
    <x v="38"/>
    <s v="E56000016"/>
    <s v="Wessex"/>
    <s v="irc_yes"/>
    <n v="18"/>
    <n v="0.18056"/>
  </r>
  <r>
    <s v="NAoPri"/>
    <n v="2021"/>
    <s v="Q4"/>
    <s v="Q4-2021"/>
    <x v="38"/>
    <x v="38"/>
    <s v="E56000016"/>
    <s v="Wessex"/>
    <s v="irc_yes"/>
    <n v="18"/>
    <n v="0.21429000000000001"/>
  </r>
  <r>
    <s v="NAoPri"/>
    <n v="2022"/>
    <s v="Q1"/>
    <s v="Q1-2022"/>
    <x v="38"/>
    <x v="38"/>
    <s v="E56000016"/>
    <s v="Wessex"/>
    <s v="irc_yes"/>
    <n v="18"/>
    <n v="0.22534999999999999"/>
  </r>
  <r>
    <s v="NAoPri"/>
    <n v="2022"/>
    <s v="Q2"/>
    <s v="Q2-2022"/>
    <x v="38"/>
    <x v="38"/>
    <s v="E56000016"/>
    <s v="Wessex"/>
    <s v="irc_yes"/>
    <n v="16"/>
    <n v="0.24193999999999999"/>
  </r>
  <r>
    <s v="NAoPri"/>
    <n v="2022"/>
    <s v="Q3"/>
    <s v="Q3-2022"/>
    <x v="38"/>
    <x v="38"/>
    <s v="E56000016"/>
    <s v="Wessex"/>
    <s v="irc_yes"/>
    <n v="17"/>
    <n v="0.2029"/>
  </r>
  <r>
    <s v="NAoPri"/>
    <n v="2022"/>
    <s v="Q4"/>
    <s v="Q4-2022"/>
    <x v="38"/>
    <x v="38"/>
    <s v="E56000016"/>
    <s v="Wessex"/>
    <s v="irc_yes"/>
    <n v="19"/>
    <n v="0.16"/>
  </r>
  <r>
    <s v="NAoPri"/>
    <n v="2023"/>
    <s v="Q1"/>
    <s v="Q1-2023"/>
    <x v="38"/>
    <x v="38"/>
    <s v="E56000016"/>
    <s v="Wessex"/>
    <s v="irc_yes"/>
    <n v="21"/>
    <n v="0.18293000000000001"/>
  </r>
  <r>
    <s v="NAoPri"/>
    <n v="2019"/>
    <s v="Q1"/>
    <s v="Q1-2019"/>
    <x v="39"/>
    <x v="39"/>
    <s v="E56000030"/>
    <s v="West Yorkshire and Harrogate"/>
    <s v="irc_yes"/>
    <n v="12"/>
    <n v="0.41304000000000002"/>
  </r>
  <r>
    <s v="NAoPri"/>
    <n v="2019"/>
    <s v="Q2"/>
    <s v="Q2-2019"/>
    <x v="39"/>
    <x v="39"/>
    <s v="E56000030"/>
    <s v="West Yorkshire and Harrogate"/>
    <s v="irc_yes"/>
    <n v="13"/>
    <n v="0.38"/>
  </r>
  <r>
    <s v="NAoPri"/>
    <n v="2019"/>
    <s v="Q3"/>
    <s v="Q3-2019"/>
    <x v="39"/>
    <x v="39"/>
    <s v="E56000030"/>
    <s v="West Yorkshire and Harrogate"/>
    <s v="irc_yes"/>
    <n v="10"/>
    <n v="0.32500000000000001"/>
  </r>
  <r>
    <s v="NAoPri"/>
    <n v="2019"/>
    <s v="Q4"/>
    <s v="Q4-2019"/>
    <x v="39"/>
    <x v="39"/>
    <s v="E56000030"/>
    <s v="West Yorkshire and Harrogate"/>
    <s v="irc_yes"/>
    <n v="10"/>
    <n v="0.28947000000000001"/>
  </r>
  <r>
    <s v="NAoPri"/>
    <n v="2020"/>
    <s v="Q1"/>
    <s v="Q1-2020"/>
    <x v="39"/>
    <x v="39"/>
    <s v="E56000030"/>
    <s v="West Yorkshire and Harrogate"/>
    <s v="irc_yes"/>
    <n v="9"/>
    <n v="0.28571000000000002"/>
  </r>
  <r>
    <s v="NAoPri"/>
    <n v="2020"/>
    <s v="Q2"/>
    <s v="Q2-2020"/>
    <x v="39"/>
    <x v="39"/>
    <s v="E56000030"/>
    <s v="West Yorkshire and Harrogate"/>
    <s v="irc_yes"/>
    <n v="9"/>
    <n v="0.22857"/>
  </r>
  <r>
    <s v="NAoPri"/>
    <n v="2020"/>
    <s v="Q3"/>
    <s v="Q3-2020"/>
    <x v="39"/>
    <x v="39"/>
    <s v="E56000030"/>
    <s v="West Yorkshire and Harrogate"/>
    <s v="irc_yes"/>
    <n v="10"/>
    <n v="0.25"/>
  </r>
  <r>
    <s v="NAoPri"/>
    <n v="2020"/>
    <s v="Q4"/>
    <s v="Q4-2020"/>
    <x v="39"/>
    <x v="39"/>
    <s v="E56000030"/>
    <s v="West Yorkshire and Harrogate"/>
    <s v="irc_yes"/>
    <n v="10"/>
    <n v="0.18421000000000001"/>
  </r>
  <r>
    <s v="NAoPri"/>
    <n v="2021"/>
    <s v="Q1"/>
    <s v="Q1-2021"/>
    <x v="39"/>
    <x v="39"/>
    <s v="E56000030"/>
    <s v="West Yorkshire and Harrogate"/>
    <s v="irc_yes"/>
    <n v="11"/>
    <n v="0.16667000000000001"/>
  </r>
  <r>
    <s v="NAoPri"/>
    <n v="2021"/>
    <s v="Q2"/>
    <s v="Q2-2021"/>
    <x v="39"/>
    <x v="39"/>
    <s v="E56000030"/>
    <s v="West Yorkshire and Harrogate"/>
    <s v="irc_yes"/>
    <n v="13"/>
    <n v="0.13461999999999999"/>
  </r>
  <r>
    <s v="NAoPri"/>
    <n v="2021"/>
    <s v="Q3"/>
    <s v="Q3-2021"/>
    <x v="39"/>
    <x v="39"/>
    <s v="E56000030"/>
    <s v="West Yorkshire and Harrogate"/>
    <s v="irc_yes"/>
    <n v="13"/>
    <n v="7.6920000000000002E-2"/>
  </r>
  <r>
    <s v="NAoPri"/>
    <n v="2021"/>
    <s v="Q4"/>
    <s v="Q4-2021"/>
    <x v="39"/>
    <x v="39"/>
    <s v="E56000030"/>
    <s v="West Yorkshire and Harrogate"/>
    <s v="irc_yes"/>
    <n v="14"/>
    <n v="0.14035"/>
  </r>
  <r>
    <s v="NAoPri"/>
    <n v="2022"/>
    <s v="Q1"/>
    <s v="Q1-2022"/>
    <x v="39"/>
    <x v="39"/>
    <s v="E56000030"/>
    <s v="West Yorkshire and Harrogate"/>
    <s v="irc_yes"/>
    <n v="14"/>
    <n v="0.15789"/>
  </r>
  <r>
    <s v="NAoPri"/>
    <n v="2022"/>
    <s v="Q2"/>
    <s v="Q2-2022"/>
    <x v="39"/>
    <x v="39"/>
    <s v="E56000030"/>
    <s v="West Yorkshire and Harrogate"/>
    <s v="irc_yes"/>
    <n v="11"/>
    <n v="0.17777999999999999"/>
  </r>
  <r>
    <s v="NAoPri"/>
    <n v="2022"/>
    <s v="Q3"/>
    <s v="Q3-2022"/>
    <x v="39"/>
    <x v="39"/>
    <s v="E56000030"/>
    <s v="West Yorkshire and Harrogate"/>
    <s v="irc_yes"/>
    <n v="10"/>
    <n v="0.21052999999999999"/>
  </r>
  <r>
    <s v="NAoPri"/>
    <n v="2022"/>
    <s v="Q4"/>
    <s v="Q4-2022"/>
    <x v="39"/>
    <x v="39"/>
    <s v="E56000030"/>
    <s v="West Yorkshire and Harrogate"/>
    <s v="irc_yes"/>
    <n v="9"/>
    <n v="0.2"/>
  </r>
  <r>
    <s v="NAoPri"/>
    <n v="2023"/>
    <s v="Q1"/>
    <s v="Q1-2023"/>
    <x v="39"/>
    <x v="39"/>
    <s v="E56000030"/>
    <s v="West Yorkshire and Harrogate"/>
    <s v="irc_yes"/>
    <n v="9"/>
    <n v="0.11765"/>
  </r>
  <r>
    <s v="NAoPri"/>
    <n v="2019"/>
    <s v="Q1"/>
    <s v="Q1-2019"/>
    <x v="40"/>
    <x v="40"/>
    <s v="E56000021"/>
    <s v="West London"/>
    <s v="irc_yes"/>
    <n v="7"/>
    <n v="0.17241000000000001"/>
  </r>
  <r>
    <s v="NAoPri"/>
    <n v="2019"/>
    <s v="Q2"/>
    <s v="Q2-2019"/>
    <x v="40"/>
    <x v="40"/>
    <s v="E56000021"/>
    <s v="West London"/>
    <s v="irc_yes"/>
    <n v="7"/>
    <n v="0.2069"/>
  </r>
  <r>
    <s v="NAoPri"/>
    <n v="2019"/>
    <s v="Q3"/>
    <s v="Q3-2019"/>
    <x v="40"/>
    <x v="40"/>
    <s v="E56000021"/>
    <s v="West London"/>
    <s v="irc_yes"/>
    <n v="6"/>
    <n v="0.16667000000000001"/>
  </r>
  <r>
    <s v="NAoPri"/>
    <n v="2019"/>
    <s v="Q4"/>
    <s v="Q4-2019"/>
    <x v="40"/>
    <x v="40"/>
    <s v="E56000021"/>
    <s v="West London"/>
    <s v="irc_yes"/>
    <n v="7"/>
    <n v="0.22222"/>
  </r>
  <r>
    <s v="NAoPri"/>
    <n v="2020"/>
    <s v="Q1"/>
    <s v="Q1-2020"/>
    <x v="40"/>
    <x v="40"/>
    <s v="E56000021"/>
    <s v="West London"/>
    <s v="irc_yes"/>
    <n v="8"/>
    <n v="0.12903000000000001"/>
  </r>
  <r>
    <s v="NAoPri"/>
    <n v="2020"/>
    <s v="Q2"/>
    <s v="Q2-2020"/>
    <x v="40"/>
    <x v="40"/>
    <s v="E56000021"/>
    <s v="West London"/>
    <s v="irc_yes"/>
    <n v="9"/>
    <n v="0.16216"/>
  </r>
  <r>
    <s v="NAoPri"/>
    <n v="2020"/>
    <s v="Q3"/>
    <s v="Q3-2020"/>
    <x v="40"/>
    <x v="40"/>
    <s v="E56000021"/>
    <s v="West London"/>
    <s v="irc_yes"/>
    <n v="9"/>
    <n v="0.17646999999999999"/>
  </r>
  <r>
    <s v="NAoPri"/>
    <n v="2020"/>
    <s v="Q4"/>
    <s v="Q4-2020"/>
    <x v="40"/>
    <x v="40"/>
    <s v="E56000021"/>
    <s v="West London"/>
    <s v="irc_yes"/>
    <n v="8"/>
    <n v="0.2"/>
  </r>
  <r>
    <s v="NAoPri"/>
    <n v="2021"/>
    <s v="Q1"/>
    <s v="Q1-2021"/>
    <x v="40"/>
    <x v="40"/>
    <s v="E56000021"/>
    <s v="West London"/>
    <s v="irc_yes"/>
    <n v="8"/>
    <n v="0.36667"/>
  </r>
  <r>
    <s v="NAoPri"/>
    <n v="2021"/>
    <s v="Q2"/>
    <s v="Q2-2021"/>
    <x v="40"/>
    <x v="40"/>
    <s v="E56000021"/>
    <s v="West London"/>
    <s v="irc_yes"/>
    <n v="7"/>
    <n v="0.46154000000000001"/>
  </r>
  <r>
    <s v="NAoPri"/>
    <n v="2021"/>
    <s v="Q3"/>
    <s v="Q3-2021"/>
    <x v="40"/>
    <x v="40"/>
    <s v="E56000021"/>
    <s v="West London"/>
    <s v="irc_yes"/>
    <n v="6"/>
    <n v="0.5"/>
  </r>
  <r>
    <s v="NAoPri"/>
    <n v="2021"/>
    <s v="Q4"/>
    <s v="Q4-2021"/>
    <x v="40"/>
    <x v="40"/>
    <s v="E56000021"/>
    <s v="West London"/>
    <s v="irc_yes"/>
    <n v="7"/>
    <n v="0.48276000000000002"/>
  </r>
  <r>
    <s v="NAoPri"/>
    <n v="2022"/>
    <s v="Q1"/>
    <s v="Q1-2022"/>
    <x v="40"/>
    <x v="40"/>
    <s v="E56000021"/>
    <s v="West London"/>
    <s v="irc_yes"/>
    <n v="8"/>
    <n v="0.35483999999999999"/>
  </r>
  <r>
    <s v="NAoPri"/>
    <n v="2022"/>
    <s v="Q2"/>
    <s v="Q2-2022"/>
    <x v="40"/>
    <x v="40"/>
    <s v="E56000021"/>
    <s v="West London"/>
    <s v="irc_yes"/>
    <n v="8"/>
    <n v="0.3"/>
  </r>
  <r>
    <s v="NAoPri"/>
    <n v="2022"/>
    <s v="Q3"/>
    <s v="Q3-2022"/>
    <x v="40"/>
    <x v="40"/>
    <s v="E56000021"/>
    <s v="West London"/>
    <s v="irc_yes"/>
    <n v="9"/>
    <n v="0.41666999999999998"/>
  </r>
  <r>
    <s v="NAoPri"/>
    <n v="2022"/>
    <s v="Q4"/>
    <s v="Q4-2022"/>
    <x v="40"/>
    <x v="40"/>
    <s v="E56000021"/>
    <s v="West London"/>
    <s v="irc_yes"/>
    <n v="9"/>
    <n v="0.42857000000000001"/>
  </r>
  <r>
    <s v="NAoPri"/>
    <n v="2023"/>
    <s v="Q1"/>
    <s v="Q1-2023"/>
    <x v="40"/>
    <x v="40"/>
    <s v="E56000021"/>
    <s v="West London"/>
    <s v="irc_yes"/>
    <n v="10"/>
    <n v="0.34211000000000003"/>
  </r>
  <r>
    <s v="NAoPri"/>
    <n v="2019"/>
    <s v="Q1"/>
    <s v="Q1-2019"/>
    <x v="41"/>
    <x v="41"/>
    <s v="E56000026"/>
    <s v="Humber and North Yorkshire"/>
    <s v="irc_yes"/>
    <n v="30"/>
    <n v="0.48738999999999999"/>
  </r>
  <r>
    <s v="NAoPri"/>
    <n v="2019"/>
    <s v="Q2"/>
    <s v="Q2-2019"/>
    <x v="41"/>
    <x v="41"/>
    <s v="E56000026"/>
    <s v="Humber and North Yorkshire"/>
    <s v="irc_yes"/>
    <n v="27"/>
    <n v="0.47664000000000001"/>
  </r>
  <r>
    <s v="NAoPri"/>
    <n v="2019"/>
    <s v="Q3"/>
    <s v="Q3-2019"/>
    <x v="41"/>
    <x v="41"/>
    <s v="E56000026"/>
    <s v="Humber and North Yorkshire"/>
    <s v="irc_yes"/>
    <n v="26"/>
    <n v="0.47572999999999999"/>
  </r>
  <r>
    <s v="NAoPri"/>
    <n v="2019"/>
    <s v="Q4"/>
    <s v="Q4-2019"/>
    <x v="41"/>
    <x v="41"/>
    <s v="E56000026"/>
    <s v="Humber and North Yorkshire"/>
    <s v="irc_yes"/>
    <n v="26"/>
    <n v="0.46601999999999999"/>
  </r>
  <r>
    <s v="NAoPri"/>
    <n v="2020"/>
    <s v="Q1"/>
    <s v="Q1-2020"/>
    <x v="41"/>
    <x v="41"/>
    <s v="E56000026"/>
    <s v="Humber and North Yorkshire"/>
    <s v="irc_yes"/>
    <n v="25"/>
    <n v="0.39394000000000001"/>
  </r>
  <r>
    <s v="NAoPri"/>
    <n v="2020"/>
    <s v="Q2"/>
    <s v="Q2-2020"/>
    <x v="41"/>
    <x v="41"/>
    <s v="E56000026"/>
    <s v="Humber and North Yorkshire"/>
    <s v="irc_yes"/>
    <n v="22"/>
    <n v="0.40229999999999999"/>
  </r>
  <r>
    <s v="NAoPri"/>
    <n v="2020"/>
    <s v="Q3"/>
    <s v="Q3-2020"/>
    <x v="41"/>
    <x v="41"/>
    <s v="E56000026"/>
    <s v="Humber and North Yorkshire"/>
    <s v="irc_yes"/>
    <n v="21"/>
    <n v="0.37805"/>
  </r>
  <r>
    <s v="NAoPri"/>
    <n v="2020"/>
    <s v="Q4"/>
    <s v="Q4-2020"/>
    <x v="41"/>
    <x v="41"/>
    <s v="E56000026"/>
    <s v="Humber and North Yorkshire"/>
    <s v="irc_yes"/>
    <n v="19"/>
    <n v="0.4"/>
  </r>
  <r>
    <s v="NAoPri"/>
    <n v="2021"/>
    <s v="Q1"/>
    <s v="Q1-2021"/>
    <x v="41"/>
    <x v="41"/>
    <s v="E56000026"/>
    <s v="Humber and North Yorkshire"/>
    <s v="irc_yes"/>
    <n v="14"/>
    <n v="0.44642999999999999"/>
  </r>
  <r>
    <s v="NAoPri"/>
    <n v="2021"/>
    <s v="Q2"/>
    <s v="Q2-2021"/>
    <x v="41"/>
    <x v="41"/>
    <s v="E56000026"/>
    <s v="Humber and North Yorkshire"/>
    <s v="irc_yes"/>
    <n v="20"/>
    <n v="0.41771999999999998"/>
  </r>
  <r>
    <s v="NAoPri"/>
    <n v="2021"/>
    <s v="Q3"/>
    <s v="Q3-2021"/>
    <x v="41"/>
    <x v="41"/>
    <s v="E56000026"/>
    <s v="Humber and North Yorkshire"/>
    <s v="irc_yes"/>
    <n v="24"/>
    <n v="0.44680999999999998"/>
  </r>
  <r>
    <s v="NAoPri"/>
    <n v="2021"/>
    <s v="Q4"/>
    <s v="Q4-2021"/>
    <x v="41"/>
    <x v="41"/>
    <s v="E56000026"/>
    <s v="Humber and North Yorkshire"/>
    <s v="irc_yes"/>
    <n v="25"/>
    <n v="0.41"/>
  </r>
  <r>
    <s v="NAoPri"/>
    <n v="2022"/>
    <s v="Q1"/>
    <s v="Q1-2022"/>
    <x v="41"/>
    <x v="41"/>
    <s v="E56000026"/>
    <s v="Humber and North Yorkshire"/>
    <s v="irc_yes"/>
    <n v="32"/>
    <n v="0.45238"/>
  </r>
  <r>
    <s v="NAoPri"/>
    <n v="2022"/>
    <s v="Q2"/>
    <s v="Q2-2022"/>
    <x v="41"/>
    <x v="41"/>
    <s v="E56000026"/>
    <s v="Humber and North Yorkshire"/>
    <s v="irc_yes"/>
    <n v="32"/>
    <n v="0.4375"/>
  </r>
  <r>
    <s v="NAoPri"/>
    <n v="2022"/>
    <s v="Q3"/>
    <s v="Q3-2022"/>
    <x v="41"/>
    <x v="41"/>
    <s v="E56000026"/>
    <s v="Humber and North Yorkshire"/>
    <s v="irc_yes"/>
    <n v="31"/>
    <n v="0.39344000000000001"/>
  </r>
  <r>
    <s v="NAoPri"/>
    <n v="2022"/>
    <s v="Q4"/>
    <s v="Q4-2022"/>
    <x v="41"/>
    <x v="41"/>
    <s v="E56000026"/>
    <s v="Humber and North Yorkshire"/>
    <s v="irc_yes"/>
    <n v="30"/>
    <n v="0.43697000000000003"/>
  </r>
  <r>
    <s v="NAoPri"/>
    <n v="2023"/>
    <s v="Q1"/>
    <s v="Q1-2023"/>
    <x v="41"/>
    <x v="41"/>
    <s v="E56000026"/>
    <s v="Humber and North Yorkshire"/>
    <s v="irc_yes"/>
    <n v="27"/>
    <n v="0.36448999999999998"/>
  </r>
  <r>
    <s v="NAoPri"/>
    <n v="2019"/>
    <s v="Q1"/>
    <s v="Q1-2019"/>
    <x v="42"/>
    <x v="42"/>
    <s v="E56000026"/>
    <s v="Humber and North Yorkshire"/>
    <s v="irc_yes"/>
    <n v="87"/>
    <n v="0.34682000000000002"/>
  </r>
  <r>
    <s v="NAoPri"/>
    <n v="2019"/>
    <s v="Q2"/>
    <s v="Q2-2019"/>
    <x v="42"/>
    <x v="42"/>
    <s v="E56000026"/>
    <s v="Humber and North Yorkshire"/>
    <s v="irc_yes"/>
    <n v="79"/>
    <n v="0.33757999999999999"/>
  </r>
  <r>
    <s v="NAoPri"/>
    <n v="2019"/>
    <s v="Q3"/>
    <s v="Q3-2019"/>
    <x v="42"/>
    <x v="42"/>
    <s v="E56000026"/>
    <s v="Humber and North Yorkshire"/>
    <s v="irc_yes"/>
    <n v="79"/>
    <n v="0.33121"/>
  </r>
  <r>
    <s v="NAoPri"/>
    <n v="2019"/>
    <s v="Q4"/>
    <s v="Q4-2019"/>
    <x v="42"/>
    <x v="42"/>
    <s v="E56000026"/>
    <s v="Humber and North Yorkshire"/>
    <s v="irc_yes"/>
    <n v="73"/>
    <n v="0.31058000000000002"/>
  </r>
  <r>
    <s v="NAoPri"/>
    <n v="2020"/>
    <s v="Q1"/>
    <s v="Q1-2020"/>
    <x v="42"/>
    <x v="42"/>
    <s v="E56000026"/>
    <s v="Humber and North Yorkshire"/>
    <s v="irc_yes"/>
    <n v="72"/>
    <n v="0.27622000000000002"/>
  </r>
  <r>
    <s v="NAoPri"/>
    <n v="2020"/>
    <s v="Q2"/>
    <s v="Q2-2020"/>
    <x v="42"/>
    <x v="42"/>
    <s v="E56000026"/>
    <s v="Humber and North Yorkshire"/>
    <s v="irc_yes"/>
    <n v="67"/>
    <n v="0.27444000000000002"/>
  </r>
  <r>
    <s v="NAoPri"/>
    <n v="2020"/>
    <s v="Q3"/>
    <s v="Q3-2020"/>
    <x v="42"/>
    <x v="42"/>
    <s v="E56000026"/>
    <s v="Humber and North Yorkshire"/>
    <s v="irc_yes"/>
    <n v="61"/>
    <n v="0.23457"/>
  </r>
  <r>
    <s v="NAoPri"/>
    <n v="2020"/>
    <s v="Q4"/>
    <s v="Q4-2020"/>
    <x v="42"/>
    <x v="42"/>
    <s v="E56000026"/>
    <s v="Humber and North Yorkshire"/>
    <s v="irc_yes"/>
    <n v="61"/>
    <n v="0.23769999999999999"/>
  </r>
  <r>
    <s v="NAoPri"/>
    <n v="2021"/>
    <s v="Q1"/>
    <s v="Q1-2021"/>
    <x v="42"/>
    <x v="42"/>
    <s v="E56000026"/>
    <s v="Humber and North Yorkshire"/>
    <s v="irc_yes"/>
    <n v="59"/>
    <n v="0.22650000000000001"/>
  </r>
  <r>
    <s v="NAoPri"/>
    <n v="2021"/>
    <s v="Q2"/>
    <s v="Q2-2021"/>
    <x v="42"/>
    <x v="42"/>
    <s v="E56000026"/>
    <s v="Humber and North Yorkshire"/>
    <s v="irc_yes"/>
    <n v="71"/>
    <n v="0.23322000000000001"/>
  </r>
  <r>
    <s v="NAoPri"/>
    <n v="2021"/>
    <s v="Q3"/>
    <s v="Q3-2021"/>
    <x v="42"/>
    <x v="42"/>
    <s v="E56000026"/>
    <s v="Humber and North Yorkshire"/>
    <s v="irc_yes"/>
    <n v="78"/>
    <n v="0.27795999999999998"/>
  </r>
  <r>
    <s v="NAoPri"/>
    <n v="2021"/>
    <s v="Q4"/>
    <s v="Q4-2021"/>
    <x v="42"/>
    <x v="42"/>
    <s v="E56000026"/>
    <s v="Humber and North Yorkshire"/>
    <s v="irc_yes"/>
    <n v="82"/>
    <n v="0.26523999999999998"/>
  </r>
  <r>
    <s v="NAoPri"/>
    <n v="2022"/>
    <s v="Q1"/>
    <s v="Q1-2022"/>
    <x v="42"/>
    <x v="42"/>
    <s v="E56000026"/>
    <s v="Humber and North Yorkshire"/>
    <s v="irc_yes"/>
    <n v="89"/>
    <n v="0.30986000000000002"/>
  </r>
  <r>
    <s v="NAoPri"/>
    <n v="2022"/>
    <s v="Q2"/>
    <s v="Q2-2022"/>
    <x v="42"/>
    <x v="42"/>
    <s v="E56000026"/>
    <s v="Humber and North Yorkshire"/>
    <s v="irc_yes"/>
    <n v="87"/>
    <n v="0.31231999999999999"/>
  </r>
  <r>
    <s v="NAoPri"/>
    <n v="2022"/>
    <s v="Q3"/>
    <s v="Q3-2022"/>
    <x v="42"/>
    <x v="42"/>
    <s v="E56000026"/>
    <s v="Humber and North Yorkshire"/>
    <s v="irc_yes"/>
    <n v="87"/>
    <n v="0.28817999999999999"/>
  </r>
  <r>
    <s v="NAoPri"/>
    <n v="2022"/>
    <s v="Q4"/>
    <s v="Q4-2022"/>
    <x v="42"/>
    <x v="42"/>
    <s v="E56000026"/>
    <s v="Humber and North Yorkshire"/>
    <s v="irc_yes"/>
    <n v="84"/>
    <n v="0.3125"/>
  </r>
  <r>
    <s v="NAoPri"/>
    <n v="2023"/>
    <s v="Q1"/>
    <s v="Q1-2023"/>
    <x v="42"/>
    <x v="42"/>
    <s v="E56000026"/>
    <s v="Humber and North Yorkshire"/>
    <s v="irc_yes"/>
    <n v="83"/>
    <n v="0.28700999999999999"/>
  </r>
  <r>
    <s v="NAoPri"/>
    <n v="2019"/>
    <s v="Q1"/>
    <s v="Q1-2019"/>
    <x v="43"/>
    <x v="43"/>
    <s v="E56000021"/>
    <s v="West London"/>
    <s v="irc_yes"/>
    <n v="39"/>
    <n v="0.51922999999999997"/>
  </r>
  <r>
    <s v="NAoPri"/>
    <n v="2019"/>
    <s v="Q2"/>
    <s v="Q2-2019"/>
    <x v="43"/>
    <x v="43"/>
    <s v="E56000021"/>
    <s v="West London"/>
    <s v="irc_yes"/>
    <n v="38"/>
    <n v="0.5"/>
  </r>
  <r>
    <s v="NAoPri"/>
    <n v="2019"/>
    <s v="Q3"/>
    <s v="Q3-2019"/>
    <x v="43"/>
    <x v="43"/>
    <s v="E56000021"/>
    <s v="West London"/>
    <s v="irc_yes"/>
    <n v="37"/>
    <n v="0.48321999999999998"/>
  </r>
  <r>
    <s v="NAoPri"/>
    <n v="2019"/>
    <s v="Q4"/>
    <s v="Q4-2019"/>
    <x v="43"/>
    <x v="43"/>
    <s v="E56000021"/>
    <s v="West London"/>
    <s v="irc_yes"/>
    <n v="38"/>
    <n v="0.41830000000000001"/>
  </r>
  <r>
    <s v="NAoPri"/>
    <n v="2020"/>
    <s v="Q1"/>
    <s v="Q1-2020"/>
    <x v="43"/>
    <x v="43"/>
    <s v="E56000021"/>
    <s v="West London"/>
    <s v="irc_yes"/>
    <n v="40"/>
    <n v="0.35625000000000001"/>
  </r>
  <r>
    <s v="NAoPri"/>
    <n v="2020"/>
    <s v="Q2"/>
    <s v="Q2-2020"/>
    <x v="43"/>
    <x v="43"/>
    <s v="E56000021"/>
    <s v="West London"/>
    <s v="irc_yes"/>
    <n v="37"/>
    <n v="0.35374"/>
  </r>
  <r>
    <s v="NAoPri"/>
    <n v="2020"/>
    <s v="Q3"/>
    <s v="Q3-2020"/>
    <x v="43"/>
    <x v="43"/>
    <s v="E56000021"/>
    <s v="West London"/>
    <s v="irc_yes"/>
    <n v="32"/>
    <n v="0.36434"/>
  </r>
  <r>
    <s v="NAoPri"/>
    <n v="2020"/>
    <s v="Q4"/>
    <s v="Q4-2020"/>
    <x v="43"/>
    <x v="43"/>
    <s v="E56000021"/>
    <s v="West London"/>
    <s v="irc_yes"/>
    <n v="29"/>
    <n v="0.34211000000000003"/>
  </r>
  <r>
    <s v="NAoPri"/>
    <n v="2021"/>
    <s v="Q1"/>
    <s v="Q1-2021"/>
    <x v="43"/>
    <x v="43"/>
    <s v="E56000021"/>
    <s v="West London"/>
    <s v="irc_yes"/>
    <n v="29"/>
    <n v="0.35652"/>
  </r>
  <r>
    <s v="NAoPri"/>
    <n v="2021"/>
    <s v="Q2"/>
    <s v="Q2-2021"/>
    <x v="43"/>
    <x v="43"/>
    <s v="E56000021"/>
    <s v="West London"/>
    <s v="irc_yes"/>
    <n v="36"/>
    <n v="0.34721999999999997"/>
  </r>
  <r>
    <s v="NAoPri"/>
    <n v="2021"/>
    <s v="Q3"/>
    <s v="Q3-2021"/>
    <x v="43"/>
    <x v="43"/>
    <s v="E56000021"/>
    <s v="West London"/>
    <s v="irc_yes"/>
    <n v="43"/>
    <n v="0.35088000000000003"/>
  </r>
  <r>
    <s v="NAoPri"/>
    <n v="2021"/>
    <s v="Q4"/>
    <s v="Q4-2021"/>
    <x v="43"/>
    <x v="43"/>
    <s v="E56000021"/>
    <s v="West London"/>
    <s v="irc_yes"/>
    <n v="44"/>
    <n v="0.39548"/>
  </r>
  <r>
    <s v="NAoPri"/>
    <n v="2022"/>
    <s v="Q1"/>
    <s v="Q1-2022"/>
    <x v="43"/>
    <x v="43"/>
    <s v="E56000021"/>
    <s v="West London"/>
    <s v="irc_yes"/>
    <n v="43"/>
    <n v="0.43275000000000002"/>
  </r>
  <r>
    <s v="NAoPri"/>
    <n v="2022"/>
    <s v="Q2"/>
    <s v="Q2-2022"/>
    <x v="43"/>
    <x v="43"/>
    <s v="E56000021"/>
    <s v="West London"/>
    <s v="irc_yes"/>
    <n v="39"/>
    <n v="0.49031999999999998"/>
  </r>
  <r>
    <s v="NAoPri"/>
    <n v="2022"/>
    <s v="Q3"/>
    <s v="Q3-2022"/>
    <x v="43"/>
    <x v="43"/>
    <s v="E56000021"/>
    <s v="West London"/>
    <s v="irc_yes"/>
    <n v="37"/>
    <n v="0.48980000000000001"/>
  </r>
  <r>
    <s v="NAoPri"/>
    <n v="2022"/>
    <s v="Q4"/>
    <s v="Q4-2022"/>
    <x v="43"/>
    <x v="43"/>
    <s v="E56000021"/>
    <s v="West London"/>
    <s v="irc_yes"/>
    <n v="32"/>
    <n v="0.49206"/>
  </r>
  <r>
    <s v="NAoPri"/>
    <n v="2023"/>
    <s v="Q1"/>
    <s v="Q1-2023"/>
    <x v="43"/>
    <x v="43"/>
    <s v="E56000021"/>
    <s v="West London"/>
    <s v="irc_yes"/>
    <n v="33"/>
    <n v="0.44614999999999999"/>
  </r>
  <r>
    <s v="NAoPri"/>
    <n v="2019"/>
    <s v="Q1"/>
    <s v="Q1-2019"/>
    <x v="44"/>
    <x v="44"/>
    <s v="E56000016"/>
    <s v="Wessex"/>
    <s v="irc_yes"/>
    <n v="12"/>
    <n v="0.10638"/>
  </r>
  <r>
    <s v="NAoPri"/>
    <n v="2019"/>
    <s v="Q2"/>
    <s v="Q2-2019"/>
    <x v="44"/>
    <x v="44"/>
    <s v="E56000016"/>
    <s v="Wessex"/>
    <s v="irc_yes"/>
    <n v="11"/>
    <n v="0.11905"/>
  </r>
  <r>
    <s v="NAoPri"/>
    <n v="2019"/>
    <s v="Q3"/>
    <s v="Q3-2019"/>
    <x v="44"/>
    <x v="44"/>
    <s v="E56000016"/>
    <s v="Wessex"/>
    <s v="irc_yes"/>
    <n v="11"/>
    <n v="0.11905"/>
  </r>
  <r>
    <s v="NAoPri"/>
    <n v="2019"/>
    <s v="Q4"/>
    <s v="Q4-2019"/>
    <x v="44"/>
    <x v="44"/>
    <s v="E56000016"/>
    <s v="Wessex"/>
    <s v="irc_yes"/>
    <n v="13"/>
    <n v="0.06"/>
  </r>
  <r>
    <s v="NAoPri"/>
    <n v="2020"/>
    <s v="Q1"/>
    <s v="Q1-2020"/>
    <x v="44"/>
    <x v="44"/>
    <s v="E56000016"/>
    <s v="Wessex"/>
    <s v="irc_yes"/>
    <n v="12"/>
    <n v="6.522E-2"/>
  </r>
  <r>
    <s v="NAoPri"/>
    <n v="2020"/>
    <s v="Q2"/>
    <s v="Q2-2020"/>
    <x v="44"/>
    <x v="44"/>
    <s v="E56000016"/>
    <s v="Wessex"/>
    <s v="irc_yes"/>
    <n v="11"/>
    <n v="4.444E-2"/>
  </r>
  <r>
    <s v="NAoPri"/>
    <n v="2020"/>
    <s v="Q3"/>
    <s v="Q3-2020"/>
    <x v="44"/>
    <x v="44"/>
    <s v="E56000016"/>
    <s v="Wessex"/>
    <s v="irc_yes"/>
    <n v="11"/>
    <n v="2.3810000000000001E-2"/>
  </r>
  <r>
    <s v="NAoPri"/>
    <n v="2020"/>
    <s v="Q4"/>
    <s v="Q4-2020"/>
    <x v="44"/>
    <x v="44"/>
    <s v="E56000016"/>
    <s v="Wessex"/>
    <s v="irc_yes"/>
    <n v="11"/>
    <n v="2.3259999999999999E-2"/>
  </r>
  <r>
    <s v="NAoPri"/>
    <n v="2021"/>
    <s v="Q1"/>
    <s v="Q1-2021"/>
    <x v="44"/>
    <x v="44"/>
    <s v="E56000016"/>
    <s v="Wessex"/>
    <s v="irc_yes"/>
    <n v="10"/>
    <n v="0"/>
  </r>
  <r>
    <s v="NAoPri"/>
    <n v="2021"/>
    <s v="Q2"/>
    <s v="Q2-2021"/>
    <x v="44"/>
    <x v="44"/>
    <s v="E56000016"/>
    <s v="Wessex"/>
    <s v="irc_yes"/>
    <n v="11"/>
    <n v="0"/>
  </r>
  <r>
    <s v="NAoPri"/>
    <n v="2021"/>
    <s v="Q3"/>
    <s v="Q3-2021"/>
    <x v="44"/>
    <x v="44"/>
    <s v="E56000016"/>
    <s v="Wessex"/>
    <s v="irc_yes"/>
    <n v="14"/>
    <n v="0"/>
  </r>
  <r>
    <s v="NAoPri"/>
    <n v="2021"/>
    <s v="Q4"/>
    <s v="Q4-2021"/>
    <x v="44"/>
    <x v="44"/>
    <s v="E56000016"/>
    <s v="Wessex"/>
    <s v="irc_yes"/>
    <n v="13"/>
    <n v="0.04"/>
  </r>
  <r>
    <s v="NAoPri"/>
    <n v="2022"/>
    <s v="Q1"/>
    <s v="Q1-2022"/>
    <x v="44"/>
    <x v="44"/>
    <s v="E56000016"/>
    <s v="Wessex"/>
    <s v="irc_yes"/>
    <n v="14"/>
    <n v="5.5559999999999998E-2"/>
  </r>
  <r>
    <s v="NAoPri"/>
    <n v="2022"/>
    <s v="Q2"/>
    <s v="Q2-2022"/>
    <x v="44"/>
    <x v="44"/>
    <s v="E56000016"/>
    <s v="Wessex"/>
    <s v="irc_yes"/>
    <n v="13"/>
    <n v="7.843E-2"/>
  </r>
  <r>
    <s v="NAoPri"/>
    <n v="2022"/>
    <s v="Q3"/>
    <s v="Q3-2022"/>
    <x v="44"/>
    <x v="44"/>
    <s v="E56000016"/>
    <s v="Wessex"/>
    <s v="irc_yes"/>
    <n v="9"/>
    <n v="0.10811"/>
  </r>
  <r>
    <s v="NAoPri"/>
    <n v="2022"/>
    <s v="Q4"/>
    <s v="Q4-2022"/>
    <x v="44"/>
    <x v="44"/>
    <s v="E56000016"/>
    <s v="Wessex"/>
    <s v="irc_yes"/>
    <n v="9"/>
    <n v="5.5559999999999998E-2"/>
  </r>
  <r>
    <s v="NAoPri"/>
    <n v="2023"/>
    <s v="Q1"/>
    <s v="Q1-2023"/>
    <x v="44"/>
    <x v="44"/>
    <s v="E56000016"/>
    <s v="Wessex"/>
    <s v="irc_yes"/>
    <n v="8"/>
    <n v="3.3329999999999999E-2"/>
  </r>
  <r>
    <s v="NAoPri"/>
    <n v="2019"/>
    <s v="Q1"/>
    <s v="Q1-2019"/>
    <x v="45"/>
    <x v="45"/>
    <s v="E56000035"/>
    <s v="East of England"/>
    <s v="irc_yes"/>
    <n v="18"/>
    <n v="0.25352000000000002"/>
  </r>
  <r>
    <s v="NAoPri"/>
    <n v="2019"/>
    <s v="Q2"/>
    <s v="Q2-2019"/>
    <x v="45"/>
    <x v="45"/>
    <s v="E56000035"/>
    <s v="East of England"/>
    <s v="irc_yes"/>
    <n v="17"/>
    <n v="0.28358"/>
  </r>
  <r>
    <s v="NAoPri"/>
    <n v="2019"/>
    <s v="Q3"/>
    <s v="Q3-2019"/>
    <x v="45"/>
    <x v="45"/>
    <s v="E56000035"/>
    <s v="East of England"/>
    <s v="irc_yes"/>
    <n v="15"/>
    <n v="0.17241000000000001"/>
  </r>
  <r>
    <s v="NAoPri"/>
    <n v="2019"/>
    <s v="Q4"/>
    <s v="Q4-2019"/>
    <x v="45"/>
    <x v="45"/>
    <s v="E56000035"/>
    <s v="East of England"/>
    <s v="irc_yes"/>
    <n v="13"/>
    <n v="0.23077"/>
  </r>
  <r>
    <s v="NAoPri"/>
    <n v="2020"/>
    <s v="Q1"/>
    <s v="Q1-2020"/>
    <x v="45"/>
    <x v="45"/>
    <s v="E56000035"/>
    <s v="East of England"/>
    <s v="irc_yes"/>
    <n v="11"/>
    <n v="0.2"/>
  </r>
  <r>
    <s v="NAoPri"/>
    <n v="2020"/>
    <s v="Q2"/>
    <s v="Q2-2020"/>
    <x v="45"/>
    <x v="45"/>
    <s v="E56000035"/>
    <s v="East of England"/>
    <s v="irc_yes"/>
    <n v="10"/>
    <n v="0.15789"/>
  </r>
  <r>
    <s v="NAoPri"/>
    <n v="2020"/>
    <s v="Q3"/>
    <s v="Q3-2020"/>
    <x v="45"/>
    <x v="45"/>
    <s v="E56000035"/>
    <s v="East of England"/>
    <s v="irc_yes"/>
    <n v="10"/>
    <n v="0.23683999999999999"/>
  </r>
  <r>
    <s v="NAoPri"/>
    <n v="2020"/>
    <s v="Q4"/>
    <s v="Q4-2020"/>
    <x v="45"/>
    <x v="45"/>
    <s v="E56000035"/>
    <s v="East of England"/>
    <s v="irc_yes"/>
    <n v="11"/>
    <n v="0.20930000000000001"/>
  </r>
  <r>
    <s v="NAoPri"/>
    <n v="2021"/>
    <s v="Q1"/>
    <s v="Q1-2021"/>
    <x v="45"/>
    <x v="45"/>
    <s v="E56000035"/>
    <s v="East of England"/>
    <s v="irc_yes"/>
    <n v="12"/>
    <n v="0.19564999999999999"/>
  </r>
  <r>
    <s v="NAoPri"/>
    <n v="2021"/>
    <s v="Q2"/>
    <s v="Q2-2021"/>
    <x v="45"/>
    <x v="45"/>
    <s v="E56000035"/>
    <s v="East of England"/>
    <s v="irc_yes"/>
    <n v="12"/>
    <n v="0.20408000000000001"/>
  </r>
  <r>
    <s v="NAoPri"/>
    <n v="2021"/>
    <s v="Q3"/>
    <s v="Q3-2021"/>
    <x v="45"/>
    <x v="45"/>
    <s v="E56000035"/>
    <s v="East of England"/>
    <s v="irc_yes"/>
    <n v="15"/>
    <n v="0.15517"/>
  </r>
  <r>
    <s v="NAoPri"/>
    <n v="2021"/>
    <s v="Q4"/>
    <s v="Q4-2021"/>
    <x v="45"/>
    <x v="45"/>
    <s v="E56000035"/>
    <s v="East of England"/>
    <s v="irc_yes"/>
    <n v="15"/>
    <n v="0.18032999999999999"/>
  </r>
  <r>
    <s v="NAoPri"/>
    <n v="2022"/>
    <s v="Q1"/>
    <s v="Q1-2022"/>
    <x v="45"/>
    <x v="45"/>
    <s v="E56000035"/>
    <s v="East of England"/>
    <s v="irc_yes"/>
    <n v="16"/>
    <n v="0.18462000000000001"/>
  </r>
  <r>
    <s v="NAoPri"/>
    <n v="2022"/>
    <s v="Q2"/>
    <s v="Q2-2022"/>
    <x v="45"/>
    <x v="45"/>
    <s v="E56000035"/>
    <s v="East of England"/>
    <s v="irc_yes"/>
    <n v="16"/>
    <n v="0.15625"/>
  </r>
  <r>
    <s v="NAoPri"/>
    <n v="2022"/>
    <s v="Q3"/>
    <s v="Q3-2022"/>
    <x v="45"/>
    <x v="45"/>
    <s v="E56000035"/>
    <s v="East of England"/>
    <s v="irc_yes"/>
    <n v="15"/>
    <n v="0.2"/>
  </r>
  <r>
    <s v="NAoPri"/>
    <n v="2022"/>
    <s v="Q4"/>
    <s v="Q4-2022"/>
    <x v="45"/>
    <x v="45"/>
    <s v="E56000035"/>
    <s v="East of England"/>
    <s v="irc_yes"/>
    <n v="12"/>
    <n v="0.20408000000000001"/>
  </r>
  <r>
    <s v="NAoPri"/>
    <n v="2023"/>
    <s v="Q1"/>
    <s v="Q1-2023"/>
    <x v="45"/>
    <x v="45"/>
    <s v="E56000035"/>
    <s v="East of England"/>
    <s v="irc_yes"/>
    <n v="12"/>
    <n v="0.15217"/>
  </r>
  <r>
    <s v="NAoPri"/>
    <n v="2019"/>
    <s v="Q1"/>
    <s v="Q1-2019"/>
    <x v="46"/>
    <x v="46"/>
    <s v="E56000011"/>
    <s v="Kent and Medway"/>
    <s v="irc_yes"/>
    <n v="99"/>
    <n v="0.20759"/>
  </r>
  <r>
    <s v="NAoPri"/>
    <n v="2019"/>
    <s v="Q2"/>
    <s v="Q2-2019"/>
    <x v="46"/>
    <x v="46"/>
    <s v="E56000011"/>
    <s v="Kent and Medway"/>
    <s v="irc_yes"/>
    <n v="97"/>
    <n v="0.21762000000000001"/>
  </r>
  <r>
    <s v="NAoPri"/>
    <n v="2019"/>
    <s v="Q3"/>
    <s v="Q3-2019"/>
    <x v="46"/>
    <x v="46"/>
    <s v="E56000011"/>
    <s v="Kent and Medway"/>
    <s v="irc_yes"/>
    <n v="94"/>
    <n v="0.20533000000000001"/>
  </r>
  <r>
    <s v="NAoPri"/>
    <n v="2019"/>
    <s v="Q4"/>
    <s v="Q4-2019"/>
    <x v="46"/>
    <x v="46"/>
    <s v="E56000011"/>
    <s v="Kent and Medway"/>
    <s v="irc_yes"/>
    <n v="90"/>
    <n v="0.19667999999999999"/>
  </r>
  <r>
    <s v="NAoPri"/>
    <n v="2020"/>
    <s v="Q1"/>
    <s v="Q1-2020"/>
    <x v="46"/>
    <x v="46"/>
    <s v="E56000011"/>
    <s v="Kent and Medway"/>
    <s v="irc_yes"/>
    <n v="90"/>
    <n v="0.14444000000000001"/>
  </r>
  <r>
    <s v="NAoPri"/>
    <n v="2020"/>
    <s v="Q2"/>
    <s v="Q2-2020"/>
    <x v="46"/>
    <x v="46"/>
    <s v="E56000011"/>
    <s v="Kent and Medway"/>
    <s v="irc_yes"/>
    <n v="86"/>
    <n v="0.11404"/>
  </r>
  <r>
    <s v="NAoPri"/>
    <n v="2020"/>
    <s v="Q3"/>
    <s v="Q3-2020"/>
    <x v="46"/>
    <x v="46"/>
    <s v="E56000011"/>
    <s v="Kent and Medway"/>
    <s v="irc_yes"/>
    <n v="88"/>
    <n v="9.9430000000000004E-2"/>
  </r>
  <r>
    <s v="NAoPri"/>
    <n v="2020"/>
    <s v="Q4"/>
    <s v="Q4-2020"/>
    <x v="46"/>
    <x v="46"/>
    <s v="E56000011"/>
    <s v="Kent and Medway"/>
    <s v="irc_yes"/>
    <n v="89"/>
    <n v="0.10954999999999999"/>
  </r>
  <r>
    <s v="NAoPri"/>
    <n v="2021"/>
    <s v="Q1"/>
    <s v="Q1-2021"/>
    <x v="46"/>
    <x v="46"/>
    <s v="E56000011"/>
    <s v="Kent and Medway"/>
    <s v="irc_yes"/>
    <n v="91"/>
    <n v="0.14088000000000001"/>
  </r>
  <r>
    <s v="NAoPri"/>
    <n v="2021"/>
    <s v="Q2"/>
    <s v="Q2-2021"/>
    <x v="46"/>
    <x v="46"/>
    <s v="E56000011"/>
    <s v="Kent and Medway"/>
    <s v="irc_yes"/>
    <n v="101"/>
    <n v="0.15309"/>
  </r>
  <r>
    <s v="NAoPri"/>
    <n v="2021"/>
    <s v="Q3"/>
    <s v="Q3-2021"/>
    <x v="46"/>
    <x v="46"/>
    <s v="E56000011"/>
    <s v="Kent and Medway"/>
    <s v="irc_yes"/>
    <n v="102"/>
    <n v="0.15725"/>
  </r>
  <r>
    <s v="NAoPri"/>
    <n v="2021"/>
    <s v="Q4"/>
    <s v="Q4-2021"/>
    <x v="46"/>
    <x v="46"/>
    <s v="E56000011"/>
    <s v="Kent and Medway"/>
    <s v="irc_yes"/>
    <n v="106"/>
    <n v="0.16744999999999999"/>
  </r>
  <r>
    <s v="NAoPri"/>
    <n v="2022"/>
    <s v="Q1"/>
    <s v="Q1-2022"/>
    <x v="46"/>
    <x v="46"/>
    <s v="E56000011"/>
    <s v="Kent and Medway"/>
    <s v="irc_yes"/>
    <n v="110"/>
    <n v="0.15945000000000001"/>
  </r>
  <r>
    <s v="NAoPri"/>
    <n v="2022"/>
    <s v="Q2"/>
    <s v="Q2-2022"/>
    <x v="46"/>
    <x v="46"/>
    <s v="E56000011"/>
    <s v="Kent and Medway"/>
    <s v="irc_yes"/>
    <n v="110"/>
    <n v="0.18679000000000001"/>
  </r>
  <r>
    <s v="NAoPri"/>
    <n v="2022"/>
    <s v="Q3"/>
    <s v="Q3-2022"/>
    <x v="46"/>
    <x v="46"/>
    <s v="E56000011"/>
    <s v="Kent and Medway"/>
    <s v="irc_yes"/>
    <n v="116"/>
    <n v="0.20860000000000001"/>
  </r>
  <r>
    <s v="NAoPri"/>
    <n v="2022"/>
    <s v="Q4"/>
    <s v="Q4-2022"/>
    <x v="46"/>
    <x v="46"/>
    <s v="E56000011"/>
    <s v="Kent and Medway"/>
    <s v="irc_yes"/>
    <n v="111"/>
    <n v="0.19864999999999999"/>
  </r>
  <r>
    <s v="NAoPri"/>
    <n v="2023"/>
    <s v="Q1"/>
    <s v="Q1-2023"/>
    <x v="46"/>
    <x v="46"/>
    <s v="E56000011"/>
    <s v="Kent and Medway"/>
    <s v="irc_yes"/>
    <n v="104"/>
    <n v="0.20530999999999999"/>
  </r>
  <r>
    <s v="NAoPri"/>
    <n v="2019"/>
    <s v="Q1"/>
    <s v="Q1-2019"/>
    <x v="47"/>
    <x v="47"/>
    <s v="E56000031"/>
    <s v="East Midlands"/>
    <s v="irc_yes"/>
    <n v="23"/>
    <n v="0.1978"/>
  </r>
  <r>
    <s v="NAoPri"/>
    <n v="2019"/>
    <s v="Q2"/>
    <s v="Q2-2019"/>
    <x v="47"/>
    <x v="47"/>
    <s v="E56000031"/>
    <s v="East Midlands"/>
    <s v="irc_yes"/>
    <n v="22"/>
    <n v="0.19767000000000001"/>
  </r>
  <r>
    <s v="NAoPri"/>
    <n v="2019"/>
    <s v="Q3"/>
    <s v="Q3-2019"/>
    <x v="47"/>
    <x v="47"/>
    <s v="E56000031"/>
    <s v="East Midlands"/>
    <s v="irc_yes"/>
    <n v="23"/>
    <n v="0.18681"/>
  </r>
  <r>
    <s v="NAoPri"/>
    <n v="2019"/>
    <s v="Q4"/>
    <s v="Q4-2019"/>
    <x v="47"/>
    <x v="47"/>
    <s v="E56000031"/>
    <s v="East Midlands"/>
    <s v="irc_yes"/>
    <n v="26"/>
    <n v="0.15534000000000001"/>
  </r>
  <r>
    <s v="NAoPri"/>
    <n v="2020"/>
    <s v="Q1"/>
    <s v="Q1-2020"/>
    <x v="47"/>
    <x v="47"/>
    <s v="E56000031"/>
    <s v="East Midlands"/>
    <s v="irc_yes"/>
    <n v="27"/>
    <n v="0.15887999999999999"/>
  </r>
  <r>
    <s v="NAoPri"/>
    <n v="2020"/>
    <s v="Q2"/>
    <s v="Q2-2020"/>
    <x v="47"/>
    <x v="47"/>
    <s v="E56000031"/>
    <s v="East Midlands"/>
    <s v="irc_yes"/>
    <n v="27"/>
    <n v="0.15887999999999999"/>
  </r>
  <r>
    <s v="NAoPri"/>
    <n v="2020"/>
    <s v="Q3"/>
    <s v="Q3-2020"/>
    <x v="47"/>
    <x v="47"/>
    <s v="E56000031"/>
    <s v="East Midlands"/>
    <s v="irc_yes"/>
    <n v="26"/>
    <n v="0.17476"/>
  </r>
  <r>
    <s v="NAoPri"/>
    <n v="2020"/>
    <s v="Q4"/>
    <s v="Q4-2020"/>
    <x v="47"/>
    <x v="47"/>
    <s v="E56000031"/>
    <s v="East Midlands"/>
    <s v="irc_yes"/>
    <n v="25"/>
    <n v="0.19"/>
  </r>
  <r>
    <s v="NAoPri"/>
    <n v="2021"/>
    <s v="Q1"/>
    <s v="Q1-2021"/>
    <x v="47"/>
    <x v="47"/>
    <s v="E56000031"/>
    <s v="East Midlands"/>
    <s v="irc_yes"/>
    <n v="22"/>
    <n v="0.1573"/>
  </r>
  <r>
    <s v="NAoPri"/>
    <n v="2021"/>
    <s v="Q2"/>
    <s v="Q2-2021"/>
    <x v="47"/>
    <x v="47"/>
    <s v="E56000031"/>
    <s v="East Midlands"/>
    <s v="irc_yes"/>
    <n v="26"/>
    <n v="0.16667000000000001"/>
  </r>
  <r>
    <s v="NAoPri"/>
    <n v="2021"/>
    <s v="Q3"/>
    <s v="Q3-2021"/>
    <x v="47"/>
    <x v="47"/>
    <s v="E56000031"/>
    <s v="East Midlands"/>
    <s v="irc_yes"/>
    <n v="26"/>
    <n v="0.18447"/>
  </r>
  <r>
    <s v="NAoPri"/>
    <n v="2021"/>
    <s v="Q4"/>
    <s v="Q4-2021"/>
    <x v="47"/>
    <x v="47"/>
    <s v="E56000031"/>
    <s v="East Midlands"/>
    <s v="irc_yes"/>
    <n v="22"/>
    <n v="0.17044999999999999"/>
  </r>
  <r>
    <s v="NAoPri"/>
    <n v="2022"/>
    <s v="Q1"/>
    <s v="Q1-2022"/>
    <x v="47"/>
    <x v="47"/>
    <s v="E56000031"/>
    <s v="East Midlands"/>
    <s v="irc_yes"/>
    <n v="23"/>
    <n v="0.22581000000000001"/>
  </r>
  <r>
    <s v="NAoPri"/>
    <n v="2022"/>
    <s v="Q2"/>
    <s v="Q2-2022"/>
    <x v="47"/>
    <x v="47"/>
    <s v="E56000031"/>
    <s v="East Midlands"/>
    <s v="irc_yes"/>
    <n v="23"/>
    <n v="0.22222"/>
  </r>
  <r>
    <s v="NAoPri"/>
    <n v="2022"/>
    <s v="Q3"/>
    <s v="Q3-2022"/>
    <x v="47"/>
    <x v="47"/>
    <s v="E56000031"/>
    <s v="East Midlands"/>
    <s v="irc_yes"/>
    <n v="24"/>
    <n v="0.18085000000000001"/>
  </r>
  <r>
    <s v="NAoPri"/>
    <n v="2022"/>
    <s v="Q4"/>
    <s v="Q4-2022"/>
    <x v="47"/>
    <x v="47"/>
    <s v="E56000031"/>
    <s v="East Midlands"/>
    <s v="irc_yes"/>
    <n v="23"/>
    <n v="0.1978"/>
  </r>
  <r>
    <s v="NAoPri"/>
    <n v="2023"/>
    <s v="Q1"/>
    <s v="Q1-2023"/>
    <x v="47"/>
    <x v="47"/>
    <s v="E56000031"/>
    <s v="East Midlands"/>
    <s v="irc_yes"/>
    <n v="22"/>
    <n v="0.16854"/>
  </r>
  <r>
    <s v="NAoPri"/>
    <n v="2019"/>
    <s v="Q1"/>
    <s v="Q1-2019"/>
    <x v="48"/>
    <x v="48"/>
    <s v="E56000010"/>
    <s v="South East London"/>
    <s v="irc_yes"/>
    <n v="40"/>
    <n v="0.51875000000000004"/>
  </r>
  <r>
    <s v="NAoPri"/>
    <n v="2019"/>
    <s v="Q2"/>
    <s v="Q2-2019"/>
    <x v="48"/>
    <x v="48"/>
    <s v="E56000010"/>
    <s v="South East London"/>
    <s v="irc_yes"/>
    <n v="42"/>
    <n v="0.54818999999999996"/>
  </r>
  <r>
    <s v="NAoPri"/>
    <n v="2019"/>
    <s v="Q3"/>
    <s v="Q3-2019"/>
    <x v="48"/>
    <x v="48"/>
    <s v="E56000010"/>
    <s v="South East London"/>
    <s v="irc_yes"/>
    <n v="43"/>
    <n v="0.54913000000000001"/>
  </r>
  <r>
    <s v="NAoPri"/>
    <n v="2019"/>
    <s v="Q4"/>
    <s v="Q4-2019"/>
    <x v="48"/>
    <x v="48"/>
    <s v="E56000010"/>
    <s v="South East London"/>
    <s v="irc_yes"/>
    <n v="43"/>
    <n v="0.49123"/>
  </r>
  <r>
    <s v="NAoPri"/>
    <n v="2020"/>
    <s v="Q1"/>
    <s v="Q1-2020"/>
    <x v="48"/>
    <x v="48"/>
    <s v="E56000010"/>
    <s v="South East London"/>
    <s v="irc_yes"/>
    <n v="39"/>
    <n v="0.42037999999999998"/>
  </r>
  <r>
    <s v="NAoPri"/>
    <n v="2020"/>
    <s v="Q2"/>
    <s v="Q2-2020"/>
    <x v="48"/>
    <x v="48"/>
    <s v="E56000010"/>
    <s v="South East London"/>
    <s v="irc_yes"/>
    <n v="34"/>
    <n v="0.35820999999999997"/>
  </r>
  <r>
    <s v="NAoPri"/>
    <n v="2020"/>
    <s v="Q3"/>
    <s v="Q3-2020"/>
    <x v="48"/>
    <x v="48"/>
    <s v="E56000010"/>
    <s v="South East London"/>
    <s v="irc_yes"/>
    <n v="33"/>
    <n v="0.32823999999999998"/>
  </r>
  <r>
    <s v="NAoPri"/>
    <n v="2020"/>
    <s v="Q4"/>
    <s v="Q4-2020"/>
    <x v="48"/>
    <x v="48"/>
    <s v="E56000010"/>
    <s v="South East London"/>
    <s v="irc_yes"/>
    <n v="32"/>
    <n v="0.31746000000000002"/>
  </r>
  <r>
    <s v="NAoPri"/>
    <n v="2021"/>
    <s v="Q1"/>
    <s v="Q1-2021"/>
    <x v="48"/>
    <x v="48"/>
    <s v="E56000010"/>
    <s v="South East London"/>
    <s v="irc_yes"/>
    <n v="32"/>
    <n v="0.32030999999999998"/>
  </r>
  <r>
    <s v="NAoPri"/>
    <n v="2021"/>
    <s v="Q2"/>
    <s v="Q2-2021"/>
    <x v="48"/>
    <x v="48"/>
    <s v="E56000010"/>
    <s v="South East London"/>
    <s v="irc_yes"/>
    <n v="37"/>
    <n v="0.33333000000000002"/>
  </r>
  <r>
    <s v="NAoPri"/>
    <n v="2021"/>
    <s v="Q3"/>
    <s v="Q3-2021"/>
    <x v="48"/>
    <x v="48"/>
    <s v="E56000010"/>
    <s v="South East London"/>
    <s v="irc_yes"/>
    <n v="37"/>
    <n v="0.32885999999999999"/>
  </r>
  <r>
    <s v="NAoPri"/>
    <n v="2021"/>
    <s v="Q4"/>
    <s v="Q4-2021"/>
    <x v="48"/>
    <x v="48"/>
    <s v="E56000010"/>
    <s v="South East London"/>
    <s v="irc_yes"/>
    <n v="41"/>
    <n v="0.39023999999999998"/>
  </r>
  <r>
    <s v="NAoPri"/>
    <n v="2022"/>
    <s v="Q1"/>
    <s v="Q1-2022"/>
    <x v="48"/>
    <x v="48"/>
    <s v="E56000010"/>
    <s v="South East London"/>
    <s v="irc_yes"/>
    <n v="45"/>
    <n v="0.41988999999999999"/>
  </r>
  <r>
    <s v="NAoPri"/>
    <n v="2022"/>
    <s v="Q2"/>
    <s v="Q2-2022"/>
    <x v="48"/>
    <x v="48"/>
    <s v="E56000010"/>
    <s v="South East London"/>
    <s v="irc_yes"/>
    <n v="49"/>
    <n v="0.43147000000000002"/>
  </r>
  <r>
    <s v="NAoPri"/>
    <n v="2022"/>
    <s v="Q3"/>
    <s v="Q3-2022"/>
    <x v="48"/>
    <x v="48"/>
    <s v="E56000010"/>
    <s v="South East London"/>
    <s v="irc_yes"/>
    <n v="51"/>
    <n v="0.4335"/>
  </r>
  <r>
    <s v="NAoPri"/>
    <n v="2022"/>
    <s v="Q4"/>
    <s v="Q4-2022"/>
    <x v="48"/>
    <x v="48"/>
    <s v="E56000010"/>
    <s v="South East London"/>
    <s v="irc_yes"/>
    <n v="49"/>
    <n v="0.40609000000000001"/>
  </r>
  <r>
    <s v="NAoPri"/>
    <n v="2023"/>
    <s v="Q1"/>
    <s v="Q1-2023"/>
    <x v="48"/>
    <x v="48"/>
    <s v="E56000010"/>
    <s v="South East London"/>
    <s v="irc_yes"/>
    <n v="48"/>
    <n v="0.40625"/>
  </r>
  <r>
    <s v="NAoPri"/>
    <n v="2019"/>
    <s v="Q1"/>
    <s v="Q1-2019"/>
    <x v="49"/>
    <x v="49"/>
    <s v="E56000021"/>
    <s v="West London"/>
    <s v="irc_yes"/>
    <n v="14"/>
    <n v="0.45613999999999999"/>
  </r>
  <r>
    <s v="NAoPri"/>
    <n v="2019"/>
    <s v="Q2"/>
    <s v="Q2-2019"/>
    <x v="49"/>
    <x v="49"/>
    <s v="E56000021"/>
    <s v="West London"/>
    <s v="irc_yes"/>
    <n v="16"/>
    <n v="0.44614999999999999"/>
  </r>
  <r>
    <s v="NAoPri"/>
    <n v="2019"/>
    <s v="Q3"/>
    <s v="Q3-2019"/>
    <x v="49"/>
    <x v="49"/>
    <s v="E56000021"/>
    <s v="West London"/>
    <s v="irc_yes"/>
    <n v="16"/>
    <n v="0.43547999999999998"/>
  </r>
  <r>
    <s v="NAoPri"/>
    <n v="2019"/>
    <s v="Q4"/>
    <s v="Q4-2019"/>
    <x v="49"/>
    <x v="49"/>
    <s v="E56000021"/>
    <s v="West London"/>
    <s v="irc_yes"/>
    <n v="15"/>
    <n v="0.49153000000000002"/>
  </r>
  <r>
    <s v="NAoPri"/>
    <n v="2020"/>
    <s v="Q1"/>
    <s v="Q1-2020"/>
    <x v="49"/>
    <x v="49"/>
    <s v="E56000021"/>
    <s v="West London"/>
    <s v="irc_yes"/>
    <n v="14"/>
    <n v="0.44642999999999999"/>
  </r>
  <r>
    <s v="NAoPri"/>
    <n v="2020"/>
    <s v="Q2"/>
    <s v="Q2-2020"/>
    <x v="49"/>
    <x v="49"/>
    <s v="E56000021"/>
    <s v="West London"/>
    <s v="irc_yes"/>
    <n v="13"/>
    <n v="0.42"/>
  </r>
  <r>
    <s v="NAoPri"/>
    <n v="2020"/>
    <s v="Q3"/>
    <s v="Q3-2020"/>
    <x v="49"/>
    <x v="49"/>
    <s v="E56000021"/>
    <s v="West London"/>
    <s v="irc_yes"/>
    <n v="14"/>
    <n v="0.46295999999999998"/>
  </r>
  <r>
    <s v="NAoPri"/>
    <n v="2020"/>
    <s v="Q4"/>
    <s v="Q4-2020"/>
    <x v="49"/>
    <x v="49"/>
    <s v="E56000021"/>
    <s v="West London"/>
    <s v="irc_yes"/>
    <n v="14"/>
    <n v="0.34544999999999998"/>
  </r>
  <r>
    <s v="NAoPri"/>
    <n v="2021"/>
    <s v="Q1"/>
    <s v="Q1-2021"/>
    <x v="49"/>
    <x v="49"/>
    <s v="E56000021"/>
    <s v="West London"/>
    <s v="irc_yes"/>
    <n v="15"/>
    <n v="0.39344000000000001"/>
  </r>
  <r>
    <s v="NAoPri"/>
    <n v="2021"/>
    <s v="Q2"/>
    <s v="Q2-2021"/>
    <x v="49"/>
    <x v="49"/>
    <s v="E56000021"/>
    <s v="West London"/>
    <s v="irc_yes"/>
    <n v="16"/>
    <n v="0.44444"/>
  </r>
  <r>
    <s v="NAoPri"/>
    <n v="2021"/>
    <s v="Q3"/>
    <s v="Q3-2021"/>
    <x v="49"/>
    <x v="49"/>
    <s v="E56000021"/>
    <s v="West London"/>
    <s v="irc_yes"/>
    <n v="15"/>
    <n v="0.46666999999999997"/>
  </r>
  <r>
    <s v="NAoPri"/>
    <n v="2021"/>
    <s v="Q4"/>
    <s v="Q4-2021"/>
    <x v="49"/>
    <x v="49"/>
    <s v="E56000021"/>
    <s v="West London"/>
    <s v="irc_yes"/>
    <n v="15"/>
    <n v="0.50846999999999998"/>
  </r>
  <r>
    <s v="NAoPri"/>
    <n v="2022"/>
    <s v="Q1"/>
    <s v="Q1-2022"/>
    <x v="49"/>
    <x v="49"/>
    <s v="E56000021"/>
    <s v="West London"/>
    <s v="irc_yes"/>
    <n v="14"/>
    <n v="0.55556000000000005"/>
  </r>
  <r>
    <s v="NAoPri"/>
    <n v="2022"/>
    <s v="Q2"/>
    <s v="Q2-2022"/>
    <x v="49"/>
    <x v="49"/>
    <s v="E56000021"/>
    <s v="West London"/>
    <s v="irc_yes"/>
    <n v="14"/>
    <n v="0.45613999999999999"/>
  </r>
  <r>
    <s v="NAoPri"/>
    <n v="2022"/>
    <s v="Q3"/>
    <s v="Q3-2022"/>
    <x v="49"/>
    <x v="49"/>
    <s v="E56000021"/>
    <s v="West London"/>
    <s v="irc_yes"/>
    <n v="16"/>
    <n v="0.375"/>
  </r>
  <r>
    <s v="NAoPri"/>
    <n v="2022"/>
    <s v="Q4"/>
    <s v="Q4-2022"/>
    <x v="49"/>
    <x v="49"/>
    <s v="E56000021"/>
    <s v="West London"/>
    <s v="irc_yes"/>
    <n v="15"/>
    <n v="0.37930999999999998"/>
  </r>
  <r>
    <s v="NAoPri"/>
    <n v="2023"/>
    <s v="Q1"/>
    <s v="Q1-2023"/>
    <x v="49"/>
    <x v="49"/>
    <s v="E56000021"/>
    <s v="West London"/>
    <s v="irc_yes"/>
    <n v="16"/>
    <n v="0.27418999999999999"/>
  </r>
  <r>
    <s v="NAoPri"/>
    <n v="2019"/>
    <s v="Q1"/>
    <s v="Q1-2019"/>
    <x v="50"/>
    <x v="50"/>
    <s v="E56000018"/>
    <s v="Lancashire and South Cumbria"/>
    <s v="irc_yes"/>
    <n v="22"/>
    <n v="0.22092999999999999"/>
  </r>
  <r>
    <s v="NAoPri"/>
    <n v="2019"/>
    <s v="Q2"/>
    <s v="Q2-2019"/>
    <x v="50"/>
    <x v="50"/>
    <s v="E56000018"/>
    <s v="Lancashire and South Cumbria"/>
    <s v="irc_yes"/>
    <n v="22"/>
    <n v="0.19767000000000001"/>
  </r>
  <r>
    <s v="NAoPri"/>
    <n v="2019"/>
    <s v="Q3"/>
    <s v="Q3-2019"/>
    <x v="50"/>
    <x v="50"/>
    <s v="E56000018"/>
    <s v="Lancashire and South Cumbria"/>
    <s v="irc_yes"/>
    <n v="24"/>
    <n v="0.15464"/>
  </r>
  <r>
    <s v="NAoPri"/>
    <n v="2019"/>
    <s v="Q4"/>
    <s v="Q4-2019"/>
    <x v="50"/>
    <x v="50"/>
    <s v="E56000018"/>
    <s v="Lancashire and South Cumbria"/>
    <s v="irc_yes"/>
    <n v="24"/>
    <n v="0.19148999999999999"/>
  </r>
  <r>
    <s v="NAoPri"/>
    <n v="2020"/>
    <s v="Q1"/>
    <s v="Q1-2020"/>
    <x v="50"/>
    <x v="50"/>
    <s v="E56000018"/>
    <s v="Lancashire and South Cumbria"/>
    <s v="irc_yes"/>
    <n v="25"/>
    <n v="0.16327"/>
  </r>
  <r>
    <s v="NAoPri"/>
    <n v="2020"/>
    <s v="Q2"/>
    <s v="Q2-2020"/>
    <x v="50"/>
    <x v="50"/>
    <s v="E56000018"/>
    <s v="Lancashire and South Cumbria"/>
    <s v="irc_yes"/>
    <n v="22"/>
    <n v="0.16854"/>
  </r>
  <r>
    <s v="NAoPri"/>
    <n v="2020"/>
    <s v="Q3"/>
    <s v="Q3-2020"/>
    <x v="50"/>
    <x v="50"/>
    <s v="E56000018"/>
    <s v="Lancashire and South Cumbria"/>
    <s v="irc_yes"/>
    <n v="21"/>
    <n v="0.15476000000000001"/>
  </r>
  <r>
    <s v="NAoPri"/>
    <n v="2020"/>
    <s v="Q4"/>
    <s v="Q4-2020"/>
    <x v="50"/>
    <x v="50"/>
    <s v="E56000018"/>
    <s v="Lancashire and South Cumbria"/>
    <s v="irc_yes"/>
    <n v="21"/>
    <n v="0.12048"/>
  </r>
  <r>
    <s v="NAoPri"/>
    <n v="2021"/>
    <s v="Q1"/>
    <s v="Q1-2021"/>
    <x v="50"/>
    <x v="50"/>
    <s v="E56000018"/>
    <s v="Lancashire and South Cumbria"/>
    <s v="irc_yes"/>
    <n v="19"/>
    <n v="0.11842"/>
  </r>
  <r>
    <s v="NAoPri"/>
    <n v="2021"/>
    <s v="Q2"/>
    <s v="Q2-2021"/>
    <x v="50"/>
    <x v="50"/>
    <s v="E56000018"/>
    <s v="Lancashire and South Cumbria"/>
    <s v="irc_yes"/>
    <n v="22"/>
    <n v="0.11627999999999999"/>
  </r>
  <r>
    <s v="NAoPri"/>
    <n v="2021"/>
    <s v="Q3"/>
    <s v="Q3-2021"/>
    <x v="50"/>
    <x v="50"/>
    <s v="E56000018"/>
    <s v="Lancashire and South Cumbria"/>
    <s v="irc_yes"/>
    <n v="18"/>
    <n v="0.14085"/>
  </r>
  <r>
    <s v="NAoPri"/>
    <n v="2021"/>
    <s v="Q4"/>
    <s v="Q4-2021"/>
    <x v="50"/>
    <x v="50"/>
    <s v="E56000018"/>
    <s v="Lancashire and South Cumbria"/>
    <s v="irc_yes"/>
    <n v="18"/>
    <n v="0.18056"/>
  </r>
  <r>
    <s v="NAoPri"/>
    <n v="2022"/>
    <s v="Q1"/>
    <s v="Q1-2022"/>
    <x v="50"/>
    <x v="50"/>
    <s v="E56000018"/>
    <s v="Lancashire and South Cumbria"/>
    <s v="irc_yes"/>
    <n v="18"/>
    <n v="0.20832999999999999"/>
  </r>
  <r>
    <s v="NAoPri"/>
    <n v="2022"/>
    <s v="Q2"/>
    <s v="Q2-2022"/>
    <x v="50"/>
    <x v="50"/>
    <s v="E56000018"/>
    <s v="Lancashire and South Cumbria"/>
    <s v="irc_yes"/>
    <n v="19"/>
    <n v="0.22367999999999999"/>
  </r>
  <r>
    <s v="NAoPri"/>
    <n v="2022"/>
    <s v="Q3"/>
    <s v="Q3-2022"/>
    <x v="50"/>
    <x v="50"/>
    <s v="E56000018"/>
    <s v="Lancashire and South Cumbria"/>
    <s v="irc_yes"/>
    <n v="24"/>
    <n v="0.1875"/>
  </r>
  <r>
    <s v="NAoPri"/>
    <n v="2022"/>
    <s v="Q4"/>
    <s v="Q4-2022"/>
    <x v="50"/>
    <x v="50"/>
    <s v="E56000018"/>
    <s v="Lancashire and South Cumbria"/>
    <s v="irc_yes"/>
    <n v="24"/>
    <n v="0.17707999999999999"/>
  </r>
  <r>
    <s v="NAoPri"/>
    <n v="2023"/>
    <s v="Q1"/>
    <s v="Q1-2023"/>
    <x v="50"/>
    <x v="50"/>
    <s v="E56000018"/>
    <s v="Lancashire and South Cumbria"/>
    <s v="irc_yes"/>
    <n v="24"/>
    <n v="0.22339999999999999"/>
  </r>
  <r>
    <s v="NAoPri"/>
    <n v="2019"/>
    <s v="Q1"/>
    <s v="Q1-2019"/>
    <x v="51"/>
    <x v="51"/>
    <s v="E56000018"/>
    <s v="Lancashire and South Cumbria"/>
    <s v="irc_yes"/>
    <n v="98"/>
    <n v="0.31378"/>
  </r>
  <r>
    <s v="NAoPri"/>
    <n v="2019"/>
    <s v="Q2"/>
    <s v="Q2-2019"/>
    <x v="51"/>
    <x v="51"/>
    <s v="E56000018"/>
    <s v="Lancashire and South Cumbria"/>
    <s v="irc_yes"/>
    <n v="94"/>
    <n v="0.27926000000000001"/>
  </r>
  <r>
    <s v="NAoPri"/>
    <n v="2019"/>
    <s v="Q3"/>
    <s v="Q3-2019"/>
    <x v="51"/>
    <x v="51"/>
    <s v="E56000018"/>
    <s v="Lancashire and South Cumbria"/>
    <s v="irc_yes"/>
    <n v="97"/>
    <n v="0.25580999999999998"/>
  </r>
  <r>
    <s v="NAoPri"/>
    <n v="2019"/>
    <s v="Q4"/>
    <s v="Q4-2019"/>
    <x v="51"/>
    <x v="51"/>
    <s v="E56000018"/>
    <s v="Lancashire and South Cumbria"/>
    <s v="irc_yes"/>
    <n v="97"/>
    <n v="0.23574999999999999"/>
  </r>
  <r>
    <s v="NAoPri"/>
    <n v="2020"/>
    <s v="Q1"/>
    <s v="Q1-2020"/>
    <x v="51"/>
    <x v="51"/>
    <s v="E56000018"/>
    <s v="Lancashire and South Cumbria"/>
    <s v="irc_yes"/>
    <n v="94"/>
    <n v="0.19363"/>
  </r>
  <r>
    <s v="NAoPri"/>
    <n v="2020"/>
    <s v="Q2"/>
    <s v="Q2-2020"/>
    <x v="51"/>
    <x v="51"/>
    <s v="E56000018"/>
    <s v="Lancashire and South Cumbria"/>
    <s v="irc_yes"/>
    <n v="85"/>
    <n v="0.18768000000000001"/>
  </r>
  <r>
    <s v="NAoPri"/>
    <n v="2020"/>
    <s v="Q3"/>
    <s v="Q3-2020"/>
    <x v="51"/>
    <x v="51"/>
    <s v="E56000018"/>
    <s v="Lancashire and South Cumbria"/>
    <s v="irc_yes"/>
    <n v="78"/>
    <n v="0.16774"/>
  </r>
  <r>
    <s v="NAoPri"/>
    <n v="2020"/>
    <s v="Q4"/>
    <s v="Q4-2020"/>
    <x v="51"/>
    <x v="51"/>
    <s v="E56000018"/>
    <s v="Lancashire and South Cumbria"/>
    <s v="irc_yes"/>
    <n v="72"/>
    <n v="0.16783000000000001"/>
  </r>
  <r>
    <s v="NAoPri"/>
    <n v="2021"/>
    <s v="Q1"/>
    <s v="Q1-2021"/>
    <x v="51"/>
    <x v="51"/>
    <s v="E56000018"/>
    <s v="Lancashire and South Cumbria"/>
    <s v="irc_yes"/>
    <n v="69"/>
    <n v="0.19636000000000001"/>
  </r>
  <r>
    <s v="NAoPri"/>
    <n v="2021"/>
    <s v="Q2"/>
    <s v="Q2-2021"/>
    <x v="51"/>
    <x v="51"/>
    <s v="E56000018"/>
    <s v="Lancashire and South Cumbria"/>
    <s v="irc_yes"/>
    <n v="77"/>
    <n v="0.19217999999999999"/>
  </r>
  <r>
    <s v="NAoPri"/>
    <n v="2021"/>
    <s v="Q3"/>
    <s v="Q3-2021"/>
    <x v="51"/>
    <x v="51"/>
    <s v="E56000018"/>
    <s v="Lancashire and South Cumbria"/>
    <s v="irc_yes"/>
    <n v="79"/>
    <n v="0.20252999999999999"/>
  </r>
  <r>
    <s v="NAoPri"/>
    <n v="2021"/>
    <s v="Q4"/>
    <s v="Q4-2021"/>
    <x v="51"/>
    <x v="51"/>
    <s v="E56000018"/>
    <s v="Lancashire and South Cumbria"/>
    <s v="irc_yes"/>
    <n v="85"/>
    <n v="0.23008999999999999"/>
  </r>
  <r>
    <s v="NAoPri"/>
    <n v="2022"/>
    <s v="Q1"/>
    <s v="Q1-2022"/>
    <x v="51"/>
    <x v="51"/>
    <s v="E56000018"/>
    <s v="Lancashire and South Cumbria"/>
    <s v="irc_yes"/>
    <n v="91"/>
    <n v="0.24176"/>
  </r>
  <r>
    <s v="NAoPri"/>
    <n v="2022"/>
    <s v="Q2"/>
    <s v="Q2-2022"/>
    <x v="51"/>
    <x v="51"/>
    <s v="E56000018"/>
    <s v="Lancashire and South Cumbria"/>
    <s v="irc_yes"/>
    <n v="100"/>
    <n v="0.26064999999999999"/>
  </r>
  <r>
    <s v="NAoPri"/>
    <n v="2022"/>
    <s v="Q3"/>
    <s v="Q3-2022"/>
    <x v="51"/>
    <x v="51"/>
    <s v="E56000018"/>
    <s v="Lancashire and South Cumbria"/>
    <s v="irc_yes"/>
    <n v="106"/>
    <n v="0.23877000000000001"/>
  </r>
  <r>
    <s v="NAoPri"/>
    <n v="2022"/>
    <s v="Q4"/>
    <s v="Q4-2022"/>
    <x v="51"/>
    <x v="51"/>
    <s v="E56000018"/>
    <s v="Lancashire and South Cumbria"/>
    <s v="irc_yes"/>
    <n v="107"/>
    <n v="0.20560999999999999"/>
  </r>
  <r>
    <s v="NAoPri"/>
    <n v="2023"/>
    <s v="Q1"/>
    <s v="Q1-2023"/>
    <x v="51"/>
    <x v="51"/>
    <s v="E56000018"/>
    <s v="Lancashire and South Cumbria"/>
    <s v="irc_yes"/>
    <n v="99"/>
    <n v="0.22727"/>
  </r>
  <r>
    <s v="NAoPri"/>
    <n v="2019"/>
    <s v="Q1"/>
    <s v="Q1-2019"/>
    <x v="52"/>
    <x v="52"/>
    <s v="E56000030"/>
    <s v="West Yorkshire and Harrogate"/>
    <s v="irc_yes"/>
    <n v="54"/>
    <n v="0.29766999999999999"/>
  </r>
  <r>
    <s v="NAoPri"/>
    <n v="2019"/>
    <s v="Q2"/>
    <s v="Q2-2019"/>
    <x v="52"/>
    <x v="52"/>
    <s v="E56000030"/>
    <s v="West Yorkshire and Harrogate"/>
    <s v="irc_yes"/>
    <n v="55"/>
    <n v="0.26817999999999997"/>
  </r>
  <r>
    <s v="NAoPri"/>
    <n v="2019"/>
    <s v="Q3"/>
    <s v="Q3-2019"/>
    <x v="52"/>
    <x v="52"/>
    <s v="E56000030"/>
    <s v="West Yorkshire and Harrogate"/>
    <s v="irc_yes"/>
    <n v="54"/>
    <n v="0.24299000000000001"/>
  </r>
  <r>
    <s v="NAoPri"/>
    <n v="2019"/>
    <s v="Q4"/>
    <s v="Q4-2019"/>
    <x v="52"/>
    <x v="52"/>
    <s v="E56000030"/>
    <s v="West Yorkshire and Harrogate"/>
    <s v="irc_yes"/>
    <n v="51"/>
    <n v="0.24138000000000001"/>
  </r>
  <r>
    <s v="NAoPri"/>
    <n v="2020"/>
    <s v="Q1"/>
    <s v="Q1-2020"/>
    <x v="52"/>
    <x v="52"/>
    <s v="E56000030"/>
    <s v="West Yorkshire and Harrogate"/>
    <s v="irc_yes"/>
    <n v="51"/>
    <n v="0.17734"/>
  </r>
  <r>
    <s v="NAoPri"/>
    <n v="2020"/>
    <s v="Q2"/>
    <s v="Q2-2020"/>
    <x v="52"/>
    <x v="52"/>
    <s v="E56000030"/>
    <s v="West Yorkshire and Harrogate"/>
    <s v="irc_yes"/>
    <n v="42"/>
    <n v="0.14371"/>
  </r>
  <r>
    <s v="NAoPri"/>
    <n v="2020"/>
    <s v="Q3"/>
    <s v="Q3-2020"/>
    <x v="52"/>
    <x v="52"/>
    <s v="E56000030"/>
    <s v="West Yorkshire and Harrogate"/>
    <s v="irc_yes"/>
    <n v="42"/>
    <n v="0.15060000000000001"/>
  </r>
  <r>
    <s v="NAoPri"/>
    <n v="2020"/>
    <s v="Q4"/>
    <s v="Q4-2020"/>
    <x v="52"/>
    <x v="52"/>
    <s v="E56000030"/>
    <s v="West Yorkshire and Harrogate"/>
    <s v="irc_yes"/>
    <n v="39"/>
    <n v="0.18182000000000001"/>
  </r>
  <r>
    <s v="NAoPri"/>
    <n v="2021"/>
    <s v="Q1"/>
    <s v="Q1-2021"/>
    <x v="52"/>
    <x v="52"/>
    <s v="E56000030"/>
    <s v="West Yorkshire and Harrogate"/>
    <s v="irc_yes"/>
    <n v="40"/>
    <n v="0.24224000000000001"/>
  </r>
  <r>
    <s v="NAoPri"/>
    <n v="2021"/>
    <s v="Q2"/>
    <s v="Q2-2021"/>
    <x v="52"/>
    <x v="52"/>
    <s v="E56000030"/>
    <s v="West Yorkshire and Harrogate"/>
    <s v="irc_yes"/>
    <n v="47"/>
    <n v="0.26984000000000002"/>
  </r>
  <r>
    <s v="NAoPri"/>
    <n v="2021"/>
    <s v="Q3"/>
    <s v="Q3-2021"/>
    <x v="52"/>
    <x v="52"/>
    <s v="E56000030"/>
    <s v="West Yorkshire and Harrogate"/>
    <s v="irc_yes"/>
    <n v="46"/>
    <n v="0.30769000000000002"/>
  </r>
  <r>
    <s v="NAoPri"/>
    <n v="2021"/>
    <s v="Q4"/>
    <s v="Q4-2021"/>
    <x v="52"/>
    <x v="52"/>
    <s v="E56000030"/>
    <s v="West Yorkshire and Harrogate"/>
    <s v="irc_yes"/>
    <n v="46"/>
    <n v="0.32432"/>
  </r>
  <r>
    <s v="NAoPri"/>
    <n v="2022"/>
    <s v="Q1"/>
    <s v="Q1-2022"/>
    <x v="52"/>
    <x v="52"/>
    <s v="E56000030"/>
    <s v="West Yorkshire and Harrogate"/>
    <s v="irc_yes"/>
    <n v="52"/>
    <n v="0.29126000000000002"/>
  </r>
  <r>
    <s v="NAoPri"/>
    <n v="2022"/>
    <s v="Q2"/>
    <s v="Q2-2022"/>
    <x v="52"/>
    <x v="52"/>
    <s v="E56000030"/>
    <s v="West Yorkshire and Harrogate"/>
    <s v="irc_yes"/>
    <n v="53"/>
    <n v="0.30047000000000001"/>
  </r>
  <r>
    <s v="NAoPri"/>
    <n v="2022"/>
    <s v="Q3"/>
    <s v="Q3-2022"/>
    <x v="52"/>
    <x v="52"/>
    <s v="E56000030"/>
    <s v="West Yorkshire and Harrogate"/>
    <s v="irc_yes"/>
    <n v="55"/>
    <n v="0.25791999999999998"/>
  </r>
  <r>
    <s v="NAoPri"/>
    <n v="2022"/>
    <s v="Q4"/>
    <s v="Q4-2022"/>
    <x v="52"/>
    <x v="52"/>
    <s v="E56000030"/>
    <s v="West Yorkshire and Harrogate"/>
    <s v="irc_yes"/>
    <n v="57"/>
    <n v="0.24016999999999999"/>
  </r>
  <r>
    <s v="NAoPri"/>
    <n v="2023"/>
    <s v="Q1"/>
    <s v="Q1-2023"/>
    <x v="52"/>
    <x v="52"/>
    <s v="E56000030"/>
    <s v="West Yorkshire and Harrogate"/>
    <s v="irc_yes"/>
    <n v="51"/>
    <n v="0.26601000000000002"/>
  </r>
  <r>
    <s v="NAoPri"/>
    <n v="2019"/>
    <s v="Q1"/>
    <s v="Q1-2019"/>
    <x v="53"/>
    <x v="53"/>
    <s v="E56000010"/>
    <s v="South East London"/>
    <s v="irc_yes"/>
    <n v="9"/>
    <n v="0.52941000000000005"/>
  </r>
  <r>
    <s v="NAoPri"/>
    <n v="2019"/>
    <s v="Q2"/>
    <s v="Q2-2019"/>
    <x v="53"/>
    <x v="53"/>
    <s v="E56000010"/>
    <s v="South East London"/>
    <s v="irc_yes"/>
    <n v="10"/>
    <n v="0.5"/>
  </r>
  <r>
    <s v="NAoPri"/>
    <n v="2019"/>
    <s v="Q3"/>
    <s v="Q3-2019"/>
    <x v="53"/>
    <x v="53"/>
    <s v="E56000010"/>
    <s v="South East London"/>
    <s v="irc_yes"/>
    <n v="11"/>
    <n v="0.53488000000000002"/>
  </r>
  <r>
    <s v="NAoPri"/>
    <n v="2019"/>
    <s v="Q4"/>
    <s v="Q4-2019"/>
    <x v="53"/>
    <x v="53"/>
    <s v="E56000010"/>
    <s v="South East London"/>
    <s v="irc_yes"/>
    <n v="11"/>
    <n v="0.48888999999999999"/>
  </r>
  <r>
    <s v="NAoPri"/>
    <n v="2020"/>
    <s v="Q1"/>
    <s v="Q1-2020"/>
    <x v="53"/>
    <x v="53"/>
    <s v="E56000010"/>
    <s v="South East London"/>
    <s v="irc_yes"/>
    <n v="10"/>
    <n v="0.43902000000000002"/>
  </r>
  <r>
    <s v="NAoPri"/>
    <n v="2020"/>
    <s v="Q2"/>
    <s v="Q2-2020"/>
    <x v="53"/>
    <x v="53"/>
    <s v="E56000010"/>
    <s v="South East London"/>
    <s v="irc_yes"/>
    <n v="10"/>
    <n v="0.55262999999999995"/>
  </r>
  <r>
    <s v="NAoPri"/>
    <n v="2020"/>
    <s v="Q3"/>
    <s v="Q3-2020"/>
    <x v="53"/>
    <x v="53"/>
    <s v="E56000010"/>
    <s v="South East London"/>
    <s v="irc_yes"/>
    <n v="10"/>
    <n v="0.46154000000000001"/>
  </r>
  <r>
    <s v="NAoPri"/>
    <n v="2020"/>
    <s v="Q4"/>
    <s v="Q4-2020"/>
    <x v="53"/>
    <x v="53"/>
    <s v="E56000010"/>
    <s v="South East London"/>
    <s v="irc_yes"/>
    <n v="11"/>
    <n v="0.42857000000000001"/>
  </r>
  <r>
    <s v="NAoPri"/>
    <n v="2021"/>
    <s v="Q1"/>
    <s v="Q1-2021"/>
    <x v="53"/>
    <x v="53"/>
    <s v="E56000010"/>
    <s v="South East London"/>
    <s v="irc_yes"/>
    <n v="11"/>
    <n v="0.42857000000000001"/>
  </r>
  <r>
    <s v="NAoPri"/>
    <n v="2021"/>
    <s v="Q2"/>
    <s v="Q2-2021"/>
    <x v="53"/>
    <x v="53"/>
    <s v="E56000010"/>
    <s v="South East London"/>
    <s v="irc_yes"/>
    <n v="11"/>
    <n v="0.39534999999999998"/>
  </r>
  <r>
    <s v="NAoPri"/>
    <n v="2021"/>
    <s v="Q3"/>
    <s v="Q3-2021"/>
    <x v="53"/>
    <x v="53"/>
    <s v="E56000010"/>
    <s v="South East London"/>
    <s v="irc_yes"/>
    <n v="9"/>
    <n v="0.38889000000000001"/>
  </r>
  <r>
    <s v="NAoPri"/>
    <n v="2021"/>
    <s v="Q4"/>
    <s v="Q4-2021"/>
    <x v="53"/>
    <x v="53"/>
    <s v="E56000010"/>
    <s v="South East London"/>
    <s v="irc_yes"/>
    <n v="8"/>
    <n v="0.4375"/>
  </r>
  <r>
    <s v="NAoPri"/>
    <n v="2022"/>
    <s v="Q1"/>
    <s v="Q1-2022"/>
    <x v="53"/>
    <x v="53"/>
    <s v="E56000010"/>
    <s v="South East London"/>
    <s v="irc_yes"/>
    <n v="9"/>
    <n v="0.44444"/>
  </r>
  <r>
    <s v="NAoPri"/>
    <n v="2022"/>
    <s v="Q2"/>
    <s v="Q2-2022"/>
    <x v="53"/>
    <x v="53"/>
    <s v="E56000010"/>
    <s v="South East London"/>
    <s v="irc_yes"/>
    <n v="11"/>
    <n v="0.37208999999999998"/>
  </r>
  <r>
    <s v="NAoPri"/>
    <n v="2022"/>
    <s v="Q3"/>
    <s v="Q3-2022"/>
    <x v="53"/>
    <x v="53"/>
    <s v="E56000010"/>
    <s v="South East London"/>
    <s v="irc_yes"/>
    <n v="12"/>
    <n v="0.43478"/>
  </r>
  <r>
    <s v="NAoPri"/>
    <n v="2022"/>
    <s v="Q4"/>
    <s v="Q4-2022"/>
    <x v="53"/>
    <x v="53"/>
    <s v="E56000010"/>
    <s v="South East London"/>
    <s v="irc_yes"/>
    <n v="11"/>
    <n v="0.43181999999999998"/>
  </r>
  <r>
    <s v="NAoPri"/>
    <n v="2023"/>
    <s v="Q1"/>
    <s v="Q1-2023"/>
    <x v="53"/>
    <x v="53"/>
    <s v="E56000010"/>
    <s v="South East London"/>
    <s v="irc_yes"/>
    <n v="12"/>
    <n v="0.44680999999999998"/>
  </r>
  <r>
    <s v="NAoPri"/>
    <n v="2019"/>
    <s v="Q1"/>
    <s v="Q1-2019"/>
    <x v="54"/>
    <x v="54"/>
    <s v="E56000005"/>
    <s v="Cheshire and Merseyside"/>
    <s v="irc_yes"/>
    <n v="47"/>
    <n v="0.34921000000000002"/>
  </r>
  <r>
    <s v="NAoPri"/>
    <n v="2019"/>
    <s v="Q2"/>
    <s v="Q2-2019"/>
    <x v="54"/>
    <x v="54"/>
    <s v="E56000005"/>
    <s v="Cheshire and Merseyside"/>
    <s v="irc_yes"/>
    <n v="47"/>
    <n v="0.37766"/>
  </r>
  <r>
    <s v="NAoPri"/>
    <n v="2019"/>
    <s v="Q3"/>
    <s v="Q3-2019"/>
    <x v="54"/>
    <x v="54"/>
    <s v="E56000005"/>
    <s v="Cheshire and Merseyside"/>
    <s v="irc_yes"/>
    <n v="45"/>
    <n v="0.37989000000000001"/>
  </r>
  <r>
    <s v="NAoPri"/>
    <n v="2019"/>
    <s v="Q4"/>
    <s v="Q4-2019"/>
    <x v="54"/>
    <x v="54"/>
    <s v="E56000005"/>
    <s v="Cheshire and Merseyside"/>
    <s v="irc_yes"/>
    <n v="43"/>
    <n v="0.33917999999999998"/>
  </r>
  <r>
    <s v="NAoPri"/>
    <n v="2020"/>
    <s v="Q1"/>
    <s v="Q1-2020"/>
    <x v="54"/>
    <x v="54"/>
    <s v="E56000005"/>
    <s v="Cheshire and Merseyside"/>
    <s v="irc_yes"/>
    <n v="40"/>
    <n v="0.28481000000000001"/>
  </r>
  <r>
    <s v="NAoPri"/>
    <n v="2020"/>
    <s v="Q2"/>
    <s v="Q2-2020"/>
    <x v="54"/>
    <x v="54"/>
    <s v="E56000005"/>
    <s v="Cheshire and Merseyside"/>
    <s v="irc_yes"/>
    <n v="33"/>
    <n v="0.22308"/>
  </r>
  <r>
    <s v="NAoPri"/>
    <n v="2020"/>
    <s v="Q3"/>
    <s v="Q3-2020"/>
    <x v="54"/>
    <x v="54"/>
    <s v="E56000005"/>
    <s v="Cheshire and Merseyside"/>
    <s v="irc_yes"/>
    <n v="28"/>
    <n v="0.20354"/>
  </r>
  <r>
    <s v="NAoPri"/>
    <n v="2020"/>
    <s v="Q4"/>
    <s v="Q4-2020"/>
    <x v="54"/>
    <x v="54"/>
    <s v="E56000005"/>
    <s v="Cheshire and Merseyside"/>
    <s v="irc_yes"/>
    <n v="28"/>
    <n v="0.26785999999999999"/>
  </r>
  <r>
    <s v="NAoPri"/>
    <n v="2021"/>
    <s v="Q1"/>
    <s v="Q1-2021"/>
    <x v="54"/>
    <x v="54"/>
    <s v="E56000005"/>
    <s v="Cheshire and Merseyside"/>
    <s v="irc_yes"/>
    <n v="25"/>
    <n v="0.36"/>
  </r>
  <r>
    <s v="NAoPri"/>
    <n v="2021"/>
    <s v="Q2"/>
    <s v="Q2-2021"/>
    <x v="54"/>
    <x v="54"/>
    <s v="E56000005"/>
    <s v="Cheshire and Merseyside"/>
    <s v="irc_yes"/>
    <n v="29"/>
    <n v="0.35043000000000002"/>
  </r>
  <r>
    <s v="NAoPri"/>
    <n v="2021"/>
    <s v="Q3"/>
    <s v="Q3-2021"/>
    <x v="54"/>
    <x v="54"/>
    <s v="E56000005"/>
    <s v="Cheshire and Merseyside"/>
    <s v="irc_yes"/>
    <n v="33"/>
    <n v="0.40151999999999999"/>
  </r>
  <r>
    <s v="NAoPri"/>
    <n v="2021"/>
    <s v="Q4"/>
    <s v="Q4-2021"/>
    <x v="54"/>
    <x v="54"/>
    <s v="E56000005"/>
    <s v="Cheshire and Merseyside"/>
    <s v="irc_yes"/>
    <n v="34"/>
    <n v="0.40876000000000001"/>
  </r>
  <r>
    <s v="NAoPri"/>
    <n v="2022"/>
    <s v="Q1"/>
    <s v="Q1-2022"/>
    <x v="54"/>
    <x v="54"/>
    <s v="E56000005"/>
    <s v="Cheshire and Merseyside"/>
    <s v="irc_yes"/>
    <n v="34"/>
    <n v="0.39706000000000002"/>
  </r>
  <r>
    <s v="NAoPri"/>
    <n v="2022"/>
    <s v="Q2"/>
    <s v="Q2-2022"/>
    <x v="54"/>
    <x v="54"/>
    <s v="E56000005"/>
    <s v="Cheshire and Merseyside"/>
    <s v="irc_yes"/>
    <n v="32"/>
    <n v="0.44444"/>
  </r>
  <r>
    <s v="NAoPri"/>
    <n v="2022"/>
    <s v="Q3"/>
    <s v="Q3-2022"/>
    <x v="54"/>
    <x v="54"/>
    <s v="E56000005"/>
    <s v="Cheshire and Merseyside"/>
    <s v="irc_yes"/>
    <n v="26"/>
    <n v="0.42718"/>
  </r>
  <r>
    <s v="NAoPri"/>
    <n v="2022"/>
    <s v="Q4"/>
    <s v="Q4-2022"/>
    <x v="54"/>
    <x v="54"/>
    <s v="E56000005"/>
    <s v="Cheshire and Merseyside"/>
    <s v="irc_yes"/>
    <n v="23"/>
    <n v="0.45556000000000002"/>
  </r>
  <r>
    <s v="NAoPri"/>
    <n v="2023"/>
    <s v="Q1"/>
    <s v="Q1-2023"/>
    <x v="54"/>
    <x v="54"/>
    <s v="E56000005"/>
    <s v="Cheshire and Merseyside"/>
    <s v="irc_yes"/>
    <n v="27"/>
    <n v="0.43119000000000002"/>
  </r>
  <r>
    <s v="NAoPri"/>
    <n v="2019"/>
    <s v="Q1"/>
    <s v="Q1-2019"/>
    <x v="55"/>
    <x v="55"/>
    <s v="E56000021"/>
    <s v="West London"/>
    <s v="irc_yes"/>
    <n v="22"/>
    <n v="0.55813999999999997"/>
  </r>
  <r>
    <s v="NAoPri"/>
    <n v="2019"/>
    <s v="Q2"/>
    <s v="Q2-2019"/>
    <x v="55"/>
    <x v="55"/>
    <s v="E56000021"/>
    <s v="West London"/>
    <s v="irc_yes"/>
    <n v="21"/>
    <n v="0.51807000000000003"/>
  </r>
  <r>
    <s v="NAoPri"/>
    <n v="2019"/>
    <s v="Q3"/>
    <s v="Q3-2019"/>
    <x v="55"/>
    <x v="55"/>
    <s v="E56000021"/>
    <s v="West London"/>
    <s v="irc_yes"/>
    <n v="20"/>
    <n v="0.53164999999999996"/>
  </r>
  <r>
    <s v="NAoPri"/>
    <n v="2019"/>
    <s v="Q4"/>
    <s v="Q4-2019"/>
    <x v="55"/>
    <x v="55"/>
    <s v="E56000021"/>
    <s v="West London"/>
    <s v="irc_yes"/>
    <n v="19"/>
    <n v="0.45945999999999998"/>
  </r>
  <r>
    <s v="NAoPri"/>
    <n v="2020"/>
    <s v="Q1"/>
    <s v="Q1-2020"/>
    <x v="55"/>
    <x v="55"/>
    <s v="E56000021"/>
    <s v="West London"/>
    <s v="irc_yes"/>
    <n v="17"/>
    <n v="0.33333000000000002"/>
  </r>
  <r>
    <s v="NAoPri"/>
    <n v="2020"/>
    <s v="Q2"/>
    <s v="Q2-2020"/>
    <x v="55"/>
    <x v="55"/>
    <s v="E56000021"/>
    <s v="West London"/>
    <s v="irc_yes"/>
    <n v="14"/>
    <n v="0.32142999999999999"/>
  </r>
  <r>
    <s v="NAoPri"/>
    <n v="2020"/>
    <s v="Q3"/>
    <s v="Q3-2020"/>
    <x v="55"/>
    <x v="55"/>
    <s v="E56000021"/>
    <s v="West London"/>
    <s v="irc_yes"/>
    <n v="15"/>
    <n v="0.31667000000000001"/>
  </r>
  <r>
    <s v="NAoPri"/>
    <n v="2020"/>
    <s v="Q4"/>
    <s v="Q4-2020"/>
    <x v="55"/>
    <x v="55"/>
    <s v="E56000021"/>
    <s v="West London"/>
    <s v="irc_yes"/>
    <n v="14"/>
    <n v="0.36842000000000003"/>
  </r>
  <r>
    <s v="NAoPri"/>
    <n v="2021"/>
    <s v="Q1"/>
    <s v="Q1-2021"/>
    <x v="55"/>
    <x v="55"/>
    <s v="E56000021"/>
    <s v="West London"/>
    <s v="irc_yes"/>
    <n v="16"/>
    <n v="0.34921000000000002"/>
  </r>
  <r>
    <s v="NAoPri"/>
    <n v="2021"/>
    <s v="Q2"/>
    <s v="Q2-2021"/>
    <x v="55"/>
    <x v="55"/>
    <s v="E56000021"/>
    <s v="West London"/>
    <s v="irc_yes"/>
    <n v="18"/>
    <n v="0.38028000000000001"/>
  </r>
  <r>
    <s v="NAoPri"/>
    <n v="2021"/>
    <s v="Q3"/>
    <s v="Q3-2021"/>
    <x v="55"/>
    <x v="55"/>
    <s v="E56000021"/>
    <s v="West London"/>
    <s v="irc_yes"/>
    <n v="18"/>
    <n v="0.29166999999999998"/>
  </r>
  <r>
    <s v="NAoPri"/>
    <n v="2021"/>
    <s v="Q4"/>
    <s v="Q4-2021"/>
    <x v="55"/>
    <x v="55"/>
    <s v="E56000021"/>
    <s v="West London"/>
    <s v="irc_yes"/>
    <n v="18"/>
    <n v="0.29166999999999998"/>
  </r>
  <r>
    <s v="NAoPri"/>
    <n v="2022"/>
    <s v="Q1"/>
    <s v="Q1-2022"/>
    <x v="55"/>
    <x v="55"/>
    <s v="E56000021"/>
    <s v="West London"/>
    <s v="irc_yes"/>
    <n v="15"/>
    <n v="0.32786999999999999"/>
  </r>
  <r>
    <s v="NAoPri"/>
    <n v="2022"/>
    <s v="Q2"/>
    <s v="Q2-2022"/>
    <x v="55"/>
    <x v="55"/>
    <s v="E56000021"/>
    <s v="West London"/>
    <s v="irc_yes"/>
    <n v="14"/>
    <n v="0.33928999999999998"/>
  </r>
  <r>
    <s v="NAoPri"/>
    <n v="2022"/>
    <s v="Q3"/>
    <s v="Q3-2022"/>
    <x v="55"/>
    <x v="55"/>
    <s v="E56000021"/>
    <s v="West London"/>
    <s v="irc_yes"/>
    <n v="14"/>
    <n v="0.50876999999999994"/>
  </r>
  <r>
    <s v="NAoPri"/>
    <n v="2022"/>
    <s v="Q4"/>
    <s v="Q4-2022"/>
    <x v="55"/>
    <x v="55"/>
    <s v="E56000021"/>
    <s v="West London"/>
    <s v="irc_yes"/>
    <n v="14"/>
    <n v="0.5"/>
  </r>
  <r>
    <s v="NAoPri"/>
    <n v="2023"/>
    <s v="Q1"/>
    <s v="Q1-2023"/>
    <x v="55"/>
    <x v="55"/>
    <s v="E56000021"/>
    <s v="West London"/>
    <s v="irc_yes"/>
    <n v="17"/>
    <n v="0.52239000000000002"/>
  </r>
  <r>
    <s v="NAoPri"/>
    <n v="2019"/>
    <s v="Q1"/>
    <s v="Q1-2019"/>
    <x v="56"/>
    <x v="56"/>
    <s v="E56000011"/>
    <s v="Kent and Medway"/>
    <s v="irc_yes"/>
    <n v="30"/>
    <n v="0.32500000000000001"/>
  </r>
  <r>
    <s v="NAoPri"/>
    <n v="2019"/>
    <s v="Q2"/>
    <s v="Q2-2019"/>
    <x v="56"/>
    <x v="56"/>
    <s v="E56000011"/>
    <s v="Kent and Medway"/>
    <s v="irc_yes"/>
    <n v="29"/>
    <n v="0.36207"/>
  </r>
  <r>
    <s v="NAoPri"/>
    <n v="2019"/>
    <s v="Q3"/>
    <s v="Q3-2019"/>
    <x v="56"/>
    <x v="56"/>
    <s v="E56000011"/>
    <s v="Kent and Medway"/>
    <s v="irc_yes"/>
    <n v="27"/>
    <n v="0.33645000000000003"/>
  </r>
  <r>
    <s v="NAoPri"/>
    <n v="2019"/>
    <s v="Q4"/>
    <s v="Q4-2019"/>
    <x v="56"/>
    <x v="56"/>
    <s v="E56000011"/>
    <s v="Kent and Medway"/>
    <s v="irc_yes"/>
    <n v="22"/>
    <n v="0.33333000000000002"/>
  </r>
  <r>
    <s v="NAoPri"/>
    <n v="2020"/>
    <s v="Q1"/>
    <s v="Q1-2020"/>
    <x v="56"/>
    <x v="56"/>
    <s v="E56000011"/>
    <s v="Kent and Medway"/>
    <s v="irc_yes"/>
    <n v="20"/>
    <n v="0.25641000000000003"/>
  </r>
  <r>
    <s v="NAoPri"/>
    <n v="2020"/>
    <s v="Q2"/>
    <s v="Q2-2020"/>
    <x v="56"/>
    <x v="56"/>
    <s v="E56000011"/>
    <s v="Kent and Medway"/>
    <s v="irc_yes"/>
    <n v="20"/>
    <n v="0.18987000000000001"/>
  </r>
  <r>
    <s v="NAoPri"/>
    <n v="2020"/>
    <s v="Q3"/>
    <s v="Q3-2020"/>
    <x v="56"/>
    <x v="56"/>
    <s v="E56000011"/>
    <s v="Kent and Medway"/>
    <s v="irc_yes"/>
    <n v="22"/>
    <n v="0.17978"/>
  </r>
  <r>
    <s v="NAoPri"/>
    <n v="2020"/>
    <s v="Q4"/>
    <s v="Q4-2020"/>
    <x v="56"/>
    <x v="56"/>
    <s v="E56000011"/>
    <s v="Kent and Medway"/>
    <s v="irc_yes"/>
    <n v="24"/>
    <n v="0.18085000000000001"/>
  </r>
  <r>
    <s v="NAoPri"/>
    <n v="2021"/>
    <s v="Q1"/>
    <s v="Q1-2021"/>
    <x v="56"/>
    <x v="56"/>
    <s v="E56000011"/>
    <s v="Kent and Medway"/>
    <s v="irc_yes"/>
    <n v="24"/>
    <n v="0.22105"/>
  </r>
  <r>
    <s v="NAoPri"/>
    <n v="2021"/>
    <s v="Q2"/>
    <s v="Q2-2021"/>
    <x v="56"/>
    <x v="56"/>
    <s v="E56000011"/>
    <s v="Kent and Medway"/>
    <s v="irc_yes"/>
    <n v="24"/>
    <n v="0.23404"/>
  </r>
  <r>
    <s v="NAoPri"/>
    <n v="2021"/>
    <s v="Q3"/>
    <s v="Q3-2021"/>
    <x v="56"/>
    <x v="56"/>
    <s v="E56000011"/>
    <s v="Kent and Medway"/>
    <s v="irc_yes"/>
    <n v="23"/>
    <n v="0.28888999999999998"/>
  </r>
  <r>
    <s v="NAoPri"/>
    <n v="2021"/>
    <s v="Q4"/>
    <s v="Q4-2021"/>
    <x v="56"/>
    <x v="56"/>
    <s v="E56000011"/>
    <s v="Kent and Medway"/>
    <s v="irc_yes"/>
    <n v="24"/>
    <n v="0.26595999999999997"/>
  </r>
  <r>
    <s v="NAoPri"/>
    <n v="2022"/>
    <s v="Q1"/>
    <s v="Q1-2022"/>
    <x v="56"/>
    <x v="56"/>
    <s v="E56000011"/>
    <s v="Kent and Medway"/>
    <s v="irc_yes"/>
    <n v="25"/>
    <n v="0.26"/>
  </r>
  <r>
    <s v="NAoPri"/>
    <n v="2022"/>
    <s v="Q2"/>
    <s v="Q2-2022"/>
    <x v="56"/>
    <x v="56"/>
    <s v="E56000011"/>
    <s v="Kent and Medway"/>
    <s v="irc_yes"/>
    <n v="25"/>
    <n v="0.27"/>
  </r>
  <r>
    <s v="NAoPri"/>
    <n v="2022"/>
    <s v="Q3"/>
    <s v="Q3-2022"/>
    <x v="56"/>
    <x v="56"/>
    <s v="E56000011"/>
    <s v="Kent and Medway"/>
    <s v="irc_yes"/>
    <n v="29"/>
    <n v="0.25641000000000003"/>
  </r>
  <r>
    <s v="NAoPri"/>
    <n v="2022"/>
    <s v="Q4"/>
    <s v="Q4-2022"/>
    <x v="56"/>
    <x v="56"/>
    <s v="E56000011"/>
    <s v="Kent and Medway"/>
    <s v="irc_yes"/>
    <n v="27"/>
    <n v="0.26415"/>
  </r>
  <r>
    <s v="NAoPri"/>
    <n v="2023"/>
    <s v="Q1"/>
    <s v="Q1-2023"/>
    <x v="56"/>
    <x v="56"/>
    <s v="E56000011"/>
    <s v="Kent and Medway"/>
    <s v="irc_yes"/>
    <n v="24"/>
    <n v="0.3125"/>
  </r>
  <r>
    <s v="NAoPri"/>
    <n v="2019"/>
    <s v="Q1"/>
    <s v="Q1-2019"/>
    <x v="57"/>
    <x v="57"/>
    <s v="E56000032"/>
    <s v="Greater Manchester"/>
    <s v="irc_yes"/>
    <n v="57"/>
    <n v="0.31579000000000002"/>
  </r>
  <r>
    <s v="NAoPri"/>
    <n v="2019"/>
    <s v="Q2"/>
    <s v="Q2-2019"/>
    <x v="57"/>
    <x v="57"/>
    <s v="E56000032"/>
    <s v="Greater Manchester"/>
    <s v="irc_yes"/>
    <n v="54"/>
    <n v="0.33179999999999998"/>
  </r>
  <r>
    <s v="NAoPri"/>
    <n v="2019"/>
    <s v="Q3"/>
    <s v="Q3-2019"/>
    <x v="57"/>
    <x v="57"/>
    <s v="E56000032"/>
    <s v="Greater Manchester"/>
    <s v="irc_yes"/>
    <n v="55"/>
    <n v="0.32727000000000001"/>
  </r>
  <r>
    <s v="NAoPri"/>
    <n v="2019"/>
    <s v="Q4"/>
    <s v="Q4-2019"/>
    <x v="57"/>
    <x v="57"/>
    <s v="E56000032"/>
    <s v="Greater Manchester"/>
    <s v="irc_yes"/>
    <n v="60"/>
    <n v="0.30704999999999999"/>
  </r>
  <r>
    <s v="NAoPri"/>
    <n v="2020"/>
    <s v="Q1"/>
    <s v="Q1-2020"/>
    <x v="57"/>
    <x v="57"/>
    <s v="E56000032"/>
    <s v="Greater Manchester"/>
    <s v="irc_yes"/>
    <n v="64"/>
    <n v="0.24124999999999999"/>
  </r>
  <r>
    <s v="NAoPri"/>
    <n v="2020"/>
    <s v="Q2"/>
    <s v="Q2-2020"/>
    <x v="57"/>
    <x v="57"/>
    <s v="E56000032"/>
    <s v="Greater Manchester"/>
    <s v="irc_yes"/>
    <n v="60"/>
    <n v="0.18828"/>
  </r>
  <r>
    <s v="NAoPri"/>
    <n v="2020"/>
    <s v="Q3"/>
    <s v="Q3-2020"/>
    <x v="57"/>
    <x v="57"/>
    <s v="E56000032"/>
    <s v="Greater Manchester"/>
    <s v="irc_yes"/>
    <n v="51"/>
    <n v="0.16667000000000001"/>
  </r>
  <r>
    <s v="NAoPri"/>
    <n v="2020"/>
    <s v="Q4"/>
    <s v="Q4-2020"/>
    <x v="57"/>
    <x v="57"/>
    <s v="E56000032"/>
    <s v="Greater Manchester"/>
    <s v="irc_yes"/>
    <n v="49"/>
    <n v="0.17949000000000001"/>
  </r>
  <r>
    <s v="NAoPri"/>
    <n v="2021"/>
    <s v="Q1"/>
    <s v="Q1-2021"/>
    <x v="57"/>
    <x v="57"/>
    <s v="E56000032"/>
    <s v="Greater Manchester"/>
    <s v="irc_yes"/>
    <n v="40"/>
    <n v="0.25316"/>
  </r>
  <r>
    <s v="NAoPri"/>
    <n v="2021"/>
    <s v="Q2"/>
    <s v="Q2-2021"/>
    <x v="57"/>
    <x v="57"/>
    <s v="E56000032"/>
    <s v="Greater Manchester"/>
    <s v="irc_yes"/>
    <n v="45"/>
    <n v="0.27072000000000002"/>
  </r>
  <r>
    <s v="NAoPri"/>
    <n v="2021"/>
    <s v="Q3"/>
    <s v="Q3-2021"/>
    <x v="57"/>
    <x v="57"/>
    <s v="E56000032"/>
    <s v="Greater Manchester"/>
    <s v="irc_yes"/>
    <n v="49"/>
    <n v="0.29948999999999998"/>
  </r>
  <r>
    <s v="NAoPri"/>
    <n v="2021"/>
    <s v="Q4"/>
    <s v="Q4-2021"/>
    <x v="57"/>
    <x v="57"/>
    <s v="E56000032"/>
    <s v="Greater Manchester"/>
    <s v="irc_yes"/>
    <n v="51"/>
    <n v="0.34157999999999999"/>
  </r>
  <r>
    <s v="NAoPri"/>
    <n v="2022"/>
    <s v="Q1"/>
    <s v="Q1-2022"/>
    <x v="57"/>
    <x v="57"/>
    <s v="E56000032"/>
    <s v="Greater Manchester"/>
    <s v="irc_yes"/>
    <n v="47"/>
    <n v="0.33511000000000002"/>
  </r>
  <r>
    <s v="NAoPri"/>
    <n v="2022"/>
    <s v="Q2"/>
    <s v="Q2-2022"/>
    <x v="57"/>
    <x v="57"/>
    <s v="E56000032"/>
    <s v="Greater Manchester"/>
    <s v="irc_yes"/>
    <n v="42"/>
    <n v="0.36686000000000002"/>
  </r>
  <r>
    <s v="NAoPri"/>
    <n v="2022"/>
    <s v="Q3"/>
    <s v="Q3-2022"/>
    <x v="57"/>
    <x v="57"/>
    <s v="E56000032"/>
    <s v="Greater Manchester"/>
    <s v="irc_yes"/>
    <n v="38"/>
    <n v="0.37907999999999997"/>
  </r>
  <r>
    <s v="NAoPri"/>
    <n v="2022"/>
    <s v="Q4"/>
    <s v="Q4-2022"/>
    <x v="57"/>
    <x v="57"/>
    <s v="E56000032"/>
    <s v="Greater Manchester"/>
    <s v="irc_yes"/>
    <n v="29"/>
    <n v="0.35897000000000001"/>
  </r>
  <r>
    <s v="NAoPri"/>
    <n v="2023"/>
    <s v="Q1"/>
    <s v="Q1-2023"/>
    <x v="57"/>
    <x v="57"/>
    <s v="E56000032"/>
    <s v="Greater Manchester"/>
    <s v="irc_yes"/>
    <n v="32"/>
    <n v="0.34921000000000002"/>
  </r>
  <r>
    <s v="NAoPri"/>
    <n v="2019"/>
    <s v="Q1"/>
    <s v="Q1-2019"/>
    <x v="58"/>
    <x v="58"/>
    <s v="E56000011"/>
    <s v="Kent and Medway"/>
    <s v="irc_yes"/>
    <n v="23"/>
    <n v="0.22222"/>
  </r>
  <r>
    <s v="NAoPri"/>
    <n v="2019"/>
    <s v="Q2"/>
    <s v="Q2-2019"/>
    <x v="58"/>
    <x v="58"/>
    <s v="E56000011"/>
    <s v="Kent and Medway"/>
    <s v="irc_yes"/>
    <n v="23"/>
    <n v="0.23913000000000001"/>
  </r>
  <r>
    <s v="NAoPri"/>
    <n v="2019"/>
    <s v="Q3"/>
    <s v="Q3-2019"/>
    <x v="58"/>
    <x v="58"/>
    <s v="E56000011"/>
    <s v="Kent and Medway"/>
    <s v="irc_yes"/>
    <n v="19"/>
    <n v="0.21622"/>
  </r>
  <r>
    <s v="NAoPri"/>
    <n v="2019"/>
    <s v="Q4"/>
    <s v="Q4-2019"/>
    <x v="58"/>
    <x v="58"/>
    <s v="E56000011"/>
    <s v="Kent and Medway"/>
    <s v="irc_yes"/>
    <n v="18"/>
    <n v="0.24285999999999999"/>
  </r>
  <r>
    <s v="NAoPri"/>
    <n v="2020"/>
    <s v="Q1"/>
    <s v="Q1-2020"/>
    <x v="58"/>
    <x v="58"/>
    <s v="E56000011"/>
    <s v="Kent and Medway"/>
    <s v="irc_yes"/>
    <n v="17"/>
    <n v="0.18182000000000001"/>
  </r>
  <r>
    <s v="NAoPri"/>
    <n v="2020"/>
    <s v="Q2"/>
    <s v="Q2-2020"/>
    <x v="58"/>
    <x v="58"/>
    <s v="E56000011"/>
    <s v="Kent and Medway"/>
    <s v="irc_yes"/>
    <n v="16"/>
    <n v="0.11111"/>
  </r>
  <r>
    <s v="NAoPri"/>
    <n v="2020"/>
    <s v="Q3"/>
    <s v="Q3-2020"/>
    <x v="58"/>
    <x v="58"/>
    <s v="E56000011"/>
    <s v="Kent and Medway"/>
    <s v="irc_yes"/>
    <n v="17"/>
    <n v="0.10294"/>
  </r>
  <r>
    <s v="NAoPri"/>
    <n v="2020"/>
    <s v="Q4"/>
    <s v="Q4-2020"/>
    <x v="58"/>
    <x v="58"/>
    <s v="E56000011"/>
    <s v="Kent and Medway"/>
    <s v="irc_yes"/>
    <n v="17"/>
    <n v="7.5759999999999994E-2"/>
  </r>
  <r>
    <s v="NAoPri"/>
    <n v="2021"/>
    <s v="Q1"/>
    <s v="Q1-2021"/>
    <x v="58"/>
    <x v="58"/>
    <s v="E56000011"/>
    <s v="Kent and Medway"/>
    <s v="irc_yes"/>
    <n v="20"/>
    <n v="0.11538"/>
  </r>
  <r>
    <s v="NAoPri"/>
    <n v="2021"/>
    <s v="Q2"/>
    <s v="Q2-2021"/>
    <x v="58"/>
    <x v="58"/>
    <s v="E56000011"/>
    <s v="Kent and Medway"/>
    <s v="irc_yes"/>
    <n v="24"/>
    <n v="0.14582999999999999"/>
  </r>
  <r>
    <s v="NAoPri"/>
    <n v="2021"/>
    <s v="Q3"/>
    <s v="Q3-2021"/>
    <x v="58"/>
    <x v="58"/>
    <s v="E56000011"/>
    <s v="Kent and Medway"/>
    <s v="irc_yes"/>
    <n v="27"/>
    <n v="0.13208"/>
  </r>
  <r>
    <s v="NAoPri"/>
    <n v="2021"/>
    <s v="Q4"/>
    <s v="Q4-2021"/>
    <x v="58"/>
    <x v="58"/>
    <s v="E56000011"/>
    <s v="Kent and Medway"/>
    <s v="irc_yes"/>
    <n v="31"/>
    <n v="0.13821"/>
  </r>
  <r>
    <s v="NAoPri"/>
    <n v="2022"/>
    <s v="Q1"/>
    <s v="Q1-2022"/>
    <x v="58"/>
    <x v="58"/>
    <s v="E56000011"/>
    <s v="Kent and Medway"/>
    <s v="irc_yes"/>
    <n v="31"/>
    <n v="0.13933999999999999"/>
  </r>
  <r>
    <s v="NAoPri"/>
    <n v="2022"/>
    <s v="Q2"/>
    <s v="Q2-2022"/>
    <x v="58"/>
    <x v="58"/>
    <s v="E56000011"/>
    <s v="Kent and Medway"/>
    <s v="irc_yes"/>
    <n v="29"/>
    <n v="0.18260999999999999"/>
  </r>
  <r>
    <s v="NAoPri"/>
    <n v="2022"/>
    <s v="Q3"/>
    <s v="Q3-2022"/>
    <x v="58"/>
    <x v="58"/>
    <s v="E56000011"/>
    <s v="Kent and Medway"/>
    <s v="irc_yes"/>
    <n v="29"/>
    <n v="0.21052999999999999"/>
  </r>
  <r>
    <s v="NAoPri"/>
    <n v="2022"/>
    <s v="Q4"/>
    <s v="Q4-2022"/>
    <x v="58"/>
    <x v="58"/>
    <s v="E56000011"/>
    <s v="Kent and Medway"/>
    <s v="irc_yes"/>
    <n v="25"/>
    <n v="0.22449"/>
  </r>
  <r>
    <s v="NAoPri"/>
    <n v="2023"/>
    <s v="Q1"/>
    <s v="Q1-2023"/>
    <x v="58"/>
    <x v="58"/>
    <s v="E56000011"/>
    <s v="Kent and Medway"/>
    <s v="irc_yes"/>
    <n v="22"/>
    <n v="0.20930000000000001"/>
  </r>
  <r>
    <s v="NAoPri"/>
    <n v="2019"/>
    <s v="Q1"/>
    <s v="Q1-2019"/>
    <x v="59"/>
    <x v="59"/>
    <s v="E56000005"/>
    <s v="Cheshire and Merseyside"/>
    <s v="irc_yes"/>
    <n v="16"/>
    <n v="0.42187999999999998"/>
  </r>
  <r>
    <s v="NAoPri"/>
    <n v="2019"/>
    <s v="Q2"/>
    <s v="Q2-2019"/>
    <x v="59"/>
    <x v="59"/>
    <s v="E56000005"/>
    <s v="Cheshire and Merseyside"/>
    <s v="irc_yes"/>
    <n v="16"/>
    <n v="0.41935"/>
  </r>
  <r>
    <s v="NAoPri"/>
    <n v="2019"/>
    <s v="Q3"/>
    <s v="Q3-2019"/>
    <x v="59"/>
    <x v="59"/>
    <s v="E56000005"/>
    <s v="Cheshire and Merseyside"/>
    <s v="irc_yes"/>
    <n v="14"/>
    <n v="0.41071000000000002"/>
  </r>
  <r>
    <s v="NAoPri"/>
    <n v="2019"/>
    <s v="Q4"/>
    <s v="Q4-2019"/>
    <x v="59"/>
    <x v="59"/>
    <s v="E56000005"/>
    <s v="Cheshire and Merseyside"/>
    <s v="irc_yes"/>
    <n v="13"/>
    <n v="0.41176000000000001"/>
  </r>
  <r>
    <s v="NAoPri"/>
    <n v="2020"/>
    <s v="Q1"/>
    <s v="Q1-2020"/>
    <x v="59"/>
    <x v="59"/>
    <s v="E56000005"/>
    <s v="Cheshire and Merseyside"/>
    <s v="irc_yes"/>
    <n v="11"/>
    <n v="0.27906999999999998"/>
  </r>
  <r>
    <s v="NAoPri"/>
    <n v="2020"/>
    <s v="Q2"/>
    <s v="Q2-2020"/>
    <x v="59"/>
    <x v="59"/>
    <s v="E56000005"/>
    <s v="Cheshire and Merseyside"/>
    <s v="irc_yes"/>
    <n v="8"/>
    <n v="0.22581000000000001"/>
  </r>
  <r>
    <s v="NAoPri"/>
    <n v="2020"/>
    <s v="Q3"/>
    <s v="Q3-2020"/>
    <x v="59"/>
    <x v="59"/>
    <s v="E56000005"/>
    <s v="Cheshire and Merseyside"/>
    <s v="irc_yes"/>
    <n v="7"/>
    <n v="0.25"/>
  </r>
  <r>
    <s v="NAoPri"/>
    <n v="2020"/>
    <s v="Q4"/>
    <s v="Q4-2020"/>
    <x v="59"/>
    <x v="59"/>
    <s v="E56000005"/>
    <s v="Cheshire and Merseyside"/>
    <s v="irc_yes"/>
    <n v="8"/>
    <n v="0.35483999999999999"/>
  </r>
  <r>
    <s v="NAoPri"/>
    <n v="2021"/>
    <s v="Q1"/>
    <s v="Q1-2021"/>
    <x v="59"/>
    <x v="59"/>
    <s v="E56000005"/>
    <s v="Cheshire and Merseyside"/>
    <s v="irc_yes"/>
    <n v="9"/>
    <n v="0.44444"/>
  </r>
  <r>
    <s v="NAoPri"/>
    <n v="2021"/>
    <s v="Q2"/>
    <s v="Q2-2021"/>
    <x v="59"/>
    <x v="59"/>
    <s v="E56000005"/>
    <s v="Cheshire and Merseyside"/>
    <s v="irc_yes"/>
    <n v="11"/>
    <n v="0.40476000000000001"/>
  </r>
  <r>
    <s v="NAoPri"/>
    <n v="2021"/>
    <s v="Q3"/>
    <s v="Q3-2021"/>
    <x v="59"/>
    <x v="59"/>
    <s v="E56000005"/>
    <s v="Cheshire and Merseyside"/>
    <s v="irc_yes"/>
    <n v="11"/>
    <n v="0.42857000000000001"/>
  </r>
  <r>
    <s v="NAoPri"/>
    <n v="2021"/>
    <s v="Q4"/>
    <s v="Q4-2021"/>
    <x v="59"/>
    <x v="59"/>
    <s v="E56000005"/>
    <s v="Cheshire and Merseyside"/>
    <s v="irc_yes"/>
    <n v="12"/>
    <n v="0.34043000000000001"/>
  </r>
  <r>
    <s v="NAoPri"/>
    <n v="2022"/>
    <s v="Q1"/>
    <s v="Q1-2022"/>
    <x v="59"/>
    <x v="59"/>
    <s v="E56000005"/>
    <s v="Cheshire and Merseyside"/>
    <s v="irc_yes"/>
    <n v="10"/>
    <n v="0.31579000000000002"/>
  </r>
  <r>
    <s v="NAoPri"/>
    <n v="2022"/>
    <s v="Q2"/>
    <s v="Q2-2022"/>
    <x v="59"/>
    <x v="59"/>
    <s v="E56000005"/>
    <s v="Cheshire and Merseyside"/>
    <s v="irc_yes"/>
    <n v="9"/>
    <n v="0.38235000000000002"/>
  </r>
  <r>
    <s v="NAoPri"/>
    <n v="2022"/>
    <s v="Q3"/>
    <s v="Q3-2022"/>
    <x v="59"/>
    <x v="59"/>
    <s v="E56000005"/>
    <s v="Cheshire and Merseyside"/>
    <s v="irc_yes"/>
    <n v="10"/>
    <n v="0.39473999999999998"/>
  </r>
  <r>
    <s v="NAoPri"/>
    <n v="2022"/>
    <s v="Q4"/>
    <s v="Q4-2022"/>
    <x v="59"/>
    <x v="59"/>
    <s v="E56000005"/>
    <s v="Cheshire and Merseyside"/>
    <s v="irc_yes"/>
    <n v="11"/>
    <n v="0.53488000000000002"/>
  </r>
  <r>
    <s v="NAoPri"/>
    <n v="2023"/>
    <s v="Q1"/>
    <s v="Q1-2023"/>
    <x v="59"/>
    <x v="59"/>
    <s v="E56000005"/>
    <s v="Cheshire and Merseyside"/>
    <s v="irc_yes"/>
    <n v="12"/>
    <n v="0.60870000000000002"/>
  </r>
  <r>
    <s v="NAoPri"/>
    <n v="2019"/>
    <s v="Q1"/>
    <s v="Q1-2019"/>
    <x v="60"/>
    <x v="60"/>
    <s v="E56000005"/>
    <s v="Cheshire and Merseyside"/>
    <s v="irc_yes"/>
    <n v="17"/>
    <n v="0.28358"/>
  </r>
  <r>
    <s v="NAoPri"/>
    <n v="2019"/>
    <s v="Q2"/>
    <s v="Q2-2019"/>
    <x v="60"/>
    <x v="60"/>
    <s v="E56000005"/>
    <s v="Cheshire and Merseyside"/>
    <s v="irc_yes"/>
    <n v="19"/>
    <n v="0.27632000000000001"/>
  </r>
  <r>
    <s v="NAoPri"/>
    <n v="2019"/>
    <s v="Q3"/>
    <s v="Q3-2019"/>
    <x v="60"/>
    <x v="60"/>
    <s v="E56000005"/>
    <s v="Cheshire and Merseyside"/>
    <s v="irc_yes"/>
    <n v="17"/>
    <n v="0.23880999999999999"/>
  </r>
  <r>
    <s v="NAoPri"/>
    <n v="2019"/>
    <s v="Q4"/>
    <s v="Q4-2019"/>
    <x v="60"/>
    <x v="60"/>
    <s v="E56000005"/>
    <s v="Cheshire and Merseyside"/>
    <s v="irc_yes"/>
    <n v="17"/>
    <n v="0.23188"/>
  </r>
  <r>
    <s v="NAoPri"/>
    <n v="2020"/>
    <s v="Q1"/>
    <s v="Q1-2020"/>
    <x v="60"/>
    <x v="60"/>
    <s v="E56000005"/>
    <s v="Cheshire and Merseyside"/>
    <s v="irc_yes"/>
    <n v="17"/>
    <n v="0.22059000000000001"/>
  </r>
  <r>
    <s v="NAoPri"/>
    <n v="2020"/>
    <s v="Q2"/>
    <s v="Q2-2020"/>
    <x v="60"/>
    <x v="60"/>
    <s v="E56000005"/>
    <s v="Cheshire and Merseyside"/>
    <s v="irc_yes"/>
    <n v="12"/>
    <n v="0.12245"/>
  </r>
  <r>
    <s v="NAoPri"/>
    <n v="2020"/>
    <s v="Q3"/>
    <s v="Q3-2020"/>
    <x v="60"/>
    <x v="60"/>
    <s v="E56000005"/>
    <s v="Cheshire and Merseyside"/>
    <s v="irc_yes"/>
    <n v="13"/>
    <n v="0.15686"/>
  </r>
  <r>
    <s v="NAoPri"/>
    <n v="2020"/>
    <s v="Q4"/>
    <s v="Q4-2020"/>
    <x v="60"/>
    <x v="60"/>
    <s v="E56000005"/>
    <s v="Cheshire and Merseyside"/>
    <s v="irc_yes"/>
    <n v="12"/>
    <n v="0.14582999999999999"/>
  </r>
  <r>
    <s v="NAoPri"/>
    <n v="2021"/>
    <s v="Q1"/>
    <s v="Q1-2021"/>
    <x v="60"/>
    <x v="60"/>
    <s v="E56000005"/>
    <s v="Cheshire and Merseyside"/>
    <s v="irc_yes"/>
    <n v="16"/>
    <n v="0.15873000000000001"/>
  </r>
  <r>
    <s v="NAoPri"/>
    <n v="2021"/>
    <s v="Q2"/>
    <s v="Q2-2021"/>
    <x v="60"/>
    <x v="60"/>
    <s v="E56000005"/>
    <s v="Cheshire and Merseyside"/>
    <s v="irc_yes"/>
    <n v="17"/>
    <n v="0.16417999999999999"/>
  </r>
  <r>
    <s v="NAoPri"/>
    <n v="2021"/>
    <s v="Q3"/>
    <s v="Q3-2021"/>
    <x v="60"/>
    <x v="60"/>
    <s v="E56000005"/>
    <s v="Cheshire and Merseyside"/>
    <s v="irc_yes"/>
    <n v="16"/>
    <n v="0.20968000000000001"/>
  </r>
  <r>
    <s v="NAoPri"/>
    <n v="2021"/>
    <s v="Q4"/>
    <s v="Q4-2021"/>
    <x v="60"/>
    <x v="60"/>
    <s v="E56000005"/>
    <s v="Cheshire and Merseyside"/>
    <s v="irc_yes"/>
    <n v="15"/>
    <n v="0.23333000000000001"/>
  </r>
  <r>
    <s v="NAoPri"/>
    <n v="2022"/>
    <s v="Q1"/>
    <s v="Q1-2022"/>
    <x v="60"/>
    <x v="60"/>
    <s v="E56000005"/>
    <s v="Cheshire and Merseyside"/>
    <s v="irc_yes"/>
    <n v="12"/>
    <n v="0.29787000000000002"/>
  </r>
  <r>
    <s v="NAoPri"/>
    <n v="2022"/>
    <s v="Q2"/>
    <s v="Q2-2022"/>
    <x v="60"/>
    <x v="60"/>
    <s v="E56000005"/>
    <s v="Cheshire and Merseyside"/>
    <s v="irc_yes"/>
    <n v="12"/>
    <n v="0.27660000000000001"/>
  </r>
  <r>
    <s v="NAoPri"/>
    <n v="2022"/>
    <s v="Q3"/>
    <s v="Q3-2022"/>
    <x v="60"/>
    <x v="60"/>
    <s v="E56000005"/>
    <s v="Cheshire and Merseyside"/>
    <s v="irc_yes"/>
    <n v="13"/>
    <n v="0.15384999999999999"/>
  </r>
  <r>
    <s v="NAoPri"/>
    <n v="2022"/>
    <s v="Q4"/>
    <s v="Q4-2022"/>
    <x v="60"/>
    <x v="60"/>
    <s v="E56000005"/>
    <s v="Cheshire and Merseyside"/>
    <s v="irc_yes"/>
    <n v="13"/>
    <n v="0.1"/>
  </r>
  <r>
    <s v="NAoPri"/>
    <n v="2023"/>
    <s v="Q1"/>
    <s v="Q1-2023"/>
    <x v="60"/>
    <x v="60"/>
    <s v="E56000005"/>
    <s v="Cheshire and Merseyside"/>
    <s v="irc_yes"/>
    <n v="12"/>
    <n v="4.3479999999999998E-2"/>
  </r>
  <r>
    <s v="NAoPri"/>
    <n v="2019"/>
    <s v="Q1"/>
    <s v="Q1-2019"/>
    <x v="61"/>
    <x v="61"/>
    <s v="E56000030"/>
    <s v="West Yorkshire and Harrogate"/>
    <s v="irc_yes"/>
    <n v="29"/>
    <n v="0.29310000000000003"/>
  </r>
  <r>
    <s v="NAoPri"/>
    <n v="2019"/>
    <s v="Q2"/>
    <s v="Q2-2019"/>
    <x v="61"/>
    <x v="61"/>
    <s v="E56000030"/>
    <s v="West Yorkshire and Harrogate"/>
    <s v="irc_yes"/>
    <n v="29"/>
    <n v="0.31579000000000002"/>
  </r>
  <r>
    <s v="NAoPri"/>
    <n v="2019"/>
    <s v="Q3"/>
    <s v="Q3-2019"/>
    <x v="61"/>
    <x v="61"/>
    <s v="E56000030"/>
    <s v="West Yorkshire and Harrogate"/>
    <s v="irc_yes"/>
    <n v="25"/>
    <n v="0.32652999999999999"/>
  </r>
  <r>
    <s v="NAoPri"/>
    <n v="2019"/>
    <s v="Q4"/>
    <s v="Q4-2019"/>
    <x v="61"/>
    <x v="61"/>
    <s v="E56000030"/>
    <s v="West Yorkshire and Harrogate"/>
    <s v="irc_yes"/>
    <n v="22"/>
    <n v="0.32955000000000001"/>
  </r>
  <r>
    <s v="NAoPri"/>
    <n v="2020"/>
    <s v="Q1"/>
    <s v="Q1-2020"/>
    <x v="61"/>
    <x v="61"/>
    <s v="E56000030"/>
    <s v="West Yorkshire and Harrogate"/>
    <s v="irc_yes"/>
    <n v="23"/>
    <n v="0.23077"/>
  </r>
  <r>
    <s v="NAoPri"/>
    <n v="2020"/>
    <s v="Q2"/>
    <s v="Q2-2020"/>
    <x v="61"/>
    <x v="61"/>
    <s v="E56000030"/>
    <s v="West Yorkshire and Harrogate"/>
    <s v="irc_yes"/>
    <n v="21"/>
    <n v="0.15293999999999999"/>
  </r>
  <r>
    <s v="NAoPri"/>
    <n v="2020"/>
    <s v="Q3"/>
    <s v="Q3-2020"/>
    <x v="61"/>
    <x v="61"/>
    <s v="E56000030"/>
    <s v="West Yorkshire and Harrogate"/>
    <s v="irc_yes"/>
    <n v="20"/>
    <n v="0.14815"/>
  </r>
  <r>
    <s v="NAoPri"/>
    <n v="2020"/>
    <s v="Q4"/>
    <s v="Q4-2020"/>
    <x v="61"/>
    <x v="61"/>
    <s v="E56000030"/>
    <s v="West Yorkshire and Harrogate"/>
    <s v="irc_yes"/>
    <n v="22"/>
    <n v="0.13636000000000001"/>
  </r>
  <r>
    <s v="NAoPri"/>
    <n v="2021"/>
    <s v="Q1"/>
    <s v="Q1-2021"/>
    <x v="61"/>
    <x v="61"/>
    <s v="E56000030"/>
    <s v="West Yorkshire and Harrogate"/>
    <s v="irc_yes"/>
    <n v="22"/>
    <n v="0.21590999999999999"/>
  </r>
  <r>
    <s v="NAoPri"/>
    <n v="2021"/>
    <s v="Q2"/>
    <s v="Q2-2021"/>
    <x v="61"/>
    <x v="61"/>
    <s v="E56000030"/>
    <s v="West Yorkshire and Harrogate"/>
    <s v="irc_yes"/>
    <n v="21"/>
    <n v="0.22619"/>
  </r>
  <r>
    <s v="NAoPri"/>
    <n v="2021"/>
    <s v="Q3"/>
    <s v="Q3-2021"/>
    <x v="61"/>
    <x v="61"/>
    <s v="E56000030"/>
    <s v="West Yorkshire and Harrogate"/>
    <s v="irc_yes"/>
    <n v="21"/>
    <n v="0.23171"/>
  </r>
  <r>
    <s v="NAoPri"/>
    <n v="2021"/>
    <s v="Q4"/>
    <s v="Q4-2021"/>
    <x v="61"/>
    <x v="61"/>
    <s v="E56000030"/>
    <s v="West Yorkshire and Harrogate"/>
    <s v="irc_yes"/>
    <n v="21"/>
    <n v="0.25"/>
  </r>
  <r>
    <s v="NAoPri"/>
    <n v="2022"/>
    <s v="Q1"/>
    <s v="Q1-2022"/>
    <x v="61"/>
    <x v="61"/>
    <s v="E56000030"/>
    <s v="West Yorkshire and Harrogate"/>
    <s v="irc_yes"/>
    <n v="20"/>
    <n v="0.20513000000000001"/>
  </r>
  <r>
    <s v="NAoPri"/>
    <n v="2022"/>
    <s v="Q2"/>
    <s v="Q2-2022"/>
    <x v="61"/>
    <x v="61"/>
    <s v="E56000030"/>
    <s v="West Yorkshire and Harrogate"/>
    <s v="irc_yes"/>
    <n v="21"/>
    <n v="0.23171"/>
  </r>
  <r>
    <s v="NAoPri"/>
    <n v="2022"/>
    <s v="Q3"/>
    <s v="Q3-2022"/>
    <x v="61"/>
    <x v="61"/>
    <s v="E56000030"/>
    <s v="West Yorkshire and Harrogate"/>
    <s v="irc_yes"/>
    <n v="20"/>
    <n v="0.22785"/>
  </r>
  <r>
    <s v="NAoPri"/>
    <n v="2022"/>
    <s v="Q4"/>
    <s v="Q4-2022"/>
    <x v="61"/>
    <x v="61"/>
    <s v="E56000030"/>
    <s v="West Yorkshire and Harrogate"/>
    <s v="irc_yes"/>
    <n v="19"/>
    <n v="0.29332999999999998"/>
  </r>
  <r>
    <s v="NAoPri"/>
    <n v="2023"/>
    <s v="Q1"/>
    <s v="Q1-2023"/>
    <x v="61"/>
    <x v="61"/>
    <s v="E56000030"/>
    <s v="West Yorkshire and Harrogate"/>
    <s v="irc_yes"/>
    <n v="21"/>
    <n v="0.29762"/>
  </r>
  <r>
    <s v="NAoPri"/>
    <n v="2019"/>
    <s v="Q1"/>
    <s v="Q1-2019"/>
    <x v="62"/>
    <x v="62"/>
    <s v="E56000035"/>
    <s v="East of England"/>
    <s v="irc_yes"/>
    <n v="65"/>
    <n v="0.42529"/>
  </r>
  <r>
    <s v="NAoPri"/>
    <n v="2019"/>
    <s v="Q2"/>
    <s v="Q2-2019"/>
    <x v="62"/>
    <x v="62"/>
    <s v="E56000035"/>
    <s v="East of England"/>
    <s v="irc_yes"/>
    <n v="65"/>
    <n v="0.42248000000000002"/>
  </r>
  <r>
    <s v="NAoPri"/>
    <n v="2019"/>
    <s v="Q3"/>
    <s v="Q3-2019"/>
    <x v="62"/>
    <x v="62"/>
    <s v="E56000035"/>
    <s v="East of England"/>
    <s v="irc_yes"/>
    <n v="69"/>
    <n v="0.42544999999999999"/>
  </r>
  <r>
    <s v="NAoPri"/>
    <n v="2019"/>
    <s v="Q4"/>
    <s v="Q4-2019"/>
    <x v="62"/>
    <x v="62"/>
    <s v="E56000035"/>
    <s v="East of England"/>
    <s v="irc_yes"/>
    <n v="63"/>
    <n v="0.41666999999999998"/>
  </r>
  <r>
    <s v="NAoPri"/>
    <n v="2020"/>
    <s v="Q1"/>
    <s v="Q1-2020"/>
    <x v="62"/>
    <x v="62"/>
    <s v="E56000035"/>
    <s v="East of England"/>
    <s v="irc_yes"/>
    <n v="55"/>
    <n v="0.35909000000000002"/>
  </r>
  <r>
    <s v="NAoPri"/>
    <n v="2020"/>
    <s v="Q2"/>
    <s v="Q2-2020"/>
    <x v="62"/>
    <x v="62"/>
    <s v="E56000035"/>
    <s v="East of England"/>
    <s v="irc_yes"/>
    <n v="47"/>
    <n v="0.31217"/>
  </r>
  <r>
    <s v="NAoPri"/>
    <n v="2020"/>
    <s v="Q3"/>
    <s v="Q3-2020"/>
    <x v="62"/>
    <x v="62"/>
    <s v="E56000035"/>
    <s v="East of England"/>
    <s v="irc_yes"/>
    <n v="41"/>
    <n v="0.25609999999999999"/>
  </r>
  <r>
    <s v="NAoPri"/>
    <n v="2020"/>
    <s v="Q4"/>
    <s v="Q4-2020"/>
    <x v="62"/>
    <x v="62"/>
    <s v="E56000035"/>
    <s v="East of England"/>
    <s v="irc_yes"/>
    <n v="40"/>
    <n v="0.26086999999999999"/>
  </r>
  <r>
    <s v="NAoPri"/>
    <n v="2021"/>
    <s v="Q1"/>
    <s v="Q1-2021"/>
    <x v="62"/>
    <x v="62"/>
    <s v="E56000035"/>
    <s v="East of England"/>
    <s v="irc_yes"/>
    <n v="43"/>
    <n v="0.32369999999999999"/>
  </r>
  <r>
    <s v="NAoPri"/>
    <n v="2021"/>
    <s v="Q2"/>
    <s v="Q2-2021"/>
    <x v="62"/>
    <x v="62"/>
    <s v="E56000035"/>
    <s v="East of England"/>
    <s v="irc_yes"/>
    <n v="52"/>
    <n v="0.38756000000000002"/>
  </r>
  <r>
    <s v="NAoPri"/>
    <n v="2021"/>
    <s v="Q3"/>
    <s v="Q3-2021"/>
    <x v="62"/>
    <x v="62"/>
    <s v="E56000035"/>
    <s v="East of England"/>
    <s v="irc_yes"/>
    <n v="52"/>
    <n v="0.38941999999999999"/>
  </r>
  <r>
    <s v="NAoPri"/>
    <n v="2021"/>
    <s v="Q4"/>
    <s v="Q4-2021"/>
    <x v="62"/>
    <x v="62"/>
    <s v="E56000035"/>
    <s v="East of England"/>
    <s v="irc_yes"/>
    <n v="55"/>
    <n v="0.39726"/>
  </r>
  <r>
    <s v="NAoPri"/>
    <n v="2022"/>
    <s v="Q1"/>
    <s v="Q1-2022"/>
    <x v="62"/>
    <x v="62"/>
    <s v="E56000035"/>
    <s v="East of England"/>
    <s v="irc_yes"/>
    <n v="57"/>
    <n v="0.41227999999999998"/>
  </r>
  <r>
    <s v="NAoPri"/>
    <n v="2022"/>
    <s v="Q2"/>
    <s v="Q2-2022"/>
    <x v="62"/>
    <x v="62"/>
    <s v="E56000035"/>
    <s v="East of England"/>
    <s v="irc_yes"/>
    <n v="59"/>
    <n v="0.38983000000000001"/>
  </r>
  <r>
    <s v="NAoPri"/>
    <n v="2022"/>
    <s v="Q3"/>
    <s v="Q3-2022"/>
    <x v="62"/>
    <x v="62"/>
    <s v="E56000035"/>
    <s v="East of England"/>
    <s v="irc_yes"/>
    <n v="60"/>
    <n v="0.39916000000000001"/>
  </r>
  <r>
    <s v="NAoPri"/>
    <n v="2022"/>
    <s v="Q4"/>
    <s v="Q4-2022"/>
    <x v="62"/>
    <x v="62"/>
    <s v="E56000035"/>
    <s v="East of England"/>
    <s v="irc_yes"/>
    <n v="57"/>
    <n v="0.38496000000000002"/>
  </r>
  <r>
    <s v="NAoPri"/>
    <n v="2023"/>
    <s v="Q1"/>
    <s v="Q1-2023"/>
    <x v="62"/>
    <x v="62"/>
    <s v="E56000035"/>
    <s v="East of England"/>
    <s v="irc_yes"/>
    <n v="57"/>
    <n v="0.37611"/>
  </r>
  <r>
    <s v="NAoPri"/>
    <n v="2019"/>
    <s v="Q1"/>
    <s v="Q1-2019"/>
    <x v="63"/>
    <x v="63"/>
    <s v="E56000035"/>
    <s v="East of England"/>
    <s v="irc_yes"/>
    <n v="19"/>
    <n v="0.30263000000000001"/>
  </r>
  <r>
    <s v="NAoPri"/>
    <n v="2019"/>
    <s v="Q2"/>
    <s v="Q2-2019"/>
    <x v="63"/>
    <x v="63"/>
    <s v="E56000035"/>
    <s v="East of England"/>
    <s v="irc_yes"/>
    <n v="18"/>
    <n v="0.33333000000000002"/>
  </r>
  <r>
    <s v="NAoPri"/>
    <n v="2019"/>
    <s v="Q3"/>
    <s v="Q3-2019"/>
    <x v="63"/>
    <x v="63"/>
    <s v="E56000035"/>
    <s v="East of England"/>
    <s v="irc_yes"/>
    <n v="18"/>
    <n v="0.3"/>
  </r>
  <r>
    <s v="NAoPri"/>
    <n v="2019"/>
    <s v="Q4"/>
    <s v="Q4-2019"/>
    <x v="63"/>
    <x v="63"/>
    <s v="E56000035"/>
    <s v="East of England"/>
    <s v="irc_yes"/>
    <n v="16"/>
    <n v="0.27692"/>
  </r>
  <r>
    <s v="NAoPri"/>
    <n v="2020"/>
    <s v="Q1"/>
    <s v="Q1-2020"/>
    <x v="63"/>
    <x v="63"/>
    <s v="E56000035"/>
    <s v="East of England"/>
    <s v="irc_yes"/>
    <n v="20"/>
    <n v="0.16250000000000001"/>
  </r>
  <r>
    <s v="NAoPri"/>
    <n v="2020"/>
    <s v="Q2"/>
    <s v="Q2-2020"/>
    <x v="63"/>
    <x v="63"/>
    <s v="E56000035"/>
    <s v="East of England"/>
    <s v="irc_yes"/>
    <n v="19"/>
    <n v="0.18667"/>
  </r>
  <r>
    <s v="NAoPri"/>
    <n v="2020"/>
    <s v="Q3"/>
    <s v="Q3-2020"/>
    <x v="63"/>
    <x v="63"/>
    <s v="E56000035"/>
    <s v="East of England"/>
    <s v="irc_yes"/>
    <n v="18"/>
    <n v="0.23610999999999999"/>
  </r>
  <r>
    <s v="NAoPri"/>
    <n v="2020"/>
    <s v="Q4"/>
    <s v="Q4-2020"/>
    <x v="63"/>
    <x v="63"/>
    <s v="E56000035"/>
    <s v="East of England"/>
    <s v="irc_yes"/>
    <n v="19"/>
    <n v="0.25333"/>
  </r>
  <r>
    <s v="NAoPri"/>
    <n v="2021"/>
    <s v="Q1"/>
    <s v="Q1-2021"/>
    <x v="63"/>
    <x v="63"/>
    <s v="E56000035"/>
    <s v="East of England"/>
    <s v="irc_yes"/>
    <n v="16"/>
    <n v="0.29687000000000002"/>
  </r>
  <r>
    <s v="NAoPri"/>
    <n v="2021"/>
    <s v="Q2"/>
    <s v="Q2-2021"/>
    <x v="63"/>
    <x v="63"/>
    <s v="E56000035"/>
    <s v="East of England"/>
    <s v="irc_yes"/>
    <n v="18"/>
    <n v="0.26761000000000001"/>
  </r>
  <r>
    <s v="NAoPri"/>
    <n v="2021"/>
    <s v="Q3"/>
    <s v="Q3-2021"/>
    <x v="63"/>
    <x v="63"/>
    <s v="E56000035"/>
    <s v="East of England"/>
    <s v="irc_yes"/>
    <n v="19"/>
    <n v="0.21622"/>
  </r>
  <r>
    <s v="NAoPri"/>
    <n v="2021"/>
    <s v="Q4"/>
    <s v="Q4-2021"/>
    <x v="63"/>
    <x v="63"/>
    <s v="E56000035"/>
    <s v="East of England"/>
    <s v="irc_yes"/>
    <n v="16"/>
    <n v="0.21537999999999999"/>
  </r>
  <r>
    <s v="NAoPri"/>
    <n v="2022"/>
    <s v="Q1"/>
    <s v="Q1-2022"/>
    <x v="63"/>
    <x v="63"/>
    <s v="E56000035"/>
    <s v="East of England"/>
    <s v="irc_yes"/>
    <n v="16"/>
    <n v="0.2"/>
  </r>
  <r>
    <s v="NAoPri"/>
    <n v="2022"/>
    <s v="Q2"/>
    <s v="Q2-2022"/>
    <x v="63"/>
    <x v="63"/>
    <s v="E56000035"/>
    <s v="East of England"/>
    <s v="irc_yes"/>
    <n v="14"/>
    <n v="0.17544000000000001"/>
  </r>
  <r>
    <s v="NAoPri"/>
    <n v="2022"/>
    <s v="Q3"/>
    <s v="Q3-2022"/>
    <x v="63"/>
    <x v="63"/>
    <s v="E56000035"/>
    <s v="East of England"/>
    <s v="irc_yes"/>
    <n v="16"/>
    <n v="0.23436999999999999"/>
  </r>
  <r>
    <s v="NAoPri"/>
    <n v="2022"/>
    <s v="Q4"/>
    <s v="Q4-2022"/>
    <x v="63"/>
    <x v="63"/>
    <s v="E56000035"/>
    <s v="East of England"/>
    <s v="irc_yes"/>
    <n v="15"/>
    <n v="0.24590000000000001"/>
  </r>
  <r>
    <s v="NAoPri"/>
    <n v="2023"/>
    <s v="Q1"/>
    <s v="Q1-2023"/>
    <x v="63"/>
    <x v="63"/>
    <s v="E56000035"/>
    <s v="East of England"/>
    <s v="irc_yes"/>
    <n v="17"/>
    <n v="0.27272999999999997"/>
  </r>
  <r>
    <s v="NAoPri"/>
    <n v="2019"/>
    <s v="Q1"/>
    <s v="Q1-2019"/>
    <x v="64"/>
    <x v="64"/>
    <s v="E56000029"/>
    <s v="Northern"/>
    <s v="irc_yes"/>
    <n v="29"/>
    <n v="0.43966"/>
  </r>
  <r>
    <s v="NAoPri"/>
    <n v="2019"/>
    <s v="Q2"/>
    <s v="Q2-2019"/>
    <x v="64"/>
    <x v="64"/>
    <s v="E56000029"/>
    <s v="Northern"/>
    <s v="irc_yes"/>
    <n v="27"/>
    <n v="0.43924999999999997"/>
  </r>
  <r>
    <s v="NAoPri"/>
    <n v="2019"/>
    <s v="Q3"/>
    <s v="Q3-2019"/>
    <x v="64"/>
    <x v="64"/>
    <s v="E56000029"/>
    <s v="Northern"/>
    <s v="irc_yes"/>
    <n v="25"/>
    <n v="0.44897999999999999"/>
  </r>
  <r>
    <s v="NAoPri"/>
    <n v="2019"/>
    <s v="Q4"/>
    <s v="Q4-2019"/>
    <x v="64"/>
    <x v="64"/>
    <s v="E56000029"/>
    <s v="Northern"/>
    <s v="irc_yes"/>
    <n v="25"/>
    <n v="0.42857000000000001"/>
  </r>
  <r>
    <s v="NAoPri"/>
    <n v="2020"/>
    <s v="Q1"/>
    <s v="Q1-2020"/>
    <x v="64"/>
    <x v="64"/>
    <s v="E56000029"/>
    <s v="Northern"/>
    <s v="irc_yes"/>
    <n v="21"/>
    <n v="0.36144999999999999"/>
  </r>
  <r>
    <s v="NAoPri"/>
    <n v="2020"/>
    <s v="Q2"/>
    <s v="Q2-2020"/>
    <x v="64"/>
    <x v="64"/>
    <s v="E56000029"/>
    <s v="Northern"/>
    <s v="irc_yes"/>
    <n v="19"/>
    <n v="0.35135"/>
  </r>
  <r>
    <s v="NAoPri"/>
    <n v="2020"/>
    <s v="Q3"/>
    <s v="Q3-2020"/>
    <x v="64"/>
    <x v="64"/>
    <s v="E56000029"/>
    <s v="Northern"/>
    <s v="irc_yes"/>
    <n v="15"/>
    <n v="0.28814000000000001"/>
  </r>
  <r>
    <s v="NAoPri"/>
    <n v="2020"/>
    <s v="Q4"/>
    <s v="Q4-2020"/>
    <x v="64"/>
    <x v="64"/>
    <s v="E56000029"/>
    <s v="Northern"/>
    <s v="irc_yes"/>
    <n v="14"/>
    <n v="0.31480999999999998"/>
  </r>
  <r>
    <s v="NAoPri"/>
    <n v="2021"/>
    <s v="Q1"/>
    <s v="Q1-2021"/>
    <x v="64"/>
    <x v="64"/>
    <s v="E56000029"/>
    <s v="Northern"/>
    <s v="irc_yes"/>
    <n v="16"/>
    <n v="0.33333000000000002"/>
  </r>
  <r>
    <s v="NAoPri"/>
    <n v="2021"/>
    <s v="Q2"/>
    <s v="Q2-2021"/>
    <x v="64"/>
    <x v="64"/>
    <s v="E56000029"/>
    <s v="Northern"/>
    <s v="irc_yes"/>
    <n v="19"/>
    <n v="0.32432"/>
  </r>
  <r>
    <s v="NAoPri"/>
    <n v="2021"/>
    <s v="Q3"/>
    <s v="Q3-2021"/>
    <x v="64"/>
    <x v="64"/>
    <s v="E56000029"/>
    <s v="Northern"/>
    <s v="irc_yes"/>
    <n v="23"/>
    <n v="0.32222000000000001"/>
  </r>
  <r>
    <s v="NAoPri"/>
    <n v="2021"/>
    <s v="Q4"/>
    <s v="Q4-2021"/>
    <x v="64"/>
    <x v="64"/>
    <s v="E56000029"/>
    <s v="Northern"/>
    <s v="irc_yes"/>
    <n v="23"/>
    <n v="0.30769000000000002"/>
  </r>
  <r>
    <s v="NAoPri"/>
    <n v="2022"/>
    <s v="Q1"/>
    <s v="Q1-2022"/>
    <x v="64"/>
    <x v="64"/>
    <s v="E56000029"/>
    <s v="Northern"/>
    <s v="irc_yes"/>
    <n v="23"/>
    <n v="0.34444000000000002"/>
  </r>
  <r>
    <s v="NAoPri"/>
    <n v="2022"/>
    <s v="Q2"/>
    <s v="Q2-2022"/>
    <x v="64"/>
    <x v="64"/>
    <s v="E56000029"/>
    <s v="Northern"/>
    <s v="irc_yes"/>
    <n v="22"/>
    <n v="0.34090999999999999"/>
  </r>
  <r>
    <s v="NAoPri"/>
    <n v="2022"/>
    <s v="Q3"/>
    <s v="Q3-2022"/>
    <x v="64"/>
    <x v="64"/>
    <s v="E56000029"/>
    <s v="Northern"/>
    <s v="irc_yes"/>
    <n v="20"/>
    <n v="0.34177000000000002"/>
  </r>
  <r>
    <s v="NAoPri"/>
    <n v="2022"/>
    <s v="Q4"/>
    <s v="Q4-2022"/>
    <x v="64"/>
    <x v="64"/>
    <s v="E56000029"/>
    <s v="Northern"/>
    <s v="irc_yes"/>
    <n v="20"/>
    <n v="0.37974999999999998"/>
  </r>
  <r>
    <s v="NAoPri"/>
    <n v="2023"/>
    <s v="Q1"/>
    <s v="Q1-2023"/>
    <x v="64"/>
    <x v="64"/>
    <s v="E56000029"/>
    <s v="Northern"/>
    <s v="irc_yes"/>
    <n v="19"/>
    <n v="0.33766000000000002"/>
  </r>
  <r>
    <s v="NAoPri"/>
    <n v="2019"/>
    <s v="Q1"/>
    <s v="Q1-2019"/>
    <x v="65"/>
    <x v="65"/>
    <s v="E56000035"/>
    <s v="East of England"/>
    <s v="irc_yes"/>
    <n v="38"/>
    <n v="0.22667000000000001"/>
  </r>
  <r>
    <s v="NAoPri"/>
    <n v="2019"/>
    <s v="Q2"/>
    <s v="Q2-2019"/>
    <x v="65"/>
    <x v="65"/>
    <s v="E56000035"/>
    <s v="East of England"/>
    <s v="irc_yes"/>
    <n v="35"/>
    <n v="0.26950000000000002"/>
  </r>
  <r>
    <s v="NAoPri"/>
    <n v="2019"/>
    <s v="Q3"/>
    <s v="Q3-2019"/>
    <x v="65"/>
    <x v="65"/>
    <s v="E56000035"/>
    <s v="East of England"/>
    <s v="irc_yes"/>
    <n v="35"/>
    <n v="0.3"/>
  </r>
  <r>
    <s v="NAoPri"/>
    <n v="2019"/>
    <s v="Q4"/>
    <s v="Q4-2019"/>
    <x v="65"/>
    <x v="65"/>
    <s v="E56000035"/>
    <s v="East of England"/>
    <s v="irc_yes"/>
    <n v="34"/>
    <n v="0.33823999999999999"/>
  </r>
  <r>
    <s v="NAoPri"/>
    <n v="2020"/>
    <s v="Q1"/>
    <s v="Q1-2020"/>
    <x v="65"/>
    <x v="65"/>
    <s v="E56000035"/>
    <s v="East of England"/>
    <s v="irc_yes"/>
    <n v="29"/>
    <n v="0.33912999999999999"/>
  </r>
  <r>
    <s v="NAoPri"/>
    <n v="2020"/>
    <s v="Q2"/>
    <s v="Q2-2020"/>
    <x v="65"/>
    <x v="65"/>
    <s v="E56000035"/>
    <s v="East of England"/>
    <s v="irc_yes"/>
    <n v="23"/>
    <n v="0.34782999999999997"/>
  </r>
  <r>
    <s v="NAoPri"/>
    <n v="2020"/>
    <s v="Q3"/>
    <s v="Q3-2020"/>
    <x v="65"/>
    <x v="65"/>
    <s v="E56000035"/>
    <s v="East of England"/>
    <s v="irc_yes"/>
    <n v="17"/>
    <n v="0.34848000000000001"/>
  </r>
  <r>
    <s v="NAoPri"/>
    <n v="2020"/>
    <s v="Q4"/>
    <s v="Q4-2020"/>
    <x v="65"/>
    <x v="65"/>
    <s v="E56000035"/>
    <s v="East of England"/>
    <s v="irc_yes"/>
    <n v="15"/>
    <n v="0.30508000000000002"/>
  </r>
  <r>
    <s v="NAoPri"/>
    <n v="2021"/>
    <s v="Q1"/>
    <s v="Q1-2021"/>
    <x v="65"/>
    <x v="65"/>
    <s v="E56000035"/>
    <s v="East of England"/>
    <s v="irc_yes"/>
    <n v="20"/>
    <n v="0.26250000000000001"/>
  </r>
  <r>
    <s v="NAoPri"/>
    <n v="2021"/>
    <s v="Q2"/>
    <s v="Q2-2021"/>
    <x v="65"/>
    <x v="65"/>
    <s v="E56000035"/>
    <s v="East of England"/>
    <s v="irc_yes"/>
    <n v="28"/>
    <n v="0.23008999999999999"/>
  </r>
  <r>
    <s v="NAoPri"/>
    <n v="2021"/>
    <s v="Q3"/>
    <s v="Q3-2021"/>
    <x v="65"/>
    <x v="65"/>
    <s v="E56000035"/>
    <s v="East of England"/>
    <s v="irc_yes"/>
    <n v="38"/>
    <n v="0.21854000000000001"/>
  </r>
  <r>
    <s v="NAoPri"/>
    <n v="2021"/>
    <s v="Q4"/>
    <s v="Q4-2021"/>
    <x v="65"/>
    <x v="65"/>
    <s v="E56000035"/>
    <s v="East of England"/>
    <s v="irc_yes"/>
    <n v="39"/>
    <n v="0.20779"/>
  </r>
  <r>
    <s v="NAoPri"/>
    <n v="2022"/>
    <s v="Q1"/>
    <s v="Q1-2022"/>
    <x v="65"/>
    <x v="65"/>
    <s v="E56000035"/>
    <s v="East of England"/>
    <s v="irc_yes"/>
    <n v="38"/>
    <n v="0.19868"/>
  </r>
  <r>
    <s v="NAoPri"/>
    <n v="2022"/>
    <s v="Q2"/>
    <s v="Q2-2022"/>
    <x v="65"/>
    <x v="65"/>
    <s v="E56000035"/>
    <s v="East of England"/>
    <s v="irc_yes"/>
    <n v="36"/>
    <n v="0.21831"/>
  </r>
  <r>
    <s v="NAoPri"/>
    <n v="2022"/>
    <s v="Q3"/>
    <s v="Q3-2022"/>
    <x v="65"/>
    <x v="65"/>
    <s v="E56000035"/>
    <s v="East of England"/>
    <s v="irc_yes"/>
    <n v="32"/>
    <n v="0.19841"/>
  </r>
  <r>
    <s v="NAoPri"/>
    <n v="2022"/>
    <s v="Q4"/>
    <s v="Q4-2022"/>
    <x v="65"/>
    <x v="65"/>
    <s v="E56000035"/>
    <s v="East of England"/>
    <s v="irc_yes"/>
    <n v="33"/>
    <n v="0.12781999999999999"/>
  </r>
  <r>
    <s v="NAoPri"/>
    <n v="2023"/>
    <s v="Q1"/>
    <s v="Q1-2023"/>
    <x v="65"/>
    <x v="65"/>
    <s v="E56000035"/>
    <s v="East of England"/>
    <s v="irc_yes"/>
    <n v="35"/>
    <n v="0.11511"/>
  </r>
  <r>
    <s v="NAoPri"/>
    <n v="2019"/>
    <s v="Q1"/>
    <s v="Q1-2019"/>
    <x v="66"/>
    <x v="66"/>
    <s v="E56000033"/>
    <s v="Somerset, Wiltshire, Avon and Gloucestershire"/>
    <s v="irc_yes"/>
    <n v="42"/>
    <n v="0.24698999999999999"/>
  </r>
  <r>
    <s v="NAoPri"/>
    <n v="2019"/>
    <s v="Q2"/>
    <s v="Q2-2019"/>
    <x v="66"/>
    <x v="66"/>
    <s v="E56000033"/>
    <s v="Somerset, Wiltshire, Avon and Gloucestershire"/>
    <s v="irc_yes"/>
    <n v="44"/>
    <n v="0.25862000000000002"/>
  </r>
  <r>
    <s v="NAoPri"/>
    <n v="2019"/>
    <s v="Q3"/>
    <s v="Q3-2019"/>
    <x v="66"/>
    <x v="66"/>
    <s v="E56000033"/>
    <s v="Somerset, Wiltshire, Avon and Gloucestershire"/>
    <s v="irc_yes"/>
    <n v="40"/>
    <n v="0.25157000000000002"/>
  </r>
  <r>
    <s v="NAoPri"/>
    <n v="2019"/>
    <s v="Q4"/>
    <s v="Q4-2019"/>
    <x v="66"/>
    <x v="66"/>
    <s v="E56000033"/>
    <s v="Somerset, Wiltshire, Avon and Gloucestershire"/>
    <s v="irc_yes"/>
    <n v="41"/>
    <n v="0.16564000000000001"/>
  </r>
  <r>
    <s v="NAoPri"/>
    <n v="2020"/>
    <s v="Q1"/>
    <s v="Q1-2020"/>
    <x v="66"/>
    <x v="66"/>
    <s v="E56000033"/>
    <s v="Somerset, Wiltshire, Avon and Gloucestershire"/>
    <s v="irc_yes"/>
    <n v="39"/>
    <n v="0.15287000000000001"/>
  </r>
  <r>
    <s v="NAoPri"/>
    <n v="2020"/>
    <s v="Q2"/>
    <s v="Q2-2020"/>
    <x v="66"/>
    <x v="66"/>
    <s v="E56000033"/>
    <s v="Somerset, Wiltshire, Avon and Gloucestershire"/>
    <s v="irc_yes"/>
    <n v="33"/>
    <n v="0.10687000000000001"/>
  </r>
  <r>
    <s v="NAoPri"/>
    <n v="2020"/>
    <s v="Q3"/>
    <s v="Q3-2020"/>
    <x v="66"/>
    <x v="66"/>
    <s v="E56000033"/>
    <s v="Somerset, Wiltshire, Avon and Gloucestershire"/>
    <s v="irc_yes"/>
    <n v="35"/>
    <n v="7.9140000000000002E-2"/>
  </r>
  <r>
    <s v="NAoPri"/>
    <n v="2020"/>
    <s v="Q4"/>
    <s v="Q4-2020"/>
    <x v="66"/>
    <x v="66"/>
    <s v="E56000033"/>
    <s v="Somerset, Wiltshire, Avon and Gloucestershire"/>
    <s v="irc_yes"/>
    <n v="33"/>
    <n v="0.11278000000000001"/>
  </r>
  <r>
    <s v="NAoPri"/>
    <n v="2021"/>
    <s v="Q1"/>
    <s v="Q1-2021"/>
    <x v="66"/>
    <x v="66"/>
    <s v="E56000033"/>
    <s v="Somerset, Wiltshire, Avon and Gloucestershire"/>
    <s v="irc_yes"/>
    <n v="38"/>
    <n v="0.15789"/>
  </r>
  <r>
    <s v="NAoPri"/>
    <n v="2021"/>
    <s v="Q2"/>
    <s v="Q2-2021"/>
    <x v="66"/>
    <x v="66"/>
    <s v="E56000033"/>
    <s v="Somerset, Wiltshire, Avon and Gloucestershire"/>
    <s v="irc_yes"/>
    <n v="43"/>
    <n v="0.16958999999999999"/>
  </r>
  <r>
    <s v="NAoPri"/>
    <n v="2021"/>
    <s v="Q3"/>
    <s v="Q3-2021"/>
    <x v="66"/>
    <x v="66"/>
    <s v="E56000033"/>
    <s v="Somerset, Wiltshire, Avon and Gloucestershire"/>
    <s v="irc_yes"/>
    <n v="46"/>
    <n v="0.17582"/>
  </r>
  <r>
    <s v="NAoPri"/>
    <n v="2021"/>
    <s v="Q4"/>
    <s v="Q4-2021"/>
    <x v="66"/>
    <x v="66"/>
    <s v="E56000033"/>
    <s v="Somerset, Wiltshire, Avon and Gloucestershire"/>
    <s v="irc_yes"/>
    <n v="44"/>
    <n v="0.16571"/>
  </r>
  <r>
    <s v="NAoPri"/>
    <n v="2022"/>
    <s v="Q1"/>
    <s v="Q1-2022"/>
    <x v="66"/>
    <x v="66"/>
    <s v="E56000033"/>
    <s v="Somerset, Wiltshire, Avon and Gloucestershire"/>
    <s v="irc_yes"/>
    <n v="48"/>
    <n v="0.14660000000000001"/>
  </r>
  <r>
    <s v="NAoPri"/>
    <n v="2022"/>
    <s v="Q2"/>
    <s v="Q2-2022"/>
    <x v="66"/>
    <x v="66"/>
    <s v="E56000033"/>
    <s v="Somerset, Wiltshire, Avon and Gloucestershire"/>
    <s v="irc_yes"/>
    <n v="49"/>
    <n v="0.13402"/>
  </r>
  <r>
    <s v="NAoPri"/>
    <n v="2022"/>
    <s v="Q3"/>
    <s v="Q3-2022"/>
    <x v="66"/>
    <x v="66"/>
    <s v="E56000033"/>
    <s v="Somerset, Wiltshire, Avon and Gloucestershire"/>
    <s v="irc_yes"/>
    <n v="47"/>
    <n v="0.16042999999999999"/>
  </r>
  <r>
    <s v="NAoPri"/>
    <n v="2022"/>
    <s v="Q4"/>
    <s v="Q4-2022"/>
    <x v="66"/>
    <x v="66"/>
    <s v="E56000033"/>
    <s v="Somerset, Wiltshire, Avon and Gloucestershire"/>
    <s v="irc_yes"/>
    <n v="51"/>
    <n v="0.2069"/>
  </r>
  <r>
    <s v="NAoPri"/>
    <n v="2023"/>
    <s v="Q1"/>
    <s v="Q1-2023"/>
    <x v="66"/>
    <x v="66"/>
    <s v="E56000033"/>
    <s v="Somerset, Wiltshire, Avon and Gloucestershire"/>
    <s v="irc_yes"/>
    <n v="49"/>
    <n v="0.20513000000000001"/>
  </r>
  <r>
    <s v="NAoPri"/>
    <n v="2019"/>
    <s v="Q1"/>
    <s v="Q1-2019"/>
    <x v="67"/>
    <x v="67"/>
    <s v="E56000027"/>
    <s v="North Central London"/>
    <s v="irc_yes"/>
    <n v="78"/>
    <n v="0.38907000000000003"/>
  </r>
  <r>
    <s v="NAoPri"/>
    <n v="2019"/>
    <s v="Q2"/>
    <s v="Q2-2019"/>
    <x v="67"/>
    <x v="67"/>
    <s v="E56000027"/>
    <s v="North Central London"/>
    <s v="irc_yes"/>
    <n v="83"/>
    <n v="0.40540999999999999"/>
  </r>
  <r>
    <s v="NAoPri"/>
    <n v="2019"/>
    <s v="Q3"/>
    <s v="Q3-2019"/>
    <x v="67"/>
    <x v="67"/>
    <s v="E56000027"/>
    <s v="North Central London"/>
    <s v="irc_yes"/>
    <n v="84"/>
    <n v="0.39222000000000001"/>
  </r>
  <r>
    <s v="NAoPri"/>
    <n v="2019"/>
    <s v="Q4"/>
    <s v="Q4-2019"/>
    <x v="67"/>
    <x v="67"/>
    <s v="E56000027"/>
    <s v="North Central London"/>
    <s v="irc_yes"/>
    <n v="89"/>
    <n v="0.3831"/>
  </r>
  <r>
    <s v="NAoPri"/>
    <n v="2020"/>
    <s v="Q1"/>
    <s v="Q1-2020"/>
    <x v="67"/>
    <x v="67"/>
    <s v="E56000027"/>
    <s v="North Central London"/>
    <s v="irc_yes"/>
    <n v="90"/>
    <n v="0.34721999999999997"/>
  </r>
  <r>
    <s v="NAoPri"/>
    <n v="2020"/>
    <s v="Q2"/>
    <s v="Q2-2020"/>
    <x v="67"/>
    <x v="67"/>
    <s v="E56000027"/>
    <s v="North Central London"/>
    <s v="irc_yes"/>
    <n v="71"/>
    <n v="0.31929999999999997"/>
  </r>
  <r>
    <s v="NAoPri"/>
    <n v="2020"/>
    <s v="Q3"/>
    <s v="Q3-2020"/>
    <x v="67"/>
    <x v="67"/>
    <s v="E56000027"/>
    <s v="North Central London"/>
    <s v="irc_yes"/>
    <n v="68"/>
    <n v="0.31364999999999998"/>
  </r>
  <r>
    <s v="NAoPri"/>
    <n v="2020"/>
    <s v="Q4"/>
    <s v="Q4-2020"/>
    <x v="67"/>
    <x v="67"/>
    <s v="E56000027"/>
    <s v="North Central London"/>
    <s v="irc_yes"/>
    <n v="61"/>
    <n v="0.32230999999999999"/>
  </r>
  <r>
    <s v="NAoPri"/>
    <n v="2021"/>
    <s v="Q1"/>
    <s v="Q1-2021"/>
    <x v="67"/>
    <x v="67"/>
    <s v="E56000027"/>
    <s v="North Central London"/>
    <s v="irc_yes"/>
    <n v="58"/>
    <n v="0.37339"/>
  </r>
  <r>
    <s v="NAoPri"/>
    <n v="2021"/>
    <s v="Q2"/>
    <s v="Q2-2021"/>
    <x v="67"/>
    <x v="67"/>
    <s v="E56000027"/>
    <s v="North Central London"/>
    <s v="irc_yes"/>
    <n v="73"/>
    <n v="0.39249000000000001"/>
  </r>
  <r>
    <s v="NAoPri"/>
    <n v="2021"/>
    <s v="Q3"/>
    <s v="Q3-2021"/>
    <x v="67"/>
    <x v="67"/>
    <s v="E56000027"/>
    <s v="North Central London"/>
    <s v="irc_yes"/>
    <n v="76"/>
    <n v="0.40594000000000002"/>
  </r>
  <r>
    <s v="NAoPri"/>
    <n v="2021"/>
    <s v="Q4"/>
    <s v="Q4-2021"/>
    <x v="67"/>
    <x v="67"/>
    <s v="E56000027"/>
    <s v="North Central London"/>
    <s v="irc_yes"/>
    <n v="78"/>
    <n v="0.38018999999999997"/>
  </r>
  <r>
    <s v="NAoPri"/>
    <n v="2022"/>
    <s v="Q1"/>
    <s v="Q1-2022"/>
    <x v="67"/>
    <x v="67"/>
    <s v="E56000027"/>
    <s v="North Central London"/>
    <s v="irc_yes"/>
    <n v="79"/>
    <n v="0.40378999999999998"/>
  </r>
  <r>
    <s v="NAoPri"/>
    <n v="2022"/>
    <s v="Q2"/>
    <s v="Q2-2022"/>
    <x v="67"/>
    <x v="67"/>
    <s v="E56000027"/>
    <s v="North Central London"/>
    <s v="irc_yes"/>
    <n v="79"/>
    <n v="0.38485999999999998"/>
  </r>
  <r>
    <s v="NAoPri"/>
    <n v="2022"/>
    <s v="Q3"/>
    <s v="Q3-2022"/>
    <x v="67"/>
    <x v="67"/>
    <s v="E56000027"/>
    <s v="North Central London"/>
    <s v="irc_yes"/>
    <n v="78"/>
    <n v="0.38018999999999997"/>
  </r>
  <r>
    <s v="NAoPri"/>
    <n v="2022"/>
    <s v="Q4"/>
    <s v="Q4-2022"/>
    <x v="67"/>
    <x v="67"/>
    <s v="E56000027"/>
    <s v="North Central London"/>
    <s v="irc_yes"/>
    <n v="81"/>
    <n v="0.42592999999999998"/>
  </r>
  <r>
    <s v="NAoPri"/>
    <n v="2023"/>
    <s v="Q1"/>
    <s v="Q1-2023"/>
    <x v="67"/>
    <x v="67"/>
    <s v="E56000027"/>
    <s v="North Central London"/>
    <s v="irc_yes"/>
    <n v="84"/>
    <n v="0.38208999999999999"/>
  </r>
  <r>
    <s v="NAoPri"/>
    <n v="2019"/>
    <s v="Q1"/>
    <s v="Q1-2019"/>
    <x v="68"/>
    <x v="68"/>
    <s v="E56000029"/>
    <s v="Northern"/>
    <s v="irc_yes"/>
    <n v="28"/>
    <n v="0.44247999999999998"/>
  </r>
  <r>
    <s v="NAoPri"/>
    <n v="2019"/>
    <s v="Q2"/>
    <s v="Q2-2019"/>
    <x v="68"/>
    <x v="68"/>
    <s v="E56000029"/>
    <s v="Northern"/>
    <s v="irc_yes"/>
    <n v="25"/>
    <n v="0.44444"/>
  </r>
  <r>
    <s v="NAoPri"/>
    <n v="2019"/>
    <s v="Q3"/>
    <s v="Q3-2019"/>
    <x v="68"/>
    <x v="68"/>
    <s v="E56000029"/>
    <s v="Northern"/>
    <s v="irc_yes"/>
    <n v="23"/>
    <n v="0.47311999999999999"/>
  </r>
  <r>
    <s v="NAoPri"/>
    <n v="2019"/>
    <s v="Q4"/>
    <s v="Q4-2019"/>
    <x v="68"/>
    <x v="68"/>
    <s v="E56000029"/>
    <s v="Northern"/>
    <s v="irc_yes"/>
    <n v="23"/>
    <n v="0.45651999999999998"/>
  </r>
  <r>
    <s v="NAoPri"/>
    <n v="2020"/>
    <s v="Q1"/>
    <s v="Q1-2020"/>
    <x v="68"/>
    <x v="68"/>
    <s v="E56000029"/>
    <s v="Northern"/>
    <s v="irc_yes"/>
    <n v="22"/>
    <n v="0.42697000000000002"/>
  </r>
  <r>
    <s v="NAoPri"/>
    <n v="2020"/>
    <s v="Q2"/>
    <s v="Q2-2020"/>
    <x v="68"/>
    <x v="68"/>
    <s v="E56000029"/>
    <s v="Northern"/>
    <s v="irc_yes"/>
    <n v="21"/>
    <n v="0.45783000000000001"/>
  </r>
  <r>
    <s v="NAoPri"/>
    <n v="2020"/>
    <s v="Q3"/>
    <s v="Q3-2020"/>
    <x v="68"/>
    <x v="68"/>
    <s v="E56000029"/>
    <s v="Northern"/>
    <s v="irc_yes"/>
    <n v="21"/>
    <n v="0.39285999999999999"/>
  </r>
  <r>
    <s v="NAoPri"/>
    <n v="2020"/>
    <s v="Q4"/>
    <s v="Q4-2020"/>
    <x v="68"/>
    <x v="68"/>
    <s v="E56000029"/>
    <s v="Northern"/>
    <s v="irc_yes"/>
    <n v="20"/>
    <n v="0.36709000000000003"/>
  </r>
  <r>
    <s v="NAoPri"/>
    <n v="2021"/>
    <s v="Q1"/>
    <s v="Q1-2021"/>
    <x v="68"/>
    <x v="68"/>
    <s v="E56000029"/>
    <s v="Northern"/>
    <s v="irc_yes"/>
    <n v="18"/>
    <n v="0.31507000000000002"/>
  </r>
  <r>
    <s v="NAoPri"/>
    <n v="2021"/>
    <s v="Q2"/>
    <s v="Q2-2021"/>
    <x v="68"/>
    <x v="68"/>
    <s v="E56000029"/>
    <s v="Northern"/>
    <s v="irc_yes"/>
    <n v="22"/>
    <n v="0.37930999999999998"/>
  </r>
  <r>
    <s v="NAoPri"/>
    <n v="2021"/>
    <s v="Q3"/>
    <s v="Q3-2021"/>
    <x v="68"/>
    <x v="68"/>
    <s v="E56000029"/>
    <s v="Northern"/>
    <s v="irc_yes"/>
    <n v="22"/>
    <n v="0.42529"/>
  </r>
  <r>
    <s v="NAoPri"/>
    <n v="2021"/>
    <s v="Q4"/>
    <s v="Q4-2021"/>
    <x v="68"/>
    <x v="68"/>
    <s v="E56000029"/>
    <s v="Northern"/>
    <s v="irc_yes"/>
    <n v="29"/>
    <n v="0.35965000000000003"/>
  </r>
  <r>
    <s v="NAoPri"/>
    <n v="2022"/>
    <s v="Q1"/>
    <s v="Q1-2022"/>
    <x v="68"/>
    <x v="68"/>
    <s v="E56000029"/>
    <s v="Northern"/>
    <s v="irc_yes"/>
    <n v="31"/>
    <n v="0.43089"/>
  </r>
  <r>
    <s v="NAoPri"/>
    <n v="2022"/>
    <s v="Q2"/>
    <s v="Q2-2022"/>
    <x v="68"/>
    <x v="68"/>
    <s v="E56000029"/>
    <s v="Northern"/>
    <s v="irc_yes"/>
    <n v="28"/>
    <n v="0.44247999999999998"/>
  </r>
  <r>
    <s v="NAoPri"/>
    <n v="2022"/>
    <s v="Q3"/>
    <s v="Q3-2022"/>
    <x v="68"/>
    <x v="68"/>
    <s v="E56000029"/>
    <s v="Northern"/>
    <s v="irc_yes"/>
    <n v="28"/>
    <n v="0.45535999999999999"/>
  </r>
  <r>
    <s v="NAoPri"/>
    <n v="2022"/>
    <s v="Q4"/>
    <s v="Q4-2022"/>
    <x v="68"/>
    <x v="68"/>
    <s v="E56000029"/>
    <s v="Northern"/>
    <s v="irc_yes"/>
    <n v="24"/>
    <n v="0.51063999999999998"/>
  </r>
  <r>
    <s v="NAoPri"/>
    <n v="2023"/>
    <s v="Q1"/>
    <s v="Q1-2023"/>
    <x v="68"/>
    <x v="68"/>
    <s v="E56000029"/>
    <s v="Northern"/>
    <s v="irc_yes"/>
    <n v="21"/>
    <n v="0.48780000000000001"/>
  </r>
  <r>
    <s v="NAoPri"/>
    <n v="2019"/>
    <s v="Q1"/>
    <s v="Q1-2019"/>
    <x v="69"/>
    <x v="69"/>
    <s v="E56000028"/>
    <s v="North East London"/>
    <s v="irc_yes"/>
    <n v="61"/>
    <n v="0.27272999999999997"/>
  </r>
  <r>
    <s v="NAoPri"/>
    <n v="2019"/>
    <s v="Q2"/>
    <s v="Q2-2019"/>
    <x v="69"/>
    <x v="69"/>
    <s v="E56000028"/>
    <s v="North East London"/>
    <s v="irc_yes"/>
    <n v="61"/>
    <n v="0.28511999999999998"/>
  </r>
  <r>
    <s v="NAoPri"/>
    <n v="2019"/>
    <s v="Q3"/>
    <s v="Q3-2019"/>
    <x v="69"/>
    <x v="69"/>
    <s v="E56000028"/>
    <s v="North East London"/>
    <s v="irc_yes"/>
    <n v="60"/>
    <n v="0.28033000000000002"/>
  </r>
  <r>
    <s v="NAoPri"/>
    <n v="2019"/>
    <s v="Q4"/>
    <s v="Q4-2019"/>
    <x v="69"/>
    <x v="69"/>
    <s v="E56000028"/>
    <s v="North East London"/>
    <s v="irc_yes"/>
    <n v="58"/>
    <n v="0.26293"/>
  </r>
  <r>
    <s v="NAoPri"/>
    <n v="2020"/>
    <s v="Q1"/>
    <s v="Q1-2020"/>
    <x v="69"/>
    <x v="69"/>
    <s v="E56000028"/>
    <s v="North East London"/>
    <s v="irc_yes"/>
    <n v="54"/>
    <n v="0.20369999999999999"/>
  </r>
  <r>
    <s v="NAoPri"/>
    <n v="2020"/>
    <s v="Q2"/>
    <s v="Q2-2020"/>
    <x v="69"/>
    <x v="69"/>
    <s v="E56000028"/>
    <s v="North East London"/>
    <s v="irc_yes"/>
    <n v="42"/>
    <n v="0.14371"/>
  </r>
  <r>
    <s v="NAoPri"/>
    <n v="2020"/>
    <s v="Q3"/>
    <s v="Q3-2020"/>
    <x v="69"/>
    <x v="69"/>
    <s v="E56000028"/>
    <s v="North East London"/>
    <s v="irc_yes"/>
    <n v="42"/>
    <n v="0.14371"/>
  </r>
  <r>
    <s v="NAoPri"/>
    <n v="2020"/>
    <s v="Q4"/>
    <s v="Q4-2020"/>
    <x v="69"/>
    <x v="69"/>
    <s v="E56000028"/>
    <s v="North East London"/>
    <s v="irc_yes"/>
    <n v="44"/>
    <n v="0.19209000000000001"/>
  </r>
  <r>
    <s v="NAoPri"/>
    <n v="2021"/>
    <s v="Q1"/>
    <s v="Q1-2021"/>
    <x v="69"/>
    <x v="69"/>
    <s v="E56000028"/>
    <s v="North East London"/>
    <s v="irc_yes"/>
    <n v="48"/>
    <n v="0.23436999999999999"/>
  </r>
  <r>
    <s v="NAoPri"/>
    <n v="2021"/>
    <s v="Q2"/>
    <s v="Q2-2021"/>
    <x v="69"/>
    <x v="69"/>
    <s v="E56000028"/>
    <s v="North East London"/>
    <s v="irc_yes"/>
    <n v="57"/>
    <n v="0.26549"/>
  </r>
  <r>
    <s v="NAoPri"/>
    <n v="2021"/>
    <s v="Q3"/>
    <s v="Q3-2021"/>
    <x v="69"/>
    <x v="69"/>
    <s v="E56000028"/>
    <s v="North East London"/>
    <s v="irc_yes"/>
    <n v="57"/>
    <n v="0.29515000000000002"/>
  </r>
  <r>
    <s v="NAoPri"/>
    <n v="2021"/>
    <s v="Q4"/>
    <s v="Q4-2021"/>
    <x v="69"/>
    <x v="69"/>
    <s v="E56000028"/>
    <s v="North East London"/>
    <s v="irc_yes"/>
    <n v="55"/>
    <n v="0.28182000000000001"/>
  </r>
  <r>
    <s v="NAoPri"/>
    <n v="2022"/>
    <s v="Q1"/>
    <s v="Q1-2022"/>
    <x v="69"/>
    <x v="69"/>
    <s v="E56000028"/>
    <s v="North East London"/>
    <s v="irc_yes"/>
    <n v="51"/>
    <n v="0.28293000000000001"/>
  </r>
  <r>
    <s v="NAoPri"/>
    <n v="2022"/>
    <s v="Q2"/>
    <s v="Q2-2022"/>
    <x v="69"/>
    <x v="69"/>
    <s v="E56000028"/>
    <s v="North East London"/>
    <s v="irc_yes"/>
    <n v="50"/>
    <n v="0.245"/>
  </r>
  <r>
    <s v="NAoPri"/>
    <n v="2022"/>
    <s v="Q3"/>
    <s v="Q3-2022"/>
    <x v="69"/>
    <x v="69"/>
    <s v="E56000028"/>
    <s v="North East London"/>
    <s v="irc_yes"/>
    <n v="56"/>
    <n v="0.25224999999999997"/>
  </r>
  <r>
    <s v="NAoPri"/>
    <n v="2022"/>
    <s v="Q4"/>
    <s v="Q4-2022"/>
    <x v="69"/>
    <x v="69"/>
    <s v="E56000028"/>
    <s v="North East London"/>
    <s v="irc_yes"/>
    <n v="54"/>
    <n v="0.26046999999999998"/>
  </r>
  <r>
    <s v="NAoPri"/>
    <n v="2023"/>
    <s v="Q1"/>
    <s v="Q1-2023"/>
    <x v="69"/>
    <x v="69"/>
    <s v="E56000028"/>
    <s v="North East London"/>
    <s v="irc_yes"/>
    <n v="62"/>
    <n v="0.28455000000000003"/>
  </r>
  <r>
    <s v="NAoPri"/>
    <n v="2019"/>
    <s v="Q1"/>
    <s v="Q1-2019"/>
    <x v="70"/>
    <x v="70"/>
    <s v="E56000027"/>
    <s v="North Central London"/>
    <s v="irc_yes"/>
    <n v="7"/>
    <n v="0.29630000000000001"/>
  </r>
  <r>
    <s v="NAoPri"/>
    <n v="2019"/>
    <s v="Q2"/>
    <s v="Q2-2019"/>
    <x v="70"/>
    <x v="70"/>
    <s v="E56000027"/>
    <s v="North Central London"/>
    <s v="irc_yes"/>
    <n v="9"/>
    <n v="0.31429000000000001"/>
  </r>
  <r>
    <s v="NAoPri"/>
    <n v="2019"/>
    <s v="Q3"/>
    <s v="Q3-2019"/>
    <x v="70"/>
    <x v="70"/>
    <s v="E56000027"/>
    <s v="North Central London"/>
    <s v="irc_yes"/>
    <n v="9"/>
    <n v="0.36110999999999999"/>
  </r>
  <r>
    <s v="NAoPri"/>
    <n v="2019"/>
    <s v="Q4"/>
    <s v="Q4-2019"/>
    <x v="70"/>
    <x v="70"/>
    <s v="E56000027"/>
    <s v="North Central London"/>
    <s v="irc_yes"/>
    <n v="8"/>
    <n v="0.45455000000000001"/>
  </r>
  <r>
    <s v="NAoPri"/>
    <n v="2020"/>
    <s v="Q1"/>
    <s v="Q1-2020"/>
    <x v="70"/>
    <x v="70"/>
    <s v="E56000027"/>
    <s v="North Central London"/>
    <s v="irc_yes"/>
    <n v="8"/>
    <n v="0.4"/>
  </r>
  <r>
    <s v="NAoPri"/>
    <n v="2020"/>
    <s v="Q2"/>
    <s v="Q2-2020"/>
    <x v="70"/>
    <x v="70"/>
    <s v="E56000027"/>
    <s v="North Central London"/>
    <s v="irc_yes"/>
    <n v="5"/>
    <n v="0.45"/>
  </r>
  <r>
    <s v="NAoPri"/>
    <n v="2020"/>
    <s v="Q3"/>
    <s v="Q3-2020"/>
    <x v="70"/>
    <x v="70"/>
    <s v="E56000027"/>
    <s v="North Central London"/>
    <s v="irc_yes"/>
    <n v="5"/>
    <n v="0.44444"/>
  </r>
  <r>
    <s v="NAoPri"/>
    <n v="2020"/>
    <s v="Q4"/>
    <s v="Q4-2020"/>
    <x v="70"/>
    <x v="70"/>
    <s v="E56000027"/>
    <s v="North Central London"/>
    <s v="irc_yes"/>
    <n v="4"/>
    <n v="0.35293999999999998"/>
  </r>
  <r>
    <s v="NAoPri"/>
    <n v="2021"/>
    <s v="Q1"/>
    <s v="Q1-2021"/>
    <x v="70"/>
    <x v="70"/>
    <s v="E56000027"/>
    <s v="North Central London"/>
    <s v="irc_yes"/>
    <n v="5"/>
    <n v="0.45"/>
  </r>
  <r>
    <s v="NAoPri"/>
    <n v="2021"/>
    <s v="Q2"/>
    <s v="Q2-2021"/>
    <x v="70"/>
    <x v="70"/>
    <s v="E56000027"/>
    <s v="North Central London"/>
    <s v="irc_yes"/>
    <n v="6"/>
    <n v="0.39129999999999998"/>
  </r>
  <r>
    <s v="NAoPri"/>
    <n v="2021"/>
    <s v="Q3"/>
    <s v="Q3-2021"/>
    <x v="70"/>
    <x v="70"/>
    <s v="E56000027"/>
    <s v="North Central London"/>
    <s v="irc_yes"/>
    <n v="6"/>
    <n v="0.45833000000000002"/>
  </r>
  <r>
    <s v="NAoPri"/>
    <n v="2021"/>
    <s v="Q4"/>
    <s v="Q4-2021"/>
    <x v="70"/>
    <x v="70"/>
    <s v="E56000027"/>
    <s v="North Central London"/>
    <s v="irc_yes"/>
    <n v="7"/>
    <n v="0.33333000000000002"/>
  </r>
  <r>
    <s v="NAoPri"/>
    <n v="2022"/>
    <s v="Q1"/>
    <s v="Q1-2022"/>
    <x v="70"/>
    <x v="70"/>
    <s v="E56000027"/>
    <s v="North Central London"/>
    <s v="irc_yes"/>
    <n v="5"/>
    <n v="0.23810000000000001"/>
  </r>
  <r>
    <s v="NAoPri"/>
    <n v="2022"/>
    <s v="Q2"/>
    <s v="Q2-2022"/>
    <x v="70"/>
    <x v="70"/>
    <s v="E56000027"/>
    <s v="North Central London"/>
    <s v="irc_yes"/>
    <n v="6"/>
    <n v="0.18182000000000001"/>
  </r>
  <r>
    <s v="NAoPri"/>
    <n v="2022"/>
    <s v="Q3"/>
    <s v="Q3-2022"/>
    <x v="70"/>
    <x v="70"/>
    <s v="E56000027"/>
    <s v="North Central London"/>
    <s v="irc_yes"/>
    <n v="5"/>
    <n v="5.2630000000000003E-2"/>
  </r>
  <r>
    <s v="NAoPri"/>
    <n v="2022"/>
    <s v="Q4"/>
    <s v="Q4-2022"/>
    <x v="70"/>
    <x v="70"/>
    <s v="E56000027"/>
    <s v="North Central London"/>
    <s v="irc_yes"/>
    <n v="4"/>
    <n v="0.2"/>
  </r>
  <r>
    <s v="NAoPri"/>
    <n v="2023"/>
    <s v="Q1"/>
    <s v="Q1-2023"/>
    <x v="70"/>
    <x v="70"/>
    <s v="E56000027"/>
    <s v="North Central London"/>
    <s v="irc_yes"/>
    <n v="6"/>
    <n v="0.26086999999999999"/>
  </r>
  <r>
    <s v="NAoPri"/>
    <n v="2019"/>
    <s v="Q1"/>
    <s v="Q1-2019"/>
    <x v="71"/>
    <x v="71"/>
    <s v="E56000029"/>
    <s v="Northern"/>
    <s v="irc_yes"/>
    <n v="49"/>
    <n v="0.1701"/>
  </r>
  <r>
    <s v="NAoPri"/>
    <n v="2019"/>
    <s v="Q2"/>
    <s v="Q2-2019"/>
    <x v="71"/>
    <x v="71"/>
    <s v="E56000029"/>
    <s v="Northern"/>
    <s v="irc_yes"/>
    <n v="47"/>
    <n v="0.18617"/>
  </r>
  <r>
    <s v="NAoPri"/>
    <n v="2019"/>
    <s v="Q3"/>
    <s v="Q3-2019"/>
    <x v="71"/>
    <x v="71"/>
    <s v="E56000029"/>
    <s v="Northern"/>
    <s v="irc_yes"/>
    <n v="42"/>
    <n v="0.18451999999999999"/>
  </r>
  <r>
    <s v="NAoPri"/>
    <n v="2019"/>
    <s v="Q4"/>
    <s v="Q4-2019"/>
    <x v="71"/>
    <x v="71"/>
    <s v="E56000029"/>
    <s v="Northern"/>
    <s v="irc_yes"/>
    <n v="41"/>
    <n v="0.19753000000000001"/>
  </r>
  <r>
    <s v="NAoPri"/>
    <n v="2020"/>
    <s v="Q1"/>
    <s v="Q1-2020"/>
    <x v="71"/>
    <x v="71"/>
    <s v="E56000029"/>
    <s v="Northern"/>
    <s v="irc_yes"/>
    <n v="43"/>
    <n v="0.22806999999999999"/>
  </r>
  <r>
    <s v="NAoPri"/>
    <n v="2020"/>
    <s v="Q2"/>
    <s v="Q2-2020"/>
    <x v="71"/>
    <x v="71"/>
    <s v="E56000029"/>
    <s v="Northern"/>
    <s v="irc_yes"/>
    <n v="38"/>
    <n v="0.23333000000000001"/>
  </r>
  <r>
    <s v="NAoPri"/>
    <n v="2020"/>
    <s v="Q3"/>
    <s v="Q3-2020"/>
    <x v="71"/>
    <x v="71"/>
    <s v="E56000029"/>
    <s v="Northern"/>
    <s v="irc_yes"/>
    <n v="37"/>
    <n v="0.25169999999999998"/>
  </r>
  <r>
    <s v="NAoPri"/>
    <n v="2020"/>
    <s v="Q4"/>
    <s v="Q4-2020"/>
    <x v="71"/>
    <x v="71"/>
    <s v="E56000029"/>
    <s v="Northern"/>
    <s v="irc_yes"/>
    <n v="38"/>
    <n v="0.27151999999999998"/>
  </r>
  <r>
    <s v="NAoPri"/>
    <n v="2021"/>
    <s v="Q1"/>
    <s v="Q1-2021"/>
    <x v="71"/>
    <x v="71"/>
    <s v="E56000029"/>
    <s v="Northern"/>
    <s v="irc_yes"/>
    <n v="34"/>
    <n v="0.27406999999999998"/>
  </r>
  <r>
    <s v="NAoPri"/>
    <n v="2021"/>
    <s v="Q2"/>
    <s v="Q2-2021"/>
    <x v="71"/>
    <x v="71"/>
    <s v="E56000029"/>
    <s v="Northern"/>
    <s v="irc_yes"/>
    <n v="38"/>
    <n v="0.32025999999999999"/>
  </r>
  <r>
    <s v="NAoPri"/>
    <n v="2021"/>
    <s v="Q3"/>
    <s v="Q3-2021"/>
    <x v="71"/>
    <x v="71"/>
    <s v="E56000029"/>
    <s v="Northern"/>
    <s v="irc_yes"/>
    <n v="42"/>
    <n v="0.30769000000000002"/>
  </r>
  <r>
    <s v="NAoPri"/>
    <n v="2021"/>
    <s v="Q4"/>
    <s v="Q4-2021"/>
    <x v="71"/>
    <x v="71"/>
    <s v="E56000029"/>
    <s v="Northern"/>
    <s v="irc_yes"/>
    <n v="46"/>
    <n v="0.31351000000000001"/>
  </r>
  <r>
    <s v="NAoPri"/>
    <n v="2022"/>
    <s v="Q1"/>
    <s v="Q1-2022"/>
    <x v="71"/>
    <x v="71"/>
    <s v="E56000029"/>
    <s v="Northern"/>
    <s v="irc_yes"/>
    <n v="48"/>
    <n v="0.27604000000000001"/>
  </r>
  <r>
    <s v="NAoPri"/>
    <n v="2022"/>
    <s v="Q2"/>
    <s v="Q2-2022"/>
    <x v="71"/>
    <x v="71"/>
    <s v="E56000029"/>
    <s v="Northern"/>
    <s v="irc_yes"/>
    <n v="46"/>
    <n v="0.24043999999999999"/>
  </r>
  <r>
    <s v="NAoPri"/>
    <n v="2022"/>
    <s v="Q3"/>
    <s v="Q3-2022"/>
    <x v="71"/>
    <x v="71"/>
    <s v="E56000029"/>
    <s v="Northern"/>
    <s v="irc_yes"/>
    <n v="43"/>
    <n v="0.26012000000000002"/>
  </r>
  <r>
    <s v="NAoPri"/>
    <n v="2022"/>
    <s v="Q4"/>
    <s v="Q4-2022"/>
    <x v="71"/>
    <x v="71"/>
    <s v="E56000029"/>
    <s v="Northern"/>
    <s v="irc_yes"/>
    <n v="42"/>
    <n v="0.25749"/>
  </r>
  <r>
    <s v="NAoPri"/>
    <n v="2023"/>
    <s v="Q1"/>
    <s v="Q1-2023"/>
    <x v="71"/>
    <x v="71"/>
    <s v="E56000029"/>
    <s v="Northern"/>
    <s v="irc_yes"/>
    <n v="40"/>
    <n v="0.28125"/>
  </r>
  <r>
    <s v="NAoPri"/>
    <n v="2019"/>
    <s v="Q1"/>
    <s v="Q1-2019"/>
    <x v="72"/>
    <x v="72"/>
    <s v="E56000035"/>
    <s v="East of England"/>
    <s v="irc_yes"/>
    <n v="32"/>
    <n v="0.45238"/>
  </r>
  <r>
    <s v="NAoPri"/>
    <n v="2019"/>
    <s v="Q2"/>
    <s v="Q2-2019"/>
    <x v="72"/>
    <x v="72"/>
    <s v="E56000035"/>
    <s v="East of England"/>
    <s v="irc_yes"/>
    <n v="28"/>
    <n v="0.45945999999999998"/>
  </r>
  <r>
    <s v="NAoPri"/>
    <n v="2019"/>
    <s v="Q3"/>
    <s v="Q3-2019"/>
    <x v="72"/>
    <x v="72"/>
    <s v="E56000035"/>
    <s v="East of England"/>
    <s v="irc_yes"/>
    <n v="29"/>
    <n v="0.39129999999999998"/>
  </r>
  <r>
    <s v="NAoPri"/>
    <n v="2019"/>
    <s v="Q4"/>
    <s v="Q4-2019"/>
    <x v="72"/>
    <x v="72"/>
    <s v="E56000035"/>
    <s v="East of England"/>
    <s v="irc_yes"/>
    <n v="29"/>
    <n v="0.34211000000000003"/>
  </r>
  <r>
    <s v="NAoPri"/>
    <n v="2020"/>
    <s v="Q1"/>
    <s v="Q1-2020"/>
    <x v="72"/>
    <x v="72"/>
    <s v="E56000035"/>
    <s v="East of England"/>
    <s v="irc_yes"/>
    <n v="28"/>
    <n v="0.30087999999999998"/>
  </r>
  <r>
    <s v="NAoPri"/>
    <n v="2020"/>
    <s v="Q2"/>
    <s v="Q2-2020"/>
    <x v="72"/>
    <x v="72"/>
    <s v="E56000035"/>
    <s v="East of England"/>
    <s v="irc_yes"/>
    <n v="28"/>
    <n v="0.30973000000000001"/>
  </r>
  <r>
    <s v="NAoPri"/>
    <n v="2020"/>
    <s v="Q3"/>
    <s v="Q3-2020"/>
    <x v="72"/>
    <x v="72"/>
    <s v="E56000035"/>
    <s v="East of England"/>
    <s v="irc_yes"/>
    <n v="25"/>
    <n v="0.32652999999999999"/>
  </r>
  <r>
    <s v="NAoPri"/>
    <n v="2020"/>
    <s v="Q4"/>
    <s v="Q4-2020"/>
    <x v="72"/>
    <x v="72"/>
    <s v="E56000035"/>
    <s v="East of England"/>
    <s v="irc_yes"/>
    <n v="26"/>
    <n v="0.34615000000000001"/>
  </r>
  <r>
    <s v="NAoPri"/>
    <n v="2021"/>
    <s v="Q1"/>
    <s v="Q1-2021"/>
    <x v="72"/>
    <x v="72"/>
    <s v="E56000035"/>
    <s v="East of England"/>
    <s v="irc_yes"/>
    <n v="25"/>
    <n v="0.36634"/>
  </r>
  <r>
    <s v="NAoPri"/>
    <n v="2021"/>
    <s v="Q2"/>
    <s v="Q2-2021"/>
    <x v="72"/>
    <x v="72"/>
    <s v="E56000035"/>
    <s v="East of England"/>
    <s v="irc_yes"/>
    <n v="27"/>
    <n v="0.32407000000000002"/>
  </r>
  <r>
    <s v="NAoPri"/>
    <n v="2021"/>
    <s v="Q3"/>
    <s v="Q3-2021"/>
    <x v="72"/>
    <x v="72"/>
    <s v="E56000035"/>
    <s v="East of England"/>
    <s v="irc_yes"/>
    <n v="29"/>
    <n v="0.39129999999999998"/>
  </r>
  <r>
    <s v="NAoPri"/>
    <n v="2021"/>
    <s v="Q4"/>
    <s v="Q4-2021"/>
    <x v="72"/>
    <x v="72"/>
    <s v="E56000035"/>
    <s v="East of England"/>
    <s v="irc_yes"/>
    <n v="28"/>
    <n v="0.4"/>
  </r>
  <r>
    <s v="NAoPri"/>
    <n v="2022"/>
    <s v="Q1"/>
    <s v="Q1-2022"/>
    <x v="72"/>
    <x v="72"/>
    <s v="E56000035"/>
    <s v="East of England"/>
    <s v="irc_yes"/>
    <n v="28"/>
    <n v="0.36036000000000001"/>
  </r>
  <r>
    <s v="NAoPri"/>
    <n v="2022"/>
    <s v="Q2"/>
    <s v="Q2-2022"/>
    <x v="72"/>
    <x v="72"/>
    <s v="E56000035"/>
    <s v="East of England"/>
    <s v="irc_yes"/>
    <n v="27"/>
    <n v="0.35780000000000001"/>
  </r>
  <r>
    <s v="NAoPri"/>
    <n v="2022"/>
    <s v="Q3"/>
    <s v="Q3-2022"/>
    <x v="72"/>
    <x v="72"/>
    <s v="E56000035"/>
    <s v="East of England"/>
    <s v="irc_yes"/>
    <n v="26"/>
    <n v="0.23529"/>
  </r>
  <r>
    <s v="NAoPri"/>
    <n v="2022"/>
    <s v="Q4"/>
    <s v="Q4-2022"/>
    <x v="72"/>
    <x v="72"/>
    <s v="E56000035"/>
    <s v="East of England"/>
    <s v="irc_yes"/>
    <n v="25"/>
    <n v="0.25252999999999998"/>
  </r>
  <r>
    <s v="NAoPri"/>
    <n v="2023"/>
    <s v="Q1"/>
    <s v="Q1-2023"/>
    <x v="72"/>
    <x v="72"/>
    <s v="E56000035"/>
    <s v="East of England"/>
    <s v="irc_yes"/>
    <n v="26"/>
    <n v="0.24510000000000001"/>
  </r>
  <r>
    <s v="NAoPri"/>
    <n v="2019"/>
    <s v="Q1"/>
    <s v="Q1-2019"/>
    <x v="73"/>
    <x v="73"/>
    <s v="E56000031"/>
    <s v="East Midlands"/>
    <s v="irc_yes"/>
    <n v="21"/>
    <n v="0.30120000000000002"/>
  </r>
  <r>
    <s v="NAoPri"/>
    <n v="2019"/>
    <s v="Q2"/>
    <s v="Q2-2019"/>
    <x v="73"/>
    <x v="73"/>
    <s v="E56000031"/>
    <s v="East Midlands"/>
    <s v="irc_yes"/>
    <n v="21"/>
    <n v="0.26828999999999997"/>
  </r>
  <r>
    <s v="NAoPri"/>
    <n v="2019"/>
    <s v="Q3"/>
    <s v="Q3-2019"/>
    <x v="73"/>
    <x v="73"/>
    <s v="E56000031"/>
    <s v="East Midlands"/>
    <s v="irc_yes"/>
    <n v="18"/>
    <n v="0.27396999999999999"/>
  </r>
  <r>
    <s v="NAoPri"/>
    <n v="2019"/>
    <s v="Q4"/>
    <s v="Q4-2019"/>
    <x v="73"/>
    <x v="73"/>
    <s v="E56000031"/>
    <s v="East Midlands"/>
    <s v="irc_yes"/>
    <n v="17"/>
    <n v="0.28986000000000001"/>
  </r>
  <r>
    <s v="NAoPri"/>
    <n v="2020"/>
    <s v="Q1"/>
    <s v="Q1-2020"/>
    <x v="73"/>
    <x v="73"/>
    <s v="E56000031"/>
    <s v="East Midlands"/>
    <s v="irc_yes"/>
    <n v="15"/>
    <n v="0.21310999999999999"/>
  </r>
  <r>
    <s v="NAoPri"/>
    <n v="2020"/>
    <s v="Q2"/>
    <s v="Q2-2020"/>
    <x v="73"/>
    <x v="73"/>
    <s v="E56000031"/>
    <s v="East Midlands"/>
    <s v="irc_yes"/>
    <n v="14"/>
    <n v="0.16070999999999999"/>
  </r>
  <r>
    <s v="NAoPri"/>
    <n v="2020"/>
    <s v="Q3"/>
    <s v="Q3-2020"/>
    <x v="73"/>
    <x v="73"/>
    <s v="E56000031"/>
    <s v="East Midlands"/>
    <s v="irc_yes"/>
    <n v="15"/>
    <n v="0.1"/>
  </r>
  <r>
    <s v="NAoPri"/>
    <n v="2020"/>
    <s v="Q4"/>
    <s v="Q4-2020"/>
    <x v="73"/>
    <x v="73"/>
    <s v="E56000031"/>
    <s v="East Midlands"/>
    <s v="irc_yes"/>
    <n v="16"/>
    <n v="9.5240000000000005E-2"/>
  </r>
  <r>
    <s v="NAoPri"/>
    <n v="2021"/>
    <s v="Q1"/>
    <s v="Q1-2021"/>
    <x v="73"/>
    <x v="73"/>
    <s v="E56000031"/>
    <s v="East Midlands"/>
    <s v="irc_yes"/>
    <n v="15"/>
    <n v="8.3330000000000001E-2"/>
  </r>
  <r>
    <s v="NAoPri"/>
    <n v="2021"/>
    <s v="Q2"/>
    <s v="Q2-2021"/>
    <x v="73"/>
    <x v="73"/>
    <s v="E56000031"/>
    <s v="East Midlands"/>
    <s v="irc_yes"/>
    <n v="16"/>
    <n v="0.12307999999999999"/>
  </r>
  <r>
    <s v="NAoPri"/>
    <n v="2021"/>
    <s v="Q3"/>
    <s v="Q3-2021"/>
    <x v="73"/>
    <x v="73"/>
    <s v="E56000031"/>
    <s v="East Midlands"/>
    <s v="irc_yes"/>
    <n v="15"/>
    <n v="0.18966"/>
  </r>
  <r>
    <s v="NAoPri"/>
    <n v="2021"/>
    <s v="Q4"/>
    <s v="Q4-2021"/>
    <x v="73"/>
    <x v="73"/>
    <s v="E56000031"/>
    <s v="East Midlands"/>
    <s v="irc_yes"/>
    <n v="12"/>
    <n v="0.22449"/>
  </r>
  <r>
    <s v="NAoPri"/>
    <n v="2022"/>
    <s v="Q1"/>
    <s v="Q1-2022"/>
    <x v="73"/>
    <x v="73"/>
    <s v="E56000031"/>
    <s v="East Midlands"/>
    <s v="irc_yes"/>
    <n v="12"/>
    <n v="0.25"/>
  </r>
  <r>
    <s v="NAoPri"/>
    <n v="2022"/>
    <s v="Q2"/>
    <s v="Q2-2022"/>
    <x v="73"/>
    <x v="73"/>
    <s v="E56000031"/>
    <s v="East Midlands"/>
    <s v="irc_yes"/>
    <n v="12"/>
    <n v="0.21739"/>
  </r>
  <r>
    <s v="NAoPri"/>
    <n v="2022"/>
    <s v="Q3"/>
    <s v="Q3-2022"/>
    <x v="73"/>
    <x v="73"/>
    <s v="E56000031"/>
    <s v="East Midlands"/>
    <s v="irc_yes"/>
    <n v="14"/>
    <n v="0.16667000000000001"/>
  </r>
  <r>
    <s v="NAoPri"/>
    <n v="2022"/>
    <s v="Q4"/>
    <s v="Q4-2022"/>
    <x v="73"/>
    <x v="73"/>
    <s v="E56000031"/>
    <s v="East Midlands"/>
    <s v="irc_yes"/>
    <n v="14"/>
    <n v="0.14545"/>
  </r>
  <r>
    <s v="NAoPri"/>
    <n v="2023"/>
    <s v="Q1"/>
    <s v="Q1-2023"/>
    <x v="73"/>
    <x v="73"/>
    <s v="E56000031"/>
    <s v="East Midlands"/>
    <s v="irc_yes"/>
    <n v="14"/>
    <n v="0.12281"/>
  </r>
  <r>
    <s v="NAoPri"/>
    <n v="2019"/>
    <s v="Q1"/>
    <s v="Q1-2019"/>
    <x v="74"/>
    <x v="74"/>
    <s v="E56000029"/>
    <s v="Northern"/>
    <s v="irc_yes"/>
    <n v="181"/>
    <n v="0.26694000000000001"/>
  </r>
  <r>
    <s v="NAoPri"/>
    <n v="2019"/>
    <s v="Q2"/>
    <s v="Q2-2019"/>
    <x v="74"/>
    <x v="74"/>
    <s v="E56000029"/>
    <s v="Northern"/>
    <s v="irc_yes"/>
    <n v="173"/>
    <n v="0.26734000000000002"/>
  </r>
  <r>
    <s v="NAoPri"/>
    <n v="2019"/>
    <s v="Q3"/>
    <s v="Q3-2019"/>
    <x v="74"/>
    <x v="74"/>
    <s v="E56000029"/>
    <s v="Northern"/>
    <s v="irc_yes"/>
    <n v="161"/>
    <n v="0.28660000000000002"/>
  </r>
  <r>
    <s v="NAoPri"/>
    <n v="2019"/>
    <s v="Q4"/>
    <s v="Q4-2019"/>
    <x v="74"/>
    <x v="74"/>
    <s v="E56000029"/>
    <s v="Northern"/>
    <s v="irc_yes"/>
    <n v="157"/>
    <n v="0.28434999999999999"/>
  </r>
  <r>
    <s v="NAoPri"/>
    <n v="2020"/>
    <s v="Q1"/>
    <s v="Q1-2020"/>
    <x v="74"/>
    <x v="74"/>
    <s v="E56000029"/>
    <s v="Northern"/>
    <s v="irc_yes"/>
    <n v="158"/>
    <n v="0.27257999999999999"/>
  </r>
  <r>
    <s v="NAoPri"/>
    <n v="2020"/>
    <s v="Q2"/>
    <s v="Q2-2020"/>
    <x v="74"/>
    <x v="74"/>
    <s v="E56000029"/>
    <s v="Northern"/>
    <s v="irc_yes"/>
    <n v="139"/>
    <n v="0.27387"/>
  </r>
  <r>
    <s v="NAoPri"/>
    <n v="2020"/>
    <s v="Q3"/>
    <s v="Q3-2020"/>
    <x v="74"/>
    <x v="74"/>
    <s v="E56000029"/>
    <s v="Northern"/>
    <s v="irc_yes"/>
    <n v="136"/>
    <n v="0.23985000000000001"/>
  </r>
  <r>
    <s v="NAoPri"/>
    <n v="2020"/>
    <s v="Q4"/>
    <s v="Q4-2020"/>
    <x v="74"/>
    <x v="74"/>
    <s v="E56000029"/>
    <s v="Northern"/>
    <s v="irc_yes"/>
    <n v="141"/>
    <n v="0.24468000000000001"/>
  </r>
  <r>
    <s v="NAoPri"/>
    <n v="2021"/>
    <s v="Q1"/>
    <s v="Q1-2021"/>
    <x v="74"/>
    <x v="74"/>
    <s v="E56000029"/>
    <s v="Northern"/>
    <s v="irc_yes"/>
    <n v="139"/>
    <n v="0.24549000000000001"/>
  </r>
  <r>
    <s v="NAoPri"/>
    <n v="2021"/>
    <s v="Q2"/>
    <s v="Q2-2021"/>
    <x v="74"/>
    <x v="74"/>
    <s v="E56000029"/>
    <s v="Northern"/>
    <s v="irc_yes"/>
    <n v="169"/>
    <n v="0.27030999999999999"/>
  </r>
  <r>
    <s v="NAoPri"/>
    <n v="2021"/>
    <s v="Q3"/>
    <s v="Q3-2021"/>
    <x v="74"/>
    <x v="74"/>
    <s v="E56000029"/>
    <s v="Northern"/>
    <s v="irc_yes"/>
    <n v="178"/>
    <n v="0.29172999999999999"/>
  </r>
  <r>
    <s v="NAoPri"/>
    <n v="2021"/>
    <s v="Q4"/>
    <s v="Q4-2021"/>
    <x v="74"/>
    <x v="74"/>
    <s v="E56000029"/>
    <s v="Northern"/>
    <s v="irc_yes"/>
    <n v="186"/>
    <n v="0.28166999999999998"/>
  </r>
  <r>
    <s v="NAoPri"/>
    <n v="2022"/>
    <s v="Q1"/>
    <s v="Q1-2022"/>
    <x v="74"/>
    <x v="74"/>
    <s v="E56000029"/>
    <s v="Northern"/>
    <s v="irc_yes"/>
    <n v="191"/>
    <n v="0.28345999999999999"/>
  </r>
  <r>
    <s v="NAoPri"/>
    <n v="2022"/>
    <s v="Q2"/>
    <s v="Q2-2022"/>
    <x v="74"/>
    <x v="74"/>
    <s v="E56000029"/>
    <s v="Northern"/>
    <s v="irc_yes"/>
    <n v="175"/>
    <n v="0.28183000000000002"/>
  </r>
  <r>
    <s v="NAoPri"/>
    <n v="2022"/>
    <s v="Q3"/>
    <s v="Q3-2022"/>
    <x v="74"/>
    <x v="74"/>
    <s v="E56000029"/>
    <s v="Northern"/>
    <s v="irc_yes"/>
    <n v="173"/>
    <n v="0.28365000000000001"/>
  </r>
  <r>
    <s v="NAoPri"/>
    <n v="2022"/>
    <s v="Q4"/>
    <s v="Q4-2022"/>
    <x v="74"/>
    <x v="74"/>
    <s v="E56000029"/>
    <s v="Northern"/>
    <s v="irc_yes"/>
    <n v="166"/>
    <n v="0.29172999999999999"/>
  </r>
  <r>
    <s v="NAoPri"/>
    <n v="2023"/>
    <s v="Q1"/>
    <s v="Q1-2023"/>
    <x v="74"/>
    <x v="74"/>
    <s v="E56000029"/>
    <s v="Northern"/>
    <s v="irc_yes"/>
    <n v="162"/>
    <n v="0.28748000000000001"/>
  </r>
  <r>
    <s v="NAoPri"/>
    <n v="2019"/>
    <s v="Q1"/>
    <s v="Q1-2019"/>
    <x v="75"/>
    <x v="75"/>
    <s v="E56000026"/>
    <s v="Humber and North Yorkshire"/>
    <s v="irc_yes"/>
    <n v="15"/>
    <n v="0.29310000000000003"/>
  </r>
  <r>
    <s v="NAoPri"/>
    <n v="2019"/>
    <s v="Q2"/>
    <s v="Q2-2019"/>
    <x v="75"/>
    <x v="75"/>
    <s v="E56000026"/>
    <s v="Humber and North Yorkshire"/>
    <s v="irc_yes"/>
    <n v="13"/>
    <n v="0.30769000000000002"/>
  </r>
  <r>
    <s v="NAoPri"/>
    <n v="2019"/>
    <s v="Q3"/>
    <s v="Q3-2019"/>
    <x v="75"/>
    <x v="75"/>
    <s v="E56000026"/>
    <s v="Humber and North Yorkshire"/>
    <s v="irc_yes"/>
    <n v="14"/>
    <n v="0.31480999999999998"/>
  </r>
  <r>
    <s v="NAoPri"/>
    <n v="2019"/>
    <s v="Q4"/>
    <s v="Q4-2019"/>
    <x v="75"/>
    <x v="75"/>
    <s v="E56000026"/>
    <s v="Humber and North Yorkshire"/>
    <s v="irc_yes"/>
    <n v="13"/>
    <n v="0.34"/>
  </r>
  <r>
    <s v="NAoPri"/>
    <n v="2020"/>
    <s v="Q1"/>
    <s v="Q1-2020"/>
    <x v="75"/>
    <x v="75"/>
    <s v="E56000026"/>
    <s v="Humber and North Yorkshire"/>
    <s v="irc_yes"/>
    <n v="10"/>
    <n v="0.34145999999999999"/>
  </r>
  <r>
    <s v="NAoPri"/>
    <n v="2020"/>
    <s v="Q2"/>
    <s v="Q2-2020"/>
    <x v="75"/>
    <x v="75"/>
    <s v="E56000026"/>
    <s v="Humber and North Yorkshire"/>
    <s v="irc_yes"/>
    <n v="11"/>
    <n v="0.28571000000000002"/>
  </r>
  <r>
    <s v="NAoPri"/>
    <n v="2020"/>
    <s v="Q3"/>
    <s v="Q3-2020"/>
    <x v="75"/>
    <x v="75"/>
    <s v="E56000026"/>
    <s v="Humber and North Yorkshire"/>
    <s v="irc_yes"/>
    <n v="8"/>
    <n v="0.21212"/>
  </r>
  <r>
    <s v="NAoPri"/>
    <n v="2020"/>
    <s v="Q4"/>
    <s v="Q4-2020"/>
    <x v="75"/>
    <x v="75"/>
    <s v="E56000026"/>
    <s v="Humber and North Yorkshire"/>
    <s v="irc_yes"/>
    <n v="11"/>
    <n v="0.21429000000000001"/>
  </r>
  <r>
    <s v="NAoPri"/>
    <n v="2021"/>
    <s v="Q1"/>
    <s v="Q1-2021"/>
    <x v="75"/>
    <x v="75"/>
    <s v="E56000026"/>
    <s v="Humber and North Yorkshire"/>
    <s v="irc_yes"/>
    <n v="13"/>
    <n v="0.23077"/>
  </r>
  <r>
    <s v="NAoPri"/>
    <n v="2021"/>
    <s v="Q2"/>
    <s v="Q2-2021"/>
    <x v="75"/>
    <x v="75"/>
    <s v="E56000026"/>
    <s v="Humber and North Yorkshire"/>
    <s v="irc_yes"/>
    <n v="15"/>
    <n v="0.25424000000000002"/>
  </r>
  <r>
    <s v="NAoPri"/>
    <n v="2021"/>
    <s v="Q3"/>
    <s v="Q3-2021"/>
    <x v="75"/>
    <x v="75"/>
    <s v="E56000026"/>
    <s v="Humber and North Yorkshire"/>
    <s v="irc_yes"/>
    <n v="17"/>
    <n v="0.25373000000000001"/>
  </r>
  <r>
    <s v="NAoPri"/>
    <n v="2021"/>
    <s v="Q4"/>
    <s v="Q4-2021"/>
    <x v="75"/>
    <x v="75"/>
    <s v="E56000026"/>
    <s v="Humber and North Yorkshire"/>
    <s v="irc_yes"/>
    <n v="17"/>
    <n v="0.23529"/>
  </r>
  <r>
    <s v="NAoPri"/>
    <n v="2022"/>
    <s v="Q1"/>
    <s v="Q1-2022"/>
    <x v="75"/>
    <x v="75"/>
    <s v="E56000026"/>
    <s v="Humber and North Yorkshire"/>
    <s v="irc_yes"/>
    <n v="15"/>
    <n v="0.21310999999999999"/>
  </r>
  <r>
    <s v="NAoPri"/>
    <n v="2022"/>
    <s v="Q2"/>
    <s v="Q2-2022"/>
    <x v="75"/>
    <x v="75"/>
    <s v="E56000026"/>
    <s v="Humber and North Yorkshire"/>
    <s v="irc_yes"/>
    <n v="16"/>
    <n v="0.17741999999999999"/>
  </r>
  <r>
    <s v="NAoPri"/>
    <n v="2022"/>
    <s v="Q3"/>
    <s v="Q3-2022"/>
    <x v="75"/>
    <x v="75"/>
    <s v="E56000026"/>
    <s v="Humber and North Yorkshire"/>
    <s v="irc_yes"/>
    <n v="14"/>
    <n v="0.19642999999999999"/>
  </r>
  <r>
    <s v="NAoPri"/>
    <n v="2022"/>
    <s v="Q4"/>
    <s v="Q4-2022"/>
    <x v="75"/>
    <x v="75"/>
    <s v="E56000026"/>
    <s v="Humber and North Yorkshire"/>
    <s v="irc_yes"/>
    <n v="13"/>
    <n v="0.21568999999999999"/>
  </r>
  <r>
    <s v="NAoPri"/>
    <n v="2023"/>
    <s v="Q1"/>
    <s v="Q1-2023"/>
    <x v="75"/>
    <x v="75"/>
    <s v="E56000026"/>
    <s v="Humber and North Yorkshire"/>
    <s v="irc_yes"/>
    <n v="14"/>
    <n v="0.26785999999999999"/>
  </r>
  <r>
    <s v="NAoPri"/>
    <n v="2019"/>
    <s v="Q1"/>
    <s v="Q1-2019"/>
    <x v="76"/>
    <x v="76"/>
    <s v="E56000029"/>
    <s v="Northern"/>
    <s v="irc_yes"/>
    <n v="20"/>
    <n v="0.38272"/>
  </r>
  <r>
    <s v="NAoPri"/>
    <n v="2019"/>
    <s v="Q2"/>
    <s v="Q2-2019"/>
    <x v="76"/>
    <x v="76"/>
    <s v="E56000029"/>
    <s v="Northern"/>
    <s v="irc_yes"/>
    <n v="21"/>
    <n v="0.37348999999999999"/>
  </r>
  <r>
    <s v="NAoPri"/>
    <n v="2019"/>
    <s v="Q3"/>
    <s v="Q3-2019"/>
    <x v="76"/>
    <x v="76"/>
    <s v="E56000029"/>
    <s v="Northern"/>
    <s v="irc_yes"/>
    <n v="20"/>
    <n v="0.40505999999999998"/>
  </r>
  <r>
    <s v="NAoPri"/>
    <n v="2019"/>
    <s v="Q4"/>
    <s v="Q4-2019"/>
    <x v="76"/>
    <x v="76"/>
    <s v="E56000029"/>
    <s v="Northern"/>
    <s v="irc_yes"/>
    <n v="20"/>
    <n v="0.39744000000000002"/>
  </r>
  <r>
    <s v="NAoPri"/>
    <n v="2020"/>
    <s v="Q1"/>
    <s v="Q1-2020"/>
    <x v="76"/>
    <x v="76"/>
    <s v="E56000029"/>
    <s v="Northern"/>
    <s v="irc_yes"/>
    <n v="22"/>
    <n v="0.33333000000000002"/>
  </r>
  <r>
    <s v="NAoPri"/>
    <n v="2020"/>
    <s v="Q2"/>
    <s v="Q2-2020"/>
    <x v="76"/>
    <x v="76"/>
    <s v="E56000029"/>
    <s v="Northern"/>
    <s v="irc_yes"/>
    <n v="20"/>
    <n v="0.3"/>
  </r>
  <r>
    <s v="NAoPri"/>
    <n v="2020"/>
    <s v="Q3"/>
    <s v="Q3-2020"/>
    <x v="76"/>
    <x v="76"/>
    <s v="E56000029"/>
    <s v="Northern"/>
    <s v="irc_yes"/>
    <n v="23"/>
    <n v="0.25"/>
  </r>
  <r>
    <s v="NAoPri"/>
    <n v="2020"/>
    <s v="Q4"/>
    <s v="Q4-2020"/>
    <x v="76"/>
    <x v="76"/>
    <s v="E56000029"/>
    <s v="Northern"/>
    <s v="irc_yes"/>
    <n v="27"/>
    <n v="0.25472"/>
  </r>
  <r>
    <s v="NAoPri"/>
    <n v="2021"/>
    <s v="Q1"/>
    <s v="Q1-2021"/>
    <x v="76"/>
    <x v="76"/>
    <s v="E56000029"/>
    <s v="Northern"/>
    <s v="irc_yes"/>
    <n v="26"/>
    <n v="0.31068000000000001"/>
  </r>
  <r>
    <s v="NAoPri"/>
    <n v="2021"/>
    <s v="Q2"/>
    <s v="Q2-2021"/>
    <x v="76"/>
    <x v="76"/>
    <s v="E56000029"/>
    <s v="Northern"/>
    <s v="irc_yes"/>
    <n v="29"/>
    <n v="0.35897000000000001"/>
  </r>
  <r>
    <s v="NAoPri"/>
    <n v="2021"/>
    <s v="Q3"/>
    <s v="Q3-2021"/>
    <x v="76"/>
    <x v="76"/>
    <s v="E56000029"/>
    <s v="Northern"/>
    <s v="irc_yes"/>
    <n v="27"/>
    <n v="0.46295999999999998"/>
  </r>
  <r>
    <s v="NAoPri"/>
    <n v="2021"/>
    <s v="Q4"/>
    <s v="Q4-2021"/>
    <x v="76"/>
    <x v="76"/>
    <s v="E56000029"/>
    <s v="Northern"/>
    <s v="irc_yes"/>
    <n v="24"/>
    <n v="0.43298999999999999"/>
  </r>
  <r>
    <s v="NAoPri"/>
    <n v="2022"/>
    <s v="Q1"/>
    <s v="Q1-2022"/>
    <x v="76"/>
    <x v="76"/>
    <s v="E56000029"/>
    <s v="Northern"/>
    <s v="irc_yes"/>
    <n v="24"/>
    <n v="0.4"/>
  </r>
  <r>
    <s v="NAoPri"/>
    <n v="2022"/>
    <s v="Q2"/>
    <s v="Q2-2022"/>
    <x v="76"/>
    <x v="76"/>
    <s v="E56000029"/>
    <s v="Northern"/>
    <s v="irc_yes"/>
    <n v="21"/>
    <n v="0.4"/>
  </r>
  <r>
    <s v="NAoPri"/>
    <n v="2022"/>
    <s v="Q3"/>
    <s v="Q3-2022"/>
    <x v="76"/>
    <x v="76"/>
    <s v="E56000029"/>
    <s v="Northern"/>
    <s v="irc_yes"/>
    <n v="20"/>
    <n v="0.37036999999999998"/>
  </r>
  <r>
    <s v="NAoPri"/>
    <n v="2022"/>
    <s v="Q4"/>
    <s v="Q4-2022"/>
    <x v="76"/>
    <x v="76"/>
    <s v="E56000029"/>
    <s v="Northern"/>
    <s v="irc_yes"/>
    <n v="21"/>
    <n v="0.42353000000000002"/>
  </r>
  <r>
    <s v="NAoPri"/>
    <n v="2023"/>
    <s v="Q1"/>
    <s v="Q1-2023"/>
    <x v="76"/>
    <x v="76"/>
    <s v="E56000029"/>
    <s v="Northern"/>
    <s v="irc_yes"/>
    <n v="22"/>
    <n v="0.43819999999999998"/>
  </r>
  <r>
    <s v="NAoPri"/>
    <n v="2019"/>
    <s v="Q1"/>
    <s v="Q1-2019"/>
    <x v="77"/>
    <x v="77"/>
    <s v="E56000031"/>
    <s v="East Midlands"/>
    <s v="irc_yes"/>
    <n v="35"/>
    <n v="0.41428999999999999"/>
  </r>
  <r>
    <s v="NAoPri"/>
    <n v="2019"/>
    <s v="Q2"/>
    <s v="Q2-2019"/>
    <x v="77"/>
    <x v="77"/>
    <s v="E56000031"/>
    <s v="East Midlands"/>
    <s v="irc_yes"/>
    <n v="35"/>
    <n v="0.4"/>
  </r>
  <r>
    <s v="NAoPri"/>
    <n v="2019"/>
    <s v="Q3"/>
    <s v="Q3-2019"/>
    <x v="77"/>
    <x v="77"/>
    <s v="E56000031"/>
    <s v="East Midlands"/>
    <s v="irc_yes"/>
    <n v="34"/>
    <n v="0.34815000000000002"/>
  </r>
  <r>
    <s v="NAoPri"/>
    <n v="2019"/>
    <s v="Q4"/>
    <s v="Q4-2019"/>
    <x v="77"/>
    <x v="77"/>
    <s v="E56000031"/>
    <s v="East Midlands"/>
    <s v="irc_yes"/>
    <n v="31"/>
    <n v="0.29032000000000002"/>
  </r>
  <r>
    <s v="NAoPri"/>
    <n v="2020"/>
    <s v="Q1"/>
    <s v="Q1-2020"/>
    <x v="77"/>
    <x v="77"/>
    <s v="E56000031"/>
    <s v="East Midlands"/>
    <s v="irc_yes"/>
    <n v="34"/>
    <n v="0.22388"/>
  </r>
  <r>
    <s v="NAoPri"/>
    <n v="2020"/>
    <s v="Q2"/>
    <s v="Q2-2020"/>
    <x v="77"/>
    <x v="77"/>
    <s v="E56000031"/>
    <s v="East Midlands"/>
    <s v="irc_yes"/>
    <n v="32"/>
    <n v="0.17968999999999999"/>
  </r>
  <r>
    <s v="NAoPri"/>
    <n v="2020"/>
    <s v="Q3"/>
    <s v="Q3-2020"/>
    <x v="77"/>
    <x v="77"/>
    <s v="E56000031"/>
    <s v="East Midlands"/>
    <s v="irc_yes"/>
    <n v="30"/>
    <n v="0.19167000000000001"/>
  </r>
  <r>
    <s v="NAoPri"/>
    <n v="2020"/>
    <s v="Q4"/>
    <s v="Q4-2020"/>
    <x v="77"/>
    <x v="77"/>
    <s v="E56000031"/>
    <s v="East Midlands"/>
    <s v="irc_yes"/>
    <n v="32"/>
    <n v="0.24218999999999999"/>
  </r>
  <r>
    <s v="NAoPri"/>
    <n v="2021"/>
    <s v="Q1"/>
    <s v="Q1-2021"/>
    <x v="77"/>
    <x v="77"/>
    <s v="E56000031"/>
    <s v="East Midlands"/>
    <s v="irc_yes"/>
    <n v="32"/>
    <n v="0.30708999999999997"/>
  </r>
  <r>
    <s v="NAoPri"/>
    <n v="2021"/>
    <s v="Q2"/>
    <s v="Q2-2021"/>
    <x v="77"/>
    <x v="77"/>
    <s v="E56000031"/>
    <s v="East Midlands"/>
    <s v="irc_yes"/>
    <n v="34"/>
    <n v="0.33333000000000002"/>
  </r>
  <r>
    <s v="NAoPri"/>
    <n v="2021"/>
    <s v="Q3"/>
    <s v="Q3-2021"/>
    <x v="77"/>
    <x v="77"/>
    <s v="E56000031"/>
    <s v="East Midlands"/>
    <s v="irc_yes"/>
    <n v="35"/>
    <n v="0.30435000000000001"/>
  </r>
  <r>
    <s v="NAoPri"/>
    <n v="2021"/>
    <s v="Q4"/>
    <s v="Q4-2021"/>
    <x v="77"/>
    <x v="77"/>
    <s v="E56000031"/>
    <s v="East Midlands"/>
    <s v="irc_yes"/>
    <n v="32"/>
    <n v="0.27906999999999998"/>
  </r>
  <r>
    <s v="NAoPri"/>
    <n v="2022"/>
    <s v="Q1"/>
    <s v="Q1-2022"/>
    <x v="77"/>
    <x v="77"/>
    <s v="E56000031"/>
    <s v="East Midlands"/>
    <s v="irc_yes"/>
    <n v="29"/>
    <n v="0.24786"/>
  </r>
  <r>
    <s v="NAoPri"/>
    <n v="2022"/>
    <s v="Q2"/>
    <s v="Q2-2022"/>
    <x v="77"/>
    <x v="77"/>
    <s v="E56000031"/>
    <s v="East Midlands"/>
    <s v="irc_yes"/>
    <n v="29"/>
    <n v="0.25"/>
  </r>
  <r>
    <s v="NAoPri"/>
    <n v="2022"/>
    <s v="Q3"/>
    <s v="Q3-2022"/>
    <x v="77"/>
    <x v="77"/>
    <s v="E56000031"/>
    <s v="East Midlands"/>
    <s v="irc_yes"/>
    <n v="30"/>
    <n v="0.27731"/>
  </r>
  <r>
    <s v="NAoPri"/>
    <n v="2022"/>
    <s v="Q4"/>
    <s v="Q4-2022"/>
    <x v="77"/>
    <x v="77"/>
    <s v="E56000031"/>
    <s v="East Midlands"/>
    <s v="irc_yes"/>
    <n v="31"/>
    <n v="0.28226000000000001"/>
  </r>
  <r>
    <s v="NAoPri"/>
    <n v="2023"/>
    <s v="Q1"/>
    <s v="Q1-2023"/>
    <x v="77"/>
    <x v="77"/>
    <s v="E56000031"/>
    <s v="East Midlands"/>
    <s v="irc_yes"/>
    <n v="32"/>
    <n v="0.27559"/>
  </r>
  <r>
    <s v="NAoPri"/>
    <n v="2019"/>
    <s v="Q1"/>
    <s v="Q1-2019"/>
    <x v="78"/>
    <x v="78"/>
    <s v="E56000034"/>
    <s v="Thames Valley"/>
    <s v="irc_yes"/>
    <n v="42"/>
    <n v="0.16866999999999999"/>
  </r>
  <r>
    <s v="NAoPri"/>
    <n v="2019"/>
    <s v="Q2"/>
    <s v="Q2-2019"/>
    <x v="78"/>
    <x v="78"/>
    <s v="E56000034"/>
    <s v="Thames Valley"/>
    <s v="irc_yes"/>
    <n v="39"/>
    <n v="0.17532"/>
  </r>
  <r>
    <s v="NAoPri"/>
    <n v="2019"/>
    <s v="Q3"/>
    <s v="Q3-2019"/>
    <x v="78"/>
    <x v="78"/>
    <s v="E56000034"/>
    <s v="Thames Valley"/>
    <s v="irc_yes"/>
    <n v="38"/>
    <n v="0.15686"/>
  </r>
  <r>
    <s v="NAoPri"/>
    <n v="2019"/>
    <s v="Q4"/>
    <s v="Q4-2019"/>
    <x v="78"/>
    <x v="78"/>
    <s v="E56000034"/>
    <s v="Thames Valley"/>
    <s v="irc_yes"/>
    <n v="42"/>
    <n v="0.16667000000000001"/>
  </r>
  <r>
    <s v="NAoPri"/>
    <n v="2020"/>
    <s v="Q1"/>
    <s v="Q1-2020"/>
    <x v="78"/>
    <x v="78"/>
    <s v="E56000034"/>
    <s v="Thames Valley"/>
    <s v="irc_yes"/>
    <n v="45"/>
    <n v="0.12155000000000001"/>
  </r>
  <r>
    <s v="NAoPri"/>
    <n v="2020"/>
    <s v="Q2"/>
    <s v="Q2-2020"/>
    <x v="78"/>
    <x v="78"/>
    <s v="E56000034"/>
    <s v="Thames Valley"/>
    <s v="irc_yes"/>
    <n v="41"/>
    <n v="9.8769999999999997E-2"/>
  </r>
  <r>
    <s v="NAoPri"/>
    <n v="2020"/>
    <s v="Q3"/>
    <s v="Q3-2020"/>
    <x v="78"/>
    <x v="78"/>
    <s v="E56000034"/>
    <s v="Thames Valley"/>
    <s v="irc_yes"/>
    <n v="39"/>
    <n v="0.14649999999999999"/>
  </r>
  <r>
    <s v="NAoPri"/>
    <n v="2020"/>
    <s v="Q4"/>
    <s v="Q4-2020"/>
    <x v="78"/>
    <x v="78"/>
    <s v="E56000034"/>
    <s v="Thames Valley"/>
    <s v="irc_yes"/>
    <n v="35"/>
    <n v="0.13475000000000001"/>
  </r>
  <r>
    <s v="NAoPri"/>
    <n v="2021"/>
    <s v="Q1"/>
    <s v="Q1-2021"/>
    <x v="78"/>
    <x v="78"/>
    <s v="E56000034"/>
    <s v="Thames Valley"/>
    <s v="irc_yes"/>
    <n v="36"/>
    <n v="0.17931"/>
  </r>
  <r>
    <s v="NAoPri"/>
    <n v="2021"/>
    <s v="Q2"/>
    <s v="Q2-2021"/>
    <x v="78"/>
    <x v="78"/>
    <s v="E56000034"/>
    <s v="Thames Valley"/>
    <s v="irc_yes"/>
    <n v="39"/>
    <n v="0.2"/>
  </r>
  <r>
    <s v="NAoPri"/>
    <n v="2021"/>
    <s v="Q3"/>
    <s v="Q3-2021"/>
    <x v="78"/>
    <x v="78"/>
    <s v="E56000034"/>
    <s v="Thames Valley"/>
    <s v="irc_yes"/>
    <n v="41"/>
    <n v="0.16969999999999999"/>
  </r>
  <r>
    <s v="NAoPri"/>
    <n v="2021"/>
    <s v="Q4"/>
    <s v="Q4-2021"/>
    <x v="78"/>
    <x v="78"/>
    <s v="E56000034"/>
    <s v="Thames Valley"/>
    <s v="irc_yes"/>
    <n v="42"/>
    <n v="0.15569"/>
  </r>
  <r>
    <s v="NAoPri"/>
    <n v="2022"/>
    <s v="Q1"/>
    <s v="Q1-2022"/>
    <x v="78"/>
    <x v="78"/>
    <s v="E56000034"/>
    <s v="Thames Valley"/>
    <s v="irc_yes"/>
    <n v="37"/>
    <n v="0.14865"/>
  </r>
  <r>
    <s v="NAoPri"/>
    <n v="2022"/>
    <s v="Q2"/>
    <s v="Q2-2022"/>
    <x v="78"/>
    <x v="78"/>
    <s v="E56000034"/>
    <s v="Thames Valley"/>
    <s v="irc_yes"/>
    <n v="36"/>
    <n v="0.18056"/>
  </r>
  <r>
    <s v="NAoPri"/>
    <n v="2022"/>
    <s v="Q3"/>
    <s v="Q3-2022"/>
    <x v="78"/>
    <x v="78"/>
    <s v="E56000034"/>
    <s v="Thames Valley"/>
    <s v="irc_yes"/>
    <n v="35"/>
    <n v="0.16547000000000001"/>
  </r>
  <r>
    <s v="NAoPri"/>
    <n v="2022"/>
    <s v="Q4"/>
    <s v="Q4-2022"/>
    <x v="78"/>
    <x v="78"/>
    <s v="E56000034"/>
    <s v="Thames Valley"/>
    <s v="irc_yes"/>
    <n v="36"/>
    <n v="0.16783000000000001"/>
  </r>
  <r>
    <s v="NAoPri"/>
    <n v="2023"/>
    <s v="Q1"/>
    <s v="Q1-2023"/>
    <x v="78"/>
    <x v="78"/>
    <s v="E56000034"/>
    <s v="Thames Valley"/>
    <s v="irc_yes"/>
    <n v="38"/>
    <n v="0.14379"/>
  </r>
  <r>
    <s v="NAoPri"/>
    <n v="2019"/>
    <s v="Q1"/>
    <s v="Q1-2019"/>
    <x v="79"/>
    <x v="79"/>
    <s v="E56000014"/>
    <s v="Peninsula"/>
    <s v="irc_yes"/>
    <n v="111"/>
    <n v="0.26125999999999999"/>
  </r>
  <r>
    <s v="NAoPri"/>
    <n v="2019"/>
    <s v="Q2"/>
    <s v="Q2-2019"/>
    <x v="79"/>
    <x v="79"/>
    <s v="E56000014"/>
    <s v="Peninsula"/>
    <s v="irc_yes"/>
    <n v="116"/>
    <n v="0.27272999999999997"/>
  </r>
  <r>
    <s v="NAoPri"/>
    <n v="2019"/>
    <s v="Q3"/>
    <s v="Q3-2019"/>
    <x v="79"/>
    <x v="79"/>
    <s v="E56000014"/>
    <s v="Peninsula"/>
    <s v="irc_yes"/>
    <n v="110"/>
    <n v="0.27106999999999998"/>
  </r>
  <r>
    <s v="NAoPri"/>
    <n v="2019"/>
    <s v="Q4"/>
    <s v="Q4-2019"/>
    <x v="79"/>
    <x v="79"/>
    <s v="E56000014"/>
    <s v="Peninsula"/>
    <s v="irc_yes"/>
    <n v="106"/>
    <n v="0.26118000000000002"/>
  </r>
  <r>
    <s v="NAoPri"/>
    <n v="2020"/>
    <s v="Q1"/>
    <s v="Q1-2020"/>
    <x v="79"/>
    <x v="79"/>
    <s v="E56000014"/>
    <s v="Peninsula"/>
    <s v="irc_yes"/>
    <n v="103"/>
    <n v="0.23114000000000001"/>
  </r>
  <r>
    <s v="NAoPri"/>
    <n v="2020"/>
    <s v="Q2"/>
    <s v="Q2-2020"/>
    <x v="79"/>
    <x v="79"/>
    <s v="E56000014"/>
    <s v="Peninsula"/>
    <s v="irc_yes"/>
    <n v="92"/>
    <n v="0.19891"/>
  </r>
  <r>
    <s v="NAoPri"/>
    <n v="2020"/>
    <s v="Q3"/>
    <s v="Q3-2020"/>
    <x v="79"/>
    <x v="79"/>
    <s v="E56000014"/>
    <s v="Peninsula"/>
    <s v="irc_yes"/>
    <n v="93"/>
    <n v="0.18059"/>
  </r>
  <r>
    <s v="NAoPri"/>
    <n v="2020"/>
    <s v="Q4"/>
    <s v="Q4-2020"/>
    <x v="79"/>
    <x v="79"/>
    <s v="E56000014"/>
    <s v="Peninsula"/>
    <s v="irc_yes"/>
    <n v="100"/>
    <n v="0.17544000000000001"/>
  </r>
  <r>
    <s v="NAoPri"/>
    <n v="2021"/>
    <s v="Q1"/>
    <s v="Q1-2021"/>
    <x v="79"/>
    <x v="79"/>
    <s v="E56000014"/>
    <s v="Peninsula"/>
    <s v="irc_yes"/>
    <n v="100"/>
    <n v="0.20050000000000001"/>
  </r>
  <r>
    <s v="NAoPri"/>
    <n v="2021"/>
    <s v="Q2"/>
    <s v="Q2-2021"/>
    <x v="79"/>
    <x v="79"/>
    <s v="E56000014"/>
    <s v="Peninsula"/>
    <s v="irc_yes"/>
    <n v="109"/>
    <n v="0.22581000000000001"/>
  </r>
  <r>
    <s v="NAoPri"/>
    <n v="2021"/>
    <s v="Q3"/>
    <s v="Q3-2021"/>
    <x v="79"/>
    <x v="79"/>
    <s v="E56000014"/>
    <s v="Peninsula"/>
    <s v="irc_yes"/>
    <n v="113"/>
    <n v="0.24945000000000001"/>
  </r>
  <r>
    <s v="NAoPri"/>
    <n v="2021"/>
    <s v="Q4"/>
    <s v="Q4-2021"/>
    <x v="79"/>
    <x v="79"/>
    <s v="E56000014"/>
    <s v="Peninsula"/>
    <s v="irc_yes"/>
    <n v="115"/>
    <n v="0.25869999999999999"/>
  </r>
  <r>
    <s v="NAoPri"/>
    <n v="2022"/>
    <s v="Q1"/>
    <s v="Q1-2022"/>
    <x v="79"/>
    <x v="79"/>
    <s v="E56000014"/>
    <s v="Peninsula"/>
    <s v="irc_yes"/>
    <n v="115"/>
    <n v="0.26579999999999998"/>
  </r>
  <r>
    <s v="NAoPri"/>
    <n v="2022"/>
    <s v="Q2"/>
    <s v="Q2-2022"/>
    <x v="79"/>
    <x v="79"/>
    <s v="E56000014"/>
    <s v="Peninsula"/>
    <s v="irc_yes"/>
    <n v="112"/>
    <n v="0.25390000000000001"/>
  </r>
  <r>
    <s v="NAoPri"/>
    <n v="2022"/>
    <s v="Q3"/>
    <s v="Q3-2022"/>
    <x v="79"/>
    <x v="79"/>
    <s v="E56000014"/>
    <s v="Peninsula"/>
    <s v="irc_yes"/>
    <n v="106"/>
    <n v="0.23349"/>
  </r>
  <r>
    <s v="NAoPri"/>
    <n v="2022"/>
    <s v="Q4"/>
    <s v="Q4-2022"/>
    <x v="79"/>
    <x v="79"/>
    <s v="E56000014"/>
    <s v="Peninsula"/>
    <s v="irc_yes"/>
    <n v="103"/>
    <n v="0.21845000000000001"/>
  </r>
  <r>
    <s v="NAoPri"/>
    <n v="2023"/>
    <s v="Q1"/>
    <s v="Q1-2023"/>
    <x v="79"/>
    <x v="79"/>
    <s v="E56000014"/>
    <s v="Peninsula"/>
    <s v="irc_yes"/>
    <n v="104"/>
    <n v="0.21103"/>
  </r>
  <r>
    <s v="NAoPri"/>
    <n v="2019"/>
    <s v="Q1"/>
    <s v="Q1-2019"/>
    <x v="80"/>
    <x v="80"/>
    <s v="E56000016"/>
    <s v="Wessex"/>
    <s v="irc_yes"/>
    <n v="40"/>
    <n v="0.31056"/>
  </r>
  <r>
    <s v="NAoPri"/>
    <n v="2019"/>
    <s v="Q2"/>
    <s v="Q2-2019"/>
    <x v="80"/>
    <x v="80"/>
    <s v="E56000016"/>
    <s v="Wessex"/>
    <s v="irc_yes"/>
    <n v="39"/>
    <n v="0.35065000000000002"/>
  </r>
  <r>
    <s v="NAoPri"/>
    <n v="2019"/>
    <s v="Q3"/>
    <s v="Q3-2019"/>
    <x v="80"/>
    <x v="80"/>
    <s v="E56000016"/>
    <s v="Wessex"/>
    <s v="irc_yes"/>
    <n v="36"/>
    <n v="0.33793000000000001"/>
  </r>
  <r>
    <s v="NAoPri"/>
    <n v="2019"/>
    <s v="Q4"/>
    <s v="Q4-2019"/>
    <x v="80"/>
    <x v="80"/>
    <s v="E56000016"/>
    <s v="Wessex"/>
    <s v="irc_yes"/>
    <n v="38"/>
    <n v="0.34666999999999998"/>
  </r>
  <r>
    <s v="NAoPri"/>
    <n v="2020"/>
    <s v="Q1"/>
    <s v="Q1-2020"/>
    <x v="80"/>
    <x v="80"/>
    <s v="E56000016"/>
    <s v="Wessex"/>
    <s v="irc_yes"/>
    <n v="35"/>
    <n v="0.27338000000000001"/>
  </r>
  <r>
    <s v="NAoPri"/>
    <n v="2020"/>
    <s v="Q2"/>
    <s v="Q2-2020"/>
    <x v="80"/>
    <x v="80"/>
    <s v="E56000016"/>
    <s v="Wessex"/>
    <s v="irc_yes"/>
    <n v="33"/>
    <n v="0.18797"/>
  </r>
  <r>
    <s v="NAoPri"/>
    <n v="2020"/>
    <s v="Q3"/>
    <s v="Q3-2020"/>
    <x v="80"/>
    <x v="80"/>
    <s v="E56000016"/>
    <s v="Wessex"/>
    <s v="irc_yes"/>
    <n v="33"/>
    <n v="0.18045"/>
  </r>
  <r>
    <s v="NAoPri"/>
    <n v="2020"/>
    <s v="Q4"/>
    <s v="Q4-2020"/>
    <x v="80"/>
    <x v="80"/>
    <s v="E56000016"/>
    <s v="Wessex"/>
    <s v="irc_yes"/>
    <n v="30"/>
    <n v="0.16949"/>
  </r>
  <r>
    <s v="NAoPri"/>
    <n v="2021"/>
    <s v="Q1"/>
    <s v="Q1-2021"/>
    <x v="80"/>
    <x v="80"/>
    <s v="E56000016"/>
    <s v="Wessex"/>
    <s v="irc_yes"/>
    <n v="32"/>
    <n v="0.19841"/>
  </r>
  <r>
    <s v="NAoPri"/>
    <n v="2021"/>
    <s v="Q2"/>
    <s v="Q2-2021"/>
    <x v="80"/>
    <x v="80"/>
    <s v="E56000016"/>
    <s v="Wessex"/>
    <s v="irc_yes"/>
    <n v="32"/>
    <n v="0.25"/>
  </r>
  <r>
    <s v="NAoPri"/>
    <n v="2021"/>
    <s v="Q3"/>
    <s v="Q3-2021"/>
    <x v="80"/>
    <x v="80"/>
    <s v="E56000016"/>
    <s v="Wessex"/>
    <s v="irc_yes"/>
    <n v="35"/>
    <n v="0.25362000000000001"/>
  </r>
  <r>
    <s v="NAoPri"/>
    <n v="2021"/>
    <s v="Q4"/>
    <s v="Q4-2021"/>
    <x v="80"/>
    <x v="80"/>
    <s v="E56000016"/>
    <s v="Wessex"/>
    <s v="irc_yes"/>
    <n v="36"/>
    <n v="0.26896999999999999"/>
  </r>
  <r>
    <s v="NAoPri"/>
    <n v="2022"/>
    <s v="Q1"/>
    <s v="Q1-2022"/>
    <x v="80"/>
    <x v="80"/>
    <s v="E56000016"/>
    <s v="Wessex"/>
    <s v="irc_yes"/>
    <n v="35"/>
    <n v="0.28571000000000002"/>
  </r>
  <r>
    <s v="NAoPri"/>
    <n v="2022"/>
    <s v="Q2"/>
    <s v="Q2-2022"/>
    <x v="80"/>
    <x v="80"/>
    <s v="E56000016"/>
    <s v="Wessex"/>
    <s v="irc_yes"/>
    <n v="35"/>
    <n v="0.27143"/>
  </r>
  <r>
    <s v="NAoPri"/>
    <n v="2022"/>
    <s v="Q3"/>
    <s v="Q3-2022"/>
    <x v="80"/>
    <x v="80"/>
    <s v="E56000016"/>
    <s v="Wessex"/>
    <s v="irc_yes"/>
    <n v="32"/>
    <n v="0.30708999999999997"/>
  </r>
  <r>
    <s v="NAoPri"/>
    <n v="2022"/>
    <s v="Q4"/>
    <s v="Q4-2022"/>
    <x v="80"/>
    <x v="80"/>
    <s v="E56000016"/>
    <s v="Wessex"/>
    <s v="irc_yes"/>
    <n v="30"/>
    <n v="0.27272999999999997"/>
  </r>
  <r>
    <s v="NAoPri"/>
    <n v="2023"/>
    <s v="Q1"/>
    <s v="Q1-2023"/>
    <x v="80"/>
    <x v="80"/>
    <s v="E56000016"/>
    <s v="Wessex"/>
    <s v="irc_yes"/>
    <n v="28"/>
    <n v="0.27927999999999997"/>
  </r>
  <r>
    <s v="NAoPri"/>
    <n v="2019"/>
    <s v="Q1"/>
    <s v="Q1-2019"/>
    <x v="81"/>
    <x v="81"/>
    <s v="E56000035"/>
    <s v="East of England"/>
    <s v="irc_yes"/>
    <n v="21"/>
    <n v="0.43529000000000001"/>
  </r>
  <r>
    <s v="NAoPri"/>
    <n v="2019"/>
    <s v="Q2"/>
    <s v="Q2-2019"/>
    <x v="81"/>
    <x v="81"/>
    <s v="E56000035"/>
    <s v="East of England"/>
    <s v="irc_yes"/>
    <n v="20"/>
    <n v="0.41771999999999998"/>
  </r>
  <r>
    <s v="NAoPri"/>
    <n v="2019"/>
    <s v="Q3"/>
    <s v="Q3-2019"/>
    <x v="81"/>
    <x v="81"/>
    <s v="E56000035"/>
    <s v="East of England"/>
    <s v="irc_yes"/>
    <n v="21"/>
    <n v="0.40244000000000002"/>
  </r>
  <r>
    <s v="NAoPri"/>
    <n v="2019"/>
    <s v="Q4"/>
    <s v="Q4-2019"/>
    <x v="81"/>
    <x v="81"/>
    <s v="E56000035"/>
    <s v="East of England"/>
    <s v="irc_yes"/>
    <n v="18"/>
    <n v="0.42857000000000001"/>
  </r>
  <r>
    <s v="NAoPri"/>
    <n v="2020"/>
    <s v="Q1"/>
    <s v="Q1-2020"/>
    <x v="81"/>
    <x v="81"/>
    <s v="E56000035"/>
    <s v="East of England"/>
    <s v="irc_yes"/>
    <n v="17"/>
    <n v="0.45455000000000001"/>
  </r>
  <r>
    <s v="NAoPri"/>
    <n v="2020"/>
    <s v="Q2"/>
    <s v="Q2-2020"/>
    <x v="81"/>
    <x v="81"/>
    <s v="E56000035"/>
    <s v="East of England"/>
    <s v="irc_yes"/>
    <n v="14"/>
    <n v="0.46428999999999998"/>
  </r>
  <r>
    <s v="NAoPri"/>
    <n v="2020"/>
    <s v="Q3"/>
    <s v="Q3-2020"/>
    <x v="81"/>
    <x v="81"/>
    <s v="E56000035"/>
    <s v="East of England"/>
    <s v="irc_yes"/>
    <n v="12"/>
    <n v="0.45651999999999998"/>
  </r>
  <r>
    <s v="NAoPri"/>
    <n v="2020"/>
    <s v="Q4"/>
    <s v="Q4-2020"/>
    <x v="81"/>
    <x v="81"/>
    <s v="E56000035"/>
    <s v="East of England"/>
    <s v="irc_yes"/>
    <n v="11"/>
    <n v="0.44444"/>
  </r>
  <r>
    <s v="NAoPri"/>
    <n v="2021"/>
    <s v="Q1"/>
    <s v="Q1-2021"/>
    <x v="81"/>
    <x v="81"/>
    <s v="E56000035"/>
    <s v="East of England"/>
    <s v="irc_yes"/>
    <n v="14"/>
    <n v="0.4"/>
  </r>
  <r>
    <s v="NAoPri"/>
    <n v="2021"/>
    <s v="Q2"/>
    <s v="Q2-2021"/>
    <x v="81"/>
    <x v="81"/>
    <s v="E56000035"/>
    <s v="East of England"/>
    <s v="irc_yes"/>
    <n v="17"/>
    <n v="0.42424000000000001"/>
  </r>
  <r>
    <s v="NAoPri"/>
    <n v="2021"/>
    <s v="Q3"/>
    <s v="Q3-2021"/>
    <x v="81"/>
    <x v="81"/>
    <s v="E56000035"/>
    <s v="East of England"/>
    <s v="irc_yes"/>
    <n v="19"/>
    <n v="0.38667000000000001"/>
  </r>
  <r>
    <s v="NAoPri"/>
    <n v="2021"/>
    <s v="Q4"/>
    <s v="Q4-2021"/>
    <x v="81"/>
    <x v="81"/>
    <s v="E56000035"/>
    <s v="East of England"/>
    <s v="irc_yes"/>
    <n v="18"/>
    <n v="0.32856999999999997"/>
  </r>
  <r>
    <s v="NAoPri"/>
    <n v="2022"/>
    <s v="Q1"/>
    <s v="Q1-2022"/>
    <x v="81"/>
    <x v="81"/>
    <s v="E56000035"/>
    <s v="East of England"/>
    <s v="irc_yes"/>
    <n v="16"/>
    <n v="0.42187999999999998"/>
  </r>
  <r>
    <s v="NAoPri"/>
    <n v="2022"/>
    <s v="Q2"/>
    <s v="Q2-2022"/>
    <x v="81"/>
    <x v="81"/>
    <s v="E56000035"/>
    <s v="East of England"/>
    <s v="irc_yes"/>
    <n v="15"/>
    <n v="0.43332999999999999"/>
  </r>
  <r>
    <s v="NAoPri"/>
    <n v="2022"/>
    <s v="Q3"/>
    <s v="Q3-2022"/>
    <x v="81"/>
    <x v="81"/>
    <s v="E56000035"/>
    <s v="East of England"/>
    <s v="irc_yes"/>
    <n v="14"/>
    <n v="0.52632000000000001"/>
  </r>
  <r>
    <s v="NAoPri"/>
    <n v="2022"/>
    <s v="Q4"/>
    <s v="Q4-2022"/>
    <x v="81"/>
    <x v="81"/>
    <s v="E56000035"/>
    <s v="East of England"/>
    <s v="irc_yes"/>
    <n v="16"/>
    <n v="0.58065"/>
  </r>
  <r>
    <s v="NAoPri"/>
    <n v="2023"/>
    <s v="Q1"/>
    <s v="Q1-2023"/>
    <x v="81"/>
    <x v="81"/>
    <s v="E56000035"/>
    <s v="East of England"/>
    <s v="irc_yes"/>
    <n v="16"/>
    <n v="0.53225999999999996"/>
  </r>
  <r>
    <s v="NAoPri"/>
    <n v="2019"/>
    <s v="Q1"/>
    <s v="Q1-2019"/>
    <x v="82"/>
    <x v="82"/>
    <s v="E56000035"/>
    <s v="East of England"/>
    <s v="irc_yes"/>
    <n v="14"/>
    <n v="1.8519999999999998E-2"/>
  </r>
  <r>
    <s v="NAoPri"/>
    <n v="2019"/>
    <s v="Q2"/>
    <s v="Q2-2019"/>
    <x v="82"/>
    <x v="82"/>
    <s v="E56000035"/>
    <s v="East of England"/>
    <s v="irc_yes"/>
    <n v="16"/>
    <n v="1.5869999999999999E-2"/>
  </r>
  <r>
    <s v="NAoPri"/>
    <n v="2019"/>
    <s v="Q3"/>
    <s v="Q3-2019"/>
    <x v="82"/>
    <x v="82"/>
    <s v="E56000035"/>
    <s v="East of England"/>
    <s v="irc_yes"/>
    <n v="18"/>
    <n v="1.389E-2"/>
  </r>
  <r>
    <s v="NAoPri"/>
    <n v="2019"/>
    <s v="Q4"/>
    <s v="Q4-2019"/>
    <x v="82"/>
    <x v="82"/>
    <s v="E56000035"/>
    <s v="East of England"/>
    <s v="irc_yes"/>
    <n v="18"/>
    <n v="2.8570000000000002E-2"/>
  </r>
  <r>
    <s v="NAoPri"/>
    <n v="2020"/>
    <s v="Q1"/>
    <s v="Q1-2020"/>
    <x v="82"/>
    <x v="82"/>
    <s v="E56000035"/>
    <s v="East of England"/>
    <s v="irc_yes"/>
    <n v="16"/>
    <n v="3.2259999999999997E-2"/>
  </r>
  <r>
    <s v="NAoPri"/>
    <n v="2020"/>
    <s v="Q2"/>
    <s v="Q2-2020"/>
    <x v="82"/>
    <x v="82"/>
    <s v="E56000035"/>
    <s v="East of England"/>
    <s v="irc_yes"/>
    <n v="13"/>
    <n v="0.04"/>
  </r>
  <r>
    <s v="NAoPri"/>
    <n v="2020"/>
    <s v="Q3"/>
    <s v="Q3-2020"/>
    <x v="82"/>
    <x v="82"/>
    <s v="E56000035"/>
    <s v="East of England"/>
    <s v="irc_yes"/>
    <n v="10"/>
    <n v="4.8779999999999997E-2"/>
  </r>
  <r>
    <s v="NAoPri"/>
    <n v="2020"/>
    <s v="Q4"/>
    <s v="Q4-2020"/>
    <x v="82"/>
    <x v="82"/>
    <s v="E56000035"/>
    <s v="East of England"/>
    <s v="irc_yes"/>
    <n v="10"/>
    <n v="4.8779999999999997E-2"/>
  </r>
  <r>
    <s v="NAoPri"/>
    <n v="2021"/>
    <s v="Q1"/>
    <s v="Q1-2021"/>
    <x v="82"/>
    <x v="82"/>
    <s v="E56000035"/>
    <s v="East of England"/>
    <s v="irc_yes"/>
    <n v="10"/>
    <n v="0.1"/>
  </r>
  <r>
    <s v="NAoPri"/>
    <n v="2021"/>
    <s v="Q2"/>
    <s v="Q2-2021"/>
    <x v="82"/>
    <x v="82"/>
    <s v="E56000035"/>
    <s v="East of England"/>
    <s v="irc_yes"/>
    <n v="13"/>
    <n v="0.1"/>
  </r>
  <r>
    <s v="NAoPri"/>
    <n v="2021"/>
    <s v="Q3"/>
    <s v="Q3-2021"/>
    <x v="82"/>
    <x v="82"/>
    <s v="E56000035"/>
    <s v="East of England"/>
    <s v="irc_yes"/>
    <n v="13"/>
    <n v="0.11321000000000001"/>
  </r>
  <r>
    <s v="NAoPri"/>
    <n v="2021"/>
    <s v="Q4"/>
    <s v="Q4-2021"/>
    <x v="82"/>
    <x v="82"/>
    <s v="E56000035"/>
    <s v="East of England"/>
    <s v="irc_yes"/>
    <n v="13"/>
    <n v="9.8040000000000002E-2"/>
  </r>
  <r>
    <s v="NAoPri"/>
    <n v="2022"/>
    <s v="Q1"/>
    <s v="Q1-2022"/>
    <x v="82"/>
    <x v="82"/>
    <s v="E56000035"/>
    <s v="East of England"/>
    <s v="irc_yes"/>
    <n v="14"/>
    <n v="7.4069999999999997E-2"/>
  </r>
  <r>
    <s v="NAoPri"/>
    <n v="2022"/>
    <s v="Q2"/>
    <s v="Q2-2022"/>
    <x v="82"/>
    <x v="82"/>
    <s v="E56000035"/>
    <s v="East of England"/>
    <s v="irc_yes"/>
    <n v="13"/>
    <n v="7.6920000000000002E-2"/>
  </r>
  <r>
    <s v="NAoPri"/>
    <n v="2022"/>
    <s v="Q3"/>
    <s v="Q3-2022"/>
    <x v="82"/>
    <x v="82"/>
    <s v="E56000035"/>
    <s v="East of England"/>
    <s v="irc_yes"/>
    <n v="12"/>
    <n v="6.25E-2"/>
  </r>
  <r>
    <s v="NAoPri"/>
    <n v="2022"/>
    <s v="Q4"/>
    <s v="Q4-2022"/>
    <x v="82"/>
    <x v="82"/>
    <s v="E56000035"/>
    <s v="East of England"/>
    <s v="irc_yes"/>
    <n v="13"/>
    <n v="5.8819999999999997E-2"/>
  </r>
  <r>
    <s v="NAoPri"/>
    <n v="2023"/>
    <s v="Q1"/>
    <s v="Q1-2023"/>
    <x v="82"/>
    <x v="82"/>
    <s v="E56000035"/>
    <s v="East of England"/>
    <s v="irc_yes"/>
    <n v="12"/>
    <n v="0.1087"/>
  </r>
  <r>
    <s v="NAoPri"/>
    <n v="2019"/>
    <s v="Q1"/>
    <s v="Q1-2019"/>
    <x v="83"/>
    <x v="83"/>
    <s v="E56000025"/>
    <s v="South Yorkshire and Bassetlaw"/>
    <s v="irc_yes"/>
    <n v="13"/>
    <n v="0.21568999999999999"/>
  </r>
  <r>
    <s v="NAoPri"/>
    <n v="2019"/>
    <s v="Q2"/>
    <s v="Q2-2019"/>
    <x v="83"/>
    <x v="83"/>
    <s v="E56000025"/>
    <s v="South Yorkshire and Bassetlaw"/>
    <s v="irc_yes"/>
    <n v="14"/>
    <n v="0.24074000000000001"/>
  </r>
  <r>
    <s v="NAoPri"/>
    <n v="2019"/>
    <s v="Q3"/>
    <s v="Q3-2019"/>
    <x v="83"/>
    <x v="83"/>
    <s v="E56000025"/>
    <s v="South Yorkshire and Bassetlaw"/>
    <s v="irc_yes"/>
    <n v="13"/>
    <n v="0.20755000000000001"/>
  </r>
  <r>
    <s v="NAoPri"/>
    <n v="2019"/>
    <s v="Q4"/>
    <s v="Q4-2019"/>
    <x v="83"/>
    <x v="83"/>
    <s v="E56000025"/>
    <s v="South Yorkshire and Bassetlaw"/>
    <s v="irc_yes"/>
    <n v="13"/>
    <n v="0.14000000000000001"/>
  </r>
  <r>
    <s v="NAoPri"/>
    <n v="2020"/>
    <s v="Q1"/>
    <s v="Q1-2020"/>
    <x v="83"/>
    <x v="83"/>
    <s v="E56000025"/>
    <s v="South Yorkshire and Bassetlaw"/>
    <s v="irc_yes"/>
    <n v="13"/>
    <n v="9.4339999999999993E-2"/>
  </r>
  <r>
    <s v="NAoPri"/>
    <n v="2020"/>
    <s v="Q2"/>
    <s v="Q2-2020"/>
    <x v="83"/>
    <x v="83"/>
    <s v="E56000025"/>
    <s v="South Yorkshire and Bassetlaw"/>
    <s v="irc_yes"/>
    <n v="12"/>
    <n v="2.0830000000000001E-2"/>
  </r>
  <r>
    <s v="NAoPri"/>
    <n v="2020"/>
    <s v="Q3"/>
    <s v="Q3-2020"/>
    <x v="83"/>
    <x v="83"/>
    <s v="E56000025"/>
    <s v="South Yorkshire and Bassetlaw"/>
    <s v="irc_yes"/>
    <n v="11"/>
    <n v="2.3810000000000001E-2"/>
  </r>
  <r>
    <s v="NAoPri"/>
    <n v="2020"/>
    <s v="Q4"/>
    <s v="Q4-2020"/>
    <x v="83"/>
    <x v="83"/>
    <s v="E56000025"/>
    <s v="South Yorkshire and Bassetlaw"/>
    <s v="irc_yes"/>
    <n v="10"/>
    <n v="4.8779999999999997E-2"/>
  </r>
  <r>
    <s v="NAoPri"/>
    <n v="2021"/>
    <s v="Q1"/>
    <s v="Q1-2021"/>
    <x v="83"/>
    <x v="83"/>
    <s v="E56000025"/>
    <s v="South Yorkshire and Bassetlaw"/>
    <s v="irc_yes"/>
    <n v="11"/>
    <n v="0.11364"/>
  </r>
  <r>
    <s v="NAoPri"/>
    <n v="2021"/>
    <s v="Q2"/>
    <s v="Q2-2021"/>
    <x v="83"/>
    <x v="83"/>
    <s v="E56000025"/>
    <s v="South Yorkshire and Bassetlaw"/>
    <s v="irc_yes"/>
    <n v="12"/>
    <n v="0.1875"/>
  </r>
  <r>
    <s v="NAoPri"/>
    <n v="2021"/>
    <s v="Q3"/>
    <s v="Q3-2021"/>
    <x v="83"/>
    <x v="83"/>
    <s v="E56000025"/>
    <s v="South Yorkshire and Bassetlaw"/>
    <s v="irc_yes"/>
    <n v="13"/>
    <n v="0.30188999999999999"/>
  </r>
  <r>
    <s v="NAoPri"/>
    <n v="2021"/>
    <s v="Q4"/>
    <s v="Q4-2021"/>
    <x v="83"/>
    <x v="83"/>
    <s v="E56000025"/>
    <s v="South Yorkshire and Bassetlaw"/>
    <s v="irc_yes"/>
    <n v="14"/>
    <n v="0.32727000000000001"/>
  </r>
  <r>
    <s v="NAoPri"/>
    <n v="2022"/>
    <s v="Q1"/>
    <s v="Q1-2022"/>
    <x v="83"/>
    <x v="83"/>
    <s v="E56000025"/>
    <s v="South Yorkshire and Bassetlaw"/>
    <s v="irc_yes"/>
    <n v="12"/>
    <n v="0.34694000000000003"/>
  </r>
  <r>
    <s v="NAoPri"/>
    <n v="2022"/>
    <s v="Q2"/>
    <s v="Q2-2022"/>
    <x v="83"/>
    <x v="83"/>
    <s v="E56000025"/>
    <s v="South Yorkshire and Bassetlaw"/>
    <s v="irc_yes"/>
    <n v="11"/>
    <n v="0.31111"/>
  </r>
  <r>
    <s v="NAoPri"/>
    <n v="2022"/>
    <s v="Q3"/>
    <s v="Q3-2022"/>
    <x v="83"/>
    <x v="83"/>
    <s v="E56000025"/>
    <s v="South Yorkshire and Bassetlaw"/>
    <s v="irc_yes"/>
    <n v="10"/>
    <n v="0.29268"/>
  </r>
  <r>
    <s v="NAoPri"/>
    <n v="2022"/>
    <s v="Q4"/>
    <s v="Q4-2022"/>
    <x v="83"/>
    <x v="83"/>
    <s v="E56000025"/>
    <s v="South Yorkshire and Bassetlaw"/>
    <s v="irc_yes"/>
    <n v="10"/>
    <n v="0.34211000000000003"/>
  </r>
  <r>
    <s v="NAoPri"/>
    <n v="2023"/>
    <s v="Q1"/>
    <s v="Q1-2023"/>
    <x v="83"/>
    <x v="83"/>
    <s v="E56000025"/>
    <s v="South Yorkshire and Bassetlaw"/>
    <s v="irc_yes"/>
    <n v="10"/>
    <n v="0.35897000000000001"/>
  </r>
  <r>
    <s v="NAoPri"/>
    <n v="2019"/>
    <s v="Q1"/>
    <s v="Q1-2019"/>
    <x v="84"/>
    <x v="84"/>
    <s v="E56000034"/>
    <s v="Thames Valley"/>
    <s v="irc_yes"/>
    <n v="19"/>
    <n v="0.26667000000000002"/>
  </r>
  <r>
    <s v="NAoPri"/>
    <n v="2019"/>
    <s v="Q2"/>
    <s v="Q2-2019"/>
    <x v="84"/>
    <x v="84"/>
    <s v="E56000034"/>
    <s v="Thames Valley"/>
    <s v="irc_yes"/>
    <n v="19"/>
    <n v="0.20269999999999999"/>
  </r>
  <r>
    <s v="NAoPri"/>
    <n v="2019"/>
    <s v="Q3"/>
    <s v="Q3-2019"/>
    <x v="84"/>
    <x v="84"/>
    <s v="E56000034"/>
    <s v="Thames Valley"/>
    <s v="irc_yes"/>
    <n v="21"/>
    <n v="0.20482"/>
  </r>
  <r>
    <s v="NAoPri"/>
    <n v="2019"/>
    <s v="Q4"/>
    <s v="Q4-2019"/>
    <x v="84"/>
    <x v="84"/>
    <s v="E56000034"/>
    <s v="Thames Valley"/>
    <s v="irc_yes"/>
    <n v="20"/>
    <n v="0.17721999999999999"/>
  </r>
  <r>
    <s v="NAoPri"/>
    <n v="2020"/>
    <s v="Q1"/>
    <s v="Q1-2020"/>
    <x v="84"/>
    <x v="84"/>
    <s v="E56000034"/>
    <s v="Thames Valley"/>
    <s v="irc_yes"/>
    <n v="18"/>
    <n v="0.11429"/>
  </r>
  <r>
    <s v="NAoPri"/>
    <n v="2020"/>
    <s v="Q2"/>
    <s v="Q2-2020"/>
    <x v="84"/>
    <x v="84"/>
    <s v="E56000034"/>
    <s v="Thames Valley"/>
    <s v="irc_yes"/>
    <n v="16"/>
    <n v="0.16128999999999999"/>
  </r>
  <r>
    <s v="NAoPri"/>
    <n v="2020"/>
    <s v="Q3"/>
    <s v="Q3-2020"/>
    <x v="84"/>
    <x v="84"/>
    <s v="E56000034"/>
    <s v="Thames Valley"/>
    <s v="irc_yes"/>
    <n v="14"/>
    <n v="0.16070999999999999"/>
  </r>
  <r>
    <s v="NAoPri"/>
    <n v="2020"/>
    <s v="Q4"/>
    <s v="Q4-2020"/>
    <x v="84"/>
    <x v="84"/>
    <s v="E56000034"/>
    <s v="Thames Valley"/>
    <s v="irc_yes"/>
    <n v="13"/>
    <n v="0.19231000000000001"/>
  </r>
  <r>
    <s v="NAoPri"/>
    <n v="2021"/>
    <s v="Q1"/>
    <s v="Q1-2021"/>
    <x v="84"/>
    <x v="84"/>
    <s v="E56000034"/>
    <s v="Thames Valley"/>
    <s v="irc_yes"/>
    <n v="14"/>
    <n v="0.23214000000000001"/>
  </r>
  <r>
    <s v="NAoPri"/>
    <n v="2021"/>
    <s v="Q2"/>
    <s v="Q2-2021"/>
    <x v="84"/>
    <x v="84"/>
    <s v="E56000034"/>
    <s v="Thames Valley"/>
    <s v="irc_yes"/>
    <n v="16"/>
    <n v="0.20968000000000001"/>
  </r>
  <r>
    <s v="NAoPri"/>
    <n v="2021"/>
    <s v="Q3"/>
    <s v="Q3-2021"/>
    <x v="84"/>
    <x v="84"/>
    <s v="E56000034"/>
    <s v="Thames Valley"/>
    <s v="irc_yes"/>
    <n v="17"/>
    <n v="0.20896000000000001"/>
  </r>
  <r>
    <s v="NAoPri"/>
    <n v="2021"/>
    <s v="Q4"/>
    <s v="Q4-2021"/>
    <x v="84"/>
    <x v="84"/>
    <s v="E56000034"/>
    <s v="Thames Valley"/>
    <s v="irc_yes"/>
    <n v="18"/>
    <n v="0.16900999999999999"/>
  </r>
  <r>
    <s v="NAoPri"/>
    <n v="2022"/>
    <s v="Q1"/>
    <s v="Q1-2022"/>
    <x v="84"/>
    <x v="84"/>
    <s v="E56000034"/>
    <s v="Thames Valley"/>
    <s v="irc_yes"/>
    <n v="19"/>
    <n v="0.22667000000000001"/>
  </r>
  <r>
    <s v="NAoPri"/>
    <n v="2022"/>
    <s v="Q2"/>
    <s v="Q2-2022"/>
    <x v="84"/>
    <x v="84"/>
    <s v="E56000034"/>
    <s v="Thames Valley"/>
    <s v="irc_yes"/>
    <n v="21"/>
    <n v="0.24096000000000001"/>
  </r>
  <r>
    <s v="NAoPri"/>
    <n v="2022"/>
    <s v="Q3"/>
    <s v="Q3-2022"/>
    <x v="84"/>
    <x v="84"/>
    <s v="E56000034"/>
    <s v="Thames Valley"/>
    <s v="irc_yes"/>
    <n v="19"/>
    <n v="0.22367999999999999"/>
  </r>
  <r>
    <s v="NAoPri"/>
    <n v="2022"/>
    <s v="Q4"/>
    <s v="Q4-2022"/>
    <x v="84"/>
    <x v="84"/>
    <s v="E56000034"/>
    <s v="Thames Valley"/>
    <s v="irc_yes"/>
    <n v="18"/>
    <n v="0.27778000000000003"/>
  </r>
  <r>
    <s v="NAoPri"/>
    <n v="2023"/>
    <s v="Q1"/>
    <s v="Q1-2023"/>
    <x v="84"/>
    <x v="84"/>
    <s v="E56000034"/>
    <s v="Thames Valley"/>
    <s v="irc_yes"/>
    <n v="18"/>
    <n v="0.15068000000000001"/>
  </r>
  <r>
    <s v="NAoPri"/>
    <n v="2019"/>
    <s v="Q1"/>
    <s v="Q1-2019"/>
    <x v="85"/>
    <x v="85"/>
    <s v="E56000014"/>
    <s v="Peninsula"/>
    <s v="irc_yes"/>
    <n v="26"/>
    <n v="0.31068000000000001"/>
  </r>
  <r>
    <s v="NAoPri"/>
    <n v="2019"/>
    <s v="Q2"/>
    <s v="Q2-2019"/>
    <x v="85"/>
    <x v="85"/>
    <s v="E56000014"/>
    <s v="Peninsula"/>
    <s v="irc_yes"/>
    <n v="27"/>
    <n v="0.29907"/>
  </r>
  <r>
    <s v="NAoPri"/>
    <n v="2019"/>
    <s v="Q3"/>
    <s v="Q3-2019"/>
    <x v="85"/>
    <x v="85"/>
    <s v="E56000014"/>
    <s v="Peninsula"/>
    <s v="irc_yes"/>
    <n v="27"/>
    <n v="0.25234000000000001"/>
  </r>
  <r>
    <s v="NAoPri"/>
    <n v="2019"/>
    <s v="Q4"/>
    <s v="Q4-2019"/>
    <x v="85"/>
    <x v="85"/>
    <s v="E56000014"/>
    <s v="Peninsula"/>
    <s v="irc_yes"/>
    <n v="26"/>
    <n v="0.21568999999999999"/>
  </r>
  <r>
    <s v="NAoPri"/>
    <n v="2020"/>
    <s v="Q1"/>
    <s v="Q1-2020"/>
    <x v="85"/>
    <x v="85"/>
    <s v="E56000014"/>
    <s v="Peninsula"/>
    <s v="irc_yes"/>
    <n v="24"/>
    <n v="0.18947"/>
  </r>
  <r>
    <s v="NAoPri"/>
    <n v="2020"/>
    <s v="Q2"/>
    <s v="Q2-2020"/>
    <x v="85"/>
    <x v="85"/>
    <s v="E56000014"/>
    <s v="Peninsula"/>
    <s v="irc_yes"/>
    <n v="24"/>
    <n v="0.20213"/>
  </r>
  <r>
    <s v="NAoPri"/>
    <n v="2020"/>
    <s v="Q3"/>
    <s v="Q3-2020"/>
    <x v="85"/>
    <x v="85"/>
    <s v="E56000014"/>
    <s v="Peninsula"/>
    <s v="irc_yes"/>
    <n v="23"/>
    <n v="0.20879"/>
  </r>
  <r>
    <s v="NAoPri"/>
    <n v="2020"/>
    <s v="Q4"/>
    <s v="Q4-2020"/>
    <x v="85"/>
    <x v="85"/>
    <s v="E56000014"/>
    <s v="Peninsula"/>
    <s v="irc_yes"/>
    <n v="25"/>
    <n v="0.23"/>
  </r>
  <r>
    <s v="NAoPri"/>
    <n v="2021"/>
    <s v="Q1"/>
    <s v="Q1-2021"/>
    <x v="85"/>
    <x v="85"/>
    <s v="E56000014"/>
    <s v="Peninsula"/>
    <s v="irc_yes"/>
    <n v="27"/>
    <n v="0.25"/>
  </r>
  <r>
    <s v="NAoPri"/>
    <n v="2021"/>
    <s v="Q2"/>
    <s v="Q2-2021"/>
    <x v="85"/>
    <x v="85"/>
    <s v="E56000014"/>
    <s v="Peninsula"/>
    <s v="irc_yes"/>
    <n v="28"/>
    <n v="0.22320999999999999"/>
  </r>
  <r>
    <s v="NAoPri"/>
    <n v="2021"/>
    <s v="Q3"/>
    <s v="Q3-2021"/>
    <x v="85"/>
    <x v="85"/>
    <s v="E56000014"/>
    <s v="Peninsula"/>
    <s v="irc_yes"/>
    <n v="31"/>
    <n v="0.26016"/>
  </r>
  <r>
    <s v="NAoPri"/>
    <n v="2021"/>
    <s v="Q4"/>
    <s v="Q4-2021"/>
    <x v="85"/>
    <x v="85"/>
    <s v="E56000014"/>
    <s v="Peninsula"/>
    <s v="irc_yes"/>
    <n v="32"/>
    <n v="0.25396999999999997"/>
  </r>
  <r>
    <s v="NAoPri"/>
    <n v="2022"/>
    <s v="Q1"/>
    <s v="Q1-2022"/>
    <x v="85"/>
    <x v="85"/>
    <s v="E56000014"/>
    <s v="Peninsula"/>
    <s v="irc_yes"/>
    <n v="33"/>
    <n v="0.23077"/>
  </r>
  <r>
    <s v="NAoPri"/>
    <n v="2022"/>
    <s v="Q2"/>
    <s v="Q2-2022"/>
    <x v="85"/>
    <x v="85"/>
    <s v="E56000014"/>
    <s v="Peninsula"/>
    <s v="irc_yes"/>
    <n v="33"/>
    <n v="0.22727"/>
  </r>
  <r>
    <s v="NAoPri"/>
    <n v="2022"/>
    <s v="Q3"/>
    <s v="Q3-2022"/>
    <x v="85"/>
    <x v="85"/>
    <s v="E56000014"/>
    <s v="Peninsula"/>
    <s v="irc_yes"/>
    <n v="32"/>
    <n v="0.17460000000000001"/>
  </r>
  <r>
    <s v="NAoPri"/>
    <n v="2022"/>
    <s v="Q4"/>
    <s v="Q4-2022"/>
    <x v="85"/>
    <x v="85"/>
    <s v="E56000014"/>
    <s v="Peninsula"/>
    <s v="irc_yes"/>
    <n v="29"/>
    <n v="0.15651999999999999"/>
  </r>
  <r>
    <s v="NAoPri"/>
    <n v="2023"/>
    <s v="Q1"/>
    <s v="Q1-2023"/>
    <x v="85"/>
    <x v="85"/>
    <s v="E56000014"/>
    <s v="Peninsula"/>
    <s v="irc_yes"/>
    <n v="25"/>
    <n v="0.15842000000000001"/>
  </r>
  <r>
    <s v="NAoPri"/>
    <n v="2019"/>
    <s v="Q1"/>
    <s v="Q1-2019"/>
    <x v="86"/>
    <x v="86"/>
    <s v="E56000014"/>
    <s v="Peninsula"/>
    <s v="irc_yes"/>
    <n v="34"/>
    <n v="0.23358000000000001"/>
  </r>
  <r>
    <s v="NAoPri"/>
    <n v="2019"/>
    <s v="Q2"/>
    <s v="Q2-2019"/>
    <x v="86"/>
    <x v="86"/>
    <s v="E56000014"/>
    <s v="Peninsula"/>
    <s v="irc_yes"/>
    <n v="34"/>
    <n v="0.24443999999999999"/>
  </r>
  <r>
    <s v="NAoPri"/>
    <n v="2019"/>
    <s v="Q3"/>
    <s v="Q3-2019"/>
    <x v="86"/>
    <x v="86"/>
    <s v="E56000014"/>
    <s v="Peninsula"/>
    <s v="irc_yes"/>
    <n v="33"/>
    <n v="0.22727"/>
  </r>
  <r>
    <s v="NAoPri"/>
    <n v="2019"/>
    <s v="Q4"/>
    <s v="Q4-2019"/>
    <x v="86"/>
    <x v="86"/>
    <s v="E56000014"/>
    <s v="Peninsula"/>
    <s v="irc_yes"/>
    <n v="33"/>
    <n v="0.24060000000000001"/>
  </r>
  <r>
    <s v="NAoPri"/>
    <n v="2020"/>
    <s v="Q1"/>
    <s v="Q1-2020"/>
    <x v="86"/>
    <x v="86"/>
    <s v="E56000014"/>
    <s v="Peninsula"/>
    <s v="irc_yes"/>
    <n v="36"/>
    <n v="0.1875"/>
  </r>
  <r>
    <s v="NAoPri"/>
    <n v="2020"/>
    <s v="Q2"/>
    <s v="Q2-2020"/>
    <x v="86"/>
    <x v="86"/>
    <s v="E56000014"/>
    <s v="Peninsula"/>
    <s v="irc_yes"/>
    <n v="34"/>
    <n v="0.17036999999999999"/>
  </r>
  <r>
    <s v="NAoPri"/>
    <n v="2020"/>
    <s v="Q3"/>
    <s v="Q3-2020"/>
    <x v="86"/>
    <x v="86"/>
    <s v="E56000014"/>
    <s v="Peninsula"/>
    <s v="irc_yes"/>
    <n v="32"/>
    <n v="0.15625"/>
  </r>
  <r>
    <s v="NAoPri"/>
    <n v="2020"/>
    <s v="Q4"/>
    <s v="Q4-2020"/>
    <x v="86"/>
    <x v="86"/>
    <s v="E56000014"/>
    <s v="Peninsula"/>
    <s v="irc_yes"/>
    <n v="33"/>
    <n v="0.12977"/>
  </r>
  <r>
    <s v="NAoPri"/>
    <n v="2021"/>
    <s v="Q1"/>
    <s v="Q1-2021"/>
    <x v="86"/>
    <x v="86"/>
    <s v="E56000014"/>
    <s v="Peninsula"/>
    <s v="irc_yes"/>
    <n v="30"/>
    <n v="0.21487999999999999"/>
  </r>
  <r>
    <s v="NAoPri"/>
    <n v="2021"/>
    <s v="Q2"/>
    <s v="Q2-2021"/>
    <x v="86"/>
    <x v="86"/>
    <s v="E56000014"/>
    <s v="Peninsula"/>
    <s v="irc_yes"/>
    <n v="33"/>
    <n v="0.24615000000000001"/>
  </r>
  <r>
    <s v="NAoPri"/>
    <n v="2021"/>
    <s v="Q3"/>
    <s v="Q3-2021"/>
    <x v="86"/>
    <x v="86"/>
    <s v="E56000014"/>
    <s v="Peninsula"/>
    <s v="irc_yes"/>
    <n v="35"/>
    <n v="0.24113000000000001"/>
  </r>
  <r>
    <s v="NAoPri"/>
    <n v="2021"/>
    <s v="Q4"/>
    <s v="Q4-2021"/>
    <x v="86"/>
    <x v="86"/>
    <s v="E56000014"/>
    <s v="Peninsula"/>
    <s v="irc_yes"/>
    <n v="38"/>
    <n v="0.23841000000000001"/>
  </r>
  <r>
    <s v="NAoPri"/>
    <n v="2022"/>
    <s v="Q1"/>
    <s v="Q1-2022"/>
    <x v="86"/>
    <x v="86"/>
    <s v="E56000014"/>
    <s v="Peninsula"/>
    <s v="irc_yes"/>
    <n v="38"/>
    <n v="0.23333000000000001"/>
  </r>
  <r>
    <s v="NAoPri"/>
    <n v="2022"/>
    <s v="Q2"/>
    <s v="Q2-2022"/>
    <x v="86"/>
    <x v="86"/>
    <s v="E56000014"/>
    <s v="Peninsula"/>
    <s v="irc_yes"/>
    <n v="39"/>
    <n v="0.24204000000000001"/>
  </r>
  <r>
    <s v="NAoPri"/>
    <n v="2022"/>
    <s v="Q3"/>
    <s v="Q3-2022"/>
    <x v="86"/>
    <x v="86"/>
    <s v="E56000014"/>
    <s v="Peninsula"/>
    <s v="irc_yes"/>
    <n v="38"/>
    <n v="0.22"/>
  </r>
  <r>
    <s v="NAoPri"/>
    <n v="2022"/>
    <s v="Q4"/>
    <s v="Q4-2022"/>
    <x v="86"/>
    <x v="86"/>
    <s v="E56000014"/>
    <s v="Peninsula"/>
    <s v="irc_yes"/>
    <n v="38"/>
    <n v="0.21711"/>
  </r>
  <r>
    <s v="NAoPri"/>
    <n v="2023"/>
    <s v="Q1"/>
    <s v="Q1-2023"/>
    <x v="86"/>
    <x v="86"/>
    <s v="E56000014"/>
    <s v="Peninsula"/>
    <s v="irc_yes"/>
    <n v="40"/>
    <n v="0.22500000000000001"/>
  </r>
  <r>
    <s v="NAoPri"/>
    <n v="2019"/>
    <s v="Q1"/>
    <s v="Q1-2019"/>
    <x v="87"/>
    <x v="87"/>
    <s v="E56000027"/>
    <s v="North Central London"/>
    <s v="irc_yes"/>
    <n v="57"/>
    <n v="0.40788999999999997"/>
  </r>
  <r>
    <s v="NAoPri"/>
    <n v="2019"/>
    <s v="Q2"/>
    <s v="Q2-2019"/>
    <x v="87"/>
    <x v="87"/>
    <s v="E56000027"/>
    <s v="North Central London"/>
    <s v="irc_yes"/>
    <n v="59"/>
    <n v="0.41026000000000001"/>
  </r>
  <r>
    <s v="NAoPri"/>
    <n v="2019"/>
    <s v="Q3"/>
    <s v="Q3-2019"/>
    <x v="87"/>
    <x v="87"/>
    <s v="E56000027"/>
    <s v="North Central London"/>
    <s v="irc_yes"/>
    <n v="58"/>
    <n v="0.38196999999999998"/>
  </r>
  <r>
    <s v="NAoPri"/>
    <n v="2019"/>
    <s v="Q4"/>
    <s v="Q4-2019"/>
    <x v="87"/>
    <x v="87"/>
    <s v="E56000027"/>
    <s v="North Central London"/>
    <s v="irc_yes"/>
    <n v="64"/>
    <n v="0.36327999999999999"/>
  </r>
  <r>
    <s v="NAoPri"/>
    <n v="2020"/>
    <s v="Q1"/>
    <s v="Q1-2020"/>
    <x v="87"/>
    <x v="87"/>
    <s v="E56000027"/>
    <s v="North Central London"/>
    <s v="irc_yes"/>
    <n v="64"/>
    <n v="0.32684999999999997"/>
  </r>
  <r>
    <s v="NAoPri"/>
    <n v="2020"/>
    <s v="Q2"/>
    <s v="Q2-2020"/>
    <x v="87"/>
    <x v="87"/>
    <s v="E56000027"/>
    <s v="North Central London"/>
    <s v="irc_yes"/>
    <n v="52"/>
    <n v="0.28986000000000001"/>
  </r>
  <r>
    <s v="NAoPri"/>
    <n v="2020"/>
    <s v="Q3"/>
    <s v="Q3-2020"/>
    <x v="87"/>
    <x v="87"/>
    <s v="E56000027"/>
    <s v="North Central London"/>
    <s v="irc_yes"/>
    <n v="49"/>
    <n v="0.28426000000000001"/>
  </r>
  <r>
    <s v="NAoPri"/>
    <n v="2020"/>
    <s v="Q4"/>
    <s v="Q4-2020"/>
    <x v="87"/>
    <x v="87"/>
    <s v="E56000027"/>
    <s v="North Central London"/>
    <s v="irc_yes"/>
    <n v="42"/>
    <n v="0.29166999999999998"/>
  </r>
  <r>
    <s v="NAoPri"/>
    <n v="2021"/>
    <s v="Q1"/>
    <s v="Q1-2021"/>
    <x v="87"/>
    <x v="87"/>
    <s v="E56000027"/>
    <s v="North Central London"/>
    <s v="irc_yes"/>
    <n v="39"/>
    <n v="0.35032000000000002"/>
  </r>
  <r>
    <s v="NAoPri"/>
    <n v="2021"/>
    <s v="Q2"/>
    <s v="Q2-2021"/>
    <x v="87"/>
    <x v="87"/>
    <s v="E56000027"/>
    <s v="North Central London"/>
    <s v="irc_yes"/>
    <n v="50"/>
    <n v="0.37687999999999999"/>
  </r>
  <r>
    <s v="NAoPri"/>
    <n v="2021"/>
    <s v="Q3"/>
    <s v="Q3-2021"/>
    <x v="87"/>
    <x v="87"/>
    <s v="E56000027"/>
    <s v="North Central London"/>
    <s v="irc_yes"/>
    <n v="52"/>
    <n v="0.40290999999999999"/>
  </r>
  <r>
    <s v="NAoPri"/>
    <n v="2021"/>
    <s v="Q4"/>
    <s v="Q4-2021"/>
    <x v="87"/>
    <x v="87"/>
    <s v="E56000027"/>
    <s v="North Central London"/>
    <s v="irc_yes"/>
    <n v="54"/>
    <n v="0.3972"/>
  </r>
  <r>
    <s v="NAoPri"/>
    <n v="2022"/>
    <s v="Q1"/>
    <s v="Q1-2022"/>
    <x v="87"/>
    <x v="87"/>
    <s v="E56000027"/>
    <s v="North Central London"/>
    <s v="irc_yes"/>
    <n v="57"/>
    <n v="0.43668000000000001"/>
  </r>
  <r>
    <s v="NAoPri"/>
    <n v="2022"/>
    <s v="Q2"/>
    <s v="Q2-2022"/>
    <x v="87"/>
    <x v="87"/>
    <s v="E56000027"/>
    <s v="North Central London"/>
    <s v="irc_yes"/>
    <n v="57"/>
    <n v="0.42358000000000001"/>
  </r>
  <r>
    <s v="NAoPri"/>
    <n v="2022"/>
    <s v="Q3"/>
    <s v="Q3-2022"/>
    <x v="87"/>
    <x v="87"/>
    <s v="E56000027"/>
    <s v="North Central London"/>
    <s v="irc_yes"/>
    <n v="58"/>
    <n v="0.42609000000000002"/>
  </r>
  <r>
    <s v="NAoPri"/>
    <n v="2022"/>
    <s v="Q4"/>
    <s v="Q4-2022"/>
    <x v="87"/>
    <x v="87"/>
    <s v="E56000027"/>
    <s v="North Central London"/>
    <s v="irc_yes"/>
    <n v="59"/>
    <n v="0.47033999999999998"/>
  </r>
  <r>
    <s v="NAoPri"/>
    <n v="2023"/>
    <s v="Q1"/>
    <s v="Q1-2023"/>
    <x v="87"/>
    <x v="87"/>
    <s v="E56000027"/>
    <s v="North Central London"/>
    <s v="irc_yes"/>
    <n v="58"/>
    <n v="0.43290000000000001"/>
  </r>
  <r>
    <s v="NAoPri"/>
    <n v="2019"/>
    <s v="Q1"/>
    <s v="Q1-2019"/>
    <x v="88"/>
    <x v="88"/>
    <s v="E56000021"/>
    <s v="West London"/>
    <s v="irc_yes"/>
    <n v="40"/>
    <n v="0.56328999999999996"/>
  </r>
  <r>
    <s v="NAoPri"/>
    <n v="2019"/>
    <s v="Q2"/>
    <s v="Q2-2019"/>
    <x v="88"/>
    <x v="88"/>
    <s v="E56000021"/>
    <s v="West London"/>
    <s v="irc_yes"/>
    <n v="38"/>
    <n v="0.60667000000000004"/>
  </r>
  <r>
    <s v="NAoPri"/>
    <n v="2019"/>
    <s v="Q3"/>
    <s v="Q3-2019"/>
    <x v="88"/>
    <x v="88"/>
    <s v="E56000021"/>
    <s v="West London"/>
    <s v="irc_yes"/>
    <n v="41"/>
    <n v="0.58536999999999995"/>
  </r>
  <r>
    <s v="NAoPri"/>
    <n v="2019"/>
    <s v="Q4"/>
    <s v="Q4-2019"/>
    <x v="88"/>
    <x v="88"/>
    <s v="E56000021"/>
    <s v="West London"/>
    <s v="irc_yes"/>
    <n v="46"/>
    <n v="0.53552"/>
  </r>
  <r>
    <s v="NAoPri"/>
    <n v="2020"/>
    <s v="Q1"/>
    <s v="Q1-2020"/>
    <x v="88"/>
    <x v="88"/>
    <s v="E56000021"/>
    <s v="West London"/>
    <s v="irc_yes"/>
    <n v="43"/>
    <n v="0.52353000000000005"/>
  </r>
  <r>
    <s v="NAoPri"/>
    <n v="2020"/>
    <s v="Q2"/>
    <s v="Q2-2020"/>
    <x v="88"/>
    <x v="88"/>
    <s v="E56000021"/>
    <s v="West London"/>
    <s v="irc_yes"/>
    <n v="40"/>
    <n v="0.46875"/>
  </r>
  <r>
    <s v="NAoPri"/>
    <n v="2020"/>
    <s v="Q3"/>
    <s v="Q3-2020"/>
    <x v="88"/>
    <x v="88"/>
    <s v="E56000021"/>
    <s v="West London"/>
    <s v="irc_yes"/>
    <n v="34"/>
    <n v="0.41911999999999999"/>
  </r>
  <r>
    <s v="NAoPri"/>
    <n v="2020"/>
    <s v="Q4"/>
    <s v="Q4-2020"/>
    <x v="88"/>
    <x v="88"/>
    <s v="E56000021"/>
    <s v="West London"/>
    <s v="irc_yes"/>
    <n v="29"/>
    <n v="0.44347999999999999"/>
  </r>
  <r>
    <s v="NAoPri"/>
    <n v="2021"/>
    <s v="Q1"/>
    <s v="Q1-2021"/>
    <x v="88"/>
    <x v="88"/>
    <s v="E56000021"/>
    <s v="West London"/>
    <s v="irc_yes"/>
    <n v="30"/>
    <n v="0.49586999999999998"/>
  </r>
  <r>
    <s v="NAoPri"/>
    <n v="2021"/>
    <s v="Q2"/>
    <s v="Q2-2021"/>
    <x v="88"/>
    <x v="88"/>
    <s v="E56000021"/>
    <s v="West London"/>
    <s v="irc_yes"/>
    <n v="34"/>
    <n v="0.53332999999999997"/>
  </r>
  <r>
    <s v="NAoPri"/>
    <n v="2021"/>
    <s v="Q3"/>
    <s v="Q3-2021"/>
    <x v="88"/>
    <x v="88"/>
    <s v="E56000021"/>
    <s v="West London"/>
    <s v="irc_yes"/>
    <n v="40"/>
    <n v="0.56962000000000002"/>
  </r>
  <r>
    <s v="NAoPri"/>
    <n v="2021"/>
    <s v="Q4"/>
    <s v="Q4-2021"/>
    <x v="88"/>
    <x v="88"/>
    <s v="E56000021"/>
    <s v="West London"/>
    <s v="irc_yes"/>
    <n v="42"/>
    <n v="0.53891999999999995"/>
  </r>
  <r>
    <s v="NAoPri"/>
    <n v="2022"/>
    <s v="Q1"/>
    <s v="Q1-2022"/>
    <x v="88"/>
    <x v="88"/>
    <s v="E56000021"/>
    <s v="West London"/>
    <s v="irc_yes"/>
    <n v="41"/>
    <n v="0.52439000000000002"/>
  </r>
  <r>
    <s v="NAoPri"/>
    <n v="2022"/>
    <s v="Q2"/>
    <s v="Q2-2022"/>
    <x v="88"/>
    <x v="88"/>
    <s v="E56000021"/>
    <s v="West London"/>
    <s v="irc_yes"/>
    <n v="41"/>
    <n v="0.50307000000000002"/>
  </r>
  <r>
    <s v="NAoPri"/>
    <n v="2022"/>
    <s v="Q3"/>
    <s v="Q3-2022"/>
    <x v="88"/>
    <x v="88"/>
    <s v="E56000021"/>
    <s v="West London"/>
    <s v="irc_yes"/>
    <n v="37"/>
    <n v="0.46309"/>
  </r>
  <r>
    <s v="NAoPri"/>
    <n v="2022"/>
    <s v="Q4"/>
    <s v="Q4-2022"/>
    <x v="88"/>
    <x v="88"/>
    <s v="E56000021"/>
    <s v="West London"/>
    <s v="irc_yes"/>
    <n v="38"/>
    <n v="0.48026000000000002"/>
  </r>
  <r>
    <s v="NAoPri"/>
    <n v="2023"/>
    <s v="Q1"/>
    <s v="Q1-2023"/>
    <x v="88"/>
    <x v="88"/>
    <s v="E56000021"/>
    <s v="West London"/>
    <s v="irc_yes"/>
    <n v="39"/>
    <n v="0.44872000000000001"/>
  </r>
  <r>
    <s v="NAoPri"/>
    <n v="2019"/>
    <s v="Q1"/>
    <s v="Q1-2019"/>
    <x v="89"/>
    <x v="89"/>
    <s v="E56000012"/>
    <s v="Surrey and Sussex"/>
    <s v="irc_yes"/>
    <n v="22"/>
    <n v="0.28409000000000001"/>
  </r>
  <r>
    <s v="NAoPri"/>
    <n v="2019"/>
    <s v="Q2"/>
    <s v="Q2-2019"/>
    <x v="89"/>
    <x v="89"/>
    <s v="E56000012"/>
    <s v="Surrey and Sussex"/>
    <s v="irc_yes"/>
    <n v="20"/>
    <n v="0.29630000000000001"/>
  </r>
  <r>
    <s v="NAoPri"/>
    <n v="2019"/>
    <s v="Q3"/>
    <s v="Q3-2019"/>
    <x v="89"/>
    <x v="89"/>
    <s v="E56000012"/>
    <s v="Surrey and Sussex"/>
    <s v="irc_yes"/>
    <n v="19"/>
    <n v="0.33783999999999997"/>
  </r>
  <r>
    <s v="NAoPri"/>
    <n v="2019"/>
    <s v="Q4"/>
    <s v="Q4-2019"/>
    <x v="89"/>
    <x v="89"/>
    <s v="E56000012"/>
    <s v="Surrey and Sussex"/>
    <s v="irc_yes"/>
    <n v="17"/>
    <n v="0.28986000000000001"/>
  </r>
  <r>
    <s v="NAoPri"/>
    <n v="2020"/>
    <s v="Q1"/>
    <s v="Q1-2020"/>
    <x v="89"/>
    <x v="89"/>
    <s v="E56000012"/>
    <s v="Surrey and Sussex"/>
    <s v="irc_yes"/>
    <n v="19"/>
    <n v="0.20269999999999999"/>
  </r>
  <r>
    <s v="NAoPri"/>
    <n v="2020"/>
    <s v="Q2"/>
    <s v="Q2-2020"/>
    <x v="89"/>
    <x v="89"/>
    <s v="E56000012"/>
    <s v="Surrey and Sussex"/>
    <s v="irc_yes"/>
    <n v="18"/>
    <n v="0.18056"/>
  </r>
  <r>
    <s v="NAoPri"/>
    <n v="2020"/>
    <s v="Q3"/>
    <s v="Q3-2020"/>
    <x v="89"/>
    <x v="89"/>
    <s v="E56000012"/>
    <s v="Surrey and Sussex"/>
    <s v="irc_yes"/>
    <n v="18"/>
    <n v="0.16900999999999999"/>
  </r>
  <r>
    <s v="NAoPri"/>
    <n v="2020"/>
    <s v="Q4"/>
    <s v="Q4-2020"/>
    <x v="89"/>
    <x v="89"/>
    <s v="E56000012"/>
    <s v="Surrey and Sussex"/>
    <s v="irc_yes"/>
    <n v="16"/>
    <n v="0.15873000000000001"/>
  </r>
  <r>
    <s v="NAoPri"/>
    <n v="2021"/>
    <s v="Q1"/>
    <s v="Q1-2021"/>
    <x v="89"/>
    <x v="89"/>
    <s v="E56000012"/>
    <s v="Surrey and Sussex"/>
    <s v="irc_yes"/>
    <n v="16"/>
    <n v="0.20313000000000001"/>
  </r>
  <r>
    <s v="NAoPri"/>
    <n v="2021"/>
    <s v="Q2"/>
    <s v="Q2-2021"/>
    <x v="89"/>
    <x v="89"/>
    <s v="E56000012"/>
    <s v="Surrey and Sussex"/>
    <s v="irc_yes"/>
    <n v="17"/>
    <n v="0.22388"/>
  </r>
  <r>
    <s v="NAoPri"/>
    <n v="2021"/>
    <s v="Q3"/>
    <s v="Q3-2021"/>
    <x v="89"/>
    <x v="89"/>
    <s v="E56000012"/>
    <s v="Surrey and Sussex"/>
    <s v="irc_yes"/>
    <n v="18"/>
    <n v="0.22857"/>
  </r>
  <r>
    <s v="NAoPri"/>
    <n v="2021"/>
    <s v="Q4"/>
    <s v="Q4-2021"/>
    <x v="89"/>
    <x v="89"/>
    <s v="E56000012"/>
    <s v="Surrey and Sussex"/>
    <s v="irc_yes"/>
    <n v="21"/>
    <n v="0.23171"/>
  </r>
  <r>
    <s v="NAoPri"/>
    <n v="2022"/>
    <s v="Q1"/>
    <s v="Q1-2022"/>
    <x v="89"/>
    <x v="89"/>
    <s v="E56000012"/>
    <s v="Surrey and Sussex"/>
    <s v="irc_yes"/>
    <n v="20"/>
    <n v="0.21795"/>
  </r>
  <r>
    <s v="NAoPri"/>
    <n v="2022"/>
    <s v="Q2"/>
    <s v="Q2-2022"/>
    <x v="89"/>
    <x v="89"/>
    <s v="E56000012"/>
    <s v="Surrey and Sussex"/>
    <s v="irc_yes"/>
    <n v="20"/>
    <n v="0.25"/>
  </r>
  <r>
    <s v="NAoPri"/>
    <n v="2022"/>
    <s v="Q3"/>
    <s v="Q3-2022"/>
    <x v="89"/>
    <x v="89"/>
    <s v="E56000012"/>
    <s v="Surrey and Sussex"/>
    <s v="irc_yes"/>
    <n v="19"/>
    <n v="0.25333"/>
  </r>
  <r>
    <s v="NAoPri"/>
    <n v="2022"/>
    <s v="Q4"/>
    <s v="Q4-2022"/>
    <x v="89"/>
    <x v="89"/>
    <s v="E56000012"/>
    <s v="Surrey and Sussex"/>
    <s v="irc_yes"/>
    <n v="17"/>
    <n v="0.25"/>
  </r>
  <r>
    <s v="NAoPri"/>
    <n v="2023"/>
    <s v="Q1"/>
    <s v="Q1-2023"/>
    <x v="89"/>
    <x v="89"/>
    <s v="E56000012"/>
    <s v="Surrey and Sussex"/>
    <s v="irc_yes"/>
    <n v="16"/>
    <n v="0.25396999999999997"/>
  </r>
  <r>
    <s v="NAoPri"/>
    <n v="2019"/>
    <s v="Q1"/>
    <s v="Q1-2019"/>
    <x v="90"/>
    <x v="90"/>
    <s v="E56000033"/>
    <s v="Somerset, Wiltshire, Avon and Gloucestershire"/>
    <s v="irc_yes"/>
    <n v="21"/>
    <n v="0.21176"/>
  </r>
  <r>
    <s v="NAoPri"/>
    <n v="2019"/>
    <s v="Q2"/>
    <s v="Q2-2019"/>
    <x v="90"/>
    <x v="90"/>
    <s v="E56000033"/>
    <s v="Somerset, Wiltshire, Avon and Gloucestershire"/>
    <s v="irc_yes"/>
    <n v="19"/>
    <n v="0.18421000000000001"/>
  </r>
  <r>
    <s v="NAoPri"/>
    <n v="2019"/>
    <s v="Q3"/>
    <s v="Q3-2019"/>
    <x v="90"/>
    <x v="90"/>
    <s v="E56000033"/>
    <s v="Somerset, Wiltshire, Avon and Gloucestershire"/>
    <s v="irc_yes"/>
    <n v="21"/>
    <n v="0.17646999999999999"/>
  </r>
  <r>
    <s v="NAoPri"/>
    <n v="2019"/>
    <s v="Q4"/>
    <s v="Q4-2019"/>
    <x v="90"/>
    <x v="90"/>
    <s v="E56000033"/>
    <s v="Somerset, Wiltshire, Avon and Gloucestershire"/>
    <s v="irc_yes"/>
    <n v="21"/>
    <n v="0.18823999999999999"/>
  </r>
  <r>
    <s v="NAoPri"/>
    <n v="2020"/>
    <s v="Q1"/>
    <s v="Q1-2020"/>
    <x v="90"/>
    <x v="90"/>
    <s v="E56000033"/>
    <s v="Somerset, Wiltshire, Avon and Gloucestershire"/>
    <s v="irc_yes"/>
    <n v="23"/>
    <n v="0.12903000000000001"/>
  </r>
  <r>
    <s v="NAoPri"/>
    <n v="2020"/>
    <s v="Q2"/>
    <s v="Q2-2020"/>
    <x v="90"/>
    <x v="90"/>
    <s v="E56000033"/>
    <s v="Somerset, Wiltshire, Avon and Gloucestershire"/>
    <s v="irc_yes"/>
    <n v="25"/>
    <n v="0.10204000000000001"/>
  </r>
  <r>
    <s v="NAoPri"/>
    <n v="2020"/>
    <s v="Q3"/>
    <s v="Q3-2020"/>
    <x v="90"/>
    <x v="90"/>
    <s v="E56000033"/>
    <s v="Somerset, Wiltshire, Avon and Gloucestershire"/>
    <s v="irc_yes"/>
    <n v="26"/>
    <n v="0.11650000000000001"/>
  </r>
  <r>
    <s v="NAoPri"/>
    <n v="2020"/>
    <s v="Q4"/>
    <s v="Q4-2020"/>
    <x v="90"/>
    <x v="90"/>
    <s v="E56000033"/>
    <s v="Somerset, Wiltshire, Avon and Gloucestershire"/>
    <s v="irc_yes"/>
    <n v="26"/>
    <n v="0.12381"/>
  </r>
  <r>
    <s v="NAoPri"/>
    <n v="2021"/>
    <s v="Q1"/>
    <s v="Q1-2021"/>
    <x v="90"/>
    <x v="90"/>
    <s v="E56000033"/>
    <s v="Somerset, Wiltshire, Avon and Gloucestershire"/>
    <s v="irc_yes"/>
    <n v="26"/>
    <n v="0.16505"/>
  </r>
  <r>
    <s v="NAoPri"/>
    <n v="2021"/>
    <s v="Q2"/>
    <s v="Q2-2021"/>
    <x v="90"/>
    <x v="90"/>
    <s v="E56000033"/>
    <s v="Somerset, Wiltshire, Avon and Gloucestershire"/>
    <s v="irc_yes"/>
    <n v="26"/>
    <n v="0.19417000000000001"/>
  </r>
  <r>
    <s v="NAoPri"/>
    <n v="2021"/>
    <s v="Q3"/>
    <s v="Q3-2021"/>
    <x v="90"/>
    <x v="90"/>
    <s v="E56000033"/>
    <s v="Somerset, Wiltshire, Avon and Gloucestershire"/>
    <s v="irc_yes"/>
    <n v="22"/>
    <n v="0.1573"/>
  </r>
  <r>
    <s v="NAoPri"/>
    <n v="2021"/>
    <s v="Q4"/>
    <s v="Q4-2021"/>
    <x v="90"/>
    <x v="90"/>
    <s v="E56000033"/>
    <s v="Somerset, Wiltshire, Avon and Gloucestershire"/>
    <s v="irc_yes"/>
    <n v="22"/>
    <n v="0.13483000000000001"/>
  </r>
  <r>
    <s v="NAoPri"/>
    <n v="2022"/>
    <s v="Q1"/>
    <s v="Q1-2022"/>
    <x v="90"/>
    <x v="90"/>
    <s v="E56000033"/>
    <s v="Somerset, Wiltshire, Avon and Gloucestershire"/>
    <s v="irc_yes"/>
    <n v="21"/>
    <n v="0.10843"/>
  </r>
  <r>
    <s v="NAoPri"/>
    <n v="2022"/>
    <s v="Q2"/>
    <s v="Q2-2022"/>
    <x v="90"/>
    <x v="90"/>
    <s v="E56000033"/>
    <s v="Somerset, Wiltshire, Avon and Gloucestershire"/>
    <s v="irc_yes"/>
    <n v="24"/>
    <n v="9.4740000000000005E-2"/>
  </r>
  <r>
    <s v="NAoPri"/>
    <n v="2022"/>
    <s v="Q3"/>
    <s v="Q3-2022"/>
    <x v="90"/>
    <x v="90"/>
    <s v="E56000033"/>
    <s v="Somerset, Wiltshire, Avon and Gloucestershire"/>
    <s v="irc_yes"/>
    <n v="24"/>
    <n v="0.11458"/>
  </r>
  <r>
    <s v="NAoPri"/>
    <n v="2022"/>
    <s v="Q4"/>
    <s v="Q4-2022"/>
    <x v="90"/>
    <x v="90"/>
    <s v="E56000033"/>
    <s v="Somerset, Wiltshire, Avon and Gloucestershire"/>
    <s v="irc_yes"/>
    <n v="22"/>
    <n v="0.12644"/>
  </r>
  <r>
    <s v="NAoPri"/>
    <n v="2023"/>
    <s v="Q1"/>
    <s v="Q1-2023"/>
    <x v="90"/>
    <x v="90"/>
    <s v="E56000033"/>
    <s v="Somerset, Wiltshire, Avon and Gloucestershire"/>
    <s v="irc_yes"/>
    <n v="22"/>
    <n v="0.17241000000000001"/>
  </r>
  <r>
    <s v="NAoPri"/>
    <n v="2019"/>
    <s v="Q1"/>
    <s v="Q1-2019"/>
    <x v="91"/>
    <x v="91"/>
    <s v="E56000007"/>
    <s v="West Midlands"/>
    <s v="irc_yes"/>
    <n v="26"/>
    <n v="0.51961000000000002"/>
  </r>
  <r>
    <s v="NAoPri"/>
    <n v="2019"/>
    <s v="Q2"/>
    <s v="Q2-2019"/>
    <x v="91"/>
    <x v="91"/>
    <s v="E56000007"/>
    <s v="West Midlands"/>
    <s v="irc_yes"/>
    <n v="28"/>
    <n v="0.50909000000000004"/>
  </r>
  <r>
    <s v="NAoPri"/>
    <n v="2019"/>
    <s v="Q3"/>
    <s v="Q3-2019"/>
    <x v="91"/>
    <x v="91"/>
    <s v="E56000007"/>
    <s v="West Midlands"/>
    <s v="irc_yes"/>
    <n v="26"/>
    <n v="0.48543999999999998"/>
  </r>
  <r>
    <s v="NAoPri"/>
    <n v="2019"/>
    <s v="Q4"/>
    <s v="Q4-2019"/>
    <x v="91"/>
    <x v="91"/>
    <s v="E56000007"/>
    <s v="West Midlands"/>
    <s v="irc_yes"/>
    <n v="28"/>
    <n v="0.5"/>
  </r>
  <r>
    <s v="NAoPri"/>
    <n v="2020"/>
    <s v="Q1"/>
    <s v="Q1-2020"/>
    <x v="91"/>
    <x v="91"/>
    <s v="E56000007"/>
    <s v="West Midlands"/>
    <s v="irc_yes"/>
    <n v="31"/>
    <n v="0.432"/>
  </r>
  <r>
    <s v="NAoPri"/>
    <n v="2020"/>
    <s v="Q2"/>
    <s v="Q2-2020"/>
    <x v="91"/>
    <x v="91"/>
    <s v="E56000007"/>
    <s v="West Midlands"/>
    <s v="irc_yes"/>
    <n v="24"/>
    <n v="0.40205999999999997"/>
  </r>
  <r>
    <s v="NAoPri"/>
    <n v="2020"/>
    <s v="Q3"/>
    <s v="Q3-2020"/>
    <x v="91"/>
    <x v="91"/>
    <s v="E56000007"/>
    <s v="West Midlands"/>
    <s v="irc_yes"/>
    <n v="25"/>
    <n v="0.37755"/>
  </r>
  <r>
    <s v="NAoPri"/>
    <n v="2020"/>
    <s v="Q4"/>
    <s v="Q4-2020"/>
    <x v="91"/>
    <x v="91"/>
    <s v="E56000007"/>
    <s v="West Midlands"/>
    <s v="irc_yes"/>
    <n v="23"/>
    <n v="0.29348000000000002"/>
  </r>
  <r>
    <s v="NAoPri"/>
    <n v="2021"/>
    <s v="Q1"/>
    <s v="Q1-2021"/>
    <x v="91"/>
    <x v="91"/>
    <s v="E56000007"/>
    <s v="West Midlands"/>
    <s v="irc_yes"/>
    <n v="18"/>
    <n v="0.33333000000000002"/>
  </r>
  <r>
    <s v="NAoPri"/>
    <n v="2021"/>
    <s v="Q2"/>
    <s v="Q2-2021"/>
    <x v="91"/>
    <x v="91"/>
    <s v="E56000007"/>
    <s v="West Midlands"/>
    <s v="irc_yes"/>
    <n v="21"/>
    <n v="0.32927000000000001"/>
  </r>
  <r>
    <s v="NAoPri"/>
    <n v="2021"/>
    <s v="Q3"/>
    <s v="Q3-2021"/>
    <x v="91"/>
    <x v="91"/>
    <s v="E56000007"/>
    <s v="West Midlands"/>
    <s v="irc_yes"/>
    <n v="20"/>
    <n v="0.38272"/>
  </r>
  <r>
    <s v="NAoPri"/>
    <n v="2021"/>
    <s v="Q4"/>
    <s v="Q4-2021"/>
    <x v="91"/>
    <x v="91"/>
    <s v="E56000007"/>
    <s v="West Midlands"/>
    <s v="irc_yes"/>
    <n v="20"/>
    <n v="0.4375"/>
  </r>
  <r>
    <s v="NAoPri"/>
    <n v="2022"/>
    <s v="Q1"/>
    <s v="Q1-2022"/>
    <x v="91"/>
    <x v="91"/>
    <s v="E56000007"/>
    <s v="West Midlands"/>
    <s v="irc_yes"/>
    <n v="26"/>
    <n v="0.43136999999999998"/>
  </r>
  <r>
    <s v="NAoPri"/>
    <n v="2022"/>
    <s v="Q2"/>
    <s v="Q2-2022"/>
    <x v="91"/>
    <x v="91"/>
    <s v="E56000007"/>
    <s v="West Midlands"/>
    <s v="irc_yes"/>
    <n v="30"/>
    <n v="0.47499999999999998"/>
  </r>
  <r>
    <s v="NAoPri"/>
    <n v="2022"/>
    <s v="Q3"/>
    <s v="Q3-2022"/>
    <x v="91"/>
    <x v="91"/>
    <s v="E56000007"/>
    <s v="West Midlands"/>
    <s v="irc_yes"/>
    <n v="29"/>
    <n v="0.42735000000000001"/>
  </r>
  <r>
    <s v="NAoPri"/>
    <n v="2022"/>
    <s v="Q4"/>
    <s v="Q4-2022"/>
    <x v="91"/>
    <x v="91"/>
    <s v="E56000007"/>
    <s v="West Midlands"/>
    <s v="irc_yes"/>
    <n v="31"/>
    <n v="0.41803000000000001"/>
  </r>
  <r>
    <s v="NAoPri"/>
    <n v="2023"/>
    <s v="Q1"/>
    <s v="Q1-2023"/>
    <x v="91"/>
    <x v="91"/>
    <s v="E56000007"/>
    <s v="West Midlands"/>
    <s v="irc_yes"/>
    <n v="29"/>
    <n v="0.41227999999999998"/>
  </r>
  <r>
    <s v="NAoPri"/>
    <n v="2019"/>
    <s v="Q1"/>
    <s v="Q1-2019"/>
    <x v="92"/>
    <x v="92"/>
    <s v="E56000033"/>
    <s v="Somerset, Wiltshire, Avon and Gloucestershire"/>
    <s v="irc_yes"/>
    <n v="15"/>
    <n v="5.0849999999999999E-2"/>
  </r>
  <r>
    <s v="NAoPri"/>
    <n v="2019"/>
    <s v="Q2"/>
    <s v="Q2-2019"/>
    <x v="92"/>
    <x v="92"/>
    <s v="E56000033"/>
    <s v="Somerset, Wiltshire, Avon and Gloucestershire"/>
    <s v="irc_yes"/>
    <n v="12"/>
    <n v="6.1219999999999997E-2"/>
  </r>
  <r>
    <s v="NAoPri"/>
    <n v="2019"/>
    <s v="Q3"/>
    <s v="Q3-2019"/>
    <x v="92"/>
    <x v="92"/>
    <s v="E56000033"/>
    <s v="Somerset, Wiltshire, Avon and Gloucestershire"/>
    <s v="irc_yes"/>
    <n v="12"/>
    <n v="8.1629999999999994E-2"/>
  </r>
  <r>
    <s v="NAoPri"/>
    <n v="2019"/>
    <s v="Q4"/>
    <s v="Q4-2019"/>
    <x v="92"/>
    <x v="92"/>
    <s v="E56000033"/>
    <s v="Somerset, Wiltshire, Avon and Gloucestershire"/>
    <s v="irc_yes"/>
    <n v="10"/>
    <n v="7.4999999999999997E-2"/>
  </r>
  <r>
    <s v="NAoPri"/>
    <n v="2020"/>
    <s v="Q1"/>
    <s v="Q1-2020"/>
    <x v="92"/>
    <x v="92"/>
    <s v="E56000033"/>
    <s v="Somerset, Wiltshire, Avon and Gloucestershire"/>
    <s v="irc_yes"/>
    <n v="12"/>
    <n v="6.25E-2"/>
  </r>
  <r>
    <s v="NAoPri"/>
    <n v="2020"/>
    <s v="Q2"/>
    <s v="Q2-2020"/>
    <x v="92"/>
    <x v="92"/>
    <s v="E56000033"/>
    <s v="Somerset, Wiltshire, Avon and Gloucestershire"/>
    <s v="irc_yes"/>
    <n v="13"/>
    <n v="3.9219999999999998E-2"/>
  </r>
  <r>
    <s v="NAoPri"/>
    <n v="2020"/>
    <s v="Q3"/>
    <s v="Q3-2020"/>
    <x v="92"/>
    <x v="92"/>
    <s v="E56000033"/>
    <s v="Somerset, Wiltshire, Avon and Gloucestershire"/>
    <s v="irc_yes"/>
    <n v="12"/>
    <n v="0"/>
  </r>
  <r>
    <s v="NAoPri"/>
    <n v="2020"/>
    <s v="Q4"/>
    <s v="Q4-2020"/>
    <x v="92"/>
    <x v="92"/>
    <s v="E56000033"/>
    <s v="Somerset, Wiltshire, Avon and Gloucestershire"/>
    <s v="irc_yes"/>
    <n v="15"/>
    <n v="0"/>
  </r>
  <r>
    <s v="NAoPri"/>
    <n v="2021"/>
    <s v="Q1"/>
    <s v="Q1-2021"/>
    <x v="92"/>
    <x v="92"/>
    <s v="E56000033"/>
    <s v="Somerset, Wiltshire, Avon and Gloucestershire"/>
    <s v="irc_yes"/>
    <n v="14"/>
    <n v="0"/>
  </r>
  <r>
    <s v="NAoPri"/>
    <n v="2021"/>
    <s v="Q2"/>
    <s v="Q2-2021"/>
    <x v="92"/>
    <x v="92"/>
    <s v="E56000033"/>
    <s v="Somerset, Wiltshire, Avon and Gloucestershire"/>
    <s v="irc_yes"/>
    <n v="14"/>
    <n v="1.7860000000000001E-2"/>
  </r>
  <r>
    <s v="NAoPri"/>
    <n v="2021"/>
    <s v="Q3"/>
    <s v="Q3-2021"/>
    <x v="92"/>
    <x v="92"/>
    <s v="E56000033"/>
    <s v="Somerset, Wiltshire, Avon and Gloucestershire"/>
    <s v="irc_yes"/>
    <n v="13"/>
    <n v="1.9609999999999999E-2"/>
  </r>
  <r>
    <s v="NAoPri"/>
    <n v="2021"/>
    <s v="Q4"/>
    <s v="Q4-2021"/>
    <x v="92"/>
    <x v="92"/>
    <s v="E56000033"/>
    <s v="Somerset, Wiltshire, Avon and Gloucestershire"/>
    <s v="irc_yes"/>
    <n v="13"/>
    <n v="3.7740000000000003E-2"/>
  </r>
  <r>
    <s v="NAoPri"/>
    <n v="2022"/>
    <s v="Q1"/>
    <s v="Q1-2022"/>
    <x v="92"/>
    <x v="92"/>
    <s v="E56000033"/>
    <s v="Somerset, Wiltshire, Avon and Gloucestershire"/>
    <s v="irc_yes"/>
    <n v="13"/>
    <n v="3.9219999999999998E-2"/>
  </r>
  <r>
    <s v="NAoPri"/>
    <n v="2022"/>
    <s v="Q2"/>
    <s v="Q2-2022"/>
    <x v="92"/>
    <x v="92"/>
    <s v="E56000033"/>
    <s v="Somerset, Wiltshire, Avon and Gloucestershire"/>
    <s v="irc_yes"/>
    <n v="12"/>
    <n v="2.0830000000000001E-2"/>
  </r>
  <r>
    <s v="NAoPri"/>
    <n v="2022"/>
    <s v="Q3"/>
    <s v="Q3-2022"/>
    <x v="92"/>
    <x v="92"/>
    <s v="E56000033"/>
    <s v="Somerset, Wiltshire, Avon and Gloucestershire"/>
    <s v="irc_yes"/>
    <n v="13"/>
    <n v="0.04"/>
  </r>
  <r>
    <s v="NAoPri"/>
    <n v="2022"/>
    <s v="Q4"/>
    <s v="Q4-2022"/>
    <x v="92"/>
    <x v="92"/>
    <s v="E56000033"/>
    <s v="Somerset, Wiltshire, Avon and Gloucestershire"/>
    <s v="irc_yes"/>
    <n v="11"/>
    <n v="2.273E-2"/>
  </r>
  <r>
    <s v="NAoPri"/>
    <n v="2023"/>
    <s v="Q1"/>
    <s v="Q1-2023"/>
    <x v="92"/>
    <x v="92"/>
    <s v="E56000033"/>
    <s v="Somerset, Wiltshire, Avon and Gloucestershire"/>
    <s v="irc_yes"/>
    <n v="10"/>
    <n v="2.632E-2"/>
  </r>
  <r>
    <s v="NAoPri"/>
    <n v="2019"/>
    <s v="Q1"/>
    <s v="Q1-2019"/>
    <x v="93"/>
    <x v="93"/>
    <s v="E56000007"/>
    <s v="West Midlands"/>
    <s v="irc_yes"/>
    <n v="25"/>
    <n v="0.22"/>
  </r>
  <r>
    <s v="NAoPri"/>
    <n v="2019"/>
    <s v="Q2"/>
    <s v="Q2-2019"/>
    <x v="93"/>
    <x v="93"/>
    <s v="E56000007"/>
    <s v="West Midlands"/>
    <s v="irc_yes"/>
    <n v="23"/>
    <n v="0.21110999999999999"/>
  </r>
  <r>
    <s v="NAoPri"/>
    <n v="2019"/>
    <s v="Q3"/>
    <s v="Q3-2019"/>
    <x v="93"/>
    <x v="93"/>
    <s v="E56000007"/>
    <s v="West Midlands"/>
    <s v="irc_yes"/>
    <n v="23"/>
    <n v="0.24176"/>
  </r>
  <r>
    <s v="NAoPri"/>
    <n v="2019"/>
    <s v="Q4"/>
    <s v="Q4-2019"/>
    <x v="93"/>
    <x v="93"/>
    <s v="E56000007"/>
    <s v="West Midlands"/>
    <s v="irc_yes"/>
    <n v="22"/>
    <n v="0.21348"/>
  </r>
  <r>
    <s v="NAoPri"/>
    <n v="2020"/>
    <s v="Q1"/>
    <s v="Q1-2020"/>
    <x v="93"/>
    <x v="93"/>
    <s v="E56000007"/>
    <s v="West Midlands"/>
    <s v="irc_yes"/>
    <n v="20"/>
    <n v="0.17949000000000001"/>
  </r>
  <r>
    <s v="NAoPri"/>
    <n v="2020"/>
    <s v="Q2"/>
    <s v="Q2-2020"/>
    <x v="93"/>
    <x v="93"/>
    <s v="E56000007"/>
    <s v="West Midlands"/>
    <s v="irc_yes"/>
    <n v="18"/>
    <n v="0.16438"/>
  </r>
  <r>
    <s v="NAoPri"/>
    <n v="2020"/>
    <s v="Q3"/>
    <s v="Q3-2020"/>
    <x v="93"/>
    <x v="93"/>
    <s v="E56000007"/>
    <s v="West Midlands"/>
    <s v="irc_yes"/>
    <n v="18"/>
    <n v="8.5709999999999995E-2"/>
  </r>
  <r>
    <s v="NAoPri"/>
    <n v="2020"/>
    <s v="Q4"/>
    <s v="Q4-2020"/>
    <x v="93"/>
    <x v="93"/>
    <s v="E56000007"/>
    <s v="West Midlands"/>
    <s v="irc_yes"/>
    <n v="17"/>
    <n v="0.13433"/>
  </r>
  <r>
    <s v="NAoPri"/>
    <n v="2021"/>
    <s v="Q1"/>
    <s v="Q1-2021"/>
    <x v="93"/>
    <x v="93"/>
    <s v="E56000007"/>
    <s v="West Midlands"/>
    <s v="irc_yes"/>
    <n v="16"/>
    <n v="0.14285999999999999"/>
  </r>
  <r>
    <s v="NAoPri"/>
    <n v="2021"/>
    <s v="Q2"/>
    <s v="Q2-2021"/>
    <x v="93"/>
    <x v="93"/>
    <s v="E56000007"/>
    <s v="West Midlands"/>
    <s v="irc_yes"/>
    <n v="17"/>
    <n v="0.11594"/>
  </r>
  <r>
    <s v="NAoPri"/>
    <n v="2021"/>
    <s v="Q3"/>
    <s v="Q3-2021"/>
    <x v="93"/>
    <x v="93"/>
    <s v="E56000007"/>
    <s v="West Midlands"/>
    <s v="irc_yes"/>
    <n v="20"/>
    <n v="0.20252999999999999"/>
  </r>
  <r>
    <s v="NAoPri"/>
    <n v="2021"/>
    <s v="Q4"/>
    <s v="Q4-2021"/>
    <x v="93"/>
    <x v="93"/>
    <s v="E56000007"/>
    <s v="West Midlands"/>
    <s v="irc_yes"/>
    <n v="21"/>
    <n v="0.22892000000000001"/>
  </r>
  <r>
    <s v="NAoPri"/>
    <n v="2022"/>
    <s v="Q1"/>
    <s v="Q1-2022"/>
    <x v="93"/>
    <x v="93"/>
    <s v="E56000007"/>
    <s v="West Midlands"/>
    <s v="irc_yes"/>
    <n v="23"/>
    <n v="0.26667000000000002"/>
  </r>
  <r>
    <s v="NAoPri"/>
    <n v="2022"/>
    <s v="Q2"/>
    <s v="Q2-2022"/>
    <x v="93"/>
    <x v="93"/>
    <s v="E56000007"/>
    <s v="West Midlands"/>
    <s v="irc_yes"/>
    <n v="22"/>
    <n v="0.29544999999999999"/>
  </r>
  <r>
    <s v="NAoPri"/>
    <n v="2022"/>
    <s v="Q3"/>
    <s v="Q3-2022"/>
    <x v="93"/>
    <x v="93"/>
    <s v="E56000007"/>
    <s v="West Midlands"/>
    <s v="irc_yes"/>
    <n v="22"/>
    <n v="0.26966000000000001"/>
  </r>
  <r>
    <s v="NAoPri"/>
    <n v="2022"/>
    <s v="Q4"/>
    <s v="Q4-2022"/>
    <x v="93"/>
    <x v="93"/>
    <s v="E56000007"/>
    <s v="West Midlands"/>
    <s v="irc_yes"/>
    <n v="21"/>
    <n v="0.29762"/>
  </r>
  <r>
    <s v="NAoPri"/>
    <n v="2023"/>
    <s v="Q1"/>
    <s v="Q1-2023"/>
    <x v="93"/>
    <x v="93"/>
    <s v="E56000007"/>
    <s v="West Midlands"/>
    <s v="irc_yes"/>
    <n v="22"/>
    <n v="0.28736"/>
  </r>
  <r>
    <s v="NAoPri"/>
    <n v="2019"/>
    <s v="Q1"/>
    <s v="Q1-2019"/>
    <x v="94"/>
    <x v="94"/>
    <s v="E56000025"/>
    <s v="South Yorkshire and Bassetlaw"/>
    <s v="irc_yes"/>
    <n v="30"/>
    <n v="0.38983000000000001"/>
  </r>
  <r>
    <s v="NAoPri"/>
    <n v="2019"/>
    <s v="Q2"/>
    <s v="Q2-2019"/>
    <x v="94"/>
    <x v="94"/>
    <s v="E56000025"/>
    <s v="South Yorkshire and Bassetlaw"/>
    <s v="irc_yes"/>
    <n v="30"/>
    <n v="0.38017000000000001"/>
  </r>
  <r>
    <s v="NAoPri"/>
    <n v="2019"/>
    <s v="Q3"/>
    <s v="Q3-2019"/>
    <x v="94"/>
    <x v="94"/>
    <s v="E56000025"/>
    <s v="South Yorkshire and Bassetlaw"/>
    <s v="irc_yes"/>
    <n v="29"/>
    <n v="0.33043"/>
  </r>
  <r>
    <s v="NAoPri"/>
    <n v="2019"/>
    <s v="Q4"/>
    <s v="Q4-2019"/>
    <x v="94"/>
    <x v="94"/>
    <s v="E56000025"/>
    <s v="South Yorkshire and Bassetlaw"/>
    <s v="irc_yes"/>
    <n v="30"/>
    <n v="0.29411999999999999"/>
  </r>
  <r>
    <s v="NAoPri"/>
    <n v="2020"/>
    <s v="Q1"/>
    <s v="Q1-2020"/>
    <x v="94"/>
    <x v="94"/>
    <s v="E56000025"/>
    <s v="South Yorkshire and Bassetlaw"/>
    <s v="irc_yes"/>
    <n v="25"/>
    <n v="0.29293000000000002"/>
  </r>
  <r>
    <s v="NAoPri"/>
    <n v="2020"/>
    <s v="Q2"/>
    <s v="Q2-2020"/>
    <x v="94"/>
    <x v="94"/>
    <s v="E56000025"/>
    <s v="South Yorkshire and Bassetlaw"/>
    <s v="irc_yes"/>
    <n v="24"/>
    <n v="0.20832999999999999"/>
  </r>
  <r>
    <s v="NAoPri"/>
    <n v="2020"/>
    <s v="Q3"/>
    <s v="Q3-2020"/>
    <x v="94"/>
    <x v="94"/>
    <s v="E56000025"/>
    <s v="South Yorkshire and Bassetlaw"/>
    <s v="irc_yes"/>
    <n v="19"/>
    <n v="0.27272999999999997"/>
  </r>
  <r>
    <s v="NAoPri"/>
    <n v="2020"/>
    <s v="Q4"/>
    <s v="Q4-2020"/>
    <x v="94"/>
    <x v="94"/>
    <s v="E56000025"/>
    <s v="South Yorkshire and Bassetlaw"/>
    <s v="irc_yes"/>
    <n v="21"/>
    <n v="0.23810000000000001"/>
  </r>
  <r>
    <s v="NAoPri"/>
    <n v="2021"/>
    <s v="Q1"/>
    <s v="Q1-2021"/>
    <x v="94"/>
    <x v="94"/>
    <s v="E56000025"/>
    <s v="South Yorkshire and Bassetlaw"/>
    <s v="irc_yes"/>
    <n v="24"/>
    <n v="0.30208000000000002"/>
  </r>
  <r>
    <s v="NAoPri"/>
    <n v="2021"/>
    <s v="Q2"/>
    <s v="Q2-2021"/>
    <x v="94"/>
    <x v="94"/>
    <s v="E56000025"/>
    <s v="South Yorkshire and Bassetlaw"/>
    <s v="irc_yes"/>
    <n v="23"/>
    <n v="0.35483999999999999"/>
  </r>
  <r>
    <s v="NAoPri"/>
    <n v="2021"/>
    <s v="Q3"/>
    <s v="Q3-2021"/>
    <x v="94"/>
    <x v="94"/>
    <s v="E56000025"/>
    <s v="South Yorkshire and Bassetlaw"/>
    <s v="irc_yes"/>
    <n v="31"/>
    <n v="0.28688999999999998"/>
  </r>
  <r>
    <s v="NAoPri"/>
    <n v="2021"/>
    <s v="Q4"/>
    <s v="Q4-2021"/>
    <x v="94"/>
    <x v="94"/>
    <s v="E56000025"/>
    <s v="South Yorkshire and Bassetlaw"/>
    <s v="irc_yes"/>
    <n v="31"/>
    <n v="0.31452000000000002"/>
  </r>
  <r>
    <s v="NAoPri"/>
    <n v="2022"/>
    <s v="Q1"/>
    <s v="Q1-2022"/>
    <x v="94"/>
    <x v="94"/>
    <s v="E56000025"/>
    <s v="South Yorkshire and Bassetlaw"/>
    <s v="irc_yes"/>
    <n v="33"/>
    <n v="0.29231000000000001"/>
  </r>
  <r>
    <s v="NAoPri"/>
    <n v="2022"/>
    <s v="Q2"/>
    <s v="Q2-2022"/>
    <x v="94"/>
    <x v="94"/>
    <s v="E56000025"/>
    <s v="South Yorkshire and Bassetlaw"/>
    <s v="irc_yes"/>
    <n v="37"/>
    <n v="0.28766999999999998"/>
  </r>
  <r>
    <s v="NAoPri"/>
    <n v="2022"/>
    <s v="Q3"/>
    <s v="Q3-2022"/>
    <x v="94"/>
    <x v="94"/>
    <s v="E56000025"/>
    <s v="South Yorkshire and Bassetlaw"/>
    <s v="irc_yes"/>
    <n v="33"/>
    <n v="0.28788000000000002"/>
  </r>
  <r>
    <s v="NAoPri"/>
    <n v="2022"/>
    <s v="Q4"/>
    <s v="Q4-2022"/>
    <x v="94"/>
    <x v="94"/>
    <s v="E56000025"/>
    <s v="South Yorkshire and Bassetlaw"/>
    <s v="irc_yes"/>
    <n v="31"/>
    <n v="0.29508000000000001"/>
  </r>
  <r>
    <s v="NAoPri"/>
    <n v="2023"/>
    <s v="Q1"/>
    <s v="Q1-2023"/>
    <x v="94"/>
    <x v="94"/>
    <s v="E56000025"/>
    <s v="South Yorkshire and Bassetlaw"/>
    <s v="irc_yes"/>
    <n v="29"/>
    <n v="0.23477999999999999"/>
  </r>
  <r>
    <s v="NAoPri"/>
    <n v="2019"/>
    <s v="Q1"/>
    <s v="Q1-2019"/>
    <x v="95"/>
    <x v="95"/>
    <s v="E56000031"/>
    <s v="East Midlands"/>
    <s v="irc_yes"/>
    <n v="15"/>
    <n v="0.50819999999999999"/>
  </r>
  <r>
    <s v="NAoPri"/>
    <n v="2019"/>
    <s v="Q2"/>
    <s v="Q2-2019"/>
    <x v="95"/>
    <x v="95"/>
    <s v="E56000031"/>
    <s v="East Midlands"/>
    <s v="irc_yes"/>
    <n v="15"/>
    <n v="0.53447999999999996"/>
  </r>
  <r>
    <s v="NAoPri"/>
    <n v="2019"/>
    <s v="Q3"/>
    <s v="Q3-2019"/>
    <x v="95"/>
    <x v="95"/>
    <s v="E56000031"/>
    <s v="East Midlands"/>
    <s v="irc_yes"/>
    <n v="17"/>
    <n v="0.63636000000000004"/>
  </r>
  <r>
    <s v="NAoPri"/>
    <n v="2019"/>
    <s v="Q4"/>
    <s v="Q4-2019"/>
    <x v="95"/>
    <x v="95"/>
    <s v="E56000031"/>
    <s v="East Midlands"/>
    <s v="irc_yes"/>
    <n v="15"/>
    <n v="0.67796999999999996"/>
  </r>
  <r>
    <s v="NAoPri"/>
    <n v="2020"/>
    <s v="Q1"/>
    <s v="Q1-2020"/>
    <x v="95"/>
    <x v="95"/>
    <s v="E56000031"/>
    <s v="East Midlands"/>
    <s v="irc_yes"/>
    <n v="15"/>
    <n v="0.71186000000000005"/>
  </r>
  <r>
    <s v="NAoPri"/>
    <n v="2020"/>
    <s v="Q2"/>
    <s v="Q2-2020"/>
    <x v="95"/>
    <x v="95"/>
    <s v="E56000031"/>
    <s v="East Midlands"/>
    <s v="irc_yes"/>
    <n v="12"/>
    <n v="0.6875"/>
  </r>
  <r>
    <s v="NAoPri"/>
    <n v="2020"/>
    <s v="Q3"/>
    <s v="Q3-2020"/>
    <x v="95"/>
    <x v="95"/>
    <s v="E56000031"/>
    <s v="East Midlands"/>
    <s v="irc_yes"/>
    <n v="9"/>
    <n v="0.55556000000000005"/>
  </r>
  <r>
    <s v="NAoPri"/>
    <n v="2020"/>
    <s v="Q4"/>
    <s v="Q4-2020"/>
    <x v="95"/>
    <x v="95"/>
    <s v="E56000031"/>
    <s v="East Midlands"/>
    <s v="irc_yes"/>
    <n v="11"/>
    <n v="0.55556000000000005"/>
  </r>
  <r>
    <s v="NAoPri"/>
    <n v="2021"/>
    <s v="Q1"/>
    <s v="Q1-2021"/>
    <x v="95"/>
    <x v="95"/>
    <s v="E56000031"/>
    <s v="East Midlands"/>
    <s v="irc_yes"/>
    <n v="14"/>
    <n v="0.45613999999999999"/>
  </r>
  <r>
    <s v="NAoPri"/>
    <n v="2021"/>
    <s v="Q2"/>
    <s v="Q2-2021"/>
    <x v="95"/>
    <x v="95"/>
    <s v="E56000031"/>
    <s v="East Midlands"/>
    <s v="irc_yes"/>
    <n v="20"/>
    <n v="0.40740999999999999"/>
  </r>
  <r>
    <s v="NAoPri"/>
    <n v="2021"/>
    <s v="Q3"/>
    <s v="Q3-2021"/>
    <x v="95"/>
    <x v="95"/>
    <s v="E56000031"/>
    <s v="East Midlands"/>
    <s v="irc_yes"/>
    <n v="24"/>
    <n v="0.39362000000000003"/>
  </r>
  <r>
    <s v="NAoPri"/>
    <n v="2021"/>
    <s v="Q4"/>
    <s v="Q4-2021"/>
    <x v="95"/>
    <x v="95"/>
    <s v="E56000031"/>
    <s v="East Midlands"/>
    <s v="irc_yes"/>
    <n v="23"/>
    <n v="0.31868000000000002"/>
  </r>
  <r>
    <s v="NAoPri"/>
    <n v="2022"/>
    <s v="Q1"/>
    <s v="Q1-2022"/>
    <x v="95"/>
    <x v="95"/>
    <s v="E56000031"/>
    <s v="East Midlands"/>
    <s v="irc_yes"/>
    <n v="21"/>
    <n v="0.29411999999999999"/>
  </r>
  <r>
    <s v="NAoPri"/>
    <n v="2022"/>
    <s v="Q2"/>
    <s v="Q2-2022"/>
    <x v="95"/>
    <x v="95"/>
    <s v="E56000031"/>
    <s v="East Midlands"/>
    <s v="irc_yes"/>
    <n v="18"/>
    <n v="0.20832999999999999"/>
  </r>
  <r>
    <s v="NAoPri"/>
    <n v="2022"/>
    <s v="Q3"/>
    <s v="Q3-2022"/>
    <x v="95"/>
    <x v="95"/>
    <s v="E56000031"/>
    <s v="East Midlands"/>
    <s v="irc_yes"/>
    <n v="18"/>
    <n v="0.16667000000000001"/>
  </r>
  <r>
    <s v="NAoPri"/>
    <n v="2022"/>
    <s v="Q4"/>
    <s v="Q4-2022"/>
    <x v="95"/>
    <x v="95"/>
    <s v="E56000031"/>
    <s v="East Midlands"/>
    <s v="irc_yes"/>
    <n v="19"/>
    <n v="0.10667"/>
  </r>
  <r>
    <s v="NAoPri"/>
    <n v="2023"/>
    <s v="Q1"/>
    <s v="Q1-2023"/>
    <x v="95"/>
    <x v="95"/>
    <s v="E56000031"/>
    <s v="East Midlands"/>
    <s v="irc_yes"/>
    <n v="19"/>
    <n v="0.12"/>
  </r>
  <r>
    <s v="NAoPri"/>
    <n v="2019"/>
    <s v="Q1"/>
    <s v="Q1-2019"/>
    <x v="96"/>
    <x v="96"/>
    <s v="E56000007"/>
    <s v="West Midlands"/>
    <s v="irc_yes"/>
    <n v="23"/>
    <n v="0.12903000000000001"/>
  </r>
  <r>
    <s v="NAoPri"/>
    <n v="2019"/>
    <s v="Q2"/>
    <s v="Q2-2019"/>
    <x v="96"/>
    <x v="96"/>
    <s v="E56000007"/>
    <s v="West Midlands"/>
    <s v="irc_yes"/>
    <n v="23"/>
    <n v="0.12903000000000001"/>
  </r>
  <r>
    <s v="NAoPri"/>
    <n v="2019"/>
    <s v="Q3"/>
    <s v="Q3-2019"/>
    <x v="96"/>
    <x v="96"/>
    <s v="E56000007"/>
    <s v="West Midlands"/>
    <s v="irc_yes"/>
    <n v="24"/>
    <n v="0.14893999999999999"/>
  </r>
  <r>
    <s v="NAoPri"/>
    <n v="2019"/>
    <s v="Q4"/>
    <s v="Q4-2019"/>
    <x v="96"/>
    <x v="96"/>
    <s v="E56000007"/>
    <s v="West Midlands"/>
    <s v="irc_yes"/>
    <n v="24"/>
    <n v="0.15625"/>
  </r>
  <r>
    <s v="NAoPri"/>
    <n v="2020"/>
    <s v="Q1"/>
    <s v="Q1-2020"/>
    <x v="96"/>
    <x v="96"/>
    <s v="E56000007"/>
    <s v="West Midlands"/>
    <s v="irc_yes"/>
    <n v="22"/>
    <n v="0.125"/>
  </r>
  <r>
    <s v="NAoPri"/>
    <n v="2020"/>
    <s v="Q2"/>
    <s v="Q2-2020"/>
    <x v="96"/>
    <x v="96"/>
    <s v="E56000007"/>
    <s v="West Midlands"/>
    <s v="irc_yes"/>
    <n v="20"/>
    <n v="8.7499999999999994E-2"/>
  </r>
  <r>
    <s v="NAoPri"/>
    <n v="2020"/>
    <s v="Q3"/>
    <s v="Q3-2020"/>
    <x v="96"/>
    <x v="96"/>
    <s v="E56000007"/>
    <s v="West Midlands"/>
    <s v="irc_yes"/>
    <n v="20"/>
    <n v="0.12346"/>
  </r>
  <r>
    <s v="NAoPri"/>
    <n v="2020"/>
    <s v="Q4"/>
    <s v="Q4-2020"/>
    <x v="96"/>
    <x v="96"/>
    <s v="E56000007"/>
    <s v="West Midlands"/>
    <s v="irc_yes"/>
    <n v="18"/>
    <n v="0.14085"/>
  </r>
  <r>
    <s v="NAoPri"/>
    <n v="2021"/>
    <s v="Q1"/>
    <s v="Q1-2021"/>
    <x v="96"/>
    <x v="96"/>
    <s v="E56000007"/>
    <s v="West Midlands"/>
    <s v="irc_yes"/>
    <n v="20"/>
    <n v="0.2"/>
  </r>
  <r>
    <s v="NAoPri"/>
    <n v="2021"/>
    <s v="Q2"/>
    <s v="Q2-2021"/>
    <x v="96"/>
    <x v="96"/>
    <s v="E56000007"/>
    <s v="West Midlands"/>
    <s v="irc_yes"/>
    <n v="21"/>
    <n v="0.21951000000000001"/>
  </r>
  <r>
    <s v="NAoPri"/>
    <n v="2021"/>
    <s v="Q3"/>
    <s v="Q3-2021"/>
    <x v="96"/>
    <x v="96"/>
    <s v="E56000007"/>
    <s v="West Midlands"/>
    <s v="irc_yes"/>
    <n v="21"/>
    <n v="0.19048000000000001"/>
  </r>
  <r>
    <s v="NAoPri"/>
    <n v="2021"/>
    <s v="Q4"/>
    <s v="Q4-2021"/>
    <x v="96"/>
    <x v="96"/>
    <s v="E56000007"/>
    <s v="West Midlands"/>
    <s v="irc_yes"/>
    <n v="24"/>
    <n v="0.21052999999999999"/>
  </r>
  <r>
    <s v="NAoPri"/>
    <n v="2022"/>
    <s v="Q1"/>
    <s v="Q1-2022"/>
    <x v="96"/>
    <x v="96"/>
    <s v="E56000007"/>
    <s v="West Midlands"/>
    <s v="irc_yes"/>
    <n v="22"/>
    <n v="0.17241000000000001"/>
  </r>
  <r>
    <s v="NAoPri"/>
    <n v="2022"/>
    <s v="Q2"/>
    <s v="Q2-2022"/>
    <x v="96"/>
    <x v="96"/>
    <s v="E56000007"/>
    <s v="West Midlands"/>
    <s v="irc_yes"/>
    <n v="23"/>
    <n v="0.14130000000000001"/>
  </r>
  <r>
    <s v="NAoPri"/>
    <n v="2022"/>
    <s v="Q3"/>
    <s v="Q3-2022"/>
    <x v="96"/>
    <x v="96"/>
    <s v="E56000007"/>
    <s v="West Midlands"/>
    <s v="irc_yes"/>
    <n v="23"/>
    <n v="0.11111"/>
  </r>
  <r>
    <s v="NAoPri"/>
    <n v="2022"/>
    <s v="Q4"/>
    <s v="Q4-2022"/>
    <x v="96"/>
    <x v="96"/>
    <s v="E56000007"/>
    <s v="West Midlands"/>
    <s v="irc_yes"/>
    <n v="25"/>
    <n v="0.13"/>
  </r>
  <r>
    <s v="NAoPri"/>
    <n v="2023"/>
    <s v="Q1"/>
    <s v="Q1-2023"/>
    <x v="96"/>
    <x v="96"/>
    <s v="E56000007"/>
    <s v="West Midlands"/>
    <s v="irc_yes"/>
    <n v="27"/>
    <n v="0.19811000000000001"/>
  </r>
  <r>
    <s v="NAoPri"/>
    <n v="2019"/>
    <s v="Q1"/>
    <s v="Q1-2019"/>
    <x v="97"/>
    <x v="97"/>
    <s v="E56000033"/>
    <s v="Somerset, Wiltshire, Avon and Gloucestershire"/>
    <s v="irc_yes"/>
    <n v="34"/>
    <n v="0.12409000000000001"/>
  </r>
  <r>
    <s v="NAoPri"/>
    <n v="2019"/>
    <s v="Q2"/>
    <s v="Q2-2019"/>
    <x v="97"/>
    <x v="97"/>
    <s v="E56000033"/>
    <s v="Somerset, Wiltshire, Avon and Gloucestershire"/>
    <s v="irc_yes"/>
    <n v="36"/>
    <n v="0.15862000000000001"/>
  </r>
  <r>
    <s v="NAoPri"/>
    <n v="2019"/>
    <s v="Q3"/>
    <s v="Q3-2019"/>
    <x v="97"/>
    <x v="97"/>
    <s v="E56000033"/>
    <s v="Somerset, Wiltshire, Avon and Gloucestershire"/>
    <s v="irc_yes"/>
    <n v="38"/>
    <n v="0.15332999999999999"/>
  </r>
  <r>
    <s v="NAoPri"/>
    <n v="2019"/>
    <s v="Q4"/>
    <s v="Q4-2019"/>
    <x v="97"/>
    <x v="97"/>
    <s v="E56000033"/>
    <s v="Somerset, Wiltshire, Avon and Gloucestershire"/>
    <s v="irc_yes"/>
    <n v="37"/>
    <n v="0.20133999999999999"/>
  </r>
  <r>
    <s v="NAoPri"/>
    <n v="2020"/>
    <s v="Q1"/>
    <s v="Q1-2020"/>
    <x v="97"/>
    <x v="97"/>
    <s v="E56000033"/>
    <s v="Somerset, Wiltshire, Avon and Gloucestershire"/>
    <s v="irc_yes"/>
    <n v="34"/>
    <n v="0.18248"/>
  </r>
  <r>
    <s v="NAoPri"/>
    <n v="2020"/>
    <s v="Q2"/>
    <s v="Q2-2020"/>
    <x v="97"/>
    <x v="97"/>
    <s v="E56000033"/>
    <s v="Somerset, Wiltshire, Avon and Gloucestershire"/>
    <s v="irc_yes"/>
    <n v="30"/>
    <n v="0.14407"/>
  </r>
  <r>
    <s v="NAoPri"/>
    <n v="2020"/>
    <s v="Q3"/>
    <s v="Q3-2020"/>
    <x v="97"/>
    <x v="97"/>
    <s v="E56000033"/>
    <s v="Somerset, Wiltshire, Avon and Gloucestershire"/>
    <s v="irc_yes"/>
    <n v="25"/>
    <n v="0.15306"/>
  </r>
  <r>
    <s v="NAoPri"/>
    <n v="2020"/>
    <s v="Q4"/>
    <s v="Q4-2020"/>
    <x v="97"/>
    <x v="97"/>
    <s v="E56000033"/>
    <s v="Somerset, Wiltshire, Avon and Gloucestershire"/>
    <s v="irc_yes"/>
    <n v="22"/>
    <n v="6.7419999999999994E-2"/>
  </r>
  <r>
    <s v="NAoPri"/>
    <n v="2021"/>
    <s v="Q1"/>
    <s v="Q1-2021"/>
    <x v="97"/>
    <x v="97"/>
    <s v="E56000033"/>
    <s v="Somerset, Wiltshire, Avon and Gloucestershire"/>
    <s v="irc_yes"/>
    <n v="26"/>
    <n v="8.7379999999999999E-2"/>
  </r>
  <r>
    <s v="NAoPri"/>
    <n v="2021"/>
    <s v="Q2"/>
    <s v="Q2-2021"/>
    <x v="97"/>
    <x v="97"/>
    <s v="E56000033"/>
    <s v="Somerset, Wiltshire, Avon and Gloucestershire"/>
    <s v="irc_yes"/>
    <n v="33"/>
    <n v="0.13739999999999999"/>
  </r>
  <r>
    <s v="NAoPri"/>
    <n v="2021"/>
    <s v="Q3"/>
    <s v="Q3-2021"/>
    <x v="97"/>
    <x v="97"/>
    <s v="E56000033"/>
    <s v="Somerset, Wiltshire, Avon and Gloucestershire"/>
    <s v="irc_yes"/>
    <n v="37"/>
    <n v="0.16891999999999999"/>
  </r>
  <r>
    <s v="NAoPri"/>
    <n v="2021"/>
    <s v="Q4"/>
    <s v="Q4-2021"/>
    <x v="97"/>
    <x v="97"/>
    <s v="E56000033"/>
    <s v="Somerset, Wiltshire, Avon and Gloucestershire"/>
    <s v="irc_yes"/>
    <n v="37"/>
    <n v="0.19178000000000001"/>
  </r>
  <r>
    <s v="NAoPri"/>
    <n v="2022"/>
    <s v="Q1"/>
    <s v="Q1-2022"/>
    <x v="97"/>
    <x v="97"/>
    <s v="E56000033"/>
    <s v="Somerset, Wiltshire, Avon and Gloucestershire"/>
    <s v="irc_yes"/>
    <n v="38"/>
    <n v="0.21568999999999999"/>
  </r>
  <r>
    <s v="NAoPri"/>
    <n v="2022"/>
    <s v="Q2"/>
    <s v="Q2-2022"/>
    <x v="97"/>
    <x v="97"/>
    <s v="E56000033"/>
    <s v="Somerset, Wiltshire, Avon and Gloucestershire"/>
    <s v="irc_yes"/>
    <n v="34"/>
    <n v="0.21481"/>
  </r>
  <r>
    <s v="NAoPri"/>
    <n v="2022"/>
    <s v="Q3"/>
    <s v="Q3-2022"/>
    <x v="97"/>
    <x v="97"/>
    <s v="E56000033"/>
    <s v="Somerset, Wiltshire, Avon and Gloucestershire"/>
    <s v="irc_yes"/>
    <n v="32"/>
    <n v="0.21704999999999999"/>
  </r>
  <r>
    <s v="NAoPri"/>
    <n v="2022"/>
    <s v="Q4"/>
    <s v="Q4-2022"/>
    <x v="97"/>
    <x v="97"/>
    <s v="E56000033"/>
    <s v="Somerset, Wiltshire, Avon and Gloucestershire"/>
    <s v="irc_yes"/>
    <n v="35"/>
    <n v="0.21276999999999999"/>
  </r>
  <r>
    <s v="NAoPri"/>
    <n v="2023"/>
    <s v="Q1"/>
    <s v="Q1-2023"/>
    <x v="97"/>
    <x v="97"/>
    <s v="E56000033"/>
    <s v="Somerset, Wiltshire, Avon and Gloucestershire"/>
    <s v="irc_yes"/>
    <n v="33"/>
    <n v="0.21537999999999999"/>
  </r>
  <r>
    <s v="NAoPri"/>
    <n v="2019"/>
    <s v="Q1"/>
    <s v="Q1-2019"/>
    <x v="98"/>
    <x v="98"/>
    <s v="E56000033"/>
    <s v="Somerset, Wiltshire, Avon and Gloucestershire"/>
    <s v="irc_yes"/>
    <n v="136"/>
    <n v="0.15867000000000001"/>
  </r>
  <r>
    <s v="NAoPri"/>
    <n v="2019"/>
    <s v="Q2"/>
    <s v="Q2-2019"/>
    <x v="98"/>
    <x v="98"/>
    <s v="E56000033"/>
    <s v="Somerset, Wiltshire, Avon and Gloucestershire"/>
    <s v="irc_yes"/>
    <n v="136"/>
    <n v="0.16974"/>
  </r>
  <r>
    <s v="NAoPri"/>
    <n v="2019"/>
    <s v="Q3"/>
    <s v="Q3-2019"/>
    <x v="98"/>
    <x v="98"/>
    <s v="E56000033"/>
    <s v="Somerset, Wiltshire, Avon and Gloucestershire"/>
    <s v="irc_yes"/>
    <n v="136"/>
    <n v="0.16544"/>
  </r>
  <r>
    <s v="NAoPri"/>
    <n v="2019"/>
    <s v="Q4"/>
    <s v="Q4-2019"/>
    <x v="98"/>
    <x v="98"/>
    <s v="E56000033"/>
    <s v="Somerset, Wiltshire, Avon and Gloucestershire"/>
    <s v="irc_yes"/>
    <n v="135"/>
    <n v="0.16170999999999999"/>
  </r>
  <r>
    <s v="NAoPri"/>
    <n v="2020"/>
    <s v="Q1"/>
    <s v="Q1-2020"/>
    <x v="98"/>
    <x v="98"/>
    <s v="E56000033"/>
    <s v="Somerset, Wiltshire, Avon and Gloucestershire"/>
    <s v="irc_yes"/>
    <n v="136"/>
    <n v="0.13603000000000001"/>
  </r>
  <r>
    <s v="NAoPri"/>
    <n v="2020"/>
    <s v="Q2"/>
    <s v="Q2-2020"/>
    <x v="98"/>
    <x v="98"/>
    <s v="E56000033"/>
    <s v="Somerset, Wiltshire, Avon and Gloucestershire"/>
    <s v="irc_yes"/>
    <n v="125"/>
    <n v="0.10579"/>
  </r>
  <r>
    <s v="NAoPri"/>
    <n v="2020"/>
    <s v="Q3"/>
    <s v="Q3-2020"/>
    <x v="98"/>
    <x v="98"/>
    <s v="E56000033"/>
    <s v="Somerset, Wiltshire, Avon and Gloucestershire"/>
    <s v="irc_yes"/>
    <n v="126"/>
    <n v="9.7420000000000007E-2"/>
  </r>
  <r>
    <s v="NAoPri"/>
    <n v="2020"/>
    <s v="Q4"/>
    <s v="Q4-2020"/>
    <x v="98"/>
    <x v="98"/>
    <s v="E56000033"/>
    <s v="Somerset, Wiltshire, Avon and Gloucestershire"/>
    <s v="irc_yes"/>
    <n v="127"/>
    <n v="9.2340000000000005E-2"/>
  </r>
  <r>
    <s v="NAoPri"/>
    <n v="2021"/>
    <s v="Q1"/>
    <s v="Q1-2021"/>
    <x v="98"/>
    <x v="98"/>
    <s v="E56000033"/>
    <s v="Somerset, Wiltshire, Avon and Gloucestershire"/>
    <s v="irc_yes"/>
    <n v="135"/>
    <n v="0.12245"/>
  </r>
  <r>
    <s v="NAoPri"/>
    <n v="2021"/>
    <s v="Q2"/>
    <s v="Q2-2021"/>
    <x v="98"/>
    <x v="98"/>
    <s v="E56000033"/>
    <s v="Somerset, Wiltshire, Avon and Gloucestershire"/>
    <s v="irc_yes"/>
    <n v="149"/>
    <n v="0.13972999999999999"/>
  </r>
  <r>
    <s v="NAoPri"/>
    <n v="2021"/>
    <s v="Q3"/>
    <s v="Q3-2021"/>
    <x v="98"/>
    <x v="98"/>
    <s v="E56000033"/>
    <s v="Somerset, Wiltshire, Avon and Gloucestershire"/>
    <s v="irc_yes"/>
    <n v="152"/>
    <n v="0.14851"/>
  </r>
  <r>
    <s v="NAoPri"/>
    <n v="2021"/>
    <s v="Q4"/>
    <s v="Q4-2021"/>
    <x v="98"/>
    <x v="98"/>
    <s v="E56000033"/>
    <s v="Somerset, Wiltshire, Avon and Gloucestershire"/>
    <s v="irc_yes"/>
    <n v="150"/>
    <n v="0.14691000000000001"/>
  </r>
  <r>
    <s v="NAoPri"/>
    <n v="2022"/>
    <s v="Q1"/>
    <s v="Q1-2022"/>
    <x v="98"/>
    <x v="98"/>
    <s v="E56000033"/>
    <s v="Somerset, Wiltshire, Avon and Gloucestershire"/>
    <s v="irc_yes"/>
    <n v="154"/>
    <n v="0.14587"/>
  </r>
  <r>
    <s v="NAoPri"/>
    <n v="2022"/>
    <s v="Q2"/>
    <s v="Q2-2022"/>
    <x v="98"/>
    <x v="98"/>
    <s v="E56000033"/>
    <s v="Somerset, Wiltshire, Avon and Gloucestershire"/>
    <s v="irc_yes"/>
    <n v="152"/>
    <n v="0.14191000000000001"/>
  </r>
  <r>
    <s v="NAoPri"/>
    <n v="2022"/>
    <s v="Q3"/>
    <s v="Q3-2022"/>
    <x v="98"/>
    <x v="98"/>
    <s v="E56000033"/>
    <s v="Somerset, Wiltshire, Avon and Gloucestershire"/>
    <s v="irc_yes"/>
    <n v="150"/>
    <n v="0.14666999999999999"/>
  </r>
  <r>
    <s v="NAoPri"/>
    <n v="2022"/>
    <s v="Q4"/>
    <s v="Q4-2022"/>
    <x v="98"/>
    <x v="98"/>
    <s v="E56000033"/>
    <s v="Somerset, Wiltshire, Avon and Gloucestershire"/>
    <s v="irc_yes"/>
    <n v="151"/>
    <n v="0.16198000000000001"/>
  </r>
  <r>
    <s v="NAoPri"/>
    <n v="2023"/>
    <s v="Q1"/>
    <s v="Q1-2023"/>
    <x v="98"/>
    <x v="98"/>
    <s v="E56000033"/>
    <s v="Somerset, Wiltshire, Avon and Gloucestershire"/>
    <s v="irc_yes"/>
    <n v="143"/>
    <n v="0.17133000000000001"/>
  </r>
  <r>
    <s v="NAoPri"/>
    <n v="2019"/>
    <s v="Q1"/>
    <s v="Q1-2019"/>
    <x v="99"/>
    <x v="99"/>
    <s v="E56000010"/>
    <s v="South East London"/>
    <s v="irc_yes"/>
    <n v="78"/>
    <n v="0.58786000000000005"/>
  </r>
  <r>
    <s v="NAoPri"/>
    <n v="2019"/>
    <s v="Q2"/>
    <s v="Q2-2019"/>
    <x v="99"/>
    <x v="99"/>
    <s v="E56000010"/>
    <s v="South East London"/>
    <s v="irc_yes"/>
    <n v="78"/>
    <n v="0.57555999999999996"/>
  </r>
  <r>
    <s v="NAoPri"/>
    <n v="2019"/>
    <s v="Q3"/>
    <s v="Q3-2019"/>
    <x v="99"/>
    <x v="99"/>
    <s v="E56000010"/>
    <s v="South East London"/>
    <s v="irc_yes"/>
    <n v="78"/>
    <n v="0.57096999999999998"/>
  </r>
  <r>
    <s v="NAoPri"/>
    <n v="2019"/>
    <s v="Q4"/>
    <s v="Q4-2019"/>
    <x v="99"/>
    <x v="99"/>
    <s v="E56000010"/>
    <s v="South East London"/>
    <s v="irc_yes"/>
    <n v="76"/>
    <n v="0.50165000000000004"/>
  </r>
  <r>
    <s v="NAoPri"/>
    <n v="2020"/>
    <s v="Q1"/>
    <s v="Q1-2020"/>
    <x v="99"/>
    <x v="99"/>
    <s v="E56000010"/>
    <s v="South East London"/>
    <s v="irc_yes"/>
    <n v="71"/>
    <n v="0.42198999999999998"/>
  </r>
  <r>
    <s v="NAoPri"/>
    <n v="2020"/>
    <s v="Q2"/>
    <s v="Q2-2020"/>
    <x v="99"/>
    <x v="99"/>
    <s v="E56000010"/>
    <s v="South East London"/>
    <s v="irc_yes"/>
    <n v="63"/>
    <n v="0.40078999999999998"/>
  </r>
  <r>
    <s v="NAoPri"/>
    <n v="2020"/>
    <s v="Q3"/>
    <s v="Q3-2020"/>
    <x v="99"/>
    <x v="99"/>
    <s v="E56000010"/>
    <s v="South East London"/>
    <s v="irc_yes"/>
    <n v="61"/>
    <n v="0.35391"/>
  </r>
  <r>
    <s v="NAoPri"/>
    <n v="2020"/>
    <s v="Q4"/>
    <s v="Q4-2020"/>
    <x v="99"/>
    <x v="99"/>
    <s v="E56000010"/>
    <s v="South East London"/>
    <s v="irc_yes"/>
    <n v="60"/>
    <n v="0.36975000000000002"/>
  </r>
  <r>
    <s v="NAoPri"/>
    <n v="2021"/>
    <s v="Q1"/>
    <s v="Q1-2021"/>
    <x v="99"/>
    <x v="99"/>
    <s v="E56000010"/>
    <s v="South East London"/>
    <s v="irc_yes"/>
    <n v="59"/>
    <n v="0.40171000000000001"/>
  </r>
  <r>
    <s v="NAoPri"/>
    <n v="2021"/>
    <s v="Q2"/>
    <s v="Q2-2021"/>
    <x v="99"/>
    <x v="99"/>
    <s v="E56000010"/>
    <s v="South East London"/>
    <s v="irc_yes"/>
    <n v="65"/>
    <n v="0.39079999999999998"/>
  </r>
  <r>
    <s v="NAoPri"/>
    <n v="2021"/>
    <s v="Q3"/>
    <s v="Q3-2021"/>
    <x v="99"/>
    <x v="99"/>
    <s v="E56000010"/>
    <s v="South East London"/>
    <s v="irc_yes"/>
    <n v="64"/>
    <n v="0.38131999999999999"/>
  </r>
  <r>
    <s v="NAoPri"/>
    <n v="2021"/>
    <s v="Q4"/>
    <s v="Q4-2021"/>
    <x v="99"/>
    <x v="99"/>
    <s v="E56000010"/>
    <s v="South East London"/>
    <s v="irc_yes"/>
    <n v="66"/>
    <n v="0.40076000000000001"/>
  </r>
  <r>
    <s v="NAoPri"/>
    <n v="2022"/>
    <s v="Q1"/>
    <s v="Q1-2022"/>
    <x v="99"/>
    <x v="99"/>
    <s v="E56000010"/>
    <s v="South East London"/>
    <s v="irc_yes"/>
    <n v="71"/>
    <n v="0.41404000000000002"/>
  </r>
  <r>
    <s v="NAoPri"/>
    <n v="2022"/>
    <s v="Q2"/>
    <s v="Q2-2022"/>
    <x v="99"/>
    <x v="99"/>
    <s v="E56000010"/>
    <s v="South East London"/>
    <s v="irc_yes"/>
    <n v="77"/>
    <n v="0.42157"/>
  </r>
  <r>
    <s v="NAoPri"/>
    <n v="2022"/>
    <s v="Q3"/>
    <s v="Q3-2022"/>
    <x v="99"/>
    <x v="99"/>
    <s v="E56000010"/>
    <s v="South East London"/>
    <s v="irc_yes"/>
    <n v="79"/>
    <n v="0.44479000000000002"/>
  </r>
  <r>
    <s v="NAoPri"/>
    <n v="2022"/>
    <s v="Q4"/>
    <s v="Q4-2022"/>
    <x v="99"/>
    <x v="99"/>
    <s v="E56000010"/>
    <s v="South East London"/>
    <s v="irc_yes"/>
    <n v="80"/>
    <n v="0.43924999999999997"/>
  </r>
  <r>
    <s v="NAoPri"/>
    <n v="2023"/>
    <s v="Q1"/>
    <s v="Q1-2023"/>
    <x v="99"/>
    <x v="99"/>
    <s v="E56000010"/>
    <s v="South East London"/>
    <s v="irc_yes"/>
    <n v="82"/>
    <n v="0.44785000000000003"/>
  </r>
  <r>
    <s v="NAoPri"/>
    <n v="2019"/>
    <s v="Q1"/>
    <s v="Q1-2019"/>
    <x v="100"/>
    <x v="100"/>
    <s v="E56000029"/>
    <s v="Northern"/>
    <s v="irc_yes"/>
    <n v="8"/>
    <n v="3.125E-2"/>
  </r>
  <r>
    <s v="NAoPri"/>
    <n v="2019"/>
    <s v="Q2"/>
    <s v="Q2-2019"/>
    <x v="100"/>
    <x v="100"/>
    <s v="E56000029"/>
    <s v="Northern"/>
    <s v="irc_yes"/>
    <n v="9"/>
    <n v="5.8819999999999997E-2"/>
  </r>
  <r>
    <s v="NAoPri"/>
    <n v="2019"/>
    <s v="Q3"/>
    <s v="Q3-2019"/>
    <x v="100"/>
    <x v="100"/>
    <s v="E56000029"/>
    <s v="Northern"/>
    <s v="irc_yes"/>
    <n v="9"/>
    <n v="8.1079999999999999E-2"/>
  </r>
  <r>
    <s v="NAoPri"/>
    <n v="2019"/>
    <s v="Q4"/>
    <s v="Q4-2019"/>
    <x v="100"/>
    <x v="100"/>
    <s v="E56000029"/>
    <s v="Northern"/>
    <s v="irc_yes"/>
    <n v="8"/>
    <n v="6.0609999999999997E-2"/>
  </r>
  <r>
    <s v="NAoPri"/>
    <n v="2020"/>
    <s v="Q1"/>
    <s v="Q1-2020"/>
    <x v="100"/>
    <x v="100"/>
    <s v="E56000029"/>
    <s v="Northern"/>
    <s v="irc_yes"/>
    <n v="7"/>
    <n v="7.1429999999999993E-2"/>
  </r>
  <r>
    <s v="NAoPri"/>
    <n v="2020"/>
    <s v="Q2"/>
    <s v="Q2-2020"/>
    <x v="100"/>
    <x v="100"/>
    <s v="E56000029"/>
    <s v="Northern"/>
    <s v="irc_yes"/>
    <n v="6"/>
    <n v="4.1669999999999999E-2"/>
  </r>
  <r>
    <s v="NAoPri"/>
    <n v="2020"/>
    <s v="Q3"/>
    <s v="Q3-2020"/>
    <x v="100"/>
    <x v="100"/>
    <s v="E56000029"/>
    <s v="Northern"/>
    <s v="irc_yes"/>
    <n v="6"/>
    <n v="0"/>
  </r>
  <r>
    <s v="NAoPri"/>
    <n v="2020"/>
    <s v="Q4"/>
    <s v="Q4-2020"/>
    <x v="100"/>
    <x v="100"/>
    <s v="E56000029"/>
    <s v="Northern"/>
    <s v="irc_yes"/>
    <n v="7"/>
    <n v="3.8460000000000001E-2"/>
  </r>
  <r>
    <s v="NAoPri"/>
    <n v="2021"/>
    <s v="Q1"/>
    <s v="Q1-2021"/>
    <x v="100"/>
    <x v="100"/>
    <s v="E56000029"/>
    <s v="Northern"/>
    <s v="irc_yes"/>
    <n v="7"/>
    <n v="3.7039999999999997E-2"/>
  </r>
  <r>
    <s v="NAoPri"/>
    <n v="2021"/>
    <s v="Q2"/>
    <s v="Q2-2021"/>
    <x v="100"/>
    <x v="100"/>
    <s v="E56000029"/>
    <s v="Northern"/>
    <s v="irc_yes"/>
    <n v="10"/>
    <n v="2.5000000000000001E-2"/>
  </r>
  <r>
    <s v="NAoPri"/>
    <n v="2021"/>
    <s v="Q3"/>
    <s v="Q3-2021"/>
    <x v="100"/>
    <x v="100"/>
    <s v="E56000029"/>
    <s v="Northern"/>
    <s v="irc_yes"/>
    <n v="10"/>
    <n v="2.564E-2"/>
  </r>
  <r>
    <s v="NAoPri"/>
    <n v="2021"/>
    <s v="Q4"/>
    <s v="Q4-2021"/>
    <x v="100"/>
    <x v="100"/>
    <s v="E56000029"/>
    <s v="Northern"/>
    <s v="irc_yes"/>
    <n v="9"/>
    <n v="0"/>
  </r>
  <r>
    <s v="NAoPri"/>
    <n v="2022"/>
    <s v="Q1"/>
    <s v="Q1-2022"/>
    <x v="100"/>
    <x v="100"/>
    <s v="E56000029"/>
    <s v="Northern"/>
    <s v="irc_yes"/>
    <n v="10"/>
    <n v="0"/>
  </r>
  <r>
    <s v="NAoPri"/>
    <n v="2022"/>
    <s v="Q2"/>
    <s v="Q2-2022"/>
    <x v="100"/>
    <x v="100"/>
    <s v="E56000029"/>
    <s v="Northern"/>
    <s v="irc_yes"/>
    <n v="7"/>
    <n v="0.10345"/>
  </r>
  <r>
    <s v="NAoPri"/>
    <n v="2022"/>
    <s v="Q3"/>
    <s v="Q3-2022"/>
    <x v="100"/>
    <x v="100"/>
    <s v="E56000029"/>
    <s v="Northern"/>
    <s v="irc_yes"/>
    <n v="9"/>
    <n v="8.5709999999999995E-2"/>
  </r>
  <r>
    <s v="NAoPri"/>
    <n v="2022"/>
    <s v="Q4"/>
    <s v="Q4-2022"/>
    <x v="100"/>
    <x v="100"/>
    <s v="E56000029"/>
    <s v="Northern"/>
    <s v="irc_yes"/>
    <n v="9"/>
    <n v="8.5709999999999995E-2"/>
  </r>
  <r>
    <s v="NAoPri"/>
    <n v="2023"/>
    <s v="Q1"/>
    <s v="Q1-2023"/>
    <x v="100"/>
    <x v="100"/>
    <s v="E56000029"/>
    <s v="Northern"/>
    <s v="irc_yes"/>
    <n v="8"/>
    <n v="9.375E-2"/>
  </r>
  <r>
    <s v="NAoPri"/>
    <n v="2019"/>
    <s v="Q1"/>
    <s v="Q1-2019"/>
    <x v="101"/>
    <x v="101"/>
    <s v="E56000007"/>
    <s v="West Midlands"/>
    <s v="irc_yes"/>
    <n v="17"/>
    <n v="0.11940000000000001"/>
  </r>
  <r>
    <s v="NAoPri"/>
    <n v="2019"/>
    <s v="Q2"/>
    <s v="Q2-2019"/>
    <x v="101"/>
    <x v="101"/>
    <s v="E56000007"/>
    <s v="West Midlands"/>
    <s v="irc_yes"/>
    <n v="16"/>
    <n v="0.1129"/>
  </r>
  <r>
    <s v="NAoPri"/>
    <n v="2019"/>
    <s v="Q3"/>
    <s v="Q3-2019"/>
    <x v="101"/>
    <x v="101"/>
    <s v="E56000007"/>
    <s v="West Midlands"/>
    <s v="irc_yes"/>
    <n v="12"/>
    <n v="8.3330000000000001E-2"/>
  </r>
  <r>
    <s v="NAoPri"/>
    <n v="2019"/>
    <s v="Q4"/>
    <s v="Q4-2019"/>
    <x v="101"/>
    <x v="101"/>
    <s v="E56000007"/>
    <s v="West Midlands"/>
    <s v="irc_yes"/>
    <n v="14"/>
    <n v="8.9289999999999994E-2"/>
  </r>
  <r>
    <s v="NAoPri"/>
    <n v="2020"/>
    <s v="Q1"/>
    <s v="Q1-2020"/>
    <x v="101"/>
    <x v="101"/>
    <s v="E56000007"/>
    <s v="West Midlands"/>
    <s v="irc_yes"/>
    <n v="18"/>
    <n v="8.3330000000000001E-2"/>
  </r>
  <r>
    <s v="NAoPri"/>
    <n v="2020"/>
    <s v="Q2"/>
    <s v="Q2-2020"/>
    <x v="101"/>
    <x v="101"/>
    <s v="E56000007"/>
    <s v="West Midlands"/>
    <s v="irc_yes"/>
    <n v="18"/>
    <n v="7.1429999999999993E-2"/>
  </r>
  <r>
    <s v="NAoPri"/>
    <n v="2020"/>
    <s v="Q3"/>
    <s v="Q3-2020"/>
    <x v="101"/>
    <x v="101"/>
    <s v="E56000007"/>
    <s v="West Midlands"/>
    <s v="irc_yes"/>
    <n v="19"/>
    <n v="6.7570000000000005E-2"/>
  </r>
  <r>
    <s v="NAoPri"/>
    <n v="2020"/>
    <s v="Q4"/>
    <s v="Q4-2020"/>
    <x v="101"/>
    <x v="101"/>
    <s v="E56000007"/>
    <s v="West Midlands"/>
    <s v="irc_yes"/>
    <n v="16"/>
    <n v="3.2259999999999997E-2"/>
  </r>
  <r>
    <s v="NAoPri"/>
    <n v="2021"/>
    <s v="Q1"/>
    <s v="Q1-2021"/>
    <x v="101"/>
    <x v="101"/>
    <s v="E56000007"/>
    <s v="West Midlands"/>
    <s v="irc_yes"/>
    <n v="12"/>
    <n v="2.0830000000000001E-2"/>
  </r>
  <r>
    <s v="NAoPri"/>
    <n v="2021"/>
    <s v="Q2"/>
    <s v="Q2-2021"/>
    <x v="101"/>
    <x v="101"/>
    <s v="E56000007"/>
    <s v="West Midlands"/>
    <s v="irc_yes"/>
    <n v="13"/>
    <n v="3.7740000000000003E-2"/>
  </r>
  <r>
    <s v="NAoPri"/>
    <n v="2021"/>
    <s v="Q3"/>
    <s v="Q3-2021"/>
    <x v="101"/>
    <x v="101"/>
    <s v="E56000007"/>
    <s v="West Midlands"/>
    <s v="irc_yes"/>
    <n v="17"/>
    <n v="5.9700000000000003E-2"/>
  </r>
  <r>
    <s v="NAoPri"/>
    <n v="2021"/>
    <s v="Q4"/>
    <s v="Q4-2021"/>
    <x v="101"/>
    <x v="101"/>
    <s v="E56000007"/>
    <s v="West Midlands"/>
    <s v="irc_yes"/>
    <n v="25"/>
    <n v="0.13131000000000001"/>
  </r>
  <r>
    <s v="NAoPri"/>
    <n v="2022"/>
    <s v="Q1"/>
    <s v="Q1-2022"/>
    <x v="101"/>
    <x v="101"/>
    <s v="E56000007"/>
    <s v="West Midlands"/>
    <s v="irc_yes"/>
    <n v="27"/>
    <n v="0.15093999999999999"/>
  </r>
  <r>
    <s v="NAoPri"/>
    <n v="2022"/>
    <s v="Q2"/>
    <s v="Q2-2022"/>
    <x v="101"/>
    <x v="101"/>
    <s v="E56000007"/>
    <s v="West Midlands"/>
    <s v="irc_yes"/>
    <n v="25"/>
    <n v="0.17"/>
  </r>
  <r>
    <s v="NAoPri"/>
    <n v="2022"/>
    <s v="Q3"/>
    <s v="Q3-2022"/>
    <x v="101"/>
    <x v="101"/>
    <s v="E56000007"/>
    <s v="West Midlands"/>
    <s v="irc_yes"/>
    <n v="22"/>
    <n v="0.17441999999999999"/>
  </r>
  <r>
    <s v="NAoPri"/>
    <n v="2022"/>
    <s v="Q4"/>
    <s v="Q4-2022"/>
    <x v="101"/>
    <x v="101"/>
    <s v="E56000007"/>
    <s v="West Midlands"/>
    <s v="irc_yes"/>
    <n v="17"/>
    <n v="0.10606"/>
  </r>
  <r>
    <s v="NAoPri"/>
    <n v="2023"/>
    <s v="Q1"/>
    <s v="Q1-2023"/>
    <x v="101"/>
    <x v="101"/>
    <s v="E56000007"/>
    <s v="West Midlands"/>
    <s v="irc_yes"/>
    <n v="15"/>
    <n v="0.13333"/>
  </r>
  <r>
    <s v="NAoPri"/>
    <n v="2019"/>
    <s v="Q1"/>
    <s v="Q1-2019"/>
    <x v="102"/>
    <x v="102"/>
    <s v="E56000025"/>
    <s v="South Yorkshire and Bassetlaw"/>
    <s v="irc_yes"/>
    <n v="118"/>
    <n v="0.26808999999999999"/>
  </r>
  <r>
    <s v="NAoPri"/>
    <n v="2019"/>
    <s v="Q2"/>
    <s v="Q2-2019"/>
    <x v="102"/>
    <x v="102"/>
    <s v="E56000025"/>
    <s v="South Yorkshire and Bassetlaw"/>
    <s v="irc_yes"/>
    <n v="114"/>
    <n v="0.26373999999999997"/>
  </r>
  <r>
    <s v="NAoPri"/>
    <n v="2019"/>
    <s v="Q3"/>
    <s v="Q3-2019"/>
    <x v="102"/>
    <x v="102"/>
    <s v="E56000025"/>
    <s v="South Yorkshire and Bassetlaw"/>
    <s v="irc_yes"/>
    <n v="113"/>
    <n v="0.23333000000000001"/>
  </r>
  <r>
    <s v="NAoPri"/>
    <n v="2019"/>
    <s v="Q4"/>
    <s v="Q4-2019"/>
    <x v="102"/>
    <x v="102"/>
    <s v="E56000025"/>
    <s v="South Yorkshire and Bassetlaw"/>
    <s v="irc_yes"/>
    <n v="104"/>
    <n v="0.19231000000000001"/>
  </r>
  <r>
    <s v="NAoPri"/>
    <n v="2020"/>
    <s v="Q1"/>
    <s v="Q1-2020"/>
    <x v="102"/>
    <x v="102"/>
    <s v="E56000025"/>
    <s v="South Yorkshire and Bassetlaw"/>
    <s v="irc_yes"/>
    <n v="98"/>
    <n v="0.16327"/>
  </r>
  <r>
    <s v="NAoPri"/>
    <n v="2020"/>
    <s v="Q2"/>
    <s v="Q2-2020"/>
    <x v="102"/>
    <x v="102"/>
    <s v="E56000025"/>
    <s v="South Yorkshire and Bassetlaw"/>
    <s v="irc_yes"/>
    <n v="93"/>
    <n v="0.12162000000000001"/>
  </r>
  <r>
    <s v="NAoPri"/>
    <n v="2020"/>
    <s v="Q3"/>
    <s v="Q3-2020"/>
    <x v="102"/>
    <x v="102"/>
    <s v="E56000025"/>
    <s v="South Yorkshire and Bassetlaw"/>
    <s v="irc_yes"/>
    <n v="84"/>
    <n v="0.11642"/>
  </r>
  <r>
    <s v="NAoPri"/>
    <n v="2020"/>
    <s v="Q4"/>
    <s v="Q4-2020"/>
    <x v="102"/>
    <x v="102"/>
    <s v="E56000025"/>
    <s v="South Yorkshire and Bassetlaw"/>
    <s v="irc_yes"/>
    <n v="86"/>
    <n v="0.11662"/>
  </r>
  <r>
    <s v="NAoPri"/>
    <n v="2021"/>
    <s v="Q1"/>
    <s v="Q1-2021"/>
    <x v="102"/>
    <x v="102"/>
    <s v="E56000025"/>
    <s v="South Yorkshire and Bassetlaw"/>
    <s v="irc_yes"/>
    <n v="87"/>
    <n v="0.15895999999999999"/>
  </r>
  <r>
    <s v="NAoPri"/>
    <n v="2021"/>
    <s v="Q2"/>
    <s v="Q2-2021"/>
    <x v="102"/>
    <x v="102"/>
    <s v="E56000025"/>
    <s v="South Yorkshire and Bassetlaw"/>
    <s v="irc_yes"/>
    <n v="91"/>
    <n v="0.19008"/>
  </r>
  <r>
    <s v="NAoPri"/>
    <n v="2021"/>
    <s v="Q3"/>
    <s v="Q3-2021"/>
    <x v="102"/>
    <x v="102"/>
    <s v="E56000025"/>
    <s v="South Yorkshire and Bassetlaw"/>
    <s v="irc_yes"/>
    <n v="98"/>
    <n v="0.20102"/>
  </r>
  <r>
    <s v="NAoPri"/>
    <n v="2021"/>
    <s v="Q4"/>
    <s v="Q4-2021"/>
    <x v="102"/>
    <x v="102"/>
    <s v="E56000025"/>
    <s v="South Yorkshire and Bassetlaw"/>
    <s v="irc_yes"/>
    <n v="98"/>
    <n v="0.20610999999999999"/>
  </r>
  <r>
    <s v="NAoPri"/>
    <n v="2022"/>
    <s v="Q1"/>
    <s v="Q1-2022"/>
    <x v="102"/>
    <x v="102"/>
    <s v="E56000025"/>
    <s v="South Yorkshire and Bassetlaw"/>
    <s v="irc_yes"/>
    <n v="100"/>
    <n v="0.19799"/>
  </r>
  <r>
    <s v="NAoPri"/>
    <n v="2022"/>
    <s v="Q2"/>
    <s v="Q2-2022"/>
    <x v="102"/>
    <x v="102"/>
    <s v="E56000025"/>
    <s v="South Yorkshire and Bassetlaw"/>
    <s v="irc_yes"/>
    <n v="101"/>
    <n v="0.20596"/>
  </r>
  <r>
    <s v="NAoPri"/>
    <n v="2022"/>
    <s v="Q3"/>
    <s v="Q3-2022"/>
    <x v="102"/>
    <x v="102"/>
    <s v="E56000025"/>
    <s v="South Yorkshire and Bassetlaw"/>
    <s v="irc_yes"/>
    <n v="94"/>
    <n v="0.20799999999999999"/>
  </r>
  <r>
    <s v="NAoPri"/>
    <n v="2022"/>
    <s v="Q4"/>
    <s v="Q4-2022"/>
    <x v="102"/>
    <x v="102"/>
    <s v="E56000025"/>
    <s v="South Yorkshire and Bassetlaw"/>
    <s v="irc_yes"/>
    <n v="90"/>
    <n v="0.23397999999999999"/>
  </r>
  <r>
    <s v="NAoPri"/>
    <n v="2023"/>
    <s v="Q1"/>
    <s v="Q1-2023"/>
    <x v="102"/>
    <x v="102"/>
    <s v="E56000025"/>
    <s v="South Yorkshire and Bassetlaw"/>
    <s v="irc_yes"/>
    <n v="81"/>
    <n v="0.22531000000000001"/>
  </r>
  <r>
    <s v="NAoPri"/>
    <n v="2019"/>
    <s v="Q1"/>
    <s v="Q1-2019"/>
    <x v="103"/>
    <x v="103"/>
    <s v="E56000021"/>
    <s v="West London"/>
    <s v="irc_yes"/>
    <n v="32"/>
    <n v="0.42520000000000002"/>
  </r>
  <r>
    <s v="NAoPri"/>
    <n v="2019"/>
    <s v="Q2"/>
    <s v="Q2-2019"/>
    <x v="103"/>
    <x v="103"/>
    <s v="E56000021"/>
    <s v="West London"/>
    <s v="irc_yes"/>
    <n v="32"/>
    <n v="0.39534999999999998"/>
  </r>
  <r>
    <s v="NAoPri"/>
    <n v="2019"/>
    <s v="Q3"/>
    <s v="Q3-2019"/>
    <x v="103"/>
    <x v="103"/>
    <s v="E56000021"/>
    <s v="West London"/>
    <s v="irc_yes"/>
    <n v="32"/>
    <n v="0.375"/>
  </r>
  <r>
    <s v="NAoPri"/>
    <n v="2019"/>
    <s v="Q4"/>
    <s v="Q4-2019"/>
    <x v="103"/>
    <x v="103"/>
    <s v="E56000021"/>
    <s v="West London"/>
    <s v="irc_yes"/>
    <n v="35"/>
    <n v="0.38406000000000001"/>
  </r>
  <r>
    <s v="NAoPri"/>
    <n v="2020"/>
    <s v="Q1"/>
    <s v="Q1-2020"/>
    <x v="103"/>
    <x v="103"/>
    <s v="E56000021"/>
    <s v="West London"/>
    <s v="irc_yes"/>
    <n v="34"/>
    <n v="0.33823999999999999"/>
  </r>
  <r>
    <s v="NAoPri"/>
    <n v="2020"/>
    <s v="Q2"/>
    <s v="Q2-2020"/>
    <x v="103"/>
    <x v="103"/>
    <s v="E56000021"/>
    <s v="West London"/>
    <s v="irc_yes"/>
    <n v="28"/>
    <n v="0.32142999999999999"/>
  </r>
  <r>
    <s v="NAoPri"/>
    <n v="2020"/>
    <s v="Q3"/>
    <s v="Q3-2020"/>
    <x v="103"/>
    <x v="103"/>
    <s v="E56000021"/>
    <s v="West London"/>
    <s v="irc_yes"/>
    <n v="24"/>
    <n v="0.34737000000000001"/>
  </r>
  <r>
    <s v="NAoPri"/>
    <n v="2020"/>
    <s v="Q4"/>
    <s v="Q4-2020"/>
    <x v="103"/>
    <x v="103"/>
    <s v="E56000021"/>
    <s v="West London"/>
    <s v="irc_yes"/>
    <n v="22"/>
    <n v="0.32557999999999998"/>
  </r>
  <r>
    <s v="NAoPri"/>
    <n v="2021"/>
    <s v="Q1"/>
    <s v="Q1-2021"/>
    <x v="103"/>
    <x v="103"/>
    <s v="E56000021"/>
    <s v="West London"/>
    <s v="irc_yes"/>
    <n v="23"/>
    <n v="0.37634000000000001"/>
  </r>
  <r>
    <s v="NAoPri"/>
    <n v="2021"/>
    <s v="Q2"/>
    <s v="Q2-2021"/>
    <x v="103"/>
    <x v="103"/>
    <s v="E56000021"/>
    <s v="West London"/>
    <s v="irc_yes"/>
    <n v="30"/>
    <n v="0.37814999999999999"/>
  </r>
  <r>
    <s v="NAoPri"/>
    <n v="2021"/>
    <s v="Q3"/>
    <s v="Q3-2021"/>
    <x v="103"/>
    <x v="103"/>
    <s v="E56000021"/>
    <s v="West London"/>
    <s v="irc_yes"/>
    <n v="33"/>
    <n v="0.33834999999999998"/>
  </r>
  <r>
    <s v="NAoPri"/>
    <n v="2021"/>
    <s v="Q4"/>
    <s v="Q4-2021"/>
    <x v="103"/>
    <x v="103"/>
    <s v="E56000021"/>
    <s v="West London"/>
    <s v="irc_yes"/>
    <n v="30"/>
    <n v="0.34166999999999997"/>
  </r>
  <r>
    <s v="NAoPri"/>
    <n v="2022"/>
    <s v="Q1"/>
    <s v="Q1-2022"/>
    <x v="103"/>
    <x v="103"/>
    <s v="E56000021"/>
    <s v="West London"/>
    <s v="irc_yes"/>
    <n v="32"/>
    <n v="0.33071"/>
  </r>
  <r>
    <s v="NAoPri"/>
    <n v="2022"/>
    <s v="Q2"/>
    <s v="Q2-2022"/>
    <x v="103"/>
    <x v="103"/>
    <s v="E56000021"/>
    <s v="West London"/>
    <s v="irc_yes"/>
    <n v="30"/>
    <n v="0.34710999999999997"/>
  </r>
  <r>
    <s v="NAoPri"/>
    <n v="2022"/>
    <s v="Q3"/>
    <s v="Q3-2022"/>
    <x v="103"/>
    <x v="103"/>
    <s v="E56000021"/>
    <s v="West London"/>
    <s v="irc_yes"/>
    <n v="30"/>
    <n v="0.33333000000000002"/>
  </r>
  <r>
    <s v="NAoPri"/>
    <n v="2022"/>
    <s v="Q4"/>
    <s v="Q4-2022"/>
    <x v="103"/>
    <x v="103"/>
    <s v="E56000021"/>
    <s v="West London"/>
    <s v="irc_yes"/>
    <n v="33"/>
    <n v="0.33845999999999998"/>
  </r>
  <r>
    <s v="NAoPri"/>
    <n v="2023"/>
    <s v="Q1"/>
    <s v="Q1-2023"/>
    <x v="103"/>
    <x v="103"/>
    <s v="E56000021"/>
    <s v="West London"/>
    <s v="irc_yes"/>
    <n v="34"/>
    <n v="0.34327999999999997"/>
  </r>
  <r>
    <s v="NAoPri"/>
    <n v="2019"/>
    <s v="Q1"/>
    <s v="Q1-2019"/>
    <x v="104"/>
    <x v="104"/>
    <s v="E56000012"/>
    <s v="Surrey and Sussex"/>
    <s v="irc_yes"/>
    <n v="176"/>
    <n v="0.29971999999999999"/>
  </r>
  <r>
    <s v="NAoPri"/>
    <n v="2019"/>
    <s v="Q2"/>
    <s v="Q2-2019"/>
    <x v="104"/>
    <x v="104"/>
    <s v="E56000012"/>
    <s v="Surrey and Sussex"/>
    <s v="irc_yes"/>
    <n v="179"/>
    <n v="0.29692000000000002"/>
  </r>
  <r>
    <s v="NAoPri"/>
    <n v="2019"/>
    <s v="Q3"/>
    <s v="Q3-2019"/>
    <x v="104"/>
    <x v="104"/>
    <s v="E56000012"/>
    <s v="Surrey and Sussex"/>
    <s v="irc_yes"/>
    <n v="182"/>
    <n v="0.29063"/>
  </r>
  <r>
    <s v="NAoPri"/>
    <n v="2019"/>
    <s v="Q4"/>
    <s v="Q4-2019"/>
    <x v="104"/>
    <x v="104"/>
    <s v="E56000012"/>
    <s v="Surrey and Sussex"/>
    <s v="irc_yes"/>
    <n v="182"/>
    <n v="0.27434999999999998"/>
  </r>
  <r>
    <s v="NAoPri"/>
    <n v="2020"/>
    <s v="Q1"/>
    <s v="Q1-2020"/>
    <x v="104"/>
    <x v="104"/>
    <s v="E56000012"/>
    <s v="Surrey and Sussex"/>
    <s v="irc_yes"/>
    <n v="188"/>
    <n v="0.22045000000000001"/>
  </r>
  <r>
    <s v="NAoPri"/>
    <n v="2020"/>
    <s v="Q2"/>
    <s v="Q2-2020"/>
    <x v="104"/>
    <x v="104"/>
    <s v="E56000012"/>
    <s v="Surrey and Sussex"/>
    <s v="irc_yes"/>
    <n v="175"/>
    <n v="0.17765"/>
  </r>
  <r>
    <s v="NAoPri"/>
    <n v="2020"/>
    <s v="Q3"/>
    <s v="Q3-2020"/>
    <x v="104"/>
    <x v="104"/>
    <s v="E56000012"/>
    <s v="Surrey and Sussex"/>
    <s v="irc_yes"/>
    <n v="168"/>
    <n v="0.15625"/>
  </r>
  <r>
    <s v="NAoPri"/>
    <n v="2020"/>
    <s v="Q4"/>
    <s v="Q4-2020"/>
    <x v="104"/>
    <x v="104"/>
    <s v="E56000012"/>
    <s v="Surrey and Sussex"/>
    <s v="irc_yes"/>
    <n v="175"/>
    <n v="0.16189000000000001"/>
  </r>
  <r>
    <s v="NAoPri"/>
    <n v="2021"/>
    <s v="Q1"/>
    <s v="Q1-2021"/>
    <x v="104"/>
    <x v="104"/>
    <s v="E56000012"/>
    <s v="Surrey and Sussex"/>
    <s v="irc_yes"/>
    <n v="168"/>
    <n v="0.20654"/>
  </r>
  <r>
    <s v="NAoPri"/>
    <n v="2021"/>
    <s v="Q2"/>
    <s v="Q2-2021"/>
    <x v="104"/>
    <x v="104"/>
    <s v="E56000012"/>
    <s v="Surrey and Sussex"/>
    <s v="irc_yes"/>
    <n v="178"/>
    <n v="0.24190999999999999"/>
  </r>
  <r>
    <s v="NAoPri"/>
    <n v="2021"/>
    <s v="Q3"/>
    <s v="Q3-2021"/>
    <x v="104"/>
    <x v="104"/>
    <s v="E56000012"/>
    <s v="Surrey and Sussex"/>
    <s v="irc_yes"/>
    <n v="193"/>
    <n v="0.25873000000000002"/>
  </r>
  <r>
    <s v="NAoPri"/>
    <n v="2021"/>
    <s v="Q4"/>
    <s v="Q4-2021"/>
    <x v="104"/>
    <x v="104"/>
    <s v="E56000012"/>
    <s v="Surrey and Sussex"/>
    <s v="irc_yes"/>
    <n v="193"/>
    <n v="0.25291999999999998"/>
  </r>
  <r>
    <s v="NAoPri"/>
    <n v="2022"/>
    <s v="Q1"/>
    <s v="Q1-2022"/>
    <x v="104"/>
    <x v="104"/>
    <s v="E56000012"/>
    <s v="Surrey and Sussex"/>
    <s v="irc_yes"/>
    <n v="194"/>
    <n v="0.25353999999999999"/>
  </r>
  <r>
    <s v="NAoPri"/>
    <n v="2022"/>
    <s v="Q2"/>
    <s v="Q2-2022"/>
    <x v="104"/>
    <x v="104"/>
    <s v="E56000012"/>
    <s v="Surrey and Sussex"/>
    <s v="irc_yes"/>
    <n v="183"/>
    <n v="0.26438"/>
  </r>
  <r>
    <s v="NAoPri"/>
    <n v="2022"/>
    <s v="Q3"/>
    <s v="Q3-2022"/>
    <x v="104"/>
    <x v="104"/>
    <s v="E56000012"/>
    <s v="Surrey and Sussex"/>
    <s v="irc_yes"/>
    <n v="166"/>
    <n v="0.25903999999999999"/>
  </r>
  <r>
    <s v="NAoPri"/>
    <n v="2022"/>
    <s v="Q4"/>
    <s v="Q4-2022"/>
    <x v="104"/>
    <x v="104"/>
    <s v="E56000012"/>
    <s v="Surrey and Sussex"/>
    <s v="irc_yes"/>
    <n v="150"/>
    <n v="0.27121000000000001"/>
  </r>
  <r>
    <s v="NAoPri"/>
    <n v="2023"/>
    <s v="Q1"/>
    <s v="Q1-2023"/>
    <x v="104"/>
    <x v="104"/>
    <s v="E56000012"/>
    <s v="Surrey and Sussex"/>
    <s v="irc_yes"/>
    <n v="149"/>
    <n v="0.27684999999999998"/>
  </r>
  <r>
    <s v="NAoPri"/>
    <n v="2019"/>
    <s v="Q1"/>
    <s v="Q1-2019"/>
    <x v="105"/>
    <x v="105"/>
    <s v="E56000012"/>
    <s v="Surrey and Sussex"/>
    <s v="irc_yes"/>
    <n v="19"/>
    <n v="0.31169000000000002"/>
  </r>
  <r>
    <s v="NAoPri"/>
    <n v="2019"/>
    <s v="Q2"/>
    <s v="Q2-2019"/>
    <x v="105"/>
    <x v="105"/>
    <s v="E56000012"/>
    <s v="Surrey and Sussex"/>
    <s v="irc_yes"/>
    <n v="20"/>
    <n v="0.3"/>
  </r>
  <r>
    <s v="NAoPri"/>
    <n v="2019"/>
    <s v="Q3"/>
    <s v="Q3-2019"/>
    <x v="105"/>
    <x v="105"/>
    <s v="E56000012"/>
    <s v="Surrey and Sussex"/>
    <s v="irc_yes"/>
    <n v="19"/>
    <n v="0.32895000000000002"/>
  </r>
  <r>
    <s v="NAoPri"/>
    <n v="2019"/>
    <s v="Q4"/>
    <s v="Q4-2019"/>
    <x v="105"/>
    <x v="105"/>
    <s v="E56000012"/>
    <s v="Surrey and Sussex"/>
    <s v="irc_yes"/>
    <n v="20"/>
    <n v="0.30864000000000003"/>
  </r>
  <r>
    <s v="NAoPri"/>
    <n v="2020"/>
    <s v="Q1"/>
    <s v="Q1-2020"/>
    <x v="105"/>
    <x v="105"/>
    <s v="E56000012"/>
    <s v="Surrey and Sussex"/>
    <s v="irc_yes"/>
    <n v="18"/>
    <n v="0.25352000000000002"/>
  </r>
  <r>
    <s v="NAoPri"/>
    <n v="2020"/>
    <s v="Q2"/>
    <s v="Q2-2020"/>
    <x v="105"/>
    <x v="105"/>
    <s v="E56000012"/>
    <s v="Surrey and Sussex"/>
    <s v="irc_yes"/>
    <n v="17"/>
    <n v="0.22059000000000001"/>
  </r>
  <r>
    <s v="NAoPri"/>
    <n v="2020"/>
    <s v="Q3"/>
    <s v="Q3-2020"/>
    <x v="105"/>
    <x v="105"/>
    <s v="E56000012"/>
    <s v="Surrey and Sussex"/>
    <s v="irc_yes"/>
    <n v="17"/>
    <n v="0.18182000000000001"/>
  </r>
  <r>
    <s v="NAoPri"/>
    <n v="2020"/>
    <s v="Q4"/>
    <s v="Q4-2020"/>
    <x v="105"/>
    <x v="105"/>
    <s v="E56000012"/>
    <s v="Surrey and Sussex"/>
    <s v="irc_yes"/>
    <n v="16"/>
    <n v="0.14061999999999999"/>
  </r>
  <r>
    <s v="NAoPri"/>
    <n v="2021"/>
    <s v="Q1"/>
    <s v="Q1-2021"/>
    <x v="105"/>
    <x v="105"/>
    <s v="E56000012"/>
    <s v="Surrey and Sussex"/>
    <s v="irc_yes"/>
    <n v="18"/>
    <n v="0.21127000000000001"/>
  </r>
  <r>
    <s v="NAoPri"/>
    <n v="2021"/>
    <s v="Q2"/>
    <s v="Q2-2021"/>
    <x v="105"/>
    <x v="105"/>
    <s v="E56000012"/>
    <s v="Surrey and Sussex"/>
    <s v="irc_yes"/>
    <n v="17"/>
    <n v="0.22388"/>
  </r>
  <r>
    <s v="NAoPri"/>
    <n v="2021"/>
    <s v="Q3"/>
    <s v="Q3-2021"/>
    <x v="105"/>
    <x v="105"/>
    <s v="E56000012"/>
    <s v="Surrey and Sussex"/>
    <s v="irc_yes"/>
    <n v="21"/>
    <n v="0.28571000000000002"/>
  </r>
  <r>
    <s v="NAoPri"/>
    <n v="2021"/>
    <s v="Q4"/>
    <s v="Q4-2021"/>
    <x v="105"/>
    <x v="105"/>
    <s v="E56000012"/>
    <s v="Surrey and Sussex"/>
    <s v="irc_yes"/>
    <n v="21"/>
    <n v="0.27711000000000002"/>
  </r>
  <r>
    <s v="NAoPri"/>
    <n v="2022"/>
    <s v="Q1"/>
    <s v="Q1-2022"/>
    <x v="105"/>
    <x v="105"/>
    <s v="E56000012"/>
    <s v="Surrey and Sussex"/>
    <s v="irc_yes"/>
    <n v="21"/>
    <n v="0.30587999999999999"/>
  </r>
  <r>
    <s v="NAoPri"/>
    <n v="2022"/>
    <s v="Q2"/>
    <s v="Q2-2022"/>
    <x v="105"/>
    <x v="105"/>
    <s v="E56000012"/>
    <s v="Surrey and Sussex"/>
    <s v="irc_yes"/>
    <n v="21"/>
    <n v="0.33333000000000002"/>
  </r>
  <r>
    <s v="NAoPri"/>
    <n v="2022"/>
    <s v="Q3"/>
    <s v="Q3-2022"/>
    <x v="105"/>
    <x v="105"/>
    <s v="E56000012"/>
    <s v="Surrey and Sussex"/>
    <s v="irc_yes"/>
    <n v="20"/>
    <n v="0.35443000000000002"/>
  </r>
  <r>
    <s v="NAoPri"/>
    <n v="2022"/>
    <s v="Q4"/>
    <s v="Q4-2022"/>
    <x v="105"/>
    <x v="105"/>
    <s v="E56000012"/>
    <s v="Surrey and Sussex"/>
    <s v="irc_yes"/>
    <n v="18"/>
    <n v="0.39726"/>
  </r>
  <r>
    <s v="NAoPri"/>
    <n v="2023"/>
    <s v="Q1"/>
    <s v="Q1-2023"/>
    <x v="105"/>
    <x v="105"/>
    <s v="E56000012"/>
    <s v="Surrey and Sussex"/>
    <s v="irc_yes"/>
    <n v="17"/>
    <n v="0.33333000000000002"/>
  </r>
  <r>
    <s v="NAoPri"/>
    <n v="2019"/>
    <s v="Q1"/>
    <s v="Q1-2019"/>
    <x v="106"/>
    <x v="106"/>
    <s v="E56000032"/>
    <s v="Greater Manchester"/>
    <s v="irc_yes"/>
    <n v="10"/>
    <n v="0.25641000000000003"/>
  </r>
  <r>
    <s v="NAoPri"/>
    <n v="2019"/>
    <s v="Q2"/>
    <s v="Q2-2019"/>
    <x v="106"/>
    <x v="106"/>
    <s v="E56000032"/>
    <s v="Greater Manchester"/>
    <s v="irc_yes"/>
    <n v="10"/>
    <n v="0.29268"/>
  </r>
  <r>
    <s v="NAoPri"/>
    <n v="2019"/>
    <s v="Q3"/>
    <s v="Q3-2019"/>
    <x v="106"/>
    <x v="106"/>
    <s v="E56000032"/>
    <s v="Greater Manchester"/>
    <s v="irc_yes"/>
    <n v="13"/>
    <n v="0.19231000000000001"/>
  </r>
  <r>
    <s v="NAoPri"/>
    <n v="2019"/>
    <s v="Q4"/>
    <s v="Q4-2019"/>
    <x v="106"/>
    <x v="106"/>
    <s v="E56000032"/>
    <s v="Greater Manchester"/>
    <s v="irc_yes"/>
    <n v="13"/>
    <n v="0.19231000000000001"/>
  </r>
  <r>
    <s v="NAoPri"/>
    <n v="2020"/>
    <s v="Q1"/>
    <s v="Q1-2020"/>
    <x v="106"/>
    <x v="106"/>
    <s v="E56000032"/>
    <s v="Greater Manchester"/>
    <s v="irc_yes"/>
    <n v="14"/>
    <n v="0.14545"/>
  </r>
  <r>
    <s v="NAoPri"/>
    <n v="2020"/>
    <s v="Q2"/>
    <s v="Q2-2020"/>
    <x v="106"/>
    <x v="106"/>
    <s v="E56000032"/>
    <s v="Greater Manchester"/>
    <s v="irc_yes"/>
    <n v="13"/>
    <n v="0.11538"/>
  </r>
  <r>
    <s v="NAoPri"/>
    <n v="2020"/>
    <s v="Q3"/>
    <s v="Q3-2020"/>
    <x v="106"/>
    <x v="106"/>
    <s v="E56000032"/>
    <s v="Greater Manchester"/>
    <s v="irc_yes"/>
    <n v="11"/>
    <n v="0.13952999999999999"/>
  </r>
  <r>
    <s v="NAoPri"/>
    <n v="2020"/>
    <s v="Q4"/>
    <s v="Q4-2020"/>
    <x v="106"/>
    <x v="106"/>
    <s v="E56000032"/>
    <s v="Greater Manchester"/>
    <s v="irc_yes"/>
    <n v="11"/>
    <n v="6.6669999999999993E-2"/>
  </r>
  <r>
    <s v="NAoPri"/>
    <n v="2021"/>
    <s v="Q1"/>
    <s v="Q1-2021"/>
    <x v="106"/>
    <x v="106"/>
    <s v="E56000032"/>
    <s v="Greater Manchester"/>
    <s v="irc_yes"/>
    <n v="12"/>
    <n v="0.1087"/>
  </r>
  <r>
    <s v="NAoPri"/>
    <n v="2021"/>
    <s v="Q2"/>
    <s v="Q2-2021"/>
    <x v="106"/>
    <x v="106"/>
    <s v="E56000032"/>
    <s v="Greater Manchester"/>
    <s v="irc_yes"/>
    <n v="12"/>
    <n v="0.14582999999999999"/>
  </r>
  <r>
    <s v="NAoPri"/>
    <n v="2021"/>
    <s v="Q3"/>
    <s v="Q3-2021"/>
    <x v="106"/>
    <x v="106"/>
    <s v="E56000032"/>
    <s v="Greater Manchester"/>
    <s v="irc_yes"/>
    <n v="13"/>
    <n v="0.17646999999999999"/>
  </r>
  <r>
    <s v="NAoPri"/>
    <n v="2021"/>
    <s v="Q4"/>
    <s v="Q4-2021"/>
    <x v="106"/>
    <x v="106"/>
    <s v="E56000032"/>
    <s v="Greater Manchester"/>
    <s v="irc_yes"/>
    <n v="11"/>
    <n v="0.21429000000000001"/>
  </r>
  <r>
    <s v="NAoPri"/>
    <n v="2022"/>
    <s v="Q1"/>
    <s v="Q1-2022"/>
    <x v="106"/>
    <x v="106"/>
    <s v="E56000032"/>
    <s v="Greater Manchester"/>
    <s v="irc_yes"/>
    <n v="11"/>
    <n v="0.25580999999999998"/>
  </r>
  <r>
    <s v="NAoPri"/>
    <n v="2022"/>
    <s v="Q2"/>
    <s v="Q2-2022"/>
    <x v="106"/>
    <x v="106"/>
    <s v="E56000032"/>
    <s v="Greater Manchester"/>
    <s v="irc_yes"/>
    <n v="10"/>
    <n v="0.26828999999999997"/>
  </r>
  <r>
    <s v="NAoPri"/>
    <n v="2022"/>
    <s v="Q3"/>
    <s v="Q3-2022"/>
    <x v="106"/>
    <x v="106"/>
    <s v="E56000032"/>
    <s v="Greater Manchester"/>
    <s v="irc_yes"/>
    <n v="11"/>
    <n v="0.34883999999999998"/>
  </r>
  <r>
    <s v="NAoPri"/>
    <n v="2022"/>
    <s v="Q4"/>
    <s v="Q4-2022"/>
    <x v="106"/>
    <x v="106"/>
    <s v="E56000032"/>
    <s v="Greater Manchester"/>
    <s v="irc_yes"/>
    <n v="10"/>
    <n v="0.35"/>
  </r>
  <r>
    <s v="NAoPri"/>
    <n v="2023"/>
    <s v="Q1"/>
    <s v="Q1-2023"/>
    <x v="106"/>
    <x v="106"/>
    <s v="E56000032"/>
    <s v="Greater Manchester"/>
    <s v="irc_yes"/>
    <n v="8"/>
    <n v="0.35483999999999999"/>
  </r>
  <r>
    <s v="NAoPri"/>
    <n v="2019"/>
    <s v="Q1"/>
    <s v="Q1-2019"/>
    <x v="107"/>
    <x v="107"/>
    <s v="E56000034"/>
    <s v="Thames Valley"/>
    <s v="irc_yes"/>
    <n v="111"/>
    <n v="0.2167"/>
  </r>
  <r>
    <s v="NAoPri"/>
    <n v="2019"/>
    <s v="Q2"/>
    <s v="Q2-2019"/>
    <x v="107"/>
    <x v="107"/>
    <s v="E56000034"/>
    <s v="Thames Valley"/>
    <s v="irc_yes"/>
    <n v="106"/>
    <n v="0.21647"/>
  </r>
  <r>
    <s v="NAoPri"/>
    <n v="2019"/>
    <s v="Q3"/>
    <s v="Q3-2019"/>
    <x v="107"/>
    <x v="107"/>
    <s v="E56000034"/>
    <s v="Thames Valley"/>
    <s v="irc_yes"/>
    <n v="109"/>
    <n v="0.21560000000000001"/>
  </r>
  <r>
    <s v="NAoPri"/>
    <n v="2019"/>
    <s v="Q4"/>
    <s v="Q4-2019"/>
    <x v="107"/>
    <x v="107"/>
    <s v="E56000034"/>
    <s v="Thames Valley"/>
    <s v="irc_yes"/>
    <n v="110"/>
    <n v="0.21542"/>
  </r>
  <r>
    <s v="NAoPri"/>
    <n v="2020"/>
    <s v="Q1"/>
    <s v="Q1-2020"/>
    <x v="107"/>
    <x v="107"/>
    <s v="E56000034"/>
    <s v="Thames Valley"/>
    <s v="irc_yes"/>
    <n v="104"/>
    <n v="0.16547000000000001"/>
  </r>
  <r>
    <s v="NAoPri"/>
    <n v="2020"/>
    <s v="Q2"/>
    <s v="Q2-2020"/>
    <x v="107"/>
    <x v="107"/>
    <s v="E56000034"/>
    <s v="Thames Valley"/>
    <s v="irc_yes"/>
    <n v="94"/>
    <n v="0.16533"/>
  </r>
  <r>
    <s v="NAoPri"/>
    <n v="2020"/>
    <s v="Q3"/>
    <s v="Q3-2020"/>
    <x v="107"/>
    <x v="107"/>
    <s v="E56000034"/>
    <s v="Thames Valley"/>
    <s v="irc_yes"/>
    <n v="89"/>
    <n v="0.18207000000000001"/>
  </r>
  <r>
    <s v="NAoPri"/>
    <n v="2020"/>
    <s v="Q4"/>
    <s v="Q4-2020"/>
    <x v="107"/>
    <x v="107"/>
    <s v="E56000034"/>
    <s v="Thames Valley"/>
    <s v="irc_yes"/>
    <n v="88"/>
    <n v="0.1875"/>
  </r>
  <r>
    <s v="NAoPri"/>
    <n v="2021"/>
    <s v="Q1"/>
    <s v="Q1-2021"/>
    <x v="107"/>
    <x v="107"/>
    <s v="E56000034"/>
    <s v="Thames Valley"/>
    <s v="irc_yes"/>
    <n v="92"/>
    <n v="0.21951000000000001"/>
  </r>
  <r>
    <s v="NAoPri"/>
    <n v="2021"/>
    <s v="Q2"/>
    <s v="Q2-2021"/>
    <x v="107"/>
    <x v="107"/>
    <s v="E56000034"/>
    <s v="Thames Valley"/>
    <s v="irc_yes"/>
    <n v="97"/>
    <n v="0.22020999999999999"/>
  </r>
  <r>
    <s v="NAoPri"/>
    <n v="2021"/>
    <s v="Q3"/>
    <s v="Q3-2021"/>
    <x v="107"/>
    <x v="107"/>
    <s v="E56000034"/>
    <s v="Thames Valley"/>
    <s v="irc_yes"/>
    <n v="103"/>
    <n v="0.22034000000000001"/>
  </r>
  <r>
    <s v="NAoPri"/>
    <n v="2021"/>
    <s v="Q4"/>
    <s v="Q4-2021"/>
    <x v="107"/>
    <x v="107"/>
    <s v="E56000034"/>
    <s v="Thames Valley"/>
    <s v="irc_yes"/>
    <n v="106"/>
    <n v="0.20141999999999999"/>
  </r>
  <r>
    <s v="NAoPri"/>
    <n v="2022"/>
    <s v="Q1"/>
    <s v="Q1-2022"/>
    <x v="107"/>
    <x v="107"/>
    <s v="E56000034"/>
    <s v="Thames Valley"/>
    <s v="irc_yes"/>
    <n v="102"/>
    <n v="0.20443"/>
  </r>
  <r>
    <s v="NAoPri"/>
    <n v="2022"/>
    <s v="Q2"/>
    <s v="Q2-2022"/>
    <x v="107"/>
    <x v="107"/>
    <s v="E56000034"/>
    <s v="Thames Valley"/>
    <s v="irc_yes"/>
    <n v="107"/>
    <n v="0.22611000000000001"/>
  </r>
  <r>
    <s v="NAoPri"/>
    <n v="2022"/>
    <s v="Q3"/>
    <s v="Q3-2022"/>
    <x v="107"/>
    <x v="107"/>
    <s v="E56000034"/>
    <s v="Thames Valley"/>
    <s v="irc_yes"/>
    <n v="99"/>
    <n v="0.20050999999999999"/>
  </r>
  <r>
    <s v="NAoPri"/>
    <n v="2022"/>
    <s v="Q4"/>
    <s v="Q4-2022"/>
    <x v="107"/>
    <x v="107"/>
    <s v="E56000034"/>
    <s v="Thames Valley"/>
    <s v="irc_yes"/>
    <n v="98"/>
    <n v="0.2046"/>
  </r>
  <r>
    <s v="NAoPri"/>
    <n v="2023"/>
    <s v="Q1"/>
    <s v="Q1-2023"/>
    <x v="107"/>
    <x v="107"/>
    <s v="E56000034"/>
    <s v="Thames Valley"/>
    <s v="irc_yes"/>
    <n v="102"/>
    <n v="0.17979999999999999"/>
  </r>
  <r>
    <s v="NAoPri"/>
    <n v="2019"/>
    <s v="Q1"/>
    <s v="Q1-2019"/>
    <x v="108"/>
    <x v="108"/>
    <s v="E56000014"/>
    <s v="Peninsula"/>
    <s v="irc_yes"/>
    <n v="17"/>
    <n v="0.28788000000000002"/>
  </r>
  <r>
    <s v="NAoPri"/>
    <n v="2019"/>
    <s v="Q2"/>
    <s v="Q2-2019"/>
    <x v="108"/>
    <x v="108"/>
    <s v="E56000014"/>
    <s v="Peninsula"/>
    <s v="irc_yes"/>
    <n v="19"/>
    <n v="0.27632000000000001"/>
  </r>
  <r>
    <s v="NAoPri"/>
    <n v="2019"/>
    <s v="Q3"/>
    <s v="Q3-2019"/>
    <x v="108"/>
    <x v="108"/>
    <s v="E56000014"/>
    <s v="Peninsula"/>
    <s v="irc_yes"/>
    <n v="17"/>
    <n v="0.29851"/>
  </r>
  <r>
    <s v="NAoPri"/>
    <n v="2019"/>
    <s v="Q4"/>
    <s v="Q4-2019"/>
    <x v="108"/>
    <x v="108"/>
    <s v="E56000014"/>
    <s v="Peninsula"/>
    <s v="irc_yes"/>
    <n v="16"/>
    <n v="0.27418999999999999"/>
  </r>
  <r>
    <s v="NAoPri"/>
    <n v="2020"/>
    <s v="Q1"/>
    <s v="Q1-2020"/>
    <x v="108"/>
    <x v="108"/>
    <s v="E56000014"/>
    <s v="Peninsula"/>
    <s v="irc_yes"/>
    <n v="13"/>
    <n v="0.25"/>
  </r>
  <r>
    <s v="NAoPri"/>
    <n v="2020"/>
    <s v="Q2"/>
    <s v="Q2-2020"/>
    <x v="108"/>
    <x v="108"/>
    <s v="E56000014"/>
    <s v="Peninsula"/>
    <s v="irc_yes"/>
    <n v="10"/>
    <n v="0.19511999999999999"/>
  </r>
  <r>
    <s v="NAoPri"/>
    <n v="2020"/>
    <s v="Q3"/>
    <s v="Q3-2020"/>
    <x v="108"/>
    <x v="108"/>
    <s v="E56000014"/>
    <s v="Peninsula"/>
    <s v="irc_yes"/>
    <n v="12"/>
    <n v="0.12766"/>
  </r>
  <r>
    <s v="NAoPri"/>
    <n v="2020"/>
    <s v="Q4"/>
    <s v="Q4-2020"/>
    <x v="108"/>
    <x v="108"/>
    <s v="E56000014"/>
    <s v="Peninsula"/>
    <s v="irc_yes"/>
    <n v="13"/>
    <n v="0.14000000000000001"/>
  </r>
  <r>
    <s v="NAoPri"/>
    <n v="2021"/>
    <s v="Q1"/>
    <s v="Q1-2021"/>
    <x v="108"/>
    <x v="108"/>
    <s v="E56000014"/>
    <s v="Peninsula"/>
    <s v="irc_yes"/>
    <n v="14"/>
    <n v="0.16667000000000001"/>
  </r>
  <r>
    <s v="NAoPri"/>
    <n v="2021"/>
    <s v="Q2"/>
    <s v="Q2-2021"/>
    <x v="108"/>
    <x v="108"/>
    <s v="E56000014"/>
    <s v="Peninsula"/>
    <s v="irc_yes"/>
    <n v="15"/>
    <n v="0.26229999999999998"/>
  </r>
  <r>
    <s v="NAoPri"/>
    <n v="2021"/>
    <s v="Q3"/>
    <s v="Q3-2021"/>
    <x v="108"/>
    <x v="108"/>
    <s v="E56000014"/>
    <s v="Peninsula"/>
    <s v="irc_yes"/>
    <n v="14"/>
    <n v="0.27272999999999997"/>
  </r>
  <r>
    <s v="NAoPri"/>
    <n v="2021"/>
    <s v="Q4"/>
    <s v="Q4-2021"/>
    <x v="108"/>
    <x v="108"/>
    <s v="E56000014"/>
    <s v="Peninsula"/>
    <s v="irc_yes"/>
    <n v="15"/>
    <n v="0.33333000000000002"/>
  </r>
  <r>
    <s v="NAoPri"/>
    <n v="2022"/>
    <s v="Q1"/>
    <s v="Q1-2022"/>
    <x v="108"/>
    <x v="108"/>
    <s v="E56000014"/>
    <s v="Peninsula"/>
    <s v="irc_yes"/>
    <n v="15"/>
    <n v="0.37930999999999998"/>
  </r>
  <r>
    <s v="NAoPri"/>
    <n v="2022"/>
    <s v="Q2"/>
    <s v="Q2-2022"/>
    <x v="108"/>
    <x v="108"/>
    <s v="E56000014"/>
    <s v="Peninsula"/>
    <s v="irc_yes"/>
    <n v="13"/>
    <n v="0.28301999999999999"/>
  </r>
  <r>
    <s v="NAoPri"/>
    <n v="2022"/>
    <s v="Q3"/>
    <s v="Q3-2022"/>
    <x v="108"/>
    <x v="108"/>
    <s v="E56000014"/>
    <s v="Peninsula"/>
    <s v="irc_yes"/>
    <n v="14"/>
    <n v="0.33333000000000002"/>
  </r>
  <r>
    <s v="NAoPri"/>
    <n v="2022"/>
    <s v="Q4"/>
    <s v="Q4-2022"/>
    <x v="108"/>
    <x v="108"/>
    <s v="E56000014"/>
    <s v="Peninsula"/>
    <s v="irc_yes"/>
    <n v="15"/>
    <n v="0.27118999999999999"/>
  </r>
  <r>
    <s v="NAoPri"/>
    <n v="2023"/>
    <s v="Q1"/>
    <s v="Q1-2023"/>
    <x v="108"/>
    <x v="108"/>
    <s v="E56000014"/>
    <s v="Peninsula"/>
    <s v="irc_yes"/>
    <n v="14"/>
    <n v="0.24560999999999999"/>
  </r>
  <r>
    <s v="NAoPri"/>
    <n v="2019"/>
    <s v="Q1"/>
    <s v="Q1-2019"/>
    <x v="109"/>
    <x v="109"/>
    <s v="E56000031"/>
    <s v="East Midlands"/>
    <s v="irc_yes"/>
    <n v="34"/>
    <n v="0.28676000000000001"/>
  </r>
  <r>
    <s v="NAoPri"/>
    <n v="2019"/>
    <s v="Q2"/>
    <s v="Q2-2019"/>
    <x v="109"/>
    <x v="109"/>
    <s v="E56000031"/>
    <s v="East Midlands"/>
    <s v="irc_yes"/>
    <n v="35"/>
    <n v="0.28986000000000001"/>
  </r>
  <r>
    <s v="NAoPri"/>
    <n v="2019"/>
    <s v="Q3"/>
    <s v="Q3-2019"/>
    <x v="109"/>
    <x v="109"/>
    <s v="E56000031"/>
    <s v="East Midlands"/>
    <s v="irc_yes"/>
    <n v="29"/>
    <n v="0.26495999999999997"/>
  </r>
  <r>
    <s v="NAoPri"/>
    <n v="2019"/>
    <s v="Q4"/>
    <s v="Q4-2019"/>
    <x v="109"/>
    <x v="109"/>
    <s v="E56000031"/>
    <s v="East Midlands"/>
    <s v="irc_yes"/>
    <n v="30"/>
    <n v="0.22034000000000001"/>
  </r>
  <r>
    <s v="NAoPri"/>
    <n v="2020"/>
    <s v="Q1"/>
    <s v="Q1-2020"/>
    <x v="109"/>
    <x v="109"/>
    <s v="E56000031"/>
    <s v="East Midlands"/>
    <s v="irc_yes"/>
    <n v="29"/>
    <n v="0.15384999999999999"/>
  </r>
  <r>
    <s v="NAoPri"/>
    <n v="2020"/>
    <s v="Q2"/>
    <s v="Q2-2020"/>
    <x v="109"/>
    <x v="109"/>
    <s v="E56000031"/>
    <s v="East Midlands"/>
    <s v="irc_yes"/>
    <n v="27"/>
    <n v="9.2590000000000006E-2"/>
  </r>
  <r>
    <s v="NAoPri"/>
    <n v="2020"/>
    <s v="Q3"/>
    <s v="Q3-2020"/>
    <x v="109"/>
    <x v="109"/>
    <s v="E56000031"/>
    <s v="East Midlands"/>
    <s v="irc_yes"/>
    <n v="27"/>
    <n v="0.10185"/>
  </r>
  <r>
    <s v="NAoPri"/>
    <n v="2020"/>
    <s v="Q4"/>
    <s v="Q4-2020"/>
    <x v="109"/>
    <x v="109"/>
    <s v="E56000031"/>
    <s v="East Midlands"/>
    <s v="irc_yes"/>
    <n v="27"/>
    <n v="0.13761000000000001"/>
  </r>
  <r>
    <s v="NAoPri"/>
    <n v="2021"/>
    <s v="Q1"/>
    <s v="Q1-2021"/>
    <x v="109"/>
    <x v="109"/>
    <s v="E56000031"/>
    <s v="East Midlands"/>
    <s v="irc_yes"/>
    <n v="23"/>
    <n v="0.18478"/>
  </r>
  <r>
    <s v="NAoPri"/>
    <n v="2021"/>
    <s v="Q2"/>
    <s v="Q2-2021"/>
    <x v="109"/>
    <x v="109"/>
    <s v="E56000031"/>
    <s v="East Midlands"/>
    <s v="irc_yes"/>
    <n v="25"/>
    <n v="0.19192000000000001"/>
  </r>
  <r>
    <s v="NAoPri"/>
    <n v="2021"/>
    <s v="Q3"/>
    <s v="Q3-2021"/>
    <x v="109"/>
    <x v="109"/>
    <s v="E56000031"/>
    <s v="East Midlands"/>
    <s v="irc_yes"/>
    <n v="25"/>
    <n v="0.19388"/>
  </r>
  <r>
    <s v="NAoPri"/>
    <n v="2021"/>
    <s v="Q4"/>
    <s v="Q4-2021"/>
    <x v="109"/>
    <x v="109"/>
    <s v="E56000031"/>
    <s v="East Midlands"/>
    <s v="irc_yes"/>
    <n v="23"/>
    <n v="0.18279999999999999"/>
  </r>
  <r>
    <s v="NAoPri"/>
    <n v="2022"/>
    <s v="Q1"/>
    <s v="Q1-2022"/>
    <x v="109"/>
    <x v="109"/>
    <s v="E56000031"/>
    <s v="East Midlands"/>
    <s v="irc_yes"/>
    <n v="24"/>
    <n v="0.17021"/>
  </r>
  <r>
    <s v="NAoPri"/>
    <n v="2022"/>
    <s v="Q2"/>
    <s v="Q2-2022"/>
    <x v="109"/>
    <x v="109"/>
    <s v="E56000031"/>
    <s v="East Midlands"/>
    <s v="irc_yes"/>
    <n v="22"/>
    <n v="0.2069"/>
  </r>
  <r>
    <s v="NAoPri"/>
    <n v="2022"/>
    <s v="Q3"/>
    <s v="Q3-2022"/>
    <x v="109"/>
    <x v="109"/>
    <s v="E56000031"/>
    <s v="East Midlands"/>
    <s v="irc_yes"/>
    <n v="24"/>
    <n v="0.20619000000000001"/>
  </r>
  <r>
    <s v="NAoPri"/>
    <n v="2022"/>
    <s v="Q4"/>
    <s v="Q4-2022"/>
    <x v="109"/>
    <x v="109"/>
    <s v="E56000031"/>
    <s v="East Midlands"/>
    <s v="irc_yes"/>
    <n v="25"/>
    <n v="0.17"/>
  </r>
  <r>
    <s v="NAoPri"/>
    <n v="2023"/>
    <s v="Q1"/>
    <s v="Q1-2023"/>
    <x v="109"/>
    <x v="109"/>
    <s v="E56000031"/>
    <s v="East Midlands"/>
    <s v="irc_yes"/>
    <n v="29"/>
    <n v="0.14655000000000001"/>
  </r>
  <r>
    <s v="NAoPri"/>
    <n v="2019"/>
    <s v="Q1"/>
    <s v="Q1-2019"/>
    <x v="110"/>
    <x v="110"/>
    <s v="E56000027"/>
    <s v="North Central London"/>
    <s v="irc_yes"/>
    <n v="9"/>
    <n v="0.24324000000000001"/>
  </r>
  <r>
    <s v="NAoPri"/>
    <n v="2019"/>
    <s v="Q2"/>
    <s v="Q2-2019"/>
    <x v="110"/>
    <x v="110"/>
    <s v="E56000027"/>
    <s v="North Central London"/>
    <s v="irc_yes"/>
    <n v="11"/>
    <n v="0.37208999999999998"/>
  </r>
  <r>
    <s v="NAoPri"/>
    <n v="2019"/>
    <s v="Q3"/>
    <s v="Q3-2019"/>
    <x v="110"/>
    <x v="110"/>
    <s v="E56000027"/>
    <s v="North Central London"/>
    <s v="irc_yes"/>
    <n v="12"/>
    <n v="0.44680999999999998"/>
  </r>
  <r>
    <s v="NAoPri"/>
    <n v="2019"/>
    <s v="Q4"/>
    <s v="Q4-2019"/>
    <x v="110"/>
    <x v="110"/>
    <s v="E56000027"/>
    <s v="North Central London"/>
    <s v="irc_yes"/>
    <n v="11"/>
    <n v="0.51163000000000003"/>
  </r>
  <r>
    <s v="NAoPri"/>
    <n v="2020"/>
    <s v="Q1"/>
    <s v="Q1-2020"/>
    <x v="110"/>
    <x v="110"/>
    <s v="E56000027"/>
    <s v="North Central London"/>
    <s v="irc_yes"/>
    <n v="13"/>
    <n v="0.49020000000000002"/>
  </r>
  <r>
    <s v="NAoPri"/>
    <n v="2020"/>
    <s v="Q2"/>
    <s v="Q2-2020"/>
    <x v="110"/>
    <x v="110"/>
    <s v="E56000027"/>
    <s v="North Central London"/>
    <s v="irc_yes"/>
    <n v="10"/>
    <n v="0.47499999999999998"/>
  </r>
  <r>
    <s v="NAoPri"/>
    <n v="2020"/>
    <s v="Q3"/>
    <s v="Q3-2020"/>
    <x v="110"/>
    <x v="110"/>
    <s v="E56000027"/>
    <s v="North Central London"/>
    <s v="irc_yes"/>
    <n v="10"/>
    <n v="0.42104999999999998"/>
  </r>
  <r>
    <s v="NAoPri"/>
    <n v="2020"/>
    <s v="Q4"/>
    <s v="Q4-2020"/>
    <x v="110"/>
    <x v="110"/>
    <s v="E56000027"/>
    <s v="North Central London"/>
    <s v="irc_yes"/>
    <n v="11"/>
    <n v="0.41860000000000003"/>
  </r>
  <r>
    <s v="NAoPri"/>
    <n v="2021"/>
    <s v="Q1"/>
    <s v="Q1-2021"/>
    <x v="110"/>
    <x v="110"/>
    <s v="E56000027"/>
    <s v="North Central London"/>
    <s v="irc_yes"/>
    <n v="10"/>
    <n v="0.33333000000000002"/>
  </r>
  <r>
    <s v="NAoPri"/>
    <n v="2021"/>
    <s v="Q2"/>
    <s v="Q2-2021"/>
    <x v="110"/>
    <x v="110"/>
    <s v="E56000027"/>
    <s v="North Central London"/>
    <s v="irc_yes"/>
    <n v="12"/>
    <n v="0.35416999999999998"/>
  </r>
  <r>
    <s v="NAoPri"/>
    <n v="2021"/>
    <s v="Q3"/>
    <s v="Q3-2021"/>
    <x v="110"/>
    <x v="110"/>
    <s v="E56000027"/>
    <s v="North Central London"/>
    <s v="irc_yes"/>
    <n v="12"/>
    <n v="0.32652999999999999"/>
  </r>
  <r>
    <s v="NAoPri"/>
    <n v="2021"/>
    <s v="Q4"/>
    <s v="Q4-2021"/>
    <x v="110"/>
    <x v="110"/>
    <s v="E56000027"/>
    <s v="North Central London"/>
    <s v="irc_yes"/>
    <n v="12"/>
    <n v="0.25"/>
  </r>
  <r>
    <s v="NAoPri"/>
    <n v="2022"/>
    <s v="Q1"/>
    <s v="Q1-2022"/>
    <x v="110"/>
    <x v="110"/>
    <s v="E56000027"/>
    <s v="North Central London"/>
    <s v="irc_yes"/>
    <n v="11"/>
    <n v="0.31818000000000002"/>
  </r>
  <r>
    <s v="NAoPri"/>
    <n v="2022"/>
    <s v="Q2"/>
    <s v="Q2-2022"/>
    <x v="110"/>
    <x v="110"/>
    <s v="E56000027"/>
    <s v="North Central London"/>
    <s v="irc_yes"/>
    <n v="11"/>
    <n v="0.32557999999999998"/>
  </r>
  <r>
    <s v="NAoPri"/>
    <n v="2022"/>
    <s v="Q3"/>
    <s v="Q3-2022"/>
    <x v="110"/>
    <x v="110"/>
    <s v="E56000027"/>
    <s v="North Central London"/>
    <s v="irc_yes"/>
    <n v="10"/>
    <n v="0.32500000000000001"/>
  </r>
  <r>
    <s v="NAoPri"/>
    <n v="2022"/>
    <s v="Q4"/>
    <s v="Q4-2022"/>
    <x v="110"/>
    <x v="110"/>
    <s v="E56000027"/>
    <s v="North Central London"/>
    <s v="irc_yes"/>
    <n v="11"/>
    <n v="0.36364000000000002"/>
  </r>
  <r>
    <s v="NAoPri"/>
    <n v="2023"/>
    <s v="Q1"/>
    <s v="Q1-2023"/>
    <x v="110"/>
    <x v="110"/>
    <s v="E56000027"/>
    <s v="North Central London"/>
    <s v="irc_yes"/>
    <n v="13"/>
    <n v="0.28000000000000003"/>
  </r>
  <r>
    <s v="NAoPri"/>
    <n v="2019"/>
    <s v="Q1"/>
    <s v="Q1-2019"/>
    <x v="111"/>
    <x v="111"/>
    <s v="E56000016"/>
    <s v="Wessex"/>
    <s v="irc_yes"/>
    <n v="27"/>
    <n v="0.27522999999999997"/>
  </r>
  <r>
    <s v="NAoPri"/>
    <n v="2019"/>
    <s v="Q2"/>
    <s v="Q2-2019"/>
    <x v="111"/>
    <x v="111"/>
    <s v="E56000016"/>
    <s v="Wessex"/>
    <s v="irc_yes"/>
    <n v="27"/>
    <n v="0.25472"/>
  </r>
  <r>
    <s v="NAoPri"/>
    <n v="2019"/>
    <s v="Q3"/>
    <s v="Q3-2019"/>
    <x v="111"/>
    <x v="111"/>
    <s v="E56000016"/>
    <s v="Wessex"/>
    <s v="irc_yes"/>
    <n v="29"/>
    <n v="0.24560999999999999"/>
  </r>
  <r>
    <s v="NAoPri"/>
    <n v="2019"/>
    <s v="Q4"/>
    <s v="Q4-2019"/>
    <x v="111"/>
    <x v="111"/>
    <s v="E56000016"/>
    <s v="Wessex"/>
    <s v="irc_yes"/>
    <n v="29"/>
    <n v="0.17094000000000001"/>
  </r>
  <r>
    <s v="NAoPri"/>
    <n v="2020"/>
    <s v="Q1"/>
    <s v="Q1-2020"/>
    <x v="111"/>
    <x v="111"/>
    <s v="E56000016"/>
    <s v="Wessex"/>
    <s v="irc_yes"/>
    <n v="27"/>
    <n v="0.14815"/>
  </r>
  <r>
    <s v="NAoPri"/>
    <n v="2020"/>
    <s v="Q2"/>
    <s v="Q2-2020"/>
    <x v="111"/>
    <x v="111"/>
    <s v="E56000016"/>
    <s v="Wessex"/>
    <s v="irc_yes"/>
    <n v="21"/>
    <n v="0.13253000000000001"/>
  </r>
  <r>
    <s v="NAoPri"/>
    <n v="2020"/>
    <s v="Q3"/>
    <s v="Q3-2020"/>
    <x v="111"/>
    <x v="111"/>
    <s v="E56000016"/>
    <s v="Wessex"/>
    <s v="irc_yes"/>
    <n v="17"/>
    <n v="0.11594"/>
  </r>
  <r>
    <s v="NAoPri"/>
    <n v="2020"/>
    <s v="Q4"/>
    <s v="Q4-2020"/>
    <x v="111"/>
    <x v="111"/>
    <s v="E56000016"/>
    <s v="Wessex"/>
    <s v="irc_yes"/>
    <n v="14"/>
    <n v="0.16667000000000001"/>
  </r>
  <r>
    <s v="NAoPri"/>
    <n v="2021"/>
    <s v="Q1"/>
    <s v="Q1-2021"/>
    <x v="111"/>
    <x v="111"/>
    <s v="E56000016"/>
    <s v="Wessex"/>
    <s v="irc_yes"/>
    <n v="12"/>
    <n v="0.23404"/>
  </r>
  <r>
    <s v="NAoPri"/>
    <n v="2021"/>
    <s v="Q2"/>
    <s v="Q2-2021"/>
    <x v="111"/>
    <x v="111"/>
    <s v="E56000016"/>
    <s v="Wessex"/>
    <s v="irc_yes"/>
    <n v="16"/>
    <n v="0.22581000000000001"/>
  </r>
  <r>
    <s v="NAoPri"/>
    <n v="2021"/>
    <s v="Q3"/>
    <s v="Q3-2021"/>
    <x v="111"/>
    <x v="111"/>
    <s v="E56000016"/>
    <s v="Wessex"/>
    <s v="irc_yes"/>
    <n v="17"/>
    <n v="0.23529"/>
  </r>
  <r>
    <s v="NAoPri"/>
    <n v="2021"/>
    <s v="Q4"/>
    <s v="Q4-2021"/>
    <x v="111"/>
    <x v="111"/>
    <s v="E56000016"/>
    <s v="Wessex"/>
    <s v="irc_yes"/>
    <n v="22"/>
    <n v="0.24138000000000001"/>
  </r>
  <r>
    <s v="NAoPri"/>
    <n v="2022"/>
    <s v="Q1"/>
    <s v="Q1-2022"/>
    <x v="111"/>
    <x v="111"/>
    <s v="E56000016"/>
    <s v="Wessex"/>
    <s v="irc_yes"/>
    <n v="27"/>
    <n v="0.23363999999999999"/>
  </r>
  <r>
    <s v="NAoPri"/>
    <n v="2022"/>
    <s v="Q2"/>
    <s v="Q2-2022"/>
    <x v="111"/>
    <x v="111"/>
    <s v="E56000016"/>
    <s v="Wessex"/>
    <s v="irc_yes"/>
    <n v="28"/>
    <n v="0.22320999999999999"/>
  </r>
  <r>
    <s v="NAoPri"/>
    <n v="2022"/>
    <s v="Q3"/>
    <s v="Q3-2022"/>
    <x v="111"/>
    <x v="111"/>
    <s v="E56000016"/>
    <s v="Wessex"/>
    <s v="irc_yes"/>
    <n v="29"/>
    <n v="0.19658"/>
  </r>
  <r>
    <s v="NAoPri"/>
    <n v="2022"/>
    <s v="Q4"/>
    <s v="Q4-2022"/>
    <x v="111"/>
    <x v="111"/>
    <s v="E56000016"/>
    <s v="Wessex"/>
    <s v="irc_yes"/>
    <n v="29"/>
    <n v="0.17241000000000001"/>
  </r>
  <r>
    <s v="NAoPri"/>
    <n v="2023"/>
    <s v="Q1"/>
    <s v="Q1-2023"/>
    <x v="111"/>
    <x v="111"/>
    <s v="E56000016"/>
    <s v="Wessex"/>
    <s v="irc_yes"/>
    <n v="26"/>
    <n v="0.18268999999999999"/>
  </r>
  <r>
    <s v="NAoPri"/>
    <n v="2019"/>
    <s v="Q1"/>
    <s v="Q1-2019"/>
    <x v="112"/>
    <x v="112"/>
    <s v="E56000007"/>
    <s v="West Midlands"/>
    <s v="irc_yes"/>
    <n v="64"/>
    <n v="0.18898000000000001"/>
  </r>
  <r>
    <s v="NAoPri"/>
    <n v="2019"/>
    <s v="Q2"/>
    <s v="Q2-2019"/>
    <x v="112"/>
    <x v="112"/>
    <s v="E56000007"/>
    <s v="West Midlands"/>
    <s v="irc_yes"/>
    <n v="61"/>
    <n v="0.16803000000000001"/>
  </r>
  <r>
    <s v="NAoPri"/>
    <n v="2019"/>
    <s v="Q3"/>
    <s v="Q3-2019"/>
    <x v="112"/>
    <x v="112"/>
    <s v="E56000007"/>
    <s v="West Midlands"/>
    <s v="irc_yes"/>
    <n v="62"/>
    <n v="0.17885999999999999"/>
  </r>
  <r>
    <s v="NAoPri"/>
    <n v="2019"/>
    <s v="Q4"/>
    <s v="Q4-2019"/>
    <x v="112"/>
    <x v="112"/>
    <s v="E56000007"/>
    <s v="West Midlands"/>
    <s v="irc_yes"/>
    <n v="58"/>
    <n v="0.19313"/>
  </r>
  <r>
    <s v="NAoPri"/>
    <n v="2020"/>
    <s v="Q1"/>
    <s v="Q1-2020"/>
    <x v="112"/>
    <x v="112"/>
    <s v="E56000007"/>
    <s v="West Midlands"/>
    <s v="irc_yes"/>
    <n v="54"/>
    <n v="0.15814"/>
  </r>
  <r>
    <s v="NAoPri"/>
    <n v="2020"/>
    <s v="Q2"/>
    <s v="Q2-2020"/>
    <x v="112"/>
    <x v="112"/>
    <s v="E56000007"/>
    <s v="West Midlands"/>
    <s v="irc_yes"/>
    <n v="43"/>
    <n v="0.16763"/>
  </r>
  <r>
    <s v="NAoPri"/>
    <n v="2020"/>
    <s v="Q3"/>
    <s v="Q3-2020"/>
    <x v="112"/>
    <x v="112"/>
    <s v="E56000007"/>
    <s v="West Midlands"/>
    <s v="irc_yes"/>
    <n v="32"/>
    <n v="0.14061999999999999"/>
  </r>
  <r>
    <s v="NAoPri"/>
    <n v="2020"/>
    <s v="Q4"/>
    <s v="Q4-2020"/>
    <x v="112"/>
    <x v="112"/>
    <s v="E56000007"/>
    <s v="West Midlands"/>
    <s v="irc_yes"/>
    <n v="32"/>
    <n v="0.12598000000000001"/>
  </r>
  <r>
    <s v="NAoPri"/>
    <n v="2021"/>
    <s v="Q1"/>
    <s v="Q1-2021"/>
    <x v="112"/>
    <x v="112"/>
    <s v="E56000007"/>
    <s v="West Midlands"/>
    <s v="irc_yes"/>
    <n v="33"/>
    <n v="0.18797"/>
  </r>
  <r>
    <s v="NAoPri"/>
    <n v="2021"/>
    <s v="Q2"/>
    <s v="Q2-2021"/>
    <x v="112"/>
    <x v="112"/>
    <s v="E56000007"/>
    <s v="West Midlands"/>
    <s v="irc_yes"/>
    <n v="43"/>
    <n v="0.18497"/>
  </r>
  <r>
    <s v="NAoPri"/>
    <n v="2021"/>
    <s v="Q3"/>
    <s v="Q3-2021"/>
    <x v="112"/>
    <x v="112"/>
    <s v="E56000007"/>
    <s v="West Midlands"/>
    <s v="irc_yes"/>
    <n v="58"/>
    <n v="0.22944000000000001"/>
  </r>
  <r>
    <s v="NAoPri"/>
    <n v="2021"/>
    <s v="Q4"/>
    <s v="Q4-2021"/>
    <x v="112"/>
    <x v="112"/>
    <s v="E56000007"/>
    <s v="West Midlands"/>
    <s v="irc_yes"/>
    <n v="61"/>
    <n v="0.23139999999999999"/>
  </r>
  <r>
    <s v="NAoPri"/>
    <n v="2022"/>
    <s v="Q1"/>
    <s v="Q1-2022"/>
    <x v="112"/>
    <x v="112"/>
    <s v="E56000007"/>
    <s v="West Midlands"/>
    <s v="irc_yes"/>
    <n v="64"/>
    <n v="0.24514"/>
  </r>
  <r>
    <s v="NAoPri"/>
    <n v="2022"/>
    <s v="Q2"/>
    <s v="Q2-2022"/>
    <x v="112"/>
    <x v="112"/>
    <s v="E56000007"/>
    <s v="West Midlands"/>
    <s v="irc_yes"/>
    <n v="65"/>
    <n v="0.25194"/>
  </r>
  <r>
    <s v="NAoPri"/>
    <n v="2022"/>
    <s v="Q3"/>
    <s v="Q3-2022"/>
    <x v="112"/>
    <x v="112"/>
    <s v="E56000007"/>
    <s v="West Midlands"/>
    <s v="irc_yes"/>
    <n v="56"/>
    <n v="0.25446000000000002"/>
  </r>
  <r>
    <s v="NAoPri"/>
    <n v="2022"/>
    <s v="Q4"/>
    <s v="Q4-2022"/>
    <x v="112"/>
    <x v="112"/>
    <s v="E56000007"/>
    <s v="West Midlands"/>
    <s v="irc_yes"/>
    <n v="55"/>
    <n v="0.27149000000000001"/>
  </r>
  <r>
    <s v="NAoPri"/>
    <n v="2023"/>
    <s v="Q1"/>
    <s v="Q1-2023"/>
    <x v="112"/>
    <x v="112"/>
    <s v="E56000007"/>
    <s v="West Midlands"/>
    <s v="irc_yes"/>
    <n v="54"/>
    <n v="0.27315"/>
  </r>
  <r>
    <s v="NAoPri"/>
    <n v="2019"/>
    <s v="Q1"/>
    <s v="Q1-2019"/>
    <x v="113"/>
    <x v="113"/>
    <s v="E56000007"/>
    <s v="West Midlands"/>
    <s v="irc_yes"/>
    <n v="34"/>
    <n v="0.10448"/>
  </r>
  <r>
    <s v="NAoPri"/>
    <n v="2019"/>
    <s v="Q2"/>
    <s v="Q2-2019"/>
    <x v="113"/>
    <x v="113"/>
    <s v="E56000007"/>
    <s v="West Midlands"/>
    <s v="irc_yes"/>
    <n v="31"/>
    <n v="8.0649999999999999E-2"/>
  </r>
  <r>
    <s v="NAoPri"/>
    <n v="2019"/>
    <s v="Q3"/>
    <s v="Q3-2019"/>
    <x v="113"/>
    <x v="113"/>
    <s v="E56000007"/>
    <s v="West Midlands"/>
    <s v="irc_yes"/>
    <n v="28"/>
    <n v="8.0360000000000001E-2"/>
  </r>
  <r>
    <s v="NAoPri"/>
    <n v="2019"/>
    <s v="Q4"/>
    <s v="Q4-2019"/>
    <x v="113"/>
    <x v="113"/>
    <s v="E56000007"/>
    <s v="West Midlands"/>
    <s v="irc_yes"/>
    <n v="27"/>
    <n v="9.4339999999999993E-2"/>
  </r>
  <r>
    <s v="NAoPri"/>
    <n v="2020"/>
    <s v="Q1"/>
    <s v="Q1-2020"/>
    <x v="113"/>
    <x v="113"/>
    <s v="E56000007"/>
    <s v="West Midlands"/>
    <s v="irc_yes"/>
    <n v="26"/>
    <n v="8.8239999999999999E-2"/>
  </r>
  <r>
    <s v="NAoPri"/>
    <n v="2020"/>
    <s v="Q2"/>
    <s v="Q2-2020"/>
    <x v="113"/>
    <x v="113"/>
    <s v="E56000007"/>
    <s v="West Midlands"/>
    <s v="irc_yes"/>
    <n v="24"/>
    <n v="6.1859999999999998E-2"/>
  </r>
  <r>
    <s v="NAoPri"/>
    <n v="2020"/>
    <s v="Q3"/>
    <s v="Q3-2020"/>
    <x v="113"/>
    <x v="113"/>
    <s v="E56000007"/>
    <s v="West Midlands"/>
    <s v="irc_yes"/>
    <n v="23"/>
    <n v="7.6920000000000002E-2"/>
  </r>
  <r>
    <s v="NAoPri"/>
    <n v="2020"/>
    <s v="Q4"/>
    <s v="Q4-2020"/>
    <x v="113"/>
    <x v="113"/>
    <s v="E56000007"/>
    <s v="West Midlands"/>
    <s v="irc_yes"/>
    <n v="22"/>
    <n v="3.4880000000000001E-2"/>
  </r>
  <r>
    <s v="NAoPri"/>
    <n v="2021"/>
    <s v="Q1"/>
    <s v="Q1-2021"/>
    <x v="113"/>
    <x v="113"/>
    <s v="E56000007"/>
    <s v="West Midlands"/>
    <s v="irc_yes"/>
    <n v="20"/>
    <n v="3.8460000000000001E-2"/>
  </r>
  <r>
    <s v="NAoPri"/>
    <n v="2021"/>
    <s v="Q2"/>
    <s v="Q2-2021"/>
    <x v="113"/>
    <x v="113"/>
    <s v="E56000007"/>
    <s v="West Midlands"/>
    <s v="irc_yes"/>
    <n v="21"/>
    <n v="5.8819999999999997E-2"/>
  </r>
  <r>
    <s v="NAoPri"/>
    <n v="2021"/>
    <s v="Q3"/>
    <s v="Q3-2021"/>
    <x v="113"/>
    <x v="113"/>
    <s v="E56000007"/>
    <s v="West Midlands"/>
    <s v="irc_yes"/>
    <n v="20"/>
    <n v="7.4999999999999997E-2"/>
  </r>
  <r>
    <s v="NAoPri"/>
    <n v="2021"/>
    <s v="Q4"/>
    <s v="Q4-2021"/>
    <x v="113"/>
    <x v="113"/>
    <s v="E56000007"/>
    <s v="West Midlands"/>
    <s v="irc_yes"/>
    <n v="19"/>
    <n v="0.12162000000000001"/>
  </r>
  <r>
    <s v="NAoPri"/>
    <n v="2022"/>
    <s v="Q1"/>
    <s v="Q1-2022"/>
    <x v="113"/>
    <x v="113"/>
    <s v="E56000007"/>
    <s v="West Midlands"/>
    <s v="irc_yes"/>
    <n v="20"/>
    <n v="0.125"/>
  </r>
  <r>
    <s v="NAoPri"/>
    <n v="2022"/>
    <s v="Q2"/>
    <s v="Q2-2022"/>
    <x v="113"/>
    <x v="113"/>
    <s v="E56000007"/>
    <s v="West Midlands"/>
    <s v="irc_yes"/>
    <n v="20"/>
    <n v="0.13750000000000001"/>
  </r>
  <r>
    <s v="NAoPri"/>
    <n v="2022"/>
    <s v="Q3"/>
    <s v="Q3-2022"/>
    <x v="113"/>
    <x v="113"/>
    <s v="E56000007"/>
    <s v="West Midlands"/>
    <s v="irc_yes"/>
    <n v="22"/>
    <n v="0.11494"/>
  </r>
  <r>
    <s v="NAoPri"/>
    <n v="2022"/>
    <s v="Q4"/>
    <s v="Q4-2022"/>
    <x v="113"/>
    <x v="113"/>
    <s v="E56000007"/>
    <s v="West Midlands"/>
    <s v="irc_yes"/>
    <n v="26"/>
    <n v="0.125"/>
  </r>
  <r>
    <s v="NAoPri"/>
    <n v="2023"/>
    <s v="Q1"/>
    <s v="Q1-2023"/>
    <x v="113"/>
    <x v="113"/>
    <s v="E56000007"/>
    <s v="West Midlands"/>
    <s v="irc_yes"/>
    <n v="25"/>
    <n v="0.13861000000000001"/>
  </r>
  <r>
    <s v="NAoPri"/>
    <n v="2019"/>
    <s v="Q1"/>
    <s v="Q1-2019"/>
    <x v="114"/>
    <x v="114"/>
    <s v="E56000016"/>
    <s v="Wessex"/>
    <s v="irc_yes"/>
    <n v="45"/>
    <n v="0.20555999999999999"/>
  </r>
  <r>
    <s v="NAoPri"/>
    <n v="2019"/>
    <s v="Q2"/>
    <s v="Q2-2019"/>
    <x v="114"/>
    <x v="114"/>
    <s v="E56000016"/>
    <s v="Wessex"/>
    <s v="irc_yes"/>
    <n v="46"/>
    <n v="0.18032999999999999"/>
  </r>
  <r>
    <s v="NAoPri"/>
    <n v="2019"/>
    <s v="Q3"/>
    <s v="Q3-2019"/>
    <x v="114"/>
    <x v="114"/>
    <s v="E56000016"/>
    <s v="Wessex"/>
    <s v="irc_yes"/>
    <n v="48"/>
    <n v="0.1623"/>
  </r>
  <r>
    <s v="NAoPri"/>
    <n v="2019"/>
    <s v="Q4"/>
    <s v="Q4-2019"/>
    <x v="114"/>
    <x v="114"/>
    <s v="E56000016"/>
    <s v="Wessex"/>
    <s v="irc_yes"/>
    <n v="45"/>
    <n v="0.13889000000000001"/>
  </r>
  <r>
    <s v="NAoPri"/>
    <n v="2020"/>
    <s v="Q1"/>
    <s v="Q1-2020"/>
    <x v="114"/>
    <x v="114"/>
    <s v="E56000016"/>
    <s v="Wessex"/>
    <s v="irc_yes"/>
    <n v="43"/>
    <n v="9.4119999999999995E-2"/>
  </r>
  <r>
    <s v="NAoPri"/>
    <n v="2020"/>
    <s v="Q2"/>
    <s v="Q2-2020"/>
    <x v="114"/>
    <x v="114"/>
    <s v="E56000016"/>
    <s v="Wessex"/>
    <s v="irc_yes"/>
    <n v="35"/>
    <n v="9.2859999999999998E-2"/>
  </r>
  <r>
    <s v="NAoPri"/>
    <n v="2020"/>
    <s v="Q3"/>
    <s v="Q3-2020"/>
    <x v="114"/>
    <x v="114"/>
    <s v="E56000016"/>
    <s v="Wessex"/>
    <s v="irc_yes"/>
    <n v="31"/>
    <n v="9.6000000000000002E-2"/>
  </r>
  <r>
    <s v="NAoPri"/>
    <n v="2020"/>
    <s v="Q4"/>
    <s v="Q4-2020"/>
    <x v="114"/>
    <x v="114"/>
    <s v="E56000016"/>
    <s v="Wessex"/>
    <s v="irc_yes"/>
    <n v="30"/>
    <n v="9.3219999999999997E-2"/>
  </r>
  <r>
    <s v="NAoPri"/>
    <n v="2021"/>
    <s v="Q1"/>
    <s v="Q1-2021"/>
    <x v="114"/>
    <x v="114"/>
    <s v="E56000016"/>
    <s v="Wessex"/>
    <s v="irc_yes"/>
    <n v="30"/>
    <n v="0.14166999999999999"/>
  </r>
  <r>
    <s v="NAoPri"/>
    <n v="2021"/>
    <s v="Q2"/>
    <s v="Q2-2021"/>
    <x v="114"/>
    <x v="114"/>
    <s v="E56000016"/>
    <s v="Wessex"/>
    <s v="irc_yes"/>
    <n v="34"/>
    <n v="0.14706"/>
  </r>
  <r>
    <s v="NAoPri"/>
    <n v="2021"/>
    <s v="Q3"/>
    <s v="Q3-2021"/>
    <x v="114"/>
    <x v="114"/>
    <s v="E56000016"/>
    <s v="Wessex"/>
    <s v="irc_yes"/>
    <n v="34"/>
    <n v="0.16788"/>
  </r>
  <r>
    <s v="NAoPri"/>
    <n v="2021"/>
    <s v="Q4"/>
    <s v="Q4-2021"/>
    <x v="114"/>
    <x v="114"/>
    <s v="E56000016"/>
    <s v="Wessex"/>
    <s v="irc_yes"/>
    <n v="35"/>
    <n v="0.18704999999999999"/>
  </r>
  <r>
    <s v="NAoPri"/>
    <n v="2022"/>
    <s v="Q1"/>
    <s v="Q1-2022"/>
    <x v="114"/>
    <x v="114"/>
    <s v="E56000016"/>
    <s v="Wessex"/>
    <s v="irc_yes"/>
    <n v="35"/>
    <n v="0.17730000000000001"/>
  </r>
  <r>
    <s v="NAoPri"/>
    <n v="2022"/>
    <s v="Q2"/>
    <s v="Q2-2022"/>
    <x v="114"/>
    <x v="114"/>
    <s v="E56000016"/>
    <s v="Wessex"/>
    <s v="irc_yes"/>
    <n v="36"/>
    <n v="0.21831"/>
  </r>
  <r>
    <s v="NAoPri"/>
    <n v="2022"/>
    <s v="Q3"/>
    <s v="Q3-2022"/>
    <x v="114"/>
    <x v="114"/>
    <s v="E56000016"/>
    <s v="Wessex"/>
    <s v="irc_yes"/>
    <n v="41"/>
    <n v="0.21340999999999999"/>
  </r>
  <r>
    <s v="NAoPri"/>
    <n v="2022"/>
    <s v="Q4"/>
    <s v="Q4-2022"/>
    <x v="114"/>
    <x v="114"/>
    <s v="E56000016"/>
    <s v="Wessex"/>
    <s v="irc_yes"/>
    <n v="43"/>
    <n v="0.20468"/>
  </r>
  <r>
    <s v="NAoPri"/>
    <n v="2023"/>
    <s v="Q1"/>
    <s v="Q1-2023"/>
    <x v="114"/>
    <x v="114"/>
    <s v="E56000016"/>
    <s v="Wessex"/>
    <s v="irc_yes"/>
    <n v="48"/>
    <n v="0.24607000000000001"/>
  </r>
  <r>
    <s v="NAoPri"/>
    <n v="2019"/>
    <s v="Q1"/>
    <s v="Q1-2019"/>
    <x v="115"/>
    <x v="115"/>
    <s v="E56000014"/>
    <s v="Peninsula"/>
    <s v="irc_yes"/>
    <n v="35"/>
    <n v="0.23913000000000001"/>
  </r>
  <r>
    <s v="NAoPri"/>
    <n v="2019"/>
    <s v="Q2"/>
    <s v="Q2-2019"/>
    <x v="115"/>
    <x v="115"/>
    <s v="E56000014"/>
    <s v="Peninsula"/>
    <s v="irc_yes"/>
    <n v="36"/>
    <n v="0.27778000000000003"/>
  </r>
  <r>
    <s v="NAoPri"/>
    <n v="2019"/>
    <s v="Q3"/>
    <s v="Q3-2019"/>
    <x v="115"/>
    <x v="115"/>
    <s v="E56000014"/>
    <s v="Peninsula"/>
    <s v="irc_yes"/>
    <n v="33"/>
    <n v="0.31579000000000002"/>
  </r>
  <r>
    <s v="NAoPri"/>
    <n v="2019"/>
    <s v="Q4"/>
    <s v="Q4-2019"/>
    <x v="115"/>
    <x v="115"/>
    <s v="E56000014"/>
    <s v="Peninsula"/>
    <s v="irc_yes"/>
    <n v="32"/>
    <n v="0.3125"/>
  </r>
  <r>
    <s v="NAoPri"/>
    <n v="2020"/>
    <s v="Q1"/>
    <s v="Q1-2020"/>
    <x v="115"/>
    <x v="115"/>
    <s v="E56000014"/>
    <s v="Peninsula"/>
    <s v="irc_yes"/>
    <n v="30"/>
    <n v="0.30832999999999999"/>
  </r>
  <r>
    <s v="NAoPri"/>
    <n v="2020"/>
    <s v="Q2"/>
    <s v="Q2-2020"/>
    <x v="115"/>
    <x v="115"/>
    <s v="E56000014"/>
    <s v="Peninsula"/>
    <s v="irc_yes"/>
    <n v="24"/>
    <n v="0.23710999999999999"/>
  </r>
  <r>
    <s v="NAoPri"/>
    <n v="2020"/>
    <s v="Q3"/>
    <s v="Q3-2020"/>
    <x v="115"/>
    <x v="115"/>
    <s v="E56000014"/>
    <s v="Peninsula"/>
    <s v="irc_yes"/>
    <n v="26"/>
    <n v="0.20952000000000001"/>
  </r>
  <r>
    <s v="NAoPri"/>
    <n v="2020"/>
    <s v="Q4"/>
    <s v="Q4-2020"/>
    <x v="115"/>
    <x v="115"/>
    <s v="E56000014"/>
    <s v="Peninsula"/>
    <s v="irc_yes"/>
    <n v="30"/>
    <n v="0.19492000000000001"/>
  </r>
  <r>
    <s v="NAoPri"/>
    <n v="2021"/>
    <s v="Q1"/>
    <s v="Q1-2021"/>
    <x v="115"/>
    <x v="115"/>
    <s v="E56000014"/>
    <s v="Peninsula"/>
    <s v="irc_yes"/>
    <n v="29"/>
    <n v="0.15517"/>
  </r>
  <r>
    <s v="NAoPri"/>
    <n v="2021"/>
    <s v="Q2"/>
    <s v="Q2-2021"/>
    <x v="115"/>
    <x v="115"/>
    <s v="E56000014"/>
    <s v="Peninsula"/>
    <s v="irc_yes"/>
    <n v="33"/>
    <n v="0.19084000000000001"/>
  </r>
  <r>
    <s v="NAoPri"/>
    <n v="2021"/>
    <s v="Q3"/>
    <s v="Q3-2021"/>
    <x v="115"/>
    <x v="115"/>
    <s v="E56000014"/>
    <s v="Peninsula"/>
    <s v="irc_yes"/>
    <n v="34"/>
    <n v="0.23880999999999999"/>
  </r>
  <r>
    <s v="NAoPri"/>
    <n v="2021"/>
    <s v="Q4"/>
    <s v="Q4-2021"/>
    <x v="115"/>
    <x v="115"/>
    <s v="E56000014"/>
    <s v="Peninsula"/>
    <s v="irc_yes"/>
    <n v="31"/>
    <n v="0.25202999999999998"/>
  </r>
  <r>
    <s v="NAoPri"/>
    <n v="2022"/>
    <s v="Q1"/>
    <s v="Q1-2022"/>
    <x v="115"/>
    <x v="115"/>
    <s v="E56000014"/>
    <s v="Peninsula"/>
    <s v="irc_yes"/>
    <n v="30"/>
    <n v="0.28926000000000002"/>
  </r>
  <r>
    <s v="NAoPri"/>
    <n v="2022"/>
    <s v="Q2"/>
    <s v="Q2-2022"/>
    <x v="115"/>
    <x v="115"/>
    <s v="E56000014"/>
    <s v="Peninsula"/>
    <s v="irc_yes"/>
    <n v="27"/>
    <n v="0.28971999999999998"/>
  </r>
  <r>
    <s v="NAoPri"/>
    <n v="2022"/>
    <s v="Q3"/>
    <s v="Q3-2022"/>
    <x v="115"/>
    <x v="115"/>
    <s v="E56000014"/>
    <s v="Peninsula"/>
    <s v="irc_yes"/>
    <n v="23"/>
    <n v="0.27472999999999997"/>
  </r>
  <r>
    <s v="NAoPri"/>
    <n v="2022"/>
    <s v="Q4"/>
    <s v="Q4-2022"/>
    <x v="115"/>
    <x v="115"/>
    <s v="E56000014"/>
    <s v="Peninsula"/>
    <s v="irc_yes"/>
    <n v="22"/>
    <n v="0.26744000000000001"/>
  </r>
  <r>
    <s v="NAoPri"/>
    <n v="2023"/>
    <s v="Q1"/>
    <s v="Q1-2023"/>
    <x v="115"/>
    <x v="115"/>
    <s v="E56000014"/>
    <s v="Peninsula"/>
    <s v="irc_yes"/>
    <n v="25"/>
    <n v="0.22222"/>
  </r>
  <r>
    <s v="NAoPri"/>
    <n v="2019"/>
    <s v="Q1"/>
    <s v="Q1-2019"/>
    <x v="116"/>
    <x v="116"/>
    <s v="E56000012"/>
    <s v="Surrey and Sussex"/>
    <s v="irc_yes"/>
    <n v="64"/>
    <n v="0.35409000000000002"/>
  </r>
  <r>
    <s v="NAoPri"/>
    <n v="2019"/>
    <s v="Q2"/>
    <s v="Q2-2019"/>
    <x v="116"/>
    <x v="116"/>
    <s v="E56000012"/>
    <s v="Surrey and Sussex"/>
    <s v="irc_yes"/>
    <n v="68"/>
    <n v="0.35165000000000002"/>
  </r>
  <r>
    <s v="NAoPri"/>
    <n v="2019"/>
    <s v="Q3"/>
    <s v="Q3-2019"/>
    <x v="116"/>
    <x v="116"/>
    <s v="E56000012"/>
    <s v="Surrey and Sussex"/>
    <s v="irc_yes"/>
    <n v="68"/>
    <n v="0.34559000000000001"/>
  </r>
  <r>
    <s v="NAoPri"/>
    <n v="2019"/>
    <s v="Q4"/>
    <s v="Q4-2019"/>
    <x v="116"/>
    <x v="116"/>
    <s v="E56000012"/>
    <s v="Surrey and Sussex"/>
    <s v="irc_yes"/>
    <n v="69"/>
    <n v="0.34306999999999999"/>
  </r>
  <r>
    <s v="NAoPri"/>
    <n v="2020"/>
    <s v="Q1"/>
    <s v="Q1-2020"/>
    <x v="116"/>
    <x v="116"/>
    <s v="E56000012"/>
    <s v="Surrey and Sussex"/>
    <s v="irc_yes"/>
    <n v="74"/>
    <n v="0.26530999999999999"/>
  </r>
  <r>
    <s v="NAoPri"/>
    <n v="2020"/>
    <s v="Q2"/>
    <s v="Q2-2020"/>
    <x v="116"/>
    <x v="116"/>
    <s v="E56000012"/>
    <s v="Surrey and Sussex"/>
    <s v="irc_yes"/>
    <n v="64"/>
    <n v="0.19844000000000001"/>
  </r>
  <r>
    <s v="NAoPri"/>
    <n v="2020"/>
    <s v="Q3"/>
    <s v="Q3-2020"/>
    <x v="116"/>
    <x v="116"/>
    <s v="E56000012"/>
    <s v="Surrey and Sussex"/>
    <s v="irc_yes"/>
    <n v="62"/>
    <n v="0.17269000000000001"/>
  </r>
  <r>
    <s v="NAoPri"/>
    <n v="2020"/>
    <s v="Q4"/>
    <s v="Q4-2020"/>
    <x v="116"/>
    <x v="116"/>
    <s v="E56000012"/>
    <s v="Surrey and Sussex"/>
    <s v="irc_yes"/>
    <n v="63"/>
    <n v="0.14399999999999999"/>
  </r>
  <r>
    <s v="NAoPri"/>
    <n v="2021"/>
    <s v="Q1"/>
    <s v="Q1-2021"/>
    <x v="116"/>
    <x v="116"/>
    <s v="E56000012"/>
    <s v="Surrey and Sussex"/>
    <s v="irc_yes"/>
    <n v="59"/>
    <n v="0.21096999999999999"/>
  </r>
  <r>
    <s v="NAoPri"/>
    <n v="2021"/>
    <s v="Q2"/>
    <s v="Q2-2021"/>
    <x v="116"/>
    <x v="116"/>
    <s v="E56000012"/>
    <s v="Surrey and Sussex"/>
    <s v="irc_yes"/>
    <n v="65"/>
    <n v="0.29615000000000002"/>
  </r>
  <r>
    <s v="NAoPri"/>
    <n v="2021"/>
    <s v="Q3"/>
    <s v="Q3-2021"/>
    <x v="116"/>
    <x v="116"/>
    <s v="E56000012"/>
    <s v="Surrey and Sussex"/>
    <s v="irc_yes"/>
    <n v="74"/>
    <n v="0.29392000000000001"/>
  </r>
  <r>
    <s v="NAoPri"/>
    <n v="2021"/>
    <s v="Q4"/>
    <s v="Q4-2021"/>
    <x v="116"/>
    <x v="116"/>
    <s v="E56000012"/>
    <s v="Surrey and Sussex"/>
    <s v="irc_yes"/>
    <n v="77"/>
    <n v="0.30392000000000002"/>
  </r>
  <r>
    <s v="NAoPri"/>
    <n v="2022"/>
    <s v="Q1"/>
    <s v="Q1-2022"/>
    <x v="116"/>
    <x v="116"/>
    <s v="E56000012"/>
    <s v="Surrey and Sussex"/>
    <s v="irc_yes"/>
    <n v="81"/>
    <n v="0.28615000000000002"/>
  </r>
  <r>
    <s v="NAoPri"/>
    <n v="2022"/>
    <s v="Q2"/>
    <s v="Q2-2022"/>
    <x v="116"/>
    <x v="116"/>
    <s v="E56000012"/>
    <s v="Surrey and Sussex"/>
    <s v="irc_yes"/>
    <n v="78"/>
    <n v="0.27884999999999999"/>
  </r>
  <r>
    <s v="NAoPri"/>
    <n v="2022"/>
    <s v="Q3"/>
    <s v="Q3-2022"/>
    <x v="116"/>
    <x v="116"/>
    <s v="E56000012"/>
    <s v="Surrey and Sussex"/>
    <s v="irc_yes"/>
    <n v="72"/>
    <n v="0.28671000000000002"/>
  </r>
  <r>
    <s v="NAoPri"/>
    <n v="2022"/>
    <s v="Q4"/>
    <s v="Q4-2022"/>
    <x v="116"/>
    <x v="116"/>
    <s v="E56000012"/>
    <s v="Surrey and Sussex"/>
    <s v="irc_yes"/>
    <n v="68"/>
    <n v="0.28571000000000002"/>
  </r>
  <r>
    <s v="NAoPri"/>
    <n v="2023"/>
    <s v="Q1"/>
    <s v="Q1-2023"/>
    <x v="116"/>
    <x v="116"/>
    <s v="E56000012"/>
    <s v="Surrey and Sussex"/>
    <s v="irc_yes"/>
    <n v="67"/>
    <n v="0.29698999999999998"/>
  </r>
  <r>
    <s v="NAoPri"/>
    <n v="2019"/>
    <s v="Q1"/>
    <s v="Q1-2019"/>
    <x v="117"/>
    <x v="117"/>
    <s v="E56000031"/>
    <s v="East Midlands"/>
    <s v="irc_yes"/>
    <n v="61"/>
    <n v="0.15637999999999999"/>
  </r>
  <r>
    <s v="NAoPri"/>
    <n v="2019"/>
    <s v="Q2"/>
    <s v="Q2-2019"/>
    <x v="117"/>
    <x v="117"/>
    <s v="E56000031"/>
    <s v="East Midlands"/>
    <s v="irc_yes"/>
    <n v="60"/>
    <n v="0.17155000000000001"/>
  </r>
  <r>
    <s v="NAoPri"/>
    <n v="2019"/>
    <s v="Q3"/>
    <s v="Q3-2019"/>
    <x v="117"/>
    <x v="117"/>
    <s v="E56000031"/>
    <s v="East Midlands"/>
    <s v="irc_yes"/>
    <n v="64"/>
    <n v="0.15748000000000001"/>
  </r>
  <r>
    <s v="NAoPri"/>
    <n v="2019"/>
    <s v="Q4"/>
    <s v="Q4-2019"/>
    <x v="117"/>
    <x v="117"/>
    <s v="E56000031"/>
    <s v="East Midlands"/>
    <s v="irc_yes"/>
    <n v="63"/>
    <n v="0.11600000000000001"/>
  </r>
  <r>
    <s v="NAoPri"/>
    <n v="2020"/>
    <s v="Q1"/>
    <s v="Q1-2020"/>
    <x v="117"/>
    <x v="117"/>
    <s v="E56000031"/>
    <s v="East Midlands"/>
    <s v="irc_yes"/>
    <n v="65"/>
    <n v="8.0460000000000004E-2"/>
  </r>
  <r>
    <s v="NAoPri"/>
    <n v="2020"/>
    <s v="Q2"/>
    <s v="Q2-2020"/>
    <x v="117"/>
    <x v="117"/>
    <s v="E56000031"/>
    <s v="East Midlands"/>
    <s v="irc_yes"/>
    <n v="58"/>
    <n v="4.7410000000000001E-2"/>
  </r>
  <r>
    <s v="NAoPri"/>
    <n v="2020"/>
    <s v="Q3"/>
    <s v="Q3-2020"/>
    <x v="117"/>
    <x v="117"/>
    <s v="E56000031"/>
    <s v="East Midlands"/>
    <s v="irc_yes"/>
    <n v="49"/>
    <n v="3.0769999999999999E-2"/>
  </r>
  <r>
    <s v="NAoPri"/>
    <n v="2020"/>
    <s v="Q4"/>
    <s v="Q4-2020"/>
    <x v="117"/>
    <x v="117"/>
    <s v="E56000031"/>
    <s v="East Midlands"/>
    <s v="irc_yes"/>
    <n v="48"/>
    <n v="3.109E-2"/>
  </r>
  <r>
    <s v="NAoPri"/>
    <n v="2021"/>
    <s v="Q1"/>
    <s v="Q1-2021"/>
    <x v="117"/>
    <x v="117"/>
    <s v="E56000031"/>
    <s v="East Midlands"/>
    <s v="irc_yes"/>
    <n v="47"/>
    <n v="4.8390000000000002E-2"/>
  </r>
  <r>
    <s v="NAoPri"/>
    <n v="2021"/>
    <s v="Q2"/>
    <s v="Q2-2021"/>
    <x v="117"/>
    <x v="117"/>
    <s v="E56000031"/>
    <s v="East Midlands"/>
    <s v="irc_yes"/>
    <n v="54"/>
    <n v="6.9120000000000001E-2"/>
  </r>
  <r>
    <s v="NAoPri"/>
    <n v="2021"/>
    <s v="Q3"/>
    <s v="Q3-2021"/>
    <x v="117"/>
    <x v="117"/>
    <s v="E56000031"/>
    <s v="East Midlands"/>
    <s v="irc_yes"/>
    <n v="61"/>
    <n v="8.2299999999999998E-2"/>
  </r>
  <r>
    <s v="NAoPri"/>
    <n v="2021"/>
    <s v="Q4"/>
    <s v="Q4-2021"/>
    <x v="117"/>
    <x v="117"/>
    <s v="E56000031"/>
    <s v="East Midlands"/>
    <s v="irc_yes"/>
    <n v="63"/>
    <n v="0.112"/>
  </r>
  <r>
    <s v="NAoPri"/>
    <n v="2022"/>
    <s v="Q1"/>
    <s v="Q1-2022"/>
    <x v="117"/>
    <x v="117"/>
    <s v="E56000031"/>
    <s v="East Midlands"/>
    <s v="irc_yes"/>
    <n v="66"/>
    <n v="0.12595000000000001"/>
  </r>
  <r>
    <s v="NAoPri"/>
    <n v="2022"/>
    <s v="Q2"/>
    <s v="Q2-2022"/>
    <x v="117"/>
    <x v="117"/>
    <s v="E56000031"/>
    <s v="East Midlands"/>
    <s v="irc_yes"/>
    <n v="65"/>
    <n v="0.12692000000000001"/>
  </r>
  <r>
    <s v="NAoPri"/>
    <n v="2022"/>
    <s v="Q3"/>
    <s v="Q3-2022"/>
    <x v="117"/>
    <x v="117"/>
    <s v="E56000031"/>
    <s v="East Midlands"/>
    <s v="irc_yes"/>
    <n v="60"/>
    <n v="0.12917000000000001"/>
  </r>
  <r>
    <s v="NAoPri"/>
    <n v="2022"/>
    <s v="Q4"/>
    <s v="Q4-2022"/>
    <x v="117"/>
    <x v="117"/>
    <s v="E56000031"/>
    <s v="East Midlands"/>
    <s v="irc_yes"/>
    <n v="58"/>
    <n v="0.11588"/>
  </r>
  <r>
    <s v="NAoPri"/>
    <n v="2023"/>
    <s v="Q1"/>
    <s v="Q1-2023"/>
    <x v="117"/>
    <x v="117"/>
    <s v="E56000031"/>
    <s v="East Midlands"/>
    <s v="irc_yes"/>
    <n v="51"/>
    <n v="0.10836999999999999"/>
  </r>
  <r>
    <s v="NAoPri"/>
    <n v="2019"/>
    <s v="Q1"/>
    <s v="Q1-2019"/>
    <x v="118"/>
    <x v="118"/>
    <s v="E56000031"/>
    <s v="East Midlands"/>
    <s v="irc_yes"/>
    <n v="49"/>
    <n v="0.1701"/>
  </r>
  <r>
    <s v="NAoPri"/>
    <n v="2019"/>
    <s v="Q2"/>
    <s v="Q2-2019"/>
    <x v="118"/>
    <x v="118"/>
    <s v="E56000031"/>
    <s v="East Midlands"/>
    <s v="irc_yes"/>
    <n v="51"/>
    <n v="0.18049000000000001"/>
  </r>
  <r>
    <s v="NAoPri"/>
    <n v="2019"/>
    <s v="Q3"/>
    <s v="Q3-2019"/>
    <x v="118"/>
    <x v="118"/>
    <s v="E56000031"/>
    <s v="East Midlands"/>
    <s v="irc_yes"/>
    <n v="54"/>
    <n v="0.20093"/>
  </r>
  <r>
    <s v="NAoPri"/>
    <n v="2019"/>
    <s v="Q4"/>
    <s v="Q4-2019"/>
    <x v="118"/>
    <x v="118"/>
    <s v="E56000031"/>
    <s v="East Midlands"/>
    <s v="irc_yes"/>
    <n v="56"/>
    <n v="0.20089000000000001"/>
  </r>
  <r>
    <s v="NAoPri"/>
    <n v="2020"/>
    <s v="Q1"/>
    <s v="Q1-2020"/>
    <x v="118"/>
    <x v="118"/>
    <s v="E56000031"/>
    <s v="East Midlands"/>
    <s v="irc_yes"/>
    <n v="59"/>
    <n v="0.18803"/>
  </r>
  <r>
    <s v="NAoPri"/>
    <n v="2020"/>
    <s v="Q2"/>
    <s v="Q2-2020"/>
    <x v="118"/>
    <x v="118"/>
    <s v="E56000031"/>
    <s v="East Midlands"/>
    <s v="irc_yes"/>
    <n v="56"/>
    <n v="0.16142999999999999"/>
  </r>
  <r>
    <s v="NAoPri"/>
    <n v="2020"/>
    <s v="Q3"/>
    <s v="Q3-2020"/>
    <x v="118"/>
    <x v="118"/>
    <s v="E56000031"/>
    <s v="East Midlands"/>
    <s v="irc_yes"/>
    <n v="53"/>
    <n v="0.14692"/>
  </r>
  <r>
    <s v="NAoPri"/>
    <n v="2020"/>
    <s v="Q4"/>
    <s v="Q4-2020"/>
    <x v="118"/>
    <x v="118"/>
    <s v="E56000031"/>
    <s v="East Midlands"/>
    <s v="irc_yes"/>
    <n v="46"/>
    <n v="0.13736000000000001"/>
  </r>
  <r>
    <s v="NAoPri"/>
    <n v="2021"/>
    <s v="Q1"/>
    <s v="Q1-2021"/>
    <x v="118"/>
    <x v="118"/>
    <s v="E56000031"/>
    <s v="East Midlands"/>
    <s v="irc_yes"/>
    <n v="40"/>
    <n v="0.14465"/>
  </r>
  <r>
    <s v="NAoPri"/>
    <n v="2021"/>
    <s v="Q2"/>
    <s v="Q2-2021"/>
    <x v="118"/>
    <x v="118"/>
    <s v="E56000031"/>
    <s v="East Midlands"/>
    <s v="irc_yes"/>
    <n v="42"/>
    <n v="0.21893000000000001"/>
  </r>
  <r>
    <s v="NAoPri"/>
    <n v="2021"/>
    <s v="Q3"/>
    <s v="Q3-2021"/>
    <x v="118"/>
    <x v="118"/>
    <s v="E56000031"/>
    <s v="East Midlands"/>
    <s v="irc_yes"/>
    <n v="44"/>
    <n v="0.19774"/>
  </r>
  <r>
    <s v="NAoPri"/>
    <n v="2021"/>
    <s v="Q4"/>
    <s v="Q4-2021"/>
    <x v="118"/>
    <x v="118"/>
    <s v="E56000031"/>
    <s v="East Midlands"/>
    <s v="irc_yes"/>
    <n v="45"/>
    <n v="0.21546999999999999"/>
  </r>
  <r>
    <s v="NAoPri"/>
    <n v="2022"/>
    <s v="Q1"/>
    <s v="Q1-2022"/>
    <x v="118"/>
    <x v="118"/>
    <s v="E56000031"/>
    <s v="East Midlands"/>
    <s v="irc_yes"/>
    <n v="51"/>
    <n v="0.19023999999999999"/>
  </r>
  <r>
    <s v="NAoPri"/>
    <n v="2022"/>
    <s v="Q2"/>
    <s v="Q2-2022"/>
    <x v="118"/>
    <x v="118"/>
    <s v="E56000031"/>
    <s v="East Midlands"/>
    <s v="irc_yes"/>
    <n v="52"/>
    <n v="0.16505"/>
  </r>
  <r>
    <s v="NAoPri"/>
    <n v="2022"/>
    <s v="Q3"/>
    <s v="Q3-2022"/>
    <x v="118"/>
    <x v="118"/>
    <s v="E56000031"/>
    <s v="East Midlands"/>
    <s v="irc_yes"/>
    <n v="49"/>
    <n v="0.20619000000000001"/>
  </r>
  <r>
    <s v="NAoPri"/>
    <n v="2022"/>
    <s v="Q4"/>
    <s v="Q4-2022"/>
    <x v="118"/>
    <x v="118"/>
    <s v="E56000031"/>
    <s v="East Midlands"/>
    <s v="irc_yes"/>
    <n v="46"/>
    <n v="0.17935000000000001"/>
  </r>
  <r>
    <s v="NAoPri"/>
    <n v="2023"/>
    <s v="Q1"/>
    <s v="Q1-2023"/>
    <x v="118"/>
    <x v="118"/>
    <s v="E56000031"/>
    <s v="East Midlands"/>
    <s v="irc_yes"/>
    <n v="43"/>
    <n v="0.21637000000000001"/>
  </r>
  <r>
    <s v="NAoPri"/>
    <n v="2019"/>
    <s v="Q1"/>
    <s v="Q1-2019"/>
    <x v="119"/>
    <x v="119"/>
    <s v="E56000018"/>
    <s v="Lancashire and South Cumbria"/>
    <s v="irc_yes"/>
    <n v="25"/>
    <n v="0.28571000000000002"/>
  </r>
  <r>
    <s v="NAoPri"/>
    <n v="2019"/>
    <s v="Q2"/>
    <s v="Q2-2019"/>
    <x v="119"/>
    <x v="119"/>
    <s v="E56000018"/>
    <s v="Lancashire and South Cumbria"/>
    <s v="irc_yes"/>
    <n v="23"/>
    <n v="0.24731"/>
  </r>
  <r>
    <s v="NAoPri"/>
    <n v="2019"/>
    <s v="Q3"/>
    <s v="Q3-2019"/>
    <x v="119"/>
    <x v="119"/>
    <s v="E56000018"/>
    <s v="Lancashire and South Cumbria"/>
    <s v="irc_yes"/>
    <n v="24"/>
    <n v="0.23158000000000001"/>
  </r>
  <r>
    <s v="NAoPri"/>
    <n v="2019"/>
    <s v="Q4"/>
    <s v="Q4-2019"/>
    <x v="119"/>
    <x v="119"/>
    <s v="E56000018"/>
    <s v="Lancashire and South Cumbria"/>
    <s v="irc_yes"/>
    <n v="23"/>
    <n v="0.23913000000000001"/>
  </r>
  <r>
    <s v="NAoPri"/>
    <n v="2020"/>
    <s v="Q1"/>
    <s v="Q1-2020"/>
    <x v="119"/>
    <x v="119"/>
    <s v="E56000018"/>
    <s v="Lancashire and South Cumbria"/>
    <s v="irc_yes"/>
    <n v="26"/>
    <n v="0.22115000000000001"/>
  </r>
  <r>
    <s v="NAoPri"/>
    <n v="2020"/>
    <s v="Q2"/>
    <s v="Q2-2020"/>
    <x v="119"/>
    <x v="119"/>
    <s v="E56000018"/>
    <s v="Lancashire and South Cumbria"/>
    <s v="irc_yes"/>
    <n v="24"/>
    <n v="0.24742"/>
  </r>
  <r>
    <s v="NAoPri"/>
    <n v="2020"/>
    <s v="Q3"/>
    <s v="Q3-2020"/>
    <x v="119"/>
    <x v="119"/>
    <s v="E56000018"/>
    <s v="Lancashire and South Cumbria"/>
    <s v="irc_yes"/>
    <n v="18"/>
    <n v="0.20548"/>
  </r>
  <r>
    <s v="NAoPri"/>
    <n v="2020"/>
    <s v="Q4"/>
    <s v="Q4-2020"/>
    <x v="119"/>
    <x v="119"/>
    <s v="E56000018"/>
    <s v="Lancashire and South Cumbria"/>
    <s v="irc_yes"/>
    <n v="17"/>
    <n v="0.16667000000000001"/>
  </r>
  <r>
    <s v="NAoPri"/>
    <n v="2021"/>
    <s v="Q1"/>
    <s v="Q1-2021"/>
    <x v="119"/>
    <x v="119"/>
    <s v="E56000018"/>
    <s v="Lancashire and South Cumbria"/>
    <s v="irc_yes"/>
    <n v="14"/>
    <n v="0.19642999999999999"/>
  </r>
  <r>
    <s v="NAoPri"/>
    <n v="2021"/>
    <s v="Q2"/>
    <s v="Q2-2021"/>
    <x v="119"/>
    <x v="119"/>
    <s v="E56000018"/>
    <s v="Lancashire and South Cumbria"/>
    <s v="irc_yes"/>
    <n v="17"/>
    <n v="0.19697000000000001"/>
  </r>
  <r>
    <s v="NAoPri"/>
    <n v="2021"/>
    <s v="Q3"/>
    <s v="Q3-2021"/>
    <x v="119"/>
    <x v="119"/>
    <s v="E56000018"/>
    <s v="Lancashire and South Cumbria"/>
    <s v="irc_yes"/>
    <n v="22"/>
    <n v="0.21839"/>
  </r>
  <r>
    <s v="NAoPri"/>
    <n v="2021"/>
    <s v="Q4"/>
    <s v="Q4-2021"/>
    <x v="119"/>
    <x v="119"/>
    <s v="E56000018"/>
    <s v="Lancashire and South Cumbria"/>
    <s v="irc_yes"/>
    <n v="23"/>
    <n v="0.22581000000000001"/>
  </r>
  <r>
    <s v="NAoPri"/>
    <n v="2022"/>
    <s v="Q1"/>
    <s v="Q1-2022"/>
    <x v="119"/>
    <x v="119"/>
    <s v="E56000018"/>
    <s v="Lancashire and South Cumbria"/>
    <s v="irc_yes"/>
    <n v="25"/>
    <n v="0.23"/>
  </r>
  <r>
    <s v="NAoPri"/>
    <n v="2022"/>
    <s v="Q2"/>
    <s v="Q2-2022"/>
    <x v="119"/>
    <x v="119"/>
    <s v="E56000018"/>
    <s v="Lancashire and South Cumbria"/>
    <s v="irc_yes"/>
    <n v="26"/>
    <n v="0.30475999999999998"/>
  </r>
  <r>
    <s v="NAoPri"/>
    <n v="2022"/>
    <s v="Q3"/>
    <s v="Q3-2022"/>
    <x v="119"/>
    <x v="119"/>
    <s v="E56000018"/>
    <s v="Lancashire and South Cumbria"/>
    <s v="irc_yes"/>
    <n v="25"/>
    <n v="0.28283000000000003"/>
  </r>
  <r>
    <s v="NAoPri"/>
    <n v="2022"/>
    <s v="Q4"/>
    <s v="Q4-2022"/>
    <x v="119"/>
    <x v="119"/>
    <s v="E56000018"/>
    <s v="Lancashire and South Cumbria"/>
    <s v="irc_yes"/>
    <n v="25"/>
    <n v="0.27722999999999998"/>
  </r>
  <r>
    <s v="NAoPri"/>
    <n v="2023"/>
    <s v="Q1"/>
    <s v="Q1-2023"/>
    <x v="119"/>
    <x v="119"/>
    <s v="E56000018"/>
    <s v="Lancashire and South Cumbria"/>
    <s v="irc_yes"/>
    <n v="22"/>
    <n v="0.30336999999999997"/>
  </r>
  <r>
    <s v="NAoPri"/>
    <n v="2019"/>
    <s v="Q1"/>
    <s v="Q1-2019"/>
    <x v="120"/>
    <x v="120"/>
    <s v="E56000007"/>
    <s v="West Midlands"/>
    <s v="irc_yes"/>
    <n v="32"/>
    <n v="0.28125"/>
  </r>
  <r>
    <s v="NAoPri"/>
    <n v="2019"/>
    <s v="Q2"/>
    <s v="Q2-2019"/>
    <x v="120"/>
    <x v="120"/>
    <s v="E56000007"/>
    <s v="West Midlands"/>
    <s v="irc_yes"/>
    <n v="29"/>
    <n v="0.27585999999999999"/>
  </r>
  <r>
    <s v="NAoPri"/>
    <n v="2019"/>
    <s v="Q3"/>
    <s v="Q3-2019"/>
    <x v="120"/>
    <x v="120"/>
    <s v="E56000007"/>
    <s v="West Midlands"/>
    <s v="irc_yes"/>
    <n v="28"/>
    <n v="0.27678999999999998"/>
  </r>
  <r>
    <s v="NAoPri"/>
    <n v="2019"/>
    <s v="Q4"/>
    <s v="Q4-2019"/>
    <x v="120"/>
    <x v="120"/>
    <s v="E56000007"/>
    <s v="West Midlands"/>
    <s v="irc_yes"/>
    <n v="27"/>
    <n v="0.27522999999999997"/>
  </r>
  <r>
    <s v="NAoPri"/>
    <n v="2020"/>
    <s v="Q1"/>
    <s v="Q1-2020"/>
    <x v="120"/>
    <x v="120"/>
    <s v="E56000007"/>
    <s v="West Midlands"/>
    <s v="irc_yes"/>
    <n v="28"/>
    <n v="0.20909"/>
  </r>
  <r>
    <s v="NAoPri"/>
    <n v="2020"/>
    <s v="Q2"/>
    <s v="Q2-2020"/>
    <x v="120"/>
    <x v="120"/>
    <s v="E56000007"/>
    <s v="West Midlands"/>
    <s v="irc_yes"/>
    <n v="26"/>
    <n v="0.18626999999999999"/>
  </r>
  <r>
    <s v="NAoPri"/>
    <n v="2020"/>
    <s v="Q3"/>
    <s v="Q3-2020"/>
    <x v="120"/>
    <x v="120"/>
    <s v="E56000007"/>
    <s v="West Midlands"/>
    <s v="irc_yes"/>
    <n v="24"/>
    <n v="0.19792000000000001"/>
  </r>
  <r>
    <s v="NAoPri"/>
    <n v="2020"/>
    <s v="Q4"/>
    <s v="Q4-2020"/>
    <x v="120"/>
    <x v="120"/>
    <s v="E56000007"/>
    <s v="West Midlands"/>
    <s v="irc_yes"/>
    <n v="27"/>
    <n v="0.22222"/>
  </r>
  <r>
    <s v="NAoPri"/>
    <n v="2021"/>
    <s v="Q1"/>
    <s v="Q1-2021"/>
    <x v="120"/>
    <x v="120"/>
    <s v="E56000007"/>
    <s v="West Midlands"/>
    <s v="irc_yes"/>
    <n v="27"/>
    <n v="0.21698000000000001"/>
  </r>
  <r>
    <s v="NAoPri"/>
    <n v="2021"/>
    <s v="Q2"/>
    <s v="Q2-2021"/>
    <x v="120"/>
    <x v="120"/>
    <s v="E56000007"/>
    <s v="West Midlands"/>
    <s v="irc_yes"/>
    <n v="31"/>
    <n v="0.21310999999999999"/>
  </r>
  <r>
    <s v="NAoPri"/>
    <n v="2021"/>
    <s v="Q3"/>
    <s v="Q3-2021"/>
    <x v="120"/>
    <x v="120"/>
    <s v="E56000007"/>
    <s v="West Midlands"/>
    <s v="irc_yes"/>
    <n v="33"/>
    <n v="0.19549"/>
  </r>
  <r>
    <s v="NAoPri"/>
    <n v="2021"/>
    <s v="Q4"/>
    <s v="Q4-2021"/>
    <x v="120"/>
    <x v="120"/>
    <s v="E56000007"/>
    <s v="West Midlands"/>
    <s v="irc_yes"/>
    <n v="31"/>
    <n v="0.15573999999999999"/>
  </r>
  <r>
    <s v="NAoPri"/>
    <n v="2022"/>
    <s v="Q1"/>
    <s v="Q1-2022"/>
    <x v="120"/>
    <x v="120"/>
    <s v="E56000007"/>
    <s v="West Midlands"/>
    <s v="irc_yes"/>
    <n v="31"/>
    <n v="0.17741999999999999"/>
  </r>
  <r>
    <s v="NAoPri"/>
    <n v="2022"/>
    <s v="Q2"/>
    <s v="Q2-2022"/>
    <x v="120"/>
    <x v="120"/>
    <s v="E56000007"/>
    <s v="West Midlands"/>
    <s v="irc_yes"/>
    <n v="31"/>
    <n v="0.15573999999999999"/>
  </r>
  <r>
    <s v="NAoPri"/>
    <n v="2022"/>
    <s v="Q3"/>
    <s v="Q3-2022"/>
    <x v="120"/>
    <x v="120"/>
    <s v="E56000007"/>
    <s v="West Midlands"/>
    <s v="irc_yes"/>
    <n v="30"/>
    <n v="0.15701999999999999"/>
  </r>
  <r>
    <s v="NAoPri"/>
    <n v="2022"/>
    <s v="Q4"/>
    <s v="Q4-2022"/>
    <x v="120"/>
    <x v="120"/>
    <s v="E56000007"/>
    <s v="West Midlands"/>
    <s v="irc_yes"/>
    <n v="33"/>
    <n v="0.18462000000000001"/>
  </r>
  <r>
    <s v="NAoPri"/>
    <n v="2023"/>
    <s v="Q1"/>
    <s v="Q1-2023"/>
    <x v="120"/>
    <x v="120"/>
    <s v="E56000007"/>
    <s v="West Midlands"/>
    <s v="irc_yes"/>
    <n v="32"/>
    <n v="0.15079000000000001"/>
  </r>
  <r>
    <s v="NAoPri"/>
    <n v="2019"/>
    <s v="Q1"/>
    <s v="Q1-2019"/>
    <x v="121"/>
    <x v="121"/>
    <s v="E56000007"/>
    <s v="West Midlands"/>
    <s v="irc_yes"/>
    <n v="18"/>
    <n v="0.30137000000000003"/>
  </r>
  <r>
    <s v="NAoPri"/>
    <n v="2019"/>
    <s v="Q2"/>
    <s v="Q2-2019"/>
    <x v="121"/>
    <x v="121"/>
    <s v="E56000007"/>
    <s v="West Midlands"/>
    <s v="irc_yes"/>
    <n v="19"/>
    <n v="0.31579000000000002"/>
  </r>
  <r>
    <s v="NAoPri"/>
    <n v="2019"/>
    <s v="Q3"/>
    <s v="Q3-2019"/>
    <x v="121"/>
    <x v="121"/>
    <s v="E56000007"/>
    <s v="West Midlands"/>
    <s v="irc_yes"/>
    <n v="20"/>
    <n v="0.37974999999999998"/>
  </r>
  <r>
    <s v="NAoPri"/>
    <n v="2019"/>
    <s v="Q4"/>
    <s v="Q4-2019"/>
    <x v="121"/>
    <x v="121"/>
    <s v="E56000007"/>
    <s v="West Midlands"/>
    <s v="irc_yes"/>
    <n v="20"/>
    <n v="0.36709000000000003"/>
  </r>
  <r>
    <s v="NAoPri"/>
    <n v="2020"/>
    <s v="Q1"/>
    <s v="Q1-2020"/>
    <x v="121"/>
    <x v="121"/>
    <s v="E56000007"/>
    <s v="West Midlands"/>
    <s v="irc_yes"/>
    <n v="18"/>
    <n v="0.31507000000000002"/>
  </r>
  <r>
    <s v="NAoPri"/>
    <n v="2020"/>
    <s v="Q2"/>
    <s v="Q2-2020"/>
    <x v="121"/>
    <x v="121"/>
    <s v="E56000007"/>
    <s v="West Midlands"/>
    <s v="irc_yes"/>
    <n v="14"/>
    <n v="0.28571000000000002"/>
  </r>
  <r>
    <s v="NAoPri"/>
    <n v="2020"/>
    <s v="Q3"/>
    <s v="Q3-2020"/>
    <x v="121"/>
    <x v="121"/>
    <s v="E56000007"/>
    <s v="West Midlands"/>
    <s v="irc_yes"/>
    <n v="15"/>
    <n v="0.30508000000000002"/>
  </r>
  <r>
    <s v="NAoPri"/>
    <n v="2020"/>
    <s v="Q4"/>
    <s v="Q4-2020"/>
    <x v="121"/>
    <x v="121"/>
    <s v="E56000007"/>
    <s v="West Midlands"/>
    <s v="irc_yes"/>
    <n v="19"/>
    <n v="0.33333000000000002"/>
  </r>
  <r>
    <s v="NAoPri"/>
    <n v="2021"/>
    <s v="Q1"/>
    <s v="Q1-2021"/>
    <x v="121"/>
    <x v="121"/>
    <s v="E56000007"/>
    <s v="West Midlands"/>
    <s v="irc_yes"/>
    <n v="19"/>
    <n v="0.36"/>
  </r>
  <r>
    <s v="NAoPri"/>
    <n v="2021"/>
    <s v="Q2"/>
    <s v="Q2-2021"/>
    <x v="121"/>
    <x v="121"/>
    <s v="E56000007"/>
    <s v="West Midlands"/>
    <s v="irc_yes"/>
    <n v="22"/>
    <n v="0.32955000000000001"/>
  </r>
  <r>
    <s v="NAoPri"/>
    <n v="2021"/>
    <s v="Q3"/>
    <s v="Q3-2021"/>
    <x v="121"/>
    <x v="121"/>
    <s v="E56000007"/>
    <s v="West Midlands"/>
    <s v="irc_yes"/>
    <n v="22"/>
    <n v="0.32584000000000002"/>
  </r>
  <r>
    <s v="NAoPri"/>
    <n v="2021"/>
    <s v="Q4"/>
    <s v="Q4-2021"/>
    <x v="121"/>
    <x v="121"/>
    <s v="E56000007"/>
    <s v="West Midlands"/>
    <s v="irc_yes"/>
    <n v="17"/>
    <n v="0.31884000000000001"/>
  </r>
  <r>
    <s v="NAoPri"/>
    <n v="2022"/>
    <s v="Q1"/>
    <s v="Q1-2022"/>
    <x v="121"/>
    <x v="121"/>
    <s v="E56000007"/>
    <s v="West Midlands"/>
    <s v="irc_yes"/>
    <n v="18"/>
    <n v="0.31429000000000001"/>
  </r>
  <r>
    <s v="NAoPri"/>
    <n v="2022"/>
    <s v="Q2"/>
    <s v="Q2-2022"/>
    <x v="121"/>
    <x v="121"/>
    <s v="E56000007"/>
    <s v="West Midlands"/>
    <s v="irc_yes"/>
    <n v="17"/>
    <n v="0.36231999999999998"/>
  </r>
  <r>
    <s v="NAoPri"/>
    <n v="2022"/>
    <s v="Q3"/>
    <s v="Q3-2022"/>
    <x v="121"/>
    <x v="121"/>
    <s v="E56000007"/>
    <s v="West Midlands"/>
    <s v="irc_yes"/>
    <n v="16"/>
    <n v="0.32257999999999998"/>
  </r>
  <r>
    <s v="NAoPri"/>
    <n v="2022"/>
    <s v="Q4"/>
    <s v="Q4-2022"/>
    <x v="121"/>
    <x v="121"/>
    <s v="E56000007"/>
    <s v="West Midlands"/>
    <s v="irc_yes"/>
    <n v="16"/>
    <n v="0.38095000000000001"/>
  </r>
  <r>
    <s v="NAoPri"/>
    <n v="2023"/>
    <s v="Q1"/>
    <s v="Q1-2023"/>
    <x v="121"/>
    <x v="121"/>
    <s v="E56000007"/>
    <s v="West Midlands"/>
    <s v="irc_yes"/>
    <n v="16"/>
    <n v="0.38095000000000001"/>
  </r>
  <r>
    <s v="NAoPri"/>
    <n v="2019"/>
    <s v="Q1"/>
    <s v="Q1-2019"/>
    <x v="122"/>
    <x v="122"/>
    <s v="E56000005"/>
    <s v="Cheshire and Merseyside"/>
    <s v="irc_yes"/>
    <n v="14"/>
    <n v="0.29630000000000001"/>
  </r>
  <r>
    <s v="NAoPri"/>
    <n v="2019"/>
    <s v="Q2"/>
    <s v="Q2-2019"/>
    <x v="122"/>
    <x v="122"/>
    <s v="E56000005"/>
    <s v="Cheshire and Merseyside"/>
    <s v="irc_yes"/>
    <n v="17"/>
    <n v="0.24242"/>
  </r>
  <r>
    <s v="NAoPri"/>
    <n v="2019"/>
    <s v="Q3"/>
    <s v="Q3-2019"/>
    <x v="122"/>
    <x v="122"/>
    <s v="E56000005"/>
    <s v="Cheshire and Merseyside"/>
    <s v="irc_yes"/>
    <n v="18"/>
    <n v="0.26389000000000001"/>
  </r>
  <r>
    <s v="NAoPri"/>
    <n v="2019"/>
    <s v="Q4"/>
    <s v="Q4-2019"/>
    <x v="122"/>
    <x v="122"/>
    <s v="E56000005"/>
    <s v="Cheshire and Merseyside"/>
    <s v="irc_yes"/>
    <n v="20"/>
    <n v="0.27848000000000001"/>
  </r>
  <r>
    <s v="NAoPri"/>
    <n v="2020"/>
    <s v="Q1"/>
    <s v="Q1-2020"/>
    <x v="122"/>
    <x v="122"/>
    <s v="E56000005"/>
    <s v="Cheshire and Merseyside"/>
    <s v="irc_yes"/>
    <n v="21"/>
    <n v="0.20482"/>
  </r>
  <r>
    <s v="NAoPri"/>
    <n v="2020"/>
    <s v="Q2"/>
    <s v="Q2-2020"/>
    <x v="122"/>
    <x v="122"/>
    <s v="E56000005"/>
    <s v="Cheshire and Merseyside"/>
    <s v="irc_yes"/>
    <n v="17"/>
    <n v="0.22727"/>
  </r>
  <r>
    <s v="NAoPri"/>
    <n v="2020"/>
    <s v="Q3"/>
    <s v="Q3-2020"/>
    <x v="122"/>
    <x v="122"/>
    <s v="E56000005"/>
    <s v="Cheshire and Merseyside"/>
    <s v="irc_yes"/>
    <n v="17"/>
    <n v="0.22727"/>
  </r>
  <r>
    <s v="NAoPri"/>
    <n v="2020"/>
    <s v="Q4"/>
    <s v="Q4-2020"/>
    <x v="122"/>
    <x v="122"/>
    <s v="E56000005"/>
    <s v="Cheshire and Merseyside"/>
    <s v="irc_yes"/>
    <n v="15"/>
    <n v="0.2"/>
  </r>
  <r>
    <s v="NAoPri"/>
    <n v="2021"/>
    <s v="Q1"/>
    <s v="Q1-2021"/>
    <x v="122"/>
    <x v="122"/>
    <s v="E56000005"/>
    <s v="Cheshire and Merseyside"/>
    <s v="irc_yes"/>
    <n v="12"/>
    <n v="0.29166999999999998"/>
  </r>
  <r>
    <s v="NAoPri"/>
    <n v="2021"/>
    <s v="Q2"/>
    <s v="Q2-2021"/>
    <x v="122"/>
    <x v="122"/>
    <s v="E56000005"/>
    <s v="Cheshire and Merseyside"/>
    <s v="irc_yes"/>
    <n v="13"/>
    <n v="0.28845999999999999"/>
  </r>
  <r>
    <s v="NAoPri"/>
    <n v="2021"/>
    <s v="Q3"/>
    <s v="Q3-2021"/>
    <x v="122"/>
    <x v="122"/>
    <s v="E56000005"/>
    <s v="Cheshire and Merseyside"/>
    <s v="irc_yes"/>
    <n v="12"/>
    <n v="0.26530999999999999"/>
  </r>
  <r>
    <s v="NAoPri"/>
    <n v="2021"/>
    <s v="Q4"/>
    <s v="Q4-2021"/>
    <x v="122"/>
    <x v="122"/>
    <s v="E56000005"/>
    <s v="Cheshire and Merseyside"/>
    <s v="irc_yes"/>
    <n v="14"/>
    <n v="0.29630000000000001"/>
  </r>
  <r>
    <s v="NAoPri"/>
    <n v="2022"/>
    <s v="Q1"/>
    <s v="Q1-2022"/>
    <x v="122"/>
    <x v="122"/>
    <s v="E56000005"/>
    <s v="Cheshire and Merseyside"/>
    <s v="irc_yes"/>
    <n v="16"/>
    <n v="0.28571000000000002"/>
  </r>
  <r>
    <s v="NAoPri"/>
    <n v="2022"/>
    <s v="Q2"/>
    <s v="Q2-2022"/>
    <x v="122"/>
    <x v="122"/>
    <s v="E56000005"/>
    <s v="Cheshire and Merseyside"/>
    <s v="irc_yes"/>
    <n v="16"/>
    <n v="0.28125"/>
  </r>
  <r>
    <s v="NAoPri"/>
    <n v="2022"/>
    <s v="Q3"/>
    <s v="Q3-2022"/>
    <x v="122"/>
    <x v="122"/>
    <s v="E56000005"/>
    <s v="Cheshire and Merseyside"/>
    <s v="irc_yes"/>
    <n v="16"/>
    <n v="0.33845999999999998"/>
  </r>
  <r>
    <s v="NAoPri"/>
    <n v="2022"/>
    <s v="Q4"/>
    <s v="Q4-2022"/>
    <x v="122"/>
    <x v="122"/>
    <s v="E56000005"/>
    <s v="Cheshire and Merseyside"/>
    <s v="irc_yes"/>
    <n v="16"/>
    <n v="0.30159000000000002"/>
  </r>
  <r>
    <s v="NAoPri"/>
    <n v="2023"/>
    <s v="Q1"/>
    <s v="Q1-2023"/>
    <x v="122"/>
    <x v="122"/>
    <s v="E56000005"/>
    <s v="Cheshire and Merseyside"/>
    <s v="irc_yes"/>
    <n v="14"/>
    <n v="0.29825000000000002"/>
  </r>
  <r>
    <s v="NAoPri"/>
    <n v="2019"/>
    <s v="Q1"/>
    <s v="Q1-2019"/>
    <x v="123"/>
    <x v="123"/>
    <s v="E56000016"/>
    <s v="Wessex"/>
    <s v="irc_yes"/>
    <n v="165"/>
    <n v="0.21818000000000001"/>
  </r>
  <r>
    <s v="NAoPri"/>
    <n v="2019"/>
    <s v="Q2"/>
    <s v="Q2-2019"/>
    <x v="123"/>
    <x v="123"/>
    <s v="E56000016"/>
    <s v="Wessex"/>
    <s v="irc_yes"/>
    <n v="159"/>
    <n v="0.21854999999999999"/>
  </r>
  <r>
    <s v="NAoPri"/>
    <n v="2019"/>
    <s v="Q3"/>
    <s v="Q3-2019"/>
    <x v="123"/>
    <x v="123"/>
    <s v="E56000016"/>
    <s v="Wessex"/>
    <s v="irc_yes"/>
    <n v="158"/>
    <n v="0.21518999999999999"/>
  </r>
  <r>
    <s v="NAoPri"/>
    <n v="2019"/>
    <s v="Q4"/>
    <s v="Q4-2019"/>
    <x v="123"/>
    <x v="123"/>
    <s v="E56000016"/>
    <s v="Wessex"/>
    <s v="irc_yes"/>
    <n v="158"/>
    <n v="0.18798999999999999"/>
  </r>
  <r>
    <s v="NAoPri"/>
    <n v="2020"/>
    <s v="Q1"/>
    <s v="Q1-2020"/>
    <x v="123"/>
    <x v="123"/>
    <s v="E56000016"/>
    <s v="Wessex"/>
    <s v="irc_yes"/>
    <n v="150"/>
    <n v="0.15167"/>
  </r>
  <r>
    <s v="NAoPri"/>
    <n v="2020"/>
    <s v="Q2"/>
    <s v="Q2-2020"/>
    <x v="123"/>
    <x v="123"/>
    <s v="E56000016"/>
    <s v="Wessex"/>
    <s v="irc_yes"/>
    <n v="132"/>
    <n v="0.12712999999999999"/>
  </r>
  <r>
    <s v="NAoPri"/>
    <n v="2020"/>
    <s v="Q3"/>
    <s v="Q3-2020"/>
    <x v="123"/>
    <x v="123"/>
    <s v="E56000016"/>
    <s v="Wessex"/>
    <s v="irc_yes"/>
    <n v="122"/>
    <n v="0.12089999999999999"/>
  </r>
  <r>
    <s v="NAoPri"/>
    <n v="2020"/>
    <s v="Q4"/>
    <s v="Q4-2020"/>
    <x v="123"/>
    <x v="123"/>
    <s v="E56000016"/>
    <s v="Wessex"/>
    <s v="irc_yes"/>
    <n v="112"/>
    <n v="0.12528"/>
  </r>
  <r>
    <s v="NAoPri"/>
    <n v="2021"/>
    <s v="Q1"/>
    <s v="Q1-2021"/>
    <x v="123"/>
    <x v="123"/>
    <s v="E56000016"/>
    <s v="Wessex"/>
    <s v="irc_yes"/>
    <n v="108"/>
    <n v="0.15115999999999999"/>
  </r>
  <r>
    <s v="NAoPri"/>
    <n v="2021"/>
    <s v="Q2"/>
    <s v="Q2-2021"/>
    <x v="123"/>
    <x v="123"/>
    <s v="E56000016"/>
    <s v="Wessex"/>
    <s v="irc_yes"/>
    <n v="117"/>
    <n v="0.16880000000000001"/>
  </r>
  <r>
    <s v="NAoPri"/>
    <n v="2021"/>
    <s v="Q3"/>
    <s v="Q3-2021"/>
    <x v="123"/>
    <x v="123"/>
    <s v="E56000016"/>
    <s v="Wessex"/>
    <s v="irc_yes"/>
    <n v="126"/>
    <n v="0.17659"/>
  </r>
  <r>
    <s v="NAoPri"/>
    <n v="2021"/>
    <s v="Q4"/>
    <s v="Q4-2021"/>
    <x v="123"/>
    <x v="123"/>
    <s v="E56000016"/>
    <s v="Wessex"/>
    <s v="irc_yes"/>
    <n v="132"/>
    <n v="0.19886000000000001"/>
  </r>
  <r>
    <s v="NAoPri"/>
    <n v="2022"/>
    <s v="Q1"/>
    <s v="Q1-2022"/>
    <x v="123"/>
    <x v="123"/>
    <s v="E56000016"/>
    <s v="Wessex"/>
    <s v="irc_yes"/>
    <n v="139"/>
    <n v="0.20144000000000001"/>
  </r>
  <r>
    <s v="NAoPri"/>
    <n v="2022"/>
    <s v="Q2"/>
    <s v="Q2-2022"/>
    <x v="123"/>
    <x v="123"/>
    <s v="E56000016"/>
    <s v="Wessex"/>
    <s v="irc_yes"/>
    <n v="138"/>
    <n v="0.21157000000000001"/>
  </r>
  <r>
    <s v="NAoPri"/>
    <n v="2022"/>
    <s v="Q3"/>
    <s v="Q3-2022"/>
    <x v="123"/>
    <x v="123"/>
    <s v="E56000016"/>
    <s v="Wessex"/>
    <s v="irc_yes"/>
    <n v="138"/>
    <n v="0.21518999999999999"/>
  </r>
  <r>
    <s v="NAoPri"/>
    <n v="2022"/>
    <s v="Q4"/>
    <s v="Q4-2022"/>
    <x v="123"/>
    <x v="123"/>
    <s v="E56000016"/>
    <s v="Wessex"/>
    <s v="irc_yes"/>
    <n v="139"/>
    <n v="0.19098999999999999"/>
  </r>
  <r>
    <s v="NAoPri"/>
    <n v="2023"/>
    <s v="Q1"/>
    <s v="Q1-2023"/>
    <x v="123"/>
    <x v="123"/>
    <s v="E56000016"/>
    <s v="Wessex"/>
    <s v="irc_yes"/>
    <n v="138"/>
    <n v="0.21234"/>
  </r>
  <r>
    <s v="NAoPri"/>
    <n v="2019"/>
    <s v="Q1"/>
    <s v="Q1-2019"/>
    <x v="124"/>
    <x v="124"/>
    <s v="E56000035"/>
    <s v="East of England"/>
    <s v="irc_yes"/>
    <n v="19"/>
    <n v="0.28947000000000001"/>
  </r>
  <r>
    <s v="NAoPri"/>
    <n v="2019"/>
    <s v="Q2"/>
    <s v="Q2-2019"/>
    <x v="124"/>
    <x v="124"/>
    <s v="E56000035"/>
    <s v="East of England"/>
    <s v="irc_yes"/>
    <n v="19"/>
    <n v="0.32"/>
  </r>
  <r>
    <s v="NAoPri"/>
    <n v="2019"/>
    <s v="Q3"/>
    <s v="Q3-2019"/>
    <x v="124"/>
    <x v="124"/>
    <s v="E56000035"/>
    <s v="East of England"/>
    <s v="irc_yes"/>
    <n v="21"/>
    <n v="0.34145999999999999"/>
  </r>
  <r>
    <s v="NAoPri"/>
    <n v="2019"/>
    <s v="Q4"/>
    <s v="Q4-2019"/>
    <x v="124"/>
    <x v="124"/>
    <s v="E56000035"/>
    <s v="East of England"/>
    <s v="irc_yes"/>
    <n v="22"/>
    <n v="0.34883999999999998"/>
  </r>
  <r>
    <s v="NAoPri"/>
    <n v="2020"/>
    <s v="Q1"/>
    <s v="Q1-2020"/>
    <x v="124"/>
    <x v="124"/>
    <s v="E56000035"/>
    <s v="East of England"/>
    <s v="irc_yes"/>
    <n v="21"/>
    <n v="0.36144999999999999"/>
  </r>
  <r>
    <s v="NAoPri"/>
    <n v="2020"/>
    <s v="Q2"/>
    <s v="Q2-2020"/>
    <x v="124"/>
    <x v="124"/>
    <s v="E56000035"/>
    <s v="East of England"/>
    <s v="irc_yes"/>
    <n v="20"/>
    <n v="0.30380000000000001"/>
  </r>
  <r>
    <s v="NAoPri"/>
    <n v="2020"/>
    <s v="Q3"/>
    <s v="Q3-2020"/>
    <x v="124"/>
    <x v="124"/>
    <s v="E56000035"/>
    <s v="East of England"/>
    <s v="irc_yes"/>
    <n v="20"/>
    <n v="0.29487000000000002"/>
  </r>
  <r>
    <s v="NAoPri"/>
    <n v="2020"/>
    <s v="Q4"/>
    <s v="Q4-2020"/>
    <x v="124"/>
    <x v="124"/>
    <s v="E56000035"/>
    <s v="East of England"/>
    <s v="irc_yes"/>
    <n v="18"/>
    <n v="0.26389000000000001"/>
  </r>
  <r>
    <s v="NAoPri"/>
    <n v="2021"/>
    <s v="Q1"/>
    <s v="Q1-2021"/>
    <x v="124"/>
    <x v="124"/>
    <s v="E56000035"/>
    <s v="East of England"/>
    <s v="irc_yes"/>
    <n v="17"/>
    <n v="0.30881999999999998"/>
  </r>
  <r>
    <s v="NAoPri"/>
    <n v="2021"/>
    <s v="Q2"/>
    <s v="Q2-2021"/>
    <x v="124"/>
    <x v="124"/>
    <s v="E56000035"/>
    <s v="East of England"/>
    <s v="irc_yes"/>
    <n v="18"/>
    <n v="0.31507000000000002"/>
  </r>
  <r>
    <s v="NAoPri"/>
    <n v="2021"/>
    <s v="Q3"/>
    <s v="Q3-2021"/>
    <x v="124"/>
    <x v="124"/>
    <s v="E56000035"/>
    <s v="East of England"/>
    <s v="irc_yes"/>
    <n v="18"/>
    <n v="0.29576999999999998"/>
  </r>
  <r>
    <s v="NAoPri"/>
    <n v="2021"/>
    <s v="Q4"/>
    <s v="Q4-2021"/>
    <x v="124"/>
    <x v="124"/>
    <s v="E56000035"/>
    <s v="East of England"/>
    <s v="irc_yes"/>
    <n v="18"/>
    <n v="0.30137000000000003"/>
  </r>
  <r>
    <s v="NAoPri"/>
    <n v="2022"/>
    <s v="Q1"/>
    <s v="Q1-2022"/>
    <x v="124"/>
    <x v="124"/>
    <s v="E56000035"/>
    <s v="East of England"/>
    <s v="irc_yes"/>
    <n v="19"/>
    <n v="0.27632000000000001"/>
  </r>
  <r>
    <s v="NAoPri"/>
    <n v="2022"/>
    <s v="Q2"/>
    <s v="Q2-2022"/>
    <x v="124"/>
    <x v="124"/>
    <s v="E56000035"/>
    <s v="East of England"/>
    <s v="irc_yes"/>
    <n v="19"/>
    <n v="0.31080999999999998"/>
  </r>
  <r>
    <s v="NAoPri"/>
    <n v="2022"/>
    <s v="Q3"/>
    <s v="Q3-2022"/>
    <x v="124"/>
    <x v="124"/>
    <s v="E56000035"/>
    <s v="East of England"/>
    <s v="irc_yes"/>
    <n v="20"/>
    <n v="0.28205000000000002"/>
  </r>
  <r>
    <s v="NAoPri"/>
    <n v="2022"/>
    <s v="Q4"/>
    <s v="Q4-2022"/>
    <x v="124"/>
    <x v="124"/>
    <s v="E56000035"/>
    <s v="East of England"/>
    <s v="irc_yes"/>
    <n v="19"/>
    <n v="0.29730000000000001"/>
  </r>
  <r>
    <s v="NAoPri"/>
    <n v="2023"/>
    <s v="Q1"/>
    <s v="Q1-2023"/>
    <x v="124"/>
    <x v="124"/>
    <s v="E56000035"/>
    <s v="East of England"/>
    <s v="irc_yes"/>
    <n v="17"/>
    <n v="0.29851"/>
  </r>
  <r>
    <s v="NAoPri"/>
    <n v="2019"/>
    <s v="Q1"/>
    <s v="Q1-2019"/>
    <x v="125"/>
    <x v="125"/>
    <s v="E56000021"/>
    <s v="West London"/>
    <s v="irc_yes"/>
    <n v="170"/>
    <n v="0.48604999999999998"/>
  </r>
  <r>
    <s v="NAoPri"/>
    <n v="2019"/>
    <s v="Q2"/>
    <s v="Q2-2019"/>
    <x v="125"/>
    <x v="125"/>
    <s v="E56000021"/>
    <s v="West London"/>
    <s v="irc_yes"/>
    <n v="171"/>
    <n v="0.48098999999999997"/>
  </r>
  <r>
    <s v="NAoPri"/>
    <n v="2019"/>
    <s v="Q3"/>
    <s v="Q3-2019"/>
    <x v="125"/>
    <x v="125"/>
    <s v="E56000021"/>
    <s v="West London"/>
    <s v="irc_yes"/>
    <n v="170"/>
    <n v="0.4743"/>
  </r>
  <r>
    <s v="NAoPri"/>
    <n v="2019"/>
    <s v="Q4"/>
    <s v="Q4-2019"/>
    <x v="125"/>
    <x v="125"/>
    <s v="E56000021"/>
    <s v="West London"/>
    <s v="irc_yes"/>
    <n v="176"/>
    <n v="0.45234999999999997"/>
  </r>
  <r>
    <s v="NAoPri"/>
    <n v="2020"/>
    <s v="Q1"/>
    <s v="Q1-2020"/>
    <x v="125"/>
    <x v="125"/>
    <s v="E56000021"/>
    <s v="West London"/>
    <s v="irc_yes"/>
    <n v="171"/>
    <n v="0.40410000000000001"/>
  </r>
  <r>
    <s v="NAoPri"/>
    <n v="2020"/>
    <s v="Q2"/>
    <s v="Q2-2020"/>
    <x v="125"/>
    <x v="125"/>
    <s v="E56000021"/>
    <s v="West London"/>
    <s v="irc_yes"/>
    <n v="156"/>
    <n v="0.37980999999999998"/>
  </r>
  <r>
    <s v="NAoPri"/>
    <n v="2020"/>
    <s v="Q3"/>
    <s v="Q3-2020"/>
    <x v="125"/>
    <x v="125"/>
    <s v="E56000021"/>
    <s v="West London"/>
    <s v="irc_yes"/>
    <n v="140"/>
    <n v="0.375"/>
  </r>
  <r>
    <s v="NAoPri"/>
    <n v="2020"/>
    <s v="Q4"/>
    <s v="Q4-2020"/>
    <x v="125"/>
    <x v="125"/>
    <s v="E56000021"/>
    <s v="West London"/>
    <s v="irc_yes"/>
    <n v="128"/>
    <n v="0.36203999999999997"/>
  </r>
  <r>
    <s v="NAoPri"/>
    <n v="2021"/>
    <s v="Q1"/>
    <s v="Q1-2021"/>
    <x v="125"/>
    <x v="125"/>
    <s v="E56000021"/>
    <s v="West London"/>
    <s v="irc_yes"/>
    <n v="138"/>
    <n v="0.39927000000000001"/>
  </r>
  <r>
    <s v="NAoPri"/>
    <n v="2021"/>
    <s v="Q2"/>
    <s v="Q2-2021"/>
    <x v="125"/>
    <x v="125"/>
    <s v="E56000021"/>
    <s v="West London"/>
    <s v="irc_yes"/>
    <n v="158"/>
    <n v="0.41771999999999998"/>
  </r>
  <r>
    <s v="NAoPri"/>
    <n v="2021"/>
    <s v="Q3"/>
    <s v="Q3-2021"/>
    <x v="125"/>
    <x v="125"/>
    <s v="E56000021"/>
    <s v="West London"/>
    <s v="irc_yes"/>
    <n v="176"/>
    <n v="0.40709000000000001"/>
  </r>
  <r>
    <s v="NAoPri"/>
    <n v="2021"/>
    <s v="Q4"/>
    <s v="Q4-2021"/>
    <x v="125"/>
    <x v="125"/>
    <s v="E56000021"/>
    <s v="West London"/>
    <s v="irc_yes"/>
    <n v="179"/>
    <n v="0.42797000000000002"/>
  </r>
  <r>
    <s v="NAoPri"/>
    <n v="2022"/>
    <s v="Q1"/>
    <s v="Q1-2022"/>
    <x v="125"/>
    <x v="125"/>
    <s v="E56000021"/>
    <s v="West London"/>
    <s v="irc_yes"/>
    <n v="174"/>
    <n v="0.42959999999999998"/>
  </r>
  <r>
    <s v="NAoPri"/>
    <n v="2022"/>
    <s v="Q2"/>
    <s v="Q2-2022"/>
    <x v="125"/>
    <x v="125"/>
    <s v="E56000021"/>
    <s v="West London"/>
    <s v="irc_yes"/>
    <n v="166"/>
    <n v="0.43590000000000001"/>
  </r>
  <r>
    <s v="NAoPri"/>
    <n v="2022"/>
    <s v="Q3"/>
    <s v="Q3-2022"/>
    <x v="125"/>
    <x v="125"/>
    <s v="E56000021"/>
    <s v="West London"/>
    <s v="irc_yes"/>
    <n v="162"/>
    <n v="0.43606"/>
  </r>
  <r>
    <s v="NAoPri"/>
    <n v="2022"/>
    <s v="Q4"/>
    <s v="Q4-2022"/>
    <x v="125"/>
    <x v="125"/>
    <s v="E56000021"/>
    <s v="West London"/>
    <s v="irc_yes"/>
    <n v="158"/>
    <n v="0.42381000000000002"/>
  </r>
  <r>
    <s v="NAoPri"/>
    <n v="2023"/>
    <s v="Q1"/>
    <s v="Q1-2023"/>
    <x v="125"/>
    <x v="125"/>
    <s v="E56000021"/>
    <s v="West London"/>
    <s v="irc_yes"/>
    <n v="163"/>
    <n v="0.39263999999999999"/>
  </r>
  <r>
    <s v="NAoPri"/>
    <n v="2019"/>
    <s v="Q1"/>
    <s v="Q1-2019"/>
    <x v="126"/>
    <x v="126"/>
    <s v="E56000007"/>
    <s v="West Midlands"/>
    <s v="irc_yes"/>
    <n v="323"/>
    <n v="0.24245"/>
  </r>
  <r>
    <s v="NAoPri"/>
    <n v="2019"/>
    <s v="Q2"/>
    <s v="Q2-2019"/>
    <x v="126"/>
    <x v="126"/>
    <s v="E56000007"/>
    <s v="West Midlands"/>
    <s v="irc_yes"/>
    <n v="311"/>
    <n v="0.23713999999999999"/>
  </r>
  <r>
    <s v="NAoPri"/>
    <n v="2019"/>
    <s v="Q3"/>
    <s v="Q3-2019"/>
    <x v="126"/>
    <x v="126"/>
    <s v="E56000007"/>
    <s v="West Midlands"/>
    <s v="irc_yes"/>
    <n v="298"/>
    <n v="0.24392"/>
  </r>
  <r>
    <s v="NAoPri"/>
    <n v="2019"/>
    <s v="Q4"/>
    <s v="Q4-2019"/>
    <x v="126"/>
    <x v="126"/>
    <s v="E56000007"/>
    <s v="West Midlands"/>
    <s v="irc_yes"/>
    <n v="296"/>
    <n v="0.23752999999999999"/>
  </r>
  <r>
    <s v="NAoPri"/>
    <n v="2020"/>
    <s v="Q1"/>
    <s v="Q1-2020"/>
    <x v="126"/>
    <x v="126"/>
    <s v="E56000007"/>
    <s v="West Midlands"/>
    <s v="irc_yes"/>
    <n v="295"/>
    <n v="0.19389999999999999"/>
  </r>
  <r>
    <s v="NAoPri"/>
    <n v="2020"/>
    <s v="Q2"/>
    <s v="Q2-2020"/>
    <x v="126"/>
    <x v="126"/>
    <s v="E56000007"/>
    <s v="West Midlands"/>
    <s v="irc_yes"/>
    <n v="260"/>
    <n v="0.16827"/>
  </r>
  <r>
    <s v="NAoPri"/>
    <n v="2020"/>
    <s v="Q3"/>
    <s v="Q3-2020"/>
    <x v="126"/>
    <x v="126"/>
    <s v="E56000007"/>
    <s v="West Midlands"/>
    <s v="irc_yes"/>
    <n v="243"/>
    <n v="0.16169"/>
  </r>
  <r>
    <s v="NAoPri"/>
    <n v="2020"/>
    <s v="Q4"/>
    <s v="Q4-2020"/>
    <x v="126"/>
    <x v="126"/>
    <s v="E56000007"/>
    <s v="West Midlands"/>
    <s v="irc_yes"/>
    <n v="245"/>
    <n v="0.16411999999999999"/>
  </r>
  <r>
    <s v="NAoPri"/>
    <n v="2021"/>
    <s v="Q1"/>
    <s v="Q1-2021"/>
    <x v="126"/>
    <x v="126"/>
    <s v="E56000007"/>
    <s v="West Midlands"/>
    <s v="irc_yes"/>
    <n v="243"/>
    <n v="0.19239000000000001"/>
  </r>
  <r>
    <s v="NAoPri"/>
    <n v="2021"/>
    <s v="Q2"/>
    <s v="Q2-2021"/>
    <x v="126"/>
    <x v="126"/>
    <s v="E56000007"/>
    <s v="West Midlands"/>
    <s v="irc_yes"/>
    <n v="277"/>
    <n v="0.19439000000000001"/>
  </r>
  <r>
    <s v="NAoPri"/>
    <n v="2021"/>
    <s v="Q3"/>
    <s v="Q3-2021"/>
    <x v="126"/>
    <x v="126"/>
    <s v="E56000007"/>
    <s v="West Midlands"/>
    <s v="irc_yes"/>
    <n v="304"/>
    <n v="0.20494000000000001"/>
  </r>
  <r>
    <s v="NAoPri"/>
    <n v="2021"/>
    <s v="Q4"/>
    <s v="Q4-2021"/>
    <x v="126"/>
    <x v="126"/>
    <s v="E56000007"/>
    <s v="West Midlands"/>
    <s v="irc_yes"/>
    <n v="305"/>
    <n v="0.21820999999999999"/>
  </r>
  <r>
    <s v="NAoPri"/>
    <n v="2022"/>
    <s v="Q1"/>
    <s v="Q1-2022"/>
    <x v="126"/>
    <x v="126"/>
    <s v="E56000007"/>
    <s v="West Midlands"/>
    <s v="irc_yes"/>
    <n v="317"/>
    <n v="0.22433"/>
  </r>
  <r>
    <s v="NAoPri"/>
    <n v="2022"/>
    <s v="Q2"/>
    <s v="Q2-2022"/>
    <x v="126"/>
    <x v="126"/>
    <s v="E56000007"/>
    <s v="West Midlands"/>
    <s v="irc_yes"/>
    <n v="320"/>
    <n v="0.23318"/>
  </r>
  <r>
    <s v="NAoPri"/>
    <n v="2022"/>
    <s v="Q3"/>
    <s v="Q3-2022"/>
    <x v="126"/>
    <x v="126"/>
    <s v="E56000007"/>
    <s v="West Midlands"/>
    <s v="irc_yes"/>
    <n v="312"/>
    <n v="0.22212999999999999"/>
  </r>
  <r>
    <s v="NAoPri"/>
    <n v="2022"/>
    <s v="Q4"/>
    <s v="Q4-2022"/>
    <x v="126"/>
    <x v="126"/>
    <s v="E56000007"/>
    <s v="West Midlands"/>
    <s v="irc_yes"/>
    <n v="316"/>
    <n v="0.22055"/>
  </r>
  <r>
    <s v="NAoPri"/>
    <n v="2023"/>
    <s v="Q1"/>
    <s v="Q1-2023"/>
    <x v="126"/>
    <x v="126"/>
    <s v="E56000007"/>
    <s v="West Midlands"/>
    <s v="irc_yes"/>
    <n v="311"/>
    <n v="0.21928"/>
  </r>
  <r>
    <s v="NAoPri"/>
    <n v="2019"/>
    <s v="Q1"/>
    <s v="Q1-2019"/>
    <x v="127"/>
    <x v="127"/>
    <s v="E56000035"/>
    <s v="East of England"/>
    <s v="irc_yes"/>
    <n v="21"/>
    <n v="0.31707000000000002"/>
  </r>
  <r>
    <s v="NAoPri"/>
    <n v="2019"/>
    <s v="Q2"/>
    <s v="Q2-2019"/>
    <x v="127"/>
    <x v="127"/>
    <s v="E56000035"/>
    <s v="East of England"/>
    <s v="irc_yes"/>
    <n v="20"/>
    <n v="0.29114000000000001"/>
  </r>
  <r>
    <s v="NAoPri"/>
    <n v="2019"/>
    <s v="Q3"/>
    <s v="Q3-2019"/>
    <x v="127"/>
    <x v="127"/>
    <s v="E56000035"/>
    <s v="East of England"/>
    <s v="irc_yes"/>
    <n v="22"/>
    <n v="0.26966000000000001"/>
  </r>
  <r>
    <s v="NAoPri"/>
    <n v="2019"/>
    <s v="Q4"/>
    <s v="Q4-2019"/>
    <x v="127"/>
    <x v="127"/>
    <s v="E56000035"/>
    <s v="East of England"/>
    <s v="irc_yes"/>
    <n v="21"/>
    <n v="0.25"/>
  </r>
  <r>
    <s v="NAoPri"/>
    <n v="2020"/>
    <s v="Q1"/>
    <s v="Q1-2020"/>
    <x v="127"/>
    <x v="127"/>
    <s v="E56000035"/>
    <s v="East of England"/>
    <s v="irc_yes"/>
    <n v="19"/>
    <n v="0.17105000000000001"/>
  </r>
  <r>
    <s v="NAoPri"/>
    <n v="2020"/>
    <s v="Q2"/>
    <s v="Q2-2020"/>
    <x v="127"/>
    <x v="127"/>
    <s v="E56000035"/>
    <s v="East of England"/>
    <s v="irc_yes"/>
    <n v="18"/>
    <n v="0.15068000000000001"/>
  </r>
  <r>
    <s v="NAoPri"/>
    <n v="2020"/>
    <s v="Q3"/>
    <s v="Q3-2020"/>
    <x v="127"/>
    <x v="127"/>
    <s v="E56000035"/>
    <s v="East of England"/>
    <s v="irc_yes"/>
    <n v="15"/>
    <n v="0.10345"/>
  </r>
  <r>
    <s v="NAoPri"/>
    <n v="2020"/>
    <s v="Q4"/>
    <s v="Q4-2020"/>
    <x v="127"/>
    <x v="127"/>
    <s v="E56000035"/>
    <s v="East of England"/>
    <s v="irc_yes"/>
    <n v="15"/>
    <n v="0.15517"/>
  </r>
  <r>
    <s v="NAoPri"/>
    <n v="2021"/>
    <s v="Q1"/>
    <s v="Q1-2021"/>
    <x v="127"/>
    <x v="127"/>
    <s v="E56000035"/>
    <s v="East of England"/>
    <s v="irc_yes"/>
    <n v="16"/>
    <n v="0.16128999999999999"/>
  </r>
  <r>
    <s v="NAoPri"/>
    <n v="2021"/>
    <s v="Q2"/>
    <s v="Q2-2021"/>
    <x v="127"/>
    <x v="127"/>
    <s v="E56000035"/>
    <s v="East of England"/>
    <s v="irc_yes"/>
    <n v="19"/>
    <n v="0.15789"/>
  </r>
  <r>
    <s v="NAoPri"/>
    <n v="2021"/>
    <s v="Q3"/>
    <s v="Q3-2021"/>
    <x v="127"/>
    <x v="127"/>
    <s v="E56000035"/>
    <s v="East of England"/>
    <s v="irc_yes"/>
    <n v="21"/>
    <n v="0.19511999999999999"/>
  </r>
  <r>
    <s v="NAoPri"/>
    <n v="2021"/>
    <s v="Q4"/>
    <s v="Q4-2021"/>
    <x v="127"/>
    <x v="127"/>
    <s v="E56000035"/>
    <s v="East of England"/>
    <s v="irc_yes"/>
    <n v="22"/>
    <n v="0.15909000000000001"/>
  </r>
  <r>
    <s v="NAoPri"/>
    <n v="2022"/>
    <s v="Q1"/>
    <s v="Q1-2022"/>
    <x v="127"/>
    <x v="127"/>
    <s v="E56000035"/>
    <s v="East of England"/>
    <s v="irc_yes"/>
    <n v="22"/>
    <n v="0.21590999999999999"/>
  </r>
  <r>
    <s v="NAoPri"/>
    <n v="2022"/>
    <s v="Q2"/>
    <s v="Q2-2022"/>
    <x v="127"/>
    <x v="127"/>
    <s v="E56000035"/>
    <s v="East of England"/>
    <s v="irc_yes"/>
    <n v="22"/>
    <n v="0.24718999999999999"/>
  </r>
  <r>
    <s v="NAoPri"/>
    <n v="2022"/>
    <s v="Q3"/>
    <s v="Q3-2022"/>
    <x v="127"/>
    <x v="127"/>
    <s v="E56000035"/>
    <s v="East of England"/>
    <s v="irc_yes"/>
    <n v="23"/>
    <n v="0.25806000000000001"/>
  </r>
  <r>
    <s v="NAoPri"/>
    <n v="2022"/>
    <s v="Q4"/>
    <s v="Q4-2022"/>
    <x v="127"/>
    <x v="127"/>
    <s v="E56000035"/>
    <s v="East of England"/>
    <s v="irc_yes"/>
    <n v="24"/>
    <n v="0.29787000000000002"/>
  </r>
  <r>
    <s v="NAoPri"/>
    <n v="2023"/>
    <s v="Q1"/>
    <s v="Q1-2023"/>
    <x v="127"/>
    <x v="127"/>
    <s v="E56000035"/>
    <s v="East of England"/>
    <s v="irc_yes"/>
    <n v="27"/>
    <n v="0.25234000000000001"/>
  </r>
  <r>
    <s v="NAoPri"/>
    <n v="2019"/>
    <s v="Q1"/>
    <s v="Q1-2019"/>
    <x v="128"/>
    <x v="128"/>
    <s v="E56000030"/>
    <s v="West Yorkshire and Harrogate"/>
    <s v="irc_yes"/>
    <n v="151"/>
    <n v="0.29470000000000002"/>
  </r>
  <r>
    <s v="NAoPri"/>
    <n v="2019"/>
    <s v="Q2"/>
    <s v="Q2-2019"/>
    <x v="128"/>
    <x v="128"/>
    <s v="E56000030"/>
    <s v="West Yorkshire and Harrogate"/>
    <s v="irc_yes"/>
    <n v="151"/>
    <n v="0.29519000000000001"/>
  </r>
  <r>
    <s v="NAoPri"/>
    <n v="2019"/>
    <s v="Q3"/>
    <s v="Q3-2019"/>
    <x v="128"/>
    <x v="128"/>
    <s v="E56000030"/>
    <s v="West Yorkshire and Harrogate"/>
    <s v="irc_yes"/>
    <n v="146"/>
    <n v="0.27662999999999999"/>
  </r>
  <r>
    <s v="NAoPri"/>
    <n v="2019"/>
    <s v="Q4"/>
    <s v="Q4-2019"/>
    <x v="128"/>
    <x v="128"/>
    <s v="E56000030"/>
    <s v="West Yorkshire and Harrogate"/>
    <s v="irc_yes"/>
    <n v="139"/>
    <n v="0.26895000000000002"/>
  </r>
  <r>
    <s v="NAoPri"/>
    <n v="2020"/>
    <s v="Q1"/>
    <s v="Q1-2020"/>
    <x v="128"/>
    <x v="128"/>
    <s v="E56000030"/>
    <s v="West Yorkshire and Harrogate"/>
    <s v="irc_yes"/>
    <n v="135"/>
    <n v="0.22037000000000001"/>
  </r>
  <r>
    <s v="NAoPri"/>
    <n v="2020"/>
    <s v="Q2"/>
    <s v="Q2-2020"/>
    <x v="128"/>
    <x v="128"/>
    <s v="E56000030"/>
    <s v="West Yorkshire and Harrogate"/>
    <s v="irc_yes"/>
    <n v="120"/>
    <n v="0.17954000000000001"/>
  </r>
  <r>
    <s v="NAoPri"/>
    <n v="2020"/>
    <s v="Q3"/>
    <s v="Q3-2020"/>
    <x v="128"/>
    <x v="128"/>
    <s v="E56000030"/>
    <s v="West Yorkshire and Harrogate"/>
    <s v="irc_yes"/>
    <n v="115"/>
    <n v="0.18340999999999999"/>
  </r>
  <r>
    <s v="NAoPri"/>
    <n v="2020"/>
    <s v="Q4"/>
    <s v="Q4-2020"/>
    <x v="128"/>
    <x v="128"/>
    <s v="E56000030"/>
    <s v="West Yorkshire and Harrogate"/>
    <s v="irc_yes"/>
    <n v="114"/>
    <n v="0.18021999999999999"/>
  </r>
  <r>
    <s v="NAoPri"/>
    <n v="2021"/>
    <s v="Q1"/>
    <s v="Q1-2021"/>
    <x v="128"/>
    <x v="128"/>
    <s v="E56000030"/>
    <s v="West Yorkshire and Harrogate"/>
    <s v="irc_yes"/>
    <n v="119"/>
    <n v="0.22996"/>
  </r>
  <r>
    <s v="NAoPri"/>
    <n v="2021"/>
    <s v="Q2"/>
    <s v="Q2-2021"/>
    <x v="128"/>
    <x v="128"/>
    <s v="E56000030"/>
    <s v="West Yorkshire and Harrogate"/>
    <s v="irc_yes"/>
    <n v="130"/>
    <n v="0.23891999999999999"/>
  </r>
  <r>
    <s v="NAoPri"/>
    <n v="2021"/>
    <s v="Q3"/>
    <s v="Q3-2021"/>
    <x v="128"/>
    <x v="128"/>
    <s v="E56000030"/>
    <s v="West Yorkshire and Harrogate"/>
    <s v="irc_yes"/>
    <n v="127"/>
    <n v="0.23471"/>
  </r>
  <r>
    <s v="NAoPri"/>
    <n v="2021"/>
    <s v="Q4"/>
    <s v="Q4-2021"/>
    <x v="128"/>
    <x v="128"/>
    <s v="E56000030"/>
    <s v="West Yorkshire and Harrogate"/>
    <s v="irc_yes"/>
    <n v="126"/>
    <n v="0.25298999999999999"/>
  </r>
  <r>
    <s v="NAoPri"/>
    <n v="2022"/>
    <s v="Q1"/>
    <s v="Q1-2022"/>
    <x v="128"/>
    <x v="128"/>
    <s v="E56000030"/>
    <s v="West Yorkshire and Harrogate"/>
    <s v="irc_yes"/>
    <n v="130"/>
    <n v="0.23507"/>
  </r>
  <r>
    <s v="NAoPri"/>
    <n v="2022"/>
    <s v="Q2"/>
    <s v="Q2-2022"/>
    <x v="128"/>
    <x v="128"/>
    <s v="E56000030"/>
    <s v="West Yorkshire and Harrogate"/>
    <s v="irc_yes"/>
    <n v="130"/>
    <n v="0.25868999999999998"/>
  </r>
  <r>
    <s v="NAoPri"/>
    <n v="2022"/>
    <s v="Q3"/>
    <s v="Q3-2022"/>
    <x v="128"/>
    <x v="128"/>
    <s v="E56000030"/>
    <s v="West Yorkshire and Harrogate"/>
    <s v="irc_yes"/>
    <n v="135"/>
    <n v="0.25279000000000001"/>
  </r>
  <r>
    <s v="NAoPri"/>
    <n v="2022"/>
    <s v="Q4"/>
    <s v="Q4-2022"/>
    <x v="128"/>
    <x v="128"/>
    <s v="E56000030"/>
    <s v="West Yorkshire and Harrogate"/>
    <s v="irc_yes"/>
    <n v="135"/>
    <n v="0.25323000000000001"/>
  </r>
  <r>
    <s v="NAoPri"/>
    <n v="2023"/>
    <s v="Q1"/>
    <s v="Q1-2023"/>
    <x v="128"/>
    <x v="128"/>
    <s v="E56000030"/>
    <s v="West Yorkshire and Harrogate"/>
    <s v="irc_yes"/>
    <n v="132"/>
    <n v="0.26275999999999999"/>
  </r>
  <r>
    <s v="NAoPri"/>
    <n v="2019"/>
    <s v="Q1"/>
    <s v="Q1-2019"/>
    <x v="129"/>
    <x v="129"/>
    <s v="E56000027"/>
    <s v="North Central London"/>
    <s v="irc_yes"/>
    <n v="5"/>
    <n v="0.57894999999999996"/>
  </r>
  <r>
    <s v="NAoPri"/>
    <n v="2019"/>
    <s v="Q2"/>
    <s v="Q2-2019"/>
    <x v="129"/>
    <x v="129"/>
    <s v="E56000027"/>
    <s v="North Central London"/>
    <s v="irc_yes"/>
    <n v="5"/>
    <n v="0.57142999999999999"/>
  </r>
  <r>
    <s v="NAoPri"/>
    <n v="2019"/>
    <s v="Q3"/>
    <s v="Q3-2019"/>
    <x v="129"/>
    <x v="129"/>
    <s v="E56000027"/>
    <s v="North Central London"/>
    <s v="irc_yes"/>
    <n v="5"/>
    <n v="0.44444"/>
  </r>
  <r>
    <s v="NAoPri"/>
    <n v="2019"/>
    <s v="Q4"/>
    <s v="Q4-2019"/>
    <x v="129"/>
    <x v="129"/>
    <s v="E56000027"/>
    <s v="North Central London"/>
    <s v="irc_yes"/>
    <n v="6"/>
    <n v="0.26086999999999999"/>
  </r>
  <r>
    <s v="NAoPri"/>
    <n v="2020"/>
    <s v="Q1"/>
    <s v="Q1-2020"/>
    <x v="129"/>
    <x v="129"/>
    <s v="E56000027"/>
    <s v="North Central London"/>
    <s v="irc_yes"/>
    <n v="6"/>
    <n v="0.18182000000000001"/>
  </r>
  <r>
    <s v="NAoPri"/>
    <n v="2020"/>
    <s v="Q2"/>
    <s v="Q2-2020"/>
    <x v="129"/>
    <x v="129"/>
    <s v="E56000027"/>
    <s v="North Central London"/>
    <s v="irc_yes"/>
    <n v="5"/>
    <n v="0.16667000000000001"/>
  </r>
  <r>
    <s v="NAoPri"/>
    <n v="2020"/>
    <s v="Q3"/>
    <s v="Q3-2020"/>
    <x v="129"/>
    <x v="129"/>
    <s v="E56000027"/>
    <s v="North Central London"/>
    <s v="irc_yes"/>
    <n v="5"/>
    <n v="0.27778000000000003"/>
  </r>
  <r>
    <s v="NAoPri"/>
    <n v="2020"/>
    <s v="Q4"/>
    <s v="Q4-2020"/>
    <x v="129"/>
    <x v="129"/>
    <s v="E56000027"/>
    <s v="North Central London"/>
    <s v="irc_yes"/>
    <n v="4"/>
    <n v="0.35714000000000001"/>
  </r>
  <r>
    <s v="NAoPri"/>
    <n v="2021"/>
    <s v="Q1"/>
    <s v="Q1-2021"/>
    <x v="129"/>
    <x v="129"/>
    <s v="E56000027"/>
    <s v="North Central London"/>
    <s v="irc_yes"/>
    <n v="4"/>
    <n v="0.58823999999999999"/>
  </r>
  <r>
    <s v="NAoPri"/>
    <n v="2021"/>
    <s v="Q2"/>
    <s v="Q2-2021"/>
    <x v="129"/>
    <x v="129"/>
    <s v="E56000027"/>
    <s v="North Central London"/>
    <s v="irc_yes"/>
    <n v="6"/>
    <n v="0.60870000000000002"/>
  </r>
  <r>
    <s v="NAoPri"/>
    <n v="2021"/>
    <s v="Q3"/>
    <s v="Q3-2021"/>
    <x v="129"/>
    <x v="129"/>
    <s v="E56000027"/>
    <s v="North Central London"/>
    <s v="irc_yes"/>
    <n v="6"/>
    <n v="0.54166999999999998"/>
  </r>
  <r>
    <s v="NAoPri"/>
    <n v="2021"/>
    <s v="Q4"/>
    <s v="Q4-2021"/>
    <x v="129"/>
    <x v="129"/>
    <s v="E56000027"/>
    <s v="North Central London"/>
    <s v="irc_yes"/>
    <n v="6"/>
    <n v="0.54166999999999998"/>
  </r>
  <r>
    <s v="NAoPri"/>
    <n v="2022"/>
    <s v="Q1"/>
    <s v="Q1-2022"/>
    <x v="129"/>
    <x v="129"/>
    <s v="E56000027"/>
    <s v="North Central London"/>
    <s v="irc_yes"/>
    <n v="6"/>
    <n v="0.39129999999999998"/>
  </r>
  <r>
    <s v="NAoPri"/>
    <n v="2022"/>
    <s v="Q2"/>
    <s v="Q2-2022"/>
    <x v="129"/>
    <x v="129"/>
    <s v="E56000027"/>
    <s v="North Central London"/>
    <s v="irc_yes"/>
    <n v="6"/>
    <n v="0.30435000000000001"/>
  </r>
  <r>
    <s v="NAoPri"/>
    <n v="2022"/>
    <s v="Q3"/>
    <s v="Q3-2022"/>
    <x v="129"/>
    <x v="129"/>
    <s v="E56000027"/>
    <s v="North Central London"/>
    <s v="irc_yes"/>
    <n v="6"/>
    <n v="0.29166999999999998"/>
  </r>
  <r>
    <s v="NAoPri"/>
    <n v="2022"/>
    <s v="Q4"/>
    <s v="Q4-2022"/>
    <x v="129"/>
    <x v="129"/>
    <s v="E56000027"/>
    <s v="North Central London"/>
    <s v="irc_yes"/>
    <n v="7"/>
    <n v="0.27585999999999999"/>
  </r>
  <r>
    <s v="NAoPri"/>
    <n v="2023"/>
    <s v="Q1"/>
    <s v="Q1-2023"/>
    <x v="129"/>
    <x v="129"/>
    <s v="E56000027"/>
    <s v="North Central London"/>
    <s v="irc_yes"/>
    <n v="8"/>
    <n v="0.25806000000000001"/>
  </r>
  <r>
    <s v="NAoPri"/>
    <n v="2019"/>
    <s v="Q1"/>
    <s v="Q1-2019"/>
    <x v="130"/>
    <x v="130"/>
    <s v="E56000005"/>
    <s v="Cheshire and Merseyside"/>
    <s v="irc_yes"/>
    <n v="28"/>
    <n v="0.30087999999999998"/>
  </r>
  <r>
    <s v="NAoPri"/>
    <n v="2019"/>
    <s v="Q2"/>
    <s v="Q2-2019"/>
    <x v="130"/>
    <x v="130"/>
    <s v="E56000005"/>
    <s v="Cheshire and Merseyside"/>
    <s v="irc_yes"/>
    <n v="31"/>
    <n v="0.28000000000000003"/>
  </r>
  <r>
    <s v="NAoPri"/>
    <n v="2019"/>
    <s v="Q3"/>
    <s v="Q3-2019"/>
    <x v="130"/>
    <x v="130"/>
    <s v="E56000005"/>
    <s v="Cheshire and Merseyside"/>
    <s v="irc_yes"/>
    <n v="27"/>
    <n v="0.26851999999999998"/>
  </r>
  <r>
    <s v="NAoPri"/>
    <n v="2019"/>
    <s v="Q4"/>
    <s v="Q4-2019"/>
    <x v="130"/>
    <x v="130"/>
    <s v="E56000005"/>
    <s v="Cheshire and Merseyside"/>
    <s v="irc_yes"/>
    <n v="25"/>
    <n v="0.24"/>
  </r>
  <r>
    <s v="NAoPri"/>
    <n v="2020"/>
    <s v="Q1"/>
    <s v="Q1-2020"/>
    <x v="130"/>
    <x v="130"/>
    <s v="E56000005"/>
    <s v="Cheshire and Merseyside"/>
    <s v="irc_yes"/>
    <n v="24"/>
    <n v="0.14893999999999999"/>
  </r>
  <r>
    <s v="NAoPri"/>
    <n v="2020"/>
    <s v="Q2"/>
    <s v="Q2-2020"/>
    <x v="130"/>
    <x v="130"/>
    <s v="E56000005"/>
    <s v="Cheshire and Merseyside"/>
    <s v="irc_yes"/>
    <n v="22"/>
    <n v="0.11364"/>
  </r>
  <r>
    <s v="NAoPri"/>
    <n v="2020"/>
    <s v="Q3"/>
    <s v="Q3-2020"/>
    <x v="130"/>
    <x v="130"/>
    <s v="E56000005"/>
    <s v="Cheshire and Merseyside"/>
    <s v="irc_yes"/>
    <n v="23"/>
    <n v="7.7780000000000002E-2"/>
  </r>
  <r>
    <s v="NAoPri"/>
    <n v="2020"/>
    <s v="Q4"/>
    <s v="Q4-2020"/>
    <x v="130"/>
    <x v="130"/>
    <s v="E56000005"/>
    <s v="Cheshire and Merseyside"/>
    <s v="irc_yes"/>
    <n v="24"/>
    <n v="5.1549999999999999E-2"/>
  </r>
  <r>
    <s v="NAoPri"/>
    <n v="2021"/>
    <s v="Q1"/>
    <s v="Q1-2021"/>
    <x v="130"/>
    <x v="130"/>
    <s v="E56000005"/>
    <s v="Cheshire and Merseyside"/>
    <s v="irc_yes"/>
    <n v="28"/>
    <n v="9.8210000000000006E-2"/>
  </r>
  <r>
    <s v="NAoPri"/>
    <n v="2021"/>
    <s v="Q2"/>
    <s v="Q2-2021"/>
    <x v="130"/>
    <x v="130"/>
    <s v="E56000005"/>
    <s v="Cheshire and Merseyside"/>
    <s v="irc_yes"/>
    <n v="30"/>
    <n v="9.3219999999999997E-2"/>
  </r>
  <r>
    <s v="NAoPri"/>
    <n v="2021"/>
    <s v="Q3"/>
    <s v="Q3-2021"/>
    <x v="130"/>
    <x v="130"/>
    <s v="E56000005"/>
    <s v="Cheshire and Merseyside"/>
    <s v="irc_yes"/>
    <n v="31"/>
    <n v="0.112"/>
  </r>
  <r>
    <s v="NAoPri"/>
    <n v="2021"/>
    <s v="Q4"/>
    <s v="Q4-2021"/>
    <x v="130"/>
    <x v="130"/>
    <s v="E56000005"/>
    <s v="Cheshire and Merseyside"/>
    <s v="irc_yes"/>
    <n v="29"/>
    <n v="0.17241000000000001"/>
  </r>
  <r>
    <s v="NAoPri"/>
    <n v="2022"/>
    <s v="Q1"/>
    <s v="Q1-2022"/>
    <x v="130"/>
    <x v="130"/>
    <s v="E56000005"/>
    <s v="Cheshire and Merseyside"/>
    <s v="irc_yes"/>
    <n v="25"/>
    <n v="0.2"/>
  </r>
  <r>
    <s v="NAoPri"/>
    <n v="2022"/>
    <s v="Q2"/>
    <s v="Q2-2022"/>
    <x v="130"/>
    <x v="130"/>
    <s v="E56000005"/>
    <s v="Cheshire and Merseyside"/>
    <s v="irc_yes"/>
    <n v="24"/>
    <n v="0.23957999999999999"/>
  </r>
  <r>
    <s v="NAoPri"/>
    <n v="2022"/>
    <s v="Q3"/>
    <s v="Q3-2022"/>
    <x v="130"/>
    <x v="130"/>
    <s v="E56000005"/>
    <s v="Cheshire and Merseyside"/>
    <s v="irc_yes"/>
    <n v="24"/>
    <n v="0.20832999999999999"/>
  </r>
  <r>
    <s v="NAoPri"/>
    <n v="2022"/>
    <s v="Q4"/>
    <s v="Q4-2022"/>
    <x v="130"/>
    <x v="130"/>
    <s v="E56000005"/>
    <s v="Cheshire and Merseyside"/>
    <s v="irc_yes"/>
    <n v="25"/>
    <n v="0.19"/>
  </r>
  <r>
    <s v="NAoPri"/>
    <n v="2023"/>
    <s v="Q1"/>
    <s v="Q1-2023"/>
    <x v="130"/>
    <x v="130"/>
    <s v="E56000005"/>
    <s v="Cheshire and Merseyside"/>
    <s v="irc_yes"/>
    <n v="25"/>
    <n v="0.18182000000000001"/>
  </r>
  <r>
    <s v="NAoPri"/>
    <n v="2019"/>
    <s v="Q1"/>
    <s v="Q1-2019"/>
    <x v="131"/>
    <x v="131"/>
    <s v="E56000007"/>
    <s v="West Midlands"/>
    <s v="irc_yes"/>
    <n v="38"/>
    <n v="0.31125999999999998"/>
  </r>
  <r>
    <s v="NAoPri"/>
    <n v="2019"/>
    <s v="Q2"/>
    <s v="Q2-2019"/>
    <x v="131"/>
    <x v="131"/>
    <s v="E56000007"/>
    <s v="West Midlands"/>
    <s v="irc_yes"/>
    <n v="36"/>
    <n v="0.27465000000000001"/>
  </r>
  <r>
    <s v="NAoPri"/>
    <n v="2019"/>
    <s v="Q3"/>
    <s v="Q3-2019"/>
    <x v="131"/>
    <x v="131"/>
    <s v="E56000007"/>
    <s v="West Midlands"/>
    <s v="irc_yes"/>
    <n v="32"/>
    <n v="0.29133999999999999"/>
  </r>
  <r>
    <s v="NAoPri"/>
    <n v="2019"/>
    <s v="Q4"/>
    <s v="Q4-2019"/>
    <x v="131"/>
    <x v="131"/>
    <s v="E56000007"/>
    <s v="West Midlands"/>
    <s v="irc_yes"/>
    <n v="29"/>
    <n v="0.25"/>
  </r>
  <r>
    <s v="NAoPri"/>
    <n v="2020"/>
    <s v="Q1"/>
    <s v="Q1-2020"/>
    <x v="131"/>
    <x v="131"/>
    <s v="E56000007"/>
    <s v="West Midlands"/>
    <s v="irc_yes"/>
    <n v="32"/>
    <n v="0.14729"/>
  </r>
  <r>
    <s v="NAoPri"/>
    <n v="2020"/>
    <s v="Q2"/>
    <s v="Q2-2020"/>
    <x v="131"/>
    <x v="131"/>
    <s v="E56000007"/>
    <s v="West Midlands"/>
    <s v="irc_yes"/>
    <n v="32"/>
    <n v="0.13281000000000001"/>
  </r>
  <r>
    <s v="NAoPri"/>
    <n v="2020"/>
    <s v="Q3"/>
    <s v="Q3-2020"/>
    <x v="131"/>
    <x v="131"/>
    <s v="E56000007"/>
    <s v="West Midlands"/>
    <s v="irc_yes"/>
    <n v="29"/>
    <n v="0.12281"/>
  </r>
  <r>
    <s v="NAoPri"/>
    <n v="2020"/>
    <s v="Q4"/>
    <s v="Q4-2020"/>
    <x v="131"/>
    <x v="131"/>
    <s v="E56000007"/>
    <s v="West Midlands"/>
    <s v="irc_yes"/>
    <n v="33"/>
    <n v="0.16667000000000001"/>
  </r>
  <r>
    <s v="NAoPri"/>
    <n v="2021"/>
    <s v="Q1"/>
    <s v="Q1-2021"/>
    <x v="131"/>
    <x v="131"/>
    <s v="E56000007"/>
    <s v="West Midlands"/>
    <s v="irc_yes"/>
    <n v="35"/>
    <n v="0.22142999999999999"/>
  </r>
  <r>
    <s v="NAoPri"/>
    <n v="2021"/>
    <s v="Q2"/>
    <s v="Q2-2021"/>
    <x v="131"/>
    <x v="131"/>
    <s v="E56000007"/>
    <s v="West Midlands"/>
    <s v="irc_yes"/>
    <n v="34"/>
    <n v="0.22059000000000001"/>
  </r>
  <r>
    <s v="NAoPri"/>
    <n v="2021"/>
    <s v="Q3"/>
    <s v="Q3-2021"/>
    <x v="131"/>
    <x v="131"/>
    <s v="E56000007"/>
    <s v="West Midlands"/>
    <s v="irc_yes"/>
    <n v="37"/>
    <n v="0.19463"/>
  </r>
  <r>
    <s v="NAoPri"/>
    <n v="2021"/>
    <s v="Q4"/>
    <s v="Q4-2021"/>
    <x v="131"/>
    <x v="131"/>
    <s v="E56000007"/>
    <s v="West Midlands"/>
    <s v="irc_yes"/>
    <n v="35"/>
    <n v="0.21276999999999999"/>
  </r>
  <r>
    <s v="NAoPri"/>
    <n v="2022"/>
    <s v="Q1"/>
    <s v="Q1-2022"/>
    <x v="131"/>
    <x v="131"/>
    <s v="E56000007"/>
    <s v="West Midlands"/>
    <s v="irc_yes"/>
    <n v="36"/>
    <n v="0.17483000000000001"/>
  </r>
  <r>
    <s v="NAoPri"/>
    <n v="2022"/>
    <s v="Q2"/>
    <s v="Q2-2022"/>
    <x v="131"/>
    <x v="131"/>
    <s v="E56000007"/>
    <s v="West Midlands"/>
    <s v="irc_yes"/>
    <n v="40"/>
    <n v="0.18354000000000001"/>
  </r>
  <r>
    <s v="NAoPri"/>
    <n v="2022"/>
    <s v="Q3"/>
    <s v="Q3-2022"/>
    <x v="131"/>
    <x v="131"/>
    <s v="E56000007"/>
    <s v="West Midlands"/>
    <s v="irc_yes"/>
    <n v="41"/>
    <n v="0.19394"/>
  </r>
  <r>
    <s v="NAoPri"/>
    <n v="2022"/>
    <s v="Q4"/>
    <s v="Q4-2022"/>
    <x v="131"/>
    <x v="131"/>
    <s v="E56000007"/>
    <s v="West Midlands"/>
    <s v="irc_yes"/>
    <n v="41"/>
    <n v="0.15243999999999999"/>
  </r>
  <r>
    <s v="NAoPri"/>
    <n v="2023"/>
    <s v="Q1"/>
    <s v="Q1-2023"/>
    <x v="131"/>
    <x v="131"/>
    <s v="E56000007"/>
    <s v="West Midlands"/>
    <s v="irc_yes"/>
    <n v="40"/>
    <n v="0.15625"/>
  </r>
  <r>
    <s v="NAoPri"/>
    <n v="2019"/>
    <s v="Q1"/>
    <s v="Q1-2019"/>
    <x v="132"/>
    <x v="132"/>
    <s v="E56000032"/>
    <s v="Greater Manchester"/>
    <s v="irc_yes"/>
    <n v="27"/>
    <n v="0.28704000000000002"/>
  </r>
  <r>
    <s v="NAoPri"/>
    <n v="2019"/>
    <s v="Q2"/>
    <s v="Q2-2019"/>
    <x v="132"/>
    <x v="132"/>
    <s v="E56000032"/>
    <s v="Greater Manchester"/>
    <s v="irc_yes"/>
    <n v="27"/>
    <n v="0.3211"/>
  </r>
  <r>
    <s v="NAoPri"/>
    <n v="2019"/>
    <s v="Q3"/>
    <s v="Q3-2019"/>
    <x v="132"/>
    <x v="132"/>
    <s v="E56000032"/>
    <s v="Greater Manchester"/>
    <s v="irc_yes"/>
    <n v="25"/>
    <n v="0.36735000000000001"/>
  </r>
  <r>
    <s v="NAoPri"/>
    <n v="2019"/>
    <s v="Q4"/>
    <s v="Q4-2019"/>
    <x v="132"/>
    <x v="132"/>
    <s v="E56000032"/>
    <s v="Greater Manchester"/>
    <s v="irc_yes"/>
    <n v="23"/>
    <n v="0.37363000000000002"/>
  </r>
  <r>
    <s v="NAoPri"/>
    <n v="2020"/>
    <s v="Q1"/>
    <s v="Q1-2020"/>
    <x v="132"/>
    <x v="132"/>
    <s v="E56000032"/>
    <s v="Greater Manchester"/>
    <s v="irc_yes"/>
    <n v="23"/>
    <n v="0.33695999999999998"/>
  </r>
  <r>
    <s v="NAoPri"/>
    <n v="2020"/>
    <s v="Q2"/>
    <s v="Q2-2020"/>
    <x v="132"/>
    <x v="132"/>
    <s v="E56000032"/>
    <s v="Greater Manchester"/>
    <s v="irc_yes"/>
    <n v="20"/>
    <n v="0.29487000000000002"/>
  </r>
  <r>
    <s v="NAoPri"/>
    <n v="2020"/>
    <s v="Q3"/>
    <s v="Q3-2020"/>
    <x v="132"/>
    <x v="132"/>
    <s v="E56000032"/>
    <s v="Greater Manchester"/>
    <s v="irc_yes"/>
    <n v="17"/>
    <n v="0.26471"/>
  </r>
  <r>
    <s v="NAoPri"/>
    <n v="2020"/>
    <s v="Q4"/>
    <s v="Q4-2020"/>
    <x v="132"/>
    <x v="132"/>
    <s v="E56000032"/>
    <s v="Greater Manchester"/>
    <s v="irc_yes"/>
    <n v="15"/>
    <n v="0.21667"/>
  </r>
  <r>
    <s v="NAoPri"/>
    <n v="2021"/>
    <s v="Q1"/>
    <s v="Q1-2021"/>
    <x v="132"/>
    <x v="132"/>
    <s v="E56000032"/>
    <s v="Greater Manchester"/>
    <s v="irc_yes"/>
    <n v="14"/>
    <n v="0.21818000000000001"/>
  </r>
  <r>
    <s v="NAoPri"/>
    <n v="2021"/>
    <s v="Q2"/>
    <s v="Q2-2021"/>
    <x v="132"/>
    <x v="132"/>
    <s v="E56000032"/>
    <s v="Greater Manchester"/>
    <s v="irc_yes"/>
    <n v="17"/>
    <n v="0.2029"/>
  </r>
  <r>
    <s v="NAoPri"/>
    <n v="2021"/>
    <s v="Q3"/>
    <s v="Q3-2021"/>
    <x v="132"/>
    <x v="132"/>
    <s v="E56000032"/>
    <s v="Greater Manchester"/>
    <s v="irc_yes"/>
    <n v="19"/>
    <n v="0.22078"/>
  </r>
  <r>
    <s v="NAoPri"/>
    <n v="2021"/>
    <s v="Q4"/>
    <s v="Q4-2021"/>
    <x v="132"/>
    <x v="132"/>
    <s v="E56000032"/>
    <s v="Greater Manchester"/>
    <s v="irc_yes"/>
    <n v="21"/>
    <n v="0.21951000000000001"/>
  </r>
  <r>
    <s v="NAoPri"/>
    <n v="2022"/>
    <s v="Q1"/>
    <s v="Q1-2022"/>
    <x v="132"/>
    <x v="132"/>
    <s v="E56000032"/>
    <s v="Greater Manchester"/>
    <s v="irc_yes"/>
    <n v="20"/>
    <n v="0.18518999999999999"/>
  </r>
  <r>
    <s v="NAoPri"/>
    <n v="2022"/>
    <s v="Q2"/>
    <s v="Q2-2022"/>
    <x v="132"/>
    <x v="132"/>
    <s v="E56000032"/>
    <s v="Greater Manchester"/>
    <s v="irc_yes"/>
    <n v="19"/>
    <n v="0.2"/>
  </r>
  <r>
    <s v="NAoPri"/>
    <n v="2022"/>
    <s v="Q3"/>
    <s v="Q3-2022"/>
    <x v="132"/>
    <x v="132"/>
    <s v="E56000032"/>
    <s v="Greater Manchester"/>
    <s v="irc_yes"/>
    <n v="17"/>
    <n v="0.22727"/>
  </r>
  <r>
    <s v="NAoPri"/>
    <n v="2022"/>
    <s v="Q4"/>
    <s v="Q4-2022"/>
    <x v="132"/>
    <x v="132"/>
    <s v="E56000032"/>
    <s v="Greater Manchester"/>
    <s v="irc_yes"/>
    <n v="14"/>
    <n v="0.24560999999999999"/>
  </r>
  <r>
    <s v="NAoPri"/>
    <n v="2023"/>
    <s v="Q1"/>
    <s v="Q1-2023"/>
    <x v="132"/>
    <x v="132"/>
    <s v="E56000032"/>
    <s v="Greater Manchester"/>
    <s v="irc_yes"/>
    <n v="13"/>
    <n v="0.31373000000000001"/>
  </r>
  <r>
    <s v="NAoPri"/>
    <n v="2019"/>
    <s v="Q1"/>
    <s v="Q1-2019"/>
    <x v="133"/>
    <x v="133"/>
    <s v="E56000007"/>
    <s v="West Midlands"/>
    <s v="irc_yes"/>
    <n v="13"/>
    <n v="0.28845999999999999"/>
  </r>
  <r>
    <s v="NAoPri"/>
    <n v="2019"/>
    <s v="Q2"/>
    <s v="Q2-2019"/>
    <x v="133"/>
    <x v="133"/>
    <s v="E56000007"/>
    <s v="West Midlands"/>
    <s v="irc_yes"/>
    <n v="14"/>
    <n v="0.30908999999999998"/>
  </r>
  <r>
    <s v="NAoPri"/>
    <n v="2019"/>
    <s v="Q3"/>
    <s v="Q3-2019"/>
    <x v="133"/>
    <x v="133"/>
    <s v="E56000007"/>
    <s v="West Midlands"/>
    <s v="irc_yes"/>
    <n v="12"/>
    <n v="0.27083000000000002"/>
  </r>
  <r>
    <s v="NAoPri"/>
    <n v="2019"/>
    <s v="Q4"/>
    <s v="Q4-2019"/>
    <x v="133"/>
    <x v="133"/>
    <s v="E56000007"/>
    <s v="West Midlands"/>
    <s v="irc_yes"/>
    <n v="13"/>
    <n v="0.28845999999999999"/>
  </r>
  <r>
    <s v="NAoPri"/>
    <n v="2020"/>
    <s v="Q1"/>
    <s v="Q1-2020"/>
    <x v="133"/>
    <x v="133"/>
    <s v="E56000007"/>
    <s v="West Midlands"/>
    <s v="irc_yes"/>
    <n v="12"/>
    <n v="0.24490000000000001"/>
  </r>
  <r>
    <s v="NAoPri"/>
    <n v="2020"/>
    <s v="Q2"/>
    <s v="Q2-2020"/>
    <x v="133"/>
    <x v="133"/>
    <s v="E56000007"/>
    <s v="West Midlands"/>
    <s v="irc_yes"/>
    <n v="10"/>
    <n v="0.21951000000000001"/>
  </r>
  <r>
    <s v="NAoPri"/>
    <n v="2020"/>
    <s v="Q3"/>
    <s v="Q3-2020"/>
    <x v="133"/>
    <x v="133"/>
    <s v="E56000007"/>
    <s v="West Midlands"/>
    <s v="irc_yes"/>
    <n v="11"/>
    <n v="0.27272999999999997"/>
  </r>
  <r>
    <s v="NAoPri"/>
    <n v="2020"/>
    <s v="Q4"/>
    <s v="Q4-2020"/>
    <x v="133"/>
    <x v="133"/>
    <s v="E56000007"/>
    <s v="West Midlands"/>
    <s v="irc_yes"/>
    <n v="12"/>
    <n v="0.19148999999999999"/>
  </r>
  <r>
    <s v="NAoPri"/>
    <n v="2021"/>
    <s v="Q1"/>
    <s v="Q1-2021"/>
    <x v="133"/>
    <x v="133"/>
    <s v="E56000007"/>
    <s v="West Midlands"/>
    <s v="irc_yes"/>
    <n v="14"/>
    <n v="0.22222"/>
  </r>
  <r>
    <s v="NAoPri"/>
    <n v="2021"/>
    <s v="Q2"/>
    <s v="Q2-2021"/>
    <x v="133"/>
    <x v="133"/>
    <s v="E56000007"/>
    <s v="West Midlands"/>
    <s v="irc_yes"/>
    <n v="16"/>
    <n v="0.29687000000000002"/>
  </r>
  <r>
    <s v="NAoPri"/>
    <n v="2021"/>
    <s v="Q3"/>
    <s v="Q3-2021"/>
    <x v="133"/>
    <x v="133"/>
    <s v="E56000007"/>
    <s v="West Midlands"/>
    <s v="irc_yes"/>
    <n v="16"/>
    <n v="0.27692"/>
  </r>
  <r>
    <s v="NAoPri"/>
    <n v="2021"/>
    <s v="Q4"/>
    <s v="Q4-2021"/>
    <x v="133"/>
    <x v="133"/>
    <s v="E56000007"/>
    <s v="West Midlands"/>
    <s v="irc_yes"/>
    <n v="14"/>
    <n v="0.35714000000000001"/>
  </r>
  <r>
    <s v="NAoPri"/>
    <n v="2022"/>
    <s v="Q1"/>
    <s v="Q1-2022"/>
    <x v="133"/>
    <x v="133"/>
    <s v="E56000007"/>
    <s v="West Midlands"/>
    <s v="irc_yes"/>
    <n v="13"/>
    <n v="0.33961999999999998"/>
  </r>
  <r>
    <s v="NAoPri"/>
    <n v="2022"/>
    <s v="Q2"/>
    <s v="Q2-2022"/>
    <x v="133"/>
    <x v="133"/>
    <s v="E56000007"/>
    <s v="West Midlands"/>
    <s v="irc_yes"/>
    <n v="11"/>
    <n v="0.25580999999999998"/>
  </r>
  <r>
    <s v="NAoPri"/>
    <n v="2022"/>
    <s v="Q3"/>
    <s v="Q3-2022"/>
    <x v="133"/>
    <x v="133"/>
    <s v="E56000007"/>
    <s v="West Midlands"/>
    <s v="irc_yes"/>
    <n v="14"/>
    <n v="0.21818000000000001"/>
  </r>
  <r>
    <s v="NAoPri"/>
    <n v="2022"/>
    <s v="Q4"/>
    <s v="Q4-2022"/>
    <x v="133"/>
    <x v="133"/>
    <s v="E56000007"/>
    <s v="West Midlands"/>
    <s v="irc_yes"/>
    <n v="16"/>
    <n v="0.15873000000000001"/>
  </r>
  <r>
    <s v="NAoPri"/>
    <n v="2023"/>
    <s v="Q1"/>
    <s v="Q1-2023"/>
    <x v="133"/>
    <x v="133"/>
    <s v="E56000007"/>
    <s v="West Midlands"/>
    <s v="irc_yes"/>
    <n v="16"/>
    <n v="0.14516000000000001"/>
  </r>
  <r>
    <s v="NAoPri"/>
    <n v="2019"/>
    <s v="Q1"/>
    <s v="Q1-2019"/>
    <x v="134"/>
    <x v="134"/>
    <s v="E56000026"/>
    <s v="Humber and North Yorkshire"/>
    <s v="irc_yes"/>
    <n v="42"/>
    <n v="0.26627000000000001"/>
  </r>
  <r>
    <s v="NAoPri"/>
    <n v="2019"/>
    <s v="Q2"/>
    <s v="Q2-2019"/>
    <x v="134"/>
    <x v="134"/>
    <s v="E56000026"/>
    <s v="Humber and North Yorkshire"/>
    <s v="irc_yes"/>
    <n v="39"/>
    <n v="0.25161"/>
  </r>
  <r>
    <s v="NAoPri"/>
    <n v="2019"/>
    <s v="Q3"/>
    <s v="Q3-2019"/>
    <x v="134"/>
    <x v="134"/>
    <s v="E56000026"/>
    <s v="Humber and North Yorkshire"/>
    <s v="irc_yes"/>
    <n v="39"/>
    <n v="0.24204000000000001"/>
  </r>
  <r>
    <s v="NAoPri"/>
    <n v="2019"/>
    <s v="Q4"/>
    <s v="Q4-2019"/>
    <x v="134"/>
    <x v="134"/>
    <s v="E56000026"/>
    <s v="Humber and North Yorkshire"/>
    <s v="irc_yes"/>
    <n v="35"/>
    <n v="0.18570999999999999"/>
  </r>
  <r>
    <s v="NAoPri"/>
    <n v="2020"/>
    <s v="Q1"/>
    <s v="Q1-2020"/>
    <x v="134"/>
    <x v="134"/>
    <s v="E56000026"/>
    <s v="Humber and North Yorkshire"/>
    <s v="irc_yes"/>
    <n v="37"/>
    <n v="0.17807999999999999"/>
  </r>
  <r>
    <s v="NAoPri"/>
    <n v="2020"/>
    <s v="Q2"/>
    <s v="Q2-2020"/>
    <x v="134"/>
    <x v="134"/>
    <s v="E56000026"/>
    <s v="Humber and North Yorkshire"/>
    <s v="irc_yes"/>
    <n v="34"/>
    <n v="0.18978"/>
  </r>
  <r>
    <s v="NAoPri"/>
    <n v="2020"/>
    <s v="Q3"/>
    <s v="Q3-2020"/>
    <x v="134"/>
    <x v="134"/>
    <s v="E56000026"/>
    <s v="Humber and North Yorkshire"/>
    <s v="irc_yes"/>
    <n v="32"/>
    <n v="0.14843999999999999"/>
  </r>
  <r>
    <s v="NAoPri"/>
    <n v="2020"/>
    <s v="Q4"/>
    <s v="Q4-2020"/>
    <x v="134"/>
    <x v="134"/>
    <s v="E56000026"/>
    <s v="Humber and North Yorkshire"/>
    <s v="irc_yes"/>
    <n v="32"/>
    <n v="0.14960999999999999"/>
  </r>
  <r>
    <s v="NAoPri"/>
    <n v="2021"/>
    <s v="Q1"/>
    <s v="Q1-2021"/>
    <x v="134"/>
    <x v="134"/>
    <s v="E56000026"/>
    <s v="Humber and North Yorkshire"/>
    <s v="irc_yes"/>
    <n v="32"/>
    <n v="0.12698000000000001"/>
  </r>
  <r>
    <s v="NAoPri"/>
    <n v="2021"/>
    <s v="Q2"/>
    <s v="Q2-2021"/>
    <x v="134"/>
    <x v="134"/>
    <s v="E56000026"/>
    <s v="Humber and North Yorkshire"/>
    <s v="irc_yes"/>
    <n v="36"/>
    <n v="0.12414"/>
  </r>
  <r>
    <s v="NAoPri"/>
    <n v="2021"/>
    <s v="Q3"/>
    <s v="Q3-2021"/>
    <x v="134"/>
    <x v="134"/>
    <s v="E56000026"/>
    <s v="Humber and North Yorkshire"/>
    <s v="irc_yes"/>
    <n v="38"/>
    <n v="0.18421000000000001"/>
  </r>
  <r>
    <s v="NAoPri"/>
    <n v="2021"/>
    <s v="Q4"/>
    <s v="Q4-2021"/>
    <x v="134"/>
    <x v="134"/>
    <s v="E56000026"/>
    <s v="Humber and North Yorkshire"/>
    <s v="irc_yes"/>
    <n v="40"/>
    <n v="0.1875"/>
  </r>
  <r>
    <s v="NAoPri"/>
    <n v="2022"/>
    <s v="Q1"/>
    <s v="Q1-2022"/>
    <x v="134"/>
    <x v="134"/>
    <s v="E56000026"/>
    <s v="Humber and North Yorkshire"/>
    <s v="irc_yes"/>
    <n v="42"/>
    <n v="0.23810000000000001"/>
  </r>
  <r>
    <s v="NAoPri"/>
    <n v="2022"/>
    <s v="Q2"/>
    <s v="Q2-2022"/>
    <x v="134"/>
    <x v="134"/>
    <s v="E56000026"/>
    <s v="Humber and North Yorkshire"/>
    <s v="irc_yes"/>
    <n v="40"/>
    <n v="0.26415"/>
  </r>
  <r>
    <s v="NAoPri"/>
    <n v="2022"/>
    <s v="Q3"/>
    <s v="Q3-2022"/>
    <x v="134"/>
    <x v="134"/>
    <s v="E56000026"/>
    <s v="Humber and North Yorkshire"/>
    <s v="irc_yes"/>
    <n v="42"/>
    <n v="0.24260000000000001"/>
  </r>
  <r>
    <s v="NAoPri"/>
    <n v="2022"/>
    <s v="Q4"/>
    <s v="Q4-2022"/>
    <x v="134"/>
    <x v="134"/>
    <s v="E56000026"/>
    <s v="Humber and North Yorkshire"/>
    <s v="irc_yes"/>
    <n v="42"/>
    <n v="0.25301000000000001"/>
  </r>
  <r>
    <s v="NAoPri"/>
    <n v="2023"/>
    <s v="Q1"/>
    <s v="Q1-2023"/>
    <x v="134"/>
    <x v="134"/>
    <s v="E56000026"/>
    <s v="Humber and North Yorkshire"/>
    <s v="irc_yes"/>
    <n v="42"/>
    <n v="0.24404999999999999"/>
  </r>
  <r>
    <m/>
    <m/>
    <m/>
    <m/>
    <x v="135"/>
    <x v="135"/>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69">
  <r>
    <s v="NAoPri_cohort"/>
    <n v="2018"/>
    <s v="Q1"/>
    <s v="Q1-2018"/>
    <x v="0"/>
    <x v="0"/>
    <s v="."/>
    <s v="West Yorkshire and Harrogate"/>
    <s v="cns_missing"/>
    <n v="30"/>
    <n v="0.76666999999999996"/>
  </r>
  <r>
    <s v="NAoPri_cohort"/>
    <n v="2018"/>
    <s v="Q2"/>
    <s v="Q2-2018"/>
    <x v="0"/>
    <x v="0"/>
    <s v="."/>
    <s v="West Yorkshire and Harrogate"/>
    <s v="cns_missing"/>
    <n v="37"/>
    <n v="0.91891999999999996"/>
  </r>
  <r>
    <s v="NAoPri_cohort"/>
    <n v="2018"/>
    <s v="Q3"/>
    <s v="Q3-2018"/>
    <x v="0"/>
    <x v="0"/>
    <s v="."/>
    <s v="West Yorkshire and Harrogate"/>
    <s v="cns_missing"/>
    <n v="30"/>
    <n v="0.86667000000000005"/>
  </r>
  <r>
    <s v="NAoPri_cohort"/>
    <n v="2018"/>
    <s v="Q4"/>
    <s v="Q4-2018"/>
    <x v="0"/>
    <x v="0"/>
    <s v="."/>
    <s v="West Yorkshire and Harrogate"/>
    <s v="cns_missing"/>
    <n v="28"/>
    <n v="0.89285999999999999"/>
  </r>
  <r>
    <s v="NAoPri_cohort"/>
    <n v="2019"/>
    <s v="Q1"/>
    <s v="Q1-2019"/>
    <x v="0"/>
    <x v="0"/>
    <s v="."/>
    <s v="West Yorkshire and Harrogate"/>
    <s v="cns_missing"/>
    <n v="34"/>
    <n v="0.91176000000000001"/>
  </r>
  <r>
    <s v="NAoPri_cohort"/>
    <n v="2019"/>
    <s v="Q2"/>
    <s v="Q2-2019"/>
    <x v="0"/>
    <x v="0"/>
    <s v="."/>
    <s v="West Yorkshire and Harrogate"/>
    <s v="cns_missing"/>
    <n v="28"/>
    <n v="0.96428999999999998"/>
  </r>
  <r>
    <s v="NAoPri_cohort"/>
    <n v="2019"/>
    <s v="Q3"/>
    <s v="Q3-2019"/>
    <x v="0"/>
    <x v="0"/>
    <s v="."/>
    <s v="West Yorkshire and Harrogate"/>
    <s v="cns_missing"/>
    <n v="36"/>
    <n v="0.88888999999999996"/>
  </r>
  <r>
    <s v="NAoPri_cohort"/>
    <n v="2019"/>
    <s v="Q4"/>
    <s v="Q4-2019"/>
    <x v="0"/>
    <x v="0"/>
    <s v="."/>
    <s v="West Yorkshire and Harrogate"/>
    <s v="cns_missing"/>
    <n v="29"/>
    <n v="0.89654999999999996"/>
  </r>
  <r>
    <s v="NAoPri_cohort"/>
    <n v="2020"/>
    <s v="Q1"/>
    <s v="Q1-2020"/>
    <x v="0"/>
    <x v="0"/>
    <s v="."/>
    <s v="West Yorkshire and Harrogate"/>
    <s v="cns_missing"/>
    <n v="36"/>
    <n v="0.86111000000000004"/>
  </r>
  <r>
    <s v="NAoPri_cohort"/>
    <n v="2020"/>
    <s v="Q2"/>
    <s v="Q2-2020"/>
    <x v="0"/>
    <x v="0"/>
    <s v="."/>
    <s v="West Yorkshire and Harrogate"/>
    <s v="cns_missing"/>
    <n v="26"/>
    <n v="0.92308000000000001"/>
  </r>
  <r>
    <s v="NAoPri_cohort"/>
    <n v="2020"/>
    <s v="Q3"/>
    <s v="Q3-2020"/>
    <x v="0"/>
    <x v="0"/>
    <s v="."/>
    <s v="West Yorkshire and Harrogate"/>
    <s v="cns_missing"/>
    <n v="36"/>
    <n v="1"/>
  </r>
  <r>
    <s v="NAoPri_cohort"/>
    <n v="2020"/>
    <s v="Q4"/>
    <s v="Q4-2020"/>
    <x v="0"/>
    <x v="0"/>
    <s v="."/>
    <s v="West Yorkshire and Harrogate"/>
    <s v="cns_missing"/>
    <n v="31"/>
    <n v="0.93547999999999998"/>
  </r>
  <r>
    <s v="NAoPri_cohort"/>
    <n v="2021"/>
    <s v="Q1"/>
    <s v="Q1-2021"/>
    <x v="0"/>
    <x v="0"/>
    <s v="."/>
    <s v="West Yorkshire and Harrogate"/>
    <s v="cns_missing"/>
    <n v="42"/>
    <n v="0.92857000000000001"/>
  </r>
  <r>
    <s v="NAoPri_cohort"/>
    <n v="2021"/>
    <s v="Q2"/>
    <s v="Q2-2021"/>
    <x v="0"/>
    <x v="0"/>
    <s v="."/>
    <s v="West Yorkshire and Harrogate"/>
    <s v="cns_missing"/>
    <n v="38"/>
    <n v="1"/>
  </r>
  <r>
    <s v="NAoPri_cohort"/>
    <n v="2021"/>
    <s v="Q3"/>
    <s v="Q3-2021"/>
    <x v="0"/>
    <x v="0"/>
    <s v="."/>
    <s v="West Yorkshire and Harrogate"/>
    <s v="cns_missing"/>
    <n v="24"/>
    <n v="0.95833000000000002"/>
  </r>
  <r>
    <s v="NAoPri_cohort"/>
    <n v="2021"/>
    <s v="Q4"/>
    <s v="Q4-2021"/>
    <x v="0"/>
    <x v="0"/>
    <s v="."/>
    <s v="West Yorkshire and Harrogate"/>
    <s v="cns_missing"/>
    <n v="28"/>
    <n v="0.96428999999999998"/>
  </r>
  <r>
    <s v="NAoPri_cohort"/>
    <n v="2022"/>
    <s v="Q1"/>
    <s v="Q1-2022"/>
    <x v="0"/>
    <x v="0"/>
    <s v="."/>
    <s v="West Yorkshire and Harrogate"/>
    <s v="cns_missing"/>
    <n v="35"/>
    <n v="1"/>
  </r>
  <r>
    <s v="NAoPri_cohort"/>
    <n v="2022"/>
    <s v="Q2"/>
    <s v="Q2-2022"/>
    <x v="0"/>
    <x v="0"/>
    <s v="."/>
    <s v="West Yorkshire and Harrogate"/>
    <s v="cns_missing"/>
    <n v="42"/>
    <n v="0.95238"/>
  </r>
  <r>
    <s v="NAoPri_cohort"/>
    <n v="2022"/>
    <s v="Q3"/>
    <s v="Q3-2022"/>
    <x v="0"/>
    <x v="0"/>
    <s v="."/>
    <s v="West Yorkshire and Harrogate"/>
    <s v="cns_missing"/>
    <n v="42"/>
    <n v="0.92857000000000001"/>
  </r>
  <r>
    <s v="NAoPri_cohort"/>
    <n v="2022"/>
    <s v="Q4"/>
    <s v="Q4-2022"/>
    <x v="0"/>
    <x v="0"/>
    <s v="."/>
    <s v="West Yorkshire and Harrogate"/>
    <s v="cns_missing"/>
    <n v="29"/>
    <n v="0.89654999999999996"/>
  </r>
  <r>
    <s v="NAoPri_cohort"/>
    <n v="2023"/>
    <s v="Q1"/>
    <s v="Q1-2023"/>
    <x v="0"/>
    <x v="0"/>
    <s v="."/>
    <s v="West Yorkshire and Harrogate"/>
    <s v="cns_missing"/>
    <n v="36"/>
    <n v="0.83333000000000002"/>
  </r>
  <r>
    <s v="NAoPri_cohort"/>
    <n v="2018"/>
    <s v="Q1"/>
    <s v="Q1-2018"/>
    <x v="1"/>
    <x v="1"/>
    <s v="."/>
    <s v="Surrey and Sussex"/>
    <s v="cns_missing"/>
    <n v="48"/>
    <n v="0.625"/>
  </r>
  <r>
    <s v="NAoPri_cohort"/>
    <n v="2018"/>
    <s v="Q2"/>
    <s v="Q2-2018"/>
    <x v="1"/>
    <x v="1"/>
    <s v="."/>
    <s v="Surrey and Sussex"/>
    <s v="cns_missing"/>
    <n v="80"/>
    <n v="0.7"/>
  </r>
  <r>
    <s v="NAoPri_cohort"/>
    <n v="2018"/>
    <s v="Q3"/>
    <s v="Q3-2018"/>
    <x v="1"/>
    <x v="1"/>
    <s v="."/>
    <s v="Surrey and Sussex"/>
    <s v="cns_missing"/>
    <n v="66"/>
    <n v="0.72726999999999997"/>
  </r>
  <r>
    <s v="NAoPri_cohort"/>
    <n v="2018"/>
    <s v="Q4"/>
    <s v="Q4-2018"/>
    <x v="1"/>
    <x v="1"/>
    <s v="."/>
    <s v="Surrey and Sussex"/>
    <s v="cns_missing"/>
    <n v="70"/>
    <n v="0.88571"/>
  </r>
  <r>
    <s v="NAoPri_cohort"/>
    <n v="2019"/>
    <s v="Q1"/>
    <s v="Q1-2019"/>
    <x v="1"/>
    <x v="1"/>
    <s v="."/>
    <s v="Surrey and Sussex"/>
    <s v="cns_missing"/>
    <n v="72"/>
    <n v="0.59721999999999997"/>
  </r>
  <r>
    <s v="NAoPri_cohort"/>
    <n v="2019"/>
    <s v="Q2"/>
    <s v="Q2-2019"/>
    <x v="1"/>
    <x v="1"/>
    <s v="."/>
    <s v="Surrey and Sussex"/>
    <s v="cns_missing"/>
    <n v="80"/>
    <n v="0.7"/>
  </r>
  <r>
    <s v="NAoPri_cohort"/>
    <n v="2019"/>
    <s v="Q3"/>
    <s v="Q3-2019"/>
    <x v="1"/>
    <x v="1"/>
    <s v="."/>
    <s v="Surrey and Sussex"/>
    <s v="cns_missing"/>
    <n v="80"/>
    <n v="0.71250000000000002"/>
  </r>
  <r>
    <s v="NAoPri_cohort"/>
    <n v="2019"/>
    <s v="Q4"/>
    <s v="Q4-2019"/>
    <x v="1"/>
    <x v="1"/>
    <s v="."/>
    <s v="Surrey and Sussex"/>
    <s v="cns_missing"/>
    <n v="48"/>
    <n v="0.79166999999999998"/>
  </r>
  <r>
    <s v="NAoPri_cohort"/>
    <n v="2020"/>
    <s v="Q1"/>
    <s v="Q1-2020"/>
    <x v="1"/>
    <x v="1"/>
    <s v="."/>
    <s v="Surrey and Sussex"/>
    <s v="cns_missing"/>
    <n v="80"/>
    <n v="0.73750000000000004"/>
  </r>
  <r>
    <s v="NAoPri_cohort"/>
    <n v="2020"/>
    <s v="Q2"/>
    <s v="Q2-2020"/>
    <x v="1"/>
    <x v="1"/>
    <s v="."/>
    <s v="Surrey and Sussex"/>
    <s v="cns_missing"/>
    <n v="47"/>
    <n v="0.80850999999999995"/>
  </r>
  <r>
    <s v="NAoPri_cohort"/>
    <n v="2020"/>
    <s v="Q3"/>
    <s v="Q3-2020"/>
    <x v="1"/>
    <x v="1"/>
    <s v="."/>
    <s v="Surrey and Sussex"/>
    <s v="cns_missing"/>
    <n v="58"/>
    <n v="0.81033999999999995"/>
  </r>
  <r>
    <s v="NAoPri_cohort"/>
    <n v="2020"/>
    <s v="Q4"/>
    <s v="Q4-2020"/>
    <x v="1"/>
    <x v="1"/>
    <s v="."/>
    <s v="Surrey and Sussex"/>
    <s v="cns_missing"/>
    <n v="81"/>
    <n v="0.82716000000000001"/>
  </r>
  <r>
    <s v="NAoPri_cohort"/>
    <n v="2021"/>
    <s v="Q1"/>
    <s v="Q1-2021"/>
    <x v="1"/>
    <x v="1"/>
    <s v="."/>
    <s v="Surrey and Sussex"/>
    <s v="cns_missing"/>
    <n v="55"/>
    <n v="0.85455000000000003"/>
  </r>
  <r>
    <s v="NAoPri_cohort"/>
    <n v="2021"/>
    <s v="Q2"/>
    <s v="Q2-2021"/>
    <x v="1"/>
    <x v="1"/>
    <s v="."/>
    <s v="Surrey and Sussex"/>
    <s v="cns_missing"/>
    <n v="57"/>
    <n v="0.84211000000000003"/>
  </r>
  <r>
    <s v="NAoPri_cohort"/>
    <n v="2021"/>
    <s v="Q3"/>
    <s v="Q3-2021"/>
    <x v="1"/>
    <x v="1"/>
    <s v="."/>
    <s v="Surrey and Sussex"/>
    <s v="cns_missing"/>
    <n v="91"/>
    <n v="0.89010999999999996"/>
  </r>
  <r>
    <s v="NAoPri_cohort"/>
    <n v="2021"/>
    <s v="Q4"/>
    <s v="Q4-2021"/>
    <x v="1"/>
    <x v="1"/>
    <s v="."/>
    <s v="Surrey and Sussex"/>
    <s v="cns_missing"/>
    <n v="70"/>
    <n v="0.9"/>
  </r>
  <r>
    <s v="NAoPri_cohort"/>
    <n v="2022"/>
    <s v="Q1"/>
    <s v="Q1-2022"/>
    <x v="1"/>
    <x v="1"/>
    <s v="."/>
    <s v="Surrey and Sussex"/>
    <s v="cns_missing"/>
    <n v="63"/>
    <n v="0.88888999999999996"/>
  </r>
  <r>
    <s v="NAoPri_cohort"/>
    <n v="2022"/>
    <s v="Q2"/>
    <s v="Q2-2022"/>
    <x v="1"/>
    <x v="1"/>
    <s v="."/>
    <s v="Surrey and Sussex"/>
    <s v="cns_missing"/>
    <n v="65"/>
    <n v="0.92308000000000001"/>
  </r>
  <r>
    <s v="NAoPri_cohort"/>
    <n v="2022"/>
    <s v="Q3"/>
    <s v="Q3-2022"/>
    <x v="1"/>
    <x v="1"/>
    <s v="."/>
    <s v="Surrey and Sussex"/>
    <s v="cns_missing"/>
    <n v="89"/>
    <n v="0.97753000000000001"/>
  </r>
  <r>
    <s v="NAoPri_cohort"/>
    <n v="2022"/>
    <s v="Q4"/>
    <s v="Q4-2022"/>
    <x v="1"/>
    <x v="1"/>
    <s v="."/>
    <s v="Surrey and Sussex"/>
    <s v="cns_missing"/>
    <n v="78"/>
    <n v="0.80769000000000002"/>
  </r>
  <r>
    <s v="NAoPri_cohort"/>
    <n v="2023"/>
    <s v="Q1"/>
    <s v="Q1-2023"/>
    <x v="1"/>
    <x v="1"/>
    <s v="."/>
    <s v="Surrey and Sussex"/>
    <s v="cns_missing"/>
    <n v="92"/>
    <n v="0.81521999999999994"/>
  </r>
  <r>
    <s v="NAoPri_cohort"/>
    <n v="2018"/>
    <s v="Q1"/>
    <s v="Q1-2018"/>
    <x v="2"/>
    <x v="2"/>
    <s v="."/>
    <s v="North East London"/>
    <s v="cns_missing"/>
    <n v="108"/>
    <n v="0.62036999999999998"/>
  </r>
  <r>
    <s v="NAoPri_cohort"/>
    <n v="2018"/>
    <s v="Q2"/>
    <s v="Q2-2018"/>
    <x v="2"/>
    <x v="2"/>
    <s v="."/>
    <s v="North East London"/>
    <s v="cns_missing"/>
    <n v="137"/>
    <n v="0.56203999999999998"/>
  </r>
  <r>
    <s v="NAoPri_cohort"/>
    <n v="2018"/>
    <s v="Q3"/>
    <s v="Q3-2018"/>
    <x v="2"/>
    <x v="2"/>
    <s v="."/>
    <s v="North East London"/>
    <s v="cns_missing"/>
    <n v="133"/>
    <n v="0.59397999999999995"/>
  </r>
  <r>
    <s v="NAoPri_cohort"/>
    <n v="2018"/>
    <s v="Q4"/>
    <s v="Q4-2018"/>
    <x v="2"/>
    <x v="2"/>
    <s v="."/>
    <s v="North East London"/>
    <s v="cns_missing"/>
    <n v="123"/>
    <n v="0.71545000000000003"/>
  </r>
  <r>
    <s v="NAoPri_cohort"/>
    <n v="2019"/>
    <s v="Q1"/>
    <s v="Q1-2019"/>
    <x v="2"/>
    <x v="2"/>
    <s v="."/>
    <s v="North East London"/>
    <s v="cns_missing"/>
    <n v="102"/>
    <n v="0.71569000000000005"/>
  </r>
  <r>
    <s v="NAoPri_cohort"/>
    <n v="2019"/>
    <s v="Q2"/>
    <s v="Q2-2019"/>
    <x v="2"/>
    <x v="2"/>
    <s v="."/>
    <s v="North East London"/>
    <s v="cns_missing"/>
    <n v="121"/>
    <n v="0.76859999999999995"/>
  </r>
  <r>
    <s v="NAoPri_cohort"/>
    <n v="2019"/>
    <s v="Q3"/>
    <s v="Q3-2019"/>
    <x v="2"/>
    <x v="2"/>
    <s v="."/>
    <s v="North East London"/>
    <s v="cns_missing"/>
    <n v="122"/>
    <n v="0.73770000000000002"/>
  </r>
  <r>
    <s v="NAoPri_cohort"/>
    <n v="2019"/>
    <s v="Q4"/>
    <s v="Q4-2019"/>
    <x v="2"/>
    <x v="2"/>
    <s v="."/>
    <s v="North East London"/>
    <s v="cns_missing"/>
    <n v="127"/>
    <n v="0.80315000000000003"/>
  </r>
  <r>
    <s v="NAoPri_cohort"/>
    <n v="2020"/>
    <s v="Q1"/>
    <s v="Q1-2020"/>
    <x v="2"/>
    <x v="2"/>
    <s v="."/>
    <s v="North East London"/>
    <s v="cns_missing"/>
    <n v="136"/>
    <n v="0.74265000000000003"/>
  </r>
  <r>
    <s v="NAoPri_cohort"/>
    <n v="2020"/>
    <s v="Q2"/>
    <s v="Q2-2020"/>
    <x v="2"/>
    <x v="2"/>
    <s v="."/>
    <s v="North East London"/>
    <s v="cns_missing"/>
    <n v="39"/>
    <n v="0.56410000000000005"/>
  </r>
  <r>
    <s v="NAoPri_cohort"/>
    <n v="2020"/>
    <s v="Q3"/>
    <s v="Q3-2020"/>
    <x v="2"/>
    <x v="2"/>
    <s v="."/>
    <s v="North East London"/>
    <s v="cns_missing"/>
    <n v="98"/>
    <n v="0.81633"/>
  </r>
  <r>
    <s v="NAoPri_cohort"/>
    <n v="2020"/>
    <s v="Q4"/>
    <s v="Q4-2020"/>
    <x v="2"/>
    <x v="2"/>
    <s v="."/>
    <s v="North East London"/>
    <s v="cns_missing"/>
    <n v="130"/>
    <n v="0.83077000000000001"/>
  </r>
  <r>
    <s v="NAoPri_cohort"/>
    <n v="2021"/>
    <s v="Q1"/>
    <s v="Q1-2021"/>
    <x v="2"/>
    <x v="2"/>
    <s v="."/>
    <s v="North East London"/>
    <s v="cns_missing"/>
    <n v="116"/>
    <n v="0.86207"/>
  </r>
  <r>
    <s v="NAoPri_cohort"/>
    <n v="2021"/>
    <s v="Q2"/>
    <s v="Q2-2021"/>
    <x v="2"/>
    <x v="2"/>
    <s v="."/>
    <s v="North East London"/>
    <s v="cns_missing"/>
    <n v="121"/>
    <n v="0.89256000000000002"/>
  </r>
  <r>
    <s v="NAoPri_cohort"/>
    <n v="2021"/>
    <s v="Q3"/>
    <s v="Q3-2021"/>
    <x v="2"/>
    <x v="2"/>
    <s v="."/>
    <s v="North East London"/>
    <s v="cns_missing"/>
    <n v="113"/>
    <n v="0.78761000000000003"/>
  </r>
  <r>
    <s v="NAoPri_cohort"/>
    <n v="2021"/>
    <s v="Q4"/>
    <s v="Q4-2021"/>
    <x v="2"/>
    <x v="2"/>
    <s v="."/>
    <s v="North East London"/>
    <s v="cns_missing"/>
    <n v="129"/>
    <n v="0.88371999999999995"/>
  </r>
  <r>
    <s v="NAoPri_cohort"/>
    <n v="2022"/>
    <s v="Q1"/>
    <s v="Q1-2022"/>
    <x v="2"/>
    <x v="2"/>
    <s v="."/>
    <s v="North East London"/>
    <s v="cns_missing"/>
    <n v="121"/>
    <n v="0.89256000000000002"/>
  </r>
  <r>
    <s v="NAoPri_cohort"/>
    <n v="2022"/>
    <s v="Q2"/>
    <s v="Q2-2022"/>
    <x v="2"/>
    <x v="2"/>
    <s v="."/>
    <s v="North East London"/>
    <s v="cns_missing"/>
    <n v="108"/>
    <n v="0.88888999999999996"/>
  </r>
  <r>
    <s v="NAoPri_cohort"/>
    <n v="2022"/>
    <s v="Q3"/>
    <s v="Q3-2022"/>
    <x v="2"/>
    <x v="2"/>
    <s v="."/>
    <s v="North East London"/>
    <s v="cns_missing"/>
    <n v="133"/>
    <n v="0.78195000000000003"/>
  </r>
  <r>
    <s v="NAoPri_cohort"/>
    <n v="2022"/>
    <s v="Q4"/>
    <s v="Q4-2022"/>
    <x v="2"/>
    <x v="2"/>
    <s v="."/>
    <s v="North East London"/>
    <s v="cns_missing"/>
    <n v="120"/>
    <n v="0.83333000000000002"/>
  </r>
  <r>
    <s v="NAoPri_cohort"/>
    <n v="2023"/>
    <s v="Q1"/>
    <s v="Q1-2023"/>
    <x v="2"/>
    <x v="2"/>
    <s v="."/>
    <s v="North East London"/>
    <s v="cns_missing"/>
    <n v="125"/>
    <n v="0.8"/>
  </r>
  <r>
    <s v="NAoPri_cohort"/>
    <n v="2018"/>
    <s v="Q1"/>
    <s v="Q1-2018"/>
    <x v="3"/>
    <x v="3"/>
    <s v="."/>
    <s v="South Yorkshire and Bassetlaw"/>
    <s v="cns_missing"/>
    <n v="50"/>
    <n v="0.94"/>
  </r>
  <r>
    <s v="NAoPri_cohort"/>
    <n v="2018"/>
    <s v="Q2"/>
    <s v="Q2-2018"/>
    <x v="3"/>
    <x v="3"/>
    <s v="."/>
    <s v="South Yorkshire and Bassetlaw"/>
    <s v="cns_missing"/>
    <n v="59"/>
    <n v="0.98304999999999998"/>
  </r>
  <r>
    <s v="NAoPri_cohort"/>
    <n v="2018"/>
    <s v="Q3"/>
    <s v="Q3-2018"/>
    <x v="3"/>
    <x v="3"/>
    <s v="."/>
    <s v="South Yorkshire and Bassetlaw"/>
    <s v="cns_missing"/>
    <n v="47"/>
    <n v="0.89361999999999997"/>
  </r>
  <r>
    <s v="NAoPri_cohort"/>
    <n v="2018"/>
    <s v="Q4"/>
    <s v="Q4-2018"/>
    <x v="3"/>
    <x v="3"/>
    <s v="."/>
    <s v="South Yorkshire and Bassetlaw"/>
    <s v="cns_missing"/>
    <n v="59"/>
    <n v="0.96609999999999996"/>
  </r>
  <r>
    <s v="NAoPri_cohort"/>
    <n v="2019"/>
    <s v="Q1"/>
    <s v="Q1-2019"/>
    <x v="3"/>
    <x v="3"/>
    <s v="."/>
    <s v="South Yorkshire and Bassetlaw"/>
    <s v="cns_missing"/>
    <n v="52"/>
    <n v="0.94230999999999998"/>
  </r>
  <r>
    <s v="NAoPri_cohort"/>
    <n v="2019"/>
    <s v="Q2"/>
    <s v="Q2-2019"/>
    <x v="3"/>
    <x v="3"/>
    <s v="."/>
    <s v="South Yorkshire and Bassetlaw"/>
    <s v="cns_missing"/>
    <n v="38"/>
    <n v="1"/>
  </r>
  <r>
    <s v="NAoPri_cohort"/>
    <n v="2019"/>
    <s v="Q3"/>
    <s v="Q3-2019"/>
    <x v="3"/>
    <x v="3"/>
    <s v="."/>
    <s v="South Yorkshire and Bassetlaw"/>
    <s v="cns_missing"/>
    <n v="54"/>
    <n v="0.98148000000000002"/>
  </r>
  <r>
    <s v="NAoPri_cohort"/>
    <n v="2019"/>
    <s v="Q4"/>
    <s v="Q4-2019"/>
    <x v="3"/>
    <x v="3"/>
    <s v="."/>
    <s v="South Yorkshire and Bassetlaw"/>
    <s v="cns_missing"/>
    <n v="43"/>
    <n v="0.93023"/>
  </r>
  <r>
    <s v="NAoPri_cohort"/>
    <n v="2020"/>
    <s v="Q1"/>
    <s v="Q1-2020"/>
    <x v="3"/>
    <x v="3"/>
    <s v="."/>
    <s v="South Yorkshire and Bassetlaw"/>
    <s v="cns_missing"/>
    <n v="68"/>
    <n v="0.91176000000000001"/>
  </r>
  <r>
    <s v="NAoPri_cohort"/>
    <n v="2020"/>
    <s v="Q2"/>
    <s v="Q2-2020"/>
    <x v="3"/>
    <x v="3"/>
    <s v="."/>
    <s v="South Yorkshire and Bassetlaw"/>
    <s v="cns_missing"/>
    <n v="42"/>
    <n v="0.92857000000000001"/>
  </r>
  <r>
    <s v="NAoPri_cohort"/>
    <n v="2020"/>
    <s v="Q3"/>
    <s v="Q3-2020"/>
    <x v="3"/>
    <x v="3"/>
    <s v="."/>
    <s v="South Yorkshire and Bassetlaw"/>
    <s v="cns_missing"/>
    <n v="37"/>
    <n v="0.91891999999999996"/>
  </r>
  <r>
    <s v="NAoPri_cohort"/>
    <n v="2020"/>
    <s v="Q4"/>
    <s v="Q4-2020"/>
    <x v="3"/>
    <x v="3"/>
    <s v="."/>
    <s v="South Yorkshire and Bassetlaw"/>
    <s v="cns_missing"/>
    <n v="41"/>
    <n v="1"/>
  </r>
  <r>
    <s v="NAoPri_cohort"/>
    <n v="2021"/>
    <s v="Q1"/>
    <s v="Q1-2021"/>
    <x v="3"/>
    <x v="3"/>
    <s v="."/>
    <s v="South Yorkshire and Bassetlaw"/>
    <s v="cns_missing"/>
    <n v="58"/>
    <n v="1"/>
  </r>
  <r>
    <s v="NAoPri_cohort"/>
    <n v="2021"/>
    <s v="Q2"/>
    <s v="Q2-2021"/>
    <x v="3"/>
    <x v="3"/>
    <s v="."/>
    <s v="South Yorkshire and Bassetlaw"/>
    <s v="cns_missing"/>
    <n v="51"/>
    <n v="0.98038999999999998"/>
  </r>
  <r>
    <s v="NAoPri_cohort"/>
    <n v="2021"/>
    <s v="Q3"/>
    <s v="Q3-2021"/>
    <x v="3"/>
    <x v="3"/>
    <s v="."/>
    <s v="South Yorkshire and Bassetlaw"/>
    <s v="cns_missing"/>
    <n v="58"/>
    <n v="0.89654999999999996"/>
  </r>
  <r>
    <s v="NAoPri_cohort"/>
    <n v="2021"/>
    <s v="Q4"/>
    <s v="Q4-2021"/>
    <x v="3"/>
    <x v="3"/>
    <s v="."/>
    <s v="South Yorkshire and Bassetlaw"/>
    <s v="cns_missing"/>
    <n v="61"/>
    <n v="0.91803000000000001"/>
  </r>
  <r>
    <s v="NAoPri_cohort"/>
    <n v="2022"/>
    <s v="Q1"/>
    <s v="Q1-2022"/>
    <x v="3"/>
    <x v="3"/>
    <s v="."/>
    <s v="South Yorkshire and Bassetlaw"/>
    <s v="cns_missing"/>
    <n v="69"/>
    <n v="0.88405999999999996"/>
  </r>
  <r>
    <s v="NAoPri_cohort"/>
    <n v="2022"/>
    <s v="Q2"/>
    <s v="Q2-2022"/>
    <x v="3"/>
    <x v="3"/>
    <s v="."/>
    <s v="South Yorkshire and Bassetlaw"/>
    <s v="cns_missing"/>
    <n v="64"/>
    <n v="0.95311999999999997"/>
  </r>
  <r>
    <s v="NAoPri_cohort"/>
    <n v="2022"/>
    <s v="Q3"/>
    <s v="Q3-2022"/>
    <x v="3"/>
    <x v="3"/>
    <s v="."/>
    <s v="South Yorkshire and Bassetlaw"/>
    <s v="cns_missing"/>
    <n v="47"/>
    <n v="0.93616999999999995"/>
  </r>
  <r>
    <s v="NAoPri_cohort"/>
    <n v="2022"/>
    <s v="Q4"/>
    <s v="Q4-2022"/>
    <x v="3"/>
    <x v="3"/>
    <s v="."/>
    <s v="South Yorkshire and Bassetlaw"/>
    <s v="cns_missing"/>
    <n v="49"/>
    <n v="0.89795999999999998"/>
  </r>
  <r>
    <s v="NAoPri_cohort"/>
    <n v="2023"/>
    <s v="Q1"/>
    <s v="Q1-2023"/>
    <x v="3"/>
    <x v="3"/>
    <s v="."/>
    <s v="South Yorkshire and Bassetlaw"/>
    <s v="cns_missing"/>
    <n v="57"/>
    <n v="0.78947000000000001"/>
  </r>
  <r>
    <s v="NAoPri_cohort"/>
    <n v="2018"/>
    <s v="Q1"/>
    <s v="Q1-2018"/>
    <x v="4"/>
    <x v="4"/>
    <s v="."/>
    <s v="North East London"/>
    <s v="cns_missing"/>
    <n v="144"/>
    <n v="2.0830000000000001E-2"/>
  </r>
  <r>
    <s v="NAoPri_cohort"/>
    <n v="2018"/>
    <s v="Q2"/>
    <s v="Q2-2018"/>
    <x v="4"/>
    <x v="4"/>
    <s v="."/>
    <s v="North East London"/>
    <s v="cns_missing"/>
    <n v="112"/>
    <n v="1.7860000000000001E-2"/>
  </r>
  <r>
    <s v="NAoPri_cohort"/>
    <n v="2018"/>
    <s v="Q3"/>
    <s v="Q3-2018"/>
    <x v="4"/>
    <x v="4"/>
    <s v="."/>
    <s v="North East London"/>
    <s v="cns_missing"/>
    <n v="88"/>
    <n v="2.273E-2"/>
  </r>
  <r>
    <s v="NAoPri_cohort"/>
    <n v="2018"/>
    <s v="Q4"/>
    <s v="Q4-2018"/>
    <x v="4"/>
    <x v="4"/>
    <s v="."/>
    <s v="North East London"/>
    <s v="cns_missing"/>
    <n v="78"/>
    <n v="7.6920000000000002E-2"/>
  </r>
  <r>
    <s v="NAoPri_cohort"/>
    <n v="2019"/>
    <s v="Q1"/>
    <s v="Q1-2019"/>
    <x v="4"/>
    <x v="4"/>
    <s v="."/>
    <s v="North East London"/>
    <s v="cns_missing"/>
    <n v="77"/>
    <n v="2.597E-2"/>
  </r>
  <r>
    <s v="NAoPri_cohort"/>
    <n v="2019"/>
    <s v="Q2"/>
    <s v="Q2-2019"/>
    <x v="4"/>
    <x v="4"/>
    <s v="."/>
    <s v="North East London"/>
    <s v="cns_missing"/>
    <n v="88"/>
    <n v="0.11364"/>
  </r>
  <r>
    <s v="NAoPri_cohort"/>
    <n v="2019"/>
    <s v="Q3"/>
    <s v="Q3-2019"/>
    <x v="4"/>
    <x v="4"/>
    <s v="."/>
    <s v="North East London"/>
    <s v="cns_missing"/>
    <n v="92"/>
    <n v="0.18478"/>
  </r>
  <r>
    <s v="NAoPri_cohort"/>
    <n v="2019"/>
    <s v="Q4"/>
    <s v="Q4-2019"/>
    <x v="4"/>
    <x v="4"/>
    <s v="."/>
    <s v="North East London"/>
    <s v="cns_missing"/>
    <n v="89"/>
    <n v="0.16854"/>
  </r>
  <r>
    <s v="NAoPri_cohort"/>
    <n v="2020"/>
    <s v="Q1"/>
    <s v="Q1-2020"/>
    <x v="4"/>
    <x v="4"/>
    <s v="."/>
    <s v="North East London"/>
    <s v="cns_missing"/>
    <n v="71"/>
    <n v="4.2250000000000003E-2"/>
  </r>
  <r>
    <s v="NAoPri_cohort"/>
    <n v="2020"/>
    <s v="Q2"/>
    <s v="Q2-2020"/>
    <x v="4"/>
    <x v="4"/>
    <s v="."/>
    <s v="North East London"/>
    <s v="cns_missing"/>
    <n v="55"/>
    <n v="5.4550000000000001E-2"/>
  </r>
  <r>
    <s v="NAoPri_cohort"/>
    <n v="2020"/>
    <s v="Q3"/>
    <s v="Q3-2020"/>
    <x v="4"/>
    <x v="4"/>
    <s v="."/>
    <s v="North East London"/>
    <s v="cns_missing"/>
    <n v="72"/>
    <n v="1.389E-2"/>
  </r>
  <r>
    <s v="NAoPri_cohort"/>
    <n v="2020"/>
    <s v="Q4"/>
    <s v="Q4-2020"/>
    <x v="4"/>
    <x v="4"/>
    <s v="."/>
    <s v="North East London"/>
    <s v="cns_missing"/>
    <n v="67"/>
    <n v="1.4930000000000001E-2"/>
  </r>
  <r>
    <s v="NAoPri_cohort"/>
    <n v="2021"/>
    <s v="Q1"/>
    <s v="Q1-2021"/>
    <x v="4"/>
    <x v="4"/>
    <s v="."/>
    <s v="North East London"/>
    <s v="cns_missing"/>
    <n v="66"/>
    <n v="1.515E-2"/>
  </r>
  <r>
    <s v="NAoPri_cohort"/>
    <n v="2021"/>
    <s v="Q2"/>
    <s v="Q2-2021"/>
    <x v="4"/>
    <x v="4"/>
    <s v="."/>
    <s v="North East London"/>
    <s v="cns_missing"/>
    <n v="71"/>
    <n v="0"/>
  </r>
  <r>
    <s v="NAoPri_cohort"/>
    <n v="2021"/>
    <s v="Q3"/>
    <s v="Q3-2021"/>
    <x v="4"/>
    <x v="4"/>
    <s v="."/>
    <s v="North East London"/>
    <s v="cns_missing"/>
    <n v="70"/>
    <n v="0"/>
  </r>
  <r>
    <s v="NAoPri_cohort"/>
    <n v="2021"/>
    <s v="Q4"/>
    <s v="Q4-2021"/>
    <x v="4"/>
    <x v="4"/>
    <s v="."/>
    <s v="North East London"/>
    <s v="cns_missing"/>
    <n v="80"/>
    <n v="1.2500000000000001E-2"/>
  </r>
  <r>
    <s v="NAoPri_cohort"/>
    <n v="2022"/>
    <s v="Q1"/>
    <s v="Q1-2022"/>
    <x v="4"/>
    <x v="4"/>
    <s v="."/>
    <s v="North East London"/>
    <s v="cns_missing"/>
    <n v="62"/>
    <n v="6.4519999999999994E-2"/>
  </r>
  <r>
    <s v="NAoPri_cohort"/>
    <n v="2022"/>
    <s v="Q2"/>
    <s v="Q2-2022"/>
    <x v="4"/>
    <x v="4"/>
    <s v="."/>
    <s v="North East London"/>
    <s v="cns_missing"/>
    <n v="63"/>
    <n v="0.14285999999999999"/>
  </r>
  <r>
    <s v="NAoPri_cohort"/>
    <n v="2022"/>
    <s v="Q3"/>
    <s v="Q3-2022"/>
    <x v="4"/>
    <x v="4"/>
    <s v="."/>
    <s v="North East London"/>
    <s v="cns_missing"/>
    <n v="101"/>
    <n v="0.12870999999999999"/>
  </r>
  <r>
    <s v="NAoPri_cohort"/>
    <n v="2022"/>
    <s v="Q4"/>
    <s v="Q4-2022"/>
    <x v="4"/>
    <x v="4"/>
    <s v="."/>
    <s v="North East London"/>
    <s v="cns_missing"/>
    <n v="88"/>
    <n v="0.21590999999999999"/>
  </r>
  <r>
    <s v="NAoPri_cohort"/>
    <n v="2023"/>
    <s v="Q1"/>
    <s v="Q1-2023"/>
    <x v="4"/>
    <x v="4"/>
    <s v="."/>
    <s v="North East London"/>
    <s v="cns_missing"/>
    <n v="116"/>
    <n v="0.71552000000000004"/>
  </r>
  <r>
    <s v="NAoPri_cohort"/>
    <n v="2018"/>
    <s v="Q1"/>
    <s v="Q1-2018"/>
    <x v="5"/>
    <x v="5"/>
    <s v="."/>
    <s v="East of England - South"/>
    <s v="cns_missing"/>
    <n v="167"/>
    <n v="0.77844000000000002"/>
  </r>
  <r>
    <s v="NAoPri_cohort"/>
    <n v="2018"/>
    <s v="Q2"/>
    <s v="Q2-2018"/>
    <x v="5"/>
    <x v="5"/>
    <s v="."/>
    <s v="East of England - South"/>
    <s v="cns_missing"/>
    <n v="165"/>
    <n v="0.78181999999999996"/>
  </r>
  <r>
    <s v="NAoPri_cohort"/>
    <n v="2018"/>
    <s v="Q3"/>
    <s v="Q3-2018"/>
    <x v="5"/>
    <x v="5"/>
    <s v="."/>
    <s v="East of England - South"/>
    <s v="cns_missing"/>
    <n v="178"/>
    <n v="0.71909999999999996"/>
  </r>
  <r>
    <s v="NAoPri_cohort"/>
    <n v="2018"/>
    <s v="Q4"/>
    <s v="Q4-2018"/>
    <x v="5"/>
    <x v="5"/>
    <s v="."/>
    <s v="East of England - South"/>
    <s v="cns_missing"/>
    <n v="168"/>
    <n v="0.80357000000000001"/>
  </r>
  <r>
    <s v="NAoPri_cohort"/>
    <n v="2019"/>
    <s v="Q1"/>
    <s v="Q1-2019"/>
    <x v="5"/>
    <x v="5"/>
    <s v="."/>
    <s v="East of England - South"/>
    <s v="cns_missing"/>
    <n v="144"/>
    <n v="0.77083000000000002"/>
  </r>
  <r>
    <s v="NAoPri_cohort"/>
    <n v="2019"/>
    <s v="Q2"/>
    <s v="Q2-2019"/>
    <x v="5"/>
    <x v="5"/>
    <s v="."/>
    <s v="East of England - South"/>
    <s v="cns_missing"/>
    <n v="156"/>
    <n v="0.82050999999999996"/>
  </r>
  <r>
    <s v="NAoPri_cohort"/>
    <n v="2019"/>
    <s v="Q3"/>
    <s v="Q3-2019"/>
    <x v="5"/>
    <x v="5"/>
    <s v="."/>
    <s v="East of England - South"/>
    <s v="cns_missing"/>
    <n v="152"/>
    <n v="0.88815999999999995"/>
  </r>
  <r>
    <s v="NAoPri_cohort"/>
    <n v="2019"/>
    <s v="Q4"/>
    <s v="Q4-2019"/>
    <x v="5"/>
    <x v="5"/>
    <s v="."/>
    <s v="East of England - South"/>
    <s v="cns_missing"/>
    <n v="167"/>
    <n v="0.84431"/>
  </r>
  <r>
    <s v="NAoPri_cohort"/>
    <n v="2020"/>
    <s v="Q1"/>
    <s v="Q1-2020"/>
    <x v="5"/>
    <x v="5"/>
    <s v="."/>
    <s v="East of England - South"/>
    <s v="cns_missing"/>
    <n v="181"/>
    <n v="0.88949999999999996"/>
  </r>
  <r>
    <s v="NAoPri_cohort"/>
    <n v="2020"/>
    <s v="Q2"/>
    <s v="Q2-2020"/>
    <x v="5"/>
    <x v="5"/>
    <s v="."/>
    <s v="East of England - South"/>
    <s v="cns_missing"/>
    <n v="80"/>
    <n v="0.82499999999999996"/>
  </r>
  <r>
    <s v="NAoPri_cohort"/>
    <n v="2020"/>
    <s v="Q3"/>
    <s v="Q3-2020"/>
    <x v="5"/>
    <x v="5"/>
    <s v="."/>
    <s v="East of England - South"/>
    <s v="cns_missing"/>
    <n v="134"/>
    <n v="0.94030000000000002"/>
  </r>
  <r>
    <s v="NAoPri_cohort"/>
    <n v="2020"/>
    <s v="Q4"/>
    <s v="Q4-2020"/>
    <x v="5"/>
    <x v="5"/>
    <s v="."/>
    <s v="East of England - South"/>
    <s v="cns_missing"/>
    <n v="132"/>
    <n v="0.85606000000000004"/>
  </r>
  <r>
    <s v="NAoPri_cohort"/>
    <n v="2021"/>
    <s v="Q1"/>
    <s v="Q1-2021"/>
    <x v="5"/>
    <x v="5"/>
    <s v="."/>
    <s v="East of England - South"/>
    <s v="cns_missing"/>
    <n v="129"/>
    <n v="0.84496000000000004"/>
  </r>
  <r>
    <s v="NAoPri_cohort"/>
    <n v="2021"/>
    <s v="Q2"/>
    <s v="Q2-2021"/>
    <x v="5"/>
    <x v="5"/>
    <s v="."/>
    <s v="East of England - South"/>
    <s v="cns_missing"/>
    <n v="187"/>
    <n v="0.74865999999999999"/>
  </r>
  <r>
    <s v="NAoPri_cohort"/>
    <n v="2021"/>
    <s v="Q3"/>
    <s v="Q3-2021"/>
    <x v="5"/>
    <x v="5"/>
    <s v="."/>
    <s v="East of England - South"/>
    <s v="cns_missing"/>
    <n v="171"/>
    <n v="0.76022999999999996"/>
  </r>
  <r>
    <s v="NAoPri_cohort"/>
    <n v="2021"/>
    <s v="Q4"/>
    <s v="Q4-2021"/>
    <x v="5"/>
    <x v="5"/>
    <s v="."/>
    <s v="East of England - South"/>
    <s v="cns_missing"/>
    <n v="136"/>
    <n v="0.83823999999999999"/>
  </r>
  <r>
    <s v="NAoPri_cohort"/>
    <n v="2022"/>
    <s v="Q1"/>
    <s v="Q1-2022"/>
    <x v="5"/>
    <x v="5"/>
    <s v="."/>
    <s v="East of England - South"/>
    <s v="cns_missing"/>
    <n v="159"/>
    <n v="0.77358000000000005"/>
  </r>
  <r>
    <s v="NAoPri_cohort"/>
    <n v="2022"/>
    <s v="Q2"/>
    <s v="Q2-2022"/>
    <x v="5"/>
    <x v="5"/>
    <s v="."/>
    <s v="East of England - South"/>
    <s v="cns_missing"/>
    <n v="153"/>
    <n v="0.75817000000000001"/>
  </r>
  <r>
    <s v="NAoPri_cohort"/>
    <n v="2022"/>
    <s v="Q3"/>
    <s v="Q3-2022"/>
    <x v="5"/>
    <x v="5"/>
    <s v="."/>
    <s v="East of England - South"/>
    <s v="cns_missing"/>
    <n v="159"/>
    <n v="0.75471999999999995"/>
  </r>
  <r>
    <s v="NAoPri_cohort"/>
    <n v="2022"/>
    <s v="Q4"/>
    <s v="Q4-2022"/>
    <x v="5"/>
    <x v="5"/>
    <s v="."/>
    <s v="East of England - South"/>
    <s v="cns_missing"/>
    <n v="185"/>
    <n v="0.76756999999999997"/>
  </r>
  <r>
    <s v="NAoPri_cohort"/>
    <n v="2023"/>
    <s v="Q1"/>
    <s v="Q1-2023"/>
    <x v="5"/>
    <x v="5"/>
    <s v="."/>
    <s v="East of England - South"/>
    <s v="cns_missing"/>
    <n v="184"/>
    <n v="0.73912999999999995"/>
  </r>
  <r>
    <s v="NAoPri_cohort"/>
    <n v="2018"/>
    <s v="Q1"/>
    <s v="Q1-2018"/>
    <x v="6"/>
    <x v="6"/>
    <s v="."/>
    <s v="Lancashire and South Cumbria"/>
    <s v="cns_missing"/>
    <n v="55"/>
    <n v="0.78181999999999996"/>
  </r>
  <r>
    <s v="NAoPri_cohort"/>
    <n v="2018"/>
    <s v="Q2"/>
    <s v="Q2-2018"/>
    <x v="6"/>
    <x v="6"/>
    <s v="."/>
    <s v="Lancashire and South Cumbria"/>
    <s v="cns_missing"/>
    <n v="61"/>
    <n v="0.77049000000000001"/>
  </r>
  <r>
    <s v="NAoPri_cohort"/>
    <n v="2018"/>
    <s v="Q3"/>
    <s v="Q3-2018"/>
    <x v="6"/>
    <x v="6"/>
    <s v="."/>
    <s v="Lancashire and South Cumbria"/>
    <s v="cns_missing"/>
    <n v="63"/>
    <n v="0.79364999999999997"/>
  </r>
  <r>
    <s v="NAoPri_cohort"/>
    <n v="2018"/>
    <s v="Q4"/>
    <s v="Q4-2018"/>
    <x v="6"/>
    <x v="6"/>
    <s v="."/>
    <s v="Lancashire and South Cumbria"/>
    <s v="cns_missing"/>
    <n v="52"/>
    <n v="0.78846000000000005"/>
  </r>
  <r>
    <s v="NAoPri_cohort"/>
    <n v="2019"/>
    <s v="Q1"/>
    <s v="Q1-2019"/>
    <x v="6"/>
    <x v="6"/>
    <s v="."/>
    <s v="Lancashire and South Cumbria"/>
    <s v="cns_missing"/>
    <n v="54"/>
    <n v="1"/>
  </r>
  <r>
    <s v="NAoPri_cohort"/>
    <n v="2019"/>
    <s v="Q2"/>
    <s v="Q2-2019"/>
    <x v="6"/>
    <x v="6"/>
    <s v="."/>
    <s v="Lancashire and South Cumbria"/>
    <s v="cns_missing"/>
    <n v="49"/>
    <n v="0.83672999999999997"/>
  </r>
  <r>
    <s v="NAoPri_cohort"/>
    <n v="2019"/>
    <s v="Q3"/>
    <s v="Q3-2019"/>
    <x v="6"/>
    <x v="6"/>
    <s v="."/>
    <s v="Lancashire and South Cumbria"/>
    <s v="cns_missing"/>
    <n v="62"/>
    <n v="0.90322999999999998"/>
  </r>
  <r>
    <s v="NAoPri_cohort"/>
    <n v="2019"/>
    <s v="Q4"/>
    <s v="Q4-2019"/>
    <x v="6"/>
    <x v="6"/>
    <s v="."/>
    <s v="Lancashire and South Cumbria"/>
    <s v="cns_missing"/>
    <n v="43"/>
    <n v="0.95348999999999995"/>
  </r>
  <r>
    <s v="NAoPri_cohort"/>
    <n v="2020"/>
    <s v="Q1"/>
    <s v="Q1-2020"/>
    <x v="6"/>
    <x v="6"/>
    <s v="."/>
    <s v="Lancashire and South Cumbria"/>
    <s v="cns_missing"/>
    <n v="46"/>
    <n v="0.78261000000000003"/>
  </r>
  <r>
    <s v="NAoPri_cohort"/>
    <n v="2020"/>
    <s v="Q2"/>
    <s v="Q2-2020"/>
    <x v="6"/>
    <x v="6"/>
    <s v="."/>
    <s v="Lancashire and South Cumbria"/>
    <s v="cns_missing"/>
    <n v="26"/>
    <n v="0.80769000000000002"/>
  </r>
  <r>
    <s v="NAoPri_cohort"/>
    <n v="2020"/>
    <s v="Q3"/>
    <s v="Q3-2020"/>
    <x v="6"/>
    <x v="6"/>
    <s v="."/>
    <s v="Lancashire and South Cumbria"/>
    <s v="cns_missing"/>
    <n v="56"/>
    <n v="0.875"/>
  </r>
  <r>
    <s v="NAoPri_cohort"/>
    <n v="2020"/>
    <s v="Q4"/>
    <s v="Q4-2020"/>
    <x v="6"/>
    <x v="6"/>
    <s v="."/>
    <s v="Lancashire and South Cumbria"/>
    <s v="cns_missing"/>
    <n v="55"/>
    <n v="0.85455000000000003"/>
  </r>
  <r>
    <s v="NAoPri_cohort"/>
    <n v="2021"/>
    <s v="Q1"/>
    <s v="Q1-2021"/>
    <x v="6"/>
    <x v="6"/>
    <s v="."/>
    <s v="Lancashire and South Cumbria"/>
    <s v="cns_missing"/>
    <n v="35"/>
    <n v="0.91429000000000005"/>
  </r>
  <r>
    <s v="NAoPri_cohort"/>
    <n v="2021"/>
    <s v="Q2"/>
    <s v="Q2-2021"/>
    <x v="6"/>
    <x v="6"/>
    <s v="."/>
    <s v="Lancashire and South Cumbria"/>
    <s v="cns_missing"/>
    <n v="61"/>
    <n v="1"/>
  </r>
  <r>
    <s v="NAoPri_cohort"/>
    <n v="2021"/>
    <s v="Q3"/>
    <s v="Q3-2021"/>
    <x v="6"/>
    <x v="6"/>
    <s v="."/>
    <s v="Lancashire and South Cumbria"/>
    <s v="cns_missing"/>
    <n v="64"/>
    <n v="0.82813000000000003"/>
  </r>
  <r>
    <s v="NAoPri_cohort"/>
    <n v="2021"/>
    <s v="Q4"/>
    <s v="Q4-2021"/>
    <x v="6"/>
    <x v="6"/>
    <s v="."/>
    <s v="Lancashire and South Cumbria"/>
    <s v="cns_missing"/>
    <n v="83"/>
    <n v="0.95181000000000004"/>
  </r>
  <r>
    <s v="NAoPri_cohort"/>
    <n v="2022"/>
    <s v="Q1"/>
    <s v="Q1-2022"/>
    <x v="6"/>
    <x v="6"/>
    <s v="."/>
    <s v="Lancashire and South Cumbria"/>
    <s v="cns_missing"/>
    <n v="67"/>
    <n v="0.86567000000000005"/>
  </r>
  <r>
    <s v="NAoPri_cohort"/>
    <n v="2022"/>
    <s v="Q2"/>
    <s v="Q2-2022"/>
    <x v="6"/>
    <x v="6"/>
    <s v="."/>
    <s v="Lancashire and South Cumbria"/>
    <s v="cns_missing"/>
    <n v="56"/>
    <n v="0.89285999999999999"/>
  </r>
  <r>
    <s v="NAoPri_cohort"/>
    <n v="2022"/>
    <s v="Q3"/>
    <s v="Q3-2022"/>
    <x v="6"/>
    <x v="6"/>
    <s v="."/>
    <s v="Lancashire and South Cumbria"/>
    <s v="cns_missing"/>
    <n v="70"/>
    <n v="0.97143000000000002"/>
  </r>
  <r>
    <s v="NAoPri_cohort"/>
    <n v="2022"/>
    <s v="Q4"/>
    <s v="Q4-2022"/>
    <x v="6"/>
    <x v="6"/>
    <s v="."/>
    <s v="Lancashire and South Cumbria"/>
    <s v="cns_missing"/>
    <n v="75"/>
    <n v="0.89332999999999996"/>
  </r>
  <r>
    <s v="NAoPri_cohort"/>
    <n v="2023"/>
    <s v="Q1"/>
    <s v="Q1-2023"/>
    <x v="6"/>
    <x v="6"/>
    <s v="."/>
    <s v="Lancashire and South Cumbria"/>
    <s v="cns_missing"/>
    <n v="87"/>
    <n v="0.75861999999999996"/>
  </r>
  <r>
    <s v="NAoPri_cohort"/>
    <n v="2018"/>
    <s v="Q1"/>
    <s v="Q1-2018"/>
    <x v="7"/>
    <x v="7"/>
    <s v="."/>
    <s v="Greater Manchester"/>
    <s v="cns_missing"/>
    <n v="71"/>
    <n v="0.74648000000000003"/>
  </r>
  <r>
    <s v="NAoPri_cohort"/>
    <n v="2018"/>
    <s v="Q2"/>
    <s v="Q2-2018"/>
    <x v="7"/>
    <x v="7"/>
    <s v="."/>
    <s v="Greater Manchester"/>
    <s v="cns_missing"/>
    <n v="114"/>
    <n v="0.85087999999999997"/>
  </r>
  <r>
    <s v="NAoPri_cohort"/>
    <n v="2018"/>
    <s v="Q3"/>
    <s v="Q3-2018"/>
    <x v="7"/>
    <x v="7"/>
    <s v="."/>
    <s v="Greater Manchester"/>
    <s v="cns_missing"/>
    <n v="125"/>
    <n v="0.88800000000000001"/>
  </r>
  <r>
    <s v="NAoPri_cohort"/>
    <n v="2018"/>
    <s v="Q4"/>
    <s v="Q4-2018"/>
    <x v="7"/>
    <x v="7"/>
    <s v="."/>
    <s v="Greater Manchester"/>
    <s v="cns_missing"/>
    <n v="127"/>
    <n v="0.90551000000000004"/>
  </r>
  <r>
    <s v="NAoPri_cohort"/>
    <n v="2019"/>
    <s v="Q1"/>
    <s v="Q1-2019"/>
    <x v="7"/>
    <x v="7"/>
    <s v="."/>
    <s v="Greater Manchester"/>
    <s v="cns_missing"/>
    <n v="109"/>
    <n v="0.93577999999999995"/>
  </r>
  <r>
    <s v="NAoPri_cohort"/>
    <n v="2019"/>
    <s v="Q2"/>
    <s v="Q2-2019"/>
    <x v="7"/>
    <x v="7"/>
    <s v="."/>
    <s v="Greater Manchester"/>
    <s v="cns_missing"/>
    <n v="132"/>
    <n v="0.95455000000000001"/>
  </r>
  <r>
    <s v="NAoPri_cohort"/>
    <n v="2019"/>
    <s v="Q3"/>
    <s v="Q3-2019"/>
    <x v="7"/>
    <x v="7"/>
    <s v="."/>
    <s v="Greater Manchester"/>
    <s v="cns_missing"/>
    <n v="142"/>
    <n v="0.92957999999999996"/>
  </r>
  <r>
    <s v="NAoPri_cohort"/>
    <n v="2019"/>
    <s v="Q4"/>
    <s v="Q4-2019"/>
    <x v="7"/>
    <x v="7"/>
    <s v="."/>
    <s v="Greater Manchester"/>
    <s v="cns_missing"/>
    <n v="114"/>
    <n v="0.92105000000000004"/>
  </r>
  <r>
    <s v="NAoPri_cohort"/>
    <n v="2020"/>
    <s v="Q1"/>
    <s v="Q1-2020"/>
    <x v="7"/>
    <x v="7"/>
    <s v="."/>
    <s v="Greater Manchester"/>
    <s v="cns_missing"/>
    <n v="84"/>
    <n v="0.89285999999999999"/>
  </r>
  <r>
    <s v="NAoPri_cohort"/>
    <n v="2020"/>
    <s v="Q2"/>
    <s v="Q2-2020"/>
    <x v="7"/>
    <x v="7"/>
    <s v="."/>
    <s v="Greater Manchester"/>
    <s v="cns_missing"/>
    <n v="28"/>
    <n v="0.82142999999999999"/>
  </r>
  <r>
    <s v="NAoPri_cohort"/>
    <n v="2020"/>
    <s v="Q3"/>
    <s v="Q3-2020"/>
    <x v="7"/>
    <x v="7"/>
    <s v="."/>
    <s v="Greater Manchester"/>
    <s v="cns_missing"/>
    <n v="60"/>
    <n v="0.91666999999999998"/>
  </r>
  <r>
    <s v="NAoPri_cohort"/>
    <n v="2020"/>
    <s v="Q4"/>
    <s v="Q4-2020"/>
    <x v="7"/>
    <x v="7"/>
    <s v="."/>
    <s v="Greater Manchester"/>
    <s v="cns_missing"/>
    <n v="90"/>
    <n v="0.87778"/>
  </r>
  <r>
    <s v="NAoPri_cohort"/>
    <n v="2021"/>
    <s v="Q1"/>
    <s v="Q1-2021"/>
    <x v="7"/>
    <x v="7"/>
    <s v="."/>
    <s v="Greater Manchester"/>
    <s v="cns_missing"/>
    <n v="87"/>
    <n v="0.89654999999999996"/>
  </r>
  <r>
    <s v="NAoPri_cohort"/>
    <n v="2021"/>
    <s v="Q2"/>
    <s v="Q2-2021"/>
    <x v="7"/>
    <x v="7"/>
    <s v="."/>
    <s v="Greater Manchester"/>
    <s v="cns_missing"/>
    <n v="55"/>
    <n v="0.87273000000000001"/>
  </r>
  <r>
    <s v="NAoPri_cohort"/>
    <n v="2021"/>
    <s v="Q3"/>
    <s v="Q3-2021"/>
    <x v="7"/>
    <x v="7"/>
    <s v="."/>
    <s v="Greater Manchester"/>
    <s v="cns_missing"/>
    <n v="56"/>
    <n v="0.85714000000000001"/>
  </r>
  <r>
    <s v="NAoPri_cohort"/>
    <n v="2021"/>
    <s v="Q4"/>
    <s v="Q4-2021"/>
    <x v="7"/>
    <x v="7"/>
    <s v="."/>
    <s v="Greater Manchester"/>
    <s v="cns_missing"/>
    <n v="54"/>
    <n v="0.90741000000000005"/>
  </r>
  <r>
    <s v="NAoPri_cohort"/>
    <n v="2022"/>
    <s v="Q1"/>
    <s v="Q1-2022"/>
    <x v="7"/>
    <x v="7"/>
    <s v="."/>
    <s v="Greater Manchester"/>
    <s v="cns_missing"/>
    <n v="61"/>
    <n v="0.85246"/>
  </r>
  <r>
    <s v="NAoPri_cohort"/>
    <n v="2022"/>
    <s v="Q2"/>
    <s v="Q2-2022"/>
    <x v="7"/>
    <x v="7"/>
    <s v="."/>
    <s v="Greater Manchester"/>
    <s v="cns_missing"/>
    <n v="62"/>
    <n v="0.79032000000000002"/>
  </r>
  <r>
    <s v="NAoPri_cohort"/>
    <n v="2022"/>
    <s v="Q3"/>
    <s v="Q3-2022"/>
    <x v="7"/>
    <x v="7"/>
    <s v="."/>
    <s v="Greater Manchester"/>
    <s v="cns_missing"/>
    <n v="76"/>
    <n v="0.78947000000000001"/>
  </r>
  <r>
    <s v="NAoPri_cohort"/>
    <n v="2022"/>
    <s v="Q4"/>
    <s v="Q4-2022"/>
    <x v="7"/>
    <x v="7"/>
    <s v="."/>
    <s v="Greater Manchester"/>
    <s v="cns_missing"/>
    <n v="83"/>
    <n v="0.75904000000000005"/>
  </r>
  <r>
    <s v="NAoPri_cohort"/>
    <n v="2023"/>
    <s v="Q1"/>
    <s v="Q1-2023"/>
    <x v="7"/>
    <x v="7"/>
    <s v="."/>
    <s v="Greater Manchester"/>
    <s v="cns_missing"/>
    <n v="85"/>
    <n v="0.78824000000000005"/>
  </r>
  <r>
    <s v="NAoPri_cohort"/>
    <n v="2018"/>
    <s v="Q1"/>
    <s v="Q1-2018"/>
    <x v="8"/>
    <x v="8"/>
    <s v="."/>
    <s v="West Yorkshire and Harrogate"/>
    <s v="cns_missing"/>
    <n v="104"/>
    <n v="0.85577000000000003"/>
  </r>
  <r>
    <s v="NAoPri_cohort"/>
    <n v="2018"/>
    <s v="Q2"/>
    <s v="Q2-2018"/>
    <x v="8"/>
    <x v="8"/>
    <s v="."/>
    <s v="West Yorkshire and Harrogate"/>
    <s v="cns_missing"/>
    <n v="116"/>
    <n v="0.87068999999999996"/>
  </r>
  <r>
    <s v="NAoPri_cohort"/>
    <n v="2018"/>
    <s v="Q3"/>
    <s v="Q3-2018"/>
    <x v="8"/>
    <x v="8"/>
    <s v="."/>
    <s v="West Yorkshire and Harrogate"/>
    <s v="cns_missing"/>
    <n v="127"/>
    <n v="0.84252000000000005"/>
  </r>
  <r>
    <s v="NAoPri_cohort"/>
    <n v="2018"/>
    <s v="Q4"/>
    <s v="Q4-2018"/>
    <x v="8"/>
    <x v="8"/>
    <s v="."/>
    <s v="West Yorkshire and Harrogate"/>
    <s v="cns_missing"/>
    <n v="128"/>
    <n v="0.92186999999999997"/>
  </r>
  <r>
    <s v="NAoPri_cohort"/>
    <n v="2019"/>
    <s v="Q1"/>
    <s v="Q1-2019"/>
    <x v="8"/>
    <x v="8"/>
    <s v="."/>
    <s v="West Yorkshire and Harrogate"/>
    <s v="cns_missing"/>
    <n v="121"/>
    <n v="0.92562"/>
  </r>
  <r>
    <s v="NAoPri_cohort"/>
    <n v="2019"/>
    <s v="Q2"/>
    <s v="Q2-2019"/>
    <x v="8"/>
    <x v="8"/>
    <s v="."/>
    <s v="West Yorkshire and Harrogate"/>
    <s v="cns_missing"/>
    <n v="113"/>
    <n v="0.89380999999999999"/>
  </r>
  <r>
    <s v="NAoPri_cohort"/>
    <n v="2019"/>
    <s v="Q3"/>
    <s v="Q3-2019"/>
    <x v="8"/>
    <x v="8"/>
    <s v="."/>
    <s v="West Yorkshire and Harrogate"/>
    <s v="cns_missing"/>
    <n v="109"/>
    <n v="0.90825999999999996"/>
  </r>
  <r>
    <s v="NAoPri_cohort"/>
    <n v="2019"/>
    <s v="Q4"/>
    <s v="Q4-2019"/>
    <x v="8"/>
    <x v="8"/>
    <s v="."/>
    <s v="West Yorkshire and Harrogate"/>
    <s v="cns_missing"/>
    <n v="106"/>
    <n v="0.85848999999999998"/>
  </r>
  <r>
    <s v="NAoPri_cohort"/>
    <n v="2020"/>
    <s v="Q1"/>
    <s v="Q1-2020"/>
    <x v="8"/>
    <x v="8"/>
    <s v="."/>
    <s v="West Yorkshire and Harrogate"/>
    <s v="cns_missing"/>
    <n v="106"/>
    <n v="0.88678999999999997"/>
  </r>
  <r>
    <s v="NAoPri_cohort"/>
    <n v="2020"/>
    <s v="Q2"/>
    <s v="Q2-2020"/>
    <x v="8"/>
    <x v="8"/>
    <s v="."/>
    <s v="West Yorkshire and Harrogate"/>
    <s v="cns_missing"/>
    <n v="31"/>
    <n v="0.83870999999999996"/>
  </r>
  <r>
    <s v="NAoPri_cohort"/>
    <n v="2020"/>
    <s v="Q3"/>
    <s v="Q3-2020"/>
    <x v="8"/>
    <x v="8"/>
    <s v="."/>
    <s v="West Yorkshire and Harrogate"/>
    <s v="cns_missing"/>
    <n v="49"/>
    <n v="0.79591999999999996"/>
  </r>
  <r>
    <s v="NAoPri_cohort"/>
    <n v="2020"/>
    <s v="Q4"/>
    <s v="Q4-2020"/>
    <x v="8"/>
    <x v="8"/>
    <s v="."/>
    <s v="West Yorkshire and Harrogate"/>
    <s v="cns_missing"/>
    <n v="123"/>
    <n v="0.86178999999999994"/>
  </r>
  <r>
    <s v="NAoPri_cohort"/>
    <n v="2021"/>
    <s v="Q1"/>
    <s v="Q1-2021"/>
    <x v="8"/>
    <x v="8"/>
    <s v="."/>
    <s v="West Yorkshire and Harrogate"/>
    <s v="cns_missing"/>
    <n v="121"/>
    <n v="0.90908999999999995"/>
  </r>
  <r>
    <s v="NAoPri_cohort"/>
    <n v="2021"/>
    <s v="Q2"/>
    <s v="Q2-2021"/>
    <x v="8"/>
    <x v="8"/>
    <s v="."/>
    <s v="West Yorkshire and Harrogate"/>
    <s v="cns_missing"/>
    <n v="147"/>
    <n v="0.97958999999999996"/>
  </r>
  <r>
    <s v="NAoPri_cohort"/>
    <n v="2021"/>
    <s v="Q3"/>
    <s v="Q3-2021"/>
    <x v="8"/>
    <x v="8"/>
    <s v="."/>
    <s v="West Yorkshire and Harrogate"/>
    <s v="cns_missing"/>
    <n v="113"/>
    <n v="0.93805000000000005"/>
  </r>
  <r>
    <s v="NAoPri_cohort"/>
    <n v="2021"/>
    <s v="Q4"/>
    <s v="Q4-2021"/>
    <x v="8"/>
    <x v="8"/>
    <s v="."/>
    <s v="West Yorkshire and Harrogate"/>
    <s v="cns_missing"/>
    <n v="132"/>
    <n v="0.90151999999999999"/>
  </r>
  <r>
    <s v="NAoPri_cohort"/>
    <n v="2022"/>
    <s v="Q1"/>
    <s v="Q1-2022"/>
    <x v="8"/>
    <x v="8"/>
    <s v="."/>
    <s v="West Yorkshire and Harrogate"/>
    <s v="cns_missing"/>
    <n v="110"/>
    <n v="0.97272999999999998"/>
  </r>
  <r>
    <s v="NAoPri_cohort"/>
    <n v="2022"/>
    <s v="Q2"/>
    <s v="Q2-2022"/>
    <x v="8"/>
    <x v="8"/>
    <s v="."/>
    <s v="West Yorkshire and Harrogate"/>
    <s v="cns_missing"/>
    <n v="118"/>
    <n v="0.98304999999999998"/>
  </r>
  <r>
    <s v="NAoPri_cohort"/>
    <n v="2022"/>
    <s v="Q3"/>
    <s v="Q3-2022"/>
    <x v="8"/>
    <x v="8"/>
    <s v="."/>
    <s v="West Yorkshire and Harrogate"/>
    <s v="cns_missing"/>
    <n v="134"/>
    <n v="0.97014999999999996"/>
  </r>
  <r>
    <s v="NAoPri_cohort"/>
    <n v="2022"/>
    <s v="Q4"/>
    <s v="Q4-2022"/>
    <x v="8"/>
    <x v="8"/>
    <s v="."/>
    <s v="West Yorkshire and Harrogate"/>
    <s v="cns_missing"/>
    <n v="114"/>
    <n v="0.93859999999999999"/>
  </r>
  <r>
    <s v="NAoPri_cohort"/>
    <n v="2023"/>
    <s v="Q1"/>
    <s v="Q1-2023"/>
    <x v="8"/>
    <x v="8"/>
    <s v="."/>
    <s v="West Yorkshire and Harrogate"/>
    <s v="cns_missing"/>
    <n v="128"/>
    <n v="0.88280999999999998"/>
  </r>
  <r>
    <s v="NAoPri_cohort"/>
    <n v="2018"/>
    <s v="Q1"/>
    <s v="Q1-2018"/>
    <x v="9"/>
    <x v="9"/>
    <s v="."/>
    <s v="Thames Valley"/>
    <s v="cns_missing"/>
    <n v="100"/>
    <n v="0.65"/>
  </r>
  <r>
    <s v="NAoPri_cohort"/>
    <n v="2018"/>
    <s v="Q2"/>
    <s v="Q2-2018"/>
    <x v="9"/>
    <x v="9"/>
    <s v="."/>
    <s v="Thames Valley"/>
    <s v="cns_missing"/>
    <n v="125"/>
    <n v="0.84"/>
  </r>
  <r>
    <s v="NAoPri_cohort"/>
    <n v="2018"/>
    <s v="Q3"/>
    <s v="Q3-2018"/>
    <x v="9"/>
    <x v="9"/>
    <s v="."/>
    <s v="Thames Valley"/>
    <s v="cns_missing"/>
    <n v="110"/>
    <n v="0.66364000000000001"/>
  </r>
  <r>
    <s v="NAoPri_cohort"/>
    <n v="2018"/>
    <s v="Q4"/>
    <s v="Q4-2018"/>
    <x v="9"/>
    <x v="9"/>
    <s v="."/>
    <s v="Thames Valley"/>
    <s v="cns_missing"/>
    <n v="119"/>
    <n v="0.73950000000000005"/>
  </r>
  <r>
    <s v="NAoPri_cohort"/>
    <n v="2019"/>
    <s v="Q1"/>
    <s v="Q1-2019"/>
    <x v="9"/>
    <x v="9"/>
    <s v="."/>
    <s v="Thames Valley"/>
    <s v="cns_missing"/>
    <n v="101"/>
    <n v="0.79208000000000001"/>
  </r>
  <r>
    <s v="NAoPri_cohort"/>
    <n v="2019"/>
    <s v="Q2"/>
    <s v="Q2-2019"/>
    <x v="9"/>
    <x v="9"/>
    <s v="."/>
    <s v="Thames Valley"/>
    <s v="cns_missing"/>
    <n v="147"/>
    <n v="0.75509999999999999"/>
  </r>
  <r>
    <s v="NAoPri_cohort"/>
    <n v="2019"/>
    <s v="Q3"/>
    <s v="Q3-2019"/>
    <x v="9"/>
    <x v="9"/>
    <s v="."/>
    <s v="Thames Valley"/>
    <s v="cns_missing"/>
    <n v="140"/>
    <n v="0.81428999999999996"/>
  </r>
  <r>
    <s v="NAoPri_cohort"/>
    <n v="2019"/>
    <s v="Q4"/>
    <s v="Q4-2019"/>
    <x v="9"/>
    <x v="9"/>
    <s v="."/>
    <s v="Thames Valley"/>
    <s v="cns_missing"/>
    <n v="105"/>
    <n v="0.92381000000000002"/>
  </r>
  <r>
    <s v="NAoPri_cohort"/>
    <n v="2020"/>
    <s v="Q1"/>
    <s v="Q1-2020"/>
    <x v="9"/>
    <x v="9"/>
    <s v="."/>
    <s v="Thames Valley"/>
    <s v="cns_missing"/>
    <n v="96"/>
    <n v="0.95833000000000002"/>
  </r>
  <r>
    <s v="NAoPri_cohort"/>
    <n v="2020"/>
    <s v="Q2"/>
    <s v="Q2-2020"/>
    <x v="9"/>
    <x v="9"/>
    <s v="."/>
    <s v="Thames Valley"/>
    <s v="cns_missing"/>
    <n v="48"/>
    <n v="0.875"/>
  </r>
  <r>
    <s v="NAoPri_cohort"/>
    <n v="2020"/>
    <s v="Q3"/>
    <s v="Q3-2020"/>
    <x v="9"/>
    <x v="9"/>
    <s v="."/>
    <s v="Thames Valley"/>
    <s v="cns_missing"/>
    <n v="85"/>
    <n v="0.84706000000000004"/>
  </r>
  <r>
    <s v="NAoPri_cohort"/>
    <n v="2020"/>
    <s v="Q4"/>
    <s v="Q4-2020"/>
    <x v="9"/>
    <x v="9"/>
    <s v="."/>
    <s v="Thames Valley"/>
    <s v="cns_missing"/>
    <n v="118"/>
    <n v="0.81355999999999995"/>
  </r>
  <r>
    <s v="NAoPri_cohort"/>
    <n v="2021"/>
    <s v="Q1"/>
    <s v="Q1-2021"/>
    <x v="9"/>
    <x v="9"/>
    <s v="."/>
    <s v="Thames Valley"/>
    <s v="cns_missing"/>
    <n v="111"/>
    <n v="0.74775000000000003"/>
  </r>
  <r>
    <s v="NAoPri_cohort"/>
    <n v="2021"/>
    <s v="Q2"/>
    <s v="Q2-2021"/>
    <x v="9"/>
    <x v="9"/>
    <s v="."/>
    <s v="Thames Valley"/>
    <s v="cns_missing"/>
    <n v="105"/>
    <n v="0.85714000000000001"/>
  </r>
  <r>
    <s v="NAoPri_cohort"/>
    <n v="2021"/>
    <s v="Q3"/>
    <s v="Q3-2021"/>
    <x v="9"/>
    <x v="9"/>
    <s v="."/>
    <s v="Thames Valley"/>
    <s v="cns_missing"/>
    <n v="140"/>
    <n v="0.8"/>
  </r>
  <r>
    <s v="NAoPri_cohort"/>
    <n v="2021"/>
    <s v="Q4"/>
    <s v="Q4-2021"/>
    <x v="9"/>
    <x v="9"/>
    <s v="."/>
    <s v="Thames Valley"/>
    <s v="cns_missing"/>
    <n v="131"/>
    <n v="0.82443"/>
  </r>
  <r>
    <s v="NAoPri_cohort"/>
    <n v="2022"/>
    <s v="Q1"/>
    <s v="Q1-2022"/>
    <x v="9"/>
    <x v="9"/>
    <s v="."/>
    <s v="Thames Valley"/>
    <s v="cns_missing"/>
    <n v="112"/>
    <n v="0.79464000000000001"/>
  </r>
  <r>
    <s v="NAoPri_cohort"/>
    <n v="2022"/>
    <s v="Q2"/>
    <s v="Q2-2022"/>
    <x v="9"/>
    <x v="9"/>
    <s v="."/>
    <s v="Thames Valley"/>
    <s v="cns_missing"/>
    <n v="144"/>
    <n v="0.83333000000000002"/>
  </r>
  <r>
    <s v="NAoPri_cohort"/>
    <n v="2022"/>
    <s v="Q3"/>
    <s v="Q3-2022"/>
    <x v="9"/>
    <x v="9"/>
    <s v="."/>
    <s v="Thames Valley"/>
    <s v="cns_missing"/>
    <n v="119"/>
    <n v="0.76471"/>
  </r>
  <r>
    <s v="NAoPri_cohort"/>
    <n v="2022"/>
    <s v="Q4"/>
    <s v="Q4-2022"/>
    <x v="9"/>
    <x v="9"/>
    <s v="."/>
    <s v="Thames Valley"/>
    <s v="cns_missing"/>
    <n v="120"/>
    <n v="0.83333000000000002"/>
  </r>
  <r>
    <s v="NAoPri_cohort"/>
    <n v="2023"/>
    <s v="Q1"/>
    <s v="Q1-2023"/>
    <x v="9"/>
    <x v="9"/>
    <s v="."/>
    <s v="Thames Valley"/>
    <s v="cns_missing"/>
    <n v="119"/>
    <n v="0.76471"/>
  </r>
  <r>
    <s v="NAoPri_cohort"/>
    <n v="2018"/>
    <s v="Q1"/>
    <s v="Q1-2018"/>
    <x v="10"/>
    <x v="10"/>
    <s v="."/>
    <s v="West Yorkshire and Harrogate"/>
    <s v="cns_missing"/>
    <n v="54"/>
    <n v="0.92593000000000003"/>
  </r>
  <r>
    <s v="NAoPri_cohort"/>
    <n v="2018"/>
    <s v="Q2"/>
    <s v="Q2-2018"/>
    <x v="10"/>
    <x v="10"/>
    <s v="."/>
    <s v="West Yorkshire and Harrogate"/>
    <s v="cns_missing"/>
    <n v="77"/>
    <n v="0.87012999999999996"/>
  </r>
  <r>
    <s v="NAoPri_cohort"/>
    <n v="2018"/>
    <s v="Q3"/>
    <s v="Q3-2018"/>
    <x v="10"/>
    <x v="10"/>
    <s v="."/>
    <s v="West Yorkshire and Harrogate"/>
    <s v="cns_missing"/>
    <n v="57"/>
    <n v="0.89473999999999998"/>
  </r>
  <r>
    <s v="NAoPri_cohort"/>
    <n v="2018"/>
    <s v="Q4"/>
    <s v="Q4-2018"/>
    <x v="10"/>
    <x v="10"/>
    <s v="."/>
    <s v="West Yorkshire and Harrogate"/>
    <s v="cns_missing"/>
    <n v="66"/>
    <n v="0.87878999999999996"/>
  </r>
  <r>
    <s v="NAoPri_cohort"/>
    <n v="2019"/>
    <s v="Q1"/>
    <s v="Q1-2019"/>
    <x v="10"/>
    <x v="10"/>
    <s v="."/>
    <s v="West Yorkshire and Harrogate"/>
    <s v="cns_missing"/>
    <n v="57"/>
    <n v="0.85965000000000003"/>
  </r>
  <r>
    <s v="NAoPri_cohort"/>
    <n v="2019"/>
    <s v="Q2"/>
    <s v="Q2-2019"/>
    <x v="10"/>
    <x v="10"/>
    <s v="."/>
    <s v="West Yorkshire and Harrogate"/>
    <s v="cns_missing"/>
    <n v="71"/>
    <n v="0.83099000000000001"/>
  </r>
  <r>
    <s v="NAoPri_cohort"/>
    <n v="2019"/>
    <s v="Q3"/>
    <s v="Q3-2019"/>
    <x v="10"/>
    <x v="10"/>
    <s v="."/>
    <s v="West Yorkshire and Harrogate"/>
    <s v="cns_missing"/>
    <n v="73"/>
    <n v="0.82191999999999998"/>
  </r>
  <r>
    <s v="NAoPri_cohort"/>
    <n v="2019"/>
    <s v="Q4"/>
    <s v="Q4-2019"/>
    <x v="10"/>
    <x v="10"/>
    <s v="."/>
    <s v="West Yorkshire and Harrogate"/>
    <s v="cns_missing"/>
    <n v="51"/>
    <n v="0.86275000000000002"/>
  </r>
  <r>
    <s v="NAoPri_cohort"/>
    <n v="2020"/>
    <s v="Q1"/>
    <s v="Q1-2020"/>
    <x v="10"/>
    <x v="10"/>
    <s v="."/>
    <s v="West Yorkshire and Harrogate"/>
    <s v="cns_missing"/>
    <n v="67"/>
    <n v="0.91044999999999998"/>
  </r>
  <r>
    <s v="NAoPri_cohort"/>
    <n v="2020"/>
    <s v="Q2"/>
    <s v="Q2-2020"/>
    <x v="10"/>
    <x v="10"/>
    <s v="."/>
    <s v="West Yorkshire and Harrogate"/>
    <s v="cns_missing"/>
    <n v="35"/>
    <n v="0.94286000000000003"/>
  </r>
  <r>
    <s v="NAoPri_cohort"/>
    <n v="2020"/>
    <s v="Q3"/>
    <s v="Q3-2020"/>
    <x v="10"/>
    <x v="10"/>
    <s v="."/>
    <s v="West Yorkshire and Harrogate"/>
    <s v="cns_missing"/>
    <n v="65"/>
    <n v="0.98462000000000005"/>
  </r>
  <r>
    <s v="NAoPri_cohort"/>
    <n v="2020"/>
    <s v="Q4"/>
    <s v="Q4-2020"/>
    <x v="10"/>
    <x v="10"/>
    <s v="."/>
    <s v="West Yorkshire and Harrogate"/>
    <s v="cns_missing"/>
    <n v="54"/>
    <n v="0.85185"/>
  </r>
  <r>
    <s v="NAoPri_cohort"/>
    <n v="2021"/>
    <s v="Q1"/>
    <s v="Q1-2021"/>
    <x v="10"/>
    <x v="10"/>
    <s v="."/>
    <s v="West Yorkshire and Harrogate"/>
    <s v="cns_missing"/>
    <n v="44"/>
    <n v="0.97726999999999997"/>
  </r>
  <r>
    <s v="NAoPri_cohort"/>
    <n v="2021"/>
    <s v="Q2"/>
    <s v="Q2-2021"/>
    <x v="10"/>
    <x v="10"/>
    <s v="."/>
    <s v="West Yorkshire and Harrogate"/>
    <s v="cns_missing"/>
    <n v="72"/>
    <n v="0.94443999999999995"/>
  </r>
  <r>
    <s v="NAoPri_cohort"/>
    <n v="2021"/>
    <s v="Q3"/>
    <s v="Q3-2021"/>
    <x v="10"/>
    <x v="10"/>
    <s v="."/>
    <s v="West Yorkshire and Harrogate"/>
    <s v="cns_missing"/>
    <n v="59"/>
    <n v="0.91525000000000001"/>
  </r>
  <r>
    <s v="NAoPri_cohort"/>
    <n v="2021"/>
    <s v="Q4"/>
    <s v="Q4-2021"/>
    <x v="10"/>
    <x v="10"/>
    <s v="."/>
    <s v="West Yorkshire and Harrogate"/>
    <s v="cns_missing"/>
    <n v="62"/>
    <n v="0.93547999999999998"/>
  </r>
  <r>
    <s v="NAoPri_cohort"/>
    <n v="2022"/>
    <s v="Q1"/>
    <s v="Q1-2022"/>
    <x v="10"/>
    <x v="10"/>
    <s v="."/>
    <s v="West Yorkshire and Harrogate"/>
    <s v="cns_missing"/>
    <n v="39"/>
    <n v="1"/>
  </r>
  <r>
    <s v="NAoPri_cohort"/>
    <n v="2022"/>
    <s v="Q2"/>
    <s v="Q2-2022"/>
    <x v="10"/>
    <x v="10"/>
    <s v="."/>
    <s v="West Yorkshire and Harrogate"/>
    <s v="cns_missing"/>
    <n v="61"/>
    <n v="0.98360999999999998"/>
  </r>
  <r>
    <s v="NAoPri_cohort"/>
    <n v="2022"/>
    <s v="Q3"/>
    <s v="Q3-2022"/>
    <x v="10"/>
    <x v="10"/>
    <s v="."/>
    <s v="West Yorkshire and Harrogate"/>
    <s v="cns_missing"/>
    <n v="69"/>
    <n v="0.98551"/>
  </r>
  <r>
    <s v="NAoPri_cohort"/>
    <n v="2022"/>
    <s v="Q4"/>
    <s v="Q4-2022"/>
    <x v="10"/>
    <x v="10"/>
    <s v="."/>
    <s v="West Yorkshire and Harrogate"/>
    <s v="cns_missing"/>
    <n v="60"/>
    <n v="0.91666999999999998"/>
  </r>
  <r>
    <s v="NAoPri_cohort"/>
    <n v="2023"/>
    <s v="Q1"/>
    <s v="Q1-2023"/>
    <x v="10"/>
    <x v="10"/>
    <s v="."/>
    <s v="West Yorkshire and Harrogate"/>
    <s v="cns_missing"/>
    <n v="71"/>
    <n v="0.77464999999999995"/>
  </r>
  <r>
    <s v="NAoPri_cohort"/>
    <n v="2018"/>
    <s v="Q1"/>
    <s v="Q1-2018"/>
    <x v="11"/>
    <x v="11"/>
    <s v="."/>
    <s v="East of England - North"/>
    <s v="cns_missing"/>
    <n v="118"/>
    <n v="0.83050999999999997"/>
  </r>
  <r>
    <s v="NAoPri_cohort"/>
    <n v="2018"/>
    <s v="Q2"/>
    <s v="Q2-2018"/>
    <x v="11"/>
    <x v="11"/>
    <s v="."/>
    <s v="East of England - North"/>
    <s v="cns_missing"/>
    <n v="157"/>
    <n v="0.89809000000000005"/>
  </r>
  <r>
    <s v="NAoPri_cohort"/>
    <n v="2018"/>
    <s v="Q3"/>
    <s v="Q3-2018"/>
    <x v="11"/>
    <x v="11"/>
    <s v="."/>
    <s v="East of England - North"/>
    <s v="cns_missing"/>
    <n v="136"/>
    <n v="0.75734999999999997"/>
  </r>
  <r>
    <s v="NAoPri_cohort"/>
    <n v="2018"/>
    <s v="Q4"/>
    <s v="Q4-2018"/>
    <x v="11"/>
    <x v="11"/>
    <s v="."/>
    <s v="East of England - North"/>
    <s v="cns_missing"/>
    <n v="138"/>
    <n v="0.82608999999999999"/>
  </r>
  <r>
    <s v="NAoPri_cohort"/>
    <n v="2019"/>
    <s v="Q1"/>
    <s v="Q1-2019"/>
    <x v="11"/>
    <x v="11"/>
    <s v="."/>
    <s v="East of England - North"/>
    <s v="cns_missing"/>
    <n v="138"/>
    <n v="0.82608999999999999"/>
  </r>
  <r>
    <s v="NAoPri_cohort"/>
    <n v="2019"/>
    <s v="Q2"/>
    <s v="Q2-2019"/>
    <x v="11"/>
    <x v="11"/>
    <s v="."/>
    <s v="East of England - North"/>
    <s v="cns_missing"/>
    <n v="142"/>
    <n v="0.82394000000000001"/>
  </r>
  <r>
    <s v="NAoPri_cohort"/>
    <n v="2019"/>
    <s v="Q3"/>
    <s v="Q3-2019"/>
    <x v="11"/>
    <x v="11"/>
    <s v="."/>
    <s v="East of England - North"/>
    <s v="cns_missing"/>
    <n v="127"/>
    <n v="0.86614000000000002"/>
  </r>
  <r>
    <s v="NAoPri_cohort"/>
    <n v="2019"/>
    <s v="Q4"/>
    <s v="Q4-2019"/>
    <x v="11"/>
    <x v="11"/>
    <s v="."/>
    <s v="East of England - North"/>
    <s v="cns_missing"/>
    <n v="117"/>
    <n v="0.92308000000000001"/>
  </r>
  <r>
    <s v="NAoPri_cohort"/>
    <n v="2020"/>
    <s v="Q1"/>
    <s v="Q1-2020"/>
    <x v="11"/>
    <x v="11"/>
    <s v="."/>
    <s v="East of England - North"/>
    <s v="cns_missing"/>
    <n v="107"/>
    <n v="0.85046999999999995"/>
  </r>
  <r>
    <s v="NAoPri_cohort"/>
    <n v="2020"/>
    <s v="Q2"/>
    <s v="Q2-2020"/>
    <x v="11"/>
    <x v="11"/>
    <s v="."/>
    <s v="East of England - North"/>
    <s v="cns_missing"/>
    <n v="87"/>
    <n v="0.96552000000000004"/>
  </r>
  <r>
    <s v="NAoPri_cohort"/>
    <n v="2020"/>
    <s v="Q3"/>
    <s v="Q3-2020"/>
    <x v="11"/>
    <x v="11"/>
    <s v="."/>
    <s v="East of England - North"/>
    <s v="cns_missing"/>
    <n v="118"/>
    <n v="0.89831000000000005"/>
  </r>
  <r>
    <s v="NAoPri_cohort"/>
    <n v="2020"/>
    <s v="Q4"/>
    <s v="Q4-2020"/>
    <x v="11"/>
    <x v="11"/>
    <s v="."/>
    <s v="East of England - North"/>
    <s v="cns_missing"/>
    <n v="125"/>
    <n v="0.91200000000000003"/>
  </r>
  <r>
    <s v="NAoPri_cohort"/>
    <n v="2021"/>
    <s v="Q1"/>
    <s v="Q1-2021"/>
    <x v="11"/>
    <x v="11"/>
    <s v="."/>
    <s v="East of England - North"/>
    <s v="cns_missing"/>
    <n v="98"/>
    <n v="0.91837000000000002"/>
  </r>
  <r>
    <s v="NAoPri_cohort"/>
    <n v="2021"/>
    <s v="Q2"/>
    <s v="Q2-2021"/>
    <x v="11"/>
    <x v="11"/>
    <s v="."/>
    <s v="East of England - North"/>
    <s v="cns_missing"/>
    <n v="116"/>
    <n v="0.93103000000000002"/>
  </r>
  <r>
    <s v="NAoPri_cohort"/>
    <n v="2021"/>
    <s v="Q3"/>
    <s v="Q3-2021"/>
    <x v="11"/>
    <x v="11"/>
    <s v="."/>
    <s v="East of England - North"/>
    <s v="cns_missing"/>
    <n v="160"/>
    <n v="0.92500000000000004"/>
  </r>
  <r>
    <s v="NAoPri_cohort"/>
    <n v="2021"/>
    <s v="Q4"/>
    <s v="Q4-2021"/>
    <x v="11"/>
    <x v="11"/>
    <s v="."/>
    <s v="East of England - North"/>
    <s v="cns_missing"/>
    <n v="151"/>
    <n v="0.92052999999999996"/>
  </r>
  <r>
    <s v="NAoPri_cohort"/>
    <n v="2022"/>
    <s v="Q1"/>
    <s v="Q1-2022"/>
    <x v="11"/>
    <x v="11"/>
    <s v="."/>
    <s v="East of England - North"/>
    <s v="cns_missing"/>
    <n v="140"/>
    <n v="0.94286000000000003"/>
  </r>
  <r>
    <s v="NAoPri_cohort"/>
    <n v="2022"/>
    <s v="Q2"/>
    <s v="Q2-2022"/>
    <x v="11"/>
    <x v="11"/>
    <s v="."/>
    <s v="East of England - North"/>
    <s v="cns_missing"/>
    <n v="139"/>
    <n v="0.92806"/>
  </r>
  <r>
    <s v="NAoPri_cohort"/>
    <n v="2022"/>
    <s v="Q3"/>
    <s v="Q3-2022"/>
    <x v="11"/>
    <x v="11"/>
    <s v="."/>
    <s v="East of England - North"/>
    <s v="cns_missing"/>
    <n v="121"/>
    <n v="0.90083000000000002"/>
  </r>
  <r>
    <s v="NAoPri_cohort"/>
    <n v="2022"/>
    <s v="Q4"/>
    <s v="Q4-2022"/>
    <x v="11"/>
    <x v="11"/>
    <s v="."/>
    <s v="East of England - North"/>
    <s v="cns_missing"/>
    <n v="125"/>
    <n v="0.90400000000000003"/>
  </r>
  <r>
    <s v="NAoPri_cohort"/>
    <n v="2023"/>
    <s v="Q1"/>
    <s v="Q1-2023"/>
    <x v="11"/>
    <x v="11"/>
    <s v="."/>
    <s v="East of England - North"/>
    <s v="cns_missing"/>
    <n v="141"/>
    <n v="0.63829999999999998"/>
  </r>
  <r>
    <s v="NAoPri_cohort"/>
    <n v="2018"/>
    <s v="Q1"/>
    <s v="Q1-2018"/>
    <x v="12"/>
    <x v="12"/>
    <s v="."/>
    <s v="West London"/>
    <s v="cns_missing"/>
    <n v="45"/>
    <n v="0.26667000000000002"/>
  </r>
  <r>
    <s v="NAoPri_cohort"/>
    <n v="2018"/>
    <s v="Q2"/>
    <s v="Q2-2018"/>
    <x v="12"/>
    <x v="12"/>
    <s v="."/>
    <s v="West London"/>
    <s v="cns_missing"/>
    <n v="23"/>
    <n v="0.30435000000000001"/>
  </r>
  <r>
    <s v="NAoPri_cohort"/>
    <n v="2018"/>
    <s v="Q3"/>
    <s v="Q3-2018"/>
    <x v="12"/>
    <x v="12"/>
    <s v="."/>
    <s v="West London"/>
    <s v="cns_missing"/>
    <n v="40"/>
    <n v="0.375"/>
  </r>
  <r>
    <s v="NAoPri_cohort"/>
    <n v="2018"/>
    <s v="Q4"/>
    <s v="Q4-2018"/>
    <x v="12"/>
    <x v="12"/>
    <s v="."/>
    <s v="West London"/>
    <s v="cns_missing"/>
    <n v="30"/>
    <n v="0.46666999999999997"/>
  </r>
  <r>
    <s v="NAoPri_cohort"/>
    <n v="2019"/>
    <s v="Q1"/>
    <s v="Q1-2019"/>
    <x v="12"/>
    <x v="12"/>
    <s v="."/>
    <s v="West London"/>
    <s v="cns_missing"/>
    <n v="31"/>
    <n v="0.48387000000000002"/>
  </r>
  <r>
    <s v="NAoPri_cohort"/>
    <n v="2019"/>
    <s v="Q2"/>
    <s v="Q2-2019"/>
    <x v="12"/>
    <x v="12"/>
    <s v="."/>
    <s v="West London"/>
    <s v="cns_missing"/>
    <n v="39"/>
    <n v="0.53846000000000005"/>
  </r>
  <r>
    <s v="NAoPri_cohort"/>
    <n v="2019"/>
    <s v="Q3"/>
    <s v="Q3-2019"/>
    <x v="12"/>
    <x v="12"/>
    <s v="."/>
    <s v="West London"/>
    <s v="cns_missing"/>
    <n v="46"/>
    <n v="0.54347999999999996"/>
  </r>
  <r>
    <s v="NAoPri_cohort"/>
    <n v="2019"/>
    <s v="Q4"/>
    <s v="Q4-2019"/>
    <x v="12"/>
    <x v="12"/>
    <s v="."/>
    <s v="West London"/>
    <s v="cns_missing"/>
    <n v="46"/>
    <n v="0.63043000000000005"/>
  </r>
  <r>
    <s v="NAoPri_cohort"/>
    <n v="2020"/>
    <s v="Q1"/>
    <s v="Q1-2020"/>
    <x v="12"/>
    <x v="12"/>
    <s v="."/>
    <s v="West London"/>
    <s v="cns_missing"/>
    <n v="37"/>
    <n v="0.45945999999999998"/>
  </r>
  <r>
    <s v="NAoPri_cohort"/>
    <n v="2020"/>
    <s v="Q2"/>
    <s v="Q2-2020"/>
    <x v="12"/>
    <x v="12"/>
    <s v="."/>
    <s v="West London"/>
    <s v="cns_missing"/>
    <n v="30"/>
    <n v="0.43332999999999999"/>
  </r>
  <r>
    <s v="NAoPri_cohort"/>
    <n v="2020"/>
    <s v="Q3"/>
    <s v="Q3-2020"/>
    <x v="12"/>
    <x v="12"/>
    <s v="."/>
    <s v="West London"/>
    <s v="cns_missing"/>
    <n v="21"/>
    <n v="0.80952000000000002"/>
  </r>
  <r>
    <s v="NAoPri_cohort"/>
    <n v="2020"/>
    <s v="Q4"/>
    <s v="Q4-2020"/>
    <x v="12"/>
    <x v="12"/>
    <s v="."/>
    <s v="West London"/>
    <s v="cns_missing"/>
    <n v="35"/>
    <n v="0.74285999999999996"/>
  </r>
  <r>
    <s v="NAoPri_cohort"/>
    <n v="2021"/>
    <s v="Q1"/>
    <s v="Q1-2021"/>
    <x v="12"/>
    <x v="12"/>
    <s v="."/>
    <s v="West London"/>
    <s v="cns_missing"/>
    <n v="27"/>
    <n v="0.81481000000000003"/>
  </r>
  <r>
    <s v="NAoPri_cohort"/>
    <n v="2021"/>
    <s v="Q2"/>
    <s v="Q2-2021"/>
    <x v="12"/>
    <x v="12"/>
    <s v="."/>
    <s v="West London"/>
    <s v="cns_missing"/>
    <n v="42"/>
    <n v="0.80952000000000002"/>
  </r>
  <r>
    <s v="NAoPri_cohort"/>
    <n v="2021"/>
    <s v="Q3"/>
    <s v="Q3-2021"/>
    <x v="12"/>
    <x v="12"/>
    <s v="."/>
    <s v="West London"/>
    <s v="cns_missing"/>
    <n v="50"/>
    <n v="0.74"/>
  </r>
  <r>
    <s v="NAoPri_cohort"/>
    <n v="2021"/>
    <s v="Q4"/>
    <s v="Q4-2021"/>
    <x v="12"/>
    <x v="12"/>
    <s v="."/>
    <s v="West London"/>
    <s v="cns_missing"/>
    <n v="36"/>
    <n v="0.80556000000000005"/>
  </r>
  <r>
    <s v="NAoPri_cohort"/>
    <n v="2022"/>
    <s v="Q1"/>
    <s v="Q1-2022"/>
    <x v="12"/>
    <x v="12"/>
    <s v="."/>
    <s v="West London"/>
    <s v="cns_missing"/>
    <n v="40"/>
    <n v="0.67500000000000004"/>
  </r>
  <r>
    <s v="NAoPri_cohort"/>
    <n v="2022"/>
    <s v="Q2"/>
    <s v="Q2-2022"/>
    <x v="12"/>
    <x v="12"/>
    <s v="."/>
    <s v="West London"/>
    <s v="cns_missing"/>
    <n v="45"/>
    <n v="0.68889"/>
  </r>
  <r>
    <s v="NAoPri_cohort"/>
    <n v="2022"/>
    <s v="Q3"/>
    <s v="Q3-2022"/>
    <x v="12"/>
    <x v="12"/>
    <s v="."/>
    <s v="West London"/>
    <s v="cns_missing"/>
    <n v="41"/>
    <n v="0.78049000000000002"/>
  </r>
  <r>
    <s v="NAoPri_cohort"/>
    <n v="2022"/>
    <s v="Q4"/>
    <s v="Q4-2022"/>
    <x v="12"/>
    <x v="12"/>
    <s v="."/>
    <s v="West London"/>
    <s v="cns_missing"/>
    <n v="27"/>
    <n v="0.70369999999999999"/>
  </r>
  <r>
    <s v="NAoPri_cohort"/>
    <n v="2023"/>
    <s v="Q1"/>
    <s v="Q1-2023"/>
    <x v="12"/>
    <x v="12"/>
    <s v="."/>
    <s v="West London"/>
    <s v="cns_missing"/>
    <n v="43"/>
    <n v="0.55813999999999997"/>
  </r>
  <r>
    <s v="NAoPri_cohort"/>
    <n v="2018"/>
    <s v="Q1"/>
    <s v="Q1-2018"/>
    <x v="13"/>
    <x v="13"/>
    <s v="."/>
    <s v="Cheshire and Merseyside"/>
    <s v="cns_missing"/>
    <n v="538"/>
    <n v="0.86617"/>
  </r>
  <r>
    <s v="NAoPri_cohort"/>
    <n v="2018"/>
    <s v="Q2"/>
    <s v="Q2-2018"/>
    <x v="13"/>
    <x v="13"/>
    <s v="."/>
    <s v="Cheshire and Merseyside"/>
    <s v="cns_missing"/>
    <n v="601"/>
    <n v="0.81032000000000004"/>
  </r>
  <r>
    <s v="NAoPri_cohort"/>
    <n v="2018"/>
    <s v="Q3"/>
    <s v="Q3-2018"/>
    <x v="13"/>
    <x v="13"/>
    <s v="."/>
    <s v="Cheshire and Merseyside"/>
    <s v="cns_missing"/>
    <n v="656"/>
    <n v="0.84450999999999998"/>
  </r>
  <r>
    <s v="NAoPri_cohort"/>
    <n v="2018"/>
    <s v="Q4"/>
    <s v="Q4-2018"/>
    <x v="13"/>
    <x v="13"/>
    <s v="."/>
    <s v="Cheshire and Merseyside"/>
    <s v="cns_missing"/>
    <n v="639"/>
    <n v="0.82003000000000004"/>
  </r>
  <r>
    <s v="NAoPri_cohort"/>
    <n v="2019"/>
    <s v="Q1"/>
    <s v="Q1-2019"/>
    <x v="13"/>
    <x v="13"/>
    <s v="."/>
    <s v="Cheshire and Merseyside"/>
    <s v="cns_missing"/>
    <n v="603"/>
    <n v="0.84411000000000003"/>
  </r>
  <r>
    <s v="NAoPri_cohort"/>
    <n v="2019"/>
    <s v="Q2"/>
    <s v="Q2-2019"/>
    <x v="13"/>
    <x v="13"/>
    <s v="."/>
    <s v="Cheshire and Merseyside"/>
    <s v="cns_missing"/>
    <n v="644"/>
    <n v="0.85092999999999996"/>
  </r>
  <r>
    <s v="NAoPri_cohort"/>
    <n v="2019"/>
    <s v="Q3"/>
    <s v="Q3-2019"/>
    <x v="13"/>
    <x v="13"/>
    <s v="."/>
    <s v="Cheshire and Merseyside"/>
    <s v="cns_missing"/>
    <n v="611"/>
    <n v="0.86907000000000001"/>
  </r>
  <r>
    <s v="NAoPri_cohort"/>
    <n v="2019"/>
    <s v="Q4"/>
    <s v="Q4-2019"/>
    <x v="13"/>
    <x v="13"/>
    <s v="."/>
    <s v="Cheshire and Merseyside"/>
    <s v="cns_missing"/>
    <n v="593"/>
    <n v="0.85834999999999995"/>
  </r>
  <r>
    <s v="NAoPri_cohort"/>
    <n v="2020"/>
    <s v="Q1"/>
    <s v="Q1-2020"/>
    <x v="13"/>
    <x v="13"/>
    <s v="."/>
    <s v="Cheshire and Merseyside"/>
    <s v="cns_missing"/>
    <n v="665"/>
    <n v="0.84360999999999997"/>
  </r>
  <r>
    <s v="NAoPri_cohort"/>
    <n v="2020"/>
    <s v="Q2"/>
    <s v="Q2-2020"/>
    <x v="13"/>
    <x v="13"/>
    <s v="."/>
    <s v="Cheshire and Merseyside"/>
    <s v="cns_missing"/>
    <n v="298"/>
    <n v="0.78188000000000002"/>
  </r>
  <r>
    <s v="NAoPri_cohort"/>
    <n v="2020"/>
    <s v="Q3"/>
    <s v="Q3-2020"/>
    <x v="13"/>
    <x v="13"/>
    <s v="."/>
    <s v="Cheshire and Merseyside"/>
    <s v="cns_missing"/>
    <n v="433"/>
    <n v="0.78290999999999999"/>
  </r>
  <r>
    <s v="NAoPri_cohort"/>
    <n v="2020"/>
    <s v="Q4"/>
    <s v="Q4-2020"/>
    <x v="13"/>
    <x v="13"/>
    <s v="."/>
    <s v="Cheshire and Merseyside"/>
    <s v="cns_missing"/>
    <n v="570"/>
    <n v="0.86841999999999997"/>
  </r>
  <r>
    <s v="NAoPri_cohort"/>
    <n v="2021"/>
    <s v="Q1"/>
    <s v="Q1-2021"/>
    <x v="13"/>
    <x v="13"/>
    <s v="."/>
    <s v="Cheshire and Merseyside"/>
    <s v="cns_missing"/>
    <n v="603"/>
    <n v="0.79269999999999996"/>
  </r>
  <r>
    <s v="NAoPri_cohort"/>
    <n v="2021"/>
    <s v="Q2"/>
    <s v="Q2-2021"/>
    <x v="13"/>
    <x v="13"/>
    <s v="."/>
    <s v="Cheshire and Merseyside"/>
    <s v="cns_missing"/>
    <n v="574"/>
    <n v="0.83274999999999999"/>
  </r>
  <r>
    <s v="NAoPri_cohort"/>
    <n v="2021"/>
    <s v="Q3"/>
    <s v="Q3-2021"/>
    <x v="13"/>
    <x v="13"/>
    <s v="."/>
    <s v="Cheshire and Merseyside"/>
    <s v="cns_missing"/>
    <n v="629"/>
    <n v="0.82511999999999996"/>
  </r>
  <r>
    <s v="NAoPri_cohort"/>
    <n v="2021"/>
    <s v="Q4"/>
    <s v="Q4-2021"/>
    <x v="13"/>
    <x v="13"/>
    <s v="."/>
    <s v="Cheshire and Merseyside"/>
    <s v="cns_missing"/>
    <n v="598"/>
    <n v="0.85116999999999998"/>
  </r>
  <r>
    <s v="NAoPri_cohort"/>
    <n v="2022"/>
    <s v="Q1"/>
    <s v="Q1-2022"/>
    <x v="13"/>
    <x v="13"/>
    <s v="."/>
    <s v="Cheshire and Merseyside"/>
    <s v="cns_missing"/>
    <n v="586"/>
    <n v="0.89761000000000002"/>
  </r>
  <r>
    <s v="NAoPri_cohort"/>
    <n v="2022"/>
    <s v="Q2"/>
    <s v="Q2-2022"/>
    <x v="13"/>
    <x v="13"/>
    <s v="."/>
    <s v="Cheshire and Merseyside"/>
    <s v="cns_missing"/>
    <n v="605"/>
    <n v="0.85950000000000004"/>
  </r>
  <r>
    <s v="NAoPri_cohort"/>
    <n v="2022"/>
    <s v="Q3"/>
    <s v="Q3-2022"/>
    <x v="13"/>
    <x v="13"/>
    <s v="."/>
    <s v="Cheshire and Merseyside"/>
    <s v="cns_missing"/>
    <n v="605"/>
    <n v="0.82149000000000005"/>
  </r>
  <r>
    <s v="NAoPri_cohort"/>
    <n v="2022"/>
    <s v="Q4"/>
    <s v="Q4-2022"/>
    <x v="13"/>
    <x v="13"/>
    <s v="."/>
    <s v="Cheshire and Merseyside"/>
    <s v="cns_missing"/>
    <n v="575"/>
    <n v="0.84696000000000005"/>
  </r>
  <r>
    <s v="NAoPri_cohort"/>
    <n v="2023"/>
    <s v="Q1"/>
    <s v="Q1-2023"/>
    <x v="13"/>
    <x v="13"/>
    <s v="."/>
    <s v="Cheshire and Merseyside"/>
    <s v="cns_missing"/>
    <n v="580"/>
    <n v="0.75172000000000005"/>
  </r>
  <r>
    <s v="NAoPri_cohort"/>
    <n v="2018"/>
    <s v="Q1"/>
    <s v="Q1-2018"/>
    <x v="14"/>
    <x v="14"/>
    <s v="."/>
    <s v="South Yorkshire and Bassetlaw"/>
    <s v="cns_missing"/>
    <n v="79"/>
    <n v="0.93671000000000004"/>
  </r>
  <r>
    <s v="NAoPri_cohort"/>
    <n v="2018"/>
    <s v="Q2"/>
    <s v="Q2-2018"/>
    <x v="14"/>
    <x v="14"/>
    <s v="."/>
    <s v="South Yorkshire and Bassetlaw"/>
    <s v="cns_missing"/>
    <n v="97"/>
    <n v="0.7732"/>
  </r>
  <r>
    <s v="NAoPri_cohort"/>
    <n v="2018"/>
    <s v="Q3"/>
    <s v="Q3-2018"/>
    <x v="14"/>
    <x v="14"/>
    <s v="."/>
    <s v="South Yorkshire and Bassetlaw"/>
    <s v="cns_missing"/>
    <n v="86"/>
    <n v="0.88371999999999995"/>
  </r>
  <r>
    <s v="NAoPri_cohort"/>
    <n v="2018"/>
    <s v="Q4"/>
    <s v="Q4-2018"/>
    <x v="14"/>
    <x v="14"/>
    <s v="."/>
    <s v="South Yorkshire and Bassetlaw"/>
    <s v="cns_missing"/>
    <n v="94"/>
    <n v="0.89361999999999997"/>
  </r>
  <r>
    <s v="NAoPri_cohort"/>
    <n v="2019"/>
    <s v="Q1"/>
    <s v="Q1-2019"/>
    <x v="14"/>
    <x v="14"/>
    <s v="."/>
    <s v="South Yorkshire and Bassetlaw"/>
    <s v="cns_missing"/>
    <n v="87"/>
    <n v="0.89654999999999996"/>
  </r>
  <r>
    <s v="NAoPri_cohort"/>
    <n v="2019"/>
    <s v="Q2"/>
    <s v="Q2-2019"/>
    <x v="14"/>
    <x v="14"/>
    <s v="."/>
    <s v="South Yorkshire and Bassetlaw"/>
    <s v="cns_missing"/>
    <n v="93"/>
    <n v="0.97848999999999997"/>
  </r>
  <r>
    <s v="NAoPri_cohort"/>
    <n v="2019"/>
    <s v="Q3"/>
    <s v="Q3-2019"/>
    <x v="14"/>
    <x v="14"/>
    <s v="."/>
    <s v="South Yorkshire and Bassetlaw"/>
    <s v="cns_missing"/>
    <n v="78"/>
    <n v="0.89744000000000002"/>
  </r>
  <r>
    <s v="NAoPri_cohort"/>
    <n v="2019"/>
    <s v="Q4"/>
    <s v="Q4-2019"/>
    <x v="14"/>
    <x v="14"/>
    <s v="."/>
    <s v="South Yorkshire and Bassetlaw"/>
    <s v="cns_missing"/>
    <n v="77"/>
    <n v="0.85714000000000001"/>
  </r>
  <r>
    <s v="NAoPri_cohort"/>
    <n v="2020"/>
    <s v="Q1"/>
    <s v="Q1-2020"/>
    <x v="14"/>
    <x v="14"/>
    <s v="."/>
    <s v="South Yorkshire and Bassetlaw"/>
    <s v="cns_missing"/>
    <n v="75"/>
    <n v="0.78666999999999998"/>
  </r>
  <r>
    <s v="NAoPri_cohort"/>
    <n v="2020"/>
    <s v="Q2"/>
    <s v="Q2-2020"/>
    <x v="14"/>
    <x v="14"/>
    <s v="."/>
    <s v="South Yorkshire and Bassetlaw"/>
    <s v="cns_missing"/>
    <n v="39"/>
    <n v="0.69230999999999998"/>
  </r>
  <r>
    <s v="NAoPri_cohort"/>
    <n v="2020"/>
    <s v="Q3"/>
    <s v="Q3-2020"/>
    <x v="14"/>
    <x v="14"/>
    <s v="."/>
    <s v="South Yorkshire and Bassetlaw"/>
    <s v="cns_missing"/>
    <n v="65"/>
    <n v="0.90769"/>
  </r>
  <r>
    <s v="NAoPri_cohort"/>
    <n v="2020"/>
    <s v="Q4"/>
    <s v="Q4-2020"/>
    <x v="14"/>
    <x v="14"/>
    <s v="."/>
    <s v="South Yorkshire and Bassetlaw"/>
    <s v="cns_missing"/>
    <n v="74"/>
    <n v="0.93242999999999998"/>
  </r>
  <r>
    <s v="NAoPri_cohort"/>
    <n v="2021"/>
    <s v="Q1"/>
    <s v="Q1-2021"/>
    <x v="14"/>
    <x v="14"/>
    <s v="."/>
    <s v="South Yorkshire and Bassetlaw"/>
    <s v="cns_missing"/>
    <n v="80"/>
    <n v="0.97499999999999998"/>
  </r>
  <r>
    <s v="NAoPri_cohort"/>
    <n v="2021"/>
    <s v="Q2"/>
    <s v="Q2-2021"/>
    <x v="14"/>
    <x v="14"/>
    <s v="."/>
    <s v="South Yorkshire and Bassetlaw"/>
    <s v="cns_missing"/>
    <n v="72"/>
    <n v="0.88888999999999996"/>
  </r>
  <r>
    <s v="NAoPri_cohort"/>
    <n v="2021"/>
    <s v="Q3"/>
    <s v="Q3-2021"/>
    <x v="14"/>
    <x v="14"/>
    <s v="."/>
    <s v="South Yorkshire and Bassetlaw"/>
    <s v="cns_missing"/>
    <n v="91"/>
    <n v="0.90110000000000001"/>
  </r>
  <r>
    <s v="NAoPri_cohort"/>
    <n v="2021"/>
    <s v="Q4"/>
    <s v="Q4-2021"/>
    <x v="14"/>
    <x v="14"/>
    <s v="."/>
    <s v="South Yorkshire and Bassetlaw"/>
    <s v="cns_missing"/>
    <n v="87"/>
    <n v="0.90805000000000002"/>
  </r>
  <r>
    <s v="NAoPri_cohort"/>
    <n v="2022"/>
    <s v="Q1"/>
    <s v="Q1-2022"/>
    <x v="14"/>
    <x v="14"/>
    <s v="."/>
    <s v="South Yorkshire and Bassetlaw"/>
    <s v="cns_missing"/>
    <n v="103"/>
    <n v="0.88349999999999995"/>
  </r>
  <r>
    <s v="NAoPri_cohort"/>
    <n v="2022"/>
    <s v="Q2"/>
    <s v="Q2-2022"/>
    <x v="14"/>
    <x v="14"/>
    <s v="."/>
    <s v="South Yorkshire and Bassetlaw"/>
    <s v="cns_missing"/>
    <n v="106"/>
    <n v="0.89622999999999997"/>
  </r>
  <r>
    <s v="NAoPri_cohort"/>
    <n v="2022"/>
    <s v="Q3"/>
    <s v="Q3-2022"/>
    <x v="14"/>
    <x v="14"/>
    <s v="."/>
    <s v="South Yorkshire and Bassetlaw"/>
    <s v="cns_missing"/>
    <n v="63"/>
    <n v="0.84126999999999996"/>
  </r>
  <r>
    <s v="NAoPri_cohort"/>
    <n v="2022"/>
    <s v="Q4"/>
    <s v="Q4-2022"/>
    <x v="14"/>
    <x v="14"/>
    <s v="."/>
    <s v="South Yorkshire and Bassetlaw"/>
    <s v="cns_missing"/>
    <n v="95"/>
    <n v="0.84211000000000003"/>
  </r>
  <r>
    <s v="NAoPri_cohort"/>
    <n v="2023"/>
    <s v="Q1"/>
    <s v="Q1-2023"/>
    <x v="14"/>
    <x v="14"/>
    <s v="."/>
    <s v="South Yorkshire and Bassetlaw"/>
    <s v="cns_missing"/>
    <n v="66"/>
    <n v="0.83333000000000002"/>
  </r>
  <r>
    <s v="NAoPri_cohort"/>
    <n v="2018"/>
    <s v="Q1"/>
    <s v="Q1-2018"/>
    <x v="15"/>
    <x v="15"/>
    <s v="."/>
    <s v="Cheshire and Merseyside"/>
    <s v="cns_missing"/>
    <n v="58"/>
    <n v="0.89654999999999996"/>
  </r>
  <r>
    <s v="NAoPri_cohort"/>
    <n v="2018"/>
    <s v="Q2"/>
    <s v="Q2-2018"/>
    <x v="15"/>
    <x v="15"/>
    <s v="."/>
    <s v="Cheshire and Merseyside"/>
    <s v="cns_missing"/>
    <n v="65"/>
    <n v="0.53846000000000005"/>
  </r>
  <r>
    <s v="NAoPri_cohort"/>
    <n v="2018"/>
    <s v="Q3"/>
    <s v="Q3-2018"/>
    <x v="15"/>
    <x v="15"/>
    <s v="."/>
    <s v="Cheshire and Merseyside"/>
    <s v="cns_missing"/>
    <n v="46"/>
    <n v="0.54347999999999996"/>
  </r>
  <r>
    <s v="NAoPri_cohort"/>
    <n v="2018"/>
    <s v="Q4"/>
    <s v="Q4-2018"/>
    <x v="15"/>
    <x v="15"/>
    <s v="."/>
    <s v="Cheshire and Merseyside"/>
    <s v="cns_missing"/>
    <n v="52"/>
    <n v="0.38462000000000002"/>
  </r>
  <r>
    <s v="NAoPri_cohort"/>
    <n v="2019"/>
    <s v="Q1"/>
    <s v="Q1-2019"/>
    <x v="15"/>
    <x v="15"/>
    <s v="."/>
    <s v="Cheshire and Merseyside"/>
    <s v="cns_missing"/>
    <n v="48"/>
    <n v="0.45833000000000002"/>
  </r>
  <r>
    <s v="NAoPri_cohort"/>
    <n v="2019"/>
    <s v="Q2"/>
    <s v="Q2-2019"/>
    <x v="15"/>
    <x v="15"/>
    <s v="."/>
    <s v="Cheshire and Merseyside"/>
    <s v="cns_missing"/>
    <n v="60"/>
    <n v="0.41666999999999998"/>
  </r>
  <r>
    <s v="NAoPri_cohort"/>
    <n v="2019"/>
    <s v="Q3"/>
    <s v="Q3-2019"/>
    <x v="15"/>
    <x v="15"/>
    <s v="."/>
    <s v="Cheshire and Merseyside"/>
    <s v="cns_missing"/>
    <n v="51"/>
    <n v="0.68627000000000005"/>
  </r>
  <r>
    <s v="NAoPri_cohort"/>
    <n v="2019"/>
    <s v="Q4"/>
    <s v="Q4-2019"/>
    <x v="15"/>
    <x v="15"/>
    <s v="."/>
    <s v="Cheshire and Merseyside"/>
    <s v="cns_missing"/>
    <n v="54"/>
    <n v="0.75926000000000005"/>
  </r>
  <r>
    <s v="NAoPri_cohort"/>
    <n v="2020"/>
    <s v="Q1"/>
    <s v="Q1-2020"/>
    <x v="15"/>
    <x v="15"/>
    <s v="."/>
    <s v="Cheshire and Merseyside"/>
    <s v="cns_missing"/>
    <n v="57"/>
    <n v="0.92981999999999998"/>
  </r>
  <r>
    <s v="NAoPri_cohort"/>
    <n v="2020"/>
    <s v="Q2"/>
    <s v="Q2-2020"/>
    <x v="15"/>
    <x v="15"/>
    <s v="."/>
    <s v="Cheshire and Merseyside"/>
    <s v="cns_missing"/>
    <n v="18"/>
    <n v="0.94443999999999995"/>
  </r>
  <r>
    <s v="NAoPri_cohort"/>
    <n v="2020"/>
    <s v="Q3"/>
    <s v="Q3-2020"/>
    <x v="15"/>
    <x v="15"/>
    <s v="."/>
    <s v="Cheshire and Merseyside"/>
    <s v="cns_missing"/>
    <n v="40"/>
    <n v="0.92500000000000004"/>
  </r>
  <r>
    <s v="NAoPri_cohort"/>
    <n v="2020"/>
    <s v="Q4"/>
    <s v="Q4-2020"/>
    <x v="15"/>
    <x v="15"/>
    <s v="."/>
    <s v="Cheshire and Merseyside"/>
    <s v="cns_missing"/>
    <n v="38"/>
    <n v="0.89473999999999998"/>
  </r>
  <r>
    <s v="NAoPri_cohort"/>
    <n v="2021"/>
    <s v="Q1"/>
    <s v="Q1-2021"/>
    <x v="15"/>
    <x v="15"/>
    <s v="."/>
    <s v="Cheshire and Merseyside"/>
    <s v="cns_missing"/>
    <n v="47"/>
    <n v="0.93616999999999995"/>
  </r>
  <r>
    <s v="NAoPri_cohort"/>
    <n v="2021"/>
    <s v="Q2"/>
    <s v="Q2-2021"/>
    <x v="15"/>
    <x v="15"/>
    <s v="."/>
    <s v="Cheshire and Merseyside"/>
    <s v="cns_missing"/>
    <n v="47"/>
    <n v="0.85106000000000004"/>
  </r>
  <r>
    <s v="NAoPri_cohort"/>
    <n v="2021"/>
    <s v="Q3"/>
    <s v="Q3-2021"/>
    <x v="15"/>
    <x v="15"/>
    <s v="."/>
    <s v="Cheshire and Merseyside"/>
    <s v="cns_missing"/>
    <n v="61"/>
    <n v="0.78688999999999998"/>
  </r>
  <r>
    <s v="NAoPri_cohort"/>
    <n v="2021"/>
    <s v="Q4"/>
    <s v="Q4-2021"/>
    <x v="15"/>
    <x v="15"/>
    <s v="."/>
    <s v="Cheshire and Merseyside"/>
    <s v="cns_missing"/>
    <n v="59"/>
    <n v="0.69491999999999998"/>
  </r>
  <r>
    <s v="NAoPri_cohort"/>
    <n v="2022"/>
    <s v="Q1"/>
    <s v="Q1-2022"/>
    <x v="15"/>
    <x v="15"/>
    <s v="."/>
    <s v="Cheshire and Merseyside"/>
    <s v="cns_missing"/>
    <n v="64"/>
    <n v="0.67188000000000003"/>
  </r>
  <r>
    <s v="NAoPri_cohort"/>
    <n v="2022"/>
    <s v="Q2"/>
    <s v="Q2-2022"/>
    <x v="15"/>
    <x v="15"/>
    <s v="."/>
    <s v="Cheshire and Merseyside"/>
    <s v="cns_missing"/>
    <n v="53"/>
    <n v="0.62263999999999997"/>
  </r>
  <r>
    <s v="NAoPri_cohort"/>
    <n v="2022"/>
    <s v="Q3"/>
    <s v="Q3-2022"/>
    <x v="15"/>
    <x v="15"/>
    <s v="."/>
    <s v="Cheshire and Merseyside"/>
    <s v="cns_missing"/>
    <n v="52"/>
    <n v="0.75"/>
  </r>
  <r>
    <s v="NAoPri_cohort"/>
    <n v="2022"/>
    <s v="Q4"/>
    <s v="Q4-2022"/>
    <x v="15"/>
    <x v="15"/>
    <s v="."/>
    <s v="Cheshire and Merseyside"/>
    <s v="cns_missing"/>
    <n v="58"/>
    <n v="0.79310000000000003"/>
  </r>
  <r>
    <s v="NAoPri_cohort"/>
    <n v="2023"/>
    <s v="Q1"/>
    <s v="Q1-2023"/>
    <x v="15"/>
    <x v="15"/>
    <s v="."/>
    <s v="Cheshire and Merseyside"/>
    <s v="cns_missing"/>
    <n v="53"/>
    <n v="0.81132000000000004"/>
  </r>
  <r>
    <s v="NAoPri_cohort"/>
    <n v="2018"/>
    <s v="Q1"/>
    <s v="Q1-2018"/>
    <x v="16"/>
    <x v="16"/>
    <s v="."/>
    <s v="Northern"/>
    <s v="cns_missing"/>
    <n v="60"/>
    <n v="0.48332999999999998"/>
  </r>
  <r>
    <s v="NAoPri_cohort"/>
    <n v="2018"/>
    <s v="Q2"/>
    <s v="Q2-2018"/>
    <x v="16"/>
    <x v="16"/>
    <s v="."/>
    <s v="Northern"/>
    <s v="cns_missing"/>
    <n v="77"/>
    <n v="0.66234000000000004"/>
  </r>
  <r>
    <s v="NAoPri_cohort"/>
    <n v="2018"/>
    <s v="Q3"/>
    <s v="Q3-2018"/>
    <x v="16"/>
    <x v="16"/>
    <s v="."/>
    <s v="Northern"/>
    <s v="cns_missing"/>
    <n v="61"/>
    <n v="0.54098000000000002"/>
  </r>
  <r>
    <s v="NAoPri_cohort"/>
    <n v="2018"/>
    <s v="Q4"/>
    <s v="Q4-2018"/>
    <x v="16"/>
    <x v="16"/>
    <s v="."/>
    <s v="Northern"/>
    <s v="cns_missing"/>
    <n v="65"/>
    <n v="0.76922999999999997"/>
  </r>
  <r>
    <s v="NAoPri_cohort"/>
    <n v="2019"/>
    <s v="Q1"/>
    <s v="Q1-2019"/>
    <x v="16"/>
    <x v="16"/>
    <s v="."/>
    <s v="Northern"/>
    <s v="cns_missing"/>
    <n v="75"/>
    <n v="0.8"/>
  </r>
  <r>
    <s v="NAoPri_cohort"/>
    <n v="2019"/>
    <s v="Q2"/>
    <s v="Q2-2019"/>
    <x v="16"/>
    <x v="16"/>
    <s v="."/>
    <s v="Northern"/>
    <s v="cns_missing"/>
    <n v="87"/>
    <n v="0.83908000000000005"/>
  </r>
  <r>
    <s v="NAoPri_cohort"/>
    <n v="2019"/>
    <s v="Q3"/>
    <s v="Q3-2019"/>
    <x v="16"/>
    <x v="16"/>
    <s v="."/>
    <s v="Northern"/>
    <s v="cns_missing"/>
    <n v="69"/>
    <n v="0.94203000000000003"/>
  </r>
  <r>
    <s v="NAoPri_cohort"/>
    <n v="2019"/>
    <s v="Q4"/>
    <s v="Q4-2019"/>
    <x v="16"/>
    <x v="16"/>
    <s v="."/>
    <s v="Northern"/>
    <s v="cns_missing"/>
    <n v="59"/>
    <n v="0.86441000000000001"/>
  </r>
  <r>
    <s v="NAoPri_cohort"/>
    <n v="2020"/>
    <s v="Q1"/>
    <s v="Q1-2020"/>
    <x v="16"/>
    <x v="16"/>
    <s v="."/>
    <s v="Northern"/>
    <s v="cns_missing"/>
    <n v="59"/>
    <n v="0.61016999999999999"/>
  </r>
  <r>
    <s v="NAoPri_cohort"/>
    <n v="2020"/>
    <s v="Q2"/>
    <s v="Q2-2020"/>
    <x v="16"/>
    <x v="16"/>
    <s v="."/>
    <s v="Northern"/>
    <s v="cns_missing"/>
    <n v="55"/>
    <n v="0.89090999999999998"/>
  </r>
  <r>
    <s v="NAoPri_cohort"/>
    <n v="2020"/>
    <s v="Q3"/>
    <s v="Q3-2020"/>
    <x v="16"/>
    <x v="16"/>
    <s v="."/>
    <s v="Northern"/>
    <s v="cns_missing"/>
    <n v="54"/>
    <n v="0.88888999999999996"/>
  </r>
  <r>
    <s v="NAoPri_cohort"/>
    <n v="2020"/>
    <s v="Q4"/>
    <s v="Q4-2020"/>
    <x v="16"/>
    <x v="16"/>
    <s v="."/>
    <s v="Northern"/>
    <s v="cns_missing"/>
    <n v="81"/>
    <n v="0.93827000000000005"/>
  </r>
  <r>
    <s v="NAoPri_cohort"/>
    <n v="2021"/>
    <s v="Q1"/>
    <s v="Q1-2021"/>
    <x v="16"/>
    <x v="16"/>
    <s v="."/>
    <s v="Northern"/>
    <s v="cns_missing"/>
    <n v="74"/>
    <n v="0.75675999999999999"/>
  </r>
  <r>
    <s v="NAoPri_cohort"/>
    <n v="2021"/>
    <s v="Q2"/>
    <s v="Q2-2021"/>
    <x v="16"/>
    <x v="16"/>
    <s v="."/>
    <s v="Northern"/>
    <s v="cns_missing"/>
    <n v="103"/>
    <n v="0.84465999999999997"/>
  </r>
  <r>
    <s v="NAoPri_cohort"/>
    <n v="2021"/>
    <s v="Q3"/>
    <s v="Q3-2021"/>
    <x v="16"/>
    <x v="16"/>
    <s v="."/>
    <s v="Northern"/>
    <s v="cns_missing"/>
    <n v="87"/>
    <n v="0.90805000000000002"/>
  </r>
  <r>
    <s v="NAoPri_cohort"/>
    <n v="2021"/>
    <s v="Q4"/>
    <s v="Q4-2021"/>
    <x v="16"/>
    <x v="16"/>
    <s v="."/>
    <s v="Northern"/>
    <s v="cns_missing"/>
    <n v="86"/>
    <n v="0.91859999999999997"/>
  </r>
  <r>
    <s v="NAoPri_cohort"/>
    <n v="2022"/>
    <s v="Q1"/>
    <s v="Q1-2022"/>
    <x v="16"/>
    <x v="16"/>
    <s v="."/>
    <s v="Northern"/>
    <s v="cns_missing"/>
    <n v="85"/>
    <n v="0.87058999999999997"/>
  </r>
  <r>
    <s v="NAoPri_cohort"/>
    <n v="2022"/>
    <s v="Q2"/>
    <s v="Q2-2022"/>
    <x v="16"/>
    <x v="16"/>
    <s v="."/>
    <s v="Northern"/>
    <s v="cns_missing"/>
    <n v="75"/>
    <n v="0.94667000000000001"/>
  </r>
  <r>
    <s v="NAoPri_cohort"/>
    <n v="2022"/>
    <s v="Q3"/>
    <s v="Q3-2022"/>
    <x v="16"/>
    <x v="16"/>
    <s v="."/>
    <s v="Northern"/>
    <s v="cns_missing"/>
    <n v="77"/>
    <n v="0.89610000000000001"/>
  </r>
  <r>
    <s v="NAoPri_cohort"/>
    <n v="2022"/>
    <s v="Q4"/>
    <s v="Q4-2022"/>
    <x v="16"/>
    <x v="16"/>
    <s v="."/>
    <s v="Northern"/>
    <s v="cns_missing"/>
    <n v="70"/>
    <n v="0.82857000000000003"/>
  </r>
  <r>
    <s v="NAoPri_cohort"/>
    <n v="2023"/>
    <s v="Q1"/>
    <s v="Q1-2023"/>
    <x v="16"/>
    <x v="16"/>
    <s v="."/>
    <s v="Northern"/>
    <s v="cns_missing"/>
    <n v="99"/>
    <n v="0.82828000000000002"/>
  </r>
  <r>
    <s v="NAoPri_cohort"/>
    <n v="2018"/>
    <s v="Q1"/>
    <s v="Q1-2018"/>
    <x v="17"/>
    <x v="17"/>
    <s v="."/>
    <s v="West London"/>
    <s v="cns_missing"/>
    <n v="40"/>
    <n v="0.92500000000000004"/>
  </r>
  <r>
    <s v="NAoPri_cohort"/>
    <n v="2018"/>
    <s v="Q2"/>
    <s v="Q2-2018"/>
    <x v="17"/>
    <x v="17"/>
    <s v="."/>
    <s v="West London"/>
    <s v="cns_missing"/>
    <n v="41"/>
    <n v="0.87805"/>
  </r>
  <r>
    <s v="NAoPri_cohort"/>
    <n v="2018"/>
    <s v="Q3"/>
    <s v="Q3-2018"/>
    <x v="17"/>
    <x v="17"/>
    <s v="."/>
    <s v="West London"/>
    <s v="cns_missing"/>
    <n v="38"/>
    <n v="0.92105000000000004"/>
  </r>
  <r>
    <s v="NAoPri_cohort"/>
    <n v="2018"/>
    <s v="Q4"/>
    <s v="Q4-2018"/>
    <x v="17"/>
    <x v="17"/>
    <s v="."/>
    <s v="West London"/>
    <s v="cns_missing"/>
    <n v="40"/>
    <n v="0.8"/>
  </r>
  <r>
    <s v="NAoPri_cohort"/>
    <n v="2019"/>
    <s v="Q1"/>
    <s v="Q1-2019"/>
    <x v="17"/>
    <x v="17"/>
    <s v="."/>
    <s v="West London"/>
    <s v="cns_missing"/>
    <n v="33"/>
    <n v="0.78788000000000002"/>
  </r>
  <r>
    <s v="NAoPri_cohort"/>
    <n v="2019"/>
    <s v="Q2"/>
    <s v="Q2-2019"/>
    <x v="17"/>
    <x v="17"/>
    <s v="."/>
    <s v="West London"/>
    <s v="cns_missing"/>
    <n v="27"/>
    <n v="0.59258999999999995"/>
  </r>
  <r>
    <s v="NAoPri_cohort"/>
    <n v="2019"/>
    <s v="Q3"/>
    <s v="Q3-2019"/>
    <x v="17"/>
    <x v="17"/>
    <s v="."/>
    <s v="West London"/>
    <s v="cns_missing"/>
    <n v="23"/>
    <n v="0.78261000000000003"/>
  </r>
  <r>
    <s v="NAoPri_cohort"/>
    <n v="2019"/>
    <s v="Q4"/>
    <s v="Q4-2019"/>
    <x v="17"/>
    <x v="17"/>
    <s v="."/>
    <s v="West London"/>
    <s v="cns_missing"/>
    <n v="39"/>
    <n v="0.79486999999999997"/>
  </r>
  <r>
    <s v="NAoPri_cohort"/>
    <n v="2020"/>
    <s v="Q1"/>
    <s v="Q1-2020"/>
    <x v="17"/>
    <x v="17"/>
    <s v="."/>
    <s v="West London"/>
    <s v="cns_missing"/>
    <n v="30"/>
    <n v="0.86667000000000005"/>
  </r>
  <r>
    <s v="NAoPri_cohort"/>
    <n v="2020"/>
    <s v="Q2"/>
    <s v="Q2-2020"/>
    <x v="17"/>
    <x v="17"/>
    <s v="."/>
    <s v="West London"/>
    <s v="cns_missing"/>
    <n v="14"/>
    <n v="0.92857000000000001"/>
  </r>
  <r>
    <s v="NAoPri_cohort"/>
    <n v="2020"/>
    <s v="Q3"/>
    <s v="Q3-2020"/>
    <x v="17"/>
    <x v="17"/>
    <s v="."/>
    <s v="West London"/>
    <s v="cns_missing"/>
    <n v="17"/>
    <n v="0.94118000000000002"/>
  </r>
  <r>
    <s v="NAoPri_cohort"/>
    <n v="2020"/>
    <s v="Q4"/>
    <s v="Q4-2020"/>
    <x v="17"/>
    <x v="17"/>
    <s v="."/>
    <s v="West London"/>
    <s v="cns_missing"/>
    <n v="23"/>
    <n v="0.86956999999999995"/>
  </r>
  <r>
    <s v="NAoPri_cohort"/>
    <n v="2021"/>
    <s v="Q1"/>
    <s v="Q1-2021"/>
    <x v="17"/>
    <x v="17"/>
    <s v="."/>
    <s v="West London"/>
    <s v="cns_missing"/>
    <n v="35"/>
    <n v="0.97143000000000002"/>
  </r>
  <r>
    <s v="NAoPri_cohort"/>
    <n v="2021"/>
    <s v="Q2"/>
    <s v="Q2-2021"/>
    <x v="17"/>
    <x v="17"/>
    <s v="."/>
    <s v="West London"/>
    <s v="cns_missing"/>
    <n v="37"/>
    <n v="0.86485999999999996"/>
  </r>
  <r>
    <s v="NAoPri_cohort"/>
    <n v="2021"/>
    <s v="Q3"/>
    <s v="Q3-2021"/>
    <x v="17"/>
    <x v="17"/>
    <s v="."/>
    <s v="West London"/>
    <s v="cns_missing"/>
    <n v="32"/>
    <n v="0.84375"/>
  </r>
  <r>
    <s v="NAoPri_cohort"/>
    <n v="2021"/>
    <s v="Q4"/>
    <s v="Q4-2021"/>
    <x v="17"/>
    <x v="17"/>
    <s v="."/>
    <s v="West London"/>
    <s v="cns_missing"/>
    <n v="32"/>
    <n v="0.8125"/>
  </r>
  <r>
    <s v="NAoPri_cohort"/>
    <n v="2022"/>
    <s v="Q1"/>
    <s v="Q1-2022"/>
    <x v="17"/>
    <x v="17"/>
    <s v="."/>
    <s v="West London"/>
    <s v="cns_missing"/>
    <n v="42"/>
    <n v="0.83333000000000002"/>
  </r>
  <r>
    <s v="NAoPri_cohort"/>
    <n v="2022"/>
    <s v="Q2"/>
    <s v="Q2-2022"/>
    <x v="17"/>
    <x v="17"/>
    <s v="."/>
    <s v="West London"/>
    <s v="cns_missing"/>
    <n v="32"/>
    <n v="0.8125"/>
  </r>
  <r>
    <s v="NAoPri_cohort"/>
    <n v="2022"/>
    <s v="Q3"/>
    <s v="Q3-2022"/>
    <x v="17"/>
    <x v="17"/>
    <s v="."/>
    <s v="West London"/>
    <s v="cns_missing"/>
    <n v="28"/>
    <n v="0.60714000000000001"/>
  </r>
  <r>
    <s v="NAoPri_cohort"/>
    <n v="2022"/>
    <s v="Q4"/>
    <s v="Q4-2022"/>
    <x v="17"/>
    <x v="17"/>
    <s v="."/>
    <s v="West London"/>
    <s v="cns_missing"/>
    <n v="33"/>
    <n v="0.72726999999999997"/>
  </r>
  <r>
    <s v="NAoPri_cohort"/>
    <n v="2023"/>
    <s v="Q1"/>
    <s v="Q1-2023"/>
    <x v="17"/>
    <x v="17"/>
    <s v="."/>
    <s v="West London"/>
    <s v="cns_missing"/>
    <n v="43"/>
    <n v="0.72092999999999996"/>
  </r>
  <r>
    <s v="NAoPri_cohort"/>
    <n v="2018"/>
    <s v="Q1"/>
    <s v="Q1-2018"/>
    <x v="18"/>
    <x v="18"/>
    <s v="."/>
    <s v="Kent and Medway"/>
    <s v="cns_missing"/>
    <n v="53"/>
    <n v="0.94340000000000002"/>
  </r>
  <r>
    <s v="NAoPri_cohort"/>
    <n v="2018"/>
    <s v="Q2"/>
    <s v="Q2-2018"/>
    <x v="18"/>
    <x v="18"/>
    <s v="."/>
    <s v="Kent and Medway"/>
    <s v="cns_missing"/>
    <n v="61"/>
    <n v="0.83606999999999998"/>
  </r>
  <r>
    <s v="NAoPri_cohort"/>
    <n v="2018"/>
    <s v="Q3"/>
    <s v="Q3-2018"/>
    <x v="18"/>
    <x v="18"/>
    <s v="."/>
    <s v="Kent and Medway"/>
    <s v="cns_missing"/>
    <n v="46"/>
    <n v="0.89129999999999998"/>
  </r>
  <r>
    <s v="NAoPri_cohort"/>
    <n v="2018"/>
    <s v="Q4"/>
    <s v="Q4-2018"/>
    <x v="18"/>
    <x v="18"/>
    <s v="."/>
    <s v="Kent and Medway"/>
    <s v="cns_missing"/>
    <n v="41"/>
    <n v="0.87805"/>
  </r>
  <r>
    <s v="NAoPri_cohort"/>
    <n v="2019"/>
    <s v="Q1"/>
    <s v="Q1-2019"/>
    <x v="18"/>
    <x v="18"/>
    <s v="."/>
    <s v="Kent and Medway"/>
    <s v="cns_missing"/>
    <n v="73"/>
    <n v="0.83562000000000003"/>
  </r>
  <r>
    <s v="NAoPri_cohort"/>
    <n v="2019"/>
    <s v="Q2"/>
    <s v="Q2-2019"/>
    <x v="18"/>
    <x v="18"/>
    <s v="."/>
    <s v="Kent and Medway"/>
    <s v="cns_missing"/>
    <n v="80"/>
    <n v="0.86250000000000004"/>
  </r>
  <r>
    <s v="NAoPri_cohort"/>
    <n v="2019"/>
    <s v="Q3"/>
    <s v="Q3-2019"/>
    <x v="18"/>
    <x v="18"/>
    <s v="."/>
    <s v="Kent and Medway"/>
    <s v="cns_missing"/>
    <n v="65"/>
    <n v="0.87692000000000003"/>
  </r>
  <r>
    <s v="NAoPri_cohort"/>
    <n v="2019"/>
    <s v="Q4"/>
    <s v="Q4-2019"/>
    <x v="18"/>
    <x v="18"/>
    <s v="."/>
    <s v="Kent and Medway"/>
    <s v="cns_missing"/>
    <n v="86"/>
    <n v="0.93023"/>
  </r>
  <r>
    <s v="NAoPri_cohort"/>
    <n v="2020"/>
    <s v="Q1"/>
    <s v="Q1-2020"/>
    <x v="18"/>
    <x v="18"/>
    <s v="."/>
    <s v="Kent and Medway"/>
    <s v="cns_missing"/>
    <n v="67"/>
    <n v="0.85075000000000001"/>
  </r>
  <r>
    <s v="NAoPri_cohort"/>
    <n v="2020"/>
    <s v="Q2"/>
    <s v="Q2-2020"/>
    <x v="18"/>
    <x v="18"/>
    <s v="."/>
    <s v="Kent and Medway"/>
    <s v="cns_missing"/>
    <n v="44"/>
    <n v="0.86363999999999996"/>
  </r>
  <r>
    <s v="NAoPri_cohort"/>
    <n v="2020"/>
    <s v="Q3"/>
    <s v="Q3-2020"/>
    <x v="18"/>
    <x v="18"/>
    <s v="."/>
    <s v="Kent and Medway"/>
    <s v="cns_missing"/>
    <n v="45"/>
    <n v="0.91110999999999998"/>
  </r>
  <r>
    <s v="NAoPri_cohort"/>
    <n v="2020"/>
    <s v="Q4"/>
    <s v="Q4-2020"/>
    <x v="18"/>
    <x v="18"/>
    <s v="."/>
    <s v="Kent and Medway"/>
    <s v="cns_missing"/>
    <n v="73"/>
    <n v="0.91781000000000001"/>
  </r>
  <r>
    <s v="NAoPri_cohort"/>
    <n v="2021"/>
    <s v="Q1"/>
    <s v="Q1-2021"/>
    <x v="18"/>
    <x v="18"/>
    <s v="."/>
    <s v="Kent and Medway"/>
    <s v="cns_missing"/>
    <n v="73"/>
    <n v="0.95889999999999997"/>
  </r>
  <r>
    <s v="NAoPri_cohort"/>
    <n v="2021"/>
    <s v="Q2"/>
    <s v="Q2-2021"/>
    <x v="18"/>
    <x v="18"/>
    <s v="."/>
    <s v="Kent and Medway"/>
    <s v="cns_missing"/>
    <n v="75"/>
    <n v="0.86667000000000005"/>
  </r>
  <r>
    <s v="NAoPri_cohort"/>
    <n v="2021"/>
    <s v="Q3"/>
    <s v="Q3-2021"/>
    <x v="18"/>
    <x v="18"/>
    <s v="."/>
    <s v="Kent and Medway"/>
    <s v="cns_missing"/>
    <n v="64"/>
    <n v="0.95311999999999997"/>
  </r>
  <r>
    <s v="NAoPri_cohort"/>
    <n v="2021"/>
    <s v="Q4"/>
    <s v="Q4-2021"/>
    <x v="18"/>
    <x v="18"/>
    <s v="."/>
    <s v="Kent and Medway"/>
    <s v="cns_missing"/>
    <n v="39"/>
    <n v="0.84614999999999996"/>
  </r>
  <r>
    <s v="NAoPri_cohort"/>
    <n v="2022"/>
    <s v="Q1"/>
    <s v="Q1-2022"/>
    <x v="18"/>
    <x v="18"/>
    <s v="."/>
    <s v="Kent and Medway"/>
    <s v="cns_missing"/>
    <n v="91"/>
    <n v="0.91208999999999996"/>
  </r>
  <r>
    <s v="NAoPri_cohort"/>
    <n v="2022"/>
    <s v="Q2"/>
    <s v="Q2-2022"/>
    <x v="18"/>
    <x v="18"/>
    <s v="."/>
    <s v="Kent and Medway"/>
    <s v="cns_missing"/>
    <n v="97"/>
    <n v="0.81442999999999999"/>
  </r>
  <r>
    <s v="NAoPri_cohort"/>
    <n v="2022"/>
    <s v="Q3"/>
    <s v="Q3-2022"/>
    <x v="18"/>
    <x v="18"/>
    <s v="."/>
    <s v="Kent and Medway"/>
    <s v="cns_missing"/>
    <n v="85"/>
    <n v="0.89412000000000003"/>
  </r>
  <r>
    <s v="NAoPri_cohort"/>
    <n v="2022"/>
    <s v="Q4"/>
    <s v="Q4-2022"/>
    <x v="18"/>
    <x v="18"/>
    <s v="."/>
    <s v="Kent and Medway"/>
    <s v="cns_missing"/>
    <n v="85"/>
    <n v="0.88234999999999997"/>
  </r>
  <r>
    <s v="NAoPri_cohort"/>
    <n v="2023"/>
    <s v="Q1"/>
    <s v="Q1-2023"/>
    <x v="18"/>
    <x v="18"/>
    <s v="."/>
    <s v="Kent and Medway"/>
    <s v="cns_missing"/>
    <n v="88"/>
    <n v="0.73863999999999996"/>
  </r>
  <r>
    <s v="NAoPri_cohort"/>
    <n v="2018"/>
    <s v="Q1"/>
    <s v="Q1-2018"/>
    <x v="19"/>
    <x v="19"/>
    <s v="."/>
    <s v="South Yorkshire and Bassetlaw"/>
    <s v="cns_missing"/>
    <n v="109"/>
    <n v="0.86238999999999999"/>
  </r>
  <r>
    <s v="NAoPri_cohort"/>
    <n v="2018"/>
    <s v="Q2"/>
    <s v="Q2-2018"/>
    <x v="19"/>
    <x v="19"/>
    <s v="."/>
    <s v="South Yorkshire and Bassetlaw"/>
    <s v="cns_missing"/>
    <n v="89"/>
    <n v="0.92135"/>
  </r>
  <r>
    <s v="NAoPri_cohort"/>
    <n v="2018"/>
    <s v="Q3"/>
    <s v="Q3-2018"/>
    <x v="19"/>
    <x v="19"/>
    <s v="."/>
    <s v="South Yorkshire and Bassetlaw"/>
    <s v="cns_missing"/>
    <n v="88"/>
    <n v="0.92044999999999999"/>
  </r>
  <r>
    <s v="NAoPri_cohort"/>
    <n v="2018"/>
    <s v="Q4"/>
    <s v="Q4-2018"/>
    <x v="19"/>
    <x v="19"/>
    <s v="."/>
    <s v="South Yorkshire and Bassetlaw"/>
    <s v="cns_missing"/>
    <n v="114"/>
    <n v="0.90351000000000004"/>
  </r>
  <r>
    <s v="NAoPri_cohort"/>
    <n v="2019"/>
    <s v="Q1"/>
    <s v="Q1-2019"/>
    <x v="19"/>
    <x v="19"/>
    <s v="."/>
    <s v="South Yorkshire and Bassetlaw"/>
    <s v="cns_missing"/>
    <n v="102"/>
    <n v="0.89215999999999995"/>
  </r>
  <r>
    <s v="NAoPri_cohort"/>
    <n v="2019"/>
    <s v="Q2"/>
    <s v="Q2-2019"/>
    <x v="19"/>
    <x v="19"/>
    <s v="."/>
    <s v="South Yorkshire and Bassetlaw"/>
    <s v="cns_missing"/>
    <n v="100"/>
    <n v="0.87"/>
  </r>
  <r>
    <s v="NAoPri_cohort"/>
    <n v="2019"/>
    <s v="Q3"/>
    <s v="Q3-2019"/>
    <x v="19"/>
    <x v="19"/>
    <s v="."/>
    <s v="South Yorkshire and Bassetlaw"/>
    <s v="cns_missing"/>
    <n v="104"/>
    <n v="0.79808000000000001"/>
  </r>
  <r>
    <s v="NAoPri_cohort"/>
    <n v="2019"/>
    <s v="Q4"/>
    <s v="Q4-2019"/>
    <x v="19"/>
    <x v="19"/>
    <s v="."/>
    <s v="South Yorkshire and Bassetlaw"/>
    <s v="cns_missing"/>
    <n v="85"/>
    <n v="0.25881999999999999"/>
  </r>
  <r>
    <s v="NAoPri_cohort"/>
    <n v="2020"/>
    <s v="Q1"/>
    <s v="Q1-2020"/>
    <x v="19"/>
    <x v="19"/>
    <s v="."/>
    <s v="South Yorkshire and Bassetlaw"/>
    <s v="cns_missing"/>
    <n v="98"/>
    <n v="0.67347000000000001"/>
  </r>
  <r>
    <s v="NAoPri_cohort"/>
    <n v="2020"/>
    <s v="Q2"/>
    <s v="Q2-2020"/>
    <x v="19"/>
    <x v="19"/>
    <s v="."/>
    <s v="South Yorkshire and Bassetlaw"/>
    <s v="cns_missing"/>
    <n v="44"/>
    <n v="0.29544999999999999"/>
  </r>
  <r>
    <s v="NAoPri_cohort"/>
    <n v="2020"/>
    <s v="Q3"/>
    <s v="Q3-2020"/>
    <x v="19"/>
    <x v="19"/>
    <s v="."/>
    <s v="South Yorkshire and Bassetlaw"/>
    <s v="cns_missing"/>
    <n v="67"/>
    <n v="0.76119000000000003"/>
  </r>
  <r>
    <s v="NAoPri_cohort"/>
    <n v="2020"/>
    <s v="Q4"/>
    <s v="Q4-2020"/>
    <x v="19"/>
    <x v="19"/>
    <s v="."/>
    <s v="South Yorkshire and Bassetlaw"/>
    <s v="cns_missing"/>
    <n v="79"/>
    <n v="0.93671000000000004"/>
  </r>
  <r>
    <s v="NAoPri_cohort"/>
    <n v="2021"/>
    <s v="Q1"/>
    <s v="Q1-2021"/>
    <x v="19"/>
    <x v="19"/>
    <s v="."/>
    <s v="South Yorkshire and Bassetlaw"/>
    <s v="cns_missing"/>
    <n v="76"/>
    <n v="0.90788999999999997"/>
  </r>
  <r>
    <s v="NAoPri_cohort"/>
    <n v="2021"/>
    <s v="Q2"/>
    <s v="Q2-2021"/>
    <x v="19"/>
    <x v="19"/>
    <s v="."/>
    <s v="South Yorkshire and Bassetlaw"/>
    <s v="cns_missing"/>
    <n v="90"/>
    <n v="0.94443999999999995"/>
  </r>
  <r>
    <s v="NAoPri_cohort"/>
    <n v="2021"/>
    <s v="Q3"/>
    <s v="Q3-2021"/>
    <x v="19"/>
    <x v="19"/>
    <s v="."/>
    <s v="South Yorkshire and Bassetlaw"/>
    <s v="cns_missing"/>
    <n v="87"/>
    <n v="0.94252999999999998"/>
  </r>
  <r>
    <s v="NAoPri_cohort"/>
    <n v="2021"/>
    <s v="Q4"/>
    <s v="Q4-2021"/>
    <x v="19"/>
    <x v="19"/>
    <s v="."/>
    <s v="South Yorkshire and Bassetlaw"/>
    <s v="cns_missing"/>
    <n v="87"/>
    <n v="0.90805000000000002"/>
  </r>
  <r>
    <s v="NAoPri_cohort"/>
    <n v="2022"/>
    <s v="Q1"/>
    <s v="Q1-2022"/>
    <x v="19"/>
    <x v="19"/>
    <s v="."/>
    <s v="South Yorkshire and Bassetlaw"/>
    <s v="cns_missing"/>
    <n v="82"/>
    <n v="0.97560999999999998"/>
  </r>
  <r>
    <s v="NAoPri_cohort"/>
    <n v="2022"/>
    <s v="Q2"/>
    <s v="Q2-2022"/>
    <x v="19"/>
    <x v="19"/>
    <s v="."/>
    <s v="South Yorkshire and Bassetlaw"/>
    <s v="cns_missing"/>
    <n v="106"/>
    <n v="0.77358000000000005"/>
  </r>
  <r>
    <s v="NAoPri_cohort"/>
    <n v="2022"/>
    <s v="Q3"/>
    <s v="Q3-2022"/>
    <x v="19"/>
    <x v="19"/>
    <s v="."/>
    <s v="South Yorkshire and Bassetlaw"/>
    <s v="cns_missing"/>
    <n v="92"/>
    <n v="0.86956999999999995"/>
  </r>
  <r>
    <s v="NAoPri_cohort"/>
    <n v="2022"/>
    <s v="Q4"/>
    <s v="Q4-2022"/>
    <x v="19"/>
    <x v="19"/>
    <s v="."/>
    <s v="South Yorkshire and Bassetlaw"/>
    <s v="cns_missing"/>
    <n v="94"/>
    <n v="0.79786999999999997"/>
  </r>
  <r>
    <s v="NAoPri_cohort"/>
    <n v="2023"/>
    <s v="Q1"/>
    <s v="Q1-2023"/>
    <x v="19"/>
    <x v="19"/>
    <s v="."/>
    <s v="South Yorkshire and Bassetlaw"/>
    <s v="cns_missing"/>
    <n v="85"/>
    <n v="0.76471"/>
  </r>
  <r>
    <s v="NAoPri_cohort"/>
    <n v="2018"/>
    <s v="Q1"/>
    <s v="Q1-2018"/>
    <x v="20"/>
    <x v="20"/>
    <s v="."/>
    <s v="Wessex"/>
    <s v="cns_missing"/>
    <n v="36"/>
    <n v="0.88888999999999996"/>
  </r>
  <r>
    <s v="NAoPri_cohort"/>
    <n v="2018"/>
    <s v="Q2"/>
    <s v="Q2-2018"/>
    <x v="20"/>
    <x v="20"/>
    <s v="."/>
    <s v="Wessex"/>
    <s v="cns_missing"/>
    <n v="43"/>
    <n v="0.90698000000000001"/>
  </r>
  <r>
    <s v="NAoPri_cohort"/>
    <n v="2018"/>
    <s v="Q3"/>
    <s v="Q3-2018"/>
    <x v="20"/>
    <x v="20"/>
    <s v="."/>
    <s v="Wessex"/>
    <s v="cns_missing"/>
    <n v="46"/>
    <n v="0.80435000000000001"/>
  </r>
  <r>
    <s v="NAoPri_cohort"/>
    <n v="2018"/>
    <s v="Q4"/>
    <s v="Q4-2018"/>
    <x v="20"/>
    <x v="20"/>
    <s v="."/>
    <s v="Wessex"/>
    <s v="cns_missing"/>
    <n v="28"/>
    <n v="0.82142999999999999"/>
  </r>
  <r>
    <s v="NAoPri_cohort"/>
    <n v="2019"/>
    <s v="Q1"/>
    <s v="Q1-2019"/>
    <x v="20"/>
    <x v="20"/>
    <s v="."/>
    <s v="Wessex"/>
    <s v="cns_missing"/>
    <n v="35"/>
    <n v="0.94286000000000003"/>
  </r>
  <r>
    <s v="NAoPri_cohort"/>
    <n v="2019"/>
    <s v="Q2"/>
    <s v="Q2-2019"/>
    <x v="20"/>
    <x v="20"/>
    <s v="."/>
    <s v="Wessex"/>
    <s v="cns_missing"/>
    <n v="31"/>
    <n v="0.87097000000000002"/>
  </r>
  <r>
    <s v="NAoPri_cohort"/>
    <n v="2019"/>
    <s v="Q3"/>
    <s v="Q3-2019"/>
    <x v="20"/>
    <x v="20"/>
    <s v="."/>
    <s v="Wessex"/>
    <s v="cns_missing"/>
    <n v="44"/>
    <n v="0.84091000000000005"/>
  </r>
  <r>
    <s v="NAoPri_cohort"/>
    <n v="2019"/>
    <s v="Q4"/>
    <s v="Q4-2019"/>
    <x v="20"/>
    <x v="20"/>
    <s v="."/>
    <s v="Wessex"/>
    <s v="cns_missing"/>
    <n v="36"/>
    <n v="0.75"/>
  </r>
  <r>
    <s v="NAoPri_cohort"/>
    <n v="2020"/>
    <s v="Q1"/>
    <s v="Q1-2020"/>
    <x v="20"/>
    <x v="20"/>
    <s v="."/>
    <s v="Wessex"/>
    <s v="cns_missing"/>
    <n v="37"/>
    <n v="0.91891999999999996"/>
  </r>
  <r>
    <s v="NAoPri_cohort"/>
    <n v="2020"/>
    <s v="Q2"/>
    <s v="Q2-2020"/>
    <x v="20"/>
    <x v="20"/>
    <s v="."/>
    <s v="Wessex"/>
    <s v="cns_missing"/>
    <n v="29"/>
    <n v="0.96552000000000004"/>
  </r>
  <r>
    <s v="NAoPri_cohort"/>
    <n v="2020"/>
    <s v="Q3"/>
    <s v="Q3-2020"/>
    <x v="20"/>
    <x v="20"/>
    <s v="."/>
    <s v="Wessex"/>
    <s v="cns_missing"/>
    <n v="34"/>
    <n v="0.94118000000000002"/>
  </r>
  <r>
    <s v="NAoPri_cohort"/>
    <n v="2020"/>
    <s v="Q4"/>
    <s v="Q4-2020"/>
    <x v="20"/>
    <x v="20"/>
    <s v="."/>
    <s v="Wessex"/>
    <s v="cns_missing"/>
    <n v="35"/>
    <n v="0.94286000000000003"/>
  </r>
  <r>
    <s v="NAoPri_cohort"/>
    <n v="2021"/>
    <s v="Q1"/>
    <s v="Q1-2021"/>
    <x v="20"/>
    <x v="20"/>
    <s v="."/>
    <s v="Wessex"/>
    <s v="cns_missing"/>
    <n v="37"/>
    <n v="0.97297"/>
  </r>
  <r>
    <s v="NAoPri_cohort"/>
    <n v="2021"/>
    <s v="Q2"/>
    <s v="Q2-2021"/>
    <x v="20"/>
    <x v="20"/>
    <s v="."/>
    <s v="Wessex"/>
    <s v="cns_missing"/>
    <n v="30"/>
    <n v="1"/>
  </r>
  <r>
    <s v="NAoPri_cohort"/>
    <n v="2021"/>
    <s v="Q3"/>
    <s v="Q3-2021"/>
    <x v="20"/>
    <x v="20"/>
    <s v="."/>
    <s v="Wessex"/>
    <s v="cns_missing"/>
    <n v="41"/>
    <n v="0.95121999999999995"/>
  </r>
  <r>
    <s v="NAoPri_cohort"/>
    <n v="2021"/>
    <s v="Q4"/>
    <s v="Q4-2021"/>
    <x v="20"/>
    <x v="20"/>
    <s v="."/>
    <s v="Wessex"/>
    <s v="cns_missing"/>
    <n v="34"/>
    <n v="0.85294000000000003"/>
  </r>
  <r>
    <s v="NAoPri_cohort"/>
    <n v="2022"/>
    <s v="Q1"/>
    <s v="Q1-2022"/>
    <x v="20"/>
    <x v="20"/>
    <s v="."/>
    <s v="Wessex"/>
    <s v="cns_missing"/>
    <n v="38"/>
    <n v="0.94737000000000005"/>
  </r>
  <r>
    <s v="NAoPri_cohort"/>
    <n v="2022"/>
    <s v="Q2"/>
    <s v="Q2-2022"/>
    <x v="20"/>
    <x v="20"/>
    <s v="."/>
    <s v="Wessex"/>
    <s v="cns_missing"/>
    <n v="19"/>
    <n v="0.89473999999999998"/>
  </r>
  <r>
    <s v="NAoPri_cohort"/>
    <n v="2022"/>
    <s v="Q3"/>
    <s v="Q3-2022"/>
    <x v="20"/>
    <x v="20"/>
    <s v="."/>
    <s v="Wessex"/>
    <s v="cns_missing"/>
    <n v="28"/>
    <n v="0.96428999999999998"/>
  </r>
  <r>
    <s v="NAoPri_cohort"/>
    <n v="2022"/>
    <s v="Q4"/>
    <s v="Q4-2022"/>
    <x v="20"/>
    <x v="20"/>
    <s v="."/>
    <s v="Wessex"/>
    <s v="cns_missing"/>
    <n v="28"/>
    <n v="0.96428999999999998"/>
  </r>
  <r>
    <s v="NAoPri_cohort"/>
    <n v="2023"/>
    <s v="Q1"/>
    <s v="Q1-2023"/>
    <x v="20"/>
    <x v="20"/>
    <s v="."/>
    <s v="Wessex"/>
    <s v="cns_missing"/>
    <n v="26"/>
    <n v="0.84614999999999996"/>
  </r>
  <r>
    <s v="NAoPri_cohort"/>
    <n v="2018"/>
    <s v="Q1"/>
    <s v="Q1-2018"/>
    <x v="21"/>
    <x v="21"/>
    <s v="."/>
    <s v="West Midlands"/>
    <s v="cns_missing"/>
    <n v="81"/>
    <n v="0.87653999999999999"/>
  </r>
  <r>
    <s v="NAoPri_cohort"/>
    <n v="2018"/>
    <s v="Q2"/>
    <s v="Q2-2018"/>
    <x v="21"/>
    <x v="21"/>
    <s v="."/>
    <s v="West Midlands"/>
    <s v="cns_missing"/>
    <n v="96"/>
    <n v="0.84375"/>
  </r>
  <r>
    <s v="NAoPri_cohort"/>
    <n v="2018"/>
    <s v="Q3"/>
    <s v="Q3-2018"/>
    <x v="21"/>
    <x v="21"/>
    <s v="."/>
    <s v="West Midlands"/>
    <s v="cns_missing"/>
    <n v="91"/>
    <n v="0.76922999999999997"/>
  </r>
  <r>
    <s v="NAoPri_cohort"/>
    <n v="2018"/>
    <s v="Q4"/>
    <s v="Q4-2018"/>
    <x v="21"/>
    <x v="21"/>
    <s v="."/>
    <s v="West Midlands"/>
    <s v="cns_missing"/>
    <n v="85"/>
    <n v="0.8"/>
  </r>
  <r>
    <s v="NAoPri_cohort"/>
    <n v="2019"/>
    <s v="Q1"/>
    <s v="Q1-2019"/>
    <x v="21"/>
    <x v="21"/>
    <s v="."/>
    <s v="West Midlands"/>
    <s v="cns_missing"/>
    <n v="75"/>
    <n v="0.85333000000000003"/>
  </r>
  <r>
    <s v="NAoPri_cohort"/>
    <n v="2019"/>
    <s v="Q2"/>
    <s v="Q2-2019"/>
    <x v="21"/>
    <x v="21"/>
    <s v="."/>
    <s v="West Midlands"/>
    <s v="cns_missing"/>
    <n v="92"/>
    <n v="0.90217000000000003"/>
  </r>
  <r>
    <s v="NAoPri_cohort"/>
    <n v="2019"/>
    <s v="Q3"/>
    <s v="Q3-2019"/>
    <x v="21"/>
    <x v="21"/>
    <s v="."/>
    <s v="West Midlands"/>
    <s v="cns_missing"/>
    <n v="71"/>
    <n v="0.87324000000000002"/>
  </r>
  <r>
    <s v="NAoPri_cohort"/>
    <n v="2019"/>
    <s v="Q4"/>
    <s v="Q4-2019"/>
    <x v="21"/>
    <x v="21"/>
    <s v="."/>
    <s v="West Midlands"/>
    <s v="cns_missing"/>
    <n v="81"/>
    <n v="0.90122999999999998"/>
  </r>
  <r>
    <s v="NAoPri_cohort"/>
    <n v="2020"/>
    <s v="Q1"/>
    <s v="Q1-2020"/>
    <x v="21"/>
    <x v="21"/>
    <s v="."/>
    <s v="West Midlands"/>
    <s v="cns_missing"/>
    <n v="83"/>
    <n v="0.55422000000000005"/>
  </r>
  <r>
    <s v="NAoPri_cohort"/>
    <n v="2020"/>
    <s v="Q2"/>
    <s v="Q2-2020"/>
    <x v="21"/>
    <x v="21"/>
    <s v="."/>
    <s v="West Midlands"/>
    <s v="cns_missing"/>
    <n v="33"/>
    <n v="0.48485"/>
  </r>
  <r>
    <s v="NAoPri_cohort"/>
    <n v="2020"/>
    <s v="Q3"/>
    <s v="Q3-2020"/>
    <x v="21"/>
    <x v="21"/>
    <s v="."/>
    <s v="West Midlands"/>
    <s v="cns_missing"/>
    <n v="45"/>
    <n v="0.42221999999999998"/>
  </r>
  <r>
    <s v="NAoPri_cohort"/>
    <n v="2020"/>
    <s v="Q4"/>
    <s v="Q4-2020"/>
    <x v="21"/>
    <x v="21"/>
    <s v="."/>
    <s v="West Midlands"/>
    <s v="cns_missing"/>
    <n v="83"/>
    <n v="0.51807000000000003"/>
  </r>
  <r>
    <s v="NAoPri_cohort"/>
    <n v="2021"/>
    <s v="Q1"/>
    <s v="Q1-2021"/>
    <x v="21"/>
    <x v="21"/>
    <s v="."/>
    <s v="West Midlands"/>
    <s v="cns_missing"/>
    <n v="87"/>
    <n v="0.70115000000000005"/>
  </r>
  <r>
    <s v="NAoPri_cohort"/>
    <n v="2021"/>
    <s v="Q2"/>
    <s v="Q2-2021"/>
    <x v="21"/>
    <x v="21"/>
    <s v="."/>
    <s v="West Midlands"/>
    <s v="cns_missing"/>
    <n v="90"/>
    <n v="0.64444000000000001"/>
  </r>
  <r>
    <s v="NAoPri_cohort"/>
    <n v="2021"/>
    <s v="Q3"/>
    <s v="Q3-2021"/>
    <x v="21"/>
    <x v="21"/>
    <s v="."/>
    <s v="West Midlands"/>
    <s v="cns_missing"/>
    <n v="78"/>
    <n v="0.79486999999999997"/>
  </r>
  <r>
    <s v="NAoPri_cohort"/>
    <n v="2021"/>
    <s v="Q4"/>
    <s v="Q4-2021"/>
    <x v="21"/>
    <x v="21"/>
    <s v="."/>
    <s v="West Midlands"/>
    <s v="cns_missing"/>
    <n v="84"/>
    <n v="0.82142999999999999"/>
  </r>
  <r>
    <s v="NAoPri_cohort"/>
    <n v="2022"/>
    <s v="Q1"/>
    <s v="Q1-2022"/>
    <x v="21"/>
    <x v="21"/>
    <s v="."/>
    <s v="West Midlands"/>
    <s v="cns_missing"/>
    <n v="84"/>
    <n v="0.78571000000000002"/>
  </r>
  <r>
    <s v="NAoPri_cohort"/>
    <n v="2022"/>
    <s v="Q2"/>
    <s v="Q2-2022"/>
    <x v="21"/>
    <x v="21"/>
    <s v="."/>
    <s v="West Midlands"/>
    <s v="cns_missing"/>
    <n v="86"/>
    <n v="0.76744000000000001"/>
  </r>
  <r>
    <s v="NAoPri_cohort"/>
    <n v="2022"/>
    <s v="Q3"/>
    <s v="Q3-2022"/>
    <x v="21"/>
    <x v="21"/>
    <s v="."/>
    <s v="West Midlands"/>
    <s v="cns_missing"/>
    <n v="98"/>
    <n v="0.82652999999999999"/>
  </r>
  <r>
    <s v="NAoPri_cohort"/>
    <n v="2022"/>
    <s v="Q4"/>
    <s v="Q4-2022"/>
    <x v="21"/>
    <x v="21"/>
    <s v="."/>
    <s v="West Midlands"/>
    <s v="cns_missing"/>
    <n v="63"/>
    <n v="0.66666999999999998"/>
  </r>
  <r>
    <s v="NAoPri_cohort"/>
    <n v="2023"/>
    <s v="Q1"/>
    <s v="Q1-2023"/>
    <x v="21"/>
    <x v="21"/>
    <s v="."/>
    <s v="West Midlands"/>
    <s v="cns_missing"/>
    <n v="71"/>
    <n v="0.74648000000000003"/>
  </r>
  <r>
    <s v="NAoPri_cohort"/>
    <n v="2018"/>
    <s v="Q1"/>
    <s v="Q1-2018"/>
    <x v="22"/>
    <x v="22"/>
    <s v="."/>
    <s v="Cheshire and Merseyside"/>
    <s v="cns_missing"/>
    <n v="53"/>
    <n v="0.92452999999999996"/>
  </r>
  <r>
    <s v="NAoPri_cohort"/>
    <n v="2018"/>
    <s v="Q2"/>
    <s v="Q2-2018"/>
    <x v="22"/>
    <x v="22"/>
    <s v="."/>
    <s v="Cheshire and Merseyside"/>
    <s v="cns_missing"/>
    <n v="62"/>
    <n v="0.96774000000000004"/>
  </r>
  <r>
    <s v="NAoPri_cohort"/>
    <n v="2018"/>
    <s v="Q3"/>
    <s v="Q3-2018"/>
    <x v="22"/>
    <x v="22"/>
    <s v="."/>
    <s v="Cheshire and Merseyside"/>
    <s v="cns_missing"/>
    <n v="74"/>
    <n v="0.95945999999999998"/>
  </r>
  <r>
    <s v="NAoPri_cohort"/>
    <n v="2018"/>
    <s v="Q4"/>
    <s v="Q4-2018"/>
    <x v="22"/>
    <x v="22"/>
    <s v="."/>
    <s v="Cheshire and Merseyside"/>
    <s v="cns_missing"/>
    <n v="81"/>
    <n v="0.92593000000000003"/>
  </r>
  <r>
    <s v="NAoPri_cohort"/>
    <n v="2019"/>
    <s v="Q1"/>
    <s v="Q1-2019"/>
    <x v="22"/>
    <x v="22"/>
    <s v="."/>
    <s v="Cheshire and Merseyside"/>
    <s v="cns_missing"/>
    <n v="73"/>
    <n v="0.89041000000000003"/>
  </r>
  <r>
    <s v="NAoPri_cohort"/>
    <n v="2019"/>
    <s v="Q2"/>
    <s v="Q2-2019"/>
    <x v="22"/>
    <x v="22"/>
    <s v="."/>
    <s v="Cheshire and Merseyside"/>
    <s v="cns_missing"/>
    <n v="72"/>
    <n v="0.95833000000000002"/>
  </r>
  <r>
    <s v="NAoPri_cohort"/>
    <n v="2019"/>
    <s v="Q3"/>
    <s v="Q3-2019"/>
    <x v="22"/>
    <x v="22"/>
    <s v="."/>
    <s v="Cheshire and Merseyside"/>
    <s v="cns_missing"/>
    <n v="72"/>
    <n v="0.97221999999999997"/>
  </r>
  <r>
    <s v="NAoPri_cohort"/>
    <n v="2019"/>
    <s v="Q4"/>
    <s v="Q4-2019"/>
    <x v="22"/>
    <x v="22"/>
    <s v="."/>
    <s v="Cheshire and Merseyside"/>
    <s v="cns_missing"/>
    <n v="85"/>
    <n v="0.92940999999999996"/>
  </r>
  <r>
    <s v="NAoPri_cohort"/>
    <n v="2020"/>
    <s v="Q1"/>
    <s v="Q1-2020"/>
    <x v="22"/>
    <x v="22"/>
    <s v="."/>
    <s v="Cheshire and Merseyside"/>
    <s v="cns_missing"/>
    <n v="85"/>
    <n v="0.92940999999999996"/>
  </r>
  <r>
    <s v="NAoPri_cohort"/>
    <n v="2020"/>
    <s v="Q2"/>
    <s v="Q2-2020"/>
    <x v="22"/>
    <x v="22"/>
    <s v="."/>
    <s v="Cheshire and Merseyside"/>
    <s v="cns_missing"/>
    <n v="39"/>
    <n v="0.84614999999999996"/>
  </r>
  <r>
    <s v="NAoPri_cohort"/>
    <n v="2020"/>
    <s v="Q3"/>
    <s v="Q3-2020"/>
    <x v="22"/>
    <x v="22"/>
    <s v="."/>
    <s v="Cheshire and Merseyside"/>
    <s v="cns_missing"/>
    <n v="47"/>
    <n v="0.89361999999999997"/>
  </r>
  <r>
    <s v="NAoPri_cohort"/>
    <n v="2020"/>
    <s v="Q4"/>
    <s v="Q4-2020"/>
    <x v="22"/>
    <x v="22"/>
    <s v="."/>
    <s v="Cheshire and Merseyside"/>
    <s v="cns_missing"/>
    <n v="70"/>
    <n v="0.87143000000000004"/>
  </r>
  <r>
    <s v="NAoPri_cohort"/>
    <n v="2021"/>
    <s v="Q1"/>
    <s v="Q1-2021"/>
    <x v="22"/>
    <x v="22"/>
    <s v="."/>
    <s v="Cheshire and Merseyside"/>
    <s v="cns_missing"/>
    <n v="74"/>
    <n v="0.75675999999999999"/>
  </r>
  <r>
    <s v="NAoPri_cohort"/>
    <n v="2021"/>
    <s v="Q2"/>
    <s v="Q2-2021"/>
    <x v="22"/>
    <x v="22"/>
    <s v="."/>
    <s v="Cheshire and Merseyside"/>
    <s v="cns_missing"/>
    <n v="70"/>
    <n v="0.94286000000000003"/>
  </r>
  <r>
    <s v="NAoPri_cohort"/>
    <n v="2021"/>
    <s v="Q3"/>
    <s v="Q3-2021"/>
    <x v="22"/>
    <x v="22"/>
    <s v="."/>
    <s v="Cheshire and Merseyside"/>
    <s v="cns_missing"/>
    <n v="73"/>
    <n v="0.86301000000000005"/>
  </r>
  <r>
    <s v="NAoPri_cohort"/>
    <n v="2021"/>
    <s v="Q4"/>
    <s v="Q4-2021"/>
    <x v="22"/>
    <x v="22"/>
    <s v="."/>
    <s v="Cheshire and Merseyside"/>
    <s v="cns_missing"/>
    <n v="72"/>
    <n v="0.90278000000000003"/>
  </r>
  <r>
    <s v="NAoPri_cohort"/>
    <n v="2022"/>
    <s v="Q1"/>
    <s v="Q1-2022"/>
    <x v="22"/>
    <x v="22"/>
    <s v="."/>
    <s v="Cheshire and Merseyside"/>
    <s v="cns_missing"/>
    <n v="71"/>
    <n v="0.94366000000000005"/>
  </r>
  <r>
    <s v="NAoPri_cohort"/>
    <n v="2022"/>
    <s v="Q2"/>
    <s v="Q2-2022"/>
    <x v="22"/>
    <x v="22"/>
    <s v="."/>
    <s v="Cheshire and Merseyside"/>
    <s v="cns_missing"/>
    <n v="77"/>
    <n v="0.92208000000000001"/>
  </r>
  <r>
    <s v="NAoPri_cohort"/>
    <n v="2022"/>
    <s v="Q3"/>
    <s v="Q3-2022"/>
    <x v="22"/>
    <x v="22"/>
    <s v="."/>
    <s v="Cheshire and Merseyside"/>
    <s v="cns_missing"/>
    <n v="70"/>
    <n v="0.8"/>
  </r>
  <r>
    <s v="NAoPri_cohort"/>
    <n v="2022"/>
    <s v="Q4"/>
    <s v="Q4-2022"/>
    <x v="22"/>
    <x v="22"/>
    <s v="."/>
    <s v="Cheshire and Merseyside"/>
    <s v="cns_missing"/>
    <n v="67"/>
    <n v="0.91044999999999998"/>
  </r>
  <r>
    <s v="NAoPri_cohort"/>
    <n v="2023"/>
    <s v="Q1"/>
    <s v="Q1-2023"/>
    <x v="22"/>
    <x v="22"/>
    <s v="."/>
    <s v="Cheshire and Merseyside"/>
    <s v="cns_missing"/>
    <n v="57"/>
    <n v="0.73684000000000005"/>
  </r>
  <r>
    <s v="NAoPri_cohort"/>
    <n v="2018"/>
    <s v="Q1"/>
    <s v="Q1-2018"/>
    <x v="23"/>
    <x v="23"/>
    <s v="."/>
    <s v="Kent and Medway"/>
    <s v="cns_missing"/>
    <n v="117"/>
    <n v="0.77778000000000003"/>
  </r>
  <r>
    <s v="NAoPri_cohort"/>
    <n v="2018"/>
    <s v="Q2"/>
    <s v="Q2-2018"/>
    <x v="23"/>
    <x v="23"/>
    <s v="."/>
    <s v="Kent and Medway"/>
    <s v="cns_missing"/>
    <n v="168"/>
    <n v="0.76190000000000002"/>
  </r>
  <r>
    <s v="NAoPri_cohort"/>
    <n v="2018"/>
    <s v="Q3"/>
    <s v="Q3-2018"/>
    <x v="23"/>
    <x v="23"/>
    <s v="."/>
    <s v="Kent and Medway"/>
    <s v="cns_missing"/>
    <n v="178"/>
    <n v="0.66291999999999995"/>
  </r>
  <r>
    <s v="NAoPri_cohort"/>
    <n v="2018"/>
    <s v="Q4"/>
    <s v="Q4-2018"/>
    <x v="23"/>
    <x v="23"/>
    <s v="."/>
    <s v="Kent and Medway"/>
    <s v="cns_missing"/>
    <n v="160"/>
    <n v="0.65"/>
  </r>
  <r>
    <s v="NAoPri_cohort"/>
    <n v="2019"/>
    <s v="Q1"/>
    <s v="Q1-2019"/>
    <x v="23"/>
    <x v="23"/>
    <s v="."/>
    <s v="Kent and Medway"/>
    <s v="cns_missing"/>
    <n v="150"/>
    <n v="0.77332999999999996"/>
  </r>
  <r>
    <s v="NAoPri_cohort"/>
    <n v="2019"/>
    <s v="Q2"/>
    <s v="Q2-2019"/>
    <x v="23"/>
    <x v="23"/>
    <s v="."/>
    <s v="Kent and Medway"/>
    <s v="cns_missing"/>
    <n v="159"/>
    <n v="0.80503000000000002"/>
  </r>
  <r>
    <s v="NAoPri_cohort"/>
    <n v="2019"/>
    <s v="Q3"/>
    <s v="Q3-2019"/>
    <x v="23"/>
    <x v="23"/>
    <s v="."/>
    <s v="Kent and Medway"/>
    <s v="cns_missing"/>
    <n v="189"/>
    <n v="0.70899000000000001"/>
  </r>
  <r>
    <s v="NAoPri_cohort"/>
    <n v="2019"/>
    <s v="Q4"/>
    <s v="Q4-2019"/>
    <x v="23"/>
    <x v="23"/>
    <s v="."/>
    <s v="Kent and Medway"/>
    <s v="cns_missing"/>
    <n v="160"/>
    <n v="0.875"/>
  </r>
  <r>
    <s v="NAoPri_cohort"/>
    <n v="2020"/>
    <s v="Q1"/>
    <s v="Q1-2020"/>
    <x v="23"/>
    <x v="23"/>
    <s v="."/>
    <s v="Kent and Medway"/>
    <s v="cns_missing"/>
    <n v="147"/>
    <n v="0.85033999999999998"/>
  </r>
  <r>
    <s v="NAoPri_cohort"/>
    <n v="2020"/>
    <s v="Q2"/>
    <s v="Q2-2020"/>
    <x v="23"/>
    <x v="23"/>
    <s v="."/>
    <s v="Kent and Medway"/>
    <s v="cns_missing"/>
    <n v="93"/>
    <n v="0.74194000000000004"/>
  </r>
  <r>
    <s v="NAoPri_cohort"/>
    <n v="2020"/>
    <s v="Q3"/>
    <s v="Q3-2020"/>
    <x v="23"/>
    <x v="23"/>
    <s v="."/>
    <s v="Kent and Medway"/>
    <s v="cns_missing"/>
    <n v="150"/>
    <n v="0.81333"/>
  </r>
  <r>
    <s v="NAoPri_cohort"/>
    <n v="2020"/>
    <s v="Q4"/>
    <s v="Q4-2020"/>
    <x v="23"/>
    <x v="23"/>
    <s v="."/>
    <s v="Kent and Medway"/>
    <s v="cns_missing"/>
    <n v="146"/>
    <n v="0.76712000000000002"/>
  </r>
  <r>
    <s v="NAoPri_cohort"/>
    <n v="2021"/>
    <s v="Q1"/>
    <s v="Q1-2021"/>
    <x v="23"/>
    <x v="23"/>
    <s v="."/>
    <s v="Kent and Medway"/>
    <s v="cns_missing"/>
    <n v="138"/>
    <n v="0.90580000000000005"/>
  </r>
  <r>
    <s v="NAoPri_cohort"/>
    <n v="2021"/>
    <s v="Q2"/>
    <s v="Q2-2021"/>
    <x v="23"/>
    <x v="23"/>
    <s v="."/>
    <s v="Kent and Medway"/>
    <s v="cns_missing"/>
    <n v="157"/>
    <n v="0.87897999999999998"/>
  </r>
  <r>
    <s v="NAoPri_cohort"/>
    <n v="2021"/>
    <s v="Q3"/>
    <s v="Q3-2021"/>
    <x v="23"/>
    <x v="23"/>
    <s v="."/>
    <s v="Kent and Medway"/>
    <s v="cns_missing"/>
    <n v="152"/>
    <n v="0.84211000000000003"/>
  </r>
  <r>
    <s v="NAoPri_cohort"/>
    <n v="2021"/>
    <s v="Q4"/>
    <s v="Q4-2021"/>
    <x v="23"/>
    <x v="23"/>
    <s v="."/>
    <s v="Kent and Medway"/>
    <s v="cns_missing"/>
    <n v="156"/>
    <n v="0.69872000000000001"/>
  </r>
  <r>
    <s v="NAoPri_cohort"/>
    <n v="2022"/>
    <s v="Q1"/>
    <s v="Q1-2022"/>
    <x v="23"/>
    <x v="23"/>
    <s v="."/>
    <s v="Kent and Medway"/>
    <s v="cns_missing"/>
    <n v="141"/>
    <n v="0.82979000000000003"/>
  </r>
  <r>
    <s v="NAoPri_cohort"/>
    <n v="2022"/>
    <s v="Q2"/>
    <s v="Q2-2022"/>
    <x v="23"/>
    <x v="23"/>
    <s v="."/>
    <s v="Kent and Medway"/>
    <s v="cns_missing"/>
    <n v="177"/>
    <n v="0.85875999999999997"/>
  </r>
  <r>
    <s v="NAoPri_cohort"/>
    <n v="2022"/>
    <s v="Q3"/>
    <s v="Q3-2022"/>
    <x v="23"/>
    <x v="23"/>
    <s v="."/>
    <s v="Kent and Medway"/>
    <s v="cns_missing"/>
    <n v="167"/>
    <n v="0.86228000000000005"/>
  </r>
  <r>
    <s v="NAoPri_cohort"/>
    <n v="2022"/>
    <s v="Q4"/>
    <s v="Q4-2022"/>
    <x v="23"/>
    <x v="23"/>
    <s v="."/>
    <s v="Kent and Medway"/>
    <s v="cns_missing"/>
    <n v="163"/>
    <n v="0.82208999999999999"/>
  </r>
  <r>
    <s v="NAoPri_cohort"/>
    <n v="2023"/>
    <s v="Q1"/>
    <s v="Q1-2023"/>
    <x v="23"/>
    <x v="23"/>
    <s v="."/>
    <s v="Kent and Medway"/>
    <s v="cns_missing"/>
    <n v="175"/>
    <n v="0.76571"/>
  </r>
  <r>
    <s v="NAoPri_cohort"/>
    <n v="2018"/>
    <s v="Q1"/>
    <s v="Q1-2018"/>
    <x v="24"/>
    <x v="24"/>
    <s v="."/>
    <s v="Lancashire and South Cumbria"/>
    <s v="cns_missing"/>
    <n v="70"/>
    <n v="0.84286000000000005"/>
  </r>
  <r>
    <s v="NAoPri_cohort"/>
    <n v="2018"/>
    <s v="Q2"/>
    <s v="Q2-2018"/>
    <x v="24"/>
    <x v="24"/>
    <s v="."/>
    <s v="Lancashire and South Cumbria"/>
    <s v="cns_missing"/>
    <n v="107"/>
    <n v="0.91588999999999998"/>
  </r>
  <r>
    <s v="NAoPri_cohort"/>
    <n v="2018"/>
    <s v="Q3"/>
    <s v="Q3-2018"/>
    <x v="24"/>
    <x v="24"/>
    <s v="."/>
    <s v="Lancashire and South Cumbria"/>
    <s v="cns_missing"/>
    <n v="111"/>
    <n v="0.92793000000000003"/>
  </r>
  <r>
    <s v="NAoPri_cohort"/>
    <n v="2018"/>
    <s v="Q4"/>
    <s v="Q4-2018"/>
    <x v="24"/>
    <x v="24"/>
    <s v="."/>
    <s v="Lancashire and South Cumbria"/>
    <s v="cns_missing"/>
    <n v="86"/>
    <n v="0.95348999999999995"/>
  </r>
  <r>
    <s v="NAoPri_cohort"/>
    <n v="2019"/>
    <s v="Q1"/>
    <s v="Q1-2019"/>
    <x v="24"/>
    <x v="24"/>
    <s v="."/>
    <s v="Lancashire and South Cumbria"/>
    <s v="cns_missing"/>
    <n v="101"/>
    <n v="0.85148999999999997"/>
  </r>
  <r>
    <s v="NAoPri_cohort"/>
    <n v="2019"/>
    <s v="Q2"/>
    <s v="Q2-2019"/>
    <x v="24"/>
    <x v="24"/>
    <s v="."/>
    <s v="Lancashire and South Cumbria"/>
    <s v="cns_missing"/>
    <n v="108"/>
    <n v="0.86111000000000004"/>
  </r>
  <r>
    <s v="NAoPri_cohort"/>
    <n v="2019"/>
    <s v="Q3"/>
    <s v="Q3-2019"/>
    <x v="24"/>
    <x v="24"/>
    <s v="."/>
    <s v="Lancashire and South Cumbria"/>
    <s v="cns_missing"/>
    <n v="95"/>
    <n v="0.95789000000000002"/>
  </r>
  <r>
    <s v="NAoPri_cohort"/>
    <n v="2019"/>
    <s v="Q4"/>
    <s v="Q4-2019"/>
    <x v="24"/>
    <x v="24"/>
    <s v="."/>
    <s v="Lancashire and South Cumbria"/>
    <s v="cns_missing"/>
    <n v="122"/>
    <n v="0.95082"/>
  </r>
  <r>
    <s v="NAoPri_cohort"/>
    <n v="2020"/>
    <s v="Q1"/>
    <s v="Q1-2020"/>
    <x v="24"/>
    <x v="24"/>
    <s v="."/>
    <s v="Lancashire and South Cumbria"/>
    <s v="cns_missing"/>
    <n v="72"/>
    <n v="0.95833000000000002"/>
  </r>
  <r>
    <s v="NAoPri_cohort"/>
    <n v="2020"/>
    <s v="Q2"/>
    <s v="Q2-2020"/>
    <x v="24"/>
    <x v="24"/>
    <s v="."/>
    <s v="Lancashire and South Cumbria"/>
    <s v="cns_missing"/>
    <n v="52"/>
    <n v="0.90385000000000004"/>
  </r>
  <r>
    <s v="NAoPri_cohort"/>
    <n v="2020"/>
    <s v="Q3"/>
    <s v="Q3-2020"/>
    <x v="24"/>
    <x v="24"/>
    <s v="."/>
    <s v="Lancashire and South Cumbria"/>
    <s v="cns_missing"/>
    <n v="84"/>
    <n v="0.97619"/>
  </r>
  <r>
    <s v="NAoPri_cohort"/>
    <n v="2020"/>
    <s v="Q4"/>
    <s v="Q4-2020"/>
    <x v="24"/>
    <x v="24"/>
    <s v="."/>
    <s v="Lancashire and South Cumbria"/>
    <s v="cns_missing"/>
    <n v="77"/>
    <n v="0.88312000000000002"/>
  </r>
  <r>
    <s v="NAoPri_cohort"/>
    <n v="2021"/>
    <s v="Q1"/>
    <s v="Q1-2021"/>
    <x v="24"/>
    <x v="24"/>
    <s v="."/>
    <s v="Lancashire and South Cumbria"/>
    <s v="cns_missing"/>
    <n v="105"/>
    <n v="0.96189999999999998"/>
  </r>
  <r>
    <s v="NAoPri_cohort"/>
    <n v="2021"/>
    <s v="Q2"/>
    <s v="Q2-2021"/>
    <x v="24"/>
    <x v="24"/>
    <s v="."/>
    <s v="Lancashire and South Cumbria"/>
    <s v="cns_missing"/>
    <n v="71"/>
    <n v="0.97182999999999997"/>
  </r>
  <r>
    <s v="NAoPri_cohort"/>
    <n v="2021"/>
    <s v="Q3"/>
    <s v="Q3-2021"/>
    <x v="24"/>
    <x v="24"/>
    <s v="."/>
    <s v="Lancashire and South Cumbria"/>
    <s v="cns_missing"/>
    <n v="82"/>
    <n v="0.92683000000000004"/>
  </r>
  <r>
    <s v="NAoPri_cohort"/>
    <n v="2021"/>
    <s v="Q4"/>
    <s v="Q4-2021"/>
    <x v="24"/>
    <x v="24"/>
    <s v="."/>
    <s v="Lancashire and South Cumbria"/>
    <s v="cns_missing"/>
    <n v="86"/>
    <n v="0.93023"/>
  </r>
  <r>
    <s v="NAoPri_cohort"/>
    <n v="2022"/>
    <s v="Q1"/>
    <s v="Q1-2022"/>
    <x v="24"/>
    <x v="24"/>
    <s v="."/>
    <s v="Lancashire and South Cumbria"/>
    <s v="cns_missing"/>
    <n v="107"/>
    <n v="0.94393000000000005"/>
  </r>
  <r>
    <s v="NAoPri_cohort"/>
    <n v="2022"/>
    <s v="Q2"/>
    <s v="Q2-2022"/>
    <x v="24"/>
    <x v="24"/>
    <s v="."/>
    <s v="Lancashire and South Cumbria"/>
    <s v="cns_missing"/>
    <n v="124"/>
    <n v="0.91935"/>
  </r>
  <r>
    <s v="NAoPri_cohort"/>
    <n v="2022"/>
    <s v="Q3"/>
    <s v="Q3-2022"/>
    <x v="24"/>
    <x v="24"/>
    <s v="."/>
    <s v="Lancashire and South Cumbria"/>
    <s v="cns_missing"/>
    <n v="107"/>
    <n v="0.94393000000000005"/>
  </r>
  <r>
    <s v="NAoPri_cohort"/>
    <n v="2022"/>
    <s v="Q4"/>
    <s v="Q4-2022"/>
    <x v="24"/>
    <x v="24"/>
    <s v="."/>
    <s v="Lancashire and South Cumbria"/>
    <s v="cns_missing"/>
    <n v="107"/>
    <n v="0.85980999999999996"/>
  </r>
  <r>
    <s v="NAoPri_cohort"/>
    <n v="2023"/>
    <s v="Q1"/>
    <s v="Q1-2023"/>
    <x v="24"/>
    <x v="24"/>
    <s v="."/>
    <s v="Lancashire and South Cumbria"/>
    <s v="cns_missing"/>
    <n v="85"/>
    <n v="0.76471"/>
  </r>
  <r>
    <s v="NAoPri_cohort"/>
    <n v="2018"/>
    <s v="Q1"/>
    <s v="Q1-2018"/>
    <x v="13"/>
    <x v="25"/>
    <s v="."/>
    <s v="East Midlands"/>
    <s v="cns_missing"/>
    <n v="854"/>
    <n v="0.51171"/>
  </r>
  <r>
    <s v="NAoPri_cohort"/>
    <n v="2018"/>
    <s v="Q2"/>
    <s v="Q2-2018"/>
    <x v="13"/>
    <x v="25"/>
    <s v="."/>
    <s v="East Midlands"/>
    <s v="cns_missing"/>
    <n v="914"/>
    <n v="0.59628000000000003"/>
  </r>
  <r>
    <s v="NAoPri_cohort"/>
    <n v="2018"/>
    <s v="Q3"/>
    <s v="Q3-2018"/>
    <x v="13"/>
    <x v="25"/>
    <s v="."/>
    <s v="East Midlands"/>
    <s v="cns_missing"/>
    <n v="914"/>
    <n v="0.70896999999999999"/>
  </r>
  <r>
    <s v="NAoPri_cohort"/>
    <n v="2018"/>
    <s v="Q4"/>
    <s v="Q4-2018"/>
    <x v="13"/>
    <x v="25"/>
    <s v="."/>
    <s v="East Midlands"/>
    <s v="cns_missing"/>
    <n v="908"/>
    <n v="0.72026000000000001"/>
  </r>
  <r>
    <s v="NAoPri_cohort"/>
    <n v="2019"/>
    <s v="Q1"/>
    <s v="Q1-2019"/>
    <x v="13"/>
    <x v="25"/>
    <s v="."/>
    <s v="East Midlands"/>
    <s v="cns_missing"/>
    <n v="870"/>
    <n v="0.80230000000000001"/>
  </r>
  <r>
    <s v="NAoPri_cohort"/>
    <n v="2019"/>
    <s v="Q2"/>
    <s v="Q2-2019"/>
    <x v="13"/>
    <x v="25"/>
    <s v="."/>
    <s v="East Midlands"/>
    <s v="cns_missing"/>
    <n v="947"/>
    <n v="0.78774999999999995"/>
  </r>
  <r>
    <s v="NAoPri_cohort"/>
    <n v="2019"/>
    <s v="Q3"/>
    <s v="Q3-2019"/>
    <x v="13"/>
    <x v="25"/>
    <s v="."/>
    <s v="East Midlands"/>
    <s v="cns_missing"/>
    <n v="894"/>
    <n v="0.77405000000000002"/>
  </r>
  <r>
    <s v="NAoPri_cohort"/>
    <n v="2019"/>
    <s v="Q4"/>
    <s v="Q4-2019"/>
    <x v="13"/>
    <x v="25"/>
    <s v="."/>
    <s v="East Midlands"/>
    <s v="cns_missing"/>
    <n v="962"/>
    <n v="0.74324000000000001"/>
  </r>
  <r>
    <s v="NAoPri_cohort"/>
    <n v="2020"/>
    <s v="Q1"/>
    <s v="Q1-2020"/>
    <x v="13"/>
    <x v="25"/>
    <s v="."/>
    <s v="East Midlands"/>
    <s v="cns_missing"/>
    <n v="921"/>
    <n v="0.70250000000000001"/>
  </r>
  <r>
    <s v="NAoPri_cohort"/>
    <n v="2020"/>
    <s v="Q2"/>
    <s v="Q2-2020"/>
    <x v="13"/>
    <x v="25"/>
    <s v="."/>
    <s v="East Midlands"/>
    <s v="cns_missing"/>
    <n v="503"/>
    <n v="0.73558999999999997"/>
  </r>
  <r>
    <s v="NAoPri_cohort"/>
    <n v="2020"/>
    <s v="Q3"/>
    <s v="Q3-2020"/>
    <x v="13"/>
    <x v="25"/>
    <s v="."/>
    <s v="East Midlands"/>
    <s v="cns_missing"/>
    <n v="643"/>
    <n v="0.70294999999999996"/>
  </r>
  <r>
    <s v="NAoPri_cohort"/>
    <n v="2020"/>
    <s v="Q4"/>
    <s v="Q4-2020"/>
    <x v="13"/>
    <x v="25"/>
    <s v="."/>
    <s v="East Midlands"/>
    <s v="cns_missing"/>
    <n v="860"/>
    <n v="0.68720999999999999"/>
  </r>
  <r>
    <s v="NAoPri_cohort"/>
    <n v="2021"/>
    <s v="Q1"/>
    <s v="Q1-2021"/>
    <x v="13"/>
    <x v="25"/>
    <s v="."/>
    <s v="East Midlands"/>
    <s v="cns_missing"/>
    <n v="771"/>
    <n v="0.78469999999999995"/>
  </r>
  <r>
    <s v="NAoPri_cohort"/>
    <n v="2021"/>
    <s v="Q2"/>
    <s v="Q2-2021"/>
    <x v="13"/>
    <x v="25"/>
    <s v="."/>
    <s v="East Midlands"/>
    <s v="cns_missing"/>
    <n v="930"/>
    <n v="0.75483999999999996"/>
  </r>
  <r>
    <s v="NAoPri_cohort"/>
    <n v="2021"/>
    <s v="Q3"/>
    <s v="Q3-2021"/>
    <x v="13"/>
    <x v="25"/>
    <s v="."/>
    <s v="East Midlands"/>
    <s v="cns_missing"/>
    <n v="927"/>
    <n v="0.76483000000000001"/>
  </r>
  <r>
    <s v="NAoPri_cohort"/>
    <n v="2021"/>
    <s v="Q4"/>
    <s v="Q4-2021"/>
    <x v="13"/>
    <x v="25"/>
    <s v="."/>
    <s v="East Midlands"/>
    <s v="cns_missing"/>
    <n v="912"/>
    <n v="0.75"/>
  </r>
  <r>
    <s v="NAoPri_cohort"/>
    <n v="2022"/>
    <s v="Q1"/>
    <s v="Q1-2022"/>
    <x v="13"/>
    <x v="25"/>
    <s v="."/>
    <s v="East Midlands"/>
    <s v="cns_missing"/>
    <n v="929"/>
    <n v="0.70935999999999999"/>
  </r>
  <r>
    <s v="NAoPri_cohort"/>
    <n v="2022"/>
    <s v="Q2"/>
    <s v="Q2-2022"/>
    <x v="13"/>
    <x v="25"/>
    <s v="."/>
    <s v="East Midlands"/>
    <s v="cns_missing"/>
    <n v="851"/>
    <n v="0.66156999999999999"/>
  </r>
  <r>
    <s v="NAoPri_cohort"/>
    <n v="2022"/>
    <s v="Q3"/>
    <s v="Q3-2022"/>
    <x v="13"/>
    <x v="25"/>
    <s v="."/>
    <s v="East Midlands"/>
    <s v="cns_missing"/>
    <n v="955"/>
    <n v="0.74555000000000005"/>
  </r>
  <r>
    <s v="NAoPri_cohort"/>
    <n v="2022"/>
    <s v="Q4"/>
    <s v="Q4-2022"/>
    <x v="13"/>
    <x v="25"/>
    <s v="."/>
    <s v="East Midlands"/>
    <s v="cns_missing"/>
    <n v="917"/>
    <n v="0.67939000000000005"/>
  </r>
  <r>
    <s v="NAoPri_cohort"/>
    <n v="2023"/>
    <s v="Q1"/>
    <s v="Q1-2023"/>
    <x v="13"/>
    <x v="25"/>
    <s v="."/>
    <s v="East Midlands"/>
    <s v="cns_missing"/>
    <n v="889"/>
    <n v="0.69854000000000005"/>
  </r>
  <r>
    <s v="NAoPri_cohort"/>
    <n v="2018"/>
    <s v="Q1"/>
    <s v="Q1-2018"/>
    <x v="25"/>
    <x v="26"/>
    <s v="."/>
    <s v="East of England - North"/>
    <s v="cns_missing"/>
    <n v="170"/>
    <n v="0.89412000000000003"/>
  </r>
  <r>
    <s v="NAoPri_cohort"/>
    <n v="2018"/>
    <s v="Q2"/>
    <s v="Q2-2018"/>
    <x v="25"/>
    <x v="26"/>
    <s v="."/>
    <s v="East of England - North"/>
    <s v="cns_missing"/>
    <n v="185"/>
    <n v="0.84865000000000002"/>
  </r>
  <r>
    <s v="NAoPri_cohort"/>
    <n v="2018"/>
    <s v="Q3"/>
    <s v="Q3-2018"/>
    <x v="25"/>
    <x v="26"/>
    <s v="."/>
    <s v="East of England - North"/>
    <s v="cns_missing"/>
    <n v="168"/>
    <n v="0.92857000000000001"/>
  </r>
  <r>
    <s v="NAoPri_cohort"/>
    <n v="2018"/>
    <s v="Q4"/>
    <s v="Q4-2018"/>
    <x v="25"/>
    <x v="26"/>
    <s v="."/>
    <s v="East of England - North"/>
    <s v="cns_missing"/>
    <n v="136"/>
    <n v="0.92647000000000002"/>
  </r>
  <r>
    <s v="NAoPri_cohort"/>
    <n v="2019"/>
    <s v="Q1"/>
    <s v="Q1-2019"/>
    <x v="25"/>
    <x v="26"/>
    <s v="."/>
    <s v="East of England - North"/>
    <s v="cns_missing"/>
    <n v="202"/>
    <n v="0.93069000000000002"/>
  </r>
  <r>
    <s v="NAoPri_cohort"/>
    <n v="2019"/>
    <s v="Q2"/>
    <s v="Q2-2019"/>
    <x v="25"/>
    <x v="26"/>
    <s v="."/>
    <s v="East of England - North"/>
    <s v="cns_missing"/>
    <n v="199"/>
    <n v="0.90451999999999999"/>
  </r>
  <r>
    <s v="NAoPri_cohort"/>
    <n v="2019"/>
    <s v="Q3"/>
    <s v="Q3-2019"/>
    <x v="25"/>
    <x v="26"/>
    <s v="."/>
    <s v="East of England - North"/>
    <s v="cns_missing"/>
    <n v="170"/>
    <n v="0.76471"/>
  </r>
  <r>
    <s v="NAoPri_cohort"/>
    <n v="2019"/>
    <s v="Q4"/>
    <s v="Q4-2019"/>
    <x v="25"/>
    <x v="26"/>
    <s v="."/>
    <s v="East of England - North"/>
    <s v="cns_missing"/>
    <n v="157"/>
    <n v="0.50317999999999996"/>
  </r>
  <r>
    <s v="NAoPri_cohort"/>
    <n v="2020"/>
    <s v="Q1"/>
    <s v="Q1-2020"/>
    <x v="25"/>
    <x v="26"/>
    <s v="."/>
    <s v="East of England - North"/>
    <s v="cns_missing"/>
    <n v="164"/>
    <n v="0.56098000000000003"/>
  </r>
  <r>
    <s v="NAoPri_cohort"/>
    <n v="2020"/>
    <s v="Q2"/>
    <s v="Q2-2020"/>
    <x v="25"/>
    <x v="26"/>
    <s v="."/>
    <s v="East of England - North"/>
    <s v="cns_missing"/>
    <n v="88"/>
    <n v="0.65908999999999995"/>
  </r>
  <r>
    <s v="NAoPri_cohort"/>
    <n v="2020"/>
    <s v="Q3"/>
    <s v="Q3-2020"/>
    <x v="25"/>
    <x v="26"/>
    <s v="."/>
    <s v="East of England - North"/>
    <s v="cns_missing"/>
    <n v="158"/>
    <n v="0.63924000000000003"/>
  </r>
  <r>
    <s v="NAoPri_cohort"/>
    <n v="2020"/>
    <s v="Q4"/>
    <s v="Q4-2020"/>
    <x v="25"/>
    <x v="26"/>
    <s v="."/>
    <s v="East of England - North"/>
    <s v="cns_missing"/>
    <n v="173"/>
    <n v="0.72831999999999997"/>
  </r>
  <r>
    <s v="NAoPri_cohort"/>
    <n v="2021"/>
    <s v="Q1"/>
    <s v="Q1-2021"/>
    <x v="25"/>
    <x v="26"/>
    <s v="."/>
    <s v="East of England - North"/>
    <s v="cns_missing"/>
    <n v="182"/>
    <n v="0.91208999999999996"/>
  </r>
  <r>
    <s v="NAoPri_cohort"/>
    <n v="2021"/>
    <s v="Q2"/>
    <s v="Q2-2021"/>
    <x v="25"/>
    <x v="26"/>
    <s v="."/>
    <s v="East of England - North"/>
    <s v="cns_missing"/>
    <n v="170"/>
    <n v="0.88824000000000003"/>
  </r>
  <r>
    <s v="NAoPri_cohort"/>
    <n v="2021"/>
    <s v="Q3"/>
    <s v="Q3-2021"/>
    <x v="25"/>
    <x v="26"/>
    <s v="."/>
    <s v="East of England - North"/>
    <s v="cns_missing"/>
    <n v="197"/>
    <n v="0.87817000000000001"/>
  </r>
  <r>
    <s v="NAoPri_cohort"/>
    <n v="2021"/>
    <s v="Q4"/>
    <s v="Q4-2021"/>
    <x v="25"/>
    <x v="26"/>
    <s v="."/>
    <s v="East of England - North"/>
    <s v="cns_missing"/>
    <n v="171"/>
    <n v="0.87134999999999996"/>
  </r>
  <r>
    <s v="NAoPri_cohort"/>
    <n v="2022"/>
    <s v="Q1"/>
    <s v="Q1-2022"/>
    <x v="25"/>
    <x v="26"/>
    <s v="."/>
    <s v="East of England - North"/>
    <s v="cns_missing"/>
    <n v="169"/>
    <n v="0.91124000000000005"/>
  </r>
  <r>
    <s v="NAoPri_cohort"/>
    <n v="2022"/>
    <s v="Q2"/>
    <s v="Q2-2022"/>
    <x v="25"/>
    <x v="26"/>
    <s v="."/>
    <s v="East of England - North"/>
    <s v="cns_missing"/>
    <n v="164"/>
    <n v="0.84755999999999998"/>
  </r>
  <r>
    <s v="NAoPri_cohort"/>
    <n v="2022"/>
    <s v="Q3"/>
    <s v="Q3-2022"/>
    <x v="25"/>
    <x v="26"/>
    <s v="."/>
    <s v="East of England - North"/>
    <s v="cns_missing"/>
    <n v="182"/>
    <n v="0.90659000000000001"/>
  </r>
  <r>
    <s v="NAoPri_cohort"/>
    <n v="2022"/>
    <s v="Q4"/>
    <s v="Q4-2022"/>
    <x v="25"/>
    <x v="26"/>
    <s v="."/>
    <s v="East of England - North"/>
    <s v="cns_missing"/>
    <n v="170"/>
    <n v="0.87058999999999997"/>
  </r>
  <r>
    <s v="NAoPri_cohort"/>
    <n v="2023"/>
    <s v="Q1"/>
    <s v="Q1-2023"/>
    <x v="25"/>
    <x v="26"/>
    <s v="."/>
    <s v="East of England - North"/>
    <s v="cns_missing"/>
    <n v="162"/>
    <n v="0.80247000000000002"/>
  </r>
  <r>
    <s v="NAoPri_cohort"/>
    <n v="2018"/>
    <s v="Q1"/>
    <s v="Q1-2018"/>
    <x v="26"/>
    <x v="27"/>
    <s v="."/>
    <s v="Surrey and Sussex"/>
    <s v="cns_missing"/>
    <n v="70"/>
    <n v="0.77142999999999995"/>
  </r>
  <r>
    <s v="NAoPri_cohort"/>
    <n v="2018"/>
    <s v="Q2"/>
    <s v="Q2-2018"/>
    <x v="26"/>
    <x v="27"/>
    <s v="."/>
    <s v="Surrey and Sussex"/>
    <s v="cns_missing"/>
    <n v="70"/>
    <n v="0.71428999999999998"/>
  </r>
  <r>
    <s v="NAoPri_cohort"/>
    <n v="2018"/>
    <s v="Q3"/>
    <s v="Q3-2018"/>
    <x v="26"/>
    <x v="27"/>
    <s v="."/>
    <s v="Surrey and Sussex"/>
    <s v="cns_missing"/>
    <n v="66"/>
    <n v="0.69696999999999998"/>
  </r>
  <r>
    <s v="NAoPri_cohort"/>
    <n v="2018"/>
    <s v="Q4"/>
    <s v="Q4-2018"/>
    <x v="26"/>
    <x v="27"/>
    <s v="."/>
    <s v="Surrey and Sussex"/>
    <s v="cns_missing"/>
    <n v="56"/>
    <n v="0.58928999999999998"/>
  </r>
  <r>
    <s v="NAoPri_cohort"/>
    <n v="2019"/>
    <s v="Q1"/>
    <s v="Q1-2019"/>
    <x v="26"/>
    <x v="27"/>
    <s v="."/>
    <s v="Surrey and Sussex"/>
    <s v="cns_missing"/>
    <n v="80"/>
    <n v="0.7"/>
  </r>
  <r>
    <s v="NAoPri_cohort"/>
    <n v="2019"/>
    <s v="Q2"/>
    <s v="Q2-2019"/>
    <x v="26"/>
    <x v="27"/>
    <s v="."/>
    <s v="Surrey and Sussex"/>
    <s v="cns_missing"/>
    <n v="62"/>
    <n v="0.58065"/>
  </r>
  <r>
    <s v="NAoPri_cohort"/>
    <n v="2019"/>
    <s v="Q3"/>
    <s v="Q3-2019"/>
    <x v="26"/>
    <x v="27"/>
    <s v="."/>
    <s v="Surrey and Sussex"/>
    <s v="cns_missing"/>
    <n v="78"/>
    <n v="0.60255999999999998"/>
  </r>
  <r>
    <s v="NAoPri_cohort"/>
    <n v="2019"/>
    <s v="Q4"/>
    <s v="Q4-2019"/>
    <x v="26"/>
    <x v="27"/>
    <s v="."/>
    <s v="Surrey and Sussex"/>
    <s v="cns_missing"/>
    <n v="81"/>
    <n v="0.65432000000000001"/>
  </r>
  <r>
    <s v="NAoPri_cohort"/>
    <n v="2020"/>
    <s v="Q1"/>
    <s v="Q1-2020"/>
    <x v="26"/>
    <x v="27"/>
    <s v="."/>
    <s v="Surrey and Sussex"/>
    <s v="cns_missing"/>
    <n v="74"/>
    <n v="0.68918999999999997"/>
  </r>
  <r>
    <s v="NAoPri_cohort"/>
    <n v="2020"/>
    <s v="Q2"/>
    <s v="Q2-2020"/>
    <x v="26"/>
    <x v="27"/>
    <s v="."/>
    <s v="Surrey and Sussex"/>
    <s v="cns_missing"/>
    <n v="38"/>
    <n v="0.57894999999999996"/>
  </r>
  <r>
    <s v="NAoPri_cohort"/>
    <n v="2020"/>
    <s v="Q3"/>
    <s v="Q3-2020"/>
    <x v="26"/>
    <x v="27"/>
    <s v="."/>
    <s v="Surrey and Sussex"/>
    <s v="cns_missing"/>
    <n v="59"/>
    <n v="0.64407000000000003"/>
  </r>
  <r>
    <s v="NAoPri_cohort"/>
    <n v="2020"/>
    <s v="Q4"/>
    <s v="Q4-2020"/>
    <x v="26"/>
    <x v="27"/>
    <s v="."/>
    <s v="Surrey and Sussex"/>
    <s v="cns_missing"/>
    <n v="56"/>
    <n v="0.85714000000000001"/>
  </r>
  <r>
    <s v="NAoPri_cohort"/>
    <n v="2021"/>
    <s v="Q1"/>
    <s v="Q1-2021"/>
    <x v="26"/>
    <x v="27"/>
    <s v="."/>
    <s v="Surrey and Sussex"/>
    <s v="cns_missing"/>
    <n v="51"/>
    <n v="0.88234999999999997"/>
  </r>
  <r>
    <s v="NAoPri_cohort"/>
    <n v="2021"/>
    <s v="Q2"/>
    <s v="Q2-2021"/>
    <x v="26"/>
    <x v="27"/>
    <s v="."/>
    <s v="Surrey and Sussex"/>
    <s v="cns_missing"/>
    <n v="60"/>
    <n v="0.86667000000000005"/>
  </r>
  <r>
    <s v="NAoPri_cohort"/>
    <n v="2021"/>
    <s v="Q3"/>
    <s v="Q3-2021"/>
    <x v="26"/>
    <x v="27"/>
    <s v="."/>
    <s v="Surrey and Sussex"/>
    <s v="cns_missing"/>
    <n v="68"/>
    <n v="0.77941000000000005"/>
  </r>
  <r>
    <s v="NAoPri_cohort"/>
    <n v="2021"/>
    <s v="Q4"/>
    <s v="Q4-2021"/>
    <x v="26"/>
    <x v="27"/>
    <s v="."/>
    <s v="Surrey and Sussex"/>
    <s v="cns_missing"/>
    <n v="80"/>
    <n v="0.78749999999999998"/>
  </r>
  <r>
    <s v="NAoPri_cohort"/>
    <n v="2022"/>
    <s v="Q1"/>
    <s v="Q1-2022"/>
    <x v="26"/>
    <x v="27"/>
    <s v="."/>
    <s v="Surrey and Sussex"/>
    <s v="cns_missing"/>
    <n v="65"/>
    <n v="0.78461999999999998"/>
  </r>
  <r>
    <s v="NAoPri_cohort"/>
    <n v="2022"/>
    <s v="Q2"/>
    <s v="Q2-2022"/>
    <x v="26"/>
    <x v="27"/>
    <s v="."/>
    <s v="Surrey and Sussex"/>
    <s v="cns_missing"/>
    <n v="74"/>
    <n v="0.75675999999999999"/>
  </r>
  <r>
    <s v="NAoPri_cohort"/>
    <n v="2022"/>
    <s v="Q3"/>
    <s v="Q3-2022"/>
    <x v="26"/>
    <x v="27"/>
    <s v="."/>
    <s v="Surrey and Sussex"/>
    <s v="cns_missing"/>
    <n v="76"/>
    <n v="0.73684000000000005"/>
  </r>
  <r>
    <s v="NAoPri_cohort"/>
    <n v="2022"/>
    <s v="Q4"/>
    <s v="Q4-2022"/>
    <x v="26"/>
    <x v="27"/>
    <s v="."/>
    <s v="Surrey and Sussex"/>
    <s v="cns_missing"/>
    <n v="52"/>
    <n v="0.67308000000000001"/>
  </r>
  <r>
    <s v="NAoPri_cohort"/>
    <n v="2023"/>
    <s v="Q1"/>
    <s v="Q1-2023"/>
    <x v="26"/>
    <x v="27"/>
    <s v="."/>
    <s v="Surrey and Sussex"/>
    <s v="cns_missing"/>
    <n v="70"/>
    <n v="0.71428999999999998"/>
  </r>
  <r>
    <s v="NAoPri_cohort"/>
    <n v="2018"/>
    <s v="Q1"/>
    <s v="Q1-2018"/>
    <x v="27"/>
    <x v="28"/>
    <s v="."/>
    <s v="East of England - South"/>
    <s v="cns_missing"/>
    <n v="73"/>
    <n v="0.49314999999999998"/>
  </r>
  <r>
    <s v="NAoPri_cohort"/>
    <n v="2018"/>
    <s v="Q2"/>
    <s v="Q2-2018"/>
    <x v="27"/>
    <x v="28"/>
    <s v="."/>
    <s v="East of England - South"/>
    <s v="cns_missing"/>
    <n v="78"/>
    <n v="0.48718"/>
  </r>
  <r>
    <s v="NAoPri_cohort"/>
    <n v="2018"/>
    <s v="Q3"/>
    <s v="Q3-2018"/>
    <x v="27"/>
    <x v="28"/>
    <s v="."/>
    <s v="East of England - South"/>
    <s v="cns_missing"/>
    <n v="84"/>
    <n v="0.29762"/>
  </r>
  <r>
    <s v="NAoPri_cohort"/>
    <n v="2018"/>
    <s v="Q4"/>
    <s v="Q4-2018"/>
    <x v="27"/>
    <x v="28"/>
    <s v="."/>
    <s v="East of England - South"/>
    <s v="cns_missing"/>
    <n v="100"/>
    <n v="0.18"/>
  </r>
  <r>
    <s v="NAoPri_cohort"/>
    <n v="2019"/>
    <s v="Q1"/>
    <s v="Q1-2019"/>
    <x v="27"/>
    <x v="28"/>
    <s v="."/>
    <s v="East of England - South"/>
    <s v="cns_missing"/>
    <n v="70"/>
    <n v="0.35714000000000001"/>
  </r>
  <r>
    <s v="NAoPri_cohort"/>
    <n v="2019"/>
    <s v="Q2"/>
    <s v="Q2-2019"/>
    <x v="27"/>
    <x v="28"/>
    <s v="."/>
    <s v="East of England - South"/>
    <s v="cns_missing"/>
    <n v="83"/>
    <n v="0.34939999999999999"/>
  </r>
  <r>
    <s v="NAoPri_cohort"/>
    <n v="2019"/>
    <s v="Q3"/>
    <s v="Q3-2019"/>
    <x v="27"/>
    <x v="28"/>
    <s v="."/>
    <s v="East of England - South"/>
    <s v="cns_missing"/>
    <n v="87"/>
    <n v="0.34483000000000003"/>
  </r>
  <r>
    <s v="NAoPri_cohort"/>
    <n v="2019"/>
    <s v="Q4"/>
    <s v="Q4-2019"/>
    <x v="27"/>
    <x v="28"/>
    <s v="."/>
    <s v="East of England - South"/>
    <s v="cns_missing"/>
    <n v="69"/>
    <n v="0.33333000000000002"/>
  </r>
  <r>
    <s v="NAoPri_cohort"/>
    <n v="2020"/>
    <s v="Q1"/>
    <s v="Q1-2020"/>
    <x v="27"/>
    <x v="28"/>
    <s v="."/>
    <s v="East of England - South"/>
    <s v="cns_missing"/>
    <n v="57"/>
    <n v="0.49123"/>
  </r>
  <r>
    <s v="NAoPri_cohort"/>
    <n v="2020"/>
    <s v="Q2"/>
    <s v="Q2-2020"/>
    <x v="27"/>
    <x v="28"/>
    <s v="."/>
    <s v="East of England - South"/>
    <s v="cns_missing"/>
    <n v="63"/>
    <n v="0.26984000000000002"/>
  </r>
  <r>
    <s v="NAoPri_cohort"/>
    <n v="2020"/>
    <s v="Q3"/>
    <s v="Q3-2020"/>
    <x v="27"/>
    <x v="28"/>
    <s v="."/>
    <s v="East of England - South"/>
    <s v="cns_missing"/>
    <n v="64"/>
    <n v="0.35937999999999998"/>
  </r>
  <r>
    <s v="NAoPri_cohort"/>
    <n v="2020"/>
    <s v="Q4"/>
    <s v="Q4-2020"/>
    <x v="27"/>
    <x v="28"/>
    <s v="."/>
    <s v="East of England - South"/>
    <s v="cns_missing"/>
    <n v="88"/>
    <n v="0.34090999999999999"/>
  </r>
  <r>
    <s v="NAoPri_cohort"/>
    <n v="2021"/>
    <s v="Q1"/>
    <s v="Q1-2021"/>
    <x v="27"/>
    <x v="28"/>
    <s v="."/>
    <s v="East of England - South"/>
    <s v="cns_missing"/>
    <n v="74"/>
    <n v="0.60811000000000004"/>
  </r>
  <r>
    <s v="NAoPri_cohort"/>
    <n v="2021"/>
    <s v="Q2"/>
    <s v="Q2-2021"/>
    <x v="27"/>
    <x v="28"/>
    <s v="."/>
    <s v="East of England - South"/>
    <s v="cns_missing"/>
    <n v="62"/>
    <n v="0.54839000000000004"/>
  </r>
  <r>
    <s v="NAoPri_cohort"/>
    <n v="2021"/>
    <s v="Q3"/>
    <s v="Q3-2021"/>
    <x v="27"/>
    <x v="28"/>
    <s v="."/>
    <s v="East of England - South"/>
    <s v="cns_missing"/>
    <n v="77"/>
    <n v="0.53247"/>
  </r>
  <r>
    <s v="NAoPri_cohort"/>
    <n v="2021"/>
    <s v="Q4"/>
    <s v="Q4-2021"/>
    <x v="27"/>
    <x v="28"/>
    <s v="."/>
    <s v="East of England - South"/>
    <s v="cns_missing"/>
    <n v="92"/>
    <n v="0.51087000000000005"/>
  </r>
  <r>
    <s v="NAoPri_cohort"/>
    <n v="2022"/>
    <s v="Q1"/>
    <s v="Q1-2022"/>
    <x v="27"/>
    <x v="28"/>
    <s v="."/>
    <s v="East of England - South"/>
    <s v="cns_missing"/>
    <n v="89"/>
    <n v="0.68539000000000005"/>
  </r>
  <r>
    <s v="NAoPri_cohort"/>
    <n v="2022"/>
    <s v="Q2"/>
    <s v="Q2-2022"/>
    <x v="27"/>
    <x v="28"/>
    <s v="."/>
    <s v="East of England - South"/>
    <s v="cns_missing"/>
    <n v="89"/>
    <n v="0.68539000000000005"/>
  </r>
  <r>
    <s v="NAoPri_cohort"/>
    <n v="2022"/>
    <s v="Q3"/>
    <s v="Q3-2022"/>
    <x v="27"/>
    <x v="28"/>
    <s v="."/>
    <s v="East of England - South"/>
    <s v="cns_missing"/>
    <n v="81"/>
    <n v="0.67901"/>
  </r>
  <r>
    <s v="NAoPri_cohort"/>
    <n v="2022"/>
    <s v="Q4"/>
    <s v="Q4-2022"/>
    <x v="27"/>
    <x v="28"/>
    <s v="."/>
    <s v="East of England - South"/>
    <s v="cns_missing"/>
    <n v="50"/>
    <n v="0.76"/>
  </r>
  <r>
    <s v="NAoPri_cohort"/>
    <n v="2023"/>
    <s v="Q1"/>
    <s v="Q1-2023"/>
    <x v="27"/>
    <x v="28"/>
    <s v="."/>
    <s v="East of England - South"/>
    <s v="cns_missing"/>
    <n v="76"/>
    <n v="0.73684000000000005"/>
  </r>
  <r>
    <s v="NAoPri_cohort"/>
    <n v="2018"/>
    <s v="Q1"/>
    <s v="Q1-2018"/>
    <x v="13"/>
    <x v="29"/>
    <s v="."/>
    <s v="East of England - North"/>
    <s v="cns_missing"/>
    <n v="673"/>
    <n v="0.77859999999999996"/>
  </r>
  <r>
    <s v="NAoPri_cohort"/>
    <n v="2018"/>
    <s v="Q2"/>
    <s v="Q2-2018"/>
    <x v="13"/>
    <x v="29"/>
    <s v="."/>
    <s v="East of England - North"/>
    <s v="cns_missing"/>
    <n v="818"/>
    <n v="0.79829000000000006"/>
  </r>
  <r>
    <s v="NAoPri_cohort"/>
    <n v="2018"/>
    <s v="Q3"/>
    <s v="Q3-2018"/>
    <x v="13"/>
    <x v="29"/>
    <s v="."/>
    <s v="East of England - North"/>
    <s v="cns_missing"/>
    <n v="783"/>
    <n v="0.75478999999999996"/>
  </r>
  <r>
    <s v="NAoPri_cohort"/>
    <n v="2018"/>
    <s v="Q4"/>
    <s v="Q4-2018"/>
    <x v="13"/>
    <x v="29"/>
    <s v="."/>
    <s v="East of England - North"/>
    <s v="cns_missing"/>
    <n v="737"/>
    <n v="0.73541000000000001"/>
  </r>
  <r>
    <s v="NAoPri_cohort"/>
    <n v="2019"/>
    <s v="Q1"/>
    <s v="Q1-2019"/>
    <x v="13"/>
    <x v="29"/>
    <s v="."/>
    <s v="East of England - North"/>
    <s v="cns_missing"/>
    <n v="794"/>
    <n v="0.77078000000000002"/>
  </r>
  <r>
    <s v="NAoPri_cohort"/>
    <n v="2019"/>
    <s v="Q2"/>
    <s v="Q2-2019"/>
    <x v="13"/>
    <x v="29"/>
    <s v="."/>
    <s v="East of England - North"/>
    <s v="cns_missing"/>
    <n v="764"/>
    <n v="0.76439999999999997"/>
  </r>
  <r>
    <s v="NAoPri_cohort"/>
    <n v="2019"/>
    <s v="Q3"/>
    <s v="Q3-2019"/>
    <x v="13"/>
    <x v="29"/>
    <s v="."/>
    <s v="East of England - North"/>
    <s v="cns_missing"/>
    <n v="739"/>
    <n v="0.80244000000000004"/>
  </r>
  <r>
    <s v="NAoPri_cohort"/>
    <n v="2019"/>
    <s v="Q4"/>
    <s v="Q4-2019"/>
    <x v="13"/>
    <x v="29"/>
    <s v="."/>
    <s v="East of England - North"/>
    <s v="cns_missing"/>
    <n v="717"/>
    <n v="0.76709000000000005"/>
  </r>
  <r>
    <s v="NAoPri_cohort"/>
    <n v="2020"/>
    <s v="Q1"/>
    <s v="Q1-2020"/>
    <x v="13"/>
    <x v="29"/>
    <s v="."/>
    <s v="East of England - North"/>
    <s v="cns_missing"/>
    <n v="671"/>
    <n v="0.73919999999999997"/>
  </r>
  <r>
    <s v="NAoPri_cohort"/>
    <n v="2020"/>
    <s v="Q2"/>
    <s v="Q2-2020"/>
    <x v="13"/>
    <x v="29"/>
    <s v="."/>
    <s v="East of England - North"/>
    <s v="cns_missing"/>
    <n v="410"/>
    <n v="0.83901999999999999"/>
  </r>
  <r>
    <s v="NAoPri_cohort"/>
    <n v="2020"/>
    <s v="Q3"/>
    <s v="Q3-2020"/>
    <x v="13"/>
    <x v="29"/>
    <s v="."/>
    <s v="East of England - North"/>
    <s v="cns_missing"/>
    <n v="664"/>
    <n v="0.81174999999999997"/>
  </r>
  <r>
    <s v="NAoPri_cohort"/>
    <n v="2020"/>
    <s v="Q4"/>
    <s v="Q4-2020"/>
    <x v="13"/>
    <x v="29"/>
    <s v="."/>
    <s v="East of England - North"/>
    <s v="cns_missing"/>
    <n v="733"/>
    <n v="0.81445999999999996"/>
  </r>
  <r>
    <s v="NAoPri_cohort"/>
    <n v="2021"/>
    <s v="Q1"/>
    <s v="Q1-2021"/>
    <x v="13"/>
    <x v="29"/>
    <s v="."/>
    <s v="East of England - North"/>
    <s v="cns_missing"/>
    <n v="743"/>
    <n v="0.86272000000000004"/>
  </r>
  <r>
    <s v="NAoPri_cohort"/>
    <n v="2021"/>
    <s v="Q2"/>
    <s v="Q2-2021"/>
    <x v="13"/>
    <x v="29"/>
    <s v="."/>
    <s v="East of England - North"/>
    <s v="cns_missing"/>
    <n v="745"/>
    <n v="0.87114000000000003"/>
  </r>
  <r>
    <s v="NAoPri_cohort"/>
    <n v="2021"/>
    <s v="Q3"/>
    <s v="Q3-2021"/>
    <x v="13"/>
    <x v="29"/>
    <s v="."/>
    <s v="East of England - North"/>
    <s v="cns_missing"/>
    <n v="830"/>
    <n v="0.89517999999999998"/>
  </r>
  <r>
    <s v="NAoPri_cohort"/>
    <n v="2021"/>
    <s v="Q4"/>
    <s v="Q4-2021"/>
    <x v="13"/>
    <x v="29"/>
    <s v="."/>
    <s v="East of England - North"/>
    <s v="cns_missing"/>
    <n v="760"/>
    <n v="0.85921000000000003"/>
  </r>
  <r>
    <s v="NAoPri_cohort"/>
    <n v="2022"/>
    <s v="Q1"/>
    <s v="Q1-2022"/>
    <x v="13"/>
    <x v="29"/>
    <s v="."/>
    <s v="East of England - North"/>
    <s v="cns_missing"/>
    <n v="714"/>
    <n v="0.88234999999999997"/>
  </r>
  <r>
    <s v="NAoPri_cohort"/>
    <n v="2022"/>
    <s v="Q2"/>
    <s v="Q2-2022"/>
    <x v="13"/>
    <x v="29"/>
    <s v="."/>
    <s v="East of England - North"/>
    <s v="cns_missing"/>
    <n v="744"/>
    <n v="0.87365999999999999"/>
  </r>
  <r>
    <s v="NAoPri_cohort"/>
    <n v="2022"/>
    <s v="Q3"/>
    <s v="Q3-2022"/>
    <x v="13"/>
    <x v="29"/>
    <s v="."/>
    <s v="East of England - North"/>
    <s v="cns_missing"/>
    <n v="731"/>
    <n v="0.90561000000000003"/>
  </r>
  <r>
    <s v="NAoPri_cohort"/>
    <n v="2022"/>
    <s v="Q4"/>
    <s v="Q4-2022"/>
    <x v="13"/>
    <x v="29"/>
    <s v="."/>
    <s v="East of England - North"/>
    <s v="cns_missing"/>
    <n v="708"/>
    <n v="0.84040000000000004"/>
  </r>
  <r>
    <s v="NAoPri_cohort"/>
    <n v="2023"/>
    <s v="Q1"/>
    <s v="Q1-2023"/>
    <x v="13"/>
    <x v="29"/>
    <s v="."/>
    <s v="East of England - North"/>
    <s v="cns_missing"/>
    <n v="740"/>
    <n v="0.75405"/>
  </r>
  <r>
    <s v="NAoPri_cohort"/>
    <n v="2018"/>
    <s v="Q1"/>
    <s v="Q1-2018"/>
    <x v="13"/>
    <x v="30"/>
    <s v="."/>
    <s v="East of England - South"/>
    <s v="cns_missing"/>
    <n v="654"/>
    <n v="0.66361000000000003"/>
  </r>
  <r>
    <s v="NAoPri_cohort"/>
    <n v="2018"/>
    <s v="Q2"/>
    <s v="Q2-2018"/>
    <x v="13"/>
    <x v="30"/>
    <s v="."/>
    <s v="East of England - South"/>
    <s v="cns_missing"/>
    <n v="695"/>
    <n v="0.62158000000000002"/>
  </r>
  <r>
    <s v="NAoPri_cohort"/>
    <n v="2018"/>
    <s v="Q3"/>
    <s v="Q3-2018"/>
    <x v="13"/>
    <x v="30"/>
    <s v="."/>
    <s v="East of England - South"/>
    <s v="cns_missing"/>
    <n v="745"/>
    <n v="0.59194999999999998"/>
  </r>
  <r>
    <s v="NAoPri_cohort"/>
    <n v="2018"/>
    <s v="Q4"/>
    <s v="Q4-2018"/>
    <x v="13"/>
    <x v="30"/>
    <s v="."/>
    <s v="East of England - South"/>
    <s v="cns_missing"/>
    <n v="741"/>
    <n v="0.60458999999999996"/>
  </r>
  <r>
    <s v="NAoPri_cohort"/>
    <n v="2019"/>
    <s v="Q1"/>
    <s v="Q1-2019"/>
    <x v="13"/>
    <x v="30"/>
    <s v="."/>
    <s v="East of England - South"/>
    <s v="cns_missing"/>
    <n v="647"/>
    <n v="0.67852000000000001"/>
  </r>
  <r>
    <s v="NAoPri_cohort"/>
    <n v="2019"/>
    <s v="Q2"/>
    <s v="Q2-2019"/>
    <x v="13"/>
    <x v="30"/>
    <s v="."/>
    <s v="East of England - South"/>
    <s v="cns_missing"/>
    <n v="644"/>
    <n v="0.76087000000000005"/>
  </r>
  <r>
    <s v="NAoPri_cohort"/>
    <n v="2019"/>
    <s v="Q3"/>
    <s v="Q3-2019"/>
    <x v="13"/>
    <x v="30"/>
    <s v="."/>
    <s v="East of England - South"/>
    <s v="cns_missing"/>
    <n v="719"/>
    <n v="0.75522"/>
  </r>
  <r>
    <s v="NAoPri_cohort"/>
    <n v="2019"/>
    <s v="Q4"/>
    <s v="Q4-2019"/>
    <x v="13"/>
    <x v="30"/>
    <s v="."/>
    <s v="East of England - South"/>
    <s v="cns_missing"/>
    <n v="707"/>
    <n v="0.70721000000000001"/>
  </r>
  <r>
    <s v="NAoPri_cohort"/>
    <n v="2020"/>
    <s v="Q1"/>
    <s v="Q1-2020"/>
    <x v="13"/>
    <x v="30"/>
    <s v="."/>
    <s v="East of England - South"/>
    <s v="cns_missing"/>
    <n v="657"/>
    <n v="0.74734"/>
  </r>
  <r>
    <s v="NAoPri_cohort"/>
    <n v="2020"/>
    <s v="Q2"/>
    <s v="Q2-2020"/>
    <x v="13"/>
    <x v="30"/>
    <s v="."/>
    <s v="East of England - South"/>
    <s v="cns_missing"/>
    <n v="382"/>
    <n v="0.65969"/>
  </r>
  <r>
    <s v="NAoPri_cohort"/>
    <n v="2020"/>
    <s v="Q3"/>
    <s v="Q3-2020"/>
    <x v="13"/>
    <x v="30"/>
    <s v="."/>
    <s v="East of England - South"/>
    <s v="cns_missing"/>
    <n v="545"/>
    <n v="0.78349000000000002"/>
  </r>
  <r>
    <s v="NAoPri_cohort"/>
    <n v="2020"/>
    <s v="Q4"/>
    <s v="Q4-2020"/>
    <x v="13"/>
    <x v="30"/>
    <s v="."/>
    <s v="East of England - South"/>
    <s v="cns_missing"/>
    <n v="649"/>
    <n v="0.75500999999999996"/>
  </r>
  <r>
    <s v="NAoPri_cohort"/>
    <n v="2021"/>
    <s v="Q1"/>
    <s v="Q1-2021"/>
    <x v="13"/>
    <x v="30"/>
    <s v="."/>
    <s v="East of England - South"/>
    <s v="cns_missing"/>
    <n v="594"/>
    <n v="0.78451000000000004"/>
  </r>
  <r>
    <s v="NAoPri_cohort"/>
    <n v="2021"/>
    <s v="Q2"/>
    <s v="Q2-2021"/>
    <x v="13"/>
    <x v="30"/>
    <s v="."/>
    <s v="East of England - South"/>
    <s v="cns_missing"/>
    <n v="755"/>
    <n v="0.76158999999999999"/>
  </r>
  <r>
    <s v="NAoPri_cohort"/>
    <n v="2021"/>
    <s v="Q3"/>
    <s v="Q3-2021"/>
    <x v="13"/>
    <x v="30"/>
    <s v="."/>
    <s v="East of England - South"/>
    <s v="cns_missing"/>
    <n v="720"/>
    <n v="0.73333000000000004"/>
  </r>
  <r>
    <s v="NAoPri_cohort"/>
    <n v="2021"/>
    <s v="Q4"/>
    <s v="Q4-2021"/>
    <x v="13"/>
    <x v="30"/>
    <s v="."/>
    <s v="East of England - South"/>
    <s v="cns_missing"/>
    <n v="669"/>
    <n v="0.75036999999999998"/>
  </r>
  <r>
    <s v="NAoPri_cohort"/>
    <n v="2022"/>
    <s v="Q1"/>
    <s v="Q1-2022"/>
    <x v="13"/>
    <x v="30"/>
    <s v="."/>
    <s v="East of England - South"/>
    <s v="cns_missing"/>
    <n v="645"/>
    <n v="0.73333000000000004"/>
  </r>
  <r>
    <s v="NAoPri_cohort"/>
    <n v="2022"/>
    <s v="Q2"/>
    <s v="Q2-2022"/>
    <x v="13"/>
    <x v="30"/>
    <s v="."/>
    <s v="East of England - South"/>
    <s v="cns_missing"/>
    <n v="731"/>
    <n v="0.77290999999999999"/>
  </r>
  <r>
    <s v="NAoPri_cohort"/>
    <n v="2022"/>
    <s v="Q3"/>
    <s v="Q3-2022"/>
    <x v="13"/>
    <x v="30"/>
    <s v="."/>
    <s v="East of England - South"/>
    <s v="cns_missing"/>
    <n v="694"/>
    <n v="0.75648000000000004"/>
  </r>
  <r>
    <s v="NAoPri_cohort"/>
    <n v="2022"/>
    <s v="Q4"/>
    <s v="Q4-2022"/>
    <x v="13"/>
    <x v="30"/>
    <s v="."/>
    <s v="East of England - South"/>
    <s v="cns_missing"/>
    <n v="656"/>
    <n v="0.76371999999999995"/>
  </r>
  <r>
    <s v="NAoPri_cohort"/>
    <n v="2023"/>
    <s v="Q1"/>
    <s v="Q1-2023"/>
    <x v="13"/>
    <x v="30"/>
    <s v="."/>
    <s v="East of England - South"/>
    <s v="cns_missing"/>
    <n v="700"/>
    <n v="0.71857000000000004"/>
  </r>
  <r>
    <s v="NAoPri_cohort"/>
    <n v="2018"/>
    <s v="Q1"/>
    <s v="Q1-2018"/>
    <x v="28"/>
    <x v="31"/>
    <s v="."/>
    <s v="England"/>
    <s v="cns_missing"/>
    <n v="10823"/>
    <n v="0.67754000000000003"/>
  </r>
  <r>
    <s v="NAoPri_cohort"/>
    <n v="2018"/>
    <s v="Q2"/>
    <s v="Q2-2018"/>
    <x v="28"/>
    <x v="31"/>
    <s v="."/>
    <s v="England"/>
    <s v="cns_missing"/>
    <n v="12139"/>
    <n v="0.69940000000000002"/>
  </r>
  <r>
    <s v="NAoPri_cohort"/>
    <n v="2018"/>
    <s v="Q3"/>
    <s v="Q3-2018"/>
    <x v="28"/>
    <x v="31"/>
    <s v="."/>
    <s v="England"/>
    <s v="cns_missing"/>
    <n v="12507"/>
    <n v="0.69233"/>
  </r>
  <r>
    <s v="NAoPri_cohort"/>
    <n v="2018"/>
    <s v="Q4"/>
    <s v="Q4-2018"/>
    <x v="28"/>
    <x v="31"/>
    <s v="."/>
    <s v="England"/>
    <s v="cns_missing"/>
    <n v="11716"/>
    <n v="0.68291000000000002"/>
  </r>
  <r>
    <s v="NAoPri_cohort"/>
    <n v="2019"/>
    <s v="Q1"/>
    <s v="Q1-2019"/>
    <x v="28"/>
    <x v="31"/>
    <s v="."/>
    <s v="England"/>
    <s v="cns_missing"/>
    <n v="11363"/>
    <n v="0.71777000000000002"/>
  </r>
  <r>
    <s v="NAoPri_cohort"/>
    <n v="2019"/>
    <s v="Q2"/>
    <s v="Q2-2019"/>
    <x v="28"/>
    <x v="31"/>
    <s v="."/>
    <s v="England"/>
    <s v="cns_missing"/>
    <n v="12014"/>
    <n v="0.73363999999999996"/>
  </r>
  <r>
    <s v="NAoPri_cohort"/>
    <n v="2019"/>
    <s v="Q3"/>
    <s v="Q3-2019"/>
    <x v="28"/>
    <x v="31"/>
    <s v="."/>
    <s v="England"/>
    <s v="cns_missing"/>
    <n v="12145"/>
    <n v="0.72170000000000001"/>
  </r>
  <r>
    <s v="NAoPri_cohort"/>
    <n v="2019"/>
    <s v="Q4"/>
    <s v="Q4-2019"/>
    <x v="28"/>
    <x v="31"/>
    <s v="."/>
    <s v="England"/>
    <s v="cns_missing"/>
    <n v="11896"/>
    <n v="0.70982000000000001"/>
  </r>
  <r>
    <s v="NAoPri_cohort"/>
    <n v="2020"/>
    <s v="Q1"/>
    <s v="Q1-2020"/>
    <x v="28"/>
    <x v="31"/>
    <s v="."/>
    <s v="England"/>
    <s v="cns_missing"/>
    <n v="11324"/>
    <n v="0.72606999999999999"/>
  </r>
  <r>
    <s v="NAoPri_cohort"/>
    <n v="2020"/>
    <s v="Q2"/>
    <s v="Q2-2020"/>
    <x v="28"/>
    <x v="31"/>
    <s v="."/>
    <s v="England"/>
    <s v="cns_missing"/>
    <n v="6104"/>
    <n v="0.71723000000000003"/>
  </r>
  <r>
    <s v="NAoPri_cohort"/>
    <n v="2020"/>
    <s v="Q3"/>
    <s v="Q3-2020"/>
    <x v="28"/>
    <x v="31"/>
    <s v="."/>
    <s v="England"/>
    <s v="cns_missing"/>
    <n v="8872"/>
    <n v="0.72294999999999998"/>
  </r>
  <r>
    <s v="NAoPri_cohort"/>
    <n v="2020"/>
    <s v="Q4"/>
    <s v="Q4-2020"/>
    <x v="28"/>
    <x v="31"/>
    <s v="."/>
    <s v="England"/>
    <s v="cns_missing"/>
    <n v="11018"/>
    <n v="0.72699000000000003"/>
  </r>
  <r>
    <s v="NAoPri_cohort"/>
    <n v="2021"/>
    <s v="Q1"/>
    <s v="Q1-2021"/>
    <x v="28"/>
    <x v="31"/>
    <s v="."/>
    <s v="England"/>
    <s v="cns_missing"/>
    <n v="10841"/>
    <n v="0.77068999999999999"/>
  </r>
  <r>
    <s v="NAoPri_cohort"/>
    <n v="2021"/>
    <s v="Q2"/>
    <s v="Q2-2021"/>
    <x v="28"/>
    <x v="31"/>
    <s v="."/>
    <s v="England"/>
    <s v="cns_missing"/>
    <n v="12072"/>
    <n v="0.76690000000000003"/>
  </r>
  <r>
    <s v="NAoPri_cohort"/>
    <n v="2021"/>
    <s v="Q3"/>
    <s v="Q3-2021"/>
    <x v="28"/>
    <x v="31"/>
    <s v="."/>
    <s v="England"/>
    <s v="cns_missing"/>
    <n v="12379"/>
    <n v="0.76758999999999999"/>
  </r>
  <r>
    <s v="NAoPri_cohort"/>
    <n v="2021"/>
    <s v="Q4"/>
    <s v="Q4-2021"/>
    <x v="28"/>
    <x v="31"/>
    <s v="."/>
    <s v="England"/>
    <s v="cns_missing"/>
    <n v="12230"/>
    <n v="0.74970999999999999"/>
  </r>
  <r>
    <s v="NAoPri_cohort"/>
    <n v="2022"/>
    <s v="Q1"/>
    <s v="Q1-2022"/>
    <x v="28"/>
    <x v="31"/>
    <s v="."/>
    <s v="England"/>
    <s v="cns_missing"/>
    <n v="11889"/>
    <n v="0.75851999999999997"/>
  </r>
  <r>
    <s v="NAoPri_cohort"/>
    <n v="2022"/>
    <s v="Q2"/>
    <s v="Q2-2022"/>
    <x v="28"/>
    <x v="31"/>
    <s v="."/>
    <s v="England"/>
    <s v="cns_missing"/>
    <n v="12057"/>
    <n v="0.76088999999999996"/>
  </r>
  <r>
    <s v="NAoPri_cohort"/>
    <n v="2022"/>
    <s v="Q3"/>
    <s v="Q3-2022"/>
    <x v="28"/>
    <x v="31"/>
    <s v="."/>
    <s v="England"/>
    <s v="cns_missing"/>
    <n v="12288"/>
    <n v="0.76578999999999997"/>
  </r>
  <r>
    <s v="NAoPri_cohort"/>
    <n v="2022"/>
    <s v="Q4"/>
    <s v="Q4-2022"/>
    <x v="28"/>
    <x v="31"/>
    <s v="."/>
    <s v="England"/>
    <s v="cns_missing"/>
    <n v="11730"/>
    <n v="0.73734"/>
  </r>
  <r>
    <s v="NAoPri_cohort"/>
    <n v="2023"/>
    <s v="Q1"/>
    <s v="Q1-2023"/>
    <x v="28"/>
    <x v="31"/>
    <s v="."/>
    <s v="England"/>
    <s v="cns_missing"/>
    <n v="11896"/>
    <n v="0.70948"/>
  </r>
  <r>
    <s v="NAoPri_cohort"/>
    <n v="2018"/>
    <s v="Q1"/>
    <s v="Q1-2018"/>
    <x v="29"/>
    <x v="32"/>
    <s v="."/>
    <s v="Surrey and Sussex"/>
    <s v="cns_missing"/>
    <n v="150"/>
    <n v="0.43332999999999999"/>
  </r>
  <r>
    <s v="NAoPri_cohort"/>
    <n v="2018"/>
    <s v="Q2"/>
    <s v="Q2-2018"/>
    <x v="29"/>
    <x v="32"/>
    <s v="."/>
    <s v="Surrey and Sussex"/>
    <s v="cns_missing"/>
    <n v="180"/>
    <n v="0.51110999999999995"/>
  </r>
  <r>
    <s v="NAoPri_cohort"/>
    <n v="2018"/>
    <s v="Q3"/>
    <s v="Q3-2018"/>
    <x v="29"/>
    <x v="32"/>
    <s v="."/>
    <s v="Surrey and Sussex"/>
    <s v="cns_missing"/>
    <n v="175"/>
    <n v="0.47428999999999999"/>
  </r>
  <r>
    <s v="NAoPri_cohort"/>
    <n v="2018"/>
    <s v="Q4"/>
    <s v="Q4-2018"/>
    <x v="29"/>
    <x v="32"/>
    <s v="."/>
    <s v="Surrey and Sussex"/>
    <s v="cns_missing"/>
    <n v="171"/>
    <n v="0.57894999999999996"/>
  </r>
  <r>
    <s v="NAoPri_cohort"/>
    <n v="2019"/>
    <s v="Q1"/>
    <s v="Q1-2019"/>
    <x v="29"/>
    <x v="32"/>
    <s v="."/>
    <s v="Surrey and Sussex"/>
    <s v="cns_missing"/>
    <n v="151"/>
    <n v="0.66225000000000001"/>
  </r>
  <r>
    <s v="NAoPri_cohort"/>
    <n v="2019"/>
    <s v="Q2"/>
    <s v="Q2-2019"/>
    <x v="29"/>
    <x v="32"/>
    <s v="."/>
    <s v="Surrey and Sussex"/>
    <s v="cns_missing"/>
    <n v="163"/>
    <n v="0.63804000000000005"/>
  </r>
  <r>
    <s v="NAoPri_cohort"/>
    <n v="2019"/>
    <s v="Q3"/>
    <s v="Q3-2019"/>
    <x v="29"/>
    <x v="32"/>
    <s v="."/>
    <s v="Surrey and Sussex"/>
    <s v="cns_missing"/>
    <n v="164"/>
    <n v="0.57926999999999995"/>
  </r>
  <r>
    <s v="NAoPri_cohort"/>
    <n v="2019"/>
    <s v="Q4"/>
    <s v="Q4-2019"/>
    <x v="29"/>
    <x v="32"/>
    <s v="."/>
    <s v="Surrey and Sussex"/>
    <s v="cns_missing"/>
    <n v="157"/>
    <n v="0.71338000000000001"/>
  </r>
  <r>
    <s v="NAoPri_cohort"/>
    <n v="2020"/>
    <s v="Q1"/>
    <s v="Q1-2020"/>
    <x v="29"/>
    <x v="32"/>
    <s v="."/>
    <s v="Surrey and Sussex"/>
    <s v="cns_missing"/>
    <n v="183"/>
    <n v="0.73770000000000002"/>
  </r>
  <r>
    <s v="NAoPri_cohort"/>
    <n v="2020"/>
    <s v="Q2"/>
    <s v="Q2-2020"/>
    <x v="29"/>
    <x v="32"/>
    <s v="."/>
    <s v="Surrey and Sussex"/>
    <s v="cns_missing"/>
    <n v="100"/>
    <n v="0.77"/>
  </r>
  <r>
    <s v="NAoPri_cohort"/>
    <n v="2020"/>
    <s v="Q3"/>
    <s v="Q3-2020"/>
    <x v="29"/>
    <x v="32"/>
    <s v="."/>
    <s v="Surrey and Sussex"/>
    <s v="cns_missing"/>
    <n v="140"/>
    <n v="0.81428999999999996"/>
  </r>
  <r>
    <s v="NAoPri_cohort"/>
    <n v="2020"/>
    <s v="Q4"/>
    <s v="Q4-2020"/>
    <x v="29"/>
    <x v="32"/>
    <s v="."/>
    <s v="Surrey and Sussex"/>
    <s v="cns_missing"/>
    <n v="182"/>
    <n v="0.70879000000000003"/>
  </r>
  <r>
    <s v="NAoPri_cohort"/>
    <n v="2021"/>
    <s v="Q1"/>
    <s v="Q1-2021"/>
    <x v="29"/>
    <x v="32"/>
    <s v="."/>
    <s v="Surrey and Sussex"/>
    <s v="cns_missing"/>
    <n v="177"/>
    <n v="0.80791000000000002"/>
  </r>
  <r>
    <s v="NAoPri_cohort"/>
    <n v="2021"/>
    <s v="Q2"/>
    <s v="Q2-2021"/>
    <x v="29"/>
    <x v="32"/>
    <s v="."/>
    <s v="Surrey and Sussex"/>
    <s v="cns_missing"/>
    <n v="172"/>
    <n v="0.86628000000000005"/>
  </r>
  <r>
    <s v="NAoPri_cohort"/>
    <n v="2021"/>
    <s v="Q3"/>
    <s v="Q3-2021"/>
    <x v="29"/>
    <x v="32"/>
    <s v="."/>
    <s v="Surrey and Sussex"/>
    <s v="cns_missing"/>
    <n v="187"/>
    <n v="0.83421999999999996"/>
  </r>
  <r>
    <s v="NAoPri_cohort"/>
    <n v="2021"/>
    <s v="Q4"/>
    <s v="Q4-2021"/>
    <x v="29"/>
    <x v="32"/>
    <s v="."/>
    <s v="Surrey and Sussex"/>
    <s v="cns_missing"/>
    <n v="194"/>
    <n v="0.85567000000000004"/>
  </r>
  <r>
    <s v="NAoPri_cohort"/>
    <n v="2022"/>
    <s v="Q1"/>
    <s v="Q1-2022"/>
    <x v="29"/>
    <x v="32"/>
    <s v="."/>
    <s v="Surrey and Sussex"/>
    <s v="cns_missing"/>
    <n v="182"/>
    <n v="0.79120999999999997"/>
  </r>
  <r>
    <s v="NAoPri_cohort"/>
    <n v="2022"/>
    <s v="Q2"/>
    <s v="Q2-2022"/>
    <x v="29"/>
    <x v="32"/>
    <s v="."/>
    <s v="Surrey and Sussex"/>
    <s v="cns_missing"/>
    <n v="144"/>
    <n v="0.76388999999999996"/>
  </r>
  <r>
    <s v="NAoPri_cohort"/>
    <n v="2022"/>
    <s v="Q3"/>
    <s v="Q3-2022"/>
    <x v="29"/>
    <x v="32"/>
    <s v="."/>
    <s v="Surrey and Sussex"/>
    <s v="cns_missing"/>
    <n v="163"/>
    <n v="0.84662999999999999"/>
  </r>
  <r>
    <s v="NAoPri_cohort"/>
    <n v="2022"/>
    <s v="Q4"/>
    <s v="Q4-2022"/>
    <x v="29"/>
    <x v="32"/>
    <s v="."/>
    <s v="Surrey and Sussex"/>
    <s v="cns_missing"/>
    <n v="167"/>
    <n v="0.82635000000000003"/>
  </r>
  <r>
    <s v="NAoPri_cohort"/>
    <n v="2023"/>
    <s v="Q1"/>
    <s v="Q1-2023"/>
    <x v="29"/>
    <x v="32"/>
    <s v="."/>
    <s v="Surrey and Sussex"/>
    <s v="cns_missing"/>
    <n v="165"/>
    <n v="0.76363999999999999"/>
  </r>
  <r>
    <s v="NAoPri_cohort"/>
    <n v="2018"/>
    <s v="Q1"/>
    <s v="Q1-2018"/>
    <x v="30"/>
    <x v="33"/>
    <s v="."/>
    <s v="Northern"/>
    <s v="cns_missing"/>
    <n v="148"/>
    <n v="0.92567999999999995"/>
  </r>
  <r>
    <s v="NAoPri_cohort"/>
    <n v="2018"/>
    <s v="Q2"/>
    <s v="Q2-2018"/>
    <x v="30"/>
    <x v="33"/>
    <s v="."/>
    <s v="Northern"/>
    <s v="cns_missing"/>
    <n v="150"/>
    <n v="0.90666999999999998"/>
  </r>
  <r>
    <s v="NAoPri_cohort"/>
    <n v="2018"/>
    <s v="Q3"/>
    <s v="Q3-2018"/>
    <x v="30"/>
    <x v="33"/>
    <s v="."/>
    <s v="Northern"/>
    <s v="cns_missing"/>
    <n v="184"/>
    <n v="0.96196000000000004"/>
  </r>
  <r>
    <s v="NAoPri_cohort"/>
    <n v="2018"/>
    <s v="Q4"/>
    <s v="Q4-2018"/>
    <x v="30"/>
    <x v="33"/>
    <s v="."/>
    <s v="Northern"/>
    <s v="cns_missing"/>
    <n v="139"/>
    <n v="0.93525000000000003"/>
  </r>
  <r>
    <s v="NAoPri_cohort"/>
    <n v="2019"/>
    <s v="Q1"/>
    <s v="Q1-2019"/>
    <x v="30"/>
    <x v="33"/>
    <s v="."/>
    <s v="Northern"/>
    <s v="cns_missing"/>
    <n v="127"/>
    <n v="0.92125999999999997"/>
  </r>
  <r>
    <s v="NAoPri_cohort"/>
    <n v="2019"/>
    <s v="Q2"/>
    <s v="Q2-2019"/>
    <x v="30"/>
    <x v="33"/>
    <s v="."/>
    <s v="Northern"/>
    <s v="cns_missing"/>
    <n v="133"/>
    <n v="0.93232999999999999"/>
  </r>
  <r>
    <s v="NAoPri_cohort"/>
    <n v="2019"/>
    <s v="Q3"/>
    <s v="Q3-2019"/>
    <x v="30"/>
    <x v="33"/>
    <s v="."/>
    <s v="Northern"/>
    <s v="cns_missing"/>
    <n v="160"/>
    <n v="0.77500000000000002"/>
  </r>
  <r>
    <s v="NAoPri_cohort"/>
    <n v="2019"/>
    <s v="Q4"/>
    <s v="Q4-2019"/>
    <x v="30"/>
    <x v="33"/>
    <s v="."/>
    <s v="Northern"/>
    <s v="cns_missing"/>
    <n v="162"/>
    <n v="0.92593000000000003"/>
  </r>
  <r>
    <s v="NAoPri_cohort"/>
    <n v="2020"/>
    <s v="Q1"/>
    <s v="Q1-2020"/>
    <x v="30"/>
    <x v="33"/>
    <s v="."/>
    <s v="Northern"/>
    <s v="cns_missing"/>
    <n v="146"/>
    <n v="0.90410999999999997"/>
  </r>
  <r>
    <s v="NAoPri_cohort"/>
    <n v="2020"/>
    <s v="Q2"/>
    <s v="Q2-2020"/>
    <x v="30"/>
    <x v="33"/>
    <s v="."/>
    <s v="Northern"/>
    <s v="cns_missing"/>
    <n v="44"/>
    <n v="0.88636000000000004"/>
  </r>
  <r>
    <s v="NAoPri_cohort"/>
    <n v="2020"/>
    <s v="Q3"/>
    <s v="Q3-2020"/>
    <x v="30"/>
    <x v="33"/>
    <s v="."/>
    <s v="Northern"/>
    <s v="cns_missing"/>
    <n v="112"/>
    <n v="0.83928999999999998"/>
  </r>
  <r>
    <s v="NAoPri_cohort"/>
    <n v="2020"/>
    <s v="Q4"/>
    <s v="Q4-2020"/>
    <x v="30"/>
    <x v="33"/>
    <s v="."/>
    <s v="Northern"/>
    <s v="cns_missing"/>
    <n v="130"/>
    <n v="0.80769000000000002"/>
  </r>
  <r>
    <s v="NAoPri_cohort"/>
    <n v="2021"/>
    <s v="Q1"/>
    <s v="Q1-2021"/>
    <x v="30"/>
    <x v="33"/>
    <s v="."/>
    <s v="Northern"/>
    <s v="cns_missing"/>
    <n v="164"/>
    <n v="0.81098000000000003"/>
  </r>
  <r>
    <s v="NAoPri_cohort"/>
    <n v="2021"/>
    <s v="Q2"/>
    <s v="Q2-2021"/>
    <x v="30"/>
    <x v="33"/>
    <s v="."/>
    <s v="Northern"/>
    <s v="cns_missing"/>
    <n v="167"/>
    <n v="0.83831999999999995"/>
  </r>
  <r>
    <s v="NAoPri_cohort"/>
    <n v="2021"/>
    <s v="Q3"/>
    <s v="Q3-2021"/>
    <x v="30"/>
    <x v="33"/>
    <s v="."/>
    <s v="Northern"/>
    <s v="cns_missing"/>
    <n v="173"/>
    <n v="0.92486000000000002"/>
  </r>
  <r>
    <s v="NAoPri_cohort"/>
    <n v="2021"/>
    <s v="Q4"/>
    <s v="Q4-2021"/>
    <x v="30"/>
    <x v="33"/>
    <s v="."/>
    <s v="Northern"/>
    <s v="cns_missing"/>
    <n v="163"/>
    <n v="0.91410999999999998"/>
  </r>
  <r>
    <s v="NAoPri_cohort"/>
    <n v="2022"/>
    <s v="Q1"/>
    <s v="Q1-2022"/>
    <x v="30"/>
    <x v="33"/>
    <s v="."/>
    <s v="Northern"/>
    <s v="cns_missing"/>
    <n v="148"/>
    <n v="0.97297"/>
  </r>
  <r>
    <s v="NAoPri_cohort"/>
    <n v="2022"/>
    <s v="Q2"/>
    <s v="Q2-2022"/>
    <x v="30"/>
    <x v="33"/>
    <s v="."/>
    <s v="Northern"/>
    <s v="cns_missing"/>
    <n v="160"/>
    <n v="0.95625000000000004"/>
  </r>
  <r>
    <s v="NAoPri_cohort"/>
    <n v="2022"/>
    <s v="Q3"/>
    <s v="Q3-2022"/>
    <x v="30"/>
    <x v="33"/>
    <s v="."/>
    <s v="Northern"/>
    <s v="cns_missing"/>
    <n v="189"/>
    <n v="0.92593000000000003"/>
  </r>
  <r>
    <s v="NAoPri_cohort"/>
    <n v="2022"/>
    <s v="Q4"/>
    <s v="Q4-2022"/>
    <x v="30"/>
    <x v="33"/>
    <s v="."/>
    <s v="Northern"/>
    <s v="cns_missing"/>
    <n v="160"/>
    <n v="0.84375"/>
  </r>
  <r>
    <s v="NAoPri_cohort"/>
    <n v="2023"/>
    <s v="Q1"/>
    <s v="Q1-2023"/>
    <x v="30"/>
    <x v="33"/>
    <s v="."/>
    <s v="Northern"/>
    <s v="cns_missing"/>
    <n v="167"/>
    <n v="0.79640999999999995"/>
  </r>
  <r>
    <s v="NAoPri_cohort"/>
    <n v="2018"/>
    <s v="Q1"/>
    <s v="Q1-2018"/>
    <x v="31"/>
    <x v="34"/>
    <s v="."/>
    <s v="West Midlands"/>
    <s v="cns_missing"/>
    <n v="28"/>
    <n v="0.85714000000000001"/>
  </r>
  <r>
    <s v="NAoPri_cohort"/>
    <n v="2018"/>
    <s v="Q2"/>
    <s v="Q2-2018"/>
    <x v="31"/>
    <x v="34"/>
    <s v="."/>
    <s v="West Midlands"/>
    <s v="cns_missing"/>
    <n v="29"/>
    <n v="0.89654999999999996"/>
  </r>
  <r>
    <s v="NAoPri_cohort"/>
    <n v="2018"/>
    <s v="Q3"/>
    <s v="Q3-2018"/>
    <x v="31"/>
    <x v="34"/>
    <s v="."/>
    <s v="West Midlands"/>
    <s v="cns_missing"/>
    <n v="41"/>
    <n v="0.92683000000000004"/>
  </r>
  <r>
    <s v="NAoPri_cohort"/>
    <n v="2018"/>
    <s v="Q4"/>
    <s v="Q4-2018"/>
    <x v="31"/>
    <x v="34"/>
    <s v="."/>
    <s v="West Midlands"/>
    <s v="cns_missing"/>
    <n v="26"/>
    <n v="0.92308000000000001"/>
  </r>
  <r>
    <s v="NAoPri_cohort"/>
    <n v="2019"/>
    <s v="Q1"/>
    <s v="Q1-2019"/>
    <x v="31"/>
    <x v="34"/>
    <s v="."/>
    <s v="West Midlands"/>
    <s v="cns_missing"/>
    <n v="28"/>
    <n v="0.89285999999999999"/>
  </r>
  <r>
    <s v="NAoPri_cohort"/>
    <n v="2019"/>
    <s v="Q2"/>
    <s v="Q2-2019"/>
    <x v="31"/>
    <x v="34"/>
    <s v="."/>
    <s v="West Midlands"/>
    <s v="cns_missing"/>
    <n v="39"/>
    <n v="0.92308000000000001"/>
  </r>
  <r>
    <s v="NAoPri_cohort"/>
    <n v="2019"/>
    <s v="Q3"/>
    <s v="Q3-2019"/>
    <x v="31"/>
    <x v="34"/>
    <s v="."/>
    <s v="West Midlands"/>
    <s v="cns_missing"/>
    <n v="36"/>
    <n v="0.94443999999999995"/>
  </r>
  <r>
    <s v="NAoPri_cohort"/>
    <n v="2019"/>
    <s v="Q4"/>
    <s v="Q4-2019"/>
    <x v="31"/>
    <x v="34"/>
    <s v="."/>
    <s v="West Midlands"/>
    <s v="cns_missing"/>
    <n v="39"/>
    <n v="0.94872000000000001"/>
  </r>
  <r>
    <s v="NAoPri_cohort"/>
    <n v="2020"/>
    <s v="Q1"/>
    <s v="Q1-2020"/>
    <x v="31"/>
    <x v="34"/>
    <s v="."/>
    <s v="West Midlands"/>
    <s v="cns_missing"/>
    <n v="30"/>
    <n v="0.96667000000000003"/>
  </r>
  <r>
    <s v="NAoPri_cohort"/>
    <n v="2020"/>
    <s v="Q2"/>
    <s v="Q2-2020"/>
    <x v="31"/>
    <x v="34"/>
    <s v="."/>
    <s v="West Midlands"/>
    <s v="cns_missing"/>
    <n v="22"/>
    <n v="0.90908999999999995"/>
  </r>
  <r>
    <s v="NAoPri_cohort"/>
    <n v="2020"/>
    <s v="Q3"/>
    <s v="Q3-2020"/>
    <x v="31"/>
    <x v="34"/>
    <s v="."/>
    <s v="West Midlands"/>
    <s v="cns_missing"/>
    <n v="28"/>
    <n v="1"/>
  </r>
  <r>
    <s v="NAoPri_cohort"/>
    <n v="2020"/>
    <s v="Q4"/>
    <s v="Q4-2020"/>
    <x v="31"/>
    <x v="34"/>
    <s v="."/>
    <s v="West Midlands"/>
    <s v="cns_missing"/>
    <n v="31"/>
    <n v="0.96774000000000004"/>
  </r>
  <r>
    <s v="NAoPri_cohort"/>
    <n v="2021"/>
    <s v="Q1"/>
    <s v="Q1-2021"/>
    <x v="31"/>
    <x v="34"/>
    <s v="."/>
    <s v="West Midlands"/>
    <s v="cns_missing"/>
    <n v="24"/>
    <n v="0.91666999999999998"/>
  </r>
  <r>
    <s v="NAoPri_cohort"/>
    <n v="2021"/>
    <s v="Q2"/>
    <s v="Q2-2021"/>
    <x v="31"/>
    <x v="34"/>
    <s v="."/>
    <s v="West Midlands"/>
    <s v="cns_missing"/>
    <n v="42"/>
    <n v="0.97619"/>
  </r>
  <r>
    <s v="NAoPri_cohort"/>
    <n v="2021"/>
    <s v="Q3"/>
    <s v="Q3-2021"/>
    <x v="31"/>
    <x v="34"/>
    <s v="."/>
    <s v="West Midlands"/>
    <s v="cns_missing"/>
    <n v="49"/>
    <n v="0.85714000000000001"/>
  </r>
  <r>
    <s v="NAoPri_cohort"/>
    <n v="2021"/>
    <s v="Q4"/>
    <s v="Q4-2021"/>
    <x v="31"/>
    <x v="34"/>
    <s v="."/>
    <s v="West Midlands"/>
    <s v="cns_missing"/>
    <n v="31"/>
    <n v="0.96774000000000004"/>
  </r>
  <r>
    <s v="NAoPri_cohort"/>
    <n v="2022"/>
    <s v="Q1"/>
    <s v="Q1-2022"/>
    <x v="31"/>
    <x v="34"/>
    <s v="."/>
    <s v="West Midlands"/>
    <s v="cns_missing"/>
    <n v="26"/>
    <n v="0.92308000000000001"/>
  </r>
  <r>
    <s v="NAoPri_cohort"/>
    <n v="2022"/>
    <s v="Q2"/>
    <s v="Q2-2022"/>
    <x v="31"/>
    <x v="34"/>
    <s v="."/>
    <s v="West Midlands"/>
    <s v="cns_missing"/>
    <n v="31"/>
    <n v="0.93547999999999998"/>
  </r>
  <r>
    <s v="NAoPri_cohort"/>
    <n v="2022"/>
    <s v="Q3"/>
    <s v="Q3-2022"/>
    <x v="31"/>
    <x v="34"/>
    <s v="."/>
    <s v="West Midlands"/>
    <s v="cns_missing"/>
    <n v="37"/>
    <n v="0.89188999999999996"/>
  </r>
  <r>
    <s v="NAoPri_cohort"/>
    <n v="2022"/>
    <s v="Q4"/>
    <s v="Q4-2022"/>
    <x v="31"/>
    <x v="34"/>
    <s v="."/>
    <s v="West Midlands"/>
    <s v="cns_missing"/>
    <n v="44"/>
    <n v="0.93181999999999998"/>
  </r>
  <r>
    <s v="NAoPri_cohort"/>
    <n v="2023"/>
    <s v="Q1"/>
    <s v="Q1-2023"/>
    <x v="31"/>
    <x v="34"/>
    <s v="."/>
    <s v="West Midlands"/>
    <s v="cns_missing"/>
    <n v="37"/>
    <n v="0.78378000000000003"/>
  </r>
  <r>
    <s v="NAoPri_cohort"/>
    <n v="2018"/>
    <s v="Q1"/>
    <s v="Q1-2018"/>
    <x v="32"/>
    <x v="35"/>
    <s v="."/>
    <s v="Somerset, Wiltshire, Avon and Gloucestershire"/>
    <s v="cns_missing"/>
    <n v="139"/>
    <n v="0.92086000000000001"/>
  </r>
  <r>
    <s v="NAoPri_cohort"/>
    <n v="2018"/>
    <s v="Q2"/>
    <s v="Q2-2018"/>
    <x v="32"/>
    <x v="35"/>
    <s v="."/>
    <s v="Somerset, Wiltshire, Avon and Gloucestershire"/>
    <s v="cns_missing"/>
    <n v="153"/>
    <n v="0.88234999999999997"/>
  </r>
  <r>
    <s v="NAoPri_cohort"/>
    <n v="2018"/>
    <s v="Q3"/>
    <s v="Q3-2018"/>
    <x v="32"/>
    <x v="35"/>
    <s v="."/>
    <s v="Somerset, Wiltshire, Avon and Gloucestershire"/>
    <s v="cns_missing"/>
    <n v="165"/>
    <n v="0.87273000000000001"/>
  </r>
  <r>
    <s v="NAoPri_cohort"/>
    <n v="2018"/>
    <s v="Q4"/>
    <s v="Q4-2018"/>
    <x v="32"/>
    <x v="35"/>
    <s v="."/>
    <s v="Somerset, Wiltshire, Avon and Gloucestershire"/>
    <s v="cns_missing"/>
    <n v="157"/>
    <n v="0.89809000000000005"/>
  </r>
  <r>
    <s v="NAoPri_cohort"/>
    <n v="2019"/>
    <s v="Q1"/>
    <s v="Q1-2019"/>
    <x v="32"/>
    <x v="35"/>
    <s v="."/>
    <s v="Somerset, Wiltshire, Avon and Gloucestershire"/>
    <s v="cns_missing"/>
    <n v="152"/>
    <n v="0.81579000000000002"/>
  </r>
  <r>
    <s v="NAoPri_cohort"/>
    <n v="2019"/>
    <s v="Q2"/>
    <s v="Q2-2019"/>
    <x v="32"/>
    <x v="35"/>
    <s v="."/>
    <s v="Somerset, Wiltshire, Avon and Gloucestershire"/>
    <s v="cns_missing"/>
    <n v="178"/>
    <n v="0.8427"/>
  </r>
  <r>
    <s v="NAoPri_cohort"/>
    <n v="2019"/>
    <s v="Q3"/>
    <s v="Q3-2019"/>
    <x v="32"/>
    <x v="35"/>
    <s v="."/>
    <s v="Somerset, Wiltshire, Avon and Gloucestershire"/>
    <s v="cns_missing"/>
    <n v="164"/>
    <n v="0.84145999999999999"/>
  </r>
  <r>
    <s v="NAoPri_cohort"/>
    <n v="2019"/>
    <s v="Q4"/>
    <s v="Q4-2019"/>
    <x v="32"/>
    <x v="35"/>
    <s v="."/>
    <s v="Somerset, Wiltshire, Avon and Gloucestershire"/>
    <s v="cns_missing"/>
    <n v="148"/>
    <n v="0.82432000000000005"/>
  </r>
  <r>
    <s v="NAoPri_cohort"/>
    <n v="2020"/>
    <s v="Q1"/>
    <s v="Q1-2020"/>
    <x v="32"/>
    <x v="35"/>
    <s v="."/>
    <s v="Somerset, Wiltshire, Avon and Gloucestershire"/>
    <s v="cns_missing"/>
    <n v="165"/>
    <n v="0.72726999999999997"/>
  </r>
  <r>
    <s v="NAoPri_cohort"/>
    <n v="2020"/>
    <s v="Q2"/>
    <s v="Q2-2020"/>
    <x v="32"/>
    <x v="35"/>
    <s v="."/>
    <s v="Somerset, Wiltshire, Avon and Gloucestershire"/>
    <s v="cns_missing"/>
    <n v="85"/>
    <n v="0.75294000000000005"/>
  </r>
  <r>
    <s v="NAoPri_cohort"/>
    <n v="2020"/>
    <s v="Q3"/>
    <s v="Q3-2020"/>
    <x v="32"/>
    <x v="35"/>
    <s v="."/>
    <s v="Somerset, Wiltshire, Avon and Gloucestershire"/>
    <s v="cns_missing"/>
    <n v="147"/>
    <n v="0.78230999999999995"/>
  </r>
  <r>
    <s v="NAoPri_cohort"/>
    <n v="2020"/>
    <s v="Q4"/>
    <s v="Q4-2020"/>
    <x v="32"/>
    <x v="35"/>
    <s v="."/>
    <s v="Somerset, Wiltshire, Avon and Gloucestershire"/>
    <s v="cns_missing"/>
    <n v="169"/>
    <n v="0.87573999999999996"/>
  </r>
  <r>
    <s v="NAoPri_cohort"/>
    <n v="2021"/>
    <s v="Q1"/>
    <s v="Q1-2021"/>
    <x v="32"/>
    <x v="35"/>
    <s v="."/>
    <s v="Somerset, Wiltshire, Avon and Gloucestershire"/>
    <s v="cns_missing"/>
    <n v="159"/>
    <n v="0.81760999999999995"/>
  </r>
  <r>
    <s v="NAoPri_cohort"/>
    <n v="2021"/>
    <s v="Q2"/>
    <s v="Q2-2021"/>
    <x v="32"/>
    <x v="35"/>
    <s v="."/>
    <s v="Somerset, Wiltshire, Avon and Gloucestershire"/>
    <s v="cns_missing"/>
    <n v="168"/>
    <n v="0.90476000000000001"/>
  </r>
  <r>
    <s v="NAoPri_cohort"/>
    <n v="2021"/>
    <s v="Q3"/>
    <s v="Q3-2021"/>
    <x v="32"/>
    <x v="35"/>
    <s v="."/>
    <s v="Somerset, Wiltshire, Avon and Gloucestershire"/>
    <s v="cns_missing"/>
    <n v="186"/>
    <n v="0.72043000000000001"/>
  </r>
  <r>
    <s v="NAoPri_cohort"/>
    <n v="2021"/>
    <s v="Q4"/>
    <s v="Q4-2021"/>
    <x v="32"/>
    <x v="35"/>
    <s v="."/>
    <s v="Somerset, Wiltshire, Avon and Gloucestershire"/>
    <s v="cns_missing"/>
    <n v="194"/>
    <n v="0.74741999999999997"/>
  </r>
  <r>
    <s v="NAoPri_cohort"/>
    <n v="2022"/>
    <s v="Q1"/>
    <s v="Q1-2022"/>
    <x v="32"/>
    <x v="35"/>
    <s v="."/>
    <s v="Somerset, Wiltshire, Avon and Gloucestershire"/>
    <s v="cns_missing"/>
    <n v="172"/>
    <n v="0.91859999999999997"/>
  </r>
  <r>
    <s v="NAoPri_cohort"/>
    <n v="2022"/>
    <s v="Q2"/>
    <s v="Q2-2022"/>
    <x v="32"/>
    <x v="35"/>
    <s v="."/>
    <s v="Somerset, Wiltshire, Avon and Gloucestershire"/>
    <s v="cns_missing"/>
    <n v="159"/>
    <n v="0.91823999999999995"/>
  </r>
  <r>
    <s v="NAoPri_cohort"/>
    <n v="2022"/>
    <s v="Q3"/>
    <s v="Q3-2022"/>
    <x v="32"/>
    <x v="35"/>
    <s v="."/>
    <s v="Somerset, Wiltshire, Avon and Gloucestershire"/>
    <s v="cns_missing"/>
    <n v="144"/>
    <n v="0.9375"/>
  </r>
  <r>
    <s v="NAoPri_cohort"/>
    <n v="2022"/>
    <s v="Q4"/>
    <s v="Q4-2022"/>
    <x v="32"/>
    <x v="35"/>
    <s v="."/>
    <s v="Somerset, Wiltshire, Avon and Gloucestershire"/>
    <s v="cns_missing"/>
    <n v="158"/>
    <n v="0.86075999999999997"/>
  </r>
  <r>
    <s v="NAoPri_cohort"/>
    <n v="2023"/>
    <s v="Q1"/>
    <s v="Q1-2023"/>
    <x v="32"/>
    <x v="35"/>
    <s v="."/>
    <s v="Somerset, Wiltshire, Avon and Gloucestershire"/>
    <s v="cns_missing"/>
    <n v="170"/>
    <n v="0.79412000000000005"/>
  </r>
  <r>
    <s v="NAoPri_cohort"/>
    <n v="2018"/>
    <s v="Q1"/>
    <s v="Q1-2018"/>
    <x v="33"/>
    <x v="36"/>
    <s v="."/>
    <s v="Thames Valley"/>
    <s v="cns_missing"/>
    <n v="111"/>
    <n v="0.41441"/>
  </r>
  <r>
    <s v="NAoPri_cohort"/>
    <n v="2018"/>
    <s v="Q2"/>
    <s v="Q2-2018"/>
    <x v="33"/>
    <x v="36"/>
    <s v="."/>
    <s v="Thames Valley"/>
    <s v="cns_missing"/>
    <n v="114"/>
    <n v="0.71930000000000005"/>
  </r>
  <r>
    <s v="NAoPri_cohort"/>
    <n v="2018"/>
    <s v="Q3"/>
    <s v="Q3-2018"/>
    <x v="33"/>
    <x v="36"/>
    <s v="."/>
    <s v="Thames Valley"/>
    <s v="cns_missing"/>
    <n v="106"/>
    <n v="0.49057000000000001"/>
  </r>
  <r>
    <s v="NAoPri_cohort"/>
    <n v="2018"/>
    <s v="Q4"/>
    <s v="Q4-2018"/>
    <x v="33"/>
    <x v="36"/>
    <s v="."/>
    <s v="Thames Valley"/>
    <s v="cns_missing"/>
    <n v="75"/>
    <n v="0.37333"/>
  </r>
  <r>
    <s v="NAoPri_cohort"/>
    <n v="2019"/>
    <s v="Q1"/>
    <s v="Q1-2019"/>
    <x v="33"/>
    <x v="36"/>
    <s v="."/>
    <s v="Thames Valley"/>
    <s v="cns_missing"/>
    <n v="137"/>
    <n v="0.40876000000000001"/>
  </r>
  <r>
    <s v="NAoPri_cohort"/>
    <n v="2019"/>
    <s v="Q2"/>
    <s v="Q2-2019"/>
    <x v="33"/>
    <x v="36"/>
    <s v="."/>
    <s v="Thames Valley"/>
    <s v="cns_missing"/>
    <n v="116"/>
    <n v="0.45689999999999997"/>
  </r>
  <r>
    <s v="NAoPri_cohort"/>
    <n v="2019"/>
    <s v="Q3"/>
    <s v="Q3-2019"/>
    <x v="33"/>
    <x v="36"/>
    <s v="."/>
    <s v="Thames Valley"/>
    <s v="cns_missing"/>
    <n v="114"/>
    <n v="0.47367999999999999"/>
  </r>
  <r>
    <s v="NAoPri_cohort"/>
    <n v="2019"/>
    <s v="Q4"/>
    <s v="Q4-2019"/>
    <x v="33"/>
    <x v="36"/>
    <s v="."/>
    <s v="Thames Valley"/>
    <s v="cns_missing"/>
    <n v="94"/>
    <n v="0.54254999999999998"/>
  </r>
  <r>
    <s v="NAoPri_cohort"/>
    <n v="2020"/>
    <s v="Q1"/>
    <s v="Q1-2020"/>
    <x v="33"/>
    <x v="36"/>
    <s v="."/>
    <s v="Thames Valley"/>
    <s v="cns_missing"/>
    <n v="109"/>
    <n v="0.49541000000000002"/>
  </r>
  <r>
    <s v="NAoPri_cohort"/>
    <n v="2020"/>
    <s v="Q2"/>
    <s v="Q2-2020"/>
    <x v="33"/>
    <x v="36"/>
    <s v="."/>
    <s v="Thames Valley"/>
    <s v="cns_missing"/>
    <n v="59"/>
    <n v="0.67796999999999996"/>
  </r>
  <r>
    <s v="NAoPri_cohort"/>
    <n v="2020"/>
    <s v="Q3"/>
    <s v="Q3-2020"/>
    <x v="33"/>
    <x v="36"/>
    <s v="."/>
    <s v="Thames Valley"/>
    <s v="cns_missing"/>
    <n v="97"/>
    <n v="0.91752999999999996"/>
  </r>
  <r>
    <s v="NAoPri_cohort"/>
    <n v="2020"/>
    <s v="Q4"/>
    <s v="Q4-2020"/>
    <x v="33"/>
    <x v="36"/>
    <s v="."/>
    <s v="Thames Valley"/>
    <s v="cns_missing"/>
    <n v="98"/>
    <n v="0.81633"/>
  </r>
  <r>
    <s v="NAoPri_cohort"/>
    <n v="2021"/>
    <s v="Q1"/>
    <s v="Q1-2021"/>
    <x v="33"/>
    <x v="36"/>
    <s v="."/>
    <s v="Thames Valley"/>
    <s v="cns_missing"/>
    <n v="99"/>
    <n v="0.91918999999999995"/>
  </r>
  <r>
    <s v="NAoPri_cohort"/>
    <n v="2021"/>
    <s v="Q2"/>
    <s v="Q2-2021"/>
    <x v="33"/>
    <x v="36"/>
    <s v="."/>
    <s v="Thames Valley"/>
    <s v="cns_missing"/>
    <n v="98"/>
    <n v="0.91837000000000002"/>
  </r>
  <r>
    <s v="NAoPri_cohort"/>
    <n v="2021"/>
    <s v="Q3"/>
    <s v="Q3-2021"/>
    <x v="33"/>
    <x v="36"/>
    <s v="."/>
    <s v="Thames Valley"/>
    <s v="cns_missing"/>
    <n v="126"/>
    <n v="0.75397000000000003"/>
  </r>
  <r>
    <s v="NAoPri_cohort"/>
    <n v="2021"/>
    <s v="Q4"/>
    <s v="Q4-2021"/>
    <x v="33"/>
    <x v="36"/>
    <s v="."/>
    <s v="Thames Valley"/>
    <s v="cns_missing"/>
    <n v="100"/>
    <n v="0.72"/>
  </r>
  <r>
    <s v="NAoPri_cohort"/>
    <n v="2022"/>
    <s v="Q1"/>
    <s v="Q1-2022"/>
    <x v="33"/>
    <x v="36"/>
    <s v="."/>
    <s v="Thames Valley"/>
    <s v="cns_missing"/>
    <n v="97"/>
    <n v="0.84536"/>
  </r>
  <r>
    <s v="NAoPri_cohort"/>
    <n v="2022"/>
    <s v="Q2"/>
    <s v="Q2-2022"/>
    <x v="33"/>
    <x v="36"/>
    <s v="."/>
    <s v="Thames Valley"/>
    <s v="cns_missing"/>
    <n v="97"/>
    <n v="0.86597999999999997"/>
  </r>
  <r>
    <s v="NAoPri_cohort"/>
    <n v="2022"/>
    <s v="Q3"/>
    <s v="Q3-2022"/>
    <x v="33"/>
    <x v="36"/>
    <s v="."/>
    <s v="Thames Valley"/>
    <s v="cns_missing"/>
    <n v="98"/>
    <n v="0.76531000000000005"/>
  </r>
  <r>
    <s v="NAoPri_cohort"/>
    <n v="2022"/>
    <s v="Q4"/>
    <s v="Q4-2022"/>
    <x v="33"/>
    <x v="36"/>
    <s v="."/>
    <s v="Thames Valley"/>
    <s v="cns_missing"/>
    <n v="105"/>
    <n v="0.73333000000000004"/>
  </r>
  <r>
    <s v="NAoPri_cohort"/>
    <n v="2023"/>
    <s v="Q1"/>
    <s v="Q1-2023"/>
    <x v="33"/>
    <x v="36"/>
    <s v="."/>
    <s v="Thames Valley"/>
    <s v="cns_missing"/>
    <n v="101"/>
    <n v="0.78217999999999999"/>
  </r>
  <r>
    <s v="NAoPri_cohort"/>
    <n v="2018"/>
    <s v="Q1"/>
    <s v="Q1-2018"/>
    <x v="13"/>
    <x v="37"/>
    <s v="."/>
    <s v="Greater Manchester"/>
    <s v="cns_missing"/>
    <n v="269"/>
    <n v="0.75465000000000004"/>
  </r>
  <r>
    <s v="NAoPri_cohort"/>
    <n v="2018"/>
    <s v="Q2"/>
    <s v="Q2-2018"/>
    <x v="13"/>
    <x v="37"/>
    <s v="."/>
    <s v="Greater Manchester"/>
    <s v="cns_missing"/>
    <n v="429"/>
    <n v="0.78088999999999997"/>
  </r>
  <r>
    <s v="NAoPri_cohort"/>
    <n v="2018"/>
    <s v="Q3"/>
    <s v="Q3-2018"/>
    <x v="13"/>
    <x v="37"/>
    <s v="."/>
    <s v="Greater Manchester"/>
    <s v="cns_missing"/>
    <n v="469"/>
    <n v="0.86994000000000005"/>
  </r>
  <r>
    <s v="NAoPri_cohort"/>
    <n v="2018"/>
    <s v="Q4"/>
    <s v="Q4-2018"/>
    <x v="13"/>
    <x v="37"/>
    <s v="."/>
    <s v="Greater Manchester"/>
    <s v="cns_missing"/>
    <n v="443"/>
    <n v="0.85326999999999997"/>
  </r>
  <r>
    <s v="NAoPri_cohort"/>
    <n v="2019"/>
    <s v="Q1"/>
    <s v="Q1-2019"/>
    <x v="13"/>
    <x v="37"/>
    <s v="."/>
    <s v="Greater Manchester"/>
    <s v="cns_missing"/>
    <n v="426"/>
    <n v="0.88497999999999999"/>
  </r>
  <r>
    <s v="NAoPri_cohort"/>
    <n v="2019"/>
    <s v="Q2"/>
    <s v="Q2-2019"/>
    <x v="13"/>
    <x v="37"/>
    <s v="."/>
    <s v="Greater Manchester"/>
    <s v="cns_missing"/>
    <n v="431"/>
    <n v="0.87702999999999998"/>
  </r>
  <r>
    <s v="NAoPri_cohort"/>
    <n v="2019"/>
    <s v="Q3"/>
    <s v="Q3-2019"/>
    <x v="13"/>
    <x v="37"/>
    <s v="."/>
    <s v="Greater Manchester"/>
    <s v="cns_missing"/>
    <n v="495"/>
    <n v="0.79191999999999996"/>
  </r>
  <r>
    <s v="NAoPri_cohort"/>
    <n v="2019"/>
    <s v="Q4"/>
    <s v="Q4-2019"/>
    <x v="13"/>
    <x v="37"/>
    <s v="."/>
    <s v="Greater Manchester"/>
    <s v="cns_missing"/>
    <n v="479"/>
    <n v="0.88100000000000001"/>
  </r>
  <r>
    <s v="NAoPri_cohort"/>
    <n v="2020"/>
    <s v="Q1"/>
    <s v="Q1-2020"/>
    <x v="13"/>
    <x v="37"/>
    <s v="."/>
    <s v="Greater Manchester"/>
    <s v="cns_missing"/>
    <n v="445"/>
    <n v="0.83370999999999995"/>
  </r>
  <r>
    <s v="NAoPri_cohort"/>
    <n v="2020"/>
    <s v="Q2"/>
    <s v="Q2-2020"/>
    <x v="13"/>
    <x v="37"/>
    <s v="."/>
    <s v="Greater Manchester"/>
    <s v="cns_missing"/>
    <n v="152"/>
    <n v="0.81579000000000002"/>
  </r>
  <r>
    <s v="NAoPri_cohort"/>
    <n v="2020"/>
    <s v="Q3"/>
    <s v="Q3-2020"/>
    <x v="13"/>
    <x v="37"/>
    <s v="."/>
    <s v="Greater Manchester"/>
    <s v="cns_missing"/>
    <n v="238"/>
    <n v="0.84033999999999998"/>
  </r>
  <r>
    <s v="NAoPri_cohort"/>
    <n v="2020"/>
    <s v="Q4"/>
    <s v="Q4-2020"/>
    <x v="13"/>
    <x v="37"/>
    <s v="."/>
    <s v="Greater Manchester"/>
    <s v="cns_missing"/>
    <n v="378"/>
    <n v="0.80159000000000002"/>
  </r>
  <r>
    <s v="NAoPri_cohort"/>
    <n v="2021"/>
    <s v="Q1"/>
    <s v="Q1-2021"/>
    <x v="13"/>
    <x v="37"/>
    <s v="."/>
    <s v="Greater Manchester"/>
    <s v="cns_missing"/>
    <n v="379"/>
    <n v="0.81530000000000002"/>
  </r>
  <r>
    <s v="NAoPri_cohort"/>
    <n v="2021"/>
    <s v="Q2"/>
    <s v="Q2-2021"/>
    <x v="13"/>
    <x v="37"/>
    <s v="."/>
    <s v="Greater Manchester"/>
    <s v="cns_missing"/>
    <n v="343"/>
    <n v="0.80466000000000004"/>
  </r>
  <r>
    <s v="NAoPri_cohort"/>
    <n v="2021"/>
    <s v="Q3"/>
    <s v="Q3-2021"/>
    <x v="13"/>
    <x v="37"/>
    <s v="."/>
    <s v="Greater Manchester"/>
    <s v="cns_missing"/>
    <n v="343"/>
    <n v="0.60641"/>
  </r>
  <r>
    <s v="NAoPri_cohort"/>
    <n v="2021"/>
    <s v="Q4"/>
    <s v="Q4-2021"/>
    <x v="13"/>
    <x v="37"/>
    <s v="."/>
    <s v="Greater Manchester"/>
    <s v="cns_missing"/>
    <n v="293"/>
    <n v="0.38907999999999998"/>
  </r>
  <r>
    <s v="NAoPri_cohort"/>
    <n v="2022"/>
    <s v="Q1"/>
    <s v="Q1-2022"/>
    <x v="13"/>
    <x v="37"/>
    <s v="."/>
    <s v="Greater Manchester"/>
    <s v="cns_missing"/>
    <n v="267"/>
    <n v="0.47939999999999999"/>
  </r>
  <r>
    <s v="NAoPri_cohort"/>
    <n v="2022"/>
    <s v="Q2"/>
    <s v="Q2-2022"/>
    <x v="13"/>
    <x v="37"/>
    <s v="."/>
    <s v="Greater Manchester"/>
    <s v="cns_missing"/>
    <n v="280"/>
    <n v="0.47143000000000002"/>
  </r>
  <r>
    <s v="NAoPri_cohort"/>
    <n v="2022"/>
    <s v="Q3"/>
    <s v="Q3-2022"/>
    <x v="13"/>
    <x v="37"/>
    <s v="."/>
    <s v="Greater Manchester"/>
    <s v="cns_missing"/>
    <n v="286"/>
    <n v="0.52098"/>
  </r>
  <r>
    <s v="NAoPri_cohort"/>
    <n v="2022"/>
    <s v="Q4"/>
    <s v="Q4-2022"/>
    <x v="13"/>
    <x v="37"/>
    <s v="."/>
    <s v="Greater Manchester"/>
    <s v="cns_missing"/>
    <n v="220"/>
    <n v="0.50909000000000004"/>
  </r>
  <r>
    <s v="NAoPri_cohort"/>
    <n v="2023"/>
    <s v="Q1"/>
    <s v="Q1-2023"/>
    <x v="13"/>
    <x v="37"/>
    <s v="."/>
    <s v="Greater Manchester"/>
    <s v="cns_missing"/>
    <n v="260"/>
    <n v="0.47692000000000001"/>
  </r>
  <r>
    <s v="NAoPri_cohort"/>
    <n v="2018"/>
    <s v="Q1"/>
    <s v="Q1-2018"/>
    <x v="34"/>
    <x v="38"/>
    <s v="."/>
    <s v="South East London"/>
    <s v="cns_missing"/>
    <n v="70"/>
    <n v="0.6"/>
  </r>
  <r>
    <s v="NAoPri_cohort"/>
    <n v="2018"/>
    <s v="Q2"/>
    <s v="Q2-2018"/>
    <x v="34"/>
    <x v="38"/>
    <s v="."/>
    <s v="South East London"/>
    <s v="cns_missing"/>
    <n v="111"/>
    <n v="0.73873999999999995"/>
  </r>
  <r>
    <s v="NAoPri_cohort"/>
    <n v="2018"/>
    <s v="Q3"/>
    <s v="Q3-2018"/>
    <x v="34"/>
    <x v="38"/>
    <s v="."/>
    <s v="South East London"/>
    <s v="cns_missing"/>
    <n v="108"/>
    <n v="0.68518999999999997"/>
  </r>
  <r>
    <s v="NAoPri_cohort"/>
    <n v="2018"/>
    <s v="Q4"/>
    <s v="Q4-2018"/>
    <x v="34"/>
    <x v="38"/>
    <s v="."/>
    <s v="South East London"/>
    <s v="cns_missing"/>
    <n v="73"/>
    <n v="0.73973"/>
  </r>
  <r>
    <s v="NAoPri_cohort"/>
    <n v="2019"/>
    <s v="Q1"/>
    <s v="Q1-2019"/>
    <x v="34"/>
    <x v="38"/>
    <s v="."/>
    <s v="South East London"/>
    <s v="cns_missing"/>
    <n v="63"/>
    <n v="0.69840999999999998"/>
  </r>
  <r>
    <s v="NAoPri_cohort"/>
    <n v="2019"/>
    <s v="Q2"/>
    <s v="Q2-2019"/>
    <x v="34"/>
    <x v="38"/>
    <s v="."/>
    <s v="South East London"/>
    <s v="cns_missing"/>
    <n v="71"/>
    <n v="0.71831"/>
  </r>
  <r>
    <s v="NAoPri_cohort"/>
    <n v="2019"/>
    <s v="Q3"/>
    <s v="Q3-2019"/>
    <x v="34"/>
    <x v="38"/>
    <s v="."/>
    <s v="South East London"/>
    <s v="cns_missing"/>
    <n v="85"/>
    <n v="0.72941"/>
  </r>
  <r>
    <s v="NAoPri_cohort"/>
    <n v="2019"/>
    <s v="Q4"/>
    <s v="Q4-2019"/>
    <x v="34"/>
    <x v="38"/>
    <s v="."/>
    <s v="South East London"/>
    <s v="cns_missing"/>
    <n v="59"/>
    <n v="0.86441000000000001"/>
  </r>
  <r>
    <s v="NAoPri_cohort"/>
    <n v="2020"/>
    <s v="Q1"/>
    <s v="Q1-2020"/>
    <x v="34"/>
    <x v="38"/>
    <s v="."/>
    <s v="South East London"/>
    <s v="cns_missing"/>
    <n v="58"/>
    <n v="0.75861999999999996"/>
  </r>
  <r>
    <s v="NAoPri_cohort"/>
    <n v="2020"/>
    <s v="Q2"/>
    <s v="Q2-2020"/>
    <x v="34"/>
    <x v="38"/>
    <s v="."/>
    <s v="South East London"/>
    <s v="cns_missing"/>
    <n v="46"/>
    <n v="0.65217000000000003"/>
  </r>
  <r>
    <s v="NAoPri_cohort"/>
    <n v="2020"/>
    <s v="Q3"/>
    <s v="Q3-2020"/>
    <x v="34"/>
    <x v="38"/>
    <s v="."/>
    <s v="South East London"/>
    <s v="cns_missing"/>
    <n v="64"/>
    <n v="0.625"/>
  </r>
  <r>
    <s v="NAoPri_cohort"/>
    <n v="2020"/>
    <s v="Q4"/>
    <s v="Q4-2020"/>
    <x v="34"/>
    <x v="38"/>
    <s v="."/>
    <s v="South East London"/>
    <s v="cns_missing"/>
    <n v="65"/>
    <n v="0.6"/>
  </r>
  <r>
    <s v="NAoPri_cohort"/>
    <n v="2021"/>
    <s v="Q1"/>
    <s v="Q1-2021"/>
    <x v="34"/>
    <x v="38"/>
    <s v="."/>
    <s v="South East London"/>
    <s v="cns_missing"/>
    <n v="56"/>
    <n v="0.71428999999999998"/>
  </r>
  <r>
    <s v="NAoPri_cohort"/>
    <n v="2021"/>
    <s v="Q2"/>
    <s v="Q2-2021"/>
    <x v="34"/>
    <x v="38"/>
    <s v="."/>
    <s v="South East London"/>
    <s v="cns_missing"/>
    <n v="60"/>
    <n v="0.56667000000000001"/>
  </r>
  <r>
    <s v="NAoPri_cohort"/>
    <n v="2021"/>
    <s v="Q3"/>
    <s v="Q3-2021"/>
    <x v="34"/>
    <x v="38"/>
    <s v="."/>
    <s v="South East London"/>
    <s v="cns_missing"/>
    <n v="76"/>
    <n v="0.78947000000000001"/>
  </r>
  <r>
    <s v="NAoPri_cohort"/>
    <n v="2021"/>
    <s v="Q4"/>
    <s v="Q4-2021"/>
    <x v="34"/>
    <x v="38"/>
    <s v="."/>
    <s v="South East London"/>
    <s v="cns_missing"/>
    <n v="55"/>
    <n v="0.43636000000000003"/>
  </r>
  <r>
    <s v="NAoPri_cohort"/>
    <n v="2022"/>
    <s v="Q1"/>
    <s v="Q1-2022"/>
    <x v="34"/>
    <x v="38"/>
    <s v="."/>
    <s v="South East London"/>
    <s v="cns_missing"/>
    <n v="58"/>
    <n v="0.82759000000000005"/>
  </r>
  <r>
    <s v="NAoPri_cohort"/>
    <n v="2022"/>
    <s v="Q2"/>
    <s v="Q2-2022"/>
    <x v="34"/>
    <x v="38"/>
    <s v="."/>
    <s v="South East London"/>
    <s v="cns_missing"/>
    <n v="63"/>
    <n v="0.23810000000000001"/>
  </r>
  <r>
    <s v="NAoPri_cohort"/>
    <n v="2022"/>
    <s v="Q3"/>
    <s v="Q3-2022"/>
    <x v="34"/>
    <x v="38"/>
    <s v="."/>
    <s v="South East London"/>
    <s v="cns_missing"/>
    <n v="81"/>
    <n v="0.59258999999999995"/>
  </r>
  <r>
    <s v="NAoPri_cohort"/>
    <n v="2022"/>
    <s v="Q4"/>
    <s v="Q4-2022"/>
    <x v="34"/>
    <x v="38"/>
    <s v="."/>
    <s v="South East London"/>
    <s v="cns_missing"/>
    <n v="74"/>
    <n v="0.72972999999999999"/>
  </r>
  <r>
    <s v="NAoPri_cohort"/>
    <n v="2023"/>
    <s v="Q1"/>
    <s v="Q1-2023"/>
    <x v="34"/>
    <x v="38"/>
    <s v="."/>
    <s v="South East London"/>
    <s v="cns_missing"/>
    <n v="71"/>
    <n v="0.78873000000000004"/>
  </r>
  <r>
    <s v="NAoPri_cohort"/>
    <n v="2018"/>
    <s v="Q1"/>
    <s v="Q1-2018"/>
    <x v="35"/>
    <x v="39"/>
    <s v="."/>
    <s v="Wessex"/>
    <s v="cns_missing"/>
    <n v="108"/>
    <n v="0.69443999999999995"/>
  </r>
  <r>
    <s v="NAoPri_cohort"/>
    <n v="2018"/>
    <s v="Q2"/>
    <s v="Q2-2018"/>
    <x v="35"/>
    <x v="39"/>
    <s v="."/>
    <s v="Wessex"/>
    <s v="cns_missing"/>
    <n v="129"/>
    <n v="0.70543"/>
  </r>
  <r>
    <s v="NAoPri_cohort"/>
    <n v="2018"/>
    <s v="Q3"/>
    <s v="Q3-2018"/>
    <x v="35"/>
    <x v="39"/>
    <s v="."/>
    <s v="Wessex"/>
    <s v="cns_missing"/>
    <n v="136"/>
    <n v="0.73529"/>
  </r>
  <r>
    <s v="NAoPri_cohort"/>
    <n v="2018"/>
    <s v="Q4"/>
    <s v="Q4-2018"/>
    <x v="35"/>
    <x v="39"/>
    <s v="."/>
    <s v="Wessex"/>
    <s v="cns_missing"/>
    <n v="127"/>
    <n v="0.66142000000000001"/>
  </r>
  <r>
    <s v="NAoPri_cohort"/>
    <n v="2019"/>
    <s v="Q1"/>
    <s v="Q1-2019"/>
    <x v="35"/>
    <x v="39"/>
    <s v="."/>
    <s v="Wessex"/>
    <s v="cns_missing"/>
    <n v="125"/>
    <n v="0.81599999999999995"/>
  </r>
  <r>
    <s v="NAoPri_cohort"/>
    <n v="2019"/>
    <s v="Q2"/>
    <s v="Q2-2019"/>
    <x v="35"/>
    <x v="39"/>
    <s v="."/>
    <s v="Wessex"/>
    <s v="cns_missing"/>
    <n v="118"/>
    <n v="0.80508000000000002"/>
  </r>
  <r>
    <s v="NAoPri_cohort"/>
    <n v="2019"/>
    <s v="Q3"/>
    <s v="Q3-2019"/>
    <x v="35"/>
    <x v="39"/>
    <s v="."/>
    <s v="Wessex"/>
    <s v="cns_missing"/>
    <n v="132"/>
    <n v="0.80303000000000002"/>
  </r>
  <r>
    <s v="NAoPri_cohort"/>
    <n v="2019"/>
    <s v="Q4"/>
    <s v="Q4-2019"/>
    <x v="35"/>
    <x v="39"/>
    <s v="."/>
    <s v="Wessex"/>
    <s v="cns_missing"/>
    <n v="115"/>
    <n v="0.88695999999999997"/>
  </r>
  <r>
    <s v="NAoPri_cohort"/>
    <n v="2020"/>
    <s v="Q1"/>
    <s v="Q1-2020"/>
    <x v="35"/>
    <x v="39"/>
    <s v="."/>
    <s v="Wessex"/>
    <s v="cns_missing"/>
    <n v="133"/>
    <n v="0.86465999999999998"/>
  </r>
  <r>
    <s v="NAoPri_cohort"/>
    <n v="2020"/>
    <s v="Q2"/>
    <s v="Q2-2020"/>
    <x v="35"/>
    <x v="39"/>
    <s v="."/>
    <s v="Wessex"/>
    <s v="cns_missing"/>
    <n v="63"/>
    <n v="0.73016000000000003"/>
  </r>
  <r>
    <s v="NAoPri_cohort"/>
    <n v="2020"/>
    <s v="Q3"/>
    <s v="Q3-2020"/>
    <x v="35"/>
    <x v="39"/>
    <s v="."/>
    <s v="Wessex"/>
    <s v="cns_missing"/>
    <n v="90"/>
    <n v="0.8"/>
  </r>
  <r>
    <s v="NAoPri_cohort"/>
    <n v="2020"/>
    <s v="Q4"/>
    <s v="Q4-2020"/>
    <x v="35"/>
    <x v="39"/>
    <s v="."/>
    <s v="Wessex"/>
    <s v="cns_missing"/>
    <n v="120"/>
    <n v="0.79166999999999998"/>
  </r>
  <r>
    <s v="NAoPri_cohort"/>
    <n v="2021"/>
    <s v="Q1"/>
    <s v="Q1-2021"/>
    <x v="35"/>
    <x v="39"/>
    <s v="."/>
    <s v="Wessex"/>
    <s v="cns_missing"/>
    <n v="106"/>
    <n v="0.75471999999999995"/>
  </r>
  <r>
    <s v="NAoPri_cohort"/>
    <n v="2021"/>
    <s v="Q2"/>
    <s v="Q2-2021"/>
    <x v="35"/>
    <x v="39"/>
    <s v="."/>
    <s v="Wessex"/>
    <s v="cns_missing"/>
    <n v="111"/>
    <n v="0.79278999999999999"/>
  </r>
  <r>
    <s v="NAoPri_cohort"/>
    <n v="2021"/>
    <s v="Q3"/>
    <s v="Q3-2021"/>
    <x v="35"/>
    <x v="39"/>
    <s v="."/>
    <s v="Wessex"/>
    <s v="cns_missing"/>
    <n v="129"/>
    <n v="0.72867999999999999"/>
  </r>
  <r>
    <s v="NAoPri_cohort"/>
    <n v="2021"/>
    <s v="Q4"/>
    <s v="Q4-2021"/>
    <x v="35"/>
    <x v="39"/>
    <s v="."/>
    <s v="Wessex"/>
    <s v="cns_missing"/>
    <n v="117"/>
    <n v="0.82050999999999996"/>
  </r>
  <r>
    <s v="NAoPri_cohort"/>
    <n v="2022"/>
    <s v="Q1"/>
    <s v="Q1-2022"/>
    <x v="35"/>
    <x v="39"/>
    <s v="."/>
    <s v="Wessex"/>
    <s v="cns_missing"/>
    <n v="116"/>
    <n v="0.72414000000000001"/>
  </r>
  <r>
    <s v="NAoPri_cohort"/>
    <n v="2022"/>
    <s v="Q2"/>
    <s v="Q2-2022"/>
    <x v="35"/>
    <x v="39"/>
    <s v="."/>
    <s v="Wessex"/>
    <s v="cns_missing"/>
    <n v="121"/>
    <n v="0.75207000000000002"/>
  </r>
  <r>
    <s v="NAoPri_cohort"/>
    <n v="2022"/>
    <s v="Q3"/>
    <s v="Q3-2022"/>
    <x v="35"/>
    <x v="39"/>
    <s v="."/>
    <s v="Wessex"/>
    <s v="cns_missing"/>
    <n v="107"/>
    <n v="0.69159000000000004"/>
  </r>
  <r>
    <s v="NAoPri_cohort"/>
    <n v="2022"/>
    <s v="Q4"/>
    <s v="Q4-2022"/>
    <x v="35"/>
    <x v="39"/>
    <s v="."/>
    <s v="Wessex"/>
    <s v="cns_missing"/>
    <n v="107"/>
    <n v="0.78505000000000003"/>
  </r>
  <r>
    <s v="NAoPri_cohort"/>
    <n v="2023"/>
    <s v="Q1"/>
    <s v="Q1-2023"/>
    <x v="35"/>
    <x v="39"/>
    <s v="."/>
    <s v="Wessex"/>
    <s v="cns_missing"/>
    <n v="123"/>
    <n v="0.60975999999999997"/>
  </r>
  <r>
    <s v="NAoPri_cohort"/>
    <n v="2018"/>
    <s v="Q1"/>
    <s v="Q1-2018"/>
    <x v="36"/>
    <x v="40"/>
    <s v="."/>
    <s v="West Yorkshire and Harrogate"/>
    <s v="cns_missing"/>
    <n v="38"/>
    <n v="0.60526000000000002"/>
  </r>
  <r>
    <s v="NAoPri_cohort"/>
    <n v="2018"/>
    <s v="Q2"/>
    <s v="Q2-2018"/>
    <x v="36"/>
    <x v="40"/>
    <s v="."/>
    <s v="West Yorkshire and Harrogate"/>
    <s v="cns_missing"/>
    <n v="33"/>
    <n v="0.84848000000000001"/>
  </r>
  <r>
    <s v="NAoPri_cohort"/>
    <n v="2018"/>
    <s v="Q3"/>
    <s v="Q3-2018"/>
    <x v="36"/>
    <x v="40"/>
    <s v="."/>
    <s v="West Yorkshire and Harrogate"/>
    <s v="cns_missing"/>
    <n v="48"/>
    <n v="0.9375"/>
  </r>
  <r>
    <s v="NAoPri_cohort"/>
    <n v="2018"/>
    <s v="Q4"/>
    <s v="Q4-2018"/>
    <x v="36"/>
    <x v="40"/>
    <s v="."/>
    <s v="West Yorkshire and Harrogate"/>
    <s v="cns_missing"/>
    <n v="34"/>
    <n v="0.94118000000000002"/>
  </r>
  <r>
    <s v="NAoPri_cohort"/>
    <n v="2019"/>
    <s v="Q1"/>
    <s v="Q1-2019"/>
    <x v="36"/>
    <x v="40"/>
    <s v="."/>
    <s v="West Yorkshire and Harrogate"/>
    <s v="cns_missing"/>
    <n v="38"/>
    <n v="0.97367999999999999"/>
  </r>
  <r>
    <s v="NAoPri_cohort"/>
    <n v="2019"/>
    <s v="Q2"/>
    <s v="Q2-2019"/>
    <x v="36"/>
    <x v="40"/>
    <s v="."/>
    <s v="West Yorkshire and Harrogate"/>
    <s v="cns_missing"/>
    <n v="32"/>
    <n v="0.96875"/>
  </r>
  <r>
    <s v="NAoPri_cohort"/>
    <n v="2019"/>
    <s v="Q3"/>
    <s v="Q3-2019"/>
    <x v="36"/>
    <x v="40"/>
    <s v="."/>
    <s v="West Yorkshire and Harrogate"/>
    <s v="cns_missing"/>
    <n v="35"/>
    <n v="0.88571"/>
  </r>
  <r>
    <s v="NAoPri_cohort"/>
    <n v="2019"/>
    <s v="Q4"/>
    <s v="Q4-2019"/>
    <x v="36"/>
    <x v="40"/>
    <s v="."/>
    <s v="West Yorkshire and Harrogate"/>
    <s v="cns_missing"/>
    <n v="33"/>
    <n v="0.87878999999999996"/>
  </r>
  <r>
    <s v="NAoPri_cohort"/>
    <n v="2020"/>
    <s v="Q1"/>
    <s v="Q1-2020"/>
    <x v="36"/>
    <x v="40"/>
    <s v="."/>
    <s v="West Yorkshire and Harrogate"/>
    <s v="cns_missing"/>
    <n v="25"/>
    <n v="0.8"/>
  </r>
  <r>
    <s v="NAoPri_cohort"/>
    <n v="2020"/>
    <s v="Q2"/>
    <s v="Q2-2020"/>
    <x v="36"/>
    <x v="40"/>
    <s v="."/>
    <s v="West Yorkshire and Harrogate"/>
    <s v="cns_missing"/>
    <n v="26"/>
    <n v="0.96153999999999995"/>
  </r>
  <r>
    <s v="NAoPri_cohort"/>
    <n v="2020"/>
    <s v="Q3"/>
    <s v="Q3-2020"/>
    <x v="36"/>
    <x v="40"/>
    <s v="."/>
    <s v="West Yorkshire and Harrogate"/>
    <s v="cns_missing"/>
    <n v="25"/>
    <n v="0.96"/>
  </r>
  <r>
    <s v="NAoPri_cohort"/>
    <n v="2020"/>
    <s v="Q4"/>
    <s v="Q4-2020"/>
    <x v="36"/>
    <x v="40"/>
    <s v="."/>
    <s v="West Yorkshire and Harrogate"/>
    <s v="cns_missing"/>
    <n v="22"/>
    <n v="0.90908999999999995"/>
  </r>
  <r>
    <s v="NAoPri_cohort"/>
    <n v="2021"/>
    <s v="Q1"/>
    <s v="Q1-2021"/>
    <x v="36"/>
    <x v="40"/>
    <s v="."/>
    <s v="West Yorkshire and Harrogate"/>
    <s v="cns_missing"/>
    <n v="36"/>
    <n v="0.86111000000000004"/>
  </r>
  <r>
    <s v="NAoPri_cohort"/>
    <n v="2021"/>
    <s v="Q2"/>
    <s v="Q2-2021"/>
    <x v="36"/>
    <x v="40"/>
    <s v="."/>
    <s v="West Yorkshire and Harrogate"/>
    <s v="cns_missing"/>
    <n v="47"/>
    <n v="0.80850999999999995"/>
  </r>
  <r>
    <s v="NAoPri_cohort"/>
    <n v="2021"/>
    <s v="Q3"/>
    <s v="Q3-2021"/>
    <x v="36"/>
    <x v="40"/>
    <s v="."/>
    <s v="West Yorkshire and Harrogate"/>
    <s v="cns_missing"/>
    <n v="50"/>
    <n v="0.94"/>
  </r>
  <r>
    <s v="NAoPri_cohort"/>
    <n v="2021"/>
    <s v="Q4"/>
    <s v="Q4-2021"/>
    <x v="36"/>
    <x v="40"/>
    <s v="."/>
    <s v="West Yorkshire and Harrogate"/>
    <s v="cns_missing"/>
    <n v="46"/>
    <n v="0.86956999999999995"/>
  </r>
  <r>
    <s v="NAoPri_cohort"/>
    <n v="2022"/>
    <s v="Q1"/>
    <s v="Q1-2022"/>
    <x v="36"/>
    <x v="40"/>
    <s v="."/>
    <s v="West Yorkshire and Harrogate"/>
    <s v="cns_missing"/>
    <n v="47"/>
    <n v="0.93616999999999995"/>
  </r>
  <r>
    <s v="NAoPri_cohort"/>
    <n v="2022"/>
    <s v="Q2"/>
    <s v="Q2-2022"/>
    <x v="36"/>
    <x v="40"/>
    <s v="."/>
    <s v="West Yorkshire and Harrogate"/>
    <s v="cns_missing"/>
    <n v="38"/>
    <n v="0.71052999999999999"/>
  </r>
  <r>
    <s v="NAoPri_cohort"/>
    <n v="2022"/>
    <s v="Q3"/>
    <s v="Q3-2022"/>
    <x v="36"/>
    <x v="40"/>
    <s v="."/>
    <s v="West Yorkshire and Harrogate"/>
    <s v="cns_missing"/>
    <n v="31"/>
    <n v="0.70967999999999998"/>
  </r>
  <r>
    <s v="NAoPri_cohort"/>
    <n v="2022"/>
    <s v="Q4"/>
    <s v="Q4-2022"/>
    <x v="36"/>
    <x v="40"/>
    <s v="."/>
    <s v="West Yorkshire and Harrogate"/>
    <s v="cns_missing"/>
    <n v="26"/>
    <n v="0.76922999999999997"/>
  </r>
  <r>
    <s v="NAoPri_cohort"/>
    <n v="2023"/>
    <s v="Q1"/>
    <s v="Q1-2023"/>
    <x v="36"/>
    <x v="40"/>
    <s v="."/>
    <s v="West Yorkshire and Harrogate"/>
    <s v="cns_missing"/>
    <n v="20"/>
    <n v="0.8"/>
  </r>
  <r>
    <s v="NAoPri_cohort"/>
    <n v="2018"/>
    <s v="Q1"/>
    <s v="Q1-2018"/>
    <x v="37"/>
    <x v="41"/>
    <s v="."/>
    <s v="West London"/>
    <s v="cns_missing"/>
    <n v="29"/>
    <n v="0.58621000000000001"/>
  </r>
  <r>
    <s v="NAoPri_cohort"/>
    <n v="2018"/>
    <s v="Q2"/>
    <s v="Q2-2018"/>
    <x v="37"/>
    <x v="41"/>
    <s v="."/>
    <s v="West London"/>
    <s v="cns_missing"/>
    <n v="36"/>
    <n v="0.72221999999999997"/>
  </r>
  <r>
    <s v="NAoPri_cohort"/>
    <n v="2018"/>
    <s v="Q3"/>
    <s v="Q3-2018"/>
    <x v="37"/>
    <x v="41"/>
    <s v="."/>
    <s v="West London"/>
    <s v="cns_missing"/>
    <n v="44"/>
    <n v="0.68181999999999998"/>
  </r>
  <r>
    <s v="NAoPri_cohort"/>
    <n v="2018"/>
    <s v="Q4"/>
    <s v="Q4-2018"/>
    <x v="37"/>
    <x v="41"/>
    <s v="."/>
    <s v="West London"/>
    <s v="cns_missing"/>
    <n v="30"/>
    <n v="0.83333000000000002"/>
  </r>
  <r>
    <s v="NAoPri_cohort"/>
    <n v="2019"/>
    <s v="Q1"/>
    <s v="Q1-2019"/>
    <x v="37"/>
    <x v="41"/>
    <s v="."/>
    <s v="West London"/>
    <s v="cns_missing"/>
    <n v="29"/>
    <n v="0.72414000000000001"/>
  </r>
  <r>
    <s v="NAoPri_cohort"/>
    <n v="2019"/>
    <s v="Q2"/>
    <s v="Q2-2019"/>
    <x v="37"/>
    <x v="41"/>
    <s v="."/>
    <s v="West London"/>
    <s v="cns_missing"/>
    <n v="30"/>
    <n v="0.73333000000000004"/>
  </r>
  <r>
    <s v="NAoPri_cohort"/>
    <n v="2019"/>
    <s v="Q3"/>
    <s v="Q3-2019"/>
    <x v="37"/>
    <x v="41"/>
    <s v="."/>
    <s v="West London"/>
    <s v="cns_missing"/>
    <n v="30"/>
    <n v="0.56667000000000001"/>
  </r>
  <r>
    <s v="NAoPri_cohort"/>
    <n v="2019"/>
    <s v="Q4"/>
    <s v="Q4-2019"/>
    <x v="37"/>
    <x v="41"/>
    <s v="."/>
    <s v="West London"/>
    <s v="cns_missing"/>
    <n v="27"/>
    <n v="0.55556000000000005"/>
  </r>
  <r>
    <s v="NAoPri_cohort"/>
    <n v="2020"/>
    <s v="Q1"/>
    <s v="Q1-2020"/>
    <x v="37"/>
    <x v="41"/>
    <s v="."/>
    <s v="West London"/>
    <s v="cns_missing"/>
    <n v="32"/>
    <n v="0.40625"/>
  </r>
  <r>
    <s v="NAoPri_cohort"/>
    <n v="2020"/>
    <s v="Q2"/>
    <s v="Q2-2020"/>
    <x v="37"/>
    <x v="41"/>
    <s v="."/>
    <s v="West London"/>
    <s v="cns_missing"/>
    <n v="23"/>
    <n v="0.65217000000000003"/>
  </r>
  <r>
    <s v="NAoPri_cohort"/>
    <n v="2020"/>
    <s v="Q3"/>
    <s v="Q3-2020"/>
    <x v="37"/>
    <x v="41"/>
    <s v="."/>
    <s v="West London"/>
    <s v="cns_missing"/>
    <n v="30"/>
    <n v="0.56667000000000001"/>
  </r>
  <r>
    <s v="NAoPri_cohort"/>
    <n v="2020"/>
    <s v="Q4"/>
    <s v="Q4-2020"/>
    <x v="37"/>
    <x v="41"/>
    <s v="."/>
    <s v="West London"/>
    <s v="cns_missing"/>
    <n v="27"/>
    <n v="0.55556000000000005"/>
  </r>
  <r>
    <s v="NAoPri_cohort"/>
    <n v="2021"/>
    <s v="Q1"/>
    <s v="Q1-2021"/>
    <x v="37"/>
    <x v="41"/>
    <s v="."/>
    <s v="West London"/>
    <s v="cns_missing"/>
    <n v="29"/>
    <n v="0.75861999999999996"/>
  </r>
  <r>
    <s v="NAoPri_cohort"/>
    <n v="2021"/>
    <s v="Q2"/>
    <s v="Q2-2021"/>
    <x v="37"/>
    <x v="41"/>
    <s v="."/>
    <s v="West London"/>
    <s v="cns_missing"/>
    <n v="33"/>
    <n v="0.93938999999999995"/>
  </r>
  <r>
    <s v="NAoPri_cohort"/>
    <n v="2021"/>
    <s v="Q3"/>
    <s v="Q3-2021"/>
    <x v="37"/>
    <x v="41"/>
    <s v="."/>
    <s v="West London"/>
    <s v="cns_missing"/>
    <n v="35"/>
    <n v="0.85714000000000001"/>
  </r>
  <r>
    <s v="NAoPri_cohort"/>
    <n v="2021"/>
    <s v="Q4"/>
    <s v="Q4-2021"/>
    <x v="37"/>
    <x v="41"/>
    <s v="."/>
    <s v="West London"/>
    <s v="cns_missing"/>
    <n v="35"/>
    <n v="0.65713999999999995"/>
  </r>
  <r>
    <s v="NAoPri_cohort"/>
    <n v="2022"/>
    <s v="Q1"/>
    <s v="Q1-2022"/>
    <x v="37"/>
    <x v="41"/>
    <s v="."/>
    <s v="West London"/>
    <s v="cns_missing"/>
    <n v="36"/>
    <n v="0.91666999999999998"/>
  </r>
  <r>
    <s v="NAoPri_cohort"/>
    <n v="2022"/>
    <s v="Q2"/>
    <s v="Q2-2022"/>
    <x v="37"/>
    <x v="41"/>
    <s v="."/>
    <s v="West London"/>
    <s v="cns_missing"/>
    <n v="35"/>
    <n v="0.97143000000000002"/>
  </r>
  <r>
    <s v="NAoPri_cohort"/>
    <n v="2022"/>
    <s v="Q3"/>
    <s v="Q3-2022"/>
    <x v="37"/>
    <x v="41"/>
    <s v="."/>
    <s v="West London"/>
    <s v="cns_missing"/>
    <n v="45"/>
    <n v="0.91110999999999998"/>
  </r>
  <r>
    <s v="NAoPri_cohort"/>
    <n v="2022"/>
    <s v="Q4"/>
    <s v="Q4-2022"/>
    <x v="37"/>
    <x v="41"/>
    <s v="."/>
    <s v="West London"/>
    <s v="cns_missing"/>
    <n v="34"/>
    <n v="0.85294000000000003"/>
  </r>
  <r>
    <s v="NAoPri_cohort"/>
    <n v="2023"/>
    <s v="Q1"/>
    <s v="Q1-2023"/>
    <x v="37"/>
    <x v="41"/>
    <s v="."/>
    <s v="West London"/>
    <s v="cns_missing"/>
    <n v="30"/>
    <n v="0.73333000000000004"/>
  </r>
  <r>
    <s v="NAoPri_cohort"/>
    <n v="2018"/>
    <s v="Q1"/>
    <s v="Q1-2018"/>
    <x v="38"/>
    <x v="42"/>
    <s v="."/>
    <s v="Humber, Coast and Vale"/>
    <s v="cns_missing"/>
    <n v="141"/>
    <n v="0.88651999999999997"/>
  </r>
  <r>
    <s v="NAoPri_cohort"/>
    <n v="2018"/>
    <s v="Q2"/>
    <s v="Q2-2018"/>
    <x v="38"/>
    <x v="42"/>
    <s v="."/>
    <s v="Humber, Coast and Vale"/>
    <s v="cns_missing"/>
    <n v="140"/>
    <n v="0.9"/>
  </r>
  <r>
    <s v="NAoPri_cohort"/>
    <n v="2018"/>
    <s v="Q3"/>
    <s v="Q3-2018"/>
    <x v="38"/>
    <x v="42"/>
    <s v="."/>
    <s v="Humber, Coast and Vale"/>
    <s v="cns_missing"/>
    <n v="170"/>
    <n v="0.87646999999999997"/>
  </r>
  <r>
    <s v="NAoPri_cohort"/>
    <n v="2018"/>
    <s v="Q4"/>
    <s v="Q4-2018"/>
    <x v="38"/>
    <x v="42"/>
    <s v="."/>
    <s v="Humber, Coast and Vale"/>
    <s v="cns_missing"/>
    <n v="151"/>
    <n v="0.88741999999999999"/>
  </r>
  <r>
    <s v="NAoPri_cohort"/>
    <n v="2019"/>
    <s v="Q1"/>
    <s v="Q1-2019"/>
    <x v="38"/>
    <x v="42"/>
    <s v="."/>
    <s v="Humber, Coast and Vale"/>
    <s v="cns_missing"/>
    <n v="135"/>
    <n v="0.89629999999999999"/>
  </r>
  <r>
    <s v="NAoPri_cohort"/>
    <n v="2019"/>
    <s v="Q2"/>
    <s v="Q2-2019"/>
    <x v="38"/>
    <x v="42"/>
    <s v="."/>
    <s v="Humber, Coast and Vale"/>
    <s v="cns_missing"/>
    <n v="151"/>
    <n v="0.93376999999999999"/>
  </r>
  <r>
    <s v="NAoPri_cohort"/>
    <n v="2019"/>
    <s v="Q3"/>
    <s v="Q3-2019"/>
    <x v="38"/>
    <x v="42"/>
    <s v="."/>
    <s v="Humber, Coast and Vale"/>
    <s v="cns_missing"/>
    <n v="141"/>
    <n v="0.85106000000000004"/>
  </r>
  <r>
    <s v="NAoPri_cohort"/>
    <n v="2019"/>
    <s v="Q4"/>
    <s v="Q4-2019"/>
    <x v="38"/>
    <x v="42"/>
    <s v="."/>
    <s v="Humber, Coast and Vale"/>
    <s v="cns_missing"/>
    <n v="149"/>
    <n v="0.83892999999999995"/>
  </r>
  <r>
    <s v="NAoPri_cohort"/>
    <n v="2020"/>
    <s v="Q1"/>
    <s v="Q1-2020"/>
    <x v="38"/>
    <x v="42"/>
    <s v="."/>
    <s v="Humber, Coast and Vale"/>
    <s v="cns_missing"/>
    <n v="117"/>
    <n v="0.88888999999999996"/>
  </r>
  <r>
    <s v="NAoPri_cohort"/>
    <n v="2020"/>
    <s v="Q2"/>
    <s v="Q2-2020"/>
    <x v="38"/>
    <x v="42"/>
    <s v="."/>
    <s v="Humber, Coast and Vale"/>
    <s v="cns_missing"/>
    <n v="52"/>
    <n v="0.63461999999999996"/>
  </r>
  <r>
    <s v="NAoPri_cohort"/>
    <n v="2020"/>
    <s v="Q3"/>
    <s v="Q3-2020"/>
    <x v="38"/>
    <x v="42"/>
    <s v="."/>
    <s v="Humber, Coast and Vale"/>
    <s v="cns_missing"/>
    <n v="105"/>
    <n v="0.83809999999999996"/>
  </r>
  <r>
    <s v="NAoPri_cohort"/>
    <n v="2020"/>
    <s v="Q4"/>
    <s v="Q4-2020"/>
    <x v="38"/>
    <x v="42"/>
    <s v="."/>
    <s v="Humber, Coast and Vale"/>
    <s v="cns_missing"/>
    <n v="97"/>
    <n v="0.84536"/>
  </r>
  <r>
    <s v="NAoPri_cohort"/>
    <n v="2021"/>
    <s v="Q1"/>
    <s v="Q1-2021"/>
    <x v="38"/>
    <x v="42"/>
    <s v="."/>
    <s v="Humber, Coast and Vale"/>
    <s v="cns_missing"/>
    <n v="78"/>
    <n v="0.87178999999999995"/>
  </r>
  <r>
    <s v="NAoPri_cohort"/>
    <n v="2021"/>
    <s v="Q2"/>
    <s v="Q2-2021"/>
    <x v="38"/>
    <x v="42"/>
    <s v="."/>
    <s v="Humber, Coast and Vale"/>
    <s v="cns_missing"/>
    <n v="178"/>
    <n v="0.86516999999999999"/>
  </r>
  <r>
    <s v="NAoPri_cohort"/>
    <n v="2021"/>
    <s v="Q3"/>
    <s v="Q3-2021"/>
    <x v="38"/>
    <x v="42"/>
    <s v="."/>
    <s v="Humber, Coast and Vale"/>
    <s v="cns_missing"/>
    <n v="173"/>
    <n v="0.84970999999999997"/>
  </r>
  <r>
    <s v="NAoPri_cohort"/>
    <n v="2021"/>
    <s v="Q4"/>
    <s v="Q4-2021"/>
    <x v="38"/>
    <x v="42"/>
    <s v="."/>
    <s v="Humber, Coast and Vale"/>
    <s v="cns_missing"/>
    <n v="189"/>
    <n v="0.86772000000000005"/>
  </r>
  <r>
    <s v="NAoPri_cohort"/>
    <n v="2022"/>
    <s v="Q1"/>
    <s v="Q1-2022"/>
    <x v="38"/>
    <x v="42"/>
    <s v="."/>
    <s v="Humber, Coast and Vale"/>
    <s v="cns_missing"/>
    <n v="163"/>
    <n v="0.90798000000000001"/>
  </r>
  <r>
    <s v="NAoPri_cohort"/>
    <n v="2022"/>
    <s v="Q2"/>
    <s v="Q2-2022"/>
    <x v="38"/>
    <x v="42"/>
    <s v="."/>
    <s v="Humber, Coast and Vale"/>
    <s v="cns_missing"/>
    <n v="157"/>
    <n v="0.92357"/>
  </r>
  <r>
    <s v="NAoPri_cohort"/>
    <n v="2022"/>
    <s v="Q3"/>
    <s v="Q3-2022"/>
    <x v="38"/>
    <x v="42"/>
    <s v="."/>
    <s v="Humber, Coast and Vale"/>
    <s v="cns_missing"/>
    <n v="185"/>
    <n v="0.91891999999999996"/>
  </r>
  <r>
    <s v="NAoPri_cohort"/>
    <n v="2022"/>
    <s v="Q4"/>
    <s v="Q4-2022"/>
    <x v="38"/>
    <x v="42"/>
    <s v="."/>
    <s v="Humber, Coast and Vale"/>
    <s v="cns_missing"/>
    <n v="141"/>
    <n v="0.90780000000000005"/>
  </r>
  <r>
    <s v="NAoPri_cohort"/>
    <n v="2023"/>
    <s v="Q1"/>
    <s v="Q1-2023"/>
    <x v="38"/>
    <x v="42"/>
    <s v="."/>
    <s v="Humber, Coast and Vale"/>
    <s v="cns_missing"/>
    <n v="151"/>
    <n v="0.80132000000000003"/>
  </r>
  <r>
    <s v="NAoPri_cohort"/>
    <n v="2018"/>
    <s v="Q1"/>
    <s v="Q1-2018"/>
    <x v="13"/>
    <x v="43"/>
    <s v="."/>
    <s v="Humber, Coast and Vale"/>
    <s v="cns_missing"/>
    <n v="326"/>
    <n v="0.77300999999999997"/>
  </r>
  <r>
    <s v="NAoPri_cohort"/>
    <n v="2018"/>
    <s v="Q2"/>
    <s v="Q2-2018"/>
    <x v="13"/>
    <x v="43"/>
    <s v="."/>
    <s v="Humber, Coast and Vale"/>
    <s v="cns_missing"/>
    <n v="379"/>
    <n v="0.76253000000000004"/>
  </r>
  <r>
    <s v="NAoPri_cohort"/>
    <n v="2018"/>
    <s v="Q3"/>
    <s v="Q3-2018"/>
    <x v="13"/>
    <x v="43"/>
    <s v="."/>
    <s v="Humber, Coast and Vale"/>
    <s v="cns_missing"/>
    <n v="383"/>
    <n v="0.77807000000000004"/>
  </r>
  <r>
    <s v="NAoPri_cohort"/>
    <n v="2018"/>
    <s v="Q4"/>
    <s v="Q4-2018"/>
    <x v="13"/>
    <x v="43"/>
    <s v="."/>
    <s v="Humber, Coast and Vale"/>
    <s v="cns_missing"/>
    <n v="368"/>
    <n v="0.80978000000000006"/>
  </r>
  <r>
    <s v="NAoPri_cohort"/>
    <n v="2019"/>
    <s v="Q1"/>
    <s v="Q1-2019"/>
    <x v="13"/>
    <x v="43"/>
    <s v="."/>
    <s v="Humber, Coast and Vale"/>
    <s v="cns_missing"/>
    <n v="330"/>
    <n v="0.84241999999999995"/>
  </r>
  <r>
    <s v="NAoPri_cohort"/>
    <n v="2019"/>
    <s v="Q2"/>
    <s v="Q2-2019"/>
    <x v="13"/>
    <x v="43"/>
    <s v="."/>
    <s v="Humber, Coast and Vale"/>
    <s v="cns_missing"/>
    <n v="350"/>
    <n v="0.80857000000000001"/>
  </r>
  <r>
    <s v="NAoPri_cohort"/>
    <n v="2019"/>
    <s v="Q3"/>
    <s v="Q3-2019"/>
    <x v="13"/>
    <x v="43"/>
    <s v="."/>
    <s v="Humber, Coast and Vale"/>
    <s v="cns_missing"/>
    <n v="361"/>
    <n v="0.80054999999999998"/>
  </r>
  <r>
    <s v="NAoPri_cohort"/>
    <n v="2019"/>
    <s v="Q4"/>
    <s v="Q4-2019"/>
    <x v="13"/>
    <x v="43"/>
    <s v="."/>
    <s v="Humber, Coast and Vale"/>
    <s v="cns_missing"/>
    <n v="317"/>
    <n v="0.77286999999999995"/>
  </r>
  <r>
    <s v="NAoPri_cohort"/>
    <n v="2020"/>
    <s v="Q1"/>
    <s v="Q1-2020"/>
    <x v="13"/>
    <x v="43"/>
    <s v="."/>
    <s v="Humber, Coast and Vale"/>
    <s v="cns_missing"/>
    <n v="312"/>
    <n v="0.85255999999999998"/>
  </r>
  <r>
    <s v="NAoPri_cohort"/>
    <n v="2020"/>
    <s v="Q2"/>
    <s v="Q2-2020"/>
    <x v="13"/>
    <x v="43"/>
    <s v="."/>
    <s v="Humber, Coast and Vale"/>
    <s v="cns_missing"/>
    <n v="167"/>
    <n v="0.68262999999999996"/>
  </r>
  <r>
    <s v="NAoPri_cohort"/>
    <n v="2020"/>
    <s v="Q3"/>
    <s v="Q3-2020"/>
    <x v="13"/>
    <x v="43"/>
    <s v="."/>
    <s v="Humber, Coast and Vale"/>
    <s v="cns_missing"/>
    <n v="263"/>
    <n v="0.74904999999999999"/>
  </r>
  <r>
    <s v="NAoPri_cohort"/>
    <n v="2020"/>
    <s v="Q4"/>
    <s v="Q4-2020"/>
    <x v="13"/>
    <x v="43"/>
    <s v="."/>
    <s v="Humber, Coast and Vale"/>
    <s v="cns_missing"/>
    <n v="285"/>
    <n v="0.86316000000000004"/>
  </r>
  <r>
    <s v="NAoPri_cohort"/>
    <n v="2021"/>
    <s v="Q1"/>
    <s v="Q1-2021"/>
    <x v="13"/>
    <x v="43"/>
    <s v="."/>
    <s v="Humber, Coast and Vale"/>
    <s v="cns_missing"/>
    <n v="284"/>
    <n v="0.89085000000000003"/>
  </r>
  <r>
    <s v="NAoPri_cohort"/>
    <n v="2021"/>
    <s v="Q2"/>
    <s v="Q2-2021"/>
    <x v="13"/>
    <x v="43"/>
    <s v="."/>
    <s v="Humber, Coast and Vale"/>
    <s v="cns_missing"/>
    <n v="407"/>
    <n v="0.84767000000000003"/>
  </r>
  <r>
    <s v="NAoPri_cohort"/>
    <n v="2021"/>
    <s v="Q3"/>
    <s v="Q3-2021"/>
    <x v="13"/>
    <x v="43"/>
    <s v="."/>
    <s v="Humber, Coast and Vale"/>
    <s v="cns_missing"/>
    <n v="394"/>
    <n v="0.89339999999999997"/>
  </r>
  <r>
    <s v="NAoPri_cohort"/>
    <n v="2021"/>
    <s v="Q4"/>
    <s v="Q4-2021"/>
    <x v="13"/>
    <x v="43"/>
    <s v="."/>
    <s v="Humber, Coast and Vale"/>
    <s v="cns_missing"/>
    <n v="392"/>
    <n v="0.88009999999999999"/>
  </r>
  <r>
    <s v="NAoPri_cohort"/>
    <n v="2022"/>
    <s v="Q1"/>
    <s v="Q1-2022"/>
    <x v="13"/>
    <x v="43"/>
    <s v="."/>
    <s v="Humber, Coast and Vale"/>
    <s v="cns_missing"/>
    <n v="372"/>
    <n v="0.85753000000000001"/>
  </r>
  <r>
    <s v="NAoPri_cohort"/>
    <n v="2022"/>
    <s v="Q2"/>
    <s v="Q2-2022"/>
    <x v="13"/>
    <x v="43"/>
    <s v="."/>
    <s v="Humber, Coast and Vale"/>
    <s v="cns_missing"/>
    <n v="395"/>
    <n v="0.88607999999999998"/>
  </r>
  <r>
    <s v="NAoPri_cohort"/>
    <n v="2022"/>
    <s v="Q3"/>
    <s v="Q3-2022"/>
    <x v="13"/>
    <x v="43"/>
    <s v="."/>
    <s v="Humber, Coast and Vale"/>
    <s v="cns_missing"/>
    <n v="382"/>
    <n v="0.82460999999999995"/>
  </r>
  <r>
    <s v="NAoPri_cohort"/>
    <n v="2022"/>
    <s v="Q4"/>
    <s v="Q4-2022"/>
    <x v="13"/>
    <x v="43"/>
    <s v="."/>
    <s v="Humber, Coast and Vale"/>
    <s v="cns_missing"/>
    <n v="349"/>
    <n v="0.65042999999999995"/>
  </r>
  <r>
    <s v="NAoPri_cohort"/>
    <n v="2023"/>
    <s v="Q1"/>
    <s v="Q1-2023"/>
    <x v="13"/>
    <x v="43"/>
    <s v="."/>
    <s v="Humber, Coast and Vale"/>
    <s v="cns_missing"/>
    <n v="354"/>
    <n v="0.66383999999999999"/>
  </r>
  <r>
    <s v="NAoPri_cohort"/>
    <n v="2018"/>
    <s v="Q1"/>
    <s v="Q1-2018"/>
    <x v="39"/>
    <x v="44"/>
    <s v="."/>
    <s v="West London"/>
    <s v="cns_missing"/>
    <n v="144"/>
    <n v="0.72221999999999997"/>
  </r>
  <r>
    <s v="NAoPri_cohort"/>
    <n v="2018"/>
    <s v="Q2"/>
    <s v="Q2-2018"/>
    <x v="39"/>
    <x v="44"/>
    <s v="."/>
    <s v="West London"/>
    <s v="cns_missing"/>
    <n v="156"/>
    <n v="0.62821000000000005"/>
  </r>
  <r>
    <s v="NAoPri_cohort"/>
    <n v="2018"/>
    <s v="Q3"/>
    <s v="Q3-2018"/>
    <x v="39"/>
    <x v="44"/>
    <s v="."/>
    <s v="West London"/>
    <s v="cns_missing"/>
    <n v="137"/>
    <n v="0.79561999999999999"/>
  </r>
  <r>
    <s v="NAoPri_cohort"/>
    <n v="2018"/>
    <s v="Q4"/>
    <s v="Q4-2018"/>
    <x v="39"/>
    <x v="44"/>
    <s v="."/>
    <s v="West London"/>
    <s v="cns_missing"/>
    <n v="144"/>
    <n v="0.75693999999999995"/>
  </r>
  <r>
    <s v="NAoPri_cohort"/>
    <n v="2019"/>
    <s v="Q1"/>
    <s v="Q1-2019"/>
    <x v="39"/>
    <x v="44"/>
    <s v="."/>
    <s v="West London"/>
    <s v="cns_missing"/>
    <n v="111"/>
    <n v="0.71170999999999995"/>
  </r>
  <r>
    <s v="NAoPri_cohort"/>
    <n v="2019"/>
    <s v="Q2"/>
    <s v="Q2-2019"/>
    <x v="39"/>
    <x v="44"/>
    <s v="."/>
    <s v="West London"/>
    <s v="cns_missing"/>
    <n v="135"/>
    <n v="0.8"/>
  </r>
  <r>
    <s v="NAoPri_cohort"/>
    <n v="2019"/>
    <s v="Q3"/>
    <s v="Q3-2019"/>
    <x v="39"/>
    <x v="44"/>
    <s v="."/>
    <s v="West London"/>
    <s v="cns_missing"/>
    <n v="175"/>
    <n v="0.8"/>
  </r>
  <r>
    <s v="NAoPri_cohort"/>
    <n v="2019"/>
    <s v="Q4"/>
    <s v="Q4-2019"/>
    <x v="39"/>
    <x v="44"/>
    <s v="."/>
    <s v="West London"/>
    <s v="cns_missing"/>
    <n v="135"/>
    <n v="0.8"/>
  </r>
  <r>
    <s v="NAoPri_cohort"/>
    <n v="2020"/>
    <s v="Q1"/>
    <s v="Q1-2020"/>
    <x v="39"/>
    <x v="44"/>
    <s v="."/>
    <s v="West London"/>
    <s v="cns_missing"/>
    <n v="145"/>
    <n v="0.8"/>
  </r>
  <r>
    <s v="NAoPri_cohort"/>
    <n v="2020"/>
    <s v="Q2"/>
    <s v="Q2-2020"/>
    <x v="39"/>
    <x v="44"/>
    <s v="."/>
    <s v="West London"/>
    <s v="cns_missing"/>
    <n v="64"/>
    <n v="0.82813000000000003"/>
  </r>
  <r>
    <s v="NAoPri_cohort"/>
    <n v="2020"/>
    <s v="Q3"/>
    <s v="Q3-2020"/>
    <x v="39"/>
    <x v="44"/>
    <s v="."/>
    <s v="West London"/>
    <s v="cns_missing"/>
    <n v="85"/>
    <n v="0.6"/>
  </r>
  <r>
    <s v="NAoPri_cohort"/>
    <n v="2020"/>
    <s v="Q4"/>
    <s v="Q4-2020"/>
    <x v="39"/>
    <x v="44"/>
    <s v="."/>
    <s v="West London"/>
    <s v="cns_missing"/>
    <n v="125"/>
    <n v="0.47199999999999998"/>
  </r>
  <r>
    <s v="NAoPri_cohort"/>
    <n v="2021"/>
    <s v="Q1"/>
    <s v="Q1-2021"/>
    <x v="39"/>
    <x v="44"/>
    <s v="."/>
    <s v="West London"/>
    <s v="cns_missing"/>
    <n v="103"/>
    <n v="0.79612000000000005"/>
  </r>
  <r>
    <s v="NAoPri_cohort"/>
    <n v="2021"/>
    <s v="Q2"/>
    <s v="Q2-2021"/>
    <x v="39"/>
    <x v="44"/>
    <s v="."/>
    <s v="West London"/>
    <s v="cns_missing"/>
    <n v="146"/>
    <n v="0.76027"/>
  </r>
  <r>
    <s v="NAoPri_cohort"/>
    <n v="2021"/>
    <s v="Q3"/>
    <s v="Q3-2021"/>
    <x v="39"/>
    <x v="44"/>
    <s v="."/>
    <s v="West London"/>
    <s v="cns_missing"/>
    <n v="167"/>
    <n v="0.77844000000000002"/>
  </r>
  <r>
    <s v="NAoPri_cohort"/>
    <n v="2021"/>
    <s v="Q4"/>
    <s v="Q4-2021"/>
    <x v="39"/>
    <x v="44"/>
    <s v="."/>
    <s v="West London"/>
    <s v="cns_missing"/>
    <n v="147"/>
    <n v="0.61224000000000001"/>
  </r>
  <r>
    <s v="NAoPri_cohort"/>
    <n v="2022"/>
    <s v="Q1"/>
    <s v="Q1-2022"/>
    <x v="39"/>
    <x v="44"/>
    <s v="."/>
    <s v="West London"/>
    <s v="cns_missing"/>
    <n v="135"/>
    <n v="0.74073999999999995"/>
  </r>
  <r>
    <s v="NAoPri_cohort"/>
    <n v="2022"/>
    <s v="Q2"/>
    <s v="Q2-2022"/>
    <x v="39"/>
    <x v="44"/>
    <s v="."/>
    <s v="West London"/>
    <s v="cns_missing"/>
    <n v="147"/>
    <n v="0.75509999999999999"/>
  </r>
  <r>
    <s v="NAoPri_cohort"/>
    <n v="2022"/>
    <s v="Q3"/>
    <s v="Q3-2022"/>
    <x v="39"/>
    <x v="44"/>
    <s v="."/>
    <s v="West London"/>
    <s v="cns_missing"/>
    <n v="161"/>
    <n v="0.70186000000000004"/>
  </r>
  <r>
    <s v="NAoPri_cohort"/>
    <n v="2022"/>
    <s v="Q4"/>
    <s v="Q4-2022"/>
    <x v="39"/>
    <x v="44"/>
    <s v="."/>
    <s v="West London"/>
    <s v="cns_missing"/>
    <n v="125"/>
    <n v="0.68799999999999994"/>
  </r>
  <r>
    <s v="NAoPri_cohort"/>
    <n v="2023"/>
    <s v="Q1"/>
    <s v="Q1-2023"/>
    <x v="39"/>
    <x v="44"/>
    <s v="."/>
    <s v="West London"/>
    <s v="cns_missing"/>
    <n v="152"/>
    <n v="0.84867999999999999"/>
  </r>
  <r>
    <s v="NAoPri_cohort"/>
    <n v="2018"/>
    <s v="Q1"/>
    <s v="Q1-2018"/>
    <x v="40"/>
    <x v="45"/>
    <s v="."/>
    <s v="Wessex"/>
    <s v="cns_missing"/>
    <n v="38"/>
    <n v="0.81579000000000002"/>
  </r>
  <r>
    <s v="NAoPri_cohort"/>
    <n v="2018"/>
    <s v="Q2"/>
    <s v="Q2-2018"/>
    <x v="40"/>
    <x v="45"/>
    <s v="."/>
    <s v="Wessex"/>
    <s v="cns_missing"/>
    <n v="36"/>
    <n v="0.94443999999999995"/>
  </r>
  <r>
    <s v="NAoPri_cohort"/>
    <n v="2018"/>
    <s v="Q3"/>
    <s v="Q3-2018"/>
    <x v="40"/>
    <x v="45"/>
    <s v="."/>
    <s v="Wessex"/>
    <s v="cns_missing"/>
    <n v="47"/>
    <n v="0.91488999999999998"/>
  </r>
  <r>
    <s v="NAoPri_cohort"/>
    <n v="2018"/>
    <s v="Q4"/>
    <s v="Q4-2018"/>
    <x v="40"/>
    <x v="45"/>
    <s v="."/>
    <s v="Wessex"/>
    <s v="cns_missing"/>
    <n v="31"/>
    <n v="0.77419000000000004"/>
  </r>
  <r>
    <s v="NAoPri_cohort"/>
    <n v="2019"/>
    <s v="Q1"/>
    <s v="Q1-2019"/>
    <x v="40"/>
    <x v="45"/>
    <s v="."/>
    <s v="Wessex"/>
    <s v="cns_missing"/>
    <n v="44"/>
    <n v="0.93181999999999998"/>
  </r>
  <r>
    <s v="NAoPri_cohort"/>
    <n v="2019"/>
    <s v="Q2"/>
    <s v="Q2-2019"/>
    <x v="40"/>
    <x v="45"/>
    <s v="."/>
    <s v="Wessex"/>
    <s v="cns_missing"/>
    <n v="46"/>
    <n v="0.86956999999999995"/>
  </r>
  <r>
    <s v="NAoPri_cohort"/>
    <n v="2019"/>
    <s v="Q3"/>
    <s v="Q3-2019"/>
    <x v="40"/>
    <x v="45"/>
    <s v="."/>
    <s v="Wessex"/>
    <s v="cns_missing"/>
    <n v="48"/>
    <n v="0.9375"/>
  </r>
  <r>
    <s v="NAoPri_cohort"/>
    <n v="2019"/>
    <s v="Q4"/>
    <s v="Q4-2019"/>
    <x v="40"/>
    <x v="45"/>
    <s v="."/>
    <s v="Wessex"/>
    <s v="cns_missing"/>
    <n v="53"/>
    <n v="0.92452999999999996"/>
  </r>
  <r>
    <s v="NAoPri_cohort"/>
    <n v="2020"/>
    <s v="Q1"/>
    <s v="Q1-2020"/>
    <x v="40"/>
    <x v="45"/>
    <s v="."/>
    <s v="Wessex"/>
    <s v="cns_missing"/>
    <n v="48"/>
    <n v="0.91666999999999998"/>
  </r>
  <r>
    <s v="NAoPri_cohort"/>
    <n v="2020"/>
    <s v="Q2"/>
    <s v="Q2-2020"/>
    <x v="40"/>
    <x v="45"/>
    <s v="."/>
    <s v="Wessex"/>
    <s v="cns_missing"/>
    <n v="20"/>
    <n v="0.9"/>
  </r>
  <r>
    <s v="NAoPri_cohort"/>
    <n v="2020"/>
    <s v="Q3"/>
    <s v="Q3-2020"/>
    <x v="40"/>
    <x v="45"/>
    <s v="."/>
    <s v="Wessex"/>
    <s v="cns_missing"/>
    <n v="31"/>
    <n v="0.93547999999999998"/>
  </r>
  <r>
    <s v="NAoPri_cohort"/>
    <n v="2020"/>
    <s v="Q4"/>
    <s v="Q4-2020"/>
    <x v="40"/>
    <x v="45"/>
    <s v="."/>
    <s v="Wessex"/>
    <s v="cns_missing"/>
    <n v="42"/>
    <n v="0.88095000000000001"/>
  </r>
  <r>
    <s v="NAoPri_cohort"/>
    <n v="2021"/>
    <s v="Q1"/>
    <s v="Q1-2021"/>
    <x v="40"/>
    <x v="45"/>
    <s v="."/>
    <s v="Wessex"/>
    <s v="cns_missing"/>
    <n v="34"/>
    <n v="0.91176000000000001"/>
  </r>
  <r>
    <s v="NAoPri_cohort"/>
    <n v="2021"/>
    <s v="Q2"/>
    <s v="Q2-2021"/>
    <x v="40"/>
    <x v="45"/>
    <s v="."/>
    <s v="Wessex"/>
    <s v="cns_missing"/>
    <n v="39"/>
    <n v="0.92308000000000001"/>
  </r>
  <r>
    <s v="NAoPri_cohort"/>
    <n v="2021"/>
    <s v="Q3"/>
    <s v="Q3-2021"/>
    <x v="40"/>
    <x v="45"/>
    <s v="."/>
    <s v="Wessex"/>
    <s v="cns_missing"/>
    <n v="44"/>
    <n v="0.95455000000000001"/>
  </r>
  <r>
    <s v="NAoPri_cohort"/>
    <n v="2021"/>
    <s v="Q4"/>
    <s v="Q4-2021"/>
    <x v="40"/>
    <x v="45"/>
    <s v="."/>
    <s v="Wessex"/>
    <s v="cns_missing"/>
    <n v="45"/>
    <n v="0.88888999999999996"/>
  </r>
  <r>
    <s v="NAoPri_cohort"/>
    <n v="2022"/>
    <s v="Q1"/>
    <s v="Q1-2022"/>
    <x v="40"/>
    <x v="45"/>
    <s v="."/>
    <s v="Wessex"/>
    <s v="cns_missing"/>
    <n v="38"/>
    <n v="0.84211000000000003"/>
  </r>
  <r>
    <s v="NAoPri_cohort"/>
    <n v="2022"/>
    <s v="Q2"/>
    <s v="Q2-2022"/>
    <x v="40"/>
    <x v="45"/>
    <s v="."/>
    <s v="Wessex"/>
    <s v="cns_missing"/>
    <n v="35"/>
    <n v="0.94286000000000003"/>
  </r>
  <r>
    <s v="NAoPri_cohort"/>
    <n v="2022"/>
    <s v="Q3"/>
    <s v="Q3-2022"/>
    <x v="40"/>
    <x v="45"/>
    <s v="."/>
    <s v="Wessex"/>
    <s v="cns_missing"/>
    <n v="54"/>
    <n v="0.88888999999999996"/>
  </r>
  <r>
    <s v="NAoPri_cohort"/>
    <n v="2022"/>
    <s v="Q4"/>
    <s v="Q4-2022"/>
    <x v="40"/>
    <x v="45"/>
    <s v="."/>
    <s v="Wessex"/>
    <s v="cns_missing"/>
    <n v="50"/>
    <n v="0.78"/>
  </r>
  <r>
    <s v="NAoPri_cohort"/>
    <n v="2023"/>
    <s v="Q1"/>
    <s v="Q1-2023"/>
    <x v="40"/>
    <x v="45"/>
    <s v="."/>
    <s v="Wessex"/>
    <s v="cns_missing"/>
    <n v="44"/>
    <n v="0.77273000000000003"/>
  </r>
  <r>
    <s v="NAoPri_cohort"/>
    <n v="2018"/>
    <s v="Q1"/>
    <s v="Q1-2018"/>
    <x v="41"/>
    <x v="46"/>
    <s v="."/>
    <s v="East of England - North"/>
    <s v="cns_missing"/>
    <n v="45"/>
    <n v="0.86667000000000005"/>
  </r>
  <r>
    <s v="NAoPri_cohort"/>
    <n v="2018"/>
    <s v="Q2"/>
    <s v="Q2-2018"/>
    <x v="41"/>
    <x v="46"/>
    <s v="."/>
    <s v="East of England - North"/>
    <s v="cns_missing"/>
    <n v="62"/>
    <n v="0.95160999999999996"/>
  </r>
  <r>
    <s v="NAoPri_cohort"/>
    <n v="2018"/>
    <s v="Q3"/>
    <s v="Q3-2018"/>
    <x v="41"/>
    <x v="46"/>
    <s v="."/>
    <s v="East of England - North"/>
    <s v="cns_missing"/>
    <n v="67"/>
    <n v="0.71641999999999995"/>
  </r>
  <r>
    <s v="NAoPri_cohort"/>
    <n v="2018"/>
    <s v="Q4"/>
    <s v="Q4-2018"/>
    <x v="41"/>
    <x v="46"/>
    <s v="."/>
    <s v="East of England - North"/>
    <s v="cns_missing"/>
    <n v="58"/>
    <n v="0.67240999999999995"/>
  </r>
  <r>
    <s v="NAoPri_cohort"/>
    <n v="2019"/>
    <s v="Q1"/>
    <s v="Q1-2019"/>
    <x v="41"/>
    <x v="46"/>
    <s v="."/>
    <s v="East of England - North"/>
    <s v="cns_missing"/>
    <n v="74"/>
    <n v="0.93242999999999998"/>
  </r>
  <r>
    <s v="NAoPri_cohort"/>
    <n v="2019"/>
    <s v="Q2"/>
    <s v="Q2-2019"/>
    <x v="41"/>
    <x v="46"/>
    <s v="."/>
    <s v="East of England - North"/>
    <s v="cns_missing"/>
    <n v="62"/>
    <n v="0.80645"/>
  </r>
  <r>
    <s v="NAoPri_cohort"/>
    <n v="2019"/>
    <s v="Q3"/>
    <s v="Q3-2019"/>
    <x v="41"/>
    <x v="46"/>
    <s v="."/>
    <s v="East of England - North"/>
    <s v="cns_missing"/>
    <n v="38"/>
    <n v="0.84211000000000003"/>
  </r>
  <r>
    <s v="NAoPri_cohort"/>
    <n v="2019"/>
    <s v="Q4"/>
    <s v="Q4-2019"/>
    <x v="41"/>
    <x v="46"/>
    <s v="."/>
    <s v="East of England - North"/>
    <s v="cns_missing"/>
    <n v="57"/>
    <n v="0.91227999999999998"/>
  </r>
  <r>
    <s v="NAoPri_cohort"/>
    <n v="2020"/>
    <s v="Q1"/>
    <s v="Q1-2020"/>
    <x v="41"/>
    <x v="46"/>
    <s v="."/>
    <s v="East of England - North"/>
    <s v="cns_missing"/>
    <n v="72"/>
    <n v="0.75"/>
  </r>
  <r>
    <s v="NAoPri_cohort"/>
    <n v="2020"/>
    <s v="Q2"/>
    <s v="Q2-2020"/>
    <x v="41"/>
    <x v="46"/>
    <s v="."/>
    <s v="East of England - North"/>
    <s v="cns_missing"/>
    <n v="30"/>
    <n v="0.96667000000000003"/>
  </r>
  <r>
    <s v="NAoPri_cohort"/>
    <n v="2020"/>
    <s v="Q3"/>
    <s v="Q3-2020"/>
    <x v="41"/>
    <x v="46"/>
    <s v="."/>
    <s v="East of England - North"/>
    <s v="cns_missing"/>
    <n v="44"/>
    <n v="0.86363999999999996"/>
  </r>
  <r>
    <s v="NAoPri_cohort"/>
    <n v="2020"/>
    <s v="Q4"/>
    <s v="Q4-2020"/>
    <x v="41"/>
    <x v="46"/>
    <s v="."/>
    <s v="East of England - North"/>
    <s v="cns_missing"/>
    <n v="64"/>
    <n v="0.85938000000000003"/>
  </r>
  <r>
    <s v="NAoPri_cohort"/>
    <n v="2021"/>
    <s v="Q1"/>
    <s v="Q1-2021"/>
    <x v="41"/>
    <x v="46"/>
    <s v="."/>
    <s v="East of England - North"/>
    <s v="cns_missing"/>
    <n v="51"/>
    <n v="0.94118000000000002"/>
  </r>
  <r>
    <s v="NAoPri_cohort"/>
    <n v="2021"/>
    <s v="Q2"/>
    <s v="Q2-2021"/>
    <x v="41"/>
    <x v="46"/>
    <s v="."/>
    <s v="East of England - North"/>
    <s v="cns_missing"/>
    <n v="52"/>
    <n v="0.88461999999999996"/>
  </r>
  <r>
    <s v="NAoPri_cohort"/>
    <n v="2021"/>
    <s v="Q3"/>
    <s v="Q3-2021"/>
    <x v="41"/>
    <x v="46"/>
    <s v="."/>
    <s v="East of England - North"/>
    <s v="cns_missing"/>
    <n v="68"/>
    <n v="0.89705999999999997"/>
  </r>
  <r>
    <s v="NAoPri_cohort"/>
    <n v="2021"/>
    <s v="Q4"/>
    <s v="Q4-2021"/>
    <x v="41"/>
    <x v="46"/>
    <s v="."/>
    <s v="East of England - North"/>
    <s v="cns_missing"/>
    <n v="62"/>
    <n v="0.8871"/>
  </r>
  <r>
    <s v="NAoPri_cohort"/>
    <n v="2022"/>
    <s v="Q1"/>
    <s v="Q1-2022"/>
    <x v="41"/>
    <x v="46"/>
    <s v="."/>
    <s v="East of England - North"/>
    <s v="cns_missing"/>
    <n v="59"/>
    <n v="0.83050999999999997"/>
  </r>
  <r>
    <s v="NAoPri_cohort"/>
    <n v="2022"/>
    <s v="Q2"/>
    <s v="Q2-2022"/>
    <x v="41"/>
    <x v="46"/>
    <s v="."/>
    <s v="East of England - North"/>
    <s v="cns_missing"/>
    <n v="41"/>
    <n v="0.87805"/>
  </r>
  <r>
    <s v="NAoPri_cohort"/>
    <n v="2022"/>
    <s v="Q3"/>
    <s v="Q3-2022"/>
    <x v="41"/>
    <x v="46"/>
    <s v="."/>
    <s v="East of England - North"/>
    <s v="cns_missing"/>
    <n v="69"/>
    <n v="0.97101000000000004"/>
  </r>
  <r>
    <s v="NAoPri_cohort"/>
    <n v="2022"/>
    <s v="Q4"/>
    <s v="Q4-2022"/>
    <x v="41"/>
    <x v="46"/>
    <s v="."/>
    <s v="East of England - North"/>
    <s v="cns_missing"/>
    <n v="45"/>
    <n v="0.84443999999999997"/>
  </r>
  <r>
    <s v="NAoPri_cohort"/>
    <n v="2023"/>
    <s v="Q1"/>
    <s v="Q1-2023"/>
    <x v="41"/>
    <x v="46"/>
    <s v="."/>
    <s v="East of England - North"/>
    <s v="cns_missing"/>
    <n v="71"/>
    <n v="0.74648000000000003"/>
  </r>
  <r>
    <s v="NAoPri_cohort"/>
    <n v="2018"/>
    <s v="Q1"/>
    <s v="Q1-2018"/>
    <x v="13"/>
    <x v="47"/>
    <s v="."/>
    <s v="Kent and Medway"/>
    <s v="cns_missing"/>
    <n v="378"/>
    <n v="0.83069000000000004"/>
  </r>
  <r>
    <s v="NAoPri_cohort"/>
    <n v="2018"/>
    <s v="Q2"/>
    <s v="Q2-2018"/>
    <x v="13"/>
    <x v="47"/>
    <s v="."/>
    <s v="Kent and Medway"/>
    <s v="cns_missing"/>
    <n v="421"/>
    <n v="0.69833999999999996"/>
  </r>
  <r>
    <s v="NAoPri_cohort"/>
    <n v="2018"/>
    <s v="Q3"/>
    <s v="Q3-2018"/>
    <x v="13"/>
    <x v="47"/>
    <s v="."/>
    <s v="Kent and Medway"/>
    <s v="cns_missing"/>
    <n v="458"/>
    <n v="0.64410000000000001"/>
  </r>
  <r>
    <s v="NAoPri_cohort"/>
    <n v="2018"/>
    <s v="Q4"/>
    <s v="Q4-2018"/>
    <x v="13"/>
    <x v="47"/>
    <s v="."/>
    <s v="Kent and Medway"/>
    <s v="cns_missing"/>
    <n v="445"/>
    <n v="0.70787"/>
  </r>
  <r>
    <s v="NAoPri_cohort"/>
    <n v="2019"/>
    <s v="Q1"/>
    <s v="Q1-2019"/>
    <x v="13"/>
    <x v="47"/>
    <s v="."/>
    <s v="Kent and Medway"/>
    <s v="cns_missing"/>
    <n v="408"/>
    <n v="0.80881999999999998"/>
  </r>
  <r>
    <s v="NAoPri_cohort"/>
    <n v="2019"/>
    <s v="Q2"/>
    <s v="Q2-2019"/>
    <x v="13"/>
    <x v="47"/>
    <s v="."/>
    <s v="Kent and Medway"/>
    <s v="cns_missing"/>
    <n v="444"/>
    <n v="0.77476999999999996"/>
  </r>
  <r>
    <s v="NAoPri_cohort"/>
    <n v="2019"/>
    <s v="Q3"/>
    <s v="Q3-2019"/>
    <x v="13"/>
    <x v="47"/>
    <s v="."/>
    <s v="Kent and Medway"/>
    <s v="cns_missing"/>
    <n v="462"/>
    <n v="0.77705999999999997"/>
  </r>
  <r>
    <s v="NAoPri_cohort"/>
    <n v="2019"/>
    <s v="Q4"/>
    <s v="Q4-2019"/>
    <x v="13"/>
    <x v="47"/>
    <s v="."/>
    <s v="Kent and Medway"/>
    <s v="cns_missing"/>
    <n v="466"/>
    <n v="0.87124000000000001"/>
  </r>
  <r>
    <s v="NAoPri_cohort"/>
    <n v="2020"/>
    <s v="Q1"/>
    <s v="Q1-2020"/>
    <x v="13"/>
    <x v="47"/>
    <s v="."/>
    <s v="Kent and Medway"/>
    <s v="cns_missing"/>
    <n v="400"/>
    <n v="0.82499999999999996"/>
  </r>
  <r>
    <s v="NAoPri_cohort"/>
    <n v="2020"/>
    <s v="Q2"/>
    <s v="Q2-2020"/>
    <x v="13"/>
    <x v="47"/>
    <s v="."/>
    <s v="Kent and Medway"/>
    <s v="cns_missing"/>
    <n v="271"/>
    <n v="0.73431999999999997"/>
  </r>
  <r>
    <s v="NAoPri_cohort"/>
    <n v="2020"/>
    <s v="Q3"/>
    <s v="Q3-2020"/>
    <x v="13"/>
    <x v="47"/>
    <s v="."/>
    <s v="Kent and Medway"/>
    <s v="cns_missing"/>
    <n v="356"/>
    <n v="0.75843000000000005"/>
  </r>
  <r>
    <s v="NAoPri_cohort"/>
    <n v="2020"/>
    <s v="Q4"/>
    <s v="Q4-2020"/>
    <x v="13"/>
    <x v="47"/>
    <s v="."/>
    <s v="Kent and Medway"/>
    <s v="cns_missing"/>
    <n v="392"/>
    <n v="0.73980000000000001"/>
  </r>
  <r>
    <s v="NAoPri_cohort"/>
    <n v="2021"/>
    <s v="Q1"/>
    <s v="Q1-2021"/>
    <x v="13"/>
    <x v="47"/>
    <s v="."/>
    <s v="Kent and Medway"/>
    <s v="cns_missing"/>
    <n v="416"/>
    <n v="0.8125"/>
  </r>
  <r>
    <s v="NAoPri_cohort"/>
    <n v="2021"/>
    <s v="Q2"/>
    <s v="Q2-2021"/>
    <x v="13"/>
    <x v="47"/>
    <s v="."/>
    <s v="Kent and Medway"/>
    <s v="cns_missing"/>
    <n v="459"/>
    <n v="0.82789000000000001"/>
  </r>
  <r>
    <s v="NAoPri_cohort"/>
    <n v="2021"/>
    <s v="Q3"/>
    <s v="Q3-2021"/>
    <x v="13"/>
    <x v="47"/>
    <s v="."/>
    <s v="Kent and Medway"/>
    <s v="cns_missing"/>
    <n v="467"/>
    <n v="0.77088000000000001"/>
  </r>
  <r>
    <s v="NAoPri_cohort"/>
    <n v="2021"/>
    <s v="Q4"/>
    <s v="Q4-2021"/>
    <x v="13"/>
    <x v="47"/>
    <s v="."/>
    <s v="Kent and Medway"/>
    <s v="cns_missing"/>
    <n v="455"/>
    <n v="0.70769000000000004"/>
  </r>
  <r>
    <s v="NAoPri_cohort"/>
    <n v="2022"/>
    <s v="Q1"/>
    <s v="Q1-2022"/>
    <x v="13"/>
    <x v="47"/>
    <s v="."/>
    <s v="Kent and Medway"/>
    <s v="cns_missing"/>
    <n v="462"/>
    <n v="0.80086999999999997"/>
  </r>
  <r>
    <s v="NAoPri_cohort"/>
    <n v="2022"/>
    <s v="Q2"/>
    <s v="Q2-2022"/>
    <x v="13"/>
    <x v="47"/>
    <s v="."/>
    <s v="Kent and Medway"/>
    <s v="cns_missing"/>
    <n v="497"/>
    <n v="0.76458999999999999"/>
  </r>
  <r>
    <s v="NAoPri_cohort"/>
    <n v="2022"/>
    <s v="Q3"/>
    <s v="Q3-2022"/>
    <x v="13"/>
    <x v="47"/>
    <s v="."/>
    <s v="Kent and Medway"/>
    <s v="cns_missing"/>
    <n v="507"/>
    <n v="0.80867999999999995"/>
  </r>
  <r>
    <s v="NAoPri_cohort"/>
    <n v="2022"/>
    <s v="Q4"/>
    <s v="Q4-2022"/>
    <x v="13"/>
    <x v="47"/>
    <s v="."/>
    <s v="Kent and Medway"/>
    <s v="cns_missing"/>
    <n v="454"/>
    <n v="0.78193999999999997"/>
  </r>
  <r>
    <s v="NAoPri_cohort"/>
    <n v="2023"/>
    <s v="Q1"/>
    <s v="Q1-2023"/>
    <x v="13"/>
    <x v="47"/>
    <s v="."/>
    <s v="Kent and Medway"/>
    <s v="cns_missing"/>
    <n v="487"/>
    <n v="0.73921999999999999"/>
  </r>
  <r>
    <s v="NAoPri_cohort"/>
    <n v="2018"/>
    <s v="Q1"/>
    <s v="Q1-2018"/>
    <x v="42"/>
    <x v="48"/>
    <s v="."/>
    <s v="East Midlands"/>
    <s v="cns_missing"/>
    <n v="60"/>
    <n v="0.93332999999999999"/>
  </r>
  <r>
    <s v="NAoPri_cohort"/>
    <n v="2018"/>
    <s v="Q2"/>
    <s v="Q2-2018"/>
    <x v="42"/>
    <x v="48"/>
    <s v="."/>
    <s v="East Midlands"/>
    <s v="cns_missing"/>
    <n v="57"/>
    <n v="0.75439000000000001"/>
  </r>
  <r>
    <s v="NAoPri_cohort"/>
    <n v="2018"/>
    <s v="Q3"/>
    <s v="Q3-2018"/>
    <x v="42"/>
    <x v="48"/>
    <s v="."/>
    <s v="East Midlands"/>
    <s v="cns_missing"/>
    <n v="75"/>
    <n v="0.70667000000000002"/>
  </r>
  <r>
    <s v="NAoPri_cohort"/>
    <n v="2018"/>
    <s v="Q4"/>
    <s v="Q4-2018"/>
    <x v="42"/>
    <x v="48"/>
    <s v="."/>
    <s v="East Midlands"/>
    <s v="cns_missing"/>
    <n v="72"/>
    <n v="0.83333000000000002"/>
  </r>
  <r>
    <s v="NAoPri_cohort"/>
    <n v="2019"/>
    <s v="Q1"/>
    <s v="Q1-2019"/>
    <x v="42"/>
    <x v="48"/>
    <s v="."/>
    <s v="East Midlands"/>
    <s v="cns_missing"/>
    <n v="72"/>
    <n v="0.875"/>
  </r>
  <r>
    <s v="NAoPri_cohort"/>
    <n v="2019"/>
    <s v="Q2"/>
    <s v="Q2-2019"/>
    <x v="42"/>
    <x v="48"/>
    <s v="."/>
    <s v="East Midlands"/>
    <s v="cns_missing"/>
    <n v="48"/>
    <n v="0.89583000000000002"/>
  </r>
  <r>
    <s v="NAoPri_cohort"/>
    <n v="2019"/>
    <s v="Q3"/>
    <s v="Q3-2019"/>
    <x v="42"/>
    <x v="48"/>
    <s v="."/>
    <s v="East Midlands"/>
    <s v="cns_missing"/>
    <n v="62"/>
    <n v="0.62902999999999998"/>
  </r>
  <r>
    <s v="NAoPri_cohort"/>
    <n v="2019"/>
    <s v="Q4"/>
    <s v="Q4-2019"/>
    <x v="42"/>
    <x v="48"/>
    <s v="."/>
    <s v="East Midlands"/>
    <s v="cns_missing"/>
    <n v="90"/>
    <n v="0.55556000000000005"/>
  </r>
  <r>
    <s v="NAoPri_cohort"/>
    <n v="2020"/>
    <s v="Q1"/>
    <s v="Q1-2020"/>
    <x v="42"/>
    <x v="48"/>
    <s v="."/>
    <s v="East Midlands"/>
    <s v="cns_missing"/>
    <n v="70"/>
    <n v="0.7"/>
  </r>
  <r>
    <s v="NAoPri_cohort"/>
    <n v="2020"/>
    <s v="Q2"/>
    <s v="Q2-2020"/>
    <x v="42"/>
    <x v="48"/>
    <s v="."/>
    <s v="East Midlands"/>
    <s v="cns_missing"/>
    <n v="37"/>
    <n v="0.75675999999999999"/>
  </r>
  <r>
    <s v="NAoPri_cohort"/>
    <n v="2020"/>
    <s v="Q3"/>
    <s v="Q3-2020"/>
    <x v="42"/>
    <x v="48"/>
    <s v="."/>
    <s v="East Midlands"/>
    <s v="cns_missing"/>
    <n v="68"/>
    <n v="0.60294000000000003"/>
  </r>
  <r>
    <s v="NAoPri_cohort"/>
    <n v="2020"/>
    <s v="Q4"/>
    <s v="Q4-2020"/>
    <x v="42"/>
    <x v="48"/>
    <s v="."/>
    <s v="East Midlands"/>
    <s v="cns_missing"/>
    <n v="72"/>
    <n v="0.61111000000000004"/>
  </r>
  <r>
    <s v="NAoPri_cohort"/>
    <n v="2021"/>
    <s v="Q1"/>
    <s v="Q1-2021"/>
    <x v="42"/>
    <x v="48"/>
    <s v="."/>
    <s v="East Midlands"/>
    <s v="cns_missing"/>
    <n v="79"/>
    <n v="0.69620000000000004"/>
  </r>
  <r>
    <s v="NAoPri_cohort"/>
    <n v="2021"/>
    <s v="Q2"/>
    <s v="Q2-2021"/>
    <x v="42"/>
    <x v="48"/>
    <s v="."/>
    <s v="East Midlands"/>
    <s v="cns_missing"/>
    <n v="79"/>
    <n v="0.74683999999999995"/>
  </r>
  <r>
    <s v="NAoPri_cohort"/>
    <n v="2021"/>
    <s v="Q3"/>
    <s v="Q3-2021"/>
    <x v="42"/>
    <x v="48"/>
    <s v="."/>
    <s v="East Midlands"/>
    <s v="cns_missing"/>
    <n v="72"/>
    <n v="0.77778000000000003"/>
  </r>
  <r>
    <s v="NAoPri_cohort"/>
    <n v="2021"/>
    <s v="Q4"/>
    <s v="Q4-2021"/>
    <x v="42"/>
    <x v="48"/>
    <s v="."/>
    <s v="East Midlands"/>
    <s v="cns_missing"/>
    <n v="71"/>
    <n v="0.76056000000000001"/>
  </r>
  <r>
    <s v="NAoPri_cohort"/>
    <n v="2022"/>
    <s v="Q1"/>
    <s v="Q1-2022"/>
    <x v="42"/>
    <x v="48"/>
    <s v="."/>
    <s v="East Midlands"/>
    <s v="cns_missing"/>
    <n v="77"/>
    <n v="0.81818000000000002"/>
  </r>
  <r>
    <s v="NAoPri_cohort"/>
    <n v="2022"/>
    <s v="Q2"/>
    <s v="Q2-2022"/>
    <x v="42"/>
    <x v="48"/>
    <s v="."/>
    <s v="East Midlands"/>
    <s v="cns_missing"/>
    <n v="74"/>
    <n v="0.85135000000000005"/>
  </r>
  <r>
    <s v="NAoPri_cohort"/>
    <n v="2022"/>
    <s v="Q3"/>
    <s v="Q3-2022"/>
    <x v="42"/>
    <x v="48"/>
    <s v="."/>
    <s v="East Midlands"/>
    <s v="cns_missing"/>
    <n v="86"/>
    <n v="0.73255999999999999"/>
  </r>
  <r>
    <s v="NAoPri_cohort"/>
    <n v="2022"/>
    <s v="Q4"/>
    <s v="Q4-2022"/>
    <x v="42"/>
    <x v="48"/>
    <s v="."/>
    <s v="East Midlands"/>
    <s v="cns_missing"/>
    <n v="66"/>
    <n v="0.71211999999999998"/>
  </r>
  <r>
    <s v="NAoPri_cohort"/>
    <n v="2023"/>
    <s v="Q1"/>
    <s v="Q1-2023"/>
    <x v="42"/>
    <x v="48"/>
    <s v="."/>
    <s v="East Midlands"/>
    <s v="cns_missing"/>
    <n v="67"/>
    <n v="0.73133999999999999"/>
  </r>
  <r>
    <s v="NAoPri_cohort"/>
    <n v="2018"/>
    <s v="Q1"/>
    <s v="Q1-2018"/>
    <x v="43"/>
    <x v="49"/>
    <s v="."/>
    <s v="South East London"/>
    <s v="cns_missing"/>
    <n v="140"/>
    <n v="0.85714000000000001"/>
  </r>
  <r>
    <s v="NAoPri_cohort"/>
    <n v="2018"/>
    <s v="Q2"/>
    <s v="Q2-2018"/>
    <x v="43"/>
    <x v="49"/>
    <s v="."/>
    <s v="South East London"/>
    <s v="cns_missing"/>
    <n v="176"/>
    <n v="0.75"/>
  </r>
  <r>
    <s v="NAoPri_cohort"/>
    <n v="2018"/>
    <s v="Q3"/>
    <s v="Q3-2018"/>
    <x v="43"/>
    <x v="49"/>
    <s v="."/>
    <s v="South East London"/>
    <s v="cns_missing"/>
    <n v="152"/>
    <n v="0.69737000000000005"/>
  </r>
  <r>
    <s v="NAoPri_cohort"/>
    <n v="2018"/>
    <s v="Q4"/>
    <s v="Q4-2018"/>
    <x v="43"/>
    <x v="49"/>
    <s v="."/>
    <s v="South East London"/>
    <s v="cns_missing"/>
    <n v="160"/>
    <n v="0.33124999999999999"/>
  </r>
  <r>
    <s v="NAoPri_cohort"/>
    <n v="2019"/>
    <s v="Q1"/>
    <s v="Q1-2019"/>
    <x v="43"/>
    <x v="49"/>
    <s v="."/>
    <s v="South East London"/>
    <s v="cns_missing"/>
    <n v="173"/>
    <n v="0.32369999999999999"/>
  </r>
  <r>
    <s v="NAoPri_cohort"/>
    <n v="2019"/>
    <s v="Q2"/>
    <s v="Q2-2019"/>
    <x v="43"/>
    <x v="49"/>
    <s v="."/>
    <s v="South East London"/>
    <s v="cns_missing"/>
    <n v="182"/>
    <n v="0.55495000000000005"/>
  </r>
  <r>
    <s v="NAoPri_cohort"/>
    <n v="2019"/>
    <s v="Q3"/>
    <s v="Q3-2019"/>
    <x v="43"/>
    <x v="49"/>
    <s v="."/>
    <s v="South East London"/>
    <s v="cns_missing"/>
    <n v="165"/>
    <n v="0.70303000000000004"/>
  </r>
  <r>
    <s v="NAoPri_cohort"/>
    <n v="2019"/>
    <s v="Q4"/>
    <s v="Q4-2019"/>
    <x v="43"/>
    <x v="49"/>
    <s v="."/>
    <s v="South East London"/>
    <s v="cns_missing"/>
    <n v="186"/>
    <n v="0.61828000000000005"/>
  </r>
  <r>
    <s v="NAoPri_cohort"/>
    <n v="2020"/>
    <s v="Q1"/>
    <s v="Q1-2020"/>
    <x v="43"/>
    <x v="49"/>
    <s v="."/>
    <s v="South East London"/>
    <s v="cns_missing"/>
    <n v="154"/>
    <n v="0.64285999999999999"/>
  </r>
  <r>
    <s v="NAoPri_cohort"/>
    <n v="2020"/>
    <s v="Q2"/>
    <s v="Q2-2020"/>
    <x v="43"/>
    <x v="49"/>
    <s v="."/>
    <s v="South East London"/>
    <s v="cns_missing"/>
    <n v="67"/>
    <n v="0.74626999999999999"/>
  </r>
  <r>
    <s v="NAoPri_cohort"/>
    <n v="2020"/>
    <s v="Q3"/>
    <s v="Q3-2020"/>
    <x v="43"/>
    <x v="49"/>
    <s v="."/>
    <s v="South East London"/>
    <s v="cns_missing"/>
    <n v="107"/>
    <n v="0.76636000000000004"/>
  </r>
  <r>
    <s v="NAoPri_cohort"/>
    <n v="2020"/>
    <s v="Q4"/>
    <s v="Q4-2020"/>
    <x v="43"/>
    <x v="49"/>
    <s v="."/>
    <s v="South East London"/>
    <s v="cns_missing"/>
    <n v="177"/>
    <n v="0.72880999999999996"/>
  </r>
  <r>
    <s v="NAoPri_cohort"/>
    <n v="2021"/>
    <s v="Q1"/>
    <s v="Q1-2021"/>
    <x v="43"/>
    <x v="49"/>
    <s v="."/>
    <s v="South East London"/>
    <s v="cns_missing"/>
    <n v="130"/>
    <n v="0.68462000000000001"/>
  </r>
  <r>
    <s v="NAoPri_cohort"/>
    <n v="2021"/>
    <s v="Q2"/>
    <s v="Q2-2021"/>
    <x v="43"/>
    <x v="49"/>
    <s v="."/>
    <s v="South East London"/>
    <s v="cns_missing"/>
    <n v="169"/>
    <n v="0.75148000000000004"/>
  </r>
  <r>
    <s v="NAoPri_cohort"/>
    <n v="2021"/>
    <s v="Q3"/>
    <s v="Q3-2021"/>
    <x v="43"/>
    <x v="49"/>
    <s v="."/>
    <s v="South East London"/>
    <s v="cns_missing"/>
    <n v="155"/>
    <n v="0.81289999999999996"/>
  </r>
  <r>
    <s v="NAoPri_cohort"/>
    <n v="2021"/>
    <s v="Q4"/>
    <s v="Q4-2021"/>
    <x v="43"/>
    <x v="49"/>
    <s v="."/>
    <s v="South East London"/>
    <s v="cns_missing"/>
    <n v="214"/>
    <n v="0.85514000000000001"/>
  </r>
  <r>
    <s v="NAoPri_cohort"/>
    <n v="2022"/>
    <s v="Q1"/>
    <s v="Q1-2022"/>
    <x v="43"/>
    <x v="49"/>
    <s v="."/>
    <s v="South East London"/>
    <s v="cns_missing"/>
    <n v="207"/>
    <n v="0.8599"/>
  </r>
  <r>
    <s v="NAoPri_cohort"/>
    <n v="2022"/>
    <s v="Q2"/>
    <s v="Q2-2022"/>
    <x v="43"/>
    <x v="49"/>
    <s v="."/>
    <s v="South East London"/>
    <s v="cns_missing"/>
    <n v="224"/>
    <n v="0.79464000000000001"/>
  </r>
  <r>
    <s v="NAoPri_cohort"/>
    <n v="2022"/>
    <s v="Q3"/>
    <s v="Q3-2022"/>
    <x v="43"/>
    <x v="49"/>
    <s v="."/>
    <s v="South East London"/>
    <s v="cns_missing"/>
    <n v="173"/>
    <n v="0.82659000000000005"/>
  </r>
  <r>
    <s v="NAoPri_cohort"/>
    <n v="2022"/>
    <s v="Q4"/>
    <s v="Q4-2022"/>
    <x v="43"/>
    <x v="49"/>
    <s v="."/>
    <s v="South East London"/>
    <s v="cns_missing"/>
    <n v="189"/>
    <n v="0.85714000000000001"/>
  </r>
  <r>
    <s v="NAoPri_cohort"/>
    <n v="2023"/>
    <s v="Q1"/>
    <s v="Q1-2023"/>
    <x v="43"/>
    <x v="49"/>
    <s v="."/>
    <s v="South East London"/>
    <s v="cns_missing"/>
    <n v="176"/>
    <n v="0.81818000000000002"/>
  </r>
  <r>
    <s v="NAoPri_cohort"/>
    <n v="2018"/>
    <s v="Q1"/>
    <s v="Q1-2018"/>
    <x v="44"/>
    <x v="50"/>
    <s v="."/>
    <s v="West London"/>
    <s v="cns_missing"/>
    <n v="44"/>
    <n v="0.70455000000000001"/>
  </r>
  <r>
    <s v="NAoPri_cohort"/>
    <n v="2018"/>
    <s v="Q2"/>
    <s v="Q2-2018"/>
    <x v="44"/>
    <x v="50"/>
    <s v="."/>
    <s v="West London"/>
    <s v="cns_missing"/>
    <n v="36"/>
    <n v="0.83333000000000002"/>
  </r>
  <r>
    <s v="NAoPri_cohort"/>
    <n v="2018"/>
    <s v="Q3"/>
    <s v="Q3-2018"/>
    <x v="44"/>
    <x v="50"/>
    <s v="."/>
    <s v="West London"/>
    <s v="cns_missing"/>
    <n v="47"/>
    <n v="0.72340000000000004"/>
  </r>
  <r>
    <s v="NAoPri_cohort"/>
    <n v="2018"/>
    <s v="Q4"/>
    <s v="Q4-2018"/>
    <x v="44"/>
    <x v="50"/>
    <s v="."/>
    <s v="West London"/>
    <s v="cns_missing"/>
    <n v="58"/>
    <n v="0.75861999999999996"/>
  </r>
  <r>
    <s v="NAoPri_cohort"/>
    <n v="2019"/>
    <s v="Q1"/>
    <s v="Q1-2019"/>
    <x v="44"/>
    <x v="50"/>
    <s v="."/>
    <s v="West London"/>
    <s v="cns_missing"/>
    <n v="45"/>
    <n v="0.77778000000000003"/>
  </r>
  <r>
    <s v="NAoPri_cohort"/>
    <n v="2019"/>
    <s v="Q2"/>
    <s v="Q2-2019"/>
    <x v="44"/>
    <x v="50"/>
    <s v="."/>
    <s v="West London"/>
    <s v="cns_missing"/>
    <n v="42"/>
    <n v="0.88095000000000001"/>
  </r>
  <r>
    <s v="NAoPri_cohort"/>
    <n v="2019"/>
    <s v="Q3"/>
    <s v="Q3-2019"/>
    <x v="44"/>
    <x v="50"/>
    <s v="."/>
    <s v="West London"/>
    <s v="cns_missing"/>
    <n v="38"/>
    <n v="0.55262999999999995"/>
  </r>
  <r>
    <s v="NAoPri_cohort"/>
    <n v="2019"/>
    <s v="Q4"/>
    <s v="Q4-2019"/>
    <x v="44"/>
    <x v="50"/>
    <s v="."/>
    <s v="West London"/>
    <s v="cns_missing"/>
    <n v="50"/>
    <n v="0.52"/>
  </r>
  <r>
    <s v="NAoPri_cohort"/>
    <n v="2020"/>
    <s v="Q1"/>
    <s v="Q1-2020"/>
    <x v="44"/>
    <x v="50"/>
    <s v="."/>
    <s v="West London"/>
    <s v="cns_missing"/>
    <n v="42"/>
    <n v="0.73809999999999998"/>
  </r>
  <r>
    <s v="NAoPri_cohort"/>
    <n v="2020"/>
    <s v="Q2"/>
    <s v="Q2-2020"/>
    <x v="44"/>
    <x v="50"/>
    <s v="."/>
    <s v="West London"/>
    <s v="cns_missing"/>
    <n v="31"/>
    <n v="0.6129"/>
  </r>
  <r>
    <s v="NAoPri_cohort"/>
    <n v="2020"/>
    <s v="Q3"/>
    <s v="Q3-2020"/>
    <x v="44"/>
    <x v="50"/>
    <s v="."/>
    <s v="West London"/>
    <s v="cns_missing"/>
    <n v="44"/>
    <n v="0.81818000000000002"/>
  </r>
  <r>
    <s v="NAoPri_cohort"/>
    <n v="2020"/>
    <s v="Q4"/>
    <s v="Q4-2020"/>
    <x v="44"/>
    <x v="50"/>
    <s v="."/>
    <s v="West London"/>
    <s v="cns_missing"/>
    <n v="45"/>
    <n v="0.75556000000000001"/>
  </r>
  <r>
    <s v="NAoPri_cohort"/>
    <n v="2021"/>
    <s v="Q1"/>
    <s v="Q1-2021"/>
    <x v="44"/>
    <x v="50"/>
    <s v="."/>
    <s v="West London"/>
    <s v="cns_missing"/>
    <n v="52"/>
    <n v="0.80769000000000002"/>
  </r>
  <r>
    <s v="NAoPri_cohort"/>
    <n v="2021"/>
    <s v="Q2"/>
    <s v="Q2-2021"/>
    <x v="44"/>
    <x v="50"/>
    <s v="."/>
    <s v="West London"/>
    <s v="cns_missing"/>
    <n v="51"/>
    <n v="0.86275000000000002"/>
  </r>
  <r>
    <s v="NAoPri_cohort"/>
    <n v="2021"/>
    <s v="Q3"/>
    <s v="Q3-2021"/>
    <x v="44"/>
    <x v="50"/>
    <s v="."/>
    <s v="West London"/>
    <s v="cns_missing"/>
    <n v="47"/>
    <n v="0.95745000000000002"/>
  </r>
  <r>
    <s v="NAoPri_cohort"/>
    <n v="2021"/>
    <s v="Q4"/>
    <s v="Q4-2021"/>
    <x v="44"/>
    <x v="50"/>
    <s v="."/>
    <s v="West London"/>
    <s v="cns_missing"/>
    <n v="42"/>
    <n v="0.76190000000000002"/>
  </r>
  <r>
    <s v="NAoPri_cohort"/>
    <n v="2022"/>
    <s v="Q1"/>
    <s v="Q1-2022"/>
    <x v="44"/>
    <x v="50"/>
    <s v="."/>
    <s v="West London"/>
    <s v="cns_missing"/>
    <n v="49"/>
    <n v="0.79591999999999996"/>
  </r>
  <r>
    <s v="NAoPri_cohort"/>
    <n v="2022"/>
    <s v="Q2"/>
    <s v="Q2-2022"/>
    <x v="44"/>
    <x v="50"/>
    <s v="."/>
    <s v="West London"/>
    <s v="cns_missing"/>
    <n v="58"/>
    <n v="0.67240999999999995"/>
  </r>
  <r>
    <s v="NAoPri_cohort"/>
    <n v="2022"/>
    <s v="Q3"/>
    <s v="Q3-2022"/>
    <x v="44"/>
    <x v="50"/>
    <s v="."/>
    <s v="West London"/>
    <s v="cns_missing"/>
    <n v="65"/>
    <n v="0.58462000000000003"/>
  </r>
  <r>
    <s v="NAoPri_cohort"/>
    <n v="2022"/>
    <s v="Q4"/>
    <s v="Q4-2022"/>
    <x v="44"/>
    <x v="50"/>
    <s v="."/>
    <s v="West London"/>
    <s v="cns_missing"/>
    <n v="36"/>
    <n v="0.80556000000000005"/>
  </r>
  <r>
    <s v="NAoPri_cohort"/>
    <n v="2023"/>
    <s v="Q1"/>
    <s v="Q1-2023"/>
    <x v="44"/>
    <x v="50"/>
    <s v="."/>
    <s v="West London"/>
    <s v="cns_missing"/>
    <n v="58"/>
    <n v="0.74138000000000004"/>
  </r>
  <r>
    <s v="NAoPri_cohort"/>
    <n v="2018"/>
    <s v="Q1"/>
    <s v="Q1-2018"/>
    <x v="45"/>
    <x v="51"/>
    <s v="."/>
    <s v="Lancashire and South Cumbria"/>
    <s v="cns_missing"/>
    <n v="49"/>
    <n v="0.81633"/>
  </r>
  <r>
    <s v="NAoPri_cohort"/>
    <n v="2018"/>
    <s v="Q2"/>
    <s v="Q2-2018"/>
    <x v="45"/>
    <x v="51"/>
    <s v="."/>
    <s v="Lancashire and South Cumbria"/>
    <s v="cns_missing"/>
    <n v="55"/>
    <n v="0.70909"/>
  </r>
  <r>
    <s v="NAoPri_cohort"/>
    <n v="2018"/>
    <s v="Q3"/>
    <s v="Q3-2018"/>
    <x v="45"/>
    <x v="51"/>
    <s v="."/>
    <s v="Lancashire and South Cumbria"/>
    <s v="cns_missing"/>
    <n v="56"/>
    <n v="0.64285999999999999"/>
  </r>
  <r>
    <s v="NAoPri_cohort"/>
    <n v="2018"/>
    <s v="Q4"/>
    <s v="Q4-2018"/>
    <x v="45"/>
    <x v="51"/>
    <s v="."/>
    <s v="Lancashire and South Cumbria"/>
    <s v="cns_missing"/>
    <n v="45"/>
    <n v="0.55556000000000005"/>
  </r>
  <r>
    <s v="NAoPri_cohort"/>
    <n v="2019"/>
    <s v="Q1"/>
    <s v="Q1-2019"/>
    <x v="45"/>
    <x v="51"/>
    <s v="."/>
    <s v="Lancashire and South Cumbria"/>
    <s v="cns_missing"/>
    <n v="61"/>
    <n v="0.75409999999999999"/>
  </r>
  <r>
    <s v="NAoPri_cohort"/>
    <n v="2019"/>
    <s v="Q2"/>
    <s v="Q2-2019"/>
    <x v="45"/>
    <x v="51"/>
    <s v="."/>
    <s v="Lancashire and South Cumbria"/>
    <s v="cns_missing"/>
    <n v="63"/>
    <n v="0.71428999999999998"/>
  </r>
  <r>
    <s v="NAoPri_cohort"/>
    <n v="2019"/>
    <s v="Q3"/>
    <s v="Q3-2019"/>
    <x v="45"/>
    <x v="51"/>
    <s v="."/>
    <s v="Lancashire and South Cumbria"/>
    <s v="cns_missing"/>
    <n v="59"/>
    <n v="0.64407000000000003"/>
  </r>
  <r>
    <s v="NAoPri_cohort"/>
    <n v="2019"/>
    <s v="Q4"/>
    <s v="Q4-2019"/>
    <x v="45"/>
    <x v="51"/>
    <s v="."/>
    <s v="Lancashire and South Cumbria"/>
    <s v="cns_missing"/>
    <n v="52"/>
    <n v="0.63461999999999996"/>
  </r>
  <r>
    <s v="NAoPri_cohort"/>
    <n v="2020"/>
    <s v="Q1"/>
    <s v="Q1-2020"/>
    <x v="45"/>
    <x v="51"/>
    <s v="."/>
    <s v="Lancashire and South Cumbria"/>
    <s v="cns_missing"/>
    <n v="54"/>
    <n v="0.75926000000000005"/>
  </r>
  <r>
    <s v="NAoPri_cohort"/>
    <n v="2020"/>
    <s v="Q2"/>
    <s v="Q2-2020"/>
    <x v="45"/>
    <x v="51"/>
    <s v="."/>
    <s v="Lancashire and South Cumbria"/>
    <s v="cns_missing"/>
    <n v="33"/>
    <n v="0.81818000000000002"/>
  </r>
  <r>
    <s v="NAoPri_cohort"/>
    <n v="2020"/>
    <s v="Q3"/>
    <s v="Q3-2020"/>
    <x v="45"/>
    <x v="51"/>
    <s v="."/>
    <s v="Lancashire and South Cumbria"/>
    <s v="cns_missing"/>
    <n v="54"/>
    <n v="0.70369999999999999"/>
  </r>
  <r>
    <s v="NAoPri_cohort"/>
    <n v="2020"/>
    <s v="Q4"/>
    <s v="Q4-2020"/>
    <x v="45"/>
    <x v="51"/>
    <s v="."/>
    <s v="Lancashire and South Cumbria"/>
    <s v="cns_missing"/>
    <n v="51"/>
    <n v="0.84314"/>
  </r>
  <r>
    <s v="NAoPri_cohort"/>
    <n v="2021"/>
    <s v="Q1"/>
    <s v="Q1-2021"/>
    <x v="45"/>
    <x v="51"/>
    <s v="."/>
    <s v="Lancashire and South Cumbria"/>
    <s v="cns_missing"/>
    <n v="60"/>
    <n v="0.9"/>
  </r>
  <r>
    <s v="NAoPri_cohort"/>
    <n v="2021"/>
    <s v="Q2"/>
    <s v="Q2-2021"/>
    <x v="45"/>
    <x v="51"/>
    <s v="."/>
    <s v="Lancashire and South Cumbria"/>
    <s v="cns_missing"/>
    <n v="63"/>
    <n v="0.92062999999999995"/>
  </r>
  <r>
    <s v="NAoPri_cohort"/>
    <n v="2021"/>
    <s v="Q3"/>
    <s v="Q3-2021"/>
    <x v="45"/>
    <x v="51"/>
    <s v="."/>
    <s v="Lancashire and South Cumbria"/>
    <s v="cns_missing"/>
    <n v="39"/>
    <n v="0.92308000000000001"/>
  </r>
  <r>
    <s v="NAoPri_cohort"/>
    <n v="2021"/>
    <s v="Q4"/>
    <s v="Q4-2021"/>
    <x v="45"/>
    <x v="51"/>
    <s v="."/>
    <s v="Lancashire and South Cumbria"/>
    <s v="cns_missing"/>
    <n v="56"/>
    <n v="0.92857000000000001"/>
  </r>
  <r>
    <s v="NAoPri_cohort"/>
    <n v="2022"/>
    <s v="Q1"/>
    <s v="Q1-2022"/>
    <x v="45"/>
    <x v="51"/>
    <s v="."/>
    <s v="Lancashire and South Cumbria"/>
    <s v="cns_missing"/>
    <n v="71"/>
    <n v="0.85914999999999997"/>
  </r>
  <r>
    <s v="NAoPri_cohort"/>
    <n v="2022"/>
    <s v="Q2"/>
    <s v="Q2-2022"/>
    <x v="45"/>
    <x v="51"/>
    <s v="."/>
    <s v="Lancashire and South Cumbria"/>
    <s v="cns_missing"/>
    <n v="57"/>
    <n v="0.78947000000000001"/>
  </r>
  <r>
    <s v="NAoPri_cohort"/>
    <n v="2022"/>
    <s v="Q3"/>
    <s v="Q3-2022"/>
    <x v="45"/>
    <x v="51"/>
    <s v="."/>
    <s v="Lancashire and South Cumbria"/>
    <s v="cns_missing"/>
    <n v="67"/>
    <n v="0.88060000000000005"/>
  </r>
  <r>
    <s v="NAoPri_cohort"/>
    <n v="2022"/>
    <s v="Q4"/>
    <s v="Q4-2022"/>
    <x v="45"/>
    <x v="51"/>
    <s v="."/>
    <s v="Lancashire and South Cumbria"/>
    <s v="cns_missing"/>
    <n v="55"/>
    <n v="0.92727000000000004"/>
  </r>
  <r>
    <s v="NAoPri_cohort"/>
    <n v="2023"/>
    <s v="Q1"/>
    <s v="Q1-2023"/>
    <x v="45"/>
    <x v="51"/>
    <s v="."/>
    <s v="Lancashire and South Cumbria"/>
    <s v="cns_missing"/>
    <n v="63"/>
    <n v="0.77778000000000003"/>
  </r>
  <r>
    <s v="NAoPri_cohort"/>
    <n v="2018"/>
    <s v="Q1"/>
    <s v="Q1-2018"/>
    <x v="13"/>
    <x v="52"/>
    <s v="."/>
    <s v="Lancashire and South Cumbria"/>
    <s v="cns_missing"/>
    <n v="324"/>
    <n v="0.79630000000000001"/>
  </r>
  <r>
    <s v="NAoPri_cohort"/>
    <n v="2018"/>
    <s v="Q2"/>
    <s v="Q2-2018"/>
    <x v="13"/>
    <x v="52"/>
    <s v="."/>
    <s v="Lancashire and South Cumbria"/>
    <s v="cns_missing"/>
    <n v="327"/>
    <n v="0.78286999999999995"/>
  </r>
  <r>
    <s v="NAoPri_cohort"/>
    <n v="2018"/>
    <s v="Q3"/>
    <s v="Q3-2018"/>
    <x v="13"/>
    <x v="52"/>
    <s v="."/>
    <s v="Lancashire and South Cumbria"/>
    <s v="cns_missing"/>
    <n v="345"/>
    <n v="0.82318999999999998"/>
  </r>
  <r>
    <s v="NAoPri_cohort"/>
    <n v="2018"/>
    <s v="Q4"/>
    <s v="Q4-2018"/>
    <x v="13"/>
    <x v="52"/>
    <s v="."/>
    <s v="Lancashire and South Cumbria"/>
    <s v="cns_missing"/>
    <n v="279"/>
    <n v="0.77778000000000003"/>
  </r>
  <r>
    <s v="NAoPri_cohort"/>
    <n v="2019"/>
    <s v="Q1"/>
    <s v="Q1-2019"/>
    <x v="13"/>
    <x v="52"/>
    <s v="."/>
    <s v="Lancashire and South Cumbria"/>
    <s v="cns_missing"/>
    <n v="306"/>
    <n v="0.84641"/>
  </r>
  <r>
    <s v="NAoPri_cohort"/>
    <n v="2019"/>
    <s v="Q2"/>
    <s v="Q2-2019"/>
    <x v="13"/>
    <x v="52"/>
    <s v="."/>
    <s v="Lancashire and South Cumbria"/>
    <s v="cns_missing"/>
    <n v="311"/>
    <n v="0.83923000000000003"/>
  </r>
  <r>
    <s v="NAoPri_cohort"/>
    <n v="2019"/>
    <s v="Q3"/>
    <s v="Q3-2019"/>
    <x v="13"/>
    <x v="52"/>
    <s v="."/>
    <s v="Lancashire and South Cumbria"/>
    <s v="cns_missing"/>
    <n v="333"/>
    <n v="0.88888999999999996"/>
  </r>
  <r>
    <s v="NAoPri_cohort"/>
    <n v="2019"/>
    <s v="Q4"/>
    <s v="Q4-2019"/>
    <x v="13"/>
    <x v="52"/>
    <s v="."/>
    <s v="Lancashire and South Cumbria"/>
    <s v="cns_missing"/>
    <n v="314"/>
    <n v="0.88217000000000001"/>
  </r>
  <r>
    <s v="NAoPri_cohort"/>
    <n v="2020"/>
    <s v="Q1"/>
    <s v="Q1-2020"/>
    <x v="13"/>
    <x v="52"/>
    <s v="."/>
    <s v="Lancashire and South Cumbria"/>
    <s v="cns_missing"/>
    <n v="274"/>
    <n v="0.87590999999999997"/>
  </r>
  <r>
    <s v="NAoPri_cohort"/>
    <n v="2020"/>
    <s v="Q2"/>
    <s v="Q2-2020"/>
    <x v="13"/>
    <x v="52"/>
    <s v="."/>
    <s v="Lancashire and South Cumbria"/>
    <s v="cns_missing"/>
    <n v="161"/>
    <n v="0.86956999999999995"/>
  </r>
  <r>
    <s v="NAoPri_cohort"/>
    <n v="2020"/>
    <s v="Q3"/>
    <s v="Q3-2020"/>
    <x v="13"/>
    <x v="52"/>
    <s v="."/>
    <s v="Lancashire and South Cumbria"/>
    <s v="cns_missing"/>
    <n v="235"/>
    <n v="0.88510999999999995"/>
  </r>
  <r>
    <s v="NAoPri_cohort"/>
    <n v="2020"/>
    <s v="Q4"/>
    <s v="Q4-2020"/>
    <x v="13"/>
    <x v="52"/>
    <s v="."/>
    <s v="Lancashire and South Cumbria"/>
    <s v="cns_missing"/>
    <n v="252"/>
    <n v="0.86507999999999996"/>
  </r>
  <r>
    <s v="NAoPri_cohort"/>
    <n v="2021"/>
    <s v="Q1"/>
    <s v="Q1-2021"/>
    <x v="13"/>
    <x v="52"/>
    <s v="."/>
    <s v="Lancashire and South Cumbria"/>
    <s v="cns_missing"/>
    <n v="315"/>
    <n v="0.92698000000000003"/>
  </r>
  <r>
    <s v="NAoPri_cohort"/>
    <n v="2021"/>
    <s v="Q2"/>
    <s v="Q2-2021"/>
    <x v="13"/>
    <x v="52"/>
    <s v="."/>
    <s v="Lancashire and South Cumbria"/>
    <s v="cns_missing"/>
    <n v="304"/>
    <n v="0.95394999999999996"/>
  </r>
  <r>
    <s v="NAoPri_cohort"/>
    <n v="2021"/>
    <s v="Q3"/>
    <s v="Q3-2021"/>
    <x v="13"/>
    <x v="52"/>
    <s v="."/>
    <s v="Lancashire and South Cumbria"/>
    <s v="cns_missing"/>
    <n v="300"/>
    <n v="0.91666999999999998"/>
  </r>
  <r>
    <s v="NAoPri_cohort"/>
    <n v="2021"/>
    <s v="Q4"/>
    <s v="Q4-2021"/>
    <x v="13"/>
    <x v="52"/>
    <s v="."/>
    <s v="Lancashire and South Cumbria"/>
    <s v="cns_missing"/>
    <n v="341"/>
    <n v="0.94428000000000001"/>
  </r>
  <r>
    <s v="NAoPri_cohort"/>
    <n v="2022"/>
    <s v="Q1"/>
    <s v="Q1-2022"/>
    <x v="13"/>
    <x v="52"/>
    <s v="."/>
    <s v="Lancashire and South Cumbria"/>
    <s v="cns_missing"/>
    <n v="361"/>
    <n v="0.90305000000000002"/>
  </r>
  <r>
    <s v="NAoPri_cohort"/>
    <n v="2022"/>
    <s v="Q2"/>
    <s v="Q2-2022"/>
    <x v="13"/>
    <x v="52"/>
    <s v="."/>
    <s v="Lancashire and South Cumbria"/>
    <s v="cns_missing"/>
    <n v="356"/>
    <n v="0.91010999999999997"/>
  </r>
  <r>
    <s v="NAoPri_cohort"/>
    <n v="2022"/>
    <s v="Q3"/>
    <s v="Q3-2022"/>
    <x v="13"/>
    <x v="52"/>
    <s v="."/>
    <s v="Lancashire and South Cumbria"/>
    <s v="cns_missing"/>
    <n v="356"/>
    <n v="0.94381999999999999"/>
  </r>
  <r>
    <s v="NAoPri_cohort"/>
    <n v="2022"/>
    <s v="Q4"/>
    <s v="Q4-2022"/>
    <x v="13"/>
    <x v="52"/>
    <s v="."/>
    <s v="Lancashire and South Cumbria"/>
    <s v="cns_missing"/>
    <n v="360"/>
    <n v="0.88888999999999996"/>
  </r>
  <r>
    <s v="NAoPri_cohort"/>
    <n v="2023"/>
    <s v="Q1"/>
    <s v="Q1-2023"/>
    <x v="13"/>
    <x v="52"/>
    <s v="."/>
    <s v="Lancashire and South Cumbria"/>
    <s v="cns_missing"/>
    <n v="347"/>
    <n v="0.78098000000000001"/>
  </r>
  <r>
    <s v="NAoPri_cohort"/>
    <n v="2018"/>
    <s v="Q1"/>
    <s v="Q1-2018"/>
    <x v="46"/>
    <x v="53"/>
    <s v="."/>
    <s v="West Yorkshire and Harrogate"/>
    <s v="cns_missing"/>
    <n v="146"/>
    <n v="0.91781000000000001"/>
  </r>
  <r>
    <s v="NAoPri_cohort"/>
    <n v="2018"/>
    <s v="Q2"/>
    <s v="Q2-2018"/>
    <x v="46"/>
    <x v="53"/>
    <s v="."/>
    <s v="West Yorkshire and Harrogate"/>
    <s v="cns_missing"/>
    <n v="137"/>
    <n v="0.84672000000000003"/>
  </r>
  <r>
    <s v="NAoPri_cohort"/>
    <n v="2018"/>
    <s v="Q3"/>
    <s v="Q3-2018"/>
    <x v="46"/>
    <x v="53"/>
    <s v="."/>
    <s v="West Yorkshire and Harrogate"/>
    <s v="cns_missing"/>
    <n v="209"/>
    <n v="0.88995000000000002"/>
  </r>
  <r>
    <s v="NAoPri_cohort"/>
    <n v="2018"/>
    <s v="Q4"/>
    <s v="Q4-2018"/>
    <x v="46"/>
    <x v="53"/>
    <s v="."/>
    <s v="West Yorkshire and Harrogate"/>
    <s v="cns_missing"/>
    <n v="155"/>
    <n v="0.90968000000000004"/>
  </r>
  <r>
    <s v="NAoPri_cohort"/>
    <n v="2019"/>
    <s v="Q1"/>
    <s v="Q1-2019"/>
    <x v="46"/>
    <x v="53"/>
    <s v="."/>
    <s v="West Yorkshire and Harrogate"/>
    <s v="cns_missing"/>
    <n v="173"/>
    <n v="0.89017000000000002"/>
  </r>
  <r>
    <s v="NAoPri_cohort"/>
    <n v="2019"/>
    <s v="Q2"/>
    <s v="Q2-2019"/>
    <x v="46"/>
    <x v="53"/>
    <s v="."/>
    <s v="West Yorkshire and Harrogate"/>
    <s v="cns_missing"/>
    <n v="206"/>
    <n v="0.90290999999999999"/>
  </r>
  <r>
    <s v="NAoPri_cohort"/>
    <n v="2019"/>
    <s v="Q3"/>
    <s v="Q3-2019"/>
    <x v="46"/>
    <x v="53"/>
    <s v="."/>
    <s v="West Yorkshire and Harrogate"/>
    <s v="cns_missing"/>
    <n v="188"/>
    <n v="0.90425999999999995"/>
  </r>
  <r>
    <s v="NAoPri_cohort"/>
    <n v="2019"/>
    <s v="Q4"/>
    <s v="Q4-2019"/>
    <x v="46"/>
    <x v="53"/>
    <s v="."/>
    <s v="West Yorkshire and Harrogate"/>
    <s v="cns_missing"/>
    <n v="225"/>
    <n v="0.78666999999999998"/>
  </r>
  <r>
    <s v="NAoPri_cohort"/>
    <n v="2020"/>
    <s v="Q1"/>
    <s v="Q1-2020"/>
    <x v="46"/>
    <x v="53"/>
    <s v="."/>
    <s v="West Yorkshire and Harrogate"/>
    <s v="cns_missing"/>
    <n v="159"/>
    <n v="0.89307999999999998"/>
  </r>
  <r>
    <s v="NAoPri_cohort"/>
    <n v="2020"/>
    <s v="Q2"/>
    <s v="Q2-2020"/>
    <x v="46"/>
    <x v="53"/>
    <s v="."/>
    <s v="West Yorkshire and Harrogate"/>
    <s v="cns_missing"/>
    <n v="70"/>
    <n v="0.87143000000000004"/>
  </r>
  <r>
    <s v="NAoPri_cohort"/>
    <n v="2020"/>
    <s v="Q3"/>
    <s v="Q3-2020"/>
    <x v="46"/>
    <x v="53"/>
    <s v="."/>
    <s v="West Yorkshire and Harrogate"/>
    <s v="cns_missing"/>
    <n v="149"/>
    <n v="0.85235000000000005"/>
  </r>
  <r>
    <s v="NAoPri_cohort"/>
    <n v="2020"/>
    <s v="Q4"/>
    <s v="Q4-2020"/>
    <x v="46"/>
    <x v="53"/>
    <s v="."/>
    <s v="West Yorkshire and Harrogate"/>
    <s v="cns_missing"/>
    <n v="159"/>
    <n v="0.89937"/>
  </r>
  <r>
    <s v="NAoPri_cohort"/>
    <n v="2021"/>
    <s v="Q1"/>
    <s v="Q1-2021"/>
    <x v="46"/>
    <x v="53"/>
    <s v="."/>
    <s v="West Yorkshire and Harrogate"/>
    <s v="cns_missing"/>
    <n v="187"/>
    <n v="0.88770000000000004"/>
  </r>
  <r>
    <s v="NAoPri_cohort"/>
    <n v="2021"/>
    <s v="Q2"/>
    <s v="Q2-2021"/>
    <x v="46"/>
    <x v="53"/>
    <s v="."/>
    <s v="West Yorkshire and Harrogate"/>
    <s v="cns_missing"/>
    <n v="177"/>
    <n v="0.88700999999999997"/>
  </r>
  <r>
    <s v="NAoPri_cohort"/>
    <n v="2021"/>
    <s v="Q3"/>
    <s v="Q3-2021"/>
    <x v="46"/>
    <x v="53"/>
    <s v="."/>
    <s v="West Yorkshire and Harrogate"/>
    <s v="cns_missing"/>
    <n v="160"/>
    <n v="0.85"/>
  </r>
  <r>
    <s v="NAoPri_cohort"/>
    <n v="2021"/>
    <s v="Q4"/>
    <s v="Q4-2021"/>
    <x v="46"/>
    <x v="53"/>
    <s v="."/>
    <s v="West Yorkshire and Harrogate"/>
    <s v="cns_missing"/>
    <n v="163"/>
    <n v="0.87729999999999997"/>
  </r>
  <r>
    <s v="NAoPri_cohort"/>
    <n v="2022"/>
    <s v="Q1"/>
    <s v="Q1-2022"/>
    <x v="46"/>
    <x v="53"/>
    <s v="."/>
    <s v="West Yorkshire and Harrogate"/>
    <s v="cns_missing"/>
    <n v="181"/>
    <n v="0.81215000000000004"/>
  </r>
  <r>
    <s v="NAoPri_cohort"/>
    <n v="2022"/>
    <s v="Q2"/>
    <s v="Q2-2022"/>
    <x v="46"/>
    <x v="53"/>
    <s v="."/>
    <s v="West Yorkshire and Harrogate"/>
    <s v="cns_missing"/>
    <n v="202"/>
    <n v="0.77227999999999997"/>
  </r>
  <r>
    <s v="NAoPri_cohort"/>
    <n v="2022"/>
    <s v="Q3"/>
    <s v="Q3-2022"/>
    <x v="46"/>
    <x v="53"/>
    <s v="."/>
    <s v="West Yorkshire and Harrogate"/>
    <s v="cns_missing"/>
    <n v="192"/>
    <n v="0.77083000000000002"/>
  </r>
  <r>
    <s v="NAoPri_cohort"/>
    <n v="2022"/>
    <s v="Q4"/>
    <s v="Q4-2022"/>
    <x v="46"/>
    <x v="53"/>
    <s v="."/>
    <s v="West Yorkshire and Harrogate"/>
    <s v="cns_missing"/>
    <n v="182"/>
    <n v="0.87363000000000002"/>
  </r>
  <r>
    <s v="NAoPri_cohort"/>
    <n v="2023"/>
    <s v="Q1"/>
    <s v="Q1-2023"/>
    <x v="46"/>
    <x v="53"/>
    <s v="."/>
    <s v="West Yorkshire and Harrogate"/>
    <s v="cns_missing"/>
    <n v="201"/>
    <n v="0.79601999999999995"/>
  </r>
  <r>
    <s v="NAoPri_cohort"/>
    <n v="2018"/>
    <s v="Q1"/>
    <s v="Q1-2018"/>
    <x v="47"/>
    <x v="54"/>
    <s v="."/>
    <s v="South East London"/>
    <s v="cns_missing"/>
    <n v="39"/>
    <n v="5.1279999999999999E-2"/>
  </r>
  <r>
    <s v="NAoPri_cohort"/>
    <n v="2018"/>
    <s v="Q2"/>
    <s v="Q2-2018"/>
    <x v="47"/>
    <x v="54"/>
    <s v="."/>
    <s v="South East London"/>
    <s v="cns_missing"/>
    <n v="46"/>
    <n v="0.30435000000000001"/>
  </r>
  <r>
    <s v="NAoPri_cohort"/>
    <n v="2018"/>
    <s v="Q3"/>
    <s v="Q3-2018"/>
    <x v="47"/>
    <x v="54"/>
    <s v="."/>
    <s v="South East London"/>
    <s v="cns_missing"/>
    <n v="43"/>
    <n v="0.53488000000000002"/>
  </r>
  <r>
    <s v="NAoPri_cohort"/>
    <n v="2018"/>
    <s v="Q4"/>
    <s v="Q4-2018"/>
    <x v="47"/>
    <x v="54"/>
    <s v="."/>
    <s v="South East London"/>
    <s v="cns_missing"/>
    <n v="43"/>
    <n v="0.46511999999999998"/>
  </r>
  <r>
    <s v="NAoPri_cohort"/>
    <n v="2019"/>
    <s v="Q1"/>
    <s v="Q1-2019"/>
    <x v="47"/>
    <x v="54"/>
    <s v="."/>
    <s v="South East London"/>
    <s v="cns_missing"/>
    <n v="52"/>
    <n v="0.65385000000000004"/>
  </r>
  <r>
    <s v="NAoPri_cohort"/>
    <n v="2019"/>
    <s v="Q2"/>
    <s v="Q2-2019"/>
    <x v="47"/>
    <x v="54"/>
    <s v="."/>
    <s v="South East London"/>
    <s v="cns_missing"/>
    <n v="52"/>
    <n v="0.88461999999999996"/>
  </r>
  <r>
    <s v="NAoPri_cohort"/>
    <n v="2019"/>
    <s v="Q3"/>
    <s v="Q3-2019"/>
    <x v="47"/>
    <x v="54"/>
    <s v="."/>
    <s v="South East London"/>
    <s v="cns_missing"/>
    <n v="46"/>
    <n v="0.78261000000000003"/>
  </r>
  <r>
    <s v="NAoPri_cohort"/>
    <n v="2019"/>
    <s v="Q4"/>
    <s v="Q4-2019"/>
    <x v="47"/>
    <x v="54"/>
    <s v="."/>
    <s v="South East London"/>
    <s v="cns_missing"/>
    <n v="60"/>
    <n v="0.75"/>
  </r>
  <r>
    <s v="NAoPri_cohort"/>
    <n v="2020"/>
    <s v="Q1"/>
    <s v="Q1-2020"/>
    <x v="47"/>
    <x v="54"/>
    <s v="."/>
    <s v="South East London"/>
    <s v="cns_missing"/>
    <n v="42"/>
    <n v="0.64285999999999999"/>
  </r>
  <r>
    <s v="NAoPri_cohort"/>
    <n v="2020"/>
    <s v="Q2"/>
    <s v="Q2-2020"/>
    <x v="47"/>
    <x v="54"/>
    <s v="."/>
    <s v="South East London"/>
    <s v="cns_missing"/>
    <n v="29"/>
    <n v="0.82759000000000005"/>
  </r>
  <r>
    <s v="NAoPri_cohort"/>
    <n v="2020"/>
    <s v="Q3"/>
    <s v="Q3-2020"/>
    <x v="47"/>
    <x v="54"/>
    <s v="."/>
    <s v="South East London"/>
    <s v="cns_missing"/>
    <n v="54"/>
    <n v="0.94443999999999995"/>
  </r>
  <r>
    <s v="NAoPri_cohort"/>
    <n v="2020"/>
    <s v="Q4"/>
    <s v="Q4-2020"/>
    <x v="47"/>
    <x v="54"/>
    <s v="."/>
    <s v="South East London"/>
    <s v="cns_missing"/>
    <n v="55"/>
    <n v="0.90908999999999995"/>
  </r>
  <r>
    <s v="NAoPri_cohort"/>
    <n v="2021"/>
    <s v="Q1"/>
    <s v="Q1-2021"/>
    <x v="47"/>
    <x v="54"/>
    <s v="."/>
    <s v="South East London"/>
    <s v="cns_missing"/>
    <n v="55"/>
    <n v="0.87273000000000001"/>
  </r>
  <r>
    <s v="NAoPri_cohort"/>
    <n v="2021"/>
    <s v="Q2"/>
    <s v="Q2-2021"/>
    <x v="47"/>
    <x v="54"/>
    <s v="."/>
    <s v="South East London"/>
    <s v="cns_missing"/>
    <n v="62"/>
    <n v="0.77419000000000004"/>
  </r>
  <r>
    <s v="NAoPri_cohort"/>
    <n v="2021"/>
    <s v="Q3"/>
    <s v="Q3-2021"/>
    <x v="47"/>
    <x v="54"/>
    <s v="."/>
    <s v="South East London"/>
    <s v="cns_missing"/>
    <n v="51"/>
    <n v="0.84314"/>
  </r>
  <r>
    <s v="NAoPri_cohort"/>
    <n v="2021"/>
    <s v="Q4"/>
    <s v="Q4-2021"/>
    <x v="47"/>
    <x v="54"/>
    <s v="."/>
    <s v="South East London"/>
    <s v="cns_missing"/>
    <n v="45"/>
    <n v="0.88888999999999996"/>
  </r>
  <r>
    <s v="NAoPri_cohort"/>
    <n v="2022"/>
    <s v="Q1"/>
    <s v="Q1-2022"/>
    <x v="47"/>
    <x v="54"/>
    <s v="."/>
    <s v="South East London"/>
    <s v="cns_missing"/>
    <n v="46"/>
    <n v="0.82608999999999999"/>
  </r>
  <r>
    <s v="NAoPri_cohort"/>
    <n v="2022"/>
    <s v="Q2"/>
    <s v="Q2-2022"/>
    <x v="47"/>
    <x v="54"/>
    <s v="."/>
    <s v="South East London"/>
    <s v="cns_missing"/>
    <n v="57"/>
    <n v="0.73684000000000005"/>
  </r>
  <r>
    <s v="NAoPri_cohort"/>
    <n v="2022"/>
    <s v="Q3"/>
    <s v="Q3-2022"/>
    <x v="47"/>
    <x v="54"/>
    <s v="."/>
    <s v="South East London"/>
    <s v="cns_missing"/>
    <n v="42"/>
    <n v="0.76190000000000002"/>
  </r>
  <r>
    <s v="NAoPri_cohort"/>
    <n v="2022"/>
    <s v="Q4"/>
    <s v="Q4-2022"/>
    <x v="47"/>
    <x v="54"/>
    <s v="."/>
    <s v="South East London"/>
    <s v="cns_missing"/>
    <n v="34"/>
    <n v="0.85294000000000003"/>
  </r>
  <r>
    <s v="NAoPri_cohort"/>
    <n v="2023"/>
    <s v="Q1"/>
    <s v="Q1-2023"/>
    <x v="47"/>
    <x v="54"/>
    <s v="."/>
    <s v="South East London"/>
    <s v="cns_missing"/>
    <n v="47"/>
    <n v="0.80850999999999995"/>
  </r>
  <r>
    <s v="NAoPri_cohort"/>
    <n v="2018"/>
    <s v="Q1"/>
    <s v="Q1-2018"/>
    <x v="48"/>
    <x v="55"/>
    <s v="."/>
    <s v="Cheshire and Merseyside"/>
    <s v="cns_missing"/>
    <n v="186"/>
    <n v="0.83333000000000002"/>
  </r>
  <r>
    <s v="NAoPri_cohort"/>
    <n v="2018"/>
    <s v="Q2"/>
    <s v="Q2-2018"/>
    <x v="48"/>
    <x v="55"/>
    <s v="."/>
    <s v="Cheshire and Merseyside"/>
    <s v="cns_missing"/>
    <n v="170"/>
    <n v="0.74705999999999995"/>
  </r>
  <r>
    <s v="NAoPri_cohort"/>
    <n v="2018"/>
    <s v="Q3"/>
    <s v="Q3-2018"/>
    <x v="48"/>
    <x v="55"/>
    <s v="."/>
    <s v="Cheshire and Merseyside"/>
    <s v="cns_missing"/>
    <n v="194"/>
    <n v="0.84536"/>
  </r>
  <r>
    <s v="NAoPri_cohort"/>
    <n v="2018"/>
    <s v="Q4"/>
    <s v="Q4-2018"/>
    <x v="48"/>
    <x v="55"/>
    <s v="."/>
    <s v="Cheshire and Merseyside"/>
    <s v="cns_missing"/>
    <n v="195"/>
    <n v="0.84103000000000006"/>
  </r>
  <r>
    <s v="NAoPri_cohort"/>
    <n v="2019"/>
    <s v="Q1"/>
    <s v="Q1-2019"/>
    <x v="48"/>
    <x v="55"/>
    <s v="."/>
    <s v="Cheshire and Merseyside"/>
    <s v="cns_missing"/>
    <n v="193"/>
    <n v="0.89119000000000004"/>
  </r>
  <r>
    <s v="NAoPri_cohort"/>
    <n v="2019"/>
    <s v="Q2"/>
    <s v="Q2-2019"/>
    <x v="48"/>
    <x v="55"/>
    <s v="."/>
    <s v="Cheshire and Merseyside"/>
    <s v="cns_missing"/>
    <n v="193"/>
    <n v="0.90154999999999996"/>
  </r>
  <r>
    <s v="NAoPri_cohort"/>
    <n v="2019"/>
    <s v="Q3"/>
    <s v="Q3-2019"/>
    <x v="48"/>
    <x v="55"/>
    <s v="."/>
    <s v="Cheshire and Merseyside"/>
    <s v="cns_missing"/>
    <n v="206"/>
    <n v="0.83009999999999995"/>
  </r>
  <r>
    <s v="NAoPri_cohort"/>
    <n v="2019"/>
    <s v="Q4"/>
    <s v="Q4-2019"/>
    <x v="48"/>
    <x v="55"/>
    <s v="."/>
    <s v="Cheshire and Merseyside"/>
    <s v="cns_missing"/>
    <n v="187"/>
    <n v="0.81283000000000005"/>
  </r>
  <r>
    <s v="NAoPri_cohort"/>
    <n v="2020"/>
    <s v="Q1"/>
    <s v="Q1-2020"/>
    <x v="48"/>
    <x v="55"/>
    <s v="."/>
    <s v="Cheshire and Merseyside"/>
    <s v="cns_missing"/>
    <n v="208"/>
    <n v="0.75480999999999998"/>
  </r>
  <r>
    <s v="NAoPri_cohort"/>
    <n v="2020"/>
    <s v="Q2"/>
    <s v="Q2-2020"/>
    <x v="48"/>
    <x v="55"/>
    <s v="."/>
    <s v="Cheshire and Merseyside"/>
    <s v="cns_missing"/>
    <n v="95"/>
    <n v="0.66315999999999997"/>
  </r>
  <r>
    <s v="NAoPri_cohort"/>
    <n v="2020"/>
    <s v="Q3"/>
    <s v="Q3-2020"/>
    <x v="48"/>
    <x v="55"/>
    <s v="."/>
    <s v="Cheshire and Merseyside"/>
    <s v="cns_missing"/>
    <n v="145"/>
    <n v="0.57930999999999999"/>
  </r>
  <r>
    <s v="NAoPri_cohort"/>
    <n v="2020"/>
    <s v="Q4"/>
    <s v="Q4-2020"/>
    <x v="48"/>
    <x v="55"/>
    <s v="."/>
    <s v="Cheshire and Merseyside"/>
    <s v="cns_missing"/>
    <n v="170"/>
    <n v="0.75294000000000005"/>
  </r>
  <r>
    <s v="NAoPri_cohort"/>
    <n v="2021"/>
    <s v="Q1"/>
    <s v="Q1-2021"/>
    <x v="48"/>
    <x v="55"/>
    <s v="."/>
    <s v="Cheshire and Merseyside"/>
    <s v="cns_missing"/>
    <n v="183"/>
    <n v="0.60109000000000001"/>
  </r>
  <r>
    <s v="NAoPri_cohort"/>
    <n v="2021"/>
    <s v="Q2"/>
    <s v="Q2-2021"/>
    <x v="48"/>
    <x v="55"/>
    <s v="."/>
    <s v="Cheshire and Merseyside"/>
    <s v="cns_missing"/>
    <n v="206"/>
    <n v="0.74272000000000005"/>
  </r>
  <r>
    <s v="NAoPri_cohort"/>
    <n v="2021"/>
    <s v="Q3"/>
    <s v="Q3-2021"/>
    <x v="48"/>
    <x v="55"/>
    <s v="."/>
    <s v="Cheshire and Merseyside"/>
    <s v="cns_missing"/>
    <n v="220"/>
    <n v="0.76817999999999997"/>
  </r>
  <r>
    <s v="NAoPri_cohort"/>
    <n v="2021"/>
    <s v="Q4"/>
    <s v="Q4-2021"/>
    <x v="48"/>
    <x v="55"/>
    <s v="."/>
    <s v="Cheshire and Merseyside"/>
    <s v="cns_missing"/>
    <n v="199"/>
    <n v="0.85426999999999997"/>
  </r>
  <r>
    <s v="NAoPri_cohort"/>
    <n v="2022"/>
    <s v="Q1"/>
    <s v="Q1-2022"/>
    <x v="48"/>
    <x v="55"/>
    <s v="."/>
    <s v="Cheshire and Merseyside"/>
    <s v="cns_missing"/>
    <n v="179"/>
    <n v="0.94972000000000001"/>
  </r>
  <r>
    <s v="NAoPri_cohort"/>
    <n v="2022"/>
    <s v="Q2"/>
    <s v="Q2-2022"/>
    <x v="48"/>
    <x v="55"/>
    <s v="."/>
    <s v="Cheshire and Merseyside"/>
    <s v="cns_missing"/>
    <n v="192"/>
    <n v="0.91146000000000005"/>
  </r>
  <r>
    <s v="NAoPri_cohort"/>
    <n v="2022"/>
    <s v="Q3"/>
    <s v="Q3-2022"/>
    <x v="48"/>
    <x v="55"/>
    <s v="."/>
    <s v="Cheshire and Merseyside"/>
    <s v="cns_missing"/>
    <n v="170"/>
    <n v="0.85882000000000003"/>
  </r>
  <r>
    <s v="NAoPri_cohort"/>
    <n v="2022"/>
    <s v="Q4"/>
    <s v="Q4-2022"/>
    <x v="48"/>
    <x v="55"/>
    <s v="."/>
    <s v="Cheshire and Merseyside"/>
    <s v="cns_missing"/>
    <n v="185"/>
    <n v="0.79459000000000002"/>
  </r>
  <r>
    <s v="NAoPri_cohort"/>
    <n v="2023"/>
    <s v="Q1"/>
    <s v="Q1-2023"/>
    <x v="48"/>
    <x v="55"/>
    <s v="."/>
    <s v="Cheshire and Merseyside"/>
    <s v="cns_missing"/>
    <n v="202"/>
    <n v="0.70791999999999999"/>
  </r>
  <r>
    <s v="NAoPri_cohort"/>
    <n v="2018"/>
    <s v="Q1"/>
    <s v="Q1-2018"/>
    <x v="49"/>
    <x v="56"/>
    <s v="."/>
    <s v="West London"/>
    <s v="cns_missing"/>
    <n v="74"/>
    <n v="0.86485999999999996"/>
  </r>
  <r>
    <s v="NAoPri_cohort"/>
    <n v="2018"/>
    <s v="Q2"/>
    <s v="Q2-2018"/>
    <x v="49"/>
    <x v="56"/>
    <s v="."/>
    <s v="West London"/>
    <s v="cns_missing"/>
    <n v="84"/>
    <n v="0.71428999999999998"/>
  </r>
  <r>
    <s v="NAoPri_cohort"/>
    <n v="2018"/>
    <s v="Q3"/>
    <s v="Q3-2018"/>
    <x v="49"/>
    <x v="56"/>
    <s v="."/>
    <s v="West London"/>
    <s v="cns_missing"/>
    <n v="72"/>
    <n v="0.73611000000000004"/>
  </r>
  <r>
    <s v="NAoPri_cohort"/>
    <n v="2018"/>
    <s v="Q4"/>
    <s v="Q4-2018"/>
    <x v="49"/>
    <x v="56"/>
    <s v="."/>
    <s v="West London"/>
    <s v="cns_missing"/>
    <n v="81"/>
    <n v="0.64198"/>
  </r>
  <r>
    <s v="NAoPri_cohort"/>
    <n v="2019"/>
    <s v="Q1"/>
    <s v="Q1-2019"/>
    <x v="49"/>
    <x v="56"/>
    <s v="."/>
    <s v="West London"/>
    <s v="cns_missing"/>
    <n v="85"/>
    <n v="0.8"/>
  </r>
  <r>
    <s v="NAoPri_cohort"/>
    <n v="2019"/>
    <s v="Q2"/>
    <s v="Q2-2019"/>
    <x v="49"/>
    <x v="56"/>
    <s v="."/>
    <s v="West London"/>
    <s v="cns_missing"/>
    <n v="55"/>
    <n v="0.81818000000000002"/>
  </r>
  <r>
    <s v="NAoPri_cohort"/>
    <n v="2019"/>
    <s v="Q3"/>
    <s v="Q3-2019"/>
    <x v="49"/>
    <x v="56"/>
    <s v="."/>
    <s v="West London"/>
    <s v="cns_missing"/>
    <n v="76"/>
    <n v="0.65788999999999997"/>
  </r>
  <r>
    <s v="NAoPri_cohort"/>
    <n v="2019"/>
    <s v="Q4"/>
    <s v="Q4-2019"/>
    <x v="49"/>
    <x v="56"/>
    <s v="."/>
    <s v="West London"/>
    <s v="cns_missing"/>
    <n v="71"/>
    <n v="0.78873000000000004"/>
  </r>
  <r>
    <s v="NAoPri_cohort"/>
    <n v="2020"/>
    <s v="Q1"/>
    <s v="Q1-2020"/>
    <x v="49"/>
    <x v="56"/>
    <s v="."/>
    <s v="West London"/>
    <s v="cns_missing"/>
    <n v="78"/>
    <n v="0.83333000000000002"/>
  </r>
  <r>
    <s v="NAoPri_cohort"/>
    <n v="2020"/>
    <s v="Q2"/>
    <s v="Q2-2020"/>
    <x v="49"/>
    <x v="56"/>
    <s v="."/>
    <s v="West London"/>
    <s v="cns_missing"/>
    <n v="41"/>
    <n v="0.87805"/>
  </r>
  <r>
    <s v="NAoPri_cohort"/>
    <n v="2020"/>
    <s v="Q3"/>
    <s v="Q3-2020"/>
    <x v="49"/>
    <x v="56"/>
    <s v="."/>
    <s v="West London"/>
    <s v="cns_missing"/>
    <n v="79"/>
    <n v="0.63290999999999997"/>
  </r>
  <r>
    <s v="NAoPri_cohort"/>
    <n v="2020"/>
    <s v="Q4"/>
    <s v="Q4-2020"/>
    <x v="49"/>
    <x v="56"/>
    <s v="."/>
    <s v="West London"/>
    <s v="cns_missing"/>
    <n v="73"/>
    <n v="0.73973"/>
  </r>
  <r>
    <s v="NAoPri_cohort"/>
    <n v="2021"/>
    <s v="Q1"/>
    <s v="Q1-2021"/>
    <x v="49"/>
    <x v="56"/>
    <s v="."/>
    <s v="West London"/>
    <s v="cns_missing"/>
    <n v="62"/>
    <n v="0.59677000000000002"/>
  </r>
  <r>
    <s v="NAoPri_cohort"/>
    <n v="2021"/>
    <s v="Q2"/>
    <s v="Q2-2021"/>
    <x v="49"/>
    <x v="56"/>
    <s v="."/>
    <s v="West London"/>
    <s v="cns_missing"/>
    <n v="84"/>
    <n v="0.63095000000000001"/>
  </r>
  <r>
    <s v="NAoPri_cohort"/>
    <n v="2021"/>
    <s v="Q3"/>
    <s v="Q3-2021"/>
    <x v="49"/>
    <x v="56"/>
    <s v="."/>
    <s v="West London"/>
    <s v="cns_missing"/>
    <n v="70"/>
    <n v="0.85714000000000001"/>
  </r>
  <r>
    <s v="NAoPri_cohort"/>
    <n v="2021"/>
    <s v="Q4"/>
    <s v="Q4-2021"/>
    <x v="49"/>
    <x v="56"/>
    <s v="."/>
    <s v="West London"/>
    <s v="cns_missing"/>
    <n v="95"/>
    <n v="0.78947000000000001"/>
  </r>
  <r>
    <s v="NAoPri_cohort"/>
    <n v="2022"/>
    <s v="Q1"/>
    <s v="Q1-2022"/>
    <x v="49"/>
    <x v="56"/>
    <s v="."/>
    <s v="West London"/>
    <s v="cns_missing"/>
    <n v="65"/>
    <n v="0.73846000000000001"/>
  </r>
  <r>
    <s v="NAoPri_cohort"/>
    <n v="2022"/>
    <s v="Q2"/>
    <s v="Q2-2022"/>
    <x v="49"/>
    <x v="56"/>
    <s v="."/>
    <s v="West London"/>
    <s v="cns_missing"/>
    <n v="73"/>
    <n v="0.69862999999999997"/>
  </r>
  <r>
    <s v="NAoPri_cohort"/>
    <n v="2022"/>
    <s v="Q3"/>
    <s v="Q3-2022"/>
    <x v="49"/>
    <x v="56"/>
    <s v="."/>
    <s v="West London"/>
    <s v="cns_missing"/>
    <n v="79"/>
    <n v="0.62024999999999997"/>
  </r>
  <r>
    <s v="NAoPri_cohort"/>
    <n v="2022"/>
    <s v="Q4"/>
    <s v="Q4-2022"/>
    <x v="49"/>
    <x v="56"/>
    <s v="."/>
    <s v="West London"/>
    <s v="cns_missing"/>
    <n v="60"/>
    <n v="0.76666999999999996"/>
  </r>
  <r>
    <s v="NAoPri_cohort"/>
    <n v="2023"/>
    <s v="Q1"/>
    <s v="Q1-2023"/>
    <x v="49"/>
    <x v="56"/>
    <s v="."/>
    <s v="West London"/>
    <s v="cns_missing"/>
    <n v="70"/>
    <n v="0.81428999999999996"/>
  </r>
  <r>
    <s v="NAoPri_cohort"/>
    <n v="2018"/>
    <s v="Q1"/>
    <s v="Q1-2018"/>
    <x v="50"/>
    <x v="57"/>
    <s v="."/>
    <s v="Kent and Medway"/>
    <s v="cns_missing"/>
    <n v="115"/>
    <n v="0.78261000000000003"/>
  </r>
  <r>
    <s v="NAoPri_cohort"/>
    <n v="2018"/>
    <s v="Q2"/>
    <s v="Q2-2018"/>
    <x v="50"/>
    <x v="57"/>
    <s v="."/>
    <s v="Kent and Medway"/>
    <s v="cns_missing"/>
    <n v="116"/>
    <n v="0.46551999999999999"/>
  </r>
  <r>
    <s v="NAoPri_cohort"/>
    <n v="2018"/>
    <s v="Q3"/>
    <s v="Q3-2018"/>
    <x v="50"/>
    <x v="57"/>
    <s v="."/>
    <s v="Kent and Medway"/>
    <s v="cns_missing"/>
    <n v="115"/>
    <n v="0.30435000000000001"/>
  </r>
  <r>
    <s v="NAoPri_cohort"/>
    <n v="2018"/>
    <s v="Q4"/>
    <s v="Q4-2018"/>
    <x v="50"/>
    <x v="57"/>
    <s v="."/>
    <s v="Kent and Medway"/>
    <s v="cns_missing"/>
    <n v="137"/>
    <n v="0.60584000000000005"/>
  </r>
  <r>
    <s v="NAoPri_cohort"/>
    <n v="2019"/>
    <s v="Q1"/>
    <s v="Q1-2019"/>
    <x v="50"/>
    <x v="57"/>
    <s v="."/>
    <s v="Kent and Medway"/>
    <s v="cns_missing"/>
    <n v="108"/>
    <n v="0.87036999999999998"/>
  </r>
  <r>
    <s v="NAoPri_cohort"/>
    <n v="2019"/>
    <s v="Q2"/>
    <s v="Q2-2019"/>
    <x v="50"/>
    <x v="57"/>
    <s v="."/>
    <s v="Kent and Medway"/>
    <s v="cns_missing"/>
    <n v="123"/>
    <n v="0.63414999999999999"/>
  </r>
  <r>
    <s v="NAoPri_cohort"/>
    <n v="2019"/>
    <s v="Q3"/>
    <s v="Q3-2019"/>
    <x v="50"/>
    <x v="57"/>
    <s v="."/>
    <s v="Kent and Medway"/>
    <s v="cns_missing"/>
    <n v="132"/>
    <n v="0.76515"/>
  </r>
  <r>
    <s v="NAoPri_cohort"/>
    <n v="2019"/>
    <s v="Q4"/>
    <s v="Q4-2019"/>
    <x v="50"/>
    <x v="57"/>
    <s v="."/>
    <s v="Kent and Medway"/>
    <s v="cns_missing"/>
    <n v="128"/>
    <n v="0.84375"/>
  </r>
  <r>
    <s v="NAoPri_cohort"/>
    <n v="2020"/>
    <s v="Q1"/>
    <s v="Q1-2020"/>
    <x v="50"/>
    <x v="57"/>
    <s v="."/>
    <s v="Kent and Medway"/>
    <s v="cns_missing"/>
    <n v="118"/>
    <n v="0.87287999999999999"/>
  </r>
  <r>
    <s v="NAoPri_cohort"/>
    <n v="2020"/>
    <s v="Q2"/>
    <s v="Q2-2020"/>
    <x v="50"/>
    <x v="57"/>
    <s v="."/>
    <s v="Kent and Medway"/>
    <s v="cns_missing"/>
    <n v="86"/>
    <n v="0.86046999999999996"/>
  </r>
  <r>
    <s v="NAoPri_cohort"/>
    <n v="2020"/>
    <s v="Q3"/>
    <s v="Q3-2020"/>
    <x v="50"/>
    <x v="57"/>
    <s v="."/>
    <s v="Kent and Medway"/>
    <s v="cns_missing"/>
    <n v="94"/>
    <n v="0.82979000000000003"/>
  </r>
  <r>
    <s v="NAoPri_cohort"/>
    <n v="2020"/>
    <s v="Q4"/>
    <s v="Q4-2020"/>
    <x v="50"/>
    <x v="57"/>
    <s v="."/>
    <s v="Kent and Medway"/>
    <s v="cns_missing"/>
    <n v="109"/>
    <n v="0.71560000000000001"/>
  </r>
  <r>
    <s v="NAoPri_cohort"/>
    <n v="2021"/>
    <s v="Q1"/>
    <s v="Q1-2021"/>
    <x v="50"/>
    <x v="57"/>
    <s v="."/>
    <s v="Kent and Medway"/>
    <s v="cns_missing"/>
    <n v="127"/>
    <n v="0.77952999999999995"/>
  </r>
  <r>
    <s v="NAoPri_cohort"/>
    <n v="2021"/>
    <s v="Q2"/>
    <s v="Q2-2021"/>
    <x v="50"/>
    <x v="57"/>
    <s v="."/>
    <s v="Kent and Medway"/>
    <s v="cns_missing"/>
    <n v="125"/>
    <n v="0.8"/>
  </r>
  <r>
    <s v="NAoPri_cohort"/>
    <n v="2021"/>
    <s v="Q3"/>
    <s v="Q3-2021"/>
    <x v="50"/>
    <x v="57"/>
    <s v="."/>
    <s v="Kent and Medway"/>
    <s v="cns_missing"/>
    <n v="139"/>
    <n v="0.63309000000000004"/>
  </r>
  <r>
    <s v="NAoPri_cohort"/>
    <n v="2021"/>
    <s v="Q4"/>
    <s v="Q4-2021"/>
    <x v="50"/>
    <x v="57"/>
    <s v="."/>
    <s v="Kent and Medway"/>
    <s v="cns_missing"/>
    <n v="151"/>
    <n v="0.68211999999999995"/>
  </r>
  <r>
    <s v="NAoPri_cohort"/>
    <n v="2022"/>
    <s v="Q1"/>
    <s v="Q1-2022"/>
    <x v="50"/>
    <x v="57"/>
    <s v="."/>
    <s v="Kent and Medway"/>
    <s v="cns_missing"/>
    <n v="134"/>
    <n v="0.74626999999999999"/>
  </r>
  <r>
    <s v="NAoPri_cohort"/>
    <n v="2022"/>
    <s v="Q2"/>
    <s v="Q2-2022"/>
    <x v="50"/>
    <x v="57"/>
    <s v="."/>
    <s v="Kent and Medway"/>
    <s v="cns_missing"/>
    <n v="137"/>
    <n v="0.67152999999999996"/>
  </r>
  <r>
    <s v="NAoPri_cohort"/>
    <n v="2022"/>
    <s v="Q3"/>
    <s v="Q3-2022"/>
    <x v="50"/>
    <x v="57"/>
    <s v="."/>
    <s v="Kent and Medway"/>
    <s v="cns_missing"/>
    <n v="162"/>
    <n v="0.73456999999999995"/>
  </r>
  <r>
    <s v="NAoPri_cohort"/>
    <n v="2022"/>
    <s v="Q4"/>
    <s v="Q4-2022"/>
    <x v="50"/>
    <x v="57"/>
    <s v="."/>
    <s v="Kent and Medway"/>
    <s v="cns_missing"/>
    <n v="120"/>
    <n v="0.63332999999999995"/>
  </r>
  <r>
    <s v="NAoPri_cohort"/>
    <n v="2023"/>
    <s v="Q1"/>
    <s v="Q1-2023"/>
    <x v="50"/>
    <x v="57"/>
    <s v="."/>
    <s v="Kent and Medway"/>
    <s v="cns_missing"/>
    <n v="151"/>
    <n v="0.68874000000000002"/>
  </r>
  <r>
    <s v="NAoPri_cohort"/>
    <n v="2018"/>
    <s v="Q1"/>
    <s v="Q1-2018"/>
    <x v="51"/>
    <x v="58"/>
    <s v="."/>
    <s v="Greater Manchester"/>
    <s v="cns_missing"/>
    <n v="117"/>
    <n v="0.68376000000000003"/>
  </r>
  <r>
    <s v="NAoPri_cohort"/>
    <n v="2018"/>
    <s v="Q2"/>
    <s v="Q2-2018"/>
    <x v="51"/>
    <x v="58"/>
    <s v="."/>
    <s v="Greater Manchester"/>
    <s v="cns_missing"/>
    <n v="206"/>
    <n v="0.68447000000000002"/>
  </r>
  <r>
    <s v="NAoPri_cohort"/>
    <n v="2018"/>
    <s v="Q3"/>
    <s v="Q3-2018"/>
    <x v="51"/>
    <x v="58"/>
    <s v="."/>
    <s v="Greater Manchester"/>
    <s v="cns_missing"/>
    <n v="215"/>
    <n v="0.85116000000000003"/>
  </r>
  <r>
    <s v="NAoPri_cohort"/>
    <n v="2018"/>
    <s v="Q4"/>
    <s v="Q4-2018"/>
    <x v="51"/>
    <x v="58"/>
    <s v="."/>
    <s v="Greater Manchester"/>
    <s v="cns_missing"/>
    <n v="175"/>
    <n v="0.82857000000000003"/>
  </r>
  <r>
    <s v="NAoPri_cohort"/>
    <n v="2019"/>
    <s v="Q1"/>
    <s v="Q1-2019"/>
    <x v="51"/>
    <x v="58"/>
    <s v="."/>
    <s v="Greater Manchester"/>
    <s v="cns_missing"/>
    <n v="187"/>
    <n v="0.87165999999999999"/>
  </r>
  <r>
    <s v="NAoPri_cohort"/>
    <n v="2019"/>
    <s v="Q2"/>
    <s v="Q2-2019"/>
    <x v="51"/>
    <x v="58"/>
    <s v="."/>
    <s v="Greater Manchester"/>
    <s v="cns_missing"/>
    <n v="162"/>
    <n v="0.87036999999999998"/>
  </r>
  <r>
    <s v="NAoPri_cohort"/>
    <n v="2019"/>
    <s v="Q3"/>
    <s v="Q3-2019"/>
    <x v="51"/>
    <x v="58"/>
    <s v="."/>
    <s v="Greater Manchester"/>
    <s v="cns_missing"/>
    <n v="219"/>
    <n v="0.84475"/>
  </r>
  <r>
    <s v="NAoPri_cohort"/>
    <n v="2019"/>
    <s v="Q4"/>
    <s v="Q4-2019"/>
    <x v="51"/>
    <x v="58"/>
    <s v="."/>
    <s v="Greater Manchester"/>
    <s v="cns_missing"/>
    <n v="226"/>
    <n v="0.89822999999999997"/>
  </r>
  <r>
    <s v="NAoPri_cohort"/>
    <n v="2020"/>
    <s v="Q1"/>
    <s v="Q1-2020"/>
    <x v="51"/>
    <x v="58"/>
    <s v="."/>
    <s v="Greater Manchester"/>
    <s v="cns_missing"/>
    <n v="241"/>
    <n v="0.84646999999999994"/>
  </r>
  <r>
    <s v="NAoPri_cohort"/>
    <n v="2020"/>
    <s v="Q2"/>
    <s v="Q2-2020"/>
    <x v="51"/>
    <x v="58"/>
    <s v="."/>
    <s v="Greater Manchester"/>
    <s v="cns_missing"/>
    <n v="78"/>
    <n v="0.82050999999999996"/>
  </r>
  <r>
    <s v="NAoPri_cohort"/>
    <n v="2020"/>
    <s v="Q3"/>
    <s v="Q3-2020"/>
    <x v="51"/>
    <x v="58"/>
    <s v="."/>
    <s v="Greater Manchester"/>
    <s v="cns_missing"/>
    <n v="116"/>
    <n v="0.80171999999999999"/>
  </r>
  <r>
    <s v="NAoPri_cohort"/>
    <n v="2020"/>
    <s v="Q4"/>
    <s v="Q4-2020"/>
    <x v="51"/>
    <x v="58"/>
    <s v="."/>
    <s v="Greater Manchester"/>
    <s v="cns_missing"/>
    <n v="179"/>
    <n v="0.72067000000000003"/>
  </r>
  <r>
    <s v="NAoPri_cohort"/>
    <n v="2021"/>
    <s v="Q1"/>
    <s v="Q1-2021"/>
    <x v="51"/>
    <x v="58"/>
    <s v="."/>
    <s v="Greater Manchester"/>
    <s v="cns_missing"/>
    <n v="165"/>
    <n v="0.75758000000000003"/>
  </r>
  <r>
    <s v="NAoPri_cohort"/>
    <n v="2021"/>
    <s v="Q2"/>
    <s v="Q2-2021"/>
    <x v="51"/>
    <x v="58"/>
    <s v="."/>
    <s v="Greater Manchester"/>
    <s v="cns_missing"/>
    <n v="178"/>
    <n v="0.75280999999999998"/>
  </r>
  <r>
    <s v="NAoPri_cohort"/>
    <n v="2021"/>
    <s v="Q3"/>
    <s v="Q3-2021"/>
    <x v="51"/>
    <x v="58"/>
    <s v="."/>
    <s v="Greater Manchester"/>
    <s v="cns_missing"/>
    <n v="182"/>
    <n v="0.40659000000000001"/>
  </r>
  <r>
    <s v="NAoPri_cohort"/>
    <n v="2021"/>
    <s v="Q4"/>
    <s v="Q4-2021"/>
    <x v="51"/>
    <x v="58"/>
    <s v="."/>
    <s v="Greater Manchester"/>
    <s v="cns_missing"/>
    <n v="164"/>
    <n v="3.049E-2"/>
  </r>
  <r>
    <s v="NAoPri_cohort"/>
    <n v="2022"/>
    <s v="Q1"/>
    <s v="Q1-2022"/>
    <x v="51"/>
    <x v="58"/>
    <s v="."/>
    <s v="Greater Manchester"/>
    <s v="cns_missing"/>
    <n v="113"/>
    <n v="8.8500000000000002E-3"/>
  </r>
  <r>
    <s v="NAoPri_cohort"/>
    <n v="2022"/>
    <s v="Q2"/>
    <s v="Q2-2022"/>
    <x v="51"/>
    <x v="58"/>
    <s v="."/>
    <s v="Greater Manchester"/>
    <s v="cns_missing"/>
    <n v="121"/>
    <n v="0"/>
  </r>
  <r>
    <s v="NAoPri_cohort"/>
    <n v="2022"/>
    <s v="Q3"/>
    <s v="Q3-2022"/>
    <x v="51"/>
    <x v="58"/>
    <s v="."/>
    <s v="Greater Manchester"/>
    <s v="cns_missing"/>
    <n v="110"/>
    <n v="3.6360000000000003E-2"/>
  </r>
  <r>
    <s v="NAoPri_cohort"/>
    <n v="2022"/>
    <s v="Q4"/>
    <s v="Q4-2022"/>
    <x v="51"/>
    <x v="58"/>
    <s v="."/>
    <s v="Greater Manchester"/>
    <s v="cns_missing"/>
    <n v="79"/>
    <n v="0"/>
  </r>
  <r>
    <s v="NAoPri_cohort"/>
    <n v="2023"/>
    <s v="Q1"/>
    <s v="Q1-2023"/>
    <x v="51"/>
    <x v="58"/>
    <s v="."/>
    <s v="Greater Manchester"/>
    <s v="cns_missing"/>
    <n v="100"/>
    <n v="0.01"/>
  </r>
  <r>
    <s v="NAoPri_cohort"/>
    <n v="2018"/>
    <s v="Q1"/>
    <s v="Q1-2018"/>
    <x v="52"/>
    <x v="59"/>
    <s v="."/>
    <s v="Kent and Medway"/>
    <s v="cns_missing"/>
    <n v="93"/>
    <n v="0.89246999999999999"/>
  </r>
  <r>
    <s v="NAoPri_cohort"/>
    <n v="2018"/>
    <s v="Q2"/>
    <s v="Q2-2018"/>
    <x v="52"/>
    <x v="59"/>
    <s v="."/>
    <s v="Kent and Medway"/>
    <s v="cns_missing"/>
    <n v="76"/>
    <n v="0.80262999999999995"/>
  </r>
  <r>
    <s v="NAoPri_cohort"/>
    <n v="2018"/>
    <s v="Q3"/>
    <s v="Q3-2018"/>
    <x v="52"/>
    <x v="59"/>
    <s v="."/>
    <s v="Kent and Medway"/>
    <s v="cns_missing"/>
    <n v="119"/>
    <n v="0.84874000000000005"/>
  </r>
  <r>
    <s v="NAoPri_cohort"/>
    <n v="2018"/>
    <s v="Q4"/>
    <s v="Q4-2018"/>
    <x v="52"/>
    <x v="59"/>
    <s v="."/>
    <s v="Kent and Medway"/>
    <s v="cns_missing"/>
    <n v="107"/>
    <n v="0.85980999999999996"/>
  </r>
  <r>
    <s v="NAoPri_cohort"/>
    <n v="2019"/>
    <s v="Q1"/>
    <s v="Q1-2019"/>
    <x v="52"/>
    <x v="59"/>
    <s v="."/>
    <s v="Kent and Medway"/>
    <s v="cns_missing"/>
    <n v="77"/>
    <n v="0.76622999999999997"/>
  </r>
  <r>
    <s v="NAoPri_cohort"/>
    <n v="2019"/>
    <s v="Q2"/>
    <s v="Q2-2019"/>
    <x v="52"/>
    <x v="59"/>
    <s v="."/>
    <s v="Kent and Medway"/>
    <s v="cns_missing"/>
    <n v="82"/>
    <n v="0.84145999999999999"/>
  </r>
  <r>
    <s v="NAoPri_cohort"/>
    <n v="2019"/>
    <s v="Q3"/>
    <s v="Q3-2019"/>
    <x v="52"/>
    <x v="59"/>
    <s v="."/>
    <s v="Kent and Medway"/>
    <s v="cns_missing"/>
    <n v="76"/>
    <n v="0.88158000000000003"/>
  </r>
  <r>
    <s v="NAoPri_cohort"/>
    <n v="2019"/>
    <s v="Q4"/>
    <s v="Q4-2019"/>
    <x v="52"/>
    <x v="59"/>
    <s v="."/>
    <s v="Kent and Medway"/>
    <s v="cns_missing"/>
    <n v="92"/>
    <n v="0.84782999999999997"/>
  </r>
  <r>
    <s v="NAoPri_cohort"/>
    <n v="2020"/>
    <s v="Q1"/>
    <s v="Q1-2020"/>
    <x v="52"/>
    <x v="59"/>
    <s v="."/>
    <s v="Kent and Medway"/>
    <s v="cns_missing"/>
    <n v="68"/>
    <n v="0.66176000000000001"/>
  </r>
  <r>
    <s v="NAoPri_cohort"/>
    <n v="2020"/>
    <s v="Q2"/>
    <s v="Q2-2020"/>
    <x v="52"/>
    <x v="59"/>
    <s v="."/>
    <s v="Kent and Medway"/>
    <s v="cns_missing"/>
    <n v="48"/>
    <n v="0.375"/>
  </r>
  <r>
    <s v="NAoPri_cohort"/>
    <n v="2020"/>
    <s v="Q3"/>
    <s v="Q3-2020"/>
    <x v="52"/>
    <x v="59"/>
    <s v="."/>
    <s v="Kent and Medway"/>
    <s v="cns_missing"/>
    <n v="67"/>
    <n v="0.43284"/>
  </r>
  <r>
    <s v="NAoPri_cohort"/>
    <n v="2020"/>
    <s v="Q4"/>
    <s v="Q4-2020"/>
    <x v="52"/>
    <x v="59"/>
    <s v="."/>
    <s v="Kent and Medway"/>
    <s v="cns_missing"/>
    <n v="64"/>
    <n v="0.51561999999999997"/>
  </r>
  <r>
    <s v="NAoPri_cohort"/>
    <n v="2021"/>
    <s v="Q1"/>
    <s v="Q1-2021"/>
    <x v="52"/>
    <x v="59"/>
    <s v="."/>
    <s v="Kent and Medway"/>
    <s v="cns_missing"/>
    <n v="78"/>
    <n v="0.56410000000000005"/>
  </r>
  <r>
    <s v="NAoPri_cohort"/>
    <n v="2021"/>
    <s v="Q2"/>
    <s v="Q2-2021"/>
    <x v="52"/>
    <x v="59"/>
    <s v="."/>
    <s v="Kent and Medway"/>
    <s v="cns_missing"/>
    <n v="102"/>
    <n v="0.75490000000000002"/>
  </r>
  <r>
    <s v="NAoPri_cohort"/>
    <n v="2021"/>
    <s v="Q3"/>
    <s v="Q3-2021"/>
    <x v="52"/>
    <x v="59"/>
    <s v="."/>
    <s v="Kent and Medway"/>
    <s v="cns_missing"/>
    <n v="112"/>
    <n v="0.74107000000000001"/>
  </r>
  <r>
    <s v="NAoPri_cohort"/>
    <n v="2021"/>
    <s v="Q4"/>
    <s v="Q4-2021"/>
    <x v="52"/>
    <x v="59"/>
    <s v="."/>
    <s v="Kent and Medway"/>
    <s v="cns_missing"/>
    <n v="109"/>
    <n v="0.70642000000000005"/>
  </r>
  <r>
    <s v="NAoPri_cohort"/>
    <n v="2022"/>
    <s v="Q1"/>
    <s v="Q1-2022"/>
    <x v="52"/>
    <x v="59"/>
    <s v="."/>
    <s v="Kent and Medway"/>
    <s v="cns_missing"/>
    <n v="96"/>
    <n v="0.72916999999999998"/>
  </r>
  <r>
    <s v="NAoPri_cohort"/>
    <n v="2022"/>
    <s v="Q2"/>
    <s v="Q2-2022"/>
    <x v="52"/>
    <x v="59"/>
    <s v="."/>
    <s v="Kent and Medway"/>
    <s v="cns_missing"/>
    <n v="86"/>
    <n v="0.66278999999999999"/>
  </r>
  <r>
    <s v="NAoPri_cohort"/>
    <n v="2022"/>
    <s v="Q3"/>
    <s v="Q3-2022"/>
    <x v="52"/>
    <x v="59"/>
    <s v="."/>
    <s v="Kent and Medway"/>
    <s v="cns_missing"/>
    <n v="93"/>
    <n v="0.76344000000000001"/>
  </r>
  <r>
    <s v="NAoPri_cohort"/>
    <n v="2022"/>
    <s v="Q4"/>
    <s v="Q4-2022"/>
    <x v="52"/>
    <x v="59"/>
    <s v="."/>
    <s v="Kent and Medway"/>
    <s v="cns_missing"/>
    <n v="86"/>
    <n v="0.81394999999999995"/>
  </r>
  <r>
    <s v="NAoPri_cohort"/>
    <n v="2023"/>
    <s v="Q1"/>
    <s v="Q1-2023"/>
    <x v="52"/>
    <x v="59"/>
    <s v="."/>
    <s v="Kent and Medway"/>
    <s v="cns_missing"/>
    <n v="73"/>
    <n v="0.78081999999999996"/>
  </r>
  <r>
    <s v="NAoPri_cohort"/>
    <n v="2018"/>
    <s v="Q1"/>
    <s v="Q1-2018"/>
    <x v="53"/>
    <x v="60"/>
    <s v="."/>
    <s v="Cheshire and Merseyside"/>
    <s v="cns_missing"/>
    <n v="64"/>
    <n v="0.90625"/>
  </r>
  <r>
    <s v="NAoPri_cohort"/>
    <n v="2018"/>
    <s v="Q2"/>
    <s v="Q2-2018"/>
    <x v="53"/>
    <x v="60"/>
    <s v="."/>
    <s v="Cheshire and Merseyside"/>
    <s v="cns_missing"/>
    <n v="78"/>
    <n v="0.93589999999999995"/>
  </r>
  <r>
    <s v="NAoPri_cohort"/>
    <n v="2018"/>
    <s v="Q3"/>
    <s v="Q3-2018"/>
    <x v="53"/>
    <x v="60"/>
    <s v="."/>
    <s v="Cheshire and Merseyside"/>
    <s v="cns_missing"/>
    <n v="80"/>
    <n v="0.96250000000000002"/>
  </r>
  <r>
    <s v="NAoPri_cohort"/>
    <n v="2018"/>
    <s v="Q4"/>
    <s v="Q4-2018"/>
    <x v="53"/>
    <x v="60"/>
    <s v="."/>
    <s v="Cheshire and Merseyside"/>
    <s v="cns_missing"/>
    <n v="73"/>
    <n v="0.95889999999999997"/>
  </r>
  <r>
    <s v="NAoPri_cohort"/>
    <n v="2019"/>
    <s v="Q1"/>
    <s v="Q1-2019"/>
    <x v="53"/>
    <x v="60"/>
    <s v="."/>
    <s v="Cheshire and Merseyside"/>
    <s v="cns_missing"/>
    <n v="75"/>
    <n v="0.93332999999999999"/>
  </r>
  <r>
    <s v="NAoPri_cohort"/>
    <n v="2019"/>
    <s v="Q2"/>
    <s v="Q2-2019"/>
    <x v="53"/>
    <x v="60"/>
    <s v="."/>
    <s v="Cheshire and Merseyside"/>
    <s v="cns_missing"/>
    <n v="55"/>
    <n v="0.92727000000000004"/>
  </r>
  <r>
    <s v="NAoPri_cohort"/>
    <n v="2019"/>
    <s v="Q3"/>
    <s v="Q3-2019"/>
    <x v="53"/>
    <x v="60"/>
    <s v="."/>
    <s v="Cheshire and Merseyside"/>
    <s v="cns_missing"/>
    <n v="62"/>
    <n v="0.8871"/>
  </r>
  <r>
    <s v="NAoPri_cohort"/>
    <n v="2019"/>
    <s v="Q4"/>
    <s v="Q4-2019"/>
    <x v="53"/>
    <x v="60"/>
    <s v="."/>
    <s v="Cheshire and Merseyside"/>
    <s v="cns_missing"/>
    <n v="50"/>
    <n v="0.9"/>
  </r>
  <r>
    <s v="NAoPri_cohort"/>
    <n v="2020"/>
    <s v="Q1"/>
    <s v="Q1-2020"/>
    <x v="53"/>
    <x v="60"/>
    <s v="."/>
    <s v="Cheshire and Merseyside"/>
    <s v="cns_missing"/>
    <n v="46"/>
    <n v="0.86956999999999995"/>
  </r>
  <r>
    <s v="NAoPri_cohort"/>
    <n v="2020"/>
    <s v="Q2"/>
    <s v="Q2-2020"/>
    <x v="53"/>
    <x v="60"/>
    <s v="."/>
    <s v="Cheshire and Merseyside"/>
    <s v="cns_missing"/>
    <n v="29"/>
    <n v="0.86207"/>
  </r>
  <r>
    <s v="NAoPri_cohort"/>
    <n v="2020"/>
    <s v="Q3"/>
    <s v="Q3-2020"/>
    <x v="53"/>
    <x v="60"/>
    <s v="."/>
    <s v="Cheshire and Merseyside"/>
    <s v="cns_missing"/>
    <n v="43"/>
    <n v="0.83721000000000001"/>
  </r>
  <r>
    <s v="NAoPri_cohort"/>
    <n v="2020"/>
    <s v="Q4"/>
    <s v="Q4-2020"/>
    <x v="53"/>
    <x v="60"/>
    <s v="."/>
    <s v="Cheshire and Merseyside"/>
    <s v="cns_missing"/>
    <n v="57"/>
    <n v="0.91227999999999998"/>
  </r>
  <r>
    <s v="NAoPri_cohort"/>
    <n v="2021"/>
    <s v="Q1"/>
    <s v="Q1-2021"/>
    <x v="53"/>
    <x v="60"/>
    <s v="."/>
    <s v="Cheshire and Merseyside"/>
    <s v="cns_missing"/>
    <n v="67"/>
    <n v="0.88060000000000005"/>
  </r>
  <r>
    <s v="NAoPri_cohort"/>
    <n v="2021"/>
    <s v="Q2"/>
    <s v="Q2-2021"/>
    <x v="53"/>
    <x v="60"/>
    <s v="."/>
    <s v="Cheshire and Merseyside"/>
    <s v="cns_missing"/>
    <n v="58"/>
    <n v="0.86207"/>
  </r>
  <r>
    <s v="NAoPri_cohort"/>
    <n v="2021"/>
    <s v="Q3"/>
    <s v="Q3-2021"/>
    <x v="53"/>
    <x v="60"/>
    <s v="."/>
    <s v="Cheshire and Merseyside"/>
    <s v="cns_missing"/>
    <n v="52"/>
    <n v="0.86538000000000004"/>
  </r>
  <r>
    <s v="NAoPri_cohort"/>
    <n v="2021"/>
    <s v="Q4"/>
    <s v="Q4-2021"/>
    <x v="53"/>
    <x v="60"/>
    <s v="."/>
    <s v="Cheshire and Merseyside"/>
    <s v="cns_missing"/>
    <n v="64"/>
    <n v="0.92186999999999997"/>
  </r>
  <r>
    <s v="NAoPri_cohort"/>
    <n v="2022"/>
    <s v="Q1"/>
    <s v="Q1-2022"/>
    <x v="53"/>
    <x v="60"/>
    <s v="."/>
    <s v="Cheshire and Merseyside"/>
    <s v="cns_missing"/>
    <n v="67"/>
    <n v="0.94030000000000002"/>
  </r>
  <r>
    <s v="NAoPri_cohort"/>
    <n v="2022"/>
    <s v="Q2"/>
    <s v="Q2-2022"/>
    <x v="53"/>
    <x v="60"/>
    <s v="."/>
    <s v="Cheshire and Merseyside"/>
    <s v="cns_missing"/>
    <n v="63"/>
    <n v="0.93650999999999995"/>
  </r>
  <r>
    <s v="NAoPri_cohort"/>
    <n v="2022"/>
    <s v="Q3"/>
    <s v="Q3-2022"/>
    <x v="53"/>
    <x v="60"/>
    <s v="."/>
    <s v="Cheshire and Merseyside"/>
    <s v="cns_missing"/>
    <n v="61"/>
    <n v="0.85246"/>
  </r>
  <r>
    <s v="NAoPri_cohort"/>
    <n v="2022"/>
    <s v="Q4"/>
    <s v="Q4-2022"/>
    <x v="53"/>
    <x v="60"/>
    <s v="."/>
    <s v="Cheshire and Merseyside"/>
    <s v="cns_missing"/>
    <n v="60"/>
    <n v="0.95"/>
  </r>
  <r>
    <s v="NAoPri_cohort"/>
    <n v="2023"/>
    <s v="Q1"/>
    <s v="Q1-2023"/>
    <x v="53"/>
    <x v="60"/>
    <s v="."/>
    <s v="Cheshire and Merseyside"/>
    <s v="cns_missing"/>
    <n v="64"/>
    <n v="0.76563000000000003"/>
  </r>
  <r>
    <s v="NAoPri_cohort"/>
    <n v="2018"/>
    <s v="Q1"/>
    <s v="Q1-2018"/>
    <x v="54"/>
    <x v="61"/>
    <s v="."/>
    <s v="Cheshire and Merseyside"/>
    <s v="cns_missing"/>
    <n v="47"/>
    <n v="0.91488999999999998"/>
  </r>
  <r>
    <s v="NAoPri_cohort"/>
    <n v="2018"/>
    <s v="Q2"/>
    <s v="Q2-2018"/>
    <x v="54"/>
    <x v="61"/>
    <s v="."/>
    <s v="Cheshire and Merseyside"/>
    <s v="cns_missing"/>
    <n v="74"/>
    <n v="0.94594999999999996"/>
  </r>
  <r>
    <s v="NAoPri_cohort"/>
    <n v="2018"/>
    <s v="Q3"/>
    <s v="Q3-2018"/>
    <x v="54"/>
    <x v="61"/>
    <s v="."/>
    <s v="Cheshire and Merseyside"/>
    <s v="cns_missing"/>
    <n v="84"/>
    <n v="0.88095000000000001"/>
  </r>
  <r>
    <s v="NAoPri_cohort"/>
    <n v="2018"/>
    <s v="Q4"/>
    <s v="Q4-2018"/>
    <x v="54"/>
    <x v="61"/>
    <s v="."/>
    <s v="Cheshire and Merseyside"/>
    <s v="cns_missing"/>
    <n v="66"/>
    <n v="0.96970000000000001"/>
  </r>
  <r>
    <s v="NAoPri_cohort"/>
    <n v="2019"/>
    <s v="Q1"/>
    <s v="Q1-2019"/>
    <x v="54"/>
    <x v="61"/>
    <s v="."/>
    <s v="Cheshire and Merseyside"/>
    <s v="cns_missing"/>
    <n v="57"/>
    <n v="0.87719000000000003"/>
  </r>
  <r>
    <s v="NAoPri_cohort"/>
    <n v="2019"/>
    <s v="Q2"/>
    <s v="Q2-2019"/>
    <x v="54"/>
    <x v="61"/>
    <s v="."/>
    <s v="Cheshire and Merseyside"/>
    <s v="cns_missing"/>
    <n v="66"/>
    <n v="0.90908999999999995"/>
  </r>
  <r>
    <s v="NAoPri_cohort"/>
    <n v="2019"/>
    <s v="Q3"/>
    <s v="Q3-2019"/>
    <x v="54"/>
    <x v="61"/>
    <s v="."/>
    <s v="Cheshire and Merseyside"/>
    <s v="cns_missing"/>
    <n v="64"/>
    <n v="0.95311999999999997"/>
  </r>
  <r>
    <s v="NAoPri_cohort"/>
    <n v="2019"/>
    <s v="Q4"/>
    <s v="Q4-2019"/>
    <x v="54"/>
    <x v="61"/>
    <s v="."/>
    <s v="Cheshire and Merseyside"/>
    <s v="cns_missing"/>
    <n v="61"/>
    <n v="0.90164"/>
  </r>
  <r>
    <s v="NAoPri_cohort"/>
    <n v="2020"/>
    <s v="Q1"/>
    <s v="Q1-2020"/>
    <x v="54"/>
    <x v="61"/>
    <s v="."/>
    <s v="Cheshire and Merseyside"/>
    <s v="cns_missing"/>
    <n v="78"/>
    <n v="0.85897000000000001"/>
  </r>
  <r>
    <s v="NAoPri_cohort"/>
    <n v="2020"/>
    <s v="Q2"/>
    <s v="Q2-2020"/>
    <x v="54"/>
    <x v="61"/>
    <s v="."/>
    <s v="Cheshire and Merseyside"/>
    <s v="cns_missing"/>
    <n v="27"/>
    <n v="0.96296000000000004"/>
  </r>
  <r>
    <s v="NAoPri_cohort"/>
    <n v="2020"/>
    <s v="Q3"/>
    <s v="Q3-2020"/>
    <x v="54"/>
    <x v="61"/>
    <s v="."/>
    <s v="Cheshire and Merseyside"/>
    <s v="cns_missing"/>
    <n v="36"/>
    <n v="0.88888999999999996"/>
  </r>
  <r>
    <s v="NAoPri_cohort"/>
    <n v="2020"/>
    <s v="Q4"/>
    <s v="Q4-2020"/>
    <x v="54"/>
    <x v="61"/>
    <s v="."/>
    <s v="Cheshire and Merseyside"/>
    <s v="cns_missing"/>
    <n v="74"/>
    <n v="1"/>
  </r>
  <r>
    <s v="NAoPri_cohort"/>
    <n v="2021"/>
    <s v="Q1"/>
    <s v="Q1-2021"/>
    <x v="54"/>
    <x v="61"/>
    <s v="."/>
    <s v="Cheshire and Merseyside"/>
    <s v="cns_missing"/>
    <n v="69"/>
    <n v="0.91303999999999996"/>
  </r>
  <r>
    <s v="NAoPri_cohort"/>
    <n v="2021"/>
    <s v="Q2"/>
    <s v="Q2-2021"/>
    <x v="54"/>
    <x v="61"/>
    <s v="."/>
    <s v="Cheshire and Merseyside"/>
    <s v="cns_missing"/>
    <n v="43"/>
    <n v="0.88371999999999995"/>
  </r>
  <r>
    <s v="NAoPri_cohort"/>
    <n v="2021"/>
    <s v="Q3"/>
    <s v="Q3-2021"/>
    <x v="54"/>
    <x v="61"/>
    <s v="."/>
    <s v="Cheshire and Merseyside"/>
    <s v="cns_missing"/>
    <n v="54"/>
    <n v="0.87036999999999998"/>
  </r>
  <r>
    <s v="NAoPri_cohort"/>
    <n v="2021"/>
    <s v="Q4"/>
    <s v="Q4-2021"/>
    <x v="54"/>
    <x v="61"/>
    <s v="."/>
    <s v="Cheshire and Merseyside"/>
    <s v="cns_missing"/>
    <n v="55"/>
    <n v="0.87273000000000001"/>
  </r>
  <r>
    <s v="NAoPri_cohort"/>
    <n v="2022"/>
    <s v="Q1"/>
    <s v="Q1-2022"/>
    <x v="54"/>
    <x v="61"/>
    <s v="."/>
    <s v="Cheshire and Merseyside"/>
    <s v="cns_missing"/>
    <n v="55"/>
    <n v="0.90908999999999995"/>
  </r>
  <r>
    <s v="NAoPri_cohort"/>
    <n v="2022"/>
    <s v="Q2"/>
    <s v="Q2-2022"/>
    <x v="54"/>
    <x v="61"/>
    <s v="."/>
    <s v="Cheshire and Merseyside"/>
    <s v="cns_missing"/>
    <n v="40"/>
    <n v="0.9"/>
  </r>
  <r>
    <s v="NAoPri_cohort"/>
    <n v="2022"/>
    <s v="Q3"/>
    <s v="Q3-2022"/>
    <x v="54"/>
    <x v="61"/>
    <s v="."/>
    <s v="Cheshire and Merseyside"/>
    <s v="cns_missing"/>
    <n v="61"/>
    <n v="0.85246"/>
  </r>
  <r>
    <s v="NAoPri_cohort"/>
    <n v="2022"/>
    <s v="Q4"/>
    <s v="Q4-2022"/>
    <x v="54"/>
    <x v="61"/>
    <s v="."/>
    <s v="Cheshire and Merseyside"/>
    <s v="cns_missing"/>
    <n v="47"/>
    <n v="0.91488999999999998"/>
  </r>
  <r>
    <s v="NAoPri_cohort"/>
    <n v="2023"/>
    <s v="Q1"/>
    <s v="Q1-2023"/>
    <x v="54"/>
    <x v="61"/>
    <s v="."/>
    <s v="Cheshire and Merseyside"/>
    <s v="cns_missing"/>
    <n v="40"/>
    <n v="0.72499999999999998"/>
  </r>
  <r>
    <s v="NAoPri_cohort"/>
    <n v="2018"/>
    <s v="Q1"/>
    <s v="Q1-2018"/>
    <x v="55"/>
    <x v="62"/>
    <s v="."/>
    <s v="West Yorkshire and Harrogate"/>
    <s v="cns_missing"/>
    <n v="92"/>
    <n v="0.97826000000000002"/>
  </r>
  <r>
    <s v="NAoPri_cohort"/>
    <n v="2018"/>
    <s v="Q2"/>
    <s v="Q2-2018"/>
    <x v="55"/>
    <x v="62"/>
    <s v="."/>
    <s v="West Yorkshire and Harrogate"/>
    <s v="cns_missing"/>
    <n v="109"/>
    <n v="0.92661000000000004"/>
  </r>
  <r>
    <s v="NAoPri_cohort"/>
    <n v="2018"/>
    <s v="Q3"/>
    <s v="Q3-2018"/>
    <x v="55"/>
    <x v="62"/>
    <s v="."/>
    <s v="West Yorkshire and Harrogate"/>
    <s v="cns_missing"/>
    <n v="119"/>
    <n v="0.94957999999999998"/>
  </r>
  <r>
    <s v="NAoPri_cohort"/>
    <n v="2018"/>
    <s v="Q4"/>
    <s v="Q4-2018"/>
    <x v="55"/>
    <x v="62"/>
    <s v="."/>
    <s v="West Yorkshire and Harrogate"/>
    <s v="cns_missing"/>
    <n v="84"/>
    <n v="0.92857000000000001"/>
  </r>
  <r>
    <s v="NAoPri_cohort"/>
    <n v="2019"/>
    <s v="Q1"/>
    <s v="Q1-2019"/>
    <x v="55"/>
    <x v="62"/>
    <s v="."/>
    <s v="West Yorkshire and Harrogate"/>
    <s v="cns_missing"/>
    <n v="84"/>
    <n v="0.91666999999999998"/>
  </r>
  <r>
    <s v="NAoPri_cohort"/>
    <n v="2019"/>
    <s v="Q2"/>
    <s v="Q2-2019"/>
    <x v="55"/>
    <x v="62"/>
    <s v="."/>
    <s v="West Yorkshire and Harrogate"/>
    <s v="cns_missing"/>
    <n v="104"/>
    <n v="0.95191999999999999"/>
  </r>
  <r>
    <s v="NAoPri_cohort"/>
    <n v="2019"/>
    <s v="Q3"/>
    <s v="Q3-2019"/>
    <x v="55"/>
    <x v="62"/>
    <s v="."/>
    <s v="West Yorkshire and Harrogate"/>
    <s v="cns_missing"/>
    <n v="89"/>
    <n v="0.92135"/>
  </r>
  <r>
    <s v="NAoPri_cohort"/>
    <n v="2019"/>
    <s v="Q4"/>
    <s v="Q4-2019"/>
    <x v="55"/>
    <x v="62"/>
    <s v="."/>
    <s v="West Yorkshire and Harrogate"/>
    <s v="cns_missing"/>
    <n v="74"/>
    <n v="0.93242999999999998"/>
  </r>
  <r>
    <s v="NAoPri_cohort"/>
    <n v="2020"/>
    <s v="Q1"/>
    <s v="Q1-2020"/>
    <x v="55"/>
    <x v="62"/>
    <s v="."/>
    <s v="West Yorkshire and Harrogate"/>
    <s v="cns_missing"/>
    <n v="76"/>
    <n v="0.90788999999999997"/>
  </r>
  <r>
    <s v="NAoPri_cohort"/>
    <n v="2020"/>
    <s v="Q2"/>
    <s v="Q2-2020"/>
    <x v="55"/>
    <x v="62"/>
    <s v="."/>
    <s v="West Yorkshire and Harrogate"/>
    <s v="cns_missing"/>
    <n v="58"/>
    <n v="0.94828000000000001"/>
  </r>
  <r>
    <s v="NAoPri_cohort"/>
    <n v="2020"/>
    <s v="Q3"/>
    <s v="Q3-2020"/>
    <x v="55"/>
    <x v="62"/>
    <s v="."/>
    <s v="West Yorkshire and Harrogate"/>
    <s v="cns_missing"/>
    <n v="77"/>
    <n v="0.93506"/>
  </r>
  <r>
    <s v="NAoPri_cohort"/>
    <n v="2020"/>
    <s v="Q4"/>
    <s v="Q4-2020"/>
    <x v="55"/>
    <x v="62"/>
    <s v="."/>
    <s v="West Yorkshire and Harrogate"/>
    <s v="cns_missing"/>
    <n v="75"/>
    <n v="0.94667000000000001"/>
  </r>
  <r>
    <s v="NAoPri_cohort"/>
    <n v="2021"/>
    <s v="Q1"/>
    <s v="Q1-2021"/>
    <x v="55"/>
    <x v="62"/>
    <s v="."/>
    <s v="West Yorkshire and Harrogate"/>
    <s v="cns_missing"/>
    <n v="93"/>
    <n v="0.89246999999999999"/>
  </r>
  <r>
    <s v="NAoPri_cohort"/>
    <n v="2021"/>
    <s v="Q2"/>
    <s v="Q2-2021"/>
    <x v="55"/>
    <x v="62"/>
    <s v="."/>
    <s v="West Yorkshire and Harrogate"/>
    <s v="cns_missing"/>
    <n v="66"/>
    <n v="0.93938999999999995"/>
  </r>
  <r>
    <s v="NAoPri_cohort"/>
    <n v="2021"/>
    <s v="Q3"/>
    <s v="Q3-2021"/>
    <x v="55"/>
    <x v="62"/>
    <s v="."/>
    <s v="West Yorkshire and Harrogate"/>
    <s v="cns_missing"/>
    <n v="70"/>
    <n v="0.92857000000000001"/>
  </r>
  <r>
    <s v="NAoPri_cohort"/>
    <n v="2021"/>
    <s v="Q4"/>
    <s v="Q4-2021"/>
    <x v="55"/>
    <x v="62"/>
    <s v="."/>
    <s v="West Yorkshire and Harrogate"/>
    <s v="cns_missing"/>
    <n v="80"/>
    <n v="0.95"/>
  </r>
  <r>
    <s v="NAoPri_cohort"/>
    <n v="2022"/>
    <s v="Q1"/>
    <s v="Q1-2022"/>
    <x v="55"/>
    <x v="62"/>
    <s v="."/>
    <s v="West Yorkshire and Harrogate"/>
    <s v="cns_missing"/>
    <n v="72"/>
    <n v="0.91666999999999998"/>
  </r>
  <r>
    <s v="NAoPri_cohort"/>
    <n v="2022"/>
    <s v="Q2"/>
    <s v="Q2-2022"/>
    <x v="55"/>
    <x v="62"/>
    <s v="."/>
    <s v="West Yorkshire and Harrogate"/>
    <s v="cns_missing"/>
    <n v="83"/>
    <n v="0.90361000000000002"/>
  </r>
  <r>
    <s v="NAoPri_cohort"/>
    <n v="2022"/>
    <s v="Q3"/>
    <s v="Q3-2022"/>
    <x v="55"/>
    <x v="62"/>
    <s v="."/>
    <s v="West Yorkshire and Harrogate"/>
    <s v="cns_missing"/>
    <n v="82"/>
    <n v="0.93901999999999997"/>
  </r>
  <r>
    <s v="NAoPri_cohort"/>
    <n v="2022"/>
    <s v="Q4"/>
    <s v="Q4-2022"/>
    <x v="55"/>
    <x v="62"/>
    <s v="."/>
    <s v="West Yorkshire and Harrogate"/>
    <s v="cns_missing"/>
    <n v="80"/>
    <n v="0.88749999999999996"/>
  </r>
  <r>
    <s v="NAoPri_cohort"/>
    <n v="2023"/>
    <s v="Q1"/>
    <s v="Q1-2023"/>
    <x v="55"/>
    <x v="62"/>
    <s v="."/>
    <s v="West Yorkshire and Harrogate"/>
    <s v="cns_missing"/>
    <n v="85"/>
    <n v="0.74117999999999995"/>
  </r>
  <r>
    <s v="NAoPri_cohort"/>
    <n v="2018"/>
    <s v="Q1"/>
    <s v="Q1-2018"/>
    <x v="56"/>
    <x v="63"/>
    <s v="."/>
    <s v="East of England - South"/>
    <s v="cns_missing"/>
    <n v="226"/>
    <n v="0.60177000000000003"/>
  </r>
  <r>
    <s v="NAoPri_cohort"/>
    <n v="2018"/>
    <s v="Q2"/>
    <s v="Q2-2018"/>
    <x v="56"/>
    <x v="63"/>
    <s v="."/>
    <s v="East of England - South"/>
    <s v="cns_missing"/>
    <n v="250"/>
    <n v="0.52400000000000002"/>
  </r>
  <r>
    <s v="NAoPri_cohort"/>
    <n v="2018"/>
    <s v="Q3"/>
    <s v="Q3-2018"/>
    <x v="56"/>
    <x v="63"/>
    <s v="."/>
    <s v="East of England - South"/>
    <s v="cns_missing"/>
    <n v="268"/>
    <n v="0.55596999999999996"/>
  </r>
  <r>
    <s v="NAoPri_cohort"/>
    <n v="2018"/>
    <s v="Q4"/>
    <s v="Q4-2018"/>
    <x v="56"/>
    <x v="63"/>
    <s v="."/>
    <s v="East of England - South"/>
    <s v="cns_missing"/>
    <n v="255"/>
    <n v="0.51373000000000002"/>
  </r>
  <r>
    <s v="NAoPri_cohort"/>
    <n v="2019"/>
    <s v="Q1"/>
    <s v="Q1-2019"/>
    <x v="56"/>
    <x v="63"/>
    <s v="."/>
    <s v="East of England - South"/>
    <s v="cns_missing"/>
    <n v="260"/>
    <n v="0.61538000000000004"/>
  </r>
  <r>
    <s v="NAoPri_cohort"/>
    <n v="2019"/>
    <s v="Q2"/>
    <s v="Q2-2019"/>
    <x v="56"/>
    <x v="63"/>
    <s v="."/>
    <s v="East of England - South"/>
    <s v="cns_missing"/>
    <n v="220"/>
    <n v="0.93181999999999998"/>
  </r>
  <r>
    <s v="NAoPri_cohort"/>
    <n v="2019"/>
    <s v="Q3"/>
    <s v="Q3-2019"/>
    <x v="56"/>
    <x v="63"/>
    <s v="."/>
    <s v="East of England - South"/>
    <s v="cns_missing"/>
    <n v="264"/>
    <n v="0.88636000000000004"/>
  </r>
  <r>
    <s v="NAoPri_cohort"/>
    <n v="2019"/>
    <s v="Q4"/>
    <s v="Q4-2019"/>
    <x v="56"/>
    <x v="63"/>
    <s v="."/>
    <s v="East of England - South"/>
    <s v="cns_missing"/>
    <n v="249"/>
    <n v="0.76305000000000001"/>
  </r>
  <r>
    <s v="NAoPri_cohort"/>
    <n v="2020"/>
    <s v="Q1"/>
    <s v="Q1-2020"/>
    <x v="56"/>
    <x v="63"/>
    <s v="."/>
    <s v="East of England - South"/>
    <s v="cns_missing"/>
    <n v="222"/>
    <n v="0.69369000000000003"/>
  </r>
  <r>
    <s v="NAoPri_cohort"/>
    <n v="2020"/>
    <s v="Q2"/>
    <s v="Q2-2020"/>
    <x v="56"/>
    <x v="63"/>
    <s v="."/>
    <s v="East of England - South"/>
    <s v="cns_missing"/>
    <n v="131"/>
    <n v="0.67176000000000002"/>
  </r>
  <r>
    <s v="NAoPri_cohort"/>
    <n v="2020"/>
    <s v="Q3"/>
    <s v="Q3-2020"/>
    <x v="56"/>
    <x v="63"/>
    <s v="."/>
    <s v="East of England - South"/>
    <s v="cns_missing"/>
    <n v="185"/>
    <n v="0.72972999999999999"/>
  </r>
  <r>
    <s v="NAoPri_cohort"/>
    <n v="2020"/>
    <s v="Q4"/>
    <s v="Q4-2020"/>
    <x v="56"/>
    <x v="63"/>
    <s v="."/>
    <s v="East of England - South"/>
    <s v="cns_missing"/>
    <n v="214"/>
    <n v="0.75700999999999996"/>
  </r>
  <r>
    <s v="NAoPri_cohort"/>
    <n v="2021"/>
    <s v="Q1"/>
    <s v="Q1-2021"/>
    <x v="56"/>
    <x v="63"/>
    <s v="."/>
    <s v="East of England - South"/>
    <s v="cns_missing"/>
    <n v="196"/>
    <n v="0.74490000000000001"/>
  </r>
  <r>
    <s v="NAoPri_cohort"/>
    <n v="2021"/>
    <s v="Q2"/>
    <s v="Q2-2021"/>
    <x v="56"/>
    <x v="63"/>
    <s v="."/>
    <s v="East of England - South"/>
    <s v="cns_missing"/>
    <n v="261"/>
    <n v="0.79693000000000003"/>
  </r>
  <r>
    <s v="NAoPri_cohort"/>
    <n v="2021"/>
    <s v="Q3"/>
    <s v="Q3-2021"/>
    <x v="56"/>
    <x v="63"/>
    <s v="."/>
    <s v="East of England - South"/>
    <s v="cns_missing"/>
    <n v="261"/>
    <n v="0.67815999999999999"/>
  </r>
  <r>
    <s v="NAoPri_cohort"/>
    <n v="2021"/>
    <s v="Q4"/>
    <s v="Q4-2021"/>
    <x v="56"/>
    <x v="63"/>
    <s v="."/>
    <s v="East of England - South"/>
    <s v="cns_missing"/>
    <n v="232"/>
    <n v="0.70689999999999997"/>
  </r>
  <r>
    <s v="NAoPri_cohort"/>
    <n v="2022"/>
    <s v="Q1"/>
    <s v="Q1-2022"/>
    <x v="56"/>
    <x v="63"/>
    <s v="."/>
    <s v="East of England - South"/>
    <s v="cns_missing"/>
    <n v="208"/>
    <n v="0.60096000000000005"/>
  </r>
  <r>
    <s v="NAoPri_cohort"/>
    <n v="2022"/>
    <s v="Q2"/>
    <s v="Q2-2022"/>
    <x v="56"/>
    <x v="63"/>
    <s v="."/>
    <s v="East of England - South"/>
    <s v="cns_missing"/>
    <n v="294"/>
    <n v="0.73468999999999995"/>
  </r>
  <r>
    <s v="NAoPri_cohort"/>
    <n v="2022"/>
    <s v="Q3"/>
    <s v="Q3-2022"/>
    <x v="56"/>
    <x v="63"/>
    <s v="."/>
    <s v="East of England - South"/>
    <s v="cns_missing"/>
    <n v="242"/>
    <n v="0.67354999999999998"/>
  </r>
  <r>
    <s v="NAoPri_cohort"/>
    <n v="2022"/>
    <s v="Q4"/>
    <s v="Q4-2022"/>
    <x v="56"/>
    <x v="63"/>
    <s v="."/>
    <s v="East of England - South"/>
    <s v="cns_missing"/>
    <n v="218"/>
    <n v="0.71101000000000003"/>
  </r>
  <r>
    <s v="NAoPri_cohort"/>
    <n v="2023"/>
    <s v="Q1"/>
    <s v="Q1-2023"/>
    <x v="56"/>
    <x v="63"/>
    <s v="."/>
    <s v="East of England - South"/>
    <s v="cns_missing"/>
    <n v="236"/>
    <n v="0.66949000000000003"/>
  </r>
  <r>
    <s v="NAoPri_cohort"/>
    <n v="2018"/>
    <s v="Q1"/>
    <s v="Q1-2018"/>
    <x v="57"/>
    <x v="64"/>
    <s v="."/>
    <s v="East of England - South"/>
    <s v="cns_missing"/>
    <n v="60"/>
    <n v="0.91666999999999998"/>
  </r>
  <r>
    <s v="NAoPri_cohort"/>
    <n v="2018"/>
    <s v="Q2"/>
    <s v="Q2-2018"/>
    <x v="57"/>
    <x v="64"/>
    <s v="."/>
    <s v="East of England - South"/>
    <s v="cns_missing"/>
    <n v="67"/>
    <n v="0.89551999999999998"/>
  </r>
  <r>
    <s v="NAoPri_cohort"/>
    <n v="2018"/>
    <s v="Q3"/>
    <s v="Q3-2018"/>
    <x v="57"/>
    <x v="64"/>
    <s v="."/>
    <s v="East of England - South"/>
    <s v="cns_missing"/>
    <n v="71"/>
    <n v="0.88732"/>
  </r>
  <r>
    <s v="NAoPri_cohort"/>
    <n v="2018"/>
    <s v="Q4"/>
    <s v="Q4-2018"/>
    <x v="57"/>
    <x v="64"/>
    <s v="."/>
    <s v="East of England - South"/>
    <s v="cns_missing"/>
    <n v="75"/>
    <n v="0.93332999999999999"/>
  </r>
  <r>
    <s v="NAoPri_cohort"/>
    <n v="2019"/>
    <s v="Q1"/>
    <s v="Q1-2019"/>
    <x v="57"/>
    <x v="64"/>
    <s v="."/>
    <s v="East of England - South"/>
    <s v="cns_missing"/>
    <n v="47"/>
    <n v="0.85106000000000004"/>
  </r>
  <r>
    <s v="NAoPri_cohort"/>
    <n v="2019"/>
    <s v="Q2"/>
    <s v="Q2-2019"/>
    <x v="57"/>
    <x v="64"/>
    <s v="."/>
    <s v="East of England - South"/>
    <s v="cns_missing"/>
    <n v="56"/>
    <n v="0.89285999999999999"/>
  </r>
  <r>
    <s v="NAoPri_cohort"/>
    <n v="2019"/>
    <s v="Q3"/>
    <s v="Q3-2019"/>
    <x v="57"/>
    <x v="64"/>
    <s v="."/>
    <s v="East of England - South"/>
    <s v="cns_missing"/>
    <n v="63"/>
    <n v="0.80952000000000002"/>
  </r>
  <r>
    <s v="NAoPri_cohort"/>
    <n v="2019"/>
    <s v="Q4"/>
    <s v="Q4-2019"/>
    <x v="57"/>
    <x v="64"/>
    <s v="."/>
    <s v="East of England - South"/>
    <s v="cns_missing"/>
    <n v="69"/>
    <n v="0.76812000000000002"/>
  </r>
  <r>
    <s v="NAoPri_cohort"/>
    <n v="2020"/>
    <s v="Q1"/>
    <s v="Q1-2020"/>
    <x v="57"/>
    <x v="64"/>
    <s v="."/>
    <s v="East of England - South"/>
    <s v="cns_missing"/>
    <n v="66"/>
    <n v="0.84848000000000001"/>
  </r>
  <r>
    <s v="NAoPri_cohort"/>
    <n v="2020"/>
    <s v="Q2"/>
    <s v="Q2-2020"/>
    <x v="57"/>
    <x v="64"/>
    <s v="."/>
    <s v="East of England - South"/>
    <s v="cns_missing"/>
    <n v="33"/>
    <n v="0.87878999999999996"/>
  </r>
  <r>
    <s v="NAoPri_cohort"/>
    <n v="2020"/>
    <s v="Q3"/>
    <s v="Q3-2020"/>
    <x v="57"/>
    <x v="64"/>
    <s v="."/>
    <s v="East of England - South"/>
    <s v="cns_missing"/>
    <n v="57"/>
    <n v="0.84211000000000003"/>
  </r>
  <r>
    <s v="NAoPri_cohort"/>
    <n v="2020"/>
    <s v="Q4"/>
    <s v="Q4-2020"/>
    <x v="57"/>
    <x v="64"/>
    <s v="."/>
    <s v="East of England - South"/>
    <s v="cns_missing"/>
    <n v="85"/>
    <n v="0.8"/>
  </r>
  <r>
    <s v="NAoPri_cohort"/>
    <n v="2021"/>
    <s v="Q1"/>
    <s v="Q1-2021"/>
    <x v="57"/>
    <x v="64"/>
    <s v="."/>
    <s v="East of England - South"/>
    <s v="cns_missing"/>
    <n v="79"/>
    <n v="0.79747000000000001"/>
  </r>
  <r>
    <s v="NAoPri_cohort"/>
    <n v="2021"/>
    <s v="Q2"/>
    <s v="Q2-2021"/>
    <x v="57"/>
    <x v="64"/>
    <s v="."/>
    <s v="East of England - South"/>
    <s v="cns_missing"/>
    <n v="74"/>
    <n v="0.63514000000000004"/>
  </r>
  <r>
    <s v="NAoPri_cohort"/>
    <n v="2021"/>
    <s v="Q3"/>
    <s v="Q3-2021"/>
    <x v="57"/>
    <x v="64"/>
    <s v="."/>
    <s v="East of England - South"/>
    <s v="cns_missing"/>
    <n v="68"/>
    <n v="0.85294000000000003"/>
  </r>
  <r>
    <s v="NAoPri_cohort"/>
    <n v="2021"/>
    <s v="Q4"/>
    <s v="Q4-2021"/>
    <x v="57"/>
    <x v="64"/>
    <s v="."/>
    <s v="East of England - South"/>
    <s v="cns_missing"/>
    <n v="68"/>
    <n v="0.85294000000000003"/>
  </r>
  <r>
    <s v="NAoPri_cohort"/>
    <n v="2022"/>
    <s v="Q1"/>
    <s v="Q1-2022"/>
    <x v="57"/>
    <x v="64"/>
    <s v="."/>
    <s v="East of England - South"/>
    <s v="cns_missing"/>
    <n v="63"/>
    <n v="0.98412999999999995"/>
  </r>
  <r>
    <s v="NAoPri_cohort"/>
    <n v="2022"/>
    <s v="Q2"/>
    <s v="Q2-2022"/>
    <x v="57"/>
    <x v="64"/>
    <s v="."/>
    <s v="East of England - South"/>
    <s v="cns_missing"/>
    <n v="67"/>
    <n v="0.94030000000000002"/>
  </r>
  <r>
    <s v="NAoPri_cohort"/>
    <n v="2022"/>
    <s v="Q3"/>
    <s v="Q3-2022"/>
    <x v="57"/>
    <x v="64"/>
    <s v="."/>
    <s v="East of England - South"/>
    <s v="cns_missing"/>
    <n v="59"/>
    <n v="0.94915000000000005"/>
  </r>
  <r>
    <s v="NAoPri_cohort"/>
    <n v="2022"/>
    <s v="Q4"/>
    <s v="Q4-2022"/>
    <x v="57"/>
    <x v="64"/>
    <s v="."/>
    <s v="East of England - South"/>
    <s v="cns_missing"/>
    <n v="62"/>
    <n v="0.90322999999999998"/>
  </r>
  <r>
    <s v="NAoPri_cohort"/>
    <n v="2023"/>
    <s v="Q1"/>
    <s v="Q1-2023"/>
    <x v="57"/>
    <x v="64"/>
    <s v="."/>
    <s v="East of England - South"/>
    <s v="cns_missing"/>
    <n v="81"/>
    <n v="0.74073999999999995"/>
  </r>
  <r>
    <s v="NAoPri_cohort"/>
    <n v="2018"/>
    <s v="Q1"/>
    <s v="Q1-2018"/>
    <x v="58"/>
    <x v="65"/>
    <s v="."/>
    <s v="Northern"/>
    <s v="cns_missing"/>
    <n v="151"/>
    <n v="0.87417"/>
  </r>
  <r>
    <s v="NAoPri_cohort"/>
    <n v="2018"/>
    <s v="Q2"/>
    <s v="Q2-2018"/>
    <x v="58"/>
    <x v="65"/>
    <s v="."/>
    <s v="Northern"/>
    <s v="cns_missing"/>
    <n v="150"/>
    <n v="0.87333000000000005"/>
  </r>
  <r>
    <s v="NAoPri_cohort"/>
    <n v="2018"/>
    <s v="Q3"/>
    <s v="Q3-2018"/>
    <x v="58"/>
    <x v="65"/>
    <s v="."/>
    <s v="Northern"/>
    <s v="cns_missing"/>
    <n v="178"/>
    <n v="0.87078999999999995"/>
  </r>
  <r>
    <s v="NAoPri_cohort"/>
    <n v="2018"/>
    <s v="Q4"/>
    <s v="Q4-2018"/>
    <x v="58"/>
    <x v="65"/>
    <s v="."/>
    <s v="Northern"/>
    <s v="cns_missing"/>
    <n v="146"/>
    <n v="0.88356000000000001"/>
  </r>
  <r>
    <s v="NAoPri_cohort"/>
    <n v="2019"/>
    <s v="Q1"/>
    <s v="Q1-2019"/>
    <x v="58"/>
    <x v="65"/>
    <s v="."/>
    <s v="Northern"/>
    <s v="cns_missing"/>
    <n v="130"/>
    <n v="0.90769"/>
  </r>
  <r>
    <s v="NAoPri_cohort"/>
    <n v="2019"/>
    <s v="Q2"/>
    <s v="Q2-2019"/>
    <x v="58"/>
    <x v="65"/>
    <s v="."/>
    <s v="Northern"/>
    <s v="cns_missing"/>
    <n v="152"/>
    <n v="0.90132000000000001"/>
  </r>
  <r>
    <s v="NAoPri_cohort"/>
    <n v="2019"/>
    <s v="Q3"/>
    <s v="Q3-2019"/>
    <x v="58"/>
    <x v="65"/>
    <s v="."/>
    <s v="Northern"/>
    <s v="cns_missing"/>
    <n v="152"/>
    <n v="0.90788999999999997"/>
  </r>
  <r>
    <s v="NAoPri_cohort"/>
    <n v="2019"/>
    <s v="Q4"/>
    <s v="Q4-2019"/>
    <x v="58"/>
    <x v="65"/>
    <s v="."/>
    <s v="Northern"/>
    <s v="cns_missing"/>
    <n v="163"/>
    <n v="0.80367999999999995"/>
  </r>
  <r>
    <s v="NAoPri_cohort"/>
    <n v="2020"/>
    <s v="Q1"/>
    <s v="Q1-2020"/>
    <x v="58"/>
    <x v="65"/>
    <s v="."/>
    <s v="Northern"/>
    <s v="cns_missing"/>
    <n v="145"/>
    <n v="0.91034000000000004"/>
  </r>
  <r>
    <s v="NAoPri_cohort"/>
    <n v="2020"/>
    <s v="Q2"/>
    <s v="Q2-2020"/>
    <x v="58"/>
    <x v="65"/>
    <s v="."/>
    <s v="Northern"/>
    <s v="cns_missing"/>
    <n v="55"/>
    <n v="0.85455000000000003"/>
  </r>
  <r>
    <s v="NAoPri_cohort"/>
    <n v="2020"/>
    <s v="Q3"/>
    <s v="Q3-2020"/>
    <x v="58"/>
    <x v="65"/>
    <s v="."/>
    <s v="Northern"/>
    <s v="cns_missing"/>
    <n v="82"/>
    <n v="0.89024000000000003"/>
  </r>
  <r>
    <s v="NAoPri_cohort"/>
    <n v="2020"/>
    <s v="Q4"/>
    <s v="Q4-2020"/>
    <x v="58"/>
    <x v="65"/>
    <s v="."/>
    <s v="Northern"/>
    <s v="cns_missing"/>
    <n v="136"/>
    <n v="0.88234999999999997"/>
  </r>
  <r>
    <s v="NAoPri_cohort"/>
    <n v="2021"/>
    <s v="Q1"/>
    <s v="Q1-2021"/>
    <x v="58"/>
    <x v="65"/>
    <s v="."/>
    <s v="Northern"/>
    <s v="cns_missing"/>
    <n v="130"/>
    <n v="0.91537999999999997"/>
  </r>
  <r>
    <s v="NAoPri_cohort"/>
    <n v="2021"/>
    <s v="Q2"/>
    <s v="Q2-2021"/>
    <x v="58"/>
    <x v="65"/>
    <s v="."/>
    <s v="Northern"/>
    <s v="cns_missing"/>
    <n v="173"/>
    <n v="0.92486000000000002"/>
  </r>
  <r>
    <s v="NAoPri_cohort"/>
    <n v="2021"/>
    <s v="Q3"/>
    <s v="Q3-2021"/>
    <x v="58"/>
    <x v="65"/>
    <s v="."/>
    <s v="Northern"/>
    <s v="cns_missing"/>
    <n v="148"/>
    <n v="0.93918999999999997"/>
  </r>
  <r>
    <s v="NAoPri_cohort"/>
    <n v="2021"/>
    <s v="Q4"/>
    <s v="Q4-2021"/>
    <x v="58"/>
    <x v="65"/>
    <s v="."/>
    <s v="Northern"/>
    <s v="cns_missing"/>
    <n v="116"/>
    <n v="0.94828000000000001"/>
  </r>
  <r>
    <s v="NAoPri_cohort"/>
    <n v="2022"/>
    <s v="Q1"/>
    <s v="Q1-2022"/>
    <x v="58"/>
    <x v="65"/>
    <s v="."/>
    <s v="Northern"/>
    <s v="cns_missing"/>
    <n v="121"/>
    <n v="0.90083000000000002"/>
  </r>
  <r>
    <s v="NAoPri_cohort"/>
    <n v="2022"/>
    <s v="Q2"/>
    <s v="Q2-2022"/>
    <x v="58"/>
    <x v="65"/>
    <s v="."/>
    <s v="Northern"/>
    <s v="cns_missing"/>
    <n v="154"/>
    <n v="0.96104000000000001"/>
  </r>
  <r>
    <s v="NAoPri_cohort"/>
    <n v="2022"/>
    <s v="Q3"/>
    <s v="Q3-2022"/>
    <x v="58"/>
    <x v="65"/>
    <s v="."/>
    <s v="Northern"/>
    <s v="cns_missing"/>
    <n v="146"/>
    <n v="0.84931999999999996"/>
  </r>
  <r>
    <s v="NAoPri_cohort"/>
    <n v="2022"/>
    <s v="Q4"/>
    <s v="Q4-2022"/>
    <x v="58"/>
    <x v="65"/>
    <s v="."/>
    <s v="Northern"/>
    <s v="cns_missing"/>
    <n v="128"/>
    <n v="0.89844000000000002"/>
  </r>
  <r>
    <s v="NAoPri_cohort"/>
    <n v="2023"/>
    <s v="Q1"/>
    <s v="Q1-2023"/>
    <x v="58"/>
    <x v="65"/>
    <s v="."/>
    <s v="Northern"/>
    <s v="cns_missing"/>
    <n v="161"/>
    <n v="0.81988000000000005"/>
  </r>
  <r>
    <s v="NAoPri_cohort"/>
    <n v="2018"/>
    <s v="Q1"/>
    <s v="Q1-2018"/>
    <x v="59"/>
    <x v="66"/>
    <s v="."/>
    <s v="East of England - North"/>
    <s v="cns_missing"/>
    <n v="144"/>
    <n v="0.81943999999999995"/>
  </r>
  <r>
    <s v="NAoPri_cohort"/>
    <n v="2018"/>
    <s v="Q2"/>
    <s v="Q2-2018"/>
    <x v="59"/>
    <x v="66"/>
    <s v="."/>
    <s v="East of England - North"/>
    <s v="cns_missing"/>
    <n v="157"/>
    <n v="0.81528999999999996"/>
  </r>
  <r>
    <s v="NAoPri_cohort"/>
    <n v="2018"/>
    <s v="Q3"/>
    <s v="Q3-2018"/>
    <x v="59"/>
    <x v="66"/>
    <s v="."/>
    <s v="East of England - North"/>
    <s v="cns_missing"/>
    <n v="160"/>
    <n v="0.78749999999999998"/>
  </r>
  <r>
    <s v="NAoPri_cohort"/>
    <n v="2018"/>
    <s v="Q4"/>
    <s v="Q4-2018"/>
    <x v="59"/>
    <x v="66"/>
    <s v="."/>
    <s v="East of England - North"/>
    <s v="cns_missing"/>
    <n v="152"/>
    <n v="0.75658000000000003"/>
  </r>
  <r>
    <s v="NAoPri_cohort"/>
    <n v="2019"/>
    <s v="Q1"/>
    <s v="Q1-2019"/>
    <x v="59"/>
    <x v="66"/>
    <s v="."/>
    <s v="East of England - North"/>
    <s v="cns_missing"/>
    <n v="154"/>
    <n v="0.72726999999999997"/>
  </r>
  <r>
    <s v="NAoPri_cohort"/>
    <n v="2019"/>
    <s v="Q2"/>
    <s v="Q2-2019"/>
    <x v="59"/>
    <x v="66"/>
    <s v="."/>
    <s v="East of England - North"/>
    <s v="cns_missing"/>
    <n v="146"/>
    <n v="0.67808000000000002"/>
  </r>
  <r>
    <s v="NAoPri_cohort"/>
    <n v="2019"/>
    <s v="Q3"/>
    <s v="Q3-2019"/>
    <x v="59"/>
    <x v="66"/>
    <s v="."/>
    <s v="East of England - North"/>
    <s v="cns_missing"/>
    <n v="157"/>
    <n v="0.75795999999999997"/>
  </r>
  <r>
    <s v="NAoPri_cohort"/>
    <n v="2019"/>
    <s v="Q4"/>
    <s v="Q4-2019"/>
    <x v="59"/>
    <x v="66"/>
    <s v="."/>
    <s v="East of England - North"/>
    <s v="cns_missing"/>
    <n v="160"/>
    <n v="0.81874999999999998"/>
  </r>
  <r>
    <s v="NAoPri_cohort"/>
    <n v="2020"/>
    <s v="Q1"/>
    <s v="Q1-2020"/>
    <x v="59"/>
    <x v="66"/>
    <s v="."/>
    <s v="East of England - North"/>
    <s v="cns_missing"/>
    <n v="123"/>
    <n v="0.89431000000000005"/>
  </r>
  <r>
    <s v="NAoPri_cohort"/>
    <n v="2020"/>
    <s v="Q2"/>
    <s v="Q2-2020"/>
    <x v="59"/>
    <x v="66"/>
    <s v="."/>
    <s v="East of England - North"/>
    <s v="cns_missing"/>
    <n v="94"/>
    <n v="0.85106000000000004"/>
  </r>
  <r>
    <s v="NAoPri_cohort"/>
    <n v="2020"/>
    <s v="Q3"/>
    <s v="Q3-2020"/>
    <x v="59"/>
    <x v="66"/>
    <s v="."/>
    <s v="East of England - North"/>
    <s v="cns_missing"/>
    <n v="136"/>
    <n v="0.875"/>
  </r>
  <r>
    <s v="NAoPri_cohort"/>
    <n v="2020"/>
    <s v="Q4"/>
    <s v="Q4-2020"/>
    <x v="59"/>
    <x v="66"/>
    <s v="."/>
    <s v="East of England - North"/>
    <s v="cns_missing"/>
    <n v="157"/>
    <n v="0.77070000000000005"/>
  </r>
  <r>
    <s v="NAoPri_cohort"/>
    <n v="2021"/>
    <s v="Q1"/>
    <s v="Q1-2021"/>
    <x v="59"/>
    <x v="66"/>
    <s v="."/>
    <s v="East of England - North"/>
    <s v="cns_missing"/>
    <n v="194"/>
    <n v="0.71133999999999997"/>
  </r>
  <r>
    <s v="NAoPri_cohort"/>
    <n v="2021"/>
    <s v="Q2"/>
    <s v="Q2-2021"/>
    <x v="59"/>
    <x v="66"/>
    <s v="."/>
    <s v="East of England - North"/>
    <s v="cns_missing"/>
    <n v="173"/>
    <n v="0.77456999999999998"/>
  </r>
  <r>
    <s v="NAoPri_cohort"/>
    <n v="2021"/>
    <s v="Q3"/>
    <s v="Q3-2021"/>
    <x v="59"/>
    <x v="66"/>
    <s v="."/>
    <s v="East of England - North"/>
    <s v="cns_missing"/>
    <n v="175"/>
    <n v="0.83428999999999998"/>
  </r>
  <r>
    <s v="NAoPri_cohort"/>
    <n v="2021"/>
    <s v="Q4"/>
    <s v="Q4-2021"/>
    <x v="59"/>
    <x v="66"/>
    <s v="."/>
    <s v="East of England - North"/>
    <s v="cns_missing"/>
    <n v="155"/>
    <n v="0.71613000000000004"/>
  </r>
  <r>
    <s v="NAoPri_cohort"/>
    <n v="2022"/>
    <s v="Q1"/>
    <s v="Q1-2022"/>
    <x v="59"/>
    <x v="66"/>
    <s v="."/>
    <s v="East of England - North"/>
    <s v="cns_missing"/>
    <n v="149"/>
    <n v="0.79866000000000004"/>
  </r>
  <r>
    <s v="NAoPri_cohort"/>
    <n v="2022"/>
    <s v="Q2"/>
    <s v="Q2-2022"/>
    <x v="59"/>
    <x v="66"/>
    <s v="."/>
    <s v="East of England - North"/>
    <s v="cns_missing"/>
    <n v="146"/>
    <n v="0.80137000000000003"/>
  </r>
  <r>
    <s v="NAoPri_cohort"/>
    <n v="2022"/>
    <s v="Q3"/>
    <s v="Q3-2022"/>
    <x v="59"/>
    <x v="66"/>
    <s v="."/>
    <s v="East of England - North"/>
    <s v="cns_missing"/>
    <n v="128"/>
    <n v="0.82813000000000003"/>
  </r>
  <r>
    <s v="NAoPri_cohort"/>
    <n v="2022"/>
    <s v="Q4"/>
    <s v="Q4-2022"/>
    <x v="59"/>
    <x v="66"/>
    <s v="."/>
    <s v="East of England - North"/>
    <s v="cns_missing"/>
    <n v="150"/>
    <n v="0.70667000000000002"/>
  </r>
  <r>
    <s v="NAoPri_cohort"/>
    <n v="2023"/>
    <s v="Q1"/>
    <s v="Q1-2023"/>
    <x v="59"/>
    <x v="66"/>
    <s v="."/>
    <s v="East of England - North"/>
    <s v="cns_missing"/>
    <n v="164"/>
    <n v="0.75"/>
  </r>
  <r>
    <s v="NAoPri_cohort"/>
    <n v="2018"/>
    <s v="Q1"/>
    <s v="Q1-2018"/>
    <x v="60"/>
    <x v="67"/>
    <s v="."/>
    <s v="Somerset, Wiltshire, Avon and Gloucestershire"/>
    <s v="cns_missing"/>
    <n v="193"/>
    <n v="0.46113999999999999"/>
  </r>
  <r>
    <s v="NAoPri_cohort"/>
    <n v="2018"/>
    <s v="Q2"/>
    <s v="Q2-2018"/>
    <x v="60"/>
    <x v="67"/>
    <s v="."/>
    <s v="Somerset, Wiltshire, Avon and Gloucestershire"/>
    <s v="cns_missing"/>
    <n v="222"/>
    <n v="0.44144"/>
  </r>
  <r>
    <s v="NAoPri_cohort"/>
    <n v="2018"/>
    <s v="Q3"/>
    <s v="Q3-2018"/>
    <x v="60"/>
    <x v="67"/>
    <s v="."/>
    <s v="Somerset, Wiltshire, Avon and Gloucestershire"/>
    <s v="cns_missing"/>
    <n v="277"/>
    <n v="0.37184"/>
  </r>
  <r>
    <s v="NAoPri_cohort"/>
    <n v="2018"/>
    <s v="Q4"/>
    <s v="Q4-2018"/>
    <x v="60"/>
    <x v="67"/>
    <s v="."/>
    <s v="Somerset, Wiltshire, Avon and Gloucestershire"/>
    <s v="cns_missing"/>
    <n v="207"/>
    <n v="0.37680999999999998"/>
  </r>
  <r>
    <s v="NAoPri_cohort"/>
    <n v="2019"/>
    <s v="Q1"/>
    <s v="Q1-2019"/>
    <x v="60"/>
    <x v="67"/>
    <s v="."/>
    <s v="Somerset, Wiltshire, Avon and Gloucestershire"/>
    <s v="cns_missing"/>
    <n v="214"/>
    <n v="0.3972"/>
  </r>
  <r>
    <s v="NAoPri_cohort"/>
    <n v="2019"/>
    <s v="Q2"/>
    <s v="Q2-2019"/>
    <x v="60"/>
    <x v="67"/>
    <s v="."/>
    <s v="Somerset, Wiltshire, Avon and Gloucestershire"/>
    <s v="cns_missing"/>
    <n v="206"/>
    <n v="0.25242999999999999"/>
  </r>
  <r>
    <s v="NAoPri_cohort"/>
    <n v="2019"/>
    <s v="Q3"/>
    <s v="Q3-2019"/>
    <x v="60"/>
    <x v="67"/>
    <s v="."/>
    <s v="Somerset, Wiltshire, Avon and Gloucestershire"/>
    <s v="cns_missing"/>
    <n v="217"/>
    <n v="0.18432999999999999"/>
  </r>
  <r>
    <s v="NAoPri_cohort"/>
    <n v="2019"/>
    <s v="Q4"/>
    <s v="Q4-2019"/>
    <x v="60"/>
    <x v="67"/>
    <s v="."/>
    <s v="Somerset, Wiltshire, Avon and Gloucestershire"/>
    <s v="cns_missing"/>
    <n v="226"/>
    <n v="0.22566"/>
  </r>
  <r>
    <s v="NAoPri_cohort"/>
    <n v="2020"/>
    <s v="Q1"/>
    <s v="Q1-2020"/>
    <x v="60"/>
    <x v="67"/>
    <s v="."/>
    <s v="Somerset, Wiltshire, Avon and Gloucestershire"/>
    <s v="cns_missing"/>
    <n v="226"/>
    <n v="0.46017999999999998"/>
  </r>
  <r>
    <s v="NAoPri_cohort"/>
    <n v="2020"/>
    <s v="Q2"/>
    <s v="Q2-2020"/>
    <x v="60"/>
    <x v="67"/>
    <s v="."/>
    <s v="Somerset, Wiltshire, Avon and Gloucestershire"/>
    <s v="cns_missing"/>
    <n v="109"/>
    <n v="0.47705999999999998"/>
  </r>
  <r>
    <s v="NAoPri_cohort"/>
    <n v="2020"/>
    <s v="Q3"/>
    <s v="Q3-2020"/>
    <x v="60"/>
    <x v="67"/>
    <s v="."/>
    <s v="Somerset, Wiltshire, Avon and Gloucestershire"/>
    <s v="cns_missing"/>
    <n v="186"/>
    <n v="0.55376000000000003"/>
  </r>
  <r>
    <s v="NAoPri_cohort"/>
    <n v="2020"/>
    <s v="Q4"/>
    <s v="Q4-2020"/>
    <x v="60"/>
    <x v="67"/>
    <s v="."/>
    <s v="Somerset, Wiltshire, Avon and Gloucestershire"/>
    <s v="cns_missing"/>
    <n v="199"/>
    <n v="0.67839000000000005"/>
  </r>
  <r>
    <s v="NAoPri_cohort"/>
    <n v="2021"/>
    <s v="Q1"/>
    <s v="Q1-2021"/>
    <x v="60"/>
    <x v="67"/>
    <s v="."/>
    <s v="Somerset, Wiltshire, Avon and Gloucestershire"/>
    <s v="cns_missing"/>
    <n v="233"/>
    <n v="0.74678"/>
  </r>
  <r>
    <s v="NAoPri_cohort"/>
    <n v="2021"/>
    <s v="Q2"/>
    <s v="Q2-2021"/>
    <x v="60"/>
    <x v="67"/>
    <s v="."/>
    <s v="Somerset, Wiltshire, Avon and Gloucestershire"/>
    <s v="cns_missing"/>
    <n v="197"/>
    <n v="0.71065999999999996"/>
  </r>
  <r>
    <s v="NAoPri_cohort"/>
    <n v="2021"/>
    <s v="Q3"/>
    <s v="Q3-2021"/>
    <x v="60"/>
    <x v="67"/>
    <s v="."/>
    <s v="Somerset, Wiltshire, Avon and Gloucestershire"/>
    <s v="cns_missing"/>
    <n v="235"/>
    <n v="0.68084999999999996"/>
  </r>
  <r>
    <s v="NAoPri_cohort"/>
    <n v="2021"/>
    <s v="Q4"/>
    <s v="Q4-2021"/>
    <x v="60"/>
    <x v="67"/>
    <s v="."/>
    <s v="Somerset, Wiltshire, Avon and Gloucestershire"/>
    <s v="cns_missing"/>
    <n v="242"/>
    <n v="0.67769000000000001"/>
  </r>
  <r>
    <s v="NAoPri_cohort"/>
    <n v="2022"/>
    <s v="Q1"/>
    <s v="Q1-2022"/>
    <x v="60"/>
    <x v="67"/>
    <s v="."/>
    <s v="Somerset, Wiltshire, Avon and Gloucestershire"/>
    <s v="cns_missing"/>
    <n v="266"/>
    <n v="0.63158000000000003"/>
  </r>
  <r>
    <s v="NAoPri_cohort"/>
    <n v="2022"/>
    <s v="Q2"/>
    <s v="Q2-2022"/>
    <x v="60"/>
    <x v="67"/>
    <s v="."/>
    <s v="Somerset, Wiltshire, Avon and Gloucestershire"/>
    <s v="cns_missing"/>
    <n v="226"/>
    <n v="0.74336000000000002"/>
  </r>
  <r>
    <s v="NAoPri_cohort"/>
    <n v="2022"/>
    <s v="Q3"/>
    <s v="Q3-2022"/>
    <x v="60"/>
    <x v="67"/>
    <s v="."/>
    <s v="Somerset, Wiltshire, Avon and Gloucestershire"/>
    <s v="cns_missing"/>
    <n v="224"/>
    <n v="0.66071000000000002"/>
  </r>
  <r>
    <s v="NAoPri_cohort"/>
    <n v="2022"/>
    <s v="Q4"/>
    <s v="Q4-2022"/>
    <x v="60"/>
    <x v="67"/>
    <s v="."/>
    <s v="Somerset, Wiltshire, Avon and Gloucestershire"/>
    <s v="cns_missing"/>
    <n v="255"/>
    <n v="0.72941"/>
  </r>
  <r>
    <s v="NAoPri_cohort"/>
    <n v="2023"/>
    <s v="Q1"/>
    <s v="Q1-2023"/>
    <x v="60"/>
    <x v="67"/>
    <s v="."/>
    <s v="Somerset, Wiltshire, Avon and Gloucestershire"/>
    <s v="cns_missing"/>
    <n v="262"/>
    <n v="0.72519"/>
  </r>
  <r>
    <s v="NAoPri_cohort"/>
    <n v="2018"/>
    <s v="Q1"/>
    <s v="Q1-2018"/>
    <x v="13"/>
    <x v="68"/>
    <s v="."/>
    <s v="North Central London"/>
    <s v="cns_missing"/>
    <n v="298"/>
    <n v="0.32885999999999999"/>
  </r>
  <r>
    <s v="NAoPri_cohort"/>
    <n v="2018"/>
    <s v="Q2"/>
    <s v="Q2-2018"/>
    <x v="13"/>
    <x v="68"/>
    <s v="."/>
    <s v="North Central London"/>
    <s v="cns_missing"/>
    <n v="306"/>
    <n v="0.28431000000000001"/>
  </r>
  <r>
    <s v="NAoPri_cohort"/>
    <n v="2018"/>
    <s v="Q3"/>
    <s v="Q3-2018"/>
    <x v="13"/>
    <x v="68"/>
    <s v="."/>
    <s v="North Central London"/>
    <s v="cns_missing"/>
    <n v="319"/>
    <n v="0.30408000000000002"/>
  </r>
  <r>
    <s v="NAoPri_cohort"/>
    <n v="2018"/>
    <s v="Q4"/>
    <s v="Q4-2018"/>
    <x v="13"/>
    <x v="68"/>
    <s v="."/>
    <s v="North Central London"/>
    <s v="cns_missing"/>
    <n v="308"/>
    <n v="0.35714000000000001"/>
  </r>
  <r>
    <s v="NAoPri_cohort"/>
    <n v="2019"/>
    <s v="Q1"/>
    <s v="Q1-2019"/>
    <x v="13"/>
    <x v="68"/>
    <s v="."/>
    <s v="North Central London"/>
    <s v="cns_missing"/>
    <n v="281"/>
    <n v="0.37367"/>
  </r>
  <r>
    <s v="NAoPri_cohort"/>
    <n v="2019"/>
    <s v="Q2"/>
    <s v="Q2-2019"/>
    <x v="13"/>
    <x v="68"/>
    <s v="."/>
    <s v="North Central London"/>
    <s v="cns_missing"/>
    <n v="400"/>
    <n v="0.45500000000000002"/>
  </r>
  <r>
    <s v="NAoPri_cohort"/>
    <n v="2019"/>
    <s v="Q3"/>
    <s v="Q3-2019"/>
    <x v="13"/>
    <x v="68"/>
    <s v="."/>
    <s v="North Central London"/>
    <s v="cns_missing"/>
    <n v="340"/>
    <n v="0.38235000000000002"/>
  </r>
  <r>
    <s v="NAoPri_cohort"/>
    <n v="2019"/>
    <s v="Q4"/>
    <s v="Q4-2019"/>
    <x v="13"/>
    <x v="68"/>
    <s v="."/>
    <s v="North Central London"/>
    <s v="cns_missing"/>
    <n v="431"/>
    <n v="0.34803000000000001"/>
  </r>
  <r>
    <s v="NAoPri_cohort"/>
    <n v="2020"/>
    <s v="Q1"/>
    <s v="Q1-2020"/>
    <x v="13"/>
    <x v="68"/>
    <s v="."/>
    <s v="North Central London"/>
    <s v="cns_missing"/>
    <n v="353"/>
    <n v="0.33428000000000002"/>
  </r>
  <r>
    <s v="NAoPri_cohort"/>
    <n v="2020"/>
    <s v="Q2"/>
    <s v="Q2-2020"/>
    <x v="13"/>
    <x v="68"/>
    <s v="."/>
    <s v="North Central London"/>
    <s v="cns_missing"/>
    <n v="151"/>
    <n v="0.35761999999999999"/>
  </r>
  <r>
    <s v="NAoPri_cohort"/>
    <n v="2020"/>
    <s v="Q3"/>
    <s v="Q3-2020"/>
    <x v="13"/>
    <x v="68"/>
    <s v="."/>
    <s v="North Central London"/>
    <s v="cns_missing"/>
    <n v="259"/>
    <n v="0.1583"/>
  </r>
  <r>
    <s v="NAoPri_cohort"/>
    <n v="2020"/>
    <s v="Q4"/>
    <s v="Q4-2020"/>
    <x v="13"/>
    <x v="68"/>
    <s v="."/>
    <s v="North Central London"/>
    <s v="cns_missing"/>
    <n v="310"/>
    <n v="0.17419000000000001"/>
  </r>
  <r>
    <s v="NAoPri_cohort"/>
    <n v="2021"/>
    <s v="Q1"/>
    <s v="Q1-2021"/>
    <x v="13"/>
    <x v="68"/>
    <s v="."/>
    <s v="North Central London"/>
    <s v="cns_missing"/>
    <n v="297"/>
    <n v="0.25252999999999998"/>
  </r>
  <r>
    <s v="NAoPri_cohort"/>
    <n v="2021"/>
    <s v="Q2"/>
    <s v="Q2-2021"/>
    <x v="13"/>
    <x v="68"/>
    <s v="."/>
    <s v="North Central London"/>
    <s v="cns_missing"/>
    <n v="403"/>
    <n v="0.33499000000000001"/>
  </r>
  <r>
    <s v="NAoPri_cohort"/>
    <n v="2021"/>
    <s v="Q3"/>
    <s v="Q3-2021"/>
    <x v="13"/>
    <x v="68"/>
    <s v="."/>
    <s v="North Central London"/>
    <s v="cns_missing"/>
    <n v="366"/>
    <n v="0.3306"/>
  </r>
  <r>
    <s v="NAoPri_cohort"/>
    <n v="2021"/>
    <s v="Q4"/>
    <s v="Q4-2021"/>
    <x v="13"/>
    <x v="68"/>
    <s v="."/>
    <s v="North Central London"/>
    <s v="cns_missing"/>
    <n v="369"/>
    <n v="0.39295000000000002"/>
  </r>
  <r>
    <s v="NAoPri_cohort"/>
    <n v="2022"/>
    <s v="Q1"/>
    <s v="Q1-2022"/>
    <x v="13"/>
    <x v="68"/>
    <s v="."/>
    <s v="North Central London"/>
    <s v="cns_missing"/>
    <n v="370"/>
    <n v="0.41350999999999999"/>
  </r>
  <r>
    <s v="NAoPri_cohort"/>
    <n v="2022"/>
    <s v="Q2"/>
    <s v="Q2-2022"/>
    <x v="13"/>
    <x v="68"/>
    <s v="."/>
    <s v="North Central London"/>
    <s v="cns_missing"/>
    <n v="384"/>
    <n v="0.5625"/>
  </r>
  <r>
    <s v="NAoPri_cohort"/>
    <n v="2022"/>
    <s v="Q3"/>
    <s v="Q3-2022"/>
    <x v="13"/>
    <x v="68"/>
    <s v="."/>
    <s v="North Central London"/>
    <s v="cns_missing"/>
    <n v="389"/>
    <n v="0.48329"/>
  </r>
  <r>
    <s v="NAoPri_cohort"/>
    <n v="2022"/>
    <s v="Q4"/>
    <s v="Q4-2022"/>
    <x v="13"/>
    <x v="68"/>
    <s v="."/>
    <s v="North Central London"/>
    <s v="cns_missing"/>
    <n v="355"/>
    <n v="0.49014000000000002"/>
  </r>
  <r>
    <s v="NAoPri_cohort"/>
    <n v="2023"/>
    <s v="Q1"/>
    <s v="Q1-2023"/>
    <x v="13"/>
    <x v="68"/>
    <s v="."/>
    <s v="North Central London"/>
    <s v="cns_missing"/>
    <n v="343"/>
    <n v="0.67347000000000001"/>
  </r>
  <r>
    <s v="NAoPri_cohort"/>
    <n v="2018"/>
    <s v="Q1"/>
    <s v="Q1-2018"/>
    <x v="61"/>
    <x v="69"/>
    <s v="."/>
    <s v="Northern"/>
    <s v="cns_missing"/>
    <n v="73"/>
    <n v="9.5890000000000003E-2"/>
  </r>
  <r>
    <s v="NAoPri_cohort"/>
    <n v="2018"/>
    <s v="Q2"/>
    <s v="Q2-2018"/>
    <x v="61"/>
    <x v="69"/>
    <s v="."/>
    <s v="Northern"/>
    <s v="cns_missing"/>
    <n v="89"/>
    <n v="0.22472"/>
  </r>
  <r>
    <s v="NAoPri_cohort"/>
    <n v="2018"/>
    <s v="Q3"/>
    <s v="Q3-2018"/>
    <x v="61"/>
    <x v="69"/>
    <s v="."/>
    <s v="Northern"/>
    <s v="cns_missing"/>
    <n v="86"/>
    <n v="0.41860000000000003"/>
  </r>
  <r>
    <s v="NAoPri_cohort"/>
    <n v="2018"/>
    <s v="Q4"/>
    <s v="Q4-2018"/>
    <x v="61"/>
    <x v="69"/>
    <s v="."/>
    <s v="Northern"/>
    <s v="cns_missing"/>
    <n v="82"/>
    <n v="0.39023999999999998"/>
  </r>
  <r>
    <s v="NAoPri_cohort"/>
    <n v="2019"/>
    <s v="Q1"/>
    <s v="Q1-2019"/>
    <x v="61"/>
    <x v="69"/>
    <s v="."/>
    <s v="Northern"/>
    <s v="cns_missing"/>
    <n v="73"/>
    <n v="0.31507000000000002"/>
  </r>
  <r>
    <s v="NAoPri_cohort"/>
    <n v="2019"/>
    <s v="Q2"/>
    <s v="Q2-2019"/>
    <x v="61"/>
    <x v="69"/>
    <s v="."/>
    <s v="Northern"/>
    <s v="cns_missing"/>
    <n v="75"/>
    <n v="0.25333"/>
  </r>
  <r>
    <s v="NAoPri_cohort"/>
    <n v="2019"/>
    <s v="Q3"/>
    <s v="Q3-2019"/>
    <x v="61"/>
    <x v="69"/>
    <s v="."/>
    <s v="Northern"/>
    <s v="cns_missing"/>
    <n v="65"/>
    <n v="0.12307999999999999"/>
  </r>
  <r>
    <s v="NAoPri_cohort"/>
    <n v="2019"/>
    <s v="Q4"/>
    <s v="Q4-2019"/>
    <x v="61"/>
    <x v="69"/>
    <s v="."/>
    <s v="Northern"/>
    <s v="cns_missing"/>
    <n v="67"/>
    <n v="0.10448"/>
  </r>
  <r>
    <s v="NAoPri_cohort"/>
    <n v="2020"/>
    <s v="Q1"/>
    <s v="Q1-2020"/>
    <x v="61"/>
    <x v="69"/>
    <s v="."/>
    <s v="Northern"/>
    <s v="cns_missing"/>
    <n v="65"/>
    <n v="0.16922999999999999"/>
  </r>
  <r>
    <s v="NAoPri_cohort"/>
    <n v="2020"/>
    <s v="Q2"/>
    <s v="Q2-2020"/>
    <x v="61"/>
    <x v="69"/>
    <s v="."/>
    <s v="Northern"/>
    <s v="cns_missing"/>
    <n v="53"/>
    <n v="3.7740000000000003E-2"/>
  </r>
  <r>
    <s v="NAoPri_cohort"/>
    <n v="2020"/>
    <s v="Q3"/>
    <s v="Q3-2020"/>
    <x v="61"/>
    <x v="69"/>
    <s v="."/>
    <s v="Northern"/>
    <s v="cns_missing"/>
    <n v="49"/>
    <n v="2.0410000000000001E-2"/>
  </r>
  <r>
    <s v="NAoPri_cohort"/>
    <n v="2020"/>
    <s v="Q4"/>
    <s v="Q4-2020"/>
    <x v="61"/>
    <x v="69"/>
    <s v="."/>
    <s v="Northern"/>
    <s v="cns_missing"/>
    <n v="70"/>
    <n v="2.8570000000000002E-2"/>
  </r>
  <r>
    <s v="NAoPri_cohort"/>
    <n v="2021"/>
    <s v="Q1"/>
    <s v="Q1-2021"/>
    <x v="61"/>
    <x v="69"/>
    <s v="."/>
    <s v="Northern"/>
    <s v="cns_missing"/>
    <n v="54"/>
    <n v="0"/>
  </r>
  <r>
    <s v="NAoPri_cohort"/>
    <n v="2021"/>
    <s v="Q2"/>
    <s v="Q2-2021"/>
    <x v="61"/>
    <x v="69"/>
    <s v="."/>
    <s v="Northern"/>
    <s v="cns_missing"/>
    <n v="69"/>
    <n v="1.4489999999999999E-2"/>
  </r>
  <r>
    <s v="NAoPri_cohort"/>
    <n v="2021"/>
    <s v="Q3"/>
    <s v="Q3-2021"/>
    <x v="61"/>
    <x v="69"/>
    <s v="."/>
    <s v="Northern"/>
    <s v="cns_missing"/>
    <n v="73"/>
    <n v="1.37E-2"/>
  </r>
  <r>
    <s v="NAoPri_cohort"/>
    <n v="2021"/>
    <s v="Q4"/>
    <s v="Q4-2021"/>
    <x v="61"/>
    <x v="69"/>
    <s v="."/>
    <s v="Northern"/>
    <s v="cns_missing"/>
    <n v="78"/>
    <n v="2.564E-2"/>
  </r>
  <r>
    <s v="NAoPri_cohort"/>
    <n v="2022"/>
    <s v="Q1"/>
    <s v="Q1-2022"/>
    <x v="61"/>
    <x v="69"/>
    <s v="."/>
    <s v="Northern"/>
    <s v="cns_missing"/>
    <n v="78"/>
    <n v="0"/>
  </r>
  <r>
    <s v="NAoPri_cohort"/>
    <n v="2022"/>
    <s v="Q2"/>
    <s v="Q2-2022"/>
    <x v="61"/>
    <x v="69"/>
    <s v="."/>
    <s v="Northern"/>
    <s v="cns_missing"/>
    <n v="78"/>
    <n v="3.8460000000000001E-2"/>
  </r>
  <r>
    <s v="NAoPri_cohort"/>
    <n v="2022"/>
    <s v="Q3"/>
    <s v="Q3-2022"/>
    <x v="61"/>
    <x v="69"/>
    <s v="."/>
    <s v="Northern"/>
    <s v="cns_missing"/>
    <n v="81"/>
    <n v="0"/>
  </r>
  <r>
    <s v="NAoPri_cohort"/>
    <n v="2022"/>
    <s v="Q4"/>
    <s v="Q4-2022"/>
    <x v="61"/>
    <x v="69"/>
    <s v="."/>
    <s v="Northern"/>
    <s v="cns_missing"/>
    <n v="85"/>
    <n v="3.5290000000000002E-2"/>
  </r>
  <r>
    <s v="NAoPri_cohort"/>
    <n v="2023"/>
    <s v="Q1"/>
    <s v="Q1-2023"/>
    <x v="61"/>
    <x v="69"/>
    <s v="."/>
    <s v="Northern"/>
    <s v="cns_missing"/>
    <n v="68"/>
    <n v="0"/>
  </r>
  <r>
    <s v="NAoPri_cohort"/>
    <n v="2018"/>
    <s v="Q1"/>
    <s v="Q1-2018"/>
    <x v="13"/>
    <x v="70"/>
    <s v="."/>
    <s v="North East London"/>
    <s v="cns_missing"/>
    <n v="252"/>
    <n v="0.27778000000000003"/>
  </r>
  <r>
    <s v="NAoPri_cohort"/>
    <n v="2018"/>
    <s v="Q2"/>
    <s v="Q2-2018"/>
    <x v="13"/>
    <x v="70"/>
    <s v="."/>
    <s v="North East London"/>
    <s v="cns_missing"/>
    <n v="249"/>
    <n v="0.31727"/>
  </r>
  <r>
    <s v="NAoPri_cohort"/>
    <n v="2018"/>
    <s v="Q3"/>
    <s v="Q3-2018"/>
    <x v="13"/>
    <x v="70"/>
    <s v="."/>
    <s v="North East London"/>
    <s v="cns_missing"/>
    <n v="221"/>
    <n v="0.36652000000000001"/>
  </r>
  <r>
    <s v="NAoPri_cohort"/>
    <n v="2018"/>
    <s v="Q4"/>
    <s v="Q4-2018"/>
    <x v="13"/>
    <x v="70"/>
    <s v="."/>
    <s v="North East London"/>
    <s v="cns_missing"/>
    <n v="201"/>
    <n v="0.46766000000000002"/>
  </r>
  <r>
    <s v="NAoPri_cohort"/>
    <n v="2019"/>
    <s v="Q1"/>
    <s v="Q1-2019"/>
    <x v="13"/>
    <x v="70"/>
    <s v="."/>
    <s v="North East London"/>
    <s v="cns_missing"/>
    <n v="179"/>
    <n v="0.41898999999999997"/>
  </r>
  <r>
    <s v="NAoPri_cohort"/>
    <n v="2019"/>
    <s v="Q2"/>
    <s v="Q2-2019"/>
    <x v="13"/>
    <x v="70"/>
    <s v="."/>
    <s v="North East London"/>
    <s v="cns_missing"/>
    <n v="209"/>
    <n v="0.49281999999999998"/>
  </r>
  <r>
    <s v="NAoPri_cohort"/>
    <n v="2019"/>
    <s v="Q3"/>
    <s v="Q3-2019"/>
    <x v="13"/>
    <x v="70"/>
    <s v="."/>
    <s v="North East London"/>
    <s v="cns_missing"/>
    <n v="214"/>
    <n v="0.5"/>
  </r>
  <r>
    <s v="NAoPri_cohort"/>
    <n v="2019"/>
    <s v="Q4"/>
    <s v="Q4-2019"/>
    <x v="13"/>
    <x v="70"/>
    <s v="."/>
    <s v="North East London"/>
    <s v="cns_missing"/>
    <n v="216"/>
    <n v="0.54166999999999998"/>
  </r>
  <r>
    <s v="NAoPri_cohort"/>
    <n v="2020"/>
    <s v="Q1"/>
    <s v="Q1-2020"/>
    <x v="13"/>
    <x v="70"/>
    <s v="."/>
    <s v="North East London"/>
    <s v="cns_missing"/>
    <n v="207"/>
    <n v="0.50241999999999998"/>
  </r>
  <r>
    <s v="NAoPri_cohort"/>
    <n v="2020"/>
    <s v="Q2"/>
    <s v="Q2-2020"/>
    <x v="13"/>
    <x v="70"/>
    <s v="."/>
    <s v="North East London"/>
    <s v="cns_missing"/>
    <n v="94"/>
    <n v="0.26595999999999997"/>
  </r>
  <r>
    <s v="NAoPri_cohort"/>
    <n v="2020"/>
    <s v="Q3"/>
    <s v="Q3-2020"/>
    <x v="13"/>
    <x v="70"/>
    <s v="."/>
    <s v="North East London"/>
    <s v="cns_missing"/>
    <n v="170"/>
    <n v="0.47647"/>
  </r>
  <r>
    <s v="NAoPri_cohort"/>
    <n v="2020"/>
    <s v="Q4"/>
    <s v="Q4-2020"/>
    <x v="13"/>
    <x v="70"/>
    <s v="."/>
    <s v="North East London"/>
    <s v="cns_missing"/>
    <n v="197"/>
    <n v="0.55330000000000001"/>
  </r>
  <r>
    <s v="NAoPri_cohort"/>
    <n v="2021"/>
    <s v="Q1"/>
    <s v="Q1-2021"/>
    <x v="13"/>
    <x v="70"/>
    <s v="."/>
    <s v="North East London"/>
    <s v="cns_missing"/>
    <n v="182"/>
    <n v="0.55495000000000005"/>
  </r>
  <r>
    <s v="NAoPri_cohort"/>
    <n v="2021"/>
    <s v="Q2"/>
    <s v="Q2-2021"/>
    <x v="13"/>
    <x v="70"/>
    <s v="."/>
    <s v="North East London"/>
    <s v="cns_missing"/>
    <n v="192"/>
    <n v="0.5625"/>
  </r>
  <r>
    <s v="NAoPri_cohort"/>
    <n v="2021"/>
    <s v="Q3"/>
    <s v="Q3-2021"/>
    <x v="13"/>
    <x v="70"/>
    <s v="."/>
    <s v="North East London"/>
    <s v="cns_missing"/>
    <n v="183"/>
    <n v="0.48633999999999999"/>
  </r>
  <r>
    <s v="NAoPri_cohort"/>
    <n v="2021"/>
    <s v="Q4"/>
    <s v="Q4-2021"/>
    <x v="13"/>
    <x v="70"/>
    <s v="."/>
    <s v="North East London"/>
    <s v="cns_missing"/>
    <n v="209"/>
    <n v="0.55023999999999995"/>
  </r>
  <r>
    <s v="NAoPri_cohort"/>
    <n v="2022"/>
    <s v="Q1"/>
    <s v="Q1-2022"/>
    <x v="13"/>
    <x v="70"/>
    <s v="."/>
    <s v="North East London"/>
    <s v="cns_missing"/>
    <n v="183"/>
    <n v="0.61202000000000001"/>
  </r>
  <r>
    <s v="NAoPri_cohort"/>
    <n v="2022"/>
    <s v="Q2"/>
    <s v="Q2-2022"/>
    <x v="13"/>
    <x v="70"/>
    <s v="."/>
    <s v="North East London"/>
    <s v="cns_missing"/>
    <n v="171"/>
    <n v="0.61404000000000003"/>
  </r>
  <r>
    <s v="NAoPri_cohort"/>
    <n v="2022"/>
    <s v="Q3"/>
    <s v="Q3-2022"/>
    <x v="13"/>
    <x v="70"/>
    <s v="."/>
    <s v="North East London"/>
    <s v="cns_missing"/>
    <n v="234"/>
    <n v="0.5"/>
  </r>
  <r>
    <s v="NAoPri_cohort"/>
    <n v="2022"/>
    <s v="Q4"/>
    <s v="Q4-2022"/>
    <x v="13"/>
    <x v="70"/>
    <s v="."/>
    <s v="North East London"/>
    <s v="cns_missing"/>
    <n v="208"/>
    <n v="0.57211999999999996"/>
  </r>
  <r>
    <s v="NAoPri_cohort"/>
    <n v="2023"/>
    <s v="Q1"/>
    <s v="Q1-2023"/>
    <x v="13"/>
    <x v="70"/>
    <s v="."/>
    <s v="North East London"/>
    <s v="cns_missing"/>
    <n v="241"/>
    <n v="0.75934000000000001"/>
  </r>
  <r>
    <s v="NAoPri_cohort"/>
    <n v="2018"/>
    <s v="Q1"/>
    <s v="Q1-2018"/>
    <x v="62"/>
    <x v="71"/>
    <s v="."/>
    <s v="North Central London"/>
    <s v="cns_missing"/>
    <n v="21"/>
    <n v="4.7620000000000003E-2"/>
  </r>
  <r>
    <s v="NAoPri_cohort"/>
    <n v="2018"/>
    <s v="Q2"/>
    <s v="Q2-2018"/>
    <x v="62"/>
    <x v="71"/>
    <s v="."/>
    <s v="North Central London"/>
    <s v="cns_missing"/>
    <n v="25"/>
    <n v="0.04"/>
  </r>
  <r>
    <s v="NAoPri_cohort"/>
    <n v="2018"/>
    <s v="Q3"/>
    <s v="Q3-2018"/>
    <x v="62"/>
    <x v="71"/>
    <s v="."/>
    <s v="North Central London"/>
    <s v="cns_missing"/>
    <n v="26"/>
    <n v="0"/>
  </r>
  <r>
    <s v="NAoPri_cohort"/>
    <n v="2018"/>
    <s v="Q4"/>
    <s v="Q4-2018"/>
    <x v="62"/>
    <x v="71"/>
    <s v="."/>
    <s v="North Central London"/>
    <s v="cns_missing"/>
    <n v="18"/>
    <n v="0.16667000000000001"/>
  </r>
  <r>
    <s v="NAoPri_cohort"/>
    <n v="2019"/>
    <s v="Q1"/>
    <s v="Q1-2019"/>
    <x v="62"/>
    <x v="71"/>
    <s v="."/>
    <s v="North Central London"/>
    <s v="cns_missing"/>
    <n v="16"/>
    <n v="0.375"/>
  </r>
  <r>
    <s v="NAoPri_cohort"/>
    <n v="2019"/>
    <s v="Q2"/>
    <s v="Q2-2019"/>
    <x v="62"/>
    <x v="71"/>
    <s v="."/>
    <s v="North Central London"/>
    <s v="cns_missing"/>
    <n v="30"/>
    <n v="0.23333000000000001"/>
  </r>
  <r>
    <s v="NAoPri_cohort"/>
    <n v="2019"/>
    <s v="Q3"/>
    <s v="Q3-2019"/>
    <x v="62"/>
    <x v="71"/>
    <s v="."/>
    <s v="North Central London"/>
    <s v="cns_missing"/>
    <n v="24"/>
    <n v="0.45833000000000002"/>
  </r>
  <r>
    <s v="NAoPri_cohort"/>
    <n v="2019"/>
    <s v="Q4"/>
    <s v="Q4-2019"/>
    <x v="62"/>
    <x v="71"/>
    <s v="."/>
    <s v="North Central London"/>
    <s v="cns_missing"/>
    <n v="28"/>
    <n v="0.5"/>
  </r>
  <r>
    <s v="NAoPri_cohort"/>
    <n v="2020"/>
    <s v="Q1"/>
    <s v="Q1-2020"/>
    <x v="62"/>
    <x v="71"/>
    <s v="."/>
    <s v="North Central London"/>
    <s v="cns_missing"/>
    <n v="31"/>
    <n v="0.51612999999999998"/>
  </r>
  <r>
    <s v="NAoPri_cohort"/>
    <n v="2020"/>
    <s v="Q2"/>
    <s v="Q2-2020"/>
    <x v="62"/>
    <x v="71"/>
    <s v="."/>
    <s v="North Central London"/>
    <s v="cns_missing"/>
    <n v="20"/>
    <n v="0.75"/>
  </r>
  <r>
    <s v="NAoPri_cohort"/>
    <n v="2020"/>
    <s v="Q3"/>
    <s v="Q3-2020"/>
    <x v="62"/>
    <x v="71"/>
    <s v="."/>
    <s v="North Central London"/>
    <s v="cns_missing"/>
    <n v="20"/>
    <n v="0.65"/>
  </r>
  <r>
    <s v="NAoPri_cohort"/>
    <n v="2020"/>
    <s v="Q4"/>
    <s v="Q4-2020"/>
    <x v="62"/>
    <x v="71"/>
    <s v="."/>
    <s v="North Central London"/>
    <s v="cns_missing"/>
    <n v="21"/>
    <n v="0.61904999999999999"/>
  </r>
  <r>
    <s v="NAoPri_cohort"/>
    <n v="2021"/>
    <s v="Q1"/>
    <s v="Q1-2021"/>
    <x v="62"/>
    <x v="71"/>
    <s v="."/>
    <s v="North Central London"/>
    <s v="cns_missing"/>
    <n v="18"/>
    <n v="0.61111000000000004"/>
  </r>
  <r>
    <s v="NAoPri_cohort"/>
    <n v="2021"/>
    <s v="Q2"/>
    <s v="Q2-2021"/>
    <x v="62"/>
    <x v="71"/>
    <s v="."/>
    <s v="North Central London"/>
    <s v="cns_missing"/>
    <n v="22"/>
    <n v="0.68181999999999998"/>
  </r>
  <r>
    <s v="NAoPri_cohort"/>
    <n v="2021"/>
    <s v="Q3"/>
    <s v="Q3-2021"/>
    <x v="62"/>
    <x v="71"/>
    <s v="."/>
    <s v="North Central London"/>
    <s v="cns_missing"/>
    <n v="17"/>
    <n v="0.70587999999999995"/>
  </r>
  <r>
    <s v="NAoPri_cohort"/>
    <n v="2021"/>
    <s v="Q4"/>
    <s v="Q4-2021"/>
    <x v="62"/>
    <x v="71"/>
    <s v="."/>
    <s v="North Central London"/>
    <s v="cns_missing"/>
    <n v="13"/>
    <n v="0.61538000000000004"/>
  </r>
  <r>
    <s v="NAoPri_cohort"/>
    <n v="2022"/>
    <s v="Q1"/>
    <s v="Q1-2022"/>
    <x v="62"/>
    <x v="71"/>
    <s v="."/>
    <s v="North Central London"/>
    <s v="cns_missing"/>
    <n v="9"/>
    <n v="0.33333000000000002"/>
  </r>
  <r>
    <s v="NAoPri_cohort"/>
    <n v="2022"/>
    <s v="Q2"/>
    <s v="Q2-2022"/>
    <x v="62"/>
    <x v="71"/>
    <s v="."/>
    <s v="North Central London"/>
    <s v="cns_missing"/>
    <n v="17"/>
    <n v="0.11765"/>
  </r>
  <r>
    <s v="NAoPri_cohort"/>
    <n v="2022"/>
    <s v="Q3"/>
    <s v="Q3-2022"/>
    <x v="62"/>
    <x v="71"/>
    <s v="."/>
    <s v="North Central London"/>
    <s v="cns_missing"/>
    <n v="15"/>
    <n v="0.33333000000000002"/>
  </r>
  <r>
    <s v="NAoPri_cohort"/>
    <n v="2022"/>
    <s v="Q4"/>
    <s v="Q4-2022"/>
    <x v="62"/>
    <x v="71"/>
    <s v="."/>
    <s v="North Central London"/>
    <s v="cns_missing"/>
    <n v="21"/>
    <n v="0.38095000000000001"/>
  </r>
  <r>
    <s v="NAoPri_cohort"/>
    <n v="2023"/>
    <s v="Q1"/>
    <s v="Q1-2023"/>
    <x v="62"/>
    <x v="71"/>
    <s v="."/>
    <s v="North Central London"/>
    <s v="cns_missing"/>
    <n v="25"/>
    <n v="0.76"/>
  </r>
  <r>
    <s v="NAoPri_cohort"/>
    <n v="2018"/>
    <s v="Q1"/>
    <s v="Q1-2018"/>
    <x v="63"/>
    <x v="72"/>
    <s v="."/>
    <s v="Northern"/>
    <s v="cns_missing"/>
    <n v="128"/>
    <n v="0.88280999999999998"/>
  </r>
  <r>
    <s v="NAoPri_cohort"/>
    <n v="2018"/>
    <s v="Q2"/>
    <s v="Q2-2018"/>
    <x v="63"/>
    <x v="72"/>
    <s v="."/>
    <s v="Northern"/>
    <s v="cns_missing"/>
    <n v="167"/>
    <n v="0.88024000000000002"/>
  </r>
  <r>
    <s v="NAoPri_cohort"/>
    <n v="2018"/>
    <s v="Q3"/>
    <s v="Q3-2018"/>
    <x v="63"/>
    <x v="72"/>
    <s v="."/>
    <s v="Northern"/>
    <s v="cns_missing"/>
    <n v="183"/>
    <n v="0.92896000000000001"/>
  </r>
  <r>
    <s v="NAoPri_cohort"/>
    <n v="2018"/>
    <s v="Q4"/>
    <s v="Q4-2018"/>
    <x v="63"/>
    <x v="72"/>
    <s v="."/>
    <s v="Northern"/>
    <s v="cns_missing"/>
    <n v="154"/>
    <n v="0.92208000000000001"/>
  </r>
  <r>
    <s v="NAoPri_cohort"/>
    <n v="2019"/>
    <s v="Q1"/>
    <s v="Q1-2019"/>
    <x v="63"/>
    <x v="72"/>
    <s v="."/>
    <s v="Northern"/>
    <s v="cns_missing"/>
    <n v="160"/>
    <n v="0.88749999999999996"/>
  </r>
  <r>
    <s v="NAoPri_cohort"/>
    <n v="2019"/>
    <s v="Q2"/>
    <s v="Q2-2019"/>
    <x v="63"/>
    <x v="72"/>
    <s v="."/>
    <s v="Northern"/>
    <s v="cns_missing"/>
    <n v="167"/>
    <n v="0.94011999999999996"/>
  </r>
  <r>
    <s v="NAoPri_cohort"/>
    <n v="2019"/>
    <s v="Q3"/>
    <s v="Q3-2019"/>
    <x v="63"/>
    <x v="72"/>
    <s v="."/>
    <s v="Northern"/>
    <s v="cns_missing"/>
    <n v="168"/>
    <n v="0.89285999999999999"/>
  </r>
  <r>
    <s v="NAoPri_cohort"/>
    <n v="2019"/>
    <s v="Q4"/>
    <s v="Q4-2019"/>
    <x v="63"/>
    <x v="72"/>
    <s v="."/>
    <s v="Northern"/>
    <s v="cns_missing"/>
    <n v="139"/>
    <n v="0.88488999999999995"/>
  </r>
  <r>
    <s v="NAoPri_cohort"/>
    <n v="2020"/>
    <s v="Q1"/>
    <s v="Q1-2020"/>
    <x v="63"/>
    <x v="72"/>
    <s v="."/>
    <s v="Northern"/>
    <s v="cns_missing"/>
    <n v="170"/>
    <n v="0.92352999999999996"/>
  </r>
  <r>
    <s v="NAoPri_cohort"/>
    <n v="2020"/>
    <s v="Q2"/>
    <s v="Q2-2020"/>
    <x v="63"/>
    <x v="72"/>
    <s v="."/>
    <s v="Northern"/>
    <s v="cns_missing"/>
    <n v="71"/>
    <n v="0.95774999999999999"/>
  </r>
  <r>
    <s v="NAoPri_cohort"/>
    <n v="2020"/>
    <s v="Q3"/>
    <s v="Q3-2020"/>
    <x v="63"/>
    <x v="72"/>
    <s v="."/>
    <s v="Northern"/>
    <s v="cns_missing"/>
    <n v="108"/>
    <n v="0.91666999999999998"/>
  </r>
  <r>
    <s v="NAoPri_cohort"/>
    <n v="2020"/>
    <s v="Q4"/>
    <s v="Q4-2020"/>
    <x v="63"/>
    <x v="72"/>
    <s v="."/>
    <s v="Northern"/>
    <s v="cns_missing"/>
    <n v="181"/>
    <n v="0.92264999999999997"/>
  </r>
  <r>
    <s v="NAoPri_cohort"/>
    <n v="2021"/>
    <s v="Q1"/>
    <s v="Q1-2021"/>
    <x v="63"/>
    <x v="72"/>
    <s v="."/>
    <s v="Northern"/>
    <s v="cns_missing"/>
    <n v="150"/>
    <n v="0.96"/>
  </r>
  <r>
    <s v="NAoPri_cohort"/>
    <n v="2021"/>
    <s v="Q2"/>
    <s v="Q2-2021"/>
    <x v="63"/>
    <x v="72"/>
    <s v="."/>
    <s v="Northern"/>
    <s v="cns_missing"/>
    <n v="153"/>
    <n v="0.94118000000000002"/>
  </r>
  <r>
    <s v="NAoPri_cohort"/>
    <n v="2021"/>
    <s v="Q3"/>
    <s v="Q3-2021"/>
    <x v="63"/>
    <x v="72"/>
    <s v="."/>
    <s v="Northern"/>
    <s v="cns_missing"/>
    <n v="182"/>
    <n v="0.86812999999999996"/>
  </r>
  <r>
    <s v="NAoPri_cohort"/>
    <n v="2021"/>
    <s v="Q4"/>
    <s v="Q4-2021"/>
    <x v="63"/>
    <x v="72"/>
    <s v="."/>
    <s v="Northern"/>
    <s v="cns_missing"/>
    <n v="203"/>
    <n v="0.94089"/>
  </r>
  <r>
    <s v="NAoPri_cohort"/>
    <n v="2022"/>
    <s v="Q1"/>
    <s v="Q1-2022"/>
    <x v="63"/>
    <x v="72"/>
    <s v="."/>
    <s v="Northern"/>
    <s v="cns_missing"/>
    <n v="210"/>
    <n v="0.95713999999999999"/>
  </r>
  <r>
    <s v="NAoPri_cohort"/>
    <n v="2022"/>
    <s v="Q2"/>
    <s v="Q2-2022"/>
    <x v="63"/>
    <x v="72"/>
    <s v="."/>
    <s v="Northern"/>
    <s v="cns_missing"/>
    <n v="168"/>
    <n v="0.97023999999999999"/>
  </r>
  <r>
    <s v="NAoPri_cohort"/>
    <n v="2022"/>
    <s v="Q3"/>
    <s v="Q3-2022"/>
    <x v="63"/>
    <x v="72"/>
    <s v="."/>
    <s v="Northern"/>
    <s v="cns_missing"/>
    <n v="171"/>
    <n v="0.93567"/>
  </r>
  <r>
    <s v="NAoPri_cohort"/>
    <n v="2022"/>
    <s v="Q4"/>
    <s v="Q4-2022"/>
    <x v="63"/>
    <x v="72"/>
    <s v="."/>
    <s v="Northern"/>
    <s v="cns_missing"/>
    <n v="167"/>
    <n v="0.85029999999999994"/>
  </r>
  <r>
    <s v="NAoPri_cohort"/>
    <n v="2023"/>
    <s v="Q1"/>
    <s v="Q1-2023"/>
    <x v="63"/>
    <x v="72"/>
    <s v="."/>
    <s v="Northern"/>
    <s v="cns_missing"/>
    <n v="157"/>
    <n v="0.79618"/>
  </r>
  <r>
    <s v="NAoPri_cohort"/>
    <n v="2018"/>
    <s v="Q1"/>
    <s v="Q1-2018"/>
    <x v="64"/>
    <x v="73"/>
    <s v="."/>
    <s v="East of England - North"/>
    <s v="cns_missing"/>
    <n v="103"/>
    <n v="0.3301"/>
  </r>
  <r>
    <s v="NAoPri_cohort"/>
    <n v="2018"/>
    <s v="Q2"/>
    <s v="Q2-2018"/>
    <x v="64"/>
    <x v="73"/>
    <s v="."/>
    <s v="East of England - North"/>
    <s v="cns_missing"/>
    <n v="128"/>
    <n v="0.39062999999999998"/>
  </r>
  <r>
    <s v="NAoPri_cohort"/>
    <n v="2018"/>
    <s v="Q3"/>
    <s v="Q3-2018"/>
    <x v="64"/>
    <x v="73"/>
    <s v="."/>
    <s v="East of England - North"/>
    <s v="cns_missing"/>
    <n v="120"/>
    <n v="0.31667000000000001"/>
  </r>
  <r>
    <s v="NAoPri_cohort"/>
    <n v="2018"/>
    <s v="Q4"/>
    <s v="Q4-2018"/>
    <x v="64"/>
    <x v="73"/>
    <s v="."/>
    <s v="East of England - North"/>
    <s v="cns_missing"/>
    <n v="125"/>
    <n v="0.25600000000000001"/>
  </r>
  <r>
    <s v="NAoPri_cohort"/>
    <n v="2019"/>
    <s v="Q1"/>
    <s v="Q1-2019"/>
    <x v="64"/>
    <x v="73"/>
    <s v="."/>
    <s v="East of England - North"/>
    <s v="cns_missing"/>
    <n v="98"/>
    <n v="0.15306"/>
  </r>
  <r>
    <s v="NAoPri_cohort"/>
    <n v="2019"/>
    <s v="Q2"/>
    <s v="Q2-2019"/>
    <x v="64"/>
    <x v="73"/>
    <s v="."/>
    <s v="East of England - North"/>
    <s v="cns_missing"/>
    <n v="84"/>
    <n v="0.30952000000000002"/>
  </r>
  <r>
    <s v="NAoPri_cohort"/>
    <n v="2019"/>
    <s v="Q3"/>
    <s v="Q3-2019"/>
    <x v="64"/>
    <x v="73"/>
    <s v="."/>
    <s v="East of England - North"/>
    <s v="cns_missing"/>
    <n v="108"/>
    <n v="0.83333000000000002"/>
  </r>
  <r>
    <s v="NAoPri_cohort"/>
    <n v="2019"/>
    <s v="Q4"/>
    <s v="Q4-2019"/>
    <x v="64"/>
    <x v="73"/>
    <s v="."/>
    <s v="East of England - North"/>
    <s v="cns_missing"/>
    <n v="97"/>
    <n v="0.74226999999999999"/>
  </r>
  <r>
    <s v="NAoPri_cohort"/>
    <n v="2020"/>
    <s v="Q1"/>
    <s v="Q1-2020"/>
    <x v="64"/>
    <x v="73"/>
    <s v="."/>
    <s v="East of England - North"/>
    <s v="cns_missing"/>
    <n v="84"/>
    <n v="0.61904999999999999"/>
  </r>
  <r>
    <s v="NAoPri_cohort"/>
    <n v="2020"/>
    <s v="Q2"/>
    <s v="Q2-2020"/>
    <x v="64"/>
    <x v="73"/>
    <s v="."/>
    <s v="East of England - North"/>
    <s v="cns_missing"/>
    <n v="58"/>
    <n v="0.87931000000000004"/>
  </r>
  <r>
    <s v="NAoPri_cohort"/>
    <n v="2020"/>
    <s v="Q3"/>
    <s v="Q3-2020"/>
    <x v="64"/>
    <x v="73"/>
    <s v="."/>
    <s v="East of England - North"/>
    <s v="cns_missing"/>
    <n v="97"/>
    <n v="0.7732"/>
  </r>
  <r>
    <s v="NAoPri_cohort"/>
    <n v="2020"/>
    <s v="Q4"/>
    <s v="Q4-2020"/>
    <x v="64"/>
    <x v="73"/>
    <s v="."/>
    <s v="East of England - North"/>
    <s v="cns_missing"/>
    <n v="103"/>
    <n v="0.86407999999999996"/>
  </r>
  <r>
    <s v="NAoPri_cohort"/>
    <n v="2021"/>
    <s v="Q1"/>
    <s v="Q1-2021"/>
    <x v="64"/>
    <x v="73"/>
    <s v="."/>
    <s v="East of England - North"/>
    <s v="cns_missing"/>
    <n v="98"/>
    <n v="0.90815999999999997"/>
  </r>
  <r>
    <s v="NAoPri_cohort"/>
    <n v="2021"/>
    <s v="Q2"/>
    <s v="Q2-2021"/>
    <x v="64"/>
    <x v="73"/>
    <s v="."/>
    <s v="East of England - North"/>
    <s v="cns_missing"/>
    <n v="98"/>
    <n v="0.86734999999999995"/>
  </r>
  <r>
    <s v="NAoPri_cohort"/>
    <n v="2021"/>
    <s v="Q3"/>
    <s v="Q3-2021"/>
    <x v="64"/>
    <x v="73"/>
    <s v="."/>
    <s v="East of England - North"/>
    <s v="cns_missing"/>
    <n v="105"/>
    <n v="0.92381000000000002"/>
  </r>
  <r>
    <s v="NAoPri_cohort"/>
    <n v="2021"/>
    <s v="Q4"/>
    <s v="Q4-2021"/>
    <x v="64"/>
    <x v="73"/>
    <s v="."/>
    <s v="East of England - North"/>
    <s v="cns_missing"/>
    <n v="84"/>
    <n v="0.85714000000000001"/>
  </r>
  <r>
    <s v="NAoPri_cohort"/>
    <n v="2022"/>
    <s v="Q1"/>
    <s v="Q1-2022"/>
    <x v="64"/>
    <x v="73"/>
    <s v="."/>
    <s v="East of England - North"/>
    <s v="cns_missing"/>
    <n v="85"/>
    <n v="0.94118000000000002"/>
  </r>
  <r>
    <s v="NAoPri_cohort"/>
    <n v="2022"/>
    <s v="Q2"/>
    <s v="Q2-2022"/>
    <x v="64"/>
    <x v="73"/>
    <s v="."/>
    <s v="East of England - North"/>
    <s v="cns_missing"/>
    <n v="104"/>
    <n v="0.89422999999999997"/>
  </r>
  <r>
    <s v="NAoPri_cohort"/>
    <n v="2022"/>
    <s v="Q3"/>
    <s v="Q3-2022"/>
    <x v="64"/>
    <x v="73"/>
    <s v="."/>
    <s v="East of England - North"/>
    <s v="cns_missing"/>
    <n v="105"/>
    <n v="0.92381000000000002"/>
  </r>
  <r>
    <s v="NAoPri_cohort"/>
    <n v="2022"/>
    <s v="Q4"/>
    <s v="Q4-2022"/>
    <x v="64"/>
    <x v="73"/>
    <s v="."/>
    <s v="East of England - North"/>
    <s v="cns_missing"/>
    <n v="86"/>
    <n v="0.86046999999999996"/>
  </r>
  <r>
    <s v="NAoPri_cohort"/>
    <n v="2023"/>
    <s v="Q1"/>
    <s v="Q1-2023"/>
    <x v="64"/>
    <x v="73"/>
    <s v="."/>
    <s v="East of England - North"/>
    <s v="cns_missing"/>
    <n v="84"/>
    <n v="0.77381"/>
  </r>
  <r>
    <s v="NAoPri_cohort"/>
    <n v="2018"/>
    <s v="Q1"/>
    <s v="Q1-2018"/>
    <x v="65"/>
    <x v="74"/>
    <s v="."/>
    <s v="East Midlands"/>
    <s v="cns_missing"/>
    <n v="84"/>
    <n v="0.76190000000000002"/>
  </r>
  <r>
    <s v="NAoPri_cohort"/>
    <n v="2018"/>
    <s v="Q2"/>
    <s v="Q2-2018"/>
    <x v="65"/>
    <x v="74"/>
    <s v="."/>
    <s v="East Midlands"/>
    <s v="cns_missing"/>
    <n v="86"/>
    <n v="0.81394999999999995"/>
  </r>
  <r>
    <s v="NAoPri_cohort"/>
    <n v="2018"/>
    <s v="Q3"/>
    <s v="Q3-2018"/>
    <x v="65"/>
    <x v="74"/>
    <s v="."/>
    <s v="East Midlands"/>
    <s v="cns_missing"/>
    <n v="78"/>
    <n v="0.94872000000000001"/>
  </r>
  <r>
    <s v="NAoPri_cohort"/>
    <n v="2018"/>
    <s v="Q4"/>
    <s v="Q4-2018"/>
    <x v="65"/>
    <x v="74"/>
    <s v="."/>
    <s v="East Midlands"/>
    <s v="cns_missing"/>
    <n v="76"/>
    <n v="0.90788999999999997"/>
  </r>
  <r>
    <s v="NAoPri_cohort"/>
    <n v="2019"/>
    <s v="Q1"/>
    <s v="Q1-2019"/>
    <x v="65"/>
    <x v="74"/>
    <s v="."/>
    <s v="East Midlands"/>
    <s v="cns_missing"/>
    <n v="83"/>
    <n v="0.91566000000000003"/>
  </r>
  <r>
    <s v="NAoPri_cohort"/>
    <n v="2019"/>
    <s v="Q2"/>
    <s v="Q2-2019"/>
    <x v="65"/>
    <x v="74"/>
    <s v="."/>
    <s v="East Midlands"/>
    <s v="cns_missing"/>
    <n v="80"/>
    <n v="0.875"/>
  </r>
  <r>
    <s v="NAoPri_cohort"/>
    <n v="2019"/>
    <s v="Q3"/>
    <s v="Q3-2019"/>
    <x v="65"/>
    <x v="74"/>
    <s v="."/>
    <s v="East Midlands"/>
    <s v="cns_missing"/>
    <n v="72"/>
    <n v="0.90278000000000003"/>
  </r>
  <r>
    <s v="NAoPri_cohort"/>
    <n v="2019"/>
    <s v="Q4"/>
    <s v="Q4-2019"/>
    <x v="65"/>
    <x v="74"/>
    <s v="."/>
    <s v="East Midlands"/>
    <s v="cns_missing"/>
    <n v="87"/>
    <n v="0.96552000000000004"/>
  </r>
  <r>
    <s v="NAoPri_cohort"/>
    <n v="2020"/>
    <s v="Q1"/>
    <s v="Q1-2020"/>
    <x v="65"/>
    <x v="74"/>
    <s v="."/>
    <s v="East Midlands"/>
    <s v="cns_missing"/>
    <n v="69"/>
    <n v="0.88405999999999996"/>
  </r>
  <r>
    <s v="NAoPri_cohort"/>
    <n v="2020"/>
    <s v="Q2"/>
    <s v="Q2-2020"/>
    <x v="65"/>
    <x v="74"/>
    <s v="."/>
    <s v="East Midlands"/>
    <s v="cns_missing"/>
    <n v="48"/>
    <n v="0.72916999999999998"/>
  </r>
  <r>
    <s v="NAoPri_cohort"/>
    <n v="2020"/>
    <s v="Q3"/>
    <s v="Q3-2020"/>
    <x v="65"/>
    <x v="74"/>
    <s v="."/>
    <s v="East Midlands"/>
    <s v="cns_missing"/>
    <n v="70"/>
    <n v="0.85714000000000001"/>
  </r>
  <r>
    <s v="NAoPri_cohort"/>
    <n v="2020"/>
    <s v="Q4"/>
    <s v="Q4-2020"/>
    <x v="65"/>
    <x v="74"/>
    <s v="."/>
    <s v="East Midlands"/>
    <s v="cns_missing"/>
    <n v="70"/>
    <n v="0.84286000000000005"/>
  </r>
  <r>
    <s v="NAoPri_cohort"/>
    <n v="2021"/>
    <s v="Q1"/>
    <s v="Q1-2021"/>
    <x v="65"/>
    <x v="74"/>
    <s v="."/>
    <s v="East Midlands"/>
    <s v="cns_missing"/>
    <n v="60"/>
    <n v="0.9"/>
  </r>
  <r>
    <s v="NAoPri_cohort"/>
    <n v="2021"/>
    <s v="Q2"/>
    <s v="Q2-2021"/>
    <x v="65"/>
    <x v="74"/>
    <s v="."/>
    <s v="East Midlands"/>
    <s v="cns_missing"/>
    <n v="71"/>
    <n v="0.95774999999999999"/>
  </r>
  <r>
    <s v="NAoPri_cohort"/>
    <n v="2021"/>
    <s v="Q3"/>
    <s v="Q3-2021"/>
    <x v="65"/>
    <x v="74"/>
    <s v="."/>
    <s v="East Midlands"/>
    <s v="cns_missing"/>
    <n v="74"/>
    <n v="0.87838000000000005"/>
  </r>
  <r>
    <s v="NAoPri_cohort"/>
    <n v="2021"/>
    <s v="Q4"/>
    <s v="Q4-2021"/>
    <x v="65"/>
    <x v="74"/>
    <s v="."/>
    <s v="East Midlands"/>
    <s v="cns_missing"/>
    <n v="68"/>
    <n v="0.86765000000000003"/>
  </r>
  <r>
    <s v="NAoPri_cohort"/>
    <n v="2022"/>
    <s v="Q1"/>
    <s v="Q1-2022"/>
    <x v="65"/>
    <x v="74"/>
    <s v="."/>
    <s v="East Midlands"/>
    <s v="cns_missing"/>
    <n v="70"/>
    <n v="0.94286000000000003"/>
  </r>
  <r>
    <s v="NAoPri_cohort"/>
    <n v="2022"/>
    <s v="Q2"/>
    <s v="Q2-2022"/>
    <x v="65"/>
    <x v="74"/>
    <s v="."/>
    <s v="East Midlands"/>
    <s v="cns_missing"/>
    <n v="75"/>
    <n v="0.81333"/>
  </r>
  <r>
    <s v="NAoPri_cohort"/>
    <n v="2022"/>
    <s v="Q3"/>
    <s v="Q3-2022"/>
    <x v="65"/>
    <x v="74"/>
    <s v="."/>
    <s v="East Midlands"/>
    <s v="cns_missing"/>
    <n v="84"/>
    <n v="0.82142999999999999"/>
  </r>
  <r>
    <s v="NAoPri_cohort"/>
    <n v="2022"/>
    <s v="Q4"/>
    <s v="Q4-2022"/>
    <x v="65"/>
    <x v="74"/>
    <s v="."/>
    <s v="East Midlands"/>
    <s v="cns_missing"/>
    <n v="68"/>
    <n v="0.80881999999999998"/>
  </r>
  <r>
    <s v="NAoPri_cohort"/>
    <n v="2023"/>
    <s v="Q1"/>
    <s v="Q1-2023"/>
    <x v="65"/>
    <x v="74"/>
    <s v="."/>
    <s v="East Midlands"/>
    <s v="cns_missing"/>
    <n v="75"/>
    <n v="0.81333"/>
  </r>
  <r>
    <s v="NAoPri_cohort"/>
    <n v="2018"/>
    <s v="Q1"/>
    <s v="Q1-2018"/>
    <x v="13"/>
    <x v="75"/>
    <s v="."/>
    <s v="Northern"/>
    <s v="cns_missing"/>
    <n v="644"/>
    <n v="0.75621000000000005"/>
  </r>
  <r>
    <s v="NAoPri_cohort"/>
    <n v="2018"/>
    <s v="Q2"/>
    <s v="Q2-2018"/>
    <x v="13"/>
    <x v="75"/>
    <s v="."/>
    <s v="Northern"/>
    <s v="cns_missing"/>
    <n v="716"/>
    <n v="0.77234999999999998"/>
  </r>
  <r>
    <s v="NAoPri_cohort"/>
    <n v="2018"/>
    <s v="Q3"/>
    <s v="Q3-2018"/>
    <x v="13"/>
    <x v="75"/>
    <s v="."/>
    <s v="Northern"/>
    <s v="cns_missing"/>
    <n v="775"/>
    <n v="0.82967999999999997"/>
  </r>
  <r>
    <s v="NAoPri_cohort"/>
    <n v="2018"/>
    <s v="Q4"/>
    <s v="Q4-2018"/>
    <x v="13"/>
    <x v="75"/>
    <s v="."/>
    <s v="Northern"/>
    <s v="cns_missing"/>
    <n v="654"/>
    <n v="0.79817000000000005"/>
  </r>
  <r>
    <s v="NAoPri_cohort"/>
    <n v="2019"/>
    <s v="Q1"/>
    <s v="Q1-2019"/>
    <x v="13"/>
    <x v="75"/>
    <s v="."/>
    <s v="Northern"/>
    <s v="cns_missing"/>
    <n v="637"/>
    <n v="0.78807000000000005"/>
  </r>
  <r>
    <s v="NAoPri_cohort"/>
    <n v="2019"/>
    <s v="Q2"/>
    <s v="Q2-2019"/>
    <x v="13"/>
    <x v="75"/>
    <s v="."/>
    <s v="Northern"/>
    <s v="cns_missing"/>
    <n v="703"/>
    <n v="0.80796999999999997"/>
  </r>
  <r>
    <s v="NAoPri_cohort"/>
    <n v="2019"/>
    <s v="Q3"/>
    <s v="Q3-2019"/>
    <x v="13"/>
    <x v="75"/>
    <s v="."/>
    <s v="Northern"/>
    <s v="cns_missing"/>
    <n v="690"/>
    <n v="0.74782999999999999"/>
  </r>
  <r>
    <s v="NAoPri_cohort"/>
    <n v="2019"/>
    <s v="Q4"/>
    <s v="Q4-2019"/>
    <x v="13"/>
    <x v="75"/>
    <s v="."/>
    <s v="Northern"/>
    <s v="cns_missing"/>
    <n v="677"/>
    <n v="0.74446000000000001"/>
  </r>
  <r>
    <s v="NAoPri_cohort"/>
    <n v="2020"/>
    <s v="Q1"/>
    <s v="Q1-2020"/>
    <x v="13"/>
    <x v="75"/>
    <s v="."/>
    <s v="Northern"/>
    <s v="cns_missing"/>
    <n v="678"/>
    <n v="0.73451"/>
  </r>
  <r>
    <s v="NAoPri_cohort"/>
    <n v="2020"/>
    <s v="Q2"/>
    <s v="Q2-2020"/>
    <x v="13"/>
    <x v="75"/>
    <s v="."/>
    <s v="Northern"/>
    <s v="cns_missing"/>
    <n v="339"/>
    <n v="0.71975999999999996"/>
  </r>
  <r>
    <s v="NAoPri_cohort"/>
    <n v="2020"/>
    <s v="Q3"/>
    <s v="Q3-2020"/>
    <x v="13"/>
    <x v="75"/>
    <s v="."/>
    <s v="Northern"/>
    <s v="cns_missing"/>
    <n v="495"/>
    <n v="0.71514999999999995"/>
  </r>
  <r>
    <s v="NAoPri_cohort"/>
    <n v="2020"/>
    <s v="Q4"/>
    <s v="Q4-2020"/>
    <x v="13"/>
    <x v="75"/>
    <s v="."/>
    <s v="Northern"/>
    <s v="cns_missing"/>
    <n v="700"/>
    <n v="0.72143000000000002"/>
  </r>
  <r>
    <s v="NAoPri_cohort"/>
    <n v="2021"/>
    <s v="Q1"/>
    <s v="Q1-2021"/>
    <x v="13"/>
    <x v="75"/>
    <s v="."/>
    <s v="Northern"/>
    <s v="cns_missing"/>
    <n v="652"/>
    <n v="0.77914000000000005"/>
  </r>
  <r>
    <s v="NAoPri_cohort"/>
    <n v="2021"/>
    <s v="Q2"/>
    <s v="Q2-2021"/>
    <x v="13"/>
    <x v="75"/>
    <s v="."/>
    <s v="Northern"/>
    <s v="cns_missing"/>
    <n v="773"/>
    <n v="0.78783999999999998"/>
  </r>
  <r>
    <s v="NAoPri_cohort"/>
    <n v="2021"/>
    <s v="Q3"/>
    <s v="Q3-2021"/>
    <x v="13"/>
    <x v="75"/>
    <s v="."/>
    <s v="Northern"/>
    <s v="cns_missing"/>
    <n v="747"/>
    <n v="0.81391999999999998"/>
  </r>
  <r>
    <s v="NAoPri_cohort"/>
    <n v="2021"/>
    <s v="Q4"/>
    <s v="Q4-2021"/>
    <x v="13"/>
    <x v="75"/>
    <s v="."/>
    <s v="Northern"/>
    <s v="cns_missing"/>
    <n v="739"/>
    <n v="0.81732000000000005"/>
  </r>
  <r>
    <s v="NAoPri_cohort"/>
    <n v="2022"/>
    <s v="Q1"/>
    <s v="Q1-2022"/>
    <x v="13"/>
    <x v="75"/>
    <s v="."/>
    <s v="Northern"/>
    <s v="cns_missing"/>
    <n v="729"/>
    <n v="0.81893000000000005"/>
  </r>
  <r>
    <s v="NAoPri_cohort"/>
    <n v="2022"/>
    <s v="Q2"/>
    <s v="Q2-2022"/>
    <x v="13"/>
    <x v="75"/>
    <s v="."/>
    <s v="Northern"/>
    <s v="cns_missing"/>
    <n v="734"/>
    <n v="0.85150000000000003"/>
  </r>
  <r>
    <s v="NAoPri_cohort"/>
    <n v="2022"/>
    <s v="Q3"/>
    <s v="Q3-2022"/>
    <x v="13"/>
    <x v="75"/>
    <s v="."/>
    <s v="Northern"/>
    <s v="cns_missing"/>
    <n v="767"/>
    <n v="0.80052000000000001"/>
  </r>
  <r>
    <s v="NAoPri_cohort"/>
    <n v="2022"/>
    <s v="Q4"/>
    <s v="Q4-2022"/>
    <x v="13"/>
    <x v="75"/>
    <s v="."/>
    <s v="Northern"/>
    <s v="cns_missing"/>
    <n v="691"/>
    <n v="0.74529999999999996"/>
  </r>
  <r>
    <s v="NAoPri_cohort"/>
    <n v="2023"/>
    <s v="Q1"/>
    <s v="Q1-2023"/>
    <x v="13"/>
    <x v="75"/>
    <s v="."/>
    <s v="Northern"/>
    <s v="cns_missing"/>
    <n v="747"/>
    <n v="0.72690999999999995"/>
  </r>
  <r>
    <s v="NAoPri_cohort"/>
    <n v="2018"/>
    <s v="Q1"/>
    <s v="Q1-2018"/>
    <x v="66"/>
    <x v="76"/>
    <s v="."/>
    <s v="Humber, Coast and Vale"/>
    <s v="cns_missing"/>
    <n v="64"/>
    <n v="0.54686999999999997"/>
  </r>
  <r>
    <s v="NAoPri_cohort"/>
    <n v="2018"/>
    <s v="Q2"/>
    <s v="Q2-2018"/>
    <x v="66"/>
    <x v="76"/>
    <s v="."/>
    <s v="Humber, Coast and Vale"/>
    <s v="cns_missing"/>
    <n v="71"/>
    <n v="0.52112999999999998"/>
  </r>
  <r>
    <s v="NAoPri_cohort"/>
    <n v="2018"/>
    <s v="Q3"/>
    <s v="Q3-2018"/>
    <x v="66"/>
    <x v="76"/>
    <s v="."/>
    <s v="Humber, Coast and Vale"/>
    <s v="cns_missing"/>
    <n v="71"/>
    <n v="0.67605999999999999"/>
  </r>
  <r>
    <s v="NAoPri_cohort"/>
    <n v="2018"/>
    <s v="Q4"/>
    <s v="Q4-2018"/>
    <x v="66"/>
    <x v="76"/>
    <s v="."/>
    <s v="Humber, Coast and Vale"/>
    <s v="cns_missing"/>
    <n v="69"/>
    <n v="0.68115999999999999"/>
  </r>
  <r>
    <s v="NAoPri_cohort"/>
    <n v="2019"/>
    <s v="Q1"/>
    <s v="Q1-2019"/>
    <x v="66"/>
    <x v="76"/>
    <s v="."/>
    <s v="Humber, Coast and Vale"/>
    <s v="cns_missing"/>
    <n v="59"/>
    <n v="0.74575999999999998"/>
  </r>
  <r>
    <s v="NAoPri_cohort"/>
    <n v="2019"/>
    <s v="Q2"/>
    <s v="Q2-2019"/>
    <x v="66"/>
    <x v="76"/>
    <s v="."/>
    <s v="Humber, Coast and Vale"/>
    <s v="cns_missing"/>
    <n v="62"/>
    <n v="0.82257999999999998"/>
  </r>
  <r>
    <s v="NAoPri_cohort"/>
    <n v="2019"/>
    <s v="Q3"/>
    <s v="Q3-2019"/>
    <x v="66"/>
    <x v="76"/>
    <s v="."/>
    <s v="Humber, Coast and Vale"/>
    <s v="cns_missing"/>
    <n v="74"/>
    <n v="0.81081000000000003"/>
  </r>
  <r>
    <s v="NAoPri_cohort"/>
    <n v="2019"/>
    <s v="Q4"/>
    <s v="Q4-2019"/>
    <x v="66"/>
    <x v="76"/>
    <s v="."/>
    <s v="Humber, Coast and Vale"/>
    <s v="cns_missing"/>
    <n v="60"/>
    <n v="0.91666999999999998"/>
  </r>
  <r>
    <s v="NAoPri_cohort"/>
    <n v="2020"/>
    <s v="Q1"/>
    <s v="Q1-2020"/>
    <x v="66"/>
    <x v="76"/>
    <s v="."/>
    <s v="Humber, Coast and Vale"/>
    <s v="cns_missing"/>
    <n v="53"/>
    <n v="0.96226"/>
  </r>
  <r>
    <s v="NAoPri_cohort"/>
    <n v="2020"/>
    <s v="Q2"/>
    <s v="Q2-2020"/>
    <x v="66"/>
    <x v="76"/>
    <s v="."/>
    <s v="Humber, Coast and Vale"/>
    <s v="cns_missing"/>
    <n v="43"/>
    <n v="0.74419000000000002"/>
  </r>
  <r>
    <s v="NAoPri_cohort"/>
    <n v="2020"/>
    <s v="Q3"/>
    <s v="Q3-2020"/>
    <x v="66"/>
    <x v="76"/>
    <s v="."/>
    <s v="Humber, Coast and Vale"/>
    <s v="cns_missing"/>
    <n v="56"/>
    <n v="0.83928999999999998"/>
  </r>
  <r>
    <s v="NAoPri_cohort"/>
    <n v="2020"/>
    <s v="Q4"/>
    <s v="Q4-2020"/>
    <x v="66"/>
    <x v="76"/>
    <s v="."/>
    <s v="Humber, Coast and Vale"/>
    <s v="cns_missing"/>
    <n v="53"/>
    <n v="0.86792000000000002"/>
  </r>
  <r>
    <s v="NAoPri_cohort"/>
    <n v="2021"/>
    <s v="Q1"/>
    <s v="Q1-2021"/>
    <x v="66"/>
    <x v="76"/>
    <s v="."/>
    <s v="Humber, Coast and Vale"/>
    <s v="cns_missing"/>
    <n v="73"/>
    <n v="0.91781000000000001"/>
  </r>
  <r>
    <s v="NAoPri_cohort"/>
    <n v="2021"/>
    <s v="Q2"/>
    <s v="Q2-2021"/>
    <x v="66"/>
    <x v="76"/>
    <s v="."/>
    <s v="Humber, Coast and Vale"/>
    <s v="cns_missing"/>
    <n v="67"/>
    <n v="0.82089999999999996"/>
  </r>
  <r>
    <s v="NAoPri_cohort"/>
    <n v="2021"/>
    <s v="Q3"/>
    <s v="Q3-2021"/>
    <x v="66"/>
    <x v="76"/>
    <s v="."/>
    <s v="Humber, Coast and Vale"/>
    <s v="cns_missing"/>
    <n v="80"/>
    <n v="0.9375"/>
  </r>
  <r>
    <s v="NAoPri_cohort"/>
    <n v="2021"/>
    <s v="Q4"/>
    <s v="Q4-2021"/>
    <x v="66"/>
    <x v="76"/>
    <s v="."/>
    <s v="Humber, Coast and Vale"/>
    <s v="cns_missing"/>
    <n v="72"/>
    <n v="0.97221999999999997"/>
  </r>
  <r>
    <s v="NAoPri_cohort"/>
    <n v="2022"/>
    <s v="Q1"/>
    <s v="Q1-2022"/>
    <x v="66"/>
    <x v="76"/>
    <s v="."/>
    <s v="Humber, Coast and Vale"/>
    <s v="cns_missing"/>
    <n v="63"/>
    <n v="0.84126999999999996"/>
  </r>
  <r>
    <s v="NAoPri_cohort"/>
    <n v="2022"/>
    <s v="Q2"/>
    <s v="Q2-2022"/>
    <x v="66"/>
    <x v="76"/>
    <s v="."/>
    <s v="Humber, Coast and Vale"/>
    <s v="cns_missing"/>
    <n v="71"/>
    <n v="0.85914999999999997"/>
  </r>
  <r>
    <s v="NAoPri_cohort"/>
    <n v="2022"/>
    <s v="Q3"/>
    <s v="Q3-2022"/>
    <x v="66"/>
    <x v="76"/>
    <s v="."/>
    <s v="Humber, Coast and Vale"/>
    <s v="cns_missing"/>
    <n v="58"/>
    <n v="0.84482999999999997"/>
  </r>
  <r>
    <s v="NAoPri_cohort"/>
    <n v="2022"/>
    <s v="Q4"/>
    <s v="Q4-2022"/>
    <x v="66"/>
    <x v="76"/>
    <s v="."/>
    <s v="Humber, Coast and Vale"/>
    <s v="cns_missing"/>
    <n v="70"/>
    <n v="0.9"/>
  </r>
  <r>
    <s v="NAoPri_cohort"/>
    <n v="2023"/>
    <s v="Q1"/>
    <s v="Q1-2023"/>
    <x v="66"/>
    <x v="76"/>
    <s v="."/>
    <s v="Humber, Coast and Vale"/>
    <s v="cns_missing"/>
    <n v="57"/>
    <n v="0.73684000000000005"/>
  </r>
  <r>
    <s v="NAoPri_cohort"/>
    <n v="2018"/>
    <s v="Q1"/>
    <s v="Q1-2018"/>
    <x v="67"/>
    <x v="77"/>
    <s v="."/>
    <s v="Northern"/>
    <s v="cns_missing"/>
    <n v="67"/>
    <n v="0.95521999999999996"/>
  </r>
  <r>
    <s v="NAoPri_cohort"/>
    <n v="2018"/>
    <s v="Q2"/>
    <s v="Q2-2018"/>
    <x v="67"/>
    <x v="77"/>
    <s v="."/>
    <s v="Northern"/>
    <s v="cns_missing"/>
    <n v="58"/>
    <n v="0.86207"/>
  </r>
  <r>
    <s v="NAoPri_cohort"/>
    <n v="2018"/>
    <s v="Q3"/>
    <s v="Q3-2018"/>
    <x v="67"/>
    <x v="77"/>
    <s v="."/>
    <s v="Northern"/>
    <s v="cns_missing"/>
    <n v="68"/>
    <n v="0.88234999999999997"/>
  </r>
  <r>
    <s v="NAoPri_cohort"/>
    <n v="2018"/>
    <s v="Q4"/>
    <s v="Q4-2018"/>
    <x v="67"/>
    <x v="77"/>
    <s v="."/>
    <s v="Northern"/>
    <s v="cns_missing"/>
    <n v="45"/>
    <n v="0.77778000000000003"/>
  </r>
  <r>
    <s v="NAoPri_cohort"/>
    <n v="2019"/>
    <s v="Q1"/>
    <s v="Q1-2019"/>
    <x v="67"/>
    <x v="77"/>
    <s v="."/>
    <s v="Northern"/>
    <s v="cns_missing"/>
    <n v="51"/>
    <n v="0.76471"/>
  </r>
  <r>
    <s v="NAoPri_cohort"/>
    <n v="2019"/>
    <s v="Q2"/>
    <s v="Q2-2019"/>
    <x v="67"/>
    <x v="77"/>
    <s v="."/>
    <s v="Northern"/>
    <s v="cns_missing"/>
    <n v="66"/>
    <n v="0.86363999999999996"/>
  </r>
  <r>
    <s v="NAoPri_cohort"/>
    <n v="2019"/>
    <s v="Q3"/>
    <s v="Q3-2019"/>
    <x v="67"/>
    <x v="77"/>
    <s v="."/>
    <s v="Northern"/>
    <s v="cns_missing"/>
    <n v="58"/>
    <n v="0.51724000000000003"/>
  </r>
  <r>
    <s v="NAoPri_cohort"/>
    <n v="2019"/>
    <s v="Q4"/>
    <s v="Q4-2019"/>
    <x v="67"/>
    <x v="77"/>
    <s v="."/>
    <s v="Northern"/>
    <s v="cns_missing"/>
    <n v="65"/>
    <n v="0.6"/>
  </r>
  <r>
    <s v="NAoPri_cohort"/>
    <n v="2020"/>
    <s v="Q1"/>
    <s v="Q1-2020"/>
    <x v="67"/>
    <x v="77"/>
    <s v="."/>
    <s v="Northern"/>
    <s v="cns_missing"/>
    <n v="76"/>
    <n v="0.38157999999999997"/>
  </r>
  <r>
    <s v="NAoPri_cohort"/>
    <n v="2020"/>
    <s v="Q2"/>
    <s v="Q2-2020"/>
    <x v="67"/>
    <x v="77"/>
    <s v="."/>
    <s v="Northern"/>
    <s v="cns_missing"/>
    <n v="45"/>
    <n v="0.6"/>
  </r>
  <r>
    <s v="NAoPri_cohort"/>
    <n v="2020"/>
    <s v="Q3"/>
    <s v="Q3-2020"/>
    <x v="67"/>
    <x v="77"/>
    <s v="."/>
    <s v="Northern"/>
    <s v="cns_missing"/>
    <n v="67"/>
    <n v="0.44775999999999999"/>
  </r>
  <r>
    <s v="NAoPri_cohort"/>
    <n v="2020"/>
    <s v="Q4"/>
    <s v="Q4-2020"/>
    <x v="67"/>
    <x v="77"/>
    <s v="."/>
    <s v="Northern"/>
    <s v="cns_missing"/>
    <n v="84"/>
    <n v="0.33333000000000002"/>
  </r>
  <r>
    <s v="NAoPri_cohort"/>
    <n v="2021"/>
    <s v="Q1"/>
    <s v="Q1-2021"/>
    <x v="67"/>
    <x v="77"/>
    <s v="."/>
    <s v="Northern"/>
    <s v="cns_missing"/>
    <n v="64"/>
    <n v="0.75"/>
  </r>
  <r>
    <s v="NAoPri_cohort"/>
    <n v="2021"/>
    <s v="Q2"/>
    <s v="Q2-2021"/>
    <x v="67"/>
    <x v="77"/>
    <s v="."/>
    <s v="Northern"/>
    <s v="cns_missing"/>
    <n v="78"/>
    <n v="0.92308000000000001"/>
  </r>
  <r>
    <s v="NAoPri_cohort"/>
    <n v="2021"/>
    <s v="Q3"/>
    <s v="Q3-2021"/>
    <x v="67"/>
    <x v="77"/>
    <s v="."/>
    <s v="Northern"/>
    <s v="cns_missing"/>
    <n v="65"/>
    <n v="0.90769"/>
  </r>
  <r>
    <s v="NAoPri_cohort"/>
    <n v="2021"/>
    <s v="Q4"/>
    <s v="Q4-2021"/>
    <x v="67"/>
    <x v="77"/>
    <s v="."/>
    <s v="Northern"/>
    <s v="cns_missing"/>
    <n v="71"/>
    <n v="0.90141000000000004"/>
  </r>
  <r>
    <s v="NAoPri_cohort"/>
    <n v="2022"/>
    <s v="Q1"/>
    <s v="Q1-2022"/>
    <x v="67"/>
    <x v="77"/>
    <s v="."/>
    <s v="Northern"/>
    <s v="cns_missing"/>
    <n v="64"/>
    <n v="0.75"/>
  </r>
  <r>
    <s v="NAoPri_cohort"/>
    <n v="2022"/>
    <s v="Q2"/>
    <s v="Q2-2022"/>
    <x v="67"/>
    <x v="77"/>
    <s v="."/>
    <s v="Northern"/>
    <s v="cns_missing"/>
    <n v="72"/>
    <n v="0.91666999999999998"/>
  </r>
  <r>
    <s v="NAoPri_cohort"/>
    <n v="2022"/>
    <s v="Q3"/>
    <s v="Q3-2022"/>
    <x v="67"/>
    <x v="77"/>
    <s v="."/>
    <s v="Northern"/>
    <s v="cns_missing"/>
    <n v="74"/>
    <n v="0.86485999999999996"/>
  </r>
  <r>
    <s v="NAoPri_cohort"/>
    <n v="2022"/>
    <s v="Q4"/>
    <s v="Q4-2022"/>
    <x v="67"/>
    <x v="77"/>
    <s v="."/>
    <s v="Northern"/>
    <s v="cns_missing"/>
    <n v="62"/>
    <n v="0.79032000000000002"/>
  </r>
  <r>
    <s v="NAoPri_cohort"/>
    <n v="2023"/>
    <s v="Q1"/>
    <s v="Q1-2023"/>
    <x v="67"/>
    <x v="77"/>
    <s v="."/>
    <s v="Northern"/>
    <s v="cns_missing"/>
    <n v="77"/>
    <n v="0.75324999999999998"/>
  </r>
  <r>
    <s v="NAoPri_cohort"/>
    <n v="2018"/>
    <s v="Q1"/>
    <s v="Q1-2018"/>
    <x v="68"/>
    <x v="78"/>
    <s v="."/>
    <s v="East Midlands"/>
    <s v="cns_missing"/>
    <n v="156"/>
    <n v="0.86538000000000004"/>
  </r>
  <r>
    <s v="NAoPri_cohort"/>
    <n v="2018"/>
    <s v="Q2"/>
    <s v="Q2-2018"/>
    <x v="68"/>
    <x v="78"/>
    <s v="."/>
    <s v="East Midlands"/>
    <s v="cns_missing"/>
    <n v="185"/>
    <n v="0.89188999999999996"/>
  </r>
  <r>
    <s v="NAoPri_cohort"/>
    <n v="2018"/>
    <s v="Q3"/>
    <s v="Q3-2018"/>
    <x v="68"/>
    <x v="78"/>
    <s v="."/>
    <s v="East Midlands"/>
    <s v="cns_missing"/>
    <n v="188"/>
    <n v="0.95745000000000002"/>
  </r>
  <r>
    <s v="NAoPri_cohort"/>
    <n v="2018"/>
    <s v="Q4"/>
    <s v="Q4-2018"/>
    <x v="68"/>
    <x v="78"/>
    <s v="."/>
    <s v="East Midlands"/>
    <s v="cns_missing"/>
    <n v="180"/>
    <n v="0.88332999999999995"/>
  </r>
  <r>
    <s v="NAoPri_cohort"/>
    <n v="2019"/>
    <s v="Q1"/>
    <s v="Q1-2019"/>
    <x v="68"/>
    <x v="78"/>
    <s v="."/>
    <s v="East Midlands"/>
    <s v="cns_missing"/>
    <n v="164"/>
    <n v="0.84755999999999998"/>
  </r>
  <r>
    <s v="NAoPri_cohort"/>
    <n v="2019"/>
    <s v="Q2"/>
    <s v="Q2-2019"/>
    <x v="68"/>
    <x v="78"/>
    <s v="."/>
    <s v="East Midlands"/>
    <s v="cns_missing"/>
    <n v="176"/>
    <n v="0.84658999999999995"/>
  </r>
  <r>
    <s v="NAoPri_cohort"/>
    <n v="2019"/>
    <s v="Q3"/>
    <s v="Q3-2019"/>
    <x v="68"/>
    <x v="78"/>
    <s v="."/>
    <s v="East Midlands"/>
    <s v="cns_missing"/>
    <n v="171"/>
    <n v="0.90058000000000005"/>
  </r>
  <r>
    <s v="NAoPri_cohort"/>
    <n v="2019"/>
    <s v="Q4"/>
    <s v="Q4-2019"/>
    <x v="68"/>
    <x v="78"/>
    <s v="."/>
    <s v="East Midlands"/>
    <s v="cns_missing"/>
    <n v="164"/>
    <n v="0.93901999999999997"/>
  </r>
  <r>
    <s v="NAoPri_cohort"/>
    <n v="2020"/>
    <s v="Q1"/>
    <s v="Q1-2020"/>
    <x v="68"/>
    <x v="78"/>
    <s v="."/>
    <s v="East Midlands"/>
    <s v="cns_missing"/>
    <n v="183"/>
    <n v="0.8306"/>
  </r>
  <r>
    <s v="NAoPri_cohort"/>
    <n v="2020"/>
    <s v="Q2"/>
    <s v="Q2-2020"/>
    <x v="68"/>
    <x v="78"/>
    <s v="."/>
    <s v="East Midlands"/>
    <s v="cns_missing"/>
    <n v="97"/>
    <n v="0.90722000000000003"/>
  </r>
  <r>
    <s v="NAoPri_cohort"/>
    <n v="2020"/>
    <s v="Q3"/>
    <s v="Q3-2020"/>
    <x v="68"/>
    <x v="78"/>
    <s v="."/>
    <s v="East Midlands"/>
    <s v="cns_missing"/>
    <n v="125"/>
    <n v="0.84799999999999998"/>
  </r>
  <r>
    <s v="NAoPri_cohort"/>
    <n v="2020"/>
    <s v="Q4"/>
    <s v="Q4-2020"/>
    <x v="68"/>
    <x v="78"/>
    <s v="."/>
    <s v="East Midlands"/>
    <s v="cns_missing"/>
    <n v="161"/>
    <n v="0.92547000000000001"/>
  </r>
  <r>
    <s v="NAoPri_cohort"/>
    <n v="2021"/>
    <s v="Q1"/>
    <s v="Q1-2021"/>
    <x v="68"/>
    <x v="78"/>
    <s v="."/>
    <s v="East Midlands"/>
    <s v="cns_missing"/>
    <n v="154"/>
    <n v="0.98051999999999995"/>
  </r>
  <r>
    <s v="NAoPri_cohort"/>
    <n v="2021"/>
    <s v="Q2"/>
    <s v="Q2-2021"/>
    <x v="68"/>
    <x v="78"/>
    <s v="."/>
    <s v="East Midlands"/>
    <s v="cns_missing"/>
    <n v="157"/>
    <n v="0.96177999999999997"/>
  </r>
  <r>
    <s v="NAoPri_cohort"/>
    <n v="2021"/>
    <s v="Q3"/>
    <s v="Q3-2021"/>
    <x v="68"/>
    <x v="78"/>
    <s v="."/>
    <s v="East Midlands"/>
    <s v="cns_missing"/>
    <n v="192"/>
    <n v="0.72916999999999998"/>
  </r>
  <r>
    <s v="NAoPri_cohort"/>
    <n v="2021"/>
    <s v="Q4"/>
    <s v="Q4-2021"/>
    <x v="68"/>
    <x v="78"/>
    <s v="."/>
    <s v="East Midlands"/>
    <s v="cns_missing"/>
    <n v="165"/>
    <n v="0.82423999999999997"/>
  </r>
  <r>
    <s v="NAoPri_cohort"/>
    <n v="2022"/>
    <s v="Q1"/>
    <s v="Q1-2022"/>
    <x v="68"/>
    <x v="78"/>
    <s v="."/>
    <s v="East Midlands"/>
    <s v="cns_missing"/>
    <n v="149"/>
    <n v="0.93289"/>
  </r>
  <r>
    <s v="NAoPri_cohort"/>
    <n v="2022"/>
    <s v="Q2"/>
    <s v="Q2-2022"/>
    <x v="68"/>
    <x v="78"/>
    <s v="."/>
    <s v="East Midlands"/>
    <s v="cns_missing"/>
    <n v="136"/>
    <n v="0.91176000000000001"/>
  </r>
  <r>
    <s v="NAoPri_cohort"/>
    <n v="2022"/>
    <s v="Q3"/>
    <s v="Q3-2022"/>
    <x v="68"/>
    <x v="78"/>
    <s v="."/>
    <s v="East Midlands"/>
    <s v="cns_missing"/>
    <n v="179"/>
    <n v="0.91061000000000003"/>
  </r>
  <r>
    <s v="NAoPri_cohort"/>
    <n v="2022"/>
    <s v="Q4"/>
    <s v="Q4-2022"/>
    <x v="68"/>
    <x v="78"/>
    <s v="."/>
    <s v="East Midlands"/>
    <s v="cns_missing"/>
    <n v="173"/>
    <n v="0.87282999999999999"/>
  </r>
  <r>
    <s v="NAoPri_cohort"/>
    <n v="2023"/>
    <s v="Q1"/>
    <s v="Q1-2023"/>
    <x v="68"/>
    <x v="78"/>
    <s v="."/>
    <s v="East Midlands"/>
    <s v="cns_missing"/>
    <n v="167"/>
    <n v="0.70659000000000005"/>
  </r>
  <r>
    <s v="NAoPri_cohort"/>
    <n v="2018"/>
    <s v="Q1"/>
    <s v="Q1-2018"/>
    <x v="69"/>
    <x v="79"/>
    <s v="."/>
    <s v="Thames Valley"/>
    <s v="cns_missing"/>
    <n v="155"/>
    <n v="0.88387000000000004"/>
  </r>
  <r>
    <s v="NAoPri_cohort"/>
    <n v="2018"/>
    <s v="Q2"/>
    <s v="Q2-2018"/>
    <x v="69"/>
    <x v="79"/>
    <s v="."/>
    <s v="Thames Valley"/>
    <s v="cns_missing"/>
    <n v="162"/>
    <n v="0.88271999999999995"/>
  </r>
  <r>
    <s v="NAoPri_cohort"/>
    <n v="2018"/>
    <s v="Q3"/>
    <s v="Q3-2018"/>
    <x v="69"/>
    <x v="79"/>
    <s v="."/>
    <s v="Thames Valley"/>
    <s v="cns_missing"/>
    <n v="180"/>
    <n v="0.50556000000000001"/>
  </r>
  <r>
    <s v="NAoPri_cohort"/>
    <n v="2018"/>
    <s v="Q4"/>
    <s v="Q4-2018"/>
    <x v="69"/>
    <x v="79"/>
    <s v="."/>
    <s v="Thames Valley"/>
    <s v="cns_missing"/>
    <n v="162"/>
    <n v="8.6419999999999997E-2"/>
  </r>
  <r>
    <s v="NAoPri_cohort"/>
    <n v="2019"/>
    <s v="Q1"/>
    <s v="Q1-2019"/>
    <x v="69"/>
    <x v="79"/>
    <s v="."/>
    <s v="Thames Valley"/>
    <s v="cns_missing"/>
    <n v="149"/>
    <n v="0.89932999999999996"/>
  </r>
  <r>
    <s v="NAoPri_cohort"/>
    <n v="2019"/>
    <s v="Q2"/>
    <s v="Q2-2019"/>
    <x v="69"/>
    <x v="79"/>
    <s v="."/>
    <s v="Thames Valley"/>
    <s v="cns_missing"/>
    <n v="162"/>
    <n v="0.85802"/>
  </r>
  <r>
    <s v="NAoPri_cohort"/>
    <n v="2019"/>
    <s v="Q3"/>
    <s v="Q3-2019"/>
    <x v="69"/>
    <x v="79"/>
    <s v="."/>
    <s v="Thames Valley"/>
    <s v="cns_missing"/>
    <n v="185"/>
    <n v="0.86485999999999996"/>
  </r>
  <r>
    <s v="NAoPri_cohort"/>
    <n v="2019"/>
    <s v="Q4"/>
    <s v="Q4-2019"/>
    <x v="69"/>
    <x v="79"/>
    <s v="."/>
    <s v="Thames Valley"/>
    <s v="cns_missing"/>
    <n v="152"/>
    <n v="0.71052999999999999"/>
  </r>
  <r>
    <s v="NAoPri_cohort"/>
    <n v="2020"/>
    <s v="Q1"/>
    <s v="Q1-2020"/>
    <x v="69"/>
    <x v="79"/>
    <s v="."/>
    <s v="Thames Valley"/>
    <s v="cns_missing"/>
    <n v="161"/>
    <n v="0.87578"/>
  </r>
  <r>
    <s v="NAoPri_cohort"/>
    <n v="2020"/>
    <s v="Q2"/>
    <s v="Q2-2020"/>
    <x v="69"/>
    <x v="79"/>
    <s v="."/>
    <s v="Thames Valley"/>
    <s v="cns_missing"/>
    <n v="90"/>
    <n v="0.87778"/>
  </r>
  <r>
    <s v="NAoPri_cohort"/>
    <n v="2020"/>
    <s v="Q3"/>
    <s v="Q3-2020"/>
    <x v="69"/>
    <x v="79"/>
    <s v="."/>
    <s v="Thames Valley"/>
    <s v="cns_missing"/>
    <n v="139"/>
    <n v="0.82733999999999996"/>
  </r>
  <r>
    <s v="NAoPri_cohort"/>
    <n v="2020"/>
    <s v="Q4"/>
    <s v="Q4-2020"/>
    <x v="69"/>
    <x v="79"/>
    <s v="."/>
    <s v="Thames Valley"/>
    <s v="cns_missing"/>
    <n v="157"/>
    <n v="0.85987000000000002"/>
  </r>
  <r>
    <s v="NAoPri_cohort"/>
    <n v="2021"/>
    <s v="Q1"/>
    <s v="Q1-2021"/>
    <x v="69"/>
    <x v="79"/>
    <s v="."/>
    <s v="Thames Valley"/>
    <s v="cns_missing"/>
    <n v="176"/>
    <n v="0.86363999999999996"/>
  </r>
  <r>
    <s v="NAoPri_cohort"/>
    <n v="2021"/>
    <s v="Q2"/>
    <s v="Q2-2021"/>
    <x v="69"/>
    <x v="79"/>
    <s v="."/>
    <s v="Thames Valley"/>
    <s v="cns_missing"/>
    <n v="166"/>
    <n v="0.79518"/>
  </r>
  <r>
    <s v="NAoPri_cohort"/>
    <n v="2021"/>
    <s v="Q3"/>
    <s v="Q3-2021"/>
    <x v="69"/>
    <x v="79"/>
    <s v="."/>
    <s v="Thames Valley"/>
    <s v="cns_missing"/>
    <n v="195"/>
    <n v="0.63077000000000005"/>
  </r>
  <r>
    <s v="NAoPri_cohort"/>
    <n v="2021"/>
    <s v="Q4"/>
    <s v="Q4-2021"/>
    <x v="69"/>
    <x v="79"/>
    <s v="."/>
    <s v="Thames Valley"/>
    <s v="cns_missing"/>
    <n v="194"/>
    <n v="0.71648999999999996"/>
  </r>
  <r>
    <s v="NAoPri_cohort"/>
    <n v="2022"/>
    <s v="Q1"/>
    <s v="Q1-2022"/>
    <x v="69"/>
    <x v="79"/>
    <s v="."/>
    <s v="Thames Valley"/>
    <s v="cns_missing"/>
    <n v="154"/>
    <n v="0.64285999999999999"/>
  </r>
  <r>
    <s v="NAoPri_cohort"/>
    <n v="2022"/>
    <s v="Q2"/>
    <s v="Q2-2022"/>
    <x v="69"/>
    <x v="79"/>
    <s v="."/>
    <s v="Thames Valley"/>
    <s v="cns_missing"/>
    <n v="143"/>
    <n v="0.74126000000000003"/>
  </r>
  <r>
    <s v="NAoPri_cohort"/>
    <n v="2022"/>
    <s v="Q3"/>
    <s v="Q3-2022"/>
    <x v="69"/>
    <x v="79"/>
    <s v="."/>
    <s v="Thames Valley"/>
    <s v="cns_missing"/>
    <n v="169"/>
    <n v="0.92308000000000001"/>
  </r>
  <r>
    <s v="NAoPri_cohort"/>
    <n v="2022"/>
    <s v="Q4"/>
    <s v="Q4-2022"/>
    <x v="69"/>
    <x v="79"/>
    <s v="."/>
    <s v="Thames Valley"/>
    <s v="cns_missing"/>
    <n v="199"/>
    <n v="0.85929999999999995"/>
  </r>
  <r>
    <s v="NAoPri_cohort"/>
    <n v="2023"/>
    <s v="Q1"/>
    <s v="Q1-2023"/>
    <x v="69"/>
    <x v="79"/>
    <s v="."/>
    <s v="Thames Valley"/>
    <s v="cns_missing"/>
    <n v="173"/>
    <n v="0.79769000000000001"/>
  </r>
  <r>
    <s v="NAoPri_cohort"/>
    <n v="2018"/>
    <s v="Q1"/>
    <s v="Q1-2018"/>
    <x v="13"/>
    <x v="80"/>
    <s v="."/>
    <s v="Peninsula"/>
    <s v="cns_missing"/>
    <n v="413"/>
    <n v="0.67312000000000005"/>
  </r>
  <r>
    <s v="NAoPri_cohort"/>
    <n v="2018"/>
    <s v="Q2"/>
    <s v="Q2-2018"/>
    <x v="13"/>
    <x v="80"/>
    <s v="."/>
    <s v="Peninsula"/>
    <s v="cns_missing"/>
    <n v="458"/>
    <n v="0.70960999999999996"/>
  </r>
  <r>
    <s v="NAoPri_cohort"/>
    <n v="2018"/>
    <s v="Q3"/>
    <s v="Q3-2018"/>
    <x v="13"/>
    <x v="80"/>
    <s v="."/>
    <s v="Peninsula"/>
    <s v="cns_missing"/>
    <n v="529"/>
    <n v="0.56521999999999994"/>
  </r>
  <r>
    <s v="NAoPri_cohort"/>
    <n v="2018"/>
    <s v="Q4"/>
    <s v="Q4-2018"/>
    <x v="13"/>
    <x v="80"/>
    <s v="."/>
    <s v="Peninsula"/>
    <s v="cns_missing"/>
    <n v="455"/>
    <n v="0.61538000000000004"/>
  </r>
  <r>
    <s v="NAoPri_cohort"/>
    <n v="2019"/>
    <s v="Q1"/>
    <s v="Q1-2019"/>
    <x v="13"/>
    <x v="80"/>
    <s v="."/>
    <s v="Peninsula"/>
    <s v="cns_missing"/>
    <n v="408"/>
    <n v="0.59314"/>
  </r>
  <r>
    <s v="NAoPri_cohort"/>
    <n v="2019"/>
    <s v="Q2"/>
    <s v="Q2-2019"/>
    <x v="13"/>
    <x v="80"/>
    <s v="."/>
    <s v="Peninsula"/>
    <s v="cns_missing"/>
    <n v="534"/>
    <n v="0.64793999999999996"/>
  </r>
  <r>
    <s v="NAoPri_cohort"/>
    <n v="2019"/>
    <s v="Q3"/>
    <s v="Q3-2019"/>
    <x v="13"/>
    <x v="80"/>
    <s v="."/>
    <s v="Peninsula"/>
    <s v="cns_missing"/>
    <n v="473"/>
    <n v="0.63848000000000005"/>
  </r>
  <r>
    <s v="NAoPri_cohort"/>
    <n v="2019"/>
    <s v="Q4"/>
    <s v="Q4-2019"/>
    <x v="13"/>
    <x v="80"/>
    <s v="."/>
    <s v="Peninsula"/>
    <s v="cns_missing"/>
    <n v="428"/>
    <n v="0.63785000000000003"/>
  </r>
  <r>
    <s v="NAoPri_cohort"/>
    <n v="2020"/>
    <s v="Q1"/>
    <s v="Q1-2020"/>
    <x v="13"/>
    <x v="80"/>
    <s v="."/>
    <s v="Peninsula"/>
    <s v="cns_missing"/>
    <n v="442"/>
    <n v="0.82804999999999995"/>
  </r>
  <r>
    <s v="NAoPri_cohort"/>
    <n v="2020"/>
    <s v="Q2"/>
    <s v="Q2-2020"/>
    <x v="13"/>
    <x v="80"/>
    <s v="."/>
    <s v="Peninsula"/>
    <s v="cns_missing"/>
    <n v="283"/>
    <n v="0.80564999999999998"/>
  </r>
  <r>
    <s v="NAoPri_cohort"/>
    <n v="2020"/>
    <s v="Q3"/>
    <s v="Q3-2020"/>
    <x v="13"/>
    <x v="80"/>
    <s v="."/>
    <s v="Peninsula"/>
    <s v="cns_missing"/>
    <n v="383"/>
    <n v="0.80940000000000001"/>
  </r>
  <r>
    <s v="NAoPri_cohort"/>
    <n v="2020"/>
    <s v="Q4"/>
    <s v="Q4-2020"/>
    <x v="13"/>
    <x v="80"/>
    <s v="."/>
    <s v="Peninsula"/>
    <s v="cns_missing"/>
    <n v="411"/>
    <n v="0.69342999999999999"/>
  </r>
  <r>
    <s v="NAoPri_cohort"/>
    <n v="2021"/>
    <s v="Q1"/>
    <s v="Q1-2021"/>
    <x v="13"/>
    <x v="80"/>
    <s v="."/>
    <s v="Peninsula"/>
    <s v="cns_missing"/>
    <n v="401"/>
    <n v="0.64339000000000002"/>
  </r>
  <r>
    <s v="NAoPri_cohort"/>
    <n v="2021"/>
    <s v="Q2"/>
    <s v="Q2-2021"/>
    <x v="13"/>
    <x v="80"/>
    <s v="."/>
    <s v="Peninsula"/>
    <s v="cns_missing"/>
    <n v="475"/>
    <n v="0.69894999999999996"/>
  </r>
  <r>
    <s v="NAoPri_cohort"/>
    <n v="2021"/>
    <s v="Q3"/>
    <s v="Q3-2021"/>
    <x v="13"/>
    <x v="80"/>
    <s v="."/>
    <s v="Peninsula"/>
    <s v="cns_missing"/>
    <n v="470"/>
    <n v="0.66808999999999996"/>
  </r>
  <r>
    <s v="NAoPri_cohort"/>
    <n v="2021"/>
    <s v="Q4"/>
    <s v="Q4-2021"/>
    <x v="13"/>
    <x v="80"/>
    <s v="."/>
    <s v="Peninsula"/>
    <s v="cns_missing"/>
    <n v="463"/>
    <n v="0.38877"/>
  </r>
  <r>
    <s v="NAoPri_cohort"/>
    <n v="2022"/>
    <s v="Q1"/>
    <s v="Q1-2022"/>
    <x v="13"/>
    <x v="80"/>
    <s v="."/>
    <s v="Peninsula"/>
    <s v="cns_missing"/>
    <n v="466"/>
    <n v="0.47210000000000002"/>
  </r>
  <r>
    <s v="NAoPri_cohort"/>
    <n v="2022"/>
    <s v="Q2"/>
    <s v="Q2-2022"/>
    <x v="13"/>
    <x v="80"/>
    <s v="."/>
    <s v="Peninsula"/>
    <s v="cns_missing"/>
    <n v="480"/>
    <n v="0.49375000000000002"/>
  </r>
  <r>
    <s v="NAoPri_cohort"/>
    <n v="2022"/>
    <s v="Q3"/>
    <s v="Q3-2022"/>
    <x v="13"/>
    <x v="80"/>
    <s v="."/>
    <s v="Peninsula"/>
    <s v="cns_missing"/>
    <n v="443"/>
    <n v="0.54852999999999996"/>
  </r>
  <r>
    <s v="NAoPri_cohort"/>
    <n v="2022"/>
    <s v="Q4"/>
    <s v="Q4-2022"/>
    <x v="13"/>
    <x v="80"/>
    <s v="."/>
    <s v="Peninsula"/>
    <s v="cns_missing"/>
    <n v="429"/>
    <n v="0.43823000000000001"/>
  </r>
  <r>
    <s v="NAoPri_cohort"/>
    <n v="2023"/>
    <s v="Q1"/>
    <s v="Q1-2023"/>
    <x v="13"/>
    <x v="80"/>
    <s v="."/>
    <s v="Peninsula"/>
    <s v="cns_missing"/>
    <n v="467"/>
    <n v="0.52248000000000006"/>
  </r>
  <r>
    <s v="NAoPri_cohort"/>
    <n v="2018"/>
    <s v="Q1"/>
    <s v="Q1-2018"/>
    <x v="70"/>
    <x v="81"/>
    <s v="."/>
    <s v="Wessex"/>
    <s v="cns_missing"/>
    <n v="121"/>
    <n v="0.60331000000000001"/>
  </r>
  <r>
    <s v="NAoPri_cohort"/>
    <n v="2018"/>
    <s v="Q2"/>
    <s v="Q2-2018"/>
    <x v="70"/>
    <x v="81"/>
    <s v="."/>
    <s v="Wessex"/>
    <s v="cns_missing"/>
    <n v="139"/>
    <n v="0.74819999999999998"/>
  </r>
  <r>
    <s v="NAoPri_cohort"/>
    <n v="2018"/>
    <s v="Q3"/>
    <s v="Q3-2018"/>
    <x v="70"/>
    <x v="81"/>
    <s v="."/>
    <s v="Wessex"/>
    <s v="cns_missing"/>
    <n v="162"/>
    <n v="0.59877000000000002"/>
  </r>
  <r>
    <s v="NAoPri_cohort"/>
    <n v="2018"/>
    <s v="Q4"/>
    <s v="Q4-2018"/>
    <x v="70"/>
    <x v="81"/>
    <s v="."/>
    <s v="Wessex"/>
    <s v="cns_missing"/>
    <n v="129"/>
    <n v="0.39534999999999998"/>
  </r>
  <r>
    <s v="NAoPri_cohort"/>
    <n v="2019"/>
    <s v="Q1"/>
    <s v="Q1-2019"/>
    <x v="70"/>
    <x v="81"/>
    <s v="."/>
    <s v="Wessex"/>
    <s v="cns_missing"/>
    <n v="148"/>
    <n v="0.56081000000000003"/>
  </r>
  <r>
    <s v="NAoPri_cohort"/>
    <n v="2019"/>
    <s v="Q2"/>
    <s v="Q2-2019"/>
    <x v="70"/>
    <x v="81"/>
    <s v="."/>
    <s v="Wessex"/>
    <s v="cns_missing"/>
    <n v="128"/>
    <n v="0.52344000000000002"/>
  </r>
  <r>
    <s v="NAoPri_cohort"/>
    <n v="2019"/>
    <s v="Q3"/>
    <s v="Q3-2019"/>
    <x v="70"/>
    <x v="81"/>
    <s v="."/>
    <s v="Wessex"/>
    <s v="cns_missing"/>
    <n v="132"/>
    <n v="0.67423999999999995"/>
  </r>
  <r>
    <s v="NAoPri_cohort"/>
    <n v="2019"/>
    <s v="Q4"/>
    <s v="Q4-2019"/>
    <x v="70"/>
    <x v="81"/>
    <s v="."/>
    <s v="Wessex"/>
    <s v="cns_missing"/>
    <n v="158"/>
    <n v="0.67088999999999999"/>
  </r>
  <r>
    <s v="NAoPri_cohort"/>
    <n v="2020"/>
    <s v="Q1"/>
    <s v="Q1-2020"/>
    <x v="70"/>
    <x v="81"/>
    <s v="."/>
    <s v="Wessex"/>
    <s v="cns_missing"/>
    <n v="108"/>
    <n v="0.65741000000000005"/>
  </r>
  <r>
    <s v="NAoPri_cohort"/>
    <n v="2020"/>
    <s v="Q2"/>
    <s v="Q2-2020"/>
    <x v="70"/>
    <x v="81"/>
    <s v="."/>
    <s v="Wessex"/>
    <s v="cns_missing"/>
    <n v="79"/>
    <n v="0.79747000000000001"/>
  </r>
  <r>
    <s v="NAoPri_cohort"/>
    <n v="2020"/>
    <s v="Q3"/>
    <s v="Q3-2020"/>
    <x v="70"/>
    <x v="81"/>
    <s v="."/>
    <s v="Wessex"/>
    <s v="cns_missing"/>
    <n v="109"/>
    <n v="0.27522999999999997"/>
  </r>
  <r>
    <s v="NAoPri_cohort"/>
    <n v="2020"/>
    <s v="Q4"/>
    <s v="Q4-2020"/>
    <x v="70"/>
    <x v="81"/>
    <s v="."/>
    <s v="Wessex"/>
    <s v="cns_missing"/>
    <n v="96"/>
    <n v="6.25E-2"/>
  </r>
  <r>
    <s v="NAoPri_cohort"/>
    <n v="2021"/>
    <s v="Q1"/>
    <s v="Q1-2021"/>
    <x v="70"/>
    <x v="81"/>
    <s v="."/>
    <s v="Wessex"/>
    <s v="cns_missing"/>
    <n v="124"/>
    <n v="0.62097000000000002"/>
  </r>
  <r>
    <s v="NAoPri_cohort"/>
    <n v="2021"/>
    <s v="Q2"/>
    <s v="Q2-2021"/>
    <x v="70"/>
    <x v="81"/>
    <s v="."/>
    <s v="Wessex"/>
    <s v="cns_missing"/>
    <n v="137"/>
    <n v="0.93430999999999997"/>
  </r>
  <r>
    <s v="NAoPri_cohort"/>
    <n v="2021"/>
    <s v="Q3"/>
    <s v="Q3-2021"/>
    <x v="70"/>
    <x v="81"/>
    <s v="."/>
    <s v="Wessex"/>
    <s v="cns_missing"/>
    <n v="171"/>
    <n v="0.92398000000000002"/>
  </r>
  <r>
    <s v="NAoPri_cohort"/>
    <n v="2021"/>
    <s v="Q4"/>
    <s v="Q4-2021"/>
    <x v="70"/>
    <x v="81"/>
    <s v="."/>
    <s v="Wessex"/>
    <s v="cns_missing"/>
    <n v="147"/>
    <n v="0.95238"/>
  </r>
  <r>
    <s v="NAoPri_cohort"/>
    <n v="2022"/>
    <s v="Q1"/>
    <s v="Q1-2022"/>
    <x v="70"/>
    <x v="81"/>
    <s v="."/>
    <s v="Wessex"/>
    <s v="cns_missing"/>
    <n v="157"/>
    <n v="0.91083000000000003"/>
  </r>
  <r>
    <s v="NAoPri_cohort"/>
    <n v="2022"/>
    <s v="Q2"/>
    <s v="Q2-2022"/>
    <x v="70"/>
    <x v="81"/>
    <s v="."/>
    <s v="Wessex"/>
    <s v="cns_missing"/>
    <n v="148"/>
    <n v="0.92567999999999995"/>
  </r>
  <r>
    <s v="NAoPri_cohort"/>
    <n v="2022"/>
    <s v="Q3"/>
    <s v="Q3-2022"/>
    <x v="70"/>
    <x v="81"/>
    <s v="."/>
    <s v="Wessex"/>
    <s v="cns_missing"/>
    <n v="161"/>
    <n v="0.95030999999999999"/>
  </r>
  <r>
    <s v="NAoPri_cohort"/>
    <n v="2022"/>
    <s v="Q4"/>
    <s v="Q4-2022"/>
    <x v="70"/>
    <x v="81"/>
    <s v="."/>
    <s v="Wessex"/>
    <s v="cns_missing"/>
    <n v="144"/>
    <n v="0.90278000000000003"/>
  </r>
  <r>
    <s v="NAoPri_cohort"/>
    <n v="2023"/>
    <s v="Q1"/>
    <s v="Q1-2023"/>
    <x v="70"/>
    <x v="81"/>
    <s v="."/>
    <s v="Wessex"/>
    <s v="cns_missing"/>
    <n v="134"/>
    <n v="0.81342999999999999"/>
  </r>
  <r>
    <s v="NAoPri_cohort"/>
    <n v="2018"/>
    <s v="Q1"/>
    <s v="Q1-2018"/>
    <x v="71"/>
    <x v="82"/>
    <s v="."/>
    <s v="East of England - South"/>
    <s v="cns_missing"/>
    <n v="58"/>
    <n v="0.37930999999999998"/>
  </r>
  <r>
    <s v="NAoPri_cohort"/>
    <n v="2018"/>
    <s v="Q2"/>
    <s v="Q2-2018"/>
    <x v="71"/>
    <x v="82"/>
    <s v="."/>
    <s v="East of England - South"/>
    <s v="cns_missing"/>
    <n v="72"/>
    <n v="0.44444"/>
  </r>
  <r>
    <s v="NAoPri_cohort"/>
    <n v="2018"/>
    <s v="Q3"/>
    <s v="Q3-2018"/>
    <x v="71"/>
    <x v="82"/>
    <s v="."/>
    <s v="East of England - South"/>
    <s v="cns_missing"/>
    <n v="74"/>
    <n v="0.48648999999999998"/>
  </r>
  <r>
    <s v="NAoPri_cohort"/>
    <n v="2018"/>
    <s v="Q4"/>
    <s v="Q4-2018"/>
    <x v="71"/>
    <x v="82"/>
    <s v="."/>
    <s v="East of England - South"/>
    <s v="cns_missing"/>
    <n v="79"/>
    <n v="0.69620000000000004"/>
  </r>
  <r>
    <s v="NAoPri_cohort"/>
    <n v="2019"/>
    <s v="Q1"/>
    <s v="Q1-2019"/>
    <x v="71"/>
    <x v="82"/>
    <s v="."/>
    <s v="East of England - South"/>
    <s v="cns_missing"/>
    <n v="70"/>
    <n v="0.82857000000000003"/>
  </r>
  <r>
    <s v="NAoPri_cohort"/>
    <n v="2019"/>
    <s v="Q2"/>
    <s v="Q2-2019"/>
    <x v="71"/>
    <x v="82"/>
    <s v="."/>
    <s v="East of England - South"/>
    <s v="cns_missing"/>
    <n v="69"/>
    <n v="0.57970999999999995"/>
  </r>
  <r>
    <s v="NAoPri_cohort"/>
    <n v="2019"/>
    <s v="Q3"/>
    <s v="Q3-2019"/>
    <x v="71"/>
    <x v="82"/>
    <s v="."/>
    <s v="East of England - South"/>
    <s v="cns_missing"/>
    <n v="89"/>
    <n v="0.64044999999999996"/>
  </r>
  <r>
    <s v="NAoPri_cohort"/>
    <n v="2019"/>
    <s v="Q4"/>
    <s v="Q4-2019"/>
    <x v="71"/>
    <x v="82"/>
    <s v="."/>
    <s v="East of England - South"/>
    <s v="cns_missing"/>
    <n v="82"/>
    <n v="0.74390000000000001"/>
  </r>
  <r>
    <s v="NAoPri_cohort"/>
    <n v="2020"/>
    <s v="Q1"/>
    <s v="Q1-2020"/>
    <x v="71"/>
    <x v="82"/>
    <s v="."/>
    <s v="East of England - South"/>
    <s v="cns_missing"/>
    <n v="70"/>
    <n v="0.6"/>
  </r>
  <r>
    <s v="NAoPri_cohort"/>
    <n v="2020"/>
    <s v="Q2"/>
    <s v="Q2-2020"/>
    <x v="71"/>
    <x v="82"/>
    <s v="."/>
    <s v="East of England - South"/>
    <s v="cns_missing"/>
    <n v="33"/>
    <n v="0.84848000000000001"/>
  </r>
  <r>
    <s v="NAoPri_cohort"/>
    <n v="2020"/>
    <s v="Q3"/>
    <s v="Q3-2020"/>
    <x v="71"/>
    <x v="82"/>
    <s v="."/>
    <s v="East of England - South"/>
    <s v="cns_missing"/>
    <n v="46"/>
    <n v="0.95652000000000004"/>
  </r>
  <r>
    <s v="NAoPri_cohort"/>
    <n v="2020"/>
    <s v="Q4"/>
    <s v="Q4-2020"/>
    <x v="71"/>
    <x v="82"/>
    <s v="."/>
    <s v="East of England - South"/>
    <s v="cns_missing"/>
    <n v="63"/>
    <n v="0.85714000000000001"/>
  </r>
  <r>
    <s v="NAoPri_cohort"/>
    <n v="2021"/>
    <s v="Q1"/>
    <s v="Q1-2021"/>
    <x v="71"/>
    <x v="82"/>
    <s v="."/>
    <s v="East of England - South"/>
    <s v="cns_missing"/>
    <n v="56"/>
    <n v="0.85714000000000001"/>
  </r>
  <r>
    <s v="NAoPri_cohort"/>
    <n v="2021"/>
    <s v="Q2"/>
    <s v="Q2-2021"/>
    <x v="71"/>
    <x v="82"/>
    <s v="."/>
    <s v="East of England - South"/>
    <s v="cns_missing"/>
    <n v="88"/>
    <n v="0.84091000000000005"/>
  </r>
  <r>
    <s v="NAoPri_cohort"/>
    <n v="2021"/>
    <s v="Q3"/>
    <s v="Q3-2021"/>
    <x v="71"/>
    <x v="82"/>
    <s v="."/>
    <s v="East of England - South"/>
    <s v="cns_missing"/>
    <n v="70"/>
    <n v="0.78571000000000002"/>
  </r>
  <r>
    <s v="NAoPri_cohort"/>
    <n v="2021"/>
    <s v="Q4"/>
    <s v="Q4-2021"/>
    <x v="71"/>
    <x v="82"/>
    <s v="."/>
    <s v="East of England - South"/>
    <s v="cns_missing"/>
    <n v="69"/>
    <n v="0.88405999999999996"/>
  </r>
  <r>
    <s v="NAoPri_cohort"/>
    <n v="2022"/>
    <s v="Q1"/>
    <s v="Q1-2022"/>
    <x v="71"/>
    <x v="82"/>
    <s v="."/>
    <s v="East of England - South"/>
    <s v="cns_missing"/>
    <n v="83"/>
    <n v="0.79518"/>
  </r>
  <r>
    <s v="NAoPri_cohort"/>
    <n v="2022"/>
    <s v="Q2"/>
    <s v="Q2-2022"/>
    <x v="71"/>
    <x v="82"/>
    <s v="."/>
    <s v="East of England - South"/>
    <s v="cns_missing"/>
    <n v="69"/>
    <n v="0.81159000000000003"/>
  </r>
  <r>
    <s v="NAoPri_cohort"/>
    <n v="2022"/>
    <s v="Q3"/>
    <s v="Q3-2022"/>
    <x v="71"/>
    <x v="82"/>
    <s v="."/>
    <s v="East of England - South"/>
    <s v="cns_missing"/>
    <n v="79"/>
    <n v="0.86075999999999997"/>
  </r>
  <r>
    <s v="NAoPri_cohort"/>
    <n v="2022"/>
    <s v="Q4"/>
    <s v="Q4-2022"/>
    <x v="71"/>
    <x v="82"/>
    <s v="."/>
    <s v="East of England - South"/>
    <s v="cns_missing"/>
    <n v="70"/>
    <n v="0.75714000000000004"/>
  </r>
  <r>
    <s v="NAoPri_cohort"/>
    <n v="2023"/>
    <s v="Q1"/>
    <s v="Q1-2023"/>
    <x v="71"/>
    <x v="82"/>
    <s v="."/>
    <s v="East of England - South"/>
    <s v="cns_missing"/>
    <n v="69"/>
    <n v="0.85507"/>
  </r>
  <r>
    <s v="NAoPri_cohort"/>
    <n v="2018"/>
    <s v="Q1"/>
    <s v="Q1-2018"/>
    <x v="72"/>
    <x v="83"/>
    <s v="."/>
    <s v="East of England - North"/>
    <s v="cns_missing"/>
    <n v="46"/>
    <n v="0.86956999999999995"/>
  </r>
  <r>
    <s v="NAoPri_cohort"/>
    <n v="2018"/>
    <s v="Q2"/>
    <s v="Q2-2018"/>
    <x v="72"/>
    <x v="83"/>
    <s v="."/>
    <s v="East of England - North"/>
    <s v="cns_missing"/>
    <n v="54"/>
    <n v="0.92593000000000003"/>
  </r>
  <r>
    <s v="NAoPri_cohort"/>
    <n v="2018"/>
    <s v="Q3"/>
    <s v="Q3-2018"/>
    <x v="72"/>
    <x v="83"/>
    <s v="."/>
    <s v="East of England - North"/>
    <s v="cns_missing"/>
    <n v="56"/>
    <n v="0.96428999999999998"/>
  </r>
  <r>
    <s v="NAoPri_cohort"/>
    <n v="2018"/>
    <s v="Q4"/>
    <s v="Q4-2018"/>
    <x v="72"/>
    <x v="83"/>
    <s v="."/>
    <s v="East of England - North"/>
    <s v="cns_missing"/>
    <n v="65"/>
    <n v="0.92308000000000001"/>
  </r>
  <r>
    <s v="NAoPri_cohort"/>
    <n v="2019"/>
    <s v="Q1"/>
    <s v="Q1-2019"/>
    <x v="72"/>
    <x v="83"/>
    <s v="."/>
    <s v="East of England - North"/>
    <s v="cns_missing"/>
    <n v="62"/>
    <n v="0.87097000000000002"/>
  </r>
  <r>
    <s v="NAoPri_cohort"/>
    <n v="2019"/>
    <s v="Q2"/>
    <s v="Q2-2019"/>
    <x v="72"/>
    <x v="83"/>
    <s v="."/>
    <s v="East of England - North"/>
    <s v="cns_missing"/>
    <n v="69"/>
    <n v="0.82608999999999999"/>
  </r>
  <r>
    <s v="NAoPri_cohort"/>
    <n v="2019"/>
    <s v="Q3"/>
    <s v="Q3-2019"/>
    <x v="72"/>
    <x v="83"/>
    <s v="."/>
    <s v="East of England - North"/>
    <s v="cns_missing"/>
    <n v="64"/>
    <n v="0.6875"/>
  </r>
  <r>
    <s v="NAoPri_cohort"/>
    <n v="2019"/>
    <s v="Q4"/>
    <s v="Q4-2019"/>
    <x v="72"/>
    <x v="83"/>
    <s v="."/>
    <s v="East of England - North"/>
    <s v="cns_missing"/>
    <n v="52"/>
    <n v="0.78846000000000005"/>
  </r>
  <r>
    <s v="NAoPri_cohort"/>
    <n v="2020"/>
    <s v="Q1"/>
    <s v="Q1-2020"/>
    <x v="72"/>
    <x v="83"/>
    <s v="."/>
    <s v="East of England - North"/>
    <s v="cns_missing"/>
    <n v="67"/>
    <n v="0.70148999999999995"/>
  </r>
  <r>
    <s v="NAoPri_cohort"/>
    <n v="2020"/>
    <s v="Q2"/>
    <s v="Q2-2020"/>
    <x v="72"/>
    <x v="83"/>
    <s v="."/>
    <s v="East of England - North"/>
    <s v="cns_missing"/>
    <n v="19"/>
    <n v="0.68420999999999998"/>
  </r>
  <r>
    <s v="NAoPri_cohort"/>
    <n v="2020"/>
    <s v="Q3"/>
    <s v="Q3-2020"/>
    <x v="72"/>
    <x v="83"/>
    <s v="."/>
    <s v="East of England - North"/>
    <s v="cns_missing"/>
    <n v="42"/>
    <n v="0.83333000000000002"/>
  </r>
  <r>
    <s v="NAoPri_cohort"/>
    <n v="2020"/>
    <s v="Q4"/>
    <s v="Q4-2020"/>
    <x v="72"/>
    <x v="83"/>
    <s v="."/>
    <s v="East of England - North"/>
    <s v="cns_missing"/>
    <n v="53"/>
    <n v="0.88678999999999997"/>
  </r>
  <r>
    <s v="NAoPri_cohort"/>
    <n v="2021"/>
    <s v="Q1"/>
    <s v="Q1-2021"/>
    <x v="72"/>
    <x v="83"/>
    <s v="."/>
    <s v="East of England - North"/>
    <s v="cns_missing"/>
    <n v="54"/>
    <n v="0.92593000000000003"/>
  </r>
  <r>
    <s v="NAoPri_cohort"/>
    <n v="2021"/>
    <s v="Q2"/>
    <s v="Q2-2021"/>
    <x v="72"/>
    <x v="83"/>
    <s v="."/>
    <s v="East of England - North"/>
    <s v="cns_missing"/>
    <n v="57"/>
    <n v="0.96491000000000005"/>
  </r>
  <r>
    <s v="NAoPri_cohort"/>
    <n v="2021"/>
    <s v="Q3"/>
    <s v="Q3-2021"/>
    <x v="72"/>
    <x v="83"/>
    <s v="."/>
    <s v="East of England - North"/>
    <s v="cns_missing"/>
    <n v="56"/>
    <n v="0.96428999999999998"/>
  </r>
  <r>
    <s v="NAoPri_cohort"/>
    <n v="2021"/>
    <s v="Q4"/>
    <s v="Q4-2021"/>
    <x v="72"/>
    <x v="83"/>
    <s v="."/>
    <s v="East of England - North"/>
    <s v="cns_missing"/>
    <n v="53"/>
    <n v="0.90566000000000002"/>
  </r>
  <r>
    <s v="NAoPri_cohort"/>
    <n v="2022"/>
    <s v="Q1"/>
    <s v="Q1-2022"/>
    <x v="72"/>
    <x v="83"/>
    <s v="."/>
    <s v="East of England - North"/>
    <s v="cns_missing"/>
    <n v="53"/>
    <n v="0.83018999999999998"/>
  </r>
  <r>
    <s v="NAoPri_cohort"/>
    <n v="2022"/>
    <s v="Q2"/>
    <s v="Q2-2022"/>
    <x v="72"/>
    <x v="83"/>
    <s v="."/>
    <s v="East of England - North"/>
    <s v="cns_missing"/>
    <n v="74"/>
    <n v="0.93242999999999998"/>
  </r>
  <r>
    <s v="NAoPri_cohort"/>
    <n v="2022"/>
    <s v="Q3"/>
    <s v="Q3-2022"/>
    <x v="72"/>
    <x v="83"/>
    <s v="."/>
    <s v="East of England - North"/>
    <s v="cns_missing"/>
    <n v="47"/>
    <n v="0.93616999999999995"/>
  </r>
  <r>
    <s v="NAoPri_cohort"/>
    <n v="2022"/>
    <s v="Q4"/>
    <s v="Q4-2022"/>
    <x v="72"/>
    <x v="83"/>
    <s v="."/>
    <s v="East of England - North"/>
    <s v="cns_missing"/>
    <n v="49"/>
    <n v="0.91837000000000002"/>
  </r>
  <r>
    <s v="NAoPri_cohort"/>
    <n v="2023"/>
    <s v="Q1"/>
    <s v="Q1-2023"/>
    <x v="72"/>
    <x v="83"/>
    <s v="."/>
    <s v="East of England - North"/>
    <s v="cns_missing"/>
    <n v="39"/>
    <n v="0.79486999999999997"/>
  </r>
  <r>
    <s v="NAoPri_cohort"/>
    <n v="2018"/>
    <s v="Q1"/>
    <s v="Q1-2018"/>
    <x v="13"/>
    <x v="84"/>
    <s v="."/>
    <s v="West London"/>
    <s v="cns_missing"/>
    <n v="670"/>
    <n v="0.41193999999999997"/>
  </r>
  <r>
    <s v="NAoPri_cohort"/>
    <n v="2018"/>
    <s v="Q2"/>
    <s v="Q2-2018"/>
    <x v="13"/>
    <x v="84"/>
    <s v="."/>
    <s v="West London"/>
    <s v="cns_missing"/>
    <n v="668"/>
    <n v="0.43263000000000001"/>
  </r>
  <r>
    <s v="NAoPri_cohort"/>
    <n v="2018"/>
    <s v="Q3"/>
    <s v="Q3-2018"/>
    <x v="13"/>
    <x v="84"/>
    <s v="."/>
    <s v="West London"/>
    <s v="cns_missing"/>
    <n v="686"/>
    <n v="0.41544999999999999"/>
  </r>
  <r>
    <s v="NAoPri_cohort"/>
    <n v="2018"/>
    <s v="Q4"/>
    <s v="Q4-2018"/>
    <x v="13"/>
    <x v="84"/>
    <s v="."/>
    <s v="West London"/>
    <s v="cns_missing"/>
    <n v="659"/>
    <n v="0.45219999999999999"/>
  </r>
  <r>
    <s v="NAoPri_cohort"/>
    <n v="2019"/>
    <s v="Q1"/>
    <s v="Q1-2019"/>
    <x v="13"/>
    <x v="84"/>
    <s v="."/>
    <s v="West London"/>
    <s v="cns_missing"/>
    <n v="624"/>
    <n v="0.43108999999999997"/>
  </r>
  <r>
    <s v="NAoPri_cohort"/>
    <n v="2019"/>
    <s v="Q2"/>
    <s v="Q2-2019"/>
    <x v="13"/>
    <x v="84"/>
    <s v="."/>
    <s v="West London"/>
    <s v="cns_missing"/>
    <n v="613"/>
    <n v="0.45188"/>
  </r>
  <r>
    <s v="NAoPri_cohort"/>
    <n v="2019"/>
    <s v="Q3"/>
    <s v="Q3-2019"/>
    <x v="13"/>
    <x v="84"/>
    <s v="."/>
    <s v="West London"/>
    <s v="cns_missing"/>
    <n v="738"/>
    <n v="0.39972999999999997"/>
  </r>
  <r>
    <s v="NAoPri_cohort"/>
    <n v="2019"/>
    <s v="Q4"/>
    <s v="Q4-2019"/>
    <x v="13"/>
    <x v="84"/>
    <s v="."/>
    <s v="West London"/>
    <s v="cns_missing"/>
    <n v="697"/>
    <n v="0.42754999999999999"/>
  </r>
  <r>
    <s v="NAoPri_cohort"/>
    <n v="2020"/>
    <s v="Q1"/>
    <s v="Q1-2020"/>
    <x v="13"/>
    <x v="84"/>
    <s v="."/>
    <s v="West London"/>
    <s v="cns_missing"/>
    <n v="643"/>
    <n v="0.46655999999999997"/>
  </r>
  <r>
    <s v="NAoPri_cohort"/>
    <n v="2020"/>
    <s v="Q2"/>
    <s v="Q2-2020"/>
    <x v="13"/>
    <x v="84"/>
    <s v="."/>
    <s v="West London"/>
    <s v="cns_missing"/>
    <n v="345"/>
    <n v="0.48115999999999998"/>
  </r>
  <r>
    <s v="NAoPri_cohort"/>
    <n v="2020"/>
    <s v="Q3"/>
    <s v="Q3-2020"/>
    <x v="13"/>
    <x v="84"/>
    <s v="."/>
    <s v="West London"/>
    <s v="cns_missing"/>
    <n v="465"/>
    <n v="0.46451999999999999"/>
  </r>
  <r>
    <s v="NAoPri_cohort"/>
    <n v="2020"/>
    <s v="Q4"/>
    <s v="Q4-2020"/>
    <x v="13"/>
    <x v="84"/>
    <s v="."/>
    <s v="West London"/>
    <s v="cns_missing"/>
    <n v="610"/>
    <n v="0.40492"/>
  </r>
  <r>
    <s v="NAoPri_cohort"/>
    <n v="2021"/>
    <s v="Q1"/>
    <s v="Q1-2021"/>
    <x v="13"/>
    <x v="84"/>
    <s v="."/>
    <s v="West London"/>
    <s v="cns_missing"/>
    <n v="564"/>
    <n v="0.47339999999999999"/>
  </r>
  <r>
    <s v="NAoPri_cohort"/>
    <n v="2021"/>
    <s v="Q2"/>
    <s v="Q2-2021"/>
    <x v="13"/>
    <x v="84"/>
    <s v="."/>
    <s v="West London"/>
    <s v="cns_missing"/>
    <n v="718"/>
    <n v="0.47632000000000002"/>
  </r>
  <r>
    <s v="NAoPri_cohort"/>
    <n v="2021"/>
    <s v="Q3"/>
    <s v="Q3-2021"/>
    <x v="13"/>
    <x v="84"/>
    <s v="."/>
    <s v="West London"/>
    <s v="cns_missing"/>
    <n v="698"/>
    <n v="0.53581999999999996"/>
  </r>
  <r>
    <s v="NAoPri_cohort"/>
    <n v="2021"/>
    <s v="Q4"/>
    <s v="Q4-2021"/>
    <x v="13"/>
    <x v="84"/>
    <s v="."/>
    <s v="West London"/>
    <s v="cns_missing"/>
    <n v="697"/>
    <n v="0.45767999999999998"/>
  </r>
  <r>
    <s v="NAoPri_cohort"/>
    <n v="2022"/>
    <s v="Q1"/>
    <s v="Q1-2022"/>
    <x v="13"/>
    <x v="84"/>
    <s v="."/>
    <s v="West London"/>
    <s v="cns_missing"/>
    <n v="677"/>
    <n v="0.47120000000000001"/>
  </r>
  <r>
    <s v="NAoPri_cohort"/>
    <n v="2022"/>
    <s v="Q2"/>
    <s v="Q2-2022"/>
    <x v="13"/>
    <x v="84"/>
    <s v="."/>
    <s v="West London"/>
    <s v="cns_missing"/>
    <n v="691"/>
    <n v="0.47177999999999998"/>
  </r>
  <r>
    <s v="NAoPri_cohort"/>
    <n v="2022"/>
    <s v="Q3"/>
    <s v="Q3-2022"/>
    <x v="13"/>
    <x v="84"/>
    <s v="."/>
    <s v="West London"/>
    <s v="cns_missing"/>
    <n v="728"/>
    <n v="0.45878999999999998"/>
  </r>
  <r>
    <s v="NAoPri_cohort"/>
    <n v="2022"/>
    <s v="Q4"/>
    <s v="Q4-2022"/>
    <x v="13"/>
    <x v="84"/>
    <s v="."/>
    <s v="West London"/>
    <s v="cns_missing"/>
    <n v="669"/>
    <n v="0.43198999999999999"/>
  </r>
  <r>
    <s v="NAoPri_cohort"/>
    <n v="2023"/>
    <s v="Q1"/>
    <s v="Q1-2023"/>
    <x v="13"/>
    <x v="84"/>
    <s v="."/>
    <s v="West London"/>
    <s v="cns_missing"/>
    <n v="687"/>
    <n v="0.50217999999999996"/>
  </r>
  <r>
    <s v="NAoPri_cohort"/>
    <n v="2018"/>
    <s v="Q1"/>
    <s v="Q1-2018"/>
    <x v="73"/>
    <x v="85"/>
    <s v="."/>
    <s v="South Yorkshire and Bassetlaw"/>
    <s v="cns_missing"/>
    <n v="50"/>
    <n v="0.84"/>
  </r>
  <r>
    <s v="NAoPri_cohort"/>
    <n v="2018"/>
    <s v="Q2"/>
    <s v="Q2-2018"/>
    <x v="73"/>
    <x v="85"/>
    <s v="."/>
    <s v="South Yorkshire and Bassetlaw"/>
    <s v="cns_missing"/>
    <n v="60"/>
    <n v="0.93332999999999999"/>
  </r>
  <r>
    <s v="NAoPri_cohort"/>
    <n v="2018"/>
    <s v="Q3"/>
    <s v="Q3-2018"/>
    <x v="73"/>
    <x v="85"/>
    <s v="."/>
    <s v="South Yorkshire and Bassetlaw"/>
    <s v="cns_missing"/>
    <n v="57"/>
    <n v="0.92981999999999998"/>
  </r>
  <r>
    <s v="NAoPri_cohort"/>
    <n v="2018"/>
    <s v="Q4"/>
    <s v="Q4-2018"/>
    <x v="73"/>
    <x v="85"/>
    <s v="."/>
    <s v="South Yorkshire and Bassetlaw"/>
    <s v="cns_missing"/>
    <n v="57"/>
    <n v="0.82455999999999996"/>
  </r>
  <r>
    <s v="NAoPri_cohort"/>
    <n v="2019"/>
    <s v="Q1"/>
    <s v="Q1-2019"/>
    <x v="73"/>
    <x v="85"/>
    <s v="."/>
    <s v="South Yorkshire and Bassetlaw"/>
    <s v="cns_missing"/>
    <n v="55"/>
    <n v="0.87273000000000001"/>
  </r>
  <r>
    <s v="NAoPri_cohort"/>
    <n v="2019"/>
    <s v="Q2"/>
    <s v="Q2-2019"/>
    <x v="73"/>
    <x v="85"/>
    <s v="."/>
    <s v="South Yorkshire and Bassetlaw"/>
    <s v="cns_missing"/>
    <n v="59"/>
    <n v="0.86441000000000001"/>
  </r>
  <r>
    <s v="NAoPri_cohort"/>
    <n v="2019"/>
    <s v="Q3"/>
    <s v="Q3-2019"/>
    <x v="73"/>
    <x v="85"/>
    <s v="."/>
    <s v="South Yorkshire and Bassetlaw"/>
    <s v="cns_missing"/>
    <n v="60"/>
    <n v="0.9"/>
  </r>
  <r>
    <s v="NAoPri_cohort"/>
    <n v="2019"/>
    <s v="Q4"/>
    <s v="Q4-2019"/>
    <x v="73"/>
    <x v="85"/>
    <s v="."/>
    <s v="South Yorkshire and Bassetlaw"/>
    <s v="cns_missing"/>
    <n v="60"/>
    <n v="0.93332999999999999"/>
  </r>
  <r>
    <s v="NAoPri_cohort"/>
    <n v="2020"/>
    <s v="Q1"/>
    <s v="Q1-2020"/>
    <x v="73"/>
    <x v="85"/>
    <s v="."/>
    <s v="South Yorkshire and Bassetlaw"/>
    <s v="cns_missing"/>
    <n v="46"/>
    <n v="0.89129999999999998"/>
  </r>
  <r>
    <s v="NAoPri_cohort"/>
    <n v="2020"/>
    <s v="Q2"/>
    <s v="Q2-2020"/>
    <x v="73"/>
    <x v="85"/>
    <s v="."/>
    <s v="South Yorkshire and Bassetlaw"/>
    <s v="cns_missing"/>
    <n v="16"/>
    <n v="0.9375"/>
  </r>
  <r>
    <s v="NAoPri_cohort"/>
    <n v="2020"/>
    <s v="Q3"/>
    <s v="Q3-2020"/>
    <x v="73"/>
    <x v="85"/>
    <s v="."/>
    <s v="South Yorkshire and Bassetlaw"/>
    <s v="cns_missing"/>
    <n v="43"/>
    <n v="0.81394999999999995"/>
  </r>
  <r>
    <s v="NAoPri_cohort"/>
    <n v="2020"/>
    <s v="Q4"/>
    <s v="Q4-2020"/>
    <x v="73"/>
    <x v="85"/>
    <s v="."/>
    <s v="South Yorkshire and Bassetlaw"/>
    <s v="cns_missing"/>
    <n v="52"/>
    <n v="0.88461999999999996"/>
  </r>
  <r>
    <s v="NAoPri_cohort"/>
    <n v="2021"/>
    <s v="Q1"/>
    <s v="Q1-2021"/>
    <x v="73"/>
    <x v="85"/>
    <s v="."/>
    <s v="South Yorkshire and Bassetlaw"/>
    <s v="cns_missing"/>
    <n v="71"/>
    <n v="0.92957999999999996"/>
  </r>
  <r>
    <s v="NAoPri_cohort"/>
    <n v="2021"/>
    <s v="Q2"/>
    <s v="Q2-2021"/>
    <x v="73"/>
    <x v="85"/>
    <s v="."/>
    <s v="South Yorkshire and Bassetlaw"/>
    <s v="cns_missing"/>
    <n v="69"/>
    <n v="0.95652000000000004"/>
  </r>
  <r>
    <s v="NAoPri_cohort"/>
    <n v="2021"/>
    <s v="Q3"/>
    <s v="Q3-2021"/>
    <x v="73"/>
    <x v="85"/>
    <s v="."/>
    <s v="South Yorkshire and Bassetlaw"/>
    <s v="cns_missing"/>
    <n v="60"/>
    <n v="0.93332999999999999"/>
  </r>
  <r>
    <s v="NAoPri_cohort"/>
    <n v="2021"/>
    <s v="Q4"/>
    <s v="Q4-2021"/>
    <x v="73"/>
    <x v="85"/>
    <s v="."/>
    <s v="South Yorkshire and Bassetlaw"/>
    <s v="cns_missing"/>
    <n v="62"/>
    <n v="0.82257999999999998"/>
  </r>
  <r>
    <s v="NAoPri_cohort"/>
    <n v="2022"/>
    <s v="Q1"/>
    <s v="Q1-2022"/>
    <x v="73"/>
    <x v="85"/>
    <s v="."/>
    <s v="South Yorkshire and Bassetlaw"/>
    <s v="cns_missing"/>
    <n v="76"/>
    <n v="0.86841999999999997"/>
  </r>
  <r>
    <s v="NAoPri_cohort"/>
    <n v="2022"/>
    <s v="Q2"/>
    <s v="Q2-2022"/>
    <x v="73"/>
    <x v="85"/>
    <s v="."/>
    <s v="South Yorkshire and Bassetlaw"/>
    <s v="cns_missing"/>
    <n v="47"/>
    <n v="0.93616999999999995"/>
  </r>
  <r>
    <s v="NAoPri_cohort"/>
    <n v="2022"/>
    <s v="Q3"/>
    <s v="Q3-2022"/>
    <x v="73"/>
    <x v="85"/>
    <s v="."/>
    <s v="South Yorkshire and Bassetlaw"/>
    <s v="cns_missing"/>
    <n v="64"/>
    <n v="0.84375"/>
  </r>
  <r>
    <s v="NAoPri_cohort"/>
    <n v="2022"/>
    <s v="Q4"/>
    <s v="Q4-2022"/>
    <x v="73"/>
    <x v="85"/>
    <s v="."/>
    <s v="South Yorkshire and Bassetlaw"/>
    <s v="cns_missing"/>
    <n v="49"/>
    <n v="0.89795999999999998"/>
  </r>
  <r>
    <s v="NAoPri_cohort"/>
    <n v="2023"/>
    <s v="Q1"/>
    <s v="Q1-2023"/>
    <x v="73"/>
    <x v="85"/>
    <s v="."/>
    <s v="South Yorkshire and Bassetlaw"/>
    <s v="cns_missing"/>
    <n v="57"/>
    <n v="0.71930000000000005"/>
  </r>
  <r>
    <s v="NAoPri_cohort"/>
    <n v="2018"/>
    <s v="Q1"/>
    <s v="Q1-2018"/>
    <x v="74"/>
    <x v="86"/>
    <s v="."/>
    <s v="Thames Valley"/>
    <s v="cns_missing"/>
    <n v="74"/>
    <n v="0.91891999999999996"/>
  </r>
  <r>
    <s v="NAoPri_cohort"/>
    <n v="2018"/>
    <s v="Q2"/>
    <s v="Q2-2018"/>
    <x v="74"/>
    <x v="86"/>
    <s v="."/>
    <s v="Thames Valley"/>
    <s v="cns_missing"/>
    <n v="90"/>
    <n v="0.78888999999999998"/>
  </r>
  <r>
    <s v="NAoPri_cohort"/>
    <n v="2018"/>
    <s v="Q3"/>
    <s v="Q3-2018"/>
    <x v="74"/>
    <x v="86"/>
    <s v="."/>
    <s v="Thames Valley"/>
    <s v="cns_missing"/>
    <n v="95"/>
    <n v="0.87368000000000001"/>
  </r>
  <r>
    <s v="NAoPri_cohort"/>
    <n v="2018"/>
    <s v="Q4"/>
    <s v="Q4-2018"/>
    <x v="74"/>
    <x v="86"/>
    <s v="."/>
    <s v="Thames Valley"/>
    <s v="cns_missing"/>
    <n v="89"/>
    <n v="0.83145999999999998"/>
  </r>
  <r>
    <s v="NAoPri_cohort"/>
    <n v="2019"/>
    <s v="Q1"/>
    <s v="Q1-2019"/>
    <x v="74"/>
    <x v="86"/>
    <s v="."/>
    <s v="Thames Valley"/>
    <s v="cns_missing"/>
    <n v="83"/>
    <n v="0.89156999999999997"/>
  </r>
  <r>
    <s v="NAoPri_cohort"/>
    <n v="2019"/>
    <s v="Q2"/>
    <s v="Q2-2019"/>
    <x v="74"/>
    <x v="86"/>
    <s v="."/>
    <s v="Thames Valley"/>
    <s v="cns_missing"/>
    <n v="77"/>
    <n v="0.83116999999999996"/>
  </r>
  <r>
    <s v="NAoPri_cohort"/>
    <n v="2019"/>
    <s v="Q3"/>
    <s v="Q3-2019"/>
    <x v="74"/>
    <x v="86"/>
    <s v="."/>
    <s v="Thames Valley"/>
    <s v="cns_missing"/>
    <n v="97"/>
    <n v="0.67010000000000003"/>
  </r>
  <r>
    <s v="NAoPri_cohort"/>
    <n v="2019"/>
    <s v="Q4"/>
    <s v="Q4-2019"/>
    <x v="74"/>
    <x v="86"/>
    <s v="."/>
    <s v="Thames Valley"/>
    <s v="cns_missing"/>
    <n v="86"/>
    <n v="0.81394999999999995"/>
  </r>
  <r>
    <s v="NAoPri_cohort"/>
    <n v="2020"/>
    <s v="Q1"/>
    <s v="Q1-2020"/>
    <x v="74"/>
    <x v="86"/>
    <s v="."/>
    <s v="Thames Valley"/>
    <s v="cns_missing"/>
    <n v="77"/>
    <n v="0.81818000000000002"/>
  </r>
  <r>
    <s v="NAoPri_cohort"/>
    <n v="2020"/>
    <s v="Q2"/>
    <s v="Q2-2020"/>
    <x v="74"/>
    <x v="86"/>
    <s v="."/>
    <s v="Thames Valley"/>
    <s v="cns_missing"/>
    <n v="39"/>
    <n v="0.74358999999999997"/>
  </r>
  <r>
    <s v="NAoPri_cohort"/>
    <n v="2020"/>
    <s v="Q3"/>
    <s v="Q3-2020"/>
    <x v="74"/>
    <x v="86"/>
    <s v="."/>
    <s v="Thames Valley"/>
    <s v="cns_missing"/>
    <n v="67"/>
    <n v="0.77612000000000003"/>
  </r>
  <r>
    <s v="NAoPri_cohort"/>
    <n v="2020"/>
    <s v="Q4"/>
    <s v="Q4-2020"/>
    <x v="74"/>
    <x v="86"/>
    <s v="."/>
    <s v="Thames Valley"/>
    <s v="cns_missing"/>
    <n v="84"/>
    <n v="0.79762"/>
  </r>
  <r>
    <s v="NAoPri_cohort"/>
    <n v="2021"/>
    <s v="Q1"/>
    <s v="Q1-2021"/>
    <x v="74"/>
    <x v="86"/>
    <s v="."/>
    <s v="Thames Valley"/>
    <s v="cns_missing"/>
    <n v="96"/>
    <n v="0.88541999999999998"/>
  </r>
  <r>
    <s v="NAoPri_cohort"/>
    <n v="2021"/>
    <s v="Q2"/>
    <s v="Q2-2021"/>
    <x v="74"/>
    <x v="86"/>
    <s v="."/>
    <s v="Thames Valley"/>
    <s v="cns_missing"/>
    <n v="88"/>
    <n v="0.93181999999999998"/>
  </r>
  <r>
    <s v="NAoPri_cohort"/>
    <n v="2021"/>
    <s v="Q3"/>
    <s v="Q3-2021"/>
    <x v="74"/>
    <x v="86"/>
    <s v="."/>
    <s v="Thames Valley"/>
    <s v="cns_missing"/>
    <n v="87"/>
    <n v="0.90805000000000002"/>
  </r>
  <r>
    <s v="NAoPri_cohort"/>
    <n v="2021"/>
    <s v="Q4"/>
    <s v="Q4-2021"/>
    <x v="74"/>
    <x v="86"/>
    <s v="."/>
    <s v="Thames Valley"/>
    <s v="cns_missing"/>
    <n v="116"/>
    <n v="0.93966000000000005"/>
  </r>
  <r>
    <s v="NAoPri_cohort"/>
    <n v="2022"/>
    <s v="Q1"/>
    <s v="Q1-2022"/>
    <x v="74"/>
    <x v="86"/>
    <s v="."/>
    <s v="Thames Valley"/>
    <s v="cns_missing"/>
    <n v="86"/>
    <n v="0.91859999999999997"/>
  </r>
  <r>
    <s v="NAoPri_cohort"/>
    <n v="2022"/>
    <s v="Q2"/>
    <s v="Q2-2022"/>
    <x v="74"/>
    <x v="86"/>
    <s v="."/>
    <s v="Thames Valley"/>
    <s v="cns_missing"/>
    <n v="112"/>
    <n v="0.90178999999999998"/>
  </r>
  <r>
    <s v="NAoPri_cohort"/>
    <n v="2022"/>
    <s v="Q3"/>
    <s v="Q3-2022"/>
    <x v="74"/>
    <x v="86"/>
    <s v="."/>
    <s v="Thames Valley"/>
    <s v="cns_missing"/>
    <n v="104"/>
    <n v="0.91346000000000005"/>
  </r>
  <r>
    <s v="NAoPri_cohort"/>
    <n v="2022"/>
    <s v="Q4"/>
    <s v="Q4-2022"/>
    <x v="74"/>
    <x v="86"/>
    <s v="."/>
    <s v="Thames Valley"/>
    <s v="cns_missing"/>
    <n v="95"/>
    <n v="0.75788999999999995"/>
  </r>
  <r>
    <s v="NAoPri_cohort"/>
    <n v="2023"/>
    <s v="Q1"/>
    <s v="Q1-2023"/>
    <x v="74"/>
    <x v="86"/>
    <s v="."/>
    <s v="Thames Valley"/>
    <s v="cns_missing"/>
    <n v="104"/>
    <n v="0.71153999999999995"/>
  </r>
  <r>
    <s v="NAoPri_cohort"/>
    <n v="2018"/>
    <s v="Q1"/>
    <s v="Q1-2018"/>
    <x v="75"/>
    <x v="87"/>
    <s v="."/>
    <s v="Peninsula"/>
    <s v="cns_missing"/>
    <n v="115"/>
    <n v="0.46956999999999999"/>
  </r>
  <r>
    <s v="NAoPri_cohort"/>
    <n v="2018"/>
    <s v="Q2"/>
    <s v="Q2-2018"/>
    <x v="75"/>
    <x v="87"/>
    <s v="."/>
    <s v="Peninsula"/>
    <s v="cns_missing"/>
    <n v="106"/>
    <n v="0.64151000000000002"/>
  </r>
  <r>
    <s v="NAoPri_cohort"/>
    <n v="2018"/>
    <s v="Q3"/>
    <s v="Q3-2018"/>
    <x v="75"/>
    <x v="87"/>
    <s v="."/>
    <s v="Peninsula"/>
    <s v="cns_missing"/>
    <n v="140"/>
    <n v="0.62856999999999996"/>
  </r>
  <r>
    <s v="NAoPri_cohort"/>
    <n v="2018"/>
    <s v="Q4"/>
    <s v="Q4-2018"/>
    <x v="75"/>
    <x v="87"/>
    <s v="."/>
    <s v="Peninsula"/>
    <s v="cns_missing"/>
    <n v="126"/>
    <n v="0.80159000000000002"/>
  </r>
  <r>
    <s v="NAoPri_cohort"/>
    <n v="2019"/>
    <s v="Q1"/>
    <s v="Q1-2019"/>
    <x v="75"/>
    <x v="87"/>
    <s v="."/>
    <s v="Peninsula"/>
    <s v="cns_missing"/>
    <n v="94"/>
    <n v="0.87234"/>
  </r>
  <r>
    <s v="NAoPri_cohort"/>
    <n v="2019"/>
    <s v="Q2"/>
    <s v="Q2-2019"/>
    <x v="75"/>
    <x v="87"/>
    <s v="."/>
    <s v="Peninsula"/>
    <s v="cns_missing"/>
    <n v="134"/>
    <n v="0.87312999999999996"/>
  </r>
  <r>
    <s v="NAoPri_cohort"/>
    <n v="2019"/>
    <s v="Q3"/>
    <s v="Q3-2019"/>
    <x v="75"/>
    <x v="87"/>
    <s v="."/>
    <s v="Peninsula"/>
    <s v="cns_missing"/>
    <n v="127"/>
    <n v="0.76378000000000001"/>
  </r>
  <r>
    <s v="NAoPri_cohort"/>
    <n v="2019"/>
    <s v="Q4"/>
    <s v="Q4-2019"/>
    <x v="75"/>
    <x v="87"/>
    <s v="."/>
    <s v="Peninsula"/>
    <s v="cns_missing"/>
    <n v="97"/>
    <n v="0.75258000000000003"/>
  </r>
  <r>
    <s v="NAoPri_cohort"/>
    <n v="2020"/>
    <s v="Q1"/>
    <s v="Q1-2020"/>
    <x v="75"/>
    <x v="87"/>
    <s v="."/>
    <s v="Peninsula"/>
    <s v="cns_missing"/>
    <n v="106"/>
    <n v="0.83962000000000003"/>
  </r>
  <r>
    <s v="NAoPri_cohort"/>
    <n v="2020"/>
    <s v="Q2"/>
    <s v="Q2-2020"/>
    <x v="75"/>
    <x v="87"/>
    <s v="."/>
    <s v="Peninsula"/>
    <s v="cns_missing"/>
    <n v="77"/>
    <n v="0.88312000000000002"/>
  </r>
  <r>
    <s v="NAoPri_cohort"/>
    <n v="2020"/>
    <s v="Q3"/>
    <s v="Q3-2020"/>
    <x v="75"/>
    <x v="87"/>
    <s v="."/>
    <s v="Peninsula"/>
    <s v="cns_missing"/>
    <n v="90"/>
    <n v="0.94443999999999995"/>
  </r>
  <r>
    <s v="NAoPri_cohort"/>
    <n v="2020"/>
    <s v="Q4"/>
    <s v="Q4-2020"/>
    <x v="75"/>
    <x v="87"/>
    <s v="."/>
    <s v="Peninsula"/>
    <s v="cns_missing"/>
    <n v="93"/>
    <n v="0.88171999999999995"/>
  </r>
  <r>
    <s v="NAoPri_cohort"/>
    <n v="2021"/>
    <s v="Q1"/>
    <s v="Q1-2021"/>
    <x v="75"/>
    <x v="87"/>
    <s v="."/>
    <s v="Peninsula"/>
    <s v="cns_missing"/>
    <n v="114"/>
    <n v="0.92105000000000004"/>
  </r>
  <r>
    <s v="NAoPri_cohort"/>
    <n v="2021"/>
    <s v="Q2"/>
    <s v="Q2-2021"/>
    <x v="75"/>
    <x v="87"/>
    <s v="."/>
    <s v="Peninsula"/>
    <s v="cns_missing"/>
    <n v="114"/>
    <n v="0.92981999999999998"/>
  </r>
  <r>
    <s v="NAoPri_cohort"/>
    <n v="2021"/>
    <s v="Q3"/>
    <s v="Q3-2021"/>
    <x v="75"/>
    <x v="87"/>
    <s v="."/>
    <s v="Peninsula"/>
    <s v="cns_missing"/>
    <n v="131"/>
    <n v="0.93893000000000004"/>
  </r>
  <r>
    <s v="NAoPri_cohort"/>
    <n v="2021"/>
    <s v="Q4"/>
    <s v="Q4-2021"/>
    <x v="75"/>
    <x v="87"/>
    <s v="."/>
    <s v="Peninsula"/>
    <s v="cns_missing"/>
    <n v="110"/>
    <n v="0.93635999999999997"/>
  </r>
  <r>
    <s v="NAoPri_cohort"/>
    <n v="2022"/>
    <s v="Q1"/>
    <s v="Q1-2022"/>
    <x v="75"/>
    <x v="87"/>
    <s v="."/>
    <s v="Peninsula"/>
    <s v="cns_missing"/>
    <n v="122"/>
    <n v="0.93442999999999998"/>
  </r>
  <r>
    <s v="NAoPri_cohort"/>
    <n v="2022"/>
    <s v="Q2"/>
    <s v="Q2-2022"/>
    <x v="75"/>
    <x v="87"/>
    <s v="."/>
    <s v="Peninsula"/>
    <s v="cns_missing"/>
    <n v="127"/>
    <n v="0.86614000000000002"/>
  </r>
  <r>
    <s v="NAoPri_cohort"/>
    <n v="2022"/>
    <s v="Q3"/>
    <s v="Q3-2022"/>
    <x v="75"/>
    <x v="87"/>
    <s v="."/>
    <s v="Peninsula"/>
    <s v="cns_missing"/>
    <n v="115"/>
    <n v="0.91303999999999996"/>
  </r>
  <r>
    <s v="NAoPri_cohort"/>
    <n v="2022"/>
    <s v="Q4"/>
    <s v="Q4-2022"/>
    <x v="75"/>
    <x v="87"/>
    <s v="."/>
    <s v="Peninsula"/>
    <s v="cns_missing"/>
    <n v="99"/>
    <n v="0.87878999999999996"/>
  </r>
  <r>
    <s v="NAoPri_cohort"/>
    <n v="2023"/>
    <s v="Q1"/>
    <s v="Q1-2023"/>
    <x v="75"/>
    <x v="87"/>
    <s v="."/>
    <s v="Peninsula"/>
    <s v="cns_missing"/>
    <n v="108"/>
    <n v="0.66666999999999998"/>
  </r>
  <r>
    <s v="NAoPri_cohort"/>
    <n v="2018"/>
    <s v="Q1"/>
    <s v="Q1-2018"/>
    <x v="76"/>
    <x v="88"/>
    <s v="."/>
    <s v="Peninsula"/>
    <s v="cns_missing"/>
    <n v="124"/>
    <n v="0.82257999999999998"/>
  </r>
  <r>
    <s v="NAoPri_cohort"/>
    <n v="2018"/>
    <s v="Q2"/>
    <s v="Q2-2018"/>
    <x v="76"/>
    <x v="88"/>
    <s v="."/>
    <s v="Peninsula"/>
    <s v="cns_missing"/>
    <n v="170"/>
    <n v="0.85882000000000003"/>
  </r>
  <r>
    <s v="NAoPri_cohort"/>
    <n v="2018"/>
    <s v="Q3"/>
    <s v="Q3-2018"/>
    <x v="76"/>
    <x v="88"/>
    <s v="."/>
    <s v="Peninsula"/>
    <s v="cns_missing"/>
    <n v="146"/>
    <n v="0.82877000000000001"/>
  </r>
  <r>
    <s v="NAoPri_cohort"/>
    <n v="2018"/>
    <s v="Q4"/>
    <s v="Q4-2018"/>
    <x v="76"/>
    <x v="88"/>
    <s v="."/>
    <s v="Peninsula"/>
    <s v="cns_missing"/>
    <n v="137"/>
    <n v="0.86131000000000002"/>
  </r>
  <r>
    <s v="NAoPri_cohort"/>
    <n v="2019"/>
    <s v="Q1"/>
    <s v="Q1-2019"/>
    <x v="76"/>
    <x v="88"/>
    <s v="."/>
    <s v="Peninsula"/>
    <s v="cns_missing"/>
    <n v="123"/>
    <n v="0.81301000000000001"/>
  </r>
  <r>
    <s v="NAoPri_cohort"/>
    <n v="2019"/>
    <s v="Q2"/>
    <s v="Q2-2019"/>
    <x v="76"/>
    <x v="88"/>
    <s v="."/>
    <s v="Peninsula"/>
    <s v="cns_missing"/>
    <n v="195"/>
    <n v="0.84103000000000006"/>
  </r>
  <r>
    <s v="NAoPri_cohort"/>
    <n v="2019"/>
    <s v="Q3"/>
    <s v="Q3-2019"/>
    <x v="76"/>
    <x v="88"/>
    <s v="."/>
    <s v="Peninsula"/>
    <s v="cns_missing"/>
    <n v="159"/>
    <n v="0.91195000000000004"/>
  </r>
  <r>
    <s v="NAoPri_cohort"/>
    <n v="2019"/>
    <s v="Q4"/>
    <s v="Q4-2019"/>
    <x v="76"/>
    <x v="88"/>
    <s v="."/>
    <s v="Peninsula"/>
    <s v="cns_missing"/>
    <n v="157"/>
    <n v="0.86624000000000001"/>
  </r>
  <r>
    <s v="NAoPri_cohort"/>
    <n v="2020"/>
    <s v="Q1"/>
    <s v="Q1-2020"/>
    <x v="76"/>
    <x v="88"/>
    <s v="."/>
    <s v="Peninsula"/>
    <s v="cns_missing"/>
    <n v="156"/>
    <n v="0.80127999999999999"/>
  </r>
  <r>
    <s v="NAoPri_cohort"/>
    <n v="2020"/>
    <s v="Q2"/>
    <s v="Q2-2020"/>
    <x v="76"/>
    <x v="88"/>
    <s v="."/>
    <s v="Peninsula"/>
    <s v="cns_missing"/>
    <n v="102"/>
    <n v="0.79412000000000005"/>
  </r>
  <r>
    <s v="NAoPri_cohort"/>
    <n v="2020"/>
    <s v="Q3"/>
    <s v="Q3-2020"/>
    <x v="76"/>
    <x v="88"/>
    <s v="."/>
    <s v="Peninsula"/>
    <s v="cns_missing"/>
    <n v="115"/>
    <n v="0.66086999999999996"/>
  </r>
  <r>
    <s v="NAoPri_cohort"/>
    <n v="2020"/>
    <s v="Q4"/>
    <s v="Q4-2020"/>
    <x v="76"/>
    <x v="88"/>
    <s v="."/>
    <s v="Peninsula"/>
    <s v="cns_missing"/>
    <n v="122"/>
    <n v="0.21310999999999999"/>
  </r>
  <r>
    <s v="NAoPri_cohort"/>
    <n v="2021"/>
    <s v="Q1"/>
    <s v="Q1-2021"/>
    <x v="76"/>
    <x v="88"/>
    <s v="."/>
    <s v="Peninsula"/>
    <s v="cns_missing"/>
    <n v="122"/>
    <n v="0.20491999999999999"/>
  </r>
  <r>
    <s v="NAoPri_cohort"/>
    <n v="2021"/>
    <s v="Q2"/>
    <s v="Q2-2021"/>
    <x v="76"/>
    <x v="88"/>
    <s v="."/>
    <s v="Peninsula"/>
    <s v="cns_missing"/>
    <n v="142"/>
    <n v="0.21127000000000001"/>
  </r>
  <r>
    <s v="NAoPri_cohort"/>
    <n v="2021"/>
    <s v="Q3"/>
    <s v="Q3-2021"/>
    <x v="76"/>
    <x v="88"/>
    <s v="."/>
    <s v="Peninsula"/>
    <s v="cns_missing"/>
    <n v="143"/>
    <n v="0.20280000000000001"/>
  </r>
  <r>
    <s v="NAoPri_cohort"/>
    <n v="2021"/>
    <s v="Q4"/>
    <s v="Q4-2021"/>
    <x v="76"/>
    <x v="88"/>
    <s v="."/>
    <s v="Peninsula"/>
    <s v="cns_missing"/>
    <n v="144"/>
    <n v="0.20832999999999999"/>
  </r>
  <r>
    <s v="NAoPri_cohort"/>
    <n v="2022"/>
    <s v="Q1"/>
    <s v="Q1-2022"/>
    <x v="76"/>
    <x v="88"/>
    <s v="."/>
    <s v="Peninsula"/>
    <s v="cns_missing"/>
    <n v="142"/>
    <n v="0.22534999999999999"/>
  </r>
  <r>
    <s v="NAoPri_cohort"/>
    <n v="2022"/>
    <s v="Q2"/>
    <s v="Q2-2022"/>
    <x v="76"/>
    <x v="88"/>
    <s v="."/>
    <s v="Peninsula"/>
    <s v="cns_missing"/>
    <n v="161"/>
    <n v="0.1118"/>
  </r>
  <r>
    <s v="NAoPri_cohort"/>
    <n v="2022"/>
    <s v="Q3"/>
    <s v="Q3-2022"/>
    <x v="76"/>
    <x v="88"/>
    <s v="."/>
    <s v="Peninsula"/>
    <s v="cns_missing"/>
    <n v="139"/>
    <n v="0.10791000000000001"/>
  </r>
  <r>
    <s v="NAoPri_cohort"/>
    <n v="2022"/>
    <s v="Q4"/>
    <s v="Q4-2022"/>
    <x v="76"/>
    <x v="88"/>
    <s v="."/>
    <s v="Peninsula"/>
    <s v="cns_missing"/>
    <n v="159"/>
    <n v="0.13208"/>
  </r>
  <r>
    <s v="NAoPri_cohort"/>
    <n v="2023"/>
    <s v="Q1"/>
    <s v="Q1-2023"/>
    <x v="76"/>
    <x v="88"/>
    <s v="."/>
    <s v="Peninsula"/>
    <s v="cns_missing"/>
    <n v="159"/>
    <n v="0.15723000000000001"/>
  </r>
  <r>
    <s v="NAoPri_cohort"/>
    <n v="2018"/>
    <s v="Q1"/>
    <s v="Q1-2018"/>
    <x v="77"/>
    <x v="89"/>
    <s v="."/>
    <s v="North Central London"/>
    <s v="cns_missing"/>
    <n v="211"/>
    <n v="0.34122999999999998"/>
  </r>
  <r>
    <s v="NAoPri_cohort"/>
    <n v="2018"/>
    <s v="Q2"/>
    <s v="Q2-2018"/>
    <x v="77"/>
    <x v="89"/>
    <s v="."/>
    <s v="North Central London"/>
    <s v="cns_missing"/>
    <n v="231"/>
    <n v="0.28571000000000002"/>
  </r>
  <r>
    <s v="NAoPri_cohort"/>
    <n v="2018"/>
    <s v="Q3"/>
    <s v="Q3-2018"/>
    <x v="77"/>
    <x v="89"/>
    <s v="."/>
    <s v="North Central London"/>
    <s v="cns_missing"/>
    <n v="228"/>
    <n v="0.31579000000000002"/>
  </r>
  <r>
    <s v="NAoPri_cohort"/>
    <n v="2018"/>
    <s v="Q4"/>
    <s v="Q4-2018"/>
    <x v="77"/>
    <x v="89"/>
    <s v="."/>
    <s v="North Central London"/>
    <s v="cns_missing"/>
    <n v="243"/>
    <n v="0.37036999999999998"/>
  </r>
  <r>
    <s v="NAoPri_cohort"/>
    <n v="2019"/>
    <s v="Q1"/>
    <s v="Q1-2019"/>
    <x v="77"/>
    <x v="89"/>
    <s v="."/>
    <s v="North Central London"/>
    <s v="cns_missing"/>
    <n v="232"/>
    <n v="0.39655000000000001"/>
  </r>
  <r>
    <s v="NAoPri_cohort"/>
    <n v="2019"/>
    <s v="Q2"/>
    <s v="Q2-2019"/>
    <x v="77"/>
    <x v="89"/>
    <s v="."/>
    <s v="North Central London"/>
    <s v="cns_missing"/>
    <n v="306"/>
    <n v="0.47711999999999999"/>
  </r>
  <r>
    <s v="NAoPri_cohort"/>
    <n v="2019"/>
    <s v="Q3"/>
    <s v="Q3-2019"/>
    <x v="77"/>
    <x v="89"/>
    <s v="."/>
    <s v="North Central London"/>
    <s v="cns_missing"/>
    <n v="259"/>
    <n v="0.36680000000000001"/>
  </r>
  <r>
    <s v="NAoPri_cohort"/>
    <n v="2019"/>
    <s v="Q4"/>
    <s v="Q4-2019"/>
    <x v="77"/>
    <x v="89"/>
    <s v="."/>
    <s v="North Central London"/>
    <s v="cns_missing"/>
    <n v="331"/>
    <n v="0.32930999999999999"/>
  </r>
  <r>
    <s v="NAoPri_cohort"/>
    <n v="2020"/>
    <s v="Q1"/>
    <s v="Q1-2020"/>
    <x v="77"/>
    <x v="89"/>
    <s v="."/>
    <s v="North Central London"/>
    <s v="cns_missing"/>
    <n v="264"/>
    <n v="0.32196999999999998"/>
  </r>
  <r>
    <s v="NAoPri_cohort"/>
    <n v="2020"/>
    <s v="Q2"/>
    <s v="Q2-2020"/>
    <x v="77"/>
    <x v="89"/>
    <s v="."/>
    <s v="North Central London"/>
    <s v="cns_missing"/>
    <n v="103"/>
    <n v="0.25242999999999999"/>
  </r>
  <r>
    <s v="NAoPri_cohort"/>
    <n v="2020"/>
    <s v="Q3"/>
    <s v="Q3-2020"/>
    <x v="77"/>
    <x v="89"/>
    <s v="."/>
    <s v="North Central London"/>
    <s v="cns_missing"/>
    <n v="195"/>
    <n v="7.6920000000000002E-2"/>
  </r>
  <r>
    <s v="NAoPri_cohort"/>
    <n v="2020"/>
    <s v="Q4"/>
    <s v="Q4-2020"/>
    <x v="77"/>
    <x v="89"/>
    <s v="."/>
    <s v="North Central London"/>
    <s v="cns_missing"/>
    <n v="229"/>
    <n v="0.1048"/>
  </r>
  <r>
    <s v="NAoPri_cohort"/>
    <n v="2021"/>
    <s v="Q1"/>
    <s v="Q1-2021"/>
    <x v="77"/>
    <x v="89"/>
    <s v="."/>
    <s v="North Central London"/>
    <s v="cns_missing"/>
    <n v="231"/>
    <n v="0.21645"/>
  </r>
  <r>
    <s v="NAoPri_cohort"/>
    <n v="2021"/>
    <s v="Q2"/>
    <s v="Q2-2021"/>
    <x v="77"/>
    <x v="89"/>
    <s v="."/>
    <s v="North Central London"/>
    <s v="cns_missing"/>
    <n v="316"/>
    <n v="0.31646000000000002"/>
  </r>
  <r>
    <s v="NAoPri_cohort"/>
    <n v="2021"/>
    <s v="Q3"/>
    <s v="Q3-2021"/>
    <x v="77"/>
    <x v="89"/>
    <s v="."/>
    <s v="North Central London"/>
    <s v="cns_missing"/>
    <n v="290"/>
    <n v="0.31034"/>
  </r>
  <r>
    <s v="NAoPri_cohort"/>
    <n v="2021"/>
    <s v="Q4"/>
    <s v="Q4-2021"/>
    <x v="77"/>
    <x v="89"/>
    <s v="."/>
    <s v="North Central London"/>
    <s v="cns_missing"/>
    <n v="285"/>
    <n v="0.37544"/>
  </r>
  <r>
    <s v="NAoPri_cohort"/>
    <n v="2022"/>
    <s v="Q1"/>
    <s v="Q1-2022"/>
    <x v="77"/>
    <x v="89"/>
    <s v="."/>
    <s v="North Central London"/>
    <s v="cns_missing"/>
    <n v="320"/>
    <n v="0.40312999999999999"/>
  </r>
  <r>
    <s v="NAoPri_cohort"/>
    <n v="2022"/>
    <s v="Q2"/>
    <s v="Q2-2022"/>
    <x v="77"/>
    <x v="89"/>
    <s v="."/>
    <s v="North Central London"/>
    <s v="cns_missing"/>
    <n v="298"/>
    <n v="0.54698000000000002"/>
  </r>
  <r>
    <s v="NAoPri_cohort"/>
    <n v="2022"/>
    <s v="Q3"/>
    <s v="Q3-2022"/>
    <x v="77"/>
    <x v="89"/>
    <s v="."/>
    <s v="North Central London"/>
    <s v="cns_missing"/>
    <n v="307"/>
    <n v="0.43647999999999998"/>
  </r>
  <r>
    <s v="NAoPri_cohort"/>
    <n v="2022"/>
    <s v="Q4"/>
    <s v="Q4-2022"/>
    <x v="77"/>
    <x v="89"/>
    <s v="."/>
    <s v="North Central London"/>
    <s v="cns_missing"/>
    <n v="269"/>
    <n v="0.49442000000000003"/>
  </r>
  <r>
    <s v="NAoPri_cohort"/>
    <n v="2023"/>
    <s v="Q1"/>
    <s v="Q1-2023"/>
    <x v="77"/>
    <x v="89"/>
    <s v="."/>
    <s v="North Central London"/>
    <s v="cns_missing"/>
    <n v="253"/>
    <n v="0.65612999999999999"/>
  </r>
  <r>
    <s v="NAoPri_cohort"/>
    <n v="2018"/>
    <s v="Q1"/>
    <s v="Q1-2018"/>
    <x v="78"/>
    <x v="90"/>
    <s v="."/>
    <s v="West London"/>
    <s v="cns_missing"/>
    <n v="168"/>
    <n v="5.9500000000000004E-3"/>
  </r>
  <r>
    <s v="NAoPri_cohort"/>
    <n v="2018"/>
    <s v="Q2"/>
    <s v="Q2-2018"/>
    <x v="78"/>
    <x v="90"/>
    <s v="."/>
    <s v="West London"/>
    <s v="cns_missing"/>
    <n v="171"/>
    <n v="7.0180000000000006E-2"/>
  </r>
  <r>
    <s v="NAoPri_cohort"/>
    <n v="2018"/>
    <s v="Q3"/>
    <s v="Q3-2018"/>
    <x v="78"/>
    <x v="90"/>
    <s v="."/>
    <s v="West London"/>
    <s v="cns_missing"/>
    <n v="167"/>
    <n v="2.3949999999999999E-2"/>
  </r>
  <r>
    <s v="NAoPri_cohort"/>
    <n v="2018"/>
    <s v="Q4"/>
    <s v="Q4-2018"/>
    <x v="78"/>
    <x v="90"/>
    <s v="."/>
    <s v="West London"/>
    <s v="cns_missing"/>
    <n v="116"/>
    <n v="6.0339999999999998E-2"/>
  </r>
  <r>
    <s v="NAoPri_cohort"/>
    <n v="2019"/>
    <s v="Q1"/>
    <s v="Q1-2019"/>
    <x v="78"/>
    <x v="90"/>
    <s v="."/>
    <s v="West London"/>
    <s v="cns_missing"/>
    <n v="158"/>
    <n v="6.9620000000000001E-2"/>
  </r>
  <r>
    <s v="NAoPri_cohort"/>
    <n v="2019"/>
    <s v="Q2"/>
    <s v="Q2-2019"/>
    <x v="78"/>
    <x v="90"/>
    <s v="."/>
    <s v="West London"/>
    <s v="cns_missing"/>
    <n v="156"/>
    <n v="8.974E-2"/>
  </r>
  <r>
    <s v="NAoPri_cohort"/>
    <n v="2019"/>
    <s v="Q3"/>
    <s v="Q3-2019"/>
    <x v="78"/>
    <x v="90"/>
    <s v="."/>
    <s v="West London"/>
    <s v="cns_missing"/>
    <n v="204"/>
    <n v="5.3920000000000003E-2"/>
  </r>
  <r>
    <s v="NAoPri_cohort"/>
    <n v="2019"/>
    <s v="Q4"/>
    <s v="Q4-2019"/>
    <x v="78"/>
    <x v="90"/>
    <s v="."/>
    <s v="West London"/>
    <s v="cns_missing"/>
    <n v="172"/>
    <n v="9.3020000000000005E-2"/>
  </r>
  <r>
    <s v="NAoPri_cohort"/>
    <n v="2020"/>
    <s v="Q1"/>
    <s v="Q1-2020"/>
    <x v="78"/>
    <x v="90"/>
    <s v="."/>
    <s v="West London"/>
    <s v="cns_missing"/>
    <n v="169"/>
    <n v="8.2839999999999997E-2"/>
  </r>
  <r>
    <s v="NAoPri_cohort"/>
    <n v="2020"/>
    <s v="Q2"/>
    <s v="Q2-2020"/>
    <x v="78"/>
    <x v="90"/>
    <s v="."/>
    <s v="West London"/>
    <s v="cns_missing"/>
    <n v="102"/>
    <n v="0.13725000000000001"/>
  </r>
  <r>
    <s v="NAoPri_cohort"/>
    <n v="2020"/>
    <s v="Q3"/>
    <s v="Q3-2020"/>
    <x v="78"/>
    <x v="90"/>
    <s v="."/>
    <s v="West London"/>
    <s v="cns_missing"/>
    <n v="133"/>
    <n v="0.14285999999999999"/>
  </r>
  <r>
    <s v="NAoPri_cohort"/>
    <n v="2020"/>
    <s v="Q4"/>
    <s v="Q4-2020"/>
    <x v="78"/>
    <x v="90"/>
    <s v="."/>
    <s v="West London"/>
    <s v="cns_missing"/>
    <n v="164"/>
    <n v="9.146E-2"/>
  </r>
  <r>
    <s v="NAoPri_cohort"/>
    <n v="2021"/>
    <s v="Q1"/>
    <s v="Q1-2021"/>
    <x v="78"/>
    <x v="90"/>
    <s v="."/>
    <s v="West London"/>
    <s v="cns_missing"/>
    <n v="171"/>
    <n v="7.0180000000000006E-2"/>
  </r>
  <r>
    <s v="NAoPri_cohort"/>
    <n v="2021"/>
    <s v="Q2"/>
    <s v="Q2-2021"/>
    <x v="78"/>
    <x v="90"/>
    <s v="."/>
    <s v="West London"/>
    <s v="cns_missing"/>
    <n v="191"/>
    <n v="7.8530000000000003E-2"/>
  </r>
  <r>
    <s v="NAoPri_cohort"/>
    <n v="2021"/>
    <s v="Q3"/>
    <s v="Q3-2021"/>
    <x v="78"/>
    <x v="90"/>
    <s v="."/>
    <s v="West London"/>
    <s v="cns_missing"/>
    <n v="188"/>
    <n v="8.5110000000000005E-2"/>
  </r>
  <r>
    <s v="NAoPri_cohort"/>
    <n v="2021"/>
    <s v="Q4"/>
    <s v="Q4-2021"/>
    <x v="78"/>
    <x v="90"/>
    <s v="."/>
    <s v="West London"/>
    <s v="cns_missing"/>
    <n v="189"/>
    <n v="0.10582"/>
  </r>
  <r>
    <s v="NAoPri_cohort"/>
    <n v="2022"/>
    <s v="Q1"/>
    <s v="Q1-2022"/>
    <x v="78"/>
    <x v="90"/>
    <s v="."/>
    <s v="West London"/>
    <s v="cns_missing"/>
    <n v="181"/>
    <n v="9.3920000000000003E-2"/>
  </r>
  <r>
    <s v="NAoPri_cohort"/>
    <n v="2022"/>
    <s v="Q2"/>
    <s v="Q2-2022"/>
    <x v="78"/>
    <x v="90"/>
    <s v="."/>
    <s v="West London"/>
    <s v="cns_missing"/>
    <n v="181"/>
    <n v="8.8400000000000006E-2"/>
  </r>
  <r>
    <s v="NAoPri_cohort"/>
    <n v="2022"/>
    <s v="Q3"/>
    <s v="Q3-2022"/>
    <x v="78"/>
    <x v="90"/>
    <s v="."/>
    <s v="West London"/>
    <s v="cns_missing"/>
    <n v="196"/>
    <n v="9.6939999999999998E-2"/>
  </r>
  <r>
    <s v="NAoPri_cohort"/>
    <n v="2022"/>
    <s v="Q4"/>
    <s v="Q4-2022"/>
    <x v="78"/>
    <x v="90"/>
    <s v="."/>
    <s v="West London"/>
    <s v="cns_missing"/>
    <n v="215"/>
    <n v="9.3020000000000005E-2"/>
  </r>
  <r>
    <s v="NAoPri_cohort"/>
    <n v="2023"/>
    <s v="Q1"/>
    <s v="Q1-2023"/>
    <x v="78"/>
    <x v="90"/>
    <s v="."/>
    <s v="West London"/>
    <s v="cns_missing"/>
    <n v="147"/>
    <n v="6.8029999999999993E-2"/>
  </r>
  <r>
    <s v="NAoPri_cohort"/>
    <n v="2018"/>
    <s v="Q1"/>
    <s v="Q1-2018"/>
    <x v="79"/>
    <x v="91"/>
    <s v="."/>
    <s v="Surrey and Sussex"/>
    <s v="cns_missing"/>
    <n v="90"/>
    <n v="0.82221999999999995"/>
  </r>
  <r>
    <s v="NAoPri_cohort"/>
    <n v="2018"/>
    <s v="Q2"/>
    <s v="Q2-2018"/>
    <x v="79"/>
    <x v="91"/>
    <s v="."/>
    <s v="Surrey and Sussex"/>
    <s v="cns_missing"/>
    <n v="97"/>
    <n v="0.86597999999999997"/>
  </r>
  <r>
    <s v="NAoPri_cohort"/>
    <n v="2018"/>
    <s v="Q3"/>
    <s v="Q3-2018"/>
    <x v="79"/>
    <x v="91"/>
    <s v="."/>
    <s v="Surrey and Sussex"/>
    <s v="cns_missing"/>
    <n v="99"/>
    <n v="0.72726999999999997"/>
  </r>
  <r>
    <s v="NAoPri_cohort"/>
    <n v="2018"/>
    <s v="Q4"/>
    <s v="Q4-2018"/>
    <x v="79"/>
    <x v="91"/>
    <s v="."/>
    <s v="Surrey and Sussex"/>
    <s v="cns_missing"/>
    <n v="96"/>
    <n v="0.13542000000000001"/>
  </r>
  <r>
    <s v="NAoPri_cohort"/>
    <n v="2019"/>
    <s v="Q1"/>
    <s v="Q1-2019"/>
    <x v="79"/>
    <x v="91"/>
    <s v="."/>
    <s v="Surrey and Sussex"/>
    <s v="cns_missing"/>
    <n v="100"/>
    <n v="0.04"/>
  </r>
  <r>
    <s v="NAoPri_cohort"/>
    <n v="2019"/>
    <s v="Q2"/>
    <s v="Q2-2019"/>
    <x v="79"/>
    <x v="91"/>
    <s v="."/>
    <s v="Surrey and Sussex"/>
    <s v="cns_missing"/>
    <n v="94"/>
    <n v="3.1910000000000001E-2"/>
  </r>
  <r>
    <s v="NAoPri_cohort"/>
    <n v="2019"/>
    <s v="Q3"/>
    <s v="Q3-2019"/>
    <x v="79"/>
    <x v="91"/>
    <s v="."/>
    <s v="Surrey and Sussex"/>
    <s v="cns_missing"/>
    <n v="82"/>
    <n v="8.5370000000000001E-2"/>
  </r>
  <r>
    <s v="NAoPri_cohort"/>
    <n v="2019"/>
    <s v="Q4"/>
    <s v="Q4-2019"/>
    <x v="79"/>
    <x v="91"/>
    <s v="."/>
    <s v="Surrey and Sussex"/>
    <s v="cns_missing"/>
    <n v="78"/>
    <n v="0.23077"/>
  </r>
  <r>
    <s v="NAoPri_cohort"/>
    <n v="2020"/>
    <s v="Q1"/>
    <s v="Q1-2020"/>
    <x v="79"/>
    <x v="91"/>
    <s v="."/>
    <s v="Surrey and Sussex"/>
    <s v="cns_missing"/>
    <n v="86"/>
    <n v="0.75580999999999998"/>
  </r>
  <r>
    <s v="NAoPri_cohort"/>
    <n v="2020"/>
    <s v="Q2"/>
    <s v="Q2-2020"/>
    <x v="79"/>
    <x v="91"/>
    <s v="."/>
    <s v="Surrey and Sussex"/>
    <s v="cns_missing"/>
    <n v="41"/>
    <n v="0.75609999999999999"/>
  </r>
  <r>
    <s v="NAoPri_cohort"/>
    <n v="2020"/>
    <s v="Q3"/>
    <s v="Q3-2020"/>
    <x v="79"/>
    <x v="91"/>
    <s v="."/>
    <s v="Surrey and Sussex"/>
    <s v="cns_missing"/>
    <n v="63"/>
    <n v="0.58730000000000004"/>
  </r>
  <r>
    <s v="NAoPri_cohort"/>
    <n v="2020"/>
    <s v="Q4"/>
    <s v="Q4-2020"/>
    <x v="79"/>
    <x v="91"/>
    <s v="."/>
    <s v="Surrey and Sussex"/>
    <s v="cns_missing"/>
    <n v="78"/>
    <n v="0.38462000000000002"/>
  </r>
  <r>
    <s v="NAoPri_cohort"/>
    <n v="2021"/>
    <s v="Q1"/>
    <s v="Q1-2021"/>
    <x v="79"/>
    <x v="91"/>
    <s v="."/>
    <s v="Surrey and Sussex"/>
    <s v="cns_missing"/>
    <n v="84"/>
    <n v="0.61904999999999999"/>
  </r>
  <r>
    <s v="NAoPri_cohort"/>
    <n v="2021"/>
    <s v="Q2"/>
    <s v="Q2-2021"/>
    <x v="79"/>
    <x v="91"/>
    <s v="."/>
    <s v="Surrey and Sussex"/>
    <s v="cns_missing"/>
    <n v="91"/>
    <n v="0.82418000000000002"/>
  </r>
  <r>
    <s v="NAoPri_cohort"/>
    <n v="2021"/>
    <s v="Q3"/>
    <s v="Q3-2021"/>
    <x v="79"/>
    <x v="91"/>
    <s v="."/>
    <s v="Surrey and Sussex"/>
    <s v="cns_missing"/>
    <n v="88"/>
    <n v="0.75"/>
  </r>
  <r>
    <s v="NAoPri_cohort"/>
    <n v="2021"/>
    <s v="Q4"/>
    <s v="Q4-2021"/>
    <x v="79"/>
    <x v="91"/>
    <s v="."/>
    <s v="Surrey and Sussex"/>
    <s v="cns_missing"/>
    <n v="105"/>
    <n v="0.74285999999999996"/>
  </r>
  <r>
    <s v="NAoPri_cohort"/>
    <n v="2022"/>
    <s v="Q1"/>
    <s v="Q1-2022"/>
    <x v="79"/>
    <x v="91"/>
    <s v="."/>
    <s v="Surrey and Sussex"/>
    <s v="cns_missing"/>
    <n v="110"/>
    <n v="0.87273000000000001"/>
  </r>
  <r>
    <s v="NAoPri_cohort"/>
    <n v="2022"/>
    <s v="Q2"/>
    <s v="Q2-2022"/>
    <x v="79"/>
    <x v="91"/>
    <s v="."/>
    <s v="Surrey and Sussex"/>
    <s v="cns_missing"/>
    <n v="76"/>
    <n v="0.88158000000000003"/>
  </r>
  <r>
    <s v="NAoPri_cohort"/>
    <n v="2022"/>
    <s v="Q3"/>
    <s v="Q3-2022"/>
    <x v="79"/>
    <x v="91"/>
    <s v="."/>
    <s v="Surrey and Sussex"/>
    <s v="cns_missing"/>
    <n v="105"/>
    <n v="0.87619000000000002"/>
  </r>
  <r>
    <s v="NAoPri_cohort"/>
    <n v="2022"/>
    <s v="Q4"/>
    <s v="Q4-2022"/>
    <x v="79"/>
    <x v="91"/>
    <s v="."/>
    <s v="Surrey and Sussex"/>
    <s v="cns_missing"/>
    <n v="88"/>
    <n v="0.75"/>
  </r>
  <r>
    <s v="NAoPri_cohort"/>
    <n v="2023"/>
    <s v="Q1"/>
    <s v="Q1-2023"/>
    <x v="79"/>
    <x v="91"/>
    <s v="."/>
    <s v="Surrey and Sussex"/>
    <s v="cns_missing"/>
    <n v="70"/>
    <n v="0.77142999999999995"/>
  </r>
  <r>
    <s v="NAoPri_cohort"/>
    <n v="2018"/>
    <s v="Q1"/>
    <s v="Q1-2018"/>
    <x v="80"/>
    <x v="92"/>
    <s v="."/>
    <s v="Somerset, Wiltshire, Avon and Gloucestershire"/>
    <s v="cns_missing"/>
    <n v="76"/>
    <n v="7.8950000000000006E-2"/>
  </r>
  <r>
    <s v="NAoPri_cohort"/>
    <n v="2018"/>
    <s v="Q2"/>
    <s v="Q2-2018"/>
    <x v="80"/>
    <x v="92"/>
    <s v="."/>
    <s v="Somerset, Wiltshire, Avon and Gloucestershire"/>
    <s v="cns_missing"/>
    <n v="62"/>
    <n v="1.6129999999999999E-2"/>
  </r>
  <r>
    <s v="NAoPri_cohort"/>
    <n v="2018"/>
    <s v="Q3"/>
    <s v="Q3-2018"/>
    <x v="80"/>
    <x v="92"/>
    <s v="."/>
    <s v="Somerset, Wiltshire, Avon and Gloucestershire"/>
    <s v="cns_missing"/>
    <n v="55"/>
    <n v="0.16364000000000001"/>
  </r>
  <r>
    <s v="NAoPri_cohort"/>
    <n v="2018"/>
    <s v="Q4"/>
    <s v="Q4-2018"/>
    <x v="80"/>
    <x v="92"/>
    <s v="."/>
    <s v="Somerset, Wiltshire, Avon and Gloucestershire"/>
    <s v="cns_missing"/>
    <n v="75"/>
    <n v="0"/>
  </r>
  <r>
    <s v="NAoPri_cohort"/>
    <n v="2019"/>
    <s v="Q1"/>
    <s v="Q1-2019"/>
    <x v="80"/>
    <x v="92"/>
    <s v="."/>
    <s v="Somerset, Wiltshire, Avon and Gloucestershire"/>
    <s v="cns_missing"/>
    <n v="68"/>
    <n v="1.4710000000000001E-2"/>
  </r>
  <r>
    <s v="NAoPri_cohort"/>
    <n v="2019"/>
    <s v="Q2"/>
    <s v="Q2-2019"/>
    <x v="80"/>
    <x v="92"/>
    <s v="."/>
    <s v="Somerset, Wiltshire, Avon and Gloucestershire"/>
    <s v="cns_missing"/>
    <n v="61"/>
    <n v="1.6389999999999998E-2"/>
  </r>
  <r>
    <s v="NAoPri_cohort"/>
    <n v="2019"/>
    <s v="Q3"/>
    <s v="Q3-2019"/>
    <x v="80"/>
    <x v="92"/>
    <s v="."/>
    <s v="Somerset, Wiltshire, Avon and Gloucestershire"/>
    <s v="cns_missing"/>
    <n v="84"/>
    <n v="0"/>
  </r>
  <r>
    <s v="NAoPri_cohort"/>
    <n v="2019"/>
    <s v="Q4"/>
    <s v="Q4-2019"/>
    <x v="80"/>
    <x v="92"/>
    <s v="."/>
    <s v="Somerset, Wiltshire, Avon and Gloucestershire"/>
    <s v="cns_missing"/>
    <n v="69"/>
    <n v="0"/>
  </r>
  <r>
    <s v="NAoPri_cohort"/>
    <n v="2020"/>
    <s v="Q1"/>
    <s v="Q1-2020"/>
    <x v="80"/>
    <x v="92"/>
    <s v="."/>
    <s v="Somerset, Wiltshire, Avon and Gloucestershire"/>
    <s v="cns_missing"/>
    <n v="62"/>
    <n v="3.2259999999999997E-2"/>
  </r>
  <r>
    <s v="NAoPri_cohort"/>
    <n v="2020"/>
    <s v="Q2"/>
    <s v="Q2-2020"/>
    <x v="80"/>
    <x v="92"/>
    <s v="."/>
    <s v="Somerset, Wiltshire, Avon and Gloucestershire"/>
    <s v="cns_missing"/>
    <n v="59"/>
    <n v="6.7799999999999999E-2"/>
  </r>
  <r>
    <s v="NAoPri_cohort"/>
    <n v="2020"/>
    <s v="Q3"/>
    <s v="Q3-2020"/>
    <x v="80"/>
    <x v="92"/>
    <s v="."/>
    <s v="Somerset, Wiltshire, Avon and Gloucestershire"/>
    <s v="cns_missing"/>
    <n v="86"/>
    <n v="0.13952999999999999"/>
  </r>
  <r>
    <s v="NAoPri_cohort"/>
    <n v="2020"/>
    <s v="Q4"/>
    <s v="Q4-2020"/>
    <x v="80"/>
    <x v="92"/>
    <s v="."/>
    <s v="Somerset, Wiltshire, Avon and Gloucestershire"/>
    <s v="cns_missing"/>
    <n v="72"/>
    <n v="0.44444"/>
  </r>
  <r>
    <s v="NAoPri_cohort"/>
    <n v="2021"/>
    <s v="Q1"/>
    <s v="Q1-2021"/>
    <x v="80"/>
    <x v="92"/>
    <s v="."/>
    <s v="Somerset, Wiltshire, Avon and Gloucestershire"/>
    <s v="cns_missing"/>
    <n v="77"/>
    <n v="0.96104000000000001"/>
  </r>
  <r>
    <s v="NAoPri_cohort"/>
    <n v="2021"/>
    <s v="Q2"/>
    <s v="Q2-2021"/>
    <x v="80"/>
    <x v="92"/>
    <s v="."/>
    <s v="Somerset, Wiltshire, Avon and Gloucestershire"/>
    <s v="cns_missing"/>
    <n v="78"/>
    <n v="0.94872000000000001"/>
  </r>
  <r>
    <s v="NAoPri_cohort"/>
    <n v="2021"/>
    <s v="Q3"/>
    <s v="Q3-2021"/>
    <x v="80"/>
    <x v="92"/>
    <s v="."/>
    <s v="Somerset, Wiltshire, Avon and Gloucestershire"/>
    <s v="cns_missing"/>
    <n v="84"/>
    <n v="0.86904999999999999"/>
  </r>
  <r>
    <s v="NAoPri_cohort"/>
    <n v="2021"/>
    <s v="Q4"/>
    <s v="Q4-2021"/>
    <x v="80"/>
    <x v="92"/>
    <s v="."/>
    <s v="Somerset, Wiltshire, Avon and Gloucestershire"/>
    <s v="cns_missing"/>
    <n v="81"/>
    <n v="0.88888999999999996"/>
  </r>
  <r>
    <s v="NAoPri_cohort"/>
    <n v="2022"/>
    <s v="Q1"/>
    <s v="Q1-2022"/>
    <x v="80"/>
    <x v="92"/>
    <s v="."/>
    <s v="Somerset, Wiltshire, Avon and Gloucestershire"/>
    <s v="cns_missing"/>
    <n v="83"/>
    <n v="0.92771000000000003"/>
  </r>
  <r>
    <s v="NAoPri_cohort"/>
    <n v="2022"/>
    <s v="Q2"/>
    <s v="Q2-2022"/>
    <x v="80"/>
    <x v="92"/>
    <s v="."/>
    <s v="Somerset, Wiltshire, Avon and Gloucestershire"/>
    <s v="cns_missing"/>
    <n v="101"/>
    <n v="0.88119000000000003"/>
  </r>
  <r>
    <s v="NAoPri_cohort"/>
    <n v="2022"/>
    <s v="Q3"/>
    <s v="Q3-2022"/>
    <x v="80"/>
    <x v="92"/>
    <s v="."/>
    <s v="Somerset, Wiltshire, Avon and Gloucestershire"/>
    <s v="cns_missing"/>
    <n v="85"/>
    <n v="0.90588000000000002"/>
  </r>
  <r>
    <s v="NAoPri_cohort"/>
    <n v="2022"/>
    <s v="Q4"/>
    <s v="Q4-2022"/>
    <x v="80"/>
    <x v="92"/>
    <s v="."/>
    <s v="Somerset, Wiltshire, Avon and Gloucestershire"/>
    <s v="cns_missing"/>
    <n v="64"/>
    <n v="0.79688000000000003"/>
  </r>
  <r>
    <s v="NAoPri_cohort"/>
    <n v="2023"/>
    <s v="Q1"/>
    <s v="Q1-2023"/>
    <x v="80"/>
    <x v="92"/>
    <s v="."/>
    <s v="Somerset, Wiltshire, Avon and Gloucestershire"/>
    <s v="cns_missing"/>
    <n v="66"/>
    <n v="0.78788000000000002"/>
  </r>
  <r>
    <s v="NAoPri_cohort"/>
    <n v="2018"/>
    <s v="Q1"/>
    <s v="Q1-2018"/>
    <x v="81"/>
    <x v="93"/>
    <s v="."/>
    <s v="West Midlands"/>
    <s v="cns_missing"/>
    <n v="90"/>
    <n v="0.83333000000000002"/>
  </r>
  <r>
    <s v="NAoPri_cohort"/>
    <n v="2018"/>
    <s v="Q2"/>
    <s v="Q2-2018"/>
    <x v="81"/>
    <x v="93"/>
    <s v="."/>
    <s v="West Midlands"/>
    <s v="cns_missing"/>
    <n v="99"/>
    <n v="0.77778000000000003"/>
  </r>
  <r>
    <s v="NAoPri_cohort"/>
    <n v="2018"/>
    <s v="Q3"/>
    <s v="Q3-2018"/>
    <x v="81"/>
    <x v="93"/>
    <s v="."/>
    <s v="West Midlands"/>
    <s v="cns_missing"/>
    <n v="82"/>
    <n v="0.82926999999999995"/>
  </r>
  <r>
    <s v="NAoPri_cohort"/>
    <n v="2018"/>
    <s v="Q4"/>
    <s v="Q4-2018"/>
    <x v="81"/>
    <x v="93"/>
    <s v="."/>
    <s v="West Midlands"/>
    <s v="cns_missing"/>
    <n v="102"/>
    <n v="0.88234999999999997"/>
  </r>
  <r>
    <s v="NAoPri_cohort"/>
    <n v="2019"/>
    <s v="Q1"/>
    <s v="Q1-2019"/>
    <x v="81"/>
    <x v="93"/>
    <s v="."/>
    <s v="West Midlands"/>
    <s v="cns_missing"/>
    <n v="84"/>
    <n v="0.83333000000000002"/>
  </r>
  <r>
    <s v="NAoPri_cohort"/>
    <n v="2019"/>
    <s v="Q2"/>
    <s v="Q2-2019"/>
    <x v="81"/>
    <x v="93"/>
    <s v="."/>
    <s v="West Midlands"/>
    <s v="cns_missing"/>
    <n v="99"/>
    <n v="0.77778000000000003"/>
  </r>
  <r>
    <s v="NAoPri_cohort"/>
    <n v="2019"/>
    <s v="Q3"/>
    <s v="Q3-2019"/>
    <x v="81"/>
    <x v="93"/>
    <s v="."/>
    <s v="West Midlands"/>
    <s v="cns_missing"/>
    <n v="86"/>
    <n v="0.86046999999999996"/>
  </r>
  <r>
    <s v="NAoPri_cohort"/>
    <n v="2019"/>
    <s v="Q4"/>
    <s v="Q4-2019"/>
    <x v="81"/>
    <x v="93"/>
    <s v="."/>
    <s v="West Midlands"/>
    <s v="cns_missing"/>
    <n v="102"/>
    <n v="0.74509999999999998"/>
  </r>
  <r>
    <s v="NAoPri_cohort"/>
    <n v="2020"/>
    <s v="Q1"/>
    <s v="Q1-2020"/>
    <x v="81"/>
    <x v="93"/>
    <s v="."/>
    <s v="West Midlands"/>
    <s v="cns_missing"/>
    <n v="125"/>
    <n v="0.84"/>
  </r>
  <r>
    <s v="NAoPri_cohort"/>
    <n v="2020"/>
    <s v="Q2"/>
    <s v="Q2-2020"/>
    <x v="81"/>
    <x v="93"/>
    <s v="."/>
    <s v="West Midlands"/>
    <s v="cns_missing"/>
    <n v="45"/>
    <n v="0.91110999999999998"/>
  </r>
  <r>
    <s v="NAoPri_cohort"/>
    <n v="2020"/>
    <s v="Q3"/>
    <s v="Q3-2020"/>
    <x v="81"/>
    <x v="93"/>
    <s v="."/>
    <s v="West Midlands"/>
    <s v="cns_missing"/>
    <n v="70"/>
    <n v="0.88571"/>
  </r>
  <r>
    <s v="NAoPri_cohort"/>
    <n v="2020"/>
    <s v="Q4"/>
    <s v="Q4-2020"/>
    <x v="81"/>
    <x v="93"/>
    <s v="."/>
    <s v="West Midlands"/>
    <s v="cns_missing"/>
    <n v="75"/>
    <n v="0.73333000000000004"/>
  </r>
  <r>
    <s v="NAoPri_cohort"/>
    <n v="2021"/>
    <s v="Q1"/>
    <s v="Q1-2021"/>
    <x v="81"/>
    <x v="93"/>
    <s v="."/>
    <s v="West Midlands"/>
    <s v="cns_missing"/>
    <n v="66"/>
    <n v="0.72726999999999997"/>
  </r>
  <r>
    <s v="NAoPri_cohort"/>
    <n v="2021"/>
    <s v="Q2"/>
    <s v="Q2-2021"/>
    <x v="81"/>
    <x v="93"/>
    <s v="."/>
    <s v="West Midlands"/>
    <s v="cns_missing"/>
    <n v="83"/>
    <n v="0.63854999999999995"/>
  </r>
  <r>
    <s v="NAoPri_cohort"/>
    <n v="2021"/>
    <s v="Q3"/>
    <s v="Q3-2021"/>
    <x v="81"/>
    <x v="93"/>
    <s v="."/>
    <s v="West Midlands"/>
    <s v="cns_missing"/>
    <n v="101"/>
    <n v="0.80198000000000003"/>
  </r>
  <r>
    <s v="NAoPri_cohort"/>
    <n v="2021"/>
    <s v="Q4"/>
    <s v="Q4-2021"/>
    <x v="81"/>
    <x v="93"/>
    <s v="."/>
    <s v="West Midlands"/>
    <s v="cns_missing"/>
    <n v="104"/>
    <n v="0.86538000000000004"/>
  </r>
  <r>
    <s v="NAoPri_cohort"/>
    <n v="2022"/>
    <s v="Q1"/>
    <s v="Q1-2022"/>
    <x v="81"/>
    <x v="93"/>
    <s v="."/>
    <s v="West Midlands"/>
    <s v="cns_missing"/>
    <n v="108"/>
    <n v="0.88888999999999996"/>
  </r>
  <r>
    <s v="NAoPri_cohort"/>
    <n v="2022"/>
    <s v="Q2"/>
    <s v="Q2-2022"/>
    <x v="81"/>
    <x v="93"/>
    <s v="."/>
    <s v="West Midlands"/>
    <s v="cns_missing"/>
    <n v="125"/>
    <n v="0.91200000000000003"/>
  </r>
  <r>
    <s v="NAoPri_cohort"/>
    <n v="2022"/>
    <s v="Q3"/>
    <s v="Q3-2022"/>
    <x v="81"/>
    <x v="93"/>
    <s v="."/>
    <s v="West Midlands"/>
    <s v="cns_missing"/>
    <n v="94"/>
    <n v="0.82979000000000003"/>
  </r>
  <r>
    <s v="NAoPri_cohort"/>
    <n v="2022"/>
    <s v="Q4"/>
    <s v="Q4-2022"/>
    <x v="81"/>
    <x v="93"/>
    <s v="."/>
    <s v="West Midlands"/>
    <s v="cns_missing"/>
    <n v="97"/>
    <n v="0.83504999999999996"/>
  </r>
  <r>
    <s v="NAoPri_cohort"/>
    <n v="2023"/>
    <s v="Q1"/>
    <s v="Q1-2023"/>
    <x v="81"/>
    <x v="93"/>
    <s v="."/>
    <s v="West Midlands"/>
    <s v="cns_missing"/>
    <n v="114"/>
    <n v="0.80701999999999996"/>
  </r>
  <r>
    <s v="NAoPri_cohort"/>
    <n v="2018"/>
    <s v="Q1"/>
    <s v="Q1-2018"/>
    <x v="82"/>
    <x v="94"/>
    <s v="."/>
    <s v="Somerset, Wiltshire, Avon and Gloucestershire"/>
    <s v="cns_missing"/>
    <n v="36"/>
    <n v="0.77778000000000003"/>
  </r>
  <r>
    <s v="NAoPri_cohort"/>
    <n v="2018"/>
    <s v="Q2"/>
    <s v="Q2-2018"/>
    <x v="82"/>
    <x v="94"/>
    <s v="."/>
    <s v="Somerset, Wiltshire, Avon and Gloucestershire"/>
    <s v="cns_missing"/>
    <n v="45"/>
    <n v="0.8"/>
  </r>
  <r>
    <s v="NAoPri_cohort"/>
    <n v="2018"/>
    <s v="Q3"/>
    <s v="Q3-2018"/>
    <x v="82"/>
    <x v="94"/>
    <s v="."/>
    <s v="Somerset, Wiltshire, Avon and Gloucestershire"/>
    <s v="cns_missing"/>
    <n v="50"/>
    <n v="0.62"/>
  </r>
  <r>
    <s v="NAoPri_cohort"/>
    <n v="2018"/>
    <s v="Q4"/>
    <s v="Q4-2018"/>
    <x v="82"/>
    <x v="94"/>
    <s v="."/>
    <s v="Somerset, Wiltshire, Avon and Gloucestershire"/>
    <s v="cns_missing"/>
    <n v="35"/>
    <n v="0.74285999999999996"/>
  </r>
  <r>
    <s v="NAoPri_cohort"/>
    <n v="2019"/>
    <s v="Q1"/>
    <s v="Q1-2019"/>
    <x v="82"/>
    <x v="94"/>
    <s v="."/>
    <s v="Somerset, Wiltshire, Avon and Gloucestershire"/>
    <s v="cns_missing"/>
    <n v="41"/>
    <n v="0.85365999999999997"/>
  </r>
  <r>
    <s v="NAoPri_cohort"/>
    <n v="2019"/>
    <s v="Q2"/>
    <s v="Q2-2019"/>
    <x v="82"/>
    <x v="94"/>
    <s v="."/>
    <s v="Somerset, Wiltshire, Avon and Gloucestershire"/>
    <s v="cns_missing"/>
    <n v="32"/>
    <n v="0.8125"/>
  </r>
  <r>
    <s v="NAoPri_cohort"/>
    <n v="2019"/>
    <s v="Q3"/>
    <s v="Q3-2019"/>
    <x v="82"/>
    <x v="94"/>
    <s v="."/>
    <s v="Somerset, Wiltshire, Avon and Gloucestershire"/>
    <s v="cns_missing"/>
    <n v="58"/>
    <n v="0.84482999999999997"/>
  </r>
  <r>
    <s v="NAoPri_cohort"/>
    <n v="2019"/>
    <s v="Q4"/>
    <s v="Q4-2019"/>
    <x v="82"/>
    <x v="94"/>
    <s v="."/>
    <s v="Somerset, Wiltshire, Avon and Gloucestershire"/>
    <s v="cns_missing"/>
    <n v="30"/>
    <n v="0.76666999999999996"/>
  </r>
  <r>
    <s v="NAoPri_cohort"/>
    <n v="2020"/>
    <s v="Q1"/>
    <s v="Q1-2020"/>
    <x v="82"/>
    <x v="94"/>
    <s v="."/>
    <s v="Somerset, Wiltshire, Avon and Gloucestershire"/>
    <s v="cns_missing"/>
    <n v="41"/>
    <n v="0.90244000000000002"/>
  </r>
  <r>
    <s v="NAoPri_cohort"/>
    <n v="2020"/>
    <s v="Q2"/>
    <s v="Q2-2020"/>
    <x v="82"/>
    <x v="94"/>
    <s v="."/>
    <s v="Somerset, Wiltshire, Avon and Gloucestershire"/>
    <s v="cns_missing"/>
    <n v="36"/>
    <n v="0.91666999999999998"/>
  </r>
  <r>
    <s v="NAoPri_cohort"/>
    <n v="2020"/>
    <s v="Q3"/>
    <s v="Q3-2020"/>
    <x v="82"/>
    <x v="94"/>
    <s v="."/>
    <s v="Somerset, Wiltshire, Avon and Gloucestershire"/>
    <s v="cns_missing"/>
    <n v="52"/>
    <n v="0.92308000000000001"/>
  </r>
  <r>
    <s v="NAoPri_cohort"/>
    <n v="2020"/>
    <s v="Q4"/>
    <s v="Q4-2020"/>
    <x v="82"/>
    <x v="94"/>
    <s v="."/>
    <s v="Somerset, Wiltshire, Avon and Gloucestershire"/>
    <s v="cns_missing"/>
    <n v="45"/>
    <n v="0.91110999999999998"/>
  </r>
  <r>
    <s v="NAoPri_cohort"/>
    <n v="2021"/>
    <s v="Q1"/>
    <s v="Q1-2021"/>
    <x v="82"/>
    <x v="94"/>
    <s v="."/>
    <s v="Somerset, Wiltshire, Avon and Gloucestershire"/>
    <s v="cns_missing"/>
    <n v="41"/>
    <n v="0.87805"/>
  </r>
  <r>
    <s v="NAoPri_cohort"/>
    <n v="2021"/>
    <s v="Q2"/>
    <s v="Q2-2021"/>
    <x v="82"/>
    <x v="94"/>
    <s v="."/>
    <s v="Somerset, Wiltshire, Avon and Gloucestershire"/>
    <s v="cns_missing"/>
    <n v="36"/>
    <n v="0.88888999999999996"/>
  </r>
  <r>
    <s v="NAoPri_cohort"/>
    <n v="2021"/>
    <s v="Q3"/>
    <s v="Q3-2021"/>
    <x v="82"/>
    <x v="94"/>
    <s v="."/>
    <s v="Somerset, Wiltshire, Avon and Gloucestershire"/>
    <s v="cns_missing"/>
    <n v="44"/>
    <n v="0.88636000000000004"/>
  </r>
  <r>
    <s v="NAoPri_cohort"/>
    <n v="2021"/>
    <s v="Q4"/>
    <s v="Q4-2021"/>
    <x v="82"/>
    <x v="94"/>
    <s v="."/>
    <s v="Somerset, Wiltshire, Avon and Gloucestershire"/>
    <s v="cns_missing"/>
    <n v="56"/>
    <n v="0.78571000000000002"/>
  </r>
  <r>
    <s v="NAoPri_cohort"/>
    <n v="2022"/>
    <s v="Q1"/>
    <s v="Q1-2022"/>
    <x v="82"/>
    <x v="94"/>
    <s v="."/>
    <s v="Somerset, Wiltshire, Avon and Gloucestershire"/>
    <s v="cns_missing"/>
    <n v="42"/>
    <n v="0.66666999999999998"/>
  </r>
  <r>
    <s v="NAoPri_cohort"/>
    <n v="2022"/>
    <s v="Q2"/>
    <s v="Q2-2022"/>
    <x v="82"/>
    <x v="94"/>
    <s v="."/>
    <s v="Somerset, Wiltshire, Avon and Gloucestershire"/>
    <s v="cns_missing"/>
    <n v="38"/>
    <n v="0.84211000000000003"/>
  </r>
  <r>
    <s v="NAoPri_cohort"/>
    <n v="2022"/>
    <s v="Q3"/>
    <s v="Q3-2022"/>
    <x v="82"/>
    <x v="94"/>
    <s v="."/>
    <s v="Somerset, Wiltshire, Avon and Gloucestershire"/>
    <s v="cns_missing"/>
    <n v="52"/>
    <n v="0.80769000000000002"/>
  </r>
  <r>
    <s v="NAoPri_cohort"/>
    <n v="2022"/>
    <s v="Q4"/>
    <s v="Q4-2022"/>
    <x v="82"/>
    <x v="94"/>
    <s v="."/>
    <s v="Somerset, Wiltshire, Avon and Gloucestershire"/>
    <s v="cns_missing"/>
    <n v="55"/>
    <n v="0.78181999999999996"/>
  </r>
  <r>
    <s v="NAoPri_cohort"/>
    <n v="2023"/>
    <s v="Q1"/>
    <s v="Q1-2023"/>
    <x v="82"/>
    <x v="94"/>
    <s v="."/>
    <s v="Somerset, Wiltshire, Avon and Gloucestershire"/>
    <s v="cns_missing"/>
    <n v="42"/>
    <n v="0.66666999999999998"/>
  </r>
  <r>
    <s v="NAoPri_cohort"/>
    <n v="2018"/>
    <s v="Q1"/>
    <s v="Q1-2018"/>
    <x v="83"/>
    <x v="95"/>
    <s v="."/>
    <s v="West Midlands"/>
    <s v="cns_missing"/>
    <n v="92"/>
    <n v="0.86956999999999995"/>
  </r>
  <r>
    <s v="NAoPri_cohort"/>
    <n v="2018"/>
    <s v="Q2"/>
    <s v="Q2-2018"/>
    <x v="83"/>
    <x v="95"/>
    <s v="."/>
    <s v="West Midlands"/>
    <s v="cns_missing"/>
    <n v="100"/>
    <n v="0.84"/>
  </r>
  <r>
    <s v="NAoPri_cohort"/>
    <n v="2018"/>
    <s v="Q3"/>
    <s v="Q3-2018"/>
    <x v="83"/>
    <x v="95"/>
    <s v="."/>
    <s v="West Midlands"/>
    <s v="cns_missing"/>
    <n v="96"/>
    <n v="0.76041999999999998"/>
  </r>
  <r>
    <s v="NAoPri_cohort"/>
    <n v="2018"/>
    <s v="Q4"/>
    <s v="Q4-2018"/>
    <x v="83"/>
    <x v="95"/>
    <s v="."/>
    <s v="West Midlands"/>
    <s v="cns_missing"/>
    <n v="131"/>
    <n v="0.81679000000000002"/>
  </r>
  <r>
    <s v="NAoPri_cohort"/>
    <n v="2019"/>
    <s v="Q1"/>
    <s v="Q1-2019"/>
    <x v="83"/>
    <x v="95"/>
    <s v="."/>
    <s v="West Midlands"/>
    <s v="cns_missing"/>
    <n v="112"/>
    <n v="0.88392999999999999"/>
  </r>
  <r>
    <s v="NAoPri_cohort"/>
    <n v="2019"/>
    <s v="Q2"/>
    <s v="Q2-2019"/>
    <x v="83"/>
    <x v="95"/>
    <s v="."/>
    <s v="West Midlands"/>
    <s v="cns_missing"/>
    <n v="112"/>
    <n v="0.86607000000000001"/>
  </r>
  <r>
    <s v="NAoPri_cohort"/>
    <n v="2019"/>
    <s v="Q3"/>
    <s v="Q3-2019"/>
    <x v="83"/>
    <x v="95"/>
    <s v="."/>
    <s v="West Midlands"/>
    <s v="cns_missing"/>
    <n v="114"/>
    <n v="0.85965000000000003"/>
  </r>
  <r>
    <s v="NAoPri_cohort"/>
    <n v="2019"/>
    <s v="Q4"/>
    <s v="Q4-2019"/>
    <x v="83"/>
    <x v="95"/>
    <s v="."/>
    <s v="West Midlands"/>
    <s v="cns_missing"/>
    <n v="105"/>
    <n v="0.85714000000000001"/>
  </r>
  <r>
    <s v="NAoPri_cohort"/>
    <n v="2020"/>
    <s v="Q1"/>
    <s v="Q1-2020"/>
    <x v="83"/>
    <x v="95"/>
    <s v="."/>
    <s v="West Midlands"/>
    <s v="cns_missing"/>
    <n v="109"/>
    <n v="0.81650999999999996"/>
  </r>
  <r>
    <s v="NAoPri_cohort"/>
    <n v="2020"/>
    <s v="Q2"/>
    <s v="Q2-2020"/>
    <x v="83"/>
    <x v="95"/>
    <s v="."/>
    <s v="West Midlands"/>
    <s v="cns_missing"/>
    <n v="44"/>
    <n v="0.79544999999999999"/>
  </r>
  <r>
    <s v="NAoPri_cohort"/>
    <n v="2020"/>
    <s v="Q3"/>
    <s v="Q3-2020"/>
    <x v="83"/>
    <x v="95"/>
    <s v="."/>
    <s v="West Midlands"/>
    <s v="cns_missing"/>
    <n v="68"/>
    <n v="0.82352999999999998"/>
  </r>
  <r>
    <s v="NAoPri_cohort"/>
    <n v="2020"/>
    <s v="Q4"/>
    <s v="Q4-2020"/>
    <x v="83"/>
    <x v="95"/>
    <s v="."/>
    <s v="West Midlands"/>
    <s v="cns_missing"/>
    <n v="101"/>
    <n v="0.76237999999999995"/>
  </r>
  <r>
    <s v="NAoPri_cohort"/>
    <n v="2021"/>
    <s v="Q1"/>
    <s v="Q1-2021"/>
    <x v="83"/>
    <x v="95"/>
    <s v="."/>
    <s v="West Midlands"/>
    <s v="cns_missing"/>
    <n v="94"/>
    <n v="0.93616999999999995"/>
  </r>
  <r>
    <s v="NAoPri_cohort"/>
    <n v="2021"/>
    <s v="Q2"/>
    <s v="Q2-2021"/>
    <x v="83"/>
    <x v="95"/>
    <s v="."/>
    <s v="West Midlands"/>
    <s v="cns_missing"/>
    <n v="107"/>
    <n v="0.87849999999999995"/>
  </r>
  <r>
    <s v="NAoPri_cohort"/>
    <n v="2021"/>
    <s v="Q3"/>
    <s v="Q3-2021"/>
    <x v="83"/>
    <x v="95"/>
    <s v="."/>
    <s v="West Midlands"/>
    <s v="cns_missing"/>
    <n v="104"/>
    <n v="0.86538000000000004"/>
  </r>
  <r>
    <s v="NAoPri_cohort"/>
    <n v="2021"/>
    <s v="Q4"/>
    <s v="Q4-2021"/>
    <x v="83"/>
    <x v="95"/>
    <s v="."/>
    <s v="West Midlands"/>
    <s v="cns_missing"/>
    <n v="128"/>
    <n v="0.88280999999999998"/>
  </r>
  <r>
    <s v="NAoPri_cohort"/>
    <n v="2022"/>
    <s v="Q1"/>
    <s v="Q1-2022"/>
    <x v="83"/>
    <x v="95"/>
    <s v="."/>
    <s v="West Midlands"/>
    <s v="cns_missing"/>
    <n v="121"/>
    <n v="0.88429999999999997"/>
  </r>
  <r>
    <s v="NAoPri_cohort"/>
    <n v="2022"/>
    <s v="Q2"/>
    <s v="Q2-2022"/>
    <x v="83"/>
    <x v="95"/>
    <s v="."/>
    <s v="West Midlands"/>
    <s v="cns_missing"/>
    <n v="100"/>
    <n v="0.95"/>
  </r>
  <r>
    <s v="NAoPri_cohort"/>
    <n v="2022"/>
    <s v="Q3"/>
    <s v="Q3-2022"/>
    <x v="83"/>
    <x v="95"/>
    <s v="."/>
    <s v="West Midlands"/>
    <s v="cns_missing"/>
    <n v="117"/>
    <n v="0.90598000000000001"/>
  </r>
  <r>
    <s v="NAoPri_cohort"/>
    <n v="2022"/>
    <s v="Q4"/>
    <s v="Q4-2022"/>
    <x v="83"/>
    <x v="95"/>
    <s v="."/>
    <s v="West Midlands"/>
    <s v="cns_missing"/>
    <n v="88"/>
    <n v="0.875"/>
  </r>
  <r>
    <s v="NAoPri_cohort"/>
    <n v="2023"/>
    <s v="Q1"/>
    <s v="Q1-2023"/>
    <x v="83"/>
    <x v="95"/>
    <s v="."/>
    <s v="West Midlands"/>
    <s v="cns_missing"/>
    <n v="101"/>
    <n v="0.88119000000000003"/>
  </r>
  <r>
    <s v="NAoPri_cohort"/>
    <n v="2018"/>
    <s v="Q1"/>
    <s v="Q1-2018"/>
    <x v="84"/>
    <x v="96"/>
    <s v="."/>
    <s v="South Yorkshire and Bassetlaw"/>
    <s v="cns_missing"/>
    <n v="116"/>
    <n v="0.87068999999999996"/>
  </r>
  <r>
    <s v="NAoPri_cohort"/>
    <n v="2018"/>
    <s v="Q2"/>
    <s v="Q2-2018"/>
    <x v="84"/>
    <x v="96"/>
    <s v="."/>
    <s v="South Yorkshire and Bassetlaw"/>
    <s v="cns_missing"/>
    <n v="128"/>
    <n v="0.91405999999999998"/>
  </r>
  <r>
    <s v="NAoPri_cohort"/>
    <n v="2018"/>
    <s v="Q3"/>
    <s v="Q3-2018"/>
    <x v="84"/>
    <x v="96"/>
    <s v="."/>
    <s v="South Yorkshire and Bassetlaw"/>
    <s v="cns_missing"/>
    <n v="137"/>
    <n v="0.91241000000000005"/>
  </r>
  <r>
    <s v="NAoPri_cohort"/>
    <n v="2018"/>
    <s v="Q4"/>
    <s v="Q4-2018"/>
    <x v="84"/>
    <x v="96"/>
    <s v="."/>
    <s v="South Yorkshire and Bassetlaw"/>
    <s v="cns_missing"/>
    <n v="125"/>
    <n v="0.93600000000000005"/>
  </r>
  <r>
    <s v="NAoPri_cohort"/>
    <n v="2019"/>
    <s v="Q1"/>
    <s v="Q1-2019"/>
    <x v="84"/>
    <x v="96"/>
    <s v="."/>
    <s v="South Yorkshire and Bassetlaw"/>
    <s v="cns_missing"/>
    <n v="125"/>
    <n v="0.97599999999999998"/>
  </r>
  <r>
    <s v="NAoPri_cohort"/>
    <n v="2019"/>
    <s v="Q2"/>
    <s v="Q2-2019"/>
    <x v="84"/>
    <x v="96"/>
    <s v="."/>
    <s v="South Yorkshire and Bassetlaw"/>
    <s v="cns_missing"/>
    <n v="100"/>
    <n v="0.93"/>
  </r>
  <r>
    <s v="NAoPri_cohort"/>
    <n v="2019"/>
    <s v="Q3"/>
    <s v="Q3-2019"/>
    <x v="84"/>
    <x v="96"/>
    <s v="."/>
    <s v="South Yorkshire and Bassetlaw"/>
    <s v="cns_missing"/>
    <n v="125"/>
    <n v="0.93600000000000005"/>
  </r>
  <r>
    <s v="NAoPri_cohort"/>
    <n v="2019"/>
    <s v="Q4"/>
    <s v="Q4-2019"/>
    <x v="84"/>
    <x v="96"/>
    <s v="."/>
    <s v="South Yorkshire and Bassetlaw"/>
    <s v="cns_missing"/>
    <n v="112"/>
    <n v="0.89285999999999999"/>
  </r>
  <r>
    <s v="NAoPri_cohort"/>
    <n v="2020"/>
    <s v="Q1"/>
    <s v="Q1-2020"/>
    <x v="84"/>
    <x v="96"/>
    <s v="."/>
    <s v="South Yorkshire and Bassetlaw"/>
    <s v="cns_missing"/>
    <n v="85"/>
    <n v="0.84706000000000004"/>
  </r>
  <r>
    <s v="NAoPri_cohort"/>
    <n v="2020"/>
    <s v="Q2"/>
    <s v="Q2-2020"/>
    <x v="84"/>
    <x v="96"/>
    <s v="."/>
    <s v="South Yorkshire and Bassetlaw"/>
    <s v="cns_missing"/>
    <n v="50"/>
    <n v="0.9"/>
  </r>
  <r>
    <s v="NAoPri_cohort"/>
    <n v="2020"/>
    <s v="Q3"/>
    <s v="Q3-2020"/>
    <x v="84"/>
    <x v="96"/>
    <s v="."/>
    <s v="South Yorkshire and Bassetlaw"/>
    <s v="cns_missing"/>
    <n v="70"/>
    <n v="0.88571"/>
  </r>
  <r>
    <s v="NAoPri_cohort"/>
    <n v="2020"/>
    <s v="Q4"/>
    <s v="Q4-2020"/>
    <x v="84"/>
    <x v="96"/>
    <s v="."/>
    <s v="South Yorkshire and Bassetlaw"/>
    <s v="cns_missing"/>
    <n v="101"/>
    <n v="0.94059000000000004"/>
  </r>
  <r>
    <s v="NAoPri_cohort"/>
    <n v="2021"/>
    <s v="Q1"/>
    <s v="Q1-2021"/>
    <x v="84"/>
    <x v="96"/>
    <s v="."/>
    <s v="South Yorkshire and Bassetlaw"/>
    <s v="cns_missing"/>
    <n v="106"/>
    <n v="0.97170000000000001"/>
  </r>
  <r>
    <s v="NAoPri_cohort"/>
    <n v="2021"/>
    <s v="Q2"/>
    <s v="Q2-2021"/>
    <x v="84"/>
    <x v="96"/>
    <s v="."/>
    <s v="South Yorkshire and Bassetlaw"/>
    <s v="cns_missing"/>
    <n v="107"/>
    <n v="0.96262000000000003"/>
  </r>
  <r>
    <s v="NAoPri_cohort"/>
    <n v="2021"/>
    <s v="Q3"/>
    <s v="Q3-2021"/>
    <x v="84"/>
    <x v="96"/>
    <s v="."/>
    <s v="South Yorkshire and Bassetlaw"/>
    <s v="cns_missing"/>
    <n v="144"/>
    <n v="0.9375"/>
  </r>
  <r>
    <s v="NAoPri_cohort"/>
    <n v="2021"/>
    <s v="Q4"/>
    <s v="Q4-2021"/>
    <x v="84"/>
    <x v="96"/>
    <s v="."/>
    <s v="South Yorkshire and Bassetlaw"/>
    <s v="cns_missing"/>
    <n v="106"/>
    <n v="0.90566000000000002"/>
  </r>
  <r>
    <s v="NAoPri_cohort"/>
    <n v="2022"/>
    <s v="Q1"/>
    <s v="Q1-2022"/>
    <x v="84"/>
    <x v="96"/>
    <s v="."/>
    <s v="South Yorkshire and Bassetlaw"/>
    <s v="cns_missing"/>
    <n v="132"/>
    <n v="0.84848000000000001"/>
  </r>
  <r>
    <s v="NAoPri_cohort"/>
    <n v="2022"/>
    <s v="Q2"/>
    <s v="Q2-2022"/>
    <x v="84"/>
    <x v="96"/>
    <s v="."/>
    <s v="South Yorkshire and Bassetlaw"/>
    <s v="cns_missing"/>
    <n v="130"/>
    <n v="0.76153999999999999"/>
  </r>
  <r>
    <s v="NAoPri_cohort"/>
    <n v="2022"/>
    <s v="Q3"/>
    <s v="Q3-2022"/>
    <x v="84"/>
    <x v="96"/>
    <s v="."/>
    <s v="South Yorkshire and Bassetlaw"/>
    <s v="cns_missing"/>
    <n v="115"/>
    <n v="0.86087000000000002"/>
  </r>
  <r>
    <s v="NAoPri_cohort"/>
    <n v="2022"/>
    <s v="Q4"/>
    <s v="Q4-2022"/>
    <x v="84"/>
    <x v="96"/>
    <s v="."/>
    <s v="South Yorkshire and Bassetlaw"/>
    <s v="cns_missing"/>
    <n v="107"/>
    <n v="0.84111999999999998"/>
  </r>
  <r>
    <s v="NAoPri_cohort"/>
    <n v="2023"/>
    <s v="Q1"/>
    <s v="Q1-2023"/>
    <x v="84"/>
    <x v="96"/>
    <s v="."/>
    <s v="South Yorkshire and Bassetlaw"/>
    <s v="cns_missing"/>
    <n v="114"/>
    <n v="0.75439000000000001"/>
  </r>
  <r>
    <s v="NAoPri_cohort"/>
    <n v="2018"/>
    <s v="Q1"/>
    <s v="Q1-2018"/>
    <x v="85"/>
    <x v="97"/>
    <s v="."/>
    <s v="East Midlands"/>
    <s v="cns_missing"/>
    <n v="56"/>
    <n v="7.1429999999999993E-2"/>
  </r>
  <r>
    <s v="NAoPri_cohort"/>
    <n v="2018"/>
    <s v="Q2"/>
    <s v="Q2-2018"/>
    <x v="85"/>
    <x v="97"/>
    <s v="."/>
    <s v="East Midlands"/>
    <s v="cns_missing"/>
    <n v="59"/>
    <n v="3.39E-2"/>
  </r>
  <r>
    <s v="NAoPri_cohort"/>
    <n v="2018"/>
    <s v="Q3"/>
    <s v="Q3-2018"/>
    <x v="85"/>
    <x v="97"/>
    <s v="."/>
    <s v="East Midlands"/>
    <s v="cns_missing"/>
    <n v="45"/>
    <n v="4.444E-2"/>
  </r>
  <r>
    <s v="NAoPri_cohort"/>
    <n v="2018"/>
    <s v="Q4"/>
    <s v="Q4-2018"/>
    <x v="85"/>
    <x v="97"/>
    <s v="."/>
    <s v="East Midlands"/>
    <s v="cns_missing"/>
    <n v="70"/>
    <n v="0"/>
  </r>
  <r>
    <s v="NAoPri_cohort"/>
    <n v="2019"/>
    <s v="Q1"/>
    <s v="Q1-2019"/>
    <x v="85"/>
    <x v="97"/>
    <s v="."/>
    <s v="East Midlands"/>
    <s v="cns_missing"/>
    <n v="54"/>
    <n v="0.92593000000000003"/>
  </r>
  <r>
    <s v="NAoPri_cohort"/>
    <n v="2019"/>
    <s v="Q2"/>
    <s v="Q2-2019"/>
    <x v="85"/>
    <x v="97"/>
    <s v="."/>
    <s v="East Midlands"/>
    <s v="cns_missing"/>
    <n v="67"/>
    <n v="0.89551999999999998"/>
  </r>
  <r>
    <s v="NAoPri_cohort"/>
    <n v="2019"/>
    <s v="Q3"/>
    <s v="Q3-2019"/>
    <x v="85"/>
    <x v="97"/>
    <s v="."/>
    <s v="East Midlands"/>
    <s v="cns_missing"/>
    <n v="75"/>
    <n v="0.94667000000000001"/>
  </r>
  <r>
    <s v="NAoPri_cohort"/>
    <n v="2019"/>
    <s v="Q4"/>
    <s v="Q4-2019"/>
    <x v="85"/>
    <x v="97"/>
    <s v="."/>
    <s v="East Midlands"/>
    <s v="cns_missing"/>
    <n v="62"/>
    <n v="0.8871"/>
  </r>
  <r>
    <s v="NAoPri_cohort"/>
    <n v="2020"/>
    <s v="Q1"/>
    <s v="Q1-2020"/>
    <x v="85"/>
    <x v="97"/>
    <s v="."/>
    <s v="East Midlands"/>
    <s v="cns_missing"/>
    <n v="68"/>
    <n v="0.89705999999999997"/>
  </r>
  <r>
    <s v="NAoPri_cohort"/>
    <n v="2020"/>
    <s v="Q2"/>
    <s v="Q2-2020"/>
    <x v="85"/>
    <x v="97"/>
    <s v="."/>
    <s v="East Midlands"/>
    <s v="cns_missing"/>
    <n v="22"/>
    <n v="0.95455000000000001"/>
  </r>
  <r>
    <s v="NAoPri_cohort"/>
    <n v="2020"/>
    <s v="Q3"/>
    <s v="Q3-2020"/>
    <x v="85"/>
    <x v="97"/>
    <s v="."/>
    <s v="East Midlands"/>
    <s v="cns_missing"/>
    <n v="40"/>
    <n v="0.9"/>
  </r>
  <r>
    <s v="NAoPri_cohort"/>
    <n v="2020"/>
    <s v="Q4"/>
    <s v="Q4-2020"/>
    <x v="85"/>
    <x v="97"/>
    <s v="."/>
    <s v="East Midlands"/>
    <s v="cns_missing"/>
    <n v="69"/>
    <n v="0.79710000000000003"/>
  </r>
  <r>
    <s v="NAoPri_cohort"/>
    <n v="2021"/>
    <s v="Q1"/>
    <s v="Q1-2021"/>
    <x v="85"/>
    <x v="97"/>
    <s v="."/>
    <s v="East Midlands"/>
    <s v="cns_missing"/>
    <n v="74"/>
    <n v="0.94594999999999996"/>
  </r>
  <r>
    <s v="NAoPri_cohort"/>
    <n v="2021"/>
    <s v="Q2"/>
    <s v="Q2-2021"/>
    <x v="85"/>
    <x v="97"/>
    <s v="."/>
    <s v="East Midlands"/>
    <s v="cns_missing"/>
    <n v="83"/>
    <n v="0.93976000000000004"/>
  </r>
  <r>
    <s v="NAoPri_cohort"/>
    <n v="2021"/>
    <s v="Q3"/>
    <s v="Q3-2021"/>
    <x v="85"/>
    <x v="97"/>
    <s v="."/>
    <s v="East Midlands"/>
    <s v="cns_missing"/>
    <n v="67"/>
    <n v="0.86567000000000005"/>
  </r>
  <r>
    <s v="NAoPri_cohort"/>
    <n v="2021"/>
    <s v="Q4"/>
    <s v="Q4-2021"/>
    <x v="85"/>
    <x v="97"/>
    <s v="."/>
    <s v="East Midlands"/>
    <s v="cns_missing"/>
    <n v="69"/>
    <n v="0.88405999999999996"/>
  </r>
  <r>
    <s v="NAoPri_cohort"/>
    <n v="2022"/>
    <s v="Q1"/>
    <s v="Q1-2022"/>
    <x v="85"/>
    <x v="97"/>
    <s v="."/>
    <s v="East Midlands"/>
    <s v="cns_missing"/>
    <n v="77"/>
    <n v="0.14285999999999999"/>
  </r>
  <r>
    <s v="NAoPri_cohort"/>
    <n v="2022"/>
    <s v="Q2"/>
    <s v="Q2-2022"/>
    <x v="85"/>
    <x v="97"/>
    <s v="."/>
    <s v="East Midlands"/>
    <s v="cns_missing"/>
    <n v="71"/>
    <n v="0.32394000000000001"/>
  </r>
  <r>
    <s v="NAoPri_cohort"/>
    <n v="2022"/>
    <s v="Q3"/>
    <s v="Q3-2022"/>
    <x v="85"/>
    <x v="97"/>
    <s v="."/>
    <s v="East Midlands"/>
    <s v="cns_missing"/>
    <n v="73"/>
    <n v="0.76712000000000002"/>
  </r>
  <r>
    <s v="NAoPri_cohort"/>
    <n v="2022"/>
    <s v="Q4"/>
    <s v="Q4-2022"/>
    <x v="85"/>
    <x v="97"/>
    <s v="."/>
    <s v="East Midlands"/>
    <s v="cns_missing"/>
    <n v="61"/>
    <n v="0.19672000000000001"/>
  </r>
  <r>
    <s v="NAoPri_cohort"/>
    <n v="2023"/>
    <s v="Q1"/>
    <s v="Q1-2023"/>
    <x v="85"/>
    <x v="97"/>
    <s v="."/>
    <s v="East Midlands"/>
    <s v="cns_missing"/>
    <n v="68"/>
    <n v="0.77941000000000005"/>
  </r>
  <r>
    <s v="NAoPri_cohort"/>
    <n v="2018"/>
    <s v="Q1"/>
    <s v="Q1-2018"/>
    <x v="86"/>
    <x v="98"/>
    <s v="."/>
    <s v="West Midlands"/>
    <s v="cns_missing"/>
    <n v="135"/>
    <n v="0.94815000000000005"/>
  </r>
  <r>
    <s v="NAoPri_cohort"/>
    <n v="2018"/>
    <s v="Q2"/>
    <s v="Q2-2018"/>
    <x v="86"/>
    <x v="98"/>
    <s v="."/>
    <s v="West Midlands"/>
    <s v="cns_missing"/>
    <n v="111"/>
    <n v="0.90991"/>
  </r>
  <r>
    <s v="NAoPri_cohort"/>
    <n v="2018"/>
    <s v="Q3"/>
    <s v="Q3-2018"/>
    <x v="86"/>
    <x v="98"/>
    <s v="."/>
    <s v="West Midlands"/>
    <s v="cns_missing"/>
    <n v="96"/>
    <n v="0.89583000000000002"/>
  </r>
  <r>
    <s v="NAoPri_cohort"/>
    <n v="2018"/>
    <s v="Q4"/>
    <s v="Q4-2018"/>
    <x v="86"/>
    <x v="98"/>
    <s v="."/>
    <s v="West Midlands"/>
    <s v="cns_missing"/>
    <n v="121"/>
    <n v="0.92562"/>
  </r>
  <r>
    <s v="NAoPri_cohort"/>
    <n v="2019"/>
    <s v="Q1"/>
    <s v="Q1-2019"/>
    <x v="86"/>
    <x v="98"/>
    <s v="."/>
    <s v="West Midlands"/>
    <s v="cns_missing"/>
    <n v="102"/>
    <n v="0.89215999999999995"/>
  </r>
  <r>
    <s v="NAoPri_cohort"/>
    <n v="2019"/>
    <s v="Q2"/>
    <s v="Q2-2019"/>
    <x v="86"/>
    <x v="98"/>
    <s v="."/>
    <s v="West Midlands"/>
    <s v="cns_missing"/>
    <n v="106"/>
    <n v="0.93396000000000001"/>
  </r>
  <r>
    <s v="NAoPri_cohort"/>
    <n v="2019"/>
    <s v="Q3"/>
    <s v="Q3-2019"/>
    <x v="86"/>
    <x v="98"/>
    <s v="."/>
    <s v="West Midlands"/>
    <s v="cns_missing"/>
    <n v="109"/>
    <n v="0.91742999999999997"/>
  </r>
  <r>
    <s v="NAoPri_cohort"/>
    <n v="2019"/>
    <s v="Q4"/>
    <s v="Q4-2019"/>
    <x v="86"/>
    <x v="98"/>
    <s v="."/>
    <s v="West Midlands"/>
    <s v="cns_missing"/>
    <n v="135"/>
    <n v="0.97036999999999995"/>
  </r>
  <r>
    <s v="NAoPri_cohort"/>
    <n v="2020"/>
    <s v="Q1"/>
    <s v="Q1-2020"/>
    <x v="86"/>
    <x v="98"/>
    <s v="."/>
    <s v="West Midlands"/>
    <s v="cns_missing"/>
    <n v="95"/>
    <n v="0.93684000000000001"/>
  </r>
  <r>
    <s v="NAoPri_cohort"/>
    <n v="2020"/>
    <s v="Q2"/>
    <s v="Q2-2020"/>
    <x v="86"/>
    <x v="98"/>
    <s v="."/>
    <s v="West Midlands"/>
    <s v="cns_missing"/>
    <n v="58"/>
    <n v="0.96552000000000004"/>
  </r>
  <r>
    <s v="NAoPri_cohort"/>
    <n v="2020"/>
    <s v="Q3"/>
    <s v="Q3-2020"/>
    <x v="86"/>
    <x v="98"/>
    <s v="."/>
    <s v="West Midlands"/>
    <s v="cns_missing"/>
    <n v="71"/>
    <n v="0.94366000000000005"/>
  </r>
  <r>
    <s v="NAoPri_cohort"/>
    <n v="2020"/>
    <s v="Q4"/>
    <s v="Q4-2020"/>
    <x v="86"/>
    <x v="98"/>
    <s v="."/>
    <s v="West Midlands"/>
    <s v="cns_missing"/>
    <n v="82"/>
    <n v="0.96340999999999999"/>
  </r>
  <r>
    <s v="NAoPri_cohort"/>
    <n v="2021"/>
    <s v="Q1"/>
    <s v="Q1-2021"/>
    <x v="86"/>
    <x v="98"/>
    <s v="."/>
    <s v="West Midlands"/>
    <s v="cns_missing"/>
    <n v="91"/>
    <n v="0.92308000000000001"/>
  </r>
  <r>
    <s v="NAoPri_cohort"/>
    <n v="2021"/>
    <s v="Q2"/>
    <s v="Q2-2021"/>
    <x v="86"/>
    <x v="98"/>
    <s v="."/>
    <s v="West Midlands"/>
    <s v="cns_missing"/>
    <n v="102"/>
    <n v="0.86275000000000002"/>
  </r>
  <r>
    <s v="NAoPri_cohort"/>
    <n v="2021"/>
    <s v="Q3"/>
    <s v="Q3-2021"/>
    <x v="86"/>
    <x v="98"/>
    <s v="."/>
    <s v="West Midlands"/>
    <s v="cns_missing"/>
    <n v="113"/>
    <n v="0.80530999999999997"/>
  </r>
  <r>
    <s v="NAoPri_cohort"/>
    <n v="2021"/>
    <s v="Q4"/>
    <s v="Q4-2021"/>
    <x v="86"/>
    <x v="98"/>
    <s v="."/>
    <s v="West Midlands"/>
    <s v="cns_missing"/>
    <n v="142"/>
    <n v="0.82394000000000001"/>
  </r>
  <r>
    <s v="NAoPri_cohort"/>
    <n v="2022"/>
    <s v="Q1"/>
    <s v="Q1-2022"/>
    <x v="86"/>
    <x v="98"/>
    <s v="."/>
    <s v="West Midlands"/>
    <s v="cns_missing"/>
    <n v="108"/>
    <n v="0.63888999999999996"/>
  </r>
  <r>
    <s v="NAoPri_cohort"/>
    <n v="2022"/>
    <s v="Q2"/>
    <s v="Q2-2022"/>
    <x v="86"/>
    <x v="98"/>
    <s v="."/>
    <s v="West Midlands"/>
    <s v="cns_missing"/>
    <n v="114"/>
    <n v="0.71930000000000005"/>
  </r>
  <r>
    <s v="NAoPri_cohort"/>
    <n v="2022"/>
    <s v="Q3"/>
    <s v="Q3-2022"/>
    <x v="86"/>
    <x v="98"/>
    <s v="."/>
    <s v="West Midlands"/>
    <s v="cns_missing"/>
    <n v="173"/>
    <n v="0.84392999999999996"/>
  </r>
  <r>
    <s v="NAoPri_cohort"/>
    <n v="2022"/>
    <s v="Q4"/>
    <s v="Q4-2022"/>
    <x v="86"/>
    <x v="98"/>
    <s v="."/>
    <s v="West Midlands"/>
    <s v="cns_missing"/>
    <n v="168"/>
    <n v="0.82738"/>
  </r>
  <r>
    <s v="NAoPri_cohort"/>
    <n v="2023"/>
    <s v="Q1"/>
    <s v="Q1-2023"/>
    <x v="86"/>
    <x v="98"/>
    <s v="."/>
    <s v="West Midlands"/>
    <s v="cns_missing"/>
    <n v="130"/>
    <n v="0.79230999999999996"/>
  </r>
  <r>
    <s v="NAoPri_cohort"/>
    <n v="2018"/>
    <s v="Q1"/>
    <s v="Q1-2018"/>
    <x v="87"/>
    <x v="99"/>
    <s v="."/>
    <s v="Somerset, Wiltshire, Avon and Gloucestershire"/>
    <s v="cns_missing"/>
    <n v="108"/>
    <n v="0.53703999999999996"/>
  </r>
  <r>
    <s v="NAoPri_cohort"/>
    <n v="2018"/>
    <s v="Q2"/>
    <s v="Q2-2018"/>
    <x v="87"/>
    <x v="99"/>
    <s v="."/>
    <s v="Somerset, Wiltshire, Avon and Gloucestershire"/>
    <s v="cns_missing"/>
    <n v="121"/>
    <n v="0.71901000000000004"/>
  </r>
  <r>
    <s v="NAoPri_cohort"/>
    <n v="2018"/>
    <s v="Q3"/>
    <s v="Q3-2018"/>
    <x v="87"/>
    <x v="99"/>
    <s v="."/>
    <s v="Somerset, Wiltshire, Avon and Gloucestershire"/>
    <s v="cns_missing"/>
    <n v="149"/>
    <n v="0.7651"/>
  </r>
  <r>
    <s v="NAoPri_cohort"/>
    <n v="2018"/>
    <s v="Q4"/>
    <s v="Q4-2018"/>
    <x v="87"/>
    <x v="99"/>
    <s v="."/>
    <s v="Somerset, Wiltshire, Avon and Gloucestershire"/>
    <s v="cns_missing"/>
    <n v="142"/>
    <n v="0.75351999999999997"/>
  </r>
  <r>
    <s v="NAoPri_cohort"/>
    <n v="2019"/>
    <s v="Q1"/>
    <s v="Q1-2019"/>
    <x v="87"/>
    <x v="99"/>
    <s v="."/>
    <s v="Somerset, Wiltshire, Avon and Gloucestershire"/>
    <s v="cns_missing"/>
    <n v="118"/>
    <n v="0.86441000000000001"/>
  </r>
  <r>
    <s v="NAoPri_cohort"/>
    <n v="2019"/>
    <s v="Q2"/>
    <s v="Q2-2019"/>
    <x v="87"/>
    <x v="99"/>
    <s v="."/>
    <s v="Somerset, Wiltshire, Avon and Gloucestershire"/>
    <s v="cns_missing"/>
    <n v="133"/>
    <n v="0.86465999999999998"/>
  </r>
  <r>
    <s v="NAoPri_cohort"/>
    <n v="2019"/>
    <s v="Q3"/>
    <s v="Q3-2019"/>
    <x v="87"/>
    <x v="99"/>
    <s v="."/>
    <s v="Somerset, Wiltshire, Avon and Gloucestershire"/>
    <s v="cns_missing"/>
    <n v="113"/>
    <n v="0.87611000000000006"/>
  </r>
  <r>
    <s v="NAoPri_cohort"/>
    <n v="2019"/>
    <s v="Q4"/>
    <s v="Q4-2019"/>
    <x v="87"/>
    <x v="99"/>
    <s v="."/>
    <s v="Somerset, Wiltshire, Avon and Gloucestershire"/>
    <s v="cns_missing"/>
    <n v="124"/>
    <n v="0.89515999999999996"/>
  </r>
  <r>
    <s v="NAoPri_cohort"/>
    <n v="2020"/>
    <s v="Q1"/>
    <s v="Q1-2020"/>
    <x v="87"/>
    <x v="99"/>
    <s v="."/>
    <s v="Somerset, Wiltshire, Avon and Gloucestershire"/>
    <s v="cns_missing"/>
    <n v="97"/>
    <n v="0.85567000000000004"/>
  </r>
  <r>
    <s v="NAoPri_cohort"/>
    <n v="2020"/>
    <s v="Q2"/>
    <s v="Q2-2020"/>
    <x v="87"/>
    <x v="99"/>
    <s v="."/>
    <s v="Somerset, Wiltshire, Avon and Gloucestershire"/>
    <s v="cns_missing"/>
    <n v="57"/>
    <n v="0.85965000000000003"/>
  </r>
  <r>
    <s v="NAoPri_cohort"/>
    <n v="2020"/>
    <s v="Q3"/>
    <s v="Q3-2020"/>
    <x v="87"/>
    <x v="99"/>
    <s v="."/>
    <s v="Somerset, Wiltshire, Avon and Gloucestershire"/>
    <s v="cns_missing"/>
    <n v="90"/>
    <n v="0.87778"/>
  </r>
  <r>
    <s v="NAoPri_cohort"/>
    <n v="2020"/>
    <s v="Q4"/>
    <s v="Q4-2020"/>
    <x v="87"/>
    <x v="99"/>
    <s v="."/>
    <s v="Somerset, Wiltshire, Avon and Gloucestershire"/>
    <s v="cns_missing"/>
    <n v="128"/>
    <n v="0.96094000000000002"/>
  </r>
  <r>
    <s v="NAoPri_cohort"/>
    <n v="2021"/>
    <s v="Q1"/>
    <s v="Q1-2021"/>
    <x v="87"/>
    <x v="99"/>
    <s v="."/>
    <s v="Somerset, Wiltshire, Avon and Gloucestershire"/>
    <s v="cns_missing"/>
    <n v="134"/>
    <n v="0.89551999999999998"/>
  </r>
  <r>
    <s v="NAoPri_cohort"/>
    <n v="2021"/>
    <s v="Q2"/>
    <s v="Q2-2021"/>
    <x v="87"/>
    <x v="99"/>
    <s v="."/>
    <s v="Somerset, Wiltshire, Avon and Gloucestershire"/>
    <s v="cns_missing"/>
    <n v="152"/>
    <n v="0.86841999999999997"/>
  </r>
  <r>
    <s v="NAoPri_cohort"/>
    <n v="2021"/>
    <s v="Q3"/>
    <s v="Q3-2021"/>
    <x v="87"/>
    <x v="99"/>
    <s v="."/>
    <s v="Somerset, Wiltshire, Avon and Gloucestershire"/>
    <s v="cns_missing"/>
    <n v="142"/>
    <n v="0.83803000000000005"/>
  </r>
  <r>
    <s v="NAoPri_cohort"/>
    <n v="2021"/>
    <s v="Q4"/>
    <s v="Q4-2021"/>
    <x v="87"/>
    <x v="99"/>
    <s v="."/>
    <s v="Somerset, Wiltshire, Avon and Gloucestershire"/>
    <s v="cns_missing"/>
    <n v="140"/>
    <n v="0.84286000000000005"/>
  </r>
  <r>
    <s v="NAoPri_cohort"/>
    <n v="2022"/>
    <s v="Q1"/>
    <s v="Q1-2022"/>
    <x v="87"/>
    <x v="99"/>
    <s v="."/>
    <s v="Somerset, Wiltshire, Avon and Gloucestershire"/>
    <s v="cns_missing"/>
    <n v="170"/>
    <n v="0.82940999999999998"/>
  </r>
  <r>
    <s v="NAoPri_cohort"/>
    <n v="2022"/>
    <s v="Q2"/>
    <s v="Q2-2022"/>
    <x v="87"/>
    <x v="99"/>
    <s v="."/>
    <s v="Somerset, Wiltshire, Avon and Gloucestershire"/>
    <s v="cns_missing"/>
    <n v="136"/>
    <n v="0.77941000000000005"/>
  </r>
  <r>
    <s v="NAoPri_cohort"/>
    <n v="2022"/>
    <s v="Q3"/>
    <s v="Q3-2022"/>
    <x v="87"/>
    <x v="99"/>
    <s v="."/>
    <s v="Somerset, Wiltshire, Avon and Gloucestershire"/>
    <s v="cns_missing"/>
    <n v="149"/>
    <n v="0.81879000000000002"/>
  </r>
  <r>
    <s v="NAoPri_cohort"/>
    <n v="2022"/>
    <s v="Q4"/>
    <s v="Q4-2022"/>
    <x v="87"/>
    <x v="99"/>
    <s v="."/>
    <s v="Somerset, Wiltshire, Avon and Gloucestershire"/>
    <s v="cns_missing"/>
    <n v="146"/>
    <n v="0.80822000000000005"/>
  </r>
  <r>
    <s v="NAoPri_cohort"/>
    <n v="2023"/>
    <s v="Q1"/>
    <s v="Q1-2023"/>
    <x v="87"/>
    <x v="99"/>
    <s v="."/>
    <s v="Somerset, Wiltshire, Avon and Gloucestershire"/>
    <s v="cns_missing"/>
    <n v="159"/>
    <n v="0.69181999999999999"/>
  </r>
  <r>
    <s v="NAoPri_cohort"/>
    <n v="2018"/>
    <s v="Q1"/>
    <s v="Q1-2018"/>
    <x v="13"/>
    <x v="100"/>
    <s v="."/>
    <s v="Somerset, Wiltshire, Avon and Gloucestershire"/>
    <s v="cns_missing"/>
    <n v="552"/>
    <n v="0.55978000000000006"/>
  </r>
  <r>
    <s v="NAoPri_cohort"/>
    <n v="2018"/>
    <s v="Q2"/>
    <s v="Q2-2018"/>
    <x v="13"/>
    <x v="100"/>
    <s v="."/>
    <s v="Somerset, Wiltshire, Avon and Gloucestershire"/>
    <s v="cns_missing"/>
    <n v="603"/>
    <n v="0.59204000000000001"/>
  </r>
  <r>
    <s v="NAoPri_cohort"/>
    <n v="2018"/>
    <s v="Q3"/>
    <s v="Q3-2018"/>
    <x v="13"/>
    <x v="100"/>
    <s v="."/>
    <s v="Somerset, Wiltshire, Avon and Gloucestershire"/>
    <s v="cns_missing"/>
    <n v="696"/>
    <n v="0.57615000000000005"/>
  </r>
  <r>
    <s v="NAoPri_cohort"/>
    <n v="2018"/>
    <s v="Q4"/>
    <s v="Q4-2018"/>
    <x v="13"/>
    <x v="100"/>
    <s v="."/>
    <s v="Somerset, Wiltshire, Avon and Gloucestershire"/>
    <s v="cns_missing"/>
    <n v="616"/>
    <n v="0.57142999999999999"/>
  </r>
  <r>
    <s v="NAoPri_cohort"/>
    <n v="2019"/>
    <s v="Q1"/>
    <s v="Q1-2019"/>
    <x v="13"/>
    <x v="100"/>
    <s v="."/>
    <s v="Somerset, Wiltshire, Avon and Gloucestershire"/>
    <s v="cns_missing"/>
    <n v="593"/>
    <n v="0.58516000000000001"/>
  </r>
  <r>
    <s v="NAoPri_cohort"/>
    <n v="2019"/>
    <s v="Q2"/>
    <s v="Q2-2019"/>
    <x v="13"/>
    <x v="100"/>
    <s v="."/>
    <s v="Somerset, Wiltshire, Avon and Gloucestershire"/>
    <s v="cns_missing"/>
    <n v="610"/>
    <n v="0.56393000000000004"/>
  </r>
  <r>
    <s v="NAoPri_cohort"/>
    <n v="2019"/>
    <s v="Q3"/>
    <s v="Q3-2019"/>
    <x v="13"/>
    <x v="100"/>
    <s v="."/>
    <s v="Somerset, Wiltshire, Avon and Gloucestershire"/>
    <s v="cns_missing"/>
    <n v="636"/>
    <n v="0.51258000000000004"/>
  </r>
  <r>
    <s v="NAoPri_cohort"/>
    <n v="2019"/>
    <s v="Q4"/>
    <s v="Q4-2019"/>
    <x v="13"/>
    <x v="100"/>
    <s v="."/>
    <s v="Somerset, Wiltshire, Avon and Gloucestershire"/>
    <s v="cns_missing"/>
    <n v="597"/>
    <n v="0.51424000000000003"/>
  </r>
  <r>
    <s v="NAoPri_cohort"/>
    <n v="2020"/>
    <s v="Q1"/>
    <s v="Q1-2020"/>
    <x v="13"/>
    <x v="100"/>
    <s v="."/>
    <s v="Somerset, Wiltshire, Avon and Gloucestershire"/>
    <s v="cns_missing"/>
    <n v="591"/>
    <n v="0.58545000000000003"/>
  </r>
  <r>
    <s v="NAoPri_cohort"/>
    <n v="2020"/>
    <s v="Q2"/>
    <s v="Q2-2020"/>
    <x v="13"/>
    <x v="100"/>
    <s v="."/>
    <s v="Somerset, Wiltshire, Avon and Gloucestershire"/>
    <s v="cns_missing"/>
    <n v="346"/>
    <n v="0.58382000000000001"/>
  </r>
  <r>
    <s v="NAoPri_cohort"/>
    <n v="2020"/>
    <s v="Q3"/>
    <s v="Q3-2020"/>
    <x v="13"/>
    <x v="100"/>
    <s v="."/>
    <s v="Somerset, Wiltshire, Avon and Gloucestershire"/>
    <s v="cns_missing"/>
    <n v="561"/>
    <n v="0.63636000000000004"/>
  </r>
  <r>
    <s v="NAoPri_cohort"/>
    <n v="2020"/>
    <s v="Q4"/>
    <s v="Q4-2020"/>
    <x v="13"/>
    <x v="100"/>
    <s v="."/>
    <s v="Somerset, Wiltshire, Avon and Gloucestershire"/>
    <s v="cns_missing"/>
    <n v="613"/>
    <n v="0.78139999999999998"/>
  </r>
  <r>
    <s v="NAoPri_cohort"/>
    <n v="2021"/>
    <s v="Q1"/>
    <s v="Q1-2021"/>
    <x v="13"/>
    <x v="100"/>
    <s v="."/>
    <s v="Somerset, Wiltshire, Avon and Gloucestershire"/>
    <s v="cns_missing"/>
    <n v="644"/>
    <n v="0.82918999999999998"/>
  </r>
  <r>
    <s v="NAoPri_cohort"/>
    <n v="2021"/>
    <s v="Q2"/>
    <s v="Q2-2021"/>
    <x v="13"/>
    <x v="100"/>
    <s v="."/>
    <s v="Somerset, Wiltshire, Avon and Gloucestershire"/>
    <s v="cns_missing"/>
    <n v="631"/>
    <n v="0.83994000000000002"/>
  </r>
  <r>
    <s v="NAoPri_cohort"/>
    <n v="2021"/>
    <s v="Q3"/>
    <s v="Q3-2021"/>
    <x v="13"/>
    <x v="100"/>
    <s v="."/>
    <s v="Somerset, Wiltshire, Avon and Gloucestershire"/>
    <s v="cns_missing"/>
    <n v="691"/>
    <n v="0.75976999999999995"/>
  </r>
  <r>
    <s v="NAoPri_cohort"/>
    <n v="2021"/>
    <s v="Q4"/>
    <s v="Q4-2021"/>
    <x v="13"/>
    <x v="100"/>
    <s v="."/>
    <s v="Somerset, Wiltshire, Avon and Gloucestershire"/>
    <s v="cns_missing"/>
    <n v="713"/>
    <n v="0.76156999999999997"/>
  </r>
  <r>
    <s v="NAoPri_cohort"/>
    <n v="2022"/>
    <s v="Q1"/>
    <s v="Q1-2022"/>
    <x v="13"/>
    <x v="100"/>
    <s v="."/>
    <s v="Somerset, Wiltshire, Avon and Gloucestershire"/>
    <s v="cns_missing"/>
    <n v="733"/>
    <n v="0.78034999999999999"/>
  </r>
  <r>
    <s v="NAoPri_cohort"/>
    <n v="2022"/>
    <s v="Q2"/>
    <s v="Q2-2022"/>
    <x v="13"/>
    <x v="100"/>
    <s v="."/>
    <s v="Somerset, Wiltshire, Avon and Gloucestershire"/>
    <s v="cns_missing"/>
    <n v="660"/>
    <n v="0.81969999999999998"/>
  </r>
  <r>
    <s v="NAoPri_cohort"/>
    <n v="2022"/>
    <s v="Q3"/>
    <s v="Q3-2022"/>
    <x v="13"/>
    <x v="100"/>
    <s v="."/>
    <s v="Somerset, Wiltshire, Avon and Gloucestershire"/>
    <s v="cns_missing"/>
    <n v="654"/>
    <n v="0.80122000000000004"/>
  </r>
  <r>
    <s v="NAoPri_cohort"/>
    <n v="2022"/>
    <s v="Q4"/>
    <s v="Q4-2022"/>
    <x v="13"/>
    <x v="100"/>
    <s v="."/>
    <s v="Somerset, Wiltshire, Avon and Gloucestershire"/>
    <s v="cns_missing"/>
    <n v="678"/>
    <n v="0.78761000000000003"/>
  </r>
  <r>
    <s v="NAoPri_cohort"/>
    <n v="2023"/>
    <s v="Q1"/>
    <s v="Q1-2023"/>
    <x v="13"/>
    <x v="100"/>
    <s v="."/>
    <s v="Somerset, Wiltshire, Avon and Gloucestershire"/>
    <s v="cns_missing"/>
    <n v="699"/>
    <n v="0.73677000000000004"/>
  </r>
  <r>
    <s v="NAoPri_cohort"/>
    <n v="2018"/>
    <s v="Q1"/>
    <s v="Q1-2018"/>
    <x v="13"/>
    <x v="101"/>
    <s v="."/>
    <s v="South East London"/>
    <s v="cns_missing"/>
    <n v="249"/>
    <n v="0.65863000000000005"/>
  </r>
  <r>
    <s v="NAoPri_cohort"/>
    <n v="2018"/>
    <s v="Q2"/>
    <s v="Q2-2018"/>
    <x v="13"/>
    <x v="101"/>
    <s v="."/>
    <s v="South East London"/>
    <s v="cns_missing"/>
    <n v="333"/>
    <n v="0.68467999999999996"/>
  </r>
  <r>
    <s v="NAoPri_cohort"/>
    <n v="2018"/>
    <s v="Q3"/>
    <s v="Q3-2018"/>
    <x v="13"/>
    <x v="101"/>
    <s v="."/>
    <s v="South East London"/>
    <s v="cns_missing"/>
    <n v="303"/>
    <n v="0.66996999999999995"/>
  </r>
  <r>
    <s v="NAoPri_cohort"/>
    <n v="2018"/>
    <s v="Q4"/>
    <s v="Q4-2018"/>
    <x v="13"/>
    <x v="101"/>
    <s v="."/>
    <s v="South East London"/>
    <s v="cns_missing"/>
    <n v="276"/>
    <n v="0.46013999999999999"/>
  </r>
  <r>
    <s v="NAoPri_cohort"/>
    <n v="2019"/>
    <s v="Q1"/>
    <s v="Q1-2019"/>
    <x v="13"/>
    <x v="101"/>
    <s v="."/>
    <s v="South East London"/>
    <s v="cns_missing"/>
    <n v="288"/>
    <n v="0.46528000000000003"/>
  </r>
  <r>
    <s v="NAoPri_cohort"/>
    <n v="2019"/>
    <s v="Q2"/>
    <s v="Q2-2019"/>
    <x v="13"/>
    <x v="101"/>
    <s v="."/>
    <s v="South East London"/>
    <s v="cns_missing"/>
    <n v="305"/>
    <n v="0.64917999999999998"/>
  </r>
  <r>
    <s v="NAoPri_cohort"/>
    <n v="2019"/>
    <s v="Q3"/>
    <s v="Q3-2019"/>
    <x v="13"/>
    <x v="101"/>
    <s v="."/>
    <s v="South East London"/>
    <s v="cns_missing"/>
    <n v="296"/>
    <n v="0.72297"/>
  </r>
  <r>
    <s v="NAoPri_cohort"/>
    <n v="2019"/>
    <s v="Q4"/>
    <s v="Q4-2019"/>
    <x v="13"/>
    <x v="101"/>
    <s v="."/>
    <s v="South East London"/>
    <s v="cns_missing"/>
    <n v="305"/>
    <n v="0.69179999999999997"/>
  </r>
  <r>
    <s v="NAoPri_cohort"/>
    <n v="2020"/>
    <s v="Q1"/>
    <s v="Q1-2020"/>
    <x v="13"/>
    <x v="101"/>
    <s v="."/>
    <s v="South East London"/>
    <s v="cns_missing"/>
    <n v="254"/>
    <n v="0.66929000000000005"/>
  </r>
  <r>
    <s v="NAoPri_cohort"/>
    <n v="2020"/>
    <s v="Q2"/>
    <s v="Q2-2020"/>
    <x v="13"/>
    <x v="101"/>
    <s v="."/>
    <s v="South East London"/>
    <s v="cns_missing"/>
    <n v="142"/>
    <n v="0.73238999999999999"/>
  </r>
  <r>
    <s v="NAoPri_cohort"/>
    <n v="2020"/>
    <s v="Q3"/>
    <s v="Q3-2020"/>
    <x v="13"/>
    <x v="101"/>
    <s v="."/>
    <s v="South East London"/>
    <s v="cns_missing"/>
    <n v="225"/>
    <n v="0.76888999999999996"/>
  </r>
  <r>
    <s v="NAoPri_cohort"/>
    <n v="2020"/>
    <s v="Q4"/>
    <s v="Q4-2020"/>
    <x v="13"/>
    <x v="101"/>
    <s v="."/>
    <s v="South East London"/>
    <s v="cns_missing"/>
    <n v="297"/>
    <n v="0.73401000000000005"/>
  </r>
  <r>
    <s v="NAoPri_cohort"/>
    <n v="2021"/>
    <s v="Q1"/>
    <s v="Q1-2021"/>
    <x v="13"/>
    <x v="101"/>
    <s v="."/>
    <s v="South East London"/>
    <s v="cns_missing"/>
    <n v="241"/>
    <n v="0.73443999999999998"/>
  </r>
  <r>
    <s v="NAoPri_cohort"/>
    <n v="2021"/>
    <s v="Q2"/>
    <s v="Q2-2021"/>
    <x v="13"/>
    <x v="101"/>
    <s v="."/>
    <s v="South East London"/>
    <s v="cns_missing"/>
    <n v="291"/>
    <n v="0.71821000000000002"/>
  </r>
  <r>
    <s v="NAoPri_cohort"/>
    <n v="2021"/>
    <s v="Q3"/>
    <s v="Q3-2021"/>
    <x v="13"/>
    <x v="101"/>
    <s v="."/>
    <s v="South East London"/>
    <s v="cns_missing"/>
    <n v="282"/>
    <n v="0.81206"/>
  </r>
  <r>
    <s v="NAoPri_cohort"/>
    <n v="2021"/>
    <s v="Q4"/>
    <s v="Q4-2021"/>
    <x v="13"/>
    <x v="101"/>
    <s v="."/>
    <s v="South East London"/>
    <s v="cns_missing"/>
    <n v="314"/>
    <n v="0.78661999999999999"/>
  </r>
  <r>
    <s v="NAoPri_cohort"/>
    <n v="2022"/>
    <s v="Q1"/>
    <s v="Q1-2022"/>
    <x v="13"/>
    <x v="101"/>
    <s v="."/>
    <s v="South East London"/>
    <s v="cns_missing"/>
    <n v="311"/>
    <n v="0.84887000000000001"/>
  </r>
  <r>
    <s v="NAoPri_cohort"/>
    <n v="2022"/>
    <s v="Q2"/>
    <s v="Q2-2022"/>
    <x v="13"/>
    <x v="101"/>
    <s v="."/>
    <s v="South East London"/>
    <s v="cns_missing"/>
    <n v="344"/>
    <n v="0.68313999999999997"/>
  </r>
  <r>
    <s v="NAoPri_cohort"/>
    <n v="2022"/>
    <s v="Q3"/>
    <s v="Q3-2022"/>
    <x v="13"/>
    <x v="101"/>
    <s v="."/>
    <s v="South East London"/>
    <s v="cns_missing"/>
    <n v="296"/>
    <n v="0.75338000000000005"/>
  </r>
  <r>
    <s v="NAoPri_cohort"/>
    <n v="2022"/>
    <s v="Q4"/>
    <s v="Q4-2022"/>
    <x v="13"/>
    <x v="101"/>
    <s v="."/>
    <s v="South East London"/>
    <s v="cns_missing"/>
    <n v="297"/>
    <n v="0.82491999999999999"/>
  </r>
  <r>
    <s v="NAoPri_cohort"/>
    <n v="2023"/>
    <s v="Q1"/>
    <s v="Q1-2023"/>
    <x v="13"/>
    <x v="101"/>
    <s v="."/>
    <s v="South East London"/>
    <s v="cns_missing"/>
    <n v="294"/>
    <n v="0.80952000000000002"/>
  </r>
  <r>
    <s v="NAoPri_cohort"/>
    <n v="2018"/>
    <s v="Q1"/>
    <s v="Q1-2018"/>
    <x v="88"/>
    <x v="102"/>
    <s v="."/>
    <s v="Northern"/>
    <s v="cns_missing"/>
    <n v="17"/>
    <n v="0.29411999999999999"/>
  </r>
  <r>
    <s v="NAoPri_cohort"/>
    <n v="2018"/>
    <s v="Q2"/>
    <s v="Q2-2018"/>
    <x v="88"/>
    <x v="102"/>
    <s v="."/>
    <s v="Northern"/>
    <s v="cns_missing"/>
    <n v="25"/>
    <n v="0.72"/>
  </r>
  <r>
    <s v="NAoPri_cohort"/>
    <n v="2018"/>
    <s v="Q3"/>
    <s v="Q3-2018"/>
    <x v="88"/>
    <x v="102"/>
    <s v="."/>
    <s v="Northern"/>
    <s v="cns_missing"/>
    <n v="15"/>
    <n v="0.8"/>
  </r>
  <r>
    <s v="NAoPri_cohort"/>
    <n v="2018"/>
    <s v="Q4"/>
    <s v="Q4-2018"/>
    <x v="88"/>
    <x v="102"/>
    <s v="."/>
    <s v="Northern"/>
    <s v="cns_missing"/>
    <n v="23"/>
    <n v="0.17391000000000001"/>
  </r>
  <r>
    <s v="NAoPri_cohort"/>
    <n v="2019"/>
    <s v="Q1"/>
    <s v="Q1-2019"/>
    <x v="88"/>
    <x v="102"/>
    <s v="."/>
    <s v="Northern"/>
    <s v="cns_missing"/>
    <n v="21"/>
    <n v="0.14285999999999999"/>
  </r>
  <r>
    <s v="NAoPri_cohort"/>
    <n v="2019"/>
    <s v="Q2"/>
    <s v="Q2-2019"/>
    <x v="88"/>
    <x v="102"/>
    <s v="."/>
    <s v="Northern"/>
    <s v="cns_missing"/>
    <n v="23"/>
    <n v="4.3479999999999998E-2"/>
  </r>
  <r>
    <s v="NAoPri_cohort"/>
    <n v="2019"/>
    <s v="Q3"/>
    <s v="Q3-2019"/>
    <x v="88"/>
    <x v="102"/>
    <s v="."/>
    <s v="Northern"/>
    <s v="cns_missing"/>
    <n v="18"/>
    <n v="5.5559999999999998E-2"/>
  </r>
  <r>
    <s v="NAoPri_cohort"/>
    <n v="2019"/>
    <s v="Q4"/>
    <s v="Q4-2019"/>
    <x v="88"/>
    <x v="102"/>
    <s v="."/>
    <s v="Northern"/>
    <s v="cns_missing"/>
    <n v="22"/>
    <n v="0.13636000000000001"/>
  </r>
  <r>
    <s v="NAoPri_cohort"/>
    <n v="2020"/>
    <s v="Q1"/>
    <s v="Q1-2020"/>
    <x v="88"/>
    <x v="102"/>
    <s v="."/>
    <s v="Northern"/>
    <s v="cns_missing"/>
    <n v="17"/>
    <n v="5.8819999999999997E-2"/>
  </r>
  <r>
    <s v="NAoPri_cohort"/>
    <n v="2020"/>
    <s v="Q2"/>
    <s v="Q2-2020"/>
    <x v="88"/>
    <x v="102"/>
    <s v="."/>
    <s v="Northern"/>
    <s v="cns_missing"/>
    <n v="16"/>
    <n v="0.75"/>
  </r>
  <r>
    <s v="NAoPri_cohort"/>
    <n v="2020"/>
    <s v="Q3"/>
    <s v="Q3-2020"/>
    <x v="88"/>
    <x v="102"/>
    <s v="."/>
    <s v="Northern"/>
    <s v="cns_missing"/>
    <n v="23"/>
    <n v="0.39129999999999998"/>
  </r>
  <r>
    <s v="NAoPri_cohort"/>
    <n v="2020"/>
    <s v="Q4"/>
    <s v="Q4-2020"/>
    <x v="88"/>
    <x v="102"/>
    <s v="."/>
    <s v="Northern"/>
    <s v="cns_missing"/>
    <n v="18"/>
    <n v="0.38889000000000001"/>
  </r>
  <r>
    <s v="NAoPri_cohort"/>
    <n v="2021"/>
    <s v="Q1"/>
    <s v="Q1-2021"/>
    <x v="88"/>
    <x v="102"/>
    <s v="."/>
    <s v="Northern"/>
    <s v="cns_missing"/>
    <n v="16"/>
    <n v="0.5"/>
  </r>
  <r>
    <s v="NAoPri_cohort"/>
    <n v="2021"/>
    <s v="Q2"/>
    <s v="Q2-2021"/>
    <x v="88"/>
    <x v="102"/>
    <s v="."/>
    <s v="Northern"/>
    <s v="cns_missing"/>
    <n v="30"/>
    <n v="0.16667000000000001"/>
  </r>
  <r>
    <s v="NAoPri_cohort"/>
    <n v="2021"/>
    <s v="Q3"/>
    <s v="Q3-2021"/>
    <x v="88"/>
    <x v="102"/>
    <s v="."/>
    <s v="Northern"/>
    <s v="cns_missing"/>
    <n v="19"/>
    <n v="0.63158000000000003"/>
  </r>
  <r>
    <s v="NAoPri_cohort"/>
    <n v="2021"/>
    <s v="Q4"/>
    <s v="Q4-2021"/>
    <x v="88"/>
    <x v="102"/>
    <s v="."/>
    <s v="Northern"/>
    <s v="cns_missing"/>
    <n v="22"/>
    <n v="0.40909000000000001"/>
  </r>
  <r>
    <s v="NAoPri_cohort"/>
    <n v="2022"/>
    <s v="Q1"/>
    <s v="Q1-2022"/>
    <x v="88"/>
    <x v="102"/>
    <s v="."/>
    <s v="Northern"/>
    <s v="cns_missing"/>
    <n v="23"/>
    <n v="0.91303999999999996"/>
  </r>
  <r>
    <s v="NAoPri_cohort"/>
    <n v="2022"/>
    <s v="Q2"/>
    <s v="Q2-2022"/>
    <x v="88"/>
    <x v="102"/>
    <s v="."/>
    <s v="Northern"/>
    <s v="cns_missing"/>
    <n v="27"/>
    <n v="0.77778000000000003"/>
  </r>
  <r>
    <s v="NAoPri_cohort"/>
    <n v="2022"/>
    <s v="Q3"/>
    <s v="Q3-2022"/>
    <x v="88"/>
    <x v="102"/>
    <s v="."/>
    <s v="Northern"/>
    <s v="cns_missing"/>
    <n v="29"/>
    <n v="0.75861999999999996"/>
  </r>
  <r>
    <s v="NAoPri_cohort"/>
    <n v="2022"/>
    <s v="Q4"/>
    <s v="Q4-2022"/>
    <x v="88"/>
    <x v="102"/>
    <s v="."/>
    <s v="Northern"/>
    <s v="cns_missing"/>
    <n v="19"/>
    <n v="0.68420999999999998"/>
  </r>
  <r>
    <s v="NAoPri_cohort"/>
    <n v="2023"/>
    <s v="Q1"/>
    <s v="Q1-2023"/>
    <x v="88"/>
    <x v="102"/>
    <s v="."/>
    <s v="Northern"/>
    <s v="cns_missing"/>
    <n v="18"/>
    <n v="0.72221999999999997"/>
  </r>
  <r>
    <s v="NAoPri_cohort"/>
    <n v="2018"/>
    <s v="Q1"/>
    <s v="Q1-2018"/>
    <x v="89"/>
    <x v="103"/>
    <s v="."/>
    <s v="West Midlands"/>
    <s v="cns_missing"/>
    <n v="42"/>
    <n v="0.21429000000000001"/>
  </r>
  <r>
    <s v="NAoPri_cohort"/>
    <n v="2018"/>
    <s v="Q2"/>
    <s v="Q2-2018"/>
    <x v="89"/>
    <x v="103"/>
    <s v="."/>
    <s v="West Midlands"/>
    <s v="cns_missing"/>
    <n v="58"/>
    <n v="0.82759000000000005"/>
  </r>
  <r>
    <s v="NAoPri_cohort"/>
    <n v="2018"/>
    <s v="Q3"/>
    <s v="Q3-2018"/>
    <x v="89"/>
    <x v="103"/>
    <s v="."/>
    <s v="West Midlands"/>
    <s v="cns_missing"/>
    <n v="62"/>
    <n v="0.87097000000000002"/>
  </r>
  <r>
    <s v="NAoPri_cohort"/>
    <n v="2018"/>
    <s v="Q4"/>
    <s v="Q4-2018"/>
    <x v="89"/>
    <x v="103"/>
    <s v="."/>
    <s v="West Midlands"/>
    <s v="cns_missing"/>
    <n v="50"/>
    <n v="0.92"/>
  </r>
  <r>
    <s v="NAoPri_cohort"/>
    <n v="2019"/>
    <s v="Q1"/>
    <s v="Q1-2019"/>
    <x v="89"/>
    <x v="103"/>
    <s v="."/>
    <s v="West Midlands"/>
    <s v="cns_missing"/>
    <n v="50"/>
    <n v="0.88"/>
  </r>
  <r>
    <s v="NAoPri_cohort"/>
    <n v="2019"/>
    <s v="Q2"/>
    <s v="Q2-2019"/>
    <x v="89"/>
    <x v="103"/>
    <s v="."/>
    <s v="West Midlands"/>
    <s v="cns_missing"/>
    <n v="63"/>
    <n v="0.80952000000000002"/>
  </r>
  <r>
    <s v="NAoPri_cohort"/>
    <n v="2019"/>
    <s v="Q3"/>
    <s v="Q3-2019"/>
    <x v="89"/>
    <x v="103"/>
    <s v="."/>
    <s v="West Midlands"/>
    <s v="cns_missing"/>
    <n v="59"/>
    <n v="0.81355999999999995"/>
  </r>
  <r>
    <s v="NAoPri_cohort"/>
    <n v="2019"/>
    <s v="Q4"/>
    <s v="Q4-2019"/>
    <x v="89"/>
    <x v="103"/>
    <s v="."/>
    <s v="West Midlands"/>
    <s v="cns_missing"/>
    <n v="82"/>
    <n v="0.69511999999999996"/>
  </r>
  <r>
    <s v="NAoPri_cohort"/>
    <n v="2020"/>
    <s v="Q1"/>
    <s v="Q1-2020"/>
    <x v="89"/>
    <x v="103"/>
    <s v="."/>
    <s v="West Midlands"/>
    <s v="cns_missing"/>
    <n v="96"/>
    <n v="0.78125"/>
  </r>
  <r>
    <s v="NAoPri_cohort"/>
    <n v="2020"/>
    <s v="Q2"/>
    <s v="Q2-2020"/>
    <x v="89"/>
    <x v="103"/>
    <s v="."/>
    <s v="West Midlands"/>
    <s v="cns_missing"/>
    <n v="50"/>
    <n v="0.92"/>
  </r>
  <r>
    <s v="NAoPri_cohort"/>
    <n v="2020"/>
    <s v="Q3"/>
    <s v="Q3-2020"/>
    <x v="89"/>
    <x v="103"/>
    <s v="."/>
    <s v="West Midlands"/>
    <s v="cns_missing"/>
    <n v="46"/>
    <n v="0.89129999999999998"/>
  </r>
  <r>
    <s v="NAoPri_cohort"/>
    <n v="2020"/>
    <s v="Q4"/>
    <s v="Q4-2020"/>
    <x v="89"/>
    <x v="103"/>
    <s v="."/>
    <s v="West Midlands"/>
    <s v="cns_missing"/>
    <n v="47"/>
    <n v="0.97872000000000003"/>
  </r>
  <r>
    <s v="NAoPri_cohort"/>
    <n v="2021"/>
    <s v="Q1"/>
    <s v="Q1-2021"/>
    <x v="89"/>
    <x v="103"/>
    <s v="."/>
    <s v="West Midlands"/>
    <s v="cns_missing"/>
    <n v="50"/>
    <n v="0.86"/>
  </r>
  <r>
    <s v="NAoPri_cohort"/>
    <n v="2021"/>
    <s v="Q2"/>
    <s v="Q2-2021"/>
    <x v="89"/>
    <x v="103"/>
    <s v="."/>
    <s v="West Midlands"/>
    <s v="cns_missing"/>
    <n v="69"/>
    <n v="0.94203000000000003"/>
  </r>
  <r>
    <s v="NAoPri_cohort"/>
    <n v="2021"/>
    <s v="Q3"/>
    <s v="Q3-2021"/>
    <x v="89"/>
    <x v="103"/>
    <s v="."/>
    <s v="West Midlands"/>
    <s v="cns_missing"/>
    <n v="88"/>
    <n v="0.92044999999999999"/>
  </r>
  <r>
    <s v="NAoPri_cohort"/>
    <n v="2021"/>
    <s v="Q4"/>
    <s v="Q4-2021"/>
    <x v="89"/>
    <x v="103"/>
    <s v="."/>
    <s v="West Midlands"/>
    <s v="cns_missing"/>
    <n v="107"/>
    <n v="0.91588999999999998"/>
  </r>
  <r>
    <s v="NAoPri_cohort"/>
    <n v="2022"/>
    <s v="Q1"/>
    <s v="Q1-2022"/>
    <x v="89"/>
    <x v="103"/>
    <s v="."/>
    <s v="West Midlands"/>
    <s v="cns_missing"/>
    <n v="75"/>
    <n v="0.89332999999999996"/>
  </r>
  <r>
    <s v="NAoPri_cohort"/>
    <n v="2022"/>
    <s v="Q2"/>
    <s v="Q2-2022"/>
    <x v="89"/>
    <x v="103"/>
    <s v="."/>
    <s v="West Midlands"/>
    <s v="cns_missing"/>
    <n v="66"/>
    <n v="0.54544999999999999"/>
  </r>
  <r>
    <s v="NAoPri_cohort"/>
    <n v="2022"/>
    <s v="Q3"/>
    <s v="Q3-2022"/>
    <x v="89"/>
    <x v="103"/>
    <s v="."/>
    <s v="West Midlands"/>
    <s v="cns_missing"/>
    <n v="67"/>
    <n v="0.89551999999999998"/>
  </r>
  <r>
    <s v="NAoPri_cohort"/>
    <n v="2022"/>
    <s v="Q4"/>
    <s v="Q4-2022"/>
    <x v="89"/>
    <x v="103"/>
    <s v="."/>
    <s v="West Midlands"/>
    <s v="cns_missing"/>
    <n v="86"/>
    <n v="0.89534999999999998"/>
  </r>
  <r>
    <s v="NAoPri_cohort"/>
    <n v="2023"/>
    <s v="Q1"/>
    <s v="Q1-2023"/>
    <x v="89"/>
    <x v="103"/>
    <s v="."/>
    <s v="West Midlands"/>
    <s v="cns_missing"/>
    <n v="70"/>
    <n v="0.77142999999999995"/>
  </r>
  <r>
    <s v="NAoPri_cohort"/>
    <n v="2018"/>
    <s v="Q1"/>
    <s v="Q1-2018"/>
    <x v="13"/>
    <x v="104"/>
    <s v="."/>
    <s v="South Yorkshire and Bassetlaw"/>
    <s v="cns_missing"/>
    <n v="404"/>
    <n v="0.88614000000000004"/>
  </r>
  <r>
    <s v="NAoPri_cohort"/>
    <n v="2018"/>
    <s v="Q2"/>
    <s v="Q2-2018"/>
    <x v="13"/>
    <x v="104"/>
    <s v="."/>
    <s v="South Yorkshire and Bassetlaw"/>
    <s v="cns_missing"/>
    <n v="433"/>
    <n v="0.89607000000000003"/>
  </r>
  <r>
    <s v="NAoPri_cohort"/>
    <n v="2018"/>
    <s v="Q3"/>
    <s v="Q3-2018"/>
    <x v="13"/>
    <x v="104"/>
    <s v="."/>
    <s v="South Yorkshire and Bassetlaw"/>
    <s v="cns_missing"/>
    <n v="415"/>
    <n v="0.90842999999999996"/>
  </r>
  <r>
    <s v="NAoPri_cohort"/>
    <n v="2018"/>
    <s v="Q4"/>
    <s v="Q4-2018"/>
    <x v="13"/>
    <x v="104"/>
    <s v="."/>
    <s v="South Yorkshire and Bassetlaw"/>
    <s v="cns_missing"/>
    <n v="449"/>
    <n v="0.90869"/>
  </r>
  <r>
    <s v="NAoPri_cohort"/>
    <n v="2019"/>
    <s v="Q1"/>
    <s v="Q1-2019"/>
    <x v="13"/>
    <x v="104"/>
    <s v="."/>
    <s v="South Yorkshire and Bassetlaw"/>
    <s v="cns_missing"/>
    <n v="421"/>
    <n v="0.92161999999999999"/>
  </r>
  <r>
    <s v="NAoPri_cohort"/>
    <n v="2019"/>
    <s v="Q2"/>
    <s v="Q2-2019"/>
    <x v="13"/>
    <x v="104"/>
    <s v="."/>
    <s v="South Yorkshire and Bassetlaw"/>
    <s v="cns_missing"/>
    <n v="390"/>
    <n v="0.92308000000000001"/>
  </r>
  <r>
    <s v="NAoPri_cohort"/>
    <n v="2019"/>
    <s v="Q3"/>
    <s v="Q3-2019"/>
    <x v="13"/>
    <x v="104"/>
    <s v="."/>
    <s v="South Yorkshire and Bassetlaw"/>
    <s v="cns_missing"/>
    <n v="421"/>
    <n v="0.89549000000000001"/>
  </r>
  <r>
    <s v="NAoPri_cohort"/>
    <n v="2019"/>
    <s v="Q4"/>
    <s v="Q4-2019"/>
    <x v="13"/>
    <x v="104"/>
    <s v="."/>
    <s v="South Yorkshire and Bassetlaw"/>
    <s v="cns_missing"/>
    <n v="377"/>
    <n v="0.75331999999999999"/>
  </r>
  <r>
    <s v="NAoPri_cohort"/>
    <n v="2020"/>
    <s v="Q1"/>
    <s v="Q1-2020"/>
    <x v="13"/>
    <x v="104"/>
    <s v="."/>
    <s v="South Yorkshire and Bassetlaw"/>
    <s v="cns_missing"/>
    <n v="372"/>
    <n v="0.80645"/>
  </r>
  <r>
    <s v="NAoPri_cohort"/>
    <n v="2020"/>
    <s v="Q2"/>
    <s v="Q2-2020"/>
    <x v="13"/>
    <x v="104"/>
    <s v="."/>
    <s v="South Yorkshire and Bassetlaw"/>
    <s v="cns_missing"/>
    <n v="191"/>
    <n v="0.72775000000000001"/>
  </r>
  <r>
    <s v="NAoPri_cohort"/>
    <n v="2020"/>
    <s v="Q3"/>
    <s v="Q3-2020"/>
    <x v="13"/>
    <x v="104"/>
    <s v="."/>
    <s v="South Yorkshire and Bassetlaw"/>
    <s v="cns_missing"/>
    <n v="282"/>
    <n v="0.85460999999999998"/>
  </r>
  <r>
    <s v="NAoPri_cohort"/>
    <n v="2020"/>
    <s v="Q4"/>
    <s v="Q4-2020"/>
    <x v="13"/>
    <x v="104"/>
    <s v="."/>
    <s v="South Yorkshire and Bassetlaw"/>
    <s v="cns_missing"/>
    <n v="347"/>
    <n v="0.93659999999999999"/>
  </r>
  <r>
    <s v="NAoPri_cohort"/>
    <n v="2021"/>
    <s v="Q1"/>
    <s v="Q1-2021"/>
    <x v="13"/>
    <x v="104"/>
    <s v="."/>
    <s v="South Yorkshire and Bassetlaw"/>
    <s v="cns_missing"/>
    <n v="391"/>
    <n v="0.95652000000000004"/>
  </r>
  <r>
    <s v="NAoPri_cohort"/>
    <n v="2021"/>
    <s v="Q2"/>
    <s v="Q2-2021"/>
    <x v="13"/>
    <x v="104"/>
    <s v="."/>
    <s v="South Yorkshire and Bassetlaw"/>
    <s v="cns_missing"/>
    <n v="389"/>
    <n v="0.94601999999999997"/>
  </r>
  <r>
    <s v="NAoPri_cohort"/>
    <n v="2021"/>
    <s v="Q3"/>
    <s v="Q3-2021"/>
    <x v="13"/>
    <x v="104"/>
    <s v="."/>
    <s v="South Yorkshire and Bassetlaw"/>
    <s v="cns_missing"/>
    <n v="440"/>
    <n v="0.92500000000000004"/>
  </r>
  <r>
    <s v="NAoPri_cohort"/>
    <n v="2021"/>
    <s v="Q4"/>
    <s v="Q4-2021"/>
    <x v="13"/>
    <x v="104"/>
    <s v="."/>
    <s v="South Yorkshire and Bassetlaw"/>
    <s v="cns_missing"/>
    <n v="403"/>
    <n v="0.89578000000000002"/>
  </r>
  <r>
    <s v="NAoPri_cohort"/>
    <n v="2022"/>
    <s v="Q1"/>
    <s v="Q1-2022"/>
    <x v="13"/>
    <x v="104"/>
    <s v="."/>
    <s v="South Yorkshire and Bassetlaw"/>
    <s v="cns_missing"/>
    <n v="462"/>
    <n v="0.88744999999999996"/>
  </r>
  <r>
    <s v="NAoPri_cohort"/>
    <n v="2022"/>
    <s v="Q2"/>
    <s v="Q2-2022"/>
    <x v="13"/>
    <x v="104"/>
    <s v="."/>
    <s v="South Yorkshire and Bassetlaw"/>
    <s v="cns_missing"/>
    <n v="453"/>
    <n v="0.84106000000000003"/>
  </r>
  <r>
    <s v="NAoPri_cohort"/>
    <n v="2022"/>
    <s v="Q3"/>
    <s v="Q3-2022"/>
    <x v="13"/>
    <x v="104"/>
    <s v="."/>
    <s v="South Yorkshire and Bassetlaw"/>
    <s v="cns_missing"/>
    <n v="381"/>
    <n v="0.86614000000000002"/>
  </r>
  <r>
    <s v="NAoPri_cohort"/>
    <n v="2022"/>
    <s v="Q4"/>
    <s v="Q4-2022"/>
    <x v="13"/>
    <x v="104"/>
    <s v="."/>
    <s v="South Yorkshire and Bassetlaw"/>
    <s v="cns_missing"/>
    <n v="394"/>
    <n v="0.84518000000000004"/>
  </r>
  <r>
    <s v="NAoPri_cohort"/>
    <n v="2023"/>
    <s v="Q1"/>
    <s v="Q1-2023"/>
    <x v="13"/>
    <x v="104"/>
    <s v="."/>
    <s v="South Yorkshire and Bassetlaw"/>
    <s v="cns_missing"/>
    <n v="379"/>
    <n v="0.77044999999999997"/>
  </r>
  <r>
    <s v="NAoPri_cohort"/>
    <n v="2018"/>
    <s v="Q1"/>
    <s v="Q1-2018"/>
    <x v="90"/>
    <x v="105"/>
    <s v="."/>
    <s v="West London"/>
    <s v="cns_missing"/>
    <n v="126"/>
    <n v="7.9369999999999996E-2"/>
  </r>
  <r>
    <s v="NAoPri_cohort"/>
    <n v="2018"/>
    <s v="Q2"/>
    <s v="Q2-2018"/>
    <x v="90"/>
    <x v="105"/>
    <s v="."/>
    <s v="West London"/>
    <s v="cns_missing"/>
    <n v="121"/>
    <n v="0.16528999999999999"/>
  </r>
  <r>
    <s v="NAoPri_cohort"/>
    <n v="2018"/>
    <s v="Q3"/>
    <s v="Q3-2018"/>
    <x v="90"/>
    <x v="105"/>
    <s v="."/>
    <s v="West London"/>
    <s v="cns_missing"/>
    <n v="141"/>
    <n v="3.5459999999999998E-2"/>
  </r>
  <r>
    <s v="NAoPri_cohort"/>
    <n v="2018"/>
    <s v="Q4"/>
    <s v="Q4-2018"/>
    <x v="90"/>
    <x v="105"/>
    <s v="."/>
    <s v="West London"/>
    <s v="cns_missing"/>
    <n v="160"/>
    <n v="9.375E-2"/>
  </r>
  <r>
    <s v="NAoPri_cohort"/>
    <n v="2019"/>
    <s v="Q1"/>
    <s v="Q1-2019"/>
    <x v="90"/>
    <x v="105"/>
    <s v="."/>
    <s v="West London"/>
    <s v="cns_missing"/>
    <n v="132"/>
    <n v="0.10606"/>
  </r>
  <r>
    <s v="NAoPri_cohort"/>
    <n v="2019"/>
    <s v="Q2"/>
    <s v="Q2-2019"/>
    <x v="90"/>
    <x v="105"/>
    <s v="."/>
    <s v="West London"/>
    <s v="cns_missing"/>
    <n v="129"/>
    <n v="0.10853"/>
  </r>
  <r>
    <s v="NAoPri_cohort"/>
    <n v="2019"/>
    <s v="Q3"/>
    <s v="Q3-2019"/>
    <x v="90"/>
    <x v="105"/>
    <s v="."/>
    <s v="West London"/>
    <s v="cns_missing"/>
    <n v="146"/>
    <n v="8.9039999999999994E-2"/>
  </r>
  <r>
    <s v="NAoPri_cohort"/>
    <n v="2019"/>
    <s v="Q4"/>
    <s v="Q4-2019"/>
    <x v="90"/>
    <x v="105"/>
    <s v="."/>
    <s v="West London"/>
    <s v="cns_missing"/>
    <n v="157"/>
    <n v="0.10828"/>
  </r>
  <r>
    <s v="NAoPri_cohort"/>
    <n v="2020"/>
    <s v="Q1"/>
    <s v="Q1-2020"/>
    <x v="90"/>
    <x v="105"/>
    <s v="."/>
    <s v="West London"/>
    <s v="cns_missing"/>
    <n v="110"/>
    <n v="0.16364000000000001"/>
  </r>
  <r>
    <s v="NAoPri_cohort"/>
    <n v="2020"/>
    <s v="Q2"/>
    <s v="Q2-2020"/>
    <x v="90"/>
    <x v="105"/>
    <s v="."/>
    <s v="West London"/>
    <s v="cns_missing"/>
    <n v="40"/>
    <n v="7.4999999999999997E-2"/>
  </r>
  <r>
    <s v="NAoPri_cohort"/>
    <n v="2020"/>
    <s v="Q3"/>
    <s v="Q3-2020"/>
    <x v="90"/>
    <x v="105"/>
    <s v="."/>
    <s v="West London"/>
    <s v="cns_missing"/>
    <n v="56"/>
    <n v="0.17857000000000001"/>
  </r>
  <r>
    <s v="NAoPri_cohort"/>
    <n v="2020"/>
    <s v="Q4"/>
    <s v="Q4-2020"/>
    <x v="90"/>
    <x v="105"/>
    <s v="."/>
    <s v="West London"/>
    <s v="cns_missing"/>
    <n v="118"/>
    <n v="0.20338999999999999"/>
  </r>
  <r>
    <s v="NAoPri_cohort"/>
    <n v="2021"/>
    <s v="Q1"/>
    <s v="Q1-2021"/>
    <x v="90"/>
    <x v="105"/>
    <s v="."/>
    <s v="West London"/>
    <s v="cns_missing"/>
    <n v="85"/>
    <n v="0.18823999999999999"/>
  </r>
  <r>
    <s v="NAoPri_cohort"/>
    <n v="2021"/>
    <s v="Q2"/>
    <s v="Q2-2021"/>
    <x v="90"/>
    <x v="105"/>
    <s v="."/>
    <s v="West London"/>
    <s v="cns_missing"/>
    <n v="134"/>
    <n v="0.16417999999999999"/>
  </r>
  <r>
    <s v="NAoPri_cohort"/>
    <n v="2021"/>
    <s v="Q3"/>
    <s v="Q3-2021"/>
    <x v="90"/>
    <x v="105"/>
    <s v="."/>
    <s v="West London"/>
    <s v="cns_missing"/>
    <n v="109"/>
    <n v="0.26606000000000002"/>
  </r>
  <r>
    <s v="NAoPri_cohort"/>
    <n v="2021"/>
    <s v="Q4"/>
    <s v="Q4-2021"/>
    <x v="90"/>
    <x v="105"/>
    <s v="."/>
    <s v="West London"/>
    <s v="cns_missing"/>
    <n v="121"/>
    <n v="0.19835"/>
  </r>
  <r>
    <s v="NAoPri_cohort"/>
    <n v="2022"/>
    <s v="Q1"/>
    <s v="Q1-2022"/>
    <x v="90"/>
    <x v="105"/>
    <s v="."/>
    <s v="West London"/>
    <s v="cns_missing"/>
    <n v="129"/>
    <n v="0.15504000000000001"/>
  </r>
  <r>
    <s v="NAoPri_cohort"/>
    <n v="2022"/>
    <s v="Q2"/>
    <s v="Q2-2022"/>
    <x v="90"/>
    <x v="105"/>
    <s v="."/>
    <s v="West London"/>
    <s v="cns_missing"/>
    <n v="120"/>
    <n v="0.15"/>
  </r>
  <r>
    <s v="NAoPri_cohort"/>
    <n v="2022"/>
    <s v="Q3"/>
    <s v="Q3-2022"/>
    <x v="90"/>
    <x v="105"/>
    <s v="."/>
    <s v="West London"/>
    <s v="cns_missing"/>
    <n v="113"/>
    <n v="0.22123999999999999"/>
  </r>
  <r>
    <s v="NAoPri_cohort"/>
    <n v="2022"/>
    <s v="Q4"/>
    <s v="Q4-2022"/>
    <x v="90"/>
    <x v="105"/>
    <s v="."/>
    <s v="West London"/>
    <s v="cns_missing"/>
    <n v="139"/>
    <n v="0.25899"/>
  </r>
  <r>
    <s v="NAoPri_cohort"/>
    <n v="2023"/>
    <s v="Q1"/>
    <s v="Q1-2023"/>
    <x v="90"/>
    <x v="105"/>
    <s v="."/>
    <s v="West London"/>
    <s v="cns_missing"/>
    <n v="144"/>
    <n v="0.20139000000000001"/>
  </r>
  <r>
    <s v="NAoPri_cohort"/>
    <n v="2018"/>
    <s v="Q1"/>
    <s v="Q1-2018"/>
    <x v="13"/>
    <x v="106"/>
    <s v="."/>
    <s v="Surrey and Sussex"/>
    <s v="cns_missing"/>
    <n v="726"/>
    <n v="0.59228999999999998"/>
  </r>
  <r>
    <s v="NAoPri_cohort"/>
    <n v="2018"/>
    <s v="Q2"/>
    <s v="Q2-2018"/>
    <x v="13"/>
    <x v="106"/>
    <s v="."/>
    <s v="Surrey and Sussex"/>
    <s v="cns_missing"/>
    <n v="851"/>
    <n v="0.60165000000000002"/>
  </r>
  <r>
    <s v="NAoPri_cohort"/>
    <n v="2018"/>
    <s v="Q3"/>
    <s v="Q3-2018"/>
    <x v="13"/>
    <x v="106"/>
    <s v="."/>
    <s v="Surrey and Sussex"/>
    <s v="cns_missing"/>
    <n v="807"/>
    <n v="0.56381999999999999"/>
  </r>
  <r>
    <s v="NAoPri_cohort"/>
    <n v="2018"/>
    <s v="Q4"/>
    <s v="Q4-2018"/>
    <x v="13"/>
    <x v="106"/>
    <s v="."/>
    <s v="Surrey and Sussex"/>
    <s v="cns_missing"/>
    <n v="802"/>
    <n v="0.55486000000000002"/>
  </r>
  <r>
    <s v="NAoPri_cohort"/>
    <n v="2019"/>
    <s v="Q1"/>
    <s v="Q1-2019"/>
    <x v="13"/>
    <x v="106"/>
    <s v="."/>
    <s v="Surrey and Sussex"/>
    <s v="cns_missing"/>
    <n v="810"/>
    <n v="0.59136"/>
  </r>
  <r>
    <s v="NAoPri_cohort"/>
    <n v="2019"/>
    <s v="Q2"/>
    <s v="Q2-2019"/>
    <x v="13"/>
    <x v="106"/>
    <s v="."/>
    <s v="Surrey and Sussex"/>
    <s v="cns_missing"/>
    <n v="839"/>
    <n v="0.59118000000000004"/>
  </r>
  <r>
    <s v="NAoPri_cohort"/>
    <n v="2019"/>
    <s v="Q3"/>
    <s v="Q3-2019"/>
    <x v="13"/>
    <x v="106"/>
    <s v="."/>
    <s v="Surrey and Sussex"/>
    <s v="cns_missing"/>
    <n v="805"/>
    <n v="0.60124"/>
  </r>
  <r>
    <s v="NAoPri_cohort"/>
    <n v="2019"/>
    <s v="Q4"/>
    <s v="Q4-2019"/>
    <x v="13"/>
    <x v="106"/>
    <s v="."/>
    <s v="Surrey and Sussex"/>
    <s v="cns_missing"/>
    <n v="736"/>
    <n v="0.66168000000000005"/>
  </r>
  <r>
    <s v="NAoPri_cohort"/>
    <n v="2020"/>
    <s v="Q1"/>
    <s v="Q1-2020"/>
    <x v="13"/>
    <x v="106"/>
    <s v="."/>
    <s v="Surrey and Sussex"/>
    <s v="cns_missing"/>
    <n v="788"/>
    <n v="0.71701000000000004"/>
  </r>
  <r>
    <s v="NAoPri_cohort"/>
    <n v="2020"/>
    <s v="Q2"/>
    <s v="Q2-2020"/>
    <x v="13"/>
    <x v="106"/>
    <s v="."/>
    <s v="Surrey and Sussex"/>
    <s v="cns_missing"/>
    <n v="430"/>
    <n v="0.65115999999999996"/>
  </r>
  <r>
    <s v="NAoPri_cohort"/>
    <n v="2020"/>
    <s v="Q3"/>
    <s v="Q3-2020"/>
    <x v="13"/>
    <x v="106"/>
    <s v="."/>
    <s v="Surrey and Sussex"/>
    <s v="cns_missing"/>
    <n v="604"/>
    <n v="0.69205000000000005"/>
  </r>
  <r>
    <s v="NAoPri_cohort"/>
    <n v="2020"/>
    <s v="Q4"/>
    <s v="Q4-2020"/>
    <x v="13"/>
    <x v="106"/>
    <s v="."/>
    <s v="Surrey and Sussex"/>
    <s v="cns_missing"/>
    <n v="829"/>
    <n v="0.63329000000000002"/>
  </r>
  <r>
    <s v="NAoPri_cohort"/>
    <n v="2021"/>
    <s v="Q1"/>
    <s v="Q1-2021"/>
    <x v="13"/>
    <x v="106"/>
    <s v="."/>
    <s v="Surrey and Sussex"/>
    <s v="cns_missing"/>
    <n v="772"/>
    <n v="0.71113999999999999"/>
  </r>
  <r>
    <s v="NAoPri_cohort"/>
    <n v="2021"/>
    <s v="Q2"/>
    <s v="Q2-2021"/>
    <x v="13"/>
    <x v="106"/>
    <s v="."/>
    <s v="Surrey and Sussex"/>
    <s v="cns_missing"/>
    <n v="785"/>
    <n v="0.74395"/>
  </r>
  <r>
    <s v="NAoPri_cohort"/>
    <n v="2021"/>
    <s v="Q3"/>
    <s v="Q3-2021"/>
    <x v="13"/>
    <x v="106"/>
    <s v="."/>
    <s v="Surrey and Sussex"/>
    <s v="cns_missing"/>
    <n v="893"/>
    <n v="0.79395000000000004"/>
  </r>
  <r>
    <s v="NAoPri_cohort"/>
    <n v="2021"/>
    <s v="Q4"/>
    <s v="Q4-2021"/>
    <x v="13"/>
    <x v="106"/>
    <s v="."/>
    <s v="Surrey and Sussex"/>
    <s v="cns_missing"/>
    <n v="864"/>
    <n v="0.78241000000000005"/>
  </r>
  <r>
    <s v="NAoPri_cohort"/>
    <n v="2022"/>
    <s v="Q1"/>
    <s v="Q1-2022"/>
    <x v="13"/>
    <x v="106"/>
    <s v="."/>
    <s v="Surrey and Sussex"/>
    <s v="cns_missing"/>
    <n v="844"/>
    <n v="0.79147000000000001"/>
  </r>
  <r>
    <s v="NAoPri_cohort"/>
    <n v="2022"/>
    <s v="Q2"/>
    <s v="Q2-2022"/>
    <x v="13"/>
    <x v="106"/>
    <s v="."/>
    <s v="Surrey and Sussex"/>
    <s v="cns_missing"/>
    <n v="757"/>
    <n v="0.78732000000000002"/>
  </r>
  <r>
    <s v="NAoPri_cohort"/>
    <n v="2022"/>
    <s v="Q3"/>
    <s v="Q3-2022"/>
    <x v="13"/>
    <x v="106"/>
    <s v="."/>
    <s v="Surrey and Sussex"/>
    <s v="cns_missing"/>
    <n v="818"/>
    <n v="0.81662999999999997"/>
  </r>
  <r>
    <s v="NAoPri_cohort"/>
    <n v="2022"/>
    <s v="Q4"/>
    <s v="Q4-2022"/>
    <x v="13"/>
    <x v="106"/>
    <s v="."/>
    <s v="Surrey and Sussex"/>
    <s v="cns_missing"/>
    <n v="742"/>
    <n v="0.76280000000000003"/>
  </r>
  <r>
    <s v="NAoPri_cohort"/>
    <n v="2023"/>
    <s v="Q1"/>
    <s v="Q1-2023"/>
    <x v="13"/>
    <x v="106"/>
    <s v="."/>
    <s v="Surrey and Sussex"/>
    <s v="cns_missing"/>
    <n v="770"/>
    <n v="0.70518999999999998"/>
  </r>
  <r>
    <s v="NAoPri_cohort"/>
    <n v="2018"/>
    <s v="Q1"/>
    <s v="Q1-2018"/>
    <x v="91"/>
    <x v="107"/>
    <s v="."/>
    <s v="Surrey and Sussex"/>
    <s v="cns_missing"/>
    <n v="88"/>
    <n v="0.64773000000000003"/>
  </r>
  <r>
    <s v="NAoPri_cohort"/>
    <n v="2018"/>
    <s v="Q2"/>
    <s v="Q2-2018"/>
    <x v="91"/>
    <x v="107"/>
    <s v="."/>
    <s v="Surrey and Sussex"/>
    <s v="cns_missing"/>
    <n v="89"/>
    <n v="0.60673999999999995"/>
  </r>
  <r>
    <s v="NAoPri_cohort"/>
    <n v="2018"/>
    <s v="Q3"/>
    <s v="Q3-2018"/>
    <x v="91"/>
    <x v="107"/>
    <s v="."/>
    <s v="Surrey and Sussex"/>
    <s v="cns_missing"/>
    <n v="84"/>
    <n v="0.52381"/>
  </r>
  <r>
    <s v="NAoPri_cohort"/>
    <n v="2018"/>
    <s v="Q4"/>
    <s v="Q4-2018"/>
    <x v="91"/>
    <x v="107"/>
    <s v="."/>
    <s v="Surrey and Sussex"/>
    <s v="cns_missing"/>
    <n v="93"/>
    <n v="0.72043000000000001"/>
  </r>
  <r>
    <s v="NAoPri_cohort"/>
    <n v="2019"/>
    <s v="Q1"/>
    <s v="Q1-2019"/>
    <x v="91"/>
    <x v="107"/>
    <s v="."/>
    <s v="Surrey and Sussex"/>
    <s v="cns_missing"/>
    <n v="90"/>
    <n v="0.7"/>
  </r>
  <r>
    <s v="NAoPri_cohort"/>
    <n v="2019"/>
    <s v="Q2"/>
    <s v="Q2-2019"/>
    <x v="91"/>
    <x v="107"/>
    <s v="."/>
    <s v="Surrey and Sussex"/>
    <s v="cns_missing"/>
    <n v="95"/>
    <n v="0.75788999999999995"/>
  </r>
  <r>
    <s v="NAoPri_cohort"/>
    <n v="2019"/>
    <s v="Q3"/>
    <s v="Q3-2019"/>
    <x v="91"/>
    <x v="107"/>
    <s v="."/>
    <s v="Surrey and Sussex"/>
    <s v="cns_missing"/>
    <n v="85"/>
    <n v="0.68235000000000001"/>
  </r>
  <r>
    <s v="NAoPri_cohort"/>
    <n v="2019"/>
    <s v="Q4"/>
    <s v="Q4-2019"/>
    <x v="91"/>
    <x v="107"/>
    <s v="."/>
    <s v="Surrey and Sussex"/>
    <s v="cns_missing"/>
    <n v="74"/>
    <n v="0.79730000000000001"/>
  </r>
  <r>
    <s v="NAoPri_cohort"/>
    <n v="2020"/>
    <s v="Q1"/>
    <s v="Q1-2020"/>
    <x v="91"/>
    <x v="107"/>
    <s v="."/>
    <s v="Surrey and Sussex"/>
    <s v="cns_missing"/>
    <n v="59"/>
    <n v="0.83050999999999997"/>
  </r>
  <r>
    <s v="NAoPri_cohort"/>
    <n v="2020"/>
    <s v="Q2"/>
    <s v="Q2-2020"/>
    <x v="91"/>
    <x v="107"/>
    <s v="."/>
    <s v="Surrey and Sussex"/>
    <s v="cns_missing"/>
    <n v="46"/>
    <n v="0.69564999999999999"/>
  </r>
  <r>
    <s v="NAoPri_cohort"/>
    <n v="2020"/>
    <s v="Q3"/>
    <s v="Q3-2020"/>
    <x v="91"/>
    <x v="107"/>
    <s v="."/>
    <s v="Surrey and Sussex"/>
    <s v="cns_missing"/>
    <n v="49"/>
    <n v="0.81633"/>
  </r>
  <r>
    <s v="NAoPri_cohort"/>
    <n v="2020"/>
    <s v="Q4"/>
    <s v="Q4-2020"/>
    <x v="91"/>
    <x v="107"/>
    <s v="."/>
    <s v="Surrey and Sussex"/>
    <s v="cns_missing"/>
    <n v="82"/>
    <n v="0.81706999999999996"/>
  </r>
  <r>
    <s v="NAoPri_cohort"/>
    <n v="2021"/>
    <s v="Q1"/>
    <s v="Q1-2021"/>
    <x v="91"/>
    <x v="107"/>
    <s v="."/>
    <s v="Surrey and Sussex"/>
    <s v="cns_missing"/>
    <n v="94"/>
    <n v="0.78722999999999999"/>
  </r>
  <r>
    <s v="NAoPri_cohort"/>
    <n v="2021"/>
    <s v="Q2"/>
    <s v="Q2-2021"/>
    <x v="91"/>
    <x v="107"/>
    <s v="."/>
    <s v="Surrey and Sussex"/>
    <s v="cns_missing"/>
    <n v="71"/>
    <n v="0.73238999999999999"/>
  </r>
  <r>
    <s v="NAoPri_cohort"/>
    <n v="2021"/>
    <s v="Q3"/>
    <s v="Q3-2021"/>
    <x v="91"/>
    <x v="107"/>
    <s v="."/>
    <s v="Surrey and Sussex"/>
    <s v="cns_missing"/>
    <n v="111"/>
    <n v="0.79278999999999999"/>
  </r>
  <r>
    <s v="NAoPri_cohort"/>
    <n v="2021"/>
    <s v="Q4"/>
    <s v="Q4-2021"/>
    <x v="91"/>
    <x v="107"/>
    <s v="."/>
    <s v="Surrey and Sussex"/>
    <s v="cns_missing"/>
    <n v="112"/>
    <n v="0.80357000000000001"/>
  </r>
  <r>
    <s v="NAoPri_cohort"/>
    <n v="2022"/>
    <s v="Q1"/>
    <s v="Q1-2022"/>
    <x v="91"/>
    <x v="107"/>
    <s v="."/>
    <s v="Surrey and Sussex"/>
    <s v="cns_missing"/>
    <n v="91"/>
    <n v="0.73626000000000003"/>
  </r>
  <r>
    <s v="NAoPri_cohort"/>
    <n v="2022"/>
    <s v="Q2"/>
    <s v="Q2-2022"/>
    <x v="91"/>
    <x v="107"/>
    <s v="."/>
    <s v="Surrey and Sussex"/>
    <s v="cns_missing"/>
    <n v="81"/>
    <n v="0.70369999999999999"/>
  </r>
  <r>
    <s v="NAoPri_cohort"/>
    <n v="2022"/>
    <s v="Q3"/>
    <s v="Q3-2022"/>
    <x v="91"/>
    <x v="107"/>
    <s v="."/>
    <s v="Surrey and Sussex"/>
    <s v="cns_missing"/>
    <n v="94"/>
    <n v="0.75531999999999999"/>
  </r>
  <r>
    <s v="NAoPri_cohort"/>
    <n v="2022"/>
    <s v="Q4"/>
    <s v="Q4-2022"/>
    <x v="91"/>
    <x v="107"/>
    <s v="."/>
    <s v="Surrey and Sussex"/>
    <s v="cns_missing"/>
    <n v="66"/>
    <n v="0.77273000000000003"/>
  </r>
  <r>
    <s v="NAoPri_cohort"/>
    <n v="2023"/>
    <s v="Q1"/>
    <s v="Q1-2023"/>
    <x v="91"/>
    <x v="107"/>
    <s v="."/>
    <s v="Surrey and Sussex"/>
    <s v="cns_missing"/>
    <n v="78"/>
    <n v="0.78205000000000002"/>
  </r>
  <r>
    <s v="NAoPri_cohort"/>
    <n v="2018"/>
    <s v="Q1"/>
    <s v="Q1-2018"/>
    <x v="92"/>
    <x v="108"/>
    <s v="."/>
    <s v="Greater Manchester"/>
    <s v="cns_missing"/>
    <n v="18"/>
    <n v="0.94443999999999995"/>
  </r>
  <r>
    <s v="NAoPri_cohort"/>
    <n v="2018"/>
    <s v="Q2"/>
    <s v="Q2-2018"/>
    <x v="92"/>
    <x v="108"/>
    <s v="."/>
    <s v="Greater Manchester"/>
    <s v="cns_missing"/>
    <n v="29"/>
    <n v="0.82759000000000005"/>
  </r>
  <r>
    <s v="NAoPri_cohort"/>
    <n v="2018"/>
    <s v="Q3"/>
    <s v="Q3-2018"/>
    <x v="92"/>
    <x v="108"/>
    <s v="."/>
    <s v="Greater Manchester"/>
    <s v="cns_missing"/>
    <n v="25"/>
    <n v="0.96"/>
  </r>
  <r>
    <s v="NAoPri_cohort"/>
    <n v="2018"/>
    <s v="Q4"/>
    <s v="Q4-2018"/>
    <x v="92"/>
    <x v="108"/>
    <s v="."/>
    <s v="Greater Manchester"/>
    <s v="cns_missing"/>
    <n v="31"/>
    <n v="0.96774000000000004"/>
  </r>
  <r>
    <s v="NAoPri_cohort"/>
    <n v="2019"/>
    <s v="Q1"/>
    <s v="Q1-2019"/>
    <x v="92"/>
    <x v="108"/>
    <s v="."/>
    <s v="Greater Manchester"/>
    <s v="cns_missing"/>
    <n v="33"/>
    <n v="0.72726999999999997"/>
  </r>
  <r>
    <s v="NAoPri_cohort"/>
    <n v="2019"/>
    <s v="Q2"/>
    <s v="Q2-2019"/>
    <x v="92"/>
    <x v="108"/>
    <s v="."/>
    <s v="Greater Manchester"/>
    <s v="cns_missing"/>
    <n v="35"/>
    <n v="0.74285999999999996"/>
  </r>
  <r>
    <s v="NAoPri_cohort"/>
    <n v="2019"/>
    <s v="Q3"/>
    <s v="Q3-2019"/>
    <x v="92"/>
    <x v="108"/>
    <s v="."/>
    <s v="Greater Manchester"/>
    <s v="cns_missing"/>
    <n v="42"/>
    <n v="0.76190000000000002"/>
  </r>
  <r>
    <s v="NAoPri_cohort"/>
    <n v="2019"/>
    <s v="Q4"/>
    <s v="Q4-2019"/>
    <x v="92"/>
    <x v="108"/>
    <s v="."/>
    <s v="Greater Manchester"/>
    <s v="cns_missing"/>
    <n v="35"/>
    <n v="0.8"/>
  </r>
  <r>
    <s v="NAoPri_cohort"/>
    <n v="2020"/>
    <s v="Q1"/>
    <s v="Q1-2020"/>
    <x v="92"/>
    <x v="108"/>
    <s v="."/>
    <s v="Greater Manchester"/>
    <s v="cns_missing"/>
    <n v="34"/>
    <n v="0.64705999999999997"/>
  </r>
  <r>
    <s v="NAoPri_cohort"/>
    <n v="2020"/>
    <s v="Q2"/>
    <s v="Q2-2020"/>
    <x v="92"/>
    <x v="108"/>
    <s v="."/>
    <s v="Greater Manchester"/>
    <s v="cns_missing"/>
    <n v="21"/>
    <n v="1"/>
  </r>
  <r>
    <s v="NAoPri_cohort"/>
    <n v="2020"/>
    <s v="Q3"/>
    <s v="Q3-2020"/>
    <x v="92"/>
    <x v="108"/>
    <s v="."/>
    <s v="Greater Manchester"/>
    <s v="cns_missing"/>
    <n v="22"/>
    <n v="0.95455000000000001"/>
  </r>
  <r>
    <s v="NAoPri_cohort"/>
    <n v="2020"/>
    <s v="Q4"/>
    <s v="Q4-2020"/>
    <x v="92"/>
    <x v="108"/>
    <s v="."/>
    <s v="Greater Manchester"/>
    <s v="cns_missing"/>
    <n v="33"/>
    <n v="0.87878999999999996"/>
  </r>
  <r>
    <s v="NAoPri_cohort"/>
    <n v="2021"/>
    <s v="Q1"/>
    <s v="Q1-2021"/>
    <x v="92"/>
    <x v="108"/>
    <s v="."/>
    <s v="Greater Manchester"/>
    <s v="cns_missing"/>
    <n v="39"/>
    <n v="0.87178999999999995"/>
  </r>
  <r>
    <s v="NAoPri_cohort"/>
    <n v="2021"/>
    <s v="Q2"/>
    <s v="Q2-2021"/>
    <x v="92"/>
    <x v="108"/>
    <s v="."/>
    <s v="Greater Manchester"/>
    <s v="cns_missing"/>
    <n v="31"/>
    <n v="0.87097000000000002"/>
  </r>
  <r>
    <s v="NAoPri_cohort"/>
    <n v="2021"/>
    <s v="Q3"/>
    <s v="Q3-2021"/>
    <x v="92"/>
    <x v="108"/>
    <s v="."/>
    <s v="Greater Manchester"/>
    <s v="cns_missing"/>
    <n v="31"/>
    <n v="0.80645"/>
  </r>
  <r>
    <s v="NAoPri_cohort"/>
    <n v="2021"/>
    <s v="Q4"/>
    <s v="Q4-2021"/>
    <x v="92"/>
    <x v="108"/>
    <s v="."/>
    <s v="Greater Manchester"/>
    <s v="cns_missing"/>
    <n v="21"/>
    <n v="0.57142999999999999"/>
  </r>
  <r>
    <s v="NAoPri_cohort"/>
    <n v="2022"/>
    <s v="Q1"/>
    <s v="Q1-2022"/>
    <x v="92"/>
    <x v="108"/>
    <s v="."/>
    <s v="Greater Manchester"/>
    <s v="cns_missing"/>
    <n v="31"/>
    <n v="0.90322999999999998"/>
  </r>
  <r>
    <s v="NAoPri_cohort"/>
    <n v="2022"/>
    <s v="Q2"/>
    <s v="Q2-2022"/>
    <x v="92"/>
    <x v="108"/>
    <s v="."/>
    <s v="Greater Manchester"/>
    <s v="cns_missing"/>
    <n v="39"/>
    <n v="0.87178999999999995"/>
  </r>
  <r>
    <s v="NAoPri_cohort"/>
    <n v="2022"/>
    <s v="Q3"/>
    <s v="Q3-2022"/>
    <x v="92"/>
    <x v="108"/>
    <s v="."/>
    <s v="Greater Manchester"/>
    <s v="cns_missing"/>
    <n v="32"/>
    <n v="0.75"/>
  </r>
  <r>
    <s v="NAoPri_cohort"/>
    <n v="2022"/>
    <s v="Q4"/>
    <s v="Q4-2022"/>
    <x v="92"/>
    <x v="108"/>
    <s v="."/>
    <s v="Greater Manchester"/>
    <s v="cns_missing"/>
    <n v="17"/>
    <n v="0.88234999999999997"/>
  </r>
  <r>
    <s v="NAoPri_cohort"/>
    <n v="2023"/>
    <s v="Q1"/>
    <s v="Q1-2023"/>
    <x v="92"/>
    <x v="108"/>
    <s v="."/>
    <s v="Greater Manchester"/>
    <s v="cns_missing"/>
    <n v="30"/>
    <n v="0.76666999999999996"/>
  </r>
  <r>
    <s v="NAoPri_cohort"/>
    <n v="2018"/>
    <s v="Q1"/>
    <s v="Q1-2018"/>
    <x v="13"/>
    <x v="109"/>
    <s v="."/>
    <s v="Thames Valley"/>
    <s v="cns_missing"/>
    <n v="440"/>
    <n v="0.71818000000000004"/>
  </r>
  <r>
    <s v="NAoPri_cohort"/>
    <n v="2018"/>
    <s v="Q2"/>
    <s v="Q2-2018"/>
    <x v="13"/>
    <x v="109"/>
    <s v="."/>
    <s v="Thames Valley"/>
    <s v="cns_missing"/>
    <n v="491"/>
    <n v="0.81669999999999998"/>
  </r>
  <r>
    <s v="NAoPri_cohort"/>
    <n v="2018"/>
    <s v="Q3"/>
    <s v="Q3-2018"/>
    <x v="13"/>
    <x v="109"/>
    <s v="."/>
    <s v="Thames Valley"/>
    <s v="cns_missing"/>
    <n v="491"/>
    <n v="0.60895999999999995"/>
  </r>
  <r>
    <s v="NAoPri_cohort"/>
    <n v="2018"/>
    <s v="Q4"/>
    <s v="Q4-2018"/>
    <x v="13"/>
    <x v="109"/>
    <s v="."/>
    <s v="Thames Valley"/>
    <s v="cns_missing"/>
    <n v="445"/>
    <n v="0.45843"/>
  </r>
  <r>
    <s v="NAoPri_cohort"/>
    <n v="2019"/>
    <s v="Q1"/>
    <s v="Q1-2019"/>
    <x v="13"/>
    <x v="109"/>
    <s v="."/>
    <s v="Thames Valley"/>
    <s v="cns_missing"/>
    <n v="470"/>
    <n v="0.73190999999999995"/>
  </r>
  <r>
    <s v="NAoPri_cohort"/>
    <n v="2019"/>
    <s v="Q2"/>
    <s v="Q2-2019"/>
    <x v="13"/>
    <x v="109"/>
    <s v="."/>
    <s v="Thames Valley"/>
    <s v="cns_missing"/>
    <n v="502"/>
    <n v="0.73107999999999995"/>
  </r>
  <r>
    <s v="NAoPri_cohort"/>
    <n v="2019"/>
    <s v="Q3"/>
    <s v="Q3-2019"/>
    <x v="13"/>
    <x v="109"/>
    <s v="."/>
    <s v="Thames Valley"/>
    <s v="cns_missing"/>
    <n v="536"/>
    <n v="0.73321000000000003"/>
  </r>
  <r>
    <s v="NAoPri_cohort"/>
    <n v="2019"/>
    <s v="Q4"/>
    <s v="Q4-2019"/>
    <x v="13"/>
    <x v="109"/>
    <s v="."/>
    <s v="Thames Valley"/>
    <s v="cns_missing"/>
    <n v="437"/>
    <n v="0.746"/>
  </r>
  <r>
    <s v="NAoPri_cohort"/>
    <n v="2020"/>
    <s v="Q1"/>
    <s v="Q1-2020"/>
    <x v="13"/>
    <x v="109"/>
    <s v="."/>
    <s v="Thames Valley"/>
    <s v="cns_missing"/>
    <n v="443"/>
    <n v="0.79007000000000005"/>
  </r>
  <r>
    <s v="NAoPri_cohort"/>
    <n v="2020"/>
    <s v="Q2"/>
    <s v="Q2-2020"/>
    <x v="13"/>
    <x v="109"/>
    <s v="."/>
    <s v="Thames Valley"/>
    <s v="cns_missing"/>
    <n v="236"/>
    <n v="0.80508000000000002"/>
  </r>
  <r>
    <s v="NAoPri_cohort"/>
    <n v="2020"/>
    <s v="Q3"/>
    <s v="Q3-2020"/>
    <x v="13"/>
    <x v="109"/>
    <s v="."/>
    <s v="Thames Valley"/>
    <s v="cns_missing"/>
    <n v="388"/>
    <n v="0.84536"/>
  </r>
  <r>
    <s v="NAoPri_cohort"/>
    <n v="2020"/>
    <s v="Q4"/>
    <s v="Q4-2020"/>
    <x v="13"/>
    <x v="109"/>
    <s v="."/>
    <s v="Thames Valley"/>
    <s v="cns_missing"/>
    <n v="457"/>
    <n v="0.82713000000000003"/>
  </r>
  <r>
    <s v="NAoPri_cohort"/>
    <n v="2021"/>
    <s v="Q1"/>
    <s v="Q1-2021"/>
    <x v="13"/>
    <x v="109"/>
    <s v="."/>
    <s v="Thames Valley"/>
    <s v="cns_missing"/>
    <n v="482"/>
    <n v="0.85270000000000001"/>
  </r>
  <r>
    <s v="NAoPri_cohort"/>
    <n v="2021"/>
    <s v="Q2"/>
    <s v="Q2-2021"/>
    <x v="13"/>
    <x v="109"/>
    <s v="."/>
    <s v="Thames Valley"/>
    <s v="cns_missing"/>
    <n v="457"/>
    <n v="0.86214000000000002"/>
  </r>
  <r>
    <s v="NAoPri_cohort"/>
    <n v="2021"/>
    <s v="Q3"/>
    <s v="Q3-2021"/>
    <x v="13"/>
    <x v="109"/>
    <s v="."/>
    <s v="Thames Valley"/>
    <s v="cns_missing"/>
    <n v="548"/>
    <n v="0.74634999999999996"/>
  </r>
  <r>
    <s v="NAoPri_cohort"/>
    <n v="2021"/>
    <s v="Q4"/>
    <s v="Q4-2021"/>
    <x v="13"/>
    <x v="109"/>
    <s v="."/>
    <s v="Thames Valley"/>
    <s v="cns_missing"/>
    <n v="541"/>
    <n v="0.79113"/>
  </r>
  <r>
    <s v="NAoPri_cohort"/>
    <n v="2022"/>
    <s v="Q1"/>
    <s v="Q1-2022"/>
    <x v="13"/>
    <x v="109"/>
    <s v="."/>
    <s v="Thames Valley"/>
    <s v="cns_missing"/>
    <n v="449"/>
    <n v="0.77727999999999997"/>
  </r>
  <r>
    <s v="NAoPri_cohort"/>
    <n v="2022"/>
    <s v="Q2"/>
    <s v="Q2-2022"/>
    <x v="13"/>
    <x v="109"/>
    <s v="."/>
    <s v="Thames Valley"/>
    <s v="cns_missing"/>
    <n v="496"/>
    <n v="0.82862999999999998"/>
  </r>
  <r>
    <s v="NAoPri_cohort"/>
    <n v="2022"/>
    <s v="Q3"/>
    <s v="Q3-2022"/>
    <x v="13"/>
    <x v="109"/>
    <s v="."/>
    <s v="Thames Valley"/>
    <s v="cns_missing"/>
    <n v="490"/>
    <n v="0.85102"/>
  </r>
  <r>
    <s v="NAoPri_cohort"/>
    <n v="2022"/>
    <s v="Q4"/>
    <s v="Q4-2022"/>
    <x v="13"/>
    <x v="109"/>
    <s v="."/>
    <s v="Thames Valley"/>
    <s v="cns_missing"/>
    <n v="519"/>
    <n v="0.80925000000000002"/>
  </r>
  <r>
    <s v="NAoPri_cohort"/>
    <n v="2023"/>
    <s v="Q1"/>
    <s v="Q1-2023"/>
    <x v="13"/>
    <x v="109"/>
    <s v="."/>
    <s v="Thames Valley"/>
    <s v="cns_missing"/>
    <n v="497"/>
    <n v="0.76861000000000002"/>
  </r>
  <r>
    <s v="NAoPri_cohort"/>
    <n v="2018"/>
    <s v="Q1"/>
    <s v="Q1-2018"/>
    <x v="93"/>
    <x v="110"/>
    <s v="."/>
    <s v="Peninsula"/>
    <s v="cns_missing"/>
    <n v="58"/>
    <n v="0.60345000000000004"/>
  </r>
  <r>
    <s v="NAoPri_cohort"/>
    <n v="2018"/>
    <s v="Q2"/>
    <s v="Q2-2018"/>
    <x v="93"/>
    <x v="110"/>
    <s v="."/>
    <s v="Peninsula"/>
    <s v="cns_missing"/>
    <n v="62"/>
    <n v="0.83870999999999996"/>
  </r>
  <r>
    <s v="NAoPri_cohort"/>
    <n v="2018"/>
    <s v="Q3"/>
    <s v="Q3-2018"/>
    <x v="93"/>
    <x v="110"/>
    <s v="."/>
    <s v="Peninsula"/>
    <s v="cns_missing"/>
    <n v="88"/>
    <n v="0.80681999999999998"/>
  </r>
  <r>
    <s v="NAoPri_cohort"/>
    <n v="2018"/>
    <s v="Q4"/>
    <s v="Q4-2018"/>
    <x v="93"/>
    <x v="110"/>
    <s v="."/>
    <s v="Peninsula"/>
    <s v="cns_missing"/>
    <n v="63"/>
    <n v="0.90476000000000001"/>
  </r>
  <r>
    <s v="NAoPri_cohort"/>
    <n v="2019"/>
    <s v="Q1"/>
    <s v="Q1-2019"/>
    <x v="93"/>
    <x v="110"/>
    <s v="."/>
    <s v="Peninsula"/>
    <s v="cns_missing"/>
    <n v="74"/>
    <n v="0.79730000000000001"/>
  </r>
  <r>
    <s v="NAoPri_cohort"/>
    <n v="2019"/>
    <s v="Q2"/>
    <s v="Q2-2019"/>
    <x v="93"/>
    <x v="110"/>
    <s v="."/>
    <s v="Peninsula"/>
    <s v="cns_missing"/>
    <n v="81"/>
    <n v="0.77778000000000003"/>
  </r>
  <r>
    <s v="NAoPri_cohort"/>
    <n v="2019"/>
    <s v="Q3"/>
    <s v="Q3-2019"/>
    <x v="93"/>
    <x v="110"/>
    <s v="."/>
    <s v="Peninsula"/>
    <s v="cns_missing"/>
    <n v="71"/>
    <n v="0.81689999999999996"/>
  </r>
  <r>
    <s v="NAoPri_cohort"/>
    <n v="2019"/>
    <s v="Q4"/>
    <s v="Q4-2019"/>
    <x v="93"/>
    <x v="110"/>
    <s v="."/>
    <s v="Peninsula"/>
    <s v="cns_missing"/>
    <n v="70"/>
    <n v="0.75714000000000004"/>
  </r>
  <r>
    <s v="NAoPri_cohort"/>
    <n v="2020"/>
    <s v="Q1"/>
    <s v="Q1-2020"/>
    <x v="93"/>
    <x v="110"/>
    <s v="."/>
    <s v="Peninsula"/>
    <s v="cns_missing"/>
    <n v="71"/>
    <n v="0.85914999999999997"/>
  </r>
  <r>
    <s v="NAoPri_cohort"/>
    <n v="2020"/>
    <s v="Q2"/>
    <s v="Q2-2020"/>
    <x v="93"/>
    <x v="110"/>
    <s v="."/>
    <s v="Peninsula"/>
    <s v="cns_missing"/>
    <n v="40"/>
    <n v="0.9"/>
  </r>
  <r>
    <s v="NAoPri_cohort"/>
    <n v="2020"/>
    <s v="Q3"/>
    <s v="Q3-2020"/>
    <x v="93"/>
    <x v="110"/>
    <s v="."/>
    <s v="Peninsula"/>
    <s v="cns_missing"/>
    <n v="56"/>
    <n v="0.92857000000000001"/>
  </r>
  <r>
    <s v="NAoPri_cohort"/>
    <n v="2020"/>
    <s v="Q4"/>
    <s v="Q4-2020"/>
    <x v="93"/>
    <x v="110"/>
    <s v="."/>
    <s v="Peninsula"/>
    <s v="cns_missing"/>
    <n v="71"/>
    <n v="0.85914999999999997"/>
  </r>
  <r>
    <s v="NAoPri_cohort"/>
    <n v="2021"/>
    <s v="Q1"/>
    <s v="Q1-2021"/>
    <x v="93"/>
    <x v="110"/>
    <s v="."/>
    <s v="Peninsula"/>
    <s v="cns_missing"/>
    <n v="57"/>
    <n v="0.47367999999999999"/>
  </r>
  <r>
    <s v="NAoPri_cohort"/>
    <n v="2021"/>
    <s v="Q2"/>
    <s v="Q2-2021"/>
    <x v="93"/>
    <x v="110"/>
    <s v="."/>
    <s v="Peninsula"/>
    <s v="cns_missing"/>
    <n v="82"/>
    <n v="0.85365999999999997"/>
  </r>
  <r>
    <s v="NAoPri_cohort"/>
    <n v="2021"/>
    <s v="Q3"/>
    <s v="Q3-2021"/>
    <x v="93"/>
    <x v="110"/>
    <s v="."/>
    <s v="Peninsula"/>
    <s v="cns_missing"/>
    <n v="60"/>
    <n v="0.83333000000000002"/>
  </r>
  <r>
    <s v="NAoPri_cohort"/>
    <n v="2021"/>
    <s v="Q4"/>
    <s v="Q4-2021"/>
    <x v="93"/>
    <x v="110"/>
    <s v="."/>
    <s v="Peninsula"/>
    <s v="cns_missing"/>
    <n v="79"/>
    <n v="2.5319999999999999E-2"/>
  </r>
  <r>
    <s v="NAoPri_cohort"/>
    <n v="2022"/>
    <s v="Q1"/>
    <s v="Q1-2022"/>
    <x v="93"/>
    <x v="110"/>
    <s v="."/>
    <s v="Peninsula"/>
    <s v="cns_missing"/>
    <n v="79"/>
    <n v="0.24051"/>
  </r>
  <r>
    <s v="NAoPri_cohort"/>
    <n v="2022"/>
    <s v="Q2"/>
    <s v="Q2-2022"/>
    <x v="93"/>
    <x v="110"/>
    <s v="."/>
    <s v="Peninsula"/>
    <s v="cns_missing"/>
    <n v="77"/>
    <n v="0.48052"/>
  </r>
  <r>
    <s v="NAoPri_cohort"/>
    <n v="2022"/>
    <s v="Q3"/>
    <s v="Q3-2022"/>
    <x v="93"/>
    <x v="110"/>
    <s v="."/>
    <s v="Peninsula"/>
    <s v="cns_missing"/>
    <n v="81"/>
    <n v="0.82716000000000001"/>
  </r>
  <r>
    <s v="NAoPri_cohort"/>
    <n v="2022"/>
    <s v="Q4"/>
    <s v="Q4-2022"/>
    <x v="93"/>
    <x v="110"/>
    <s v="."/>
    <s v="Peninsula"/>
    <s v="cns_missing"/>
    <n v="69"/>
    <n v="0.79710000000000003"/>
  </r>
  <r>
    <s v="NAoPri_cohort"/>
    <n v="2023"/>
    <s v="Q1"/>
    <s v="Q1-2023"/>
    <x v="93"/>
    <x v="110"/>
    <s v="."/>
    <s v="Peninsula"/>
    <s v="cns_missing"/>
    <n v="69"/>
    <n v="0.73912999999999995"/>
  </r>
  <r>
    <s v="NAoPri_cohort"/>
    <n v="2018"/>
    <s v="Q1"/>
    <s v="Q1-2018"/>
    <x v="94"/>
    <x v="111"/>
    <s v="."/>
    <s v="East Midlands"/>
    <s v="cns_missing"/>
    <n v="111"/>
    <n v="2.7029999999999998E-2"/>
  </r>
  <r>
    <s v="NAoPri_cohort"/>
    <n v="2018"/>
    <s v="Q2"/>
    <s v="Q2-2018"/>
    <x v="94"/>
    <x v="111"/>
    <s v="."/>
    <s v="East Midlands"/>
    <s v="cns_missing"/>
    <n v="147"/>
    <n v="0.40816000000000002"/>
  </r>
  <r>
    <s v="NAoPri_cohort"/>
    <n v="2018"/>
    <s v="Q3"/>
    <s v="Q3-2018"/>
    <x v="94"/>
    <x v="111"/>
    <s v="."/>
    <s v="East Midlands"/>
    <s v="cns_missing"/>
    <n v="165"/>
    <n v="0.54544999999999999"/>
  </r>
  <r>
    <s v="NAoPri_cohort"/>
    <n v="2018"/>
    <s v="Q4"/>
    <s v="Q4-2018"/>
    <x v="94"/>
    <x v="111"/>
    <s v="."/>
    <s v="East Midlands"/>
    <s v="cns_missing"/>
    <n v="124"/>
    <n v="0.77419000000000004"/>
  </r>
  <r>
    <s v="NAoPri_cohort"/>
    <n v="2019"/>
    <s v="Q1"/>
    <s v="Q1-2019"/>
    <x v="94"/>
    <x v="111"/>
    <s v="."/>
    <s v="East Midlands"/>
    <s v="cns_missing"/>
    <n v="131"/>
    <n v="0.61068999999999996"/>
  </r>
  <r>
    <s v="NAoPri_cohort"/>
    <n v="2019"/>
    <s v="Q2"/>
    <s v="Q2-2019"/>
    <x v="94"/>
    <x v="111"/>
    <s v="."/>
    <s v="East Midlands"/>
    <s v="cns_missing"/>
    <n v="160"/>
    <n v="0.71250000000000002"/>
  </r>
  <r>
    <s v="NAoPri_cohort"/>
    <n v="2019"/>
    <s v="Q3"/>
    <s v="Q3-2019"/>
    <x v="94"/>
    <x v="111"/>
    <s v="."/>
    <s v="East Midlands"/>
    <s v="cns_missing"/>
    <n v="114"/>
    <n v="0.71930000000000005"/>
  </r>
  <r>
    <s v="NAoPri_cohort"/>
    <n v="2019"/>
    <s v="Q4"/>
    <s v="Q4-2019"/>
    <x v="94"/>
    <x v="111"/>
    <s v="."/>
    <s v="East Midlands"/>
    <s v="cns_missing"/>
    <n v="135"/>
    <n v="0.65925999999999996"/>
  </r>
  <r>
    <s v="NAoPri_cohort"/>
    <n v="2020"/>
    <s v="Q1"/>
    <s v="Q1-2020"/>
    <x v="94"/>
    <x v="111"/>
    <s v="."/>
    <s v="East Midlands"/>
    <s v="cns_missing"/>
    <n v="138"/>
    <n v="0.67391000000000001"/>
  </r>
  <r>
    <s v="NAoPri_cohort"/>
    <n v="2020"/>
    <s v="Q2"/>
    <s v="Q2-2020"/>
    <x v="94"/>
    <x v="111"/>
    <s v="."/>
    <s v="East Midlands"/>
    <s v="cns_missing"/>
    <n v="81"/>
    <n v="0.64198"/>
  </r>
  <r>
    <s v="NAoPri_cohort"/>
    <n v="2020"/>
    <s v="Q3"/>
    <s v="Q3-2020"/>
    <x v="94"/>
    <x v="111"/>
    <s v="."/>
    <s v="East Midlands"/>
    <s v="cns_missing"/>
    <n v="69"/>
    <n v="0.63768000000000002"/>
  </r>
  <r>
    <s v="NAoPri_cohort"/>
    <n v="2020"/>
    <s v="Q4"/>
    <s v="Q4-2020"/>
    <x v="94"/>
    <x v="111"/>
    <s v="."/>
    <s v="East Midlands"/>
    <s v="cns_missing"/>
    <n v="95"/>
    <n v="0.37895000000000001"/>
  </r>
  <r>
    <s v="NAoPri_cohort"/>
    <n v="2021"/>
    <s v="Q1"/>
    <s v="Q1-2021"/>
    <x v="94"/>
    <x v="111"/>
    <s v="."/>
    <s v="East Midlands"/>
    <s v="cns_missing"/>
    <n v="77"/>
    <n v="0.48052"/>
  </r>
  <r>
    <s v="NAoPri_cohort"/>
    <n v="2021"/>
    <s v="Q2"/>
    <s v="Q2-2021"/>
    <x v="94"/>
    <x v="111"/>
    <s v="."/>
    <s v="East Midlands"/>
    <s v="cns_missing"/>
    <n v="131"/>
    <n v="0.43511"/>
  </r>
  <r>
    <s v="NAoPri_cohort"/>
    <n v="2021"/>
    <s v="Q3"/>
    <s v="Q3-2021"/>
    <x v="94"/>
    <x v="111"/>
    <s v="."/>
    <s v="East Midlands"/>
    <s v="cns_missing"/>
    <n v="104"/>
    <n v="0.40384999999999999"/>
  </r>
  <r>
    <s v="NAoPri_cohort"/>
    <n v="2021"/>
    <s v="Q4"/>
    <s v="Q4-2021"/>
    <x v="94"/>
    <x v="111"/>
    <s v="."/>
    <s v="East Midlands"/>
    <s v="cns_missing"/>
    <n v="102"/>
    <n v="0.37254999999999999"/>
  </r>
  <r>
    <s v="NAoPri_cohort"/>
    <n v="2022"/>
    <s v="Q1"/>
    <s v="Q1-2022"/>
    <x v="94"/>
    <x v="111"/>
    <s v="."/>
    <s v="East Midlands"/>
    <s v="cns_missing"/>
    <n v="90"/>
    <n v="0.45556000000000002"/>
  </r>
  <r>
    <s v="NAoPri_cohort"/>
    <n v="2022"/>
    <s v="Q2"/>
    <s v="Q2-2022"/>
    <x v="94"/>
    <x v="111"/>
    <s v="."/>
    <s v="East Midlands"/>
    <s v="cns_missing"/>
    <n v="97"/>
    <n v="0.42268"/>
  </r>
  <r>
    <s v="NAoPri_cohort"/>
    <n v="2022"/>
    <s v="Q3"/>
    <s v="Q3-2022"/>
    <x v="94"/>
    <x v="111"/>
    <s v="."/>
    <s v="East Midlands"/>
    <s v="cns_missing"/>
    <n v="127"/>
    <n v="0.56693000000000005"/>
  </r>
  <r>
    <s v="NAoPri_cohort"/>
    <n v="2022"/>
    <s v="Q4"/>
    <s v="Q4-2022"/>
    <x v="94"/>
    <x v="111"/>
    <s v="."/>
    <s v="East Midlands"/>
    <s v="cns_missing"/>
    <n v="133"/>
    <n v="0.7218"/>
  </r>
  <r>
    <s v="NAoPri_cohort"/>
    <n v="2023"/>
    <s v="Q1"/>
    <s v="Q1-2023"/>
    <x v="94"/>
    <x v="111"/>
    <s v="."/>
    <s v="East Midlands"/>
    <s v="cns_missing"/>
    <n v="164"/>
    <n v="0.54268000000000005"/>
  </r>
  <r>
    <s v="NAoPri_cohort"/>
    <n v="2018"/>
    <s v="Q1"/>
    <s v="Q1-2018"/>
    <x v="95"/>
    <x v="112"/>
    <s v="."/>
    <s v="North Central London"/>
    <s v="cns_missing"/>
    <n v="36"/>
    <n v="0.11111"/>
  </r>
  <r>
    <s v="NAoPri_cohort"/>
    <n v="2018"/>
    <s v="Q2"/>
    <s v="Q2-2018"/>
    <x v="95"/>
    <x v="112"/>
    <s v="."/>
    <s v="North Central London"/>
    <s v="cns_missing"/>
    <n v="29"/>
    <n v="0.10345"/>
  </r>
  <r>
    <s v="NAoPri_cohort"/>
    <n v="2018"/>
    <s v="Q3"/>
    <s v="Q3-2018"/>
    <x v="95"/>
    <x v="112"/>
    <s v="."/>
    <s v="North Central London"/>
    <s v="cns_missing"/>
    <n v="32"/>
    <n v="0"/>
  </r>
  <r>
    <s v="NAoPri_cohort"/>
    <n v="2018"/>
    <s v="Q4"/>
    <s v="Q4-2018"/>
    <x v="95"/>
    <x v="112"/>
    <s v="."/>
    <s v="North Central London"/>
    <s v="cns_missing"/>
    <n v="27"/>
    <n v="3.7039999999999997E-2"/>
  </r>
  <r>
    <s v="NAoPri_cohort"/>
    <n v="2019"/>
    <s v="Q1"/>
    <s v="Q1-2019"/>
    <x v="95"/>
    <x v="112"/>
    <s v="."/>
    <s v="North Central London"/>
    <s v="cns_missing"/>
    <n v="20"/>
    <n v="0"/>
  </r>
  <r>
    <s v="NAoPri_cohort"/>
    <n v="2019"/>
    <s v="Q2"/>
    <s v="Q2-2019"/>
    <x v="95"/>
    <x v="112"/>
    <s v="."/>
    <s v="North Central London"/>
    <s v="cns_missing"/>
    <n v="32"/>
    <n v="3.125E-2"/>
  </r>
  <r>
    <s v="NAoPri_cohort"/>
    <n v="2019"/>
    <s v="Q3"/>
    <s v="Q3-2019"/>
    <x v="95"/>
    <x v="112"/>
    <s v="."/>
    <s v="North Central London"/>
    <s v="cns_missing"/>
    <n v="30"/>
    <n v="0.1"/>
  </r>
  <r>
    <s v="NAoPri_cohort"/>
    <n v="2019"/>
    <s v="Q4"/>
    <s v="Q4-2019"/>
    <x v="95"/>
    <x v="112"/>
    <s v="."/>
    <s v="North Central London"/>
    <s v="cns_missing"/>
    <n v="38"/>
    <n v="0"/>
  </r>
  <r>
    <s v="NAoPri_cohort"/>
    <n v="2020"/>
    <s v="Q1"/>
    <s v="Q1-2020"/>
    <x v="95"/>
    <x v="112"/>
    <s v="."/>
    <s v="North Central London"/>
    <s v="cns_missing"/>
    <n v="35"/>
    <n v="0"/>
  </r>
  <r>
    <s v="NAoPri_cohort"/>
    <n v="2020"/>
    <s v="Q2"/>
    <s v="Q2-2020"/>
    <x v="95"/>
    <x v="112"/>
    <s v="."/>
    <s v="North Central London"/>
    <s v="cns_missing"/>
    <n v="14"/>
    <n v="0"/>
  </r>
  <r>
    <s v="NAoPri_cohort"/>
    <n v="2020"/>
    <s v="Q3"/>
    <s v="Q3-2020"/>
    <x v="95"/>
    <x v="112"/>
    <s v="."/>
    <s v="North Central London"/>
    <s v="cns_missing"/>
    <n v="27"/>
    <n v="0"/>
  </r>
  <r>
    <s v="NAoPri_cohort"/>
    <n v="2020"/>
    <s v="Q4"/>
    <s v="Q4-2020"/>
    <x v="95"/>
    <x v="112"/>
    <s v="."/>
    <s v="North Central London"/>
    <s v="cns_missing"/>
    <n v="33"/>
    <n v="3.0300000000000001E-2"/>
  </r>
  <r>
    <s v="NAoPri_cohort"/>
    <n v="2021"/>
    <s v="Q1"/>
    <s v="Q1-2021"/>
    <x v="95"/>
    <x v="112"/>
    <s v="."/>
    <s v="North Central London"/>
    <s v="cns_missing"/>
    <n v="30"/>
    <n v="3.3329999999999999E-2"/>
  </r>
  <r>
    <s v="NAoPri_cohort"/>
    <n v="2021"/>
    <s v="Q2"/>
    <s v="Q2-2021"/>
    <x v="95"/>
    <x v="112"/>
    <s v="."/>
    <s v="North Central London"/>
    <s v="cns_missing"/>
    <n v="37"/>
    <n v="5.4050000000000001E-2"/>
  </r>
  <r>
    <s v="NAoPri_cohort"/>
    <n v="2021"/>
    <s v="Q3"/>
    <s v="Q3-2021"/>
    <x v="95"/>
    <x v="112"/>
    <s v="."/>
    <s v="North Central London"/>
    <s v="cns_missing"/>
    <n v="36"/>
    <n v="8.3330000000000001E-2"/>
  </r>
  <r>
    <s v="NAoPri_cohort"/>
    <n v="2021"/>
    <s v="Q4"/>
    <s v="Q4-2021"/>
    <x v="95"/>
    <x v="112"/>
    <s v="."/>
    <s v="North Central London"/>
    <s v="cns_missing"/>
    <n v="46"/>
    <n v="0.28260999999999997"/>
  </r>
  <r>
    <s v="NAoPri_cohort"/>
    <n v="2022"/>
    <s v="Q1"/>
    <s v="Q1-2022"/>
    <x v="95"/>
    <x v="112"/>
    <s v="."/>
    <s v="North Central London"/>
    <s v="cns_missing"/>
    <n v="19"/>
    <n v="0.31579000000000002"/>
  </r>
  <r>
    <s v="NAoPri_cohort"/>
    <n v="2022"/>
    <s v="Q2"/>
    <s v="Q2-2022"/>
    <x v="95"/>
    <x v="112"/>
    <s v="."/>
    <s v="North Central London"/>
    <s v="cns_missing"/>
    <n v="39"/>
    <n v="0.71794999999999998"/>
  </r>
  <r>
    <s v="NAoPri_cohort"/>
    <n v="2022"/>
    <s v="Q3"/>
    <s v="Q3-2022"/>
    <x v="95"/>
    <x v="112"/>
    <s v="."/>
    <s v="North Central London"/>
    <s v="cns_missing"/>
    <n v="41"/>
    <n v="0.68293000000000004"/>
  </r>
  <r>
    <s v="NAoPri_cohort"/>
    <n v="2022"/>
    <s v="Q4"/>
    <s v="Q4-2022"/>
    <x v="95"/>
    <x v="112"/>
    <s v="."/>
    <s v="North Central London"/>
    <s v="cns_missing"/>
    <n v="43"/>
    <n v="0.44185999999999998"/>
  </r>
  <r>
    <s v="NAoPri_cohort"/>
    <n v="2023"/>
    <s v="Q1"/>
    <s v="Q1-2023"/>
    <x v="95"/>
    <x v="112"/>
    <s v="."/>
    <s v="North Central London"/>
    <s v="cns_missing"/>
    <n v="42"/>
    <n v="0.71428999999999998"/>
  </r>
  <r>
    <s v="NAoPri_cohort"/>
    <n v="2018"/>
    <s v="Q1"/>
    <s v="Q1-2018"/>
    <x v="96"/>
    <x v="113"/>
    <s v="."/>
    <s v="Wessex"/>
    <s v="cns_missing"/>
    <n v="119"/>
    <n v="0.63866000000000001"/>
  </r>
  <r>
    <s v="NAoPri_cohort"/>
    <n v="2018"/>
    <s v="Q2"/>
    <s v="Q2-2018"/>
    <x v="96"/>
    <x v="113"/>
    <s v="."/>
    <s v="Wessex"/>
    <s v="cns_missing"/>
    <n v="144"/>
    <n v="0.74306000000000005"/>
  </r>
  <r>
    <s v="NAoPri_cohort"/>
    <n v="2018"/>
    <s v="Q3"/>
    <s v="Q3-2018"/>
    <x v="96"/>
    <x v="113"/>
    <s v="."/>
    <s v="Wessex"/>
    <s v="cns_missing"/>
    <n v="130"/>
    <n v="0.61538000000000004"/>
  </r>
  <r>
    <s v="NAoPri_cohort"/>
    <n v="2018"/>
    <s v="Q4"/>
    <s v="Q4-2018"/>
    <x v="96"/>
    <x v="113"/>
    <s v="."/>
    <s v="Wessex"/>
    <s v="cns_missing"/>
    <n v="125"/>
    <n v="0.68"/>
  </r>
  <r>
    <s v="NAoPri_cohort"/>
    <n v="2019"/>
    <s v="Q1"/>
    <s v="Q1-2019"/>
    <x v="96"/>
    <x v="113"/>
    <s v="."/>
    <s v="Wessex"/>
    <s v="cns_missing"/>
    <n v="145"/>
    <n v="0.68966000000000005"/>
  </r>
  <r>
    <s v="NAoPri_cohort"/>
    <n v="2019"/>
    <s v="Q2"/>
    <s v="Q2-2019"/>
    <x v="96"/>
    <x v="113"/>
    <s v="."/>
    <s v="Wessex"/>
    <s v="cns_missing"/>
    <n v="163"/>
    <n v="0.8589"/>
  </r>
  <r>
    <s v="NAoPri_cohort"/>
    <n v="2019"/>
    <s v="Q3"/>
    <s v="Q3-2019"/>
    <x v="96"/>
    <x v="113"/>
    <s v="."/>
    <s v="Wessex"/>
    <s v="cns_missing"/>
    <n v="127"/>
    <n v="0.90551000000000004"/>
  </r>
  <r>
    <s v="NAoPri_cohort"/>
    <n v="2019"/>
    <s v="Q4"/>
    <s v="Q4-2019"/>
    <x v="96"/>
    <x v="113"/>
    <s v="."/>
    <s v="Wessex"/>
    <s v="cns_missing"/>
    <n v="129"/>
    <n v="0.92247999999999997"/>
  </r>
  <r>
    <s v="NAoPri_cohort"/>
    <n v="2020"/>
    <s v="Q1"/>
    <s v="Q1-2020"/>
    <x v="96"/>
    <x v="113"/>
    <s v="."/>
    <s v="Wessex"/>
    <s v="cns_missing"/>
    <n v="100"/>
    <n v="0.89"/>
  </r>
  <r>
    <s v="NAoPri_cohort"/>
    <n v="2020"/>
    <s v="Q2"/>
    <s v="Q2-2020"/>
    <x v="96"/>
    <x v="113"/>
    <s v="."/>
    <s v="Wessex"/>
    <s v="cns_missing"/>
    <n v="54"/>
    <n v="0.90741000000000005"/>
  </r>
  <r>
    <s v="NAoPri_cohort"/>
    <n v="2020"/>
    <s v="Q3"/>
    <s v="Q3-2020"/>
    <x v="96"/>
    <x v="113"/>
    <s v="."/>
    <s v="Wessex"/>
    <s v="cns_missing"/>
    <n v="81"/>
    <n v="0.83950999999999998"/>
  </r>
  <r>
    <s v="NAoPri_cohort"/>
    <n v="2020"/>
    <s v="Q4"/>
    <s v="Q4-2020"/>
    <x v="96"/>
    <x v="113"/>
    <s v="."/>
    <s v="Wessex"/>
    <s v="cns_missing"/>
    <n v="106"/>
    <n v="0.88678999999999997"/>
  </r>
  <r>
    <s v="NAoPri_cohort"/>
    <n v="2021"/>
    <s v="Q1"/>
    <s v="Q1-2021"/>
    <x v="96"/>
    <x v="113"/>
    <s v="."/>
    <s v="Wessex"/>
    <s v="cns_missing"/>
    <n v="101"/>
    <n v="0.95050000000000001"/>
  </r>
  <r>
    <s v="NAoPri_cohort"/>
    <n v="2021"/>
    <s v="Q2"/>
    <s v="Q2-2021"/>
    <x v="96"/>
    <x v="113"/>
    <s v="."/>
    <s v="Wessex"/>
    <s v="cns_missing"/>
    <n v="129"/>
    <n v="0.92247999999999997"/>
  </r>
  <r>
    <s v="NAoPri_cohort"/>
    <n v="2021"/>
    <s v="Q3"/>
    <s v="Q3-2021"/>
    <x v="96"/>
    <x v="113"/>
    <s v="."/>
    <s v="Wessex"/>
    <s v="cns_missing"/>
    <n v="138"/>
    <n v="0.93478000000000006"/>
  </r>
  <r>
    <s v="NAoPri_cohort"/>
    <n v="2021"/>
    <s v="Q4"/>
    <s v="Q4-2021"/>
    <x v="96"/>
    <x v="113"/>
    <s v="."/>
    <s v="Wessex"/>
    <s v="cns_missing"/>
    <n v="139"/>
    <n v="0.90647"/>
  </r>
  <r>
    <s v="NAoPri_cohort"/>
    <n v="2022"/>
    <s v="Q1"/>
    <s v="Q1-2022"/>
    <x v="96"/>
    <x v="113"/>
    <s v="."/>
    <s v="Wessex"/>
    <s v="cns_missing"/>
    <n v="152"/>
    <n v="0.88815999999999995"/>
  </r>
  <r>
    <s v="NAoPri_cohort"/>
    <n v="2022"/>
    <s v="Q2"/>
    <s v="Q2-2022"/>
    <x v="96"/>
    <x v="113"/>
    <s v="."/>
    <s v="Wessex"/>
    <s v="cns_missing"/>
    <n v="163"/>
    <n v="0.87729999999999997"/>
  </r>
  <r>
    <s v="NAoPri_cohort"/>
    <n v="2022"/>
    <s v="Q3"/>
    <s v="Q3-2022"/>
    <x v="96"/>
    <x v="113"/>
    <s v="."/>
    <s v="Wessex"/>
    <s v="cns_missing"/>
    <n v="174"/>
    <n v="0.79310000000000003"/>
  </r>
  <r>
    <s v="NAoPri_cohort"/>
    <n v="2022"/>
    <s v="Q4"/>
    <s v="Q4-2022"/>
    <x v="96"/>
    <x v="113"/>
    <s v="."/>
    <s v="Wessex"/>
    <s v="cns_missing"/>
    <n v="180"/>
    <n v="0.76666999999999996"/>
  </r>
  <r>
    <s v="NAoPri_cohort"/>
    <n v="2023"/>
    <s v="Q1"/>
    <s v="Q1-2023"/>
    <x v="96"/>
    <x v="113"/>
    <s v="."/>
    <s v="Wessex"/>
    <s v="cns_missing"/>
    <n v="158"/>
    <n v="0.76581999999999995"/>
  </r>
  <r>
    <s v="NAoPri_cohort"/>
    <n v="2018"/>
    <s v="Q1"/>
    <s v="Q1-2018"/>
    <x v="97"/>
    <x v="114"/>
    <s v="."/>
    <s v="West Midlands"/>
    <s v="cns_missing"/>
    <n v="192"/>
    <n v="0.75"/>
  </r>
  <r>
    <s v="NAoPri_cohort"/>
    <n v="2018"/>
    <s v="Q2"/>
    <s v="Q2-2018"/>
    <x v="97"/>
    <x v="114"/>
    <s v="."/>
    <s v="West Midlands"/>
    <s v="cns_missing"/>
    <n v="215"/>
    <n v="0.8"/>
  </r>
  <r>
    <s v="NAoPri_cohort"/>
    <n v="2018"/>
    <s v="Q3"/>
    <s v="Q3-2018"/>
    <x v="97"/>
    <x v="114"/>
    <s v="."/>
    <s v="West Midlands"/>
    <s v="cns_missing"/>
    <n v="207"/>
    <n v="0.86956999999999995"/>
  </r>
  <r>
    <s v="NAoPri_cohort"/>
    <n v="2018"/>
    <s v="Q4"/>
    <s v="Q4-2018"/>
    <x v="97"/>
    <x v="114"/>
    <s v="."/>
    <s v="West Midlands"/>
    <s v="cns_missing"/>
    <n v="209"/>
    <n v="0.77032999999999996"/>
  </r>
  <r>
    <s v="NAoPri_cohort"/>
    <n v="2019"/>
    <s v="Q1"/>
    <s v="Q1-2019"/>
    <x v="97"/>
    <x v="114"/>
    <s v="."/>
    <s v="West Midlands"/>
    <s v="cns_missing"/>
    <n v="184"/>
    <n v="0.67391000000000001"/>
  </r>
  <r>
    <s v="NAoPri_cohort"/>
    <n v="2019"/>
    <s v="Q2"/>
    <s v="Q2-2019"/>
    <x v="97"/>
    <x v="114"/>
    <s v="."/>
    <s v="West Midlands"/>
    <s v="cns_missing"/>
    <n v="211"/>
    <n v="0.81516999999999995"/>
  </r>
  <r>
    <s v="NAoPri_cohort"/>
    <n v="2019"/>
    <s v="Q3"/>
    <s v="Q3-2019"/>
    <x v="97"/>
    <x v="114"/>
    <s v="."/>
    <s v="West Midlands"/>
    <s v="cns_missing"/>
    <n v="212"/>
    <n v="0.69340000000000002"/>
  </r>
  <r>
    <s v="NAoPri_cohort"/>
    <n v="2019"/>
    <s v="Q4"/>
    <s v="Q4-2019"/>
    <x v="97"/>
    <x v="114"/>
    <s v="."/>
    <s v="West Midlands"/>
    <s v="cns_missing"/>
    <n v="221"/>
    <n v="0.63800999999999997"/>
  </r>
  <r>
    <s v="NAoPri_cohort"/>
    <n v="2020"/>
    <s v="Q1"/>
    <s v="Q1-2020"/>
    <x v="97"/>
    <x v="114"/>
    <s v="."/>
    <s v="West Midlands"/>
    <s v="cns_missing"/>
    <n v="177"/>
    <n v="0.46328000000000003"/>
  </r>
  <r>
    <s v="NAoPri_cohort"/>
    <n v="2020"/>
    <s v="Q2"/>
    <s v="Q2-2020"/>
    <x v="97"/>
    <x v="114"/>
    <s v="."/>
    <s v="West Midlands"/>
    <s v="cns_missing"/>
    <n v="123"/>
    <n v="0.54471999999999998"/>
  </r>
  <r>
    <s v="NAoPri_cohort"/>
    <n v="2020"/>
    <s v="Q3"/>
    <s v="Q3-2020"/>
    <x v="97"/>
    <x v="114"/>
    <s v="."/>
    <s v="West Midlands"/>
    <s v="cns_missing"/>
    <n v="122"/>
    <n v="0.35246"/>
  </r>
  <r>
    <s v="NAoPri_cohort"/>
    <n v="2020"/>
    <s v="Q4"/>
    <s v="Q4-2020"/>
    <x v="97"/>
    <x v="114"/>
    <s v="."/>
    <s v="West Midlands"/>
    <s v="cns_missing"/>
    <n v="181"/>
    <n v="0.50829000000000002"/>
  </r>
  <r>
    <s v="NAoPri_cohort"/>
    <n v="2021"/>
    <s v="Q1"/>
    <s v="Q1-2021"/>
    <x v="97"/>
    <x v="114"/>
    <s v="."/>
    <s v="West Midlands"/>
    <s v="cns_missing"/>
    <n v="161"/>
    <n v="0.57764000000000004"/>
  </r>
  <r>
    <s v="NAoPri_cohort"/>
    <n v="2021"/>
    <s v="Q2"/>
    <s v="Q2-2021"/>
    <x v="97"/>
    <x v="114"/>
    <s v="."/>
    <s v="West Midlands"/>
    <s v="cns_missing"/>
    <n v="213"/>
    <n v="0.39437"/>
  </r>
  <r>
    <s v="NAoPri_cohort"/>
    <n v="2021"/>
    <s v="Q3"/>
    <s v="Q3-2021"/>
    <x v="97"/>
    <x v="114"/>
    <s v="."/>
    <s v="West Midlands"/>
    <s v="cns_missing"/>
    <n v="233"/>
    <n v="0.62231999999999998"/>
  </r>
  <r>
    <s v="NAoPri_cohort"/>
    <n v="2021"/>
    <s v="Q4"/>
    <s v="Q4-2021"/>
    <x v="97"/>
    <x v="114"/>
    <s v="."/>
    <s v="West Midlands"/>
    <s v="cns_missing"/>
    <n v="196"/>
    <n v="0.81122000000000005"/>
  </r>
  <r>
    <s v="NAoPri_cohort"/>
    <n v="2022"/>
    <s v="Q1"/>
    <s v="Q1-2022"/>
    <x v="97"/>
    <x v="114"/>
    <s v="."/>
    <s v="West Midlands"/>
    <s v="cns_missing"/>
    <n v="189"/>
    <n v="0.87831000000000004"/>
  </r>
  <r>
    <s v="NAoPri_cohort"/>
    <n v="2022"/>
    <s v="Q2"/>
    <s v="Q2-2022"/>
    <x v="97"/>
    <x v="114"/>
    <s v="."/>
    <s v="West Midlands"/>
    <s v="cns_missing"/>
    <n v="229"/>
    <n v="0.87336000000000003"/>
  </r>
  <r>
    <s v="NAoPri_cohort"/>
    <n v="2022"/>
    <s v="Q3"/>
    <s v="Q3-2022"/>
    <x v="97"/>
    <x v="114"/>
    <s v="."/>
    <s v="West Midlands"/>
    <s v="cns_missing"/>
    <n v="194"/>
    <n v="0.86082000000000003"/>
  </r>
  <r>
    <s v="NAoPri_cohort"/>
    <n v="2022"/>
    <s v="Q4"/>
    <s v="Q4-2022"/>
    <x v="97"/>
    <x v="114"/>
    <s v="."/>
    <s v="West Midlands"/>
    <s v="cns_missing"/>
    <n v="232"/>
    <n v="0.82328000000000001"/>
  </r>
  <r>
    <s v="NAoPri_cohort"/>
    <n v="2023"/>
    <s v="Q1"/>
    <s v="Q1-2023"/>
    <x v="97"/>
    <x v="114"/>
    <s v="."/>
    <s v="West Midlands"/>
    <s v="cns_missing"/>
    <n v="181"/>
    <n v="0.81215000000000004"/>
  </r>
  <r>
    <s v="NAoPri_cohort"/>
    <n v="2018"/>
    <s v="Q1"/>
    <s v="Q1-2018"/>
    <x v="98"/>
    <x v="115"/>
    <s v="."/>
    <s v="West Midlands"/>
    <s v="cns_missing"/>
    <n v="94"/>
    <n v="0.74468000000000001"/>
  </r>
  <r>
    <s v="NAoPri_cohort"/>
    <n v="2018"/>
    <s v="Q2"/>
    <s v="Q2-2018"/>
    <x v="98"/>
    <x v="115"/>
    <s v="."/>
    <s v="West Midlands"/>
    <s v="cns_missing"/>
    <n v="113"/>
    <n v="0.82301000000000002"/>
  </r>
  <r>
    <s v="NAoPri_cohort"/>
    <n v="2018"/>
    <s v="Q3"/>
    <s v="Q3-2018"/>
    <x v="98"/>
    <x v="115"/>
    <s v="."/>
    <s v="West Midlands"/>
    <s v="cns_missing"/>
    <n v="113"/>
    <n v="0.85841000000000001"/>
  </r>
  <r>
    <s v="NAoPri_cohort"/>
    <n v="2018"/>
    <s v="Q4"/>
    <s v="Q4-2018"/>
    <x v="98"/>
    <x v="115"/>
    <s v="."/>
    <s v="West Midlands"/>
    <s v="cns_missing"/>
    <n v="97"/>
    <n v="0.93813999999999997"/>
  </r>
  <r>
    <s v="NAoPri_cohort"/>
    <n v="2019"/>
    <s v="Q1"/>
    <s v="Q1-2019"/>
    <x v="98"/>
    <x v="115"/>
    <s v="."/>
    <s v="West Midlands"/>
    <s v="cns_missing"/>
    <n v="68"/>
    <n v="0.88234999999999997"/>
  </r>
  <r>
    <s v="NAoPri_cohort"/>
    <n v="2019"/>
    <s v="Q2"/>
    <s v="Q2-2019"/>
    <x v="98"/>
    <x v="115"/>
    <s v="."/>
    <s v="West Midlands"/>
    <s v="cns_missing"/>
    <n v="64"/>
    <n v="0.9375"/>
  </r>
  <r>
    <s v="NAoPri_cohort"/>
    <n v="2019"/>
    <s v="Q3"/>
    <s v="Q3-2019"/>
    <x v="98"/>
    <x v="115"/>
    <s v="."/>
    <s v="West Midlands"/>
    <s v="cns_missing"/>
    <n v="92"/>
    <n v="0.88043000000000005"/>
  </r>
  <r>
    <s v="NAoPri_cohort"/>
    <n v="2019"/>
    <s v="Q4"/>
    <s v="Q4-2019"/>
    <x v="98"/>
    <x v="115"/>
    <s v="."/>
    <s v="West Midlands"/>
    <s v="cns_missing"/>
    <n v="104"/>
    <n v="0.84614999999999996"/>
  </r>
  <r>
    <s v="NAoPri_cohort"/>
    <n v="2020"/>
    <s v="Q1"/>
    <s v="Q1-2020"/>
    <x v="98"/>
    <x v="115"/>
    <s v="."/>
    <s v="West Midlands"/>
    <s v="cns_missing"/>
    <n v="82"/>
    <n v="0.81706999999999996"/>
  </r>
  <r>
    <s v="NAoPri_cohort"/>
    <n v="2020"/>
    <s v="Q2"/>
    <s v="Q2-2020"/>
    <x v="98"/>
    <x v="115"/>
    <s v="."/>
    <s v="West Midlands"/>
    <s v="cns_missing"/>
    <n v="50"/>
    <n v="0.94"/>
  </r>
  <r>
    <s v="NAoPri_cohort"/>
    <n v="2020"/>
    <s v="Q3"/>
    <s v="Q3-2020"/>
    <x v="98"/>
    <x v="115"/>
    <s v="."/>
    <s v="West Midlands"/>
    <s v="cns_missing"/>
    <n v="51"/>
    <n v="0.84314"/>
  </r>
  <r>
    <s v="NAoPri_cohort"/>
    <n v="2020"/>
    <s v="Q4"/>
    <s v="Q4-2020"/>
    <x v="98"/>
    <x v="115"/>
    <s v="."/>
    <s v="West Midlands"/>
    <s v="cns_missing"/>
    <n v="99"/>
    <n v="0.91918999999999995"/>
  </r>
  <r>
    <s v="NAoPri_cohort"/>
    <n v="2021"/>
    <s v="Q1"/>
    <s v="Q1-2021"/>
    <x v="98"/>
    <x v="115"/>
    <s v="."/>
    <s v="West Midlands"/>
    <s v="cns_missing"/>
    <n v="67"/>
    <n v="0.79103999999999997"/>
  </r>
  <r>
    <s v="NAoPri_cohort"/>
    <n v="2021"/>
    <s v="Q2"/>
    <s v="Q2-2021"/>
    <x v="98"/>
    <x v="115"/>
    <s v="."/>
    <s v="West Midlands"/>
    <s v="cns_missing"/>
    <n v="112"/>
    <n v="0.89285999999999999"/>
  </r>
  <r>
    <s v="NAoPri_cohort"/>
    <n v="2021"/>
    <s v="Q3"/>
    <s v="Q3-2021"/>
    <x v="98"/>
    <x v="115"/>
    <s v="."/>
    <s v="West Midlands"/>
    <s v="cns_missing"/>
    <n v="87"/>
    <n v="0.82759000000000005"/>
  </r>
  <r>
    <s v="NAoPri_cohort"/>
    <n v="2021"/>
    <s v="Q4"/>
    <s v="Q4-2021"/>
    <x v="98"/>
    <x v="115"/>
    <s v="."/>
    <s v="West Midlands"/>
    <s v="cns_missing"/>
    <n v="108"/>
    <n v="0.95369999999999999"/>
  </r>
  <r>
    <s v="NAoPri_cohort"/>
    <n v="2022"/>
    <s v="Q1"/>
    <s v="Q1-2022"/>
    <x v="98"/>
    <x v="115"/>
    <s v="."/>
    <s v="West Midlands"/>
    <s v="cns_missing"/>
    <n v="110"/>
    <n v="0.83635999999999999"/>
  </r>
  <r>
    <s v="NAoPri_cohort"/>
    <n v="2022"/>
    <s v="Q2"/>
    <s v="Q2-2022"/>
    <x v="98"/>
    <x v="115"/>
    <s v="."/>
    <s v="West Midlands"/>
    <s v="cns_missing"/>
    <n v="99"/>
    <n v="0.84848000000000001"/>
  </r>
  <r>
    <s v="NAoPri_cohort"/>
    <n v="2022"/>
    <s v="Q3"/>
    <s v="Q3-2022"/>
    <x v="98"/>
    <x v="115"/>
    <s v="."/>
    <s v="West Midlands"/>
    <s v="cns_missing"/>
    <n v="90"/>
    <n v="0.93332999999999999"/>
  </r>
  <r>
    <s v="NAoPri_cohort"/>
    <n v="2022"/>
    <s v="Q4"/>
    <s v="Q4-2022"/>
    <x v="98"/>
    <x v="115"/>
    <s v="."/>
    <s v="West Midlands"/>
    <s v="cns_missing"/>
    <n v="133"/>
    <n v="0.92481000000000002"/>
  </r>
  <r>
    <s v="NAoPri_cohort"/>
    <n v="2023"/>
    <s v="Q1"/>
    <s v="Q1-2023"/>
    <x v="98"/>
    <x v="115"/>
    <s v="."/>
    <s v="West Midlands"/>
    <s v="cns_missing"/>
    <n v="71"/>
    <n v="0.81689999999999996"/>
  </r>
  <r>
    <s v="NAoPri_cohort"/>
    <n v="2018"/>
    <s v="Q1"/>
    <s v="Q1-2018"/>
    <x v="99"/>
    <x v="116"/>
    <s v="."/>
    <s v="Wessex"/>
    <s v="cns_missing"/>
    <n v="178"/>
    <n v="0.42697000000000002"/>
  </r>
  <r>
    <s v="NAoPri_cohort"/>
    <n v="2018"/>
    <s v="Q2"/>
    <s v="Q2-2018"/>
    <x v="99"/>
    <x v="116"/>
    <s v="."/>
    <s v="Wessex"/>
    <s v="cns_missing"/>
    <n v="207"/>
    <n v="0.45894000000000001"/>
  </r>
  <r>
    <s v="NAoPri_cohort"/>
    <n v="2018"/>
    <s v="Q3"/>
    <s v="Q3-2018"/>
    <x v="99"/>
    <x v="116"/>
    <s v="."/>
    <s v="Wessex"/>
    <s v="cns_missing"/>
    <n v="163"/>
    <n v="0.57669000000000004"/>
  </r>
  <r>
    <s v="NAoPri_cohort"/>
    <n v="2018"/>
    <s v="Q4"/>
    <s v="Q4-2018"/>
    <x v="99"/>
    <x v="116"/>
    <s v="."/>
    <s v="Wessex"/>
    <s v="cns_missing"/>
    <n v="176"/>
    <n v="0.58523000000000003"/>
  </r>
  <r>
    <s v="NAoPri_cohort"/>
    <n v="2019"/>
    <s v="Q1"/>
    <s v="Q1-2019"/>
    <x v="99"/>
    <x v="116"/>
    <s v="."/>
    <s v="Wessex"/>
    <s v="cns_missing"/>
    <n v="188"/>
    <n v="0.53722999999999999"/>
  </r>
  <r>
    <s v="NAoPri_cohort"/>
    <n v="2019"/>
    <s v="Q2"/>
    <s v="Q2-2019"/>
    <x v="99"/>
    <x v="116"/>
    <s v="."/>
    <s v="Wessex"/>
    <s v="cns_missing"/>
    <n v="184"/>
    <n v="0.56521999999999994"/>
  </r>
  <r>
    <s v="NAoPri_cohort"/>
    <n v="2019"/>
    <s v="Q3"/>
    <s v="Q3-2019"/>
    <x v="99"/>
    <x v="116"/>
    <s v="."/>
    <s v="Wessex"/>
    <s v="cns_missing"/>
    <n v="171"/>
    <n v="0.46199000000000001"/>
  </r>
  <r>
    <s v="NAoPri_cohort"/>
    <n v="2019"/>
    <s v="Q4"/>
    <s v="Q4-2019"/>
    <x v="99"/>
    <x v="116"/>
    <s v="."/>
    <s v="Wessex"/>
    <s v="cns_missing"/>
    <n v="195"/>
    <n v="0.43590000000000001"/>
  </r>
  <r>
    <s v="NAoPri_cohort"/>
    <n v="2020"/>
    <s v="Q1"/>
    <s v="Q1-2020"/>
    <x v="99"/>
    <x v="116"/>
    <s v="."/>
    <s v="Wessex"/>
    <s v="cns_missing"/>
    <n v="144"/>
    <n v="0.47916999999999998"/>
  </r>
  <r>
    <s v="NAoPri_cohort"/>
    <n v="2020"/>
    <s v="Q2"/>
    <s v="Q2-2020"/>
    <x v="99"/>
    <x v="116"/>
    <s v="."/>
    <s v="Wessex"/>
    <s v="cns_missing"/>
    <n v="80"/>
    <n v="0.52500000000000002"/>
  </r>
  <r>
    <s v="NAoPri_cohort"/>
    <n v="2020"/>
    <s v="Q3"/>
    <s v="Q3-2020"/>
    <x v="99"/>
    <x v="116"/>
    <s v="."/>
    <s v="Wessex"/>
    <s v="cns_missing"/>
    <n v="110"/>
    <n v="0.5"/>
  </r>
  <r>
    <s v="NAoPri_cohort"/>
    <n v="2020"/>
    <s v="Q4"/>
    <s v="Q4-2020"/>
    <x v="99"/>
    <x v="116"/>
    <s v="."/>
    <s v="Wessex"/>
    <s v="cns_missing"/>
    <n v="173"/>
    <n v="0.60694000000000004"/>
  </r>
  <r>
    <s v="NAoPri_cohort"/>
    <n v="2021"/>
    <s v="Q1"/>
    <s v="Q1-2021"/>
    <x v="99"/>
    <x v="116"/>
    <s v="."/>
    <s v="Wessex"/>
    <s v="cns_missing"/>
    <n v="154"/>
    <n v="0.53247"/>
  </r>
  <r>
    <s v="NAoPri_cohort"/>
    <n v="2021"/>
    <s v="Q2"/>
    <s v="Q2-2021"/>
    <x v="99"/>
    <x v="116"/>
    <s v="."/>
    <s v="Wessex"/>
    <s v="cns_missing"/>
    <n v="209"/>
    <n v="0.39712999999999998"/>
  </r>
  <r>
    <s v="NAoPri_cohort"/>
    <n v="2021"/>
    <s v="Q3"/>
    <s v="Q3-2021"/>
    <x v="99"/>
    <x v="116"/>
    <s v="."/>
    <s v="Wessex"/>
    <s v="cns_missing"/>
    <n v="183"/>
    <n v="0.4153"/>
  </r>
  <r>
    <s v="NAoPri_cohort"/>
    <n v="2021"/>
    <s v="Q4"/>
    <s v="Q4-2021"/>
    <x v="99"/>
    <x v="116"/>
    <s v="."/>
    <s v="Wessex"/>
    <s v="cns_missing"/>
    <n v="198"/>
    <n v="0.36364000000000002"/>
  </r>
  <r>
    <s v="NAoPri_cohort"/>
    <n v="2022"/>
    <s v="Q1"/>
    <s v="Q1-2022"/>
    <x v="99"/>
    <x v="116"/>
    <s v="."/>
    <s v="Wessex"/>
    <s v="cns_missing"/>
    <n v="155"/>
    <n v="0.45161000000000001"/>
  </r>
  <r>
    <s v="NAoPri_cohort"/>
    <n v="2022"/>
    <s v="Q2"/>
    <s v="Q2-2022"/>
    <x v="99"/>
    <x v="116"/>
    <s v="."/>
    <s v="Wessex"/>
    <s v="cns_missing"/>
    <n v="180"/>
    <n v="0.49443999999999999"/>
  </r>
  <r>
    <s v="NAoPri_cohort"/>
    <n v="2022"/>
    <s v="Q3"/>
    <s v="Q3-2022"/>
    <x v="99"/>
    <x v="116"/>
    <s v="."/>
    <s v="Wessex"/>
    <s v="cns_missing"/>
    <n v="190"/>
    <n v="0.45262999999999998"/>
  </r>
  <r>
    <s v="NAoPri_cohort"/>
    <n v="2022"/>
    <s v="Q4"/>
    <s v="Q4-2022"/>
    <x v="99"/>
    <x v="116"/>
    <s v="."/>
    <s v="Wessex"/>
    <s v="cns_missing"/>
    <n v="194"/>
    <n v="0.42784"/>
  </r>
  <r>
    <s v="NAoPri_cohort"/>
    <n v="2023"/>
    <s v="Q1"/>
    <s v="Q1-2023"/>
    <x v="99"/>
    <x v="116"/>
    <s v="."/>
    <s v="Wessex"/>
    <s v="cns_missing"/>
    <n v="202"/>
    <n v="0.46534999999999999"/>
  </r>
  <r>
    <s v="NAoPri_cohort"/>
    <n v="2018"/>
    <s v="Q1"/>
    <s v="Q1-2018"/>
    <x v="100"/>
    <x v="117"/>
    <s v="."/>
    <s v="Peninsula"/>
    <s v="cns_missing"/>
    <n v="116"/>
    <n v="0.75"/>
  </r>
  <r>
    <s v="NAoPri_cohort"/>
    <n v="2018"/>
    <s v="Q2"/>
    <s v="Q2-2018"/>
    <x v="100"/>
    <x v="117"/>
    <s v="."/>
    <s v="Peninsula"/>
    <s v="cns_missing"/>
    <n v="120"/>
    <n v="0.49167"/>
  </r>
  <r>
    <s v="NAoPri_cohort"/>
    <n v="2018"/>
    <s v="Q3"/>
    <s v="Q3-2018"/>
    <x v="100"/>
    <x v="117"/>
    <s v="."/>
    <s v="Peninsula"/>
    <s v="cns_missing"/>
    <n v="155"/>
    <n v="0.12257999999999999"/>
  </r>
  <r>
    <s v="NAoPri_cohort"/>
    <n v="2018"/>
    <s v="Q4"/>
    <s v="Q4-2018"/>
    <x v="100"/>
    <x v="117"/>
    <s v="."/>
    <s v="Peninsula"/>
    <s v="cns_missing"/>
    <n v="129"/>
    <n v="3.1009999999999999E-2"/>
  </r>
  <r>
    <s v="NAoPri_cohort"/>
    <n v="2019"/>
    <s v="Q1"/>
    <s v="Q1-2019"/>
    <x v="100"/>
    <x v="117"/>
    <s v="."/>
    <s v="Peninsula"/>
    <s v="cns_missing"/>
    <n v="117"/>
    <n v="8.5500000000000003E-3"/>
  </r>
  <r>
    <s v="NAoPri_cohort"/>
    <n v="2019"/>
    <s v="Q2"/>
    <s v="Q2-2019"/>
    <x v="100"/>
    <x v="117"/>
    <s v="."/>
    <s v="Peninsula"/>
    <s v="cns_missing"/>
    <n v="124"/>
    <n v="1.6129999999999999E-2"/>
  </r>
  <r>
    <s v="NAoPri_cohort"/>
    <n v="2019"/>
    <s v="Q3"/>
    <s v="Q3-2019"/>
    <x v="100"/>
    <x v="117"/>
    <s v="."/>
    <s v="Peninsula"/>
    <s v="cns_missing"/>
    <n v="116"/>
    <n v="1.7239999999999998E-2"/>
  </r>
  <r>
    <s v="NAoPri_cohort"/>
    <n v="2019"/>
    <s v="Q4"/>
    <s v="Q4-2019"/>
    <x v="100"/>
    <x v="117"/>
    <s v="."/>
    <s v="Peninsula"/>
    <s v="cns_missing"/>
    <n v="104"/>
    <n v="0.10577"/>
  </r>
  <r>
    <s v="NAoPri_cohort"/>
    <n v="2020"/>
    <s v="Q1"/>
    <s v="Q1-2020"/>
    <x v="100"/>
    <x v="117"/>
    <s v="."/>
    <s v="Peninsula"/>
    <s v="cns_missing"/>
    <n v="109"/>
    <n v="0.83486000000000005"/>
  </r>
  <r>
    <s v="NAoPri_cohort"/>
    <n v="2020"/>
    <s v="Q2"/>
    <s v="Q2-2020"/>
    <x v="100"/>
    <x v="117"/>
    <s v="."/>
    <s v="Peninsula"/>
    <s v="cns_missing"/>
    <n v="64"/>
    <n v="0.67188000000000003"/>
  </r>
  <r>
    <s v="NAoPri_cohort"/>
    <n v="2020"/>
    <s v="Q3"/>
    <s v="Q3-2020"/>
    <x v="100"/>
    <x v="117"/>
    <s v="."/>
    <s v="Peninsula"/>
    <s v="cns_missing"/>
    <n v="122"/>
    <n v="0.79508000000000001"/>
  </r>
  <r>
    <s v="NAoPri_cohort"/>
    <n v="2020"/>
    <s v="Q4"/>
    <s v="Q4-2020"/>
    <x v="100"/>
    <x v="117"/>
    <s v="."/>
    <s v="Peninsula"/>
    <s v="cns_missing"/>
    <n v="125"/>
    <n v="0.92800000000000005"/>
  </r>
  <r>
    <s v="NAoPri_cohort"/>
    <n v="2021"/>
    <s v="Q1"/>
    <s v="Q1-2021"/>
    <x v="100"/>
    <x v="117"/>
    <s v="."/>
    <s v="Peninsula"/>
    <s v="cns_missing"/>
    <n v="108"/>
    <n v="0.93518999999999997"/>
  </r>
  <r>
    <s v="NAoPri_cohort"/>
    <n v="2021"/>
    <s v="Q2"/>
    <s v="Q2-2021"/>
    <x v="100"/>
    <x v="117"/>
    <s v="."/>
    <s v="Peninsula"/>
    <s v="cns_missing"/>
    <n v="137"/>
    <n v="0.91971000000000003"/>
  </r>
  <r>
    <s v="NAoPri_cohort"/>
    <n v="2021"/>
    <s v="Q3"/>
    <s v="Q3-2021"/>
    <x v="100"/>
    <x v="117"/>
    <s v="."/>
    <s v="Peninsula"/>
    <s v="cns_missing"/>
    <n v="136"/>
    <n v="0.82352999999999998"/>
  </r>
  <r>
    <s v="NAoPri_cohort"/>
    <n v="2021"/>
    <s v="Q4"/>
    <s v="Q4-2021"/>
    <x v="100"/>
    <x v="117"/>
    <s v="."/>
    <s v="Peninsula"/>
    <s v="cns_missing"/>
    <n v="130"/>
    <n v="0.34615000000000001"/>
  </r>
  <r>
    <s v="NAoPri_cohort"/>
    <n v="2022"/>
    <s v="Q1"/>
    <s v="Q1-2022"/>
    <x v="100"/>
    <x v="117"/>
    <s v="."/>
    <s v="Peninsula"/>
    <s v="cns_missing"/>
    <n v="123"/>
    <n v="0.44714999999999999"/>
  </r>
  <r>
    <s v="NAoPri_cohort"/>
    <n v="2022"/>
    <s v="Q2"/>
    <s v="Q2-2022"/>
    <x v="100"/>
    <x v="117"/>
    <s v="."/>
    <s v="Peninsula"/>
    <s v="cns_missing"/>
    <n v="115"/>
    <n v="0.62609000000000004"/>
  </r>
  <r>
    <s v="NAoPri_cohort"/>
    <n v="2022"/>
    <s v="Q3"/>
    <s v="Q3-2022"/>
    <x v="100"/>
    <x v="117"/>
    <s v="."/>
    <s v="Peninsula"/>
    <s v="cns_missing"/>
    <n v="108"/>
    <n v="0.51851999999999998"/>
  </r>
  <r>
    <s v="NAoPri_cohort"/>
    <n v="2022"/>
    <s v="Q4"/>
    <s v="Q4-2022"/>
    <x v="100"/>
    <x v="117"/>
    <s v="."/>
    <s v="Peninsula"/>
    <s v="cns_missing"/>
    <n v="102"/>
    <n v="0.24510000000000001"/>
  </r>
  <r>
    <s v="NAoPri_cohort"/>
    <n v="2023"/>
    <s v="Q1"/>
    <s v="Q1-2023"/>
    <x v="100"/>
    <x v="117"/>
    <s v="."/>
    <s v="Peninsula"/>
    <s v="cns_missing"/>
    <n v="131"/>
    <n v="0.73282000000000003"/>
  </r>
  <r>
    <s v="NAoPri_cohort"/>
    <n v="2018"/>
    <s v="Q1"/>
    <s v="Q1-2018"/>
    <x v="101"/>
    <x v="118"/>
    <s v="."/>
    <s v="Surrey and Sussex"/>
    <s v="cns_missing"/>
    <n v="280"/>
    <n v="0.53571000000000002"/>
  </r>
  <r>
    <s v="NAoPri_cohort"/>
    <n v="2018"/>
    <s v="Q2"/>
    <s v="Q2-2018"/>
    <x v="101"/>
    <x v="118"/>
    <s v="."/>
    <s v="Surrey and Sussex"/>
    <s v="cns_missing"/>
    <n v="335"/>
    <n v="0.52537"/>
  </r>
  <r>
    <s v="NAoPri_cohort"/>
    <n v="2018"/>
    <s v="Q3"/>
    <s v="Q3-2018"/>
    <x v="101"/>
    <x v="118"/>
    <s v="."/>
    <s v="Surrey and Sussex"/>
    <s v="cns_missing"/>
    <n v="317"/>
    <n v="0.51104000000000005"/>
  </r>
  <r>
    <s v="NAoPri_cohort"/>
    <n v="2018"/>
    <s v="Q4"/>
    <s v="Q4-2018"/>
    <x v="101"/>
    <x v="118"/>
    <s v="."/>
    <s v="Surrey and Sussex"/>
    <s v="cns_missing"/>
    <n v="316"/>
    <n v="0.54113999999999995"/>
  </r>
  <r>
    <s v="NAoPri_cohort"/>
    <n v="2019"/>
    <s v="Q1"/>
    <s v="Q1-2019"/>
    <x v="101"/>
    <x v="118"/>
    <s v="."/>
    <s v="Surrey and Sussex"/>
    <s v="cns_missing"/>
    <n v="317"/>
    <n v="0.67191999999999996"/>
  </r>
  <r>
    <s v="NAoPri_cohort"/>
    <n v="2019"/>
    <s v="Q2"/>
    <s v="Q2-2019"/>
    <x v="101"/>
    <x v="118"/>
    <s v="."/>
    <s v="Surrey and Sussex"/>
    <s v="cns_missing"/>
    <n v="345"/>
    <n v="0.65217000000000003"/>
  </r>
  <r>
    <s v="NAoPri_cohort"/>
    <n v="2019"/>
    <s v="Q3"/>
    <s v="Q3-2019"/>
    <x v="101"/>
    <x v="118"/>
    <s v="."/>
    <s v="Surrey and Sussex"/>
    <s v="cns_missing"/>
    <n v="316"/>
    <n v="0.69620000000000004"/>
  </r>
  <r>
    <s v="NAoPri_cohort"/>
    <n v="2019"/>
    <s v="Q4"/>
    <s v="Q4-2019"/>
    <x v="101"/>
    <x v="118"/>
    <s v="."/>
    <s v="Surrey and Sussex"/>
    <s v="cns_missing"/>
    <n v="298"/>
    <n v="0.69462999999999997"/>
  </r>
  <r>
    <s v="NAoPri_cohort"/>
    <n v="2020"/>
    <s v="Q1"/>
    <s v="Q1-2020"/>
    <x v="101"/>
    <x v="118"/>
    <s v="."/>
    <s v="Surrey and Sussex"/>
    <s v="cns_missing"/>
    <n v="306"/>
    <n v="0.67320000000000002"/>
  </r>
  <r>
    <s v="NAoPri_cohort"/>
    <n v="2020"/>
    <s v="Q2"/>
    <s v="Q2-2020"/>
    <x v="101"/>
    <x v="118"/>
    <s v="."/>
    <s v="Surrey and Sussex"/>
    <s v="cns_missing"/>
    <n v="158"/>
    <n v="0.50632999999999995"/>
  </r>
  <r>
    <s v="NAoPri_cohort"/>
    <n v="2020"/>
    <s v="Q3"/>
    <s v="Q3-2020"/>
    <x v="101"/>
    <x v="118"/>
    <s v="."/>
    <s v="Surrey and Sussex"/>
    <s v="cns_missing"/>
    <n v="235"/>
    <n v="0.60426000000000002"/>
  </r>
  <r>
    <s v="NAoPri_cohort"/>
    <n v="2020"/>
    <s v="Q4"/>
    <s v="Q4-2020"/>
    <x v="101"/>
    <x v="118"/>
    <s v="."/>
    <s v="Surrey and Sussex"/>
    <s v="cns_missing"/>
    <n v="350"/>
    <n v="0.52571000000000001"/>
  </r>
  <r>
    <s v="NAoPri_cohort"/>
    <n v="2021"/>
    <s v="Q1"/>
    <s v="Q1-2021"/>
    <x v="101"/>
    <x v="118"/>
    <s v="."/>
    <s v="Surrey and Sussex"/>
    <s v="cns_missing"/>
    <n v="311"/>
    <n v="0.60450000000000004"/>
  </r>
  <r>
    <s v="NAoPri_cohort"/>
    <n v="2021"/>
    <s v="Q2"/>
    <s v="Q2-2021"/>
    <x v="101"/>
    <x v="118"/>
    <s v="."/>
    <s v="Surrey and Sussex"/>
    <s v="cns_missing"/>
    <n v="334"/>
    <n v="0.62275000000000003"/>
  </r>
  <r>
    <s v="NAoPri_cohort"/>
    <n v="2021"/>
    <s v="Q3"/>
    <s v="Q3-2021"/>
    <x v="101"/>
    <x v="118"/>
    <s v="."/>
    <s v="Surrey and Sussex"/>
    <s v="cns_missing"/>
    <n v="348"/>
    <n v="0.76149"/>
  </r>
  <r>
    <s v="NAoPri_cohort"/>
    <n v="2021"/>
    <s v="Q4"/>
    <s v="Q4-2021"/>
    <x v="101"/>
    <x v="118"/>
    <s v="."/>
    <s v="Surrey and Sussex"/>
    <s v="cns_missing"/>
    <n v="303"/>
    <n v="0.71287"/>
  </r>
  <r>
    <s v="NAoPri_cohort"/>
    <n v="2022"/>
    <s v="Q1"/>
    <s v="Q1-2022"/>
    <x v="101"/>
    <x v="118"/>
    <s v="."/>
    <s v="Surrey and Sussex"/>
    <s v="cns_missing"/>
    <n v="333"/>
    <n v="0.76275999999999999"/>
  </r>
  <r>
    <s v="NAoPri_cohort"/>
    <n v="2022"/>
    <s v="Q2"/>
    <s v="Q2-2022"/>
    <x v="101"/>
    <x v="118"/>
    <s v="."/>
    <s v="Surrey and Sussex"/>
    <s v="cns_missing"/>
    <n v="317"/>
    <n v="0.77603"/>
  </r>
  <r>
    <s v="NAoPri_cohort"/>
    <n v="2022"/>
    <s v="Q3"/>
    <s v="Q3-2022"/>
    <x v="101"/>
    <x v="118"/>
    <s v="."/>
    <s v="Surrey and Sussex"/>
    <s v="cns_missing"/>
    <n v="291"/>
    <n v="0.76976"/>
  </r>
  <r>
    <s v="NAoPri_cohort"/>
    <n v="2022"/>
    <s v="Q4"/>
    <s v="Q4-2022"/>
    <x v="101"/>
    <x v="118"/>
    <s v="."/>
    <s v="Surrey and Sussex"/>
    <s v="cns_missing"/>
    <n v="291"/>
    <n v="0.73196000000000006"/>
  </r>
  <r>
    <s v="NAoPri_cohort"/>
    <n v="2023"/>
    <s v="Q1"/>
    <s v="Q1-2023"/>
    <x v="101"/>
    <x v="118"/>
    <s v="."/>
    <s v="Surrey and Sussex"/>
    <s v="cns_missing"/>
    <n v="295"/>
    <n v="0.6"/>
  </r>
  <r>
    <s v="NAoPri_cohort"/>
    <n v="2018"/>
    <s v="Q1"/>
    <s v="Q1-2018"/>
    <x v="102"/>
    <x v="119"/>
    <s v="."/>
    <s v="East Midlands"/>
    <s v="cns_missing"/>
    <n v="219"/>
    <n v="0.78995000000000004"/>
  </r>
  <r>
    <s v="NAoPri_cohort"/>
    <n v="2018"/>
    <s v="Q2"/>
    <s v="Q2-2018"/>
    <x v="102"/>
    <x v="119"/>
    <s v="."/>
    <s v="East Midlands"/>
    <s v="cns_missing"/>
    <n v="205"/>
    <n v="0.87317"/>
  </r>
  <r>
    <s v="NAoPri_cohort"/>
    <n v="2018"/>
    <s v="Q3"/>
    <s v="Q3-2018"/>
    <x v="102"/>
    <x v="119"/>
    <s v="."/>
    <s v="East Midlands"/>
    <s v="cns_missing"/>
    <n v="189"/>
    <n v="0.82011000000000001"/>
  </r>
  <r>
    <s v="NAoPri_cohort"/>
    <n v="2018"/>
    <s v="Q4"/>
    <s v="Q4-2018"/>
    <x v="102"/>
    <x v="119"/>
    <s v="."/>
    <s v="East Midlands"/>
    <s v="cns_missing"/>
    <n v="193"/>
    <n v="0.75129999999999997"/>
  </r>
  <r>
    <s v="NAoPri_cohort"/>
    <n v="2019"/>
    <s v="Q1"/>
    <s v="Q1-2019"/>
    <x v="102"/>
    <x v="119"/>
    <s v="."/>
    <s v="East Midlands"/>
    <s v="cns_missing"/>
    <n v="171"/>
    <n v="0.80701999999999996"/>
  </r>
  <r>
    <s v="NAoPri_cohort"/>
    <n v="2019"/>
    <s v="Q2"/>
    <s v="Q2-2019"/>
    <x v="102"/>
    <x v="119"/>
    <s v="."/>
    <s v="East Midlands"/>
    <s v="cns_missing"/>
    <n v="205"/>
    <n v="0.73658999999999997"/>
  </r>
  <r>
    <s v="NAoPri_cohort"/>
    <n v="2019"/>
    <s v="Q3"/>
    <s v="Q3-2019"/>
    <x v="102"/>
    <x v="119"/>
    <s v="."/>
    <s v="East Midlands"/>
    <s v="cns_missing"/>
    <n v="193"/>
    <n v="0.69430000000000003"/>
  </r>
  <r>
    <s v="NAoPri_cohort"/>
    <n v="2019"/>
    <s v="Q4"/>
    <s v="Q4-2019"/>
    <x v="102"/>
    <x v="119"/>
    <s v="."/>
    <s v="East Midlands"/>
    <s v="cns_missing"/>
    <n v="178"/>
    <n v="0.80337000000000003"/>
  </r>
  <r>
    <s v="NAoPri_cohort"/>
    <n v="2020"/>
    <s v="Q1"/>
    <s v="Q1-2020"/>
    <x v="102"/>
    <x v="119"/>
    <s v="."/>
    <s v="East Midlands"/>
    <s v="cns_missing"/>
    <n v="180"/>
    <n v="0.71111000000000002"/>
  </r>
  <r>
    <s v="NAoPri_cohort"/>
    <n v="2020"/>
    <s v="Q2"/>
    <s v="Q2-2020"/>
    <x v="102"/>
    <x v="119"/>
    <s v="."/>
    <s v="East Midlands"/>
    <s v="cns_missing"/>
    <n v="98"/>
    <n v="0.53061000000000003"/>
  </r>
  <r>
    <s v="NAoPri_cohort"/>
    <n v="2020"/>
    <s v="Q3"/>
    <s v="Q3-2020"/>
    <x v="102"/>
    <x v="119"/>
    <s v="."/>
    <s v="East Midlands"/>
    <s v="cns_missing"/>
    <n v="141"/>
    <n v="0.52481999999999995"/>
  </r>
  <r>
    <s v="NAoPri_cohort"/>
    <n v="2020"/>
    <s v="Q4"/>
    <s v="Q4-2020"/>
    <x v="102"/>
    <x v="119"/>
    <s v="."/>
    <s v="East Midlands"/>
    <s v="cns_missing"/>
    <n v="183"/>
    <n v="0.54098000000000002"/>
  </r>
  <r>
    <s v="NAoPri_cohort"/>
    <n v="2021"/>
    <s v="Q1"/>
    <s v="Q1-2021"/>
    <x v="102"/>
    <x v="119"/>
    <s v="."/>
    <s v="East Midlands"/>
    <s v="cns_missing"/>
    <n v="163"/>
    <n v="0.49692999999999998"/>
  </r>
  <r>
    <s v="NAoPri_cohort"/>
    <n v="2021"/>
    <s v="Q2"/>
    <s v="Q2-2021"/>
    <x v="102"/>
    <x v="119"/>
    <s v="."/>
    <s v="East Midlands"/>
    <s v="cns_missing"/>
    <n v="204"/>
    <n v="0.49020000000000002"/>
  </r>
  <r>
    <s v="NAoPri_cohort"/>
    <n v="2021"/>
    <s v="Q3"/>
    <s v="Q3-2021"/>
    <x v="102"/>
    <x v="119"/>
    <s v="."/>
    <s v="East Midlands"/>
    <s v="cns_missing"/>
    <n v="219"/>
    <n v="0.81279000000000001"/>
  </r>
  <r>
    <s v="NAoPri_cohort"/>
    <n v="2021"/>
    <s v="Q4"/>
    <s v="Q4-2021"/>
    <x v="102"/>
    <x v="119"/>
    <s v="."/>
    <s v="East Midlands"/>
    <s v="cns_missing"/>
    <n v="209"/>
    <n v="0.79903999999999997"/>
  </r>
  <r>
    <s v="NAoPri_cohort"/>
    <n v="2022"/>
    <s v="Q1"/>
    <s v="Q1-2022"/>
    <x v="102"/>
    <x v="119"/>
    <s v="."/>
    <s v="East Midlands"/>
    <s v="cns_missing"/>
    <n v="231"/>
    <n v="0.74026000000000003"/>
  </r>
  <r>
    <s v="NAoPri_cohort"/>
    <n v="2022"/>
    <s v="Q2"/>
    <s v="Q2-2022"/>
    <x v="102"/>
    <x v="119"/>
    <s v="."/>
    <s v="East Midlands"/>
    <s v="cns_missing"/>
    <n v="198"/>
    <n v="0.42929"/>
  </r>
  <r>
    <s v="NAoPri_cohort"/>
    <n v="2022"/>
    <s v="Q3"/>
    <s v="Q3-2022"/>
    <x v="102"/>
    <x v="119"/>
    <s v="."/>
    <s v="East Midlands"/>
    <s v="cns_missing"/>
    <n v="213"/>
    <n v="0.54459999999999997"/>
  </r>
  <r>
    <s v="NAoPri_cohort"/>
    <n v="2022"/>
    <s v="Q4"/>
    <s v="Q4-2022"/>
    <x v="102"/>
    <x v="119"/>
    <s v="."/>
    <s v="East Midlands"/>
    <s v="cns_missing"/>
    <n v="198"/>
    <n v="0.36364000000000002"/>
  </r>
  <r>
    <s v="NAoPri_cohort"/>
    <n v="2023"/>
    <s v="Q1"/>
    <s v="Q1-2023"/>
    <x v="102"/>
    <x v="119"/>
    <s v="."/>
    <s v="East Midlands"/>
    <s v="cns_missing"/>
    <n v="161"/>
    <n v="0.68323"/>
  </r>
  <r>
    <s v="NAoPri_cohort"/>
    <n v="2018"/>
    <s v="Q1"/>
    <s v="Q1-2018"/>
    <x v="103"/>
    <x v="120"/>
    <s v="."/>
    <s v="East Midlands"/>
    <s v="cns_missing"/>
    <n v="168"/>
    <n v="1.1900000000000001E-2"/>
  </r>
  <r>
    <s v="NAoPri_cohort"/>
    <n v="2018"/>
    <s v="Q2"/>
    <s v="Q2-2018"/>
    <x v="103"/>
    <x v="120"/>
    <s v="."/>
    <s v="East Midlands"/>
    <s v="cns_missing"/>
    <n v="175"/>
    <n v="0.14857000000000001"/>
  </r>
  <r>
    <s v="NAoPri_cohort"/>
    <n v="2018"/>
    <s v="Q3"/>
    <s v="Q3-2018"/>
    <x v="103"/>
    <x v="120"/>
    <s v="."/>
    <s v="East Midlands"/>
    <s v="cns_missing"/>
    <n v="174"/>
    <n v="0.54022999999999999"/>
  </r>
  <r>
    <s v="NAoPri_cohort"/>
    <n v="2018"/>
    <s v="Q4"/>
    <s v="Q4-2018"/>
    <x v="103"/>
    <x v="120"/>
    <s v="."/>
    <s v="East Midlands"/>
    <s v="cns_missing"/>
    <n v="193"/>
    <n v="0.64766999999999997"/>
  </r>
  <r>
    <s v="NAoPri_cohort"/>
    <n v="2019"/>
    <s v="Q1"/>
    <s v="Q1-2019"/>
    <x v="103"/>
    <x v="120"/>
    <s v="."/>
    <s v="East Midlands"/>
    <s v="cns_missing"/>
    <n v="195"/>
    <n v="0.77949000000000002"/>
  </r>
  <r>
    <s v="NAoPri_cohort"/>
    <n v="2019"/>
    <s v="Q2"/>
    <s v="Q2-2019"/>
    <x v="103"/>
    <x v="120"/>
    <s v="."/>
    <s v="East Midlands"/>
    <s v="cns_missing"/>
    <n v="211"/>
    <n v="0.75355000000000005"/>
  </r>
  <r>
    <s v="NAoPri_cohort"/>
    <n v="2019"/>
    <s v="Q3"/>
    <s v="Q3-2019"/>
    <x v="103"/>
    <x v="120"/>
    <s v="."/>
    <s v="East Midlands"/>
    <s v="cns_missing"/>
    <n v="207"/>
    <n v="0.71013999999999999"/>
  </r>
  <r>
    <s v="NAoPri_cohort"/>
    <n v="2019"/>
    <s v="Q4"/>
    <s v="Q4-2019"/>
    <x v="103"/>
    <x v="120"/>
    <s v="."/>
    <s v="East Midlands"/>
    <s v="cns_missing"/>
    <n v="246"/>
    <n v="0.56911"/>
  </r>
  <r>
    <s v="NAoPri_cohort"/>
    <n v="2020"/>
    <s v="Q1"/>
    <s v="Q1-2020"/>
    <x v="103"/>
    <x v="120"/>
    <s v="."/>
    <s v="East Midlands"/>
    <s v="cns_missing"/>
    <n v="213"/>
    <n v="0.48357"/>
  </r>
  <r>
    <s v="NAoPri_cohort"/>
    <n v="2020"/>
    <s v="Q2"/>
    <s v="Q2-2020"/>
    <x v="103"/>
    <x v="120"/>
    <s v="."/>
    <s v="East Midlands"/>
    <s v="cns_missing"/>
    <n v="120"/>
    <n v="0.78332999999999997"/>
  </r>
  <r>
    <s v="NAoPri_cohort"/>
    <n v="2020"/>
    <s v="Q3"/>
    <s v="Q3-2020"/>
    <x v="103"/>
    <x v="120"/>
    <s v="."/>
    <s v="East Midlands"/>
    <s v="cns_missing"/>
    <n v="130"/>
    <n v="0.7"/>
  </r>
  <r>
    <s v="NAoPri_cohort"/>
    <n v="2020"/>
    <s v="Q4"/>
    <s v="Q4-2020"/>
    <x v="103"/>
    <x v="120"/>
    <s v="."/>
    <s v="East Midlands"/>
    <s v="cns_missing"/>
    <n v="210"/>
    <n v="0.70952000000000004"/>
  </r>
  <r>
    <s v="NAoPri_cohort"/>
    <n v="2021"/>
    <s v="Q1"/>
    <s v="Q1-2021"/>
    <x v="103"/>
    <x v="120"/>
    <s v="."/>
    <s v="East Midlands"/>
    <s v="cns_missing"/>
    <n v="164"/>
    <n v="0.95731999999999995"/>
  </r>
  <r>
    <s v="NAoPri_cohort"/>
    <n v="2021"/>
    <s v="Q2"/>
    <s v="Q2-2021"/>
    <x v="103"/>
    <x v="120"/>
    <s v="."/>
    <s v="East Midlands"/>
    <s v="cns_missing"/>
    <n v="205"/>
    <n v="0.92195000000000005"/>
  </r>
  <r>
    <s v="NAoPri_cohort"/>
    <n v="2021"/>
    <s v="Q3"/>
    <s v="Q3-2021"/>
    <x v="103"/>
    <x v="120"/>
    <s v="."/>
    <s v="East Midlands"/>
    <s v="cns_missing"/>
    <n v="199"/>
    <n v="0.85426999999999997"/>
  </r>
  <r>
    <s v="NAoPri_cohort"/>
    <n v="2021"/>
    <s v="Q4"/>
    <s v="Q4-2021"/>
    <x v="103"/>
    <x v="120"/>
    <s v="."/>
    <s v="East Midlands"/>
    <s v="cns_missing"/>
    <n v="228"/>
    <n v="0.74123000000000006"/>
  </r>
  <r>
    <s v="NAoPri_cohort"/>
    <n v="2022"/>
    <s v="Q1"/>
    <s v="Q1-2022"/>
    <x v="103"/>
    <x v="120"/>
    <s v="."/>
    <s v="East Midlands"/>
    <s v="cns_missing"/>
    <n v="235"/>
    <n v="0.71489000000000003"/>
  </r>
  <r>
    <s v="NAoPri_cohort"/>
    <n v="2022"/>
    <s v="Q2"/>
    <s v="Q2-2022"/>
    <x v="103"/>
    <x v="120"/>
    <s v="."/>
    <s v="East Midlands"/>
    <s v="cns_missing"/>
    <n v="200"/>
    <n v="0.83"/>
  </r>
  <r>
    <s v="NAoPri_cohort"/>
    <n v="2022"/>
    <s v="Q3"/>
    <s v="Q3-2022"/>
    <x v="103"/>
    <x v="120"/>
    <s v="."/>
    <s v="East Midlands"/>
    <s v="cns_missing"/>
    <n v="193"/>
    <n v="0.89637"/>
  </r>
  <r>
    <s v="NAoPri_cohort"/>
    <n v="2022"/>
    <s v="Q4"/>
    <s v="Q4-2022"/>
    <x v="103"/>
    <x v="120"/>
    <s v="."/>
    <s v="East Midlands"/>
    <s v="cns_missing"/>
    <n v="218"/>
    <n v="0.87156"/>
  </r>
  <r>
    <s v="NAoPri_cohort"/>
    <n v="2023"/>
    <s v="Q1"/>
    <s v="Q1-2023"/>
    <x v="103"/>
    <x v="120"/>
    <s v="."/>
    <s v="East Midlands"/>
    <s v="cns_missing"/>
    <n v="187"/>
    <n v="0.75400999999999996"/>
  </r>
  <r>
    <s v="NAoPri_cohort"/>
    <n v="2018"/>
    <s v="Q1"/>
    <s v="Q1-2018"/>
    <x v="104"/>
    <x v="121"/>
    <s v="."/>
    <s v="Lancashire and South Cumbria"/>
    <s v="cns_missing"/>
    <n v="150"/>
    <n v="0.77332999999999996"/>
  </r>
  <r>
    <s v="NAoPri_cohort"/>
    <n v="2018"/>
    <s v="Q2"/>
    <s v="Q2-2018"/>
    <x v="104"/>
    <x v="121"/>
    <s v="."/>
    <s v="Lancashire and South Cumbria"/>
    <s v="cns_missing"/>
    <n v="104"/>
    <n v="0.69230999999999998"/>
  </r>
  <r>
    <s v="NAoPri_cohort"/>
    <n v="2018"/>
    <s v="Q3"/>
    <s v="Q3-2018"/>
    <x v="104"/>
    <x v="121"/>
    <s v="."/>
    <s v="Lancashire and South Cumbria"/>
    <s v="cns_missing"/>
    <n v="115"/>
    <n v="0.82608999999999999"/>
  </r>
  <r>
    <s v="NAoPri_cohort"/>
    <n v="2018"/>
    <s v="Q4"/>
    <s v="Q4-2018"/>
    <x v="104"/>
    <x v="121"/>
    <s v="."/>
    <s v="Lancashire and South Cumbria"/>
    <s v="cns_missing"/>
    <n v="96"/>
    <n v="0.71875"/>
  </r>
  <r>
    <s v="NAoPri_cohort"/>
    <n v="2019"/>
    <s v="Q1"/>
    <s v="Q1-2019"/>
    <x v="104"/>
    <x v="121"/>
    <s v="."/>
    <s v="Lancashire and South Cumbria"/>
    <s v="cns_missing"/>
    <n v="90"/>
    <n v="0.81111"/>
  </r>
  <r>
    <s v="NAoPri_cohort"/>
    <n v="2019"/>
    <s v="Q2"/>
    <s v="Q2-2019"/>
    <x v="104"/>
    <x v="121"/>
    <s v="."/>
    <s v="Lancashire and South Cumbria"/>
    <s v="cns_missing"/>
    <n v="91"/>
    <n v="0.90110000000000001"/>
  </r>
  <r>
    <s v="NAoPri_cohort"/>
    <n v="2019"/>
    <s v="Q3"/>
    <s v="Q3-2019"/>
    <x v="104"/>
    <x v="121"/>
    <s v="."/>
    <s v="Lancashire and South Cumbria"/>
    <s v="cns_missing"/>
    <n v="117"/>
    <n v="0.94872000000000001"/>
  </r>
  <r>
    <s v="NAoPri_cohort"/>
    <n v="2019"/>
    <s v="Q4"/>
    <s v="Q4-2019"/>
    <x v="104"/>
    <x v="121"/>
    <s v="."/>
    <s v="Lancashire and South Cumbria"/>
    <s v="cns_missing"/>
    <n v="97"/>
    <n v="0.89690999999999999"/>
  </r>
  <r>
    <s v="NAoPri_cohort"/>
    <n v="2020"/>
    <s v="Q1"/>
    <s v="Q1-2020"/>
    <x v="104"/>
    <x v="121"/>
    <s v="."/>
    <s v="Lancashire and South Cumbria"/>
    <s v="cns_missing"/>
    <n v="102"/>
    <n v="0.92157"/>
  </r>
  <r>
    <s v="NAoPri_cohort"/>
    <n v="2020"/>
    <s v="Q2"/>
    <s v="Q2-2020"/>
    <x v="104"/>
    <x v="121"/>
    <s v="."/>
    <s v="Lancashire and South Cumbria"/>
    <s v="cns_missing"/>
    <n v="50"/>
    <n v="0.9"/>
  </r>
  <r>
    <s v="NAoPri_cohort"/>
    <n v="2020"/>
    <s v="Q3"/>
    <s v="Q3-2020"/>
    <x v="104"/>
    <x v="121"/>
    <s v="."/>
    <s v="Lancashire and South Cumbria"/>
    <s v="cns_missing"/>
    <n v="41"/>
    <n v="0.95121999999999995"/>
  </r>
  <r>
    <s v="NAoPri_cohort"/>
    <n v="2020"/>
    <s v="Q4"/>
    <s v="Q4-2020"/>
    <x v="104"/>
    <x v="121"/>
    <s v="."/>
    <s v="Lancashire and South Cumbria"/>
    <s v="cns_missing"/>
    <n v="69"/>
    <n v="0.86956999999999995"/>
  </r>
  <r>
    <s v="NAoPri_cohort"/>
    <n v="2021"/>
    <s v="Q1"/>
    <s v="Q1-2021"/>
    <x v="104"/>
    <x v="121"/>
    <s v="."/>
    <s v="Lancashire and South Cumbria"/>
    <s v="cns_missing"/>
    <n v="115"/>
    <n v="0.91303999999999996"/>
  </r>
  <r>
    <s v="NAoPri_cohort"/>
    <n v="2021"/>
    <s v="Q2"/>
    <s v="Q2-2021"/>
    <x v="104"/>
    <x v="121"/>
    <s v="."/>
    <s v="Lancashire and South Cumbria"/>
    <s v="cns_missing"/>
    <n v="109"/>
    <n v="0.93577999999999995"/>
  </r>
  <r>
    <s v="NAoPri_cohort"/>
    <n v="2021"/>
    <s v="Q3"/>
    <s v="Q3-2021"/>
    <x v="104"/>
    <x v="121"/>
    <s v="."/>
    <s v="Lancashire and South Cumbria"/>
    <s v="cns_missing"/>
    <n v="115"/>
    <n v="0.95652000000000004"/>
  </r>
  <r>
    <s v="NAoPri_cohort"/>
    <n v="2021"/>
    <s v="Q4"/>
    <s v="Q4-2021"/>
    <x v="104"/>
    <x v="121"/>
    <s v="."/>
    <s v="Lancashire and South Cumbria"/>
    <s v="cns_missing"/>
    <n v="116"/>
    <n v="0.95689999999999997"/>
  </r>
  <r>
    <s v="NAoPri_cohort"/>
    <n v="2022"/>
    <s v="Q1"/>
    <s v="Q1-2022"/>
    <x v="104"/>
    <x v="121"/>
    <s v="."/>
    <s v="Lancashire and South Cumbria"/>
    <s v="cns_missing"/>
    <n v="116"/>
    <n v="0.91378999999999999"/>
  </r>
  <r>
    <s v="NAoPri_cohort"/>
    <n v="2022"/>
    <s v="Q2"/>
    <s v="Q2-2022"/>
    <x v="104"/>
    <x v="121"/>
    <s v="."/>
    <s v="Lancashire and South Cumbria"/>
    <s v="cns_missing"/>
    <n v="119"/>
    <n v="0.96638999999999997"/>
  </r>
  <r>
    <s v="NAoPri_cohort"/>
    <n v="2022"/>
    <s v="Q3"/>
    <s v="Q3-2022"/>
    <x v="104"/>
    <x v="121"/>
    <s v="."/>
    <s v="Lancashire and South Cumbria"/>
    <s v="cns_missing"/>
    <n v="112"/>
    <n v="0.96428999999999998"/>
  </r>
  <r>
    <s v="NAoPri_cohort"/>
    <n v="2022"/>
    <s v="Q4"/>
    <s v="Q4-2022"/>
    <x v="104"/>
    <x v="121"/>
    <s v="."/>
    <s v="Lancashire and South Cumbria"/>
    <s v="cns_missing"/>
    <n v="123"/>
    <n v="0.89431000000000005"/>
  </r>
  <r>
    <s v="NAoPri_cohort"/>
    <n v="2023"/>
    <s v="Q1"/>
    <s v="Q1-2023"/>
    <x v="104"/>
    <x v="121"/>
    <s v="."/>
    <s v="Lancashire and South Cumbria"/>
    <s v="cns_missing"/>
    <n v="112"/>
    <n v="0.8125"/>
  </r>
  <r>
    <s v="NAoPri_cohort"/>
    <n v="2018"/>
    <s v="Q1"/>
    <s v="Q1-2018"/>
    <x v="105"/>
    <x v="122"/>
    <s v="."/>
    <s v="West Midlands"/>
    <s v="cns_missing"/>
    <n v="116"/>
    <n v="0.78447999999999996"/>
  </r>
  <r>
    <s v="NAoPri_cohort"/>
    <n v="2018"/>
    <s v="Q2"/>
    <s v="Q2-2018"/>
    <x v="105"/>
    <x v="122"/>
    <s v="."/>
    <s v="West Midlands"/>
    <s v="cns_missing"/>
    <n v="152"/>
    <n v="0.875"/>
  </r>
  <r>
    <s v="NAoPri_cohort"/>
    <n v="2018"/>
    <s v="Q3"/>
    <s v="Q3-2018"/>
    <x v="105"/>
    <x v="122"/>
    <s v="."/>
    <s v="West Midlands"/>
    <s v="cns_missing"/>
    <n v="173"/>
    <n v="0.85548999999999997"/>
  </r>
  <r>
    <s v="NAoPri_cohort"/>
    <n v="2018"/>
    <s v="Q4"/>
    <s v="Q4-2018"/>
    <x v="105"/>
    <x v="122"/>
    <s v="."/>
    <s v="West Midlands"/>
    <s v="cns_missing"/>
    <n v="126"/>
    <n v="0.90476000000000001"/>
  </r>
  <r>
    <s v="NAoPri_cohort"/>
    <n v="2019"/>
    <s v="Q1"/>
    <s v="Q1-2019"/>
    <x v="105"/>
    <x v="122"/>
    <s v="."/>
    <s v="West Midlands"/>
    <s v="cns_missing"/>
    <n v="140"/>
    <n v="0.83570999999999995"/>
  </r>
  <r>
    <s v="NAoPri_cohort"/>
    <n v="2019"/>
    <s v="Q2"/>
    <s v="Q2-2019"/>
    <x v="105"/>
    <x v="122"/>
    <s v="."/>
    <s v="West Midlands"/>
    <s v="cns_missing"/>
    <n v="124"/>
    <n v="0.8629"/>
  </r>
  <r>
    <s v="NAoPri_cohort"/>
    <n v="2019"/>
    <s v="Q3"/>
    <s v="Q3-2019"/>
    <x v="105"/>
    <x v="122"/>
    <s v="."/>
    <s v="West Midlands"/>
    <s v="cns_missing"/>
    <n v="161"/>
    <n v="0.90683000000000002"/>
  </r>
  <r>
    <s v="NAoPri_cohort"/>
    <n v="2019"/>
    <s v="Q4"/>
    <s v="Q4-2019"/>
    <x v="105"/>
    <x v="122"/>
    <s v="."/>
    <s v="West Midlands"/>
    <s v="cns_missing"/>
    <n v="137"/>
    <n v="0.85401000000000005"/>
  </r>
  <r>
    <s v="NAoPri_cohort"/>
    <n v="2020"/>
    <s v="Q1"/>
    <s v="Q1-2020"/>
    <x v="105"/>
    <x v="122"/>
    <s v="."/>
    <s v="West Midlands"/>
    <s v="cns_missing"/>
    <n v="151"/>
    <n v="0.94040000000000001"/>
  </r>
  <r>
    <s v="NAoPri_cohort"/>
    <n v="2020"/>
    <s v="Q2"/>
    <s v="Q2-2020"/>
    <x v="105"/>
    <x v="122"/>
    <s v="."/>
    <s v="West Midlands"/>
    <s v="cns_missing"/>
    <n v="67"/>
    <n v="0.88060000000000005"/>
  </r>
  <r>
    <s v="NAoPri_cohort"/>
    <n v="2020"/>
    <s v="Q3"/>
    <s v="Q3-2020"/>
    <x v="105"/>
    <x v="122"/>
    <s v="."/>
    <s v="West Midlands"/>
    <s v="cns_missing"/>
    <n v="110"/>
    <n v="0.9"/>
  </r>
  <r>
    <s v="NAoPri_cohort"/>
    <n v="2020"/>
    <s v="Q4"/>
    <s v="Q4-2020"/>
    <x v="105"/>
    <x v="122"/>
    <s v="."/>
    <s v="West Midlands"/>
    <s v="cns_missing"/>
    <n v="142"/>
    <n v="0.94366000000000005"/>
  </r>
  <r>
    <s v="NAoPri_cohort"/>
    <n v="2021"/>
    <s v="Q1"/>
    <s v="Q1-2021"/>
    <x v="105"/>
    <x v="122"/>
    <s v="."/>
    <s v="West Midlands"/>
    <s v="cns_missing"/>
    <n v="148"/>
    <n v="0.90541000000000005"/>
  </r>
  <r>
    <s v="NAoPri_cohort"/>
    <n v="2021"/>
    <s v="Q2"/>
    <s v="Q2-2021"/>
    <x v="105"/>
    <x v="122"/>
    <s v="."/>
    <s v="West Midlands"/>
    <s v="cns_missing"/>
    <n v="168"/>
    <n v="0.88690000000000002"/>
  </r>
  <r>
    <s v="NAoPri_cohort"/>
    <n v="2021"/>
    <s v="Q3"/>
    <s v="Q3-2021"/>
    <x v="105"/>
    <x v="122"/>
    <s v="."/>
    <s v="West Midlands"/>
    <s v="cns_missing"/>
    <n v="146"/>
    <n v="0.94520999999999999"/>
  </r>
  <r>
    <s v="NAoPri_cohort"/>
    <n v="2021"/>
    <s v="Q4"/>
    <s v="Q4-2021"/>
    <x v="105"/>
    <x v="122"/>
    <s v="."/>
    <s v="West Midlands"/>
    <s v="cns_missing"/>
    <n v="137"/>
    <n v="0.91971000000000003"/>
  </r>
  <r>
    <s v="NAoPri_cohort"/>
    <n v="2022"/>
    <s v="Q1"/>
    <s v="Q1-2022"/>
    <x v="105"/>
    <x v="122"/>
    <s v="."/>
    <s v="West Midlands"/>
    <s v="cns_missing"/>
    <n v="113"/>
    <n v="0.83186000000000004"/>
  </r>
  <r>
    <s v="NAoPri_cohort"/>
    <n v="2022"/>
    <s v="Q2"/>
    <s v="Q2-2022"/>
    <x v="105"/>
    <x v="122"/>
    <s v="."/>
    <s v="West Midlands"/>
    <s v="cns_missing"/>
    <n v="157"/>
    <n v="0.85350000000000004"/>
  </r>
  <r>
    <s v="NAoPri_cohort"/>
    <n v="2022"/>
    <s v="Q3"/>
    <s v="Q3-2022"/>
    <x v="105"/>
    <x v="122"/>
    <s v="."/>
    <s v="West Midlands"/>
    <s v="cns_missing"/>
    <n v="157"/>
    <n v="0.83438999999999997"/>
  </r>
  <r>
    <s v="NAoPri_cohort"/>
    <n v="2022"/>
    <s v="Q4"/>
    <s v="Q4-2022"/>
    <x v="105"/>
    <x v="122"/>
    <s v="."/>
    <s v="West Midlands"/>
    <s v="cns_missing"/>
    <n v="138"/>
    <n v="0.84057999999999999"/>
  </r>
  <r>
    <s v="NAoPri_cohort"/>
    <n v="2023"/>
    <s v="Q1"/>
    <s v="Q1-2023"/>
    <x v="105"/>
    <x v="122"/>
    <s v="."/>
    <s v="West Midlands"/>
    <s v="cns_missing"/>
    <n v="130"/>
    <n v="0.63846000000000003"/>
  </r>
  <r>
    <s v="NAoPri_cohort"/>
    <n v="2018"/>
    <s v="Q1"/>
    <s v="Q1-2018"/>
    <x v="106"/>
    <x v="123"/>
    <s v="."/>
    <s v="West Midlands"/>
    <s v="cns_missing"/>
    <n v="49"/>
    <n v="0.89795999999999998"/>
  </r>
  <r>
    <s v="NAoPri_cohort"/>
    <n v="2018"/>
    <s v="Q2"/>
    <s v="Q2-2018"/>
    <x v="106"/>
    <x v="123"/>
    <s v="."/>
    <s v="West Midlands"/>
    <s v="cns_missing"/>
    <n v="62"/>
    <n v="0.91935"/>
  </r>
  <r>
    <s v="NAoPri_cohort"/>
    <n v="2018"/>
    <s v="Q3"/>
    <s v="Q3-2018"/>
    <x v="106"/>
    <x v="123"/>
    <s v="."/>
    <s v="West Midlands"/>
    <s v="cns_missing"/>
    <n v="55"/>
    <n v="0.87273000000000001"/>
  </r>
  <r>
    <s v="NAoPri_cohort"/>
    <n v="2018"/>
    <s v="Q4"/>
    <s v="Q4-2018"/>
    <x v="106"/>
    <x v="123"/>
    <s v="."/>
    <s v="West Midlands"/>
    <s v="cns_missing"/>
    <n v="49"/>
    <n v="0.85714000000000001"/>
  </r>
  <r>
    <s v="NAoPri_cohort"/>
    <n v="2019"/>
    <s v="Q1"/>
    <s v="Q1-2019"/>
    <x v="106"/>
    <x v="123"/>
    <s v="."/>
    <s v="West Midlands"/>
    <s v="cns_missing"/>
    <n v="67"/>
    <n v="0.82089999999999996"/>
  </r>
  <r>
    <s v="NAoPri_cohort"/>
    <n v="2019"/>
    <s v="Q2"/>
    <s v="Q2-2019"/>
    <x v="106"/>
    <x v="123"/>
    <s v="."/>
    <s v="West Midlands"/>
    <s v="cns_missing"/>
    <n v="63"/>
    <n v="0.90476000000000001"/>
  </r>
  <r>
    <s v="NAoPri_cohort"/>
    <n v="2019"/>
    <s v="Q3"/>
    <s v="Q3-2019"/>
    <x v="106"/>
    <x v="123"/>
    <s v="."/>
    <s v="West Midlands"/>
    <s v="cns_missing"/>
    <n v="61"/>
    <n v="0.80327999999999999"/>
  </r>
  <r>
    <s v="NAoPri_cohort"/>
    <n v="2019"/>
    <s v="Q4"/>
    <s v="Q4-2019"/>
    <x v="106"/>
    <x v="123"/>
    <s v="."/>
    <s v="West Midlands"/>
    <s v="cns_missing"/>
    <n v="60"/>
    <n v="0.85"/>
  </r>
  <r>
    <s v="NAoPri_cohort"/>
    <n v="2020"/>
    <s v="Q1"/>
    <s v="Q1-2020"/>
    <x v="106"/>
    <x v="123"/>
    <s v="."/>
    <s v="West Midlands"/>
    <s v="cns_missing"/>
    <n v="56"/>
    <n v="0.80357000000000001"/>
  </r>
  <r>
    <s v="NAoPri_cohort"/>
    <n v="2020"/>
    <s v="Q2"/>
    <s v="Q2-2020"/>
    <x v="106"/>
    <x v="123"/>
    <s v="."/>
    <s v="West Midlands"/>
    <s v="cns_missing"/>
    <n v="17"/>
    <n v="0.82352999999999998"/>
  </r>
  <r>
    <s v="NAoPri_cohort"/>
    <n v="2020"/>
    <s v="Q3"/>
    <s v="Q3-2020"/>
    <x v="106"/>
    <x v="123"/>
    <s v="."/>
    <s v="West Midlands"/>
    <s v="cns_missing"/>
    <n v="53"/>
    <n v="0.62263999999999997"/>
  </r>
  <r>
    <s v="NAoPri_cohort"/>
    <n v="2020"/>
    <s v="Q4"/>
    <s v="Q4-2020"/>
    <x v="106"/>
    <x v="123"/>
    <s v="."/>
    <s v="West Midlands"/>
    <s v="cns_missing"/>
    <n v="66"/>
    <n v="0.89393999999999996"/>
  </r>
  <r>
    <s v="NAoPri_cohort"/>
    <n v="2021"/>
    <s v="Q1"/>
    <s v="Q1-2021"/>
    <x v="106"/>
    <x v="123"/>
    <s v="."/>
    <s v="West Midlands"/>
    <s v="cns_missing"/>
    <n v="56"/>
    <n v="0.92857000000000001"/>
  </r>
  <r>
    <s v="NAoPri_cohort"/>
    <n v="2021"/>
    <s v="Q2"/>
    <s v="Q2-2021"/>
    <x v="106"/>
    <x v="123"/>
    <s v="."/>
    <s v="West Midlands"/>
    <s v="cns_missing"/>
    <n v="58"/>
    <n v="0.87931000000000004"/>
  </r>
  <r>
    <s v="NAoPri_cohort"/>
    <n v="2021"/>
    <s v="Q3"/>
    <s v="Q3-2021"/>
    <x v="106"/>
    <x v="123"/>
    <s v="."/>
    <s v="West Midlands"/>
    <s v="cns_missing"/>
    <n v="64"/>
    <n v="0.98436999999999997"/>
  </r>
  <r>
    <s v="NAoPri_cohort"/>
    <n v="2021"/>
    <s v="Q4"/>
    <s v="Q4-2021"/>
    <x v="106"/>
    <x v="123"/>
    <s v="."/>
    <s v="West Midlands"/>
    <s v="cns_missing"/>
    <n v="49"/>
    <n v="0.46938999999999997"/>
  </r>
  <r>
    <s v="NAoPri_cohort"/>
    <n v="2022"/>
    <s v="Q1"/>
    <s v="Q1-2022"/>
    <x v="106"/>
    <x v="123"/>
    <s v="."/>
    <s v="West Midlands"/>
    <s v="cns_missing"/>
    <n v="43"/>
    <n v="0.30232999999999999"/>
  </r>
  <r>
    <s v="NAoPri_cohort"/>
    <n v="2022"/>
    <s v="Q2"/>
    <s v="Q2-2022"/>
    <x v="106"/>
    <x v="123"/>
    <s v="."/>
    <s v="West Midlands"/>
    <s v="cns_missing"/>
    <n v="47"/>
    <n v="0.87234"/>
  </r>
  <r>
    <s v="NAoPri_cohort"/>
    <n v="2022"/>
    <s v="Q3"/>
    <s v="Q3-2022"/>
    <x v="106"/>
    <x v="123"/>
    <s v="."/>
    <s v="West Midlands"/>
    <s v="cns_missing"/>
    <n v="52"/>
    <n v="0.92308000000000001"/>
  </r>
  <r>
    <s v="NAoPri_cohort"/>
    <n v="2022"/>
    <s v="Q4"/>
    <s v="Q4-2022"/>
    <x v="106"/>
    <x v="123"/>
    <s v="."/>
    <s v="West Midlands"/>
    <s v="cns_missing"/>
    <n v="54"/>
    <n v="0.92593000000000003"/>
  </r>
  <r>
    <s v="NAoPri_cohort"/>
    <n v="2023"/>
    <s v="Q1"/>
    <s v="Q1-2023"/>
    <x v="106"/>
    <x v="123"/>
    <s v="."/>
    <s v="West Midlands"/>
    <s v="cns_missing"/>
    <n v="61"/>
    <n v="0.90164"/>
  </r>
  <r>
    <s v="NAoPri_cohort"/>
    <n v="2018"/>
    <s v="Q1"/>
    <s v="Q1-2018"/>
    <x v="107"/>
    <x v="124"/>
    <s v="."/>
    <s v="Cheshire and Merseyside"/>
    <s v="cns_missing"/>
    <n v="71"/>
    <n v="0.77464999999999995"/>
  </r>
  <r>
    <s v="NAoPri_cohort"/>
    <n v="2018"/>
    <s v="Q2"/>
    <s v="Q2-2018"/>
    <x v="107"/>
    <x v="124"/>
    <s v="."/>
    <s v="Cheshire and Merseyside"/>
    <s v="cns_missing"/>
    <n v="67"/>
    <n v="0.70148999999999995"/>
  </r>
  <r>
    <s v="NAoPri_cohort"/>
    <n v="2018"/>
    <s v="Q3"/>
    <s v="Q3-2018"/>
    <x v="107"/>
    <x v="124"/>
    <s v="."/>
    <s v="Cheshire and Merseyside"/>
    <s v="cns_missing"/>
    <n v="67"/>
    <n v="0.74626999999999999"/>
  </r>
  <r>
    <s v="NAoPri_cohort"/>
    <n v="2018"/>
    <s v="Q4"/>
    <s v="Q4-2018"/>
    <x v="107"/>
    <x v="124"/>
    <s v="."/>
    <s v="Cheshire and Merseyside"/>
    <s v="cns_missing"/>
    <n v="69"/>
    <n v="0.60870000000000002"/>
  </r>
  <r>
    <s v="NAoPri_cohort"/>
    <n v="2019"/>
    <s v="Q1"/>
    <s v="Q1-2019"/>
    <x v="107"/>
    <x v="124"/>
    <s v="."/>
    <s v="Cheshire and Merseyside"/>
    <s v="cns_missing"/>
    <n v="67"/>
    <n v="0.74626999999999999"/>
  </r>
  <r>
    <s v="NAoPri_cohort"/>
    <n v="2019"/>
    <s v="Q2"/>
    <s v="Q2-2019"/>
    <x v="107"/>
    <x v="124"/>
    <s v="."/>
    <s v="Cheshire and Merseyside"/>
    <s v="cns_missing"/>
    <n v="105"/>
    <n v="0.82857000000000003"/>
  </r>
  <r>
    <s v="NAoPri_cohort"/>
    <n v="2019"/>
    <s v="Q3"/>
    <s v="Q3-2019"/>
    <x v="107"/>
    <x v="124"/>
    <s v="."/>
    <s v="Cheshire and Merseyside"/>
    <s v="cns_missing"/>
    <n v="73"/>
    <n v="0.83562000000000003"/>
  </r>
  <r>
    <s v="NAoPri_cohort"/>
    <n v="2019"/>
    <s v="Q4"/>
    <s v="Q4-2019"/>
    <x v="107"/>
    <x v="124"/>
    <s v="."/>
    <s v="Cheshire and Merseyside"/>
    <s v="cns_missing"/>
    <n v="65"/>
    <n v="0.76922999999999997"/>
  </r>
  <r>
    <s v="NAoPri_cohort"/>
    <n v="2020"/>
    <s v="Q1"/>
    <s v="Q1-2020"/>
    <x v="107"/>
    <x v="124"/>
    <s v="."/>
    <s v="Cheshire and Merseyside"/>
    <s v="cns_missing"/>
    <n v="99"/>
    <n v="0.81818000000000002"/>
  </r>
  <r>
    <s v="NAoPri_cohort"/>
    <n v="2020"/>
    <s v="Q2"/>
    <s v="Q2-2020"/>
    <x v="107"/>
    <x v="124"/>
    <s v="."/>
    <s v="Cheshire and Merseyside"/>
    <s v="cns_missing"/>
    <n v="32"/>
    <n v="0.75"/>
  </r>
  <r>
    <s v="NAoPri_cohort"/>
    <n v="2020"/>
    <s v="Q3"/>
    <s v="Q3-2020"/>
    <x v="107"/>
    <x v="124"/>
    <s v="."/>
    <s v="Cheshire and Merseyside"/>
    <s v="cns_missing"/>
    <n v="66"/>
    <n v="0.87878999999999996"/>
  </r>
  <r>
    <s v="NAoPri_cohort"/>
    <n v="2020"/>
    <s v="Q4"/>
    <s v="Q4-2020"/>
    <x v="107"/>
    <x v="124"/>
    <s v="."/>
    <s v="Cheshire and Merseyside"/>
    <s v="cns_missing"/>
    <n v="63"/>
    <n v="0.82540000000000002"/>
  </r>
  <r>
    <s v="NAoPri_cohort"/>
    <n v="2021"/>
    <s v="Q1"/>
    <s v="Q1-2021"/>
    <x v="107"/>
    <x v="124"/>
    <s v="."/>
    <s v="Cheshire and Merseyside"/>
    <s v="cns_missing"/>
    <n v="61"/>
    <n v="0.75409999999999999"/>
  </r>
  <r>
    <s v="NAoPri_cohort"/>
    <n v="2021"/>
    <s v="Q2"/>
    <s v="Q2-2021"/>
    <x v="107"/>
    <x v="124"/>
    <s v="."/>
    <s v="Cheshire and Merseyside"/>
    <s v="cns_missing"/>
    <n v="77"/>
    <n v="0.83116999999999996"/>
  </r>
  <r>
    <s v="NAoPri_cohort"/>
    <n v="2021"/>
    <s v="Q3"/>
    <s v="Q3-2021"/>
    <x v="107"/>
    <x v="124"/>
    <s v="."/>
    <s v="Cheshire and Merseyside"/>
    <s v="cns_missing"/>
    <n v="83"/>
    <n v="0.81928000000000001"/>
  </r>
  <r>
    <s v="NAoPri_cohort"/>
    <n v="2021"/>
    <s v="Q4"/>
    <s v="Q4-2021"/>
    <x v="107"/>
    <x v="124"/>
    <s v="."/>
    <s v="Cheshire and Merseyside"/>
    <s v="cns_missing"/>
    <n v="68"/>
    <n v="0.79412000000000005"/>
  </r>
  <r>
    <s v="NAoPri_cohort"/>
    <n v="2022"/>
    <s v="Q1"/>
    <s v="Q1-2022"/>
    <x v="107"/>
    <x v="124"/>
    <s v="."/>
    <s v="Cheshire and Merseyside"/>
    <s v="cns_missing"/>
    <n v="75"/>
    <n v="0.86667000000000005"/>
  </r>
  <r>
    <s v="NAoPri_cohort"/>
    <n v="2022"/>
    <s v="Q2"/>
    <s v="Q2-2022"/>
    <x v="107"/>
    <x v="124"/>
    <s v="."/>
    <s v="Cheshire and Merseyside"/>
    <s v="cns_missing"/>
    <n v="95"/>
    <n v="0.76841999999999999"/>
  </r>
  <r>
    <s v="NAoPri_cohort"/>
    <n v="2022"/>
    <s v="Q3"/>
    <s v="Q3-2022"/>
    <x v="107"/>
    <x v="124"/>
    <s v="."/>
    <s v="Cheshire and Merseyside"/>
    <s v="cns_missing"/>
    <n v="81"/>
    <n v="0.76543000000000005"/>
  </r>
  <r>
    <s v="NAoPri_cohort"/>
    <n v="2022"/>
    <s v="Q4"/>
    <s v="Q4-2022"/>
    <x v="107"/>
    <x v="124"/>
    <s v="."/>
    <s v="Cheshire and Merseyside"/>
    <s v="cns_missing"/>
    <n v="72"/>
    <n v="0.84721999999999997"/>
  </r>
  <r>
    <s v="NAoPri_cohort"/>
    <n v="2023"/>
    <s v="Q1"/>
    <s v="Q1-2023"/>
    <x v="107"/>
    <x v="124"/>
    <s v="."/>
    <s v="Cheshire and Merseyside"/>
    <s v="cns_missing"/>
    <n v="82"/>
    <n v="0.84145999999999999"/>
  </r>
  <r>
    <s v="NAoPri_cohort"/>
    <n v="2018"/>
    <s v="Q1"/>
    <s v="Q1-2018"/>
    <x v="13"/>
    <x v="125"/>
    <s v="."/>
    <s v="Wessex"/>
    <s v="cns_missing"/>
    <n v="600"/>
    <n v="0.60499999999999998"/>
  </r>
  <r>
    <s v="NAoPri_cohort"/>
    <n v="2018"/>
    <s v="Q2"/>
    <s v="Q2-2018"/>
    <x v="13"/>
    <x v="125"/>
    <s v="."/>
    <s v="Wessex"/>
    <s v="cns_missing"/>
    <n v="698"/>
    <n v="0.67335"/>
  </r>
  <r>
    <s v="NAoPri_cohort"/>
    <n v="2018"/>
    <s v="Q3"/>
    <s v="Q3-2018"/>
    <x v="13"/>
    <x v="125"/>
    <s v="."/>
    <s v="Wessex"/>
    <s v="cns_missing"/>
    <n v="684"/>
    <n v="0.65935999999999995"/>
  </r>
  <r>
    <s v="NAoPri_cohort"/>
    <n v="2018"/>
    <s v="Q4"/>
    <s v="Q4-2018"/>
    <x v="13"/>
    <x v="125"/>
    <s v="."/>
    <s v="Wessex"/>
    <s v="cns_missing"/>
    <n v="616"/>
    <n v="0.60065000000000002"/>
  </r>
  <r>
    <s v="NAoPri_cohort"/>
    <n v="2019"/>
    <s v="Q1"/>
    <s v="Q1-2019"/>
    <x v="13"/>
    <x v="125"/>
    <s v="."/>
    <s v="Wessex"/>
    <s v="cns_missing"/>
    <n v="685"/>
    <n v="0.67152999999999996"/>
  </r>
  <r>
    <s v="NAoPri_cohort"/>
    <n v="2019"/>
    <s v="Q2"/>
    <s v="Q2-2019"/>
    <x v="13"/>
    <x v="125"/>
    <s v="."/>
    <s v="Wessex"/>
    <s v="cns_missing"/>
    <n v="670"/>
    <n v="0.70596999999999999"/>
  </r>
  <r>
    <s v="NAoPri_cohort"/>
    <n v="2019"/>
    <s v="Q3"/>
    <s v="Q3-2019"/>
    <x v="13"/>
    <x v="125"/>
    <s v="."/>
    <s v="Wessex"/>
    <s v="cns_missing"/>
    <n v="654"/>
    <n v="0.72018000000000004"/>
  </r>
  <r>
    <s v="NAoPri_cohort"/>
    <n v="2019"/>
    <s v="Q4"/>
    <s v="Q4-2019"/>
    <x v="13"/>
    <x v="125"/>
    <s v="."/>
    <s v="Wessex"/>
    <s v="cns_missing"/>
    <n v="686"/>
    <n v="0.71136999999999995"/>
  </r>
  <r>
    <s v="NAoPri_cohort"/>
    <n v="2020"/>
    <s v="Q1"/>
    <s v="Q1-2020"/>
    <x v="13"/>
    <x v="125"/>
    <s v="."/>
    <s v="Wessex"/>
    <s v="cns_missing"/>
    <n v="570"/>
    <n v="0.74034999999999995"/>
  </r>
  <r>
    <s v="NAoPri_cohort"/>
    <n v="2020"/>
    <s v="Q2"/>
    <s v="Q2-2020"/>
    <x v="13"/>
    <x v="125"/>
    <s v="."/>
    <s v="Wessex"/>
    <s v="cns_missing"/>
    <n v="325"/>
    <n v="0.75692000000000004"/>
  </r>
  <r>
    <s v="NAoPri_cohort"/>
    <n v="2020"/>
    <s v="Q3"/>
    <s v="Q3-2020"/>
    <x v="13"/>
    <x v="125"/>
    <s v="."/>
    <s v="Wessex"/>
    <s v="cns_missing"/>
    <n v="455"/>
    <n v="0.62856999999999996"/>
  </r>
  <r>
    <s v="NAoPri_cohort"/>
    <n v="2020"/>
    <s v="Q4"/>
    <s v="Q4-2020"/>
    <x v="13"/>
    <x v="125"/>
    <s v="."/>
    <s v="Wessex"/>
    <s v="cns_missing"/>
    <n v="572"/>
    <n v="0.64685000000000004"/>
  </r>
  <r>
    <s v="NAoPri_cohort"/>
    <n v="2021"/>
    <s v="Q1"/>
    <s v="Q1-2021"/>
    <x v="13"/>
    <x v="125"/>
    <s v="."/>
    <s v="Wessex"/>
    <s v="cns_missing"/>
    <n v="556"/>
    <n v="0.72302"/>
  </r>
  <r>
    <s v="NAoPri_cohort"/>
    <n v="2021"/>
    <s v="Q2"/>
    <s v="Q2-2021"/>
    <x v="13"/>
    <x v="125"/>
    <s v="."/>
    <s v="Wessex"/>
    <s v="cns_missing"/>
    <n v="655"/>
    <n v="0.73892999999999998"/>
  </r>
  <r>
    <s v="NAoPri_cohort"/>
    <n v="2021"/>
    <s v="Q3"/>
    <s v="Q3-2021"/>
    <x v="13"/>
    <x v="125"/>
    <s v="."/>
    <s v="Wessex"/>
    <s v="cns_missing"/>
    <n v="706"/>
    <n v="0.76204000000000005"/>
  </r>
  <r>
    <s v="NAoPri_cohort"/>
    <n v="2021"/>
    <s v="Q4"/>
    <s v="Q4-2021"/>
    <x v="13"/>
    <x v="125"/>
    <s v="."/>
    <s v="Wessex"/>
    <s v="cns_missing"/>
    <n v="680"/>
    <n v="0.73970999999999998"/>
  </r>
  <r>
    <s v="NAoPri_cohort"/>
    <n v="2022"/>
    <s v="Q1"/>
    <s v="Q1-2022"/>
    <x v="13"/>
    <x v="125"/>
    <s v="."/>
    <s v="Wessex"/>
    <s v="cns_missing"/>
    <n v="656"/>
    <n v="0.76219999999999999"/>
  </r>
  <r>
    <s v="NAoPri_cohort"/>
    <n v="2022"/>
    <s v="Q2"/>
    <s v="Q2-2022"/>
    <x v="13"/>
    <x v="125"/>
    <s v="."/>
    <s v="Wessex"/>
    <s v="cns_missing"/>
    <n v="666"/>
    <n v="0.76576999999999995"/>
  </r>
  <r>
    <s v="NAoPri_cohort"/>
    <n v="2022"/>
    <s v="Q3"/>
    <s v="Q3-2022"/>
    <x v="13"/>
    <x v="125"/>
    <s v="."/>
    <s v="Wessex"/>
    <s v="cns_missing"/>
    <n v="714"/>
    <n v="0.73668999999999996"/>
  </r>
  <r>
    <s v="NAoPri_cohort"/>
    <n v="2022"/>
    <s v="Q4"/>
    <s v="Q4-2022"/>
    <x v="13"/>
    <x v="125"/>
    <s v="."/>
    <s v="Wessex"/>
    <s v="cns_missing"/>
    <n v="703"/>
    <n v="0.71265999999999996"/>
  </r>
  <r>
    <s v="NAoPri_cohort"/>
    <n v="2023"/>
    <s v="Q1"/>
    <s v="Q1-2023"/>
    <x v="13"/>
    <x v="125"/>
    <s v="."/>
    <s v="Wessex"/>
    <s v="cns_missing"/>
    <n v="687"/>
    <n v="0.6623"/>
  </r>
  <r>
    <s v="NAoPri_cohort"/>
    <n v="2018"/>
    <s v="Q1"/>
    <s v="Q1-2018"/>
    <x v="108"/>
    <x v="126"/>
    <s v="."/>
    <s v="East of England - South"/>
    <s v="cns_missing"/>
    <n v="70"/>
    <n v="0.78571000000000002"/>
  </r>
  <r>
    <s v="NAoPri_cohort"/>
    <n v="2018"/>
    <s v="Q2"/>
    <s v="Q2-2018"/>
    <x v="108"/>
    <x v="126"/>
    <s v="."/>
    <s v="East of England - South"/>
    <s v="cns_missing"/>
    <n v="63"/>
    <n v="0.66666999999999998"/>
  </r>
  <r>
    <s v="NAoPri_cohort"/>
    <n v="2018"/>
    <s v="Q3"/>
    <s v="Q3-2018"/>
    <x v="108"/>
    <x v="126"/>
    <s v="."/>
    <s v="East of England - South"/>
    <s v="cns_missing"/>
    <n v="70"/>
    <n v="0.57142999999999999"/>
  </r>
  <r>
    <s v="NAoPri_cohort"/>
    <n v="2018"/>
    <s v="Q4"/>
    <s v="Q4-2018"/>
    <x v="108"/>
    <x v="126"/>
    <s v="."/>
    <s v="East of England - South"/>
    <s v="cns_missing"/>
    <n v="64"/>
    <n v="0.60936999999999997"/>
  </r>
  <r>
    <s v="NAoPri_cohort"/>
    <n v="2019"/>
    <s v="Q1"/>
    <s v="Q1-2019"/>
    <x v="108"/>
    <x v="126"/>
    <s v="."/>
    <s v="East of England - South"/>
    <s v="cns_missing"/>
    <n v="56"/>
    <n v="0.80357000000000001"/>
  </r>
  <r>
    <s v="NAoPri_cohort"/>
    <n v="2019"/>
    <s v="Q2"/>
    <s v="Q2-2019"/>
    <x v="108"/>
    <x v="126"/>
    <s v="."/>
    <s v="East of England - South"/>
    <s v="cns_missing"/>
    <n v="60"/>
    <n v="0.63332999999999995"/>
  </r>
  <r>
    <s v="NAoPri_cohort"/>
    <n v="2019"/>
    <s v="Q3"/>
    <s v="Q3-2019"/>
    <x v="108"/>
    <x v="126"/>
    <s v="."/>
    <s v="East of England - South"/>
    <s v="cns_missing"/>
    <n v="64"/>
    <n v="0.5625"/>
  </r>
  <r>
    <s v="NAoPri_cohort"/>
    <n v="2019"/>
    <s v="Q4"/>
    <s v="Q4-2019"/>
    <x v="108"/>
    <x v="126"/>
    <s v="."/>
    <s v="East of England - South"/>
    <s v="cns_missing"/>
    <n v="71"/>
    <n v="0.45069999999999999"/>
  </r>
  <r>
    <s v="NAoPri_cohort"/>
    <n v="2020"/>
    <s v="Q1"/>
    <s v="Q1-2020"/>
    <x v="108"/>
    <x v="126"/>
    <s v="."/>
    <s v="East of England - South"/>
    <s v="cns_missing"/>
    <n v="61"/>
    <n v="0.81967000000000001"/>
  </r>
  <r>
    <s v="NAoPri_cohort"/>
    <n v="2020"/>
    <s v="Q2"/>
    <s v="Q2-2020"/>
    <x v="108"/>
    <x v="126"/>
    <s v="."/>
    <s v="East of England - South"/>
    <s v="cns_missing"/>
    <n v="42"/>
    <n v="0.57142999999999999"/>
  </r>
  <r>
    <s v="NAoPri_cohort"/>
    <n v="2020"/>
    <s v="Q3"/>
    <s v="Q3-2020"/>
    <x v="108"/>
    <x v="126"/>
    <s v="."/>
    <s v="East of England - South"/>
    <s v="cns_missing"/>
    <n v="59"/>
    <n v="0.86441000000000001"/>
  </r>
  <r>
    <s v="NAoPri_cohort"/>
    <n v="2020"/>
    <s v="Q4"/>
    <s v="Q4-2020"/>
    <x v="108"/>
    <x v="126"/>
    <s v="."/>
    <s v="East of England - South"/>
    <s v="cns_missing"/>
    <n v="67"/>
    <n v="0.94030000000000002"/>
  </r>
  <r>
    <s v="NAoPri_cohort"/>
    <n v="2021"/>
    <s v="Q1"/>
    <s v="Q1-2021"/>
    <x v="108"/>
    <x v="126"/>
    <s v="."/>
    <s v="East of England - South"/>
    <s v="cns_missing"/>
    <n v="60"/>
    <n v="0.91666999999999998"/>
  </r>
  <r>
    <s v="NAoPri_cohort"/>
    <n v="2021"/>
    <s v="Q2"/>
    <s v="Q2-2021"/>
    <x v="108"/>
    <x v="126"/>
    <s v="."/>
    <s v="East of England - South"/>
    <s v="cns_missing"/>
    <n v="83"/>
    <n v="0.86746999999999996"/>
  </r>
  <r>
    <s v="NAoPri_cohort"/>
    <n v="2021"/>
    <s v="Q3"/>
    <s v="Q3-2021"/>
    <x v="108"/>
    <x v="126"/>
    <s v="."/>
    <s v="East of England - South"/>
    <s v="cns_missing"/>
    <n v="73"/>
    <n v="0.91781000000000001"/>
  </r>
  <r>
    <s v="NAoPri_cohort"/>
    <n v="2021"/>
    <s v="Q4"/>
    <s v="Q4-2021"/>
    <x v="108"/>
    <x v="126"/>
    <s v="."/>
    <s v="East of England - South"/>
    <s v="cns_missing"/>
    <n v="72"/>
    <n v="0.80556000000000005"/>
  </r>
  <r>
    <s v="NAoPri_cohort"/>
    <n v="2022"/>
    <s v="Q1"/>
    <s v="Q1-2022"/>
    <x v="108"/>
    <x v="126"/>
    <s v="."/>
    <s v="East of England - South"/>
    <s v="cns_missing"/>
    <n v="43"/>
    <n v="0.83721000000000001"/>
  </r>
  <r>
    <s v="NAoPri_cohort"/>
    <n v="2022"/>
    <s v="Q2"/>
    <s v="Q2-2022"/>
    <x v="108"/>
    <x v="126"/>
    <s v="."/>
    <s v="East of England - South"/>
    <s v="cns_missing"/>
    <n v="59"/>
    <n v="0.89831000000000005"/>
  </r>
  <r>
    <s v="NAoPri_cohort"/>
    <n v="2022"/>
    <s v="Q3"/>
    <s v="Q3-2022"/>
    <x v="108"/>
    <x v="126"/>
    <s v="."/>
    <s v="East of England - South"/>
    <s v="cns_missing"/>
    <n v="74"/>
    <n v="0.85135000000000005"/>
  </r>
  <r>
    <s v="NAoPri_cohort"/>
    <n v="2022"/>
    <s v="Q4"/>
    <s v="Q4-2022"/>
    <x v="108"/>
    <x v="126"/>
    <s v="."/>
    <s v="East of England - South"/>
    <s v="cns_missing"/>
    <n v="71"/>
    <n v="0.80281999999999998"/>
  </r>
  <r>
    <s v="NAoPri_cohort"/>
    <n v="2023"/>
    <s v="Q1"/>
    <s v="Q1-2023"/>
    <x v="108"/>
    <x v="126"/>
    <s v="."/>
    <s v="East of England - South"/>
    <s v="cns_missing"/>
    <n v="54"/>
    <n v="0.62963000000000002"/>
  </r>
  <r>
    <s v="NAoPri_cohort"/>
    <n v="2018"/>
    <s v="Q1"/>
    <s v="Q1-2018"/>
    <x v="13"/>
    <x v="127"/>
    <s v="."/>
    <s v="West Midlands"/>
    <s v="cns_missing"/>
    <n v="1095"/>
    <n v="0.81005000000000005"/>
  </r>
  <r>
    <s v="NAoPri_cohort"/>
    <n v="2018"/>
    <s v="Q2"/>
    <s v="Q2-2018"/>
    <x v="13"/>
    <x v="127"/>
    <s v="."/>
    <s v="West Midlands"/>
    <s v="cns_missing"/>
    <n v="1240"/>
    <n v="0.85726000000000002"/>
  </r>
  <r>
    <s v="NAoPri_cohort"/>
    <n v="2018"/>
    <s v="Q3"/>
    <s v="Q3-2018"/>
    <x v="13"/>
    <x v="127"/>
    <s v="."/>
    <s v="West Midlands"/>
    <s v="cns_missing"/>
    <n v="1238"/>
    <n v="0.82472000000000001"/>
  </r>
  <r>
    <s v="NAoPri_cohort"/>
    <n v="2018"/>
    <s v="Q4"/>
    <s v="Q4-2018"/>
    <x v="13"/>
    <x v="127"/>
    <s v="."/>
    <s v="West Midlands"/>
    <s v="cns_missing"/>
    <n v="1180"/>
    <n v="0.81610000000000005"/>
  </r>
  <r>
    <s v="NAoPri_cohort"/>
    <n v="2019"/>
    <s v="Q1"/>
    <s v="Q1-2019"/>
    <x v="13"/>
    <x v="127"/>
    <s v="."/>
    <s v="West Midlands"/>
    <s v="cns_missing"/>
    <n v="1076"/>
    <n v="0.78903000000000001"/>
  </r>
  <r>
    <s v="NAoPri_cohort"/>
    <n v="2019"/>
    <s v="Q2"/>
    <s v="Q2-2019"/>
    <x v="13"/>
    <x v="127"/>
    <s v="."/>
    <s v="West Midlands"/>
    <s v="cns_missing"/>
    <n v="1150"/>
    <n v="0.83738999999999997"/>
  </r>
  <r>
    <s v="NAoPri_cohort"/>
    <n v="2019"/>
    <s v="Q3"/>
    <s v="Q3-2019"/>
    <x v="13"/>
    <x v="127"/>
    <s v="."/>
    <s v="West Midlands"/>
    <s v="cns_missing"/>
    <n v="1198"/>
    <n v="0.81886000000000003"/>
  </r>
  <r>
    <s v="NAoPri_cohort"/>
    <n v="2019"/>
    <s v="Q4"/>
    <s v="Q4-2019"/>
    <x v="13"/>
    <x v="127"/>
    <s v="."/>
    <s v="West Midlands"/>
    <s v="cns_missing"/>
    <n v="1236"/>
    <n v="0.75971"/>
  </r>
  <r>
    <s v="NAoPri_cohort"/>
    <n v="2020"/>
    <s v="Q1"/>
    <s v="Q1-2020"/>
    <x v="13"/>
    <x v="127"/>
    <s v="."/>
    <s v="West Midlands"/>
    <s v="cns_missing"/>
    <n v="1169"/>
    <n v="0.73909000000000002"/>
  </r>
  <r>
    <s v="NAoPri_cohort"/>
    <n v="2020"/>
    <s v="Q2"/>
    <s v="Q2-2020"/>
    <x v="13"/>
    <x v="127"/>
    <s v="."/>
    <s v="West Midlands"/>
    <s v="cns_missing"/>
    <n v="632"/>
    <n v="0.79113999999999995"/>
  </r>
  <r>
    <s v="NAoPri_cohort"/>
    <n v="2020"/>
    <s v="Q3"/>
    <s v="Q3-2020"/>
    <x v="13"/>
    <x v="127"/>
    <s v="."/>
    <s v="West Midlands"/>
    <s v="cns_missing"/>
    <n v="807"/>
    <n v="0.76207999999999998"/>
  </r>
  <r>
    <s v="NAoPri_cohort"/>
    <n v="2020"/>
    <s v="Q4"/>
    <s v="Q4-2020"/>
    <x v="13"/>
    <x v="127"/>
    <s v="."/>
    <s v="West Midlands"/>
    <s v="cns_missing"/>
    <n v="1092"/>
    <n v="0.79669999999999996"/>
  </r>
  <r>
    <s v="NAoPri_cohort"/>
    <n v="2021"/>
    <s v="Q1"/>
    <s v="Q1-2021"/>
    <x v="13"/>
    <x v="127"/>
    <s v="."/>
    <s v="West Midlands"/>
    <s v="cns_missing"/>
    <n v="1031"/>
    <n v="0.81959000000000004"/>
  </r>
  <r>
    <s v="NAoPri_cohort"/>
    <n v="2021"/>
    <s v="Q2"/>
    <s v="Q2-2021"/>
    <x v="13"/>
    <x v="127"/>
    <s v="."/>
    <s v="West Midlands"/>
    <s v="cns_missing"/>
    <n v="1239"/>
    <n v="0.77563000000000004"/>
  </r>
  <r>
    <s v="NAoPri_cohort"/>
    <n v="2021"/>
    <s v="Q3"/>
    <s v="Q3-2021"/>
    <x v="13"/>
    <x v="127"/>
    <s v="."/>
    <s v="West Midlands"/>
    <s v="cns_missing"/>
    <n v="1269"/>
    <n v="0.83057999999999998"/>
  </r>
  <r>
    <s v="NAoPri_cohort"/>
    <n v="2021"/>
    <s v="Q4"/>
    <s v="Q4-2021"/>
    <x v="13"/>
    <x v="127"/>
    <s v="."/>
    <s v="West Midlands"/>
    <s v="cns_missing"/>
    <n v="1307"/>
    <n v="0.86763999999999997"/>
  </r>
  <r>
    <s v="NAoPri_cohort"/>
    <n v="2022"/>
    <s v="Q1"/>
    <s v="Q1-2022"/>
    <x v="13"/>
    <x v="127"/>
    <s v="."/>
    <s v="West Midlands"/>
    <s v="cns_missing"/>
    <n v="1189"/>
    <n v="0.82843"/>
  </r>
  <r>
    <s v="NAoPri_cohort"/>
    <n v="2022"/>
    <s v="Q2"/>
    <s v="Q2-2022"/>
    <x v="13"/>
    <x v="127"/>
    <s v="."/>
    <s v="West Midlands"/>
    <s v="cns_missing"/>
    <n v="1218"/>
    <n v="0.84811000000000003"/>
  </r>
  <r>
    <s v="NAoPri_cohort"/>
    <n v="2022"/>
    <s v="Q3"/>
    <s v="Q3-2022"/>
    <x v="13"/>
    <x v="127"/>
    <s v="."/>
    <s v="West Midlands"/>
    <s v="cns_missing"/>
    <n v="1308"/>
    <n v="0.86850000000000005"/>
  </r>
  <r>
    <s v="NAoPri_cohort"/>
    <n v="2022"/>
    <s v="Q4"/>
    <s v="Q4-2022"/>
    <x v="13"/>
    <x v="127"/>
    <s v="."/>
    <s v="West Midlands"/>
    <s v="cns_missing"/>
    <n v="1315"/>
    <n v="0.84182999999999997"/>
  </r>
  <r>
    <s v="NAoPri_cohort"/>
    <n v="2023"/>
    <s v="Q1"/>
    <s v="Q1-2023"/>
    <x v="13"/>
    <x v="127"/>
    <s v="."/>
    <s v="West Midlands"/>
    <s v="cns_missing"/>
    <n v="1187"/>
    <n v="0.77842999999999996"/>
  </r>
  <r>
    <s v="NAoPri_cohort"/>
    <n v="2018"/>
    <s v="Q1"/>
    <s v="Q1-2018"/>
    <x v="109"/>
    <x v="128"/>
    <s v="."/>
    <s v="East of England - North"/>
    <s v="cns_missing"/>
    <n v="47"/>
    <n v="0.91488999999999998"/>
  </r>
  <r>
    <s v="NAoPri_cohort"/>
    <n v="2018"/>
    <s v="Q2"/>
    <s v="Q2-2018"/>
    <x v="109"/>
    <x v="128"/>
    <s v="."/>
    <s v="East of England - North"/>
    <s v="cns_missing"/>
    <n v="75"/>
    <n v="0.90666999999999998"/>
  </r>
  <r>
    <s v="NAoPri_cohort"/>
    <n v="2018"/>
    <s v="Q3"/>
    <s v="Q3-2018"/>
    <x v="109"/>
    <x v="128"/>
    <s v="."/>
    <s v="East of England - North"/>
    <s v="cns_missing"/>
    <n v="76"/>
    <n v="0.86841999999999997"/>
  </r>
  <r>
    <s v="NAoPri_cohort"/>
    <n v="2018"/>
    <s v="Q4"/>
    <s v="Q4-2018"/>
    <x v="109"/>
    <x v="128"/>
    <s v="."/>
    <s v="East of England - North"/>
    <s v="cns_missing"/>
    <n v="63"/>
    <n v="0.88888999999999996"/>
  </r>
  <r>
    <s v="NAoPri_cohort"/>
    <n v="2019"/>
    <s v="Q1"/>
    <s v="Q1-2019"/>
    <x v="109"/>
    <x v="128"/>
    <s v="."/>
    <s v="East of England - North"/>
    <s v="cns_missing"/>
    <n v="66"/>
    <n v="0.90908999999999995"/>
  </r>
  <r>
    <s v="NAoPri_cohort"/>
    <n v="2019"/>
    <s v="Q2"/>
    <s v="Q2-2019"/>
    <x v="109"/>
    <x v="128"/>
    <s v="."/>
    <s v="East of England - North"/>
    <s v="cns_missing"/>
    <n v="62"/>
    <n v="0.8871"/>
  </r>
  <r>
    <s v="NAoPri_cohort"/>
    <n v="2019"/>
    <s v="Q3"/>
    <s v="Q3-2019"/>
    <x v="109"/>
    <x v="128"/>
    <s v="."/>
    <s v="East of England - North"/>
    <s v="cns_missing"/>
    <n v="75"/>
    <n v="0.90666999999999998"/>
  </r>
  <r>
    <s v="NAoPri_cohort"/>
    <n v="2019"/>
    <s v="Q4"/>
    <s v="Q4-2019"/>
    <x v="109"/>
    <x v="128"/>
    <s v="."/>
    <s v="East of England - North"/>
    <s v="cns_missing"/>
    <n v="77"/>
    <n v="0.87012999999999996"/>
  </r>
  <r>
    <s v="NAoPri_cohort"/>
    <n v="2020"/>
    <s v="Q1"/>
    <s v="Q1-2020"/>
    <x v="109"/>
    <x v="128"/>
    <s v="."/>
    <s v="East of England - North"/>
    <s v="cns_missing"/>
    <n v="54"/>
    <n v="0.92593000000000003"/>
  </r>
  <r>
    <s v="NAoPri_cohort"/>
    <n v="2020"/>
    <s v="Q2"/>
    <s v="Q2-2020"/>
    <x v="109"/>
    <x v="128"/>
    <s v="."/>
    <s v="East of England - North"/>
    <s v="cns_missing"/>
    <n v="34"/>
    <n v="0.85294000000000003"/>
  </r>
  <r>
    <s v="NAoPri_cohort"/>
    <n v="2020"/>
    <s v="Q3"/>
    <s v="Q3-2020"/>
    <x v="109"/>
    <x v="128"/>
    <s v="."/>
    <s v="East of England - North"/>
    <s v="cns_missing"/>
    <n v="69"/>
    <n v="0.94203000000000003"/>
  </r>
  <r>
    <s v="NAoPri_cohort"/>
    <n v="2020"/>
    <s v="Q4"/>
    <s v="Q4-2020"/>
    <x v="109"/>
    <x v="128"/>
    <s v="."/>
    <s v="East of England - North"/>
    <s v="cns_missing"/>
    <n v="58"/>
    <n v="0.77585999999999999"/>
  </r>
  <r>
    <s v="NAoPri_cohort"/>
    <n v="2021"/>
    <s v="Q1"/>
    <s v="Q1-2021"/>
    <x v="109"/>
    <x v="128"/>
    <s v="."/>
    <s v="East of England - North"/>
    <s v="cns_missing"/>
    <n v="66"/>
    <n v="0.90908999999999995"/>
  </r>
  <r>
    <s v="NAoPri_cohort"/>
    <n v="2021"/>
    <s v="Q2"/>
    <s v="Q2-2021"/>
    <x v="109"/>
    <x v="128"/>
    <s v="."/>
    <s v="East of England - North"/>
    <s v="cns_missing"/>
    <n v="79"/>
    <n v="0.88607999999999998"/>
  </r>
  <r>
    <s v="NAoPri_cohort"/>
    <n v="2021"/>
    <s v="Q3"/>
    <s v="Q3-2021"/>
    <x v="109"/>
    <x v="128"/>
    <s v="."/>
    <s v="East of England - North"/>
    <s v="cns_missing"/>
    <n v="69"/>
    <n v="0.92754000000000003"/>
  </r>
  <r>
    <s v="NAoPri_cohort"/>
    <n v="2021"/>
    <s v="Q4"/>
    <s v="Q4-2021"/>
    <x v="109"/>
    <x v="128"/>
    <s v="."/>
    <s v="East of England - North"/>
    <s v="cns_missing"/>
    <n v="84"/>
    <n v="0.94047999999999998"/>
  </r>
  <r>
    <s v="NAoPri_cohort"/>
    <n v="2022"/>
    <s v="Q1"/>
    <s v="Q1-2022"/>
    <x v="109"/>
    <x v="128"/>
    <s v="."/>
    <s v="East of England - North"/>
    <s v="cns_missing"/>
    <n v="59"/>
    <n v="0.88136000000000003"/>
  </r>
  <r>
    <s v="NAoPri_cohort"/>
    <n v="2022"/>
    <s v="Q2"/>
    <s v="Q2-2022"/>
    <x v="109"/>
    <x v="128"/>
    <s v="."/>
    <s v="East of England - North"/>
    <s v="cns_missing"/>
    <n v="76"/>
    <n v="0.88158000000000003"/>
  </r>
  <r>
    <s v="NAoPri_cohort"/>
    <n v="2022"/>
    <s v="Q3"/>
    <s v="Q3-2022"/>
    <x v="109"/>
    <x v="128"/>
    <s v="."/>
    <s v="East of England - North"/>
    <s v="cns_missing"/>
    <n v="79"/>
    <n v="0.93671000000000004"/>
  </r>
  <r>
    <s v="NAoPri_cohort"/>
    <n v="2022"/>
    <s v="Q4"/>
    <s v="Q4-2022"/>
    <x v="109"/>
    <x v="128"/>
    <s v="."/>
    <s v="East of England - North"/>
    <s v="cns_missing"/>
    <n v="83"/>
    <n v="0.85541999999999996"/>
  </r>
  <r>
    <s v="NAoPri_cohort"/>
    <n v="2023"/>
    <s v="Q1"/>
    <s v="Q1-2023"/>
    <x v="109"/>
    <x v="128"/>
    <s v="."/>
    <s v="East of England - North"/>
    <s v="cns_missing"/>
    <n v="79"/>
    <n v="0.83543999999999996"/>
  </r>
  <r>
    <s v="NAoPri_cohort"/>
    <n v="2018"/>
    <s v="Q1"/>
    <s v="Q1-2018"/>
    <x v="13"/>
    <x v="129"/>
    <s v="."/>
    <s v="West Yorkshire and Harrogate"/>
    <s v="cns_missing"/>
    <n v="464"/>
    <n v="0.88146999999999998"/>
  </r>
  <r>
    <s v="NAoPri_cohort"/>
    <n v="2018"/>
    <s v="Q2"/>
    <s v="Q2-2018"/>
    <x v="13"/>
    <x v="129"/>
    <s v="."/>
    <s v="West Yorkshire and Harrogate"/>
    <s v="cns_missing"/>
    <n v="509"/>
    <n v="0.87819000000000003"/>
  </r>
  <r>
    <s v="NAoPri_cohort"/>
    <n v="2018"/>
    <s v="Q3"/>
    <s v="Q3-2018"/>
    <x v="13"/>
    <x v="129"/>
    <s v="."/>
    <s v="West Yorkshire and Harrogate"/>
    <s v="cns_missing"/>
    <n v="590"/>
    <n v="0.89492000000000005"/>
  </r>
  <r>
    <s v="NAoPri_cohort"/>
    <n v="2018"/>
    <s v="Q4"/>
    <s v="Q4-2018"/>
    <x v="13"/>
    <x v="129"/>
    <s v="."/>
    <s v="West Yorkshire and Harrogate"/>
    <s v="cns_missing"/>
    <n v="495"/>
    <n v="0.91313"/>
  </r>
  <r>
    <s v="NAoPri_cohort"/>
    <n v="2019"/>
    <s v="Q1"/>
    <s v="Q1-2019"/>
    <x v="13"/>
    <x v="129"/>
    <s v="."/>
    <s v="West Yorkshire and Harrogate"/>
    <s v="cns_missing"/>
    <n v="507"/>
    <n v="0.9073"/>
  </r>
  <r>
    <s v="NAoPri_cohort"/>
    <n v="2019"/>
    <s v="Q2"/>
    <s v="Q2-2019"/>
    <x v="13"/>
    <x v="129"/>
    <s v="."/>
    <s v="West Yorkshire and Harrogate"/>
    <s v="cns_missing"/>
    <n v="554"/>
    <n v="0.90793999999999997"/>
  </r>
  <r>
    <s v="NAoPri_cohort"/>
    <n v="2019"/>
    <s v="Q3"/>
    <s v="Q3-2019"/>
    <x v="13"/>
    <x v="129"/>
    <s v="."/>
    <s v="West Yorkshire and Harrogate"/>
    <s v="cns_missing"/>
    <n v="530"/>
    <n v="0.89434000000000002"/>
  </r>
  <r>
    <s v="NAoPri_cohort"/>
    <n v="2019"/>
    <s v="Q4"/>
    <s v="Q4-2019"/>
    <x v="13"/>
    <x v="129"/>
    <s v="."/>
    <s v="West Yorkshire and Harrogate"/>
    <s v="cns_missing"/>
    <n v="518"/>
    <n v="0.8417"/>
  </r>
  <r>
    <s v="NAoPri_cohort"/>
    <n v="2020"/>
    <s v="Q1"/>
    <s v="Q1-2020"/>
    <x v="13"/>
    <x v="129"/>
    <s v="."/>
    <s v="West Yorkshire and Harrogate"/>
    <s v="cns_missing"/>
    <n v="469"/>
    <n v="0.88912999999999998"/>
  </r>
  <r>
    <s v="NAoPri_cohort"/>
    <n v="2020"/>
    <s v="Q2"/>
    <s v="Q2-2020"/>
    <x v="13"/>
    <x v="129"/>
    <s v="."/>
    <s v="West Yorkshire and Harrogate"/>
    <s v="cns_missing"/>
    <n v="246"/>
    <n v="0.91056999999999999"/>
  </r>
  <r>
    <s v="NAoPri_cohort"/>
    <n v="2020"/>
    <s v="Q3"/>
    <s v="Q3-2020"/>
    <x v="13"/>
    <x v="129"/>
    <s v="."/>
    <s v="West Yorkshire and Harrogate"/>
    <s v="cns_missing"/>
    <n v="401"/>
    <n v="0.90273999999999999"/>
  </r>
  <r>
    <s v="NAoPri_cohort"/>
    <n v="2020"/>
    <s v="Q4"/>
    <s v="Q4-2020"/>
    <x v="13"/>
    <x v="129"/>
    <s v="."/>
    <s v="West Yorkshire and Harrogate"/>
    <s v="cns_missing"/>
    <n v="464"/>
    <n v="0.89439999999999997"/>
  </r>
  <r>
    <s v="NAoPri_cohort"/>
    <n v="2021"/>
    <s v="Q1"/>
    <s v="Q1-2021"/>
    <x v="13"/>
    <x v="129"/>
    <s v="."/>
    <s v="West Yorkshire and Harrogate"/>
    <s v="cns_missing"/>
    <n v="523"/>
    <n v="0.90249000000000001"/>
  </r>
  <r>
    <s v="NAoPri_cohort"/>
    <n v="2021"/>
    <s v="Q2"/>
    <s v="Q2-2021"/>
    <x v="13"/>
    <x v="129"/>
    <s v="."/>
    <s v="West Yorkshire and Harrogate"/>
    <s v="cns_missing"/>
    <n v="547"/>
    <n v="0.92686999999999997"/>
  </r>
  <r>
    <s v="NAoPri_cohort"/>
    <n v="2021"/>
    <s v="Q3"/>
    <s v="Q3-2021"/>
    <x v="13"/>
    <x v="129"/>
    <s v="."/>
    <s v="West Yorkshire and Harrogate"/>
    <s v="cns_missing"/>
    <n v="476"/>
    <n v="0.90546000000000004"/>
  </r>
  <r>
    <s v="NAoPri_cohort"/>
    <n v="2021"/>
    <s v="Q4"/>
    <s v="Q4-2021"/>
    <x v="13"/>
    <x v="129"/>
    <s v="."/>
    <s v="West Yorkshire and Harrogate"/>
    <s v="cns_missing"/>
    <n v="511"/>
    <n v="0.90607000000000004"/>
  </r>
  <r>
    <s v="NAoPri_cohort"/>
    <n v="2022"/>
    <s v="Q1"/>
    <s v="Q1-2022"/>
    <x v="13"/>
    <x v="129"/>
    <s v="."/>
    <s v="West Yorkshire and Harrogate"/>
    <s v="cns_missing"/>
    <n v="484"/>
    <n v="0.90495999999999999"/>
  </r>
  <r>
    <s v="NAoPri_cohort"/>
    <n v="2022"/>
    <s v="Q2"/>
    <s v="Q2-2022"/>
    <x v="13"/>
    <x v="129"/>
    <s v="."/>
    <s v="West Yorkshire and Harrogate"/>
    <s v="cns_missing"/>
    <n v="544"/>
    <n v="0.87131999999999998"/>
  </r>
  <r>
    <s v="NAoPri_cohort"/>
    <n v="2022"/>
    <s v="Q3"/>
    <s v="Q3-2022"/>
    <x v="13"/>
    <x v="129"/>
    <s v="."/>
    <s v="West Yorkshire and Harrogate"/>
    <s v="cns_missing"/>
    <n v="550"/>
    <n v="0.88"/>
  </r>
  <r>
    <s v="NAoPri_cohort"/>
    <n v="2022"/>
    <s v="Q4"/>
    <s v="Q4-2022"/>
    <x v="13"/>
    <x v="129"/>
    <s v="."/>
    <s v="West Yorkshire and Harrogate"/>
    <s v="cns_missing"/>
    <n v="491"/>
    <n v="0.89205999999999996"/>
  </r>
  <r>
    <s v="NAoPri_cohort"/>
    <n v="2023"/>
    <s v="Q1"/>
    <s v="Q1-2023"/>
    <x v="13"/>
    <x v="129"/>
    <s v="."/>
    <s v="West Yorkshire and Harrogate"/>
    <s v="cns_missing"/>
    <n v="541"/>
    <n v="0.80776000000000003"/>
  </r>
  <r>
    <s v="NAoPri_cohort"/>
    <n v="2018"/>
    <s v="Q1"/>
    <s v="Q1-2018"/>
    <x v="110"/>
    <x v="130"/>
    <s v="."/>
    <s v="North Central London"/>
    <s v="cns_missing"/>
    <n v="30"/>
    <n v="0.7"/>
  </r>
  <r>
    <s v="NAoPri_cohort"/>
    <n v="2018"/>
    <s v="Q2"/>
    <s v="Q2-2018"/>
    <x v="110"/>
    <x v="130"/>
    <s v="."/>
    <s v="North Central London"/>
    <s v="cns_missing"/>
    <n v="21"/>
    <n v="0.80952000000000002"/>
  </r>
  <r>
    <s v="NAoPri_cohort"/>
    <n v="2018"/>
    <s v="Q3"/>
    <s v="Q3-2018"/>
    <x v="110"/>
    <x v="130"/>
    <s v="."/>
    <s v="North Central London"/>
    <s v="cns_missing"/>
    <n v="33"/>
    <n v="0.75758000000000003"/>
  </r>
  <r>
    <s v="NAoPri_cohort"/>
    <n v="2018"/>
    <s v="Q4"/>
    <s v="Q4-2018"/>
    <x v="110"/>
    <x v="130"/>
    <s v="."/>
    <s v="North Central London"/>
    <s v="cns_missing"/>
    <n v="20"/>
    <n v="0.8"/>
  </r>
  <r>
    <s v="NAoPri_cohort"/>
    <n v="2019"/>
    <s v="Q1"/>
    <s v="Q1-2019"/>
    <x v="110"/>
    <x v="130"/>
    <s v="."/>
    <s v="North Central London"/>
    <s v="cns_missing"/>
    <n v="13"/>
    <n v="0.53846000000000005"/>
  </r>
  <r>
    <s v="NAoPri_cohort"/>
    <n v="2019"/>
    <s v="Q2"/>
    <s v="Q2-2019"/>
    <x v="110"/>
    <x v="130"/>
    <s v="."/>
    <s v="North Central London"/>
    <s v="cns_missing"/>
    <n v="32"/>
    <n v="0.875"/>
  </r>
  <r>
    <s v="NAoPri_cohort"/>
    <n v="2019"/>
    <s v="Q3"/>
    <s v="Q3-2019"/>
    <x v="110"/>
    <x v="130"/>
    <s v="."/>
    <s v="North Central London"/>
    <s v="cns_missing"/>
    <n v="27"/>
    <n v="0.77778000000000003"/>
  </r>
  <r>
    <s v="NAoPri_cohort"/>
    <n v="2019"/>
    <s v="Q4"/>
    <s v="Q4-2019"/>
    <x v="110"/>
    <x v="130"/>
    <s v="."/>
    <s v="North Central London"/>
    <s v="cns_missing"/>
    <n v="34"/>
    <n v="0.79412000000000005"/>
  </r>
  <r>
    <s v="NAoPri_cohort"/>
    <n v="2020"/>
    <s v="Q1"/>
    <s v="Q1-2020"/>
    <x v="110"/>
    <x v="130"/>
    <s v="."/>
    <s v="North Central London"/>
    <s v="cns_missing"/>
    <n v="23"/>
    <n v="0.73912999999999995"/>
  </r>
  <r>
    <s v="NAoPri_cohort"/>
    <n v="2020"/>
    <s v="Q2"/>
    <s v="Q2-2020"/>
    <x v="110"/>
    <x v="130"/>
    <s v="."/>
    <s v="North Central London"/>
    <s v="cns_missing"/>
    <n v="14"/>
    <n v="0.92857000000000001"/>
  </r>
  <r>
    <s v="NAoPri_cohort"/>
    <n v="2020"/>
    <s v="Q3"/>
    <s v="Q3-2020"/>
    <x v="110"/>
    <x v="130"/>
    <s v="."/>
    <s v="North Central London"/>
    <s v="cns_missing"/>
    <n v="17"/>
    <n v="0.76471"/>
  </r>
  <r>
    <s v="NAoPri_cohort"/>
    <n v="2020"/>
    <s v="Q4"/>
    <s v="Q4-2020"/>
    <x v="110"/>
    <x v="130"/>
    <s v="."/>
    <s v="North Central London"/>
    <s v="cns_missing"/>
    <n v="27"/>
    <n v="0.59258999999999995"/>
  </r>
  <r>
    <s v="NAoPri_cohort"/>
    <n v="2021"/>
    <s v="Q1"/>
    <s v="Q1-2021"/>
    <x v="110"/>
    <x v="130"/>
    <s v="."/>
    <s v="North Central London"/>
    <s v="cns_missing"/>
    <n v="18"/>
    <n v="0.72221999999999997"/>
  </r>
  <r>
    <s v="NAoPri_cohort"/>
    <n v="2021"/>
    <s v="Q2"/>
    <s v="Q2-2021"/>
    <x v="110"/>
    <x v="130"/>
    <s v="."/>
    <s v="North Central London"/>
    <s v="cns_missing"/>
    <n v="28"/>
    <n v="0.64285999999999999"/>
  </r>
  <r>
    <s v="NAoPri_cohort"/>
    <n v="2021"/>
    <s v="Q3"/>
    <s v="Q3-2021"/>
    <x v="110"/>
    <x v="130"/>
    <s v="."/>
    <s v="North Central London"/>
    <s v="cns_missing"/>
    <n v="23"/>
    <n v="0.69564999999999999"/>
  </r>
  <r>
    <s v="NAoPri_cohort"/>
    <n v="2021"/>
    <s v="Q4"/>
    <s v="Q4-2021"/>
    <x v="110"/>
    <x v="130"/>
    <s v="."/>
    <s v="North Central London"/>
    <s v="cns_missing"/>
    <n v="25"/>
    <n v="0.68"/>
  </r>
  <r>
    <s v="NAoPri_cohort"/>
    <n v="2022"/>
    <s v="Q1"/>
    <s v="Q1-2022"/>
    <x v="110"/>
    <x v="130"/>
    <s v="."/>
    <s v="North Central London"/>
    <s v="cns_missing"/>
    <n v="22"/>
    <n v="0.68181999999999998"/>
  </r>
  <r>
    <s v="NAoPri_cohort"/>
    <n v="2022"/>
    <s v="Q2"/>
    <s v="Q2-2022"/>
    <x v="110"/>
    <x v="130"/>
    <s v="."/>
    <s v="North Central London"/>
    <s v="cns_missing"/>
    <n v="30"/>
    <n v="0.76666999999999996"/>
  </r>
  <r>
    <s v="NAoPri_cohort"/>
    <n v="2022"/>
    <s v="Q3"/>
    <s v="Q3-2022"/>
    <x v="110"/>
    <x v="130"/>
    <s v="."/>
    <s v="North Central London"/>
    <s v="cns_missing"/>
    <n v="26"/>
    <n v="0.80769000000000002"/>
  </r>
  <r>
    <s v="NAoPri_cohort"/>
    <n v="2022"/>
    <s v="Q4"/>
    <s v="Q4-2022"/>
    <x v="110"/>
    <x v="130"/>
    <s v="."/>
    <s v="North Central London"/>
    <s v="cns_missing"/>
    <n v="22"/>
    <n v="0.63636000000000004"/>
  </r>
  <r>
    <s v="NAoPri_cohort"/>
    <n v="2023"/>
    <s v="Q1"/>
    <s v="Q1-2023"/>
    <x v="110"/>
    <x v="130"/>
    <s v="."/>
    <s v="North Central London"/>
    <s v="cns_missing"/>
    <n v="23"/>
    <n v="0.69564999999999999"/>
  </r>
  <r>
    <s v="NAoPri_cohort"/>
    <n v="2018"/>
    <s v="Q1"/>
    <s v="Q1-2018"/>
    <x v="111"/>
    <x v="131"/>
    <s v="."/>
    <s v="Cheshire and Merseyside"/>
    <s v="cns_missing"/>
    <n v="59"/>
    <n v="0.91525000000000001"/>
  </r>
  <r>
    <s v="NAoPri_cohort"/>
    <n v="2018"/>
    <s v="Q2"/>
    <s v="Q2-2018"/>
    <x v="111"/>
    <x v="131"/>
    <s v="."/>
    <s v="Cheshire and Merseyside"/>
    <s v="cns_missing"/>
    <n v="85"/>
    <n v="0.88234999999999997"/>
  </r>
  <r>
    <s v="NAoPri_cohort"/>
    <n v="2018"/>
    <s v="Q3"/>
    <s v="Q3-2018"/>
    <x v="111"/>
    <x v="131"/>
    <s v="."/>
    <s v="Cheshire and Merseyside"/>
    <s v="cns_missing"/>
    <n v="111"/>
    <n v="0.83784000000000003"/>
  </r>
  <r>
    <s v="NAoPri_cohort"/>
    <n v="2018"/>
    <s v="Q4"/>
    <s v="Q4-2018"/>
    <x v="111"/>
    <x v="131"/>
    <s v="."/>
    <s v="Cheshire and Merseyside"/>
    <s v="cns_missing"/>
    <n v="103"/>
    <n v="0.86407999999999996"/>
  </r>
  <r>
    <s v="NAoPri_cohort"/>
    <n v="2019"/>
    <s v="Q1"/>
    <s v="Q1-2019"/>
    <x v="111"/>
    <x v="131"/>
    <s v="."/>
    <s v="Cheshire and Merseyside"/>
    <s v="cns_missing"/>
    <n v="90"/>
    <n v="0.88888999999999996"/>
  </r>
  <r>
    <s v="NAoPri_cohort"/>
    <n v="2019"/>
    <s v="Q2"/>
    <s v="Q2-2019"/>
    <x v="111"/>
    <x v="131"/>
    <s v="."/>
    <s v="Cheshire and Merseyside"/>
    <s v="cns_missing"/>
    <n v="93"/>
    <n v="0.88171999999999995"/>
  </r>
  <r>
    <s v="NAoPri_cohort"/>
    <n v="2019"/>
    <s v="Q3"/>
    <s v="Q3-2019"/>
    <x v="111"/>
    <x v="131"/>
    <s v="."/>
    <s v="Cheshire and Merseyside"/>
    <s v="cns_missing"/>
    <n v="83"/>
    <n v="0.93976000000000004"/>
  </r>
  <r>
    <s v="NAoPri_cohort"/>
    <n v="2019"/>
    <s v="Q4"/>
    <s v="Q4-2019"/>
    <x v="111"/>
    <x v="131"/>
    <s v="."/>
    <s v="Cheshire and Merseyside"/>
    <s v="cns_missing"/>
    <n v="91"/>
    <n v="0.95604"/>
  </r>
  <r>
    <s v="NAoPri_cohort"/>
    <n v="2020"/>
    <s v="Q1"/>
    <s v="Q1-2020"/>
    <x v="111"/>
    <x v="131"/>
    <s v="."/>
    <s v="Cheshire and Merseyside"/>
    <s v="cns_missing"/>
    <n v="92"/>
    <n v="0.91303999999999996"/>
  </r>
  <r>
    <s v="NAoPri_cohort"/>
    <n v="2020"/>
    <s v="Q2"/>
    <s v="Q2-2020"/>
    <x v="111"/>
    <x v="131"/>
    <s v="."/>
    <s v="Cheshire and Merseyside"/>
    <s v="cns_missing"/>
    <n v="58"/>
    <n v="0.77585999999999999"/>
  </r>
  <r>
    <s v="NAoPri_cohort"/>
    <n v="2020"/>
    <s v="Q3"/>
    <s v="Q3-2020"/>
    <x v="111"/>
    <x v="131"/>
    <s v="."/>
    <s v="Cheshire and Merseyside"/>
    <s v="cns_missing"/>
    <n v="56"/>
    <n v="0.89285999999999999"/>
  </r>
  <r>
    <s v="NAoPri_cohort"/>
    <n v="2020"/>
    <s v="Q4"/>
    <s v="Q4-2020"/>
    <x v="111"/>
    <x v="131"/>
    <s v="."/>
    <s v="Cheshire and Merseyside"/>
    <s v="cns_missing"/>
    <n v="98"/>
    <n v="0.95918000000000003"/>
  </r>
  <r>
    <s v="NAoPri_cohort"/>
    <n v="2021"/>
    <s v="Q1"/>
    <s v="Q1-2021"/>
    <x v="111"/>
    <x v="131"/>
    <s v="."/>
    <s v="Cheshire and Merseyside"/>
    <s v="cns_missing"/>
    <n v="102"/>
    <n v="0.98038999999999998"/>
  </r>
  <r>
    <s v="NAoPri_cohort"/>
    <n v="2021"/>
    <s v="Q2"/>
    <s v="Q2-2021"/>
    <x v="111"/>
    <x v="131"/>
    <s v="."/>
    <s v="Cheshire and Merseyside"/>
    <s v="cns_missing"/>
    <n v="73"/>
    <n v="0.91781000000000001"/>
  </r>
  <r>
    <s v="NAoPri_cohort"/>
    <n v="2021"/>
    <s v="Q3"/>
    <s v="Q3-2021"/>
    <x v="111"/>
    <x v="131"/>
    <s v="."/>
    <s v="Cheshire and Merseyside"/>
    <s v="cns_missing"/>
    <n v="86"/>
    <n v="0.91859999999999997"/>
  </r>
  <r>
    <s v="NAoPri_cohort"/>
    <n v="2021"/>
    <s v="Q4"/>
    <s v="Q4-2021"/>
    <x v="111"/>
    <x v="131"/>
    <s v="."/>
    <s v="Cheshire and Merseyside"/>
    <s v="cns_missing"/>
    <n v="81"/>
    <n v="0.88888999999999996"/>
  </r>
  <r>
    <s v="NAoPri_cohort"/>
    <n v="2022"/>
    <s v="Q1"/>
    <s v="Q1-2022"/>
    <x v="111"/>
    <x v="131"/>
    <s v="."/>
    <s v="Cheshire and Merseyside"/>
    <s v="cns_missing"/>
    <n v="75"/>
    <n v="0.90666999999999998"/>
  </r>
  <r>
    <s v="NAoPri_cohort"/>
    <n v="2022"/>
    <s v="Q2"/>
    <s v="Q2-2022"/>
    <x v="111"/>
    <x v="131"/>
    <s v="."/>
    <s v="Cheshire and Merseyside"/>
    <s v="cns_missing"/>
    <n v="85"/>
    <n v="0.85882000000000003"/>
  </r>
  <r>
    <s v="NAoPri_cohort"/>
    <n v="2022"/>
    <s v="Q3"/>
    <s v="Q3-2022"/>
    <x v="111"/>
    <x v="131"/>
    <s v="."/>
    <s v="Cheshire and Merseyside"/>
    <s v="cns_missing"/>
    <n v="110"/>
    <n v="0.81818000000000002"/>
  </r>
  <r>
    <s v="NAoPri_cohort"/>
    <n v="2022"/>
    <s v="Q4"/>
    <s v="Q4-2022"/>
    <x v="111"/>
    <x v="131"/>
    <s v="."/>
    <s v="Cheshire and Merseyside"/>
    <s v="cns_missing"/>
    <n v="86"/>
    <n v="0.83721000000000001"/>
  </r>
  <r>
    <s v="NAoPri_cohort"/>
    <n v="2023"/>
    <s v="Q1"/>
    <s v="Q1-2023"/>
    <x v="111"/>
    <x v="131"/>
    <s v="."/>
    <s v="Cheshire and Merseyside"/>
    <s v="cns_missing"/>
    <n v="82"/>
    <n v="0.74390000000000001"/>
  </r>
  <r>
    <s v="NAoPri_cohort"/>
    <n v="2018"/>
    <s v="Q1"/>
    <s v="Q1-2018"/>
    <x v="112"/>
    <x v="132"/>
    <s v="."/>
    <s v="West Midlands"/>
    <s v="cns_missing"/>
    <n v="128"/>
    <n v="0.86719000000000002"/>
  </r>
  <r>
    <s v="NAoPri_cohort"/>
    <n v="2018"/>
    <s v="Q2"/>
    <s v="Q2-2018"/>
    <x v="112"/>
    <x v="132"/>
    <s v="."/>
    <s v="West Midlands"/>
    <s v="cns_missing"/>
    <n v="161"/>
    <n v="0.93789"/>
  </r>
  <r>
    <s v="NAoPri_cohort"/>
    <n v="2018"/>
    <s v="Q3"/>
    <s v="Q3-2018"/>
    <x v="112"/>
    <x v="132"/>
    <s v="."/>
    <s v="West Midlands"/>
    <s v="cns_missing"/>
    <n v="174"/>
    <n v="0.72414000000000001"/>
  </r>
  <r>
    <s v="NAoPri_cohort"/>
    <n v="2018"/>
    <s v="Q4"/>
    <s v="Q4-2018"/>
    <x v="112"/>
    <x v="132"/>
    <s v="."/>
    <s v="West Midlands"/>
    <s v="cns_missing"/>
    <n v="134"/>
    <n v="0.58955000000000002"/>
  </r>
  <r>
    <s v="NAoPri_cohort"/>
    <n v="2019"/>
    <s v="Q1"/>
    <s v="Q1-2019"/>
    <x v="112"/>
    <x v="132"/>
    <s v="."/>
    <s v="West Midlands"/>
    <s v="cns_missing"/>
    <n v="125"/>
    <n v="0.55200000000000005"/>
  </r>
  <r>
    <s v="NAoPri_cohort"/>
    <n v="2019"/>
    <s v="Q2"/>
    <s v="Q2-2019"/>
    <x v="112"/>
    <x v="132"/>
    <s v="."/>
    <s v="West Midlands"/>
    <s v="cns_missing"/>
    <n v="124"/>
    <n v="0.6371"/>
  </r>
  <r>
    <s v="NAoPri_cohort"/>
    <n v="2019"/>
    <s v="Q3"/>
    <s v="Q3-2019"/>
    <x v="112"/>
    <x v="132"/>
    <s v="."/>
    <s v="West Midlands"/>
    <s v="cns_missing"/>
    <n v="157"/>
    <n v="0.69427000000000005"/>
  </r>
  <r>
    <s v="NAoPri_cohort"/>
    <n v="2019"/>
    <s v="Q4"/>
    <s v="Q4-2019"/>
    <x v="112"/>
    <x v="132"/>
    <s v="."/>
    <s v="West Midlands"/>
    <s v="cns_missing"/>
    <n v="119"/>
    <n v="0.30252000000000001"/>
  </r>
  <r>
    <s v="NAoPri_cohort"/>
    <n v="2020"/>
    <s v="Q1"/>
    <s v="Q1-2020"/>
    <x v="112"/>
    <x v="132"/>
    <s v="."/>
    <s v="West Midlands"/>
    <s v="cns_missing"/>
    <n v="141"/>
    <n v="0.56028"/>
  </r>
  <r>
    <s v="NAoPri_cohort"/>
    <n v="2020"/>
    <s v="Q2"/>
    <s v="Q2-2020"/>
    <x v="112"/>
    <x v="132"/>
    <s v="."/>
    <s v="West Midlands"/>
    <s v="cns_missing"/>
    <n v="87"/>
    <n v="0.88505999999999996"/>
  </r>
  <r>
    <s v="NAoPri_cohort"/>
    <n v="2020"/>
    <s v="Q3"/>
    <s v="Q3-2020"/>
    <x v="112"/>
    <x v="132"/>
    <s v="."/>
    <s v="West Midlands"/>
    <s v="cns_missing"/>
    <n v="108"/>
    <n v="0.90741000000000005"/>
  </r>
  <r>
    <s v="NAoPri_cohort"/>
    <n v="2020"/>
    <s v="Q4"/>
    <s v="Q4-2020"/>
    <x v="112"/>
    <x v="132"/>
    <s v="."/>
    <s v="West Midlands"/>
    <s v="cns_missing"/>
    <n v="148"/>
    <n v="0.90541000000000005"/>
  </r>
  <r>
    <s v="NAoPri_cohort"/>
    <n v="2021"/>
    <s v="Q1"/>
    <s v="Q1-2021"/>
    <x v="112"/>
    <x v="132"/>
    <s v="."/>
    <s v="West Midlands"/>
    <s v="cns_missing"/>
    <n v="133"/>
    <n v="0.89473999999999998"/>
  </r>
  <r>
    <s v="NAoPri_cohort"/>
    <n v="2021"/>
    <s v="Q2"/>
    <s v="Q2-2021"/>
    <x v="112"/>
    <x v="132"/>
    <s v="."/>
    <s v="West Midlands"/>
    <s v="cns_missing"/>
    <n v="133"/>
    <n v="0.92481000000000002"/>
  </r>
  <r>
    <s v="NAoPri_cohort"/>
    <n v="2021"/>
    <s v="Q3"/>
    <s v="Q3-2021"/>
    <x v="112"/>
    <x v="132"/>
    <s v="."/>
    <s v="West Midlands"/>
    <s v="cns_missing"/>
    <n v="157"/>
    <n v="0.93630999999999998"/>
  </r>
  <r>
    <s v="NAoPri_cohort"/>
    <n v="2021"/>
    <s v="Q4"/>
    <s v="Q4-2021"/>
    <x v="112"/>
    <x v="132"/>
    <s v="."/>
    <s v="West Midlands"/>
    <s v="cns_missing"/>
    <n v="166"/>
    <n v="0.94577999999999995"/>
  </r>
  <r>
    <s v="NAoPri_cohort"/>
    <n v="2022"/>
    <s v="Q1"/>
    <s v="Q1-2022"/>
    <x v="112"/>
    <x v="132"/>
    <s v="."/>
    <s v="West Midlands"/>
    <s v="cns_missing"/>
    <n v="162"/>
    <n v="0.92593000000000003"/>
  </r>
  <r>
    <s v="NAoPri_cohort"/>
    <n v="2022"/>
    <s v="Q2"/>
    <s v="Q2-2022"/>
    <x v="112"/>
    <x v="132"/>
    <s v="."/>
    <s v="West Midlands"/>
    <s v="cns_missing"/>
    <n v="131"/>
    <n v="0.93130000000000002"/>
  </r>
  <r>
    <s v="NAoPri_cohort"/>
    <n v="2022"/>
    <s v="Q3"/>
    <s v="Q3-2022"/>
    <x v="112"/>
    <x v="132"/>
    <s v="."/>
    <s v="West Midlands"/>
    <s v="cns_missing"/>
    <n v="161"/>
    <n v="0.89441000000000004"/>
  </r>
  <r>
    <s v="NAoPri_cohort"/>
    <n v="2022"/>
    <s v="Q4"/>
    <s v="Q4-2022"/>
    <x v="112"/>
    <x v="132"/>
    <s v="."/>
    <s v="West Midlands"/>
    <s v="cns_missing"/>
    <n v="160"/>
    <n v="0.83125000000000004"/>
  </r>
  <r>
    <s v="NAoPri_cohort"/>
    <n v="2023"/>
    <s v="Q1"/>
    <s v="Q1-2023"/>
    <x v="112"/>
    <x v="132"/>
    <s v="."/>
    <s v="West Midlands"/>
    <s v="cns_missing"/>
    <n v="182"/>
    <n v="0.78022000000000002"/>
  </r>
  <r>
    <s v="NAoPri_cohort"/>
    <n v="2018"/>
    <s v="Q1"/>
    <s v="Q1-2018"/>
    <x v="113"/>
    <x v="133"/>
    <s v="."/>
    <s v="Greater Manchester"/>
    <s v="cns_missing"/>
    <n v="63"/>
    <n v="0.84126999999999996"/>
  </r>
  <r>
    <s v="NAoPri_cohort"/>
    <n v="2018"/>
    <s v="Q2"/>
    <s v="Q2-2018"/>
    <x v="113"/>
    <x v="133"/>
    <s v="."/>
    <s v="Greater Manchester"/>
    <s v="cns_missing"/>
    <n v="80"/>
    <n v="0.91249999999999998"/>
  </r>
  <r>
    <s v="NAoPri_cohort"/>
    <n v="2018"/>
    <s v="Q3"/>
    <s v="Q3-2018"/>
    <x v="113"/>
    <x v="133"/>
    <s v="."/>
    <s v="Greater Manchester"/>
    <s v="cns_missing"/>
    <n v="104"/>
    <n v="0.86538000000000004"/>
  </r>
  <r>
    <s v="NAoPri_cohort"/>
    <n v="2018"/>
    <s v="Q4"/>
    <s v="Q4-2018"/>
    <x v="113"/>
    <x v="133"/>
    <s v="."/>
    <s v="Greater Manchester"/>
    <s v="cns_missing"/>
    <n v="110"/>
    <n v="0.8"/>
  </r>
  <r>
    <s v="NAoPri_cohort"/>
    <n v="2019"/>
    <s v="Q1"/>
    <s v="Q1-2019"/>
    <x v="113"/>
    <x v="133"/>
    <s v="."/>
    <s v="Greater Manchester"/>
    <s v="cns_missing"/>
    <n v="97"/>
    <n v="0.90722000000000003"/>
  </r>
  <r>
    <s v="NAoPri_cohort"/>
    <n v="2019"/>
    <s v="Q2"/>
    <s v="Q2-2019"/>
    <x v="113"/>
    <x v="133"/>
    <s v="."/>
    <s v="Greater Manchester"/>
    <s v="cns_missing"/>
    <n v="102"/>
    <n v="0.83333000000000002"/>
  </r>
  <r>
    <s v="NAoPri_cohort"/>
    <n v="2019"/>
    <s v="Q3"/>
    <s v="Q3-2019"/>
    <x v="113"/>
    <x v="133"/>
    <s v="."/>
    <s v="Greater Manchester"/>
    <s v="cns_missing"/>
    <n v="92"/>
    <n v="0.46739000000000003"/>
  </r>
  <r>
    <s v="NAoPri_cohort"/>
    <n v="2019"/>
    <s v="Q4"/>
    <s v="Q4-2019"/>
    <x v="113"/>
    <x v="133"/>
    <s v="."/>
    <s v="Greater Manchester"/>
    <s v="cns_missing"/>
    <n v="104"/>
    <n v="0.82691999999999999"/>
  </r>
  <r>
    <s v="NAoPri_cohort"/>
    <n v="2020"/>
    <s v="Q1"/>
    <s v="Q1-2020"/>
    <x v="113"/>
    <x v="133"/>
    <s v="."/>
    <s v="Greater Manchester"/>
    <s v="cns_missing"/>
    <n v="86"/>
    <n v="0.81394999999999995"/>
  </r>
  <r>
    <s v="NAoPri_cohort"/>
    <n v="2020"/>
    <s v="Q2"/>
    <s v="Q2-2020"/>
    <x v="113"/>
    <x v="133"/>
    <s v="."/>
    <s v="Greater Manchester"/>
    <s v="cns_missing"/>
    <n v="25"/>
    <n v="0.64"/>
  </r>
  <r>
    <s v="NAoPri_cohort"/>
    <n v="2020"/>
    <s v="Q3"/>
    <s v="Q3-2020"/>
    <x v="113"/>
    <x v="133"/>
    <s v="."/>
    <s v="Greater Manchester"/>
    <s v="cns_missing"/>
    <n v="40"/>
    <n v="0.77500000000000002"/>
  </r>
  <r>
    <s v="NAoPri_cohort"/>
    <n v="2020"/>
    <s v="Q4"/>
    <s v="Q4-2020"/>
    <x v="113"/>
    <x v="133"/>
    <s v="."/>
    <s v="Greater Manchester"/>
    <s v="cns_missing"/>
    <n v="76"/>
    <n v="0.86841999999999997"/>
  </r>
  <r>
    <s v="NAoPri_cohort"/>
    <n v="2021"/>
    <s v="Q1"/>
    <s v="Q1-2021"/>
    <x v="113"/>
    <x v="133"/>
    <s v="."/>
    <s v="Greater Manchester"/>
    <s v="cns_missing"/>
    <n v="88"/>
    <n v="0.81818000000000002"/>
  </r>
  <r>
    <s v="NAoPri_cohort"/>
    <n v="2021"/>
    <s v="Q2"/>
    <s v="Q2-2021"/>
    <x v="113"/>
    <x v="133"/>
    <s v="."/>
    <s v="Greater Manchester"/>
    <s v="cns_missing"/>
    <n v="79"/>
    <n v="0.84809999999999997"/>
  </r>
  <r>
    <s v="NAoPri_cohort"/>
    <n v="2021"/>
    <s v="Q3"/>
    <s v="Q3-2021"/>
    <x v="113"/>
    <x v="133"/>
    <s v="."/>
    <s v="Greater Manchester"/>
    <s v="cns_missing"/>
    <n v="74"/>
    <n v="0.82432000000000005"/>
  </r>
  <r>
    <s v="NAoPri_cohort"/>
    <n v="2021"/>
    <s v="Q4"/>
    <s v="Q4-2021"/>
    <x v="113"/>
    <x v="133"/>
    <s v="."/>
    <s v="Greater Manchester"/>
    <s v="cns_missing"/>
    <n v="54"/>
    <n v="0.88888999999999996"/>
  </r>
  <r>
    <s v="NAoPri_cohort"/>
    <n v="2022"/>
    <s v="Q1"/>
    <s v="Q1-2022"/>
    <x v="113"/>
    <x v="133"/>
    <s v="."/>
    <s v="Greater Manchester"/>
    <s v="cns_missing"/>
    <n v="62"/>
    <n v="0.75805999999999996"/>
  </r>
  <r>
    <s v="NAoPri_cohort"/>
    <n v="2022"/>
    <s v="Q2"/>
    <s v="Q2-2022"/>
    <x v="113"/>
    <x v="133"/>
    <s v="."/>
    <s v="Greater Manchester"/>
    <s v="cns_missing"/>
    <n v="58"/>
    <n v="0.84482999999999997"/>
  </r>
  <r>
    <s v="NAoPri_cohort"/>
    <n v="2022"/>
    <s v="Q3"/>
    <s v="Q3-2022"/>
    <x v="113"/>
    <x v="133"/>
    <s v="."/>
    <s v="Greater Manchester"/>
    <s v="cns_missing"/>
    <n v="68"/>
    <n v="0.89705999999999997"/>
  </r>
  <r>
    <s v="NAoPri_cohort"/>
    <n v="2022"/>
    <s v="Q4"/>
    <s v="Q4-2022"/>
    <x v="113"/>
    <x v="133"/>
    <s v="."/>
    <s v="Greater Manchester"/>
    <s v="cns_missing"/>
    <n v="41"/>
    <n v="0.82926999999999995"/>
  </r>
  <r>
    <s v="NAoPri_cohort"/>
    <n v="2023"/>
    <s v="Q1"/>
    <s v="Q1-2023"/>
    <x v="113"/>
    <x v="133"/>
    <s v="."/>
    <s v="Greater Manchester"/>
    <s v="cns_missing"/>
    <n v="45"/>
    <n v="0.73333000000000004"/>
  </r>
  <r>
    <s v="NAoPri_cohort"/>
    <n v="2018"/>
    <s v="Q1"/>
    <s v="Q1-2018"/>
    <x v="114"/>
    <x v="134"/>
    <s v="."/>
    <s v="West Midlands"/>
    <s v="cns_missing"/>
    <n v="48"/>
    <n v="0.83333000000000002"/>
  </r>
  <r>
    <s v="NAoPri_cohort"/>
    <n v="2018"/>
    <s v="Q2"/>
    <s v="Q2-2018"/>
    <x v="114"/>
    <x v="134"/>
    <s v="."/>
    <s v="West Midlands"/>
    <s v="cns_missing"/>
    <n v="44"/>
    <n v="0.90908999999999995"/>
  </r>
  <r>
    <s v="NAoPri_cohort"/>
    <n v="2018"/>
    <s v="Q3"/>
    <s v="Q3-2018"/>
    <x v="114"/>
    <x v="134"/>
    <s v="."/>
    <s v="West Midlands"/>
    <s v="cns_missing"/>
    <n v="48"/>
    <n v="0.6875"/>
  </r>
  <r>
    <s v="NAoPri_cohort"/>
    <n v="2018"/>
    <s v="Q4"/>
    <s v="Q4-2018"/>
    <x v="114"/>
    <x v="134"/>
    <s v="."/>
    <s v="West Midlands"/>
    <s v="cns_missing"/>
    <n v="50"/>
    <n v="0.57999999999999996"/>
  </r>
  <r>
    <s v="NAoPri_cohort"/>
    <n v="2019"/>
    <s v="Q1"/>
    <s v="Q1-2019"/>
    <x v="114"/>
    <x v="134"/>
    <s v="."/>
    <s v="West Midlands"/>
    <s v="cns_missing"/>
    <n v="41"/>
    <n v="0.75609999999999999"/>
  </r>
  <r>
    <s v="NAoPri_cohort"/>
    <n v="2019"/>
    <s v="Q2"/>
    <s v="Q2-2019"/>
    <x v="114"/>
    <x v="134"/>
    <s v="."/>
    <s v="West Midlands"/>
    <s v="cns_missing"/>
    <n v="53"/>
    <n v="0.84906000000000004"/>
  </r>
  <r>
    <s v="NAoPri_cohort"/>
    <n v="2019"/>
    <s v="Q3"/>
    <s v="Q3-2019"/>
    <x v="114"/>
    <x v="134"/>
    <s v="."/>
    <s v="West Midlands"/>
    <s v="cns_missing"/>
    <n v="40"/>
    <n v="0.82499999999999996"/>
  </r>
  <r>
    <s v="NAoPri_cohort"/>
    <n v="2019"/>
    <s v="Q4"/>
    <s v="Q4-2019"/>
    <x v="114"/>
    <x v="134"/>
    <s v="."/>
    <s v="West Midlands"/>
    <s v="cns_missing"/>
    <n v="51"/>
    <n v="0.82352999999999998"/>
  </r>
  <r>
    <s v="NAoPri_cohort"/>
    <n v="2020"/>
    <s v="Q1"/>
    <s v="Q1-2020"/>
    <x v="114"/>
    <x v="134"/>
    <s v="."/>
    <s v="West Midlands"/>
    <s v="cns_missing"/>
    <n v="24"/>
    <n v="0.66666999999999998"/>
  </r>
  <r>
    <s v="NAoPri_cohort"/>
    <n v="2020"/>
    <s v="Q2"/>
    <s v="Q2-2020"/>
    <x v="114"/>
    <x v="134"/>
    <s v="."/>
    <s v="West Midlands"/>
    <s v="cns_missing"/>
    <n v="36"/>
    <n v="0.61111000000000004"/>
  </r>
  <r>
    <s v="NAoPri_cohort"/>
    <n v="2020"/>
    <s v="Q3"/>
    <s v="Q3-2020"/>
    <x v="114"/>
    <x v="134"/>
    <s v="."/>
    <s v="West Midlands"/>
    <s v="cns_missing"/>
    <n v="35"/>
    <n v="0.74285999999999996"/>
  </r>
  <r>
    <s v="NAoPri_cohort"/>
    <n v="2020"/>
    <s v="Q4"/>
    <s v="Q4-2020"/>
    <x v="114"/>
    <x v="134"/>
    <s v="."/>
    <s v="West Midlands"/>
    <s v="cns_missing"/>
    <n v="37"/>
    <n v="0.81081000000000003"/>
  </r>
  <r>
    <s v="NAoPri_cohort"/>
    <n v="2021"/>
    <s v="Q1"/>
    <s v="Q1-2021"/>
    <x v="114"/>
    <x v="134"/>
    <s v="."/>
    <s v="West Midlands"/>
    <s v="cns_missing"/>
    <n v="54"/>
    <n v="0.88888999999999996"/>
  </r>
  <r>
    <s v="NAoPri_cohort"/>
    <n v="2021"/>
    <s v="Q2"/>
    <s v="Q2-2021"/>
    <x v="114"/>
    <x v="134"/>
    <s v="."/>
    <s v="West Midlands"/>
    <s v="cns_missing"/>
    <n v="62"/>
    <n v="0.8871"/>
  </r>
  <r>
    <s v="NAoPri_cohort"/>
    <n v="2021"/>
    <s v="Q3"/>
    <s v="Q3-2021"/>
    <x v="114"/>
    <x v="134"/>
    <s v="."/>
    <s v="West Midlands"/>
    <s v="cns_missing"/>
    <n v="49"/>
    <n v="0.85714000000000001"/>
  </r>
  <r>
    <s v="NAoPri_cohort"/>
    <n v="2021"/>
    <s v="Q4"/>
    <s v="Q4-2021"/>
    <x v="114"/>
    <x v="134"/>
    <s v="."/>
    <s v="West Midlands"/>
    <s v="cns_missing"/>
    <n v="55"/>
    <n v="0.89090999999999998"/>
  </r>
  <r>
    <s v="NAoPri_cohort"/>
    <n v="2022"/>
    <s v="Q1"/>
    <s v="Q1-2022"/>
    <x v="114"/>
    <x v="134"/>
    <s v="."/>
    <s v="West Midlands"/>
    <s v="cns_missing"/>
    <n v="50"/>
    <n v="0.82"/>
  </r>
  <r>
    <s v="NAoPri_cohort"/>
    <n v="2022"/>
    <s v="Q2"/>
    <s v="Q2-2022"/>
    <x v="114"/>
    <x v="134"/>
    <s v="."/>
    <s v="West Midlands"/>
    <s v="cns_missing"/>
    <n v="33"/>
    <n v="0.90908999999999995"/>
  </r>
  <r>
    <s v="NAoPri_cohort"/>
    <n v="2022"/>
    <s v="Q3"/>
    <s v="Q3-2022"/>
    <x v="114"/>
    <x v="134"/>
    <s v="."/>
    <s v="West Midlands"/>
    <s v="cns_missing"/>
    <n v="68"/>
    <n v="0.85294000000000003"/>
  </r>
  <r>
    <s v="NAoPri_cohort"/>
    <n v="2022"/>
    <s v="Q4"/>
    <s v="Q4-2022"/>
    <x v="114"/>
    <x v="134"/>
    <s v="."/>
    <s v="West Midlands"/>
    <s v="cns_missing"/>
    <n v="52"/>
    <n v="0.71153999999999995"/>
  </r>
  <r>
    <s v="NAoPri_cohort"/>
    <n v="2023"/>
    <s v="Q1"/>
    <s v="Q1-2023"/>
    <x v="114"/>
    <x v="134"/>
    <s v="."/>
    <s v="West Midlands"/>
    <s v="cns_missing"/>
    <n v="39"/>
    <n v="0.48718"/>
  </r>
  <r>
    <s v="NAoPri_cohort"/>
    <n v="2018"/>
    <s v="Q1"/>
    <s v="Q1-2018"/>
    <x v="115"/>
    <x v="135"/>
    <s v="."/>
    <s v="Humber, Coast and Vale"/>
    <s v="cns_missing"/>
    <n v="121"/>
    <n v="0.76032999999999995"/>
  </r>
  <r>
    <s v="NAoPri_cohort"/>
    <n v="2018"/>
    <s v="Q2"/>
    <s v="Q2-2018"/>
    <x v="115"/>
    <x v="135"/>
    <s v="."/>
    <s v="Humber, Coast and Vale"/>
    <s v="cns_missing"/>
    <n v="168"/>
    <n v="0.75"/>
  </r>
  <r>
    <s v="NAoPri_cohort"/>
    <n v="2018"/>
    <s v="Q3"/>
    <s v="Q3-2018"/>
    <x v="115"/>
    <x v="135"/>
    <s v="."/>
    <s v="Humber, Coast and Vale"/>
    <s v="cns_missing"/>
    <n v="142"/>
    <n v="0.71126999999999996"/>
  </r>
  <r>
    <s v="NAoPri_cohort"/>
    <n v="2018"/>
    <s v="Q4"/>
    <s v="Q4-2018"/>
    <x v="115"/>
    <x v="135"/>
    <s v="."/>
    <s v="Humber, Coast and Vale"/>
    <s v="cns_missing"/>
    <n v="148"/>
    <n v="0.79054000000000002"/>
  </r>
  <r>
    <s v="NAoPri_cohort"/>
    <n v="2019"/>
    <s v="Q1"/>
    <s v="Q1-2019"/>
    <x v="115"/>
    <x v="135"/>
    <s v="."/>
    <s v="Humber, Coast and Vale"/>
    <s v="cns_missing"/>
    <n v="136"/>
    <n v="0.83087999999999995"/>
  </r>
  <r>
    <s v="NAoPri_cohort"/>
    <n v="2019"/>
    <s v="Q2"/>
    <s v="Q2-2019"/>
    <x v="115"/>
    <x v="135"/>
    <s v="."/>
    <s v="Humber, Coast and Vale"/>
    <s v="cns_missing"/>
    <n v="137"/>
    <n v="0.66422999999999999"/>
  </r>
  <r>
    <s v="NAoPri_cohort"/>
    <n v="2019"/>
    <s v="Q3"/>
    <s v="Q3-2019"/>
    <x v="115"/>
    <x v="135"/>
    <s v="."/>
    <s v="Humber, Coast and Vale"/>
    <s v="cns_missing"/>
    <n v="146"/>
    <n v="0.74658000000000002"/>
  </r>
  <r>
    <s v="NAoPri_cohort"/>
    <n v="2019"/>
    <s v="Q4"/>
    <s v="Q4-2019"/>
    <x v="115"/>
    <x v="135"/>
    <s v="."/>
    <s v="Humber, Coast and Vale"/>
    <s v="cns_missing"/>
    <n v="108"/>
    <n v="0.60185"/>
  </r>
  <r>
    <s v="NAoPri_cohort"/>
    <n v="2020"/>
    <s v="Q1"/>
    <s v="Q1-2020"/>
    <x v="115"/>
    <x v="135"/>
    <s v="."/>
    <s v="Humber, Coast and Vale"/>
    <s v="cns_missing"/>
    <n v="142"/>
    <n v="0.78169"/>
  </r>
  <r>
    <s v="NAoPri_cohort"/>
    <n v="2020"/>
    <s v="Q2"/>
    <s v="Q2-2020"/>
    <x v="115"/>
    <x v="135"/>
    <s v="."/>
    <s v="Humber, Coast and Vale"/>
    <s v="cns_missing"/>
    <n v="72"/>
    <n v="0.68056000000000005"/>
  </r>
  <r>
    <s v="NAoPri_cohort"/>
    <n v="2020"/>
    <s v="Q3"/>
    <s v="Q3-2020"/>
    <x v="115"/>
    <x v="135"/>
    <s v="."/>
    <s v="Humber, Coast and Vale"/>
    <s v="cns_missing"/>
    <n v="102"/>
    <n v="0.60784000000000005"/>
  </r>
  <r>
    <s v="NAoPri_cohort"/>
    <n v="2020"/>
    <s v="Q4"/>
    <s v="Q4-2020"/>
    <x v="115"/>
    <x v="135"/>
    <s v="."/>
    <s v="Humber, Coast and Vale"/>
    <s v="cns_missing"/>
    <n v="135"/>
    <n v="0.87407000000000001"/>
  </r>
  <r>
    <s v="NAoPri_cohort"/>
    <n v="2021"/>
    <s v="Q1"/>
    <s v="Q1-2021"/>
    <x v="115"/>
    <x v="135"/>
    <s v="."/>
    <s v="Humber, Coast and Vale"/>
    <s v="cns_missing"/>
    <n v="133"/>
    <n v="0.88722000000000001"/>
  </r>
  <r>
    <s v="NAoPri_cohort"/>
    <n v="2021"/>
    <s v="Q2"/>
    <s v="Q2-2021"/>
    <x v="115"/>
    <x v="135"/>
    <s v="."/>
    <s v="Humber, Coast and Vale"/>
    <s v="cns_missing"/>
    <n v="162"/>
    <n v="0.83950999999999998"/>
  </r>
  <r>
    <s v="NAoPri_cohort"/>
    <n v="2021"/>
    <s v="Q3"/>
    <s v="Q3-2021"/>
    <x v="115"/>
    <x v="135"/>
    <s v="."/>
    <s v="Humber, Coast and Vale"/>
    <s v="cns_missing"/>
    <n v="141"/>
    <n v="0.92198999999999998"/>
  </r>
  <r>
    <s v="NAoPri_cohort"/>
    <n v="2021"/>
    <s v="Q4"/>
    <s v="Q4-2021"/>
    <x v="115"/>
    <x v="135"/>
    <s v="."/>
    <s v="Humber, Coast and Vale"/>
    <s v="cns_missing"/>
    <n v="131"/>
    <n v="0.84733000000000003"/>
  </r>
  <r>
    <s v="NAoPri_cohort"/>
    <n v="2022"/>
    <s v="Q1"/>
    <s v="Q1-2022"/>
    <x v="115"/>
    <x v="135"/>
    <s v="."/>
    <s v="Humber, Coast and Vale"/>
    <s v="cns_missing"/>
    <n v="146"/>
    <n v="0.80822000000000005"/>
  </r>
  <r>
    <s v="NAoPri_cohort"/>
    <n v="2022"/>
    <s v="Q2"/>
    <s v="Q2-2022"/>
    <x v="115"/>
    <x v="135"/>
    <s v="."/>
    <s v="Humber, Coast and Vale"/>
    <s v="cns_missing"/>
    <n v="167"/>
    <n v="0.86228000000000005"/>
  </r>
  <r>
    <s v="NAoPri_cohort"/>
    <n v="2022"/>
    <s v="Q3"/>
    <s v="Q3-2022"/>
    <x v="115"/>
    <x v="135"/>
    <s v="."/>
    <s v="Humber, Coast and Vale"/>
    <s v="cns_missing"/>
    <n v="139"/>
    <n v="0.69064999999999999"/>
  </r>
  <r>
    <s v="NAoPri_cohort"/>
    <n v="2022"/>
    <s v="Q4"/>
    <s v="Q4-2022"/>
    <x v="115"/>
    <x v="135"/>
    <s v="."/>
    <s v="Humber, Coast and Vale"/>
    <s v="cns_missing"/>
    <n v="138"/>
    <n v="0.26086999999999999"/>
  </r>
  <r>
    <s v="NAoPri_cohort"/>
    <n v="2023"/>
    <s v="Q1"/>
    <s v="Q1-2023"/>
    <x v="115"/>
    <x v="135"/>
    <s v="."/>
    <s v="Humber, Coast and Vale"/>
    <s v="cns_missing"/>
    <n v="146"/>
    <n v="0.49314999999999998"/>
  </r>
  <r>
    <s v="NAoPri_cohort"/>
    <n v="2018"/>
    <s v="Q1"/>
    <s v="Q1-2018"/>
    <x v="0"/>
    <x v="0"/>
    <s v="."/>
    <s v="West Yorkshire and Harrogate"/>
    <s v="ps_missing"/>
    <n v="30"/>
    <n v="0.8"/>
  </r>
  <r>
    <s v="NAoPri_cohort"/>
    <n v="2018"/>
    <s v="Q2"/>
    <s v="Q2-2018"/>
    <x v="0"/>
    <x v="0"/>
    <s v="."/>
    <s v="West Yorkshire and Harrogate"/>
    <s v="ps_missing"/>
    <n v="37"/>
    <n v="0.89188999999999996"/>
  </r>
  <r>
    <s v="NAoPri_cohort"/>
    <n v="2018"/>
    <s v="Q3"/>
    <s v="Q3-2018"/>
    <x v="0"/>
    <x v="0"/>
    <s v="."/>
    <s v="West Yorkshire and Harrogate"/>
    <s v="ps_missing"/>
    <n v="30"/>
    <n v="0.86667000000000005"/>
  </r>
  <r>
    <s v="NAoPri_cohort"/>
    <n v="2018"/>
    <s v="Q4"/>
    <s v="Q4-2018"/>
    <x v="0"/>
    <x v="0"/>
    <s v="."/>
    <s v="West Yorkshire and Harrogate"/>
    <s v="ps_missing"/>
    <n v="28"/>
    <n v="0.89285999999999999"/>
  </r>
  <r>
    <s v="NAoPri_cohort"/>
    <n v="2019"/>
    <s v="Q1"/>
    <s v="Q1-2019"/>
    <x v="0"/>
    <x v="0"/>
    <s v="."/>
    <s v="West Yorkshire and Harrogate"/>
    <s v="ps_missing"/>
    <n v="34"/>
    <n v="0.94118000000000002"/>
  </r>
  <r>
    <s v="NAoPri_cohort"/>
    <n v="2019"/>
    <s v="Q2"/>
    <s v="Q2-2019"/>
    <x v="0"/>
    <x v="0"/>
    <s v="."/>
    <s v="West Yorkshire and Harrogate"/>
    <s v="ps_missing"/>
    <n v="28"/>
    <n v="0.96428999999999998"/>
  </r>
  <r>
    <s v="NAoPri_cohort"/>
    <n v="2019"/>
    <s v="Q3"/>
    <s v="Q3-2019"/>
    <x v="0"/>
    <x v="0"/>
    <s v="."/>
    <s v="West Yorkshire and Harrogate"/>
    <s v="ps_missing"/>
    <n v="36"/>
    <n v="0.91666999999999998"/>
  </r>
  <r>
    <s v="NAoPri_cohort"/>
    <n v="2019"/>
    <s v="Q4"/>
    <s v="Q4-2019"/>
    <x v="0"/>
    <x v="0"/>
    <s v="."/>
    <s v="West Yorkshire and Harrogate"/>
    <s v="ps_missing"/>
    <n v="29"/>
    <n v="0.89654999999999996"/>
  </r>
  <r>
    <s v="NAoPri_cohort"/>
    <n v="2020"/>
    <s v="Q1"/>
    <s v="Q1-2020"/>
    <x v="0"/>
    <x v="0"/>
    <s v="."/>
    <s v="West Yorkshire and Harrogate"/>
    <s v="ps_missing"/>
    <n v="36"/>
    <n v="0.91666999999999998"/>
  </r>
  <r>
    <s v="NAoPri_cohort"/>
    <n v="2020"/>
    <s v="Q2"/>
    <s v="Q2-2020"/>
    <x v="0"/>
    <x v="0"/>
    <s v="."/>
    <s v="West Yorkshire and Harrogate"/>
    <s v="ps_missing"/>
    <n v="26"/>
    <n v="0.96153999999999995"/>
  </r>
  <r>
    <s v="NAoPri_cohort"/>
    <n v="2020"/>
    <s v="Q3"/>
    <s v="Q3-2020"/>
    <x v="0"/>
    <x v="0"/>
    <s v="."/>
    <s v="West Yorkshire and Harrogate"/>
    <s v="ps_missing"/>
    <n v="36"/>
    <n v="1"/>
  </r>
  <r>
    <s v="NAoPri_cohort"/>
    <n v="2020"/>
    <s v="Q4"/>
    <s v="Q4-2020"/>
    <x v="0"/>
    <x v="0"/>
    <s v="."/>
    <s v="West Yorkshire and Harrogate"/>
    <s v="ps_missing"/>
    <n v="31"/>
    <n v="0.96774000000000004"/>
  </r>
  <r>
    <s v="NAoPri_cohort"/>
    <n v="2021"/>
    <s v="Q1"/>
    <s v="Q1-2021"/>
    <x v="0"/>
    <x v="0"/>
    <s v="."/>
    <s v="West Yorkshire and Harrogate"/>
    <s v="ps_missing"/>
    <n v="42"/>
    <n v="0.92857000000000001"/>
  </r>
  <r>
    <s v="NAoPri_cohort"/>
    <n v="2021"/>
    <s v="Q2"/>
    <s v="Q2-2021"/>
    <x v="0"/>
    <x v="0"/>
    <s v="."/>
    <s v="West Yorkshire and Harrogate"/>
    <s v="ps_missing"/>
    <n v="38"/>
    <n v="1"/>
  </r>
  <r>
    <s v="NAoPri_cohort"/>
    <n v="2021"/>
    <s v="Q3"/>
    <s v="Q3-2021"/>
    <x v="0"/>
    <x v="0"/>
    <s v="."/>
    <s v="West Yorkshire and Harrogate"/>
    <s v="ps_missing"/>
    <n v="24"/>
    <n v="0.95833000000000002"/>
  </r>
  <r>
    <s v="NAoPri_cohort"/>
    <n v="2021"/>
    <s v="Q4"/>
    <s v="Q4-2021"/>
    <x v="0"/>
    <x v="0"/>
    <s v="."/>
    <s v="West Yorkshire and Harrogate"/>
    <s v="ps_missing"/>
    <n v="28"/>
    <n v="1"/>
  </r>
  <r>
    <s v="NAoPri_cohort"/>
    <n v="2022"/>
    <s v="Q1"/>
    <s v="Q1-2022"/>
    <x v="0"/>
    <x v="0"/>
    <s v="."/>
    <s v="West Yorkshire and Harrogate"/>
    <s v="ps_missing"/>
    <n v="35"/>
    <n v="1"/>
  </r>
  <r>
    <s v="NAoPri_cohort"/>
    <n v="2022"/>
    <s v="Q2"/>
    <s v="Q2-2022"/>
    <x v="0"/>
    <x v="0"/>
    <s v="."/>
    <s v="West Yorkshire and Harrogate"/>
    <s v="ps_missing"/>
    <n v="42"/>
    <n v="0.95238"/>
  </r>
  <r>
    <s v="NAoPri_cohort"/>
    <n v="2022"/>
    <s v="Q3"/>
    <s v="Q3-2022"/>
    <x v="0"/>
    <x v="0"/>
    <s v="."/>
    <s v="West Yorkshire and Harrogate"/>
    <s v="ps_missing"/>
    <n v="42"/>
    <n v="0.90476000000000001"/>
  </r>
  <r>
    <s v="NAoPri_cohort"/>
    <n v="2022"/>
    <s v="Q4"/>
    <s v="Q4-2022"/>
    <x v="0"/>
    <x v="0"/>
    <s v="."/>
    <s v="West Yorkshire and Harrogate"/>
    <s v="ps_missing"/>
    <n v="29"/>
    <n v="0.96552000000000004"/>
  </r>
  <r>
    <s v="NAoPri_cohort"/>
    <n v="2023"/>
    <s v="Q1"/>
    <s v="Q1-2023"/>
    <x v="0"/>
    <x v="0"/>
    <s v="."/>
    <s v="West Yorkshire and Harrogate"/>
    <s v="ps_missing"/>
    <n v="36"/>
    <n v="0.91666999999999998"/>
  </r>
  <r>
    <s v="NAoPri_cohort"/>
    <n v="2018"/>
    <s v="Q1"/>
    <s v="Q1-2018"/>
    <x v="1"/>
    <x v="1"/>
    <s v="."/>
    <s v="Surrey and Sussex"/>
    <s v="ps_missing"/>
    <n v="48"/>
    <n v="0.14582999999999999"/>
  </r>
  <r>
    <s v="NAoPri_cohort"/>
    <n v="2018"/>
    <s v="Q2"/>
    <s v="Q2-2018"/>
    <x v="1"/>
    <x v="1"/>
    <s v="."/>
    <s v="Surrey and Sussex"/>
    <s v="ps_missing"/>
    <n v="80"/>
    <n v="0.625"/>
  </r>
  <r>
    <s v="NAoPri_cohort"/>
    <n v="2018"/>
    <s v="Q3"/>
    <s v="Q3-2018"/>
    <x v="1"/>
    <x v="1"/>
    <s v="."/>
    <s v="Surrey and Sussex"/>
    <s v="ps_missing"/>
    <n v="66"/>
    <n v="0.92423999999999995"/>
  </r>
  <r>
    <s v="NAoPri_cohort"/>
    <n v="2018"/>
    <s v="Q4"/>
    <s v="Q4-2018"/>
    <x v="1"/>
    <x v="1"/>
    <s v="."/>
    <s v="Surrey and Sussex"/>
    <s v="ps_missing"/>
    <n v="70"/>
    <n v="0.95713999999999999"/>
  </r>
  <r>
    <s v="NAoPri_cohort"/>
    <n v="2019"/>
    <s v="Q1"/>
    <s v="Q1-2019"/>
    <x v="1"/>
    <x v="1"/>
    <s v="."/>
    <s v="Surrey and Sussex"/>
    <s v="ps_missing"/>
    <n v="72"/>
    <n v="0.875"/>
  </r>
  <r>
    <s v="NAoPri_cohort"/>
    <n v="2019"/>
    <s v="Q2"/>
    <s v="Q2-2019"/>
    <x v="1"/>
    <x v="1"/>
    <s v="."/>
    <s v="Surrey and Sussex"/>
    <s v="ps_missing"/>
    <n v="80"/>
    <n v="0.96250000000000002"/>
  </r>
  <r>
    <s v="NAoPri_cohort"/>
    <n v="2019"/>
    <s v="Q3"/>
    <s v="Q3-2019"/>
    <x v="1"/>
    <x v="1"/>
    <s v="."/>
    <s v="Surrey and Sussex"/>
    <s v="ps_missing"/>
    <n v="80"/>
    <n v="0.98750000000000004"/>
  </r>
  <r>
    <s v="NAoPri_cohort"/>
    <n v="2019"/>
    <s v="Q4"/>
    <s v="Q4-2019"/>
    <x v="1"/>
    <x v="1"/>
    <s v="."/>
    <s v="Surrey and Sussex"/>
    <s v="ps_missing"/>
    <n v="48"/>
    <n v="0.89583000000000002"/>
  </r>
  <r>
    <s v="NAoPri_cohort"/>
    <n v="2020"/>
    <s v="Q1"/>
    <s v="Q1-2020"/>
    <x v="1"/>
    <x v="1"/>
    <s v="."/>
    <s v="Surrey and Sussex"/>
    <s v="ps_missing"/>
    <n v="80"/>
    <n v="0.96250000000000002"/>
  </r>
  <r>
    <s v="NAoPri_cohort"/>
    <n v="2020"/>
    <s v="Q2"/>
    <s v="Q2-2020"/>
    <x v="1"/>
    <x v="1"/>
    <s v="."/>
    <s v="Surrey and Sussex"/>
    <s v="ps_missing"/>
    <n v="47"/>
    <n v="0.93616999999999995"/>
  </r>
  <r>
    <s v="NAoPri_cohort"/>
    <n v="2020"/>
    <s v="Q3"/>
    <s v="Q3-2020"/>
    <x v="1"/>
    <x v="1"/>
    <s v="."/>
    <s v="Surrey and Sussex"/>
    <s v="ps_missing"/>
    <n v="58"/>
    <n v="0.79310000000000003"/>
  </r>
  <r>
    <s v="NAoPri_cohort"/>
    <n v="2020"/>
    <s v="Q4"/>
    <s v="Q4-2020"/>
    <x v="1"/>
    <x v="1"/>
    <s v="."/>
    <s v="Surrey and Sussex"/>
    <s v="ps_missing"/>
    <n v="81"/>
    <n v="0.19753000000000001"/>
  </r>
  <r>
    <s v="NAoPri_cohort"/>
    <n v="2021"/>
    <s v="Q1"/>
    <s v="Q1-2021"/>
    <x v="1"/>
    <x v="1"/>
    <s v="."/>
    <s v="Surrey and Sussex"/>
    <s v="ps_missing"/>
    <n v="55"/>
    <n v="0.23635999999999999"/>
  </r>
  <r>
    <s v="NAoPri_cohort"/>
    <n v="2021"/>
    <s v="Q2"/>
    <s v="Q2-2021"/>
    <x v="1"/>
    <x v="1"/>
    <s v="."/>
    <s v="Surrey and Sussex"/>
    <s v="ps_missing"/>
    <n v="57"/>
    <n v="0.91227999999999998"/>
  </r>
  <r>
    <s v="NAoPri_cohort"/>
    <n v="2021"/>
    <s v="Q3"/>
    <s v="Q3-2021"/>
    <x v="1"/>
    <x v="1"/>
    <s v="."/>
    <s v="Surrey and Sussex"/>
    <s v="ps_missing"/>
    <n v="91"/>
    <n v="0.85714000000000001"/>
  </r>
  <r>
    <s v="NAoPri_cohort"/>
    <n v="2021"/>
    <s v="Q4"/>
    <s v="Q4-2021"/>
    <x v="1"/>
    <x v="1"/>
    <s v="."/>
    <s v="Surrey and Sussex"/>
    <s v="ps_missing"/>
    <n v="70"/>
    <n v="0.84286000000000005"/>
  </r>
  <r>
    <s v="NAoPri_cohort"/>
    <n v="2022"/>
    <s v="Q1"/>
    <s v="Q1-2022"/>
    <x v="1"/>
    <x v="1"/>
    <s v="."/>
    <s v="Surrey and Sussex"/>
    <s v="ps_missing"/>
    <n v="63"/>
    <n v="0.90476000000000001"/>
  </r>
  <r>
    <s v="NAoPri_cohort"/>
    <n v="2022"/>
    <s v="Q2"/>
    <s v="Q2-2022"/>
    <x v="1"/>
    <x v="1"/>
    <s v="."/>
    <s v="Surrey and Sussex"/>
    <s v="ps_missing"/>
    <n v="65"/>
    <n v="0.98462000000000005"/>
  </r>
  <r>
    <s v="NAoPri_cohort"/>
    <n v="2022"/>
    <s v="Q3"/>
    <s v="Q3-2022"/>
    <x v="1"/>
    <x v="1"/>
    <s v="."/>
    <s v="Surrey and Sussex"/>
    <s v="ps_missing"/>
    <n v="89"/>
    <n v="0.97753000000000001"/>
  </r>
  <r>
    <s v="NAoPri_cohort"/>
    <n v="2022"/>
    <s v="Q4"/>
    <s v="Q4-2022"/>
    <x v="1"/>
    <x v="1"/>
    <s v="."/>
    <s v="Surrey and Sussex"/>
    <s v="ps_missing"/>
    <n v="78"/>
    <n v="0.88461999999999996"/>
  </r>
  <r>
    <s v="NAoPri_cohort"/>
    <n v="2023"/>
    <s v="Q1"/>
    <s v="Q1-2023"/>
    <x v="1"/>
    <x v="1"/>
    <s v="."/>
    <s v="Surrey and Sussex"/>
    <s v="ps_missing"/>
    <n v="92"/>
    <n v="0.98912999999999995"/>
  </r>
  <r>
    <s v="NAoPri_cohort"/>
    <n v="2018"/>
    <s v="Q1"/>
    <s v="Q1-2018"/>
    <x v="2"/>
    <x v="2"/>
    <s v="."/>
    <s v="North East London"/>
    <s v="ps_missing"/>
    <n v="108"/>
    <n v="0.12037"/>
  </r>
  <r>
    <s v="NAoPri_cohort"/>
    <n v="2018"/>
    <s v="Q2"/>
    <s v="Q2-2018"/>
    <x v="2"/>
    <x v="2"/>
    <s v="."/>
    <s v="North East London"/>
    <s v="ps_missing"/>
    <n v="137"/>
    <n v="0.13139000000000001"/>
  </r>
  <r>
    <s v="NAoPri_cohort"/>
    <n v="2018"/>
    <s v="Q3"/>
    <s v="Q3-2018"/>
    <x v="2"/>
    <x v="2"/>
    <s v="."/>
    <s v="North East London"/>
    <s v="ps_missing"/>
    <n v="133"/>
    <n v="0.15789"/>
  </r>
  <r>
    <s v="NAoPri_cohort"/>
    <n v="2018"/>
    <s v="Q4"/>
    <s v="Q4-2018"/>
    <x v="2"/>
    <x v="2"/>
    <s v="."/>
    <s v="North East London"/>
    <s v="ps_missing"/>
    <n v="123"/>
    <n v="0.25202999999999998"/>
  </r>
  <r>
    <s v="NAoPri_cohort"/>
    <n v="2019"/>
    <s v="Q1"/>
    <s v="Q1-2019"/>
    <x v="2"/>
    <x v="2"/>
    <s v="."/>
    <s v="North East London"/>
    <s v="ps_missing"/>
    <n v="102"/>
    <n v="0.22549"/>
  </r>
  <r>
    <s v="NAoPri_cohort"/>
    <n v="2019"/>
    <s v="Q2"/>
    <s v="Q2-2019"/>
    <x v="2"/>
    <x v="2"/>
    <s v="."/>
    <s v="North East London"/>
    <s v="ps_missing"/>
    <n v="121"/>
    <n v="0.13222999999999999"/>
  </r>
  <r>
    <s v="NAoPri_cohort"/>
    <n v="2019"/>
    <s v="Q3"/>
    <s v="Q3-2019"/>
    <x v="2"/>
    <x v="2"/>
    <s v="."/>
    <s v="North East London"/>
    <s v="ps_missing"/>
    <n v="122"/>
    <n v="8.1970000000000001E-2"/>
  </r>
  <r>
    <s v="NAoPri_cohort"/>
    <n v="2019"/>
    <s v="Q4"/>
    <s v="Q4-2019"/>
    <x v="2"/>
    <x v="2"/>
    <s v="."/>
    <s v="North East London"/>
    <s v="ps_missing"/>
    <n v="127"/>
    <n v="0.12598000000000001"/>
  </r>
  <r>
    <s v="NAoPri_cohort"/>
    <n v="2020"/>
    <s v="Q1"/>
    <s v="Q1-2020"/>
    <x v="2"/>
    <x v="2"/>
    <s v="."/>
    <s v="North East London"/>
    <s v="ps_missing"/>
    <n v="136"/>
    <n v="4.4119999999999999E-2"/>
  </r>
  <r>
    <s v="NAoPri_cohort"/>
    <n v="2020"/>
    <s v="Q2"/>
    <s v="Q2-2020"/>
    <x v="2"/>
    <x v="2"/>
    <s v="."/>
    <s v="North East London"/>
    <s v="ps_missing"/>
    <n v="39"/>
    <n v="7.6920000000000002E-2"/>
  </r>
  <r>
    <s v="NAoPri_cohort"/>
    <n v="2020"/>
    <s v="Q3"/>
    <s v="Q3-2020"/>
    <x v="2"/>
    <x v="2"/>
    <s v="."/>
    <s v="North East London"/>
    <s v="ps_missing"/>
    <n v="98"/>
    <n v="8.1629999999999994E-2"/>
  </r>
  <r>
    <s v="NAoPri_cohort"/>
    <n v="2020"/>
    <s v="Q4"/>
    <s v="Q4-2020"/>
    <x v="2"/>
    <x v="2"/>
    <s v="."/>
    <s v="North East London"/>
    <s v="ps_missing"/>
    <n v="130"/>
    <n v="5.3850000000000002E-2"/>
  </r>
  <r>
    <s v="NAoPri_cohort"/>
    <n v="2021"/>
    <s v="Q1"/>
    <s v="Q1-2021"/>
    <x v="2"/>
    <x v="2"/>
    <s v="."/>
    <s v="North East London"/>
    <s v="ps_missing"/>
    <n v="116"/>
    <n v="2.5860000000000001E-2"/>
  </r>
  <r>
    <s v="NAoPri_cohort"/>
    <n v="2021"/>
    <s v="Q2"/>
    <s v="Q2-2021"/>
    <x v="2"/>
    <x v="2"/>
    <s v="."/>
    <s v="North East London"/>
    <s v="ps_missing"/>
    <n v="121"/>
    <n v="9.9169999999999994E-2"/>
  </r>
  <r>
    <s v="NAoPri_cohort"/>
    <n v="2021"/>
    <s v="Q3"/>
    <s v="Q3-2021"/>
    <x v="2"/>
    <x v="2"/>
    <s v="."/>
    <s v="North East London"/>
    <s v="ps_missing"/>
    <n v="113"/>
    <n v="0.11504"/>
  </r>
  <r>
    <s v="NAoPri_cohort"/>
    <n v="2021"/>
    <s v="Q4"/>
    <s v="Q4-2021"/>
    <x v="2"/>
    <x v="2"/>
    <s v="."/>
    <s v="North East London"/>
    <s v="ps_missing"/>
    <n v="129"/>
    <n v="0.47287000000000001"/>
  </r>
  <r>
    <s v="NAoPri_cohort"/>
    <n v="2022"/>
    <s v="Q1"/>
    <s v="Q1-2022"/>
    <x v="2"/>
    <x v="2"/>
    <s v="."/>
    <s v="North East London"/>
    <s v="ps_missing"/>
    <n v="121"/>
    <n v="0.84297999999999995"/>
  </r>
  <r>
    <s v="NAoPri_cohort"/>
    <n v="2022"/>
    <s v="Q2"/>
    <s v="Q2-2022"/>
    <x v="2"/>
    <x v="2"/>
    <s v="."/>
    <s v="North East London"/>
    <s v="ps_missing"/>
    <n v="108"/>
    <n v="0.98148000000000002"/>
  </r>
  <r>
    <s v="NAoPri_cohort"/>
    <n v="2022"/>
    <s v="Q3"/>
    <s v="Q3-2022"/>
    <x v="2"/>
    <x v="2"/>
    <s v="."/>
    <s v="North East London"/>
    <s v="ps_missing"/>
    <n v="133"/>
    <n v="0.91729000000000005"/>
  </r>
  <r>
    <s v="NAoPri_cohort"/>
    <n v="2022"/>
    <s v="Q4"/>
    <s v="Q4-2022"/>
    <x v="2"/>
    <x v="2"/>
    <s v="."/>
    <s v="North East London"/>
    <s v="ps_missing"/>
    <n v="120"/>
    <n v="0.84167000000000003"/>
  </r>
  <r>
    <s v="NAoPri_cohort"/>
    <n v="2023"/>
    <s v="Q1"/>
    <s v="Q1-2023"/>
    <x v="2"/>
    <x v="2"/>
    <s v="."/>
    <s v="North East London"/>
    <s v="ps_missing"/>
    <n v="125"/>
    <n v="0.86399999999999999"/>
  </r>
  <r>
    <s v="NAoPri_cohort"/>
    <n v="2018"/>
    <s v="Q1"/>
    <s v="Q1-2018"/>
    <x v="3"/>
    <x v="3"/>
    <s v="."/>
    <s v="South Yorkshire and Bassetlaw"/>
    <s v="ps_missing"/>
    <n v="50"/>
    <n v="0.92"/>
  </r>
  <r>
    <s v="NAoPri_cohort"/>
    <n v="2018"/>
    <s v="Q2"/>
    <s v="Q2-2018"/>
    <x v="3"/>
    <x v="3"/>
    <s v="."/>
    <s v="South Yorkshire and Bassetlaw"/>
    <s v="ps_missing"/>
    <n v="59"/>
    <n v="0.93220000000000003"/>
  </r>
  <r>
    <s v="NAoPri_cohort"/>
    <n v="2018"/>
    <s v="Q3"/>
    <s v="Q3-2018"/>
    <x v="3"/>
    <x v="3"/>
    <s v="."/>
    <s v="South Yorkshire and Bassetlaw"/>
    <s v="ps_missing"/>
    <n v="47"/>
    <n v="0.95745000000000002"/>
  </r>
  <r>
    <s v="NAoPri_cohort"/>
    <n v="2018"/>
    <s v="Q4"/>
    <s v="Q4-2018"/>
    <x v="3"/>
    <x v="3"/>
    <s v="."/>
    <s v="South Yorkshire and Bassetlaw"/>
    <s v="ps_missing"/>
    <n v="59"/>
    <n v="0.91525000000000001"/>
  </r>
  <r>
    <s v="NAoPri_cohort"/>
    <n v="2019"/>
    <s v="Q1"/>
    <s v="Q1-2019"/>
    <x v="3"/>
    <x v="3"/>
    <s v="."/>
    <s v="South Yorkshire and Bassetlaw"/>
    <s v="ps_missing"/>
    <n v="52"/>
    <n v="0.92308000000000001"/>
  </r>
  <r>
    <s v="NAoPri_cohort"/>
    <n v="2019"/>
    <s v="Q2"/>
    <s v="Q2-2019"/>
    <x v="3"/>
    <x v="3"/>
    <s v="."/>
    <s v="South Yorkshire and Bassetlaw"/>
    <s v="ps_missing"/>
    <n v="38"/>
    <n v="0.89473999999999998"/>
  </r>
  <r>
    <s v="NAoPri_cohort"/>
    <n v="2019"/>
    <s v="Q3"/>
    <s v="Q3-2019"/>
    <x v="3"/>
    <x v="3"/>
    <s v="."/>
    <s v="South Yorkshire and Bassetlaw"/>
    <s v="ps_missing"/>
    <n v="54"/>
    <n v="0.94443999999999995"/>
  </r>
  <r>
    <s v="NAoPri_cohort"/>
    <n v="2019"/>
    <s v="Q4"/>
    <s v="Q4-2019"/>
    <x v="3"/>
    <x v="3"/>
    <s v="."/>
    <s v="South Yorkshire and Bassetlaw"/>
    <s v="ps_missing"/>
    <n v="43"/>
    <n v="0.93023"/>
  </r>
  <r>
    <s v="NAoPri_cohort"/>
    <n v="2020"/>
    <s v="Q1"/>
    <s v="Q1-2020"/>
    <x v="3"/>
    <x v="3"/>
    <s v="."/>
    <s v="South Yorkshire and Bassetlaw"/>
    <s v="ps_missing"/>
    <n v="68"/>
    <n v="0.89705999999999997"/>
  </r>
  <r>
    <s v="NAoPri_cohort"/>
    <n v="2020"/>
    <s v="Q2"/>
    <s v="Q2-2020"/>
    <x v="3"/>
    <x v="3"/>
    <s v="."/>
    <s v="South Yorkshire and Bassetlaw"/>
    <s v="ps_missing"/>
    <n v="42"/>
    <n v="0.88095000000000001"/>
  </r>
  <r>
    <s v="NAoPri_cohort"/>
    <n v="2020"/>
    <s v="Q3"/>
    <s v="Q3-2020"/>
    <x v="3"/>
    <x v="3"/>
    <s v="."/>
    <s v="South Yorkshire and Bassetlaw"/>
    <s v="ps_missing"/>
    <n v="37"/>
    <n v="0.86485999999999996"/>
  </r>
  <r>
    <s v="NAoPri_cohort"/>
    <n v="2020"/>
    <s v="Q4"/>
    <s v="Q4-2020"/>
    <x v="3"/>
    <x v="3"/>
    <s v="."/>
    <s v="South Yorkshire and Bassetlaw"/>
    <s v="ps_missing"/>
    <n v="41"/>
    <n v="0.87805"/>
  </r>
  <r>
    <s v="NAoPri_cohort"/>
    <n v="2021"/>
    <s v="Q1"/>
    <s v="Q1-2021"/>
    <x v="3"/>
    <x v="3"/>
    <s v="."/>
    <s v="South Yorkshire and Bassetlaw"/>
    <s v="ps_missing"/>
    <n v="58"/>
    <n v="0.91378999999999999"/>
  </r>
  <r>
    <s v="NAoPri_cohort"/>
    <n v="2021"/>
    <s v="Q2"/>
    <s v="Q2-2021"/>
    <x v="3"/>
    <x v="3"/>
    <s v="."/>
    <s v="South Yorkshire and Bassetlaw"/>
    <s v="ps_missing"/>
    <n v="51"/>
    <n v="0.96077999999999997"/>
  </r>
  <r>
    <s v="NAoPri_cohort"/>
    <n v="2021"/>
    <s v="Q3"/>
    <s v="Q3-2021"/>
    <x v="3"/>
    <x v="3"/>
    <s v="."/>
    <s v="South Yorkshire and Bassetlaw"/>
    <s v="ps_missing"/>
    <n v="58"/>
    <n v="0.89654999999999996"/>
  </r>
  <r>
    <s v="NAoPri_cohort"/>
    <n v="2021"/>
    <s v="Q4"/>
    <s v="Q4-2021"/>
    <x v="3"/>
    <x v="3"/>
    <s v="."/>
    <s v="South Yorkshire and Bassetlaw"/>
    <s v="ps_missing"/>
    <n v="61"/>
    <n v="0.88524999999999998"/>
  </r>
  <r>
    <s v="NAoPri_cohort"/>
    <n v="2022"/>
    <s v="Q1"/>
    <s v="Q1-2022"/>
    <x v="3"/>
    <x v="3"/>
    <s v="."/>
    <s v="South Yorkshire and Bassetlaw"/>
    <s v="ps_missing"/>
    <n v="69"/>
    <n v="0.95652000000000004"/>
  </r>
  <r>
    <s v="NAoPri_cohort"/>
    <n v="2022"/>
    <s v="Q2"/>
    <s v="Q2-2022"/>
    <x v="3"/>
    <x v="3"/>
    <s v="."/>
    <s v="South Yorkshire and Bassetlaw"/>
    <s v="ps_missing"/>
    <n v="64"/>
    <n v="0.9375"/>
  </r>
  <r>
    <s v="NAoPri_cohort"/>
    <n v="2022"/>
    <s v="Q3"/>
    <s v="Q3-2022"/>
    <x v="3"/>
    <x v="3"/>
    <s v="."/>
    <s v="South Yorkshire and Bassetlaw"/>
    <s v="ps_missing"/>
    <n v="47"/>
    <n v="0.91488999999999998"/>
  </r>
  <r>
    <s v="NAoPri_cohort"/>
    <n v="2022"/>
    <s v="Q4"/>
    <s v="Q4-2022"/>
    <x v="3"/>
    <x v="3"/>
    <s v="."/>
    <s v="South Yorkshire and Bassetlaw"/>
    <s v="ps_missing"/>
    <n v="49"/>
    <n v="1"/>
  </r>
  <r>
    <s v="NAoPri_cohort"/>
    <n v="2023"/>
    <s v="Q1"/>
    <s v="Q1-2023"/>
    <x v="3"/>
    <x v="3"/>
    <s v="."/>
    <s v="South Yorkshire and Bassetlaw"/>
    <s v="ps_missing"/>
    <n v="57"/>
    <n v="0.92981999999999998"/>
  </r>
  <r>
    <s v="NAoPri_cohort"/>
    <n v="2018"/>
    <s v="Q1"/>
    <s v="Q1-2018"/>
    <x v="4"/>
    <x v="4"/>
    <s v="."/>
    <s v="North East London"/>
    <s v="ps_missing"/>
    <n v="144"/>
    <n v="1.389E-2"/>
  </r>
  <r>
    <s v="NAoPri_cohort"/>
    <n v="2018"/>
    <s v="Q2"/>
    <s v="Q2-2018"/>
    <x v="4"/>
    <x v="4"/>
    <s v="."/>
    <s v="North East London"/>
    <s v="ps_missing"/>
    <n v="112"/>
    <n v="8.9300000000000004E-3"/>
  </r>
  <r>
    <s v="NAoPri_cohort"/>
    <n v="2018"/>
    <s v="Q3"/>
    <s v="Q3-2018"/>
    <x v="4"/>
    <x v="4"/>
    <s v="."/>
    <s v="North East London"/>
    <s v="ps_missing"/>
    <n v="88"/>
    <n v="5.6820000000000002E-2"/>
  </r>
  <r>
    <s v="NAoPri_cohort"/>
    <n v="2018"/>
    <s v="Q4"/>
    <s v="Q4-2018"/>
    <x v="4"/>
    <x v="4"/>
    <s v="."/>
    <s v="North East London"/>
    <s v="ps_missing"/>
    <n v="78"/>
    <n v="0"/>
  </r>
  <r>
    <s v="NAoPri_cohort"/>
    <n v="2019"/>
    <s v="Q1"/>
    <s v="Q1-2019"/>
    <x v="4"/>
    <x v="4"/>
    <s v="."/>
    <s v="North East London"/>
    <s v="ps_missing"/>
    <n v="77"/>
    <n v="1.299E-2"/>
  </r>
  <r>
    <s v="NAoPri_cohort"/>
    <n v="2019"/>
    <s v="Q2"/>
    <s v="Q2-2019"/>
    <x v="4"/>
    <x v="4"/>
    <s v="."/>
    <s v="North East London"/>
    <s v="ps_missing"/>
    <n v="88"/>
    <n v="3.4090000000000002E-2"/>
  </r>
  <r>
    <s v="NAoPri_cohort"/>
    <n v="2019"/>
    <s v="Q3"/>
    <s v="Q3-2019"/>
    <x v="4"/>
    <x v="4"/>
    <s v="."/>
    <s v="North East London"/>
    <s v="ps_missing"/>
    <n v="92"/>
    <n v="2.1739999999999999E-2"/>
  </r>
  <r>
    <s v="NAoPri_cohort"/>
    <n v="2019"/>
    <s v="Q4"/>
    <s v="Q4-2019"/>
    <x v="4"/>
    <x v="4"/>
    <s v="."/>
    <s v="North East London"/>
    <s v="ps_missing"/>
    <n v="89"/>
    <n v="0"/>
  </r>
  <r>
    <s v="NAoPri_cohort"/>
    <n v="2020"/>
    <s v="Q1"/>
    <s v="Q1-2020"/>
    <x v="4"/>
    <x v="4"/>
    <s v="."/>
    <s v="North East London"/>
    <s v="ps_missing"/>
    <n v="71"/>
    <n v="1.4080000000000001E-2"/>
  </r>
  <r>
    <s v="NAoPri_cohort"/>
    <n v="2020"/>
    <s v="Q2"/>
    <s v="Q2-2020"/>
    <x v="4"/>
    <x v="4"/>
    <s v="."/>
    <s v="North East London"/>
    <s v="ps_missing"/>
    <n v="55"/>
    <n v="1.8180000000000002E-2"/>
  </r>
  <r>
    <s v="NAoPri_cohort"/>
    <n v="2020"/>
    <s v="Q3"/>
    <s v="Q3-2020"/>
    <x v="4"/>
    <x v="4"/>
    <s v="."/>
    <s v="North East London"/>
    <s v="ps_missing"/>
    <n v="72"/>
    <n v="0"/>
  </r>
  <r>
    <s v="NAoPri_cohort"/>
    <n v="2020"/>
    <s v="Q4"/>
    <s v="Q4-2020"/>
    <x v="4"/>
    <x v="4"/>
    <s v="."/>
    <s v="North East London"/>
    <s v="ps_missing"/>
    <n v="67"/>
    <n v="1.4930000000000001E-2"/>
  </r>
  <r>
    <s v="NAoPri_cohort"/>
    <n v="2021"/>
    <s v="Q1"/>
    <s v="Q1-2021"/>
    <x v="4"/>
    <x v="4"/>
    <s v="."/>
    <s v="North East London"/>
    <s v="ps_missing"/>
    <n v="66"/>
    <n v="1.515E-2"/>
  </r>
  <r>
    <s v="NAoPri_cohort"/>
    <n v="2021"/>
    <s v="Q2"/>
    <s v="Q2-2021"/>
    <x v="4"/>
    <x v="4"/>
    <s v="."/>
    <s v="North East London"/>
    <s v="ps_missing"/>
    <n v="71"/>
    <n v="1.4080000000000001E-2"/>
  </r>
  <r>
    <s v="NAoPri_cohort"/>
    <n v="2021"/>
    <s v="Q3"/>
    <s v="Q3-2021"/>
    <x v="4"/>
    <x v="4"/>
    <s v="."/>
    <s v="North East London"/>
    <s v="ps_missing"/>
    <n v="70"/>
    <n v="0"/>
  </r>
  <r>
    <s v="NAoPri_cohort"/>
    <n v="2021"/>
    <s v="Q4"/>
    <s v="Q4-2021"/>
    <x v="4"/>
    <x v="4"/>
    <s v="."/>
    <s v="North East London"/>
    <s v="ps_missing"/>
    <n v="80"/>
    <n v="1.2500000000000001E-2"/>
  </r>
  <r>
    <s v="NAoPri_cohort"/>
    <n v="2022"/>
    <s v="Q1"/>
    <s v="Q1-2022"/>
    <x v="4"/>
    <x v="4"/>
    <s v="."/>
    <s v="North East London"/>
    <s v="ps_missing"/>
    <n v="62"/>
    <n v="4.8390000000000002E-2"/>
  </r>
  <r>
    <s v="NAoPri_cohort"/>
    <n v="2022"/>
    <s v="Q2"/>
    <s v="Q2-2022"/>
    <x v="4"/>
    <x v="4"/>
    <s v="."/>
    <s v="North East London"/>
    <s v="ps_missing"/>
    <n v="63"/>
    <n v="3.175E-2"/>
  </r>
  <r>
    <s v="NAoPri_cohort"/>
    <n v="2022"/>
    <s v="Q3"/>
    <s v="Q3-2022"/>
    <x v="4"/>
    <x v="4"/>
    <s v="."/>
    <s v="North East London"/>
    <s v="ps_missing"/>
    <n v="101"/>
    <n v="0"/>
  </r>
  <r>
    <s v="NAoPri_cohort"/>
    <n v="2022"/>
    <s v="Q4"/>
    <s v="Q4-2022"/>
    <x v="4"/>
    <x v="4"/>
    <s v="."/>
    <s v="North East London"/>
    <s v="ps_missing"/>
    <n v="88"/>
    <n v="1.136E-2"/>
  </r>
  <r>
    <s v="NAoPri_cohort"/>
    <n v="2023"/>
    <s v="Q1"/>
    <s v="Q1-2023"/>
    <x v="4"/>
    <x v="4"/>
    <s v="."/>
    <s v="North East London"/>
    <s v="ps_missing"/>
    <n v="116"/>
    <n v="3.4479999999999997E-2"/>
  </r>
  <r>
    <s v="NAoPri_cohort"/>
    <n v="2018"/>
    <s v="Q1"/>
    <s v="Q1-2018"/>
    <x v="5"/>
    <x v="5"/>
    <s v="."/>
    <s v="East of England - South"/>
    <s v="ps_missing"/>
    <n v="167"/>
    <n v="0.78442999999999996"/>
  </r>
  <r>
    <s v="NAoPri_cohort"/>
    <n v="2018"/>
    <s v="Q2"/>
    <s v="Q2-2018"/>
    <x v="5"/>
    <x v="5"/>
    <s v="."/>
    <s v="East of England - South"/>
    <s v="ps_missing"/>
    <n v="165"/>
    <n v="0.76363999999999999"/>
  </r>
  <r>
    <s v="NAoPri_cohort"/>
    <n v="2018"/>
    <s v="Q3"/>
    <s v="Q3-2018"/>
    <x v="5"/>
    <x v="5"/>
    <s v="."/>
    <s v="East of England - South"/>
    <s v="ps_missing"/>
    <n v="178"/>
    <n v="0.63483000000000001"/>
  </r>
  <r>
    <s v="NAoPri_cohort"/>
    <n v="2018"/>
    <s v="Q4"/>
    <s v="Q4-2018"/>
    <x v="5"/>
    <x v="5"/>
    <s v="."/>
    <s v="East of England - South"/>
    <s v="ps_missing"/>
    <n v="168"/>
    <n v="0.83333000000000002"/>
  </r>
  <r>
    <s v="NAoPri_cohort"/>
    <n v="2019"/>
    <s v="Q1"/>
    <s v="Q1-2019"/>
    <x v="5"/>
    <x v="5"/>
    <s v="."/>
    <s v="East of England - South"/>
    <s v="ps_missing"/>
    <n v="144"/>
    <n v="0.83333000000000002"/>
  </r>
  <r>
    <s v="NAoPri_cohort"/>
    <n v="2019"/>
    <s v="Q2"/>
    <s v="Q2-2019"/>
    <x v="5"/>
    <x v="5"/>
    <s v="."/>
    <s v="East of England - South"/>
    <s v="ps_missing"/>
    <n v="156"/>
    <n v="0.71153999999999995"/>
  </r>
  <r>
    <s v="NAoPri_cohort"/>
    <n v="2019"/>
    <s v="Q3"/>
    <s v="Q3-2019"/>
    <x v="5"/>
    <x v="5"/>
    <s v="."/>
    <s v="East of England - South"/>
    <s v="ps_missing"/>
    <n v="152"/>
    <n v="0.73026000000000002"/>
  </r>
  <r>
    <s v="NAoPri_cohort"/>
    <n v="2019"/>
    <s v="Q4"/>
    <s v="Q4-2019"/>
    <x v="5"/>
    <x v="5"/>
    <s v="."/>
    <s v="East of England - South"/>
    <s v="ps_missing"/>
    <n v="167"/>
    <n v="0.74251"/>
  </r>
  <r>
    <s v="NAoPri_cohort"/>
    <n v="2020"/>
    <s v="Q1"/>
    <s v="Q1-2020"/>
    <x v="5"/>
    <x v="5"/>
    <s v="."/>
    <s v="East of England - South"/>
    <s v="ps_missing"/>
    <n v="181"/>
    <n v="0.84530000000000005"/>
  </r>
  <r>
    <s v="NAoPri_cohort"/>
    <n v="2020"/>
    <s v="Q2"/>
    <s v="Q2-2020"/>
    <x v="5"/>
    <x v="5"/>
    <s v="."/>
    <s v="East of England - South"/>
    <s v="ps_missing"/>
    <n v="80"/>
    <n v="0.96250000000000002"/>
  </r>
  <r>
    <s v="NAoPri_cohort"/>
    <n v="2020"/>
    <s v="Q3"/>
    <s v="Q3-2020"/>
    <x v="5"/>
    <x v="5"/>
    <s v="."/>
    <s v="East of England - South"/>
    <s v="ps_missing"/>
    <n v="134"/>
    <n v="0.88805999999999996"/>
  </r>
  <r>
    <s v="NAoPri_cohort"/>
    <n v="2020"/>
    <s v="Q4"/>
    <s v="Q4-2020"/>
    <x v="5"/>
    <x v="5"/>
    <s v="."/>
    <s v="East of England - South"/>
    <s v="ps_missing"/>
    <n v="132"/>
    <n v="0.81818000000000002"/>
  </r>
  <r>
    <s v="NAoPri_cohort"/>
    <n v="2021"/>
    <s v="Q1"/>
    <s v="Q1-2021"/>
    <x v="5"/>
    <x v="5"/>
    <s v="."/>
    <s v="East of England - South"/>
    <s v="ps_missing"/>
    <n v="129"/>
    <n v="0.74419000000000002"/>
  </r>
  <r>
    <s v="NAoPri_cohort"/>
    <n v="2021"/>
    <s v="Q2"/>
    <s v="Q2-2021"/>
    <x v="5"/>
    <x v="5"/>
    <s v="."/>
    <s v="East of England - South"/>
    <s v="ps_missing"/>
    <n v="187"/>
    <n v="0.66844999999999999"/>
  </r>
  <r>
    <s v="NAoPri_cohort"/>
    <n v="2021"/>
    <s v="Q3"/>
    <s v="Q3-2021"/>
    <x v="5"/>
    <x v="5"/>
    <s v="."/>
    <s v="East of England - South"/>
    <s v="ps_missing"/>
    <n v="171"/>
    <n v="0.77778000000000003"/>
  </r>
  <r>
    <s v="NAoPri_cohort"/>
    <n v="2021"/>
    <s v="Q4"/>
    <s v="Q4-2021"/>
    <x v="5"/>
    <x v="5"/>
    <s v="."/>
    <s v="East of England - South"/>
    <s v="ps_missing"/>
    <n v="136"/>
    <n v="0.84558999999999995"/>
  </r>
  <r>
    <s v="NAoPri_cohort"/>
    <n v="2022"/>
    <s v="Q1"/>
    <s v="Q1-2022"/>
    <x v="5"/>
    <x v="5"/>
    <s v="."/>
    <s v="East of England - South"/>
    <s v="ps_missing"/>
    <n v="159"/>
    <n v="0.77358000000000005"/>
  </r>
  <r>
    <s v="NAoPri_cohort"/>
    <n v="2022"/>
    <s v="Q2"/>
    <s v="Q2-2022"/>
    <x v="5"/>
    <x v="5"/>
    <s v="."/>
    <s v="East of England - South"/>
    <s v="ps_missing"/>
    <n v="153"/>
    <n v="0.87582000000000004"/>
  </r>
  <r>
    <s v="NAoPri_cohort"/>
    <n v="2022"/>
    <s v="Q3"/>
    <s v="Q3-2022"/>
    <x v="5"/>
    <x v="5"/>
    <s v="."/>
    <s v="East of England - South"/>
    <s v="ps_missing"/>
    <n v="159"/>
    <n v="0.89937"/>
  </r>
  <r>
    <s v="NAoPri_cohort"/>
    <n v="2022"/>
    <s v="Q4"/>
    <s v="Q4-2022"/>
    <x v="5"/>
    <x v="5"/>
    <s v="."/>
    <s v="East of England - South"/>
    <s v="ps_missing"/>
    <n v="185"/>
    <n v="0.89188999999999996"/>
  </r>
  <r>
    <s v="NAoPri_cohort"/>
    <n v="2023"/>
    <s v="Q1"/>
    <s v="Q1-2023"/>
    <x v="5"/>
    <x v="5"/>
    <s v="."/>
    <s v="East of England - South"/>
    <s v="ps_missing"/>
    <n v="184"/>
    <n v="0.85326000000000002"/>
  </r>
  <r>
    <s v="NAoPri_cohort"/>
    <n v="2018"/>
    <s v="Q1"/>
    <s v="Q1-2018"/>
    <x v="6"/>
    <x v="6"/>
    <s v="."/>
    <s v="Lancashire and South Cumbria"/>
    <s v="ps_missing"/>
    <n v="55"/>
    <n v="0.98182000000000003"/>
  </r>
  <r>
    <s v="NAoPri_cohort"/>
    <n v="2018"/>
    <s v="Q2"/>
    <s v="Q2-2018"/>
    <x v="6"/>
    <x v="6"/>
    <s v="."/>
    <s v="Lancashire and South Cumbria"/>
    <s v="ps_missing"/>
    <n v="61"/>
    <n v="1"/>
  </r>
  <r>
    <s v="NAoPri_cohort"/>
    <n v="2018"/>
    <s v="Q3"/>
    <s v="Q3-2018"/>
    <x v="6"/>
    <x v="6"/>
    <s v="."/>
    <s v="Lancashire and South Cumbria"/>
    <s v="ps_missing"/>
    <n v="63"/>
    <n v="0.95238"/>
  </r>
  <r>
    <s v="NAoPri_cohort"/>
    <n v="2018"/>
    <s v="Q4"/>
    <s v="Q4-2018"/>
    <x v="6"/>
    <x v="6"/>
    <s v="."/>
    <s v="Lancashire and South Cumbria"/>
    <s v="ps_missing"/>
    <n v="52"/>
    <n v="0.98077000000000003"/>
  </r>
  <r>
    <s v="NAoPri_cohort"/>
    <n v="2019"/>
    <s v="Q1"/>
    <s v="Q1-2019"/>
    <x v="6"/>
    <x v="6"/>
    <s v="."/>
    <s v="Lancashire and South Cumbria"/>
    <s v="ps_missing"/>
    <n v="54"/>
    <n v="1"/>
  </r>
  <r>
    <s v="NAoPri_cohort"/>
    <n v="2019"/>
    <s v="Q2"/>
    <s v="Q2-2019"/>
    <x v="6"/>
    <x v="6"/>
    <s v="."/>
    <s v="Lancashire and South Cumbria"/>
    <s v="ps_missing"/>
    <n v="49"/>
    <n v="1"/>
  </r>
  <r>
    <s v="NAoPri_cohort"/>
    <n v="2019"/>
    <s v="Q3"/>
    <s v="Q3-2019"/>
    <x v="6"/>
    <x v="6"/>
    <s v="."/>
    <s v="Lancashire and South Cumbria"/>
    <s v="ps_missing"/>
    <n v="62"/>
    <n v="0.98387000000000002"/>
  </r>
  <r>
    <s v="NAoPri_cohort"/>
    <n v="2019"/>
    <s v="Q4"/>
    <s v="Q4-2019"/>
    <x v="6"/>
    <x v="6"/>
    <s v="."/>
    <s v="Lancashire and South Cumbria"/>
    <s v="ps_missing"/>
    <n v="43"/>
    <n v="1"/>
  </r>
  <r>
    <s v="NAoPri_cohort"/>
    <n v="2020"/>
    <s v="Q1"/>
    <s v="Q1-2020"/>
    <x v="6"/>
    <x v="6"/>
    <s v="."/>
    <s v="Lancashire and South Cumbria"/>
    <s v="ps_missing"/>
    <n v="46"/>
    <n v="0.95652000000000004"/>
  </r>
  <r>
    <s v="NAoPri_cohort"/>
    <n v="2020"/>
    <s v="Q2"/>
    <s v="Q2-2020"/>
    <x v="6"/>
    <x v="6"/>
    <s v="."/>
    <s v="Lancashire and South Cumbria"/>
    <s v="ps_missing"/>
    <n v="26"/>
    <n v="1"/>
  </r>
  <r>
    <s v="NAoPri_cohort"/>
    <n v="2020"/>
    <s v="Q3"/>
    <s v="Q3-2020"/>
    <x v="6"/>
    <x v="6"/>
    <s v="."/>
    <s v="Lancashire and South Cumbria"/>
    <s v="ps_missing"/>
    <n v="56"/>
    <n v="0.96428999999999998"/>
  </r>
  <r>
    <s v="NAoPri_cohort"/>
    <n v="2020"/>
    <s v="Q4"/>
    <s v="Q4-2020"/>
    <x v="6"/>
    <x v="6"/>
    <s v="."/>
    <s v="Lancashire and South Cumbria"/>
    <s v="ps_missing"/>
    <n v="55"/>
    <n v="0.96364000000000005"/>
  </r>
  <r>
    <s v="NAoPri_cohort"/>
    <n v="2021"/>
    <s v="Q1"/>
    <s v="Q1-2021"/>
    <x v="6"/>
    <x v="6"/>
    <s v="."/>
    <s v="Lancashire and South Cumbria"/>
    <s v="ps_missing"/>
    <n v="35"/>
    <n v="0.97143000000000002"/>
  </r>
  <r>
    <s v="NAoPri_cohort"/>
    <n v="2021"/>
    <s v="Q2"/>
    <s v="Q2-2021"/>
    <x v="6"/>
    <x v="6"/>
    <s v="."/>
    <s v="Lancashire and South Cumbria"/>
    <s v="ps_missing"/>
    <n v="61"/>
    <n v="1"/>
  </r>
  <r>
    <s v="NAoPri_cohort"/>
    <n v="2021"/>
    <s v="Q3"/>
    <s v="Q3-2021"/>
    <x v="6"/>
    <x v="6"/>
    <s v="."/>
    <s v="Lancashire and South Cumbria"/>
    <s v="ps_missing"/>
    <n v="64"/>
    <n v="1"/>
  </r>
  <r>
    <s v="NAoPri_cohort"/>
    <n v="2021"/>
    <s v="Q4"/>
    <s v="Q4-2021"/>
    <x v="6"/>
    <x v="6"/>
    <s v="."/>
    <s v="Lancashire and South Cumbria"/>
    <s v="ps_missing"/>
    <n v="83"/>
    <n v="1"/>
  </r>
  <r>
    <s v="NAoPri_cohort"/>
    <n v="2022"/>
    <s v="Q1"/>
    <s v="Q1-2022"/>
    <x v="6"/>
    <x v="6"/>
    <s v="."/>
    <s v="Lancashire and South Cumbria"/>
    <s v="ps_missing"/>
    <n v="67"/>
    <n v="0.95521999999999996"/>
  </r>
  <r>
    <s v="NAoPri_cohort"/>
    <n v="2022"/>
    <s v="Q2"/>
    <s v="Q2-2022"/>
    <x v="6"/>
    <x v="6"/>
    <s v="."/>
    <s v="Lancashire and South Cumbria"/>
    <s v="ps_missing"/>
    <n v="56"/>
    <n v="0.94642999999999999"/>
  </r>
  <r>
    <s v="NAoPri_cohort"/>
    <n v="2022"/>
    <s v="Q3"/>
    <s v="Q3-2022"/>
    <x v="6"/>
    <x v="6"/>
    <s v="."/>
    <s v="Lancashire and South Cumbria"/>
    <s v="ps_missing"/>
    <n v="70"/>
    <n v="0.92857000000000001"/>
  </r>
  <r>
    <s v="NAoPri_cohort"/>
    <n v="2022"/>
    <s v="Q4"/>
    <s v="Q4-2022"/>
    <x v="6"/>
    <x v="6"/>
    <s v="."/>
    <s v="Lancashire and South Cumbria"/>
    <s v="ps_missing"/>
    <n v="75"/>
    <n v="0.97333000000000003"/>
  </r>
  <r>
    <s v="NAoPri_cohort"/>
    <n v="2023"/>
    <s v="Q1"/>
    <s v="Q1-2023"/>
    <x v="6"/>
    <x v="6"/>
    <s v="."/>
    <s v="Lancashire and South Cumbria"/>
    <s v="ps_missing"/>
    <n v="87"/>
    <n v="0.97701000000000005"/>
  </r>
  <r>
    <s v="NAoPri_cohort"/>
    <n v="2018"/>
    <s v="Q1"/>
    <s v="Q1-2018"/>
    <x v="7"/>
    <x v="7"/>
    <s v="."/>
    <s v="Greater Manchester"/>
    <s v="ps_missing"/>
    <n v="71"/>
    <n v="0.95774999999999999"/>
  </r>
  <r>
    <s v="NAoPri_cohort"/>
    <n v="2018"/>
    <s v="Q2"/>
    <s v="Q2-2018"/>
    <x v="7"/>
    <x v="7"/>
    <s v="."/>
    <s v="Greater Manchester"/>
    <s v="ps_missing"/>
    <n v="114"/>
    <n v="0.96491000000000005"/>
  </r>
  <r>
    <s v="NAoPri_cohort"/>
    <n v="2018"/>
    <s v="Q3"/>
    <s v="Q3-2018"/>
    <x v="7"/>
    <x v="7"/>
    <s v="."/>
    <s v="Greater Manchester"/>
    <s v="ps_missing"/>
    <n v="125"/>
    <n v="0.98399999999999999"/>
  </r>
  <r>
    <s v="NAoPri_cohort"/>
    <n v="2018"/>
    <s v="Q4"/>
    <s v="Q4-2018"/>
    <x v="7"/>
    <x v="7"/>
    <s v="."/>
    <s v="Greater Manchester"/>
    <s v="ps_missing"/>
    <n v="127"/>
    <n v="0.98424999999999996"/>
  </r>
  <r>
    <s v="NAoPri_cohort"/>
    <n v="2019"/>
    <s v="Q1"/>
    <s v="Q1-2019"/>
    <x v="7"/>
    <x v="7"/>
    <s v="."/>
    <s v="Greater Manchester"/>
    <s v="ps_missing"/>
    <n v="109"/>
    <n v="1"/>
  </r>
  <r>
    <s v="NAoPri_cohort"/>
    <n v="2019"/>
    <s v="Q2"/>
    <s v="Q2-2019"/>
    <x v="7"/>
    <x v="7"/>
    <s v="."/>
    <s v="Greater Manchester"/>
    <s v="ps_missing"/>
    <n v="132"/>
    <n v="0.96970000000000001"/>
  </r>
  <r>
    <s v="NAoPri_cohort"/>
    <n v="2019"/>
    <s v="Q3"/>
    <s v="Q3-2019"/>
    <x v="7"/>
    <x v="7"/>
    <s v="."/>
    <s v="Greater Manchester"/>
    <s v="ps_missing"/>
    <n v="142"/>
    <n v="0.98592000000000002"/>
  </r>
  <r>
    <s v="NAoPri_cohort"/>
    <n v="2019"/>
    <s v="Q4"/>
    <s v="Q4-2019"/>
    <x v="7"/>
    <x v="7"/>
    <s v="."/>
    <s v="Greater Manchester"/>
    <s v="ps_missing"/>
    <n v="114"/>
    <n v="0.98246"/>
  </r>
  <r>
    <s v="NAoPri_cohort"/>
    <n v="2020"/>
    <s v="Q1"/>
    <s v="Q1-2020"/>
    <x v="7"/>
    <x v="7"/>
    <s v="."/>
    <s v="Greater Manchester"/>
    <s v="ps_missing"/>
    <n v="84"/>
    <n v="0.96428999999999998"/>
  </r>
  <r>
    <s v="NAoPri_cohort"/>
    <n v="2020"/>
    <s v="Q2"/>
    <s v="Q2-2020"/>
    <x v="7"/>
    <x v="7"/>
    <s v="."/>
    <s v="Greater Manchester"/>
    <s v="ps_missing"/>
    <n v="28"/>
    <n v="0.92857000000000001"/>
  </r>
  <r>
    <s v="NAoPri_cohort"/>
    <n v="2020"/>
    <s v="Q3"/>
    <s v="Q3-2020"/>
    <x v="7"/>
    <x v="7"/>
    <s v="."/>
    <s v="Greater Manchester"/>
    <s v="ps_missing"/>
    <n v="60"/>
    <n v="1"/>
  </r>
  <r>
    <s v="NAoPri_cohort"/>
    <n v="2020"/>
    <s v="Q4"/>
    <s v="Q4-2020"/>
    <x v="7"/>
    <x v="7"/>
    <s v="."/>
    <s v="Greater Manchester"/>
    <s v="ps_missing"/>
    <n v="90"/>
    <n v="0.95555999999999996"/>
  </r>
  <r>
    <s v="NAoPri_cohort"/>
    <n v="2021"/>
    <s v="Q1"/>
    <s v="Q1-2021"/>
    <x v="7"/>
    <x v="7"/>
    <s v="."/>
    <s v="Greater Manchester"/>
    <s v="ps_missing"/>
    <n v="87"/>
    <n v="0.97701000000000005"/>
  </r>
  <r>
    <s v="NAoPri_cohort"/>
    <n v="2021"/>
    <s v="Q2"/>
    <s v="Q2-2021"/>
    <x v="7"/>
    <x v="7"/>
    <s v="."/>
    <s v="Greater Manchester"/>
    <s v="ps_missing"/>
    <n v="55"/>
    <n v="0.96364000000000005"/>
  </r>
  <r>
    <s v="NAoPri_cohort"/>
    <n v="2021"/>
    <s v="Q3"/>
    <s v="Q3-2021"/>
    <x v="7"/>
    <x v="7"/>
    <s v="."/>
    <s v="Greater Manchester"/>
    <s v="ps_missing"/>
    <n v="56"/>
    <n v="1"/>
  </r>
  <r>
    <s v="NAoPri_cohort"/>
    <n v="2021"/>
    <s v="Q4"/>
    <s v="Q4-2021"/>
    <x v="7"/>
    <x v="7"/>
    <s v="."/>
    <s v="Greater Manchester"/>
    <s v="ps_missing"/>
    <n v="54"/>
    <n v="1"/>
  </r>
  <r>
    <s v="NAoPri_cohort"/>
    <n v="2022"/>
    <s v="Q1"/>
    <s v="Q1-2022"/>
    <x v="7"/>
    <x v="7"/>
    <s v="."/>
    <s v="Greater Manchester"/>
    <s v="ps_missing"/>
    <n v="61"/>
    <n v="0.95082"/>
  </r>
  <r>
    <s v="NAoPri_cohort"/>
    <n v="2022"/>
    <s v="Q2"/>
    <s v="Q2-2022"/>
    <x v="7"/>
    <x v="7"/>
    <s v="."/>
    <s v="Greater Manchester"/>
    <s v="ps_missing"/>
    <n v="62"/>
    <n v="0.98387000000000002"/>
  </r>
  <r>
    <s v="NAoPri_cohort"/>
    <n v="2022"/>
    <s v="Q3"/>
    <s v="Q3-2022"/>
    <x v="7"/>
    <x v="7"/>
    <s v="."/>
    <s v="Greater Manchester"/>
    <s v="ps_missing"/>
    <n v="76"/>
    <n v="0.94737000000000005"/>
  </r>
  <r>
    <s v="NAoPri_cohort"/>
    <n v="2022"/>
    <s v="Q4"/>
    <s v="Q4-2022"/>
    <x v="7"/>
    <x v="7"/>
    <s v="."/>
    <s v="Greater Manchester"/>
    <s v="ps_missing"/>
    <n v="83"/>
    <n v="0.98794999999999999"/>
  </r>
  <r>
    <s v="NAoPri_cohort"/>
    <n v="2023"/>
    <s v="Q1"/>
    <s v="Q1-2023"/>
    <x v="7"/>
    <x v="7"/>
    <s v="."/>
    <s v="Greater Manchester"/>
    <s v="ps_missing"/>
    <n v="85"/>
    <n v="0.98824000000000001"/>
  </r>
  <r>
    <s v="NAoPri_cohort"/>
    <n v="2018"/>
    <s v="Q1"/>
    <s v="Q1-2018"/>
    <x v="8"/>
    <x v="8"/>
    <s v="."/>
    <s v="West Yorkshire and Harrogate"/>
    <s v="ps_missing"/>
    <n v="104"/>
    <n v="0.42308000000000001"/>
  </r>
  <r>
    <s v="NAoPri_cohort"/>
    <n v="2018"/>
    <s v="Q2"/>
    <s v="Q2-2018"/>
    <x v="8"/>
    <x v="8"/>
    <s v="."/>
    <s v="West Yorkshire and Harrogate"/>
    <s v="ps_missing"/>
    <n v="116"/>
    <n v="0.30171999999999999"/>
  </r>
  <r>
    <s v="NAoPri_cohort"/>
    <n v="2018"/>
    <s v="Q3"/>
    <s v="Q3-2018"/>
    <x v="8"/>
    <x v="8"/>
    <s v="."/>
    <s v="West Yorkshire and Harrogate"/>
    <s v="ps_missing"/>
    <n v="127"/>
    <n v="0.30708999999999997"/>
  </r>
  <r>
    <s v="NAoPri_cohort"/>
    <n v="2018"/>
    <s v="Q4"/>
    <s v="Q4-2018"/>
    <x v="8"/>
    <x v="8"/>
    <s v="."/>
    <s v="West Yorkshire and Harrogate"/>
    <s v="ps_missing"/>
    <n v="128"/>
    <n v="0.47655999999999998"/>
  </r>
  <r>
    <s v="NAoPri_cohort"/>
    <n v="2019"/>
    <s v="Q1"/>
    <s v="Q1-2019"/>
    <x v="8"/>
    <x v="8"/>
    <s v="."/>
    <s v="West Yorkshire and Harrogate"/>
    <s v="ps_missing"/>
    <n v="121"/>
    <n v="0.41321999999999998"/>
  </r>
  <r>
    <s v="NAoPri_cohort"/>
    <n v="2019"/>
    <s v="Q2"/>
    <s v="Q2-2019"/>
    <x v="8"/>
    <x v="8"/>
    <s v="."/>
    <s v="West Yorkshire and Harrogate"/>
    <s v="ps_missing"/>
    <n v="113"/>
    <n v="0.33628000000000002"/>
  </r>
  <r>
    <s v="NAoPri_cohort"/>
    <n v="2019"/>
    <s v="Q3"/>
    <s v="Q3-2019"/>
    <x v="8"/>
    <x v="8"/>
    <s v="."/>
    <s v="West Yorkshire and Harrogate"/>
    <s v="ps_missing"/>
    <n v="109"/>
    <n v="0.36697000000000002"/>
  </r>
  <r>
    <s v="NAoPri_cohort"/>
    <n v="2019"/>
    <s v="Q4"/>
    <s v="Q4-2019"/>
    <x v="8"/>
    <x v="8"/>
    <s v="."/>
    <s v="West Yorkshire and Harrogate"/>
    <s v="ps_missing"/>
    <n v="106"/>
    <n v="0.80188999999999999"/>
  </r>
  <r>
    <s v="NAoPri_cohort"/>
    <n v="2020"/>
    <s v="Q1"/>
    <s v="Q1-2020"/>
    <x v="8"/>
    <x v="8"/>
    <s v="."/>
    <s v="West Yorkshire and Harrogate"/>
    <s v="ps_missing"/>
    <n v="106"/>
    <n v="0.66037999999999997"/>
  </r>
  <r>
    <s v="NAoPri_cohort"/>
    <n v="2020"/>
    <s v="Q2"/>
    <s v="Q2-2020"/>
    <x v="8"/>
    <x v="8"/>
    <s v="."/>
    <s v="West Yorkshire and Harrogate"/>
    <s v="ps_missing"/>
    <n v="31"/>
    <n v="0.77419000000000004"/>
  </r>
  <r>
    <s v="NAoPri_cohort"/>
    <n v="2020"/>
    <s v="Q3"/>
    <s v="Q3-2020"/>
    <x v="8"/>
    <x v="8"/>
    <s v="."/>
    <s v="West Yorkshire and Harrogate"/>
    <s v="ps_missing"/>
    <n v="49"/>
    <n v="0.53061000000000003"/>
  </r>
  <r>
    <s v="NAoPri_cohort"/>
    <n v="2020"/>
    <s v="Q4"/>
    <s v="Q4-2020"/>
    <x v="8"/>
    <x v="8"/>
    <s v="."/>
    <s v="West Yorkshire and Harrogate"/>
    <s v="ps_missing"/>
    <n v="123"/>
    <n v="0.21138000000000001"/>
  </r>
  <r>
    <s v="NAoPri_cohort"/>
    <n v="2021"/>
    <s v="Q1"/>
    <s v="Q1-2021"/>
    <x v="8"/>
    <x v="8"/>
    <s v="."/>
    <s v="West Yorkshire and Harrogate"/>
    <s v="ps_missing"/>
    <n v="121"/>
    <n v="0.46281"/>
  </r>
  <r>
    <s v="NAoPri_cohort"/>
    <n v="2021"/>
    <s v="Q2"/>
    <s v="Q2-2021"/>
    <x v="8"/>
    <x v="8"/>
    <s v="."/>
    <s v="West Yorkshire and Harrogate"/>
    <s v="ps_missing"/>
    <n v="147"/>
    <n v="0.89795999999999998"/>
  </r>
  <r>
    <s v="NAoPri_cohort"/>
    <n v="2021"/>
    <s v="Q3"/>
    <s v="Q3-2021"/>
    <x v="8"/>
    <x v="8"/>
    <s v="."/>
    <s v="West Yorkshire and Harrogate"/>
    <s v="ps_missing"/>
    <n v="113"/>
    <n v="0.88495999999999997"/>
  </r>
  <r>
    <s v="NAoPri_cohort"/>
    <n v="2021"/>
    <s v="Q4"/>
    <s v="Q4-2021"/>
    <x v="8"/>
    <x v="8"/>
    <s v="."/>
    <s v="West Yorkshire and Harrogate"/>
    <s v="ps_missing"/>
    <n v="132"/>
    <n v="0.95455000000000001"/>
  </r>
  <r>
    <s v="NAoPri_cohort"/>
    <n v="2022"/>
    <s v="Q1"/>
    <s v="Q1-2022"/>
    <x v="8"/>
    <x v="8"/>
    <s v="."/>
    <s v="West Yorkshire and Harrogate"/>
    <s v="ps_missing"/>
    <n v="110"/>
    <n v="0.96364000000000005"/>
  </r>
  <r>
    <s v="NAoPri_cohort"/>
    <n v="2022"/>
    <s v="Q2"/>
    <s v="Q2-2022"/>
    <x v="8"/>
    <x v="8"/>
    <s v="."/>
    <s v="West Yorkshire and Harrogate"/>
    <s v="ps_missing"/>
    <n v="118"/>
    <n v="0.82203000000000004"/>
  </r>
  <r>
    <s v="NAoPri_cohort"/>
    <n v="2022"/>
    <s v="Q3"/>
    <s v="Q3-2022"/>
    <x v="8"/>
    <x v="8"/>
    <s v="."/>
    <s v="West Yorkshire and Harrogate"/>
    <s v="ps_missing"/>
    <n v="134"/>
    <n v="0.56716"/>
  </r>
  <r>
    <s v="NAoPri_cohort"/>
    <n v="2022"/>
    <s v="Q4"/>
    <s v="Q4-2022"/>
    <x v="8"/>
    <x v="8"/>
    <s v="."/>
    <s v="West Yorkshire and Harrogate"/>
    <s v="ps_missing"/>
    <n v="114"/>
    <n v="0.59648999999999996"/>
  </r>
  <r>
    <s v="NAoPri_cohort"/>
    <n v="2023"/>
    <s v="Q1"/>
    <s v="Q1-2023"/>
    <x v="8"/>
    <x v="8"/>
    <s v="."/>
    <s v="West Yorkshire and Harrogate"/>
    <s v="ps_missing"/>
    <n v="128"/>
    <n v="0.64844000000000002"/>
  </r>
  <r>
    <s v="NAoPri_cohort"/>
    <n v="2018"/>
    <s v="Q1"/>
    <s v="Q1-2018"/>
    <x v="9"/>
    <x v="9"/>
    <s v="."/>
    <s v="Thames Valley"/>
    <s v="ps_missing"/>
    <n v="100"/>
    <n v="0.4"/>
  </r>
  <r>
    <s v="NAoPri_cohort"/>
    <n v="2018"/>
    <s v="Q2"/>
    <s v="Q2-2018"/>
    <x v="9"/>
    <x v="9"/>
    <s v="."/>
    <s v="Thames Valley"/>
    <s v="ps_missing"/>
    <n v="125"/>
    <n v="0.65600000000000003"/>
  </r>
  <r>
    <s v="NAoPri_cohort"/>
    <n v="2018"/>
    <s v="Q3"/>
    <s v="Q3-2018"/>
    <x v="9"/>
    <x v="9"/>
    <s v="."/>
    <s v="Thames Valley"/>
    <s v="ps_missing"/>
    <n v="110"/>
    <n v="0.67273000000000005"/>
  </r>
  <r>
    <s v="NAoPri_cohort"/>
    <n v="2018"/>
    <s v="Q4"/>
    <s v="Q4-2018"/>
    <x v="9"/>
    <x v="9"/>
    <s v="."/>
    <s v="Thames Valley"/>
    <s v="ps_missing"/>
    <n v="119"/>
    <n v="0.76471"/>
  </r>
  <r>
    <s v="NAoPri_cohort"/>
    <n v="2019"/>
    <s v="Q1"/>
    <s v="Q1-2019"/>
    <x v="9"/>
    <x v="9"/>
    <s v="."/>
    <s v="Thames Valley"/>
    <s v="ps_missing"/>
    <n v="101"/>
    <n v="0.70296999999999998"/>
  </r>
  <r>
    <s v="NAoPri_cohort"/>
    <n v="2019"/>
    <s v="Q2"/>
    <s v="Q2-2019"/>
    <x v="9"/>
    <x v="9"/>
    <s v="."/>
    <s v="Thames Valley"/>
    <s v="ps_missing"/>
    <n v="147"/>
    <n v="0.74150000000000005"/>
  </r>
  <r>
    <s v="NAoPri_cohort"/>
    <n v="2019"/>
    <s v="Q3"/>
    <s v="Q3-2019"/>
    <x v="9"/>
    <x v="9"/>
    <s v="."/>
    <s v="Thames Valley"/>
    <s v="ps_missing"/>
    <n v="140"/>
    <n v="0.87856999999999996"/>
  </r>
  <r>
    <s v="NAoPri_cohort"/>
    <n v="2019"/>
    <s v="Q4"/>
    <s v="Q4-2019"/>
    <x v="9"/>
    <x v="9"/>
    <s v="."/>
    <s v="Thames Valley"/>
    <s v="ps_missing"/>
    <n v="105"/>
    <n v="0.93332999999999999"/>
  </r>
  <r>
    <s v="NAoPri_cohort"/>
    <n v="2020"/>
    <s v="Q1"/>
    <s v="Q1-2020"/>
    <x v="9"/>
    <x v="9"/>
    <s v="."/>
    <s v="Thames Valley"/>
    <s v="ps_missing"/>
    <n v="96"/>
    <n v="0.88541999999999998"/>
  </r>
  <r>
    <s v="NAoPri_cohort"/>
    <n v="2020"/>
    <s v="Q2"/>
    <s v="Q2-2020"/>
    <x v="9"/>
    <x v="9"/>
    <s v="."/>
    <s v="Thames Valley"/>
    <s v="ps_missing"/>
    <n v="48"/>
    <n v="0.875"/>
  </r>
  <r>
    <s v="NAoPri_cohort"/>
    <n v="2020"/>
    <s v="Q3"/>
    <s v="Q3-2020"/>
    <x v="9"/>
    <x v="9"/>
    <s v="."/>
    <s v="Thames Valley"/>
    <s v="ps_missing"/>
    <n v="85"/>
    <n v="0.90588000000000002"/>
  </r>
  <r>
    <s v="NAoPri_cohort"/>
    <n v="2020"/>
    <s v="Q4"/>
    <s v="Q4-2020"/>
    <x v="9"/>
    <x v="9"/>
    <s v="."/>
    <s v="Thames Valley"/>
    <s v="ps_missing"/>
    <n v="118"/>
    <n v="0.89831000000000005"/>
  </r>
  <r>
    <s v="NAoPri_cohort"/>
    <n v="2021"/>
    <s v="Q1"/>
    <s v="Q1-2021"/>
    <x v="9"/>
    <x v="9"/>
    <s v="."/>
    <s v="Thames Valley"/>
    <s v="ps_missing"/>
    <n v="111"/>
    <n v="0.90991"/>
  </r>
  <r>
    <s v="NAoPri_cohort"/>
    <n v="2021"/>
    <s v="Q2"/>
    <s v="Q2-2021"/>
    <x v="9"/>
    <x v="9"/>
    <s v="."/>
    <s v="Thames Valley"/>
    <s v="ps_missing"/>
    <n v="105"/>
    <n v="0.93332999999999999"/>
  </r>
  <r>
    <s v="NAoPri_cohort"/>
    <n v="2021"/>
    <s v="Q3"/>
    <s v="Q3-2021"/>
    <x v="9"/>
    <x v="9"/>
    <s v="."/>
    <s v="Thames Valley"/>
    <s v="ps_missing"/>
    <n v="140"/>
    <n v="0.96428999999999998"/>
  </r>
  <r>
    <s v="NAoPri_cohort"/>
    <n v="2021"/>
    <s v="Q4"/>
    <s v="Q4-2021"/>
    <x v="9"/>
    <x v="9"/>
    <s v="."/>
    <s v="Thames Valley"/>
    <s v="ps_missing"/>
    <n v="131"/>
    <n v="0.88549999999999995"/>
  </r>
  <r>
    <s v="NAoPri_cohort"/>
    <n v="2022"/>
    <s v="Q1"/>
    <s v="Q1-2022"/>
    <x v="9"/>
    <x v="9"/>
    <s v="."/>
    <s v="Thames Valley"/>
    <s v="ps_missing"/>
    <n v="112"/>
    <n v="0.875"/>
  </r>
  <r>
    <s v="NAoPri_cohort"/>
    <n v="2022"/>
    <s v="Q2"/>
    <s v="Q2-2022"/>
    <x v="9"/>
    <x v="9"/>
    <s v="."/>
    <s v="Thames Valley"/>
    <s v="ps_missing"/>
    <n v="144"/>
    <n v="0.92361000000000004"/>
  </r>
  <r>
    <s v="NAoPri_cohort"/>
    <n v="2022"/>
    <s v="Q3"/>
    <s v="Q3-2022"/>
    <x v="9"/>
    <x v="9"/>
    <s v="."/>
    <s v="Thames Valley"/>
    <s v="ps_missing"/>
    <n v="119"/>
    <n v="0.94957999999999998"/>
  </r>
  <r>
    <s v="NAoPri_cohort"/>
    <n v="2022"/>
    <s v="Q4"/>
    <s v="Q4-2022"/>
    <x v="9"/>
    <x v="9"/>
    <s v="."/>
    <s v="Thames Valley"/>
    <s v="ps_missing"/>
    <n v="120"/>
    <n v="0.97499999999999998"/>
  </r>
  <r>
    <s v="NAoPri_cohort"/>
    <n v="2023"/>
    <s v="Q1"/>
    <s v="Q1-2023"/>
    <x v="9"/>
    <x v="9"/>
    <s v="."/>
    <s v="Thames Valley"/>
    <s v="ps_missing"/>
    <n v="119"/>
    <n v="0.89915999999999996"/>
  </r>
  <r>
    <s v="NAoPri_cohort"/>
    <n v="2018"/>
    <s v="Q1"/>
    <s v="Q1-2018"/>
    <x v="10"/>
    <x v="10"/>
    <s v="."/>
    <s v="West Yorkshire and Harrogate"/>
    <s v="ps_missing"/>
    <n v="54"/>
    <n v="0.85185"/>
  </r>
  <r>
    <s v="NAoPri_cohort"/>
    <n v="2018"/>
    <s v="Q2"/>
    <s v="Q2-2018"/>
    <x v="10"/>
    <x v="10"/>
    <s v="."/>
    <s v="West Yorkshire and Harrogate"/>
    <s v="ps_missing"/>
    <n v="77"/>
    <n v="0.76622999999999997"/>
  </r>
  <r>
    <s v="NAoPri_cohort"/>
    <n v="2018"/>
    <s v="Q3"/>
    <s v="Q3-2018"/>
    <x v="10"/>
    <x v="10"/>
    <s v="."/>
    <s v="West Yorkshire and Harrogate"/>
    <s v="ps_missing"/>
    <n v="57"/>
    <n v="0.89473999999999998"/>
  </r>
  <r>
    <s v="NAoPri_cohort"/>
    <n v="2018"/>
    <s v="Q4"/>
    <s v="Q4-2018"/>
    <x v="10"/>
    <x v="10"/>
    <s v="."/>
    <s v="West Yorkshire and Harrogate"/>
    <s v="ps_missing"/>
    <n v="66"/>
    <n v="0.90908999999999995"/>
  </r>
  <r>
    <s v="NAoPri_cohort"/>
    <n v="2019"/>
    <s v="Q1"/>
    <s v="Q1-2019"/>
    <x v="10"/>
    <x v="10"/>
    <s v="."/>
    <s v="West Yorkshire and Harrogate"/>
    <s v="ps_missing"/>
    <n v="57"/>
    <n v="0.87719000000000003"/>
  </r>
  <r>
    <s v="NAoPri_cohort"/>
    <n v="2019"/>
    <s v="Q2"/>
    <s v="Q2-2019"/>
    <x v="10"/>
    <x v="10"/>
    <s v="."/>
    <s v="West Yorkshire and Harrogate"/>
    <s v="ps_missing"/>
    <n v="71"/>
    <n v="0.90141000000000004"/>
  </r>
  <r>
    <s v="NAoPri_cohort"/>
    <n v="2019"/>
    <s v="Q3"/>
    <s v="Q3-2019"/>
    <x v="10"/>
    <x v="10"/>
    <s v="."/>
    <s v="West Yorkshire and Harrogate"/>
    <s v="ps_missing"/>
    <n v="73"/>
    <n v="0.89041000000000003"/>
  </r>
  <r>
    <s v="NAoPri_cohort"/>
    <n v="2019"/>
    <s v="Q4"/>
    <s v="Q4-2019"/>
    <x v="10"/>
    <x v="10"/>
    <s v="."/>
    <s v="West Yorkshire and Harrogate"/>
    <s v="ps_missing"/>
    <n v="51"/>
    <n v="0.88234999999999997"/>
  </r>
  <r>
    <s v="NAoPri_cohort"/>
    <n v="2020"/>
    <s v="Q1"/>
    <s v="Q1-2020"/>
    <x v="10"/>
    <x v="10"/>
    <s v="."/>
    <s v="West Yorkshire and Harrogate"/>
    <s v="ps_missing"/>
    <n v="67"/>
    <n v="0.80596999999999996"/>
  </r>
  <r>
    <s v="NAoPri_cohort"/>
    <n v="2020"/>
    <s v="Q2"/>
    <s v="Q2-2020"/>
    <x v="10"/>
    <x v="10"/>
    <s v="."/>
    <s v="West Yorkshire and Harrogate"/>
    <s v="ps_missing"/>
    <n v="35"/>
    <n v="0.94286000000000003"/>
  </r>
  <r>
    <s v="NAoPri_cohort"/>
    <n v="2020"/>
    <s v="Q3"/>
    <s v="Q3-2020"/>
    <x v="10"/>
    <x v="10"/>
    <s v="."/>
    <s v="West Yorkshire and Harrogate"/>
    <s v="ps_missing"/>
    <n v="65"/>
    <n v="0.98462000000000005"/>
  </r>
  <r>
    <s v="NAoPri_cohort"/>
    <n v="2020"/>
    <s v="Q4"/>
    <s v="Q4-2020"/>
    <x v="10"/>
    <x v="10"/>
    <s v="."/>
    <s v="West Yorkshire and Harrogate"/>
    <s v="ps_missing"/>
    <n v="54"/>
    <n v="0.88888999999999996"/>
  </r>
  <r>
    <s v="NAoPri_cohort"/>
    <n v="2021"/>
    <s v="Q1"/>
    <s v="Q1-2021"/>
    <x v="10"/>
    <x v="10"/>
    <s v="."/>
    <s v="West Yorkshire and Harrogate"/>
    <s v="ps_missing"/>
    <n v="44"/>
    <n v="1"/>
  </r>
  <r>
    <s v="NAoPri_cohort"/>
    <n v="2021"/>
    <s v="Q2"/>
    <s v="Q2-2021"/>
    <x v="10"/>
    <x v="10"/>
    <s v="."/>
    <s v="West Yorkshire and Harrogate"/>
    <s v="ps_missing"/>
    <n v="72"/>
    <n v="0.98611000000000004"/>
  </r>
  <r>
    <s v="NAoPri_cohort"/>
    <n v="2021"/>
    <s v="Q3"/>
    <s v="Q3-2021"/>
    <x v="10"/>
    <x v="10"/>
    <s v="."/>
    <s v="West Yorkshire and Harrogate"/>
    <s v="ps_missing"/>
    <n v="59"/>
    <n v="0.98304999999999998"/>
  </r>
  <r>
    <s v="NAoPri_cohort"/>
    <n v="2021"/>
    <s v="Q4"/>
    <s v="Q4-2021"/>
    <x v="10"/>
    <x v="10"/>
    <s v="."/>
    <s v="West Yorkshire and Harrogate"/>
    <s v="ps_missing"/>
    <n v="62"/>
    <n v="0.93547999999999998"/>
  </r>
  <r>
    <s v="NAoPri_cohort"/>
    <n v="2022"/>
    <s v="Q1"/>
    <s v="Q1-2022"/>
    <x v="10"/>
    <x v="10"/>
    <s v="."/>
    <s v="West Yorkshire and Harrogate"/>
    <s v="ps_missing"/>
    <n v="39"/>
    <n v="0.89744000000000002"/>
  </r>
  <r>
    <s v="NAoPri_cohort"/>
    <n v="2022"/>
    <s v="Q2"/>
    <s v="Q2-2022"/>
    <x v="10"/>
    <x v="10"/>
    <s v="."/>
    <s v="West Yorkshire and Harrogate"/>
    <s v="ps_missing"/>
    <n v="61"/>
    <n v="0.86885000000000001"/>
  </r>
  <r>
    <s v="NAoPri_cohort"/>
    <n v="2022"/>
    <s v="Q3"/>
    <s v="Q3-2022"/>
    <x v="10"/>
    <x v="10"/>
    <s v="."/>
    <s v="West Yorkshire and Harrogate"/>
    <s v="ps_missing"/>
    <n v="69"/>
    <n v="0.97101000000000004"/>
  </r>
  <r>
    <s v="NAoPri_cohort"/>
    <n v="2022"/>
    <s v="Q4"/>
    <s v="Q4-2022"/>
    <x v="10"/>
    <x v="10"/>
    <s v="."/>
    <s v="West Yorkshire and Harrogate"/>
    <s v="ps_missing"/>
    <n v="60"/>
    <n v="0.91666999999999998"/>
  </r>
  <r>
    <s v="NAoPri_cohort"/>
    <n v="2023"/>
    <s v="Q1"/>
    <s v="Q1-2023"/>
    <x v="10"/>
    <x v="10"/>
    <s v="."/>
    <s v="West Yorkshire and Harrogate"/>
    <s v="ps_missing"/>
    <n v="71"/>
    <n v="0.97182999999999997"/>
  </r>
  <r>
    <s v="NAoPri_cohort"/>
    <n v="2018"/>
    <s v="Q1"/>
    <s v="Q1-2018"/>
    <x v="11"/>
    <x v="11"/>
    <s v="."/>
    <s v="East of England - North"/>
    <s v="ps_missing"/>
    <n v="118"/>
    <n v="0.78813999999999995"/>
  </r>
  <r>
    <s v="NAoPri_cohort"/>
    <n v="2018"/>
    <s v="Q2"/>
    <s v="Q2-2018"/>
    <x v="11"/>
    <x v="11"/>
    <s v="."/>
    <s v="East of England - North"/>
    <s v="ps_missing"/>
    <n v="157"/>
    <n v="0.79618"/>
  </r>
  <r>
    <s v="NAoPri_cohort"/>
    <n v="2018"/>
    <s v="Q3"/>
    <s v="Q3-2018"/>
    <x v="11"/>
    <x v="11"/>
    <s v="."/>
    <s v="East of England - North"/>
    <s v="ps_missing"/>
    <n v="136"/>
    <n v="0.60294000000000003"/>
  </r>
  <r>
    <s v="NAoPri_cohort"/>
    <n v="2018"/>
    <s v="Q4"/>
    <s v="Q4-2018"/>
    <x v="11"/>
    <x v="11"/>
    <s v="."/>
    <s v="East of England - North"/>
    <s v="ps_missing"/>
    <n v="138"/>
    <n v="0.71013999999999999"/>
  </r>
  <r>
    <s v="NAoPri_cohort"/>
    <n v="2019"/>
    <s v="Q1"/>
    <s v="Q1-2019"/>
    <x v="11"/>
    <x v="11"/>
    <s v="."/>
    <s v="East of England - North"/>
    <s v="ps_missing"/>
    <n v="138"/>
    <n v="0.70289999999999997"/>
  </r>
  <r>
    <s v="NAoPri_cohort"/>
    <n v="2019"/>
    <s v="Q2"/>
    <s v="Q2-2019"/>
    <x v="11"/>
    <x v="11"/>
    <s v="."/>
    <s v="East of England - North"/>
    <s v="ps_missing"/>
    <n v="142"/>
    <n v="0.73238999999999999"/>
  </r>
  <r>
    <s v="NAoPri_cohort"/>
    <n v="2019"/>
    <s v="Q3"/>
    <s v="Q3-2019"/>
    <x v="11"/>
    <x v="11"/>
    <s v="."/>
    <s v="East of England - North"/>
    <s v="ps_missing"/>
    <n v="127"/>
    <n v="0.77952999999999995"/>
  </r>
  <r>
    <s v="NAoPri_cohort"/>
    <n v="2019"/>
    <s v="Q4"/>
    <s v="Q4-2019"/>
    <x v="11"/>
    <x v="11"/>
    <s v="."/>
    <s v="East of England - North"/>
    <s v="ps_missing"/>
    <n v="117"/>
    <n v="0.64956999999999998"/>
  </r>
  <r>
    <s v="NAoPri_cohort"/>
    <n v="2020"/>
    <s v="Q1"/>
    <s v="Q1-2020"/>
    <x v="11"/>
    <x v="11"/>
    <s v="."/>
    <s v="East of England - North"/>
    <s v="ps_missing"/>
    <n v="107"/>
    <n v="0.81308000000000002"/>
  </r>
  <r>
    <s v="NAoPri_cohort"/>
    <n v="2020"/>
    <s v="Q2"/>
    <s v="Q2-2020"/>
    <x v="11"/>
    <x v="11"/>
    <s v="."/>
    <s v="East of England - North"/>
    <s v="ps_missing"/>
    <n v="87"/>
    <n v="0.86207"/>
  </r>
  <r>
    <s v="NAoPri_cohort"/>
    <n v="2020"/>
    <s v="Q3"/>
    <s v="Q3-2020"/>
    <x v="11"/>
    <x v="11"/>
    <s v="."/>
    <s v="East of England - North"/>
    <s v="ps_missing"/>
    <n v="118"/>
    <n v="0.80508000000000002"/>
  </r>
  <r>
    <s v="NAoPri_cohort"/>
    <n v="2020"/>
    <s v="Q4"/>
    <s v="Q4-2020"/>
    <x v="11"/>
    <x v="11"/>
    <s v="."/>
    <s v="East of England - North"/>
    <s v="ps_missing"/>
    <n v="125"/>
    <n v="0.69599999999999995"/>
  </r>
  <r>
    <s v="NAoPri_cohort"/>
    <n v="2021"/>
    <s v="Q1"/>
    <s v="Q1-2021"/>
    <x v="11"/>
    <x v="11"/>
    <s v="."/>
    <s v="East of England - North"/>
    <s v="ps_missing"/>
    <n v="98"/>
    <n v="0.69388000000000005"/>
  </r>
  <r>
    <s v="NAoPri_cohort"/>
    <n v="2021"/>
    <s v="Q2"/>
    <s v="Q2-2021"/>
    <x v="11"/>
    <x v="11"/>
    <s v="."/>
    <s v="East of England - North"/>
    <s v="ps_missing"/>
    <n v="116"/>
    <n v="0.69828000000000001"/>
  </r>
  <r>
    <s v="NAoPri_cohort"/>
    <n v="2021"/>
    <s v="Q3"/>
    <s v="Q3-2021"/>
    <x v="11"/>
    <x v="11"/>
    <s v="."/>
    <s v="East of England - North"/>
    <s v="ps_missing"/>
    <n v="160"/>
    <n v="0.72499999999999998"/>
  </r>
  <r>
    <s v="NAoPri_cohort"/>
    <n v="2021"/>
    <s v="Q4"/>
    <s v="Q4-2021"/>
    <x v="11"/>
    <x v="11"/>
    <s v="."/>
    <s v="East of England - North"/>
    <s v="ps_missing"/>
    <n v="151"/>
    <n v="0.80794999999999995"/>
  </r>
  <r>
    <s v="NAoPri_cohort"/>
    <n v="2022"/>
    <s v="Q1"/>
    <s v="Q1-2022"/>
    <x v="11"/>
    <x v="11"/>
    <s v="."/>
    <s v="East of England - North"/>
    <s v="ps_missing"/>
    <n v="140"/>
    <n v="0.80713999999999997"/>
  </r>
  <r>
    <s v="NAoPri_cohort"/>
    <n v="2022"/>
    <s v="Q2"/>
    <s v="Q2-2022"/>
    <x v="11"/>
    <x v="11"/>
    <s v="."/>
    <s v="East of England - North"/>
    <s v="ps_missing"/>
    <n v="139"/>
    <n v="0.79856000000000005"/>
  </r>
  <r>
    <s v="NAoPri_cohort"/>
    <n v="2022"/>
    <s v="Q3"/>
    <s v="Q3-2022"/>
    <x v="11"/>
    <x v="11"/>
    <s v="."/>
    <s v="East of England - North"/>
    <s v="ps_missing"/>
    <n v="121"/>
    <n v="0.77685999999999999"/>
  </r>
  <r>
    <s v="NAoPri_cohort"/>
    <n v="2022"/>
    <s v="Q4"/>
    <s v="Q4-2022"/>
    <x v="11"/>
    <x v="11"/>
    <s v="."/>
    <s v="East of England - North"/>
    <s v="ps_missing"/>
    <n v="125"/>
    <n v="0.84799999999999998"/>
  </r>
  <r>
    <s v="NAoPri_cohort"/>
    <n v="2023"/>
    <s v="Q1"/>
    <s v="Q1-2023"/>
    <x v="11"/>
    <x v="11"/>
    <s v="."/>
    <s v="East of England - North"/>
    <s v="ps_missing"/>
    <n v="141"/>
    <n v="0.80142000000000002"/>
  </r>
  <r>
    <s v="NAoPri_cohort"/>
    <n v="2018"/>
    <s v="Q1"/>
    <s v="Q1-2018"/>
    <x v="12"/>
    <x v="12"/>
    <s v="."/>
    <s v="West London"/>
    <s v="ps_missing"/>
    <n v="45"/>
    <n v="0.31111"/>
  </r>
  <r>
    <s v="NAoPri_cohort"/>
    <n v="2018"/>
    <s v="Q2"/>
    <s v="Q2-2018"/>
    <x v="12"/>
    <x v="12"/>
    <s v="."/>
    <s v="West London"/>
    <s v="ps_missing"/>
    <n v="23"/>
    <n v="0.26086999999999999"/>
  </r>
  <r>
    <s v="NAoPri_cohort"/>
    <n v="2018"/>
    <s v="Q3"/>
    <s v="Q3-2018"/>
    <x v="12"/>
    <x v="12"/>
    <s v="."/>
    <s v="West London"/>
    <s v="ps_missing"/>
    <n v="40"/>
    <n v="0.55000000000000004"/>
  </r>
  <r>
    <s v="NAoPri_cohort"/>
    <n v="2018"/>
    <s v="Q4"/>
    <s v="Q4-2018"/>
    <x v="12"/>
    <x v="12"/>
    <s v="."/>
    <s v="West London"/>
    <s v="ps_missing"/>
    <n v="30"/>
    <n v="0.83333000000000002"/>
  </r>
  <r>
    <s v="NAoPri_cohort"/>
    <n v="2019"/>
    <s v="Q1"/>
    <s v="Q1-2019"/>
    <x v="12"/>
    <x v="12"/>
    <s v="."/>
    <s v="West London"/>
    <s v="ps_missing"/>
    <n v="31"/>
    <n v="0.87097000000000002"/>
  </r>
  <r>
    <s v="NAoPri_cohort"/>
    <n v="2019"/>
    <s v="Q2"/>
    <s v="Q2-2019"/>
    <x v="12"/>
    <x v="12"/>
    <s v="."/>
    <s v="West London"/>
    <s v="ps_missing"/>
    <n v="39"/>
    <n v="0.53846000000000005"/>
  </r>
  <r>
    <s v="NAoPri_cohort"/>
    <n v="2019"/>
    <s v="Q3"/>
    <s v="Q3-2019"/>
    <x v="12"/>
    <x v="12"/>
    <s v="."/>
    <s v="West London"/>
    <s v="ps_missing"/>
    <n v="46"/>
    <n v="0.39129999999999998"/>
  </r>
  <r>
    <s v="NAoPri_cohort"/>
    <n v="2019"/>
    <s v="Q4"/>
    <s v="Q4-2019"/>
    <x v="12"/>
    <x v="12"/>
    <s v="."/>
    <s v="West London"/>
    <s v="ps_missing"/>
    <n v="46"/>
    <n v="0.43478"/>
  </r>
  <r>
    <s v="NAoPri_cohort"/>
    <n v="2020"/>
    <s v="Q1"/>
    <s v="Q1-2020"/>
    <x v="12"/>
    <x v="12"/>
    <s v="."/>
    <s v="West London"/>
    <s v="ps_missing"/>
    <n v="37"/>
    <n v="0.29730000000000001"/>
  </r>
  <r>
    <s v="NAoPri_cohort"/>
    <n v="2020"/>
    <s v="Q2"/>
    <s v="Q2-2020"/>
    <x v="12"/>
    <x v="12"/>
    <s v="."/>
    <s v="West London"/>
    <s v="ps_missing"/>
    <n v="30"/>
    <n v="3.3329999999999999E-2"/>
  </r>
  <r>
    <s v="NAoPri_cohort"/>
    <n v="2020"/>
    <s v="Q3"/>
    <s v="Q3-2020"/>
    <x v="12"/>
    <x v="12"/>
    <s v="."/>
    <s v="West London"/>
    <s v="ps_missing"/>
    <n v="21"/>
    <n v="0"/>
  </r>
  <r>
    <s v="NAoPri_cohort"/>
    <n v="2020"/>
    <s v="Q4"/>
    <s v="Q4-2020"/>
    <x v="12"/>
    <x v="12"/>
    <s v="."/>
    <s v="West London"/>
    <s v="ps_missing"/>
    <n v="35"/>
    <n v="0"/>
  </r>
  <r>
    <s v="NAoPri_cohort"/>
    <n v="2021"/>
    <s v="Q1"/>
    <s v="Q1-2021"/>
    <x v="12"/>
    <x v="12"/>
    <s v="."/>
    <s v="West London"/>
    <s v="ps_missing"/>
    <n v="27"/>
    <n v="0"/>
  </r>
  <r>
    <s v="NAoPri_cohort"/>
    <n v="2021"/>
    <s v="Q2"/>
    <s v="Q2-2021"/>
    <x v="12"/>
    <x v="12"/>
    <s v="."/>
    <s v="West London"/>
    <s v="ps_missing"/>
    <n v="42"/>
    <n v="4.7620000000000003E-2"/>
  </r>
  <r>
    <s v="NAoPri_cohort"/>
    <n v="2021"/>
    <s v="Q3"/>
    <s v="Q3-2021"/>
    <x v="12"/>
    <x v="12"/>
    <s v="."/>
    <s v="West London"/>
    <s v="ps_missing"/>
    <n v="50"/>
    <n v="0.02"/>
  </r>
  <r>
    <s v="NAoPri_cohort"/>
    <n v="2021"/>
    <s v="Q4"/>
    <s v="Q4-2021"/>
    <x v="12"/>
    <x v="12"/>
    <s v="."/>
    <s v="West London"/>
    <s v="ps_missing"/>
    <n v="36"/>
    <n v="2.7779999999999999E-2"/>
  </r>
  <r>
    <s v="NAoPri_cohort"/>
    <n v="2022"/>
    <s v="Q1"/>
    <s v="Q1-2022"/>
    <x v="12"/>
    <x v="12"/>
    <s v="."/>
    <s v="West London"/>
    <s v="ps_missing"/>
    <n v="40"/>
    <n v="2.5000000000000001E-2"/>
  </r>
  <r>
    <s v="NAoPri_cohort"/>
    <n v="2022"/>
    <s v="Q2"/>
    <s v="Q2-2022"/>
    <x v="12"/>
    <x v="12"/>
    <s v="."/>
    <s v="West London"/>
    <s v="ps_missing"/>
    <n v="45"/>
    <n v="2.222E-2"/>
  </r>
  <r>
    <s v="NAoPri_cohort"/>
    <n v="2022"/>
    <s v="Q3"/>
    <s v="Q3-2022"/>
    <x v="12"/>
    <x v="12"/>
    <s v="."/>
    <s v="West London"/>
    <s v="ps_missing"/>
    <n v="41"/>
    <n v="9.7559999999999994E-2"/>
  </r>
  <r>
    <s v="NAoPri_cohort"/>
    <n v="2022"/>
    <s v="Q4"/>
    <s v="Q4-2022"/>
    <x v="12"/>
    <x v="12"/>
    <s v="."/>
    <s v="West London"/>
    <s v="ps_missing"/>
    <n v="27"/>
    <n v="0"/>
  </r>
  <r>
    <s v="NAoPri_cohort"/>
    <n v="2023"/>
    <s v="Q1"/>
    <s v="Q1-2023"/>
    <x v="12"/>
    <x v="12"/>
    <s v="."/>
    <s v="West London"/>
    <s v="ps_missing"/>
    <n v="43"/>
    <n v="9.3020000000000005E-2"/>
  </r>
  <r>
    <s v="NAoPri_cohort"/>
    <n v="2018"/>
    <s v="Q1"/>
    <s v="Q1-2018"/>
    <x v="13"/>
    <x v="13"/>
    <s v="."/>
    <s v="Cheshire and Merseyside"/>
    <s v="ps_missing"/>
    <n v="538"/>
    <n v="0.87731999999999999"/>
  </r>
  <r>
    <s v="NAoPri_cohort"/>
    <n v="2018"/>
    <s v="Q2"/>
    <s v="Q2-2018"/>
    <x v="13"/>
    <x v="13"/>
    <s v="."/>
    <s v="Cheshire and Merseyside"/>
    <s v="ps_missing"/>
    <n v="601"/>
    <n v="0.81032000000000004"/>
  </r>
  <r>
    <s v="NAoPri_cohort"/>
    <n v="2018"/>
    <s v="Q3"/>
    <s v="Q3-2018"/>
    <x v="13"/>
    <x v="13"/>
    <s v="."/>
    <s v="Cheshire and Merseyside"/>
    <s v="ps_missing"/>
    <n v="656"/>
    <n v="0.79878000000000005"/>
  </r>
  <r>
    <s v="NAoPri_cohort"/>
    <n v="2018"/>
    <s v="Q4"/>
    <s v="Q4-2018"/>
    <x v="13"/>
    <x v="13"/>
    <s v="."/>
    <s v="Cheshire and Merseyside"/>
    <s v="ps_missing"/>
    <n v="639"/>
    <n v="0.87011000000000005"/>
  </r>
  <r>
    <s v="NAoPri_cohort"/>
    <n v="2019"/>
    <s v="Q1"/>
    <s v="Q1-2019"/>
    <x v="13"/>
    <x v="13"/>
    <s v="."/>
    <s v="Cheshire and Merseyside"/>
    <s v="ps_missing"/>
    <n v="603"/>
    <n v="0.97677999999999998"/>
  </r>
  <r>
    <s v="NAoPri_cohort"/>
    <n v="2019"/>
    <s v="Q2"/>
    <s v="Q2-2019"/>
    <x v="13"/>
    <x v="13"/>
    <s v="."/>
    <s v="Cheshire and Merseyside"/>
    <s v="ps_missing"/>
    <n v="644"/>
    <n v="0.96272999999999997"/>
  </r>
  <r>
    <s v="NAoPri_cohort"/>
    <n v="2019"/>
    <s v="Q3"/>
    <s v="Q3-2019"/>
    <x v="13"/>
    <x v="13"/>
    <s v="."/>
    <s v="Cheshire and Merseyside"/>
    <s v="ps_missing"/>
    <n v="611"/>
    <n v="0.95745000000000002"/>
  </r>
  <r>
    <s v="NAoPri_cohort"/>
    <n v="2019"/>
    <s v="Q4"/>
    <s v="Q4-2019"/>
    <x v="13"/>
    <x v="13"/>
    <s v="."/>
    <s v="Cheshire and Merseyside"/>
    <s v="ps_missing"/>
    <n v="593"/>
    <n v="0.92917000000000005"/>
  </r>
  <r>
    <s v="NAoPri_cohort"/>
    <n v="2020"/>
    <s v="Q1"/>
    <s v="Q1-2020"/>
    <x v="13"/>
    <x v="13"/>
    <s v="."/>
    <s v="Cheshire and Merseyside"/>
    <s v="ps_missing"/>
    <n v="665"/>
    <n v="0.93232999999999999"/>
  </r>
  <r>
    <s v="NAoPri_cohort"/>
    <n v="2020"/>
    <s v="Q2"/>
    <s v="Q2-2020"/>
    <x v="13"/>
    <x v="13"/>
    <s v="."/>
    <s v="Cheshire and Merseyside"/>
    <s v="ps_missing"/>
    <n v="298"/>
    <n v="0.87919000000000003"/>
  </r>
  <r>
    <s v="NAoPri_cohort"/>
    <n v="2020"/>
    <s v="Q3"/>
    <s v="Q3-2020"/>
    <x v="13"/>
    <x v="13"/>
    <s v="."/>
    <s v="Cheshire and Merseyside"/>
    <s v="ps_missing"/>
    <n v="433"/>
    <n v="0.85680999999999996"/>
  </r>
  <r>
    <s v="NAoPri_cohort"/>
    <n v="2020"/>
    <s v="Q4"/>
    <s v="Q4-2020"/>
    <x v="13"/>
    <x v="13"/>
    <s v="."/>
    <s v="Cheshire and Merseyside"/>
    <s v="ps_missing"/>
    <n v="570"/>
    <n v="0.74736999999999998"/>
  </r>
  <r>
    <s v="NAoPri_cohort"/>
    <n v="2021"/>
    <s v="Q1"/>
    <s v="Q1-2021"/>
    <x v="13"/>
    <x v="13"/>
    <s v="."/>
    <s v="Cheshire and Merseyside"/>
    <s v="ps_missing"/>
    <n v="603"/>
    <n v="0.82421"/>
  </r>
  <r>
    <s v="NAoPri_cohort"/>
    <n v="2021"/>
    <s v="Q2"/>
    <s v="Q2-2021"/>
    <x v="13"/>
    <x v="13"/>
    <s v="."/>
    <s v="Cheshire and Merseyside"/>
    <s v="ps_missing"/>
    <n v="574"/>
    <n v="0.82752999999999999"/>
  </r>
  <r>
    <s v="NAoPri_cohort"/>
    <n v="2021"/>
    <s v="Q3"/>
    <s v="Q3-2021"/>
    <x v="13"/>
    <x v="13"/>
    <s v="."/>
    <s v="Cheshire and Merseyside"/>
    <s v="ps_missing"/>
    <n v="629"/>
    <n v="0.82511999999999996"/>
  </r>
  <r>
    <s v="NAoPri_cohort"/>
    <n v="2021"/>
    <s v="Q4"/>
    <s v="Q4-2021"/>
    <x v="13"/>
    <x v="13"/>
    <s v="."/>
    <s v="Cheshire and Merseyside"/>
    <s v="ps_missing"/>
    <n v="598"/>
    <n v="0.83445000000000003"/>
  </r>
  <r>
    <s v="NAoPri_cohort"/>
    <n v="2022"/>
    <s v="Q1"/>
    <s v="Q1-2022"/>
    <x v="13"/>
    <x v="13"/>
    <s v="."/>
    <s v="Cheshire and Merseyside"/>
    <s v="ps_missing"/>
    <n v="586"/>
    <n v="0.88224999999999998"/>
  </r>
  <r>
    <s v="NAoPri_cohort"/>
    <n v="2022"/>
    <s v="Q2"/>
    <s v="Q2-2022"/>
    <x v="13"/>
    <x v="13"/>
    <s v="."/>
    <s v="Cheshire and Merseyside"/>
    <s v="ps_missing"/>
    <n v="605"/>
    <n v="0.85619999999999996"/>
  </r>
  <r>
    <s v="NAoPri_cohort"/>
    <n v="2022"/>
    <s v="Q3"/>
    <s v="Q3-2022"/>
    <x v="13"/>
    <x v="13"/>
    <s v="."/>
    <s v="Cheshire and Merseyside"/>
    <s v="ps_missing"/>
    <n v="605"/>
    <n v="0.89917000000000002"/>
  </r>
  <r>
    <s v="NAoPri_cohort"/>
    <n v="2022"/>
    <s v="Q4"/>
    <s v="Q4-2022"/>
    <x v="13"/>
    <x v="13"/>
    <s v="."/>
    <s v="Cheshire and Merseyside"/>
    <s v="ps_missing"/>
    <n v="575"/>
    <n v="0.89390999999999998"/>
  </r>
  <r>
    <s v="NAoPri_cohort"/>
    <n v="2023"/>
    <s v="Q1"/>
    <s v="Q1-2023"/>
    <x v="13"/>
    <x v="13"/>
    <s v="."/>
    <s v="Cheshire and Merseyside"/>
    <s v="ps_missing"/>
    <n v="580"/>
    <n v="0.87414000000000003"/>
  </r>
  <r>
    <s v="NAoPri_cohort"/>
    <n v="2018"/>
    <s v="Q1"/>
    <s v="Q1-2018"/>
    <x v="14"/>
    <x v="14"/>
    <s v="."/>
    <s v="South Yorkshire and Bassetlaw"/>
    <s v="ps_missing"/>
    <n v="79"/>
    <n v="0.81013000000000002"/>
  </r>
  <r>
    <s v="NAoPri_cohort"/>
    <n v="2018"/>
    <s v="Q2"/>
    <s v="Q2-2018"/>
    <x v="14"/>
    <x v="14"/>
    <s v="."/>
    <s v="South Yorkshire and Bassetlaw"/>
    <s v="ps_missing"/>
    <n v="97"/>
    <n v="0.65978999999999999"/>
  </r>
  <r>
    <s v="NAoPri_cohort"/>
    <n v="2018"/>
    <s v="Q3"/>
    <s v="Q3-2018"/>
    <x v="14"/>
    <x v="14"/>
    <s v="."/>
    <s v="South Yorkshire and Bassetlaw"/>
    <s v="ps_missing"/>
    <n v="86"/>
    <n v="0.75580999999999998"/>
  </r>
  <r>
    <s v="NAoPri_cohort"/>
    <n v="2018"/>
    <s v="Q4"/>
    <s v="Q4-2018"/>
    <x v="14"/>
    <x v="14"/>
    <s v="."/>
    <s v="South Yorkshire and Bassetlaw"/>
    <s v="ps_missing"/>
    <n v="94"/>
    <n v="0.78722999999999999"/>
  </r>
  <r>
    <s v="NAoPri_cohort"/>
    <n v="2019"/>
    <s v="Q1"/>
    <s v="Q1-2019"/>
    <x v="14"/>
    <x v="14"/>
    <s v="."/>
    <s v="South Yorkshire and Bassetlaw"/>
    <s v="ps_missing"/>
    <n v="87"/>
    <n v="0.81608999999999998"/>
  </r>
  <r>
    <s v="NAoPri_cohort"/>
    <n v="2019"/>
    <s v="Q2"/>
    <s v="Q2-2019"/>
    <x v="14"/>
    <x v="14"/>
    <s v="."/>
    <s v="South Yorkshire and Bassetlaw"/>
    <s v="ps_missing"/>
    <n v="93"/>
    <n v="0.82796000000000003"/>
  </r>
  <r>
    <s v="NAoPri_cohort"/>
    <n v="2019"/>
    <s v="Q3"/>
    <s v="Q3-2019"/>
    <x v="14"/>
    <x v="14"/>
    <s v="."/>
    <s v="South Yorkshire and Bassetlaw"/>
    <s v="ps_missing"/>
    <n v="78"/>
    <n v="0.89744000000000002"/>
  </r>
  <r>
    <s v="NAoPri_cohort"/>
    <n v="2019"/>
    <s v="Q4"/>
    <s v="Q4-2019"/>
    <x v="14"/>
    <x v="14"/>
    <s v="."/>
    <s v="South Yorkshire and Bassetlaw"/>
    <s v="ps_missing"/>
    <n v="77"/>
    <n v="0.84416000000000002"/>
  </r>
  <r>
    <s v="NAoPri_cohort"/>
    <n v="2020"/>
    <s v="Q1"/>
    <s v="Q1-2020"/>
    <x v="14"/>
    <x v="14"/>
    <s v="."/>
    <s v="South Yorkshire and Bassetlaw"/>
    <s v="ps_missing"/>
    <n v="75"/>
    <n v="0.78666999999999998"/>
  </r>
  <r>
    <s v="NAoPri_cohort"/>
    <n v="2020"/>
    <s v="Q2"/>
    <s v="Q2-2020"/>
    <x v="14"/>
    <x v="14"/>
    <s v="."/>
    <s v="South Yorkshire and Bassetlaw"/>
    <s v="ps_missing"/>
    <n v="39"/>
    <n v="0.74358999999999997"/>
  </r>
  <r>
    <s v="NAoPri_cohort"/>
    <n v="2020"/>
    <s v="Q3"/>
    <s v="Q3-2020"/>
    <x v="14"/>
    <x v="14"/>
    <s v="."/>
    <s v="South Yorkshire and Bassetlaw"/>
    <s v="ps_missing"/>
    <n v="65"/>
    <n v="0.72307999999999995"/>
  </r>
  <r>
    <s v="NAoPri_cohort"/>
    <n v="2020"/>
    <s v="Q4"/>
    <s v="Q4-2020"/>
    <x v="14"/>
    <x v="14"/>
    <s v="."/>
    <s v="South Yorkshire and Bassetlaw"/>
    <s v="ps_missing"/>
    <n v="74"/>
    <n v="0.64864999999999995"/>
  </r>
  <r>
    <s v="NAoPri_cohort"/>
    <n v="2021"/>
    <s v="Q1"/>
    <s v="Q1-2021"/>
    <x v="14"/>
    <x v="14"/>
    <s v="."/>
    <s v="South Yorkshire and Bassetlaw"/>
    <s v="ps_missing"/>
    <n v="80"/>
    <n v="0.71250000000000002"/>
  </r>
  <r>
    <s v="NAoPri_cohort"/>
    <n v="2021"/>
    <s v="Q2"/>
    <s v="Q2-2021"/>
    <x v="14"/>
    <x v="14"/>
    <s v="."/>
    <s v="South Yorkshire and Bassetlaw"/>
    <s v="ps_missing"/>
    <n v="72"/>
    <n v="0.56943999999999995"/>
  </r>
  <r>
    <s v="NAoPri_cohort"/>
    <n v="2021"/>
    <s v="Q3"/>
    <s v="Q3-2021"/>
    <x v="14"/>
    <x v="14"/>
    <s v="."/>
    <s v="South Yorkshire and Bassetlaw"/>
    <s v="ps_missing"/>
    <n v="91"/>
    <n v="0.86812999999999996"/>
  </r>
  <r>
    <s v="NAoPri_cohort"/>
    <n v="2021"/>
    <s v="Q4"/>
    <s v="Q4-2021"/>
    <x v="14"/>
    <x v="14"/>
    <s v="."/>
    <s v="South Yorkshire and Bassetlaw"/>
    <s v="ps_missing"/>
    <n v="87"/>
    <n v="0.81608999999999998"/>
  </r>
  <r>
    <s v="NAoPri_cohort"/>
    <n v="2022"/>
    <s v="Q1"/>
    <s v="Q1-2022"/>
    <x v="14"/>
    <x v="14"/>
    <s v="."/>
    <s v="South Yorkshire and Bassetlaw"/>
    <s v="ps_missing"/>
    <n v="103"/>
    <n v="0.80583000000000005"/>
  </r>
  <r>
    <s v="NAoPri_cohort"/>
    <n v="2022"/>
    <s v="Q2"/>
    <s v="Q2-2022"/>
    <x v="14"/>
    <x v="14"/>
    <s v="."/>
    <s v="South Yorkshire and Bassetlaw"/>
    <s v="ps_missing"/>
    <n v="106"/>
    <n v="0.72641999999999995"/>
  </r>
  <r>
    <s v="NAoPri_cohort"/>
    <n v="2022"/>
    <s v="Q3"/>
    <s v="Q3-2022"/>
    <x v="14"/>
    <x v="14"/>
    <s v="."/>
    <s v="South Yorkshire and Bassetlaw"/>
    <s v="ps_missing"/>
    <n v="63"/>
    <n v="0.84126999999999996"/>
  </r>
  <r>
    <s v="NAoPri_cohort"/>
    <n v="2022"/>
    <s v="Q4"/>
    <s v="Q4-2022"/>
    <x v="14"/>
    <x v="14"/>
    <s v="."/>
    <s v="South Yorkshire and Bassetlaw"/>
    <s v="ps_missing"/>
    <n v="95"/>
    <n v="0.97894999999999999"/>
  </r>
  <r>
    <s v="NAoPri_cohort"/>
    <n v="2023"/>
    <s v="Q1"/>
    <s v="Q1-2023"/>
    <x v="14"/>
    <x v="14"/>
    <s v="."/>
    <s v="South Yorkshire and Bassetlaw"/>
    <s v="ps_missing"/>
    <n v="66"/>
    <n v="1"/>
  </r>
  <r>
    <s v="NAoPri_cohort"/>
    <n v="2018"/>
    <s v="Q1"/>
    <s v="Q1-2018"/>
    <x v="15"/>
    <x v="15"/>
    <s v="."/>
    <s v="Cheshire and Merseyside"/>
    <s v="ps_missing"/>
    <n v="58"/>
    <n v="0.91378999999999999"/>
  </r>
  <r>
    <s v="NAoPri_cohort"/>
    <n v="2018"/>
    <s v="Q2"/>
    <s v="Q2-2018"/>
    <x v="15"/>
    <x v="15"/>
    <s v="."/>
    <s v="Cheshire and Merseyside"/>
    <s v="ps_missing"/>
    <n v="65"/>
    <n v="0.90769"/>
  </r>
  <r>
    <s v="NAoPri_cohort"/>
    <n v="2018"/>
    <s v="Q3"/>
    <s v="Q3-2018"/>
    <x v="15"/>
    <x v="15"/>
    <s v="."/>
    <s v="Cheshire and Merseyside"/>
    <s v="ps_missing"/>
    <n v="46"/>
    <n v="0.63043000000000005"/>
  </r>
  <r>
    <s v="NAoPri_cohort"/>
    <n v="2018"/>
    <s v="Q4"/>
    <s v="Q4-2018"/>
    <x v="15"/>
    <x v="15"/>
    <s v="."/>
    <s v="Cheshire and Merseyside"/>
    <s v="ps_missing"/>
    <n v="52"/>
    <n v="0.69230999999999998"/>
  </r>
  <r>
    <s v="NAoPri_cohort"/>
    <n v="2019"/>
    <s v="Q1"/>
    <s v="Q1-2019"/>
    <x v="15"/>
    <x v="15"/>
    <s v="."/>
    <s v="Cheshire and Merseyside"/>
    <s v="ps_missing"/>
    <n v="48"/>
    <n v="0.97916999999999998"/>
  </r>
  <r>
    <s v="NAoPri_cohort"/>
    <n v="2019"/>
    <s v="Q2"/>
    <s v="Q2-2019"/>
    <x v="15"/>
    <x v="15"/>
    <s v="."/>
    <s v="Cheshire and Merseyside"/>
    <s v="ps_missing"/>
    <n v="60"/>
    <n v="0.95"/>
  </r>
  <r>
    <s v="NAoPri_cohort"/>
    <n v="2019"/>
    <s v="Q3"/>
    <s v="Q3-2019"/>
    <x v="15"/>
    <x v="15"/>
    <s v="."/>
    <s v="Cheshire and Merseyside"/>
    <s v="ps_missing"/>
    <n v="51"/>
    <n v="0.98038999999999998"/>
  </r>
  <r>
    <s v="NAoPri_cohort"/>
    <n v="2019"/>
    <s v="Q4"/>
    <s v="Q4-2019"/>
    <x v="15"/>
    <x v="15"/>
    <s v="."/>
    <s v="Cheshire and Merseyside"/>
    <s v="ps_missing"/>
    <n v="54"/>
    <n v="0.81481000000000003"/>
  </r>
  <r>
    <s v="NAoPri_cohort"/>
    <n v="2020"/>
    <s v="Q1"/>
    <s v="Q1-2020"/>
    <x v="15"/>
    <x v="15"/>
    <s v="."/>
    <s v="Cheshire and Merseyside"/>
    <s v="ps_missing"/>
    <n v="57"/>
    <n v="0.98246"/>
  </r>
  <r>
    <s v="NAoPri_cohort"/>
    <n v="2020"/>
    <s v="Q2"/>
    <s v="Q2-2020"/>
    <x v="15"/>
    <x v="15"/>
    <s v="."/>
    <s v="Cheshire and Merseyside"/>
    <s v="ps_missing"/>
    <n v="18"/>
    <n v="0.77778000000000003"/>
  </r>
  <r>
    <s v="NAoPri_cohort"/>
    <n v="2020"/>
    <s v="Q3"/>
    <s v="Q3-2020"/>
    <x v="15"/>
    <x v="15"/>
    <s v="."/>
    <s v="Cheshire and Merseyside"/>
    <s v="ps_missing"/>
    <n v="40"/>
    <n v="0.95"/>
  </r>
  <r>
    <s v="NAoPri_cohort"/>
    <n v="2020"/>
    <s v="Q4"/>
    <s v="Q4-2020"/>
    <x v="15"/>
    <x v="15"/>
    <s v="."/>
    <s v="Cheshire and Merseyside"/>
    <s v="ps_missing"/>
    <n v="38"/>
    <n v="0.97367999999999999"/>
  </r>
  <r>
    <s v="NAoPri_cohort"/>
    <n v="2021"/>
    <s v="Q1"/>
    <s v="Q1-2021"/>
    <x v="15"/>
    <x v="15"/>
    <s v="."/>
    <s v="Cheshire and Merseyside"/>
    <s v="ps_missing"/>
    <n v="47"/>
    <n v="1"/>
  </r>
  <r>
    <s v="NAoPri_cohort"/>
    <n v="2021"/>
    <s v="Q2"/>
    <s v="Q2-2021"/>
    <x v="15"/>
    <x v="15"/>
    <s v="."/>
    <s v="Cheshire and Merseyside"/>
    <s v="ps_missing"/>
    <n v="47"/>
    <n v="0.97872000000000003"/>
  </r>
  <r>
    <s v="NAoPri_cohort"/>
    <n v="2021"/>
    <s v="Q3"/>
    <s v="Q3-2021"/>
    <x v="15"/>
    <x v="15"/>
    <s v="."/>
    <s v="Cheshire and Merseyside"/>
    <s v="ps_missing"/>
    <n v="61"/>
    <n v="1"/>
  </r>
  <r>
    <s v="NAoPri_cohort"/>
    <n v="2021"/>
    <s v="Q4"/>
    <s v="Q4-2021"/>
    <x v="15"/>
    <x v="15"/>
    <s v="."/>
    <s v="Cheshire and Merseyside"/>
    <s v="ps_missing"/>
    <n v="59"/>
    <n v="0.98304999999999998"/>
  </r>
  <r>
    <s v="NAoPri_cohort"/>
    <n v="2022"/>
    <s v="Q1"/>
    <s v="Q1-2022"/>
    <x v="15"/>
    <x v="15"/>
    <s v="."/>
    <s v="Cheshire and Merseyside"/>
    <s v="ps_missing"/>
    <n v="64"/>
    <n v="1"/>
  </r>
  <r>
    <s v="NAoPri_cohort"/>
    <n v="2022"/>
    <s v="Q2"/>
    <s v="Q2-2022"/>
    <x v="15"/>
    <x v="15"/>
    <s v="."/>
    <s v="Cheshire and Merseyside"/>
    <s v="ps_missing"/>
    <n v="53"/>
    <n v="0.98112999999999995"/>
  </r>
  <r>
    <s v="NAoPri_cohort"/>
    <n v="2022"/>
    <s v="Q3"/>
    <s v="Q3-2022"/>
    <x v="15"/>
    <x v="15"/>
    <s v="."/>
    <s v="Cheshire and Merseyside"/>
    <s v="ps_missing"/>
    <n v="52"/>
    <n v="1"/>
  </r>
  <r>
    <s v="NAoPri_cohort"/>
    <n v="2022"/>
    <s v="Q4"/>
    <s v="Q4-2022"/>
    <x v="15"/>
    <x v="15"/>
    <s v="."/>
    <s v="Cheshire and Merseyside"/>
    <s v="ps_missing"/>
    <n v="58"/>
    <n v="1"/>
  </r>
  <r>
    <s v="NAoPri_cohort"/>
    <n v="2023"/>
    <s v="Q1"/>
    <s v="Q1-2023"/>
    <x v="15"/>
    <x v="15"/>
    <s v="."/>
    <s v="Cheshire and Merseyside"/>
    <s v="ps_missing"/>
    <n v="53"/>
    <n v="1"/>
  </r>
  <r>
    <s v="NAoPri_cohort"/>
    <n v="2018"/>
    <s v="Q1"/>
    <s v="Q1-2018"/>
    <x v="16"/>
    <x v="16"/>
    <s v="."/>
    <s v="Northern"/>
    <s v="ps_missing"/>
    <n v="60"/>
    <n v="0.05"/>
  </r>
  <r>
    <s v="NAoPri_cohort"/>
    <n v="2018"/>
    <s v="Q2"/>
    <s v="Q2-2018"/>
    <x v="16"/>
    <x v="16"/>
    <s v="."/>
    <s v="Northern"/>
    <s v="ps_missing"/>
    <n v="77"/>
    <n v="0.31169000000000002"/>
  </r>
  <r>
    <s v="NAoPri_cohort"/>
    <n v="2018"/>
    <s v="Q3"/>
    <s v="Q3-2018"/>
    <x v="16"/>
    <x v="16"/>
    <s v="."/>
    <s v="Northern"/>
    <s v="ps_missing"/>
    <n v="61"/>
    <n v="0.13114999999999999"/>
  </r>
  <r>
    <s v="NAoPri_cohort"/>
    <n v="2018"/>
    <s v="Q4"/>
    <s v="Q4-2018"/>
    <x v="16"/>
    <x v="16"/>
    <s v="."/>
    <s v="Northern"/>
    <s v="ps_missing"/>
    <n v="65"/>
    <n v="0.29231000000000001"/>
  </r>
  <r>
    <s v="NAoPri_cohort"/>
    <n v="2019"/>
    <s v="Q1"/>
    <s v="Q1-2019"/>
    <x v="16"/>
    <x v="16"/>
    <s v="."/>
    <s v="Northern"/>
    <s v="ps_missing"/>
    <n v="75"/>
    <n v="0.82667000000000002"/>
  </r>
  <r>
    <s v="NAoPri_cohort"/>
    <n v="2019"/>
    <s v="Q2"/>
    <s v="Q2-2019"/>
    <x v="16"/>
    <x v="16"/>
    <s v="."/>
    <s v="Northern"/>
    <s v="ps_missing"/>
    <n v="87"/>
    <n v="0.72414000000000001"/>
  </r>
  <r>
    <s v="NAoPri_cohort"/>
    <n v="2019"/>
    <s v="Q3"/>
    <s v="Q3-2019"/>
    <x v="16"/>
    <x v="16"/>
    <s v="."/>
    <s v="Northern"/>
    <s v="ps_missing"/>
    <n v="69"/>
    <n v="0.75361999999999996"/>
  </r>
  <r>
    <s v="NAoPri_cohort"/>
    <n v="2019"/>
    <s v="Q4"/>
    <s v="Q4-2019"/>
    <x v="16"/>
    <x v="16"/>
    <s v="."/>
    <s v="Northern"/>
    <s v="ps_missing"/>
    <n v="59"/>
    <n v="0.55932000000000004"/>
  </r>
  <r>
    <s v="NAoPri_cohort"/>
    <n v="2020"/>
    <s v="Q1"/>
    <s v="Q1-2020"/>
    <x v="16"/>
    <x v="16"/>
    <s v="."/>
    <s v="Northern"/>
    <s v="ps_missing"/>
    <n v="59"/>
    <n v="0.96609999999999996"/>
  </r>
  <r>
    <s v="NAoPri_cohort"/>
    <n v="2020"/>
    <s v="Q2"/>
    <s v="Q2-2020"/>
    <x v="16"/>
    <x v="16"/>
    <s v="."/>
    <s v="Northern"/>
    <s v="ps_missing"/>
    <n v="55"/>
    <n v="0.94545000000000001"/>
  </r>
  <r>
    <s v="NAoPri_cohort"/>
    <n v="2020"/>
    <s v="Q3"/>
    <s v="Q3-2020"/>
    <x v="16"/>
    <x v="16"/>
    <s v="."/>
    <s v="Northern"/>
    <s v="ps_missing"/>
    <n v="54"/>
    <n v="0.85185"/>
  </r>
  <r>
    <s v="NAoPri_cohort"/>
    <n v="2020"/>
    <s v="Q4"/>
    <s v="Q4-2020"/>
    <x v="16"/>
    <x v="16"/>
    <s v="."/>
    <s v="Northern"/>
    <s v="ps_missing"/>
    <n v="81"/>
    <n v="0.80247000000000002"/>
  </r>
  <r>
    <s v="NAoPri_cohort"/>
    <n v="2021"/>
    <s v="Q1"/>
    <s v="Q1-2021"/>
    <x v="16"/>
    <x v="16"/>
    <s v="."/>
    <s v="Northern"/>
    <s v="ps_missing"/>
    <n v="74"/>
    <n v="0.82432000000000005"/>
  </r>
  <r>
    <s v="NAoPri_cohort"/>
    <n v="2021"/>
    <s v="Q2"/>
    <s v="Q2-2021"/>
    <x v="16"/>
    <x v="16"/>
    <s v="."/>
    <s v="Northern"/>
    <s v="ps_missing"/>
    <n v="103"/>
    <n v="0.88349999999999995"/>
  </r>
  <r>
    <s v="NAoPri_cohort"/>
    <n v="2021"/>
    <s v="Q3"/>
    <s v="Q3-2021"/>
    <x v="16"/>
    <x v="16"/>
    <s v="."/>
    <s v="Northern"/>
    <s v="ps_missing"/>
    <n v="87"/>
    <n v="0.73563000000000001"/>
  </r>
  <r>
    <s v="NAoPri_cohort"/>
    <n v="2021"/>
    <s v="Q4"/>
    <s v="Q4-2021"/>
    <x v="16"/>
    <x v="16"/>
    <s v="."/>
    <s v="Northern"/>
    <s v="ps_missing"/>
    <n v="86"/>
    <n v="0.83721000000000001"/>
  </r>
  <r>
    <s v="NAoPri_cohort"/>
    <n v="2022"/>
    <s v="Q1"/>
    <s v="Q1-2022"/>
    <x v="16"/>
    <x v="16"/>
    <s v="."/>
    <s v="Northern"/>
    <s v="ps_missing"/>
    <n v="85"/>
    <n v="0.97646999999999995"/>
  </r>
  <r>
    <s v="NAoPri_cohort"/>
    <n v="2022"/>
    <s v="Q2"/>
    <s v="Q2-2022"/>
    <x v="16"/>
    <x v="16"/>
    <s v="."/>
    <s v="Northern"/>
    <s v="ps_missing"/>
    <n v="75"/>
    <n v="0.94667000000000001"/>
  </r>
  <r>
    <s v="NAoPri_cohort"/>
    <n v="2022"/>
    <s v="Q3"/>
    <s v="Q3-2022"/>
    <x v="16"/>
    <x v="16"/>
    <s v="."/>
    <s v="Northern"/>
    <s v="ps_missing"/>
    <n v="77"/>
    <n v="0.93506"/>
  </r>
  <r>
    <s v="NAoPri_cohort"/>
    <n v="2022"/>
    <s v="Q4"/>
    <s v="Q4-2022"/>
    <x v="16"/>
    <x v="16"/>
    <s v="."/>
    <s v="Northern"/>
    <s v="ps_missing"/>
    <n v="70"/>
    <n v="0.97143000000000002"/>
  </r>
  <r>
    <s v="NAoPri_cohort"/>
    <n v="2023"/>
    <s v="Q1"/>
    <s v="Q1-2023"/>
    <x v="16"/>
    <x v="16"/>
    <s v="."/>
    <s v="Northern"/>
    <s v="ps_missing"/>
    <n v="99"/>
    <n v="0.9798"/>
  </r>
  <r>
    <s v="NAoPri_cohort"/>
    <n v="2018"/>
    <s v="Q1"/>
    <s v="Q1-2018"/>
    <x v="17"/>
    <x v="17"/>
    <s v="."/>
    <s v="West London"/>
    <s v="ps_missing"/>
    <n v="40"/>
    <n v="0.5"/>
  </r>
  <r>
    <s v="NAoPri_cohort"/>
    <n v="2018"/>
    <s v="Q2"/>
    <s v="Q2-2018"/>
    <x v="17"/>
    <x v="17"/>
    <s v="."/>
    <s v="West London"/>
    <s v="ps_missing"/>
    <n v="41"/>
    <n v="0.87805"/>
  </r>
  <r>
    <s v="NAoPri_cohort"/>
    <n v="2018"/>
    <s v="Q3"/>
    <s v="Q3-2018"/>
    <x v="17"/>
    <x v="17"/>
    <s v="."/>
    <s v="West London"/>
    <s v="ps_missing"/>
    <n v="38"/>
    <n v="0.86841999999999997"/>
  </r>
  <r>
    <s v="NAoPri_cohort"/>
    <n v="2018"/>
    <s v="Q4"/>
    <s v="Q4-2018"/>
    <x v="17"/>
    <x v="17"/>
    <s v="."/>
    <s v="West London"/>
    <s v="ps_missing"/>
    <n v="40"/>
    <n v="0.67500000000000004"/>
  </r>
  <r>
    <s v="NAoPri_cohort"/>
    <n v="2019"/>
    <s v="Q1"/>
    <s v="Q1-2019"/>
    <x v="17"/>
    <x v="17"/>
    <s v="."/>
    <s v="West London"/>
    <s v="ps_missing"/>
    <n v="33"/>
    <n v="0.69696999999999998"/>
  </r>
  <r>
    <s v="NAoPri_cohort"/>
    <n v="2019"/>
    <s v="Q2"/>
    <s v="Q2-2019"/>
    <x v="17"/>
    <x v="17"/>
    <s v="."/>
    <s v="West London"/>
    <s v="ps_missing"/>
    <n v="27"/>
    <n v="0.81481000000000003"/>
  </r>
  <r>
    <s v="NAoPri_cohort"/>
    <n v="2019"/>
    <s v="Q3"/>
    <s v="Q3-2019"/>
    <x v="17"/>
    <x v="17"/>
    <s v="."/>
    <s v="West London"/>
    <s v="ps_missing"/>
    <n v="23"/>
    <n v="0.86956999999999995"/>
  </r>
  <r>
    <s v="NAoPri_cohort"/>
    <n v="2019"/>
    <s v="Q4"/>
    <s v="Q4-2019"/>
    <x v="17"/>
    <x v="17"/>
    <s v="."/>
    <s v="West London"/>
    <s v="ps_missing"/>
    <n v="39"/>
    <n v="0.66666999999999998"/>
  </r>
  <r>
    <s v="NAoPri_cohort"/>
    <n v="2020"/>
    <s v="Q1"/>
    <s v="Q1-2020"/>
    <x v="17"/>
    <x v="17"/>
    <s v="."/>
    <s v="West London"/>
    <s v="ps_missing"/>
    <n v="30"/>
    <n v="0.73333000000000004"/>
  </r>
  <r>
    <s v="NAoPri_cohort"/>
    <n v="2020"/>
    <s v="Q2"/>
    <s v="Q2-2020"/>
    <x v="17"/>
    <x v="17"/>
    <s v="."/>
    <s v="West London"/>
    <s v="ps_missing"/>
    <n v="14"/>
    <n v="0.71428999999999998"/>
  </r>
  <r>
    <s v="NAoPri_cohort"/>
    <n v="2020"/>
    <s v="Q3"/>
    <s v="Q3-2020"/>
    <x v="17"/>
    <x v="17"/>
    <s v="."/>
    <s v="West London"/>
    <s v="ps_missing"/>
    <n v="17"/>
    <n v="0.58823999999999999"/>
  </r>
  <r>
    <s v="NAoPri_cohort"/>
    <n v="2020"/>
    <s v="Q4"/>
    <s v="Q4-2020"/>
    <x v="17"/>
    <x v="17"/>
    <s v="."/>
    <s v="West London"/>
    <s v="ps_missing"/>
    <n v="23"/>
    <n v="0.43478"/>
  </r>
  <r>
    <s v="NAoPri_cohort"/>
    <n v="2021"/>
    <s v="Q1"/>
    <s v="Q1-2021"/>
    <x v="17"/>
    <x v="17"/>
    <s v="."/>
    <s v="West London"/>
    <s v="ps_missing"/>
    <n v="35"/>
    <n v="0.57142999999999999"/>
  </r>
  <r>
    <s v="NAoPri_cohort"/>
    <n v="2021"/>
    <s v="Q2"/>
    <s v="Q2-2021"/>
    <x v="17"/>
    <x v="17"/>
    <s v="."/>
    <s v="West London"/>
    <s v="ps_missing"/>
    <n v="37"/>
    <n v="0.86485999999999996"/>
  </r>
  <r>
    <s v="NAoPri_cohort"/>
    <n v="2021"/>
    <s v="Q3"/>
    <s v="Q3-2021"/>
    <x v="17"/>
    <x v="17"/>
    <s v="."/>
    <s v="West London"/>
    <s v="ps_missing"/>
    <n v="32"/>
    <n v="0.96875"/>
  </r>
  <r>
    <s v="NAoPri_cohort"/>
    <n v="2021"/>
    <s v="Q4"/>
    <s v="Q4-2021"/>
    <x v="17"/>
    <x v="17"/>
    <s v="."/>
    <s v="West London"/>
    <s v="ps_missing"/>
    <n v="32"/>
    <n v="0.8125"/>
  </r>
  <r>
    <s v="NAoPri_cohort"/>
    <n v="2022"/>
    <s v="Q1"/>
    <s v="Q1-2022"/>
    <x v="17"/>
    <x v="17"/>
    <s v="."/>
    <s v="West London"/>
    <s v="ps_missing"/>
    <n v="42"/>
    <n v="0.66666999999999998"/>
  </r>
  <r>
    <s v="NAoPri_cohort"/>
    <n v="2022"/>
    <s v="Q2"/>
    <s v="Q2-2022"/>
    <x v="17"/>
    <x v="17"/>
    <s v="."/>
    <s v="West London"/>
    <s v="ps_missing"/>
    <n v="32"/>
    <n v="0.46875"/>
  </r>
  <r>
    <s v="NAoPri_cohort"/>
    <n v="2022"/>
    <s v="Q3"/>
    <s v="Q3-2022"/>
    <x v="17"/>
    <x v="17"/>
    <s v="."/>
    <s v="West London"/>
    <s v="ps_missing"/>
    <n v="28"/>
    <n v="0.5"/>
  </r>
  <r>
    <s v="NAoPri_cohort"/>
    <n v="2022"/>
    <s v="Q4"/>
    <s v="Q4-2022"/>
    <x v="17"/>
    <x v="17"/>
    <s v="."/>
    <s v="West London"/>
    <s v="ps_missing"/>
    <n v="33"/>
    <n v="0.54544999999999999"/>
  </r>
  <r>
    <s v="NAoPri_cohort"/>
    <n v="2023"/>
    <s v="Q1"/>
    <s v="Q1-2023"/>
    <x v="17"/>
    <x v="17"/>
    <s v="."/>
    <s v="West London"/>
    <s v="ps_missing"/>
    <n v="43"/>
    <n v="0.32557999999999998"/>
  </r>
  <r>
    <s v="NAoPri_cohort"/>
    <n v="2018"/>
    <s v="Q1"/>
    <s v="Q1-2018"/>
    <x v="18"/>
    <x v="18"/>
    <s v="."/>
    <s v="Kent and Medway"/>
    <s v="ps_missing"/>
    <n v="53"/>
    <n v="0.90566000000000002"/>
  </r>
  <r>
    <s v="NAoPri_cohort"/>
    <n v="2018"/>
    <s v="Q2"/>
    <s v="Q2-2018"/>
    <x v="18"/>
    <x v="18"/>
    <s v="."/>
    <s v="Kent and Medway"/>
    <s v="ps_missing"/>
    <n v="61"/>
    <n v="0.62295"/>
  </r>
  <r>
    <s v="NAoPri_cohort"/>
    <n v="2018"/>
    <s v="Q3"/>
    <s v="Q3-2018"/>
    <x v="18"/>
    <x v="18"/>
    <s v="."/>
    <s v="Kent and Medway"/>
    <s v="ps_missing"/>
    <n v="46"/>
    <n v="0.60870000000000002"/>
  </r>
  <r>
    <s v="NAoPri_cohort"/>
    <n v="2018"/>
    <s v="Q4"/>
    <s v="Q4-2018"/>
    <x v="18"/>
    <x v="18"/>
    <s v="."/>
    <s v="Kent and Medway"/>
    <s v="ps_missing"/>
    <n v="41"/>
    <n v="0.65854000000000001"/>
  </r>
  <r>
    <s v="NAoPri_cohort"/>
    <n v="2019"/>
    <s v="Q1"/>
    <s v="Q1-2019"/>
    <x v="18"/>
    <x v="18"/>
    <s v="."/>
    <s v="Kent and Medway"/>
    <s v="ps_missing"/>
    <n v="73"/>
    <n v="0.63014000000000003"/>
  </r>
  <r>
    <s v="NAoPri_cohort"/>
    <n v="2019"/>
    <s v="Q2"/>
    <s v="Q2-2019"/>
    <x v="18"/>
    <x v="18"/>
    <s v="."/>
    <s v="Kent and Medway"/>
    <s v="ps_missing"/>
    <n v="80"/>
    <n v="0.63749999999999996"/>
  </r>
  <r>
    <s v="NAoPri_cohort"/>
    <n v="2019"/>
    <s v="Q3"/>
    <s v="Q3-2019"/>
    <x v="18"/>
    <x v="18"/>
    <s v="."/>
    <s v="Kent and Medway"/>
    <s v="ps_missing"/>
    <n v="65"/>
    <n v="0.70769000000000004"/>
  </r>
  <r>
    <s v="NAoPri_cohort"/>
    <n v="2019"/>
    <s v="Q4"/>
    <s v="Q4-2019"/>
    <x v="18"/>
    <x v="18"/>
    <s v="."/>
    <s v="Kent and Medway"/>
    <s v="ps_missing"/>
    <n v="86"/>
    <n v="0.77907000000000004"/>
  </r>
  <r>
    <s v="NAoPri_cohort"/>
    <n v="2020"/>
    <s v="Q1"/>
    <s v="Q1-2020"/>
    <x v="18"/>
    <x v="18"/>
    <s v="."/>
    <s v="Kent and Medway"/>
    <s v="ps_missing"/>
    <n v="67"/>
    <n v="0.79103999999999997"/>
  </r>
  <r>
    <s v="NAoPri_cohort"/>
    <n v="2020"/>
    <s v="Q2"/>
    <s v="Q2-2020"/>
    <x v="18"/>
    <x v="18"/>
    <s v="."/>
    <s v="Kent and Medway"/>
    <s v="ps_missing"/>
    <n v="44"/>
    <n v="0.95455000000000001"/>
  </r>
  <r>
    <s v="NAoPri_cohort"/>
    <n v="2020"/>
    <s v="Q3"/>
    <s v="Q3-2020"/>
    <x v="18"/>
    <x v="18"/>
    <s v="."/>
    <s v="Kent and Medway"/>
    <s v="ps_missing"/>
    <n v="45"/>
    <n v="0.97777999999999998"/>
  </r>
  <r>
    <s v="NAoPri_cohort"/>
    <n v="2020"/>
    <s v="Q4"/>
    <s v="Q4-2020"/>
    <x v="18"/>
    <x v="18"/>
    <s v="."/>
    <s v="Kent and Medway"/>
    <s v="ps_missing"/>
    <n v="73"/>
    <n v="0.89041000000000003"/>
  </r>
  <r>
    <s v="NAoPri_cohort"/>
    <n v="2021"/>
    <s v="Q1"/>
    <s v="Q1-2021"/>
    <x v="18"/>
    <x v="18"/>
    <s v="."/>
    <s v="Kent and Medway"/>
    <s v="ps_missing"/>
    <n v="73"/>
    <n v="0.87670999999999999"/>
  </r>
  <r>
    <s v="NAoPri_cohort"/>
    <n v="2021"/>
    <s v="Q2"/>
    <s v="Q2-2021"/>
    <x v="18"/>
    <x v="18"/>
    <s v="."/>
    <s v="Kent and Medway"/>
    <s v="ps_missing"/>
    <n v="75"/>
    <n v="0.98667000000000005"/>
  </r>
  <r>
    <s v="NAoPri_cohort"/>
    <n v="2021"/>
    <s v="Q3"/>
    <s v="Q3-2021"/>
    <x v="18"/>
    <x v="18"/>
    <s v="."/>
    <s v="Kent and Medway"/>
    <s v="ps_missing"/>
    <n v="64"/>
    <n v="0.96875"/>
  </r>
  <r>
    <s v="NAoPri_cohort"/>
    <n v="2021"/>
    <s v="Q4"/>
    <s v="Q4-2021"/>
    <x v="18"/>
    <x v="18"/>
    <s v="."/>
    <s v="Kent and Medway"/>
    <s v="ps_missing"/>
    <n v="39"/>
    <n v="0.89744000000000002"/>
  </r>
  <r>
    <s v="NAoPri_cohort"/>
    <n v="2022"/>
    <s v="Q1"/>
    <s v="Q1-2022"/>
    <x v="18"/>
    <x v="18"/>
    <s v="."/>
    <s v="Kent and Medway"/>
    <s v="ps_missing"/>
    <n v="91"/>
    <n v="0.95604"/>
  </r>
  <r>
    <s v="NAoPri_cohort"/>
    <n v="2022"/>
    <s v="Q2"/>
    <s v="Q2-2022"/>
    <x v="18"/>
    <x v="18"/>
    <s v="."/>
    <s v="Kent and Medway"/>
    <s v="ps_missing"/>
    <n v="97"/>
    <n v="0.85567000000000004"/>
  </r>
  <r>
    <s v="NAoPri_cohort"/>
    <n v="2022"/>
    <s v="Q3"/>
    <s v="Q3-2022"/>
    <x v="18"/>
    <x v="18"/>
    <s v="."/>
    <s v="Kent and Medway"/>
    <s v="ps_missing"/>
    <n v="85"/>
    <n v="0.90588000000000002"/>
  </r>
  <r>
    <s v="NAoPri_cohort"/>
    <n v="2022"/>
    <s v="Q4"/>
    <s v="Q4-2022"/>
    <x v="18"/>
    <x v="18"/>
    <s v="."/>
    <s v="Kent and Medway"/>
    <s v="ps_missing"/>
    <n v="85"/>
    <n v="0.96470999999999996"/>
  </r>
  <r>
    <s v="NAoPri_cohort"/>
    <n v="2023"/>
    <s v="Q1"/>
    <s v="Q1-2023"/>
    <x v="18"/>
    <x v="18"/>
    <s v="."/>
    <s v="Kent and Medway"/>
    <s v="ps_missing"/>
    <n v="88"/>
    <n v="0.79544999999999999"/>
  </r>
  <r>
    <s v="NAoPri_cohort"/>
    <n v="2018"/>
    <s v="Q1"/>
    <s v="Q1-2018"/>
    <x v="19"/>
    <x v="19"/>
    <s v="."/>
    <s v="South Yorkshire and Bassetlaw"/>
    <s v="ps_missing"/>
    <n v="109"/>
    <n v="0.65137999999999996"/>
  </r>
  <r>
    <s v="NAoPri_cohort"/>
    <n v="2018"/>
    <s v="Q2"/>
    <s v="Q2-2018"/>
    <x v="19"/>
    <x v="19"/>
    <s v="."/>
    <s v="South Yorkshire and Bassetlaw"/>
    <s v="ps_missing"/>
    <n v="89"/>
    <n v="0.76404000000000005"/>
  </r>
  <r>
    <s v="NAoPri_cohort"/>
    <n v="2018"/>
    <s v="Q3"/>
    <s v="Q3-2018"/>
    <x v="19"/>
    <x v="19"/>
    <s v="."/>
    <s v="South Yorkshire and Bassetlaw"/>
    <s v="ps_missing"/>
    <n v="88"/>
    <n v="0.89773000000000003"/>
  </r>
  <r>
    <s v="NAoPri_cohort"/>
    <n v="2018"/>
    <s v="Q4"/>
    <s v="Q4-2018"/>
    <x v="19"/>
    <x v="19"/>
    <s v="."/>
    <s v="South Yorkshire and Bassetlaw"/>
    <s v="ps_missing"/>
    <n v="114"/>
    <n v="0.89473999999999998"/>
  </r>
  <r>
    <s v="NAoPri_cohort"/>
    <n v="2019"/>
    <s v="Q1"/>
    <s v="Q1-2019"/>
    <x v="19"/>
    <x v="19"/>
    <s v="."/>
    <s v="South Yorkshire and Bassetlaw"/>
    <s v="ps_missing"/>
    <n v="102"/>
    <n v="0.70587999999999995"/>
  </r>
  <r>
    <s v="NAoPri_cohort"/>
    <n v="2019"/>
    <s v="Q2"/>
    <s v="Q2-2019"/>
    <x v="19"/>
    <x v="19"/>
    <s v="."/>
    <s v="South Yorkshire and Bassetlaw"/>
    <s v="ps_missing"/>
    <n v="100"/>
    <n v="0.9"/>
  </r>
  <r>
    <s v="NAoPri_cohort"/>
    <n v="2019"/>
    <s v="Q3"/>
    <s v="Q3-2019"/>
    <x v="19"/>
    <x v="19"/>
    <s v="."/>
    <s v="South Yorkshire and Bassetlaw"/>
    <s v="ps_missing"/>
    <n v="104"/>
    <n v="0.74038000000000004"/>
  </r>
  <r>
    <s v="NAoPri_cohort"/>
    <n v="2019"/>
    <s v="Q4"/>
    <s v="Q4-2019"/>
    <x v="19"/>
    <x v="19"/>
    <s v="."/>
    <s v="South Yorkshire and Bassetlaw"/>
    <s v="ps_missing"/>
    <n v="85"/>
    <n v="0.61175999999999997"/>
  </r>
  <r>
    <s v="NAoPri_cohort"/>
    <n v="2020"/>
    <s v="Q1"/>
    <s v="Q1-2020"/>
    <x v="19"/>
    <x v="19"/>
    <s v="."/>
    <s v="South Yorkshire and Bassetlaw"/>
    <s v="ps_missing"/>
    <n v="98"/>
    <n v="0.92857000000000001"/>
  </r>
  <r>
    <s v="NAoPri_cohort"/>
    <n v="2020"/>
    <s v="Q2"/>
    <s v="Q2-2020"/>
    <x v="19"/>
    <x v="19"/>
    <s v="."/>
    <s v="South Yorkshire and Bassetlaw"/>
    <s v="ps_missing"/>
    <n v="44"/>
    <n v="1"/>
  </r>
  <r>
    <s v="NAoPri_cohort"/>
    <n v="2020"/>
    <s v="Q3"/>
    <s v="Q3-2020"/>
    <x v="19"/>
    <x v="19"/>
    <s v="."/>
    <s v="South Yorkshire and Bassetlaw"/>
    <s v="ps_missing"/>
    <n v="67"/>
    <n v="0.94030000000000002"/>
  </r>
  <r>
    <s v="NAoPri_cohort"/>
    <n v="2020"/>
    <s v="Q4"/>
    <s v="Q4-2020"/>
    <x v="19"/>
    <x v="19"/>
    <s v="."/>
    <s v="South Yorkshire and Bassetlaw"/>
    <s v="ps_missing"/>
    <n v="79"/>
    <n v="1"/>
  </r>
  <r>
    <s v="NAoPri_cohort"/>
    <n v="2021"/>
    <s v="Q1"/>
    <s v="Q1-2021"/>
    <x v="19"/>
    <x v="19"/>
    <s v="."/>
    <s v="South Yorkshire and Bassetlaw"/>
    <s v="ps_missing"/>
    <n v="76"/>
    <n v="0.90788999999999997"/>
  </r>
  <r>
    <s v="NAoPri_cohort"/>
    <n v="2021"/>
    <s v="Q2"/>
    <s v="Q2-2021"/>
    <x v="19"/>
    <x v="19"/>
    <s v="."/>
    <s v="South Yorkshire and Bassetlaw"/>
    <s v="ps_missing"/>
    <n v="90"/>
    <n v="0.98889000000000005"/>
  </r>
  <r>
    <s v="NAoPri_cohort"/>
    <n v="2021"/>
    <s v="Q3"/>
    <s v="Q3-2021"/>
    <x v="19"/>
    <x v="19"/>
    <s v="."/>
    <s v="South Yorkshire and Bassetlaw"/>
    <s v="ps_missing"/>
    <n v="87"/>
    <n v="0.97701000000000005"/>
  </r>
  <r>
    <s v="NAoPri_cohort"/>
    <n v="2021"/>
    <s v="Q4"/>
    <s v="Q4-2021"/>
    <x v="19"/>
    <x v="19"/>
    <s v="."/>
    <s v="South Yorkshire and Bassetlaw"/>
    <s v="ps_missing"/>
    <n v="87"/>
    <n v="1"/>
  </r>
  <r>
    <s v="NAoPri_cohort"/>
    <n v="2022"/>
    <s v="Q1"/>
    <s v="Q1-2022"/>
    <x v="19"/>
    <x v="19"/>
    <s v="."/>
    <s v="South Yorkshire and Bassetlaw"/>
    <s v="ps_missing"/>
    <n v="82"/>
    <n v="0.97560999999999998"/>
  </r>
  <r>
    <s v="NAoPri_cohort"/>
    <n v="2022"/>
    <s v="Q2"/>
    <s v="Q2-2022"/>
    <x v="19"/>
    <x v="19"/>
    <s v="."/>
    <s v="South Yorkshire and Bassetlaw"/>
    <s v="ps_missing"/>
    <n v="106"/>
    <n v="0.92452999999999996"/>
  </r>
  <r>
    <s v="NAoPri_cohort"/>
    <n v="2022"/>
    <s v="Q3"/>
    <s v="Q3-2022"/>
    <x v="19"/>
    <x v="19"/>
    <s v="."/>
    <s v="South Yorkshire and Bassetlaw"/>
    <s v="ps_missing"/>
    <n v="92"/>
    <n v="0.97826000000000002"/>
  </r>
  <r>
    <s v="NAoPri_cohort"/>
    <n v="2022"/>
    <s v="Q4"/>
    <s v="Q4-2022"/>
    <x v="19"/>
    <x v="19"/>
    <s v="."/>
    <s v="South Yorkshire and Bassetlaw"/>
    <s v="ps_missing"/>
    <n v="94"/>
    <n v="0.92552999999999996"/>
  </r>
  <r>
    <s v="NAoPri_cohort"/>
    <n v="2023"/>
    <s v="Q1"/>
    <s v="Q1-2023"/>
    <x v="19"/>
    <x v="19"/>
    <s v="."/>
    <s v="South Yorkshire and Bassetlaw"/>
    <s v="ps_missing"/>
    <n v="85"/>
    <n v="0.61175999999999997"/>
  </r>
  <r>
    <s v="NAoPri_cohort"/>
    <n v="2018"/>
    <s v="Q1"/>
    <s v="Q1-2018"/>
    <x v="20"/>
    <x v="20"/>
    <s v="."/>
    <s v="Wessex"/>
    <s v="ps_missing"/>
    <n v="36"/>
    <n v="0.97221999999999997"/>
  </r>
  <r>
    <s v="NAoPri_cohort"/>
    <n v="2018"/>
    <s v="Q2"/>
    <s v="Q2-2018"/>
    <x v="20"/>
    <x v="20"/>
    <s v="."/>
    <s v="Wessex"/>
    <s v="ps_missing"/>
    <n v="43"/>
    <n v="0.95348999999999995"/>
  </r>
  <r>
    <s v="NAoPri_cohort"/>
    <n v="2018"/>
    <s v="Q3"/>
    <s v="Q3-2018"/>
    <x v="20"/>
    <x v="20"/>
    <s v="."/>
    <s v="Wessex"/>
    <s v="ps_missing"/>
    <n v="46"/>
    <n v="0.93478000000000006"/>
  </r>
  <r>
    <s v="NAoPri_cohort"/>
    <n v="2018"/>
    <s v="Q4"/>
    <s v="Q4-2018"/>
    <x v="20"/>
    <x v="20"/>
    <s v="."/>
    <s v="Wessex"/>
    <s v="ps_missing"/>
    <n v="28"/>
    <n v="0.96428999999999998"/>
  </r>
  <r>
    <s v="NAoPri_cohort"/>
    <n v="2019"/>
    <s v="Q1"/>
    <s v="Q1-2019"/>
    <x v="20"/>
    <x v="20"/>
    <s v="."/>
    <s v="Wessex"/>
    <s v="ps_missing"/>
    <n v="35"/>
    <n v="1"/>
  </r>
  <r>
    <s v="NAoPri_cohort"/>
    <n v="2019"/>
    <s v="Q2"/>
    <s v="Q2-2019"/>
    <x v="20"/>
    <x v="20"/>
    <s v="."/>
    <s v="Wessex"/>
    <s v="ps_missing"/>
    <n v="31"/>
    <n v="0.90322999999999998"/>
  </r>
  <r>
    <s v="NAoPri_cohort"/>
    <n v="2019"/>
    <s v="Q3"/>
    <s v="Q3-2019"/>
    <x v="20"/>
    <x v="20"/>
    <s v="."/>
    <s v="Wessex"/>
    <s v="ps_missing"/>
    <n v="44"/>
    <n v="0.79544999999999999"/>
  </r>
  <r>
    <s v="NAoPri_cohort"/>
    <n v="2019"/>
    <s v="Q4"/>
    <s v="Q4-2019"/>
    <x v="20"/>
    <x v="20"/>
    <s v="."/>
    <s v="Wessex"/>
    <s v="ps_missing"/>
    <n v="36"/>
    <n v="0.88888999999999996"/>
  </r>
  <r>
    <s v="NAoPri_cohort"/>
    <n v="2020"/>
    <s v="Q1"/>
    <s v="Q1-2020"/>
    <x v="20"/>
    <x v="20"/>
    <s v="."/>
    <s v="Wessex"/>
    <s v="ps_missing"/>
    <n v="37"/>
    <n v="0.89188999999999996"/>
  </r>
  <r>
    <s v="NAoPri_cohort"/>
    <n v="2020"/>
    <s v="Q2"/>
    <s v="Q2-2020"/>
    <x v="20"/>
    <x v="20"/>
    <s v="."/>
    <s v="Wessex"/>
    <s v="ps_missing"/>
    <n v="29"/>
    <n v="1"/>
  </r>
  <r>
    <s v="NAoPri_cohort"/>
    <n v="2020"/>
    <s v="Q3"/>
    <s v="Q3-2020"/>
    <x v="20"/>
    <x v="20"/>
    <s v="."/>
    <s v="Wessex"/>
    <s v="ps_missing"/>
    <n v="34"/>
    <n v="0.97058999999999995"/>
  </r>
  <r>
    <s v="NAoPri_cohort"/>
    <n v="2020"/>
    <s v="Q4"/>
    <s v="Q4-2020"/>
    <x v="20"/>
    <x v="20"/>
    <s v="."/>
    <s v="Wessex"/>
    <s v="ps_missing"/>
    <n v="35"/>
    <n v="0.97143000000000002"/>
  </r>
  <r>
    <s v="NAoPri_cohort"/>
    <n v="2021"/>
    <s v="Q1"/>
    <s v="Q1-2021"/>
    <x v="20"/>
    <x v="20"/>
    <s v="."/>
    <s v="Wessex"/>
    <s v="ps_missing"/>
    <n v="37"/>
    <n v="0.97297"/>
  </r>
  <r>
    <s v="NAoPri_cohort"/>
    <n v="2021"/>
    <s v="Q2"/>
    <s v="Q2-2021"/>
    <x v="20"/>
    <x v="20"/>
    <s v="."/>
    <s v="Wessex"/>
    <s v="ps_missing"/>
    <n v="30"/>
    <n v="1"/>
  </r>
  <r>
    <s v="NAoPri_cohort"/>
    <n v="2021"/>
    <s v="Q3"/>
    <s v="Q3-2021"/>
    <x v="20"/>
    <x v="20"/>
    <s v="."/>
    <s v="Wessex"/>
    <s v="ps_missing"/>
    <n v="41"/>
    <n v="1"/>
  </r>
  <r>
    <s v="NAoPri_cohort"/>
    <n v="2021"/>
    <s v="Q4"/>
    <s v="Q4-2021"/>
    <x v="20"/>
    <x v="20"/>
    <s v="."/>
    <s v="Wessex"/>
    <s v="ps_missing"/>
    <n v="34"/>
    <n v="0.94118000000000002"/>
  </r>
  <r>
    <s v="NAoPri_cohort"/>
    <n v="2022"/>
    <s v="Q1"/>
    <s v="Q1-2022"/>
    <x v="20"/>
    <x v="20"/>
    <s v="."/>
    <s v="Wessex"/>
    <s v="ps_missing"/>
    <n v="38"/>
    <n v="0.97367999999999999"/>
  </r>
  <r>
    <s v="NAoPri_cohort"/>
    <n v="2022"/>
    <s v="Q2"/>
    <s v="Q2-2022"/>
    <x v="20"/>
    <x v="20"/>
    <s v="."/>
    <s v="Wessex"/>
    <s v="ps_missing"/>
    <n v="19"/>
    <n v="0.94737000000000005"/>
  </r>
  <r>
    <s v="NAoPri_cohort"/>
    <n v="2022"/>
    <s v="Q3"/>
    <s v="Q3-2022"/>
    <x v="20"/>
    <x v="20"/>
    <s v="."/>
    <s v="Wessex"/>
    <s v="ps_missing"/>
    <n v="28"/>
    <n v="0.96428999999999998"/>
  </r>
  <r>
    <s v="NAoPri_cohort"/>
    <n v="2022"/>
    <s v="Q4"/>
    <s v="Q4-2022"/>
    <x v="20"/>
    <x v="20"/>
    <s v="."/>
    <s v="Wessex"/>
    <s v="ps_missing"/>
    <n v="28"/>
    <n v="1"/>
  </r>
  <r>
    <s v="NAoPri_cohort"/>
    <n v="2023"/>
    <s v="Q1"/>
    <s v="Q1-2023"/>
    <x v="20"/>
    <x v="20"/>
    <s v="."/>
    <s v="Wessex"/>
    <s v="ps_missing"/>
    <n v="26"/>
    <n v="1"/>
  </r>
  <r>
    <s v="NAoPri_cohort"/>
    <n v="2018"/>
    <s v="Q1"/>
    <s v="Q1-2018"/>
    <x v="21"/>
    <x v="21"/>
    <s v="."/>
    <s v="West Midlands"/>
    <s v="ps_missing"/>
    <n v="81"/>
    <n v="0.38272"/>
  </r>
  <r>
    <s v="NAoPri_cohort"/>
    <n v="2018"/>
    <s v="Q2"/>
    <s v="Q2-2018"/>
    <x v="21"/>
    <x v="21"/>
    <s v="."/>
    <s v="West Midlands"/>
    <s v="ps_missing"/>
    <n v="96"/>
    <n v="0.9375"/>
  </r>
  <r>
    <s v="NAoPri_cohort"/>
    <n v="2018"/>
    <s v="Q3"/>
    <s v="Q3-2018"/>
    <x v="21"/>
    <x v="21"/>
    <s v="."/>
    <s v="West Midlands"/>
    <s v="ps_missing"/>
    <n v="91"/>
    <n v="0.96702999999999995"/>
  </r>
  <r>
    <s v="NAoPri_cohort"/>
    <n v="2018"/>
    <s v="Q4"/>
    <s v="Q4-2018"/>
    <x v="21"/>
    <x v="21"/>
    <s v="."/>
    <s v="West Midlands"/>
    <s v="ps_missing"/>
    <n v="85"/>
    <n v="0.94118000000000002"/>
  </r>
  <r>
    <s v="NAoPri_cohort"/>
    <n v="2019"/>
    <s v="Q1"/>
    <s v="Q1-2019"/>
    <x v="21"/>
    <x v="21"/>
    <s v="."/>
    <s v="West Midlands"/>
    <s v="ps_missing"/>
    <n v="75"/>
    <n v="0.97333000000000003"/>
  </r>
  <r>
    <s v="NAoPri_cohort"/>
    <n v="2019"/>
    <s v="Q2"/>
    <s v="Q2-2019"/>
    <x v="21"/>
    <x v="21"/>
    <s v="."/>
    <s v="West Midlands"/>
    <s v="ps_missing"/>
    <n v="92"/>
    <n v="0.96738999999999997"/>
  </r>
  <r>
    <s v="NAoPri_cohort"/>
    <n v="2019"/>
    <s v="Q3"/>
    <s v="Q3-2019"/>
    <x v="21"/>
    <x v="21"/>
    <s v="."/>
    <s v="West Midlands"/>
    <s v="ps_missing"/>
    <n v="71"/>
    <n v="0.90141000000000004"/>
  </r>
  <r>
    <s v="NAoPri_cohort"/>
    <n v="2019"/>
    <s v="Q4"/>
    <s v="Q4-2019"/>
    <x v="21"/>
    <x v="21"/>
    <s v="."/>
    <s v="West Midlands"/>
    <s v="ps_missing"/>
    <n v="81"/>
    <n v="0.90122999999999998"/>
  </r>
  <r>
    <s v="NAoPri_cohort"/>
    <n v="2020"/>
    <s v="Q1"/>
    <s v="Q1-2020"/>
    <x v="21"/>
    <x v="21"/>
    <s v="."/>
    <s v="West Midlands"/>
    <s v="ps_missing"/>
    <n v="83"/>
    <n v="0.65059999999999996"/>
  </r>
  <r>
    <s v="NAoPri_cohort"/>
    <n v="2020"/>
    <s v="Q2"/>
    <s v="Q2-2020"/>
    <x v="21"/>
    <x v="21"/>
    <s v="."/>
    <s v="West Midlands"/>
    <s v="ps_missing"/>
    <n v="33"/>
    <n v="0.69696999999999998"/>
  </r>
  <r>
    <s v="NAoPri_cohort"/>
    <n v="2020"/>
    <s v="Q3"/>
    <s v="Q3-2020"/>
    <x v="21"/>
    <x v="21"/>
    <s v="."/>
    <s v="West Midlands"/>
    <s v="ps_missing"/>
    <n v="45"/>
    <n v="0.44444"/>
  </r>
  <r>
    <s v="NAoPri_cohort"/>
    <n v="2020"/>
    <s v="Q4"/>
    <s v="Q4-2020"/>
    <x v="21"/>
    <x v="21"/>
    <s v="."/>
    <s v="West Midlands"/>
    <s v="ps_missing"/>
    <n v="83"/>
    <n v="0.72289000000000003"/>
  </r>
  <r>
    <s v="NAoPri_cohort"/>
    <n v="2021"/>
    <s v="Q1"/>
    <s v="Q1-2021"/>
    <x v="21"/>
    <x v="21"/>
    <s v="."/>
    <s v="West Midlands"/>
    <s v="ps_missing"/>
    <n v="87"/>
    <n v="0.78161000000000003"/>
  </r>
  <r>
    <s v="NAoPri_cohort"/>
    <n v="2021"/>
    <s v="Q2"/>
    <s v="Q2-2021"/>
    <x v="21"/>
    <x v="21"/>
    <s v="."/>
    <s v="West Midlands"/>
    <s v="ps_missing"/>
    <n v="90"/>
    <n v="0.84443999999999997"/>
  </r>
  <r>
    <s v="NAoPri_cohort"/>
    <n v="2021"/>
    <s v="Q3"/>
    <s v="Q3-2021"/>
    <x v="21"/>
    <x v="21"/>
    <s v="."/>
    <s v="West Midlands"/>
    <s v="ps_missing"/>
    <n v="78"/>
    <n v="0.79486999999999997"/>
  </r>
  <r>
    <s v="NAoPri_cohort"/>
    <n v="2021"/>
    <s v="Q4"/>
    <s v="Q4-2021"/>
    <x v="21"/>
    <x v="21"/>
    <s v="."/>
    <s v="West Midlands"/>
    <s v="ps_missing"/>
    <n v="84"/>
    <n v="0.76190000000000002"/>
  </r>
  <r>
    <s v="NAoPri_cohort"/>
    <n v="2022"/>
    <s v="Q1"/>
    <s v="Q1-2022"/>
    <x v="21"/>
    <x v="21"/>
    <s v="."/>
    <s v="West Midlands"/>
    <s v="ps_missing"/>
    <n v="84"/>
    <n v="0.77381"/>
  </r>
  <r>
    <s v="NAoPri_cohort"/>
    <n v="2022"/>
    <s v="Q2"/>
    <s v="Q2-2022"/>
    <x v="21"/>
    <x v="21"/>
    <s v="."/>
    <s v="West Midlands"/>
    <s v="ps_missing"/>
    <n v="86"/>
    <n v="1"/>
  </r>
  <r>
    <s v="NAoPri_cohort"/>
    <n v="2022"/>
    <s v="Q3"/>
    <s v="Q3-2022"/>
    <x v="21"/>
    <x v="21"/>
    <s v="."/>
    <s v="West Midlands"/>
    <s v="ps_missing"/>
    <n v="98"/>
    <n v="1"/>
  </r>
  <r>
    <s v="NAoPri_cohort"/>
    <n v="2022"/>
    <s v="Q4"/>
    <s v="Q4-2022"/>
    <x v="21"/>
    <x v="21"/>
    <s v="."/>
    <s v="West Midlands"/>
    <s v="ps_missing"/>
    <n v="63"/>
    <n v="1"/>
  </r>
  <r>
    <s v="NAoPri_cohort"/>
    <n v="2023"/>
    <s v="Q1"/>
    <s v="Q1-2023"/>
    <x v="21"/>
    <x v="21"/>
    <s v="."/>
    <s v="West Midlands"/>
    <s v="ps_missing"/>
    <n v="71"/>
    <n v="0.98592000000000002"/>
  </r>
  <r>
    <s v="NAoPri_cohort"/>
    <n v="2018"/>
    <s v="Q1"/>
    <s v="Q1-2018"/>
    <x v="22"/>
    <x v="22"/>
    <s v="."/>
    <s v="Cheshire and Merseyside"/>
    <s v="ps_missing"/>
    <n v="53"/>
    <n v="0.98112999999999995"/>
  </r>
  <r>
    <s v="NAoPri_cohort"/>
    <n v="2018"/>
    <s v="Q2"/>
    <s v="Q2-2018"/>
    <x v="22"/>
    <x v="22"/>
    <s v="."/>
    <s v="Cheshire and Merseyside"/>
    <s v="ps_missing"/>
    <n v="62"/>
    <n v="0.96774000000000004"/>
  </r>
  <r>
    <s v="NAoPri_cohort"/>
    <n v="2018"/>
    <s v="Q3"/>
    <s v="Q3-2018"/>
    <x v="22"/>
    <x v="22"/>
    <s v="."/>
    <s v="Cheshire and Merseyside"/>
    <s v="ps_missing"/>
    <n v="74"/>
    <n v="0.94594999999999996"/>
  </r>
  <r>
    <s v="NAoPri_cohort"/>
    <n v="2018"/>
    <s v="Q4"/>
    <s v="Q4-2018"/>
    <x v="22"/>
    <x v="22"/>
    <s v="."/>
    <s v="Cheshire and Merseyside"/>
    <s v="ps_missing"/>
    <n v="81"/>
    <n v="0.93827000000000005"/>
  </r>
  <r>
    <s v="NAoPri_cohort"/>
    <n v="2019"/>
    <s v="Q1"/>
    <s v="Q1-2019"/>
    <x v="22"/>
    <x v="22"/>
    <s v="."/>
    <s v="Cheshire and Merseyside"/>
    <s v="ps_missing"/>
    <n v="73"/>
    <n v="0.97260000000000002"/>
  </r>
  <r>
    <s v="NAoPri_cohort"/>
    <n v="2019"/>
    <s v="Q2"/>
    <s v="Q2-2019"/>
    <x v="22"/>
    <x v="22"/>
    <s v="."/>
    <s v="Cheshire and Merseyside"/>
    <s v="ps_missing"/>
    <n v="72"/>
    <n v="0.95833000000000002"/>
  </r>
  <r>
    <s v="NAoPri_cohort"/>
    <n v="2019"/>
    <s v="Q3"/>
    <s v="Q3-2019"/>
    <x v="22"/>
    <x v="22"/>
    <s v="."/>
    <s v="Cheshire and Merseyside"/>
    <s v="ps_missing"/>
    <n v="72"/>
    <n v="0.98611000000000004"/>
  </r>
  <r>
    <s v="NAoPri_cohort"/>
    <n v="2019"/>
    <s v="Q4"/>
    <s v="Q4-2019"/>
    <x v="22"/>
    <x v="22"/>
    <s v="."/>
    <s v="Cheshire and Merseyside"/>
    <s v="ps_missing"/>
    <n v="85"/>
    <n v="0.97646999999999995"/>
  </r>
  <r>
    <s v="NAoPri_cohort"/>
    <n v="2020"/>
    <s v="Q1"/>
    <s v="Q1-2020"/>
    <x v="22"/>
    <x v="22"/>
    <s v="."/>
    <s v="Cheshire and Merseyside"/>
    <s v="ps_missing"/>
    <n v="85"/>
    <n v="0.82352999999999998"/>
  </r>
  <r>
    <s v="NAoPri_cohort"/>
    <n v="2020"/>
    <s v="Q2"/>
    <s v="Q2-2020"/>
    <x v="22"/>
    <x v="22"/>
    <s v="."/>
    <s v="Cheshire and Merseyside"/>
    <s v="ps_missing"/>
    <n v="39"/>
    <n v="0.92308000000000001"/>
  </r>
  <r>
    <s v="NAoPri_cohort"/>
    <n v="2020"/>
    <s v="Q3"/>
    <s v="Q3-2020"/>
    <x v="22"/>
    <x v="22"/>
    <s v="."/>
    <s v="Cheshire and Merseyside"/>
    <s v="ps_missing"/>
    <n v="47"/>
    <n v="0.38297999999999999"/>
  </r>
  <r>
    <s v="NAoPri_cohort"/>
    <n v="2020"/>
    <s v="Q4"/>
    <s v="Q4-2020"/>
    <x v="22"/>
    <x v="22"/>
    <s v="."/>
    <s v="Cheshire and Merseyside"/>
    <s v="ps_missing"/>
    <n v="70"/>
    <n v="0.25713999999999998"/>
  </r>
  <r>
    <s v="NAoPri_cohort"/>
    <n v="2021"/>
    <s v="Q1"/>
    <s v="Q1-2021"/>
    <x v="22"/>
    <x v="22"/>
    <s v="."/>
    <s v="Cheshire and Merseyside"/>
    <s v="ps_missing"/>
    <n v="74"/>
    <n v="0.20269999999999999"/>
  </r>
  <r>
    <s v="NAoPri_cohort"/>
    <n v="2021"/>
    <s v="Q2"/>
    <s v="Q2-2021"/>
    <x v="22"/>
    <x v="22"/>
    <s v="."/>
    <s v="Cheshire and Merseyside"/>
    <s v="ps_missing"/>
    <n v="70"/>
    <n v="0.35714000000000001"/>
  </r>
  <r>
    <s v="NAoPri_cohort"/>
    <n v="2021"/>
    <s v="Q3"/>
    <s v="Q3-2021"/>
    <x v="22"/>
    <x v="22"/>
    <s v="."/>
    <s v="Cheshire and Merseyside"/>
    <s v="ps_missing"/>
    <n v="73"/>
    <n v="0.28766999999999998"/>
  </r>
  <r>
    <s v="NAoPri_cohort"/>
    <n v="2021"/>
    <s v="Q4"/>
    <s v="Q4-2021"/>
    <x v="22"/>
    <x v="22"/>
    <s v="."/>
    <s v="Cheshire and Merseyside"/>
    <s v="ps_missing"/>
    <n v="72"/>
    <n v="0.47221999999999997"/>
  </r>
  <r>
    <s v="NAoPri_cohort"/>
    <n v="2022"/>
    <s v="Q1"/>
    <s v="Q1-2022"/>
    <x v="22"/>
    <x v="22"/>
    <s v="."/>
    <s v="Cheshire and Merseyside"/>
    <s v="ps_missing"/>
    <n v="71"/>
    <n v="0.63380000000000003"/>
  </r>
  <r>
    <s v="NAoPri_cohort"/>
    <n v="2022"/>
    <s v="Q2"/>
    <s v="Q2-2022"/>
    <x v="22"/>
    <x v="22"/>
    <s v="."/>
    <s v="Cheshire and Merseyside"/>
    <s v="ps_missing"/>
    <n v="77"/>
    <n v="0.48052"/>
  </r>
  <r>
    <s v="NAoPri_cohort"/>
    <n v="2022"/>
    <s v="Q3"/>
    <s v="Q3-2022"/>
    <x v="22"/>
    <x v="22"/>
    <s v="."/>
    <s v="Cheshire and Merseyside"/>
    <s v="ps_missing"/>
    <n v="70"/>
    <n v="0.54286000000000001"/>
  </r>
  <r>
    <s v="NAoPri_cohort"/>
    <n v="2022"/>
    <s v="Q4"/>
    <s v="Q4-2022"/>
    <x v="22"/>
    <x v="22"/>
    <s v="."/>
    <s v="Cheshire and Merseyside"/>
    <s v="ps_missing"/>
    <n v="67"/>
    <n v="0.83582000000000001"/>
  </r>
  <r>
    <s v="NAoPri_cohort"/>
    <n v="2023"/>
    <s v="Q1"/>
    <s v="Q1-2023"/>
    <x v="22"/>
    <x v="22"/>
    <s v="."/>
    <s v="Cheshire and Merseyside"/>
    <s v="ps_missing"/>
    <n v="57"/>
    <n v="0.64912000000000003"/>
  </r>
  <r>
    <s v="NAoPri_cohort"/>
    <n v="2018"/>
    <s v="Q1"/>
    <s v="Q1-2018"/>
    <x v="23"/>
    <x v="23"/>
    <s v="."/>
    <s v="Kent and Medway"/>
    <s v="ps_missing"/>
    <n v="117"/>
    <n v="0.58120000000000005"/>
  </r>
  <r>
    <s v="NAoPri_cohort"/>
    <n v="2018"/>
    <s v="Q2"/>
    <s v="Q2-2018"/>
    <x v="23"/>
    <x v="23"/>
    <s v="."/>
    <s v="Kent and Medway"/>
    <s v="ps_missing"/>
    <n v="168"/>
    <n v="0.59523999999999999"/>
  </r>
  <r>
    <s v="NAoPri_cohort"/>
    <n v="2018"/>
    <s v="Q3"/>
    <s v="Q3-2018"/>
    <x v="23"/>
    <x v="23"/>
    <s v="."/>
    <s v="Kent and Medway"/>
    <s v="ps_missing"/>
    <n v="178"/>
    <n v="0.64607000000000003"/>
  </r>
  <r>
    <s v="NAoPri_cohort"/>
    <n v="2018"/>
    <s v="Q4"/>
    <s v="Q4-2018"/>
    <x v="23"/>
    <x v="23"/>
    <s v="."/>
    <s v="Kent and Medway"/>
    <s v="ps_missing"/>
    <n v="160"/>
    <n v="0.8"/>
  </r>
  <r>
    <s v="NAoPri_cohort"/>
    <n v="2019"/>
    <s v="Q1"/>
    <s v="Q1-2019"/>
    <x v="23"/>
    <x v="23"/>
    <s v="."/>
    <s v="Kent and Medway"/>
    <s v="ps_missing"/>
    <n v="150"/>
    <n v="0.81333"/>
  </r>
  <r>
    <s v="NAoPri_cohort"/>
    <n v="2019"/>
    <s v="Q2"/>
    <s v="Q2-2019"/>
    <x v="23"/>
    <x v="23"/>
    <s v="."/>
    <s v="Kent and Medway"/>
    <s v="ps_missing"/>
    <n v="159"/>
    <n v="0.73585"/>
  </r>
  <r>
    <s v="NAoPri_cohort"/>
    <n v="2019"/>
    <s v="Q3"/>
    <s v="Q3-2019"/>
    <x v="23"/>
    <x v="23"/>
    <s v="."/>
    <s v="Kent and Medway"/>
    <s v="ps_missing"/>
    <n v="189"/>
    <n v="0.77778000000000003"/>
  </r>
  <r>
    <s v="NAoPri_cohort"/>
    <n v="2019"/>
    <s v="Q4"/>
    <s v="Q4-2019"/>
    <x v="23"/>
    <x v="23"/>
    <s v="."/>
    <s v="Kent and Medway"/>
    <s v="ps_missing"/>
    <n v="160"/>
    <n v="0.98124999999999996"/>
  </r>
  <r>
    <s v="NAoPri_cohort"/>
    <n v="2020"/>
    <s v="Q1"/>
    <s v="Q1-2020"/>
    <x v="23"/>
    <x v="23"/>
    <s v="."/>
    <s v="Kent and Medway"/>
    <s v="ps_missing"/>
    <n v="147"/>
    <n v="0.95918000000000003"/>
  </r>
  <r>
    <s v="NAoPri_cohort"/>
    <n v="2020"/>
    <s v="Q2"/>
    <s v="Q2-2020"/>
    <x v="23"/>
    <x v="23"/>
    <s v="."/>
    <s v="Kent and Medway"/>
    <s v="ps_missing"/>
    <n v="93"/>
    <n v="0.89246999999999999"/>
  </r>
  <r>
    <s v="NAoPri_cohort"/>
    <n v="2020"/>
    <s v="Q3"/>
    <s v="Q3-2020"/>
    <x v="23"/>
    <x v="23"/>
    <s v="."/>
    <s v="Kent and Medway"/>
    <s v="ps_missing"/>
    <n v="150"/>
    <n v="0.88"/>
  </r>
  <r>
    <s v="NAoPri_cohort"/>
    <n v="2020"/>
    <s v="Q4"/>
    <s v="Q4-2020"/>
    <x v="23"/>
    <x v="23"/>
    <s v="."/>
    <s v="Kent and Medway"/>
    <s v="ps_missing"/>
    <n v="146"/>
    <n v="0.95204999999999995"/>
  </r>
  <r>
    <s v="NAoPri_cohort"/>
    <n v="2021"/>
    <s v="Q1"/>
    <s v="Q1-2021"/>
    <x v="23"/>
    <x v="23"/>
    <s v="."/>
    <s v="Kent and Medway"/>
    <s v="ps_missing"/>
    <n v="138"/>
    <n v="0.96377000000000002"/>
  </r>
  <r>
    <s v="NAoPri_cohort"/>
    <n v="2021"/>
    <s v="Q2"/>
    <s v="Q2-2021"/>
    <x v="23"/>
    <x v="23"/>
    <s v="."/>
    <s v="Kent and Medway"/>
    <s v="ps_missing"/>
    <n v="157"/>
    <n v="0.98089000000000004"/>
  </r>
  <r>
    <s v="NAoPri_cohort"/>
    <n v="2021"/>
    <s v="Q3"/>
    <s v="Q3-2021"/>
    <x v="23"/>
    <x v="23"/>
    <s v="."/>
    <s v="Kent and Medway"/>
    <s v="ps_missing"/>
    <n v="152"/>
    <n v="0.89473999999999998"/>
  </r>
  <r>
    <s v="NAoPri_cohort"/>
    <n v="2021"/>
    <s v="Q4"/>
    <s v="Q4-2021"/>
    <x v="23"/>
    <x v="23"/>
    <s v="."/>
    <s v="Kent and Medway"/>
    <s v="ps_missing"/>
    <n v="156"/>
    <n v="0.74358999999999997"/>
  </r>
  <r>
    <s v="NAoPri_cohort"/>
    <n v="2022"/>
    <s v="Q1"/>
    <s v="Q1-2022"/>
    <x v="23"/>
    <x v="23"/>
    <s v="."/>
    <s v="Kent and Medway"/>
    <s v="ps_missing"/>
    <n v="141"/>
    <n v="0.98582000000000003"/>
  </r>
  <r>
    <s v="NAoPri_cohort"/>
    <n v="2022"/>
    <s v="Q2"/>
    <s v="Q2-2022"/>
    <x v="23"/>
    <x v="23"/>
    <s v="."/>
    <s v="Kent and Medway"/>
    <s v="ps_missing"/>
    <n v="177"/>
    <n v="0.97175"/>
  </r>
  <r>
    <s v="NAoPri_cohort"/>
    <n v="2022"/>
    <s v="Q3"/>
    <s v="Q3-2022"/>
    <x v="23"/>
    <x v="23"/>
    <s v="."/>
    <s v="Kent and Medway"/>
    <s v="ps_missing"/>
    <n v="167"/>
    <n v="0.98204000000000002"/>
  </r>
  <r>
    <s v="NAoPri_cohort"/>
    <n v="2022"/>
    <s v="Q4"/>
    <s v="Q4-2022"/>
    <x v="23"/>
    <x v="23"/>
    <s v="."/>
    <s v="Kent and Medway"/>
    <s v="ps_missing"/>
    <n v="163"/>
    <n v="0.96933000000000002"/>
  </r>
  <r>
    <s v="NAoPri_cohort"/>
    <n v="2023"/>
    <s v="Q1"/>
    <s v="Q1-2023"/>
    <x v="23"/>
    <x v="23"/>
    <s v="."/>
    <s v="Kent and Medway"/>
    <s v="ps_missing"/>
    <n v="175"/>
    <n v="0.96570999999999996"/>
  </r>
  <r>
    <s v="NAoPri_cohort"/>
    <n v="2018"/>
    <s v="Q1"/>
    <s v="Q1-2018"/>
    <x v="24"/>
    <x v="24"/>
    <s v="."/>
    <s v="Lancashire and South Cumbria"/>
    <s v="ps_missing"/>
    <n v="70"/>
    <n v="1"/>
  </r>
  <r>
    <s v="NAoPri_cohort"/>
    <n v="2018"/>
    <s v="Q2"/>
    <s v="Q2-2018"/>
    <x v="24"/>
    <x v="24"/>
    <s v="."/>
    <s v="Lancashire and South Cumbria"/>
    <s v="ps_missing"/>
    <n v="107"/>
    <n v="0.98131000000000002"/>
  </r>
  <r>
    <s v="NAoPri_cohort"/>
    <n v="2018"/>
    <s v="Q3"/>
    <s v="Q3-2018"/>
    <x v="24"/>
    <x v="24"/>
    <s v="."/>
    <s v="Lancashire and South Cumbria"/>
    <s v="ps_missing"/>
    <n v="111"/>
    <n v="0.99099000000000004"/>
  </r>
  <r>
    <s v="NAoPri_cohort"/>
    <n v="2018"/>
    <s v="Q4"/>
    <s v="Q4-2018"/>
    <x v="24"/>
    <x v="24"/>
    <s v="."/>
    <s v="Lancashire and South Cumbria"/>
    <s v="ps_missing"/>
    <n v="86"/>
    <n v="0.98836999999999997"/>
  </r>
  <r>
    <s v="NAoPri_cohort"/>
    <n v="2019"/>
    <s v="Q1"/>
    <s v="Q1-2019"/>
    <x v="24"/>
    <x v="24"/>
    <s v="."/>
    <s v="Lancashire and South Cumbria"/>
    <s v="ps_missing"/>
    <n v="101"/>
    <n v="0.99009999999999998"/>
  </r>
  <r>
    <s v="NAoPri_cohort"/>
    <n v="2019"/>
    <s v="Q2"/>
    <s v="Q2-2019"/>
    <x v="24"/>
    <x v="24"/>
    <s v="."/>
    <s v="Lancashire and South Cumbria"/>
    <s v="ps_missing"/>
    <n v="108"/>
    <n v="1"/>
  </r>
  <r>
    <s v="NAoPri_cohort"/>
    <n v="2019"/>
    <s v="Q3"/>
    <s v="Q3-2019"/>
    <x v="24"/>
    <x v="24"/>
    <s v="."/>
    <s v="Lancashire and South Cumbria"/>
    <s v="ps_missing"/>
    <n v="95"/>
    <n v="0.93684000000000001"/>
  </r>
  <r>
    <s v="NAoPri_cohort"/>
    <n v="2019"/>
    <s v="Q4"/>
    <s v="Q4-2019"/>
    <x v="24"/>
    <x v="24"/>
    <s v="."/>
    <s v="Lancashire and South Cumbria"/>
    <s v="ps_missing"/>
    <n v="122"/>
    <n v="0.97541"/>
  </r>
  <r>
    <s v="NAoPri_cohort"/>
    <n v="2020"/>
    <s v="Q1"/>
    <s v="Q1-2020"/>
    <x v="24"/>
    <x v="24"/>
    <s v="."/>
    <s v="Lancashire and South Cumbria"/>
    <s v="ps_missing"/>
    <n v="72"/>
    <n v="0.98611000000000004"/>
  </r>
  <r>
    <s v="NAoPri_cohort"/>
    <n v="2020"/>
    <s v="Q2"/>
    <s v="Q2-2020"/>
    <x v="24"/>
    <x v="24"/>
    <s v="."/>
    <s v="Lancashire and South Cumbria"/>
    <s v="ps_missing"/>
    <n v="52"/>
    <n v="0.96153999999999995"/>
  </r>
  <r>
    <s v="NAoPri_cohort"/>
    <n v="2020"/>
    <s v="Q3"/>
    <s v="Q3-2020"/>
    <x v="24"/>
    <x v="24"/>
    <s v="."/>
    <s v="Lancashire and South Cumbria"/>
    <s v="ps_missing"/>
    <n v="84"/>
    <n v="0.70238"/>
  </r>
  <r>
    <s v="NAoPri_cohort"/>
    <n v="2020"/>
    <s v="Q4"/>
    <s v="Q4-2020"/>
    <x v="24"/>
    <x v="24"/>
    <s v="."/>
    <s v="Lancashire and South Cumbria"/>
    <s v="ps_missing"/>
    <n v="77"/>
    <n v="0.92208000000000001"/>
  </r>
  <r>
    <s v="NAoPri_cohort"/>
    <n v="2021"/>
    <s v="Q1"/>
    <s v="Q1-2021"/>
    <x v="24"/>
    <x v="24"/>
    <s v="."/>
    <s v="Lancashire and South Cumbria"/>
    <s v="ps_missing"/>
    <n v="105"/>
    <n v="0.94286000000000003"/>
  </r>
  <r>
    <s v="NAoPri_cohort"/>
    <n v="2021"/>
    <s v="Q2"/>
    <s v="Q2-2021"/>
    <x v="24"/>
    <x v="24"/>
    <s v="."/>
    <s v="Lancashire and South Cumbria"/>
    <s v="ps_missing"/>
    <n v="71"/>
    <n v="0.94366000000000005"/>
  </r>
  <r>
    <s v="NAoPri_cohort"/>
    <n v="2021"/>
    <s v="Q3"/>
    <s v="Q3-2021"/>
    <x v="24"/>
    <x v="24"/>
    <s v="."/>
    <s v="Lancashire and South Cumbria"/>
    <s v="ps_missing"/>
    <n v="82"/>
    <n v="0.90244000000000002"/>
  </r>
  <r>
    <s v="NAoPri_cohort"/>
    <n v="2021"/>
    <s v="Q4"/>
    <s v="Q4-2021"/>
    <x v="24"/>
    <x v="24"/>
    <s v="."/>
    <s v="Lancashire and South Cumbria"/>
    <s v="ps_missing"/>
    <n v="86"/>
    <n v="0.93023"/>
  </r>
  <r>
    <s v="NAoPri_cohort"/>
    <n v="2022"/>
    <s v="Q1"/>
    <s v="Q1-2022"/>
    <x v="24"/>
    <x v="24"/>
    <s v="."/>
    <s v="Lancashire and South Cumbria"/>
    <s v="ps_missing"/>
    <n v="107"/>
    <n v="0.96262000000000003"/>
  </r>
  <r>
    <s v="NAoPri_cohort"/>
    <n v="2022"/>
    <s v="Q2"/>
    <s v="Q2-2022"/>
    <x v="24"/>
    <x v="24"/>
    <s v="."/>
    <s v="Lancashire and South Cumbria"/>
    <s v="ps_missing"/>
    <n v="124"/>
    <n v="0.96774000000000004"/>
  </r>
  <r>
    <s v="NAoPri_cohort"/>
    <n v="2022"/>
    <s v="Q3"/>
    <s v="Q3-2022"/>
    <x v="24"/>
    <x v="24"/>
    <s v="."/>
    <s v="Lancashire and South Cumbria"/>
    <s v="ps_missing"/>
    <n v="107"/>
    <n v="0.94393000000000005"/>
  </r>
  <r>
    <s v="NAoPri_cohort"/>
    <n v="2022"/>
    <s v="Q4"/>
    <s v="Q4-2022"/>
    <x v="24"/>
    <x v="24"/>
    <s v="."/>
    <s v="Lancashire and South Cumbria"/>
    <s v="ps_missing"/>
    <n v="107"/>
    <n v="0.95326999999999995"/>
  </r>
  <r>
    <s v="NAoPri_cohort"/>
    <n v="2023"/>
    <s v="Q1"/>
    <s v="Q1-2023"/>
    <x v="24"/>
    <x v="24"/>
    <s v="."/>
    <s v="Lancashire and South Cumbria"/>
    <s v="ps_missing"/>
    <n v="85"/>
    <n v="0.97646999999999995"/>
  </r>
  <r>
    <s v="NAoPri_cohort"/>
    <n v="2018"/>
    <s v="Q1"/>
    <s v="Q1-2018"/>
    <x v="13"/>
    <x v="25"/>
    <s v="."/>
    <s v="East Midlands"/>
    <s v="ps_missing"/>
    <n v="854"/>
    <n v="0.43911"/>
  </r>
  <r>
    <s v="NAoPri_cohort"/>
    <n v="2018"/>
    <s v="Q2"/>
    <s v="Q2-2018"/>
    <x v="13"/>
    <x v="25"/>
    <s v="."/>
    <s v="East Midlands"/>
    <s v="ps_missing"/>
    <n v="914"/>
    <n v="0.44419999999999998"/>
  </r>
  <r>
    <s v="NAoPri_cohort"/>
    <n v="2018"/>
    <s v="Q3"/>
    <s v="Q3-2018"/>
    <x v="13"/>
    <x v="25"/>
    <s v="."/>
    <s v="East Midlands"/>
    <s v="ps_missing"/>
    <n v="914"/>
    <n v="0.48359000000000002"/>
  </r>
  <r>
    <s v="NAoPri_cohort"/>
    <n v="2018"/>
    <s v="Q4"/>
    <s v="Q4-2018"/>
    <x v="13"/>
    <x v="25"/>
    <s v="."/>
    <s v="East Midlands"/>
    <s v="ps_missing"/>
    <n v="908"/>
    <n v="0.46145000000000003"/>
  </r>
  <r>
    <s v="NAoPri_cohort"/>
    <n v="2019"/>
    <s v="Q1"/>
    <s v="Q1-2019"/>
    <x v="13"/>
    <x v="25"/>
    <s v="."/>
    <s v="East Midlands"/>
    <s v="ps_missing"/>
    <n v="870"/>
    <n v="0.56667000000000001"/>
  </r>
  <r>
    <s v="NAoPri_cohort"/>
    <n v="2019"/>
    <s v="Q2"/>
    <s v="Q2-2019"/>
    <x v="13"/>
    <x v="25"/>
    <s v="."/>
    <s v="East Midlands"/>
    <s v="ps_missing"/>
    <n v="947"/>
    <n v="0.60718000000000005"/>
  </r>
  <r>
    <s v="NAoPri_cohort"/>
    <n v="2019"/>
    <s v="Q3"/>
    <s v="Q3-2019"/>
    <x v="13"/>
    <x v="25"/>
    <s v="."/>
    <s v="East Midlands"/>
    <s v="ps_missing"/>
    <n v="894"/>
    <n v="0.53356000000000003"/>
  </r>
  <r>
    <s v="NAoPri_cohort"/>
    <n v="2019"/>
    <s v="Q4"/>
    <s v="Q4-2019"/>
    <x v="13"/>
    <x v="25"/>
    <s v="."/>
    <s v="East Midlands"/>
    <s v="ps_missing"/>
    <n v="962"/>
    <n v="0.54366000000000003"/>
  </r>
  <r>
    <s v="NAoPri_cohort"/>
    <n v="2020"/>
    <s v="Q1"/>
    <s v="Q1-2020"/>
    <x v="13"/>
    <x v="25"/>
    <s v="."/>
    <s v="East Midlands"/>
    <s v="ps_missing"/>
    <n v="921"/>
    <n v="0.55916999999999994"/>
  </r>
  <r>
    <s v="NAoPri_cohort"/>
    <n v="2020"/>
    <s v="Q2"/>
    <s v="Q2-2020"/>
    <x v="13"/>
    <x v="25"/>
    <s v="."/>
    <s v="East Midlands"/>
    <s v="ps_missing"/>
    <n v="503"/>
    <n v="0.57852999999999999"/>
  </r>
  <r>
    <s v="NAoPri_cohort"/>
    <n v="2020"/>
    <s v="Q3"/>
    <s v="Q3-2020"/>
    <x v="13"/>
    <x v="25"/>
    <s v="."/>
    <s v="East Midlands"/>
    <s v="ps_missing"/>
    <n v="643"/>
    <n v="0.61741999999999997"/>
  </r>
  <r>
    <s v="NAoPri_cohort"/>
    <n v="2020"/>
    <s v="Q4"/>
    <s v="Q4-2020"/>
    <x v="13"/>
    <x v="25"/>
    <s v="."/>
    <s v="East Midlands"/>
    <s v="ps_missing"/>
    <n v="860"/>
    <n v="0.59650999999999998"/>
  </r>
  <r>
    <s v="NAoPri_cohort"/>
    <n v="2021"/>
    <s v="Q1"/>
    <s v="Q1-2021"/>
    <x v="13"/>
    <x v="25"/>
    <s v="."/>
    <s v="East Midlands"/>
    <s v="ps_missing"/>
    <n v="771"/>
    <n v="0.61997000000000002"/>
  </r>
  <r>
    <s v="NAoPri_cohort"/>
    <n v="2021"/>
    <s v="Q2"/>
    <s v="Q2-2021"/>
    <x v="13"/>
    <x v="25"/>
    <s v="."/>
    <s v="East Midlands"/>
    <s v="ps_missing"/>
    <n v="930"/>
    <n v="0.61719999999999997"/>
  </r>
  <r>
    <s v="NAoPri_cohort"/>
    <n v="2021"/>
    <s v="Q3"/>
    <s v="Q3-2021"/>
    <x v="13"/>
    <x v="25"/>
    <s v="."/>
    <s v="East Midlands"/>
    <s v="ps_missing"/>
    <n v="927"/>
    <n v="0.59223000000000003"/>
  </r>
  <r>
    <s v="NAoPri_cohort"/>
    <n v="2021"/>
    <s v="Q4"/>
    <s v="Q4-2021"/>
    <x v="13"/>
    <x v="25"/>
    <s v="."/>
    <s v="East Midlands"/>
    <s v="ps_missing"/>
    <n v="912"/>
    <n v="0.58772000000000002"/>
  </r>
  <r>
    <s v="NAoPri_cohort"/>
    <n v="2022"/>
    <s v="Q1"/>
    <s v="Q1-2022"/>
    <x v="13"/>
    <x v="25"/>
    <s v="."/>
    <s v="East Midlands"/>
    <s v="ps_missing"/>
    <n v="929"/>
    <n v="0.58557999999999999"/>
  </r>
  <r>
    <s v="NAoPri_cohort"/>
    <n v="2022"/>
    <s v="Q2"/>
    <s v="Q2-2022"/>
    <x v="13"/>
    <x v="25"/>
    <s v="."/>
    <s v="East Midlands"/>
    <s v="ps_missing"/>
    <n v="851"/>
    <n v="0.63690000000000002"/>
  </r>
  <r>
    <s v="NAoPri_cohort"/>
    <n v="2022"/>
    <s v="Q3"/>
    <s v="Q3-2022"/>
    <x v="13"/>
    <x v="25"/>
    <s v="."/>
    <s v="East Midlands"/>
    <s v="ps_missing"/>
    <n v="955"/>
    <n v="0.64817000000000002"/>
  </r>
  <r>
    <s v="NAoPri_cohort"/>
    <n v="2022"/>
    <s v="Q4"/>
    <s v="Q4-2022"/>
    <x v="13"/>
    <x v="25"/>
    <s v="."/>
    <s v="East Midlands"/>
    <s v="ps_missing"/>
    <n v="917"/>
    <n v="0.60196000000000005"/>
  </r>
  <r>
    <s v="NAoPri_cohort"/>
    <n v="2023"/>
    <s v="Q1"/>
    <s v="Q1-2023"/>
    <x v="13"/>
    <x v="25"/>
    <s v="."/>
    <s v="East Midlands"/>
    <s v="ps_missing"/>
    <n v="889"/>
    <n v="0.67491999999999996"/>
  </r>
  <r>
    <s v="NAoPri_cohort"/>
    <n v="2018"/>
    <s v="Q1"/>
    <s v="Q1-2018"/>
    <x v="25"/>
    <x v="26"/>
    <s v="."/>
    <s v="East of England - North"/>
    <s v="ps_missing"/>
    <n v="170"/>
    <n v="0.64117999999999997"/>
  </r>
  <r>
    <s v="NAoPri_cohort"/>
    <n v="2018"/>
    <s v="Q2"/>
    <s v="Q2-2018"/>
    <x v="25"/>
    <x v="26"/>
    <s v="."/>
    <s v="East of England - North"/>
    <s v="ps_missing"/>
    <n v="185"/>
    <n v="0.61080999999999996"/>
  </r>
  <r>
    <s v="NAoPri_cohort"/>
    <n v="2018"/>
    <s v="Q3"/>
    <s v="Q3-2018"/>
    <x v="25"/>
    <x v="26"/>
    <s v="."/>
    <s v="East of England - North"/>
    <s v="ps_missing"/>
    <n v="168"/>
    <n v="0.70238"/>
  </r>
  <r>
    <s v="NAoPri_cohort"/>
    <n v="2018"/>
    <s v="Q4"/>
    <s v="Q4-2018"/>
    <x v="25"/>
    <x v="26"/>
    <s v="."/>
    <s v="East of England - North"/>
    <s v="ps_missing"/>
    <n v="136"/>
    <n v="0.83087999999999995"/>
  </r>
  <r>
    <s v="NAoPri_cohort"/>
    <n v="2019"/>
    <s v="Q1"/>
    <s v="Q1-2019"/>
    <x v="25"/>
    <x v="26"/>
    <s v="."/>
    <s v="East of England - North"/>
    <s v="ps_missing"/>
    <n v="202"/>
    <n v="0.84157999999999999"/>
  </r>
  <r>
    <s v="NAoPri_cohort"/>
    <n v="2019"/>
    <s v="Q2"/>
    <s v="Q2-2019"/>
    <x v="25"/>
    <x v="26"/>
    <s v="."/>
    <s v="East of England - North"/>
    <s v="ps_missing"/>
    <n v="199"/>
    <n v="0.87436999999999998"/>
  </r>
  <r>
    <s v="NAoPri_cohort"/>
    <n v="2019"/>
    <s v="Q3"/>
    <s v="Q3-2019"/>
    <x v="25"/>
    <x v="26"/>
    <s v="."/>
    <s v="East of England - North"/>
    <s v="ps_missing"/>
    <n v="170"/>
    <n v="0.53529000000000004"/>
  </r>
  <r>
    <s v="NAoPri_cohort"/>
    <n v="2019"/>
    <s v="Q4"/>
    <s v="Q4-2019"/>
    <x v="25"/>
    <x v="26"/>
    <s v="."/>
    <s v="East of England - North"/>
    <s v="ps_missing"/>
    <n v="157"/>
    <n v="0.29298999999999997"/>
  </r>
  <r>
    <s v="NAoPri_cohort"/>
    <n v="2020"/>
    <s v="Q1"/>
    <s v="Q1-2020"/>
    <x v="25"/>
    <x v="26"/>
    <s v="."/>
    <s v="East of England - North"/>
    <s v="ps_missing"/>
    <n v="164"/>
    <n v="0.40854000000000001"/>
  </r>
  <r>
    <s v="NAoPri_cohort"/>
    <n v="2020"/>
    <s v="Q2"/>
    <s v="Q2-2020"/>
    <x v="25"/>
    <x v="26"/>
    <s v="."/>
    <s v="East of England - North"/>
    <s v="ps_missing"/>
    <n v="88"/>
    <n v="0.5"/>
  </r>
  <r>
    <s v="NAoPri_cohort"/>
    <n v="2020"/>
    <s v="Q3"/>
    <s v="Q3-2020"/>
    <x v="25"/>
    <x v="26"/>
    <s v="."/>
    <s v="East of England - North"/>
    <s v="ps_missing"/>
    <n v="158"/>
    <n v="0.5"/>
  </r>
  <r>
    <s v="NAoPri_cohort"/>
    <n v="2020"/>
    <s v="Q4"/>
    <s v="Q4-2020"/>
    <x v="25"/>
    <x v="26"/>
    <s v="."/>
    <s v="East of England - North"/>
    <s v="ps_missing"/>
    <n v="173"/>
    <n v="0.47976999999999997"/>
  </r>
  <r>
    <s v="NAoPri_cohort"/>
    <n v="2021"/>
    <s v="Q1"/>
    <s v="Q1-2021"/>
    <x v="25"/>
    <x v="26"/>
    <s v="."/>
    <s v="East of England - North"/>
    <s v="ps_missing"/>
    <n v="182"/>
    <n v="0.48901"/>
  </r>
  <r>
    <s v="NAoPri_cohort"/>
    <n v="2021"/>
    <s v="Q2"/>
    <s v="Q2-2021"/>
    <x v="25"/>
    <x v="26"/>
    <s v="."/>
    <s v="East of England - North"/>
    <s v="ps_missing"/>
    <n v="170"/>
    <n v="0.75882000000000005"/>
  </r>
  <r>
    <s v="NAoPri_cohort"/>
    <n v="2021"/>
    <s v="Q3"/>
    <s v="Q3-2021"/>
    <x v="25"/>
    <x v="26"/>
    <s v="."/>
    <s v="East of England - North"/>
    <s v="ps_missing"/>
    <n v="197"/>
    <n v="0.80710999999999999"/>
  </r>
  <r>
    <s v="NAoPri_cohort"/>
    <n v="2021"/>
    <s v="Q4"/>
    <s v="Q4-2021"/>
    <x v="25"/>
    <x v="26"/>
    <s v="."/>
    <s v="East of England - North"/>
    <s v="ps_missing"/>
    <n v="171"/>
    <n v="0.84794999999999998"/>
  </r>
  <r>
    <s v="NAoPri_cohort"/>
    <n v="2022"/>
    <s v="Q1"/>
    <s v="Q1-2022"/>
    <x v="25"/>
    <x v="26"/>
    <s v="."/>
    <s v="East of England - North"/>
    <s v="ps_missing"/>
    <n v="169"/>
    <n v="0.85206999999999999"/>
  </r>
  <r>
    <s v="NAoPri_cohort"/>
    <n v="2022"/>
    <s v="Q2"/>
    <s v="Q2-2022"/>
    <x v="25"/>
    <x v="26"/>
    <s v="."/>
    <s v="East of England - North"/>
    <s v="ps_missing"/>
    <n v="164"/>
    <n v="0.80488000000000004"/>
  </r>
  <r>
    <s v="NAoPri_cohort"/>
    <n v="2022"/>
    <s v="Q3"/>
    <s v="Q3-2022"/>
    <x v="25"/>
    <x v="26"/>
    <s v="."/>
    <s v="East of England - North"/>
    <s v="ps_missing"/>
    <n v="182"/>
    <n v="0.89559999999999995"/>
  </r>
  <r>
    <s v="NAoPri_cohort"/>
    <n v="2022"/>
    <s v="Q4"/>
    <s v="Q4-2022"/>
    <x v="25"/>
    <x v="26"/>
    <s v="."/>
    <s v="East of England - North"/>
    <s v="ps_missing"/>
    <n v="170"/>
    <n v="0.87646999999999997"/>
  </r>
  <r>
    <s v="NAoPri_cohort"/>
    <n v="2023"/>
    <s v="Q1"/>
    <s v="Q1-2023"/>
    <x v="25"/>
    <x v="26"/>
    <s v="."/>
    <s v="East of England - North"/>
    <s v="ps_missing"/>
    <n v="162"/>
    <n v="0.88271999999999995"/>
  </r>
  <r>
    <s v="NAoPri_cohort"/>
    <n v="2018"/>
    <s v="Q1"/>
    <s v="Q1-2018"/>
    <x v="26"/>
    <x v="27"/>
    <s v="."/>
    <s v="Surrey and Sussex"/>
    <s v="ps_missing"/>
    <n v="70"/>
    <n v="0.8"/>
  </r>
  <r>
    <s v="NAoPri_cohort"/>
    <n v="2018"/>
    <s v="Q2"/>
    <s v="Q2-2018"/>
    <x v="26"/>
    <x v="27"/>
    <s v="."/>
    <s v="Surrey and Sussex"/>
    <s v="ps_missing"/>
    <n v="70"/>
    <n v="0.61429"/>
  </r>
  <r>
    <s v="NAoPri_cohort"/>
    <n v="2018"/>
    <s v="Q3"/>
    <s v="Q3-2018"/>
    <x v="26"/>
    <x v="27"/>
    <s v="."/>
    <s v="Surrey and Sussex"/>
    <s v="ps_missing"/>
    <n v="66"/>
    <n v="0.66666999999999998"/>
  </r>
  <r>
    <s v="NAoPri_cohort"/>
    <n v="2018"/>
    <s v="Q4"/>
    <s v="Q4-2018"/>
    <x v="26"/>
    <x v="27"/>
    <s v="."/>
    <s v="Surrey and Sussex"/>
    <s v="ps_missing"/>
    <n v="56"/>
    <n v="0.625"/>
  </r>
  <r>
    <s v="NAoPri_cohort"/>
    <n v="2019"/>
    <s v="Q1"/>
    <s v="Q1-2019"/>
    <x v="26"/>
    <x v="27"/>
    <s v="."/>
    <s v="Surrey and Sussex"/>
    <s v="ps_missing"/>
    <n v="80"/>
    <n v="0.7"/>
  </r>
  <r>
    <s v="NAoPri_cohort"/>
    <n v="2019"/>
    <s v="Q2"/>
    <s v="Q2-2019"/>
    <x v="26"/>
    <x v="27"/>
    <s v="."/>
    <s v="Surrey and Sussex"/>
    <s v="ps_missing"/>
    <n v="62"/>
    <n v="0.64515999999999996"/>
  </r>
  <r>
    <s v="NAoPri_cohort"/>
    <n v="2019"/>
    <s v="Q3"/>
    <s v="Q3-2019"/>
    <x v="26"/>
    <x v="27"/>
    <s v="."/>
    <s v="Surrey and Sussex"/>
    <s v="ps_missing"/>
    <n v="78"/>
    <n v="0.70513000000000003"/>
  </r>
  <r>
    <s v="NAoPri_cohort"/>
    <n v="2019"/>
    <s v="Q4"/>
    <s v="Q4-2019"/>
    <x v="26"/>
    <x v="27"/>
    <s v="."/>
    <s v="Surrey and Sussex"/>
    <s v="ps_missing"/>
    <n v="81"/>
    <n v="0.66666999999999998"/>
  </r>
  <r>
    <s v="NAoPri_cohort"/>
    <n v="2020"/>
    <s v="Q1"/>
    <s v="Q1-2020"/>
    <x v="26"/>
    <x v="27"/>
    <s v="."/>
    <s v="Surrey and Sussex"/>
    <s v="ps_missing"/>
    <n v="74"/>
    <n v="0.71621999999999997"/>
  </r>
  <r>
    <s v="NAoPri_cohort"/>
    <n v="2020"/>
    <s v="Q2"/>
    <s v="Q2-2020"/>
    <x v="26"/>
    <x v="27"/>
    <s v="."/>
    <s v="Surrey and Sussex"/>
    <s v="ps_missing"/>
    <n v="38"/>
    <n v="0.86841999999999997"/>
  </r>
  <r>
    <s v="NAoPri_cohort"/>
    <n v="2020"/>
    <s v="Q3"/>
    <s v="Q3-2020"/>
    <x v="26"/>
    <x v="27"/>
    <s v="."/>
    <s v="Surrey and Sussex"/>
    <s v="ps_missing"/>
    <n v="59"/>
    <n v="0.77966000000000002"/>
  </r>
  <r>
    <s v="NAoPri_cohort"/>
    <n v="2020"/>
    <s v="Q4"/>
    <s v="Q4-2020"/>
    <x v="26"/>
    <x v="27"/>
    <s v="."/>
    <s v="Surrey and Sussex"/>
    <s v="ps_missing"/>
    <n v="56"/>
    <n v="0.67857000000000001"/>
  </r>
  <r>
    <s v="NAoPri_cohort"/>
    <n v="2021"/>
    <s v="Q1"/>
    <s v="Q1-2021"/>
    <x v="26"/>
    <x v="27"/>
    <s v="."/>
    <s v="Surrey and Sussex"/>
    <s v="ps_missing"/>
    <n v="51"/>
    <n v="0.58823999999999999"/>
  </r>
  <r>
    <s v="NAoPri_cohort"/>
    <n v="2021"/>
    <s v="Q2"/>
    <s v="Q2-2021"/>
    <x v="26"/>
    <x v="27"/>
    <s v="."/>
    <s v="Surrey and Sussex"/>
    <s v="ps_missing"/>
    <n v="60"/>
    <n v="0.78332999999999997"/>
  </r>
  <r>
    <s v="NAoPri_cohort"/>
    <n v="2021"/>
    <s v="Q3"/>
    <s v="Q3-2021"/>
    <x v="26"/>
    <x v="27"/>
    <s v="."/>
    <s v="Surrey and Sussex"/>
    <s v="ps_missing"/>
    <n v="68"/>
    <n v="0.79412000000000005"/>
  </r>
  <r>
    <s v="NAoPri_cohort"/>
    <n v="2021"/>
    <s v="Q4"/>
    <s v="Q4-2021"/>
    <x v="26"/>
    <x v="27"/>
    <s v="."/>
    <s v="Surrey and Sussex"/>
    <s v="ps_missing"/>
    <n v="80"/>
    <n v="0.53749999999999998"/>
  </r>
  <r>
    <s v="NAoPri_cohort"/>
    <n v="2022"/>
    <s v="Q1"/>
    <s v="Q1-2022"/>
    <x v="26"/>
    <x v="27"/>
    <s v="."/>
    <s v="Surrey and Sussex"/>
    <s v="ps_missing"/>
    <n v="65"/>
    <n v="0.64615"/>
  </r>
  <r>
    <s v="NAoPri_cohort"/>
    <n v="2022"/>
    <s v="Q2"/>
    <s v="Q2-2022"/>
    <x v="26"/>
    <x v="27"/>
    <s v="."/>
    <s v="Surrey and Sussex"/>
    <s v="ps_missing"/>
    <n v="74"/>
    <n v="0.52703"/>
  </r>
  <r>
    <s v="NAoPri_cohort"/>
    <n v="2022"/>
    <s v="Q3"/>
    <s v="Q3-2022"/>
    <x v="26"/>
    <x v="27"/>
    <s v="."/>
    <s v="Surrey and Sussex"/>
    <s v="ps_missing"/>
    <n v="76"/>
    <n v="0.55262999999999995"/>
  </r>
  <r>
    <s v="NAoPri_cohort"/>
    <n v="2022"/>
    <s v="Q4"/>
    <s v="Q4-2022"/>
    <x v="26"/>
    <x v="27"/>
    <s v="."/>
    <s v="Surrey and Sussex"/>
    <s v="ps_missing"/>
    <n v="52"/>
    <n v="0.32691999999999999"/>
  </r>
  <r>
    <s v="NAoPri_cohort"/>
    <n v="2023"/>
    <s v="Q1"/>
    <s v="Q1-2023"/>
    <x v="26"/>
    <x v="27"/>
    <s v="."/>
    <s v="Surrey and Sussex"/>
    <s v="ps_missing"/>
    <n v="70"/>
    <n v="0.12856999999999999"/>
  </r>
  <r>
    <s v="NAoPri_cohort"/>
    <n v="2018"/>
    <s v="Q1"/>
    <s v="Q1-2018"/>
    <x v="27"/>
    <x v="28"/>
    <s v="."/>
    <s v="East of England - South"/>
    <s v="ps_missing"/>
    <n v="73"/>
    <n v="0.19178000000000001"/>
  </r>
  <r>
    <s v="NAoPri_cohort"/>
    <n v="2018"/>
    <s v="Q2"/>
    <s v="Q2-2018"/>
    <x v="27"/>
    <x v="28"/>
    <s v="."/>
    <s v="East of England - South"/>
    <s v="ps_missing"/>
    <n v="78"/>
    <n v="0.43590000000000001"/>
  </r>
  <r>
    <s v="NAoPri_cohort"/>
    <n v="2018"/>
    <s v="Q3"/>
    <s v="Q3-2018"/>
    <x v="27"/>
    <x v="28"/>
    <s v="."/>
    <s v="East of England - South"/>
    <s v="ps_missing"/>
    <n v="84"/>
    <n v="0.25"/>
  </r>
  <r>
    <s v="NAoPri_cohort"/>
    <n v="2018"/>
    <s v="Q4"/>
    <s v="Q4-2018"/>
    <x v="27"/>
    <x v="28"/>
    <s v="."/>
    <s v="East of England - South"/>
    <s v="ps_missing"/>
    <n v="100"/>
    <n v="0.33"/>
  </r>
  <r>
    <s v="NAoPri_cohort"/>
    <n v="2019"/>
    <s v="Q1"/>
    <s v="Q1-2019"/>
    <x v="27"/>
    <x v="28"/>
    <s v="."/>
    <s v="East of England - South"/>
    <s v="ps_missing"/>
    <n v="70"/>
    <n v="5.7140000000000003E-2"/>
  </r>
  <r>
    <s v="NAoPri_cohort"/>
    <n v="2019"/>
    <s v="Q2"/>
    <s v="Q2-2019"/>
    <x v="27"/>
    <x v="28"/>
    <s v="."/>
    <s v="East of England - South"/>
    <s v="ps_missing"/>
    <n v="83"/>
    <n v="2.41E-2"/>
  </r>
  <r>
    <s v="NAoPri_cohort"/>
    <n v="2019"/>
    <s v="Q3"/>
    <s v="Q3-2019"/>
    <x v="27"/>
    <x v="28"/>
    <s v="."/>
    <s v="East of England - South"/>
    <s v="ps_missing"/>
    <n v="87"/>
    <n v="4.598E-2"/>
  </r>
  <r>
    <s v="NAoPri_cohort"/>
    <n v="2019"/>
    <s v="Q4"/>
    <s v="Q4-2019"/>
    <x v="27"/>
    <x v="28"/>
    <s v="."/>
    <s v="East of England - South"/>
    <s v="ps_missing"/>
    <n v="69"/>
    <n v="1.4489999999999999E-2"/>
  </r>
  <r>
    <s v="NAoPri_cohort"/>
    <n v="2020"/>
    <s v="Q1"/>
    <s v="Q1-2020"/>
    <x v="27"/>
    <x v="28"/>
    <s v="."/>
    <s v="East of England - South"/>
    <s v="ps_missing"/>
    <n v="57"/>
    <n v="0.21052999999999999"/>
  </r>
  <r>
    <s v="NAoPri_cohort"/>
    <n v="2020"/>
    <s v="Q2"/>
    <s v="Q2-2020"/>
    <x v="27"/>
    <x v="28"/>
    <s v="."/>
    <s v="East of England - South"/>
    <s v="ps_missing"/>
    <n v="63"/>
    <n v="0.12698000000000001"/>
  </r>
  <r>
    <s v="NAoPri_cohort"/>
    <n v="2020"/>
    <s v="Q3"/>
    <s v="Q3-2020"/>
    <x v="27"/>
    <x v="28"/>
    <s v="."/>
    <s v="East of England - South"/>
    <s v="ps_missing"/>
    <n v="64"/>
    <n v="7.8119999999999995E-2"/>
  </r>
  <r>
    <s v="NAoPri_cohort"/>
    <n v="2020"/>
    <s v="Q4"/>
    <s v="Q4-2020"/>
    <x v="27"/>
    <x v="28"/>
    <s v="."/>
    <s v="East of England - South"/>
    <s v="ps_missing"/>
    <n v="88"/>
    <n v="0.10227"/>
  </r>
  <r>
    <s v="NAoPri_cohort"/>
    <n v="2021"/>
    <s v="Q1"/>
    <s v="Q1-2021"/>
    <x v="27"/>
    <x v="28"/>
    <s v="."/>
    <s v="East of England - South"/>
    <s v="ps_missing"/>
    <n v="74"/>
    <n v="0.52703"/>
  </r>
  <r>
    <s v="NAoPri_cohort"/>
    <n v="2021"/>
    <s v="Q2"/>
    <s v="Q2-2021"/>
    <x v="27"/>
    <x v="28"/>
    <s v="."/>
    <s v="East of England - South"/>
    <s v="ps_missing"/>
    <n v="62"/>
    <n v="0.40322999999999998"/>
  </r>
  <r>
    <s v="NAoPri_cohort"/>
    <n v="2021"/>
    <s v="Q3"/>
    <s v="Q3-2021"/>
    <x v="27"/>
    <x v="28"/>
    <s v="."/>
    <s v="East of England - South"/>
    <s v="ps_missing"/>
    <n v="77"/>
    <n v="0.46753"/>
  </r>
  <r>
    <s v="NAoPri_cohort"/>
    <n v="2021"/>
    <s v="Q4"/>
    <s v="Q4-2021"/>
    <x v="27"/>
    <x v="28"/>
    <s v="."/>
    <s v="East of England - South"/>
    <s v="ps_missing"/>
    <n v="92"/>
    <n v="0.47826000000000002"/>
  </r>
  <r>
    <s v="NAoPri_cohort"/>
    <n v="2022"/>
    <s v="Q1"/>
    <s v="Q1-2022"/>
    <x v="27"/>
    <x v="28"/>
    <s v="."/>
    <s v="East of England - South"/>
    <s v="ps_missing"/>
    <n v="89"/>
    <n v="0.19101000000000001"/>
  </r>
  <r>
    <s v="NAoPri_cohort"/>
    <n v="2022"/>
    <s v="Q2"/>
    <s v="Q2-2022"/>
    <x v="27"/>
    <x v="28"/>
    <s v="."/>
    <s v="East of England - South"/>
    <s v="ps_missing"/>
    <n v="89"/>
    <n v="0.39326"/>
  </r>
  <r>
    <s v="NAoPri_cohort"/>
    <n v="2022"/>
    <s v="Q3"/>
    <s v="Q3-2022"/>
    <x v="27"/>
    <x v="28"/>
    <s v="."/>
    <s v="East of England - South"/>
    <s v="ps_missing"/>
    <n v="81"/>
    <n v="0.55556000000000005"/>
  </r>
  <r>
    <s v="NAoPri_cohort"/>
    <n v="2022"/>
    <s v="Q4"/>
    <s v="Q4-2022"/>
    <x v="27"/>
    <x v="28"/>
    <s v="."/>
    <s v="East of England - South"/>
    <s v="ps_missing"/>
    <n v="50"/>
    <n v="0.86"/>
  </r>
  <r>
    <s v="NAoPri_cohort"/>
    <n v="2023"/>
    <s v="Q1"/>
    <s v="Q1-2023"/>
    <x v="27"/>
    <x v="28"/>
    <s v="."/>
    <s v="East of England - South"/>
    <s v="ps_missing"/>
    <n v="76"/>
    <n v="0.75"/>
  </r>
  <r>
    <s v="NAoPri_cohort"/>
    <n v="2018"/>
    <s v="Q1"/>
    <s v="Q1-2018"/>
    <x v="13"/>
    <x v="29"/>
    <s v="."/>
    <s v="East of England - North"/>
    <s v="ps_missing"/>
    <n v="673"/>
    <n v="0.76522999999999997"/>
  </r>
  <r>
    <s v="NAoPri_cohort"/>
    <n v="2018"/>
    <s v="Q2"/>
    <s v="Q2-2018"/>
    <x v="13"/>
    <x v="29"/>
    <s v="."/>
    <s v="East of England - North"/>
    <s v="ps_missing"/>
    <n v="818"/>
    <n v="0.77995000000000003"/>
  </r>
  <r>
    <s v="NAoPri_cohort"/>
    <n v="2018"/>
    <s v="Q3"/>
    <s v="Q3-2018"/>
    <x v="13"/>
    <x v="29"/>
    <s v="."/>
    <s v="East of England - North"/>
    <s v="ps_missing"/>
    <n v="783"/>
    <n v="0.75222999999999995"/>
  </r>
  <r>
    <s v="NAoPri_cohort"/>
    <n v="2018"/>
    <s v="Q4"/>
    <s v="Q4-2018"/>
    <x v="13"/>
    <x v="29"/>
    <s v="."/>
    <s v="East of England - North"/>
    <s v="ps_missing"/>
    <n v="737"/>
    <n v="0.84938999999999998"/>
  </r>
  <r>
    <s v="NAoPri_cohort"/>
    <n v="2019"/>
    <s v="Q1"/>
    <s v="Q1-2019"/>
    <x v="13"/>
    <x v="29"/>
    <s v="."/>
    <s v="East of England - North"/>
    <s v="ps_missing"/>
    <n v="794"/>
    <n v="0.81233999999999995"/>
  </r>
  <r>
    <s v="NAoPri_cohort"/>
    <n v="2019"/>
    <s v="Q2"/>
    <s v="Q2-2019"/>
    <x v="13"/>
    <x v="29"/>
    <s v="."/>
    <s v="East of England - North"/>
    <s v="ps_missing"/>
    <n v="764"/>
    <n v="0.83377000000000001"/>
  </r>
  <r>
    <s v="NAoPri_cohort"/>
    <n v="2019"/>
    <s v="Q3"/>
    <s v="Q3-2019"/>
    <x v="13"/>
    <x v="29"/>
    <s v="."/>
    <s v="East of England - North"/>
    <s v="ps_missing"/>
    <n v="739"/>
    <n v="0.77942999999999996"/>
  </r>
  <r>
    <s v="NAoPri_cohort"/>
    <n v="2019"/>
    <s v="Q4"/>
    <s v="Q4-2019"/>
    <x v="13"/>
    <x v="29"/>
    <s v="."/>
    <s v="East of England - North"/>
    <s v="ps_missing"/>
    <n v="717"/>
    <n v="0.71548"/>
  </r>
  <r>
    <s v="NAoPri_cohort"/>
    <n v="2020"/>
    <s v="Q1"/>
    <s v="Q1-2020"/>
    <x v="13"/>
    <x v="29"/>
    <s v="."/>
    <s v="East of England - North"/>
    <s v="ps_missing"/>
    <n v="671"/>
    <n v="0.73770000000000002"/>
  </r>
  <r>
    <s v="NAoPri_cohort"/>
    <n v="2020"/>
    <s v="Q2"/>
    <s v="Q2-2020"/>
    <x v="13"/>
    <x v="29"/>
    <s v="."/>
    <s v="East of England - North"/>
    <s v="ps_missing"/>
    <n v="410"/>
    <n v="0.75853999999999999"/>
  </r>
  <r>
    <s v="NAoPri_cohort"/>
    <n v="2020"/>
    <s v="Q3"/>
    <s v="Q3-2020"/>
    <x v="13"/>
    <x v="29"/>
    <s v="."/>
    <s v="East of England - North"/>
    <s v="ps_missing"/>
    <n v="664"/>
    <n v="0.76205000000000001"/>
  </r>
  <r>
    <s v="NAoPri_cohort"/>
    <n v="2020"/>
    <s v="Q4"/>
    <s v="Q4-2020"/>
    <x v="13"/>
    <x v="29"/>
    <s v="."/>
    <s v="East of England - North"/>
    <s v="ps_missing"/>
    <n v="733"/>
    <n v="0.67530999999999997"/>
  </r>
  <r>
    <s v="NAoPri_cohort"/>
    <n v="2021"/>
    <s v="Q1"/>
    <s v="Q1-2021"/>
    <x v="13"/>
    <x v="29"/>
    <s v="."/>
    <s v="East of England - North"/>
    <s v="ps_missing"/>
    <n v="743"/>
    <n v="0.54913000000000001"/>
  </r>
  <r>
    <s v="NAoPri_cohort"/>
    <n v="2021"/>
    <s v="Q2"/>
    <s v="Q2-2021"/>
    <x v="13"/>
    <x v="29"/>
    <s v="."/>
    <s v="East of England - North"/>
    <s v="ps_missing"/>
    <n v="745"/>
    <n v="0.69664000000000004"/>
  </r>
  <r>
    <s v="NAoPri_cohort"/>
    <n v="2021"/>
    <s v="Q3"/>
    <s v="Q3-2021"/>
    <x v="13"/>
    <x v="29"/>
    <s v="."/>
    <s v="East of England - North"/>
    <s v="ps_missing"/>
    <n v="830"/>
    <n v="0.76627000000000001"/>
  </r>
  <r>
    <s v="NAoPri_cohort"/>
    <n v="2021"/>
    <s v="Q4"/>
    <s v="Q4-2021"/>
    <x v="13"/>
    <x v="29"/>
    <s v="."/>
    <s v="East of England - North"/>
    <s v="ps_missing"/>
    <n v="760"/>
    <n v="0.76183999999999996"/>
  </r>
  <r>
    <s v="NAoPri_cohort"/>
    <n v="2022"/>
    <s v="Q1"/>
    <s v="Q1-2022"/>
    <x v="13"/>
    <x v="29"/>
    <s v="."/>
    <s v="East of England - North"/>
    <s v="ps_missing"/>
    <n v="714"/>
    <n v="0.75770000000000004"/>
  </r>
  <r>
    <s v="NAoPri_cohort"/>
    <n v="2022"/>
    <s v="Q2"/>
    <s v="Q2-2022"/>
    <x v="13"/>
    <x v="29"/>
    <s v="."/>
    <s v="East of England - North"/>
    <s v="ps_missing"/>
    <n v="744"/>
    <n v="0.7621"/>
  </r>
  <r>
    <s v="NAoPri_cohort"/>
    <n v="2022"/>
    <s v="Q3"/>
    <s v="Q3-2022"/>
    <x v="13"/>
    <x v="29"/>
    <s v="."/>
    <s v="East of England - North"/>
    <s v="ps_missing"/>
    <n v="731"/>
    <n v="0.76471"/>
  </r>
  <r>
    <s v="NAoPri_cohort"/>
    <n v="2022"/>
    <s v="Q4"/>
    <s v="Q4-2022"/>
    <x v="13"/>
    <x v="29"/>
    <s v="."/>
    <s v="East of England - North"/>
    <s v="ps_missing"/>
    <n v="708"/>
    <n v="0.69067999999999996"/>
  </r>
  <r>
    <s v="NAoPri_cohort"/>
    <n v="2023"/>
    <s v="Q1"/>
    <s v="Q1-2023"/>
    <x v="13"/>
    <x v="29"/>
    <s v="."/>
    <s v="East of England - North"/>
    <s v="ps_missing"/>
    <n v="740"/>
    <n v="0.70811000000000002"/>
  </r>
  <r>
    <s v="NAoPri_cohort"/>
    <n v="2018"/>
    <s v="Q1"/>
    <s v="Q1-2018"/>
    <x v="13"/>
    <x v="30"/>
    <s v="."/>
    <s v="East of England - South"/>
    <s v="ps_missing"/>
    <n v="654"/>
    <n v="0.57645000000000002"/>
  </r>
  <r>
    <s v="NAoPri_cohort"/>
    <n v="2018"/>
    <s v="Q2"/>
    <s v="Q2-2018"/>
    <x v="13"/>
    <x v="30"/>
    <s v="."/>
    <s v="East of England - South"/>
    <s v="ps_missing"/>
    <n v="695"/>
    <n v="0.64748000000000006"/>
  </r>
  <r>
    <s v="NAoPri_cohort"/>
    <n v="2018"/>
    <s v="Q3"/>
    <s v="Q3-2018"/>
    <x v="13"/>
    <x v="30"/>
    <s v="."/>
    <s v="East of England - South"/>
    <s v="ps_missing"/>
    <n v="745"/>
    <n v="0.49530000000000002"/>
  </r>
  <r>
    <s v="NAoPri_cohort"/>
    <n v="2018"/>
    <s v="Q4"/>
    <s v="Q4-2018"/>
    <x v="13"/>
    <x v="30"/>
    <s v="."/>
    <s v="East of England - South"/>
    <s v="ps_missing"/>
    <n v="741"/>
    <n v="0.66127000000000002"/>
  </r>
  <r>
    <s v="NAoPri_cohort"/>
    <n v="2019"/>
    <s v="Q1"/>
    <s v="Q1-2019"/>
    <x v="13"/>
    <x v="30"/>
    <s v="."/>
    <s v="East of England - South"/>
    <s v="ps_missing"/>
    <n v="647"/>
    <n v="0.72951999999999995"/>
  </r>
  <r>
    <s v="NAoPri_cohort"/>
    <n v="2019"/>
    <s v="Q2"/>
    <s v="Q2-2019"/>
    <x v="13"/>
    <x v="30"/>
    <s v="."/>
    <s v="East of England - South"/>
    <s v="ps_missing"/>
    <n v="644"/>
    <n v="0.72670999999999997"/>
  </r>
  <r>
    <s v="NAoPri_cohort"/>
    <n v="2019"/>
    <s v="Q3"/>
    <s v="Q3-2019"/>
    <x v="13"/>
    <x v="30"/>
    <s v="."/>
    <s v="East of England - South"/>
    <s v="ps_missing"/>
    <n v="719"/>
    <n v="0.72462000000000004"/>
  </r>
  <r>
    <s v="NAoPri_cohort"/>
    <n v="2019"/>
    <s v="Q4"/>
    <s v="Q4-2019"/>
    <x v="13"/>
    <x v="30"/>
    <s v="."/>
    <s v="East of England - South"/>
    <s v="ps_missing"/>
    <n v="707"/>
    <n v="0.7157"/>
  </r>
  <r>
    <s v="NAoPri_cohort"/>
    <n v="2020"/>
    <s v="Q1"/>
    <s v="Q1-2020"/>
    <x v="13"/>
    <x v="30"/>
    <s v="."/>
    <s v="East of England - South"/>
    <s v="ps_missing"/>
    <n v="657"/>
    <n v="0.78234000000000004"/>
  </r>
  <r>
    <s v="NAoPri_cohort"/>
    <n v="2020"/>
    <s v="Q2"/>
    <s v="Q2-2020"/>
    <x v="13"/>
    <x v="30"/>
    <s v="."/>
    <s v="East of England - South"/>
    <s v="ps_missing"/>
    <n v="382"/>
    <n v="0.81674999999999998"/>
  </r>
  <r>
    <s v="NAoPri_cohort"/>
    <n v="2020"/>
    <s v="Q3"/>
    <s v="Q3-2020"/>
    <x v="13"/>
    <x v="30"/>
    <s v="."/>
    <s v="East of England - South"/>
    <s v="ps_missing"/>
    <n v="545"/>
    <n v="0.82384999999999997"/>
  </r>
  <r>
    <s v="NAoPri_cohort"/>
    <n v="2020"/>
    <s v="Q4"/>
    <s v="Q4-2020"/>
    <x v="13"/>
    <x v="30"/>
    <s v="."/>
    <s v="East of England - South"/>
    <s v="ps_missing"/>
    <n v="649"/>
    <n v="0.79352999999999996"/>
  </r>
  <r>
    <s v="NAoPri_cohort"/>
    <n v="2021"/>
    <s v="Q1"/>
    <s v="Q1-2021"/>
    <x v="13"/>
    <x v="30"/>
    <s v="."/>
    <s v="East of England - South"/>
    <s v="ps_missing"/>
    <n v="594"/>
    <n v="0.85016999999999998"/>
  </r>
  <r>
    <s v="NAoPri_cohort"/>
    <n v="2021"/>
    <s v="Q2"/>
    <s v="Q2-2021"/>
    <x v="13"/>
    <x v="30"/>
    <s v="."/>
    <s v="East of England - South"/>
    <s v="ps_missing"/>
    <n v="755"/>
    <n v="0.81854000000000005"/>
  </r>
  <r>
    <s v="NAoPri_cohort"/>
    <n v="2021"/>
    <s v="Q3"/>
    <s v="Q3-2021"/>
    <x v="13"/>
    <x v="30"/>
    <s v="."/>
    <s v="East of England - South"/>
    <s v="ps_missing"/>
    <n v="720"/>
    <n v="0.82360999999999995"/>
  </r>
  <r>
    <s v="NAoPri_cohort"/>
    <n v="2021"/>
    <s v="Q4"/>
    <s v="Q4-2021"/>
    <x v="13"/>
    <x v="30"/>
    <s v="."/>
    <s v="East of England - South"/>
    <s v="ps_missing"/>
    <n v="669"/>
    <n v="0.85948999999999998"/>
  </r>
  <r>
    <s v="NAoPri_cohort"/>
    <n v="2022"/>
    <s v="Q1"/>
    <s v="Q1-2022"/>
    <x v="13"/>
    <x v="30"/>
    <s v="."/>
    <s v="East of England - South"/>
    <s v="ps_missing"/>
    <n v="645"/>
    <n v="0.79690000000000005"/>
  </r>
  <r>
    <s v="NAoPri_cohort"/>
    <n v="2022"/>
    <s v="Q2"/>
    <s v="Q2-2022"/>
    <x v="13"/>
    <x v="30"/>
    <s v="."/>
    <s v="East of England - South"/>
    <s v="ps_missing"/>
    <n v="731"/>
    <n v="0.85226000000000002"/>
  </r>
  <r>
    <s v="NAoPri_cohort"/>
    <n v="2022"/>
    <s v="Q3"/>
    <s v="Q3-2022"/>
    <x v="13"/>
    <x v="30"/>
    <s v="."/>
    <s v="East of England - South"/>
    <s v="ps_missing"/>
    <n v="694"/>
    <n v="0.85158999999999996"/>
  </r>
  <r>
    <s v="NAoPri_cohort"/>
    <n v="2022"/>
    <s v="Q4"/>
    <s v="Q4-2022"/>
    <x v="13"/>
    <x v="30"/>
    <s v="."/>
    <s v="East of England - South"/>
    <s v="ps_missing"/>
    <n v="656"/>
    <n v="0.89634000000000003"/>
  </r>
  <r>
    <s v="NAoPri_cohort"/>
    <n v="2023"/>
    <s v="Q1"/>
    <s v="Q1-2023"/>
    <x v="13"/>
    <x v="30"/>
    <s v="."/>
    <s v="East of England - South"/>
    <s v="ps_missing"/>
    <n v="700"/>
    <n v="0.89571000000000001"/>
  </r>
  <r>
    <s v="NAoPri_cohort"/>
    <n v="2018"/>
    <s v="Q1"/>
    <s v="Q1-2018"/>
    <x v="28"/>
    <x v="31"/>
    <s v="."/>
    <s v="England"/>
    <s v="ps_missing"/>
    <n v="10823"/>
    <n v="0.56259999999999999"/>
  </r>
  <r>
    <s v="NAoPri_cohort"/>
    <n v="2018"/>
    <s v="Q2"/>
    <s v="Q2-2018"/>
    <x v="28"/>
    <x v="31"/>
    <s v="."/>
    <s v="England"/>
    <s v="ps_missing"/>
    <n v="12139"/>
    <n v="0.59214"/>
  </r>
  <r>
    <s v="NAoPri_cohort"/>
    <n v="2018"/>
    <s v="Q3"/>
    <s v="Q3-2018"/>
    <x v="28"/>
    <x v="31"/>
    <s v="."/>
    <s v="England"/>
    <s v="ps_missing"/>
    <n v="12507"/>
    <n v="0.58982999999999997"/>
  </r>
  <r>
    <s v="NAoPri_cohort"/>
    <n v="2018"/>
    <s v="Q4"/>
    <s v="Q4-2018"/>
    <x v="28"/>
    <x v="31"/>
    <s v="."/>
    <s v="England"/>
    <s v="ps_missing"/>
    <n v="11716"/>
    <n v="0.61079000000000006"/>
  </r>
  <r>
    <s v="NAoPri_cohort"/>
    <n v="2019"/>
    <s v="Q1"/>
    <s v="Q1-2019"/>
    <x v="28"/>
    <x v="31"/>
    <s v="."/>
    <s v="England"/>
    <s v="ps_missing"/>
    <n v="11363"/>
    <n v="0.63909000000000005"/>
  </r>
  <r>
    <s v="NAoPri_cohort"/>
    <n v="2019"/>
    <s v="Q2"/>
    <s v="Q2-2019"/>
    <x v="28"/>
    <x v="31"/>
    <s v="."/>
    <s v="England"/>
    <s v="ps_missing"/>
    <n v="12014"/>
    <n v="0.64366999999999996"/>
  </r>
  <r>
    <s v="NAoPri_cohort"/>
    <n v="2019"/>
    <s v="Q3"/>
    <s v="Q3-2019"/>
    <x v="28"/>
    <x v="31"/>
    <s v="."/>
    <s v="England"/>
    <s v="ps_missing"/>
    <n v="12145"/>
    <n v="0.63202999999999998"/>
  </r>
  <r>
    <s v="NAoPri_cohort"/>
    <n v="2019"/>
    <s v="Q4"/>
    <s v="Q4-2019"/>
    <x v="28"/>
    <x v="31"/>
    <s v="."/>
    <s v="England"/>
    <s v="ps_missing"/>
    <n v="11896"/>
    <n v="0.65459000000000001"/>
  </r>
  <r>
    <s v="NAoPri_cohort"/>
    <n v="2020"/>
    <s v="Q1"/>
    <s v="Q1-2020"/>
    <x v="28"/>
    <x v="31"/>
    <s v="."/>
    <s v="England"/>
    <s v="ps_missing"/>
    <n v="11324"/>
    <n v="0.69057000000000002"/>
  </r>
  <r>
    <s v="NAoPri_cohort"/>
    <n v="2020"/>
    <s v="Q2"/>
    <s v="Q2-2020"/>
    <x v="28"/>
    <x v="31"/>
    <s v="."/>
    <s v="England"/>
    <s v="ps_missing"/>
    <n v="6104"/>
    <n v="0.70347000000000004"/>
  </r>
  <r>
    <s v="NAoPri_cohort"/>
    <n v="2020"/>
    <s v="Q3"/>
    <s v="Q3-2020"/>
    <x v="28"/>
    <x v="31"/>
    <s v="."/>
    <s v="England"/>
    <s v="ps_missing"/>
    <n v="8872"/>
    <n v="0.66918"/>
  </r>
  <r>
    <s v="NAoPri_cohort"/>
    <n v="2020"/>
    <s v="Q4"/>
    <s v="Q4-2020"/>
    <x v="28"/>
    <x v="31"/>
    <s v="."/>
    <s v="England"/>
    <s v="ps_missing"/>
    <n v="11018"/>
    <n v="0.63768000000000002"/>
  </r>
  <r>
    <s v="NAoPri_cohort"/>
    <n v="2021"/>
    <s v="Q1"/>
    <s v="Q1-2021"/>
    <x v="28"/>
    <x v="31"/>
    <s v="."/>
    <s v="England"/>
    <s v="ps_missing"/>
    <n v="10841"/>
    <n v="0.63314999999999999"/>
  </r>
  <r>
    <s v="NAoPri_cohort"/>
    <n v="2021"/>
    <s v="Q2"/>
    <s v="Q2-2021"/>
    <x v="28"/>
    <x v="31"/>
    <s v="."/>
    <s v="England"/>
    <s v="ps_missing"/>
    <n v="12072"/>
    <n v="0.66169999999999995"/>
  </r>
  <r>
    <s v="NAoPri_cohort"/>
    <n v="2021"/>
    <s v="Q3"/>
    <s v="Q3-2021"/>
    <x v="28"/>
    <x v="31"/>
    <s v="."/>
    <s v="England"/>
    <s v="ps_missing"/>
    <n v="12379"/>
    <n v="0.65441000000000005"/>
  </r>
  <r>
    <s v="NAoPri_cohort"/>
    <n v="2021"/>
    <s v="Q4"/>
    <s v="Q4-2021"/>
    <x v="28"/>
    <x v="31"/>
    <s v="."/>
    <s v="England"/>
    <s v="ps_missing"/>
    <n v="12230"/>
    <n v="0.66051000000000004"/>
  </r>
  <r>
    <s v="NAoPri_cohort"/>
    <n v="2022"/>
    <s v="Q1"/>
    <s v="Q1-2022"/>
    <x v="28"/>
    <x v="31"/>
    <s v="."/>
    <s v="England"/>
    <s v="ps_missing"/>
    <n v="11889"/>
    <n v="0.69525999999999999"/>
  </r>
  <r>
    <s v="NAoPri_cohort"/>
    <n v="2022"/>
    <s v="Q2"/>
    <s v="Q2-2022"/>
    <x v="28"/>
    <x v="31"/>
    <s v="."/>
    <s v="England"/>
    <s v="ps_missing"/>
    <n v="12057"/>
    <n v="0.69677"/>
  </r>
  <r>
    <s v="NAoPri_cohort"/>
    <n v="2022"/>
    <s v="Q3"/>
    <s v="Q3-2022"/>
    <x v="28"/>
    <x v="31"/>
    <s v="."/>
    <s v="England"/>
    <s v="ps_missing"/>
    <n v="12288"/>
    <n v="0.68562999999999996"/>
  </r>
  <r>
    <s v="NAoPri_cohort"/>
    <n v="2022"/>
    <s v="Q4"/>
    <s v="Q4-2022"/>
    <x v="28"/>
    <x v="31"/>
    <s v="."/>
    <s v="England"/>
    <s v="ps_missing"/>
    <n v="11730"/>
    <n v="0.67852000000000001"/>
  </r>
  <r>
    <s v="NAoPri_cohort"/>
    <n v="2023"/>
    <s v="Q1"/>
    <s v="Q1-2023"/>
    <x v="28"/>
    <x v="31"/>
    <s v="."/>
    <s v="England"/>
    <s v="ps_missing"/>
    <n v="11896"/>
    <n v="0.71721999999999997"/>
  </r>
  <r>
    <s v="NAoPri_cohort"/>
    <n v="2018"/>
    <s v="Q1"/>
    <s v="Q1-2018"/>
    <x v="29"/>
    <x v="32"/>
    <s v="."/>
    <s v="Surrey and Sussex"/>
    <s v="ps_missing"/>
    <n v="150"/>
    <n v="0.96667000000000003"/>
  </r>
  <r>
    <s v="NAoPri_cohort"/>
    <n v="2018"/>
    <s v="Q2"/>
    <s v="Q2-2018"/>
    <x v="29"/>
    <x v="32"/>
    <s v="."/>
    <s v="Surrey and Sussex"/>
    <s v="ps_missing"/>
    <n v="180"/>
    <n v="0.93332999999999999"/>
  </r>
  <r>
    <s v="NAoPri_cohort"/>
    <n v="2018"/>
    <s v="Q3"/>
    <s v="Q3-2018"/>
    <x v="29"/>
    <x v="32"/>
    <s v="."/>
    <s v="Surrey and Sussex"/>
    <s v="ps_missing"/>
    <n v="175"/>
    <n v="0.85143000000000002"/>
  </r>
  <r>
    <s v="NAoPri_cohort"/>
    <n v="2018"/>
    <s v="Q4"/>
    <s v="Q4-2018"/>
    <x v="29"/>
    <x v="32"/>
    <s v="."/>
    <s v="Surrey and Sussex"/>
    <s v="ps_missing"/>
    <n v="171"/>
    <n v="0.87719000000000003"/>
  </r>
  <r>
    <s v="NAoPri_cohort"/>
    <n v="2019"/>
    <s v="Q1"/>
    <s v="Q1-2019"/>
    <x v="29"/>
    <x v="32"/>
    <s v="."/>
    <s v="Surrey and Sussex"/>
    <s v="ps_missing"/>
    <n v="151"/>
    <n v="0.91391"/>
  </r>
  <r>
    <s v="NAoPri_cohort"/>
    <n v="2019"/>
    <s v="Q2"/>
    <s v="Q2-2019"/>
    <x v="29"/>
    <x v="32"/>
    <s v="."/>
    <s v="Surrey and Sussex"/>
    <s v="ps_missing"/>
    <n v="163"/>
    <n v="0.96318999999999999"/>
  </r>
  <r>
    <s v="NAoPri_cohort"/>
    <n v="2019"/>
    <s v="Q3"/>
    <s v="Q3-2019"/>
    <x v="29"/>
    <x v="32"/>
    <s v="."/>
    <s v="Surrey and Sussex"/>
    <s v="ps_missing"/>
    <n v="164"/>
    <n v="0.92683000000000004"/>
  </r>
  <r>
    <s v="NAoPri_cohort"/>
    <n v="2019"/>
    <s v="Q4"/>
    <s v="Q4-2019"/>
    <x v="29"/>
    <x v="32"/>
    <s v="."/>
    <s v="Surrey and Sussex"/>
    <s v="ps_missing"/>
    <n v="157"/>
    <n v="0.81528999999999996"/>
  </r>
  <r>
    <s v="NAoPri_cohort"/>
    <n v="2020"/>
    <s v="Q1"/>
    <s v="Q1-2020"/>
    <x v="29"/>
    <x v="32"/>
    <s v="."/>
    <s v="Surrey and Sussex"/>
    <s v="ps_missing"/>
    <n v="183"/>
    <n v="0.90164"/>
  </r>
  <r>
    <s v="NAoPri_cohort"/>
    <n v="2020"/>
    <s v="Q2"/>
    <s v="Q2-2020"/>
    <x v="29"/>
    <x v="32"/>
    <s v="."/>
    <s v="Surrey and Sussex"/>
    <s v="ps_missing"/>
    <n v="100"/>
    <n v="0.98"/>
  </r>
  <r>
    <s v="NAoPri_cohort"/>
    <n v="2020"/>
    <s v="Q3"/>
    <s v="Q3-2020"/>
    <x v="29"/>
    <x v="32"/>
    <s v="."/>
    <s v="Surrey and Sussex"/>
    <s v="ps_missing"/>
    <n v="140"/>
    <n v="0.91429000000000005"/>
  </r>
  <r>
    <s v="NAoPri_cohort"/>
    <n v="2020"/>
    <s v="Q4"/>
    <s v="Q4-2020"/>
    <x v="29"/>
    <x v="32"/>
    <s v="."/>
    <s v="Surrey and Sussex"/>
    <s v="ps_missing"/>
    <n v="182"/>
    <n v="0.83516000000000001"/>
  </r>
  <r>
    <s v="NAoPri_cohort"/>
    <n v="2021"/>
    <s v="Q1"/>
    <s v="Q1-2021"/>
    <x v="29"/>
    <x v="32"/>
    <s v="."/>
    <s v="Surrey and Sussex"/>
    <s v="ps_missing"/>
    <n v="177"/>
    <n v="0.74011000000000005"/>
  </r>
  <r>
    <s v="NAoPri_cohort"/>
    <n v="2021"/>
    <s v="Q2"/>
    <s v="Q2-2021"/>
    <x v="29"/>
    <x v="32"/>
    <s v="."/>
    <s v="Surrey and Sussex"/>
    <s v="ps_missing"/>
    <n v="172"/>
    <n v="0.81977"/>
  </r>
  <r>
    <s v="NAoPri_cohort"/>
    <n v="2021"/>
    <s v="Q3"/>
    <s v="Q3-2021"/>
    <x v="29"/>
    <x v="32"/>
    <s v="."/>
    <s v="Surrey and Sussex"/>
    <s v="ps_missing"/>
    <n v="187"/>
    <n v="0.65241000000000005"/>
  </r>
  <r>
    <s v="NAoPri_cohort"/>
    <n v="2021"/>
    <s v="Q4"/>
    <s v="Q4-2021"/>
    <x v="29"/>
    <x v="32"/>
    <s v="."/>
    <s v="Surrey and Sussex"/>
    <s v="ps_missing"/>
    <n v="194"/>
    <n v="0.60309000000000001"/>
  </r>
  <r>
    <s v="NAoPri_cohort"/>
    <n v="2022"/>
    <s v="Q1"/>
    <s v="Q1-2022"/>
    <x v="29"/>
    <x v="32"/>
    <s v="."/>
    <s v="Surrey and Sussex"/>
    <s v="ps_missing"/>
    <n v="182"/>
    <n v="0.68132000000000004"/>
  </r>
  <r>
    <s v="NAoPri_cohort"/>
    <n v="2022"/>
    <s v="Q2"/>
    <s v="Q2-2022"/>
    <x v="29"/>
    <x v="32"/>
    <s v="."/>
    <s v="Surrey and Sussex"/>
    <s v="ps_missing"/>
    <n v="144"/>
    <n v="0.70833000000000002"/>
  </r>
  <r>
    <s v="NAoPri_cohort"/>
    <n v="2022"/>
    <s v="Q3"/>
    <s v="Q3-2022"/>
    <x v="29"/>
    <x v="32"/>
    <s v="."/>
    <s v="Surrey and Sussex"/>
    <s v="ps_missing"/>
    <n v="163"/>
    <n v="0.64417000000000002"/>
  </r>
  <r>
    <s v="NAoPri_cohort"/>
    <n v="2022"/>
    <s v="Q4"/>
    <s v="Q4-2022"/>
    <x v="29"/>
    <x v="32"/>
    <s v="."/>
    <s v="Surrey and Sussex"/>
    <s v="ps_missing"/>
    <n v="167"/>
    <n v="0.96406999999999998"/>
  </r>
  <r>
    <s v="NAoPri_cohort"/>
    <n v="2023"/>
    <s v="Q1"/>
    <s v="Q1-2023"/>
    <x v="29"/>
    <x v="32"/>
    <s v="."/>
    <s v="Surrey and Sussex"/>
    <s v="ps_missing"/>
    <n v="165"/>
    <n v="0.97575999999999996"/>
  </r>
  <r>
    <s v="NAoPri_cohort"/>
    <n v="2018"/>
    <s v="Q1"/>
    <s v="Q1-2018"/>
    <x v="30"/>
    <x v="33"/>
    <s v="."/>
    <s v="Northern"/>
    <s v="ps_missing"/>
    <n v="148"/>
    <n v="2.7029999999999998E-2"/>
  </r>
  <r>
    <s v="NAoPri_cohort"/>
    <n v="2018"/>
    <s v="Q2"/>
    <s v="Q2-2018"/>
    <x v="30"/>
    <x v="33"/>
    <s v="."/>
    <s v="Northern"/>
    <s v="ps_missing"/>
    <n v="150"/>
    <n v="0.02"/>
  </r>
  <r>
    <s v="NAoPri_cohort"/>
    <n v="2018"/>
    <s v="Q3"/>
    <s v="Q3-2018"/>
    <x v="30"/>
    <x v="33"/>
    <s v="."/>
    <s v="Northern"/>
    <s v="ps_missing"/>
    <n v="184"/>
    <n v="1.0869999999999999E-2"/>
  </r>
  <r>
    <s v="NAoPri_cohort"/>
    <n v="2018"/>
    <s v="Q4"/>
    <s v="Q4-2018"/>
    <x v="30"/>
    <x v="33"/>
    <s v="."/>
    <s v="Northern"/>
    <s v="ps_missing"/>
    <n v="139"/>
    <n v="7.1900000000000002E-3"/>
  </r>
  <r>
    <s v="NAoPri_cohort"/>
    <n v="2019"/>
    <s v="Q1"/>
    <s v="Q1-2019"/>
    <x v="30"/>
    <x v="33"/>
    <s v="."/>
    <s v="Northern"/>
    <s v="ps_missing"/>
    <n v="127"/>
    <n v="1.575E-2"/>
  </r>
  <r>
    <s v="NAoPri_cohort"/>
    <n v="2019"/>
    <s v="Q2"/>
    <s v="Q2-2019"/>
    <x v="30"/>
    <x v="33"/>
    <s v="."/>
    <s v="Northern"/>
    <s v="ps_missing"/>
    <n v="133"/>
    <n v="7.5199999999999998E-3"/>
  </r>
  <r>
    <s v="NAoPri_cohort"/>
    <n v="2019"/>
    <s v="Q3"/>
    <s v="Q3-2019"/>
    <x v="30"/>
    <x v="33"/>
    <s v="."/>
    <s v="Northern"/>
    <s v="ps_missing"/>
    <n v="160"/>
    <n v="1.2500000000000001E-2"/>
  </r>
  <r>
    <s v="NAoPri_cohort"/>
    <n v="2019"/>
    <s v="Q4"/>
    <s v="Q4-2019"/>
    <x v="30"/>
    <x v="33"/>
    <s v="."/>
    <s v="Northern"/>
    <s v="ps_missing"/>
    <n v="162"/>
    <n v="6.1700000000000001E-3"/>
  </r>
  <r>
    <s v="NAoPri_cohort"/>
    <n v="2020"/>
    <s v="Q1"/>
    <s v="Q1-2020"/>
    <x v="30"/>
    <x v="33"/>
    <s v="."/>
    <s v="Northern"/>
    <s v="ps_missing"/>
    <n v="146"/>
    <n v="2.7400000000000001E-2"/>
  </r>
  <r>
    <s v="NAoPri_cohort"/>
    <n v="2020"/>
    <s v="Q2"/>
    <s v="Q2-2020"/>
    <x v="30"/>
    <x v="33"/>
    <s v="."/>
    <s v="Northern"/>
    <s v="ps_missing"/>
    <n v="44"/>
    <n v="2.273E-2"/>
  </r>
  <r>
    <s v="NAoPri_cohort"/>
    <n v="2020"/>
    <s v="Q3"/>
    <s v="Q3-2020"/>
    <x v="30"/>
    <x v="33"/>
    <s v="."/>
    <s v="Northern"/>
    <s v="ps_missing"/>
    <n v="112"/>
    <n v="7.1429999999999993E-2"/>
  </r>
  <r>
    <s v="NAoPri_cohort"/>
    <n v="2020"/>
    <s v="Q4"/>
    <s v="Q4-2020"/>
    <x v="30"/>
    <x v="33"/>
    <s v="."/>
    <s v="Northern"/>
    <s v="ps_missing"/>
    <n v="130"/>
    <n v="1.538E-2"/>
  </r>
  <r>
    <s v="NAoPri_cohort"/>
    <n v="2021"/>
    <s v="Q1"/>
    <s v="Q1-2021"/>
    <x v="30"/>
    <x v="33"/>
    <s v="."/>
    <s v="Northern"/>
    <s v="ps_missing"/>
    <n v="164"/>
    <n v="6.1000000000000004E-3"/>
  </r>
  <r>
    <s v="NAoPri_cohort"/>
    <n v="2021"/>
    <s v="Q2"/>
    <s v="Q2-2021"/>
    <x v="30"/>
    <x v="33"/>
    <s v="."/>
    <s v="Northern"/>
    <s v="ps_missing"/>
    <n v="167"/>
    <n v="1.1979999999999999E-2"/>
  </r>
  <r>
    <s v="NAoPri_cohort"/>
    <n v="2021"/>
    <s v="Q3"/>
    <s v="Q3-2021"/>
    <x v="30"/>
    <x v="33"/>
    <s v="."/>
    <s v="Northern"/>
    <s v="ps_missing"/>
    <n v="173"/>
    <n v="5.7800000000000004E-3"/>
  </r>
  <r>
    <s v="NAoPri_cohort"/>
    <n v="2021"/>
    <s v="Q4"/>
    <s v="Q4-2021"/>
    <x v="30"/>
    <x v="33"/>
    <s v="."/>
    <s v="Northern"/>
    <s v="ps_missing"/>
    <n v="163"/>
    <n v="1.227E-2"/>
  </r>
  <r>
    <s v="NAoPri_cohort"/>
    <n v="2022"/>
    <s v="Q1"/>
    <s v="Q1-2022"/>
    <x v="30"/>
    <x v="33"/>
    <s v="."/>
    <s v="Northern"/>
    <s v="ps_missing"/>
    <n v="148"/>
    <n v="3.3779999999999998E-2"/>
  </r>
  <r>
    <s v="NAoPri_cohort"/>
    <n v="2022"/>
    <s v="Q2"/>
    <s v="Q2-2022"/>
    <x v="30"/>
    <x v="33"/>
    <s v="."/>
    <s v="Northern"/>
    <s v="ps_missing"/>
    <n v="160"/>
    <n v="0.05"/>
  </r>
  <r>
    <s v="NAoPri_cohort"/>
    <n v="2022"/>
    <s v="Q3"/>
    <s v="Q3-2022"/>
    <x v="30"/>
    <x v="33"/>
    <s v="."/>
    <s v="Northern"/>
    <s v="ps_missing"/>
    <n v="189"/>
    <n v="2.6460000000000001E-2"/>
  </r>
  <r>
    <s v="NAoPri_cohort"/>
    <n v="2022"/>
    <s v="Q4"/>
    <s v="Q4-2022"/>
    <x v="30"/>
    <x v="33"/>
    <s v="."/>
    <s v="Northern"/>
    <s v="ps_missing"/>
    <n v="160"/>
    <n v="1.8749999999999999E-2"/>
  </r>
  <r>
    <s v="NAoPri_cohort"/>
    <n v="2023"/>
    <s v="Q1"/>
    <s v="Q1-2023"/>
    <x v="30"/>
    <x v="33"/>
    <s v="."/>
    <s v="Northern"/>
    <s v="ps_missing"/>
    <n v="167"/>
    <n v="1.796E-2"/>
  </r>
  <r>
    <s v="NAoPri_cohort"/>
    <n v="2018"/>
    <s v="Q1"/>
    <s v="Q1-2018"/>
    <x v="31"/>
    <x v="34"/>
    <s v="."/>
    <s v="West Midlands"/>
    <s v="ps_missing"/>
    <n v="28"/>
    <n v="0.96428999999999998"/>
  </r>
  <r>
    <s v="NAoPri_cohort"/>
    <n v="2018"/>
    <s v="Q2"/>
    <s v="Q2-2018"/>
    <x v="31"/>
    <x v="34"/>
    <s v="."/>
    <s v="West Midlands"/>
    <s v="ps_missing"/>
    <n v="29"/>
    <n v="0.96552000000000004"/>
  </r>
  <r>
    <s v="NAoPri_cohort"/>
    <n v="2018"/>
    <s v="Q3"/>
    <s v="Q3-2018"/>
    <x v="31"/>
    <x v="34"/>
    <s v="."/>
    <s v="West Midlands"/>
    <s v="ps_missing"/>
    <n v="41"/>
    <n v="0.95121999999999995"/>
  </r>
  <r>
    <s v="NAoPri_cohort"/>
    <n v="2018"/>
    <s v="Q4"/>
    <s v="Q4-2018"/>
    <x v="31"/>
    <x v="34"/>
    <s v="."/>
    <s v="West Midlands"/>
    <s v="ps_missing"/>
    <n v="26"/>
    <n v="1"/>
  </r>
  <r>
    <s v="NAoPri_cohort"/>
    <n v="2019"/>
    <s v="Q1"/>
    <s v="Q1-2019"/>
    <x v="31"/>
    <x v="34"/>
    <s v="."/>
    <s v="West Midlands"/>
    <s v="ps_missing"/>
    <n v="28"/>
    <n v="1"/>
  </r>
  <r>
    <s v="NAoPri_cohort"/>
    <n v="2019"/>
    <s v="Q2"/>
    <s v="Q2-2019"/>
    <x v="31"/>
    <x v="34"/>
    <s v="."/>
    <s v="West Midlands"/>
    <s v="ps_missing"/>
    <n v="39"/>
    <n v="0.94872000000000001"/>
  </r>
  <r>
    <s v="NAoPri_cohort"/>
    <n v="2019"/>
    <s v="Q3"/>
    <s v="Q3-2019"/>
    <x v="31"/>
    <x v="34"/>
    <s v="."/>
    <s v="West Midlands"/>
    <s v="ps_missing"/>
    <n v="36"/>
    <n v="0.97221999999999997"/>
  </r>
  <r>
    <s v="NAoPri_cohort"/>
    <n v="2019"/>
    <s v="Q4"/>
    <s v="Q4-2019"/>
    <x v="31"/>
    <x v="34"/>
    <s v="."/>
    <s v="West Midlands"/>
    <s v="ps_missing"/>
    <n v="39"/>
    <n v="1"/>
  </r>
  <r>
    <s v="NAoPri_cohort"/>
    <n v="2020"/>
    <s v="Q1"/>
    <s v="Q1-2020"/>
    <x v="31"/>
    <x v="34"/>
    <s v="."/>
    <s v="West Midlands"/>
    <s v="ps_missing"/>
    <n v="30"/>
    <n v="1"/>
  </r>
  <r>
    <s v="NAoPri_cohort"/>
    <n v="2020"/>
    <s v="Q2"/>
    <s v="Q2-2020"/>
    <x v="31"/>
    <x v="34"/>
    <s v="."/>
    <s v="West Midlands"/>
    <s v="ps_missing"/>
    <n v="22"/>
    <n v="1"/>
  </r>
  <r>
    <s v="NAoPri_cohort"/>
    <n v="2020"/>
    <s v="Q3"/>
    <s v="Q3-2020"/>
    <x v="31"/>
    <x v="34"/>
    <s v="."/>
    <s v="West Midlands"/>
    <s v="ps_missing"/>
    <n v="28"/>
    <n v="1"/>
  </r>
  <r>
    <s v="NAoPri_cohort"/>
    <n v="2020"/>
    <s v="Q4"/>
    <s v="Q4-2020"/>
    <x v="31"/>
    <x v="34"/>
    <s v="."/>
    <s v="West Midlands"/>
    <s v="ps_missing"/>
    <n v="31"/>
    <n v="1"/>
  </r>
  <r>
    <s v="NAoPri_cohort"/>
    <n v="2021"/>
    <s v="Q1"/>
    <s v="Q1-2021"/>
    <x v="31"/>
    <x v="34"/>
    <s v="."/>
    <s v="West Midlands"/>
    <s v="ps_missing"/>
    <n v="24"/>
    <n v="0.95833000000000002"/>
  </r>
  <r>
    <s v="NAoPri_cohort"/>
    <n v="2021"/>
    <s v="Q2"/>
    <s v="Q2-2021"/>
    <x v="31"/>
    <x v="34"/>
    <s v="."/>
    <s v="West Midlands"/>
    <s v="ps_missing"/>
    <n v="42"/>
    <n v="1"/>
  </r>
  <r>
    <s v="NAoPri_cohort"/>
    <n v="2021"/>
    <s v="Q3"/>
    <s v="Q3-2021"/>
    <x v="31"/>
    <x v="34"/>
    <s v="."/>
    <s v="West Midlands"/>
    <s v="ps_missing"/>
    <n v="49"/>
    <n v="0.93877999999999995"/>
  </r>
  <r>
    <s v="NAoPri_cohort"/>
    <n v="2021"/>
    <s v="Q4"/>
    <s v="Q4-2021"/>
    <x v="31"/>
    <x v="34"/>
    <s v="."/>
    <s v="West Midlands"/>
    <s v="ps_missing"/>
    <n v="31"/>
    <n v="0.96774000000000004"/>
  </r>
  <r>
    <s v="NAoPri_cohort"/>
    <n v="2022"/>
    <s v="Q1"/>
    <s v="Q1-2022"/>
    <x v="31"/>
    <x v="34"/>
    <s v="."/>
    <s v="West Midlands"/>
    <s v="ps_missing"/>
    <n v="26"/>
    <n v="0.92308000000000001"/>
  </r>
  <r>
    <s v="NAoPri_cohort"/>
    <n v="2022"/>
    <s v="Q2"/>
    <s v="Q2-2022"/>
    <x v="31"/>
    <x v="34"/>
    <s v="."/>
    <s v="West Midlands"/>
    <s v="ps_missing"/>
    <n v="31"/>
    <n v="1"/>
  </r>
  <r>
    <s v="NAoPri_cohort"/>
    <n v="2022"/>
    <s v="Q3"/>
    <s v="Q3-2022"/>
    <x v="31"/>
    <x v="34"/>
    <s v="."/>
    <s v="West Midlands"/>
    <s v="ps_missing"/>
    <n v="37"/>
    <n v="0.91891999999999996"/>
  </r>
  <r>
    <s v="NAoPri_cohort"/>
    <n v="2022"/>
    <s v="Q4"/>
    <s v="Q4-2022"/>
    <x v="31"/>
    <x v="34"/>
    <s v="."/>
    <s v="West Midlands"/>
    <s v="ps_missing"/>
    <n v="44"/>
    <n v="0.95455000000000001"/>
  </r>
  <r>
    <s v="NAoPri_cohort"/>
    <n v="2023"/>
    <s v="Q1"/>
    <s v="Q1-2023"/>
    <x v="31"/>
    <x v="34"/>
    <s v="."/>
    <s v="West Midlands"/>
    <s v="ps_missing"/>
    <n v="37"/>
    <n v="0.94594999999999996"/>
  </r>
  <r>
    <s v="NAoPri_cohort"/>
    <n v="2018"/>
    <s v="Q1"/>
    <s v="Q1-2018"/>
    <x v="32"/>
    <x v="35"/>
    <s v="."/>
    <s v="Somerset, Wiltshire, Avon and Gloucestershire"/>
    <s v="ps_missing"/>
    <n v="139"/>
    <n v="0.46762999999999999"/>
  </r>
  <r>
    <s v="NAoPri_cohort"/>
    <n v="2018"/>
    <s v="Q2"/>
    <s v="Q2-2018"/>
    <x v="32"/>
    <x v="35"/>
    <s v="."/>
    <s v="Somerset, Wiltshire, Avon and Gloucestershire"/>
    <s v="ps_missing"/>
    <n v="153"/>
    <n v="0.37907999999999997"/>
  </r>
  <r>
    <s v="NAoPri_cohort"/>
    <n v="2018"/>
    <s v="Q3"/>
    <s v="Q3-2018"/>
    <x v="32"/>
    <x v="35"/>
    <s v="."/>
    <s v="Somerset, Wiltshire, Avon and Gloucestershire"/>
    <s v="ps_missing"/>
    <n v="165"/>
    <n v="0.38181999999999999"/>
  </r>
  <r>
    <s v="NAoPri_cohort"/>
    <n v="2018"/>
    <s v="Q4"/>
    <s v="Q4-2018"/>
    <x v="32"/>
    <x v="35"/>
    <s v="."/>
    <s v="Somerset, Wiltshire, Avon and Gloucestershire"/>
    <s v="ps_missing"/>
    <n v="157"/>
    <n v="0.47133999999999998"/>
  </r>
  <r>
    <s v="NAoPri_cohort"/>
    <n v="2019"/>
    <s v="Q1"/>
    <s v="Q1-2019"/>
    <x v="32"/>
    <x v="35"/>
    <s v="."/>
    <s v="Somerset, Wiltshire, Avon and Gloucestershire"/>
    <s v="ps_missing"/>
    <n v="152"/>
    <n v="0.45395000000000002"/>
  </r>
  <r>
    <s v="NAoPri_cohort"/>
    <n v="2019"/>
    <s v="Q2"/>
    <s v="Q2-2019"/>
    <x v="32"/>
    <x v="35"/>
    <s v="."/>
    <s v="Somerset, Wiltshire, Avon and Gloucestershire"/>
    <s v="ps_missing"/>
    <n v="178"/>
    <n v="0.48875999999999997"/>
  </r>
  <r>
    <s v="NAoPri_cohort"/>
    <n v="2019"/>
    <s v="Q3"/>
    <s v="Q3-2019"/>
    <x v="32"/>
    <x v="35"/>
    <s v="."/>
    <s v="Somerset, Wiltshire, Avon and Gloucestershire"/>
    <s v="ps_missing"/>
    <n v="164"/>
    <n v="0.54268000000000005"/>
  </r>
  <r>
    <s v="NAoPri_cohort"/>
    <n v="2019"/>
    <s v="Q4"/>
    <s v="Q4-2019"/>
    <x v="32"/>
    <x v="35"/>
    <s v="."/>
    <s v="Somerset, Wiltshire, Avon and Gloucestershire"/>
    <s v="ps_missing"/>
    <n v="148"/>
    <n v="0.58108000000000004"/>
  </r>
  <r>
    <s v="NAoPri_cohort"/>
    <n v="2020"/>
    <s v="Q1"/>
    <s v="Q1-2020"/>
    <x v="32"/>
    <x v="35"/>
    <s v="."/>
    <s v="Somerset, Wiltshire, Avon and Gloucestershire"/>
    <s v="ps_missing"/>
    <n v="165"/>
    <n v="0.56364000000000003"/>
  </r>
  <r>
    <s v="NAoPri_cohort"/>
    <n v="2020"/>
    <s v="Q2"/>
    <s v="Q2-2020"/>
    <x v="32"/>
    <x v="35"/>
    <s v="."/>
    <s v="Somerset, Wiltshire, Avon and Gloucestershire"/>
    <s v="ps_missing"/>
    <n v="85"/>
    <n v="0.75294000000000005"/>
  </r>
  <r>
    <s v="NAoPri_cohort"/>
    <n v="2020"/>
    <s v="Q3"/>
    <s v="Q3-2020"/>
    <x v="32"/>
    <x v="35"/>
    <s v="."/>
    <s v="Somerset, Wiltshire, Avon and Gloucestershire"/>
    <s v="ps_missing"/>
    <n v="147"/>
    <n v="0.58503000000000005"/>
  </r>
  <r>
    <s v="NAoPri_cohort"/>
    <n v="2020"/>
    <s v="Q4"/>
    <s v="Q4-2020"/>
    <x v="32"/>
    <x v="35"/>
    <s v="."/>
    <s v="Somerset, Wiltshire, Avon and Gloucestershire"/>
    <s v="ps_missing"/>
    <n v="169"/>
    <n v="0.55030000000000001"/>
  </r>
  <r>
    <s v="NAoPri_cohort"/>
    <n v="2021"/>
    <s v="Q1"/>
    <s v="Q1-2021"/>
    <x v="32"/>
    <x v="35"/>
    <s v="."/>
    <s v="Somerset, Wiltshire, Avon and Gloucestershire"/>
    <s v="ps_missing"/>
    <n v="159"/>
    <n v="0.64780000000000004"/>
  </r>
  <r>
    <s v="NAoPri_cohort"/>
    <n v="2021"/>
    <s v="Q2"/>
    <s v="Q2-2021"/>
    <x v="32"/>
    <x v="35"/>
    <s v="."/>
    <s v="Somerset, Wiltshire, Avon and Gloucestershire"/>
    <s v="ps_missing"/>
    <n v="168"/>
    <n v="0.89285999999999999"/>
  </r>
  <r>
    <s v="NAoPri_cohort"/>
    <n v="2021"/>
    <s v="Q3"/>
    <s v="Q3-2021"/>
    <x v="32"/>
    <x v="35"/>
    <s v="."/>
    <s v="Somerset, Wiltshire, Avon and Gloucestershire"/>
    <s v="ps_missing"/>
    <n v="186"/>
    <n v="0.77419000000000004"/>
  </r>
  <r>
    <s v="NAoPri_cohort"/>
    <n v="2021"/>
    <s v="Q4"/>
    <s v="Q4-2021"/>
    <x v="32"/>
    <x v="35"/>
    <s v="."/>
    <s v="Somerset, Wiltshire, Avon and Gloucestershire"/>
    <s v="ps_missing"/>
    <n v="194"/>
    <n v="0.85567000000000004"/>
  </r>
  <r>
    <s v="NAoPri_cohort"/>
    <n v="2022"/>
    <s v="Q1"/>
    <s v="Q1-2022"/>
    <x v="32"/>
    <x v="35"/>
    <s v="."/>
    <s v="Somerset, Wiltshire, Avon and Gloucestershire"/>
    <s v="ps_missing"/>
    <n v="172"/>
    <n v="0.96511999999999998"/>
  </r>
  <r>
    <s v="NAoPri_cohort"/>
    <n v="2022"/>
    <s v="Q2"/>
    <s v="Q2-2022"/>
    <x v="32"/>
    <x v="35"/>
    <s v="."/>
    <s v="Somerset, Wiltshire, Avon and Gloucestershire"/>
    <s v="ps_missing"/>
    <n v="159"/>
    <n v="0.94969000000000003"/>
  </r>
  <r>
    <s v="NAoPri_cohort"/>
    <n v="2022"/>
    <s v="Q3"/>
    <s v="Q3-2022"/>
    <x v="32"/>
    <x v="35"/>
    <s v="."/>
    <s v="Somerset, Wiltshire, Avon and Gloucestershire"/>
    <s v="ps_missing"/>
    <n v="144"/>
    <n v="0.95833000000000002"/>
  </r>
  <r>
    <s v="NAoPri_cohort"/>
    <n v="2022"/>
    <s v="Q4"/>
    <s v="Q4-2022"/>
    <x v="32"/>
    <x v="35"/>
    <s v="."/>
    <s v="Somerset, Wiltshire, Avon and Gloucestershire"/>
    <s v="ps_missing"/>
    <n v="158"/>
    <n v="0.93037999999999998"/>
  </r>
  <r>
    <s v="NAoPri_cohort"/>
    <n v="2023"/>
    <s v="Q1"/>
    <s v="Q1-2023"/>
    <x v="32"/>
    <x v="35"/>
    <s v="."/>
    <s v="Somerset, Wiltshire, Avon and Gloucestershire"/>
    <s v="ps_missing"/>
    <n v="170"/>
    <n v="0.94118000000000002"/>
  </r>
  <r>
    <s v="NAoPri_cohort"/>
    <n v="2018"/>
    <s v="Q1"/>
    <s v="Q1-2018"/>
    <x v="33"/>
    <x v="36"/>
    <s v="."/>
    <s v="Thames Valley"/>
    <s v="ps_missing"/>
    <n v="111"/>
    <n v="3.6040000000000003E-2"/>
  </r>
  <r>
    <s v="NAoPri_cohort"/>
    <n v="2018"/>
    <s v="Q2"/>
    <s v="Q2-2018"/>
    <x v="33"/>
    <x v="36"/>
    <s v="."/>
    <s v="Thames Valley"/>
    <s v="ps_missing"/>
    <n v="114"/>
    <n v="1.754E-2"/>
  </r>
  <r>
    <s v="NAoPri_cohort"/>
    <n v="2018"/>
    <s v="Q3"/>
    <s v="Q3-2018"/>
    <x v="33"/>
    <x v="36"/>
    <s v="."/>
    <s v="Thames Valley"/>
    <s v="ps_missing"/>
    <n v="106"/>
    <n v="0.11321000000000001"/>
  </r>
  <r>
    <s v="NAoPri_cohort"/>
    <n v="2018"/>
    <s v="Q4"/>
    <s v="Q4-2018"/>
    <x v="33"/>
    <x v="36"/>
    <s v="."/>
    <s v="Thames Valley"/>
    <s v="ps_missing"/>
    <n v="75"/>
    <n v="0.26667000000000002"/>
  </r>
  <r>
    <s v="NAoPri_cohort"/>
    <n v="2019"/>
    <s v="Q1"/>
    <s v="Q1-2019"/>
    <x v="33"/>
    <x v="36"/>
    <s v="."/>
    <s v="Thames Valley"/>
    <s v="ps_missing"/>
    <n v="137"/>
    <n v="0.21898000000000001"/>
  </r>
  <r>
    <s v="NAoPri_cohort"/>
    <n v="2019"/>
    <s v="Q2"/>
    <s v="Q2-2019"/>
    <x v="33"/>
    <x v="36"/>
    <s v="."/>
    <s v="Thames Valley"/>
    <s v="ps_missing"/>
    <n v="116"/>
    <n v="0.33621000000000001"/>
  </r>
  <r>
    <s v="NAoPri_cohort"/>
    <n v="2019"/>
    <s v="Q3"/>
    <s v="Q3-2019"/>
    <x v="33"/>
    <x v="36"/>
    <s v="."/>
    <s v="Thames Valley"/>
    <s v="ps_missing"/>
    <n v="114"/>
    <n v="0.24560999999999999"/>
  </r>
  <r>
    <s v="NAoPri_cohort"/>
    <n v="2019"/>
    <s v="Q4"/>
    <s v="Q4-2019"/>
    <x v="33"/>
    <x v="36"/>
    <s v="."/>
    <s v="Thames Valley"/>
    <s v="ps_missing"/>
    <n v="94"/>
    <n v="0.47871999999999998"/>
  </r>
  <r>
    <s v="NAoPri_cohort"/>
    <n v="2020"/>
    <s v="Q1"/>
    <s v="Q1-2020"/>
    <x v="33"/>
    <x v="36"/>
    <s v="."/>
    <s v="Thames Valley"/>
    <s v="ps_missing"/>
    <n v="109"/>
    <n v="0.39450000000000002"/>
  </r>
  <r>
    <s v="NAoPri_cohort"/>
    <n v="2020"/>
    <s v="Q2"/>
    <s v="Q2-2020"/>
    <x v="33"/>
    <x v="36"/>
    <s v="."/>
    <s v="Thames Valley"/>
    <s v="ps_missing"/>
    <n v="59"/>
    <n v="0.40677999999999997"/>
  </r>
  <r>
    <s v="NAoPri_cohort"/>
    <n v="2020"/>
    <s v="Q3"/>
    <s v="Q3-2020"/>
    <x v="33"/>
    <x v="36"/>
    <s v="."/>
    <s v="Thames Valley"/>
    <s v="ps_missing"/>
    <n v="97"/>
    <n v="0.48454000000000003"/>
  </r>
  <r>
    <s v="NAoPri_cohort"/>
    <n v="2020"/>
    <s v="Q4"/>
    <s v="Q4-2020"/>
    <x v="33"/>
    <x v="36"/>
    <s v="."/>
    <s v="Thames Valley"/>
    <s v="ps_missing"/>
    <n v="98"/>
    <n v="0.47959000000000002"/>
  </r>
  <r>
    <s v="NAoPri_cohort"/>
    <n v="2021"/>
    <s v="Q1"/>
    <s v="Q1-2021"/>
    <x v="33"/>
    <x v="36"/>
    <s v="."/>
    <s v="Thames Valley"/>
    <s v="ps_missing"/>
    <n v="99"/>
    <n v="0.76768000000000003"/>
  </r>
  <r>
    <s v="NAoPri_cohort"/>
    <n v="2021"/>
    <s v="Q2"/>
    <s v="Q2-2021"/>
    <x v="33"/>
    <x v="36"/>
    <s v="."/>
    <s v="Thames Valley"/>
    <s v="ps_missing"/>
    <n v="98"/>
    <n v="0.92857000000000001"/>
  </r>
  <r>
    <s v="NAoPri_cohort"/>
    <n v="2021"/>
    <s v="Q3"/>
    <s v="Q3-2021"/>
    <x v="33"/>
    <x v="36"/>
    <s v="."/>
    <s v="Thames Valley"/>
    <s v="ps_missing"/>
    <n v="126"/>
    <n v="0.84126999999999996"/>
  </r>
  <r>
    <s v="NAoPri_cohort"/>
    <n v="2021"/>
    <s v="Q4"/>
    <s v="Q4-2021"/>
    <x v="33"/>
    <x v="36"/>
    <s v="."/>
    <s v="Thames Valley"/>
    <s v="ps_missing"/>
    <n v="100"/>
    <n v="0.92"/>
  </r>
  <r>
    <s v="NAoPri_cohort"/>
    <n v="2022"/>
    <s v="Q1"/>
    <s v="Q1-2022"/>
    <x v="33"/>
    <x v="36"/>
    <s v="."/>
    <s v="Thames Valley"/>
    <s v="ps_missing"/>
    <n v="97"/>
    <n v="0.94845000000000002"/>
  </r>
  <r>
    <s v="NAoPri_cohort"/>
    <n v="2022"/>
    <s v="Q2"/>
    <s v="Q2-2022"/>
    <x v="33"/>
    <x v="36"/>
    <s v="."/>
    <s v="Thames Valley"/>
    <s v="ps_missing"/>
    <n v="97"/>
    <n v="0.91752999999999996"/>
  </r>
  <r>
    <s v="NAoPri_cohort"/>
    <n v="2022"/>
    <s v="Q3"/>
    <s v="Q3-2022"/>
    <x v="33"/>
    <x v="36"/>
    <s v="."/>
    <s v="Thames Valley"/>
    <s v="ps_missing"/>
    <n v="98"/>
    <n v="0.84694000000000003"/>
  </r>
  <r>
    <s v="NAoPri_cohort"/>
    <n v="2022"/>
    <s v="Q4"/>
    <s v="Q4-2022"/>
    <x v="33"/>
    <x v="36"/>
    <s v="."/>
    <s v="Thames Valley"/>
    <s v="ps_missing"/>
    <n v="105"/>
    <n v="0.88571"/>
  </r>
  <r>
    <s v="NAoPri_cohort"/>
    <n v="2023"/>
    <s v="Q1"/>
    <s v="Q1-2023"/>
    <x v="33"/>
    <x v="36"/>
    <s v="."/>
    <s v="Thames Valley"/>
    <s v="ps_missing"/>
    <n v="101"/>
    <n v="0.93069000000000002"/>
  </r>
  <r>
    <s v="NAoPri_cohort"/>
    <n v="2018"/>
    <s v="Q1"/>
    <s v="Q1-2018"/>
    <x v="13"/>
    <x v="37"/>
    <s v="."/>
    <s v="Greater Manchester"/>
    <s v="ps_missing"/>
    <n v="269"/>
    <n v="0.67657999999999996"/>
  </r>
  <r>
    <s v="NAoPri_cohort"/>
    <n v="2018"/>
    <s v="Q2"/>
    <s v="Q2-2018"/>
    <x v="13"/>
    <x v="37"/>
    <s v="."/>
    <s v="Greater Manchester"/>
    <s v="ps_missing"/>
    <n v="429"/>
    <n v="0.76224000000000003"/>
  </r>
  <r>
    <s v="NAoPri_cohort"/>
    <n v="2018"/>
    <s v="Q3"/>
    <s v="Q3-2018"/>
    <x v="13"/>
    <x v="37"/>
    <s v="."/>
    <s v="Greater Manchester"/>
    <s v="ps_missing"/>
    <n v="469"/>
    <n v="0.8145"/>
  </r>
  <r>
    <s v="NAoPri_cohort"/>
    <n v="2018"/>
    <s v="Q4"/>
    <s v="Q4-2018"/>
    <x v="13"/>
    <x v="37"/>
    <s v="."/>
    <s v="Greater Manchester"/>
    <s v="ps_missing"/>
    <n v="443"/>
    <n v="0.87358999999999998"/>
  </r>
  <r>
    <s v="NAoPri_cohort"/>
    <n v="2019"/>
    <s v="Q1"/>
    <s v="Q1-2019"/>
    <x v="13"/>
    <x v="37"/>
    <s v="."/>
    <s v="Greater Manchester"/>
    <s v="ps_missing"/>
    <n v="426"/>
    <n v="0.85211000000000003"/>
  </r>
  <r>
    <s v="NAoPri_cohort"/>
    <n v="2019"/>
    <s v="Q2"/>
    <s v="Q2-2019"/>
    <x v="13"/>
    <x v="37"/>
    <s v="."/>
    <s v="Greater Manchester"/>
    <s v="ps_missing"/>
    <n v="431"/>
    <n v="0.81671000000000005"/>
  </r>
  <r>
    <s v="NAoPri_cohort"/>
    <n v="2019"/>
    <s v="Q3"/>
    <s v="Q3-2019"/>
    <x v="13"/>
    <x v="37"/>
    <s v="."/>
    <s v="Greater Manchester"/>
    <s v="ps_missing"/>
    <n v="495"/>
    <n v="0.79596"/>
  </r>
  <r>
    <s v="NAoPri_cohort"/>
    <n v="2019"/>
    <s v="Q4"/>
    <s v="Q4-2019"/>
    <x v="13"/>
    <x v="37"/>
    <s v="."/>
    <s v="Greater Manchester"/>
    <s v="ps_missing"/>
    <n v="479"/>
    <n v="0.79332000000000003"/>
  </r>
  <r>
    <s v="NAoPri_cohort"/>
    <n v="2020"/>
    <s v="Q1"/>
    <s v="Q1-2020"/>
    <x v="13"/>
    <x v="37"/>
    <s v="."/>
    <s v="Greater Manchester"/>
    <s v="ps_missing"/>
    <n v="445"/>
    <n v="0.63371"/>
  </r>
  <r>
    <s v="NAoPri_cohort"/>
    <n v="2020"/>
    <s v="Q2"/>
    <s v="Q2-2020"/>
    <x v="13"/>
    <x v="37"/>
    <s v="."/>
    <s v="Greater Manchester"/>
    <s v="ps_missing"/>
    <n v="152"/>
    <n v="0.54605000000000004"/>
  </r>
  <r>
    <s v="NAoPri_cohort"/>
    <n v="2020"/>
    <s v="Q3"/>
    <s v="Q3-2020"/>
    <x v="13"/>
    <x v="37"/>
    <s v="."/>
    <s v="Greater Manchester"/>
    <s v="ps_missing"/>
    <n v="238"/>
    <n v="0.54622000000000004"/>
  </r>
  <r>
    <s v="NAoPri_cohort"/>
    <n v="2020"/>
    <s v="Q4"/>
    <s v="Q4-2020"/>
    <x v="13"/>
    <x v="37"/>
    <s v="."/>
    <s v="Greater Manchester"/>
    <s v="ps_missing"/>
    <n v="378"/>
    <n v="0.53703999999999996"/>
  </r>
  <r>
    <s v="NAoPri_cohort"/>
    <n v="2021"/>
    <s v="Q1"/>
    <s v="Q1-2021"/>
    <x v="13"/>
    <x v="37"/>
    <s v="."/>
    <s v="Greater Manchester"/>
    <s v="ps_missing"/>
    <n v="379"/>
    <n v="0.54354000000000002"/>
  </r>
  <r>
    <s v="NAoPri_cohort"/>
    <n v="2021"/>
    <s v="Q2"/>
    <s v="Q2-2021"/>
    <x v="13"/>
    <x v="37"/>
    <s v="."/>
    <s v="Greater Manchester"/>
    <s v="ps_missing"/>
    <n v="343"/>
    <n v="0.56267999999999996"/>
  </r>
  <r>
    <s v="NAoPri_cohort"/>
    <n v="2021"/>
    <s v="Q3"/>
    <s v="Q3-2021"/>
    <x v="13"/>
    <x v="37"/>
    <s v="."/>
    <s v="Greater Manchester"/>
    <s v="ps_missing"/>
    <n v="343"/>
    <n v="0.52186999999999995"/>
  </r>
  <r>
    <s v="NAoPri_cohort"/>
    <n v="2021"/>
    <s v="Q4"/>
    <s v="Q4-2021"/>
    <x v="13"/>
    <x v="37"/>
    <s v="."/>
    <s v="Greater Manchester"/>
    <s v="ps_missing"/>
    <n v="293"/>
    <n v="0.50853000000000004"/>
  </r>
  <r>
    <s v="NAoPri_cohort"/>
    <n v="2022"/>
    <s v="Q1"/>
    <s v="Q1-2022"/>
    <x v="13"/>
    <x v="37"/>
    <s v="."/>
    <s v="Greater Manchester"/>
    <s v="ps_missing"/>
    <n v="267"/>
    <n v="0.55056000000000005"/>
  </r>
  <r>
    <s v="NAoPri_cohort"/>
    <n v="2022"/>
    <s v="Q2"/>
    <s v="Q2-2022"/>
    <x v="13"/>
    <x v="37"/>
    <s v="."/>
    <s v="Greater Manchester"/>
    <s v="ps_missing"/>
    <n v="280"/>
    <n v="0.57499999999999996"/>
  </r>
  <r>
    <s v="NAoPri_cohort"/>
    <n v="2022"/>
    <s v="Q3"/>
    <s v="Q3-2022"/>
    <x v="13"/>
    <x v="37"/>
    <s v="."/>
    <s v="Greater Manchester"/>
    <s v="ps_missing"/>
    <n v="286"/>
    <n v="0.63287000000000004"/>
  </r>
  <r>
    <s v="NAoPri_cohort"/>
    <n v="2022"/>
    <s v="Q4"/>
    <s v="Q4-2022"/>
    <x v="13"/>
    <x v="37"/>
    <s v="."/>
    <s v="Greater Manchester"/>
    <s v="ps_missing"/>
    <n v="220"/>
    <n v="0.62273000000000001"/>
  </r>
  <r>
    <s v="NAoPri_cohort"/>
    <n v="2023"/>
    <s v="Q1"/>
    <s v="Q1-2023"/>
    <x v="13"/>
    <x v="37"/>
    <s v="."/>
    <s v="Greater Manchester"/>
    <s v="ps_missing"/>
    <n v="260"/>
    <n v="0.56537999999999999"/>
  </r>
  <r>
    <s v="NAoPri_cohort"/>
    <n v="2018"/>
    <s v="Q1"/>
    <s v="Q1-2018"/>
    <x v="34"/>
    <x v="38"/>
    <s v="."/>
    <s v="South East London"/>
    <s v="ps_missing"/>
    <n v="70"/>
    <n v="0.84286000000000005"/>
  </r>
  <r>
    <s v="NAoPri_cohort"/>
    <n v="2018"/>
    <s v="Q2"/>
    <s v="Q2-2018"/>
    <x v="34"/>
    <x v="38"/>
    <s v="."/>
    <s v="South East London"/>
    <s v="ps_missing"/>
    <n v="111"/>
    <n v="0.97297"/>
  </r>
  <r>
    <s v="NAoPri_cohort"/>
    <n v="2018"/>
    <s v="Q3"/>
    <s v="Q3-2018"/>
    <x v="34"/>
    <x v="38"/>
    <s v="."/>
    <s v="South East London"/>
    <s v="ps_missing"/>
    <n v="108"/>
    <n v="0.96296000000000004"/>
  </r>
  <r>
    <s v="NAoPri_cohort"/>
    <n v="2018"/>
    <s v="Q4"/>
    <s v="Q4-2018"/>
    <x v="34"/>
    <x v="38"/>
    <s v="."/>
    <s v="South East London"/>
    <s v="ps_missing"/>
    <n v="73"/>
    <n v="0.91781000000000001"/>
  </r>
  <r>
    <s v="NAoPri_cohort"/>
    <n v="2019"/>
    <s v="Q1"/>
    <s v="Q1-2019"/>
    <x v="34"/>
    <x v="38"/>
    <s v="."/>
    <s v="South East London"/>
    <s v="ps_missing"/>
    <n v="63"/>
    <n v="0.88888999999999996"/>
  </r>
  <r>
    <s v="NAoPri_cohort"/>
    <n v="2019"/>
    <s v="Q2"/>
    <s v="Q2-2019"/>
    <x v="34"/>
    <x v="38"/>
    <s v="."/>
    <s v="South East London"/>
    <s v="ps_missing"/>
    <n v="71"/>
    <n v="0.91549000000000003"/>
  </r>
  <r>
    <s v="NAoPri_cohort"/>
    <n v="2019"/>
    <s v="Q3"/>
    <s v="Q3-2019"/>
    <x v="34"/>
    <x v="38"/>
    <s v="."/>
    <s v="South East London"/>
    <s v="ps_missing"/>
    <n v="85"/>
    <n v="0.92940999999999996"/>
  </r>
  <r>
    <s v="NAoPri_cohort"/>
    <n v="2019"/>
    <s v="Q4"/>
    <s v="Q4-2019"/>
    <x v="34"/>
    <x v="38"/>
    <s v="."/>
    <s v="South East London"/>
    <s v="ps_missing"/>
    <n v="59"/>
    <n v="0.94915000000000005"/>
  </r>
  <r>
    <s v="NAoPri_cohort"/>
    <n v="2020"/>
    <s v="Q1"/>
    <s v="Q1-2020"/>
    <x v="34"/>
    <x v="38"/>
    <s v="."/>
    <s v="South East London"/>
    <s v="ps_missing"/>
    <n v="58"/>
    <n v="0.94828000000000001"/>
  </r>
  <r>
    <s v="NAoPri_cohort"/>
    <n v="2020"/>
    <s v="Q2"/>
    <s v="Q2-2020"/>
    <x v="34"/>
    <x v="38"/>
    <s v="."/>
    <s v="South East London"/>
    <s v="ps_missing"/>
    <n v="46"/>
    <n v="0.91303999999999996"/>
  </r>
  <r>
    <s v="NAoPri_cohort"/>
    <n v="2020"/>
    <s v="Q3"/>
    <s v="Q3-2020"/>
    <x v="34"/>
    <x v="38"/>
    <s v="."/>
    <s v="South East London"/>
    <s v="ps_missing"/>
    <n v="64"/>
    <n v="0.90625"/>
  </r>
  <r>
    <s v="NAoPri_cohort"/>
    <n v="2020"/>
    <s v="Q4"/>
    <s v="Q4-2020"/>
    <x v="34"/>
    <x v="38"/>
    <s v="."/>
    <s v="South East London"/>
    <s v="ps_missing"/>
    <n v="65"/>
    <n v="0.92308000000000001"/>
  </r>
  <r>
    <s v="NAoPri_cohort"/>
    <n v="2021"/>
    <s v="Q1"/>
    <s v="Q1-2021"/>
    <x v="34"/>
    <x v="38"/>
    <s v="."/>
    <s v="South East London"/>
    <s v="ps_missing"/>
    <n v="56"/>
    <n v="0.96428999999999998"/>
  </r>
  <r>
    <s v="NAoPri_cohort"/>
    <n v="2021"/>
    <s v="Q2"/>
    <s v="Q2-2021"/>
    <x v="34"/>
    <x v="38"/>
    <s v="."/>
    <s v="South East London"/>
    <s v="ps_missing"/>
    <n v="60"/>
    <n v="0.91666999999999998"/>
  </r>
  <r>
    <s v="NAoPri_cohort"/>
    <n v="2021"/>
    <s v="Q3"/>
    <s v="Q3-2021"/>
    <x v="34"/>
    <x v="38"/>
    <s v="."/>
    <s v="South East London"/>
    <s v="ps_missing"/>
    <n v="76"/>
    <n v="0.93420999999999998"/>
  </r>
  <r>
    <s v="NAoPri_cohort"/>
    <n v="2021"/>
    <s v="Q4"/>
    <s v="Q4-2021"/>
    <x v="34"/>
    <x v="38"/>
    <s v="."/>
    <s v="South East London"/>
    <s v="ps_missing"/>
    <n v="55"/>
    <n v="0.83635999999999999"/>
  </r>
  <r>
    <s v="NAoPri_cohort"/>
    <n v="2022"/>
    <s v="Q1"/>
    <s v="Q1-2022"/>
    <x v="34"/>
    <x v="38"/>
    <s v="."/>
    <s v="South East London"/>
    <s v="ps_missing"/>
    <n v="58"/>
    <n v="0.87931000000000004"/>
  </r>
  <r>
    <s v="NAoPri_cohort"/>
    <n v="2022"/>
    <s v="Q2"/>
    <s v="Q2-2022"/>
    <x v="34"/>
    <x v="38"/>
    <s v="."/>
    <s v="South East London"/>
    <s v="ps_missing"/>
    <n v="63"/>
    <n v="0.17460000000000001"/>
  </r>
  <r>
    <s v="NAoPri_cohort"/>
    <n v="2022"/>
    <s v="Q3"/>
    <s v="Q3-2022"/>
    <x v="34"/>
    <x v="38"/>
    <s v="."/>
    <s v="South East London"/>
    <s v="ps_missing"/>
    <n v="81"/>
    <n v="0.27160000000000001"/>
  </r>
  <r>
    <s v="NAoPri_cohort"/>
    <n v="2022"/>
    <s v="Q4"/>
    <s v="Q4-2022"/>
    <x v="34"/>
    <x v="38"/>
    <s v="."/>
    <s v="South East London"/>
    <s v="ps_missing"/>
    <n v="74"/>
    <n v="0.62161999999999995"/>
  </r>
  <r>
    <s v="NAoPri_cohort"/>
    <n v="2023"/>
    <s v="Q1"/>
    <s v="Q1-2023"/>
    <x v="34"/>
    <x v="38"/>
    <s v="."/>
    <s v="South East London"/>
    <s v="ps_missing"/>
    <n v="71"/>
    <n v="0.71831"/>
  </r>
  <r>
    <s v="NAoPri_cohort"/>
    <n v="2018"/>
    <s v="Q1"/>
    <s v="Q1-2018"/>
    <x v="35"/>
    <x v="39"/>
    <s v="."/>
    <s v="Wessex"/>
    <s v="ps_missing"/>
    <n v="108"/>
    <n v="0.53703999999999996"/>
  </r>
  <r>
    <s v="NAoPri_cohort"/>
    <n v="2018"/>
    <s v="Q2"/>
    <s v="Q2-2018"/>
    <x v="35"/>
    <x v="39"/>
    <s v="."/>
    <s v="Wessex"/>
    <s v="ps_missing"/>
    <n v="129"/>
    <n v="0.56589"/>
  </r>
  <r>
    <s v="NAoPri_cohort"/>
    <n v="2018"/>
    <s v="Q3"/>
    <s v="Q3-2018"/>
    <x v="35"/>
    <x v="39"/>
    <s v="."/>
    <s v="Wessex"/>
    <s v="ps_missing"/>
    <n v="136"/>
    <n v="0.57352999999999998"/>
  </r>
  <r>
    <s v="NAoPri_cohort"/>
    <n v="2018"/>
    <s v="Q4"/>
    <s v="Q4-2018"/>
    <x v="35"/>
    <x v="39"/>
    <s v="."/>
    <s v="Wessex"/>
    <s v="ps_missing"/>
    <n v="127"/>
    <n v="0.62992000000000004"/>
  </r>
  <r>
    <s v="NAoPri_cohort"/>
    <n v="2019"/>
    <s v="Q1"/>
    <s v="Q1-2019"/>
    <x v="35"/>
    <x v="39"/>
    <s v="."/>
    <s v="Wessex"/>
    <s v="ps_missing"/>
    <n v="125"/>
    <n v="0.72799999999999998"/>
  </r>
  <r>
    <s v="NAoPri_cohort"/>
    <n v="2019"/>
    <s v="Q2"/>
    <s v="Q2-2019"/>
    <x v="35"/>
    <x v="39"/>
    <s v="."/>
    <s v="Wessex"/>
    <s v="ps_missing"/>
    <n v="118"/>
    <n v="0.71186000000000005"/>
  </r>
  <r>
    <s v="NAoPri_cohort"/>
    <n v="2019"/>
    <s v="Q3"/>
    <s v="Q3-2019"/>
    <x v="35"/>
    <x v="39"/>
    <s v="."/>
    <s v="Wessex"/>
    <s v="ps_missing"/>
    <n v="132"/>
    <n v="0.75"/>
  </r>
  <r>
    <s v="NAoPri_cohort"/>
    <n v="2019"/>
    <s v="Q4"/>
    <s v="Q4-2019"/>
    <x v="35"/>
    <x v="39"/>
    <s v="."/>
    <s v="Wessex"/>
    <s v="ps_missing"/>
    <n v="115"/>
    <n v="0.89564999999999995"/>
  </r>
  <r>
    <s v="NAoPri_cohort"/>
    <n v="2020"/>
    <s v="Q1"/>
    <s v="Q1-2020"/>
    <x v="35"/>
    <x v="39"/>
    <s v="."/>
    <s v="Wessex"/>
    <s v="ps_missing"/>
    <n v="133"/>
    <n v="0.98495999999999995"/>
  </r>
  <r>
    <s v="NAoPri_cohort"/>
    <n v="2020"/>
    <s v="Q2"/>
    <s v="Q2-2020"/>
    <x v="35"/>
    <x v="39"/>
    <s v="."/>
    <s v="Wessex"/>
    <s v="ps_missing"/>
    <n v="63"/>
    <n v="1"/>
  </r>
  <r>
    <s v="NAoPri_cohort"/>
    <n v="2020"/>
    <s v="Q3"/>
    <s v="Q3-2020"/>
    <x v="35"/>
    <x v="39"/>
    <s v="."/>
    <s v="Wessex"/>
    <s v="ps_missing"/>
    <n v="90"/>
    <n v="0.97777999999999998"/>
  </r>
  <r>
    <s v="NAoPri_cohort"/>
    <n v="2020"/>
    <s v="Q4"/>
    <s v="Q4-2020"/>
    <x v="35"/>
    <x v="39"/>
    <s v="."/>
    <s v="Wessex"/>
    <s v="ps_missing"/>
    <n v="120"/>
    <n v="0.97499999999999998"/>
  </r>
  <r>
    <s v="NAoPri_cohort"/>
    <n v="2021"/>
    <s v="Q1"/>
    <s v="Q1-2021"/>
    <x v="35"/>
    <x v="39"/>
    <s v="."/>
    <s v="Wessex"/>
    <s v="ps_missing"/>
    <n v="106"/>
    <n v="1"/>
  </r>
  <r>
    <s v="NAoPri_cohort"/>
    <n v="2021"/>
    <s v="Q2"/>
    <s v="Q2-2021"/>
    <x v="35"/>
    <x v="39"/>
    <s v="."/>
    <s v="Wessex"/>
    <s v="ps_missing"/>
    <n v="111"/>
    <n v="0.98197999999999996"/>
  </r>
  <r>
    <s v="NAoPri_cohort"/>
    <n v="2021"/>
    <s v="Q3"/>
    <s v="Q3-2021"/>
    <x v="35"/>
    <x v="39"/>
    <s v="."/>
    <s v="Wessex"/>
    <s v="ps_missing"/>
    <n v="129"/>
    <n v="0.98450000000000004"/>
  </r>
  <r>
    <s v="NAoPri_cohort"/>
    <n v="2021"/>
    <s v="Q4"/>
    <s v="Q4-2021"/>
    <x v="35"/>
    <x v="39"/>
    <s v="."/>
    <s v="Wessex"/>
    <s v="ps_missing"/>
    <n v="117"/>
    <n v="0.98290999999999995"/>
  </r>
  <r>
    <s v="NAoPri_cohort"/>
    <n v="2022"/>
    <s v="Q1"/>
    <s v="Q1-2022"/>
    <x v="35"/>
    <x v="39"/>
    <s v="."/>
    <s v="Wessex"/>
    <s v="ps_missing"/>
    <n v="116"/>
    <n v="0.99138000000000004"/>
  </r>
  <r>
    <s v="NAoPri_cohort"/>
    <n v="2022"/>
    <s v="Q2"/>
    <s v="Q2-2022"/>
    <x v="35"/>
    <x v="39"/>
    <s v="."/>
    <s v="Wessex"/>
    <s v="ps_missing"/>
    <n v="121"/>
    <n v="1"/>
  </r>
  <r>
    <s v="NAoPri_cohort"/>
    <n v="2022"/>
    <s v="Q3"/>
    <s v="Q3-2022"/>
    <x v="35"/>
    <x v="39"/>
    <s v="."/>
    <s v="Wessex"/>
    <s v="ps_missing"/>
    <n v="107"/>
    <n v="0.98131000000000002"/>
  </r>
  <r>
    <s v="NAoPri_cohort"/>
    <n v="2022"/>
    <s v="Q4"/>
    <s v="Q4-2022"/>
    <x v="35"/>
    <x v="39"/>
    <s v="."/>
    <s v="Wessex"/>
    <s v="ps_missing"/>
    <n v="107"/>
    <n v="0.99065000000000003"/>
  </r>
  <r>
    <s v="NAoPri_cohort"/>
    <n v="2023"/>
    <s v="Q1"/>
    <s v="Q1-2023"/>
    <x v="35"/>
    <x v="39"/>
    <s v="."/>
    <s v="Wessex"/>
    <s v="ps_missing"/>
    <n v="123"/>
    <n v="0.96748000000000001"/>
  </r>
  <r>
    <s v="NAoPri_cohort"/>
    <n v="2018"/>
    <s v="Q1"/>
    <s v="Q1-2018"/>
    <x v="36"/>
    <x v="40"/>
    <s v="."/>
    <s v="West Yorkshire and Harrogate"/>
    <s v="ps_missing"/>
    <n v="38"/>
    <n v="0.44736999999999999"/>
  </r>
  <r>
    <s v="NAoPri_cohort"/>
    <n v="2018"/>
    <s v="Q2"/>
    <s v="Q2-2018"/>
    <x v="36"/>
    <x v="40"/>
    <s v="."/>
    <s v="West Yorkshire and Harrogate"/>
    <s v="ps_missing"/>
    <n v="33"/>
    <n v="0.69696999999999998"/>
  </r>
  <r>
    <s v="NAoPri_cohort"/>
    <n v="2018"/>
    <s v="Q3"/>
    <s v="Q3-2018"/>
    <x v="36"/>
    <x v="40"/>
    <s v="."/>
    <s v="West Yorkshire and Harrogate"/>
    <s v="ps_missing"/>
    <n v="48"/>
    <n v="0.95833000000000002"/>
  </r>
  <r>
    <s v="NAoPri_cohort"/>
    <n v="2018"/>
    <s v="Q4"/>
    <s v="Q4-2018"/>
    <x v="36"/>
    <x v="40"/>
    <s v="."/>
    <s v="West Yorkshire and Harrogate"/>
    <s v="ps_missing"/>
    <n v="34"/>
    <n v="0.97058999999999995"/>
  </r>
  <r>
    <s v="NAoPri_cohort"/>
    <n v="2019"/>
    <s v="Q1"/>
    <s v="Q1-2019"/>
    <x v="36"/>
    <x v="40"/>
    <s v="."/>
    <s v="West Yorkshire and Harrogate"/>
    <s v="ps_missing"/>
    <n v="38"/>
    <n v="1"/>
  </r>
  <r>
    <s v="NAoPri_cohort"/>
    <n v="2019"/>
    <s v="Q2"/>
    <s v="Q2-2019"/>
    <x v="36"/>
    <x v="40"/>
    <s v="."/>
    <s v="West Yorkshire and Harrogate"/>
    <s v="ps_missing"/>
    <n v="32"/>
    <n v="0.90625"/>
  </r>
  <r>
    <s v="NAoPri_cohort"/>
    <n v="2019"/>
    <s v="Q3"/>
    <s v="Q3-2019"/>
    <x v="36"/>
    <x v="40"/>
    <s v="."/>
    <s v="West Yorkshire and Harrogate"/>
    <s v="ps_missing"/>
    <n v="35"/>
    <n v="0.88571"/>
  </r>
  <r>
    <s v="NAoPri_cohort"/>
    <n v="2019"/>
    <s v="Q4"/>
    <s v="Q4-2019"/>
    <x v="36"/>
    <x v="40"/>
    <s v="."/>
    <s v="West Yorkshire and Harrogate"/>
    <s v="ps_missing"/>
    <n v="33"/>
    <n v="0.87878999999999996"/>
  </r>
  <r>
    <s v="NAoPri_cohort"/>
    <n v="2020"/>
    <s v="Q1"/>
    <s v="Q1-2020"/>
    <x v="36"/>
    <x v="40"/>
    <s v="."/>
    <s v="West Yorkshire and Harrogate"/>
    <s v="ps_missing"/>
    <n v="25"/>
    <n v="0.96"/>
  </r>
  <r>
    <s v="NAoPri_cohort"/>
    <n v="2020"/>
    <s v="Q2"/>
    <s v="Q2-2020"/>
    <x v="36"/>
    <x v="40"/>
    <s v="."/>
    <s v="West Yorkshire and Harrogate"/>
    <s v="ps_missing"/>
    <n v="26"/>
    <n v="1"/>
  </r>
  <r>
    <s v="NAoPri_cohort"/>
    <n v="2020"/>
    <s v="Q3"/>
    <s v="Q3-2020"/>
    <x v="36"/>
    <x v="40"/>
    <s v="."/>
    <s v="West Yorkshire and Harrogate"/>
    <s v="ps_missing"/>
    <n v="25"/>
    <n v="0.92"/>
  </r>
  <r>
    <s v="NAoPri_cohort"/>
    <n v="2020"/>
    <s v="Q4"/>
    <s v="Q4-2020"/>
    <x v="36"/>
    <x v="40"/>
    <s v="."/>
    <s v="West Yorkshire and Harrogate"/>
    <s v="ps_missing"/>
    <n v="22"/>
    <n v="0.81818000000000002"/>
  </r>
  <r>
    <s v="NAoPri_cohort"/>
    <n v="2021"/>
    <s v="Q1"/>
    <s v="Q1-2021"/>
    <x v="36"/>
    <x v="40"/>
    <s v="."/>
    <s v="West Yorkshire and Harrogate"/>
    <s v="ps_missing"/>
    <n v="36"/>
    <n v="0.86111000000000004"/>
  </r>
  <r>
    <s v="NAoPri_cohort"/>
    <n v="2021"/>
    <s v="Q2"/>
    <s v="Q2-2021"/>
    <x v="36"/>
    <x v="40"/>
    <s v="."/>
    <s v="West Yorkshire and Harrogate"/>
    <s v="ps_missing"/>
    <n v="47"/>
    <n v="0.78722999999999999"/>
  </r>
  <r>
    <s v="NAoPri_cohort"/>
    <n v="2021"/>
    <s v="Q3"/>
    <s v="Q3-2021"/>
    <x v="36"/>
    <x v="40"/>
    <s v="."/>
    <s v="West Yorkshire and Harrogate"/>
    <s v="ps_missing"/>
    <n v="50"/>
    <n v="0.84"/>
  </r>
  <r>
    <s v="NAoPri_cohort"/>
    <n v="2021"/>
    <s v="Q4"/>
    <s v="Q4-2021"/>
    <x v="36"/>
    <x v="40"/>
    <s v="."/>
    <s v="West Yorkshire and Harrogate"/>
    <s v="ps_missing"/>
    <n v="46"/>
    <n v="0.86956999999999995"/>
  </r>
  <r>
    <s v="NAoPri_cohort"/>
    <n v="2022"/>
    <s v="Q1"/>
    <s v="Q1-2022"/>
    <x v="36"/>
    <x v="40"/>
    <s v="."/>
    <s v="West Yorkshire and Harrogate"/>
    <s v="ps_missing"/>
    <n v="47"/>
    <n v="0.97872000000000003"/>
  </r>
  <r>
    <s v="NAoPri_cohort"/>
    <n v="2022"/>
    <s v="Q2"/>
    <s v="Q2-2022"/>
    <x v="36"/>
    <x v="40"/>
    <s v="."/>
    <s v="West Yorkshire and Harrogate"/>
    <s v="ps_missing"/>
    <n v="38"/>
    <n v="0.92105000000000004"/>
  </r>
  <r>
    <s v="NAoPri_cohort"/>
    <n v="2022"/>
    <s v="Q3"/>
    <s v="Q3-2022"/>
    <x v="36"/>
    <x v="40"/>
    <s v="."/>
    <s v="West Yorkshire and Harrogate"/>
    <s v="ps_missing"/>
    <n v="31"/>
    <n v="0.48387000000000002"/>
  </r>
  <r>
    <s v="NAoPri_cohort"/>
    <n v="2022"/>
    <s v="Q4"/>
    <s v="Q4-2022"/>
    <x v="36"/>
    <x v="40"/>
    <s v="."/>
    <s v="West Yorkshire and Harrogate"/>
    <s v="ps_missing"/>
    <n v="26"/>
    <n v="0.69230999999999998"/>
  </r>
  <r>
    <s v="NAoPri_cohort"/>
    <n v="2023"/>
    <s v="Q1"/>
    <s v="Q1-2023"/>
    <x v="36"/>
    <x v="40"/>
    <s v="."/>
    <s v="West Yorkshire and Harrogate"/>
    <s v="ps_missing"/>
    <n v="20"/>
    <n v="0.75"/>
  </r>
  <r>
    <s v="NAoPri_cohort"/>
    <n v="2018"/>
    <s v="Q1"/>
    <s v="Q1-2018"/>
    <x v="37"/>
    <x v="41"/>
    <s v="."/>
    <s v="West London"/>
    <s v="ps_missing"/>
    <n v="29"/>
    <n v="0.93103000000000002"/>
  </r>
  <r>
    <s v="NAoPri_cohort"/>
    <n v="2018"/>
    <s v="Q2"/>
    <s v="Q2-2018"/>
    <x v="37"/>
    <x v="41"/>
    <s v="."/>
    <s v="West London"/>
    <s v="ps_missing"/>
    <n v="36"/>
    <n v="0.94443999999999995"/>
  </r>
  <r>
    <s v="NAoPri_cohort"/>
    <n v="2018"/>
    <s v="Q3"/>
    <s v="Q3-2018"/>
    <x v="37"/>
    <x v="41"/>
    <s v="."/>
    <s v="West London"/>
    <s v="ps_missing"/>
    <n v="44"/>
    <n v="0.84091000000000005"/>
  </r>
  <r>
    <s v="NAoPri_cohort"/>
    <n v="2018"/>
    <s v="Q4"/>
    <s v="Q4-2018"/>
    <x v="37"/>
    <x v="41"/>
    <s v="."/>
    <s v="West London"/>
    <s v="ps_missing"/>
    <n v="30"/>
    <n v="0.96667000000000003"/>
  </r>
  <r>
    <s v="NAoPri_cohort"/>
    <n v="2019"/>
    <s v="Q1"/>
    <s v="Q1-2019"/>
    <x v="37"/>
    <x v="41"/>
    <s v="."/>
    <s v="West London"/>
    <s v="ps_missing"/>
    <n v="29"/>
    <n v="0.72414000000000001"/>
  </r>
  <r>
    <s v="NAoPri_cohort"/>
    <n v="2019"/>
    <s v="Q2"/>
    <s v="Q2-2019"/>
    <x v="37"/>
    <x v="41"/>
    <s v="."/>
    <s v="West London"/>
    <s v="ps_missing"/>
    <n v="30"/>
    <n v="0.76666999999999996"/>
  </r>
  <r>
    <s v="NAoPri_cohort"/>
    <n v="2019"/>
    <s v="Q3"/>
    <s v="Q3-2019"/>
    <x v="37"/>
    <x v="41"/>
    <s v="."/>
    <s v="West London"/>
    <s v="ps_missing"/>
    <n v="30"/>
    <n v="0.66666999999999998"/>
  </r>
  <r>
    <s v="NAoPri_cohort"/>
    <n v="2019"/>
    <s v="Q4"/>
    <s v="Q4-2019"/>
    <x v="37"/>
    <x v="41"/>
    <s v="."/>
    <s v="West London"/>
    <s v="ps_missing"/>
    <n v="27"/>
    <n v="0.85185"/>
  </r>
  <r>
    <s v="NAoPri_cohort"/>
    <n v="2020"/>
    <s v="Q1"/>
    <s v="Q1-2020"/>
    <x v="37"/>
    <x v="41"/>
    <s v="."/>
    <s v="West London"/>
    <s v="ps_missing"/>
    <n v="32"/>
    <n v="0.71875"/>
  </r>
  <r>
    <s v="NAoPri_cohort"/>
    <n v="2020"/>
    <s v="Q2"/>
    <s v="Q2-2020"/>
    <x v="37"/>
    <x v="41"/>
    <s v="."/>
    <s v="West London"/>
    <s v="ps_missing"/>
    <n v="23"/>
    <n v="0.56521999999999994"/>
  </r>
  <r>
    <s v="NAoPri_cohort"/>
    <n v="2020"/>
    <s v="Q3"/>
    <s v="Q3-2020"/>
    <x v="37"/>
    <x v="41"/>
    <s v="."/>
    <s v="West London"/>
    <s v="ps_missing"/>
    <n v="30"/>
    <n v="0.66666999999999998"/>
  </r>
  <r>
    <s v="NAoPri_cohort"/>
    <n v="2020"/>
    <s v="Q4"/>
    <s v="Q4-2020"/>
    <x v="37"/>
    <x v="41"/>
    <s v="."/>
    <s v="West London"/>
    <s v="ps_missing"/>
    <n v="27"/>
    <n v="0.70369999999999999"/>
  </r>
  <r>
    <s v="NAoPri_cohort"/>
    <n v="2021"/>
    <s v="Q1"/>
    <s v="Q1-2021"/>
    <x v="37"/>
    <x v="41"/>
    <s v="."/>
    <s v="West London"/>
    <s v="ps_missing"/>
    <n v="29"/>
    <n v="0.55171999999999999"/>
  </r>
  <r>
    <s v="NAoPri_cohort"/>
    <n v="2021"/>
    <s v="Q2"/>
    <s v="Q2-2021"/>
    <x v="37"/>
    <x v="41"/>
    <s v="."/>
    <s v="West London"/>
    <s v="ps_missing"/>
    <n v="33"/>
    <n v="0.84848000000000001"/>
  </r>
  <r>
    <s v="NAoPri_cohort"/>
    <n v="2021"/>
    <s v="Q3"/>
    <s v="Q3-2021"/>
    <x v="37"/>
    <x v="41"/>
    <s v="."/>
    <s v="West London"/>
    <s v="ps_missing"/>
    <n v="35"/>
    <n v="0.8"/>
  </r>
  <r>
    <s v="NAoPri_cohort"/>
    <n v="2021"/>
    <s v="Q4"/>
    <s v="Q4-2021"/>
    <x v="37"/>
    <x v="41"/>
    <s v="."/>
    <s v="West London"/>
    <s v="ps_missing"/>
    <n v="35"/>
    <n v="0.62856999999999996"/>
  </r>
  <r>
    <s v="NAoPri_cohort"/>
    <n v="2022"/>
    <s v="Q1"/>
    <s v="Q1-2022"/>
    <x v="37"/>
    <x v="41"/>
    <s v="."/>
    <s v="West London"/>
    <s v="ps_missing"/>
    <n v="36"/>
    <n v="0.61111000000000004"/>
  </r>
  <r>
    <s v="NAoPri_cohort"/>
    <n v="2022"/>
    <s v="Q2"/>
    <s v="Q2-2022"/>
    <x v="37"/>
    <x v="41"/>
    <s v="."/>
    <s v="West London"/>
    <s v="ps_missing"/>
    <n v="35"/>
    <n v="0.88571"/>
  </r>
  <r>
    <s v="NAoPri_cohort"/>
    <n v="2022"/>
    <s v="Q3"/>
    <s v="Q3-2022"/>
    <x v="37"/>
    <x v="41"/>
    <s v="."/>
    <s v="West London"/>
    <s v="ps_missing"/>
    <n v="45"/>
    <n v="0.46666999999999997"/>
  </r>
  <r>
    <s v="NAoPri_cohort"/>
    <n v="2022"/>
    <s v="Q4"/>
    <s v="Q4-2022"/>
    <x v="37"/>
    <x v="41"/>
    <s v="."/>
    <s v="West London"/>
    <s v="ps_missing"/>
    <n v="34"/>
    <n v="0.61765000000000003"/>
  </r>
  <r>
    <s v="NAoPri_cohort"/>
    <n v="2023"/>
    <s v="Q1"/>
    <s v="Q1-2023"/>
    <x v="37"/>
    <x v="41"/>
    <s v="."/>
    <s v="West London"/>
    <s v="ps_missing"/>
    <n v="30"/>
    <n v="0.93332999999999999"/>
  </r>
  <r>
    <s v="NAoPri_cohort"/>
    <n v="2018"/>
    <s v="Q1"/>
    <s v="Q1-2018"/>
    <x v="38"/>
    <x v="42"/>
    <s v="."/>
    <s v="Humber, Coast and Vale"/>
    <s v="ps_missing"/>
    <n v="141"/>
    <n v="0.93616999999999995"/>
  </r>
  <r>
    <s v="NAoPri_cohort"/>
    <n v="2018"/>
    <s v="Q2"/>
    <s v="Q2-2018"/>
    <x v="38"/>
    <x v="42"/>
    <s v="."/>
    <s v="Humber, Coast and Vale"/>
    <s v="ps_missing"/>
    <n v="140"/>
    <n v="0.84286000000000005"/>
  </r>
  <r>
    <s v="NAoPri_cohort"/>
    <n v="2018"/>
    <s v="Q3"/>
    <s v="Q3-2018"/>
    <x v="38"/>
    <x v="42"/>
    <s v="."/>
    <s v="Humber, Coast and Vale"/>
    <s v="ps_missing"/>
    <n v="170"/>
    <n v="0.78824000000000005"/>
  </r>
  <r>
    <s v="NAoPri_cohort"/>
    <n v="2018"/>
    <s v="Q4"/>
    <s v="Q4-2018"/>
    <x v="38"/>
    <x v="42"/>
    <s v="."/>
    <s v="Humber, Coast and Vale"/>
    <s v="ps_missing"/>
    <n v="151"/>
    <n v="0.70199"/>
  </r>
  <r>
    <s v="NAoPri_cohort"/>
    <n v="2019"/>
    <s v="Q1"/>
    <s v="Q1-2019"/>
    <x v="38"/>
    <x v="42"/>
    <s v="."/>
    <s v="Humber, Coast and Vale"/>
    <s v="ps_missing"/>
    <n v="135"/>
    <n v="0.74073999999999995"/>
  </r>
  <r>
    <s v="NAoPri_cohort"/>
    <n v="2019"/>
    <s v="Q2"/>
    <s v="Q2-2019"/>
    <x v="38"/>
    <x v="42"/>
    <s v="."/>
    <s v="Humber, Coast and Vale"/>
    <s v="ps_missing"/>
    <n v="151"/>
    <n v="0.68211999999999995"/>
  </r>
  <r>
    <s v="NAoPri_cohort"/>
    <n v="2019"/>
    <s v="Q3"/>
    <s v="Q3-2019"/>
    <x v="38"/>
    <x v="42"/>
    <s v="."/>
    <s v="Humber, Coast and Vale"/>
    <s v="ps_missing"/>
    <n v="141"/>
    <n v="0.43262"/>
  </r>
  <r>
    <s v="NAoPri_cohort"/>
    <n v="2019"/>
    <s v="Q4"/>
    <s v="Q4-2019"/>
    <x v="38"/>
    <x v="42"/>
    <s v="."/>
    <s v="Humber, Coast and Vale"/>
    <s v="ps_missing"/>
    <n v="149"/>
    <n v="3.356E-2"/>
  </r>
  <r>
    <s v="NAoPri_cohort"/>
    <n v="2020"/>
    <s v="Q1"/>
    <s v="Q1-2020"/>
    <x v="38"/>
    <x v="42"/>
    <s v="."/>
    <s v="Humber, Coast and Vale"/>
    <s v="ps_missing"/>
    <n v="117"/>
    <n v="8.5500000000000003E-3"/>
  </r>
  <r>
    <s v="NAoPri_cohort"/>
    <n v="2020"/>
    <s v="Q2"/>
    <s v="Q2-2020"/>
    <x v="38"/>
    <x v="42"/>
    <s v="."/>
    <s v="Humber, Coast and Vale"/>
    <s v="ps_missing"/>
    <n v="52"/>
    <n v="3.8460000000000001E-2"/>
  </r>
  <r>
    <s v="NAoPri_cohort"/>
    <n v="2020"/>
    <s v="Q3"/>
    <s v="Q3-2020"/>
    <x v="38"/>
    <x v="42"/>
    <s v="."/>
    <s v="Humber, Coast and Vale"/>
    <s v="ps_missing"/>
    <n v="105"/>
    <n v="9.5200000000000007E-3"/>
  </r>
  <r>
    <s v="NAoPri_cohort"/>
    <n v="2020"/>
    <s v="Q4"/>
    <s v="Q4-2020"/>
    <x v="38"/>
    <x v="42"/>
    <s v="."/>
    <s v="Humber, Coast and Vale"/>
    <s v="ps_missing"/>
    <n v="97"/>
    <n v="0"/>
  </r>
  <r>
    <s v="NAoPri_cohort"/>
    <n v="2021"/>
    <s v="Q1"/>
    <s v="Q1-2021"/>
    <x v="38"/>
    <x v="42"/>
    <s v="."/>
    <s v="Humber, Coast and Vale"/>
    <s v="ps_missing"/>
    <n v="78"/>
    <n v="2.564E-2"/>
  </r>
  <r>
    <s v="NAoPri_cohort"/>
    <n v="2021"/>
    <s v="Q2"/>
    <s v="Q2-2021"/>
    <x v="38"/>
    <x v="42"/>
    <s v="."/>
    <s v="Humber, Coast and Vale"/>
    <s v="ps_missing"/>
    <n v="178"/>
    <n v="2.247E-2"/>
  </r>
  <r>
    <s v="NAoPri_cohort"/>
    <n v="2021"/>
    <s v="Q3"/>
    <s v="Q3-2021"/>
    <x v="38"/>
    <x v="42"/>
    <s v="."/>
    <s v="Humber, Coast and Vale"/>
    <s v="ps_missing"/>
    <n v="173"/>
    <n v="2.3120000000000002E-2"/>
  </r>
  <r>
    <s v="NAoPri_cohort"/>
    <n v="2021"/>
    <s v="Q4"/>
    <s v="Q4-2021"/>
    <x v="38"/>
    <x v="42"/>
    <s v="."/>
    <s v="Humber, Coast and Vale"/>
    <s v="ps_missing"/>
    <n v="189"/>
    <n v="1.5869999999999999E-2"/>
  </r>
  <r>
    <s v="NAoPri_cohort"/>
    <n v="2022"/>
    <s v="Q1"/>
    <s v="Q1-2022"/>
    <x v="38"/>
    <x v="42"/>
    <s v="."/>
    <s v="Humber, Coast and Vale"/>
    <s v="ps_missing"/>
    <n v="163"/>
    <n v="6.13E-3"/>
  </r>
  <r>
    <s v="NAoPri_cohort"/>
    <n v="2022"/>
    <s v="Q2"/>
    <s v="Q2-2022"/>
    <x v="38"/>
    <x v="42"/>
    <s v="."/>
    <s v="Humber, Coast and Vale"/>
    <s v="ps_missing"/>
    <n v="157"/>
    <n v="5.7320000000000003E-2"/>
  </r>
  <r>
    <s v="NAoPri_cohort"/>
    <n v="2022"/>
    <s v="Q3"/>
    <s v="Q3-2022"/>
    <x v="38"/>
    <x v="42"/>
    <s v="."/>
    <s v="Humber, Coast and Vale"/>
    <s v="ps_missing"/>
    <n v="185"/>
    <n v="0.23784"/>
  </r>
  <r>
    <s v="NAoPri_cohort"/>
    <n v="2022"/>
    <s v="Q4"/>
    <s v="Q4-2022"/>
    <x v="38"/>
    <x v="42"/>
    <s v="."/>
    <s v="Humber, Coast and Vale"/>
    <s v="ps_missing"/>
    <n v="141"/>
    <n v="9.9290000000000003E-2"/>
  </r>
  <r>
    <s v="NAoPri_cohort"/>
    <n v="2023"/>
    <s v="Q1"/>
    <s v="Q1-2023"/>
    <x v="38"/>
    <x v="42"/>
    <s v="."/>
    <s v="Humber, Coast and Vale"/>
    <s v="ps_missing"/>
    <n v="151"/>
    <n v="0.25828000000000001"/>
  </r>
  <r>
    <s v="NAoPri_cohort"/>
    <n v="2018"/>
    <s v="Q1"/>
    <s v="Q1-2018"/>
    <x v="13"/>
    <x v="43"/>
    <s v="."/>
    <s v="Humber, Coast and Vale"/>
    <s v="ps_missing"/>
    <n v="326"/>
    <n v="0.84968999999999995"/>
  </r>
  <r>
    <s v="NAoPri_cohort"/>
    <n v="2018"/>
    <s v="Q2"/>
    <s v="Q2-2018"/>
    <x v="13"/>
    <x v="43"/>
    <s v="."/>
    <s v="Humber, Coast and Vale"/>
    <s v="ps_missing"/>
    <n v="379"/>
    <n v="0.79947000000000001"/>
  </r>
  <r>
    <s v="NAoPri_cohort"/>
    <n v="2018"/>
    <s v="Q3"/>
    <s v="Q3-2018"/>
    <x v="13"/>
    <x v="43"/>
    <s v="."/>
    <s v="Humber, Coast and Vale"/>
    <s v="ps_missing"/>
    <n v="383"/>
    <n v="0.82767999999999997"/>
  </r>
  <r>
    <s v="NAoPri_cohort"/>
    <n v="2018"/>
    <s v="Q4"/>
    <s v="Q4-2018"/>
    <x v="13"/>
    <x v="43"/>
    <s v="."/>
    <s v="Humber, Coast and Vale"/>
    <s v="ps_missing"/>
    <n v="368"/>
    <n v="0.77446000000000004"/>
  </r>
  <r>
    <s v="NAoPri_cohort"/>
    <n v="2019"/>
    <s v="Q1"/>
    <s v="Q1-2019"/>
    <x v="13"/>
    <x v="43"/>
    <s v="."/>
    <s v="Humber, Coast and Vale"/>
    <s v="ps_missing"/>
    <n v="330"/>
    <n v="0.81211999999999995"/>
  </r>
  <r>
    <s v="NAoPri_cohort"/>
    <n v="2019"/>
    <s v="Q2"/>
    <s v="Q2-2019"/>
    <x v="13"/>
    <x v="43"/>
    <s v="."/>
    <s v="Humber, Coast and Vale"/>
    <s v="ps_missing"/>
    <n v="350"/>
    <n v="0.78"/>
  </r>
  <r>
    <s v="NAoPri_cohort"/>
    <n v="2019"/>
    <s v="Q3"/>
    <s v="Q3-2019"/>
    <x v="13"/>
    <x v="43"/>
    <s v="."/>
    <s v="Humber, Coast and Vale"/>
    <s v="ps_missing"/>
    <n v="361"/>
    <n v="0.71467999999999998"/>
  </r>
  <r>
    <s v="NAoPri_cohort"/>
    <n v="2019"/>
    <s v="Q4"/>
    <s v="Q4-2019"/>
    <x v="13"/>
    <x v="43"/>
    <s v="."/>
    <s v="Humber, Coast and Vale"/>
    <s v="ps_missing"/>
    <n v="317"/>
    <n v="0.47949999999999998"/>
  </r>
  <r>
    <s v="NAoPri_cohort"/>
    <n v="2020"/>
    <s v="Q1"/>
    <s v="Q1-2020"/>
    <x v="13"/>
    <x v="43"/>
    <s v="."/>
    <s v="Humber, Coast and Vale"/>
    <s v="ps_missing"/>
    <n v="312"/>
    <n v="0.55449000000000004"/>
  </r>
  <r>
    <s v="NAoPri_cohort"/>
    <n v="2020"/>
    <s v="Q2"/>
    <s v="Q2-2020"/>
    <x v="13"/>
    <x v="43"/>
    <s v="."/>
    <s v="Humber, Coast and Vale"/>
    <s v="ps_missing"/>
    <n v="167"/>
    <n v="0.53891999999999995"/>
  </r>
  <r>
    <s v="NAoPri_cohort"/>
    <n v="2020"/>
    <s v="Q3"/>
    <s v="Q3-2020"/>
    <x v="13"/>
    <x v="43"/>
    <s v="."/>
    <s v="Humber, Coast and Vale"/>
    <s v="ps_missing"/>
    <n v="263"/>
    <n v="0.36502000000000001"/>
  </r>
  <r>
    <s v="NAoPri_cohort"/>
    <n v="2020"/>
    <s v="Q4"/>
    <s v="Q4-2020"/>
    <x v="13"/>
    <x v="43"/>
    <s v="."/>
    <s v="Humber, Coast and Vale"/>
    <s v="ps_missing"/>
    <n v="285"/>
    <n v="0.49474000000000001"/>
  </r>
  <r>
    <s v="NAoPri_cohort"/>
    <n v="2021"/>
    <s v="Q1"/>
    <s v="Q1-2021"/>
    <x v="13"/>
    <x v="43"/>
    <s v="."/>
    <s v="Humber, Coast and Vale"/>
    <s v="ps_missing"/>
    <n v="284"/>
    <n v="0.48238999999999999"/>
  </r>
  <r>
    <s v="NAoPri_cohort"/>
    <n v="2021"/>
    <s v="Q2"/>
    <s v="Q2-2021"/>
    <x v="13"/>
    <x v="43"/>
    <s v="."/>
    <s v="Humber, Coast and Vale"/>
    <s v="ps_missing"/>
    <n v="407"/>
    <n v="0.29730000000000001"/>
  </r>
  <r>
    <s v="NAoPri_cohort"/>
    <n v="2021"/>
    <s v="Q3"/>
    <s v="Q3-2021"/>
    <x v="13"/>
    <x v="43"/>
    <s v="."/>
    <s v="Humber, Coast and Vale"/>
    <s v="ps_missing"/>
    <n v="394"/>
    <n v="0.36293999999999998"/>
  </r>
  <r>
    <s v="NAoPri_cohort"/>
    <n v="2021"/>
    <s v="Q4"/>
    <s v="Q4-2021"/>
    <x v="13"/>
    <x v="43"/>
    <s v="."/>
    <s v="Humber, Coast and Vale"/>
    <s v="ps_missing"/>
    <n v="392"/>
    <n v="0.34438999999999997"/>
  </r>
  <r>
    <s v="NAoPri_cohort"/>
    <n v="2022"/>
    <s v="Q1"/>
    <s v="Q1-2022"/>
    <x v="13"/>
    <x v="43"/>
    <s v="."/>
    <s v="Humber, Coast and Vale"/>
    <s v="ps_missing"/>
    <n v="372"/>
    <n v="0.29032000000000002"/>
  </r>
  <r>
    <s v="NAoPri_cohort"/>
    <n v="2022"/>
    <s v="Q2"/>
    <s v="Q2-2022"/>
    <x v="13"/>
    <x v="43"/>
    <s v="."/>
    <s v="Humber, Coast and Vale"/>
    <s v="ps_missing"/>
    <n v="395"/>
    <n v="0.39746999999999999"/>
  </r>
  <r>
    <s v="NAoPri_cohort"/>
    <n v="2022"/>
    <s v="Q3"/>
    <s v="Q3-2022"/>
    <x v="13"/>
    <x v="43"/>
    <s v="."/>
    <s v="Humber, Coast and Vale"/>
    <s v="ps_missing"/>
    <n v="382"/>
    <n v="0.45550000000000002"/>
  </r>
  <r>
    <s v="NAoPri_cohort"/>
    <n v="2022"/>
    <s v="Q4"/>
    <s v="Q4-2022"/>
    <x v="13"/>
    <x v="43"/>
    <s v="."/>
    <s v="Humber, Coast and Vale"/>
    <s v="ps_missing"/>
    <n v="349"/>
    <n v="0.42120000000000002"/>
  </r>
  <r>
    <s v="NAoPri_cohort"/>
    <n v="2023"/>
    <s v="Q1"/>
    <s v="Q1-2023"/>
    <x v="13"/>
    <x v="43"/>
    <s v="."/>
    <s v="Humber, Coast and Vale"/>
    <s v="ps_missing"/>
    <n v="354"/>
    <n v="0.48022999999999999"/>
  </r>
  <r>
    <s v="NAoPri_cohort"/>
    <n v="2018"/>
    <s v="Q1"/>
    <s v="Q1-2018"/>
    <x v="39"/>
    <x v="44"/>
    <s v="."/>
    <s v="West London"/>
    <s v="ps_missing"/>
    <n v="144"/>
    <n v="0.88888999999999996"/>
  </r>
  <r>
    <s v="NAoPri_cohort"/>
    <n v="2018"/>
    <s v="Q2"/>
    <s v="Q2-2018"/>
    <x v="39"/>
    <x v="44"/>
    <s v="."/>
    <s v="West London"/>
    <s v="ps_missing"/>
    <n v="156"/>
    <n v="0.88461999999999996"/>
  </r>
  <r>
    <s v="NAoPri_cohort"/>
    <n v="2018"/>
    <s v="Q3"/>
    <s v="Q3-2018"/>
    <x v="39"/>
    <x v="44"/>
    <s v="."/>
    <s v="West London"/>
    <s v="ps_missing"/>
    <n v="137"/>
    <n v="0.91971000000000003"/>
  </r>
  <r>
    <s v="NAoPri_cohort"/>
    <n v="2018"/>
    <s v="Q4"/>
    <s v="Q4-2018"/>
    <x v="39"/>
    <x v="44"/>
    <s v="."/>
    <s v="West London"/>
    <s v="ps_missing"/>
    <n v="144"/>
    <n v="0.94443999999999995"/>
  </r>
  <r>
    <s v="NAoPri_cohort"/>
    <n v="2019"/>
    <s v="Q1"/>
    <s v="Q1-2019"/>
    <x v="39"/>
    <x v="44"/>
    <s v="."/>
    <s v="West London"/>
    <s v="ps_missing"/>
    <n v="111"/>
    <n v="0.92793000000000003"/>
  </r>
  <r>
    <s v="NAoPri_cohort"/>
    <n v="2019"/>
    <s v="Q2"/>
    <s v="Q2-2019"/>
    <x v="39"/>
    <x v="44"/>
    <s v="."/>
    <s v="West London"/>
    <s v="ps_missing"/>
    <n v="135"/>
    <n v="0.96296000000000004"/>
  </r>
  <r>
    <s v="NAoPri_cohort"/>
    <n v="2019"/>
    <s v="Q3"/>
    <s v="Q3-2019"/>
    <x v="39"/>
    <x v="44"/>
    <s v="."/>
    <s v="West London"/>
    <s v="ps_missing"/>
    <n v="175"/>
    <n v="0.92571000000000003"/>
  </r>
  <r>
    <s v="NAoPri_cohort"/>
    <n v="2019"/>
    <s v="Q4"/>
    <s v="Q4-2019"/>
    <x v="39"/>
    <x v="44"/>
    <s v="."/>
    <s v="West London"/>
    <s v="ps_missing"/>
    <n v="135"/>
    <n v="0.93332999999999999"/>
  </r>
  <r>
    <s v="NAoPri_cohort"/>
    <n v="2020"/>
    <s v="Q1"/>
    <s v="Q1-2020"/>
    <x v="39"/>
    <x v="44"/>
    <s v="."/>
    <s v="West London"/>
    <s v="ps_missing"/>
    <n v="145"/>
    <n v="0.95172000000000001"/>
  </r>
  <r>
    <s v="NAoPri_cohort"/>
    <n v="2020"/>
    <s v="Q2"/>
    <s v="Q2-2020"/>
    <x v="39"/>
    <x v="44"/>
    <s v="."/>
    <s v="West London"/>
    <s v="ps_missing"/>
    <n v="64"/>
    <n v="0.98436999999999997"/>
  </r>
  <r>
    <s v="NAoPri_cohort"/>
    <n v="2020"/>
    <s v="Q3"/>
    <s v="Q3-2020"/>
    <x v="39"/>
    <x v="44"/>
    <s v="."/>
    <s v="West London"/>
    <s v="ps_missing"/>
    <n v="85"/>
    <n v="0.37647000000000003"/>
  </r>
  <r>
    <s v="NAoPri_cohort"/>
    <n v="2020"/>
    <s v="Q4"/>
    <s v="Q4-2020"/>
    <x v="39"/>
    <x v="44"/>
    <s v="."/>
    <s v="West London"/>
    <s v="ps_missing"/>
    <n v="125"/>
    <n v="6.4000000000000001E-2"/>
  </r>
  <r>
    <s v="NAoPri_cohort"/>
    <n v="2021"/>
    <s v="Q1"/>
    <s v="Q1-2021"/>
    <x v="39"/>
    <x v="44"/>
    <s v="."/>
    <s v="West London"/>
    <s v="ps_missing"/>
    <n v="103"/>
    <n v="0.12620999999999999"/>
  </r>
  <r>
    <s v="NAoPri_cohort"/>
    <n v="2021"/>
    <s v="Q2"/>
    <s v="Q2-2021"/>
    <x v="39"/>
    <x v="44"/>
    <s v="."/>
    <s v="West London"/>
    <s v="ps_missing"/>
    <n v="146"/>
    <n v="0.16438"/>
  </r>
  <r>
    <s v="NAoPri_cohort"/>
    <n v="2021"/>
    <s v="Q3"/>
    <s v="Q3-2021"/>
    <x v="39"/>
    <x v="44"/>
    <s v="."/>
    <s v="West London"/>
    <s v="ps_missing"/>
    <n v="167"/>
    <n v="0.1497"/>
  </r>
  <r>
    <s v="NAoPri_cohort"/>
    <n v="2021"/>
    <s v="Q4"/>
    <s v="Q4-2021"/>
    <x v="39"/>
    <x v="44"/>
    <s v="."/>
    <s v="West London"/>
    <s v="ps_missing"/>
    <n v="147"/>
    <n v="0.20408000000000001"/>
  </r>
  <r>
    <s v="NAoPri_cohort"/>
    <n v="2022"/>
    <s v="Q1"/>
    <s v="Q1-2022"/>
    <x v="39"/>
    <x v="44"/>
    <s v="."/>
    <s v="West London"/>
    <s v="ps_missing"/>
    <n v="135"/>
    <n v="0.82221999999999995"/>
  </r>
  <r>
    <s v="NAoPri_cohort"/>
    <n v="2022"/>
    <s v="Q2"/>
    <s v="Q2-2022"/>
    <x v="39"/>
    <x v="44"/>
    <s v="."/>
    <s v="West London"/>
    <s v="ps_missing"/>
    <n v="147"/>
    <n v="0.74829999999999997"/>
  </r>
  <r>
    <s v="NAoPri_cohort"/>
    <n v="2022"/>
    <s v="Q3"/>
    <s v="Q3-2022"/>
    <x v="39"/>
    <x v="44"/>
    <s v="."/>
    <s v="West London"/>
    <s v="ps_missing"/>
    <n v="161"/>
    <n v="0.85714000000000001"/>
  </r>
  <r>
    <s v="NAoPri_cohort"/>
    <n v="2022"/>
    <s v="Q4"/>
    <s v="Q4-2022"/>
    <x v="39"/>
    <x v="44"/>
    <s v="."/>
    <s v="West London"/>
    <s v="ps_missing"/>
    <n v="125"/>
    <n v="0.8"/>
  </r>
  <r>
    <s v="NAoPri_cohort"/>
    <n v="2023"/>
    <s v="Q1"/>
    <s v="Q1-2023"/>
    <x v="39"/>
    <x v="44"/>
    <s v="."/>
    <s v="West London"/>
    <s v="ps_missing"/>
    <n v="152"/>
    <n v="0.94079000000000002"/>
  </r>
  <r>
    <s v="NAoPri_cohort"/>
    <n v="2018"/>
    <s v="Q1"/>
    <s v="Q1-2018"/>
    <x v="40"/>
    <x v="45"/>
    <s v="."/>
    <s v="Wessex"/>
    <s v="ps_missing"/>
    <n v="38"/>
    <n v="0.76315999999999995"/>
  </r>
  <r>
    <s v="NAoPri_cohort"/>
    <n v="2018"/>
    <s v="Q2"/>
    <s v="Q2-2018"/>
    <x v="40"/>
    <x v="45"/>
    <s v="."/>
    <s v="Wessex"/>
    <s v="ps_missing"/>
    <n v="36"/>
    <n v="0.94443999999999995"/>
  </r>
  <r>
    <s v="NAoPri_cohort"/>
    <n v="2018"/>
    <s v="Q3"/>
    <s v="Q3-2018"/>
    <x v="40"/>
    <x v="45"/>
    <s v="."/>
    <s v="Wessex"/>
    <s v="ps_missing"/>
    <n v="47"/>
    <n v="0.89361999999999997"/>
  </r>
  <r>
    <s v="NAoPri_cohort"/>
    <n v="2018"/>
    <s v="Q4"/>
    <s v="Q4-2018"/>
    <x v="40"/>
    <x v="45"/>
    <s v="."/>
    <s v="Wessex"/>
    <s v="ps_missing"/>
    <n v="31"/>
    <n v="0.90322999999999998"/>
  </r>
  <r>
    <s v="NAoPri_cohort"/>
    <n v="2019"/>
    <s v="Q1"/>
    <s v="Q1-2019"/>
    <x v="40"/>
    <x v="45"/>
    <s v="."/>
    <s v="Wessex"/>
    <s v="ps_missing"/>
    <n v="44"/>
    <n v="0.95455000000000001"/>
  </r>
  <r>
    <s v="NAoPri_cohort"/>
    <n v="2019"/>
    <s v="Q2"/>
    <s v="Q2-2019"/>
    <x v="40"/>
    <x v="45"/>
    <s v="."/>
    <s v="Wessex"/>
    <s v="ps_missing"/>
    <n v="46"/>
    <n v="0.93478000000000006"/>
  </r>
  <r>
    <s v="NAoPri_cohort"/>
    <n v="2019"/>
    <s v="Q3"/>
    <s v="Q3-2019"/>
    <x v="40"/>
    <x v="45"/>
    <s v="."/>
    <s v="Wessex"/>
    <s v="ps_missing"/>
    <n v="48"/>
    <n v="0.95833000000000002"/>
  </r>
  <r>
    <s v="NAoPri_cohort"/>
    <n v="2019"/>
    <s v="Q4"/>
    <s v="Q4-2019"/>
    <x v="40"/>
    <x v="45"/>
    <s v="."/>
    <s v="Wessex"/>
    <s v="ps_missing"/>
    <n v="53"/>
    <n v="0.98112999999999995"/>
  </r>
  <r>
    <s v="NAoPri_cohort"/>
    <n v="2020"/>
    <s v="Q1"/>
    <s v="Q1-2020"/>
    <x v="40"/>
    <x v="45"/>
    <s v="."/>
    <s v="Wessex"/>
    <s v="ps_missing"/>
    <n v="48"/>
    <n v="0.97916999999999998"/>
  </r>
  <r>
    <s v="NAoPri_cohort"/>
    <n v="2020"/>
    <s v="Q2"/>
    <s v="Q2-2020"/>
    <x v="40"/>
    <x v="45"/>
    <s v="."/>
    <s v="Wessex"/>
    <s v="ps_missing"/>
    <n v="20"/>
    <n v="1"/>
  </r>
  <r>
    <s v="NAoPri_cohort"/>
    <n v="2020"/>
    <s v="Q3"/>
    <s v="Q3-2020"/>
    <x v="40"/>
    <x v="45"/>
    <s v="."/>
    <s v="Wessex"/>
    <s v="ps_missing"/>
    <n v="31"/>
    <n v="1"/>
  </r>
  <r>
    <s v="NAoPri_cohort"/>
    <n v="2020"/>
    <s v="Q4"/>
    <s v="Q4-2020"/>
    <x v="40"/>
    <x v="45"/>
    <s v="."/>
    <s v="Wessex"/>
    <s v="ps_missing"/>
    <n v="42"/>
    <n v="0.95238"/>
  </r>
  <r>
    <s v="NAoPri_cohort"/>
    <n v="2021"/>
    <s v="Q1"/>
    <s v="Q1-2021"/>
    <x v="40"/>
    <x v="45"/>
    <s v="."/>
    <s v="Wessex"/>
    <s v="ps_missing"/>
    <n v="34"/>
    <n v="0.97058999999999995"/>
  </r>
  <r>
    <s v="NAoPri_cohort"/>
    <n v="2021"/>
    <s v="Q2"/>
    <s v="Q2-2021"/>
    <x v="40"/>
    <x v="45"/>
    <s v="."/>
    <s v="Wessex"/>
    <s v="ps_missing"/>
    <n v="39"/>
    <n v="0.94872000000000001"/>
  </r>
  <r>
    <s v="NAoPri_cohort"/>
    <n v="2021"/>
    <s v="Q3"/>
    <s v="Q3-2021"/>
    <x v="40"/>
    <x v="45"/>
    <s v="."/>
    <s v="Wessex"/>
    <s v="ps_missing"/>
    <n v="44"/>
    <n v="0.93181999999999998"/>
  </r>
  <r>
    <s v="NAoPri_cohort"/>
    <n v="2021"/>
    <s v="Q4"/>
    <s v="Q4-2021"/>
    <x v="40"/>
    <x v="45"/>
    <s v="."/>
    <s v="Wessex"/>
    <s v="ps_missing"/>
    <n v="45"/>
    <n v="0.77778000000000003"/>
  </r>
  <r>
    <s v="NAoPri_cohort"/>
    <n v="2022"/>
    <s v="Q1"/>
    <s v="Q1-2022"/>
    <x v="40"/>
    <x v="45"/>
    <s v="."/>
    <s v="Wessex"/>
    <s v="ps_missing"/>
    <n v="38"/>
    <n v="0.86841999999999997"/>
  </r>
  <r>
    <s v="NAoPri_cohort"/>
    <n v="2022"/>
    <s v="Q2"/>
    <s v="Q2-2022"/>
    <x v="40"/>
    <x v="45"/>
    <s v="."/>
    <s v="Wessex"/>
    <s v="ps_missing"/>
    <n v="35"/>
    <n v="0.94286000000000003"/>
  </r>
  <r>
    <s v="NAoPri_cohort"/>
    <n v="2022"/>
    <s v="Q3"/>
    <s v="Q3-2022"/>
    <x v="40"/>
    <x v="45"/>
    <s v="."/>
    <s v="Wessex"/>
    <s v="ps_missing"/>
    <n v="54"/>
    <n v="0.64815"/>
  </r>
  <r>
    <s v="NAoPri_cohort"/>
    <n v="2022"/>
    <s v="Q4"/>
    <s v="Q4-2022"/>
    <x v="40"/>
    <x v="45"/>
    <s v="."/>
    <s v="Wessex"/>
    <s v="ps_missing"/>
    <n v="50"/>
    <n v="0.92"/>
  </r>
  <r>
    <s v="NAoPri_cohort"/>
    <n v="2023"/>
    <s v="Q1"/>
    <s v="Q1-2023"/>
    <x v="40"/>
    <x v="45"/>
    <s v="."/>
    <s v="Wessex"/>
    <s v="ps_missing"/>
    <n v="44"/>
    <n v="1"/>
  </r>
  <r>
    <s v="NAoPri_cohort"/>
    <n v="2018"/>
    <s v="Q1"/>
    <s v="Q1-2018"/>
    <x v="41"/>
    <x v="46"/>
    <s v="."/>
    <s v="East of England - North"/>
    <s v="ps_missing"/>
    <n v="45"/>
    <n v="0.84443999999999997"/>
  </r>
  <r>
    <s v="NAoPri_cohort"/>
    <n v="2018"/>
    <s v="Q2"/>
    <s v="Q2-2018"/>
    <x v="41"/>
    <x v="46"/>
    <s v="."/>
    <s v="East of England - North"/>
    <s v="ps_missing"/>
    <n v="62"/>
    <n v="0.96774000000000004"/>
  </r>
  <r>
    <s v="NAoPri_cohort"/>
    <n v="2018"/>
    <s v="Q3"/>
    <s v="Q3-2018"/>
    <x v="41"/>
    <x v="46"/>
    <s v="."/>
    <s v="East of England - North"/>
    <s v="ps_missing"/>
    <n v="67"/>
    <n v="0.94030000000000002"/>
  </r>
  <r>
    <s v="NAoPri_cohort"/>
    <n v="2018"/>
    <s v="Q4"/>
    <s v="Q4-2018"/>
    <x v="41"/>
    <x v="46"/>
    <s v="."/>
    <s v="East of England - North"/>
    <s v="ps_missing"/>
    <n v="58"/>
    <n v="0.96552000000000004"/>
  </r>
  <r>
    <s v="NAoPri_cohort"/>
    <n v="2019"/>
    <s v="Q1"/>
    <s v="Q1-2019"/>
    <x v="41"/>
    <x v="46"/>
    <s v="."/>
    <s v="East of England - North"/>
    <s v="ps_missing"/>
    <n v="74"/>
    <n v="0.93242999999999998"/>
  </r>
  <r>
    <s v="NAoPri_cohort"/>
    <n v="2019"/>
    <s v="Q2"/>
    <s v="Q2-2019"/>
    <x v="41"/>
    <x v="46"/>
    <s v="."/>
    <s v="East of England - North"/>
    <s v="ps_missing"/>
    <n v="62"/>
    <n v="0.8871"/>
  </r>
  <r>
    <s v="NAoPri_cohort"/>
    <n v="2019"/>
    <s v="Q3"/>
    <s v="Q3-2019"/>
    <x v="41"/>
    <x v="46"/>
    <s v="."/>
    <s v="East of England - North"/>
    <s v="ps_missing"/>
    <n v="38"/>
    <n v="0.94737000000000005"/>
  </r>
  <r>
    <s v="NAoPri_cohort"/>
    <n v="2019"/>
    <s v="Q4"/>
    <s v="Q4-2019"/>
    <x v="41"/>
    <x v="46"/>
    <s v="."/>
    <s v="East of England - North"/>
    <s v="ps_missing"/>
    <n v="57"/>
    <n v="1"/>
  </r>
  <r>
    <s v="NAoPri_cohort"/>
    <n v="2020"/>
    <s v="Q1"/>
    <s v="Q1-2020"/>
    <x v="41"/>
    <x v="46"/>
    <s v="."/>
    <s v="East of England - North"/>
    <s v="ps_missing"/>
    <n v="72"/>
    <n v="0.94443999999999995"/>
  </r>
  <r>
    <s v="NAoPri_cohort"/>
    <n v="2020"/>
    <s v="Q2"/>
    <s v="Q2-2020"/>
    <x v="41"/>
    <x v="46"/>
    <s v="."/>
    <s v="East of England - North"/>
    <s v="ps_missing"/>
    <n v="30"/>
    <n v="0.86667000000000005"/>
  </r>
  <r>
    <s v="NAoPri_cohort"/>
    <n v="2020"/>
    <s v="Q3"/>
    <s v="Q3-2020"/>
    <x v="41"/>
    <x v="46"/>
    <s v="."/>
    <s v="East of England - North"/>
    <s v="ps_missing"/>
    <n v="44"/>
    <n v="0.88636000000000004"/>
  </r>
  <r>
    <s v="NAoPri_cohort"/>
    <n v="2020"/>
    <s v="Q4"/>
    <s v="Q4-2020"/>
    <x v="41"/>
    <x v="46"/>
    <s v="."/>
    <s v="East of England - North"/>
    <s v="ps_missing"/>
    <n v="64"/>
    <n v="0.875"/>
  </r>
  <r>
    <s v="NAoPri_cohort"/>
    <n v="2021"/>
    <s v="Q1"/>
    <s v="Q1-2021"/>
    <x v="41"/>
    <x v="46"/>
    <s v="."/>
    <s v="East of England - North"/>
    <s v="ps_missing"/>
    <n v="51"/>
    <n v="0.98038999999999998"/>
  </r>
  <r>
    <s v="NAoPri_cohort"/>
    <n v="2021"/>
    <s v="Q2"/>
    <s v="Q2-2021"/>
    <x v="41"/>
    <x v="46"/>
    <s v="."/>
    <s v="East of England - North"/>
    <s v="ps_missing"/>
    <n v="52"/>
    <n v="0.92308000000000001"/>
  </r>
  <r>
    <s v="NAoPri_cohort"/>
    <n v="2021"/>
    <s v="Q3"/>
    <s v="Q3-2021"/>
    <x v="41"/>
    <x v="46"/>
    <s v="."/>
    <s v="East of England - North"/>
    <s v="ps_missing"/>
    <n v="68"/>
    <n v="0.66176000000000001"/>
  </r>
  <r>
    <s v="NAoPri_cohort"/>
    <n v="2021"/>
    <s v="Q4"/>
    <s v="Q4-2021"/>
    <x v="41"/>
    <x v="46"/>
    <s v="."/>
    <s v="East of England - North"/>
    <s v="ps_missing"/>
    <n v="62"/>
    <n v="0.74194000000000004"/>
  </r>
  <r>
    <s v="NAoPri_cohort"/>
    <n v="2022"/>
    <s v="Q1"/>
    <s v="Q1-2022"/>
    <x v="41"/>
    <x v="46"/>
    <s v="."/>
    <s v="East of England - North"/>
    <s v="ps_missing"/>
    <n v="59"/>
    <n v="0.98304999999999998"/>
  </r>
  <r>
    <s v="NAoPri_cohort"/>
    <n v="2022"/>
    <s v="Q2"/>
    <s v="Q2-2022"/>
    <x v="41"/>
    <x v="46"/>
    <s v="."/>
    <s v="East of England - North"/>
    <s v="ps_missing"/>
    <n v="41"/>
    <n v="1"/>
  </r>
  <r>
    <s v="NAoPri_cohort"/>
    <n v="2022"/>
    <s v="Q3"/>
    <s v="Q3-2022"/>
    <x v="41"/>
    <x v="46"/>
    <s v="."/>
    <s v="East of England - North"/>
    <s v="ps_missing"/>
    <n v="69"/>
    <n v="1"/>
  </r>
  <r>
    <s v="NAoPri_cohort"/>
    <n v="2022"/>
    <s v="Q4"/>
    <s v="Q4-2022"/>
    <x v="41"/>
    <x v="46"/>
    <s v="."/>
    <s v="East of England - North"/>
    <s v="ps_missing"/>
    <n v="45"/>
    <n v="1"/>
  </r>
  <r>
    <s v="NAoPri_cohort"/>
    <n v="2023"/>
    <s v="Q1"/>
    <s v="Q1-2023"/>
    <x v="41"/>
    <x v="46"/>
    <s v="."/>
    <s v="East of England - North"/>
    <s v="ps_missing"/>
    <n v="71"/>
    <n v="0.95774999999999999"/>
  </r>
  <r>
    <s v="NAoPri_cohort"/>
    <n v="2018"/>
    <s v="Q1"/>
    <s v="Q1-2018"/>
    <x v="13"/>
    <x v="47"/>
    <s v="."/>
    <s v="Kent and Medway"/>
    <s v="ps_missing"/>
    <n v="378"/>
    <n v="0.72221999999999997"/>
  </r>
  <r>
    <s v="NAoPri_cohort"/>
    <n v="2018"/>
    <s v="Q2"/>
    <s v="Q2-2018"/>
    <x v="13"/>
    <x v="47"/>
    <s v="."/>
    <s v="Kent and Medway"/>
    <s v="ps_missing"/>
    <n v="421"/>
    <n v="0.60807999999999995"/>
  </r>
  <r>
    <s v="NAoPri_cohort"/>
    <n v="2018"/>
    <s v="Q3"/>
    <s v="Q3-2018"/>
    <x v="13"/>
    <x v="47"/>
    <s v="."/>
    <s v="Kent and Medway"/>
    <s v="ps_missing"/>
    <n v="458"/>
    <n v="0.58733999999999997"/>
  </r>
  <r>
    <s v="NAoPri_cohort"/>
    <n v="2018"/>
    <s v="Q4"/>
    <s v="Q4-2018"/>
    <x v="13"/>
    <x v="47"/>
    <s v="."/>
    <s v="Kent and Medway"/>
    <s v="ps_missing"/>
    <n v="445"/>
    <n v="0.74382000000000004"/>
  </r>
  <r>
    <s v="NAoPri_cohort"/>
    <n v="2019"/>
    <s v="Q1"/>
    <s v="Q1-2019"/>
    <x v="13"/>
    <x v="47"/>
    <s v="."/>
    <s v="Kent and Medway"/>
    <s v="ps_missing"/>
    <n v="408"/>
    <n v="0.78922000000000003"/>
  </r>
  <r>
    <s v="NAoPri_cohort"/>
    <n v="2019"/>
    <s v="Q2"/>
    <s v="Q2-2019"/>
    <x v="13"/>
    <x v="47"/>
    <s v="."/>
    <s v="Kent and Medway"/>
    <s v="ps_missing"/>
    <n v="444"/>
    <n v="0.68694"/>
  </r>
  <r>
    <s v="NAoPri_cohort"/>
    <n v="2019"/>
    <s v="Q3"/>
    <s v="Q3-2019"/>
    <x v="13"/>
    <x v="47"/>
    <s v="."/>
    <s v="Kent and Medway"/>
    <s v="ps_missing"/>
    <n v="462"/>
    <n v="0.72077999999999998"/>
  </r>
  <r>
    <s v="NAoPri_cohort"/>
    <n v="2019"/>
    <s v="Q4"/>
    <s v="Q4-2019"/>
    <x v="13"/>
    <x v="47"/>
    <s v="."/>
    <s v="Kent and Medway"/>
    <s v="ps_missing"/>
    <n v="466"/>
    <n v="0.86051999999999995"/>
  </r>
  <r>
    <s v="NAoPri_cohort"/>
    <n v="2020"/>
    <s v="Q1"/>
    <s v="Q1-2020"/>
    <x v="13"/>
    <x v="47"/>
    <s v="."/>
    <s v="Kent and Medway"/>
    <s v="ps_missing"/>
    <n v="400"/>
    <n v="0.82499999999999996"/>
  </r>
  <r>
    <s v="NAoPri_cohort"/>
    <n v="2020"/>
    <s v="Q2"/>
    <s v="Q2-2020"/>
    <x v="13"/>
    <x v="47"/>
    <s v="."/>
    <s v="Kent and Medway"/>
    <s v="ps_missing"/>
    <n v="271"/>
    <n v="0.74539"/>
  </r>
  <r>
    <s v="NAoPri_cohort"/>
    <n v="2020"/>
    <s v="Q3"/>
    <s v="Q3-2020"/>
    <x v="13"/>
    <x v="47"/>
    <s v="."/>
    <s v="Kent and Medway"/>
    <s v="ps_missing"/>
    <n v="356"/>
    <n v="0.76685000000000003"/>
  </r>
  <r>
    <s v="NAoPri_cohort"/>
    <n v="2020"/>
    <s v="Q4"/>
    <s v="Q4-2020"/>
    <x v="13"/>
    <x v="47"/>
    <s v="."/>
    <s v="Kent and Medway"/>
    <s v="ps_missing"/>
    <n v="392"/>
    <n v="0.73724000000000001"/>
  </r>
  <r>
    <s v="NAoPri_cohort"/>
    <n v="2021"/>
    <s v="Q1"/>
    <s v="Q1-2021"/>
    <x v="13"/>
    <x v="47"/>
    <s v="."/>
    <s v="Kent and Medway"/>
    <s v="ps_missing"/>
    <n v="416"/>
    <n v="0.72355999999999998"/>
  </r>
  <r>
    <s v="NAoPri_cohort"/>
    <n v="2021"/>
    <s v="Q2"/>
    <s v="Q2-2021"/>
    <x v="13"/>
    <x v="47"/>
    <s v="."/>
    <s v="Kent and Medway"/>
    <s v="ps_missing"/>
    <n v="459"/>
    <n v="0.81045999999999996"/>
  </r>
  <r>
    <s v="NAoPri_cohort"/>
    <n v="2021"/>
    <s v="Q3"/>
    <s v="Q3-2021"/>
    <x v="13"/>
    <x v="47"/>
    <s v="."/>
    <s v="Kent and Medway"/>
    <s v="ps_missing"/>
    <n v="467"/>
    <n v="0.76017000000000001"/>
  </r>
  <r>
    <s v="NAoPri_cohort"/>
    <n v="2021"/>
    <s v="Q4"/>
    <s v="Q4-2021"/>
    <x v="13"/>
    <x v="47"/>
    <s v="."/>
    <s v="Kent and Medway"/>
    <s v="ps_missing"/>
    <n v="455"/>
    <n v="0.67473000000000005"/>
  </r>
  <r>
    <s v="NAoPri_cohort"/>
    <n v="2022"/>
    <s v="Q1"/>
    <s v="Q1-2022"/>
    <x v="13"/>
    <x v="47"/>
    <s v="."/>
    <s v="Kent and Medway"/>
    <s v="ps_missing"/>
    <n v="462"/>
    <n v="0.84848000000000001"/>
  </r>
  <r>
    <s v="NAoPri_cohort"/>
    <n v="2022"/>
    <s v="Q2"/>
    <s v="Q2-2022"/>
    <x v="13"/>
    <x v="47"/>
    <s v="."/>
    <s v="Kent and Medway"/>
    <s v="ps_missing"/>
    <n v="497"/>
    <n v="0.85311999999999999"/>
  </r>
  <r>
    <s v="NAoPri_cohort"/>
    <n v="2022"/>
    <s v="Q3"/>
    <s v="Q3-2022"/>
    <x v="13"/>
    <x v="47"/>
    <s v="."/>
    <s v="Kent and Medway"/>
    <s v="ps_missing"/>
    <n v="507"/>
    <n v="0.83235000000000003"/>
  </r>
  <r>
    <s v="NAoPri_cohort"/>
    <n v="2022"/>
    <s v="Q4"/>
    <s v="Q4-2022"/>
    <x v="13"/>
    <x v="47"/>
    <s v="."/>
    <s v="Kent and Medway"/>
    <s v="ps_missing"/>
    <n v="454"/>
    <n v="0.81498000000000004"/>
  </r>
  <r>
    <s v="NAoPri_cohort"/>
    <n v="2023"/>
    <s v="Q1"/>
    <s v="Q1-2023"/>
    <x v="13"/>
    <x v="47"/>
    <s v="."/>
    <s v="Kent and Medway"/>
    <s v="ps_missing"/>
    <n v="487"/>
    <n v="0.84394000000000002"/>
  </r>
  <r>
    <s v="NAoPri_cohort"/>
    <n v="2018"/>
    <s v="Q1"/>
    <s v="Q1-2018"/>
    <x v="42"/>
    <x v="48"/>
    <s v="."/>
    <s v="East Midlands"/>
    <s v="ps_missing"/>
    <n v="60"/>
    <n v="0.11667"/>
  </r>
  <r>
    <s v="NAoPri_cohort"/>
    <n v="2018"/>
    <s v="Q2"/>
    <s v="Q2-2018"/>
    <x v="42"/>
    <x v="48"/>
    <s v="."/>
    <s v="East Midlands"/>
    <s v="ps_missing"/>
    <n v="57"/>
    <n v="0.10526000000000001"/>
  </r>
  <r>
    <s v="NAoPri_cohort"/>
    <n v="2018"/>
    <s v="Q3"/>
    <s v="Q3-2018"/>
    <x v="42"/>
    <x v="48"/>
    <s v="."/>
    <s v="East Midlands"/>
    <s v="ps_missing"/>
    <n v="75"/>
    <n v="0.18667"/>
  </r>
  <r>
    <s v="NAoPri_cohort"/>
    <n v="2018"/>
    <s v="Q4"/>
    <s v="Q4-2018"/>
    <x v="42"/>
    <x v="48"/>
    <s v="."/>
    <s v="East Midlands"/>
    <s v="ps_missing"/>
    <n v="72"/>
    <n v="0.55556000000000005"/>
  </r>
  <r>
    <s v="NAoPri_cohort"/>
    <n v="2019"/>
    <s v="Q1"/>
    <s v="Q1-2019"/>
    <x v="42"/>
    <x v="48"/>
    <s v="."/>
    <s v="East Midlands"/>
    <s v="ps_missing"/>
    <n v="72"/>
    <n v="0.59721999999999997"/>
  </r>
  <r>
    <s v="NAoPri_cohort"/>
    <n v="2019"/>
    <s v="Q2"/>
    <s v="Q2-2019"/>
    <x v="42"/>
    <x v="48"/>
    <s v="."/>
    <s v="East Midlands"/>
    <s v="ps_missing"/>
    <n v="48"/>
    <n v="0.625"/>
  </r>
  <r>
    <s v="NAoPri_cohort"/>
    <n v="2019"/>
    <s v="Q3"/>
    <s v="Q3-2019"/>
    <x v="42"/>
    <x v="48"/>
    <s v="."/>
    <s v="East Midlands"/>
    <s v="ps_missing"/>
    <n v="62"/>
    <n v="0.59677000000000002"/>
  </r>
  <r>
    <s v="NAoPri_cohort"/>
    <n v="2019"/>
    <s v="Q4"/>
    <s v="Q4-2019"/>
    <x v="42"/>
    <x v="48"/>
    <s v="."/>
    <s v="East Midlands"/>
    <s v="ps_missing"/>
    <n v="90"/>
    <n v="0.64444000000000001"/>
  </r>
  <r>
    <s v="NAoPri_cohort"/>
    <n v="2020"/>
    <s v="Q1"/>
    <s v="Q1-2020"/>
    <x v="42"/>
    <x v="48"/>
    <s v="."/>
    <s v="East Midlands"/>
    <s v="ps_missing"/>
    <n v="70"/>
    <n v="0.71428999999999998"/>
  </r>
  <r>
    <s v="NAoPri_cohort"/>
    <n v="2020"/>
    <s v="Q2"/>
    <s v="Q2-2020"/>
    <x v="42"/>
    <x v="48"/>
    <s v="."/>
    <s v="East Midlands"/>
    <s v="ps_missing"/>
    <n v="37"/>
    <n v="0.70269999999999999"/>
  </r>
  <r>
    <s v="NAoPri_cohort"/>
    <n v="2020"/>
    <s v="Q3"/>
    <s v="Q3-2020"/>
    <x v="42"/>
    <x v="48"/>
    <s v="."/>
    <s v="East Midlands"/>
    <s v="ps_missing"/>
    <n v="68"/>
    <n v="0.85294000000000003"/>
  </r>
  <r>
    <s v="NAoPri_cohort"/>
    <n v="2020"/>
    <s v="Q4"/>
    <s v="Q4-2020"/>
    <x v="42"/>
    <x v="48"/>
    <s v="."/>
    <s v="East Midlands"/>
    <s v="ps_missing"/>
    <n v="72"/>
    <n v="0.98611000000000004"/>
  </r>
  <r>
    <s v="NAoPri_cohort"/>
    <n v="2021"/>
    <s v="Q1"/>
    <s v="Q1-2021"/>
    <x v="42"/>
    <x v="48"/>
    <s v="."/>
    <s v="East Midlands"/>
    <s v="ps_missing"/>
    <n v="79"/>
    <n v="0.93671000000000004"/>
  </r>
  <r>
    <s v="NAoPri_cohort"/>
    <n v="2021"/>
    <s v="Q2"/>
    <s v="Q2-2021"/>
    <x v="42"/>
    <x v="48"/>
    <s v="."/>
    <s v="East Midlands"/>
    <s v="ps_missing"/>
    <n v="79"/>
    <n v="0.89873000000000003"/>
  </r>
  <r>
    <s v="NAoPri_cohort"/>
    <n v="2021"/>
    <s v="Q3"/>
    <s v="Q3-2021"/>
    <x v="42"/>
    <x v="48"/>
    <s v="."/>
    <s v="East Midlands"/>
    <s v="ps_missing"/>
    <n v="72"/>
    <n v="0.55556000000000005"/>
  </r>
  <r>
    <s v="NAoPri_cohort"/>
    <n v="2021"/>
    <s v="Q4"/>
    <s v="Q4-2021"/>
    <x v="42"/>
    <x v="48"/>
    <s v="."/>
    <s v="East Midlands"/>
    <s v="ps_missing"/>
    <n v="71"/>
    <n v="0.32394000000000001"/>
  </r>
  <r>
    <s v="NAoPri_cohort"/>
    <n v="2022"/>
    <s v="Q1"/>
    <s v="Q1-2022"/>
    <x v="42"/>
    <x v="48"/>
    <s v="."/>
    <s v="East Midlands"/>
    <s v="ps_missing"/>
    <n v="77"/>
    <n v="0.93506"/>
  </r>
  <r>
    <s v="NAoPri_cohort"/>
    <n v="2022"/>
    <s v="Q2"/>
    <s v="Q2-2022"/>
    <x v="42"/>
    <x v="48"/>
    <s v="."/>
    <s v="East Midlands"/>
    <s v="ps_missing"/>
    <n v="74"/>
    <n v="1"/>
  </r>
  <r>
    <s v="NAoPri_cohort"/>
    <n v="2022"/>
    <s v="Q3"/>
    <s v="Q3-2022"/>
    <x v="42"/>
    <x v="48"/>
    <s v="."/>
    <s v="East Midlands"/>
    <s v="ps_missing"/>
    <n v="86"/>
    <n v="0.97674000000000005"/>
  </r>
  <r>
    <s v="NAoPri_cohort"/>
    <n v="2022"/>
    <s v="Q4"/>
    <s v="Q4-2022"/>
    <x v="42"/>
    <x v="48"/>
    <s v="."/>
    <s v="East Midlands"/>
    <s v="ps_missing"/>
    <n v="66"/>
    <n v="0.83333000000000002"/>
  </r>
  <r>
    <s v="NAoPri_cohort"/>
    <n v="2023"/>
    <s v="Q1"/>
    <s v="Q1-2023"/>
    <x v="42"/>
    <x v="48"/>
    <s v="."/>
    <s v="East Midlands"/>
    <s v="ps_missing"/>
    <n v="67"/>
    <n v="0.67164000000000001"/>
  </r>
  <r>
    <s v="NAoPri_cohort"/>
    <n v="2018"/>
    <s v="Q1"/>
    <s v="Q1-2018"/>
    <x v="43"/>
    <x v="49"/>
    <s v="."/>
    <s v="South East London"/>
    <s v="ps_missing"/>
    <n v="140"/>
    <n v="0.52142999999999995"/>
  </r>
  <r>
    <s v="NAoPri_cohort"/>
    <n v="2018"/>
    <s v="Q2"/>
    <s v="Q2-2018"/>
    <x v="43"/>
    <x v="49"/>
    <s v="."/>
    <s v="South East London"/>
    <s v="ps_missing"/>
    <n v="176"/>
    <n v="0.25"/>
  </r>
  <r>
    <s v="NAoPri_cohort"/>
    <n v="2018"/>
    <s v="Q3"/>
    <s v="Q3-2018"/>
    <x v="43"/>
    <x v="49"/>
    <s v="."/>
    <s v="South East London"/>
    <s v="ps_missing"/>
    <n v="152"/>
    <n v="0.22367999999999999"/>
  </r>
  <r>
    <s v="NAoPri_cohort"/>
    <n v="2018"/>
    <s v="Q4"/>
    <s v="Q4-2018"/>
    <x v="43"/>
    <x v="49"/>
    <s v="."/>
    <s v="South East London"/>
    <s v="ps_missing"/>
    <n v="160"/>
    <n v="0.13125000000000001"/>
  </r>
  <r>
    <s v="NAoPri_cohort"/>
    <n v="2019"/>
    <s v="Q1"/>
    <s v="Q1-2019"/>
    <x v="43"/>
    <x v="49"/>
    <s v="."/>
    <s v="South East London"/>
    <s v="ps_missing"/>
    <n v="173"/>
    <n v="0.17918999999999999"/>
  </r>
  <r>
    <s v="NAoPri_cohort"/>
    <n v="2019"/>
    <s v="Q2"/>
    <s v="Q2-2019"/>
    <x v="43"/>
    <x v="49"/>
    <s v="."/>
    <s v="South East London"/>
    <s v="ps_missing"/>
    <n v="182"/>
    <n v="0.36813000000000001"/>
  </r>
  <r>
    <s v="NAoPri_cohort"/>
    <n v="2019"/>
    <s v="Q3"/>
    <s v="Q3-2019"/>
    <x v="43"/>
    <x v="49"/>
    <s v="."/>
    <s v="South East London"/>
    <s v="ps_missing"/>
    <n v="165"/>
    <n v="0.4"/>
  </r>
  <r>
    <s v="NAoPri_cohort"/>
    <n v="2019"/>
    <s v="Q4"/>
    <s v="Q4-2019"/>
    <x v="43"/>
    <x v="49"/>
    <s v="."/>
    <s v="South East London"/>
    <s v="ps_missing"/>
    <n v="186"/>
    <n v="0.48387000000000002"/>
  </r>
  <r>
    <s v="NAoPri_cohort"/>
    <n v="2020"/>
    <s v="Q1"/>
    <s v="Q1-2020"/>
    <x v="43"/>
    <x v="49"/>
    <s v="."/>
    <s v="South East London"/>
    <s v="ps_missing"/>
    <n v="154"/>
    <n v="0.62338000000000005"/>
  </r>
  <r>
    <s v="NAoPri_cohort"/>
    <n v="2020"/>
    <s v="Q2"/>
    <s v="Q2-2020"/>
    <x v="43"/>
    <x v="49"/>
    <s v="."/>
    <s v="South East London"/>
    <s v="ps_missing"/>
    <n v="67"/>
    <n v="0.64178999999999997"/>
  </r>
  <r>
    <s v="NAoPri_cohort"/>
    <n v="2020"/>
    <s v="Q3"/>
    <s v="Q3-2020"/>
    <x v="43"/>
    <x v="49"/>
    <s v="."/>
    <s v="South East London"/>
    <s v="ps_missing"/>
    <n v="107"/>
    <n v="0.33645000000000003"/>
  </r>
  <r>
    <s v="NAoPri_cohort"/>
    <n v="2020"/>
    <s v="Q4"/>
    <s v="Q4-2020"/>
    <x v="43"/>
    <x v="49"/>
    <s v="."/>
    <s v="South East London"/>
    <s v="ps_missing"/>
    <n v="177"/>
    <n v="0.38983000000000001"/>
  </r>
  <r>
    <s v="NAoPri_cohort"/>
    <n v="2021"/>
    <s v="Q1"/>
    <s v="Q1-2021"/>
    <x v="43"/>
    <x v="49"/>
    <s v="."/>
    <s v="South East London"/>
    <s v="ps_missing"/>
    <n v="130"/>
    <n v="0.33845999999999998"/>
  </r>
  <r>
    <s v="NAoPri_cohort"/>
    <n v="2021"/>
    <s v="Q2"/>
    <s v="Q2-2021"/>
    <x v="43"/>
    <x v="49"/>
    <s v="."/>
    <s v="South East London"/>
    <s v="ps_missing"/>
    <n v="169"/>
    <n v="0.29586000000000001"/>
  </r>
  <r>
    <s v="NAoPri_cohort"/>
    <n v="2021"/>
    <s v="Q3"/>
    <s v="Q3-2021"/>
    <x v="43"/>
    <x v="49"/>
    <s v="."/>
    <s v="South East London"/>
    <s v="ps_missing"/>
    <n v="155"/>
    <n v="0.35483999999999999"/>
  </r>
  <r>
    <s v="NAoPri_cohort"/>
    <n v="2021"/>
    <s v="Q4"/>
    <s v="Q4-2021"/>
    <x v="43"/>
    <x v="49"/>
    <s v="."/>
    <s v="South East London"/>
    <s v="ps_missing"/>
    <n v="214"/>
    <n v="0.33178000000000002"/>
  </r>
  <r>
    <s v="NAoPri_cohort"/>
    <n v="2022"/>
    <s v="Q1"/>
    <s v="Q1-2022"/>
    <x v="43"/>
    <x v="49"/>
    <s v="."/>
    <s v="South East London"/>
    <s v="ps_missing"/>
    <n v="207"/>
    <n v="0.41063"/>
  </r>
  <r>
    <s v="NAoPri_cohort"/>
    <n v="2022"/>
    <s v="Q2"/>
    <s v="Q2-2022"/>
    <x v="43"/>
    <x v="49"/>
    <s v="."/>
    <s v="South East London"/>
    <s v="ps_missing"/>
    <n v="224"/>
    <n v="0.33035999999999999"/>
  </r>
  <r>
    <s v="NAoPri_cohort"/>
    <n v="2022"/>
    <s v="Q3"/>
    <s v="Q3-2022"/>
    <x v="43"/>
    <x v="49"/>
    <s v="."/>
    <s v="South East London"/>
    <s v="ps_missing"/>
    <n v="173"/>
    <n v="0.24277000000000001"/>
  </r>
  <r>
    <s v="NAoPri_cohort"/>
    <n v="2022"/>
    <s v="Q4"/>
    <s v="Q4-2022"/>
    <x v="43"/>
    <x v="49"/>
    <s v="."/>
    <s v="South East London"/>
    <s v="ps_missing"/>
    <n v="189"/>
    <n v="0.30687999999999999"/>
  </r>
  <r>
    <s v="NAoPri_cohort"/>
    <n v="2023"/>
    <s v="Q1"/>
    <s v="Q1-2023"/>
    <x v="43"/>
    <x v="49"/>
    <s v="."/>
    <s v="South East London"/>
    <s v="ps_missing"/>
    <n v="176"/>
    <n v="0.52841000000000005"/>
  </r>
  <r>
    <s v="NAoPri_cohort"/>
    <n v="2018"/>
    <s v="Q1"/>
    <s v="Q1-2018"/>
    <x v="44"/>
    <x v="50"/>
    <s v="."/>
    <s v="West London"/>
    <s v="ps_missing"/>
    <n v="44"/>
    <n v="0.27272999999999997"/>
  </r>
  <r>
    <s v="NAoPri_cohort"/>
    <n v="2018"/>
    <s v="Q2"/>
    <s v="Q2-2018"/>
    <x v="44"/>
    <x v="50"/>
    <s v="."/>
    <s v="West London"/>
    <s v="ps_missing"/>
    <n v="36"/>
    <n v="0.41666999999999998"/>
  </r>
  <r>
    <s v="NAoPri_cohort"/>
    <n v="2018"/>
    <s v="Q3"/>
    <s v="Q3-2018"/>
    <x v="44"/>
    <x v="50"/>
    <s v="."/>
    <s v="West London"/>
    <s v="ps_missing"/>
    <n v="47"/>
    <n v="0.55318999999999996"/>
  </r>
  <r>
    <s v="NAoPri_cohort"/>
    <n v="2018"/>
    <s v="Q4"/>
    <s v="Q4-2018"/>
    <x v="44"/>
    <x v="50"/>
    <s v="."/>
    <s v="West London"/>
    <s v="ps_missing"/>
    <n v="58"/>
    <n v="0.70689999999999997"/>
  </r>
  <r>
    <s v="NAoPri_cohort"/>
    <n v="2019"/>
    <s v="Q1"/>
    <s v="Q1-2019"/>
    <x v="44"/>
    <x v="50"/>
    <s v="."/>
    <s v="West London"/>
    <s v="ps_missing"/>
    <n v="45"/>
    <n v="0.48888999999999999"/>
  </r>
  <r>
    <s v="NAoPri_cohort"/>
    <n v="2019"/>
    <s v="Q2"/>
    <s v="Q2-2019"/>
    <x v="44"/>
    <x v="50"/>
    <s v="."/>
    <s v="West London"/>
    <s v="ps_missing"/>
    <n v="42"/>
    <n v="0.38095000000000001"/>
  </r>
  <r>
    <s v="NAoPri_cohort"/>
    <n v="2019"/>
    <s v="Q3"/>
    <s v="Q3-2019"/>
    <x v="44"/>
    <x v="50"/>
    <s v="."/>
    <s v="West London"/>
    <s v="ps_missing"/>
    <n v="38"/>
    <n v="0.47367999999999999"/>
  </r>
  <r>
    <s v="NAoPri_cohort"/>
    <n v="2019"/>
    <s v="Q4"/>
    <s v="Q4-2019"/>
    <x v="44"/>
    <x v="50"/>
    <s v="."/>
    <s v="West London"/>
    <s v="ps_missing"/>
    <n v="50"/>
    <n v="0.3"/>
  </r>
  <r>
    <s v="NAoPri_cohort"/>
    <n v="2020"/>
    <s v="Q1"/>
    <s v="Q1-2020"/>
    <x v="44"/>
    <x v="50"/>
    <s v="."/>
    <s v="West London"/>
    <s v="ps_missing"/>
    <n v="42"/>
    <n v="0.33333000000000002"/>
  </r>
  <r>
    <s v="NAoPri_cohort"/>
    <n v="2020"/>
    <s v="Q2"/>
    <s v="Q2-2020"/>
    <x v="44"/>
    <x v="50"/>
    <s v="."/>
    <s v="West London"/>
    <s v="ps_missing"/>
    <n v="31"/>
    <n v="0.41935"/>
  </r>
  <r>
    <s v="NAoPri_cohort"/>
    <n v="2020"/>
    <s v="Q3"/>
    <s v="Q3-2020"/>
    <x v="44"/>
    <x v="50"/>
    <s v="."/>
    <s v="West London"/>
    <s v="ps_missing"/>
    <n v="44"/>
    <n v="0.36364000000000002"/>
  </r>
  <r>
    <s v="NAoPri_cohort"/>
    <n v="2020"/>
    <s v="Q4"/>
    <s v="Q4-2020"/>
    <x v="44"/>
    <x v="50"/>
    <s v="."/>
    <s v="West London"/>
    <s v="ps_missing"/>
    <n v="45"/>
    <n v="0.22222"/>
  </r>
  <r>
    <s v="NAoPri_cohort"/>
    <n v="2021"/>
    <s v="Q1"/>
    <s v="Q1-2021"/>
    <x v="44"/>
    <x v="50"/>
    <s v="."/>
    <s v="West London"/>
    <s v="ps_missing"/>
    <n v="52"/>
    <n v="0.28845999999999999"/>
  </r>
  <r>
    <s v="NAoPri_cohort"/>
    <n v="2021"/>
    <s v="Q2"/>
    <s v="Q2-2021"/>
    <x v="44"/>
    <x v="50"/>
    <s v="."/>
    <s v="West London"/>
    <s v="ps_missing"/>
    <n v="51"/>
    <n v="0.43136999999999998"/>
  </r>
  <r>
    <s v="NAoPri_cohort"/>
    <n v="2021"/>
    <s v="Q3"/>
    <s v="Q3-2021"/>
    <x v="44"/>
    <x v="50"/>
    <s v="."/>
    <s v="West London"/>
    <s v="ps_missing"/>
    <n v="47"/>
    <n v="0.61702000000000001"/>
  </r>
  <r>
    <s v="NAoPri_cohort"/>
    <n v="2021"/>
    <s v="Q4"/>
    <s v="Q4-2021"/>
    <x v="44"/>
    <x v="50"/>
    <s v="."/>
    <s v="West London"/>
    <s v="ps_missing"/>
    <n v="42"/>
    <n v="0.59523999999999999"/>
  </r>
  <r>
    <s v="NAoPri_cohort"/>
    <n v="2022"/>
    <s v="Q1"/>
    <s v="Q1-2022"/>
    <x v="44"/>
    <x v="50"/>
    <s v="."/>
    <s v="West London"/>
    <s v="ps_missing"/>
    <n v="49"/>
    <n v="0.44897999999999999"/>
  </r>
  <r>
    <s v="NAoPri_cohort"/>
    <n v="2022"/>
    <s v="Q2"/>
    <s v="Q2-2022"/>
    <x v="44"/>
    <x v="50"/>
    <s v="."/>
    <s v="West London"/>
    <s v="ps_missing"/>
    <n v="58"/>
    <n v="0.32758999999999999"/>
  </r>
  <r>
    <s v="NAoPri_cohort"/>
    <n v="2022"/>
    <s v="Q3"/>
    <s v="Q3-2022"/>
    <x v="44"/>
    <x v="50"/>
    <s v="."/>
    <s v="West London"/>
    <s v="ps_missing"/>
    <n v="65"/>
    <n v="0.23077"/>
  </r>
  <r>
    <s v="NAoPri_cohort"/>
    <n v="2022"/>
    <s v="Q4"/>
    <s v="Q4-2022"/>
    <x v="44"/>
    <x v="50"/>
    <s v="."/>
    <s v="West London"/>
    <s v="ps_missing"/>
    <n v="36"/>
    <n v="0.16667000000000001"/>
  </r>
  <r>
    <s v="NAoPri_cohort"/>
    <n v="2023"/>
    <s v="Q1"/>
    <s v="Q1-2023"/>
    <x v="44"/>
    <x v="50"/>
    <s v="."/>
    <s v="West London"/>
    <s v="ps_missing"/>
    <n v="58"/>
    <n v="0.15517"/>
  </r>
  <r>
    <s v="NAoPri_cohort"/>
    <n v="2018"/>
    <s v="Q1"/>
    <s v="Q1-2018"/>
    <x v="45"/>
    <x v="51"/>
    <s v="."/>
    <s v="Lancashire and South Cumbria"/>
    <s v="ps_missing"/>
    <n v="49"/>
    <n v="0.38775999999999999"/>
  </r>
  <r>
    <s v="NAoPri_cohort"/>
    <n v="2018"/>
    <s v="Q2"/>
    <s v="Q2-2018"/>
    <x v="45"/>
    <x v="51"/>
    <s v="."/>
    <s v="Lancashire and South Cumbria"/>
    <s v="ps_missing"/>
    <n v="55"/>
    <n v="0.52727000000000002"/>
  </r>
  <r>
    <s v="NAoPri_cohort"/>
    <n v="2018"/>
    <s v="Q3"/>
    <s v="Q3-2018"/>
    <x v="45"/>
    <x v="51"/>
    <s v="."/>
    <s v="Lancashire and South Cumbria"/>
    <s v="ps_missing"/>
    <n v="56"/>
    <n v="0.69642999999999999"/>
  </r>
  <r>
    <s v="NAoPri_cohort"/>
    <n v="2018"/>
    <s v="Q4"/>
    <s v="Q4-2018"/>
    <x v="45"/>
    <x v="51"/>
    <s v="."/>
    <s v="Lancashire and South Cumbria"/>
    <s v="ps_missing"/>
    <n v="45"/>
    <n v="0.55556000000000005"/>
  </r>
  <r>
    <s v="NAoPri_cohort"/>
    <n v="2019"/>
    <s v="Q1"/>
    <s v="Q1-2019"/>
    <x v="45"/>
    <x v="51"/>
    <s v="."/>
    <s v="Lancashire and South Cumbria"/>
    <s v="ps_missing"/>
    <n v="61"/>
    <n v="0.81967000000000001"/>
  </r>
  <r>
    <s v="NAoPri_cohort"/>
    <n v="2019"/>
    <s v="Q2"/>
    <s v="Q2-2019"/>
    <x v="45"/>
    <x v="51"/>
    <s v="."/>
    <s v="Lancashire and South Cumbria"/>
    <s v="ps_missing"/>
    <n v="63"/>
    <n v="0.88888999999999996"/>
  </r>
  <r>
    <s v="NAoPri_cohort"/>
    <n v="2019"/>
    <s v="Q3"/>
    <s v="Q3-2019"/>
    <x v="45"/>
    <x v="51"/>
    <s v="."/>
    <s v="Lancashire and South Cumbria"/>
    <s v="ps_missing"/>
    <n v="59"/>
    <n v="0.91525000000000001"/>
  </r>
  <r>
    <s v="NAoPri_cohort"/>
    <n v="2019"/>
    <s v="Q4"/>
    <s v="Q4-2019"/>
    <x v="45"/>
    <x v="51"/>
    <s v="."/>
    <s v="Lancashire and South Cumbria"/>
    <s v="ps_missing"/>
    <n v="52"/>
    <n v="0.96153999999999995"/>
  </r>
  <r>
    <s v="NAoPri_cohort"/>
    <n v="2020"/>
    <s v="Q1"/>
    <s v="Q1-2020"/>
    <x v="45"/>
    <x v="51"/>
    <s v="."/>
    <s v="Lancashire and South Cumbria"/>
    <s v="ps_missing"/>
    <n v="54"/>
    <n v="1"/>
  </r>
  <r>
    <s v="NAoPri_cohort"/>
    <n v="2020"/>
    <s v="Q2"/>
    <s v="Q2-2020"/>
    <x v="45"/>
    <x v="51"/>
    <s v="."/>
    <s v="Lancashire and South Cumbria"/>
    <s v="ps_missing"/>
    <n v="33"/>
    <n v="0.93938999999999995"/>
  </r>
  <r>
    <s v="NAoPri_cohort"/>
    <n v="2020"/>
    <s v="Q3"/>
    <s v="Q3-2020"/>
    <x v="45"/>
    <x v="51"/>
    <s v="."/>
    <s v="Lancashire and South Cumbria"/>
    <s v="ps_missing"/>
    <n v="54"/>
    <n v="0.98148000000000002"/>
  </r>
  <r>
    <s v="NAoPri_cohort"/>
    <n v="2020"/>
    <s v="Q4"/>
    <s v="Q4-2020"/>
    <x v="45"/>
    <x v="51"/>
    <s v="."/>
    <s v="Lancashire and South Cumbria"/>
    <s v="ps_missing"/>
    <n v="51"/>
    <n v="0.96077999999999997"/>
  </r>
  <r>
    <s v="NAoPri_cohort"/>
    <n v="2021"/>
    <s v="Q1"/>
    <s v="Q1-2021"/>
    <x v="45"/>
    <x v="51"/>
    <s v="."/>
    <s v="Lancashire and South Cumbria"/>
    <s v="ps_missing"/>
    <n v="60"/>
    <n v="0.98333000000000004"/>
  </r>
  <r>
    <s v="NAoPri_cohort"/>
    <n v="2021"/>
    <s v="Q2"/>
    <s v="Q2-2021"/>
    <x v="45"/>
    <x v="51"/>
    <s v="."/>
    <s v="Lancashire and South Cumbria"/>
    <s v="ps_missing"/>
    <n v="63"/>
    <n v="1"/>
  </r>
  <r>
    <s v="NAoPri_cohort"/>
    <n v="2021"/>
    <s v="Q3"/>
    <s v="Q3-2021"/>
    <x v="45"/>
    <x v="51"/>
    <s v="."/>
    <s v="Lancashire and South Cumbria"/>
    <s v="ps_missing"/>
    <n v="39"/>
    <n v="1"/>
  </r>
  <r>
    <s v="NAoPri_cohort"/>
    <n v="2021"/>
    <s v="Q4"/>
    <s v="Q4-2021"/>
    <x v="45"/>
    <x v="51"/>
    <s v="."/>
    <s v="Lancashire and South Cumbria"/>
    <s v="ps_missing"/>
    <n v="56"/>
    <n v="1"/>
  </r>
  <r>
    <s v="NAoPri_cohort"/>
    <n v="2022"/>
    <s v="Q1"/>
    <s v="Q1-2022"/>
    <x v="45"/>
    <x v="51"/>
    <s v="."/>
    <s v="Lancashire and South Cumbria"/>
    <s v="ps_missing"/>
    <n v="71"/>
    <n v="1"/>
  </r>
  <r>
    <s v="NAoPri_cohort"/>
    <n v="2022"/>
    <s v="Q2"/>
    <s v="Q2-2022"/>
    <x v="45"/>
    <x v="51"/>
    <s v="."/>
    <s v="Lancashire and South Cumbria"/>
    <s v="ps_missing"/>
    <n v="57"/>
    <n v="0.98246"/>
  </r>
  <r>
    <s v="NAoPri_cohort"/>
    <n v="2022"/>
    <s v="Q3"/>
    <s v="Q3-2022"/>
    <x v="45"/>
    <x v="51"/>
    <s v="."/>
    <s v="Lancashire and South Cumbria"/>
    <s v="ps_missing"/>
    <n v="67"/>
    <n v="0.97014999999999996"/>
  </r>
  <r>
    <s v="NAoPri_cohort"/>
    <n v="2022"/>
    <s v="Q4"/>
    <s v="Q4-2022"/>
    <x v="45"/>
    <x v="51"/>
    <s v="."/>
    <s v="Lancashire and South Cumbria"/>
    <s v="ps_missing"/>
    <n v="55"/>
    <n v="1"/>
  </r>
  <r>
    <s v="NAoPri_cohort"/>
    <n v="2023"/>
    <s v="Q1"/>
    <s v="Q1-2023"/>
    <x v="45"/>
    <x v="51"/>
    <s v="."/>
    <s v="Lancashire and South Cumbria"/>
    <s v="ps_missing"/>
    <n v="63"/>
    <n v="1"/>
  </r>
  <r>
    <s v="NAoPri_cohort"/>
    <n v="2018"/>
    <s v="Q1"/>
    <s v="Q1-2018"/>
    <x v="13"/>
    <x v="52"/>
    <s v="."/>
    <s v="Lancashire and South Cumbria"/>
    <s v="ps_missing"/>
    <n v="324"/>
    <n v="0.77468999999999999"/>
  </r>
  <r>
    <s v="NAoPri_cohort"/>
    <n v="2018"/>
    <s v="Q2"/>
    <s v="Q2-2018"/>
    <x v="13"/>
    <x v="52"/>
    <s v="."/>
    <s v="Lancashire and South Cumbria"/>
    <s v="ps_missing"/>
    <n v="327"/>
    <n v="0.83179999999999998"/>
  </r>
  <r>
    <s v="NAoPri_cohort"/>
    <n v="2018"/>
    <s v="Q3"/>
    <s v="Q3-2018"/>
    <x v="13"/>
    <x v="52"/>
    <s v="."/>
    <s v="Lancashire and South Cumbria"/>
    <s v="ps_missing"/>
    <n v="345"/>
    <n v="0.85797000000000001"/>
  </r>
  <r>
    <s v="NAoPri_cohort"/>
    <n v="2018"/>
    <s v="Q4"/>
    <s v="Q4-2018"/>
    <x v="13"/>
    <x v="52"/>
    <s v="."/>
    <s v="Lancashire and South Cumbria"/>
    <s v="ps_missing"/>
    <n v="279"/>
    <n v="0.83153999999999995"/>
  </r>
  <r>
    <s v="NAoPri_cohort"/>
    <n v="2019"/>
    <s v="Q1"/>
    <s v="Q1-2019"/>
    <x v="13"/>
    <x v="52"/>
    <s v="."/>
    <s v="Lancashire and South Cumbria"/>
    <s v="ps_missing"/>
    <n v="306"/>
    <n v="0.88234999999999997"/>
  </r>
  <r>
    <s v="NAoPri_cohort"/>
    <n v="2019"/>
    <s v="Q2"/>
    <s v="Q2-2019"/>
    <x v="13"/>
    <x v="52"/>
    <s v="."/>
    <s v="Lancashire and South Cumbria"/>
    <s v="ps_missing"/>
    <n v="311"/>
    <n v="0.94533999999999996"/>
  </r>
  <r>
    <s v="NAoPri_cohort"/>
    <n v="2019"/>
    <s v="Q3"/>
    <s v="Q3-2019"/>
    <x v="13"/>
    <x v="52"/>
    <s v="."/>
    <s v="Lancashire and South Cumbria"/>
    <s v="ps_missing"/>
    <n v="333"/>
    <n v="0.90690999999999999"/>
  </r>
  <r>
    <s v="NAoPri_cohort"/>
    <n v="2019"/>
    <s v="Q4"/>
    <s v="Q4-2019"/>
    <x v="13"/>
    <x v="52"/>
    <s v="."/>
    <s v="Lancashire and South Cumbria"/>
    <s v="ps_missing"/>
    <n v="314"/>
    <n v="0.93949000000000005"/>
  </r>
  <r>
    <s v="NAoPri_cohort"/>
    <n v="2020"/>
    <s v="Q1"/>
    <s v="Q1-2020"/>
    <x v="13"/>
    <x v="52"/>
    <s v="."/>
    <s v="Lancashire and South Cumbria"/>
    <s v="ps_missing"/>
    <n v="274"/>
    <n v="0.93066000000000004"/>
  </r>
  <r>
    <s v="NAoPri_cohort"/>
    <n v="2020"/>
    <s v="Q2"/>
    <s v="Q2-2020"/>
    <x v="13"/>
    <x v="52"/>
    <s v="."/>
    <s v="Lancashire and South Cumbria"/>
    <s v="ps_missing"/>
    <n v="161"/>
    <n v="0.83850999999999998"/>
  </r>
  <r>
    <s v="NAoPri_cohort"/>
    <n v="2020"/>
    <s v="Q3"/>
    <s v="Q3-2020"/>
    <x v="13"/>
    <x v="52"/>
    <s v="."/>
    <s v="Lancashire and South Cumbria"/>
    <s v="ps_missing"/>
    <n v="235"/>
    <n v="0.86809000000000003"/>
  </r>
  <r>
    <s v="NAoPri_cohort"/>
    <n v="2020"/>
    <s v="Q4"/>
    <s v="Q4-2020"/>
    <x v="13"/>
    <x v="52"/>
    <s v="."/>
    <s v="Lancashire and South Cumbria"/>
    <s v="ps_missing"/>
    <n v="252"/>
    <n v="0.94840999999999998"/>
  </r>
  <r>
    <s v="NAoPri_cohort"/>
    <n v="2021"/>
    <s v="Q1"/>
    <s v="Q1-2021"/>
    <x v="13"/>
    <x v="52"/>
    <s v="."/>
    <s v="Lancashire and South Cumbria"/>
    <s v="ps_missing"/>
    <n v="315"/>
    <n v="0.96189999999999998"/>
  </r>
  <r>
    <s v="NAoPri_cohort"/>
    <n v="2021"/>
    <s v="Q2"/>
    <s v="Q2-2021"/>
    <x v="13"/>
    <x v="52"/>
    <s v="."/>
    <s v="Lancashire and South Cumbria"/>
    <s v="ps_missing"/>
    <n v="304"/>
    <n v="0.98026000000000002"/>
  </r>
  <r>
    <s v="NAoPri_cohort"/>
    <n v="2021"/>
    <s v="Q3"/>
    <s v="Q3-2021"/>
    <x v="13"/>
    <x v="52"/>
    <s v="."/>
    <s v="Lancashire and South Cumbria"/>
    <s v="ps_missing"/>
    <n v="300"/>
    <n v="0.96333000000000002"/>
  </r>
  <r>
    <s v="NAoPri_cohort"/>
    <n v="2021"/>
    <s v="Q4"/>
    <s v="Q4-2021"/>
    <x v="13"/>
    <x v="52"/>
    <s v="."/>
    <s v="Lancashire and South Cumbria"/>
    <s v="ps_missing"/>
    <n v="341"/>
    <n v="0.97067000000000003"/>
  </r>
  <r>
    <s v="NAoPri_cohort"/>
    <n v="2022"/>
    <s v="Q1"/>
    <s v="Q1-2022"/>
    <x v="13"/>
    <x v="52"/>
    <s v="."/>
    <s v="Lancashire and South Cumbria"/>
    <s v="ps_missing"/>
    <n v="361"/>
    <n v="0.97784000000000004"/>
  </r>
  <r>
    <s v="NAoPri_cohort"/>
    <n v="2022"/>
    <s v="Q2"/>
    <s v="Q2-2022"/>
    <x v="13"/>
    <x v="52"/>
    <s v="."/>
    <s v="Lancashire and South Cumbria"/>
    <s v="ps_missing"/>
    <n v="356"/>
    <n v="0.97472000000000003"/>
  </r>
  <r>
    <s v="NAoPri_cohort"/>
    <n v="2022"/>
    <s v="Q3"/>
    <s v="Q3-2022"/>
    <x v="13"/>
    <x v="52"/>
    <s v="."/>
    <s v="Lancashire and South Cumbria"/>
    <s v="ps_missing"/>
    <n v="356"/>
    <n v="0.96348"/>
  </r>
  <r>
    <s v="NAoPri_cohort"/>
    <n v="2022"/>
    <s v="Q4"/>
    <s v="Q4-2022"/>
    <x v="13"/>
    <x v="52"/>
    <s v="."/>
    <s v="Lancashire and South Cumbria"/>
    <s v="ps_missing"/>
    <n v="360"/>
    <n v="0.97499999999999998"/>
  </r>
  <r>
    <s v="NAoPri_cohort"/>
    <n v="2023"/>
    <s v="Q1"/>
    <s v="Q1-2023"/>
    <x v="13"/>
    <x v="52"/>
    <s v="."/>
    <s v="Lancashire and South Cumbria"/>
    <s v="ps_missing"/>
    <n v="347"/>
    <n v="0.98846999999999996"/>
  </r>
  <r>
    <s v="NAoPri_cohort"/>
    <n v="2018"/>
    <s v="Q1"/>
    <s v="Q1-2018"/>
    <x v="46"/>
    <x v="53"/>
    <s v="."/>
    <s v="West Yorkshire and Harrogate"/>
    <s v="ps_missing"/>
    <n v="146"/>
    <n v="0.69177999999999995"/>
  </r>
  <r>
    <s v="NAoPri_cohort"/>
    <n v="2018"/>
    <s v="Q2"/>
    <s v="Q2-2018"/>
    <x v="46"/>
    <x v="53"/>
    <s v="."/>
    <s v="West Yorkshire and Harrogate"/>
    <s v="ps_missing"/>
    <n v="137"/>
    <n v="0.67883000000000004"/>
  </r>
  <r>
    <s v="NAoPri_cohort"/>
    <n v="2018"/>
    <s v="Q3"/>
    <s v="Q3-2018"/>
    <x v="46"/>
    <x v="53"/>
    <s v="."/>
    <s v="West Yorkshire and Harrogate"/>
    <s v="ps_missing"/>
    <n v="209"/>
    <n v="0.72248999999999997"/>
  </r>
  <r>
    <s v="NAoPri_cohort"/>
    <n v="2018"/>
    <s v="Q4"/>
    <s v="Q4-2018"/>
    <x v="46"/>
    <x v="53"/>
    <s v="."/>
    <s v="West Yorkshire and Harrogate"/>
    <s v="ps_missing"/>
    <n v="155"/>
    <n v="0.8"/>
  </r>
  <r>
    <s v="NAoPri_cohort"/>
    <n v="2019"/>
    <s v="Q1"/>
    <s v="Q1-2019"/>
    <x v="46"/>
    <x v="53"/>
    <s v="."/>
    <s v="West Yorkshire and Harrogate"/>
    <s v="ps_missing"/>
    <n v="173"/>
    <n v="0.83814999999999995"/>
  </r>
  <r>
    <s v="NAoPri_cohort"/>
    <n v="2019"/>
    <s v="Q2"/>
    <s v="Q2-2019"/>
    <x v="46"/>
    <x v="53"/>
    <s v="."/>
    <s v="West Yorkshire and Harrogate"/>
    <s v="ps_missing"/>
    <n v="206"/>
    <n v="0.85921999999999998"/>
  </r>
  <r>
    <s v="NAoPri_cohort"/>
    <n v="2019"/>
    <s v="Q3"/>
    <s v="Q3-2019"/>
    <x v="46"/>
    <x v="53"/>
    <s v="."/>
    <s v="West Yorkshire and Harrogate"/>
    <s v="ps_missing"/>
    <n v="188"/>
    <n v="0.82447000000000004"/>
  </r>
  <r>
    <s v="NAoPri_cohort"/>
    <n v="2019"/>
    <s v="Q4"/>
    <s v="Q4-2019"/>
    <x v="46"/>
    <x v="53"/>
    <s v="."/>
    <s v="West Yorkshire and Harrogate"/>
    <s v="ps_missing"/>
    <n v="225"/>
    <n v="0.89778000000000002"/>
  </r>
  <r>
    <s v="NAoPri_cohort"/>
    <n v="2020"/>
    <s v="Q1"/>
    <s v="Q1-2020"/>
    <x v="46"/>
    <x v="53"/>
    <s v="."/>
    <s v="West Yorkshire and Harrogate"/>
    <s v="ps_missing"/>
    <n v="159"/>
    <n v="0.89937"/>
  </r>
  <r>
    <s v="NAoPri_cohort"/>
    <n v="2020"/>
    <s v="Q2"/>
    <s v="Q2-2020"/>
    <x v="46"/>
    <x v="53"/>
    <s v="."/>
    <s v="West Yorkshire and Harrogate"/>
    <s v="ps_missing"/>
    <n v="70"/>
    <n v="0.98570999999999998"/>
  </r>
  <r>
    <s v="NAoPri_cohort"/>
    <n v="2020"/>
    <s v="Q3"/>
    <s v="Q3-2020"/>
    <x v="46"/>
    <x v="53"/>
    <s v="."/>
    <s v="West Yorkshire and Harrogate"/>
    <s v="ps_missing"/>
    <n v="149"/>
    <n v="0.92617000000000005"/>
  </r>
  <r>
    <s v="NAoPri_cohort"/>
    <n v="2020"/>
    <s v="Q4"/>
    <s v="Q4-2020"/>
    <x v="46"/>
    <x v="53"/>
    <s v="."/>
    <s v="West Yorkshire and Harrogate"/>
    <s v="ps_missing"/>
    <n v="159"/>
    <n v="0.91823999999999995"/>
  </r>
  <r>
    <s v="NAoPri_cohort"/>
    <n v="2021"/>
    <s v="Q1"/>
    <s v="Q1-2021"/>
    <x v="46"/>
    <x v="53"/>
    <s v="."/>
    <s v="West Yorkshire and Harrogate"/>
    <s v="ps_missing"/>
    <n v="187"/>
    <n v="0.87165999999999999"/>
  </r>
  <r>
    <s v="NAoPri_cohort"/>
    <n v="2021"/>
    <s v="Q2"/>
    <s v="Q2-2021"/>
    <x v="46"/>
    <x v="53"/>
    <s v="."/>
    <s v="West Yorkshire and Harrogate"/>
    <s v="ps_missing"/>
    <n v="177"/>
    <n v="0.86441000000000001"/>
  </r>
  <r>
    <s v="NAoPri_cohort"/>
    <n v="2021"/>
    <s v="Q3"/>
    <s v="Q3-2021"/>
    <x v="46"/>
    <x v="53"/>
    <s v="."/>
    <s v="West Yorkshire and Harrogate"/>
    <s v="ps_missing"/>
    <n v="160"/>
    <n v="0.75"/>
  </r>
  <r>
    <s v="NAoPri_cohort"/>
    <n v="2021"/>
    <s v="Q4"/>
    <s v="Q4-2021"/>
    <x v="46"/>
    <x v="53"/>
    <s v="."/>
    <s v="West Yorkshire and Harrogate"/>
    <s v="ps_missing"/>
    <n v="163"/>
    <n v="0.77914000000000005"/>
  </r>
  <r>
    <s v="NAoPri_cohort"/>
    <n v="2022"/>
    <s v="Q1"/>
    <s v="Q1-2022"/>
    <x v="46"/>
    <x v="53"/>
    <s v="."/>
    <s v="West Yorkshire and Harrogate"/>
    <s v="ps_missing"/>
    <n v="181"/>
    <n v="0.71270999999999995"/>
  </r>
  <r>
    <s v="NAoPri_cohort"/>
    <n v="2022"/>
    <s v="Q2"/>
    <s v="Q2-2022"/>
    <x v="46"/>
    <x v="53"/>
    <s v="."/>
    <s v="West Yorkshire and Harrogate"/>
    <s v="ps_missing"/>
    <n v="202"/>
    <n v="0.63366"/>
  </r>
  <r>
    <s v="NAoPri_cohort"/>
    <n v="2022"/>
    <s v="Q3"/>
    <s v="Q3-2022"/>
    <x v="46"/>
    <x v="53"/>
    <s v="."/>
    <s v="West Yorkshire and Harrogate"/>
    <s v="ps_missing"/>
    <n v="192"/>
    <n v="0.66146000000000005"/>
  </r>
  <r>
    <s v="NAoPri_cohort"/>
    <n v="2022"/>
    <s v="Q4"/>
    <s v="Q4-2022"/>
    <x v="46"/>
    <x v="53"/>
    <s v="."/>
    <s v="West Yorkshire and Harrogate"/>
    <s v="ps_missing"/>
    <n v="182"/>
    <n v="0.57142999999999999"/>
  </r>
  <r>
    <s v="NAoPri_cohort"/>
    <n v="2023"/>
    <s v="Q1"/>
    <s v="Q1-2023"/>
    <x v="46"/>
    <x v="53"/>
    <s v="."/>
    <s v="West Yorkshire and Harrogate"/>
    <s v="ps_missing"/>
    <n v="201"/>
    <n v="0.87561999999999995"/>
  </r>
  <r>
    <s v="NAoPri_cohort"/>
    <n v="2018"/>
    <s v="Q1"/>
    <s v="Q1-2018"/>
    <x v="47"/>
    <x v="54"/>
    <s v="."/>
    <s v="South East London"/>
    <s v="ps_missing"/>
    <n v="39"/>
    <n v="0.20513000000000001"/>
  </r>
  <r>
    <s v="NAoPri_cohort"/>
    <n v="2018"/>
    <s v="Q2"/>
    <s v="Q2-2018"/>
    <x v="47"/>
    <x v="54"/>
    <s v="."/>
    <s v="South East London"/>
    <s v="ps_missing"/>
    <n v="46"/>
    <n v="0.41304000000000002"/>
  </r>
  <r>
    <s v="NAoPri_cohort"/>
    <n v="2018"/>
    <s v="Q3"/>
    <s v="Q3-2018"/>
    <x v="47"/>
    <x v="54"/>
    <s v="."/>
    <s v="South East London"/>
    <s v="ps_missing"/>
    <n v="43"/>
    <n v="0.58140000000000003"/>
  </r>
  <r>
    <s v="NAoPri_cohort"/>
    <n v="2018"/>
    <s v="Q4"/>
    <s v="Q4-2018"/>
    <x v="47"/>
    <x v="54"/>
    <s v="."/>
    <s v="South East London"/>
    <s v="ps_missing"/>
    <n v="43"/>
    <n v="0.51163000000000003"/>
  </r>
  <r>
    <s v="NAoPri_cohort"/>
    <n v="2019"/>
    <s v="Q1"/>
    <s v="Q1-2019"/>
    <x v="47"/>
    <x v="54"/>
    <s v="."/>
    <s v="South East London"/>
    <s v="ps_missing"/>
    <n v="52"/>
    <n v="0.71153999999999995"/>
  </r>
  <r>
    <s v="NAoPri_cohort"/>
    <n v="2019"/>
    <s v="Q2"/>
    <s v="Q2-2019"/>
    <x v="47"/>
    <x v="54"/>
    <s v="."/>
    <s v="South East London"/>
    <s v="ps_missing"/>
    <n v="52"/>
    <n v="0.75"/>
  </r>
  <r>
    <s v="NAoPri_cohort"/>
    <n v="2019"/>
    <s v="Q3"/>
    <s v="Q3-2019"/>
    <x v="47"/>
    <x v="54"/>
    <s v="."/>
    <s v="South East London"/>
    <s v="ps_missing"/>
    <n v="46"/>
    <n v="0.84782999999999997"/>
  </r>
  <r>
    <s v="NAoPri_cohort"/>
    <n v="2019"/>
    <s v="Q4"/>
    <s v="Q4-2019"/>
    <x v="47"/>
    <x v="54"/>
    <s v="."/>
    <s v="South East London"/>
    <s v="ps_missing"/>
    <n v="60"/>
    <n v="0.86667000000000005"/>
  </r>
  <r>
    <s v="NAoPri_cohort"/>
    <n v="2020"/>
    <s v="Q1"/>
    <s v="Q1-2020"/>
    <x v="47"/>
    <x v="54"/>
    <s v="."/>
    <s v="South East London"/>
    <s v="ps_missing"/>
    <n v="42"/>
    <n v="0.92857000000000001"/>
  </r>
  <r>
    <s v="NAoPri_cohort"/>
    <n v="2020"/>
    <s v="Q2"/>
    <s v="Q2-2020"/>
    <x v="47"/>
    <x v="54"/>
    <s v="."/>
    <s v="South East London"/>
    <s v="ps_missing"/>
    <n v="29"/>
    <n v="0.86207"/>
  </r>
  <r>
    <s v="NAoPri_cohort"/>
    <n v="2020"/>
    <s v="Q3"/>
    <s v="Q3-2020"/>
    <x v="47"/>
    <x v="54"/>
    <s v="."/>
    <s v="South East London"/>
    <s v="ps_missing"/>
    <n v="54"/>
    <n v="0.94443999999999995"/>
  </r>
  <r>
    <s v="NAoPri_cohort"/>
    <n v="2020"/>
    <s v="Q4"/>
    <s v="Q4-2020"/>
    <x v="47"/>
    <x v="54"/>
    <s v="."/>
    <s v="South East London"/>
    <s v="ps_missing"/>
    <n v="55"/>
    <n v="0.85455000000000003"/>
  </r>
  <r>
    <s v="NAoPri_cohort"/>
    <n v="2021"/>
    <s v="Q1"/>
    <s v="Q1-2021"/>
    <x v="47"/>
    <x v="54"/>
    <s v="."/>
    <s v="South East London"/>
    <s v="ps_missing"/>
    <n v="55"/>
    <n v="0.89090999999999998"/>
  </r>
  <r>
    <s v="NAoPri_cohort"/>
    <n v="2021"/>
    <s v="Q2"/>
    <s v="Q2-2021"/>
    <x v="47"/>
    <x v="54"/>
    <s v="."/>
    <s v="South East London"/>
    <s v="ps_missing"/>
    <n v="62"/>
    <n v="0.82257999999999998"/>
  </r>
  <r>
    <s v="NAoPri_cohort"/>
    <n v="2021"/>
    <s v="Q3"/>
    <s v="Q3-2021"/>
    <x v="47"/>
    <x v="54"/>
    <s v="."/>
    <s v="South East London"/>
    <s v="ps_missing"/>
    <n v="51"/>
    <n v="0.80391999999999997"/>
  </r>
  <r>
    <s v="NAoPri_cohort"/>
    <n v="2021"/>
    <s v="Q4"/>
    <s v="Q4-2021"/>
    <x v="47"/>
    <x v="54"/>
    <s v="."/>
    <s v="South East London"/>
    <s v="ps_missing"/>
    <n v="45"/>
    <n v="0.82221999999999995"/>
  </r>
  <r>
    <s v="NAoPri_cohort"/>
    <n v="2022"/>
    <s v="Q1"/>
    <s v="Q1-2022"/>
    <x v="47"/>
    <x v="54"/>
    <s v="."/>
    <s v="South East London"/>
    <s v="ps_missing"/>
    <n v="46"/>
    <n v="0.67391000000000001"/>
  </r>
  <r>
    <s v="NAoPri_cohort"/>
    <n v="2022"/>
    <s v="Q2"/>
    <s v="Q2-2022"/>
    <x v="47"/>
    <x v="54"/>
    <s v="."/>
    <s v="South East London"/>
    <s v="ps_missing"/>
    <n v="57"/>
    <n v="0.63158000000000003"/>
  </r>
  <r>
    <s v="NAoPri_cohort"/>
    <n v="2022"/>
    <s v="Q3"/>
    <s v="Q3-2022"/>
    <x v="47"/>
    <x v="54"/>
    <s v="."/>
    <s v="South East London"/>
    <s v="ps_missing"/>
    <n v="42"/>
    <n v="0.71428999999999998"/>
  </r>
  <r>
    <s v="NAoPri_cohort"/>
    <n v="2022"/>
    <s v="Q4"/>
    <s v="Q4-2022"/>
    <x v="47"/>
    <x v="54"/>
    <s v="."/>
    <s v="South East London"/>
    <s v="ps_missing"/>
    <n v="34"/>
    <n v="0.85294000000000003"/>
  </r>
  <r>
    <s v="NAoPri_cohort"/>
    <n v="2023"/>
    <s v="Q1"/>
    <s v="Q1-2023"/>
    <x v="47"/>
    <x v="54"/>
    <s v="."/>
    <s v="South East London"/>
    <s v="ps_missing"/>
    <n v="47"/>
    <n v="0.72340000000000004"/>
  </r>
  <r>
    <s v="NAoPri_cohort"/>
    <n v="2018"/>
    <s v="Q1"/>
    <s v="Q1-2018"/>
    <x v="48"/>
    <x v="55"/>
    <s v="."/>
    <s v="Cheshire and Merseyside"/>
    <s v="ps_missing"/>
    <n v="186"/>
    <n v="0.72580999999999996"/>
  </r>
  <r>
    <s v="NAoPri_cohort"/>
    <n v="2018"/>
    <s v="Q2"/>
    <s v="Q2-2018"/>
    <x v="48"/>
    <x v="55"/>
    <s v="."/>
    <s v="Cheshire and Merseyside"/>
    <s v="ps_missing"/>
    <n v="170"/>
    <n v="0.40588000000000002"/>
  </r>
  <r>
    <s v="NAoPri_cohort"/>
    <n v="2018"/>
    <s v="Q3"/>
    <s v="Q3-2018"/>
    <x v="48"/>
    <x v="55"/>
    <s v="."/>
    <s v="Cheshire and Merseyside"/>
    <s v="ps_missing"/>
    <n v="194"/>
    <n v="0.46906999999999999"/>
  </r>
  <r>
    <s v="NAoPri_cohort"/>
    <n v="2018"/>
    <s v="Q4"/>
    <s v="Q4-2018"/>
    <x v="48"/>
    <x v="55"/>
    <s v="."/>
    <s v="Cheshire and Merseyside"/>
    <s v="ps_missing"/>
    <n v="195"/>
    <n v="0.68718000000000001"/>
  </r>
  <r>
    <s v="NAoPri_cohort"/>
    <n v="2019"/>
    <s v="Q1"/>
    <s v="Q1-2019"/>
    <x v="48"/>
    <x v="55"/>
    <s v="."/>
    <s v="Cheshire and Merseyside"/>
    <s v="ps_missing"/>
    <n v="193"/>
    <n v="0.96372999999999998"/>
  </r>
  <r>
    <s v="NAoPri_cohort"/>
    <n v="2019"/>
    <s v="Q2"/>
    <s v="Q2-2019"/>
    <x v="48"/>
    <x v="55"/>
    <s v="."/>
    <s v="Cheshire and Merseyside"/>
    <s v="ps_missing"/>
    <n v="193"/>
    <n v="0.94301000000000001"/>
  </r>
  <r>
    <s v="NAoPri_cohort"/>
    <n v="2019"/>
    <s v="Q3"/>
    <s v="Q3-2019"/>
    <x v="48"/>
    <x v="55"/>
    <s v="."/>
    <s v="Cheshire and Merseyside"/>
    <s v="ps_missing"/>
    <n v="206"/>
    <n v="0.91261999999999999"/>
  </r>
  <r>
    <s v="NAoPri_cohort"/>
    <n v="2019"/>
    <s v="Q4"/>
    <s v="Q4-2019"/>
    <x v="48"/>
    <x v="55"/>
    <s v="."/>
    <s v="Cheshire and Merseyside"/>
    <s v="ps_missing"/>
    <n v="187"/>
    <n v="0.91444000000000003"/>
  </r>
  <r>
    <s v="NAoPri_cohort"/>
    <n v="2020"/>
    <s v="Q1"/>
    <s v="Q1-2020"/>
    <x v="48"/>
    <x v="55"/>
    <s v="."/>
    <s v="Cheshire and Merseyside"/>
    <s v="ps_missing"/>
    <n v="208"/>
    <n v="0.89422999999999997"/>
  </r>
  <r>
    <s v="NAoPri_cohort"/>
    <n v="2020"/>
    <s v="Q2"/>
    <s v="Q2-2020"/>
    <x v="48"/>
    <x v="55"/>
    <s v="."/>
    <s v="Cheshire and Merseyside"/>
    <s v="ps_missing"/>
    <n v="95"/>
    <n v="0.78947000000000001"/>
  </r>
  <r>
    <s v="NAoPri_cohort"/>
    <n v="2020"/>
    <s v="Q3"/>
    <s v="Q3-2020"/>
    <x v="48"/>
    <x v="55"/>
    <s v="."/>
    <s v="Cheshire and Merseyside"/>
    <s v="ps_missing"/>
    <n v="145"/>
    <n v="0.86897000000000002"/>
  </r>
  <r>
    <s v="NAoPri_cohort"/>
    <n v="2020"/>
    <s v="Q4"/>
    <s v="Q4-2020"/>
    <x v="48"/>
    <x v="55"/>
    <s v="."/>
    <s v="Cheshire and Merseyside"/>
    <s v="ps_missing"/>
    <n v="170"/>
    <n v="0.60587999999999997"/>
  </r>
  <r>
    <s v="NAoPri_cohort"/>
    <n v="2021"/>
    <s v="Q1"/>
    <s v="Q1-2021"/>
    <x v="48"/>
    <x v="55"/>
    <s v="."/>
    <s v="Cheshire and Merseyside"/>
    <s v="ps_missing"/>
    <n v="183"/>
    <n v="0.76502999999999999"/>
  </r>
  <r>
    <s v="NAoPri_cohort"/>
    <n v="2021"/>
    <s v="Q2"/>
    <s v="Q2-2021"/>
    <x v="48"/>
    <x v="55"/>
    <s v="."/>
    <s v="Cheshire and Merseyside"/>
    <s v="ps_missing"/>
    <n v="206"/>
    <n v="0.81067999999999996"/>
  </r>
  <r>
    <s v="NAoPri_cohort"/>
    <n v="2021"/>
    <s v="Q3"/>
    <s v="Q3-2021"/>
    <x v="48"/>
    <x v="55"/>
    <s v="."/>
    <s v="Cheshire and Merseyside"/>
    <s v="ps_missing"/>
    <n v="220"/>
    <n v="0.79091"/>
  </r>
  <r>
    <s v="NAoPri_cohort"/>
    <n v="2021"/>
    <s v="Q4"/>
    <s v="Q4-2021"/>
    <x v="48"/>
    <x v="55"/>
    <s v="."/>
    <s v="Cheshire and Merseyside"/>
    <s v="ps_missing"/>
    <n v="199"/>
    <n v="0.77888999999999997"/>
  </r>
  <r>
    <s v="NAoPri_cohort"/>
    <n v="2022"/>
    <s v="Q1"/>
    <s v="Q1-2022"/>
    <x v="48"/>
    <x v="55"/>
    <s v="."/>
    <s v="Cheshire and Merseyside"/>
    <s v="ps_missing"/>
    <n v="179"/>
    <n v="0.79330000000000001"/>
  </r>
  <r>
    <s v="NAoPri_cohort"/>
    <n v="2022"/>
    <s v="Q2"/>
    <s v="Q2-2022"/>
    <x v="48"/>
    <x v="55"/>
    <s v="."/>
    <s v="Cheshire and Merseyside"/>
    <s v="ps_missing"/>
    <n v="192"/>
    <n v="0.82813000000000003"/>
  </r>
  <r>
    <s v="NAoPri_cohort"/>
    <n v="2022"/>
    <s v="Q3"/>
    <s v="Q3-2022"/>
    <x v="48"/>
    <x v="55"/>
    <s v="."/>
    <s v="Cheshire and Merseyside"/>
    <s v="ps_missing"/>
    <n v="170"/>
    <n v="0.87646999999999997"/>
  </r>
  <r>
    <s v="NAoPri_cohort"/>
    <n v="2022"/>
    <s v="Q4"/>
    <s v="Q4-2022"/>
    <x v="48"/>
    <x v="55"/>
    <s v="."/>
    <s v="Cheshire and Merseyside"/>
    <s v="ps_missing"/>
    <n v="185"/>
    <n v="0.75134999999999996"/>
  </r>
  <r>
    <s v="NAoPri_cohort"/>
    <n v="2023"/>
    <s v="Q1"/>
    <s v="Q1-2023"/>
    <x v="48"/>
    <x v="55"/>
    <s v="."/>
    <s v="Cheshire and Merseyside"/>
    <s v="ps_missing"/>
    <n v="202"/>
    <n v="0.80693000000000004"/>
  </r>
  <r>
    <s v="NAoPri_cohort"/>
    <n v="2018"/>
    <s v="Q1"/>
    <s v="Q1-2018"/>
    <x v="49"/>
    <x v="56"/>
    <s v="."/>
    <s v="West London"/>
    <s v="ps_missing"/>
    <n v="74"/>
    <n v="0.60811000000000004"/>
  </r>
  <r>
    <s v="NAoPri_cohort"/>
    <n v="2018"/>
    <s v="Q2"/>
    <s v="Q2-2018"/>
    <x v="49"/>
    <x v="56"/>
    <s v="."/>
    <s v="West London"/>
    <s v="ps_missing"/>
    <n v="84"/>
    <n v="0.69047999999999998"/>
  </r>
  <r>
    <s v="NAoPri_cohort"/>
    <n v="2018"/>
    <s v="Q3"/>
    <s v="Q3-2018"/>
    <x v="49"/>
    <x v="56"/>
    <s v="."/>
    <s v="West London"/>
    <s v="ps_missing"/>
    <n v="72"/>
    <n v="0.88888999999999996"/>
  </r>
  <r>
    <s v="NAoPri_cohort"/>
    <n v="2018"/>
    <s v="Q4"/>
    <s v="Q4-2018"/>
    <x v="49"/>
    <x v="56"/>
    <s v="."/>
    <s v="West London"/>
    <s v="ps_missing"/>
    <n v="81"/>
    <n v="0.83950999999999998"/>
  </r>
  <r>
    <s v="NAoPri_cohort"/>
    <n v="2019"/>
    <s v="Q1"/>
    <s v="Q1-2019"/>
    <x v="49"/>
    <x v="56"/>
    <s v="."/>
    <s v="West London"/>
    <s v="ps_missing"/>
    <n v="85"/>
    <n v="0.88234999999999997"/>
  </r>
  <r>
    <s v="NAoPri_cohort"/>
    <n v="2019"/>
    <s v="Q2"/>
    <s v="Q2-2019"/>
    <x v="49"/>
    <x v="56"/>
    <s v="."/>
    <s v="West London"/>
    <s v="ps_missing"/>
    <n v="55"/>
    <n v="0.8"/>
  </r>
  <r>
    <s v="NAoPri_cohort"/>
    <n v="2019"/>
    <s v="Q3"/>
    <s v="Q3-2019"/>
    <x v="49"/>
    <x v="56"/>
    <s v="."/>
    <s v="West London"/>
    <s v="ps_missing"/>
    <n v="76"/>
    <n v="0.44736999999999999"/>
  </r>
  <r>
    <s v="NAoPri_cohort"/>
    <n v="2019"/>
    <s v="Q4"/>
    <s v="Q4-2019"/>
    <x v="49"/>
    <x v="56"/>
    <s v="."/>
    <s v="West London"/>
    <s v="ps_missing"/>
    <n v="71"/>
    <n v="0.63380000000000003"/>
  </r>
  <r>
    <s v="NAoPri_cohort"/>
    <n v="2020"/>
    <s v="Q1"/>
    <s v="Q1-2020"/>
    <x v="49"/>
    <x v="56"/>
    <s v="."/>
    <s v="West London"/>
    <s v="ps_missing"/>
    <n v="78"/>
    <n v="0.87178999999999995"/>
  </r>
  <r>
    <s v="NAoPri_cohort"/>
    <n v="2020"/>
    <s v="Q2"/>
    <s v="Q2-2020"/>
    <x v="49"/>
    <x v="56"/>
    <s v="."/>
    <s v="West London"/>
    <s v="ps_missing"/>
    <n v="41"/>
    <n v="0.85365999999999997"/>
  </r>
  <r>
    <s v="NAoPri_cohort"/>
    <n v="2020"/>
    <s v="Q3"/>
    <s v="Q3-2020"/>
    <x v="49"/>
    <x v="56"/>
    <s v="."/>
    <s v="West London"/>
    <s v="ps_missing"/>
    <n v="79"/>
    <n v="0.87341999999999997"/>
  </r>
  <r>
    <s v="NAoPri_cohort"/>
    <n v="2020"/>
    <s v="Q4"/>
    <s v="Q4-2020"/>
    <x v="49"/>
    <x v="56"/>
    <s v="."/>
    <s v="West London"/>
    <s v="ps_missing"/>
    <n v="73"/>
    <n v="0.94520999999999999"/>
  </r>
  <r>
    <s v="NAoPri_cohort"/>
    <n v="2021"/>
    <s v="Q1"/>
    <s v="Q1-2021"/>
    <x v="49"/>
    <x v="56"/>
    <s v="."/>
    <s v="West London"/>
    <s v="ps_missing"/>
    <n v="62"/>
    <n v="0.91935"/>
  </r>
  <r>
    <s v="NAoPri_cohort"/>
    <n v="2021"/>
    <s v="Q2"/>
    <s v="Q2-2021"/>
    <x v="49"/>
    <x v="56"/>
    <s v="."/>
    <s v="West London"/>
    <s v="ps_missing"/>
    <n v="84"/>
    <n v="0.83333000000000002"/>
  </r>
  <r>
    <s v="NAoPri_cohort"/>
    <n v="2021"/>
    <s v="Q3"/>
    <s v="Q3-2021"/>
    <x v="49"/>
    <x v="56"/>
    <s v="."/>
    <s v="West London"/>
    <s v="ps_missing"/>
    <n v="70"/>
    <n v="0.84286000000000005"/>
  </r>
  <r>
    <s v="NAoPri_cohort"/>
    <n v="2021"/>
    <s v="Q4"/>
    <s v="Q4-2021"/>
    <x v="49"/>
    <x v="56"/>
    <s v="."/>
    <s v="West London"/>
    <s v="ps_missing"/>
    <n v="95"/>
    <n v="0.89473999999999998"/>
  </r>
  <r>
    <s v="NAoPri_cohort"/>
    <n v="2022"/>
    <s v="Q1"/>
    <s v="Q1-2022"/>
    <x v="49"/>
    <x v="56"/>
    <s v="."/>
    <s v="West London"/>
    <s v="ps_missing"/>
    <n v="65"/>
    <n v="0.90769"/>
  </r>
  <r>
    <s v="NAoPri_cohort"/>
    <n v="2022"/>
    <s v="Q2"/>
    <s v="Q2-2022"/>
    <x v="49"/>
    <x v="56"/>
    <s v="."/>
    <s v="West London"/>
    <s v="ps_missing"/>
    <n v="73"/>
    <n v="0.42465999999999998"/>
  </r>
  <r>
    <s v="NAoPri_cohort"/>
    <n v="2022"/>
    <s v="Q3"/>
    <s v="Q3-2022"/>
    <x v="49"/>
    <x v="56"/>
    <s v="."/>
    <s v="West London"/>
    <s v="ps_missing"/>
    <n v="79"/>
    <n v="0.10127"/>
  </r>
  <r>
    <s v="NAoPri_cohort"/>
    <n v="2022"/>
    <s v="Q4"/>
    <s v="Q4-2022"/>
    <x v="49"/>
    <x v="56"/>
    <s v="."/>
    <s v="West London"/>
    <s v="ps_missing"/>
    <n v="60"/>
    <n v="3.3329999999999999E-2"/>
  </r>
  <r>
    <s v="NAoPri_cohort"/>
    <n v="2023"/>
    <s v="Q1"/>
    <s v="Q1-2023"/>
    <x v="49"/>
    <x v="56"/>
    <s v="."/>
    <s v="West London"/>
    <s v="ps_missing"/>
    <n v="70"/>
    <n v="0.11429"/>
  </r>
  <r>
    <s v="NAoPri_cohort"/>
    <n v="2018"/>
    <s v="Q1"/>
    <s v="Q1-2018"/>
    <x v="50"/>
    <x v="57"/>
    <s v="."/>
    <s v="Kent and Medway"/>
    <s v="ps_missing"/>
    <n v="115"/>
    <n v="0.57391000000000003"/>
  </r>
  <r>
    <s v="NAoPri_cohort"/>
    <n v="2018"/>
    <s v="Q2"/>
    <s v="Q2-2018"/>
    <x v="50"/>
    <x v="57"/>
    <s v="."/>
    <s v="Kent and Medway"/>
    <s v="ps_missing"/>
    <n v="116"/>
    <n v="0.42241000000000001"/>
  </r>
  <r>
    <s v="NAoPri_cohort"/>
    <n v="2018"/>
    <s v="Q3"/>
    <s v="Q3-2018"/>
    <x v="50"/>
    <x v="57"/>
    <s v="."/>
    <s v="Kent and Medway"/>
    <s v="ps_missing"/>
    <n v="115"/>
    <n v="0.16522000000000001"/>
  </r>
  <r>
    <s v="NAoPri_cohort"/>
    <n v="2018"/>
    <s v="Q4"/>
    <s v="Q4-2018"/>
    <x v="50"/>
    <x v="57"/>
    <s v="."/>
    <s v="Kent and Medway"/>
    <s v="ps_missing"/>
    <n v="137"/>
    <n v="0.59123999999999999"/>
  </r>
  <r>
    <s v="NAoPri_cohort"/>
    <n v="2019"/>
    <s v="Q1"/>
    <s v="Q1-2019"/>
    <x v="50"/>
    <x v="57"/>
    <s v="."/>
    <s v="Kent and Medway"/>
    <s v="ps_missing"/>
    <n v="108"/>
    <n v="0.78703999999999996"/>
  </r>
  <r>
    <s v="NAoPri_cohort"/>
    <n v="2019"/>
    <s v="Q2"/>
    <s v="Q2-2019"/>
    <x v="50"/>
    <x v="57"/>
    <s v="."/>
    <s v="Kent and Medway"/>
    <s v="ps_missing"/>
    <n v="123"/>
    <n v="0.60163"/>
  </r>
  <r>
    <s v="NAoPri_cohort"/>
    <n v="2019"/>
    <s v="Q3"/>
    <s v="Q3-2019"/>
    <x v="50"/>
    <x v="57"/>
    <s v="."/>
    <s v="Kent and Medway"/>
    <s v="ps_missing"/>
    <n v="132"/>
    <n v="0.57576000000000005"/>
  </r>
  <r>
    <s v="NAoPri_cohort"/>
    <n v="2019"/>
    <s v="Q4"/>
    <s v="Q4-2019"/>
    <x v="50"/>
    <x v="57"/>
    <s v="."/>
    <s v="Kent and Medway"/>
    <s v="ps_missing"/>
    <n v="128"/>
    <n v="0.71094000000000002"/>
  </r>
  <r>
    <s v="NAoPri_cohort"/>
    <n v="2020"/>
    <s v="Q1"/>
    <s v="Q1-2020"/>
    <x v="50"/>
    <x v="57"/>
    <s v="."/>
    <s v="Kent and Medway"/>
    <s v="ps_missing"/>
    <n v="118"/>
    <n v="0.66102000000000005"/>
  </r>
  <r>
    <s v="NAoPri_cohort"/>
    <n v="2020"/>
    <s v="Q2"/>
    <s v="Q2-2020"/>
    <x v="50"/>
    <x v="57"/>
    <s v="."/>
    <s v="Kent and Medway"/>
    <s v="ps_missing"/>
    <n v="86"/>
    <n v="0.60465000000000002"/>
  </r>
  <r>
    <s v="NAoPri_cohort"/>
    <n v="2020"/>
    <s v="Q3"/>
    <s v="Q3-2020"/>
    <x v="50"/>
    <x v="57"/>
    <s v="."/>
    <s v="Kent and Medway"/>
    <s v="ps_missing"/>
    <n v="94"/>
    <n v="0.70213000000000003"/>
  </r>
  <r>
    <s v="NAoPri_cohort"/>
    <n v="2020"/>
    <s v="Q4"/>
    <s v="Q4-2020"/>
    <x v="50"/>
    <x v="57"/>
    <s v="."/>
    <s v="Kent and Medway"/>
    <s v="ps_missing"/>
    <n v="109"/>
    <n v="0.53210999999999997"/>
  </r>
  <r>
    <s v="NAoPri_cohort"/>
    <n v="2021"/>
    <s v="Q1"/>
    <s v="Q1-2021"/>
    <x v="50"/>
    <x v="57"/>
    <s v="."/>
    <s v="Kent and Medway"/>
    <s v="ps_missing"/>
    <n v="127"/>
    <n v="0.45668999999999998"/>
  </r>
  <r>
    <s v="NAoPri_cohort"/>
    <n v="2021"/>
    <s v="Q2"/>
    <s v="Q2-2021"/>
    <x v="50"/>
    <x v="57"/>
    <s v="."/>
    <s v="Kent and Medway"/>
    <s v="ps_missing"/>
    <n v="125"/>
    <n v="0.42399999999999999"/>
  </r>
  <r>
    <s v="NAoPri_cohort"/>
    <n v="2021"/>
    <s v="Q3"/>
    <s v="Q3-2021"/>
    <x v="50"/>
    <x v="57"/>
    <s v="."/>
    <s v="Kent and Medway"/>
    <s v="ps_missing"/>
    <n v="139"/>
    <n v="0.36691000000000001"/>
  </r>
  <r>
    <s v="NAoPri_cohort"/>
    <n v="2021"/>
    <s v="Q4"/>
    <s v="Q4-2021"/>
    <x v="50"/>
    <x v="57"/>
    <s v="."/>
    <s v="Kent and Medway"/>
    <s v="ps_missing"/>
    <n v="151"/>
    <n v="0.33774999999999999"/>
  </r>
  <r>
    <s v="NAoPri_cohort"/>
    <n v="2022"/>
    <s v="Q1"/>
    <s v="Q1-2022"/>
    <x v="50"/>
    <x v="57"/>
    <s v="."/>
    <s v="Kent and Medway"/>
    <s v="ps_missing"/>
    <n v="134"/>
    <n v="0.61194000000000004"/>
  </r>
  <r>
    <s v="NAoPri_cohort"/>
    <n v="2022"/>
    <s v="Q2"/>
    <s v="Q2-2022"/>
    <x v="50"/>
    <x v="57"/>
    <s v="."/>
    <s v="Kent and Medway"/>
    <s v="ps_missing"/>
    <n v="137"/>
    <n v="0.67883000000000004"/>
  </r>
  <r>
    <s v="NAoPri_cohort"/>
    <n v="2022"/>
    <s v="Q3"/>
    <s v="Q3-2022"/>
    <x v="50"/>
    <x v="57"/>
    <s v="."/>
    <s v="Kent and Medway"/>
    <s v="ps_missing"/>
    <n v="162"/>
    <n v="0.60494000000000003"/>
  </r>
  <r>
    <s v="NAoPri_cohort"/>
    <n v="2022"/>
    <s v="Q4"/>
    <s v="Q4-2022"/>
    <x v="50"/>
    <x v="57"/>
    <s v="."/>
    <s v="Kent and Medway"/>
    <s v="ps_missing"/>
    <n v="120"/>
    <n v="0.41666999999999998"/>
  </r>
  <r>
    <s v="NAoPri_cohort"/>
    <n v="2023"/>
    <s v="Q1"/>
    <s v="Q1-2023"/>
    <x v="50"/>
    <x v="57"/>
    <s v="."/>
    <s v="Kent and Medway"/>
    <s v="ps_missing"/>
    <n v="151"/>
    <n v="0.67549999999999999"/>
  </r>
  <r>
    <s v="NAoPri_cohort"/>
    <n v="2018"/>
    <s v="Q1"/>
    <s v="Q1-2018"/>
    <x v="51"/>
    <x v="58"/>
    <s v="."/>
    <s v="Greater Manchester"/>
    <s v="ps_missing"/>
    <n v="117"/>
    <n v="0.34188000000000002"/>
  </r>
  <r>
    <s v="NAoPri_cohort"/>
    <n v="2018"/>
    <s v="Q2"/>
    <s v="Q2-2018"/>
    <x v="51"/>
    <x v="58"/>
    <s v="."/>
    <s v="Greater Manchester"/>
    <s v="ps_missing"/>
    <n v="206"/>
    <n v="0.55825000000000002"/>
  </r>
  <r>
    <s v="NAoPri_cohort"/>
    <n v="2018"/>
    <s v="Q3"/>
    <s v="Q3-2018"/>
    <x v="51"/>
    <x v="58"/>
    <s v="."/>
    <s v="Greater Manchester"/>
    <s v="ps_missing"/>
    <n v="215"/>
    <n v="0.60465000000000002"/>
  </r>
  <r>
    <s v="NAoPri_cohort"/>
    <n v="2018"/>
    <s v="Q4"/>
    <s v="Q4-2018"/>
    <x v="51"/>
    <x v="58"/>
    <s v="."/>
    <s v="Greater Manchester"/>
    <s v="ps_missing"/>
    <n v="175"/>
    <n v="0.70857000000000003"/>
  </r>
  <r>
    <s v="NAoPri_cohort"/>
    <n v="2019"/>
    <s v="Q1"/>
    <s v="Q1-2019"/>
    <x v="51"/>
    <x v="58"/>
    <s v="."/>
    <s v="Greater Manchester"/>
    <s v="ps_missing"/>
    <n v="187"/>
    <n v="0.68449000000000004"/>
  </r>
  <r>
    <s v="NAoPri_cohort"/>
    <n v="2019"/>
    <s v="Q2"/>
    <s v="Q2-2019"/>
    <x v="51"/>
    <x v="58"/>
    <s v="."/>
    <s v="Greater Manchester"/>
    <s v="ps_missing"/>
    <n v="162"/>
    <n v="0.58025000000000004"/>
  </r>
  <r>
    <s v="NAoPri_cohort"/>
    <n v="2019"/>
    <s v="Q3"/>
    <s v="Q3-2019"/>
    <x v="51"/>
    <x v="58"/>
    <s v="."/>
    <s v="Greater Manchester"/>
    <s v="ps_missing"/>
    <n v="219"/>
    <n v="0.57991000000000004"/>
  </r>
  <r>
    <s v="NAoPri_cohort"/>
    <n v="2019"/>
    <s v="Q4"/>
    <s v="Q4-2019"/>
    <x v="51"/>
    <x v="58"/>
    <s v="."/>
    <s v="Greater Manchester"/>
    <s v="ps_missing"/>
    <n v="226"/>
    <n v="0.59735000000000005"/>
  </r>
  <r>
    <s v="NAoPri_cohort"/>
    <n v="2020"/>
    <s v="Q1"/>
    <s v="Q1-2020"/>
    <x v="51"/>
    <x v="58"/>
    <s v="."/>
    <s v="Greater Manchester"/>
    <s v="ps_missing"/>
    <n v="241"/>
    <n v="0.35685"/>
  </r>
  <r>
    <s v="NAoPri_cohort"/>
    <n v="2020"/>
    <s v="Q2"/>
    <s v="Q2-2020"/>
    <x v="51"/>
    <x v="58"/>
    <s v="."/>
    <s v="Greater Manchester"/>
    <s v="ps_missing"/>
    <n v="78"/>
    <n v="0.28205000000000002"/>
  </r>
  <r>
    <s v="NAoPri_cohort"/>
    <n v="2020"/>
    <s v="Q3"/>
    <s v="Q3-2020"/>
    <x v="51"/>
    <x v="58"/>
    <s v="."/>
    <s v="Greater Manchester"/>
    <s v="ps_missing"/>
    <n v="116"/>
    <n v="0.15517"/>
  </r>
  <r>
    <s v="NAoPri_cohort"/>
    <n v="2020"/>
    <s v="Q4"/>
    <s v="Q4-2020"/>
    <x v="51"/>
    <x v="58"/>
    <s v="."/>
    <s v="Greater Manchester"/>
    <s v="ps_missing"/>
    <n v="179"/>
    <n v="0.15084"/>
  </r>
  <r>
    <s v="NAoPri_cohort"/>
    <n v="2021"/>
    <s v="Q1"/>
    <s v="Q1-2021"/>
    <x v="51"/>
    <x v="58"/>
    <s v="."/>
    <s v="Greater Manchester"/>
    <s v="ps_missing"/>
    <n v="165"/>
    <n v="0.13333"/>
  </r>
  <r>
    <s v="NAoPri_cohort"/>
    <n v="2021"/>
    <s v="Q2"/>
    <s v="Q2-2021"/>
    <x v="51"/>
    <x v="58"/>
    <s v="."/>
    <s v="Greater Manchester"/>
    <s v="ps_missing"/>
    <n v="178"/>
    <n v="0.28089999999999998"/>
  </r>
  <r>
    <s v="NAoPri_cohort"/>
    <n v="2021"/>
    <s v="Q3"/>
    <s v="Q3-2021"/>
    <x v="51"/>
    <x v="58"/>
    <s v="."/>
    <s v="Greater Manchester"/>
    <s v="ps_missing"/>
    <n v="182"/>
    <n v="0.26923000000000002"/>
  </r>
  <r>
    <s v="NAoPri_cohort"/>
    <n v="2021"/>
    <s v="Q4"/>
    <s v="Q4-2021"/>
    <x v="51"/>
    <x v="58"/>
    <s v="."/>
    <s v="Greater Manchester"/>
    <s v="ps_missing"/>
    <n v="164"/>
    <n v="0.30487999999999998"/>
  </r>
  <r>
    <s v="NAoPri_cohort"/>
    <n v="2022"/>
    <s v="Q1"/>
    <s v="Q1-2022"/>
    <x v="51"/>
    <x v="58"/>
    <s v="."/>
    <s v="Greater Manchester"/>
    <s v="ps_missing"/>
    <n v="113"/>
    <n v="0.23894000000000001"/>
  </r>
  <r>
    <s v="NAoPri_cohort"/>
    <n v="2022"/>
    <s v="Q2"/>
    <s v="Q2-2022"/>
    <x v="51"/>
    <x v="58"/>
    <s v="."/>
    <s v="Greater Manchester"/>
    <s v="ps_missing"/>
    <n v="121"/>
    <n v="0.25619999999999998"/>
  </r>
  <r>
    <s v="NAoPri_cohort"/>
    <n v="2022"/>
    <s v="Q3"/>
    <s v="Q3-2022"/>
    <x v="51"/>
    <x v="58"/>
    <s v="."/>
    <s v="Greater Manchester"/>
    <s v="ps_missing"/>
    <n v="110"/>
    <n v="0.27272999999999997"/>
  </r>
  <r>
    <s v="NAoPri_cohort"/>
    <n v="2022"/>
    <s v="Q4"/>
    <s v="Q4-2022"/>
    <x v="51"/>
    <x v="58"/>
    <s v="."/>
    <s v="Greater Manchester"/>
    <s v="ps_missing"/>
    <n v="79"/>
    <n v="3.7969999999999997E-2"/>
  </r>
  <r>
    <s v="NAoPri_cohort"/>
    <n v="2023"/>
    <s v="Q1"/>
    <s v="Q1-2023"/>
    <x v="51"/>
    <x v="58"/>
    <s v="."/>
    <s v="Greater Manchester"/>
    <s v="ps_missing"/>
    <n v="100"/>
    <n v="0.01"/>
  </r>
  <r>
    <s v="NAoPri_cohort"/>
    <n v="2018"/>
    <s v="Q1"/>
    <s v="Q1-2018"/>
    <x v="52"/>
    <x v="59"/>
    <s v="."/>
    <s v="Kent and Medway"/>
    <s v="ps_missing"/>
    <n v="93"/>
    <n v="0.97848999999999997"/>
  </r>
  <r>
    <s v="NAoPri_cohort"/>
    <n v="2018"/>
    <s v="Q2"/>
    <s v="Q2-2018"/>
    <x v="52"/>
    <x v="59"/>
    <s v="."/>
    <s v="Kent and Medway"/>
    <s v="ps_missing"/>
    <n v="76"/>
    <n v="0.90788999999999997"/>
  </r>
  <r>
    <s v="NAoPri_cohort"/>
    <n v="2018"/>
    <s v="Q3"/>
    <s v="Q3-2018"/>
    <x v="52"/>
    <x v="59"/>
    <s v="."/>
    <s v="Kent and Medway"/>
    <s v="ps_missing"/>
    <n v="119"/>
    <n v="0.89915999999999996"/>
  </r>
  <r>
    <s v="NAoPri_cohort"/>
    <n v="2018"/>
    <s v="Q4"/>
    <s v="Q4-2018"/>
    <x v="52"/>
    <x v="59"/>
    <s v="."/>
    <s v="Kent and Medway"/>
    <s v="ps_missing"/>
    <n v="107"/>
    <n v="0.88785000000000003"/>
  </r>
  <r>
    <s v="NAoPri_cohort"/>
    <n v="2019"/>
    <s v="Q1"/>
    <s v="Q1-2019"/>
    <x v="52"/>
    <x v="59"/>
    <s v="."/>
    <s v="Kent and Medway"/>
    <s v="ps_missing"/>
    <n v="77"/>
    <n v="0.89610000000000001"/>
  </r>
  <r>
    <s v="NAoPri_cohort"/>
    <n v="2019"/>
    <s v="Q2"/>
    <s v="Q2-2019"/>
    <x v="52"/>
    <x v="59"/>
    <s v="."/>
    <s v="Kent and Medway"/>
    <s v="ps_missing"/>
    <n v="82"/>
    <n v="0.76829000000000003"/>
  </r>
  <r>
    <s v="NAoPri_cohort"/>
    <n v="2019"/>
    <s v="Q3"/>
    <s v="Q3-2019"/>
    <x v="52"/>
    <x v="59"/>
    <s v="."/>
    <s v="Kent and Medway"/>
    <s v="ps_missing"/>
    <n v="76"/>
    <n v="0.84211000000000003"/>
  </r>
  <r>
    <s v="NAoPri_cohort"/>
    <n v="2019"/>
    <s v="Q4"/>
    <s v="Q4-2019"/>
    <x v="52"/>
    <x v="59"/>
    <s v="."/>
    <s v="Kent and Medway"/>
    <s v="ps_missing"/>
    <n v="92"/>
    <n v="0.93478000000000006"/>
  </r>
  <r>
    <s v="NAoPri_cohort"/>
    <n v="2020"/>
    <s v="Q1"/>
    <s v="Q1-2020"/>
    <x v="52"/>
    <x v="59"/>
    <s v="."/>
    <s v="Kent and Medway"/>
    <s v="ps_missing"/>
    <n v="68"/>
    <n v="0.85294000000000003"/>
  </r>
  <r>
    <s v="NAoPri_cohort"/>
    <n v="2020"/>
    <s v="Q2"/>
    <s v="Q2-2020"/>
    <x v="52"/>
    <x v="59"/>
    <s v="."/>
    <s v="Kent and Medway"/>
    <s v="ps_missing"/>
    <n v="48"/>
    <n v="0.52083000000000002"/>
  </r>
  <r>
    <s v="NAoPri_cohort"/>
    <n v="2020"/>
    <s v="Q3"/>
    <s v="Q3-2020"/>
    <x v="52"/>
    <x v="59"/>
    <s v="."/>
    <s v="Kent and Medway"/>
    <s v="ps_missing"/>
    <n v="67"/>
    <n v="0.46268999999999999"/>
  </r>
  <r>
    <s v="NAoPri_cohort"/>
    <n v="2020"/>
    <s v="Q4"/>
    <s v="Q4-2020"/>
    <x v="52"/>
    <x v="59"/>
    <s v="."/>
    <s v="Kent and Medway"/>
    <s v="ps_missing"/>
    <n v="64"/>
    <n v="0.42187999999999998"/>
  </r>
  <r>
    <s v="NAoPri_cohort"/>
    <n v="2021"/>
    <s v="Q1"/>
    <s v="Q1-2021"/>
    <x v="52"/>
    <x v="59"/>
    <s v="."/>
    <s v="Kent and Medway"/>
    <s v="ps_missing"/>
    <n v="78"/>
    <n v="0.58974000000000004"/>
  </r>
  <r>
    <s v="NAoPri_cohort"/>
    <n v="2021"/>
    <s v="Q2"/>
    <s v="Q2-2021"/>
    <x v="52"/>
    <x v="59"/>
    <s v="."/>
    <s v="Kent and Medway"/>
    <s v="ps_missing"/>
    <n v="102"/>
    <n v="0.89215999999999995"/>
  </r>
  <r>
    <s v="NAoPri_cohort"/>
    <n v="2021"/>
    <s v="Q3"/>
    <s v="Q3-2021"/>
    <x v="52"/>
    <x v="59"/>
    <s v="."/>
    <s v="Kent and Medway"/>
    <s v="ps_missing"/>
    <n v="112"/>
    <n v="0.94642999999999999"/>
  </r>
  <r>
    <s v="NAoPri_cohort"/>
    <n v="2021"/>
    <s v="Q4"/>
    <s v="Q4-2021"/>
    <x v="52"/>
    <x v="59"/>
    <s v="."/>
    <s v="Kent and Medway"/>
    <s v="ps_missing"/>
    <n v="109"/>
    <n v="0.96330000000000005"/>
  </r>
  <r>
    <s v="NAoPri_cohort"/>
    <n v="2022"/>
    <s v="Q1"/>
    <s v="Q1-2022"/>
    <x v="52"/>
    <x v="59"/>
    <s v="."/>
    <s v="Kent and Medway"/>
    <s v="ps_missing"/>
    <n v="96"/>
    <n v="0.875"/>
  </r>
  <r>
    <s v="NAoPri_cohort"/>
    <n v="2022"/>
    <s v="Q2"/>
    <s v="Q2-2022"/>
    <x v="52"/>
    <x v="59"/>
    <s v="."/>
    <s v="Kent and Medway"/>
    <s v="ps_missing"/>
    <n v="86"/>
    <n v="0.88371999999999995"/>
  </r>
  <r>
    <s v="NAoPri_cohort"/>
    <n v="2022"/>
    <s v="Q3"/>
    <s v="Q3-2022"/>
    <x v="52"/>
    <x v="59"/>
    <s v="."/>
    <s v="Kent and Medway"/>
    <s v="ps_missing"/>
    <n v="93"/>
    <n v="0.89246999999999999"/>
  </r>
  <r>
    <s v="NAoPri_cohort"/>
    <n v="2022"/>
    <s v="Q4"/>
    <s v="Q4-2022"/>
    <x v="52"/>
    <x v="59"/>
    <s v="."/>
    <s v="Kent and Medway"/>
    <s v="ps_missing"/>
    <n v="86"/>
    <n v="0.93023"/>
  </r>
  <r>
    <s v="NAoPri_cohort"/>
    <n v="2023"/>
    <s v="Q1"/>
    <s v="Q1-2023"/>
    <x v="52"/>
    <x v="59"/>
    <s v="."/>
    <s v="Kent and Medway"/>
    <s v="ps_missing"/>
    <n v="73"/>
    <n v="0.95889999999999997"/>
  </r>
  <r>
    <s v="NAoPri_cohort"/>
    <n v="2018"/>
    <s v="Q1"/>
    <s v="Q1-2018"/>
    <x v="53"/>
    <x v="60"/>
    <s v="."/>
    <s v="Cheshire and Merseyside"/>
    <s v="ps_missing"/>
    <n v="64"/>
    <n v="0.9375"/>
  </r>
  <r>
    <s v="NAoPri_cohort"/>
    <n v="2018"/>
    <s v="Q2"/>
    <s v="Q2-2018"/>
    <x v="53"/>
    <x v="60"/>
    <s v="."/>
    <s v="Cheshire and Merseyside"/>
    <s v="ps_missing"/>
    <n v="78"/>
    <n v="0.94872000000000001"/>
  </r>
  <r>
    <s v="NAoPri_cohort"/>
    <n v="2018"/>
    <s v="Q3"/>
    <s v="Q3-2018"/>
    <x v="53"/>
    <x v="60"/>
    <s v="."/>
    <s v="Cheshire and Merseyside"/>
    <s v="ps_missing"/>
    <n v="80"/>
    <n v="0.97499999999999998"/>
  </r>
  <r>
    <s v="NAoPri_cohort"/>
    <n v="2018"/>
    <s v="Q4"/>
    <s v="Q4-2018"/>
    <x v="53"/>
    <x v="60"/>
    <s v="."/>
    <s v="Cheshire and Merseyside"/>
    <s v="ps_missing"/>
    <n v="73"/>
    <n v="1"/>
  </r>
  <r>
    <s v="NAoPri_cohort"/>
    <n v="2019"/>
    <s v="Q1"/>
    <s v="Q1-2019"/>
    <x v="53"/>
    <x v="60"/>
    <s v="."/>
    <s v="Cheshire and Merseyside"/>
    <s v="ps_missing"/>
    <n v="75"/>
    <n v="0.94667000000000001"/>
  </r>
  <r>
    <s v="NAoPri_cohort"/>
    <n v="2019"/>
    <s v="Q2"/>
    <s v="Q2-2019"/>
    <x v="53"/>
    <x v="60"/>
    <s v="."/>
    <s v="Cheshire and Merseyside"/>
    <s v="ps_missing"/>
    <n v="55"/>
    <n v="0.94545000000000001"/>
  </r>
  <r>
    <s v="NAoPri_cohort"/>
    <n v="2019"/>
    <s v="Q3"/>
    <s v="Q3-2019"/>
    <x v="53"/>
    <x v="60"/>
    <s v="."/>
    <s v="Cheshire and Merseyside"/>
    <s v="ps_missing"/>
    <n v="62"/>
    <n v="0.95160999999999996"/>
  </r>
  <r>
    <s v="NAoPri_cohort"/>
    <n v="2019"/>
    <s v="Q4"/>
    <s v="Q4-2019"/>
    <x v="53"/>
    <x v="60"/>
    <s v="."/>
    <s v="Cheshire and Merseyside"/>
    <s v="ps_missing"/>
    <n v="50"/>
    <n v="0.84"/>
  </r>
  <r>
    <s v="NAoPri_cohort"/>
    <n v="2020"/>
    <s v="Q1"/>
    <s v="Q1-2020"/>
    <x v="53"/>
    <x v="60"/>
    <s v="."/>
    <s v="Cheshire and Merseyside"/>
    <s v="ps_missing"/>
    <n v="46"/>
    <n v="0.95652000000000004"/>
  </r>
  <r>
    <s v="NAoPri_cohort"/>
    <n v="2020"/>
    <s v="Q2"/>
    <s v="Q2-2020"/>
    <x v="53"/>
    <x v="60"/>
    <s v="."/>
    <s v="Cheshire and Merseyside"/>
    <s v="ps_missing"/>
    <n v="29"/>
    <n v="0.82759000000000005"/>
  </r>
  <r>
    <s v="NAoPri_cohort"/>
    <n v="2020"/>
    <s v="Q3"/>
    <s v="Q3-2020"/>
    <x v="53"/>
    <x v="60"/>
    <s v="."/>
    <s v="Cheshire and Merseyside"/>
    <s v="ps_missing"/>
    <n v="43"/>
    <n v="0.97674000000000005"/>
  </r>
  <r>
    <s v="NAoPri_cohort"/>
    <n v="2020"/>
    <s v="Q4"/>
    <s v="Q4-2020"/>
    <x v="53"/>
    <x v="60"/>
    <s v="."/>
    <s v="Cheshire and Merseyside"/>
    <s v="ps_missing"/>
    <n v="57"/>
    <n v="0.96491000000000005"/>
  </r>
  <r>
    <s v="NAoPri_cohort"/>
    <n v="2021"/>
    <s v="Q1"/>
    <s v="Q1-2021"/>
    <x v="53"/>
    <x v="60"/>
    <s v="."/>
    <s v="Cheshire and Merseyside"/>
    <s v="ps_missing"/>
    <n v="67"/>
    <n v="0.98507"/>
  </r>
  <r>
    <s v="NAoPri_cohort"/>
    <n v="2021"/>
    <s v="Q2"/>
    <s v="Q2-2021"/>
    <x v="53"/>
    <x v="60"/>
    <s v="."/>
    <s v="Cheshire and Merseyside"/>
    <s v="ps_missing"/>
    <n v="58"/>
    <n v="0.98275999999999997"/>
  </r>
  <r>
    <s v="NAoPri_cohort"/>
    <n v="2021"/>
    <s v="Q3"/>
    <s v="Q3-2021"/>
    <x v="53"/>
    <x v="60"/>
    <s v="."/>
    <s v="Cheshire and Merseyside"/>
    <s v="ps_missing"/>
    <n v="52"/>
    <n v="0.98077000000000003"/>
  </r>
  <r>
    <s v="NAoPri_cohort"/>
    <n v="2021"/>
    <s v="Q4"/>
    <s v="Q4-2021"/>
    <x v="53"/>
    <x v="60"/>
    <s v="."/>
    <s v="Cheshire and Merseyside"/>
    <s v="ps_missing"/>
    <n v="64"/>
    <n v="0.92186999999999997"/>
  </r>
  <r>
    <s v="NAoPri_cohort"/>
    <n v="2022"/>
    <s v="Q1"/>
    <s v="Q1-2022"/>
    <x v="53"/>
    <x v="60"/>
    <s v="."/>
    <s v="Cheshire and Merseyside"/>
    <s v="ps_missing"/>
    <n v="67"/>
    <n v="1"/>
  </r>
  <r>
    <s v="NAoPri_cohort"/>
    <n v="2022"/>
    <s v="Q2"/>
    <s v="Q2-2022"/>
    <x v="53"/>
    <x v="60"/>
    <s v="."/>
    <s v="Cheshire and Merseyside"/>
    <s v="ps_missing"/>
    <n v="63"/>
    <n v="0.93650999999999995"/>
  </r>
  <r>
    <s v="NAoPri_cohort"/>
    <n v="2022"/>
    <s v="Q3"/>
    <s v="Q3-2022"/>
    <x v="53"/>
    <x v="60"/>
    <s v="."/>
    <s v="Cheshire and Merseyside"/>
    <s v="ps_missing"/>
    <n v="61"/>
    <n v="0.98360999999999998"/>
  </r>
  <r>
    <s v="NAoPri_cohort"/>
    <n v="2022"/>
    <s v="Q4"/>
    <s v="Q4-2022"/>
    <x v="53"/>
    <x v="60"/>
    <s v="."/>
    <s v="Cheshire and Merseyside"/>
    <s v="ps_missing"/>
    <n v="60"/>
    <n v="1"/>
  </r>
  <r>
    <s v="NAoPri_cohort"/>
    <n v="2023"/>
    <s v="Q1"/>
    <s v="Q1-2023"/>
    <x v="53"/>
    <x v="60"/>
    <s v="."/>
    <s v="Cheshire and Merseyside"/>
    <s v="ps_missing"/>
    <n v="64"/>
    <n v="0.96875"/>
  </r>
  <r>
    <s v="NAoPri_cohort"/>
    <n v="2018"/>
    <s v="Q1"/>
    <s v="Q1-2018"/>
    <x v="54"/>
    <x v="61"/>
    <s v="."/>
    <s v="Cheshire and Merseyside"/>
    <s v="ps_missing"/>
    <n v="47"/>
    <n v="0.97872000000000003"/>
  </r>
  <r>
    <s v="NAoPri_cohort"/>
    <n v="2018"/>
    <s v="Q2"/>
    <s v="Q2-2018"/>
    <x v="54"/>
    <x v="61"/>
    <s v="."/>
    <s v="Cheshire and Merseyside"/>
    <s v="ps_missing"/>
    <n v="74"/>
    <n v="0.98648999999999998"/>
  </r>
  <r>
    <s v="NAoPri_cohort"/>
    <n v="2018"/>
    <s v="Q3"/>
    <s v="Q3-2018"/>
    <x v="54"/>
    <x v="61"/>
    <s v="."/>
    <s v="Cheshire and Merseyside"/>
    <s v="ps_missing"/>
    <n v="84"/>
    <n v="0.95238"/>
  </r>
  <r>
    <s v="NAoPri_cohort"/>
    <n v="2018"/>
    <s v="Q4"/>
    <s v="Q4-2018"/>
    <x v="54"/>
    <x v="61"/>
    <s v="."/>
    <s v="Cheshire and Merseyside"/>
    <s v="ps_missing"/>
    <n v="66"/>
    <n v="0.98485"/>
  </r>
  <r>
    <s v="NAoPri_cohort"/>
    <n v="2019"/>
    <s v="Q1"/>
    <s v="Q1-2019"/>
    <x v="54"/>
    <x v="61"/>
    <s v="."/>
    <s v="Cheshire and Merseyside"/>
    <s v="ps_missing"/>
    <n v="57"/>
    <n v="1"/>
  </r>
  <r>
    <s v="NAoPri_cohort"/>
    <n v="2019"/>
    <s v="Q2"/>
    <s v="Q2-2019"/>
    <x v="54"/>
    <x v="61"/>
    <s v="."/>
    <s v="Cheshire and Merseyside"/>
    <s v="ps_missing"/>
    <n v="66"/>
    <n v="0.98485"/>
  </r>
  <r>
    <s v="NAoPri_cohort"/>
    <n v="2019"/>
    <s v="Q3"/>
    <s v="Q3-2019"/>
    <x v="54"/>
    <x v="61"/>
    <s v="."/>
    <s v="Cheshire and Merseyside"/>
    <s v="ps_missing"/>
    <n v="64"/>
    <n v="1"/>
  </r>
  <r>
    <s v="NAoPri_cohort"/>
    <n v="2019"/>
    <s v="Q4"/>
    <s v="Q4-2019"/>
    <x v="54"/>
    <x v="61"/>
    <s v="."/>
    <s v="Cheshire and Merseyside"/>
    <s v="ps_missing"/>
    <n v="61"/>
    <n v="0.95082"/>
  </r>
  <r>
    <s v="NAoPri_cohort"/>
    <n v="2020"/>
    <s v="Q1"/>
    <s v="Q1-2020"/>
    <x v="54"/>
    <x v="61"/>
    <s v="."/>
    <s v="Cheshire and Merseyside"/>
    <s v="ps_missing"/>
    <n v="78"/>
    <n v="0.98717999999999995"/>
  </r>
  <r>
    <s v="NAoPri_cohort"/>
    <n v="2020"/>
    <s v="Q2"/>
    <s v="Q2-2020"/>
    <x v="54"/>
    <x v="61"/>
    <s v="."/>
    <s v="Cheshire and Merseyside"/>
    <s v="ps_missing"/>
    <n v="27"/>
    <n v="0.96296000000000004"/>
  </r>
  <r>
    <s v="NAoPri_cohort"/>
    <n v="2020"/>
    <s v="Q3"/>
    <s v="Q3-2020"/>
    <x v="54"/>
    <x v="61"/>
    <s v="."/>
    <s v="Cheshire and Merseyside"/>
    <s v="ps_missing"/>
    <n v="36"/>
    <n v="0.94443999999999995"/>
  </r>
  <r>
    <s v="NAoPri_cohort"/>
    <n v="2020"/>
    <s v="Q4"/>
    <s v="Q4-2020"/>
    <x v="54"/>
    <x v="61"/>
    <s v="."/>
    <s v="Cheshire and Merseyside"/>
    <s v="ps_missing"/>
    <n v="74"/>
    <n v="0.97297"/>
  </r>
  <r>
    <s v="NAoPri_cohort"/>
    <n v="2021"/>
    <s v="Q1"/>
    <s v="Q1-2021"/>
    <x v="54"/>
    <x v="61"/>
    <s v="."/>
    <s v="Cheshire and Merseyside"/>
    <s v="ps_missing"/>
    <n v="69"/>
    <n v="0.98551"/>
  </r>
  <r>
    <s v="NAoPri_cohort"/>
    <n v="2021"/>
    <s v="Q2"/>
    <s v="Q2-2021"/>
    <x v="54"/>
    <x v="61"/>
    <s v="."/>
    <s v="Cheshire and Merseyside"/>
    <s v="ps_missing"/>
    <n v="43"/>
    <n v="0.90698000000000001"/>
  </r>
  <r>
    <s v="NAoPri_cohort"/>
    <n v="2021"/>
    <s v="Q3"/>
    <s v="Q3-2021"/>
    <x v="54"/>
    <x v="61"/>
    <s v="."/>
    <s v="Cheshire and Merseyside"/>
    <s v="ps_missing"/>
    <n v="54"/>
    <n v="0.94443999999999995"/>
  </r>
  <r>
    <s v="NAoPri_cohort"/>
    <n v="2021"/>
    <s v="Q4"/>
    <s v="Q4-2021"/>
    <x v="54"/>
    <x v="61"/>
    <s v="."/>
    <s v="Cheshire and Merseyside"/>
    <s v="ps_missing"/>
    <n v="55"/>
    <n v="0.90908999999999995"/>
  </r>
  <r>
    <s v="NAoPri_cohort"/>
    <n v="2022"/>
    <s v="Q1"/>
    <s v="Q1-2022"/>
    <x v="54"/>
    <x v="61"/>
    <s v="."/>
    <s v="Cheshire and Merseyside"/>
    <s v="ps_missing"/>
    <n v="55"/>
    <n v="0.96364000000000005"/>
  </r>
  <r>
    <s v="NAoPri_cohort"/>
    <n v="2022"/>
    <s v="Q2"/>
    <s v="Q2-2022"/>
    <x v="54"/>
    <x v="61"/>
    <s v="."/>
    <s v="Cheshire and Merseyside"/>
    <s v="ps_missing"/>
    <n v="40"/>
    <n v="0.92500000000000004"/>
  </r>
  <r>
    <s v="NAoPri_cohort"/>
    <n v="2022"/>
    <s v="Q3"/>
    <s v="Q3-2022"/>
    <x v="54"/>
    <x v="61"/>
    <s v="."/>
    <s v="Cheshire and Merseyside"/>
    <s v="ps_missing"/>
    <n v="61"/>
    <n v="0.96721000000000001"/>
  </r>
  <r>
    <s v="NAoPri_cohort"/>
    <n v="2022"/>
    <s v="Q4"/>
    <s v="Q4-2022"/>
    <x v="54"/>
    <x v="61"/>
    <s v="."/>
    <s v="Cheshire and Merseyside"/>
    <s v="ps_missing"/>
    <n v="47"/>
    <n v="0.95745000000000002"/>
  </r>
  <r>
    <s v="NAoPri_cohort"/>
    <n v="2023"/>
    <s v="Q1"/>
    <s v="Q1-2023"/>
    <x v="54"/>
    <x v="61"/>
    <s v="."/>
    <s v="Cheshire and Merseyside"/>
    <s v="ps_missing"/>
    <n v="40"/>
    <n v="0.875"/>
  </r>
  <r>
    <s v="NAoPri_cohort"/>
    <n v="2018"/>
    <s v="Q1"/>
    <s v="Q1-2018"/>
    <x v="55"/>
    <x v="62"/>
    <s v="."/>
    <s v="West Yorkshire and Harrogate"/>
    <s v="ps_missing"/>
    <n v="92"/>
    <n v="0.75"/>
  </r>
  <r>
    <s v="NAoPri_cohort"/>
    <n v="2018"/>
    <s v="Q2"/>
    <s v="Q2-2018"/>
    <x v="55"/>
    <x v="62"/>
    <s v="."/>
    <s v="West Yorkshire and Harrogate"/>
    <s v="ps_missing"/>
    <n v="109"/>
    <n v="0.62385000000000002"/>
  </r>
  <r>
    <s v="NAoPri_cohort"/>
    <n v="2018"/>
    <s v="Q3"/>
    <s v="Q3-2018"/>
    <x v="55"/>
    <x v="62"/>
    <s v="."/>
    <s v="West Yorkshire and Harrogate"/>
    <s v="ps_missing"/>
    <n v="119"/>
    <n v="0.73109000000000002"/>
  </r>
  <r>
    <s v="NAoPri_cohort"/>
    <n v="2018"/>
    <s v="Q4"/>
    <s v="Q4-2018"/>
    <x v="55"/>
    <x v="62"/>
    <s v="."/>
    <s v="West Yorkshire and Harrogate"/>
    <s v="ps_missing"/>
    <n v="84"/>
    <n v="0.76190000000000002"/>
  </r>
  <r>
    <s v="NAoPri_cohort"/>
    <n v="2019"/>
    <s v="Q1"/>
    <s v="Q1-2019"/>
    <x v="55"/>
    <x v="62"/>
    <s v="."/>
    <s v="West Yorkshire and Harrogate"/>
    <s v="ps_missing"/>
    <n v="84"/>
    <n v="0.71428999999999998"/>
  </r>
  <r>
    <s v="NAoPri_cohort"/>
    <n v="2019"/>
    <s v="Q2"/>
    <s v="Q2-2019"/>
    <x v="55"/>
    <x v="62"/>
    <s v="."/>
    <s v="West Yorkshire and Harrogate"/>
    <s v="ps_missing"/>
    <n v="104"/>
    <n v="0.66346000000000005"/>
  </r>
  <r>
    <s v="NAoPri_cohort"/>
    <n v="2019"/>
    <s v="Q3"/>
    <s v="Q3-2019"/>
    <x v="55"/>
    <x v="62"/>
    <s v="."/>
    <s v="West Yorkshire and Harrogate"/>
    <s v="ps_missing"/>
    <n v="89"/>
    <n v="0.75280999999999998"/>
  </r>
  <r>
    <s v="NAoPri_cohort"/>
    <n v="2019"/>
    <s v="Q4"/>
    <s v="Q4-2019"/>
    <x v="55"/>
    <x v="62"/>
    <s v="."/>
    <s v="West Yorkshire and Harrogate"/>
    <s v="ps_missing"/>
    <n v="74"/>
    <n v="0.79730000000000001"/>
  </r>
  <r>
    <s v="NAoPri_cohort"/>
    <n v="2020"/>
    <s v="Q1"/>
    <s v="Q1-2020"/>
    <x v="55"/>
    <x v="62"/>
    <s v="."/>
    <s v="West Yorkshire and Harrogate"/>
    <s v="ps_missing"/>
    <n v="76"/>
    <n v="0.73684000000000005"/>
  </r>
  <r>
    <s v="NAoPri_cohort"/>
    <n v="2020"/>
    <s v="Q2"/>
    <s v="Q2-2020"/>
    <x v="55"/>
    <x v="62"/>
    <s v="."/>
    <s v="West Yorkshire and Harrogate"/>
    <s v="ps_missing"/>
    <n v="58"/>
    <n v="0.74138000000000004"/>
  </r>
  <r>
    <s v="NAoPri_cohort"/>
    <n v="2020"/>
    <s v="Q3"/>
    <s v="Q3-2020"/>
    <x v="55"/>
    <x v="62"/>
    <s v="."/>
    <s v="West Yorkshire and Harrogate"/>
    <s v="ps_missing"/>
    <n v="77"/>
    <n v="0.84416000000000002"/>
  </r>
  <r>
    <s v="NAoPri_cohort"/>
    <n v="2020"/>
    <s v="Q4"/>
    <s v="Q4-2020"/>
    <x v="55"/>
    <x v="62"/>
    <s v="."/>
    <s v="West Yorkshire and Harrogate"/>
    <s v="ps_missing"/>
    <n v="75"/>
    <n v="0.76"/>
  </r>
  <r>
    <s v="NAoPri_cohort"/>
    <n v="2021"/>
    <s v="Q1"/>
    <s v="Q1-2021"/>
    <x v="55"/>
    <x v="62"/>
    <s v="."/>
    <s v="West Yorkshire and Harrogate"/>
    <s v="ps_missing"/>
    <n v="93"/>
    <n v="0.66666999999999998"/>
  </r>
  <r>
    <s v="NAoPri_cohort"/>
    <n v="2021"/>
    <s v="Q2"/>
    <s v="Q2-2021"/>
    <x v="55"/>
    <x v="62"/>
    <s v="."/>
    <s v="West Yorkshire and Harrogate"/>
    <s v="ps_missing"/>
    <n v="66"/>
    <n v="0.75758000000000003"/>
  </r>
  <r>
    <s v="NAoPri_cohort"/>
    <n v="2021"/>
    <s v="Q3"/>
    <s v="Q3-2021"/>
    <x v="55"/>
    <x v="62"/>
    <s v="."/>
    <s v="West Yorkshire and Harrogate"/>
    <s v="ps_missing"/>
    <n v="70"/>
    <n v="0.61429"/>
  </r>
  <r>
    <s v="NAoPri_cohort"/>
    <n v="2021"/>
    <s v="Q4"/>
    <s v="Q4-2021"/>
    <x v="55"/>
    <x v="62"/>
    <s v="."/>
    <s v="West Yorkshire and Harrogate"/>
    <s v="ps_missing"/>
    <n v="80"/>
    <n v="0.42499999999999999"/>
  </r>
  <r>
    <s v="NAoPri_cohort"/>
    <n v="2022"/>
    <s v="Q1"/>
    <s v="Q1-2022"/>
    <x v="55"/>
    <x v="62"/>
    <s v="."/>
    <s v="West Yorkshire and Harrogate"/>
    <s v="ps_missing"/>
    <n v="72"/>
    <n v="0.48610999999999999"/>
  </r>
  <r>
    <s v="NAoPri_cohort"/>
    <n v="2022"/>
    <s v="Q2"/>
    <s v="Q2-2022"/>
    <x v="55"/>
    <x v="62"/>
    <s v="."/>
    <s v="West Yorkshire and Harrogate"/>
    <s v="ps_missing"/>
    <n v="83"/>
    <n v="0.49397999999999997"/>
  </r>
  <r>
    <s v="NAoPri_cohort"/>
    <n v="2022"/>
    <s v="Q3"/>
    <s v="Q3-2022"/>
    <x v="55"/>
    <x v="62"/>
    <s v="."/>
    <s v="West Yorkshire and Harrogate"/>
    <s v="ps_missing"/>
    <n v="82"/>
    <n v="0.47560999999999998"/>
  </r>
  <r>
    <s v="NAoPri_cohort"/>
    <n v="2022"/>
    <s v="Q4"/>
    <s v="Q4-2022"/>
    <x v="55"/>
    <x v="62"/>
    <s v="."/>
    <s v="West Yorkshire and Harrogate"/>
    <s v="ps_missing"/>
    <n v="80"/>
    <n v="0.27500000000000002"/>
  </r>
  <r>
    <s v="NAoPri_cohort"/>
    <n v="2023"/>
    <s v="Q1"/>
    <s v="Q1-2023"/>
    <x v="55"/>
    <x v="62"/>
    <s v="."/>
    <s v="West Yorkshire and Harrogate"/>
    <s v="ps_missing"/>
    <n v="85"/>
    <n v="0.4"/>
  </r>
  <r>
    <s v="NAoPri_cohort"/>
    <n v="2018"/>
    <s v="Q1"/>
    <s v="Q1-2018"/>
    <x v="56"/>
    <x v="63"/>
    <s v="."/>
    <s v="East of England - South"/>
    <s v="ps_missing"/>
    <n v="226"/>
    <n v="0.60619000000000001"/>
  </r>
  <r>
    <s v="NAoPri_cohort"/>
    <n v="2018"/>
    <s v="Q2"/>
    <s v="Q2-2018"/>
    <x v="56"/>
    <x v="63"/>
    <s v="."/>
    <s v="East of England - South"/>
    <s v="ps_missing"/>
    <n v="250"/>
    <n v="0.64800000000000002"/>
  </r>
  <r>
    <s v="NAoPri_cohort"/>
    <n v="2018"/>
    <s v="Q3"/>
    <s v="Q3-2018"/>
    <x v="56"/>
    <x v="63"/>
    <s v="."/>
    <s v="East of England - South"/>
    <s v="ps_missing"/>
    <n v="268"/>
    <n v="0.35820999999999997"/>
  </r>
  <r>
    <s v="NAoPri_cohort"/>
    <n v="2018"/>
    <s v="Q4"/>
    <s v="Q4-2018"/>
    <x v="56"/>
    <x v="63"/>
    <s v="."/>
    <s v="East of England - South"/>
    <s v="ps_missing"/>
    <n v="255"/>
    <n v="0.58431"/>
  </r>
  <r>
    <s v="NAoPri_cohort"/>
    <n v="2019"/>
    <s v="Q1"/>
    <s v="Q1-2019"/>
    <x v="56"/>
    <x v="63"/>
    <s v="."/>
    <s v="East of England - South"/>
    <s v="ps_missing"/>
    <n v="260"/>
    <n v="0.75385000000000002"/>
  </r>
  <r>
    <s v="NAoPri_cohort"/>
    <n v="2019"/>
    <s v="Q2"/>
    <s v="Q2-2019"/>
    <x v="56"/>
    <x v="63"/>
    <s v="."/>
    <s v="East of England - South"/>
    <s v="ps_missing"/>
    <n v="220"/>
    <n v="0.88636000000000004"/>
  </r>
  <r>
    <s v="NAoPri_cohort"/>
    <n v="2019"/>
    <s v="Q3"/>
    <s v="Q3-2019"/>
    <x v="56"/>
    <x v="63"/>
    <s v="."/>
    <s v="East of England - South"/>
    <s v="ps_missing"/>
    <n v="264"/>
    <n v="0.85606000000000004"/>
  </r>
  <r>
    <s v="NAoPri_cohort"/>
    <n v="2019"/>
    <s v="Q4"/>
    <s v="Q4-2019"/>
    <x v="56"/>
    <x v="63"/>
    <s v="."/>
    <s v="East of England - South"/>
    <s v="ps_missing"/>
    <n v="249"/>
    <n v="0.87549999999999994"/>
  </r>
  <r>
    <s v="NAoPri_cohort"/>
    <n v="2020"/>
    <s v="Q1"/>
    <s v="Q1-2020"/>
    <x v="56"/>
    <x v="63"/>
    <s v="."/>
    <s v="East of England - South"/>
    <s v="ps_missing"/>
    <n v="222"/>
    <n v="0.87838000000000005"/>
  </r>
  <r>
    <s v="NAoPri_cohort"/>
    <n v="2020"/>
    <s v="Q2"/>
    <s v="Q2-2020"/>
    <x v="56"/>
    <x v="63"/>
    <s v="."/>
    <s v="East of England - South"/>
    <s v="ps_missing"/>
    <n v="131"/>
    <n v="0.95420000000000005"/>
  </r>
  <r>
    <s v="NAoPri_cohort"/>
    <n v="2020"/>
    <s v="Q3"/>
    <s v="Q3-2020"/>
    <x v="56"/>
    <x v="63"/>
    <s v="."/>
    <s v="East of England - South"/>
    <s v="ps_missing"/>
    <n v="185"/>
    <n v="0.90269999999999995"/>
  </r>
  <r>
    <s v="NAoPri_cohort"/>
    <n v="2020"/>
    <s v="Q4"/>
    <s v="Q4-2020"/>
    <x v="56"/>
    <x v="63"/>
    <s v="."/>
    <s v="East of England - South"/>
    <s v="ps_missing"/>
    <n v="214"/>
    <n v="0.92991000000000001"/>
  </r>
  <r>
    <s v="NAoPri_cohort"/>
    <n v="2021"/>
    <s v="Q1"/>
    <s v="Q1-2021"/>
    <x v="56"/>
    <x v="63"/>
    <s v="."/>
    <s v="East of England - South"/>
    <s v="ps_missing"/>
    <n v="196"/>
    <n v="0.91327000000000003"/>
  </r>
  <r>
    <s v="NAoPri_cohort"/>
    <n v="2021"/>
    <s v="Q2"/>
    <s v="Q2-2021"/>
    <x v="56"/>
    <x v="63"/>
    <s v="."/>
    <s v="East of England - South"/>
    <s v="ps_missing"/>
    <n v="261"/>
    <n v="0.95018999999999998"/>
  </r>
  <r>
    <s v="NAoPri_cohort"/>
    <n v="2021"/>
    <s v="Q3"/>
    <s v="Q3-2021"/>
    <x v="56"/>
    <x v="63"/>
    <s v="."/>
    <s v="East of England - South"/>
    <s v="ps_missing"/>
    <n v="261"/>
    <n v="0.86973"/>
  </r>
  <r>
    <s v="NAoPri_cohort"/>
    <n v="2021"/>
    <s v="Q4"/>
    <s v="Q4-2021"/>
    <x v="56"/>
    <x v="63"/>
    <s v="."/>
    <s v="East of England - South"/>
    <s v="ps_missing"/>
    <n v="232"/>
    <n v="0.91810000000000003"/>
  </r>
  <r>
    <s v="NAoPri_cohort"/>
    <n v="2022"/>
    <s v="Q1"/>
    <s v="Q1-2022"/>
    <x v="56"/>
    <x v="63"/>
    <s v="."/>
    <s v="East of England - South"/>
    <s v="ps_missing"/>
    <n v="208"/>
    <n v="0.90385000000000004"/>
  </r>
  <r>
    <s v="NAoPri_cohort"/>
    <n v="2022"/>
    <s v="Q2"/>
    <s v="Q2-2022"/>
    <x v="56"/>
    <x v="63"/>
    <s v="."/>
    <s v="East of England - South"/>
    <s v="ps_missing"/>
    <n v="294"/>
    <n v="0.90476000000000001"/>
  </r>
  <r>
    <s v="NAoPri_cohort"/>
    <n v="2022"/>
    <s v="Q3"/>
    <s v="Q3-2022"/>
    <x v="56"/>
    <x v="63"/>
    <s v="."/>
    <s v="East of England - South"/>
    <s v="ps_missing"/>
    <n v="242"/>
    <n v="0.81405000000000005"/>
  </r>
  <r>
    <s v="NAoPri_cohort"/>
    <n v="2022"/>
    <s v="Q4"/>
    <s v="Q4-2022"/>
    <x v="56"/>
    <x v="63"/>
    <s v="."/>
    <s v="East of England - South"/>
    <s v="ps_missing"/>
    <n v="218"/>
    <n v="0.83028000000000002"/>
  </r>
  <r>
    <s v="NAoPri_cohort"/>
    <n v="2023"/>
    <s v="Q1"/>
    <s v="Q1-2023"/>
    <x v="56"/>
    <x v="63"/>
    <s v="."/>
    <s v="East of England - South"/>
    <s v="ps_missing"/>
    <n v="236"/>
    <n v="0.89831000000000005"/>
  </r>
  <r>
    <s v="NAoPri_cohort"/>
    <n v="2018"/>
    <s v="Q1"/>
    <s v="Q1-2018"/>
    <x v="57"/>
    <x v="64"/>
    <s v="."/>
    <s v="East of England - South"/>
    <s v="ps_missing"/>
    <n v="60"/>
    <n v="0.86667000000000005"/>
  </r>
  <r>
    <s v="NAoPri_cohort"/>
    <n v="2018"/>
    <s v="Q2"/>
    <s v="Q2-2018"/>
    <x v="57"/>
    <x v="64"/>
    <s v="."/>
    <s v="East of England - South"/>
    <s v="ps_missing"/>
    <n v="67"/>
    <n v="0.67164000000000001"/>
  </r>
  <r>
    <s v="NAoPri_cohort"/>
    <n v="2018"/>
    <s v="Q3"/>
    <s v="Q3-2018"/>
    <x v="57"/>
    <x v="64"/>
    <s v="."/>
    <s v="East of England - South"/>
    <s v="ps_missing"/>
    <n v="71"/>
    <n v="0.71831"/>
  </r>
  <r>
    <s v="NAoPri_cohort"/>
    <n v="2018"/>
    <s v="Q4"/>
    <s v="Q4-2018"/>
    <x v="57"/>
    <x v="64"/>
    <s v="."/>
    <s v="East of England - South"/>
    <s v="ps_missing"/>
    <n v="75"/>
    <n v="0.72"/>
  </r>
  <r>
    <s v="NAoPri_cohort"/>
    <n v="2019"/>
    <s v="Q1"/>
    <s v="Q1-2019"/>
    <x v="57"/>
    <x v="64"/>
    <s v="."/>
    <s v="East of England - South"/>
    <s v="ps_missing"/>
    <n v="47"/>
    <n v="1"/>
  </r>
  <r>
    <s v="NAoPri_cohort"/>
    <n v="2019"/>
    <s v="Q2"/>
    <s v="Q2-2019"/>
    <x v="57"/>
    <x v="64"/>
    <s v="."/>
    <s v="East of England - South"/>
    <s v="ps_missing"/>
    <n v="56"/>
    <n v="1"/>
  </r>
  <r>
    <s v="NAoPri_cohort"/>
    <n v="2019"/>
    <s v="Q3"/>
    <s v="Q3-2019"/>
    <x v="57"/>
    <x v="64"/>
    <s v="."/>
    <s v="East of England - South"/>
    <s v="ps_missing"/>
    <n v="63"/>
    <n v="0.98412999999999995"/>
  </r>
  <r>
    <s v="NAoPri_cohort"/>
    <n v="2019"/>
    <s v="Q4"/>
    <s v="Q4-2019"/>
    <x v="57"/>
    <x v="64"/>
    <s v="."/>
    <s v="East of England - South"/>
    <s v="ps_missing"/>
    <n v="69"/>
    <n v="1"/>
  </r>
  <r>
    <s v="NAoPri_cohort"/>
    <n v="2020"/>
    <s v="Q1"/>
    <s v="Q1-2020"/>
    <x v="57"/>
    <x v="64"/>
    <s v="."/>
    <s v="East of England - South"/>
    <s v="ps_missing"/>
    <n v="66"/>
    <n v="0.98485"/>
  </r>
  <r>
    <s v="NAoPri_cohort"/>
    <n v="2020"/>
    <s v="Q2"/>
    <s v="Q2-2020"/>
    <x v="57"/>
    <x v="64"/>
    <s v="."/>
    <s v="East of England - South"/>
    <s v="ps_missing"/>
    <n v="33"/>
    <n v="1"/>
  </r>
  <r>
    <s v="NAoPri_cohort"/>
    <n v="2020"/>
    <s v="Q3"/>
    <s v="Q3-2020"/>
    <x v="57"/>
    <x v="64"/>
    <s v="."/>
    <s v="East of England - South"/>
    <s v="ps_missing"/>
    <n v="57"/>
    <n v="0.98246"/>
  </r>
  <r>
    <s v="NAoPri_cohort"/>
    <n v="2020"/>
    <s v="Q4"/>
    <s v="Q4-2020"/>
    <x v="57"/>
    <x v="64"/>
    <s v="."/>
    <s v="East of England - South"/>
    <s v="ps_missing"/>
    <n v="85"/>
    <n v="0.88234999999999997"/>
  </r>
  <r>
    <s v="NAoPri_cohort"/>
    <n v="2021"/>
    <s v="Q1"/>
    <s v="Q1-2021"/>
    <x v="57"/>
    <x v="64"/>
    <s v="."/>
    <s v="East of England - South"/>
    <s v="ps_missing"/>
    <n v="79"/>
    <n v="0.97467999999999999"/>
  </r>
  <r>
    <s v="NAoPri_cohort"/>
    <n v="2021"/>
    <s v="Q2"/>
    <s v="Q2-2021"/>
    <x v="57"/>
    <x v="64"/>
    <s v="."/>
    <s v="East of England - South"/>
    <s v="ps_missing"/>
    <n v="74"/>
    <n v="0.98648999999999998"/>
  </r>
  <r>
    <s v="NAoPri_cohort"/>
    <n v="2021"/>
    <s v="Q3"/>
    <s v="Q3-2021"/>
    <x v="57"/>
    <x v="64"/>
    <s v="."/>
    <s v="East of England - South"/>
    <s v="ps_missing"/>
    <n v="68"/>
    <n v="1"/>
  </r>
  <r>
    <s v="NAoPri_cohort"/>
    <n v="2021"/>
    <s v="Q4"/>
    <s v="Q4-2021"/>
    <x v="57"/>
    <x v="64"/>
    <s v="."/>
    <s v="East of England - South"/>
    <s v="ps_missing"/>
    <n v="68"/>
    <n v="1"/>
  </r>
  <r>
    <s v="NAoPri_cohort"/>
    <n v="2022"/>
    <s v="Q1"/>
    <s v="Q1-2022"/>
    <x v="57"/>
    <x v="64"/>
    <s v="."/>
    <s v="East of England - South"/>
    <s v="ps_missing"/>
    <n v="63"/>
    <n v="1"/>
  </r>
  <r>
    <s v="NAoPri_cohort"/>
    <n v="2022"/>
    <s v="Q2"/>
    <s v="Q2-2022"/>
    <x v="57"/>
    <x v="64"/>
    <s v="."/>
    <s v="East of England - South"/>
    <s v="ps_missing"/>
    <n v="67"/>
    <n v="0.95521999999999996"/>
  </r>
  <r>
    <s v="NAoPri_cohort"/>
    <n v="2022"/>
    <s v="Q3"/>
    <s v="Q3-2022"/>
    <x v="57"/>
    <x v="64"/>
    <s v="."/>
    <s v="East of England - South"/>
    <s v="ps_missing"/>
    <n v="59"/>
    <n v="0.94915000000000005"/>
  </r>
  <r>
    <s v="NAoPri_cohort"/>
    <n v="2022"/>
    <s v="Q4"/>
    <s v="Q4-2022"/>
    <x v="57"/>
    <x v="64"/>
    <s v="."/>
    <s v="East of England - South"/>
    <s v="ps_missing"/>
    <n v="62"/>
    <n v="1"/>
  </r>
  <r>
    <s v="NAoPri_cohort"/>
    <n v="2023"/>
    <s v="Q1"/>
    <s v="Q1-2023"/>
    <x v="57"/>
    <x v="64"/>
    <s v="."/>
    <s v="East of England - South"/>
    <s v="ps_missing"/>
    <n v="81"/>
    <n v="0.98765000000000003"/>
  </r>
  <r>
    <s v="NAoPri_cohort"/>
    <n v="2018"/>
    <s v="Q1"/>
    <s v="Q1-2018"/>
    <x v="58"/>
    <x v="65"/>
    <s v="."/>
    <s v="Northern"/>
    <s v="ps_missing"/>
    <n v="151"/>
    <n v="3.9739999999999998E-2"/>
  </r>
  <r>
    <s v="NAoPri_cohort"/>
    <n v="2018"/>
    <s v="Q2"/>
    <s v="Q2-2018"/>
    <x v="58"/>
    <x v="65"/>
    <s v="."/>
    <s v="Northern"/>
    <s v="ps_missing"/>
    <n v="150"/>
    <n v="0.51332999999999995"/>
  </r>
  <r>
    <s v="NAoPri_cohort"/>
    <n v="2018"/>
    <s v="Q3"/>
    <s v="Q3-2018"/>
    <x v="58"/>
    <x v="65"/>
    <s v="."/>
    <s v="Northern"/>
    <s v="ps_missing"/>
    <n v="178"/>
    <n v="0.73595999999999995"/>
  </r>
  <r>
    <s v="NAoPri_cohort"/>
    <n v="2018"/>
    <s v="Q4"/>
    <s v="Q4-2018"/>
    <x v="58"/>
    <x v="65"/>
    <s v="."/>
    <s v="Northern"/>
    <s v="ps_missing"/>
    <n v="146"/>
    <n v="0.70548"/>
  </r>
  <r>
    <s v="NAoPri_cohort"/>
    <n v="2019"/>
    <s v="Q1"/>
    <s v="Q1-2019"/>
    <x v="58"/>
    <x v="65"/>
    <s v="."/>
    <s v="Northern"/>
    <s v="ps_missing"/>
    <n v="130"/>
    <n v="0.65385000000000004"/>
  </r>
  <r>
    <s v="NAoPri_cohort"/>
    <n v="2019"/>
    <s v="Q2"/>
    <s v="Q2-2019"/>
    <x v="58"/>
    <x v="65"/>
    <s v="."/>
    <s v="Northern"/>
    <s v="ps_missing"/>
    <n v="152"/>
    <n v="0.58552999999999999"/>
  </r>
  <r>
    <s v="NAoPri_cohort"/>
    <n v="2019"/>
    <s v="Q3"/>
    <s v="Q3-2019"/>
    <x v="58"/>
    <x v="65"/>
    <s v="."/>
    <s v="Northern"/>
    <s v="ps_missing"/>
    <n v="152"/>
    <n v="0.67762999999999995"/>
  </r>
  <r>
    <s v="NAoPri_cohort"/>
    <n v="2019"/>
    <s v="Q4"/>
    <s v="Q4-2019"/>
    <x v="58"/>
    <x v="65"/>
    <s v="."/>
    <s v="Northern"/>
    <s v="ps_missing"/>
    <n v="163"/>
    <n v="0.72392999999999996"/>
  </r>
  <r>
    <s v="NAoPri_cohort"/>
    <n v="2020"/>
    <s v="Q1"/>
    <s v="Q1-2020"/>
    <x v="58"/>
    <x v="65"/>
    <s v="."/>
    <s v="Northern"/>
    <s v="ps_missing"/>
    <n v="145"/>
    <n v="0.82759000000000005"/>
  </r>
  <r>
    <s v="NAoPri_cohort"/>
    <n v="2020"/>
    <s v="Q2"/>
    <s v="Q2-2020"/>
    <x v="58"/>
    <x v="65"/>
    <s v="."/>
    <s v="Northern"/>
    <s v="ps_missing"/>
    <n v="55"/>
    <n v="0.76363999999999999"/>
  </r>
  <r>
    <s v="NAoPri_cohort"/>
    <n v="2020"/>
    <s v="Q3"/>
    <s v="Q3-2020"/>
    <x v="58"/>
    <x v="65"/>
    <s v="."/>
    <s v="Northern"/>
    <s v="ps_missing"/>
    <n v="82"/>
    <n v="0.62195"/>
  </r>
  <r>
    <s v="NAoPri_cohort"/>
    <n v="2020"/>
    <s v="Q4"/>
    <s v="Q4-2020"/>
    <x v="58"/>
    <x v="65"/>
    <s v="."/>
    <s v="Northern"/>
    <s v="ps_missing"/>
    <n v="136"/>
    <n v="0.78676000000000001"/>
  </r>
  <r>
    <s v="NAoPri_cohort"/>
    <n v="2021"/>
    <s v="Q1"/>
    <s v="Q1-2021"/>
    <x v="58"/>
    <x v="65"/>
    <s v="."/>
    <s v="Northern"/>
    <s v="ps_missing"/>
    <n v="130"/>
    <n v="0.66922999999999999"/>
  </r>
  <r>
    <s v="NAoPri_cohort"/>
    <n v="2021"/>
    <s v="Q2"/>
    <s v="Q2-2021"/>
    <x v="58"/>
    <x v="65"/>
    <s v="."/>
    <s v="Northern"/>
    <s v="ps_missing"/>
    <n v="173"/>
    <n v="0.71097999999999995"/>
  </r>
  <r>
    <s v="NAoPri_cohort"/>
    <n v="2021"/>
    <s v="Q3"/>
    <s v="Q3-2021"/>
    <x v="58"/>
    <x v="65"/>
    <s v="."/>
    <s v="Northern"/>
    <s v="ps_missing"/>
    <n v="148"/>
    <n v="0.70945999999999998"/>
  </r>
  <r>
    <s v="NAoPri_cohort"/>
    <n v="2021"/>
    <s v="Q4"/>
    <s v="Q4-2021"/>
    <x v="58"/>
    <x v="65"/>
    <s v="."/>
    <s v="Northern"/>
    <s v="ps_missing"/>
    <n v="116"/>
    <n v="0.51724000000000003"/>
  </r>
  <r>
    <s v="NAoPri_cohort"/>
    <n v="2022"/>
    <s v="Q1"/>
    <s v="Q1-2022"/>
    <x v="58"/>
    <x v="65"/>
    <s v="."/>
    <s v="Northern"/>
    <s v="ps_missing"/>
    <n v="121"/>
    <n v="0.51239999999999997"/>
  </r>
  <r>
    <s v="NAoPri_cohort"/>
    <n v="2022"/>
    <s v="Q2"/>
    <s v="Q2-2022"/>
    <x v="58"/>
    <x v="65"/>
    <s v="."/>
    <s v="Northern"/>
    <s v="ps_missing"/>
    <n v="154"/>
    <n v="0.55844000000000005"/>
  </r>
  <r>
    <s v="NAoPri_cohort"/>
    <n v="2022"/>
    <s v="Q3"/>
    <s v="Q3-2022"/>
    <x v="58"/>
    <x v="65"/>
    <s v="."/>
    <s v="Northern"/>
    <s v="ps_missing"/>
    <n v="146"/>
    <n v="0.83562000000000003"/>
  </r>
  <r>
    <s v="NAoPri_cohort"/>
    <n v="2022"/>
    <s v="Q4"/>
    <s v="Q4-2022"/>
    <x v="58"/>
    <x v="65"/>
    <s v="."/>
    <s v="Northern"/>
    <s v="ps_missing"/>
    <n v="128"/>
    <n v="0.80469000000000002"/>
  </r>
  <r>
    <s v="NAoPri_cohort"/>
    <n v="2023"/>
    <s v="Q1"/>
    <s v="Q1-2023"/>
    <x v="58"/>
    <x v="65"/>
    <s v="."/>
    <s v="Northern"/>
    <s v="ps_missing"/>
    <n v="161"/>
    <n v="0.77639999999999998"/>
  </r>
  <r>
    <s v="NAoPri_cohort"/>
    <n v="2018"/>
    <s v="Q1"/>
    <s v="Q1-2018"/>
    <x v="59"/>
    <x v="66"/>
    <s v="."/>
    <s v="East of England - North"/>
    <s v="ps_missing"/>
    <n v="144"/>
    <n v="0.82638999999999996"/>
  </r>
  <r>
    <s v="NAoPri_cohort"/>
    <n v="2018"/>
    <s v="Q2"/>
    <s v="Q2-2018"/>
    <x v="59"/>
    <x v="66"/>
    <s v="."/>
    <s v="East of England - North"/>
    <s v="ps_missing"/>
    <n v="157"/>
    <n v="0.78981000000000001"/>
  </r>
  <r>
    <s v="NAoPri_cohort"/>
    <n v="2018"/>
    <s v="Q3"/>
    <s v="Q3-2018"/>
    <x v="59"/>
    <x v="66"/>
    <s v="."/>
    <s v="East of England - North"/>
    <s v="ps_missing"/>
    <n v="160"/>
    <n v="0.75624999999999998"/>
  </r>
  <r>
    <s v="NAoPri_cohort"/>
    <n v="2018"/>
    <s v="Q4"/>
    <s v="Q4-2018"/>
    <x v="59"/>
    <x v="66"/>
    <s v="."/>
    <s v="East of England - North"/>
    <s v="ps_missing"/>
    <n v="152"/>
    <n v="0.83552999999999999"/>
  </r>
  <r>
    <s v="NAoPri_cohort"/>
    <n v="2019"/>
    <s v="Q1"/>
    <s v="Q1-2019"/>
    <x v="59"/>
    <x v="66"/>
    <s v="."/>
    <s v="East of England - North"/>
    <s v="ps_missing"/>
    <n v="154"/>
    <n v="0.59091000000000005"/>
  </r>
  <r>
    <s v="NAoPri_cohort"/>
    <n v="2019"/>
    <s v="Q2"/>
    <s v="Q2-2019"/>
    <x v="59"/>
    <x v="66"/>
    <s v="."/>
    <s v="East of England - North"/>
    <s v="ps_missing"/>
    <n v="146"/>
    <n v="0.70548"/>
  </r>
  <r>
    <s v="NAoPri_cohort"/>
    <n v="2019"/>
    <s v="Q3"/>
    <s v="Q3-2019"/>
    <x v="59"/>
    <x v="66"/>
    <s v="."/>
    <s v="East of England - North"/>
    <s v="ps_missing"/>
    <n v="157"/>
    <n v="0.78344000000000003"/>
  </r>
  <r>
    <s v="NAoPri_cohort"/>
    <n v="2019"/>
    <s v="Q4"/>
    <s v="Q4-2019"/>
    <x v="59"/>
    <x v="66"/>
    <s v="."/>
    <s v="East of England - North"/>
    <s v="ps_missing"/>
    <n v="160"/>
    <n v="0.84375"/>
  </r>
  <r>
    <s v="NAoPri_cohort"/>
    <n v="2020"/>
    <s v="Q1"/>
    <s v="Q1-2020"/>
    <x v="59"/>
    <x v="66"/>
    <s v="."/>
    <s v="East of England - North"/>
    <s v="ps_missing"/>
    <n v="123"/>
    <n v="0.89431000000000005"/>
  </r>
  <r>
    <s v="NAoPri_cohort"/>
    <n v="2020"/>
    <s v="Q2"/>
    <s v="Q2-2020"/>
    <x v="59"/>
    <x v="66"/>
    <s v="."/>
    <s v="East of England - North"/>
    <s v="ps_missing"/>
    <n v="94"/>
    <n v="0.82979000000000003"/>
  </r>
  <r>
    <s v="NAoPri_cohort"/>
    <n v="2020"/>
    <s v="Q3"/>
    <s v="Q3-2020"/>
    <x v="59"/>
    <x v="66"/>
    <s v="."/>
    <s v="East of England - North"/>
    <s v="ps_missing"/>
    <n v="136"/>
    <n v="0.84558999999999995"/>
  </r>
  <r>
    <s v="NAoPri_cohort"/>
    <n v="2020"/>
    <s v="Q4"/>
    <s v="Q4-2020"/>
    <x v="59"/>
    <x v="66"/>
    <s v="."/>
    <s v="East of England - North"/>
    <s v="ps_missing"/>
    <n v="157"/>
    <n v="0.48408000000000001"/>
  </r>
  <r>
    <s v="NAoPri_cohort"/>
    <n v="2021"/>
    <s v="Q1"/>
    <s v="Q1-2021"/>
    <x v="59"/>
    <x v="66"/>
    <s v="."/>
    <s v="East of England - North"/>
    <s v="ps_missing"/>
    <n v="194"/>
    <n v="0.14948"/>
  </r>
  <r>
    <s v="NAoPri_cohort"/>
    <n v="2021"/>
    <s v="Q2"/>
    <s v="Q2-2021"/>
    <x v="59"/>
    <x v="66"/>
    <s v="."/>
    <s v="East of England - North"/>
    <s v="ps_missing"/>
    <n v="173"/>
    <n v="0.41039999999999999"/>
  </r>
  <r>
    <s v="NAoPri_cohort"/>
    <n v="2021"/>
    <s v="Q3"/>
    <s v="Q3-2021"/>
    <x v="59"/>
    <x v="66"/>
    <s v="."/>
    <s v="East of England - North"/>
    <s v="ps_missing"/>
    <n v="175"/>
    <n v="0.85143000000000002"/>
  </r>
  <r>
    <s v="NAoPri_cohort"/>
    <n v="2021"/>
    <s v="Q4"/>
    <s v="Q4-2021"/>
    <x v="59"/>
    <x v="66"/>
    <s v="."/>
    <s v="East of England - North"/>
    <s v="ps_missing"/>
    <n v="155"/>
    <n v="0.63226000000000004"/>
  </r>
  <r>
    <s v="NAoPri_cohort"/>
    <n v="2022"/>
    <s v="Q1"/>
    <s v="Q1-2022"/>
    <x v="59"/>
    <x v="66"/>
    <s v="."/>
    <s v="East of England - North"/>
    <s v="ps_missing"/>
    <n v="149"/>
    <n v="0.55705000000000005"/>
  </r>
  <r>
    <s v="NAoPri_cohort"/>
    <n v="2022"/>
    <s v="Q2"/>
    <s v="Q2-2022"/>
    <x v="59"/>
    <x v="66"/>
    <s v="."/>
    <s v="East of England - North"/>
    <s v="ps_missing"/>
    <n v="146"/>
    <n v="0.65752999999999995"/>
  </r>
  <r>
    <s v="NAoPri_cohort"/>
    <n v="2022"/>
    <s v="Q3"/>
    <s v="Q3-2022"/>
    <x v="59"/>
    <x v="66"/>
    <s v="."/>
    <s v="East of England - North"/>
    <s v="ps_missing"/>
    <n v="128"/>
    <n v="0.53905999999999998"/>
  </r>
  <r>
    <s v="NAoPri_cohort"/>
    <n v="2022"/>
    <s v="Q4"/>
    <s v="Q4-2022"/>
    <x v="59"/>
    <x v="66"/>
    <s v="."/>
    <s v="East of England - North"/>
    <s v="ps_missing"/>
    <n v="150"/>
    <n v="0.12"/>
  </r>
  <r>
    <s v="NAoPri_cohort"/>
    <n v="2023"/>
    <s v="Q1"/>
    <s v="Q1-2023"/>
    <x v="59"/>
    <x v="66"/>
    <s v="."/>
    <s v="East of England - North"/>
    <s v="ps_missing"/>
    <n v="164"/>
    <n v="0.31707000000000002"/>
  </r>
  <r>
    <s v="NAoPri_cohort"/>
    <n v="2018"/>
    <s v="Q1"/>
    <s v="Q1-2018"/>
    <x v="60"/>
    <x v="67"/>
    <s v="."/>
    <s v="Somerset, Wiltshire, Avon and Gloucestershire"/>
    <s v="ps_missing"/>
    <n v="193"/>
    <n v="1.554E-2"/>
  </r>
  <r>
    <s v="NAoPri_cohort"/>
    <n v="2018"/>
    <s v="Q2"/>
    <s v="Q2-2018"/>
    <x v="60"/>
    <x v="67"/>
    <s v="."/>
    <s v="Somerset, Wiltshire, Avon and Gloucestershire"/>
    <s v="ps_missing"/>
    <n v="222"/>
    <n v="0"/>
  </r>
  <r>
    <s v="NAoPri_cohort"/>
    <n v="2018"/>
    <s v="Q3"/>
    <s v="Q3-2018"/>
    <x v="60"/>
    <x v="67"/>
    <s v="."/>
    <s v="Somerset, Wiltshire, Avon and Gloucestershire"/>
    <s v="ps_missing"/>
    <n v="277"/>
    <n v="1.444E-2"/>
  </r>
  <r>
    <s v="NAoPri_cohort"/>
    <n v="2018"/>
    <s v="Q4"/>
    <s v="Q4-2018"/>
    <x v="60"/>
    <x v="67"/>
    <s v="."/>
    <s v="Somerset, Wiltshire, Avon and Gloucestershire"/>
    <s v="ps_missing"/>
    <n v="207"/>
    <n v="4.8300000000000001E-3"/>
  </r>
  <r>
    <s v="NAoPri_cohort"/>
    <n v="2019"/>
    <s v="Q1"/>
    <s v="Q1-2019"/>
    <x v="60"/>
    <x v="67"/>
    <s v="."/>
    <s v="Somerset, Wiltshire, Avon and Gloucestershire"/>
    <s v="ps_missing"/>
    <n v="214"/>
    <n v="1.8689999999999998E-2"/>
  </r>
  <r>
    <s v="NAoPri_cohort"/>
    <n v="2019"/>
    <s v="Q2"/>
    <s v="Q2-2019"/>
    <x v="60"/>
    <x v="67"/>
    <s v="."/>
    <s v="Somerset, Wiltshire, Avon and Gloucestershire"/>
    <s v="ps_missing"/>
    <n v="206"/>
    <n v="4.8500000000000001E-3"/>
  </r>
  <r>
    <s v="NAoPri_cohort"/>
    <n v="2019"/>
    <s v="Q3"/>
    <s v="Q3-2019"/>
    <x v="60"/>
    <x v="67"/>
    <s v="."/>
    <s v="Somerset, Wiltshire, Avon and Gloucestershire"/>
    <s v="ps_missing"/>
    <n v="217"/>
    <n v="4.147E-2"/>
  </r>
  <r>
    <s v="NAoPri_cohort"/>
    <n v="2019"/>
    <s v="Q4"/>
    <s v="Q4-2019"/>
    <x v="60"/>
    <x v="67"/>
    <s v="."/>
    <s v="Somerset, Wiltshire, Avon and Gloucestershire"/>
    <s v="ps_missing"/>
    <n v="226"/>
    <n v="9.7350000000000006E-2"/>
  </r>
  <r>
    <s v="NAoPri_cohort"/>
    <n v="2020"/>
    <s v="Q1"/>
    <s v="Q1-2020"/>
    <x v="60"/>
    <x v="67"/>
    <s v="."/>
    <s v="Somerset, Wiltshire, Avon and Gloucestershire"/>
    <s v="ps_missing"/>
    <n v="226"/>
    <n v="4.4249999999999998E-2"/>
  </r>
  <r>
    <s v="NAoPri_cohort"/>
    <n v="2020"/>
    <s v="Q2"/>
    <s v="Q2-2020"/>
    <x v="60"/>
    <x v="67"/>
    <s v="."/>
    <s v="Somerset, Wiltshire, Avon and Gloucestershire"/>
    <s v="ps_missing"/>
    <n v="109"/>
    <n v="3.6700000000000003E-2"/>
  </r>
  <r>
    <s v="NAoPri_cohort"/>
    <n v="2020"/>
    <s v="Q3"/>
    <s v="Q3-2020"/>
    <x v="60"/>
    <x v="67"/>
    <s v="."/>
    <s v="Somerset, Wiltshire, Avon and Gloucestershire"/>
    <s v="ps_missing"/>
    <n v="186"/>
    <n v="5.9139999999999998E-2"/>
  </r>
  <r>
    <s v="NAoPri_cohort"/>
    <n v="2020"/>
    <s v="Q4"/>
    <s v="Q4-2020"/>
    <x v="60"/>
    <x v="67"/>
    <s v="."/>
    <s v="Somerset, Wiltshire, Avon and Gloucestershire"/>
    <s v="ps_missing"/>
    <n v="199"/>
    <n v="9.5479999999999995E-2"/>
  </r>
  <r>
    <s v="NAoPri_cohort"/>
    <n v="2021"/>
    <s v="Q1"/>
    <s v="Q1-2021"/>
    <x v="60"/>
    <x v="67"/>
    <s v="."/>
    <s v="Somerset, Wiltshire, Avon and Gloucestershire"/>
    <s v="ps_missing"/>
    <n v="233"/>
    <n v="6.8669999999999995E-2"/>
  </r>
  <r>
    <s v="NAoPri_cohort"/>
    <n v="2021"/>
    <s v="Q2"/>
    <s v="Q2-2021"/>
    <x v="60"/>
    <x v="67"/>
    <s v="."/>
    <s v="Somerset, Wiltshire, Avon and Gloucestershire"/>
    <s v="ps_missing"/>
    <n v="197"/>
    <n v="9.6449999999999994E-2"/>
  </r>
  <r>
    <s v="NAoPri_cohort"/>
    <n v="2021"/>
    <s v="Q3"/>
    <s v="Q3-2021"/>
    <x v="60"/>
    <x v="67"/>
    <s v="."/>
    <s v="Somerset, Wiltshire, Avon and Gloucestershire"/>
    <s v="ps_missing"/>
    <n v="235"/>
    <n v="7.6600000000000001E-2"/>
  </r>
  <r>
    <s v="NAoPri_cohort"/>
    <n v="2021"/>
    <s v="Q4"/>
    <s v="Q4-2021"/>
    <x v="60"/>
    <x v="67"/>
    <s v="."/>
    <s v="Somerset, Wiltshire, Avon and Gloucestershire"/>
    <s v="ps_missing"/>
    <n v="242"/>
    <n v="0.15289"/>
  </r>
  <r>
    <s v="NAoPri_cohort"/>
    <n v="2022"/>
    <s v="Q1"/>
    <s v="Q1-2022"/>
    <x v="60"/>
    <x v="67"/>
    <s v="."/>
    <s v="Somerset, Wiltshire, Avon and Gloucestershire"/>
    <s v="ps_missing"/>
    <n v="266"/>
    <n v="0.12406"/>
  </r>
  <r>
    <s v="NAoPri_cohort"/>
    <n v="2022"/>
    <s v="Q2"/>
    <s v="Q2-2022"/>
    <x v="60"/>
    <x v="67"/>
    <s v="."/>
    <s v="Somerset, Wiltshire, Avon and Gloucestershire"/>
    <s v="ps_missing"/>
    <n v="226"/>
    <n v="0.11504"/>
  </r>
  <r>
    <s v="NAoPri_cohort"/>
    <n v="2022"/>
    <s v="Q3"/>
    <s v="Q3-2022"/>
    <x v="60"/>
    <x v="67"/>
    <s v="."/>
    <s v="Somerset, Wiltshire, Avon and Gloucestershire"/>
    <s v="ps_missing"/>
    <n v="224"/>
    <n v="4.9110000000000001E-2"/>
  </r>
  <r>
    <s v="NAoPri_cohort"/>
    <n v="2022"/>
    <s v="Q4"/>
    <s v="Q4-2022"/>
    <x v="60"/>
    <x v="67"/>
    <s v="."/>
    <s v="Somerset, Wiltshire, Avon and Gloucestershire"/>
    <s v="ps_missing"/>
    <n v="255"/>
    <n v="2.7449999999999999E-2"/>
  </r>
  <r>
    <s v="NAoPri_cohort"/>
    <n v="2023"/>
    <s v="Q1"/>
    <s v="Q1-2023"/>
    <x v="60"/>
    <x v="67"/>
    <s v="."/>
    <s v="Somerset, Wiltshire, Avon and Gloucestershire"/>
    <s v="ps_missing"/>
    <n v="262"/>
    <n v="1.5270000000000001E-2"/>
  </r>
  <r>
    <s v="NAoPri_cohort"/>
    <n v="2018"/>
    <s v="Q1"/>
    <s v="Q1-2018"/>
    <x v="13"/>
    <x v="68"/>
    <s v="."/>
    <s v="North Central London"/>
    <s v="ps_missing"/>
    <n v="298"/>
    <n v="0.24496999999999999"/>
  </r>
  <r>
    <s v="NAoPri_cohort"/>
    <n v="2018"/>
    <s v="Q2"/>
    <s v="Q2-2018"/>
    <x v="13"/>
    <x v="68"/>
    <s v="."/>
    <s v="North Central London"/>
    <s v="ps_missing"/>
    <n v="306"/>
    <n v="0.32352999999999998"/>
  </r>
  <r>
    <s v="NAoPri_cohort"/>
    <n v="2018"/>
    <s v="Q3"/>
    <s v="Q3-2018"/>
    <x v="13"/>
    <x v="68"/>
    <s v="."/>
    <s v="North Central London"/>
    <s v="ps_missing"/>
    <n v="319"/>
    <n v="0.34795999999999999"/>
  </r>
  <r>
    <s v="NAoPri_cohort"/>
    <n v="2018"/>
    <s v="Q4"/>
    <s v="Q4-2018"/>
    <x v="13"/>
    <x v="68"/>
    <s v="."/>
    <s v="North Central London"/>
    <s v="ps_missing"/>
    <n v="308"/>
    <n v="0.27272999999999997"/>
  </r>
  <r>
    <s v="NAoPri_cohort"/>
    <n v="2019"/>
    <s v="Q1"/>
    <s v="Q1-2019"/>
    <x v="13"/>
    <x v="68"/>
    <s v="."/>
    <s v="North Central London"/>
    <s v="ps_missing"/>
    <n v="281"/>
    <n v="0.16725999999999999"/>
  </r>
  <r>
    <s v="NAoPri_cohort"/>
    <n v="2019"/>
    <s v="Q2"/>
    <s v="Q2-2019"/>
    <x v="13"/>
    <x v="68"/>
    <s v="."/>
    <s v="North Central London"/>
    <s v="ps_missing"/>
    <n v="400"/>
    <n v="0.255"/>
  </r>
  <r>
    <s v="NAoPri_cohort"/>
    <n v="2019"/>
    <s v="Q3"/>
    <s v="Q3-2019"/>
    <x v="13"/>
    <x v="68"/>
    <s v="."/>
    <s v="North Central London"/>
    <s v="ps_missing"/>
    <n v="340"/>
    <n v="0.14706"/>
  </r>
  <r>
    <s v="NAoPri_cohort"/>
    <n v="2019"/>
    <s v="Q4"/>
    <s v="Q4-2019"/>
    <x v="13"/>
    <x v="68"/>
    <s v="."/>
    <s v="North Central London"/>
    <s v="ps_missing"/>
    <n v="431"/>
    <n v="0.14152999999999999"/>
  </r>
  <r>
    <s v="NAoPri_cohort"/>
    <n v="2020"/>
    <s v="Q1"/>
    <s v="Q1-2020"/>
    <x v="13"/>
    <x v="68"/>
    <s v="."/>
    <s v="North Central London"/>
    <s v="ps_missing"/>
    <n v="353"/>
    <n v="0.15581"/>
  </r>
  <r>
    <s v="NAoPri_cohort"/>
    <n v="2020"/>
    <s v="Q2"/>
    <s v="Q2-2020"/>
    <x v="13"/>
    <x v="68"/>
    <s v="."/>
    <s v="North Central London"/>
    <s v="ps_missing"/>
    <n v="151"/>
    <n v="0.1457"/>
  </r>
  <r>
    <s v="NAoPri_cohort"/>
    <n v="2020"/>
    <s v="Q3"/>
    <s v="Q3-2020"/>
    <x v="13"/>
    <x v="68"/>
    <s v="."/>
    <s v="North Central London"/>
    <s v="ps_missing"/>
    <n v="259"/>
    <n v="0.16602"/>
  </r>
  <r>
    <s v="NAoPri_cohort"/>
    <n v="2020"/>
    <s v="Q4"/>
    <s v="Q4-2020"/>
    <x v="13"/>
    <x v="68"/>
    <s v="."/>
    <s v="North Central London"/>
    <s v="ps_missing"/>
    <n v="310"/>
    <n v="0.17419000000000001"/>
  </r>
  <r>
    <s v="NAoPri_cohort"/>
    <n v="2021"/>
    <s v="Q1"/>
    <s v="Q1-2021"/>
    <x v="13"/>
    <x v="68"/>
    <s v="."/>
    <s v="North Central London"/>
    <s v="ps_missing"/>
    <n v="297"/>
    <n v="0.13805000000000001"/>
  </r>
  <r>
    <s v="NAoPri_cohort"/>
    <n v="2021"/>
    <s v="Q2"/>
    <s v="Q2-2021"/>
    <x v="13"/>
    <x v="68"/>
    <s v="."/>
    <s v="North Central London"/>
    <s v="ps_missing"/>
    <n v="403"/>
    <n v="0.19850999999999999"/>
  </r>
  <r>
    <s v="NAoPri_cohort"/>
    <n v="2021"/>
    <s v="Q3"/>
    <s v="Q3-2021"/>
    <x v="13"/>
    <x v="68"/>
    <s v="."/>
    <s v="North Central London"/>
    <s v="ps_missing"/>
    <n v="366"/>
    <n v="0.27322000000000002"/>
  </r>
  <r>
    <s v="NAoPri_cohort"/>
    <n v="2021"/>
    <s v="Q4"/>
    <s v="Q4-2021"/>
    <x v="13"/>
    <x v="68"/>
    <s v="."/>
    <s v="North Central London"/>
    <s v="ps_missing"/>
    <n v="369"/>
    <n v="0.28455000000000003"/>
  </r>
  <r>
    <s v="NAoPri_cohort"/>
    <n v="2022"/>
    <s v="Q1"/>
    <s v="Q1-2022"/>
    <x v="13"/>
    <x v="68"/>
    <s v="."/>
    <s v="North Central London"/>
    <s v="ps_missing"/>
    <n v="370"/>
    <n v="0.32702999999999999"/>
  </r>
  <r>
    <s v="NAoPri_cohort"/>
    <n v="2022"/>
    <s v="Q2"/>
    <s v="Q2-2022"/>
    <x v="13"/>
    <x v="68"/>
    <s v="."/>
    <s v="North Central London"/>
    <s v="ps_missing"/>
    <n v="384"/>
    <n v="0.30729000000000001"/>
  </r>
  <r>
    <s v="NAoPri_cohort"/>
    <n v="2022"/>
    <s v="Q3"/>
    <s v="Q3-2022"/>
    <x v="13"/>
    <x v="68"/>
    <s v="."/>
    <s v="North Central London"/>
    <s v="ps_missing"/>
    <n v="389"/>
    <n v="0.18765999999999999"/>
  </r>
  <r>
    <s v="NAoPri_cohort"/>
    <n v="2022"/>
    <s v="Q4"/>
    <s v="Q4-2022"/>
    <x v="13"/>
    <x v="68"/>
    <s v="."/>
    <s v="North Central London"/>
    <s v="ps_missing"/>
    <n v="355"/>
    <n v="0.13239000000000001"/>
  </r>
  <r>
    <s v="NAoPri_cohort"/>
    <n v="2023"/>
    <s v="Q1"/>
    <s v="Q1-2023"/>
    <x v="13"/>
    <x v="68"/>
    <s v="."/>
    <s v="North Central London"/>
    <s v="ps_missing"/>
    <n v="343"/>
    <n v="0.30029"/>
  </r>
  <r>
    <s v="NAoPri_cohort"/>
    <n v="2018"/>
    <s v="Q1"/>
    <s v="Q1-2018"/>
    <x v="61"/>
    <x v="69"/>
    <s v="."/>
    <s v="Northern"/>
    <s v="ps_missing"/>
    <n v="73"/>
    <n v="2.7400000000000001E-2"/>
  </r>
  <r>
    <s v="NAoPri_cohort"/>
    <n v="2018"/>
    <s v="Q2"/>
    <s v="Q2-2018"/>
    <x v="61"/>
    <x v="69"/>
    <s v="."/>
    <s v="Northern"/>
    <s v="ps_missing"/>
    <n v="89"/>
    <n v="1.124E-2"/>
  </r>
  <r>
    <s v="NAoPri_cohort"/>
    <n v="2018"/>
    <s v="Q3"/>
    <s v="Q3-2018"/>
    <x v="61"/>
    <x v="69"/>
    <s v="."/>
    <s v="Northern"/>
    <s v="ps_missing"/>
    <n v="86"/>
    <n v="3.4880000000000001E-2"/>
  </r>
  <r>
    <s v="NAoPri_cohort"/>
    <n v="2018"/>
    <s v="Q4"/>
    <s v="Q4-2018"/>
    <x v="61"/>
    <x v="69"/>
    <s v="."/>
    <s v="Northern"/>
    <s v="ps_missing"/>
    <n v="82"/>
    <n v="1.2200000000000001E-2"/>
  </r>
  <r>
    <s v="NAoPri_cohort"/>
    <n v="2019"/>
    <s v="Q1"/>
    <s v="Q1-2019"/>
    <x v="61"/>
    <x v="69"/>
    <s v="."/>
    <s v="Northern"/>
    <s v="ps_missing"/>
    <n v="73"/>
    <n v="2.7400000000000001E-2"/>
  </r>
  <r>
    <s v="NAoPri_cohort"/>
    <n v="2019"/>
    <s v="Q2"/>
    <s v="Q2-2019"/>
    <x v="61"/>
    <x v="69"/>
    <s v="."/>
    <s v="Northern"/>
    <s v="ps_missing"/>
    <n v="75"/>
    <n v="1.333E-2"/>
  </r>
  <r>
    <s v="NAoPri_cohort"/>
    <n v="2019"/>
    <s v="Q3"/>
    <s v="Q3-2019"/>
    <x v="61"/>
    <x v="69"/>
    <s v="."/>
    <s v="Northern"/>
    <s v="ps_missing"/>
    <n v="65"/>
    <n v="7.6920000000000002E-2"/>
  </r>
  <r>
    <s v="NAoPri_cohort"/>
    <n v="2019"/>
    <s v="Q4"/>
    <s v="Q4-2019"/>
    <x v="61"/>
    <x v="69"/>
    <s v="."/>
    <s v="Northern"/>
    <s v="ps_missing"/>
    <n v="67"/>
    <n v="0.10448"/>
  </r>
  <r>
    <s v="NAoPri_cohort"/>
    <n v="2020"/>
    <s v="Q1"/>
    <s v="Q1-2020"/>
    <x v="61"/>
    <x v="69"/>
    <s v="."/>
    <s v="Northern"/>
    <s v="ps_missing"/>
    <n v="65"/>
    <n v="0.36923"/>
  </r>
  <r>
    <s v="NAoPri_cohort"/>
    <n v="2020"/>
    <s v="Q2"/>
    <s v="Q2-2020"/>
    <x v="61"/>
    <x v="69"/>
    <s v="."/>
    <s v="Northern"/>
    <s v="ps_missing"/>
    <n v="53"/>
    <n v="0.83018999999999998"/>
  </r>
  <r>
    <s v="NAoPri_cohort"/>
    <n v="2020"/>
    <s v="Q3"/>
    <s v="Q3-2020"/>
    <x v="61"/>
    <x v="69"/>
    <s v="."/>
    <s v="Northern"/>
    <s v="ps_missing"/>
    <n v="49"/>
    <n v="0.71428999999999998"/>
  </r>
  <r>
    <s v="NAoPri_cohort"/>
    <n v="2020"/>
    <s v="Q4"/>
    <s v="Q4-2020"/>
    <x v="61"/>
    <x v="69"/>
    <s v="."/>
    <s v="Northern"/>
    <s v="ps_missing"/>
    <n v="70"/>
    <n v="0.62856999999999996"/>
  </r>
  <r>
    <s v="NAoPri_cohort"/>
    <n v="2021"/>
    <s v="Q1"/>
    <s v="Q1-2021"/>
    <x v="61"/>
    <x v="69"/>
    <s v="."/>
    <s v="Northern"/>
    <s v="ps_missing"/>
    <n v="54"/>
    <n v="0.64815"/>
  </r>
  <r>
    <s v="NAoPri_cohort"/>
    <n v="2021"/>
    <s v="Q2"/>
    <s v="Q2-2021"/>
    <x v="61"/>
    <x v="69"/>
    <s v="."/>
    <s v="Northern"/>
    <s v="ps_missing"/>
    <n v="69"/>
    <n v="0.63768000000000002"/>
  </r>
  <r>
    <s v="NAoPri_cohort"/>
    <n v="2021"/>
    <s v="Q3"/>
    <s v="Q3-2021"/>
    <x v="61"/>
    <x v="69"/>
    <s v="."/>
    <s v="Northern"/>
    <s v="ps_missing"/>
    <n v="73"/>
    <n v="0.49314999999999998"/>
  </r>
  <r>
    <s v="NAoPri_cohort"/>
    <n v="2021"/>
    <s v="Q4"/>
    <s v="Q4-2021"/>
    <x v="61"/>
    <x v="69"/>
    <s v="."/>
    <s v="Northern"/>
    <s v="ps_missing"/>
    <n v="78"/>
    <n v="0.64102999999999999"/>
  </r>
  <r>
    <s v="NAoPri_cohort"/>
    <n v="2022"/>
    <s v="Q1"/>
    <s v="Q1-2022"/>
    <x v="61"/>
    <x v="69"/>
    <s v="."/>
    <s v="Northern"/>
    <s v="ps_missing"/>
    <n v="78"/>
    <n v="0.57691999999999999"/>
  </r>
  <r>
    <s v="NAoPri_cohort"/>
    <n v="2022"/>
    <s v="Q2"/>
    <s v="Q2-2022"/>
    <x v="61"/>
    <x v="69"/>
    <s v="."/>
    <s v="Northern"/>
    <s v="ps_missing"/>
    <n v="78"/>
    <n v="0.56410000000000005"/>
  </r>
  <r>
    <s v="NAoPri_cohort"/>
    <n v="2022"/>
    <s v="Q3"/>
    <s v="Q3-2022"/>
    <x v="61"/>
    <x v="69"/>
    <s v="."/>
    <s v="Northern"/>
    <s v="ps_missing"/>
    <n v="81"/>
    <n v="0.44444"/>
  </r>
  <r>
    <s v="NAoPri_cohort"/>
    <n v="2022"/>
    <s v="Q4"/>
    <s v="Q4-2022"/>
    <x v="61"/>
    <x v="69"/>
    <s v="."/>
    <s v="Northern"/>
    <s v="ps_missing"/>
    <n v="85"/>
    <n v="0.50588"/>
  </r>
  <r>
    <s v="NAoPri_cohort"/>
    <n v="2023"/>
    <s v="Q1"/>
    <s v="Q1-2023"/>
    <x v="61"/>
    <x v="69"/>
    <s v="."/>
    <s v="Northern"/>
    <s v="ps_missing"/>
    <n v="68"/>
    <n v="0.67647000000000002"/>
  </r>
  <r>
    <s v="NAoPri_cohort"/>
    <n v="2018"/>
    <s v="Q1"/>
    <s v="Q1-2018"/>
    <x v="13"/>
    <x v="70"/>
    <s v="."/>
    <s v="North East London"/>
    <s v="ps_missing"/>
    <n v="252"/>
    <n v="5.9520000000000003E-2"/>
  </r>
  <r>
    <s v="NAoPri_cohort"/>
    <n v="2018"/>
    <s v="Q2"/>
    <s v="Q2-2018"/>
    <x v="13"/>
    <x v="70"/>
    <s v="."/>
    <s v="North East London"/>
    <s v="ps_missing"/>
    <n v="249"/>
    <n v="7.6310000000000003E-2"/>
  </r>
  <r>
    <s v="NAoPri_cohort"/>
    <n v="2018"/>
    <s v="Q3"/>
    <s v="Q3-2018"/>
    <x v="13"/>
    <x v="70"/>
    <s v="."/>
    <s v="North East London"/>
    <s v="ps_missing"/>
    <n v="221"/>
    <n v="0.11765"/>
  </r>
  <r>
    <s v="NAoPri_cohort"/>
    <n v="2018"/>
    <s v="Q4"/>
    <s v="Q4-2018"/>
    <x v="13"/>
    <x v="70"/>
    <s v="."/>
    <s v="North East London"/>
    <s v="ps_missing"/>
    <n v="201"/>
    <n v="0.15423000000000001"/>
  </r>
  <r>
    <s v="NAoPri_cohort"/>
    <n v="2019"/>
    <s v="Q1"/>
    <s v="Q1-2019"/>
    <x v="13"/>
    <x v="70"/>
    <s v="."/>
    <s v="North East London"/>
    <s v="ps_missing"/>
    <n v="179"/>
    <n v="0.13408"/>
  </r>
  <r>
    <s v="NAoPri_cohort"/>
    <n v="2019"/>
    <s v="Q2"/>
    <s v="Q2-2019"/>
    <x v="13"/>
    <x v="70"/>
    <s v="."/>
    <s v="North East London"/>
    <s v="ps_missing"/>
    <n v="209"/>
    <n v="9.0910000000000005E-2"/>
  </r>
  <r>
    <s v="NAoPri_cohort"/>
    <n v="2019"/>
    <s v="Q3"/>
    <s v="Q3-2019"/>
    <x v="13"/>
    <x v="70"/>
    <s v="."/>
    <s v="North East London"/>
    <s v="ps_missing"/>
    <n v="214"/>
    <n v="5.6070000000000002E-2"/>
  </r>
  <r>
    <s v="NAoPri_cohort"/>
    <n v="2019"/>
    <s v="Q4"/>
    <s v="Q4-2019"/>
    <x v="13"/>
    <x v="70"/>
    <s v="."/>
    <s v="North East London"/>
    <s v="ps_missing"/>
    <n v="216"/>
    <n v="7.4069999999999997E-2"/>
  </r>
  <r>
    <s v="NAoPri_cohort"/>
    <n v="2020"/>
    <s v="Q1"/>
    <s v="Q1-2020"/>
    <x v="13"/>
    <x v="70"/>
    <s v="."/>
    <s v="North East London"/>
    <s v="ps_missing"/>
    <n v="207"/>
    <n v="3.3820000000000003E-2"/>
  </r>
  <r>
    <s v="NAoPri_cohort"/>
    <n v="2020"/>
    <s v="Q2"/>
    <s v="Q2-2020"/>
    <x v="13"/>
    <x v="70"/>
    <s v="."/>
    <s v="North East London"/>
    <s v="ps_missing"/>
    <n v="94"/>
    <n v="4.2549999999999998E-2"/>
  </r>
  <r>
    <s v="NAoPri_cohort"/>
    <n v="2020"/>
    <s v="Q3"/>
    <s v="Q3-2020"/>
    <x v="13"/>
    <x v="70"/>
    <s v="."/>
    <s v="North East London"/>
    <s v="ps_missing"/>
    <n v="170"/>
    <n v="4.7059999999999998E-2"/>
  </r>
  <r>
    <s v="NAoPri_cohort"/>
    <n v="2020"/>
    <s v="Q4"/>
    <s v="Q4-2020"/>
    <x v="13"/>
    <x v="70"/>
    <s v="."/>
    <s v="North East London"/>
    <s v="ps_missing"/>
    <n v="197"/>
    <n v="4.061E-2"/>
  </r>
  <r>
    <s v="NAoPri_cohort"/>
    <n v="2021"/>
    <s v="Q1"/>
    <s v="Q1-2021"/>
    <x v="13"/>
    <x v="70"/>
    <s v="."/>
    <s v="North East London"/>
    <s v="ps_missing"/>
    <n v="182"/>
    <n v="2.198E-2"/>
  </r>
  <r>
    <s v="NAoPri_cohort"/>
    <n v="2021"/>
    <s v="Q2"/>
    <s v="Q2-2021"/>
    <x v="13"/>
    <x v="70"/>
    <s v="."/>
    <s v="North East London"/>
    <s v="ps_missing"/>
    <n v="192"/>
    <n v="6.7710000000000006E-2"/>
  </r>
  <r>
    <s v="NAoPri_cohort"/>
    <n v="2021"/>
    <s v="Q3"/>
    <s v="Q3-2021"/>
    <x v="13"/>
    <x v="70"/>
    <s v="."/>
    <s v="North East London"/>
    <s v="ps_missing"/>
    <n v="183"/>
    <n v="7.1040000000000006E-2"/>
  </r>
  <r>
    <s v="NAoPri_cohort"/>
    <n v="2021"/>
    <s v="Q4"/>
    <s v="Q4-2021"/>
    <x v="13"/>
    <x v="70"/>
    <s v="."/>
    <s v="North East London"/>
    <s v="ps_missing"/>
    <n v="209"/>
    <n v="0.29665000000000002"/>
  </r>
  <r>
    <s v="NAoPri_cohort"/>
    <n v="2022"/>
    <s v="Q1"/>
    <s v="Q1-2022"/>
    <x v="13"/>
    <x v="70"/>
    <s v="."/>
    <s v="North East London"/>
    <s v="ps_missing"/>
    <n v="183"/>
    <n v="0.57377"/>
  </r>
  <r>
    <s v="NAoPri_cohort"/>
    <n v="2022"/>
    <s v="Q2"/>
    <s v="Q2-2022"/>
    <x v="13"/>
    <x v="70"/>
    <s v="."/>
    <s v="North East London"/>
    <s v="ps_missing"/>
    <n v="171"/>
    <n v="0.63158000000000003"/>
  </r>
  <r>
    <s v="NAoPri_cohort"/>
    <n v="2022"/>
    <s v="Q3"/>
    <s v="Q3-2022"/>
    <x v="13"/>
    <x v="70"/>
    <s v="."/>
    <s v="North East London"/>
    <s v="ps_missing"/>
    <n v="234"/>
    <n v="0.52137"/>
  </r>
  <r>
    <s v="NAoPri_cohort"/>
    <n v="2022"/>
    <s v="Q4"/>
    <s v="Q4-2022"/>
    <x v="13"/>
    <x v="70"/>
    <s v="."/>
    <s v="North East London"/>
    <s v="ps_missing"/>
    <n v="208"/>
    <n v="0.49037999999999998"/>
  </r>
  <r>
    <s v="NAoPri_cohort"/>
    <n v="2023"/>
    <s v="Q1"/>
    <s v="Q1-2023"/>
    <x v="13"/>
    <x v="70"/>
    <s v="."/>
    <s v="North East London"/>
    <s v="ps_missing"/>
    <n v="241"/>
    <n v="0.46472999999999998"/>
  </r>
  <r>
    <s v="NAoPri_cohort"/>
    <n v="2018"/>
    <s v="Q1"/>
    <s v="Q1-2018"/>
    <x v="62"/>
    <x v="71"/>
    <s v="."/>
    <s v="North Central London"/>
    <s v="ps_missing"/>
    <n v="21"/>
    <n v="0.85714000000000001"/>
  </r>
  <r>
    <s v="NAoPri_cohort"/>
    <n v="2018"/>
    <s v="Q2"/>
    <s v="Q2-2018"/>
    <x v="62"/>
    <x v="71"/>
    <s v="."/>
    <s v="North Central London"/>
    <s v="ps_missing"/>
    <n v="25"/>
    <n v="0.84"/>
  </r>
  <r>
    <s v="NAoPri_cohort"/>
    <n v="2018"/>
    <s v="Q3"/>
    <s v="Q3-2018"/>
    <x v="62"/>
    <x v="71"/>
    <s v="."/>
    <s v="North Central London"/>
    <s v="ps_missing"/>
    <n v="26"/>
    <n v="0.69230999999999998"/>
  </r>
  <r>
    <s v="NAoPri_cohort"/>
    <n v="2018"/>
    <s v="Q4"/>
    <s v="Q4-2018"/>
    <x v="62"/>
    <x v="71"/>
    <s v="."/>
    <s v="North Central London"/>
    <s v="ps_missing"/>
    <n v="18"/>
    <n v="0.44444"/>
  </r>
  <r>
    <s v="NAoPri_cohort"/>
    <n v="2019"/>
    <s v="Q1"/>
    <s v="Q1-2019"/>
    <x v="62"/>
    <x v="71"/>
    <s v="."/>
    <s v="North Central London"/>
    <s v="ps_missing"/>
    <n v="16"/>
    <n v="0.25"/>
  </r>
  <r>
    <s v="NAoPri_cohort"/>
    <n v="2019"/>
    <s v="Q2"/>
    <s v="Q2-2019"/>
    <x v="62"/>
    <x v="71"/>
    <s v="."/>
    <s v="North Central London"/>
    <s v="ps_missing"/>
    <n v="30"/>
    <n v="0.1"/>
  </r>
  <r>
    <s v="NAoPri_cohort"/>
    <n v="2019"/>
    <s v="Q3"/>
    <s v="Q3-2019"/>
    <x v="62"/>
    <x v="71"/>
    <s v="."/>
    <s v="North Central London"/>
    <s v="ps_missing"/>
    <n v="24"/>
    <n v="8.3330000000000001E-2"/>
  </r>
  <r>
    <s v="NAoPri_cohort"/>
    <n v="2019"/>
    <s v="Q4"/>
    <s v="Q4-2019"/>
    <x v="62"/>
    <x v="71"/>
    <s v="."/>
    <s v="North Central London"/>
    <s v="ps_missing"/>
    <n v="28"/>
    <n v="0.14285999999999999"/>
  </r>
  <r>
    <s v="NAoPri_cohort"/>
    <n v="2020"/>
    <s v="Q1"/>
    <s v="Q1-2020"/>
    <x v="62"/>
    <x v="71"/>
    <s v="."/>
    <s v="North Central London"/>
    <s v="ps_missing"/>
    <n v="31"/>
    <n v="0.22581000000000001"/>
  </r>
  <r>
    <s v="NAoPri_cohort"/>
    <n v="2020"/>
    <s v="Q2"/>
    <s v="Q2-2020"/>
    <x v="62"/>
    <x v="71"/>
    <s v="."/>
    <s v="North Central London"/>
    <s v="ps_missing"/>
    <n v="20"/>
    <n v="0.05"/>
  </r>
  <r>
    <s v="NAoPri_cohort"/>
    <n v="2020"/>
    <s v="Q3"/>
    <s v="Q3-2020"/>
    <x v="62"/>
    <x v="71"/>
    <s v="."/>
    <s v="North Central London"/>
    <s v="ps_missing"/>
    <n v="20"/>
    <n v="0"/>
  </r>
  <r>
    <s v="NAoPri_cohort"/>
    <n v="2020"/>
    <s v="Q4"/>
    <s v="Q4-2020"/>
    <x v="62"/>
    <x v="71"/>
    <s v="."/>
    <s v="North Central London"/>
    <s v="ps_missing"/>
    <n v="21"/>
    <n v="0"/>
  </r>
  <r>
    <s v="NAoPri_cohort"/>
    <n v="2021"/>
    <s v="Q1"/>
    <s v="Q1-2021"/>
    <x v="62"/>
    <x v="71"/>
    <s v="."/>
    <s v="North Central London"/>
    <s v="ps_missing"/>
    <n v="18"/>
    <n v="0.11111"/>
  </r>
  <r>
    <s v="NAoPri_cohort"/>
    <n v="2021"/>
    <s v="Q2"/>
    <s v="Q2-2021"/>
    <x v="62"/>
    <x v="71"/>
    <s v="."/>
    <s v="North Central London"/>
    <s v="ps_missing"/>
    <n v="22"/>
    <n v="0.18182000000000001"/>
  </r>
  <r>
    <s v="NAoPri_cohort"/>
    <n v="2021"/>
    <s v="Q3"/>
    <s v="Q3-2021"/>
    <x v="62"/>
    <x v="71"/>
    <s v="."/>
    <s v="North Central London"/>
    <s v="ps_missing"/>
    <n v="17"/>
    <n v="0.11765"/>
  </r>
  <r>
    <s v="NAoPri_cohort"/>
    <n v="2021"/>
    <s v="Q4"/>
    <s v="Q4-2021"/>
    <x v="62"/>
    <x v="71"/>
    <s v="."/>
    <s v="North Central London"/>
    <s v="ps_missing"/>
    <n v="13"/>
    <n v="0.38462000000000002"/>
  </r>
  <r>
    <s v="NAoPri_cohort"/>
    <n v="2022"/>
    <s v="Q1"/>
    <s v="Q1-2022"/>
    <x v="62"/>
    <x v="71"/>
    <s v="."/>
    <s v="North Central London"/>
    <s v="ps_missing"/>
    <n v="9"/>
    <n v="0.22222"/>
  </r>
  <r>
    <s v="NAoPri_cohort"/>
    <n v="2022"/>
    <s v="Q2"/>
    <s v="Q2-2022"/>
    <x v="62"/>
    <x v="71"/>
    <s v="."/>
    <s v="North Central London"/>
    <s v="ps_missing"/>
    <n v="17"/>
    <n v="0.29411999999999999"/>
  </r>
  <r>
    <s v="NAoPri_cohort"/>
    <n v="2022"/>
    <s v="Q3"/>
    <s v="Q3-2022"/>
    <x v="62"/>
    <x v="71"/>
    <s v="."/>
    <s v="North Central London"/>
    <s v="ps_missing"/>
    <n v="15"/>
    <n v="0.2"/>
  </r>
  <r>
    <s v="NAoPri_cohort"/>
    <n v="2022"/>
    <s v="Q4"/>
    <s v="Q4-2022"/>
    <x v="62"/>
    <x v="71"/>
    <s v="."/>
    <s v="North Central London"/>
    <s v="ps_missing"/>
    <n v="21"/>
    <n v="0.19048000000000001"/>
  </r>
  <r>
    <s v="NAoPri_cohort"/>
    <n v="2023"/>
    <s v="Q1"/>
    <s v="Q1-2023"/>
    <x v="62"/>
    <x v="71"/>
    <s v="."/>
    <s v="North Central London"/>
    <s v="ps_missing"/>
    <n v="25"/>
    <n v="0.28000000000000003"/>
  </r>
  <r>
    <s v="NAoPri_cohort"/>
    <n v="2018"/>
    <s v="Q1"/>
    <s v="Q1-2018"/>
    <x v="63"/>
    <x v="72"/>
    <s v="."/>
    <s v="Northern"/>
    <s v="ps_missing"/>
    <n v="128"/>
    <n v="0.96875"/>
  </r>
  <r>
    <s v="NAoPri_cohort"/>
    <n v="2018"/>
    <s v="Q2"/>
    <s v="Q2-2018"/>
    <x v="63"/>
    <x v="72"/>
    <s v="."/>
    <s v="Northern"/>
    <s v="ps_missing"/>
    <n v="167"/>
    <n v="0.97006000000000003"/>
  </r>
  <r>
    <s v="NAoPri_cohort"/>
    <n v="2018"/>
    <s v="Q3"/>
    <s v="Q3-2018"/>
    <x v="63"/>
    <x v="72"/>
    <s v="."/>
    <s v="Northern"/>
    <s v="ps_missing"/>
    <n v="183"/>
    <n v="0.97267999999999999"/>
  </r>
  <r>
    <s v="NAoPri_cohort"/>
    <n v="2018"/>
    <s v="Q4"/>
    <s v="Q4-2018"/>
    <x v="63"/>
    <x v="72"/>
    <s v="."/>
    <s v="Northern"/>
    <s v="ps_missing"/>
    <n v="154"/>
    <n v="0.94804999999999995"/>
  </r>
  <r>
    <s v="NAoPri_cohort"/>
    <n v="2019"/>
    <s v="Q1"/>
    <s v="Q1-2019"/>
    <x v="63"/>
    <x v="72"/>
    <s v="."/>
    <s v="Northern"/>
    <s v="ps_missing"/>
    <n v="160"/>
    <n v="0.9375"/>
  </r>
  <r>
    <s v="NAoPri_cohort"/>
    <n v="2019"/>
    <s v="Q2"/>
    <s v="Q2-2019"/>
    <x v="63"/>
    <x v="72"/>
    <s v="."/>
    <s v="Northern"/>
    <s v="ps_missing"/>
    <n v="167"/>
    <n v="0.98204000000000002"/>
  </r>
  <r>
    <s v="NAoPri_cohort"/>
    <n v="2019"/>
    <s v="Q3"/>
    <s v="Q3-2019"/>
    <x v="63"/>
    <x v="72"/>
    <s v="."/>
    <s v="Northern"/>
    <s v="ps_missing"/>
    <n v="168"/>
    <n v="0.97023999999999999"/>
  </r>
  <r>
    <s v="NAoPri_cohort"/>
    <n v="2019"/>
    <s v="Q4"/>
    <s v="Q4-2019"/>
    <x v="63"/>
    <x v="72"/>
    <s v="."/>
    <s v="Northern"/>
    <s v="ps_missing"/>
    <n v="139"/>
    <n v="0.97841999999999996"/>
  </r>
  <r>
    <s v="NAoPri_cohort"/>
    <n v="2020"/>
    <s v="Q1"/>
    <s v="Q1-2020"/>
    <x v="63"/>
    <x v="72"/>
    <s v="."/>
    <s v="Northern"/>
    <s v="ps_missing"/>
    <n v="170"/>
    <n v="0.98824000000000001"/>
  </r>
  <r>
    <s v="NAoPri_cohort"/>
    <n v="2020"/>
    <s v="Q2"/>
    <s v="Q2-2020"/>
    <x v="63"/>
    <x v="72"/>
    <s v="."/>
    <s v="Northern"/>
    <s v="ps_missing"/>
    <n v="71"/>
    <n v="1"/>
  </r>
  <r>
    <s v="NAoPri_cohort"/>
    <n v="2020"/>
    <s v="Q3"/>
    <s v="Q3-2020"/>
    <x v="63"/>
    <x v="72"/>
    <s v="."/>
    <s v="Northern"/>
    <s v="ps_missing"/>
    <n v="108"/>
    <n v="1"/>
  </r>
  <r>
    <s v="NAoPri_cohort"/>
    <n v="2020"/>
    <s v="Q4"/>
    <s v="Q4-2020"/>
    <x v="63"/>
    <x v="72"/>
    <s v="."/>
    <s v="Northern"/>
    <s v="ps_missing"/>
    <n v="181"/>
    <n v="1"/>
  </r>
  <r>
    <s v="NAoPri_cohort"/>
    <n v="2021"/>
    <s v="Q1"/>
    <s v="Q1-2021"/>
    <x v="63"/>
    <x v="72"/>
    <s v="."/>
    <s v="Northern"/>
    <s v="ps_missing"/>
    <n v="150"/>
    <n v="0.99333000000000005"/>
  </r>
  <r>
    <s v="NAoPri_cohort"/>
    <n v="2021"/>
    <s v="Q2"/>
    <s v="Q2-2021"/>
    <x v="63"/>
    <x v="72"/>
    <s v="."/>
    <s v="Northern"/>
    <s v="ps_missing"/>
    <n v="153"/>
    <n v="0.99346000000000001"/>
  </r>
  <r>
    <s v="NAoPri_cohort"/>
    <n v="2021"/>
    <s v="Q3"/>
    <s v="Q3-2021"/>
    <x v="63"/>
    <x v="72"/>
    <s v="."/>
    <s v="Northern"/>
    <s v="ps_missing"/>
    <n v="182"/>
    <n v="0.93955999999999995"/>
  </r>
  <r>
    <s v="NAoPri_cohort"/>
    <n v="2021"/>
    <s v="Q4"/>
    <s v="Q4-2021"/>
    <x v="63"/>
    <x v="72"/>
    <s v="."/>
    <s v="Northern"/>
    <s v="ps_missing"/>
    <n v="203"/>
    <n v="0.98029999999999995"/>
  </r>
  <r>
    <s v="NAoPri_cohort"/>
    <n v="2022"/>
    <s v="Q1"/>
    <s v="Q1-2022"/>
    <x v="63"/>
    <x v="72"/>
    <s v="."/>
    <s v="Northern"/>
    <s v="ps_missing"/>
    <n v="210"/>
    <n v="0.99048000000000003"/>
  </r>
  <r>
    <s v="NAoPri_cohort"/>
    <n v="2022"/>
    <s v="Q2"/>
    <s v="Q2-2022"/>
    <x v="63"/>
    <x v="72"/>
    <s v="."/>
    <s v="Northern"/>
    <s v="ps_missing"/>
    <n v="168"/>
    <n v="0.99404999999999999"/>
  </r>
  <r>
    <s v="NAoPri_cohort"/>
    <n v="2022"/>
    <s v="Q3"/>
    <s v="Q3-2022"/>
    <x v="63"/>
    <x v="72"/>
    <s v="."/>
    <s v="Northern"/>
    <s v="ps_missing"/>
    <n v="171"/>
    <n v="0.98829999999999996"/>
  </r>
  <r>
    <s v="NAoPri_cohort"/>
    <n v="2022"/>
    <s v="Q4"/>
    <s v="Q4-2022"/>
    <x v="63"/>
    <x v="72"/>
    <s v="."/>
    <s v="Northern"/>
    <s v="ps_missing"/>
    <n v="167"/>
    <n v="1"/>
  </r>
  <r>
    <s v="NAoPri_cohort"/>
    <n v="2023"/>
    <s v="Q1"/>
    <s v="Q1-2023"/>
    <x v="63"/>
    <x v="72"/>
    <s v="."/>
    <s v="Northern"/>
    <s v="ps_missing"/>
    <n v="157"/>
    <n v="0.94903999999999999"/>
  </r>
  <r>
    <s v="NAoPri_cohort"/>
    <n v="2018"/>
    <s v="Q1"/>
    <s v="Q1-2018"/>
    <x v="64"/>
    <x v="73"/>
    <s v="."/>
    <s v="East of England - North"/>
    <s v="ps_missing"/>
    <n v="103"/>
    <n v="0.72816000000000003"/>
  </r>
  <r>
    <s v="NAoPri_cohort"/>
    <n v="2018"/>
    <s v="Q2"/>
    <s v="Q2-2018"/>
    <x v="64"/>
    <x v="73"/>
    <s v="."/>
    <s v="East of England - North"/>
    <s v="ps_missing"/>
    <n v="128"/>
    <n v="0.72655999999999998"/>
  </r>
  <r>
    <s v="NAoPri_cohort"/>
    <n v="2018"/>
    <s v="Q3"/>
    <s v="Q3-2018"/>
    <x v="64"/>
    <x v="73"/>
    <s v="."/>
    <s v="East of England - North"/>
    <s v="ps_missing"/>
    <n v="120"/>
    <n v="0.7"/>
  </r>
  <r>
    <s v="NAoPri_cohort"/>
    <n v="2018"/>
    <s v="Q4"/>
    <s v="Q4-2018"/>
    <x v="64"/>
    <x v="73"/>
    <s v="."/>
    <s v="East of England - North"/>
    <s v="ps_missing"/>
    <n v="125"/>
    <n v="0.85599999999999998"/>
  </r>
  <r>
    <s v="NAoPri_cohort"/>
    <n v="2019"/>
    <s v="Q1"/>
    <s v="Q1-2019"/>
    <x v="64"/>
    <x v="73"/>
    <s v="."/>
    <s v="East of England - North"/>
    <s v="ps_missing"/>
    <n v="98"/>
    <n v="0.92857000000000001"/>
  </r>
  <r>
    <s v="NAoPri_cohort"/>
    <n v="2019"/>
    <s v="Q2"/>
    <s v="Q2-2019"/>
    <x v="64"/>
    <x v="73"/>
    <s v="."/>
    <s v="East of England - North"/>
    <s v="ps_missing"/>
    <n v="84"/>
    <n v="0.89285999999999999"/>
  </r>
  <r>
    <s v="NAoPri_cohort"/>
    <n v="2019"/>
    <s v="Q3"/>
    <s v="Q3-2019"/>
    <x v="64"/>
    <x v="73"/>
    <s v="."/>
    <s v="East of England - North"/>
    <s v="ps_missing"/>
    <n v="108"/>
    <n v="0.90741000000000005"/>
  </r>
  <r>
    <s v="NAoPri_cohort"/>
    <n v="2019"/>
    <s v="Q4"/>
    <s v="Q4-2019"/>
    <x v="64"/>
    <x v="73"/>
    <s v="."/>
    <s v="East of England - North"/>
    <s v="ps_missing"/>
    <n v="97"/>
    <n v="0.90722000000000003"/>
  </r>
  <r>
    <s v="NAoPri_cohort"/>
    <n v="2020"/>
    <s v="Q1"/>
    <s v="Q1-2020"/>
    <x v="64"/>
    <x v="73"/>
    <s v="."/>
    <s v="East of England - North"/>
    <s v="ps_missing"/>
    <n v="84"/>
    <n v="0.59523999999999999"/>
  </r>
  <r>
    <s v="NAoPri_cohort"/>
    <n v="2020"/>
    <s v="Q2"/>
    <s v="Q2-2020"/>
    <x v="64"/>
    <x v="73"/>
    <s v="."/>
    <s v="East of England - North"/>
    <s v="ps_missing"/>
    <n v="58"/>
    <n v="0.62068999999999996"/>
  </r>
  <r>
    <s v="NAoPri_cohort"/>
    <n v="2020"/>
    <s v="Q3"/>
    <s v="Q3-2020"/>
    <x v="64"/>
    <x v="73"/>
    <s v="."/>
    <s v="East of England - North"/>
    <s v="ps_missing"/>
    <n v="97"/>
    <n v="0.70103000000000004"/>
  </r>
  <r>
    <s v="NAoPri_cohort"/>
    <n v="2020"/>
    <s v="Q4"/>
    <s v="Q4-2020"/>
    <x v="64"/>
    <x v="73"/>
    <s v="."/>
    <s v="East of England - North"/>
    <s v="ps_missing"/>
    <n v="103"/>
    <n v="0.83494999999999997"/>
  </r>
  <r>
    <s v="NAoPri_cohort"/>
    <n v="2021"/>
    <s v="Q1"/>
    <s v="Q1-2021"/>
    <x v="64"/>
    <x v="73"/>
    <s v="."/>
    <s v="East of England - North"/>
    <s v="ps_missing"/>
    <n v="98"/>
    <n v="0.55101999999999995"/>
  </r>
  <r>
    <s v="NAoPri_cohort"/>
    <n v="2021"/>
    <s v="Q2"/>
    <s v="Q2-2021"/>
    <x v="64"/>
    <x v="73"/>
    <s v="."/>
    <s v="East of England - North"/>
    <s v="ps_missing"/>
    <n v="98"/>
    <n v="0.57142999999999999"/>
  </r>
  <r>
    <s v="NAoPri_cohort"/>
    <n v="2021"/>
    <s v="Q3"/>
    <s v="Q3-2021"/>
    <x v="64"/>
    <x v="73"/>
    <s v="."/>
    <s v="East of England - North"/>
    <s v="ps_missing"/>
    <n v="105"/>
    <n v="0.40952"/>
  </r>
  <r>
    <s v="NAoPri_cohort"/>
    <n v="2021"/>
    <s v="Q4"/>
    <s v="Q4-2021"/>
    <x v="64"/>
    <x v="73"/>
    <s v="."/>
    <s v="East of England - North"/>
    <s v="ps_missing"/>
    <n v="84"/>
    <n v="0.45238"/>
  </r>
  <r>
    <s v="NAoPri_cohort"/>
    <n v="2022"/>
    <s v="Q1"/>
    <s v="Q1-2022"/>
    <x v="64"/>
    <x v="73"/>
    <s v="."/>
    <s v="East of England - North"/>
    <s v="ps_missing"/>
    <n v="85"/>
    <n v="0.38823999999999997"/>
  </r>
  <r>
    <s v="NAoPri_cohort"/>
    <n v="2022"/>
    <s v="Q2"/>
    <s v="Q2-2022"/>
    <x v="64"/>
    <x v="73"/>
    <s v="."/>
    <s v="East of England - North"/>
    <s v="ps_missing"/>
    <n v="104"/>
    <n v="0.35576999999999998"/>
  </r>
  <r>
    <s v="NAoPri_cohort"/>
    <n v="2022"/>
    <s v="Q3"/>
    <s v="Q3-2022"/>
    <x v="64"/>
    <x v="73"/>
    <s v="."/>
    <s v="East of England - North"/>
    <s v="ps_missing"/>
    <n v="105"/>
    <n v="0.37142999999999998"/>
  </r>
  <r>
    <s v="NAoPri_cohort"/>
    <n v="2022"/>
    <s v="Q4"/>
    <s v="Q4-2022"/>
    <x v="64"/>
    <x v="73"/>
    <s v="."/>
    <s v="East of England - North"/>
    <s v="ps_missing"/>
    <n v="86"/>
    <n v="0.46511999999999998"/>
  </r>
  <r>
    <s v="NAoPri_cohort"/>
    <n v="2023"/>
    <s v="Q1"/>
    <s v="Q1-2023"/>
    <x v="64"/>
    <x v="73"/>
    <s v="."/>
    <s v="East of England - North"/>
    <s v="ps_missing"/>
    <n v="84"/>
    <n v="0.36904999999999999"/>
  </r>
  <r>
    <s v="NAoPri_cohort"/>
    <n v="2018"/>
    <s v="Q1"/>
    <s v="Q1-2018"/>
    <x v="65"/>
    <x v="74"/>
    <s v="."/>
    <s v="East Midlands"/>
    <s v="ps_missing"/>
    <n v="84"/>
    <n v="0.42857000000000001"/>
  </r>
  <r>
    <s v="NAoPri_cohort"/>
    <n v="2018"/>
    <s v="Q2"/>
    <s v="Q2-2018"/>
    <x v="65"/>
    <x v="74"/>
    <s v="."/>
    <s v="East Midlands"/>
    <s v="ps_missing"/>
    <n v="86"/>
    <n v="0.59301999999999999"/>
  </r>
  <r>
    <s v="NAoPri_cohort"/>
    <n v="2018"/>
    <s v="Q3"/>
    <s v="Q3-2018"/>
    <x v="65"/>
    <x v="74"/>
    <s v="."/>
    <s v="East Midlands"/>
    <s v="ps_missing"/>
    <n v="78"/>
    <n v="0.60255999999999998"/>
  </r>
  <r>
    <s v="NAoPri_cohort"/>
    <n v="2018"/>
    <s v="Q4"/>
    <s v="Q4-2018"/>
    <x v="65"/>
    <x v="74"/>
    <s v="."/>
    <s v="East Midlands"/>
    <s v="ps_missing"/>
    <n v="76"/>
    <n v="0.82894999999999996"/>
  </r>
  <r>
    <s v="NAoPri_cohort"/>
    <n v="2019"/>
    <s v="Q1"/>
    <s v="Q1-2019"/>
    <x v="65"/>
    <x v="74"/>
    <s v="."/>
    <s v="East Midlands"/>
    <s v="ps_missing"/>
    <n v="83"/>
    <n v="0.77107999999999999"/>
  </r>
  <r>
    <s v="NAoPri_cohort"/>
    <n v="2019"/>
    <s v="Q2"/>
    <s v="Q2-2019"/>
    <x v="65"/>
    <x v="74"/>
    <s v="."/>
    <s v="East Midlands"/>
    <s v="ps_missing"/>
    <n v="80"/>
    <n v="0.78749999999999998"/>
  </r>
  <r>
    <s v="NAoPri_cohort"/>
    <n v="2019"/>
    <s v="Q3"/>
    <s v="Q3-2019"/>
    <x v="65"/>
    <x v="74"/>
    <s v="."/>
    <s v="East Midlands"/>
    <s v="ps_missing"/>
    <n v="72"/>
    <n v="0.76388999999999996"/>
  </r>
  <r>
    <s v="NAoPri_cohort"/>
    <n v="2019"/>
    <s v="Q4"/>
    <s v="Q4-2019"/>
    <x v="65"/>
    <x v="74"/>
    <s v="."/>
    <s v="East Midlands"/>
    <s v="ps_missing"/>
    <n v="87"/>
    <n v="0.74712999999999996"/>
  </r>
  <r>
    <s v="NAoPri_cohort"/>
    <n v="2020"/>
    <s v="Q1"/>
    <s v="Q1-2020"/>
    <x v="65"/>
    <x v="74"/>
    <s v="."/>
    <s v="East Midlands"/>
    <s v="ps_missing"/>
    <n v="69"/>
    <n v="0.76812000000000002"/>
  </r>
  <r>
    <s v="NAoPri_cohort"/>
    <n v="2020"/>
    <s v="Q2"/>
    <s v="Q2-2020"/>
    <x v="65"/>
    <x v="74"/>
    <s v="."/>
    <s v="East Midlands"/>
    <s v="ps_missing"/>
    <n v="48"/>
    <n v="0.875"/>
  </r>
  <r>
    <s v="NAoPri_cohort"/>
    <n v="2020"/>
    <s v="Q3"/>
    <s v="Q3-2020"/>
    <x v="65"/>
    <x v="74"/>
    <s v="."/>
    <s v="East Midlands"/>
    <s v="ps_missing"/>
    <n v="70"/>
    <n v="0.87143000000000004"/>
  </r>
  <r>
    <s v="NAoPri_cohort"/>
    <n v="2020"/>
    <s v="Q4"/>
    <s v="Q4-2020"/>
    <x v="65"/>
    <x v="74"/>
    <s v="."/>
    <s v="East Midlands"/>
    <s v="ps_missing"/>
    <n v="70"/>
    <n v="0.78571000000000002"/>
  </r>
  <r>
    <s v="NAoPri_cohort"/>
    <n v="2021"/>
    <s v="Q1"/>
    <s v="Q1-2021"/>
    <x v="65"/>
    <x v="74"/>
    <s v="."/>
    <s v="East Midlands"/>
    <s v="ps_missing"/>
    <n v="60"/>
    <n v="0.66666999999999998"/>
  </r>
  <r>
    <s v="NAoPri_cohort"/>
    <n v="2021"/>
    <s v="Q2"/>
    <s v="Q2-2021"/>
    <x v="65"/>
    <x v="74"/>
    <s v="."/>
    <s v="East Midlands"/>
    <s v="ps_missing"/>
    <n v="71"/>
    <n v="0.85914999999999997"/>
  </r>
  <r>
    <s v="NAoPri_cohort"/>
    <n v="2021"/>
    <s v="Q3"/>
    <s v="Q3-2021"/>
    <x v="65"/>
    <x v="74"/>
    <s v="."/>
    <s v="East Midlands"/>
    <s v="ps_missing"/>
    <n v="74"/>
    <n v="0.78378000000000003"/>
  </r>
  <r>
    <s v="NAoPri_cohort"/>
    <n v="2021"/>
    <s v="Q4"/>
    <s v="Q4-2021"/>
    <x v="65"/>
    <x v="74"/>
    <s v="."/>
    <s v="East Midlands"/>
    <s v="ps_missing"/>
    <n v="68"/>
    <n v="0.73529"/>
  </r>
  <r>
    <s v="NAoPri_cohort"/>
    <n v="2022"/>
    <s v="Q1"/>
    <s v="Q1-2022"/>
    <x v="65"/>
    <x v="74"/>
    <s v="."/>
    <s v="East Midlands"/>
    <s v="ps_missing"/>
    <n v="70"/>
    <n v="0.64285999999999999"/>
  </r>
  <r>
    <s v="NAoPri_cohort"/>
    <n v="2022"/>
    <s v="Q2"/>
    <s v="Q2-2022"/>
    <x v="65"/>
    <x v="74"/>
    <s v="."/>
    <s v="East Midlands"/>
    <s v="ps_missing"/>
    <n v="75"/>
    <n v="0.70667000000000002"/>
  </r>
  <r>
    <s v="NAoPri_cohort"/>
    <n v="2022"/>
    <s v="Q3"/>
    <s v="Q3-2022"/>
    <x v="65"/>
    <x v="74"/>
    <s v="."/>
    <s v="East Midlands"/>
    <s v="ps_missing"/>
    <n v="84"/>
    <n v="0.77381"/>
  </r>
  <r>
    <s v="NAoPri_cohort"/>
    <n v="2022"/>
    <s v="Q4"/>
    <s v="Q4-2022"/>
    <x v="65"/>
    <x v="74"/>
    <s v="."/>
    <s v="East Midlands"/>
    <s v="ps_missing"/>
    <n v="68"/>
    <n v="0.77941000000000005"/>
  </r>
  <r>
    <s v="NAoPri_cohort"/>
    <n v="2023"/>
    <s v="Q1"/>
    <s v="Q1-2023"/>
    <x v="65"/>
    <x v="74"/>
    <s v="."/>
    <s v="East Midlands"/>
    <s v="ps_missing"/>
    <n v="75"/>
    <n v="0.93332999999999999"/>
  </r>
  <r>
    <s v="NAoPri_cohort"/>
    <n v="2018"/>
    <s v="Q1"/>
    <s v="Q1-2018"/>
    <x v="13"/>
    <x v="75"/>
    <s v="."/>
    <s v="Northern"/>
    <s v="ps_missing"/>
    <n v="644"/>
    <n v="0.31365999999999999"/>
  </r>
  <r>
    <s v="NAoPri_cohort"/>
    <n v="2018"/>
    <s v="Q2"/>
    <s v="Q2-2018"/>
    <x v="13"/>
    <x v="75"/>
    <s v="."/>
    <s v="Northern"/>
    <s v="ps_missing"/>
    <n v="716"/>
    <n v="0.45950000000000002"/>
  </r>
  <r>
    <s v="NAoPri_cohort"/>
    <n v="2018"/>
    <s v="Q3"/>
    <s v="Q3-2018"/>
    <x v="13"/>
    <x v="75"/>
    <s v="."/>
    <s v="Northern"/>
    <s v="ps_missing"/>
    <n v="775"/>
    <n v="0.44386999999999999"/>
  </r>
  <r>
    <s v="NAoPri_cohort"/>
    <n v="2018"/>
    <s v="Q4"/>
    <s v="Q4-2018"/>
    <x v="13"/>
    <x v="75"/>
    <s v="."/>
    <s v="Northern"/>
    <s v="ps_missing"/>
    <n v="654"/>
    <n v="0.44801000000000002"/>
  </r>
  <r>
    <s v="NAoPri_cohort"/>
    <n v="2019"/>
    <s v="Q1"/>
    <s v="Q1-2019"/>
    <x v="13"/>
    <x v="75"/>
    <s v="."/>
    <s v="Northern"/>
    <s v="ps_missing"/>
    <n v="637"/>
    <n v="0.53217999999999999"/>
  </r>
  <r>
    <s v="NAoPri_cohort"/>
    <n v="2019"/>
    <s v="Q2"/>
    <s v="Q2-2019"/>
    <x v="13"/>
    <x v="75"/>
    <s v="."/>
    <s v="Northern"/>
    <s v="ps_missing"/>
    <n v="703"/>
    <n v="0.51778000000000002"/>
  </r>
  <r>
    <s v="NAoPri_cohort"/>
    <n v="2019"/>
    <s v="Q3"/>
    <s v="Q3-2019"/>
    <x v="13"/>
    <x v="75"/>
    <s v="."/>
    <s v="Northern"/>
    <s v="ps_missing"/>
    <n v="690"/>
    <n v="0.50144999999999995"/>
  </r>
  <r>
    <s v="NAoPri_cohort"/>
    <n v="2019"/>
    <s v="Q4"/>
    <s v="Q4-2019"/>
    <x v="13"/>
    <x v="75"/>
    <s v="."/>
    <s v="Northern"/>
    <s v="ps_missing"/>
    <n v="677"/>
    <n v="0.48892000000000002"/>
  </r>
  <r>
    <s v="NAoPri_cohort"/>
    <n v="2020"/>
    <s v="Q1"/>
    <s v="Q1-2020"/>
    <x v="13"/>
    <x v="75"/>
    <s v="."/>
    <s v="Northern"/>
    <s v="ps_missing"/>
    <n v="678"/>
    <n v="0.57226999999999995"/>
  </r>
  <r>
    <s v="NAoPri_cohort"/>
    <n v="2020"/>
    <s v="Q2"/>
    <s v="Q2-2020"/>
    <x v="13"/>
    <x v="75"/>
    <s v="."/>
    <s v="Northern"/>
    <s v="ps_missing"/>
    <n v="339"/>
    <n v="0.70206000000000002"/>
  </r>
  <r>
    <s v="NAoPri_cohort"/>
    <n v="2020"/>
    <s v="Q3"/>
    <s v="Q3-2020"/>
    <x v="13"/>
    <x v="75"/>
    <s v="."/>
    <s v="Northern"/>
    <s v="ps_missing"/>
    <n v="495"/>
    <n v="0.53737000000000001"/>
  </r>
  <r>
    <s v="NAoPri_cohort"/>
    <n v="2020"/>
    <s v="Q4"/>
    <s v="Q4-2020"/>
    <x v="13"/>
    <x v="75"/>
    <s v="."/>
    <s v="Northern"/>
    <s v="ps_missing"/>
    <n v="700"/>
    <n v="0.57571000000000006"/>
  </r>
  <r>
    <s v="NAoPri_cohort"/>
    <n v="2021"/>
    <s v="Q1"/>
    <s v="Q1-2021"/>
    <x v="13"/>
    <x v="75"/>
    <s v="."/>
    <s v="Northern"/>
    <s v="ps_missing"/>
    <n v="652"/>
    <n v="0.55674999999999997"/>
  </r>
  <r>
    <s v="NAoPri_cohort"/>
    <n v="2021"/>
    <s v="Q2"/>
    <s v="Q2-2021"/>
    <x v="13"/>
    <x v="75"/>
    <s v="."/>
    <s v="Northern"/>
    <s v="ps_missing"/>
    <n v="773"/>
    <n v="0.57567999999999997"/>
  </r>
  <r>
    <s v="NAoPri_cohort"/>
    <n v="2021"/>
    <s v="Q3"/>
    <s v="Q3-2021"/>
    <x v="13"/>
    <x v="75"/>
    <s v="."/>
    <s v="Northern"/>
    <s v="ps_missing"/>
    <n v="747"/>
    <n v="0.50736000000000003"/>
  </r>
  <r>
    <s v="NAoPri_cohort"/>
    <n v="2021"/>
    <s v="Q4"/>
    <s v="Q4-2021"/>
    <x v="13"/>
    <x v="75"/>
    <s v="."/>
    <s v="Northern"/>
    <s v="ps_missing"/>
    <n v="739"/>
    <n v="0.52232999999999996"/>
  </r>
  <r>
    <s v="NAoPri_cohort"/>
    <n v="2022"/>
    <s v="Q1"/>
    <s v="Q1-2022"/>
    <x v="13"/>
    <x v="75"/>
    <s v="."/>
    <s v="Northern"/>
    <s v="ps_missing"/>
    <n v="729"/>
    <n v="0.57613000000000003"/>
  </r>
  <r>
    <s v="NAoPri_cohort"/>
    <n v="2022"/>
    <s v="Q2"/>
    <s v="Q2-2022"/>
    <x v="13"/>
    <x v="75"/>
    <s v="."/>
    <s v="Northern"/>
    <s v="ps_missing"/>
    <n v="734"/>
    <n v="0.55313000000000001"/>
  </r>
  <r>
    <s v="NAoPri_cohort"/>
    <n v="2022"/>
    <s v="Q3"/>
    <s v="Q3-2022"/>
    <x v="13"/>
    <x v="75"/>
    <s v="."/>
    <s v="Northern"/>
    <s v="ps_missing"/>
    <n v="767"/>
    <n v="0.62451000000000001"/>
  </r>
  <r>
    <s v="NAoPri_cohort"/>
    <n v="2022"/>
    <s v="Q4"/>
    <s v="Q4-2022"/>
    <x v="13"/>
    <x v="75"/>
    <s v="."/>
    <s v="Northern"/>
    <s v="ps_missing"/>
    <n v="691"/>
    <n v="0.61795"/>
  </r>
  <r>
    <s v="NAoPri_cohort"/>
    <n v="2023"/>
    <s v="Q1"/>
    <s v="Q1-2023"/>
    <x v="13"/>
    <x v="75"/>
    <s v="."/>
    <s v="Northern"/>
    <s v="ps_missing"/>
    <n v="747"/>
    <n v="0.62248999999999999"/>
  </r>
  <r>
    <s v="NAoPri_cohort"/>
    <n v="2018"/>
    <s v="Q1"/>
    <s v="Q1-2018"/>
    <x v="66"/>
    <x v="76"/>
    <s v="."/>
    <s v="Humber, Coast and Vale"/>
    <s v="ps_missing"/>
    <n v="64"/>
    <n v="0.85938000000000003"/>
  </r>
  <r>
    <s v="NAoPri_cohort"/>
    <n v="2018"/>
    <s v="Q2"/>
    <s v="Q2-2018"/>
    <x v="66"/>
    <x v="76"/>
    <s v="."/>
    <s v="Humber, Coast and Vale"/>
    <s v="ps_missing"/>
    <n v="71"/>
    <n v="0.81689999999999996"/>
  </r>
  <r>
    <s v="NAoPri_cohort"/>
    <n v="2018"/>
    <s v="Q3"/>
    <s v="Q3-2018"/>
    <x v="66"/>
    <x v="76"/>
    <s v="."/>
    <s v="Humber, Coast and Vale"/>
    <s v="ps_missing"/>
    <n v="71"/>
    <n v="0.88732"/>
  </r>
  <r>
    <s v="NAoPri_cohort"/>
    <n v="2018"/>
    <s v="Q4"/>
    <s v="Q4-2018"/>
    <x v="66"/>
    <x v="76"/>
    <s v="."/>
    <s v="Humber, Coast and Vale"/>
    <s v="ps_missing"/>
    <n v="69"/>
    <n v="0.72463999999999995"/>
  </r>
  <r>
    <s v="NAoPri_cohort"/>
    <n v="2019"/>
    <s v="Q1"/>
    <s v="Q1-2019"/>
    <x v="66"/>
    <x v="76"/>
    <s v="."/>
    <s v="Humber, Coast and Vale"/>
    <s v="ps_missing"/>
    <n v="59"/>
    <n v="0.76271"/>
  </r>
  <r>
    <s v="NAoPri_cohort"/>
    <n v="2019"/>
    <s v="Q2"/>
    <s v="Q2-2019"/>
    <x v="66"/>
    <x v="76"/>
    <s v="."/>
    <s v="Humber, Coast and Vale"/>
    <s v="ps_missing"/>
    <n v="62"/>
    <n v="0.95160999999999996"/>
  </r>
  <r>
    <s v="NAoPri_cohort"/>
    <n v="2019"/>
    <s v="Q3"/>
    <s v="Q3-2019"/>
    <x v="66"/>
    <x v="76"/>
    <s v="."/>
    <s v="Humber, Coast and Vale"/>
    <s v="ps_missing"/>
    <n v="74"/>
    <n v="0.91891999999999996"/>
  </r>
  <r>
    <s v="NAoPri_cohort"/>
    <n v="2019"/>
    <s v="Q4"/>
    <s v="Q4-2019"/>
    <x v="66"/>
    <x v="76"/>
    <s v="."/>
    <s v="Humber, Coast and Vale"/>
    <s v="ps_missing"/>
    <n v="60"/>
    <n v="0.95"/>
  </r>
  <r>
    <s v="NAoPri_cohort"/>
    <n v="2020"/>
    <s v="Q1"/>
    <s v="Q1-2020"/>
    <x v="66"/>
    <x v="76"/>
    <s v="."/>
    <s v="Humber, Coast and Vale"/>
    <s v="ps_missing"/>
    <n v="53"/>
    <n v="0.94340000000000002"/>
  </r>
  <r>
    <s v="NAoPri_cohort"/>
    <n v="2020"/>
    <s v="Q2"/>
    <s v="Q2-2020"/>
    <x v="66"/>
    <x v="76"/>
    <s v="."/>
    <s v="Humber, Coast and Vale"/>
    <s v="ps_missing"/>
    <n v="43"/>
    <n v="0.88371999999999995"/>
  </r>
  <r>
    <s v="NAoPri_cohort"/>
    <n v="2020"/>
    <s v="Q3"/>
    <s v="Q3-2020"/>
    <x v="66"/>
    <x v="76"/>
    <s v="."/>
    <s v="Humber, Coast and Vale"/>
    <s v="ps_missing"/>
    <n v="56"/>
    <n v="0.83928999999999998"/>
  </r>
  <r>
    <s v="NAoPri_cohort"/>
    <n v="2020"/>
    <s v="Q4"/>
    <s v="Q4-2020"/>
    <x v="66"/>
    <x v="76"/>
    <s v="."/>
    <s v="Humber, Coast and Vale"/>
    <s v="ps_missing"/>
    <n v="53"/>
    <n v="0.73585"/>
  </r>
  <r>
    <s v="NAoPri_cohort"/>
    <n v="2021"/>
    <s v="Q1"/>
    <s v="Q1-2021"/>
    <x v="66"/>
    <x v="76"/>
    <s v="."/>
    <s v="Humber, Coast and Vale"/>
    <s v="ps_missing"/>
    <n v="73"/>
    <n v="0.79452"/>
  </r>
  <r>
    <s v="NAoPri_cohort"/>
    <n v="2021"/>
    <s v="Q2"/>
    <s v="Q2-2021"/>
    <x v="66"/>
    <x v="76"/>
    <s v="."/>
    <s v="Humber, Coast and Vale"/>
    <s v="ps_missing"/>
    <n v="67"/>
    <n v="0.64178999999999997"/>
  </r>
  <r>
    <s v="NAoPri_cohort"/>
    <n v="2021"/>
    <s v="Q3"/>
    <s v="Q3-2021"/>
    <x v="66"/>
    <x v="76"/>
    <s v="."/>
    <s v="Humber, Coast and Vale"/>
    <s v="ps_missing"/>
    <n v="80"/>
    <n v="0.95"/>
  </r>
  <r>
    <s v="NAoPri_cohort"/>
    <n v="2021"/>
    <s v="Q4"/>
    <s v="Q4-2021"/>
    <x v="66"/>
    <x v="76"/>
    <s v="."/>
    <s v="Humber, Coast and Vale"/>
    <s v="ps_missing"/>
    <n v="72"/>
    <n v="0.88888999999999996"/>
  </r>
  <r>
    <s v="NAoPri_cohort"/>
    <n v="2022"/>
    <s v="Q1"/>
    <s v="Q1-2022"/>
    <x v="66"/>
    <x v="76"/>
    <s v="."/>
    <s v="Humber, Coast and Vale"/>
    <s v="ps_missing"/>
    <n v="63"/>
    <n v="0.57142999999999999"/>
  </r>
  <r>
    <s v="NAoPri_cohort"/>
    <n v="2022"/>
    <s v="Q2"/>
    <s v="Q2-2022"/>
    <x v="66"/>
    <x v="76"/>
    <s v="."/>
    <s v="Humber, Coast and Vale"/>
    <s v="ps_missing"/>
    <n v="71"/>
    <n v="0.83099000000000001"/>
  </r>
  <r>
    <s v="NAoPri_cohort"/>
    <n v="2022"/>
    <s v="Q3"/>
    <s v="Q3-2022"/>
    <x v="66"/>
    <x v="76"/>
    <s v="."/>
    <s v="Humber, Coast and Vale"/>
    <s v="ps_missing"/>
    <n v="58"/>
    <n v="0.77585999999999999"/>
  </r>
  <r>
    <s v="NAoPri_cohort"/>
    <n v="2022"/>
    <s v="Q4"/>
    <s v="Q4-2022"/>
    <x v="66"/>
    <x v="76"/>
    <s v="."/>
    <s v="Humber, Coast and Vale"/>
    <s v="ps_missing"/>
    <n v="70"/>
    <n v="0.78571000000000002"/>
  </r>
  <r>
    <s v="NAoPri_cohort"/>
    <n v="2023"/>
    <s v="Q1"/>
    <s v="Q1-2023"/>
    <x v="66"/>
    <x v="76"/>
    <s v="."/>
    <s v="Humber, Coast and Vale"/>
    <s v="ps_missing"/>
    <n v="57"/>
    <n v="0.78947000000000001"/>
  </r>
  <r>
    <s v="NAoPri_cohort"/>
    <n v="2018"/>
    <s v="Q1"/>
    <s v="Q1-2018"/>
    <x v="67"/>
    <x v="77"/>
    <s v="."/>
    <s v="Northern"/>
    <s v="ps_missing"/>
    <n v="67"/>
    <n v="0.91044999999999998"/>
  </r>
  <r>
    <s v="NAoPri_cohort"/>
    <n v="2018"/>
    <s v="Q2"/>
    <s v="Q2-2018"/>
    <x v="67"/>
    <x v="77"/>
    <s v="."/>
    <s v="Northern"/>
    <s v="ps_missing"/>
    <n v="58"/>
    <n v="0.91378999999999999"/>
  </r>
  <r>
    <s v="NAoPri_cohort"/>
    <n v="2018"/>
    <s v="Q3"/>
    <s v="Q3-2018"/>
    <x v="67"/>
    <x v="77"/>
    <s v="."/>
    <s v="Northern"/>
    <s v="ps_missing"/>
    <n v="68"/>
    <n v="0.29411999999999999"/>
  </r>
  <r>
    <s v="NAoPri_cohort"/>
    <n v="2018"/>
    <s v="Q4"/>
    <s v="Q4-2018"/>
    <x v="67"/>
    <x v="77"/>
    <s v="."/>
    <s v="Northern"/>
    <s v="ps_missing"/>
    <n v="45"/>
    <n v="0.46666999999999997"/>
  </r>
  <r>
    <s v="NAoPri_cohort"/>
    <n v="2019"/>
    <s v="Q1"/>
    <s v="Q1-2019"/>
    <x v="67"/>
    <x v="77"/>
    <s v="."/>
    <s v="Northern"/>
    <s v="ps_missing"/>
    <n v="51"/>
    <n v="0.72548999999999997"/>
  </r>
  <r>
    <s v="NAoPri_cohort"/>
    <n v="2019"/>
    <s v="Q2"/>
    <s v="Q2-2019"/>
    <x v="67"/>
    <x v="77"/>
    <s v="."/>
    <s v="Northern"/>
    <s v="ps_missing"/>
    <n v="66"/>
    <n v="0.68181999999999998"/>
  </r>
  <r>
    <s v="NAoPri_cohort"/>
    <n v="2019"/>
    <s v="Q3"/>
    <s v="Q3-2019"/>
    <x v="67"/>
    <x v="77"/>
    <s v="."/>
    <s v="Northern"/>
    <s v="ps_missing"/>
    <n v="58"/>
    <n v="0.36207"/>
  </r>
  <r>
    <s v="NAoPri_cohort"/>
    <n v="2019"/>
    <s v="Q4"/>
    <s v="Q4-2019"/>
    <x v="67"/>
    <x v="77"/>
    <s v="."/>
    <s v="Northern"/>
    <s v="ps_missing"/>
    <n v="65"/>
    <n v="0.46154000000000001"/>
  </r>
  <r>
    <s v="NAoPri_cohort"/>
    <n v="2020"/>
    <s v="Q1"/>
    <s v="Q1-2020"/>
    <x v="67"/>
    <x v="77"/>
    <s v="."/>
    <s v="Northern"/>
    <s v="ps_missing"/>
    <n v="76"/>
    <n v="0.19736999999999999"/>
  </r>
  <r>
    <s v="NAoPri_cohort"/>
    <n v="2020"/>
    <s v="Q2"/>
    <s v="Q2-2020"/>
    <x v="67"/>
    <x v="77"/>
    <s v="."/>
    <s v="Northern"/>
    <s v="ps_missing"/>
    <n v="45"/>
    <n v="0.57777999999999996"/>
  </r>
  <r>
    <s v="NAoPri_cohort"/>
    <n v="2020"/>
    <s v="Q3"/>
    <s v="Q3-2020"/>
    <x v="67"/>
    <x v="77"/>
    <s v="."/>
    <s v="Northern"/>
    <s v="ps_missing"/>
    <n v="67"/>
    <n v="0.19403000000000001"/>
  </r>
  <r>
    <s v="NAoPri_cohort"/>
    <n v="2020"/>
    <s v="Q4"/>
    <s v="Q4-2020"/>
    <x v="67"/>
    <x v="77"/>
    <s v="."/>
    <s v="Northern"/>
    <s v="ps_missing"/>
    <n v="84"/>
    <n v="3.5709999999999999E-2"/>
  </r>
  <r>
    <s v="NAoPri_cohort"/>
    <n v="2021"/>
    <s v="Q1"/>
    <s v="Q1-2021"/>
    <x v="67"/>
    <x v="77"/>
    <s v="."/>
    <s v="Northern"/>
    <s v="ps_missing"/>
    <n v="64"/>
    <n v="0.42187999999999998"/>
  </r>
  <r>
    <s v="NAoPri_cohort"/>
    <n v="2021"/>
    <s v="Q2"/>
    <s v="Q2-2021"/>
    <x v="67"/>
    <x v="77"/>
    <s v="."/>
    <s v="Northern"/>
    <s v="ps_missing"/>
    <n v="78"/>
    <n v="0.37179000000000001"/>
  </r>
  <r>
    <s v="NAoPri_cohort"/>
    <n v="2021"/>
    <s v="Q3"/>
    <s v="Q3-2021"/>
    <x v="67"/>
    <x v="77"/>
    <s v="."/>
    <s v="Northern"/>
    <s v="ps_missing"/>
    <n v="65"/>
    <n v="1.538E-2"/>
  </r>
  <r>
    <s v="NAoPri_cohort"/>
    <n v="2021"/>
    <s v="Q4"/>
    <s v="Q4-2021"/>
    <x v="67"/>
    <x v="77"/>
    <s v="."/>
    <s v="Northern"/>
    <s v="ps_missing"/>
    <n v="71"/>
    <n v="1.4080000000000001E-2"/>
  </r>
  <r>
    <s v="NAoPri_cohort"/>
    <n v="2022"/>
    <s v="Q1"/>
    <s v="Q1-2022"/>
    <x v="67"/>
    <x v="77"/>
    <s v="."/>
    <s v="Northern"/>
    <s v="ps_missing"/>
    <n v="64"/>
    <n v="4.6879999999999998E-2"/>
  </r>
  <r>
    <s v="NAoPri_cohort"/>
    <n v="2022"/>
    <s v="Q2"/>
    <s v="Q2-2022"/>
    <x v="67"/>
    <x v="77"/>
    <s v="."/>
    <s v="Northern"/>
    <s v="ps_missing"/>
    <n v="72"/>
    <n v="0.19444"/>
  </r>
  <r>
    <s v="NAoPri_cohort"/>
    <n v="2022"/>
    <s v="Q3"/>
    <s v="Q3-2022"/>
    <x v="67"/>
    <x v="77"/>
    <s v="."/>
    <s v="Northern"/>
    <s v="ps_missing"/>
    <n v="74"/>
    <n v="0.68918999999999997"/>
  </r>
  <r>
    <s v="NAoPri_cohort"/>
    <n v="2022"/>
    <s v="Q4"/>
    <s v="Q4-2022"/>
    <x v="67"/>
    <x v="77"/>
    <s v="."/>
    <s v="Northern"/>
    <s v="ps_missing"/>
    <n v="62"/>
    <n v="0.5"/>
  </r>
  <r>
    <s v="NAoPri_cohort"/>
    <n v="2023"/>
    <s v="Q1"/>
    <s v="Q1-2023"/>
    <x v="67"/>
    <x v="77"/>
    <s v="."/>
    <s v="Northern"/>
    <s v="ps_missing"/>
    <n v="77"/>
    <n v="0.50649"/>
  </r>
  <r>
    <s v="NAoPri_cohort"/>
    <n v="2018"/>
    <s v="Q1"/>
    <s v="Q1-2018"/>
    <x v="68"/>
    <x v="78"/>
    <s v="."/>
    <s v="East Midlands"/>
    <s v="ps_missing"/>
    <n v="156"/>
    <n v="0.80769000000000002"/>
  </r>
  <r>
    <s v="NAoPri_cohort"/>
    <n v="2018"/>
    <s v="Q2"/>
    <s v="Q2-2018"/>
    <x v="68"/>
    <x v="78"/>
    <s v="."/>
    <s v="East Midlands"/>
    <s v="ps_missing"/>
    <n v="185"/>
    <n v="0.25946000000000002"/>
  </r>
  <r>
    <s v="NAoPri_cohort"/>
    <n v="2018"/>
    <s v="Q3"/>
    <s v="Q3-2018"/>
    <x v="68"/>
    <x v="78"/>
    <s v="."/>
    <s v="East Midlands"/>
    <s v="ps_missing"/>
    <n v="188"/>
    <n v="0.25"/>
  </r>
  <r>
    <s v="NAoPri_cohort"/>
    <n v="2018"/>
    <s v="Q4"/>
    <s v="Q4-2018"/>
    <x v="68"/>
    <x v="78"/>
    <s v="."/>
    <s v="East Midlands"/>
    <s v="ps_missing"/>
    <n v="180"/>
    <n v="0.16667000000000001"/>
  </r>
  <r>
    <s v="NAoPri_cohort"/>
    <n v="2019"/>
    <s v="Q1"/>
    <s v="Q1-2019"/>
    <x v="68"/>
    <x v="78"/>
    <s v="."/>
    <s v="East Midlands"/>
    <s v="ps_missing"/>
    <n v="164"/>
    <n v="0.55488000000000004"/>
  </r>
  <r>
    <s v="NAoPri_cohort"/>
    <n v="2019"/>
    <s v="Q2"/>
    <s v="Q2-2019"/>
    <x v="68"/>
    <x v="78"/>
    <s v="."/>
    <s v="East Midlands"/>
    <s v="ps_missing"/>
    <n v="176"/>
    <n v="0.68181999999999998"/>
  </r>
  <r>
    <s v="NAoPri_cohort"/>
    <n v="2019"/>
    <s v="Q3"/>
    <s v="Q3-2019"/>
    <x v="68"/>
    <x v="78"/>
    <s v="."/>
    <s v="East Midlands"/>
    <s v="ps_missing"/>
    <n v="171"/>
    <n v="0.43859999999999999"/>
  </r>
  <r>
    <s v="NAoPri_cohort"/>
    <n v="2019"/>
    <s v="Q4"/>
    <s v="Q4-2019"/>
    <x v="68"/>
    <x v="78"/>
    <s v="."/>
    <s v="East Midlands"/>
    <s v="ps_missing"/>
    <n v="164"/>
    <n v="0.51829000000000003"/>
  </r>
  <r>
    <s v="NAoPri_cohort"/>
    <n v="2020"/>
    <s v="Q1"/>
    <s v="Q1-2020"/>
    <x v="68"/>
    <x v="78"/>
    <s v="."/>
    <s v="East Midlands"/>
    <s v="ps_missing"/>
    <n v="183"/>
    <n v="0.5847"/>
  </r>
  <r>
    <s v="NAoPri_cohort"/>
    <n v="2020"/>
    <s v="Q2"/>
    <s v="Q2-2020"/>
    <x v="68"/>
    <x v="78"/>
    <s v="."/>
    <s v="East Midlands"/>
    <s v="ps_missing"/>
    <n v="97"/>
    <n v="0.73196000000000006"/>
  </r>
  <r>
    <s v="NAoPri_cohort"/>
    <n v="2020"/>
    <s v="Q3"/>
    <s v="Q3-2020"/>
    <x v="68"/>
    <x v="78"/>
    <s v="."/>
    <s v="East Midlands"/>
    <s v="ps_missing"/>
    <n v="125"/>
    <n v="0.81599999999999995"/>
  </r>
  <r>
    <s v="NAoPri_cohort"/>
    <n v="2020"/>
    <s v="Q4"/>
    <s v="Q4-2020"/>
    <x v="68"/>
    <x v="78"/>
    <s v="."/>
    <s v="East Midlands"/>
    <s v="ps_missing"/>
    <n v="161"/>
    <n v="0.75775999999999999"/>
  </r>
  <r>
    <s v="NAoPri_cohort"/>
    <n v="2021"/>
    <s v="Q1"/>
    <s v="Q1-2021"/>
    <x v="68"/>
    <x v="78"/>
    <s v="."/>
    <s v="East Midlands"/>
    <s v="ps_missing"/>
    <n v="154"/>
    <n v="0.82467999999999997"/>
  </r>
  <r>
    <s v="NAoPri_cohort"/>
    <n v="2021"/>
    <s v="Q2"/>
    <s v="Q2-2021"/>
    <x v="68"/>
    <x v="78"/>
    <s v="."/>
    <s v="East Midlands"/>
    <s v="ps_missing"/>
    <n v="157"/>
    <n v="0.77707000000000004"/>
  </r>
  <r>
    <s v="NAoPri_cohort"/>
    <n v="2021"/>
    <s v="Q3"/>
    <s v="Q3-2021"/>
    <x v="68"/>
    <x v="78"/>
    <s v="."/>
    <s v="East Midlands"/>
    <s v="ps_missing"/>
    <n v="192"/>
    <n v="0.67708000000000002"/>
  </r>
  <r>
    <s v="NAoPri_cohort"/>
    <n v="2021"/>
    <s v="Q4"/>
    <s v="Q4-2021"/>
    <x v="68"/>
    <x v="78"/>
    <s v="."/>
    <s v="East Midlands"/>
    <s v="ps_missing"/>
    <n v="165"/>
    <n v="0.8"/>
  </r>
  <r>
    <s v="NAoPri_cohort"/>
    <n v="2022"/>
    <s v="Q1"/>
    <s v="Q1-2022"/>
    <x v="68"/>
    <x v="78"/>
    <s v="."/>
    <s v="East Midlands"/>
    <s v="ps_missing"/>
    <n v="149"/>
    <n v="0.88590999999999998"/>
  </r>
  <r>
    <s v="NAoPri_cohort"/>
    <n v="2022"/>
    <s v="Q2"/>
    <s v="Q2-2022"/>
    <x v="68"/>
    <x v="78"/>
    <s v="."/>
    <s v="East Midlands"/>
    <s v="ps_missing"/>
    <n v="136"/>
    <n v="0.97794000000000003"/>
  </r>
  <r>
    <s v="NAoPri_cohort"/>
    <n v="2022"/>
    <s v="Q3"/>
    <s v="Q3-2022"/>
    <x v="68"/>
    <x v="78"/>
    <s v="."/>
    <s v="East Midlands"/>
    <s v="ps_missing"/>
    <n v="179"/>
    <n v="0.92179"/>
  </r>
  <r>
    <s v="NAoPri_cohort"/>
    <n v="2022"/>
    <s v="Q4"/>
    <s v="Q4-2022"/>
    <x v="68"/>
    <x v="78"/>
    <s v="."/>
    <s v="East Midlands"/>
    <s v="ps_missing"/>
    <n v="173"/>
    <n v="0.90751000000000004"/>
  </r>
  <r>
    <s v="NAoPri_cohort"/>
    <n v="2023"/>
    <s v="Q1"/>
    <s v="Q1-2023"/>
    <x v="68"/>
    <x v="78"/>
    <s v="."/>
    <s v="East Midlands"/>
    <s v="ps_missing"/>
    <n v="167"/>
    <n v="0.8982"/>
  </r>
  <r>
    <s v="NAoPri_cohort"/>
    <n v="2018"/>
    <s v="Q1"/>
    <s v="Q1-2018"/>
    <x v="69"/>
    <x v="79"/>
    <s v="."/>
    <s v="Thames Valley"/>
    <s v="ps_missing"/>
    <n v="155"/>
    <n v="0.87741999999999998"/>
  </r>
  <r>
    <s v="NAoPri_cohort"/>
    <n v="2018"/>
    <s v="Q2"/>
    <s v="Q2-2018"/>
    <x v="69"/>
    <x v="79"/>
    <s v="."/>
    <s v="Thames Valley"/>
    <s v="ps_missing"/>
    <n v="162"/>
    <n v="0.88271999999999995"/>
  </r>
  <r>
    <s v="NAoPri_cohort"/>
    <n v="2018"/>
    <s v="Q3"/>
    <s v="Q3-2018"/>
    <x v="69"/>
    <x v="79"/>
    <s v="."/>
    <s v="Thames Valley"/>
    <s v="ps_missing"/>
    <n v="180"/>
    <n v="0.57221999999999995"/>
  </r>
  <r>
    <s v="NAoPri_cohort"/>
    <n v="2018"/>
    <s v="Q4"/>
    <s v="Q4-2018"/>
    <x v="69"/>
    <x v="79"/>
    <s v="."/>
    <s v="Thames Valley"/>
    <s v="ps_missing"/>
    <n v="162"/>
    <n v="2.469E-2"/>
  </r>
  <r>
    <s v="NAoPri_cohort"/>
    <n v="2019"/>
    <s v="Q1"/>
    <s v="Q1-2019"/>
    <x v="69"/>
    <x v="79"/>
    <s v="."/>
    <s v="Thames Valley"/>
    <s v="ps_missing"/>
    <n v="149"/>
    <n v="1.342E-2"/>
  </r>
  <r>
    <s v="NAoPri_cohort"/>
    <n v="2019"/>
    <s v="Q2"/>
    <s v="Q2-2019"/>
    <x v="69"/>
    <x v="79"/>
    <s v="."/>
    <s v="Thames Valley"/>
    <s v="ps_missing"/>
    <n v="162"/>
    <n v="4.938E-2"/>
  </r>
  <r>
    <s v="NAoPri_cohort"/>
    <n v="2019"/>
    <s v="Q3"/>
    <s v="Q3-2019"/>
    <x v="69"/>
    <x v="79"/>
    <s v="."/>
    <s v="Thames Valley"/>
    <s v="ps_missing"/>
    <n v="185"/>
    <n v="0.40540999999999999"/>
  </r>
  <r>
    <s v="NAoPri_cohort"/>
    <n v="2019"/>
    <s v="Q4"/>
    <s v="Q4-2019"/>
    <x v="69"/>
    <x v="79"/>
    <s v="."/>
    <s v="Thames Valley"/>
    <s v="ps_missing"/>
    <n v="152"/>
    <n v="0.73026000000000002"/>
  </r>
  <r>
    <s v="NAoPri_cohort"/>
    <n v="2020"/>
    <s v="Q1"/>
    <s v="Q1-2020"/>
    <x v="69"/>
    <x v="79"/>
    <s v="."/>
    <s v="Thames Valley"/>
    <s v="ps_missing"/>
    <n v="161"/>
    <n v="0.43478"/>
  </r>
  <r>
    <s v="NAoPri_cohort"/>
    <n v="2020"/>
    <s v="Q2"/>
    <s v="Q2-2020"/>
    <x v="69"/>
    <x v="79"/>
    <s v="."/>
    <s v="Thames Valley"/>
    <s v="ps_missing"/>
    <n v="90"/>
    <n v="0.42221999999999998"/>
  </r>
  <r>
    <s v="NAoPri_cohort"/>
    <n v="2020"/>
    <s v="Q3"/>
    <s v="Q3-2020"/>
    <x v="69"/>
    <x v="79"/>
    <s v="."/>
    <s v="Thames Valley"/>
    <s v="ps_missing"/>
    <n v="139"/>
    <n v="0.28777000000000003"/>
  </r>
  <r>
    <s v="NAoPri_cohort"/>
    <n v="2020"/>
    <s v="Q4"/>
    <s v="Q4-2020"/>
    <x v="69"/>
    <x v="79"/>
    <s v="."/>
    <s v="Thames Valley"/>
    <s v="ps_missing"/>
    <n v="157"/>
    <n v="0.24204000000000001"/>
  </r>
  <r>
    <s v="NAoPri_cohort"/>
    <n v="2021"/>
    <s v="Q1"/>
    <s v="Q1-2021"/>
    <x v="69"/>
    <x v="79"/>
    <s v="."/>
    <s v="Thames Valley"/>
    <s v="ps_missing"/>
    <n v="176"/>
    <n v="0.27840999999999999"/>
  </r>
  <r>
    <s v="NAoPri_cohort"/>
    <n v="2021"/>
    <s v="Q2"/>
    <s v="Q2-2021"/>
    <x v="69"/>
    <x v="79"/>
    <s v="."/>
    <s v="Thames Valley"/>
    <s v="ps_missing"/>
    <n v="166"/>
    <n v="0.60241"/>
  </r>
  <r>
    <s v="NAoPri_cohort"/>
    <n v="2021"/>
    <s v="Q3"/>
    <s v="Q3-2021"/>
    <x v="69"/>
    <x v="79"/>
    <s v="."/>
    <s v="Thames Valley"/>
    <s v="ps_missing"/>
    <n v="195"/>
    <n v="0.47178999999999999"/>
  </r>
  <r>
    <s v="NAoPri_cohort"/>
    <n v="2021"/>
    <s v="Q4"/>
    <s v="Q4-2021"/>
    <x v="69"/>
    <x v="79"/>
    <s v="."/>
    <s v="Thames Valley"/>
    <s v="ps_missing"/>
    <n v="194"/>
    <n v="0.17526"/>
  </r>
  <r>
    <s v="NAoPri_cohort"/>
    <n v="2022"/>
    <s v="Q1"/>
    <s v="Q1-2022"/>
    <x v="69"/>
    <x v="79"/>
    <s v="."/>
    <s v="Thames Valley"/>
    <s v="ps_missing"/>
    <n v="154"/>
    <n v="0.51298999999999995"/>
  </r>
  <r>
    <s v="NAoPri_cohort"/>
    <n v="2022"/>
    <s v="Q2"/>
    <s v="Q2-2022"/>
    <x v="69"/>
    <x v="79"/>
    <s v="."/>
    <s v="Thames Valley"/>
    <s v="ps_missing"/>
    <n v="143"/>
    <n v="0.64336000000000004"/>
  </r>
  <r>
    <s v="NAoPri_cohort"/>
    <n v="2022"/>
    <s v="Q3"/>
    <s v="Q3-2022"/>
    <x v="69"/>
    <x v="79"/>
    <s v="."/>
    <s v="Thames Valley"/>
    <s v="ps_missing"/>
    <n v="169"/>
    <n v="0.76922999999999997"/>
  </r>
  <r>
    <s v="NAoPri_cohort"/>
    <n v="2022"/>
    <s v="Q4"/>
    <s v="Q4-2022"/>
    <x v="69"/>
    <x v="79"/>
    <s v="."/>
    <s v="Thames Valley"/>
    <s v="ps_missing"/>
    <n v="199"/>
    <n v="0.64824000000000004"/>
  </r>
  <r>
    <s v="NAoPri_cohort"/>
    <n v="2023"/>
    <s v="Q1"/>
    <s v="Q1-2023"/>
    <x v="69"/>
    <x v="79"/>
    <s v="."/>
    <s v="Thames Valley"/>
    <s v="ps_missing"/>
    <n v="173"/>
    <n v="0.86704999999999999"/>
  </r>
  <r>
    <s v="NAoPri_cohort"/>
    <n v="2018"/>
    <s v="Q1"/>
    <s v="Q1-2018"/>
    <x v="13"/>
    <x v="80"/>
    <s v="."/>
    <s v="Peninsula"/>
    <s v="ps_missing"/>
    <n v="413"/>
    <n v="0.16223000000000001"/>
  </r>
  <r>
    <s v="NAoPri_cohort"/>
    <n v="2018"/>
    <s v="Q2"/>
    <s v="Q2-2018"/>
    <x v="13"/>
    <x v="80"/>
    <s v="."/>
    <s v="Peninsula"/>
    <s v="ps_missing"/>
    <n v="458"/>
    <n v="0.30786000000000002"/>
  </r>
  <r>
    <s v="NAoPri_cohort"/>
    <n v="2018"/>
    <s v="Q3"/>
    <s v="Q3-2018"/>
    <x v="13"/>
    <x v="80"/>
    <s v="."/>
    <s v="Peninsula"/>
    <s v="ps_missing"/>
    <n v="529"/>
    <n v="0.34216000000000002"/>
  </r>
  <r>
    <s v="NAoPri_cohort"/>
    <n v="2018"/>
    <s v="Q4"/>
    <s v="Q4-2018"/>
    <x v="13"/>
    <x v="80"/>
    <s v="."/>
    <s v="Peninsula"/>
    <s v="ps_missing"/>
    <n v="455"/>
    <n v="0.28351999999999999"/>
  </r>
  <r>
    <s v="NAoPri_cohort"/>
    <n v="2019"/>
    <s v="Q1"/>
    <s v="Q1-2019"/>
    <x v="13"/>
    <x v="80"/>
    <s v="."/>
    <s v="Peninsula"/>
    <s v="ps_missing"/>
    <n v="408"/>
    <n v="0.47549000000000002"/>
  </r>
  <r>
    <s v="NAoPri_cohort"/>
    <n v="2019"/>
    <s v="Q2"/>
    <s v="Q2-2019"/>
    <x v="13"/>
    <x v="80"/>
    <s v="."/>
    <s v="Peninsula"/>
    <s v="ps_missing"/>
    <n v="534"/>
    <n v="0.51873000000000002"/>
  </r>
  <r>
    <s v="NAoPri_cohort"/>
    <n v="2019"/>
    <s v="Q3"/>
    <s v="Q3-2019"/>
    <x v="13"/>
    <x v="80"/>
    <s v="."/>
    <s v="Peninsula"/>
    <s v="ps_missing"/>
    <n v="473"/>
    <n v="0.55603000000000002"/>
  </r>
  <r>
    <s v="NAoPri_cohort"/>
    <n v="2019"/>
    <s v="Q4"/>
    <s v="Q4-2019"/>
    <x v="13"/>
    <x v="80"/>
    <s v="."/>
    <s v="Peninsula"/>
    <s v="ps_missing"/>
    <n v="428"/>
    <n v="0.47664000000000001"/>
  </r>
  <r>
    <s v="NAoPri_cohort"/>
    <n v="2020"/>
    <s v="Q1"/>
    <s v="Q1-2020"/>
    <x v="13"/>
    <x v="80"/>
    <s v="."/>
    <s v="Peninsula"/>
    <s v="ps_missing"/>
    <n v="442"/>
    <n v="0.69457000000000002"/>
  </r>
  <r>
    <s v="NAoPri_cohort"/>
    <n v="2020"/>
    <s v="Q2"/>
    <s v="Q2-2020"/>
    <x v="13"/>
    <x v="80"/>
    <s v="."/>
    <s v="Peninsula"/>
    <s v="ps_missing"/>
    <n v="283"/>
    <n v="0.62544"/>
  </r>
  <r>
    <s v="NAoPri_cohort"/>
    <n v="2020"/>
    <s v="Q3"/>
    <s v="Q3-2020"/>
    <x v="13"/>
    <x v="80"/>
    <s v="."/>
    <s v="Peninsula"/>
    <s v="ps_missing"/>
    <n v="383"/>
    <n v="0.66056999999999999"/>
  </r>
  <r>
    <s v="NAoPri_cohort"/>
    <n v="2020"/>
    <s v="Q4"/>
    <s v="Q4-2020"/>
    <x v="13"/>
    <x v="80"/>
    <s v="."/>
    <s v="Peninsula"/>
    <s v="ps_missing"/>
    <n v="411"/>
    <n v="0.55961000000000005"/>
  </r>
  <r>
    <s v="NAoPri_cohort"/>
    <n v="2021"/>
    <s v="Q1"/>
    <s v="Q1-2021"/>
    <x v="13"/>
    <x v="80"/>
    <s v="."/>
    <s v="Peninsula"/>
    <s v="ps_missing"/>
    <n v="401"/>
    <n v="0.45635999999999999"/>
  </r>
  <r>
    <s v="NAoPri_cohort"/>
    <n v="2021"/>
    <s v="Q2"/>
    <s v="Q2-2021"/>
    <x v="13"/>
    <x v="80"/>
    <s v="."/>
    <s v="Peninsula"/>
    <s v="ps_missing"/>
    <n v="475"/>
    <n v="0.51158000000000003"/>
  </r>
  <r>
    <s v="NAoPri_cohort"/>
    <n v="2021"/>
    <s v="Q3"/>
    <s v="Q3-2021"/>
    <x v="13"/>
    <x v="80"/>
    <s v="."/>
    <s v="Peninsula"/>
    <s v="ps_missing"/>
    <n v="470"/>
    <n v="0.55318999999999996"/>
  </r>
  <r>
    <s v="NAoPri_cohort"/>
    <n v="2021"/>
    <s v="Q4"/>
    <s v="Q4-2021"/>
    <x v="13"/>
    <x v="80"/>
    <s v="."/>
    <s v="Peninsula"/>
    <s v="ps_missing"/>
    <n v="463"/>
    <n v="0.53347999999999995"/>
  </r>
  <r>
    <s v="NAoPri_cohort"/>
    <n v="2022"/>
    <s v="Q1"/>
    <s v="Q1-2022"/>
    <x v="13"/>
    <x v="80"/>
    <s v="."/>
    <s v="Peninsula"/>
    <s v="ps_missing"/>
    <n v="466"/>
    <n v="0.54935999999999996"/>
  </r>
  <r>
    <s v="NAoPri_cohort"/>
    <n v="2022"/>
    <s v="Q2"/>
    <s v="Q2-2022"/>
    <x v="13"/>
    <x v="80"/>
    <s v="."/>
    <s v="Peninsula"/>
    <s v="ps_missing"/>
    <n v="480"/>
    <n v="0.37082999999999999"/>
  </r>
  <r>
    <s v="NAoPri_cohort"/>
    <n v="2022"/>
    <s v="Q3"/>
    <s v="Q3-2022"/>
    <x v="13"/>
    <x v="80"/>
    <s v="."/>
    <s v="Peninsula"/>
    <s v="ps_missing"/>
    <n v="443"/>
    <n v="0.27313999999999999"/>
  </r>
  <r>
    <s v="NAoPri_cohort"/>
    <n v="2022"/>
    <s v="Q4"/>
    <s v="Q4-2022"/>
    <x v="13"/>
    <x v="80"/>
    <s v="."/>
    <s v="Peninsula"/>
    <s v="ps_missing"/>
    <n v="429"/>
    <n v="0.29604000000000003"/>
  </r>
  <r>
    <s v="NAoPri_cohort"/>
    <n v="2023"/>
    <s v="Q1"/>
    <s v="Q1-2023"/>
    <x v="13"/>
    <x v="80"/>
    <s v="."/>
    <s v="Peninsula"/>
    <s v="ps_missing"/>
    <n v="467"/>
    <n v="0.34689999999999999"/>
  </r>
  <r>
    <s v="NAoPri_cohort"/>
    <n v="2018"/>
    <s v="Q1"/>
    <s v="Q1-2018"/>
    <x v="70"/>
    <x v="81"/>
    <s v="."/>
    <s v="Wessex"/>
    <s v="ps_missing"/>
    <n v="121"/>
    <n v="0.22314000000000001"/>
  </r>
  <r>
    <s v="NAoPri_cohort"/>
    <n v="2018"/>
    <s v="Q2"/>
    <s v="Q2-2018"/>
    <x v="70"/>
    <x v="81"/>
    <s v="."/>
    <s v="Wessex"/>
    <s v="ps_missing"/>
    <n v="139"/>
    <n v="0.40288000000000002"/>
  </r>
  <r>
    <s v="NAoPri_cohort"/>
    <n v="2018"/>
    <s v="Q3"/>
    <s v="Q3-2018"/>
    <x v="70"/>
    <x v="81"/>
    <s v="."/>
    <s v="Wessex"/>
    <s v="ps_missing"/>
    <n v="162"/>
    <n v="0.50617000000000001"/>
  </r>
  <r>
    <s v="NAoPri_cohort"/>
    <n v="2018"/>
    <s v="Q4"/>
    <s v="Q4-2018"/>
    <x v="70"/>
    <x v="81"/>
    <s v="."/>
    <s v="Wessex"/>
    <s v="ps_missing"/>
    <n v="129"/>
    <n v="0.49612000000000001"/>
  </r>
  <r>
    <s v="NAoPri_cohort"/>
    <n v="2019"/>
    <s v="Q1"/>
    <s v="Q1-2019"/>
    <x v="70"/>
    <x v="81"/>
    <s v="."/>
    <s v="Wessex"/>
    <s v="ps_missing"/>
    <n v="148"/>
    <n v="0.58108000000000004"/>
  </r>
  <r>
    <s v="NAoPri_cohort"/>
    <n v="2019"/>
    <s v="Q2"/>
    <s v="Q2-2019"/>
    <x v="70"/>
    <x v="81"/>
    <s v="."/>
    <s v="Wessex"/>
    <s v="ps_missing"/>
    <n v="128"/>
    <n v="0.5"/>
  </r>
  <r>
    <s v="NAoPri_cohort"/>
    <n v="2019"/>
    <s v="Q3"/>
    <s v="Q3-2019"/>
    <x v="70"/>
    <x v="81"/>
    <s v="."/>
    <s v="Wessex"/>
    <s v="ps_missing"/>
    <n v="132"/>
    <n v="0.59848000000000001"/>
  </r>
  <r>
    <s v="NAoPri_cohort"/>
    <n v="2019"/>
    <s v="Q4"/>
    <s v="Q4-2019"/>
    <x v="70"/>
    <x v="81"/>
    <s v="."/>
    <s v="Wessex"/>
    <s v="ps_missing"/>
    <n v="158"/>
    <n v="0.50632999999999995"/>
  </r>
  <r>
    <s v="NAoPri_cohort"/>
    <n v="2020"/>
    <s v="Q1"/>
    <s v="Q1-2020"/>
    <x v="70"/>
    <x v="81"/>
    <s v="."/>
    <s v="Wessex"/>
    <s v="ps_missing"/>
    <n v="108"/>
    <n v="0.65741000000000005"/>
  </r>
  <r>
    <s v="NAoPri_cohort"/>
    <n v="2020"/>
    <s v="Q2"/>
    <s v="Q2-2020"/>
    <x v="70"/>
    <x v="81"/>
    <s v="."/>
    <s v="Wessex"/>
    <s v="ps_missing"/>
    <n v="79"/>
    <n v="0.62024999999999997"/>
  </r>
  <r>
    <s v="NAoPri_cohort"/>
    <n v="2020"/>
    <s v="Q3"/>
    <s v="Q3-2020"/>
    <x v="70"/>
    <x v="81"/>
    <s v="."/>
    <s v="Wessex"/>
    <s v="ps_missing"/>
    <n v="109"/>
    <n v="0.39450000000000002"/>
  </r>
  <r>
    <s v="NAoPri_cohort"/>
    <n v="2020"/>
    <s v="Q4"/>
    <s v="Q4-2020"/>
    <x v="70"/>
    <x v="81"/>
    <s v="."/>
    <s v="Wessex"/>
    <s v="ps_missing"/>
    <n v="96"/>
    <n v="0.21875"/>
  </r>
  <r>
    <s v="NAoPri_cohort"/>
    <n v="2021"/>
    <s v="Q1"/>
    <s v="Q1-2021"/>
    <x v="70"/>
    <x v="81"/>
    <s v="."/>
    <s v="Wessex"/>
    <s v="ps_missing"/>
    <n v="124"/>
    <n v="2.419E-2"/>
  </r>
  <r>
    <s v="NAoPri_cohort"/>
    <n v="2021"/>
    <s v="Q2"/>
    <s v="Q2-2021"/>
    <x v="70"/>
    <x v="81"/>
    <s v="."/>
    <s v="Wessex"/>
    <s v="ps_missing"/>
    <n v="137"/>
    <n v="0.10949"/>
  </r>
  <r>
    <s v="NAoPri_cohort"/>
    <n v="2021"/>
    <s v="Q3"/>
    <s v="Q3-2021"/>
    <x v="70"/>
    <x v="81"/>
    <s v="."/>
    <s v="Wessex"/>
    <s v="ps_missing"/>
    <n v="171"/>
    <n v="9.357E-2"/>
  </r>
  <r>
    <s v="NAoPri_cohort"/>
    <n v="2021"/>
    <s v="Q4"/>
    <s v="Q4-2021"/>
    <x v="70"/>
    <x v="81"/>
    <s v="."/>
    <s v="Wessex"/>
    <s v="ps_missing"/>
    <n v="147"/>
    <n v="0.34014"/>
  </r>
  <r>
    <s v="NAoPri_cohort"/>
    <n v="2022"/>
    <s v="Q1"/>
    <s v="Q1-2022"/>
    <x v="70"/>
    <x v="81"/>
    <s v="."/>
    <s v="Wessex"/>
    <s v="ps_missing"/>
    <n v="157"/>
    <n v="0.61146"/>
  </r>
  <r>
    <s v="NAoPri_cohort"/>
    <n v="2022"/>
    <s v="Q2"/>
    <s v="Q2-2022"/>
    <x v="70"/>
    <x v="81"/>
    <s v="."/>
    <s v="Wessex"/>
    <s v="ps_missing"/>
    <n v="148"/>
    <n v="0.64864999999999995"/>
  </r>
  <r>
    <s v="NAoPri_cohort"/>
    <n v="2022"/>
    <s v="Q3"/>
    <s v="Q3-2022"/>
    <x v="70"/>
    <x v="81"/>
    <s v="."/>
    <s v="Wessex"/>
    <s v="ps_missing"/>
    <n v="161"/>
    <n v="0.67701999999999996"/>
  </r>
  <r>
    <s v="NAoPri_cohort"/>
    <n v="2022"/>
    <s v="Q4"/>
    <s v="Q4-2022"/>
    <x v="70"/>
    <x v="81"/>
    <s v="."/>
    <s v="Wessex"/>
    <s v="ps_missing"/>
    <n v="144"/>
    <n v="0.6875"/>
  </r>
  <r>
    <s v="NAoPri_cohort"/>
    <n v="2023"/>
    <s v="Q1"/>
    <s v="Q1-2023"/>
    <x v="70"/>
    <x v="81"/>
    <s v="."/>
    <s v="Wessex"/>
    <s v="ps_missing"/>
    <n v="134"/>
    <n v="0.99253999999999998"/>
  </r>
  <r>
    <s v="NAoPri_cohort"/>
    <n v="2018"/>
    <s v="Q1"/>
    <s v="Q1-2018"/>
    <x v="71"/>
    <x v="82"/>
    <s v="."/>
    <s v="East of England - South"/>
    <s v="ps_missing"/>
    <n v="58"/>
    <n v="0.39655000000000001"/>
  </r>
  <r>
    <s v="NAoPri_cohort"/>
    <n v="2018"/>
    <s v="Q2"/>
    <s v="Q2-2018"/>
    <x v="71"/>
    <x v="82"/>
    <s v="."/>
    <s v="East of England - South"/>
    <s v="ps_missing"/>
    <n v="72"/>
    <n v="0.45833000000000002"/>
  </r>
  <r>
    <s v="NAoPri_cohort"/>
    <n v="2018"/>
    <s v="Q3"/>
    <s v="Q3-2018"/>
    <x v="71"/>
    <x v="82"/>
    <s v="."/>
    <s v="East of England - South"/>
    <s v="ps_missing"/>
    <n v="74"/>
    <n v="0.54054000000000002"/>
  </r>
  <r>
    <s v="NAoPri_cohort"/>
    <n v="2018"/>
    <s v="Q4"/>
    <s v="Q4-2018"/>
    <x v="71"/>
    <x v="82"/>
    <s v="."/>
    <s v="East of England - South"/>
    <s v="ps_missing"/>
    <n v="79"/>
    <n v="0.88607999999999998"/>
  </r>
  <r>
    <s v="NAoPri_cohort"/>
    <n v="2019"/>
    <s v="Q1"/>
    <s v="Q1-2019"/>
    <x v="71"/>
    <x v="82"/>
    <s v="."/>
    <s v="East of England - South"/>
    <s v="ps_missing"/>
    <n v="70"/>
    <n v="0.9"/>
  </r>
  <r>
    <s v="NAoPri_cohort"/>
    <n v="2019"/>
    <s v="Q2"/>
    <s v="Q2-2019"/>
    <x v="71"/>
    <x v="82"/>
    <s v="."/>
    <s v="East of England - South"/>
    <s v="ps_missing"/>
    <n v="69"/>
    <n v="0.92754000000000003"/>
  </r>
  <r>
    <s v="NAoPri_cohort"/>
    <n v="2019"/>
    <s v="Q3"/>
    <s v="Q3-2019"/>
    <x v="71"/>
    <x v="82"/>
    <s v="."/>
    <s v="East of England - South"/>
    <s v="ps_missing"/>
    <n v="89"/>
    <n v="0.93257999999999996"/>
  </r>
  <r>
    <s v="NAoPri_cohort"/>
    <n v="2019"/>
    <s v="Q4"/>
    <s v="Q4-2019"/>
    <x v="71"/>
    <x v="82"/>
    <s v="."/>
    <s v="East of England - South"/>
    <s v="ps_missing"/>
    <n v="82"/>
    <n v="0.91463000000000005"/>
  </r>
  <r>
    <s v="NAoPri_cohort"/>
    <n v="2020"/>
    <s v="Q1"/>
    <s v="Q1-2020"/>
    <x v="71"/>
    <x v="82"/>
    <s v="."/>
    <s v="East of England - South"/>
    <s v="ps_missing"/>
    <n v="70"/>
    <n v="0.75714000000000004"/>
  </r>
  <r>
    <s v="NAoPri_cohort"/>
    <n v="2020"/>
    <s v="Q2"/>
    <s v="Q2-2020"/>
    <x v="71"/>
    <x v="82"/>
    <s v="."/>
    <s v="East of England - South"/>
    <s v="ps_missing"/>
    <n v="33"/>
    <n v="0.96970000000000001"/>
  </r>
  <r>
    <s v="NAoPri_cohort"/>
    <n v="2020"/>
    <s v="Q3"/>
    <s v="Q3-2020"/>
    <x v="71"/>
    <x v="82"/>
    <s v="."/>
    <s v="East of England - South"/>
    <s v="ps_missing"/>
    <n v="46"/>
    <n v="0.97826000000000002"/>
  </r>
  <r>
    <s v="NAoPri_cohort"/>
    <n v="2020"/>
    <s v="Q4"/>
    <s v="Q4-2020"/>
    <x v="71"/>
    <x v="82"/>
    <s v="."/>
    <s v="East of England - South"/>
    <s v="ps_missing"/>
    <n v="63"/>
    <n v="1"/>
  </r>
  <r>
    <s v="NAoPri_cohort"/>
    <n v="2021"/>
    <s v="Q1"/>
    <s v="Q1-2021"/>
    <x v="71"/>
    <x v="82"/>
    <s v="."/>
    <s v="East of England - South"/>
    <s v="ps_missing"/>
    <n v="56"/>
    <n v="0.98214000000000001"/>
  </r>
  <r>
    <s v="NAoPri_cohort"/>
    <n v="2021"/>
    <s v="Q2"/>
    <s v="Q2-2021"/>
    <x v="71"/>
    <x v="82"/>
    <s v="."/>
    <s v="East of England - South"/>
    <s v="ps_missing"/>
    <n v="88"/>
    <n v="0.93181999999999998"/>
  </r>
  <r>
    <s v="NAoPri_cohort"/>
    <n v="2021"/>
    <s v="Q3"/>
    <s v="Q3-2021"/>
    <x v="71"/>
    <x v="82"/>
    <s v="."/>
    <s v="East of England - South"/>
    <s v="ps_missing"/>
    <n v="70"/>
    <n v="0.85714000000000001"/>
  </r>
  <r>
    <s v="NAoPri_cohort"/>
    <n v="2021"/>
    <s v="Q4"/>
    <s v="Q4-2021"/>
    <x v="71"/>
    <x v="82"/>
    <s v="."/>
    <s v="East of England - South"/>
    <s v="ps_missing"/>
    <n v="69"/>
    <n v="0.95652000000000004"/>
  </r>
  <r>
    <s v="NAoPri_cohort"/>
    <n v="2022"/>
    <s v="Q1"/>
    <s v="Q1-2022"/>
    <x v="71"/>
    <x v="82"/>
    <s v="."/>
    <s v="East of England - South"/>
    <s v="ps_missing"/>
    <n v="83"/>
    <n v="0.98794999999999999"/>
  </r>
  <r>
    <s v="NAoPri_cohort"/>
    <n v="2022"/>
    <s v="Q2"/>
    <s v="Q2-2022"/>
    <x v="71"/>
    <x v="82"/>
    <s v="."/>
    <s v="East of England - South"/>
    <s v="ps_missing"/>
    <n v="69"/>
    <n v="0.98551"/>
  </r>
  <r>
    <s v="NAoPri_cohort"/>
    <n v="2022"/>
    <s v="Q3"/>
    <s v="Q3-2022"/>
    <x v="71"/>
    <x v="82"/>
    <s v="."/>
    <s v="East of England - South"/>
    <s v="ps_missing"/>
    <n v="79"/>
    <n v="0.98734"/>
  </r>
  <r>
    <s v="NAoPri_cohort"/>
    <n v="2022"/>
    <s v="Q4"/>
    <s v="Q4-2022"/>
    <x v="71"/>
    <x v="82"/>
    <s v="."/>
    <s v="East of England - South"/>
    <s v="ps_missing"/>
    <n v="70"/>
    <n v="0.98570999999999998"/>
  </r>
  <r>
    <s v="NAoPri_cohort"/>
    <n v="2023"/>
    <s v="Q1"/>
    <s v="Q1-2023"/>
    <x v="71"/>
    <x v="82"/>
    <s v="."/>
    <s v="East of England - South"/>
    <s v="ps_missing"/>
    <n v="69"/>
    <n v="1"/>
  </r>
  <r>
    <s v="NAoPri_cohort"/>
    <n v="2018"/>
    <s v="Q1"/>
    <s v="Q1-2018"/>
    <x v="72"/>
    <x v="83"/>
    <s v="."/>
    <s v="East of England - North"/>
    <s v="ps_missing"/>
    <n v="46"/>
    <n v="1"/>
  </r>
  <r>
    <s v="NAoPri_cohort"/>
    <n v="2018"/>
    <s v="Q2"/>
    <s v="Q2-2018"/>
    <x v="72"/>
    <x v="83"/>
    <s v="."/>
    <s v="East of England - North"/>
    <s v="ps_missing"/>
    <n v="54"/>
    <n v="1"/>
  </r>
  <r>
    <s v="NAoPri_cohort"/>
    <n v="2018"/>
    <s v="Q3"/>
    <s v="Q3-2018"/>
    <x v="72"/>
    <x v="83"/>
    <s v="."/>
    <s v="East of England - North"/>
    <s v="ps_missing"/>
    <n v="56"/>
    <n v="1"/>
  </r>
  <r>
    <s v="NAoPri_cohort"/>
    <n v="2018"/>
    <s v="Q4"/>
    <s v="Q4-2018"/>
    <x v="72"/>
    <x v="83"/>
    <s v="."/>
    <s v="East of England - North"/>
    <s v="ps_missing"/>
    <n v="65"/>
    <n v="1"/>
  </r>
  <r>
    <s v="NAoPri_cohort"/>
    <n v="2019"/>
    <s v="Q1"/>
    <s v="Q1-2019"/>
    <x v="72"/>
    <x v="83"/>
    <s v="."/>
    <s v="East of England - North"/>
    <s v="ps_missing"/>
    <n v="62"/>
    <n v="1"/>
  </r>
  <r>
    <s v="NAoPri_cohort"/>
    <n v="2019"/>
    <s v="Q2"/>
    <s v="Q2-2019"/>
    <x v="72"/>
    <x v="83"/>
    <s v="."/>
    <s v="East of England - North"/>
    <s v="ps_missing"/>
    <n v="69"/>
    <n v="0.98551"/>
  </r>
  <r>
    <s v="NAoPri_cohort"/>
    <n v="2019"/>
    <s v="Q3"/>
    <s v="Q3-2019"/>
    <x v="72"/>
    <x v="83"/>
    <s v="."/>
    <s v="East of England - North"/>
    <s v="ps_missing"/>
    <n v="64"/>
    <n v="0.875"/>
  </r>
  <r>
    <s v="NAoPri_cohort"/>
    <n v="2019"/>
    <s v="Q4"/>
    <s v="Q4-2019"/>
    <x v="72"/>
    <x v="83"/>
    <s v="."/>
    <s v="East of England - North"/>
    <s v="ps_missing"/>
    <n v="52"/>
    <n v="0.65385000000000004"/>
  </r>
  <r>
    <s v="NAoPri_cohort"/>
    <n v="2020"/>
    <s v="Q1"/>
    <s v="Q1-2020"/>
    <x v="72"/>
    <x v="83"/>
    <s v="."/>
    <s v="East of England - North"/>
    <s v="ps_missing"/>
    <n v="67"/>
    <n v="0.88060000000000005"/>
  </r>
  <r>
    <s v="NAoPri_cohort"/>
    <n v="2020"/>
    <s v="Q2"/>
    <s v="Q2-2020"/>
    <x v="72"/>
    <x v="83"/>
    <s v="."/>
    <s v="East of England - North"/>
    <s v="ps_missing"/>
    <n v="19"/>
    <n v="1"/>
  </r>
  <r>
    <s v="NAoPri_cohort"/>
    <n v="2020"/>
    <s v="Q3"/>
    <s v="Q3-2020"/>
    <x v="72"/>
    <x v="83"/>
    <s v="."/>
    <s v="East of England - North"/>
    <s v="ps_missing"/>
    <n v="42"/>
    <n v="1"/>
  </r>
  <r>
    <s v="NAoPri_cohort"/>
    <n v="2020"/>
    <s v="Q4"/>
    <s v="Q4-2020"/>
    <x v="72"/>
    <x v="83"/>
    <s v="."/>
    <s v="East of England - North"/>
    <s v="ps_missing"/>
    <n v="53"/>
    <n v="0.96226"/>
  </r>
  <r>
    <s v="NAoPri_cohort"/>
    <n v="2021"/>
    <s v="Q1"/>
    <s v="Q1-2021"/>
    <x v="72"/>
    <x v="83"/>
    <s v="."/>
    <s v="East of England - North"/>
    <s v="ps_missing"/>
    <n v="54"/>
    <n v="0.98148000000000002"/>
  </r>
  <r>
    <s v="NAoPri_cohort"/>
    <n v="2021"/>
    <s v="Q2"/>
    <s v="Q2-2021"/>
    <x v="72"/>
    <x v="83"/>
    <s v="."/>
    <s v="East of England - North"/>
    <s v="ps_missing"/>
    <n v="57"/>
    <n v="0.98246"/>
  </r>
  <r>
    <s v="NAoPri_cohort"/>
    <n v="2021"/>
    <s v="Q3"/>
    <s v="Q3-2021"/>
    <x v="72"/>
    <x v="83"/>
    <s v="."/>
    <s v="East of England - North"/>
    <s v="ps_missing"/>
    <n v="56"/>
    <n v="1"/>
  </r>
  <r>
    <s v="NAoPri_cohort"/>
    <n v="2021"/>
    <s v="Q4"/>
    <s v="Q4-2021"/>
    <x v="72"/>
    <x v="83"/>
    <s v="."/>
    <s v="East of England - North"/>
    <s v="ps_missing"/>
    <n v="53"/>
    <n v="0.96226"/>
  </r>
  <r>
    <s v="NAoPri_cohort"/>
    <n v="2022"/>
    <s v="Q1"/>
    <s v="Q1-2022"/>
    <x v="72"/>
    <x v="83"/>
    <s v="."/>
    <s v="East of England - North"/>
    <s v="ps_missing"/>
    <n v="53"/>
    <n v="1"/>
  </r>
  <r>
    <s v="NAoPri_cohort"/>
    <n v="2022"/>
    <s v="Q2"/>
    <s v="Q2-2022"/>
    <x v="72"/>
    <x v="83"/>
    <s v="."/>
    <s v="East of England - North"/>
    <s v="ps_missing"/>
    <n v="74"/>
    <n v="1"/>
  </r>
  <r>
    <s v="NAoPri_cohort"/>
    <n v="2022"/>
    <s v="Q3"/>
    <s v="Q3-2022"/>
    <x v="72"/>
    <x v="83"/>
    <s v="."/>
    <s v="East of England - North"/>
    <s v="ps_missing"/>
    <n v="47"/>
    <n v="1"/>
  </r>
  <r>
    <s v="NAoPri_cohort"/>
    <n v="2022"/>
    <s v="Q4"/>
    <s v="Q4-2022"/>
    <x v="72"/>
    <x v="83"/>
    <s v="."/>
    <s v="East of England - North"/>
    <s v="ps_missing"/>
    <n v="49"/>
    <n v="1"/>
  </r>
  <r>
    <s v="NAoPri_cohort"/>
    <n v="2023"/>
    <s v="Q1"/>
    <s v="Q1-2023"/>
    <x v="72"/>
    <x v="83"/>
    <s v="."/>
    <s v="East of England - North"/>
    <s v="ps_missing"/>
    <n v="39"/>
    <n v="0.97436"/>
  </r>
  <r>
    <s v="NAoPri_cohort"/>
    <n v="2018"/>
    <s v="Q1"/>
    <s v="Q1-2018"/>
    <x v="13"/>
    <x v="84"/>
    <s v="."/>
    <s v="West London"/>
    <s v="ps_missing"/>
    <n v="670"/>
    <n v="0.57611999999999997"/>
  </r>
  <r>
    <s v="NAoPri_cohort"/>
    <n v="2018"/>
    <s v="Q2"/>
    <s v="Q2-2018"/>
    <x v="13"/>
    <x v="84"/>
    <s v="."/>
    <s v="West London"/>
    <s v="ps_missing"/>
    <n v="668"/>
    <n v="0.65268999999999999"/>
  </r>
  <r>
    <s v="NAoPri_cohort"/>
    <n v="2018"/>
    <s v="Q3"/>
    <s v="Q3-2018"/>
    <x v="13"/>
    <x v="84"/>
    <s v="."/>
    <s v="West London"/>
    <s v="ps_missing"/>
    <n v="686"/>
    <n v="0.65742999999999996"/>
  </r>
  <r>
    <s v="NAoPri_cohort"/>
    <n v="2018"/>
    <s v="Q4"/>
    <s v="Q4-2018"/>
    <x v="13"/>
    <x v="84"/>
    <s v="."/>
    <s v="West London"/>
    <s v="ps_missing"/>
    <n v="659"/>
    <n v="0.61912"/>
  </r>
  <r>
    <s v="NAoPri_cohort"/>
    <n v="2019"/>
    <s v="Q1"/>
    <s v="Q1-2019"/>
    <x v="13"/>
    <x v="84"/>
    <s v="."/>
    <s v="West London"/>
    <s v="ps_missing"/>
    <n v="624"/>
    <n v="0.52724000000000004"/>
  </r>
  <r>
    <s v="NAoPri_cohort"/>
    <n v="2019"/>
    <s v="Q2"/>
    <s v="Q2-2019"/>
    <x v="13"/>
    <x v="84"/>
    <s v="."/>
    <s v="West London"/>
    <s v="ps_missing"/>
    <n v="613"/>
    <n v="0.54322999999999999"/>
  </r>
  <r>
    <s v="NAoPri_cohort"/>
    <n v="2019"/>
    <s v="Q3"/>
    <s v="Q3-2019"/>
    <x v="13"/>
    <x v="84"/>
    <s v="."/>
    <s v="West London"/>
    <s v="ps_missing"/>
    <n v="738"/>
    <n v="0.49458000000000002"/>
  </r>
  <r>
    <s v="NAoPri_cohort"/>
    <n v="2019"/>
    <s v="Q4"/>
    <s v="Q4-2019"/>
    <x v="13"/>
    <x v="84"/>
    <s v="."/>
    <s v="West London"/>
    <s v="ps_missing"/>
    <n v="697"/>
    <n v="0.49928"/>
  </r>
  <r>
    <s v="NAoPri_cohort"/>
    <n v="2020"/>
    <s v="Q1"/>
    <s v="Q1-2020"/>
    <x v="13"/>
    <x v="84"/>
    <s v="."/>
    <s v="West London"/>
    <s v="ps_missing"/>
    <n v="643"/>
    <n v="0.54588000000000003"/>
  </r>
  <r>
    <s v="NAoPri_cohort"/>
    <n v="2020"/>
    <s v="Q2"/>
    <s v="Q2-2020"/>
    <x v="13"/>
    <x v="84"/>
    <s v="."/>
    <s v="West London"/>
    <s v="ps_missing"/>
    <n v="345"/>
    <n v="0.59709999999999996"/>
  </r>
  <r>
    <s v="NAoPri_cohort"/>
    <n v="2020"/>
    <s v="Q3"/>
    <s v="Q3-2020"/>
    <x v="13"/>
    <x v="84"/>
    <s v="."/>
    <s v="West London"/>
    <s v="ps_missing"/>
    <n v="465"/>
    <n v="0.53978000000000004"/>
  </r>
  <r>
    <s v="NAoPri_cohort"/>
    <n v="2020"/>
    <s v="Q4"/>
    <s v="Q4-2020"/>
    <x v="13"/>
    <x v="84"/>
    <s v="."/>
    <s v="West London"/>
    <s v="ps_missing"/>
    <n v="610"/>
    <n v="0.36557000000000001"/>
  </r>
  <r>
    <s v="NAoPri_cohort"/>
    <n v="2021"/>
    <s v="Q1"/>
    <s v="Q1-2021"/>
    <x v="13"/>
    <x v="84"/>
    <s v="."/>
    <s v="West London"/>
    <s v="ps_missing"/>
    <n v="564"/>
    <n v="0.41488999999999998"/>
  </r>
  <r>
    <s v="NAoPri_cohort"/>
    <n v="2021"/>
    <s v="Q2"/>
    <s v="Q2-2021"/>
    <x v="13"/>
    <x v="84"/>
    <s v="."/>
    <s v="West London"/>
    <s v="ps_missing"/>
    <n v="718"/>
    <n v="0.44429000000000002"/>
  </r>
  <r>
    <s v="NAoPri_cohort"/>
    <n v="2021"/>
    <s v="Q3"/>
    <s v="Q3-2021"/>
    <x v="13"/>
    <x v="84"/>
    <s v="."/>
    <s v="West London"/>
    <s v="ps_missing"/>
    <n v="698"/>
    <n v="0.45845000000000002"/>
  </r>
  <r>
    <s v="NAoPri_cohort"/>
    <n v="2021"/>
    <s v="Q4"/>
    <s v="Q4-2021"/>
    <x v="13"/>
    <x v="84"/>
    <s v="."/>
    <s v="West London"/>
    <s v="ps_missing"/>
    <n v="697"/>
    <n v="0.48063"/>
  </r>
  <r>
    <s v="NAoPri_cohort"/>
    <n v="2022"/>
    <s v="Q1"/>
    <s v="Q1-2022"/>
    <x v="13"/>
    <x v="84"/>
    <s v="."/>
    <s v="West London"/>
    <s v="ps_missing"/>
    <n v="677"/>
    <n v="0.54652999999999996"/>
  </r>
  <r>
    <s v="NAoPri_cohort"/>
    <n v="2022"/>
    <s v="Q2"/>
    <s v="Q2-2022"/>
    <x v="13"/>
    <x v="84"/>
    <s v="."/>
    <s v="West London"/>
    <s v="ps_missing"/>
    <n v="691"/>
    <n v="0.49637999999999999"/>
  </r>
  <r>
    <s v="NAoPri_cohort"/>
    <n v="2022"/>
    <s v="Q3"/>
    <s v="Q3-2022"/>
    <x v="13"/>
    <x v="84"/>
    <s v="."/>
    <s v="West London"/>
    <s v="ps_missing"/>
    <n v="728"/>
    <n v="0.45191999999999999"/>
  </r>
  <r>
    <s v="NAoPri_cohort"/>
    <n v="2022"/>
    <s v="Q4"/>
    <s v="Q4-2022"/>
    <x v="13"/>
    <x v="84"/>
    <s v="."/>
    <s v="West London"/>
    <s v="ps_missing"/>
    <n v="669"/>
    <n v="0.41704000000000002"/>
  </r>
  <r>
    <s v="NAoPri_cohort"/>
    <n v="2023"/>
    <s v="Q1"/>
    <s v="Q1-2023"/>
    <x v="13"/>
    <x v="84"/>
    <s v="."/>
    <s v="West London"/>
    <s v="ps_missing"/>
    <n v="687"/>
    <n v="0.51383000000000001"/>
  </r>
  <r>
    <s v="NAoPri_cohort"/>
    <n v="2018"/>
    <s v="Q1"/>
    <s v="Q1-2018"/>
    <x v="73"/>
    <x v="85"/>
    <s v="."/>
    <s v="South Yorkshire and Bassetlaw"/>
    <s v="ps_missing"/>
    <n v="50"/>
    <n v="0"/>
  </r>
  <r>
    <s v="NAoPri_cohort"/>
    <n v="2018"/>
    <s v="Q2"/>
    <s v="Q2-2018"/>
    <x v="73"/>
    <x v="85"/>
    <s v="."/>
    <s v="South Yorkshire and Bassetlaw"/>
    <s v="ps_missing"/>
    <n v="60"/>
    <n v="0"/>
  </r>
  <r>
    <s v="NAoPri_cohort"/>
    <n v="2018"/>
    <s v="Q3"/>
    <s v="Q3-2018"/>
    <x v="73"/>
    <x v="85"/>
    <s v="."/>
    <s v="South Yorkshire and Bassetlaw"/>
    <s v="ps_missing"/>
    <n v="57"/>
    <n v="5.2630000000000003E-2"/>
  </r>
  <r>
    <s v="NAoPri_cohort"/>
    <n v="2018"/>
    <s v="Q4"/>
    <s v="Q4-2018"/>
    <x v="73"/>
    <x v="85"/>
    <s v="."/>
    <s v="South Yorkshire and Bassetlaw"/>
    <s v="ps_missing"/>
    <n v="57"/>
    <n v="5.2630000000000003E-2"/>
  </r>
  <r>
    <s v="NAoPri_cohort"/>
    <n v="2019"/>
    <s v="Q1"/>
    <s v="Q1-2019"/>
    <x v="73"/>
    <x v="85"/>
    <s v="."/>
    <s v="South Yorkshire and Bassetlaw"/>
    <s v="ps_missing"/>
    <n v="55"/>
    <n v="5.4550000000000001E-2"/>
  </r>
  <r>
    <s v="NAoPri_cohort"/>
    <n v="2019"/>
    <s v="Q2"/>
    <s v="Q2-2019"/>
    <x v="73"/>
    <x v="85"/>
    <s v="."/>
    <s v="South Yorkshire and Bassetlaw"/>
    <s v="ps_missing"/>
    <n v="59"/>
    <n v="5.0849999999999999E-2"/>
  </r>
  <r>
    <s v="NAoPri_cohort"/>
    <n v="2019"/>
    <s v="Q3"/>
    <s v="Q3-2019"/>
    <x v="73"/>
    <x v="85"/>
    <s v="."/>
    <s v="South Yorkshire and Bassetlaw"/>
    <s v="ps_missing"/>
    <n v="60"/>
    <n v="0"/>
  </r>
  <r>
    <s v="NAoPri_cohort"/>
    <n v="2019"/>
    <s v="Q4"/>
    <s v="Q4-2019"/>
    <x v="73"/>
    <x v="85"/>
    <s v="."/>
    <s v="South Yorkshire and Bassetlaw"/>
    <s v="ps_missing"/>
    <n v="60"/>
    <n v="0"/>
  </r>
  <r>
    <s v="NAoPri_cohort"/>
    <n v="2020"/>
    <s v="Q1"/>
    <s v="Q1-2020"/>
    <x v="73"/>
    <x v="85"/>
    <s v="."/>
    <s v="South Yorkshire and Bassetlaw"/>
    <s v="ps_missing"/>
    <n v="46"/>
    <n v="6.522E-2"/>
  </r>
  <r>
    <s v="NAoPri_cohort"/>
    <n v="2020"/>
    <s v="Q2"/>
    <s v="Q2-2020"/>
    <x v="73"/>
    <x v="85"/>
    <s v="."/>
    <s v="South Yorkshire and Bassetlaw"/>
    <s v="ps_missing"/>
    <n v="16"/>
    <n v="0.3125"/>
  </r>
  <r>
    <s v="NAoPri_cohort"/>
    <n v="2020"/>
    <s v="Q3"/>
    <s v="Q3-2020"/>
    <x v="73"/>
    <x v="85"/>
    <s v="."/>
    <s v="South Yorkshire and Bassetlaw"/>
    <s v="ps_missing"/>
    <n v="43"/>
    <n v="0.39534999999999998"/>
  </r>
  <r>
    <s v="NAoPri_cohort"/>
    <n v="2020"/>
    <s v="Q4"/>
    <s v="Q4-2020"/>
    <x v="73"/>
    <x v="85"/>
    <s v="."/>
    <s v="South Yorkshire and Bassetlaw"/>
    <s v="ps_missing"/>
    <n v="52"/>
    <n v="0.32691999999999999"/>
  </r>
  <r>
    <s v="NAoPri_cohort"/>
    <n v="2021"/>
    <s v="Q1"/>
    <s v="Q1-2021"/>
    <x v="73"/>
    <x v="85"/>
    <s v="."/>
    <s v="South Yorkshire and Bassetlaw"/>
    <s v="ps_missing"/>
    <n v="71"/>
    <n v="0.19717999999999999"/>
  </r>
  <r>
    <s v="NAoPri_cohort"/>
    <n v="2021"/>
    <s v="Q2"/>
    <s v="Q2-2021"/>
    <x v="73"/>
    <x v="85"/>
    <s v="."/>
    <s v="South Yorkshire and Bassetlaw"/>
    <s v="ps_missing"/>
    <n v="69"/>
    <n v="8.6959999999999996E-2"/>
  </r>
  <r>
    <s v="NAoPri_cohort"/>
    <n v="2021"/>
    <s v="Q3"/>
    <s v="Q3-2021"/>
    <x v="73"/>
    <x v="85"/>
    <s v="."/>
    <s v="South Yorkshire and Bassetlaw"/>
    <s v="ps_missing"/>
    <n v="60"/>
    <n v="0.05"/>
  </r>
  <r>
    <s v="NAoPri_cohort"/>
    <n v="2021"/>
    <s v="Q4"/>
    <s v="Q4-2021"/>
    <x v="73"/>
    <x v="85"/>
    <s v="."/>
    <s v="South Yorkshire and Bassetlaw"/>
    <s v="ps_missing"/>
    <n v="62"/>
    <n v="1.6129999999999999E-2"/>
  </r>
  <r>
    <s v="NAoPri_cohort"/>
    <n v="2022"/>
    <s v="Q1"/>
    <s v="Q1-2022"/>
    <x v="73"/>
    <x v="85"/>
    <s v="."/>
    <s v="South Yorkshire and Bassetlaw"/>
    <s v="ps_missing"/>
    <n v="76"/>
    <n v="3.9469999999999998E-2"/>
  </r>
  <r>
    <s v="NAoPri_cohort"/>
    <n v="2022"/>
    <s v="Q2"/>
    <s v="Q2-2022"/>
    <x v="73"/>
    <x v="85"/>
    <s v="."/>
    <s v="South Yorkshire and Bassetlaw"/>
    <s v="ps_missing"/>
    <n v="47"/>
    <n v="2.128E-2"/>
  </r>
  <r>
    <s v="NAoPri_cohort"/>
    <n v="2022"/>
    <s v="Q3"/>
    <s v="Q3-2022"/>
    <x v="73"/>
    <x v="85"/>
    <s v="."/>
    <s v="South Yorkshire and Bassetlaw"/>
    <s v="ps_missing"/>
    <n v="64"/>
    <n v="1.562E-2"/>
  </r>
  <r>
    <s v="NAoPri_cohort"/>
    <n v="2022"/>
    <s v="Q4"/>
    <s v="Q4-2022"/>
    <x v="73"/>
    <x v="85"/>
    <s v="."/>
    <s v="South Yorkshire and Bassetlaw"/>
    <s v="ps_missing"/>
    <n v="49"/>
    <n v="0.10204000000000001"/>
  </r>
  <r>
    <s v="NAoPri_cohort"/>
    <n v="2023"/>
    <s v="Q1"/>
    <s v="Q1-2023"/>
    <x v="73"/>
    <x v="85"/>
    <s v="."/>
    <s v="South Yorkshire and Bassetlaw"/>
    <s v="ps_missing"/>
    <n v="57"/>
    <n v="0.85965000000000003"/>
  </r>
  <r>
    <s v="NAoPri_cohort"/>
    <n v="2018"/>
    <s v="Q1"/>
    <s v="Q1-2018"/>
    <x v="74"/>
    <x v="86"/>
    <s v="."/>
    <s v="Thames Valley"/>
    <s v="ps_missing"/>
    <n v="74"/>
    <n v="0.10811"/>
  </r>
  <r>
    <s v="NAoPri_cohort"/>
    <n v="2018"/>
    <s v="Q2"/>
    <s v="Q2-2018"/>
    <x v="74"/>
    <x v="86"/>
    <s v="."/>
    <s v="Thames Valley"/>
    <s v="ps_missing"/>
    <n v="90"/>
    <n v="0.14444000000000001"/>
  </r>
  <r>
    <s v="NAoPri_cohort"/>
    <n v="2018"/>
    <s v="Q3"/>
    <s v="Q3-2018"/>
    <x v="74"/>
    <x v="86"/>
    <s v="."/>
    <s v="Thames Valley"/>
    <s v="ps_missing"/>
    <n v="95"/>
    <n v="9.4740000000000005E-2"/>
  </r>
  <r>
    <s v="NAoPri_cohort"/>
    <n v="2018"/>
    <s v="Q4"/>
    <s v="Q4-2018"/>
    <x v="74"/>
    <x v="86"/>
    <s v="."/>
    <s v="Thames Valley"/>
    <s v="ps_missing"/>
    <n v="89"/>
    <n v="6.7419999999999994E-2"/>
  </r>
  <r>
    <s v="NAoPri_cohort"/>
    <n v="2019"/>
    <s v="Q1"/>
    <s v="Q1-2019"/>
    <x v="74"/>
    <x v="86"/>
    <s v="."/>
    <s v="Thames Valley"/>
    <s v="ps_missing"/>
    <n v="83"/>
    <n v="0.12048"/>
  </r>
  <r>
    <s v="NAoPri_cohort"/>
    <n v="2019"/>
    <s v="Q2"/>
    <s v="Q2-2019"/>
    <x v="74"/>
    <x v="86"/>
    <s v="."/>
    <s v="Thames Valley"/>
    <s v="ps_missing"/>
    <n v="77"/>
    <n v="0.14285999999999999"/>
  </r>
  <r>
    <s v="NAoPri_cohort"/>
    <n v="2019"/>
    <s v="Q3"/>
    <s v="Q3-2019"/>
    <x v="74"/>
    <x v="86"/>
    <s v="."/>
    <s v="Thames Valley"/>
    <s v="ps_missing"/>
    <n v="97"/>
    <n v="3.0929999999999999E-2"/>
  </r>
  <r>
    <s v="NAoPri_cohort"/>
    <n v="2019"/>
    <s v="Q4"/>
    <s v="Q4-2019"/>
    <x v="74"/>
    <x v="86"/>
    <s v="."/>
    <s v="Thames Valley"/>
    <s v="ps_missing"/>
    <n v="86"/>
    <n v="8.14E-2"/>
  </r>
  <r>
    <s v="NAoPri_cohort"/>
    <n v="2020"/>
    <s v="Q1"/>
    <s v="Q1-2020"/>
    <x v="74"/>
    <x v="86"/>
    <s v="."/>
    <s v="Thames Valley"/>
    <s v="ps_missing"/>
    <n v="77"/>
    <n v="6.4939999999999998E-2"/>
  </r>
  <r>
    <s v="NAoPri_cohort"/>
    <n v="2020"/>
    <s v="Q2"/>
    <s v="Q2-2020"/>
    <x v="74"/>
    <x v="86"/>
    <s v="."/>
    <s v="Thames Valley"/>
    <s v="ps_missing"/>
    <n v="39"/>
    <n v="0.10256"/>
  </r>
  <r>
    <s v="NAoPri_cohort"/>
    <n v="2020"/>
    <s v="Q3"/>
    <s v="Q3-2020"/>
    <x v="74"/>
    <x v="86"/>
    <s v="."/>
    <s v="Thames Valley"/>
    <s v="ps_missing"/>
    <n v="67"/>
    <n v="1.4930000000000001E-2"/>
  </r>
  <r>
    <s v="NAoPri_cohort"/>
    <n v="2020"/>
    <s v="Q4"/>
    <s v="Q4-2020"/>
    <x v="74"/>
    <x v="86"/>
    <s v="."/>
    <s v="Thames Valley"/>
    <s v="ps_missing"/>
    <n v="84"/>
    <n v="0.10714"/>
  </r>
  <r>
    <s v="NAoPri_cohort"/>
    <n v="2021"/>
    <s v="Q1"/>
    <s v="Q1-2021"/>
    <x v="74"/>
    <x v="86"/>
    <s v="."/>
    <s v="Thames Valley"/>
    <s v="ps_missing"/>
    <n v="96"/>
    <n v="0.26041999999999998"/>
  </r>
  <r>
    <s v="NAoPri_cohort"/>
    <n v="2021"/>
    <s v="Q2"/>
    <s v="Q2-2021"/>
    <x v="74"/>
    <x v="86"/>
    <s v="."/>
    <s v="Thames Valley"/>
    <s v="ps_missing"/>
    <n v="88"/>
    <n v="0.375"/>
  </r>
  <r>
    <s v="NAoPri_cohort"/>
    <n v="2021"/>
    <s v="Q3"/>
    <s v="Q3-2021"/>
    <x v="74"/>
    <x v="86"/>
    <s v="."/>
    <s v="Thames Valley"/>
    <s v="ps_missing"/>
    <n v="87"/>
    <n v="0.28736"/>
  </r>
  <r>
    <s v="NAoPri_cohort"/>
    <n v="2021"/>
    <s v="Q4"/>
    <s v="Q4-2021"/>
    <x v="74"/>
    <x v="86"/>
    <s v="."/>
    <s v="Thames Valley"/>
    <s v="ps_missing"/>
    <n v="116"/>
    <n v="0.37930999999999998"/>
  </r>
  <r>
    <s v="NAoPri_cohort"/>
    <n v="2022"/>
    <s v="Q1"/>
    <s v="Q1-2022"/>
    <x v="74"/>
    <x v="86"/>
    <s v="."/>
    <s v="Thames Valley"/>
    <s v="ps_missing"/>
    <n v="86"/>
    <n v="0.47674"/>
  </r>
  <r>
    <s v="NAoPri_cohort"/>
    <n v="2022"/>
    <s v="Q2"/>
    <s v="Q2-2022"/>
    <x v="74"/>
    <x v="86"/>
    <s v="."/>
    <s v="Thames Valley"/>
    <s v="ps_missing"/>
    <n v="112"/>
    <n v="0.47321000000000002"/>
  </r>
  <r>
    <s v="NAoPri_cohort"/>
    <n v="2022"/>
    <s v="Q3"/>
    <s v="Q3-2022"/>
    <x v="74"/>
    <x v="86"/>
    <s v="."/>
    <s v="Thames Valley"/>
    <s v="ps_missing"/>
    <n v="104"/>
    <n v="0.48076999999999998"/>
  </r>
  <r>
    <s v="NAoPri_cohort"/>
    <n v="2022"/>
    <s v="Q4"/>
    <s v="Q4-2022"/>
    <x v="74"/>
    <x v="86"/>
    <s v="."/>
    <s v="Thames Valley"/>
    <s v="ps_missing"/>
    <n v="95"/>
    <n v="0.48420999999999997"/>
  </r>
  <r>
    <s v="NAoPri_cohort"/>
    <n v="2023"/>
    <s v="Q1"/>
    <s v="Q1-2023"/>
    <x v="74"/>
    <x v="86"/>
    <s v="."/>
    <s v="Thames Valley"/>
    <s v="ps_missing"/>
    <n v="104"/>
    <n v="0.51922999999999997"/>
  </r>
  <r>
    <s v="NAoPri_cohort"/>
    <n v="2018"/>
    <s v="Q1"/>
    <s v="Q1-2018"/>
    <x v="75"/>
    <x v="87"/>
    <s v="."/>
    <s v="Peninsula"/>
    <s v="ps_missing"/>
    <n v="115"/>
    <n v="9.5649999999999999E-2"/>
  </r>
  <r>
    <s v="NAoPri_cohort"/>
    <n v="2018"/>
    <s v="Q2"/>
    <s v="Q2-2018"/>
    <x v="75"/>
    <x v="87"/>
    <s v="."/>
    <s v="Peninsula"/>
    <s v="ps_missing"/>
    <n v="106"/>
    <n v="8.4909999999999999E-2"/>
  </r>
  <r>
    <s v="NAoPri_cohort"/>
    <n v="2018"/>
    <s v="Q3"/>
    <s v="Q3-2018"/>
    <x v="75"/>
    <x v="87"/>
    <s v="."/>
    <s v="Peninsula"/>
    <s v="ps_missing"/>
    <n v="140"/>
    <n v="0.27143"/>
  </r>
  <r>
    <s v="NAoPri_cohort"/>
    <n v="2018"/>
    <s v="Q4"/>
    <s v="Q4-2018"/>
    <x v="75"/>
    <x v="87"/>
    <s v="."/>
    <s v="Peninsula"/>
    <s v="ps_missing"/>
    <n v="126"/>
    <n v="0.15079000000000001"/>
  </r>
  <r>
    <s v="NAoPri_cohort"/>
    <n v="2019"/>
    <s v="Q1"/>
    <s v="Q1-2019"/>
    <x v="75"/>
    <x v="87"/>
    <s v="."/>
    <s v="Peninsula"/>
    <s v="ps_missing"/>
    <n v="94"/>
    <n v="0.97872000000000003"/>
  </r>
  <r>
    <s v="NAoPri_cohort"/>
    <n v="2019"/>
    <s v="Q2"/>
    <s v="Q2-2019"/>
    <x v="75"/>
    <x v="87"/>
    <s v="."/>
    <s v="Peninsula"/>
    <s v="ps_missing"/>
    <n v="134"/>
    <n v="0.96269000000000005"/>
  </r>
  <r>
    <s v="NAoPri_cohort"/>
    <n v="2019"/>
    <s v="Q3"/>
    <s v="Q3-2019"/>
    <x v="75"/>
    <x v="87"/>
    <s v="."/>
    <s v="Peninsula"/>
    <s v="ps_missing"/>
    <n v="127"/>
    <n v="0.96062999999999998"/>
  </r>
  <r>
    <s v="NAoPri_cohort"/>
    <n v="2019"/>
    <s v="Q4"/>
    <s v="Q4-2019"/>
    <x v="75"/>
    <x v="87"/>
    <s v="."/>
    <s v="Peninsula"/>
    <s v="ps_missing"/>
    <n v="97"/>
    <n v="0.94845000000000002"/>
  </r>
  <r>
    <s v="NAoPri_cohort"/>
    <n v="2020"/>
    <s v="Q1"/>
    <s v="Q1-2020"/>
    <x v="75"/>
    <x v="87"/>
    <s v="."/>
    <s v="Peninsula"/>
    <s v="ps_missing"/>
    <n v="106"/>
    <n v="0.86792000000000002"/>
  </r>
  <r>
    <s v="NAoPri_cohort"/>
    <n v="2020"/>
    <s v="Q2"/>
    <s v="Q2-2020"/>
    <x v="75"/>
    <x v="87"/>
    <s v="."/>
    <s v="Peninsula"/>
    <s v="ps_missing"/>
    <n v="77"/>
    <n v="0.84416000000000002"/>
  </r>
  <r>
    <s v="NAoPri_cohort"/>
    <n v="2020"/>
    <s v="Q3"/>
    <s v="Q3-2020"/>
    <x v="75"/>
    <x v="87"/>
    <s v="."/>
    <s v="Peninsula"/>
    <s v="ps_missing"/>
    <n v="90"/>
    <n v="0.61111000000000004"/>
  </r>
  <r>
    <s v="NAoPri_cohort"/>
    <n v="2020"/>
    <s v="Q4"/>
    <s v="Q4-2020"/>
    <x v="75"/>
    <x v="87"/>
    <s v="."/>
    <s v="Peninsula"/>
    <s v="ps_missing"/>
    <n v="93"/>
    <n v="0.51612999999999998"/>
  </r>
  <r>
    <s v="NAoPri_cohort"/>
    <n v="2021"/>
    <s v="Q1"/>
    <s v="Q1-2021"/>
    <x v="75"/>
    <x v="87"/>
    <s v="."/>
    <s v="Peninsula"/>
    <s v="ps_missing"/>
    <n v="114"/>
    <n v="0.90351000000000004"/>
  </r>
  <r>
    <s v="NAoPri_cohort"/>
    <n v="2021"/>
    <s v="Q2"/>
    <s v="Q2-2021"/>
    <x v="75"/>
    <x v="87"/>
    <s v="."/>
    <s v="Peninsula"/>
    <s v="ps_missing"/>
    <n v="114"/>
    <n v="0.95613999999999999"/>
  </r>
  <r>
    <s v="NAoPri_cohort"/>
    <n v="2021"/>
    <s v="Q3"/>
    <s v="Q3-2021"/>
    <x v="75"/>
    <x v="87"/>
    <s v="."/>
    <s v="Peninsula"/>
    <s v="ps_missing"/>
    <n v="131"/>
    <n v="0.87785999999999997"/>
  </r>
  <r>
    <s v="NAoPri_cohort"/>
    <n v="2021"/>
    <s v="Q4"/>
    <s v="Q4-2021"/>
    <x v="75"/>
    <x v="87"/>
    <s v="."/>
    <s v="Peninsula"/>
    <s v="ps_missing"/>
    <n v="110"/>
    <n v="0.93635999999999997"/>
  </r>
  <r>
    <s v="NAoPri_cohort"/>
    <n v="2022"/>
    <s v="Q1"/>
    <s v="Q1-2022"/>
    <x v="75"/>
    <x v="87"/>
    <s v="."/>
    <s v="Peninsula"/>
    <s v="ps_missing"/>
    <n v="122"/>
    <n v="0.90164"/>
  </r>
  <r>
    <s v="NAoPri_cohort"/>
    <n v="2022"/>
    <s v="Q2"/>
    <s v="Q2-2022"/>
    <x v="75"/>
    <x v="87"/>
    <s v="."/>
    <s v="Peninsula"/>
    <s v="ps_missing"/>
    <n v="127"/>
    <n v="0.66142000000000001"/>
  </r>
  <r>
    <s v="NAoPri_cohort"/>
    <n v="2022"/>
    <s v="Q3"/>
    <s v="Q3-2022"/>
    <x v="75"/>
    <x v="87"/>
    <s v="."/>
    <s v="Peninsula"/>
    <s v="ps_missing"/>
    <n v="115"/>
    <n v="0.43478"/>
  </r>
  <r>
    <s v="NAoPri_cohort"/>
    <n v="2022"/>
    <s v="Q4"/>
    <s v="Q4-2022"/>
    <x v="75"/>
    <x v="87"/>
    <s v="."/>
    <s v="Peninsula"/>
    <s v="ps_missing"/>
    <n v="99"/>
    <n v="0.65656999999999999"/>
  </r>
  <r>
    <s v="NAoPri_cohort"/>
    <n v="2023"/>
    <s v="Q1"/>
    <s v="Q1-2023"/>
    <x v="75"/>
    <x v="87"/>
    <s v="."/>
    <s v="Peninsula"/>
    <s v="ps_missing"/>
    <n v="108"/>
    <n v="0.60185"/>
  </r>
  <r>
    <s v="NAoPri_cohort"/>
    <n v="2018"/>
    <s v="Q1"/>
    <s v="Q1-2018"/>
    <x v="76"/>
    <x v="88"/>
    <s v="."/>
    <s v="Peninsula"/>
    <s v="ps_missing"/>
    <n v="124"/>
    <n v="0.15323000000000001"/>
  </r>
  <r>
    <s v="NAoPri_cohort"/>
    <n v="2018"/>
    <s v="Q2"/>
    <s v="Q2-2018"/>
    <x v="76"/>
    <x v="88"/>
    <s v="."/>
    <s v="Peninsula"/>
    <s v="ps_missing"/>
    <n v="170"/>
    <n v="0.48235"/>
  </r>
  <r>
    <s v="NAoPri_cohort"/>
    <n v="2018"/>
    <s v="Q3"/>
    <s v="Q3-2018"/>
    <x v="76"/>
    <x v="88"/>
    <s v="."/>
    <s v="Peninsula"/>
    <s v="ps_missing"/>
    <n v="146"/>
    <n v="0.51370000000000005"/>
  </r>
  <r>
    <s v="NAoPri_cohort"/>
    <n v="2018"/>
    <s v="Q4"/>
    <s v="Q4-2018"/>
    <x v="76"/>
    <x v="88"/>
    <s v="."/>
    <s v="Peninsula"/>
    <s v="ps_missing"/>
    <n v="137"/>
    <n v="0.43065999999999999"/>
  </r>
  <r>
    <s v="NAoPri_cohort"/>
    <n v="2019"/>
    <s v="Q1"/>
    <s v="Q1-2019"/>
    <x v="76"/>
    <x v="88"/>
    <s v="."/>
    <s v="Peninsula"/>
    <s v="ps_missing"/>
    <n v="123"/>
    <n v="0.41463"/>
  </r>
  <r>
    <s v="NAoPri_cohort"/>
    <n v="2019"/>
    <s v="Q2"/>
    <s v="Q2-2019"/>
    <x v="76"/>
    <x v="88"/>
    <s v="."/>
    <s v="Peninsula"/>
    <s v="ps_missing"/>
    <n v="195"/>
    <n v="0.41026000000000001"/>
  </r>
  <r>
    <s v="NAoPri_cohort"/>
    <n v="2019"/>
    <s v="Q3"/>
    <s v="Q3-2019"/>
    <x v="76"/>
    <x v="88"/>
    <s v="."/>
    <s v="Peninsula"/>
    <s v="ps_missing"/>
    <n v="159"/>
    <n v="0.52829999999999999"/>
  </r>
  <r>
    <s v="NAoPri_cohort"/>
    <n v="2019"/>
    <s v="Q4"/>
    <s v="Q4-2019"/>
    <x v="76"/>
    <x v="88"/>
    <s v="."/>
    <s v="Peninsula"/>
    <s v="ps_missing"/>
    <n v="157"/>
    <n v="0.41400999999999999"/>
  </r>
  <r>
    <s v="NAoPri_cohort"/>
    <n v="2020"/>
    <s v="Q1"/>
    <s v="Q1-2020"/>
    <x v="76"/>
    <x v="88"/>
    <s v="."/>
    <s v="Peninsula"/>
    <s v="ps_missing"/>
    <n v="156"/>
    <n v="0.35897000000000001"/>
  </r>
  <r>
    <s v="NAoPri_cohort"/>
    <n v="2020"/>
    <s v="Q2"/>
    <s v="Q2-2020"/>
    <x v="76"/>
    <x v="88"/>
    <s v="."/>
    <s v="Peninsula"/>
    <s v="ps_missing"/>
    <n v="102"/>
    <n v="0.28431000000000001"/>
  </r>
  <r>
    <s v="NAoPri_cohort"/>
    <n v="2020"/>
    <s v="Q3"/>
    <s v="Q3-2020"/>
    <x v="76"/>
    <x v="88"/>
    <s v="."/>
    <s v="Peninsula"/>
    <s v="ps_missing"/>
    <n v="115"/>
    <n v="0.35652"/>
  </r>
  <r>
    <s v="NAoPri_cohort"/>
    <n v="2020"/>
    <s v="Q4"/>
    <s v="Q4-2020"/>
    <x v="76"/>
    <x v="88"/>
    <s v="."/>
    <s v="Peninsula"/>
    <s v="ps_missing"/>
    <n v="122"/>
    <n v="0.22131000000000001"/>
  </r>
  <r>
    <s v="NAoPri_cohort"/>
    <n v="2021"/>
    <s v="Q1"/>
    <s v="Q1-2021"/>
    <x v="76"/>
    <x v="88"/>
    <s v="."/>
    <s v="Peninsula"/>
    <s v="ps_missing"/>
    <n v="122"/>
    <n v="0.18851999999999999"/>
  </r>
  <r>
    <s v="NAoPri_cohort"/>
    <n v="2021"/>
    <s v="Q2"/>
    <s v="Q2-2021"/>
    <x v="76"/>
    <x v="88"/>
    <s v="."/>
    <s v="Peninsula"/>
    <s v="ps_missing"/>
    <n v="142"/>
    <n v="3.5209999999999998E-2"/>
  </r>
  <r>
    <s v="NAoPri_cohort"/>
    <n v="2021"/>
    <s v="Q3"/>
    <s v="Q3-2021"/>
    <x v="76"/>
    <x v="88"/>
    <s v="."/>
    <s v="Peninsula"/>
    <s v="ps_missing"/>
    <n v="143"/>
    <n v="4.895E-2"/>
  </r>
  <r>
    <s v="NAoPri_cohort"/>
    <n v="2021"/>
    <s v="Q4"/>
    <s v="Q4-2021"/>
    <x v="76"/>
    <x v="88"/>
    <s v="."/>
    <s v="Peninsula"/>
    <s v="ps_missing"/>
    <n v="144"/>
    <n v="0.15278"/>
  </r>
  <r>
    <s v="NAoPri_cohort"/>
    <n v="2022"/>
    <s v="Q1"/>
    <s v="Q1-2022"/>
    <x v="76"/>
    <x v="88"/>
    <s v="."/>
    <s v="Peninsula"/>
    <s v="ps_missing"/>
    <n v="142"/>
    <n v="0.14788999999999999"/>
  </r>
  <r>
    <s v="NAoPri_cohort"/>
    <n v="2022"/>
    <s v="Q2"/>
    <s v="Q2-2022"/>
    <x v="76"/>
    <x v="88"/>
    <s v="."/>
    <s v="Peninsula"/>
    <s v="ps_missing"/>
    <n v="161"/>
    <n v="6.2100000000000002E-3"/>
  </r>
  <r>
    <s v="NAoPri_cohort"/>
    <n v="2022"/>
    <s v="Q3"/>
    <s v="Q3-2022"/>
    <x v="76"/>
    <x v="88"/>
    <s v="."/>
    <s v="Peninsula"/>
    <s v="ps_missing"/>
    <n v="139"/>
    <n v="0"/>
  </r>
  <r>
    <s v="NAoPri_cohort"/>
    <n v="2022"/>
    <s v="Q4"/>
    <s v="Q4-2022"/>
    <x v="76"/>
    <x v="88"/>
    <s v="."/>
    <s v="Peninsula"/>
    <s v="ps_missing"/>
    <n v="159"/>
    <n v="0"/>
  </r>
  <r>
    <s v="NAoPri_cohort"/>
    <n v="2023"/>
    <s v="Q1"/>
    <s v="Q1-2023"/>
    <x v="76"/>
    <x v="88"/>
    <s v="."/>
    <s v="Peninsula"/>
    <s v="ps_missing"/>
    <n v="159"/>
    <n v="0"/>
  </r>
  <r>
    <s v="NAoPri_cohort"/>
    <n v="2018"/>
    <s v="Q1"/>
    <s v="Q1-2018"/>
    <x v="77"/>
    <x v="89"/>
    <s v="."/>
    <s v="North Central London"/>
    <s v="ps_missing"/>
    <n v="211"/>
    <n v="0.11373999999999999"/>
  </r>
  <r>
    <s v="NAoPri_cohort"/>
    <n v="2018"/>
    <s v="Q2"/>
    <s v="Q2-2018"/>
    <x v="77"/>
    <x v="89"/>
    <s v="."/>
    <s v="North Central London"/>
    <s v="ps_missing"/>
    <n v="231"/>
    <n v="0.19048000000000001"/>
  </r>
  <r>
    <s v="NAoPri_cohort"/>
    <n v="2018"/>
    <s v="Q3"/>
    <s v="Q3-2018"/>
    <x v="77"/>
    <x v="89"/>
    <s v="."/>
    <s v="North Central London"/>
    <s v="ps_missing"/>
    <n v="228"/>
    <n v="0.17105000000000001"/>
  </r>
  <r>
    <s v="NAoPri_cohort"/>
    <n v="2018"/>
    <s v="Q4"/>
    <s v="Q4-2018"/>
    <x v="77"/>
    <x v="89"/>
    <s v="."/>
    <s v="North Central London"/>
    <s v="ps_missing"/>
    <n v="243"/>
    <n v="0.20988000000000001"/>
  </r>
  <r>
    <s v="NAoPri_cohort"/>
    <n v="2019"/>
    <s v="Q1"/>
    <s v="Q1-2019"/>
    <x v="77"/>
    <x v="89"/>
    <s v="."/>
    <s v="North Central London"/>
    <s v="ps_missing"/>
    <n v="232"/>
    <n v="0.125"/>
  </r>
  <r>
    <s v="NAoPri_cohort"/>
    <n v="2019"/>
    <s v="Q2"/>
    <s v="Q2-2019"/>
    <x v="77"/>
    <x v="89"/>
    <s v="."/>
    <s v="North Central London"/>
    <s v="ps_missing"/>
    <n v="306"/>
    <n v="0.19935"/>
  </r>
  <r>
    <s v="NAoPri_cohort"/>
    <n v="2019"/>
    <s v="Q3"/>
    <s v="Q3-2019"/>
    <x v="77"/>
    <x v="89"/>
    <s v="."/>
    <s v="North Central London"/>
    <s v="ps_missing"/>
    <n v="259"/>
    <n v="6.9500000000000006E-2"/>
  </r>
  <r>
    <s v="NAoPri_cohort"/>
    <n v="2019"/>
    <s v="Q4"/>
    <s v="Q4-2019"/>
    <x v="77"/>
    <x v="89"/>
    <s v="."/>
    <s v="North Central London"/>
    <s v="ps_missing"/>
    <n v="331"/>
    <n v="6.6470000000000001E-2"/>
  </r>
  <r>
    <s v="NAoPri_cohort"/>
    <n v="2020"/>
    <s v="Q1"/>
    <s v="Q1-2020"/>
    <x v="77"/>
    <x v="89"/>
    <s v="."/>
    <s v="North Central London"/>
    <s v="ps_missing"/>
    <n v="264"/>
    <n v="9.0910000000000005E-2"/>
  </r>
  <r>
    <s v="NAoPri_cohort"/>
    <n v="2020"/>
    <s v="Q2"/>
    <s v="Q2-2020"/>
    <x v="77"/>
    <x v="89"/>
    <s v="."/>
    <s v="North Central London"/>
    <s v="ps_missing"/>
    <n v="103"/>
    <n v="4.854E-2"/>
  </r>
  <r>
    <s v="NAoPri_cohort"/>
    <n v="2020"/>
    <s v="Q3"/>
    <s v="Q3-2020"/>
    <x v="77"/>
    <x v="89"/>
    <s v="."/>
    <s v="North Central London"/>
    <s v="ps_missing"/>
    <n v="195"/>
    <n v="0.11282"/>
  </r>
  <r>
    <s v="NAoPri_cohort"/>
    <n v="2020"/>
    <s v="Q4"/>
    <s v="Q4-2020"/>
    <x v="77"/>
    <x v="89"/>
    <s v="."/>
    <s v="North Central London"/>
    <s v="ps_missing"/>
    <n v="229"/>
    <n v="0.12227"/>
  </r>
  <r>
    <s v="NAoPri_cohort"/>
    <n v="2021"/>
    <s v="Q1"/>
    <s v="Q1-2021"/>
    <x v="77"/>
    <x v="89"/>
    <s v="."/>
    <s v="North Central London"/>
    <s v="ps_missing"/>
    <n v="231"/>
    <n v="8.6580000000000004E-2"/>
  </r>
  <r>
    <s v="NAoPri_cohort"/>
    <n v="2021"/>
    <s v="Q2"/>
    <s v="Q2-2021"/>
    <x v="77"/>
    <x v="89"/>
    <s v="."/>
    <s v="North Central London"/>
    <s v="ps_missing"/>
    <n v="316"/>
    <n v="0.13608000000000001"/>
  </r>
  <r>
    <s v="NAoPri_cohort"/>
    <n v="2021"/>
    <s v="Q3"/>
    <s v="Q3-2021"/>
    <x v="77"/>
    <x v="89"/>
    <s v="."/>
    <s v="North Central London"/>
    <s v="ps_missing"/>
    <n v="290"/>
    <n v="0.25172"/>
  </r>
  <r>
    <s v="NAoPri_cohort"/>
    <n v="2021"/>
    <s v="Q4"/>
    <s v="Q4-2021"/>
    <x v="77"/>
    <x v="89"/>
    <s v="."/>
    <s v="North Central London"/>
    <s v="ps_missing"/>
    <n v="285"/>
    <n v="0.24912000000000001"/>
  </r>
  <r>
    <s v="NAoPri_cohort"/>
    <n v="2022"/>
    <s v="Q1"/>
    <s v="Q1-2022"/>
    <x v="77"/>
    <x v="89"/>
    <s v="."/>
    <s v="North Central London"/>
    <s v="ps_missing"/>
    <n v="320"/>
    <n v="0.29687000000000002"/>
  </r>
  <r>
    <s v="NAoPri_cohort"/>
    <n v="2022"/>
    <s v="Q2"/>
    <s v="Q2-2022"/>
    <x v="77"/>
    <x v="89"/>
    <s v="."/>
    <s v="North Central London"/>
    <s v="ps_missing"/>
    <n v="298"/>
    <n v="0.28188000000000002"/>
  </r>
  <r>
    <s v="NAoPri_cohort"/>
    <n v="2022"/>
    <s v="Q3"/>
    <s v="Q3-2022"/>
    <x v="77"/>
    <x v="89"/>
    <s v="."/>
    <s v="North Central London"/>
    <s v="ps_missing"/>
    <n v="307"/>
    <n v="0.14332"/>
  </r>
  <r>
    <s v="NAoPri_cohort"/>
    <n v="2022"/>
    <s v="Q4"/>
    <s v="Q4-2022"/>
    <x v="77"/>
    <x v="89"/>
    <s v="."/>
    <s v="North Central London"/>
    <s v="ps_missing"/>
    <n v="269"/>
    <n v="7.8070000000000001E-2"/>
  </r>
  <r>
    <s v="NAoPri_cohort"/>
    <n v="2023"/>
    <s v="Q1"/>
    <s v="Q1-2023"/>
    <x v="77"/>
    <x v="89"/>
    <s v="."/>
    <s v="North Central London"/>
    <s v="ps_missing"/>
    <n v="253"/>
    <n v="0.28062999999999999"/>
  </r>
  <r>
    <s v="NAoPri_cohort"/>
    <n v="2018"/>
    <s v="Q1"/>
    <s v="Q1-2018"/>
    <x v="78"/>
    <x v="90"/>
    <s v="."/>
    <s v="West London"/>
    <s v="ps_missing"/>
    <n v="168"/>
    <n v="0.60119"/>
  </r>
  <r>
    <s v="NAoPri_cohort"/>
    <n v="2018"/>
    <s v="Q2"/>
    <s v="Q2-2018"/>
    <x v="78"/>
    <x v="90"/>
    <s v="."/>
    <s v="West London"/>
    <s v="ps_missing"/>
    <n v="171"/>
    <n v="0.67835999999999996"/>
  </r>
  <r>
    <s v="NAoPri_cohort"/>
    <n v="2018"/>
    <s v="Q3"/>
    <s v="Q3-2018"/>
    <x v="78"/>
    <x v="90"/>
    <s v="."/>
    <s v="West London"/>
    <s v="ps_missing"/>
    <n v="167"/>
    <n v="0.65868000000000004"/>
  </r>
  <r>
    <s v="NAoPri_cohort"/>
    <n v="2018"/>
    <s v="Q4"/>
    <s v="Q4-2018"/>
    <x v="78"/>
    <x v="90"/>
    <s v="."/>
    <s v="West London"/>
    <s v="ps_missing"/>
    <n v="116"/>
    <n v="0.45689999999999997"/>
  </r>
  <r>
    <s v="NAoPri_cohort"/>
    <n v="2019"/>
    <s v="Q1"/>
    <s v="Q1-2019"/>
    <x v="78"/>
    <x v="90"/>
    <s v="."/>
    <s v="West London"/>
    <s v="ps_missing"/>
    <n v="158"/>
    <n v="0.24051"/>
  </r>
  <r>
    <s v="NAoPri_cohort"/>
    <n v="2019"/>
    <s v="Q2"/>
    <s v="Q2-2019"/>
    <x v="78"/>
    <x v="90"/>
    <s v="."/>
    <s v="West London"/>
    <s v="ps_missing"/>
    <n v="156"/>
    <n v="0.36537999999999998"/>
  </r>
  <r>
    <s v="NAoPri_cohort"/>
    <n v="2019"/>
    <s v="Q3"/>
    <s v="Q3-2019"/>
    <x v="78"/>
    <x v="90"/>
    <s v="."/>
    <s v="West London"/>
    <s v="ps_missing"/>
    <n v="204"/>
    <n v="0.30881999999999998"/>
  </r>
  <r>
    <s v="NAoPri_cohort"/>
    <n v="2019"/>
    <s v="Q4"/>
    <s v="Q4-2019"/>
    <x v="78"/>
    <x v="90"/>
    <s v="."/>
    <s v="West London"/>
    <s v="ps_missing"/>
    <n v="172"/>
    <n v="0.37208999999999998"/>
  </r>
  <r>
    <s v="NAoPri_cohort"/>
    <n v="2020"/>
    <s v="Q1"/>
    <s v="Q1-2020"/>
    <x v="78"/>
    <x v="90"/>
    <s v="."/>
    <s v="West London"/>
    <s v="ps_missing"/>
    <n v="169"/>
    <n v="0.27811000000000002"/>
  </r>
  <r>
    <s v="NAoPri_cohort"/>
    <n v="2020"/>
    <s v="Q2"/>
    <s v="Q2-2020"/>
    <x v="78"/>
    <x v="90"/>
    <s v="."/>
    <s v="West London"/>
    <s v="ps_missing"/>
    <n v="102"/>
    <n v="0.67647000000000002"/>
  </r>
  <r>
    <s v="NAoPri_cohort"/>
    <n v="2020"/>
    <s v="Q3"/>
    <s v="Q3-2020"/>
    <x v="78"/>
    <x v="90"/>
    <s v="."/>
    <s v="West London"/>
    <s v="ps_missing"/>
    <n v="133"/>
    <n v="0.67669000000000001"/>
  </r>
  <r>
    <s v="NAoPri_cohort"/>
    <n v="2020"/>
    <s v="Q4"/>
    <s v="Q4-2020"/>
    <x v="78"/>
    <x v="90"/>
    <s v="."/>
    <s v="West London"/>
    <s v="ps_missing"/>
    <n v="164"/>
    <n v="0.51219999999999999"/>
  </r>
  <r>
    <s v="NAoPri_cohort"/>
    <n v="2021"/>
    <s v="Q1"/>
    <s v="Q1-2021"/>
    <x v="78"/>
    <x v="90"/>
    <s v="."/>
    <s v="West London"/>
    <s v="ps_missing"/>
    <n v="171"/>
    <n v="0.57894999999999996"/>
  </r>
  <r>
    <s v="NAoPri_cohort"/>
    <n v="2021"/>
    <s v="Q2"/>
    <s v="Q2-2021"/>
    <x v="78"/>
    <x v="90"/>
    <s v="."/>
    <s v="West London"/>
    <s v="ps_missing"/>
    <n v="191"/>
    <n v="0.61256999999999995"/>
  </r>
  <r>
    <s v="NAoPri_cohort"/>
    <n v="2021"/>
    <s v="Q3"/>
    <s v="Q3-2021"/>
    <x v="78"/>
    <x v="90"/>
    <s v="."/>
    <s v="West London"/>
    <s v="ps_missing"/>
    <n v="188"/>
    <n v="0.65956999999999999"/>
  </r>
  <r>
    <s v="NAoPri_cohort"/>
    <n v="2021"/>
    <s v="Q4"/>
    <s v="Q4-2021"/>
    <x v="78"/>
    <x v="90"/>
    <s v="."/>
    <s v="West London"/>
    <s v="ps_missing"/>
    <n v="189"/>
    <n v="0.60846999999999996"/>
  </r>
  <r>
    <s v="NAoPri_cohort"/>
    <n v="2022"/>
    <s v="Q1"/>
    <s v="Q1-2022"/>
    <x v="78"/>
    <x v="90"/>
    <s v="."/>
    <s v="West London"/>
    <s v="ps_missing"/>
    <n v="181"/>
    <n v="0.53591"/>
  </r>
  <r>
    <s v="NAoPri_cohort"/>
    <n v="2022"/>
    <s v="Q2"/>
    <s v="Q2-2022"/>
    <x v="78"/>
    <x v="90"/>
    <s v="."/>
    <s v="West London"/>
    <s v="ps_missing"/>
    <n v="181"/>
    <n v="0.61326000000000003"/>
  </r>
  <r>
    <s v="NAoPri_cohort"/>
    <n v="2022"/>
    <s v="Q3"/>
    <s v="Q3-2022"/>
    <x v="78"/>
    <x v="90"/>
    <s v="."/>
    <s v="West London"/>
    <s v="ps_missing"/>
    <n v="196"/>
    <n v="0.55611999999999995"/>
  </r>
  <r>
    <s v="NAoPri_cohort"/>
    <n v="2022"/>
    <s v="Q4"/>
    <s v="Q4-2022"/>
    <x v="78"/>
    <x v="90"/>
    <s v="."/>
    <s v="West London"/>
    <s v="ps_missing"/>
    <n v="215"/>
    <n v="0.50697999999999999"/>
  </r>
  <r>
    <s v="NAoPri_cohort"/>
    <n v="2023"/>
    <s v="Q1"/>
    <s v="Q1-2023"/>
    <x v="78"/>
    <x v="90"/>
    <s v="."/>
    <s v="West London"/>
    <s v="ps_missing"/>
    <n v="147"/>
    <n v="0.34694000000000003"/>
  </r>
  <r>
    <s v="NAoPri_cohort"/>
    <n v="2018"/>
    <s v="Q1"/>
    <s v="Q1-2018"/>
    <x v="79"/>
    <x v="91"/>
    <s v="."/>
    <s v="Surrey and Sussex"/>
    <s v="ps_missing"/>
    <n v="90"/>
    <n v="0.97777999999999998"/>
  </r>
  <r>
    <s v="NAoPri_cohort"/>
    <n v="2018"/>
    <s v="Q2"/>
    <s v="Q2-2018"/>
    <x v="79"/>
    <x v="91"/>
    <s v="."/>
    <s v="Surrey and Sussex"/>
    <s v="ps_missing"/>
    <n v="97"/>
    <n v="0.97938000000000003"/>
  </r>
  <r>
    <s v="NAoPri_cohort"/>
    <n v="2018"/>
    <s v="Q3"/>
    <s v="Q3-2018"/>
    <x v="79"/>
    <x v="91"/>
    <s v="."/>
    <s v="Surrey and Sussex"/>
    <s v="ps_missing"/>
    <n v="99"/>
    <n v="0.96970000000000001"/>
  </r>
  <r>
    <s v="NAoPri_cohort"/>
    <n v="2018"/>
    <s v="Q4"/>
    <s v="Q4-2018"/>
    <x v="79"/>
    <x v="91"/>
    <s v="."/>
    <s v="Surrey and Sussex"/>
    <s v="ps_missing"/>
    <n v="96"/>
    <n v="0.96875"/>
  </r>
  <r>
    <s v="NAoPri_cohort"/>
    <n v="2019"/>
    <s v="Q1"/>
    <s v="Q1-2019"/>
    <x v="79"/>
    <x v="91"/>
    <s v="."/>
    <s v="Surrey and Sussex"/>
    <s v="ps_missing"/>
    <n v="100"/>
    <n v="0.97"/>
  </r>
  <r>
    <s v="NAoPri_cohort"/>
    <n v="2019"/>
    <s v="Q2"/>
    <s v="Q2-2019"/>
    <x v="79"/>
    <x v="91"/>
    <s v="."/>
    <s v="Surrey and Sussex"/>
    <s v="ps_missing"/>
    <n v="94"/>
    <n v="0.97872000000000003"/>
  </r>
  <r>
    <s v="NAoPri_cohort"/>
    <n v="2019"/>
    <s v="Q3"/>
    <s v="Q3-2019"/>
    <x v="79"/>
    <x v="91"/>
    <s v="."/>
    <s v="Surrey and Sussex"/>
    <s v="ps_missing"/>
    <n v="82"/>
    <n v="0.97560999999999998"/>
  </r>
  <r>
    <s v="NAoPri_cohort"/>
    <n v="2019"/>
    <s v="Q4"/>
    <s v="Q4-2019"/>
    <x v="79"/>
    <x v="91"/>
    <s v="."/>
    <s v="Surrey and Sussex"/>
    <s v="ps_missing"/>
    <n v="78"/>
    <n v="0.98717999999999995"/>
  </r>
  <r>
    <s v="NAoPri_cohort"/>
    <n v="2020"/>
    <s v="Q1"/>
    <s v="Q1-2020"/>
    <x v="79"/>
    <x v="91"/>
    <s v="."/>
    <s v="Surrey and Sussex"/>
    <s v="ps_missing"/>
    <n v="86"/>
    <n v="1"/>
  </r>
  <r>
    <s v="NAoPri_cohort"/>
    <n v="2020"/>
    <s v="Q2"/>
    <s v="Q2-2020"/>
    <x v="79"/>
    <x v="91"/>
    <s v="."/>
    <s v="Surrey and Sussex"/>
    <s v="ps_missing"/>
    <n v="41"/>
    <n v="0.95121999999999995"/>
  </r>
  <r>
    <s v="NAoPri_cohort"/>
    <n v="2020"/>
    <s v="Q3"/>
    <s v="Q3-2020"/>
    <x v="79"/>
    <x v="91"/>
    <s v="."/>
    <s v="Surrey and Sussex"/>
    <s v="ps_missing"/>
    <n v="63"/>
    <n v="1"/>
  </r>
  <r>
    <s v="NAoPri_cohort"/>
    <n v="2020"/>
    <s v="Q4"/>
    <s v="Q4-2020"/>
    <x v="79"/>
    <x v="91"/>
    <s v="."/>
    <s v="Surrey and Sussex"/>
    <s v="ps_missing"/>
    <n v="78"/>
    <n v="0.94872000000000001"/>
  </r>
  <r>
    <s v="NAoPri_cohort"/>
    <n v="2021"/>
    <s v="Q1"/>
    <s v="Q1-2021"/>
    <x v="79"/>
    <x v="91"/>
    <s v="."/>
    <s v="Surrey and Sussex"/>
    <s v="ps_missing"/>
    <n v="84"/>
    <n v="0.94047999999999998"/>
  </r>
  <r>
    <s v="NAoPri_cohort"/>
    <n v="2021"/>
    <s v="Q2"/>
    <s v="Q2-2021"/>
    <x v="79"/>
    <x v="91"/>
    <s v="."/>
    <s v="Surrey and Sussex"/>
    <s v="ps_missing"/>
    <n v="91"/>
    <n v="0.97802"/>
  </r>
  <r>
    <s v="NAoPri_cohort"/>
    <n v="2021"/>
    <s v="Q3"/>
    <s v="Q3-2021"/>
    <x v="79"/>
    <x v="91"/>
    <s v="."/>
    <s v="Surrey and Sussex"/>
    <s v="ps_missing"/>
    <n v="88"/>
    <n v="0.96591000000000005"/>
  </r>
  <r>
    <s v="NAoPri_cohort"/>
    <n v="2021"/>
    <s v="Q4"/>
    <s v="Q4-2021"/>
    <x v="79"/>
    <x v="91"/>
    <s v="."/>
    <s v="Surrey and Sussex"/>
    <s v="ps_missing"/>
    <n v="105"/>
    <n v="0.96189999999999998"/>
  </r>
  <r>
    <s v="NAoPri_cohort"/>
    <n v="2022"/>
    <s v="Q1"/>
    <s v="Q1-2022"/>
    <x v="79"/>
    <x v="91"/>
    <s v="."/>
    <s v="Surrey and Sussex"/>
    <s v="ps_missing"/>
    <n v="110"/>
    <n v="0.98182000000000003"/>
  </r>
  <r>
    <s v="NAoPri_cohort"/>
    <n v="2022"/>
    <s v="Q2"/>
    <s v="Q2-2022"/>
    <x v="79"/>
    <x v="91"/>
    <s v="."/>
    <s v="Surrey and Sussex"/>
    <s v="ps_missing"/>
    <n v="76"/>
    <n v="0.92105000000000004"/>
  </r>
  <r>
    <s v="NAoPri_cohort"/>
    <n v="2022"/>
    <s v="Q3"/>
    <s v="Q3-2022"/>
    <x v="79"/>
    <x v="91"/>
    <s v="."/>
    <s v="Surrey and Sussex"/>
    <s v="ps_missing"/>
    <n v="105"/>
    <n v="0.98094999999999999"/>
  </r>
  <r>
    <s v="NAoPri_cohort"/>
    <n v="2022"/>
    <s v="Q4"/>
    <s v="Q4-2022"/>
    <x v="79"/>
    <x v="91"/>
    <s v="."/>
    <s v="Surrey and Sussex"/>
    <s v="ps_missing"/>
    <n v="88"/>
    <n v="0.98863999999999996"/>
  </r>
  <r>
    <s v="NAoPri_cohort"/>
    <n v="2023"/>
    <s v="Q1"/>
    <s v="Q1-2023"/>
    <x v="79"/>
    <x v="91"/>
    <s v="."/>
    <s v="Surrey and Sussex"/>
    <s v="ps_missing"/>
    <n v="70"/>
    <n v="1"/>
  </r>
  <r>
    <s v="NAoPri_cohort"/>
    <n v="2018"/>
    <s v="Q1"/>
    <s v="Q1-2018"/>
    <x v="80"/>
    <x v="92"/>
    <s v="."/>
    <s v="Somerset, Wiltshire, Avon and Gloucestershire"/>
    <s v="ps_missing"/>
    <n v="76"/>
    <n v="1.316E-2"/>
  </r>
  <r>
    <s v="NAoPri_cohort"/>
    <n v="2018"/>
    <s v="Q2"/>
    <s v="Q2-2018"/>
    <x v="80"/>
    <x v="92"/>
    <s v="."/>
    <s v="Somerset, Wiltshire, Avon and Gloucestershire"/>
    <s v="ps_missing"/>
    <n v="62"/>
    <n v="0"/>
  </r>
  <r>
    <s v="NAoPri_cohort"/>
    <n v="2018"/>
    <s v="Q3"/>
    <s v="Q3-2018"/>
    <x v="80"/>
    <x v="92"/>
    <s v="."/>
    <s v="Somerset, Wiltshire, Avon and Gloucestershire"/>
    <s v="ps_missing"/>
    <n v="55"/>
    <n v="0"/>
  </r>
  <r>
    <s v="NAoPri_cohort"/>
    <n v="2018"/>
    <s v="Q4"/>
    <s v="Q4-2018"/>
    <x v="80"/>
    <x v="92"/>
    <s v="."/>
    <s v="Somerset, Wiltshire, Avon and Gloucestershire"/>
    <s v="ps_missing"/>
    <n v="75"/>
    <n v="0"/>
  </r>
  <r>
    <s v="NAoPri_cohort"/>
    <n v="2019"/>
    <s v="Q1"/>
    <s v="Q1-2019"/>
    <x v="80"/>
    <x v="92"/>
    <s v="."/>
    <s v="Somerset, Wiltshire, Avon and Gloucestershire"/>
    <s v="ps_missing"/>
    <n v="68"/>
    <n v="2.9409999999999999E-2"/>
  </r>
  <r>
    <s v="NAoPri_cohort"/>
    <n v="2019"/>
    <s v="Q2"/>
    <s v="Q2-2019"/>
    <x v="80"/>
    <x v="92"/>
    <s v="."/>
    <s v="Somerset, Wiltshire, Avon and Gloucestershire"/>
    <s v="ps_missing"/>
    <n v="61"/>
    <n v="0.11475"/>
  </r>
  <r>
    <s v="NAoPri_cohort"/>
    <n v="2019"/>
    <s v="Q3"/>
    <s v="Q3-2019"/>
    <x v="80"/>
    <x v="92"/>
    <s v="."/>
    <s v="Somerset, Wiltshire, Avon and Gloucestershire"/>
    <s v="ps_missing"/>
    <n v="84"/>
    <n v="0.21429000000000001"/>
  </r>
  <r>
    <s v="NAoPri_cohort"/>
    <n v="2019"/>
    <s v="Q4"/>
    <s v="Q4-2019"/>
    <x v="80"/>
    <x v="92"/>
    <s v="."/>
    <s v="Somerset, Wiltshire, Avon and Gloucestershire"/>
    <s v="ps_missing"/>
    <n v="69"/>
    <n v="0.81159000000000003"/>
  </r>
  <r>
    <s v="NAoPri_cohort"/>
    <n v="2020"/>
    <s v="Q1"/>
    <s v="Q1-2020"/>
    <x v="80"/>
    <x v="92"/>
    <s v="."/>
    <s v="Somerset, Wiltshire, Avon and Gloucestershire"/>
    <s v="ps_missing"/>
    <n v="62"/>
    <n v="0.80645"/>
  </r>
  <r>
    <s v="NAoPri_cohort"/>
    <n v="2020"/>
    <s v="Q2"/>
    <s v="Q2-2020"/>
    <x v="80"/>
    <x v="92"/>
    <s v="."/>
    <s v="Somerset, Wiltshire, Avon and Gloucestershire"/>
    <s v="ps_missing"/>
    <n v="59"/>
    <n v="1"/>
  </r>
  <r>
    <s v="NAoPri_cohort"/>
    <n v="2020"/>
    <s v="Q3"/>
    <s v="Q3-2020"/>
    <x v="80"/>
    <x v="92"/>
    <s v="."/>
    <s v="Somerset, Wiltshire, Avon and Gloucestershire"/>
    <s v="ps_missing"/>
    <n v="86"/>
    <n v="0.98836999999999997"/>
  </r>
  <r>
    <s v="NAoPri_cohort"/>
    <n v="2020"/>
    <s v="Q4"/>
    <s v="Q4-2020"/>
    <x v="80"/>
    <x v="92"/>
    <s v="."/>
    <s v="Somerset, Wiltshire, Avon and Gloucestershire"/>
    <s v="ps_missing"/>
    <n v="72"/>
    <n v="1"/>
  </r>
  <r>
    <s v="NAoPri_cohort"/>
    <n v="2021"/>
    <s v="Q1"/>
    <s v="Q1-2021"/>
    <x v="80"/>
    <x v="92"/>
    <s v="."/>
    <s v="Somerset, Wiltshire, Avon and Gloucestershire"/>
    <s v="ps_missing"/>
    <n v="77"/>
    <n v="1"/>
  </r>
  <r>
    <s v="NAoPri_cohort"/>
    <n v="2021"/>
    <s v="Q2"/>
    <s v="Q2-2021"/>
    <x v="80"/>
    <x v="92"/>
    <s v="."/>
    <s v="Somerset, Wiltshire, Avon and Gloucestershire"/>
    <s v="ps_missing"/>
    <n v="78"/>
    <n v="1"/>
  </r>
  <r>
    <s v="NAoPri_cohort"/>
    <n v="2021"/>
    <s v="Q3"/>
    <s v="Q3-2021"/>
    <x v="80"/>
    <x v="92"/>
    <s v="."/>
    <s v="Somerset, Wiltshire, Avon and Gloucestershire"/>
    <s v="ps_missing"/>
    <n v="84"/>
    <n v="1"/>
  </r>
  <r>
    <s v="NAoPri_cohort"/>
    <n v="2021"/>
    <s v="Q4"/>
    <s v="Q4-2021"/>
    <x v="80"/>
    <x v="92"/>
    <s v="."/>
    <s v="Somerset, Wiltshire, Avon and Gloucestershire"/>
    <s v="ps_missing"/>
    <n v="81"/>
    <n v="1"/>
  </r>
  <r>
    <s v="NAoPri_cohort"/>
    <n v="2022"/>
    <s v="Q1"/>
    <s v="Q1-2022"/>
    <x v="80"/>
    <x v="92"/>
    <s v="."/>
    <s v="Somerset, Wiltshire, Avon and Gloucestershire"/>
    <s v="ps_missing"/>
    <n v="83"/>
    <n v="0.89156999999999997"/>
  </r>
  <r>
    <s v="NAoPri_cohort"/>
    <n v="2022"/>
    <s v="Q2"/>
    <s v="Q2-2022"/>
    <x v="80"/>
    <x v="92"/>
    <s v="."/>
    <s v="Somerset, Wiltshire, Avon and Gloucestershire"/>
    <s v="ps_missing"/>
    <n v="101"/>
    <n v="0.73267000000000004"/>
  </r>
  <r>
    <s v="NAoPri_cohort"/>
    <n v="2022"/>
    <s v="Q3"/>
    <s v="Q3-2022"/>
    <x v="80"/>
    <x v="92"/>
    <s v="."/>
    <s v="Somerset, Wiltshire, Avon and Gloucestershire"/>
    <s v="ps_missing"/>
    <n v="85"/>
    <n v="0.70587999999999995"/>
  </r>
  <r>
    <s v="NAoPri_cohort"/>
    <n v="2022"/>
    <s v="Q4"/>
    <s v="Q4-2022"/>
    <x v="80"/>
    <x v="92"/>
    <s v="."/>
    <s v="Somerset, Wiltshire, Avon and Gloucestershire"/>
    <s v="ps_missing"/>
    <n v="64"/>
    <n v="0.32812999999999998"/>
  </r>
  <r>
    <s v="NAoPri_cohort"/>
    <n v="2023"/>
    <s v="Q1"/>
    <s v="Q1-2023"/>
    <x v="80"/>
    <x v="92"/>
    <s v="."/>
    <s v="Somerset, Wiltshire, Avon and Gloucestershire"/>
    <s v="ps_missing"/>
    <n v="66"/>
    <n v="0.87878999999999996"/>
  </r>
  <r>
    <s v="NAoPri_cohort"/>
    <n v="2018"/>
    <s v="Q1"/>
    <s v="Q1-2018"/>
    <x v="81"/>
    <x v="93"/>
    <s v="."/>
    <s v="West Midlands"/>
    <s v="ps_missing"/>
    <n v="90"/>
    <n v="0.43332999999999999"/>
  </r>
  <r>
    <s v="NAoPri_cohort"/>
    <n v="2018"/>
    <s v="Q2"/>
    <s v="Q2-2018"/>
    <x v="81"/>
    <x v="93"/>
    <s v="."/>
    <s v="West Midlands"/>
    <s v="ps_missing"/>
    <n v="99"/>
    <n v="0.29293000000000002"/>
  </r>
  <r>
    <s v="NAoPri_cohort"/>
    <n v="2018"/>
    <s v="Q3"/>
    <s v="Q3-2018"/>
    <x v="81"/>
    <x v="93"/>
    <s v="."/>
    <s v="West Midlands"/>
    <s v="ps_missing"/>
    <n v="82"/>
    <n v="4.8779999999999997E-2"/>
  </r>
  <r>
    <s v="NAoPri_cohort"/>
    <n v="2018"/>
    <s v="Q4"/>
    <s v="Q4-2018"/>
    <x v="81"/>
    <x v="93"/>
    <s v="."/>
    <s v="West Midlands"/>
    <s v="ps_missing"/>
    <n v="102"/>
    <n v="8.8239999999999999E-2"/>
  </r>
  <r>
    <s v="NAoPri_cohort"/>
    <n v="2019"/>
    <s v="Q1"/>
    <s v="Q1-2019"/>
    <x v="81"/>
    <x v="93"/>
    <s v="."/>
    <s v="West Midlands"/>
    <s v="ps_missing"/>
    <n v="84"/>
    <n v="0.32142999999999999"/>
  </r>
  <r>
    <s v="NAoPri_cohort"/>
    <n v="2019"/>
    <s v="Q2"/>
    <s v="Q2-2019"/>
    <x v="81"/>
    <x v="93"/>
    <s v="."/>
    <s v="West Midlands"/>
    <s v="ps_missing"/>
    <n v="99"/>
    <n v="0.65656999999999999"/>
  </r>
  <r>
    <s v="NAoPri_cohort"/>
    <n v="2019"/>
    <s v="Q3"/>
    <s v="Q3-2019"/>
    <x v="81"/>
    <x v="93"/>
    <s v="."/>
    <s v="West Midlands"/>
    <s v="ps_missing"/>
    <n v="86"/>
    <n v="0.76744000000000001"/>
  </r>
  <r>
    <s v="NAoPri_cohort"/>
    <n v="2019"/>
    <s v="Q4"/>
    <s v="Q4-2019"/>
    <x v="81"/>
    <x v="93"/>
    <s v="."/>
    <s v="West Midlands"/>
    <s v="ps_missing"/>
    <n v="102"/>
    <n v="0.71569000000000005"/>
  </r>
  <r>
    <s v="NAoPri_cohort"/>
    <n v="2020"/>
    <s v="Q1"/>
    <s v="Q1-2020"/>
    <x v="81"/>
    <x v="93"/>
    <s v="."/>
    <s v="West Midlands"/>
    <s v="ps_missing"/>
    <n v="125"/>
    <n v="0.88800000000000001"/>
  </r>
  <r>
    <s v="NAoPri_cohort"/>
    <n v="2020"/>
    <s v="Q2"/>
    <s v="Q2-2020"/>
    <x v="81"/>
    <x v="93"/>
    <s v="."/>
    <s v="West Midlands"/>
    <s v="ps_missing"/>
    <n v="45"/>
    <n v="0.95555999999999996"/>
  </r>
  <r>
    <s v="NAoPri_cohort"/>
    <n v="2020"/>
    <s v="Q3"/>
    <s v="Q3-2020"/>
    <x v="81"/>
    <x v="93"/>
    <s v="."/>
    <s v="West Midlands"/>
    <s v="ps_missing"/>
    <n v="70"/>
    <n v="0.65713999999999995"/>
  </r>
  <r>
    <s v="NAoPri_cohort"/>
    <n v="2020"/>
    <s v="Q4"/>
    <s v="Q4-2020"/>
    <x v="81"/>
    <x v="93"/>
    <s v="."/>
    <s v="West Midlands"/>
    <s v="ps_missing"/>
    <n v="75"/>
    <n v="0.57333000000000001"/>
  </r>
  <r>
    <s v="NAoPri_cohort"/>
    <n v="2021"/>
    <s v="Q1"/>
    <s v="Q1-2021"/>
    <x v="81"/>
    <x v="93"/>
    <s v="."/>
    <s v="West Midlands"/>
    <s v="ps_missing"/>
    <n v="66"/>
    <n v="0.46970000000000001"/>
  </r>
  <r>
    <s v="NAoPri_cohort"/>
    <n v="2021"/>
    <s v="Q2"/>
    <s v="Q2-2021"/>
    <x v="81"/>
    <x v="93"/>
    <s v="."/>
    <s v="West Midlands"/>
    <s v="ps_missing"/>
    <n v="83"/>
    <n v="0.74699000000000004"/>
  </r>
  <r>
    <s v="NAoPri_cohort"/>
    <n v="2021"/>
    <s v="Q3"/>
    <s v="Q3-2021"/>
    <x v="81"/>
    <x v="93"/>
    <s v="."/>
    <s v="West Midlands"/>
    <s v="ps_missing"/>
    <n v="101"/>
    <n v="0.86138999999999999"/>
  </r>
  <r>
    <s v="NAoPri_cohort"/>
    <n v="2021"/>
    <s v="Q4"/>
    <s v="Q4-2021"/>
    <x v="81"/>
    <x v="93"/>
    <s v="."/>
    <s v="West Midlands"/>
    <s v="ps_missing"/>
    <n v="104"/>
    <n v="0.86538000000000004"/>
  </r>
  <r>
    <s v="NAoPri_cohort"/>
    <n v="2022"/>
    <s v="Q1"/>
    <s v="Q1-2022"/>
    <x v="81"/>
    <x v="93"/>
    <s v="."/>
    <s v="West Midlands"/>
    <s v="ps_missing"/>
    <n v="108"/>
    <n v="0.83333000000000002"/>
  </r>
  <r>
    <s v="NAoPri_cohort"/>
    <n v="2022"/>
    <s v="Q2"/>
    <s v="Q2-2022"/>
    <x v="81"/>
    <x v="93"/>
    <s v="."/>
    <s v="West Midlands"/>
    <s v="ps_missing"/>
    <n v="125"/>
    <n v="0.97599999999999998"/>
  </r>
  <r>
    <s v="NAoPri_cohort"/>
    <n v="2022"/>
    <s v="Q3"/>
    <s v="Q3-2022"/>
    <x v="81"/>
    <x v="93"/>
    <s v="."/>
    <s v="West Midlands"/>
    <s v="ps_missing"/>
    <n v="94"/>
    <n v="0.95745000000000002"/>
  </r>
  <r>
    <s v="NAoPri_cohort"/>
    <n v="2022"/>
    <s v="Q4"/>
    <s v="Q4-2022"/>
    <x v="81"/>
    <x v="93"/>
    <s v="."/>
    <s v="West Midlands"/>
    <s v="ps_missing"/>
    <n v="97"/>
    <n v="0.94845000000000002"/>
  </r>
  <r>
    <s v="NAoPri_cohort"/>
    <n v="2023"/>
    <s v="Q1"/>
    <s v="Q1-2023"/>
    <x v="81"/>
    <x v="93"/>
    <s v="."/>
    <s v="West Midlands"/>
    <s v="ps_missing"/>
    <n v="114"/>
    <n v="0.97367999999999999"/>
  </r>
  <r>
    <s v="NAoPri_cohort"/>
    <n v="2018"/>
    <s v="Q1"/>
    <s v="Q1-2018"/>
    <x v="82"/>
    <x v="94"/>
    <s v="."/>
    <s v="Somerset, Wiltshire, Avon and Gloucestershire"/>
    <s v="ps_missing"/>
    <n v="36"/>
    <n v="0.86111000000000004"/>
  </r>
  <r>
    <s v="NAoPri_cohort"/>
    <n v="2018"/>
    <s v="Q2"/>
    <s v="Q2-2018"/>
    <x v="82"/>
    <x v="94"/>
    <s v="."/>
    <s v="Somerset, Wiltshire, Avon and Gloucestershire"/>
    <s v="ps_missing"/>
    <n v="45"/>
    <n v="0.97777999999999998"/>
  </r>
  <r>
    <s v="NAoPri_cohort"/>
    <n v="2018"/>
    <s v="Q3"/>
    <s v="Q3-2018"/>
    <x v="82"/>
    <x v="94"/>
    <s v="."/>
    <s v="Somerset, Wiltshire, Avon and Gloucestershire"/>
    <s v="ps_missing"/>
    <n v="50"/>
    <n v="0.9"/>
  </r>
  <r>
    <s v="NAoPri_cohort"/>
    <n v="2018"/>
    <s v="Q4"/>
    <s v="Q4-2018"/>
    <x v="82"/>
    <x v="94"/>
    <s v="."/>
    <s v="Somerset, Wiltshire, Avon and Gloucestershire"/>
    <s v="ps_missing"/>
    <n v="35"/>
    <n v="0.97143000000000002"/>
  </r>
  <r>
    <s v="NAoPri_cohort"/>
    <n v="2019"/>
    <s v="Q1"/>
    <s v="Q1-2019"/>
    <x v="82"/>
    <x v="94"/>
    <s v="."/>
    <s v="Somerset, Wiltshire, Avon and Gloucestershire"/>
    <s v="ps_missing"/>
    <n v="41"/>
    <n v="0.95121999999999995"/>
  </r>
  <r>
    <s v="NAoPri_cohort"/>
    <n v="2019"/>
    <s v="Q2"/>
    <s v="Q2-2019"/>
    <x v="82"/>
    <x v="94"/>
    <s v="."/>
    <s v="Somerset, Wiltshire, Avon and Gloucestershire"/>
    <s v="ps_missing"/>
    <n v="32"/>
    <n v="0.9375"/>
  </r>
  <r>
    <s v="NAoPri_cohort"/>
    <n v="2019"/>
    <s v="Q3"/>
    <s v="Q3-2019"/>
    <x v="82"/>
    <x v="94"/>
    <s v="."/>
    <s v="Somerset, Wiltshire, Avon and Gloucestershire"/>
    <s v="ps_missing"/>
    <n v="58"/>
    <n v="0.91378999999999999"/>
  </r>
  <r>
    <s v="NAoPri_cohort"/>
    <n v="2019"/>
    <s v="Q4"/>
    <s v="Q4-2019"/>
    <x v="82"/>
    <x v="94"/>
    <s v="."/>
    <s v="Somerset, Wiltshire, Avon and Gloucestershire"/>
    <s v="ps_missing"/>
    <n v="30"/>
    <n v="0.93332999999999999"/>
  </r>
  <r>
    <s v="NAoPri_cohort"/>
    <n v="2020"/>
    <s v="Q1"/>
    <s v="Q1-2020"/>
    <x v="82"/>
    <x v="94"/>
    <s v="."/>
    <s v="Somerset, Wiltshire, Avon and Gloucestershire"/>
    <s v="ps_missing"/>
    <n v="41"/>
    <n v="0.92683000000000004"/>
  </r>
  <r>
    <s v="NAoPri_cohort"/>
    <n v="2020"/>
    <s v="Q2"/>
    <s v="Q2-2020"/>
    <x v="82"/>
    <x v="94"/>
    <s v="."/>
    <s v="Somerset, Wiltshire, Avon and Gloucestershire"/>
    <s v="ps_missing"/>
    <n v="36"/>
    <n v="0.97221999999999997"/>
  </r>
  <r>
    <s v="NAoPri_cohort"/>
    <n v="2020"/>
    <s v="Q3"/>
    <s v="Q3-2020"/>
    <x v="82"/>
    <x v="94"/>
    <s v="."/>
    <s v="Somerset, Wiltshire, Avon and Gloucestershire"/>
    <s v="ps_missing"/>
    <n v="52"/>
    <n v="0.94230999999999998"/>
  </r>
  <r>
    <s v="NAoPri_cohort"/>
    <n v="2020"/>
    <s v="Q4"/>
    <s v="Q4-2020"/>
    <x v="82"/>
    <x v="94"/>
    <s v="."/>
    <s v="Somerset, Wiltshire, Avon and Gloucestershire"/>
    <s v="ps_missing"/>
    <n v="45"/>
    <n v="0.95555999999999996"/>
  </r>
  <r>
    <s v="NAoPri_cohort"/>
    <n v="2021"/>
    <s v="Q1"/>
    <s v="Q1-2021"/>
    <x v="82"/>
    <x v="94"/>
    <s v="."/>
    <s v="Somerset, Wiltshire, Avon and Gloucestershire"/>
    <s v="ps_missing"/>
    <n v="41"/>
    <n v="0.90244000000000002"/>
  </r>
  <r>
    <s v="NAoPri_cohort"/>
    <n v="2021"/>
    <s v="Q2"/>
    <s v="Q2-2021"/>
    <x v="82"/>
    <x v="94"/>
    <s v="."/>
    <s v="Somerset, Wiltshire, Avon and Gloucestershire"/>
    <s v="ps_missing"/>
    <n v="36"/>
    <n v="0.83333000000000002"/>
  </r>
  <r>
    <s v="NAoPri_cohort"/>
    <n v="2021"/>
    <s v="Q3"/>
    <s v="Q3-2021"/>
    <x v="82"/>
    <x v="94"/>
    <s v="."/>
    <s v="Somerset, Wiltshire, Avon and Gloucestershire"/>
    <s v="ps_missing"/>
    <n v="44"/>
    <n v="0.93181999999999998"/>
  </r>
  <r>
    <s v="NAoPri_cohort"/>
    <n v="2021"/>
    <s v="Q4"/>
    <s v="Q4-2021"/>
    <x v="82"/>
    <x v="94"/>
    <s v="."/>
    <s v="Somerset, Wiltshire, Avon and Gloucestershire"/>
    <s v="ps_missing"/>
    <n v="56"/>
    <n v="0.875"/>
  </r>
  <r>
    <s v="NAoPri_cohort"/>
    <n v="2022"/>
    <s v="Q1"/>
    <s v="Q1-2022"/>
    <x v="82"/>
    <x v="94"/>
    <s v="."/>
    <s v="Somerset, Wiltshire, Avon and Gloucestershire"/>
    <s v="ps_missing"/>
    <n v="42"/>
    <n v="0.92857000000000001"/>
  </r>
  <r>
    <s v="NAoPri_cohort"/>
    <n v="2022"/>
    <s v="Q2"/>
    <s v="Q2-2022"/>
    <x v="82"/>
    <x v="94"/>
    <s v="."/>
    <s v="Somerset, Wiltshire, Avon and Gloucestershire"/>
    <s v="ps_missing"/>
    <n v="38"/>
    <n v="0.89473999999999998"/>
  </r>
  <r>
    <s v="NAoPri_cohort"/>
    <n v="2022"/>
    <s v="Q3"/>
    <s v="Q3-2022"/>
    <x v="82"/>
    <x v="94"/>
    <s v="."/>
    <s v="Somerset, Wiltshire, Avon and Gloucestershire"/>
    <s v="ps_missing"/>
    <n v="52"/>
    <n v="0.94230999999999998"/>
  </r>
  <r>
    <s v="NAoPri_cohort"/>
    <n v="2022"/>
    <s v="Q4"/>
    <s v="Q4-2022"/>
    <x v="82"/>
    <x v="94"/>
    <s v="."/>
    <s v="Somerset, Wiltshire, Avon and Gloucestershire"/>
    <s v="ps_missing"/>
    <n v="55"/>
    <n v="0.98182000000000003"/>
  </r>
  <r>
    <s v="NAoPri_cohort"/>
    <n v="2023"/>
    <s v="Q1"/>
    <s v="Q1-2023"/>
    <x v="82"/>
    <x v="94"/>
    <s v="."/>
    <s v="Somerset, Wiltshire, Avon and Gloucestershire"/>
    <s v="ps_missing"/>
    <n v="42"/>
    <n v="0.90476000000000001"/>
  </r>
  <r>
    <s v="NAoPri_cohort"/>
    <n v="2018"/>
    <s v="Q1"/>
    <s v="Q1-2018"/>
    <x v="83"/>
    <x v="95"/>
    <s v="."/>
    <s v="West Midlands"/>
    <s v="ps_missing"/>
    <n v="92"/>
    <n v="0.85870000000000002"/>
  </r>
  <r>
    <s v="NAoPri_cohort"/>
    <n v="2018"/>
    <s v="Q2"/>
    <s v="Q2-2018"/>
    <x v="83"/>
    <x v="95"/>
    <s v="."/>
    <s v="West Midlands"/>
    <s v="ps_missing"/>
    <n v="100"/>
    <n v="0.75"/>
  </r>
  <r>
    <s v="NAoPri_cohort"/>
    <n v="2018"/>
    <s v="Q3"/>
    <s v="Q3-2018"/>
    <x v="83"/>
    <x v="95"/>
    <s v="."/>
    <s v="West Midlands"/>
    <s v="ps_missing"/>
    <n v="96"/>
    <n v="0.77083000000000002"/>
  </r>
  <r>
    <s v="NAoPri_cohort"/>
    <n v="2018"/>
    <s v="Q4"/>
    <s v="Q4-2018"/>
    <x v="83"/>
    <x v="95"/>
    <s v="."/>
    <s v="West Midlands"/>
    <s v="ps_missing"/>
    <n v="131"/>
    <n v="0.87785999999999997"/>
  </r>
  <r>
    <s v="NAoPri_cohort"/>
    <n v="2019"/>
    <s v="Q1"/>
    <s v="Q1-2019"/>
    <x v="83"/>
    <x v="95"/>
    <s v="."/>
    <s v="West Midlands"/>
    <s v="ps_missing"/>
    <n v="112"/>
    <n v="0.9375"/>
  </r>
  <r>
    <s v="NAoPri_cohort"/>
    <n v="2019"/>
    <s v="Q2"/>
    <s v="Q2-2019"/>
    <x v="83"/>
    <x v="95"/>
    <s v="."/>
    <s v="West Midlands"/>
    <s v="ps_missing"/>
    <n v="112"/>
    <n v="0.83928999999999998"/>
  </r>
  <r>
    <s v="NAoPri_cohort"/>
    <n v="2019"/>
    <s v="Q3"/>
    <s v="Q3-2019"/>
    <x v="83"/>
    <x v="95"/>
    <s v="."/>
    <s v="West Midlands"/>
    <s v="ps_missing"/>
    <n v="114"/>
    <n v="0.94737000000000005"/>
  </r>
  <r>
    <s v="NAoPri_cohort"/>
    <n v="2019"/>
    <s v="Q4"/>
    <s v="Q4-2019"/>
    <x v="83"/>
    <x v="95"/>
    <s v="."/>
    <s v="West Midlands"/>
    <s v="ps_missing"/>
    <n v="105"/>
    <n v="0.98094999999999999"/>
  </r>
  <r>
    <s v="NAoPri_cohort"/>
    <n v="2020"/>
    <s v="Q1"/>
    <s v="Q1-2020"/>
    <x v="83"/>
    <x v="95"/>
    <s v="."/>
    <s v="West Midlands"/>
    <s v="ps_missing"/>
    <n v="109"/>
    <n v="0.90825999999999996"/>
  </r>
  <r>
    <s v="NAoPri_cohort"/>
    <n v="2020"/>
    <s v="Q2"/>
    <s v="Q2-2020"/>
    <x v="83"/>
    <x v="95"/>
    <s v="."/>
    <s v="West Midlands"/>
    <s v="ps_missing"/>
    <n v="44"/>
    <n v="0.97726999999999997"/>
  </r>
  <r>
    <s v="NAoPri_cohort"/>
    <n v="2020"/>
    <s v="Q3"/>
    <s v="Q3-2020"/>
    <x v="83"/>
    <x v="95"/>
    <s v="."/>
    <s v="West Midlands"/>
    <s v="ps_missing"/>
    <n v="68"/>
    <n v="0.85294000000000003"/>
  </r>
  <r>
    <s v="NAoPri_cohort"/>
    <n v="2020"/>
    <s v="Q4"/>
    <s v="Q4-2020"/>
    <x v="83"/>
    <x v="95"/>
    <s v="."/>
    <s v="West Midlands"/>
    <s v="ps_missing"/>
    <n v="101"/>
    <n v="0.89109000000000005"/>
  </r>
  <r>
    <s v="NAoPri_cohort"/>
    <n v="2021"/>
    <s v="Q1"/>
    <s v="Q1-2021"/>
    <x v="83"/>
    <x v="95"/>
    <s v="."/>
    <s v="West Midlands"/>
    <s v="ps_missing"/>
    <n v="94"/>
    <n v="0.96809000000000001"/>
  </r>
  <r>
    <s v="NAoPri_cohort"/>
    <n v="2021"/>
    <s v="Q2"/>
    <s v="Q2-2021"/>
    <x v="83"/>
    <x v="95"/>
    <s v="."/>
    <s v="West Midlands"/>
    <s v="ps_missing"/>
    <n v="107"/>
    <n v="0.98131000000000002"/>
  </r>
  <r>
    <s v="NAoPri_cohort"/>
    <n v="2021"/>
    <s v="Q3"/>
    <s v="Q3-2021"/>
    <x v="83"/>
    <x v="95"/>
    <s v="."/>
    <s v="West Midlands"/>
    <s v="ps_missing"/>
    <n v="104"/>
    <n v="0.96153999999999995"/>
  </r>
  <r>
    <s v="NAoPri_cohort"/>
    <n v="2021"/>
    <s v="Q4"/>
    <s v="Q4-2021"/>
    <x v="83"/>
    <x v="95"/>
    <s v="."/>
    <s v="West Midlands"/>
    <s v="ps_missing"/>
    <n v="128"/>
    <n v="0.86719000000000002"/>
  </r>
  <r>
    <s v="NAoPri_cohort"/>
    <n v="2022"/>
    <s v="Q1"/>
    <s v="Q1-2022"/>
    <x v="83"/>
    <x v="95"/>
    <s v="."/>
    <s v="West Midlands"/>
    <s v="ps_missing"/>
    <n v="121"/>
    <n v="0.91735999999999995"/>
  </r>
  <r>
    <s v="NAoPri_cohort"/>
    <n v="2022"/>
    <s v="Q2"/>
    <s v="Q2-2022"/>
    <x v="83"/>
    <x v="95"/>
    <s v="."/>
    <s v="West Midlands"/>
    <s v="ps_missing"/>
    <n v="100"/>
    <n v="0.95"/>
  </r>
  <r>
    <s v="NAoPri_cohort"/>
    <n v="2022"/>
    <s v="Q3"/>
    <s v="Q3-2022"/>
    <x v="83"/>
    <x v="95"/>
    <s v="."/>
    <s v="West Midlands"/>
    <s v="ps_missing"/>
    <n v="117"/>
    <n v="0.89744000000000002"/>
  </r>
  <r>
    <s v="NAoPri_cohort"/>
    <n v="2022"/>
    <s v="Q4"/>
    <s v="Q4-2022"/>
    <x v="83"/>
    <x v="95"/>
    <s v="."/>
    <s v="West Midlands"/>
    <s v="ps_missing"/>
    <n v="88"/>
    <n v="0.68181999999999998"/>
  </r>
  <r>
    <s v="NAoPri_cohort"/>
    <n v="2023"/>
    <s v="Q1"/>
    <s v="Q1-2023"/>
    <x v="83"/>
    <x v="95"/>
    <s v="."/>
    <s v="West Midlands"/>
    <s v="ps_missing"/>
    <n v="101"/>
    <n v="0.84157999999999999"/>
  </r>
  <r>
    <s v="NAoPri_cohort"/>
    <n v="2018"/>
    <s v="Q1"/>
    <s v="Q1-2018"/>
    <x v="84"/>
    <x v="96"/>
    <s v="."/>
    <s v="South Yorkshire and Bassetlaw"/>
    <s v="ps_missing"/>
    <n v="116"/>
    <n v="0.87931000000000004"/>
  </r>
  <r>
    <s v="NAoPri_cohort"/>
    <n v="2018"/>
    <s v="Q2"/>
    <s v="Q2-2018"/>
    <x v="84"/>
    <x v="96"/>
    <s v="."/>
    <s v="South Yorkshire and Bassetlaw"/>
    <s v="ps_missing"/>
    <n v="128"/>
    <n v="0.72655999999999998"/>
  </r>
  <r>
    <s v="NAoPri_cohort"/>
    <n v="2018"/>
    <s v="Q3"/>
    <s v="Q3-2018"/>
    <x v="84"/>
    <x v="96"/>
    <s v="."/>
    <s v="South Yorkshire and Bassetlaw"/>
    <s v="ps_missing"/>
    <n v="137"/>
    <n v="0.57664000000000004"/>
  </r>
  <r>
    <s v="NAoPri_cohort"/>
    <n v="2018"/>
    <s v="Q4"/>
    <s v="Q4-2018"/>
    <x v="84"/>
    <x v="96"/>
    <s v="."/>
    <s v="South Yorkshire and Bassetlaw"/>
    <s v="ps_missing"/>
    <n v="125"/>
    <n v="0.81599999999999995"/>
  </r>
  <r>
    <s v="NAoPri_cohort"/>
    <n v="2019"/>
    <s v="Q1"/>
    <s v="Q1-2019"/>
    <x v="84"/>
    <x v="96"/>
    <s v="."/>
    <s v="South Yorkshire and Bassetlaw"/>
    <s v="ps_missing"/>
    <n v="125"/>
    <n v="0.76"/>
  </r>
  <r>
    <s v="NAoPri_cohort"/>
    <n v="2019"/>
    <s v="Q2"/>
    <s v="Q2-2019"/>
    <x v="84"/>
    <x v="96"/>
    <s v="."/>
    <s v="South Yorkshire and Bassetlaw"/>
    <s v="ps_missing"/>
    <n v="100"/>
    <n v="0.76"/>
  </r>
  <r>
    <s v="NAoPri_cohort"/>
    <n v="2019"/>
    <s v="Q3"/>
    <s v="Q3-2019"/>
    <x v="84"/>
    <x v="96"/>
    <s v="."/>
    <s v="South Yorkshire and Bassetlaw"/>
    <s v="ps_missing"/>
    <n v="125"/>
    <n v="0.71199999999999997"/>
  </r>
  <r>
    <s v="NAoPri_cohort"/>
    <n v="2019"/>
    <s v="Q4"/>
    <s v="Q4-2019"/>
    <x v="84"/>
    <x v="96"/>
    <s v="."/>
    <s v="South Yorkshire and Bassetlaw"/>
    <s v="ps_missing"/>
    <n v="112"/>
    <n v="0.67857000000000001"/>
  </r>
  <r>
    <s v="NAoPri_cohort"/>
    <n v="2020"/>
    <s v="Q1"/>
    <s v="Q1-2020"/>
    <x v="84"/>
    <x v="96"/>
    <s v="."/>
    <s v="South Yorkshire and Bassetlaw"/>
    <s v="ps_missing"/>
    <n v="85"/>
    <n v="0.71765000000000001"/>
  </r>
  <r>
    <s v="NAoPri_cohort"/>
    <n v="2020"/>
    <s v="Q2"/>
    <s v="Q2-2020"/>
    <x v="84"/>
    <x v="96"/>
    <s v="."/>
    <s v="South Yorkshire and Bassetlaw"/>
    <s v="ps_missing"/>
    <n v="50"/>
    <n v="0.62"/>
  </r>
  <r>
    <s v="NAoPri_cohort"/>
    <n v="2020"/>
    <s v="Q3"/>
    <s v="Q3-2020"/>
    <x v="84"/>
    <x v="96"/>
    <s v="."/>
    <s v="South Yorkshire and Bassetlaw"/>
    <s v="ps_missing"/>
    <n v="70"/>
    <n v="0.6"/>
  </r>
  <r>
    <s v="NAoPri_cohort"/>
    <n v="2020"/>
    <s v="Q4"/>
    <s v="Q4-2020"/>
    <x v="84"/>
    <x v="96"/>
    <s v="."/>
    <s v="South Yorkshire and Bassetlaw"/>
    <s v="ps_missing"/>
    <n v="101"/>
    <n v="0.57425999999999999"/>
  </r>
  <r>
    <s v="NAoPri_cohort"/>
    <n v="2021"/>
    <s v="Q1"/>
    <s v="Q1-2021"/>
    <x v="84"/>
    <x v="96"/>
    <s v="."/>
    <s v="South Yorkshire and Bassetlaw"/>
    <s v="ps_missing"/>
    <n v="106"/>
    <n v="0.71697999999999995"/>
  </r>
  <r>
    <s v="NAoPri_cohort"/>
    <n v="2021"/>
    <s v="Q2"/>
    <s v="Q2-2021"/>
    <x v="84"/>
    <x v="96"/>
    <s v="."/>
    <s v="South Yorkshire and Bassetlaw"/>
    <s v="ps_missing"/>
    <n v="107"/>
    <n v="0.77569999999999995"/>
  </r>
  <r>
    <s v="NAoPri_cohort"/>
    <n v="2021"/>
    <s v="Q3"/>
    <s v="Q3-2021"/>
    <x v="84"/>
    <x v="96"/>
    <s v="."/>
    <s v="South Yorkshire and Bassetlaw"/>
    <s v="ps_missing"/>
    <n v="144"/>
    <n v="0.6875"/>
  </r>
  <r>
    <s v="NAoPri_cohort"/>
    <n v="2021"/>
    <s v="Q4"/>
    <s v="Q4-2021"/>
    <x v="84"/>
    <x v="96"/>
    <s v="."/>
    <s v="South Yorkshire and Bassetlaw"/>
    <s v="ps_missing"/>
    <n v="106"/>
    <n v="0.45283000000000001"/>
  </r>
  <r>
    <s v="NAoPri_cohort"/>
    <n v="2022"/>
    <s v="Q1"/>
    <s v="Q1-2022"/>
    <x v="84"/>
    <x v="96"/>
    <s v="."/>
    <s v="South Yorkshire and Bassetlaw"/>
    <s v="ps_missing"/>
    <n v="132"/>
    <n v="0.15151999999999999"/>
  </r>
  <r>
    <s v="NAoPri_cohort"/>
    <n v="2022"/>
    <s v="Q2"/>
    <s v="Q2-2022"/>
    <x v="84"/>
    <x v="96"/>
    <s v="."/>
    <s v="South Yorkshire and Bassetlaw"/>
    <s v="ps_missing"/>
    <n v="130"/>
    <n v="0.66154000000000002"/>
  </r>
  <r>
    <s v="NAoPri_cohort"/>
    <n v="2022"/>
    <s v="Q3"/>
    <s v="Q3-2022"/>
    <x v="84"/>
    <x v="96"/>
    <s v="."/>
    <s v="South Yorkshire and Bassetlaw"/>
    <s v="ps_missing"/>
    <n v="115"/>
    <n v="0.84348000000000001"/>
  </r>
  <r>
    <s v="NAoPri_cohort"/>
    <n v="2022"/>
    <s v="Q4"/>
    <s v="Q4-2022"/>
    <x v="84"/>
    <x v="96"/>
    <s v="."/>
    <s v="South Yorkshire and Bassetlaw"/>
    <s v="ps_missing"/>
    <n v="107"/>
    <n v="0.8972"/>
  </r>
  <r>
    <s v="NAoPri_cohort"/>
    <n v="2023"/>
    <s v="Q1"/>
    <s v="Q1-2023"/>
    <x v="84"/>
    <x v="96"/>
    <s v="."/>
    <s v="South Yorkshire and Bassetlaw"/>
    <s v="ps_missing"/>
    <n v="114"/>
    <n v="0.78947000000000001"/>
  </r>
  <r>
    <s v="NAoPri_cohort"/>
    <n v="2018"/>
    <s v="Q1"/>
    <s v="Q1-2018"/>
    <x v="85"/>
    <x v="97"/>
    <s v="."/>
    <s v="East Midlands"/>
    <s v="ps_missing"/>
    <n v="56"/>
    <n v="3.5709999999999999E-2"/>
  </r>
  <r>
    <s v="NAoPri_cohort"/>
    <n v="2018"/>
    <s v="Q2"/>
    <s v="Q2-2018"/>
    <x v="85"/>
    <x v="97"/>
    <s v="."/>
    <s v="East Midlands"/>
    <s v="ps_missing"/>
    <n v="59"/>
    <n v="5.0849999999999999E-2"/>
  </r>
  <r>
    <s v="NAoPri_cohort"/>
    <n v="2018"/>
    <s v="Q3"/>
    <s v="Q3-2018"/>
    <x v="85"/>
    <x v="97"/>
    <s v="."/>
    <s v="East Midlands"/>
    <s v="ps_missing"/>
    <n v="45"/>
    <n v="0"/>
  </r>
  <r>
    <s v="NAoPri_cohort"/>
    <n v="2018"/>
    <s v="Q4"/>
    <s v="Q4-2018"/>
    <x v="85"/>
    <x v="97"/>
    <s v="."/>
    <s v="East Midlands"/>
    <s v="ps_missing"/>
    <n v="70"/>
    <n v="1.4290000000000001E-2"/>
  </r>
  <r>
    <s v="NAoPri_cohort"/>
    <n v="2019"/>
    <s v="Q1"/>
    <s v="Q1-2019"/>
    <x v="85"/>
    <x v="97"/>
    <s v="."/>
    <s v="East Midlands"/>
    <s v="ps_missing"/>
    <n v="54"/>
    <n v="0"/>
  </r>
  <r>
    <s v="NAoPri_cohort"/>
    <n v="2019"/>
    <s v="Q2"/>
    <s v="Q2-2019"/>
    <x v="85"/>
    <x v="97"/>
    <s v="."/>
    <s v="East Midlands"/>
    <s v="ps_missing"/>
    <n v="67"/>
    <n v="0.10448"/>
  </r>
  <r>
    <s v="NAoPri_cohort"/>
    <n v="2019"/>
    <s v="Q3"/>
    <s v="Q3-2019"/>
    <x v="85"/>
    <x v="97"/>
    <s v="."/>
    <s v="East Midlands"/>
    <s v="ps_missing"/>
    <n v="75"/>
    <n v="0"/>
  </r>
  <r>
    <s v="NAoPri_cohort"/>
    <n v="2019"/>
    <s v="Q4"/>
    <s v="Q4-2019"/>
    <x v="85"/>
    <x v="97"/>
    <s v="."/>
    <s v="East Midlands"/>
    <s v="ps_missing"/>
    <n v="62"/>
    <n v="3.2259999999999997E-2"/>
  </r>
  <r>
    <s v="NAoPri_cohort"/>
    <n v="2020"/>
    <s v="Q1"/>
    <s v="Q1-2020"/>
    <x v="85"/>
    <x v="97"/>
    <s v="."/>
    <s v="East Midlands"/>
    <s v="ps_missing"/>
    <n v="68"/>
    <n v="4.4119999999999999E-2"/>
  </r>
  <r>
    <s v="NAoPri_cohort"/>
    <n v="2020"/>
    <s v="Q2"/>
    <s v="Q2-2020"/>
    <x v="85"/>
    <x v="97"/>
    <s v="."/>
    <s v="East Midlands"/>
    <s v="ps_missing"/>
    <n v="22"/>
    <n v="0"/>
  </r>
  <r>
    <s v="NAoPri_cohort"/>
    <n v="2020"/>
    <s v="Q3"/>
    <s v="Q3-2020"/>
    <x v="85"/>
    <x v="97"/>
    <s v="."/>
    <s v="East Midlands"/>
    <s v="ps_missing"/>
    <n v="40"/>
    <n v="2.5000000000000001E-2"/>
  </r>
  <r>
    <s v="NAoPri_cohort"/>
    <n v="2020"/>
    <s v="Q4"/>
    <s v="Q4-2020"/>
    <x v="85"/>
    <x v="97"/>
    <s v="."/>
    <s v="East Midlands"/>
    <s v="ps_missing"/>
    <n v="69"/>
    <n v="0.11594"/>
  </r>
  <r>
    <s v="NAoPri_cohort"/>
    <n v="2021"/>
    <s v="Q1"/>
    <s v="Q1-2021"/>
    <x v="85"/>
    <x v="97"/>
    <s v="."/>
    <s v="East Midlands"/>
    <s v="ps_missing"/>
    <n v="74"/>
    <n v="0.12162000000000001"/>
  </r>
  <r>
    <s v="NAoPri_cohort"/>
    <n v="2021"/>
    <s v="Q2"/>
    <s v="Q2-2021"/>
    <x v="85"/>
    <x v="97"/>
    <s v="."/>
    <s v="East Midlands"/>
    <s v="ps_missing"/>
    <n v="83"/>
    <n v="6.0240000000000002E-2"/>
  </r>
  <r>
    <s v="NAoPri_cohort"/>
    <n v="2021"/>
    <s v="Q3"/>
    <s v="Q3-2021"/>
    <x v="85"/>
    <x v="97"/>
    <s v="."/>
    <s v="East Midlands"/>
    <s v="ps_missing"/>
    <n v="67"/>
    <n v="0.14924999999999999"/>
  </r>
  <r>
    <s v="NAoPri_cohort"/>
    <n v="2021"/>
    <s v="Q4"/>
    <s v="Q4-2021"/>
    <x v="85"/>
    <x v="97"/>
    <s v="."/>
    <s v="East Midlands"/>
    <s v="ps_missing"/>
    <n v="69"/>
    <n v="0.40579999999999999"/>
  </r>
  <r>
    <s v="NAoPri_cohort"/>
    <n v="2022"/>
    <s v="Q1"/>
    <s v="Q1-2022"/>
    <x v="85"/>
    <x v="97"/>
    <s v="."/>
    <s v="East Midlands"/>
    <s v="ps_missing"/>
    <n v="77"/>
    <n v="6.4939999999999998E-2"/>
  </r>
  <r>
    <s v="NAoPri_cohort"/>
    <n v="2022"/>
    <s v="Q2"/>
    <s v="Q2-2022"/>
    <x v="85"/>
    <x v="97"/>
    <s v="."/>
    <s v="East Midlands"/>
    <s v="ps_missing"/>
    <n v="71"/>
    <n v="0.29576999999999998"/>
  </r>
  <r>
    <s v="NAoPri_cohort"/>
    <n v="2022"/>
    <s v="Q3"/>
    <s v="Q3-2022"/>
    <x v="85"/>
    <x v="97"/>
    <s v="."/>
    <s v="East Midlands"/>
    <s v="ps_missing"/>
    <n v="73"/>
    <n v="2.7400000000000001E-2"/>
  </r>
  <r>
    <s v="NAoPri_cohort"/>
    <n v="2022"/>
    <s v="Q4"/>
    <s v="Q4-2022"/>
    <x v="85"/>
    <x v="97"/>
    <s v="."/>
    <s v="East Midlands"/>
    <s v="ps_missing"/>
    <n v="61"/>
    <n v="9.8360000000000003E-2"/>
  </r>
  <r>
    <s v="NAoPri_cohort"/>
    <n v="2023"/>
    <s v="Q1"/>
    <s v="Q1-2023"/>
    <x v="85"/>
    <x v="97"/>
    <s v="."/>
    <s v="East Midlands"/>
    <s v="ps_missing"/>
    <n v="68"/>
    <n v="0.23529"/>
  </r>
  <r>
    <s v="NAoPri_cohort"/>
    <n v="2018"/>
    <s v="Q1"/>
    <s v="Q1-2018"/>
    <x v="86"/>
    <x v="98"/>
    <s v="."/>
    <s v="West Midlands"/>
    <s v="ps_missing"/>
    <n v="135"/>
    <n v="0.98519000000000001"/>
  </r>
  <r>
    <s v="NAoPri_cohort"/>
    <n v="2018"/>
    <s v="Q2"/>
    <s v="Q2-2018"/>
    <x v="86"/>
    <x v="98"/>
    <s v="."/>
    <s v="West Midlands"/>
    <s v="ps_missing"/>
    <n v="111"/>
    <n v="0.99099000000000004"/>
  </r>
  <r>
    <s v="NAoPri_cohort"/>
    <n v="2018"/>
    <s v="Q3"/>
    <s v="Q3-2018"/>
    <x v="86"/>
    <x v="98"/>
    <s v="."/>
    <s v="West Midlands"/>
    <s v="ps_missing"/>
    <n v="96"/>
    <n v="0.98958000000000002"/>
  </r>
  <r>
    <s v="NAoPri_cohort"/>
    <n v="2018"/>
    <s v="Q4"/>
    <s v="Q4-2018"/>
    <x v="86"/>
    <x v="98"/>
    <s v="."/>
    <s v="West Midlands"/>
    <s v="ps_missing"/>
    <n v="121"/>
    <n v="0.99173999999999995"/>
  </r>
  <r>
    <s v="NAoPri_cohort"/>
    <n v="2019"/>
    <s v="Q1"/>
    <s v="Q1-2019"/>
    <x v="86"/>
    <x v="98"/>
    <s v="."/>
    <s v="West Midlands"/>
    <s v="ps_missing"/>
    <n v="102"/>
    <n v="0.98038999999999998"/>
  </r>
  <r>
    <s v="NAoPri_cohort"/>
    <n v="2019"/>
    <s v="Q2"/>
    <s v="Q2-2019"/>
    <x v="86"/>
    <x v="98"/>
    <s v="."/>
    <s v="West Midlands"/>
    <s v="ps_missing"/>
    <n v="106"/>
    <n v="1"/>
  </r>
  <r>
    <s v="NAoPri_cohort"/>
    <n v="2019"/>
    <s v="Q3"/>
    <s v="Q3-2019"/>
    <x v="86"/>
    <x v="98"/>
    <s v="."/>
    <s v="West Midlands"/>
    <s v="ps_missing"/>
    <n v="109"/>
    <n v="0.99082999999999999"/>
  </r>
  <r>
    <s v="NAoPri_cohort"/>
    <n v="2019"/>
    <s v="Q4"/>
    <s v="Q4-2019"/>
    <x v="86"/>
    <x v="98"/>
    <s v="."/>
    <s v="West Midlands"/>
    <s v="ps_missing"/>
    <n v="135"/>
    <n v="0.99258999999999997"/>
  </r>
  <r>
    <s v="NAoPri_cohort"/>
    <n v="2020"/>
    <s v="Q1"/>
    <s v="Q1-2020"/>
    <x v="86"/>
    <x v="98"/>
    <s v="."/>
    <s v="West Midlands"/>
    <s v="ps_missing"/>
    <n v="95"/>
    <n v="1"/>
  </r>
  <r>
    <s v="NAoPri_cohort"/>
    <n v="2020"/>
    <s v="Q2"/>
    <s v="Q2-2020"/>
    <x v="86"/>
    <x v="98"/>
    <s v="."/>
    <s v="West Midlands"/>
    <s v="ps_missing"/>
    <n v="58"/>
    <n v="1"/>
  </r>
  <r>
    <s v="NAoPri_cohort"/>
    <n v="2020"/>
    <s v="Q3"/>
    <s v="Q3-2020"/>
    <x v="86"/>
    <x v="98"/>
    <s v="."/>
    <s v="West Midlands"/>
    <s v="ps_missing"/>
    <n v="71"/>
    <n v="0.98592000000000002"/>
  </r>
  <r>
    <s v="NAoPri_cohort"/>
    <n v="2020"/>
    <s v="Q4"/>
    <s v="Q4-2020"/>
    <x v="86"/>
    <x v="98"/>
    <s v="."/>
    <s v="West Midlands"/>
    <s v="ps_missing"/>
    <n v="82"/>
    <n v="1"/>
  </r>
  <r>
    <s v="NAoPri_cohort"/>
    <n v="2021"/>
    <s v="Q1"/>
    <s v="Q1-2021"/>
    <x v="86"/>
    <x v="98"/>
    <s v="."/>
    <s v="West Midlands"/>
    <s v="ps_missing"/>
    <n v="91"/>
    <n v="1"/>
  </r>
  <r>
    <s v="NAoPri_cohort"/>
    <n v="2021"/>
    <s v="Q2"/>
    <s v="Q2-2021"/>
    <x v="86"/>
    <x v="98"/>
    <s v="."/>
    <s v="West Midlands"/>
    <s v="ps_missing"/>
    <n v="102"/>
    <n v="0.95098000000000005"/>
  </r>
  <r>
    <s v="NAoPri_cohort"/>
    <n v="2021"/>
    <s v="Q3"/>
    <s v="Q3-2021"/>
    <x v="86"/>
    <x v="98"/>
    <s v="."/>
    <s v="West Midlands"/>
    <s v="ps_missing"/>
    <n v="113"/>
    <n v="0.86726000000000003"/>
  </r>
  <r>
    <s v="NAoPri_cohort"/>
    <n v="2021"/>
    <s v="Q4"/>
    <s v="Q4-2021"/>
    <x v="86"/>
    <x v="98"/>
    <s v="."/>
    <s v="West Midlands"/>
    <s v="ps_missing"/>
    <n v="142"/>
    <n v="0.83803000000000005"/>
  </r>
  <r>
    <s v="NAoPri_cohort"/>
    <n v="2022"/>
    <s v="Q1"/>
    <s v="Q1-2022"/>
    <x v="86"/>
    <x v="98"/>
    <s v="."/>
    <s v="West Midlands"/>
    <s v="ps_missing"/>
    <n v="108"/>
    <n v="0.90741000000000005"/>
  </r>
  <r>
    <s v="NAoPri_cohort"/>
    <n v="2022"/>
    <s v="Q2"/>
    <s v="Q2-2022"/>
    <x v="86"/>
    <x v="98"/>
    <s v="."/>
    <s v="West Midlands"/>
    <s v="ps_missing"/>
    <n v="114"/>
    <n v="0.82455999999999996"/>
  </r>
  <r>
    <s v="NAoPri_cohort"/>
    <n v="2022"/>
    <s v="Q3"/>
    <s v="Q3-2022"/>
    <x v="86"/>
    <x v="98"/>
    <s v="."/>
    <s v="West Midlands"/>
    <s v="ps_missing"/>
    <n v="173"/>
    <n v="0.60694000000000004"/>
  </r>
  <r>
    <s v="NAoPri_cohort"/>
    <n v="2022"/>
    <s v="Q4"/>
    <s v="Q4-2022"/>
    <x v="86"/>
    <x v="98"/>
    <s v="."/>
    <s v="West Midlands"/>
    <s v="ps_missing"/>
    <n v="168"/>
    <n v="0.60119"/>
  </r>
  <r>
    <s v="NAoPri_cohort"/>
    <n v="2023"/>
    <s v="Q1"/>
    <s v="Q1-2023"/>
    <x v="86"/>
    <x v="98"/>
    <s v="."/>
    <s v="West Midlands"/>
    <s v="ps_missing"/>
    <n v="130"/>
    <n v="0.98462000000000005"/>
  </r>
  <r>
    <s v="NAoPri_cohort"/>
    <n v="2018"/>
    <s v="Q1"/>
    <s v="Q1-2018"/>
    <x v="87"/>
    <x v="99"/>
    <s v="."/>
    <s v="Somerset, Wiltshire, Avon and Gloucestershire"/>
    <s v="ps_missing"/>
    <n v="108"/>
    <n v="0.86111000000000004"/>
  </r>
  <r>
    <s v="NAoPri_cohort"/>
    <n v="2018"/>
    <s v="Q2"/>
    <s v="Q2-2018"/>
    <x v="87"/>
    <x v="99"/>
    <s v="."/>
    <s v="Somerset, Wiltshire, Avon and Gloucestershire"/>
    <s v="ps_missing"/>
    <n v="121"/>
    <n v="0.95040999999999998"/>
  </r>
  <r>
    <s v="NAoPri_cohort"/>
    <n v="2018"/>
    <s v="Q3"/>
    <s v="Q3-2018"/>
    <x v="87"/>
    <x v="99"/>
    <s v="."/>
    <s v="Somerset, Wiltshire, Avon and Gloucestershire"/>
    <s v="ps_missing"/>
    <n v="149"/>
    <n v="0.90603999999999996"/>
  </r>
  <r>
    <s v="NAoPri_cohort"/>
    <n v="2018"/>
    <s v="Q4"/>
    <s v="Q4-2018"/>
    <x v="87"/>
    <x v="99"/>
    <s v="."/>
    <s v="Somerset, Wiltshire, Avon and Gloucestershire"/>
    <s v="ps_missing"/>
    <n v="142"/>
    <n v="0.91549000000000003"/>
  </r>
  <r>
    <s v="NAoPri_cohort"/>
    <n v="2019"/>
    <s v="Q1"/>
    <s v="Q1-2019"/>
    <x v="87"/>
    <x v="99"/>
    <s v="."/>
    <s v="Somerset, Wiltshire, Avon and Gloucestershire"/>
    <s v="ps_missing"/>
    <n v="118"/>
    <n v="0.98304999999999998"/>
  </r>
  <r>
    <s v="NAoPri_cohort"/>
    <n v="2019"/>
    <s v="Q2"/>
    <s v="Q2-2019"/>
    <x v="87"/>
    <x v="99"/>
    <s v="."/>
    <s v="Somerset, Wiltshire, Avon and Gloucestershire"/>
    <s v="ps_missing"/>
    <n v="133"/>
    <n v="0.92481000000000002"/>
  </r>
  <r>
    <s v="NAoPri_cohort"/>
    <n v="2019"/>
    <s v="Q3"/>
    <s v="Q3-2019"/>
    <x v="87"/>
    <x v="99"/>
    <s v="."/>
    <s v="Somerset, Wiltshire, Avon and Gloucestershire"/>
    <s v="ps_missing"/>
    <n v="113"/>
    <n v="0.97345000000000004"/>
  </r>
  <r>
    <s v="NAoPri_cohort"/>
    <n v="2019"/>
    <s v="Q4"/>
    <s v="Q4-2019"/>
    <x v="87"/>
    <x v="99"/>
    <s v="."/>
    <s v="Somerset, Wiltshire, Avon and Gloucestershire"/>
    <s v="ps_missing"/>
    <n v="124"/>
    <n v="0.98387000000000002"/>
  </r>
  <r>
    <s v="NAoPri_cohort"/>
    <n v="2020"/>
    <s v="Q1"/>
    <s v="Q1-2020"/>
    <x v="87"/>
    <x v="99"/>
    <s v="."/>
    <s v="Somerset, Wiltshire, Avon and Gloucestershire"/>
    <s v="ps_missing"/>
    <n v="97"/>
    <n v="0.98968999999999996"/>
  </r>
  <r>
    <s v="NAoPri_cohort"/>
    <n v="2020"/>
    <s v="Q2"/>
    <s v="Q2-2020"/>
    <x v="87"/>
    <x v="99"/>
    <s v="."/>
    <s v="Somerset, Wiltshire, Avon and Gloucestershire"/>
    <s v="ps_missing"/>
    <n v="57"/>
    <n v="0.96491000000000005"/>
  </r>
  <r>
    <s v="NAoPri_cohort"/>
    <n v="2020"/>
    <s v="Q3"/>
    <s v="Q3-2020"/>
    <x v="87"/>
    <x v="99"/>
    <s v="."/>
    <s v="Somerset, Wiltshire, Avon and Gloucestershire"/>
    <s v="ps_missing"/>
    <n v="90"/>
    <n v="0.96667000000000003"/>
  </r>
  <r>
    <s v="NAoPri_cohort"/>
    <n v="2020"/>
    <s v="Q4"/>
    <s v="Q4-2020"/>
    <x v="87"/>
    <x v="99"/>
    <s v="."/>
    <s v="Somerset, Wiltshire, Avon and Gloucestershire"/>
    <s v="ps_missing"/>
    <n v="128"/>
    <n v="0.97655999999999998"/>
  </r>
  <r>
    <s v="NAoPri_cohort"/>
    <n v="2021"/>
    <s v="Q1"/>
    <s v="Q1-2021"/>
    <x v="87"/>
    <x v="99"/>
    <s v="."/>
    <s v="Somerset, Wiltshire, Avon and Gloucestershire"/>
    <s v="ps_missing"/>
    <n v="134"/>
    <n v="1"/>
  </r>
  <r>
    <s v="NAoPri_cohort"/>
    <n v="2021"/>
    <s v="Q2"/>
    <s v="Q2-2021"/>
    <x v="87"/>
    <x v="99"/>
    <s v="."/>
    <s v="Somerset, Wiltshire, Avon and Gloucestershire"/>
    <s v="ps_missing"/>
    <n v="152"/>
    <n v="0.96052999999999999"/>
  </r>
  <r>
    <s v="NAoPri_cohort"/>
    <n v="2021"/>
    <s v="Q3"/>
    <s v="Q3-2021"/>
    <x v="87"/>
    <x v="99"/>
    <s v="."/>
    <s v="Somerset, Wiltshire, Avon and Gloucestershire"/>
    <s v="ps_missing"/>
    <n v="142"/>
    <n v="0.89437"/>
  </r>
  <r>
    <s v="NAoPri_cohort"/>
    <n v="2021"/>
    <s v="Q4"/>
    <s v="Q4-2021"/>
    <x v="87"/>
    <x v="99"/>
    <s v="."/>
    <s v="Somerset, Wiltshire, Avon and Gloucestershire"/>
    <s v="ps_missing"/>
    <n v="140"/>
    <n v="0.90713999999999995"/>
  </r>
  <r>
    <s v="NAoPri_cohort"/>
    <n v="2022"/>
    <s v="Q1"/>
    <s v="Q1-2022"/>
    <x v="87"/>
    <x v="99"/>
    <s v="."/>
    <s v="Somerset, Wiltshire, Avon and Gloucestershire"/>
    <s v="ps_missing"/>
    <n v="170"/>
    <n v="0.86470999999999998"/>
  </r>
  <r>
    <s v="NAoPri_cohort"/>
    <n v="2022"/>
    <s v="Q2"/>
    <s v="Q2-2022"/>
    <x v="87"/>
    <x v="99"/>
    <s v="."/>
    <s v="Somerset, Wiltshire, Avon and Gloucestershire"/>
    <s v="ps_missing"/>
    <n v="136"/>
    <n v="0.95587999999999995"/>
  </r>
  <r>
    <s v="NAoPri_cohort"/>
    <n v="2022"/>
    <s v="Q3"/>
    <s v="Q3-2022"/>
    <x v="87"/>
    <x v="99"/>
    <s v="."/>
    <s v="Somerset, Wiltshire, Avon and Gloucestershire"/>
    <s v="ps_missing"/>
    <n v="149"/>
    <n v="0.83221000000000001"/>
  </r>
  <r>
    <s v="NAoPri_cohort"/>
    <n v="2022"/>
    <s v="Q4"/>
    <s v="Q4-2022"/>
    <x v="87"/>
    <x v="99"/>
    <s v="."/>
    <s v="Somerset, Wiltshire, Avon and Gloucestershire"/>
    <s v="ps_missing"/>
    <n v="146"/>
    <n v="0.70548"/>
  </r>
  <r>
    <s v="NAoPri_cohort"/>
    <n v="2023"/>
    <s v="Q1"/>
    <s v="Q1-2023"/>
    <x v="87"/>
    <x v="99"/>
    <s v="."/>
    <s v="Somerset, Wiltshire, Avon and Gloucestershire"/>
    <s v="ps_missing"/>
    <n v="159"/>
    <n v="0.82389999999999997"/>
  </r>
  <r>
    <s v="NAoPri_cohort"/>
    <n v="2018"/>
    <s v="Q1"/>
    <s v="Q1-2018"/>
    <x v="13"/>
    <x v="100"/>
    <s v="."/>
    <s v="Somerset, Wiltshire, Avon and Gloucestershire"/>
    <s v="ps_missing"/>
    <n v="552"/>
    <n v="0.34964000000000001"/>
  </r>
  <r>
    <s v="NAoPri_cohort"/>
    <n v="2018"/>
    <s v="Q2"/>
    <s v="Q2-2018"/>
    <x v="13"/>
    <x v="100"/>
    <s v="."/>
    <s v="Somerset, Wiltshire, Avon and Gloucestershire"/>
    <s v="ps_missing"/>
    <n v="603"/>
    <n v="0.35987000000000002"/>
  </r>
  <r>
    <s v="NAoPri_cohort"/>
    <n v="2018"/>
    <s v="Q3"/>
    <s v="Q3-2018"/>
    <x v="13"/>
    <x v="100"/>
    <s v="."/>
    <s v="Somerset, Wiltshire, Avon and Gloucestershire"/>
    <s v="ps_missing"/>
    <n v="696"/>
    <n v="0.35488999999999998"/>
  </r>
  <r>
    <s v="NAoPri_cohort"/>
    <n v="2018"/>
    <s v="Q4"/>
    <s v="Q4-2018"/>
    <x v="13"/>
    <x v="100"/>
    <s v="."/>
    <s v="Somerset, Wiltshire, Avon and Gloucestershire"/>
    <s v="ps_missing"/>
    <n v="616"/>
    <n v="0.38799"/>
  </r>
  <r>
    <s v="NAoPri_cohort"/>
    <n v="2019"/>
    <s v="Q1"/>
    <s v="Q1-2019"/>
    <x v="13"/>
    <x v="100"/>
    <s v="."/>
    <s v="Somerset, Wiltshire, Avon and Gloucestershire"/>
    <s v="ps_missing"/>
    <n v="593"/>
    <n v="0.38785999999999998"/>
  </r>
  <r>
    <s v="NAoPri_cohort"/>
    <n v="2019"/>
    <s v="Q2"/>
    <s v="Q2-2019"/>
    <x v="13"/>
    <x v="100"/>
    <s v="."/>
    <s v="Somerset, Wiltshire, Avon and Gloucestershire"/>
    <s v="ps_missing"/>
    <n v="610"/>
    <n v="0.40655999999999998"/>
  </r>
  <r>
    <s v="NAoPri_cohort"/>
    <n v="2019"/>
    <s v="Q3"/>
    <s v="Q3-2019"/>
    <x v="13"/>
    <x v="100"/>
    <s v="."/>
    <s v="Somerset, Wiltshire, Avon and Gloucestershire"/>
    <s v="ps_missing"/>
    <n v="636"/>
    <n v="0.43868000000000001"/>
  </r>
  <r>
    <s v="NAoPri_cohort"/>
    <n v="2019"/>
    <s v="Q4"/>
    <s v="Q4-2019"/>
    <x v="13"/>
    <x v="100"/>
    <s v="."/>
    <s v="Somerset, Wiltshire, Avon and Gloucestershire"/>
    <s v="ps_missing"/>
    <n v="597"/>
    <n v="0.52595999999999998"/>
  </r>
  <r>
    <s v="NAoPri_cohort"/>
    <n v="2020"/>
    <s v="Q1"/>
    <s v="Q1-2020"/>
    <x v="13"/>
    <x v="100"/>
    <s v="."/>
    <s v="Somerset, Wiltshire, Avon and Gloucestershire"/>
    <s v="ps_missing"/>
    <n v="591"/>
    <n v="0.48562"/>
  </r>
  <r>
    <s v="NAoPri_cohort"/>
    <n v="2020"/>
    <s v="Q2"/>
    <s v="Q2-2020"/>
    <x v="13"/>
    <x v="100"/>
    <s v="."/>
    <s v="Somerset, Wiltshire, Avon and Gloucestershire"/>
    <s v="ps_missing"/>
    <n v="346"/>
    <n v="0.62717000000000001"/>
  </r>
  <r>
    <s v="NAoPri_cohort"/>
    <n v="2020"/>
    <s v="Q3"/>
    <s v="Q3-2020"/>
    <x v="13"/>
    <x v="100"/>
    <s v="."/>
    <s v="Somerset, Wiltshire, Avon and Gloucestershire"/>
    <s v="ps_missing"/>
    <n v="561"/>
    <n v="0.56684000000000001"/>
  </r>
  <r>
    <s v="NAoPri_cohort"/>
    <n v="2020"/>
    <s v="Q4"/>
    <s v="Q4-2020"/>
    <x v="13"/>
    <x v="100"/>
    <s v="."/>
    <s v="Somerset, Wiltshire, Avon and Gloucestershire"/>
    <s v="ps_missing"/>
    <n v="613"/>
    <n v="0.57423000000000002"/>
  </r>
  <r>
    <s v="NAoPri_cohort"/>
    <n v="2021"/>
    <s v="Q1"/>
    <s v="Q1-2021"/>
    <x v="13"/>
    <x v="100"/>
    <s v="."/>
    <s v="Somerset, Wiltshire, Avon and Gloucestershire"/>
    <s v="ps_missing"/>
    <n v="644"/>
    <n v="0.56988000000000005"/>
  </r>
  <r>
    <s v="NAoPri_cohort"/>
    <n v="2021"/>
    <s v="Q2"/>
    <s v="Q2-2021"/>
    <x v="13"/>
    <x v="100"/>
    <s v="."/>
    <s v="Somerset, Wiltshire, Avon and Gloucestershire"/>
    <s v="ps_missing"/>
    <n v="631"/>
    <n v="0.67035999999999996"/>
  </r>
  <r>
    <s v="NAoPri_cohort"/>
    <n v="2021"/>
    <s v="Q3"/>
    <s v="Q3-2021"/>
    <x v="13"/>
    <x v="100"/>
    <s v="."/>
    <s v="Somerset, Wiltshire, Avon and Gloucestershire"/>
    <s v="ps_missing"/>
    <n v="691"/>
    <n v="0.59913000000000005"/>
  </r>
  <r>
    <s v="NAoPri_cohort"/>
    <n v="2021"/>
    <s v="Q4"/>
    <s v="Q4-2021"/>
    <x v="13"/>
    <x v="100"/>
    <s v="."/>
    <s v="Somerset, Wiltshire, Avon and Gloucestershire"/>
    <s v="ps_missing"/>
    <n v="713"/>
    <n v="0.64515999999999996"/>
  </r>
  <r>
    <s v="NAoPri_cohort"/>
    <n v="2022"/>
    <s v="Q1"/>
    <s v="Q1-2022"/>
    <x v="13"/>
    <x v="100"/>
    <s v="."/>
    <s v="Somerset, Wiltshire, Avon and Gloucestershire"/>
    <s v="ps_missing"/>
    <n v="733"/>
    <n v="0.62619000000000002"/>
  </r>
  <r>
    <s v="NAoPri_cohort"/>
    <n v="2022"/>
    <s v="Q2"/>
    <s v="Q2-2022"/>
    <x v="13"/>
    <x v="100"/>
    <s v="."/>
    <s v="Somerset, Wiltshire, Avon and Gloucestershire"/>
    <s v="ps_missing"/>
    <n v="660"/>
    <n v="0.62878999999999996"/>
  </r>
  <r>
    <s v="NAoPri_cohort"/>
    <n v="2022"/>
    <s v="Q3"/>
    <s v="Q3-2022"/>
    <x v="13"/>
    <x v="100"/>
    <s v="."/>
    <s v="Somerset, Wiltshire, Avon and Gloucestershire"/>
    <s v="ps_missing"/>
    <n v="654"/>
    <n v="0.58409999999999995"/>
  </r>
  <r>
    <s v="NAoPri_cohort"/>
    <n v="2022"/>
    <s v="Q4"/>
    <s v="Q4-2022"/>
    <x v="13"/>
    <x v="100"/>
    <s v="."/>
    <s v="Somerset, Wiltshire, Avon and Gloucestershire"/>
    <s v="ps_missing"/>
    <n v="678"/>
    <n v="0.48968"/>
  </r>
  <r>
    <s v="NAoPri_cohort"/>
    <n v="2023"/>
    <s v="Q1"/>
    <s v="Q1-2023"/>
    <x v="13"/>
    <x v="100"/>
    <s v="."/>
    <s v="Somerset, Wiltshire, Avon and Gloucestershire"/>
    <s v="ps_missing"/>
    <n v="699"/>
    <n v="0.55937000000000003"/>
  </r>
  <r>
    <s v="NAoPri_cohort"/>
    <n v="2018"/>
    <s v="Q1"/>
    <s v="Q1-2018"/>
    <x v="13"/>
    <x v="101"/>
    <s v="."/>
    <s v="South East London"/>
    <s v="ps_missing"/>
    <n v="249"/>
    <n v="0.56225000000000003"/>
  </r>
  <r>
    <s v="NAoPri_cohort"/>
    <n v="2018"/>
    <s v="Q2"/>
    <s v="Q2-2018"/>
    <x v="13"/>
    <x v="101"/>
    <s v="."/>
    <s v="South East London"/>
    <s v="ps_missing"/>
    <n v="333"/>
    <n v="0.51351000000000002"/>
  </r>
  <r>
    <s v="NAoPri_cohort"/>
    <n v="2018"/>
    <s v="Q3"/>
    <s v="Q3-2018"/>
    <x v="13"/>
    <x v="101"/>
    <s v="."/>
    <s v="South East London"/>
    <s v="ps_missing"/>
    <n v="303"/>
    <n v="0.53795000000000004"/>
  </r>
  <r>
    <s v="NAoPri_cohort"/>
    <n v="2018"/>
    <s v="Q4"/>
    <s v="Q4-2018"/>
    <x v="13"/>
    <x v="101"/>
    <s v="."/>
    <s v="South East London"/>
    <s v="ps_missing"/>
    <n v="276"/>
    <n v="0.39855000000000002"/>
  </r>
  <r>
    <s v="NAoPri_cohort"/>
    <n v="2019"/>
    <s v="Q1"/>
    <s v="Q1-2019"/>
    <x v="13"/>
    <x v="101"/>
    <s v="."/>
    <s v="South East London"/>
    <s v="ps_missing"/>
    <n v="288"/>
    <n v="0.43056"/>
  </r>
  <r>
    <s v="NAoPri_cohort"/>
    <n v="2019"/>
    <s v="Q2"/>
    <s v="Q2-2019"/>
    <x v="13"/>
    <x v="101"/>
    <s v="."/>
    <s v="South East London"/>
    <s v="ps_missing"/>
    <n v="305"/>
    <n v="0.56066000000000005"/>
  </r>
  <r>
    <s v="NAoPri_cohort"/>
    <n v="2019"/>
    <s v="Q3"/>
    <s v="Q3-2019"/>
    <x v="13"/>
    <x v="101"/>
    <s v="."/>
    <s v="South East London"/>
    <s v="ps_missing"/>
    <n v="296"/>
    <n v="0.62161999999999995"/>
  </r>
  <r>
    <s v="NAoPri_cohort"/>
    <n v="2019"/>
    <s v="Q4"/>
    <s v="Q4-2019"/>
    <x v="13"/>
    <x v="101"/>
    <s v="."/>
    <s v="South East London"/>
    <s v="ps_missing"/>
    <n v="305"/>
    <n v="0.64917999999999998"/>
  </r>
  <r>
    <s v="NAoPri_cohort"/>
    <n v="2020"/>
    <s v="Q1"/>
    <s v="Q1-2020"/>
    <x v="13"/>
    <x v="101"/>
    <s v="."/>
    <s v="South East London"/>
    <s v="ps_missing"/>
    <n v="254"/>
    <n v="0.74802999999999997"/>
  </r>
  <r>
    <s v="NAoPri_cohort"/>
    <n v="2020"/>
    <s v="Q2"/>
    <s v="Q2-2020"/>
    <x v="13"/>
    <x v="101"/>
    <s v="."/>
    <s v="South East London"/>
    <s v="ps_missing"/>
    <n v="142"/>
    <n v="0.77464999999999995"/>
  </r>
  <r>
    <s v="NAoPri_cohort"/>
    <n v="2020"/>
    <s v="Q3"/>
    <s v="Q3-2020"/>
    <x v="13"/>
    <x v="101"/>
    <s v="."/>
    <s v="South East London"/>
    <s v="ps_missing"/>
    <n v="225"/>
    <n v="0.64444000000000001"/>
  </r>
  <r>
    <s v="NAoPri_cohort"/>
    <n v="2020"/>
    <s v="Q4"/>
    <s v="Q4-2020"/>
    <x v="13"/>
    <x v="101"/>
    <s v="."/>
    <s v="South East London"/>
    <s v="ps_missing"/>
    <n v="297"/>
    <n v="0.59258999999999995"/>
  </r>
  <r>
    <s v="NAoPri_cohort"/>
    <n v="2021"/>
    <s v="Q1"/>
    <s v="Q1-2021"/>
    <x v="13"/>
    <x v="101"/>
    <s v="."/>
    <s v="South East London"/>
    <s v="ps_missing"/>
    <n v="241"/>
    <n v="0.60995999999999995"/>
  </r>
  <r>
    <s v="NAoPri_cohort"/>
    <n v="2021"/>
    <s v="Q2"/>
    <s v="Q2-2021"/>
    <x v="13"/>
    <x v="101"/>
    <s v="."/>
    <s v="South East London"/>
    <s v="ps_missing"/>
    <n v="291"/>
    <n v="0.53608"/>
  </r>
  <r>
    <s v="NAoPri_cohort"/>
    <n v="2021"/>
    <s v="Q3"/>
    <s v="Q3-2021"/>
    <x v="13"/>
    <x v="101"/>
    <s v="."/>
    <s v="South East London"/>
    <s v="ps_missing"/>
    <n v="282"/>
    <n v="0.59219999999999995"/>
  </r>
  <r>
    <s v="NAoPri_cohort"/>
    <n v="2021"/>
    <s v="Q4"/>
    <s v="Q4-2021"/>
    <x v="13"/>
    <x v="101"/>
    <s v="."/>
    <s v="South East London"/>
    <s v="ps_missing"/>
    <n v="314"/>
    <n v="0.49045"/>
  </r>
  <r>
    <s v="NAoPri_cohort"/>
    <n v="2022"/>
    <s v="Q1"/>
    <s v="Q1-2022"/>
    <x v="13"/>
    <x v="101"/>
    <s v="."/>
    <s v="South East London"/>
    <s v="ps_missing"/>
    <n v="311"/>
    <n v="0.53698000000000001"/>
  </r>
  <r>
    <s v="NAoPri_cohort"/>
    <n v="2022"/>
    <s v="Q2"/>
    <s v="Q2-2022"/>
    <x v="13"/>
    <x v="101"/>
    <s v="."/>
    <s v="South East London"/>
    <s v="ps_missing"/>
    <n v="344"/>
    <n v="0.35174"/>
  </r>
  <r>
    <s v="NAoPri_cohort"/>
    <n v="2022"/>
    <s v="Q3"/>
    <s v="Q3-2022"/>
    <x v="13"/>
    <x v="101"/>
    <s v="."/>
    <s v="South East London"/>
    <s v="ps_missing"/>
    <n v="296"/>
    <n v="0.31757000000000002"/>
  </r>
  <r>
    <s v="NAoPri_cohort"/>
    <n v="2022"/>
    <s v="Q4"/>
    <s v="Q4-2022"/>
    <x v="13"/>
    <x v="101"/>
    <s v="."/>
    <s v="South East London"/>
    <s v="ps_missing"/>
    <n v="297"/>
    <n v="0.44780999999999999"/>
  </r>
  <r>
    <s v="NAoPri_cohort"/>
    <n v="2023"/>
    <s v="Q1"/>
    <s v="Q1-2023"/>
    <x v="13"/>
    <x v="101"/>
    <s v="."/>
    <s v="South East London"/>
    <s v="ps_missing"/>
    <n v="294"/>
    <n v="0.60543999999999998"/>
  </r>
  <r>
    <s v="NAoPri_cohort"/>
    <n v="2018"/>
    <s v="Q1"/>
    <s v="Q1-2018"/>
    <x v="88"/>
    <x v="102"/>
    <s v="."/>
    <s v="Northern"/>
    <s v="ps_missing"/>
    <n v="17"/>
    <n v="0.11765"/>
  </r>
  <r>
    <s v="NAoPri_cohort"/>
    <n v="2018"/>
    <s v="Q2"/>
    <s v="Q2-2018"/>
    <x v="88"/>
    <x v="102"/>
    <s v="."/>
    <s v="Northern"/>
    <s v="ps_missing"/>
    <n v="25"/>
    <n v="0.36"/>
  </r>
  <r>
    <s v="NAoPri_cohort"/>
    <n v="2018"/>
    <s v="Q3"/>
    <s v="Q3-2018"/>
    <x v="88"/>
    <x v="102"/>
    <s v="."/>
    <s v="Northern"/>
    <s v="ps_missing"/>
    <n v="15"/>
    <n v="0.13333"/>
  </r>
  <r>
    <s v="NAoPri_cohort"/>
    <n v="2018"/>
    <s v="Q4"/>
    <s v="Q4-2018"/>
    <x v="88"/>
    <x v="102"/>
    <s v="."/>
    <s v="Northern"/>
    <s v="ps_missing"/>
    <n v="23"/>
    <n v="8.6959999999999996E-2"/>
  </r>
  <r>
    <s v="NAoPri_cohort"/>
    <n v="2019"/>
    <s v="Q1"/>
    <s v="Q1-2019"/>
    <x v="88"/>
    <x v="102"/>
    <s v="."/>
    <s v="Northern"/>
    <s v="ps_missing"/>
    <n v="21"/>
    <n v="4.7620000000000003E-2"/>
  </r>
  <r>
    <s v="NAoPri_cohort"/>
    <n v="2019"/>
    <s v="Q2"/>
    <s v="Q2-2019"/>
    <x v="88"/>
    <x v="102"/>
    <s v="."/>
    <s v="Northern"/>
    <s v="ps_missing"/>
    <n v="23"/>
    <n v="4.3479999999999998E-2"/>
  </r>
  <r>
    <s v="NAoPri_cohort"/>
    <n v="2019"/>
    <s v="Q3"/>
    <s v="Q3-2019"/>
    <x v="88"/>
    <x v="102"/>
    <s v="."/>
    <s v="Northern"/>
    <s v="ps_missing"/>
    <n v="18"/>
    <n v="0"/>
  </r>
  <r>
    <s v="NAoPri_cohort"/>
    <n v="2019"/>
    <s v="Q4"/>
    <s v="Q4-2019"/>
    <x v="88"/>
    <x v="102"/>
    <s v="."/>
    <s v="Northern"/>
    <s v="ps_missing"/>
    <n v="22"/>
    <n v="0.27272999999999997"/>
  </r>
  <r>
    <s v="NAoPri_cohort"/>
    <n v="2020"/>
    <s v="Q1"/>
    <s v="Q1-2020"/>
    <x v="88"/>
    <x v="102"/>
    <s v="."/>
    <s v="Northern"/>
    <s v="ps_missing"/>
    <n v="17"/>
    <n v="0"/>
  </r>
  <r>
    <s v="NAoPri_cohort"/>
    <n v="2020"/>
    <s v="Q2"/>
    <s v="Q2-2020"/>
    <x v="88"/>
    <x v="102"/>
    <s v="."/>
    <s v="Northern"/>
    <s v="ps_missing"/>
    <n v="16"/>
    <n v="0.125"/>
  </r>
  <r>
    <s v="NAoPri_cohort"/>
    <n v="2020"/>
    <s v="Q3"/>
    <s v="Q3-2020"/>
    <x v="88"/>
    <x v="102"/>
    <s v="."/>
    <s v="Northern"/>
    <s v="ps_missing"/>
    <n v="23"/>
    <n v="0.21739"/>
  </r>
  <r>
    <s v="NAoPri_cohort"/>
    <n v="2020"/>
    <s v="Q4"/>
    <s v="Q4-2020"/>
    <x v="88"/>
    <x v="102"/>
    <s v="."/>
    <s v="Northern"/>
    <s v="ps_missing"/>
    <n v="18"/>
    <n v="5.5559999999999998E-2"/>
  </r>
  <r>
    <s v="NAoPri_cohort"/>
    <n v="2021"/>
    <s v="Q1"/>
    <s v="Q1-2021"/>
    <x v="88"/>
    <x v="102"/>
    <s v="."/>
    <s v="Northern"/>
    <s v="ps_missing"/>
    <n v="16"/>
    <n v="0.1875"/>
  </r>
  <r>
    <s v="NAoPri_cohort"/>
    <n v="2021"/>
    <s v="Q2"/>
    <s v="Q2-2021"/>
    <x v="88"/>
    <x v="102"/>
    <s v="."/>
    <s v="Northern"/>
    <s v="ps_missing"/>
    <n v="30"/>
    <n v="0.13333"/>
  </r>
  <r>
    <s v="NAoPri_cohort"/>
    <n v="2021"/>
    <s v="Q3"/>
    <s v="Q3-2021"/>
    <x v="88"/>
    <x v="102"/>
    <s v="."/>
    <s v="Northern"/>
    <s v="ps_missing"/>
    <n v="19"/>
    <n v="5.2630000000000003E-2"/>
  </r>
  <r>
    <s v="NAoPri_cohort"/>
    <n v="2021"/>
    <s v="Q4"/>
    <s v="Q4-2021"/>
    <x v="88"/>
    <x v="102"/>
    <s v="."/>
    <s v="Northern"/>
    <s v="ps_missing"/>
    <n v="22"/>
    <n v="9.0910000000000005E-2"/>
  </r>
  <r>
    <s v="NAoPri_cohort"/>
    <n v="2022"/>
    <s v="Q1"/>
    <s v="Q1-2022"/>
    <x v="88"/>
    <x v="102"/>
    <s v="."/>
    <s v="Northern"/>
    <s v="ps_missing"/>
    <n v="23"/>
    <n v="0.60870000000000002"/>
  </r>
  <r>
    <s v="NAoPri_cohort"/>
    <n v="2022"/>
    <s v="Q2"/>
    <s v="Q2-2022"/>
    <x v="88"/>
    <x v="102"/>
    <s v="."/>
    <s v="Northern"/>
    <s v="ps_missing"/>
    <n v="27"/>
    <n v="0.59258999999999995"/>
  </r>
  <r>
    <s v="NAoPri_cohort"/>
    <n v="2022"/>
    <s v="Q3"/>
    <s v="Q3-2022"/>
    <x v="88"/>
    <x v="102"/>
    <s v="."/>
    <s v="Northern"/>
    <s v="ps_missing"/>
    <n v="29"/>
    <n v="0.82759000000000005"/>
  </r>
  <r>
    <s v="NAoPri_cohort"/>
    <n v="2022"/>
    <s v="Q4"/>
    <s v="Q4-2022"/>
    <x v="88"/>
    <x v="102"/>
    <s v="."/>
    <s v="Northern"/>
    <s v="ps_missing"/>
    <n v="19"/>
    <n v="0.63158000000000003"/>
  </r>
  <r>
    <s v="NAoPri_cohort"/>
    <n v="2023"/>
    <s v="Q1"/>
    <s v="Q1-2023"/>
    <x v="88"/>
    <x v="102"/>
    <s v="."/>
    <s v="Northern"/>
    <s v="ps_missing"/>
    <n v="18"/>
    <n v="0.33333000000000002"/>
  </r>
  <r>
    <s v="NAoPri_cohort"/>
    <n v="2018"/>
    <s v="Q1"/>
    <s v="Q1-2018"/>
    <x v="89"/>
    <x v="103"/>
    <s v="."/>
    <s v="West Midlands"/>
    <s v="ps_missing"/>
    <n v="42"/>
    <n v="9.5240000000000005E-2"/>
  </r>
  <r>
    <s v="NAoPri_cohort"/>
    <n v="2018"/>
    <s v="Q2"/>
    <s v="Q2-2018"/>
    <x v="89"/>
    <x v="103"/>
    <s v="."/>
    <s v="West Midlands"/>
    <s v="ps_missing"/>
    <n v="58"/>
    <n v="0.12069000000000001"/>
  </r>
  <r>
    <s v="NAoPri_cohort"/>
    <n v="2018"/>
    <s v="Q3"/>
    <s v="Q3-2018"/>
    <x v="89"/>
    <x v="103"/>
    <s v="."/>
    <s v="West Midlands"/>
    <s v="ps_missing"/>
    <n v="62"/>
    <n v="0.53225999999999996"/>
  </r>
  <r>
    <s v="NAoPri_cohort"/>
    <n v="2018"/>
    <s v="Q4"/>
    <s v="Q4-2018"/>
    <x v="89"/>
    <x v="103"/>
    <s v="."/>
    <s v="West Midlands"/>
    <s v="ps_missing"/>
    <n v="50"/>
    <n v="0.92"/>
  </r>
  <r>
    <s v="NAoPri_cohort"/>
    <n v="2019"/>
    <s v="Q1"/>
    <s v="Q1-2019"/>
    <x v="89"/>
    <x v="103"/>
    <s v="."/>
    <s v="West Midlands"/>
    <s v="ps_missing"/>
    <n v="50"/>
    <n v="0.84"/>
  </r>
  <r>
    <s v="NAoPri_cohort"/>
    <n v="2019"/>
    <s v="Q2"/>
    <s v="Q2-2019"/>
    <x v="89"/>
    <x v="103"/>
    <s v="."/>
    <s v="West Midlands"/>
    <s v="ps_missing"/>
    <n v="63"/>
    <n v="0.82540000000000002"/>
  </r>
  <r>
    <s v="NAoPri_cohort"/>
    <n v="2019"/>
    <s v="Q3"/>
    <s v="Q3-2019"/>
    <x v="89"/>
    <x v="103"/>
    <s v="."/>
    <s v="West Midlands"/>
    <s v="ps_missing"/>
    <n v="59"/>
    <n v="0.88136000000000003"/>
  </r>
  <r>
    <s v="NAoPri_cohort"/>
    <n v="2019"/>
    <s v="Q4"/>
    <s v="Q4-2019"/>
    <x v="89"/>
    <x v="103"/>
    <s v="."/>
    <s v="West Midlands"/>
    <s v="ps_missing"/>
    <n v="82"/>
    <n v="0.89024000000000003"/>
  </r>
  <r>
    <s v="NAoPri_cohort"/>
    <n v="2020"/>
    <s v="Q1"/>
    <s v="Q1-2020"/>
    <x v="89"/>
    <x v="103"/>
    <s v="."/>
    <s v="West Midlands"/>
    <s v="ps_missing"/>
    <n v="96"/>
    <n v="0.94791999999999998"/>
  </r>
  <r>
    <s v="NAoPri_cohort"/>
    <n v="2020"/>
    <s v="Q2"/>
    <s v="Q2-2020"/>
    <x v="89"/>
    <x v="103"/>
    <s v="."/>
    <s v="West Midlands"/>
    <s v="ps_missing"/>
    <n v="50"/>
    <n v="0.94"/>
  </r>
  <r>
    <s v="NAoPri_cohort"/>
    <n v="2020"/>
    <s v="Q3"/>
    <s v="Q3-2020"/>
    <x v="89"/>
    <x v="103"/>
    <s v="."/>
    <s v="West Midlands"/>
    <s v="ps_missing"/>
    <n v="46"/>
    <n v="0.95652000000000004"/>
  </r>
  <r>
    <s v="NAoPri_cohort"/>
    <n v="2020"/>
    <s v="Q4"/>
    <s v="Q4-2020"/>
    <x v="89"/>
    <x v="103"/>
    <s v="."/>
    <s v="West Midlands"/>
    <s v="ps_missing"/>
    <n v="47"/>
    <n v="1"/>
  </r>
  <r>
    <s v="NAoPri_cohort"/>
    <n v="2021"/>
    <s v="Q1"/>
    <s v="Q1-2021"/>
    <x v="89"/>
    <x v="103"/>
    <s v="."/>
    <s v="West Midlands"/>
    <s v="ps_missing"/>
    <n v="50"/>
    <n v="1"/>
  </r>
  <r>
    <s v="NAoPri_cohort"/>
    <n v="2021"/>
    <s v="Q2"/>
    <s v="Q2-2021"/>
    <x v="89"/>
    <x v="103"/>
    <s v="."/>
    <s v="West Midlands"/>
    <s v="ps_missing"/>
    <n v="69"/>
    <n v="0.98551"/>
  </r>
  <r>
    <s v="NAoPri_cohort"/>
    <n v="2021"/>
    <s v="Q3"/>
    <s v="Q3-2021"/>
    <x v="89"/>
    <x v="103"/>
    <s v="."/>
    <s v="West Midlands"/>
    <s v="ps_missing"/>
    <n v="88"/>
    <n v="0.98863999999999996"/>
  </r>
  <r>
    <s v="NAoPri_cohort"/>
    <n v="2021"/>
    <s v="Q4"/>
    <s v="Q4-2021"/>
    <x v="89"/>
    <x v="103"/>
    <s v="."/>
    <s v="West Midlands"/>
    <s v="ps_missing"/>
    <n v="107"/>
    <n v="1"/>
  </r>
  <r>
    <s v="NAoPri_cohort"/>
    <n v="2022"/>
    <s v="Q1"/>
    <s v="Q1-2022"/>
    <x v="89"/>
    <x v="103"/>
    <s v="."/>
    <s v="West Midlands"/>
    <s v="ps_missing"/>
    <n v="75"/>
    <n v="0.94667000000000001"/>
  </r>
  <r>
    <s v="NAoPri_cohort"/>
    <n v="2022"/>
    <s v="Q2"/>
    <s v="Q2-2022"/>
    <x v="89"/>
    <x v="103"/>
    <s v="."/>
    <s v="West Midlands"/>
    <s v="ps_missing"/>
    <n v="66"/>
    <n v="0.48485"/>
  </r>
  <r>
    <s v="NAoPri_cohort"/>
    <n v="2022"/>
    <s v="Q3"/>
    <s v="Q3-2022"/>
    <x v="89"/>
    <x v="103"/>
    <s v="."/>
    <s v="West Midlands"/>
    <s v="ps_missing"/>
    <n v="67"/>
    <n v="0.40299000000000001"/>
  </r>
  <r>
    <s v="NAoPri_cohort"/>
    <n v="2022"/>
    <s v="Q4"/>
    <s v="Q4-2022"/>
    <x v="89"/>
    <x v="103"/>
    <s v="."/>
    <s v="West Midlands"/>
    <s v="ps_missing"/>
    <n v="86"/>
    <n v="0.62790999999999997"/>
  </r>
  <r>
    <s v="NAoPri_cohort"/>
    <n v="2023"/>
    <s v="Q1"/>
    <s v="Q1-2023"/>
    <x v="89"/>
    <x v="103"/>
    <s v="."/>
    <s v="West Midlands"/>
    <s v="ps_missing"/>
    <n v="70"/>
    <n v="0.85714000000000001"/>
  </r>
  <r>
    <s v="NAoPri_cohort"/>
    <n v="2018"/>
    <s v="Q1"/>
    <s v="Q1-2018"/>
    <x v="13"/>
    <x v="104"/>
    <s v="."/>
    <s v="South Yorkshire and Bassetlaw"/>
    <s v="ps_missing"/>
    <n v="404"/>
    <n v="0.70050000000000001"/>
  </r>
  <r>
    <s v="NAoPri_cohort"/>
    <n v="2018"/>
    <s v="Q2"/>
    <s v="Q2-2018"/>
    <x v="13"/>
    <x v="104"/>
    <s v="."/>
    <s v="South Yorkshire and Bassetlaw"/>
    <s v="ps_missing"/>
    <n v="433"/>
    <n v="0.64664999999999995"/>
  </r>
  <r>
    <s v="NAoPri_cohort"/>
    <n v="2018"/>
    <s v="Q3"/>
    <s v="Q3-2018"/>
    <x v="13"/>
    <x v="104"/>
    <s v="."/>
    <s v="South Yorkshire and Bassetlaw"/>
    <s v="ps_missing"/>
    <n v="415"/>
    <n v="0.65300999999999998"/>
  </r>
  <r>
    <s v="NAoPri_cohort"/>
    <n v="2018"/>
    <s v="Q4"/>
    <s v="Q4-2018"/>
    <x v="13"/>
    <x v="104"/>
    <s v="."/>
    <s v="South Yorkshire and Bassetlaw"/>
    <s v="ps_missing"/>
    <n v="449"/>
    <n v="0.74609999999999999"/>
  </r>
  <r>
    <s v="NAoPri_cohort"/>
    <n v="2019"/>
    <s v="Q1"/>
    <s v="Q1-2019"/>
    <x v="13"/>
    <x v="104"/>
    <s v="."/>
    <s v="South Yorkshire and Bassetlaw"/>
    <s v="ps_missing"/>
    <n v="421"/>
    <n v="0.68645999999999996"/>
  </r>
  <r>
    <s v="NAoPri_cohort"/>
    <n v="2019"/>
    <s v="Q2"/>
    <s v="Q2-2019"/>
    <x v="13"/>
    <x v="104"/>
    <s v="."/>
    <s v="South Yorkshire and Bassetlaw"/>
    <s v="ps_missing"/>
    <n v="390"/>
    <n v="0.71794999999999998"/>
  </r>
  <r>
    <s v="NAoPri_cohort"/>
    <n v="2019"/>
    <s v="Q3"/>
    <s v="Q3-2019"/>
    <x v="13"/>
    <x v="104"/>
    <s v="."/>
    <s v="South Yorkshire and Bassetlaw"/>
    <s v="ps_missing"/>
    <n v="421"/>
    <n v="0.68171000000000004"/>
  </r>
  <r>
    <s v="NAoPri_cohort"/>
    <n v="2019"/>
    <s v="Q4"/>
    <s v="Q4-2019"/>
    <x v="13"/>
    <x v="104"/>
    <s v="."/>
    <s v="South Yorkshire and Bassetlaw"/>
    <s v="ps_missing"/>
    <n v="377"/>
    <n v="0.61804000000000003"/>
  </r>
  <r>
    <s v="NAoPri_cohort"/>
    <n v="2020"/>
    <s v="Q1"/>
    <s v="Q1-2020"/>
    <x v="13"/>
    <x v="104"/>
    <s v="."/>
    <s v="South Yorkshire and Bassetlaw"/>
    <s v="ps_missing"/>
    <n v="372"/>
    <n v="0.73924999999999996"/>
  </r>
  <r>
    <s v="NAoPri_cohort"/>
    <n v="2020"/>
    <s v="Q2"/>
    <s v="Q2-2020"/>
    <x v="13"/>
    <x v="104"/>
    <s v="."/>
    <s v="South Yorkshire and Bassetlaw"/>
    <s v="ps_missing"/>
    <n v="191"/>
    <n v="0.76439999999999997"/>
  </r>
  <r>
    <s v="NAoPri_cohort"/>
    <n v="2020"/>
    <s v="Q3"/>
    <s v="Q3-2020"/>
    <x v="13"/>
    <x v="104"/>
    <s v="."/>
    <s v="South Yorkshire and Bassetlaw"/>
    <s v="ps_missing"/>
    <n v="282"/>
    <n v="0.71277000000000001"/>
  </r>
  <r>
    <s v="NAoPri_cohort"/>
    <n v="2020"/>
    <s v="Q4"/>
    <s v="Q4-2020"/>
    <x v="13"/>
    <x v="104"/>
    <s v="."/>
    <s v="South Yorkshire and Bassetlaw"/>
    <s v="ps_missing"/>
    <n v="347"/>
    <n v="0.68588000000000005"/>
  </r>
  <r>
    <s v="NAoPri_cohort"/>
    <n v="2021"/>
    <s v="Q1"/>
    <s v="Q1-2021"/>
    <x v="13"/>
    <x v="104"/>
    <s v="."/>
    <s v="South Yorkshire and Bassetlaw"/>
    <s v="ps_missing"/>
    <n v="391"/>
    <n v="0.68798000000000004"/>
  </r>
  <r>
    <s v="NAoPri_cohort"/>
    <n v="2021"/>
    <s v="Q2"/>
    <s v="Q2-2021"/>
    <x v="13"/>
    <x v="104"/>
    <s v="."/>
    <s v="South Yorkshire and Bassetlaw"/>
    <s v="ps_missing"/>
    <n v="389"/>
    <n v="0.68894999999999995"/>
  </r>
  <r>
    <s v="NAoPri_cohort"/>
    <n v="2021"/>
    <s v="Q3"/>
    <s v="Q3-2021"/>
    <x v="13"/>
    <x v="104"/>
    <s v="."/>
    <s v="South Yorkshire and Bassetlaw"/>
    <s v="ps_missing"/>
    <n v="440"/>
    <n v="0.72272999999999998"/>
  </r>
  <r>
    <s v="NAoPri_cohort"/>
    <n v="2021"/>
    <s v="Q4"/>
    <s v="Q4-2021"/>
    <x v="13"/>
    <x v="104"/>
    <s v="."/>
    <s v="South Yorkshire and Bassetlaw"/>
    <s v="ps_missing"/>
    <n v="403"/>
    <n v="0.64763999999999999"/>
  </r>
  <r>
    <s v="NAoPri_cohort"/>
    <n v="2022"/>
    <s v="Q1"/>
    <s v="Q1-2022"/>
    <x v="13"/>
    <x v="104"/>
    <s v="."/>
    <s v="South Yorkshire and Bassetlaw"/>
    <s v="ps_missing"/>
    <n v="462"/>
    <n v="0.54544999999999999"/>
  </r>
  <r>
    <s v="NAoPri_cohort"/>
    <n v="2022"/>
    <s v="Q2"/>
    <s v="Q2-2022"/>
    <x v="13"/>
    <x v="104"/>
    <s v="."/>
    <s v="South Yorkshire and Bassetlaw"/>
    <s v="ps_missing"/>
    <n v="453"/>
    <n v="0.71082000000000001"/>
  </r>
  <r>
    <s v="NAoPri_cohort"/>
    <n v="2022"/>
    <s v="Q3"/>
    <s v="Q3-2022"/>
    <x v="13"/>
    <x v="104"/>
    <s v="."/>
    <s v="South Yorkshire and Bassetlaw"/>
    <s v="ps_missing"/>
    <n v="381"/>
    <n v="0.74541000000000002"/>
  </r>
  <r>
    <s v="NAoPri_cohort"/>
    <n v="2022"/>
    <s v="Q4"/>
    <s v="Q4-2022"/>
    <x v="13"/>
    <x v="104"/>
    <s v="."/>
    <s v="South Yorkshire and Bassetlaw"/>
    <s v="ps_missing"/>
    <n v="394"/>
    <n v="0.83755999999999997"/>
  </r>
  <r>
    <s v="NAoPri_cohort"/>
    <n v="2023"/>
    <s v="Q1"/>
    <s v="Q1-2023"/>
    <x v="13"/>
    <x v="104"/>
    <s v="."/>
    <s v="South Yorkshire and Bassetlaw"/>
    <s v="ps_missing"/>
    <n v="379"/>
    <n v="0.81794"/>
  </r>
  <r>
    <s v="NAoPri_cohort"/>
    <n v="2018"/>
    <s v="Q1"/>
    <s v="Q1-2018"/>
    <x v="90"/>
    <x v="105"/>
    <s v="."/>
    <s v="West London"/>
    <s v="ps_missing"/>
    <n v="126"/>
    <n v="0.30952000000000002"/>
  </r>
  <r>
    <s v="NAoPri_cohort"/>
    <n v="2018"/>
    <s v="Q2"/>
    <s v="Q2-2018"/>
    <x v="90"/>
    <x v="105"/>
    <s v="."/>
    <s v="West London"/>
    <s v="ps_missing"/>
    <n v="121"/>
    <n v="0.27272999999999997"/>
  </r>
  <r>
    <s v="NAoPri_cohort"/>
    <n v="2018"/>
    <s v="Q3"/>
    <s v="Q3-2018"/>
    <x v="90"/>
    <x v="105"/>
    <s v="."/>
    <s v="West London"/>
    <s v="ps_missing"/>
    <n v="141"/>
    <n v="0.23404"/>
  </r>
  <r>
    <s v="NAoPri_cohort"/>
    <n v="2018"/>
    <s v="Q4"/>
    <s v="Q4-2018"/>
    <x v="90"/>
    <x v="105"/>
    <s v="."/>
    <s v="West London"/>
    <s v="ps_missing"/>
    <n v="160"/>
    <n v="0.18124999999999999"/>
  </r>
  <r>
    <s v="NAoPri_cohort"/>
    <n v="2019"/>
    <s v="Q1"/>
    <s v="Q1-2019"/>
    <x v="90"/>
    <x v="105"/>
    <s v="."/>
    <s v="West London"/>
    <s v="ps_missing"/>
    <n v="132"/>
    <n v="0.15151999999999999"/>
  </r>
  <r>
    <s v="NAoPri_cohort"/>
    <n v="2019"/>
    <s v="Q2"/>
    <s v="Q2-2019"/>
    <x v="90"/>
    <x v="105"/>
    <s v="."/>
    <s v="West London"/>
    <s v="ps_missing"/>
    <n v="129"/>
    <n v="0.15504000000000001"/>
  </r>
  <r>
    <s v="NAoPri_cohort"/>
    <n v="2019"/>
    <s v="Q3"/>
    <s v="Q3-2019"/>
    <x v="90"/>
    <x v="105"/>
    <s v="."/>
    <s v="West London"/>
    <s v="ps_missing"/>
    <n v="146"/>
    <n v="0.20548"/>
  </r>
  <r>
    <s v="NAoPri_cohort"/>
    <n v="2019"/>
    <s v="Q4"/>
    <s v="Q4-2019"/>
    <x v="90"/>
    <x v="105"/>
    <s v="."/>
    <s v="West London"/>
    <s v="ps_missing"/>
    <n v="157"/>
    <n v="0.18471000000000001"/>
  </r>
  <r>
    <s v="NAoPri_cohort"/>
    <n v="2020"/>
    <s v="Q1"/>
    <s v="Q1-2020"/>
    <x v="90"/>
    <x v="105"/>
    <s v="."/>
    <s v="West London"/>
    <s v="ps_missing"/>
    <n v="110"/>
    <n v="0.25455"/>
  </r>
  <r>
    <s v="NAoPri_cohort"/>
    <n v="2020"/>
    <s v="Q2"/>
    <s v="Q2-2020"/>
    <x v="90"/>
    <x v="105"/>
    <s v="."/>
    <s v="West London"/>
    <s v="ps_missing"/>
    <n v="40"/>
    <n v="0.05"/>
  </r>
  <r>
    <s v="NAoPri_cohort"/>
    <n v="2020"/>
    <s v="Q3"/>
    <s v="Q3-2020"/>
    <x v="90"/>
    <x v="105"/>
    <s v="."/>
    <s v="West London"/>
    <s v="ps_missing"/>
    <n v="56"/>
    <n v="0.25"/>
  </r>
  <r>
    <s v="NAoPri_cohort"/>
    <n v="2020"/>
    <s v="Q4"/>
    <s v="Q4-2020"/>
    <x v="90"/>
    <x v="105"/>
    <s v="."/>
    <s v="West London"/>
    <s v="ps_missing"/>
    <n v="118"/>
    <n v="0.19492000000000001"/>
  </r>
  <r>
    <s v="NAoPri_cohort"/>
    <n v="2021"/>
    <s v="Q1"/>
    <s v="Q1-2021"/>
    <x v="90"/>
    <x v="105"/>
    <s v="."/>
    <s v="West London"/>
    <s v="ps_missing"/>
    <n v="85"/>
    <n v="0.16471"/>
  </r>
  <r>
    <s v="NAoPri_cohort"/>
    <n v="2021"/>
    <s v="Q2"/>
    <s v="Q2-2021"/>
    <x v="90"/>
    <x v="105"/>
    <s v="."/>
    <s v="West London"/>
    <s v="ps_missing"/>
    <n v="134"/>
    <n v="0.17910000000000001"/>
  </r>
  <r>
    <s v="NAoPri_cohort"/>
    <n v="2021"/>
    <s v="Q3"/>
    <s v="Q3-2021"/>
    <x v="90"/>
    <x v="105"/>
    <s v="."/>
    <s v="West London"/>
    <s v="ps_missing"/>
    <n v="109"/>
    <n v="0.21101"/>
  </r>
  <r>
    <s v="NAoPri_cohort"/>
    <n v="2021"/>
    <s v="Q4"/>
    <s v="Q4-2021"/>
    <x v="90"/>
    <x v="105"/>
    <s v="."/>
    <s v="West London"/>
    <s v="ps_missing"/>
    <n v="121"/>
    <n v="0.25619999999999998"/>
  </r>
  <r>
    <s v="NAoPri_cohort"/>
    <n v="2022"/>
    <s v="Q1"/>
    <s v="Q1-2022"/>
    <x v="90"/>
    <x v="105"/>
    <s v="."/>
    <s v="West London"/>
    <s v="ps_missing"/>
    <n v="129"/>
    <n v="0.23255999999999999"/>
  </r>
  <r>
    <s v="NAoPri_cohort"/>
    <n v="2022"/>
    <s v="Q2"/>
    <s v="Q2-2022"/>
    <x v="90"/>
    <x v="105"/>
    <s v="."/>
    <s v="West London"/>
    <s v="ps_missing"/>
    <n v="120"/>
    <n v="0.20832999999999999"/>
  </r>
  <r>
    <s v="NAoPri_cohort"/>
    <n v="2022"/>
    <s v="Q3"/>
    <s v="Q3-2022"/>
    <x v="90"/>
    <x v="105"/>
    <s v="."/>
    <s v="West London"/>
    <s v="ps_missing"/>
    <n v="113"/>
    <n v="0.17699000000000001"/>
  </r>
  <r>
    <s v="NAoPri_cohort"/>
    <n v="2022"/>
    <s v="Q4"/>
    <s v="Q4-2022"/>
    <x v="90"/>
    <x v="105"/>
    <s v="."/>
    <s v="West London"/>
    <s v="ps_missing"/>
    <n v="139"/>
    <n v="0.16547000000000001"/>
  </r>
  <r>
    <s v="NAoPri_cohort"/>
    <n v="2023"/>
    <s v="Q1"/>
    <s v="Q1-2023"/>
    <x v="90"/>
    <x v="105"/>
    <s v="."/>
    <s v="West London"/>
    <s v="ps_missing"/>
    <n v="144"/>
    <n v="0.66666999999999998"/>
  </r>
  <r>
    <s v="NAoPri_cohort"/>
    <n v="2018"/>
    <s v="Q1"/>
    <s v="Q1-2018"/>
    <x v="13"/>
    <x v="106"/>
    <s v="."/>
    <s v="Surrey and Sussex"/>
    <s v="ps_missing"/>
    <n v="726"/>
    <n v="0.81679999999999997"/>
  </r>
  <r>
    <s v="NAoPri_cohort"/>
    <n v="2018"/>
    <s v="Q2"/>
    <s v="Q2-2018"/>
    <x v="13"/>
    <x v="106"/>
    <s v="."/>
    <s v="Surrey and Sussex"/>
    <s v="ps_missing"/>
    <n v="851"/>
    <n v="0.82726"/>
  </r>
  <r>
    <s v="NAoPri_cohort"/>
    <n v="2018"/>
    <s v="Q3"/>
    <s v="Q3-2018"/>
    <x v="13"/>
    <x v="106"/>
    <s v="."/>
    <s v="Surrey and Sussex"/>
    <s v="ps_missing"/>
    <n v="807"/>
    <n v="0.83767000000000003"/>
  </r>
  <r>
    <s v="NAoPri_cohort"/>
    <n v="2018"/>
    <s v="Q4"/>
    <s v="Q4-2018"/>
    <x v="13"/>
    <x v="106"/>
    <s v="."/>
    <s v="Surrey and Sussex"/>
    <s v="ps_missing"/>
    <n v="802"/>
    <n v="0.82418999999999998"/>
  </r>
  <r>
    <s v="NAoPri_cohort"/>
    <n v="2019"/>
    <s v="Q1"/>
    <s v="Q1-2019"/>
    <x v="13"/>
    <x v="106"/>
    <s v="."/>
    <s v="Surrey and Sussex"/>
    <s v="ps_missing"/>
    <n v="810"/>
    <n v="0.83950999999999998"/>
  </r>
  <r>
    <s v="NAoPri_cohort"/>
    <n v="2019"/>
    <s v="Q2"/>
    <s v="Q2-2019"/>
    <x v="13"/>
    <x v="106"/>
    <s v="."/>
    <s v="Surrey and Sussex"/>
    <s v="ps_missing"/>
    <n v="839"/>
    <n v="0.83313000000000004"/>
  </r>
  <r>
    <s v="NAoPri_cohort"/>
    <n v="2019"/>
    <s v="Q3"/>
    <s v="Q3-2019"/>
    <x v="13"/>
    <x v="106"/>
    <s v="."/>
    <s v="Surrey and Sussex"/>
    <s v="ps_missing"/>
    <n v="805"/>
    <n v="0.79876000000000003"/>
  </r>
  <r>
    <s v="NAoPri_cohort"/>
    <n v="2019"/>
    <s v="Q4"/>
    <s v="Q4-2019"/>
    <x v="13"/>
    <x v="106"/>
    <s v="."/>
    <s v="Surrey and Sussex"/>
    <s v="ps_missing"/>
    <n v="736"/>
    <n v="0.78668000000000005"/>
  </r>
  <r>
    <s v="NAoPri_cohort"/>
    <n v="2020"/>
    <s v="Q1"/>
    <s v="Q1-2020"/>
    <x v="13"/>
    <x v="106"/>
    <s v="."/>
    <s v="Surrey and Sussex"/>
    <s v="ps_missing"/>
    <n v="788"/>
    <n v="0.88324999999999998"/>
  </r>
  <r>
    <s v="NAoPri_cohort"/>
    <n v="2020"/>
    <s v="Q2"/>
    <s v="Q2-2020"/>
    <x v="13"/>
    <x v="106"/>
    <s v="."/>
    <s v="Surrey and Sussex"/>
    <s v="ps_missing"/>
    <n v="430"/>
    <n v="0.87441999999999998"/>
  </r>
  <r>
    <s v="NAoPri_cohort"/>
    <n v="2020"/>
    <s v="Q3"/>
    <s v="Q3-2020"/>
    <x v="13"/>
    <x v="106"/>
    <s v="."/>
    <s v="Surrey and Sussex"/>
    <s v="ps_missing"/>
    <n v="604"/>
    <n v="0.86424000000000001"/>
  </r>
  <r>
    <s v="NAoPri_cohort"/>
    <n v="2020"/>
    <s v="Q4"/>
    <s v="Q4-2020"/>
    <x v="13"/>
    <x v="106"/>
    <s v="."/>
    <s v="Surrey and Sussex"/>
    <s v="ps_missing"/>
    <n v="829"/>
    <n v="0.76839999999999997"/>
  </r>
  <r>
    <s v="NAoPri_cohort"/>
    <n v="2021"/>
    <s v="Q1"/>
    <s v="Q1-2021"/>
    <x v="13"/>
    <x v="106"/>
    <s v="."/>
    <s v="Surrey and Sussex"/>
    <s v="ps_missing"/>
    <n v="772"/>
    <n v="0.73963999999999996"/>
  </r>
  <r>
    <s v="NAoPri_cohort"/>
    <n v="2021"/>
    <s v="Q2"/>
    <s v="Q2-2021"/>
    <x v="13"/>
    <x v="106"/>
    <s v="."/>
    <s v="Surrey and Sussex"/>
    <s v="ps_missing"/>
    <n v="785"/>
    <n v="0.83311999999999997"/>
  </r>
  <r>
    <s v="NAoPri_cohort"/>
    <n v="2021"/>
    <s v="Q3"/>
    <s v="Q3-2021"/>
    <x v="13"/>
    <x v="106"/>
    <s v="."/>
    <s v="Surrey and Sussex"/>
    <s v="ps_missing"/>
    <n v="893"/>
    <n v="0.76819999999999999"/>
  </r>
  <r>
    <s v="NAoPri_cohort"/>
    <n v="2021"/>
    <s v="Q4"/>
    <s v="Q4-2021"/>
    <x v="13"/>
    <x v="106"/>
    <s v="."/>
    <s v="Surrey and Sussex"/>
    <s v="ps_missing"/>
    <n v="864"/>
    <n v="0.72801000000000005"/>
  </r>
  <r>
    <s v="NAoPri_cohort"/>
    <n v="2022"/>
    <s v="Q1"/>
    <s v="Q1-2022"/>
    <x v="13"/>
    <x v="106"/>
    <s v="."/>
    <s v="Surrey and Sussex"/>
    <s v="ps_missing"/>
    <n v="844"/>
    <n v="0.81279999999999997"/>
  </r>
  <r>
    <s v="NAoPri_cohort"/>
    <n v="2022"/>
    <s v="Q2"/>
    <s v="Q2-2022"/>
    <x v="13"/>
    <x v="106"/>
    <s v="."/>
    <s v="Surrey and Sussex"/>
    <s v="ps_missing"/>
    <n v="757"/>
    <n v="0.82959000000000005"/>
  </r>
  <r>
    <s v="NAoPri_cohort"/>
    <n v="2022"/>
    <s v="Q3"/>
    <s v="Q3-2022"/>
    <x v="13"/>
    <x v="106"/>
    <s v="."/>
    <s v="Surrey and Sussex"/>
    <s v="ps_missing"/>
    <n v="818"/>
    <n v="0.83618999999999999"/>
  </r>
  <r>
    <s v="NAoPri_cohort"/>
    <n v="2022"/>
    <s v="Q4"/>
    <s v="Q4-2022"/>
    <x v="13"/>
    <x v="106"/>
    <s v="."/>
    <s v="Surrey and Sussex"/>
    <s v="ps_missing"/>
    <n v="742"/>
    <n v="0.90430999999999995"/>
  </r>
  <r>
    <s v="NAoPri_cohort"/>
    <n v="2023"/>
    <s v="Q1"/>
    <s v="Q1-2023"/>
    <x v="13"/>
    <x v="106"/>
    <s v="."/>
    <s v="Surrey and Sussex"/>
    <s v="ps_missing"/>
    <n v="770"/>
    <n v="0.88571"/>
  </r>
  <r>
    <s v="NAoPri_cohort"/>
    <n v="2018"/>
    <s v="Q1"/>
    <s v="Q1-2018"/>
    <x v="91"/>
    <x v="107"/>
    <s v="."/>
    <s v="Surrey and Sussex"/>
    <s v="ps_missing"/>
    <n v="88"/>
    <n v="0.61363999999999996"/>
  </r>
  <r>
    <s v="NAoPri_cohort"/>
    <n v="2018"/>
    <s v="Q2"/>
    <s v="Q2-2018"/>
    <x v="91"/>
    <x v="107"/>
    <s v="."/>
    <s v="Surrey and Sussex"/>
    <s v="ps_missing"/>
    <n v="89"/>
    <n v="0.34831000000000001"/>
  </r>
  <r>
    <s v="NAoPri_cohort"/>
    <n v="2018"/>
    <s v="Q3"/>
    <s v="Q3-2018"/>
    <x v="91"/>
    <x v="107"/>
    <s v="."/>
    <s v="Surrey and Sussex"/>
    <s v="ps_missing"/>
    <n v="84"/>
    <n v="0.40476000000000001"/>
  </r>
  <r>
    <s v="NAoPri_cohort"/>
    <n v="2018"/>
    <s v="Q4"/>
    <s v="Q4-2018"/>
    <x v="91"/>
    <x v="107"/>
    <s v="."/>
    <s v="Surrey and Sussex"/>
    <s v="ps_missing"/>
    <n v="93"/>
    <n v="0.29032000000000002"/>
  </r>
  <r>
    <s v="NAoPri_cohort"/>
    <n v="2019"/>
    <s v="Q1"/>
    <s v="Q1-2019"/>
    <x v="91"/>
    <x v="107"/>
    <s v="."/>
    <s v="Surrey and Sussex"/>
    <s v="ps_missing"/>
    <n v="90"/>
    <n v="0.43332999999999999"/>
  </r>
  <r>
    <s v="NAoPri_cohort"/>
    <n v="2019"/>
    <s v="Q2"/>
    <s v="Q2-2019"/>
    <x v="91"/>
    <x v="107"/>
    <s v="."/>
    <s v="Surrey and Sussex"/>
    <s v="ps_missing"/>
    <n v="95"/>
    <n v="0.24210999999999999"/>
  </r>
  <r>
    <s v="NAoPri_cohort"/>
    <n v="2019"/>
    <s v="Q3"/>
    <s v="Q3-2019"/>
    <x v="91"/>
    <x v="107"/>
    <s v="."/>
    <s v="Surrey and Sussex"/>
    <s v="ps_missing"/>
    <n v="85"/>
    <n v="8.2350000000000007E-2"/>
  </r>
  <r>
    <s v="NAoPri_cohort"/>
    <n v="2019"/>
    <s v="Q4"/>
    <s v="Q4-2019"/>
    <x v="91"/>
    <x v="107"/>
    <s v="."/>
    <s v="Surrey and Sussex"/>
    <s v="ps_missing"/>
    <n v="74"/>
    <n v="0.16216"/>
  </r>
  <r>
    <s v="NAoPri_cohort"/>
    <n v="2020"/>
    <s v="Q1"/>
    <s v="Q1-2020"/>
    <x v="91"/>
    <x v="107"/>
    <s v="."/>
    <s v="Surrey and Sussex"/>
    <s v="ps_missing"/>
    <n v="59"/>
    <n v="0.15254000000000001"/>
  </r>
  <r>
    <s v="NAoPri_cohort"/>
    <n v="2020"/>
    <s v="Q2"/>
    <s v="Q2-2020"/>
    <x v="91"/>
    <x v="107"/>
    <s v="."/>
    <s v="Surrey and Sussex"/>
    <s v="ps_missing"/>
    <n v="46"/>
    <n v="0.13042999999999999"/>
  </r>
  <r>
    <s v="NAoPri_cohort"/>
    <n v="2020"/>
    <s v="Q3"/>
    <s v="Q3-2020"/>
    <x v="91"/>
    <x v="107"/>
    <s v="."/>
    <s v="Surrey and Sussex"/>
    <s v="ps_missing"/>
    <n v="49"/>
    <n v="0.14285999999999999"/>
  </r>
  <r>
    <s v="NAoPri_cohort"/>
    <n v="2020"/>
    <s v="Q4"/>
    <s v="Q4-2020"/>
    <x v="91"/>
    <x v="107"/>
    <s v="."/>
    <s v="Surrey and Sussex"/>
    <s v="ps_missing"/>
    <n v="82"/>
    <n v="0.12195"/>
  </r>
  <r>
    <s v="NAoPri_cohort"/>
    <n v="2021"/>
    <s v="Q1"/>
    <s v="Q1-2021"/>
    <x v="91"/>
    <x v="107"/>
    <s v="."/>
    <s v="Surrey and Sussex"/>
    <s v="ps_missing"/>
    <n v="94"/>
    <n v="0.25531999999999999"/>
  </r>
  <r>
    <s v="NAoPri_cohort"/>
    <n v="2021"/>
    <s v="Q2"/>
    <s v="Q2-2021"/>
    <x v="91"/>
    <x v="107"/>
    <s v="."/>
    <s v="Surrey and Sussex"/>
    <s v="ps_missing"/>
    <n v="71"/>
    <n v="0.23943999999999999"/>
  </r>
  <r>
    <s v="NAoPri_cohort"/>
    <n v="2021"/>
    <s v="Q3"/>
    <s v="Q3-2021"/>
    <x v="91"/>
    <x v="107"/>
    <s v="."/>
    <s v="Surrey and Sussex"/>
    <s v="ps_missing"/>
    <n v="111"/>
    <n v="0.17116999999999999"/>
  </r>
  <r>
    <s v="NAoPri_cohort"/>
    <n v="2021"/>
    <s v="Q4"/>
    <s v="Q4-2021"/>
    <x v="91"/>
    <x v="107"/>
    <s v="."/>
    <s v="Surrey and Sussex"/>
    <s v="ps_missing"/>
    <n v="112"/>
    <n v="0.3125"/>
  </r>
  <r>
    <s v="NAoPri_cohort"/>
    <n v="2022"/>
    <s v="Q1"/>
    <s v="Q1-2022"/>
    <x v="91"/>
    <x v="107"/>
    <s v="."/>
    <s v="Surrey and Sussex"/>
    <s v="ps_missing"/>
    <n v="91"/>
    <n v="0.48352000000000001"/>
  </r>
  <r>
    <s v="NAoPri_cohort"/>
    <n v="2022"/>
    <s v="Q2"/>
    <s v="Q2-2022"/>
    <x v="91"/>
    <x v="107"/>
    <s v="."/>
    <s v="Surrey and Sussex"/>
    <s v="ps_missing"/>
    <n v="81"/>
    <n v="0.70369999999999999"/>
  </r>
  <r>
    <s v="NAoPri_cohort"/>
    <n v="2022"/>
    <s v="Q3"/>
    <s v="Q3-2022"/>
    <x v="91"/>
    <x v="107"/>
    <s v="."/>
    <s v="Surrey and Sussex"/>
    <s v="ps_missing"/>
    <n v="94"/>
    <n v="0.79786999999999997"/>
  </r>
  <r>
    <s v="NAoPri_cohort"/>
    <n v="2022"/>
    <s v="Q4"/>
    <s v="Q4-2022"/>
    <x v="91"/>
    <x v="107"/>
    <s v="."/>
    <s v="Surrey and Sussex"/>
    <s v="ps_missing"/>
    <n v="66"/>
    <n v="0.90908999999999995"/>
  </r>
  <r>
    <s v="NAoPri_cohort"/>
    <n v="2023"/>
    <s v="Q1"/>
    <s v="Q1-2023"/>
    <x v="91"/>
    <x v="107"/>
    <s v="."/>
    <s v="Surrey and Sussex"/>
    <s v="ps_missing"/>
    <n v="78"/>
    <n v="0.98717999999999995"/>
  </r>
  <r>
    <s v="NAoPri_cohort"/>
    <n v="2018"/>
    <s v="Q1"/>
    <s v="Q1-2018"/>
    <x v="92"/>
    <x v="108"/>
    <s v="."/>
    <s v="Greater Manchester"/>
    <s v="ps_missing"/>
    <n v="18"/>
    <n v="0.72221999999999997"/>
  </r>
  <r>
    <s v="NAoPri_cohort"/>
    <n v="2018"/>
    <s v="Q2"/>
    <s v="Q2-2018"/>
    <x v="92"/>
    <x v="108"/>
    <s v="."/>
    <s v="Greater Manchester"/>
    <s v="ps_missing"/>
    <n v="29"/>
    <n v="0.75861999999999996"/>
  </r>
  <r>
    <s v="NAoPri_cohort"/>
    <n v="2018"/>
    <s v="Q3"/>
    <s v="Q3-2018"/>
    <x v="92"/>
    <x v="108"/>
    <s v="."/>
    <s v="Greater Manchester"/>
    <s v="ps_missing"/>
    <n v="25"/>
    <n v="1"/>
  </r>
  <r>
    <s v="NAoPri_cohort"/>
    <n v="2018"/>
    <s v="Q4"/>
    <s v="Q4-2018"/>
    <x v="92"/>
    <x v="108"/>
    <s v="."/>
    <s v="Greater Manchester"/>
    <s v="ps_missing"/>
    <n v="31"/>
    <n v="0.93547999999999998"/>
  </r>
  <r>
    <s v="NAoPri_cohort"/>
    <n v="2019"/>
    <s v="Q1"/>
    <s v="Q1-2019"/>
    <x v="92"/>
    <x v="108"/>
    <s v="."/>
    <s v="Greater Manchester"/>
    <s v="ps_missing"/>
    <n v="33"/>
    <n v="0.87878999999999996"/>
  </r>
  <r>
    <s v="NAoPri_cohort"/>
    <n v="2019"/>
    <s v="Q2"/>
    <s v="Q2-2019"/>
    <x v="92"/>
    <x v="108"/>
    <s v="."/>
    <s v="Greater Manchester"/>
    <s v="ps_missing"/>
    <n v="35"/>
    <n v="0.82857000000000003"/>
  </r>
  <r>
    <s v="NAoPri_cohort"/>
    <n v="2019"/>
    <s v="Q3"/>
    <s v="Q3-2019"/>
    <x v="92"/>
    <x v="108"/>
    <s v="."/>
    <s v="Greater Manchester"/>
    <s v="ps_missing"/>
    <n v="42"/>
    <n v="0.90476000000000001"/>
  </r>
  <r>
    <s v="NAoPri_cohort"/>
    <n v="2019"/>
    <s v="Q4"/>
    <s v="Q4-2019"/>
    <x v="92"/>
    <x v="108"/>
    <s v="."/>
    <s v="Greater Manchester"/>
    <s v="ps_missing"/>
    <n v="35"/>
    <n v="0.85714000000000001"/>
  </r>
  <r>
    <s v="NAoPri_cohort"/>
    <n v="2020"/>
    <s v="Q1"/>
    <s v="Q1-2020"/>
    <x v="92"/>
    <x v="108"/>
    <s v="."/>
    <s v="Greater Manchester"/>
    <s v="ps_missing"/>
    <n v="34"/>
    <n v="0.85294000000000003"/>
  </r>
  <r>
    <s v="NAoPri_cohort"/>
    <n v="2020"/>
    <s v="Q2"/>
    <s v="Q2-2020"/>
    <x v="92"/>
    <x v="108"/>
    <s v="."/>
    <s v="Greater Manchester"/>
    <s v="ps_missing"/>
    <n v="21"/>
    <n v="0.57142999999999999"/>
  </r>
  <r>
    <s v="NAoPri_cohort"/>
    <n v="2020"/>
    <s v="Q3"/>
    <s v="Q3-2020"/>
    <x v="92"/>
    <x v="108"/>
    <s v="."/>
    <s v="Greater Manchester"/>
    <s v="ps_missing"/>
    <n v="22"/>
    <n v="0.59091000000000005"/>
  </r>
  <r>
    <s v="NAoPri_cohort"/>
    <n v="2020"/>
    <s v="Q4"/>
    <s v="Q4-2020"/>
    <x v="92"/>
    <x v="108"/>
    <s v="."/>
    <s v="Greater Manchester"/>
    <s v="ps_missing"/>
    <n v="33"/>
    <n v="0.48485"/>
  </r>
  <r>
    <s v="NAoPri_cohort"/>
    <n v="2021"/>
    <s v="Q1"/>
    <s v="Q1-2021"/>
    <x v="92"/>
    <x v="108"/>
    <s v="."/>
    <s v="Greater Manchester"/>
    <s v="ps_missing"/>
    <n v="39"/>
    <n v="0.33333000000000002"/>
  </r>
  <r>
    <s v="NAoPri_cohort"/>
    <n v="2021"/>
    <s v="Q2"/>
    <s v="Q2-2021"/>
    <x v="92"/>
    <x v="108"/>
    <s v="."/>
    <s v="Greater Manchester"/>
    <s v="ps_missing"/>
    <n v="31"/>
    <n v="0.3871"/>
  </r>
  <r>
    <s v="NAoPri_cohort"/>
    <n v="2021"/>
    <s v="Q3"/>
    <s v="Q3-2021"/>
    <x v="92"/>
    <x v="108"/>
    <s v="."/>
    <s v="Greater Manchester"/>
    <s v="ps_missing"/>
    <n v="31"/>
    <n v="0.3871"/>
  </r>
  <r>
    <s v="NAoPri_cohort"/>
    <n v="2021"/>
    <s v="Q4"/>
    <s v="Q4-2021"/>
    <x v="92"/>
    <x v="108"/>
    <s v="."/>
    <s v="Greater Manchester"/>
    <s v="ps_missing"/>
    <n v="21"/>
    <n v="0.33333000000000002"/>
  </r>
  <r>
    <s v="NAoPri_cohort"/>
    <n v="2022"/>
    <s v="Q1"/>
    <s v="Q1-2022"/>
    <x v="92"/>
    <x v="108"/>
    <s v="."/>
    <s v="Greater Manchester"/>
    <s v="ps_missing"/>
    <n v="31"/>
    <n v="0.41935"/>
  </r>
  <r>
    <s v="NAoPri_cohort"/>
    <n v="2022"/>
    <s v="Q2"/>
    <s v="Q2-2022"/>
    <x v="92"/>
    <x v="108"/>
    <s v="."/>
    <s v="Greater Manchester"/>
    <s v="ps_missing"/>
    <n v="39"/>
    <n v="0.51282000000000005"/>
  </r>
  <r>
    <s v="NAoPri_cohort"/>
    <n v="2022"/>
    <s v="Q3"/>
    <s v="Q3-2022"/>
    <x v="92"/>
    <x v="108"/>
    <s v="."/>
    <s v="Greater Manchester"/>
    <s v="ps_missing"/>
    <n v="32"/>
    <n v="0.78125"/>
  </r>
  <r>
    <s v="NAoPri_cohort"/>
    <n v="2022"/>
    <s v="Q4"/>
    <s v="Q4-2022"/>
    <x v="92"/>
    <x v="108"/>
    <s v="."/>
    <s v="Greater Manchester"/>
    <s v="ps_missing"/>
    <n v="17"/>
    <n v="0.76471"/>
  </r>
  <r>
    <s v="NAoPri_cohort"/>
    <n v="2023"/>
    <s v="Q1"/>
    <s v="Q1-2023"/>
    <x v="92"/>
    <x v="108"/>
    <s v="."/>
    <s v="Greater Manchester"/>
    <s v="ps_missing"/>
    <n v="30"/>
    <n v="0.66666999999999998"/>
  </r>
  <r>
    <s v="NAoPri_cohort"/>
    <n v="2018"/>
    <s v="Q1"/>
    <s v="Q1-2018"/>
    <x v="13"/>
    <x v="109"/>
    <s v="."/>
    <s v="Thames Valley"/>
    <s v="ps_missing"/>
    <n v="440"/>
    <n v="0.42726999999999998"/>
  </r>
  <r>
    <s v="NAoPri_cohort"/>
    <n v="2018"/>
    <s v="Q2"/>
    <s v="Q2-2018"/>
    <x v="13"/>
    <x v="109"/>
    <s v="."/>
    <s v="Thames Valley"/>
    <s v="ps_missing"/>
    <n v="491"/>
    <n v="0.48880000000000001"/>
  </r>
  <r>
    <s v="NAoPri_cohort"/>
    <n v="2018"/>
    <s v="Q3"/>
    <s v="Q3-2018"/>
    <x v="13"/>
    <x v="109"/>
    <s v="."/>
    <s v="Thames Valley"/>
    <s v="ps_missing"/>
    <n v="491"/>
    <n v="0.40326000000000001"/>
  </r>
  <r>
    <s v="NAoPri_cohort"/>
    <n v="2018"/>
    <s v="Q4"/>
    <s v="Q4-2018"/>
    <x v="13"/>
    <x v="109"/>
    <s v="."/>
    <s v="Thames Valley"/>
    <s v="ps_missing"/>
    <n v="445"/>
    <n v="0.27190999999999999"/>
  </r>
  <r>
    <s v="NAoPri_cohort"/>
    <n v="2019"/>
    <s v="Q1"/>
    <s v="Q1-2019"/>
    <x v="13"/>
    <x v="109"/>
    <s v="."/>
    <s v="Thames Valley"/>
    <s v="ps_missing"/>
    <n v="470"/>
    <n v="0.24043"/>
  </r>
  <r>
    <s v="NAoPri_cohort"/>
    <n v="2019"/>
    <s v="Q2"/>
    <s v="Q2-2019"/>
    <x v="13"/>
    <x v="109"/>
    <s v="."/>
    <s v="Thames Valley"/>
    <s v="ps_missing"/>
    <n v="502"/>
    <n v="0.33267000000000002"/>
  </r>
  <r>
    <s v="NAoPri_cohort"/>
    <n v="2019"/>
    <s v="Q3"/>
    <s v="Q3-2019"/>
    <x v="13"/>
    <x v="109"/>
    <s v="."/>
    <s v="Thames Valley"/>
    <s v="ps_missing"/>
    <n v="536"/>
    <n v="0.42724000000000001"/>
  </r>
  <r>
    <s v="NAoPri_cohort"/>
    <n v="2019"/>
    <s v="Q4"/>
    <s v="Q4-2019"/>
    <x v="13"/>
    <x v="109"/>
    <s v="."/>
    <s v="Thames Valley"/>
    <s v="ps_missing"/>
    <n v="437"/>
    <n v="0.59724999999999995"/>
  </r>
  <r>
    <s v="NAoPri_cohort"/>
    <n v="2020"/>
    <s v="Q1"/>
    <s v="Q1-2020"/>
    <x v="13"/>
    <x v="109"/>
    <s v="."/>
    <s v="Thames Valley"/>
    <s v="ps_missing"/>
    <n v="443"/>
    <n v="0.45823999999999998"/>
  </r>
  <r>
    <s v="NAoPri_cohort"/>
    <n v="2020"/>
    <s v="Q2"/>
    <s v="Q2-2020"/>
    <x v="13"/>
    <x v="109"/>
    <s v="."/>
    <s v="Thames Valley"/>
    <s v="ps_missing"/>
    <n v="236"/>
    <n v="0.45762999999999998"/>
  </r>
  <r>
    <s v="NAoPri_cohort"/>
    <n v="2020"/>
    <s v="Q3"/>
    <s v="Q3-2020"/>
    <x v="13"/>
    <x v="109"/>
    <s v="."/>
    <s v="Thames Valley"/>
    <s v="ps_missing"/>
    <n v="388"/>
    <n v="0.42526000000000003"/>
  </r>
  <r>
    <s v="NAoPri_cohort"/>
    <n v="2020"/>
    <s v="Q4"/>
    <s v="Q4-2020"/>
    <x v="13"/>
    <x v="109"/>
    <s v="."/>
    <s v="Thames Valley"/>
    <s v="ps_missing"/>
    <n v="457"/>
    <n v="0.43763999999999997"/>
  </r>
  <r>
    <s v="NAoPri_cohort"/>
    <n v="2021"/>
    <s v="Q1"/>
    <s v="Q1-2021"/>
    <x v="13"/>
    <x v="109"/>
    <s v="."/>
    <s v="Thames Valley"/>
    <s v="ps_missing"/>
    <n v="482"/>
    <n v="0.52075000000000005"/>
  </r>
  <r>
    <s v="NAoPri_cohort"/>
    <n v="2021"/>
    <s v="Q2"/>
    <s v="Q2-2021"/>
    <x v="13"/>
    <x v="109"/>
    <s v="."/>
    <s v="Thames Valley"/>
    <s v="ps_missing"/>
    <n v="457"/>
    <n v="0.7046"/>
  </r>
  <r>
    <s v="NAoPri_cohort"/>
    <n v="2021"/>
    <s v="Q3"/>
    <s v="Q3-2021"/>
    <x v="13"/>
    <x v="109"/>
    <s v="."/>
    <s v="Thames Valley"/>
    <s v="ps_missing"/>
    <n v="548"/>
    <n v="0.65327999999999997"/>
  </r>
  <r>
    <s v="NAoPri_cohort"/>
    <n v="2021"/>
    <s v="Q4"/>
    <s v="Q4-2021"/>
    <x v="13"/>
    <x v="109"/>
    <s v="."/>
    <s v="Thames Valley"/>
    <s v="ps_missing"/>
    <n v="541"/>
    <n v="0.52864999999999995"/>
  </r>
  <r>
    <s v="NAoPri_cohort"/>
    <n v="2022"/>
    <s v="Q1"/>
    <s v="Q1-2022"/>
    <x v="13"/>
    <x v="109"/>
    <s v="."/>
    <s v="Thames Valley"/>
    <s v="ps_missing"/>
    <n v="449"/>
    <n v="0.69042000000000003"/>
  </r>
  <r>
    <s v="NAoPri_cohort"/>
    <n v="2022"/>
    <s v="Q2"/>
    <s v="Q2-2022"/>
    <x v="13"/>
    <x v="109"/>
    <s v="."/>
    <s v="Thames Valley"/>
    <s v="ps_missing"/>
    <n v="496"/>
    <n v="0.73992000000000002"/>
  </r>
  <r>
    <s v="NAoPri_cohort"/>
    <n v="2022"/>
    <s v="Q3"/>
    <s v="Q3-2022"/>
    <x v="13"/>
    <x v="109"/>
    <s v="."/>
    <s v="Thames Valley"/>
    <s v="ps_missing"/>
    <n v="490"/>
    <n v="0.76734999999999998"/>
  </r>
  <r>
    <s v="NAoPri_cohort"/>
    <n v="2022"/>
    <s v="Q4"/>
    <s v="Q4-2022"/>
    <x v="13"/>
    <x v="109"/>
    <s v="."/>
    <s v="Thames Valley"/>
    <s v="ps_missing"/>
    <n v="519"/>
    <n v="0.74180999999999997"/>
  </r>
  <r>
    <s v="NAoPri_cohort"/>
    <n v="2023"/>
    <s v="Q1"/>
    <s v="Q1-2023"/>
    <x v="13"/>
    <x v="109"/>
    <s v="."/>
    <s v="Thames Valley"/>
    <s v="ps_missing"/>
    <n v="497"/>
    <n v="0.81489"/>
  </r>
  <r>
    <s v="NAoPri_cohort"/>
    <n v="2018"/>
    <s v="Q1"/>
    <s v="Q1-2018"/>
    <x v="93"/>
    <x v="110"/>
    <s v="."/>
    <s v="Peninsula"/>
    <s v="ps_missing"/>
    <n v="58"/>
    <n v="0.63793"/>
  </r>
  <r>
    <s v="NAoPri_cohort"/>
    <n v="2018"/>
    <s v="Q2"/>
    <s v="Q2-2018"/>
    <x v="93"/>
    <x v="110"/>
    <s v="."/>
    <s v="Peninsula"/>
    <s v="ps_missing"/>
    <n v="62"/>
    <n v="0.75805999999999996"/>
  </r>
  <r>
    <s v="NAoPri_cohort"/>
    <n v="2018"/>
    <s v="Q3"/>
    <s v="Q3-2018"/>
    <x v="93"/>
    <x v="110"/>
    <s v="."/>
    <s v="Peninsula"/>
    <s v="ps_missing"/>
    <n v="88"/>
    <n v="0.71591000000000005"/>
  </r>
  <r>
    <s v="NAoPri_cohort"/>
    <n v="2018"/>
    <s v="Q4"/>
    <s v="Q4-2018"/>
    <x v="93"/>
    <x v="110"/>
    <s v="."/>
    <s v="Peninsula"/>
    <s v="ps_missing"/>
    <n v="63"/>
    <n v="0.76190000000000002"/>
  </r>
  <r>
    <s v="NAoPri_cohort"/>
    <n v="2019"/>
    <s v="Q1"/>
    <s v="Q1-2019"/>
    <x v="93"/>
    <x v="110"/>
    <s v="."/>
    <s v="Peninsula"/>
    <s v="ps_missing"/>
    <n v="74"/>
    <n v="0.67567999999999995"/>
  </r>
  <r>
    <s v="NAoPri_cohort"/>
    <n v="2019"/>
    <s v="Q2"/>
    <s v="Q2-2019"/>
    <x v="93"/>
    <x v="110"/>
    <s v="."/>
    <s v="Peninsula"/>
    <s v="ps_missing"/>
    <n v="81"/>
    <n v="0.81481000000000003"/>
  </r>
  <r>
    <s v="NAoPri_cohort"/>
    <n v="2019"/>
    <s v="Q3"/>
    <s v="Q3-2019"/>
    <x v="93"/>
    <x v="110"/>
    <s v="."/>
    <s v="Peninsula"/>
    <s v="ps_missing"/>
    <n v="71"/>
    <n v="0.80281999999999998"/>
  </r>
  <r>
    <s v="NAoPri_cohort"/>
    <n v="2019"/>
    <s v="Q4"/>
    <s v="Q4-2019"/>
    <x v="93"/>
    <x v="110"/>
    <s v="."/>
    <s v="Peninsula"/>
    <s v="ps_missing"/>
    <n v="70"/>
    <n v="0.61429"/>
  </r>
  <r>
    <s v="NAoPri_cohort"/>
    <n v="2020"/>
    <s v="Q1"/>
    <s v="Q1-2020"/>
    <x v="93"/>
    <x v="110"/>
    <s v="."/>
    <s v="Peninsula"/>
    <s v="ps_missing"/>
    <n v="71"/>
    <n v="0.78873000000000004"/>
  </r>
  <r>
    <s v="NAoPri_cohort"/>
    <n v="2020"/>
    <s v="Q2"/>
    <s v="Q2-2020"/>
    <x v="93"/>
    <x v="110"/>
    <s v="."/>
    <s v="Peninsula"/>
    <s v="ps_missing"/>
    <n v="40"/>
    <n v="0.625"/>
  </r>
  <r>
    <s v="NAoPri_cohort"/>
    <n v="2020"/>
    <s v="Q3"/>
    <s v="Q3-2020"/>
    <x v="93"/>
    <x v="110"/>
    <s v="."/>
    <s v="Peninsula"/>
    <s v="ps_missing"/>
    <n v="56"/>
    <n v="0.67857000000000001"/>
  </r>
  <r>
    <s v="NAoPri_cohort"/>
    <n v="2020"/>
    <s v="Q4"/>
    <s v="Q4-2020"/>
    <x v="93"/>
    <x v="110"/>
    <s v="."/>
    <s v="Peninsula"/>
    <s v="ps_missing"/>
    <n v="71"/>
    <n v="0.71831"/>
  </r>
  <r>
    <s v="NAoPri_cohort"/>
    <n v="2021"/>
    <s v="Q1"/>
    <s v="Q1-2021"/>
    <x v="93"/>
    <x v="110"/>
    <s v="."/>
    <s v="Peninsula"/>
    <s v="ps_missing"/>
    <n v="57"/>
    <n v="0.42104999999999998"/>
  </r>
  <r>
    <s v="NAoPri_cohort"/>
    <n v="2021"/>
    <s v="Q2"/>
    <s v="Q2-2021"/>
    <x v="93"/>
    <x v="110"/>
    <s v="."/>
    <s v="Peninsula"/>
    <s v="ps_missing"/>
    <n v="82"/>
    <n v="0.74390000000000001"/>
  </r>
  <r>
    <s v="NAoPri_cohort"/>
    <n v="2021"/>
    <s v="Q3"/>
    <s v="Q3-2021"/>
    <x v="93"/>
    <x v="110"/>
    <s v="."/>
    <s v="Peninsula"/>
    <s v="ps_missing"/>
    <n v="60"/>
    <n v="0.91666999999999998"/>
  </r>
  <r>
    <s v="NAoPri_cohort"/>
    <n v="2021"/>
    <s v="Q4"/>
    <s v="Q4-2021"/>
    <x v="93"/>
    <x v="110"/>
    <s v="."/>
    <s v="Peninsula"/>
    <s v="ps_missing"/>
    <n v="79"/>
    <n v="0.93671000000000004"/>
  </r>
  <r>
    <s v="NAoPri_cohort"/>
    <n v="2022"/>
    <s v="Q1"/>
    <s v="Q1-2022"/>
    <x v="93"/>
    <x v="110"/>
    <s v="."/>
    <s v="Peninsula"/>
    <s v="ps_missing"/>
    <n v="79"/>
    <n v="0.81013000000000002"/>
  </r>
  <r>
    <s v="NAoPri_cohort"/>
    <n v="2022"/>
    <s v="Q2"/>
    <s v="Q2-2022"/>
    <x v="93"/>
    <x v="110"/>
    <s v="."/>
    <s v="Peninsula"/>
    <s v="ps_missing"/>
    <n v="77"/>
    <n v="0.70130000000000003"/>
  </r>
  <r>
    <s v="NAoPri_cohort"/>
    <n v="2022"/>
    <s v="Q3"/>
    <s v="Q3-2022"/>
    <x v="93"/>
    <x v="110"/>
    <s v="."/>
    <s v="Peninsula"/>
    <s v="ps_missing"/>
    <n v="81"/>
    <n v="0.87653999999999999"/>
  </r>
  <r>
    <s v="NAoPri_cohort"/>
    <n v="2022"/>
    <s v="Q4"/>
    <s v="Q4-2022"/>
    <x v="93"/>
    <x v="110"/>
    <s v="."/>
    <s v="Peninsula"/>
    <s v="ps_missing"/>
    <n v="69"/>
    <n v="0.88405999999999996"/>
  </r>
  <r>
    <s v="NAoPri_cohort"/>
    <n v="2023"/>
    <s v="Q1"/>
    <s v="Q1-2023"/>
    <x v="93"/>
    <x v="110"/>
    <s v="."/>
    <s v="Peninsula"/>
    <s v="ps_missing"/>
    <n v="69"/>
    <n v="0.84057999999999999"/>
  </r>
  <r>
    <s v="NAoPri_cohort"/>
    <n v="2018"/>
    <s v="Q1"/>
    <s v="Q1-2018"/>
    <x v="94"/>
    <x v="111"/>
    <s v="."/>
    <s v="East Midlands"/>
    <s v="ps_missing"/>
    <n v="111"/>
    <n v="0.99099000000000004"/>
  </r>
  <r>
    <s v="NAoPri_cohort"/>
    <n v="2018"/>
    <s v="Q2"/>
    <s v="Q2-2018"/>
    <x v="94"/>
    <x v="111"/>
    <s v="."/>
    <s v="East Midlands"/>
    <s v="ps_missing"/>
    <n v="147"/>
    <n v="1"/>
  </r>
  <r>
    <s v="NAoPri_cohort"/>
    <n v="2018"/>
    <s v="Q3"/>
    <s v="Q3-2018"/>
    <x v="94"/>
    <x v="111"/>
    <s v="."/>
    <s v="East Midlands"/>
    <s v="ps_missing"/>
    <n v="165"/>
    <n v="1"/>
  </r>
  <r>
    <s v="NAoPri_cohort"/>
    <n v="2018"/>
    <s v="Q4"/>
    <s v="Q4-2018"/>
    <x v="94"/>
    <x v="111"/>
    <s v="."/>
    <s v="East Midlands"/>
    <s v="ps_missing"/>
    <n v="124"/>
    <n v="0.99194000000000004"/>
  </r>
  <r>
    <s v="NAoPri_cohort"/>
    <n v="2019"/>
    <s v="Q1"/>
    <s v="Q1-2019"/>
    <x v="94"/>
    <x v="111"/>
    <s v="."/>
    <s v="East Midlands"/>
    <s v="ps_missing"/>
    <n v="131"/>
    <n v="0.95420000000000005"/>
  </r>
  <r>
    <s v="NAoPri_cohort"/>
    <n v="2019"/>
    <s v="Q2"/>
    <s v="Q2-2019"/>
    <x v="94"/>
    <x v="111"/>
    <s v="."/>
    <s v="East Midlands"/>
    <s v="ps_missing"/>
    <n v="160"/>
    <n v="0.99375000000000002"/>
  </r>
  <r>
    <s v="NAoPri_cohort"/>
    <n v="2019"/>
    <s v="Q3"/>
    <s v="Q3-2019"/>
    <x v="94"/>
    <x v="111"/>
    <s v="."/>
    <s v="East Midlands"/>
    <s v="ps_missing"/>
    <n v="114"/>
    <n v="0.99123000000000006"/>
  </r>
  <r>
    <s v="NAoPri_cohort"/>
    <n v="2019"/>
    <s v="Q4"/>
    <s v="Q4-2019"/>
    <x v="94"/>
    <x v="111"/>
    <s v="."/>
    <s v="East Midlands"/>
    <s v="ps_missing"/>
    <n v="135"/>
    <n v="0.99258999999999997"/>
  </r>
  <r>
    <s v="NAoPri_cohort"/>
    <n v="2020"/>
    <s v="Q1"/>
    <s v="Q1-2020"/>
    <x v="94"/>
    <x v="111"/>
    <s v="."/>
    <s v="East Midlands"/>
    <s v="ps_missing"/>
    <n v="138"/>
    <n v="0.99275000000000002"/>
  </r>
  <r>
    <s v="NAoPri_cohort"/>
    <n v="2020"/>
    <s v="Q2"/>
    <s v="Q2-2020"/>
    <x v="94"/>
    <x v="111"/>
    <s v="."/>
    <s v="East Midlands"/>
    <s v="ps_missing"/>
    <n v="81"/>
    <n v="1"/>
  </r>
  <r>
    <s v="NAoPri_cohort"/>
    <n v="2020"/>
    <s v="Q3"/>
    <s v="Q3-2020"/>
    <x v="94"/>
    <x v="111"/>
    <s v="."/>
    <s v="East Midlands"/>
    <s v="ps_missing"/>
    <n v="69"/>
    <n v="0.97101000000000004"/>
  </r>
  <r>
    <s v="NAoPri_cohort"/>
    <n v="2020"/>
    <s v="Q4"/>
    <s v="Q4-2020"/>
    <x v="94"/>
    <x v="111"/>
    <s v="."/>
    <s v="East Midlands"/>
    <s v="ps_missing"/>
    <n v="95"/>
    <n v="0.96841999999999995"/>
  </r>
  <r>
    <s v="NAoPri_cohort"/>
    <n v="2021"/>
    <s v="Q1"/>
    <s v="Q1-2021"/>
    <x v="94"/>
    <x v="111"/>
    <s v="."/>
    <s v="East Midlands"/>
    <s v="ps_missing"/>
    <n v="77"/>
    <n v="0.97402999999999995"/>
  </r>
  <r>
    <s v="NAoPri_cohort"/>
    <n v="2021"/>
    <s v="Q2"/>
    <s v="Q2-2021"/>
    <x v="94"/>
    <x v="111"/>
    <s v="."/>
    <s v="East Midlands"/>
    <s v="ps_missing"/>
    <n v="131"/>
    <n v="1"/>
  </r>
  <r>
    <s v="NAoPri_cohort"/>
    <n v="2021"/>
    <s v="Q3"/>
    <s v="Q3-2021"/>
    <x v="94"/>
    <x v="111"/>
    <s v="."/>
    <s v="East Midlands"/>
    <s v="ps_missing"/>
    <n v="104"/>
    <n v="0.98077000000000003"/>
  </r>
  <r>
    <s v="NAoPri_cohort"/>
    <n v="2021"/>
    <s v="Q4"/>
    <s v="Q4-2021"/>
    <x v="94"/>
    <x v="111"/>
    <s v="."/>
    <s v="East Midlands"/>
    <s v="ps_missing"/>
    <n v="102"/>
    <n v="1"/>
  </r>
  <r>
    <s v="NAoPri_cohort"/>
    <n v="2022"/>
    <s v="Q1"/>
    <s v="Q1-2022"/>
    <x v="94"/>
    <x v="111"/>
    <s v="."/>
    <s v="East Midlands"/>
    <s v="ps_missing"/>
    <n v="90"/>
    <n v="0.97777999999999998"/>
  </r>
  <r>
    <s v="NAoPri_cohort"/>
    <n v="2022"/>
    <s v="Q2"/>
    <s v="Q2-2022"/>
    <x v="94"/>
    <x v="111"/>
    <s v="."/>
    <s v="East Midlands"/>
    <s v="ps_missing"/>
    <n v="97"/>
    <n v="1"/>
  </r>
  <r>
    <s v="NAoPri_cohort"/>
    <n v="2022"/>
    <s v="Q3"/>
    <s v="Q3-2022"/>
    <x v="94"/>
    <x v="111"/>
    <s v="."/>
    <s v="East Midlands"/>
    <s v="ps_missing"/>
    <n v="127"/>
    <n v="1"/>
  </r>
  <r>
    <s v="NAoPri_cohort"/>
    <n v="2022"/>
    <s v="Q4"/>
    <s v="Q4-2022"/>
    <x v="94"/>
    <x v="111"/>
    <s v="."/>
    <s v="East Midlands"/>
    <s v="ps_missing"/>
    <n v="133"/>
    <n v="0.98495999999999995"/>
  </r>
  <r>
    <s v="NAoPri_cohort"/>
    <n v="2023"/>
    <s v="Q1"/>
    <s v="Q1-2023"/>
    <x v="94"/>
    <x v="111"/>
    <s v="."/>
    <s v="East Midlands"/>
    <s v="ps_missing"/>
    <n v="164"/>
    <n v="1"/>
  </r>
  <r>
    <s v="NAoPri_cohort"/>
    <n v="2018"/>
    <s v="Q1"/>
    <s v="Q1-2018"/>
    <x v="95"/>
    <x v="112"/>
    <s v="."/>
    <s v="North Central London"/>
    <s v="ps_missing"/>
    <n v="36"/>
    <n v="5.5559999999999998E-2"/>
  </r>
  <r>
    <s v="NAoPri_cohort"/>
    <n v="2018"/>
    <s v="Q2"/>
    <s v="Q2-2018"/>
    <x v="95"/>
    <x v="112"/>
    <s v="."/>
    <s v="North Central London"/>
    <s v="ps_missing"/>
    <n v="29"/>
    <n v="0.44828000000000001"/>
  </r>
  <r>
    <s v="NAoPri_cohort"/>
    <n v="2018"/>
    <s v="Q3"/>
    <s v="Q3-2018"/>
    <x v="95"/>
    <x v="112"/>
    <s v="."/>
    <s v="North Central London"/>
    <s v="ps_missing"/>
    <n v="32"/>
    <n v="0.6875"/>
  </r>
  <r>
    <s v="NAoPri_cohort"/>
    <n v="2018"/>
    <s v="Q4"/>
    <s v="Q4-2018"/>
    <x v="95"/>
    <x v="112"/>
    <s v="."/>
    <s v="North Central London"/>
    <s v="ps_missing"/>
    <n v="27"/>
    <n v="0.22222"/>
  </r>
  <r>
    <s v="NAoPri_cohort"/>
    <n v="2019"/>
    <s v="Q1"/>
    <s v="Q1-2019"/>
    <x v="95"/>
    <x v="112"/>
    <s v="."/>
    <s v="North Central London"/>
    <s v="ps_missing"/>
    <n v="20"/>
    <n v="0.1"/>
  </r>
  <r>
    <s v="NAoPri_cohort"/>
    <n v="2019"/>
    <s v="Q2"/>
    <s v="Q2-2019"/>
    <x v="95"/>
    <x v="112"/>
    <s v="."/>
    <s v="North Central London"/>
    <s v="ps_missing"/>
    <n v="32"/>
    <n v="0.21875"/>
  </r>
  <r>
    <s v="NAoPri_cohort"/>
    <n v="2019"/>
    <s v="Q3"/>
    <s v="Q3-2019"/>
    <x v="95"/>
    <x v="112"/>
    <s v="."/>
    <s v="North Central London"/>
    <s v="ps_missing"/>
    <n v="30"/>
    <n v="0.2"/>
  </r>
  <r>
    <s v="NAoPri_cohort"/>
    <n v="2019"/>
    <s v="Q4"/>
    <s v="Q4-2019"/>
    <x v="95"/>
    <x v="112"/>
    <s v="."/>
    <s v="North Central London"/>
    <s v="ps_missing"/>
    <n v="38"/>
    <n v="0.10526000000000001"/>
  </r>
  <r>
    <s v="NAoPri_cohort"/>
    <n v="2020"/>
    <s v="Q1"/>
    <s v="Q1-2020"/>
    <x v="95"/>
    <x v="112"/>
    <s v="."/>
    <s v="North Central London"/>
    <s v="ps_missing"/>
    <n v="35"/>
    <n v="8.5709999999999995E-2"/>
  </r>
  <r>
    <s v="NAoPri_cohort"/>
    <n v="2020"/>
    <s v="Q2"/>
    <s v="Q2-2020"/>
    <x v="95"/>
    <x v="112"/>
    <s v="."/>
    <s v="North Central London"/>
    <s v="ps_missing"/>
    <n v="14"/>
    <n v="0.14285999999999999"/>
  </r>
  <r>
    <s v="NAoPri_cohort"/>
    <n v="2020"/>
    <s v="Q3"/>
    <s v="Q3-2020"/>
    <x v="95"/>
    <x v="112"/>
    <s v="."/>
    <s v="North Central London"/>
    <s v="ps_missing"/>
    <n v="27"/>
    <n v="0.22222"/>
  </r>
  <r>
    <s v="NAoPri_cohort"/>
    <n v="2020"/>
    <s v="Q4"/>
    <s v="Q4-2020"/>
    <x v="95"/>
    <x v="112"/>
    <s v="."/>
    <s v="North Central London"/>
    <s v="ps_missing"/>
    <n v="33"/>
    <n v="9.0910000000000005E-2"/>
  </r>
  <r>
    <s v="NAoPri_cohort"/>
    <n v="2021"/>
    <s v="Q1"/>
    <s v="Q1-2021"/>
    <x v="95"/>
    <x v="112"/>
    <s v="."/>
    <s v="North Central London"/>
    <s v="ps_missing"/>
    <n v="30"/>
    <n v="6.6669999999999993E-2"/>
  </r>
  <r>
    <s v="NAoPri_cohort"/>
    <n v="2021"/>
    <s v="Q2"/>
    <s v="Q2-2021"/>
    <x v="95"/>
    <x v="112"/>
    <s v="."/>
    <s v="North Central London"/>
    <s v="ps_missing"/>
    <n v="37"/>
    <n v="0.16216"/>
  </r>
  <r>
    <s v="NAoPri_cohort"/>
    <n v="2021"/>
    <s v="Q3"/>
    <s v="Q3-2021"/>
    <x v="95"/>
    <x v="112"/>
    <s v="."/>
    <s v="North Central London"/>
    <s v="ps_missing"/>
    <n v="36"/>
    <n v="5.5559999999999998E-2"/>
  </r>
  <r>
    <s v="NAoPri_cohort"/>
    <n v="2021"/>
    <s v="Q4"/>
    <s v="Q4-2021"/>
    <x v="95"/>
    <x v="112"/>
    <s v="."/>
    <s v="North Central London"/>
    <s v="ps_missing"/>
    <n v="46"/>
    <n v="0.1087"/>
  </r>
  <r>
    <s v="NAoPri_cohort"/>
    <n v="2022"/>
    <s v="Q1"/>
    <s v="Q1-2022"/>
    <x v="95"/>
    <x v="112"/>
    <s v="."/>
    <s v="North Central London"/>
    <s v="ps_missing"/>
    <n v="19"/>
    <n v="0.10526000000000001"/>
  </r>
  <r>
    <s v="NAoPri_cohort"/>
    <n v="2022"/>
    <s v="Q2"/>
    <s v="Q2-2022"/>
    <x v="95"/>
    <x v="112"/>
    <s v="."/>
    <s v="North Central London"/>
    <s v="ps_missing"/>
    <n v="39"/>
    <n v="0.10256"/>
  </r>
  <r>
    <s v="NAoPri_cohort"/>
    <n v="2022"/>
    <s v="Q3"/>
    <s v="Q3-2022"/>
    <x v="95"/>
    <x v="112"/>
    <s v="."/>
    <s v="North Central London"/>
    <s v="ps_missing"/>
    <n v="41"/>
    <n v="7.3169999999999999E-2"/>
  </r>
  <r>
    <s v="NAoPri_cohort"/>
    <n v="2022"/>
    <s v="Q4"/>
    <s v="Q4-2022"/>
    <x v="95"/>
    <x v="112"/>
    <s v="."/>
    <s v="North Central London"/>
    <s v="ps_missing"/>
    <n v="43"/>
    <n v="2.3259999999999999E-2"/>
  </r>
  <r>
    <s v="NAoPri_cohort"/>
    <n v="2023"/>
    <s v="Q1"/>
    <s v="Q1-2023"/>
    <x v="95"/>
    <x v="112"/>
    <s v="."/>
    <s v="North Central London"/>
    <s v="ps_missing"/>
    <n v="42"/>
    <n v="4.7620000000000003E-2"/>
  </r>
  <r>
    <s v="NAoPri_cohort"/>
    <n v="2018"/>
    <s v="Q1"/>
    <s v="Q1-2018"/>
    <x v="96"/>
    <x v="113"/>
    <s v="."/>
    <s v="Wessex"/>
    <s v="ps_missing"/>
    <n v="119"/>
    <n v="0.96638999999999997"/>
  </r>
  <r>
    <s v="NAoPri_cohort"/>
    <n v="2018"/>
    <s v="Q2"/>
    <s v="Q2-2018"/>
    <x v="96"/>
    <x v="113"/>
    <s v="."/>
    <s v="Wessex"/>
    <s v="ps_missing"/>
    <n v="144"/>
    <n v="0.98611000000000004"/>
  </r>
  <r>
    <s v="NAoPri_cohort"/>
    <n v="2018"/>
    <s v="Q3"/>
    <s v="Q3-2018"/>
    <x v="96"/>
    <x v="113"/>
    <s v="."/>
    <s v="Wessex"/>
    <s v="ps_missing"/>
    <n v="130"/>
    <n v="1"/>
  </r>
  <r>
    <s v="NAoPri_cohort"/>
    <n v="2018"/>
    <s v="Q4"/>
    <s v="Q4-2018"/>
    <x v="96"/>
    <x v="113"/>
    <s v="."/>
    <s v="Wessex"/>
    <s v="ps_missing"/>
    <n v="125"/>
    <n v="0.97599999999999998"/>
  </r>
  <r>
    <s v="NAoPri_cohort"/>
    <n v="2019"/>
    <s v="Q1"/>
    <s v="Q1-2019"/>
    <x v="96"/>
    <x v="113"/>
    <s v="."/>
    <s v="Wessex"/>
    <s v="ps_missing"/>
    <n v="145"/>
    <n v="0.95172000000000001"/>
  </r>
  <r>
    <s v="NAoPri_cohort"/>
    <n v="2019"/>
    <s v="Q2"/>
    <s v="Q2-2019"/>
    <x v="96"/>
    <x v="113"/>
    <s v="."/>
    <s v="Wessex"/>
    <s v="ps_missing"/>
    <n v="163"/>
    <n v="0.99387000000000003"/>
  </r>
  <r>
    <s v="NAoPri_cohort"/>
    <n v="2019"/>
    <s v="Q3"/>
    <s v="Q3-2019"/>
    <x v="96"/>
    <x v="113"/>
    <s v="."/>
    <s v="Wessex"/>
    <s v="ps_missing"/>
    <n v="127"/>
    <n v="0.97638000000000003"/>
  </r>
  <r>
    <s v="NAoPri_cohort"/>
    <n v="2019"/>
    <s v="Q4"/>
    <s v="Q4-2019"/>
    <x v="96"/>
    <x v="113"/>
    <s v="."/>
    <s v="Wessex"/>
    <s v="ps_missing"/>
    <n v="129"/>
    <n v="0.98450000000000004"/>
  </r>
  <r>
    <s v="NAoPri_cohort"/>
    <n v="2020"/>
    <s v="Q1"/>
    <s v="Q1-2020"/>
    <x v="96"/>
    <x v="113"/>
    <s v="."/>
    <s v="Wessex"/>
    <s v="ps_missing"/>
    <n v="100"/>
    <n v="0.97"/>
  </r>
  <r>
    <s v="NAoPri_cohort"/>
    <n v="2020"/>
    <s v="Q2"/>
    <s v="Q2-2020"/>
    <x v="96"/>
    <x v="113"/>
    <s v="."/>
    <s v="Wessex"/>
    <s v="ps_missing"/>
    <n v="54"/>
    <n v="1"/>
  </r>
  <r>
    <s v="NAoPri_cohort"/>
    <n v="2020"/>
    <s v="Q3"/>
    <s v="Q3-2020"/>
    <x v="96"/>
    <x v="113"/>
    <s v="."/>
    <s v="Wessex"/>
    <s v="ps_missing"/>
    <n v="81"/>
    <n v="0.98765000000000003"/>
  </r>
  <r>
    <s v="NAoPri_cohort"/>
    <n v="2020"/>
    <s v="Q4"/>
    <s v="Q4-2020"/>
    <x v="96"/>
    <x v="113"/>
    <s v="."/>
    <s v="Wessex"/>
    <s v="ps_missing"/>
    <n v="106"/>
    <n v="0.99056999999999995"/>
  </r>
  <r>
    <s v="NAoPri_cohort"/>
    <n v="2021"/>
    <s v="Q1"/>
    <s v="Q1-2021"/>
    <x v="96"/>
    <x v="113"/>
    <s v="."/>
    <s v="Wessex"/>
    <s v="ps_missing"/>
    <n v="101"/>
    <n v="0.99009999999999998"/>
  </r>
  <r>
    <s v="NAoPri_cohort"/>
    <n v="2021"/>
    <s v="Q2"/>
    <s v="Q2-2021"/>
    <x v="96"/>
    <x v="113"/>
    <s v="."/>
    <s v="Wessex"/>
    <s v="ps_missing"/>
    <n v="129"/>
    <n v="0.99224999999999997"/>
  </r>
  <r>
    <s v="NAoPri_cohort"/>
    <n v="2021"/>
    <s v="Q3"/>
    <s v="Q3-2021"/>
    <x v="96"/>
    <x v="113"/>
    <s v="."/>
    <s v="Wessex"/>
    <s v="ps_missing"/>
    <n v="138"/>
    <n v="0.99275000000000002"/>
  </r>
  <r>
    <s v="NAoPri_cohort"/>
    <n v="2021"/>
    <s v="Q4"/>
    <s v="Q4-2021"/>
    <x v="96"/>
    <x v="113"/>
    <s v="."/>
    <s v="Wessex"/>
    <s v="ps_missing"/>
    <n v="139"/>
    <n v="0.97121999999999997"/>
  </r>
  <r>
    <s v="NAoPri_cohort"/>
    <n v="2022"/>
    <s v="Q1"/>
    <s v="Q1-2022"/>
    <x v="96"/>
    <x v="113"/>
    <s v="."/>
    <s v="Wessex"/>
    <s v="ps_missing"/>
    <n v="152"/>
    <n v="0.98026000000000002"/>
  </r>
  <r>
    <s v="NAoPri_cohort"/>
    <n v="2022"/>
    <s v="Q2"/>
    <s v="Q2-2022"/>
    <x v="96"/>
    <x v="113"/>
    <s v="."/>
    <s v="Wessex"/>
    <s v="ps_missing"/>
    <n v="163"/>
    <n v="0.96318999999999999"/>
  </r>
  <r>
    <s v="NAoPri_cohort"/>
    <n v="2022"/>
    <s v="Q3"/>
    <s v="Q3-2022"/>
    <x v="96"/>
    <x v="113"/>
    <s v="."/>
    <s v="Wessex"/>
    <s v="ps_missing"/>
    <n v="174"/>
    <n v="0.97701000000000005"/>
  </r>
  <r>
    <s v="NAoPri_cohort"/>
    <n v="2022"/>
    <s v="Q4"/>
    <s v="Q4-2022"/>
    <x v="96"/>
    <x v="113"/>
    <s v="."/>
    <s v="Wessex"/>
    <s v="ps_missing"/>
    <n v="180"/>
    <n v="0.92778000000000005"/>
  </r>
  <r>
    <s v="NAoPri_cohort"/>
    <n v="2023"/>
    <s v="Q1"/>
    <s v="Q1-2023"/>
    <x v="96"/>
    <x v="113"/>
    <s v="."/>
    <s v="Wessex"/>
    <s v="ps_missing"/>
    <n v="158"/>
    <n v="0.93671000000000004"/>
  </r>
  <r>
    <s v="NAoPri_cohort"/>
    <n v="2018"/>
    <s v="Q1"/>
    <s v="Q1-2018"/>
    <x v="97"/>
    <x v="114"/>
    <s v="."/>
    <s v="West Midlands"/>
    <s v="ps_missing"/>
    <n v="192"/>
    <n v="0.18229000000000001"/>
  </r>
  <r>
    <s v="NAoPri_cohort"/>
    <n v="2018"/>
    <s v="Q2"/>
    <s v="Q2-2018"/>
    <x v="97"/>
    <x v="114"/>
    <s v="."/>
    <s v="West Midlands"/>
    <s v="ps_missing"/>
    <n v="215"/>
    <n v="0.18140000000000001"/>
  </r>
  <r>
    <s v="NAoPri_cohort"/>
    <n v="2018"/>
    <s v="Q3"/>
    <s v="Q3-2018"/>
    <x v="97"/>
    <x v="114"/>
    <s v="."/>
    <s v="West Midlands"/>
    <s v="ps_missing"/>
    <n v="207"/>
    <n v="0.32367000000000001"/>
  </r>
  <r>
    <s v="NAoPri_cohort"/>
    <n v="2018"/>
    <s v="Q4"/>
    <s v="Q4-2018"/>
    <x v="97"/>
    <x v="114"/>
    <s v="."/>
    <s v="West Midlands"/>
    <s v="ps_missing"/>
    <n v="209"/>
    <n v="3.8280000000000002E-2"/>
  </r>
  <r>
    <s v="NAoPri_cohort"/>
    <n v="2019"/>
    <s v="Q1"/>
    <s v="Q1-2019"/>
    <x v="97"/>
    <x v="114"/>
    <s v="."/>
    <s v="West Midlands"/>
    <s v="ps_missing"/>
    <n v="184"/>
    <n v="4.8910000000000002E-2"/>
  </r>
  <r>
    <s v="NAoPri_cohort"/>
    <n v="2019"/>
    <s v="Q2"/>
    <s v="Q2-2019"/>
    <x v="97"/>
    <x v="114"/>
    <s v="."/>
    <s v="West Midlands"/>
    <s v="ps_missing"/>
    <n v="211"/>
    <n v="9.0050000000000005E-2"/>
  </r>
  <r>
    <s v="NAoPri_cohort"/>
    <n v="2019"/>
    <s v="Q3"/>
    <s v="Q3-2019"/>
    <x v="97"/>
    <x v="114"/>
    <s v="."/>
    <s v="West Midlands"/>
    <s v="ps_missing"/>
    <n v="212"/>
    <n v="0.10849"/>
  </r>
  <r>
    <s v="NAoPri_cohort"/>
    <n v="2019"/>
    <s v="Q4"/>
    <s v="Q4-2019"/>
    <x v="97"/>
    <x v="114"/>
    <s v="."/>
    <s v="West Midlands"/>
    <s v="ps_missing"/>
    <n v="221"/>
    <n v="5.8819999999999997E-2"/>
  </r>
  <r>
    <s v="NAoPri_cohort"/>
    <n v="2020"/>
    <s v="Q1"/>
    <s v="Q1-2020"/>
    <x v="97"/>
    <x v="114"/>
    <s v="."/>
    <s v="West Midlands"/>
    <s v="ps_missing"/>
    <n v="177"/>
    <n v="0.44068000000000002"/>
  </r>
  <r>
    <s v="NAoPri_cohort"/>
    <n v="2020"/>
    <s v="Q2"/>
    <s v="Q2-2020"/>
    <x v="97"/>
    <x v="114"/>
    <s v="."/>
    <s v="West Midlands"/>
    <s v="ps_missing"/>
    <n v="123"/>
    <n v="0.19511999999999999"/>
  </r>
  <r>
    <s v="NAoPri_cohort"/>
    <n v="2020"/>
    <s v="Q3"/>
    <s v="Q3-2020"/>
    <x v="97"/>
    <x v="114"/>
    <s v="."/>
    <s v="West Midlands"/>
    <s v="ps_missing"/>
    <n v="122"/>
    <n v="0.14754"/>
  </r>
  <r>
    <s v="NAoPri_cohort"/>
    <n v="2020"/>
    <s v="Q4"/>
    <s v="Q4-2020"/>
    <x v="97"/>
    <x v="114"/>
    <s v="."/>
    <s v="West Midlands"/>
    <s v="ps_missing"/>
    <n v="181"/>
    <n v="0.42541000000000001"/>
  </r>
  <r>
    <s v="NAoPri_cohort"/>
    <n v="2021"/>
    <s v="Q1"/>
    <s v="Q1-2021"/>
    <x v="97"/>
    <x v="114"/>
    <s v="."/>
    <s v="West Midlands"/>
    <s v="ps_missing"/>
    <n v="161"/>
    <n v="0.32918999999999998"/>
  </r>
  <r>
    <s v="NAoPri_cohort"/>
    <n v="2021"/>
    <s v="Q2"/>
    <s v="Q2-2021"/>
    <x v="97"/>
    <x v="114"/>
    <s v="."/>
    <s v="West Midlands"/>
    <s v="ps_missing"/>
    <n v="213"/>
    <n v="0.23474"/>
  </r>
  <r>
    <s v="NAoPri_cohort"/>
    <n v="2021"/>
    <s v="Q3"/>
    <s v="Q3-2021"/>
    <x v="97"/>
    <x v="114"/>
    <s v="."/>
    <s v="West Midlands"/>
    <s v="ps_missing"/>
    <n v="233"/>
    <n v="0.15021000000000001"/>
  </r>
  <r>
    <s v="NAoPri_cohort"/>
    <n v="2021"/>
    <s v="Q4"/>
    <s v="Q4-2021"/>
    <x v="97"/>
    <x v="114"/>
    <s v="."/>
    <s v="West Midlands"/>
    <s v="ps_missing"/>
    <n v="196"/>
    <n v="0.85714000000000001"/>
  </r>
  <r>
    <s v="NAoPri_cohort"/>
    <n v="2022"/>
    <s v="Q1"/>
    <s v="Q1-2022"/>
    <x v="97"/>
    <x v="114"/>
    <s v="."/>
    <s v="West Midlands"/>
    <s v="ps_missing"/>
    <n v="189"/>
    <n v="0.88888999999999996"/>
  </r>
  <r>
    <s v="NAoPri_cohort"/>
    <n v="2022"/>
    <s v="Q2"/>
    <s v="Q2-2022"/>
    <x v="97"/>
    <x v="114"/>
    <s v="."/>
    <s v="West Midlands"/>
    <s v="ps_missing"/>
    <n v="229"/>
    <n v="0.89083000000000001"/>
  </r>
  <r>
    <s v="NAoPri_cohort"/>
    <n v="2022"/>
    <s v="Q3"/>
    <s v="Q3-2022"/>
    <x v="97"/>
    <x v="114"/>
    <s v="."/>
    <s v="West Midlands"/>
    <s v="ps_missing"/>
    <n v="194"/>
    <n v="0.94845000000000002"/>
  </r>
  <r>
    <s v="NAoPri_cohort"/>
    <n v="2022"/>
    <s v="Q4"/>
    <s v="Q4-2022"/>
    <x v="97"/>
    <x v="114"/>
    <s v="."/>
    <s v="West Midlands"/>
    <s v="ps_missing"/>
    <n v="232"/>
    <n v="0.92671999999999999"/>
  </r>
  <r>
    <s v="NAoPri_cohort"/>
    <n v="2023"/>
    <s v="Q1"/>
    <s v="Q1-2023"/>
    <x v="97"/>
    <x v="114"/>
    <s v="."/>
    <s v="West Midlands"/>
    <s v="ps_missing"/>
    <n v="181"/>
    <n v="0.91713"/>
  </r>
  <r>
    <s v="NAoPri_cohort"/>
    <n v="2018"/>
    <s v="Q1"/>
    <s v="Q1-2018"/>
    <x v="98"/>
    <x v="115"/>
    <s v="."/>
    <s v="West Midlands"/>
    <s v="ps_missing"/>
    <n v="94"/>
    <n v="0.79786999999999997"/>
  </r>
  <r>
    <s v="NAoPri_cohort"/>
    <n v="2018"/>
    <s v="Q2"/>
    <s v="Q2-2018"/>
    <x v="98"/>
    <x v="115"/>
    <s v="."/>
    <s v="West Midlands"/>
    <s v="ps_missing"/>
    <n v="113"/>
    <n v="0.85841000000000001"/>
  </r>
  <r>
    <s v="NAoPri_cohort"/>
    <n v="2018"/>
    <s v="Q3"/>
    <s v="Q3-2018"/>
    <x v="98"/>
    <x v="115"/>
    <s v="."/>
    <s v="West Midlands"/>
    <s v="ps_missing"/>
    <n v="113"/>
    <n v="0.92920000000000003"/>
  </r>
  <r>
    <s v="NAoPri_cohort"/>
    <n v="2018"/>
    <s v="Q4"/>
    <s v="Q4-2018"/>
    <x v="98"/>
    <x v="115"/>
    <s v="."/>
    <s v="West Midlands"/>
    <s v="ps_missing"/>
    <n v="97"/>
    <n v="0.90722000000000003"/>
  </r>
  <r>
    <s v="NAoPri_cohort"/>
    <n v="2019"/>
    <s v="Q1"/>
    <s v="Q1-2019"/>
    <x v="98"/>
    <x v="115"/>
    <s v="."/>
    <s v="West Midlands"/>
    <s v="ps_missing"/>
    <n v="68"/>
    <n v="0.91176000000000001"/>
  </r>
  <r>
    <s v="NAoPri_cohort"/>
    <n v="2019"/>
    <s v="Q2"/>
    <s v="Q2-2019"/>
    <x v="98"/>
    <x v="115"/>
    <s v="."/>
    <s v="West Midlands"/>
    <s v="ps_missing"/>
    <n v="64"/>
    <n v="0.98436999999999997"/>
  </r>
  <r>
    <s v="NAoPri_cohort"/>
    <n v="2019"/>
    <s v="Q3"/>
    <s v="Q3-2019"/>
    <x v="98"/>
    <x v="115"/>
    <s v="."/>
    <s v="West Midlands"/>
    <s v="ps_missing"/>
    <n v="92"/>
    <n v="0.92391000000000001"/>
  </r>
  <r>
    <s v="NAoPri_cohort"/>
    <n v="2019"/>
    <s v="Q4"/>
    <s v="Q4-2019"/>
    <x v="98"/>
    <x v="115"/>
    <s v="."/>
    <s v="West Midlands"/>
    <s v="ps_missing"/>
    <n v="104"/>
    <n v="1"/>
  </r>
  <r>
    <s v="NAoPri_cohort"/>
    <n v="2020"/>
    <s v="Q1"/>
    <s v="Q1-2020"/>
    <x v="98"/>
    <x v="115"/>
    <s v="."/>
    <s v="West Midlands"/>
    <s v="ps_missing"/>
    <n v="82"/>
    <n v="1"/>
  </r>
  <r>
    <s v="NAoPri_cohort"/>
    <n v="2020"/>
    <s v="Q2"/>
    <s v="Q2-2020"/>
    <x v="98"/>
    <x v="115"/>
    <s v="."/>
    <s v="West Midlands"/>
    <s v="ps_missing"/>
    <n v="50"/>
    <n v="0.98"/>
  </r>
  <r>
    <s v="NAoPri_cohort"/>
    <n v="2020"/>
    <s v="Q3"/>
    <s v="Q3-2020"/>
    <x v="98"/>
    <x v="115"/>
    <s v="."/>
    <s v="West Midlands"/>
    <s v="ps_missing"/>
    <n v="51"/>
    <n v="1"/>
  </r>
  <r>
    <s v="NAoPri_cohort"/>
    <n v="2020"/>
    <s v="Q4"/>
    <s v="Q4-2020"/>
    <x v="98"/>
    <x v="115"/>
    <s v="."/>
    <s v="West Midlands"/>
    <s v="ps_missing"/>
    <n v="99"/>
    <n v="1"/>
  </r>
  <r>
    <s v="NAoPri_cohort"/>
    <n v="2021"/>
    <s v="Q1"/>
    <s v="Q1-2021"/>
    <x v="98"/>
    <x v="115"/>
    <s v="."/>
    <s v="West Midlands"/>
    <s v="ps_missing"/>
    <n v="67"/>
    <n v="0.95521999999999996"/>
  </r>
  <r>
    <s v="NAoPri_cohort"/>
    <n v="2021"/>
    <s v="Q2"/>
    <s v="Q2-2021"/>
    <x v="98"/>
    <x v="115"/>
    <s v="."/>
    <s v="West Midlands"/>
    <s v="ps_missing"/>
    <n v="112"/>
    <n v="0.89285999999999999"/>
  </r>
  <r>
    <s v="NAoPri_cohort"/>
    <n v="2021"/>
    <s v="Q3"/>
    <s v="Q3-2021"/>
    <x v="98"/>
    <x v="115"/>
    <s v="."/>
    <s v="West Midlands"/>
    <s v="ps_missing"/>
    <n v="87"/>
    <n v="0.93103000000000002"/>
  </r>
  <r>
    <s v="NAoPri_cohort"/>
    <n v="2021"/>
    <s v="Q4"/>
    <s v="Q4-2021"/>
    <x v="98"/>
    <x v="115"/>
    <s v="."/>
    <s v="West Midlands"/>
    <s v="ps_missing"/>
    <n v="108"/>
    <n v="0.93518999999999997"/>
  </r>
  <r>
    <s v="NAoPri_cohort"/>
    <n v="2022"/>
    <s v="Q1"/>
    <s v="Q1-2022"/>
    <x v="98"/>
    <x v="115"/>
    <s v="."/>
    <s v="West Midlands"/>
    <s v="ps_missing"/>
    <n v="110"/>
    <n v="0.95455000000000001"/>
  </r>
  <r>
    <s v="NAoPri_cohort"/>
    <n v="2022"/>
    <s v="Q2"/>
    <s v="Q2-2022"/>
    <x v="98"/>
    <x v="115"/>
    <s v="."/>
    <s v="West Midlands"/>
    <s v="ps_missing"/>
    <n v="99"/>
    <n v="0.9798"/>
  </r>
  <r>
    <s v="NAoPri_cohort"/>
    <n v="2022"/>
    <s v="Q3"/>
    <s v="Q3-2022"/>
    <x v="98"/>
    <x v="115"/>
    <s v="."/>
    <s v="West Midlands"/>
    <s v="ps_missing"/>
    <n v="90"/>
    <n v="0.98889000000000005"/>
  </r>
  <r>
    <s v="NAoPri_cohort"/>
    <n v="2022"/>
    <s v="Q4"/>
    <s v="Q4-2022"/>
    <x v="98"/>
    <x v="115"/>
    <s v="."/>
    <s v="West Midlands"/>
    <s v="ps_missing"/>
    <n v="133"/>
    <n v="0.96992"/>
  </r>
  <r>
    <s v="NAoPri_cohort"/>
    <n v="2023"/>
    <s v="Q1"/>
    <s v="Q1-2023"/>
    <x v="98"/>
    <x v="115"/>
    <s v="."/>
    <s v="West Midlands"/>
    <s v="ps_missing"/>
    <n v="71"/>
    <n v="0.97182999999999997"/>
  </r>
  <r>
    <s v="NAoPri_cohort"/>
    <n v="2018"/>
    <s v="Q1"/>
    <s v="Q1-2018"/>
    <x v="99"/>
    <x v="116"/>
    <s v="."/>
    <s v="Wessex"/>
    <s v="ps_missing"/>
    <n v="178"/>
    <n v="0.75280999999999998"/>
  </r>
  <r>
    <s v="NAoPri_cohort"/>
    <n v="2018"/>
    <s v="Q2"/>
    <s v="Q2-2018"/>
    <x v="99"/>
    <x v="116"/>
    <s v="."/>
    <s v="Wessex"/>
    <s v="ps_missing"/>
    <n v="207"/>
    <n v="0.66183999999999998"/>
  </r>
  <r>
    <s v="NAoPri_cohort"/>
    <n v="2018"/>
    <s v="Q3"/>
    <s v="Q3-2018"/>
    <x v="99"/>
    <x v="116"/>
    <s v="."/>
    <s v="Wessex"/>
    <s v="ps_missing"/>
    <n v="163"/>
    <n v="0.44785000000000003"/>
  </r>
  <r>
    <s v="NAoPri_cohort"/>
    <n v="2018"/>
    <s v="Q4"/>
    <s v="Q4-2018"/>
    <x v="99"/>
    <x v="116"/>
    <s v="."/>
    <s v="Wessex"/>
    <s v="ps_missing"/>
    <n v="176"/>
    <n v="0.375"/>
  </r>
  <r>
    <s v="NAoPri_cohort"/>
    <n v="2019"/>
    <s v="Q1"/>
    <s v="Q1-2019"/>
    <x v="99"/>
    <x v="116"/>
    <s v="."/>
    <s v="Wessex"/>
    <s v="ps_missing"/>
    <n v="188"/>
    <n v="0.59574000000000005"/>
  </r>
  <r>
    <s v="NAoPri_cohort"/>
    <n v="2019"/>
    <s v="Q2"/>
    <s v="Q2-2019"/>
    <x v="99"/>
    <x v="116"/>
    <s v="."/>
    <s v="Wessex"/>
    <s v="ps_missing"/>
    <n v="184"/>
    <n v="0.63043000000000005"/>
  </r>
  <r>
    <s v="NAoPri_cohort"/>
    <n v="2019"/>
    <s v="Q3"/>
    <s v="Q3-2019"/>
    <x v="99"/>
    <x v="116"/>
    <s v="."/>
    <s v="Wessex"/>
    <s v="ps_missing"/>
    <n v="171"/>
    <n v="0.87719000000000003"/>
  </r>
  <r>
    <s v="NAoPri_cohort"/>
    <n v="2019"/>
    <s v="Q4"/>
    <s v="Q4-2019"/>
    <x v="99"/>
    <x v="116"/>
    <s v="."/>
    <s v="Wessex"/>
    <s v="ps_missing"/>
    <n v="195"/>
    <n v="0.93332999999999999"/>
  </r>
  <r>
    <s v="NAoPri_cohort"/>
    <n v="2020"/>
    <s v="Q1"/>
    <s v="Q1-2020"/>
    <x v="99"/>
    <x v="116"/>
    <s v="."/>
    <s v="Wessex"/>
    <s v="ps_missing"/>
    <n v="144"/>
    <n v="0.79861000000000004"/>
  </r>
  <r>
    <s v="NAoPri_cohort"/>
    <n v="2020"/>
    <s v="Q2"/>
    <s v="Q2-2020"/>
    <x v="99"/>
    <x v="116"/>
    <s v="."/>
    <s v="Wessex"/>
    <s v="ps_missing"/>
    <n v="80"/>
    <n v="0.9"/>
  </r>
  <r>
    <s v="NAoPri_cohort"/>
    <n v="2020"/>
    <s v="Q3"/>
    <s v="Q3-2020"/>
    <x v="99"/>
    <x v="116"/>
    <s v="."/>
    <s v="Wessex"/>
    <s v="ps_missing"/>
    <n v="110"/>
    <n v="0.86363999999999996"/>
  </r>
  <r>
    <s v="NAoPri_cohort"/>
    <n v="2020"/>
    <s v="Q4"/>
    <s v="Q4-2020"/>
    <x v="99"/>
    <x v="116"/>
    <s v="."/>
    <s v="Wessex"/>
    <s v="ps_missing"/>
    <n v="173"/>
    <n v="0.83814999999999995"/>
  </r>
  <r>
    <s v="NAoPri_cohort"/>
    <n v="2021"/>
    <s v="Q1"/>
    <s v="Q1-2021"/>
    <x v="99"/>
    <x v="116"/>
    <s v="."/>
    <s v="Wessex"/>
    <s v="ps_missing"/>
    <n v="154"/>
    <n v="0.73377000000000003"/>
  </r>
  <r>
    <s v="NAoPri_cohort"/>
    <n v="2021"/>
    <s v="Q2"/>
    <s v="Q2-2021"/>
    <x v="99"/>
    <x v="116"/>
    <s v="."/>
    <s v="Wessex"/>
    <s v="ps_missing"/>
    <n v="209"/>
    <n v="0.53110000000000002"/>
  </r>
  <r>
    <s v="NAoPri_cohort"/>
    <n v="2021"/>
    <s v="Q3"/>
    <s v="Q3-2021"/>
    <x v="99"/>
    <x v="116"/>
    <s v="."/>
    <s v="Wessex"/>
    <s v="ps_missing"/>
    <n v="183"/>
    <n v="0.65573999999999999"/>
  </r>
  <r>
    <s v="NAoPri_cohort"/>
    <n v="2021"/>
    <s v="Q4"/>
    <s v="Q4-2021"/>
    <x v="99"/>
    <x v="116"/>
    <s v="."/>
    <s v="Wessex"/>
    <s v="ps_missing"/>
    <n v="198"/>
    <n v="0.67676999999999998"/>
  </r>
  <r>
    <s v="NAoPri_cohort"/>
    <n v="2022"/>
    <s v="Q1"/>
    <s v="Q1-2022"/>
    <x v="99"/>
    <x v="116"/>
    <s v="."/>
    <s v="Wessex"/>
    <s v="ps_missing"/>
    <n v="155"/>
    <n v="0.89676999999999996"/>
  </r>
  <r>
    <s v="NAoPri_cohort"/>
    <n v="2022"/>
    <s v="Q2"/>
    <s v="Q2-2022"/>
    <x v="99"/>
    <x v="116"/>
    <s v="."/>
    <s v="Wessex"/>
    <s v="ps_missing"/>
    <n v="180"/>
    <n v="0.97221999999999997"/>
  </r>
  <r>
    <s v="NAoPri_cohort"/>
    <n v="2022"/>
    <s v="Q3"/>
    <s v="Q3-2022"/>
    <x v="99"/>
    <x v="116"/>
    <s v="."/>
    <s v="Wessex"/>
    <s v="ps_missing"/>
    <n v="190"/>
    <n v="0.97367999999999999"/>
  </r>
  <r>
    <s v="NAoPri_cohort"/>
    <n v="2022"/>
    <s v="Q4"/>
    <s v="Q4-2022"/>
    <x v="99"/>
    <x v="116"/>
    <s v="."/>
    <s v="Wessex"/>
    <s v="ps_missing"/>
    <n v="194"/>
    <n v="0.92267999999999994"/>
  </r>
  <r>
    <s v="NAoPri_cohort"/>
    <n v="2023"/>
    <s v="Q1"/>
    <s v="Q1-2023"/>
    <x v="99"/>
    <x v="116"/>
    <s v="."/>
    <s v="Wessex"/>
    <s v="ps_missing"/>
    <n v="202"/>
    <n v="0.49504999999999999"/>
  </r>
  <r>
    <s v="NAoPri_cohort"/>
    <n v="2018"/>
    <s v="Q1"/>
    <s v="Q1-2018"/>
    <x v="100"/>
    <x v="117"/>
    <s v="."/>
    <s v="Peninsula"/>
    <s v="ps_missing"/>
    <n v="116"/>
    <n v="0"/>
  </r>
  <r>
    <s v="NAoPri_cohort"/>
    <n v="2018"/>
    <s v="Q2"/>
    <s v="Q2-2018"/>
    <x v="100"/>
    <x v="117"/>
    <s v="."/>
    <s v="Peninsula"/>
    <s v="ps_missing"/>
    <n v="120"/>
    <n v="2.5000000000000001E-2"/>
  </r>
  <r>
    <s v="NAoPri_cohort"/>
    <n v="2018"/>
    <s v="Q3"/>
    <s v="Q3-2018"/>
    <x v="100"/>
    <x v="117"/>
    <s v="."/>
    <s v="Peninsula"/>
    <s v="ps_missing"/>
    <n v="155"/>
    <n v="3.2259999999999997E-2"/>
  </r>
  <r>
    <s v="NAoPri_cohort"/>
    <n v="2018"/>
    <s v="Q4"/>
    <s v="Q4-2018"/>
    <x v="100"/>
    <x v="117"/>
    <s v="."/>
    <s v="Peninsula"/>
    <s v="ps_missing"/>
    <n v="129"/>
    <n v="2.3259999999999999E-2"/>
  </r>
  <r>
    <s v="NAoPri_cohort"/>
    <n v="2019"/>
    <s v="Q1"/>
    <s v="Q1-2019"/>
    <x v="100"/>
    <x v="117"/>
    <s v="."/>
    <s v="Peninsula"/>
    <s v="ps_missing"/>
    <n v="117"/>
    <n v="8.5500000000000003E-3"/>
  </r>
  <r>
    <s v="NAoPri_cohort"/>
    <n v="2019"/>
    <s v="Q2"/>
    <s v="Q2-2019"/>
    <x v="100"/>
    <x v="117"/>
    <s v="."/>
    <s v="Peninsula"/>
    <s v="ps_missing"/>
    <n v="124"/>
    <n v="1.6129999999999999E-2"/>
  </r>
  <r>
    <s v="NAoPri_cohort"/>
    <n v="2019"/>
    <s v="Q3"/>
    <s v="Q3-2019"/>
    <x v="100"/>
    <x v="117"/>
    <s v="."/>
    <s v="Peninsula"/>
    <s v="ps_missing"/>
    <n v="116"/>
    <n v="0"/>
  </r>
  <r>
    <s v="NAoPri_cohort"/>
    <n v="2019"/>
    <s v="Q4"/>
    <s v="Q4-2019"/>
    <x v="100"/>
    <x v="117"/>
    <s v="."/>
    <s v="Peninsula"/>
    <s v="ps_missing"/>
    <n v="104"/>
    <n v="3.8460000000000001E-2"/>
  </r>
  <r>
    <s v="NAoPri_cohort"/>
    <n v="2020"/>
    <s v="Q1"/>
    <s v="Q1-2020"/>
    <x v="100"/>
    <x v="117"/>
    <s v="."/>
    <s v="Peninsula"/>
    <s v="ps_missing"/>
    <n v="109"/>
    <n v="0.94494999999999996"/>
  </r>
  <r>
    <s v="NAoPri_cohort"/>
    <n v="2020"/>
    <s v="Q2"/>
    <s v="Q2-2020"/>
    <x v="100"/>
    <x v="117"/>
    <s v="."/>
    <s v="Peninsula"/>
    <s v="ps_missing"/>
    <n v="64"/>
    <n v="0.90625"/>
  </r>
  <r>
    <s v="NAoPri_cohort"/>
    <n v="2020"/>
    <s v="Q3"/>
    <s v="Q3-2020"/>
    <x v="100"/>
    <x v="117"/>
    <s v="."/>
    <s v="Peninsula"/>
    <s v="ps_missing"/>
    <n v="122"/>
    <n v="0.97541"/>
  </r>
  <r>
    <s v="NAoPri_cohort"/>
    <n v="2020"/>
    <s v="Q4"/>
    <s v="Q4-2020"/>
    <x v="100"/>
    <x v="117"/>
    <s v="."/>
    <s v="Peninsula"/>
    <s v="ps_missing"/>
    <n v="125"/>
    <n v="0.83199999999999996"/>
  </r>
  <r>
    <s v="NAoPri_cohort"/>
    <n v="2021"/>
    <s v="Q1"/>
    <s v="Q1-2021"/>
    <x v="100"/>
    <x v="117"/>
    <s v="."/>
    <s v="Peninsula"/>
    <s v="ps_missing"/>
    <n v="108"/>
    <n v="0.30556"/>
  </r>
  <r>
    <s v="NAoPri_cohort"/>
    <n v="2021"/>
    <s v="Q2"/>
    <s v="Q2-2021"/>
    <x v="100"/>
    <x v="117"/>
    <s v="."/>
    <s v="Peninsula"/>
    <s v="ps_missing"/>
    <n v="137"/>
    <n v="0.49635000000000001"/>
  </r>
  <r>
    <s v="NAoPri_cohort"/>
    <n v="2021"/>
    <s v="Q3"/>
    <s v="Q3-2021"/>
    <x v="100"/>
    <x v="117"/>
    <s v="."/>
    <s v="Peninsula"/>
    <s v="ps_missing"/>
    <n v="136"/>
    <n v="0.61029"/>
  </r>
  <r>
    <s v="NAoPri_cohort"/>
    <n v="2021"/>
    <s v="Q4"/>
    <s v="Q4-2021"/>
    <x v="100"/>
    <x v="117"/>
    <s v="."/>
    <s v="Peninsula"/>
    <s v="ps_missing"/>
    <n v="130"/>
    <n v="0.36923"/>
  </r>
  <r>
    <s v="NAoPri_cohort"/>
    <n v="2022"/>
    <s v="Q1"/>
    <s v="Q1-2022"/>
    <x v="100"/>
    <x v="117"/>
    <s v="."/>
    <s v="Peninsula"/>
    <s v="ps_missing"/>
    <n v="123"/>
    <n v="0.49592999999999998"/>
  </r>
  <r>
    <s v="NAoPri_cohort"/>
    <n v="2022"/>
    <s v="Q2"/>
    <s v="Q2-2022"/>
    <x v="100"/>
    <x v="117"/>
    <s v="."/>
    <s v="Peninsula"/>
    <s v="ps_missing"/>
    <n v="115"/>
    <n v="0.33912999999999999"/>
  </r>
  <r>
    <s v="NAoPri_cohort"/>
    <n v="2022"/>
    <s v="Q3"/>
    <s v="Q3-2022"/>
    <x v="100"/>
    <x v="117"/>
    <s v="."/>
    <s v="Peninsula"/>
    <s v="ps_missing"/>
    <n v="108"/>
    <n v="0"/>
  </r>
  <r>
    <s v="NAoPri_cohort"/>
    <n v="2022"/>
    <s v="Q4"/>
    <s v="Q4-2022"/>
    <x v="100"/>
    <x v="117"/>
    <s v="."/>
    <s v="Peninsula"/>
    <s v="ps_missing"/>
    <n v="102"/>
    <n v="9.7999999999999997E-3"/>
  </r>
  <r>
    <s v="NAoPri_cohort"/>
    <n v="2023"/>
    <s v="Q1"/>
    <s v="Q1-2023"/>
    <x v="100"/>
    <x v="117"/>
    <s v="."/>
    <s v="Peninsula"/>
    <s v="ps_missing"/>
    <n v="131"/>
    <n v="0.29770999999999997"/>
  </r>
  <r>
    <s v="NAoPri_cohort"/>
    <n v="2018"/>
    <s v="Q1"/>
    <s v="Q1-2018"/>
    <x v="101"/>
    <x v="118"/>
    <s v="."/>
    <s v="Surrey and Sussex"/>
    <s v="ps_missing"/>
    <n v="280"/>
    <n v="0.86785999999999996"/>
  </r>
  <r>
    <s v="NAoPri_cohort"/>
    <n v="2018"/>
    <s v="Q2"/>
    <s v="Q2-2018"/>
    <x v="101"/>
    <x v="118"/>
    <s v="."/>
    <s v="Surrey and Sussex"/>
    <s v="ps_missing"/>
    <n v="335"/>
    <n v="0.94626999999999994"/>
  </r>
  <r>
    <s v="NAoPri_cohort"/>
    <n v="2018"/>
    <s v="Q3"/>
    <s v="Q3-2018"/>
    <x v="101"/>
    <x v="118"/>
    <s v="."/>
    <s v="Surrey and Sussex"/>
    <s v="ps_missing"/>
    <n v="317"/>
    <n v="0.92113999999999996"/>
  </r>
  <r>
    <s v="NAoPri_cohort"/>
    <n v="2018"/>
    <s v="Q4"/>
    <s v="Q4-2018"/>
    <x v="101"/>
    <x v="118"/>
    <s v="."/>
    <s v="Surrey and Sussex"/>
    <s v="ps_missing"/>
    <n v="316"/>
    <n v="0.91456000000000004"/>
  </r>
  <r>
    <s v="NAoPri_cohort"/>
    <n v="2019"/>
    <s v="Q1"/>
    <s v="Q1-2019"/>
    <x v="101"/>
    <x v="118"/>
    <s v="."/>
    <s v="Surrey and Sussex"/>
    <s v="ps_missing"/>
    <n v="317"/>
    <n v="0.90536000000000005"/>
  </r>
  <r>
    <s v="NAoPri_cohort"/>
    <n v="2019"/>
    <s v="Q2"/>
    <s v="Q2-2019"/>
    <x v="101"/>
    <x v="118"/>
    <s v="."/>
    <s v="Surrey and Sussex"/>
    <s v="ps_missing"/>
    <n v="345"/>
    <n v="0.89854999999999996"/>
  </r>
  <r>
    <s v="NAoPri_cohort"/>
    <n v="2019"/>
    <s v="Q3"/>
    <s v="Q3-2019"/>
    <x v="101"/>
    <x v="118"/>
    <s v="."/>
    <s v="Surrey and Sussex"/>
    <s v="ps_missing"/>
    <n v="316"/>
    <n v="0.85443000000000002"/>
  </r>
  <r>
    <s v="NAoPri_cohort"/>
    <n v="2019"/>
    <s v="Q4"/>
    <s v="Q4-2019"/>
    <x v="101"/>
    <x v="118"/>
    <s v="."/>
    <s v="Surrey and Sussex"/>
    <s v="ps_missing"/>
    <n v="298"/>
    <n v="0.88926000000000005"/>
  </r>
  <r>
    <s v="NAoPri_cohort"/>
    <n v="2020"/>
    <s v="Q1"/>
    <s v="Q1-2020"/>
    <x v="101"/>
    <x v="118"/>
    <s v="."/>
    <s v="Surrey and Sussex"/>
    <s v="ps_missing"/>
    <n v="306"/>
    <n v="1"/>
  </r>
  <r>
    <s v="NAoPri_cohort"/>
    <n v="2020"/>
    <s v="Q2"/>
    <s v="Q2-2020"/>
    <x v="101"/>
    <x v="118"/>
    <s v="."/>
    <s v="Surrey and Sussex"/>
    <s v="ps_missing"/>
    <n v="158"/>
    <n v="0.98734"/>
  </r>
  <r>
    <s v="NAoPri_cohort"/>
    <n v="2020"/>
    <s v="Q3"/>
    <s v="Q3-2020"/>
    <x v="101"/>
    <x v="118"/>
    <s v="."/>
    <s v="Surrey and Sussex"/>
    <s v="ps_missing"/>
    <n v="235"/>
    <n v="0.98723000000000005"/>
  </r>
  <r>
    <s v="NAoPri_cohort"/>
    <n v="2020"/>
    <s v="Q4"/>
    <s v="Q4-2020"/>
    <x v="101"/>
    <x v="118"/>
    <s v="."/>
    <s v="Surrey and Sussex"/>
    <s v="ps_missing"/>
    <n v="350"/>
    <n v="0.99143000000000003"/>
  </r>
  <r>
    <s v="NAoPri_cohort"/>
    <n v="2021"/>
    <s v="Q1"/>
    <s v="Q1-2021"/>
    <x v="101"/>
    <x v="118"/>
    <s v="."/>
    <s v="Surrey and Sussex"/>
    <s v="ps_missing"/>
    <n v="311"/>
    <n v="0.94533999999999996"/>
  </r>
  <r>
    <s v="NAoPri_cohort"/>
    <n v="2021"/>
    <s v="Q2"/>
    <s v="Q2-2021"/>
    <x v="101"/>
    <x v="118"/>
    <s v="."/>
    <s v="Surrey and Sussex"/>
    <s v="ps_missing"/>
    <n v="334"/>
    <n v="0.92215999999999998"/>
  </r>
  <r>
    <s v="NAoPri_cohort"/>
    <n v="2021"/>
    <s v="Q3"/>
    <s v="Q3-2021"/>
    <x v="101"/>
    <x v="118"/>
    <s v="."/>
    <s v="Surrey and Sussex"/>
    <s v="ps_missing"/>
    <n v="348"/>
    <n v="0.94252999999999998"/>
  </r>
  <r>
    <s v="NAoPri_cohort"/>
    <n v="2021"/>
    <s v="Q4"/>
    <s v="Q4-2021"/>
    <x v="101"/>
    <x v="118"/>
    <s v="."/>
    <s v="Surrey and Sussex"/>
    <s v="ps_missing"/>
    <n v="303"/>
    <n v="0.90429000000000004"/>
  </r>
  <r>
    <s v="NAoPri_cohort"/>
    <n v="2022"/>
    <s v="Q1"/>
    <s v="Q1-2022"/>
    <x v="101"/>
    <x v="118"/>
    <s v="."/>
    <s v="Surrey and Sussex"/>
    <s v="ps_missing"/>
    <n v="333"/>
    <n v="0.93393000000000004"/>
  </r>
  <r>
    <s v="NAoPri_cohort"/>
    <n v="2022"/>
    <s v="Q2"/>
    <s v="Q2-2022"/>
    <x v="101"/>
    <x v="118"/>
    <s v="."/>
    <s v="Surrey and Sussex"/>
    <s v="ps_missing"/>
    <n v="317"/>
    <n v="0.93374999999999997"/>
  </r>
  <r>
    <s v="NAoPri_cohort"/>
    <n v="2022"/>
    <s v="Q3"/>
    <s v="Q3-2022"/>
    <x v="101"/>
    <x v="118"/>
    <s v="."/>
    <s v="Surrey and Sussex"/>
    <s v="ps_missing"/>
    <n v="291"/>
    <n v="0.93471000000000004"/>
  </r>
  <r>
    <s v="NAoPri_cohort"/>
    <n v="2022"/>
    <s v="Q4"/>
    <s v="Q4-2022"/>
    <x v="101"/>
    <x v="118"/>
    <s v="."/>
    <s v="Surrey and Sussex"/>
    <s v="ps_missing"/>
    <n v="291"/>
    <n v="0.95189000000000001"/>
  </r>
  <r>
    <s v="NAoPri_cohort"/>
    <n v="2023"/>
    <s v="Q1"/>
    <s v="Q1-2023"/>
    <x v="101"/>
    <x v="118"/>
    <s v="."/>
    <s v="Surrey and Sussex"/>
    <s v="ps_missing"/>
    <n v="295"/>
    <n v="0.92881000000000002"/>
  </r>
  <r>
    <s v="NAoPri_cohort"/>
    <n v="2018"/>
    <s v="Q1"/>
    <s v="Q1-2018"/>
    <x v="102"/>
    <x v="119"/>
    <s v="."/>
    <s v="East Midlands"/>
    <s v="ps_missing"/>
    <n v="219"/>
    <n v="0.41095999999999999"/>
  </r>
  <r>
    <s v="NAoPri_cohort"/>
    <n v="2018"/>
    <s v="Q2"/>
    <s v="Q2-2018"/>
    <x v="102"/>
    <x v="119"/>
    <s v="."/>
    <s v="East Midlands"/>
    <s v="ps_missing"/>
    <n v="205"/>
    <n v="0.70243999999999995"/>
  </r>
  <r>
    <s v="NAoPri_cohort"/>
    <n v="2018"/>
    <s v="Q3"/>
    <s v="Q3-2018"/>
    <x v="102"/>
    <x v="119"/>
    <s v="."/>
    <s v="East Midlands"/>
    <s v="ps_missing"/>
    <n v="189"/>
    <n v="0.85185"/>
  </r>
  <r>
    <s v="NAoPri_cohort"/>
    <n v="2018"/>
    <s v="Q4"/>
    <s v="Q4-2018"/>
    <x v="102"/>
    <x v="119"/>
    <s v="."/>
    <s v="East Midlands"/>
    <s v="ps_missing"/>
    <n v="193"/>
    <n v="0.80310999999999999"/>
  </r>
  <r>
    <s v="NAoPri_cohort"/>
    <n v="2019"/>
    <s v="Q1"/>
    <s v="Q1-2019"/>
    <x v="102"/>
    <x v="119"/>
    <s v="."/>
    <s v="East Midlands"/>
    <s v="ps_missing"/>
    <n v="171"/>
    <n v="0.92981999999999998"/>
  </r>
  <r>
    <s v="NAoPri_cohort"/>
    <n v="2019"/>
    <s v="Q2"/>
    <s v="Q2-2019"/>
    <x v="102"/>
    <x v="119"/>
    <s v="."/>
    <s v="East Midlands"/>
    <s v="ps_missing"/>
    <n v="205"/>
    <n v="0.90732000000000002"/>
  </r>
  <r>
    <s v="NAoPri_cohort"/>
    <n v="2019"/>
    <s v="Q3"/>
    <s v="Q3-2019"/>
    <x v="102"/>
    <x v="119"/>
    <s v="."/>
    <s v="East Midlands"/>
    <s v="ps_missing"/>
    <n v="193"/>
    <n v="0.97409000000000001"/>
  </r>
  <r>
    <s v="NAoPri_cohort"/>
    <n v="2019"/>
    <s v="Q4"/>
    <s v="Q4-2019"/>
    <x v="102"/>
    <x v="119"/>
    <s v="."/>
    <s v="East Midlands"/>
    <s v="ps_missing"/>
    <n v="178"/>
    <n v="0.90449000000000002"/>
  </r>
  <r>
    <s v="NAoPri_cohort"/>
    <n v="2020"/>
    <s v="Q1"/>
    <s v="Q1-2020"/>
    <x v="102"/>
    <x v="119"/>
    <s v="."/>
    <s v="East Midlands"/>
    <s v="ps_missing"/>
    <n v="180"/>
    <n v="0.87222"/>
  </r>
  <r>
    <s v="NAoPri_cohort"/>
    <n v="2020"/>
    <s v="Q2"/>
    <s v="Q2-2020"/>
    <x v="102"/>
    <x v="119"/>
    <s v="."/>
    <s v="East Midlands"/>
    <s v="ps_missing"/>
    <n v="98"/>
    <n v="0.68367"/>
  </r>
  <r>
    <s v="NAoPri_cohort"/>
    <n v="2020"/>
    <s v="Q3"/>
    <s v="Q3-2020"/>
    <x v="102"/>
    <x v="119"/>
    <s v="."/>
    <s v="East Midlands"/>
    <s v="ps_missing"/>
    <n v="141"/>
    <n v="0.74468000000000001"/>
  </r>
  <r>
    <s v="NAoPri_cohort"/>
    <n v="2020"/>
    <s v="Q4"/>
    <s v="Q4-2020"/>
    <x v="102"/>
    <x v="119"/>
    <s v="."/>
    <s v="East Midlands"/>
    <s v="ps_missing"/>
    <n v="183"/>
    <n v="0.84699000000000002"/>
  </r>
  <r>
    <s v="NAoPri_cohort"/>
    <n v="2021"/>
    <s v="Q1"/>
    <s v="Q1-2021"/>
    <x v="102"/>
    <x v="119"/>
    <s v="."/>
    <s v="East Midlands"/>
    <s v="ps_missing"/>
    <n v="163"/>
    <n v="0.84662999999999999"/>
  </r>
  <r>
    <s v="NAoPri_cohort"/>
    <n v="2021"/>
    <s v="Q2"/>
    <s v="Q2-2021"/>
    <x v="102"/>
    <x v="119"/>
    <s v="."/>
    <s v="East Midlands"/>
    <s v="ps_missing"/>
    <n v="204"/>
    <n v="0.83333000000000002"/>
  </r>
  <r>
    <s v="NAoPri_cohort"/>
    <n v="2021"/>
    <s v="Q3"/>
    <s v="Q3-2021"/>
    <x v="102"/>
    <x v="119"/>
    <s v="."/>
    <s v="East Midlands"/>
    <s v="ps_missing"/>
    <n v="219"/>
    <n v="0.92693999999999999"/>
  </r>
  <r>
    <s v="NAoPri_cohort"/>
    <n v="2021"/>
    <s v="Q4"/>
    <s v="Q4-2021"/>
    <x v="102"/>
    <x v="119"/>
    <s v="."/>
    <s v="East Midlands"/>
    <s v="ps_missing"/>
    <n v="209"/>
    <n v="0.93301000000000001"/>
  </r>
  <r>
    <s v="NAoPri_cohort"/>
    <n v="2022"/>
    <s v="Q1"/>
    <s v="Q1-2022"/>
    <x v="102"/>
    <x v="119"/>
    <s v="."/>
    <s v="East Midlands"/>
    <s v="ps_missing"/>
    <n v="231"/>
    <n v="0.85280999999999996"/>
  </r>
  <r>
    <s v="NAoPri_cohort"/>
    <n v="2022"/>
    <s v="Q2"/>
    <s v="Q2-2022"/>
    <x v="102"/>
    <x v="119"/>
    <s v="."/>
    <s v="East Midlands"/>
    <s v="ps_missing"/>
    <n v="198"/>
    <n v="0.80808000000000002"/>
  </r>
  <r>
    <s v="NAoPri_cohort"/>
    <n v="2022"/>
    <s v="Q3"/>
    <s v="Q3-2022"/>
    <x v="102"/>
    <x v="119"/>
    <s v="."/>
    <s v="East Midlands"/>
    <s v="ps_missing"/>
    <n v="213"/>
    <n v="0.80750999999999995"/>
  </r>
  <r>
    <s v="NAoPri_cohort"/>
    <n v="2022"/>
    <s v="Q4"/>
    <s v="Q4-2022"/>
    <x v="102"/>
    <x v="119"/>
    <s v="."/>
    <s v="East Midlands"/>
    <s v="ps_missing"/>
    <n v="198"/>
    <n v="0.73736999999999997"/>
  </r>
  <r>
    <s v="NAoPri_cohort"/>
    <n v="2023"/>
    <s v="Q1"/>
    <s v="Q1-2023"/>
    <x v="102"/>
    <x v="119"/>
    <s v="."/>
    <s v="East Midlands"/>
    <s v="ps_missing"/>
    <n v="161"/>
    <n v="0.88199000000000005"/>
  </r>
  <r>
    <s v="NAoPri_cohort"/>
    <n v="2018"/>
    <s v="Q1"/>
    <s v="Q1-2018"/>
    <x v="103"/>
    <x v="120"/>
    <s v="."/>
    <s v="East Midlands"/>
    <s v="ps_missing"/>
    <n v="168"/>
    <n v="2.3810000000000001E-2"/>
  </r>
  <r>
    <s v="NAoPri_cohort"/>
    <n v="2018"/>
    <s v="Q2"/>
    <s v="Q2-2018"/>
    <x v="103"/>
    <x v="120"/>
    <s v="."/>
    <s v="East Midlands"/>
    <s v="ps_missing"/>
    <n v="175"/>
    <n v="0.04"/>
  </r>
  <r>
    <s v="NAoPri_cohort"/>
    <n v="2018"/>
    <s v="Q3"/>
    <s v="Q3-2018"/>
    <x v="103"/>
    <x v="120"/>
    <s v="."/>
    <s v="East Midlands"/>
    <s v="ps_missing"/>
    <n v="174"/>
    <n v="4.598E-2"/>
  </r>
  <r>
    <s v="NAoPri_cohort"/>
    <n v="2018"/>
    <s v="Q4"/>
    <s v="Q4-2018"/>
    <x v="103"/>
    <x v="120"/>
    <s v="."/>
    <s v="East Midlands"/>
    <s v="ps_missing"/>
    <n v="193"/>
    <n v="3.6269999999999997E-2"/>
  </r>
  <r>
    <s v="NAoPri_cohort"/>
    <n v="2019"/>
    <s v="Q1"/>
    <s v="Q1-2019"/>
    <x v="103"/>
    <x v="120"/>
    <s v="."/>
    <s v="East Midlands"/>
    <s v="ps_missing"/>
    <n v="195"/>
    <n v="5.6410000000000002E-2"/>
  </r>
  <r>
    <s v="NAoPri_cohort"/>
    <n v="2019"/>
    <s v="Q2"/>
    <s v="Q2-2019"/>
    <x v="103"/>
    <x v="120"/>
    <s v="."/>
    <s v="East Midlands"/>
    <s v="ps_missing"/>
    <n v="211"/>
    <n v="4.7390000000000002E-2"/>
  </r>
  <r>
    <s v="NAoPri_cohort"/>
    <n v="2019"/>
    <s v="Q3"/>
    <s v="Q3-2019"/>
    <x v="103"/>
    <x v="120"/>
    <s v="."/>
    <s v="East Midlands"/>
    <s v="ps_missing"/>
    <n v="207"/>
    <n v="4.3479999999999998E-2"/>
  </r>
  <r>
    <s v="NAoPri_cohort"/>
    <n v="2019"/>
    <s v="Q4"/>
    <s v="Q4-2019"/>
    <x v="103"/>
    <x v="120"/>
    <s v="."/>
    <s v="East Midlands"/>
    <s v="ps_missing"/>
    <n v="246"/>
    <n v="7.3169999999999999E-2"/>
  </r>
  <r>
    <s v="NAoPri_cohort"/>
    <n v="2020"/>
    <s v="Q1"/>
    <s v="Q1-2020"/>
    <x v="103"/>
    <x v="120"/>
    <s v="."/>
    <s v="East Midlands"/>
    <s v="ps_missing"/>
    <n v="213"/>
    <n v="3.7560000000000003E-2"/>
  </r>
  <r>
    <s v="NAoPri_cohort"/>
    <n v="2020"/>
    <s v="Q2"/>
    <s v="Q2-2020"/>
    <x v="103"/>
    <x v="120"/>
    <s v="."/>
    <s v="East Midlands"/>
    <s v="ps_missing"/>
    <n v="120"/>
    <n v="3.3329999999999999E-2"/>
  </r>
  <r>
    <s v="NAoPri_cohort"/>
    <n v="2020"/>
    <s v="Q3"/>
    <s v="Q3-2020"/>
    <x v="103"/>
    <x v="120"/>
    <s v="."/>
    <s v="East Midlands"/>
    <s v="ps_missing"/>
    <n v="130"/>
    <n v="2.308E-2"/>
  </r>
  <r>
    <s v="NAoPri_cohort"/>
    <n v="2020"/>
    <s v="Q4"/>
    <s v="Q4-2020"/>
    <x v="103"/>
    <x v="120"/>
    <s v="."/>
    <s v="East Midlands"/>
    <s v="ps_missing"/>
    <n v="210"/>
    <n v="4.7620000000000003E-2"/>
  </r>
  <r>
    <s v="NAoPri_cohort"/>
    <n v="2021"/>
    <s v="Q1"/>
    <s v="Q1-2021"/>
    <x v="103"/>
    <x v="120"/>
    <s v="."/>
    <s v="East Midlands"/>
    <s v="ps_missing"/>
    <n v="164"/>
    <n v="9.146E-2"/>
  </r>
  <r>
    <s v="NAoPri_cohort"/>
    <n v="2021"/>
    <s v="Q2"/>
    <s v="Q2-2021"/>
    <x v="103"/>
    <x v="120"/>
    <s v="."/>
    <s v="East Midlands"/>
    <s v="ps_missing"/>
    <n v="205"/>
    <n v="6.8290000000000003E-2"/>
  </r>
  <r>
    <s v="NAoPri_cohort"/>
    <n v="2021"/>
    <s v="Q3"/>
    <s v="Q3-2021"/>
    <x v="103"/>
    <x v="120"/>
    <s v="."/>
    <s v="East Midlands"/>
    <s v="ps_missing"/>
    <n v="199"/>
    <n v="3.015E-2"/>
  </r>
  <r>
    <s v="NAoPri_cohort"/>
    <n v="2021"/>
    <s v="Q4"/>
    <s v="Q4-2021"/>
    <x v="103"/>
    <x v="120"/>
    <s v="."/>
    <s v="East Midlands"/>
    <s v="ps_missing"/>
    <n v="228"/>
    <n v="2.632E-2"/>
  </r>
  <r>
    <s v="NAoPri_cohort"/>
    <n v="2022"/>
    <s v="Q1"/>
    <s v="Q1-2022"/>
    <x v="103"/>
    <x v="120"/>
    <s v="."/>
    <s v="East Midlands"/>
    <s v="ps_missing"/>
    <n v="235"/>
    <n v="2.128E-2"/>
  </r>
  <r>
    <s v="NAoPri_cohort"/>
    <n v="2022"/>
    <s v="Q2"/>
    <s v="Q2-2022"/>
    <x v="103"/>
    <x v="120"/>
    <s v="."/>
    <s v="East Midlands"/>
    <s v="ps_missing"/>
    <n v="200"/>
    <n v="0.02"/>
  </r>
  <r>
    <s v="NAoPri_cohort"/>
    <n v="2022"/>
    <s v="Q3"/>
    <s v="Q3-2022"/>
    <x v="103"/>
    <x v="120"/>
    <s v="."/>
    <s v="East Midlands"/>
    <s v="ps_missing"/>
    <n v="193"/>
    <n v="2.0729999999999998E-2"/>
  </r>
  <r>
    <s v="NAoPri_cohort"/>
    <n v="2022"/>
    <s v="Q4"/>
    <s v="Q4-2022"/>
    <x v="103"/>
    <x v="120"/>
    <s v="."/>
    <s v="East Midlands"/>
    <s v="ps_missing"/>
    <n v="218"/>
    <n v="1.8350000000000002E-2"/>
  </r>
  <r>
    <s v="NAoPri_cohort"/>
    <n v="2023"/>
    <s v="Q1"/>
    <s v="Q1-2023"/>
    <x v="103"/>
    <x v="120"/>
    <s v="."/>
    <s v="East Midlands"/>
    <s v="ps_missing"/>
    <n v="187"/>
    <n v="6.9519999999999998E-2"/>
  </r>
  <r>
    <s v="NAoPri_cohort"/>
    <n v="2018"/>
    <s v="Q1"/>
    <s v="Q1-2018"/>
    <x v="104"/>
    <x v="121"/>
    <s v="."/>
    <s v="Lancashire and South Cumbria"/>
    <s v="ps_missing"/>
    <n v="150"/>
    <n v="0.72"/>
  </r>
  <r>
    <s v="NAoPri_cohort"/>
    <n v="2018"/>
    <s v="Q2"/>
    <s v="Q2-2018"/>
    <x v="104"/>
    <x v="121"/>
    <s v="."/>
    <s v="Lancashire and South Cumbria"/>
    <s v="ps_missing"/>
    <n v="104"/>
    <n v="0.74038000000000004"/>
  </r>
  <r>
    <s v="NAoPri_cohort"/>
    <n v="2018"/>
    <s v="Q3"/>
    <s v="Q3-2018"/>
    <x v="104"/>
    <x v="121"/>
    <s v="."/>
    <s v="Lancashire and South Cumbria"/>
    <s v="ps_missing"/>
    <n v="115"/>
    <n v="0.75651999999999997"/>
  </r>
  <r>
    <s v="NAoPri_cohort"/>
    <n v="2018"/>
    <s v="Q4"/>
    <s v="Q4-2018"/>
    <x v="104"/>
    <x v="121"/>
    <s v="."/>
    <s v="Lancashire and South Cumbria"/>
    <s v="ps_missing"/>
    <n v="96"/>
    <n v="0.73958000000000002"/>
  </r>
  <r>
    <s v="NAoPri_cohort"/>
    <n v="2019"/>
    <s v="Q1"/>
    <s v="Q1-2019"/>
    <x v="104"/>
    <x v="121"/>
    <s v="."/>
    <s v="Lancashire and South Cumbria"/>
    <s v="ps_missing"/>
    <n v="90"/>
    <n v="0.73333000000000004"/>
  </r>
  <r>
    <s v="NAoPri_cohort"/>
    <n v="2019"/>
    <s v="Q2"/>
    <s v="Q2-2019"/>
    <x v="104"/>
    <x v="121"/>
    <s v="."/>
    <s v="Lancashire and South Cumbria"/>
    <s v="ps_missing"/>
    <n v="91"/>
    <n v="0.89010999999999996"/>
  </r>
  <r>
    <s v="NAoPri_cohort"/>
    <n v="2019"/>
    <s v="Q3"/>
    <s v="Q3-2019"/>
    <x v="104"/>
    <x v="121"/>
    <s v="."/>
    <s v="Lancashire and South Cumbria"/>
    <s v="ps_missing"/>
    <n v="117"/>
    <n v="0.83760999999999997"/>
  </r>
  <r>
    <s v="NAoPri_cohort"/>
    <n v="2019"/>
    <s v="Q4"/>
    <s v="Q4-2019"/>
    <x v="104"/>
    <x v="121"/>
    <s v="."/>
    <s v="Lancashire and South Cumbria"/>
    <s v="ps_missing"/>
    <n v="97"/>
    <n v="0.85567000000000004"/>
  </r>
  <r>
    <s v="NAoPri_cohort"/>
    <n v="2020"/>
    <s v="Q1"/>
    <s v="Q1-2020"/>
    <x v="104"/>
    <x v="121"/>
    <s v="."/>
    <s v="Lancashire and South Cumbria"/>
    <s v="ps_missing"/>
    <n v="102"/>
    <n v="0.84314"/>
  </r>
  <r>
    <s v="NAoPri_cohort"/>
    <n v="2020"/>
    <s v="Q2"/>
    <s v="Q2-2020"/>
    <x v="104"/>
    <x v="121"/>
    <s v="."/>
    <s v="Lancashire and South Cumbria"/>
    <s v="ps_missing"/>
    <n v="50"/>
    <n v="0.56000000000000005"/>
  </r>
  <r>
    <s v="NAoPri_cohort"/>
    <n v="2020"/>
    <s v="Q3"/>
    <s v="Q3-2020"/>
    <x v="104"/>
    <x v="121"/>
    <s v="."/>
    <s v="Lancashire and South Cumbria"/>
    <s v="ps_missing"/>
    <n v="41"/>
    <n v="0.92683000000000004"/>
  </r>
  <r>
    <s v="NAoPri_cohort"/>
    <n v="2020"/>
    <s v="Q4"/>
    <s v="Q4-2020"/>
    <x v="104"/>
    <x v="121"/>
    <s v="."/>
    <s v="Lancashire and South Cumbria"/>
    <s v="ps_missing"/>
    <n v="69"/>
    <n v="0.95652000000000004"/>
  </r>
  <r>
    <s v="NAoPri_cohort"/>
    <n v="2021"/>
    <s v="Q1"/>
    <s v="Q1-2021"/>
    <x v="104"/>
    <x v="121"/>
    <s v="."/>
    <s v="Lancashire and South Cumbria"/>
    <s v="ps_missing"/>
    <n v="115"/>
    <n v="0.96521999999999997"/>
  </r>
  <r>
    <s v="NAoPri_cohort"/>
    <n v="2021"/>
    <s v="Q2"/>
    <s v="Q2-2021"/>
    <x v="104"/>
    <x v="121"/>
    <s v="."/>
    <s v="Lancashire and South Cumbria"/>
    <s v="ps_missing"/>
    <n v="109"/>
    <n v="0.98165000000000002"/>
  </r>
  <r>
    <s v="NAoPri_cohort"/>
    <n v="2021"/>
    <s v="Q3"/>
    <s v="Q3-2021"/>
    <x v="104"/>
    <x v="121"/>
    <s v="."/>
    <s v="Lancashire and South Cumbria"/>
    <s v="ps_missing"/>
    <n v="115"/>
    <n v="0.97391000000000005"/>
  </r>
  <r>
    <s v="NAoPri_cohort"/>
    <n v="2021"/>
    <s v="Q4"/>
    <s v="Q4-2021"/>
    <x v="104"/>
    <x v="121"/>
    <s v="."/>
    <s v="Lancashire and South Cumbria"/>
    <s v="ps_missing"/>
    <n v="116"/>
    <n v="0.96552000000000004"/>
  </r>
  <r>
    <s v="NAoPri_cohort"/>
    <n v="2022"/>
    <s v="Q1"/>
    <s v="Q1-2022"/>
    <x v="104"/>
    <x v="121"/>
    <s v="."/>
    <s v="Lancashire and South Cumbria"/>
    <s v="ps_missing"/>
    <n v="116"/>
    <n v="0.99138000000000004"/>
  </r>
  <r>
    <s v="NAoPri_cohort"/>
    <n v="2022"/>
    <s v="Q2"/>
    <s v="Q2-2022"/>
    <x v="104"/>
    <x v="121"/>
    <s v="."/>
    <s v="Lancashire and South Cumbria"/>
    <s v="ps_missing"/>
    <n v="119"/>
    <n v="0.99160000000000004"/>
  </r>
  <r>
    <s v="NAoPri_cohort"/>
    <n v="2022"/>
    <s v="Q3"/>
    <s v="Q3-2022"/>
    <x v="104"/>
    <x v="121"/>
    <s v="."/>
    <s v="Lancashire and South Cumbria"/>
    <s v="ps_missing"/>
    <n v="112"/>
    <n v="1"/>
  </r>
  <r>
    <s v="NAoPri_cohort"/>
    <n v="2022"/>
    <s v="Q4"/>
    <s v="Q4-2022"/>
    <x v="104"/>
    <x v="121"/>
    <s v="."/>
    <s v="Lancashire and South Cumbria"/>
    <s v="ps_missing"/>
    <n v="123"/>
    <n v="0.98373999999999995"/>
  </r>
  <r>
    <s v="NAoPri_cohort"/>
    <n v="2023"/>
    <s v="Q1"/>
    <s v="Q1-2023"/>
    <x v="104"/>
    <x v="121"/>
    <s v="."/>
    <s v="Lancashire and South Cumbria"/>
    <s v="ps_missing"/>
    <n v="112"/>
    <n v="1"/>
  </r>
  <r>
    <s v="NAoPri_cohort"/>
    <n v="2018"/>
    <s v="Q1"/>
    <s v="Q1-2018"/>
    <x v="105"/>
    <x v="122"/>
    <s v="."/>
    <s v="West Midlands"/>
    <s v="ps_missing"/>
    <n v="116"/>
    <n v="0.10345"/>
  </r>
  <r>
    <s v="NAoPri_cohort"/>
    <n v="2018"/>
    <s v="Q2"/>
    <s v="Q2-2018"/>
    <x v="105"/>
    <x v="122"/>
    <s v="."/>
    <s v="West Midlands"/>
    <s v="ps_missing"/>
    <n v="152"/>
    <n v="0.26973999999999998"/>
  </r>
  <r>
    <s v="NAoPri_cohort"/>
    <n v="2018"/>
    <s v="Q3"/>
    <s v="Q3-2018"/>
    <x v="105"/>
    <x v="122"/>
    <s v="."/>
    <s v="West Midlands"/>
    <s v="ps_missing"/>
    <n v="173"/>
    <n v="0.35837999999999998"/>
  </r>
  <r>
    <s v="NAoPri_cohort"/>
    <n v="2018"/>
    <s v="Q4"/>
    <s v="Q4-2018"/>
    <x v="105"/>
    <x v="122"/>
    <s v="."/>
    <s v="West Midlands"/>
    <s v="ps_missing"/>
    <n v="126"/>
    <n v="0.37302000000000002"/>
  </r>
  <r>
    <s v="NAoPri_cohort"/>
    <n v="2019"/>
    <s v="Q1"/>
    <s v="Q1-2019"/>
    <x v="105"/>
    <x v="122"/>
    <s v="."/>
    <s v="West Midlands"/>
    <s v="ps_missing"/>
    <n v="140"/>
    <n v="0.19286"/>
  </r>
  <r>
    <s v="NAoPri_cohort"/>
    <n v="2019"/>
    <s v="Q2"/>
    <s v="Q2-2019"/>
    <x v="105"/>
    <x v="122"/>
    <s v="."/>
    <s v="West Midlands"/>
    <s v="ps_missing"/>
    <n v="124"/>
    <n v="0.12096999999999999"/>
  </r>
  <r>
    <s v="NAoPri_cohort"/>
    <n v="2019"/>
    <s v="Q3"/>
    <s v="Q3-2019"/>
    <x v="105"/>
    <x v="122"/>
    <s v="."/>
    <s v="West Midlands"/>
    <s v="ps_missing"/>
    <n v="161"/>
    <n v="9.9379999999999996E-2"/>
  </r>
  <r>
    <s v="NAoPri_cohort"/>
    <n v="2019"/>
    <s v="Q4"/>
    <s v="Q4-2019"/>
    <x v="105"/>
    <x v="122"/>
    <s v="."/>
    <s v="West Midlands"/>
    <s v="ps_missing"/>
    <n v="137"/>
    <n v="0.47444999999999998"/>
  </r>
  <r>
    <s v="NAoPri_cohort"/>
    <n v="2020"/>
    <s v="Q1"/>
    <s v="Q1-2020"/>
    <x v="105"/>
    <x v="122"/>
    <s v="."/>
    <s v="West Midlands"/>
    <s v="ps_missing"/>
    <n v="151"/>
    <n v="0.98675000000000002"/>
  </r>
  <r>
    <s v="NAoPri_cohort"/>
    <n v="2020"/>
    <s v="Q2"/>
    <s v="Q2-2020"/>
    <x v="105"/>
    <x v="122"/>
    <s v="."/>
    <s v="West Midlands"/>
    <s v="ps_missing"/>
    <n v="67"/>
    <n v="0.91044999999999998"/>
  </r>
  <r>
    <s v="NAoPri_cohort"/>
    <n v="2020"/>
    <s v="Q3"/>
    <s v="Q3-2020"/>
    <x v="105"/>
    <x v="122"/>
    <s v="."/>
    <s v="West Midlands"/>
    <s v="ps_missing"/>
    <n v="110"/>
    <n v="1"/>
  </r>
  <r>
    <s v="NAoPri_cohort"/>
    <n v="2020"/>
    <s v="Q4"/>
    <s v="Q4-2020"/>
    <x v="105"/>
    <x v="122"/>
    <s v="."/>
    <s v="West Midlands"/>
    <s v="ps_missing"/>
    <n v="142"/>
    <n v="0.95774999999999999"/>
  </r>
  <r>
    <s v="NAoPri_cohort"/>
    <n v="2021"/>
    <s v="Q1"/>
    <s v="Q1-2021"/>
    <x v="105"/>
    <x v="122"/>
    <s v="."/>
    <s v="West Midlands"/>
    <s v="ps_missing"/>
    <n v="148"/>
    <n v="0.91215999999999997"/>
  </r>
  <r>
    <s v="NAoPri_cohort"/>
    <n v="2021"/>
    <s v="Q2"/>
    <s v="Q2-2021"/>
    <x v="105"/>
    <x v="122"/>
    <s v="."/>
    <s v="West Midlands"/>
    <s v="ps_missing"/>
    <n v="168"/>
    <n v="0.93452000000000002"/>
  </r>
  <r>
    <s v="NAoPri_cohort"/>
    <n v="2021"/>
    <s v="Q3"/>
    <s v="Q3-2021"/>
    <x v="105"/>
    <x v="122"/>
    <s v="."/>
    <s v="West Midlands"/>
    <s v="ps_missing"/>
    <n v="146"/>
    <n v="0.96575"/>
  </r>
  <r>
    <s v="NAoPri_cohort"/>
    <n v="2021"/>
    <s v="Q4"/>
    <s v="Q4-2021"/>
    <x v="105"/>
    <x v="122"/>
    <s v="."/>
    <s v="West Midlands"/>
    <s v="ps_missing"/>
    <n v="137"/>
    <n v="0.86860999999999999"/>
  </r>
  <r>
    <s v="NAoPri_cohort"/>
    <n v="2022"/>
    <s v="Q1"/>
    <s v="Q1-2022"/>
    <x v="105"/>
    <x v="122"/>
    <s v="."/>
    <s v="West Midlands"/>
    <s v="ps_missing"/>
    <n v="113"/>
    <n v="0.95574999999999999"/>
  </r>
  <r>
    <s v="NAoPri_cohort"/>
    <n v="2022"/>
    <s v="Q2"/>
    <s v="Q2-2022"/>
    <x v="105"/>
    <x v="122"/>
    <s v="."/>
    <s v="West Midlands"/>
    <s v="ps_missing"/>
    <n v="157"/>
    <n v="0.89171999999999996"/>
  </r>
  <r>
    <s v="NAoPri_cohort"/>
    <n v="2022"/>
    <s v="Q3"/>
    <s v="Q3-2022"/>
    <x v="105"/>
    <x v="122"/>
    <s v="."/>
    <s v="West Midlands"/>
    <s v="ps_missing"/>
    <n v="157"/>
    <n v="0.85350000000000004"/>
  </r>
  <r>
    <s v="NAoPri_cohort"/>
    <n v="2022"/>
    <s v="Q4"/>
    <s v="Q4-2022"/>
    <x v="105"/>
    <x v="122"/>
    <s v="."/>
    <s v="West Midlands"/>
    <s v="ps_missing"/>
    <n v="138"/>
    <n v="0.94928000000000001"/>
  </r>
  <r>
    <s v="NAoPri_cohort"/>
    <n v="2023"/>
    <s v="Q1"/>
    <s v="Q1-2023"/>
    <x v="105"/>
    <x v="122"/>
    <s v="."/>
    <s v="West Midlands"/>
    <s v="ps_missing"/>
    <n v="130"/>
    <n v="1"/>
  </r>
  <r>
    <s v="NAoPri_cohort"/>
    <n v="2018"/>
    <s v="Q1"/>
    <s v="Q1-2018"/>
    <x v="106"/>
    <x v="123"/>
    <s v="."/>
    <s v="West Midlands"/>
    <s v="ps_missing"/>
    <n v="49"/>
    <n v="0.93877999999999995"/>
  </r>
  <r>
    <s v="NAoPri_cohort"/>
    <n v="2018"/>
    <s v="Q2"/>
    <s v="Q2-2018"/>
    <x v="106"/>
    <x v="123"/>
    <s v="."/>
    <s v="West Midlands"/>
    <s v="ps_missing"/>
    <n v="62"/>
    <n v="0.90322999999999998"/>
  </r>
  <r>
    <s v="NAoPri_cohort"/>
    <n v="2018"/>
    <s v="Q3"/>
    <s v="Q3-2018"/>
    <x v="106"/>
    <x v="123"/>
    <s v="."/>
    <s v="West Midlands"/>
    <s v="ps_missing"/>
    <n v="55"/>
    <n v="0.90908999999999995"/>
  </r>
  <r>
    <s v="NAoPri_cohort"/>
    <n v="2018"/>
    <s v="Q4"/>
    <s v="Q4-2018"/>
    <x v="106"/>
    <x v="123"/>
    <s v="."/>
    <s v="West Midlands"/>
    <s v="ps_missing"/>
    <n v="49"/>
    <n v="0.87755000000000005"/>
  </r>
  <r>
    <s v="NAoPri_cohort"/>
    <n v="2019"/>
    <s v="Q1"/>
    <s v="Q1-2019"/>
    <x v="106"/>
    <x v="123"/>
    <s v="."/>
    <s v="West Midlands"/>
    <s v="ps_missing"/>
    <n v="67"/>
    <n v="0.98507"/>
  </r>
  <r>
    <s v="NAoPri_cohort"/>
    <n v="2019"/>
    <s v="Q2"/>
    <s v="Q2-2019"/>
    <x v="106"/>
    <x v="123"/>
    <s v="."/>
    <s v="West Midlands"/>
    <s v="ps_missing"/>
    <n v="63"/>
    <n v="0.87302000000000002"/>
  </r>
  <r>
    <s v="NAoPri_cohort"/>
    <n v="2019"/>
    <s v="Q3"/>
    <s v="Q3-2019"/>
    <x v="106"/>
    <x v="123"/>
    <s v="."/>
    <s v="West Midlands"/>
    <s v="ps_missing"/>
    <n v="61"/>
    <n v="0.95082"/>
  </r>
  <r>
    <s v="NAoPri_cohort"/>
    <n v="2019"/>
    <s v="Q4"/>
    <s v="Q4-2019"/>
    <x v="106"/>
    <x v="123"/>
    <s v="."/>
    <s v="West Midlands"/>
    <s v="ps_missing"/>
    <n v="60"/>
    <n v="0.95"/>
  </r>
  <r>
    <s v="NAoPri_cohort"/>
    <n v="2020"/>
    <s v="Q1"/>
    <s v="Q1-2020"/>
    <x v="106"/>
    <x v="123"/>
    <s v="."/>
    <s v="West Midlands"/>
    <s v="ps_missing"/>
    <n v="56"/>
    <n v="0.96428999999999998"/>
  </r>
  <r>
    <s v="NAoPri_cohort"/>
    <n v="2020"/>
    <s v="Q2"/>
    <s v="Q2-2020"/>
    <x v="106"/>
    <x v="123"/>
    <s v="."/>
    <s v="West Midlands"/>
    <s v="ps_missing"/>
    <n v="17"/>
    <n v="0.76471"/>
  </r>
  <r>
    <s v="NAoPri_cohort"/>
    <n v="2020"/>
    <s v="Q3"/>
    <s v="Q3-2020"/>
    <x v="106"/>
    <x v="123"/>
    <s v="."/>
    <s v="West Midlands"/>
    <s v="ps_missing"/>
    <n v="53"/>
    <n v="0.66037999999999997"/>
  </r>
  <r>
    <s v="NAoPri_cohort"/>
    <n v="2020"/>
    <s v="Q4"/>
    <s v="Q4-2020"/>
    <x v="106"/>
    <x v="123"/>
    <s v="."/>
    <s v="West Midlands"/>
    <s v="ps_missing"/>
    <n v="66"/>
    <n v="0.92423999999999995"/>
  </r>
  <r>
    <s v="NAoPri_cohort"/>
    <n v="2021"/>
    <s v="Q1"/>
    <s v="Q1-2021"/>
    <x v="106"/>
    <x v="123"/>
    <s v="."/>
    <s v="West Midlands"/>
    <s v="ps_missing"/>
    <n v="56"/>
    <n v="0.96428999999999998"/>
  </r>
  <r>
    <s v="NAoPri_cohort"/>
    <n v="2021"/>
    <s v="Q2"/>
    <s v="Q2-2021"/>
    <x v="106"/>
    <x v="123"/>
    <s v="."/>
    <s v="West Midlands"/>
    <s v="ps_missing"/>
    <n v="58"/>
    <n v="0.79310000000000003"/>
  </r>
  <r>
    <s v="NAoPri_cohort"/>
    <n v="2021"/>
    <s v="Q3"/>
    <s v="Q3-2021"/>
    <x v="106"/>
    <x v="123"/>
    <s v="."/>
    <s v="West Midlands"/>
    <s v="ps_missing"/>
    <n v="64"/>
    <n v="0.67188000000000003"/>
  </r>
  <r>
    <s v="NAoPri_cohort"/>
    <n v="2021"/>
    <s v="Q4"/>
    <s v="Q4-2021"/>
    <x v="106"/>
    <x v="123"/>
    <s v="."/>
    <s v="West Midlands"/>
    <s v="ps_missing"/>
    <n v="49"/>
    <n v="0.22449"/>
  </r>
  <r>
    <s v="NAoPri_cohort"/>
    <n v="2022"/>
    <s v="Q1"/>
    <s v="Q1-2022"/>
    <x v="106"/>
    <x v="123"/>
    <s v="."/>
    <s v="West Midlands"/>
    <s v="ps_missing"/>
    <n v="43"/>
    <n v="0.11627999999999999"/>
  </r>
  <r>
    <s v="NAoPri_cohort"/>
    <n v="2022"/>
    <s v="Q2"/>
    <s v="Q2-2022"/>
    <x v="106"/>
    <x v="123"/>
    <s v="."/>
    <s v="West Midlands"/>
    <s v="ps_missing"/>
    <n v="47"/>
    <n v="0.17021"/>
  </r>
  <r>
    <s v="NAoPri_cohort"/>
    <n v="2022"/>
    <s v="Q3"/>
    <s v="Q3-2022"/>
    <x v="106"/>
    <x v="123"/>
    <s v="."/>
    <s v="West Midlands"/>
    <s v="ps_missing"/>
    <n v="52"/>
    <n v="0.25"/>
  </r>
  <r>
    <s v="NAoPri_cohort"/>
    <n v="2022"/>
    <s v="Q4"/>
    <s v="Q4-2022"/>
    <x v="106"/>
    <x v="123"/>
    <s v="."/>
    <s v="West Midlands"/>
    <s v="ps_missing"/>
    <n v="54"/>
    <n v="0.29630000000000001"/>
  </r>
  <r>
    <s v="NAoPri_cohort"/>
    <n v="2023"/>
    <s v="Q1"/>
    <s v="Q1-2023"/>
    <x v="106"/>
    <x v="123"/>
    <s v="."/>
    <s v="West Midlands"/>
    <s v="ps_missing"/>
    <n v="61"/>
    <n v="0.65573999999999999"/>
  </r>
  <r>
    <s v="NAoPri_cohort"/>
    <n v="2018"/>
    <s v="Q1"/>
    <s v="Q1-2018"/>
    <x v="107"/>
    <x v="124"/>
    <s v="."/>
    <s v="Cheshire and Merseyside"/>
    <s v="ps_missing"/>
    <n v="71"/>
    <n v="0.94366000000000005"/>
  </r>
  <r>
    <s v="NAoPri_cohort"/>
    <n v="2018"/>
    <s v="Q2"/>
    <s v="Q2-2018"/>
    <x v="107"/>
    <x v="124"/>
    <s v="."/>
    <s v="Cheshire and Merseyside"/>
    <s v="ps_missing"/>
    <n v="67"/>
    <n v="1"/>
  </r>
  <r>
    <s v="NAoPri_cohort"/>
    <n v="2018"/>
    <s v="Q3"/>
    <s v="Q3-2018"/>
    <x v="107"/>
    <x v="124"/>
    <s v="."/>
    <s v="Cheshire and Merseyside"/>
    <s v="ps_missing"/>
    <n v="67"/>
    <n v="0.97014999999999996"/>
  </r>
  <r>
    <s v="NAoPri_cohort"/>
    <n v="2018"/>
    <s v="Q4"/>
    <s v="Q4-2018"/>
    <x v="107"/>
    <x v="124"/>
    <s v="."/>
    <s v="Cheshire and Merseyside"/>
    <s v="ps_missing"/>
    <n v="69"/>
    <n v="1"/>
  </r>
  <r>
    <s v="NAoPri_cohort"/>
    <n v="2019"/>
    <s v="Q1"/>
    <s v="Q1-2019"/>
    <x v="107"/>
    <x v="124"/>
    <s v="."/>
    <s v="Cheshire and Merseyside"/>
    <s v="ps_missing"/>
    <n v="67"/>
    <n v="1"/>
  </r>
  <r>
    <s v="NAoPri_cohort"/>
    <n v="2019"/>
    <s v="Q2"/>
    <s v="Q2-2019"/>
    <x v="107"/>
    <x v="124"/>
    <s v="."/>
    <s v="Cheshire and Merseyside"/>
    <s v="ps_missing"/>
    <n v="105"/>
    <n v="0.98094999999999999"/>
  </r>
  <r>
    <s v="NAoPri_cohort"/>
    <n v="2019"/>
    <s v="Q3"/>
    <s v="Q3-2019"/>
    <x v="107"/>
    <x v="124"/>
    <s v="."/>
    <s v="Cheshire and Merseyside"/>
    <s v="ps_missing"/>
    <n v="73"/>
    <n v="0.95889999999999997"/>
  </r>
  <r>
    <s v="NAoPri_cohort"/>
    <n v="2019"/>
    <s v="Q4"/>
    <s v="Q4-2019"/>
    <x v="107"/>
    <x v="124"/>
    <s v="."/>
    <s v="Cheshire and Merseyside"/>
    <s v="ps_missing"/>
    <n v="65"/>
    <n v="0.95384999999999998"/>
  </r>
  <r>
    <s v="NAoPri_cohort"/>
    <n v="2020"/>
    <s v="Q1"/>
    <s v="Q1-2020"/>
    <x v="107"/>
    <x v="124"/>
    <s v="."/>
    <s v="Cheshire and Merseyside"/>
    <s v="ps_missing"/>
    <n v="99"/>
    <n v="0.95960000000000001"/>
  </r>
  <r>
    <s v="NAoPri_cohort"/>
    <n v="2020"/>
    <s v="Q2"/>
    <s v="Q2-2020"/>
    <x v="107"/>
    <x v="124"/>
    <s v="."/>
    <s v="Cheshire and Merseyside"/>
    <s v="ps_missing"/>
    <n v="32"/>
    <n v="0.9375"/>
  </r>
  <r>
    <s v="NAoPri_cohort"/>
    <n v="2020"/>
    <s v="Q3"/>
    <s v="Q3-2020"/>
    <x v="107"/>
    <x v="124"/>
    <s v="."/>
    <s v="Cheshire and Merseyside"/>
    <s v="ps_missing"/>
    <n v="66"/>
    <n v="0.87878999999999996"/>
  </r>
  <r>
    <s v="NAoPri_cohort"/>
    <n v="2020"/>
    <s v="Q4"/>
    <s v="Q4-2020"/>
    <x v="107"/>
    <x v="124"/>
    <s v="."/>
    <s v="Cheshire and Merseyside"/>
    <s v="ps_missing"/>
    <n v="63"/>
    <n v="0.73016000000000003"/>
  </r>
  <r>
    <s v="NAoPri_cohort"/>
    <n v="2021"/>
    <s v="Q1"/>
    <s v="Q1-2021"/>
    <x v="107"/>
    <x v="124"/>
    <s v="."/>
    <s v="Cheshire and Merseyside"/>
    <s v="ps_missing"/>
    <n v="61"/>
    <n v="0.96721000000000001"/>
  </r>
  <r>
    <s v="NAoPri_cohort"/>
    <n v="2021"/>
    <s v="Q2"/>
    <s v="Q2-2021"/>
    <x v="107"/>
    <x v="124"/>
    <s v="."/>
    <s v="Cheshire and Merseyside"/>
    <s v="ps_missing"/>
    <n v="77"/>
    <n v="0.90908999999999995"/>
  </r>
  <r>
    <s v="NAoPri_cohort"/>
    <n v="2021"/>
    <s v="Q3"/>
    <s v="Q3-2021"/>
    <x v="107"/>
    <x v="124"/>
    <s v="."/>
    <s v="Cheshire and Merseyside"/>
    <s v="ps_missing"/>
    <n v="83"/>
    <n v="0.90361000000000002"/>
  </r>
  <r>
    <s v="NAoPri_cohort"/>
    <n v="2021"/>
    <s v="Q4"/>
    <s v="Q4-2021"/>
    <x v="107"/>
    <x v="124"/>
    <s v="."/>
    <s v="Cheshire and Merseyside"/>
    <s v="ps_missing"/>
    <n v="68"/>
    <n v="0.92647000000000002"/>
  </r>
  <r>
    <s v="NAoPri_cohort"/>
    <n v="2022"/>
    <s v="Q1"/>
    <s v="Q1-2022"/>
    <x v="107"/>
    <x v="124"/>
    <s v="."/>
    <s v="Cheshire and Merseyside"/>
    <s v="ps_missing"/>
    <n v="75"/>
    <n v="0.94667000000000001"/>
  </r>
  <r>
    <s v="NAoPri_cohort"/>
    <n v="2022"/>
    <s v="Q2"/>
    <s v="Q2-2022"/>
    <x v="107"/>
    <x v="124"/>
    <s v="."/>
    <s v="Cheshire and Merseyside"/>
    <s v="ps_missing"/>
    <n v="95"/>
    <n v="0.93684000000000001"/>
  </r>
  <r>
    <s v="NAoPri_cohort"/>
    <n v="2022"/>
    <s v="Q3"/>
    <s v="Q3-2022"/>
    <x v="107"/>
    <x v="124"/>
    <s v="."/>
    <s v="Cheshire and Merseyside"/>
    <s v="ps_missing"/>
    <n v="81"/>
    <n v="0.93827000000000005"/>
  </r>
  <r>
    <s v="NAoPri_cohort"/>
    <n v="2022"/>
    <s v="Q4"/>
    <s v="Q4-2022"/>
    <x v="107"/>
    <x v="124"/>
    <s v="."/>
    <s v="Cheshire and Merseyside"/>
    <s v="ps_missing"/>
    <n v="72"/>
    <n v="0.98611000000000004"/>
  </r>
  <r>
    <s v="NAoPri_cohort"/>
    <n v="2023"/>
    <s v="Q1"/>
    <s v="Q1-2023"/>
    <x v="107"/>
    <x v="124"/>
    <s v="."/>
    <s v="Cheshire and Merseyside"/>
    <s v="ps_missing"/>
    <n v="82"/>
    <n v="0.91463000000000005"/>
  </r>
  <r>
    <s v="NAoPri_cohort"/>
    <n v="2018"/>
    <s v="Q1"/>
    <s v="Q1-2018"/>
    <x v="13"/>
    <x v="125"/>
    <s v="."/>
    <s v="Wessex"/>
    <s v="ps_missing"/>
    <n v="600"/>
    <n v="0.66332999999999998"/>
  </r>
  <r>
    <s v="NAoPri_cohort"/>
    <n v="2018"/>
    <s v="Q2"/>
    <s v="Q2-2018"/>
    <x v="13"/>
    <x v="125"/>
    <s v="."/>
    <s v="Wessex"/>
    <s v="ps_missing"/>
    <n v="698"/>
    <n v="0.69198000000000004"/>
  </r>
  <r>
    <s v="NAoPri_cohort"/>
    <n v="2018"/>
    <s v="Q3"/>
    <s v="Q3-2018"/>
    <x v="13"/>
    <x v="125"/>
    <s v="."/>
    <s v="Wessex"/>
    <s v="ps_missing"/>
    <n v="684"/>
    <n v="0.65497000000000005"/>
  </r>
  <r>
    <s v="NAoPri_cohort"/>
    <n v="2018"/>
    <s v="Q4"/>
    <s v="Q4-2018"/>
    <x v="13"/>
    <x v="125"/>
    <s v="."/>
    <s v="Wessex"/>
    <s v="ps_missing"/>
    <n v="616"/>
    <n v="0.62824999999999998"/>
  </r>
  <r>
    <s v="NAoPri_cohort"/>
    <n v="2019"/>
    <s v="Q1"/>
    <s v="Q1-2019"/>
    <x v="13"/>
    <x v="125"/>
    <s v="."/>
    <s v="Wessex"/>
    <s v="ps_missing"/>
    <n v="685"/>
    <n v="0.73577000000000004"/>
  </r>
  <r>
    <s v="NAoPri_cohort"/>
    <n v="2019"/>
    <s v="Q2"/>
    <s v="Q2-2019"/>
    <x v="13"/>
    <x v="125"/>
    <s v="."/>
    <s v="Wessex"/>
    <s v="ps_missing"/>
    <n v="670"/>
    <n v="0.74178999999999995"/>
  </r>
  <r>
    <s v="NAoPri_cohort"/>
    <n v="2019"/>
    <s v="Q3"/>
    <s v="Q3-2019"/>
    <x v="13"/>
    <x v="125"/>
    <s v="."/>
    <s v="Wessex"/>
    <s v="ps_missing"/>
    <n v="654"/>
    <n v="0.81498000000000004"/>
  </r>
  <r>
    <s v="NAoPri_cohort"/>
    <n v="2019"/>
    <s v="Q4"/>
    <s v="Q4-2019"/>
    <x v="13"/>
    <x v="125"/>
    <s v="."/>
    <s v="Wessex"/>
    <s v="ps_missing"/>
    <n v="686"/>
    <n v="0.83965000000000001"/>
  </r>
  <r>
    <s v="NAoPri_cohort"/>
    <n v="2020"/>
    <s v="Q1"/>
    <s v="Q1-2020"/>
    <x v="13"/>
    <x v="125"/>
    <s v="."/>
    <s v="Wessex"/>
    <s v="ps_missing"/>
    <n v="570"/>
    <n v="0.86667000000000005"/>
  </r>
  <r>
    <s v="NAoPri_cohort"/>
    <n v="2020"/>
    <s v="Q2"/>
    <s v="Q2-2020"/>
    <x v="13"/>
    <x v="125"/>
    <s v="."/>
    <s v="Wessex"/>
    <s v="ps_missing"/>
    <n v="325"/>
    <n v="0.88307999999999998"/>
  </r>
  <r>
    <s v="NAoPri_cohort"/>
    <n v="2020"/>
    <s v="Q3"/>
    <s v="Q3-2020"/>
    <x v="13"/>
    <x v="125"/>
    <s v="."/>
    <s v="Wessex"/>
    <s v="ps_missing"/>
    <n v="455"/>
    <n v="0.81318999999999997"/>
  </r>
  <r>
    <s v="NAoPri_cohort"/>
    <n v="2020"/>
    <s v="Q4"/>
    <s v="Q4-2020"/>
    <x v="13"/>
    <x v="125"/>
    <s v="."/>
    <s v="Wessex"/>
    <s v="ps_missing"/>
    <n v="572"/>
    <n v="0.80769000000000002"/>
  </r>
  <r>
    <s v="NAoPri_cohort"/>
    <n v="2021"/>
    <s v="Q1"/>
    <s v="Q1-2021"/>
    <x v="13"/>
    <x v="125"/>
    <s v="."/>
    <s v="Wessex"/>
    <s v="ps_missing"/>
    <n v="556"/>
    <n v="0.70323999999999998"/>
  </r>
  <r>
    <s v="NAoPri_cohort"/>
    <n v="2021"/>
    <s v="Q2"/>
    <s v="Q2-2021"/>
    <x v="13"/>
    <x v="125"/>
    <s v="."/>
    <s v="Wessex"/>
    <s v="ps_missing"/>
    <n v="655"/>
    <n v="0.65649000000000002"/>
  </r>
  <r>
    <s v="NAoPri_cohort"/>
    <n v="2021"/>
    <s v="Q3"/>
    <s v="Q3-2021"/>
    <x v="13"/>
    <x v="125"/>
    <s v="."/>
    <s v="Wessex"/>
    <s v="ps_missing"/>
    <n v="706"/>
    <n v="0.68271999999999999"/>
  </r>
  <r>
    <s v="NAoPri_cohort"/>
    <n v="2021"/>
    <s v="Q4"/>
    <s v="Q4-2021"/>
    <x v="13"/>
    <x v="125"/>
    <s v="."/>
    <s v="Wessex"/>
    <s v="ps_missing"/>
    <n v="680"/>
    <n v="0.73675999999999997"/>
  </r>
  <r>
    <s v="NAoPri_cohort"/>
    <n v="2022"/>
    <s v="Q1"/>
    <s v="Q1-2022"/>
    <x v="13"/>
    <x v="125"/>
    <s v="."/>
    <s v="Wessex"/>
    <s v="ps_missing"/>
    <n v="656"/>
    <n v="0.86738000000000004"/>
  </r>
  <r>
    <s v="NAoPri_cohort"/>
    <n v="2022"/>
    <s v="Q2"/>
    <s v="Q2-2022"/>
    <x v="13"/>
    <x v="125"/>
    <s v="."/>
    <s v="Wessex"/>
    <s v="ps_missing"/>
    <n v="666"/>
    <n v="0.90090000000000003"/>
  </r>
  <r>
    <s v="NAoPri_cohort"/>
    <n v="2022"/>
    <s v="Q3"/>
    <s v="Q3-2022"/>
    <x v="13"/>
    <x v="125"/>
    <s v="."/>
    <s v="Wessex"/>
    <s v="ps_missing"/>
    <n v="714"/>
    <n v="0.88375000000000004"/>
  </r>
  <r>
    <s v="NAoPri_cohort"/>
    <n v="2022"/>
    <s v="Q4"/>
    <s v="Q4-2022"/>
    <x v="13"/>
    <x v="125"/>
    <s v="."/>
    <s v="Wessex"/>
    <s v="ps_missing"/>
    <n v="703"/>
    <n v="0.88905000000000001"/>
  </r>
  <r>
    <s v="NAoPri_cohort"/>
    <n v="2023"/>
    <s v="Q1"/>
    <s v="Q1-2023"/>
    <x v="13"/>
    <x v="125"/>
    <s v="."/>
    <s v="Wessex"/>
    <s v="ps_missing"/>
    <n v="687"/>
    <n v="0.82969000000000004"/>
  </r>
  <r>
    <s v="NAoPri_cohort"/>
    <n v="2018"/>
    <s v="Q1"/>
    <s v="Q1-2018"/>
    <x v="108"/>
    <x v="126"/>
    <s v="."/>
    <s v="East of England - South"/>
    <s v="ps_missing"/>
    <n v="70"/>
    <n v="0.28571000000000002"/>
  </r>
  <r>
    <s v="NAoPri_cohort"/>
    <n v="2018"/>
    <s v="Q2"/>
    <s v="Q2-2018"/>
    <x v="108"/>
    <x v="126"/>
    <s v="."/>
    <s v="East of England - South"/>
    <s v="ps_missing"/>
    <n v="63"/>
    <n v="0.79364999999999997"/>
  </r>
  <r>
    <s v="NAoPri_cohort"/>
    <n v="2018"/>
    <s v="Q3"/>
    <s v="Q3-2018"/>
    <x v="108"/>
    <x v="126"/>
    <s v="."/>
    <s v="East of England - South"/>
    <s v="ps_missing"/>
    <n v="70"/>
    <n v="0.68571000000000004"/>
  </r>
  <r>
    <s v="NAoPri_cohort"/>
    <n v="2018"/>
    <s v="Q4"/>
    <s v="Q4-2018"/>
    <x v="108"/>
    <x v="126"/>
    <s v="."/>
    <s v="East of England - South"/>
    <s v="ps_missing"/>
    <n v="64"/>
    <n v="0.6875"/>
  </r>
  <r>
    <s v="NAoPri_cohort"/>
    <n v="2019"/>
    <s v="Q1"/>
    <s v="Q1-2019"/>
    <x v="108"/>
    <x v="126"/>
    <s v="."/>
    <s v="East of England - South"/>
    <s v="ps_missing"/>
    <n v="56"/>
    <n v="0.75"/>
  </r>
  <r>
    <s v="NAoPri_cohort"/>
    <n v="2019"/>
    <s v="Q2"/>
    <s v="Q2-2019"/>
    <x v="108"/>
    <x v="126"/>
    <s v="."/>
    <s v="East of England - South"/>
    <s v="ps_missing"/>
    <n v="60"/>
    <n v="0.66666999999999998"/>
  </r>
  <r>
    <s v="NAoPri_cohort"/>
    <n v="2019"/>
    <s v="Q3"/>
    <s v="Q3-2019"/>
    <x v="108"/>
    <x v="126"/>
    <s v="."/>
    <s v="East of England - South"/>
    <s v="ps_missing"/>
    <n v="64"/>
    <n v="0.54686999999999997"/>
  </r>
  <r>
    <s v="NAoPri_cohort"/>
    <n v="2019"/>
    <s v="Q4"/>
    <s v="Q4-2019"/>
    <x v="108"/>
    <x v="126"/>
    <s v="."/>
    <s v="East of England - South"/>
    <s v="ps_missing"/>
    <n v="71"/>
    <n v="0.26761000000000001"/>
  </r>
  <r>
    <s v="NAoPri_cohort"/>
    <n v="2020"/>
    <s v="Q1"/>
    <s v="Q1-2020"/>
    <x v="108"/>
    <x v="126"/>
    <s v="."/>
    <s v="East of England - South"/>
    <s v="ps_missing"/>
    <n v="61"/>
    <n v="0.59016000000000002"/>
  </r>
  <r>
    <s v="NAoPri_cohort"/>
    <n v="2020"/>
    <s v="Q2"/>
    <s v="Q2-2020"/>
    <x v="108"/>
    <x v="126"/>
    <s v="."/>
    <s v="East of England - South"/>
    <s v="ps_missing"/>
    <n v="42"/>
    <n v="0.88095000000000001"/>
  </r>
  <r>
    <s v="NAoPri_cohort"/>
    <n v="2020"/>
    <s v="Q3"/>
    <s v="Q3-2020"/>
    <x v="108"/>
    <x v="126"/>
    <s v="."/>
    <s v="East of England - South"/>
    <s v="ps_missing"/>
    <n v="59"/>
    <n v="0.96609999999999996"/>
  </r>
  <r>
    <s v="NAoPri_cohort"/>
    <n v="2020"/>
    <s v="Q4"/>
    <s v="Q4-2020"/>
    <x v="108"/>
    <x v="126"/>
    <s v="."/>
    <s v="East of England - South"/>
    <s v="ps_missing"/>
    <n v="67"/>
    <n v="0.91044999999999998"/>
  </r>
  <r>
    <s v="NAoPri_cohort"/>
    <n v="2021"/>
    <s v="Q1"/>
    <s v="Q1-2021"/>
    <x v="108"/>
    <x v="126"/>
    <s v="."/>
    <s v="East of England - South"/>
    <s v="ps_missing"/>
    <n v="60"/>
    <n v="0.98333000000000004"/>
  </r>
  <r>
    <s v="NAoPri_cohort"/>
    <n v="2021"/>
    <s v="Q2"/>
    <s v="Q2-2021"/>
    <x v="108"/>
    <x v="126"/>
    <s v="."/>
    <s v="East of England - South"/>
    <s v="ps_missing"/>
    <n v="83"/>
    <n v="0.78312999999999999"/>
  </r>
  <r>
    <s v="NAoPri_cohort"/>
    <n v="2021"/>
    <s v="Q3"/>
    <s v="Q3-2021"/>
    <x v="108"/>
    <x v="126"/>
    <s v="."/>
    <s v="East of England - South"/>
    <s v="ps_missing"/>
    <n v="73"/>
    <n v="0.94520999999999999"/>
  </r>
  <r>
    <s v="NAoPri_cohort"/>
    <n v="2021"/>
    <s v="Q4"/>
    <s v="Q4-2021"/>
    <x v="108"/>
    <x v="126"/>
    <s v="."/>
    <s v="East of England - South"/>
    <s v="ps_missing"/>
    <n v="72"/>
    <n v="0.95833000000000002"/>
  </r>
  <r>
    <s v="NAoPri_cohort"/>
    <n v="2022"/>
    <s v="Q1"/>
    <s v="Q1-2022"/>
    <x v="108"/>
    <x v="126"/>
    <s v="."/>
    <s v="East of England - South"/>
    <s v="ps_missing"/>
    <n v="43"/>
    <n v="0.95348999999999995"/>
  </r>
  <r>
    <s v="NAoPri_cohort"/>
    <n v="2022"/>
    <s v="Q2"/>
    <s v="Q2-2022"/>
    <x v="108"/>
    <x v="126"/>
    <s v="."/>
    <s v="East of England - South"/>
    <s v="ps_missing"/>
    <n v="59"/>
    <n v="0.94915000000000005"/>
  </r>
  <r>
    <s v="NAoPri_cohort"/>
    <n v="2022"/>
    <s v="Q3"/>
    <s v="Q3-2022"/>
    <x v="108"/>
    <x v="126"/>
    <s v="."/>
    <s v="East of England - South"/>
    <s v="ps_missing"/>
    <n v="74"/>
    <n v="0.97297"/>
  </r>
  <r>
    <s v="NAoPri_cohort"/>
    <n v="2022"/>
    <s v="Q4"/>
    <s v="Q4-2022"/>
    <x v="108"/>
    <x v="126"/>
    <s v="."/>
    <s v="East of England - South"/>
    <s v="ps_missing"/>
    <n v="71"/>
    <n v="0.95774999999999999"/>
  </r>
  <r>
    <s v="NAoPri_cohort"/>
    <n v="2023"/>
    <s v="Q1"/>
    <s v="Q1-2023"/>
    <x v="108"/>
    <x v="126"/>
    <s v="."/>
    <s v="East of England - South"/>
    <s v="ps_missing"/>
    <n v="54"/>
    <n v="0.96296000000000004"/>
  </r>
  <r>
    <s v="NAoPri_cohort"/>
    <n v="2018"/>
    <s v="Q1"/>
    <s v="Q1-2018"/>
    <x v="13"/>
    <x v="127"/>
    <s v="."/>
    <s v="West Midlands"/>
    <s v="ps_missing"/>
    <n v="1095"/>
    <n v="0.48219000000000001"/>
  </r>
  <r>
    <s v="NAoPri_cohort"/>
    <n v="2018"/>
    <s v="Q2"/>
    <s v="Q2-2018"/>
    <x v="13"/>
    <x v="127"/>
    <s v="."/>
    <s v="West Midlands"/>
    <s v="ps_missing"/>
    <n v="1240"/>
    <n v="0.49919000000000002"/>
  </r>
  <r>
    <s v="NAoPri_cohort"/>
    <n v="2018"/>
    <s v="Q3"/>
    <s v="Q3-2018"/>
    <x v="13"/>
    <x v="127"/>
    <s v="."/>
    <s v="West Midlands"/>
    <s v="ps_missing"/>
    <n v="1238"/>
    <n v="0.54361999999999999"/>
  </r>
  <r>
    <s v="NAoPri_cohort"/>
    <n v="2018"/>
    <s v="Q4"/>
    <s v="Q4-2018"/>
    <x v="13"/>
    <x v="127"/>
    <s v="."/>
    <s v="West Midlands"/>
    <s v="ps_missing"/>
    <n v="1180"/>
    <n v="0.56355999999999995"/>
  </r>
  <r>
    <s v="NAoPri_cohort"/>
    <n v="2019"/>
    <s v="Q1"/>
    <s v="Q1-2019"/>
    <x v="13"/>
    <x v="127"/>
    <s v="."/>
    <s v="West Midlands"/>
    <s v="ps_missing"/>
    <n v="1076"/>
    <n v="0.55018999999999996"/>
  </r>
  <r>
    <s v="NAoPri_cohort"/>
    <n v="2019"/>
    <s v="Q2"/>
    <s v="Q2-2019"/>
    <x v="13"/>
    <x v="127"/>
    <s v="."/>
    <s v="West Midlands"/>
    <s v="ps_missing"/>
    <n v="1150"/>
    <n v="0.56347999999999998"/>
  </r>
  <r>
    <s v="NAoPri_cohort"/>
    <n v="2019"/>
    <s v="Q3"/>
    <s v="Q3-2019"/>
    <x v="13"/>
    <x v="127"/>
    <s v="."/>
    <s v="West Midlands"/>
    <s v="ps_missing"/>
    <n v="1198"/>
    <n v="0.54090000000000005"/>
  </r>
  <r>
    <s v="NAoPri_cohort"/>
    <n v="2019"/>
    <s v="Q4"/>
    <s v="Q4-2019"/>
    <x v="13"/>
    <x v="127"/>
    <s v="."/>
    <s v="West Midlands"/>
    <s v="ps_missing"/>
    <n v="1236"/>
    <n v="0.72735000000000005"/>
  </r>
  <r>
    <s v="NAoPri_cohort"/>
    <n v="2020"/>
    <s v="Q1"/>
    <s v="Q1-2020"/>
    <x v="13"/>
    <x v="127"/>
    <s v="."/>
    <s v="West Midlands"/>
    <s v="ps_missing"/>
    <n v="1169"/>
    <n v="0.85799999999999998"/>
  </r>
  <r>
    <s v="NAoPri_cohort"/>
    <n v="2020"/>
    <s v="Q2"/>
    <s v="Q2-2020"/>
    <x v="13"/>
    <x v="127"/>
    <s v="."/>
    <s v="West Midlands"/>
    <s v="ps_missing"/>
    <n v="632"/>
    <n v="0.78639000000000003"/>
  </r>
  <r>
    <s v="NAoPri_cohort"/>
    <n v="2020"/>
    <s v="Q3"/>
    <s v="Q3-2020"/>
    <x v="13"/>
    <x v="127"/>
    <s v="."/>
    <s v="West Midlands"/>
    <s v="ps_missing"/>
    <n v="807"/>
    <n v="0.76456000000000002"/>
  </r>
  <r>
    <s v="NAoPri_cohort"/>
    <n v="2020"/>
    <s v="Q4"/>
    <s v="Q4-2020"/>
    <x v="13"/>
    <x v="127"/>
    <s v="."/>
    <s v="West Midlands"/>
    <s v="ps_missing"/>
    <n v="1092"/>
    <n v="0.82142999999999999"/>
  </r>
  <r>
    <s v="NAoPri_cohort"/>
    <n v="2021"/>
    <s v="Q1"/>
    <s v="Q1-2021"/>
    <x v="13"/>
    <x v="127"/>
    <s v="."/>
    <s v="West Midlands"/>
    <s v="ps_missing"/>
    <n v="1031"/>
    <n v="0.78854999999999997"/>
  </r>
  <r>
    <s v="NAoPri_cohort"/>
    <n v="2021"/>
    <s v="Q2"/>
    <s v="Q2-2021"/>
    <x v="13"/>
    <x v="127"/>
    <s v="."/>
    <s v="West Midlands"/>
    <s v="ps_missing"/>
    <n v="1239"/>
    <n v="0.79418999999999995"/>
  </r>
  <r>
    <s v="NAoPri_cohort"/>
    <n v="2021"/>
    <s v="Q3"/>
    <s v="Q3-2021"/>
    <x v="13"/>
    <x v="127"/>
    <s v="."/>
    <s v="West Midlands"/>
    <s v="ps_missing"/>
    <n v="1269"/>
    <n v="0.75256000000000001"/>
  </r>
  <r>
    <s v="NAoPri_cohort"/>
    <n v="2021"/>
    <s v="Q4"/>
    <s v="Q4-2021"/>
    <x v="13"/>
    <x v="127"/>
    <s v="."/>
    <s v="West Midlands"/>
    <s v="ps_missing"/>
    <n v="1307"/>
    <n v="0.86304999999999998"/>
  </r>
  <r>
    <s v="NAoPri_cohort"/>
    <n v="2022"/>
    <s v="Q1"/>
    <s v="Q1-2022"/>
    <x v="13"/>
    <x v="127"/>
    <s v="."/>
    <s v="West Midlands"/>
    <s v="ps_missing"/>
    <n v="1189"/>
    <n v="0.88224999999999998"/>
  </r>
  <r>
    <s v="NAoPri_cohort"/>
    <n v="2022"/>
    <s v="Q2"/>
    <s v="Q2-2022"/>
    <x v="13"/>
    <x v="127"/>
    <s v="."/>
    <s v="West Midlands"/>
    <s v="ps_missing"/>
    <n v="1218"/>
    <n v="0.87192000000000003"/>
  </r>
  <r>
    <s v="NAoPri_cohort"/>
    <n v="2022"/>
    <s v="Q3"/>
    <s v="Q3-2022"/>
    <x v="13"/>
    <x v="127"/>
    <s v="."/>
    <s v="West Midlands"/>
    <s v="ps_missing"/>
    <n v="1308"/>
    <n v="0.80657000000000001"/>
  </r>
  <r>
    <s v="NAoPri_cohort"/>
    <n v="2022"/>
    <s v="Q4"/>
    <s v="Q4-2022"/>
    <x v="13"/>
    <x v="127"/>
    <s v="."/>
    <s v="West Midlands"/>
    <s v="ps_missing"/>
    <n v="1315"/>
    <n v="0.80456000000000005"/>
  </r>
  <r>
    <s v="NAoPri_cohort"/>
    <n v="2023"/>
    <s v="Q1"/>
    <s v="Q1-2023"/>
    <x v="13"/>
    <x v="127"/>
    <s v="."/>
    <s v="West Midlands"/>
    <s v="ps_missing"/>
    <n v="1187"/>
    <n v="0.89468999999999999"/>
  </r>
  <r>
    <s v="NAoPri_cohort"/>
    <n v="2018"/>
    <s v="Q1"/>
    <s v="Q1-2018"/>
    <x v="109"/>
    <x v="128"/>
    <s v="."/>
    <s v="East of England - North"/>
    <s v="ps_missing"/>
    <n v="47"/>
    <n v="0.74468000000000001"/>
  </r>
  <r>
    <s v="NAoPri_cohort"/>
    <n v="2018"/>
    <s v="Q2"/>
    <s v="Q2-2018"/>
    <x v="109"/>
    <x v="128"/>
    <s v="."/>
    <s v="East of England - North"/>
    <s v="ps_missing"/>
    <n v="75"/>
    <n v="0.92"/>
  </r>
  <r>
    <s v="NAoPri_cohort"/>
    <n v="2018"/>
    <s v="Q3"/>
    <s v="Q3-2018"/>
    <x v="109"/>
    <x v="128"/>
    <s v="."/>
    <s v="East of England - North"/>
    <s v="ps_missing"/>
    <n v="76"/>
    <n v="0.85526000000000002"/>
  </r>
  <r>
    <s v="NAoPri_cohort"/>
    <n v="2018"/>
    <s v="Q4"/>
    <s v="Q4-2018"/>
    <x v="109"/>
    <x v="128"/>
    <s v="."/>
    <s v="East of England - North"/>
    <s v="ps_missing"/>
    <n v="63"/>
    <n v="0.95238"/>
  </r>
  <r>
    <s v="NAoPri_cohort"/>
    <n v="2019"/>
    <s v="Q1"/>
    <s v="Q1-2019"/>
    <x v="109"/>
    <x v="128"/>
    <s v="."/>
    <s v="East of England - North"/>
    <s v="ps_missing"/>
    <n v="66"/>
    <n v="0.98485"/>
  </r>
  <r>
    <s v="NAoPri_cohort"/>
    <n v="2019"/>
    <s v="Q2"/>
    <s v="Q2-2019"/>
    <x v="109"/>
    <x v="128"/>
    <s v="."/>
    <s v="East of England - North"/>
    <s v="ps_missing"/>
    <n v="62"/>
    <n v="0.93547999999999998"/>
  </r>
  <r>
    <s v="NAoPri_cohort"/>
    <n v="2019"/>
    <s v="Q3"/>
    <s v="Q3-2019"/>
    <x v="109"/>
    <x v="128"/>
    <s v="."/>
    <s v="East of England - North"/>
    <s v="ps_missing"/>
    <n v="75"/>
    <n v="0.97333000000000003"/>
  </r>
  <r>
    <s v="NAoPri_cohort"/>
    <n v="2019"/>
    <s v="Q4"/>
    <s v="Q4-2019"/>
    <x v="109"/>
    <x v="128"/>
    <s v="."/>
    <s v="East of England - North"/>
    <s v="ps_missing"/>
    <n v="77"/>
    <n v="1"/>
  </r>
  <r>
    <s v="NAoPri_cohort"/>
    <n v="2020"/>
    <s v="Q1"/>
    <s v="Q1-2020"/>
    <x v="109"/>
    <x v="128"/>
    <s v="."/>
    <s v="East of England - North"/>
    <s v="ps_missing"/>
    <n v="54"/>
    <n v="1"/>
  </r>
  <r>
    <s v="NAoPri_cohort"/>
    <n v="2020"/>
    <s v="Q2"/>
    <s v="Q2-2020"/>
    <x v="109"/>
    <x v="128"/>
    <s v="."/>
    <s v="East of England - North"/>
    <s v="ps_missing"/>
    <n v="34"/>
    <n v="0.97058999999999995"/>
  </r>
  <r>
    <s v="NAoPri_cohort"/>
    <n v="2020"/>
    <s v="Q3"/>
    <s v="Q3-2020"/>
    <x v="109"/>
    <x v="128"/>
    <s v="."/>
    <s v="East of England - North"/>
    <s v="ps_missing"/>
    <n v="69"/>
    <n v="0.98551"/>
  </r>
  <r>
    <s v="NAoPri_cohort"/>
    <n v="2020"/>
    <s v="Q4"/>
    <s v="Q4-2020"/>
    <x v="109"/>
    <x v="128"/>
    <s v="."/>
    <s v="East of England - North"/>
    <s v="ps_missing"/>
    <n v="58"/>
    <n v="0.96552000000000004"/>
  </r>
  <r>
    <s v="NAoPri_cohort"/>
    <n v="2021"/>
    <s v="Q1"/>
    <s v="Q1-2021"/>
    <x v="109"/>
    <x v="128"/>
    <s v="."/>
    <s v="East of England - North"/>
    <s v="ps_missing"/>
    <n v="66"/>
    <n v="0.98485"/>
  </r>
  <r>
    <s v="NAoPri_cohort"/>
    <n v="2021"/>
    <s v="Q2"/>
    <s v="Q2-2021"/>
    <x v="109"/>
    <x v="128"/>
    <s v="."/>
    <s v="East of England - North"/>
    <s v="ps_missing"/>
    <n v="79"/>
    <n v="0.98734"/>
  </r>
  <r>
    <s v="NAoPri_cohort"/>
    <n v="2021"/>
    <s v="Q3"/>
    <s v="Q3-2021"/>
    <x v="109"/>
    <x v="128"/>
    <s v="."/>
    <s v="East of England - North"/>
    <s v="ps_missing"/>
    <n v="69"/>
    <n v="0.98551"/>
  </r>
  <r>
    <s v="NAoPri_cohort"/>
    <n v="2021"/>
    <s v="Q4"/>
    <s v="Q4-2021"/>
    <x v="109"/>
    <x v="128"/>
    <s v="."/>
    <s v="East of England - North"/>
    <s v="ps_missing"/>
    <n v="84"/>
    <n v="0.94047999999999998"/>
  </r>
  <r>
    <s v="NAoPri_cohort"/>
    <n v="2022"/>
    <s v="Q1"/>
    <s v="Q1-2022"/>
    <x v="109"/>
    <x v="128"/>
    <s v="."/>
    <s v="East of England - North"/>
    <s v="ps_missing"/>
    <n v="59"/>
    <n v="0.96609999999999996"/>
  </r>
  <r>
    <s v="NAoPri_cohort"/>
    <n v="2022"/>
    <s v="Q2"/>
    <s v="Q2-2022"/>
    <x v="109"/>
    <x v="128"/>
    <s v="."/>
    <s v="East of England - North"/>
    <s v="ps_missing"/>
    <n v="76"/>
    <n v="1"/>
  </r>
  <r>
    <s v="NAoPri_cohort"/>
    <n v="2022"/>
    <s v="Q3"/>
    <s v="Q3-2022"/>
    <x v="109"/>
    <x v="128"/>
    <s v="."/>
    <s v="East of England - North"/>
    <s v="ps_missing"/>
    <n v="79"/>
    <n v="0.98734"/>
  </r>
  <r>
    <s v="NAoPri_cohort"/>
    <n v="2022"/>
    <s v="Q4"/>
    <s v="Q4-2022"/>
    <x v="109"/>
    <x v="128"/>
    <s v="."/>
    <s v="East of England - North"/>
    <s v="ps_missing"/>
    <n v="83"/>
    <n v="0.98794999999999999"/>
  </r>
  <r>
    <s v="NAoPri_cohort"/>
    <n v="2023"/>
    <s v="Q1"/>
    <s v="Q1-2023"/>
    <x v="109"/>
    <x v="128"/>
    <s v="."/>
    <s v="East of England - North"/>
    <s v="ps_missing"/>
    <n v="79"/>
    <n v="1"/>
  </r>
  <r>
    <s v="NAoPri_cohort"/>
    <n v="2018"/>
    <s v="Q1"/>
    <s v="Q1-2018"/>
    <x v="13"/>
    <x v="129"/>
    <s v="."/>
    <s v="West Yorkshire and Harrogate"/>
    <s v="ps_missing"/>
    <n v="464"/>
    <n v="0.64871000000000001"/>
  </r>
  <r>
    <s v="NAoPri_cohort"/>
    <n v="2018"/>
    <s v="Q2"/>
    <s v="Q2-2018"/>
    <x v="13"/>
    <x v="129"/>
    <s v="."/>
    <s v="West Yorkshire and Harrogate"/>
    <s v="ps_missing"/>
    <n v="509"/>
    <n v="0.61099999999999999"/>
  </r>
  <r>
    <s v="NAoPri_cohort"/>
    <n v="2018"/>
    <s v="Q3"/>
    <s v="Q3-2018"/>
    <x v="13"/>
    <x v="129"/>
    <s v="."/>
    <s v="West Yorkshire and Harrogate"/>
    <s v="ps_missing"/>
    <n v="590"/>
    <n v="0.67796999999999996"/>
  </r>
  <r>
    <s v="NAoPri_cohort"/>
    <n v="2018"/>
    <s v="Q4"/>
    <s v="Q4-2018"/>
    <x v="13"/>
    <x v="129"/>
    <s v="."/>
    <s v="West Yorkshire and Harrogate"/>
    <s v="ps_missing"/>
    <n v="495"/>
    <n v="0.74141000000000001"/>
  </r>
  <r>
    <s v="NAoPri_cohort"/>
    <n v="2019"/>
    <s v="Q1"/>
    <s v="Q1-2019"/>
    <x v="13"/>
    <x v="129"/>
    <s v="."/>
    <s v="West Yorkshire and Harrogate"/>
    <s v="ps_missing"/>
    <n v="507"/>
    <n v="0.73963999999999996"/>
  </r>
  <r>
    <s v="NAoPri_cohort"/>
    <n v="2019"/>
    <s v="Q2"/>
    <s v="Q2-2019"/>
    <x v="13"/>
    <x v="129"/>
    <s v="."/>
    <s v="West Yorkshire and Harrogate"/>
    <s v="ps_missing"/>
    <n v="554"/>
    <n v="0.72924"/>
  </r>
  <r>
    <s v="NAoPri_cohort"/>
    <n v="2019"/>
    <s v="Q3"/>
    <s v="Q3-2019"/>
    <x v="13"/>
    <x v="129"/>
    <s v="."/>
    <s v="West Yorkshire and Harrogate"/>
    <s v="ps_missing"/>
    <n v="530"/>
    <n v="0.73773999999999995"/>
  </r>
  <r>
    <s v="NAoPri_cohort"/>
    <n v="2019"/>
    <s v="Q4"/>
    <s v="Q4-2019"/>
    <x v="13"/>
    <x v="129"/>
    <s v="."/>
    <s v="West Yorkshire and Harrogate"/>
    <s v="ps_missing"/>
    <n v="518"/>
    <n v="0.86099999999999999"/>
  </r>
  <r>
    <s v="NAoPri_cohort"/>
    <n v="2020"/>
    <s v="Q1"/>
    <s v="Q1-2020"/>
    <x v="13"/>
    <x v="129"/>
    <s v="."/>
    <s v="West Yorkshire and Harrogate"/>
    <s v="ps_missing"/>
    <n v="469"/>
    <n v="0.81023000000000001"/>
  </r>
  <r>
    <s v="NAoPri_cohort"/>
    <n v="2020"/>
    <s v="Q2"/>
    <s v="Q2-2020"/>
    <x v="13"/>
    <x v="129"/>
    <s v="."/>
    <s v="West Yorkshire and Harrogate"/>
    <s v="ps_missing"/>
    <n v="246"/>
    <n v="0.89431000000000005"/>
  </r>
  <r>
    <s v="NAoPri_cohort"/>
    <n v="2020"/>
    <s v="Q3"/>
    <s v="Q3-2020"/>
    <x v="13"/>
    <x v="129"/>
    <s v="."/>
    <s v="West Yorkshire and Harrogate"/>
    <s v="ps_missing"/>
    <n v="401"/>
    <n v="0.87780999999999998"/>
  </r>
  <r>
    <s v="NAoPri_cohort"/>
    <n v="2020"/>
    <s v="Q4"/>
    <s v="Q4-2020"/>
    <x v="13"/>
    <x v="129"/>
    <s v="."/>
    <s v="West Yorkshire and Harrogate"/>
    <s v="ps_missing"/>
    <n v="464"/>
    <n v="0.70043"/>
  </r>
  <r>
    <s v="NAoPri_cohort"/>
    <n v="2021"/>
    <s v="Q1"/>
    <s v="Q1-2021"/>
    <x v="13"/>
    <x v="129"/>
    <s v="."/>
    <s v="West Yorkshire and Harrogate"/>
    <s v="ps_missing"/>
    <n v="523"/>
    <n v="0.75526000000000004"/>
  </r>
  <r>
    <s v="NAoPri_cohort"/>
    <n v="2021"/>
    <s v="Q2"/>
    <s v="Q2-2021"/>
    <x v="13"/>
    <x v="129"/>
    <s v="."/>
    <s v="West Yorkshire and Harrogate"/>
    <s v="ps_missing"/>
    <n v="547"/>
    <n v="0.87934000000000001"/>
  </r>
  <r>
    <s v="NAoPri_cohort"/>
    <n v="2021"/>
    <s v="Q3"/>
    <s v="Q3-2021"/>
    <x v="13"/>
    <x v="129"/>
    <s v="."/>
    <s v="West Yorkshire and Harrogate"/>
    <s v="ps_missing"/>
    <n v="476"/>
    <n v="0.81091999999999997"/>
  </r>
  <r>
    <s v="NAoPri_cohort"/>
    <n v="2021"/>
    <s v="Q4"/>
    <s v="Q4-2021"/>
    <x v="13"/>
    <x v="129"/>
    <s v="."/>
    <s v="West Yorkshire and Harrogate"/>
    <s v="ps_missing"/>
    <n v="511"/>
    <n v="0.80822000000000005"/>
  </r>
  <r>
    <s v="NAoPri_cohort"/>
    <n v="2022"/>
    <s v="Q1"/>
    <s v="Q1-2022"/>
    <x v="13"/>
    <x v="129"/>
    <s v="."/>
    <s v="West Yorkshire and Harrogate"/>
    <s v="ps_missing"/>
    <n v="484"/>
    <n v="0.79752000000000001"/>
  </r>
  <r>
    <s v="NAoPri_cohort"/>
    <n v="2022"/>
    <s v="Q2"/>
    <s v="Q2-2022"/>
    <x v="13"/>
    <x v="129"/>
    <s v="."/>
    <s v="West Yorkshire and Harrogate"/>
    <s v="ps_missing"/>
    <n v="544"/>
    <n v="0.72426000000000001"/>
  </r>
  <r>
    <s v="NAoPri_cohort"/>
    <n v="2022"/>
    <s v="Q3"/>
    <s v="Q3-2022"/>
    <x v="13"/>
    <x v="129"/>
    <s v="."/>
    <s v="West Yorkshire and Harrogate"/>
    <s v="ps_missing"/>
    <n v="550"/>
    <n v="0.65817999999999999"/>
  </r>
  <r>
    <s v="NAoPri_cohort"/>
    <n v="2022"/>
    <s v="Q4"/>
    <s v="Q4-2022"/>
    <x v="13"/>
    <x v="129"/>
    <s v="."/>
    <s v="West Yorkshire and Harrogate"/>
    <s v="ps_missing"/>
    <n v="491"/>
    <n v="0.60080999999999996"/>
  </r>
  <r>
    <s v="NAoPri_cohort"/>
    <n v="2023"/>
    <s v="Q1"/>
    <s v="Q1-2023"/>
    <x v="13"/>
    <x v="129"/>
    <s v="."/>
    <s v="West Yorkshire and Harrogate"/>
    <s v="ps_missing"/>
    <n v="541"/>
    <n v="0.75785999999999998"/>
  </r>
  <r>
    <s v="NAoPri_cohort"/>
    <n v="2018"/>
    <s v="Q1"/>
    <s v="Q1-2018"/>
    <x v="110"/>
    <x v="130"/>
    <s v="."/>
    <s v="North Central London"/>
    <s v="ps_missing"/>
    <n v="30"/>
    <n v="0.96667000000000003"/>
  </r>
  <r>
    <s v="NAoPri_cohort"/>
    <n v="2018"/>
    <s v="Q2"/>
    <s v="Q2-2018"/>
    <x v="110"/>
    <x v="130"/>
    <s v="."/>
    <s v="North Central London"/>
    <s v="ps_missing"/>
    <n v="21"/>
    <n v="1"/>
  </r>
  <r>
    <s v="NAoPri_cohort"/>
    <n v="2018"/>
    <s v="Q3"/>
    <s v="Q3-2018"/>
    <x v="110"/>
    <x v="130"/>
    <s v="."/>
    <s v="North Central London"/>
    <s v="ps_missing"/>
    <n v="33"/>
    <n v="0.96970000000000001"/>
  </r>
  <r>
    <s v="NAoPri_cohort"/>
    <n v="2018"/>
    <s v="Q4"/>
    <s v="Q4-2018"/>
    <x v="110"/>
    <x v="130"/>
    <s v="."/>
    <s v="North Central London"/>
    <s v="ps_missing"/>
    <n v="20"/>
    <n v="0.95"/>
  </r>
  <r>
    <s v="NAoPri_cohort"/>
    <n v="2019"/>
    <s v="Q1"/>
    <s v="Q1-2019"/>
    <x v="110"/>
    <x v="130"/>
    <s v="."/>
    <s v="North Central London"/>
    <s v="ps_missing"/>
    <n v="13"/>
    <n v="0.92308000000000001"/>
  </r>
  <r>
    <s v="NAoPri_cohort"/>
    <n v="2019"/>
    <s v="Q2"/>
    <s v="Q2-2019"/>
    <x v="110"/>
    <x v="130"/>
    <s v="."/>
    <s v="North Central London"/>
    <s v="ps_missing"/>
    <n v="32"/>
    <n v="0.96875"/>
  </r>
  <r>
    <s v="NAoPri_cohort"/>
    <n v="2019"/>
    <s v="Q3"/>
    <s v="Q3-2019"/>
    <x v="110"/>
    <x v="130"/>
    <s v="."/>
    <s v="North Central London"/>
    <s v="ps_missing"/>
    <n v="27"/>
    <n v="0.88888999999999996"/>
  </r>
  <r>
    <s v="NAoPri_cohort"/>
    <n v="2019"/>
    <s v="Q4"/>
    <s v="Q4-2019"/>
    <x v="110"/>
    <x v="130"/>
    <s v="."/>
    <s v="North Central London"/>
    <s v="ps_missing"/>
    <n v="34"/>
    <n v="0.91176000000000001"/>
  </r>
  <r>
    <s v="NAoPri_cohort"/>
    <n v="2020"/>
    <s v="Q1"/>
    <s v="Q1-2020"/>
    <x v="110"/>
    <x v="130"/>
    <s v="."/>
    <s v="North Central London"/>
    <s v="ps_missing"/>
    <n v="23"/>
    <n v="0.91303999999999996"/>
  </r>
  <r>
    <s v="NAoPri_cohort"/>
    <n v="2020"/>
    <s v="Q2"/>
    <s v="Q2-2020"/>
    <x v="110"/>
    <x v="130"/>
    <s v="."/>
    <s v="North Central London"/>
    <s v="ps_missing"/>
    <n v="14"/>
    <n v="1"/>
  </r>
  <r>
    <s v="NAoPri_cohort"/>
    <n v="2020"/>
    <s v="Q3"/>
    <s v="Q3-2020"/>
    <x v="110"/>
    <x v="130"/>
    <s v="."/>
    <s v="North Central London"/>
    <s v="ps_missing"/>
    <n v="17"/>
    <n v="0.88234999999999997"/>
  </r>
  <r>
    <s v="NAoPri_cohort"/>
    <n v="2020"/>
    <s v="Q4"/>
    <s v="Q4-2020"/>
    <x v="110"/>
    <x v="130"/>
    <s v="."/>
    <s v="North Central London"/>
    <s v="ps_missing"/>
    <n v="27"/>
    <n v="0.85185"/>
  </r>
  <r>
    <s v="NAoPri_cohort"/>
    <n v="2021"/>
    <s v="Q1"/>
    <s v="Q1-2021"/>
    <x v="110"/>
    <x v="130"/>
    <s v="."/>
    <s v="North Central London"/>
    <s v="ps_missing"/>
    <n v="18"/>
    <n v="0.94443999999999995"/>
  </r>
  <r>
    <s v="NAoPri_cohort"/>
    <n v="2021"/>
    <s v="Q2"/>
    <s v="Q2-2021"/>
    <x v="110"/>
    <x v="130"/>
    <s v="."/>
    <s v="North Central London"/>
    <s v="ps_missing"/>
    <n v="28"/>
    <n v="0.96428999999999998"/>
  </r>
  <r>
    <s v="NAoPri_cohort"/>
    <n v="2021"/>
    <s v="Q3"/>
    <s v="Q3-2021"/>
    <x v="110"/>
    <x v="130"/>
    <s v="."/>
    <s v="North Central London"/>
    <s v="ps_missing"/>
    <n v="23"/>
    <n v="1"/>
  </r>
  <r>
    <s v="NAoPri_cohort"/>
    <n v="2021"/>
    <s v="Q4"/>
    <s v="Q4-2021"/>
    <x v="110"/>
    <x v="130"/>
    <s v="."/>
    <s v="North Central London"/>
    <s v="ps_missing"/>
    <n v="25"/>
    <n v="0.96"/>
  </r>
  <r>
    <s v="NAoPri_cohort"/>
    <n v="2022"/>
    <s v="Q1"/>
    <s v="Q1-2022"/>
    <x v="110"/>
    <x v="130"/>
    <s v="."/>
    <s v="North Central London"/>
    <s v="ps_missing"/>
    <n v="22"/>
    <n v="1"/>
  </r>
  <r>
    <s v="NAoPri_cohort"/>
    <n v="2022"/>
    <s v="Q2"/>
    <s v="Q2-2022"/>
    <x v="110"/>
    <x v="130"/>
    <s v="."/>
    <s v="North Central London"/>
    <s v="ps_missing"/>
    <n v="30"/>
    <n v="0.83333000000000002"/>
  </r>
  <r>
    <s v="NAoPri_cohort"/>
    <n v="2022"/>
    <s v="Q3"/>
    <s v="Q3-2022"/>
    <x v="110"/>
    <x v="130"/>
    <s v="."/>
    <s v="North Central London"/>
    <s v="ps_missing"/>
    <n v="26"/>
    <n v="0.88461999999999996"/>
  </r>
  <r>
    <s v="NAoPri_cohort"/>
    <n v="2022"/>
    <s v="Q4"/>
    <s v="Q4-2022"/>
    <x v="110"/>
    <x v="130"/>
    <s v="."/>
    <s v="North Central London"/>
    <s v="ps_missing"/>
    <n v="22"/>
    <n v="0.95455000000000001"/>
  </r>
  <r>
    <s v="NAoPri_cohort"/>
    <n v="2023"/>
    <s v="Q1"/>
    <s v="Q1-2023"/>
    <x v="110"/>
    <x v="130"/>
    <s v="."/>
    <s v="North Central London"/>
    <s v="ps_missing"/>
    <n v="23"/>
    <n v="1"/>
  </r>
  <r>
    <s v="NAoPri_cohort"/>
    <n v="2018"/>
    <s v="Q1"/>
    <s v="Q1-2018"/>
    <x v="111"/>
    <x v="131"/>
    <s v="."/>
    <s v="Cheshire and Merseyside"/>
    <s v="ps_missing"/>
    <n v="59"/>
    <n v="1"/>
  </r>
  <r>
    <s v="NAoPri_cohort"/>
    <n v="2018"/>
    <s v="Q2"/>
    <s v="Q2-2018"/>
    <x v="111"/>
    <x v="131"/>
    <s v="."/>
    <s v="Cheshire and Merseyside"/>
    <s v="ps_missing"/>
    <n v="85"/>
    <n v="1"/>
  </r>
  <r>
    <s v="NAoPri_cohort"/>
    <n v="2018"/>
    <s v="Q3"/>
    <s v="Q3-2018"/>
    <x v="111"/>
    <x v="131"/>
    <s v="."/>
    <s v="Cheshire and Merseyside"/>
    <s v="ps_missing"/>
    <n v="111"/>
    <n v="1"/>
  </r>
  <r>
    <s v="NAoPri_cohort"/>
    <n v="2018"/>
    <s v="Q4"/>
    <s v="Q4-2018"/>
    <x v="111"/>
    <x v="131"/>
    <s v="."/>
    <s v="Cheshire and Merseyside"/>
    <s v="ps_missing"/>
    <n v="103"/>
    <n v="1"/>
  </r>
  <r>
    <s v="NAoPri_cohort"/>
    <n v="2019"/>
    <s v="Q1"/>
    <s v="Q1-2019"/>
    <x v="111"/>
    <x v="131"/>
    <s v="."/>
    <s v="Cheshire and Merseyside"/>
    <s v="ps_missing"/>
    <n v="90"/>
    <n v="1"/>
  </r>
  <r>
    <s v="NAoPri_cohort"/>
    <n v="2019"/>
    <s v="Q2"/>
    <s v="Q2-2019"/>
    <x v="111"/>
    <x v="131"/>
    <s v="."/>
    <s v="Cheshire and Merseyside"/>
    <s v="ps_missing"/>
    <n v="93"/>
    <n v="0.98924999999999996"/>
  </r>
  <r>
    <s v="NAoPri_cohort"/>
    <n v="2019"/>
    <s v="Q3"/>
    <s v="Q3-2019"/>
    <x v="111"/>
    <x v="131"/>
    <s v="."/>
    <s v="Cheshire and Merseyside"/>
    <s v="ps_missing"/>
    <n v="83"/>
    <n v="1"/>
  </r>
  <r>
    <s v="NAoPri_cohort"/>
    <n v="2019"/>
    <s v="Q4"/>
    <s v="Q4-2019"/>
    <x v="111"/>
    <x v="131"/>
    <s v="."/>
    <s v="Cheshire and Merseyside"/>
    <s v="ps_missing"/>
    <n v="91"/>
    <n v="1"/>
  </r>
  <r>
    <s v="NAoPri_cohort"/>
    <n v="2020"/>
    <s v="Q1"/>
    <s v="Q1-2020"/>
    <x v="111"/>
    <x v="131"/>
    <s v="."/>
    <s v="Cheshire and Merseyside"/>
    <s v="ps_missing"/>
    <n v="92"/>
    <n v="1"/>
  </r>
  <r>
    <s v="NAoPri_cohort"/>
    <n v="2020"/>
    <s v="Q2"/>
    <s v="Q2-2020"/>
    <x v="111"/>
    <x v="131"/>
    <s v="."/>
    <s v="Cheshire and Merseyside"/>
    <s v="ps_missing"/>
    <n v="58"/>
    <n v="0.98275999999999997"/>
  </r>
  <r>
    <s v="NAoPri_cohort"/>
    <n v="2020"/>
    <s v="Q3"/>
    <s v="Q3-2020"/>
    <x v="111"/>
    <x v="131"/>
    <s v="."/>
    <s v="Cheshire and Merseyside"/>
    <s v="ps_missing"/>
    <n v="56"/>
    <n v="0.98214000000000001"/>
  </r>
  <r>
    <s v="NAoPri_cohort"/>
    <n v="2020"/>
    <s v="Q4"/>
    <s v="Q4-2020"/>
    <x v="111"/>
    <x v="131"/>
    <s v="."/>
    <s v="Cheshire and Merseyside"/>
    <s v="ps_missing"/>
    <n v="98"/>
    <n v="0.96938999999999997"/>
  </r>
  <r>
    <s v="NAoPri_cohort"/>
    <n v="2021"/>
    <s v="Q1"/>
    <s v="Q1-2021"/>
    <x v="111"/>
    <x v="131"/>
    <s v="."/>
    <s v="Cheshire and Merseyside"/>
    <s v="ps_missing"/>
    <n v="102"/>
    <n v="1"/>
  </r>
  <r>
    <s v="NAoPri_cohort"/>
    <n v="2021"/>
    <s v="Q2"/>
    <s v="Q2-2021"/>
    <x v="111"/>
    <x v="131"/>
    <s v="."/>
    <s v="Cheshire and Merseyside"/>
    <s v="ps_missing"/>
    <n v="73"/>
    <n v="0.97260000000000002"/>
  </r>
  <r>
    <s v="NAoPri_cohort"/>
    <n v="2021"/>
    <s v="Q3"/>
    <s v="Q3-2021"/>
    <x v="111"/>
    <x v="131"/>
    <s v="."/>
    <s v="Cheshire and Merseyside"/>
    <s v="ps_missing"/>
    <n v="86"/>
    <n v="1"/>
  </r>
  <r>
    <s v="NAoPri_cohort"/>
    <n v="2021"/>
    <s v="Q4"/>
    <s v="Q4-2021"/>
    <x v="111"/>
    <x v="131"/>
    <s v="."/>
    <s v="Cheshire and Merseyside"/>
    <s v="ps_missing"/>
    <n v="81"/>
    <n v="0.98765000000000003"/>
  </r>
  <r>
    <s v="NAoPri_cohort"/>
    <n v="2022"/>
    <s v="Q1"/>
    <s v="Q1-2022"/>
    <x v="111"/>
    <x v="131"/>
    <s v="."/>
    <s v="Cheshire and Merseyside"/>
    <s v="ps_missing"/>
    <n v="75"/>
    <n v="1"/>
  </r>
  <r>
    <s v="NAoPri_cohort"/>
    <n v="2022"/>
    <s v="Q2"/>
    <s v="Q2-2022"/>
    <x v="111"/>
    <x v="131"/>
    <s v="."/>
    <s v="Cheshire and Merseyside"/>
    <s v="ps_missing"/>
    <n v="85"/>
    <n v="1"/>
  </r>
  <r>
    <s v="NAoPri_cohort"/>
    <n v="2022"/>
    <s v="Q3"/>
    <s v="Q3-2022"/>
    <x v="111"/>
    <x v="131"/>
    <s v="."/>
    <s v="Cheshire and Merseyside"/>
    <s v="ps_missing"/>
    <n v="110"/>
    <n v="1"/>
  </r>
  <r>
    <s v="NAoPri_cohort"/>
    <n v="2022"/>
    <s v="Q4"/>
    <s v="Q4-2022"/>
    <x v="111"/>
    <x v="131"/>
    <s v="."/>
    <s v="Cheshire and Merseyside"/>
    <s v="ps_missing"/>
    <n v="86"/>
    <n v="0.98836999999999997"/>
  </r>
  <r>
    <s v="NAoPri_cohort"/>
    <n v="2023"/>
    <s v="Q1"/>
    <s v="Q1-2023"/>
    <x v="111"/>
    <x v="131"/>
    <s v="."/>
    <s v="Cheshire and Merseyside"/>
    <s v="ps_missing"/>
    <n v="82"/>
    <n v="1"/>
  </r>
  <r>
    <s v="NAoPri_cohort"/>
    <n v="2018"/>
    <s v="Q1"/>
    <s v="Q1-2018"/>
    <x v="112"/>
    <x v="132"/>
    <s v="."/>
    <s v="West Midlands"/>
    <s v="ps_missing"/>
    <n v="128"/>
    <n v="1.562E-2"/>
  </r>
  <r>
    <s v="NAoPri_cohort"/>
    <n v="2018"/>
    <s v="Q2"/>
    <s v="Q2-2018"/>
    <x v="112"/>
    <x v="132"/>
    <s v="."/>
    <s v="West Midlands"/>
    <s v="ps_missing"/>
    <n v="161"/>
    <n v="1.8630000000000001E-2"/>
  </r>
  <r>
    <s v="NAoPri_cohort"/>
    <n v="2018"/>
    <s v="Q3"/>
    <s v="Q3-2018"/>
    <x v="112"/>
    <x v="132"/>
    <s v="."/>
    <s v="West Midlands"/>
    <s v="ps_missing"/>
    <n v="174"/>
    <n v="9.7699999999999995E-2"/>
  </r>
  <r>
    <s v="NAoPri_cohort"/>
    <n v="2018"/>
    <s v="Q4"/>
    <s v="Q4-2018"/>
    <x v="112"/>
    <x v="132"/>
    <s v="."/>
    <s v="West Midlands"/>
    <s v="ps_missing"/>
    <n v="134"/>
    <n v="0.28358"/>
  </r>
  <r>
    <s v="NAoPri_cohort"/>
    <n v="2019"/>
    <s v="Q1"/>
    <s v="Q1-2019"/>
    <x v="112"/>
    <x v="132"/>
    <s v="."/>
    <s v="West Midlands"/>
    <s v="ps_missing"/>
    <n v="125"/>
    <n v="0.12"/>
  </r>
  <r>
    <s v="NAoPri_cohort"/>
    <n v="2019"/>
    <s v="Q2"/>
    <s v="Q2-2019"/>
    <x v="112"/>
    <x v="132"/>
    <s v="."/>
    <s v="West Midlands"/>
    <s v="ps_missing"/>
    <n v="124"/>
    <n v="5.645E-2"/>
  </r>
  <r>
    <s v="NAoPri_cohort"/>
    <n v="2019"/>
    <s v="Q3"/>
    <s v="Q3-2019"/>
    <x v="112"/>
    <x v="132"/>
    <s v="."/>
    <s v="West Midlands"/>
    <s v="ps_missing"/>
    <n v="157"/>
    <n v="6.3699999999999998E-3"/>
  </r>
  <r>
    <s v="NAoPri_cohort"/>
    <n v="2019"/>
    <s v="Q4"/>
    <s v="Q4-2019"/>
    <x v="112"/>
    <x v="132"/>
    <s v="."/>
    <s v="West Midlands"/>
    <s v="ps_missing"/>
    <n v="119"/>
    <n v="0.96638999999999997"/>
  </r>
  <r>
    <s v="NAoPri_cohort"/>
    <n v="2020"/>
    <s v="Q1"/>
    <s v="Q1-2020"/>
    <x v="112"/>
    <x v="132"/>
    <s v="."/>
    <s v="West Midlands"/>
    <s v="ps_missing"/>
    <n v="141"/>
    <n v="0.97872000000000003"/>
  </r>
  <r>
    <s v="NAoPri_cohort"/>
    <n v="2020"/>
    <s v="Q2"/>
    <s v="Q2-2020"/>
    <x v="112"/>
    <x v="132"/>
    <s v="."/>
    <s v="West Midlands"/>
    <s v="ps_missing"/>
    <n v="87"/>
    <n v="0.93103000000000002"/>
  </r>
  <r>
    <s v="NAoPri_cohort"/>
    <n v="2020"/>
    <s v="Q3"/>
    <s v="Q3-2020"/>
    <x v="112"/>
    <x v="132"/>
    <s v="."/>
    <s v="West Midlands"/>
    <s v="ps_missing"/>
    <n v="108"/>
    <n v="0.99073999999999995"/>
  </r>
  <r>
    <s v="NAoPri_cohort"/>
    <n v="2020"/>
    <s v="Q4"/>
    <s v="Q4-2020"/>
    <x v="112"/>
    <x v="132"/>
    <s v="."/>
    <s v="West Midlands"/>
    <s v="ps_missing"/>
    <n v="148"/>
    <n v="0.99324000000000001"/>
  </r>
  <r>
    <s v="NAoPri_cohort"/>
    <n v="2021"/>
    <s v="Q1"/>
    <s v="Q1-2021"/>
    <x v="112"/>
    <x v="132"/>
    <s v="."/>
    <s v="West Midlands"/>
    <s v="ps_missing"/>
    <n v="133"/>
    <n v="0.84962000000000004"/>
  </r>
  <r>
    <s v="NAoPri_cohort"/>
    <n v="2021"/>
    <s v="Q2"/>
    <s v="Q2-2021"/>
    <x v="112"/>
    <x v="132"/>
    <s v="."/>
    <s v="West Midlands"/>
    <s v="ps_missing"/>
    <n v="133"/>
    <n v="0.93232999999999999"/>
  </r>
  <r>
    <s v="NAoPri_cohort"/>
    <n v="2021"/>
    <s v="Q3"/>
    <s v="Q3-2021"/>
    <x v="112"/>
    <x v="132"/>
    <s v="."/>
    <s v="West Midlands"/>
    <s v="ps_missing"/>
    <n v="157"/>
    <n v="0.85350000000000004"/>
  </r>
  <r>
    <s v="NAoPri_cohort"/>
    <n v="2021"/>
    <s v="Q4"/>
    <s v="Q4-2021"/>
    <x v="112"/>
    <x v="132"/>
    <s v="."/>
    <s v="West Midlands"/>
    <s v="ps_missing"/>
    <n v="166"/>
    <n v="0.99397999999999997"/>
  </r>
  <r>
    <s v="NAoPri_cohort"/>
    <n v="2022"/>
    <s v="Q1"/>
    <s v="Q1-2022"/>
    <x v="112"/>
    <x v="132"/>
    <s v="."/>
    <s v="West Midlands"/>
    <s v="ps_missing"/>
    <n v="162"/>
    <n v="0.98148000000000002"/>
  </r>
  <r>
    <s v="NAoPri_cohort"/>
    <n v="2022"/>
    <s v="Q2"/>
    <s v="Q2-2022"/>
    <x v="112"/>
    <x v="132"/>
    <s v="."/>
    <s v="West Midlands"/>
    <s v="ps_missing"/>
    <n v="131"/>
    <n v="0.95420000000000005"/>
  </r>
  <r>
    <s v="NAoPri_cohort"/>
    <n v="2022"/>
    <s v="Q3"/>
    <s v="Q3-2022"/>
    <x v="112"/>
    <x v="132"/>
    <s v="."/>
    <s v="West Midlands"/>
    <s v="ps_missing"/>
    <n v="161"/>
    <n v="0.81988000000000005"/>
  </r>
  <r>
    <s v="NAoPri_cohort"/>
    <n v="2022"/>
    <s v="Q4"/>
    <s v="Q4-2022"/>
    <x v="112"/>
    <x v="132"/>
    <s v="."/>
    <s v="West Midlands"/>
    <s v="ps_missing"/>
    <n v="160"/>
    <n v="0.85624999999999996"/>
  </r>
  <r>
    <s v="NAoPri_cohort"/>
    <n v="2023"/>
    <s v="Q1"/>
    <s v="Q1-2023"/>
    <x v="112"/>
    <x v="132"/>
    <s v="."/>
    <s v="West Midlands"/>
    <s v="ps_missing"/>
    <n v="182"/>
    <n v="0.83516000000000001"/>
  </r>
  <r>
    <s v="NAoPri_cohort"/>
    <n v="2018"/>
    <s v="Q1"/>
    <s v="Q1-2018"/>
    <x v="113"/>
    <x v="133"/>
    <s v="."/>
    <s v="Greater Manchester"/>
    <s v="ps_missing"/>
    <n v="63"/>
    <n v="0.96825000000000006"/>
  </r>
  <r>
    <s v="NAoPri_cohort"/>
    <n v="2018"/>
    <s v="Q2"/>
    <s v="Q2-2018"/>
    <x v="113"/>
    <x v="133"/>
    <s v="."/>
    <s v="Greater Manchester"/>
    <s v="ps_missing"/>
    <n v="80"/>
    <n v="1"/>
  </r>
  <r>
    <s v="NAoPri_cohort"/>
    <n v="2018"/>
    <s v="Q3"/>
    <s v="Q3-2018"/>
    <x v="113"/>
    <x v="133"/>
    <s v="."/>
    <s v="Greater Manchester"/>
    <s v="ps_missing"/>
    <n v="104"/>
    <n v="1"/>
  </r>
  <r>
    <s v="NAoPri_cohort"/>
    <n v="2018"/>
    <s v="Q4"/>
    <s v="Q4-2018"/>
    <x v="113"/>
    <x v="133"/>
    <s v="."/>
    <s v="Greater Manchester"/>
    <s v="ps_missing"/>
    <n v="110"/>
    <n v="0.99090999999999996"/>
  </r>
  <r>
    <s v="NAoPri_cohort"/>
    <n v="2019"/>
    <s v="Q1"/>
    <s v="Q1-2019"/>
    <x v="113"/>
    <x v="133"/>
    <s v="."/>
    <s v="Greater Manchester"/>
    <s v="ps_missing"/>
    <n v="97"/>
    <n v="1"/>
  </r>
  <r>
    <s v="NAoPri_cohort"/>
    <n v="2019"/>
    <s v="Q2"/>
    <s v="Q2-2019"/>
    <x v="113"/>
    <x v="133"/>
    <s v="."/>
    <s v="Greater Manchester"/>
    <s v="ps_missing"/>
    <n v="102"/>
    <n v="0.99019999999999997"/>
  </r>
  <r>
    <s v="NAoPri_cohort"/>
    <n v="2019"/>
    <s v="Q3"/>
    <s v="Q3-2019"/>
    <x v="113"/>
    <x v="133"/>
    <s v="."/>
    <s v="Greater Manchester"/>
    <s v="ps_missing"/>
    <n v="92"/>
    <n v="0.96738999999999997"/>
  </r>
  <r>
    <s v="NAoPri_cohort"/>
    <n v="2019"/>
    <s v="Q4"/>
    <s v="Q4-2019"/>
    <x v="113"/>
    <x v="133"/>
    <s v="."/>
    <s v="Greater Manchester"/>
    <s v="ps_missing"/>
    <n v="104"/>
    <n v="0.99038000000000004"/>
  </r>
  <r>
    <s v="NAoPri_cohort"/>
    <n v="2020"/>
    <s v="Q1"/>
    <s v="Q1-2020"/>
    <x v="113"/>
    <x v="133"/>
    <s v="."/>
    <s v="Greater Manchester"/>
    <s v="ps_missing"/>
    <n v="86"/>
    <n v="1"/>
  </r>
  <r>
    <s v="NAoPri_cohort"/>
    <n v="2020"/>
    <s v="Q2"/>
    <s v="Q2-2020"/>
    <x v="113"/>
    <x v="133"/>
    <s v="."/>
    <s v="Greater Manchester"/>
    <s v="ps_missing"/>
    <n v="25"/>
    <n v="0.92"/>
  </r>
  <r>
    <s v="NAoPri_cohort"/>
    <n v="2020"/>
    <s v="Q3"/>
    <s v="Q3-2020"/>
    <x v="113"/>
    <x v="133"/>
    <s v="."/>
    <s v="Greater Manchester"/>
    <s v="ps_missing"/>
    <n v="40"/>
    <n v="0.97499999999999998"/>
  </r>
  <r>
    <s v="NAoPri_cohort"/>
    <n v="2020"/>
    <s v="Q4"/>
    <s v="Q4-2020"/>
    <x v="113"/>
    <x v="133"/>
    <s v="."/>
    <s v="Greater Manchester"/>
    <s v="ps_missing"/>
    <n v="76"/>
    <n v="0.97367999999999999"/>
  </r>
  <r>
    <s v="NAoPri_cohort"/>
    <n v="2021"/>
    <s v="Q1"/>
    <s v="Q1-2021"/>
    <x v="113"/>
    <x v="133"/>
    <s v="."/>
    <s v="Greater Manchester"/>
    <s v="ps_missing"/>
    <n v="88"/>
    <n v="0.97726999999999997"/>
  </r>
  <r>
    <s v="NAoPri_cohort"/>
    <n v="2021"/>
    <s v="Q2"/>
    <s v="Q2-2021"/>
    <x v="113"/>
    <x v="133"/>
    <s v="."/>
    <s v="Greater Manchester"/>
    <s v="ps_missing"/>
    <n v="79"/>
    <n v="0.98734"/>
  </r>
  <r>
    <s v="NAoPri_cohort"/>
    <n v="2021"/>
    <s v="Q3"/>
    <s v="Q3-2021"/>
    <x v="113"/>
    <x v="133"/>
    <s v="."/>
    <s v="Greater Manchester"/>
    <s v="ps_missing"/>
    <n v="74"/>
    <n v="0.83784000000000003"/>
  </r>
  <r>
    <s v="NAoPri_cohort"/>
    <n v="2021"/>
    <s v="Q4"/>
    <s v="Q4-2021"/>
    <x v="113"/>
    <x v="133"/>
    <s v="."/>
    <s v="Greater Manchester"/>
    <s v="ps_missing"/>
    <n v="54"/>
    <n v="0.70369999999999999"/>
  </r>
  <r>
    <s v="NAoPri_cohort"/>
    <n v="2022"/>
    <s v="Q1"/>
    <s v="Q1-2022"/>
    <x v="113"/>
    <x v="133"/>
    <s v="."/>
    <s v="Greater Manchester"/>
    <s v="ps_missing"/>
    <n v="62"/>
    <n v="0.79032000000000002"/>
  </r>
  <r>
    <s v="NAoPri_cohort"/>
    <n v="2022"/>
    <s v="Q2"/>
    <s v="Q2-2022"/>
    <x v="113"/>
    <x v="133"/>
    <s v="."/>
    <s v="Greater Manchester"/>
    <s v="ps_missing"/>
    <n v="58"/>
    <n v="0.84482999999999997"/>
  </r>
  <r>
    <s v="NAoPri_cohort"/>
    <n v="2022"/>
    <s v="Q3"/>
    <s v="Q3-2022"/>
    <x v="113"/>
    <x v="133"/>
    <s v="."/>
    <s v="Greater Manchester"/>
    <s v="ps_missing"/>
    <n v="68"/>
    <n v="0.79412000000000005"/>
  </r>
  <r>
    <s v="NAoPri_cohort"/>
    <n v="2022"/>
    <s v="Q4"/>
    <s v="Q4-2022"/>
    <x v="113"/>
    <x v="133"/>
    <s v="."/>
    <s v="Greater Manchester"/>
    <s v="ps_missing"/>
    <n v="41"/>
    <n v="0.95121999999999995"/>
  </r>
  <r>
    <s v="NAoPri_cohort"/>
    <n v="2023"/>
    <s v="Q1"/>
    <s v="Q1-2023"/>
    <x v="113"/>
    <x v="133"/>
    <s v="."/>
    <s v="Greater Manchester"/>
    <s v="ps_missing"/>
    <n v="45"/>
    <n v="0.93332999999999999"/>
  </r>
  <r>
    <s v="NAoPri_cohort"/>
    <n v="2018"/>
    <s v="Q1"/>
    <s v="Q1-2018"/>
    <x v="114"/>
    <x v="134"/>
    <s v="."/>
    <s v="West Midlands"/>
    <s v="ps_missing"/>
    <n v="48"/>
    <n v="0.9375"/>
  </r>
  <r>
    <s v="NAoPri_cohort"/>
    <n v="2018"/>
    <s v="Q2"/>
    <s v="Q2-2018"/>
    <x v="114"/>
    <x v="134"/>
    <s v="."/>
    <s v="West Midlands"/>
    <s v="ps_missing"/>
    <n v="44"/>
    <n v="1"/>
  </r>
  <r>
    <s v="NAoPri_cohort"/>
    <n v="2018"/>
    <s v="Q3"/>
    <s v="Q3-2018"/>
    <x v="114"/>
    <x v="134"/>
    <s v="."/>
    <s v="West Midlands"/>
    <s v="ps_missing"/>
    <n v="48"/>
    <n v="0.8125"/>
  </r>
  <r>
    <s v="NAoPri_cohort"/>
    <n v="2018"/>
    <s v="Q4"/>
    <s v="Q4-2018"/>
    <x v="114"/>
    <x v="134"/>
    <s v="."/>
    <s v="West Midlands"/>
    <s v="ps_missing"/>
    <n v="50"/>
    <n v="0.9"/>
  </r>
  <r>
    <s v="NAoPri_cohort"/>
    <n v="2019"/>
    <s v="Q1"/>
    <s v="Q1-2019"/>
    <x v="114"/>
    <x v="134"/>
    <s v="."/>
    <s v="West Midlands"/>
    <s v="ps_missing"/>
    <n v="41"/>
    <n v="0.92683000000000004"/>
  </r>
  <r>
    <s v="NAoPri_cohort"/>
    <n v="2019"/>
    <s v="Q2"/>
    <s v="Q2-2019"/>
    <x v="114"/>
    <x v="134"/>
    <s v="."/>
    <s v="West Midlands"/>
    <s v="ps_missing"/>
    <n v="53"/>
    <n v="0.86792000000000002"/>
  </r>
  <r>
    <s v="NAoPri_cohort"/>
    <n v="2019"/>
    <s v="Q3"/>
    <s v="Q3-2019"/>
    <x v="114"/>
    <x v="134"/>
    <s v="."/>
    <s v="West Midlands"/>
    <s v="ps_missing"/>
    <n v="40"/>
    <n v="0.8"/>
  </r>
  <r>
    <s v="NAoPri_cohort"/>
    <n v="2019"/>
    <s v="Q4"/>
    <s v="Q4-2019"/>
    <x v="114"/>
    <x v="134"/>
    <s v="."/>
    <s v="West Midlands"/>
    <s v="ps_missing"/>
    <n v="51"/>
    <n v="0.98038999999999998"/>
  </r>
  <r>
    <s v="NAoPri_cohort"/>
    <n v="2020"/>
    <s v="Q1"/>
    <s v="Q1-2020"/>
    <x v="114"/>
    <x v="134"/>
    <s v="."/>
    <s v="West Midlands"/>
    <s v="ps_missing"/>
    <n v="24"/>
    <n v="0.91666999999999998"/>
  </r>
  <r>
    <s v="NAoPri_cohort"/>
    <n v="2020"/>
    <s v="Q2"/>
    <s v="Q2-2020"/>
    <x v="114"/>
    <x v="134"/>
    <s v="."/>
    <s v="West Midlands"/>
    <s v="ps_missing"/>
    <n v="36"/>
    <n v="0.91666999999999998"/>
  </r>
  <r>
    <s v="NAoPri_cohort"/>
    <n v="2020"/>
    <s v="Q3"/>
    <s v="Q3-2020"/>
    <x v="114"/>
    <x v="134"/>
    <s v="."/>
    <s v="West Midlands"/>
    <s v="ps_missing"/>
    <n v="35"/>
    <n v="0.85714000000000001"/>
  </r>
  <r>
    <s v="NAoPri_cohort"/>
    <n v="2020"/>
    <s v="Q4"/>
    <s v="Q4-2020"/>
    <x v="114"/>
    <x v="134"/>
    <s v="."/>
    <s v="West Midlands"/>
    <s v="ps_missing"/>
    <n v="37"/>
    <n v="0.64864999999999995"/>
  </r>
  <r>
    <s v="NAoPri_cohort"/>
    <n v="2021"/>
    <s v="Q1"/>
    <s v="Q1-2021"/>
    <x v="114"/>
    <x v="134"/>
    <s v="."/>
    <s v="West Midlands"/>
    <s v="ps_missing"/>
    <n v="54"/>
    <n v="0.74073999999999995"/>
  </r>
  <r>
    <s v="NAoPri_cohort"/>
    <n v="2021"/>
    <s v="Q2"/>
    <s v="Q2-2021"/>
    <x v="114"/>
    <x v="134"/>
    <s v="."/>
    <s v="West Midlands"/>
    <s v="ps_missing"/>
    <n v="62"/>
    <n v="0.91935"/>
  </r>
  <r>
    <s v="NAoPri_cohort"/>
    <n v="2021"/>
    <s v="Q3"/>
    <s v="Q3-2021"/>
    <x v="114"/>
    <x v="134"/>
    <s v="."/>
    <s v="West Midlands"/>
    <s v="ps_missing"/>
    <n v="49"/>
    <n v="0.83672999999999997"/>
  </r>
  <r>
    <s v="NAoPri_cohort"/>
    <n v="2021"/>
    <s v="Q4"/>
    <s v="Q4-2021"/>
    <x v="114"/>
    <x v="134"/>
    <s v="."/>
    <s v="West Midlands"/>
    <s v="ps_missing"/>
    <n v="55"/>
    <n v="0.78181999999999996"/>
  </r>
  <r>
    <s v="NAoPri_cohort"/>
    <n v="2022"/>
    <s v="Q1"/>
    <s v="Q1-2022"/>
    <x v="114"/>
    <x v="134"/>
    <s v="."/>
    <s v="West Midlands"/>
    <s v="ps_missing"/>
    <n v="50"/>
    <n v="0.9"/>
  </r>
  <r>
    <s v="NAoPri_cohort"/>
    <n v="2022"/>
    <s v="Q2"/>
    <s v="Q2-2022"/>
    <x v="114"/>
    <x v="134"/>
    <s v="."/>
    <s v="West Midlands"/>
    <s v="ps_missing"/>
    <n v="33"/>
    <n v="0.84848000000000001"/>
  </r>
  <r>
    <s v="NAoPri_cohort"/>
    <n v="2022"/>
    <s v="Q3"/>
    <s v="Q3-2022"/>
    <x v="114"/>
    <x v="134"/>
    <s v="."/>
    <s v="West Midlands"/>
    <s v="ps_missing"/>
    <n v="68"/>
    <n v="0.64705999999999997"/>
  </r>
  <r>
    <s v="NAoPri_cohort"/>
    <n v="2022"/>
    <s v="Q4"/>
    <s v="Q4-2022"/>
    <x v="114"/>
    <x v="134"/>
    <s v="."/>
    <s v="West Midlands"/>
    <s v="ps_missing"/>
    <n v="52"/>
    <n v="0.34615000000000001"/>
  </r>
  <r>
    <s v="NAoPri_cohort"/>
    <n v="2023"/>
    <s v="Q1"/>
    <s v="Q1-2023"/>
    <x v="114"/>
    <x v="134"/>
    <s v="."/>
    <s v="West Midlands"/>
    <s v="ps_missing"/>
    <n v="39"/>
    <n v="0.41026000000000001"/>
  </r>
  <r>
    <s v="NAoPri_cohort"/>
    <n v="2018"/>
    <s v="Q1"/>
    <s v="Q1-2018"/>
    <x v="115"/>
    <x v="135"/>
    <s v="."/>
    <s v="Humber, Coast and Vale"/>
    <s v="ps_missing"/>
    <n v="121"/>
    <n v="0.74380000000000002"/>
  </r>
  <r>
    <s v="NAoPri_cohort"/>
    <n v="2018"/>
    <s v="Q2"/>
    <s v="Q2-2018"/>
    <x v="115"/>
    <x v="135"/>
    <s v="."/>
    <s v="Humber, Coast and Vale"/>
    <s v="ps_missing"/>
    <n v="168"/>
    <n v="0.75595000000000001"/>
  </r>
  <r>
    <s v="NAoPri_cohort"/>
    <n v="2018"/>
    <s v="Q3"/>
    <s v="Q3-2018"/>
    <x v="115"/>
    <x v="135"/>
    <s v="."/>
    <s v="Humber, Coast and Vale"/>
    <s v="ps_missing"/>
    <n v="142"/>
    <n v="0.84506999999999999"/>
  </r>
  <r>
    <s v="NAoPri_cohort"/>
    <n v="2018"/>
    <s v="Q4"/>
    <s v="Q4-2018"/>
    <x v="115"/>
    <x v="135"/>
    <s v="."/>
    <s v="Humber, Coast and Vale"/>
    <s v="ps_missing"/>
    <n v="148"/>
    <n v="0.87161999999999995"/>
  </r>
  <r>
    <s v="NAoPri_cohort"/>
    <n v="2019"/>
    <s v="Q1"/>
    <s v="Q1-2019"/>
    <x v="115"/>
    <x v="135"/>
    <s v="."/>
    <s v="Humber, Coast and Vale"/>
    <s v="ps_missing"/>
    <n v="136"/>
    <n v="0.90441000000000005"/>
  </r>
  <r>
    <s v="NAoPri_cohort"/>
    <n v="2019"/>
    <s v="Q2"/>
    <s v="Q2-2019"/>
    <x v="115"/>
    <x v="135"/>
    <s v="."/>
    <s v="Humber, Coast and Vale"/>
    <s v="ps_missing"/>
    <n v="137"/>
    <n v="0.81022000000000005"/>
  </r>
  <r>
    <s v="NAoPri_cohort"/>
    <n v="2019"/>
    <s v="Q3"/>
    <s v="Q3-2019"/>
    <x v="115"/>
    <x v="135"/>
    <s v="."/>
    <s v="Humber, Coast and Vale"/>
    <s v="ps_missing"/>
    <n v="146"/>
    <n v="0.88356000000000001"/>
  </r>
  <r>
    <s v="NAoPri_cohort"/>
    <n v="2019"/>
    <s v="Q4"/>
    <s v="Q4-2019"/>
    <x v="115"/>
    <x v="135"/>
    <s v="."/>
    <s v="Humber, Coast and Vale"/>
    <s v="ps_missing"/>
    <n v="108"/>
    <n v="0.83333000000000002"/>
  </r>
  <r>
    <s v="NAoPri_cohort"/>
    <n v="2020"/>
    <s v="Q1"/>
    <s v="Q1-2020"/>
    <x v="115"/>
    <x v="135"/>
    <s v="."/>
    <s v="Humber, Coast and Vale"/>
    <s v="ps_missing"/>
    <n v="142"/>
    <n v="0.85914999999999997"/>
  </r>
  <r>
    <s v="NAoPri_cohort"/>
    <n v="2020"/>
    <s v="Q2"/>
    <s v="Q2-2020"/>
    <x v="115"/>
    <x v="135"/>
    <s v="."/>
    <s v="Humber, Coast and Vale"/>
    <s v="ps_missing"/>
    <n v="72"/>
    <n v="0.69443999999999995"/>
  </r>
  <r>
    <s v="NAoPri_cohort"/>
    <n v="2020"/>
    <s v="Q3"/>
    <s v="Q3-2020"/>
    <x v="115"/>
    <x v="135"/>
    <s v="."/>
    <s v="Humber, Coast and Vale"/>
    <s v="ps_missing"/>
    <n v="102"/>
    <n v="0.47059000000000001"/>
  </r>
  <r>
    <s v="NAoPri_cohort"/>
    <n v="2020"/>
    <s v="Q4"/>
    <s v="Q4-2020"/>
    <x v="115"/>
    <x v="135"/>
    <s v="."/>
    <s v="Humber, Coast and Vale"/>
    <s v="ps_missing"/>
    <n v="135"/>
    <n v="0.75556000000000001"/>
  </r>
  <r>
    <s v="NAoPri_cohort"/>
    <n v="2021"/>
    <s v="Q1"/>
    <s v="Q1-2021"/>
    <x v="115"/>
    <x v="135"/>
    <s v="."/>
    <s v="Humber, Coast and Vale"/>
    <s v="ps_missing"/>
    <n v="133"/>
    <n v="0.57894999999999996"/>
  </r>
  <r>
    <s v="NAoPri_cohort"/>
    <n v="2021"/>
    <s v="Q2"/>
    <s v="Q2-2021"/>
    <x v="115"/>
    <x v="135"/>
    <s v="."/>
    <s v="Humber, Coast and Vale"/>
    <s v="ps_missing"/>
    <n v="162"/>
    <n v="0.45678999999999997"/>
  </r>
  <r>
    <s v="NAoPri_cohort"/>
    <n v="2021"/>
    <s v="Q3"/>
    <s v="Q3-2021"/>
    <x v="115"/>
    <x v="135"/>
    <s v="."/>
    <s v="Humber, Coast and Vale"/>
    <s v="ps_missing"/>
    <n v="141"/>
    <n v="0.44680999999999998"/>
  </r>
  <r>
    <s v="NAoPri_cohort"/>
    <n v="2021"/>
    <s v="Q4"/>
    <s v="Q4-2021"/>
    <x v="115"/>
    <x v="135"/>
    <s v="."/>
    <s v="Humber, Coast and Vale"/>
    <s v="ps_missing"/>
    <n v="131"/>
    <n v="0.51907999999999999"/>
  </r>
  <r>
    <s v="NAoPri_cohort"/>
    <n v="2022"/>
    <s v="Q1"/>
    <s v="Q1-2022"/>
    <x v="115"/>
    <x v="135"/>
    <s v="."/>
    <s v="Humber, Coast and Vale"/>
    <s v="ps_missing"/>
    <n v="146"/>
    <n v="0.48630000000000001"/>
  </r>
  <r>
    <s v="NAoPri_cohort"/>
    <n v="2022"/>
    <s v="Q2"/>
    <s v="Q2-2022"/>
    <x v="115"/>
    <x v="135"/>
    <s v="."/>
    <s v="Humber, Coast and Vale"/>
    <s v="ps_missing"/>
    <n v="167"/>
    <n v="0.53293000000000001"/>
  </r>
  <r>
    <s v="NAoPri_cohort"/>
    <n v="2022"/>
    <s v="Q3"/>
    <s v="Q3-2022"/>
    <x v="115"/>
    <x v="135"/>
    <s v="."/>
    <s v="Humber, Coast and Vale"/>
    <s v="ps_missing"/>
    <n v="139"/>
    <n v="0.61151"/>
  </r>
  <r>
    <s v="NAoPri_cohort"/>
    <n v="2022"/>
    <s v="Q4"/>
    <s v="Q4-2022"/>
    <x v="115"/>
    <x v="135"/>
    <s v="."/>
    <s v="Humber, Coast and Vale"/>
    <s v="ps_missing"/>
    <n v="138"/>
    <n v="0.56521999999999994"/>
  </r>
  <r>
    <s v="NAoPri_cohort"/>
    <n v="2023"/>
    <s v="Q1"/>
    <s v="Q1-2023"/>
    <x v="115"/>
    <x v="135"/>
    <s v="."/>
    <s v="Humber, Coast and Vale"/>
    <s v="ps_missing"/>
    <n v="146"/>
    <n v="0.58904000000000001"/>
  </r>
  <r>
    <s v="NAoPri_cohort"/>
    <n v="2018"/>
    <s v="Q1"/>
    <s v="Q1-2018"/>
    <x v="0"/>
    <x v="0"/>
    <s v="."/>
    <s v="West Yorkshire and Harrogate"/>
    <s v="stage_missing"/>
    <n v="30"/>
    <n v="0.93332999999999999"/>
  </r>
  <r>
    <s v="NAoPri_cohort"/>
    <n v="2018"/>
    <s v="Q2"/>
    <s v="Q2-2018"/>
    <x v="0"/>
    <x v="0"/>
    <s v="."/>
    <s v="West Yorkshire and Harrogate"/>
    <s v="stage_missing"/>
    <n v="37"/>
    <n v="1"/>
  </r>
  <r>
    <s v="NAoPri_cohort"/>
    <n v="2018"/>
    <s v="Q3"/>
    <s v="Q3-2018"/>
    <x v="0"/>
    <x v="0"/>
    <s v="."/>
    <s v="West Yorkshire and Harrogate"/>
    <s v="stage_missing"/>
    <n v="30"/>
    <n v="1"/>
  </r>
  <r>
    <s v="NAoPri_cohort"/>
    <n v="2018"/>
    <s v="Q4"/>
    <s v="Q4-2018"/>
    <x v="0"/>
    <x v="0"/>
    <s v="."/>
    <s v="West Yorkshire and Harrogate"/>
    <s v="stage_missing"/>
    <n v="28"/>
    <n v="0.96428999999999998"/>
  </r>
  <r>
    <s v="NAoPri_cohort"/>
    <n v="2019"/>
    <s v="Q1"/>
    <s v="Q1-2019"/>
    <x v="0"/>
    <x v="0"/>
    <s v="."/>
    <s v="West Yorkshire and Harrogate"/>
    <s v="stage_missing"/>
    <n v="34"/>
    <n v="1"/>
  </r>
  <r>
    <s v="NAoPri_cohort"/>
    <n v="2019"/>
    <s v="Q2"/>
    <s v="Q2-2019"/>
    <x v="0"/>
    <x v="0"/>
    <s v="."/>
    <s v="West Yorkshire and Harrogate"/>
    <s v="stage_missing"/>
    <n v="28"/>
    <n v="1"/>
  </r>
  <r>
    <s v="NAoPri_cohort"/>
    <n v="2019"/>
    <s v="Q3"/>
    <s v="Q3-2019"/>
    <x v="0"/>
    <x v="0"/>
    <s v="."/>
    <s v="West Yorkshire and Harrogate"/>
    <s v="stage_missing"/>
    <n v="36"/>
    <n v="0.97221999999999997"/>
  </r>
  <r>
    <s v="NAoPri_cohort"/>
    <n v="2019"/>
    <s v="Q4"/>
    <s v="Q4-2019"/>
    <x v="0"/>
    <x v="0"/>
    <s v="."/>
    <s v="West Yorkshire and Harrogate"/>
    <s v="stage_missing"/>
    <n v="29"/>
    <n v="1"/>
  </r>
  <r>
    <s v="NAoPri_cohort"/>
    <n v="2020"/>
    <s v="Q1"/>
    <s v="Q1-2020"/>
    <x v="0"/>
    <x v="0"/>
    <s v="."/>
    <s v="West Yorkshire and Harrogate"/>
    <s v="stage_missing"/>
    <n v="36"/>
    <n v="1"/>
  </r>
  <r>
    <s v="NAoPri_cohort"/>
    <n v="2020"/>
    <s v="Q2"/>
    <s v="Q2-2020"/>
    <x v="0"/>
    <x v="0"/>
    <s v="."/>
    <s v="West Yorkshire and Harrogate"/>
    <s v="stage_missing"/>
    <n v="26"/>
    <n v="0.96153999999999995"/>
  </r>
  <r>
    <s v="NAoPri_cohort"/>
    <n v="2020"/>
    <s v="Q3"/>
    <s v="Q3-2020"/>
    <x v="0"/>
    <x v="0"/>
    <s v="."/>
    <s v="West Yorkshire and Harrogate"/>
    <s v="stage_missing"/>
    <n v="36"/>
    <n v="1"/>
  </r>
  <r>
    <s v="NAoPri_cohort"/>
    <n v="2020"/>
    <s v="Q4"/>
    <s v="Q4-2020"/>
    <x v="0"/>
    <x v="0"/>
    <s v="."/>
    <s v="West Yorkshire and Harrogate"/>
    <s v="stage_missing"/>
    <n v="31"/>
    <n v="0.96774000000000004"/>
  </r>
  <r>
    <s v="NAoPri_cohort"/>
    <n v="2021"/>
    <s v="Q1"/>
    <s v="Q1-2021"/>
    <x v="0"/>
    <x v="0"/>
    <s v="."/>
    <s v="West Yorkshire and Harrogate"/>
    <s v="stage_missing"/>
    <n v="42"/>
    <n v="0.95238"/>
  </r>
  <r>
    <s v="NAoPri_cohort"/>
    <n v="2021"/>
    <s v="Q2"/>
    <s v="Q2-2021"/>
    <x v="0"/>
    <x v="0"/>
    <s v="."/>
    <s v="West Yorkshire and Harrogate"/>
    <s v="stage_missing"/>
    <n v="38"/>
    <n v="0.97367999999999999"/>
  </r>
  <r>
    <s v="NAoPri_cohort"/>
    <n v="2021"/>
    <s v="Q3"/>
    <s v="Q3-2021"/>
    <x v="0"/>
    <x v="0"/>
    <s v="."/>
    <s v="West Yorkshire and Harrogate"/>
    <s v="stage_missing"/>
    <n v="24"/>
    <n v="1"/>
  </r>
  <r>
    <s v="NAoPri_cohort"/>
    <n v="2021"/>
    <s v="Q4"/>
    <s v="Q4-2021"/>
    <x v="0"/>
    <x v="0"/>
    <s v="."/>
    <s v="West Yorkshire and Harrogate"/>
    <s v="stage_missing"/>
    <n v="28"/>
    <n v="1"/>
  </r>
  <r>
    <s v="NAoPri_cohort"/>
    <n v="2022"/>
    <s v="Q1"/>
    <s v="Q1-2022"/>
    <x v="0"/>
    <x v="0"/>
    <s v="."/>
    <s v="West Yorkshire and Harrogate"/>
    <s v="stage_missing"/>
    <n v="35"/>
    <n v="1"/>
  </r>
  <r>
    <s v="NAoPri_cohort"/>
    <n v="2022"/>
    <s v="Q2"/>
    <s v="Q2-2022"/>
    <x v="0"/>
    <x v="0"/>
    <s v="."/>
    <s v="West Yorkshire and Harrogate"/>
    <s v="stage_missing"/>
    <n v="42"/>
    <n v="0.97619"/>
  </r>
  <r>
    <s v="NAoPri_cohort"/>
    <n v="2022"/>
    <s v="Q3"/>
    <s v="Q3-2022"/>
    <x v="0"/>
    <x v="0"/>
    <s v="."/>
    <s v="West Yorkshire and Harrogate"/>
    <s v="stage_missing"/>
    <n v="42"/>
    <n v="0.97619"/>
  </r>
  <r>
    <s v="NAoPri_cohort"/>
    <n v="2022"/>
    <s v="Q4"/>
    <s v="Q4-2022"/>
    <x v="0"/>
    <x v="0"/>
    <s v="."/>
    <s v="West Yorkshire and Harrogate"/>
    <s v="stage_missing"/>
    <n v="29"/>
    <n v="0.96552000000000004"/>
  </r>
  <r>
    <s v="NAoPri_cohort"/>
    <n v="2023"/>
    <s v="Q1"/>
    <s v="Q1-2023"/>
    <x v="0"/>
    <x v="0"/>
    <s v="."/>
    <s v="West Yorkshire and Harrogate"/>
    <s v="stage_missing"/>
    <n v="36"/>
    <n v="0.91666999999999998"/>
  </r>
  <r>
    <s v="NAoPri_cohort"/>
    <n v="2018"/>
    <s v="Q1"/>
    <s v="Q1-2018"/>
    <x v="1"/>
    <x v="1"/>
    <s v="."/>
    <s v="Surrey and Sussex"/>
    <s v="stage_missing"/>
    <n v="48"/>
    <n v="0.5625"/>
  </r>
  <r>
    <s v="NAoPri_cohort"/>
    <n v="2018"/>
    <s v="Q2"/>
    <s v="Q2-2018"/>
    <x v="1"/>
    <x v="1"/>
    <s v="."/>
    <s v="Surrey and Sussex"/>
    <s v="stage_missing"/>
    <n v="80"/>
    <n v="0.61250000000000004"/>
  </r>
  <r>
    <s v="NAoPri_cohort"/>
    <n v="2018"/>
    <s v="Q3"/>
    <s v="Q3-2018"/>
    <x v="1"/>
    <x v="1"/>
    <s v="."/>
    <s v="Surrey and Sussex"/>
    <s v="stage_missing"/>
    <n v="66"/>
    <n v="0.60606000000000004"/>
  </r>
  <r>
    <s v="NAoPri_cohort"/>
    <n v="2018"/>
    <s v="Q4"/>
    <s v="Q4-2018"/>
    <x v="1"/>
    <x v="1"/>
    <s v="."/>
    <s v="Surrey and Sussex"/>
    <s v="stage_missing"/>
    <n v="70"/>
    <n v="0.68571000000000004"/>
  </r>
  <r>
    <s v="NAoPri_cohort"/>
    <n v="2019"/>
    <s v="Q1"/>
    <s v="Q1-2019"/>
    <x v="1"/>
    <x v="1"/>
    <s v="."/>
    <s v="Surrey and Sussex"/>
    <s v="stage_missing"/>
    <n v="72"/>
    <n v="0.69443999999999995"/>
  </r>
  <r>
    <s v="NAoPri_cohort"/>
    <n v="2019"/>
    <s v="Q2"/>
    <s v="Q2-2019"/>
    <x v="1"/>
    <x v="1"/>
    <s v="."/>
    <s v="Surrey and Sussex"/>
    <s v="stage_missing"/>
    <n v="80"/>
    <n v="0.76249999999999996"/>
  </r>
  <r>
    <s v="NAoPri_cohort"/>
    <n v="2019"/>
    <s v="Q3"/>
    <s v="Q3-2019"/>
    <x v="1"/>
    <x v="1"/>
    <s v="."/>
    <s v="Surrey and Sussex"/>
    <s v="stage_missing"/>
    <n v="80"/>
    <n v="0.78749999999999998"/>
  </r>
  <r>
    <s v="NAoPri_cohort"/>
    <n v="2019"/>
    <s v="Q4"/>
    <s v="Q4-2019"/>
    <x v="1"/>
    <x v="1"/>
    <s v="."/>
    <s v="Surrey and Sussex"/>
    <s v="stage_missing"/>
    <n v="48"/>
    <n v="0.66666999999999998"/>
  </r>
  <r>
    <s v="NAoPri_cohort"/>
    <n v="2020"/>
    <s v="Q1"/>
    <s v="Q1-2020"/>
    <x v="1"/>
    <x v="1"/>
    <s v="."/>
    <s v="Surrey and Sussex"/>
    <s v="stage_missing"/>
    <n v="80"/>
    <n v="0.27500000000000002"/>
  </r>
  <r>
    <s v="NAoPri_cohort"/>
    <n v="2020"/>
    <s v="Q2"/>
    <s v="Q2-2020"/>
    <x v="1"/>
    <x v="1"/>
    <s v="."/>
    <s v="Surrey and Sussex"/>
    <s v="stage_missing"/>
    <n v="47"/>
    <n v="0.25531999999999999"/>
  </r>
  <r>
    <s v="NAoPri_cohort"/>
    <n v="2020"/>
    <s v="Q3"/>
    <s v="Q3-2020"/>
    <x v="1"/>
    <x v="1"/>
    <s v="."/>
    <s v="Surrey and Sussex"/>
    <s v="stage_missing"/>
    <n v="58"/>
    <n v="0.18966"/>
  </r>
  <r>
    <s v="NAoPri_cohort"/>
    <n v="2020"/>
    <s v="Q4"/>
    <s v="Q4-2020"/>
    <x v="1"/>
    <x v="1"/>
    <s v="."/>
    <s v="Surrey and Sussex"/>
    <s v="stage_missing"/>
    <n v="81"/>
    <n v="0.14815"/>
  </r>
  <r>
    <s v="NAoPri_cohort"/>
    <n v="2021"/>
    <s v="Q1"/>
    <s v="Q1-2021"/>
    <x v="1"/>
    <x v="1"/>
    <s v="."/>
    <s v="Surrey and Sussex"/>
    <s v="stage_missing"/>
    <n v="55"/>
    <n v="9.0910000000000005E-2"/>
  </r>
  <r>
    <s v="NAoPri_cohort"/>
    <n v="2021"/>
    <s v="Q2"/>
    <s v="Q2-2021"/>
    <x v="1"/>
    <x v="1"/>
    <s v="."/>
    <s v="Surrey and Sussex"/>
    <s v="stage_missing"/>
    <n v="57"/>
    <n v="0.78947000000000001"/>
  </r>
  <r>
    <s v="NAoPri_cohort"/>
    <n v="2021"/>
    <s v="Q3"/>
    <s v="Q3-2021"/>
    <x v="1"/>
    <x v="1"/>
    <s v="."/>
    <s v="Surrey and Sussex"/>
    <s v="stage_missing"/>
    <n v="91"/>
    <n v="0.68132000000000004"/>
  </r>
  <r>
    <s v="NAoPri_cohort"/>
    <n v="2021"/>
    <s v="Q4"/>
    <s v="Q4-2021"/>
    <x v="1"/>
    <x v="1"/>
    <s v="."/>
    <s v="Surrey and Sussex"/>
    <s v="stage_missing"/>
    <n v="70"/>
    <n v="0.71428999999999998"/>
  </r>
  <r>
    <s v="NAoPri_cohort"/>
    <n v="2022"/>
    <s v="Q1"/>
    <s v="Q1-2022"/>
    <x v="1"/>
    <x v="1"/>
    <s v="."/>
    <s v="Surrey and Sussex"/>
    <s v="stage_missing"/>
    <n v="63"/>
    <n v="0.87302000000000002"/>
  </r>
  <r>
    <s v="NAoPri_cohort"/>
    <n v="2022"/>
    <s v="Q2"/>
    <s v="Q2-2022"/>
    <x v="1"/>
    <x v="1"/>
    <s v="."/>
    <s v="Surrey and Sussex"/>
    <s v="stage_missing"/>
    <n v="65"/>
    <n v="0.84614999999999996"/>
  </r>
  <r>
    <s v="NAoPri_cohort"/>
    <n v="2022"/>
    <s v="Q3"/>
    <s v="Q3-2022"/>
    <x v="1"/>
    <x v="1"/>
    <s v="."/>
    <s v="Surrey and Sussex"/>
    <s v="stage_missing"/>
    <n v="89"/>
    <n v="0.88763999999999998"/>
  </r>
  <r>
    <s v="NAoPri_cohort"/>
    <n v="2022"/>
    <s v="Q4"/>
    <s v="Q4-2022"/>
    <x v="1"/>
    <x v="1"/>
    <s v="."/>
    <s v="Surrey and Sussex"/>
    <s v="stage_missing"/>
    <n v="78"/>
    <n v="0.84614999999999996"/>
  </r>
  <r>
    <s v="NAoPri_cohort"/>
    <n v="2023"/>
    <s v="Q1"/>
    <s v="Q1-2023"/>
    <x v="1"/>
    <x v="1"/>
    <s v="."/>
    <s v="Surrey and Sussex"/>
    <s v="stage_missing"/>
    <n v="92"/>
    <n v="0.96738999999999997"/>
  </r>
  <r>
    <s v="NAoPri_cohort"/>
    <n v="2018"/>
    <s v="Q1"/>
    <s v="Q1-2018"/>
    <x v="2"/>
    <x v="2"/>
    <s v="."/>
    <s v="North East London"/>
    <s v="stage_missing"/>
    <n v="108"/>
    <n v="0.75"/>
  </r>
  <r>
    <s v="NAoPri_cohort"/>
    <n v="2018"/>
    <s v="Q2"/>
    <s v="Q2-2018"/>
    <x v="2"/>
    <x v="2"/>
    <s v="."/>
    <s v="North East London"/>
    <s v="stage_missing"/>
    <n v="137"/>
    <n v="0.76641999999999999"/>
  </r>
  <r>
    <s v="NAoPri_cohort"/>
    <n v="2018"/>
    <s v="Q3"/>
    <s v="Q3-2018"/>
    <x v="2"/>
    <x v="2"/>
    <s v="."/>
    <s v="North East London"/>
    <s v="stage_missing"/>
    <n v="133"/>
    <n v="0.75939999999999996"/>
  </r>
  <r>
    <s v="NAoPri_cohort"/>
    <n v="2018"/>
    <s v="Q4"/>
    <s v="Q4-2018"/>
    <x v="2"/>
    <x v="2"/>
    <s v="."/>
    <s v="North East London"/>
    <s v="stage_missing"/>
    <n v="123"/>
    <n v="0.66666999999999998"/>
  </r>
  <r>
    <s v="NAoPri_cohort"/>
    <n v="2019"/>
    <s v="Q1"/>
    <s v="Q1-2019"/>
    <x v="2"/>
    <x v="2"/>
    <s v="."/>
    <s v="North East London"/>
    <s v="stage_missing"/>
    <n v="102"/>
    <n v="0.72548999999999997"/>
  </r>
  <r>
    <s v="NAoPri_cohort"/>
    <n v="2019"/>
    <s v="Q2"/>
    <s v="Q2-2019"/>
    <x v="2"/>
    <x v="2"/>
    <s v="."/>
    <s v="North East London"/>
    <s v="stage_missing"/>
    <n v="121"/>
    <n v="0.65288999999999997"/>
  </r>
  <r>
    <s v="NAoPri_cohort"/>
    <n v="2019"/>
    <s v="Q3"/>
    <s v="Q3-2019"/>
    <x v="2"/>
    <x v="2"/>
    <s v="."/>
    <s v="North East London"/>
    <s v="stage_missing"/>
    <n v="122"/>
    <n v="0.65573999999999999"/>
  </r>
  <r>
    <s v="NAoPri_cohort"/>
    <n v="2019"/>
    <s v="Q4"/>
    <s v="Q4-2019"/>
    <x v="2"/>
    <x v="2"/>
    <s v="."/>
    <s v="North East London"/>
    <s v="stage_missing"/>
    <n v="127"/>
    <n v="0.69291000000000003"/>
  </r>
  <r>
    <s v="NAoPri_cohort"/>
    <n v="2020"/>
    <s v="Q1"/>
    <s v="Q1-2020"/>
    <x v="2"/>
    <x v="2"/>
    <s v="."/>
    <s v="North East London"/>
    <s v="stage_missing"/>
    <n v="136"/>
    <n v="0.73529"/>
  </r>
  <r>
    <s v="NAoPri_cohort"/>
    <n v="2020"/>
    <s v="Q2"/>
    <s v="Q2-2020"/>
    <x v="2"/>
    <x v="2"/>
    <s v="."/>
    <s v="North East London"/>
    <s v="stage_missing"/>
    <n v="39"/>
    <n v="0.46154000000000001"/>
  </r>
  <r>
    <s v="NAoPri_cohort"/>
    <n v="2020"/>
    <s v="Q3"/>
    <s v="Q3-2020"/>
    <x v="2"/>
    <x v="2"/>
    <s v="."/>
    <s v="North East London"/>
    <s v="stage_missing"/>
    <n v="98"/>
    <n v="0.85714000000000001"/>
  </r>
  <r>
    <s v="NAoPri_cohort"/>
    <n v="2020"/>
    <s v="Q4"/>
    <s v="Q4-2020"/>
    <x v="2"/>
    <x v="2"/>
    <s v="."/>
    <s v="North East London"/>
    <s v="stage_missing"/>
    <n v="130"/>
    <n v="0.78461999999999998"/>
  </r>
  <r>
    <s v="NAoPri_cohort"/>
    <n v="2021"/>
    <s v="Q1"/>
    <s v="Q1-2021"/>
    <x v="2"/>
    <x v="2"/>
    <s v="."/>
    <s v="North East London"/>
    <s v="stage_missing"/>
    <n v="116"/>
    <n v="0.77585999999999999"/>
  </r>
  <r>
    <s v="NAoPri_cohort"/>
    <n v="2021"/>
    <s v="Q2"/>
    <s v="Q2-2021"/>
    <x v="2"/>
    <x v="2"/>
    <s v="."/>
    <s v="North East London"/>
    <s v="stage_missing"/>
    <n v="121"/>
    <n v="0.82645000000000002"/>
  </r>
  <r>
    <s v="NAoPri_cohort"/>
    <n v="2021"/>
    <s v="Q3"/>
    <s v="Q3-2021"/>
    <x v="2"/>
    <x v="2"/>
    <s v="."/>
    <s v="North East London"/>
    <s v="stage_missing"/>
    <n v="113"/>
    <n v="0.85841000000000001"/>
  </r>
  <r>
    <s v="NAoPri_cohort"/>
    <n v="2021"/>
    <s v="Q4"/>
    <s v="Q4-2021"/>
    <x v="2"/>
    <x v="2"/>
    <s v="."/>
    <s v="North East London"/>
    <s v="stage_missing"/>
    <n v="129"/>
    <n v="0.93798000000000004"/>
  </r>
  <r>
    <s v="NAoPri_cohort"/>
    <n v="2022"/>
    <s v="Q1"/>
    <s v="Q1-2022"/>
    <x v="2"/>
    <x v="2"/>
    <s v="."/>
    <s v="North East London"/>
    <s v="stage_missing"/>
    <n v="121"/>
    <n v="0.86777000000000004"/>
  </r>
  <r>
    <s v="NAoPri_cohort"/>
    <n v="2022"/>
    <s v="Q2"/>
    <s v="Q2-2022"/>
    <x v="2"/>
    <x v="2"/>
    <s v="."/>
    <s v="North East London"/>
    <s v="stage_missing"/>
    <n v="108"/>
    <n v="0.85185"/>
  </r>
  <r>
    <s v="NAoPri_cohort"/>
    <n v="2022"/>
    <s v="Q3"/>
    <s v="Q3-2022"/>
    <x v="2"/>
    <x v="2"/>
    <s v="."/>
    <s v="North East London"/>
    <s v="stage_missing"/>
    <n v="133"/>
    <n v="0.94737000000000005"/>
  </r>
  <r>
    <s v="NAoPri_cohort"/>
    <n v="2022"/>
    <s v="Q4"/>
    <s v="Q4-2022"/>
    <x v="2"/>
    <x v="2"/>
    <s v="."/>
    <s v="North East London"/>
    <s v="stage_missing"/>
    <n v="120"/>
    <n v="0.86667000000000005"/>
  </r>
  <r>
    <s v="NAoPri_cohort"/>
    <n v="2023"/>
    <s v="Q1"/>
    <s v="Q1-2023"/>
    <x v="2"/>
    <x v="2"/>
    <s v="."/>
    <s v="North East London"/>
    <s v="stage_missing"/>
    <n v="125"/>
    <n v="0.91200000000000003"/>
  </r>
  <r>
    <s v="NAoPri_cohort"/>
    <n v="2018"/>
    <s v="Q1"/>
    <s v="Q1-2018"/>
    <x v="3"/>
    <x v="3"/>
    <s v="."/>
    <s v="South Yorkshire and Bassetlaw"/>
    <s v="stage_missing"/>
    <n v="50"/>
    <n v="0.72"/>
  </r>
  <r>
    <s v="NAoPri_cohort"/>
    <n v="2018"/>
    <s v="Q2"/>
    <s v="Q2-2018"/>
    <x v="3"/>
    <x v="3"/>
    <s v="."/>
    <s v="South Yorkshire and Bassetlaw"/>
    <s v="stage_missing"/>
    <n v="59"/>
    <n v="0.83050999999999997"/>
  </r>
  <r>
    <s v="NAoPri_cohort"/>
    <n v="2018"/>
    <s v="Q3"/>
    <s v="Q3-2018"/>
    <x v="3"/>
    <x v="3"/>
    <s v="."/>
    <s v="South Yorkshire and Bassetlaw"/>
    <s v="stage_missing"/>
    <n v="47"/>
    <n v="0.78722999999999999"/>
  </r>
  <r>
    <s v="NAoPri_cohort"/>
    <n v="2018"/>
    <s v="Q4"/>
    <s v="Q4-2018"/>
    <x v="3"/>
    <x v="3"/>
    <s v="."/>
    <s v="South Yorkshire and Bassetlaw"/>
    <s v="stage_missing"/>
    <n v="59"/>
    <n v="0.76271"/>
  </r>
  <r>
    <s v="NAoPri_cohort"/>
    <n v="2019"/>
    <s v="Q1"/>
    <s v="Q1-2019"/>
    <x v="3"/>
    <x v="3"/>
    <s v="."/>
    <s v="South Yorkshire and Bassetlaw"/>
    <s v="stage_missing"/>
    <n v="52"/>
    <n v="0.82691999999999999"/>
  </r>
  <r>
    <s v="NAoPri_cohort"/>
    <n v="2019"/>
    <s v="Q2"/>
    <s v="Q2-2019"/>
    <x v="3"/>
    <x v="3"/>
    <s v="."/>
    <s v="South Yorkshire and Bassetlaw"/>
    <s v="stage_missing"/>
    <n v="38"/>
    <n v="0.89473999999999998"/>
  </r>
  <r>
    <s v="NAoPri_cohort"/>
    <n v="2019"/>
    <s v="Q3"/>
    <s v="Q3-2019"/>
    <x v="3"/>
    <x v="3"/>
    <s v="."/>
    <s v="South Yorkshire and Bassetlaw"/>
    <s v="stage_missing"/>
    <n v="54"/>
    <n v="0.81481000000000003"/>
  </r>
  <r>
    <s v="NAoPri_cohort"/>
    <n v="2019"/>
    <s v="Q4"/>
    <s v="Q4-2019"/>
    <x v="3"/>
    <x v="3"/>
    <s v="."/>
    <s v="South Yorkshire and Bassetlaw"/>
    <s v="stage_missing"/>
    <n v="43"/>
    <n v="0.81394999999999995"/>
  </r>
  <r>
    <s v="NAoPri_cohort"/>
    <n v="2020"/>
    <s v="Q1"/>
    <s v="Q1-2020"/>
    <x v="3"/>
    <x v="3"/>
    <s v="."/>
    <s v="South Yorkshire and Bassetlaw"/>
    <s v="stage_missing"/>
    <n v="68"/>
    <n v="0.92647000000000002"/>
  </r>
  <r>
    <s v="NAoPri_cohort"/>
    <n v="2020"/>
    <s v="Q2"/>
    <s v="Q2-2020"/>
    <x v="3"/>
    <x v="3"/>
    <s v="."/>
    <s v="South Yorkshire and Bassetlaw"/>
    <s v="stage_missing"/>
    <n v="42"/>
    <n v="0.90476000000000001"/>
  </r>
  <r>
    <s v="NAoPri_cohort"/>
    <n v="2020"/>
    <s v="Q3"/>
    <s v="Q3-2020"/>
    <x v="3"/>
    <x v="3"/>
    <s v="."/>
    <s v="South Yorkshire and Bassetlaw"/>
    <s v="stage_missing"/>
    <n v="37"/>
    <n v="1"/>
  </r>
  <r>
    <s v="NAoPri_cohort"/>
    <n v="2020"/>
    <s v="Q4"/>
    <s v="Q4-2020"/>
    <x v="3"/>
    <x v="3"/>
    <s v="."/>
    <s v="South Yorkshire and Bassetlaw"/>
    <s v="stage_missing"/>
    <n v="41"/>
    <n v="1"/>
  </r>
  <r>
    <s v="NAoPri_cohort"/>
    <n v="2021"/>
    <s v="Q1"/>
    <s v="Q1-2021"/>
    <x v="3"/>
    <x v="3"/>
    <s v="."/>
    <s v="South Yorkshire and Bassetlaw"/>
    <s v="stage_missing"/>
    <n v="58"/>
    <n v="1"/>
  </r>
  <r>
    <s v="NAoPri_cohort"/>
    <n v="2021"/>
    <s v="Q2"/>
    <s v="Q2-2021"/>
    <x v="3"/>
    <x v="3"/>
    <s v="."/>
    <s v="South Yorkshire and Bassetlaw"/>
    <s v="stage_missing"/>
    <n v="51"/>
    <n v="0.98038999999999998"/>
  </r>
  <r>
    <s v="NAoPri_cohort"/>
    <n v="2021"/>
    <s v="Q3"/>
    <s v="Q3-2021"/>
    <x v="3"/>
    <x v="3"/>
    <s v="."/>
    <s v="South Yorkshire and Bassetlaw"/>
    <s v="stage_missing"/>
    <n v="58"/>
    <n v="0.98275999999999997"/>
  </r>
  <r>
    <s v="NAoPri_cohort"/>
    <n v="2021"/>
    <s v="Q4"/>
    <s v="Q4-2021"/>
    <x v="3"/>
    <x v="3"/>
    <s v="."/>
    <s v="South Yorkshire and Bassetlaw"/>
    <s v="stage_missing"/>
    <n v="61"/>
    <n v="1"/>
  </r>
  <r>
    <s v="NAoPri_cohort"/>
    <n v="2022"/>
    <s v="Q1"/>
    <s v="Q1-2022"/>
    <x v="3"/>
    <x v="3"/>
    <s v="."/>
    <s v="South Yorkshire and Bassetlaw"/>
    <s v="stage_missing"/>
    <n v="69"/>
    <n v="0.94203000000000003"/>
  </r>
  <r>
    <s v="NAoPri_cohort"/>
    <n v="2022"/>
    <s v="Q2"/>
    <s v="Q2-2022"/>
    <x v="3"/>
    <x v="3"/>
    <s v="."/>
    <s v="South Yorkshire and Bassetlaw"/>
    <s v="stage_missing"/>
    <n v="64"/>
    <n v="1"/>
  </r>
  <r>
    <s v="NAoPri_cohort"/>
    <n v="2022"/>
    <s v="Q3"/>
    <s v="Q3-2022"/>
    <x v="3"/>
    <x v="3"/>
    <s v="."/>
    <s v="South Yorkshire and Bassetlaw"/>
    <s v="stage_missing"/>
    <n v="47"/>
    <n v="0.93616999999999995"/>
  </r>
  <r>
    <s v="NAoPri_cohort"/>
    <n v="2022"/>
    <s v="Q4"/>
    <s v="Q4-2022"/>
    <x v="3"/>
    <x v="3"/>
    <s v="."/>
    <s v="South Yorkshire and Bassetlaw"/>
    <s v="stage_missing"/>
    <n v="49"/>
    <n v="0.97958999999999996"/>
  </r>
  <r>
    <s v="NAoPri_cohort"/>
    <n v="2023"/>
    <s v="Q1"/>
    <s v="Q1-2023"/>
    <x v="3"/>
    <x v="3"/>
    <s v="."/>
    <s v="South Yorkshire and Bassetlaw"/>
    <s v="stage_missing"/>
    <n v="57"/>
    <n v="0.92981999999999998"/>
  </r>
  <r>
    <s v="NAoPri_cohort"/>
    <n v="2018"/>
    <s v="Q1"/>
    <s v="Q1-2018"/>
    <x v="4"/>
    <x v="4"/>
    <s v="."/>
    <s v="North East London"/>
    <s v="stage_missing"/>
    <n v="144"/>
    <n v="0.84721999999999997"/>
  </r>
  <r>
    <s v="NAoPri_cohort"/>
    <n v="2018"/>
    <s v="Q2"/>
    <s v="Q2-2018"/>
    <x v="4"/>
    <x v="4"/>
    <s v="."/>
    <s v="North East London"/>
    <s v="stage_missing"/>
    <n v="112"/>
    <n v="0.77678999999999998"/>
  </r>
  <r>
    <s v="NAoPri_cohort"/>
    <n v="2018"/>
    <s v="Q3"/>
    <s v="Q3-2018"/>
    <x v="4"/>
    <x v="4"/>
    <s v="."/>
    <s v="North East London"/>
    <s v="stage_missing"/>
    <n v="88"/>
    <n v="0.90908999999999995"/>
  </r>
  <r>
    <s v="NAoPri_cohort"/>
    <n v="2018"/>
    <s v="Q4"/>
    <s v="Q4-2018"/>
    <x v="4"/>
    <x v="4"/>
    <s v="."/>
    <s v="North East London"/>
    <s v="stage_missing"/>
    <n v="78"/>
    <n v="0.92308000000000001"/>
  </r>
  <r>
    <s v="NAoPri_cohort"/>
    <n v="2019"/>
    <s v="Q1"/>
    <s v="Q1-2019"/>
    <x v="4"/>
    <x v="4"/>
    <s v="."/>
    <s v="North East London"/>
    <s v="stage_missing"/>
    <n v="77"/>
    <n v="0.85714000000000001"/>
  </r>
  <r>
    <s v="NAoPri_cohort"/>
    <n v="2019"/>
    <s v="Q2"/>
    <s v="Q2-2019"/>
    <x v="4"/>
    <x v="4"/>
    <s v="."/>
    <s v="North East London"/>
    <s v="stage_missing"/>
    <n v="88"/>
    <n v="0.93181999999999998"/>
  </r>
  <r>
    <s v="NAoPri_cohort"/>
    <n v="2019"/>
    <s v="Q3"/>
    <s v="Q3-2019"/>
    <x v="4"/>
    <x v="4"/>
    <s v="."/>
    <s v="North East London"/>
    <s v="stage_missing"/>
    <n v="92"/>
    <n v="0.83696000000000004"/>
  </r>
  <r>
    <s v="NAoPri_cohort"/>
    <n v="2019"/>
    <s v="Q4"/>
    <s v="Q4-2019"/>
    <x v="4"/>
    <x v="4"/>
    <s v="."/>
    <s v="North East London"/>
    <s v="stage_missing"/>
    <n v="89"/>
    <n v="0.87639999999999996"/>
  </r>
  <r>
    <s v="NAoPri_cohort"/>
    <n v="2020"/>
    <s v="Q1"/>
    <s v="Q1-2020"/>
    <x v="4"/>
    <x v="4"/>
    <s v="."/>
    <s v="North East London"/>
    <s v="stage_missing"/>
    <n v="71"/>
    <n v="0.88732"/>
  </r>
  <r>
    <s v="NAoPri_cohort"/>
    <n v="2020"/>
    <s v="Q2"/>
    <s v="Q2-2020"/>
    <x v="4"/>
    <x v="4"/>
    <s v="."/>
    <s v="North East London"/>
    <s v="stage_missing"/>
    <n v="55"/>
    <n v="0.92727000000000004"/>
  </r>
  <r>
    <s v="NAoPri_cohort"/>
    <n v="2020"/>
    <s v="Q3"/>
    <s v="Q3-2020"/>
    <x v="4"/>
    <x v="4"/>
    <s v="."/>
    <s v="North East London"/>
    <s v="stage_missing"/>
    <n v="72"/>
    <n v="0.79166999999999998"/>
  </r>
  <r>
    <s v="NAoPri_cohort"/>
    <n v="2020"/>
    <s v="Q4"/>
    <s v="Q4-2020"/>
    <x v="4"/>
    <x v="4"/>
    <s v="."/>
    <s v="North East London"/>
    <s v="stage_missing"/>
    <n v="67"/>
    <n v="0.83582000000000001"/>
  </r>
  <r>
    <s v="NAoPri_cohort"/>
    <n v="2021"/>
    <s v="Q1"/>
    <s v="Q1-2021"/>
    <x v="4"/>
    <x v="4"/>
    <s v="."/>
    <s v="North East London"/>
    <s v="stage_missing"/>
    <n v="66"/>
    <n v="0.89393999999999996"/>
  </r>
  <r>
    <s v="NAoPri_cohort"/>
    <n v="2021"/>
    <s v="Q2"/>
    <s v="Q2-2021"/>
    <x v="4"/>
    <x v="4"/>
    <s v="."/>
    <s v="North East London"/>
    <s v="stage_missing"/>
    <n v="71"/>
    <n v="0.85914999999999997"/>
  </r>
  <r>
    <s v="NAoPri_cohort"/>
    <n v="2021"/>
    <s v="Q3"/>
    <s v="Q3-2021"/>
    <x v="4"/>
    <x v="4"/>
    <s v="."/>
    <s v="North East London"/>
    <s v="stage_missing"/>
    <n v="70"/>
    <n v="0.77142999999999995"/>
  </r>
  <r>
    <s v="NAoPri_cohort"/>
    <n v="2021"/>
    <s v="Q4"/>
    <s v="Q4-2021"/>
    <x v="4"/>
    <x v="4"/>
    <s v="."/>
    <s v="North East London"/>
    <s v="stage_missing"/>
    <n v="80"/>
    <n v="0.8"/>
  </r>
  <r>
    <s v="NAoPri_cohort"/>
    <n v="2022"/>
    <s v="Q1"/>
    <s v="Q1-2022"/>
    <x v="4"/>
    <x v="4"/>
    <s v="."/>
    <s v="North East London"/>
    <s v="stage_missing"/>
    <n v="62"/>
    <n v="0.54839000000000004"/>
  </r>
  <r>
    <s v="NAoPri_cohort"/>
    <n v="2022"/>
    <s v="Q2"/>
    <s v="Q2-2022"/>
    <x v="4"/>
    <x v="4"/>
    <s v="."/>
    <s v="North East London"/>
    <s v="stage_missing"/>
    <n v="63"/>
    <n v="0.50793999999999995"/>
  </r>
  <r>
    <s v="NAoPri_cohort"/>
    <n v="2022"/>
    <s v="Q3"/>
    <s v="Q3-2022"/>
    <x v="4"/>
    <x v="4"/>
    <s v="."/>
    <s v="North East London"/>
    <s v="stage_missing"/>
    <n v="101"/>
    <n v="0.76237999999999995"/>
  </r>
  <r>
    <s v="NAoPri_cohort"/>
    <n v="2022"/>
    <s v="Q4"/>
    <s v="Q4-2022"/>
    <x v="4"/>
    <x v="4"/>
    <s v="."/>
    <s v="North East London"/>
    <s v="stage_missing"/>
    <n v="88"/>
    <n v="0.63636000000000004"/>
  </r>
  <r>
    <s v="NAoPri_cohort"/>
    <n v="2023"/>
    <s v="Q1"/>
    <s v="Q1-2023"/>
    <x v="4"/>
    <x v="4"/>
    <s v="."/>
    <s v="North East London"/>
    <s v="stage_missing"/>
    <n v="116"/>
    <n v="0.84482999999999997"/>
  </r>
  <r>
    <s v="NAoPri_cohort"/>
    <n v="2018"/>
    <s v="Q1"/>
    <s v="Q1-2018"/>
    <x v="5"/>
    <x v="5"/>
    <s v="."/>
    <s v="East of England - South"/>
    <s v="stage_missing"/>
    <n v="167"/>
    <n v="0.74251"/>
  </r>
  <r>
    <s v="NAoPri_cohort"/>
    <n v="2018"/>
    <s v="Q2"/>
    <s v="Q2-2018"/>
    <x v="5"/>
    <x v="5"/>
    <s v="."/>
    <s v="East of England - South"/>
    <s v="stage_missing"/>
    <n v="165"/>
    <n v="0.77576000000000001"/>
  </r>
  <r>
    <s v="NAoPri_cohort"/>
    <n v="2018"/>
    <s v="Q3"/>
    <s v="Q3-2018"/>
    <x v="5"/>
    <x v="5"/>
    <s v="."/>
    <s v="East of England - South"/>
    <s v="stage_missing"/>
    <n v="178"/>
    <n v="0.74156999999999995"/>
  </r>
  <r>
    <s v="NAoPri_cohort"/>
    <n v="2018"/>
    <s v="Q4"/>
    <s v="Q4-2018"/>
    <x v="5"/>
    <x v="5"/>
    <s v="."/>
    <s v="East of England - South"/>
    <s v="stage_missing"/>
    <n v="168"/>
    <n v="0.88095000000000001"/>
  </r>
  <r>
    <s v="NAoPri_cohort"/>
    <n v="2019"/>
    <s v="Q1"/>
    <s v="Q1-2019"/>
    <x v="5"/>
    <x v="5"/>
    <s v="."/>
    <s v="East of England - South"/>
    <s v="stage_missing"/>
    <n v="144"/>
    <n v="0.92361000000000004"/>
  </r>
  <r>
    <s v="NAoPri_cohort"/>
    <n v="2019"/>
    <s v="Q2"/>
    <s v="Q2-2019"/>
    <x v="5"/>
    <x v="5"/>
    <s v="."/>
    <s v="East of England - South"/>
    <s v="stage_missing"/>
    <n v="156"/>
    <n v="0.77564"/>
  </r>
  <r>
    <s v="NAoPri_cohort"/>
    <n v="2019"/>
    <s v="Q3"/>
    <s v="Q3-2019"/>
    <x v="5"/>
    <x v="5"/>
    <s v="."/>
    <s v="East of England - South"/>
    <s v="stage_missing"/>
    <n v="152"/>
    <n v="0.83552999999999999"/>
  </r>
  <r>
    <s v="NAoPri_cohort"/>
    <n v="2019"/>
    <s v="Q4"/>
    <s v="Q4-2019"/>
    <x v="5"/>
    <x v="5"/>
    <s v="."/>
    <s v="East of England - South"/>
    <s v="stage_missing"/>
    <n v="167"/>
    <n v="0.79640999999999995"/>
  </r>
  <r>
    <s v="NAoPri_cohort"/>
    <n v="2020"/>
    <s v="Q1"/>
    <s v="Q1-2020"/>
    <x v="5"/>
    <x v="5"/>
    <s v="."/>
    <s v="East of England - South"/>
    <s v="stage_missing"/>
    <n v="181"/>
    <n v="0.88949999999999996"/>
  </r>
  <r>
    <s v="NAoPri_cohort"/>
    <n v="2020"/>
    <s v="Q2"/>
    <s v="Q2-2020"/>
    <x v="5"/>
    <x v="5"/>
    <s v="."/>
    <s v="East of England - South"/>
    <s v="stage_missing"/>
    <n v="80"/>
    <n v="0.91249999999999998"/>
  </r>
  <r>
    <s v="NAoPri_cohort"/>
    <n v="2020"/>
    <s v="Q3"/>
    <s v="Q3-2020"/>
    <x v="5"/>
    <x v="5"/>
    <s v="."/>
    <s v="East of England - South"/>
    <s v="stage_missing"/>
    <n v="134"/>
    <n v="0.96269000000000005"/>
  </r>
  <r>
    <s v="NAoPri_cohort"/>
    <n v="2020"/>
    <s v="Q4"/>
    <s v="Q4-2020"/>
    <x v="5"/>
    <x v="5"/>
    <s v="."/>
    <s v="East of England - South"/>
    <s v="stage_missing"/>
    <n v="132"/>
    <n v="0.93181999999999998"/>
  </r>
  <r>
    <s v="NAoPri_cohort"/>
    <n v="2021"/>
    <s v="Q1"/>
    <s v="Q1-2021"/>
    <x v="5"/>
    <x v="5"/>
    <s v="."/>
    <s v="East of England - South"/>
    <s v="stage_missing"/>
    <n v="129"/>
    <n v="0.85270999999999997"/>
  </r>
  <r>
    <s v="NAoPri_cohort"/>
    <n v="2021"/>
    <s v="Q2"/>
    <s v="Q2-2021"/>
    <x v="5"/>
    <x v="5"/>
    <s v="."/>
    <s v="East of England - South"/>
    <s v="stage_missing"/>
    <n v="187"/>
    <n v="0.78610000000000002"/>
  </r>
  <r>
    <s v="NAoPri_cohort"/>
    <n v="2021"/>
    <s v="Q3"/>
    <s v="Q3-2021"/>
    <x v="5"/>
    <x v="5"/>
    <s v="."/>
    <s v="East of England - South"/>
    <s v="stage_missing"/>
    <n v="171"/>
    <n v="0.93567"/>
  </r>
  <r>
    <s v="NAoPri_cohort"/>
    <n v="2021"/>
    <s v="Q4"/>
    <s v="Q4-2021"/>
    <x v="5"/>
    <x v="5"/>
    <s v="."/>
    <s v="East of England - South"/>
    <s v="stage_missing"/>
    <n v="136"/>
    <n v="0.89705999999999997"/>
  </r>
  <r>
    <s v="NAoPri_cohort"/>
    <n v="2022"/>
    <s v="Q1"/>
    <s v="Q1-2022"/>
    <x v="5"/>
    <x v="5"/>
    <s v="."/>
    <s v="East of England - South"/>
    <s v="stage_missing"/>
    <n v="159"/>
    <n v="0.85535000000000005"/>
  </r>
  <r>
    <s v="NAoPri_cohort"/>
    <n v="2022"/>
    <s v="Q2"/>
    <s v="Q2-2022"/>
    <x v="5"/>
    <x v="5"/>
    <s v="."/>
    <s v="East of England - South"/>
    <s v="stage_missing"/>
    <n v="153"/>
    <n v="0.86928000000000005"/>
  </r>
  <r>
    <s v="NAoPri_cohort"/>
    <n v="2022"/>
    <s v="Q3"/>
    <s v="Q3-2022"/>
    <x v="5"/>
    <x v="5"/>
    <s v="."/>
    <s v="East of England - South"/>
    <s v="stage_missing"/>
    <n v="159"/>
    <n v="0.87421000000000004"/>
  </r>
  <r>
    <s v="NAoPri_cohort"/>
    <n v="2022"/>
    <s v="Q4"/>
    <s v="Q4-2022"/>
    <x v="5"/>
    <x v="5"/>
    <s v="."/>
    <s v="East of England - South"/>
    <s v="stage_missing"/>
    <n v="185"/>
    <n v="0.82703000000000004"/>
  </r>
  <r>
    <s v="NAoPri_cohort"/>
    <n v="2023"/>
    <s v="Q1"/>
    <s v="Q1-2023"/>
    <x v="5"/>
    <x v="5"/>
    <s v="."/>
    <s v="East of England - South"/>
    <s v="stage_missing"/>
    <n v="184"/>
    <n v="0.77173999999999998"/>
  </r>
  <r>
    <s v="NAoPri_cohort"/>
    <n v="2018"/>
    <s v="Q1"/>
    <s v="Q1-2018"/>
    <x v="6"/>
    <x v="6"/>
    <s v="."/>
    <s v="Lancashire and South Cumbria"/>
    <s v="stage_missing"/>
    <n v="55"/>
    <n v="0.87273000000000001"/>
  </r>
  <r>
    <s v="NAoPri_cohort"/>
    <n v="2018"/>
    <s v="Q2"/>
    <s v="Q2-2018"/>
    <x v="6"/>
    <x v="6"/>
    <s v="."/>
    <s v="Lancashire and South Cumbria"/>
    <s v="stage_missing"/>
    <n v="61"/>
    <n v="0.90164"/>
  </r>
  <r>
    <s v="NAoPri_cohort"/>
    <n v="2018"/>
    <s v="Q3"/>
    <s v="Q3-2018"/>
    <x v="6"/>
    <x v="6"/>
    <s v="."/>
    <s v="Lancashire and South Cumbria"/>
    <s v="stage_missing"/>
    <n v="63"/>
    <n v="0.95238"/>
  </r>
  <r>
    <s v="NAoPri_cohort"/>
    <n v="2018"/>
    <s v="Q4"/>
    <s v="Q4-2018"/>
    <x v="6"/>
    <x v="6"/>
    <s v="."/>
    <s v="Lancashire and South Cumbria"/>
    <s v="stage_missing"/>
    <n v="52"/>
    <n v="0.86538000000000004"/>
  </r>
  <r>
    <s v="NAoPri_cohort"/>
    <n v="2019"/>
    <s v="Q1"/>
    <s v="Q1-2019"/>
    <x v="6"/>
    <x v="6"/>
    <s v="."/>
    <s v="Lancashire and South Cumbria"/>
    <s v="stage_missing"/>
    <n v="54"/>
    <n v="0.98148000000000002"/>
  </r>
  <r>
    <s v="NAoPri_cohort"/>
    <n v="2019"/>
    <s v="Q2"/>
    <s v="Q2-2019"/>
    <x v="6"/>
    <x v="6"/>
    <s v="."/>
    <s v="Lancashire and South Cumbria"/>
    <s v="stage_missing"/>
    <n v="49"/>
    <n v="0.97958999999999996"/>
  </r>
  <r>
    <s v="NAoPri_cohort"/>
    <n v="2019"/>
    <s v="Q3"/>
    <s v="Q3-2019"/>
    <x v="6"/>
    <x v="6"/>
    <s v="."/>
    <s v="Lancashire and South Cumbria"/>
    <s v="stage_missing"/>
    <n v="62"/>
    <n v="0.98387000000000002"/>
  </r>
  <r>
    <s v="NAoPri_cohort"/>
    <n v="2019"/>
    <s v="Q4"/>
    <s v="Q4-2019"/>
    <x v="6"/>
    <x v="6"/>
    <s v="."/>
    <s v="Lancashire and South Cumbria"/>
    <s v="stage_missing"/>
    <n v="43"/>
    <n v="0.97674000000000005"/>
  </r>
  <r>
    <s v="NAoPri_cohort"/>
    <n v="2020"/>
    <s v="Q1"/>
    <s v="Q1-2020"/>
    <x v="6"/>
    <x v="6"/>
    <s v="."/>
    <s v="Lancashire and South Cumbria"/>
    <s v="stage_missing"/>
    <n v="46"/>
    <n v="0.97826000000000002"/>
  </r>
  <r>
    <s v="NAoPri_cohort"/>
    <n v="2020"/>
    <s v="Q2"/>
    <s v="Q2-2020"/>
    <x v="6"/>
    <x v="6"/>
    <s v="."/>
    <s v="Lancashire and South Cumbria"/>
    <s v="stage_missing"/>
    <n v="26"/>
    <n v="1"/>
  </r>
  <r>
    <s v="NAoPri_cohort"/>
    <n v="2020"/>
    <s v="Q3"/>
    <s v="Q3-2020"/>
    <x v="6"/>
    <x v="6"/>
    <s v="."/>
    <s v="Lancashire and South Cumbria"/>
    <s v="stage_missing"/>
    <n v="56"/>
    <n v="0.94642999999999999"/>
  </r>
  <r>
    <s v="NAoPri_cohort"/>
    <n v="2020"/>
    <s v="Q4"/>
    <s v="Q4-2020"/>
    <x v="6"/>
    <x v="6"/>
    <s v="."/>
    <s v="Lancashire and South Cumbria"/>
    <s v="stage_missing"/>
    <n v="55"/>
    <n v="0.94545000000000001"/>
  </r>
  <r>
    <s v="NAoPri_cohort"/>
    <n v="2021"/>
    <s v="Q1"/>
    <s v="Q1-2021"/>
    <x v="6"/>
    <x v="6"/>
    <s v="."/>
    <s v="Lancashire and South Cumbria"/>
    <s v="stage_missing"/>
    <n v="35"/>
    <n v="0.97143000000000002"/>
  </r>
  <r>
    <s v="NAoPri_cohort"/>
    <n v="2021"/>
    <s v="Q2"/>
    <s v="Q2-2021"/>
    <x v="6"/>
    <x v="6"/>
    <s v="."/>
    <s v="Lancashire and South Cumbria"/>
    <s v="stage_missing"/>
    <n v="61"/>
    <n v="0.98360999999999998"/>
  </r>
  <r>
    <s v="NAoPri_cohort"/>
    <n v="2021"/>
    <s v="Q3"/>
    <s v="Q3-2021"/>
    <x v="6"/>
    <x v="6"/>
    <s v="."/>
    <s v="Lancashire and South Cumbria"/>
    <s v="stage_missing"/>
    <n v="64"/>
    <n v="1"/>
  </r>
  <r>
    <s v="NAoPri_cohort"/>
    <n v="2021"/>
    <s v="Q4"/>
    <s v="Q4-2021"/>
    <x v="6"/>
    <x v="6"/>
    <s v="."/>
    <s v="Lancashire and South Cumbria"/>
    <s v="stage_missing"/>
    <n v="83"/>
    <n v="0.97589999999999999"/>
  </r>
  <r>
    <s v="NAoPri_cohort"/>
    <n v="2022"/>
    <s v="Q1"/>
    <s v="Q1-2022"/>
    <x v="6"/>
    <x v="6"/>
    <s v="."/>
    <s v="Lancashire and South Cumbria"/>
    <s v="stage_missing"/>
    <n v="67"/>
    <n v="0.95521999999999996"/>
  </r>
  <r>
    <s v="NAoPri_cohort"/>
    <n v="2022"/>
    <s v="Q2"/>
    <s v="Q2-2022"/>
    <x v="6"/>
    <x v="6"/>
    <s v="."/>
    <s v="Lancashire and South Cumbria"/>
    <s v="stage_missing"/>
    <n v="56"/>
    <n v="0.89285999999999999"/>
  </r>
  <r>
    <s v="NAoPri_cohort"/>
    <n v="2022"/>
    <s v="Q3"/>
    <s v="Q3-2022"/>
    <x v="6"/>
    <x v="6"/>
    <s v="."/>
    <s v="Lancashire and South Cumbria"/>
    <s v="stage_missing"/>
    <n v="70"/>
    <n v="0.97143000000000002"/>
  </r>
  <r>
    <s v="NAoPri_cohort"/>
    <n v="2022"/>
    <s v="Q4"/>
    <s v="Q4-2022"/>
    <x v="6"/>
    <x v="6"/>
    <s v="."/>
    <s v="Lancashire and South Cumbria"/>
    <s v="stage_missing"/>
    <n v="75"/>
    <n v="0.98667000000000005"/>
  </r>
  <r>
    <s v="NAoPri_cohort"/>
    <n v="2023"/>
    <s v="Q1"/>
    <s v="Q1-2023"/>
    <x v="6"/>
    <x v="6"/>
    <s v="."/>
    <s v="Lancashire and South Cumbria"/>
    <s v="stage_missing"/>
    <n v="87"/>
    <n v="1"/>
  </r>
  <r>
    <s v="NAoPri_cohort"/>
    <n v="2018"/>
    <s v="Q1"/>
    <s v="Q1-2018"/>
    <x v="7"/>
    <x v="7"/>
    <s v="."/>
    <s v="Greater Manchester"/>
    <s v="stage_missing"/>
    <n v="71"/>
    <n v="0.91549000000000003"/>
  </r>
  <r>
    <s v="NAoPri_cohort"/>
    <n v="2018"/>
    <s v="Q2"/>
    <s v="Q2-2018"/>
    <x v="7"/>
    <x v="7"/>
    <s v="."/>
    <s v="Greater Manchester"/>
    <s v="stage_missing"/>
    <n v="114"/>
    <n v="0.96491000000000005"/>
  </r>
  <r>
    <s v="NAoPri_cohort"/>
    <n v="2018"/>
    <s v="Q3"/>
    <s v="Q3-2018"/>
    <x v="7"/>
    <x v="7"/>
    <s v="."/>
    <s v="Greater Manchester"/>
    <s v="stage_missing"/>
    <n v="125"/>
    <n v="0.98399999999999999"/>
  </r>
  <r>
    <s v="NAoPri_cohort"/>
    <n v="2018"/>
    <s v="Q4"/>
    <s v="Q4-2018"/>
    <x v="7"/>
    <x v="7"/>
    <s v="."/>
    <s v="Greater Manchester"/>
    <s v="stage_missing"/>
    <n v="127"/>
    <n v="0.98424999999999996"/>
  </r>
  <r>
    <s v="NAoPri_cohort"/>
    <n v="2019"/>
    <s v="Q1"/>
    <s v="Q1-2019"/>
    <x v="7"/>
    <x v="7"/>
    <s v="."/>
    <s v="Greater Manchester"/>
    <s v="stage_missing"/>
    <n v="109"/>
    <n v="0.99082999999999999"/>
  </r>
  <r>
    <s v="NAoPri_cohort"/>
    <n v="2019"/>
    <s v="Q2"/>
    <s v="Q2-2019"/>
    <x v="7"/>
    <x v="7"/>
    <s v="."/>
    <s v="Greater Manchester"/>
    <s v="stage_missing"/>
    <n v="132"/>
    <n v="0.97726999999999997"/>
  </r>
  <r>
    <s v="NAoPri_cohort"/>
    <n v="2019"/>
    <s v="Q3"/>
    <s v="Q3-2019"/>
    <x v="7"/>
    <x v="7"/>
    <s v="."/>
    <s v="Greater Manchester"/>
    <s v="stage_missing"/>
    <n v="142"/>
    <n v="0.98592000000000002"/>
  </r>
  <r>
    <s v="NAoPri_cohort"/>
    <n v="2019"/>
    <s v="Q4"/>
    <s v="Q4-2019"/>
    <x v="7"/>
    <x v="7"/>
    <s v="."/>
    <s v="Greater Manchester"/>
    <s v="stage_missing"/>
    <n v="114"/>
    <n v="0.97367999999999999"/>
  </r>
  <r>
    <s v="NAoPri_cohort"/>
    <n v="2020"/>
    <s v="Q1"/>
    <s v="Q1-2020"/>
    <x v="7"/>
    <x v="7"/>
    <s v="."/>
    <s v="Greater Manchester"/>
    <s v="stage_missing"/>
    <n v="84"/>
    <n v="0.96428999999999998"/>
  </r>
  <r>
    <s v="NAoPri_cohort"/>
    <n v="2020"/>
    <s v="Q2"/>
    <s v="Q2-2020"/>
    <x v="7"/>
    <x v="7"/>
    <s v="."/>
    <s v="Greater Manchester"/>
    <s v="stage_missing"/>
    <n v="28"/>
    <n v="0.92857000000000001"/>
  </r>
  <r>
    <s v="NAoPri_cohort"/>
    <n v="2020"/>
    <s v="Q3"/>
    <s v="Q3-2020"/>
    <x v="7"/>
    <x v="7"/>
    <s v="."/>
    <s v="Greater Manchester"/>
    <s v="stage_missing"/>
    <n v="60"/>
    <n v="1"/>
  </r>
  <r>
    <s v="NAoPri_cohort"/>
    <n v="2020"/>
    <s v="Q4"/>
    <s v="Q4-2020"/>
    <x v="7"/>
    <x v="7"/>
    <s v="."/>
    <s v="Greater Manchester"/>
    <s v="stage_missing"/>
    <n v="90"/>
    <n v="0.96667000000000003"/>
  </r>
  <r>
    <s v="NAoPri_cohort"/>
    <n v="2021"/>
    <s v="Q1"/>
    <s v="Q1-2021"/>
    <x v="7"/>
    <x v="7"/>
    <s v="."/>
    <s v="Greater Manchester"/>
    <s v="stage_missing"/>
    <n v="87"/>
    <n v="0.98851"/>
  </r>
  <r>
    <s v="NAoPri_cohort"/>
    <n v="2021"/>
    <s v="Q2"/>
    <s v="Q2-2021"/>
    <x v="7"/>
    <x v="7"/>
    <s v="."/>
    <s v="Greater Manchester"/>
    <s v="stage_missing"/>
    <n v="55"/>
    <n v="0.94545000000000001"/>
  </r>
  <r>
    <s v="NAoPri_cohort"/>
    <n v="2021"/>
    <s v="Q3"/>
    <s v="Q3-2021"/>
    <x v="7"/>
    <x v="7"/>
    <s v="."/>
    <s v="Greater Manchester"/>
    <s v="stage_missing"/>
    <n v="56"/>
    <n v="0.98214000000000001"/>
  </r>
  <r>
    <s v="NAoPri_cohort"/>
    <n v="2021"/>
    <s v="Q4"/>
    <s v="Q4-2021"/>
    <x v="7"/>
    <x v="7"/>
    <s v="."/>
    <s v="Greater Manchester"/>
    <s v="stage_missing"/>
    <n v="54"/>
    <n v="0.96296000000000004"/>
  </r>
  <r>
    <s v="NAoPri_cohort"/>
    <n v="2022"/>
    <s v="Q1"/>
    <s v="Q1-2022"/>
    <x v="7"/>
    <x v="7"/>
    <s v="."/>
    <s v="Greater Manchester"/>
    <s v="stage_missing"/>
    <n v="61"/>
    <n v="0.96721000000000001"/>
  </r>
  <r>
    <s v="NAoPri_cohort"/>
    <n v="2022"/>
    <s v="Q2"/>
    <s v="Q2-2022"/>
    <x v="7"/>
    <x v="7"/>
    <s v="."/>
    <s v="Greater Manchester"/>
    <s v="stage_missing"/>
    <n v="62"/>
    <n v="0.95160999999999996"/>
  </r>
  <r>
    <s v="NAoPri_cohort"/>
    <n v="2022"/>
    <s v="Q3"/>
    <s v="Q3-2022"/>
    <x v="7"/>
    <x v="7"/>
    <s v="."/>
    <s v="Greater Manchester"/>
    <s v="stage_missing"/>
    <n v="76"/>
    <n v="0.88158000000000003"/>
  </r>
  <r>
    <s v="NAoPri_cohort"/>
    <n v="2022"/>
    <s v="Q4"/>
    <s v="Q4-2022"/>
    <x v="7"/>
    <x v="7"/>
    <s v="."/>
    <s v="Greater Manchester"/>
    <s v="stage_missing"/>
    <n v="83"/>
    <n v="0.87951999999999997"/>
  </r>
  <r>
    <s v="NAoPri_cohort"/>
    <n v="2023"/>
    <s v="Q1"/>
    <s v="Q1-2023"/>
    <x v="7"/>
    <x v="7"/>
    <s v="."/>
    <s v="Greater Manchester"/>
    <s v="stage_missing"/>
    <n v="85"/>
    <n v="0.90588000000000002"/>
  </r>
  <r>
    <s v="NAoPri_cohort"/>
    <n v="2018"/>
    <s v="Q1"/>
    <s v="Q1-2018"/>
    <x v="8"/>
    <x v="8"/>
    <s v="."/>
    <s v="West Yorkshire and Harrogate"/>
    <s v="stage_missing"/>
    <n v="104"/>
    <n v="0.67308000000000001"/>
  </r>
  <r>
    <s v="NAoPri_cohort"/>
    <n v="2018"/>
    <s v="Q2"/>
    <s v="Q2-2018"/>
    <x v="8"/>
    <x v="8"/>
    <s v="."/>
    <s v="West Yorkshire and Harrogate"/>
    <s v="stage_missing"/>
    <n v="116"/>
    <n v="0.54310000000000003"/>
  </r>
  <r>
    <s v="NAoPri_cohort"/>
    <n v="2018"/>
    <s v="Q3"/>
    <s v="Q3-2018"/>
    <x v="8"/>
    <x v="8"/>
    <s v="."/>
    <s v="West Yorkshire and Harrogate"/>
    <s v="stage_missing"/>
    <n v="127"/>
    <n v="0.51968999999999999"/>
  </r>
  <r>
    <s v="NAoPri_cohort"/>
    <n v="2018"/>
    <s v="Q4"/>
    <s v="Q4-2018"/>
    <x v="8"/>
    <x v="8"/>
    <s v="."/>
    <s v="West Yorkshire and Harrogate"/>
    <s v="stage_missing"/>
    <n v="128"/>
    <n v="0.64061999999999997"/>
  </r>
  <r>
    <s v="NAoPri_cohort"/>
    <n v="2019"/>
    <s v="Q1"/>
    <s v="Q1-2019"/>
    <x v="8"/>
    <x v="8"/>
    <s v="."/>
    <s v="West Yorkshire and Harrogate"/>
    <s v="stage_missing"/>
    <n v="121"/>
    <n v="0.78512000000000004"/>
  </r>
  <r>
    <s v="NAoPri_cohort"/>
    <n v="2019"/>
    <s v="Q2"/>
    <s v="Q2-2019"/>
    <x v="8"/>
    <x v="8"/>
    <s v="."/>
    <s v="West Yorkshire and Harrogate"/>
    <s v="stage_missing"/>
    <n v="113"/>
    <n v="0.81415999999999999"/>
  </r>
  <r>
    <s v="NAoPri_cohort"/>
    <n v="2019"/>
    <s v="Q3"/>
    <s v="Q3-2019"/>
    <x v="8"/>
    <x v="8"/>
    <s v="."/>
    <s v="West Yorkshire and Harrogate"/>
    <s v="stage_missing"/>
    <n v="109"/>
    <n v="0.56881000000000004"/>
  </r>
  <r>
    <s v="NAoPri_cohort"/>
    <n v="2019"/>
    <s v="Q4"/>
    <s v="Q4-2019"/>
    <x v="8"/>
    <x v="8"/>
    <s v="."/>
    <s v="West Yorkshire and Harrogate"/>
    <s v="stage_missing"/>
    <n v="106"/>
    <n v="0.70755000000000001"/>
  </r>
  <r>
    <s v="NAoPri_cohort"/>
    <n v="2020"/>
    <s v="Q1"/>
    <s v="Q1-2020"/>
    <x v="8"/>
    <x v="8"/>
    <s v="."/>
    <s v="West Yorkshire and Harrogate"/>
    <s v="stage_missing"/>
    <n v="106"/>
    <n v="0.50943000000000005"/>
  </r>
  <r>
    <s v="NAoPri_cohort"/>
    <n v="2020"/>
    <s v="Q2"/>
    <s v="Q2-2020"/>
    <x v="8"/>
    <x v="8"/>
    <s v="."/>
    <s v="West Yorkshire and Harrogate"/>
    <s v="stage_missing"/>
    <n v="31"/>
    <n v="0.12903000000000001"/>
  </r>
  <r>
    <s v="NAoPri_cohort"/>
    <n v="2020"/>
    <s v="Q3"/>
    <s v="Q3-2020"/>
    <x v="8"/>
    <x v="8"/>
    <s v="."/>
    <s v="West Yorkshire and Harrogate"/>
    <s v="stage_missing"/>
    <n v="49"/>
    <n v="0.24490000000000001"/>
  </r>
  <r>
    <s v="NAoPri_cohort"/>
    <n v="2020"/>
    <s v="Q4"/>
    <s v="Q4-2020"/>
    <x v="8"/>
    <x v="8"/>
    <s v="."/>
    <s v="West Yorkshire and Harrogate"/>
    <s v="stage_missing"/>
    <n v="123"/>
    <n v="0.56098000000000003"/>
  </r>
  <r>
    <s v="NAoPri_cohort"/>
    <n v="2021"/>
    <s v="Q1"/>
    <s v="Q1-2021"/>
    <x v="8"/>
    <x v="8"/>
    <s v="."/>
    <s v="West Yorkshire and Harrogate"/>
    <s v="stage_missing"/>
    <n v="121"/>
    <n v="0.60331000000000001"/>
  </r>
  <r>
    <s v="NAoPri_cohort"/>
    <n v="2021"/>
    <s v="Q2"/>
    <s v="Q2-2021"/>
    <x v="8"/>
    <x v="8"/>
    <s v="."/>
    <s v="West Yorkshire and Harrogate"/>
    <s v="stage_missing"/>
    <n v="147"/>
    <n v="0.63946000000000003"/>
  </r>
  <r>
    <s v="NAoPri_cohort"/>
    <n v="2021"/>
    <s v="Q3"/>
    <s v="Q3-2021"/>
    <x v="8"/>
    <x v="8"/>
    <s v="."/>
    <s v="West Yorkshire and Harrogate"/>
    <s v="stage_missing"/>
    <n v="113"/>
    <n v="0.75221000000000005"/>
  </r>
  <r>
    <s v="NAoPri_cohort"/>
    <n v="2021"/>
    <s v="Q4"/>
    <s v="Q4-2021"/>
    <x v="8"/>
    <x v="8"/>
    <s v="."/>
    <s v="West Yorkshire and Harrogate"/>
    <s v="stage_missing"/>
    <n v="132"/>
    <n v="0.81061000000000005"/>
  </r>
  <r>
    <s v="NAoPri_cohort"/>
    <n v="2022"/>
    <s v="Q1"/>
    <s v="Q1-2022"/>
    <x v="8"/>
    <x v="8"/>
    <s v="."/>
    <s v="West Yorkshire and Harrogate"/>
    <s v="stage_missing"/>
    <n v="110"/>
    <n v="0.88182000000000005"/>
  </r>
  <r>
    <s v="NAoPri_cohort"/>
    <n v="2022"/>
    <s v="Q2"/>
    <s v="Q2-2022"/>
    <x v="8"/>
    <x v="8"/>
    <s v="."/>
    <s v="West Yorkshire and Harrogate"/>
    <s v="stage_missing"/>
    <n v="118"/>
    <n v="0.83897999999999995"/>
  </r>
  <r>
    <s v="NAoPri_cohort"/>
    <n v="2022"/>
    <s v="Q3"/>
    <s v="Q3-2022"/>
    <x v="8"/>
    <x v="8"/>
    <s v="."/>
    <s v="West Yorkshire and Harrogate"/>
    <s v="stage_missing"/>
    <n v="134"/>
    <n v="0.87312999999999996"/>
  </r>
  <r>
    <s v="NAoPri_cohort"/>
    <n v="2022"/>
    <s v="Q4"/>
    <s v="Q4-2022"/>
    <x v="8"/>
    <x v="8"/>
    <s v="."/>
    <s v="West Yorkshire and Harrogate"/>
    <s v="stage_missing"/>
    <n v="114"/>
    <n v="0.86841999999999997"/>
  </r>
  <r>
    <s v="NAoPri_cohort"/>
    <n v="2023"/>
    <s v="Q1"/>
    <s v="Q1-2023"/>
    <x v="8"/>
    <x v="8"/>
    <s v="."/>
    <s v="West Yorkshire and Harrogate"/>
    <s v="stage_missing"/>
    <n v="128"/>
    <n v="0.97655999999999998"/>
  </r>
  <r>
    <s v="NAoPri_cohort"/>
    <n v="2018"/>
    <s v="Q1"/>
    <s v="Q1-2018"/>
    <x v="9"/>
    <x v="9"/>
    <s v="."/>
    <s v="Thames Valley"/>
    <s v="stage_missing"/>
    <n v="100"/>
    <n v="0.22"/>
  </r>
  <r>
    <s v="NAoPri_cohort"/>
    <n v="2018"/>
    <s v="Q2"/>
    <s v="Q2-2018"/>
    <x v="9"/>
    <x v="9"/>
    <s v="."/>
    <s v="Thames Valley"/>
    <s v="stage_missing"/>
    <n v="125"/>
    <n v="0.26400000000000001"/>
  </r>
  <r>
    <s v="NAoPri_cohort"/>
    <n v="2018"/>
    <s v="Q3"/>
    <s v="Q3-2018"/>
    <x v="9"/>
    <x v="9"/>
    <s v="."/>
    <s v="Thames Valley"/>
    <s v="stage_missing"/>
    <n v="110"/>
    <n v="0.52727000000000002"/>
  </r>
  <r>
    <s v="NAoPri_cohort"/>
    <n v="2018"/>
    <s v="Q4"/>
    <s v="Q4-2018"/>
    <x v="9"/>
    <x v="9"/>
    <s v="."/>
    <s v="Thames Valley"/>
    <s v="stage_missing"/>
    <n v="119"/>
    <n v="0.57142999999999999"/>
  </r>
  <r>
    <s v="NAoPri_cohort"/>
    <n v="2019"/>
    <s v="Q1"/>
    <s v="Q1-2019"/>
    <x v="9"/>
    <x v="9"/>
    <s v="."/>
    <s v="Thames Valley"/>
    <s v="stage_missing"/>
    <n v="101"/>
    <n v="0.71287"/>
  </r>
  <r>
    <s v="NAoPri_cohort"/>
    <n v="2019"/>
    <s v="Q2"/>
    <s v="Q2-2019"/>
    <x v="9"/>
    <x v="9"/>
    <s v="."/>
    <s v="Thames Valley"/>
    <s v="stage_missing"/>
    <n v="147"/>
    <n v="0.56462999999999997"/>
  </r>
  <r>
    <s v="NAoPri_cohort"/>
    <n v="2019"/>
    <s v="Q3"/>
    <s v="Q3-2019"/>
    <x v="9"/>
    <x v="9"/>
    <s v="."/>
    <s v="Thames Valley"/>
    <s v="stage_missing"/>
    <n v="140"/>
    <n v="0.61429"/>
  </r>
  <r>
    <s v="NAoPri_cohort"/>
    <n v="2019"/>
    <s v="Q4"/>
    <s v="Q4-2019"/>
    <x v="9"/>
    <x v="9"/>
    <s v="."/>
    <s v="Thames Valley"/>
    <s v="stage_missing"/>
    <n v="105"/>
    <n v="0.79047999999999996"/>
  </r>
  <r>
    <s v="NAoPri_cohort"/>
    <n v="2020"/>
    <s v="Q1"/>
    <s v="Q1-2020"/>
    <x v="9"/>
    <x v="9"/>
    <s v="."/>
    <s v="Thames Valley"/>
    <s v="stage_missing"/>
    <n v="96"/>
    <n v="0.67708000000000002"/>
  </r>
  <r>
    <s v="NAoPri_cohort"/>
    <n v="2020"/>
    <s v="Q2"/>
    <s v="Q2-2020"/>
    <x v="9"/>
    <x v="9"/>
    <s v="."/>
    <s v="Thames Valley"/>
    <s v="stage_missing"/>
    <n v="48"/>
    <n v="0.66666999999999998"/>
  </r>
  <r>
    <s v="NAoPri_cohort"/>
    <n v="2020"/>
    <s v="Q3"/>
    <s v="Q3-2020"/>
    <x v="9"/>
    <x v="9"/>
    <s v="."/>
    <s v="Thames Valley"/>
    <s v="stage_missing"/>
    <n v="85"/>
    <n v="0.55293999999999999"/>
  </r>
  <r>
    <s v="NAoPri_cohort"/>
    <n v="2020"/>
    <s v="Q4"/>
    <s v="Q4-2020"/>
    <x v="9"/>
    <x v="9"/>
    <s v="."/>
    <s v="Thames Valley"/>
    <s v="stage_missing"/>
    <n v="118"/>
    <n v="0.59321999999999997"/>
  </r>
  <r>
    <s v="NAoPri_cohort"/>
    <n v="2021"/>
    <s v="Q1"/>
    <s v="Q1-2021"/>
    <x v="9"/>
    <x v="9"/>
    <s v="."/>
    <s v="Thames Valley"/>
    <s v="stage_missing"/>
    <n v="111"/>
    <n v="0.52251999999999998"/>
  </r>
  <r>
    <s v="NAoPri_cohort"/>
    <n v="2021"/>
    <s v="Q2"/>
    <s v="Q2-2021"/>
    <x v="9"/>
    <x v="9"/>
    <s v="."/>
    <s v="Thames Valley"/>
    <s v="stage_missing"/>
    <n v="105"/>
    <n v="0.68571000000000004"/>
  </r>
  <r>
    <s v="NAoPri_cohort"/>
    <n v="2021"/>
    <s v="Q3"/>
    <s v="Q3-2021"/>
    <x v="9"/>
    <x v="9"/>
    <s v="."/>
    <s v="Thames Valley"/>
    <s v="stage_missing"/>
    <n v="140"/>
    <n v="0.85714000000000001"/>
  </r>
  <r>
    <s v="NAoPri_cohort"/>
    <n v="2021"/>
    <s v="Q4"/>
    <s v="Q4-2021"/>
    <x v="9"/>
    <x v="9"/>
    <s v="."/>
    <s v="Thames Valley"/>
    <s v="stage_missing"/>
    <n v="131"/>
    <n v="0.83969000000000005"/>
  </r>
  <r>
    <s v="NAoPri_cohort"/>
    <n v="2022"/>
    <s v="Q1"/>
    <s v="Q1-2022"/>
    <x v="9"/>
    <x v="9"/>
    <s v="."/>
    <s v="Thames Valley"/>
    <s v="stage_missing"/>
    <n v="112"/>
    <n v="0.61607000000000001"/>
  </r>
  <r>
    <s v="NAoPri_cohort"/>
    <n v="2022"/>
    <s v="Q2"/>
    <s v="Q2-2022"/>
    <x v="9"/>
    <x v="9"/>
    <s v="."/>
    <s v="Thames Valley"/>
    <s v="stage_missing"/>
    <n v="144"/>
    <n v="0.63888999999999996"/>
  </r>
  <r>
    <s v="NAoPri_cohort"/>
    <n v="2022"/>
    <s v="Q3"/>
    <s v="Q3-2022"/>
    <x v="9"/>
    <x v="9"/>
    <s v="."/>
    <s v="Thames Valley"/>
    <s v="stage_missing"/>
    <n v="119"/>
    <n v="0.36975000000000002"/>
  </r>
  <r>
    <s v="NAoPri_cohort"/>
    <n v="2022"/>
    <s v="Q4"/>
    <s v="Q4-2022"/>
    <x v="9"/>
    <x v="9"/>
    <s v="."/>
    <s v="Thames Valley"/>
    <s v="stage_missing"/>
    <n v="120"/>
    <n v="0.52500000000000002"/>
  </r>
  <r>
    <s v="NAoPri_cohort"/>
    <n v="2023"/>
    <s v="Q1"/>
    <s v="Q1-2023"/>
    <x v="9"/>
    <x v="9"/>
    <s v="."/>
    <s v="Thames Valley"/>
    <s v="stage_missing"/>
    <n v="119"/>
    <n v="0.76471"/>
  </r>
  <r>
    <s v="NAoPri_cohort"/>
    <n v="2018"/>
    <s v="Q1"/>
    <s v="Q1-2018"/>
    <x v="10"/>
    <x v="10"/>
    <s v="."/>
    <s v="West Yorkshire and Harrogate"/>
    <s v="stage_missing"/>
    <n v="54"/>
    <n v="0.77778000000000003"/>
  </r>
  <r>
    <s v="NAoPri_cohort"/>
    <n v="2018"/>
    <s v="Q2"/>
    <s v="Q2-2018"/>
    <x v="10"/>
    <x v="10"/>
    <s v="."/>
    <s v="West Yorkshire and Harrogate"/>
    <s v="stage_missing"/>
    <n v="77"/>
    <n v="0.71428999999999998"/>
  </r>
  <r>
    <s v="NAoPri_cohort"/>
    <n v="2018"/>
    <s v="Q3"/>
    <s v="Q3-2018"/>
    <x v="10"/>
    <x v="10"/>
    <s v="."/>
    <s v="West Yorkshire and Harrogate"/>
    <s v="stage_missing"/>
    <n v="57"/>
    <n v="0.77193000000000001"/>
  </r>
  <r>
    <s v="NAoPri_cohort"/>
    <n v="2018"/>
    <s v="Q4"/>
    <s v="Q4-2018"/>
    <x v="10"/>
    <x v="10"/>
    <s v="."/>
    <s v="West Yorkshire and Harrogate"/>
    <s v="stage_missing"/>
    <n v="66"/>
    <n v="0.71211999999999998"/>
  </r>
  <r>
    <s v="NAoPri_cohort"/>
    <n v="2019"/>
    <s v="Q1"/>
    <s v="Q1-2019"/>
    <x v="10"/>
    <x v="10"/>
    <s v="."/>
    <s v="West Yorkshire and Harrogate"/>
    <s v="stage_missing"/>
    <n v="57"/>
    <n v="0.82455999999999996"/>
  </r>
  <r>
    <s v="NAoPri_cohort"/>
    <n v="2019"/>
    <s v="Q2"/>
    <s v="Q2-2019"/>
    <x v="10"/>
    <x v="10"/>
    <s v="."/>
    <s v="West Yorkshire and Harrogate"/>
    <s v="stage_missing"/>
    <n v="71"/>
    <n v="0.80281999999999998"/>
  </r>
  <r>
    <s v="NAoPri_cohort"/>
    <n v="2019"/>
    <s v="Q3"/>
    <s v="Q3-2019"/>
    <x v="10"/>
    <x v="10"/>
    <s v="."/>
    <s v="West Yorkshire and Harrogate"/>
    <s v="stage_missing"/>
    <n v="73"/>
    <n v="1"/>
  </r>
  <r>
    <s v="NAoPri_cohort"/>
    <n v="2019"/>
    <s v="Q4"/>
    <s v="Q4-2019"/>
    <x v="10"/>
    <x v="10"/>
    <s v="."/>
    <s v="West Yorkshire and Harrogate"/>
    <s v="stage_missing"/>
    <n v="51"/>
    <n v="0.88234999999999997"/>
  </r>
  <r>
    <s v="NAoPri_cohort"/>
    <n v="2020"/>
    <s v="Q1"/>
    <s v="Q1-2020"/>
    <x v="10"/>
    <x v="10"/>
    <s v="."/>
    <s v="West Yorkshire and Harrogate"/>
    <s v="stage_missing"/>
    <n v="67"/>
    <n v="0.68657000000000001"/>
  </r>
  <r>
    <s v="NAoPri_cohort"/>
    <n v="2020"/>
    <s v="Q2"/>
    <s v="Q2-2020"/>
    <x v="10"/>
    <x v="10"/>
    <s v="."/>
    <s v="West Yorkshire and Harrogate"/>
    <s v="stage_missing"/>
    <n v="35"/>
    <n v="0.74285999999999996"/>
  </r>
  <r>
    <s v="NAoPri_cohort"/>
    <n v="2020"/>
    <s v="Q3"/>
    <s v="Q3-2020"/>
    <x v="10"/>
    <x v="10"/>
    <s v="."/>
    <s v="West Yorkshire and Harrogate"/>
    <s v="stage_missing"/>
    <n v="65"/>
    <n v="0.78461999999999998"/>
  </r>
  <r>
    <s v="NAoPri_cohort"/>
    <n v="2020"/>
    <s v="Q4"/>
    <s v="Q4-2020"/>
    <x v="10"/>
    <x v="10"/>
    <s v="."/>
    <s v="West Yorkshire and Harrogate"/>
    <s v="stage_missing"/>
    <n v="54"/>
    <n v="0.79630000000000001"/>
  </r>
  <r>
    <s v="NAoPri_cohort"/>
    <n v="2021"/>
    <s v="Q1"/>
    <s v="Q1-2021"/>
    <x v="10"/>
    <x v="10"/>
    <s v="."/>
    <s v="West Yorkshire and Harrogate"/>
    <s v="stage_missing"/>
    <n v="44"/>
    <n v="0.86363999999999996"/>
  </r>
  <r>
    <s v="NAoPri_cohort"/>
    <n v="2021"/>
    <s v="Q2"/>
    <s v="Q2-2021"/>
    <x v="10"/>
    <x v="10"/>
    <s v="."/>
    <s v="West Yorkshire and Harrogate"/>
    <s v="stage_missing"/>
    <n v="72"/>
    <n v="0.86111000000000004"/>
  </r>
  <r>
    <s v="NAoPri_cohort"/>
    <n v="2021"/>
    <s v="Q3"/>
    <s v="Q3-2021"/>
    <x v="10"/>
    <x v="10"/>
    <s v="."/>
    <s v="West Yorkshire and Harrogate"/>
    <s v="stage_missing"/>
    <n v="59"/>
    <n v="0.72880999999999996"/>
  </r>
  <r>
    <s v="NAoPri_cohort"/>
    <n v="2021"/>
    <s v="Q4"/>
    <s v="Q4-2021"/>
    <x v="10"/>
    <x v="10"/>
    <s v="."/>
    <s v="West Yorkshire and Harrogate"/>
    <s v="stage_missing"/>
    <n v="62"/>
    <n v="0.85484000000000004"/>
  </r>
  <r>
    <s v="NAoPri_cohort"/>
    <n v="2022"/>
    <s v="Q1"/>
    <s v="Q1-2022"/>
    <x v="10"/>
    <x v="10"/>
    <s v="."/>
    <s v="West Yorkshire and Harrogate"/>
    <s v="stage_missing"/>
    <n v="39"/>
    <n v="0.89744000000000002"/>
  </r>
  <r>
    <s v="NAoPri_cohort"/>
    <n v="2022"/>
    <s v="Q2"/>
    <s v="Q2-2022"/>
    <x v="10"/>
    <x v="10"/>
    <s v="."/>
    <s v="West Yorkshire and Harrogate"/>
    <s v="stage_missing"/>
    <n v="61"/>
    <n v="0.77049000000000001"/>
  </r>
  <r>
    <s v="NAoPri_cohort"/>
    <n v="2022"/>
    <s v="Q3"/>
    <s v="Q3-2022"/>
    <x v="10"/>
    <x v="10"/>
    <s v="."/>
    <s v="West Yorkshire and Harrogate"/>
    <s v="stage_missing"/>
    <n v="69"/>
    <n v="0.82608999999999999"/>
  </r>
  <r>
    <s v="NAoPri_cohort"/>
    <n v="2022"/>
    <s v="Q4"/>
    <s v="Q4-2022"/>
    <x v="10"/>
    <x v="10"/>
    <s v="."/>
    <s v="West Yorkshire and Harrogate"/>
    <s v="stage_missing"/>
    <n v="60"/>
    <n v="0.75"/>
  </r>
  <r>
    <s v="NAoPri_cohort"/>
    <n v="2023"/>
    <s v="Q1"/>
    <s v="Q1-2023"/>
    <x v="10"/>
    <x v="10"/>
    <s v="."/>
    <s v="West Yorkshire and Harrogate"/>
    <s v="stage_missing"/>
    <n v="71"/>
    <n v="0.83099000000000001"/>
  </r>
  <r>
    <s v="NAoPri_cohort"/>
    <n v="2018"/>
    <s v="Q1"/>
    <s v="Q1-2018"/>
    <x v="11"/>
    <x v="11"/>
    <s v="."/>
    <s v="East of England - North"/>
    <s v="stage_missing"/>
    <n v="118"/>
    <n v="0.87287999999999999"/>
  </r>
  <r>
    <s v="NAoPri_cohort"/>
    <n v="2018"/>
    <s v="Q2"/>
    <s v="Q2-2018"/>
    <x v="11"/>
    <x v="11"/>
    <s v="."/>
    <s v="East of England - North"/>
    <s v="stage_missing"/>
    <n v="157"/>
    <n v="0.87897999999999998"/>
  </r>
  <r>
    <s v="NAoPri_cohort"/>
    <n v="2018"/>
    <s v="Q3"/>
    <s v="Q3-2018"/>
    <x v="11"/>
    <x v="11"/>
    <s v="."/>
    <s v="East of England - North"/>
    <s v="stage_missing"/>
    <n v="136"/>
    <n v="0.74265000000000003"/>
  </r>
  <r>
    <s v="NAoPri_cohort"/>
    <n v="2018"/>
    <s v="Q4"/>
    <s v="Q4-2018"/>
    <x v="11"/>
    <x v="11"/>
    <s v="."/>
    <s v="East of England - North"/>
    <s v="stage_missing"/>
    <n v="138"/>
    <n v="0.84057999999999999"/>
  </r>
  <r>
    <s v="NAoPri_cohort"/>
    <n v="2019"/>
    <s v="Q1"/>
    <s v="Q1-2019"/>
    <x v="11"/>
    <x v="11"/>
    <s v="."/>
    <s v="East of England - North"/>
    <s v="stage_missing"/>
    <n v="138"/>
    <n v="0.76812000000000002"/>
  </r>
  <r>
    <s v="NAoPri_cohort"/>
    <n v="2019"/>
    <s v="Q2"/>
    <s v="Q2-2019"/>
    <x v="11"/>
    <x v="11"/>
    <s v="."/>
    <s v="East of England - North"/>
    <s v="stage_missing"/>
    <n v="142"/>
    <n v="0.83803000000000005"/>
  </r>
  <r>
    <s v="NAoPri_cohort"/>
    <n v="2019"/>
    <s v="Q3"/>
    <s v="Q3-2019"/>
    <x v="11"/>
    <x v="11"/>
    <s v="."/>
    <s v="East of England - North"/>
    <s v="stage_missing"/>
    <n v="127"/>
    <n v="0.83465"/>
  </r>
  <r>
    <s v="NAoPri_cohort"/>
    <n v="2019"/>
    <s v="Q4"/>
    <s v="Q4-2019"/>
    <x v="11"/>
    <x v="11"/>
    <s v="."/>
    <s v="East of England - North"/>
    <s v="stage_missing"/>
    <n v="117"/>
    <n v="0.87178999999999995"/>
  </r>
  <r>
    <s v="NAoPri_cohort"/>
    <n v="2020"/>
    <s v="Q1"/>
    <s v="Q1-2020"/>
    <x v="11"/>
    <x v="11"/>
    <s v="."/>
    <s v="East of England - North"/>
    <s v="stage_missing"/>
    <n v="107"/>
    <n v="0.87849999999999995"/>
  </r>
  <r>
    <s v="NAoPri_cohort"/>
    <n v="2020"/>
    <s v="Q2"/>
    <s v="Q2-2020"/>
    <x v="11"/>
    <x v="11"/>
    <s v="."/>
    <s v="East of England - North"/>
    <s v="stage_missing"/>
    <n v="87"/>
    <n v="0.91954000000000002"/>
  </r>
  <r>
    <s v="NAoPri_cohort"/>
    <n v="2020"/>
    <s v="Q3"/>
    <s v="Q3-2020"/>
    <x v="11"/>
    <x v="11"/>
    <s v="."/>
    <s v="East of England - North"/>
    <s v="stage_missing"/>
    <n v="118"/>
    <n v="0.88983000000000001"/>
  </r>
  <r>
    <s v="NAoPri_cohort"/>
    <n v="2020"/>
    <s v="Q4"/>
    <s v="Q4-2020"/>
    <x v="11"/>
    <x v="11"/>
    <s v="."/>
    <s v="East of England - North"/>
    <s v="stage_missing"/>
    <n v="125"/>
    <n v="0.76800000000000002"/>
  </r>
  <r>
    <s v="NAoPri_cohort"/>
    <n v="2021"/>
    <s v="Q1"/>
    <s v="Q1-2021"/>
    <x v="11"/>
    <x v="11"/>
    <s v="."/>
    <s v="East of England - North"/>
    <s v="stage_missing"/>
    <n v="98"/>
    <n v="0.86734999999999995"/>
  </r>
  <r>
    <s v="NAoPri_cohort"/>
    <n v="2021"/>
    <s v="Q2"/>
    <s v="Q2-2021"/>
    <x v="11"/>
    <x v="11"/>
    <s v="."/>
    <s v="East of England - North"/>
    <s v="stage_missing"/>
    <n v="116"/>
    <n v="0.88793"/>
  </r>
  <r>
    <s v="NAoPri_cohort"/>
    <n v="2021"/>
    <s v="Q3"/>
    <s v="Q3-2021"/>
    <x v="11"/>
    <x v="11"/>
    <s v="."/>
    <s v="East of England - North"/>
    <s v="stage_missing"/>
    <n v="160"/>
    <n v="0.93125000000000002"/>
  </r>
  <r>
    <s v="NAoPri_cohort"/>
    <n v="2021"/>
    <s v="Q4"/>
    <s v="Q4-2021"/>
    <x v="11"/>
    <x v="11"/>
    <s v="."/>
    <s v="East of England - North"/>
    <s v="stage_missing"/>
    <n v="151"/>
    <n v="0.91391"/>
  </r>
  <r>
    <s v="NAoPri_cohort"/>
    <n v="2022"/>
    <s v="Q1"/>
    <s v="Q1-2022"/>
    <x v="11"/>
    <x v="11"/>
    <s v="."/>
    <s v="East of England - North"/>
    <s v="stage_missing"/>
    <n v="140"/>
    <n v="0.95713999999999999"/>
  </r>
  <r>
    <s v="NAoPri_cohort"/>
    <n v="2022"/>
    <s v="Q2"/>
    <s v="Q2-2022"/>
    <x v="11"/>
    <x v="11"/>
    <s v="."/>
    <s v="East of England - North"/>
    <s v="stage_missing"/>
    <n v="139"/>
    <n v="0.90647"/>
  </r>
  <r>
    <s v="NAoPri_cohort"/>
    <n v="2022"/>
    <s v="Q3"/>
    <s v="Q3-2022"/>
    <x v="11"/>
    <x v="11"/>
    <s v="."/>
    <s v="East of England - North"/>
    <s v="stage_missing"/>
    <n v="121"/>
    <n v="0.90908999999999995"/>
  </r>
  <r>
    <s v="NAoPri_cohort"/>
    <n v="2022"/>
    <s v="Q4"/>
    <s v="Q4-2022"/>
    <x v="11"/>
    <x v="11"/>
    <s v="."/>
    <s v="East of England - North"/>
    <s v="stage_missing"/>
    <n v="125"/>
    <n v="0.91200000000000003"/>
  </r>
  <r>
    <s v="NAoPri_cohort"/>
    <n v="2023"/>
    <s v="Q1"/>
    <s v="Q1-2023"/>
    <x v="11"/>
    <x v="11"/>
    <s v="."/>
    <s v="East of England - North"/>
    <s v="stage_missing"/>
    <n v="141"/>
    <n v="0.93616999999999995"/>
  </r>
  <r>
    <s v="NAoPri_cohort"/>
    <n v="2018"/>
    <s v="Q1"/>
    <s v="Q1-2018"/>
    <x v="12"/>
    <x v="12"/>
    <s v="."/>
    <s v="West London"/>
    <s v="stage_missing"/>
    <n v="45"/>
    <n v="0.48888999999999999"/>
  </r>
  <r>
    <s v="NAoPri_cohort"/>
    <n v="2018"/>
    <s v="Q2"/>
    <s v="Q2-2018"/>
    <x v="12"/>
    <x v="12"/>
    <s v="."/>
    <s v="West London"/>
    <s v="stage_missing"/>
    <n v="23"/>
    <n v="0.47826000000000002"/>
  </r>
  <r>
    <s v="NAoPri_cohort"/>
    <n v="2018"/>
    <s v="Q3"/>
    <s v="Q3-2018"/>
    <x v="12"/>
    <x v="12"/>
    <s v="."/>
    <s v="West London"/>
    <s v="stage_missing"/>
    <n v="40"/>
    <n v="0.57499999999999996"/>
  </r>
  <r>
    <s v="NAoPri_cohort"/>
    <n v="2018"/>
    <s v="Q4"/>
    <s v="Q4-2018"/>
    <x v="12"/>
    <x v="12"/>
    <s v="."/>
    <s v="West London"/>
    <s v="stage_missing"/>
    <n v="30"/>
    <n v="0.36667"/>
  </r>
  <r>
    <s v="NAoPri_cohort"/>
    <n v="2019"/>
    <s v="Q1"/>
    <s v="Q1-2019"/>
    <x v="12"/>
    <x v="12"/>
    <s v="."/>
    <s v="West London"/>
    <s v="stage_missing"/>
    <n v="31"/>
    <n v="0.6129"/>
  </r>
  <r>
    <s v="NAoPri_cohort"/>
    <n v="2019"/>
    <s v="Q2"/>
    <s v="Q2-2019"/>
    <x v="12"/>
    <x v="12"/>
    <s v="."/>
    <s v="West London"/>
    <s v="stage_missing"/>
    <n v="39"/>
    <n v="0.87178999999999995"/>
  </r>
  <r>
    <s v="NAoPri_cohort"/>
    <n v="2019"/>
    <s v="Q3"/>
    <s v="Q3-2019"/>
    <x v="12"/>
    <x v="12"/>
    <s v="."/>
    <s v="West London"/>
    <s v="stage_missing"/>
    <n v="46"/>
    <n v="0.93478000000000006"/>
  </r>
  <r>
    <s v="NAoPri_cohort"/>
    <n v="2019"/>
    <s v="Q4"/>
    <s v="Q4-2019"/>
    <x v="12"/>
    <x v="12"/>
    <s v="."/>
    <s v="West London"/>
    <s v="stage_missing"/>
    <n v="46"/>
    <n v="0.97826000000000002"/>
  </r>
  <r>
    <s v="NAoPri_cohort"/>
    <n v="2020"/>
    <s v="Q1"/>
    <s v="Q1-2020"/>
    <x v="12"/>
    <x v="12"/>
    <s v="."/>
    <s v="West London"/>
    <s v="stage_missing"/>
    <n v="37"/>
    <n v="0.97297"/>
  </r>
  <r>
    <s v="NAoPri_cohort"/>
    <n v="2020"/>
    <s v="Q2"/>
    <s v="Q2-2020"/>
    <x v="12"/>
    <x v="12"/>
    <s v="."/>
    <s v="West London"/>
    <s v="stage_missing"/>
    <n v="30"/>
    <n v="0.9"/>
  </r>
  <r>
    <s v="NAoPri_cohort"/>
    <n v="2020"/>
    <s v="Q3"/>
    <s v="Q3-2020"/>
    <x v="12"/>
    <x v="12"/>
    <s v="."/>
    <s v="West London"/>
    <s v="stage_missing"/>
    <n v="21"/>
    <n v="0.95238"/>
  </r>
  <r>
    <s v="NAoPri_cohort"/>
    <n v="2020"/>
    <s v="Q4"/>
    <s v="Q4-2020"/>
    <x v="12"/>
    <x v="12"/>
    <s v="."/>
    <s v="West London"/>
    <s v="stage_missing"/>
    <n v="35"/>
    <n v="0.91429000000000005"/>
  </r>
  <r>
    <s v="NAoPri_cohort"/>
    <n v="2021"/>
    <s v="Q1"/>
    <s v="Q1-2021"/>
    <x v="12"/>
    <x v="12"/>
    <s v="."/>
    <s v="West London"/>
    <s v="stage_missing"/>
    <n v="27"/>
    <n v="0.85185"/>
  </r>
  <r>
    <s v="NAoPri_cohort"/>
    <n v="2021"/>
    <s v="Q2"/>
    <s v="Q2-2021"/>
    <x v="12"/>
    <x v="12"/>
    <s v="."/>
    <s v="West London"/>
    <s v="stage_missing"/>
    <n v="42"/>
    <n v="0.40476000000000001"/>
  </r>
  <r>
    <s v="NAoPri_cohort"/>
    <n v="2021"/>
    <s v="Q3"/>
    <s v="Q3-2021"/>
    <x v="12"/>
    <x v="12"/>
    <s v="."/>
    <s v="West London"/>
    <s v="stage_missing"/>
    <n v="50"/>
    <n v="0.22"/>
  </r>
  <r>
    <s v="NAoPri_cohort"/>
    <n v="2021"/>
    <s v="Q4"/>
    <s v="Q4-2021"/>
    <x v="12"/>
    <x v="12"/>
    <s v="."/>
    <s v="West London"/>
    <s v="stage_missing"/>
    <n v="36"/>
    <n v="0.27778000000000003"/>
  </r>
  <r>
    <s v="NAoPri_cohort"/>
    <n v="2022"/>
    <s v="Q1"/>
    <s v="Q1-2022"/>
    <x v="12"/>
    <x v="12"/>
    <s v="."/>
    <s v="West London"/>
    <s v="stage_missing"/>
    <n v="40"/>
    <n v="0.5"/>
  </r>
  <r>
    <s v="NAoPri_cohort"/>
    <n v="2022"/>
    <s v="Q2"/>
    <s v="Q2-2022"/>
    <x v="12"/>
    <x v="12"/>
    <s v="."/>
    <s v="West London"/>
    <s v="stage_missing"/>
    <n v="45"/>
    <n v="0.51110999999999995"/>
  </r>
  <r>
    <s v="NAoPri_cohort"/>
    <n v="2022"/>
    <s v="Q3"/>
    <s v="Q3-2022"/>
    <x v="12"/>
    <x v="12"/>
    <s v="."/>
    <s v="West London"/>
    <s v="stage_missing"/>
    <n v="41"/>
    <n v="0.60975999999999997"/>
  </r>
  <r>
    <s v="NAoPri_cohort"/>
    <n v="2022"/>
    <s v="Q4"/>
    <s v="Q4-2022"/>
    <x v="12"/>
    <x v="12"/>
    <s v="."/>
    <s v="West London"/>
    <s v="stage_missing"/>
    <n v="27"/>
    <n v="0.85185"/>
  </r>
  <r>
    <s v="NAoPri_cohort"/>
    <n v="2023"/>
    <s v="Q1"/>
    <s v="Q1-2023"/>
    <x v="12"/>
    <x v="12"/>
    <s v="."/>
    <s v="West London"/>
    <s v="stage_missing"/>
    <n v="43"/>
    <n v="0.95348999999999995"/>
  </r>
  <r>
    <s v="NAoPri_cohort"/>
    <n v="2018"/>
    <s v="Q1"/>
    <s v="Q1-2018"/>
    <x v="13"/>
    <x v="13"/>
    <s v="."/>
    <s v="Cheshire and Merseyside"/>
    <s v="stage_missing"/>
    <n v="538"/>
    <n v="0.79181999999999997"/>
  </r>
  <r>
    <s v="NAoPri_cohort"/>
    <n v="2018"/>
    <s v="Q2"/>
    <s v="Q2-2018"/>
    <x v="13"/>
    <x v="13"/>
    <s v="."/>
    <s v="Cheshire and Merseyside"/>
    <s v="stage_missing"/>
    <n v="601"/>
    <n v="0.71048"/>
  </r>
  <r>
    <s v="NAoPri_cohort"/>
    <n v="2018"/>
    <s v="Q3"/>
    <s v="Q3-2018"/>
    <x v="13"/>
    <x v="13"/>
    <s v="."/>
    <s v="Cheshire and Merseyside"/>
    <s v="stage_missing"/>
    <n v="656"/>
    <n v="0.65700999999999998"/>
  </r>
  <r>
    <s v="NAoPri_cohort"/>
    <n v="2018"/>
    <s v="Q4"/>
    <s v="Q4-2018"/>
    <x v="13"/>
    <x v="13"/>
    <s v="."/>
    <s v="Cheshire and Merseyside"/>
    <s v="stage_missing"/>
    <n v="639"/>
    <n v="0.76212999999999997"/>
  </r>
  <r>
    <s v="NAoPri_cohort"/>
    <n v="2019"/>
    <s v="Q1"/>
    <s v="Q1-2019"/>
    <x v="13"/>
    <x v="13"/>
    <s v="."/>
    <s v="Cheshire and Merseyside"/>
    <s v="stage_missing"/>
    <n v="603"/>
    <n v="0.83914"/>
  </r>
  <r>
    <s v="NAoPri_cohort"/>
    <n v="2019"/>
    <s v="Q2"/>
    <s v="Q2-2019"/>
    <x v="13"/>
    <x v="13"/>
    <s v="."/>
    <s v="Cheshire and Merseyside"/>
    <s v="stage_missing"/>
    <n v="644"/>
    <n v="0.86334999999999995"/>
  </r>
  <r>
    <s v="NAoPri_cohort"/>
    <n v="2019"/>
    <s v="Q3"/>
    <s v="Q3-2019"/>
    <x v="13"/>
    <x v="13"/>
    <s v="."/>
    <s v="Cheshire and Merseyside"/>
    <s v="stage_missing"/>
    <n v="611"/>
    <n v="0.89361999999999997"/>
  </r>
  <r>
    <s v="NAoPri_cohort"/>
    <n v="2019"/>
    <s v="Q4"/>
    <s v="Q4-2019"/>
    <x v="13"/>
    <x v="13"/>
    <s v="."/>
    <s v="Cheshire and Merseyside"/>
    <s v="stage_missing"/>
    <n v="593"/>
    <n v="0.88195999999999997"/>
  </r>
  <r>
    <s v="NAoPri_cohort"/>
    <n v="2020"/>
    <s v="Q1"/>
    <s v="Q1-2020"/>
    <x v="13"/>
    <x v="13"/>
    <s v="."/>
    <s v="Cheshire and Merseyside"/>
    <s v="stage_missing"/>
    <n v="665"/>
    <n v="0.88722000000000001"/>
  </r>
  <r>
    <s v="NAoPri_cohort"/>
    <n v="2020"/>
    <s v="Q2"/>
    <s v="Q2-2020"/>
    <x v="13"/>
    <x v="13"/>
    <s v="."/>
    <s v="Cheshire and Merseyside"/>
    <s v="stage_missing"/>
    <n v="298"/>
    <n v="0.82550000000000001"/>
  </r>
  <r>
    <s v="NAoPri_cohort"/>
    <n v="2020"/>
    <s v="Q3"/>
    <s v="Q3-2020"/>
    <x v="13"/>
    <x v="13"/>
    <s v="."/>
    <s v="Cheshire and Merseyside"/>
    <s v="stage_missing"/>
    <n v="433"/>
    <n v="0.82679000000000002"/>
  </r>
  <r>
    <s v="NAoPri_cohort"/>
    <n v="2020"/>
    <s v="Q4"/>
    <s v="Q4-2020"/>
    <x v="13"/>
    <x v="13"/>
    <s v="."/>
    <s v="Cheshire and Merseyside"/>
    <s v="stage_missing"/>
    <n v="570"/>
    <n v="0.8"/>
  </r>
  <r>
    <s v="NAoPri_cohort"/>
    <n v="2021"/>
    <s v="Q1"/>
    <s v="Q1-2021"/>
    <x v="13"/>
    <x v="13"/>
    <s v="."/>
    <s v="Cheshire and Merseyside"/>
    <s v="stage_missing"/>
    <n v="603"/>
    <n v="0.83748"/>
  </r>
  <r>
    <s v="NAoPri_cohort"/>
    <n v="2021"/>
    <s v="Q2"/>
    <s v="Q2-2021"/>
    <x v="13"/>
    <x v="13"/>
    <s v="."/>
    <s v="Cheshire and Merseyside"/>
    <s v="stage_missing"/>
    <n v="574"/>
    <n v="0.82230000000000003"/>
  </r>
  <r>
    <s v="NAoPri_cohort"/>
    <n v="2021"/>
    <s v="Q3"/>
    <s v="Q3-2021"/>
    <x v="13"/>
    <x v="13"/>
    <s v="."/>
    <s v="Cheshire and Merseyside"/>
    <s v="stage_missing"/>
    <n v="629"/>
    <n v="0.82194"/>
  </r>
  <r>
    <s v="NAoPri_cohort"/>
    <n v="2021"/>
    <s v="Q4"/>
    <s v="Q4-2021"/>
    <x v="13"/>
    <x v="13"/>
    <s v="."/>
    <s v="Cheshire and Merseyside"/>
    <s v="stage_missing"/>
    <n v="598"/>
    <n v="0.85785999999999996"/>
  </r>
  <r>
    <s v="NAoPri_cohort"/>
    <n v="2022"/>
    <s v="Q1"/>
    <s v="Q1-2022"/>
    <x v="13"/>
    <x v="13"/>
    <s v="."/>
    <s v="Cheshire and Merseyside"/>
    <s v="stage_missing"/>
    <n v="586"/>
    <n v="0.89419999999999999"/>
  </r>
  <r>
    <s v="NAoPri_cohort"/>
    <n v="2022"/>
    <s v="Q2"/>
    <s v="Q2-2022"/>
    <x v="13"/>
    <x v="13"/>
    <s v="."/>
    <s v="Cheshire and Merseyside"/>
    <s v="stage_missing"/>
    <n v="605"/>
    <n v="0.87438000000000005"/>
  </r>
  <r>
    <s v="NAoPri_cohort"/>
    <n v="2022"/>
    <s v="Q3"/>
    <s v="Q3-2022"/>
    <x v="13"/>
    <x v="13"/>
    <s v="."/>
    <s v="Cheshire and Merseyside"/>
    <s v="stage_missing"/>
    <n v="605"/>
    <n v="0.85455000000000003"/>
  </r>
  <r>
    <s v="NAoPri_cohort"/>
    <n v="2022"/>
    <s v="Q4"/>
    <s v="Q4-2022"/>
    <x v="13"/>
    <x v="13"/>
    <s v="."/>
    <s v="Cheshire and Merseyside"/>
    <s v="stage_missing"/>
    <n v="575"/>
    <n v="0.86087000000000002"/>
  </r>
  <r>
    <s v="NAoPri_cohort"/>
    <n v="2023"/>
    <s v="Q1"/>
    <s v="Q1-2023"/>
    <x v="13"/>
    <x v="13"/>
    <s v="."/>
    <s v="Cheshire and Merseyside"/>
    <s v="stage_missing"/>
    <n v="580"/>
    <n v="0.89827999999999997"/>
  </r>
  <r>
    <s v="NAoPri_cohort"/>
    <n v="2018"/>
    <s v="Q1"/>
    <s v="Q1-2018"/>
    <x v="14"/>
    <x v="14"/>
    <s v="."/>
    <s v="South Yorkshire and Bassetlaw"/>
    <s v="stage_missing"/>
    <n v="79"/>
    <n v="0.79747000000000001"/>
  </r>
  <r>
    <s v="NAoPri_cohort"/>
    <n v="2018"/>
    <s v="Q2"/>
    <s v="Q2-2018"/>
    <x v="14"/>
    <x v="14"/>
    <s v="."/>
    <s v="South Yorkshire and Bassetlaw"/>
    <s v="stage_missing"/>
    <n v="97"/>
    <n v="0.79381000000000002"/>
  </r>
  <r>
    <s v="NAoPri_cohort"/>
    <n v="2018"/>
    <s v="Q3"/>
    <s v="Q3-2018"/>
    <x v="14"/>
    <x v="14"/>
    <s v="."/>
    <s v="South Yorkshire and Bassetlaw"/>
    <s v="stage_missing"/>
    <n v="86"/>
    <n v="0.61628000000000005"/>
  </r>
  <r>
    <s v="NAoPri_cohort"/>
    <n v="2018"/>
    <s v="Q4"/>
    <s v="Q4-2018"/>
    <x v="14"/>
    <x v="14"/>
    <s v="."/>
    <s v="South Yorkshire and Bassetlaw"/>
    <s v="stage_missing"/>
    <n v="94"/>
    <n v="0.82979000000000003"/>
  </r>
  <r>
    <s v="NAoPri_cohort"/>
    <n v="2019"/>
    <s v="Q1"/>
    <s v="Q1-2019"/>
    <x v="14"/>
    <x v="14"/>
    <s v="."/>
    <s v="South Yorkshire and Bassetlaw"/>
    <s v="stage_missing"/>
    <n v="87"/>
    <n v="0.62068999999999996"/>
  </r>
  <r>
    <s v="NAoPri_cohort"/>
    <n v="2019"/>
    <s v="Q2"/>
    <s v="Q2-2019"/>
    <x v="14"/>
    <x v="14"/>
    <s v="."/>
    <s v="South Yorkshire and Bassetlaw"/>
    <s v="stage_missing"/>
    <n v="93"/>
    <n v="0.68816999999999995"/>
  </r>
  <r>
    <s v="NAoPri_cohort"/>
    <n v="2019"/>
    <s v="Q3"/>
    <s v="Q3-2019"/>
    <x v="14"/>
    <x v="14"/>
    <s v="."/>
    <s v="South Yorkshire and Bassetlaw"/>
    <s v="stage_missing"/>
    <n v="78"/>
    <n v="0.69230999999999998"/>
  </r>
  <r>
    <s v="NAoPri_cohort"/>
    <n v="2019"/>
    <s v="Q4"/>
    <s v="Q4-2019"/>
    <x v="14"/>
    <x v="14"/>
    <s v="."/>
    <s v="South Yorkshire and Bassetlaw"/>
    <s v="stage_missing"/>
    <n v="77"/>
    <n v="0.77922000000000002"/>
  </r>
  <r>
    <s v="NAoPri_cohort"/>
    <n v="2020"/>
    <s v="Q1"/>
    <s v="Q1-2020"/>
    <x v="14"/>
    <x v="14"/>
    <s v="."/>
    <s v="South Yorkshire and Bassetlaw"/>
    <s v="stage_missing"/>
    <n v="75"/>
    <n v="0.78666999999999998"/>
  </r>
  <r>
    <s v="NAoPri_cohort"/>
    <n v="2020"/>
    <s v="Q2"/>
    <s v="Q2-2020"/>
    <x v="14"/>
    <x v="14"/>
    <s v="."/>
    <s v="South Yorkshire and Bassetlaw"/>
    <s v="stage_missing"/>
    <n v="39"/>
    <n v="0.66666999999999998"/>
  </r>
  <r>
    <s v="NAoPri_cohort"/>
    <n v="2020"/>
    <s v="Q3"/>
    <s v="Q3-2020"/>
    <x v="14"/>
    <x v="14"/>
    <s v="."/>
    <s v="South Yorkshire and Bassetlaw"/>
    <s v="stage_missing"/>
    <n v="65"/>
    <n v="0.81537999999999999"/>
  </r>
  <r>
    <s v="NAoPri_cohort"/>
    <n v="2020"/>
    <s v="Q4"/>
    <s v="Q4-2020"/>
    <x v="14"/>
    <x v="14"/>
    <s v="."/>
    <s v="South Yorkshire and Bassetlaw"/>
    <s v="stage_missing"/>
    <n v="74"/>
    <n v="0.95945999999999998"/>
  </r>
  <r>
    <s v="NAoPri_cohort"/>
    <n v="2021"/>
    <s v="Q1"/>
    <s v="Q1-2021"/>
    <x v="14"/>
    <x v="14"/>
    <s v="."/>
    <s v="South Yorkshire and Bassetlaw"/>
    <s v="stage_missing"/>
    <n v="80"/>
    <n v="1"/>
  </r>
  <r>
    <s v="NAoPri_cohort"/>
    <n v="2021"/>
    <s v="Q2"/>
    <s v="Q2-2021"/>
    <x v="14"/>
    <x v="14"/>
    <s v="."/>
    <s v="South Yorkshire and Bassetlaw"/>
    <s v="stage_missing"/>
    <n v="72"/>
    <n v="1"/>
  </r>
  <r>
    <s v="NAoPri_cohort"/>
    <n v="2021"/>
    <s v="Q3"/>
    <s v="Q3-2021"/>
    <x v="14"/>
    <x v="14"/>
    <s v="."/>
    <s v="South Yorkshire and Bassetlaw"/>
    <s v="stage_missing"/>
    <n v="91"/>
    <n v="1"/>
  </r>
  <r>
    <s v="NAoPri_cohort"/>
    <n v="2021"/>
    <s v="Q4"/>
    <s v="Q4-2021"/>
    <x v="14"/>
    <x v="14"/>
    <s v="."/>
    <s v="South Yorkshire and Bassetlaw"/>
    <s v="stage_missing"/>
    <n v="87"/>
    <n v="0.97701000000000005"/>
  </r>
  <r>
    <s v="NAoPri_cohort"/>
    <n v="2022"/>
    <s v="Q1"/>
    <s v="Q1-2022"/>
    <x v="14"/>
    <x v="14"/>
    <s v="."/>
    <s v="South Yorkshire and Bassetlaw"/>
    <s v="stage_missing"/>
    <n v="103"/>
    <n v="0.96116999999999997"/>
  </r>
  <r>
    <s v="NAoPri_cohort"/>
    <n v="2022"/>
    <s v="Q2"/>
    <s v="Q2-2022"/>
    <x v="14"/>
    <x v="14"/>
    <s v="."/>
    <s v="South Yorkshire and Bassetlaw"/>
    <s v="stage_missing"/>
    <n v="106"/>
    <n v="0.99056999999999995"/>
  </r>
  <r>
    <s v="NAoPri_cohort"/>
    <n v="2022"/>
    <s v="Q3"/>
    <s v="Q3-2022"/>
    <x v="14"/>
    <x v="14"/>
    <s v="."/>
    <s v="South Yorkshire and Bassetlaw"/>
    <s v="stage_missing"/>
    <n v="63"/>
    <n v="0.96825000000000006"/>
  </r>
  <r>
    <s v="NAoPri_cohort"/>
    <n v="2022"/>
    <s v="Q4"/>
    <s v="Q4-2022"/>
    <x v="14"/>
    <x v="14"/>
    <s v="."/>
    <s v="South Yorkshire and Bassetlaw"/>
    <s v="stage_missing"/>
    <n v="95"/>
    <n v="0.95789000000000002"/>
  </r>
  <r>
    <s v="NAoPri_cohort"/>
    <n v="2023"/>
    <s v="Q1"/>
    <s v="Q1-2023"/>
    <x v="14"/>
    <x v="14"/>
    <s v="."/>
    <s v="South Yorkshire and Bassetlaw"/>
    <s v="stage_missing"/>
    <n v="66"/>
    <n v="1"/>
  </r>
  <r>
    <s v="NAoPri_cohort"/>
    <n v="2018"/>
    <s v="Q1"/>
    <s v="Q1-2018"/>
    <x v="15"/>
    <x v="15"/>
    <s v="."/>
    <s v="Cheshire and Merseyside"/>
    <s v="stage_missing"/>
    <n v="58"/>
    <n v="0.98275999999999997"/>
  </r>
  <r>
    <s v="NAoPri_cohort"/>
    <n v="2018"/>
    <s v="Q2"/>
    <s v="Q2-2018"/>
    <x v="15"/>
    <x v="15"/>
    <s v="."/>
    <s v="Cheshire and Merseyside"/>
    <s v="stage_missing"/>
    <n v="65"/>
    <n v="0.76922999999999997"/>
  </r>
  <r>
    <s v="NAoPri_cohort"/>
    <n v="2018"/>
    <s v="Q3"/>
    <s v="Q3-2018"/>
    <x v="15"/>
    <x v="15"/>
    <s v="."/>
    <s v="Cheshire and Merseyside"/>
    <s v="stage_missing"/>
    <n v="46"/>
    <n v="0.56521999999999994"/>
  </r>
  <r>
    <s v="NAoPri_cohort"/>
    <n v="2018"/>
    <s v="Q4"/>
    <s v="Q4-2018"/>
    <x v="15"/>
    <x v="15"/>
    <s v="."/>
    <s v="Cheshire and Merseyside"/>
    <s v="stage_missing"/>
    <n v="52"/>
    <n v="0.59614999999999996"/>
  </r>
  <r>
    <s v="NAoPri_cohort"/>
    <n v="2019"/>
    <s v="Q1"/>
    <s v="Q1-2019"/>
    <x v="15"/>
    <x v="15"/>
    <s v="."/>
    <s v="Cheshire and Merseyside"/>
    <s v="stage_missing"/>
    <n v="48"/>
    <n v="0.9375"/>
  </r>
  <r>
    <s v="NAoPri_cohort"/>
    <n v="2019"/>
    <s v="Q2"/>
    <s v="Q2-2019"/>
    <x v="15"/>
    <x v="15"/>
    <s v="."/>
    <s v="Cheshire and Merseyside"/>
    <s v="stage_missing"/>
    <n v="60"/>
    <n v="0.76666999999999996"/>
  </r>
  <r>
    <s v="NAoPri_cohort"/>
    <n v="2019"/>
    <s v="Q3"/>
    <s v="Q3-2019"/>
    <x v="15"/>
    <x v="15"/>
    <s v="."/>
    <s v="Cheshire and Merseyside"/>
    <s v="stage_missing"/>
    <n v="51"/>
    <n v="0.90195999999999998"/>
  </r>
  <r>
    <s v="NAoPri_cohort"/>
    <n v="2019"/>
    <s v="Q4"/>
    <s v="Q4-2019"/>
    <x v="15"/>
    <x v="15"/>
    <s v="."/>
    <s v="Cheshire and Merseyside"/>
    <s v="stage_missing"/>
    <n v="54"/>
    <n v="0.75926000000000005"/>
  </r>
  <r>
    <s v="NAoPri_cohort"/>
    <n v="2020"/>
    <s v="Q1"/>
    <s v="Q1-2020"/>
    <x v="15"/>
    <x v="15"/>
    <s v="."/>
    <s v="Cheshire and Merseyside"/>
    <s v="stage_missing"/>
    <n v="57"/>
    <n v="0.92981999999999998"/>
  </r>
  <r>
    <s v="NAoPri_cohort"/>
    <n v="2020"/>
    <s v="Q2"/>
    <s v="Q2-2020"/>
    <x v="15"/>
    <x v="15"/>
    <s v="."/>
    <s v="Cheshire and Merseyside"/>
    <s v="stage_missing"/>
    <n v="18"/>
    <n v="0.83333000000000002"/>
  </r>
  <r>
    <s v="NAoPri_cohort"/>
    <n v="2020"/>
    <s v="Q3"/>
    <s v="Q3-2020"/>
    <x v="15"/>
    <x v="15"/>
    <s v="."/>
    <s v="Cheshire and Merseyside"/>
    <s v="stage_missing"/>
    <n v="40"/>
    <n v="0.85"/>
  </r>
  <r>
    <s v="NAoPri_cohort"/>
    <n v="2020"/>
    <s v="Q4"/>
    <s v="Q4-2020"/>
    <x v="15"/>
    <x v="15"/>
    <s v="."/>
    <s v="Cheshire and Merseyside"/>
    <s v="stage_missing"/>
    <n v="38"/>
    <n v="0.86841999999999997"/>
  </r>
  <r>
    <s v="NAoPri_cohort"/>
    <n v="2021"/>
    <s v="Q1"/>
    <s v="Q1-2021"/>
    <x v="15"/>
    <x v="15"/>
    <s v="."/>
    <s v="Cheshire and Merseyside"/>
    <s v="stage_missing"/>
    <n v="47"/>
    <n v="0.91488999999999998"/>
  </r>
  <r>
    <s v="NAoPri_cohort"/>
    <n v="2021"/>
    <s v="Q2"/>
    <s v="Q2-2021"/>
    <x v="15"/>
    <x v="15"/>
    <s v="."/>
    <s v="Cheshire and Merseyside"/>
    <s v="stage_missing"/>
    <n v="47"/>
    <n v="0.87234"/>
  </r>
  <r>
    <s v="NAoPri_cohort"/>
    <n v="2021"/>
    <s v="Q3"/>
    <s v="Q3-2021"/>
    <x v="15"/>
    <x v="15"/>
    <s v="."/>
    <s v="Cheshire and Merseyside"/>
    <s v="stage_missing"/>
    <n v="61"/>
    <n v="0.88524999999999998"/>
  </r>
  <r>
    <s v="NAoPri_cohort"/>
    <n v="2021"/>
    <s v="Q4"/>
    <s v="Q4-2021"/>
    <x v="15"/>
    <x v="15"/>
    <s v="."/>
    <s v="Cheshire and Merseyside"/>
    <s v="stage_missing"/>
    <n v="59"/>
    <n v="0.88136000000000003"/>
  </r>
  <r>
    <s v="NAoPri_cohort"/>
    <n v="2022"/>
    <s v="Q1"/>
    <s v="Q1-2022"/>
    <x v="15"/>
    <x v="15"/>
    <s v="."/>
    <s v="Cheshire and Merseyside"/>
    <s v="stage_missing"/>
    <n v="64"/>
    <n v="0.82813000000000003"/>
  </r>
  <r>
    <s v="NAoPri_cohort"/>
    <n v="2022"/>
    <s v="Q2"/>
    <s v="Q2-2022"/>
    <x v="15"/>
    <x v="15"/>
    <s v="."/>
    <s v="Cheshire and Merseyside"/>
    <s v="stage_missing"/>
    <n v="53"/>
    <n v="0.90566000000000002"/>
  </r>
  <r>
    <s v="NAoPri_cohort"/>
    <n v="2022"/>
    <s v="Q3"/>
    <s v="Q3-2022"/>
    <x v="15"/>
    <x v="15"/>
    <s v="."/>
    <s v="Cheshire and Merseyside"/>
    <s v="stage_missing"/>
    <n v="52"/>
    <n v="0.90385000000000004"/>
  </r>
  <r>
    <s v="NAoPri_cohort"/>
    <n v="2022"/>
    <s v="Q4"/>
    <s v="Q4-2022"/>
    <x v="15"/>
    <x v="15"/>
    <s v="."/>
    <s v="Cheshire and Merseyside"/>
    <s v="stage_missing"/>
    <n v="58"/>
    <n v="0.93103000000000002"/>
  </r>
  <r>
    <s v="NAoPri_cohort"/>
    <n v="2023"/>
    <s v="Q1"/>
    <s v="Q1-2023"/>
    <x v="15"/>
    <x v="15"/>
    <s v="."/>
    <s v="Cheshire and Merseyside"/>
    <s v="stage_missing"/>
    <n v="53"/>
    <n v="0.84906000000000004"/>
  </r>
  <r>
    <s v="NAoPri_cohort"/>
    <n v="2018"/>
    <s v="Q1"/>
    <s v="Q1-2018"/>
    <x v="16"/>
    <x v="16"/>
    <s v="."/>
    <s v="Northern"/>
    <s v="stage_missing"/>
    <n v="60"/>
    <n v="0.38333"/>
  </r>
  <r>
    <s v="NAoPri_cohort"/>
    <n v="2018"/>
    <s v="Q2"/>
    <s v="Q2-2018"/>
    <x v="16"/>
    <x v="16"/>
    <s v="."/>
    <s v="Northern"/>
    <s v="stage_missing"/>
    <n v="77"/>
    <n v="0.70130000000000003"/>
  </r>
  <r>
    <s v="NAoPri_cohort"/>
    <n v="2018"/>
    <s v="Q3"/>
    <s v="Q3-2018"/>
    <x v="16"/>
    <x v="16"/>
    <s v="."/>
    <s v="Northern"/>
    <s v="stage_missing"/>
    <n v="61"/>
    <n v="0.54098000000000002"/>
  </r>
  <r>
    <s v="NAoPri_cohort"/>
    <n v="2018"/>
    <s v="Q4"/>
    <s v="Q4-2018"/>
    <x v="16"/>
    <x v="16"/>
    <s v="."/>
    <s v="Northern"/>
    <s v="stage_missing"/>
    <n v="65"/>
    <n v="0.70769000000000004"/>
  </r>
  <r>
    <s v="NAoPri_cohort"/>
    <n v="2019"/>
    <s v="Q1"/>
    <s v="Q1-2019"/>
    <x v="16"/>
    <x v="16"/>
    <s v="."/>
    <s v="Northern"/>
    <s v="stage_missing"/>
    <n v="75"/>
    <n v="0.64"/>
  </r>
  <r>
    <s v="NAoPri_cohort"/>
    <n v="2019"/>
    <s v="Q2"/>
    <s v="Q2-2019"/>
    <x v="16"/>
    <x v="16"/>
    <s v="."/>
    <s v="Northern"/>
    <s v="stage_missing"/>
    <n v="87"/>
    <n v="0.71264000000000005"/>
  </r>
  <r>
    <s v="NAoPri_cohort"/>
    <n v="2019"/>
    <s v="Q3"/>
    <s v="Q3-2019"/>
    <x v="16"/>
    <x v="16"/>
    <s v="."/>
    <s v="Northern"/>
    <s v="stage_missing"/>
    <n v="69"/>
    <n v="0.75361999999999996"/>
  </r>
  <r>
    <s v="NAoPri_cohort"/>
    <n v="2019"/>
    <s v="Q4"/>
    <s v="Q4-2019"/>
    <x v="16"/>
    <x v="16"/>
    <s v="."/>
    <s v="Northern"/>
    <s v="stage_missing"/>
    <n v="59"/>
    <n v="0.81355999999999995"/>
  </r>
  <r>
    <s v="NAoPri_cohort"/>
    <n v="2020"/>
    <s v="Q1"/>
    <s v="Q1-2020"/>
    <x v="16"/>
    <x v="16"/>
    <s v="."/>
    <s v="Northern"/>
    <s v="stage_missing"/>
    <n v="59"/>
    <n v="0.69491999999999998"/>
  </r>
  <r>
    <s v="NAoPri_cohort"/>
    <n v="2020"/>
    <s v="Q2"/>
    <s v="Q2-2020"/>
    <x v="16"/>
    <x v="16"/>
    <s v="."/>
    <s v="Northern"/>
    <s v="stage_missing"/>
    <n v="55"/>
    <n v="0.69091000000000002"/>
  </r>
  <r>
    <s v="NAoPri_cohort"/>
    <n v="2020"/>
    <s v="Q3"/>
    <s v="Q3-2020"/>
    <x v="16"/>
    <x v="16"/>
    <s v="."/>
    <s v="Northern"/>
    <s v="stage_missing"/>
    <n v="54"/>
    <n v="0.64815"/>
  </r>
  <r>
    <s v="NAoPri_cohort"/>
    <n v="2020"/>
    <s v="Q4"/>
    <s v="Q4-2020"/>
    <x v="16"/>
    <x v="16"/>
    <s v="."/>
    <s v="Northern"/>
    <s v="stage_missing"/>
    <n v="81"/>
    <n v="0.75309000000000004"/>
  </r>
  <r>
    <s v="NAoPri_cohort"/>
    <n v="2021"/>
    <s v="Q1"/>
    <s v="Q1-2021"/>
    <x v="16"/>
    <x v="16"/>
    <s v="."/>
    <s v="Northern"/>
    <s v="stage_missing"/>
    <n v="74"/>
    <n v="0.66215999999999997"/>
  </r>
  <r>
    <s v="NAoPri_cohort"/>
    <n v="2021"/>
    <s v="Q2"/>
    <s v="Q2-2021"/>
    <x v="16"/>
    <x v="16"/>
    <s v="."/>
    <s v="Northern"/>
    <s v="stage_missing"/>
    <n v="103"/>
    <n v="0.66990000000000005"/>
  </r>
  <r>
    <s v="NAoPri_cohort"/>
    <n v="2021"/>
    <s v="Q3"/>
    <s v="Q3-2021"/>
    <x v="16"/>
    <x v="16"/>
    <s v="."/>
    <s v="Northern"/>
    <s v="stage_missing"/>
    <n v="87"/>
    <n v="0.63217999999999996"/>
  </r>
  <r>
    <s v="NAoPri_cohort"/>
    <n v="2021"/>
    <s v="Q4"/>
    <s v="Q4-2021"/>
    <x v="16"/>
    <x v="16"/>
    <s v="."/>
    <s v="Northern"/>
    <s v="stage_missing"/>
    <n v="86"/>
    <n v="0.74419000000000002"/>
  </r>
  <r>
    <s v="NAoPri_cohort"/>
    <n v="2022"/>
    <s v="Q1"/>
    <s v="Q1-2022"/>
    <x v="16"/>
    <x v="16"/>
    <s v="."/>
    <s v="Northern"/>
    <s v="stage_missing"/>
    <n v="85"/>
    <n v="0.70587999999999995"/>
  </r>
  <r>
    <s v="NAoPri_cohort"/>
    <n v="2022"/>
    <s v="Q2"/>
    <s v="Q2-2022"/>
    <x v="16"/>
    <x v="16"/>
    <s v="."/>
    <s v="Northern"/>
    <s v="stage_missing"/>
    <n v="75"/>
    <n v="0.69333"/>
  </r>
  <r>
    <s v="NAoPri_cohort"/>
    <n v="2022"/>
    <s v="Q3"/>
    <s v="Q3-2022"/>
    <x v="16"/>
    <x v="16"/>
    <s v="."/>
    <s v="Northern"/>
    <s v="stage_missing"/>
    <n v="77"/>
    <n v="0.66234000000000004"/>
  </r>
  <r>
    <s v="NAoPri_cohort"/>
    <n v="2022"/>
    <s v="Q4"/>
    <s v="Q4-2022"/>
    <x v="16"/>
    <x v="16"/>
    <s v="."/>
    <s v="Northern"/>
    <s v="stage_missing"/>
    <n v="70"/>
    <n v="0.68571000000000004"/>
  </r>
  <r>
    <s v="NAoPri_cohort"/>
    <n v="2023"/>
    <s v="Q1"/>
    <s v="Q1-2023"/>
    <x v="16"/>
    <x v="16"/>
    <s v="."/>
    <s v="Northern"/>
    <s v="stage_missing"/>
    <n v="99"/>
    <n v="0.66666999999999998"/>
  </r>
  <r>
    <s v="NAoPri_cohort"/>
    <n v="2018"/>
    <s v="Q1"/>
    <s v="Q1-2018"/>
    <x v="17"/>
    <x v="17"/>
    <s v="."/>
    <s v="West London"/>
    <s v="stage_missing"/>
    <n v="40"/>
    <n v="0.97499999999999998"/>
  </r>
  <r>
    <s v="NAoPri_cohort"/>
    <n v="2018"/>
    <s v="Q2"/>
    <s v="Q2-2018"/>
    <x v="17"/>
    <x v="17"/>
    <s v="."/>
    <s v="West London"/>
    <s v="stage_missing"/>
    <n v="41"/>
    <n v="0.90244000000000002"/>
  </r>
  <r>
    <s v="NAoPri_cohort"/>
    <n v="2018"/>
    <s v="Q3"/>
    <s v="Q3-2018"/>
    <x v="17"/>
    <x v="17"/>
    <s v="."/>
    <s v="West London"/>
    <s v="stage_missing"/>
    <n v="38"/>
    <n v="0.94737000000000005"/>
  </r>
  <r>
    <s v="NAoPri_cohort"/>
    <n v="2018"/>
    <s v="Q4"/>
    <s v="Q4-2018"/>
    <x v="17"/>
    <x v="17"/>
    <s v="."/>
    <s v="West London"/>
    <s v="stage_missing"/>
    <n v="40"/>
    <n v="0.8"/>
  </r>
  <r>
    <s v="NAoPri_cohort"/>
    <n v="2019"/>
    <s v="Q1"/>
    <s v="Q1-2019"/>
    <x v="17"/>
    <x v="17"/>
    <s v="."/>
    <s v="West London"/>
    <s v="stage_missing"/>
    <n v="33"/>
    <n v="0.87878999999999996"/>
  </r>
  <r>
    <s v="NAoPri_cohort"/>
    <n v="2019"/>
    <s v="Q2"/>
    <s v="Q2-2019"/>
    <x v="17"/>
    <x v="17"/>
    <s v="."/>
    <s v="West London"/>
    <s v="stage_missing"/>
    <n v="27"/>
    <n v="0.74073999999999995"/>
  </r>
  <r>
    <s v="NAoPri_cohort"/>
    <n v="2019"/>
    <s v="Q3"/>
    <s v="Q3-2019"/>
    <x v="17"/>
    <x v="17"/>
    <s v="."/>
    <s v="West London"/>
    <s v="stage_missing"/>
    <n v="23"/>
    <n v="0.91303999999999996"/>
  </r>
  <r>
    <s v="NAoPri_cohort"/>
    <n v="2019"/>
    <s v="Q4"/>
    <s v="Q4-2019"/>
    <x v="17"/>
    <x v="17"/>
    <s v="."/>
    <s v="West London"/>
    <s v="stage_missing"/>
    <n v="39"/>
    <n v="0.94872000000000001"/>
  </r>
  <r>
    <s v="NAoPri_cohort"/>
    <n v="2020"/>
    <s v="Q1"/>
    <s v="Q1-2020"/>
    <x v="17"/>
    <x v="17"/>
    <s v="."/>
    <s v="West London"/>
    <s v="stage_missing"/>
    <n v="30"/>
    <n v="0.86667000000000005"/>
  </r>
  <r>
    <s v="NAoPri_cohort"/>
    <n v="2020"/>
    <s v="Q2"/>
    <s v="Q2-2020"/>
    <x v="17"/>
    <x v="17"/>
    <s v="."/>
    <s v="West London"/>
    <s v="stage_missing"/>
    <n v="14"/>
    <n v="1"/>
  </r>
  <r>
    <s v="NAoPri_cohort"/>
    <n v="2020"/>
    <s v="Q3"/>
    <s v="Q3-2020"/>
    <x v="17"/>
    <x v="17"/>
    <s v="."/>
    <s v="West London"/>
    <s v="stage_missing"/>
    <n v="17"/>
    <n v="1"/>
  </r>
  <r>
    <s v="NAoPri_cohort"/>
    <n v="2020"/>
    <s v="Q4"/>
    <s v="Q4-2020"/>
    <x v="17"/>
    <x v="17"/>
    <s v="."/>
    <s v="West London"/>
    <s v="stage_missing"/>
    <n v="23"/>
    <n v="0.91303999999999996"/>
  </r>
  <r>
    <s v="NAoPri_cohort"/>
    <n v="2021"/>
    <s v="Q1"/>
    <s v="Q1-2021"/>
    <x v="17"/>
    <x v="17"/>
    <s v="."/>
    <s v="West London"/>
    <s v="stage_missing"/>
    <n v="35"/>
    <n v="0.97143000000000002"/>
  </r>
  <r>
    <s v="NAoPri_cohort"/>
    <n v="2021"/>
    <s v="Q2"/>
    <s v="Q2-2021"/>
    <x v="17"/>
    <x v="17"/>
    <s v="."/>
    <s v="West London"/>
    <s v="stage_missing"/>
    <n v="37"/>
    <n v="0.97297"/>
  </r>
  <r>
    <s v="NAoPri_cohort"/>
    <n v="2021"/>
    <s v="Q3"/>
    <s v="Q3-2021"/>
    <x v="17"/>
    <x v="17"/>
    <s v="."/>
    <s v="West London"/>
    <s v="stage_missing"/>
    <n v="32"/>
    <n v="0.90625"/>
  </r>
  <r>
    <s v="NAoPri_cohort"/>
    <n v="2021"/>
    <s v="Q4"/>
    <s v="Q4-2021"/>
    <x v="17"/>
    <x v="17"/>
    <s v="."/>
    <s v="West London"/>
    <s v="stage_missing"/>
    <n v="32"/>
    <n v="0.8125"/>
  </r>
  <r>
    <s v="NAoPri_cohort"/>
    <n v="2022"/>
    <s v="Q1"/>
    <s v="Q1-2022"/>
    <x v="17"/>
    <x v="17"/>
    <s v="."/>
    <s v="West London"/>
    <s v="stage_missing"/>
    <n v="42"/>
    <n v="0.92857000000000001"/>
  </r>
  <r>
    <s v="NAoPri_cohort"/>
    <n v="2022"/>
    <s v="Q2"/>
    <s v="Q2-2022"/>
    <x v="17"/>
    <x v="17"/>
    <s v="."/>
    <s v="West London"/>
    <s v="stage_missing"/>
    <n v="32"/>
    <n v="0.875"/>
  </r>
  <r>
    <s v="NAoPri_cohort"/>
    <n v="2022"/>
    <s v="Q3"/>
    <s v="Q3-2022"/>
    <x v="17"/>
    <x v="17"/>
    <s v="."/>
    <s v="West London"/>
    <s v="stage_missing"/>
    <n v="28"/>
    <n v="0.89285999999999999"/>
  </r>
  <r>
    <s v="NAoPri_cohort"/>
    <n v="2022"/>
    <s v="Q4"/>
    <s v="Q4-2022"/>
    <x v="17"/>
    <x v="17"/>
    <s v="."/>
    <s v="West London"/>
    <s v="stage_missing"/>
    <n v="33"/>
    <n v="0.78788000000000002"/>
  </r>
  <r>
    <s v="NAoPri_cohort"/>
    <n v="2023"/>
    <s v="Q1"/>
    <s v="Q1-2023"/>
    <x v="17"/>
    <x v="17"/>
    <s v="."/>
    <s v="West London"/>
    <s v="stage_missing"/>
    <n v="43"/>
    <n v="0.86046999999999996"/>
  </r>
  <r>
    <s v="NAoPri_cohort"/>
    <n v="2018"/>
    <s v="Q1"/>
    <s v="Q1-2018"/>
    <x v="18"/>
    <x v="18"/>
    <s v="."/>
    <s v="Kent and Medway"/>
    <s v="stage_missing"/>
    <n v="53"/>
    <n v="0.88678999999999997"/>
  </r>
  <r>
    <s v="NAoPri_cohort"/>
    <n v="2018"/>
    <s v="Q2"/>
    <s v="Q2-2018"/>
    <x v="18"/>
    <x v="18"/>
    <s v="."/>
    <s v="Kent and Medway"/>
    <s v="stage_missing"/>
    <n v="61"/>
    <n v="0.65573999999999999"/>
  </r>
  <r>
    <s v="NAoPri_cohort"/>
    <n v="2018"/>
    <s v="Q3"/>
    <s v="Q3-2018"/>
    <x v="18"/>
    <x v="18"/>
    <s v="."/>
    <s v="Kent and Medway"/>
    <s v="stage_missing"/>
    <n v="46"/>
    <n v="0.63043000000000005"/>
  </r>
  <r>
    <s v="NAoPri_cohort"/>
    <n v="2018"/>
    <s v="Q4"/>
    <s v="Q4-2018"/>
    <x v="18"/>
    <x v="18"/>
    <s v="."/>
    <s v="Kent and Medway"/>
    <s v="stage_missing"/>
    <n v="41"/>
    <n v="0.73170999999999997"/>
  </r>
  <r>
    <s v="NAoPri_cohort"/>
    <n v="2019"/>
    <s v="Q1"/>
    <s v="Q1-2019"/>
    <x v="18"/>
    <x v="18"/>
    <s v="."/>
    <s v="Kent and Medway"/>
    <s v="stage_missing"/>
    <n v="73"/>
    <n v="0.65752999999999995"/>
  </r>
  <r>
    <s v="NAoPri_cohort"/>
    <n v="2019"/>
    <s v="Q2"/>
    <s v="Q2-2019"/>
    <x v="18"/>
    <x v="18"/>
    <s v="."/>
    <s v="Kent and Medway"/>
    <s v="stage_missing"/>
    <n v="80"/>
    <n v="0.67500000000000004"/>
  </r>
  <r>
    <s v="NAoPri_cohort"/>
    <n v="2019"/>
    <s v="Q3"/>
    <s v="Q3-2019"/>
    <x v="18"/>
    <x v="18"/>
    <s v="."/>
    <s v="Kent and Medway"/>
    <s v="stage_missing"/>
    <n v="65"/>
    <n v="0.76922999999999997"/>
  </r>
  <r>
    <s v="NAoPri_cohort"/>
    <n v="2019"/>
    <s v="Q4"/>
    <s v="Q4-2019"/>
    <x v="18"/>
    <x v="18"/>
    <s v="."/>
    <s v="Kent and Medway"/>
    <s v="stage_missing"/>
    <n v="86"/>
    <n v="0.89534999999999998"/>
  </r>
  <r>
    <s v="NAoPri_cohort"/>
    <n v="2020"/>
    <s v="Q1"/>
    <s v="Q1-2020"/>
    <x v="18"/>
    <x v="18"/>
    <s v="."/>
    <s v="Kent and Medway"/>
    <s v="stage_missing"/>
    <n v="67"/>
    <n v="0.83582000000000001"/>
  </r>
  <r>
    <s v="NAoPri_cohort"/>
    <n v="2020"/>
    <s v="Q2"/>
    <s v="Q2-2020"/>
    <x v="18"/>
    <x v="18"/>
    <s v="."/>
    <s v="Kent and Medway"/>
    <s v="stage_missing"/>
    <n v="44"/>
    <n v="0.77273000000000003"/>
  </r>
  <r>
    <s v="NAoPri_cohort"/>
    <n v="2020"/>
    <s v="Q3"/>
    <s v="Q3-2020"/>
    <x v="18"/>
    <x v="18"/>
    <s v="."/>
    <s v="Kent and Medway"/>
    <s v="stage_missing"/>
    <n v="45"/>
    <n v="0.77778000000000003"/>
  </r>
  <r>
    <s v="NAoPri_cohort"/>
    <n v="2020"/>
    <s v="Q4"/>
    <s v="Q4-2020"/>
    <x v="18"/>
    <x v="18"/>
    <s v="."/>
    <s v="Kent and Medway"/>
    <s v="stage_missing"/>
    <n v="73"/>
    <n v="0.86301000000000005"/>
  </r>
  <r>
    <s v="NAoPri_cohort"/>
    <n v="2021"/>
    <s v="Q1"/>
    <s v="Q1-2021"/>
    <x v="18"/>
    <x v="18"/>
    <s v="."/>
    <s v="Kent and Medway"/>
    <s v="stage_missing"/>
    <n v="73"/>
    <n v="0.89041000000000003"/>
  </r>
  <r>
    <s v="NAoPri_cohort"/>
    <n v="2021"/>
    <s v="Q2"/>
    <s v="Q2-2021"/>
    <x v="18"/>
    <x v="18"/>
    <s v="."/>
    <s v="Kent and Medway"/>
    <s v="stage_missing"/>
    <n v="75"/>
    <n v="0.88"/>
  </r>
  <r>
    <s v="NAoPri_cohort"/>
    <n v="2021"/>
    <s v="Q3"/>
    <s v="Q3-2021"/>
    <x v="18"/>
    <x v="18"/>
    <s v="."/>
    <s v="Kent and Medway"/>
    <s v="stage_missing"/>
    <n v="64"/>
    <n v="0.82813000000000003"/>
  </r>
  <r>
    <s v="NAoPri_cohort"/>
    <n v="2021"/>
    <s v="Q4"/>
    <s v="Q4-2021"/>
    <x v="18"/>
    <x v="18"/>
    <s v="."/>
    <s v="Kent and Medway"/>
    <s v="stage_missing"/>
    <n v="39"/>
    <n v="0.79486999999999997"/>
  </r>
  <r>
    <s v="NAoPri_cohort"/>
    <n v="2022"/>
    <s v="Q1"/>
    <s v="Q1-2022"/>
    <x v="18"/>
    <x v="18"/>
    <s v="."/>
    <s v="Kent and Medway"/>
    <s v="stage_missing"/>
    <n v="91"/>
    <n v="0.78022000000000002"/>
  </r>
  <r>
    <s v="NAoPri_cohort"/>
    <n v="2022"/>
    <s v="Q2"/>
    <s v="Q2-2022"/>
    <x v="18"/>
    <x v="18"/>
    <s v="."/>
    <s v="Kent and Medway"/>
    <s v="stage_missing"/>
    <n v="97"/>
    <n v="0.7732"/>
  </r>
  <r>
    <s v="NAoPri_cohort"/>
    <n v="2022"/>
    <s v="Q3"/>
    <s v="Q3-2022"/>
    <x v="18"/>
    <x v="18"/>
    <s v="."/>
    <s v="Kent and Medway"/>
    <s v="stage_missing"/>
    <n v="85"/>
    <n v="0.8"/>
  </r>
  <r>
    <s v="NAoPri_cohort"/>
    <n v="2022"/>
    <s v="Q4"/>
    <s v="Q4-2022"/>
    <x v="18"/>
    <x v="18"/>
    <s v="."/>
    <s v="Kent and Medway"/>
    <s v="stage_missing"/>
    <n v="85"/>
    <n v="0.82352999999999998"/>
  </r>
  <r>
    <s v="NAoPri_cohort"/>
    <n v="2023"/>
    <s v="Q1"/>
    <s v="Q1-2023"/>
    <x v="18"/>
    <x v="18"/>
    <s v="."/>
    <s v="Kent and Medway"/>
    <s v="stage_missing"/>
    <n v="88"/>
    <n v="0.72726999999999997"/>
  </r>
  <r>
    <s v="NAoPri_cohort"/>
    <n v="2018"/>
    <s v="Q1"/>
    <s v="Q1-2018"/>
    <x v="19"/>
    <x v="19"/>
    <s v="."/>
    <s v="South Yorkshire and Bassetlaw"/>
    <s v="stage_missing"/>
    <n v="109"/>
    <n v="0.88073000000000001"/>
  </r>
  <r>
    <s v="NAoPri_cohort"/>
    <n v="2018"/>
    <s v="Q2"/>
    <s v="Q2-2018"/>
    <x v="19"/>
    <x v="19"/>
    <s v="."/>
    <s v="South Yorkshire and Bassetlaw"/>
    <s v="stage_missing"/>
    <n v="89"/>
    <n v="0.95506000000000002"/>
  </r>
  <r>
    <s v="NAoPri_cohort"/>
    <n v="2018"/>
    <s v="Q3"/>
    <s v="Q3-2018"/>
    <x v="19"/>
    <x v="19"/>
    <s v="."/>
    <s v="South Yorkshire and Bassetlaw"/>
    <s v="stage_missing"/>
    <n v="88"/>
    <n v="0.95455000000000001"/>
  </r>
  <r>
    <s v="NAoPri_cohort"/>
    <n v="2018"/>
    <s v="Q4"/>
    <s v="Q4-2018"/>
    <x v="19"/>
    <x v="19"/>
    <s v="."/>
    <s v="South Yorkshire and Bassetlaw"/>
    <s v="stage_missing"/>
    <n v="114"/>
    <n v="0.88595999999999997"/>
  </r>
  <r>
    <s v="NAoPri_cohort"/>
    <n v="2019"/>
    <s v="Q1"/>
    <s v="Q1-2019"/>
    <x v="19"/>
    <x v="19"/>
    <s v="."/>
    <s v="South Yorkshire and Bassetlaw"/>
    <s v="stage_missing"/>
    <n v="102"/>
    <n v="0.95098000000000005"/>
  </r>
  <r>
    <s v="NAoPri_cohort"/>
    <n v="2019"/>
    <s v="Q2"/>
    <s v="Q2-2019"/>
    <x v="19"/>
    <x v="19"/>
    <s v="."/>
    <s v="South Yorkshire and Bassetlaw"/>
    <s v="stage_missing"/>
    <n v="100"/>
    <n v="0.88"/>
  </r>
  <r>
    <s v="NAoPri_cohort"/>
    <n v="2019"/>
    <s v="Q3"/>
    <s v="Q3-2019"/>
    <x v="19"/>
    <x v="19"/>
    <s v="."/>
    <s v="South Yorkshire and Bassetlaw"/>
    <s v="stage_missing"/>
    <n v="104"/>
    <n v="0.92308000000000001"/>
  </r>
  <r>
    <s v="NAoPri_cohort"/>
    <n v="2019"/>
    <s v="Q4"/>
    <s v="Q4-2019"/>
    <x v="19"/>
    <x v="19"/>
    <s v="."/>
    <s v="South Yorkshire and Bassetlaw"/>
    <s v="stage_missing"/>
    <n v="85"/>
    <n v="0.91764999999999997"/>
  </r>
  <r>
    <s v="NAoPri_cohort"/>
    <n v="2020"/>
    <s v="Q1"/>
    <s v="Q1-2020"/>
    <x v="19"/>
    <x v="19"/>
    <s v="."/>
    <s v="South Yorkshire and Bassetlaw"/>
    <s v="stage_missing"/>
    <n v="98"/>
    <n v="0.94898000000000005"/>
  </r>
  <r>
    <s v="NAoPri_cohort"/>
    <n v="2020"/>
    <s v="Q2"/>
    <s v="Q2-2020"/>
    <x v="19"/>
    <x v="19"/>
    <s v="."/>
    <s v="South Yorkshire and Bassetlaw"/>
    <s v="stage_missing"/>
    <n v="44"/>
    <n v="0.95455000000000001"/>
  </r>
  <r>
    <s v="NAoPri_cohort"/>
    <n v="2020"/>
    <s v="Q3"/>
    <s v="Q3-2020"/>
    <x v="19"/>
    <x v="19"/>
    <s v="."/>
    <s v="South Yorkshire and Bassetlaw"/>
    <s v="stage_missing"/>
    <n v="67"/>
    <n v="0.92537000000000003"/>
  </r>
  <r>
    <s v="NAoPri_cohort"/>
    <n v="2020"/>
    <s v="Q4"/>
    <s v="Q4-2020"/>
    <x v="19"/>
    <x v="19"/>
    <s v="."/>
    <s v="South Yorkshire and Bassetlaw"/>
    <s v="stage_missing"/>
    <n v="79"/>
    <n v="0.97467999999999999"/>
  </r>
  <r>
    <s v="NAoPri_cohort"/>
    <n v="2021"/>
    <s v="Q1"/>
    <s v="Q1-2021"/>
    <x v="19"/>
    <x v="19"/>
    <s v="."/>
    <s v="South Yorkshire and Bassetlaw"/>
    <s v="stage_missing"/>
    <n v="76"/>
    <n v="0.96052999999999999"/>
  </r>
  <r>
    <s v="NAoPri_cohort"/>
    <n v="2021"/>
    <s v="Q2"/>
    <s v="Q2-2021"/>
    <x v="19"/>
    <x v="19"/>
    <s v="."/>
    <s v="South Yorkshire and Bassetlaw"/>
    <s v="stage_missing"/>
    <n v="90"/>
    <n v="0.95555999999999996"/>
  </r>
  <r>
    <s v="NAoPri_cohort"/>
    <n v="2021"/>
    <s v="Q3"/>
    <s v="Q3-2021"/>
    <x v="19"/>
    <x v="19"/>
    <s v="."/>
    <s v="South Yorkshire and Bassetlaw"/>
    <s v="stage_missing"/>
    <n v="87"/>
    <n v="0.94252999999999998"/>
  </r>
  <r>
    <s v="NAoPri_cohort"/>
    <n v="2021"/>
    <s v="Q4"/>
    <s v="Q4-2021"/>
    <x v="19"/>
    <x v="19"/>
    <s v="."/>
    <s v="South Yorkshire and Bassetlaw"/>
    <s v="stage_missing"/>
    <n v="87"/>
    <n v="0.94252999999999998"/>
  </r>
  <r>
    <s v="NAoPri_cohort"/>
    <n v="2022"/>
    <s v="Q1"/>
    <s v="Q1-2022"/>
    <x v="19"/>
    <x v="19"/>
    <s v="."/>
    <s v="South Yorkshire and Bassetlaw"/>
    <s v="stage_missing"/>
    <n v="82"/>
    <n v="0.97560999999999998"/>
  </r>
  <r>
    <s v="NAoPri_cohort"/>
    <n v="2022"/>
    <s v="Q2"/>
    <s v="Q2-2022"/>
    <x v="19"/>
    <x v="19"/>
    <s v="."/>
    <s v="South Yorkshire and Bassetlaw"/>
    <s v="stage_missing"/>
    <n v="106"/>
    <n v="0.89622999999999997"/>
  </r>
  <r>
    <s v="NAoPri_cohort"/>
    <n v="2022"/>
    <s v="Q3"/>
    <s v="Q3-2022"/>
    <x v="19"/>
    <x v="19"/>
    <s v="."/>
    <s v="South Yorkshire and Bassetlaw"/>
    <s v="stage_missing"/>
    <n v="92"/>
    <n v="0.95652000000000004"/>
  </r>
  <r>
    <s v="NAoPri_cohort"/>
    <n v="2022"/>
    <s v="Q4"/>
    <s v="Q4-2022"/>
    <x v="19"/>
    <x v="19"/>
    <s v="."/>
    <s v="South Yorkshire and Bassetlaw"/>
    <s v="stage_missing"/>
    <n v="94"/>
    <n v="0.82979000000000003"/>
  </r>
  <r>
    <s v="NAoPri_cohort"/>
    <n v="2023"/>
    <s v="Q1"/>
    <s v="Q1-2023"/>
    <x v="19"/>
    <x v="19"/>
    <s v="."/>
    <s v="South Yorkshire and Bassetlaw"/>
    <s v="stage_missing"/>
    <n v="85"/>
    <n v="0.63529000000000002"/>
  </r>
  <r>
    <s v="NAoPri_cohort"/>
    <n v="2018"/>
    <s v="Q1"/>
    <s v="Q1-2018"/>
    <x v="20"/>
    <x v="20"/>
    <s v="."/>
    <s v="Wessex"/>
    <s v="stage_missing"/>
    <n v="36"/>
    <n v="0.91666999999999998"/>
  </r>
  <r>
    <s v="NAoPri_cohort"/>
    <n v="2018"/>
    <s v="Q2"/>
    <s v="Q2-2018"/>
    <x v="20"/>
    <x v="20"/>
    <s v="."/>
    <s v="Wessex"/>
    <s v="stage_missing"/>
    <n v="43"/>
    <n v="0.97674000000000005"/>
  </r>
  <r>
    <s v="NAoPri_cohort"/>
    <n v="2018"/>
    <s v="Q3"/>
    <s v="Q3-2018"/>
    <x v="20"/>
    <x v="20"/>
    <s v="."/>
    <s v="Wessex"/>
    <s v="stage_missing"/>
    <n v="46"/>
    <n v="0.91303999999999996"/>
  </r>
  <r>
    <s v="NAoPri_cohort"/>
    <n v="2018"/>
    <s v="Q4"/>
    <s v="Q4-2018"/>
    <x v="20"/>
    <x v="20"/>
    <s v="."/>
    <s v="Wessex"/>
    <s v="stage_missing"/>
    <n v="28"/>
    <n v="0.85714000000000001"/>
  </r>
  <r>
    <s v="NAoPri_cohort"/>
    <n v="2019"/>
    <s v="Q1"/>
    <s v="Q1-2019"/>
    <x v="20"/>
    <x v="20"/>
    <s v="."/>
    <s v="Wessex"/>
    <s v="stage_missing"/>
    <n v="35"/>
    <n v="0.94286000000000003"/>
  </r>
  <r>
    <s v="NAoPri_cohort"/>
    <n v="2019"/>
    <s v="Q2"/>
    <s v="Q2-2019"/>
    <x v="20"/>
    <x v="20"/>
    <s v="."/>
    <s v="Wessex"/>
    <s v="stage_missing"/>
    <n v="31"/>
    <n v="0.93547999999999998"/>
  </r>
  <r>
    <s v="NAoPri_cohort"/>
    <n v="2019"/>
    <s v="Q3"/>
    <s v="Q3-2019"/>
    <x v="20"/>
    <x v="20"/>
    <s v="."/>
    <s v="Wessex"/>
    <s v="stage_missing"/>
    <n v="44"/>
    <n v="0.86363999999999996"/>
  </r>
  <r>
    <s v="NAoPri_cohort"/>
    <n v="2019"/>
    <s v="Q4"/>
    <s v="Q4-2019"/>
    <x v="20"/>
    <x v="20"/>
    <s v="."/>
    <s v="Wessex"/>
    <s v="stage_missing"/>
    <n v="36"/>
    <n v="0.83333000000000002"/>
  </r>
  <r>
    <s v="NAoPri_cohort"/>
    <n v="2020"/>
    <s v="Q1"/>
    <s v="Q1-2020"/>
    <x v="20"/>
    <x v="20"/>
    <s v="."/>
    <s v="Wessex"/>
    <s v="stage_missing"/>
    <n v="37"/>
    <n v="0.94594999999999996"/>
  </r>
  <r>
    <s v="NAoPri_cohort"/>
    <n v="2020"/>
    <s v="Q2"/>
    <s v="Q2-2020"/>
    <x v="20"/>
    <x v="20"/>
    <s v="."/>
    <s v="Wessex"/>
    <s v="stage_missing"/>
    <n v="29"/>
    <n v="0.93103000000000002"/>
  </r>
  <r>
    <s v="NAoPri_cohort"/>
    <n v="2020"/>
    <s v="Q3"/>
    <s v="Q3-2020"/>
    <x v="20"/>
    <x v="20"/>
    <s v="."/>
    <s v="Wessex"/>
    <s v="stage_missing"/>
    <n v="34"/>
    <n v="0.88234999999999997"/>
  </r>
  <r>
    <s v="NAoPri_cohort"/>
    <n v="2020"/>
    <s v="Q4"/>
    <s v="Q4-2020"/>
    <x v="20"/>
    <x v="20"/>
    <s v="."/>
    <s v="Wessex"/>
    <s v="stage_missing"/>
    <n v="35"/>
    <n v="0.94286000000000003"/>
  </r>
  <r>
    <s v="NAoPri_cohort"/>
    <n v="2021"/>
    <s v="Q1"/>
    <s v="Q1-2021"/>
    <x v="20"/>
    <x v="20"/>
    <s v="."/>
    <s v="Wessex"/>
    <s v="stage_missing"/>
    <n v="37"/>
    <n v="0.45945999999999998"/>
  </r>
  <r>
    <s v="NAoPri_cohort"/>
    <n v="2021"/>
    <s v="Q2"/>
    <s v="Q2-2021"/>
    <x v="20"/>
    <x v="20"/>
    <s v="."/>
    <s v="Wessex"/>
    <s v="stage_missing"/>
    <n v="30"/>
    <n v="1"/>
  </r>
  <r>
    <s v="NAoPri_cohort"/>
    <n v="2021"/>
    <s v="Q3"/>
    <s v="Q3-2021"/>
    <x v="20"/>
    <x v="20"/>
    <s v="."/>
    <s v="Wessex"/>
    <s v="stage_missing"/>
    <n v="41"/>
    <n v="1"/>
  </r>
  <r>
    <s v="NAoPri_cohort"/>
    <n v="2021"/>
    <s v="Q4"/>
    <s v="Q4-2021"/>
    <x v="20"/>
    <x v="20"/>
    <s v="."/>
    <s v="Wessex"/>
    <s v="stage_missing"/>
    <n v="34"/>
    <n v="0.91176000000000001"/>
  </r>
  <r>
    <s v="NAoPri_cohort"/>
    <n v="2022"/>
    <s v="Q1"/>
    <s v="Q1-2022"/>
    <x v="20"/>
    <x v="20"/>
    <s v="."/>
    <s v="Wessex"/>
    <s v="stage_missing"/>
    <n v="38"/>
    <n v="0.94737000000000005"/>
  </r>
  <r>
    <s v="NAoPri_cohort"/>
    <n v="2022"/>
    <s v="Q2"/>
    <s v="Q2-2022"/>
    <x v="20"/>
    <x v="20"/>
    <s v="."/>
    <s v="Wessex"/>
    <s v="stage_missing"/>
    <n v="19"/>
    <n v="0.94737000000000005"/>
  </r>
  <r>
    <s v="NAoPri_cohort"/>
    <n v="2022"/>
    <s v="Q3"/>
    <s v="Q3-2022"/>
    <x v="20"/>
    <x v="20"/>
    <s v="."/>
    <s v="Wessex"/>
    <s v="stage_missing"/>
    <n v="28"/>
    <n v="1"/>
  </r>
  <r>
    <s v="NAoPri_cohort"/>
    <n v="2022"/>
    <s v="Q4"/>
    <s v="Q4-2022"/>
    <x v="20"/>
    <x v="20"/>
    <s v="."/>
    <s v="Wessex"/>
    <s v="stage_missing"/>
    <n v="28"/>
    <n v="1"/>
  </r>
  <r>
    <s v="NAoPri_cohort"/>
    <n v="2023"/>
    <s v="Q1"/>
    <s v="Q1-2023"/>
    <x v="20"/>
    <x v="20"/>
    <s v="."/>
    <s v="Wessex"/>
    <s v="stage_missing"/>
    <n v="26"/>
    <n v="0.96153999999999995"/>
  </r>
  <r>
    <s v="NAoPri_cohort"/>
    <n v="2018"/>
    <s v="Q1"/>
    <s v="Q1-2018"/>
    <x v="21"/>
    <x v="21"/>
    <s v="."/>
    <s v="West Midlands"/>
    <s v="stage_missing"/>
    <n v="81"/>
    <n v="0.35802"/>
  </r>
  <r>
    <s v="NAoPri_cohort"/>
    <n v="2018"/>
    <s v="Q2"/>
    <s v="Q2-2018"/>
    <x v="21"/>
    <x v="21"/>
    <s v="."/>
    <s v="West Midlands"/>
    <s v="stage_missing"/>
    <n v="96"/>
    <n v="0.83333000000000002"/>
  </r>
  <r>
    <s v="NAoPri_cohort"/>
    <n v="2018"/>
    <s v="Q3"/>
    <s v="Q3-2018"/>
    <x v="21"/>
    <x v="21"/>
    <s v="."/>
    <s v="West Midlands"/>
    <s v="stage_missing"/>
    <n v="91"/>
    <n v="0.72526999999999997"/>
  </r>
  <r>
    <s v="NAoPri_cohort"/>
    <n v="2018"/>
    <s v="Q4"/>
    <s v="Q4-2018"/>
    <x v="21"/>
    <x v="21"/>
    <s v="."/>
    <s v="West Midlands"/>
    <s v="stage_missing"/>
    <n v="85"/>
    <n v="0.57647000000000004"/>
  </r>
  <r>
    <s v="NAoPri_cohort"/>
    <n v="2019"/>
    <s v="Q1"/>
    <s v="Q1-2019"/>
    <x v="21"/>
    <x v="21"/>
    <s v="."/>
    <s v="West Midlands"/>
    <s v="stage_missing"/>
    <n v="75"/>
    <n v="0.73333000000000004"/>
  </r>
  <r>
    <s v="NAoPri_cohort"/>
    <n v="2019"/>
    <s v="Q2"/>
    <s v="Q2-2019"/>
    <x v="21"/>
    <x v="21"/>
    <s v="."/>
    <s v="West Midlands"/>
    <s v="stage_missing"/>
    <n v="92"/>
    <n v="0.65217000000000003"/>
  </r>
  <r>
    <s v="NAoPri_cohort"/>
    <n v="2019"/>
    <s v="Q3"/>
    <s v="Q3-2019"/>
    <x v="21"/>
    <x v="21"/>
    <s v="."/>
    <s v="West Midlands"/>
    <s v="stage_missing"/>
    <n v="71"/>
    <n v="0.71831"/>
  </r>
  <r>
    <s v="NAoPri_cohort"/>
    <n v="2019"/>
    <s v="Q4"/>
    <s v="Q4-2019"/>
    <x v="21"/>
    <x v="21"/>
    <s v="."/>
    <s v="West Midlands"/>
    <s v="stage_missing"/>
    <n v="81"/>
    <n v="0.64198"/>
  </r>
  <r>
    <s v="NAoPri_cohort"/>
    <n v="2020"/>
    <s v="Q1"/>
    <s v="Q1-2020"/>
    <x v="21"/>
    <x v="21"/>
    <s v="."/>
    <s v="West Midlands"/>
    <s v="stage_missing"/>
    <n v="83"/>
    <n v="0.61446000000000001"/>
  </r>
  <r>
    <s v="NAoPri_cohort"/>
    <n v="2020"/>
    <s v="Q2"/>
    <s v="Q2-2020"/>
    <x v="21"/>
    <x v="21"/>
    <s v="."/>
    <s v="West Midlands"/>
    <s v="stage_missing"/>
    <n v="33"/>
    <n v="0.42424000000000001"/>
  </r>
  <r>
    <s v="NAoPri_cohort"/>
    <n v="2020"/>
    <s v="Q3"/>
    <s v="Q3-2020"/>
    <x v="21"/>
    <x v="21"/>
    <s v="."/>
    <s v="West Midlands"/>
    <s v="stage_missing"/>
    <n v="45"/>
    <n v="0.57777999999999996"/>
  </r>
  <r>
    <s v="NAoPri_cohort"/>
    <n v="2020"/>
    <s v="Q4"/>
    <s v="Q4-2020"/>
    <x v="21"/>
    <x v="21"/>
    <s v="."/>
    <s v="West Midlands"/>
    <s v="stage_missing"/>
    <n v="83"/>
    <n v="0.40964"/>
  </r>
  <r>
    <s v="NAoPri_cohort"/>
    <n v="2021"/>
    <s v="Q1"/>
    <s v="Q1-2021"/>
    <x v="21"/>
    <x v="21"/>
    <s v="."/>
    <s v="West Midlands"/>
    <s v="stage_missing"/>
    <n v="87"/>
    <n v="1.149E-2"/>
  </r>
  <r>
    <s v="NAoPri_cohort"/>
    <n v="2021"/>
    <s v="Q2"/>
    <s v="Q2-2021"/>
    <x v="21"/>
    <x v="21"/>
    <s v="."/>
    <s v="West Midlands"/>
    <s v="stage_missing"/>
    <n v="90"/>
    <n v="3.3329999999999999E-2"/>
  </r>
  <r>
    <s v="NAoPri_cohort"/>
    <n v="2021"/>
    <s v="Q3"/>
    <s v="Q3-2021"/>
    <x v="21"/>
    <x v="21"/>
    <s v="."/>
    <s v="West Midlands"/>
    <s v="stage_missing"/>
    <n v="78"/>
    <n v="0.34615000000000001"/>
  </r>
  <r>
    <s v="NAoPri_cohort"/>
    <n v="2021"/>
    <s v="Q4"/>
    <s v="Q4-2021"/>
    <x v="21"/>
    <x v="21"/>
    <s v="."/>
    <s v="West Midlands"/>
    <s v="stage_missing"/>
    <n v="84"/>
    <n v="0.26190000000000002"/>
  </r>
  <r>
    <s v="NAoPri_cohort"/>
    <n v="2022"/>
    <s v="Q1"/>
    <s v="Q1-2022"/>
    <x v="21"/>
    <x v="21"/>
    <s v="."/>
    <s v="West Midlands"/>
    <s v="stage_missing"/>
    <n v="84"/>
    <n v="0.70238"/>
  </r>
  <r>
    <s v="NAoPri_cohort"/>
    <n v="2022"/>
    <s v="Q2"/>
    <s v="Q2-2022"/>
    <x v="21"/>
    <x v="21"/>
    <s v="."/>
    <s v="West Midlands"/>
    <s v="stage_missing"/>
    <n v="86"/>
    <n v="0.75580999999999998"/>
  </r>
  <r>
    <s v="NAoPri_cohort"/>
    <n v="2022"/>
    <s v="Q3"/>
    <s v="Q3-2022"/>
    <x v="21"/>
    <x v="21"/>
    <s v="."/>
    <s v="West Midlands"/>
    <s v="stage_missing"/>
    <n v="98"/>
    <n v="0.71428999999999998"/>
  </r>
  <r>
    <s v="NAoPri_cohort"/>
    <n v="2022"/>
    <s v="Q4"/>
    <s v="Q4-2022"/>
    <x v="21"/>
    <x v="21"/>
    <s v="."/>
    <s v="West Midlands"/>
    <s v="stage_missing"/>
    <n v="63"/>
    <n v="0.57142999999999999"/>
  </r>
  <r>
    <s v="NAoPri_cohort"/>
    <n v="2023"/>
    <s v="Q1"/>
    <s v="Q1-2023"/>
    <x v="21"/>
    <x v="21"/>
    <s v="."/>
    <s v="West Midlands"/>
    <s v="stage_missing"/>
    <n v="71"/>
    <n v="0.59155000000000002"/>
  </r>
  <r>
    <s v="NAoPri_cohort"/>
    <n v="2018"/>
    <s v="Q1"/>
    <s v="Q1-2018"/>
    <x v="22"/>
    <x v="22"/>
    <s v="."/>
    <s v="Cheshire and Merseyside"/>
    <s v="stage_missing"/>
    <n v="53"/>
    <n v="1"/>
  </r>
  <r>
    <s v="NAoPri_cohort"/>
    <n v="2018"/>
    <s v="Q2"/>
    <s v="Q2-2018"/>
    <x v="22"/>
    <x v="22"/>
    <s v="."/>
    <s v="Cheshire and Merseyside"/>
    <s v="stage_missing"/>
    <n v="62"/>
    <n v="1"/>
  </r>
  <r>
    <s v="NAoPri_cohort"/>
    <n v="2018"/>
    <s v="Q3"/>
    <s v="Q3-2018"/>
    <x v="22"/>
    <x v="22"/>
    <s v="."/>
    <s v="Cheshire and Merseyside"/>
    <s v="stage_missing"/>
    <n v="74"/>
    <n v="1"/>
  </r>
  <r>
    <s v="NAoPri_cohort"/>
    <n v="2018"/>
    <s v="Q4"/>
    <s v="Q4-2018"/>
    <x v="22"/>
    <x v="22"/>
    <s v="."/>
    <s v="Cheshire and Merseyside"/>
    <s v="stage_missing"/>
    <n v="81"/>
    <n v="0.98765000000000003"/>
  </r>
  <r>
    <s v="NAoPri_cohort"/>
    <n v="2019"/>
    <s v="Q1"/>
    <s v="Q1-2019"/>
    <x v="22"/>
    <x v="22"/>
    <s v="."/>
    <s v="Cheshire and Merseyside"/>
    <s v="stage_missing"/>
    <n v="73"/>
    <n v="1"/>
  </r>
  <r>
    <s v="NAoPri_cohort"/>
    <n v="2019"/>
    <s v="Q2"/>
    <s v="Q2-2019"/>
    <x v="22"/>
    <x v="22"/>
    <s v="."/>
    <s v="Cheshire and Merseyside"/>
    <s v="stage_missing"/>
    <n v="72"/>
    <n v="0.98611000000000004"/>
  </r>
  <r>
    <s v="NAoPri_cohort"/>
    <n v="2019"/>
    <s v="Q3"/>
    <s v="Q3-2019"/>
    <x v="22"/>
    <x v="22"/>
    <s v="."/>
    <s v="Cheshire and Merseyside"/>
    <s v="stage_missing"/>
    <n v="72"/>
    <n v="1"/>
  </r>
  <r>
    <s v="NAoPri_cohort"/>
    <n v="2019"/>
    <s v="Q4"/>
    <s v="Q4-2019"/>
    <x v="22"/>
    <x v="22"/>
    <s v="."/>
    <s v="Cheshire and Merseyside"/>
    <s v="stage_missing"/>
    <n v="85"/>
    <n v="1"/>
  </r>
  <r>
    <s v="NAoPri_cohort"/>
    <n v="2020"/>
    <s v="Q1"/>
    <s v="Q1-2020"/>
    <x v="22"/>
    <x v="22"/>
    <s v="."/>
    <s v="Cheshire and Merseyside"/>
    <s v="stage_missing"/>
    <n v="85"/>
    <n v="1"/>
  </r>
  <r>
    <s v="NAoPri_cohort"/>
    <n v="2020"/>
    <s v="Q2"/>
    <s v="Q2-2020"/>
    <x v="22"/>
    <x v="22"/>
    <s v="."/>
    <s v="Cheshire and Merseyside"/>
    <s v="stage_missing"/>
    <n v="39"/>
    <n v="0.97436"/>
  </r>
  <r>
    <s v="NAoPri_cohort"/>
    <n v="2020"/>
    <s v="Q3"/>
    <s v="Q3-2020"/>
    <x v="22"/>
    <x v="22"/>
    <s v="."/>
    <s v="Cheshire and Merseyside"/>
    <s v="stage_missing"/>
    <n v="47"/>
    <n v="1"/>
  </r>
  <r>
    <s v="NAoPri_cohort"/>
    <n v="2020"/>
    <s v="Q4"/>
    <s v="Q4-2020"/>
    <x v="22"/>
    <x v="22"/>
    <s v="."/>
    <s v="Cheshire and Merseyside"/>
    <s v="stage_missing"/>
    <n v="70"/>
    <n v="1"/>
  </r>
  <r>
    <s v="NAoPri_cohort"/>
    <n v="2021"/>
    <s v="Q1"/>
    <s v="Q1-2021"/>
    <x v="22"/>
    <x v="22"/>
    <s v="."/>
    <s v="Cheshire and Merseyside"/>
    <s v="stage_missing"/>
    <n v="74"/>
    <n v="0.98648999999999998"/>
  </r>
  <r>
    <s v="NAoPri_cohort"/>
    <n v="2021"/>
    <s v="Q2"/>
    <s v="Q2-2021"/>
    <x v="22"/>
    <x v="22"/>
    <s v="."/>
    <s v="Cheshire and Merseyside"/>
    <s v="stage_missing"/>
    <n v="70"/>
    <n v="0.95713999999999999"/>
  </r>
  <r>
    <s v="NAoPri_cohort"/>
    <n v="2021"/>
    <s v="Q3"/>
    <s v="Q3-2021"/>
    <x v="22"/>
    <x v="22"/>
    <s v="."/>
    <s v="Cheshire and Merseyside"/>
    <s v="stage_missing"/>
    <n v="73"/>
    <n v="0.90410999999999997"/>
  </r>
  <r>
    <s v="NAoPri_cohort"/>
    <n v="2021"/>
    <s v="Q4"/>
    <s v="Q4-2021"/>
    <x v="22"/>
    <x v="22"/>
    <s v="."/>
    <s v="Cheshire and Merseyside"/>
    <s v="stage_missing"/>
    <n v="72"/>
    <n v="1"/>
  </r>
  <r>
    <s v="NAoPri_cohort"/>
    <n v="2022"/>
    <s v="Q1"/>
    <s v="Q1-2022"/>
    <x v="22"/>
    <x v="22"/>
    <s v="."/>
    <s v="Cheshire and Merseyside"/>
    <s v="stage_missing"/>
    <n v="71"/>
    <n v="0.84506999999999999"/>
  </r>
  <r>
    <s v="NAoPri_cohort"/>
    <n v="2022"/>
    <s v="Q2"/>
    <s v="Q2-2022"/>
    <x v="22"/>
    <x v="22"/>
    <s v="."/>
    <s v="Cheshire and Merseyside"/>
    <s v="stage_missing"/>
    <n v="77"/>
    <n v="0.88312000000000002"/>
  </r>
  <r>
    <s v="NAoPri_cohort"/>
    <n v="2022"/>
    <s v="Q3"/>
    <s v="Q3-2022"/>
    <x v="22"/>
    <x v="22"/>
    <s v="."/>
    <s v="Cheshire and Merseyside"/>
    <s v="stage_missing"/>
    <n v="70"/>
    <n v="0.87143000000000004"/>
  </r>
  <r>
    <s v="NAoPri_cohort"/>
    <n v="2022"/>
    <s v="Q4"/>
    <s v="Q4-2022"/>
    <x v="22"/>
    <x v="22"/>
    <s v="."/>
    <s v="Cheshire and Merseyside"/>
    <s v="stage_missing"/>
    <n v="67"/>
    <n v="0.92537000000000003"/>
  </r>
  <r>
    <s v="NAoPri_cohort"/>
    <n v="2023"/>
    <s v="Q1"/>
    <s v="Q1-2023"/>
    <x v="22"/>
    <x v="22"/>
    <s v="."/>
    <s v="Cheshire and Merseyside"/>
    <s v="stage_missing"/>
    <n v="57"/>
    <n v="0.94737000000000005"/>
  </r>
  <r>
    <s v="NAoPri_cohort"/>
    <n v="2018"/>
    <s v="Q1"/>
    <s v="Q1-2018"/>
    <x v="23"/>
    <x v="23"/>
    <s v="."/>
    <s v="Kent and Medway"/>
    <s v="stage_missing"/>
    <n v="117"/>
    <n v="0.62392999999999998"/>
  </r>
  <r>
    <s v="NAoPri_cohort"/>
    <n v="2018"/>
    <s v="Q2"/>
    <s v="Q2-2018"/>
    <x v="23"/>
    <x v="23"/>
    <s v="."/>
    <s v="Kent and Medway"/>
    <s v="stage_missing"/>
    <n v="168"/>
    <n v="0.57142999999999999"/>
  </r>
  <r>
    <s v="NAoPri_cohort"/>
    <n v="2018"/>
    <s v="Q3"/>
    <s v="Q3-2018"/>
    <x v="23"/>
    <x v="23"/>
    <s v="."/>
    <s v="Kent and Medway"/>
    <s v="stage_missing"/>
    <n v="178"/>
    <n v="0.62360000000000004"/>
  </r>
  <r>
    <s v="NAoPri_cohort"/>
    <n v="2018"/>
    <s v="Q4"/>
    <s v="Q4-2018"/>
    <x v="23"/>
    <x v="23"/>
    <s v="."/>
    <s v="Kent and Medway"/>
    <s v="stage_missing"/>
    <n v="160"/>
    <n v="0.57499999999999996"/>
  </r>
  <r>
    <s v="NAoPri_cohort"/>
    <n v="2019"/>
    <s v="Q1"/>
    <s v="Q1-2019"/>
    <x v="23"/>
    <x v="23"/>
    <s v="."/>
    <s v="Kent and Medway"/>
    <s v="stage_missing"/>
    <n v="150"/>
    <n v="0.62666999999999995"/>
  </r>
  <r>
    <s v="NAoPri_cohort"/>
    <n v="2019"/>
    <s v="Q2"/>
    <s v="Q2-2019"/>
    <x v="23"/>
    <x v="23"/>
    <s v="."/>
    <s v="Kent and Medway"/>
    <s v="stage_missing"/>
    <n v="159"/>
    <n v="0.64151000000000002"/>
  </r>
  <r>
    <s v="NAoPri_cohort"/>
    <n v="2019"/>
    <s v="Q3"/>
    <s v="Q3-2019"/>
    <x v="23"/>
    <x v="23"/>
    <s v="."/>
    <s v="Kent and Medway"/>
    <s v="stage_missing"/>
    <n v="189"/>
    <n v="0.70899000000000001"/>
  </r>
  <r>
    <s v="NAoPri_cohort"/>
    <n v="2019"/>
    <s v="Q4"/>
    <s v="Q4-2019"/>
    <x v="23"/>
    <x v="23"/>
    <s v="."/>
    <s v="Kent and Medway"/>
    <s v="stage_missing"/>
    <n v="160"/>
    <n v="0.8"/>
  </r>
  <r>
    <s v="NAoPri_cohort"/>
    <n v="2020"/>
    <s v="Q1"/>
    <s v="Q1-2020"/>
    <x v="23"/>
    <x v="23"/>
    <s v="."/>
    <s v="Kent and Medway"/>
    <s v="stage_missing"/>
    <n v="147"/>
    <n v="0.74150000000000005"/>
  </r>
  <r>
    <s v="NAoPri_cohort"/>
    <n v="2020"/>
    <s v="Q2"/>
    <s v="Q2-2020"/>
    <x v="23"/>
    <x v="23"/>
    <s v="."/>
    <s v="Kent and Medway"/>
    <s v="stage_missing"/>
    <n v="93"/>
    <n v="0.59140000000000004"/>
  </r>
  <r>
    <s v="NAoPri_cohort"/>
    <n v="2020"/>
    <s v="Q3"/>
    <s v="Q3-2020"/>
    <x v="23"/>
    <x v="23"/>
    <s v="."/>
    <s v="Kent and Medway"/>
    <s v="stage_missing"/>
    <n v="150"/>
    <n v="0.73333000000000004"/>
  </r>
  <r>
    <s v="NAoPri_cohort"/>
    <n v="2020"/>
    <s v="Q4"/>
    <s v="Q4-2020"/>
    <x v="23"/>
    <x v="23"/>
    <s v="."/>
    <s v="Kent and Medway"/>
    <s v="stage_missing"/>
    <n v="146"/>
    <n v="0.60274000000000005"/>
  </r>
  <r>
    <s v="NAoPri_cohort"/>
    <n v="2021"/>
    <s v="Q1"/>
    <s v="Q1-2021"/>
    <x v="23"/>
    <x v="23"/>
    <s v="."/>
    <s v="Kent and Medway"/>
    <s v="stage_missing"/>
    <n v="138"/>
    <n v="0.78261000000000003"/>
  </r>
  <r>
    <s v="NAoPri_cohort"/>
    <n v="2021"/>
    <s v="Q2"/>
    <s v="Q2-2021"/>
    <x v="23"/>
    <x v="23"/>
    <s v="."/>
    <s v="Kent and Medway"/>
    <s v="stage_missing"/>
    <n v="157"/>
    <n v="0.63056999999999996"/>
  </r>
  <r>
    <s v="NAoPri_cohort"/>
    <n v="2021"/>
    <s v="Q3"/>
    <s v="Q3-2021"/>
    <x v="23"/>
    <x v="23"/>
    <s v="."/>
    <s v="Kent and Medway"/>
    <s v="stage_missing"/>
    <n v="152"/>
    <n v="0.82237000000000005"/>
  </r>
  <r>
    <s v="NAoPri_cohort"/>
    <n v="2021"/>
    <s v="Q4"/>
    <s v="Q4-2021"/>
    <x v="23"/>
    <x v="23"/>
    <s v="."/>
    <s v="Kent and Medway"/>
    <s v="stage_missing"/>
    <n v="156"/>
    <n v="0.82050999999999996"/>
  </r>
  <r>
    <s v="NAoPri_cohort"/>
    <n v="2022"/>
    <s v="Q1"/>
    <s v="Q1-2022"/>
    <x v="23"/>
    <x v="23"/>
    <s v="."/>
    <s v="Kent and Medway"/>
    <s v="stage_missing"/>
    <n v="141"/>
    <n v="0.92198999999999998"/>
  </r>
  <r>
    <s v="NAoPri_cohort"/>
    <n v="2022"/>
    <s v="Q2"/>
    <s v="Q2-2022"/>
    <x v="23"/>
    <x v="23"/>
    <s v="."/>
    <s v="Kent and Medway"/>
    <s v="stage_missing"/>
    <n v="177"/>
    <n v="0.86441000000000001"/>
  </r>
  <r>
    <s v="NAoPri_cohort"/>
    <n v="2022"/>
    <s v="Q3"/>
    <s v="Q3-2022"/>
    <x v="23"/>
    <x v="23"/>
    <s v="."/>
    <s v="Kent and Medway"/>
    <s v="stage_missing"/>
    <n v="167"/>
    <n v="0.84431"/>
  </r>
  <r>
    <s v="NAoPri_cohort"/>
    <n v="2022"/>
    <s v="Q4"/>
    <s v="Q4-2022"/>
    <x v="23"/>
    <x v="23"/>
    <s v="."/>
    <s v="Kent and Medway"/>
    <s v="stage_missing"/>
    <n v="163"/>
    <n v="0.88956999999999997"/>
  </r>
  <r>
    <s v="NAoPri_cohort"/>
    <n v="2023"/>
    <s v="Q1"/>
    <s v="Q1-2023"/>
    <x v="23"/>
    <x v="23"/>
    <s v="."/>
    <s v="Kent and Medway"/>
    <s v="stage_missing"/>
    <n v="175"/>
    <n v="0.90856999999999999"/>
  </r>
  <r>
    <s v="NAoPri_cohort"/>
    <n v="2018"/>
    <s v="Q1"/>
    <s v="Q1-2018"/>
    <x v="24"/>
    <x v="24"/>
    <s v="."/>
    <s v="Lancashire and South Cumbria"/>
    <s v="stage_missing"/>
    <n v="70"/>
    <n v="0.98570999999999998"/>
  </r>
  <r>
    <s v="NAoPri_cohort"/>
    <n v="2018"/>
    <s v="Q2"/>
    <s v="Q2-2018"/>
    <x v="24"/>
    <x v="24"/>
    <s v="."/>
    <s v="Lancashire and South Cumbria"/>
    <s v="stage_missing"/>
    <n v="107"/>
    <n v="0.99065000000000003"/>
  </r>
  <r>
    <s v="NAoPri_cohort"/>
    <n v="2018"/>
    <s v="Q3"/>
    <s v="Q3-2018"/>
    <x v="24"/>
    <x v="24"/>
    <s v="."/>
    <s v="Lancashire and South Cumbria"/>
    <s v="stage_missing"/>
    <n v="111"/>
    <n v="0.98197999999999996"/>
  </r>
  <r>
    <s v="NAoPri_cohort"/>
    <n v="2018"/>
    <s v="Q4"/>
    <s v="Q4-2018"/>
    <x v="24"/>
    <x v="24"/>
    <s v="."/>
    <s v="Lancashire and South Cumbria"/>
    <s v="stage_missing"/>
    <n v="86"/>
    <n v="0.97674000000000005"/>
  </r>
  <r>
    <s v="NAoPri_cohort"/>
    <n v="2019"/>
    <s v="Q1"/>
    <s v="Q1-2019"/>
    <x v="24"/>
    <x v="24"/>
    <s v="."/>
    <s v="Lancashire and South Cumbria"/>
    <s v="stage_missing"/>
    <n v="101"/>
    <n v="0.92079"/>
  </r>
  <r>
    <s v="NAoPri_cohort"/>
    <n v="2019"/>
    <s v="Q2"/>
    <s v="Q2-2019"/>
    <x v="24"/>
    <x v="24"/>
    <s v="."/>
    <s v="Lancashire and South Cumbria"/>
    <s v="stage_missing"/>
    <n v="108"/>
    <n v="0.90741000000000005"/>
  </r>
  <r>
    <s v="NAoPri_cohort"/>
    <n v="2019"/>
    <s v="Q3"/>
    <s v="Q3-2019"/>
    <x v="24"/>
    <x v="24"/>
    <s v="."/>
    <s v="Lancashire and South Cumbria"/>
    <s v="stage_missing"/>
    <n v="95"/>
    <n v="0.93684000000000001"/>
  </r>
  <r>
    <s v="NAoPri_cohort"/>
    <n v="2019"/>
    <s v="Q4"/>
    <s v="Q4-2019"/>
    <x v="24"/>
    <x v="24"/>
    <s v="."/>
    <s v="Lancashire and South Cumbria"/>
    <s v="stage_missing"/>
    <n v="122"/>
    <n v="0.96721000000000001"/>
  </r>
  <r>
    <s v="NAoPri_cohort"/>
    <n v="2020"/>
    <s v="Q1"/>
    <s v="Q1-2020"/>
    <x v="24"/>
    <x v="24"/>
    <s v="."/>
    <s v="Lancashire and South Cumbria"/>
    <s v="stage_missing"/>
    <n v="72"/>
    <n v="0.98611000000000004"/>
  </r>
  <r>
    <s v="NAoPri_cohort"/>
    <n v="2020"/>
    <s v="Q2"/>
    <s v="Q2-2020"/>
    <x v="24"/>
    <x v="24"/>
    <s v="."/>
    <s v="Lancashire and South Cumbria"/>
    <s v="stage_missing"/>
    <n v="52"/>
    <n v="0.94230999999999998"/>
  </r>
  <r>
    <s v="NAoPri_cohort"/>
    <n v="2020"/>
    <s v="Q3"/>
    <s v="Q3-2020"/>
    <x v="24"/>
    <x v="24"/>
    <s v="."/>
    <s v="Lancashire and South Cumbria"/>
    <s v="stage_missing"/>
    <n v="84"/>
    <n v="0.94047999999999998"/>
  </r>
  <r>
    <s v="NAoPri_cohort"/>
    <n v="2020"/>
    <s v="Q4"/>
    <s v="Q4-2020"/>
    <x v="24"/>
    <x v="24"/>
    <s v="."/>
    <s v="Lancashire and South Cumbria"/>
    <s v="stage_missing"/>
    <n v="77"/>
    <n v="1"/>
  </r>
  <r>
    <s v="NAoPri_cohort"/>
    <n v="2021"/>
    <s v="Q1"/>
    <s v="Q1-2021"/>
    <x v="24"/>
    <x v="24"/>
    <s v="."/>
    <s v="Lancashire and South Cumbria"/>
    <s v="stage_missing"/>
    <n v="105"/>
    <n v="0.95238"/>
  </r>
  <r>
    <s v="NAoPri_cohort"/>
    <n v="2021"/>
    <s v="Q2"/>
    <s v="Q2-2021"/>
    <x v="24"/>
    <x v="24"/>
    <s v="."/>
    <s v="Lancashire and South Cumbria"/>
    <s v="stage_missing"/>
    <n v="71"/>
    <n v="0.91549000000000003"/>
  </r>
  <r>
    <s v="NAoPri_cohort"/>
    <n v="2021"/>
    <s v="Q3"/>
    <s v="Q3-2021"/>
    <x v="24"/>
    <x v="24"/>
    <s v="."/>
    <s v="Lancashire and South Cumbria"/>
    <s v="stage_missing"/>
    <n v="82"/>
    <n v="0.95121999999999995"/>
  </r>
  <r>
    <s v="NAoPri_cohort"/>
    <n v="2021"/>
    <s v="Q4"/>
    <s v="Q4-2021"/>
    <x v="24"/>
    <x v="24"/>
    <s v="."/>
    <s v="Lancashire and South Cumbria"/>
    <s v="stage_missing"/>
    <n v="86"/>
    <n v="0.93023"/>
  </r>
  <r>
    <s v="NAoPri_cohort"/>
    <n v="2022"/>
    <s v="Q1"/>
    <s v="Q1-2022"/>
    <x v="24"/>
    <x v="24"/>
    <s v="."/>
    <s v="Lancashire and South Cumbria"/>
    <s v="stage_missing"/>
    <n v="107"/>
    <n v="0.92523"/>
  </r>
  <r>
    <s v="NAoPri_cohort"/>
    <n v="2022"/>
    <s v="Q2"/>
    <s v="Q2-2022"/>
    <x v="24"/>
    <x v="24"/>
    <s v="."/>
    <s v="Lancashire and South Cumbria"/>
    <s v="stage_missing"/>
    <n v="124"/>
    <n v="0.92742000000000002"/>
  </r>
  <r>
    <s v="NAoPri_cohort"/>
    <n v="2022"/>
    <s v="Q3"/>
    <s v="Q3-2022"/>
    <x v="24"/>
    <x v="24"/>
    <s v="."/>
    <s v="Lancashire and South Cumbria"/>
    <s v="stage_missing"/>
    <n v="107"/>
    <n v="0.92523"/>
  </r>
  <r>
    <s v="NAoPri_cohort"/>
    <n v="2022"/>
    <s v="Q4"/>
    <s v="Q4-2022"/>
    <x v="24"/>
    <x v="24"/>
    <s v="."/>
    <s v="Lancashire and South Cumbria"/>
    <s v="stage_missing"/>
    <n v="107"/>
    <n v="0.96262000000000003"/>
  </r>
  <r>
    <s v="NAoPri_cohort"/>
    <n v="2023"/>
    <s v="Q1"/>
    <s v="Q1-2023"/>
    <x v="24"/>
    <x v="24"/>
    <s v="."/>
    <s v="Lancashire and South Cumbria"/>
    <s v="stage_missing"/>
    <n v="85"/>
    <n v="0.94118000000000002"/>
  </r>
  <r>
    <s v="NAoPri_cohort"/>
    <n v="2018"/>
    <s v="Q1"/>
    <s v="Q1-2018"/>
    <x v="13"/>
    <x v="25"/>
    <s v="."/>
    <s v="East Midlands"/>
    <s v="stage_missing"/>
    <n v="854"/>
    <n v="0.68501000000000001"/>
  </r>
  <r>
    <s v="NAoPri_cohort"/>
    <n v="2018"/>
    <s v="Q2"/>
    <s v="Q2-2018"/>
    <x v="13"/>
    <x v="25"/>
    <s v="."/>
    <s v="East Midlands"/>
    <s v="stage_missing"/>
    <n v="914"/>
    <n v="0.71335000000000004"/>
  </r>
  <r>
    <s v="NAoPri_cohort"/>
    <n v="2018"/>
    <s v="Q3"/>
    <s v="Q3-2018"/>
    <x v="13"/>
    <x v="25"/>
    <s v="."/>
    <s v="East Midlands"/>
    <s v="stage_missing"/>
    <n v="914"/>
    <n v="0.75273999999999996"/>
  </r>
  <r>
    <s v="NAoPri_cohort"/>
    <n v="2018"/>
    <s v="Q4"/>
    <s v="Q4-2018"/>
    <x v="13"/>
    <x v="25"/>
    <s v="."/>
    <s v="East Midlands"/>
    <s v="stage_missing"/>
    <n v="908"/>
    <n v="0.70484999999999998"/>
  </r>
  <r>
    <s v="NAoPri_cohort"/>
    <n v="2019"/>
    <s v="Q1"/>
    <s v="Q1-2019"/>
    <x v="13"/>
    <x v="25"/>
    <s v="."/>
    <s v="East Midlands"/>
    <s v="stage_missing"/>
    <n v="870"/>
    <n v="0.72184000000000004"/>
  </r>
  <r>
    <s v="NAoPri_cohort"/>
    <n v="2019"/>
    <s v="Q2"/>
    <s v="Q2-2019"/>
    <x v="13"/>
    <x v="25"/>
    <s v="."/>
    <s v="East Midlands"/>
    <s v="stage_missing"/>
    <n v="947"/>
    <n v="0.75502000000000002"/>
  </r>
  <r>
    <s v="NAoPri_cohort"/>
    <n v="2019"/>
    <s v="Q3"/>
    <s v="Q3-2019"/>
    <x v="13"/>
    <x v="25"/>
    <s v="."/>
    <s v="East Midlands"/>
    <s v="stage_missing"/>
    <n v="894"/>
    <n v="0.71365000000000001"/>
  </r>
  <r>
    <s v="NAoPri_cohort"/>
    <n v="2019"/>
    <s v="Q4"/>
    <s v="Q4-2019"/>
    <x v="13"/>
    <x v="25"/>
    <s v="."/>
    <s v="East Midlands"/>
    <s v="stage_missing"/>
    <n v="962"/>
    <n v="0.74324000000000001"/>
  </r>
  <r>
    <s v="NAoPri_cohort"/>
    <n v="2020"/>
    <s v="Q1"/>
    <s v="Q1-2020"/>
    <x v="13"/>
    <x v="25"/>
    <s v="."/>
    <s v="East Midlands"/>
    <s v="stage_missing"/>
    <n v="921"/>
    <n v="0.74919000000000002"/>
  </r>
  <r>
    <s v="NAoPri_cohort"/>
    <n v="2020"/>
    <s v="Q2"/>
    <s v="Q2-2020"/>
    <x v="13"/>
    <x v="25"/>
    <s v="."/>
    <s v="East Midlands"/>
    <s v="stage_missing"/>
    <n v="503"/>
    <n v="0.73360000000000003"/>
  </r>
  <r>
    <s v="NAoPri_cohort"/>
    <n v="2020"/>
    <s v="Q3"/>
    <s v="Q3-2020"/>
    <x v="13"/>
    <x v="25"/>
    <s v="."/>
    <s v="East Midlands"/>
    <s v="stage_missing"/>
    <n v="643"/>
    <n v="0.78071999999999997"/>
  </r>
  <r>
    <s v="NAoPri_cohort"/>
    <n v="2020"/>
    <s v="Q4"/>
    <s v="Q4-2020"/>
    <x v="13"/>
    <x v="25"/>
    <s v="."/>
    <s v="East Midlands"/>
    <s v="stage_missing"/>
    <n v="860"/>
    <n v="0.80464999999999998"/>
  </r>
  <r>
    <s v="NAoPri_cohort"/>
    <n v="2021"/>
    <s v="Q1"/>
    <s v="Q1-2021"/>
    <x v="13"/>
    <x v="25"/>
    <s v="."/>
    <s v="East Midlands"/>
    <s v="stage_missing"/>
    <n v="771"/>
    <n v="0.85084000000000004"/>
  </r>
  <r>
    <s v="NAoPri_cohort"/>
    <n v="2021"/>
    <s v="Q2"/>
    <s v="Q2-2021"/>
    <x v="13"/>
    <x v="25"/>
    <s v="."/>
    <s v="East Midlands"/>
    <s v="stage_missing"/>
    <n v="930"/>
    <n v="0.82472999999999996"/>
  </r>
  <r>
    <s v="NAoPri_cohort"/>
    <n v="2021"/>
    <s v="Q3"/>
    <s v="Q3-2021"/>
    <x v="13"/>
    <x v="25"/>
    <s v="."/>
    <s v="East Midlands"/>
    <s v="stage_missing"/>
    <n v="927"/>
    <n v="0.81877"/>
  </r>
  <r>
    <s v="NAoPri_cohort"/>
    <n v="2021"/>
    <s v="Q4"/>
    <s v="Q4-2021"/>
    <x v="13"/>
    <x v="25"/>
    <s v="."/>
    <s v="East Midlands"/>
    <s v="stage_missing"/>
    <n v="912"/>
    <n v="0.82018000000000002"/>
  </r>
  <r>
    <s v="NAoPri_cohort"/>
    <n v="2022"/>
    <s v="Q1"/>
    <s v="Q1-2022"/>
    <x v="13"/>
    <x v="25"/>
    <s v="."/>
    <s v="East Midlands"/>
    <s v="stage_missing"/>
    <n v="929"/>
    <n v="0.87405999999999995"/>
  </r>
  <r>
    <s v="NAoPri_cohort"/>
    <n v="2022"/>
    <s v="Q2"/>
    <s v="Q2-2022"/>
    <x v="13"/>
    <x v="25"/>
    <s v="."/>
    <s v="East Midlands"/>
    <s v="stage_missing"/>
    <n v="851"/>
    <n v="0.84958999999999996"/>
  </r>
  <r>
    <s v="NAoPri_cohort"/>
    <n v="2022"/>
    <s v="Q3"/>
    <s v="Q3-2022"/>
    <x v="13"/>
    <x v="25"/>
    <s v="."/>
    <s v="East Midlands"/>
    <s v="stage_missing"/>
    <n v="955"/>
    <n v="0.87748999999999999"/>
  </r>
  <r>
    <s v="NAoPri_cohort"/>
    <n v="2022"/>
    <s v="Q4"/>
    <s v="Q4-2022"/>
    <x v="13"/>
    <x v="25"/>
    <s v="."/>
    <s v="East Midlands"/>
    <s v="stage_missing"/>
    <n v="917"/>
    <n v="0.87350000000000005"/>
  </r>
  <r>
    <s v="NAoPri_cohort"/>
    <n v="2023"/>
    <s v="Q1"/>
    <s v="Q1-2023"/>
    <x v="13"/>
    <x v="25"/>
    <s v="."/>
    <s v="East Midlands"/>
    <s v="stage_missing"/>
    <n v="889"/>
    <n v="0.90325999999999995"/>
  </r>
  <r>
    <s v="NAoPri_cohort"/>
    <n v="2018"/>
    <s v="Q1"/>
    <s v="Q1-2018"/>
    <x v="25"/>
    <x v="26"/>
    <s v="."/>
    <s v="East of England - North"/>
    <s v="stage_missing"/>
    <n v="170"/>
    <n v="0.76471"/>
  </r>
  <r>
    <s v="NAoPri_cohort"/>
    <n v="2018"/>
    <s v="Q2"/>
    <s v="Q2-2018"/>
    <x v="25"/>
    <x v="26"/>
    <s v="."/>
    <s v="East of England - North"/>
    <s v="stage_missing"/>
    <n v="185"/>
    <n v="0.75675999999999999"/>
  </r>
  <r>
    <s v="NAoPri_cohort"/>
    <n v="2018"/>
    <s v="Q3"/>
    <s v="Q3-2018"/>
    <x v="25"/>
    <x v="26"/>
    <s v="."/>
    <s v="East of England - North"/>
    <s v="stage_missing"/>
    <n v="168"/>
    <n v="0.75"/>
  </r>
  <r>
    <s v="NAoPri_cohort"/>
    <n v="2018"/>
    <s v="Q4"/>
    <s v="Q4-2018"/>
    <x v="25"/>
    <x v="26"/>
    <s v="."/>
    <s v="East of England - North"/>
    <s v="stage_missing"/>
    <n v="136"/>
    <n v="0.78676000000000001"/>
  </r>
  <r>
    <s v="NAoPri_cohort"/>
    <n v="2019"/>
    <s v="Q1"/>
    <s v="Q1-2019"/>
    <x v="25"/>
    <x v="26"/>
    <s v="."/>
    <s v="East of England - North"/>
    <s v="stage_missing"/>
    <n v="202"/>
    <n v="0.75743000000000005"/>
  </r>
  <r>
    <s v="NAoPri_cohort"/>
    <n v="2019"/>
    <s v="Q2"/>
    <s v="Q2-2019"/>
    <x v="25"/>
    <x v="26"/>
    <s v="."/>
    <s v="East of England - North"/>
    <s v="stage_missing"/>
    <n v="199"/>
    <n v="0.68342000000000003"/>
  </r>
  <r>
    <s v="NAoPri_cohort"/>
    <n v="2019"/>
    <s v="Q3"/>
    <s v="Q3-2019"/>
    <x v="25"/>
    <x v="26"/>
    <s v="."/>
    <s v="East of England - North"/>
    <s v="stage_missing"/>
    <n v="170"/>
    <n v="0.48824000000000001"/>
  </r>
  <r>
    <s v="NAoPri_cohort"/>
    <n v="2019"/>
    <s v="Q4"/>
    <s v="Q4-2019"/>
    <x v="25"/>
    <x v="26"/>
    <s v="."/>
    <s v="East of England - North"/>
    <s v="stage_missing"/>
    <n v="157"/>
    <n v="0.57962000000000002"/>
  </r>
  <r>
    <s v="NAoPri_cohort"/>
    <n v="2020"/>
    <s v="Q1"/>
    <s v="Q1-2020"/>
    <x v="25"/>
    <x v="26"/>
    <s v="."/>
    <s v="East of England - North"/>
    <s v="stage_missing"/>
    <n v="164"/>
    <n v="0.22561"/>
  </r>
  <r>
    <s v="NAoPri_cohort"/>
    <n v="2020"/>
    <s v="Q2"/>
    <s v="Q2-2020"/>
    <x v="25"/>
    <x v="26"/>
    <s v="."/>
    <s v="East of England - North"/>
    <s v="stage_missing"/>
    <n v="88"/>
    <n v="5.6820000000000002E-2"/>
  </r>
  <r>
    <s v="NAoPri_cohort"/>
    <n v="2020"/>
    <s v="Q3"/>
    <s v="Q3-2020"/>
    <x v="25"/>
    <x v="26"/>
    <s v="."/>
    <s v="East of England - North"/>
    <s v="stage_missing"/>
    <n v="158"/>
    <n v="0.18987000000000001"/>
  </r>
  <r>
    <s v="NAoPri_cohort"/>
    <n v="2020"/>
    <s v="Q4"/>
    <s v="Q4-2020"/>
    <x v="25"/>
    <x v="26"/>
    <s v="."/>
    <s v="East of England - North"/>
    <s v="stage_missing"/>
    <n v="173"/>
    <n v="0.32948"/>
  </r>
  <r>
    <s v="NAoPri_cohort"/>
    <n v="2021"/>
    <s v="Q1"/>
    <s v="Q1-2021"/>
    <x v="25"/>
    <x v="26"/>
    <s v="."/>
    <s v="East of England - North"/>
    <s v="stage_missing"/>
    <n v="182"/>
    <n v="0.36264000000000002"/>
  </r>
  <r>
    <s v="NAoPri_cohort"/>
    <n v="2021"/>
    <s v="Q2"/>
    <s v="Q2-2021"/>
    <x v="25"/>
    <x v="26"/>
    <s v="."/>
    <s v="East of England - North"/>
    <s v="stage_missing"/>
    <n v="170"/>
    <n v="0.34705999999999998"/>
  </r>
  <r>
    <s v="NAoPri_cohort"/>
    <n v="2021"/>
    <s v="Q3"/>
    <s v="Q3-2021"/>
    <x v="25"/>
    <x v="26"/>
    <s v="."/>
    <s v="East of England - North"/>
    <s v="stage_missing"/>
    <n v="197"/>
    <n v="0.39085999999999999"/>
  </r>
  <r>
    <s v="NAoPri_cohort"/>
    <n v="2021"/>
    <s v="Q4"/>
    <s v="Q4-2021"/>
    <x v="25"/>
    <x v="26"/>
    <s v="."/>
    <s v="East of England - North"/>
    <s v="stage_missing"/>
    <n v="171"/>
    <n v="0.41520000000000001"/>
  </r>
  <r>
    <s v="NAoPri_cohort"/>
    <n v="2022"/>
    <s v="Q1"/>
    <s v="Q1-2022"/>
    <x v="25"/>
    <x v="26"/>
    <s v="."/>
    <s v="East of England - North"/>
    <s v="stage_missing"/>
    <n v="169"/>
    <n v="0.70413999999999999"/>
  </r>
  <r>
    <s v="NAoPri_cohort"/>
    <n v="2022"/>
    <s v="Q2"/>
    <s v="Q2-2022"/>
    <x v="25"/>
    <x v="26"/>
    <s v="."/>
    <s v="East of England - North"/>
    <s v="stage_missing"/>
    <n v="164"/>
    <n v="0.65244000000000002"/>
  </r>
  <r>
    <s v="NAoPri_cohort"/>
    <n v="2022"/>
    <s v="Q3"/>
    <s v="Q3-2022"/>
    <x v="25"/>
    <x v="26"/>
    <s v="."/>
    <s v="East of England - North"/>
    <s v="stage_missing"/>
    <n v="182"/>
    <n v="0.84065999999999996"/>
  </r>
  <r>
    <s v="NAoPri_cohort"/>
    <n v="2022"/>
    <s v="Q4"/>
    <s v="Q4-2022"/>
    <x v="25"/>
    <x v="26"/>
    <s v="."/>
    <s v="East of England - North"/>
    <s v="stage_missing"/>
    <n v="170"/>
    <n v="0.81764999999999999"/>
  </r>
  <r>
    <s v="NAoPri_cohort"/>
    <n v="2023"/>
    <s v="Q1"/>
    <s v="Q1-2023"/>
    <x v="25"/>
    <x v="26"/>
    <s v="."/>
    <s v="East of England - North"/>
    <s v="stage_missing"/>
    <n v="162"/>
    <n v="0.55556000000000005"/>
  </r>
  <r>
    <s v="NAoPri_cohort"/>
    <n v="2018"/>
    <s v="Q1"/>
    <s v="Q1-2018"/>
    <x v="26"/>
    <x v="27"/>
    <s v="."/>
    <s v="Surrey and Sussex"/>
    <s v="stage_missing"/>
    <n v="70"/>
    <n v="0.67142999999999997"/>
  </r>
  <r>
    <s v="NAoPri_cohort"/>
    <n v="2018"/>
    <s v="Q2"/>
    <s v="Q2-2018"/>
    <x v="26"/>
    <x v="27"/>
    <s v="."/>
    <s v="Surrey and Sussex"/>
    <s v="stage_missing"/>
    <n v="70"/>
    <n v="0.6"/>
  </r>
  <r>
    <s v="NAoPri_cohort"/>
    <n v="2018"/>
    <s v="Q3"/>
    <s v="Q3-2018"/>
    <x v="26"/>
    <x v="27"/>
    <s v="."/>
    <s v="Surrey and Sussex"/>
    <s v="stage_missing"/>
    <n v="66"/>
    <n v="0.48485"/>
  </r>
  <r>
    <s v="NAoPri_cohort"/>
    <n v="2018"/>
    <s v="Q4"/>
    <s v="Q4-2018"/>
    <x v="26"/>
    <x v="27"/>
    <s v="."/>
    <s v="Surrey and Sussex"/>
    <s v="stage_missing"/>
    <n v="56"/>
    <n v="0.48214000000000001"/>
  </r>
  <r>
    <s v="NAoPri_cohort"/>
    <n v="2019"/>
    <s v="Q1"/>
    <s v="Q1-2019"/>
    <x v="26"/>
    <x v="27"/>
    <s v="."/>
    <s v="Surrey and Sussex"/>
    <s v="stage_missing"/>
    <n v="80"/>
    <n v="0.45"/>
  </r>
  <r>
    <s v="NAoPri_cohort"/>
    <n v="2019"/>
    <s v="Q2"/>
    <s v="Q2-2019"/>
    <x v="26"/>
    <x v="27"/>
    <s v="."/>
    <s v="Surrey and Sussex"/>
    <s v="stage_missing"/>
    <n v="62"/>
    <n v="0.53225999999999996"/>
  </r>
  <r>
    <s v="NAoPri_cohort"/>
    <n v="2019"/>
    <s v="Q3"/>
    <s v="Q3-2019"/>
    <x v="26"/>
    <x v="27"/>
    <s v="."/>
    <s v="Surrey and Sussex"/>
    <s v="stage_missing"/>
    <n v="78"/>
    <n v="0.47436"/>
  </r>
  <r>
    <s v="NAoPri_cohort"/>
    <n v="2019"/>
    <s v="Q4"/>
    <s v="Q4-2019"/>
    <x v="26"/>
    <x v="27"/>
    <s v="."/>
    <s v="Surrey and Sussex"/>
    <s v="stage_missing"/>
    <n v="81"/>
    <n v="0.48148000000000002"/>
  </r>
  <r>
    <s v="NAoPri_cohort"/>
    <n v="2020"/>
    <s v="Q1"/>
    <s v="Q1-2020"/>
    <x v="26"/>
    <x v="27"/>
    <s v="."/>
    <s v="Surrey and Sussex"/>
    <s v="stage_missing"/>
    <n v="74"/>
    <n v="0.40540999999999999"/>
  </r>
  <r>
    <s v="NAoPri_cohort"/>
    <n v="2020"/>
    <s v="Q2"/>
    <s v="Q2-2020"/>
    <x v="26"/>
    <x v="27"/>
    <s v="."/>
    <s v="Surrey and Sussex"/>
    <s v="stage_missing"/>
    <n v="38"/>
    <n v="0.60526000000000002"/>
  </r>
  <r>
    <s v="NAoPri_cohort"/>
    <n v="2020"/>
    <s v="Q3"/>
    <s v="Q3-2020"/>
    <x v="26"/>
    <x v="27"/>
    <s v="."/>
    <s v="Surrey and Sussex"/>
    <s v="stage_missing"/>
    <n v="59"/>
    <n v="0.54237000000000002"/>
  </r>
  <r>
    <s v="NAoPri_cohort"/>
    <n v="2020"/>
    <s v="Q4"/>
    <s v="Q4-2020"/>
    <x v="26"/>
    <x v="27"/>
    <s v="."/>
    <s v="Surrey and Sussex"/>
    <s v="stage_missing"/>
    <n v="56"/>
    <n v="0.48214000000000001"/>
  </r>
  <r>
    <s v="NAoPri_cohort"/>
    <n v="2021"/>
    <s v="Q1"/>
    <s v="Q1-2021"/>
    <x v="26"/>
    <x v="27"/>
    <s v="."/>
    <s v="Surrey and Sussex"/>
    <s v="stage_missing"/>
    <n v="51"/>
    <n v="0.50980000000000003"/>
  </r>
  <r>
    <s v="NAoPri_cohort"/>
    <n v="2021"/>
    <s v="Q2"/>
    <s v="Q2-2021"/>
    <x v="26"/>
    <x v="27"/>
    <s v="."/>
    <s v="Surrey and Sussex"/>
    <s v="stage_missing"/>
    <n v="60"/>
    <n v="0.83333000000000002"/>
  </r>
  <r>
    <s v="NAoPri_cohort"/>
    <n v="2021"/>
    <s v="Q3"/>
    <s v="Q3-2021"/>
    <x v="26"/>
    <x v="27"/>
    <s v="."/>
    <s v="Surrey and Sussex"/>
    <s v="stage_missing"/>
    <n v="68"/>
    <n v="0.75"/>
  </r>
  <r>
    <s v="NAoPri_cohort"/>
    <n v="2021"/>
    <s v="Q4"/>
    <s v="Q4-2021"/>
    <x v="26"/>
    <x v="27"/>
    <s v="."/>
    <s v="Surrey and Sussex"/>
    <s v="stage_missing"/>
    <n v="80"/>
    <n v="0.75"/>
  </r>
  <r>
    <s v="NAoPri_cohort"/>
    <n v="2022"/>
    <s v="Q1"/>
    <s v="Q1-2022"/>
    <x v="26"/>
    <x v="27"/>
    <s v="."/>
    <s v="Surrey and Sussex"/>
    <s v="stage_missing"/>
    <n v="65"/>
    <n v="0.8"/>
  </r>
  <r>
    <s v="NAoPri_cohort"/>
    <n v="2022"/>
    <s v="Q2"/>
    <s v="Q2-2022"/>
    <x v="26"/>
    <x v="27"/>
    <s v="."/>
    <s v="Surrey and Sussex"/>
    <s v="stage_missing"/>
    <n v="74"/>
    <n v="0.72972999999999999"/>
  </r>
  <r>
    <s v="NAoPri_cohort"/>
    <n v="2022"/>
    <s v="Q3"/>
    <s v="Q3-2022"/>
    <x v="26"/>
    <x v="27"/>
    <s v="."/>
    <s v="Surrey and Sussex"/>
    <s v="stage_missing"/>
    <n v="76"/>
    <n v="0.75"/>
  </r>
  <r>
    <s v="NAoPri_cohort"/>
    <n v="2022"/>
    <s v="Q4"/>
    <s v="Q4-2022"/>
    <x v="26"/>
    <x v="27"/>
    <s v="."/>
    <s v="Surrey and Sussex"/>
    <s v="stage_missing"/>
    <n v="52"/>
    <n v="0.67308000000000001"/>
  </r>
  <r>
    <s v="NAoPri_cohort"/>
    <n v="2023"/>
    <s v="Q1"/>
    <s v="Q1-2023"/>
    <x v="26"/>
    <x v="27"/>
    <s v="."/>
    <s v="Surrey and Sussex"/>
    <s v="stage_missing"/>
    <n v="70"/>
    <n v="0.37142999999999998"/>
  </r>
  <r>
    <s v="NAoPri_cohort"/>
    <n v="2018"/>
    <s v="Q1"/>
    <s v="Q1-2018"/>
    <x v="27"/>
    <x v="28"/>
    <s v="."/>
    <s v="East of England - South"/>
    <s v="stage_missing"/>
    <n v="73"/>
    <n v="9.5890000000000003E-2"/>
  </r>
  <r>
    <s v="NAoPri_cohort"/>
    <n v="2018"/>
    <s v="Q2"/>
    <s v="Q2-2018"/>
    <x v="27"/>
    <x v="28"/>
    <s v="."/>
    <s v="East of England - South"/>
    <s v="stage_missing"/>
    <n v="78"/>
    <n v="0.15384999999999999"/>
  </r>
  <r>
    <s v="NAoPri_cohort"/>
    <n v="2018"/>
    <s v="Q3"/>
    <s v="Q3-2018"/>
    <x v="27"/>
    <x v="28"/>
    <s v="."/>
    <s v="East of England - South"/>
    <s v="stage_missing"/>
    <n v="84"/>
    <n v="0.59523999999999999"/>
  </r>
  <r>
    <s v="NAoPri_cohort"/>
    <n v="2018"/>
    <s v="Q4"/>
    <s v="Q4-2018"/>
    <x v="27"/>
    <x v="28"/>
    <s v="."/>
    <s v="East of England - South"/>
    <s v="stage_missing"/>
    <n v="100"/>
    <n v="0.75"/>
  </r>
  <r>
    <s v="NAoPri_cohort"/>
    <n v="2019"/>
    <s v="Q1"/>
    <s v="Q1-2019"/>
    <x v="27"/>
    <x v="28"/>
    <s v="."/>
    <s v="East of England - South"/>
    <s v="stage_missing"/>
    <n v="70"/>
    <n v="0.18570999999999999"/>
  </r>
  <r>
    <s v="NAoPri_cohort"/>
    <n v="2019"/>
    <s v="Q2"/>
    <s v="Q2-2019"/>
    <x v="27"/>
    <x v="28"/>
    <s v="."/>
    <s v="East of England - South"/>
    <s v="stage_missing"/>
    <n v="83"/>
    <n v="0.19277"/>
  </r>
  <r>
    <s v="NAoPri_cohort"/>
    <n v="2019"/>
    <s v="Q3"/>
    <s v="Q3-2019"/>
    <x v="27"/>
    <x v="28"/>
    <s v="."/>
    <s v="East of England - South"/>
    <s v="stage_missing"/>
    <n v="87"/>
    <n v="0.34483000000000003"/>
  </r>
  <r>
    <s v="NAoPri_cohort"/>
    <n v="2019"/>
    <s v="Q4"/>
    <s v="Q4-2019"/>
    <x v="27"/>
    <x v="28"/>
    <s v="."/>
    <s v="East of England - South"/>
    <s v="stage_missing"/>
    <n v="69"/>
    <n v="0.49275000000000002"/>
  </r>
  <r>
    <s v="NAoPri_cohort"/>
    <n v="2020"/>
    <s v="Q1"/>
    <s v="Q1-2020"/>
    <x v="27"/>
    <x v="28"/>
    <s v="."/>
    <s v="East of England - South"/>
    <s v="stage_missing"/>
    <n v="57"/>
    <n v="0.42104999999999998"/>
  </r>
  <r>
    <s v="NAoPri_cohort"/>
    <n v="2020"/>
    <s v="Q2"/>
    <s v="Q2-2020"/>
    <x v="27"/>
    <x v="28"/>
    <s v="."/>
    <s v="East of England - South"/>
    <s v="stage_missing"/>
    <n v="63"/>
    <n v="0.57142999999999999"/>
  </r>
  <r>
    <s v="NAoPri_cohort"/>
    <n v="2020"/>
    <s v="Q3"/>
    <s v="Q3-2020"/>
    <x v="27"/>
    <x v="28"/>
    <s v="."/>
    <s v="East of England - South"/>
    <s v="stage_missing"/>
    <n v="64"/>
    <n v="0.51561999999999997"/>
  </r>
  <r>
    <s v="NAoPri_cohort"/>
    <n v="2020"/>
    <s v="Q4"/>
    <s v="Q4-2020"/>
    <x v="27"/>
    <x v="28"/>
    <s v="."/>
    <s v="East of England - South"/>
    <s v="stage_missing"/>
    <n v="88"/>
    <n v="0.39772999999999997"/>
  </r>
  <r>
    <s v="NAoPri_cohort"/>
    <n v="2021"/>
    <s v="Q1"/>
    <s v="Q1-2021"/>
    <x v="27"/>
    <x v="28"/>
    <s v="."/>
    <s v="East of England - South"/>
    <s v="stage_missing"/>
    <n v="74"/>
    <n v="0.48648999999999998"/>
  </r>
  <r>
    <s v="NAoPri_cohort"/>
    <n v="2021"/>
    <s v="Q2"/>
    <s v="Q2-2021"/>
    <x v="27"/>
    <x v="28"/>
    <s v="."/>
    <s v="East of England - South"/>
    <s v="stage_missing"/>
    <n v="62"/>
    <n v="0.37097000000000002"/>
  </r>
  <r>
    <s v="NAoPri_cohort"/>
    <n v="2021"/>
    <s v="Q3"/>
    <s v="Q3-2021"/>
    <x v="27"/>
    <x v="28"/>
    <s v="."/>
    <s v="East of England - South"/>
    <s v="stage_missing"/>
    <n v="77"/>
    <n v="0.45455000000000001"/>
  </r>
  <r>
    <s v="NAoPri_cohort"/>
    <n v="2021"/>
    <s v="Q4"/>
    <s v="Q4-2021"/>
    <x v="27"/>
    <x v="28"/>
    <s v="."/>
    <s v="East of England - South"/>
    <s v="stage_missing"/>
    <n v="92"/>
    <n v="0.47826000000000002"/>
  </r>
  <r>
    <s v="NAoPri_cohort"/>
    <n v="2022"/>
    <s v="Q1"/>
    <s v="Q1-2022"/>
    <x v="27"/>
    <x v="28"/>
    <s v="."/>
    <s v="East of England - South"/>
    <s v="stage_missing"/>
    <n v="89"/>
    <n v="0.53932999999999998"/>
  </r>
  <r>
    <s v="NAoPri_cohort"/>
    <n v="2022"/>
    <s v="Q2"/>
    <s v="Q2-2022"/>
    <x v="27"/>
    <x v="28"/>
    <s v="."/>
    <s v="East of England - South"/>
    <s v="stage_missing"/>
    <n v="89"/>
    <n v="0.55056000000000005"/>
  </r>
  <r>
    <s v="NAoPri_cohort"/>
    <n v="2022"/>
    <s v="Q3"/>
    <s v="Q3-2022"/>
    <x v="27"/>
    <x v="28"/>
    <s v="."/>
    <s v="East of England - South"/>
    <s v="stage_missing"/>
    <n v="81"/>
    <n v="0.64198"/>
  </r>
  <r>
    <s v="NAoPri_cohort"/>
    <n v="2022"/>
    <s v="Q4"/>
    <s v="Q4-2022"/>
    <x v="27"/>
    <x v="28"/>
    <s v="."/>
    <s v="East of England - South"/>
    <s v="stage_missing"/>
    <n v="50"/>
    <n v="0.68"/>
  </r>
  <r>
    <s v="NAoPri_cohort"/>
    <n v="2023"/>
    <s v="Q1"/>
    <s v="Q1-2023"/>
    <x v="27"/>
    <x v="28"/>
    <s v="."/>
    <s v="East of England - South"/>
    <s v="stage_missing"/>
    <n v="76"/>
    <n v="0.51315999999999995"/>
  </r>
  <r>
    <s v="NAoPri_cohort"/>
    <n v="2018"/>
    <s v="Q1"/>
    <s v="Q1-2018"/>
    <x v="13"/>
    <x v="29"/>
    <s v="."/>
    <s v="East of England - North"/>
    <s v="stage_missing"/>
    <n v="673"/>
    <n v="0.86033000000000004"/>
  </r>
  <r>
    <s v="NAoPri_cohort"/>
    <n v="2018"/>
    <s v="Q2"/>
    <s v="Q2-2018"/>
    <x v="13"/>
    <x v="29"/>
    <s v="."/>
    <s v="East of England - North"/>
    <s v="stage_missing"/>
    <n v="818"/>
    <n v="0.87163999999999997"/>
  </r>
  <r>
    <s v="NAoPri_cohort"/>
    <n v="2018"/>
    <s v="Q3"/>
    <s v="Q3-2018"/>
    <x v="13"/>
    <x v="29"/>
    <s v="."/>
    <s v="East of England - North"/>
    <s v="stage_missing"/>
    <n v="783"/>
    <n v="0.84036"/>
  </r>
  <r>
    <s v="NAoPri_cohort"/>
    <n v="2018"/>
    <s v="Q4"/>
    <s v="Q4-2018"/>
    <x v="13"/>
    <x v="29"/>
    <s v="."/>
    <s v="East of England - North"/>
    <s v="stage_missing"/>
    <n v="737"/>
    <n v="0.87787999999999999"/>
  </r>
  <r>
    <s v="NAoPri_cohort"/>
    <n v="2019"/>
    <s v="Q1"/>
    <s v="Q1-2019"/>
    <x v="13"/>
    <x v="29"/>
    <s v="."/>
    <s v="East of England - North"/>
    <s v="stage_missing"/>
    <n v="794"/>
    <n v="0.85263999999999995"/>
  </r>
  <r>
    <s v="NAoPri_cohort"/>
    <n v="2019"/>
    <s v="Q2"/>
    <s v="Q2-2019"/>
    <x v="13"/>
    <x v="29"/>
    <s v="."/>
    <s v="East of England - North"/>
    <s v="stage_missing"/>
    <n v="764"/>
    <n v="0.80496999999999996"/>
  </r>
  <r>
    <s v="NAoPri_cohort"/>
    <n v="2019"/>
    <s v="Q3"/>
    <s v="Q3-2019"/>
    <x v="13"/>
    <x v="29"/>
    <s v="."/>
    <s v="East of England - North"/>
    <s v="stage_missing"/>
    <n v="739"/>
    <n v="0.78483999999999998"/>
  </r>
  <r>
    <s v="NAoPri_cohort"/>
    <n v="2019"/>
    <s v="Q4"/>
    <s v="Q4-2019"/>
    <x v="13"/>
    <x v="29"/>
    <s v="."/>
    <s v="East of England - North"/>
    <s v="stage_missing"/>
    <n v="717"/>
    <n v="0.81869000000000003"/>
  </r>
  <r>
    <s v="NAoPri_cohort"/>
    <n v="2020"/>
    <s v="Q1"/>
    <s v="Q1-2020"/>
    <x v="13"/>
    <x v="29"/>
    <s v="."/>
    <s v="East of England - North"/>
    <s v="stage_missing"/>
    <n v="671"/>
    <n v="0.71684000000000003"/>
  </r>
  <r>
    <s v="NAoPri_cohort"/>
    <n v="2020"/>
    <s v="Q2"/>
    <s v="Q2-2020"/>
    <x v="13"/>
    <x v="29"/>
    <s v="."/>
    <s v="East of England - North"/>
    <s v="stage_missing"/>
    <n v="410"/>
    <n v="0.73658999999999997"/>
  </r>
  <r>
    <s v="NAoPri_cohort"/>
    <n v="2020"/>
    <s v="Q3"/>
    <s v="Q3-2020"/>
    <x v="13"/>
    <x v="29"/>
    <s v="."/>
    <s v="East of England - North"/>
    <s v="stage_missing"/>
    <n v="664"/>
    <n v="0.73794999999999999"/>
  </r>
  <r>
    <s v="NAoPri_cohort"/>
    <n v="2020"/>
    <s v="Q4"/>
    <s v="Q4-2020"/>
    <x v="13"/>
    <x v="29"/>
    <s v="."/>
    <s v="East of England - North"/>
    <s v="stage_missing"/>
    <n v="733"/>
    <n v="0.75580000000000003"/>
  </r>
  <r>
    <s v="NAoPri_cohort"/>
    <n v="2021"/>
    <s v="Q1"/>
    <s v="Q1-2021"/>
    <x v="13"/>
    <x v="29"/>
    <s v="."/>
    <s v="East of England - North"/>
    <s v="stage_missing"/>
    <n v="743"/>
    <n v="0.76580999999999999"/>
  </r>
  <r>
    <s v="NAoPri_cohort"/>
    <n v="2021"/>
    <s v="Q2"/>
    <s v="Q2-2021"/>
    <x v="13"/>
    <x v="29"/>
    <s v="."/>
    <s v="East of England - North"/>
    <s v="stage_missing"/>
    <n v="745"/>
    <n v="0.79059999999999997"/>
  </r>
  <r>
    <s v="NAoPri_cohort"/>
    <n v="2021"/>
    <s v="Q3"/>
    <s v="Q3-2021"/>
    <x v="13"/>
    <x v="29"/>
    <s v="."/>
    <s v="East of England - North"/>
    <s v="stage_missing"/>
    <n v="830"/>
    <n v="0.77590000000000003"/>
  </r>
  <r>
    <s v="NAoPri_cohort"/>
    <n v="2021"/>
    <s v="Q4"/>
    <s v="Q4-2021"/>
    <x v="13"/>
    <x v="29"/>
    <s v="."/>
    <s v="East of England - North"/>
    <s v="stage_missing"/>
    <n v="760"/>
    <n v="0.77237"/>
  </r>
  <r>
    <s v="NAoPri_cohort"/>
    <n v="2022"/>
    <s v="Q1"/>
    <s v="Q1-2022"/>
    <x v="13"/>
    <x v="29"/>
    <s v="."/>
    <s v="East of England - North"/>
    <s v="stage_missing"/>
    <n v="714"/>
    <n v="0.85714000000000001"/>
  </r>
  <r>
    <s v="NAoPri_cohort"/>
    <n v="2022"/>
    <s v="Q2"/>
    <s v="Q2-2022"/>
    <x v="13"/>
    <x v="29"/>
    <s v="."/>
    <s v="East of England - North"/>
    <s v="stage_missing"/>
    <n v="744"/>
    <n v="0.8629"/>
  </r>
  <r>
    <s v="NAoPri_cohort"/>
    <n v="2022"/>
    <s v="Q3"/>
    <s v="Q3-2022"/>
    <x v="13"/>
    <x v="29"/>
    <s v="."/>
    <s v="East of England - North"/>
    <s v="stage_missing"/>
    <n v="731"/>
    <n v="0.90834000000000004"/>
  </r>
  <r>
    <s v="NAoPri_cohort"/>
    <n v="2022"/>
    <s v="Q4"/>
    <s v="Q4-2022"/>
    <x v="13"/>
    <x v="29"/>
    <s v="."/>
    <s v="East of England - North"/>
    <s v="stage_missing"/>
    <n v="708"/>
    <n v="0.91666999999999998"/>
  </r>
  <r>
    <s v="NAoPri_cohort"/>
    <n v="2023"/>
    <s v="Q1"/>
    <s v="Q1-2023"/>
    <x v="13"/>
    <x v="29"/>
    <s v="."/>
    <s v="East of England - North"/>
    <s v="stage_missing"/>
    <n v="740"/>
    <n v="0.87297000000000002"/>
  </r>
  <r>
    <s v="NAoPri_cohort"/>
    <n v="2018"/>
    <s v="Q1"/>
    <s v="Q1-2018"/>
    <x v="13"/>
    <x v="30"/>
    <s v="."/>
    <s v="East of England - South"/>
    <s v="stage_missing"/>
    <n v="654"/>
    <n v="0.64985000000000004"/>
  </r>
  <r>
    <s v="NAoPri_cohort"/>
    <n v="2018"/>
    <s v="Q2"/>
    <s v="Q2-2018"/>
    <x v="13"/>
    <x v="30"/>
    <s v="."/>
    <s v="East of England - South"/>
    <s v="stage_missing"/>
    <n v="695"/>
    <n v="0.65180000000000005"/>
  </r>
  <r>
    <s v="NAoPri_cohort"/>
    <n v="2018"/>
    <s v="Q3"/>
    <s v="Q3-2018"/>
    <x v="13"/>
    <x v="30"/>
    <s v="."/>
    <s v="East of England - South"/>
    <s v="stage_missing"/>
    <n v="745"/>
    <n v="0.6"/>
  </r>
  <r>
    <s v="NAoPri_cohort"/>
    <n v="2018"/>
    <s v="Q4"/>
    <s v="Q4-2018"/>
    <x v="13"/>
    <x v="30"/>
    <s v="."/>
    <s v="East of England - South"/>
    <s v="stage_missing"/>
    <n v="741"/>
    <n v="0.73548999999999998"/>
  </r>
  <r>
    <s v="NAoPri_cohort"/>
    <n v="2019"/>
    <s v="Q1"/>
    <s v="Q1-2019"/>
    <x v="13"/>
    <x v="30"/>
    <s v="."/>
    <s v="East of England - South"/>
    <s v="stage_missing"/>
    <n v="647"/>
    <n v="0.81144000000000005"/>
  </r>
  <r>
    <s v="NAoPri_cohort"/>
    <n v="2019"/>
    <s v="Q2"/>
    <s v="Q2-2019"/>
    <x v="13"/>
    <x v="30"/>
    <s v="."/>
    <s v="East of England - South"/>
    <s v="stage_missing"/>
    <n v="644"/>
    <n v="0.73292000000000002"/>
  </r>
  <r>
    <s v="NAoPri_cohort"/>
    <n v="2019"/>
    <s v="Q3"/>
    <s v="Q3-2019"/>
    <x v="13"/>
    <x v="30"/>
    <s v="."/>
    <s v="East of England - South"/>
    <s v="stage_missing"/>
    <n v="719"/>
    <n v="0.74826000000000004"/>
  </r>
  <r>
    <s v="NAoPri_cohort"/>
    <n v="2019"/>
    <s v="Q4"/>
    <s v="Q4-2019"/>
    <x v="13"/>
    <x v="30"/>
    <s v="."/>
    <s v="East of England - South"/>
    <s v="stage_missing"/>
    <n v="707"/>
    <n v="0.73550000000000004"/>
  </r>
  <r>
    <s v="NAoPri_cohort"/>
    <n v="2020"/>
    <s v="Q1"/>
    <s v="Q1-2020"/>
    <x v="13"/>
    <x v="30"/>
    <s v="."/>
    <s v="East of England - South"/>
    <s v="stage_missing"/>
    <n v="657"/>
    <n v="0.77929999999999999"/>
  </r>
  <r>
    <s v="NAoPri_cohort"/>
    <n v="2020"/>
    <s v="Q2"/>
    <s v="Q2-2020"/>
    <x v="13"/>
    <x v="30"/>
    <s v="."/>
    <s v="East of England - South"/>
    <s v="stage_missing"/>
    <n v="382"/>
    <n v="0.73560000000000003"/>
  </r>
  <r>
    <s v="NAoPri_cohort"/>
    <n v="2020"/>
    <s v="Q3"/>
    <s v="Q3-2020"/>
    <x v="13"/>
    <x v="30"/>
    <s v="."/>
    <s v="East of England - South"/>
    <s v="stage_missing"/>
    <n v="545"/>
    <n v="0.76146999999999998"/>
  </r>
  <r>
    <s v="NAoPri_cohort"/>
    <n v="2020"/>
    <s v="Q4"/>
    <s v="Q4-2020"/>
    <x v="13"/>
    <x v="30"/>
    <s v="."/>
    <s v="East of England - South"/>
    <s v="stage_missing"/>
    <n v="649"/>
    <n v="0.74114000000000002"/>
  </r>
  <r>
    <s v="NAoPri_cohort"/>
    <n v="2021"/>
    <s v="Q1"/>
    <s v="Q1-2021"/>
    <x v="13"/>
    <x v="30"/>
    <s v="."/>
    <s v="East of England - South"/>
    <s v="stage_missing"/>
    <n v="594"/>
    <n v="0.76431000000000004"/>
  </r>
  <r>
    <s v="NAoPri_cohort"/>
    <n v="2021"/>
    <s v="Q2"/>
    <s v="Q2-2021"/>
    <x v="13"/>
    <x v="30"/>
    <s v="."/>
    <s v="East of England - South"/>
    <s v="stage_missing"/>
    <n v="755"/>
    <n v="0.74570000000000003"/>
  </r>
  <r>
    <s v="NAoPri_cohort"/>
    <n v="2021"/>
    <s v="Q3"/>
    <s v="Q3-2021"/>
    <x v="13"/>
    <x v="30"/>
    <s v="."/>
    <s v="East of England - South"/>
    <s v="stage_missing"/>
    <n v="720"/>
    <n v="0.79027999999999998"/>
  </r>
  <r>
    <s v="NAoPri_cohort"/>
    <n v="2021"/>
    <s v="Q4"/>
    <s v="Q4-2021"/>
    <x v="13"/>
    <x v="30"/>
    <s v="."/>
    <s v="East of England - South"/>
    <s v="stage_missing"/>
    <n v="669"/>
    <n v="0.77727999999999997"/>
  </r>
  <r>
    <s v="NAoPri_cohort"/>
    <n v="2022"/>
    <s v="Q1"/>
    <s v="Q1-2022"/>
    <x v="13"/>
    <x v="30"/>
    <s v="."/>
    <s v="East of England - South"/>
    <s v="stage_missing"/>
    <n v="645"/>
    <n v="0.83101000000000003"/>
  </r>
  <r>
    <s v="NAoPri_cohort"/>
    <n v="2022"/>
    <s v="Q2"/>
    <s v="Q2-2022"/>
    <x v="13"/>
    <x v="30"/>
    <s v="."/>
    <s v="East of England - South"/>
    <s v="stage_missing"/>
    <n v="731"/>
    <n v="0.84679000000000004"/>
  </r>
  <r>
    <s v="NAoPri_cohort"/>
    <n v="2022"/>
    <s v="Q3"/>
    <s v="Q3-2022"/>
    <x v="13"/>
    <x v="30"/>
    <s v="."/>
    <s v="East of England - South"/>
    <s v="stage_missing"/>
    <n v="694"/>
    <n v="0.82708999999999999"/>
  </r>
  <r>
    <s v="NAoPri_cohort"/>
    <n v="2022"/>
    <s v="Q4"/>
    <s v="Q4-2022"/>
    <x v="13"/>
    <x v="30"/>
    <s v="."/>
    <s v="East of England - South"/>
    <s v="stage_missing"/>
    <n v="656"/>
    <n v="0.80793000000000004"/>
  </r>
  <r>
    <s v="NAoPri_cohort"/>
    <n v="2023"/>
    <s v="Q1"/>
    <s v="Q1-2023"/>
    <x v="13"/>
    <x v="30"/>
    <s v="."/>
    <s v="East of England - South"/>
    <s v="stage_missing"/>
    <n v="700"/>
    <n v="0.83286000000000004"/>
  </r>
  <r>
    <s v="NAoPri_cohort"/>
    <n v="2018"/>
    <s v="Q1"/>
    <s v="Q1-2018"/>
    <x v="28"/>
    <x v="31"/>
    <s v="."/>
    <s v="England"/>
    <s v="stage_missing"/>
    <n v="10823"/>
    <n v="0.72419999999999995"/>
  </r>
  <r>
    <s v="NAoPri_cohort"/>
    <n v="2018"/>
    <s v="Q2"/>
    <s v="Q2-2018"/>
    <x v="28"/>
    <x v="31"/>
    <s v="."/>
    <s v="England"/>
    <s v="stage_missing"/>
    <n v="12139"/>
    <n v="0.73053999999999997"/>
  </r>
  <r>
    <s v="NAoPri_cohort"/>
    <n v="2018"/>
    <s v="Q3"/>
    <s v="Q3-2018"/>
    <x v="28"/>
    <x v="31"/>
    <s v="."/>
    <s v="England"/>
    <s v="stage_missing"/>
    <n v="12507"/>
    <n v="0.73958999999999997"/>
  </r>
  <r>
    <s v="NAoPri_cohort"/>
    <n v="2018"/>
    <s v="Q4"/>
    <s v="Q4-2018"/>
    <x v="28"/>
    <x v="31"/>
    <s v="."/>
    <s v="England"/>
    <s v="stage_missing"/>
    <n v="11716"/>
    <n v="0.75468999999999997"/>
  </r>
  <r>
    <s v="NAoPri_cohort"/>
    <n v="2019"/>
    <s v="Q1"/>
    <s v="Q1-2019"/>
    <x v="28"/>
    <x v="31"/>
    <s v="."/>
    <s v="England"/>
    <s v="stage_missing"/>
    <n v="11363"/>
    <n v="0.77971999999999997"/>
  </r>
  <r>
    <s v="NAoPri_cohort"/>
    <n v="2019"/>
    <s v="Q2"/>
    <s v="Q2-2019"/>
    <x v="28"/>
    <x v="31"/>
    <s v="."/>
    <s v="England"/>
    <s v="stage_missing"/>
    <n v="12014"/>
    <n v="0.77551000000000003"/>
  </r>
  <r>
    <s v="NAoPri_cohort"/>
    <n v="2019"/>
    <s v="Q3"/>
    <s v="Q3-2019"/>
    <x v="28"/>
    <x v="31"/>
    <s v="."/>
    <s v="England"/>
    <s v="stage_missing"/>
    <n v="12145"/>
    <n v="0.76434999999999997"/>
  </r>
  <r>
    <s v="NAoPri_cohort"/>
    <n v="2019"/>
    <s v="Q4"/>
    <s v="Q4-2019"/>
    <x v="28"/>
    <x v="31"/>
    <s v="."/>
    <s v="England"/>
    <s v="stage_missing"/>
    <n v="11896"/>
    <n v="0.78681999999999996"/>
  </r>
  <r>
    <s v="NAoPri_cohort"/>
    <n v="2020"/>
    <s v="Q1"/>
    <s v="Q1-2020"/>
    <x v="28"/>
    <x v="31"/>
    <s v="."/>
    <s v="England"/>
    <s v="stage_missing"/>
    <n v="11324"/>
    <n v="0.77702000000000004"/>
  </r>
  <r>
    <s v="NAoPri_cohort"/>
    <n v="2020"/>
    <s v="Q2"/>
    <s v="Q2-2020"/>
    <x v="28"/>
    <x v="31"/>
    <s v="."/>
    <s v="England"/>
    <s v="stage_missing"/>
    <n v="6104"/>
    <n v="0.75229000000000001"/>
  </r>
  <r>
    <s v="NAoPri_cohort"/>
    <n v="2020"/>
    <s v="Q3"/>
    <s v="Q3-2020"/>
    <x v="28"/>
    <x v="31"/>
    <s v="."/>
    <s v="England"/>
    <s v="stage_missing"/>
    <n v="8872"/>
    <n v="0.74234"/>
  </r>
  <r>
    <s v="NAoPri_cohort"/>
    <n v="2020"/>
    <s v="Q4"/>
    <s v="Q4-2020"/>
    <x v="28"/>
    <x v="31"/>
    <s v="."/>
    <s v="England"/>
    <s v="stage_missing"/>
    <n v="11018"/>
    <n v="0.75531000000000004"/>
  </r>
  <r>
    <s v="NAoPri_cohort"/>
    <n v="2021"/>
    <s v="Q1"/>
    <s v="Q1-2021"/>
    <x v="28"/>
    <x v="31"/>
    <s v="."/>
    <s v="England"/>
    <s v="stage_missing"/>
    <n v="10841"/>
    <n v="0.77161000000000002"/>
  </r>
  <r>
    <s v="NAoPri_cohort"/>
    <n v="2021"/>
    <s v="Q2"/>
    <s v="Q2-2021"/>
    <x v="28"/>
    <x v="31"/>
    <s v="."/>
    <s v="England"/>
    <s v="stage_missing"/>
    <n v="12072"/>
    <n v="0.77178999999999998"/>
  </r>
  <r>
    <s v="NAoPri_cohort"/>
    <n v="2021"/>
    <s v="Q3"/>
    <s v="Q3-2021"/>
    <x v="28"/>
    <x v="31"/>
    <s v="."/>
    <s v="England"/>
    <s v="stage_missing"/>
    <n v="12379"/>
    <n v="0.77688000000000001"/>
  </r>
  <r>
    <s v="NAoPri_cohort"/>
    <n v="2021"/>
    <s v="Q4"/>
    <s v="Q4-2021"/>
    <x v="28"/>
    <x v="31"/>
    <s v="."/>
    <s v="England"/>
    <s v="stage_missing"/>
    <n v="12230"/>
    <n v="0.78471000000000002"/>
  </r>
  <r>
    <s v="NAoPri_cohort"/>
    <n v="2022"/>
    <s v="Q1"/>
    <s v="Q1-2022"/>
    <x v="28"/>
    <x v="31"/>
    <s v="."/>
    <s v="England"/>
    <s v="stage_missing"/>
    <n v="11889"/>
    <n v="0.83523000000000003"/>
  </r>
  <r>
    <s v="NAoPri_cohort"/>
    <n v="2022"/>
    <s v="Q2"/>
    <s v="Q2-2022"/>
    <x v="28"/>
    <x v="31"/>
    <s v="."/>
    <s v="England"/>
    <s v="stage_missing"/>
    <n v="12057"/>
    <n v="0.82001999999999997"/>
  </r>
  <r>
    <s v="NAoPri_cohort"/>
    <n v="2022"/>
    <s v="Q3"/>
    <s v="Q3-2022"/>
    <x v="28"/>
    <x v="31"/>
    <s v="."/>
    <s v="England"/>
    <s v="stage_missing"/>
    <n v="12288"/>
    <n v="0.81062999999999996"/>
  </r>
  <r>
    <s v="NAoPri_cohort"/>
    <n v="2022"/>
    <s v="Q4"/>
    <s v="Q4-2022"/>
    <x v="28"/>
    <x v="31"/>
    <s v="."/>
    <s v="England"/>
    <s v="stage_missing"/>
    <n v="11730"/>
    <n v="0.82455000000000001"/>
  </r>
  <r>
    <s v="NAoPri_cohort"/>
    <n v="2023"/>
    <s v="Q1"/>
    <s v="Q1-2023"/>
    <x v="28"/>
    <x v="31"/>
    <s v="."/>
    <s v="England"/>
    <s v="stage_missing"/>
    <n v="11896"/>
    <n v="0.84263999999999994"/>
  </r>
  <r>
    <s v="NAoPri_cohort"/>
    <n v="2018"/>
    <s v="Q1"/>
    <s v="Q1-2018"/>
    <x v="29"/>
    <x v="32"/>
    <s v="."/>
    <s v="Surrey and Sussex"/>
    <s v="stage_missing"/>
    <n v="150"/>
    <n v="0.78666999999999998"/>
  </r>
  <r>
    <s v="NAoPri_cohort"/>
    <n v="2018"/>
    <s v="Q2"/>
    <s v="Q2-2018"/>
    <x v="29"/>
    <x v="32"/>
    <s v="."/>
    <s v="Surrey and Sussex"/>
    <s v="stage_missing"/>
    <n v="180"/>
    <n v="0.71667000000000003"/>
  </r>
  <r>
    <s v="NAoPri_cohort"/>
    <n v="2018"/>
    <s v="Q3"/>
    <s v="Q3-2018"/>
    <x v="29"/>
    <x v="32"/>
    <s v="."/>
    <s v="Surrey and Sussex"/>
    <s v="stage_missing"/>
    <n v="175"/>
    <n v="0.74856999999999996"/>
  </r>
  <r>
    <s v="NAoPri_cohort"/>
    <n v="2018"/>
    <s v="Q4"/>
    <s v="Q4-2018"/>
    <x v="29"/>
    <x v="32"/>
    <s v="."/>
    <s v="Surrey and Sussex"/>
    <s v="stage_missing"/>
    <n v="171"/>
    <n v="0.71930000000000005"/>
  </r>
  <r>
    <s v="NAoPri_cohort"/>
    <n v="2019"/>
    <s v="Q1"/>
    <s v="Q1-2019"/>
    <x v="29"/>
    <x v="32"/>
    <s v="."/>
    <s v="Surrey and Sussex"/>
    <s v="stage_missing"/>
    <n v="151"/>
    <n v="0.62914000000000003"/>
  </r>
  <r>
    <s v="NAoPri_cohort"/>
    <n v="2019"/>
    <s v="Q2"/>
    <s v="Q2-2019"/>
    <x v="29"/>
    <x v="32"/>
    <s v="."/>
    <s v="Surrey and Sussex"/>
    <s v="stage_missing"/>
    <n v="163"/>
    <n v="0.70552000000000004"/>
  </r>
  <r>
    <s v="NAoPri_cohort"/>
    <n v="2019"/>
    <s v="Q3"/>
    <s v="Q3-2019"/>
    <x v="29"/>
    <x v="32"/>
    <s v="."/>
    <s v="Surrey and Sussex"/>
    <s v="stage_missing"/>
    <n v="164"/>
    <n v="0.71950999999999998"/>
  </r>
  <r>
    <s v="NAoPri_cohort"/>
    <n v="2019"/>
    <s v="Q4"/>
    <s v="Q4-2019"/>
    <x v="29"/>
    <x v="32"/>
    <s v="."/>
    <s v="Surrey and Sussex"/>
    <s v="stage_missing"/>
    <n v="157"/>
    <n v="0.65605000000000002"/>
  </r>
  <r>
    <s v="NAoPri_cohort"/>
    <n v="2020"/>
    <s v="Q1"/>
    <s v="Q1-2020"/>
    <x v="29"/>
    <x v="32"/>
    <s v="."/>
    <s v="Surrey and Sussex"/>
    <s v="stage_missing"/>
    <n v="183"/>
    <n v="0.72131000000000001"/>
  </r>
  <r>
    <s v="NAoPri_cohort"/>
    <n v="2020"/>
    <s v="Q2"/>
    <s v="Q2-2020"/>
    <x v="29"/>
    <x v="32"/>
    <s v="."/>
    <s v="Surrey and Sussex"/>
    <s v="stage_missing"/>
    <n v="100"/>
    <n v="0.61"/>
  </r>
  <r>
    <s v="NAoPri_cohort"/>
    <n v="2020"/>
    <s v="Q3"/>
    <s v="Q3-2020"/>
    <x v="29"/>
    <x v="32"/>
    <s v="."/>
    <s v="Surrey and Sussex"/>
    <s v="stage_missing"/>
    <n v="140"/>
    <n v="0.77142999999999995"/>
  </r>
  <r>
    <s v="NAoPri_cohort"/>
    <n v="2020"/>
    <s v="Q4"/>
    <s v="Q4-2020"/>
    <x v="29"/>
    <x v="32"/>
    <s v="."/>
    <s v="Surrey and Sussex"/>
    <s v="stage_missing"/>
    <n v="182"/>
    <n v="0.74175999999999997"/>
  </r>
  <r>
    <s v="NAoPri_cohort"/>
    <n v="2021"/>
    <s v="Q1"/>
    <s v="Q1-2021"/>
    <x v="29"/>
    <x v="32"/>
    <s v="."/>
    <s v="Surrey and Sussex"/>
    <s v="stage_missing"/>
    <n v="177"/>
    <n v="0.75141000000000002"/>
  </r>
  <r>
    <s v="NAoPri_cohort"/>
    <n v="2021"/>
    <s v="Q2"/>
    <s v="Q2-2021"/>
    <x v="29"/>
    <x v="32"/>
    <s v="."/>
    <s v="Surrey and Sussex"/>
    <s v="stage_missing"/>
    <n v="172"/>
    <n v="0.76744000000000001"/>
  </r>
  <r>
    <s v="NAoPri_cohort"/>
    <n v="2021"/>
    <s v="Q3"/>
    <s v="Q3-2021"/>
    <x v="29"/>
    <x v="32"/>
    <s v="."/>
    <s v="Surrey and Sussex"/>
    <s v="stage_missing"/>
    <n v="187"/>
    <n v="0.83957000000000004"/>
  </r>
  <r>
    <s v="NAoPri_cohort"/>
    <n v="2021"/>
    <s v="Q4"/>
    <s v="Q4-2021"/>
    <x v="29"/>
    <x v="32"/>
    <s v="."/>
    <s v="Surrey and Sussex"/>
    <s v="stage_missing"/>
    <n v="194"/>
    <n v="0.81442999999999999"/>
  </r>
  <r>
    <s v="NAoPri_cohort"/>
    <n v="2022"/>
    <s v="Q1"/>
    <s v="Q1-2022"/>
    <x v="29"/>
    <x v="32"/>
    <s v="."/>
    <s v="Surrey and Sussex"/>
    <s v="stage_missing"/>
    <n v="182"/>
    <n v="0.81867999999999996"/>
  </r>
  <r>
    <s v="NAoPri_cohort"/>
    <n v="2022"/>
    <s v="Q2"/>
    <s v="Q2-2022"/>
    <x v="29"/>
    <x v="32"/>
    <s v="."/>
    <s v="Surrey and Sussex"/>
    <s v="stage_missing"/>
    <n v="144"/>
    <n v="0.79861000000000004"/>
  </r>
  <r>
    <s v="NAoPri_cohort"/>
    <n v="2022"/>
    <s v="Q3"/>
    <s v="Q3-2022"/>
    <x v="29"/>
    <x v="32"/>
    <s v="."/>
    <s v="Surrey and Sussex"/>
    <s v="stage_missing"/>
    <n v="163"/>
    <n v="0.82208999999999999"/>
  </r>
  <r>
    <s v="NAoPri_cohort"/>
    <n v="2022"/>
    <s v="Q4"/>
    <s v="Q4-2022"/>
    <x v="29"/>
    <x v="32"/>
    <s v="."/>
    <s v="Surrey and Sussex"/>
    <s v="stage_missing"/>
    <n v="167"/>
    <n v="0.75448999999999999"/>
  </r>
  <r>
    <s v="NAoPri_cohort"/>
    <n v="2023"/>
    <s v="Q1"/>
    <s v="Q1-2023"/>
    <x v="29"/>
    <x v="32"/>
    <s v="."/>
    <s v="Surrey and Sussex"/>
    <s v="stage_missing"/>
    <n v="165"/>
    <n v="0.98182000000000003"/>
  </r>
  <r>
    <s v="NAoPri_cohort"/>
    <n v="2018"/>
    <s v="Q1"/>
    <s v="Q1-2018"/>
    <x v="30"/>
    <x v="33"/>
    <s v="."/>
    <s v="Northern"/>
    <s v="stage_missing"/>
    <n v="148"/>
    <n v="0.58784000000000003"/>
  </r>
  <r>
    <s v="NAoPri_cohort"/>
    <n v="2018"/>
    <s v="Q2"/>
    <s v="Q2-2018"/>
    <x v="30"/>
    <x v="33"/>
    <s v="."/>
    <s v="Northern"/>
    <s v="stage_missing"/>
    <n v="150"/>
    <n v="0.55332999999999999"/>
  </r>
  <r>
    <s v="NAoPri_cohort"/>
    <n v="2018"/>
    <s v="Q3"/>
    <s v="Q3-2018"/>
    <x v="30"/>
    <x v="33"/>
    <s v="."/>
    <s v="Northern"/>
    <s v="stage_missing"/>
    <n v="184"/>
    <n v="0.59782999999999997"/>
  </r>
  <r>
    <s v="NAoPri_cohort"/>
    <n v="2018"/>
    <s v="Q4"/>
    <s v="Q4-2018"/>
    <x v="30"/>
    <x v="33"/>
    <s v="."/>
    <s v="Northern"/>
    <s v="stage_missing"/>
    <n v="139"/>
    <n v="0.57554000000000005"/>
  </r>
  <r>
    <s v="NAoPri_cohort"/>
    <n v="2019"/>
    <s v="Q1"/>
    <s v="Q1-2019"/>
    <x v="30"/>
    <x v="33"/>
    <s v="."/>
    <s v="Northern"/>
    <s v="stage_missing"/>
    <n v="127"/>
    <n v="0.57479999999999998"/>
  </r>
  <r>
    <s v="NAoPri_cohort"/>
    <n v="2019"/>
    <s v="Q2"/>
    <s v="Q2-2019"/>
    <x v="30"/>
    <x v="33"/>
    <s v="."/>
    <s v="Northern"/>
    <s v="stage_missing"/>
    <n v="133"/>
    <n v="0.81955"/>
  </r>
  <r>
    <s v="NAoPri_cohort"/>
    <n v="2019"/>
    <s v="Q3"/>
    <s v="Q3-2019"/>
    <x v="30"/>
    <x v="33"/>
    <s v="."/>
    <s v="Northern"/>
    <s v="stage_missing"/>
    <n v="160"/>
    <n v="0.83750000000000002"/>
  </r>
  <r>
    <s v="NAoPri_cohort"/>
    <n v="2019"/>
    <s v="Q4"/>
    <s v="Q4-2019"/>
    <x v="30"/>
    <x v="33"/>
    <s v="."/>
    <s v="Northern"/>
    <s v="stage_missing"/>
    <n v="162"/>
    <n v="0.82099"/>
  </r>
  <r>
    <s v="NAoPri_cohort"/>
    <n v="2020"/>
    <s v="Q1"/>
    <s v="Q1-2020"/>
    <x v="30"/>
    <x v="33"/>
    <s v="."/>
    <s v="Northern"/>
    <s v="stage_missing"/>
    <n v="146"/>
    <n v="0.67808000000000002"/>
  </r>
  <r>
    <s v="NAoPri_cohort"/>
    <n v="2020"/>
    <s v="Q2"/>
    <s v="Q2-2020"/>
    <x v="30"/>
    <x v="33"/>
    <s v="."/>
    <s v="Northern"/>
    <s v="stage_missing"/>
    <n v="44"/>
    <n v="0.65908999999999995"/>
  </r>
  <r>
    <s v="NAoPri_cohort"/>
    <n v="2020"/>
    <s v="Q3"/>
    <s v="Q3-2020"/>
    <x v="30"/>
    <x v="33"/>
    <s v="."/>
    <s v="Northern"/>
    <s v="stage_missing"/>
    <n v="112"/>
    <n v="0.66071000000000002"/>
  </r>
  <r>
    <s v="NAoPri_cohort"/>
    <n v="2020"/>
    <s v="Q4"/>
    <s v="Q4-2020"/>
    <x v="30"/>
    <x v="33"/>
    <s v="."/>
    <s v="Northern"/>
    <s v="stage_missing"/>
    <n v="130"/>
    <n v="0.64615"/>
  </r>
  <r>
    <s v="NAoPri_cohort"/>
    <n v="2021"/>
    <s v="Q1"/>
    <s v="Q1-2021"/>
    <x v="30"/>
    <x v="33"/>
    <s v="."/>
    <s v="Northern"/>
    <s v="stage_missing"/>
    <n v="164"/>
    <n v="0.74390000000000001"/>
  </r>
  <r>
    <s v="NAoPri_cohort"/>
    <n v="2021"/>
    <s v="Q2"/>
    <s v="Q2-2021"/>
    <x v="30"/>
    <x v="33"/>
    <s v="."/>
    <s v="Northern"/>
    <s v="stage_missing"/>
    <n v="167"/>
    <n v="0.73053999999999997"/>
  </r>
  <r>
    <s v="NAoPri_cohort"/>
    <n v="2021"/>
    <s v="Q3"/>
    <s v="Q3-2021"/>
    <x v="30"/>
    <x v="33"/>
    <s v="."/>
    <s v="Northern"/>
    <s v="stage_missing"/>
    <n v="173"/>
    <n v="0.78613"/>
  </r>
  <r>
    <s v="NAoPri_cohort"/>
    <n v="2021"/>
    <s v="Q4"/>
    <s v="Q4-2021"/>
    <x v="30"/>
    <x v="33"/>
    <s v="."/>
    <s v="Northern"/>
    <s v="stage_missing"/>
    <n v="163"/>
    <n v="0.82821999999999996"/>
  </r>
  <r>
    <s v="NAoPri_cohort"/>
    <n v="2022"/>
    <s v="Q1"/>
    <s v="Q1-2022"/>
    <x v="30"/>
    <x v="33"/>
    <s v="."/>
    <s v="Northern"/>
    <s v="stage_missing"/>
    <n v="148"/>
    <n v="0.85135000000000005"/>
  </r>
  <r>
    <s v="NAoPri_cohort"/>
    <n v="2022"/>
    <s v="Q2"/>
    <s v="Q2-2022"/>
    <x v="30"/>
    <x v="33"/>
    <s v="."/>
    <s v="Northern"/>
    <s v="stage_missing"/>
    <n v="160"/>
    <n v="0.78749999999999998"/>
  </r>
  <r>
    <s v="NAoPri_cohort"/>
    <n v="2022"/>
    <s v="Q3"/>
    <s v="Q3-2022"/>
    <x v="30"/>
    <x v="33"/>
    <s v="."/>
    <s v="Northern"/>
    <s v="stage_missing"/>
    <n v="189"/>
    <n v="0.81481000000000003"/>
  </r>
  <r>
    <s v="NAoPri_cohort"/>
    <n v="2022"/>
    <s v="Q4"/>
    <s v="Q4-2022"/>
    <x v="30"/>
    <x v="33"/>
    <s v="."/>
    <s v="Northern"/>
    <s v="stage_missing"/>
    <n v="160"/>
    <n v="0.86250000000000004"/>
  </r>
  <r>
    <s v="NAoPri_cohort"/>
    <n v="2023"/>
    <s v="Q1"/>
    <s v="Q1-2023"/>
    <x v="30"/>
    <x v="33"/>
    <s v="."/>
    <s v="Northern"/>
    <s v="stage_missing"/>
    <n v="167"/>
    <n v="0.73653000000000002"/>
  </r>
  <r>
    <s v="NAoPri_cohort"/>
    <n v="2018"/>
    <s v="Q1"/>
    <s v="Q1-2018"/>
    <x v="31"/>
    <x v="34"/>
    <s v="."/>
    <s v="West Midlands"/>
    <s v="stage_missing"/>
    <n v="28"/>
    <n v="0.78571000000000002"/>
  </r>
  <r>
    <s v="NAoPri_cohort"/>
    <n v="2018"/>
    <s v="Q2"/>
    <s v="Q2-2018"/>
    <x v="31"/>
    <x v="34"/>
    <s v="."/>
    <s v="West Midlands"/>
    <s v="stage_missing"/>
    <n v="29"/>
    <n v="0.93103000000000002"/>
  </r>
  <r>
    <s v="NAoPri_cohort"/>
    <n v="2018"/>
    <s v="Q3"/>
    <s v="Q3-2018"/>
    <x v="31"/>
    <x v="34"/>
    <s v="."/>
    <s v="West Midlands"/>
    <s v="stage_missing"/>
    <n v="41"/>
    <n v="0.95121999999999995"/>
  </r>
  <r>
    <s v="NAoPri_cohort"/>
    <n v="2018"/>
    <s v="Q4"/>
    <s v="Q4-2018"/>
    <x v="31"/>
    <x v="34"/>
    <s v="."/>
    <s v="West Midlands"/>
    <s v="stage_missing"/>
    <n v="26"/>
    <n v="1"/>
  </r>
  <r>
    <s v="NAoPri_cohort"/>
    <n v="2019"/>
    <s v="Q1"/>
    <s v="Q1-2019"/>
    <x v="31"/>
    <x v="34"/>
    <s v="."/>
    <s v="West Midlands"/>
    <s v="stage_missing"/>
    <n v="28"/>
    <n v="1"/>
  </r>
  <r>
    <s v="NAoPri_cohort"/>
    <n v="2019"/>
    <s v="Q2"/>
    <s v="Q2-2019"/>
    <x v="31"/>
    <x v="34"/>
    <s v="."/>
    <s v="West Midlands"/>
    <s v="stage_missing"/>
    <n v="39"/>
    <n v="1"/>
  </r>
  <r>
    <s v="NAoPri_cohort"/>
    <n v="2019"/>
    <s v="Q3"/>
    <s v="Q3-2019"/>
    <x v="31"/>
    <x v="34"/>
    <s v="."/>
    <s v="West Midlands"/>
    <s v="stage_missing"/>
    <n v="36"/>
    <n v="0.94443999999999995"/>
  </r>
  <r>
    <s v="NAoPri_cohort"/>
    <n v="2019"/>
    <s v="Q4"/>
    <s v="Q4-2019"/>
    <x v="31"/>
    <x v="34"/>
    <s v="."/>
    <s v="West Midlands"/>
    <s v="stage_missing"/>
    <n v="39"/>
    <n v="1"/>
  </r>
  <r>
    <s v="NAoPri_cohort"/>
    <n v="2020"/>
    <s v="Q1"/>
    <s v="Q1-2020"/>
    <x v="31"/>
    <x v="34"/>
    <s v="."/>
    <s v="West Midlands"/>
    <s v="stage_missing"/>
    <n v="30"/>
    <n v="1"/>
  </r>
  <r>
    <s v="NAoPri_cohort"/>
    <n v="2020"/>
    <s v="Q2"/>
    <s v="Q2-2020"/>
    <x v="31"/>
    <x v="34"/>
    <s v="."/>
    <s v="West Midlands"/>
    <s v="stage_missing"/>
    <n v="22"/>
    <n v="1"/>
  </r>
  <r>
    <s v="NAoPri_cohort"/>
    <n v="2020"/>
    <s v="Q3"/>
    <s v="Q3-2020"/>
    <x v="31"/>
    <x v="34"/>
    <s v="."/>
    <s v="West Midlands"/>
    <s v="stage_missing"/>
    <n v="28"/>
    <n v="1"/>
  </r>
  <r>
    <s v="NAoPri_cohort"/>
    <n v="2020"/>
    <s v="Q4"/>
    <s v="Q4-2020"/>
    <x v="31"/>
    <x v="34"/>
    <s v="."/>
    <s v="West Midlands"/>
    <s v="stage_missing"/>
    <n v="31"/>
    <n v="1"/>
  </r>
  <r>
    <s v="NAoPri_cohort"/>
    <n v="2021"/>
    <s v="Q1"/>
    <s v="Q1-2021"/>
    <x v="31"/>
    <x v="34"/>
    <s v="."/>
    <s v="West Midlands"/>
    <s v="stage_missing"/>
    <n v="24"/>
    <n v="1"/>
  </r>
  <r>
    <s v="NAoPri_cohort"/>
    <n v="2021"/>
    <s v="Q2"/>
    <s v="Q2-2021"/>
    <x v="31"/>
    <x v="34"/>
    <s v="."/>
    <s v="West Midlands"/>
    <s v="stage_missing"/>
    <n v="42"/>
    <n v="0.97619"/>
  </r>
  <r>
    <s v="NAoPri_cohort"/>
    <n v="2021"/>
    <s v="Q3"/>
    <s v="Q3-2021"/>
    <x v="31"/>
    <x v="34"/>
    <s v="."/>
    <s v="West Midlands"/>
    <s v="stage_missing"/>
    <n v="49"/>
    <n v="0.97958999999999996"/>
  </r>
  <r>
    <s v="NAoPri_cohort"/>
    <n v="2021"/>
    <s v="Q4"/>
    <s v="Q4-2021"/>
    <x v="31"/>
    <x v="34"/>
    <s v="."/>
    <s v="West Midlands"/>
    <s v="stage_missing"/>
    <n v="31"/>
    <n v="1"/>
  </r>
  <r>
    <s v="NAoPri_cohort"/>
    <n v="2022"/>
    <s v="Q1"/>
    <s v="Q1-2022"/>
    <x v="31"/>
    <x v="34"/>
    <s v="."/>
    <s v="West Midlands"/>
    <s v="stage_missing"/>
    <n v="26"/>
    <n v="1"/>
  </r>
  <r>
    <s v="NAoPri_cohort"/>
    <n v="2022"/>
    <s v="Q2"/>
    <s v="Q2-2022"/>
    <x v="31"/>
    <x v="34"/>
    <s v="."/>
    <s v="West Midlands"/>
    <s v="stage_missing"/>
    <n v="31"/>
    <n v="1"/>
  </r>
  <r>
    <s v="NAoPri_cohort"/>
    <n v="2022"/>
    <s v="Q3"/>
    <s v="Q3-2022"/>
    <x v="31"/>
    <x v="34"/>
    <s v="."/>
    <s v="West Midlands"/>
    <s v="stage_missing"/>
    <n v="37"/>
    <n v="0.94594999999999996"/>
  </r>
  <r>
    <s v="NAoPri_cohort"/>
    <n v="2022"/>
    <s v="Q4"/>
    <s v="Q4-2022"/>
    <x v="31"/>
    <x v="34"/>
    <s v="."/>
    <s v="West Midlands"/>
    <s v="stage_missing"/>
    <n v="44"/>
    <n v="1"/>
  </r>
  <r>
    <s v="NAoPri_cohort"/>
    <n v="2023"/>
    <s v="Q1"/>
    <s v="Q1-2023"/>
    <x v="31"/>
    <x v="34"/>
    <s v="."/>
    <s v="West Midlands"/>
    <s v="stage_missing"/>
    <n v="37"/>
    <n v="0.97297"/>
  </r>
  <r>
    <s v="NAoPri_cohort"/>
    <n v="2018"/>
    <s v="Q1"/>
    <s v="Q1-2018"/>
    <x v="32"/>
    <x v="35"/>
    <s v="."/>
    <s v="Somerset, Wiltshire, Avon and Gloucestershire"/>
    <s v="stage_missing"/>
    <n v="139"/>
    <n v="0.86331000000000002"/>
  </r>
  <r>
    <s v="NAoPri_cohort"/>
    <n v="2018"/>
    <s v="Q2"/>
    <s v="Q2-2018"/>
    <x v="32"/>
    <x v="35"/>
    <s v="."/>
    <s v="Somerset, Wiltshire, Avon and Gloucestershire"/>
    <s v="stage_missing"/>
    <n v="153"/>
    <n v="0.88234999999999997"/>
  </r>
  <r>
    <s v="NAoPri_cohort"/>
    <n v="2018"/>
    <s v="Q3"/>
    <s v="Q3-2018"/>
    <x v="32"/>
    <x v="35"/>
    <s v="."/>
    <s v="Somerset, Wiltshire, Avon and Gloucestershire"/>
    <s v="stage_missing"/>
    <n v="165"/>
    <n v="0.95757999999999999"/>
  </r>
  <r>
    <s v="NAoPri_cohort"/>
    <n v="2018"/>
    <s v="Q4"/>
    <s v="Q4-2018"/>
    <x v="32"/>
    <x v="35"/>
    <s v="."/>
    <s v="Somerset, Wiltshire, Avon and Gloucestershire"/>
    <s v="stage_missing"/>
    <n v="157"/>
    <n v="0.95540999999999998"/>
  </r>
  <r>
    <s v="NAoPri_cohort"/>
    <n v="2019"/>
    <s v="Q1"/>
    <s v="Q1-2019"/>
    <x v="32"/>
    <x v="35"/>
    <s v="."/>
    <s v="Somerset, Wiltshire, Avon and Gloucestershire"/>
    <s v="stage_missing"/>
    <n v="152"/>
    <n v="0.92105000000000004"/>
  </r>
  <r>
    <s v="NAoPri_cohort"/>
    <n v="2019"/>
    <s v="Q2"/>
    <s v="Q2-2019"/>
    <x v="32"/>
    <x v="35"/>
    <s v="."/>
    <s v="Somerset, Wiltshire, Avon and Gloucestershire"/>
    <s v="stage_missing"/>
    <n v="178"/>
    <n v="0.90449000000000002"/>
  </r>
  <r>
    <s v="NAoPri_cohort"/>
    <n v="2019"/>
    <s v="Q3"/>
    <s v="Q3-2019"/>
    <x v="32"/>
    <x v="35"/>
    <s v="."/>
    <s v="Somerset, Wiltshire, Avon and Gloucestershire"/>
    <s v="stage_missing"/>
    <n v="164"/>
    <n v="0.92683000000000004"/>
  </r>
  <r>
    <s v="NAoPri_cohort"/>
    <n v="2019"/>
    <s v="Q4"/>
    <s v="Q4-2019"/>
    <x v="32"/>
    <x v="35"/>
    <s v="."/>
    <s v="Somerset, Wiltshire, Avon and Gloucestershire"/>
    <s v="stage_missing"/>
    <n v="148"/>
    <n v="0.95269999999999999"/>
  </r>
  <r>
    <s v="NAoPri_cohort"/>
    <n v="2020"/>
    <s v="Q1"/>
    <s v="Q1-2020"/>
    <x v="32"/>
    <x v="35"/>
    <s v="."/>
    <s v="Somerset, Wiltshire, Avon and Gloucestershire"/>
    <s v="stage_missing"/>
    <n v="165"/>
    <n v="0.90908999999999995"/>
  </r>
  <r>
    <s v="NAoPri_cohort"/>
    <n v="2020"/>
    <s v="Q2"/>
    <s v="Q2-2020"/>
    <x v="32"/>
    <x v="35"/>
    <s v="."/>
    <s v="Somerset, Wiltshire, Avon and Gloucestershire"/>
    <s v="stage_missing"/>
    <n v="85"/>
    <n v="0.95294000000000001"/>
  </r>
  <r>
    <s v="NAoPri_cohort"/>
    <n v="2020"/>
    <s v="Q3"/>
    <s v="Q3-2020"/>
    <x v="32"/>
    <x v="35"/>
    <s v="."/>
    <s v="Somerset, Wiltshire, Avon and Gloucestershire"/>
    <s v="stage_missing"/>
    <n v="147"/>
    <n v="0.96599000000000002"/>
  </r>
  <r>
    <s v="NAoPri_cohort"/>
    <n v="2020"/>
    <s v="Q4"/>
    <s v="Q4-2020"/>
    <x v="32"/>
    <x v="35"/>
    <s v="."/>
    <s v="Somerset, Wiltshire, Avon and Gloucestershire"/>
    <s v="stage_missing"/>
    <n v="169"/>
    <n v="0.93491000000000002"/>
  </r>
  <r>
    <s v="NAoPri_cohort"/>
    <n v="2021"/>
    <s v="Q1"/>
    <s v="Q1-2021"/>
    <x v="32"/>
    <x v="35"/>
    <s v="."/>
    <s v="Somerset, Wiltshire, Avon and Gloucestershire"/>
    <s v="stage_missing"/>
    <n v="159"/>
    <n v="0.98741999999999996"/>
  </r>
  <r>
    <s v="NAoPri_cohort"/>
    <n v="2021"/>
    <s v="Q2"/>
    <s v="Q2-2021"/>
    <x v="32"/>
    <x v="35"/>
    <s v="."/>
    <s v="Somerset, Wiltshire, Avon and Gloucestershire"/>
    <s v="stage_missing"/>
    <n v="168"/>
    <n v="0.97023999999999999"/>
  </r>
  <r>
    <s v="NAoPri_cohort"/>
    <n v="2021"/>
    <s v="Q3"/>
    <s v="Q3-2021"/>
    <x v="32"/>
    <x v="35"/>
    <s v="."/>
    <s v="Somerset, Wiltshire, Avon and Gloucestershire"/>
    <s v="stage_missing"/>
    <n v="186"/>
    <n v="0.95160999999999996"/>
  </r>
  <r>
    <s v="NAoPri_cohort"/>
    <n v="2021"/>
    <s v="Q4"/>
    <s v="Q4-2021"/>
    <x v="32"/>
    <x v="35"/>
    <s v="."/>
    <s v="Somerset, Wiltshire, Avon and Gloucestershire"/>
    <s v="stage_missing"/>
    <n v="194"/>
    <n v="0.95875999999999995"/>
  </r>
  <r>
    <s v="NAoPri_cohort"/>
    <n v="2022"/>
    <s v="Q1"/>
    <s v="Q1-2022"/>
    <x v="32"/>
    <x v="35"/>
    <s v="."/>
    <s v="Somerset, Wiltshire, Avon and Gloucestershire"/>
    <s v="stage_missing"/>
    <n v="172"/>
    <n v="0.97674000000000005"/>
  </r>
  <r>
    <s v="NAoPri_cohort"/>
    <n v="2022"/>
    <s v="Q2"/>
    <s v="Q2-2022"/>
    <x v="32"/>
    <x v="35"/>
    <s v="."/>
    <s v="Somerset, Wiltshire, Avon and Gloucestershire"/>
    <s v="stage_missing"/>
    <n v="159"/>
    <n v="0.99370999999999998"/>
  </r>
  <r>
    <s v="NAoPri_cohort"/>
    <n v="2022"/>
    <s v="Q3"/>
    <s v="Q3-2022"/>
    <x v="32"/>
    <x v="35"/>
    <s v="."/>
    <s v="Somerset, Wiltshire, Avon and Gloucestershire"/>
    <s v="stage_missing"/>
    <n v="144"/>
    <n v="0.97916999999999998"/>
  </r>
  <r>
    <s v="NAoPri_cohort"/>
    <n v="2022"/>
    <s v="Q4"/>
    <s v="Q4-2022"/>
    <x v="32"/>
    <x v="35"/>
    <s v="."/>
    <s v="Somerset, Wiltshire, Avon and Gloucestershire"/>
    <s v="stage_missing"/>
    <n v="158"/>
    <n v="0.95569999999999999"/>
  </r>
  <r>
    <s v="NAoPri_cohort"/>
    <n v="2023"/>
    <s v="Q1"/>
    <s v="Q1-2023"/>
    <x v="32"/>
    <x v="35"/>
    <s v="."/>
    <s v="Somerset, Wiltshire, Avon and Gloucestershire"/>
    <s v="stage_missing"/>
    <n v="170"/>
    <n v="0.97646999999999995"/>
  </r>
  <r>
    <s v="NAoPri_cohort"/>
    <n v="2018"/>
    <s v="Q1"/>
    <s v="Q1-2018"/>
    <x v="33"/>
    <x v="36"/>
    <s v="."/>
    <s v="Thames Valley"/>
    <s v="stage_missing"/>
    <n v="111"/>
    <n v="0.46847"/>
  </r>
  <r>
    <s v="NAoPri_cohort"/>
    <n v="2018"/>
    <s v="Q2"/>
    <s v="Q2-2018"/>
    <x v="33"/>
    <x v="36"/>
    <s v="."/>
    <s v="Thames Valley"/>
    <s v="stage_missing"/>
    <n v="114"/>
    <n v="0.45613999999999999"/>
  </r>
  <r>
    <s v="NAoPri_cohort"/>
    <n v="2018"/>
    <s v="Q3"/>
    <s v="Q3-2018"/>
    <x v="33"/>
    <x v="36"/>
    <s v="."/>
    <s v="Thames Valley"/>
    <s v="stage_missing"/>
    <n v="106"/>
    <n v="0.64151000000000002"/>
  </r>
  <r>
    <s v="NAoPri_cohort"/>
    <n v="2018"/>
    <s v="Q4"/>
    <s v="Q4-2018"/>
    <x v="33"/>
    <x v="36"/>
    <s v="."/>
    <s v="Thames Valley"/>
    <s v="stage_missing"/>
    <n v="75"/>
    <n v="0.65332999999999997"/>
  </r>
  <r>
    <s v="NAoPri_cohort"/>
    <n v="2019"/>
    <s v="Q1"/>
    <s v="Q1-2019"/>
    <x v="33"/>
    <x v="36"/>
    <s v="."/>
    <s v="Thames Valley"/>
    <s v="stage_missing"/>
    <n v="137"/>
    <n v="0.79561999999999999"/>
  </r>
  <r>
    <s v="NAoPri_cohort"/>
    <n v="2019"/>
    <s v="Q2"/>
    <s v="Q2-2019"/>
    <x v="33"/>
    <x v="36"/>
    <s v="."/>
    <s v="Thames Valley"/>
    <s v="stage_missing"/>
    <n v="116"/>
    <n v="0.56033999999999995"/>
  </r>
  <r>
    <s v="NAoPri_cohort"/>
    <n v="2019"/>
    <s v="Q3"/>
    <s v="Q3-2019"/>
    <x v="33"/>
    <x v="36"/>
    <s v="."/>
    <s v="Thames Valley"/>
    <s v="stage_missing"/>
    <n v="114"/>
    <n v="0.69298000000000004"/>
  </r>
  <r>
    <s v="NAoPri_cohort"/>
    <n v="2019"/>
    <s v="Q4"/>
    <s v="Q4-2019"/>
    <x v="33"/>
    <x v="36"/>
    <s v="."/>
    <s v="Thames Valley"/>
    <s v="stage_missing"/>
    <n v="94"/>
    <n v="0.81915000000000004"/>
  </r>
  <r>
    <s v="NAoPri_cohort"/>
    <n v="2020"/>
    <s v="Q1"/>
    <s v="Q1-2020"/>
    <x v="33"/>
    <x v="36"/>
    <s v="."/>
    <s v="Thames Valley"/>
    <s v="stage_missing"/>
    <n v="109"/>
    <n v="0.89907999999999999"/>
  </r>
  <r>
    <s v="NAoPri_cohort"/>
    <n v="2020"/>
    <s v="Q2"/>
    <s v="Q2-2020"/>
    <x v="33"/>
    <x v="36"/>
    <s v="."/>
    <s v="Thames Valley"/>
    <s v="stage_missing"/>
    <n v="59"/>
    <n v="0.79661000000000004"/>
  </r>
  <r>
    <s v="NAoPri_cohort"/>
    <n v="2020"/>
    <s v="Q3"/>
    <s v="Q3-2020"/>
    <x v="33"/>
    <x v="36"/>
    <s v="."/>
    <s v="Thames Valley"/>
    <s v="stage_missing"/>
    <n v="97"/>
    <n v="0.43298999999999999"/>
  </r>
  <r>
    <s v="NAoPri_cohort"/>
    <n v="2020"/>
    <s v="Q4"/>
    <s v="Q4-2020"/>
    <x v="33"/>
    <x v="36"/>
    <s v="."/>
    <s v="Thames Valley"/>
    <s v="stage_missing"/>
    <n v="98"/>
    <n v="0.76531000000000005"/>
  </r>
  <r>
    <s v="NAoPri_cohort"/>
    <n v="2021"/>
    <s v="Q1"/>
    <s v="Q1-2021"/>
    <x v="33"/>
    <x v="36"/>
    <s v="."/>
    <s v="Thames Valley"/>
    <s v="stage_missing"/>
    <n v="99"/>
    <n v="0.77778000000000003"/>
  </r>
  <r>
    <s v="NAoPri_cohort"/>
    <n v="2021"/>
    <s v="Q2"/>
    <s v="Q2-2021"/>
    <x v="33"/>
    <x v="36"/>
    <s v="."/>
    <s v="Thames Valley"/>
    <s v="stage_missing"/>
    <n v="98"/>
    <n v="0.85714000000000001"/>
  </r>
  <r>
    <s v="NAoPri_cohort"/>
    <n v="2021"/>
    <s v="Q3"/>
    <s v="Q3-2021"/>
    <x v="33"/>
    <x v="36"/>
    <s v="."/>
    <s v="Thames Valley"/>
    <s v="stage_missing"/>
    <n v="126"/>
    <n v="0.77778000000000003"/>
  </r>
  <r>
    <s v="NAoPri_cohort"/>
    <n v="2021"/>
    <s v="Q4"/>
    <s v="Q4-2021"/>
    <x v="33"/>
    <x v="36"/>
    <s v="."/>
    <s v="Thames Valley"/>
    <s v="stage_missing"/>
    <n v="100"/>
    <n v="0.75"/>
  </r>
  <r>
    <s v="NAoPri_cohort"/>
    <n v="2022"/>
    <s v="Q1"/>
    <s v="Q1-2022"/>
    <x v="33"/>
    <x v="36"/>
    <s v="."/>
    <s v="Thames Valley"/>
    <s v="stage_missing"/>
    <n v="97"/>
    <n v="0.79381000000000002"/>
  </r>
  <r>
    <s v="NAoPri_cohort"/>
    <n v="2022"/>
    <s v="Q2"/>
    <s v="Q2-2022"/>
    <x v="33"/>
    <x v="36"/>
    <s v="."/>
    <s v="Thames Valley"/>
    <s v="stage_missing"/>
    <n v="97"/>
    <n v="0.79381000000000002"/>
  </r>
  <r>
    <s v="NAoPri_cohort"/>
    <n v="2022"/>
    <s v="Q3"/>
    <s v="Q3-2022"/>
    <x v="33"/>
    <x v="36"/>
    <s v="."/>
    <s v="Thames Valley"/>
    <s v="stage_missing"/>
    <n v="98"/>
    <n v="0.79591999999999996"/>
  </r>
  <r>
    <s v="NAoPri_cohort"/>
    <n v="2022"/>
    <s v="Q4"/>
    <s v="Q4-2022"/>
    <x v="33"/>
    <x v="36"/>
    <s v="."/>
    <s v="Thames Valley"/>
    <s v="stage_missing"/>
    <n v="105"/>
    <n v="0.85714000000000001"/>
  </r>
  <r>
    <s v="NAoPri_cohort"/>
    <n v="2023"/>
    <s v="Q1"/>
    <s v="Q1-2023"/>
    <x v="33"/>
    <x v="36"/>
    <s v="."/>
    <s v="Thames Valley"/>
    <s v="stage_missing"/>
    <n v="101"/>
    <n v="0.86138999999999999"/>
  </r>
  <r>
    <s v="NAoPri_cohort"/>
    <n v="2018"/>
    <s v="Q1"/>
    <s v="Q1-2018"/>
    <x v="13"/>
    <x v="37"/>
    <s v="."/>
    <s v="Greater Manchester"/>
    <s v="stage_missing"/>
    <n v="269"/>
    <n v="0.76207999999999998"/>
  </r>
  <r>
    <s v="NAoPri_cohort"/>
    <n v="2018"/>
    <s v="Q2"/>
    <s v="Q2-2018"/>
    <x v="13"/>
    <x v="37"/>
    <s v="."/>
    <s v="Greater Manchester"/>
    <s v="stage_missing"/>
    <n v="429"/>
    <n v="0.79486999999999997"/>
  </r>
  <r>
    <s v="NAoPri_cohort"/>
    <n v="2018"/>
    <s v="Q3"/>
    <s v="Q3-2018"/>
    <x v="13"/>
    <x v="37"/>
    <s v="."/>
    <s v="Greater Manchester"/>
    <s v="stage_missing"/>
    <n v="469"/>
    <n v="0.85714000000000001"/>
  </r>
  <r>
    <s v="NAoPri_cohort"/>
    <n v="2018"/>
    <s v="Q4"/>
    <s v="Q4-2018"/>
    <x v="13"/>
    <x v="37"/>
    <s v="."/>
    <s v="Greater Manchester"/>
    <s v="stage_missing"/>
    <n v="443"/>
    <n v="0.91422000000000003"/>
  </r>
  <r>
    <s v="NAoPri_cohort"/>
    <n v="2019"/>
    <s v="Q1"/>
    <s v="Q1-2019"/>
    <x v="13"/>
    <x v="37"/>
    <s v="."/>
    <s v="Greater Manchester"/>
    <s v="stage_missing"/>
    <n v="426"/>
    <n v="0.90141000000000004"/>
  </r>
  <r>
    <s v="NAoPri_cohort"/>
    <n v="2019"/>
    <s v="Q2"/>
    <s v="Q2-2019"/>
    <x v="13"/>
    <x v="37"/>
    <s v="."/>
    <s v="Greater Manchester"/>
    <s v="stage_missing"/>
    <n v="431"/>
    <n v="0.85846999999999996"/>
  </r>
  <r>
    <s v="NAoPri_cohort"/>
    <n v="2019"/>
    <s v="Q3"/>
    <s v="Q3-2019"/>
    <x v="13"/>
    <x v="37"/>
    <s v="."/>
    <s v="Greater Manchester"/>
    <s v="stage_missing"/>
    <n v="495"/>
    <n v="0.89495000000000002"/>
  </r>
  <r>
    <s v="NAoPri_cohort"/>
    <n v="2019"/>
    <s v="Q4"/>
    <s v="Q4-2019"/>
    <x v="13"/>
    <x v="37"/>
    <s v="."/>
    <s v="Greater Manchester"/>
    <s v="stage_missing"/>
    <n v="479"/>
    <n v="0.83506999999999998"/>
  </r>
  <r>
    <s v="NAoPri_cohort"/>
    <n v="2020"/>
    <s v="Q1"/>
    <s v="Q1-2020"/>
    <x v="13"/>
    <x v="37"/>
    <s v="."/>
    <s v="Greater Manchester"/>
    <s v="stage_missing"/>
    <n v="445"/>
    <n v="0.75505999999999995"/>
  </r>
  <r>
    <s v="NAoPri_cohort"/>
    <n v="2020"/>
    <s v="Q2"/>
    <s v="Q2-2020"/>
    <x v="13"/>
    <x v="37"/>
    <s v="."/>
    <s v="Greater Manchester"/>
    <s v="stage_missing"/>
    <n v="152"/>
    <n v="0.72367999999999999"/>
  </r>
  <r>
    <s v="NAoPri_cohort"/>
    <n v="2020"/>
    <s v="Q3"/>
    <s v="Q3-2020"/>
    <x v="13"/>
    <x v="37"/>
    <s v="."/>
    <s v="Greater Manchester"/>
    <s v="stage_missing"/>
    <n v="238"/>
    <n v="0.73109000000000002"/>
  </r>
  <r>
    <s v="NAoPri_cohort"/>
    <n v="2020"/>
    <s v="Q4"/>
    <s v="Q4-2020"/>
    <x v="13"/>
    <x v="37"/>
    <s v="."/>
    <s v="Greater Manchester"/>
    <s v="stage_missing"/>
    <n v="378"/>
    <n v="0.73809999999999998"/>
  </r>
  <r>
    <s v="NAoPri_cohort"/>
    <n v="2021"/>
    <s v="Q1"/>
    <s v="Q1-2021"/>
    <x v="13"/>
    <x v="37"/>
    <s v="."/>
    <s v="Greater Manchester"/>
    <s v="stage_missing"/>
    <n v="379"/>
    <n v="0.75726000000000004"/>
  </r>
  <r>
    <s v="NAoPri_cohort"/>
    <n v="2021"/>
    <s v="Q2"/>
    <s v="Q2-2021"/>
    <x v="13"/>
    <x v="37"/>
    <s v="."/>
    <s v="Greater Manchester"/>
    <s v="stage_missing"/>
    <n v="343"/>
    <n v="0.68513000000000002"/>
  </r>
  <r>
    <s v="NAoPri_cohort"/>
    <n v="2021"/>
    <s v="Q3"/>
    <s v="Q3-2021"/>
    <x v="13"/>
    <x v="37"/>
    <s v="."/>
    <s v="Greater Manchester"/>
    <s v="stage_missing"/>
    <n v="343"/>
    <n v="0.72302999999999995"/>
  </r>
  <r>
    <s v="NAoPri_cohort"/>
    <n v="2021"/>
    <s v="Q4"/>
    <s v="Q4-2021"/>
    <x v="13"/>
    <x v="37"/>
    <s v="."/>
    <s v="Greater Manchester"/>
    <s v="stage_missing"/>
    <n v="293"/>
    <n v="0.68259000000000003"/>
  </r>
  <r>
    <s v="NAoPri_cohort"/>
    <n v="2022"/>
    <s v="Q1"/>
    <s v="Q1-2022"/>
    <x v="13"/>
    <x v="37"/>
    <s v="."/>
    <s v="Greater Manchester"/>
    <s v="stage_missing"/>
    <n v="267"/>
    <n v="0.68164999999999998"/>
  </r>
  <r>
    <s v="NAoPri_cohort"/>
    <n v="2022"/>
    <s v="Q2"/>
    <s v="Q2-2022"/>
    <x v="13"/>
    <x v="37"/>
    <s v="."/>
    <s v="Greater Manchester"/>
    <s v="stage_missing"/>
    <n v="280"/>
    <n v="0.71428999999999998"/>
  </r>
  <r>
    <s v="NAoPri_cohort"/>
    <n v="2022"/>
    <s v="Q3"/>
    <s v="Q3-2022"/>
    <x v="13"/>
    <x v="37"/>
    <s v="."/>
    <s v="Greater Manchester"/>
    <s v="stage_missing"/>
    <n v="286"/>
    <n v="0.60838999999999999"/>
  </r>
  <r>
    <s v="NAoPri_cohort"/>
    <n v="2022"/>
    <s v="Q4"/>
    <s v="Q4-2022"/>
    <x v="13"/>
    <x v="37"/>
    <s v="."/>
    <s v="Greater Manchester"/>
    <s v="stage_missing"/>
    <n v="220"/>
    <n v="0.60455000000000003"/>
  </r>
  <r>
    <s v="NAoPri_cohort"/>
    <n v="2023"/>
    <s v="Q1"/>
    <s v="Q1-2023"/>
    <x v="13"/>
    <x v="37"/>
    <s v="."/>
    <s v="Greater Manchester"/>
    <s v="stage_missing"/>
    <n v="260"/>
    <n v="0.57691999999999999"/>
  </r>
  <r>
    <s v="NAoPri_cohort"/>
    <n v="2018"/>
    <s v="Q1"/>
    <s v="Q1-2018"/>
    <x v="34"/>
    <x v="38"/>
    <s v="."/>
    <s v="South East London"/>
    <s v="stage_missing"/>
    <n v="70"/>
    <n v="0.74285999999999996"/>
  </r>
  <r>
    <s v="NAoPri_cohort"/>
    <n v="2018"/>
    <s v="Q2"/>
    <s v="Q2-2018"/>
    <x v="34"/>
    <x v="38"/>
    <s v="."/>
    <s v="South East London"/>
    <s v="stage_missing"/>
    <n v="111"/>
    <n v="0.88288"/>
  </r>
  <r>
    <s v="NAoPri_cohort"/>
    <n v="2018"/>
    <s v="Q3"/>
    <s v="Q3-2018"/>
    <x v="34"/>
    <x v="38"/>
    <s v="."/>
    <s v="South East London"/>
    <s v="stage_missing"/>
    <n v="108"/>
    <n v="0.87963000000000002"/>
  </r>
  <r>
    <s v="NAoPri_cohort"/>
    <n v="2018"/>
    <s v="Q4"/>
    <s v="Q4-2018"/>
    <x v="34"/>
    <x v="38"/>
    <s v="."/>
    <s v="South East London"/>
    <s v="stage_missing"/>
    <n v="73"/>
    <n v="0.86301000000000005"/>
  </r>
  <r>
    <s v="NAoPri_cohort"/>
    <n v="2019"/>
    <s v="Q1"/>
    <s v="Q1-2019"/>
    <x v="34"/>
    <x v="38"/>
    <s v="."/>
    <s v="South East London"/>
    <s v="stage_missing"/>
    <n v="63"/>
    <n v="0.79364999999999997"/>
  </r>
  <r>
    <s v="NAoPri_cohort"/>
    <n v="2019"/>
    <s v="Q2"/>
    <s v="Q2-2019"/>
    <x v="34"/>
    <x v="38"/>
    <s v="."/>
    <s v="South East London"/>
    <s v="stage_missing"/>
    <n v="71"/>
    <n v="0.84506999999999999"/>
  </r>
  <r>
    <s v="NAoPri_cohort"/>
    <n v="2019"/>
    <s v="Q3"/>
    <s v="Q3-2019"/>
    <x v="34"/>
    <x v="38"/>
    <s v="."/>
    <s v="South East London"/>
    <s v="stage_missing"/>
    <n v="85"/>
    <n v="0.82352999999999998"/>
  </r>
  <r>
    <s v="NAoPri_cohort"/>
    <n v="2019"/>
    <s v="Q4"/>
    <s v="Q4-2019"/>
    <x v="34"/>
    <x v="38"/>
    <s v="."/>
    <s v="South East London"/>
    <s v="stage_missing"/>
    <n v="59"/>
    <n v="0.91525000000000001"/>
  </r>
  <r>
    <s v="NAoPri_cohort"/>
    <n v="2020"/>
    <s v="Q1"/>
    <s v="Q1-2020"/>
    <x v="34"/>
    <x v="38"/>
    <s v="."/>
    <s v="South East London"/>
    <s v="stage_missing"/>
    <n v="58"/>
    <n v="0.82759000000000005"/>
  </r>
  <r>
    <s v="NAoPri_cohort"/>
    <n v="2020"/>
    <s v="Q2"/>
    <s v="Q2-2020"/>
    <x v="34"/>
    <x v="38"/>
    <s v="."/>
    <s v="South East London"/>
    <s v="stage_missing"/>
    <n v="46"/>
    <n v="0.84782999999999997"/>
  </r>
  <r>
    <s v="NAoPri_cohort"/>
    <n v="2020"/>
    <s v="Q3"/>
    <s v="Q3-2020"/>
    <x v="34"/>
    <x v="38"/>
    <s v="."/>
    <s v="South East London"/>
    <s v="stage_missing"/>
    <n v="64"/>
    <n v="0.71875"/>
  </r>
  <r>
    <s v="NAoPri_cohort"/>
    <n v="2020"/>
    <s v="Q4"/>
    <s v="Q4-2020"/>
    <x v="34"/>
    <x v="38"/>
    <s v="."/>
    <s v="South East London"/>
    <s v="stage_missing"/>
    <n v="65"/>
    <n v="0.8"/>
  </r>
  <r>
    <s v="NAoPri_cohort"/>
    <n v="2021"/>
    <s v="Q1"/>
    <s v="Q1-2021"/>
    <x v="34"/>
    <x v="38"/>
    <s v="."/>
    <s v="South East London"/>
    <s v="stage_missing"/>
    <n v="56"/>
    <n v="0.85714000000000001"/>
  </r>
  <r>
    <s v="NAoPri_cohort"/>
    <n v="2021"/>
    <s v="Q2"/>
    <s v="Q2-2021"/>
    <x v="34"/>
    <x v="38"/>
    <s v="."/>
    <s v="South East London"/>
    <s v="stage_missing"/>
    <n v="60"/>
    <n v="0.85"/>
  </r>
  <r>
    <s v="NAoPri_cohort"/>
    <n v="2021"/>
    <s v="Q3"/>
    <s v="Q3-2021"/>
    <x v="34"/>
    <x v="38"/>
    <s v="."/>
    <s v="South East London"/>
    <s v="stage_missing"/>
    <n v="76"/>
    <n v="0.84211000000000003"/>
  </r>
  <r>
    <s v="NAoPri_cohort"/>
    <n v="2021"/>
    <s v="Q4"/>
    <s v="Q4-2021"/>
    <x v="34"/>
    <x v="38"/>
    <s v="."/>
    <s v="South East London"/>
    <s v="stage_missing"/>
    <n v="55"/>
    <n v="0.63636000000000004"/>
  </r>
  <r>
    <s v="NAoPri_cohort"/>
    <n v="2022"/>
    <s v="Q1"/>
    <s v="Q1-2022"/>
    <x v="34"/>
    <x v="38"/>
    <s v="."/>
    <s v="South East London"/>
    <s v="stage_missing"/>
    <n v="58"/>
    <n v="0.89654999999999996"/>
  </r>
  <r>
    <s v="NAoPri_cohort"/>
    <n v="2022"/>
    <s v="Q2"/>
    <s v="Q2-2022"/>
    <x v="34"/>
    <x v="38"/>
    <s v="."/>
    <s v="South East London"/>
    <s v="stage_missing"/>
    <n v="63"/>
    <n v="0.42857000000000001"/>
  </r>
  <r>
    <s v="NAoPri_cohort"/>
    <n v="2022"/>
    <s v="Q3"/>
    <s v="Q3-2022"/>
    <x v="34"/>
    <x v="38"/>
    <s v="."/>
    <s v="South East London"/>
    <s v="stage_missing"/>
    <n v="81"/>
    <n v="0.79012000000000004"/>
  </r>
  <r>
    <s v="NAoPri_cohort"/>
    <n v="2022"/>
    <s v="Q4"/>
    <s v="Q4-2022"/>
    <x v="34"/>
    <x v="38"/>
    <s v="."/>
    <s v="South East London"/>
    <s v="stage_missing"/>
    <n v="74"/>
    <n v="0.77027000000000001"/>
  </r>
  <r>
    <s v="NAoPri_cohort"/>
    <n v="2023"/>
    <s v="Q1"/>
    <s v="Q1-2023"/>
    <x v="34"/>
    <x v="38"/>
    <s v="."/>
    <s v="South East London"/>
    <s v="stage_missing"/>
    <n v="71"/>
    <n v="0.81689999999999996"/>
  </r>
  <r>
    <s v="NAoPri_cohort"/>
    <n v="2018"/>
    <s v="Q1"/>
    <s v="Q1-2018"/>
    <x v="35"/>
    <x v="39"/>
    <s v="."/>
    <s v="Wessex"/>
    <s v="stage_missing"/>
    <n v="108"/>
    <n v="0.46295999999999998"/>
  </r>
  <r>
    <s v="NAoPri_cohort"/>
    <n v="2018"/>
    <s v="Q2"/>
    <s v="Q2-2018"/>
    <x v="35"/>
    <x v="39"/>
    <s v="."/>
    <s v="Wessex"/>
    <s v="stage_missing"/>
    <n v="129"/>
    <n v="0.54264000000000001"/>
  </r>
  <r>
    <s v="NAoPri_cohort"/>
    <n v="2018"/>
    <s v="Q3"/>
    <s v="Q3-2018"/>
    <x v="35"/>
    <x v="39"/>
    <s v="."/>
    <s v="Wessex"/>
    <s v="stage_missing"/>
    <n v="136"/>
    <n v="0.49264999999999998"/>
  </r>
  <r>
    <s v="NAoPri_cohort"/>
    <n v="2018"/>
    <s v="Q4"/>
    <s v="Q4-2018"/>
    <x v="35"/>
    <x v="39"/>
    <s v="."/>
    <s v="Wessex"/>
    <s v="stage_missing"/>
    <n v="127"/>
    <n v="0.38583000000000001"/>
  </r>
  <r>
    <s v="NAoPri_cohort"/>
    <n v="2019"/>
    <s v="Q1"/>
    <s v="Q1-2019"/>
    <x v="35"/>
    <x v="39"/>
    <s v="."/>
    <s v="Wessex"/>
    <s v="stage_missing"/>
    <n v="125"/>
    <n v="0.88"/>
  </r>
  <r>
    <s v="NAoPri_cohort"/>
    <n v="2019"/>
    <s v="Q2"/>
    <s v="Q2-2019"/>
    <x v="35"/>
    <x v="39"/>
    <s v="."/>
    <s v="Wessex"/>
    <s v="stage_missing"/>
    <n v="118"/>
    <n v="0.84745999999999999"/>
  </r>
  <r>
    <s v="NAoPri_cohort"/>
    <n v="2019"/>
    <s v="Q3"/>
    <s v="Q3-2019"/>
    <x v="35"/>
    <x v="39"/>
    <s v="."/>
    <s v="Wessex"/>
    <s v="stage_missing"/>
    <n v="132"/>
    <n v="0.83333000000000002"/>
  </r>
  <r>
    <s v="NAoPri_cohort"/>
    <n v="2019"/>
    <s v="Q4"/>
    <s v="Q4-2019"/>
    <x v="35"/>
    <x v="39"/>
    <s v="."/>
    <s v="Wessex"/>
    <s v="stage_missing"/>
    <n v="115"/>
    <n v="0.86956999999999995"/>
  </r>
  <r>
    <s v="NAoPri_cohort"/>
    <n v="2020"/>
    <s v="Q1"/>
    <s v="Q1-2020"/>
    <x v="35"/>
    <x v="39"/>
    <s v="."/>
    <s v="Wessex"/>
    <s v="stage_missing"/>
    <n v="133"/>
    <n v="0.95489000000000002"/>
  </r>
  <r>
    <s v="NAoPri_cohort"/>
    <n v="2020"/>
    <s v="Q2"/>
    <s v="Q2-2020"/>
    <x v="35"/>
    <x v="39"/>
    <s v="."/>
    <s v="Wessex"/>
    <s v="stage_missing"/>
    <n v="63"/>
    <n v="0.98412999999999995"/>
  </r>
  <r>
    <s v="NAoPri_cohort"/>
    <n v="2020"/>
    <s v="Q3"/>
    <s v="Q3-2020"/>
    <x v="35"/>
    <x v="39"/>
    <s v="."/>
    <s v="Wessex"/>
    <s v="stage_missing"/>
    <n v="90"/>
    <n v="0.95555999999999996"/>
  </r>
  <r>
    <s v="NAoPri_cohort"/>
    <n v="2020"/>
    <s v="Q4"/>
    <s v="Q4-2020"/>
    <x v="35"/>
    <x v="39"/>
    <s v="."/>
    <s v="Wessex"/>
    <s v="stage_missing"/>
    <n v="120"/>
    <n v="1"/>
  </r>
  <r>
    <s v="NAoPri_cohort"/>
    <n v="2021"/>
    <s v="Q1"/>
    <s v="Q1-2021"/>
    <x v="35"/>
    <x v="39"/>
    <s v="."/>
    <s v="Wessex"/>
    <s v="stage_missing"/>
    <n v="106"/>
    <n v="0.99056999999999995"/>
  </r>
  <r>
    <s v="NAoPri_cohort"/>
    <n v="2021"/>
    <s v="Q2"/>
    <s v="Q2-2021"/>
    <x v="35"/>
    <x v="39"/>
    <s v="."/>
    <s v="Wessex"/>
    <s v="stage_missing"/>
    <n v="111"/>
    <n v="0.99099000000000004"/>
  </r>
  <r>
    <s v="NAoPri_cohort"/>
    <n v="2021"/>
    <s v="Q3"/>
    <s v="Q3-2021"/>
    <x v="35"/>
    <x v="39"/>
    <s v="."/>
    <s v="Wessex"/>
    <s v="stage_missing"/>
    <n v="129"/>
    <n v="0.95348999999999995"/>
  </r>
  <r>
    <s v="NAoPri_cohort"/>
    <n v="2021"/>
    <s v="Q4"/>
    <s v="Q4-2021"/>
    <x v="35"/>
    <x v="39"/>
    <s v="."/>
    <s v="Wessex"/>
    <s v="stage_missing"/>
    <n v="117"/>
    <n v="0.95726"/>
  </r>
  <r>
    <s v="NAoPri_cohort"/>
    <n v="2022"/>
    <s v="Q1"/>
    <s v="Q1-2022"/>
    <x v="35"/>
    <x v="39"/>
    <s v="."/>
    <s v="Wessex"/>
    <s v="stage_missing"/>
    <n v="116"/>
    <n v="0.95689999999999997"/>
  </r>
  <r>
    <s v="NAoPri_cohort"/>
    <n v="2022"/>
    <s v="Q2"/>
    <s v="Q2-2022"/>
    <x v="35"/>
    <x v="39"/>
    <s v="."/>
    <s v="Wessex"/>
    <s v="stage_missing"/>
    <n v="121"/>
    <n v="0.98346999999999996"/>
  </r>
  <r>
    <s v="NAoPri_cohort"/>
    <n v="2022"/>
    <s v="Q3"/>
    <s v="Q3-2022"/>
    <x v="35"/>
    <x v="39"/>
    <s v="."/>
    <s v="Wessex"/>
    <s v="stage_missing"/>
    <n v="107"/>
    <n v="0.97196000000000005"/>
  </r>
  <r>
    <s v="NAoPri_cohort"/>
    <n v="2022"/>
    <s v="Q4"/>
    <s v="Q4-2022"/>
    <x v="35"/>
    <x v="39"/>
    <s v="."/>
    <s v="Wessex"/>
    <s v="stage_missing"/>
    <n v="107"/>
    <n v="0.98131000000000002"/>
  </r>
  <r>
    <s v="NAoPri_cohort"/>
    <n v="2023"/>
    <s v="Q1"/>
    <s v="Q1-2023"/>
    <x v="35"/>
    <x v="39"/>
    <s v="."/>
    <s v="Wessex"/>
    <s v="stage_missing"/>
    <n v="123"/>
    <n v="0.90244000000000002"/>
  </r>
  <r>
    <s v="NAoPri_cohort"/>
    <n v="2018"/>
    <s v="Q1"/>
    <s v="Q1-2018"/>
    <x v="36"/>
    <x v="40"/>
    <s v="."/>
    <s v="West Yorkshire and Harrogate"/>
    <s v="stage_missing"/>
    <n v="38"/>
    <n v="0.76315999999999995"/>
  </r>
  <r>
    <s v="NAoPri_cohort"/>
    <n v="2018"/>
    <s v="Q2"/>
    <s v="Q2-2018"/>
    <x v="36"/>
    <x v="40"/>
    <s v="."/>
    <s v="West Yorkshire and Harrogate"/>
    <s v="stage_missing"/>
    <n v="33"/>
    <n v="0.81818000000000002"/>
  </r>
  <r>
    <s v="NAoPri_cohort"/>
    <n v="2018"/>
    <s v="Q3"/>
    <s v="Q3-2018"/>
    <x v="36"/>
    <x v="40"/>
    <s v="."/>
    <s v="West Yorkshire and Harrogate"/>
    <s v="stage_missing"/>
    <n v="48"/>
    <n v="0.91666999999999998"/>
  </r>
  <r>
    <s v="NAoPri_cohort"/>
    <n v="2018"/>
    <s v="Q4"/>
    <s v="Q4-2018"/>
    <x v="36"/>
    <x v="40"/>
    <s v="."/>
    <s v="West Yorkshire and Harrogate"/>
    <s v="stage_missing"/>
    <n v="34"/>
    <n v="0.79412000000000005"/>
  </r>
  <r>
    <s v="NAoPri_cohort"/>
    <n v="2019"/>
    <s v="Q1"/>
    <s v="Q1-2019"/>
    <x v="36"/>
    <x v="40"/>
    <s v="."/>
    <s v="West Yorkshire and Harrogate"/>
    <s v="stage_missing"/>
    <n v="38"/>
    <n v="0.78947000000000001"/>
  </r>
  <r>
    <s v="NAoPri_cohort"/>
    <n v="2019"/>
    <s v="Q2"/>
    <s v="Q2-2019"/>
    <x v="36"/>
    <x v="40"/>
    <s v="."/>
    <s v="West Yorkshire and Harrogate"/>
    <s v="stage_missing"/>
    <n v="32"/>
    <n v="0.6875"/>
  </r>
  <r>
    <s v="NAoPri_cohort"/>
    <n v="2019"/>
    <s v="Q3"/>
    <s v="Q3-2019"/>
    <x v="36"/>
    <x v="40"/>
    <s v="."/>
    <s v="West Yorkshire and Harrogate"/>
    <s v="stage_missing"/>
    <n v="35"/>
    <n v="0.74285999999999996"/>
  </r>
  <r>
    <s v="NAoPri_cohort"/>
    <n v="2019"/>
    <s v="Q4"/>
    <s v="Q4-2019"/>
    <x v="36"/>
    <x v="40"/>
    <s v="."/>
    <s v="West Yorkshire and Harrogate"/>
    <s v="stage_missing"/>
    <n v="33"/>
    <n v="0.63636000000000004"/>
  </r>
  <r>
    <s v="NAoPri_cohort"/>
    <n v="2020"/>
    <s v="Q1"/>
    <s v="Q1-2020"/>
    <x v="36"/>
    <x v="40"/>
    <s v="."/>
    <s v="West Yorkshire and Harrogate"/>
    <s v="stage_missing"/>
    <n v="25"/>
    <n v="0.72"/>
  </r>
  <r>
    <s v="NAoPri_cohort"/>
    <n v="2020"/>
    <s v="Q2"/>
    <s v="Q2-2020"/>
    <x v="36"/>
    <x v="40"/>
    <s v="."/>
    <s v="West Yorkshire and Harrogate"/>
    <s v="stage_missing"/>
    <n v="26"/>
    <n v="0.96153999999999995"/>
  </r>
  <r>
    <s v="NAoPri_cohort"/>
    <n v="2020"/>
    <s v="Q3"/>
    <s v="Q3-2020"/>
    <x v="36"/>
    <x v="40"/>
    <s v="."/>
    <s v="West Yorkshire and Harrogate"/>
    <s v="stage_missing"/>
    <n v="25"/>
    <n v="0.96"/>
  </r>
  <r>
    <s v="NAoPri_cohort"/>
    <n v="2020"/>
    <s v="Q4"/>
    <s v="Q4-2020"/>
    <x v="36"/>
    <x v="40"/>
    <s v="."/>
    <s v="West Yorkshire and Harrogate"/>
    <s v="stage_missing"/>
    <n v="22"/>
    <n v="0.90908999999999995"/>
  </r>
  <r>
    <s v="NAoPri_cohort"/>
    <n v="2021"/>
    <s v="Q1"/>
    <s v="Q1-2021"/>
    <x v="36"/>
    <x v="40"/>
    <s v="."/>
    <s v="West Yorkshire and Harrogate"/>
    <s v="stage_missing"/>
    <n v="36"/>
    <n v="0.83333000000000002"/>
  </r>
  <r>
    <s v="NAoPri_cohort"/>
    <n v="2021"/>
    <s v="Q2"/>
    <s v="Q2-2021"/>
    <x v="36"/>
    <x v="40"/>
    <s v="."/>
    <s v="West Yorkshire and Harrogate"/>
    <s v="stage_missing"/>
    <n v="47"/>
    <n v="0.80850999999999995"/>
  </r>
  <r>
    <s v="NAoPri_cohort"/>
    <n v="2021"/>
    <s v="Q3"/>
    <s v="Q3-2021"/>
    <x v="36"/>
    <x v="40"/>
    <s v="."/>
    <s v="West Yorkshire and Harrogate"/>
    <s v="stage_missing"/>
    <n v="50"/>
    <n v="0.92"/>
  </r>
  <r>
    <s v="NAoPri_cohort"/>
    <n v="2021"/>
    <s v="Q4"/>
    <s v="Q4-2021"/>
    <x v="36"/>
    <x v="40"/>
    <s v="."/>
    <s v="West Yorkshire and Harrogate"/>
    <s v="stage_missing"/>
    <n v="46"/>
    <n v="0.93478000000000006"/>
  </r>
  <r>
    <s v="NAoPri_cohort"/>
    <n v="2022"/>
    <s v="Q1"/>
    <s v="Q1-2022"/>
    <x v="36"/>
    <x v="40"/>
    <s v="."/>
    <s v="West Yorkshire and Harrogate"/>
    <s v="stage_missing"/>
    <n v="47"/>
    <n v="0.95745000000000002"/>
  </r>
  <r>
    <s v="NAoPri_cohort"/>
    <n v="2022"/>
    <s v="Q2"/>
    <s v="Q2-2022"/>
    <x v="36"/>
    <x v="40"/>
    <s v="."/>
    <s v="West Yorkshire and Harrogate"/>
    <s v="stage_missing"/>
    <n v="38"/>
    <n v="0.60526000000000002"/>
  </r>
  <r>
    <s v="NAoPri_cohort"/>
    <n v="2022"/>
    <s v="Q3"/>
    <s v="Q3-2022"/>
    <x v="36"/>
    <x v="40"/>
    <s v="."/>
    <s v="West Yorkshire and Harrogate"/>
    <s v="stage_missing"/>
    <n v="31"/>
    <n v="0.6129"/>
  </r>
  <r>
    <s v="NAoPri_cohort"/>
    <n v="2022"/>
    <s v="Q4"/>
    <s v="Q4-2022"/>
    <x v="36"/>
    <x v="40"/>
    <s v="."/>
    <s v="West Yorkshire and Harrogate"/>
    <s v="stage_missing"/>
    <n v="26"/>
    <n v="0.84614999999999996"/>
  </r>
  <r>
    <s v="NAoPri_cohort"/>
    <n v="2023"/>
    <s v="Q1"/>
    <s v="Q1-2023"/>
    <x v="36"/>
    <x v="40"/>
    <s v="."/>
    <s v="West Yorkshire and Harrogate"/>
    <s v="stage_missing"/>
    <n v="20"/>
    <n v="0.9"/>
  </r>
  <r>
    <s v="NAoPri_cohort"/>
    <n v="2018"/>
    <s v="Q1"/>
    <s v="Q1-2018"/>
    <x v="37"/>
    <x v="41"/>
    <s v="."/>
    <s v="West London"/>
    <s v="stage_missing"/>
    <n v="29"/>
    <n v="0.93103000000000002"/>
  </r>
  <r>
    <s v="NAoPri_cohort"/>
    <n v="2018"/>
    <s v="Q2"/>
    <s v="Q2-2018"/>
    <x v="37"/>
    <x v="41"/>
    <s v="."/>
    <s v="West London"/>
    <s v="stage_missing"/>
    <n v="36"/>
    <n v="0.91666999999999998"/>
  </r>
  <r>
    <s v="NAoPri_cohort"/>
    <n v="2018"/>
    <s v="Q3"/>
    <s v="Q3-2018"/>
    <x v="37"/>
    <x v="41"/>
    <s v="."/>
    <s v="West London"/>
    <s v="stage_missing"/>
    <n v="44"/>
    <n v="0.93181999999999998"/>
  </r>
  <r>
    <s v="NAoPri_cohort"/>
    <n v="2018"/>
    <s v="Q4"/>
    <s v="Q4-2018"/>
    <x v="37"/>
    <x v="41"/>
    <s v="."/>
    <s v="West London"/>
    <s v="stage_missing"/>
    <n v="30"/>
    <n v="0.96667000000000003"/>
  </r>
  <r>
    <s v="NAoPri_cohort"/>
    <n v="2019"/>
    <s v="Q1"/>
    <s v="Q1-2019"/>
    <x v="37"/>
    <x v="41"/>
    <s v="."/>
    <s v="West London"/>
    <s v="stage_missing"/>
    <n v="29"/>
    <n v="0.89654999999999996"/>
  </r>
  <r>
    <s v="NAoPri_cohort"/>
    <n v="2019"/>
    <s v="Q2"/>
    <s v="Q2-2019"/>
    <x v="37"/>
    <x v="41"/>
    <s v="."/>
    <s v="West London"/>
    <s v="stage_missing"/>
    <n v="30"/>
    <n v="0.83333000000000002"/>
  </r>
  <r>
    <s v="NAoPri_cohort"/>
    <n v="2019"/>
    <s v="Q3"/>
    <s v="Q3-2019"/>
    <x v="37"/>
    <x v="41"/>
    <s v="."/>
    <s v="West London"/>
    <s v="stage_missing"/>
    <n v="30"/>
    <n v="1"/>
  </r>
  <r>
    <s v="NAoPri_cohort"/>
    <n v="2019"/>
    <s v="Q4"/>
    <s v="Q4-2019"/>
    <x v="37"/>
    <x v="41"/>
    <s v="."/>
    <s v="West London"/>
    <s v="stage_missing"/>
    <n v="27"/>
    <n v="0.92593000000000003"/>
  </r>
  <r>
    <s v="NAoPri_cohort"/>
    <n v="2020"/>
    <s v="Q1"/>
    <s v="Q1-2020"/>
    <x v="37"/>
    <x v="41"/>
    <s v="."/>
    <s v="West London"/>
    <s v="stage_missing"/>
    <n v="32"/>
    <n v="0.9375"/>
  </r>
  <r>
    <s v="NAoPri_cohort"/>
    <n v="2020"/>
    <s v="Q2"/>
    <s v="Q2-2020"/>
    <x v="37"/>
    <x v="41"/>
    <s v="."/>
    <s v="West London"/>
    <s v="stage_missing"/>
    <n v="23"/>
    <n v="0.95652000000000004"/>
  </r>
  <r>
    <s v="NAoPri_cohort"/>
    <n v="2020"/>
    <s v="Q3"/>
    <s v="Q3-2020"/>
    <x v="37"/>
    <x v="41"/>
    <s v="."/>
    <s v="West London"/>
    <s v="stage_missing"/>
    <n v="30"/>
    <n v="0.9"/>
  </r>
  <r>
    <s v="NAoPri_cohort"/>
    <n v="2020"/>
    <s v="Q4"/>
    <s v="Q4-2020"/>
    <x v="37"/>
    <x v="41"/>
    <s v="."/>
    <s v="West London"/>
    <s v="stage_missing"/>
    <n v="27"/>
    <n v="0.96296000000000004"/>
  </r>
  <r>
    <s v="NAoPri_cohort"/>
    <n v="2021"/>
    <s v="Q1"/>
    <s v="Q1-2021"/>
    <x v="37"/>
    <x v="41"/>
    <s v="."/>
    <s v="West London"/>
    <s v="stage_missing"/>
    <n v="29"/>
    <n v="0.96552000000000004"/>
  </r>
  <r>
    <s v="NAoPri_cohort"/>
    <n v="2021"/>
    <s v="Q2"/>
    <s v="Q2-2021"/>
    <x v="37"/>
    <x v="41"/>
    <s v="."/>
    <s v="West London"/>
    <s v="stage_missing"/>
    <n v="33"/>
    <n v="0.93938999999999995"/>
  </r>
  <r>
    <s v="NAoPri_cohort"/>
    <n v="2021"/>
    <s v="Q3"/>
    <s v="Q3-2021"/>
    <x v="37"/>
    <x v="41"/>
    <s v="."/>
    <s v="West London"/>
    <s v="stage_missing"/>
    <n v="35"/>
    <n v="0.8"/>
  </r>
  <r>
    <s v="NAoPri_cohort"/>
    <n v="2021"/>
    <s v="Q4"/>
    <s v="Q4-2021"/>
    <x v="37"/>
    <x v="41"/>
    <s v="."/>
    <s v="West London"/>
    <s v="stage_missing"/>
    <n v="35"/>
    <n v="0.74285999999999996"/>
  </r>
  <r>
    <s v="NAoPri_cohort"/>
    <n v="2022"/>
    <s v="Q1"/>
    <s v="Q1-2022"/>
    <x v="37"/>
    <x v="41"/>
    <s v="."/>
    <s v="West London"/>
    <s v="stage_missing"/>
    <n v="36"/>
    <n v="0.91666999999999998"/>
  </r>
  <r>
    <s v="NAoPri_cohort"/>
    <n v="2022"/>
    <s v="Q2"/>
    <s v="Q2-2022"/>
    <x v="37"/>
    <x v="41"/>
    <s v="."/>
    <s v="West London"/>
    <s v="stage_missing"/>
    <n v="35"/>
    <n v="0.91429000000000005"/>
  </r>
  <r>
    <s v="NAoPri_cohort"/>
    <n v="2022"/>
    <s v="Q3"/>
    <s v="Q3-2022"/>
    <x v="37"/>
    <x v="41"/>
    <s v="."/>
    <s v="West London"/>
    <s v="stage_missing"/>
    <n v="45"/>
    <n v="0.71111000000000002"/>
  </r>
  <r>
    <s v="NAoPri_cohort"/>
    <n v="2022"/>
    <s v="Q4"/>
    <s v="Q4-2022"/>
    <x v="37"/>
    <x v="41"/>
    <s v="."/>
    <s v="West London"/>
    <s v="stage_missing"/>
    <n v="34"/>
    <n v="0.85294000000000003"/>
  </r>
  <r>
    <s v="NAoPri_cohort"/>
    <n v="2023"/>
    <s v="Q1"/>
    <s v="Q1-2023"/>
    <x v="37"/>
    <x v="41"/>
    <s v="."/>
    <s v="West London"/>
    <s v="stage_missing"/>
    <n v="30"/>
    <n v="1"/>
  </r>
  <r>
    <s v="NAoPri_cohort"/>
    <n v="2018"/>
    <s v="Q1"/>
    <s v="Q1-2018"/>
    <x v="38"/>
    <x v="42"/>
    <s v="."/>
    <s v="Humber, Coast and Vale"/>
    <s v="stage_missing"/>
    <n v="141"/>
    <n v="0.77305000000000001"/>
  </r>
  <r>
    <s v="NAoPri_cohort"/>
    <n v="2018"/>
    <s v="Q2"/>
    <s v="Q2-2018"/>
    <x v="38"/>
    <x v="42"/>
    <s v="."/>
    <s v="Humber, Coast and Vale"/>
    <s v="stage_missing"/>
    <n v="140"/>
    <n v="0.77142999999999995"/>
  </r>
  <r>
    <s v="NAoPri_cohort"/>
    <n v="2018"/>
    <s v="Q3"/>
    <s v="Q3-2018"/>
    <x v="38"/>
    <x v="42"/>
    <s v="."/>
    <s v="Humber, Coast and Vale"/>
    <s v="stage_missing"/>
    <n v="170"/>
    <n v="0.77059"/>
  </r>
  <r>
    <s v="NAoPri_cohort"/>
    <n v="2018"/>
    <s v="Q4"/>
    <s v="Q4-2018"/>
    <x v="38"/>
    <x v="42"/>
    <s v="."/>
    <s v="Humber, Coast and Vale"/>
    <s v="stage_missing"/>
    <n v="151"/>
    <n v="0.72184999999999999"/>
  </r>
  <r>
    <s v="NAoPri_cohort"/>
    <n v="2019"/>
    <s v="Q1"/>
    <s v="Q1-2019"/>
    <x v="38"/>
    <x v="42"/>
    <s v="."/>
    <s v="Humber, Coast and Vale"/>
    <s v="stage_missing"/>
    <n v="135"/>
    <n v="0.70369999999999999"/>
  </r>
  <r>
    <s v="NAoPri_cohort"/>
    <n v="2019"/>
    <s v="Q2"/>
    <s v="Q2-2019"/>
    <x v="38"/>
    <x v="42"/>
    <s v="."/>
    <s v="Humber, Coast and Vale"/>
    <s v="stage_missing"/>
    <n v="151"/>
    <n v="0.23179"/>
  </r>
  <r>
    <s v="NAoPri_cohort"/>
    <n v="2019"/>
    <s v="Q3"/>
    <s v="Q3-2019"/>
    <x v="38"/>
    <x v="42"/>
    <s v="."/>
    <s v="Humber, Coast and Vale"/>
    <s v="stage_missing"/>
    <n v="141"/>
    <n v="0.14183999999999999"/>
  </r>
  <r>
    <s v="NAoPri_cohort"/>
    <n v="2019"/>
    <s v="Q4"/>
    <s v="Q4-2019"/>
    <x v="38"/>
    <x v="42"/>
    <s v="."/>
    <s v="Humber, Coast and Vale"/>
    <s v="stage_missing"/>
    <n v="149"/>
    <n v="0.14094000000000001"/>
  </r>
  <r>
    <s v="NAoPri_cohort"/>
    <n v="2020"/>
    <s v="Q1"/>
    <s v="Q1-2020"/>
    <x v="38"/>
    <x v="42"/>
    <s v="."/>
    <s v="Humber, Coast and Vale"/>
    <s v="stage_missing"/>
    <n v="117"/>
    <n v="0.16239000000000001"/>
  </r>
  <r>
    <s v="NAoPri_cohort"/>
    <n v="2020"/>
    <s v="Q2"/>
    <s v="Q2-2020"/>
    <x v="38"/>
    <x v="42"/>
    <s v="."/>
    <s v="Humber, Coast and Vale"/>
    <s v="stage_missing"/>
    <n v="52"/>
    <n v="0.30769000000000002"/>
  </r>
  <r>
    <s v="NAoPri_cohort"/>
    <n v="2020"/>
    <s v="Q3"/>
    <s v="Q3-2020"/>
    <x v="38"/>
    <x v="42"/>
    <s v="."/>
    <s v="Humber, Coast and Vale"/>
    <s v="stage_missing"/>
    <n v="105"/>
    <n v="0.24762000000000001"/>
  </r>
  <r>
    <s v="NAoPri_cohort"/>
    <n v="2020"/>
    <s v="Q4"/>
    <s v="Q4-2020"/>
    <x v="38"/>
    <x v="42"/>
    <s v="."/>
    <s v="Humber, Coast and Vale"/>
    <s v="stage_missing"/>
    <n v="97"/>
    <n v="0.29897000000000001"/>
  </r>
  <r>
    <s v="NAoPri_cohort"/>
    <n v="2021"/>
    <s v="Q1"/>
    <s v="Q1-2021"/>
    <x v="38"/>
    <x v="42"/>
    <s v="."/>
    <s v="Humber, Coast and Vale"/>
    <s v="stage_missing"/>
    <n v="78"/>
    <n v="0.74358999999999997"/>
  </r>
  <r>
    <s v="NAoPri_cohort"/>
    <n v="2021"/>
    <s v="Q2"/>
    <s v="Q2-2021"/>
    <x v="38"/>
    <x v="42"/>
    <s v="."/>
    <s v="Humber, Coast and Vale"/>
    <s v="stage_missing"/>
    <n v="178"/>
    <n v="0.74156999999999995"/>
  </r>
  <r>
    <s v="NAoPri_cohort"/>
    <n v="2021"/>
    <s v="Q3"/>
    <s v="Q3-2021"/>
    <x v="38"/>
    <x v="42"/>
    <s v="."/>
    <s v="Humber, Coast and Vale"/>
    <s v="stage_missing"/>
    <n v="173"/>
    <n v="0.67052"/>
  </r>
  <r>
    <s v="NAoPri_cohort"/>
    <n v="2021"/>
    <s v="Q4"/>
    <s v="Q4-2021"/>
    <x v="38"/>
    <x v="42"/>
    <s v="."/>
    <s v="Humber, Coast and Vale"/>
    <s v="stage_missing"/>
    <n v="189"/>
    <n v="0.74073999999999995"/>
  </r>
  <r>
    <s v="NAoPri_cohort"/>
    <n v="2022"/>
    <s v="Q1"/>
    <s v="Q1-2022"/>
    <x v="38"/>
    <x v="42"/>
    <s v="."/>
    <s v="Humber, Coast and Vale"/>
    <s v="stage_missing"/>
    <n v="163"/>
    <n v="0.79754999999999998"/>
  </r>
  <r>
    <s v="NAoPri_cohort"/>
    <n v="2022"/>
    <s v="Q2"/>
    <s v="Q2-2022"/>
    <x v="38"/>
    <x v="42"/>
    <s v="."/>
    <s v="Humber, Coast and Vale"/>
    <s v="stage_missing"/>
    <n v="157"/>
    <n v="0.85350000000000004"/>
  </r>
  <r>
    <s v="NAoPri_cohort"/>
    <n v="2022"/>
    <s v="Q3"/>
    <s v="Q3-2022"/>
    <x v="38"/>
    <x v="42"/>
    <s v="."/>
    <s v="Humber, Coast and Vale"/>
    <s v="stage_missing"/>
    <n v="185"/>
    <n v="0.74595"/>
  </r>
  <r>
    <s v="NAoPri_cohort"/>
    <n v="2022"/>
    <s v="Q4"/>
    <s v="Q4-2022"/>
    <x v="38"/>
    <x v="42"/>
    <s v="."/>
    <s v="Humber, Coast and Vale"/>
    <s v="stage_missing"/>
    <n v="141"/>
    <n v="0.76595999999999997"/>
  </r>
  <r>
    <s v="NAoPri_cohort"/>
    <n v="2023"/>
    <s v="Q1"/>
    <s v="Q1-2023"/>
    <x v="38"/>
    <x v="42"/>
    <s v="."/>
    <s v="Humber, Coast and Vale"/>
    <s v="stage_missing"/>
    <n v="151"/>
    <n v="0.77483000000000002"/>
  </r>
  <r>
    <s v="NAoPri_cohort"/>
    <n v="2018"/>
    <s v="Q1"/>
    <s v="Q1-2018"/>
    <x v="13"/>
    <x v="43"/>
    <s v="."/>
    <s v="Humber, Coast and Vale"/>
    <s v="stage_missing"/>
    <n v="326"/>
    <n v="0.83128999999999997"/>
  </r>
  <r>
    <s v="NAoPri_cohort"/>
    <n v="2018"/>
    <s v="Q2"/>
    <s v="Q2-2018"/>
    <x v="13"/>
    <x v="43"/>
    <s v="."/>
    <s v="Humber, Coast and Vale"/>
    <s v="stage_missing"/>
    <n v="379"/>
    <n v="0.81266000000000005"/>
  </r>
  <r>
    <s v="NAoPri_cohort"/>
    <n v="2018"/>
    <s v="Q3"/>
    <s v="Q3-2018"/>
    <x v="13"/>
    <x v="43"/>
    <s v="."/>
    <s v="Humber, Coast and Vale"/>
    <s v="stage_missing"/>
    <n v="383"/>
    <n v="0.84594999999999998"/>
  </r>
  <r>
    <s v="NAoPri_cohort"/>
    <n v="2018"/>
    <s v="Q4"/>
    <s v="Q4-2018"/>
    <x v="13"/>
    <x v="43"/>
    <s v="."/>
    <s v="Humber, Coast and Vale"/>
    <s v="stage_missing"/>
    <n v="368"/>
    <n v="0.85326000000000002"/>
  </r>
  <r>
    <s v="NAoPri_cohort"/>
    <n v="2019"/>
    <s v="Q1"/>
    <s v="Q1-2019"/>
    <x v="13"/>
    <x v="43"/>
    <s v="."/>
    <s v="Humber, Coast and Vale"/>
    <s v="stage_missing"/>
    <n v="330"/>
    <n v="0.81818000000000002"/>
  </r>
  <r>
    <s v="NAoPri_cohort"/>
    <n v="2019"/>
    <s v="Q2"/>
    <s v="Q2-2019"/>
    <x v="13"/>
    <x v="43"/>
    <s v="."/>
    <s v="Humber, Coast and Vale"/>
    <s v="stage_missing"/>
    <n v="350"/>
    <n v="0.59428999999999998"/>
  </r>
  <r>
    <s v="NAoPri_cohort"/>
    <n v="2019"/>
    <s v="Q3"/>
    <s v="Q3-2019"/>
    <x v="13"/>
    <x v="43"/>
    <s v="."/>
    <s v="Humber, Coast and Vale"/>
    <s v="stage_missing"/>
    <n v="361"/>
    <n v="0.58172000000000001"/>
  </r>
  <r>
    <s v="NAoPri_cohort"/>
    <n v="2019"/>
    <s v="Q4"/>
    <s v="Q4-2019"/>
    <x v="13"/>
    <x v="43"/>
    <s v="."/>
    <s v="Humber, Coast and Vale"/>
    <s v="stage_missing"/>
    <n v="317"/>
    <n v="0.50788999999999995"/>
  </r>
  <r>
    <s v="NAoPri_cohort"/>
    <n v="2020"/>
    <s v="Q1"/>
    <s v="Q1-2020"/>
    <x v="13"/>
    <x v="43"/>
    <s v="."/>
    <s v="Humber, Coast and Vale"/>
    <s v="stage_missing"/>
    <n v="312"/>
    <n v="0.60577000000000003"/>
  </r>
  <r>
    <s v="NAoPri_cohort"/>
    <n v="2020"/>
    <s v="Q2"/>
    <s v="Q2-2020"/>
    <x v="13"/>
    <x v="43"/>
    <s v="."/>
    <s v="Humber, Coast and Vale"/>
    <s v="stage_missing"/>
    <n v="167"/>
    <n v="0.58682999999999996"/>
  </r>
  <r>
    <s v="NAoPri_cohort"/>
    <n v="2020"/>
    <s v="Q3"/>
    <s v="Q3-2020"/>
    <x v="13"/>
    <x v="43"/>
    <s v="."/>
    <s v="Humber, Coast and Vale"/>
    <s v="stage_missing"/>
    <n v="263"/>
    <n v="0.55132999999999999"/>
  </r>
  <r>
    <s v="NAoPri_cohort"/>
    <n v="2020"/>
    <s v="Q4"/>
    <s v="Q4-2020"/>
    <x v="13"/>
    <x v="43"/>
    <s v="."/>
    <s v="Humber, Coast and Vale"/>
    <s v="stage_missing"/>
    <n v="285"/>
    <n v="0.64210999999999996"/>
  </r>
  <r>
    <s v="NAoPri_cohort"/>
    <n v="2021"/>
    <s v="Q1"/>
    <s v="Q1-2021"/>
    <x v="13"/>
    <x v="43"/>
    <s v="."/>
    <s v="Humber, Coast and Vale"/>
    <s v="stage_missing"/>
    <n v="284"/>
    <n v="0.79225000000000001"/>
  </r>
  <r>
    <s v="NAoPri_cohort"/>
    <n v="2021"/>
    <s v="Q2"/>
    <s v="Q2-2021"/>
    <x v="13"/>
    <x v="43"/>
    <s v="."/>
    <s v="Humber, Coast and Vale"/>
    <s v="stage_missing"/>
    <n v="407"/>
    <n v="0.76166999999999996"/>
  </r>
  <r>
    <s v="NAoPri_cohort"/>
    <n v="2021"/>
    <s v="Q3"/>
    <s v="Q3-2021"/>
    <x v="13"/>
    <x v="43"/>
    <s v="."/>
    <s v="Humber, Coast and Vale"/>
    <s v="stage_missing"/>
    <n v="394"/>
    <n v="0.77410999999999996"/>
  </r>
  <r>
    <s v="NAoPri_cohort"/>
    <n v="2021"/>
    <s v="Q4"/>
    <s v="Q4-2021"/>
    <x v="13"/>
    <x v="43"/>
    <s v="."/>
    <s v="Humber, Coast and Vale"/>
    <s v="stage_missing"/>
    <n v="392"/>
    <n v="0.79337000000000002"/>
  </r>
  <r>
    <s v="NAoPri_cohort"/>
    <n v="2022"/>
    <s v="Q1"/>
    <s v="Q1-2022"/>
    <x v="13"/>
    <x v="43"/>
    <s v="."/>
    <s v="Humber, Coast and Vale"/>
    <s v="stage_missing"/>
    <n v="372"/>
    <n v="0.81989000000000001"/>
  </r>
  <r>
    <s v="NAoPri_cohort"/>
    <n v="2022"/>
    <s v="Q2"/>
    <s v="Q2-2022"/>
    <x v="13"/>
    <x v="43"/>
    <s v="."/>
    <s v="Humber, Coast and Vale"/>
    <s v="stage_missing"/>
    <n v="395"/>
    <n v="0.87341999999999997"/>
  </r>
  <r>
    <s v="NAoPri_cohort"/>
    <n v="2022"/>
    <s v="Q3"/>
    <s v="Q3-2022"/>
    <x v="13"/>
    <x v="43"/>
    <s v="."/>
    <s v="Humber, Coast and Vale"/>
    <s v="stage_missing"/>
    <n v="382"/>
    <n v="0.80889999999999995"/>
  </r>
  <r>
    <s v="NAoPri_cohort"/>
    <n v="2022"/>
    <s v="Q4"/>
    <s v="Q4-2022"/>
    <x v="13"/>
    <x v="43"/>
    <s v="."/>
    <s v="Humber, Coast and Vale"/>
    <s v="stage_missing"/>
    <n v="349"/>
    <n v="0.81374999999999997"/>
  </r>
  <r>
    <s v="NAoPri_cohort"/>
    <n v="2023"/>
    <s v="Q1"/>
    <s v="Q1-2023"/>
    <x v="13"/>
    <x v="43"/>
    <s v="."/>
    <s v="Humber, Coast and Vale"/>
    <s v="stage_missing"/>
    <n v="354"/>
    <n v="0.82767999999999997"/>
  </r>
  <r>
    <s v="NAoPri_cohort"/>
    <n v="2018"/>
    <s v="Q1"/>
    <s v="Q1-2018"/>
    <x v="39"/>
    <x v="44"/>
    <s v="."/>
    <s v="West London"/>
    <s v="stage_missing"/>
    <n v="144"/>
    <n v="0.80556000000000005"/>
  </r>
  <r>
    <s v="NAoPri_cohort"/>
    <n v="2018"/>
    <s v="Q2"/>
    <s v="Q2-2018"/>
    <x v="39"/>
    <x v="44"/>
    <s v="."/>
    <s v="West London"/>
    <s v="stage_missing"/>
    <n v="156"/>
    <n v="0.76922999999999997"/>
  </r>
  <r>
    <s v="NAoPri_cohort"/>
    <n v="2018"/>
    <s v="Q3"/>
    <s v="Q3-2018"/>
    <x v="39"/>
    <x v="44"/>
    <s v="."/>
    <s v="West London"/>
    <s v="stage_missing"/>
    <n v="137"/>
    <n v="0.72262999999999999"/>
  </r>
  <r>
    <s v="NAoPri_cohort"/>
    <n v="2018"/>
    <s v="Q4"/>
    <s v="Q4-2018"/>
    <x v="39"/>
    <x v="44"/>
    <s v="."/>
    <s v="West London"/>
    <s v="stage_missing"/>
    <n v="144"/>
    <n v="0.79166999999999998"/>
  </r>
  <r>
    <s v="NAoPri_cohort"/>
    <n v="2019"/>
    <s v="Q1"/>
    <s v="Q1-2019"/>
    <x v="39"/>
    <x v="44"/>
    <s v="."/>
    <s v="West London"/>
    <s v="stage_missing"/>
    <n v="111"/>
    <n v="0.72072000000000003"/>
  </r>
  <r>
    <s v="NAoPri_cohort"/>
    <n v="2019"/>
    <s v="Q2"/>
    <s v="Q2-2019"/>
    <x v="39"/>
    <x v="44"/>
    <s v="."/>
    <s v="West London"/>
    <s v="stage_missing"/>
    <n v="135"/>
    <n v="0.91852"/>
  </r>
  <r>
    <s v="NAoPri_cohort"/>
    <n v="2019"/>
    <s v="Q3"/>
    <s v="Q3-2019"/>
    <x v="39"/>
    <x v="44"/>
    <s v="."/>
    <s v="West London"/>
    <s v="stage_missing"/>
    <n v="175"/>
    <n v="0.89142999999999994"/>
  </r>
  <r>
    <s v="NAoPri_cohort"/>
    <n v="2019"/>
    <s v="Q4"/>
    <s v="Q4-2019"/>
    <x v="39"/>
    <x v="44"/>
    <s v="."/>
    <s v="West London"/>
    <s v="stage_missing"/>
    <n v="135"/>
    <n v="0.90369999999999995"/>
  </r>
  <r>
    <s v="NAoPri_cohort"/>
    <n v="2020"/>
    <s v="Q1"/>
    <s v="Q1-2020"/>
    <x v="39"/>
    <x v="44"/>
    <s v="."/>
    <s v="West London"/>
    <s v="stage_missing"/>
    <n v="145"/>
    <n v="0.85516999999999999"/>
  </r>
  <r>
    <s v="NAoPri_cohort"/>
    <n v="2020"/>
    <s v="Q2"/>
    <s v="Q2-2020"/>
    <x v="39"/>
    <x v="44"/>
    <s v="."/>
    <s v="West London"/>
    <s v="stage_missing"/>
    <n v="64"/>
    <n v="0.9375"/>
  </r>
  <r>
    <s v="NAoPri_cohort"/>
    <n v="2020"/>
    <s v="Q3"/>
    <s v="Q3-2020"/>
    <x v="39"/>
    <x v="44"/>
    <s v="."/>
    <s v="West London"/>
    <s v="stage_missing"/>
    <n v="85"/>
    <n v="0.82352999999999998"/>
  </r>
  <r>
    <s v="NAoPri_cohort"/>
    <n v="2020"/>
    <s v="Q4"/>
    <s v="Q4-2020"/>
    <x v="39"/>
    <x v="44"/>
    <s v="."/>
    <s v="West London"/>
    <s v="stage_missing"/>
    <n v="125"/>
    <n v="0.81599999999999995"/>
  </r>
  <r>
    <s v="NAoPri_cohort"/>
    <n v="2021"/>
    <s v="Q1"/>
    <s v="Q1-2021"/>
    <x v="39"/>
    <x v="44"/>
    <s v="."/>
    <s v="West London"/>
    <s v="stage_missing"/>
    <n v="103"/>
    <n v="0.49514999999999998"/>
  </r>
  <r>
    <s v="NAoPri_cohort"/>
    <n v="2021"/>
    <s v="Q2"/>
    <s v="Q2-2021"/>
    <x v="39"/>
    <x v="44"/>
    <s v="."/>
    <s v="West London"/>
    <s v="stage_missing"/>
    <n v="146"/>
    <n v="0.34247"/>
  </r>
  <r>
    <s v="NAoPri_cohort"/>
    <n v="2021"/>
    <s v="Q3"/>
    <s v="Q3-2021"/>
    <x v="39"/>
    <x v="44"/>
    <s v="."/>
    <s v="West London"/>
    <s v="stage_missing"/>
    <n v="167"/>
    <n v="0.22753999999999999"/>
  </r>
  <r>
    <s v="NAoPri_cohort"/>
    <n v="2021"/>
    <s v="Q4"/>
    <s v="Q4-2021"/>
    <x v="39"/>
    <x v="44"/>
    <s v="."/>
    <s v="West London"/>
    <s v="stage_missing"/>
    <n v="147"/>
    <n v="0.22449"/>
  </r>
  <r>
    <s v="NAoPri_cohort"/>
    <n v="2022"/>
    <s v="Q1"/>
    <s v="Q1-2022"/>
    <x v="39"/>
    <x v="44"/>
    <s v="."/>
    <s v="West London"/>
    <s v="stage_missing"/>
    <n v="135"/>
    <n v="0.71111000000000002"/>
  </r>
  <r>
    <s v="NAoPri_cohort"/>
    <n v="2022"/>
    <s v="Q2"/>
    <s v="Q2-2022"/>
    <x v="39"/>
    <x v="44"/>
    <s v="."/>
    <s v="West London"/>
    <s v="stage_missing"/>
    <n v="147"/>
    <n v="0.69388000000000005"/>
  </r>
  <r>
    <s v="NAoPri_cohort"/>
    <n v="2022"/>
    <s v="Q3"/>
    <s v="Q3-2022"/>
    <x v="39"/>
    <x v="44"/>
    <s v="."/>
    <s v="West London"/>
    <s v="stage_missing"/>
    <n v="161"/>
    <n v="0.68944000000000005"/>
  </r>
  <r>
    <s v="NAoPri_cohort"/>
    <n v="2022"/>
    <s v="Q4"/>
    <s v="Q4-2022"/>
    <x v="39"/>
    <x v="44"/>
    <s v="."/>
    <s v="West London"/>
    <s v="stage_missing"/>
    <n v="125"/>
    <n v="0.68"/>
  </r>
  <r>
    <s v="NAoPri_cohort"/>
    <n v="2023"/>
    <s v="Q1"/>
    <s v="Q1-2023"/>
    <x v="39"/>
    <x v="44"/>
    <s v="."/>
    <s v="West London"/>
    <s v="stage_missing"/>
    <n v="152"/>
    <n v="0.94079000000000002"/>
  </r>
  <r>
    <s v="NAoPri_cohort"/>
    <n v="2018"/>
    <s v="Q1"/>
    <s v="Q1-2018"/>
    <x v="40"/>
    <x v="45"/>
    <s v="."/>
    <s v="Wessex"/>
    <s v="stage_missing"/>
    <n v="38"/>
    <n v="0.92105000000000004"/>
  </r>
  <r>
    <s v="NAoPri_cohort"/>
    <n v="2018"/>
    <s v="Q2"/>
    <s v="Q2-2018"/>
    <x v="40"/>
    <x v="45"/>
    <s v="."/>
    <s v="Wessex"/>
    <s v="stage_missing"/>
    <n v="36"/>
    <n v="0.94443999999999995"/>
  </r>
  <r>
    <s v="NAoPri_cohort"/>
    <n v="2018"/>
    <s v="Q3"/>
    <s v="Q3-2018"/>
    <x v="40"/>
    <x v="45"/>
    <s v="."/>
    <s v="Wessex"/>
    <s v="stage_missing"/>
    <n v="47"/>
    <n v="0.97872000000000003"/>
  </r>
  <r>
    <s v="NAoPri_cohort"/>
    <n v="2018"/>
    <s v="Q4"/>
    <s v="Q4-2018"/>
    <x v="40"/>
    <x v="45"/>
    <s v="."/>
    <s v="Wessex"/>
    <s v="stage_missing"/>
    <n v="31"/>
    <n v="0.93547999999999998"/>
  </r>
  <r>
    <s v="NAoPri_cohort"/>
    <n v="2019"/>
    <s v="Q1"/>
    <s v="Q1-2019"/>
    <x v="40"/>
    <x v="45"/>
    <s v="."/>
    <s v="Wessex"/>
    <s v="stage_missing"/>
    <n v="44"/>
    <n v="1"/>
  </r>
  <r>
    <s v="NAoPri_cohort"/>
    <n v="2019"/>
    <s v="Q2"/>
    <s v="Q2-2019"/>
    <x v="40"/>
    <x v="45"/>
    <s v="."/>
    <s v="Wessex"/>
    <s v="stage_missing"/>
    <n v="46"/>
    <n v="0.91303999999999996"/>
  </r>
  <r>
    <s v="NAoPri_cohort"/>
    <n v="2019"/>
    <s v="Q3"/>
    <s v="Q3-2019"/>
    <x v="40"/>
    <x v="45"/>
    <s v="."/>
    <s v="Wessex"/>
    <s v="stage_missing"/>
    <n v="48"/>
    <n v="0.97916999999999998"/>
  </r>
  <r>
    <s v="NAoPri_cohort"/>
    <n v="2019"/>
    <s v="Q4"/>
    <s v="Q4-2019"/>
    <x v="40"/>
    <x v="45"/>
    <s v="."/>
    <s v="Wessex"/>
    <s v="stage_missing"/>
    <n v="53"/>
    <n v="1"/>
  </r>
  <r>
    <s v="NAoPri_cohort"/>
    <n v="2020"/>
    <s v="Q1"/>
    <s v="Q1-2020"/>
    <x v="40"/>
    <x v="45"/>
    <s v="."/>
    <s v="Wessex"/>
    <s v="stage_missing"/>
    <n v="48"/>
    <n v="1"/>
  </r>
  <r>
    <s v="NAoPri_cohort"/>
    <n v="2020"/>
    <s v="Q2"/>
    <s v="Q2-2020"/>
    <x v="40"/>
    <x v="45"/>
    <s v="."/>
    <s v="Wessex"/>
    <s v="stage_missing"/>
    <n v="20"/>
    <n v="0.95"/>
  </r>
  <r>
    <s v="NAoPri_cohort"/>
    <n v="2020"/>
    <s v="Q3"/>
    <s v="Q3-2020"/>
    <x v="40"/>
    <x v="45"/>
    <s v="."/>
    <s v="Wessex"/>
    <s v="stage_missing"/>
    <n v="31"/>
    <n v="0.93547999999999998"/>
  </r>
  <r>
    <s v="NAoPri_cohort"/>
    <n v="2020"/>
    <s v="Q4"/>
    <s v="Q4-2020"/>
    <x v="40"/>
    <x v="45"/>
    <s v="."/>
    <s v="Wessex"/>
    <s v="stage_missing"/>
    <n v="42"/>
    <n v="0.97619"/>
  </r>
  <r>
    <s v="NAoPri_cohort"/>
    <n v="2021"/>
    <s v="Q1"/>
    <s v="Q1-2021"/>
    <x v="40"/>
    <x v="45"/>
    <s v="."/>
    <s v="Wessex"/>
    <s v="stage_missing"/>
    <n v="34"/>
    <n v="1"/>
  </r>
  <r>
    <s v="NAoPri_cohort"/>
    <n v="2021"/>
    <s v="Q2"/>
    <s v="Q2-2021"/>
    <x v="40"/>
    <x v="45"/>
    <s v="."/>
    <s v="Wessex"/>
    <s v="stage_missing"/>
    <n v="39"/>
    <n v="1"/>
  </r>
  <r>
    <s v="NAoPri_cohort"/>
    <n v="2021"/>
    <s v="Q3"/>
    <s v="Q3-2021"/>
    <x v="40"/>
    <x v="45"/>
    <s v="."/>
    <s v="Wessex"/>
    <s v="stage_missing"/>
    <n v="44"/>
    <n v="0.90908999999999995"/>
  </r>
  <r>
    <s v="NAoPri_cohort"/>
    <n v="2021"/>
    <s v="Q4"/>
    <s v="Q4-2021"/>
    <x v="40"/>
    <x v="45"/>
    <s v="."/>
    <s v="Wessex"/>
    <s v="stage_missing"/>
    <n v="45"/>
    <n v="0.93332999999999999"/>
  </r>
  <r>
    <s v="NAoPri_cohort"/>
    <n v="2022"/>
    <s v="Q1"/>
    <s v="Q1-2022"/>
    <x v="40"/>
    <x v="45"/>
    <s v="."/>
    <s v="Wessex"/>
    <s v="stage_missing"/>
    <n v="38"/>
    <n v="0.89473999999999998"/>
  </r>
  <r>
    <s v="NAoPri_cohort"/>
    <n v="2022"/>
    <s v="Q2"/>
    <s v="Q2-2022"/>
    <x v="40"/>
    <x v="45"/>
    <s v="."/>
    <s v="Wessex"/>
    <s v="stage_missing"/>
    <n v="35"/>
    <n v="0.97143000000000002"/>
  </r>
  <r>
    <s v="NAoPri_cohort"/>
    <n v="2022"/>
    <s v="Q3"/>
    <s v="Q3-2022"/>
    <x v="40"/>
    <x v="45"/>
    <s v="."/>
    <s v="Wessex"/>
    <s v="stage_missing"/>
    <n v="54"/>
    <n v="0.83333000000000002"/>
  </r>
  <r>
    <s v="NAoPri_cohort"/>
    <n v="2022"/>
    <s v="Q4"/>
    <s v="Q4-2022"/>
    <x v="40"/>
    <x v="45"/>
    <s v="."/>
    <s v="Wessex"/>
    <s v="stage_missing"/>
    <n v="50"/>
    <n v="0.72"/>
  </r>
  <r>
    <s v="NAoPri_cohort"/>
    <n v="2023"/>
    <s v="Q1"/>
    <s v="Q1-2023"/>
    <x v="40"/>
    <x v="45"/>
    <s v="."/>
    <s v="Wessex"/>
    <s v="stage_missing"/>
    <n v="44"/>
    <n v="0.95455000000000001"/>
  </r>
  <r>
    <s v="NAoPri_cohort"/>
    <n v="2018"/>
    <s v="Q1"/>
    <s v="Q1-2018"/>
    <x v="41"/>
    <x v="46"/>
    <s v="."/>
    <s v="East of England - North"/>
    <s v="stage_missing"/>
    <n v="45"/>
    <n v="0.95555999999999996"/>
  </r>
  <r>
    <s v="NAoPri_cohort"/>
    <n v="2018"/>
    <s v="Q2"/>
    <s v="Q2-2018"/>
    <x v="41"/>
    <x v="46"/>
    <s v="."/>
    <s v="East of England - North"/>
    <s v="stage_missing"/>
    <n v="62"/>
    <n v="0.98387000000000002"/>
  </r>
  <r>
    <s v="NAoPri_cohort"/>
    <n v="2018"/>
    <s v="Q3"/>
    <s v="Q3-2018"/>
    <x v="41"/>
    <x v="46"/>
    <s v="."/>
    <s v="East of England - North"/>
    <s v="stage_missing"/>
    <n v="67"/>
    <n v="0.89551999999999998"/>
  </r>
  <r>
    <s v="NAoPri_cohort"/>
    <n v="2018"/>
    <s v="Q4"/>
    <s v="Q4-2018"/>
    <x v="41"/>
    <x v="46"/>
    <s v="."/>
    <s v="East of England - North"/>
    <s v="stage_missing"/>
    <n v="58"/>
    <n v="0.96552000000000004"/>
  </r>
  <r>
    <s v="NAoPri_cohort"/>
    <n v="2019"/>
    <s v="Q1"/>
    <s v="Q1-2019"/>
    <x v="41"/>
    <x v="46"/>
    <s v="."/>
    <s v="East of England - North"/>
    <s v="stage_missing"/>
    <n v="74"/>
    <n v="0.98648999999999998"/>
  </r>
  <r>
    <s v="NAoPri_cohort"/>
    <n v="2019"/>
    <s v="Q2"/>
    <s v="Q2-2019"/>
    <x v="41"/>
    <x v="46"/>
    <s v="."/>
    <s v="East of England - North"/>
    <s v="stage_missing"/>
    <n v="62"/>
    <n v="0.90322999999999998"/>
  </r>
  <r>
    <s v="NAoPri_cohort"/>
    <n v="2019"/>
    <s v="Q3"/>
    <s v="Q3-2019"/>
    <x v="41"/>
    <x v="46"/>
    <s v="."/>
    <s v="East of England - North"/>
    <s v="stage_missing"/>
    <n v="38"/>
    <n v="0.94737000000000005"/>
  </r>
  <r>
    <s v="NAoPri_cohort"/>
    <n v="2019"/>
    <s v="Q4"/>
    <s v="Q4-2019"/>
    <x v="41"/>
    <x v="46"/>
    <s v="."/>
    <s v="East of England - North"/>
    <s v="stage_missing"/>
    <n v="57"/>
    <n v="0.92981999999999998"/>
  </r>
  <r>
    <s v="NAoPri_cohort"/>
    <n v="2020"/>
    <s v="Q1"/>
    <s v="Q1-2020"/>
    <x v="41"/>
    <x v="46"/>
    <s v="."/>
    <s v="East of England - North"/>
    <s v="stage_missing"/>
    <n v="72"/>
    <n v="0.86111000000000004"/>
  </r>
  <r>
    <s v="NAoPri_cohort"/>
    <n v="2020"/>
    <s v="Q2"/>
    <s v="Q2-2020"/>
    <x v="41"/>
    <x v="46"/>
    <s v="."/>
    <s v="East of England - North"/>
    <s v="stage_missing"/>
    <n v="30"/>
    <n v="0.93332999999999999"/>
  </r>
  <r>
    <s v="NAoPri_cohort"/>
    <n v="2020"/>
    <s v="Q3"/>
    <s v="Q3-2020"/>
    <x v="41"/>
    <x v="46"/>
    <s v="."/>
    <s v="East of England - North"/>
    <s v="stage_missing"/>
    <n v="44"/>
    <n v="0.93181999999999998"/>
  </r>
  <r>
    <s v="NAoPri_cohort"/>
    <n v="2020"/>
    <s v="Q4"/>
    <s v="Q4-2020"/>
    <x v="41"/>
    <x v="46"/>
    <s v="."/>
    <s v="East of England - North"/>
    <s v="stage_missing"/>
    <n v="64"/>
    <n v="0.92186999999999997"/>
  </r>
  <r>
    <s v="NAoPri_cohort"/>
    <n v="2021"/>
    <s v="Q1"/>
    <s v="Q1-2021"/>
    <x v="41"/>
    <x v="46"/>
    <s v="."/>
    <s v="East of England - North"/>
    <s v="stage_missing"/>
    <n v="51"/>
    <n v="0.94118000000000002"/>
  </r>
  <r>
    <s v="NAoPri_cohort"/>
    <n v="2021"/>
    <s v="Q2"/>
    <s v="Q2-2021"/>
    <x v="41"/>
    <x v="46"/>
    <s v="."/>
    <s v="East of England - North"/>
    <s v="stage_missing"/>
    <n v="52"/>
    <n v="0.92308000000000001"/>
  </r>
  <r>
    <s v="NAoPri_cohort"/>
    <n v="2021"/>
    <s v="Q3"/>
    <s v="Q3-2021"/>
    <x v="41"/>
    <x v="46"/>
    <s v="."/>
    <s v="East of England - North"/>
    <s v="stage_missing"/>
    <n v="68"/>
    <n v="0.92647000000000002"/>
  </r>
  <r>
    <s v="NAoPri_cohort"/>
    <n v="2021"/>
    <s v="Q4"/>
    <s v="Q4-2021"/>
    <x v="41"/>
    <x v="46"/>
    <s v="."/>
    <s v="East of England - North"/>
    <s v="stage_missing"/>
    <n v="62"/>
    <n v="0.87097000000000002"/>
  </r>
  <r>
    <s v="NAoPri_cohort"/>
    <n v="2022"/>
    <s v="Q1"/>
    <s v="Q1-2022"/>
    <x v="41"/>
    <x v="46"/>
    <s v="."/>
    <s v="East of England - North"/>
    <s v="stage_missing"/>
    <n v="59"/>
    <n v="0.94915000000000005"/>
  </r>
  <r>
    <s v="NAoPri_cohort"/>
    <n v="2022"/>
    <s v="Q2"/>
    <s v="Q2-2022"/>
    <x v="41"/>
    <x v="46"/>
    <s v="."/>
    <s v="East of England - North"/>
    <s v="stage_missing"/>
    <n v="41"/>
    <n v="1"/>
  </r>
  <r>
    <s v="NAoPri_cohort"/>
    <n v="2022"/>
    <s v="Q3"/>
    <s v="Q3-2022"/>
    <x v="41"/>
    <x v="46"/>
    <s v="."/>
    <s v="East of England - North"/>
    <s v="stage_missing"/>
    <n v="69"/>
    <n v="1"/>
  </r>
  <r>
    <s v="NAoPri_cohort"/>
    <n v="2022"/>
    <s v="Q4"/>
    <s v="Q4-2022"/>
    <x v="41"/>
    <x v="46"/>
    <s v="."/>
    <s v="East of England - North"/>
    <s v="stage_missing"/>
    <n v="45"/>
    <n v="1"/>
  </r>
  <r>
    <s v="NAoPri_cohort"/>
    <n v="2023"/>
    <s v="Q1"/>
    <s v="Q1-2023"/>
    <x v="41"/>
    <x v="46"/>
    <s v="."/>
    <s v="East of England - North"/>
    <s v="stage_missing"/>
    <n v="71"/>
    <n v="1"/>
  </r>
  <r>
    <s v="NAoPri_cohort"/>
    <n v="2018"/>
    <s v="Q1"/>
    <s v="Q1-2018"/>
    <x v="13"/>
    <x v="47"/>
    <s v="."/>
    <s v="Kent and Medway"/>
    <s v="stage_missing"/>
    <n v="378"/>
    <n v="0.81216999999999995"/>
  </r>
  <r>
    <s v="NAoPri_cohort"/>
    <n v="2018"/>
    <s v="Q2"/>
    <s v="Q2-2018"/>
    <x v="13"/>
    <x v="47"/>
    <s v="."/>
    <s v="Kent and Medway"/>
    <s v="stage_missing"/>
    <n v="421"/>
    <n v="0.60333000000000003"/>
  </r>
  <r>
    <s v="NAoPri_cohort"/>
    <n v="2018"/>
    <s v="Q3"/>
    <s v="Q3-2018"/>
    <x v="13"/>
    <x v="47"/>
    <s v="."/>
    <s v="Kent and Medway"/>
    <s v="stage_missing"/>
    <n v="458"/>
    <n v="0.68996000000000002"/>
  </r>
  <r>
    <s v="NAoPri_cohort"/>
    <n v="2018"/>
    <s v="Q4"/>
    <s v="Q4-2018"/>
    <x v="13"/>
    <x v="47"/>
    <s v="."/>
    <s v="Kent and Medway"/>
    <s v="stage_missing"/>
    <n v="445"/>
    <n v="0.76180000000000003"/>
  </r>
  <r>
    <s v="NAoPri_cohort"/>
    <n v="2019"/>
    <s v="Q1"/>
    <s v="Q1-2019"/>
    <x v="13"/>
    <x v="47"/>
    <s v="."/>
    <s v="Kent and Medway"/>
    <s v="stage_missing"/>
    <n v="408"/>
    <n v="0.74265000000000003"/>
  </r>
  <r>
    <s v="NAoPri_cohort"/>
    <n v="2019"/>
    <s v="Q2"/>
    <s v="Q2-2019"/>
    <x v="13"/>
    <x v="47"/>
    <s v="."/>
    <s v="Kent and Medway"/>
    <s v="stage_missing"/>
    <n v="444"/>
    <n v="0.71847000000000005"/>
  </r>
  <r>
    <s v="NAoPri_cohort"/>
    <n v="2019"/>
    <s v="Q3"/>
    <s v="Q3-2019"/>
    <x v="13"/>
    <x v="47"/>
    <s v="."/>
    <s v="Kent and Medway"/>
    <s v="stage_missing"/>
    <n v="462"/>
    <n v="0.71645000000000003"/>
  </r>
  <r>
    <s v="NAoPri_cohort"/>
    <n v="2019"/>
    <s v="Q4"/>
    <s v="Q4-2019"/>
    <x v="13"/>
    <x v="47"/>
    <s v="."/>
    <s v="Kent and Medway"/>
    <s v="stage_missing"/>
    <n v="466"/>
    <n v="0.80471999999999999"/>
  </r>
  <r>
    <s v="NAoPri_cohort"/>
    <n v="2020"/>
    <s v="Q1"/>
    <s v="Q1-2020"/>
    <x v="13"/>
    <x v="47"/>
    <s v="."/>
    <s v="Kent and Medway"/>
    <s v="stage_missing"/>
    <n v="400"/>
    <n v="0.80500000000000005"/>
  </r>
  <r>
    <s v="NAoPri_cohort"/>
    <n v="2020"/>
    <s v="Q2"/>
    <s v="Q2-2020"/>
    <x v="13"/>
    <x v="47"/>
    <s v="."/>
    <s v="Kent and Medway"/>
    <s v="stage_missing"/>
    <n v="271"/>
    <n v="0.70479999999999998"/>
  </r>
  <r>
    <s v="NAoPri_cohort"/>
    <n v="2020"/>
    <s v="Q3"/>
    <s v="Q3-2020"/>
    <x v="13"/>
    <x v="47"/>
    <s v="."/>
    <s v="Kent and Medway"/>
    <s v="stage_missing"/>
    <n v="356"/>
    <n v="0.69101000000000001"/>
  </r>
  <r>
    <s v="NAoPri_cohort"/>
    <n v="2020"/>
    <s v="Q4"/>
    <s v="Q4-2020"/>
    <x v="13"/>
    <x v="47"/>
    <s v="."/>
    <s v="Kent and Medway"/>
    <s v="stage_missing"/>
    <n v="392"/>
    <n v="0.68111999999999995"/>
  </r>
  <r>
    <s v="NAoPri_cohort"/>
    <n v="2021"/>
    <s v="Q1"/>
    <s v="Q1-2021"/>
    <x v="13"/>
    <x v="47"/>
    <s v="."/>
    <s v="Kent and Medway"/>
    <s v="stage_missing"/>
    <n v="416"/>
    <n v="0.6875"/>
  </r>
  <r>
    <s v="NAoPri_cohort"/>
    <n v="2021"/>
    <s v="Q2"/>
    <s v="Q2-2021"/>
    <x v="13"/>
    <x v="47"/>
    <s v="."/>
    <s v="Kent and Medway"/>
    <s v="stage_missing"/>
    <n v="459"/>
    <n v="0.57733999999999996"/>
  </r>
  <r>
    <s v="NAoPri_cohort"/>
    <n v="2021"/>
    <s v="Q3"/>
    <s v="Q3-2021"/>
    <x v="13"/>
    <x v="47"/>
    <s v="."/>
    <s v="Kent and Medway"/>
    <s v="stage_missing"/>
    <n v="467"/>
    <n v="0.57172999999999996"/>
  </r>
  <r>
    <s v="NAoPri_cohort"/>
    <n v="2021"/>
    <s v="Q4"/>
    <s v="Q4-2021"/>
    <x v="13"/>
    <x v="47"/>
    <s v="."/>
    <s v="Kent and Medway"/>
    <s v="stage_missing"/>
    <n v="455"/>
    <n v="0.51209000000000005"/>
  </r>
  <r>
    <s v="NAoPri_cohort"/>
    <n v="2022"/>
    <s v="Q1"/>
    <s v="Q1-2022"/>
    <x v="13"/>
    <x v="47"/>
    <s v="."/>
    <s v="Kent and Medway"/>
    <s v="stage_missing"/>
    <n v="462"/>
    <n v="0.77488999999999997"/>
  </r>
  <r>
    <s v="NAoPri_cohort"/>
    <n v="2022"/>
    <s v="Q2"/>
    <s v="Q2-2022"/>
    <x v="13"/>
    <x v="47"/>
    <s v="."/>
    <s v="Kent and Medway"/>
    <s v="stage_missing"/>
    <n v="497"/>
    <n v="0.77061999999999997"/>
  </r>
  <r>
    <s v="NAoPri_cohort"/>
    <n v="2022"/>
    <s v="Q3"/>
    <s v="Q3-2022"/>
    <x v="13"/>
    <x v="47"/>
    <s v="."/>
    <s v="Kent and Medway"/>
    <s v="stage_missing"/>
    <n v="507"/>
    <n v="0.71794999999999998"/>
  </r>
  <r>
    <s v="NAoPri_cohort"/>
    <n v="2022"/>
    <s v="Q4"/>
    <s v="Q4-2022"/>
    <x v="13"/>
    <x v="47"/>
    <s v="."/>
    <s v="Kent and Medway"/>
    <s v="stage_missing"/>
    <n v="454"/>
    <n v="0.75551000000000001"/>
  </r>
  <r>
    <s v="NAoPri_cohort"/>
    <n v="2023"/>
    <s v="Q1"/>
    <s v="Q1-2023"/>
    <x v="13"/>
    <x v="47"/>
    <s v="."/>
    <s v="Kent and Medway"/>
    <s v="stage_missing"/>
    <n v="487"/>
    <n v="0.80286999999999997"/>
  </r>
  <r>
    <s v="NAoPri_cohort"/>
    <n v="2018"/>
    <s v="Q1"/>
    <s v="Q1-2018"/>
    <x v="42"/>
    <x v="48"/>
    <s v="."/>
    <s v="East Midlands"/>
    <s v="stage_missing"/>
    <n v="60"/>
    <n v="0.7"/>
  </r>
  <r>
    <s v="NAoPri_cohort"/>
    <n v="2018"/>
    <s v="Q2"/>
    <s v="Q2-2018"/>
    <x v="42"/>
    <x v="48"/>
    <s v="."/>
    <s v="East Midlands"/>
    <s v="stage_missing"/>
    <n v="57"/>
    <n v="0.80701999999999996"/>
  </r>
  <r>
    <s v="NAoPri_cohort"/>
    <n v="2018"/>
    <s v="Q3"/>
    <s v="Q3-2018"/>
    <x v="42"/>
    <x v="48"/>
    <s v="."/>
    <s v="East Midlands"/>
    <s v="stage_missing"/>
    <n v="75"/>
    <n v="0.8"/>
  </r>
  <r>
    <s v="NAoPri_cohort"/>
    <n v="2018"/>
    <s v="Q4"/>
    <s v="Q4-2018"/>
    <x v="42"/>
    <x v="48"/>
    <s v="."/>
    <s v="East Midlands"/>
    <s v="stage_missing"/>
    <n v="72"/>
    <n v="0.875"/>
  </r>
  <r>
    <s v="NAoPri_cohort"/>
    <n v="2019"/>
    <s v="Q1"/>
    <s v="Q1-2019"/>
    <x v="42"/>
    <x v="48"/>
    <s v="."/>
    <s v="East Midlands"/>
    <s v="stage_missing"/>
    <n v="72"/>
    <n v="0.86111000000000004"/>
  </r>
  <r>
    <s v="NAoPri_cohort"/>
    <n v="2019"/>
    <s v="Q2"/>
    <s v="Q2-2019"/>
    <x v="42"/>
    <x v="48"/>
    <s v="."/>
    <s v="East Midlands"/>
    <s v="stage_missing"/>
    <n v="48"/>
    <n v="0.8125"/>
  </r>
  <r>
    <s v="NAoPri_cohort"/>
    <n v="2019"/>
    <s v="Q3"/>
    <s v="Q3-2019"/>
    <x v="42"/>
    <x v="48"/>
    <s v="."/>
    <s v="East Midlands"/>
    <s v="stage_missing"/>
    <n v="62"/>
    <n v="0.56452000000000002"/>
  </r>
  <r>
    <s v="NAoPri_cohort"/>
    <n v="2019"/>
    <s v="Q4"/>
    <s v="Q4-2019"/>
    <x v="42"/>
    <x v="48"/>
    <s v="."/>
    <s v="East Midlands"/>
    <s v="stage_missing"/>
    <n v="90"/>
    <n v="0.53332999999999997"/>
  </r>
  <r>
    <s v="NAoPri_cohort"/>
    <n v="2020"/>
    <s v="Q1"/>
    <s v="Q1-2020"/>
    <x v="42"/>
    <x v="48"/>
    <s v="."/>
    <s v="East Midlands"/>
    <s v="stage_missing"/>
    <n v="70"/>
    <n v="0.55713999999999997"/>
  </r>
  <r>
    <s v="NAoPri_cohort"/>
    <n v="2020"/>
    <s v="Q2"/>
    <s v="Q2-2020"/>
    <x v="42"/>
    <x v="48"/>
    <s v="."/>
    <s v="East Midlands"/>
    <s v="stage_missing"/>
    <n v="37"/>
    <n v="0.59458999999999995"/>
  </r>
  <r>
    <s v="NAoPri_cohort"/>
    <n v="2020"/>
    <s v="Q3"/>
    <s v="Q3-2020"/>
    <x v="42"/>
    <x v="48"/>
    <s v="."/>
    <s v="East Midlands"/>
    <s v="stage_missing"/>
    <n v="68"/>
    <n v="0.60294000000000003"/>
  </r>
  <r>
    <s v="NAoPri_cohort"/>
    <n v="2020"/>
    <s v="Q4"/>
    <s v="Q4-2020"/>
    <x v="42"/>
    <x v="48"/>
    <s v="."/>
    <s v="East Midlands"/>
    <s v="stage_missing"/>
    <n v="72"/>
    <n v="0.63888999999999996"/>
  </r>
  <r>
    <s v="NAoPri_cohort"/>
    <n v="2021"/>
    <s v="Q1"/>
    <s v="Q1-2021"/>
    <x v="42"/>
    <x v="48"/>
    <s v="."/>
    <s v="East Midlands"/>
    <s v="stage_missing"/>
    <n v="79"/>
    <n v="0.77215"/>
  </r>
  <r>
    <s v="NAoPri_cohort"/>
    <n v="2021"/>
    <s v="Q2"/>
    <s v="Q2-2021"/>
    <x v="42"/>
    <x v="48"/>
    <s v="."/>
    <s v="East Midlands"/>
    <s v="stage_missing"/>
    <n v="79"/>
    <n v="0.67088999999999999"/>
  </r>
  <r>
    <s v="NAoPri_cohort"/>
    <n v="2021"/>
    <s v="Q3"/>
    <s v="Q3-2021"/>
    <x v="42"/>
    <x v="48"/>
    <s v="."/>
    <s v="East Midlands"/>
    <s v="stage_missing"/>
    <n v="72"/>
    <n v="0.29166999999999998"/>
  </r>
  <r>
    <s v="NAoPri_cohort"/>
    <n v="2021"/>
    <s v="Q4"/>
    <s v="Q4-2021"/>
    <x v="42"/>
    <x v="48"/>
    <s v="."/>
    <s v="East Midlands"/>
    <s v="stage_missing"/>
    <n v="71"/>
    <n v="0.15493000000000001"/>
  </r>
  <r>
    <s v="NAoPri_cohort"/>
    <n v="2022"/>
    <s v="Q1"/>
    <s v="Q1-2022"/>
    <x v="42"/>
    <x v="48"/>
    <s v="."/>
    <s v="East Midlands"/>
    <s v="stage_missing"/>
    <n v="77"/>
    <n v="0.89610000000000001"/>
  </r>
  <r>
    <s v="NAoPri_cohort"/>
    <n v="2022"/>
    <s v="Q2"/>
    <s v="Q2-2022"/>
    <x v="42"/>
    <x v="48"/>
    <s v="."/>
    <s v="East Midlands"/>
    <s v="stage_missing"/>
    <n v="74"/>
    <n v="0.90541000000000005"/>
  </r>
  <r>
    <s v="NAoPri_cohort"/>
    <n v="2022"/>
    <s v="Q3"/>
    <s v="Q3-2022"/>
    <x v="42"/>
    <x v="48"/>
    <s v="."/>
    <s v="East Midlands"/>
    <s v="stage_missing"/>
    <n v="86"/>
    <n v="0.86046999999999996"/>
  </r>
  <r>
    <s v="NAoPri_cohort"/>
    <n v="2022"/>
    <s v="Q4"/>
    <s v="Q4-2022"/>
    <x v="42"/>
    <x v="48"/>
    <s v="."/>
    <s v="East Midlands"/>
    <s v="stage_missing"/>
    <n v="66"/>
    <n v="0.66666999999999998"/>
  </r>
  <r>
    <s v="NAoPri_cohort"/>
    <n v="2023"/>
    <s v="Q1"/>
    <s v="Q1-2023"/>
    <x v="42"/>
    <x v="48"/>
    <s v="."/>
    <s v="East Midlands"/>
    <s v="stage_missing"/>
    <n v="67"/>
    <n v="0.94030000000000002"/>
  </r>
  <r>
    <s v="NAoPri_cohort"/>
    <n v="2018"/>
    <s v="Q1"/>
    <s v="Q1-2018"/>
    <x v="43"/>
    <x v="49"/>
    <s v="."/>
    <s v="South East London"/>
    <s v="stage_missing"/>
    <n v="140"/>
    <n v="0.61429"/>
  </r>
  <r>
    <s v="NAoPri_cohort"/>
    <n v="2018"/>
    <s v="Q2"/>
    <s v="Q2-2018"/>
    <x v="43"/>
    <x v="49"/>
    <s v="."/>
    <s v="South East London"/>
    <s v="stage_missing"/>
    <n v="176"/>
    <n v="0.44318000000000002"/>
  </r>
  <r>
    <s v="NAoPri_cohort"/>
    <n v="2018"/>
    <s v="Q3"/>
    <s v="Q3-2018"/>
    <x v="43"/>
    <x v="49"/>
    <s v="."/>
    <s v="South East London"/>
    <s v="stage_missing"/>
    <n v="152"/>
    <n v="0.40788999999999997"/>
  </r>
  <r>
    <s v="NAoPri_cohort"/>
    <n v="2018"/>
    <s v="Q4"/>
    <s v="Q4-2018"/>
    <x v="43"/>
    <x v="49"/>
    <s v="."/>
    <s v="South East London"/>
    <s v="stage_missing"/>
    <n v="160"/>
    <n v="0.39374999999999999"/>
  </r>
  <r>
    <s v="NAoPri_cohort"/>
    <n v="2019"/>
    <s v="Q1"/>
    <s v="Q1-2019"/>
    <x v="43"/>
    <x v="49"/>
    <s v="."/>
    <s v="South East London"/>
    <s v="stage_missing"/>
    <n v="173"/>
    <n v="0.45086999999999999"/>
  </r>
  <r>
    <s v="NAoPri_cohort"/>
    <n v="2019"/>
    <s v="Q2"/>
    <s v="Q2-2019"/>
    <x v="43"/>
    <x v="49"/>
    <s v="."/>
    <s v="South East London"/>
    <s v="stage_missing"/>
    <n v="182"/>
    <n v="0.59340999999999999"/>
  </r>
  <r>
    <s v="NAoPri_cohort"/>
    <n v="2019"/>
    <s v="Q3"/>
    <s v="Q3-2019"/>
    <x v="43"/>
    <x v="49"/>
    <s v="."/>
    <s v="South East London"/>
    <s v="stage_missing"/>
    <n v="165"/>
    <n v="0.56364000000000003"/>
  </r>
  <r>
    <s v="NAoPri_cohort"/>
    <n v="2019"/>
    <s v="Q4"/>
    <s v="Q4-2019"/>
    <x v="43"/>
    <x v="49"/>
    <s v="."/>
    <s v="South East London"/>
    <s v="stage_missing"/>
    <n v="186"/>
    <n v="0.62365999999999999"/>
  </r>
  <r>
    <s v="NAoPri_cohort"/>
    <n v="2020"/>
    <s v="Q1"/>
    <s v="Q1-2020"/>
    <x v="43"/>
    <x v="49"/>
    <s v="."/>
    <s v="South East London"/>
    <s v="stage_missing"/>
    <n v="154"/>
    <n v="0.77273000000000003"/>
  </r>
  <r>
    <s v="NAoPri_cohort"/>
    <n v="2020"/>
    <s v="Q2"/>
    <s v="Q2-2020"/>
    <x v="43"/>
    <x v="49"/>
    <s v="."/>
    <s v="South East London"/>
    <s v="stage_missing"/>
    <n v="67"/>
    <n v="0.67164000000000001"/>
  </r>
  <r>
    <s v="NAoPri_cohort"/>
    <n v="2020"/>
    <s v="Q3"/>
    <s v="Q3-2020"/>
    <x v="43"/>
    <x v="49"/>
    <s v="."/>
    <s v="South East London"/>
    <s v="stage_missing"/>
    <n v="107"/>
    <n v="0.48598000000000002"/>
  </r>
  <r>
    <s v="NAoPri_cohort"/>
    <n v="2020"/>
    <s v="Q4"/>
    <s v="Q4-2020"/>
    <x v="43"/>
    <x v="49"/>
    <s v="."/>
    <s v="South East London"/>
    <s v="stage_missing"/>
    <n v="177"/>
    <n v="0.53671999999999997"/>
  </r>
  <r>
    <s v="NAoPri_cohort"/>
    <n v="2021"/>
    <s v="Q1"/>
    <s v="Q1-2021"/>
    <x v="43"/>
    <x v="49"/>
    <s v="."/>
    <s v="South East London"/>
    <s v="stage_missing"/>
    <n v="130"/>
    <n v="0.40769"/>
  </r>
  <r>
    <s v="NAoPri_cohort"/>
    <n v="2021"/>
    <s v="Q2"/>
    <s v="Q2-2021"/>
    <x v="43"/>
    <x v="49"/>
    <s v="."/>
    <s v="South East London"/>
    <s v="stage_missing"/>
    <n v="169"/>
    <n v="0.47337000000000001"/>
  </r>
  <r>
    <s v="NAoPri_cohort"/>
    <n v="2021"/>
    <s v="Q3"/>
    <s v="Q3-2021"/>
    <x v="43"/>
    <x v="49"/>
    <s v="."/>
    <s v="South East London"/>
    <s v="stage_missing"/>
    <n v="155"/>
    <n v="0.48387000000000002"/>
  </r>
  <r>
    <s v="NAoPri_cohort"/>
    <n v="2021"/>
    <s v="Q4"/>
    <s v="Q4-2021"/>
    <x v="43"/>
    <x v="49"/>
    <s v="."/>
    <s v="South East London"/>
    <s v="stage_missing"/>
    <n v="214"/>
    <n v="0.63551000000000002"/>
  </r>
  <r>
    <s v="NAoPri_cohort"/>
    <n v="2022"/>
    <s v="Q1"/>
    <s v="Q1-2022"/>
    <x v="43"/>
    <x v="49"/>
    <s v="."/>
    <s v="South East London"/>
    <s v="stage_missing"/>
    <n v="207"/>
    <n v="0.76812000000000002"/>
  </r>
  <r>
    <s v="NAoPri_cohort"/>
    <n v="2022"/>
    <s v="Q2"/>
    <s v="Q2-2022"/>
    <x v="43"/>
    <x v="49"/>
    <s v="."/>
    <s v="South East London"/>
    <s v="stage_missing"/>
    <n v="224"/>
    <n v="0.62053999999999998"/>
  </r>
  <r>
    <s v="NAoPri_cohort"/>
    <n v="2022"/>
    <s v="Q3"/>
    <s v="Q3-2022"/>
    <x v="43"/>
    <x v="49"/>
    <s v="."/>
    <s v="South East London"/>
    <s v="stage_missing"/>
    <n v="173"/>
    <n v="0.63005999999999995"/>
  </r>
  <r>
    <s v="NAoPri_cohort"/>
    <n v="2022"/>
    <s v="Q4"/>
    <s v="Q4-2022"/>
    <x v="43"/>
    <x v="49"/>
    <s v="."/>
    <s v="South East London"/>
    <s v="stage_missing"/>
    <n v="189"/>
    <n v="0.70369999999999999"/>
  </r>
  <r>
    <s v="NAoPri_cohort"/>
    <n v="2023"/>
    <s v="Q1"/>
    <s v="Q1-2023"/>
    <x v="43"/>
    <x v="49"/>
    <s v="."/>
    <s v="South East London"/>
    <s v="stage_missing"/>
    <n v="176"/>
    <n v="0.71023000000000003"/>
  </r>
  <r>
    <s v="NAoPri_cohort"/>
    <n v="2018"/>
    <s v="Q1"/>
    <s v="Q1-2018"/>
    <x v="44"/>
    <x v="50"/>
    <s v="."/>
    <s v="West London"/>
    <s v="stage_missing"/>
    <n v="44"/>
    <n v="0.63636000000000004"/>
  </r>
  <r>
    <s v="NAoPri_cohort"/>
    <n v="2018"/>
    <s v="Q2"/>
    <s v="Q2-2018"/>
    <x v="44"/>
    <x v="50"/>
    <s v="."/>
    <s v="West London"/>
    <s v="stage_missing"/>
    <n v="36"/>
    <n v="0.72221999999999997"/>
  </r>
  <r>
    <s v="NAoPri_cohort"/>
    <n v="2018"/>
    <s v="Q3"/>
    <s v="Q3-2018"/>
    <x v="44"/>
    <x v="50"/>
    <s v="."/>
    <s v="West London"/>
    <s v="stage_missing"/>
    <n v="47"/>
    <n v="0.87234"/>
  </r>
  <r>
    <s v="NAoPri_cohort"/>
    <n v="2018"/>
    <s v="Q4"/>
    <s v="Q4-2018"/>
    <x v="44"/>
    <x v="50"/>
    <s v="."/>
    <s v="West London"/>
    <s v="stage_missing"/>
    <n v="58"/>
    <n v="0.84482999999999997"/>
  </r>
  <r>
    <s v="NAoPri_cohort"/>
    <n v="2019"/>
    <s v="Q1"/>
    <s v="Q1-2019"/>
    <x v="44"/>
    <x v="50"/>
    <s v="."/>
    <s v="West London"/>
    <s v="stage_missing"/>
    <n v="45"/>
    <n v="0.8"/>
  </r>
  <r>
    <s v="NAoPri_cohort"/>
    <n v="2019"/>
    <s v="Q2"/>
    <s v="Q2-2019"/>
    <x v="44"/>
    <x v="50"/>
    <s v="."/>
    <s v="West London"/>
    <s v="stage_missing"/>
    <n v="42"/>
    <n v="0.83333000000000002"/>
  </r>
  <r>
    <s v="NAoPri_cohort"/>
    <n v="2019"/>
    <s v="Q3"/>
    <s v="Q3-2019"/>
    <x v="44"/>
    <x v="50"/>
    <s v="."/>
    <s v="West London"/>
    <s v="stage_missing"/>
    <n v="38"/>
    <n v="0.68420999999999998"/>
  </r>
  <r>
    <s v="NAoPri_cohort"/>
    <n v="2019"/>
    <s v="Q4"/>
    <s v="Q4-2019"/>
    <x v="44"/>
    <x v="50"/>
    <s v="."/>
    <s v="West London"/>
    <s v="stage_missing"/>
    <n v="50"/>
    <n v="0.57999999999999996"/>
  </r>
  <r>
    <s v="NAoPri_cohort"/>
    <n v="2020"/>
    <s v="Q1"/>
    <s v="Q1-2020"/>
    <x v="44"/>
    <x v="50"/>
    <s v="."/>
    <s v="West London"/>
    <s v="stage_missing"/>
    <n v="42"/>
    <n v="0.59523999999999999"/>
  </r>
  <r>
    <s v="NAoPri_cohort"/>
    <n v="2020"/>
    <s v="Q2"/>
    <s v="Q2-2020"/>
    <x v="44"/>
    <x v="50"/>
    <s v="."/>
    <s v="West London"/>
    <s v="stage_missing"/>
    <n v="31"/>
    <n v="0.6129"/>
  </r>
  <r>
    <s v="NAoPri_cohort"/>
    <n v="2020"/>
    <s v="Q3"/>
    <s v="Q3-2020"/>
    <x v="44"/>
    <x v="50"/>
    <s v="."/>
    <s v="West London"/>
    <s v="stage_missing"/>
    <n v="44"/>
    <n v="0.52273000000000003"/>
  </r>
  <r>
    <s v="NAoPri_cohort"/>
    <n v="2020"/>
    <s v="Q4"/>
    <s v="Q4-2020"/>
    <x v="44"/>
    <x v="50"/>
    <s v="."/>
    <s v="West London"/>
    <s v="stage_missing"/>
    <n v="45"/>
    <n v="0.55556000000000005"/>
  </r>
  <r>
    <s v="NAoPri_cohort"/>
    <n v="2021"/>
    <s v="Q1"/>
    <s v="Q1-2021"/>
    <x v="44"/>
    <x v="50"/>
    <s v="."/>
    <s v="West London"/>
    <s v="stage_missing"/>
    <n v="52"/>
    <n v="0.71153999999999995"/>
  </r>
  <r>
    <s v="NAoPri_cohort"/>
    <n v="2021"/>
    <s v="Q2"/>
    <s v="Q2-2021"/>
    <x v="44"/>
    <x v="50"/>
    <s v="."/>
    <s v="West London"/>
    <s v="stage_missing"/>
    <n v="51"/>
    <n v="0.84314"/>
  </r>
  <r>
    <s v="NAoPri_cohort"/>
    <n v="2021"/>
    <s v="Q3"/>
    <s v="Q3-2021"/>
    <x v="44"/>
    <x v="50"/>
    <s v="."/>
    <s v="West London"/>
    <s v="stage_missing"/>
    <n v="47"/>
    <n v="0.82979000000000003"/>
  </r>
  <r>
    <s v="NAoPri_cohort"/>
    <n v="2021"/>
    <s v="Q4"/>
    <s v="Q4-2021"/>
    <x v="44"/>
    <x v="50"/>
    <s v="."/>
    <s v="West London"/>
    <s v="stage_missing"/>
    <n v="42"/>
    <n v="0.85714000000000001"/>
  </r>
  <r>
    <s v="NAoPri_cohort"/>
    <n v="2022"/>
    <s v="Q1"/>
    <s v="Q1-2022"/>
    <x v="44"/>
    <x v="50"/>
    <s v="."/>
    <s v="West London"/>
    <s v="stage_missing"/>
    <n v="49"/>
    <n v="0.73468999999999995"/>
  </r>
  <r>
    <s v="NAoPri_cohort"/>
    <n v="2022"/>
    <s v="Q2"/>
    <s v="Q2-2022"/>
    <x v="44"/>
    <x v="50"/>
    <s v="."/>
    <s v="West London"/>
    <s v="stage_missing"/>
    <n v="58"/>
    <n v="0.72414000000000001"/>
  </r>
  <r>
    <s v="NAoPri_cohort"/>
    <n v="2022"/>
    <s v="Q3"/>
    <s v="Q3-2022"/>
    <x v="44"/>
    <x v="50"/>
    <s v="."/>
    <s v="West London"/>
    <s v="stage_missing"/>
    <n v="65"/>
    <n v="0.66154000000000002"/>
  </r>
  <r>
    <s v="NAoPri_cohort"/>
    <n v="2022"/>
    <s v="Q4"/>
    <s v="Q4-2022"/>
    <x v="44"/>
    <x v="50"/>
    <s v="."/>
    <s v="West London"/>
    <s v="stage_missing"/>
    <n v="36"/>
    <n v="0.63888999999999996"/>
  </r>
  <r>
    <s v="NAoPri_cohort"/>
    <n v="2023"/>
    <s v="Q1"/>
    <s v="Q1-2023"/>
    <x v="44"/>
    <x v="50"/>
    <s v="."/>
    <s v="West London"/>
    <s v="stage_missing"/>
    <n v="58"/>
    <n v="0.68966000000000005"/>
  </r>
  <r>
    <s v="NAoPri_cohort"/>
    <n v="2018"/>
    <s v="Q1"/>
    <s v="Q1-2018"/>
    <x v="45"/>
    <x v="51"/>
    <s v="."/>
    <s v="Lancashire and South Cumbria"/>
    <s v="stage_missing"/>
    <n v="49"/>
    <n v="0.69388000000000005"/>
  </r>
  <r>
    <s v="NAoPri_cohort"/>
    <n v="2018"/>
    <s v="Q2"/>
    <s v="Q2-2018"/>
    <x v="45"/>
    <x v="51"/>
    <s v="."/>
    <s v="Lancashire and South Cumbria"/>
    <s v="stage_missing"/>
    <n v="55"/>
    <n v="0.72726999999999997"/>
  </r>
  <r>
    <s v="NAoPri_cohort"/>
    <n v="2018"/>
    <s v="Q3"/>
    <s v="Q3-2018"/>
    <x v="45"/>
    <x v="51"/>
    <s v="."/>
    <s v="Lancashire and South Cumbria"/>
    <s v="stage_missing"/>
    <n v="56"/>
    <n v="0.69642999999999999"/>
  </r>
  <r>
    <s v="NAoPri_cohort"/>
    <n v="2018"/>
    <s v="Q4"/>
    <s v="Q4-2018"/>
    <x v="45"/>
    <x v="51"/>
    <s v="."/>
    <s v="Lancashire and South Cumbria"/>
    <s v="stage_missing"/>
    <n v="45"/>
    <n v="0.73333000000000004"/>
  </r>
  <r>
    <s v="NAoPri_cohort"/>
    <n v="2019"/>
    <s v="Q1"/>
    <s v="Q1-2019"/>
    <x v="45"/>
    <x v="51"/>
    <s v="."/>
    <s v="Lancashire and South Cumbria"/>
    <s v="stage_missing"/>
    <n v="61"/>
    <n v="0.77049000000000001"/>
  </r>
  <r>
    <s v="NAoPri_cohort"/>
    <n v="2019"/>
    <s v="Q2"/>
    <s v="Q2-2019"/>
    <x v="45"/>
    <x v="51"/>
    <s v="."/>
    <s v="Lancashire and South Cumbria"/>
    <s v="stage_missing"/>
    <n v="63"/>
    <n v="0.74602999999999997"/>
  </r>
  <r>
    <s v="NAoPri_cohort"/>
    <n v="2019"/>
    <s v="Q3"/>
    <s v="Q3-2019"/>
    <x v="45"/>
    <x v="51"/>
    <s v="."/>
    <s v="Lancashire and South Cumbria"/>
    <s v="stage_missing"/>
    <n v="59"/>
    <n v="0.74575999999999998"/>
  </r>
  <r>
    <s v="NAoPri_cohort"/>
    <n v="2019"/>
    <s v="Q4"/>
    <s v="Q4-2019"/>
    <x v="45"/>
    <x v="51"/>
    <s v="."/>
    <s v="Lancashire and South Cumbria"/>
    <s v="stage_missing"/>
    <n v="52"/>
    <n v="0.92308000000000001"/>
  </r>
  <r>
    <s v="NAoPri_cohort"/>
    <n v="2020"/>
    <s v="Q1"/>
    <s v="Q1-2020"/>
    <x v="45"/>
    <x v="51"/>
    <s v="."/>
    <s v="Lancashire and South Cumbria"/>
    <s v="stage_missing"/>
    <n v="54"/>
    <n v="0.88888999999999996"/>
  </r>
  <r>
    <s v="NAoPri_cohort"/>
    <n v="2020"/>
    <s v="Q2"/>
    <s v="Q2-2020"/>
    <x v="45"/>
    <x v="51"/>
    <s v="."/>
    <s v="Lancashire and South Cumbria"/>
    <s v="stage_missing"/>
    <n v="33"/>
    <n v="0.93938999999999995"/>
  </r>
  <r>
    <s v="NAoPri_cohort"/>
    <n v="2020"/>
    <s v="Q3"/>
    <s v="Q3-2020"/>
    <x v="45"/>
    <x v="51"/>
    <s v="."/>
    <s v="Lancashire and South Cumbria"/>
    <s v="stage_missing"/>
    <n v="54"/>
    <n v="0.98148000000000002"/>
  </r>
  <r>
    <s v="NAoPri_cohort"/>
    <n v="2020"/>
    <s v="Q4"/>
    <s v="Q4-2020"/>
    <x v="45"/>
    <x v="51"/>
    <s v="."/>
    <s v="Lancashire and South Cumbria"/>
    <s v="stage_missing"/>
    <n v="51"/>
    <n v="0.98038999999999998"/>
  </r>
  <r>
    <s v="NAoPri_cohort"/>
    <n v="2021"/>
    <s v="Q1"/>
    <s v="Q1-2021"/>
    <x v="45"/>
    <x v="51"/>
    <s v="."/>
    <s v="Lancashire and South Cumbria"/>
    <s v="stage_missing"/>
    <n v="60"/>
    <n v="0.95"/>
  </r>
  <r>
    <s v="NAoPri_cohort"/>
    <n v="2021"/>
    <s v="Q2"/>
    <s v="Q2-2021"/>
    <x v="45"/>
    <x v="51"/>
    <s v="."/>
    <s v="Lancashire and South Cumbria"/>
    <s v="stage_missing"/>
    <n v="63"/>
    <n v="0.96825000000000006"/>
  </r>
  <r>
    <s v="NAoPri_cohort"/>
    <n v="2021"/>
    <s v="Q3"/>
    <s v="Q3-2021"/>
    <x v="45"/>
    <x v="51"/>
    <s v="."/>
    <s v="Lancashire and South Cumbria"/>
    <s v="stage_missing"/>
    <n v="39"/>
    <n v="0.92308000000000001"/>
  </r>
  <r>
    <s v="NAoPri_cohort"/>
    <n v="2021"/>
    <s v="Q4"/>
    <s v="Q4-2021"/>
    <x v="45"/>
    <x v="51"/>
    <s v="."/>
    <s v="Lancashire and South Cumbria"/>
    <s v="stage_missing"/>
    <n v="56"/>
    <n v="1"/>
  </r>
  <r>
    <s v="NAoPri_cohort"/>
    <n v="2022"/>
    <s v="Q1"/>
    <s v="Q1-2022"/>
    <x v="45"/>
    <x v="51"/>
    <s v="."/>
    <s v="Lancashire and South Cumbria"/>
    <s v="stage_missing"/>
    <n v="71"/>
    <n v="0.98592000000000002"/>
  </r>
  <r>
    <s v="NAoPri_cohort"/>
    <n v="2022"/>
    <s v="Q2"/>
    <s v="Q2-2022"/>
    <x v="45"/>
    <x v="51"/>
    <s v="."/>
    <s v="Lancashire and South Cumbria"/>
    <s v="stage_missing"/>
    <n v="57"/>
    <n v="0.96491000000000005"/>
  </r>
  <r>
    <s v="NAoPri_cohort"/>
    <n v="2022"/>
    <s v="Q3"/>
    <s v="Q3-2022"/>
    <x v="45"/>
    <x v="51"/>
    <s v="."/>
    <s v="Lancashire and South Cumbria"/>
    <s v="stage_missing"/>
    <n v="67"/>
    <n v="0.97014999999999996"/>
  </r>
  <r>
    <s v="NAoPri_cohort"/>
    <n v="2022"/>
    <s v="Q4"/>
    <s v="Q4-2022"/>
    <x v="45"/>
    <x v="51"/>
    <s v="."/>
    <s v="Lancashire and South Cumbria"/>
    <s v="stage_missing"/>
    <n v="55"/>
    <n v="0.96364000000000005"/>
  </r>
  <r>
    <s v="NAoPri_cohort"/>
    <n v="2023"/>
    <s v="Q1"/>
    <s v="Q1-2023"/>
    <x v="45"/>
    <x v="51"/>
    <s v="."/>
    <s v="Lancashire and South Cumbria"/>
    <s v="stage_missing"/>
    <n v="63"/>
    <n v="0.96825000000000006"/>
  </r>
  <r>
    <s v="NAoPri_cohort"/>
    <n v="2018"/>
    <s v="Q1"/>
    <s v="Q1-2018"/>
    <x v="13"/>
    <x v="52"/>
    <s v="."/>
    <s v="Lancashire and South Cumbria"/>
    <s v="stage_missing"/>
    <n v="324"/>
    <n v="0.89505999999999997"/>
  </r>
  <r>
    <s v="NAoPri_cohort"/>
    <n v="2018"/>
    <s v="Q2"/>
    <s v="Q2-2018"/>
    <x v="13"/>
    <x v="52"/>
    <s v="."/>
    <s v="Lancashire and South Cumbria"/>
    <s v="stage_missing"/>
    <n v="327"/>
    <n v="0.90214000000000005"/>
  </r>
  <r>
    <s v="NAoPri_cohort"/>
    <n v="2018"/>
    <s v="Q3"/>
    <s v="Q3-2018"/>
    <x v="13"/>
    <x v="52"/>
    <s v="."/>
    <s v="Lancashire and South Cumbria"/>
    <s v="stage_missing"/>
    <n v="345"/>
    <n v="0.93332999999999999"/>
  </r>
  <r>
    <s v="NAoPri_cohort"/>
    <n v="2018"/>
    <s v="Q4"/>
    <s v="Q4-2018"/>
    <x v="13"/>
    <x v="52"/>
    <s v="."/>
    <s v="Lancashire and South Cumbria"/>
    <s v="stage_missing"/>
    <n v="279"/>
    <n v="0.86380000000000001"/>
  </r>
  <r>
    <s v="NAoPri_cohort"/>
    <n v="2019"/>
    <s v="Q1"/>
    <s v="Q1-2019"/>
    <x v="13"/>
    <x v="52"/>
    <s v="."/>
    <s v="Lancashire and South Cumbria"/>
    <s v="stage_missing"/>
    <n v="306"/>
    <n v="0.88234999999999997"/>
  </r>
  <r>
    <s v="NAoPri_cohort"/>
    <n v="2019"/>
    <s v="Q2"/>
    <s v="Q2-2019"/>
    <x v="13"/>
    <x v="52"/>
    <s v="."/>
    <s v="Lancashire and South Cumbria"/>
    <s v="stage_missing"/>
    <n v="311"/>
    <n v="0.88746000000000003"/>
  </r>
  <r>
    <s v="NAoPri_cohort"/>
    <n v="2019"/>
    <s v="Q3"/>
    <s v="Q3-2019"/>
    <x v="13"/>
    <x v="52"/>
    <s v="."/>
    <s v="Lancashire and South Cumbria"/>
    <s v="stage_missing"/>
    <n v="333"/>
    <n v="0.92191999999999996"/>
  </r>
  <r>
    <s v="NAoPri_cohort"/>
    <n v="2019"/>
    <s v="Q4"/>
    <s v="Q4-2019"/>
    <x v="13"/>
    <x v="52"/>
    <s v="."/>
    <s v="Lancashire and South Cumbria"/>
    <s v="stage_missing"/>
    <n v="314"/>
    <n v="0.95540999999999998"/>
  </r>
  <r>
    <s v="NAoPri_cohort"/>
    <n v="2020"/>
    <s v="Q1"/>
    <s v="Q1-2020"/>
    <x v="13"/>
    <x v="52"/>
    <s v="."/>
    <s v="Lancashire and South Cumbria"/>
    <s v="stage_missing"/>
    <n v="274"/>
    <n v="0.95620000000000005"/>
  </r>
  <r>
    <s v="NAoPri_cohort"/>
    <n v="2020"/>
    <s v="Q2"/>
    <s v="Q2-2020"/>
    <x v="13"/>
    <x v="52"/>
    <s v="."/>
    <s v="Lancashire and South Cumbria"/>
    <s v="stage_missing"/>
    <n v="161"/>
    <n v="0.94410000000000005"/>
  </r>
  <r>
    <s v="NAoPri_cohort"/>
    <n v="2020"/>
    <s v="Q3"/>
    <s v="Q3-2020"/>
    <x v="13"/>
    <x v="52"/>
    <s v="."/>
    <s v="Lancashire and South Cumbria"/>
    <s v="stage_missing"/>
    <n v="235"/>
    <n v="0.94894000000000001"/>
  </r>
  <r>
    <s v="NAoPri_cohort"/>
    <n v="2020"/>
    <s v="Q4"/>
    <s v="Q4-2020"/>
    <x v="13"/>
    <x v="52"/>
    <s v="."/>
    <s v="Lancashire and South Cumbria"/>
    <s v="stage_missing"/>
    <n v="252"/>
    <n v="0.97221999999999997"/>
  </r>
  <r>
    <s v="NAoPri_cohort"/>
    <n v="2021"/>
    <s v="Q1"/>
    <s v="Q1-2021"/>
    <x v="13"/>
    <x v="52"/>
    <s v="."/>
    <s v="Lancashire and South Cumbria"/>
    <s v="stage_missing"/>
    <n v="315"/>
    <n v="0.96825000000000006"/>
  </r>
  <r>
    <s v="NAoPri_cohort"/>
    <n v="2021"/>
    <s v="Q2"/>
    <s v="Q2-2021"/>
    <x v="13"/>
    <x v="52"/>
    <s v="."/>
    <s v="Lancashire and South Cumbria"/>
    <s v="stage_missing"/>
    <n v="304"/>
    <n v="0.96052999999999999"/>
  </r>
  <r>
    <s v="NAoPri_cohort"/>
    <n v="2021"/>
    <s v="Q3"/>
    <s v="Q3-2021"/>
    <x v="13"/>
    <x v="52"/>
    <s v="."/>
    <s v="Lancashire and South Cumbria"/>
    <s v="stage_missing"/>
    <n v="300"/>
    <n v="0.96"/>
  </r>
  <r>
    <s v="NAoPri_cohort"/>
    <n v="2021"/>
    <s v="Q4"/>
    <s v="Q4-2021"/>
    <x v="13"/>
    <x v="52"/>
    <s v="."/>
    <s v="Lancashire and South Cumbria"/>
    <s v="stage_missing"/>
    <n v="341"/>
    <n v="0.96774000000000004"/>
  </r>
  <r>
    <s v="NAoPri_cohort"/>
    <n v="2022"/>
    <s v="Q1"/>
    <s v="Q1-2022"/>
    <x v="13"/>
    <x v="52"/>
    <s v="."/>
    <s v="Lancashire and South Cumbria"/>
    <s v="stage_missing"/>
    <n v="361"/>
    <n v="0.95845000000000002"/>
  </r>
  <r>
    <s v="NAoPri_cohort"/>
    <n v="2022"/>
    <s v="Q2"/>
    <s v="Q2-2022"/>
    <x v="13"/>
    <x v="52"/>
    <s v="."/>
    <s v="Lancashire and South Cumbria"/>
    <s v="stage_missing"/>
    <n v="356"/>
    <n v="0.94943999999999995"/>
  </r>
  <r>
    <s v="NAoPri_cohort"/>
    <n v="2022"/>
    <s v="Q3"/>
    <s v="Q3-2022"/>
    <x v="13"/>
    <x v="52"/>
    <s v="."/>
    <s v="Lancashire and South Cumbria"/>
    <s v="stage_missing"/>
    <n v="356"/>
    <n v="0.96348"/>
  </r>
  <r>
    <s v="NAoPri_cohort"/>
    <n v="2022"/>
    <s v="Q4"/>
    <s v="Q4-2022"/>
    <x v="13"/>
    <x v="52"/>
    <s v="."/>
    <s v="Lancashire and South Cumbria"/>
    <s v="stage_missing"/>
    <n v="360"/>
    <n v="0.97499999999999998"/>
  </r>
  <r>
    <s v="NAoPri_cohort"/>
    <n v="2023"/>
    <s v="Q1"/>
    <s v="Q1-2023"/>
    <x v="13"/>
    <x v="52"/>
    <s v="."/>
    <s v="Lancashire and South Cumbria"/>
    <s v="stage_missing"/>
    <n v="347"/>
    <n v="0.96830000000000005"/>
  </r>
  <r>
    <s v="NAoPri_cohort"/>
    <n v="2018"/>
    <s v="Q1"/>
    <s v="Q1-2018"/>
    <x v="46"/>
    <x v="53"/>
    <s v="."/>
    <s v="West Yorkshire and Harrogate"/>
    <s v="stage_missing"/>
    <n v="146"/>
    <n v="0.93835999999999997"/>
  </r>
  <r>
    <s v="NAoPri_cohort"/>
    <n v="2018"/>
    <s v="Q2"/>
    <s v="Q2-2018"/>
    <x v="46"/>
    <x v="53"/>
    <s v="."/>
    <s v="West Yorkshire and Harrogate"/>
    <s v="stage_missing"/>
    <n v="137"/>
    <n v="0.89781"/>
  </r>
  <r>
    <s v="NAoPri_cohort"/>
    <n v="2018"/>
    <s v="Q3"/>
    <s v="Q3-2018"/>
    <x v="46"/>
    <x v="53"/>
    <s v="."/>
    <s v="West Yorkshire and Harrogate"/>
    <s v="stage_missing"/>
    <n v="209"/>
    <n v="0.89473999999999998"/>
  </r>
  <r>
    <s v="NAoPri_cohort"/>
    <n v="2018"/>
    <s v="Q4"/>
    <s v="Q4-2018"/>
    <x v="46"/>
    <x v="53"/>
    <s v="."/>
    <s v="West Yorkshire and Harrogate"/>
    <s v="stage_missing"/>
    <n v="155"/>
    <n v="0.89676999999999996"/>
  </r>
  <r>
    <s v="NAoPri_cohort"/>
    <n v="2019"/>
    <s v="Q1"/>
    <s v="Q1-2019"/>
    <x v="46"/>
    <x v="53"/>
    <s v="."/>
    <s v="West Yorkshire and Harrogate"/>
    <s v="stage_missing"/>
    <n v="173"/>
    <n v="0.94798000000000004"/>
  </r>
  <r>
    <s v="NAoPri_cohort"/>
    <n v="2019"/>
    <s v="Q2"/>
    <s v="Q2-2019"/>
    <x v="46"/>
    <x v="53"/>
    <s v="."/>
    <s v="West Yorkshire and Harrogate"/>
    <s v="stage_missing"/>
    <n v="206"/>
    <n v="0.96116999999999997"/>
  </r>
  <r>
    <s v="NAoPri_cohort"/>
    <n v="2019"/>
    <s v="Q3"/>
    <s v="Q3-2019"/>
    <x v="46"/>
    <x v="53"/>
    <s v="."/>
    <s v="West Yorkshire and Harrogate"/>
    <s v="stage_missing"/>
    <n v="188"/>
    <n v="0.94681000000000004"/>
  </r>
  <r>
    <s v="NAoPri_cohort"/>
    <n v="2019"/>
    <s v="Q4"/>
    <s v="Q4-2019"/>
    <x v="46"/>
    <x v="53"/>
    <s v="."/>
    <s v="West Yorkshire and Harrogate"/>
    <s v="stage_missing"/>
    <n v="225"/>
    <n v="0.93777999999999995"/>
  </r>
  <r>
    <s v="NAoPri_cohort"/>
    <n v="2020"/>
    <s v="Q1"/>
    <s v="Q1-2020"/>
    <x v="46"/>
    <x v="53"/>
    <s v="."/>
    <s v="West Yorkshire and Harrogate"/>
    <s v="stage_missing"/>
    <n v="159"/>
    <n v="0.97484000000000004"/>
  </r>
  <r>
    <s v="NAoPri_cohort"/>
    <n v="2020"/>
    <s v="Q2"/>
    <s v="Q2-2020"/>
    <x v="46"/>
    <x v="53"/>
    <s v="."/>
    <s v="West Yorkshire and Harrogate"/>
    <s v="stage_missing"/>
    <n v="70"/>
    <n v="0.94286000000000003"/>
  </r>
  <r>
    <s v="NAoPri_cohort"/>
    <n v="2020"/>
    <s v="Q3"/>
    <s v="Q3-2020"/>
    <x v="46"/>
    <x v="53"/>
    <s v="."/>
    <s v="West Yorkshire and Harrogate"/>
    <s v="stage_missing"/>
    <n v="149"/>
    <n v="0.94630999999999998"/>
  </r>
  <r>
    <s v="NAoPri_cohort"/>
    <n v="2020"/>
    <s v="Q4"/>
    <s v="Q4-2020"/>
    <x v="46"/>
    <x v="53"/>
    <s v="."/>
    <s v="West Yorkshire and Harrogate"/>
    <s v="stage_missing"/>
    <n v="159"/>
    <n v="0.96226"/>
  </r>
  <r>
    <s v="NAoPri_cohort"/>
    <n v="2021"/>
    <s v="Q1"/>
    <s v="Q1-2021"/>
    <x v="46"/>
    <x v="53"/>
    <s v="."/>
    <s v="West Yorkshire and Harrogate"/>
    <s v="stage_missing"/>
    <n v="187"/>
    <n v="0.96791000000000005"/>
  </r>
  <r>
    <s v="NAoPri_cohort"/>
    <n v="2021"/>
    <s v="Q2"/>
    <s v="Q2-2021"/>
    <x v="46"/>
    <x v="53"/>
    <s v="."/>
    <s v="West Yorkshire and Harrogate"/>
    <s v="stage_missing"/>
    <n v="177"/>
    <n v="0.94350000000000001"/>
  </r>
  <r>
    <s v="NAoPri_cohort"/>
    <n v="2021"/>
    <s v="Q3"/>
    <s v="Q3-2021"/>
    <x v="46"/>
    <x v="53"/>
    <s v="."/>
    <s v="West Yorkshire and Harrogate"/>
    <s v="stage_missing"/>
    <n v="160"/>
    <n v="0.98750000000000004"/>
  </r>
  <r>
    <s v="NAoPri_cohort"/>
    <n v="2021"/>
    <s v="Q4"/>
    <s v="Q4-2021"/>
    <x v="46"/>
    <x v="53"/>
    <s v="."/>
    <s v="West Yorkshire and Harrogate"/>
    <s v="stage_missing"/>
    <n v="163"/>
    <n v="0.95706000000000002"/>
  </r>
  <r>
    <s v="NAoPri_cohort"/>
    <n v="2022"/>
    <s v="Q1"/>
    <s v="Q1-2022"/>
    <x v="46"/>
    <x v="53"/>
    <s v="."/>
    <s v="West Yorkshire and Harrogate"/>
    <s v="stage_missing"/>
    <n v="181"/>
    <n v="0.96684999999999999"/>
  </r>
  <r>
    <s v="NAoPri_cohort"/>
    <n v="2022"/>
    <s v="Q2"/>
    <s v="Q2-2022"/>
    <x v="46"/>
    <x v="53"/>
    <s v="."/>
    <s v="West Yorkshire and Harrogate"/>
    <s v="stage_missing"/>
    <n v="202"/>
    <n v="0.89109000000000005"/>
  </r>
  <r>
    <s v="NAoPri_cohort"/>
    <n v="2022"/>
    <s v="Q3"/>
    <s v="Q3-2022"/>
    <x v="46"/>
    <x v="53"/>
    <s v="."/>
    <s v="West Yorkshire and Harrogate"/>
    <s v="stage_missing"/>
    <n v="192"/>
    <n v="0.90625"/>
  </r>
  <r>
    <s v="NAoPri_cohort"/>
    <n v="2022"/>
    <s v="Q4"/>
    <s v="Q4-2022"/>
    <x v="46"/>
    <x v="53"/>
    <s v="."/>
    <s v="West Yorkshire and Harrogate"/>
    <s v="stage_missing"/>
    <n v="182"/>
    <n v="0.92308000000000001"/>
  </r>
  <r>
    <s v="NAoPri_cohort"/>
    <n v="2023"/>
    <s v="Q1"/>
    <s v="Q1-2023"/>
    <x v="46"/>
    <x v="53"/>
    <s v="."/>
    <s v="West Yorkshire and Harrogate"/>
    <s v="stage_missing"/>
    <n v="201"/>
    <n v="0.91044999999999998"/>
  </r>
  <r>
    <s v="NAoPri_cohort"/>
    <n v="2018"/>
    <s v="Q1"/>
    <s v="Q1-2018"/>
    <x v="47"/>
    <x v="54"/>
    <s v="."/>
    <s v="South East London"/>
    <s v="stage_missing"/>
    <n v="39"/>
    <n v="0.58974000000000004"/>
  </r>
  <r>
    <s v="NAoPri_cohort"/>
    <n v="2018"/>
    <s v="Q2"/>
    <s v="Q2-2018"/>
    <x v="47"/>
    <x v="54"/>
    <s v="."/>
    <s v="South East London"/>
    <s v="stage_missing"/>
    <n v="46"/>
    <n v="0.78261000000000003"/>
  </r>
  <r>
    <s v="NAoPri_cohort"/>
    <n v="2018"/>
    <s v="Q3"/>
    <s v="Q3-2018"/>
    <x v="47"/>
    <x v="54"/>
    <s v="."/>
    <s v="South East London"/>
    <s v="stage_missing"/>
    <n v="43"/>
    <n v="0.81394999999999995"/>
  </r>
  <r>
    <s v="NAoPri_cohort"/>
    <n v="2018"/>
    <s v="Q4"/>
    <s v="Q4-2018"/>
    <x v="47"/>
    <x v="54"/>
    <s v="."/>
    <s v="South East London"/>
    <s v="stage_missing"/>
    <n v="43"/>
    <n v="0.86046999999999996"/>
  </r>
  <r>
    <s v="NAoPri_cohort"/>
    <n v="2019"/>
    <s v="Q1"/>
    <s v="Q1-2019"/>
    <x v="47"/>
    <x v="54"/>
    <s v="."/>
    <s v="South East London"/>
    <s v="stage_missing"/>
    <n v="52"/>
    <n v="0.78846000000000005"/>
  </r>
  <r>
    <s v="NAoPri_cohort"/>
    <n v="2019"/>
    <s v="Q2"/>
    <s v="Q2-2019"/>
    <x v="47"/>
    <x v="54"/>
    <s v="."/>
    <s v="South East London"/>
    <s v="stage_missing"/>
    <n v="52"/>
    <n v="0.86538000000000004"/>
  </r>
  <r>
    <s v="NAoPri_cohort"/>
    <n v="2019"/>
    <s v="Q3"/>
    <s v="Q3-2019"/>
    <x v="47"/>
    <x v="54"/>
    <s v="."/>
    <s v="South East London"/>
    <s v="stage_missing"/>
    <n v="46"/>
    <n v="0.91303999999999996"/>
  </r>
  <r>
    <s v="NAoPri_cohort"/>
    <n v="2019"/>
    <s v="Q4"/>
    <s v="Q4-2019"/>
    <x v="47"/>
    <x v="54"/>
    <s v="."/>
    <s v="South East London"/>
    <s v="stage_missing"/>
    <n v="60"/>
    <n v="0.85"/>
  </r>
  <r>
    <s v="NAoPri_cohort"/>
    <n v="2020"/>
    <s v="Q1"/>
    <s v="Q1-2020"/>
    <x v="47"/>
    <x v="54"/>
    <s v="."/>
    <s v="South East London"/>
    <s v="stage_missing"/>
    <n v="42"/>
    <n v="0.78571000000000002"/>
  </r>
  <r>
    <s v="NAoPri_cohort"/>
    <n v="2020"/>
    <s v="Q2"/>
    <s v="Q2-2020"/>
    <x v="47"/>
    <x v="54"/>
    <s v="."/>
    <s v="South East London"/>
    <s v="stage_missing"/>
    <n v="29"/>
    <n v="0.86207"/>
  </r>
  <r>
    <s v="NAoPri_cohort"/>
    <n v="2020"/>
    <s v="Q3"/>
    <s v="Q3-2020"/>
    <x v="47"/>
    <x v="54"/>
    <s v="."/>
    <s v="South East London"/>
    <s v="stage_missing"/>
    <n v="54"/>
    <n v="0.96296000000000004"/>
  </r>
  <r>
    <s v="NAoPri_cohort"/>
    <n v="2020"/>
    <s v="Q4"/>
    <s v="Q4-2020"/>
    <x v="47"/>
    <x v="54"/>
    <s v="."/>
    <s v="South East London"/>
    <s v="stage_missing"/>
    <n v="55"/>
    <n v="0.90908999999999995"/>
  </r>
  <r>
    <s v="NAoPri_cohort"/>
    <n v="2021"/>
    <s v="Q1"/>
    <s v="Q1-2021"/>
    <x v="47"/>
    <x v="54"/>
    <s v="."/>
    <s v="South East London"/>
    <s v="stage_missing"/>
    <n v="55"/>
    <n v="0.87273000000000001"/>
  </r>
  <r>
    <s v="NAoPri_cohort"/>
    <n v="2021"/>
    <s v="Q2"/>
    <s v="Q2-2021"/>
    <x v="47"/>
    <x v="54"/>
    <s v="."/>
    <s v="South East London"/>
    <s v="stage_missing"/>
    <n v="62"/>
    <n v="0.85484000000000004"/>
  </r>
  <r>
    <s v="NAoPri_cohort"/>
    <n v="2021"/>
    <s v="Q3"/>
    <s v="Q3-2021"/>
    <x v="47"/>
    <x v="54"/>
    <s v="."/>
    <s v="South East London"/>
    <s v="stage_missing"/>
    <n v="51"/>
    <n v="0.86275000000000002"/>
  </r>
  <r>
    <s v="NAoPri_cohort"/>
    <n v="2021"/>
    <s v="Q4"/>
    <s v="Q4-2021"/>
    <x v="47"/>
    <x v="54"/>
    <s v="."/>
    <s v="South East London"/>
    <s v="stage_missing"/>
    <n v="45"/>
    <n v="0.95555999999999996"/>
  </r>
  <r>
    <s v="NAoPri_cohort"/>
    <n v="2022"/>
    <s v="Q1"/>
    <s v="Q1-2022"/>
    <x v="47"/>
    <x v="54"/>
    <s v="."/>
    <s v="South East London"/>
    <s v="stage_missing"/>
    <n v="46"/>
    <n v="0.93478000000000006"/>
  </r>
  <r>
    <s v="NAoPri_cohort"/>
    <n v="2022"/>
    <s v="Q2"/>
    <s v="Q2-2022"/>
    <x v="47"/>
    <x v="54"/>
    <s v="."/>
    <s v="South East London"/>
    <s v="stage_missing"/>
    <n v="57"/>
    <n v="0.78947000000000001"/>
  </r>
  <r>
    <s v="NAoPri_cohort"/>
    <n v="2022"/>
    <s v="Q3"/>
    <s v="Q3-2022"/>
    <x v="47"/>
    <x v="54"/>
    <s v="."/>
    <s v="South East London"/>
    <s v="stage_missing"/>
    <n v="42"/>
    <n v="0.95238"/>
  </r>
  <r>
    <s v="NAoPri_cohort"/>
    <n v="2022"/>
    <s v="Q4"/>
    <s v="Q4-2022"/>
    <x v="47"/>
    <x v="54"/>
    <s v="."/>
    <s v="South East London"/>
    <s v="stage_missing"/>
    <n v="34"/>
    <n v="0.97058999999999995"/>
  </r>
  <r>
    <s v="NAoPri_cohort"/>
    <n v="2023"/>
    <s v="Q1"/>
    <s v="Q1-2023"/>
    <x v="47"/>
    <x v="54"/>
    <s v="."/>
    <s v="South East London"/>
    <s v="stage_missing"/>
    <n v="47"/>
    <n v="0.97872000000000003"/>
  </r>
  <r>
    <s v="NAoPri_cohort"/>
    <n v="2018"/>
    <s v="Q1"/>
    <s v="Q1-2018"/>
    <x v="48"/>
    <x v="55"/>
    <s v="."/>
    <s v="Cheshire and Merseyside"/>
    <s v="stage_missing"/>
    <n v="186"/>
    <n v="0.66129000000000004"/>
  </r>
  <r>
    <s v="NAoPri_cohort"/>
    <n v="2018"/>
    <s v="Q2"/>
    <s v="Q2-2018"/>
    <x v="48"/>
    <x v="55"/>
    <s v="."/>
    <s v="Cheshire and Merseyside"/>
    <s v="stage_missing"/>
    <n v="170"/>
    <n v="0.41176000000000001"/>
  </r>
  <r>
    <s v="NAoPri_cohort"/>
    <n v="2018"/>
    <s v="Q3"/>
    <s v="Q3-2018"/>
    <x v="48"/>
    <x v="55"/>
    <s v="."/>
    <s v="Cheshire and Merseyside"/>
    <s v="stage_missing"/>
    <n v="194"/>
    <n v="0.45361000000000001"/>
  </r>
  <r>
    <s v="NAoPri_cohort"/>
    <n v="2018"/>
    <s v="Q4"/>
    <s v="Q4-2018"/>
    <x v="48"/>
    <x v="55"/>
    <s v="."/>
    <s v="Cheshire and Merseyside"/>
    <s v="stage_missing"/>
    <n v="195"/>
    <n v="0.6"/>
  </r>
  <r>
    <s v="NAoPri_cohort"/>
    <n v="2019"/>
    <s v="Q1"/>
    <s v="Q1-2019"/>
    <x v="48"/>
    <x v="55"/>
    <s v="."/>
    <s v="Cheshire and Merseyside"/>
    <s v="stage_missing"/>
    <n v="193"/>
    <n v="0.79793000000000003"/>
  </r>
  <r>
    <s v="NAoPri_cohort"/>
    <n v="2019"/>
    <s v="Q2"/>
    <s v="Q2-2019"/>
    <x v="48"/>
    <x v="55"/>
    <s v="."/>
    <s v="Cheshire and Merseyside"/>
    <s v="stage_missing"/>
    <n v="193"/>
    <n v="0.83938000000000001"/>
  </r>
  <r>
    <s v="NAoPri_cohort"/>
    <n v="2019"/>
    <s v="Q3"/>
    <s v="Q3-2019"/>
    <x v="48"/>
    <x v="55"/>
    <s v="."/>
    <s v="Cheshire and Merseyside"/>
    <s v="stage_missing"/>
    <n v="206"/>
    <n v="0.87863999999999998"/>
  </r>
  <r>
    <s v="NAoPri_cohort"/>
    <n v="2019"/>
    <s v="Q4"/>
    <s v="Q4-2019"/>
    <x v="48"/>
    <x v="55"/>
    <s v="."/>
    <s v="Cheshire and Merseyside"/>
    <s v="stage_missing"/>
    <n v="187"/>
    <n v="0.86631000000000002"/>
  </r>
  <r>
    <s v="NAoPri_cohort"/>
    <n v="2020"/>
    <s v="Q1"/>
    <s v="Q1-2020"/>
    <x v="48"/>
    <x v="55"/>
    <s v="."/>
    <s v="Cheshire and Merseyside"/>
    <s v="stage_missing"/>
    <n v="208"/>
    <n v="0.82691999999999999"/>
  </r>
  <r>
    <s v="NAoPri_cohort"/>
    <n v="2020"/>
    <s v="Q2"/>
    <s v="Q2-2020"/>
    <x v="48"/>
    <x v="55"/>
    <s v="."/>
    <s v="Cheshire and Merseyside"/>
    <s v="stage_missing"/>
    <n v="95"/>
    <n v="0.71579000000000004"/>
  </r>
  <r>
    <s v="NAoPri_cohort"/>
    <n v="2020"/>
    <s v="Q3"/>
    <s v="Q3-2020"/>
    <x v="48"/>
    <x v="55"/>
    <s v="."/>
    <s v="Cheshire and Merseyside"/>
    <s v="stage_missing"/>
    <n v="145"/>
    <n v="0.75172000000000005"/>
  </r>
  <r>
    <s v="NAoPri_cohort"/>
    <n v="2020"/>
    <s v="Q4"/>
    <s v="Q4-2020"/>
    <x v="48"/>
    <x v="55"/>
    <s v="."/>
    <s v="Cheshire and Merseyside"/>
    <s v="stage_missing"/>
    <n v="170"/>
    <n v="0.61765000000000003"/>
  </r>
  <r>
    <s v="NAoPri_cohort"/>
    <n v="2021"/>
    <s v="Q1"/>
    <s v="Q1-2021"/>
    <x v="48"/>
    <x v="55"/>
    <s v="."/>
    <s v="Cheshire and Merseyside"/>
    <s v="stage_missing"/>
    <n v="183"/>
    <n v="0.65027000000000001"/>
  </r>
  <r>
    <s v="NAoPri_cohort"/>
    <n v="2021"/>
    <s v="Q2"/>
    <s v="Q2-2021"/>
    <x v="48"/>
    <x v="55"/>
    <s v="."/>
    <s v="Cheshire and Merseyside"/>
    <s v="stage_missing"/>
    <n v="206"/>
    <n v="0.66990000000000005"/>
  </r>
  <r>
    <s v="NAoPri_cohort"/>
    <n v="2021"/>
    <s v="Q3"/>
    <s v="Q3-2021"/>
    <x v="48"/>
    <x v="55"/>
    <s v="."/>
    <s v="Cheshire and Merseyside"/>
    <s v="stage_missing"/>
    <n v="220"/>
    <n v="0.71818000000000004"/>
  </r>
  <r>
    <s v="NAoPri_cohort"/>
    <n v="2021"/>
    <s v="Q4"/>
    <s v="Q4-2021"/>
    <x v="48"/>
    <x v="55"/>
    <s v="."/>
    <s v="Cheshire and Merseyside"/>
    <s v="stage_missing"/>
    <n v="199"/>
    <n v="0.78893999999999997"/>
  </r>
  <r>
    <s v="NAoPri_cohort"/>
    <n v="2022"/>
    <s v="Q1"/>
    <s v="Q1-2022"/>
    <x v="48"/>
    <x v="55"/>
    <s v="."/>
    <s v="Cheshire and Merseyside"/>
    <s v="stage_missing"/>
    <n v="179"/>
    <n v="0.88268000000000002"/>
  </r>
  <r>
    <s v="NAoPri_cohort"/>
    <n v="2022"/>
    <s v="Q2"/>
    <s v="Q2-2022"/>
    <x v="48"/>
    <x v="55"/>
    <s v="."/>
    <s v="Cheshire and Merseyside"/>
    <s v="stage_missing"/>
    <n v="192"/>
    <n v="0.83853999999999995"/>
  </r>
  <r>
    <s v="NAoPri_cohort"/>
    <n v="2022"/>
    <s v="Q3"/>
    <s v="Q3-2022"/>
    <x v="48"/>
    <x v="55"/>
    <s v="."/>
    <s v="Cheshire and Merseyside"/>
    <s v="stage_missing"/>
    <n v="170"/>
    <n v="0.75882000000000005"/>
  </r>
  <r>
    <s v="NAoPri_cohort"/>
    <n v="2022"/>
    <s v="Q4"/>
    <s v="Q4-2022"/>
    <x v="48"/>
    <x v="55"/>
    <s v="."/>
    <s v="Cheshire and Merseyside"/>
    <s v="stage_missing"/>
    <n v="185"/>
    <n v="0.74595"/>
  </r>
  <r>
    <s v="NAoPri_cohort"/>
    <n v="2023"/>
    <s v="Q1"/>
    <s v="Q1-2023"/>
    <x v="48"/>
    <x v="55"/>
    <s v="."/>
    <s v="Cheshire and Merseyside"/>
    <s v="stage_missing"/>
    <n v="202"/>
    <n v="0.94059000000000004"/>
  </r>
  <r>
    <s v="NAoPri_cohort"/>
    <n v="2018"/>
    <s v="Q1"/>
    <s v="Q1-2018"/>
    <x v="49"/>
    <x v="56"/>
    <s v="."/>
    <s v="West London"/>
    <s v="stage_missing"/>
    <n v="74"/>
    <n v="0.78378000000000003"/>
  </r>
  <r>
    <s v="NAoPri_cohort"/>
    <n v="2018"/>
    <s v="Q2"/>
    <s v="Q2-2018"/>
    <x v="49"/>
    <x v="56"/>
    <s v="."/>
    <s v="West London"/>
    <s v="stage_missing"/>
    <n v="84"/>
    <n v="0.66666999999999998"/>
  </r>
  <r>
    <s v="NAoPri_cohort"/>
    <n v="2018"/>
    <s v="Q3"/>
    <s v="Q3-2018"/>
    <x v="49"/>
    <x v="56"/>
    <s v="."/>
    <s v="West London"/>
    <s v="stage_missing"/>
    <n v="72"/>
    <n v="0.69443999999999995"/>
  </r>
  <r>
    <s v="NAoPri_cohort"/>
    <n v="2018"/>
    <s v="Q4"/>
    <s v="Q4-2018"/>
    <x v="49"/>
    <x v="56"/>
    <s v="."/>
    <s v="West London"/>
    <s v="stage_missing"/>
    <n v="81"/>
    <n v="0.70369999999999999"/>
  </r>
  <r>
    <s v="NAoPri_cohort"/>
    <n v="2019"/>
    <s v="Q1"/>
    <s v="Q1-2019"/>
    <x v="49"/>
    <x v="56"/>
    <s v="."/>
    <s v="West London"/>
    <s v="stage_missing"/>
    <n v="85"/>
    <n v="0.82352999999999998"/>
  </r>
  <r>
    <s v="NAoPri_cohort"/>
    <n v="2019"/>
    <s v="Q2"/>
    <s v="Q2-2019"/>
    <x v="49"/>
    <x v="56"/>
    <s v="."/>
    <s v="West London"/>
    <s v="stage_missing"/>
    <n v="55"/>
    <n v="0.76363999999999999"/>
  </r>
  <r>
    <s v="NAoPri_cohort"/>
    <n v="2019"/>
    <s v="Q3"/>
    <s v="Q3-2019"/>
    <x v="49"/>
    <x v="56"/>
    <s v="."/>
    <s v="West London"/>
    <s v="stage_missing"/>
    <n v="76"/>
    <n v="0.61841999999999997"/>
  </r>
  <r>
    <s v="NAoPri_cohort"/>
    <n v="2019"/>
    <s v="Q4"/>
    <s v="Q4-2019"/>
    <x v="49"/>
    <x v="56"/>
    <s v="."/>
    <s v="West London"/>
    <s v="stage_missing"/>
    <n v="71"/>
    <n v="0.76056000000000001"/>
  </r>
  <r>
    <s v="NAoPri_cohort"/>
    <n v="2020"/>
    <s v="Q1"/>
    <s v="Q1-2020"/>
    <x v="49"/>
    <x v="56"/>
    <s v="."/>
    <s v="West London"/>
    <s v="stage_missing"/>
    <n v="78"/>
    <n v="0.84614999999999996"/>
  </r>
  <r>
    <s v="NAoPri_cohort"/>
    <n v="2020"/>
    <s v="Q2"/>
    <s v="Q2-2020"/>
    <x v="49"/>
    <x v="56"/>
    <s v="."/>
    <s v="West London"/>
    <s v="stage_missing"/>
    <n v="41"/>
    <n v="0.87805"/>
  </r>
  <r>
    <s v="NAoPri_cohort"/>
    <n v="2020"/>
    <s v="Q3"/>
    <s v="Q3-2020"/>
    <x v="49"/>
    <x v="56"/>
    <s v="."/>
    <s v="West London"/>
    <s v="stage_missing"/>
    <n v="79"/>
    <n v="0.77215"/>
  </r>
  <r>
    <s v="NAoPri_cohort"/>
    <n v="2020"/>
    <s v="Q4"/>
    <s v="Q4-2020"/>
    <x v="49"/>
    <x v="56"/>
    <s v="."/>
    <s v="West London"/>
    <s v="stage_missing"/>
    <n v="73"/>
    <n v="0.58904000000000001"/>
  </r>
  <r>
    <s v="NAoPri_cohort"/>
    <n v="2021"/>
    <s v="Q1"/>
    <s v="Q1-2021"/>
    <x v="49"/>
    <x v="56"/>
    <s v="."/>
    <s v="West London"/>
    <s v="stage_missing"/>
    <n v="62"/>
    <n v="0.43547999999999998"/>
  </r>
  <r>
    <s v="NAoPri_cohort"/>
    <n v="2021"/>
    <s v="Q2"/>
    <s v="Q2-2021"/>
    <x v="49"/>
    <x v="56"/>
    <s v="."/>
    <s v="West London"/>
    <s v="stage_missing"/>
    <n v="84"/>
    <n v="0.47619"/>
  </r>
  <r>
    <s v="NAoPri_cohort"/>
    <n v="2021"/>
    <s v="Q3"/>
    <s v="Q3-2021"/>
    <x v="49"/>
    <x v="56"/>
    <s v="."/>
    <s v="West London"/>
    <s v="stage_missing"/>
    <n v="70"/>
    <n v="0.71428999999999998"/>
  </r>
  <r>
    <s v="NAoPri_cohort"/>
    <n v="2021"/>
    <s v="Q4"/>
    <s v="Q4-2021"/>
    <x v="49"/>
    <x v="56"/>
    <s v="."/>
    <s v="West London"/>
    <s v="stage_missing"/>
    <n v="95"/>
    <n v="0.83157999999999999"/>
  </r>
  <r>
    <s v="NAoPri_cohort"/>
    <n v="2022"/>
    <s v="Q1"/>
    <s v="Q1-2022"/>
    <x v="49"/>
    <x v="56"/>
    <s v="."/>
    <s v="West London"/>
    <s v="stage_missing"/>
    <n v="65"/>
    <n v="0.84614999999999996"/>
  </r>
  <r>
    <s v="NAoPri_cohort"/>
    <n v="2022"/>
    <s v="Q2"/>
    <s v="Q2-2022"/>
    <x v="49"/>
    <x v="56"/>
    <s v="."/>
    <s v="West London"/>
    <s v="stage_missing"/>
    <n v="73"/>
    <n v="0.73973"/>
  </r>
  <r>
    <s v="NAoPri_cohort"/>
    <n v="2022"/>
    <s v="Q3"/>
    <s v="Q3-2022"/>
    <x v="49"/>
    <x v="56"/>
    <s v="."/>
    <s v="West London"/>
    <s v="stage_missing"/>
    <n v="79"/>
    <n v="0.62024999999999997"/>
  </r>
  <r>
    <s v="NAoPri_cohort"/>
    <n v="2022"/>
    <s v="Q4"/>
    <s v="Q4-2022"/>
    <x v="49"/>
    <x v="56"/>
    <s v="."/>
    <s v="West London"/>
    <s v="stage_missing"/>
    <n v="60"/>
    <n v="0.93332999999999999"/>
  </r>
  <r>
    <s v="NAoPri_cohort"/>
    <n v="2023"/>
    <s v="Q1"/>
    <s v="Q1-2023"/>
    <x v="49"/>
    <x v="56"/>
    <s v="."/>
    <s v="West London"/>
    <s v="stage_missing"/>
    <n v="70"/>
    <n v="0.9"/>
  </r>
  <r>
    <s v="NAoPri_cohort"/>
    <n v="2018"/>
    <s v="Q1"/>
    <s v="Q1-2018"/>
    <x v="50"/>
    <x v="57"/>
    <s v="."/>
    <s v="Kent and Medway"/>
    <s v="stage_missing"/>
    <n v="115"/>
    <n v="0.86087000000000002"/>
  </r>
  <r>
    <s v="NAoPri_cohort"/>
    <n v="2018"/>
    <s v="Q2"/>
    <s v="Q2-2018"/>
    <x v="50"/>
    <x v="57"/>
    <s v="."/>
    <s v="Kent and Medway"/>
    <s v="stage_missing"/>
    <n v="116"/>
    <n v="0.41378999999999999"/>
  </r>
  <r>
    <s v="NAoPri_cohort"/>
    <n v="2018"/>
    <s v="Q3"/>
    <s v="Q3-2018"/>
    <x v="50"/>
    <x v="57"/>
    <s v="."/>
    <s v="Kent and Medway"/>
    <s v="stage_missing"/>
    <n v="115"/>
    <n v="0.6"/>
  </r>
  <r>
    <s v="NAoPri_cohort"/>
    <n v="2018"/>
    <s v="Q4"/>
    <s v="Q4-2018"/>
    <x v="50"/>
    <x v="57"/>
    <s v="."/>
    <s v="Kent and Medway"/>
    <s v="stage_missing"/>
    <n v="137"/>
    <n v="0.88321000000000005"/>
  </r>
  <r>
    <s v="NAoPri_cohort"/>
    <n v="2019"/>
    <s v="Q1"/>
    <s v="Q1-2019"/>
    <x v="50"/>
    <x v="57"/>
    <s v="."/>
    <s v="Kent and Medway"/>
    <s v="stage_missing"/>
    <n v="108"/>
    <n v="0.93518999999999997"/>
  </r>
  <r>
    <s v="NAoPri_cohort"/>
    <n v="2019"/>
    <s v="Q2"/>
    <s v="Q2-2019"/>
    <x v="50"/>
    <x v="57"/>
    <s v="."/>
    <s v="Kent and Medway"/>
    <s v="stage_missing"/>
    <n v="123"/>
    <n v="0.80488000000000004"/>
  </r>
  <r>
    <s v="NAoPri_cohort"/>
    <n v="2019"/>
    <s v="Q3"/>
    <s v="Q3-2019"/>
    <x v="50"/>
    <x v="57"/>
    <s v="."/>
    <s v="Kent and Medway"/>
    <s v="stage_missing"/>
    <n v="132"/>
    <n v="0.78788000000000002"/>
  </r>
  <r>
    <s v="NAoPri_cohort"/>
    <n v="2019"/>
    <s v="Q4"/>
    <s v="Q4-2019"/>
    <x v="50"/>
    <x v="57"/>
    <s v="."/>
    <s v="Kent and Medway"/>
    <s v="stage_missing"/>
    <n v="128"/>
    <n v="0.89061999999999997"/>
  </r>
  <r>
    <s v="NAoPri_cohort"/>
    <n v="2020"/>
    <s v="Q1"/>
    <s v="Q1-2020"/>
    <x v="50"/>
    <x v="57"/>
    <s v="."/>
    <s v="Kent and Medway"/>
    <s v="stage_missing"/>
    <n v="118"/>
    <n v="0.92373000000000005"/>
  </r>
  <r>
    <s v="NAoPri_cohort"/>
    <n v="2020"/>
    <s v="Q2"/>
    <s v="Q2-2020"/>
    <x v="50"/>
    <x v="57"/>
    <s v="."/>
    <s v="Kent and Medway"/>
    <s v="stage_missing"/>
    <n v="86"/>
    <n v="0.86046999999999996"/>
  </r>
  <r>
    <s v="NAoPri_cohort"/>
    <n v="2020"/>
    <s v="Q3"/>
    <s v="Q3-2020"/>
    <x v="50"/>
    <x v="57"/>
    <s v="."/>
    <s v="Kent and Medway"/>
    <s v="stage_missing"/>
    <n v="94"/>
    <n v="0.92552999999999996"/>
  </r>
  <r>
    <s v="NAoPri_cohort"/>
    <n v="2020"/>
    <s v="Q4"/>
    <s v="Q4-2020"/>
    <x v="50"/>
    <x v="57"/>
    <s v="."/>
    <s v="Kent and Medway"/>
    <s v="stage_missing"/>
    <n v="109"/>
    <n v="0.90825999999999996"/>
  </r>
  <r>
    <s v="NAoPri_cohort"/>
    <n v="2021"/>
    <s v="Q1"/>
    <s v="Q1-2021"/>
    <x v="50"/>
    <x v="57"/>
    <s v="."/>
    <s v="Kent and Medway"/>
    <s v="stage_missing"/>
    <n v="127"/>
    <n v="0.68503999999999998"/>
  </r>
  <r>
    <s v="NAoPri_cohort"/>
    <n v="2021"/>
    <s v="Q2"/>
    <s v="Q2-2021"/>
    <x v="50"/>
    <x v="57"/>
    <s v="."/>
    <s v="Kent and Medway"/>
    <s v="stage_missing"/>
    <n v="125"/>
    <n v="0.69599999999999995"/>
  </r>
  <r>
    <s v="NAoPri_cohort"/>
    <n v="2021"/>
    <s v="Q3"/>
    <s v="Q3-2021"/>
    <x v="50"/>
    <x v="57"/>
    <s v="."/>
    <s v="Kent and Medway"/>
    <s v="stage_missing"/>
    <n v="139"/>
    <n v="0.59711999999999998"/>
  </r>
  <r>
    <s v="NAoPri_cohort"/>
    <n v="2021"/>
    <s v="Q4"/>
    <s v="Q4-2021"/>
    <x v="50"/>
    <x v="57"/>
    <s v="."/>
    <s v="Kent and Medway"/>
    <s v="stage_missing"/>
    <n v="151"/>
    <n v="0.45033000000000001"/>
  </r>
  <r>
    <s v="NAoPri_cohort"/>
    <n v="2022"/>
    <s v="Q1"/>
    <s v="Q1-2022"/>
    <x v="50"/>
    <x v="57"/>
    <s v="."/>
    <s v="Kent and Medway"/>
    <s v="stage_missing"/>
    <n v="134"/>
    <n v="0.74626999999999999"/>
  </r>
  <r>
    <s v="NAoPri_cohort"/>
    <n v="2022"/>
    <s v="Q2"/>
    <s v="Q2-2022"/>
    <x v="50"/>
    <x v="57"/>
    <s v="."/>
    <s v="Kent and Medway"/>
    <s v="stage_missing"/>
    <n v="137"/>
    <n v="0.79561999999999999"/>
  </r>
  <r>
    <s v="NAoPri_cohort"/>
    <n v="2022"/>
    <s v="Q3"/>
    <s v="Q3-2022"/>
    <x v="50"/>
    <x v="57"/>
    <s v="."/>
    <s v="Kent and Medway"/>
    <s v="stage_missing"/>
    <n v="162"/>
    <n v="0.69135999999999997"/>
  </r>
  <r>
    <s v="NAoPri_cohort"/>
    <n v="2022"/>
    <s v="Q4"/>
    <s v="Q4-2022"/>
    <x v="50"/>
    <x v="57"/>
    <s v="."/>
    <s v="Kent and Medway"/>
    <s v="stage_missing"/>
    <n v="120"/>
    <n v="0.60833000000000004"/>
  </r>
  <r>
    <s v="NAoPri_cohort"/>
    <n v="2023"/>
    <s v="Q1"/>
    <s v="Q1-2023"/>
    <x v="50"/>
    <x v="57"/>
    <s v="."/>
    <s v="Kent and Medway"/>
    <s v="stage_missing"/>
    <n v="151"/>
    <n v="0.81457000000000002"/>
  </r>
  <r>
    <s v="NAoPri_cohort"/>
    <n v="2018"/>
    <s v="Q1"/>
    <s v="Q1-2018"/>
    <x v="51"/>
    <x v="58"/>
    <s v="."/>
    <s v="Greater Manchester"/>
    <s v="stage_missing"/>
    <n v="117"/>
    <n v="0.59828999999999999"/>
  </r>
  <r>
    <s v="NAoPri_cohort"/>
    <n v="2018"/>
    <s v="Q2"/>
    <s v="Q2-2018"/>
    <x v="51"/>
    <x v="58"/>
    <s v="."/>
    <s v="Greater Manchester"/>
    <s v="stage_missing"/>
    <n v="206"/>
    <n v="0.61650000000000005"/>
  </r>
  <r>
    <s v="NAoPri_cohort"/>
    <n v="2018"/>
    <s v="Q3"/>
    <s v="Q3-2018"/>
    <x v="51"/>
    <x v="58"/>
    <s v="."/>
    <s v="Greater Manchester"/>
    <s v="stage_missing"/>
    <n v="215"/>
    <n v="0.70233000000000001"/>
  </r>
  <r>
    <s v="NAoPri_cohort"/>
    <n v="2018"/>
    <s v="Q4"/>
    <s v="Q4-2018"/>
    <x v="51"/>
    <x v="58"/>
    <s v="."/>
    <s v="Greater Manchester"/>
    <s v="stage_missing"/>
    <n v="175"/>
    <n v="0.81713999999999998"/>
  </r>
  <r>
    <s v="NAoPri_cohort"/>
    <n v="2019"/>
    <s v="Q1"/>
    <s v="Q1-2019"/>
    <x v="51"/>
    <x v="58"/>
    <s v="."/>
    <s v="Greater Manchester"/>
    <s v="stage_missing"/>
    <n v="187"/>
    <n v="0.80749000000000004"/>
  </r>
  <r>
    <s v="NAoPri_cohort"/>
    <n v="2019"/>
    <s v="Q2"/>
    <s v="Q2-2019"/>
    <x v="51"/>
    <x v="58"/>
    <s v="."/>
    <s v="Greater Manchester"/>
    <s v="stage_missing"/>
    <n v="162"/>
    <n v="0.69752999999999998"/>
  </r>
  <r>
    <s v="NAoPri_cohort"/>
    <n v="2019"/>
    <s v="Q3"/>
    <s v="Q3-2019"/>
    <x v="51"/>
    <x v="58"/>
    <s v="."/>
    <s v="Greater Manchester"/>
    <s v="stage_missing"/>
    <n v="219"/>
    <n v="0.82191999999999998"/>
  </r>
  <r>
    <s v="NAoPri_cohort"/>
    <n v="2019"/>
    <s v="Q4"/>
    <s v="Q4-2019"/>
    <x v="51"/>
    <x v="58"/>
    <s v="."/>
    <s v="Greater Manchester"/>
    <s v="stage_missing"/>
    <n v="226"/>
    <n v="0.70796000000000003"/>
  </r>
  <r>
    <s v="NAoPri_cohort"/>
    <n v="2020"/>
    <s v="Q1"/>
    <s v="Q1-2020"/>
    <x v="51"/>
    <x v="58"/>
    <s v="."/>
    <s v="Greater Manchester"/>
    <s v="stage_missing"/>
    <n v="241"/>
    <n v="0.60995999999999995"/>
  </r>
  <r>
    <s v="NAoPri_cohort"/>
    <n v="2020"/>
    <s v="Q2"/>
    <s v="Q2-2020"/>
    <x v="51"/>
    <x v="58"/>
    <s v="."/>
    <s v="Greater Manchester"/>
    <s v="stage_missing"/>
    <n v="78"/>
    <n v="0.57691999999999999"/>
  </r>
  <r>
    <s v="NAoPri_cohort"/>
    <n v="2020"/>
    <s v="Q3"/>
    <s v="Q3-2020"/>
    <x v="51"/>
    <x v="58"/>
    <s v="."/>
    <s v="Greater Manchester"/>
    <s v="stage_missing"/>
    <n v="116"/>
    <n v="0.47414000000000001"/>
  </r>
  <r>
    <s v="NAoPri_cohort"/>
    <n v="2020"/>
    <s v="Q4"/>
    <s v="Q4-2020"/>
    <x v="51"/>
    <x v="58"/>
    <s v="."/>
    <s v="Greater Manchester"/>
    <s v="stage_missing"/>
    <n v="179"/>
    <n v="0.53630999999999995"/>
  </r>
  <r>
    <s v="NAoPri_cohort"/>
    <n v="2021"/>
    <s v="Q1"/>
    <s v="Q1-2021"/>
    <x v="51"/>
    <x v="58"/>
    <s v="."/>
    <s v="Greater Manchester"/>
    <s v="stage_missing"/>
    <n v="165"/>
    <n v="0.59394000000000002"/>
  </r>
  <r>
    <s v="NAoPri_cohort"/>
    <n v="2021"/>
    <s v="Q2"/>
    <s v="Q2-2021"/>
    <x v="51"/>
    <x v="58"/>
    <s v="."/>
    <s v="Greater Manchester"/>
    <s v="stage_missing"/>
    <n v="178"/>
    <n v="0.48315000000000002"/>
  </r>
  <r>
    <s v="NAoPri_cohort"/>
    <n v="2021"/>
    <s v="Q3"/>
    <s v="Q3-2021"/>
    <x v="51"/>
    <x v="58"/>
    <s v="."/>
    <s v="Greater Manchester"/>
    <s v="stage_missing"/>
    <n v="182"/>
    <n v="0.53297000000000005"/>
  </r>
  <r>
    <s v="NAoPri_cohort"/>
    <n v="2021"/>
    <s v="Q4"/>
    <s v="Q4-2021"/>
    <x v="51"/>
    <x v="58"/>
    <s v="."/>
    <s v="Greater Manchester"/>
    <s v="stage_missing"/>
    <n v="164"/>
    <n v="0.51219999999999999"/>
  </r>
  <r>
    <s v="NAoPri_cohort"/>
    <n v="2022"/>
    <s v="Q1"/>
    <s v="Q1-2022"/>
    <x v="51"/>
    <x v="58"/>
    <s v="."/>
    <s v="Greater Manchester"/>
    <s v="stage_missing"/>
    <n v="113"/>
    <n v="0.37168000000000001"/>
  </r>
  <r>
    <s v="NAoPri_cohort"/>
    <n v="2022"/>
    <s v="Q2"/>
    <s v="Q2-2022"/>
    <x v="51"/>
    <x v="58"/>
    <s v="."/>
    <s v="Greater Manchester"/>
    <s v="stage_missing"/>
    <n v="121"/>
    <n v="0.47933999999999999"/>
  </r>
  <r>
    <s v="NAoPri_cohort"/>
    <n v="2022"/>
    <s v="Q3"/>
    <s v="Q3-2022"/>
    <x v="51"/>
    <x v="58"/>
    <s v="."/>
    <s v="Greater Manchester"/>
    <s v="stage_missing"/>
    <n v="110"/>
    <n v="0.25455"/>
  </r>
  <r>
    <s v="NAoPri_cohort"/>
    <n v="2022"/>
    <s v="Q4"/>
    <s v="Q4-2022"/>
    <x v="51"/>
    <x v="58"/>
    <s v="."/>
    <s v="Greater Manchester"/>
    <s v="stage_missing"/>
    <n v="79"/>
    <n v="0.16456000000000001"/>
  </r>
  <r>
    <s v="NAoPri_cohort"/>
    <n v="2023"/>
    <s v="Q1"/>
    <s v="Q1-2023"/>
    <x v="51"/>
    <x v="58"/>
    <s v="."/>
    <s v="Greater Manchester"/>
    <s v="stage_missing"/>
    <n v="100"/>
    <n v="0.11"/>
  </r>
  <r>
    <s v="NAoPri_cohort"/>
    <n v="2018"/>
    <s v="Q1"/>
    <s v="Q1-2018"/>
    <x v="52"/>
    <x v="59"/>
    <s v="."/>
    <s v="Kent and Medway"/>
    <s v="stage_missing"/>
    <n v="93"/>
    <n v="0.94623999999999997"/>
  </r>
  <r>
    <s v="NAoPri_cohort"/>
    <n v="2018"/>
    <s v="Q2"/>
    <s v="Q2-2018"/>
    <x v="52"/>
    <x v="59"/>
    <s v="."/>
    <s v="Kent and Medway"/>
    <s v="stage_missing"/>
    <n v="76"/>
    <n v="0.92105000000000004"/>
  </r>
  <r>
    <s v="NAoPri_cohort"/>
    <n v="2018"/>
    <s v="Q3"/>
    <s v="Q3-2018"/>
    <x v="52"/>
    <x v="59"/>
    <s v="."/>
    <s v="Kent and Medway"/>
    <s v="stage_missing"/>
    <n v="119"/>
    <n v="0.89915999999999996"/>
  </r>
  <r>
    <s v="NAoPri_cohort"/>
    <n v="2018"/>
    <s v="Q4"/>
    <s v="Q4-2018"/>
    <x v="52"/>
    <x v="59"/>
    <s v="."/>
    <s v="Kent and Medway"/>
    <s v="stage_missing"/>
    <n v="107"/>
    <n v="0.8972"/>
  </r>
  <r>
    <s v="NAoPri_cohort"/>
    <n v="2019"/>
    <s v="Q1"/>
    <s v="Q1-2019"/>
    <x v="52"/>
    <x v="59"/>
    <s v="."/>
    <s v="Kent and Medway"/>
    <s v="stage_missing"/>
    <n v="77"/>
    <n v="0.77922000000000002"/>
  </r>
  <r>
    <s v="NAoPri_cohort"/>
    <n v="2019"/>
    <s v="Q2"/>
    <s v="Q2-2019"/>
    <x v="52"/>
    <x v="59"/>
    <s v="."/>
    <s v="Kent and Medway"/>
    <s v="stage_missing"/>
    <n v="82"/>
    <n v="0.78049000000000002"/>
  </r>
  <r>
    <s v="NAoPri_cohort"/>
    <n v="2019"/>
    <s v="Q3"/>
    <s v="Q3-2019"/>
    <x v="52"/>
    <x v="59"/>
    <s v="."/>
    <s v="Kent and Medway"/>
    <s v="stage_missing"/>
    <n v="76"/>
    <n v="0.56579000000000002"/>
  </r>
  <r>
    <s v="NAoPri_cohort"/>
    <n v="2019"/>
    <s v="Q4"/>
    <s v="Q4-2019"/>
    <x v="52"/>
    <x v="59"/>
    <s v="."/>
    <s v="Kent and Medway"/>
    <s v="stage_missing"/>
    <n v="92"/>
    <n v="0.60870000000000002"/>
  </r>
  <r>
    <s v="NAoPri_cohort"/>
    <n v="2020"/>
    <s v="Q1"/>
    <s v="Q1-2020"/>
    <x v="52"/>
    <x v="59"/>
    <s v="."/>
    <s v="Kent and Medway"/>
    <s v="stage_missing"/>
    <n v="68"/>
    <n v="0.70587999999999995"/>
  </r>
  <r>
    <s v="NAoPri_cohort"/>
    <n v="2020"/>
    <s v="Q2"/>
    <s v="Q2-2020"/>
    <x v="52"/>
    <x v="59"/>
    <s v="."/>
    <s v="Kent and Medway"/>
    <s v="stage_missing"/>
    <n v="48"/>
    <n v="0.58333000000000002"/>
  </r>
  <r>
    <s v="NAoPri_cohort"/>
    <n v="2020"/>
    <s v="Q3"/>
    <s v="Q3-2020"/>
    <x v="52"/>
    <x v="59"/>
    <s v="."/>
    <s v="Kent and Medway"/>
    <s v="stage_missing"/>
    <n v="67"/>
    <n v="0.20896000000000001"/>
  </r>
  <r>
    <s v="NAoPri_cohort"/>
    <n v="2020"/>
    <s v="Q4"/>
    <s v="Q4-2020"/>
    <x v="52"/>
    <x v="59"/>
    <s v="."/>
    <s v="Kent and Medway"/>
    <s v="stage_missing"/>
    <n v="64"/>
    <n v="0.26562000000000002"/>
  </r>
  <r>
    <s v="NAoPri_cohort"/>
    <n v="2021"/>
    <s v="Q1"/>
    <s v="Q1-2021"/>
    <x v="52"/>
    <x v="59"/>
    <s v="."/>
    <s v="Kent and Medway"/>
    <s v="stage_missing"/>
    <n v="78"/>
    <n v="0.33333000000000002"/>
  </r>
  <r>
    <s v="NAoPri_cohort"/>
    <n v="2021"/>
    <s v="Q2"/>
    <s v="Q2-2021"/>
    <x v="52"/>
    <x v="59"/>
    <s v="."/>
    <s v="Kent and Medway"/>
    <s v="stage_missing"/>
    <n v="102"/>
    <n v="0.12745000000000001"/>
  </r>
  <r>
    <s v="NAoPri_cohort"/>
    <n v="2021"/>
    <s v="Q3"/>
    <s v="Q3-2021"/>
    <x v="52"/>
    <x v="59"/>
    <s v="."/>
    <s v="Kent and Medway"/>
    <s v="stage_missing"/>
    <n v="112"/>
    <n v="5.357E-2"/>
  </r>
  <r>
    <s v="NAoPri_cohort"/>
    <n v="2021"/>
    <s v="Q4"/>
    <s v="Q4-2021"/>
    <x v="52"/>
    <x v="59"/>
    <s v="."/>
    <s v="Kent and Medway"/>
    <s v="stage_missing"/>
    <n v="109"/>
    <n v="5.5050000000000002E-2"/>
  </r>
  <r>
    <s v="NAoPri_cohort"/>
    <n v="2022"/>
    <s v="Q1"/>
    <s v="Q1-2022"/>
    <x v="52"/>
    <x v="59"/>
    <s v="."/>
    <s v="Kent and Medway"/>
    <s v="stage_missing"/>
    <n v="96"/>
    <n v="0.59375"/>
  </r>
  <r>
    <s v="NAoPri_cohort"/>
    <n v="2022"/>
    <s v="Q2"/>
    <s v="Q2-2022"/>
    <x v="52"/>
    <x v="59"/>
    <s v="."/>
    <s v="Kent and Medway"/>
    <s v="stage_missing"/>
    <n v="86"/>
    <n v="0.53488000000000002"/>
  </r>
  <r>
    <s v="NAoPri_cohort"/>
    <n v="2022"/>
    <s v="Q3"/>
    <s v="Q3-2022"/>
    <x v="52"/>
    <x v="59"/>
    <s v="."/>
    <s v="Kent and Medway"/>
    <s v="stage_missing"/>
    <n v="93"/>
    <n v="0.46237"/>
  </r>
  <r>
    <s v="NAoPri_cohort"/>
    <n v="2022"/>
    <s v="Q4"/>
    <s v="Q4-2022"/>
    <x v="52"/>
    <x v="59"/>
    <s v="."/>
    <s v="Kent and Medway"/>
    <s v="stage_missing"/>
    <n v="86"/>
    <n v="0.63953000000000004"/>
  </r>
  <r>
    <s v="NAoPri_cohort"/>
    <n v="2023"/>
    <s v="Q1"/>
    <s v="Q1-2023"/>
    <x v="52"/>
    <x v="59"/>
    <s v="."/>
    <s v="Kent and Medway"/>
    <s v="stage_missing"/>
    <n v="73"/>
    <n v="0.61643999999999999"/>
  </r>
  <r>
    <s v="NAoPri_cohort"/>
    <n v="2018"/>
    <s v="Q1"/>
    <s v="Q1-2018"/>
    <x v="53"/>
    <x v="60"/>
    <s v="."/>
    <s v="Cheshire and Merseyside"/>
    <s v="stage_missing"/>
    <n v="64"/>
    <n v="0.9375"/>
  </r>
  <r>
    <s v="NAoPri_cohort"/>
    <n v="2018"/>
    <s v="Q2"/>
    <s v="Q2-2018"/>
    <x v="53"/>
    <x v="60"/>
    <s v="."/>
    <s v="Cheshire and Merseyside"/>
    <s v="stage_missing"/>
    <n v="78"/>
    <n v="0.98717999999999995"/>
  </r>
  <r>
    <s v="NAoPri_cohort"/>
    <n v="2018"/>
    <s v="Q3"/>
    <s v="Q3-2018"/>
    <x v="53"/>
    <x v="60"/>
    <s v="."/>
    <s v="Cheshire and Merseyside"/>
    <s v="stage_missing"/>
    <n v="80"/>
    <n v="0.98750000000000004"/>
  </r>
  <r>
    <s v="NAoPri_cohort"/>
    <n v="2018"/>
    <s v="Q4"/>
    <s v="Q4-2018"/>
    <x v="53"/>
    <x v="60"/>
    <s v="."/>
    <s v="Cheshire and Merseyside"/>
    <s v="stage_missing"/>
    <n v="73"/>
    <n v="0.94520999999999999"/>
  </r>
  <r>
    <s v="NAoPri_cohort"/>
    <n v="2019"/>
    <s v="Q1"/>
    <s v="Q1-2019"/>
    <x v="53"/>
    <x v="60"/>
    <s v="."/>
    <s v="Cheshire and Merseyside"/>
    <s v="stage_missing"/>
    <n v="75"/>
    <n v="0.97333000000000003"/>
  </r>
  <r>
    <s v="NAoPri_cohort"/>
    <n v="2019"/>
    <s v="Q2"/>
    <s v="Q2-2019"/>
    <x v="53"/>
    <x v="60"/>
    <s v="."/>
    <s v="Cheshire and Merseyside"/>
    <s v="stage_missing"/>
    <n v="55"/>
    <n v="1"/>
  </r>
  <r>
    <s v="NAoPri_cohort"/>
    <n v="2019"/>
    <s v="Q3"/>
    <s v="Q3-2019"/>
    <x v="53"/>
    <x v="60"/>
    <s v="."/>
    <s v="Cheshire and Merseyside"/>
    <s v="stage_missing"/>
    <n v="62"/>
    <n v="0.91935"/>
  </r>
  <r>
    <s v="NAoPri_cohort"/>
    <n v="2019"/>
    <s v="Q4"/>
    <s v="Q4-2019"/>
    <x v="53"/>
    <x v="60"/>
    <s v="."/>
    <s v="Cheshire and Merseyside"/>
    <s v="stage_missing"/>
    <n v="50"/>
    <n v="0.9"/>
  </r>
  <r>
    <s v="NAoPri_cohort"/>
    <n v="2020"/>
    <s v="Q1"/>
    <s v="Q1-2020"/>
    <x v="53"/>
    <x v="60"/>
    <s v="."/>
    <s v="Cheshire and Merseyside"/>
    <s v="stage_missing"/>
    <n v="46"/>
    <n v="0.89129999999999998"/>
  </r>
  <r>
    <s v="NAoPri_cohort"/>
    <n v="2020"/>
    <s v="Q2"/>
    <s v="Q2-2020"/>
    <x v="53"/>
    <x v="60"/>
    <s v="."/>
    <s v="Cheshire and Merseyside"/>
    <s v="stage_missing"/>
    <n v="29"/>
    <n v="0.93103000000000002"/>
  </r>
  <r>
    <s v="NAoPri_cohort"/>
    <n v="2020"/>
    <s v="Q3"/>
    <s v="Q3-2020"/>
    <x v="53"/>
    <x v="60"/>
    <s v="."/>
    <s v="Cheshire and Merseyside"/>
    <s v="stage_missing"/>
    <n v="43"/>
    <n v="0.86046999999999996"/>
  </r>
  <r>
    <s v="NAoPri_cohort"/>
    <n v="2020"/>
    <s v="Q4"/>
    <s v="Q4-2020"/>
    <x v="53"/>
    <x v="60"/>
    <s v="."/>
    <s v="Cheshire and Merseyside"/>
    <s v="stage_missing"/>
    <n v="57"/>
    <n v="0.91227999999999998"/>
  </r>
  <r>
    <s v="NAoPri_cohort"/>
    <n v="2021"/>
    <s v="Q1"/>
    <s v="Q1-2021"/>
    <x v="53"/>
    <x v="60"/>
    <s v="."/>
    <s v="Cheshire and Merseyside"/>
    <s v="stage_missing"/>
    <n v="67"/>
    <n v="0.85075000000000001"/>
  </r>
  <r>
    <s v="NAoPri_cohort"/>
    <n v="2021"/>
    <s v="Q2"/>
    <s v="Q2-2021"/>
    <x v="53"/>
    <x v="60"/>
    <s v="."/>
    <s v="Cheshire and Merseyside"/>
    <s v="stage_missing"/>
    <n v="58"/>
    <n v="0.89654999999999996"/>
  </r>
  <r>
    <s v="NAoPri_cohort"/>
    <n v="2021"/>
    <s v="Q3"/>
    <s v="Q3-2021"/>
    <x v="53"/>
    <x v="60"/>
    <s v="."/>
    <s v="Cheshire and Merseyside"/>
    <s v="stage_missing"/>
    <n v="52"/>
    <n v="0.94230999999999998"/>
  </r>
  <r>
    <s v="NAoPri_cohort"/>
    <n v="2021"/>
    <s v="Q4"/>
    <s v="Q4-2021"/>
    <x v="53"/>
    <x v="60"/>
    <s v="."/>
    <s v="Cheshire and Merseyside"/>
    <s v="stage_missing"/>
    <n v="64"/>
    <n v="0.95311999999999997"/>
  </r>
  <r>
    <s v="NAoPri_cohort"/>
    <n v="2022"/>
    <s v="Q1"/>
    <s v="Q1-2022"/>
    <x v="53"/>
    <x v="60"/>
    <s v="."/>
    <s v="Cheshire and Merseyside"/>
    <s v="stage_missing"/>
    <n v="67"/>
    <n v="0.95521999999999996"/>
  </r>
  <r>
    <s v="NAoPri_cohort"/>
    <n v="2022"/>
    <s v="Q2"/>
    <s v="Q2-2022"/>
    <x v="53"/>
    <x v="60"/>
    <s v="."/>
    <s v="Cheshire and Merseyside"/>
    <s v="stage_missing"/>
    <n v="63"/>
    <n v="0.95238"/>
  </r>
  <r>
    <s v="NAoPri_cohort"/>
    <n v="2022"/>
    <s v="Q3"/>
    <s v="Q3-2022"/>
    <x v="53"/>
    <x v="60"/>
    <s v="."/>
    <s v="Cheshire and Merseyside"/>
    <s v="stage_missing"/>
    <n v="61"/>
    <n v="0.98360999999999998"/>
  </r>
  <r>
    <s v="NAoPri_cohort"/>
    <n v="2022"/>
    <s v="Q4"/>
    <s v="Q4-2022"/>
    <x v="53"/>
    <x v="60"/>
    <s v="."/>
    <s v="Cheshire and Merseyside"/>
    <s v="stage_missing"/>
    <n v="60"/>
    <n v="0.96667000000000003"/>
  </r>
  <r>
    <s v="NAoPri_cohort"/>
    <n v="2023"/>
    <s v="Q1"/>
    <s v="Q1-2023"/>
    <x v="53"/>
    <x v="60"/>
    <s v="."/>
    <s v="Cheshire and Merseyside"/>
    <s v="stage_missing"/>
    <n v="64"/>
    <n v="0.95311999999999997"/>
  </r>
  <r>
    <s v="NAoPri_cohort"/>
    <n v="2018"/>
    <s v="Q1"/>
    <s v="Q1-2018"/>
    <x v="54"/>
    <x v="61"/>
    <s v="."/>
    <s v="Cheshire and Merseyside"/>
    <s v="stage_missing"/>
    <n v="47"/>
    <n v="1"/>
  </r>
  <r>
    <s v="NAoPri_cohort"/>
    <n v="2018"/>
    <s v="Q2"/>
    <s v="Q2-2018"/>
    <x v="54"/>
    <x v="61"/>
    <s v="."/>
    <s v="Cheshire and Merseyside"/>
    <s v="stage_missing"/>
    <n v="74"/>
    <n v="0.98648999999999998"/>
  </r>
  <r>
    <s v="NAoPri_cohort"/>
    <n v="2018"/>
    <s v="Q3"/>
    <s v="Q3-2018"/>
    <x v="54"/>
    <x v="61"/>
    <s v="."/>
    <s v="Cheshire and Merseyside"/>
    <s v="stage_missing"/>
    <n v="84"/>
    <n v="0.95238"/>
  </r>
  <r>
    <s v="NAoPri_cohort"/>
    <n v="2018"/>
    <s v="Q4"/>
    <s v="Q4-2018"/>
    <x v="54"/>
    <x v="61"/>
    <s v="."/>
    <s v="Cheshire and Merseyside"/>
    <s v="stage_missing"/>
    <n v="66"/>
    <n v="0.98485"/>
  </r>
  <r>
    <s v="NAoPri_cohort"/>
    <n v="2019"/>
    <s v="Q1"/>
    <s v="Q1-2019"/>
    <x v="54"/>
    <x v="61"/>
    <s v="."/>
    <s v="Cheshire and Merseyside"/>
    <s v="stage_missing"/>
    <n v="57"/>
    <n v="0.98246"/>
  </r>
  <r>
    <s v="NAoPri_cohort"/>
    <n v="2019"/>
    <s v="Q2"/>
    <s v="Q2-2019"/>
    <x v="54"/>
    <x v="61"/>
    <s v="."/>
    <s v="Cheshire and Merseyside"/>
    <s v="stage_missing"/>
    <n v="66"/>
    <n v="0.98485"/>
  </r>
  <r>
    <s v="NAoPri_cohort"/>
    <n v="2019"/>
    <s v="Q3"/>
    <s v="Q3-2019"/>
    <x v="54"/>
    <x v="61"/>
    <s v="."/>
    <s v="Cheshire and Merseyside"/>
    <s v="stage_missing"/>
    <n v="64"/>
    <n v="0.98436999999999997"/>
  </r>
  <r>
    <s v="NAoPri_cohort"/>
    <n v="2019"/>
    <s v="Q4"/>
    <s v="Q4-2019"/>
    <x v="54"/>
    <x v="61"/>
    <s v="."/>
    <s v="Cheshire and Merseyside"/>
    <s v="stage_missing"/>
    <n v="61"/>
    <n v="0.98360999999999998"/>
  </r>
  <r>
    <s v="NAoPri_cohort"/>
    <n v="2020"/>
    <s v="Q1"/>
    <s v="Q1-2020"/>
    <x v="54"/>
    <x v="61"/>
    <s v="."/>
    <s v="Cheshire and Merseyside"/>
    <s v="stage_missing"/>
    <n v="78"/>
    <n v="0.97436"/>
  </r>
  <r>
    <s v="NAoPri_cohort"/>
    <n v="2020"/>
    <s v="Q2"/>
    <s v="Q2-2020"/>
    <x v="54"/>
    <x v="61"/>
    <s v="."/>
    <s v="Cheshire and Merseyside"/>
    <s v="stage_missing"/>
    <n v="27"/>
    <n v="0.96296000000000004"/>
  </r>
  <r>
    <s v="NAoPri_cohort"/>
    <n v="2020"/>
    <s v="Q3"/>
    <s v="Q3-2020"/>
    <x v="54"/>
    <x v="61"/>
    <s v="."/>
    <s v="Cheshire and Merseyside"/>
    <s v="stage_missing"/>
    <n v="36"/>
    <n v="0.97221999999999997"/>
  </r>
  <r>
    <s v="NAoPri_cohort"/>
    <n v="2020"/>
    <s v="Q4"/>
    <s v="Q4-2020"/>
    <x v="54"/>
    <x v="61"/>
    <s v="."/>
    <s v="Cheshire and Merseyside"/>
    <s v="stage_missing"/>
    <n v="74"/>
    <n v="1"/>
  </r>
  <r>
    <s v="NAoPri_cohort"/>
    <n v="2021"/>
    <s v="Q1"/>
    <s v="Q1-2021"/>
    <x v="54"/>
    <x v="61"/>
    <s v="."/>
    <s v="Cheshire and Merseyside"/>
    <s v="stage_missing"/>
    <n v="69"/>
    <n v="0.98551"/>
  </r>
  <r>
    <s v="NAoPri_cohort"/>
    <n v="2021"/>
    <s v="Q2"/>
    <s v="Q2-2021"/>
    <x v="54"/>
    <x v="61"/>
    <s v="."/>
    <s v="Cheshire and Merseyside"/>
    <s v="stage_missing"/>
    <n v="43"/>
    <n v="0.97674000000000005"/>
  </r>
  <r>
    <s v="NAoPri_cohort"/>
    <n v="2021"/>
    <s v="Q3"/>
    <s v="Q3-2021"/>
    <x v="54"/>
    <x v="61"/>
    <s v="."/>
    <s v="Cheshire and Merseyside"/>
    <s v="stage_missing"/>
    <n v="54"/>
    <n v="0.94443999999999995"/>
  </r>
  <r>
    <s v="NAoPri_cohort"/>
    <n v="2021"/>
    <s v="Q4"/>
    <s v="Q4-2021"/>
    <x v="54"/>
    <x v="61"/>
    <s v="."/>
    <s v="Cheshire and Merseyside"/>
    <s v="stage_missing"/>
    <n v="55"/>
    <n v="0.98182000000000003"/>
  </r>
  <r>
    <s v="NAoPri_cohort"/>
    <n v="2022"/>
    <s v="Q1"/>
    <s v="Q1-2022"/>
    <x v="54"/>
    <x v="61"/>
    <s v="."/>
    <s v="Cheshire and Merseyside"/>
    <s v="stage_missing"/>
    <n v="55"/>
    <n v="0.96364000000000005"/>
  </r>
  <r>
    <s v="NAoPri_cohort"/>
    <n v="2022"/>
    <s v="Q2"/>
    <s v="Q2-2022"/>
    <x v="54"/>
    <x v="61"/>
    <s v="."/>
    <s v="Cheshire and Merseyside"/>
    <s v="stage_missing"/>
    <n v="40"/>
    <n v="0.97499999999999998"/>
  </r>
  <r>
    <s v="NAoPri_cohort"/>
    <n v="2022"/>
    <s v="Q3"/>
    <s v="Q3-2022"/>
    <x v="54"/>
    <x v="61"/>
    <s v="."/>
    <s v="Cheshire and Merseyside"/>
    <s v="stage_missing"/>
    <n v="61"/>
    <n v="0.96721000000000001"/>
  </r>
  <r>
    <s v="NAoPri_cohort"/>
    <n v="2022"/>
    <s v="Q4"/>
    <s v="Q4-2022"/>
    <x v="54"/>
    <x v="61"/>
    <s v="."/>
    <s v="Cheshire and Merseyside"/>
    <s v="stage_missing"/>
    <n v="47"/>
    <n v="0.95745000000000002"/>
  </r>
  <r>
    <s v="NAoPri_cohort"/>
    <n v="2023"/>
    <s v="Q1"/>
    <s v="Q1-2023"/>
    <x v="54"/>
    <x v="61"/>
    <s v="."/>
    <s v="Cheshire and Merseyside"/>
    <s v="stage_missing"/>
    <n v="40"/>
    <n v="0.8"/>
  </r>
  <r>
    <s v="NAoPri_cohort"/>
    <n v="2018"/>
    <s v="Q1"/>
    <s v="Q1-2018"/>
    <x v="55"/>
    <x v="62"/>
    <s v="."/>
    <s v="West Yorkshire and Harrogate"/>
    <s v="stage_missing"/>
    <n v="92"/>
    <n v="0.72826000000000002"/>
  </r>
  <r>
    <s v="NAoPri_cohort"/>
    <n v="2018"/>
    <s v="Q2"/>
    <s v="Q2-2018"/>
    <x v="55"/>
    <x v="62"/>
    <s v="."/>
    <s v="West Yorkshire and Harrogate"/>
    <s v="stage_missing"/>
    <n v="109"/>
    <n v="0.77981999999999996"/>
  </r>
  <r>
    <s v="NAoPri_cohort"/>
    <n v="2018"/>
    <s v="Q3"/>
    <s v="Q3-2018"/>
    <x v="55"/>
    <x v="62"/>
    <s v="."/>
    <s v="West Yorkshire and Harrogate"/>
    <s v="stage_missing"/>
    <n v="119"/>
    <n v="0.64705999999999997"/>
  </r>
  <r>
    <s v="NAoPri_cohort"/>
    <n v="2018"/>
    <s v="Q4"/>
    <s v="Q4-2018"/>
    <x v="55"/>
    <x v="62"/>
    <s v="."/>
    <s v="West Yorkshire and Harrogate"/>
    <s v="stage_missing"/>
    <n v="84"/>
    <n v="0.70238"/>
  </r>
  <r>
    <s v="NAoPri_cohort"/>
    <n v="2019"/>
    <s v="Q1"/>
    <s v="Q1-2019"/>
    <x v="55"/>
    <x v="62"/>
    <s v="."/>
    <s v="West Yorkshire and Harrogate"/>
    <s v="stage_missing"/>
    <n v="84"/>
    <n v="0.70238"/>
  </r>
  <r>
    <s v="NAoPri_cohort"/>
    <n v="2019"/>
    <s v="Q2"/>
    <s v="Q2-2019"/>
    <x v="55"/>
    <x v="62"/>
    <s v="."/>
    <s v="West Yorkshire and Harrogate"/>
    <s v="stage_missing"/>
    <n v="104"/>
    <n v="0.80769000000000002"/>
  </r>
  <r>
    <s v="NAoPri_cohort"/>
    <n v="2019"/>
    <s v="Q3"/>
    <s v="Q3-2019"/>
    <x v="55"/>
    <x v="62"/>
    <s v="."/>
    <s v="West Yorkshire and Harrogate"/>
    <s v="stage_missing"/>
    <n v="89"/>
    <n v="0.75280999999999998"/>
  </r>
  <r>
    <s v="NAoPri_cohort"/>
    <n v="2019"/>
    <s v="Q4"/>
    <s v="Q4-2019"/>
    <x v="55"/>
    <x v="62"/>
    <s v="."/>
    <s v="West Yorkshire and Harrogate"/>
    <s v="stage_missing"/>
    <n v="74"/>
    <n v="0.90541000000000005"/>
  </r>
  <r>
    <s v="NAoPri_cohort"/>
    <n v="2020"/>
    <s v="Q1"/>
    <s v="Q1-2020"/>
    <x v="55"/>
    <x v="62"/>
    <s v="."/>
    <s v="West Yorkshire and Harrogate"/>
    <s v="stage_missing"/>
    <n v="76"/>
    <n v="0.93420999999999998"/>
  </r>
  <r>
    <s v="NAoPri_cohort"/>
    <n v="2020"/>
    <s v="Q2"/>
    <s v="Q2-2020"/>
    <x v="55"/>
    <x v="62"/>
    <s v="."/>
    <s v="West Yorkshire and Harrogate"/>
    <s v="stage_missing"/>
    <n v="58"/>
    <n v="1"/>
  </r>
  <r>
    <s v="NAoPri_cohort"/>
    <n v="2020"/>
    <s v="Q3"/>
    <s v="Q3-2020"/>
    <x v="55"/>
    <x v="62"/>
    <s v="."/>
    <s v="West Yorkshire and Harrogate"/>
    <s v="stage_missing"/>
    <n v="77"/>
    <n v="0.98701000000000005"/>
  </r>
  <r>
    <s v="NAoPri_cohort"/>
    <n v="2020"/>
    <s v="Q4"/>
    <s v="Q4-2020"/>
    <x v="55"/>
    <x v="62"/>
    <s v="."/>
    <s v="West Yorkshire and Harrogate"/>
    <s v="stage_missing"/>
    <n v="75"/>
    <n v="0.94667000000000001"/>
  </r>
  <r>
    <s v="NAoPri_cohort"/>
    <n v="2021"/>
    <s v="Q1"/>
    <s v="Q1-2021"/>
    <x v="55"/>
    <x v="62"/>
    <s v="."/>
    <s v="West Yorkshire and Harrogate"/>
    <s v="stage_missing"/>
    <n v="93"/>
    <n v="0.93547999999999998"/>
  </r>
  <r>
    <s v="NAoPri_cohort"/>
    <n v="2021"/>
    <s v="Q2"/>
    <s v="Q2-2021"/>
    <x v="55"/>
    <x v="62"/>
    <s v="."/>
    <s v="West Yorkshire and Harrogate"/>
    <s v="stage_missing"/>
    <n v="66"/>
    <n v="0.86363999999999996"/>
  </r>
  <r>
    <s v="NAoPri_cohort"/>
    <n v="2021"/>
    <s v="Q3"/>
    <s v="Q3-2021"/>
    <x v="55"/>
    <x v="62"/>
    <s v="."/>
    <s v="West Yorkshire and Harrogate"/>
    <s v="stage_missing"/>
    <n v="70"/>
    <n v="0.97143000000000002"/>
  </r>
  <r>
    <s v="NAoPri_cohort"/>
    <n v="2021"/>
    <s v="Q4"/>
    <s v="Q4-2021"/>
    <x v="55"/>
    <x v="62"/>
    <s v="."/>
    <s v="West Yorkshire and Harrogate"/>
    <s v="stage_missing"/>
    <n v="80"/>
    <n v="0.98750000000000004"/>
  </r>
  <r>
    <s v="NAoPri_cohort"/>
    <n v="2022"/>
    <s v="Q1"/>
    <s v="Q1-2022"/>
    <x v="55"/>
    <x v="62"/>
    <s v="."/>
    <s v="West Yorkshire and Harrogate"/>
    <s v="stage_missing"/>
    <n v="72"/>
    <n v="0.97221999999999997"/>
  </r>
  <r>
    <s v="NAoPri_cohort"/>
    <n v="2022"/>
    <s v="Q2"/>
    <s v="Q2-2022"/>
    <x v="55"/>
    <x v="62"/>
    <s v="."/>
    <s v="West Yorkshire and Harrogate"/>
    <s v="stage_missing"/>
    <n v="83"/>
    <n v="0.92771000000000003"/>
  </r>
  <r>
    <s v="NAoPri_cohort"/>
    <n v="2022"/>
    <s v="Q3"/>
    <s v="Q3-2022"/>
    <x v="55"/>
    <x v="62"/>
    <s v="."/>
    <s v="West Yorkshire and Harrogate"/>
    <s v="stage_missing"/>
    <n v="82"/>
    <n v="0.93901999999999997"/>
  </r>
  <r>
    <s v="NAoPri_cohort"/>
    <n v="2022"/>
    <s v="Q4"/>
    <s v="Q4-2022"/>
    <x v="55"/>
    <x v="62"/>
    <s v="."/>
    <s v="West Yorkshire and Harrogate"/>
    <s v="stage_missing"/>
    <n v="80"/>
    <n v="0.9375"/>
  </r>
  <r>
    <s v="NAoPri_cohort"/>
    <n v="2023"/>
    <s v="Q1"/>
    <s v="Q1-2023"/>
    <x v="55"/>
    <x v="62"/>
    <s v="."/>
    <s v="West Yorkshire and Harrogate"/>
    <s v="stage_missing"/>
    <n v="85"/>
    <n v="0.92940999999999996"/>
  </r>
  <r>
    <s v="NAoPri_cohort"/>
    <n v="2018"/>
    <s v="Q1"/>
    <s v="Q1-2018"/>
    <x v="56"/>
    <x v="63"/>
    <s v="."/>
    <s v="East of England - South"/>
    <s v="stage_missing"/>
    <n v="226"/>
    <n v="0.83628000000000002"/>
  </r>
  <r>
    <s v="NAoPri_cohort"/>
    <n v="2018"/>
    <s v="Q2"/>
    <s v="Q2-2018"/>
    <x v="56"/>
    <x v="63"/>
    <s v="."/>
    <s v="East of England - South"/>
    <s v="stage_missing"/>
    <n v="250"/>
    <n v="0.81200000000000006"/>
  </r>
  <r>
    <s v="NAoPri_cohort"/>
    <n v="2018"/>
    <s v="Q3"/>
    <s v="Q3-2018"/>
    <x v="56"/>
    <x v="63"/>
    <s v="."/>
    <s v="East of England - South"/>
    <s v="stage_missing"/>
    <n v="268"/>
    <n v="0.64924999999999999"/>
  </r>
  <r>
    <s v="NAoPri_cohort"/>
    <n v="2018"/>
    <s v="Q4"/>
    <s v="Q4-2018"/>
    <x v="56"/>
    <x v="63"/>
    <s v="."/>
    <s v="East of England - South"/>
    <s v="stage_missing"/>
    <n v="255"/>
    <n v="0.71765000000000001"/>
  </r>
  <r>
    <s v="NAoPri_cohort"/>
    <n v="2019"/>
    <s v="Q1"/>
    <s v="Q1-2019"/>
    <x v="56"/>
    <x v="63"/>
    <s v="."/>
    <s v="East of England - South"/>
    <s v="stage_missing"/>
    <n v="260"/>
    <n v="0.93462000000000001"/>
  </r>
  <r>
    <s v="NAoPri_cohort"/>
    <n v="2019"/>
    <s v="Q2"/>
    <s v="Q2-2019"/>
    <x v="56"/>
    <x v="63"/>
    <s v="."/>
    <s v="East of England - South"/>
    <s v="stage_missing"/>
    <n v="220"/>
    <n v="0.88182000000000005"/>
  </r>
  <r>
    <s v="NAoPri_cohort"/>
    <n v="2019"/>
    <s v="Q3"/>
    <s v="Q3-2019"/>
    <x v="56"/>
    <x v="63"/>
    <s v="."/>
    <s v="East of England - South"/>
    <s v="stage_missing"/>
    <n v="264"/>
    <n v="0.89393999999999996"/>
  </r>
  <r>
    <s v="NAoPri_cohort"/>
    <n v="2019"/>
    <s v="Q4"/>
    <s v="Q4-2019"/>
    <x v="56"/>
    <x v="63"/>
    <s v="."/>
    <s v="East of England - South"/>
    <s v="stage_missing"/>
    <n v="249"/>
    <n v="0.83133000000000001"/>
  </r>
  <r>
    <s v="NAoPri_cohort"/>
    <n v="2020"/>
    <s v="Q1"/>
    <s v="Q1-2020"/>
    <x v="56"/>
    <x v="63"/>
    <s v="."/>
    <s v="East of England - South"/>
    <s v="stage_missing"/>
    <n v="222"/>
    <n v="0.81081000000000003"/>
  </r>
  <r>
    <s v="NAoPri_cohort"/>
    <n v="2020"/>
    <s v="Q2"/>
    <s v="Q2-2020"/>
    <x v="56"/>
    <x v="63"/>
    <s v="."/>
    <s v="East of England - South"/>
    <s v="stage_missing"/>
    <n v="131"/>
    <n v="0.66412000000000004"/>
  </r>
  <r>
    <s v="NAoPri_cohort"/>
    <n v="2020"/>
    <s v="Q3"/>
    <s v="Q3-2020"/>
    <x v="56"/>
    <x v="63"/>
    <s v="."/>
    <s v="East of England - South"/>
    <s v="stage_missing"/>
    <n v="185"/>
    <n v="0.67027000000000003"/>
  </r>
  <r>
    <s v="NAoPri_cohort"/>
    <n v="2020"/>
    <s v="Q4"/>
    <s v="Q4-2020"/>
    <x v="56"/>
    <x v="63"/>
    <s v="."/>
    <s v="East of England - South"/>
    <s v="stage_missing"/>
    <n v="214"/>
    <n v="0.71494999999999997"/>
  </r>
  <r>
    <s v="NAoPri_cohort"/>
    <n v="2021"/>
    <s v="Q1"/>
    <s v="Q1-2021"/>
    <x v="56"/>
    <x v="63"/>
    <s v="."/>
    <s v="East of England - South"/>
    <s v="stage_missing"/>
    <n v="196"/>
    <n v="0.68367"/>
  </r>
  <r>
    <s v="NAoPri_cohort"/>
    <n v="2021"/>
    <s v="Q2"/>
    <s v="Q2-2021"/>
    <x v="56"/>
    <x v="63"/>
    <s v="."/>
    <s v="East of England - South"/>
    <s v="stage_missing"/>
    <n v="261"/>
    <n v="0.70115000000000005"/>
  </r>
  <r>
    <s v="NAoPri_cohort"/>
    <n v="2021"/>
    <s v="Q3"/>
    <s v="Q3-2021"/>
    <x v="56"/>
    <x v="63"/>
    <s v="."/>
    <s v="East of England - South"/>
    <s v="stage_missing"/>
    <n v="261"/>
    <n v="0.69732000000000005"/>
  </r>
  <r>
    <s v="NAoPri_cohort"/>
    <n v="2021"/>
    <s v="Q4"/>
    <s v="Q4-2021"/>
    <x v="56"/>
    <x v="63"/>
    <s v="."/>
    <s v="East of England - South"/>
    <s v="stage_missing"/>
    <n v="232"/>
    <n v="0.68966000000000005"/>
  </r>
  <r>
    <s v="NAoPri_cohort"/>
    <n v="2022"/>
    <s v="Q1"/>
    <s v="Q1-2022"/>
    <x v="56"/>
    <x v="63"/>
    <s v="."/>
    <s v="East of England - South"/>
    <s v="stage_missing"/>
    <n v="208"/>
    <n v="0.86058000000000001"/>
  </r>
  <r>
    <s v="NAoPri_cohort"/>
    <n v="2022"/>
    <s v="Q2"/>
    <s v="Q2-2022"/>
    <x v="56"/>
    <x v="63"/>
    <s v="."/>
    <s v="East of England - South"/>
    <s v="stage_missing"/>
    <n v="294"/>
    <n v="0.86395"/>
  </r>
  <r>
    <s v="NAoPri_cohort"/>
    <n v="2022"/>
    <s v="Q3"/>
    <s v="Q3-2022"/>
    <x v="56"/>
    <x v="63"/>
    <s v="."/>
    <s v="East of England - South"/>
    <s v="stage_missing"/>
    <n v="242"/>
    <n v="0.78925999999999996"/>
  </r>
  <r>
    <s v="NAoPri_cohort"/>
    <n v="2022"/>
    <s v="Q4"/>
    <s v="Q4-2022"/>
    <x v="56"/>
    <x v="63"/>
    <s v="."/>
    <s v="East of England - South"/>
    <s v="stage_missing"/>
    <n v="218"/>
    <n v="0.72018000000000004"/>
  </r>
  <r>
    <s v="NAoPri_cohort"/>
    <n v="2023"/>
    <s v="Q1"/>
    <s v="Q1-2023"/>
    <x v="56"/>
    <x v="63"/>
    <s v="."/>
    <s v="East of England - South"/>
    <s v="stage_missing"/>
    <n v="236"/>
    <n v="0.88136000000000003"/>
  </r>
  <r>
    <s v="NAoPri_cohort"/>
    <n v="2018"/>
    <s v="Q1"/>
    <s v="Q1-2018"/>
    <x v="57"/>
    <x v="64"/>
    <s v="."/>
    <s v="East of England - South"/>
    <s v="stage_missing"/>
    <n v="60"/>
    <n v="0.81667000000000001"/>
  </r>
  <r>
    <s v="NAoPri_cohort"/>
    <n v="2018"/>
    <s v="Q2"/>
    <s v="Q2-2018"/>
    <x v="57"/>
    <x v="64"/>
    <s v="."/>
    <s v="East of England - South"/>
    <s v="stage_missing"/>
    <n v="67"/>
    <n v="0.83582000000000001"/>
  </r>
  <r>
    <s v="NAoPri_cohort"/>
    <n v="2018"/>
    <s v="Q3"/>
    <s v="Q3-2018"/>
    <x v="57"/>
    <x v="64"/>
    <s v="."/>
    <s v="East of England - South"/>
    <s v="stage_missing"/>
    <n v="71"/>
    <n v="0.84506999999999999"/>
  </r>
  <r>
    <s v="NAoPri_cohort"/>
    <n v="2018"/>
    <s v="Q4"/>
    <s v="Q4-2018"/>
    <x v="57"/>
    <x v="64"/>
    <s v="."/>
    <s v="East of England - South"/>
    <s v="stage_missing"/>
    <n v="75"/>
    <n v="0.77332999999999996"/>
  </r>
  <r>
    <s v="NAoPri_cohort"/>
    <n v="2019"/>
    <s v="Q1"/>
    <s v="Q1-2019"/>
    <x v="57"/>
    <x v="64"/>
    <s v="."/>
    <s v="East of England - South"/>
    <s v="stage_missing"/>
    <n v="47"/>
    <n v="0.76595999999999997"/>
  </r>
  <r>
    <s v="NAoPri_cohort"/>
    <n v="2019"/>
    <s v="Q2"/>
    <s v="Q2-2019"/>
    <x v="57"/>
    <x v="64"/>
    <s v="."/>
    <s v="East of England - South"/>
    <s v="stage_missing"/>
    <n v="56"/>
    <n v="0.73214000000000001"/>
  </r>
  <r>
    <s v="NAoPri_cohort"/>
    <n v="2019"/>
    <s v="Q3"/>
    <s v="Q3-2019"/>
    <x v="57"/>
    <x v="64"/>
    <s v="."/>
    <s v="East of England - South"/>
    <s v="stage_missing"/>
    <n v="63"/>
    <n v="0.77778000000000003"/>
  </r>
  <r>
    <s v="NAoPri_cohort"/>
    <n v="2019"/>
    <s v="Q4"/>
    <s v="Q4-2019"/>
    <x v="57"/>
    <x v="64"/>
    <s v="."/>
    <s v="East of England - South"/>
    <s v="stage_missing"/>
    <n v="69"/>
    <n v="0.66666999999999998"/>
  </r>
  <r>
    <s v="NAoPri_cohort"/>
    <n v="2020"/>
    <s v="Q1"/>
    <s v="Q1-2020"/>
    <x v="57"/>
    <x v="64"/>
    <s v="."/>
    <s v="East of England - South"/>
    <s v="stage_missing"/>
    <n v="66"/>
    <n v="0.77273000000000003"/>
  </r>
  <r>
    <s v="NAoPri_cohort"/>
    <n v="2020"/>
    <s v="Q2"/>
    <s v="Q2-2020"/>
    <x v="57"/>
    <x v="64"/>
    <s v="."/>
    <s v="East of England - South"/>
    <s v="stage_missing"/>
    <n v="33"/>
    <n v="0.75758000000000003"/>
  </r>
  <r>
    <s v="NAoPri_cohort"/>
    <n v="2020"/>
    <s v="Q3"/>
    <s v="Q3-2020"/>
    <x v="57"/>
    <x v="64"/>
    <s v="."/>
    <s v="East of England - South"/>
    <s v="stage_missing"/>
    <n v="57"/>
    <n v="0.56140000000000001"/>
  </r>
  <r>
    <s v="NAoPri_cohort"/>
    <n v="2020"/>
    <s v="Q4"/>
    <s v="Q4-2020"/>
    <x v="57"/>
    <x v="64"/>
    <s v="."/>
    <s v="East of England - South"/>
    <s v="stage_missing"/>
    <n v="85"/>
    <n v="0.56471000000000005"/>
  </r>
  <r>
    <s v="NAoPri_cohort"/>
    <n v="2021"/>
    <s v="Q1"/>
    <s v="Q1-2021"/>
    <x v="57"/>
    <x v="64"/>
    <s v="."/>
    <s v="East of England - South"/>
    <s v="stage_missing"/>
    <n v="79"/>
    <n v="0.84809999999999997"/>
  </r>
  <r>
    <s v="NAoPri_cohort"/>
    <n v="2021"/>
    <s v="Q2"/>
    <s v="Q2-2021"/>
    <x v="57"/>
    <x v="64"/>
    <s v="."/>
    <s v="East of England - South"/>
    <s v="stage_missing"/>
    <n v="74"/>
    <n v="0.78378000000000003"/>
  </r>
  <r>
    <s v="NAoPri_cohort"/>
    <n v="2021"/>
    <s v="Q3"/>
    <s v="Q3-2021"/>
    <x v="57"/>
    <x v="64"/>
    <s v="."/>
    <s v="East of England - South"/>
    <s v="stage_missing"/>
    <n v="68"/>
    <n v="0.85294000000000003"/>
  </r>
  <r>
    <s v="NAoPri_cohort"/>
    <n v="2021"/>
    <s v="Q4"/>
    <s v="Q4-2021"/>
    <x v="57"/>
    <x v="64"/>
    <s v="."/>
    <s v="East of England - South"/>
    <s v="stage_missing"/>
    <n v="68"/>
    <n v="0.88234999999999997"/>
  </r>
  <r>
    <s v="NAoPri_cohort"/>
    <n v="2022"/>
    <s v="Q1"/>
    <s v="Q1-2022"/>
    <x v="57"/>
    <x v="64"/>
    <s v="."/>
    <s v="East of England - South"/>
    <s v="stage_missing"/>
    <n v="63"/>
    <n v="0.98412999999999995"/>
  </r>
  <r>
    <s v="NAoPri_cohort"/>
    <n v="2022"/>
    <s v="Q2"/>
    <s v="Q2-2022"/>
    <x v="57"/>
    <x v="64"/>
    <s v="."/>
    <s v="East of England - South"/>
    <s v="stage_missing"/>
    <n v="67"/>
    <n v="0.95521999999999996"/>
  </r>
  <r>
    <s v="NAoPri_cohort"/>
    <n v="2022"/>
    <s v="Q3"/>
    <s v="Q3-2022"/>
    <x v="57"/>
    <x v="64"/>
    <s v="."/>
    <s v="East of England - South"/>
    <s v="stage_missing"/>
    <n v="59"/>
    <n v="0.96609999999999996"/>
  </r>
  <r>
    <s v="NAoPri_cohort"/>
    <n v="2022"/>
    <s v="Q4"/>
    <s v="Q4-2022"/>
    <x v="57"/>
    <x v="64"/>
    <s v="."/>
    <s v="East of England - South"/>
    <s v="stage_missing"/>
    <n v="62"/>
    <n v="0.96774000000000004"/>
  </r>
  <r>
    <s v="NAoPri_cohort"/>
    <n v="2023"/>
    <s v="Q1"/>
    <s v="Q1-2023"/>
    <x v="57"/>
    <x v="64"/>
    <s v="."/>
    <s v="East of England - South"/>
    <s v="stage_missing"/>
    <n v="81"/>
    <n v="0.98765000000000003"/>
  </r>
  <r>
    <s v="NAoPri_cohort"/>
    <n v="2018"/>
    <s v="Q1"/>
    <s v="Q1-2018"/>
    <x v="58"/>
    <x v="65"/>
    <s v="."/>
    <s v="Northern"/>
    <s v="stage_missing"/>
    <n v="151"/>
    <n v="0.88741999999999999"/>
  </r>
  <r>
    <s v="NAoPri_cohort"/>
    <n v="2018"/>
    <s v="Q2"/>
    <s v="Q2-2018"/>
    <x v="58"/>
    <x v="65"/>
    <s v="."/>
    <s v="Northern"/>
    <s v="stage_missing"/>
    <n v="150"/>
    <n v="0.87333000000000005"/>
  </r>
  <r>
    <s v="NAoPri_cohort"/>
    <n v="2018"/>
    <s v="Q3"/>
    <s v="Q3-2018"/>
    <x v="58"/>
    <x v="65"/>
    <s v="."/>
    <s v="Northern"/>
    <s v="stage_missing"/>
    <n v="178"/>
    <n v="0.88202000000000003"/>
  </r>
  <r>
    <s v="NAoPri_cohort"/>
    <n v="2018"/>
    <s v="Q4"/>
    <s v="Q4-2018"/>
    <x v="58"/>
    <x v="65"/>
    <s v="."/>
    <s v="Northern"/>
    <s v="stage_missing"/>
    <n v="146"/>
    <n v="0.80137000000000003"/>
  </r>
  <r>
    <s v="NAoPri_cohort"/>
    <n v="2019"/>
    <s v="Q1"/>
    <s v="Q1-2019"/>
    <x v="58"/>
    <x v="65"/>
    <s v="."/>
    <s v="Northern"/>
    <s v="stage_missing"/>
    <n v="130"/>
    <n v="0.90769"/>
  </r>
  <r>
    <s v="NAoPri_cohort"/>
    <n v="2019"/>
    <s v="Q2"/>
    <s v="Q2-2019"/>
    <x v="58"/>
    <x v="65"/>
    <s v="."/>
    <s v="Northern"/>
    <s v="stage_missing"/>
    <n v="152"/>
    <n v="0.875"/>
  </r>
  <r>
    <s v="NAoPri_cohort"/>
    <n v="2019"/>
    <s v="Q3"/>
    <s v="Q3-2019"/>
    <x v="58"/>
    <x v="65"/>
    <s v="."/>
    <s v="Northern"/>
    <s v="stage_missing"/>
    <n v="152"/>
    <n v="0.82237000000000005"/>
  </r>
  <r>
    <s v="NAoPri_cohort"/>
    <n v="2019"/>
    <s v="Q4"/>
    <s v="Q4-2019"/>
    <x v="58"/>
    <x v="65"/>
    <s v="."/>
    <s v="Northern"/>
    <s v="stage_missing"/>
    <n v="163"/>
    <n v="0.81594999999999995"/>
  </r>
  <r>
    <s v="NAoPri_cohort"/>
    <n v="2020"/>
    <s v="Q1"/>
    <s v="Q1-2020"/>
    <x v="58"/>
    <x v="65"/>
    <s v="."/>
    <s v="Northern"/>
    <s v="stage_missing"/>
    <n v="145"/>
    <n v="0.82069000000000003"/>
  </r>
  <r>
    <s v="NAoPri_cohort"/>
    <n v="2020"/>
    <s v="Q2"/>
    <s v="Q2-2020"/>
    <x v="58"/>
    <x v="65"/>
    <s v="."/>
    <s v="Northern"/>
    <s v="stage_missing"/>
    <n v="55"/>
    <n v="0.92727000000000004"/>
  </r>
  <r>
    <s v="NAoPri_cohort"/>
    <n v="2020"/>
    <s v="Q3"/>
    <s v="Q3-2020"/>
    <x v="58"/>
    <x v="65"/>
    <s v="."/>
    <s v="Northern"/>
    <s v="stage_missing"/>
    <n v="82"/>
    <n v="0.93901999999999997"/>
  </r>
  <r>
    <s v="NAoPri_cohort"/>
    <n v="2020"/>
    <s v="Q4"/>
    <s v="Q4-2020"/>
    <x v="58"/>
    <x v="65"/>
    <s v="."/>
    <s v="Northern"/>
    <s v="stage_missing"/>
    <n v="136"/>
    <n v="0.83087999999999995"/>
  </r>
  <r>
    <s v="NAoPri_cohort"/>
    <n v="2021"/>
    <s v="Q1"/>
    <s v="Q1-2021"/>
    <x v="58"/>
    <x v="65"/>
    <s v="."/>
    <s v="Northern"/>
    <s v="stage_missing"/>
    <n v="130"/>
    <n v="0.82308000000000003"/>
  </r>
  <r>
    <s v="NAoPri_cohort"/>
    <n v="2021"/>
    <s v="Q2"/>
    <s v="Q2-2021"/>
    <x v="58"/>
    <x v="65"/>
    <s v="."/>
    <s v="Northern"/>
    <s v="stage_missing"/>
    <n v="173"/>
    <n v="0.73409999999999997"/>
  </r>
  <r>
    <s v="NAoPri_cohort"/>
    <n v="2021"/>
    <s v="Q3"/>
    <s v="Q3-2021"/>
    <x v="58"/>
    <x v="65"/>
    <s v="."/>
    <s v="Northern"/>
    <s v="stage_missing"/>
    <n v="148"/>
    <n v="0.81757000000000002"/>
  </r>
  <r>
    <s v="NAoPri_cohort"/>
    <n v="2021"/>
    <s v="Q4"/>
    <s v="Q4-2021"/>
    <x v="58"/>
    <x v="65"/>
    <s v="."/>
    <s v="Northern"/>
    <s v="stage_missing"/>
    <n v="116"/>
    <n v="0.81033999999999995"/>
  </r>
  <r>
    <s v="NAoPri_cohort"/>
    <n v="2022"/>
    <s v="Q1"/>
    <s v="Q1-2022"/>
    <x v="58"/>
    <x v="65"/>
    <s v="."/>
    <s v="Northern"/>
    <s v="stage_missing"/>
    <n v="121"/>
    <n v="0.80164999999999997"/>
  </r>
  <r>
    <s v="NAoPri_cohort"/>
    <n v="2022"/>
    <s v="Q2"/>
    <s v="Q2-2022"/>
    <x v="58"/>
    <x v="65"/>
    <s v="."/>
    <s v="Northern"/>
    <s v="stage_missing"/>
    <n v="154"/>
    <n v="0.85065000000000002"/>
  </r>
  <r>
    <s v="NAoPri_cohort"/>
    <n v="2022"/>
    <s v="Q3"/>
    <s v="Q3-2022"/>
    <x v="58"/>
    <x v="65"/>
    <s v="."/>
    <s v="Northern"/>
    <s v="stage_missing"/>
    <n v="146"/>
    <n v="0.89041000000000003"/>
  </r>
  <r>
    <s v="NAoPri_cohort"/>
    <n v="2022"/>
    <s v="Q4"/>
    <s v="Q4-2022"/>
    <x v="58"/>
    <x v="65"/>
    <s v="."/>
    <s v="Northern"/>
    <s v="stage_missing"/>
    <n v="128"/>
    <n v="0.88280999999999998"/>
  </r>
  <r>
    <s v="NAoPri_cohort"/>
    <n v="2023"/>
    <s v="Q1"/>
    <s v="Q1-2023"/>
    <x v="58"/>
    <x v="65"/>
    <s v="."/>
    <s v="Northern"/>
    <s v="stage_missing"/>
    <n v="161"/>
    <n v="0.88819999999999999"/>
  </r>
  <r>
    <s v="NAoPri_cohort"/>
    <n v="2018"/>
    <s v="Q1"/>
    <s v="Q1-2018"/>
    <x v="59"/>
    <x v="66"/>
    <s v="."/>
    <s v="East of England - North"/>
    <s v="stage_missing"/>
    <n v="144"/>
    <n v="0.88888999999999996"/>
  </r>
  <r>
    <s v="NAoPri_cohort"/>
    <n v="2018"/>
    <s v="Q2"/>
    <s v="Q2-2018"/>
    <x v="59"/>
    <x v="66"/>
    <s v="."/>
    <s v="East of England - North"/>
    <s v="stage_missing"/>
    <n v="157"/>
    <n v="0.87897999999999998"/>
  </r>
  <r>
    <s v="NAoPri_cohort"/>
    <n v="2018"/>
    <s v="Q3"/>
    <s v="Q3-2018"/>
    <x v="59"/>
    <x v="66"/>
    <s v="."/>
    <s v="East of England - North"/>
    <s v="stage_missing"/>
    <n v="160"/>
    <n v="0.86250000000000004"/>
  </r>
  <r>
    <s v="NAoPri_cohort"/>
    <n v="2018"/>
    <s v="Q4"/>
    <s v="Q4-2018"/>
    <x v="59"/>
    <x v="66"/>
    <s v="."/>
    <s v="East of England - North"/>
    <s v="stage_missing"/>
    <n v="152"/>
    <n v="0.86841999999999997"/>
  </r>
  <r>
    <s v="NAoPri_cohort"/>
    <n v="2019"/>
    <s v="Q1"/>
    <s v="Q1-2019"/>
    <x v="59"/>
    <x v="66"/>
    <s v="."/>
    <s v="East of England - North"/>
    <s v="stage_missing"/>
    <n v="154"/>
    <n v="0.81169000000000002"/>
  </r>
  <r>
    <s v="NAoPri_cohort"/>
    <n v="2019"/>
    <s v="Q2"/>
    <s v="Q2-2019"/>
    <x v="59"/>
    <x v="66"/>
    <s v="."/>
    <s v="East of England - North"/>
    <s v="stage_missing"/>
    <n v="146"/>
    <n v="0.68493000000000004"/>
  </r>
  <r>
    <s v="NAoPri_cohort"/>
    <n v="2019"/>
    <s v="Q3"/>
    <s v="Q3-2019"/>
    <x v="59"/>
    <x v="66"/>
    <s v="."/>
    <s v="East of England - North"/>
    <s v="stage_missing"/>
    <n v="157"/>
    <n v="0.84713000000000005"/>
  </r>
  <r>
    <s v="NAoPri_cohort"/>
    <n v="2019"/>
    <s v="Q4"/>
    <s v="Q4-2019"/>
    <x v="59"/>
    <x v="66"/>
    <s v="."/>
    <s v="East of England - North"/>
    <s v="stage_missing"/>
    <n v="160"/>
    <n v="0.875"/>
  </r>
  <r>
    <s v="NAoPri_cohort"/>
    <n v="2020"/>
    <s v="Q1"/>
    <s v="Q1-2020"/>
    <x v="59"/>
    <x v="66"/>
    <s v="."/>
    <s v="East of England - North"/>
    <s v="stage_missing"/>
    <n v="123"/>
    <n v="0.90244000000000002"/>
  </r>
  <r>
    <s v="NAoPri_cohort"/>
    <n v="2020"/>
    <s v="Q2"/>
    <s v="Q2-2020"/>
    <x v="59"/>
    <x v="66"/>
    <s v="."/>
    <s v="East of England - North"/>
    <s v="stage_missing"/>
    <n v="94"/>
    <n v="0.93616999999999995"/>
  </r>
  <r>
    <s v="NAoPri_cohort"/>
    <n v="2020"/>
    <s v="Q3"/>
    <s v="Q3-2020"/>
    <x v="59"/>
    <x v="66"/>
    <s v="."/>
    <s v="East of England - North"/>
    <s v="stage_missing"/>
    <n v="136"/>
    <n v="0.875"/>
  </r>
  <r>
    <s v="NAoPri_cohort"/>
    <n v="2020"/>
    <s v="Q4"/>
    <s v="Q4-2020"/>
    <x v="59"/>
    <x v="66"/>
    <s v="."/>
    <s v="East of England - North"/>
    <s v="stage_missing"/>
    <n v="157"/>
    <n v="0.89809000000000005"/>
  </r>
  <r>
    <s v="NAoPri_cohort"/>
    <n v="2021"/>
    <s v="Q1"/>
    <s v="Q1-2021"/>
    <x v="59"/>
    <x v="66"/>
    <s v="."/>
    <s v="East of England - North"/>
    <s v="stage_missing"/>
    <n v="194"/>
    <n v="0.85567000000000004"/>
  </r>
  <r>
    <s v="NAoPri_cohort"/>
    <n v="2021"/>
    <s v="Q2"/>
    <s v="Q2-2021"/>
    <x v="59"/>
    <x v="66"/>
    <s v="."/>
    <s v="East of England - North"/>
    <s v="stage_missing"/>
    <n v="173"/>
    <n v="0.90751000000000004"/>
  </r>
  <r>
    <s v="NAoPri_cohort"/>
    <n v="2021"/>
    <s v="Q3"/>
    <s v="Q3-2021"/>
    <x v="59"/>
    <x v="66"/>
    <s v="."/>
    <s v="East of England - North"/>
    <s v="stage_missing"/>
    <n v="175"/>
    <n v="0.79429000000000005"/>
  </r>
  <r>
    <s v="NAoPri_cohort"/>
    <n v="2021"/>
    <s v="Q4"/>
    <s v="Q4-2021"/>
    <x v="59"/>
    <x v="66"/>
    <s v="."/>
    <s v="East of England - North"/>
    <s v="stage_missing"/>
    <n v="155"/>
    <n v="0.79354999999999998"/>
  </r>
  <r>
    <s v="NAoPri_cohort"/>
    <n v="2022"/>
    <s v="Q1"/>
    <s v="Q1-2022"/>
    <x v="59"/>
    <x v="66"/>
    <s v="."/>
    <s v="East of England - North"/>
    <s v="stage_missing"/>
    <n v="149"/>
    <n v="0.83892999999999995"/>
  </r>
  <r>
    <s v="NAoPri_cohort"/>
    <n v="2022"/>
    <s v="Q2"/>
    <s v="Q2-2022"/>
    <x v="59"/>
    <x v="66"/>
    <s v="."/>
    <s v="East of England - North"/>
    <s v="stage_missing"/>
    <n v="146"/>
    <n v="0.84931999999999996"/>
  </r>
  <r>
    <s v="NAoPri_cohort"/>
    <n v="2022"/>
    <s v="Q3"/>
    <s v="Q3-2022"/>
    <x v="59"/>
    <x v="66"/>
    <s v="."/>
    <s v="East of England - North"/>
    <s v="stage_missing"/>
    <n v="128"/>
    <n v="0.88280999999999998"/>
  </r>
  <r>
    <s v="NAoPri_cohort"/>
    <n v="2022"/>
    <s v="Q4"/>
    <s v="Q4-2022"/>
    <x v="59"/>
    <x v="66"/>
    <s v="."/>
    <s v="East of England - North"/>
    <s v="stage_missing"/>
    <n v="150"/>
    <n v="0.90666999999999998"/>
  </r>
  <r>
    <s v="NAoPri_cohort"/>
    <n v="2023"/>
    <s v="Q1"/>
    <s v="Q1-2023"/>
    <x v="59"/>
    <x v="66"/>
    <s v="."/>
    <s v="East of England - North"/>
    <s v="stage_missing"/>
    <n v="164"/>
    <n v="0.95121999999999995"/>
  </r>
  <r>
    <s v="NAoPri_cohort"/>
    <n v="2018"/>
    <s v="Q1"/>
    <s v="Q1-2018"/>
    <x v="60"/>
    <x v="67"/>
    <s v="."/>
    <s v="Somerset, Wiltshire, Avon and Gloucestershire"/>
    <s v="stage_missing"/>
    <n v="193"/>
    <n v="0.92745999999999995"/>
  </r>
  <r>
    <s v="NAoPri_cohort"/>
    <n v="2018"/>
    <s v="Q2"/>
    <s v="Q2-2018"/>
    <x v="60"/>
    <x v="67"/>
    <s v="."/>
    <s v="Somerset, Wiltshire, Avon and Gloucestershire"/>
    <s v="stage_missing"/>
    <n v="222"/>
    <n v="0.95494999999999997"/>
  </r>
  <r>
    <s v="NAoPri_cohort"/>
    <n v="2018"/>
    <s v="Q3"/>
    <s v="Q3-2018"/>
    <x v="60"/>
    <x v="67"/>
    <s v="."/>
    <s v="Somerset, Wiltshire, Avon and Gloucestershire"/>
    <s v="stage_missing"/>
    <n v="277"/>
    <n v="0.94223999999999997"/>
  </r>
  <r>
    <s v="NAoPri_cohort"/>
    <n v="2018"/>
    <s v="Q4"/>
    <s v="Q4-2018"/>
    <x v="60"/>
    <x v="67"/>
    <s v="."/>
    <s v="Somerset, Wiltshire, Avon and Gloucestershire"/>
    <s v="stage_missing"/>
    <n v="207"/>
    <n v="0.96618000000000004"/>
  </r>
  <r>
    <s v="NAoPri_cohort"/>
    <n v="2019"/>
    <s v="Q1"/>
    <s v="Q1-2019"/>
    <x v="60"/>
    <x v="67"/>
    <s v="."/>
    <s v="Somerset, Wiltshire, Avon and Gloucestershire"/>
    <s v="stage_missing"/>
    <n v="214"/>
    <n v="0.84111999999999998"/>
  </r>
  <r>
    <s v="NAoPri_cohort"/>
    <n v="2019"/>
    <s v="Q2"/>
    <s v="Q2-2019"/>
    <x v="60"/>
    <x v="67"/>
    <s v="."/>
    <s v="Somerset, Wiltshire, Avon and Gloucestershire"/>
    <s v="stage_missing"/>
    <n v="206"/>
    <n v="0.94174999999999998"/>
  </r>
  <r>
    <s v="NAoPri_cohort"/>
    <n v="2019"/>
    <s v="Q3"/>
    <s v="Q3-2019"/>
    <x v="60"/>
    <x v="67"/>
    <s v="."/>
    <s v="Somerset, Wiltshire, Avon and Gloucestershire"/>
    <s v="stage_missing"/>
    <n v="217"/>
    <n v="0.90783000000000003"/>
  </r>
  <r>
    <s v="NAoPri_cohort"/>
    <n v="2019"/>
    <s v="Q4"/>
    <s v="Q4-2019"/>
    <x v="60"/>
    <x v="67"/>
    <s v="."/>
    <s v="Somerset, Wiltshire, Avon and Gloucestershire"/>
    <s v="stage_missing"/>
    <n v="226"/>
    <n v="0.88937999999999995"/>
  </r>
  <r>
    <s v="NAoPri_cohort"/>
    <n v="2020"/>
    <s v="Q1"/>
    <s v="Q1-2020"/>
    <x v="60"/>
    <x v="67"/>
    <s v="."/>
    <s v="Somerset, Wiltshire, Avon and Gloucestershire"/>
    <s v="stage_missing"/>
    <n v="226"/>
    <n v="0.88053000000000003"/>
  </r>
  <r>
    <s v="NAoPri_cohort"/>
    <n v="2020"/>
    <s v="Q2"/>
    <s v="Q2-2020"/>
    <x v="60"/>
    <x v="67"/>
    <s v="."/>
    <s v="Somerset, Wiltshire, Avon and Gloucestershire"/>
    <s v="stage_missing"/>
    <n v="109"/>
    <n v="0.82569000000000004"/>
  </r>
  <r>
    <s v="NAoPri_cohort"/>
    <n v="2020"/>
    <s v="Q3"/>
    <s v="Q3-2020"/>
    <x v="60"/>
    <x v="67"/>
    <s v="."/>
    <s v="Somerset, Wiltshire, Avon and Gloucestershire"/>
    <s v="stage_missing"/>
    <n v="186"/>
    <n v="0.82257999999999998"/>
  </r>
  <r>
    <s v="NAoPri_cohort"/>
    <n v="2020"/>
    <s v="Q4"/>
    <s v="Q4-2020"/>
    <x v="60"/>
    <x v="67"/>
    <s v="."/>
    <s v="Somerset, Wiltshire, Avon and Gloucestershire"/>
    <s v="stage_missing"/>
    <n v="199"/>
    <n v="0.89446999999999999"/>
  </r>
  <r>
    <s v="NAoPri_cohort"/>
    <n v="2021"/>
    <s v="Q1"/>
    <s v="Q1-2021"/>
    <x v="60"/>
    <x v="67"/>
    <s v="."/>
    <s v="Somerset, Wiltshire, Avon and Gloucestershire"/>
    <s v="stage_missing"/>
    <n v="233"/>
    <n v="0.87124000000000001"/>
  </r>
  <r>
    <s v="NAoPri_cohort"/>
    <n v="2021"/>
    <s v="Q2"/>
    <s v="Q2-2021"/>
    <x v="60"/>
    <x v="67"/>
    <s v="."/>
    <s v="Somerset, Wiltshire, Avon and Gloucestershire"/>
    <s v="stage_missing"/>
    <n v="197"/>
    <n v="0.91371000000000002"/>
  </r>
  <r>
    <s v="NAoPri_cohort"/>
    <n v="2021"/>
    <s v="Q3"/>
    <s v="Q3-2021"/>
    <x v="60"/>
    <x v="67"/>
    <s v="."/>
    <s v="Somerset, Wiltshire, Avon and Gloucestershire"/>
    <s v="stage_missing"/>
    <n v="235"/>
    <n v="0.91488999999999998"/>
  </r>
  <r>
    <s v="NAoPri_cohort"/>
    <n v="2021"/>
    <s v="Q4"/>
    <s v="Q4-2021"/>
    <x v="60"/>
    <x v="67"/>
    <s v="."/>
    <s v="Somerset, Wiltshire, Avon and Gloucestershire"/>
    <s v="stage_missing"/>
    <n v="242"/>
    <n v="0.92149000000000003"/>
  </r>
  <r>
    <s v="NAoPri_cohort"/>
    <n v="2022"/>
    <s v="Q1"/>
    <s v="Q1-2022"/>
    <x v="60"/>
    <x v="67"/>
    <s v="."/>
    <s v="Somerset, Wiltshire, Avon and Gloucestershire"/>
    <s v="stage_missing"/>
    <n v="266"/>
    <n v="0.91352999999999995"/>
  </r>
  <r>
    <s v="NAoPri_cohort"/>
    <n v="2022"/>
    <s v="Q2"/>
    <s v="Q2-2022"/>
    <x v="60"/>
    <x v="67"/>
    <s v="."/>
    <s v="Somerset, Wiltshire, Avon and Gloucestershire"/>
    <s v="stage_missing"/>
    <n v="226"/>
    <n v="0.93362999999999996"/>
  </r>
  <r>
    <s v="NAoPri_cohort"/>
    <n v="2022"/>
    <s v="Q3"/>
    <s v="Q3-2022"/>
    <x v="60"/>
    <x v="67"/>
    <s v="."/>
    <s v="Somerset, Wiltshire, Avon and Gloucestershire"/>
    <s v="stage_missing"/>
    <n v="224"/>
    <n v="0.91517999999999999"/>
  </r>
  <r>
    <s v="NAoPri_cohort"/>
    <n v="2022"/>
    <s v="Q4"/>
    <s v="Q4-2022"/>
    <x v="60"/>
    <x v="67"/>
    <s v="."/>
    <s v="Somerset, Wiltshire, Avon and Gloucestershire"/>
    <s v="stage_missing"/>
    <n v="255"/>
    <n v="0.94901999999999997"/>
  </r>
  <r>
    <s v="NAoPri_cohort"/>
    <n v="2023"/>
    <s v="Q1"/>
    <s v="Q1-2023"/>
    <x v="60"/>
    <x v="67"/>
    <s v="."/>
    <s v="Somerset, Wiltshire, Avon and Gloucestershire"/>
    <s v="stage_missing"/>
    <n v="262"/>
    <n v="0.90076000000000001"/>
  </r>
  <r>
    <s v="NAoPri_cohort"/>
    <n v="2018"/>
    <s v="Q1"/>
    <s v="Q1-2018"/>
    <x v="13"/>
    <x v="68"/>
    <s v="."/>
    <s v="North Central London"/>
    <s v="stage_missing"/>
    <n v="298"/>
    <n v="0.36242000000000002"/>
  </r>
  <r>
    <s v="NAoPri_cohort"/>
    <n v="2018"/>
    <s v="Q2"/>
    <s v="Q2-2018"/>
    <x v="13"/>
    <x v="68"/>
    <s v="."/>
    <s v="North Central London"/>
    <s v="stage_missing"/>
    <n v="306"/>
    <n v="0.36601"/>
  </r>
  <r>
    <s v="NAoPri_cohort"/>
    <n v="2018"/>
    <s v="Q3"/>
    <s v="Q3-2018"/>
    <x v="13"/>
    <x v="68"/>
    <s v="."/>
    <s v="North Central London"/>
    <s v="stage_missing"/>
    <n v="319"/>
    <n v="0.40439000000000003"/>
  </r>
  <r>
    <s v="NAoPri_cohort"/>
    <n v="2018"/>
    <s v="Q4"/>
    <s v="Q4-2018"/>
    <x v="13"/>
    <x v="68"/>
    <s v="."/>
    <s v="North Central London"/>
    <s v="stage_missing"/>
    <n v="308"/>
    <n v="0.45129999999999998"/>
  </r>
  <r>
    <s v="NAoPri_cohort"/>
    <n v="2019"/>
    <s v="Q1"/>
    <s v="Q1-2019"/>
    <x v="13"/>
    <x v="68"/>
    <s v="."/>
    <s v="North Central London"/>
    <s v="stage_missing"/>
    <n v="281"/>
    <n v="0.38434000000000001"/>
  </r>
  <r>
    <s v="NAoPri_cohort"/>
    <n v="2019"/>
    <s v="Q2"/>
    <s v="Q2-2019"/>
    <x v="13"/>
    <x v="68"/>
    <s v="."/>
    <s v="North Central London"/>
    <s v="stage_missing"/>
    <n v="400"/>
    <n v="0.45500000000000002"/>
  </r>
  <r>
    <s v="NAoPri_cohort"/>
    <n v="2019"/>
    <s v="Q3"/>
    <s v="Q3-2019"/>
    <x v="13"/>
    <x v="68"/>
    <s v="."/>
    <s v="North Central London"/>
    <s v="stage_missing"/>
    <n v="340"/>
    <n v="0.48235"/>
  </r>
  <r>
    <s v="NAoPri_cohort"/>
    <n v="2019"/>
    <s v="Q4"/>
    <s v="Q4-2019"/>
    <x v="13"/>
    <x v="68"/>
    <s v="."/>
    <s v="North Central London"/>
    <s v="stage_missing"/>
    <n v="431"/>
    <n v="0.54523999999999995"/>
  </r>
  <r>
    <s v="NAoPri_cohort"/>
    <n v="2020"/>
    <s v="Q1"/>
    <s v="Q1-2020"/>
    <x v="13"/>
    <x v="68"/>
    <s v="."/>
    <s v="North Central London"/>
    <s v="stage_missing"/>
    <n v="353"/>
    <n v="0.49292000000000002"/>
  </r>
  <r>
    <s v="NAoPri_cohort"/>
    <n v="2020"/>
    <s v="Q2"/>
    <s v="Q2-2020"/>
    <x v="13"/>
    <x v="68"/>
    <s v="."/>
    <s v="North Central London"/>
    <s v="stage_missing"/>
    <n v="151"/>
    <n v="0.44370999999999999"/>
  </r>
  <r>
    <s v="NAoPri_cohort"/>
    <n v="2020"/>
    <s v="Q3"/>
    <s v="Q3-2020"/>
    <x v="13"/>
    <x v="68"/>
    <s v="."/>
    <s v="North Central London"/>
    <s v="stage_missing"/>
    <n v="259"/>
    <n v="0.41313"/>
  </r>
  <r>
    <s v="NAoPri_cohort"/>
    <n v="2020"/>
    <s v="Q4"/>
    <s v="Q4-2020"/>
    <x v="13"/>
    <x v="68"/>
    <s v="."/>
    <s v="North Central London"/>
    <s v="stage_missing"/>
    <n v="310"/>
    <n v="0.42258000000000001"/>
  </r>
  <r>
    <s v="NAoPri_cohort"/>
    <n v="2021"/>
    <s v="Q1"/>
    <s v="Q1-2021"/>
    <x v="13"/>
    <x v="68"/>
    <s v="."/>
    <s v="North Central London"/>
    <s v="stage_missing"/>
    <n v="297"/>
    <n v="0.44108000000000003"/>
  </r>
  <r>
    <s v="NAoPri_cohort"/>
    <n v="2021"/>
    <s v="Q2"/>
    <s v="Q2-2021"/>
    <x v="13"/>
    <x v="68"/>
    <s v="."/>
    <s v="North Central London"/>
    <s v="stage_missing"/>
    <n v="403"/>
    <n v="0.47891"/>
  </r>
  <r>
    <s v="NAoPri_cohort"/>
    <n v="2021"/>
    <s v="Q3"/>
    <s v="Q3-2021"/>
    <x v="13"/>
    <x v="68"/>
    <s v="."/>
    <s v="North Central London"/>
    <s v="stage_missing"/>
    <n v="366"/>
    <n v="0.52459"/>
  </r>
  <r>
    <s v="NAoPri_cohort"/>
    <n v="2021"/>
    <s v="Q4"/>
    <s v="Q4-2021"/>
    <x v="13"/>
    <x v="68"/>
    <s v="."/>
    <s v="North Central London"/>
    <s v="stage_missing"/>
    <n v="369"/>
    <n v="0.49864000000000003"/>
  </r>
  <r>
    <s v="NAoPri_cohort"/>
    <n v="2022"/>
    <s v="Q1"/>
    <s v="Q1-2022"/>
    <x v="13"/>
    <x v="68"/>
    <s v="."/>
    <s v="North Central London"/>
    <s v="stage_missing"/>
    <n v="370"/>
    <n v="0.69459000000000004"/>
  </r>
  <r>
    <s v="NAoPri_cohort"/>
    <n v="2022"/>
    <s v="Q2"/>
    <s v="Q2-2022"/>
    <x v="13"/>
    <x v="68"/>
    <s v="."/>
    <s v="North Central London"/>
    <s v="stage_missing"/>
    <n v="384"/>
    <n v="0.71094000000000002"/>
  </r>
  <r>
    <s v="NAoPri_cohort"/>
    <n v="2022"/>
    <s v="Q3"/>
    <s v="Q3-2022"/>
    <x v="13"/>
    <x v="68"/>
    <s v="."/>
    <s v="North Central London"/>
    <s v="stage_missing"/>
    <n v="389"/>
    <n v="0.66837999999999997"/>
  </r>
  <r>
    <s v="NAoPri_cohort"/>
    <n v="2022"/>
    <s v="Q4"/>
    <s v="Q4-2022"/>
    <x v="13"/>
    <x v="68"/>
    <s v="."/>
    <s v="North Central London"/>
    <s v="stage_missing"/>
    <n v="355"/>
    <n v="0.71548999999999996"/>
  </r>
  <r>
    <s v="NAoPri_cohort"/>
    <n v="2023"/>
    <s v="Q1"/>
    <s v="Q1-2023"/>
    <x v="13"/>
    <x v="68"/>
    <s v="."/>
    <s v="North Central London"/>
    <s v="stage_missing"/>
    <n v="343"/>
    <n v="0.74926999999999999"/>
  </r>
  <r>
    <s v="NAoPri_cohort"/>
    <n v="2018"/>
    <s v="Q1"/>
    <s v="Q1-2018"/>
    <x v="61"/>
    <x v="69"/>
    <s v="."/>
    <s v="Northern"/>
    <s v="stage_missing"/>
    <n v="73"/>
    <n v="0.69862999999999997"/>
  </r>
  <r>
    <s v="NAoPri_cohort"/>
    <n v="2018"/>
    <s v="Q2"/>
    <s v="Q2-2018"/>
    <x v="61"/>
    <x v="69"/>
    <s v="."/>
    <s v="Northern"/>
    <s v="stage_missing"/>
    <n v="89"/>
    <n v="0.74156999999999995"/>
  </r>
  <r>
    <s v="NAoPri_cohort"/>
    <n v="2018"/>
    <s v="Q3"/>
    <s v="Q3-2018"/>
    <x v="61"/>
    <x v="69"/>
    <s v="."/>
    <s v="Northern"/>
    <s v="stage_missing"/>
    <n v="86"/>
    <n v="0.80232999999999999"/>
  </r>
  <r>
    <s v="NAoPri_cohort"/>
    <n v="2018"/>
    <s v="Q4"/>
    <s v="Q4-2018"/>
    <x v="61"/>
    <x v="69"/>
    <s v="."/>
    <s v="Northern"/>
    <s v="stage_missing"/>
    <n v="82"/>
    <n v="0.86585000000000001"/>
  </r>
  <r>
    <s v="NAoPri_cohort"/>
    <n v="2019"/>
    <s v="Q1"/>
    <s v="Q1-2019"/>
    <x v="61"/>
    <x v="69"/>
    <s v="."/>
    <s v="Northern"/>
    <s v="stage_missing"/>
    <n v="73"/>
    <n v="0.69862999999999997"/>
  </r>
  <r>
    <s v="NAoPri_cohort"/>
    <n v="2019"/>
    <s v="Q2"/>
    <s v="Q2-2019"/>
    <x v="61"/>
    <x v="69"/>
    <s v="."/>
    <s v="Northern"/>
    <s v="stage_missing"/>
    <n v="75"/>
    <n v="0.76"/>
  </r>
  <r>
    <s v="NAoPri_cohort"/>
    <n v="2019"/>
    <s v="Q3"/>
    <s v="Q3-2019"/>
    <x v="61"/>
    <x v="69"/>
    <s v="."/>
    <s v="Northern"/>
    <s v="stage_missing"/>
    <n v="65"/>
    <n v="0.55384999999999995"/>
  </r>
  <r>
    <s v="NAoPri_cohort"/>
    <n v="2019"/>
    <s v="Q4"/>
    <s v="Q4-2019"/>
    <x v="61"/>
    <x v="69"/>
    <s v="."/>
    <s v="Northern"/>
    <s v="stage_missing"/>
    <n v="67"/>
    <n v="0.68657000000000001"/>
  </r>
  <r>
    <s v="NAoPri_cohort"/>
    <n v="2020"/>
    <s v="Q1"/>
    <s v="Q1-2020"/>
    <x v="61"/>
    <x v="69"/>
    <s v="."/>
    <s v="Northern"/>
    <s v="stage_missing"/>
    <n v="65"/>
    <n v="0.76922999999999997"/>
  </r>
  <r>
    <s v="NAoPri_cohort"/>
    <n v="2020"/>
    <s v="Q2"/>
    <s v="Q2-2020"/>
    <x v="61"/>
    <x v="69"/>
    <s v="."/>
    <s v="Northern"/>
    <s v="stage_missing"/>
    <n v="53"/>
    <n v="0.81132000000000004"/>
  </r>
  <r>
    <s v="NAoPri_cohort"/>
    <n v="2020"/>
    <s v="Q3"/>
    <s v="Q3-2020"/>
    <x v="61"/>
    <x v="69"/>
    <s v="."/>
    <s v="Northern"/>
    <s v="stage_missing"/>
    <n v="49"/>
    <n v="0.61224000000000001"/>
  </r>
  <r>
    <s v="NAoPri_cohort"/>
    <n v="2020"/>
    <s v="Q4"/>
    <s v="Q4-2020"/>
    <x v="61"/>
    <x v="69"/>
    <s v="."/>
    <s v="Northern"/>
    <s v="stage_missing"/>
    <n v="70"/>
    <n v="0.81428999999999996"/>
  </r>
  <r>
    <s v="NAoPri_cohort"/>
    <n v="2021"/>
    <s v="Q1"/>
    <s v="Q1-2021"/>
    <x v="61"/>
    <x v="69"/>
    <s v="."/>
    <s v="Northern"/>
    <s v="stage_missing"/>
    <n v="54"/>
    <n v="0.79630000000000001"/>
  </r>
  <r>
    <s v="NAoPri_cohort"/>
    <n v="2021"/>
    <s v="Q2"/>
    <s v="Q2-2021"/>
    <x v="61"/>
    <x v="69"/>
    <s v="."/>
    <s v="Northern"/>
    <s v="stage_missing"/>
    <n v="69"/>
    <n v="0.81159000000000003"/>
  </r>
  <r>
    <s v="NAoPri_cohort"/>
    <n v="2021"/>
    <s v="Q3"/>
    <s v="Q3-2021"/>
    <x v="61"/>
    <x v="69"/>
    <s v="."/>
    <s v="Northern"/>
    <s v="stage_missing"/>
    <n v="73"/>
    <n v="0.68493000000000004"/>
  </r>
  <r>
    <s v="NAoPri_cohort"/>
    <n v="2021"/>
    <s v="Q4"/>
    <s v="Q4-2021"/>
    <x v="61"/>
    <x v="69"/>
    <s v="."/>
    <s v="Northern"/>
    <s v="stage_missing"/>
    <n v="78"/>
    <n v="0.66666999999999998"/>
  </r>
  <r>
    <s v="NAoPri_cohort"/>
    <n v="2022"/>
    <s v="Q1"/>
    <s v="Q1-2022"/>
    <x v="61"/>
    <x v="69"/>
    <s v="."/>
    <s v="Northern"/>
    <s v="stage_missing"/>
    <n v="78"/>
    <n v="0.73077000000000003"/>
  </r>
  <r>
    <s v="NAoPri_cohort"/>
    <n v="2022"/>
    <s v="Q2"/>
    <s v="Q2-2022"/>
    <x v="61"/>
    <x v="69"/>
    <s v="."/>
    <s v="Northern"/>
    <s v="stage_missing"/>
    <n v="78"/>
    <n v="0.73077000000000003"/>
  </r>
  <r>
    <s v="NAoPri_cohort"/>
    <n v="2022"/>
    <s v="Q3"/>
    <s v="Q3-2022"/>
    <x v="61"/>
    <x v="69"/>
    <s v="."/>
    <s v="Northern"/>
    <s v="stage_missing"/>
    <n v="81"/>
    <n v="0.66666999999999998"/>
  </r>
  <r>
    <s v="NAoPri_cohort"/>
    <n v="2022"/>
    <s v="Q4"/>
    <s v="Q4-2022"/>
    <x v="61"/>
    <x v="69"/>
    <s v="."/>
    <s v="Northern"/>
    <s v="stage_missing"/>
    <n v="85"/>
    <n v="0.71765000000000001"/>
  </r>
  <r>
    <s v="NAoPri_cohort"/>
    <n v="2023"/>
    <s v="Q1"/>
    <s v="Q1-2023"/>
    <x v="61"/>
    <x v="69"/>
    <s v="."/>
    <s v="Northern"/>
    <s v="stage_missing"/>
    <n v="68"/>
    <n v="0.72058999999999995"/>
  </r>
  <r>
    <s v="NAoPri_cohort"/>
    <n v="2018"/>
    <s v="Q1"/>
    <s v="Q1-2018"/>
    <x v="13"/>
    <x v="70"/>
    <s v="."/>
    <s v="North East London"/>
    <s v="stage_missing"/>
    <n v="252"/>
    <n v="0.80556000000000005"/>
  </r>
  <r>
    <s v="NAoPri_cohort"/>
    <n v="2018"/>
    <s v="Q2"/>
    <s v="Q2-2018"/>
    <x v="13"/>
    <x v="70"/>
    <s v="."/>
    <s v="North East London"/>
    <s v="stage_missing"/>
    <n v="249"/>
    <n v="0.77107999999999999"/>
  </r>
  <r>
    <s v="NAoPri_cohort"/>
    <n v="2018"/>
    <s v="Q3"/>
    <s v="Q3-2018"/>
    <x v="13"/>
    <x v="70"/>
    <s v="."/>
    <s v="North East London"/>
    <s v="stage_missing"/>
    <n v="221"/>
    <n v="0.81899999999999995"/>
  </r>
  <r>
    <s v="NAoPri_cohort"/>
    <n v="2018"/>
    <s v="Q4"/>
    <s v="Q4-2018"/>
    <x v="13"/>
    <x v="70"/>
    <s v="."/>
    <s v="North East London"/>
    <s v="stage_missing"/>
    <n v="201"/>
    <n v="0.76617000000000002"/>
  </r>
  <r>
    <s v="NAoPri_cohort"/>
    <n v="2019"/>
    <s v="Q1"/>
    <s v="Q1-2019"/>
    <x v="13"/>
    <x v="70"/>
    <s v="."/>
    <s v="North East London"/>
    <s v="stage_missing"/>
    <n v="179"/>
    <n v="0.78212000000000004"/>
  </r>
  <r>
    <s v="NAoPri_cohort"/>
    <n v="2019"/>
    <s v="Q2"/>
    <s v="Q2-2019"/>
    <x v="13"/>
    <x v="70"/>
    <s v="."/>
    <s v="North East London"/>
    <s v="stage_missing"/>
    <n v="209"/>
    <n v="0.77032999999999996"/>
  </r>
  <r>
    <s v="NAoPri_cohort"/>
    <n v="2019"/>
    <s v="Q3"/>
    <s v="Q3-2019"/>
    <x v="13"/>
    <x v="70"/>
    <s v="."/>
    <s v="North East London"/>
    <s v="stage_missing"/>
    <n v="214"/>
    <n v="0.73363999999999996"/>
  </r>
  <r>
    <s v="NAoPri_cohort"/>
    <n v="2019"/>
    <s v="Q4"/>
    <s v="Q4-2019"/>
    <x v="13"/>
    <x v="70"/>
    <s v="."/>
    <s v="North East London"/>
    <s v="stage_missing"/>
    <n v="216"/>
    <n v="0.76851999999999998"/>
  </r>
  <r>
    <s v="NAoPri_cohort"/>
    <n v="2020"/>
    <s v="Q1"/>
    <s v="Q1-2020"/>
    <x v="13"/>
    <x v="70"/>
    <s v="."/>
    <s v="North East London"/>
    <s v="stage_missing"/>
    <n v="207"/>
    <n v="0.78744000000000003"/>
  </r>
  <r>
    <s v="NAoPri_cohort"/>
    <n v="2020"/>
    <s v="Q2"/>
    <s v="Q2-2020"/>
    <x v="13"/>
    <x v="70"/>
    <s v="."/>
    <s v="North East London"/>
    <s v="stage_missing"/>
    <n v="94"/>
    <n v="0.73404000000000003"/>
  </r>
  <r>
    <s v="NAoPri_cohort"/>
    <n v="2020"/>
    <s v="Q3"/>
    <s v="Q3-2020"/>
    <x v="13"/>
    <x v="70"/>
    <s v="."/>
    <s v="North East London"/>
    <s v="stage_missing"/>
    <n v="170"/>
    <n v="0.82940999999999998"/>
  </r>
  <r>
    <s v="NAoPri_cohort"/>
    <n v="2020"/>
    <s v="Q4"/>
    <s v="Q4-2020"/>
    <x v="13"/>
    <x v="70"/>
    <s v="."/>
    <s v="North East London"/>
    <s v="stage_missing"/>
    <n v="197"/>
    <n v="0.80203000000000002"/>
  </r>
  <r>
    <s v="NAoPri_cohort"/>
    <n v="2021"/>
    <s v="Q1"/>
    <s v="Q1-2021"/>
    <x v="13"/>
    <x v="70"/>
    <s v="."/>
    <s v="North East London"/>
    <s v="stage_missing"/>
    <n v="182"/>
    <n v="0.81867999999999996"/>
  </r>
  <r>
    <s v="NAoPri_cohort"/>
    <n v="2021"/>
    <s v="Q2"/>
    <s v="Q2-2021"/>
    <x v="13"/>
    <x v="70"/>
    <s v="."/>
    <s v="North East London"/>
    <s v="stage_missing"/>
    <n v="192"/>
    <n v="0.83853999999999995"/>
  </r>
  <r>
    <s v="NAoPri_cohort"/>
    <n v="2021"/>
    <s v="Q3"/>
    <s v="Q3-2021"/>
    <x v="13"/>
    <x v="70"/>
    <s v="."/>
    <s v="North East London"/>
    <s v="stage_missing"/>
    <n v="183"/>
    <n v="0.82513999999999998"/>
  </r>
  <r>
    <s v="NAoPri_cohort"/>
    <n v="2021"/>
    <s v="Q4"/>
    <s v="Q4-2021"/>
    <x v="13"/>
    <x v="70"/>
    <s v="."/>
    <s v="North East London"/>
    <s v="stage_missing"/>
    <n v="209"/>
    <n v="0.88517000000000001"/>
  </r>
  <r>
    <s v="NAoPri_cohort"/>
    <n v="2022"/>
    <s v="Q1"/>
    <s v="Q1-2022"/>
    <x v="13"/>
    <x v="70"/>
    <s v="."/>
    <s v="North East London"/>
    <s v="stage_missing"/>
    <n v="183"/>
    <n v="0.75956000000000001"/>
  </r>
  <r>
    <s v="NAoPri_cohort"/>
    <n v="2022"/>
    <s v="Q2"/>
    <s v="Q2-2022"/>
    <x v="13"/>
    <x v="70"/>
    <s v="."/>
    <s v="North East London"/>
    <s v="stage_missing"/>
    <n v="171"/>
    <n v="0.72514999999999996"/>
  </r>
  <r>
    <s v="NAoPri_cohort"/>
    <n v="2022"/>
    <s v="Q3"/>
    <s v="Q3-2022"/>
    <x v="13"/>
    <x v="70"/>
    <s v="."/>
    <s v="North East London"/>
    <s v="stage_missing"/>
    <n v="234"/>
    <n v="0.86751999999999996"/>
  </r>
  <r>
    <s v="NAoPri_cohort"/>
    <n v="2022"/>
    <s v="Q4"/>
    <s v="Q4-2022"/>
    <x v="13"/>
    <x v="70"/>
    <s v="."/>
    <s v="North East London"/>
    <s v="stage_missing"/>
    <n v="208"/>
    <n v="0.76922999999999997"/>
  </r>
  <r>
    <s v="NAoPri_cohort"/>
    <n v="2023"/>
    <s v="Q1"/>
    <s v="Q1-2023"/>
    <x v="13"/>
    <x v="70"/>
    <s v="."/>
    <s v="North East London"/>
    <s v="stage_missing"/>
    <n v="241"/>
    <n v="0.87966999999999995"/>
  </r>
  <r>
    <s v="NAoPri_cohort"/>
    <n v="2018"/>
    <s v="Q1"/>
    <s v="Q1-2018"/>
    <x v="62"/>
    <x v="71"/>
    <s v="."/>
    <s v="North Central London"/>
    <s v="stage_missing"/>
    <n v="21"/>
    <n v="0.61904999999999999"/>
  </r>
  <r>
    <s v="NAoPri_cohort"/>
    <n v="2018"/>
    <s v="Q2"/>
    <s v="Q2-2018"/>
    <x v="62"/>
    <x v="71"/>
    <s v="."/>
    <s v="North Central London"/>
    <s v="stage_missing"/>
    <n v="25"/>
    <n v="0.72"/>
  </r>
  <r>
    <s v="NAoPri_cohort"/>
    <n v="2018"/>
    <s v="Q3"/>
    <s v="Q3-2018"/>
    <x v="62"/>
    <x v="71"/>
    <s v="."/>
    <s v="North Central London"/>
    <s v="stage_missing"/>
    <n v="26"/>
    <n v="0.42308000000000001"/>
  </r>
  <r>
    <s v="NAoPri_cohort"/>
    <n v="2018"/>
    <s v="Q4"/>
    <s v="Q4-2018"/>
    <x v="62"/>
    <x v="71"/>
    <s v="."/>
    <s v="North Central London"/>
    <s v="stage_missing"/>
    <n v="18"/>
    <n v="0.66666999999999998"/>
  </r>
  <r>
    <s v="NAoPri_cohort"/>
    <n v="2019"/>
    <s v="Q1"/>
    <s v="Q1-2019"/>
    <x v="62"/>
    <x v="71"/>
    <s v="."/>
    <s v="North Central London"/>
    <s v="stage_missing"/>
    <n v="16"/>
    <n v="0.625"/>
  </r>
  <r>
    <s v="NAoPri_cohort"/>
    <n v="2019"/>
    <s v="Q2"/>
    <s v="Q2-2019"/>
    <x v="62"/>
    <x v="71"/>
    <s v="."/>
    <s v="North Central London"/>
    <s v="stage_missing"/>
    <n v="30"/>
    <n v="0.4"/>
  </r>
  <r>
    <s v="NAoPri_cohort"/>
    <n v="2019"/>
    <s v="Q3"/>
    <s v="Q3-2019"/>
    <x v="62"/>
    <x v="71"/>
    <s v="."/>
    <s v="North Central London"/>
    <s v="stage_missing"/>
    <n v="24"/>
    <n v="0.29166999999999998"/>
  </r>
  <r>
    <s v="NAoPri_cohort"/>
    <n v="2019"/>
    <s v="Q4"/>
    <s v="Q4-2019"/>
    <x v="62"/>
    <x v="71"/>
    <s v="."/>
    <s v="North Central London"/>
    <s v="stage_missing"/>
    <n v="28"/>
    <n v="0.35714000000000001"/>
  </r>
  <r>
    <s v="NAoPri_cohort"/>
    <n v="2020"/>
    <s v="Q1"/>
    <s v="Q1-2020"/>
    <x v="62"/>
    <x v="71"/>
    <s v="."/>
    <s v="North Central London"/>
    <s v="stage_missing"/>
    <n v="31"/>
    <n v="0.35483999999999999"/>
  </r>
  <r>
    <s v="NAoPri_cohort"/>
    <n v="2020"/>
    <s v="Q2"/>
    <s v="Q2-2020"/>
    <x v="62"/>
    <x v="71"/>
    <s v="."/>
    <s v="North Central London"/>
    <s v="stage_missing"/>
    <n v="20"/>
    <n v="0.15"/>
  </r>
  <r>
    <s v="NAoPri_cohort"/>
    <n v="2020"/>
    <s v="Q3"/>
    <s v="Q3-2020"/>
    <x v="62"/>
    <x v="71"/>
    <s v="."/>
    <s v="North Central London"/>
    <s v="stage_missing"/>
    <n v="20"/>
    <n v="0.3"/>
  </r>
  <r>
    <s v="NAoPri_cohort"/>
    <n v="2020"/>
    <s v="Q4"/>
    <s v="Q4-2020"/>
    <x v="62"/>
    <x v="71"/>
    <s v="."/>
    <s v="North Central London"/>
    <s v="stage_missing"/>
    <n v="21"/>
    <n v="0.14285999999999999"/>
  </r>
  <r>
    <s v="NAoPri_cohort"/>
    <n v="2021"/>
    <s v="Q1"/>
    <s v="Q1-2021"/>
    <x v="62"/>
    <x v="71"/>
    <s v="."/>
    <s v="North Central London"/>
    <s v="stage_missing"/>
    <n v="18"/>
    <n v="0.33333000000000002"/>
  </r>
  <r>
    <s v="NAoPri_cohort"/>
    <n v="2021"/>
    <s v="Q2"/>
    <s v="Q2-2021"/>
    <x v="62"/>
    <x v="71"/>
    <s v="."/>
    <s v="North Central London"/>
    <s v="stage_missing"/>
    <n v="22"/>
    <n v="0.27272999999999997"/>
  </r>
  <r>
    <s v="NAoPri_cohort"/>
    <n v="2021"/>
    <s v="Q3"/>
    <s v="Q3-2021"/>
    <x v="62"/>
    <x v="71"/>
    <s v="."/>
    <s v="North Central London"/>
    <s v="stage_missing"/>
    <n v="17"/>
    <n v="0.11765"/>
  </r>
  <r>
    <s v="NAoPri_cohort"/>
    <n v="2021"/>
    <s v="Q4"/>
    <s v="Q4-2021"/>
    <x v="62"/>
    <x v="71"/>
    <s v="."/>
    <s v="North Central London"/>
    <s v="stage_missing"/>
    <n v="13"/>
    <n v="0.38462000000000002"/>
  </r>
  <r>
    <s v="NAoPri_cohort"/>
    <n v="2022"/>
    <s v="Q1"/>
    <s v="Q1-2022"/>
    <x v="62"/>
    <x v="71"/>
    <s v="."/>
    <s v="North Central London"/>
    <s v="stage_missing"/>
    <n v="9"/>
    <n v="0.77778000000000003"/>
  </r>
  <r>
    <s v="NAoPri_cohort"/>
    <n v="2022"/>
    <s v="Q2"/>
    <s v="Q2-2022"/>
    <x v="62"/>
    <x v="71"/>
    <s v="."/>
    <s v="North Central London"/>
    <s v="stage_missing"/>
    <n v="17"/>
    <n v="0.88234999999999997"/>
  </r>
  <r>
    <s v="NAoPri_cohort"/>
    <n v="2022"/>
    <s v="Q3"/>
    <s v="Q3-2022"/>
    <x v="62"/>
    <x v="71"/>
    <s v="."/>
    <s v="North Central London"/>
    <s v="stage_missing"/>
    <n v="15"/>
    <n v="0.8"/>
  </r>
  <r>
    <s v="NAoPri_cohort"/>
    <n v="2022"/>
    <s v="Q4"/>
    <s v="Q4-2022"/>
    <x v="62"/>
    <x v="71"/>
    <s v="."/>
    <s v="North Central London"/>
    <s v="stage_missing"/>
    <n v="21"/>
    <n v="0.66666999999999998"/>
  </r>
  <r>
    <s v="NAoPri_cohort"/>
    <n v="2023"/>
    <s v="Q1"/>
    <s v="Q1-2023"/>
    <x v="62"/>
    <x v="71"/>
    <s v="."/>
    <s v="North Central London"/>
    <s v="stage_missing"/>
    <n v="25"/>
    <n v="0.76"/>
  </r>
  <r>
    <s v="NAoPri_cohort"/>
    <n v="2018"/>
    <s v="Q1"/>
    <s v="Q1-2018"/>
    <x v="63"/>
    <x v="72"/>
    <s v="."/>
    <s v="Northern"/>
    <s v="stage_missing"/>
    <n v="128"/>
    <n v="0.90625"/>
  </r>
  <r>
    <s v="NAoPri_cohort"/>
    <n v="2018"/>
    <s v="Q2"/>
    <s v="Q2-2018"/>
    <x v="63"/>
    <x v="72"/>
    <s v="."/>
    <s v="Northern"/>
    <s v="stage_missing"/>
    <n v="167"/>
    <n v="0.84431"/>
  </r>
  <r>
    <s v="NAoPri_cohort"/>
    <n v="2018"/>
    <s v="Q3"/>
    <s v="Q3-2018"/>
    <x v="63"/>
    <x v="72"/>
    <s v="."/>
    <s v="Northern"/>
    <s v="stage_missing"/>
    <n v="183"/>
    <n v="0.91803000000000001"/>
  </r>
  <r>
    <s v="NAoPri_cohort"/>
    <n v="2018"/>
    <s v="Q4"/>
    <s v="Q4-2018"/>
    <x v="63"/>
    <x v="72"/>
    <s v="."/>
    <s v="Northern"/>
    <s v="stage_missing"/>
    <n v="154"/>
    <n v="0.81818000000000002"/>
  </r>
  <r>
    <s v="NAoPri_cohort"/>
    <n v="2019"/>
    <s v="Q1"/>
    <s v="Q1-2019"/>
    <x v="63"/>
    <x v="72"/>
    <s v="."/>
    <s v="Northern"/>
    <s v="stage_missing"/>
    <n v="160"/>
    <n v="0.88749999999999996"/>
  </r>
  <r>
    <s v="NAoPri_cohort"/>
    <n v="2019"/>
    <s v="Q2"/>
    <s v="Q2-2019"/>
    <x v="63"/>
    <x v="72"/>
    <s v="."/>
    <s v="Northern"/>
    <s v="stage_missing"/>
    <n v="167"/>
    <n v="0.88024000000000002"/>
  </r>
  <r>
    <s v="NAoPri_cohort"/>
    <n v="2019"/>
    <s v="Q3"/>
    <s v="Q3-2019"/>
    <x v="63"/>
    <x v="72"/>
    <s v="."/>
    <s v="Northern"/>
    <s v="stage_missing"/>
    <n v="168"/>
    <n v="0.97023999999999999"/>
  </r>
  <r>
    <s v="NAoPri_cohort"/>
    <n v="2019"/>
    <s v="Q4"/>
    <s v="Q4-2019"/>
    <x v="63"/>
    <x v="72"/>
    <s v="."/>
    <s v="Northern"/>
    <s v="stage_missing"/>
    <n v="139"/>
    <n v="0.95682999999999996"/>
  </r>
  <r>
    <s v="NAoPri_cohort"/>
    <n v="2020"/>
    <s v="Q1"/>
    <s v="Q1-2020"/>
    <x v="63"/>
    <x v="72"/>
    <s v="."/>
    <s v="Northern"/>
    <s v="stage_missing"/>
    <n v="170"/>
    <n v="0.87058999999999997"/>
  </r>
  <r>
    <s v="NAoPri_cohort"/>
    <n v="2020"/>
    <s v="Q2"/>
    <s v="Q2-2020"/>
    <x v="63"/>
    <x v="72"/>
    <s v="."/>
    <s v="Northern"/>
    <s v="stage_missing"/>
    <n v="71"/>
    <n v="0.88732"/>
  </r>
  <r>
    <s v="NAoPri_cohort"/>
    <n v="2020"/>
    <s v="Q3"/>
    <s v="Q3-2020"/>
    <x v="63"/>
    <x v="72"/>
    <s v="."/>
    <s v="Northern"/>
    <s v="stage_missing"/>
    <n v="108"/>
    <n v="0.72221999999999997"/>
  </r>
  <r>
    <s v="NAoPri_cohort"/>
    <n v="2020"/>
    <s v="Q4"/>
    <s v="Q4-2020"/>
    <x v="63"/>
    <x v="72"/>
    <s v="."/>
    <s v="Northern"/>
    <s v="stage_missing"/>
    <n v="181"/>
    <n v="0.79005999999999998"/>
  </r>
  <r>
    <s v="NAoPri_cohort"/>
    <n v="2021"/>
    <s v="Q1"/>
    <s v="Q1-2021"/>
    <x v="63"/>
    <x v="72"/>
    <s v="."/>
    <s v="Northern"/>
    <s v="stage_missing"/>
    <n v="150"/>
    <n v="0.87333000000000005"/>
  </r>
  <r>
    <s v="NAoPri_cohort"/>
    <n v="2021"/>
    <s v="Q2"/>
    <s v="Q2-2021"/>
    <x v="63"/>
    <x v="72"/>
    <s v="."/>
    <s v="Northern"/>
    <s v="stage_missing"/>
    <n v="153"/>
    <n v="0.86275000000000002"/>
  </r>
  <r>
    <s v="NAoPri_cohort"/>
    <n v="2021"/>
    <s v="Q3"/>
    <s v="Q3-2021"/>
    <x v="63"/>
    <x v="72"/>
    <s v="."/>
    <s v="Northern"/>
    <s v="stage_missing"/>
    <n v="182"/>
    <n v="0.88461999999999996"/>
  </r>
  <r>
    <s v="NAoPri_cohort"/>
    <n v="2021"/>
    <s v="Q4"/>
    <s v="Q4-2021"/>
    <x v="63"/>
    <x v="72"/>
    <s v="."/>
    <s v="Northern"/>
    <s v="stage_missing"/>
    <n v="203"/>
    <n v="0.93103000000000002"/>
  </r>
  <r>
    <s v="NAoPri_cohort"/>
    <n v="2022"/>
    <s v="Q1"/>
    <s v="Q1-2022"/>
    <x v="63"/>
    <x v="72"/>
    <s v="."/>
    <s v="Northern"/>
    <s v="stage_missing"/>
    <n v="210"/>
    <n v="0.87619000000000002"/>
  </r>
  <r>
    <s v="NAoPri_cohort"/>
    <n v="2022"/>
    <s v="Q2"/>
    <s v="Q2-2022"/>
    <x v="63"/>
    <x v="72"/>
    <s v="."/>
    <s v="Northern"/>
    <s v="stage_missing"/>
    <n v="168"/>
    <n v="0.85119"/>
  </r>
  <r>
    <s v="NAoPri_cohort"/>
    <n v="2022"/>
    <s v="Q3"/>
    <s v="Q3-2022"/>
    <x v="63"/>
    <x v="72"/>
    <s v="."/>
    <s v="Northern"/>
    <s v="stage_missing"/>
    <n v="171"/>
    <n v="0.82455999999999996"/>
  </r>
  <r>
    <s v="NAoPri_cohort"/>
    <n v="2022"/>
    <s v="Q4"/>
    <s v="Q4-2022"/>
    <x v="63"/>
    <x v="72"/>
    <s v="."/>
    <s v="Northern"/>
    <s v="stage_missing"/>
    <n v="167"/>
    <n v="0.85029999999999994"/>
  </r>
  <r>
    <s v="NAoPri_cohort"/>
    <n v="2023"/>
    <s v="Q1"/>
    <s v="Q1-2023"/>
    <x v="63"/>
    <x v="72"/>
    <s v="."/>
    <s v="Northern"/>
    <s v="stage_missing"/>
    <n v="157"/>
    <n v="0.83438999999999997"/>
  </r>
  <r>
    <s v="NAoPri_cohort"/>
    <n v="2018"/>
    <s v="Q1"/>
    <s v="Q1-2018"/>
    <x v="64"/>
    <x v="73"/>
    <s v="."/>
    <s v="East of England - North"/>
    <s v="stage_missing"/>
    <n v="103"/>
    <n v="0.82523999999999997"/>
  </r>
  <r>
    <s v="NAoPri_cohort"/>
    <n v="2018"/>
    <s v="Q2"/>
    <s v="Q2-2018"/>
    <x v="64"/>
    <x v="73"/>
    <s v="."/>
    <s v="East of England - North"/>
    <s v="stage_missing"/>
    <n v="128"/>
    <n v="0.85938000000000003"/>
  </r>
  <r>
    <s v="NAoPri_cohort"/>
    <n v="2018"/>
    <s v="Q3"/>
    <s v="Q3-2018"/>
    <x v="64"/>
    <x v="73"/>
    <s v="."/>
    <s v="East of England - North"/>
    <s v="stage_missing"/>
    <n v="120"/>
    <n v="0.89166999999999996"/>
  </r>
  <r>
    <s v="NAoPri_cohort"/>
    <n v="2018"/>
    <s v="Q4"/>
    <s v="Q4-2018"/>
    <x v="64"/>
    <x v="73"/>
    <s v="."/>
    <s v="East of England - North"/>
    <s v="stage_missing"/>
    <n v="125"/>
    <n v="0.89600000000000002"/>
  </r>
  <r>
    <s v="NAoPri_cohort"/>
    <n v="2019"/>
    <s v="Q1"/>
    <s v="Q1-2019"/>
    <x v="64"/>
    <x v="73"/>
    <s v="."/>
    <s v="East of England - North"/>
    <s v="stage_missing"/>
    <n v="98"/>
    <n v="0.95918000000000003"/>
  </r>
  <r>
    <s v="NAoPri_cohort"/>
    <n v="2019"/>
    <s v="Q2"/>
    <s v="Q2-2019"/>
    <x v="64"/>
    <x v="73"/>
    <s v="."/>
    <s v="East of England - North"/>
    <s v="stage_missing"/>
    <n v="84"/>
    <n v="0.92857000000000001"/>
  </r>
  <r>
    <s v="NAoPri_cohort"/>
    <n v="2019"/>
    <s v="Q3"/>
    <s v="Q3-2019"/>
    <x v="64"/>
    <x v="73"/>
    <s v="."/>
    <s v="East of England - North"/>
    <s v="stage_missing"/>
    <n v="108"/>
    <n v="0.87036999999999998"/>
  </r>
  <r>
    <s v="NAoPri_cohort"/>
    <n v="2019"/>
    <s v="Q4"/>
    <s v="Q4-2019"/>
    <x v="64"/>
    <x v="73"/>
    <s v="."/>
    <s v="East of England - North"/>
    <s v="stage_missing"/>
    <n v="97"/>
    <n v="0.96906999999999999"/>
  </r>
  <r>
    <s v="NAoPri_cohort"/>
    <n v="2020"/>
    <s v="Q1"/>
    <s v="Q1-2020"/>
    <x v="64"/>
    <x v="73"/>
    <s v="."/>
    <s v="East of England - North"/>
    <s v="stage_missing"/>
    <n v="84"/>
    <n v="0.96428999999999998"/>
  </r>
  <r>
    <s v="NAoPri_cohort"/>
    <n v="2020"/>
    <s v="Q2"/>
    <s v="Q2-2020"/>
    <x v="64"/>
    <x v="73"/>
    <s v="."/>
    <s v="East of England - North"/>
    <s v="stage_missing"/>
    <n v="58"/>
    <n v="0.91378999999999999"/>
  </r>
  <r>
    <s v="NAoPri_cohort"/>
    <n v="2020"/>
    <s v="Q3"/>
    <s v="Q3-2020"/>
    <x v="64"/>
    <x v="73"/>
    <s v="."/>
    <s v="East of England - North"/>
    <s v="stage_missing"/>
    <n v="97"/>
    <n v="0.94845000000000002"/>
  </r>
  <r>
    <s v="NAoPri_cohort"/>
    <n v="2020"/>
    <s v="Q4"/>
    <s v="Q4-2020"/>
    <x v="64"/>
    <x v="73"/>
    <s v="."/>
    <s v="East of England - North"/>
    <s v="stage_missing"/>
    <n v="103"/>
    <n v="0.93203999999999998"/>
  </r>
  <r>
    <s v="NAoPri_cohort"/>
    <n v="2021"/>
    <s v="Q1"/>
    <s v="Q1-2021"/>
    <x v="64"/>
    <x v="73"/>
    <s v="."/>
    <s v="East of England - North"/>
    <s v="stage_missing"/>
    <n v="98"/>
    <n v="0.89795999999999998"/>
  </r>
  <r>
    <s v="NAoPri_cohort"/>
    <n v="2021"/>
    <s v="Q2"/>
    <s v="Q2-2021"/>
    <x v="64"/>
    <x v="73"/>
    <s v="."/>
    <s v="East of England - North"/>
    <s v="stage_missing"/>
    <n v="98"/>
    <n v="0.91837000000000002"/>
  </r>
  <r>
    <s v="NAoPri_cohort"/>
    <n v="2021"/>
    <s v="Q3"/>
    <s v="Q3-2021"/>
    <x v="64"/>
    <x v="73"/>
    <s v="."/>
    <s v="East of England - North"/>
    <s v="stage_missing"/>
    <n v="105"/>
    <n v="0.90476000000000001"/>
  </r>
  <r>
    <s v="NAoPri_cohort"/>
    <n v="2021"/>
    <s v="Q4"/>
    <s v="Q4-2021"/>
    <x v="64"/>
    <x v="73"/>
    <s v="."/>
    <s v="East of England - North"/>
    <s v="stage_missing"/>
    <n v="84"/>
    <n v="0.89285999999999999"/>
  </r>
  <r>
    <s v="NAoPri_cohort"/>
    <n v="2022"/>
    <s v="Q1"/>
    <s v="Q1-2022"/>
    <x v="64"/>
    <x v="73"/>
    <s v="."/>
    <s v="East of England - North"/>
    <s v="stage_missing"/>
    <n v="85"/>
    <n v="0.88234999999999997"/>
  </r>
  <r>
    <s v="NAoPri_cohort"/>
    <n v="2022"/>
    <s v="Q2"/>
    <s v="Q2-2022"/>
    <x v="64"/>
    <x v="73"/>
    <s v="."/>
    <s v="East of England - North"/>
    <s v="stage_missing"/>
    <n v="104"/>
    <n v="0.93269000000000002"/>
  </r>
  <r>
    <s v="NAoPri_cohort"/>
    <n v="2022"/>
    <s v="Q3"/>
    <s v="Q3-2022"/>
    <x v="64"/>
    <x v="73"/>
    <s v="."/>
    <s v="East of England - North"/>
    <s v="stage_missing"/>
    <n v="105"/>
    <n v="0.93332999999999999"/>
  </r>
  <r>
    <s v="NAoPri_cohort"/>
    <n v="2022"/>
    <s v="Q4"/>
    <s v="Q4-2022"/>
    <x v="64"/>
    <x v="73"/>
    <s v="."/>
    <s v="East of England - North"/>
    <s v="stage_missing"/>
    <n v="86"/>
    <n v="0.97674000000000005"/>
  </r>
  <r>
    <s v="NAoPri_cohort"/>
    <n v="2023"/>
    <s v="Q1"/>
    <s v="Q1-2023"/>
    <x v="64"/>
    <x v="73"/>
    <s v="."/>
    <s v="East of England - North"/>
    <s v="stage_missing"/>
    <n v="84"/>
    <n v="0.95238"/>
  </r>
  <r>
    <s v="NAoPri_cohort"/>
    <n v="2018"/>
    <s v="Q1"/>
    <s v="Q1-2018"/>
    <x v="65"/>
    <x v="74"/>
    <s v="."/>
    <s v="East Midlands"/>
    <s v="stage_missing"/>
    <n v="84"/>
    <n v="0.34523999999999999"/>
  </r>
  <r>
    <s v="NAoPri_cohort"/>
    <n v="2018"/>
    <s v="Q2"/>
    <s v="Q2-2018"/>
    <x v="65"/>
    <x v="74"/>
    <s v="."/>
    <s v="East Midlands"/>
    <s v="stage_missing"/>
    <n v="86"/>
    <n v="0.56977"/>
  </r>
  <r>
    <s v="NAoPri_cohort"/>
    <n v="2018"/>
    <s v="Q3"/>
    <s v="Q3-2018"/>
    <x v="65"/>
    <x v="74"/>
    <s v="."/>
    <s v="East Midlands"/>
    <s v="stage_missing"/>
    <n v="78"/>
    <n v="0.74358999999999997"/>
  </r>
  <r>
    <s v="NAoPri_cohort"/>
    <n v="2018"/>
    <s v="Q4"/>
    <s v="Q4-2018"/>
    <x v="65"/>
    <x v="74"/>
    <s v="."/>
    <s v="East Midlands"/>
    <s v="stage_missing"/>
    <n v="76"/>
    <n v="0.43420999999999998"/>
  </r>
  <r>
    <s v="NAoPri_cohort"/>
    <n v="2019"/>
    <s v="Q1"/>
    <s v="Q1-2019"/>
    <x v="65"/>
    <x v="74"/>
    <s v="."/>
    <s v="East Midlands"/>
    <s v="stage_missing"/>
    <n v="83"/>
    <n v="0.32529999999999998"/>
  </r>
  <r>
    <s v="NAoPri_cohort"/>
    <n v="2019"/>
    <s v="Q2"/>
    <s v="Q2-2019"/>
    <x v="65"/>
    <x v="74"/>
    <s v="."/>
    <s v="East Midlands"/>
    <s v="stage_missing"/>
    <n v="80"/>
    <n v="0.5625"/>
  </r>
  <r>
    <s v="NAoPri_cohort"/>
    <n v="2019"/>
    <s v="Q3"/>
    <s v="Q3-2019"/>
    <x v="65"/>
    <x v="74"/>
    <s v="."/>
    <s v="East Midlands"/>
    <s v="stage_missing"/>
    <n v="72"/>
    <n v="0.59721999999999997"/>
  </r>
  <r>
    <s v="NAoPri_cohort"/>
    <n v="2019"/>
    <s v="Q4"/>
    <s v="Q4-2019"/>
    <x v="65"/>
    <x v="74"/>
    <s v="."/>
    <s v="East Midlands"/>
    <s v="stage_missing"/>
    <n v="87"/>
    <n v="0.51724000000000003"/>
  </r>
  <r>
    <s v="NAoPri_cohort"/>
    <n v="2020"/>
    <s v="Q1"/>
    <s v="Q1-2020"/>
    <x v="65"/>
    <x v="74"/>
    <s v="."/>
    <s v="East Midlands"/>
    <s v="stage_missing"/>
    <n v="69"/>
    <n v="0.71013999999999999"/>
  </r>
  <r>
    <s v="NAoPri_cohort"/>
    <n v="2020"/>
    <s v="Q2"/>
    <s v="Q2-2020"/>
    <x v="65"/>
    <x v="74"/>
    <s v="."/>
    <s v="East Midlands"/>
    <s v="stage_missing"/>
    <n v="48"/>
    <n v="0.45833000000000002"/>
  </r>
  <r>
    <s v="NAoPri_cohort"/>
    <n v="2020"/>
    <s v="Q3"/>
    <s v="Q3-2020"/>
    <x v="65"/>
    <x v="74"/>
    <s v="."/>
    <s v="East Midlands"/>
    <s v="stage_missing"/>
    <n v="70"/>
    <n v="0.7"/>
  </r>
  <r>
    <s v="NAoPri_cohort"/>
    <n v="2020"/>
    <s v="Q4"/>
    <s v="Q4-2020"/>
    <x v="65"/>
    <x v="74"/>
    <s v="."/>
    <s v="East Midlands"/>
    <s v="stage_missing"/>
    <n v="70"/>
    <n v="0.67142999999999997"/>
  </r>
  <r>
    <s v="NAoPri_cohort"/>
    <n v="2021"/>
    <s v="Q1"/>
    <s v="Q1-2021"/>
    <x v="65"/>
    <x v="74"/>
    <s v="."/>
    <s v="East Midlands"/>
    <s v="stage_missing"/>
    <n v="60"/>
    <n v="0.96667000000000003"/>
  </r>
  <r>
    <s v="NAoPri_cohort"/>
    <n v="2021"/>
    <s v="Q2"/>
    <s v="Q2-2021"/>
    <x v="65"/>
    <x v="74"/>
    <s v="."/>
    <s v="East Midlands"/>
    <s v="stage_missing"/>
    <n v="71"/>
    <n v="0.92957999999999996"/>
  </r>
  <r>
    <s v="NAoPri_cohort"/>
    <n v="2021"/>
    <s v="Q3"/>
    <s v="Q3-2021"/>
    <x v="65"/>
    <x v="74"/>
    <s v="."/>
    <s v="East Midlands"/>
    <s v="stage_missing"/>
    <n v="74"/>
    <n v="0.93242999999999998"/>
  </r>
  <r>
    <s v="NAoPri_cohort"/>
    <n v="2021"/>
    <s v="Q4"/>
    <s v="Q4-2021"/>
    <x v="65"/>
    <x v="74"/>
    <s v="."/>
    <s v="East Midlands"/>
    <s v="stage_missing"/>
    <n v="68"/>
    <n v="0.75"/>
  </r>
  <r>
    <s v="NAoPri_cohort"/>
    <n v="2022"/>
    <s v="Q1"/>
    <s v="Q1-2022"/>
    <x v="65"/>
    <x v="74"/>
    <s v="."/>
    <s v="East Midlands"/>
    <s v="stage_missing"/>
    <n v="70"/>
    <n v="0.91429000000000005"/>
  </r>
  <r>
    <s v="NAoPri_cohort"/>
    <n v="2022"/>
    <s v="Q2"/>
    <s v="Q2-2022"/>
    <x v="65"/>
    <x v="74"/>
    <s v="."/>
    <s v="East Midlands"/>
    <s v="stage_missing"/>
    <n v="75"/>
    <n v="0.57333000000000001"/>
  </r>
  <r>
    <s v="NAoPri_cohort"/>
    <n v="2022"/>
    <s v="Q3"/>
    <s v="Q3-2022"/>
    <x v="65"/>
    <x v="74"/>
    <s v="."/>
    <s v="East Midlands"/>
    <s v="stage_missing"/>
    <n v="84"/>
    <n v="0.89285999999999999"/>
  </r>
  <r>
    <s v="NAoPri_cohort"/>
    <n v="2022"/>
    <s v="Q4"/>
    <s v="Q4-2022"/>
    <x v="65"/>
    <x v="74"/>
    <s v="."/>
    <s v="East Midlands"/>
    <s v="stage_missing"/>
    <n v="68"/>
    <n v="0.94118000000000002"/>
  </r>
  <r>
    <s v="NAoPri_cohort"/>
    <n v="2023"/>
    <s v="Q1"/>
    <s v="Q1-2023"/>
    <x v="65"/>
    <x v="74"/>
    <s v="."/>
    <s v="East Midlands"/>
    <s v="stage_missing"/>
    <n v="75"/>
    <n v="0.96"/>
  </r>
  <r>
    <s v="NAoPri_cohort"/>
    <n v="2018"/>
    <s v="Q1"/>
    <s v="Q1-2018"/>
    <x v="13"/>
    <x v="75"/>
    <s v="."/>
    <s v="Northern"/>
    <s v="stage_missing"/>
    <n v="644"/>
    <n v="0.75"/>
  </r>
  <r>
    <s v="NAoPri_cohort"/>
    <n v="2018"/>
    <s v="Q2"/>
    <s v="Q2-2018"/>
    <x v="13"/>
    <x v="75"/>
    <s v="."/>
    <s v="Northern"/>
    <s v="stage_missing"/>
    <n v="716"/>
    <n v="0.75278999999999996"/>
  </r>
  <r>
    <s v="NAoPri_cohort"/>
    <n v="2018"/>
    <s v="Q3"/>
    <s v="Q3-2018"/>
    <x v="13"/>
    <x v="75"/>
    <s v="."/>
    <s v="Northern"/>
    <s v="stage_missing"/>
    <n v="775"/>
    <n v="0.76"/>
  </r>
  <r>
    <s v="NAoPri_cohort"/>
    <n v="2018"/>
    <s v="Q4"/>
    <s v="Q4-2018"/>
    <x v="13"/>
    <x v="75"/>
    <s v="."/>
    <s v="Northern"/>
    <s v="stage_missing"/>
    <n v="654"/>
    <n v="0.73699999999999999"/>
  </r>
  <r>
    <s v="NAoPri_cohort"/>
    <n v="2019"/>
    <s v="Q1"/>
    <s v="Q1-2019"/>
    <x v="13"/>
    <x v="75"/>
    <s v="."/>
    <s v="Northern"/>
    <s v="stage_missing"/>
    <n v="637"/>
    <n v="0.74097000000000002"/>
  </r>
  <r>
    <s v="NAoPri_cohort"/>
    <n v="2019"/>
    <s v="Q2"/>
    <s v="Q2-2019"/>
    <x v="13"/>
    <x v="75"/>
    <s v="."/>
    <s v="Northern"/>
    <s v="stage_missing"/>
    <n v="703"/>
    <n v="0.79515999999999998"/>
  </r>
  <r>
    <s v="NAoPri_cohort"/>
    <n v="2019"/>
    <s v="Q3"/>
    <s v="Q3-2019"/>
    <x v="13"/>
    <x v="75"/>
    <s v="."/>
    <s v="Northern"/>
    <s v="stage_missing"/>
    <n v="690"/>
    <n v="0.78841000000000006"/>
  </r>
  <r>
    <s v="NAoPri_cohort"/>
    <n v="2019"/>
    <s v="Q4"/>
    <s v="Q4-2019"/>
    <x v="13"/>
    <x v="75"/>
    <s v="."/>
    <s v="Northern"/>
    <s v="stage_missing"/>
    <n v="677"/>
    <n v="0.80354999999999999"/>
  </r>
  <r>
    <s v="NAoPri_cohort"/>
    <n v="2020"/>
    <s v="Q1"/>
    <s v="Q1-2020"/>
    <x v="13"/>
    <x v="75"/>
    <s v="."/>
    <s v="Northern"/>
    <s v="stage_missing"/>
    <n v="678"/>
    <n v="0.70796000000000003"/>
  </r>
  <r>
    <s v="NAoPri_cohort"/>
    <n v="2020"/>
    <s v="Q2"/>
    <s v="Q2-2020"/>
    <x v="13"/>
    <x v="75"/>
    <s v="."/>
    <s v="Northern"/>
    <s v="stage_missing"/>
    <n v="339"/>
    <n v="0.75221000000000005"/>
  </r>
  <r>
    <s v="NAoPri_cohort"/>
    <n v="2020"/>
    <s v="Q3"/>
    <s v="Q3-2020"/>
    <x v="13"/>
    <x v="75"/>
    <s v="."/>
    <s v="Northern"/>
    <s v="stage_missing"/>
    <n v="495"/>
    <n v="0.66869000000000001"/>
  </r>
  <r>
    <s v="NAoPri_cohort"/>
    <n v="2020"/>
    <s v="Q4"/>
    <s v="Q4-2020"/>
    <x v="13"/>
    <x v="75"/>
    <s v="."/>
    <s v="Northern"/>
    <s v="stage_missing"/>
    <n v="700"/>
    <n v="0.75714000000000004"/>
  </r>
  <r>
    <s v="NAoPri_cohort"/>
    <n v="2021"/>
    <s v="Q1"/>
    <s v="Q1-2021"/>
    <x v="13"/>
    <x v="75"/>
    <s v="."/>
    <s v="Northern"/>
    <s v="stage_missing"/>
    <n v="652"/>
    <n v="0.76534000000000002"/>
  </r>
  <r>
    <s v="NAoPri_cohort"/>
    <n v="2021"/>
    <s v="Q2"/>
    <s v="Q2-2021"/>
    <x v="13"/>
    <x v="75"/>
    <s v="."/>
    <s v="Northern"/>
    <s v="stage_missing"/>
    <n v="773"/>
    <n v="0.72704000000000002"/>
  </r>
  <r>
    <s v="NAoPri_cohort"/>
    <n v="2021"/>
    <s v="Q3"/>
    <s v="Q3-2021"/>
    <x v="13"/>
    <x v="75"/>
    <s v="."/>
    <s v="Northern"/>
    <s v="stage_missing"/>
    <n v="747"/>
    <n v="0.751"/>
  </r>
  <r>
    <s v="NAoPri_cohort"/>
    <n v="2021"/>
    <s v="Q4"/>
    <s v="Q4-2021"/>
    <x v="13"/>
    <x v="75"/>
    <s v="."/>
    <s v="Northern"/>
    <s v="stage_missing"/>
    <n v="739"/>
    <n v="0.78078000000000003"/>
  </r>
  <r>
    <s v="NAoPri_cohort"/>
    <n v="2022"/>
    <s v="Q1"/>
    <s v="Q1-2022"/>
    <x v="13"/>
    <x v="75"/>
    <s v="."/>
    <s v="Northern"/>
    <s v="stage_missing"/>
    <n v="729"/>
    <n v="0.80247000000000002"/>
  </r>
  <r>
    <s v="NAoPri_cohort"/>
    <n v="2022"/>
    <s v="Q2"/>
    <s v="Q2-2022"/>
    <x v="13"/>
    <x v="75"/>
    <s v="."/>
    <s v="Northern"/>
    <s v="stage_missing"/>
    <n v="734"/>
    <n v="0.79427999999999999"/>
  </r>
  <r>
    <s v="NAoPri_cohort"/>
    <n v="2022"/>
    <s v="Q3"/>
    <s v="Q3-2022"/>
    <x v="13"/>
    <x v="75"/>
    <s v="."/>
    <s v="Northern"/>
    <s v="stage_missing"/>
    <n v="767"/>
    <n v="0.78747999999999996"/>
  </r>
  <r>
    <s v="NAoPri_cohort"/>
    <n v="2022"/>
    <s v="Q4"/>
    <s v="Q4-2022"/>
    <x v="13"/>
    <x v="75"/>
    <s v="."/>
    <s v="Northern"/>
    <s v="stage_missing"/>
    <n v="691"/>
    <n v="0.80608000000000002"/>
  </r>
  <r>
    <s v="NAoPri_cohort"/>
    <n v="2023"/>
    <s v="Q1"/>
    <s v="Q1-2023"/>
    <x v="13"/>
    <x v="75"/>
    <s v="."/>
    <s v="Northern"/>
    <s v="stage_missing"/>
    <n v="747"/>
    <n v="0.76707000000000003"/>
  </r>
  <r>
    <s v="NAoPri_cohort"/>
    <n v="2018"/>
    <s v="Q1"/>
    <s v="Q1-2018"/>
    <x v="66"/>
    <x v="76"/>
    <s v="."/>
    <s v="Humber, Coast and Vale"/>
    <s v="stage_missing"/>
    <n v="64"/>
    <n v="0.84375"/>
  </r>
  <r>
    <s v="NAoPri_cohort"/>
    <n v="2018"/>
    <s v="Q2"/>
    <s v="Q2-2018"/>
    <x v="66"/>
    <x v="76"/>
    <s v="."/>
    <s v="Humber, Coast and Vale"/>
    <s v="stage_missing"/>
    <n v="71"/>
    <n v="0.71831"/>
  </r>
  <r>
    <s v="NAoPri_cohort"/>
    <n v="2018"/>
    <s v="Q3"/>
    <s v="Q3-2018"/>
    <x v="66"/>
    <x v="76"/>
    <s v="."/>
    <s v="Humber, Coast and Vale"/>
    <s v="stage_missing"/>
    <n v="71"/>
    <n v="0.83099000000000001"/>
  </r>
  <r>
    <s v="NAoPri_cohort"/>
    <n v="2018"/>
    <s v="Q4"/>
    <s v="Q4-2018"/>
    <x v="66"/>
    <x v="76"/>
    <s v="."/>
    <s v="Humber, Coast and Vale"/>
    <s v="stage_missing"/>
    <n v="69"/>
    <n v="0.86956999999999995"/>
  </r>
  <r>
    <s v="NAoPri_cohort"/>
    <n v="2019"/>
    <s v="Q1"/>
    <s v="Q1-2019"/>
    <x v="66"/>
    <x v="76"/>
    <s v="."/>
    <s v="Humber, Coast and Vale"/>
    <s v="stage_missing"/>
    <n v="59"/>
    <n v="0.72880999999999996"/>
  </r>
  <r>
    <s v="NAoPri_cohort"/>
    <n v="2019"/>
    <s v="Q2"/>
    <s v="Q2-2019"/>
    <x v="66"/>
    <x v="76"/>
    <s v="."/>
    <s v="Humber, Coast and Vale"/>
    <s v="stage_missing"/>
    <n v="62"/>
    <n v="0.80645"/>
  </r>
  <r>
    <s v="NAoPri_cohort"/>
    <n v="2019"/>
    <s v="Q3"/>
    <s v="Q3-2019"/>
    <x v="66"/>
    <x v="76"/>
    <s v="."/>
    <s v="Humber, Coast and Vale"/>
    <s v="stage_missing"/>
    <n v="74"/>
    <n v="0.72972999999999999"/>
  </r>
  <r>
    <s v="NAoPri_cohort"/>
    <n v="2019"/>
    <s v="Q4"/>
    <s v="Q4-2019"/>
    <x v="66"/>
    <x v="76"/>
    <s v="."/>
    <s v="Humber, Coast and Vale"/>
    <s v="stage_missing"/>
    <n v="60"/>
    <n v="0.75"/>
  </r>
  <r>
    <s v="NAoPri_cohort"/>
    <n v="2020"/>
    <s v="Q1"/>
    <s v="Q1-2020"/>
    <x v="66"/>
    <x v="76"/>
    <s v="."/>
    <s v="Humber, Coast and Vale"/>
    <s v="stage_missing"/>
    <n v="53"/>
    <n v="0.77358000000000005"/>
  </r>
  <r>
    <s v="NAoPri_cohort"/>
    <n v="2020"/>
    <s v="Q2"/>
    <s v="Q2-2020"/>
    <x v="66"/>
    <x v="76"/>
    <s v="."/>
    <s v="Humber, Coast and Vale"/>
    <s v="stage_missing"/>
    <n v="43"/>
    <n v="0.65115999999999996"/>
  </r>
  <r>
    <s v="NAoPri_cohort"/>
    <n v="2020"/>
    <s v="Q3"/>
    <s v="Q3-2020"/>
    <x v="66"/>
    <x v="76"/>
    <s v="."/>
    <s v="Humber, Coast and Vale"/>
    <s v="stage_missing"/>
    <n v="56"/>
    <n v="0.66071000000000002"/>
  </r>
  <r>
    <s v="NAoPri_cohort"/>
    <n v="2020"/>
    <s v="Q4"/>
    <s v="Q4-2020"/>
    <x v="66"/>
    <x v="76"/>
    <s v="."/>
    <s v="Humber, Coast and Vale"/>
    <s v="stage_missing"/>
    <n v="53"/>
    <n v="0.67925000000000002"/>
  </r>
  <r>
    <s v="NAoPri_cohort"/>
    <n v="2021"/>
    <s v="Q1"/>
    <s v="Q1-2021"/>
    <x v="66"/>
    <x v="76"/>
    <s v="."/>
    <s v="Humber, Coast and Vale"/>
    <s v="stage_missing"/>
    <n v="73"/>
    <n v="0.72602999999999995"/>
  </r>
  <r>
    <s v="NAoPri_cohort"/>
    <n v="2021"/>
    <s v="Q2"/>
    <s v="Q2-2021"/>
    <x v="66"/>
    <x v="76"/>
    <s v="."/>
    <s v="Humber, Coast and Vale"/>
    <s v="stage_missing"/>
    <n v="67"/>
    <n v="0.61194000000000004"/>
  </r>
  <r>
    <s v="NAoPri_cohort"/>
    <n v="2021"/>
    <s v="Q3"/>
    <s v="Q3-2021"/>
    <x v="66"/>
    <x v="76"/>
    <s v="."/>
    <s v="Humber, Coast and Vale"/>
    <s v="stage_missing"/>
    <n v="80"/>
    <n v="0.67500000000000004"/>
  </r>
  <r>
    <s v="NAoPri_cohort"/>
    <n v="2021"/>
    <s v="Q4"/>
    <s v="Q4-2021"/>
    <x v="66"/>
    <x v="76"/>
    <s v="."/>
    <s v="Humber, Coast and Vale"/>
    <s v="stage_missing"/>
    <n v="72"/>
    <n v="0.70833000000000002"/>
  </r>
  <r>
    <s v="NAoPri_cohort"/>
    <n v="2022"/>
    <s v="Q1"/>
    <s v="Q1-2022"/>
    <x v="66"/>
    <x v="76"/>
    <s v="."/>
    <s v="Humber, Coast and Vale"/>
    <s v="stage_missing"/>
    <n v="63"/>
    <n v="0.65078999999999998"/>
  </r>
  <r>
    <s v="NAoPri_cohort"/>
    <n v="2022"/>
    <s v="Q2"/>
    <s v="Q2-2022"/>
    <x v="66"/>
    <x v="76"/>
    <s v="."/>
    <s v="Humber, Coast and Vale"/>
    <s v="stage_missing"/>
    <n v="71"/>
    <n v="0.70423000000000002"/>
  </r>
  <r>
    <s v="NAoPri_cohort"/>
    <n v="2022"/>
    <s v="Q3"/>
    <s v="Q3-2022"/>
    <x v="66"/>
    <x v="76"/>
    <s v="."/>
    <s v="Humber, Coast and Vale"/>
    <s v="stage_missing"/>
    <n v="58"/>
    <n v="0.70689999999999997"/>
  </r>
  <r>
    <s v="NAoPri_cohort"/>
    <n v="2022"/>
    <s v="Q4"/>
    <s v="Q4-2022"/>
    <x v="66"/>
    <x v="76"/>
    <s v="."/>
    <s v="Humber, Coast and Vale"/>
    <s v="stage_missing"/>
    <n v="70"/>
    <n v="0.71428999999999998"/>
  </r>
  <r>
    <s v="NAoPri_cohort"/>
    <n v="2023"/>
    <s v="Q1"/>
    <s v="Q1-2023"/>
    <x v="66"/>
    <x v="76"/>
    <s v="."/>
    <s v="Humber, Coast and Vale"/>
    <s v="stage_missing"/>
    <n v="57"/>
    <n v="0.61404000000000003"/>
  </r>
  <r>
    <s v="NAoPri_cohort"/>
    <n v="2018"/>
    <s v="Q1"/>
    <s v="Q1-2018"/>
    <x v="67"/>
    <x v="77"/>
    <s v="."/>
    <s v="Northern"/>
    <s v="stage_missing"/>
    <n v="67"/>
    <n v="0.94030000000000002"/>
  </r>
  <r>
    <s v="NAoPri_cohort"/>
    <n v="2018"/>
    <s v="Q2"/>
    <s v="Q2-2018"/>
    <x v="67"/>
    <x v="77"/>
    <s v="."/>
    <s v="Northern"/>
    <s v="stage_missing"/>
    <n v="58"/>
    <n v="0.87931000000000004"/>
  </r>
  <r>
    <s v="NAoPri_cohort"/>
    <n v="2018"/>
    <s v="Q3"/>
    <s v="Q3-2018"/>
    <x v="67"/>
    <x v="77"/>
    <s v="."/>
    <s v="Northern"/>
    <s v="stage_missing"/>
    <n v="68"/>
    <n v="0.73529"/>
  </r>
  <r>
    <s v="NAoPri_cohort"/>
    <n v="2018"/>
    <s v="Q4"/>
    <s v="Q4-2018"/>
    <x v="67"/>
    <x v="77"/>
    <s v="."/>
    <s v="Northern"/>
    <s v="stage_missing"/>
    <n v="45"/>
    <n v="0.75556000000000001"/>
  </r>
  <r>
    <s v="NAoPri_cohort"/>
    <n v="2019"/>
    <s v="Q1"/>
    <s v="Q1-2019"/>
    <x v="67"/>
    <x v="77"/>
    <s v="."/>
    <s v="Northern"/>
    <s v="stage_missing"/>
    <n v="51"/>
    <n v="0.72548999999999997"/>
  </r>
  <r>
    <s v="NAoPri_cohort"/>
    <n v="2019"/>
    <s v="Q2"/>
    <s v="Q2-2019"/>
    <x v="67"/>
    <x v="77"/>
    <s v="."/>
    <s v="Northern"/>
    <s v="stage_missing"/>
    <n v="66"/>
    <n v="0.71211999999999998"/>
  </r>
  <r>
    <s v="NAoPri_cohort"/>
    <n v="2019"/>
    <s v="Q3"/>
    <s v="Q3-2019"/>
    <x v="67"/>
    <x v="77"/>
    <s v="."/>
    <s v="Northern"/>
    <s v="stage_missing"/>
    <n v="58"/>
    <n v="0.56896999999999998"/>
  </r>
  <r>
    <s v="NAoPri_cohort"/>
    <n v="2019"/>
    <s v="Q4"/>
    <s v="Q4-2019"/>
    <x v="67"/>
    <x v="77"/>
    <s v="."/>
    <s v="Northern"/>
    <s v="stage_missing"/>
    <n v="65"/>
    <n v="0.69230999999999998"/>
  </r>
  <r>
    <s v="NAoPri_cohort"/>
    <n v="2020"/>
    <s v="Q1"/>
    <s v="Q1-2020"/>
    <x v="67"/>
    <x v="77"/>
    <s v="."/>
    <s v="Northern"/>
    <s v="stage_missing"/>
    <n v="76"/>
    <n v="0.23683999999999999"/>
  </r>
  <r>
    <s v="NAoPri_cohort"/>
    <n v="2020"/>
    <s v="Q2"/>
    <s v="Q2-2020"/>
    <x v="67"/>
    <x v="77"/>
    <s v="."/>
    <s v="Northern"/>
    <s v="stage_missing"/>
    <n v="45"/>
    <n v="0.53332999999999997"/>
  </r>
  <r>
    <s v="NAoPri_cohort"/>
    <n v="2020"/>
    <s v="Q3"/>
    <s v="Q3-2020"/>
    <x v="67"/>
    <x v="77"/>
    <s v="."/>
    <s v="Northern"/>
    <s v="stage_missing"/>
    <n v="67"/>
    <n v="0.49253999999999998"/>
  </r>
  <r>
    <s v="NAoPri_cohort"/>
    <n v="2020"/>
    <s v="Q4"/>
    <s v="Q4-2020"/>
    <x v="67"/>
    <x v="77"/>
    <s v="."/>
    <s v="Northern"/>
    <s v="stage_missing"/>
    <n v="84"/>
    <n v="0.77381"/>
  </r>
  <r>
    <s v="NAoPri_cohort"/>
    <n v="2021"/>
    <s v="Q1"/>
    <s v="Q1-2021"/>
    <x v="67"/>
    <x v="77"/>
    <s v="."/>
    <s v="Northern"/>
    <s v="stage_missing"/>
    <n v="64"/>
    <n v="0.65625"/>
  </r>
  <r>
    <s v="NAoPri_cohort"/>
    <n v="2021"/>
    <s v="Q2"/>
    <s v="Q2-2021"/>
    <x v="67"/>
    <x v="77"/>
    <s v="."/>
    <s v="Northern"/>
    <s v="stage_missing"/>
    <n v="78"/>
    <n v="0.64102999999999999"/>
  </r>
  <r>
    <s v="NAoPri_cohort"/>
    <n v="2021"/>
    <s v="Q3"/>
    <s v="Q3-2021"/>
    <x v="67"/>
    <x v="77"/>
    <s v="."/>
    <s v="Northern"/>
    <s v="stage_missing"/>
    <n v="65"/>
    <n v="0.41538000000000003"/>
  </r>
  <r>
    <s v="NAoPri_cohort"/>
    <n v="2021"/>
    <s v="Q4"/>
    <s v="Q4-2021"/>
    <x v="67"/>
    <x v="77"/>
    <s v="."/>
    <s v="Northern"/>
    <s v="stage_missing"/>
    <n v="71"/>
    <n v="0.45069999999999999"/>
  </r>
  <r>
    <s v="NAoPri_cohort"/>
    <n v="2022"/>
    <s v="Q1"/>
    <s v="Q1-2022"/>
    <x v="67"/>
    <x v="77"/>
    <s v="."/>
    <s v="Northern"/>
    <s v="stage_missing"/>
    <n v="64"/>
    <n v="0.70313000000000003"/>
  </r>
  <r>
    <s v="NAoPri_cohort"/>
    <n v="2022"/>
    <s v="Q2"/>
    <s v="Q2-2022"/>
    <x v="67"/>
    <x v="77"/>
    <s v="."/>
    <s v="Northern"/>
    <s v="stage_missing"/>
    <n v="72"/>
    <n v="0.81943999999999995"/>
  </r>
  <r>
    <s v="NAoPri_cohort"/>
    <n v="2022"/>
    <s v="Q3"/>
    <s v="Q3-2022"/>
    <x v="67"/>
    <x v="77"/>
    <s v="."/>
    <s v="Northern"/>
    <s v="stage_missing"/>
    <n v="74"/>
    <n v="0.75675999999999999"/>
  </r>
  <r>
    <s v="NAoPri_cohort"/>
    <n v="2022"/>
    <s v="Q4"/>
    <s v="Q4-2022"/>
    <x v="67"/>
    <x v="77"/>
    <s v="."/>
    <s v="Northern"/>
    <s v="stage_missing"/>
    <n v="62"/>
    <n v="0.77419000000000004"/>
  </r>
  <r>
    <s v="NAoPri_cohort"/>
    <n v="2023"/>
    <s v="Q1"/>
    <s v="Q1-2023"/>
    <x v="67"/>
    <x v="77"/>
    <s v="."/>
    <s v="Northern"/>
    <s v="stage_missing"/>
    <n v="77"/>
    <n v="0.71428999999999998"/>
  </r>
  <r>
    <s v="NAoPri_cohort"/>
    <n v="2018"/>
    <s v="Q1"/>
    <s v="Q1-2018"/>
    <x v="68"/>
    <x v="78"/>
    <s v="."/>
    <s v="East Midlands"/>
    <s v="stage_missing"/>
    <n v="156"/>
    <n v="0.82050999999999996"/>
  </r>
  <r>
    <s v="NAoPri_cohort"/>
    <n v="2018"/>
    <s v="Q2"/>
    <s v="Q2-2018"/>
    <x v="68"/>
    <x v="78"/>
    <s v="."/>
    <s v="East Midlands"/>
    <s v="stage_missing"/>
    <n v="185"/>
    <n v="0.61621999999999999"/>
  </r>
  <r>
    <s v="NAoPri_cohort"/>
    <n v="2018"/>
    <s v="Q3"/>
    <s v="Q3-2018"/>
    <x v="68"/>
    <x v="78"/>
    <s v="."/>
    <s v="East Midlands"/>
    <s v="stage_missing"/>
    <n v="188"/>
    <n v="0.69149000000000005"/>
  </r>
  <r>
    <s v="NAoPri_cohort"/>
    <n v="2018"/>
    <s v="Q4"/>
    <s v="Q4-2018"/>
    <x v="68"/>
    <x v="78"/>
    <s v="."/>
    <s v="East Midlands"/>
    <s v="stage_missing"/>
    <n v="180"/>
    <n v="0.7"/>
  </r>
  <r>
    <s v="NAoPri_cohort"/>
    <n v="2019"/>
    <s v="Q1"/>
    <s v="Q1-2019"/>
    <x v="68"/>
    <x v="78"/>
    <s v="."/>
    <s v="East Midlands"/>
    <s v="stage_missing"/>
    <n v="164"/>
    <n v="0.79268000000000005"/>
  </r>
  <r>
    <s v="NAoPri_cohort"/>
    <n v="2019"/>
    <s v="Q2"/>
    <s v="Q2-2019"/>
    <x v="68"/>
    <x v="78"/>
    <s v="."/>
    <s v="East Midlands"/>
    <s v="stage_missing"/>
    <n v="176"/>
    <n v="0.77841000000000005"/>
  </r>
  <r>
    <s v="NAoPri_cohort"/>
    <n v="2019"/>
    <s v="Q3"/>
    <s v="Q3-2019"/>
    <x v="68"/>
    <x v="78"/>
    <s v="."/>
    <s v="East Midlands"/>
    <s v="stage_missing"/>
    <n v="171"/>
    <n v="0.73684000000000005"/>
  </r>
  <r>
    <s v="NAoPri_cohort"/>
    <n v="2019"/>
    <s v="Q4"/>
    <s v="Q4-2019"/>
    <x v="68"/>
    <x v="78"/>
    <s v="."/>
    <s v="East Midlands"/>
    <s v="stage_missing"/>
    <n v="164"/>
    <n v="0.95121999999999995"/>
  </r>
  <r>
    <s v="NAoPri_cohort"/>
    <n v="2020"/>
    <s v="Q1"/>
    <s v="Q1-2020"/>
    <x v="68"/>
    <x v="78"/>
    <s v="."/>
    <s v="East Midlands"/>
    <s v="stage_missing"/>
    <n v="183"/>
    <n v="0.93442999999999998"/>
  </r>
  <r>
    <s v="NAoPri_cohort"/>
    <n v="2020"/>
    <s v="Q2"/>
    <s v="Q2-2020"/>
    <x v="68"/>
    <x v="78"/>
    <s v="."/>
    <s v="East Midlands"/>
    <s v="stage_missing"/>
    <n v="97"/>
    <n v="0.91752999999999996"/>
  </r>
  <r>
    <s v="NAoPri_cohort"/>
    <n v="2020"/>
    <s v="Q3"/>
    <s v="Q3-2020"/>
    <x v="68"/>
    <x v="78"/>
    <s v="."/>
    <s v="East Midlands"/>
    <s v="stage_missing"/>
    <n v="125"/>
    <n v="0.92800000000000005"/>
  </r>
  <r>
    <s v="NAoPri_cohort"/>
    <n v="2020"/>
    <s v="Q4"/>
    <s v="Q4-2020"/>
    <x v="68"/>
    <x v="78"/>
    <s v="."/>
    <s v="East Midlands"/>
    <s v="stage_missing"/>
    <n v="161"/>
    <n v="0.93789"/>
  </r>
  <r>
    <s v="NAoPri_cohort"/>
    <n v="2021"/>
    <s v="Q1"/>
    <s v="Q1-2021"/>
    <x v="68"/>
    <x v="78"/>
    <s v="."/>
    <s v="East Midlands"/>
    <s v="stage_missing"/>
    <n v="154"/>
    <n v="0.97402999999999995"/>
  </r>
  <r>
    <s v="NAoPri_cohort"/>
    <n v="2021"/>
    <s v="Q2"/>
    <s v="Q2-2021"/>
    <x v="68"/>
    <x v="78"/>
    <s v="."/>
    <s v="East Midlands"/>
    <s v="stage_missing"/>
    <n v="157"/>
    <n v="0.94903999999999999"/>
  </r>
  <r>
    <s v="NAoPri_cohort"/>
    <n v="2021"/>
    <s v="Q3"/>
    <s v="Q3-2021"/>
    <x v="68"/>
    <x v="78"/>
    <s v="."/>
    <s v="East Midlands"/>
    <s v="stage_missing"/>
    <n v="192"/>
    <n v="0.98958000000000002"/>
  </r>
  <r>
    <s v="NAoPri_cohort"/>
    <n v="2021"/>
    <s v="Q4"/>
    <s v="Q4-2021"/>
    <x v="68"/>
    <x v="78"/>
    <s v="."/>
    <s v="East Midlands"/>
    <s v="stage_missing"/>
    <n v="165"/>
    <n v="0.98182000000000003"/>
  </r>
  <r>
    <s v="NAoPri_cohort"/>
    <n v="2022"/>
    <s v="Q1"/>
    <s v="Q1-2022"/>
    <x v="68"/>
    <x v="78"/>
    <s v="."/>
    <s v="East Midlands"/>
    <s v="stage_missing"/>
    <n v="149"/>
    <n v="0.93959999999999999"/>
  </r>
  <r>
    <s v="NAoPri_cohort"/>
    <n v="2022"/>
    <s v="Q2"/>
    <s v="Q2-2022"/>
    <x v="68"/>
    <x v="78"/>
    <s v="."/>
    <s v="East Midlands"/>
    <s v="stage_missing"/>
    <n v="136"/>
    <n v="0.94118000000000002"/>
  </r>
  <r>
    <s v="NAoPri_cohort"/>
    <n v="2022"/>
    <s v="Q3"/>
    <s v="Q3-2022"/>
    <x v="68"/>
    <x v="78"/>
    <s v="."/>
    <s v="East Midlands"/>
    <s v="stage_missing"/>
    <n v="179"/>
    <n v="0.94972000000000001"/>
  </r>
  <r>
    <s v="NAoPri_cohort"/>
    <n v="2022"/>
    <s v="Q4"/>
    <s v="Q4-2022"/>
    <x v="68"/>
    <x v="78"/>
    <s v="."/>
    <s v="East Midlands"/>
    <s v="stage_missing"/>
    <n v="173"/>
    <n v="0.96531999999999996"/>
  </r>
  <r>
    <s v="NAoPri_cohort"/>
    <n v="2023"/>
    <s v="Q1"/>
    <s v="Q1-2023"/>
    <x v="68"/>
    <x v="78"/>
    <s v="."/>
    <s v="East Midlands"/>
    <s v="stage_missing"/>
    <n v="167"/>
    <n v="0.97006000000000003"/>
  </r>
  <r>
    <s v="NAoPri_cohort"/>
    <n v="2018"/>
    <s v="Q1"/>
    <s v="Q1-2018"/>
    <x v="69"/>
    <x v="79"/>
    <s v="."/>
    <s v="Thames Valley"/>
    <s v="stage_missing"/>
    <n v="155"/>
    <n v="0.77419000000000004"/>
  </r>
  <r>
    <s v="NAoPri_cohort"/>
    <n v="2018"/>
    <s v="Q2"/>
    <s v="Q2-2018"/>
    <x v="69"/>
    <x v="79"/>
    <s v="."/>
    <s v="Thames Valley"/>
    <s v="stage_missing"/>
    <n v="162"/>
    <n v="0.81481000000000003"/>
  </r>
  <r>
    <s v="NAoPri_cohort"/>
    <n v="2018"/>
    <s v="Q3"/>
    <s v="Q3-2018"/>
    <x v="69"/>
    <x v="79"/>
    <s v="."/>
    <s v="Thames Valley"/>
    <s v="stage_missing"/>
    <n v="180"/>
    <n v="0.6"/>
  </r>
  <r>
    <s v="NAoPri_cohort"/>
    <n v="2018"/>
    <s v="Q4"/>
    <s v="Q4-2018"/>
    <x v="69"/>
    <x v="79"/>
    <s v="."/>
    <s v="Thames Valley"/>
    <s v="stage_missing"/>
    <n v="162"/>
    <n v="0.75309000000000004"/>
  </r>
  <r>
    <s v="NAoPri_cohort"/>
    <n v="2019"/>
    <s v="Q1"/>
    <s v="Q1-2019"/>
    <x v="69"/>
    <x v="79"/>
    <s v="."/>
    <s v="Thames Valley"/>
    <s v="stage_missing"/>
    <n v="149"/>
    <n v="0.75168000000000001"/>
  </r>
  <r>
    <s v="NAoPri_cohort"/>
    <n v="2019"/>
    <s v="Q2"/>
    <s v="Q2-2019"/>
    <x v="69"/>
    <x v="79"/>
    <s v="."/>
    <s v="Thames Valley"/>
    <s v="stage_missing"/>
    <n v="162"/>
    <n v="0.79012000000000004"/>
  </r>
  <r>
    <s v="NAoPri_cohort"/>
    <n v="2019"/>
    <s v="Q3"/>
    <s v="Q3-2019"/>
    <x v="69"/>
    <x v="79"/>
    <s v="."/>
    <s v="Thames Valley"/>
    <s v="stage_missing"/>
    <n v="185"/>
    <n v="0.74595"/>
  </r>
  <r>
    <s v="NAoPri_cohort"/>
    <n v="2019"/>
    <s v="Q4"/>
    <s v="Q4-2019"/>
    <x v="69"/>
    <x v="79"/>
    <s v="."/>
    <s v="Thames Valley"/>
    <s v="stage_missing"/>
    <n v="152"/>
    <n v="0.66447000000000001"/>
  </r>
  <r>
    <s v="NAoPri_cohort"/>
    <n v="2020"/>
    <s v="Q1"/>
    <s v="Q1-2020"/>
    <x v="69"/>
    <x v="79"/>
    <s v="."/>
    <s v="Thames Valley"/>
    <s v="stage_missing"/>
    <n v="161"/>
    <n v="0.61490999999999996"/>
  </r>
  <r>
    <s v="NAoPri_cohort"/>
    <n v="2020"/>
    <s v="Q2"/>
    <s v="Q2-2020"/>
    <x v="69"/>
    <x v="79"/>
    <s v="."/>
    <s v="Thames Valley"/>
    <s v="stage_missing"/>
    <n v="90"/>
    <n v="0.64444000000000001"/>
  </r>
  <r>
    <s v="NAoPri_cohort"/>
    <n v="2020"/>
    <s v="Q3"/>
    <s v="Q3-2020"/>
    <x v="69"/>
    <x v="79"/>
    <s v="."/>
    <s v="Thames Valley"/>
    <s v="stage_missing"/>
    <n v="139"/>
    <n v="0.60431999999999997"/>
  </r>
  <r>
    <s v="NAoPri_cohort"/>
    <n v="2020"/>
    <s v="Q4"/>
    <s v="Q4-2020"/>
    <x v="69"/>
    <x v="79"/>
    <s v="."/>
    <s v="Thames Valley"/>
    <s v="stage_missing"/>
    <n v="157"/>
    <n v="0.61146"/>
  </r>
  <r>
    <s v="NAoPri_cohort"/>
    <n v="2021"/>
    <s v="Q1"/>
    <s v="Q1-2021"/>
    <x v="69"/>
    <x v="79"/>
    <s v="."/>
    <s v="Thames Valley"/>
    <s v="stage_missing"/>
    <n v="176"/>
    <n v="0.76705000000000001"/>
  </r>
  <r>
    <s v="NAoPri_cohort"/>
    <n v="2021"/>
    <s v="Q2"/>
    <s v="Q2-2021"/>
    <x v="69"/>
    <x v="79"/>
    <s v="."/>
    <s v="Thames Valley"/>
    <s v="stage_missing"/>
    <n v="166"/>
    <n v="0.62048000000000003"/>
  </r>
  <r>
    <s v="NAoPri_cohort"/>
    <n v="2021"/>
    <s v="Q3"/>
    <s v="Q3-2021"/>
    <x v="69"/>
    <x v="79"/>
    <s v="."/>
    <s v="Thames Valley"/>
    <s v="stage_missing"/>
    <n v="195"/>
    <n v="0.64615"/>
  </r>
  <r>
    <s v="NAoPri_cohort"/>
    <n v="2021"/>
    <s v="Q4"/>
    <s v="Q4-2021"/>
    <x v="69"/>
    <x v="79"/>
    <s v="."/>
    <s v="Thames Valley"/>
    <s v="stage_missing"/>
    <n v="194"/>
    <n v="0.67525999999999997"/>
  </r>
  <r>
    <s v="NAoPri_cohort"/>
    <n v="2022"/>
    <s v="Q1"/>
    <s v="Q1-2022"/>
    <x v="69"/>
    <x v="79"/>
    <s v="."/>
    <s v="Thames Valley"/>
    <s v="stage_missing"/>
    <n v="154"/>
    <n v="0.74026000000000003"/>
  </r>
  <r>
    <s v="NAoPri_cohort"/>
    <n v="2022"/>
    <s v="Q2"/>
    <s v="Q2-2022"/>
    <x v="69"/>
    <x v="79"/>
    <s v="."/>
    <s v="Thames Valley"/>
    <s v="stage_missing"/>
    <n v="143"/>
    <n v="0.84614999999999996"/>
  </r>
  <r>
    <s v="NAoPri_cohort"/>
    <n v="2022"/>
    <s v="Q3"/>
    <s v="Q3-2022"/>
    <x v="69"/>
    <x v="79"/>
    <s v="."/>
    <s v="Thames Valley"/>
    <s v="stage_missing"/>
    <n v="169"/>
    <n v="0.79290000000000005"/>
  </r>
  <r>
    <s v="NAoPri_cohort"/>
    <n v="2022"/>
    <s v="Q4"/>
    <s v="Q4-2022"/>
    <x v="69"/>
    <x v="79"/>
    <s v="."/>
    <s v="Thames Valley"/>
    <s v="stage_missing"/>
    <n v="199"/>
    <n v="0.91456999999999999"/>
  </r>
  <r>
    <s v="NAoPri_cohort"/>
    <n v="2023"/>
    <s v="Q1"/>
    <s v="Q1-2023"/>
    <x v="69"/>
    <x v="79"/>
    <s v="."/>
    <s v="Thames Valley"/>
    <s v="stage_missing"/>
    <n v="173"/>
    <n v="0.95376000000000005"/>
  </r>
  <r>
    <s v="NAoPri_cohort"/>
    <n v="2018"/>
    <s v="Q1"/>
    <s v="Q1-2018"/>
    <x v="13"/>
    <x v="80"/>
    <s v="."/>
    <s v="Peninsula"/>
    <s v="stage_missing"/>
    <n v="413"/>
    <n v="0.80630000000000002"/>
  </r>
  <r>
    <s v="NAoPri_cohort"/>
    <n v="2018"/>
    <s v="Q2"/>
    <s v="Q2-2018"/>
    <x v="13"/>
    <x v="80"/>
    <s v="."/>
    <s v="Peninsula"/>
    <s v="stage_missing"/>
    <n v="458"/>
    <n v="0.83406000000000002"/>
  </r>
  <r>
    <s v="NAoPri_cohort"/>
    <n v="2018"/>
    <s v="Q3"/>
    <s v="Q3-2018"/>
    <x v="13"/>
    <x v="80"/>
    <s v="."/>
    <s v="Peninsula"/>
    <s v="stage_missing"/>
    <n v="529"/>
    <n v="0.82042000000000004"/>
  </r>
  <r>
    <s v="NAoPri_cohort"/>
    <n v="2018"/>
    <s v="Q4"/>
    <s v="Q4-2018"/>
    <x v="13"/>
    <x v="80"/>
    <s v="."/>
    <s v="Peninsula"/>
    <s v="stage_missing"/>
    <n v="455"/>
    <n v="0.70769000000000004"/>
  </r>
  <r>
    <s v="NAoPri_cohort"/>
    <n v="2019"/>
    <s v="Q1"/>
    <s v="Q1-2019"/>
    <x v="13"/>
    <x v="80"/>
    <s v="."/>
    <s v="Peninsula"/>
    <s v="stage_missing"/>
    <n v="408"/>
    <n v="0.88480000000000003"/>
  </r>
  <r>
    <s v="NAoPri_cohort"/>
    <n v="2019"/>
    <s v="Q2"/>
    <s v="Q2-2019"/>
    <x v="13"/>
    <x v="80"/>
    <s v="."/>
    <s v="Peninsula"/>
    <s v="stage_missing"/>
    <n v="534"/>
    <n v="0.89139000000000002"/>
  </r>
  <r>
    <s v="NAoPri_cohort"/>
    <n v="2019"/>
    <s v="Q3"/>
    <s v="Q3-2019"/>
    <x v="13"/>
    <x v="80"/>
    <s v="."/>
    <s v="Peninsula"/>
    <s v="stage_missing"/>
    <n v="473"/>
    <n v="0.85411999999999999"/>
  </r>
  <r>
    <s v="NAoPri_cohort"/>
    <n v="2019"/>
    <s v="Q4"/>
    <s v="Q4-2019"/>
    <x v="13"/>
    <x v="80"/>
    <s v="."/>
    <s v="Peninsula"/>
    <s v="stage_missing"/>
    <n v="428"/>
    <n v="0.85980999999999996"/>
  </r>
  <r>
    <s v="NAoPri_cohort"/>
    <n v="2020"/>
    <s v="Q1"/>
    <s v="Q1-2020"/>
    <x v="13"/>
    <x v="80"/>
    <s v="."/>
    <s v="Peninsula"/>
    <s v="stage_missing"/>
    <n v="442"/>
    <n v="0.80994999999999995"/>
  </r>
  <r>
    <s v="NAoPri_cohort"/>
    <n v="2020"/>
    <s v="Q2"/>
    <s v="Q2-2020"/>
    <x v="13"/>
    <x v="80"/>
    <s v="."/>
    <s v="Peninsula"/>
    <s v="stage_missing"/>
    <n v="283"/>
    <n v="0.79859000000000002"/>
  </r>
  <r>
    <s v="NAoPri_cohort"/>
    <n v="2020"/>
    <s v="Q3"/>
    <s v="Q3-2020"/>
    <x v="13"/>
    <x v="80"/>
    <s v="."/>
    <s v="Peninsula"/>
    <s v="stage_missing"/>
    <n v="383"/>
    <n v="0.81984000000000001"/>
  </r>
  <r>
    <s v="NAoPri_cohort"/>
    <n v="2020"/>
    <s v="Q4"/>
    <s v="Q4-2020"/>
    <x v="13"/>
    <x v="80"/>
    <s v="."/>
    <s v="Peninsula"/>
    <s v="stage_missing"/>
    <n v="411"/>
    <n v="0.74209000000000003"/>
  </r>
  <r>
    <s v="NAoPri_cohort"/>
    <n v="2021"/>
    <s v="Q1"/>
    <s v="Q1-2021"/>
    <x v="13"/>
    <x v="80"/>
    <s v="."/>
    <s v="Peninsula"/>
    <s v="stage_missing"/>
    <n v="401"/>
    <n v="0.80049999999999999"/>
  </r>
  <r>
    <s v="NAoPri_cohort"/>
    <n v="2021"/>
    <s v="Q2"/>
    <s v="Q2-2021"/>
    <x v="13"/>
    <x v="80"/>
    <s v="."/>
    <s v="Peninsula"/>
    <s v="stage_missing"/>
    <n v="475"/>
    <n v="0.82316"/>
  </r>
  <r>
    <s v="NAoPri_cohort"/>
    <n v="2021"/>
    <s v="Q3"/>
    <s v="Q3-2021"/>
    <x v="13"/>
    <x v="80"/>
    <s v="."/>
    <s v="Peninsula"/>
    <s v="stage_missing"/>
    <n v="470"/>
    <n v="0.77446999999999999"/>
  </r>
  <r>
    <s v="NAoPri_cohort"/>
    <n v="2021"/>
    <s v="Q4"/>
    <s v="Q4-2021"/>
    <x v="13"/>
    <x v="80"/>
    <s v="."/>
    <s v="Peninsula"/>
    <s v="stage_missing"/>
    <n v="463"/>
    <n v="0.74514000000000002"/>
  </r>
  <r>
    <s v="NAoPri_cohort"/>
    <n v="2022"/>
    <s v="Q1"/>
    <s v="Q1-2022"/>
    <x v="13"/>
    <x v="80"/>
    <s v="."/>
    <s v="Peninsula"/>
    <s v="stage_missing"/>
    <n v="466"/>
    <n v="0.77468000000000004"/>
  </r>
  <r>
    <s v="NAoPri_cohort"/>
    <n v="2022"/>
    <s v="Q2"/>
    <s v="Q2-2022"/>
    <x v="13"/>
    <x v="80"/>
    <s v="."/>
    <s v="Peninsula"/>
    <s v="stage_missing"/>
    <n v="480"/>
    <n v="0.6875"/>
  </r>
  <r>
    <s v="NAoPri_cohort"/>
    <n v="2022"/>
    <s v="Q3"/>
    <s v="Q3-2022"/>
    <x v="13"/>
    <x v="80"/>
    <s v="."/>
    <s v="Peninsula"/>
    <s v="stage_missing"/>
    <n v="443"/>
    <n v="0.67493999999999998"/>
  </r>
  <r>
    <s v="NAoPri_cohort"/>
    <n v="2022"/>
    <s v="Q4"/>
    <s v="Q4-2022"/>
    <x v="13"/>
    <x v="80"/>
    <s v="."/>
    <s v="Peninsula"/>
    <s v="stage_missing"/>
    <n v="429"/>
    <n v="0.65034999999999998"/>
  </r>
  <r>
    <s v="NAoPri_cohort"/>
    <n v="2023"/>
    <s v="Q1"/>
    <s v="Q1-2023"/>
    <x v="13"/>
    <x v="80"/>
    <s v="."/>
    <s v="Peninsula"/>
    <s v="stage_missing"/>
    <n v="467"/>
    <n v="0.72377000000000002"/>
  </r>
  <r>
    <s v="NAoPri_cohort"/>
    <n v="2018"/>
    <s v="Q1"/>
    <s v="Q1-2018"/>
    <x v="70"/>
    <x v="81"/>
    <s v="."/>
    <s v="Wessex"/>
    <s v="stage_missing"/>
    <n v="121"/>
    <n v="0.77685999999999999"/>
  </r>
  <r>
    <s v="NAoPri_cohort"/>
    <n v="2018"/>
    <s v="Q2"/>
    <s v="Q2-2018"/>
    <x v="70"/>
    <x v="81"/>
    <s v="."/>
    <s v="Wessex"/>
    <s v="stage_missing"/>
    <n v="139"/>
    <n v="0.92086000000000001"/>
  </r>
  <r>
    <s v="NAoPri_cohort"/>
    <n v="2018"/>
    <s v="Q3"/>
    <s v="Q3-2018"/>
    <x v="70"/>
    <x v="81"/>
    <s v="."/>
    <s v="Wessex"/>
    <s v="stage_missing"/>
    <n v="162"/>
    <n v="0.90741000000000005"/>
  </r>
  <r>
    <s v="NAoPri_cohort"/>
    <n v="2018"/>
    <s v="Q4"/>
    <s v="Q4-2018"/>
    <x v="70"/>
    <x v="81"/>
    <s v="."/>
    <s v="Wessex"/>
    <s v="stage_missing"/>
    <n v="129"/>
    <n v="0.92247999999999997"/>
  </r>
  <r>
    <s v="NAoPri_cohort"/>
    <n v="2019"/>
    <s v="Q1"/>
    <s v="Q1-2019"/>
    <x v="70"/>
    <x v="81"/>
    <s v="."/>
    <s v="Wessex"/>
    <s v="stage_missing"/>
    <n v="148"/>
    <n v="0.95945999999999998"/>
  </r>
  <r>
    <s v="NAoPri_cohort"/>
    <n v="2019"/>
    <s v="Q2"/>
    <s v="Q2-2019"/>
    <x v="70"/>
    <x v="81"/>
    <s v="."/>
    <s v="Wessex"/>
    <s v="stage_missing"/>
    <n v="128"/>
    <n v="0.90625"/>
  </r>
  <r>
    <s v="NAoPri_cohort"/>
    <n v="2019"/>
    <s v="Q3"/>
    <s v="Q3-2019"/>
    <x v="70"/>
    <x v="81"/>
    <s v="."/>
    <s v="Wessex"/>
    <s v="stage_missing"/>
    <n v="132"/>
    <n v="0.91666999999999998"/>
  </r>
  <r>
    <s v="NAoPri_cohort"/>
    <n v="2019"/>
    <s v="Q4"/>
    <s v="Q4-2019"/>
    <x v="70"/>
    <x v="81"/>
    <s v="."/>
    <s v="Wessex"/>
    <s v="stage_missing"/>
    <n v="158"/>
    <n v="0.93037999999999998"/>
  </r>
  <r>
    <s v="NAoPri_cohort"/>
    <n v="2020"/>
    <s v="Q1"/>
    <s v="Q1-2020"/>
    <x v="70"/>
    <x v="81"/>
    <s v="."/>
    <s v="Wessex"/>
    <s v="stage_missing"/>
    <n v="108"/>
    <n v="0.93518999999999997"/>
  </r>
  <r>
    <s v="NAoPri_cohort"/>
    <n v="2020"/>
    <s v="Q2"/>
    <s v="Q2-2020"/>
    <x v="70"/>
    <x v="81"/>
    <s v="."/>
    <s v="Wessex"/>
    <s v="stage_missing"/>
    <n v="79"/>
    <n v="0.89873000000000003"/>
  </r>
  <r>
    <s v="NAoPri_cohort"/>
    <n v="2020"/>
    <s v="Q3"/>
    <s v="Q3-2020"/>
    <x v="70"/>
    <x v="81"/>
    <s v="."/>
    <s v="Wessex"/>
    <s v="stage_missing"/>
    <n v="109"/>
    <n v="0.88073000000000001"/>
  </r>
  <r>
    <s v="NAoPri_cohort"/>
    <n v="2020"/>
    <s v="Q4"/>
    <s v="Q4-2020"/>
    <x v="70"/>
    <x v="81"/>
    <s v="."/>
    <s v="Wessex"/>
    <s v="stage_missing"/>
    <n v="96"/>
    <n v="0.86458000000000002"/>
  </r>
  <r>
    <s v="NAoPri_cohort"/>
    <n v="2021"/>
    <s v="Q1"/>
    <s v="Q1-2021"/>
    <x v="70"/>
    <x v="81"/>
    <s v="."/>
    <s v="Wessex"/>
    <s v="stage_missing"/>
    <n v="124"/>
    <n v="0.20968000000000001"/>
  </r>
  <r>
    <s v="NAoPri_cohort"/>
    <n v="2021"/>
    <s v="Q2"/>
    <s v="Q2-2021"/>
    <x v="70"/>
    <x v="81"/>
    <s v="."/>
    <s v="Wessex"/>
    <s v="stage_missing"/>
    <n v="137"/>
    <n v="0.81022000000000005"/>
  </r>
  <r>
    <s v="NAoPri_cohort"/>
    <n v="2021"/>
    <s v="Q3"/>
    <s v="Q3-2021"/>
    <x v="70"/>
    <x v="81"/>
    <s v="."/>
    <s v="Wessex"/>
    <s v="stage_missing"/>
    <n v="171"/>
    <n v="0.94152000000000002"/>
  </r>
  <r>
    <s v="NAoPri_cohort"/>
    <n v="2021"/>
    <s v="Q4"/>
    <s v="Q4-2021"/>
    <x v="70"/>
    <x v="81"/>
    <s v="."/>
    <s v="Wessex"/>
    <s v="stage_missing"/>
    <n v="147"/>
    <n v="0.98638999999999999"/>
  </r>
  <r>
    <s v="NAoPri_cohort"/>
    <n v="2022"/>
    <s v="Q1"/>
    <s v="Q1-2022"/>
    <x v="70"/>
    <x v="81"/>
    <s v="."/>
    <s v="Wessex"/>
    <s v="stage_missing"/>
    <n v="157"/>
    <n v="0.96177999999999997"/>
  </r>
  <r>
    <s v="NAoPri_cohort"/>
    <n v="2022"/>
    <s v="Q2"/>
    <s v="Q2-2022"/>
    <x v="70"/>
    <x v="81"/>
    <s v="."/>
    <s v="Wessex"/>
    <s v="stage_missing"/>
    <n v="148"/>
    <n v="0.95269999999999999"/>
  </r>
  <r>
    <s v="NAoPri_cohort"/>
    <n v="2022"/>
    <s v="Q3"/>
    <s v="Q3-2022"/>
    <x v="70"/>
    <x v="81"/>
    <s v="."/>
    <s v="Wessex"/>
    <s v="stage_missing"/>
    <n v="161"/>
    <n v="0.95652000000000004"/>
  </r>
  <r>
    <s v="NAoPri_cohort"/>
    <n v="2022"/>
    <s v="Q4"/>
    <s v="Q4-2022"/>
    <x v="70"/>
    <x v="81"/>
    <s v="."/>
    <s v="Wessex"/>
    <s v="stage_missing"/>
    <n v="144"/>
    <n v="0.96528000000000003"/>
  </r>
  <r>
    <s v="NAoPri_cohort"/>
    <n v="2023"/>
    <s v="Q1"/>
    <s v="Q1-2023"/>
    <x v="70"/>
    <x v="81"/>
    <s v="."/>
    <s v="Wessex"/>
    <s v="stage_missing"/>
    <n v="134"/>
    <n v="0.99253999999999998"/>
  </r>
  <r>
    <s v="NAoPri_cohort"/>
    <n v="2018"/>
    <s v="Q1"/>
    <s v="Q1-2018"/>
    <x v="71"/>
    <x v="82"/>
    <s v="."/>
    <s v="East of England - South"/>
    <s v="stage_missing"/>
    <n v="58"/>
    <n v="0.81033999999999995"/>
  </r>
  <r>
    <s v="NAoPri_cohort"/>
    <n v="2018"/>
    <s v="Q2"/>
    <s v="Q2-2018"/>
    <x v="71"/>
    <x v="82"/>
    <s v="."/>
    <s v="East of England - South"/>
    <s v="stage_missing"/>
    <n v="72"/>
    <n v="0.68056000000000005"/>
  </r>
  <r>
    <s v="NAoPri_cohort"/>
    <n v="2018"/>
    <s v="Q3"/>
    <s v="Q3-2018"/>
    <x v="71"/>
    <x v="82"/>
    <s v="."/>
    <s v="East of England - South"/>
    <s v="stage_missing"/>
    <n v="74"/>
    <n v="0.21622"/>
  </r>
  <r>
    <s v="NAoPri_cohort"/>
    <n v="2018"/>
    <s v="Q4"/>
    <s v="Q4-2018"/>
    <x v="71"/>
    <x v="82"/>
    <s v="."/>
    <s v="East of England - South"/>
    <s v="stage_missing"/>
    <n v="79"/>
    <n v="0.46834999999999999"/>
  </r>
  <r>
    <s v="NAoPri_cohort"/>
    <n v="2019"/>
    <s v="Q1"/>
    <s v="Q1-2019"/>
    <x v="71"/>
    <x v="82"/>
    <s v="."/>
    <s v="East of England - South"/>
    <s v="stage_missing"/>
    <n v="70"/>
    <n v="0.77142999999999995"/>
  </r>
  <r>
    <s v="NAoPri_cohort"/>
    <n v="2019"/>
    <s v="Q2"/>
    <s v="Q2-2019"/>
    <x v="71"/>
    <x v="82"/>
    <s v="."/>
    <s v="East of England - South"/>
    <s v="stage_missing"/>
    <n v="69"/>
    <n v="0.72463999999999995"/>
  </r>
  <r>
    <s v="NAoPri_cohort"/>
    <n v="2019"/>
    <s v="Q3"/>
    <s v="Q3-2019"/>
    <x v="71"/>
    <x v="82"/>
    <s v="."/>
    <s v="East of England - South"/>
    <s v="stage_missing"/>
    <n v="89"/>
    <n v="0.87639999999999996"/>
  </r>
  <r>
    <s v="NAoPri_cohort"/>
    <n v="2019"/>
    <s v="Q4"/>
    <s v="Q4-2019"/>
    <x v="71"/>
    <x v="82"/>
    <s v="."/>
    <s v="East of England - South"/>
    <s v="stage_missing"/>
    <n v="82"/>
    <n v="0.87805"/>
  </r>
  <r>
    <s v="NAoPri_cohort"/>
    <n v="2020"/>
    <s v="Q1"/>
    <s v="Q1-2020"/>
    <x v="71"/>
    <x v="82"/>
    <s v="."/>
    <s v="East of England - South"/>
    <s v="stage_missing"/>
    <n v="70"/>
    <n v="0.84286000000000005"/>
  </r>
  <r>
    <s v="NAoPri_cohort"/>
    <n v="2020"/>
    <s v="Q2"/>
    <s v="Q2-2020"/>
    <x v="71"/>
    <x v="82"/>
    <s v="."/>
    <s v="East of England - South"/>
    <s v="stage_missing"/>
    <n v="33"/>
    <n v="0.81818000000000002"/>
  </r>
  <r>
    <s v="NAoPri_cohort"/>
    <n v="2020"/>
    <s v="Q3"/>
    <s v="Q3-2020"/>
    <x v="71"/>
    <x v="82"/>
    <s v="."/>
    <s v="East of England - South"/>
    <s v="stage_missing"/>
    <n v="46"/>
    <n v="0.95652000000000004"/>
  </r>
  <r>
    <s v="NAoPri_cohort"/>
    <n v="2020"/>
    <s v="Q4"/>
    <s v="Q4-2020"/>
    <x v="71"/>
    <x v="82"/>
    <s v="."/>
    <s v="East of England - South"/>
    <s v="stage_missing"/>
    <n v="63"/>
    <n v="0.93650999999999995"/>
  </r>
  <r>
    <s v="NAoPri_cohort"/>
    <n v="2021"/>
    <s v="Q1"/>
    <s v="Q1-2021"/>
    <x v="71"/>
    <x v="82"/>
    <s v="."/>
    <s v="East of England - South"/>
    <s v="stage_missing"/>
    <n v="56"/>
    <n v="0.94642999999999999"/>
  </r>
  <r>
    <s v="NAoPri_cohort"/>
    <n v="2021"/>
    <s v="Q2"/>
    <s v="Q2-2021"/>
    <x v="71"/>
    <x v="82"/>
    <s v="."/>
    <s v="East of England - South"/>
    <s v="stage_missing"/>
    <n v="88"/>
    <n v="0.92044999999999999"/>
  </r>
  <r>
    <s v="NAoPri_cohort"/>
    <n v="2021"/>
    <s v="Q3"/>
    <s v="Q3-2021"/>
    <x v="71"/>
    <x v="82"/>
    <s v="."/>
    <s v="East of England - South"/>
    <s v="stage_missing"/>
    <n v="70"/>
    <n v="0.9"/>
  </r>
  <r>
    <s v="NAoPri_cohort"/>
    <n v="2021"/>
    <s v="Q4"/>
    <s v="Q4-2021"/>
    <x v="71"/>
    <x v="82"/>
    <s v="."/>
    <s v="East of England - South"/>
    <s v="stage_missing"/>
    <n v="69"/>
    <n v="0.94203000000000003"/>
  </r>
  <r>
    <s v="NAoPri_cohort"/>
    <n v="2022"/>
    <s v="Q1"/>
    <s v="Q1-2022"/>
    <x v="71"/>
    <x v="82"/>
    <s v="."/>
    <s v="East of England - South"/>
    <s v="stage_missing"/>
    <n v="83"/>
    <n v="0.85541999999999996"/>
  </r>
  <r>
    <s v="NAoPri_cohort"/>
    <n v="2022"/>
    <s v="Q2"/>
    <s v="Q2-2022"/>
    <x v="71"/>
    <x v="82"/>
    <s v="."/>
    <s v="East of England - South"/>
    <s v="stage_missing"/>
    <n v="69"/>
    <n v="0.91303999999999996"/>
  </r>
  <r>
    <s v="NAoPri_cohort"/>
    <n v="2022"/>
    <s v="Q3"/>
    <s v="Q3-2022"/>
    <x v="71"/>
    <x v="82"/>
    <s v="."/>
    <s v="East of England - South"/>
    <s v="stage_missing"/>
    <n v="79"/>
    <n v="0.86075999999999997"/>
  </r>
  <r>
    <s v="NAoPri_cohort"/>
    <n v="2022"/>
    <s v="Q4"/>
    <s v="Q4-2022"/>
    <x v="71"/>
    <x v="82"/>
    <s v="."/>
    <s v="East of England - South"/>
    <s v="stage_missing"/>
    <n v="70"/>
    <n v="0.91429000000000005"/>
  </r>
  <r>
    <s v="NAoPri_cohort"/>
    <n v="2023"/>
    <s v="Q1"/>
    <s v="Q1-2023"/>
    <x v="71"/>
    <x v="82"/>
    <s v="."/>
    <s v="East of England - South"/>
    <s v="stage_missing"/>
    <n v="69"/>
    <n v="0.89854999999999996"/>
  </r>
  <r>
    <s v="NAoPri_cohort"/>
    <n v="2018"/>
    <s v="Q1"/>
    <s v="Q1-2018"/>
    <x v="72"/>
    <x v="83"/>
    <s v="."/>
    <s v="East of England - North"/>
    <s v="stage_missing"/>
    <n v="46"/>
    <n v="0.97826000000000002"/>
  </r>
  <r>
    <s v="NAoPri_cohort"/>
    <n v="2018"/>
    <s v="Q2"/>
    <s v="Q2-2018"/>
    <x v="72"/>
    <x v="83"/>
    <s v="."/>
    <s v="East of England - North"/>
    <s v="stage_missing"/>
    <n v="54"/>
    <n v="0.98148000000000002"/>
  </r>
  <r>
    <s v="NAoPri_cohort"/>
    <n v="2018"/>
    <s v="Q3"/>
    <s v="Q3-2018"/>
    <x v="72"/>
    <x v="83"/>
    <s v="."/>
    <s v="East of England - North"/>
    <s v="stage_missing"/>
    <n v="56"/>
    <n v="0.98214000000000001"/>
  </r>
  <r>
    <s v="NAoPri_cohort"/>
    <n v="2018"/>
    <s v="Q4"/>
    <s v="Q4-2018"/>
    <x v="72"/>
    <x v="83"/>
    <s v="."/>
    <s v="East of England - North"/>
    <s v="stage_missing"/>
    <n v="65"/>
    <n v="0.96923000000000004"/>
  </r>
  <r>
    <s v="NAoPri_cohort"/>
    <n v="2019"/>
    <s v="Q1"/>
    <s v="Q1-2019"/>
    <x v="72"/>
    <x v="83"/>
    <s v="."/>
    <s v="East of England - North"/>
    <s v="stage_missing"/>
    <n v="62"/>
    <n v="1"/>
  </r>
  <r>
    <s v="NAoPri_cohort"/>
    <n v="2019"/>
    <s v="Q2"/>
    <s v="Q2-2019"/>
    <x v="72"/>
    <x v="83"/>
    <s v="."/>
    <s v="East of England - North"/>
    <s v="stage_missing"/>
    <n v="69"/>
    <n v="0.98551"/>
  </r>
  <r>
    <s v="NAoPri_cohort"/>
    <n v="2019"/>
    <s v="Q3"/>
    <s v="Q3-2019"/>
    <x v="72"/>
    <x v="83"/>
    <s v="."/>
    <s v="East of England - North"/>
    <s v="stage_missing"/>
    <n v="64"/>
    <n v="0.875"/>
  </r>
  <r>
    <s v="NAoPri_cohort"/>
    <n v="2019"/>
    <s v="Q4"/>
    <s v="Q4-2019"/>
    <x v="72"/>
    <x v="83"/>
    <s v="."/>
    <s v="East of England - North"/>
    <s v="stage_missing"/>
    <n v="52"/>
    <n v="0.67308000000000001"/>
  </r>
  <r>
    <s v="NAoPri_cohort"/>
    <n v="2020"/>
    <s v="Q1"/>
    <s v="Q1-2020"/>
    <x v="72"/>
    <x v="83"/>
    <s v="."/>
    <s v="East of England - North"/>
    <s v="stage_missing"/>
    <n v="67"/>
    <n v="0.65671999999999997"/>
  </r>
  <r>
    <s v="NAoPri_cohort"/>
    <n v="2020"/>
    <s v="Q2"/>
    <s v="Q2-2020"/>
    <x v="72"/>
    <x v="83"/>
    <s v="."/>
    <s v="East of England - North"/>
    <s v="stage_missing"/>
    <n v="19"/>
    <n v="0.78947000000000001"/>
  </r>
  <r>
    <s v="NAoPri_cohort"/>
    <n v="2020"/>
    <s v="Q3"/>
    <s v="Q3-2020"/>
    <x v="72"/>
    <x v="83"/>
    <s v="."/>
    <s v="East of England - North"/>
    <s v="stage_missing"/>
    <n v="42"/>
    <n v="0.85714000000000001"/>
  </r>
  <r>
    <s v="NAoPri_cohort"/>
    <n v="2020"/>
    <s v="Q4"/>
    <s v="Q4-2020"/>
    <x v="72"/>
    <x v="83"/>
    <s v="."/>
    <s v="East of England - North"/>
    <s v="stage_missing"/>
    <n v="53"/>
    <n v="0.94340000000000002"/>
  </r>
  <r>
    <s v="NAoPri_cohort"/>
    <n v="2021"/>
    <s v="Q1"/>
    <s v="Q1-2021"/>
    <x v="72"/>
    <x v="83"/>
    <s v="."/>
    <s v="East of England - North"/>
    <s v="stage_missing"/>
    <n v="54"/>
    <n v="0.98148000000000002"/>
  </r>
  <r>
    <s v="NAoPri_cohort"/>
    <n v="2021"/>
    <s v="Q2"/>
    <s v="Q2-2021"/>
    <x v="72"/>
    <x v="83"/>
    <s v="."/>
    <s v="East of England - North"/>
    <s v="stage_missing"/>
    <n v="57"/>
    <n v="0.96491000000000005"/>
  </r>
  <r>
    <s v="NAoPri_cohort"/>
    <n v="2021"/>
    <s v="Q3"/>
    <s v="Q3-2021"/>
    <x v="72"/>
    <x v="83"/>
    <s v="."/>
    <s v="East of England - North"/>
    <s v="stage_missing"/>
    <n v="56"/>
    <n v="0.94642999999999999"/>
  </r>
  <r>
    <s v="NAoPri_cohort"/>
    <n v="2021"/>
    <s v="Q4"/>
    <s v="Q4-2021"/>
    <x v="72"/>
    <x v="83"/>
    <s v="."/>
    <s v="East of England - North"/>
    <s v="stage_missing"/>
    <n v="53"/>
    <n v="0.90566000000000002"/>
  </r>
  <r>
    <s v="NAoPri_cohort"/>
    <n v="2022"/>
    <s v="Q1"/>
    <s v="Q1-2022"/>
    <x v="72"/>
    <x v="83"/>
    <s v="."/>
    <s v="East of England - North"/>
    <s v="stage_missing"/>
    <n v="53"/>
    <n v="0.94340000000000002"/>
  </r>
  <r>
    <s v="NAoPri_cohort"/>
    <n v="2022"/>
    <s v="Q2"/>
    <s v="Q2-2022"/>
    <x v="72"/>
    <x v="83"/>
    <s v="."/>
    <s v="East of England - North"/>
    <s v="stage_missing"/>
    <n v="74"/>
    <n v="0.97297"/>
  </r>
  <r>
    <s v="NAoPri_cohort"/>
    <n v="2022"/>
    <s v="Q3"/>
    <s v="Q3-2022"/>
    <x v="72"/>
    <x v="83"/>
    <s v="."/>
    <s v="East of England - North"/>
    <s v="stage_missing"/>
    <n v="47"/>
    <n v="0.93616999999999995"/>
  </r>
  <r>
    <s v="NAoPri_cohort"/>
    <n v="2022"/>
    <s v="Q4"/>
    <s v="Q4-2022"/>
    <x v="72"/>
    <x v="83"/>
    <s v="."/>
    <s v="East of England - North"/>
    <s v="stage_missing"/>
    <n v="49"/>
    <n v="1"/>
  </r>
  <r>
    <s v="NAoPri_cohort"/>
    <n v="2023"/>
    <s v="Q1"/>
    <s v="Q1-2023"/>
    <x v="72"/>
    <x v="83"/>
    <s v="."/>
    <s v="East of England - North"/>
    <s v="stage_missing"/>
    <n v="39"/>
    <n v="0.97436"/>
  </r>
  <r>
    <s v="NAoPri_cohort"/>
    <n v="2018"/>
    <s v="Q1"/>
    <s v="Q1-2018"/>
    <x v="13"/>
    <x v="84"/>
    <s v="."/>
    <s v="West London"/>
    <s v="stage_missing"/>
    <n v="670"/>
    <n v="0.77910000000000001"/>
  </r>
  <r>
    <s v="NAoPri_cohort"/>
    <n v="2018"/>
    <s v="Q2"/>
    <s v="Q2-2018"/>
    <x v="13"/>
    <x v="84"/>
    <s v="."/>
    <s v="West London"/>
    <s v="stage_missing"/>
    <n v="668"/>
    <n v="0.74850000000000005"/>
  </r>
  <r>
    <s v="NAoPri_cohort"/>
    <n v="2018"/>
    <s v="Q3"/>
    <s v="Q3-2018"/>
    <x v="13"/>
    <x v="84"/>
    <s v="."/>
    <s v="West London"/>
    <s v="stage_missing"/>
    <n v="686"/>
    <n v="0.73614999999999997"/>
  </r>
  <r>
    <s v="NAoPri_cohort"/>
    <n v="2018"/>
    <s v="Q4"/>
    <s v="Q4-2018"/>
    <x v="13"/>
    <x v="84"/>
    <s v="."/>
    <s v="West London"/>
    <s v="stage_missing"/>
    <n v="659"/>
    <n v="0.73748000000000002"/>
  </r>
  <r>
    <s v="NAoPri_cohort"/>
    <n v="2019"/>
    <s v="Q1"/>
    <s v="Q1-2019"/>
    <x v="13"/>
    <x v="84"/>
    <s v="."/>
    <s v="West London"/>
    <s v="stage_missing"/>
    <n v="624"/>
    <n v="0.74519000000000002"/>
  </r>
  <r>
    <s v="NAoPri_cohort"/>
    <n v="2019"/>
    <s v="Q2"/>
    <s v="Q2-2019"/>
    <x v="13"/>
    <x v="84"/>
    <s v="."/>
    <s v="West London"/>
    <s v="stage_missing"/>
    <n v="613"/>
    <n v="0.76998"/>
  </r>
  <r>
    <s v="NAoPri_cohort"/>
    <n v="2019"/>
    <s v="Q3"/>
    <s v="Q3-2019"/>
    <x v="13"/>
    <x v="84"/>
    <s v="."/>
    <s v="West London"/>
    <s v="stage_missing"/>
    <n v="738"/>
    <n v="0.75880999999999998"/>
  </r>
  <r>
    <s v="NAoPri_cohort"/>
    <n v="2019"/>
    <s v="Q4"/>
    <s v="Q4-2019"/>
    <x v="13"/>
    <x v="84"/>
    <s v="."/>
    <s v="West London"/>
    <s v="stage_missing"/>
    <n v="697"/>
    <n v="0.80057"/>
  </r>
  <r>
    <s v="NAoPri_cohort"/>
    <n v="2020"/>
    <s v="Q1"/>
    <s v="Q1-2020"/>
    <x v="13"/>
    <x v="84"/>
    <s v="."/>
    <s v="West London"/>
    <s v="stage_missing"/>
    <n v="643"/>
    <n v="0.78383000000000003"/>
  </r>
  <r>
    <s v="NAoPri_cohort"/>
    <n v="2020"/>
    <s v="Q2"/>
    <s v="Q2-2020"/>
    <x v="13"/>
    <x v="84"/>
    <s v="."/>
    <s v="West London"/>
    <s v="stage_missing"/>
    <n v="345"/>
    <n v="0.80869999999999997"/>
  </r>
  <r>
    <s v="NAoPri_cohort"/>
    <n v="2020"/>
    <s v="Q3"/>
    <s v="Q3-2020"/>
    <x v="13"/>
    <x v="84"/>
    <s v="."/>
    <s v="West London"/>
    <s v="stage_missing"/>
    <n v="465"/>
    <n v="0.75053999999999998"/>
  </r>
  <r>
    <s v="NAoPri_cohort"/>
    <n v="2020"/>
    <s v="Q4"/>
    <s v="Q4-2020"/>
    <x v="13"/>
    <x v="84"/>
    <s v="."/>
    <s v="West London"/>
    <s v="stage_missing"/>
    <n v="610"/>
    <n v="0.69672000000000001"/>
  </r>
  <r>
    <s v="NAoPri_cohort"/>
    <n v="2021"/>
    <s v="Q1"/>
    <s v="Q1-2021"/>
    <x v="13"/>
    <x v="84"/>
    <s v="."/>
    <s v="West London"/>
    <s v="stage_missing"/>
    <n v="564"/>
    <n v="0.59397"/>
  </r>
  <r>
    <s v="NAoPri_cohort"/>
    <n v="2021"/>
    <s v="Q2"/>
    <s v="Q2-2021"/>
    <x v="13"/>
    <x v="84"/>
    <s v="."/>
    <s v="West London"/>
    <s v="stage_missing"/>
    <n v="718"/>
    <n v="0.55571000000000004"/>
  </r>
  <r>
    <s v="NAoPri_cohort"/>
    <n v="2021"/>
    <s v="Q3"/>
    <s v="Q3-2021"/>
    <x v="13"/>
    <x v="84"/>
    <s v="."/>
    <s v="West London"/>
    <s v="stage_missing"/>
    <n v="698"/>
    <n v="0.54154999999999998"/>
  </r>
  <r>
    <s v="NAoPri_cohort"/>
    <n v="2021"/>
    <s v="Q4"/>
    <s v="Q4-2021"/>
    <x v="13"/>
    <x v="84"/>
    <s v="."/>
    <s v="West London"/>
    <s v="stage_missing"/>
    <n v="697"/>
    <n v="0.56240999999999997"/>
  </r>
  <r>
    <s v="NAoPri_cohort"/>
    <n v="2022"/>
    <s v="Q1"/>
    <s v="Q1-2022"/>
    <x v="13"/>
    <x v="84"/>
    <s v="."/>
    <s v="West London"/>
    <s v="stage_missing"/>
    <n v="677"/>
    <n v="0.76071"/>
  </r>
  <r>
    <s v="NAoPri_cohort"/>
    <n v="2022"/>
    <s v="Q2"/>
    <s v="Q2-2022"/>
    <x v="13"/>
    <x v="84"/>
    <s v="."/>
    <s v="West London"/>
    <s v="stage_missing"/>
    <n v="691"/>
    <n v="0.73806000000000005"/>
  </r>
  <r>
    <s v="NAoPri_cohort"/>
    <n v="2022"/>
    <s v="Q3"/>
    <s v="Q3-2022"/>
    <x v="13"/>
    <x v="84"/>
    <s v="."/>
    <s v="West London"/>
    <s v="stage_missing"/>
    <n v="728"/>
    <n v="0.71153999999999995"/>
  </r>
  <r>
    <s v="NAoPri_cohort"/>
    <n v="2022"/>
    <s v="Q4"/>
    <s v="Q4-2022"/>
    <x v="13"/>
    <x v="84"/>
    <s v="."/>
    <s v="West London"/>
    <s v="stage_missing"/>
    <n v="669"/>
    <n v="0.73243999999999998"/>
  </r>
  <r>
    <s v="NAoPri_cohort"/>
    <n v="2023"/>
    <s v="Q1"/>
    <s v="Q1-2023"/>
    <x v="13"/>
    <x v="84"/>
    <s v="."/>
    <s v="West London"/>
    <s v="stage_missing"/>
    <n v="687"/>
    <n v="0.77437999999999996"/>
  </r>
  <r>
    <s v="NAoPri_cohort"/>
    <n v="2018"/>
    <s v="Q1"/>
    <s v="Q1-2018"/>
    <x v="73"/>
    <x v="85"/>
    <s v="."/>
    <s v="South Yorkshire and Bassetlaw"/>
    <s v="stage_missing"/>
    <n v="50"/>
    <n v="0.66"/>
  </r>
  <r>
    <s v="NAoPri_cohort"/>
    <n v="2018"/>
    <s v="Q2"/>
    <s v="Q2-2018"/>
    <x v="73"/>
    <x v="85"/>
    <s v="."/>
    <s v="South Yorkshire and Bassetlaw"/>
    <s v="stage_missing"/>
    <n v="60"/>
    <n v="0.71667000000000003"/>
  </r>
  <r>
    <s v="NAoPri_cohort"/>
    <n v="2018"/>
    <s v="Q3"/>
    <s v="Q3-2018"/>
    <x v="73"/>
    <x v="85"/>
    <s v="."/>
    <s v="South Yorkshire and Bassetlaw"/>
    <s v="stage_missing"/>
    <n v="57"/>
    <n v="0.78947000000000001"/>
  </r>
  <r>
    <s v="NAoPri_cohort"/>
    <n v="2018"/>
    <s v="Q4"/>
    <s v="Q4-2018"/>
    <x v="73"/>
    <x v="85"/>
    <s v="."/>
    <s v="South Yorkshire and Bassetlaw"/>
    <s v="stage_missing"/>
    <n v="57"/>
    <n v="0.70174999999999998"/>
  </r>
  <r>
    <s v="NAoPri_cohort"/>
    <n v="2019"/>
    <s v="Q1"/>
    <s v="Q1-2019"/>
    <x v="73"/>
    <x v="85"/>
    <s v="."/>
    <s v="South Yorkshire and Bassetlaw"/>
    <s v="stage_missing"/>
    <n v="55"/>
    <n v="0.85455000000000003"/>
  </r>
  <r>
    <s v="NAoPri_cohort"/>
    <n v="2019"/>
    <s v="Q2"/>
    <s v="Q2-2019"/>
    <x v="73"/>
    <x v="85"/>
    <s v="."/>
    <s v="South Yorkshire and Bassetlaw"/>
    <s v="stage_missing"/>
    <n v="59"/>
    <n v="0.72880999999999996"/>
  </r>
  <r>
    <s v="NAoPri_cohort"/>
    <n v="2019"/>
    <s v="Q3"/>
    <s v="Q3-2019"/>
    <x v="73"/>
    <x v="85"/>
    <s v="."/>
    <s v="South Yorkshire and Bassetlaw"/>
    <s v="stage_missing"/>
    <n v="60"/>
    <n v="0.7"/>
  </r>
  <r>
    <s v="NAoPri_cohort"/>
    <n v="2019"/>
    <s v="Q4"/>
    <s v="Q4-2019"/>
    <x v="73"/>
    <x v="85"/>
    <s v="."/>
    <s v="South Yorkshire and Bassetlaw"/>
    <s v="stage_missing"/>
    <n v="60"/>
    <n v="0.7"/>
  </r>
  <r>
    <s v="NAoPri_cohort"/>
    <n v="2020"/>
    <s v="Q1"/>
    <s v="Q1-2020"/>
    <x v="73"/>
    <x v="85"/>
    <s v="."/>
    <s v="South Yorkshire and Bassetlaw"/>
    <s v="stage_missing"/>
    <n v="46"/>
    <n v="0.60870000000000002"/>
  </r>
  <r>
    <s v="NAoPri_cohort"/>
    <n v="2020"/>
    <s v="Q2"/>
    <s v="Q2-2020"/>
    <x v="73"/>
    <x v="85"/>
    <s v="."/>
    <s v="South Yorkshire and Bassetlaw"/>
    <s v="stage_missing"/>
    <n v="16"/>
    <n v="0.5625"/>
  </r>
  <r>
    <s v="NAoPri_cohort"/>
    <n v="2020"/>
    <s v="Q3"/>
    <s v="Q3-2020"/>
    <x v="73"/>
    <x v="85"/>
    <s v="."/>
    <s v="South Yorkshire and Bassetlaw"/>
    <s v="stage_missing"/>
    <n v="43"/>
    <n v="0.65115999999999996"/>
  </r>
  <r>
    <s v="NAoPri_cohort"/>
    <n v="2020"/>
    <s v="Q4"/>
    <s v="Q4-2020"/>
    <x v="73"/>
    <x v="85"/>
    <s v="."/>
    <s v="South Yorkshire and Bassetlaw"/>
    <s v="stage_missing"/>
    <n v="52"/>
    <n v="0.76922999999999997"/>
  </r>
  <r>
    <s v="NAoPri_cohort"/>
    <n v="2021"/>
    <s v="Q1"/>
    <s v="Q1-2021"/>
    <x v="73"/>
    <x v="85"/>
    <s v="."/>
    <s v="South Yorkshire and Bassetlaw"/>
    <s v="stage_missing"/>
    <n v="71"/>
    <n v="0.81689999999999996"/>
  </r>
  <r>
    <s v="NAoPri_cohort"/>
    <n v="2021"/>
    <s v="Q2"/>
    <s v="Q2-2021"/>
    <x v="73"/>
    <x v="85"/>
    <s v="."/>
    <s v="South Yorkshire and Bassetlaw"/>
    <s v="stage_missing"/>
    <n v="69"/>
    <n v="0.78261000000000003"/>
  </r>
  <r>
    <s v="NAoPri_cohort"/>
    <n v="2021"/>
    <s v="Q3"/>
    <s v="Q3-2021"/>
    <x v="73"/>
    <x v="85"/>
    <s v="."/>
    <s v="South Yorkshire and Bassetlaw"/>
    <s v="stage_missing"/>
    <n v="60"/>
    <n v="0.81667000000000001"/>
  </r>
  <r>
    <s v="NAoPri_cohort"/>
    <n v="2021"/>
    <s v="Q4"/>
    <s v="Q4-2021"/>
    <x v="73"/>
    <x v="85"/>
    <s v="."/>
    <s v="South Yorkshire and Bassetlaw"/>
    <s v="stage_missing"/>
    <n v="62"/>
    <n v="0.75805999999999996"/>
  </r>
  <r>
    <s v="NAoPri_cohort"/>
    <n v="2022"/>
    <s v="Q1"/>
    <s v="Q1-2022"/>
    <x v="73"/>
    <x v="85"/>
    <s v="."/>
    <s v="South Yorkshire and Bassetlaw"/>
    <s v="stage_missing"/>
    <n v="76"/>
    <n v="0.75"/>
  </r>
  <r>
    <s v="NAoPri_cohort"/>
    <n v="2022"/>
    <s v="Q2"/>
    <s v="Q2-2022"/>
    <x v="73"/>
    <x v="85"/>
    <s v="."/>
    <s v="South Yorkshire and Bassetlaw"/>
    <s v="stage_missing"/>
    <n v="47"/>
    <n v="0.72340000000000004"/>
  </r>
  <r>
    <s v="NAoPri_cohort"/>
    <n v="2022"/>
    <s v="Q3"/>
    <s v="Q3-2022"/>
    <x v="73"/>
    <x v="85"/>
    <s v="."/>
    <s v="South Yorkshire and Bassetlaw"/>
    <s v="stage_missing"/>
    <n v="64"/>
    <n v="0.64061999999999997"/>
  </r>
  <r>
    <s v="NAoPri_cohort"/>
    <n v="2022"/>
    <s v="Q4"/>
    <s v="Q4-2022"/>
    <x v="73"/>
    <x v="85"/>
    <s v="."/>
    <s v="South Yorkshire and Bassetlaw"/>
    <s v="stage_missing"/>
    <n v="49"/>
    <n v="0.75509999999999999"/>
  </r>
  <r>
    <s v="NAoPri_cohort"/>
    <n v="2023"/>
    <s v="Q1"/>
    <s v="Q1-2023"/>
    <x v="73"/>
    <x v="85"/>
    <s v="."/>
    <s v="South Yorkshire and Bassetlaw"/>
    <s v="stage_missing"/>
    <n v="57"/>
    <n v="0.73684000000000005"/>
  </r>
  <r>
    <s v="NAoPri_cohort"/>
    <n v="2018"/>
    <s v="Q1"/>
    <s v="Q1-2018"/>
    <x v="74"/>
    <x v="86"/>
    <s v="."/>
    <s v="Thames Valley"/>
    <s v="stage_missing"/>
    <n v="74"/>
    <n v="0.72972999999999999"/>
  </r>
  <r>
    <s v="NAoPri_cohort"/>
    <n v="2018"/>
    <s v="Q2"/>
    <s v="Q2-2018"/>
    <x v="74"/>
    <x v="86"/>
    <s v="."/>
    <s v="Thames Valley"/>
    <s v="stage_missing"/>
    <n v="90"/>
    <n v="0.57777999999999996"/>
  </r>
  <r>
    <s v="NAoPri_cohort"/>
    <n v="2018"/>
    <s v="Q3"/>
    <s v="Q3-2018"/>
    <x v="74"/>
    <x v="86"/>
    <s v="."/>
    <s v="Thames Valley"/>
    <s v="stage_missing"/>
    <n v="95"/>
    <n v="0.66315999999999997"/>
  </r>
  <r>
    <s v="NAoPri_cohort"/>
    <n v="2018"/>
    <s v="Q4"/>
    <s v="Q4-2018"/>
    <x v="74"/>
    <x v="86"/>
    <s v="."/>
    <s v="Thames Valley"/>
    <s v="stage_missing"/>
    <n v="89"/>
    <n v="0.80898999999999999"/>
  </r>
  <r>
    <s v="NAoPri_cohort"/>
    <n v="2019"/>
    <s v="Q1"/>
    <s v="Q1-2019"/>
    <x v="74"/>
    <x v="86"/>
    <s v="."/>
    <s v="Thames Valley"/>
    <s v="stage_missing"/>
    <n v="83"/>
    <n v="0.73494000000000004"/>
  </r>
  <r>
    <s v="NAoPri_cohort"/>
    <n v="2019"/>
    <s v="Q2"/>
    <s v="Q2-2019"/>
    <x v="74"/>
    <x v="86"/>
    <s v="."/>
    <s v="Thames Valley"/>
    <s v="stage_missing"/>
    <n v="77"/>
    <n v="0.81818000000000002"/>
  </r>
  <r>
    <s v="NAoPri_cohort"/>
    <n v="2019"/>
    <s v="Q3"/>
    <s v="Q3-2019"/>
    <x v="74"/>
    <x v="86"/>
    <s v="."/>
    <s v="Thames Valley"/>
    <s v="stage_missing"/>
    <n v="97"/>
    <n v="0.73196000000000006"/>
  </r>
  <r>
    <s v="NAoPri_cohort"/>
    <n v="2019"/>
    <s v="Q4"/>
    <s v="Q4-2019"/>
    <x v="74"/>
    <x v="86"/>
    <s v="."/>
    <s v="Thames Valley"/>
    <s v="stage_missing"/>
    <n v="86"/>
    <n v="0.80232999999999999"/>
  </r>
  <r>
    <s v="NAoPri_cohort"/>
    <n v="2020"/>
    <s v="Q1"/>
    <s v="Q1-2020"/>
    <x v="74"/>
    <x v="86"/>
    <s v="."/>
    <s v="Thames Valley"/>
    <s v="stage_missing"/>
    <n v="77"/>
    <n v="0.66234000000000004"/>
  </r>
  <r>
    <s v="NAoPri_cohort"/>
    <n v="2020"/>
    <s v="Q2"/>
    <s v="Q2-2020"/>
    <x v="74"/>
    <x v="86"/>
    <s v="."/>
    <s v="Thames Valley"/>
    <s v="stage_missing"/>
    <n v="39"/>
    <n v="0.48718"/>
  </r>
  <r>
    <s v="NAoPri_cohort"/>
    <n v="2020"/>
    <s v="Q3"/>
    <s v="Q3-2020"/>
    <x v="74"/>
    <x v="86"/>
    <s v="."/>
    <s v="Thames Valley"/>
    <s v="stage_missing"/>
    <n v="67"/>
    <n v="0.67164000000000001"/>
  </r>
  <r>
    <s v="NAoPri_cohort"/>
    <n v="2020"/>
    <s v="Q4"/>
    <s v="Q4-2020"/>
    <x v="74"/>
    <x v="86"/>
    <s v="."/>
    <s v="Thames Valley"/>
    <s v="stage_missing"/>
    <n v="84"/>
    <n v="0.65476000000000001"/>
  </r>
  <r>
    <s v="NAoPri_cohort"/>
    <n v="2021"/>
    <s v="Q1"/>
    <s v="Q1-2021"/>
    <x v="74"/>
    <x v="86"/>
    <s v="."/>
    <s v="Thames Valley"/>
    <s v="stage_missing"/>
    <n v="96"/>
    <n v="0.6875"/>
  </r>
  <r>
    <s v="NAoPri_cohort"/>
    <n v="2021"/>
    <s v="Q2"/>
    <s v="Q2-2021"/>
    <x v="74"/>
    <x v="86"/>
    <s v="."/>
    <s v="Thames Valley"/>
    <s v="stage_missing"/>
    <n v="88"/>
    <n v="0.75"/>
  </r>
  <r>
    <s v="NAoPri_cohort"/>
    <n v="2021"/>
    <s v="Q3"/>
    <s v="Q3-2021"/>
    <x v="74"/>
    <x v="86"/>
    <s v="."/>
    <s v="Thames Valley"/>
    <s v="stage_missing"/>
    <n v="87"/>
    <n v="0.81608999999999998"/>
  </r>
  <r>
    <s v="NAoPri_cohort"/>
    <n v="2021"/>
    <s v="Q4"/>
    <s v="Q4-2021"/>
    <x v="74"/>
    <x v="86"/>
    <s v="."/>
    <s v="Thames Valley"/>
    <s v="stage_missing"/>
    <n v="116"/>
    <n v="0.79310000000000003"/>
  </r>
  <r>
    <s v="NAoPri_cohort"/>
    <n v="2022"/>
    <s v="Q1"/>
    <s v="Q1-2022"/>
    <x v="74"/>
    <x v="86"/>
    <s v="."/>
    <s v="Thames Valley"/>
    <s v="stage_missing"/>
    <n v="86"/>
    <n v="0.73255999999999999"/>
  </r>
  <r>
    <s v="NAoPri_cohort"/>
    <n v="2022"/>
    <s v="Q2"/>
    <s v="Q2-2022"/>
    <x v="74"/>
    <x v="86"/>
    <s v="."/>
    <s v="Thames Valley"/>
    <s v="stage_missing"/>
    <n v="112"/>
    <n v="0.75"/>
  </r>
  <r>
    <s v="NAoPri_cohort"/>
    <n v="2022"/>
    <s v="Q3"/>
    <s v="Q3-2022"/>
    <x v="74"/>
    <x v="86"/>
    <s v="."/>
    <s v="Thames Valley"/>
    <s v="stage_missing"/>
    <n v="104"/>
    <n v="0.75"/>
  </r>
  <r>
    <s v="NAoPri_cohort"/>
    <n v="2022"/>
    <s v="Q4"/>
    <s v="Q4-2022"/>
    <x v="74"/>
    <x v="86"/>
    <s v="."/>
    <s v="Thames Valley"/>
    <s v="stage_missing"/>
    <n v="95"/>
    <n v="0.65263000000000004"/>
  </r>
  <r>
    <s v="NAoPri_cohort"/>
    <n v="2023"/>
    <s v="Q1"/>
    <s v="Q1-2023"/>
    <x v="74"/>
    <x v="86"/>
    <s v="."/>
    <s v="Thames Valley"/>
    <s v="stage_missing"/>
    <n v="104"/>
    <n v="0.77885000000000004"/>
  </r>
  <r>
    <s v="NAoPri_cohort"/>
    <n v="2018"/>
    <s v="Q1"/>
    <s v="Q1-2018"/>
    <x v="75"/>
    <x v="87"/>
    <s v="."/>
    <s v="Peninsula"/>
    <s v="stage_missing"/>
    <n v="115"/>
    <n v="0.88695999999999997"/>
  </r>
  <r>
    <s v="NAoPri_cohort"/>
    <n v="2018"/>
    <s v="Q2"/>
    <s v="Q2-2018"/>
    <x v="75"/>
    <x v="87"/>
    <s v="."/>
    <s v="Peninsula"/>
    <s v="stage_missing"/>
    <n v="106"/>
    <n v="0.93396000000000001"/>
  </r>
  <r>
    <s v="NAoPri_cohort"/>
    <n v="2018"/>
    <s v="Q3"/>
    <s v="Q3-2018"/>
    <x v="75"/>
    <x v="87"/>
    <s v="."/>
    <s v="Peninsula"/>
    <s v="stage_missing"/>
    <n v="140"/>
    <n v="0.89285999999999999"/>
  </r>
  <r>
    <s v="NAoPri_cohort"/>
    <n v="2018"/>
    <s v="Q4"/>
    <s v="Q4-2018"/>
    <x v="75"/>
    <x v="87"/>
    <s v="."/>
    <s v="Peninsula"/>
    <s v="stage_missing"/>
    <n v="126"/>
    <n v="0.89683000000000002"/>
  </r>
  <r>
    <s v="NAoPri_cohort"/>
    <n v="2019"/>
    <s v="Q1"/>
    <s v="Q1-2019"/>
    <x v="75"/>
    <x v="87"/>
    <s v="."/>
    <s v="Peninsula"/>
    <s v="stage_missing"/>
    <n v="94"/>
    <n v="0.92552999999999996"/>
  </r>
  <r>
    <s v="NAoPri_cohort"/>
    <n v="2019"/>
    <s v="Q2"/>
    <s v="Q2-2019"/>
    <x v="75"/>
    <x v="87"/>
    <s v="."/>
    <s v="Peninsula"/>
    <s v="stage_missing"/>
    <n v="134"/>
    <n v="0.86567000000000005"/>
  </r>
  <r>
    <s v="NAoPri_cohort"/>
    <n v="2019"/>
    <s v="Q3"/>
    <s v="Q3-2019"/>
    <x v="75"/>
    <x v="87"/>
    <s v="."/>
    <s v="Peninsula"/>
    <s v="stage_missing"/>
    <n v="127"/>
    <n v="0.76378000000000001"/>
  </r>
  <r>
    <s v="NAoPri_cohort"/>
    <n v="2019"/>
    <s v="Q4"/>
    <s v="Q4-2019"/>
    <x v="75"/>
    <x v="87"/>
    <s v="."/>
    <s v="Peninsula"/>
    <s v="stage_missing"/>
    <n v="97"/>
    <n v="0.7732"/>
  </r>
  <r>
    <s v="NAoPri_cohort"/>
    <n v="2020"/>
    <s v="Q1"/>
    <s v="Q1-2020"/>
    <x v="75"/>
    <x v="87"/>
    <s v="."/>
    <s v="Peninsula"/>
    <s v="stage_missing"/>
    <n v="106"/>
    <n v="0.57547000000000004"/>
  </r>
  <r>
    <s v="NAoPri_cohort"/>
    <n v="2020"/>
    <s v="Q2"/>
    <s v="Q2-2020"/>
    <x v="75"/>
    <x v="87"/>
    <s v="."/>
    <s v="Peninsula"/>
    <s v="stage_missing"/>
    <n v="77"/>
    <n v="0.63636000000000004"/>
  </r>
  <r>
    <s v="NAoPri_cohort"/>
    <n v="2020"/>
    <s v="Q3"/>
    <s v="Q3-2020"/>
    <x v="75"/>
    <x v="87"/>
    <s v="."/>
    <s v="Peninsula"/>
    <s v="stage_missing"/>
    <n v="90"/>
    <n v="0.73333000000000004"/>
  </r>
  <r>
    <s v="NAoPri_cohort"/>
    <n v="2020"/>
    <s v="Q4"/>
    <s v="Q4-2020"/>
    <x v="75"/>
    <x v="87"/>
    <s v="."/>
    <s v="Peninsula"/>
    <s v="stage_missing"/>
    <n v="93"/>
    <n v="0.77419000000000004"/>
  </r>
  <r>
    <s v="NAoPri_cohort"/>
    <n v="2021"/>
    <s v="Q1"/>
    <s v="Q1-2021"/>
    <x v="75"/>
    <x v="87"/>
    <s v="."/>
    <s v="Peninsula"/>
    <s v="stage_missing"/>
    <n v="114"/>
    <n v="0.96491000000000005"/>
  </r>
  <r>
    <s v="NAoPri_cohort"/>
    <n v="2021"/>
    <s v="Q2"/>
    <s v="Q2-2021"/>
    <x v="75"/>
    <x v="87"/>
    <s v="."/>
    <s v="Peninsula"/>
    <s v="stage_missing"/>
    <n v="114"/>
    <n v="0.95613999999999999"/>
  </r>
  <r>
    <s v="NAoPri_cohort"/>
    <n v="2021"/>
    <s v="Q3"/>
    <s v="Q3-2021"/>
    <x v="75"/>
    <x v="87"/>
    <s v="."/>
    <s v="Peninsula"/>
    <s v="stage_missing"/>
    <n v="131"/>
    <n v="0.96182999999999996"/>
  </r>
  <r>
    <s v="NAoPri_cohort"/>
    <n v="2021"/>
    <s v="Q4"/>
    <s v="Q4-2021"/>
    <x v="75"/>
    <x v="87"/>
    <s v="."/>
    <s v="Peninsula"/>
    <s v="stage_missing"/>
    <n v="110"/>
    <n v="0.99090999999999996"/>
  </r>
  <r>
    <s v="NAoPri_cohort"/>
    <n v="2022"/>
    <s v="Q1"/>
    <s v="Q1-2022"/>
    <x v="75"/>
    <x v="87"/>
    <s v="."/>
    <s v="Peninsula"/>
    <s v="stage_missing"/>
    <n v="122"/>
    <n v="0.96721000000000001"/>
  </r>
  <r>
    <s v="NAoPri_cohort"/>
    <n v="2022"/>
    <s v="Q2"/>
    <s v="Q2-2022"/>
    <x v="75"/>
    <x v="87"/>
    <s v="."/>
    <s v="Peninsula"/>
    <s v="stage_missing"/>
    <n v="127"/>
    <n v="0.96062999999999998"/>
  </r>
  <r>
    <s v="NAoPri_cohort"/>
    <n v="2022"/>
    <s v="Q3"/>
    <s v="Q3-2022"/>
    <x v="75"/>
    <x v="87"/>
    <s v="."/>
    <s v="Peninsula"/>
    <s v="stage_missing"/>
    <n v="115"/>
    <n v="0.96521999999999997"/>
  </r>
  <r>
    <s v="NAoPri_cohort"/>
    <n v="2022"/>
    <s v="Q4"/>
    <s v="Q4-2022"/>
    <x v="75"/>
    <x v="87"/>
    <s v="."/>
    <s v="Peninsula"/>
    <s v="stage_missing"/>
    <n v="99"/>
    <n v="0.9798"/>
  </r>
  <r>
    <s v="NAoPri_cohort"/>
    <n v="2023"/>
    <s v="Q1"/>
    <s v="Q1-2023"/>
    <x v="75"/>
    <x v="87"/>
    <s v="."/>
    <s v="Peninsula"/>
    <s v="stage_missing"/>
    <n v="108"/>
    <n v="0.97221999999999997"/>
  </r>
  <r>
    <s v="NAoPri_cohort"/>
    <n v="2018"/>
    <s v="Q1"/>
    <s v="Q1-2018"/>
    <x v="76"/>
    <x v="88"/>
    <s v="."/>
    <s v="Peninsula"/>
    <s v="stage_missing"/>
    <n v="124"/>
    <n v="0.66129000000000004"/>
  </r>
  <r>
    <s v="NAoPri_cohort"/>
    <n v="2018"/>
    <s v="Q2"/>
    <s v="Q2-2018"/>
    <x v="76"/>
    <x v="88"/>
    <s v="."/>
    <s v="Peninsula"/>
    <s v="stage_missing"/>
    <n v="170"/>
    <n v="0.85882000000000003"/>
  </r>
  <r>
    <s v="NAoPri_cohort"/>
    <n v="2018"/>
    <s v="Q3"/>
    <s v="Q3-2018"/>
    <x v="76"/>
    <x v="88"/>
    <s v="."/>
    <s v="Peninsula"/>
    <s v="stage_missing"/>
    <n v="146"/>
    <n v="0.94520999999999999"/>
  </r>
  <r>
    <s v="NAoPri_cohort"/>
    <n v="2018"/>
    <s v="Q4"/>
    <s v="Q4-2018"/>
    <x v="76"/>
    <x v="88"/>
    <s v="."/>
    <s v="Peninsula"/>
    <s v="stage_missing"/>
    <n v="137"/>
    <n v="0.94160999999999995"/>
  </r>
  <r>
    <s v="NAoPri_cohort"/>
    <n v="2019"/>
    <s v="Q1"/>
    <s v="Q1-2019"/>
    <x v="76"/>
    <x v="88"/>
    <s v="."/>
    <s v="Peninsula"/>
    <s v="stage_missing"/>
    <n v="123"/>
    <n v="0.92683000000000004"/>
  </r>
  <r>
    <s v="NAoPri_cohort"/>
    <n v="2019"/>
    <s v="Q2"/>
    <s v="Q2-2019"/>
    <x v="76"/>
    <x v="88"/>
    <s v="."/>
    <s v="Peninsula"/>
    <s v="stage_missing"/>
    <n v="195"/>
    <n v="0.93332999999999999"/>
  </r>
  <r>
    <s v="NAoPri_cohort"/>
    <n v="2019"/>
    <s v="Q3"/>
    <s v="Q3-2019"/>
    <x v="76"/>
    <x v="88"/>
    <s v="."/>
    <s v="Peninsula"/>
    <s v="stage_missing"/>
    <n v="159"/>
    <n v="0.96855000000000002"/>
  </r>
  <r>
    <s v="NAoPri_cohort"/>
    <n v="2019"/>
    <s v="Q4"/>
    <s v="Q4-2019"/>
    <x v="76"/>
    <x v="88"/>
    <s v="."/>
    <s v="Peninsula"/>
    <s v="stage_missing"/>
    <n v="157"/>
    <n v="0.92993999999999999"/>
  </r>
  <r>
    <s v="NAoPri_cohort"/>
    <n v="2020"/>
    <s v="Q1"/>
    <s v="Q1-2020"/>
    <x v="76"/>
    <x v="88"/>
    <s v="."/>
    <s v="Peninsula"/>
    <s v="stage_missing"/>
    <n v="156"/>
    <n v="0.87821000000000005"/>
  </r>
  <r>
    <s v="NAoPri_cohort"/>
    <n v="2020"/>
    <s v="Q2"/>
    <s v="Q2-2020"/>
    <x v="76"/>
    <x v="88"/>
    <s v="."/>
    <s v="Peninsula"/>
    <s v="stage_missing"/>
    <n v="102"/>
    <n v="0.80391999999999997"/>
  </r>
  <r>
    <s v="NAoPri_cohort"/>
    <n v="2020"/>
    <s v="Q3"/>
    <s v="Q3-2020"/>
    <x v="76"/>
    <x v="88"/>
    <s v="."/>
    <s v="Peninsula"/>
    <s v="stage_missing"/>
    <n v="115"/>
    <n v="0.69564999999999999"/>
  </r>
  <r>
    <s v="NAoPri_cohort"/>
    <n v="2020"/>
    <s v="Q4"/>
    <s v="Q4-2020"/>
    <x v="76"/>
    <x v="88"/>
    <s v="."/>
    <s v="Peninsula"/>
    <s v="stage_missing"/>
    <n v="122"/>
    <n v="0.45901999999999998"/>
  </r>
  <r>
    <s v="NAoPri_cohort"/>
    <n v="2021"/>
    <s v="Q1"/>
    <s v="Q1-2021"/>
    <x v="76"/>
    <x v="88"/>
    <s v="."/>
    <s v="Peninsula"/>
    <s v="stage_missing"/>
    <n v="122"/>
    <n v="0.48360999999999998"/>
  </r>
  <r>
    <s v="NAoPri_cohort"/>
    <n v="2021"/>
    <s v="Q2"/>
    <s v="Q2-2021"/>
    <x v="76"/>
    <x v="88"/>
    <s v="."/>
    <s v="Peninsula"/>
    <s v="stage_missing"/>
    <n v="142"/>
    <n v="0.57745999999999997"/>
  </r>
  <r>
    <s v="NAoPri_cohort"/>
    <n v="2021"/>
    <s v="Q3"/>
    <s v="Q3-2021"/>
    <x v="76"/>
    <x v="88"/>
    <s v="."/>
    <s v="Peninsula"/>
    <s v="stage_missing"/>
    <n v="143"/>
    <n v="0.46853"/>
  </r>
  <r>
    <s v="NAoPri_cohort"/>
    <n v="2021"/>
    <s v="Q4"/>
    <s v="Q4-2021"/>
    <x v="76"/>
    <x v="88"/>
    <s v="."/>
    <s v="Peninsula"/>
    <s v="stage_missing"/>
    <n v="144"/>
    <n v="0.40971999999999997"/>
  </r>
  <r>
    <s v="NAoPri_cohort"/>
    <n v="2022"/>
    <s v="Q1"/>
    <s v="Q1-2022"/>
    <x v="76"/>
    <x v="88"/>
    <s v="."/>
    <s v="Peninsula"/>
    <s v="stage_missing"/>
    <n v="142"/>
    <n v="0.42958000000000002"/>
  </r>
  <r>
    <s v="NAoPri_cohort"/>
    <n v="2022"/>
    <s v="Q2"/>
    <s v="Q2-2022"/>
    <x v="76"/>
    <x v="88"/>
    <s v="."/>
    <s v="Peninsula"/>
    <s v="stage_missing"/>
    <n v="161"/>
    <n v="0.18634000000000001"/>
  </r>
  <r>
    <s v="NAoPri_cohort"/>
    <n v="2022"/>
    <s v="Q3"/>
    <s v="Q3-2022"/>
    <x v="76"/>
    <x v="88"/>
    <s v="."/>
    <s v="Peninsula"/>
    <s v="stage_missing"/>
    <n v="139"/>
    <n v="0.15107999999999999"/>
  </r>
  <r>
    <s v="NAoPri_cohort"/>
    <n v="2022"/>
    <s v="Q4"/>
    <s v="Q4-2022"/>
    <x v="76"/>
    <x v="88"/>
    <s v="."/>
    <s v="Peninsula"/>
    <s v="stage_missing"/>
    <n v="159"/>
    <n v="0.19497"/>
  </r>
  <r>
    <s v="NAoPri_cohort"/>
    <n v="2023"/>
    <s v="Q1"/>
    <s v="Q1-2023"/>
    <x v="76"/>
    <x v="88"/>
    <s v="."/>
    <s v="Peninsula"/>
    <s v="stage_missing"/>
    <n v="159"/>
    <n v="0.28301999999999999"/>
  </r>
  <r>
    <s v="NAoPri_cohort"/>
    <n v="2018"/>
    <s v="Q1"/>
    <s v="Q1-2018"/>
    <x v="77"/>
    <x v="89"/>
    <s v="."/>
    <s v="North Central London"/>
    <s v="stage_missing"/>
    <n v="211"/>
    <n v="0.20852999999999999"/>
  </r>
  <r>
    <s v="NAoPri_cohort"/>
    <n v="2018"/>
    <s v="Q2"/>
    <s v="Q2-2018"/>
    <x v="77"/>
    <x v="89"/>
    <s v="."/>
    <s v="North Central London"/>
    <s v="stage_missing"/>
    <n v="231"/>
    <n v="0.23810000000000001"/>
  </r>
  <r>
    <s v="NAoPri_cohort"/>
    <n v="2018"/>
    <s v="Q3"/>
    <s v="Q3-2018"/>
    <x v="77"/>
    <x v="89"/>
    <s v="."/>
    <s v="North Central London"/>
    <s v="stage_missing"/>
    <n v="228"/>
    <n v="0.28070000000000001"/>
  </r>
  <r>
    <s v="NAoPri_cohort"/>
    <n v="2018"/>
    <s v="Q4"/>
    <s v="Q4-2018"/>
    <x v="77"/>
    <x v="89"/>
    <s v="."/>
    <s v="North Central London"/>
    <s v="stage_missing"/>
    <n v="243"/>
    <n v="0.42798000000000003"/>
  </r>
  <r>
    <s v="NAoPri_cohort"/>
    <n v="2019"/>
    <s v="Q1"/>
    <s v="Q1-2019"/>
    <x v="77"/>
    <x v="89"/>
    <s v="."/>
    <s v="North Central London"/>
    <s v="stage_missing"/>
    <n v="232"/>
    <n v="0.375"/>
  </r>
  <r>
    <s v="NAoPri_cohort"/>
    <n v="2019"/>
    <s v="Q2"/>
    <s v="Q2-2019"/>
    <x v="77"/>
    <x v="89"/>
    <s v="."/>
    <s v="North Central London"/>
    <s v="stage_missing"/>
    <n v="306"/>
    <n v="0.42809999999999998"/>
  </r>
  <r>
    <s v="NAoPri_cohort"/>
    <n v="2019"/>
    <s v="Q3"/>
    <s v="Q3-2019"/>
    <x v="77"/>
    <x v="89"/>
    <s v="."/>
    <s v="North Central London"/>
    <s v="stage_missing"/>
    <n v="259"/>
    <n v="0.49807000000000001"/>
  </r>
  <r>
    <s v="NAoPri_cohort"/>
    <n v="2019"/>
    <s v="Q4"/>
    <s v="Q4-2019"/>
    <x v="77"/>
    <x v="89"/>
    <s v="."/>
    <s v="North Central London"/>
    <s v="stage_missing"/>
    <n v="331"/>
    <n v="0.52266000000000001"/>
  </r>
  <r>
    <s v="NAoPri_cohort"/>
    <n v="2020"/>
    <s v="Q1"/>
    <s v="Q1-2020"/>
    <x v="77"/>
    <x v="89"/>
    <s v="."/>
    <s v="North Central London"/>
    <s v="stage_missing"/>
    <n v="264"/>
    <n v="0.48864000000000002"/>
  </r>
  <r>
    <s v="NAoPri_cohort"/>
    <n v="2020"/>
    <s v="Q2"/>
    <s v="Q2-2020"/>
    <x v="77"/>
    <x v="89"/>
    <s v="."/>
    <s v="North Central London"/>
    <s v="stage_missing"/>
    <n v="103"/>
    <n v="0.45630999999999999"/>
  </r>
  <r>
    <s v="NAoPri_cohort"/>
    <n v="2020"/>
    <s v="Q3"/>
    <s v="Q3-2020"/>
    <x v="77"/>
    <x v="89"/>
    <s v="."/>
    <s v="North Central London"/>
    <s v="stage_missing"/>
    <n v="195"/>
    <n v="0.42564000000000002"/>
  </r>
  <r>
    <s v="NAoPri_cohort"/>
    <n v="2020"/>
    <s v="Q4"/>
    <s v="Q4-2020"/>
    <x v="77"/>
    <x v="89"/>
    <s v="."/>
    <s v="North Central London"/>
    <s v="stage_missing"/>
    <n v="229"/>
    <n v="0.43231000000000003"/>
  </r>
  <r>
    <s v="NAoPri_cohort"/>
    <n v="2021"/>
    <s v="Q1"/>
    <s v="Q1-2021"/>
    <x v="77"/>
    <x v="89"/>
    <s v="."/>
    <s v="North Central London"/>
    <s v="stage_missing"/>
    <n v="231"/>
    <n v="0.45022000000000001"/>
  </r>
  <r>
    <s v="NAoPri_cohort"/>
    <n v="2021"/>
    <s v="Q2"/>
    <s v="Q2-2021"/>
    <x v="77"/>
    <x v="89"/>
    <s v="."/>
    <s v="North Central London"/>
    <s v="stage_missing"/>
    <n v="316"/>
    <n v="0.47467999999999999"/>
  </r>
  <r>
    <s v="NAoPri_cohort"/>
    <n v="2021"/>
    <s v="Q3"/>
    <s v="Q3-2021"/>
    <x v="77"/>
    <x v="89"/>
    <s v="."/>
    <s v="North Central London"/>
    <s v="stage_missing"/>
    <n v="290"/>
    <n v="0.56206999999999996"/>
  </r>
  <r>
    <s v="NAoPri_cohort"/>
    <n v="2021"/>
    <s v="Q4"/>
    <s v="Q4-2021"/>
    <x v="77"/>
    <x v="89"/>
    <s v="."/>
    <s v="North Central London"/>
    <s v="stage_missing"/>
    <n v="285"/>
    <n v="0.52281"/>
  </r>
  <r>
    <s v="NAoPri_cohort"/>
    <n v="2022"/>
    <s v="Q1"/>
    <s v="Q1-2022"/>
    <x v="77"/>
    <x v="89"/>
    <s v="."/>
    <s v="North Central London"/>
    <s v="stage_missing"/>
    <n v="320"/>
    <n v="0.70313000000000003"/>
  </r>
  <r>
    <s v="NAoPri_cohort"/>
    <n v="2022"/>
    <s v="Q2"/>
    <s v="Q2-2022"/>
    <x v="77"/>
    <x v="89"/>
    <s v="."/>
    <s v="North Central London"/>
    <s v="stage_missing"/>
    <n v="298"/>
    <n v="0.69128000000000001"/>
  </r>
  <r>
    <s v="NAoPri_cohort"/>
    <n v="2022"/>
    <s v="Q3"/>
    <s v="Q3-2022"/>
    <x v="77"/>
    <x v="89"/>
    <s v="."/>
    <s v="North Central London"/>
    <s v="stage_missing"/>
    <n v="307"/>
    <n v="0.64168999999999998"/>
  </r>
  <r>
    <s v="NAoPri_cohort"/>
    <n v="2022"/>
    <s v="Q4"/>
    <s v="Q4-2022"/>
    <x v="77"/>
    <x v="89"/>
    <s v="."/>
    <s v="North Central London"/>
    <s v="stage_missing"/>
    <n v="269"/>
    <n v="0.73606000000000005"/>
  </r>
  <r>
    <s v="NAoPri_cohort"/>
    <n v="2023"/>
    <s v="Q1"/>
    <s v="Q1-2023"/>
    <x v="77"/>
    <x v="89"/>
    <s v="."/>
    <s v="North Central London"/>
    <s v="stage_missing"/>
    <n v="253"/>
    <n v="0.74307999999999996"/>
  </r>
  <r>
    <s v="NAoPri_cohort"/>
    <n v="2018"/>
    <s v="Q1"/>
    <s v="Q1-2018"/>
    <x v="78"/>
    <x v="90"/>
    <s v="."/>
    <s v="West London"/>
    <s v="stage_missing"/>
    <n v="168"/>
    <n v="0.75"/>
  </r>
  <r>
    <s v="NAoPri_cohort"/>
    <n v="2018"/>
    <s v="Q2"/>
    <s v="Q2-2018"/>
    <x v="78"/>
    <x v="90"/>
    <s v="."/>
    <s v="West London"/>
    <s v="stage_missing"/>
    <n v="171"/>
    <n v="0.73099000000000003"/>
  </r>
  <r>
    <s v="NAoPri_cohort"/>
    <n v="2018"/>
    <s v="Q3"/>
    <s v="Q3-2018"/>
    <x v="78"/>
    <x v="90"/>
    <s v="."/>
    <s v="West London"/>
    <s v="stage_missing"/>
    <n v="167"/>
    <n v="0.69460999999999995"/>
  </r>
  <r>
    <s v="NAoPri_cohort"/>
    <n v="2018"/>
    <s v="Q4"/>
    <s v="Q4-2018"/>
    <x v="78"/>
    <x v="90"/>
    <s v="."/>
    <s v="West London"/>
    <s v="stage_missing"/>
    <n v="116"/>
    <n v="0.65517000000000003"/>
  </r>
  <r>
    <s v="NAoPri_cohort"/>
    <n v="2019"/>
    <s v="Q1"/>
    <s v="Q1-2019"/>
    <x v="78"/>
    <x v="90"/>
    <s v="."/>
    <s v="West London"/>
    <s v="stage_missing"/>
    <n v="158"/>
    <n v="0.68986999999999998"/>
  </r>
  <r>
    <s v="NAoPri_cohort"/>
    <n v="2019"/>
    <s v="Q2"/>
    <s v="Q2-2019"/>
    <x v="78"/>
    <x v="90"/>
    <s v="."/>
    <s v="West London"/>
    <s v="stage_missing"/>
    <n v="156"/>
    <n v="0.62821000000000005"/>
  </r>
  <r>
    <s v="NAoPri_cohort"/>
    <n v="2019"/>
    <s v="Q3"/>
    <s v="Q3-2019"/>
    <x v="78"/>
    <x v="90"/>
    <s v="."/>
    <s v="West London"/>
    <s v="stage_missing"/>
    <n v="204"/>
    <n v="0.66666999999999998"/>
  </r>
  <r>
    <s v="NAoPri_cohort"/>
    <n v="2019"/>
    <s v="Q4"/>
    <s v="Q4-2019"/>
    <x v="78"/>
    <x v="90"/>
    <s v="."/>
    <s v="West London"/>
    <s v="stage_missing"/>
    <n v="172"/>
    <n v="0.72674000000000005"/>
  </r>
  <r>
    <s v="NAoPri_cohort"/>
    <n v="2020"/>
    <s v="Q1"/>
    <s v="Q1-2020"/>
    <x v="78"/>
    <x v="90"/>
    <s v="."/>
    <s v="West London"/>
    <s v="stage_missing"/>
    <n v="169"/>
    <n v="0.67456000000000005"/>
  </r>
  <r>
    <s v="NAoPri_cohort"/>
    <n v="2020"/>
    <s v="Q2"/>
    <s v="Q2-2020"/>
    <x v="78"/>
    <x v="90"/>
    <s v="."/>
    <s v="West London"/>
    <s v="stage_missing"/>
    <n v="102"/>
    <n v="0.69608000000000003"/>
  </r>
  <r>
    <s v="NAoPri_cohort"/>
    <n v="2020"/>
    <s v="Q3"/>
    <s v="Q3-2020"/>
    <x v="78"/>
    <x v="90"/>
    <s v="."/>
    <s v="West London"/>
    <s v="stage_missing"/>
    <n v="133"/>
    <n v="0.65414000000000005"/>
  </r>
  <r>
    <s v="NAoPri_cohort"/>
    <n v="2020"/>
    <s v="Q4"/>
    <s v="Q4-2020"/>
    <x v="78"/>
    <x v="90"/>
    <s v="."/>
    <s v="West London"/>
    <s v="stage_missing"/>
    <n v="164"/>
    <n v="0.53659000000000001"/>
  </r>
  <r>
    <s v="NAoPri_cohort"/>
    <n v="2021"/>
    <s v="Q1"/>
    <s v="Q1-2021"/>
    <x v="78"/>
    <x v="90"/>
    <s v="."/>
    <s v="West London"/>
    <s v="stage_missing"/>
    <n v="171"/>
    <n v="0.46783999999999998"/>
  </r>
  <r>
    <s v="NAoPri_cohort"/>
    <n v="2021"/>
    <s v="Q2"/>
    <s v="Q2-2021"/>
    <x v="78"/>
    <x v="90"/>
    <s v="."/>
    <s v="West London"/>
    <s v="stage_missing"/>
    <n v="191"/>
    <n v="0.49737999999999999"/>
  </r>
  <r>
    <s v="NAoPri_cohort"/>
    <n v="2021"/>
    <s v="Q3"/>
    <s v="Q3-2021"/>
    <x v="78"/>
    <x v="90"/>
    <s v="."/>
    <s v="West London"/>
    <s v="stage_missing"/>
    <n v="188"/>
    <n v="0.59043000000000001"/>
  </r>
  <r>
    <s v="NAoPri_cohort"/>
    <n v="2021"/>
    <s v="Q4"/>
    <s v="Q4-2021"/>
    <x v="78"/>
    <x v="90"/>
    <s v="."/>
    <s v="West London"/>
    <s v="stage_missing"/>
    <n v="189"/>
    <n v="0.60846999999999996"/>
  </r>
  <r>
    <s v="NAoPri_cohort"/>
    <n v="2022"/>
    <s v="Q1"/>
    <s v="Q1-2022"/>
    <x v="78"/>
    <x v="90"/>
    <s v="."/>
    <s v="West London"/>
    <s v="stage_missing"/>
    <n v="181"/>
    <n v="0.77900999999999998"/>
  </r>
  <r>
    <s v="NAoPri_cohort"/>
    <n v="2022"/>
    <s v="Q2"/>
    <s v="Q2-2022"/>
    <x v="78"/>
    <x v="90"/>
    <s v="."/>
    <s v="West London"/>
    <s v="stage_missing"/>
    <n v="181"/>
    <n v="0.77347999999999995"/>
  </r>
  <r>
    <s v="NAoPri_cohort"/>
    <n v="2022"/>
    <s v="Q3"/>
    <s v="Q3-2022"/>
    <x v="78"/>
    <x v="90"/>
    <s v="."/>
    <s v="West London"/>
    <s v="stage_missing"/>
    <n v="196"/>
    <n v="0.77551000000000003"/>
  </r>
  <r>
    <s v="NAoPri_cohort"/>
    <n v="2022"/>
    <s v="Q4"/>
    <s v="Q4-2022"/>
    <x v="78"/>
    <x v="90"/>
    <s v="."/>
    <s v="West London"/>
    <s v="stage_missing"/>
    <n v="215"/>
    <n v="0.68371999999999999"/>
  </r>
  <r>
    <s v="NAoPri_cohort"/>
    <n v="2023"/>
    <s v="Q1"/>
    <s v="Q1-2023"/>
    <x v="78"/>
    <x v="90"/>
    <s v="."/>
    <s v="West London"/>
    <s v="stage_missing"/>
    <n v="147"/>
    <n v="0.43536999999999998"/>
  </r>
  <r>
    <s v="NAoPri_cohort"/>
    <n v="2018"/>
    <s v="Q1"/>
    <s v="Q1-2018"/>
    <x v="79"/>
    <x v="91"/>
    <s v="."/>
    <s v="Surrey and Sussex"/>
    <s v="stage_missing"/>
    <n v="90"/>
    <n v="0.66666999999999998"/>
  </r>
  <r>
    <s v="NAoPri_cohort"/>
    <n v="2018"/>
    <s v="Q2"/>
    <s v="Q2-2018"/>
    <x v="79"/>
    <x v="91"/>
    <s v="."/>
    <s v="Surrey and Sussex"/>
    <s v="stage_missing"/>
    <n v="97"/>
    <n v="0.76288999999999996"/>
  </r>
  <r>
    <s v="NAoPri_cohort"/>
    <n v="2018"/>
    <s v="Q3"/>
    <s v="Q3-2018"/>
    <x v="79"/>
    <x v="91"/>
    <s v="."/>
    <s v="Surrey and Sussex"/>
    <s v="stage_missing"/>
    <n v="99"/>
    <n v="0.87878999999999996"/>
  </r>
  <r>
    <s v="NAoPri_cohort"/>
    <n v="2018"/>
    <s v="Q4"/>
    <s v="Q4-2018"/>
    <x v="79"/>
    <x v="91"/>
    <s v="."/>
    <s v="Surrey and Sussex"/>
    <s v="stage_missing"/>
    <n v="96"/>
    <n v="0.83333000000000002"/>
  </r>
  <r>
    <s v="NAoPri_cohort"/>
    <n v="2019"/>
    <s v="Q1"/>
    <s v="Q1-2019"/>
    <x v="79"/>
    <x v="91"/>
    <s v="."/>
    <s v="Surrey and Sussex"/>
    <s v="stage_missing"/>
    <n v="100"/>
    <n v="0.56000000000000005"/>
  </r>
  <r>
    <s v="NAoPri_cohort"/>
    <n v="2019"/>
    <s v="Q2"/>
    <s v="Q2-2019"/>
    <x v="79"/>
    <x v="91"/>
    <s v="."/>
    <s v="Surrey and Sussex"/>
    <s v="stage_missing"/>
    <n v="94"/>
    <n v="0.42553000000000002"/>
  </r>
  <r>
    <s v="NAoPri_cohort"/>
    <n v="2019"/>
    <s v="Q3"/>
    <s v="Q3-2019"/>
    <x v="79"/>
    <x v="91"/>
    <s v="."/>
    <s v="Surrey and Sussex"/>
    <s v="stage_missing"/>
    <n v="82"/>
    <n v="0.48780000000000001"/>
  </r>
  <r>
    <s v="NAoPri_cohort"/>
    <n v="2019"/>
    <s v="Q4"/>
    <s v="Q4-2019"/>
    <x v="79"/>
    <x v="91"/>
    <s v="."/>
    <s v="Surrey and Sussex"/>
    <s v="stage_missing"/>
    <n v="78"/>
    <n v="0.70513000000000003"/>
  </r>
  <r>
    <s v="NAoPri_cohort"/>
    <n v="2020"/>
    <s v="Q1"/>
    <s v="Q1-2020"/>
    <x v="79"/>
    <x v="91"/>
    <s v="."/>
    <s v="Surrey and Sussex"/>
    <s v="stage_missing"/>
    <n v="86"/>
    <n v="0.84884000000000004"/>
  </r>
  <r>
    <s v="NAoPri_cohort"/>
    <n v="2020"/>
    <s v="Q2"/>
    <s v="Q2-2020"/>
    <x v="79"/>
    <x v="91"/>
    <s v="."/>
    <s v="Surrey and Sussex"/>
    <s v="stage_missing"/>
    <n v="41"/>
    <n v="0.75609999999999999"/>
  </r>
  <r>
    <s v="NAoPri_cohort"/>
    <n v="2020"/>
    <s v="Q3"/>
    <s v="Q3-2020"/>
    <x v="79"/>
    <x v="91"/>
    <s v="."/>
    <s v="Surrey and Sussex"/>
    <s v="stage_missing"/>
    <n v="63"/>
    <n v="0.68254000000000004"/>
  </r>
  <r>
    <s v="NAoPri_cohort"/>
    <n v="2020"/>
    <s v="Q4"/>
    <s v="Q4-2020"/>
    <x v="79"/>
    <x v="91"/>
    <s v="."/>
    <s v="Surrey and Sussex"/>
    <s v="stage_missing"/>
    <n v="78"/>
    <n v="0.62821000000000005"/>
  </r>
  <r>
    <s v="NAoPri_cohort"/>
    <n v="2021"/>
    <s v="Q1"/>
    <s v="Q1-2021"/>
    <x v="79"/>
    <x v="91"/>
    <s v="."/>
    <s v="Surrey and Sussex"/>
    <s v="stage_missing"/>
    <n v="84"/>
    <n v="0.70238"/>
  </r>
  <r>
    <s v="NAoPri_cohort"/>
    <n v="2021"/>
    <s v="Q2"/>
    <s v="Q2-2021"/>
    <x v="79"/>
    <x v="91"/>
    <s v="."/>
    <s v="Surrey and Sussex"/>
    <s v="stage_missing"/>
    <n v="91"/>
    <n v="0.73626000000000003"/>
  </r>
  <r>
    <s v="NAoPri_cohort"/>
    <n v="2021"/>
    <s v="Q3"/>
    <s v="Q3-2021"/>
    <x v="79"/>
    <x v="91"/>
    <s v="."/>
    <s v="Surrey and Sussex"/>
    <s v="stage_missing"/>
    <n v="88"/>
    <n v="0.67044999999999999"/>
  </r>
  <r>
    <s v="NAoPri_cohort"/>
    <n v="2021"/>
    <s v="Q4"/>
    <s v="Q4-2021"/>
    <x v="79"/>
    <x v="91"/>
    <s v="."/>
    <s v="Surrey and Sussex"/>
    <s v="stage_missing"/>
    <n v="105"/>
    <n v="0.59048"/>
  </r>
  <r>
    <s v="NAoPri_cohort"/>
    <n v="2022"/>
    <s v="Q1"/>
    <s v="Q1-2022"/>
    <x v="79"/>
    <x v="91"/>
    <s v="."/>
    <s v="Surrey and Sussex"/>
    <s v="stage_missing"/>
    <n v="110"/>
    <n v="0.76363999999999999"/>
  </r>
  <r>
    <s v="NAoPri_cohort"/>
    <n v="2022"/>
    <s v="Q2"/>
    <s v="Q2-2022"/>
    <x v="79"/>
    <x v="91"/>
    <s v="."/>
    <s v="Surrey and Sussex"/>
    <s v="stage_missing"/>
    <n v="76"/>
    <n v="0.85526000000000002"/>
  </r>
  <r>
    <s v="NAoPri_cohort"/>
    <n v="2022"/>
    <s v="Q3"/>
    <s v="Q3-2022"/>
    <x v="79"/>
    <x v="91"/>
    <s v="."/>
    <s v="Surrey and Sussex"/>
    <s v="stage_missing"/>
    <n v="105"/>
    <n v="0.93332999999999999"/>
  </r>
  <r>
    <s v="NAoPri_cohort"/>
    <n v="2022"/>
    <s v="Q4"/>
    <s v="Q4-2022"/>
    <x v="79"/>
    <x v="91"/>
    <s v="."/>
    <s v="Surrey and Sussex"/>
    <s v="stage_missing"/>
    <n v="88"/>
    <n v="0.93181999999999998"/>
  </r>
  <r>
    <s v="NAoPri_cohort"/>
    <n v="2023"/>
    <s v="Q1"/>
    <s v="Q1-2023"/>
    <x v="79"/>
    <x v="91"/>
    <s v="."/>
    <s v="Surrey and Sussex"/>
    <s v="stage_missing"/>
    <n v="70"/>
    <n v="0.92857000000000001"/>
  </r>
  <r>
    <s v="NAoPri_cohort"/>
    <n v="2018"/>
    <s v="Q1"/>
    <s v="Q1-2018"/>
    <x v="80"/>
    <x v="92"/>
    <s v="."/>
    <s v="Somerset, Wiltshire, Avon and Gloucestershire"/>
    <s v="stage_missing"/>
    <n v="76"/>
    <n v="0.77632000000000001"/>
  </r>
  <r>
    <s v="NAoPri_cohort"/>
    <n v="2018"/>
    <s v="Q2"/>
    <s v="Q2-2018"/>
    <x v="80"/>
    <x v="92"/>
    <s v="."/>
    <s v="Somerset, Wiltshire, Avon and Gloucestershire"/>
    <s v="stage_missing"/>
    <n v="62"/>
    <n v="0.70967999999999998"/>
  </r>
  <r>
    <s v="NAoPri_cohort"/>
    <n v="2018"/>
    <s v="Q3"/>
    <s v="Q3-2018"/>
    <x v="80"/>
    <x v="92"/>
    <s v="."/>
    <s v="Somerset, Wiltshire, Avon and Gloucestershire"/>
    <s v="stage_missing"/>
    <n v="55"/>
    <n v="0.72726999999999997"/>
  </r>
  <r>
    <s v="NAoPri_cohort"/>
    <n v="2018"/>
    <s v="Q4"/>
    <s v="Q4-2018"/>
    <x v="80"/>
    <x v="92"/>
    <s v="."/>
    <s v="Somerset, Wiltshire, Avon and Gloucestershire"/>
    <s v="stage_missing"/>
    <n v="75"/>
    <n v="0.77332999999999996"/>
  </r>
  <r>
    <s v="NAoPri_cohort"/>
    <n v="2019"/>
    <s v="Q1"/>
    <s v="Q1-2019"/>
    <x v="80"/>
    <x v="92"/>
    <s v="."/>
    <s v="Somerset, Wiltshire, Avon and Gloucestershire"/>
    <s v="stage_missing"/>
    <n v="68"/>
    <n v="0.83823999999999999"/>
  </r>
  <r>
    <s v="NAoPri_cohort"/>
    <n v="2019"/>
    <s v="Q2"/>
    <s v="Q2-2019"/>
    <x v="80"/>
    <x v="92"/>
    <s v="."/>
    <s v="Somerset, Wiltshire, Avon and Gloucestershire"/>
    <s v="stage_missing"/>
    <n v="61"/>
    <n v="0.78688999999999998"/>
  </r>
  <r>
    <s v="NAoPri_cohort"/>
    <n v="2019"/>
    <s v="Q3"/>
    <s v="Q3-2019"/>
    <x v="80"/>
    <x v="92"/>
    <s v="."/>
    <s v="Somerset, Wiltshire, Avon and Gloucestershire"/>
    <s v="stage_missing"/>
    <n v="84"/>
    <n v="0.66666999999999998"/>
  </r>
  <r>
    <s v="NAoPri_cohort"/>
    <n v="2019"/>
    <s v="Q4"/>
    <s v="Q4-2019"/>
    <x v="80"/>
    <x v="92"/>
    <s v="."/>
    <s v="Somerset, Wiltshire, Avon and Gloucestershire"/>
    <s v="stage_missing"/>
    <n v="69"/>
    <n v="0.79710000000000003"/>
  </r>
  <r>
    <s v="NAoPri_cohort"/>
    <n v="2020"/>
    <s v="Q1"/>
    <s v="Q1-2020"/>
    <x v="80"/>
    <x v="92"/>
    <s v="."/>
    <s v="Somerset, Wiltshire, Avon and Gloucestershire"/>
    <s v="stage_missing"/>
    <n v="62"/>
    <n v="0.62902999999999998"/>
  </r>
  <r>
    <s v="NAoPri_cohort"/>
    <n v="2020"/>
    <s v="Q2"/>
    <s v="Q2-2020"/>
    <x v="80"/>
    <x v="92"/>
    <s v="."/>
    <s v="Somerset, Wiltshire, Avon and Gloucestershire"/>
    <s v="stage_missing"/>
    <n v="59"/>
    <n v="0.62712000000000001"/>
  </r>
  <r>
    <s v="NAoPri_cohort"/>
    <n v="2020"/>
    <s v="Q3"/>
    <s v="Q3-2020"/>
    <x v="80"/>
    <x v="92"/>
    <s v="."/>
    <s v="Somerset, Wiltshire, Avon and Gloucestershire"/>
    <s v="stage_missing"/>
    <n v="86"/>
    <n v="0.32557999999999998"/>
  </r>
  <r>
    <s v="NAoPri_cohort"/>
    <n v="2020"/>
    <s v="Q4"/>
    <s v="Q4-2020"/>
    <x v="80"/>
    <x v="92"/>
    <s v="."/>
    <s v="Somerset, Wiltshire, Avon and Gloucestershire"/>
    <s v="stage_missing"/>
    <n v="72"/>
    <n v="0.375"/>
  </r>
  <r>
    <s v="NAoPri_cohort"/>
    <n v="2021"/>
    <s v="Q1"/>
    <s v="Q1-2021"/>
    <x v="80"/>
    <x v="92"/>
    <s v="."/>
    <s v="Somerset, Wiltshire, Avon and Gloucestershire"/>
    <s v="stage_missing"/>
    <n v="77"/>
    <n v="0.94804999999999995"/>
  </r>
  <r>
    <s v="NAoPri_cohort"/>
    <n v="2021"/>
    <s v="Q2"/>
    <s v="Q2-2021"/>
    <x v="80"/>
    <x v="92"/>
    <s v="."/>
    <s v="Somerset, Wiltshire, Avon and Gloucestershire"/>
    <s v="stage_missing"/>
    <n v="78"/>
    <n v="0.97436"/>
  </r>
  <r>
    <s v="NAoPri_cohort"/>
    <n v="2021"/>
    <s v="Q3"/>
    <s v="Q3-2021"/>
    <x v="80"/>
    <x v="92"/>
    <s v="."/>
    <s v="Somerset, Wiltshire, Avon and Gloucestershire"/>
    <s v="stage_missing"/>
    <n v="84"/>
    <n v="0.95238"/>
  </r>
  <r>
    <s v="NAoPri_cohort"/>
    <n v="2021"/>
    <s v="Q4"/>
    <s v="Q4-2021"/>
    <x v="80"/>
    <x v="92"/>
    <s v="."/>
    <s v="Somerset, Wiltshire, Avon and Gloucestershire"/>
    <s v="stage_missing"/>
    <n v="81"/>
    <n v="0.96296000000000004"/>
  </r>
  <r>
    <s v="NAoPri_cohort"/>
    <n v="2022"/>
    <s v="Q1"/>
    <s v="Q1-2022"/>
    <x v="80"/>
    <x v="92"/>
    <s v="."/>
    <s v="Somerset, Wiltshire, Avon and Gloucestershire"/>
    <s v="stage_missing"/>
    <n v="83"/>
    <n v="0.96386000000000005"/>
  </r>
  <r>
    <s v="NAoPri_cohort"/>
    <n v="2022"/>
    <s v="Q2"/>
    <s v="Q2-2022"/>
    <x v="80"/>
    <x v="92"/>
    <s v="."/>
    <s v="Somerset, Wiltshire, Avon and Gloucestershire"/>
    <s v="stage_missing"/>
    <n v="101"/>
    <n v="0.88119000000000003"/>
  </r>
  <r>
    <s v="NAoPri_cohort"/>
    <n v="2022"/>
    <s v="Q3"/>
    <s v="Q3-2022"/>
    <x v="80"/>
    <x v="92"/>
    <s v="."/>
    <s v="Somerset, Wiltshire, Avon and Gloucestershire"/>
    <s v="stage_missing"/>
    <n v="85"/>
    <n v="0.88234999999999997"/>
  </r>
  <r>
    <s v="NAoPri_cohort"/>
    <n v="2022"/>
    <s v="Q4"/>
    <s v="Q4-2022"/>
    <x v="80"/>
    <x v="92"/>
    <s v="."/>
    <s v="Somerset, Wiltshire, Avon and Gloucestershire"/>
    <s v="stage_missing"/>
    <n v="64"/>
    <n v="0.95311999999999997"/>
  </r>
  <r>
    <s v="NAoPri_cohort"/>
    <n v="2023"/>
    <s v="Q1"/>
    <s v="Q1-2023"/>
    <x v="80"/>
    <x v="92"/>
    <s v="."/>
    <s v="Somerset, Wiltshire, Avon and Gloucestershire"/>
    <s v="stage_missing"/>
    <n v="66"/>
    <n v="0.92423999999999995"/>
  </r>
  <r>
    <s v="NAoPri_cohort"/>
    <n v="2018"/>
    <s v="Q1"/>
    <s v="Q1-2018"/>
    <x v="81"/>
    <x v="93"/>
    <s v="."/>
    <s v="West Midlands"/>
    <s v="stage_missing"/>
    <n v="90"/>
    <n v="0.67778000000000005"/>
  </r>
  <r>
    <s v="NAoPri_cohort"/>
    <n v="2018"/>
    <s v="Q2"/>
    <s v="Q2-2018"/>
    <x v="81"/>
    <x v="93"/>
    <s v="."/>
    <s v="West Midlands"/>
    <s v="stage_missing"/>
    <n v="99"/>
    <n v="0.68686999999999998"/>
  </r>
  <r>
    <s v="NAoPri_cohort"/>
    <n v="2018"/>
    <s v="Q3"/>
    <s v="Q3-2018"/>
    <x v="81"/>
    <x v="93"/>
    <s v="."/>
    <s v="West Midlands"/>
    <s v="stage_missing"/>
    <n v="82"/>
    <n v="0.82926999999999995"/>
  </r>
  <r>
    <s v="NAoPri_cohort"/>
    <n v="2018"/>
    <s v="Q4"/>
    <s v="Q4-2018"/>
    <x v="81"/>
    <x v="93"/>
    <s v="."/>
    <s v="West Midlands"/>
    <s v="stage_missing"/>
    <n v="102"/>
    <n v="0.81372999999999995"/>
  </r>
  <r>
    <s v="NAoPri_cohort"/>
    <n v="2019"/>
    <s v="Q1"/>
    <s v="Q1-2019"/>
    <x v="81"/>
    <x v="93"/>
    <s v="."/>
    <s v="West Midlands"/>
    <s v="stage_missing"/>
    <n v="84"/>
    <n v="0.86904999999999999"/>
  </r>
  <r>
    <s v="NAoPri_cohort"/>
    <n v="2019"/>
    <s v="Q2"/>
    <s v="Q2-2019"/>
    <x v="81"/>
    <x v="93"/>
    <s v="."/>
    <s v="West Midlands"/>
    <s v="stage_missing"/>
    <n v="99"/>
    <n v="0.88888999999999996"/>
  </r>
  <r>
    <s v="NAoPri_cohort"/>
    <n v="2019"/>
    <s v="Q3"/>
    <s v="Q3-2019"/>
    <x v="81"/>
    <x v="93"/>
    <s v="."/>
    <s v="West Midlands"/>
    <s v="stage_missing"/>
    <n v="86"/>
    <n v="0.93023"/>
  </r>
  <r>
    <s v="NAoPri_cohort"/>
    <n v="2019"/>
    <s v="Q4"/>
    <s v="Q4-2019"/>
    <x v="81"/>
    <x v="93"/>
    <s v="."/>
    <s v="West Midlands"/>
    <s v="stage_missing"/>
    <n v="102"/>
    <n v="0.84314"/>
  </r>
  <r>
    <s v="NAoPri_cohort"/>
    <n v="2020"/>
    <s v="Q1"/>
    <s v="Q1-2020"/>
    <x v="81"/>
    <x v="93"/>
    <s v="."/>
    <s v="West Midlands"/>
    <s v="stage_missing"/>
    <n v="125"/>
    <n v="0.93600000000000005"/>
  </r>
  <r>
    <s v="NAoPri_cohort"/>
    <n v="2020"/>
    <s v="Q2"/>
    <s v="Q2-2020"/>
    <x v="81"/>
    <x v="93"/>
    <s v="."/>
    <s v="West Midlands"/>
    <s v="stage_missing"/>
    <n v="45"/>
    <n v="0.95555999999999996"/>
  </r>
  <r>
    <s v="NAoPri_cohort"/>
    <n v="2020"/>
    <s v="Q3"/>
    <s v="Q3-2020"/>
    <x v="81"/>
    <x v="93"/>
    <s v="."/>
    <s v="West Midlands"/>
    <s v="stage_missing"/>
    <n v="70"/>
    <n v="0.85714000000000001"/>
  </r>
  <r>
    <s v="NAoPri_cohort"/>
    <n v="2020"/>
    <s v="Q4"/>
    <s v="Q4-2020"/>
    <x v="81"/>
    <x v="93"/>
    <s v="."/>
    <s v="West Midlands"/>
    <s v="stage_missing"/>
    <n v="75"/>
    <n v="0.86667000000000005"/>
  </r>
  <r>
    <s v="NAoPri_cohort"/>
    <n v="2021"/>
    <s v="Q1"/>
    <s v="Q1-2021"/>
    <x v="81"/>
    <x v="93"/>
    <s v="."/>
    <s v="West Midlands"/>
    <s v="stage_missing"/>
    <n v="66"/>
    <n v="0.95455000000000001"/>
  </r>
  <r>
    <s v="NAoPri_cohort"/>
    <n v="2021"/>
    <s v="Q2"/>
    <s v="Q2-2021"/>
    <x v="81"/>
    <x v="93"/>
    <s v="."/>
    <s v="West Midlands"/>
    <s v="stage_missing"/>
    <n v="83"/>
    <n v="0.92771000000000003"/>
  </r>
  <r>
    <s v="NAoPri_cohort"/>
    <n v="2021"/>
    <s v="Q3"/>
    <s v="Q3-2021"/>
    <x v="81"/>
    <x v="93"/>
    <s v="."/>
    <s v="West Midlands"/>
    <s v="stage_missing"/>
    <n v="101"/>
    <n v="0.94059000000000004"/>
  </r>
  <r>
    <s v="NAoPri_cohort"/>
    <n v="2021"/>
    <s v="Q4"/>
    <s v="Q4-2021"/>
    <x v="81"/>
    <x v="93"/>
    <s v="."/>
    <s v="West Midlands"/>
    <s v="stage_missing"/>
    <n v="104"/>
    <n v="0.93269000000000002"/>
  </r>
  <r>
    <s v="NAoPri_cohort"/>
    <n v="2022"/>
    <s v="Q1"/>
    <s v="Q1-2022"/>
    <x v="81"/>
    <x v="93"/>
    <s v="."/>
    <s v="West Midlands"/>
    <s v="stage_missing"/>
    <n v="108"/>
    <n v="0.92593000000000003"/>
  </r>
  <r>
    <s v="NAoPri_cohort"/>
    <n v="2022"/>
    <s v="Q2"/>
    <s v="Q2-2022"/>
    <x v="81"/>
    <x v="93"/>
    <s v="."/>
    <s v="West Midlands"/>
    <s v="stage_missing"/>
    <n v="125"/>
    <n v="0.96799999999999997"/>
  </r>
  <r>
    <s v="NAoPri_cohort"/>
    <n v="2022"/>
    <s v="Q3"/>
    <s v="Q3-2022"/>
    <x v="81"/>
    <x v="93"/>
    <s v="."/>
    <s v="West Midlands"/>
    <s v="stage_missing"/>
    <n v="94"/>
    <n v="0.92552999999999996"/>
  </r>
  <r>
    <s v="NAoPri_cohort"/>
    <n v="2022"/>
    <s v="Q4"/>
    <s v="Q4-2022"/>
    <x v="81"/>
    <x v="93"/>
    <s v="."/>
    <s v="West Midlands"/>
    <s v="stage_missing"/>
    <n v="97"/>
    <n v="0.95875999999999995"/>
  </r>
  <r>
    <s v="NAoPri_cohort"/>
    <n v="2023"/>
    <s v="Q1"/>
    <s v="Q1-2023"/>
    <x v="81"/>
    <x v="93"/>
    <s v="."/>
    <s v="West Midlands"/>
    <s v="stage_missing"/>
    <n v="114"/>
    <n v="0.97367999999999999"/>
  </r>
  <r>
    <s v="NAoPri_cohort"/>
    <n v="2018"/>
    <s v="Q1"/>
    <s v="Q1-2018"/>
    <x v="82"/>
    <x v="94"/>
    <s v="."/>
    <s v="Somerset, Wiltshire, Avon and Gloucestershire"/>
    <s v="stage_missing"/>
    <n v="36"/>
    <n v="0.77778000000000003"/>
  </r>
  <r>
    <s v="NAoPri_cohort"/>
    <n v="2018"/>
    <s v="Q2"/>
    <s v="Q2-2018"/>
    <x v="82"/>
    <x v="94"/>
    <s v="."/>
    <s v="Somerset, Wiltshire, Avon and Gloucestershire"/>
    <s v="stage_missing"/>
    <n v="45"/>
    <n v="0.91110999999999998"/>
  </r>
  <r>
    <s v="NAoPri_cohort"/>
    <n v="2018"/>
    <s v="Q3"/>
    <s v="Q3-2018"/>
    <x v="82"/>
    <x v="94"/>
    <s v="."/>
    <s v="Somerset, Wiltshire, Avon and Gloucestershire"/>
    <s v="stage_missing"/>
    <n v="50"/>
    <n v="0.9"/>
  </r>
  <r>
    <s v="NAoPri_cohort"/>
    <n v="2018"/>
    <s v="Q4"/>
    <s v="Q4-2018"/>
    <x v="82"/>
    <x v="94"/>
    <s v="."/>
    <s v="Somerset, Wiltshire, Avon and Gloucestershire"/>
    <s v="stage_missing"/>
    <n v="35"/>
    <n v="0.91429000000000005"/>
  </r>
  <r>
    <s v="NAoPri_cohort"/>
    <n v="2019"/>
    <s v="Q1"/>
    <s v="Q1-2019"/>
    <x v="82"/>
    <x v="94"/>
    <s v="."/>
    <s v="Somerset, Wiltshire, Avon and Gloucestershire"/>
    <s v="stage_missing"/>
    <n v="41"/>
    <n v="0.92683000000000004"/>
  </r>
  <r>
    <s v="NAoPri_cohort"/>
    <n v="2019"/>
    <s v="Q2"/>
    <s v="Q2-2019"/>
    <x v="82"/>
    <x v="94"/>
    <s v="."/>
    <s v="Somerset, Wiltshire, Avon and Gloucestershire"/>
    <s v="stage_missing"/>
    <n v="32"/>
    <n v="0.8125"/>
  </r>
  <r>
    <s v="NAoPri_cohort"/>
    <n v="2019"/>
    <s v="Q3"/>
    <s v="Q3-2019"/>
    <x v="82"/>
    <x v="94"/>
    <s v="."/>
    <s v="Somerset, Wiltshire, Avon and Gloucestershire"/>
    <s v="stage_missing"/>
    <n v="58"/>
    <n v="0.86207"/>
  </r>
  <r>
    <s v="NAoPri_cohort"/>
    <n v="2019"/>
    <s v="Q4"/>
    <s v="Q4-2019"/>
    <x v="82"/>
    <x v="94"/>
    <s v="."/>
    <s v="Somerset, Wiltshire, Avon and Gloucestershire"/>
    <s v="stage_missing"/>
    <n v="30"/>
    <n v="0.9"/>
  </r>
  <r>
    <s v="NAoPri_cohort"/>
    <n v="2020"/>
    <s v="Q1"/>
    <s v="Q1-2020"/>
    <x v="82"/>
    <x v="94"/>
    <s v="."/>
    <s v="Somerset, Wiltshire, Avon and Gloucestershire"/>
    <s v="stage_missing"/>
    <n v="41"/>
    <n v="0.97560999999999998"/>
  </r>
  <r>
    <s v="NAoPri_cohort"/>
    <n v="2020"/>
    <s v="Q2"/>
    <s v="Q2-2020"/>
    <x v="82"/>
    <x v="94"/>
    <s v="."/>
    <s v="Somerset, Wiltshire, Avon and Gloucestershire"/>
    <s v="stage_missing"/>
    <n v="36"/>
    <n v="0.97221999999999997"/>
  </r>
  <r>
    <s v="NAoPri_cohort"/>
    <n v="2020"/>
    <s v="Q3"/>
    <s v="Q3-2020"/>
    <x v="82"/>
    <x v="94"/>
    <s v="."/>
    <s v="Somerset, Wiltshire, Avon and Gloucestershire"/>
    <s v="stage_missing"/>
    <n v="52"/>
    <n v="0.92308000000000001"/>
  </r>
  <r>
    <s v="NAoPri_cohort"/>
    <n v="2020"/>
    <s v="Q4"/>
    <s v="Q4-2020"/>
    <x v="82"/>
    <x v="94"/>
    <s v="."/>
    <s v="Somerset, Wiltshire, Avon and Gloucestershire"/>
    <s v="stage_missing"/>
    <n v="45"/>
    <n v="0.88888999999999996"/>
  </r>
  <r>
    <s v="NAoPri_cohort"/>
    <n v="2021"/>
    <s v="Q1"/>
    <s v="Q1-2021"/>
    <x v="82"/>
    <x v="94"/>
    <s v="."/>
    <s v="Somerset, Wiltshire, Avon and Gloucestershire"/>
    <s v="stage_missing"/>
    <n v="41"/>
    <n v="0.90244000000000002"/>
  </r>
  <r>
    <s v="NAoPri_cohort"/>
    <n v="2021"/>
    <s v="Q2"/>
    <s v="Q2-2021"/>
    <x v="82"/>
    <x v="94"/>
    <s v="."/>
    <s v="Somerset, Wiltshire, Avon and Gloucestershire"/>
    <s v="stage_missing"/>
    <n v="36"/>
    <n v="0.91666999999999998"/>
  </r>
  <r>
    <s v="NAoPri_cohort"/>
    <n v="2021"/>
    <s v="Q3"/>
    <s v="Q3-2021"/>
    <x v="82"/>
    <x v="94"/>
    <s v="."/>
    <s v="Somerset, Wiltshire, Avon and Gloucestershire"/>
    <s v="stage_missing"/>
    <n v="44"/>
    <n v="0.79544999999999999"/>
  </r>
  <r>
    <s v="NAoPri_cohort"/>
    <n v="2021"/>
    <s v="Q4"/>
    <s v="Q4-2021"/>
    <x v="82"/>
    <x v="94"/>
    <s v="."/>
    <s v="Somerset, Wiltshire, Avon and Gloucestershire"/>
    <s v="stage_missing"/>
    <n v="56"/>
    <n v="0.80357000000000001"/>
  </r>
  <r>
    <s v="NAoPri_cohort"/>
    <n v="2022"/>
    <s v="Q1"/>
    <s v="Q1-2022"/>
    <x v="82"/>
    <x v="94"/>
    <s v="."/>
    <s v="Somerset, Wiltshire, Avon and Gloucestershire"/>
    <s v="stage_missing"/>
    <n v="42"/>
    <n v="0.83333000000000002"/>
  </r>
  <r>
    <s v="NAoPri_cohort"/>
    <n v="2022"/>
    <s v="Q2"/>
    <s v="Q2-2022"/>
    <x v="82"/>
    <x v="94"/>
    <s v="."/>
    <s v="Somerset, Wiltshire, Avon and Gloucestershire"/>
    <s v="stage_missing"/>
    <n v="38"/>
    <n v="0.78947000000000001"/>
  </r>
  <r>
    <s v="NAoPri_cohort"/>
    <n v="2022"/>
    <s v="Q3"/>
    <s v="Q3-2022"/>
    <x v="82"/>
    <x v="94"/>
    <s v="."/>
    <s v="Somerset, Wiltshire, Avon and Gloucestershire"/>
    <s v="stage_missing"/>
    <n v="52"/>
    <n v="0.86538000000000004"/>
  </r>
  <r>
    <s v="NAoPri_cohort"/>
    <n v="2022"/>
    <s v="Q4"/>
    <s v="Q4-2022"/>
    <x v="82"/>
    <x v="94"/>
    <s v="."/>
    <s v="Somerset, Wiltshire, Avon and Gloucestershire"/>
    <s v="stage_missing"/>
    <n v="55"/>
    <n v="0.92727000000000004"/>
  </r>
  <r>
    <s v="NAoPri_cohort"/>
    <n v="2023"/>
    <s v="Q1"/>
    <s v="Q1-2023"/>
    <x v="82"/>
    <x v="94"/>
    <s v="."/>
    <s v="Somerset, Wiltshire, Avon and Gloucestershire"/>
    <s v="stage_missing"/>
    <n v="42"/>
    <n v="0.90476000000000001"/>
  </r>
  <r>
    <s v="NAoPri_cohort"/>
    <n v="2018"/>
    <s v="Q1"/>
    <s v="Q1-2018"/>
    <x v="83"/>
    <x v="95"/>
    <s v="."/>
    <s v="West Midlands"/>
    <s v="stage_missing"/>
    <n v="92"/>
    <n v="0.96738999999999997"/>
  </r>
  <r>
    <s v="NAoPri_cohort"/>
    <n v="2018"/>
    <s v="Q2"/>
    <s v="Q2-2018"/>
    <x v="83"/>
    <x v="95"/>
    <s v="."/>
    <s v="West Midlands"/>
    <s v="stage_missing"/>
    <n v="100"/>
    <n v="0.99"/>
  </r>
  <r>
    <s v="NAoPri_cohort"/>
    <n v="2018"/>
    <s v="Q3"/>
    <s v="Q3-2018"/>
    <x v="83"/>
    <x v="95"/>
    <s v="."/>
    <s v="West Midlands"/>
    <s v="stage_missing"/>
    <n v="96"/>
    <n v="0.9375"/>
  </r>
  <r>
    <s v="NAoPri_cohort"/>
    <n v="2018"/>
    <s v="Q4"/>
    <s v="Q4-2018"/>
    <x v="83"/>
    <x v="95"/>
    <s v="."/>
    <s v="West Midlands"/>
    <s v="stage_missing"/>
    <n v="131"/>
    <n v="0.95420000000000005"/>
  </r>
  <r>
    <s v="NAoPri_cohort"/>
    <n v="2019"/>
    <s v="Q1"/>
    <s v="Q1-2019"/>
    <x v="83"/>
    <x v="95"/>
    <s v="."/>
    <s v="West Midlands"/>
    <s v="stage_missing"/>
    <n v="112"/>
    <n v="0.91964000000000001"/>
  </r>
  <r>
    <s v="NAoPri_cohort"/>
    <n v="2019"/>
    <s v="Q2"/>
    <s v="Q2-2019"/>
    <x v="83"/>
    <x v="95"/>
    <s v="."/>
    <s v="West Midlands"/>
    <s v="stage_missing"/>
    <n v="112"/>
    <n v="0.95535999999999999"/>
  </r>
  <r>
    <s v="NAoPri_cohort"/>
    <n v="2019"/>
    <s v="Q3"/>
    <s v="Q3-2019"/>
    <x v="83"/>
    <x v="95"/>
    <s v="."/>
    <s v="West Midlands"/>
    <s v="stage_missing"/>
    <n v="114"/>
    <n v="0.95613999999999999"/>
  </r>
  <r>
    <s v="NAoPri_cohort"/>
    <n v="2019"/>
    <s v="Q4"/>
    <s v="Q4-2019"/>
    <x v="83"/>
    <x v="95"/>
    <s v="."/>
    <s v="West Midlands"/>
    <s v="stage_missing"/>
    <n v="105"/>
    <n v="1"/>
  </r>
  <r>
    <s v="NAoPri_cohort"/>
    <n v="2020"/>
    <s v="Q1"/>
    <s v="Q1-2020"/>
    <x v="83"/>
    <x v="95"/>
    <s v="."/>
    <s v="West Midlands"/>
    <s v="stage_missing"/>
    <n v="109"/>
    <n v="0.92661000000000004"/>
  </r>
  <r>
    <s v="NAoPri_cohort"/>
    <n v="2020"/>
    <s v="Q2"/>
    <s v="Q2-2020"/>
    <x v="83"/>
    <x v="95"/>
    <s v="."/>
    <s v="West Midlands"/>
    <s v="stage_missing"/>
    <n v="44"/>
    <n v="0.95455000000000001"/>
  </r>
  <r>
    <s v="NAoPri_cohort"/>
    <n v="2020"/>
    <s v="Q3"/>
    <s v="Q3-2020"/>
    <x v="83"/>
    <x v="95"/>
    <s v="."/>
    <s v="West Midlands"/>
    <s v="stage_missing"/>
    <n v="68"/>
    <n v="0.85294000000000003"/>
  </r>
  <r>
    <s v="NAoPri_cohort"/>
    <n v="2020"/>
    <s v="Q4"/>
    <s v="Q4-2020"/>
    <x v="83"/>
    <x v="95"/>
    <s v="."/>
    <s v="West Midlands"/>
    <s v="stage_missing"/>
    <n v="101"/>
    <n v="0.84157999999999999"/>
  </r>
  <r>
    <s v="NAoPri_cohort"/>
    <n v="2021"/>
    <s v="Q1"/>
    <s v="Q1-2021"/>
    <x v="83"/>
    <x v="95"/>
    <s v="."/>
    <s v="West Midlands"/>
    <s v="stage_missing"/>
    <n v="94"/>
    <n v="1"/>
  </r>
  <r>
    <s v="NAoPri_cohort"/>
    <n v="2021"/>
    <s v="Q2"/>
    <s v="Q2-2021"/>
    <x v="83"/>
    <x v="95"/>
    <s v="."/>
    <s v="West Midlands"/>
    <s v="stage_missing"/>
    <n v="107"/>
    <n v="0.99065000000000003"/>
  </r>
  <r>
    <s v="NAoPri_cohort"/>
    <n v="2021"/>
    <s v="Q3"/>
    <s v="Q3-2021"/>
    <x v="83"/>
    <x v="95"/>
    <s v="."/>
    <s v="West Midlands"/>
    <s v="stage_missing"/>
    <n v="104"/>
    <n v="0.96153999999999995"/>
  </r>
  <r>
    <s v="NAoPri_cohort"/>
    <n v="2021"/>
    <s v="Q4"/>
    <s v="Q4-2021"/>
    <x v="83"/>
    <x v="95"/>
    <s v="."/>
    <s v="West Midlands"/>
    <s v="stage_missing"/>
    <n v="128"/>
    <n v="0.97655999999999998"/>
  </r>
  <r>
    <s v="NAoPri_cohort"/>
    <n v="2022"/>
    <s v="Q1"/>
    <s v="Q1-2022"/>
    <x v="83"/>
    <x v="95"/>
    <s v="."/>
    <s v="West Midlands"/>
    <s v="stage_missing"/>
    <n v="121"/>
    <n v="0.96694000000000002"/>
  </r>
  <r>
    <s v="NAoPri_cohort"/>
    <n v="2022"/>
    <s v="Q2"/>
    <s v="Q2-2022"/>
    <x v="83"/>
    <x v="95"/>
    <s v="."/>
    <s v="West Midlands"/>
    <s v="stage_missing"/>
    <n v="100"/>
    <n v="0.99"/>
  </r>
  <r>
    <s v="NAoPri_cohort"/>
    <n v="2022"/>
    <s v="Q3"/>
    <s v="Q3-2022"/>
    <x v="83"/>
    <x v="95"/>
    <s v="."/>
    <s v="West Midlands"/>
    <s v="stage_missing"/>
    <n v="117"/>
    <n v="0.98290999999999995"/>
  </r>
  <r>
    <s v="NAoPri_cohort"/>
    <n v="2022"/>
    <s v="Q4"/>
    <s v="Q4-2022"/>
    <x v="83"/>
    <x v="95"/>
    <s v="."/>
    <s v="West Midlands"/>
    <s v="stage_missing"/>
    <n v="88"/>
    <n v="0.97726999999999997"/>
  </r>
  <r>
    <s v="NAoPri_cohort"/>
    <n v="2023"/>
    <s v="Q1"/>
    <s v="Q1-2023"/>
    <x v="83"/>
    <x v="95"/>
    <s v="."/>
    <s v="West Midlands"/>
    <s v="stage_missing"/>
    <n v="101"/>
    <n v="0.94059000000000004"/>
  </r>
  <r>
    <s v="NAoPri_cohort"/>
    <n v="2018"/>
    <s v="Q1"/>
    <s v="Q1-2018"/>
    <x v="84"/>
    <x v="96"/>
    <s v="."/>
    <s v="South Yorkshire and Bassetlaw"/>
    <s v="stage_missing"/>
    <n v="116"/>
    <n v="0.22414000000000001"/>
  </r>
  <r>
    <s v="NAoPri_cohort"/>
    <n v="2018"/>
    <s v="Q2"/>
    <s v="Q2-2018"/>
    <x v="84"/>
    <x v="96"/>
    <s v="."/>
    <s v="South Yorkshire and Bassetlaw"/>
    <s v="stage_missing"/>
    <n v="128"/>
    <n v="0.39844000000000002"/>
  </r>
  <r>
    <s v="NAoPri_cohort"/>
    <n v="2018"/>
    <s v="Q3"/>
    <s v="Q3-2018"/>
    <x v="84"/>
    <x v="96"/>
    <s v="."/>
    <s v="South Yorkshire and Bassetlaw"/>
    <s v="stage_missing"/>
    <n v="137"/>
    <n v="0.78832000000000002"/>
  </r>
  <r>
    <s v="NAoPri_cohort"/>
    <n v="2018"/>
    <s v="Q4"/>
    <s v="Q4-2018"/>
    <x v="84"/>
    <x v="96"/>
    <s v="."/>
    <s v="South Yorkshire and Bassetlaw"/>
    <s v="stage_missing"/>
    <n v="125"/>
    <n v="0.72799999999999998"/>
  </r>
  <r>
    <s v="NAoPri_cohort"/>
    <n v="2019"/>
    <s v="Q1"/>
    <s v="Q1-2019"/>
    <x v="84"/>
    <x v="96"/>
    <s v="."/>
    <s v="South Yorkshire and Bassetlaw"/>
    <s v="stage_missing"/>
    <n v="125"/>
    <n v="0.72"/>
  </r>
  <r>
    <s v="NAoPri_cohort"/>
    <n v="2019"/>
    <s v="Q2"/>
    <s v="Q2-2019"/>
    <x v="84"/>
    <x v="96"/>
    <s v="."/>
    <s v="South Yorkshire and Bassetlaw"/>
    <s v="stage_missing"/>
    <n v="100"/>
    <n v="0.77"/>
  </r>
  <r>
    <s v="NAoPri_cohort"/>
    <n v="2019"/>
    <s v="Q3"/>
    <s v="Q3-2019"/>
    <x v="84"/>
    <x v="96"/>
    <s v="."/>
    <s v="South Yorkshire and Bassetlaw"/>
    <s v="stage_missing"/>
    <n v="125"/>
    <n v="0.76"/>
  </r>
  <r>
    <s v="NAoPri_cohort"/>
    <n v="2019"/>
    <s v="Q4"/>
    <s v="Q4-2019"/>
    <x v="84"/>
    <x v="96"/>
    <s v="."/>
    <s v="South Yorkshire and Bassetlaw"/>
    <s v="stage_missing"/>
    <n v="112"/>
    <n v="0.69642999999999999"/>
  </r>
  <r>
    <s v="NAoPri_cohort"/>
    <n v="2020"/>
    <s v="Q1"/>
    <s v="Q1-2020"/>
    <x v="84"/>
    <x v="96"/>
    <s v="."/>
    <s v="South Yorkshire and Bassetlaw"/>
    <s v="stage_missing"/>
    <n v="85"/>
    <n v="0.65881999999999996"/>
  </r>
  <r>
    <s v="NAoPri_cohort"/>
    <n v="2020"/>
    <s v="Q2"/>
    <s v="Q2-2020"/>
    <x v="84"/>
    <x v="96"/>
    <s v="."/>
    <s v="South Yorkshire and Bassetlaw"/>
    <s v="stage_missing"/>
    <n v="50"/>
    <n v="0.64"/>
  </r>
  <r>
    <s v="NAoPri_cohort"/>
    <n v="2020"/>
    <s v="Q3"/>
    <s v="Q3-2020"/>
    <x v="84"/>
    <x v="96"/>
    <s v="."/>
    <s v="South Yorkshire and Bassetlaw"/>
    <s v="stage_missing"/>
    <n v="70"/>
    <n v="0.55713999999999997"/>
  </r>
  <r>
    <s v="NAoPri_cohort"/>
    <n v="2020"/>
    <s v="Q4"/>
    <s v="Q4-2020"/>
    <x v="84"/>
    <x v="96"/>
    <s v="."/>
    <s v="South Yorkshire and Bassetlaw"/>
    <s v="stage_missing"/>
    <n v="101"/>
    <n v="0.71287"/>
  </r>
  <r>
    <s v="NAoPri_cohort"/>
    <n v="2021"/>
    <s v="Q1"/>
    <s v="Q1-2021"/>
    <x v="84"/>
    <x v="96"/>
    <s v="."/>
    <s v="South Yorkshire and Bassetlaw"/>
    <s v="stage_missing"/>
    <n v="106"/>
    <n v="0.73585"/>
  </r>
  <r>
    <s v="NAoPri_cohort"/>
    <n v="2021"/>
    <s v="Q2"/>
    <s v="Q2-2021"/>
    <x v="84"/>
    <x v="96"/>
    <s v="."/>
    <s v="South Yorkshire and Bassetlaw"/>
    <s v="stage_missing"/>
    <n v="107"/>
    <n v="0.69159000000000004"/>
  </r>
  <r>
    <s v="NAoPri_cohort"/>
    <n v="2021"/>
    <s v="Q3"/>
    <s v="Q3-2021"/>
    <x v="84"/>
    <x v="96"/>
    <s v="."/>
    <s v="South Yorkshire and Bassetlaw"/>
    <s v="stage_missing"/>
    <n v="144"/>
    <n v="0.68056000000000005"/>
  </r>
  <r>
    <s v="NAoPri_cohort"/>
    <n v="2021"/>
    <s v="Q4"/>
    <s v="Q4-2021"/>
    <x v="84"/>
    <x v="96"/>
    <s v="."/>
    <s v="South Yorkshire and Bassetlaw"/>
    <s v="stage_missing"/>
    <n v="106"/>
    <n v="0.74528000000000005"/>
  </r>
  <r>
    <s v="NAoPri_cohort"/>
    <n v="2022"/>
    <s v="Q1"/>
    <s v="Q1-2022"/>
    <x v="84"/>
    <x v="96"/>
    <s v="."/>
    <s v="South Yorkshire and Bassetlaw"/>
    <s v="stage_missing"/>
    <n v="132"/>
    <n v="0.59091000000000005"/>
  </r>
  <r>
    <s v="NAoPri_cohort"/>
    <n v="2022"/>
    <s v="Q2"/>
    <s v="Q2-2022"/>
    <x v="84"/>
    <x v="96"/>
    <s v="."/>
    <s v="South Yorkshire and Bassetlaw"/>
    <s v="stage_missing"/>
    <n v="130"/>
    <n v="0.56154000000000004"/>
  </r>
  <r>
    <s v="NAoPri_cohort"/>
    <n v="2022"/>
    <s v="Q3"/>
    <s v="Q3-2022"/>
    <x v="84"/>
    <x v="96"/>
    <s v="."/>
    <s v="South Yorkshire and Bassetlaw"/>
    <s v="stage_missing"/>
    <n v="115"/>
    <n v="0.66957"/>
  </r>
  <r>
    <s v="NAoPri_cohort"/>
    <n v="2022"/>
    <s v="Q4"/>
    <s v="Q4-2022"/>
    <x v="84"/>
    <x v="96"/>
    <s v="."/>
    <s v="South Yorkshire and Bassetlaw"/>
    <s v="stage_missing"/>
    <n v="107"/>
    <n v="0.67290000000000005"/>
  </r>
  <r>
    <s v="NAoPri_cohort"/>
    <n v="2023"/>
    <s v="Q1"/>
    <s v="Q1-2023"/>
    <x v="84"/>
    <x v="96"/>
    <s v="."/>
    <s v="South Yorkshire and Bassetlaw"/>
    <s v="stage_missing"/>
    <n v="114"/>
    <n v="0.62280999999999997"/>
  </r>
  <r>
    <s v="NAoPri_cohort"/>
    <n v="2018"/>
    <s v="Q1"/>
    <s v="Q1-2018"/>
    <x v="85"/>
    <x v="97"/>
    <s v="."/>
    <s v="East Midlands"/>
    <s v="stage_missing"/>
    <n v="56"/>
    <n v="7.1429999999999993E-2"/>
  </r>
  <r>
    <s v="NAoPri_cohort"/>
    <n v="2018"/>
    <s v="Q2"/>
    <s v="Q2-2018"/>
    <x v="85"/>
    <x v="97"/>
    <s v="."/>
    <s v="East Midlands"/>
    <s v="stage_missing"/>
    <n v="59"/>
    <n v="6.7799999999999999E-2"/>
  </r>
  <r>
    <s v="NAoPri_cohort"/>
    <n v="2018"/>
    <s v="Q3"/>
    <s v="Q3-2018"/>
    <x v="85"/>
    <x v="97"/>
    <s v="."/>
    <s v="East Midlands"/>
    <s v="stage_missing"/>
    <n v="45"/>
    <n v="0.11111"/>
  </r>
  <r>
    <s v="NAoPri_cohort"/>
    <n v="2018"/>
    <s v="Q4"/>
    <s v="Q4-2018"/>
    <x v="85"/>
    <x v="97"/>
    <s v="."/>
    <s v="East Midlands"/>
    <s v="stage_missing"/>
    <n v="70"/>
    <n v="0.12856999999999999"/>
  </r>
  <r>
    <s v="NAoPri_cohort"/>
    <n v="2019"/>
    <s v="Q1"/>
    <s v="Q1-2019"/>
    <x v="85"/>
    <x v="97"/>
    <s v="."/>
    <s v="East Midlands"/>
    <s v="stage_missing"/>
    <n v="54"/>
    <n v="9.2590000000000006E-2"/>
  </r>
  <r>
    <s v="NAoPri_cohort"/>
    <n v="2019"/>
    <s v="Q2"/>
    <s v="Q2-2019"/>
    <x v="85"/>
    <x v="97"/>
    <s v="."/>
    <s v="East Midlands"/>
    <s v="stage_missing"/>
    <n v="67"/>
    <n v="0.13433"/>
  </r>
  <r>
    <s v="NAoPri_cohort"/>
    <n v="2019"/>
    <s v="Q3"/>
    <s v="Q3-2019"/>
    <x v="85"/>
    <x v="97"/>
    <s v="."/>
    <s v="East Midlands"/>
    <s v="stage_missing"/>
    <n v="75"/>
    <n v="5.3330000000000002E-2"/>
  </r>
  <r>
    <s v="NAoPri_cohort"/>
    <n v="2019"/>
    <s v="Q4"/>
    <s v="Q4-2019"/>
    <x v="85"/>
    <x v="97"/>
    <s v="."/>
    <s v="East Midlands"/>
    <s v="stage_missing"/>
    <n v="62"/>
    <n v="9.6769999999999995E-2"/>
  </r>
  <r>
    <s v="NAoPri_cohort"/>
    <n v="2020"/>
    <s v="Q1"/>
    <s v="Q1-2020"/>
    <x v="85"/>
    <x v="97"/>
    <s v="."/>
    <s v="East Midlands"/>
    <s v="stage_missing"/>
    <n v="68"/>
    <n v="0.27940999999999999"/>
  </r>
  <r>
    <s v="NAoPri_cohort"/>
    <n v="2020"/>
    <s v="Q2"/>
    <s v="Q2-2020"/>
    <x v="85"/>
    <x v="97"/>
    <s v="."/>
    <s v="East Midlands"/>
    <s v="stage_missing"/>
    <n v="22"/>
    <n v="0.36364000000000002"/>
  </r>
  <r>
    <s v="NAoPri_cohort"/>
    <n v="2020"/>
    <s v="Q3"/>
    <s v="Q3-2020"/>
    <x v="85"/>
    <x v="97"/>
    <s v="."/>
    <s v="East Midlands"/>
    <s v="stage_missing"/>
    <n v="40"/>
    <n v="0.32500000000000001"/>
  </r>
  <r>
    <s v="NAoPri_cohort"/>
    <n v="2020"/>
    <s v="Q4"/>
    <s v="Q4-2020"/>
    <x v="85"/>
    <x v="97"/>
    <s v="."/>
    <s v="East Midlands"/>
    <s v="stage_missing"/>
    <n v="69"/>
    <n v="0.59419999999999995"/>
  </r>
  <r>
    <s v="NAoPri_cohort"/>
    <n v="2021"/>
    <s v="Q1"/>
    <s v="Q1-2021"/>
    <x v="85"/>
    <x v="97"/>
    <s v="."/>
    <s v="East Midlands"/>
    <s v="stage_missing"/>
    <n v="74"/>
    <n v="0.68918999999999997"/>
  </r>
  <r>
    <s v="NAoPri_cohort"/>
    <n v="2021"/>
    <s v="Q2"/>
    <s v="Q2-2021"/>
    <x v="85"/>
    <x v="97"/>
    <s v="."/>
    <s v="East Midlands"/>
    <s v="stage_missing"/>
    <n v="83"/>
    <n v="0.75904000000000005"/>
  </r>
  <r>
    <s v="NAoPri_cohort"/>
    <n v="2021"/>
    <s v="Q3"/>
    <s v="Q3-2021"/>
    <x v="85"/>
    <x v="97"/>
    <s v="."/>
    <s v="East Midlands"/>
    <s v="stage_missing"/>
    <n v="67"/>
    <n v="0.47760999999999998"/>
  </r>
  <r>
    <s v="NAoPri_cohort"/>
    <n v="2021"/>
    <s v="Q4"/>
    <s v="Q4-2021"/>
    <x v="85"/>
    <x v="97"/>
    <s v="."/>
    <s v="East Midlands"/>
    <s v="stage_missing"/>
    <n v="69"/>
    <n v="0.76812000000000002"/>
  </r>
  <r>
    <s v="NAoPri_cohort"/>
    <n v="2022"/>
    <s v="Q1"/>
    <s v="Q1-2022"/>
    <x v="85"/>
    <x v="97"/>
    <s v="."/>
    <s v="East Midlands"/>
    <s v="stage_missing"/>
    <n v="77"/>
    <n v="0.94804999999999995"/>
  </r>
  <r>
    <s v="NAoPri_cohort"/>
    <n v="2022"/>
    <s v="Q2"/>
    <s v="Q2-2022"/>
    <x v="85"/>
    <x v="97"/>
    <s v="."/>
    <s v="East Midlands"/>
    <s v="stage_missing"/>
    <n v="71"/>
    <n v="0.90141000000000004"/>
  </r>
  <r>
    <s v="NAoPri_cohort"/>
    <n v="2022"/>
    <s v="Q3"/>
    <s v="Q3-2022"/>
    <x v="85"/>
    <x v="97"/>
    <s v="."/>
    <s v="East Midlands"/>
    <s v="stage_missing"/>
    <n v="73"/>
    <n v="0.98629999999999995"/>
  </r>
  <r>
    <s v="NAoPri_cohort"/>
    <n v="2022"/>
    <s v="Q4"/>
    <s v="Q4-2022"/>
    <x v="85"/>
    <x v="97"/>
    <s v="."/>
    <s v="East Midlands"/>
    <s v="stage_missing"/>
    <n v="61"/>
    <n v="1"/>
  </r>
  <r>
    <s v="NAoPri_cohort"/>
    <n v="2023"/>
    <s v="Q1"/>
    <s v="Q1-2023"/>
    <x v="85"/>
    <x v="97"/>
    <s v="."/>
    <s v="East Midlands"/>
    <s v="stage_missing"/>
    <n v="68"/>
    <n v="0.98529"/>
  </r>
  <r>
    <s v="NAoPri_cohort"/>
    <n v="2018"/>
    <s v="Q1"/>
    <s v="Q1-2018"/>
    <x v="86"/>
    <x v="98"/>
    <s v="."/>
    <s v="West Midlands"/>
    <s v="stage_missing"/>
    <n v="135"/>
    <n v="0.80740999999999996"/>
  </r>
  <r>
    <s v="NAoPri_cohort"/>
    <n v="2018"/>
    <s v="Q2"/>
    <s v="Q2-2018"/>
    <x v="86"/>
    <x v="98"/>
    <s v="."/>
    <s v="West Midlands"/>
    <s v="stage_missing"/>
    <n v="111"/>
    <n v="0.73873999999999995"/>
  </r>
  <r>
    <s v="NAoPri_cohort"/>
    <n v="2018"/>
    <s v="Q3"/>
    <s v="Q3-2018"/>
    <x v="86"/>
    <x v="98"/>
    <s v="."/>
    <s v="West Midlands"/>
    <s v="stage_missing"/>
    <n v="96"/>
    <n v="0.75"/>
  </r>
  <r>
    <s v="NAoPri_cohort"/>
    <n v="2018"/>
    <s v="Q4"/>
    <s v="Q4-2018"/>
    <x v="86"/>
    <x v="98"/>
    <s v="."/>
    <s v="West Midlands"/>
    <s v="stage_missing"/>
    <n v="121"/>
    <n v="0.86777000000000004"/>
  </r>
  <r>
    <s v="NAoPri_cohort"/>
    <n v="2019"/>
    <s v="Q1"/>
    <s v="Q1-2019"/>
    <x v="86"/>
    <x v="98"/>
    <s v="."/>
    <s v="West Midlands"/>
    <s v="stage_missing"/>
    <n v="102"/>
    <n v="0.86275000000000002"/>
  </r>
  <r>
    <s v="NAoPri_cohort"/>
    <n v="2019"/>
    <s v="Q2"/>
    <s v="Q2-2019"/>
    <x v="86"/>
    <x v="98"/>
    <s v="."/>
    <s v="West Midlands"/>
    <s v="stage_missing"/>
    <n v="106"/>
    <n v="0.87736000000000003"/>
  </r>
  <r>
    <s v="NAoPri_cohort"/>
    <n v="2019"/>
    <s v="Q3"/>
    <s v="Q3-2019"/>
    <x v="86"/>
    <x v="98"/>
    <s v="."/>
    <s v="West Midlands"/>
    <s v="stage_missing"/>
    <n v="109"/>
    <n v="0.80733999999999995"/>
  </r>
  <r>
    <s v="NAoPri_cohort"/>
    <n v="2019"/>
    <s v="Q4"/>
    <s v="Q4-2019"/>
    <x v="86"/>
    <x v="98"/>
    <s v="."/>
    <s v="West Midlands"/>
    <s v="stage_missing"/>
    <n v="135"/>
    <n v="0.82221999999999995"/>
  </r>
  <r>
    <s v="NAoPri_cohort"/>
    <n v="2020"/>
    <s v="Q1"/>
    <s v="Q1-2020"/>
    <x v="86"/>
    <x v="98"/>
    <s v="."/>
    <s v="West Midlands"/>
    <s v="stage_missing"/>
    <n v="95"/>
    <n v="0.82104999999999995"/>
  </r>
  <r>
    <s v="NAoPri_cohort"/>
    <n v="2020"/>
    <s v="Q2"/>
    <s v="Q2-2020"/>
    <x v="86"/>
    <x v="98"/>
    <s v="."/>
    <s v="West Midlands"/>
    <s v="stage_missing"/>
    <n v="58"/>
    <n v="0.74138000000000004"/>
  </r>
  <r>
    <s v="NAoPri_cohort"/>
    <n v="2020"/>
    <s v="Q3"/>
    <s v="Q3-2020"/>
    <x v="86"/>
    <x v="98"/>
    <s v="."/>
    <s v="West Midlands"/>
    <s v="stage_missing"/>
    <n v="71"/>
    <n v="0.71831"/>
  </r>
  <r>
    <s v="NAoPri_cohort"/>
    <n v="2020"/>
    <s v="Q4"/>
    <s v="Q4-2020"/>
    <x v="86"/>
    <x v="98"/>
    <s v="."/>
    <s v="West Midlands"/>
    <s v="stage_missing"/>
    <n v="82"/>
    <n v="0.75609999999999999"/>
  </r>
  <r>
    <s v="NAoPri_cohort"/>
    <n v="2021"/>
    <s v="Q1"/>
    <s v="Q1-2021"/>
    <x v="86"/>
    <x v="98"/>
    <s v="."/>
    <s v="West Midlands"/>
    <s v="stage_missing"/>
    <n v="91"/>
    <n v="0.79120999999999997"/>
  </r>
  <r>
    <s v="NAoPri_cohort"/>
    <n v="2021"/>
    <s v="Q2"/>
    <s v="Q2-2021"/>
    <x v="86"/>
    <x v="98"/>
    <s v="."/>
    <s v="West Midlands"/>
    <s v="stage_missing"/>
    <n v="102"/>
    <n v="0.70587999999999995"/>
  </r>
  <r>
    <s v="NAoPri_cohort"/>
    <n v="2021"/>
    <s v="Q3"/>
    <s v="Q3-2021"/>
    <x v="86"/>
    <x v="98"/>
    <s v="."/>
    <s v="West Midlands"/>
    <s v="stage_missing"/>
    <n v="113"/>
    <n v="0.69027000000000005"/>
  </r>
  <r>
    <s v="NAoPri_cohort"/>
    <n v="2021"/>
    <s v="Q4"/>
    <s v="Q4-2021"/>
    <x v="86"/>
    <x v="98"/>
    <s v="."/>
    <s v="West Midlands"/>
    <s v="stage_missing"/>
    <n v="142"/>
    <n v="0.76056000000000001"/>
  </r>
  <r>
    <s v="NAoPri_cohort"/>
    <n v="2022"/>
    <s v="Q1"/>
    <s v="Q1-2022"/>
    <x v="86"/>
    <x v="98"/>
    <s v="."/>
    <s v="West Midlands"/>
    <s v="stage_missing"/>
    <n v="108"/>
    <n v="0.82406999999999997"/>
  </r>
  <r>
    <s v="NAoPri_cohort"/>
    <n v="2022"/>
    <s v="Q2"/>
    <s v="Q2-2022"/>
    <x v="86"/>
    <x v="98"/>
    <s v="."/>
    <s v="West Midlands"/>
    <s v="stage_missing"/>
    <n v="114"/>
    <n v="0.77193000000000001"/>
  </r>
  <r>
    <s v="NAoPri_cohort"/>
    <n v="2022"/>
    <s v="Q3"/>
    <s v="Q3-2022"/>
    <x v="86"/>
    <x v="98"/>
    <s v="."/>
    <s v="West Midlands"/>
    <s v="stage_missing"/>
    <n v="173"/>
    <n v="0.34682000000000002"/>
  </r>
  <r>
    <s v="NAoPri_cohort"/>
    <n v="2022"/>
    <s v="Q4"/>
    <s v="Q4-2022"/>
    <x v="86"/>
    <x v="98"/>
    <s v="."/>
    <s v="West Midlands"/>
    <s v="stage_missing"/>
    <n v="168"/>
    <n v="0.70833000000000002"/>
  </r>
  <r>
    <s v="NAoPri_cohort"/>
    <n v="2023"/>
    <s v="Q1"/>
    <s v="Q1-2023"/>
    <x v="86"/>
    <x v="98"/>
    <s v="."/>
    <s v="West Midlands"/>
    <s v="stage_missing"/>
    <n v="130"/>
    <n v="0.97692000000000001"/>
  </r>
  <r>
    <s v="NAoPri_cohort"/>
    <n v="2018"/>
    <s v="Q1"/>
    <s v="Q1-2018"/>
    <x v="87"/>
    <x v="99"/>
    <s v="."/>
    <s v="Somerset, Wiltshire, Avon and Gloucestershire"/>
    <s v="stage_missing"/>
    <n v="108"/>
    <n v="0.72221999999999997"/>
  </r>
  <r>
    <s v="NAoPri_cohort"/>
    <n v="2018"/>
    <s v="Q2"/>
    <s v="Q2-2018"/>
    <x v="87"/>
    <x v="99"/>
    <s v="."/>
    <s v="Somerset, Wiltshire, Avon and Gloucestershire"/>
    <s v="stage_missing"/>
    <n v="121"/>
    <n v="0.70247999999999999"/>
  </r>
  <r>
    <s v="NAoPri_cohort"/>
    <n v="2018"/>
    <s v="Q3"/>
    <s v="Q3-2018"/>
    <x v="87"/>
    <x v="99"/>
    <s v="."/>
    <s v="Somerset, Wiltshire, Avon and Gloucestershire"/>
    <s v="stage_missing"/>
    <n v="149"/>
    <n v="0.81879000000000002"/>
  </r>
  <r>
    <s v="NAoPri_cohort"/>
    <n v="2018"/>
    <s v="Q4"/>
    <s v="Q4-2018"/>
    <x v="87"/>
    <x v="99"/>
    <s v="."/>
    <s v="Somerset, Wiltshire, Avon and Gloucestershire"/>
    <s v="stage_missing"/>
    <n v="142"/>
    <n v="0.88027999999999995"/>
  </r>
  <r>
    <s v="NAoPri_cohort"/>
    <n v="2019"/>
    <s v="Q1"/>
    <s v="Q1-2019"/>
    <x v="87"/>
    <x v="99"/>
    <s v="."/>
    <s v="Somerset, Wiltshire, Avon and Gloucestershire"/>
    <s v="stage_missing"/>
    <n v="118"/>
    <n v="0.85592999999999997"/>
  </r>
  <r>
    <s v="NAoPri_cohort"/>
    <n v="2019"/>
    <s v="Q2"/>
    <s v="Q2-2019"/>
    <x v="87"/>
    <x v="99"/>
    <s v="."/>
    <s v="Somerset, Wiltshire, Avon and Gloucestershire"/>
    <s v="stage_missing"/>
    <n v="133"/>
    <n v="0.85714000000000001"/>
  </r>
  <r>
    <s v="NAoPri_cohort"/>
    <n v="2019"/>
    <s v="Q3"/>
    <s v="Q3-2019"/>
    <x v="87"/>
    <x v="99"/>
    <s v="."/>
    <s v="Somerset, Wiltshire, Avon and Gloucestershire"/>
    <s v="stage_missing"/>
    <n v="113"/>
    <n v="0.59292"/>
  </r>
  <r>
    <s v="NAoPri_cohort"/>
    <n v="2019"/>
    <s v="Q4"/>
    <s v="Q4-2019"/>
    <x v="87"/>
    <x v="99"/>
    <s v="."/>
    <s v="Somerset, Wiltshire, Avon and Gloucestershire"/>
    <s v="stage_missing"/>
    <n v="124"/>
    <n v="0.87902999999999998"/>
  </r>
  <r>
    <s v="NAoPri_cohort"/>
    <n v="2020"/>
    <s v="Q1"/>
    <s v="Q1-2020"/>
    <x v="87"/>
    <x v="99"/>
    <s v="."/>
    <s v="Somerset, Wiltshire, Avon and Gloucestershire"/>
    <s v="stage_missing"/>
    <n v="97"/>
    <n v="0.94845000000000002"/>
  </r>
  <r>
    <s v="NAoPri_cohort"/>
    <n v="2020"/>
    <s v="Q2"/>
    <s v="Q2-2020"/>
    <x v="87"/>
    <x v="99"/>
    <s v="."/>
    <s v="Somerset, Wiltshire, Avon and Gloucestershire"/>
    <s v="stage_missing"/>
    <n v="57"/>
    <n v="0.98246"/>
  </r>
  <r>
    <s v="NAoPri_cohort"/>
    <n v="2020"/>
    <s v="Q3"/>
    <s v="Q3-2020"/>
    <x v="87"/>
    <x v="99"/>
    <s v="."/>
    <s v="Somerset, Wiltshire, Avon and Gloucestershire"/>
    <s v="stage_missing"/>
    <n v="90"/>
    <n v="0.97777999999999998"/>
  </r>
  <r>
    <s v="NAoPri_cohort"/>
    <n v="2020"/>
    <s v="Q4"/>
    <s v="Q4-2020"/>
    <x v="87"/>
    <x v="99"/>
    <s v="."/>
    <s v="Somerset, Wiltshire, Avon and Gloucestershire"/>
    <s v="stage_missing"/>
    <n v="128"/>
    <n v="0.99219000000000002"/>
  </r>
  <r>
    <s v="NAoPri_cohort"/>
    <n v="2021"/>
    <s v="Q1"/>
    <s v="Q1-2021"/>
    <x v="87"/>
    <x v="99"/>
    <s v="."/>
    <s v="Somerset, Wiltshire, Avon and Gloucestershire"/>
    <s v="stage_missing"/>
    <n v="134"/>
    <n v="0.97760999999999998"/>
  </r>
  <r>
    <s v="NAoPri_cohort"/>
    <n v="2021"/>
    <s v="Q2"/>
    <s v="Q2-2021"/>
    <x v="87"/>
    <x v="99"/>
    <s v="."/>
    <s v="Somerset, Wiltshire, Avon and Gloucestershire"/>
    <s v="stage_missing"/>
    <n v="152"/>
    <n v="0.98026000000000002"/>
  </r>
  <r>
    <s v="NAoPri_cohort"/>
    <n v="2021"/>
    <s v="Q3"/>
    <s v="Q3-2021"/>
    <x v="87"/>
    <x v="99"/>
    <s v="."/>
    <s v="Somerset, Wiltshire, Avon and Gloucestershire"/>
    <s v="stage_missing"/>
    <n v="142"/>
    <n v="0.92254000000000003"/>
  </r>
  <r>
    <s v="NAoPri_cohort"/>
    <n v="2021"/>
    <s v="Q4"/>
    <s v="Q4-2021"/>
    <x v="87"/>
    <x v="99"/>
    <s v="."/>
    <s v="Somerset, Wiltshire, Avon and Gloucestershire"/>
    <s v="stage_missing"/>
    <n v="140"/>
    <n v="0.87143000000000004"/>
  </r>
  <r>
    <s v="NAoPri_cohort"/>
    <n v="2022"/>
    <s v="Q1"/>
    <s v="Q1-2022"/>
    <x v="87"/>
    <x v="99"/>
    <s v="."/>
    <s v="Somerset, Wiltshire, Avon and Gloucestershire"/>
    <s v="stage_missing"/>
    <n v="170"/>
    <n v="0.91764999999999997"/>
  </r>
  <r>
    <s v="NAoPri_cohort"/>
    <n v="2022"/>
    <s v="Q2"/>
    <s v="Q2-2022"/>
    <x v="87"/>
    <x v="99"/>
    <s v="."/>
    <s v="Somerset, Wiltshire, Avon and Gloucestershire"/>
    <s v="stage_missing"/>
    <n v="136"/>
    <n v="0.86765000000000003"/>
  </r>
  <r>
    <s v="NAoPri_cohort"/>
    <n v="2022"/>
    <s v="Q3"/>
    <s v="Q3-2022"/>
    <x v="87"/>
    <x v="99"/>
    <s v="."/>
    <s v="Somerset, Wiltshire, Avon and Gloucestershire"/>
    <s v="stage_missing"/>
    <n v="149"/>
    <n v="0.67784999999999995"/>
  </r>
  <r>
    <s v="NAoPri_cohort"/>
    <n v="2022"/>
    <s v="Q4"/>
    <s v="Q4-2022"/>
    <x v="87"/>
    <x v="99"/>
    <s v="."/>
    <s v="Somerset, Wiltshire, Avon and Gloucestershire"/>
    <s v="stage_missing"/>
    <n v="146"/>
    <n v="0.71918000000000004"/>
  </r>
  <r>
    <s v="NAoPri_cohort"/>
    <n v="2023"/>
    <s v="Q1"/>
    <s v="Q1-2023"/>
    <x v="87"/>
    <x v="99"/>
    <s v="."/>
    <s v="Somerset, Wiltshire, Avon and Gloucestershire"/>
    <s v="stage_missing"/>
    <n v="159"/>
    <n v="0.89937"/>
  </r>
  <r>
    <s v="NAoPri_cohort"/>
    <n v="2018"/>
    <s v="Q1"/>
    <s v="Q1-2018"/>
    <x v="13"/>
    <x v="100"/>
    <s v="."/>
    <s v="Somerset, Wiltshire, Avon and Gloucestershire"/>
    <s v="stage_missing"/>
    <n v="552"/>
    <n v="0.84057999999999999"/>
  </r>
  <r>
    <s v="NAoPri_cohort"/>
    <n v="2018"/>
    <s v="Q2"/>
    <s v="Q2-2018"/>
    <x v="13"/>
    <x v="100"/>
    <s v="."/>
    <s v="Somerset, Wiltshire, Avon and Gloucestershire"/>
    <s v="stage_missing"/>
    <n v="603"/>
    <n v="0.85738000000000003"/>
  </r>
  <r>
    <s v="NAoPri_cohort"/>
    <n v="2018"/>
    <s v="Q3"/>
    <s v="Q3-2018"/>
    <x v="13"/>
    <x v="100"/>
    <s v="."/>
    <s v="Somerset, Wiltshire, Avon and Gloucestershire"/>
    <s v="stage_missing"/>
    <n v="696"/>
    <n v="0.89942999999999995"/>
  </r>
  <r>
    <s v="NAoPri_cohort"/>
    <n v="2018"/>
    <s v="Q4"/>
    <s v="Q4-2018"/>
    <x v="13"/>
    <x v="100"/>
    <s v="."/>
    <s v="Somerset, Wiltshire, Avon and Gloucestershire"/>
    <s v="stage_missing"/>
    <n v="616"/>
    <n v="0.91720999999999997"/>
  </r>
  <r>
    <s v="NAoPri_cohort"/>
    <n v="2019"/>
    <s v="Q1"/>
    <s v="Q1-2019"/>
    <x v="13"/>
    <x v="100"/>
    <s v="."/>
    <s v="Somerset, Wiltshire, Avon and Gloucestershire"/>
    <s v="stage_missing"/>
    <n v="593"/>
    <n v="0.87014999999999998"/>
  </r>
  <r>
    <s v="NAoPri_cohort"/>
    <n v="2019"/>
    <s v="Q2"/>
    <s v="Q2-2019"/>
    <x v="13"/>
    <x v="100"/>
    <s v="."/>
    <s v="Somerset, Wiltshire, Avon and Gloucestershire"/>
    <s v="stage_missing"/>
    <n v="610"/>
    <n v="0.89015999999999995"/>
  </r>
  <r>
    <s v="NAoPri_cohort"/>
    <n v="2019"/>
    <s v="Q3"/>
    <s v="Q3-2019"/>
    <x v="13"/>
    <x v="100"/>
    <s v="."/>
    <s v="Somerset, Wiltshire, Avon and Gloucestershire"/>
    <s v="stage_missing"/>
    <n v="636"/>
    <n v="0.82074999999999998"/>
  </r>
  <r>
    <s v="NAoPri_cohort"/>
    <n v="2019"/>
    <s v="Q4"/>
    <s v="Q4-2019"/>
    <x v="13"/>
    <x v="100"/>
    <s v="."/>
    <s v="Somerset, Wiltshire, Avon and Gloucestershire"/>
    <s v="stage_missing"/>
    <n v="597"/>
    <n v="0.89280000000000004"/>
  </r>
  <r>
    <s v="NAoPri_cohort"/>
    <n v="2020"/>
    <s v="Q1"/>
    <s v="Q1-2020"/>
    <x v="13"/>
    <x v="100"/>
    <s v="."/>
    <s v="Somerset, Wiltshire, Avon and Gloucestershire"/>
    <s v="stage_missing"/>
    <n v="591"/>
    <n v="0.87985999999999998"/>
  </r>
  <r>
    <s v="NAoPri_cohort"/>
    <n v="2020"/>
    <s v="Q2"/>
    <s v="Q2-2020"/>
    <x v="13"/>
    <x v="100"/>
    <s v="."/>
    <s v="Somerset, Wiltshire, Avon and Gloucestershire"/>
    <s v="stage_missing"/>
    <n v="346"/>
    <n v="0.86416000000000004"/>
  </r>
  <r>
    <s v="NAoPri_cohort"/>
    <n v="2020"/>
    <s v="Q3"/>
    <s v="Q3-2020"/>
    <x v="13"/>
    <x v="100"/>
    <s v="."/>
    <s v="Somerset, Wiltshire, Avon and Gloucestershire"/>
    <s v="stage_missing"/>
    <n v="561"/>
    <n v="0.81818000000000002"/>
  </r>
  <r>
    <s v="NAoPri_cohort"/>
    <n v="2020"/>
    <s v="Q4"/>
    <s v="Q4-2020"/>
    <x v="13"/>
    <x v="100"/>
    <s v="."/>
    <s v="Somerset, Wiltshire, Avon and Gloucestershire"/>
    <s v="stage_missing"/>
    <n v="613"/>
    <n v="0.86460000000000004"/>
  </r>
  <r>
    <s v="NAoPri_cohort"/>
    <n v="2021"/>
    <s v="Q1"/>
    <s v="Q1-2021"/>
    <x v="13"/>
    <x v="100"/>
    <s v="."/>
    <s v="Somerset, Wiltshire, Avon and Gloucestershire"/>
    <s v="stage_missing"/>
    <n v="644"/>
    <n v="0.93323"/>
  </r>
  <r>
    <s v="NAoPri_cohort"/>
    <n v="2021"/>
    <s v="Q2"/>
    <s v="Q2-2021"/>
    <x v="13"/>
    <x v="100"/>
    <s v="."/>
    <s v="Somerset, Wiltshire, Avon and Gloucestershire"/>
    <s v="stage_missing"/>
    <n v="631"/>
    <n v="0.95245999999999997"/>
  </r>
  <r>
    <s v="NAoPri_cohort"/>
    <n v="2021"/>
    <s v="Q3"/>
    <s v="Q3-2021"/>
    <x v="13"/>
    <x v="100"/>
    <s v="."/>
    <s v="Somerset, Wiltshire, Avon and Gloucestershire"/>
    <s v="stage_missing"/>
    <n v="691"/>
    <n v="0.92330000000000001"/>
  </r>
  <r>
    <s v="NAoPri_cohort"/>
    <n v="2021"/>
    <s v="Q4"/>
    <s v="Q4-2021"/>
    <x v="13"/>
    <x v="100"/>
    <s v="."/>
    <s v="Somerset, Wiltshire, Avon and Gloucestershire"/>
    <s v="stage_missing"/>
    <n v="713"/>
    <n v="0.91725000000000001"/>
  </r>
  <r>
    <s v="NAoPri_cohort"/>
    <n v="2022"/>
    <s v="Q1"/>
    <s v="Q1-2022"/>
    <x v="13"/>
    <x v="100"/>
    <s v="."/>
    <s v="Somerset, Wiltshire, Avon and Gloucestershire"/>
    <s v="stage_missing"/>
    <n v="733"/>
    <n v="0.93042000000000002"/>
  </r>
  <r>
    <s v="NAoPri_cohort"/>
    <n v="2022"/>
    <s v="Q2"/>
    <s v="Q2-2022"/>
    <x v="13"/>
    <x v="100"/>
    <s v="."/>
    <s v="Somerset, Wiltshire, Avon and Gloucestershire"/>
    <s v="stage_missing"/>
    <n v="660"/>
    <n v="0.91818"/>
  </r>
  <r>
    <s v="NAoPri_cohort"/>
    <n v="2022"/>
    <s v="Q3"/>
    <s v="Q3-2022"/>
    <x v="13"/>
    <x v="100"/>
    <s v="."/>
    <s v="Somerset, Wiltshire, Avon and Gloucestershire"/>
    <s v="stage_missing"/>
    <n v="654"/>
    <n v="0.86697000000000002"/>
  </r>
  <r>
    <s v="NAoPri_cohort"/>
    <n v="2022"/>
    <s v="Q4"/>
    <s v="Q4-2022"/>
    <x v="13"/>
    <x v="100"/>
    <s v="."/>
    <s v="Somerset, Wiltshire, Avon and Gloucestershire"/>
    <s v="stage_missing"/>
    <n v="678"/>
    <n v="0.89971000000000001"/>
  </r>
  <r>
    <s v="NAoPri_cohort"/>
    <n v="2023"/>
    <s v="Q1"/>
    <s v="Q1-2023"/>
    <x v="13"/>
    <x v="100"/>
    <s v="."/>
    <s v="Somerset, Wiltshire, Avon and Gloucestershire"/>
    <s v="stage_missing"/>
    <n v="699"/>
    <n v="0.92132000000000003"/>
  </r>
  <r>
    <s v="NAoPri_cohort"/>
    <n v="2018"/>
    <s v="Q1"/>
    <s v="Q1-2018"/>
    <x v="13"/>
    <x v="101"/>
    <s v="."/>
    <s v="South East London"/>
    <s v="stage_missing"/>
    <n v="249"/>
    <n v="0.64659"/>
  </r>
  <r>
    <s v="NAoPri_cohort"/>
    <n v="2018"/>
    <s v="Q2"/>
    <s v="Q2-2018"/>
    <x v="13"/>
    <x v="101"/>
    <s v="."/>
    <s v="South East London"/>
    <s v="stage_missing"/>
    <n v="333"/>
    <n v="0.63663999999999998"/>
  </r>
  <r>
    <s v="NAoPri_cohort"/>
    <n v="2018"/>
    <s v="Q3"/>
    <s v="Q3-2018"/>
    <x v="13"/>
    <x v="101"/>
    <s v="."/>
    <s v="South East London"/>
    <s v="stage_missing"/>
    <n v="303"/>
    <n v="0.63366"/>
  </r>
  <r>
    <s v="NAoPri_cohort"/>
    <n v="2018"/>
    <s v="Q4"/>
    <s v="Q4-2018"/>
    <x v="13"/>
    <x v="101"/>
    <s v="."/>
    <s v="South East London"/>
    <s v="stage_missing"/>
    <n v="276"/>
    <n v="0.59057999999999999"/>
  </r>
  <r>
    <s v="NAoPri_cohort"/>
    <n v="2019"/>
    <s v="Q1"/>
    <s v="Q1-2019"/>
    <x v="13"/>
    <x v="101"/>
    <s v="."/>
    <s v="South East London"/>
    <s v="stage_missing"/>
    <n v="288"/>
    <n v="0.58681000000000005"/>
  </r>
  <r>
    <s v="NAoPri_cohort"/>
    <n v="2019"/>
    <s v="Q2"/>
    <s v="Q2-2019"/>
    <x v="13"/>
    <x v="101"/>
    <s v="."/>
    <s v="South East London"/>
    <s v="stage_missing"/>
    <n v="305"/>
    <n v="0.69835999999999998"/>
  </r>
  <r>
    <s v="NAoPri_cohort"/>
    <n v="2019"/>
    <s v="Q3"/>
    <s v="Q3-2019"/>
    <x v="13"/>
    <x v="101"/>
    <s v="."/>
    <s v="South East London"/>
    <s v="stage_missing"/>
    <n v="296"/>
    <n v="0.69257000000000002"/>
  </r>
  <r>
    <s v="NAoPri_cohort"/>
    <n v="2019"/>
    <s v="Q4"/>
    <s v="Q4-2019"/>
    <x v="13"/>
    <x v="101"/>
    <s v="."/>
    <s v="South East London"/>
    <s v="stage_missing"/>
    <n v="305"/>
    <n v="0.72458999999999996"/>
  </r>
  <r>
    <s v="NAoPri_cohort"/>
    <n v="2020"/>
    <s v="Q1"/>
    <s v="Q1-2020"/>
    <x v="13"/>
    <x v="101"/>
    <s v="."/>
    <s v="South East London"/>
    <s v="stage_missing"/>
    <n v="254"/>
    <n v="0.78739999999999999"/>
  </r>
  <r>
    <s v="NAoPri_cohort"/>
    <n v="2020"/>
    <s v="Q2"/>
    <s v="Q2-2020"/>
    <x v="13"/>
    <x v="101"/>
    <s v="."/>
    <s v="South East London"/>
    <s v="stage_missing"/>
    <n v="142"/>
    <n v="0.76761000000000001"/>
  </r>
  <r>
    <s v="NAoPri_cohort"/>
    <n v="2020"/>
    <s v="Q3"/>
    <s v="Q3-2020"/>
    <x v="13"/>
    <x v="101"/>
    <s v="."/>
    <s v="South East London"/>
    <s v="stage_missing"/>
    <n v="225"/>
    <n v="0.66666999999999998"/>
  </r>
  <r>
    <s v="NAoPri_cohort"/>
    <n v="2020"/>
    <s v="Q4"/>
    <s v="Q4-2020"/>
    <x v="13"/>
    <x v="101"/>
    <s v="."/>
    <s v="South East London"/>
    <s v="stage_missing"/>
    <n v="297"/>
    <n v="0.6633"/>
  </r>
  <r>
    <s v="NAoPri_cohort"/>
    <n v="2021"/>
    <s v="Q1"/>
    <s v="Q1-2021"/>
    <x v="13"/>
    <x v="101"/>
    <s v="."/>
    <s v="South East London"/>
    <s v="stage_missing"/>
    <n v="241"/>
    <n v="0.61826000000000003"/>
  </r>
  <r>
    <s v="NAoPri_cohort"/>
    <n v="2021"/>
    <s v="Q2"/>
    <s v="Q2-2021"/>
    <x v="13"/>
    <x v="101"/>
    <s v="."/>
    <s v="South East London"/>
    <s v="stage_missing"/>
    <n v="291"/>
    <n v="0.63229999999999997"/>
  </r>
  <r>
    <s v="NAoPri_cohort"/>
    <n v="2021"/>
    <s v="Q3"/>
    <s v="Q3-2021"/>
    <x v="13"/>
    <x v="101"/>
    <s v="."/>
    <s v="South East London"/>
    <s v="stage_missing"/>
    <n v="282"/>
    <n v="0.64893999999999996"/>
  </r>
  <r>
    <s v="NAoPri_cohort"/>
    <n v="2021"/>
    <s v="Q4"/>
    <s v="Q4-2021"/>
    <x v="13"/>
    <x v="101"/>
    <s v="."/>
    <s v="South East London"/>
    <s v="stage_missing"/>
    <n v="314"/>
    <n v="0.68152999999999997"/>
  </r>
  <r>
    <s v="NAoPri_cohort"/>
    <n v="2022"/>
    <s v="Q1"/>
    <s v="Q1-2022"/>
    <x v="13"/>
    <x v="101"/>
    <s v="."/>
    <s v="South East London"/>
    <s v="stage_missing"/>
    <n v="311"/>
    <n v="0.81672"/>
  </r>
  <r>
    <s v="NAoPri_cohort"/>
    <n v="2022"/>
    <s v="Q2"/>
    <s v="Q2-2022"/>
    <x v="13"/>
    <x v="101"/>
    <s v="."/>
    <s v="South East London"/>
    <s v="stage_missing"/>
    <n v="344"/>
    <n v="0.61336999999999997"/>
  </r>
  <r>
    <s v="NAoPri_cohort"/>
    <n v="2022"/>
    <s v="Q3"/>
    <s v="Q3-2022"/>
    <x v="13"/>
    <x v="101"/>
    <s v="."/>
    <s v="South East London"/>
    <s v="stage_missing"/>
    <n v="296"/>
    <n v="0.71958999999999995"/>
  </r>
  <r>
    <s v="NAoPri_cohort"/>
    <n v="2022"/>
    <s v="Q4"/>
    <s v="Q4-2022"/>
    <x v="13"/>
    <x v="101"/>
    <s v="."/>
    <s v="South East London"/>
    <s v="stage_missing"/>
    <n v="297"/>
    <n v="0.75083999999999995"/>
  </r>
  <r>
    <s v="NAoPri_cohort"/>
    <n v="2023"/>
    <s v="Q1"/>
    <s v="Q1-2023"/>
    <x v="13"/>
    <x v="101"/>
    <s v="."/>
    <s v="South East London"/>
    <s v="stage_missing"/>
    <n v="294"/>
    <n v="0.77890999999999999"/>
  </r>
  <r>
    <s v="NAoPri_cohort"/>
    <n v="2018"/>
    <s v="Q1"/>
    <s v="Q1-2018"/>
    <x v="88"/>
    <x v="102"/>
    <s v="."/>
    <s v="Northern"/>
    <s v="stage_missing"/>
    <n v="17"/>
    <n v="0.52941000000000005"/>
  </r>
  <r>
    <s v="NAoPri_cohort"/>
    <n v="2018"/>
    <s v="Q2"/>
    <s v="Q2-2018"/>
    <x v="88"/>
    <x v="102"/>
    <s v="."/>
    <s v="Northern"/>
    <s v="stage_missing"/>
    <n v="25"/>
    <n v="0.52"/>
  </r>
  <r>
    <s v="NAoPri_cohort"/>
    <n v="2018"/>
    <s v="Q3"/>
    <s v="Q3-2018"/>
    <x v="88"/>
    <x v="102"/>
    <s v="."/>
    <s v="Northern"/>
    <s v="stage_missing"/>
    <n v="15"/>
    <n v="0.13333"/>
  </r>
  <r>
    <s v="NAoPri_cohort"/>
    <n v="2018"/>
    <s v="Q4"/>
    <s v="Q4-2018"/>
    <x v="88"/>
    <x v="102"/>
    <s v="."/>
    <s v="Northern"/>
    <s v="stage_missing"/>
    <n v="23"/>
    <n v="0.34782999999999997"/>
  </r>
  <r>
    <s v="NAoPri_cohort"/>
    <n v="2019"/>
    <s v="Q1"/>
    <s v="Q1-2019"/>
    <x v="88"/>
    <x v="102"/>
    <s v="."/>
    <s v="Northern"/>
    <s v="stage_missing"/>
    <n v="21"/>
    <n v="0.14285999999999999"/>
  </r>
  <r>
    <s v="NAoPri_cohort"/>
    <n v="2019"/>
    <s v="Q2"/>
    <s v="Q2-2019"/>
    <x v="88"/>
    <x v="102"/>
    <s v="."/>
    <s v="Northern"/>
    <s v="stage_missing"/>
    <n v="23"/>
    <n v="0.17391000000000001"/>
  </r>
  <r>
    <s v="NAoPri_cohort"/>
    <n v="2019"/>
    <s v="Q3"/>
    <s v="Q3-2019"/>
    <x v="88"/>
    <x v="102"/>
    <s v="."/>
    <s v="Northern"/>
    <s v="stage_missing"/>
    <n v="18"/>
    <n v="5.5559999999999998E-2"/>
  </r>
  <r>
    <s v="NAoPri_cohort"/>
    <n v="2019"/>
    <s v="Q4"/>
    <s v="Q4-2019"/>
    <x v="88"/>
    <x v="102"/>
    <s v="."/>
    <s v="Northern"/>
    <s v="stage_missing"/>
    <n v="22"/>
    <n v="0.27272999999999997"/>
  </r>
  <r>
    <s v="NAoPri_cohort"/>
    <n v="2020"/>
    <s v="Q1"/>
    <s v="Q1-2020"/>
    <x v="88"/>
    <x v="102"/>
    <s v="."/>
    <s v="Northern"/>
    <s v="stage_missing"/>
    <n v="17"/>
    <n v="0.29411999999999999"/>
  </r>
  <r>
    <s v="NAoPri_cohort"/>
    <n v="2020"/>
    <s v="Q2"/>
    <s v="Q2-2020"/>
    <x v="88"/>
    <x v="102"/>
    <s v="."/>
    <s v="Northern"/>
    <s v="stage_missing"/>
    <n v="16"/>
    <n v="0.4375"/>
  </r>
  <r>
    <s v="NAoPri_cohort"/>
    <n v="2020"/>
    <s v="Q3"/>
    <s v="Q3-2020"/>
    <x v="88"/>
    <x v="102"/>
    <s v="."/>
    <s v="Northern"/>
    <s v="stage_missing"/>
    <n v="23"/>
    <n v="0.17391000000000001"/>
  </r>
  <r>
    <s v="NAoPri_cohort"/>
    <n v="2020"/>
    <s v="Q4"/>
    <s v="Q4-2020"/>
    <x v="88"/>
    <x v="102"/>
    <s v="."/>
    <s v="Northern"/>
    <s v="stage_missing"/>
    <n v="18"/>
    <n v="0.38889000000000001"/>
  </r>
  <r>
    <s v="NAoPri_cohort"/>
    <n v="2021"/>
    <s v="Q1"/>
    <s v="Q1-2021"/>
    <x v="88"/>
    <x v="102"/>
    <s v="."/>
    <s v="Northern"/>
    <s v="stage_missing"/>
    <n v="16"/>
    <n v="0.3125"/>
  </r>
  <r>
    <s v="NAoPri_cohort"/>
    <n v="2021"/>
    <s v="Q2"/>
    <s v="Q2-2021"/>
    <x v="88"/>
    <x v="102"/>
    <s v="."/>
    <s v="Northern"/>
    <s v="stage_missing"/>
    <n v="30"/>
    <n v="0.2"/>
  </r>
  <r>
    <s v="NAoPri_cohort"/>
    <n v="2021"/>
    <s v="Q3"/>
    <s v="Q3-2021"/>
    <x v="88"/>
    <x v="102"/>
    <s v="."/>
    <s v="Northern"/>
    <s v="stage_missing"/>
    <n v="19"/>
    <n v="0.57894999999999996"/>
  </r>
  <r>
    <s v="NAoPri_cohort"/>
    <n v="2021"/>
    <s v="Q4"/>
    <s v="Q4-2021"/>
    <x v="88"/>
    <x v="102"/>
    <s v="."/>
    <s v="Northern"/>
    <s v="stage_missing"/>
    <n v="22"/>
    <n v="0.5"/>
  </r>
  <r>
    <s v="NAoPri_cohort"/>
    <n v="2022"/>
    <s v="Q1"/>
    <s v="Q1-2022"/>
    <x v="88"/>
    <x v="102"/>
    <s v="."/>
    <s v="Northern"/>
    <s v="stage_missing"/>
    <n v="23"/>
    <n v="0.69564999999999999"/>
  </r>
  <r>
    <s v="NAoPri_cohort"/>
    <n v="2022"/>
    <s v="Q2"/>
    <s v="Q2-2022"/>
    <x v="88"/>
    <x v="102"/>
    <s v="."/>
    <s v="Northern"/>
    <s v="stage_missing"/>
    <n v="27"/>
    <n v="0.55556000000000005"/>
  </r>
  <r>
    <s v="NAoPri_cohort"/>
    <n v="2022"/>
    <s v="Q3"/>
    <s v="Q3-2022"/>
    <x v="88"/>
    <x v="102"/>
    <s v="."/>
    <s v="Northern"/>
    <s v="stage_missing"/>
    <n v="29"/>
    <n v="0.62068999999999996"/>
  </r>
  <r>
    <s v="NAoPri_cohort"/>
    <n v="2022"/>
    <s v="Q4"/>
    <s v="Q4-2022"/>
    <x v="88"/>
    <x v="102"/>
    <s v="."/>
    <s v="Northern"/>
    <s v="stage_missing"/>
    <n v="19"/>
    <n v="0.36842000000000003"/>
  </r>
  <r>
    <s v="NAoPri_cohort"/>
    <n v="2023"/>
    <s v="Q1"/>
    <s v="Q1-2023"/>
    <x v="88"/>
    <x v="102"/>
    <s v="."/>
    <s v="Northern"/>
    <s v="stage_missing"/>
    <n v="18"/>
    <n v="0.33333000000000002"/>
  </r>
  <r>
    <s v="NAoPri_cohort"/>
    <n v="2018"/>
    <s v="Q1"/>
    <s v="Q1-2018"/>
    <x v="89"/>
    <x v="103"/>
    <s v="."/>
    <s v="West Midlands"/>
    <s v="stage_missing"/>
    <n v="42"/>
    <n v="0.19048000000000001"/>
  </r>
  <r>
    <s v="NAoPri_cohort"/>
    <n v="2018"/>
    <s v="Q2"/>
    <s v="Q2-2018"/>
    <x v="89"/>
    <x v="103"/>
    <s v="."/>
    <s v="West Midlands"/>
    <s v="stage_missing"/>
    <n v="58"/>
    <n v="0.29310000000000003"/>
  </r>
  <r>
    <s v="NAoPri_cohort"/>
    <n v="2018"/>
    <s v="Q3"/>
    <s v="Q3-2018"/>
    <x v="89"/>
    <x v="103"/>
    <s v="."/>
    <s v="West Midlands"/>
    <s v="stage_missing"/>
    <n v="62"/>
    <n v="0.64515999999999996"/>
  </r>
  <r>
    <s v="NAoPri_cohort"/>
    <n v="2018"/>
    <s v="Q4"/>
    <s v="Q4-2018"/>
    <x v="89"/>
    <x v="103"/>
    <s v="."/>
    <s v="West Midlands"/>
    <s v="stage_missing"/>
    <n v="50"/>
    <n v="0.94"/>
  </r>
  <r>
    <s v="NAoPri_cohort"/>
    <n v="2019"/>
    <s v="Q1"/>
    <s v="Q1-2019"/>
    <x v="89"/>
    <x v="103"/>
    <s v="."/>
    <s v="West Midlands"/>
    <s v="stage_missing"/>
    <n v="50"/>
    <n v="0.94"/>
  </r>
  <r>
    <s v="NAoPri_cohort"/>
    <n v="2019"/>
    <s v="Q2"/>
    <s v="Q2-2019"/>
    <x v="89"/>
    <x v="103"/>
    <s v="."/>
    <s v="West Midlands"/>
    <s v="stage_missing"/>
    <n v="63"/>
    <n v="0.88888999999999996"/>
  </r>
  <r>
    <s v="NAoPri_cohort"/>
    <n v="2019"/>
    <s v="Q3"/>
    <s v="Q3-2019"/>
    <x v="89"/>
    <x v="103"/>
    <s v="."/>
    <s v="West Midlands"/>
    <s v="stage_missing"/>
    <n v="59"/>
    <n v="0.84745999999999999"/>
  </r>
  <r>
    <s v="NAoPri_cohort"/>
    <n v="2019"/>
    <s v="Q4"/>
    <s v="Q4-2019"/>
    <x v="89"/>
    <x v="103"/>
    <s v="."/>
    <s v="West Midlands"/>
    <s v="stage_missing"/>
    <n v="82"/>
    <n v="0.85365999999999997"/>
  </r>
  <r>
    <s v="NAoPri_cohort"/>
    <n v="2020"/>
    <s v="Q1"/>
    <s v="Q1-2020"/>
    <x v="89"/>
    <x v="103"/>
    <s v="."/>
    <s v="West Midlands"/>
    <s v="stage_missing"/>
    <n v="96"/>
    <n v="0.875"/>
  </r>
  <r>
    <s v="NAoPri_cohort"/>
    <n v="2020"/>
    <s v="Q2"/>
    <s v="Q2-2020"/>
    <x v="89"/>
    <x v="103"/>
    <s v="."/>
    <s v="West Midlands"/>
    <s v="stage_missing"/>
    <n v="50"/>
    <n v="0.9"/>
  </r>
  <r>
    <s v="NAoPri_cohort"/>
    <n v="2020"/>
    <s v="Q3"/>
    <s v="Q3-2020"/>
    <x v="89"/>
    <x v="103"/>
    <s v="."/>
    <s v="West Midlands"/>
    <s v="stage_missing"/>
    <n v="46"/>
    <n v="0.93478000000000006"/>
  </r>
  <r>
    <s v="NAoPri_cohort"/>
    <n v="2020"/>
    <s v="Q4"/>
    <s v="Q4-2020"/>
    <x v="89"/>
    <x v="103"/>
    <s v="."/>
    <s v="West Midlands"/>
    <s v="stage_missing"/>
    <n v="47"/>
    <n v="0.97872000000000003"/>
  </r>
  <r>
    <s v="NAoPri_cohort"/>
    <n v="2021"/>
    <s v="Q1"/>
    <s v="Q1-2021"/>
    <x v="89"/>
    <x v="103"/>
    <s v="."/>
    <s v="West Midlands"/>
    <s v="stage_missing"/>
    <n v="50"/>
    <n v="0.98"/>
  </r>
  <r>
    <s v="NAoPri_cohort"/>
    <n v="2021"/>
    <s v="Q2"/>
    <s v="Q2-2021"/>
    <x v="89"/>
    <x v="103"/>
    <s v="."/>
    <s v="West Midlands"/>
    <s v="stage_missing"/>
    <n v="69"/>
    <n v="0.98551"/>
  </r>
  <r>
    <s v="NAoPri_cohort"/>
    <n v="2021"/>
    <s v="Q3"/>
    <s v="Q3-2021"/>
    <x v="89"/>
    <x v="103"/>
    <s v="."/>
    <s v="West Midlands"/>
    <s v="stage_missing"/>
    <n v="88"/>
    <n v="0.96591000000000005"/>
  </r>
  <r>
    <s v="NAoPri_cohort"/>
    <n v="2021"/>
    <s v="Q4"/>
    <s v="Q4-2021"/>
    <x v="89"/>
    <x v="103"/>
    <s v="."/>
    <s v="West Midlands"/>
    <s v="stage_missing"/>
    <n v="107"/>
    <n v="0.96262000000000003"/>
  </r>
  <r>
    <s v="NAoPri_cohort"/>
    <n v="2022"/>
    <s v="Q1"/>
    <s v="Q1-2022"/>
    <x v="89"/>
    <x v="103"/>
    <s v="."/>
    <s v="West Midlands"/>
    <s v="stage_missing"/>
    <n v="75"/>
    <n v="0.96"/>
  </r>
  <r>
    <s v="NAoPri_cohort"/>
    <n v="2022"/>
    <s v="Q2"/>
    <s v="Q2-2022"/>
    <x v="89"/>
    <x v="103"/>
    <s v="."/>
    <s v="West Midlands"/>
    <s v="stage_missing"/>
    <n v="66"/>
    <n v="0.77273000000000003"/>
  </r>
  <r>
    <s v="NAoPri_cohort"/>
    <n v="2022"/>
    <s v="Q3"/>
    <s v="Q3-2022"/>
    <x v="89"/>
    <x v="103"/>
    <s v="."/>
    <s v="West Midlands"/>
    <s v="stage_missing"/>
    <n v="67"/>
    <n v="0.91044999999999998"/>
  </r>
  <r>
    <s v="NAoPri_cohort"/>
    <n v="2022"/>
    <s v="Q4"/>
    <s v="Q4-2022"/>
    <x v="89"/>
    <x v="103"/>
    <s v="."/>
    <s v="West Midlands"/>
    <s v="stage_missing"/>
    <n v="86"/>
    <n v="0.97674000000000005"/>
  </r>
  <r>
    <s v="NAoPri_cohort"/>
    <n v="2023"/>
    <s v="Q1"/>
    <s v="Q1-2023"/>
    <x v="89"/>
    <x v="103"/>
    <s v="."/>
    <s v="West Midlands"/>
    <s v="stage_missing"/>
    <n v="70"/>
    <n v="0.95713999999999999"/>
  </r>
  <r>
    <s v="NAoPri_cohort"/>
    <n v="2018"/>
    <s v="Q1"/>
    <s v="Q1-2018"/>
    <x v="13"/>
    <x v="104"/>
    <s v="."/>
    <s v="South Yorkshire and Bassetlaw"/>
    <s v="stage_missing"/>
    <n v="404"/>
    <n v="0.62870999999999999"/>
  </r>
  <r>
    <s v="NAoPri_cohort"/>
    <n v="2018"/>
    <s v="Q2"/>
    <s v="Q2-2018"/>
    <x v="13"/>
    <x v="104"/>
    <s v="."/>
    <s v="South Yorkshire and Bassetlaw"/>
    <s v="stage_missing"/>
    <n v="433"/>
    <n v="0.70438999999999996"/>
  </r>
  <r>
    <s v="NAoPri_cohort"/>
    <n v="2018"/>
    <s v="Q3"/>
    <s v="Q3-2018"/>
    <x v="13"/>
    <x v="104"/>
    <s v="."/>
    <s v="South Yorkshire and Bassetlaw"/>
    <s v="stage_missing"/>
    <n v="415"/>
    <n v="0.78795000000000004"/>
  </r>
  <r>
    <s v="NAoPri_cohort"/>
    <n v="2018"/>
    <s v="Q4"/>
    <s v="Q4-2018"/>
    <x v="13"/>
    <x v="104"/>
    <s v="."/>
    <s v="South Yorkshire and Bassetlaw"/>
    <s v="stage_missing"/>
    <n v="449"/>
    <n v="0.79064999999999996"/>
  </r>
  <r>
    <s v="NAoPri_cohort"/>
    <n v="2019"/>
    <s v="Q1"/>
    <s v="Q1-2019"/>
    <x v="13"/>
    <x v="104"/>
    <s v="."/>
    <s v="South Yorkshire and Bassetlaw"/>
    <s v="stage_missing"/>
    <n v="421"/>
    <n v="0.78622000000000003"/>
  </r>
  <r>
    <s v="NAoPri_cohort"/>
    <n v="2019"/>
    <s v="Q2"/>
    <s v="Q2-2019"/>
    <x v="13"/>
    <x v="104"/>
    <s v="."/>
    <s v="South Yorkshire and Bassetlaw"/>
    <s v="stage_missing"/>
    <n v="390"/>
    <n v="0.78461999999999998"/>
  </r>
  <r>
    <s v="NAoPri_cohort"/>
    <n v="2019"/>
    <s v="Q3"/>
    <s v="Q3-2019"/>
    <x v="13"/>
    <x v="104"/>
    <s v="."/>
    <s v="South Yorkshire and Bassetlaw"/>
    <s v="stage_missing"/>
    <n v="421"/>
    <n v="0.78622000000000003"/>
  </r>
  <r>
    <s v="NAoPri_cohort"/>
    <n v="2019"/>
    <s v="Q4"/>
    <s v="Q4-2019"/>
    <x v="13"/>
    <x v="104"/>
    <s v="."/>
    <s v="South Yorkshire and Bassetlaw"/>
    <s v="stage_missing"/>
    <n v="377"/>
    <n v="0.77719000000000005"/>
  </r>
  <r>
    <s v="NAoPri_cohort"/>
    <n v="2020"/>
    <s v="Q1"/>
    <s v="Q1-2020"/>
    <x v="13"/>
    <x v="104"/>
    <s v="."/>
    <s v="South Yorkshire and Bassetlaw"/>
    <s v="stage_missing"/>
    <n v="372"/>
    <n v="0.80376000000000003"/>
  </r>
  <r>
    <s v="NAoPri_cohort"/>
    <n v="2020"/>
    <s v="Q2"/>
    <s v="Q2-2020"/>
    <x v="13"/>
    <x v="104"/>
    <s v="."/>
    <s v="South Yorkshire and Bassetlaw"/>
    <s v="stage_missing"/>
    <n v="191"/>
    <n v="0.76963000000000004"/>
  </r>
  <r>
    <s v="NAoPri_cohort"/>
    <n v="2020"/>
    <s v="Q3"/>
    <s v="Q3-2020"/>
    <x v="13"/>
    <x v="104"/>
    <s v="."/>
    <s v="South Yorkshire and Bassetlaw"/>
    <s v="stage_missing"/>
    <n v="282"/>
    <n v="0.77659999999999996"/>
  </r>
  <r>
    <s v="NAoPri_cohort"/>
    <n v="2020"/>
    <s v="Q4"/>
    <s v="Q4-2020"/>
    <x v="13"/>
    <x v="104"/>
    <s v="."/>
    <s v="South Yorkshire and Bassetlaw"/>
    <s v="stage_missing"/>
    <n v="347"/>
    <n v="0.86743999999999999"/>
  </r>
  <r>
    <s v="NAoPri_cohort"/>
    <n v="2021"/>
    <s v="Q1"/>
    <s v="Q1-2021"/>
    <x v="13"/>
    <x v="104"/>
    <s v="."/>
    <s v="South Yorkshire and Bassetlaw"/>
    <s v="stage_missing"/>
    <n v="391"/>
    <n v="0.88746999999999998"/>
  </r>
  <r>
    <s v="NAoPri_cohort"/>
    <n v="2021"/>
    <s v="Q2"/>
    <s v="Q2-2021"/>
    <x v="13"/>
    <x v="104"/>
    <s v="."/>
    <s v="South Yorkshire and Bassetlaw"/>
    <s v="stage_missing"/>
    <n v="389"/>
    <n v="0.86375000000000002"/>
  </r>
  <r>
    <s v="NAoPri_cohort"/>
    <n v="2021"/>
    <s v="Q3"/>
    <s v="Q3-2021"/>
    <x v="13"/>
    <x v="104"/>
    <s v="."/>
    <s v="South Yorkshire and Bassetlaw"/>
    <s v="stage_missing"/>
    <n v="440"/>
    <n v="0.85682000000000003"/>
  </r>
  <r>
    <s v="NAoPri_cohort"/>
    <n v="2021"/>
    <s v="Q4"/>
    <s v="Q4-2021"/>
    <x v="13"/>
    <x v="104"/>
    <s v="."/>
    <s v="South Yorkshire and Bassetlaw"/>
    <s v="stage_missing"/>
    <n v="403"/>
    <n v="0.87841000000000002"/>
  </r>
  <r>
    <s v="NAoPri_cohort"/>
    <n v="2022"/>
    <s v="Q1"/>
    <s v="Q1-2022"/>
    <x v="13"/>
    <x v="104"/>
    <s v="."/>
    <s v="South Yorkshire and Bassetlaw"/>
    <s v="stage_missing"/>
    <n v="462"/>
    <n v="0.82035000000000002"/>
  </r>
  <r>
    <s v="NAoPri_cohort"/>
    <n v="2022"/>
    <s v="Q2"/>
    <s v="Q2-2022"/>
    <x v="13"/>
    <x v="104"/>
    <s v="."/>
    <s v="South Yorkshire and Bassetlaw"/>
    <s v="stage_missing"/>
    <n v="453"/>
    <n v="0.81898000000000004"/>
  </r>
  <r>
    <s v="NAoPri_cohort"/>
    <n v="2022"/>
    <s v="Q3"/>
    <s v="Q3-2022"/>
    <x v="13"/>
    <x v="104"/>
    <s v="."/>
    <s v="South Yorkshire and Bassetlaw"/>
    <s v="stage_missing"/>
    <n v="381"/>
    <n v="0.81627000000000005"/>
  </r>
  <r>
    <s v="NAoPri_cohort"/>
    <n v="2022"/>
    <s v="Q4"/>
    <s v="Q4-2022"/>
    <x v="13"/>
    <x v="104"/>
    <s v="."/>
    <s v="South Yorkshire and Bassetlaw"/>
    <s v="stage_missing"/>
    <n v="394"/>
    <n v="0.82740999999999998"/>
  </r>
  <r>
    <s v="NAoPri_cohort"/>
    <n v="2023"/>
    <s v="Q1"/>
    <s v="Q1-2023"/>
    <x v="13"/>
    <x v="104"/>
    <s v="."/>
    <s v="South Yorkshire and Bassetlaw"/>
    <s v="stage_missing"/>
    <n v="379"/>
    <n v="0.75461999999999996"/>
  </r>
  <r>
    <s v="NAoPri_cohort"/>
    <n v="2018"/>
    <s v="Q1"/>
    <s v="Q1-2018"/>
    <x v="90"/>
    <x v="105"/>
    <s v="."/>
    <s v="West London"/>
    <s v="stage_missing"/>
    <n v="126"/>
    <n v="0.84126999999999996"/>
  </r>
  <r>
    <s v="NAoPri_cohort"/>
    <n v="2018"/>
    <s v="Q2"/>
    <s v="Q2-2018"/>
    <x v="90"/>
    <x v="105"/>
    <s v="."/>
    <s v="West London"/>
    <s v="stage_missing"/>
    <n v="121"/>
    <n v="0.76032999999999995"/>
  </r>
  <r>
    <s v="NAoPri_cohort"/>
    <n v="2018"/>
    <s v="Q3"/>
    <s v="Q3-2018"/>
    <x v="90"/>
    <x v="105"/>
    <s v="."/>
    <s v="West London"/>
    <s v="stage_missing"/>
    <n v="141"/>
    <n v="0.70213000000000003"/>
  </r>
  <r>
    <s v="NAoPri_cohort"/>
    <n v="2018"/>
    <s v="Q4"/>
    <s v="Q4-2018"/>
    <x v="90"/>
    <x v="105"/>
    <s v="."/>
    <s v="West London"/>
    <s v="stage_missing"/>
    <n v="160"/>
    <n v="0.73750000000000004"/>
  </r>
  <r>
    <s v="NAoPri_cohort"/>
    <n v="2019"/>
    <s v="Q1"/>
    <s v="Q1-2019"/>
    <x v="90"/>
    <x v="105"/>
    <s v="."/>
    <s v="West London"/>
    <s v="stage_missing"/>
    <n v="132"/>
    <n v="0.72726999999999997"/>
  </r>
  <r>
    <s v="NAoPri_cohort"/>
    <n v="2019"/>
    <s v="Q2"/>
    <s v="Q2-2019"/>
    <x v="90"/>
    <x v="105"/>
    <s v="."/>
    <s v="West London"/>
    <s v="stage_missing"/>
    <n v="129"/>
    <n v="0.72867999999999999"/>
  </r>
  <r>
    <s v="NAoPri_cohort"/>
    <n v="2019"/>
    <s v="Q3"/>
    <s v="Q3-2019"/>
    <x v="90"/>
    <x v="105"/>
    <s v="."/>
    <s v="West London"/>
    <s v="stage_missing"/>
    <n v="146"/>
    <n v="0.69177999999999995"/>
  </r>
  <r>
    <s v="NAoPri_cohort"/>
    <n v="2019"/>
    <s v="Q4"/>
    <s v="Q4-2019"/>
    <x v="90"/>
    <x v="105"/>
    <s v="."/>
    <s v="West London"/>
    <s v="stage_missing"/>
    <n v="157"/>
    <n v="0.77070000000000005"/>
  </r>
  <r>
    <s v="NAoPri_cohort"/>
    <n v="2020"/>
    <s v="Q1"/>
    <s v="Q1-2020"/>
    <x v="90"/>
    <x v="105"/>
    <s v="."/>
    <s v="West London"/>
    <s v="stage_missing"/>
    <n v="110"/>
    <n v="0.75455000000000005"/>
  </r>
  <r>
    <s v="NAoPri_cohort"/>
    <n v="2020"/>
    <s v="Q2"/>
    <s v="Q2-2020"/>
    <x v="90"/>
    <x v="105"/>
    <s v="."/>
    <s v="West London"/>
    <s v="stage_missing"/>
    <n v="40"/>
    <n v="0.75"/>
  </r>
  <r>
    <s v="NAoPri_cohort"/>
    <n v="2020"/>
    <s v="Q3"/>
    <s v="Q3-2020"/>
    <x v="90"/>
    <x v="105"/>
    <s v="."/>
    <s v="West London"/>
    <s v="stage_missing"/>
    <n v="56"/>
    <n v="0.78571000000000002"/>
  </r>
  <r>
    <s v="NAoPri_cohort"/>
    <n v="2020"/>
    <s v="Q4"/>
    <s v="Q4-2020"/>
    <x v="90"/>
    <x v="105"/>
    <s v="."/>
    <s v="West London"/>
    <s v="stage_missing"/>
    <n v="118"/>
    <n v="0.74575999999999998"/>
  </r>
  <r>
    <s v="NAoPri_cohort"/>
    <n v="2021"/>
    <s v="Q1"/>
    <s v="Q1-2021"/>
    <x v="90"/>
    <x v="105"/>
    <s v="."/>
    <s v="West London"/>
    <s v="stage_missing"/>
    <n v="85"/>
    <n v="0.64705999999999997"/>
  </r>
  <r>
    <s v="NAoPri_cohort"/>
    <n v="2021"/>
    <s v="Q2"/>
    <s v="Q2-2021"/>
    <x v="90"/>
    <x v="105"/>
    <s v="."/>
    <s v="West London"/>
    <s v="stage_missing"/>
    <n v="134"/>
    <n v="0.64924999999999999"/>
  </r>
  <r>
    <s v="NAoPri_cohort"/>
    <n v="2021"/>
    <s v="Q3"/>
    <s v="Q3-2021"/>
    <x v="90"/>
    <x v="105"/>
    <s v="."/>
    <s v="West London"/>
    <s v="stage_missing"/>
    <n v="109"/>
    <n v="0.66054999999999997"/>
  </r>
  <r>
    <s v="NAoPri_cohort"/>
    <n v="2021"/>
    <s v="Q4"/>
    <s v="Q4-2021"/>
    <x v="90"/>
    <x v="105"/>
    <s v="."/>
    <s v="West London"/>
    <s v="stage_missing"/>
    <n v="121"/>
    <n v="0.55371999999999999"/>
  </r>
  <r>
    <s v="NAoPri_cohort"/>
    <n v="2022"/>
    <s v="Q1"/>
    <s v="Q1-2022"/>
    <x v="90"/>
    <x v="105"/>
    <s v="."/>
    <s v="West London"/>
    <s v="stage_missing"/>
    <n v="129"/>
    <n v="0.73643000000000003"/>
  </r>
  <r>
    <s v="NAoPri_cohort"/>
    <n v="2022"/>
    <s v="Q2"/>
    <s v="Q2-2022"/>
    <x v="90"/>
    <x v="105"/>
    <s v="."/>
    <s v="West London"/>
    <s v="stage_missing"/>
    <n v="120"/>
    <n v="0.74167000000000005"/>
  </r>
  <r>
    <s v="NAoPri_cohort"/>
    <n v="2022"/>
    <s v="Q3"/>
    <s v="Q3-2022"/>
    <x v="90"/>
    <x v="105"/>
    <s v="."/>
    <s v="West London"/>
    <s v="stage_missing"/>
    <n v="113"/>
    <n v="0.71680999999999995"/>
  </r>
  <r>
    <s v="NAoPri_cohort"/>
    <n v="2022"/>
    <s v="Q4"/>
    <s v="Q4-2022"/>
    <x v="90"/>
    <x v="105"/>
    <s v="."/>
    <s v="West London"/>
    <s v="stage_missing"/>
    <n v="139"/>
    <n v="0.72662000000000004"/>
  </r>
  <r>
    <s v="NAoPri_cohort"/>
    <n v="2023"/>
    <s v="Q1"/>
    <s v="Q1-2023"/>
    <x v="90"/>
    <x v="105"/>
    <s v="."/>
    <s v="West London"/>
    <s v="stage_missing"/>
    <n v="144"/>
    <n v="0.79166999999999998"/>
  </r>
  <r>
    <s v="NAoPri_cohort"/>
    <n v="2018"/>
    <s v="Q1"/>
    <s v="Q1-2018"/>
    <x v="13"/>
    <x v="106"/>
    <s v="."/>
    <s v="Surrey and Sussex"/>
    <s v="stage_missing"/>
    <n v="726"/>
    <n v="0.72726999999999997"/>
  </r>
  <r>
    <s v="NAoPri_cohort"/>
    <n v="2018"/>
    <s v="Q2"/>
    <s v="Q2-2018"/>
    <x v="13"/>
    <x v="106"/>
    <s v="."/>
    <s v="Surrey and Sussex"/>
    <s v="stage_missing"/>
    <n v="851"/>
    <n v="0.74500999999999995"/>
  </r>
  <r>
    <s v="NAoPri_cohort"/>
    <n v="2018"/>
    <s v="Q3"/>
    <s v="Q3-2018"/>
    <x v="13"/>
    <x v="106"/>
    <s v="."/>
    <s v="Surrey and Sussex"/>
    <s v="stage_missing"/>
    <n v="807"/>
    <n v="0.75588999999999995"/>
  </r>
  <r>
    <s v="NAoPri_cohort"/>
    <n v="2018"/>
    <s v="Q4"/>
    <s v="Q4-2018"/>
    <x v="13"/>
    <x v="106"/>
    <s v="."/>
    <s v="Surrey and Sussex"/>
    <s v="stage_missing"/>
    <n v="802"/>
    <n v="0.78054999999999997"/>
  </r>
  <r>
    <s v="NAoPri_cohort"/>
    <n v="2019"/>
    <s v="Q1"/>
    <s v="Q1-2019"/>
    <x v="13"/>
    <x v="106"/>
    <s v="."/>
    <s v="Surrey and Sussex"/>
    <s v="stage_missing"/>
    <n v="810"/>
    <n v="0.70123000000000002"/>
  </r>
  <r>
    <s v="NAoPri_cohort"/>
    <n v="2019"/>
    <s v="Q2"/>
    <s v="Q2-2019"/>
    <x v="13"/>
    <x v="106"/>
    <s v="."/>
    <s v="Surrey and Sussex"/>
    <s v="stage_missing"/>
    <n v="839"/>
    <n v="0.71752000000000005"/>
  </r>
  <r>
    <s v="NAoPri_cohort"/>
    <n v="2019"/>
    <s v="Q3"/>
    <s v="Q3-2019"/>
    <x v="13"/>
    <x v="106"/>
    <s v="."/>
    <s v="Surrey and Sussex"/>
    <s v="stage_missing"/>
    <n v="805"/>
    <n v="0.69193000000000005"/>
  </r>
  <r>
    <s v="NAoPri_cohort"/>
    <n v="2019"/>
    <s v="Q4"/>
    <s v="Q4-2019"/>
    <x v="13"/>
    <x v="106"/>
    <s v="."/>
    <s v="Surrey and Sussex"/>
    <s v="stage_missing"/>
    <n v="736"/>
    <n v="0.70108999999999999"/>
  </r>
  <r>
    <s v="NAoPri_cohort"/>
    <n v="2020"/>
    <s v="Q1"/>
    <s v="Q1-2020"/>
    <x v="13"/>
    <x v="106"/>
    <s v="."/>
    <s v="Surrey and Sussex"/>
    <s v="stage_missing"/>
    <n v="788"/>
    <n v="0.70304999999999995"/>
  </r>
  <r>
    <s v="NAoPri_cohort"/>
    <n v="2020"/>
    <s v="Q2"/>
    <s v="Q2-2020"/>
    <x v="13"/>
    <x v="106"/>
    <s v="."/>
    <s v="Surrey and Sussex"/>
    <s v="stage_missing"/>
    <n v="430"/>
    <n v="0.67442000000000002"/>
  </r>
  <r>
    <s v="NAoPri_cohort"/>
    <n v="2020"/>
    <s v="Q3"/>
    <s v="Q3-2020"/>
    <x v="13"/>
    <x v="106"/>
    <s v="."/>
    <s v="Surrey and Sussex"/>
    <s v="stage_missing"/>
    <n v="604"/>
    <n v="0.68542999999999998"/>
  </r>
  <r>
    <s v="NAoPri_cohort"/>
    <n v="2020"/>
    <s v="Q4"/>
    <s v="Q4-2020"/>
    <x v="13"/>
    <x v="106"/>
    <s v="."/>
    <s v="Surrey and Sussex"/>
    <s v="stage_missing"/>
    <n v="829"/>
    <n v="0.65861999999999998"/>
  </r>
  <r>
    <s v="NAoPri_cohort"/>
    <n v="2021"/>
    <s v="Q1"/>
    <s v="Q1-2021"/>
    <x v="13"/>
    <x v="106"/>
    <s v="."/>
    <s v="Surrey and Sussex"/>
    <s v="stage_missing"/>
    <n v="772"/>
    <n v="0.68781999999999999"/>
  </r>
  <r>
    <s v="NAoPri_cohort"/>
    <n v="2021"/>
    <s v="Q2"/>
    <s v="Q2-2021"/>
    <x v="13"/>
    <x v="106"/>
    <s v="."/>
    <s v="Surrey and Sussex"/>
    <s v="stage_missing"/>
    <n v="785"/>
    <n v="0.81655999999999995"/>
  </r>
  <r>
    <s v="NAoPri_cohort"/>
    <n v="2021"/>
    <s v="Q3"/>
    <s v="Q3-2021"/>
    <x v="13"/>
    <x v="106"/>
    <s v="."/>
    <s v="Surrey and Sussex"/>
    <s v="stage_missing"/>
    <n v="893"/>
    <n v="0.72340000000000004"/>
  </r>
  <r>
    <s v="NAoPri_cohort"/>
    <n v="2021"/>
    <s v="Q4"/>
    <s v="Q4-2021"/>
    <x v="13"/>
    <x v="106"/>
    <s v="."/>
    <s v="Surrey and Sussex"/>
    <s v="stage_missing"/>
    <n v="864"/>
    <n v="0.74073999999999995"/>
  </r>
  <r>
    <s v="NAoPri_cohort"/>
    <n v="2022"/>
    <s v="Q1"/>
    <s v="Q1-2022"/>
    <x v="13"/>
    <x v="106"/>
    <s v="."/>
    <s v="Surrey and Sussex"/>
    <s v="stage_missing"/>
    <n v="844"/>
    <n v="0.80449999999999999"/>
  </r>
  <r>
    <s v="NAoPri_cohort"/>
    <n v="2022"/>
    <s v="Q2"/>
    <s v="Q2-2022"/>
    <x v="13"/>
    <x v="106"/>
    <s v="."/>
    <s v="Surrey and Sussex"/>
    <s v="stage_missing"/>
    <n v="757"/>
    <n v="0.80052999999999996"/>
  </r>
  <r>
    <s v="NAoPri_cohort"/>
    <n v="2022"/>
    <s v="Q3"/>
    <s v="Q3-2022"/>
    <x v="13"/>
    <x v="106"/>
    <s v="."/>
    <s v="Surrey and Sussex"/>
    <s v="stage_missing"/>
    <n v="818"/>
    <n v="0.84230000000000005"/>
  </r>
  <r>
    <s v="NAoPri_cohort"/>
    <n v="2022"/>
    <s v="Q4"/>
    <s v="Q4-2022"/>
    <x v="13"/>
    <x v="106"/>
    <s v="."/>
    <s v="Surrey and Sussex"/>
    <s v="stage_missing"/>
    <n v="742"/>
    <n v="0.81940999999999997"/>
  </r>
  <r>
    <s v="NAoPri_cohort"/>
    <n v="2023"/>
    <s v="Q1"/>
    <s v="Q1-2023"/>
    <x v="13"/>
    <x v="106"/>
    <s v="."/>
    <s v="Surrey and Sussex"/>
    <s v="stage_missing"/>
    <n v="770"/>
    <n v="0.84026000000000001"/>
  </r>
  <r>
    <s v="NAoPri_cohort"/>
    <n v="2018"/>
    <s v="Q1"/>
    <s v="Q1-2018"/>
    <x v="91"/>
    <x v="107"/>
    <s v="."/>
    <s v="Surrey and Sussex"/>
    <s v="stage_missing"/>
    <n v="88"/>
    <n v="0.46590999999999999"/>
  </r>
  <r>
    <s v="NAoPri_cohort"/>
    <n v="2018"/>
    <s v="Q2"/>
    <s v="Q2-2018"/>
    <x v="91"/>
    <x v="107"/>
    <s v="."/>
    <s v="Surrey and Sussex"/>
    <s v="stage_missing"/>
    <n v="89"/>
    <n v="0.43819999999999998"/>
  </r>
  <r>
    <s v="NAoPri_cohort"/>
    <n v="2018"/>
    <s v="Q3"/>
    <s v="Q3-2018"/>
    <x v="91"/>
    <x v="107"/>
    <s v="."/>
    <s v="Surrey and Sussex"/>
    <s v="stage_missing"/>
    <n v="84"/>
    <n v="0.54762"/>
  </r>
  <r>
    <s v="NAoPri_cohort"/>
    <n v="2018"/>
    <s v="Q4"/>
    <s v="Q4-2018"/>
    <x v="91"/>
    <x v="107"/>
    <s v="."/>
    <s v="Surrey and Sussex"/>
    <s v="stage_missing"/>
    <n v="93"/>
    <n v="0.63441000000000003"/>
  </r>
  <r>
    <s v="NAoPri_cohort"/>
    <n v="2019"/>
    <s v="Q1"/>
    <s v="Q1-2019"/>
    <x v="91"/>
    <x v="107"/>
    <s v="."/>
    <s v="Surrey and Sussex"/>
    <s v="stage_missing"/>
    <n v="90"/>
    <n v="0.6"/>
  </r>
  <r>
    <s v="NAoPri_cohort"/>
    <n v="2019"/>
    <s v="Q2"/>
    <s v="Q2-2019"/>
    <x v="91"/>
    <x v="107"/>
    <s v="."/>
    <s v="Surrey and Sussex"/>
    <s v="stage_missing"/>
    <n v="95"/>
    <n v="0.61053000000000002"/>
  </r>
  <r>
    <s v="NAoPri_cohort"/>
    <n v="2019"/>
    <s v="Q3"/>
    <s v="Q3-2019"/>
    <x v="91"/>
    <x v="107"/>
    <s v="."/>
    <s v="Surrey and Sussex"/>
    <s v="stage_missing"/>
    <n v="85"/>
    <n v="0.51765000000000005"/>
  </r>
  <r>
    <s v="NAoPri_cohort"/>
    <n v="2019"/>
    <s v="Q4"/>
    <s v="Q4-2019"/>
    <x v="91"/>
    <x v="107"/>
    <s v="."/>
    <s v="Surrey and Sussex"/>
    <s v="stage_missing"/>
    <n v="74"/>
    <n v="0.48648999999999998"/>
  </r>
  <r>
    <s v="NAoPri_cohort"/>
    <n v="2020"/>
    <s v="Q1"/>
    <s v="Q1-2020"/>
    <x v="91"/>
    <x v="107"/>
    <s v="."/>
    <s v="Surrey and Sussex"/>
    <s v="stage_missing"/>
    <n v="59"/>
    <n v="0.66102000000000005"/>
  </r>
  <r>
    <s v="NAoPri_cohort"/>
    <n v="2020"/>
    <s v="Q2"/>
    <s v="Q2-2020"/>
    <x v="91"/>
    <x v="107"/>
    <s v="."/>
    <s v="Surrey and Sussex"/>
    <s v="stage_missing"/>
    <n v="46"/>
    <n v="0.60870000000000002"/>
  </r>
  <r>
    <s v="NAoPri_cohort"/>
    <n v="2020"/>
    <s v="Q3"/>
    <s v="Q3-2020"/>
    <x v="91"/>
    <x v="107"/>
    <s v="."/>
    <s v="Surrey and Sussex"/>
    <s v="stage_missing"/>
    <n v="49"/>
    <n v="0.53061000000000003"/>
  </r>
  <r>
    <s v="NAoPri_cohort"/>
    <n v="2020"/>
    <s v="Q4"/>
    <s v="Q4-2020"/>
    <x v="91"/>
    <x v="107"/>
    <s v="."/>
    <s v="Surrey and Sussex"/>
    <s v="stage_missing"/>
    <n v="82"/>
    <n v="0.59755999999999998"/>
  </r>
  <r>
    <s v="NAoPri_cohort"/>
    <n v="2021"/>
    <s v="Q1"/>
    <s v="Q1-2021"/>
    <x v="91"/>
    <x v="107"/>
    <s v="."/>
    <s v="Surrey and Sussex"/>
    <s v="stage_missing"/>
    <n v="94"/>
    <n v="0.52127999999999997"/>
  </r>
  <r>
    <s v="NAoPri_cohort"/>
    <n v="2021"/>
    <s v="Q2"/>
    <s v="Q2-2021"/>
    <x v="91"/>
    <x v="107"/>
    <s v="."/>
    <s v="Surrey and Sussex"/>
    <s v="stage_missing"/>
    <n v="71"/>
    <n v="0.71831"/>
  </r>
  <r>
    <s v="NAoPri_cohort"/>
    <n v="2021"/>
    <s v="Q3"/>
    <s v="Q3-2021"/>
    <x v="91"/>
    <x v="107"/>
    <s v="."/>
    <s v="Surrey and Sussex"/>
    <s v="stage_missing"/>
    <n v="111"/>
    <n v="0.52251999999999998"/>
  </r>
  <r>
    <s v="NAoPri_cohort"/>
    <n v="2021"/>
    <s v="Q4"/>
    <s v="Q4-2021"/>
    <x v="91"/>
    <x v="107"/>
    <s v="."/>
    <s v="Surrey and Sussex"/>
    <s v="stage_missing"/>
    <n v="112"/>
    <n v="0.47321000000000002"/>
  </r>
  <r>
    <s v="NAoPri_cohort"/>
    <n v="2022"/>
    <s v="Q1"/>
    <s v="Q1-2022"/>
    <x v="91"/>
    <x v="107"/>
    <s v="."/>
    <s v="Surrey and Sussex"/>
    <s v="stage_missing"/>
    <n v="91"/>
    <n v="0.67032999999999998"/>
  </r>
  <r>
    <s v="NAoPri_cohort"/>
    <n v="2022"/>
    <s v="Q2"/>
    <s v="Q2-2022"/>
    <x v="91"/>
    <x v="107"/>
    <s v="."/>
    <s v="Surrey and Sussex"/>
    <s v="stage_missing"/>
    <n v="81"/>
    <n v="0.71604999999999996"/>
  </r>
  <r>
    <s v="NAoPri_cohort"/>
    <n v="2022"/>
    <s v="Q3"/>
    <s v="Q3-2022"/>
    <x v="91"/>
    <x v="107"/>
    <s v="."/>
    <s v="Surrey and Sussex"/>
    <s v="stage_missing"/>
    <n v="94"/>
    <n v="0.88297999999999999"/>
  </r>
  <r>
    <s v="NAoPri_cohort"/>
    <n v="2022"/>
    <s v="Q4"/>
    <s v="Q4-2022"/>
    <x v="91"/>
    <x v="107"/>
    <s v="."/>
    <s v="Surrey and Sussex"/>
    <s v="stage_missing"/>
    <n v="66"/>
    <n v="0.87878999999999996"/>
  </r>
  <r>
    <s v="NAoPri_cohort"/>
    <n v="2023"/>
    <s v="Q1"/>
    <s v="Q1-2023"/>
    <x v="91"/>
    <x v="107"/>
    <s v="."/>
    <s v="Surrey and Sussex"/>
    <s v="stage_missing"/>
    <n v="78"/>
    <n v="0.98717999999999995"/>
  </r>
  <r>
    <s v="NAoPri_cohort"/>
    <n v="2018"/>
    <s v="Q1"/>
    <s v="Q1-2018"/>
    <x v="92"/>
    <x v="108"/>
    <s v="."/>
    <s v="Greater Manchester"/>
    <s v="stage_missing"/>
    <n v="18"/>
    <n v="0.83333000000000002"/>
  </r>
  <r>
    <s v="NAoPri_cohort"/>
    <n v="2018"/>
    <s v="Q2"/>
    <s v="Q2-2018"/>
    <x v="92"/>
    <x v="108"/>
    <s v="."/>
    <s v="Greater Manchester"/>
    <s v="stage_missing"/>
    <n v="29"/>
    <n v="0.93103000000000002"/>
  </r>
  <r>
    <s v="NAoPri_cohort"/>
    <n v="2018"/>
    <s v="Q3"/>
    <s v="Q3-2018"/>
    <x v="92"/>
    <x v="108"/>
    <s v="."/>
    <s v="Greater Manchester"/>
    <s v="stage_missing"/>
    <n v="25"/>
    <n v="1"/>
  </r>
  <r>
    <s v="NAoPri_cohort"/>
    <n v="2018"/>
    <s v="Q4"/>
    <s v="Q4-2018"/>
    <x v="92"/>
    <x v="108"/>
    <s v="."/>
    <s v="Greater Manchester"/>
    <s v="stage_missing"/>
    <n v="31"/>
    <n v="0.90322999999999998"/>
  </r>
  <r>
    <s v="NAoPri_cohort"/>
    <n v="2019"/>
    <s v="Q1"/>
    <s v="Q1-2019"/>
    <x v="92"/>
    <x v="108"/>
    <s v="."/>
    <s v="Greater Manchester"/>
    <s v="stage_missing"/>
    <n v="33"/>
    <n v="0.93938999999999995"/>
  </r>
  <r>
    <s v="NAoPri_cohort"/>
    <n v="2019"/>
    <s v="Q2"/>
    <s v="Q2-2019"/>
    <x v="92"/>
    <x v="108"/>
    <s v="."/>
    <s v="Greater Manchester"/>
    <s v="stage_missing"/>
    <n v="35"/>
    <n v="0.94286000000000003"/>
  </r>
  <r>
    <s v="NAoPri_cohort"/>
    <n v="2019"/>
    <s v="Q3"/>
    <s v="Q3-2019"/>
    <x v="92"/>
    <x v="108"/>
    <s v="."/>
    <s v="Greater Manchester"/>
    <s v="stage_missing"/>
    <n v="42"/>
    <n v="0.85714000000000001"/>
  </r>
  <r>
    <s v="NAoPri_cohort"/>
    <n v="2019"/>
    <s v="Q4"/>
    <s v="Q4-2019"/>
    <x v="92"/>
    <x v="108"/>
    <s v="."/>
    <s v="Greater Manchester"/>
    <s v="stage_missing"/>
    <n v="35"/>
    <n v="0.8"/>
  </r>
  <r>
    <s v="NAoPri_cohort"/>
    <n v="2020"/>
    <s v="Q1"/>
    <s v="Q1-2020"/>
    <x v="92"/>
    <x v="108"/>
    <s v="."/>
    <s v="Greater Manchester"/>
    <s v="stage_missing"/>
    <n v="34"/>
    <n v="0.70587999999999995"/>
  </r>
  <r>
    <s v="NAoPri_cohort"/>
    <n v="2020"/>
    <s v="Q2"/>
    <s v="Q2-2020"/>
    <x v="92"/>
    <x v="108"/>
    <s v="."/>
    <s v="Greater Manchester"/>
    <s v="stage_missing"/>
    <n v="21"/>
    <n v="0.90476000000000001"/>
  </r>
  <r>
    <s v="NAoPri_cohort"/>
    <n v="2020"/>
    <s v="Q3"/>
    <s v="Q3-2020"/>
    <x v="92"/>
    <x v="108"/>
    <s v="."/>
    <s v="Greater Manchester"/>
    <s v="stage_missing"/>
    <n v="22"/>
    <n v="0.95455000000000001"/>
  </r>
  <r>
    <s v="NAoPri_cohort"/>
    <n v="2020"/>
    <s v="Q4"/>
    <s v="Q4-2020"/>
    <x v="92"/>
    <x v="108"/>
    <s v="."/>
    <s v="Greater Manchester"/>
    <s v="stage_missing"/>
    <n v="33"/>
    <n v="0.75758000000000003"/>
  </r>
  <r>
    <s v="NAoPri_cohort"/>
    <n v="2021"/>
    <s v="Q1"/>
    <s v="Q1-2021"/>
    <x v="92"/>
    <x v="108"/>
    <s v="."/>
    <s v="Greater Manchester"/>
    <s v="stage_missing"/>
    <n v="39"/>
    <n v="0.51282000000000005"/>
  </r>
  <r>
    <s v="NAoPri_cohort"/>
    <n v="2021"/>
    <s v="Q2"/>
    <s v="Q2-2021"/>
    <x v="92"/>
    <x v="108"/>
    <s v="."/>
    <s v="Greater Manchester"/>
    <s v="stage_missing"/>
    <n v="31"/>
    <n v="0.67742000000000002"/>
  </r>
  <r>
    <s v="NAoPri_cohort"/>
    <n v="2021"/>
    <s v="Q3"/>
    <s v="Q3-2021"/>
    <x v="92"/>
    <x v="108"/>
    <s v="."/>
    <s v="Greater Manchester"/>
    <s v="stage_missing"/>
    <n v="31"/>
    <n v="0.83870999999999996"/>
  </r>
  <r>
    <s v="NAoPri_cohort"/>
    <n v="2021"/>
    <s v="Q4"/>
    <s v="Q4-2021"/>
    <x v="92"/>
    <x v="108"/>
    <s v="."/>
    <s v="Greater Manchester"/>
    <s v="stage_missing"/>
    <n v="21"/>
    <n v="0.66666999999999998"/>
  </r>
  <r>
    <s v="NAoPri_cohort"/>
    <n v="2022"/>
    <s v="Q1"/>
    <s v="Q1-2022"/>
    <x v="92"/>
    <x v="108"/>
    <s v="."/>
    <s v="Greater Manchester"/>
    <s v="stage_missing"/>
    <n v="31"/>
    <n v="0.80645"/>
  </r>
  <r>
    <s v="NAoPri_cohort"/>
    <n v="2022"/>
    <s v="Q2"/>
    <s v="Q2-2022"/>
    <x v="92"/>
    <x v="108"/>
    <s v="."/>
    <s v="Greater Manchester"/>
    <s v="stage_missing"/>
    <n v="39"/>
    <n v="0.76922999999999997"/>
  </r>
  <r>
    <s v="NAoPri_cohort"/>
    <n v="2022"/>
    <s v="Q3"/>
    <s v="Q3-2022"/>
    <x v="92"/>
    <x v="108"/>
    <s v="."/>
    <s v="Greater Manchester"/>
    <s v="stage_missing"/>
    <n v="32"/>
    <n v="0.65625"/>
  </r>
  <r>
    <s v="NAoPri_cohort"/>
    <n v="2022"/>
    <s v="Q4"/>
    <s v="Q4-2022"/>
    <x v="92"/>
    <x v="108"/>
    <s v="."/>
    <s v="Greater Manchester"/>
    <s v="stage_missing"/>
    <n v="17"/>
    <n v="0.47059000000000001"/>
  </r>
  <r>
    <s v="NAoPri_cohort"/>
    <n v="2023"/>
    <s v="Q1"/>
    <s v="Q1-2023"/>
    <x v="92"/>
    <x v="108"/>
    <s v="."/>
    <s v="Greater Manchester"/>
    <s v="stage_missing"/>
    <n v="30"/>
    <n v="0.63332999999999995"/>
  </r>
  <r>
    <s v="NAoPri_cohort"/>
    <n v="2018"/>
    <s v="Q1"/>
    <s v="Q1-2018"/>
    <x v="13"/>
    <x v="109"/>
    <s v="."/>
    <s v="Thames Valley"/>
    <s v="stage_missing"/>
    <n v="440"/>
    <n v="0.56364000000000003"/>
  </r>
  <r>
    <s v="NAoPri_cohort"/>
    <n v="2018"/>
    <s v="Q2"/>
    <s v="Q2-2018"/>
    <x v="13"/>
    <x v="109"/>
    <s v="."/>
    <s v="Thames Valley"/>
    <s v="stage_missing"/>
    <n v="491"/>
    <n v="0.54786000000000001"/>
  </r>
  <r>
    <s v="NAoPri_cohort"/>
    <n v="2018"/>
    <s v="Q3"/>
    <s v="Q3-2018"/>
    <x v="13"/>
    <x v="109"/>
    <s v="."/>
    <s v="Thames Valley"/>
    <s v="stage_missing"/>
    <n v="491"/>
    <n v="0.60489000000000004"/>
  </r>
  <r>
    <s v="NAoPri_cohort"/>
    <n v="2018"/>
    <s v="Q4"/>
    <s v="Q4-2018"/>
    <x v="13"/>
    <x v="109"/>
    <s v="."/>
    <s v="Thames Valley"/>
    <s v="stage_missing"/>
    <n v="445"/>
    <n v="0.69887999999999995"/>
  </r>
  <r>
    <s v="NAoPri_cohort"/>
    <n v="2019"/>
    <s v="Q1"/>
    <s v="Q1-2019"/>
    <x v="13"/>
    <x v="109"/>
    <s v="."/>
    <s v="Thames Valley"/>
    <s v="stage_missing"/>
    <n v="470"/>
    <n v="0.75319000000000003"/>
  </r>
  <r>
    <s v="NAoPri_cohort"/>
    <n v="2019"/>
    <s v="Q2"/>
    <s v="Q2-2019"/>
    <x v="13"/>
    <x v="109"/>
    <s v="."/>
    <s v="Thames Valley"/>
    <s v="stage_missing"/>
    <n v="502"/>
    <n v="0.67530000000000001"/>
  </r>
  <r>
    <s v="NAoPri_cohort"/>
    <n v="2019"/>
    <s v="Q3"/>
    <s v="Q3-2019"/>
    <x v="13"/>
    <x v="109"/>
    <s v="."/>
    <s v="Thames Valley"/>
    <s v="stage_missing"/>
    <n v="536"/>
    <n v="0.69776000000000005"/>
  </r>
  <r>
    <s v="NAoPri_cohort"/>
    <n v="2019"/>
    <s v="Q4"/>
    <s v="Q4-2019"/>
    <x v="13"/>
    <x v="109"/>
    <s v="."/>
    <s v="Thames Valley"/>
    <s v="stage_missing"/>
    <n v="437"/>
    <n v="0.75514999999999999"/>
  </r>
  <r>
    <s v="NAoPri_cohort"/>
    <n v="2020"/>
    <s v="Q1"/>
    <s v="Q1-2020"/>
    <x v="13"/>
    <x v="109"/>
    <s v="."/>
    <s v="Thames Valley"/>
    <s v="stage_missing"/>
    <n v="443"/>
    <n v="0.70655000000000001"/>
  </r>
  <r>
    <s v="NAoPri_cohort"/>
    <n v="2020"/>
    <s v="Q2"/>
    <s v="Q2-2020"/>
    <x v="13"/>
    <x v="109"/>
    <s v="."/>
    <s v="Thames Valley"/>
    <s v="stage_missing"/>
    <n v="236"/>
    <n v="0.66102000000000005"/>
  </r>
  <r>
    <s v="NAoPri_cohort"/>
    <n v="2020"/>
    <s v="Q3"/>
    <s v="Q3-2020"/>
    <x v="13"/>
    <x v="109"/>
    <s v="."/>
    <s v="Thames Valley"/>
    <s v="stage_missing"/>
    <n v="388"/>
    <n v="0.56186000000000003"/>
  </r>
  <r>
    <s v="NAoPri_cohort"/>
    <n v="2020"/>
    <s v="Q4"/>
    <s v="Q4-2020"/>
    <x v="13"/>
    <x v="109"/>
    <s v="."/>
    <s v="Thames Valley"/>
    <s v="stage_missing"/>
    <n v="457"/>
    <n v="0.64770000000000005"/>
  </r>
  <r>
    <s v="NAoPri_cohort"/>
    <n v="2021"/>
    <s v="Q1"/>
    <s v="Q1-2021"/>
    <x v="13"/>
    <x v="109"/>
    <s v="."/>
    <s v="Thames Valley"/>
    <s v="stage_missing"/>
    <n v="482"/>
    <n v="0.69710000000000005"/>
  </r>
  <r>
    <s v="NAoPri_cohort"/>
    <n v="2021"/>
    <s v="Q2"/>
    <s v="Q2-2021"/>
    <x v="13"/>
    <x v="109"/>
    <s v="."/>
    <s v="Thames Valley"/>
    <s v="stage_missing"/>
    <n v="457"/>
    <n v="0.71116000000000001"/>
  </r>
  <r>
    <s v="NAoPri_cohort"/>
    <n v="2021"/>
    <s v="Q3"/>
    <s v="Q3-2021"/>
    <x v="13"/>
    <x v="109"/>
    <s v="."/>
    <s v="Thames Valley"/>
    <s v="stage_missing"/>
    <n v="548"/>
    <n v="0.75729999999999997"/>
  </r>
  <r>
    <s v="NAoPri_cohort"/>
    <n v="2021"/>
    <s v="Q4"/>
    <s v="Q4-2021"/>
    <x v="13"/>
    <x v="109"/>
    <s v="."/>
    <s v="Thames Valley"/>
    <s v="stage_missing"/>
    <n v="541"/>
    <n v="0.75416000000000005"/>
  </r>
  <r>
    <s v="NAoPri_cohort"/>
    <n v="2022"/>
    <s v="Q1"/>
    <s v="Q1-2022"/>
    <x v="13"/>
    <x v="109"/>
    <s v="."/>
    <s v="Thames Valley"/>
    <s v="stage_missing"/>
    <n v="449"/>
    <n v="0.71938000000000002"/>
  </r>
  <r>
    <s v="NAoPri_cohort"/>
    <n v="2022"/>
    <s v="Q2"/>
    <s v="Q2-2022"/>
    <x v="13"/>
    <x v="109"/>
    <s v="."/>
    <s v="Thames Valley"/>
    <s v="stage_missing"/>
    <n v="496"/>
    <n v="0.75402999999999998"/>
  </r>
  <r>
    <s v="NAoPri_cohort"/>
    <n v="2022"/>
    <s v="Q3"/>
    <s v="Q3-2022"/>
    <x v="13"/>
    <x v="109"/>
    <s v="."/>
    <s v="Thames Valley"/>
    <s v="stage_missing"/>
    <n v="490"/>
    <n v="0.68162999999999996"/>
  </r>
  <r>
    <s v="NAoPri_cohort"/>
    <n v="2022"/>
    <s v="Q4"/>
    <s v="Q4-2022"/>
    <x v="13"/>
    <x v="109"/>
    <s v="."/>
    <s v="Thames Valley"/>
    <s v="stage_missing"/>
    <n v="519"/>
    <n v="0.76493"/>
  </r>
  <r>
    <s v="NAoPri_cohort"/>
    <n v="2023"/>
    <s v="Q1"/>
    <s v="Q1-2023"/>
    <x v="13"/>
    <x v="109"/>
    <s v="."/>
    <s v="Thames Valley"/>
    <s v="stage_missing"/>
    <n v="497"/>
    <n v="0.85311999999999999"/>
  </r>
  <r>
    <s v="NAoPri_cohort"/>
    <n v="2018"/>
    <s v="Q1"/>
    <s v="Q1-2018"/>
    <x v="93"/>
    <x v="110"/>
    <s v="."/>
    <s v="Peninsula"/>
    <s v="stage_missing"/>
    <n v="58"/>
    <n v="0.74138000000000004"/>
  </r>
  <r>
    <s v="NAoPri_cohort"/>
    <n v="2018"/>
    <s v="Q2"/>
    <s v="Q2-2018"/>
    <x v="93"/>
    <x v="110"/>
    <s v="."/>
    <s v="Peninsula"/>
    <s v="stage_missing"/>
    <n v="62"/>
    <n v="0.80645"/>
  </r>
  <r>
    <s v="NAoPri_cohort"/>
    <n v="2018"/>
    <s v="Q3"/>
    <s v="Q3-2018"/>
    <x v="93"/>
    <x v="110"/>
    <s v="."/>
    <s v="Peninsula"/>
    <s v="stage_missing"/>
    <n v="88"/>
    <n v="0.84091000000000005"/>
  </r>
  <r>
    <s v="NAoPri_cohort"/>
    <n v="2018"/>
    <s v="Q4"/>
    <s v="Q4-2018"/>
    <x v="93"/>
    <x v="110"/>
    <s v="."/>
    <s v="Peninsula"/>
    <s v="stage_missing"/>
    <n v="63"/>
    <n v="0.82540000000000002"/>
  </r>
  <r>
    <s v="NAoPri_cohort"/>
    <n v="2019"/>
    <s v="Q1"/>
    <s v="Q1-2019"/>
    <x v="93"/>
    <x v="110"/>
    <s v="."/>
    <s v="Peninsula"/>
    <s v="stage_missing"/>
    <n v="74"/>
    <n v="0.78378000000000003"/>
  </r>
  <r>
    <s v="NAoPri_cohort"/>
    <n v="2019"/>
    <s v="Q2"/>
    <s v="Q2-2019"/>
    <x v="93"/>
    <x v="110"/>
    <s v="."/>
    <s v="Peninsula"/>
    <s v="stage_missing"/>
    <n v="81"/>
    <n v="0.75309000000000004"/>
  </r>
  <r>
    <s v="NAoPri_cohort"/>
    <n v="2019"/>
    <s v="Q3"/>
    <s v="Q3-2019"/>
    <x v="93"/>
    <x v="110"/>
    <s v="."/>
    <s v="Peninsula"/>
    <s v="stage_missing"/>
    <n v="71"/>
    <n v="0.78873000000000004"/>
  </r>
  <r>
    <s v="NAoPri_cohort"/>
    <n v="2019"/>
    <s v="Q4"/>
    <s v="Q4-2019"/>
    <x v="93"/>
    <x v="110"/>
    <s v="."/>
    <s v="Peninsula"/>
    <s v="stage_missing"/>
    <n v="70"/>
    <n v="0.72857000000000005"/>
  </r>
  <r>
    <s v="NAoPri_cohort"/>
    <n v="2020"/>
    <s v="Q1"/>
    <s v="Q1-2020"/>
    <x v="93"/>
    <x v="110"/>
    <s v="."/>
    <s v="Peninsula"/>
    <s v="stage_missing"/>
    <n v="71"/>
    <n v="0.87324000000000002"/>
  </r>
  <r>
    <s v="NAoPri_cohort"/>
    <n v="2020"/>
    <s v="Q2"/>
    <s v="Q2-2020"/>
    <x v="93"/>
    <x v="110"/>
    <s v="."/>
    <s v="Peninsula"/>
    <s v="stage_missing"/>
    <n v="40"/>
    <n v="0.875"/>
  </r>
  <r>
    <s v="NAoPri_cohort"/>
    <n v="2020"/>
    <s v="Q3"/>
    <s v="Q3-2020"/>
    <x v="93"/>
    <x v="110"/>
    <s v="."/>
    <s v="Peninsula"/>
    <s v="stage_missing"/>
    <n v="56"/>
    <n v="0.85714000000000001"/>
  </r>
  <r>
    <s v="NAoPri_cohort"/>
    <n v="2020"/>
    <s v="Q4"/>
    <s v="Q4-2020"/>
    <x v="93"/>
    <x v="110"/>
    <s v="."/>
    <s v="Peninsula"/>
    <s v="stage_missing"/>
    <n v="71"/>
    <n v="0.84506999999999999"/>
  </r>
  <r>
    <s v="NAoPri_cohort"/>
    <n v="2021"/>
    <s v="Q1"/>
    <s v="Q1-2021"/>
    <x v="93"/>
    <x v="110"/>
    <s v="."/>
    <s v="Peninsula"/>
    <s v="stage_missing"/>
    <n v="57"/>
    <n v="0.85965000000000003"/>
  </r>
  <r>
    <s v="NAoPri_cohort"/>
    <n v="2021"/>
    <s v="Q2"/>
    <s v="Q2-2021"/>
    <x v="93"/>
    <x v="110"/>
    <s v="."/>
    <s v="Peninsula"/>
    <s v="stage_missing"/>
    <n v="82"/>
    <n v="0.87805"/>
  </r>
  <r>
    <s v="NAoPri_cohort"/>
    <n v="2021"/>
    <s v="Q3"/>
    <s v="Q3-2021"/>
    <x v="93"/>
    <x v="110"/>
    <s v="."/>
    <s v="Peninsula"/>
    <s v="stage_missing"/>
    <n v="60"/>
    <n v="0.85"/>
  </r>
  <r>
    <s v="NAoPri_cohort"/>
    <n v="2021"/>
    <s v="Q4"/>
    <s v="Q4-2021"/>
    <x v="93"/>
    <x v="110"/>
    <s v="."/>
    <s v="Peninsula"/>
    <s v="stage_missing"/>
    <n v="79"/>
    <n v="0.86075999999999997"/>
  </r>
  <r>
    <s v="NAoPri_cohort"/>
    <n v="2022"/>
    <s v="Q1"/>
    <s v="Q1-2022"/>
    <x v="93"/>
    <x v="110"/>
    <s v="."/>
    <s v="Peninsula"/>
    <s v="stage_missing"/>
    <n v="79"/>
    <n v="0.82277999999999996"/>
  </r>
  <r>
    <s v="NAoPri_cohort"/>
    <n v="2022"/>
    <s v="Q2"/>
    <s v="Q2-2022"/>
    <x v="93"/>
    <x v="110"/>
    <s v="."/>
    <s v="Peninsula"/>
    <s v="stage_missing"/>
    <n v="77"/>
    <n v="0.92208000000000001"/>
  </r>
  <r>
    <s v="NAoPri_cohort"/>
    <n v="2022"/>
    <s v="Q3"/>
    <s v="Q3-2022"/>
    <x v="93"/>
    <x v="110"/>
    <s v="."/>
    <s v="Peninsula"/>
    <s v="stage_missing"/>
    <n v="81"/>
    <n v="0.79012000000000004"/>
  </r>
  <r>
    <s v="NAoPri_cohort"/>
    <n v="2022"/>
    <s v="Q4"/>
    <s v="Q4-2022"/>
    <x v="93"/>
    <x v="110"/>
    <s v="."/>
    <s v="Peninsula"/>
    <s v="stage_missing"/>
    <n v="69"/>
    <n v="0.78261000000000003"/>
  </r>
  <r>
    <s v="NAoPri_cohort"/>
    <n v="2023"/>
    <s v="Q1"/>
    <s v="Q1-2023"/>
    <x v="93"/>
    <x v="110"/>
    <s v="."/>
    <s v="Peninsula"/>
    <s v="stage_missing"/>
    <n v="69"/>
    <n v="0.88405999999999996"/>
  </r>
  <r>
    <s v="NAoPri_cohort"/>
    <n v="2018"/>
    <s v="Q1"/>
    <s v="Q1-2018"/>
    <x v="94"/>
    <x v="111"/>
    <s v="."/>
    <s v="East Midlands"/>
    <s v="stage_missing"/>
    <n v="111"/>
    <n v="0.94594999999999996"/>
  </r>
  <r>
    <s v="NAoPri_cohort"/>
    <n v="2018"/>
    <s v="Q2"/>
    <s v="Q2-2018"/>
    <x v="94"/>
    <x v="111"/>
    <s v="."/>
    <s v="East Midlands"/>
    <s v="stage_missing"/>
    <n v="147"/>
    <n v="0.96599000000000002"/>
  </r>
  <r>
    <s v="NAoPri_cohort"/>
    <n v="2018"/>
    <s v="Q3"/>
    <s v="Q3-2018"/>
    <x v="94"/>
    <x v="111"/>
    <s v="."/>
    <s v="East Midlands"/>
    <s v="stage_missing"/>
    <n v="165"/>
    <n v="0.95152000000000003"/>
  </r>
  <r>
    <s v="NAoPri_cohort"/>
    <n v="2018"/>
    <s v="Q4"/>
    <s v="Q4-2018"/>
    <x v="94"/>
    <x v="111"/>
    <s v="."/>
    <s v="East Midlands"/>
    <s v="stage_missing"/>
    <n v="124"/>
    <n v="0.94355"/>
  </r>
  <r>
    <s v="NAoPri_cohort"/>
    <n v="2019"/>
    <s v="Q1"/>
    <s v="Q1-2019"/>
    <x v="94"/>
    <x v="111"/>
    <s v="."/>
    <s v="East Midlands"/>
    <s v="stage_missing"/>
    <n v="131"/>
    <n v="0.95420000000000005"/>
  </r>
  <r>
    <s v="NAoPri_cohort"/>
    <n v="2019"/>
    <s v="Q2"/>
    <s v="Q2-2019"/>
    <x v="94"/>
    <x v="111"/>
    <s v="."/>
    <s v="East Midlands"/>
    <s v="stage_missing"/>
    <n v="160"/>
    <n v="0.94374999999999998"/>
  </r>
  <r>
    <s v="NAoPri_cohort"/>
    <n v="2019"/>
    <s v="Q3"/>
    <s v="Q3-2019"/>
    <x v="94"/>
    <x v="111"/>
    <s v="."/>
    <s v="East Midlands"/>
    <s v="stage_missing"/>
    <n v="114"/>
    <n v="0.86841999999999997"/>
  </r>
  <r>
    <s v="NAoPri_cohort"/>
    <n v="2019"/>
    <s v="Q4"/>
    <s v="Q4-2019"/>
    <x v="94"/>
    <x v="111"/>
    <s v="."/>
    <s v="East Midlands"/>
    <s v="stage_missing"/>
    <n v="135"/>
    <n v="0.86667000000000005"/>
  </r>
  <r>
    <s v="NAoPri_cohort"/>
    <n v="2020"/>
    <s v="Q1"/>
    <s v="Q1-2020"/>
    <x v="94"/>
    <x v="111"/>
    <s v="."/>
    <s v="East Midlands"/>
    <s v="stage_missing"/>
    <n v="138"/>
    <n v="0.96377000000000002"/>
  </r>
  <r>
    <s v="NAoPri_cohort"/>
    <n v="2020"/>
    <s v="Q2"/>
    <s v="Q2-2020"/>
    <x v="94"/>
    <x v="111"/>
    <s v="."/>
    <s v="East Midlands"/>
    <s v="stage_missing"/>
    <n v="81"/>
    <n v="0.96296000000000004"/>
  </r>
  <r>
    <s v="NAoPri_cohort"/>
    <n v="2020"/>
    <s v="Q3"/>
    <s v="Q3-2020"/>
    <x v="94"/>
    <x v="111"/>
    <s v="."/>
    <s v="East Midlands"/>
    <s v="stage_missing"/>
    <n v="69"/>
    <n v="0.95652000000000004"/>
  </r>
  <r>
    <s v="NAoPri_cohort"/>
    <n v="2020"/>
    <s v="Q4"/>
    <s v="Q4-2020"/>
    <x v="94"/>
    <x v="111"/>
    <s v="."/>
    <s v="East Midlands"/>
    <s v="stage_missing"/>
    <n v="95"/>
    <n v="0.95789000000000002"/>
  </r>
  <r>
    <s v="NAoPri_cohort"/>
    <n v="2021"/>
    <s v="Q1"/>
    <s v="Q1-2021"/>
    <x v="94"/>
    <x v="111"/>
    <s v="."/>
    <s v="East Midlands"/>
    <s v="stage_missing"/>
    <n v="77"/>
    <n v="0.97402999999999995"/>
  </r>
  <r>
    <s v="NAoPri_cohort"/>
    <n v="2021"/>
    <s v="Q2"/>
    <s v="Q2-2021"/>
    <x v="94"/>
    <x v="111"/>
    <s v="."/>
    <s v="East Midlands"/>
    <s v="stage_missing"/>
    <n v="131"/>
    <n v="1"/>
  </r>
  <r>
    <s v="NAoPri_cohort"/>
    <n v="2021"/>
    <s v="Q3"/>
    <s v="Q3-2021"/>
    <x v="94"/>
    <x v="111"/>
    <s v="."/>
    <s v="East Midlands"/>
    <s v="stage_missing"/>
    <n v="104"/>
    <n v="0.96153999999999995"/>
  </r>
  <r>
    <s v="NAoPri_cohort"/>
    <n v="2021"/>
    <s v="Q4"/>
    <s v="Q4-2021"/>
    <x v="94"/>
    <x v="111"/>
    <s v="."/>
    <s v="East Midlands"/>
    <s v="stage_missing"/>
    <n v="102"/>
    <n v="0.98038999999999998"/>
  </r>
  <r>
    <s v="NAoPri_cohort"/>
    <n v="2022"/>
    <s v="Q1"/>
    <s v="Q1-2022"/>
    <x v="94"/>
    <x v="111"/>
    <s v="."/>
    <s v="East Midlands"/>
    <s v="stage_missing"/>
    <n v="90"/>
    <n v="0.95555999999999996"/>
  </r>
  <r>
    <s v="NAoPri_cohort"/>
    <n v="2022"/>
    <s v="Q2"/>
    <s v="Q2-2022"/>
    <x v="94"/>
    <x v="111"/>
    <s v="."/>
    <s v="East Midlands"/>
    <s v="stage_missing"/>
    <n v="97"/>
    <n v="0.97938000000000003"/>
  </r>
  <r>
    <s v="NAoPri_cohort"/>
    <n v="2022"/>
    <s v="Q3"/>
    <s v="Q3-2022"/>
    <x v="94"/>
    <x v="111"/>
    <s v="."/>
    <s v="East Midlands"/>
    <s v="stage_missing"/>
    <n v="127"/>
    <n v="0.97638000000000003"/>
  </r>
  <r>
    <s v="NAoPri_cohort"/>
    <n v="2022"/>
    <s v="Q4"/>
    <s v="Q4-2022"/>
    <x v="94"/>
    <x v="111"/>
    <s v="."/>
    <s v="East Midlands"/>
    <s v="stage_missing"/>
    <n v="133"/>
    <n v="0.97743999999999998"/>
  </r>
  <r>
    <s v="NAoPri_cohort"/>
    <n v="2023"/>
    <s v="Q1"/>
    <s v="Q1-2023"/>
    <x v="94"/>
    <x v="111"/>
    <s v="."/>
    <s v="East Midlands"/>
    <s v="stage_missing"/>
    <n v="164"/>
    <n v="0.94511999999999996"/>
  </r>
  <r>
    <s v="NAoPri_cohort"/>
    <n v="2018"/>
    <s v="Q1"/>
    <s v="Q1-2018"/>
    <x v="95"/>
    <x v="112"/>
    <s v="."/>
    <s v="North Central London"/>
    <s v="stage_missing"/>
    <n v="36"/>
    <n v="0.75"/>
  </r>
  <r>
    <s v="NAoPri_cohort"/>
    <n v="2018"/>
    <s v="Q2"/>
    <s v="Q2-2018"/>
    <x v="95"/>
    <x v="112"/>
    <s v="."/>
    <s v="North Central London"/>
    <s v="stage_missing"/>
    <n v="29"/>
    <n v="0.75861999999999996"/>
  </r>
  <r>
    <s v="NAoPri_cohort"/>
    <n v="2018"/>
    <s v="Q3"/>
    <s v="Q3-2018"/>
    <x v="95"/>
    <x v="112"/>
    <s v="."/>
    <s v="North Central London"/>
    <s v="stage_missing"/>
    <n v="32"/>
    <n v="0.78125"/>
  </r>
  <r>
    <s v="NAoPri_cohort"/>
    <n v="2018"/>
    <s v="Q4"/>
    <s v="Q4-2018"/>
    <x v="95"/>
    <x v="112"/>
    <s v="."/>
    <s v="North Central London"/>
    <s v="stage_missing"/>
    <n v="27"/>
    <n v="0.18518999999999999"/>
  </r>
  <r>
    <s v="NAoPri_cohort"/>
    <n v="2019"/>
    <s v="Q1"/>
    <s v="Q1-2019"/>
    <x v="95"/>
    <x v="112"/>
    <s v="."/>
    <s v="North Central London"/>
    <s v="stage_missing"/>
    <n v="20"/>
    <n v="0.05"/>
  </r>
  <r>
    <s v="NAoPri_cohort"/>
    <n v="2019"/>
    <s v="Q2"/>
    <s v="Q2-2019"/>
    <x v="95"/>
    <x v="112"/>
    <s v="."/>
    <s v="North Central London"/>
    <s v="stage_missing"/>
    <n v="32"/>
    <n v="0.3125"/>
  </r>
  <r>
    <s v="NAoPri_cohort"/>
    <n v="2019"/>
    <s v="Q3"/>
    <s v="Q3-2019"/>
    <x v="95"/>
    <x v="112"/>
    <s v="."/>
    <s v="North Central London"/>
    <s v="stage_missing"/>
    <n v="30"/>
    <n v="0.2"/>
  </r>
  <r>
    <s v="NAoPri_cohort"/>
    <n v="2019"/>
    <s v="Q4"/>
    <s v="Q4-2019"/>
    <x v="95"/>
    <x v="112"/>
    <s v="."/>
    <s v="North Central London"/>
    <s v="stage_missing"/>
    <n v="38"/>
    <n v="0.60526000000000002"/>
  </r>
  <r>
    <s v="NAoPri_cohort"/>
    <n v="2020"/>
    <s v="Q1"/>
    <s v="Q1-2020"/>
    <x v="95"/>
    <x v="112"/>
    <s v="."/>
    <s v="North Central London"/>
    <s v="stage_missing"/>
    <n v="35"/>
    <n v="0.4"/>
  </r>
  <r>
    <s v="NAoPri_cohort"/>
    <n v="2020"/>
    <s v="Q2"/>
    <s v="Q2-2020"/>
    <x v="95"/>
    <x v="112"/>
    <s v="."/>
    <s v="North Central London"/>
    <s v="stage_missing"/>
    <n v="14"/>
    <n v="0.21429000000000001"/>
  </r>
  <r>
    <s v="NAoPri_cohort"/>
    <n v="2020"/>
    <s v="Q3"/>
    <s v="Q3-2020"/>
    <x v="95"/>
    <x v="112"/>
    <s v="."/>
    <s v="North Central London"/>
    <s v="stage_missing"/>
    <n v="27"/>
    <n v="0.22222"/>
  </r>
  <r>
    <s v="NAoPri_cohort"/>
    <n v="2020"/>
    <s v="Q4"/>
    <s v="Q4-2020"/>
    <x v="95"/>
    <x v="112"/>
    <s v="."/>
    <s v="North Central London"/>
    <s v="stage_missing"/>
    <n v="33"/>
    <n v="0.21212"/>
  </r>
  <r>
    <s v="NAoPri_cohort"/>
    <n v="2021"/>
    <s v="Q1"/>
    <s v="Q1-2021"/>
    <x v="95"/>
    <x v="112"/>
    <s v="."/>
    <s v="North Central London"/>
    <s v="stage_missing"/>
    <n v="30"/>
    <n v="0.16667000000000001"/>
  </r>
  <r>
    <s v="NAoPri_cohort"/>
    <n v="2021"/>
    <s v="Q2"/>
    <s v="Q2-2021"/>
    <x v="95"/>
    <x v="112"/>
    <s v="."/>
    <s v="North Central London"/>
    <s v="stage_missing"/>
    <n v="37"/>
    <n v="0.32432"/>
  </r>
  <r>
    <s v="NAoPri_cohort"/>
    <n v="2021"/>
    <s v="Q3"/>
    <s v="Q3-2021"/>
    <x v="95"/>
    <x v="112"/>
    <s v="."/>
    <s v="North Central London"/>
    <s v="stage_missing"/>
    <n v="36"/>
    <n v="0.16667000000000001"/>
  </r>
  <r>
    <s v="NAoPri_cohort"/>
    <n v="2021"/>
    <s v="Q4"/>
    <s v="Q4-2021"/>
    <x v="95"/>
    <x v="112"/>
    <s v="."/>
    <s v="North Central London"/>
    <s v="stage_missing"/>
    <n v="46"/>
    <n v="0.21739"/>
  </r>
  <r>
    <s v="NAoPri_cohort"/>
    <n v="2022"/>
    <s v="Q1"/>
    <s v="Q1-2022"/>
    <x v="95"/>
    <x v="112"/>
    <s v="."/>
    <s v="North Central London"/>
    <s v="stage_missing"/>
    <n v="19"/>
    <n v="0.26316000000000001"/>
  </r>
  <r>
    <s v="NAoPri_cohort"/>
    <n v="2022"/>
    <s v="Q2"/>
    <s v="Q2-2022"/>
    <x v="95"/>
    <x v="112"/>
    <s v="."/>
    <s v="North Central London"/>
    <s v="stage_missing"/>
    <n v="39"/>
    <n v="0.66666999999999998"/>
  </r>
  <r>
    <s v="NAoPri_cohort"/>
    <n v="2022"/>
    <s v="Q3"/>
    <s v="Q3-2022"/>
    <x v="95"/>
    <x v="112"/>
    <s v="."/>
    <s v="North Central London"/>
    <s v="stage_missing"/>
    <n v="41"/>
    <n v="0.68293000000000004"/>
  </r>
  <r>
    <s v="NAoPri_cohort"/>
    <n v="2022"/>
    <s v="Q4"/>
    <s v="Q4-2022"/>
    <x v="95"/>
    <x v="112"/>
    <s v="."/>
    <s v="North Central London"/>
    <s v="stage_missing"/>
    <n v="43"/>
    <n v="0.58140000000000003"/>
  </r>
  <r>
    <s v="NAoPri_cohort"/>
    <n v="2023"/>
    <s v="Q1"/>
    <s v="Q1-2023"/>
    <x v="95"/>
    <x v="112"/>
    <s v="."/>
    <s v="North Central London"/>
    <s v="stage_missing"/>
    <n v="42"/>
    <n v="0.73809999999999998"/>
  </r>
  <r>
    <s v="NAoPri_cohort"/>
    <n v="2018"/>
    <s v="Q1"/>
    <s v="Q1-2018"/>
    <x v="96"/>
    <x v="113"/>
    <s v="."/>
    <s v="Wessex"/>
    <s v="stage_missing"/>
    <n v="119"/>
    <n v="0.96638999999999997"/>
  </r>
  <r>
    <s v="NAoPri_cohort"/>
    <n v="2018"/>
    <s v="Q2"/>
    <s v="Q2-2018"/>
    <x v="96"/>
    <x v="113"/>
    <s v="."/>
    <s v="Wessex"/>
    <s v="stage_missing"/>
    <n v="144"/>
    <n v="0.93056000000000005"/>
  </r>
  <r>
    <s v="NAoPri_cohort"/>
    <n v="2018"/>
    <s v="Q3"/>
    <s v="Q3-2018"/>
    <x v="96"/>
    <x v="113"/>
    <s v="."/>
    <s v="Wessex"/>
    <s v="stage_missing"/>
    <n v="130"/>
    <n v="0.98462000000000005"/>
  </r>
  <r>
    <s v="NAoPri_cohort"/>
    <n v="2018"/>
    <s v="Q4"/>
    <s v="Q4-2018"/>
    <x v="96"/>
    <x v="113"/>
    <s v="."/>
    <s v="Wessex"/>
    <s v="stage_missing"/>
    <n v="125"/>
    <n v="0.93600000000000005"/>
  </r>
  <r>
    <s v="NAoPri_cohort"/>
    <n v="2019"/>
    <s v="Q1"/>
    <s v="Q1-2019"/>
    <x v="96"/>
    <x v="113"/>
    <s v="."/>
    <s v="Wessex"/>
    <s v="stage_missing"/>
    <n v="145"/>
    <n v="0.97931000000000001"/>
  </r>
  <r>
    <s v="NAoPri_cohort"/>
    <n v="2019"/>
    <s v="Q2"/>
    <s v="Q2-2019"/>
    <x v="96"/>
    <x v="113"/>
    <s v="."/>
    <s v="Wessex"/>
    <s v="stage_missing"/>
    <n v="163"/>
    <n v="0.99387000000000003"/>
  </r>
  <r>
    <s v="NAoPri_cohort"/>
    <n v="2019"/>
    <s v="Q3"/>
    <s v="Q3-2019"/>
    <x v="96"/>
    <x v="113"/>
    <s v="."/>
    <s v="Wessex"/>
    <s v="stage_missing"/>
    <n v="127"/>
    <n v="0.97638000000000003"/>
  </r>
  <r>
    <s v="NAoPri_cohort"/>
    <n v="2019"/>
    <s v="Q4"/>
    <s v="Q4-2019"/>
    <x v="96"/>
    <x v="113"/>
    <s v="."/>
    <s v="Wessex"/>
    <s v="stage_missing"/>
    <n v="129"/>
    <n v="0.98450000000000004"/>
  </r>
  <r>
    <s v="NAoPri_cohort"/>
    <n v="2020"/>
    <s v="Q1"/>
    <s v="Q1-2020"/>
    <x v="96"/>
    <x v="113"/>
    <s v="."/>
    <s v="Wessex"/>
    <s v="stage_missing"/>
    <n v="100"/>
    <n v="0.96"/>
  </r>
  <r>
    <s v="NAoPri_cohort"/>
    <n v="2020"/>
    <s v="Q2"/>
    <s v="Q2-2020"/>
    <x v="96"/>
    <x v="113"/>
    <s v="."/>
    <s v="Wessex"/>
    <s v="stage_missing"/>
    <n v="54"/>
    <n v="1"/>
  </r>
  <r>
    <s v="NAoPri_cohort"/>
    <n v="2020"/>
    <s v="Q3"/>
    <s v="Q3-2020"/>
    <x v="96"/>
    <x v="113"/>
    <s v="."/>
    <s v="Wessex"/>
    <s v="stage_missing"/>
    <n v="81"/>
    <n v="0.98765000000000003"/>
  </r>
  <r>
    <s v="NAoPri_cohort"/>
    <n v="2020"/>
    <s v="Q4"/>
    <s v="Q4-2020"/>
    <x v="96"/>
    <x v="113"/>
    <s v="."/>
    <s v="Wessex"/>
    <s v="stage_missing"/>
    <n v="106"/>
    <n v="1"/>
  </r>
  <r>
    <s v="NAoPri_cohort"/>
    <n v="2021"/>
    <s v="Q1"/>
    <s v="Q1-2021"/>
    <x v="96"/>
    <x v="113"/>
    <s v="."/>
    <s v="Wessex"/>
    <s v="stage_missing"/>
    <n v="101"/>
    <n v="0.99009999999999998"/>
  </r>
  <r>
    <s v="NAoPri_cohort"/>
    <n v="2021"/>
    <s v="Q2"/>
    <s v="Q2-2021"/>
    <x v="96"/>
    <x v="113"/>
    <s v="."/>
    <s v="Wessex"/>
    <s v="stage_missing"/>
    <n v="129"/>
    <n v="0.99224999999999997"/>
  </r>
  <r>
    <s v="NAoPri_cohort"/>
    <n v="2021"/>
    <s v="Q3"/>
    <s v="Q3-2021"/>
    <x v="96"/>
    <x v="113"/>
    <s v="."/>
    <s v="Wessex"/>
    <s v="stage_missing"/>
    <n v="138"/>
    <n v="0.99275000000000002"/>
  </r>
  <r>
    <s v="NAoPri_cohort"/>
    <n v="2021"/>
    <s v="Q4"/>
    <s v="Q4-2021"/>
    <x v="96"/>
    <x v="113"/>
    <s v="."/>
    <s v="Wessex"/>
    <s v="stage_missing"/>
    <n v="139"/>
    <n v="0.95682999999999996"/>
  </r>
  <r>
    <s v="NAoPri_cohort"/>
    <n v="2022"/>
    <s v="Q1"/>
    <s v="Q1-2022"/>
    <x v="96"/>
    <x v="113"/>
    <s v="."/>
    <s v="Wessex"/>
    <s v="stage_missing"/>
    <n v="152"/>
    <n v="0.99341999999999997"/>
  </r>
  <r>
    <s v="NAoPri_cohort"/>
    <n v="2022"/>
    <s v="Q2"/>
    <s v="Q2-2022"/>
    <x v="96"/>
    <x v="113"/>
    <s v="."/>
    <s v="Wessex"/>
    <s v="stage_missing"/>
    <n v="163"/>
    <n v="0.96318999999999999"/>
  </r>
  <r>
    <s v="NAoPri_cohort"/>
    <n v="2022"/>
    <s v="Q3"/>
    <s v="Q3-2022"/>
    <x v="96"/>
    <x v="113"/>
    <s v="."/>
    <s v="Wessex"/>
    <s v="stage_missing"/>
    <n v="174"/>
    <n v="0.99424999999999997"/>
  </r>
  <r>
    <s v="NAoPri_cohort"/>
    <n v="2022"/>
    <s v="Q4"/>
    <s v="Q4-2022"/>
    <x v="96"/>
    <x v="113"/>
    <s v="."/>
    <s v="Wessex"/>
    <s v="stage_missing"/>
    <n v="180"/>
    <n v="0.99443999999999999"/>
  </r>
  <r>
    <s v="NAoPri_cohort"/>
    <n v="2023"/>
    <s v="Q1"/>
    <s v="Q1-2023"/>
    <x v="96"/>
    <x v="113"/>
    <s v="."/>
    <s v="Wessex"/>
    <s v="stage_missing"/>
    <n v="158"/>
    <n v="0.98734"/>
  </r>
  <r>
    <s v="NAoPri_cohort"/>
    <n v="2018"/>
    <s v="Q1"/>
    <s v="Q1-2018"/>
    <x v="97"/>
    <x v="114"/>
    <s v="."/>
    <s v="West Midlands"/>
    <s v="stage_missing"/>
    <n v="192"/>
    <n v="0.17188000000000001"/>
  </r>
  <r>
    <s v="NAoPri_cohort"/>
    <n v="2018"/>
    <s v="Q2"/>
    <s v="Q2-2018"/>
    <x v="97"/>
    <x v="114"/>
    <s v="."/>
    <s v="West Midlands"/>
    <s v="stage_missing"/>
    <n v="215"/>
    <n v="0.32092999999999999"/>
  </r>
  <r>
    <s v="NAoPri_cohort"/>
    <n v="2018"/>
    <s v="Q3"/>
    <s v="Q3-2018"/>
    <x v="97"/>
    <x v="114"/>
    <s v="."/>
    <s v="West Midlands"/>
    <s v="stage_missing"/>
    <n v="207"/>
    <n v="0.48792000000000002"/>
  </r>
  <r>
    <s v="NAoPri_cohort"/>
    <n v="2018"/>
    <s v="Q4"/>
    <s v="Q4-2018"/>
    <x v="97"/>
    <x v="114"/>
    <s v="."/>
    <s v="West Midlands"/>
    <s v="stage_missing"/>
    <n v="209"/>
    <n v="0.36842000000000003"/>
  </r>
  <r>
    <s v="NAoPri_cohort"/>
    <n v="2019"/>
    <s v="Q1"/>
    <s v="Q1-2019"/>
    <x v="97"/>
    <x v="114"/>
    <s v="."/>
    <s v="West Midlands"/>
    <s v="stage_missing"/>
    <n v="184"/>
    <n v="0.21739"/>
  </r>
  <r>
    <s v="NAoPri_cohort"/>
    <n v="2019"/>
    <s v="Q2"/>
    <s v="Q2-2019"/>
    <x v="97"/>
    <x v="114"/>
    <s v="."/>
    <s v="West Midlands"/>
    <s v="stage_missing"/>
    <n v="211"/>
    <n v="0.33174999999999999"/>
  </r>
  <r>
    <s v="NAoPri_cohort"/>
    <n v="2019"/>
    <s v="Q3"/>
    <s v="Q3-2019"/>
    <x v="97"/>
    <x v="114"/>
    <s v="."/>
    <s v="West Midlands"/>
    <s v="stage_missing"/>
    <n v="212"/>
    <n v="0.35848999999999998"/>
  </r>
  <r>
    <s v="NAoPri_cohort"/>
    <n v="2019"/>
    <s v="Q4"/>
    <s v="Q4-2019"/>
    <x v="97"/>
    <x v="114"/>
    <s v="."/>
    <s v="West Midlands"/>
    <s v="stage_missing"/>
    <n v="221"/>
    <n v="0.41628999999999999"/>
  </r>
  <r>
    <s v="NAoPri_cohort"/>
    <n v="2020"/>
    <s v="Q1"/>
    <s v="Q1-2020"/>
    <x v="97"/>
    <x v="114"/>
    <s v="."/>
    <s v="West Midlands"/>
    <s v="stage_missing"/>
    <n v="177"/>
    <n v="0.31073000000000001"/>
  </r>
  <r>
    <s v="NAoPri_cohort"/>
    <n v="2020"/>
    <s v="Q2"/>
    <s v="Q2-2020"/>
    <x v="97"/>
    <x v="114"/>
    <s v="."/>
    <s v="West Midlands"/>
    <s v="stage_missing"/>
    <n v="123"/>
    <n v="0.15447"/>
  </r>
  <r>
    <s v="NAoPri_cohort"/>
    <n v="2020"/>
    <s v="Q3"/>
    <s v="Q3-2020"/>
    <x v="97"/>
    <x v="114"/>
    <s v="."/>
    <s v="West Midlands"/>
    <s v="stage_missing"/>
    <n v="122"/>
    <n v="0.22131000000000001"/>
  </r>
  <r>
    <s v="NAoPri_cohort"/>
    <n v="2020"/>
    <s v="Q4"/>
    <s v="Q4-2020"/>
    <x v="97"/>
    <x v="114"/>
    <s v="."/>
    <s v="West Midlands"/>
    <s v="stage_missing"/>
    <n v="181"/>
    <n v="0.28177000000000002"/>
  </r>
  <r>
    <s v="NAoPri_cohort"/>
    <n v="2021"/>
    <s v="Q1"/>
    <s v="Q1-2021"/>
    <x v="97"/>
    <x v="114"/>
    <s v="."/>
    <s v="West Midlands"/>
    <s v="stage_missing"/>
    <n v="161"/>
    <n v="0.61490999999999996"/>
  </r>
  <r>
    <s v="NAoPri_cohort"/>
    <n v="2021"/>
    <s v="Q2"/>
    <s v="Q2-2021"/>
    <x v="97"/>
    <x v="114"/>
    <s v="."/>
    <s v="West Midlands"/>
    <s v="stage_missing"/>
    <n v="213"/>
    <n v="0.47887000000000002"/>
  </r>
  <r>
    <s v="NAoPri_cohort"/>
    <n v="2021"/>
    <s v="Q3"/>
    <s v="Q3-2021"/>
    <x v="97"/>
    <x v="114"/>
    <s v="."/>
    <s v="West Midlands"/>
    <s v="stage_missing"/>
    <n v="233"/>
    <n v="0.60514999999999997"/>
  </r>
  <r>
    <s v="NAoPri_cohort"/>
    <n v="2021"/>
    <s v="Q4"/>
    <s v="Q4-2021"/>
    <x v="97"/>
    <x v="114"/>
    <s v="."/>
    <s v="West Midlands"/>
    <s v="stage_missing"/>
    <n v="196"/>
    <n v="0.79591999999999996"/>
  </r>
  <r>
    <s v="NAoPri_cohort"/>
    <n v="2022"/>
    <s v="Q1"/>
    <s v="Q1-2022"/>
    <x v="97"/>
    <x v="114"/>
    <s v="."/>
    <s v="West Midlands"/>
    <s v="stage_missing"/>
    <n v="189"/>
    <n v="0.69311999999999996"/>
  </r>
  <r>
    <s v="NAoPri_cohort"/>
    <n v="2022"/>
    <s v="Q2"/>
    <s v="Q2-2022"/>
    <x v="97"/>
    <x v="114"/>
    <s v="."/>
    <s v="West Midlands"/>
    <s v="stage_missing"/>
    <n v="229"/>
    <n v="0.66376000000000002"/>
  </r>
  <r>
    <s v="NAoPri_cohort"/>
    <n v="2022"/>
    <s v="Q3"/>
    <s v="Q3-2022"/>
    <x v="97"/>
    <x v="114"/>
    <s v="."/>
    <s v="West Midlands"/>
    <s v="stage_missing"/>
    <n v="194"/>
    <n v="0.66495000000000004"/>
  </r>
  <r>
    <s v="NAoPri_cohort"/>
    <n v="2022"/>
    <s v="Q4"/>
    <s v="Q4-2022"/>
    <x v="97"/>
    <x v="114"/>
    <s v="."/>
    <s v="West Midlands"/>
    <s v="stage_missing"/>
    <n v="232"/>
    <n v="0.65517000000000003"/>
  </r>
  <r>
    <s v="NAoPri_cohort"/>
    <n v="2023"/>
    <s v="Q1"/>
    <s v="Q1-2023"/>
    <x v="97"/>
    <x v="114"/>
    <s v="."/>
    <s v="West Midlands"/>
    <s v="stage_missing"/>
    <n v="181"/>
    <n v="0.64088000000000001"/>
  </r>
  <r>
    <s v="NAoPri_cohort"/>
    <n v="2018"/>
    <s v="Q1"/>
    <s v="Q1-2018"/>
    <x v="98"/>
    <x v="115"/>
    <s v="."/>
    <s v="West Midlands"/>
    <s v="stage_missing"/>
    <n v="94"/>
    <n v="0.90425999999999995"/>
  </r>
  <r>
    <s v="NAoPri_cohort"/>
    <n v="2018"/>
    <s v="Q2"/>
    <s v="Q2-2018"/>
    <x v="98"/>
    <x v="115"/>
    <s v="."/>
    <s v="West Midlands"/>
    <s v="stage_missing"/>
    <n v="113"/>
    <n v="0.95574999999999999"/>
  </r>
  <r>
    <s v="NAoPri_cohort"/>
    <n v="2018"/>
    <s v="Q3"/>
    <s v="Q3-2018"/>
    <x v="98"/>
    <x v="115"/>
    <s v="."/>
    <s v="West Midlands"/>
    <s v="stage_missing"/>
    <n v="113"/>
    <n v="0.95574999999999999"/>
  </r>
  <r>
    <s v="NAoPri_cohort"/>
    <n v="2018"/>
    <s v="Q4"/>
    <s v="Q4-2018"/>
    <x v="98"/>
    <x v="115"/>
    <s v="."/>
    <s v="West Midlands"/>
    <s v="stage_missing"/>
    <n v="97"/>
    <n v="1"/>
  </r>
  <r>
    <s v="NAoPri_cohort"/>
    <n v="2019"/>
    <s v="Q1"/>
    <s v="Q1-2019"/>
    <x v="98"/>
    <x v="115"/>
    <s v="."/>
    <s v="West Midlands"/>
    <s v="stage_missing"/>
    <n v="68"/>
    <n v="0.98529"/>
  </r>
  <r>
    <s v="NAoPri_cohort"/>
    <n v="2019"/>
    <s v="Q2"/>
    <s v="Q2-2019"/>
    <x v="98"/>
    <x v="115"/>
    <s v="."/>
    <s v="West Midlands"/>
    <s v="stage_missing"/>
    <n v="64"/>
    <n v="0.96875"/>
  </r>
  <r>
    <s v="NAoPri_cohort"/>
    <n v="2019"/>
    <s v="Q3"/>
    <s v="Q3-2019"/>
    <x v="98"/>
    <x v="115"/>
    <s v="."/>
    <s v="West Midlands"/>
    <s v="stage_missing"/>
    <n v="92"/>
    <n v="0.93478000000000006"/>
  </r>
  <r>
    <s v="NAoPri_cohort"/>
    <n v="2019"/>
    <s v="Q4"/>
    <s v="Q4-2019"/>
    <x v="98"/>
    <x v="115"/>
    <s v="."/>
    <s v="West Midlands"/>
    <s v="stage_missing"/>
    <n v="104"/>
    <n v="0.97114999999999996"/>
  </r>
  <r>
    <s v="NAoPri_cohort"/>
    <n v="2020"/>
    <s v="Q1"/>
    <s v="Q1-2020"/>
    <x v="98"/>
    <x v="115"/>
    <s v="."/>
    <s v="West Midlands"/>
    <s v="stage_missing"/>
    <n v="82"/>
    <n v="1"/>
  </r>
  <r>
    <s v="NAoPri_cohort"/>
    <n v="2020"/>
    <s v="Q2"/>
    <s v="Q2-2020"/>
    <x v="98"/>
    <x v="115"/>
    <s v="."/>
    <s v="West Midlands"/>
    <s v="stage_missing"/>
    <n v="50"/>
    <n v="0.94"/>
  </r>
  <r>
    <s v="NAoPri_cohort"/>
    <n v="2020"/>
    <s v="Q3"/>
    <s v="Q3-2020"/>
    <x v="98"/>
    <x v="115"/>
    <s v="."/>
    <s v="West Midlands"/>
    <s v="stage_missing"/>
    <n v="51"/>
    <n v="0.98038999999999998"/>
  </r>
  <r>
    <s v="NAoPri_cohort"/>
    <n v="2020"/>
    <s v="Q4"/>
    <s v="Q4-2020"/>
    <x v="98"/>
    <x v="115"/>
    <s v="."/>
    <s v="West Midlands"/>
    <s v="stage_missing"/>
    <n v="99"/>
    <n v="1"/>
  </r>
  <r>
    <s v="NAoPri_cohort"/>
    <n v="2021"/>
    <s v="Q1"/>
    <s v="Q1-2021"/>
    <x v="98"/>
    <x v="115"/>
    <s v="."/>
    <s v="West Midlands"/>
    <s v="stage_missing"/>
    <n v="67"/>
    <n v="1"/>
  </r>
  <r>
    <s v="NAoPri_cohort"/>
    <n v="2021"/>
    <s v="Q2"/>
    <s v="Q2-2021"/>
    <x v="98"/>
    <x v="115"/>
    <s v="."/>
    <s v="West Midlands"/>
    <s v="stage_missing"/>
    <n v="112"/>
    <n v="0.99107000000000001"/>
  </r>
  <r>
    <s v="NAoPri_cohort"/>
    <n v="2021"/>
    <s v="Q3"/>
    <s v="Q3-2021"/>
    <x v="98"/>
    <x v="115"/>
    <s v="."/>
    <s v="West Midlands"/>
    <s v="stage_missing"/>
    <n v="87"/>
    <n v="0.89654999999999996"/>
  </r>
  <r>
    <s v="NAoPri_cohort"/>
    <n v="2021"/>
    <s v="Q4"/>
    <s v="Q4-2021"/>
    <x v="98"/>
    <x v="115"/>
    <s v="."/>
    <s v="West Midlands"/>
    <s v="stage_missing"/>
    <n v="108"/>
    <n v="0.95369999999999999"/>
  </r>
  <r>
    <s v="NAoPri_cohort"/>
    <n v="2022"/>
    <s v="Q1"/>
    <s v="Q1-2022"/>
    <x v="98"/>
    <x v="115"/>
    <s v="."/>
    <s v="West Midlands"/>
    <s v="stage_missing"/>
    <n v="110"/>
    <n v="0.95455000000000001"/>
  </r>
  <r>
    <s v="NAoPri_cohort"/>
    <n v="2022"/>
    <s v="Q2"/>
    <s v="Q2-2022"/>
    <x v="98"/>
    <x v="115"/>
    <s v="."/>
    <s v="West Midlands"/>
    <s v="stage_missing"/>
    <n v="99"/>
    <n v="0.94948999999999995"/>
  </r>
  <r>
    <s v="NAoPri_cohort"/>
    <n v="2022"/>
    <s v="Q3"/>
    <s v="Q3-2022"/>
    <x v="98"/>
    <x v="115"/>
    <s v="."/>
    <s v="West Midlands"/>
    <s v="stage_missing"/>
    <n v="90"/>
    <n v="0.97777999999999998"/>
  </r>
  <r>
    <s v="NAoPri_cohort"/>
    <n v="2022"/>
    <s v="Q4"/>
    <s v="Q4-2022"/>
    <x v="98"/>
    <x v="115"/>
    <s v="."/>
    <s v="West Midlands"/>
    <s v="stage_missing"/>
    <n v="133"/>
    <n v="0.89473999999999998"/>
  </r>
  <r>
    <s v="NAoPri_cohort"/>
    <n v="2023"/>
    <s v="Q1"/>
    <s v="Q1-2023"/>
    <x v="98"/>
    <x v="115"/>
    <s v="."/>
    <s v="West Midlands"/>
    <s v="stage_missing"/>
    <n v="71"/>
    <n v="0.97182999999999997"/>
  </r>
  <r>
    <s v="NAoPri_cohort"/>
    <n v="2018"/>
    <s v="Q1"/>
    <s v="Q1-2018"/>
    <x v="99"/>
    <x v="116"/>
    <s v="."/>
    <s v="Wessex"/>
    <s v="stage_missing"/>
    <n v="178"/>
    <n v="0.81460999999999995"/>
  </r>
  <r>
    <s v="NAoPri_cohort"/>
    <n v="2018"/>
    <s v="Q2"/>
    <s v="Q2-2018"/>
    <x v="99"/>
    <x v="116"/>
    <s v="."/>
    <s v="Wessex"/>
    <s v="stage_missing"/>
    <n v="207"/>
    <n v="0.77295000000000003"/>
  </r>
  <r>
    <s v="NAoPri_cohort"/>
    <n v="2018"/>
    <s v="Q3"/>
    <s v="Q3-2018"/>
    <x v="99"/>
    <x v="116"/>
    <s v="."/>
    <s v="Wessex"/>
    <s v="stage_missing"/>
    <n v="163"/>
    <n v="0.54601"/>
  </r>
  <r>
    <s v="NAoPri_cohort"/>
    <n v="2018"/>
    <s v="Q4"/>
    <s v="Q4-2018"/>
    <x v="99"/>
    <x v="116"/>
    <s v="."/>
    <s v="Wessex"/>
    <s v="stage_missing"/>
    <n v="176"/>
    <n v="0.70455000000000001"/>
  </r>
  <r>
    <s v="NAoPri_cohort"/>
    <n v="2019"/>
    <s v="Q1"/>
    <s v="Q1-2019"/>
    <x v="99"/>
    <x v="116"/>
    <s v="."/>
    <s v="Wessex"/>
    <s v="stage_missing"/>
    <n v="188"/>
    <n v="0.79254999999999998"/>
  </r>
  <r>
    <s v="NAoPri_cohort"/>
    <n v="2019"/>
    <s v="Q2"/>
    <s v="Q2-2019"/>
    <x v="99"/>
    <x v="116"/>
    <s v="."/>
    <s v="Wessex"/>
    <s v="stage_missing"/>
    <n v="184"/>
    <n v="0.77173999999999998"/>
  </r>
  <r>
    <s v="NAoPri_cohort"/>
    <n v="2019"/>
    <s v="Q3"/>
    <s v="Q3-2019"/>
    <x v="99"/>
    <x v="116"/>
    <s v="."/>
    <s v="Wessex"/>
    <s v="stage_missing"/>
    <n v="171"/>
    <n v="0.53215999999999997"/>
  </r>
  <r>
    <s v="NAoPri_cohort"/>
    <n v="2019"/>
    <s v="Q4"/>
    <s v="Q4-2019"/>
    <x v="99"/>
    <x v="116"/>
    <s v="."/>
    <s v="Wessex"/>
    <s v="stage_missing"/>
    <n v="195"/>
    <n v="0.75897000000000003"/>
  </r>
  <r>
    <s v="NAoPri_cohort"/>
    <n v="2020"/>
    <s v="Q1"/>
    <s v="Q1-2020"/>
    <x v="99"/>
    <x v="116"/>
    <s v="."/>
    <s v="Wessex"/>
    <s v="stage_missing"/>
    <n v="144"/>
    <n v="0.79861000000000004"/>
  </r>
  <r>
    <s v="NAoPri_cohort"/>
    <n v="2020"/>
    <s v="Q2"/>
    <s v="Q2-2020"/>
    <x v="99"/>
    <x v="116"/>
    <s v="."/>
    <s v="Wessex"/>
    <s v="stage_missing"/>
    <n v="80"/>
    <n v="0.85"/>
  </r>
  <r>
    <s v="NAoPri_cohort"/>
    <n v="2020"/>
    <s v="Q3"/>
    <s v="Q3-2020"/>
    <x v="99"/>
    <x v="116"/>
    <s v="."/>
    <s v="Wessex"/>
    <s v="stage_missing"/>
    <n v="110"/>
    <n v="0.8"/>
  </r>
  <r>
    <s v="NAoPri_cohort"/>
    <n v="2020"/>
    <s v="Q4"/>
    <s v="Q4-2020"/>
    <x v="99"/>
    <x v="116"/>
    <s v="."/>
    <s v="Wessex"/>
    <s v="stage_missing"/>
    <n v="173"/>
    <n v="0.87861"/>
  </r>
  <r>
    <s v="NAoPri_cohort"/>
    <n v="2021"/>
    <s v="Q1"/>
    <s v="Q1-2021"/>
    <x v="99"/>
    <x v="116"/>
    <s v="."/>
    <s v="Wessex"/>
    <s v="stage_missing"/>
    <n v="154"/>
    <n v="0.90259999999999996"/>
  </r>
  <r>
    <s v="NAoPri_cohort"/>
    <n v="2021"/>
    <s v="Q2"/>
    <s v="Q2-2021"/>
    <x v="99"/>
    <x v="116"/>
    <s v="."/>
    <s v="Wessex"/>
    <s v="stage_missing"/>
    <n v="209"/>
    <n v="0.96172000000000002"/>
  </r>
  <r>
    <s v="NAoPri_cohort"/>
    <n v="2021"/>
    <s v="Q3"/>
    <s v="Q3-2021"/>
    <x v="99"/>
    <x v="116"/>
    <s v="."/>
    <s v="Wessex"/>
    <s v="stage_missing"/>
    <n v="183"/>
    <n v="0.97267999999999999"/>
  </r>
  <r>
    <s v="NAoPri_cohort"/>
    <n v="2021"/>
    <s v="Q4"/>
    <s v="Q4-2021"/>
    <x v="99"/>
    <x v="116"/>
    <s v="."/>
    <s v="Wessex"/>
    <s v="stage_missing"/>
    <n v="198"/>
    <n v="0.94948999999999995"/>
  </r>
  <r>
    <s v="NAoPri_cohort"/>
    <n v="2022"/>
    <s v="Q1"/>
    <s v="Q1-2022"/>
    <x v="99"/>
    <x v="116"/>
    <s v="."/>
    <s v="Wessex"/>
    <s v="stage_missing"/>
    <n v="155"/>
    <n v="0.97419"/>
  </r>
  <r>
    <s v="NAoPri_cohort"/>
    <n v="2022"/>
    <s v="Q2"/>
    <s v="Q2-2022"/>
    <x v="99"/>
    <x v="116"/>
    <s v="."/>
    <s v="Wessex"/>
    <s v="stage_missing"/>
    <n v="180"/>
    <n v="0.96111000000000002"/>
  </r>
  <r>
    <s v="NAoPri_cohort"/>
    <n v="2022"/>
    <s v="Q3"/>
    <s v="Q3-2022"/>
    <x v="99"/>
    <x v="116"/>
    <s v="."/>
    <s v="Wessex"/>
    <s v="stage_missing"/>
    <n v="190"/>
    <n v="0.95789000000000002"/>
  </r>
  <r>
    <s v="NAoPri_cohort"/>
    <n v="2022"/>
    <s v="Q4"/>
    <s v="Q4-2022"/>
    <x v="99"/>
    <x v="116"/>
    <s v="."/>
    <s v="Wessex"/>
    <s v="stage_missing"/>
    <n v="194"/>
    <n v="0.95875999999999995"/>
  </r>
  <r>
    <s v="NAoPri_cohort"/>
    <n v="2023"/>
    <s v="Q1"/>
    <s v="Q1-2023"/>
    <x v="99"/>
    <x v="116"/>
    <s v="."/>
    <s v="Wessex"/>
    <s v="stage_missing"/>
    <n v="202"/>
    <n v="0.80198000000000003"/>
  </r>
  <r>
    <s v="NAoPri_cohort"/>
    <n v="2018"/>
    <s v="Q1"/>
    <s v="Q1-2018"/>
    <x v="100"/>
    <x v="117"/>
    <s v="."/>
    <s v="Peninsula"/>
    <s v="stage_missing"/>
    <n v="116"/>
    <n v="0.91378999999999999"/>
  </r>
  <r>
    <s v="NAoPri_cohort"/>
    <n v="2018"/>
    <s v="Q2"/>
    <s v="Q2-2018"/>
    <x v="100"/>
    <x v="117"/>
    <s v="."/>
    <s v="Peninsula"/>
    <s v="stage_missing"/>
    <n v="120"/>
    <n v="0.72499999999999998"/>
  </r>
  <r>
    <s v="NAoPri_cohort"/>
    <n v="2018"/>
    <s v="Q3"/>
    <s v="Q3-2018"/>
    <x v="100"/>
    <x v="117"/>
    <s v="."/>
    <s v="Peninsula"/>
    <s v="stage_missing"/>
    <n v="155"/>
    <n v="0.62580999999999998"/>
  </r>
  <r>
    <s v="NAoPri_cohort"/>
    <n v="2018"/>
    <s v="Q4"/>
    <s v="Q4-2018"/>
    <x v="100"/>
    <x v="117"/>
    <s v="."/>
    <s v="Peninsula"/>
    <s v="stage_missing"/>
    <n v="129"/>
    <n v="0.21704999999999999"/>
  </r>
  <r>
    <s v="NAoPri_cohort"/>
    <n v="2019"/>
    <s v="Q1"/>
    <s v="Q1-2019"/>
    <x v="100"/>
    <x v="117"/>
    <s v="."/>
    <s v="Peninsula"/>
    <s v="stage_missing"/>
    <n v="117"/>
    <n v="0.87178999999999995"/>
  </r>
  <r>
    <s v="NAoPri_cohort"/>
    <n v="2019"/>
    <s v="Q2"/>
    <s v="Q2-2019"/>
    <x v="100"/>
    <x v="117"/>
    <s v="."/>
    <s v="Peninsula"/>
    <s v="stage_missing"/>
    <n v="124"/>
    <n v="0.94355"/>
  </r>
  <r>
    <s v="NAoPri_cohort"/>
    <n v="2019"/>
    <s v="Q3"/>
    <s v="Q3-2019"/>
    <x v="100"/>
    <x v="117"/>
    <s v="."/>
    <s v="Peninsula"/>
    <s v="stage_missing"/>
    <n v="116"/>
    <n v="0.83621000000000001"/>
  </r>
  <r>
    <s v="NAoPri_cohort"/>
    <n v="2019"/>
    <s v="Q4"/>
    <s v="Q4-2019"/>
    <x v="100"/>
    <x v="117"/>
    <s v="."/>
    <s v="Peninsula"/>
    <s v="stage_missing"/>
    <n v="104"/>
    <n v="0.92308000000000001"/>
  </r>
  <r>
    <s v="NAoPri_cohort"/>
    <n v="2020"/>
    <s v="Q1"/>
    <s v="Q1-2020"/>
    <x v="100"/>
    <x v="117"/>
    <s v="."/>
    <s v="Peninsula"/>
    <s v="stage_missing"/>
    <n v="109"/>
    <n v="0.89907999999999999"/>
  </r>
  <r>
    <s v="NAoPri_cohort"/>
    <n v="2020"/>
    <s v="Q2"/>
    <s v="Q2-2020"/>
    <x v="100"/>
    <x v="117"/>
    <s v="."/>
    <s v="Peninsula"/>
    <s v="stage_missing"/>
    <n v="64"/>
    <n v="0.9375"/>
  </r>
  <r>
    <s v="NAoPri_cohort"/>
    <n v="2020"/>
    <s v="Q3"/>
    <s v="Q3-2020"/>
    <x v="100"/>
    <x v="117"/>
    <s v="."/>
    <s v="Peninsula"/>
    <s v="stage_missing"/>
    <n v="122"/>
    <n v="0.98360999999999998"/>
  </r>
  <r>
    <s v="NAoPri_cohort"/>
    <n v="2020"/>
    <s v="Q4"/>
    <s v="Q4-2020"/>
    <x v="100"/>
    <x v="117"/>
    <s v="."/>
    <s v="Peninsula"/>
    <s v="stage_missing"/>
    <n v="125"/>
    <n v="0.93600000000000005"/>
  </r>
  <r>
    <s v="NAoPri_cohort"/>
    <n v="2021"/>
    <s v="Q1"/>
    <s v="Q1-2021"/>
    <x v="100"/>
    <x v="117"/>
    <s v="."/>
    <s v="Peninsula"/>
    <s v="stage_missing"/>
    <n v="108"/>
    <n v="0.95369999999999999"/>
  </r>
  <r>
    <s v="NAoPri_cohort"/>
    <n v="2021"/>
    <s v="Q2"/>
    <s v="Q2-2021"/>
    <x v="100"/>
    <x v="117"/>
    <s v="."/>
    <s v="Peninsula"/>
    <s v="stage_missing"/>
    <n v="137"/>
    <n v="0.93430999999999997"/>
  </r>
  <r>
    <s v="NAoPri_cohort"/>
    <n v="2021"/>
    <s v="Q3"/>
    <s v="Q3-2021"/>
    <x v="100"/>
    <x v="117"/>
    <s v="."/>
    <s v="Peninsula"/>
    <s v="stage_missing"/>
    <n v="136"/>
    <n v="0.88234999999999997"/>
  </r>
  <r>
    <s v="NAoPri_cohort"/>
    <n v="2021"/>
    <s v="Q4"/>
    <s v="Q4-2021"/>
    <x v="100"/>
    <x v="117"/>
    <s v="."/>
    <s v="Peninsula"/>
    <s v="stage_missing"/>
    <n v="130"/>
    <n v="0.83845999999999998"/>
  </r>
  <r>
    <s v="NAoPri_cohort"/>
    <n v="2022"/>
    <s v="Q1"/>
    <s v="Q1-2022"/>
    <x v="100"/>
    <x v="117"/>
    <s v="."/>
    <s v="Peninsula"/>
    <s v="stage_missing"/>
    <n v="123"/>
    <n v="0.95121999999999995"/>
  </r>
  <r>
    <s v="NAoPri_cohort"/>
    <n v="2022"/>
    <s v="Q2"/>
    <s v="Q2-2022"/>
    <x v="100"/>
    <x v="117"/>
    <s v="."/>
    <s v="Peninsula"/>
    <s v="stage_missing"/>
    <n v="115"/>
    <n v="0.93042999999999998"/>
  </r>
  <r>
    <s v="NAoPri_cohort"/>
    <n v="2022"/>
    <s v="Q3"/>
    <s v="Q3-2022"/>
    <x v="100"/>
    <x v="117"/>
    <s v="."/>
    <s v="Peninsula"/>
    <s v="stage_missing"/>
    <n v="108"/>
    <n v="0.95369999999999999"/>
  </r>
  <r>
    <s v="NAoPri_cohort"/>
    <n v="2022"/>
    <s v="Q4"/>
    <s v="Q4-2022"/>
    <x v="100"/>
    <x v="117"/>
    <s v="."/>
    <s v="Peninsula"/>
    <s v="stage_missing"/>
    <n v="102"/>
    <n v="0.95098000000000005"/>
  </r>
  <r>
    <s v="NAoPri_cohort"/>
    <n v="2023"/>
    <s v="Q1"/>
    <s v="Q1-2023"/>
    <x v="100"/>
    <x v="117"/>
    <s v="."/>
    <s v="Peninsula"/>
    <s v="stage_missing"/>
    <n v="131"/>
    <n v="0.96947000000000005"/>
  </r>
  <r>
    <s v="NAoPri_cohort"/>
    <n v="2018"/>
    <s v="Q1"/>
    <s v="Q1-2018"/>
    <x v="101"/>
    <x v="118"/>
    <s v="."/>
    <s v="Surrey and Sussex"/>
    <s v="stage_missing"/>
    <n v="280"/>
    <n v="0.83928999999999998"/>
  </r>
  <r>
    <s v="NAoPri_cohort"/>
    <n v="2018"/>
    <s v="Q2"/>
    <s v="Q2-2018"/>
    <x v="101"/>
    <x v="118"/>
    <s v="."/>
    <s v="Surrey and Sussex"/>
    <s v="stage_missing"/>
    <n v="335"/>
    <n v="0.89851000000000003"/>
  </r>
  <r>
    <s v="NAoPri_cohort"/>
    <n v="2018"/>
    <s v="Q3"/>
    <s v="Q3-2018"/>
    <x v="101"/>
    <x v="118"/>
    <s v="."/>
    <s v="Surrey and Sussex"/>
    <s v="stage_missing"/>
    <n v="317"/>
    <n v="0.86434999999999995"/>
  </r>
  <r>
    <s v="NAoPri_cohort"/>
    <n v="2018"/>
    <s v="Q4"/>
    <s v="Q4-2018"/>
    <x v="101"/>
    <x v="118"/>
    <s v="."/>
    <s v="Surrey and Sussex"/>
    <s v="stage_missing"/>
    <n v="316"/>
    <n v="0.91456000000000004"/>
  </r>
  <r>
    <s v="NAoPri_cohort"/>
    <n v="2019"/>
    <s v="Q1"/>
    <s v="Q1-2019"/>
    <x v="101"/>
    <x v="118"/>
    <s v="."/>
    <s v="Surrey and Sussex"/>
    <s v="stage_missing"/>
    <n v="317"/>
    <n v="0.87382000000000004"/>
  </r>
  <r>
    <s v="NAoPri_cohort"/>
    <n v="2019"/>
    <s v="Q2"/>
    <s v="Q2-2019"/>
    <x v="101"/>
    <x v="118"/>
    <s v="."/>
    <s v="Surrey and Sussex"/>
    <s v="stage_missing"/>
    <n v="345"/>
    <n v="0.85507"/>
  </r>
  <r>
    <s v="NAoPri_cohort"/>
    <n v="2019"/>
    <s v="Q3"/>
    <s v="Q3-2019"/>
    <x v="101"/>
    <x v="118"/>
    <s v="."/>
    <s v="Surrey and Sussex"/>
    <s v="stage_missing"/>
    <n v="316"/>
    <n v="0.80696000000000001"/>
  </r>
  <r>
    <s v="NAoPri_cohort"/>
    <n v="2019"/>
    <s v="Q4"/>
    <s v="Q4-2019"/>
    <x v="101"/>
    <x v="118"/>
    <s v="."/>
    <s v="Surrey and Sussex"/>
    <s v="stage_missing"/>
    <n v="298"/>
    <n v="0.84228000000000003"/>
  </r>
  <r>
    <s v="NAoPri_cohort"/>
    <n v="2020"/>
    <s v="Q1"/>
    <s v="Q1-2020"/>
    <x v="101"/>
    <x v="118"/>
    <s v="."/>
    <s v="Surrey and Sussex"/>
    <s v="stage_missing"/>
    <n v="306"/>
    <n v="0.84314"/>
  </r>
  <r>
    <s v="NAoPri_cohort"/>
    <n v="2020"/>
    <s v="Q2"/>
    <s v="Q2-2020"/>
    <x v="101"/>
    <x v="118"/>
    <s v="."/>
    <s v="Surrey and Sussex"/>
    <s v="stage_missing"/>
    <n v="158"/>
    <n v="0.85443000000000002"/>
  </r>
  <r>
    <s v="NAoPri_cohort"/>
    <n v="2020"/>
    <s v="Q3"/>
    <s v="Q3-2020"/>
    <x v="101"/>
    <x v="118"/>
    <s v="."/>
    <s v="Surrey and Sussex"/>
    <s v="stage_missing"/>
    <n v="235"/>
    <n v="0.82552999999999999"/>
  </r>
  <r>
    <s v="NAoPri_cohort"/>
    <n v="2020"/>
    <s v="Q4"/>
    <s v="Q4-2020"/>
    <x v="101"/>
    <x v="118"/>
    <s v="."/>
    <s v="Surrey and Sussex"/>
    <s v="stage_missing"/>
    <n v="350"/>
    <n v="0.78286"/>
  </r>
  <r>
    <s v="NAoPri_cohort"/>
    <n v="2021"/>
    <s v="Q1"/>
    <s v="Q1-2021"/>
    <x v="101"/>
    <x v="118"/>
    <s v="."/>
    <s v="Surrey and Sussex"/>
    <s v="stage_missing"/>
    <n v="311"/>
    <n v="0.83279999999999998"/>
  </r>
  <r>
    <s v="NAoPri_cohort"/>
    <n v="2021"/>
    <s v="Q2"/>
    <s v="Q2-2021"/>
    <x v="101"/>
    <x v="118"/>
    <s v="."/>
    <s v="Surrey and Sussex"/>
    <s v="stage_missing"/>
    <n v="334"/>
    <n v="0.88622999999999996"/>
  </r>
  <r>
    <s v="NAoPri_cohort"/>
    <n v="2021"/>
    <s v="Q3"/>
    <s v="Q3-2021"/>
    <x v="101"/>
    <x v="118"/>
    <s v="."/>
    <s v="Surrey and Sussex"/>
    <s v="stage_missing"/>
    <n v="348"/>
    <n v="0.74424999999999997"/>
  </r>
  <r>
    <s v="NAoPri_cohort"/>
    <n v="2021"/>
    <s v="Q4"/>
    <s v="Q4-2021"/>
    <x v="101"/>
    <x v="118"/>
    <s v="."/>
    <s v="Surrey and Sussex"/>
    <s v="stage_missing"/>
    <n v="303"/>
    <n v="0.84818000000000005"/>
  </r>
  <r>
    <s v="NAoPri_cohort"/>
    <n v="2022"/>
    <s v="Q1"/>
    <s v="Q1-2022"/>
    <x v="101"/>
    <x v="118"/>
    <s v="."/>
    <s v="Surrey and Sussex"/>
    <s v="stage_missing"/>
    <n v="333"/>
    <n v="0.83482999999999996"/>
  </r>
  <r>
    <s v="NAoPri_cohort"/>
    <n v="2022"/>
    <s v="Q2"/>
    <s v="Q2-2022"/>
    <x v="101"/>
    <x v="118"/>
    <s v="."/>
    <s v="Surrey and Sussex"/>
    <s v="stage_missing"/>
    <n v="317"/>
    <n v="0.81703000000000003"/>
  </r>
  <r>
    <s v="NAoPri_cohort"/>
    <n v="2022"/>
    <s v="Q3"/>
    <s v="Q3-2022"/>
    <x v="101"/>
    <x v="118"/>
    <s v="."/>
    <s v="Surrey and Sussex"/>
    <s v="stage_missing"/>
    <n v="291"/>
    <n v="0.81786999999999999"/>
  </r>
  <r>
    <s v="NAoPri_cohort"/>
    <n v="2022"/>
    <s v="Q4"/>
    <s v="Q4-2022"/>
    <x v="101"/>
    <x v="118"/>
    <s v="."/>
    <s v="Surrey and Sussex"/>
    <s v="stage_missing"/>
    <n v="291"/>
    <n v="0.82818000000000003"/>
  </r>
  <r>
    <s v="NAoPri_cohort"/>
    <n v="2023"/>
    <s v="Q1"/>
    <s v="Q1-2023"/>
    <x v="101"/>
    <x v="118"/>
    <s v="."/>
    <s v="Surrey and Sussex"/>
    <s v="stage_missing"/>
    <n v="295"/>
    <n v="0.77288000000000001"/>
  </r>
  <r>
    <s v="NAoPri_cohort"/>
    <n v="2018"/>
    <s v="Q1"/>
    <s v="Q1-2018"/>
    <x v="102"/>
    <x v="119"/>
    <s v="."/>
    <s v="East Midlands"/>
    <s v="stage_missing"/>
    <n v="219"/>
    <n v="0.85387999999999997"/>
  </r>
  <r>
    <s v="NAoPri_cohort"/>
    <n v="2018"/>
    <s v="Q2"/>
    <s v="Q2-2018"/>
    <x v="102"/>
    <x v="119"/>
    <s v="."/>
    <s v="East Midlands"/>
    <s v="stage_missing"/>
    <n v="205"/>
    <n v="0.89756000000000002"/>
  </r>
  <r>
    <s v="NAoPri_cohort"/>
    <n v="2018"/>
    <s v="Q3"/>
    <s v="Q3-2018"/>
    <x v="102"/>
    <x v="119"/>
    <s v="."/>
    <s v="East Midlands"/>
    <s v="stage_missing"/>
    <n v="189"/>
    <n v="0.92593000000000003"/>
  </r>
  <r>
    <s v="NAoPri_cohort"/>
    <n v="2018"/>
    <s v="Q4"/>
    <s v="Q4-2018"/>
    <x v="102"/>
    <x v="119"/>
    <s v="."/>
    <s v="East Midlands"/>
    <s v="stage_missing"/>
    <n v="193"/>
    <n v="0.86528000000000005"/>
  </r>
  <r>
    <s v="NAoPri_cohort"/>
    <n v="2019"/>
    <s v="Q1"/>
    <s v="Q1-2019"/>
    <x v="102"/>
    <x v="119"/>
    <s v="."/>
    <s v="East Midlands"/>
    <s v="stage_missing"/>
    <n v="171"/>
    <n v="0.86550000000000005"/>
  </r>
  <r>
    <s v="NAoPri_cohort"/>
    <n v="2019"/>
    <s v="Q2"/>
    <s v="Q2-2019"/>
    <x v="102"/>
    <x v="119"/>
    <s v="."/>
    <s v="East Midlands"/>
    <s v="stage_missing"/>
    <n v="205"/>
    <n v="0.94145999999999996"/>
  </r>
  <r>
    <s v="NAoPri_cohort"/>
    <n v="2019"/>
    <s v="Q3"/>
    <s v="Q3-2019"/>
    <x v="102"/>
    <x v="119"/>
    <s v="."/>
    <s v="East Midlands"/>
    <s v="stage_missing"/>
    <n v="193"/>
    <n v="0.92745999999999995"/>
  </r>
  <r>
    <s v="NAoPri_cohort"/>
    <n v="2019"/>
    <s v="Q4"/>
    <s v="Q4-2019"/>
    <x v="102"/>
    <x v="119"/>
    <s v="."/>
    <s v="East Midlands"/>
    <s v="stage_missing"/>
    <n v="178"/>
    <n v="0.89326000000000005"/>
  </r>
  <r>
    <s v="NAoPri_cohort"/>
    <n v="2020"/>
    <s v="Q1"/>
    <s v="Q1-2020"/>
    <x v="102"/>
    <x v="119"/>
    <s v="."/>
    <s v="East Midlands"/>
    <s v="stage_missing"/>
    <n v="180"/>
    <n v="0.87778"/>
  </r>
  <r>
    <s v="NAoPri_cohort"/>
    <n v="2020"/>
    <s v="Q2"/>
    <s v="Q2-2020"/>
    <x v="102"/>
    <x v="119"/>
    <s v="."/>
    <s v="East Midlands"/>
    <s v="stage_missing"/>
    <n v="98"/>
    <n v="0.83672999999999997"/>
  </r>
  <r>
    <s v="NAoPri_cohort"/>
    <n v="2020"/>
    <s v="Q3"/>
    <s v="Q3-2020"/>
    <x v="102"/>
    <x v="119"/>
    <s v="."/>
    <s v="East Midlands"/>
    <s v="stage_missing"/>
    <n v="141"/>
    <n v="0.91488999999999998"/>
  </r>
  <r>
    <s v="NAoPri_cohort"/>
    <n v="2020"/>
    <s v="Q4"/>
    <s v="Q4-2020"/>
    <x v="102"/>
    <x v="119"/>
    <s v="."/>
    <s v="East Midlands"/>
    <s v="stage_missing"/>
    <n v="183"/>
    <n v="0.92349999999999999"/>
  </r>
  <r>
    <s v="NAoPri_cohort"/>
    <n v="2021"/>
    <s v="Q1"/>
    <s v="Q1-2021"/>
    <x v="102"/>
    <x v="119"/>
    <s v="."/>
    <s v="East Midlands"/>
    <s v="stage_missing"/>
    <n v="163"/>
    <n v="0.88344"/>
  </r>
  <r>
    <s v="NAoPri_cohort"/>
    <n v="2021"/>
    <s v="Q2"/>
    <s v="Q2-2021"/>
    <x v="102"/>
    <x v="119"/>
    <s v="."/>
    <s v="East Midlands"/>
    <s v="stage_missing"/>
    <n v="204"/>
    <n v="0.89215999999999995"/>
  </r>
  <r>
    <s v="NAoPri_cohort"/>
    <n v="2021"/>
    <s v="Q3"/>
    <s v="Q3-2021"/>
    <x v="102"/>
    <x v="119"/>
    <s v="."/>
    <s v="East Midlands"/>
    <s v="stage_missing"/>
    <n v="219"/>
    <n v="0.95433999999999997"/>
  </r>
  <r>
    <s v="NAoPri_cohort"/>
    <n v="2021"/>
    <s v="Q4"/>
    <s v="Q4-2021"/>
    <x v="102"/>
    <x v="119"/>
    <s v="."/>
    <s v="East Midlands"/>
    <s v="stage_missing"/>
    <n v="209"/>
    <n v="0.92823"/>
  </r>
  <r>
    <s v="NAoPri_cohort"/>
    <n v="2022"/>
    <s v="Q1"/>
    <s v="Q1-2022"/>
    <x v="102"/>
    <x v="119"/>
    <s v="."/>
    <s v="East Midlands"/>
    <s v="stage_missing"/>
    <n v="231"/>
    <n v="0.93938999999999995"/>
  </r>
  <r>
    <s v="NAoPri_cohort"/>
    <n v="2022"/>
    <s v="Q2"/>
    <s v="Q2-2022"/>
    <x v="102"/>
    <x v="119"/>
    <s v="."/>
    <s v="East Midlands"/>
    <s v="stage_missing"/>
    <n v="198"/>
    <n v="0.88888999999999996"/>
  </r>
  <r>
    <s v="NAoPri_cohort"/>
    <n v="2022"/>
    <s v="Q3"/>
    <s v="Q3-2022"/>
    <x v="102"/>
    <x v="119"/>
    <s v="."/>
    <s v="East Midlands"/>
    <s v="stage_missing"/>
    <n v="213"/>
    <n v="0.85446"/>
  </r>
  <r>
    <s v="NAoPri_cohort"/>
    <n v="2022"/>
    <s v="Q4"/>
    <s v="Q4-2022"/>
    <x v="102"/>
    <x v="119"/>
    <s v="."/>
    <s v="East Midlands"/>
    <s v="stage_missing"/>
    <n v="198"/>
    <n v="0.87878999999999996"/>
  </r>
  <r>
    <s v="NAoPri_cohort"/>
    <n v="2023"/>
    <s v="Q1"/>
    <s v="Q1-2023"/>
    <x v="102"/>
    <x v="119"/>
    <s v="."/>
    <s v="East Midlands"/>
    <s v="stage_missing"/>
    <n v="161"/>
    <n v="0.90061999999999998"/>
  </r>
  <r>
    <s v="NAoPri_cohort"/>
    <n v="2018"/>
    <s v="Q1"/>
    <s v="Q1-2018"/>
    <x v="103"/>
    <x v="120"/>
    <s v="."/>
    <s v="East Midlands"/>
    <s v="stage_missing"/>
    <n v="168"/>
    <n v="0.53571000000000002"/>
  </r>
  <r>
    <s v="NAoPri_cohort"/>
    <n v="2018"/>
    <s v="Q2"/>
    <s v="Q2-2018"/>
    <x v="103"/>
    <x v="120"/>
    <s v="."/>
    <s v="East Midlands"/>
    <s v="stage_missing"/>
    <n v="175"/>
    <n v="0.64571000000000001"/>
  </r>
  <r>
    <s v="NAoPri_cohort"/>
    <n v="2018"/>
    <s v="Q3"/>
    <s v="Q3-2018"/>
    <x v="103"/>
    <x v="120"/>
    <s v="."/>
    <s v="East Midlands"/>
    <s v="stage_missing"/>
    <n v="174"/>
    <n v="0.59194999999999998"/>
  </r>
  <r>
    <s v="NAoPri_cohort"/>
    <n v="2018"/>
    <s v="Q4"/>
    <s v="Q4-2018"/>
    <x v="103"/>
    <x v="120"/>
    <s v="."/>
    <s v="East Midlands"/>
    <s v="stage_missing"/>
    <n v="193"/>
    <n v="0.64766999999999997"/>
  </r>
  <r>
    <s v="NAoPri_cohort"/>
    <n v="2019"/>
    <s v="Q1"/>
    <s v="Q1-2019"/>
    <x v="103"/>
    <x v="120"/>
    <s v="."/>
    <s v="East Midlands"/>
    <s v="stage_missing"/>
    <n v="195"/>
    <n v="0.67179"/>
  </r>
  <r>
    <s v="NAoPri_cohort"/>
    <n v="2019"/>
    <s v="Q2"/>
    <s v="Q2-2019"/>
    <x v="103"/>
    <x v="120"/>
    <s v="."/>
    <s v="East Midlands"/>
    <s v="stage_missing"/>
    <n v="211"/>
    <n v="0.66825000000000001"/>
  </r>
  <r>
    <s v="NAoPri_cohort"/>
    <n v="2019"/>
    <s v="Q3"/>
    <s v="Q3-2019"/>
    <x v="103"/>
    <x v="120"/>
    <s v="."/>
    <s v="East Midlands"/>
    <s v="stage_missing"/>
    <n v="207"/>
    <n v="0.73429999999999995"/>
  </r>
  <r>
    <s v="NAoPri_cohort"/>
    <n v="2019"/>
    <s v="Q4"/>
    <s v="Q4-2019"/>
    <x v="103"/>
    <x v="120"/>
    <s v="."/>
    <s v="East Midlands"/>
    <s v="stage_missing"/>
    <n v="246"/>
    <n v="0.74797000000000002"/>
  </r>
  <r>
    <s v="NAoPri_cohort"/>
    <n v="2020"/>
    <s v="Q1"/>
    <s v="Q1-2020"/>
    <x v="103"/>
    <x v="120"/>
    <s v="."/>
    <s v="East Midlands"/>
    <s v="stage_missing"/>
    <n v="213"/>
    <n v="0.56808000000000003"/>
  </r>
  <r>
    <s v="NAoPri_cohort"/>
    <n v="2020"/>
    <s v="Q2"/>
    <s v="Q2-2020"/>
    <x v="103"/>
    <x v="120"/>
    <s v="."/>
    <s v="East Midlands"/>
    <s v="stage_missing"/>
    <n v="120"/>
    <n v="0.56667000000000001"/>
  </r>
  <r>
    <s v="NAoPri_cohort"/>
    <n v="2020"/>
    <s v="Q3"/>
    <s v="Q3-2020"/>
    <x v="103"/>
    <x v="120"/>
    <s v="."/>
    <s v="East Midlands"/>
    <s v="stage_missing"/>
    <n v="130"/>
    <n v="0.67691999999999997"/>
  </r>
  <r>
    <s v="NAoPri_cohort"/>
    <n v="2020"/>
    <s v="Q4"/>
    <s v="Q4-2020"/>
    <x v="103"/>
    <x v="120"/>
    <s v="."/>
    <s v="East Midlands"/>
    <s v="stage_missing"/>
    <n v="210"/>
    <n v="0.7"/>
  </r>
  <r>
    <s v="NAoPri_cohort"/>
    <n v="2021"/>
    <s v="Q1"/>
    <s v="Q1-2021"/>
    <x v="103"/>
    <x v="120"/>
    <s v="."/>
    <s v="East Midlands"/>
    <s v="stage_missing"/>
    <n v="164"/>
    <n v="0.71340999999999999"/>
  </r>
  <r>
    <s v="NAoPri_cohort"/>
    <n v="2021"/>
    <s v="Q2"/>
    <s v="Q2-2021"/>
    <x v="103"/>
    <x v="120"/>
    <s v="."/>
    <s v="East Midlands"/>
    <s v="stage_missing"/>
    <n v="205"/>
    <n v="0.6"/>
  </r>
  <r>
    <s v="NAoPri_cohort"/>
    <n v="2021"/>
    <s v="Q3"/>
    <s v="Q3-2021"/>
    <x v="103"/>
    <x v="120"/>
    <s v="."/>
    <s v="East Midlands"/>
    <s v="stage_missing"/>
    <n v="199"/>
    <n v="0.69347000000000003"/>
  </r>
  <r>
    <s v="NAoPri_cohort"/>
    <n v="2021"/>
    <s v="Q4"/>
    <s v="Q4-2021"/>
    <x v="103"/>
    <x v="120"/>
    <s v="."/>
    <s v="East Midlands"/>
    <s v="stage_missing"/>
    <n v="228"/>
    <n v="0.77632000000000001"/>
  </r>
  <r>
    <s v="NAoPri_cohort"/>
    <n v="2022"/>
    <s v="Q1"/>
    <s v="Q1-2022"/>
    <x v="103"/>
    <x v="120"/>
    <s v="."/>
    <s v="East Midlands"/>
    <s v="stage_missing"/>
    <n v="235"/>
    <n v="0.69362000000000001"/>
  </r>
  <r>
    <s v="NAoPri_cohort"/>
    <n v="2022"/>
    <s v="Q2"/>
    <s v="Q2-2022"/>
    <x v="103"/>
    <x v="120"/>
    <s v="."/>
    <s v="East Midlands"/>
    <s v="stage_missing"/>
    <n v="200"/>
    <n v="0.75"/>
  </r>
  <r>
    <s v="NAoPri_cohort"/>
    <n v="2022"/>
    <s v="Q3"/>
    <s v="Q3-2022"/>
    <x v="103"/>
    <x v="120"/>
    <s v="."/>
    <s v="East Midlands"/>
    <s v="stage_missing"/>
    <n v="193"/>
    <n v="0.73057000000000005"/>
  </r>
  <r>
    <s v="NAoPri_cohort"/>
    <n v="2022"/>
    <s v="Q4"/>
    <s v="Q4-2022"/>
    <x v="103"/>
    <x v="120"/>
    <s v="."/>
    <s v="East Midlands"/>
    <s v="stage_missing"/>
    <n v="218"/>
    <n v="0.73853000000000002"/>
  </r>
  <r>
    <s v="NAoPri_cohort"/>
    <n v="2023"/>
    <s v="Q1"/>
    <s v="Q1-2023"/>
    <x v="103"/>
    <x v="120"/>
    <s v="."/>
    <s v="East Midlands"/>
    <s v="stage_missing"/>
    <n v="187"/>
    <n v="0.74331999999999998"/>
  </r>
  <r>
    <s v="NAoPri_cohort"/>
    <n v="2018"/>
    <s v="Q1"/>
    <s v="Q1-2018"/>
    <x v="104"/>
    <x v="121"/>
    <s v="."/>
    <s v="Lancashire and South Cumbria"/>
    <s v="stage_missing"/>
    <n v="150"/>
    <n v="0.92666999999999999"/>
  </r>
  <r>
    <s v="NAoPri_cohort"/>
    <n v="2018"/>
    <s v="Q2"/>
    <s v="Q2-2018"/>
    <x v="104"/>
    <x v="121"/>
    <s v="."/>
    <s v="Lancashire and South Cumbria"/>
    <s v="stage_missing"/>
    <n v="104"/>
    <n v="0.90385000000000004"/>
  </r>
  <r>
    <s v="NAoPri_cohort"/>
    <n v="2018"/>
    <s v="Q3"/>
    <s v="Q3-2018"/>
    <x v="104"/>
    <x v="121"/>
    <s v="."/>
    <s v="Lancashire and South Cumbria"/>
    <s v="stage_missing"/>
    <n v="115"/>
    <n v="0.99129999999999996"/>
  </r>
  <r>
    <s v="NAoPri_cohort"/>
    <n v="2018"/>
    <s v="Q4"/>
    <s v="Q4-2018"/>
    <x v="104"/>
    <x v="121"/>
    <s v="."/>
    <s v="Lancashire and South Cumbria"/>
    <s v="stage_missing"/>
    <n v="96"/>
    <n v="0.82291999999999998"/>
  </r>
  <r>
    <s v="NAoPri_cohort"/>
    <n v="2019"/>
    <s v="Q1"/>
    <s v="Q1-2019"/>
    <x v="104"/>
    <x v="121"/>
    <s v="."/>
    <s v="Lancashire and South Cumbria"/>
    <s v="stage_missing"/>
    <n v="90"/>
    <n v="0.85555999999999999"/>
  </r>
  <r>
    <s v="NAoPri_cohort"/>
    <n v="2019"/>
    <s v="Q2"/>
    <s v="Q2-2019"/>
    <x v="104"/>
    <x v="121"/>
    <s v="."/>
    <s v="Lancashire and South Cumbria"/>
    <s v="stage_missing"/>
    <n v="91"/>
    <n v="0.91208999999999996"/>
  </r>
  <r>
    <s v="NAoPri_cohort"/>
    <n v="2019"/>
    <s v="Q3"/>
    <s v="Q3-2019"/>
    <x v="104"/>
    <x v="121"/>
    <s v="."/>
    <s v="Lancashire and South Cumbria"/>
    <s v="stage_missing"/>
    <n v="117"/>
    <n v="0.96580999999999995"/>
  </r>
  <r>
    <s v="NAoPri_cohort"/>
    <n v="2019"/>
    <s v="Q4"/>
    <s v="Q4-2019"/>
    <x v="104"/>
    <x v="121"/>
    <s v="."/>
    <s v="Lancashire and South Cumbria"/>
    <s v="stage_missing"/>
    <n v="97"/>
    <n v="0.94845000000000002"/>
  </r>
  <r>
    <s v="NAoPri_cohort"/>
    <n v="2020"/>
    <s v="Q1"/>
    <s v="Q1-2020"/>
    <x v="104"/>
    <x v="121"/>
    <s v="."/>
    <s v="Lancashire and South Cumbria"/>
    <s v="stage_missing"/>
    <n v="102"/>
    <n v="0.96077999999999997"/>
  </r>
  <r>
    <s v="NAoPri_cohort"/>
    <n v="2020"/>
    <s v="Q2"/>
    <s v="Q2-2020"/>
    <x v="104"/>
    <x v="121"/>
    <s v="."/>
    <s v="Lancashire and South Cumbria"/>
    <s v="stage_missing"/>
    <n v="50"/>
    <n v="0.92"/>
  </r>
  <r>
    <s v="NAoPri_cohort"/>
    <n v="2020"/>
    <s v="Q3"/>
    <s v="Q3-2020"/>
    <x v="104"/>
    <x v="121"/>
    <s v="."/>
    <s v="Lancashire and South Cumbria"/>
    <s v="stage_missing"/>
    <n v="41"/>
    <n v="0.92683000000000004"/>
  </r>
  <r>
    <s v="NAoPri_cohort"/>
    <n v="2020"/>
    <s v="Q4"/>
    <s v="Q4-2020"/>
    <x v="104"/>
    <x v="121"/>
    <s v="."/>
    <s v="Lancashire and South Cumbria"/>
    <s v="stage_missing"/>
    <n v="69"/>
    <n v="0.95652000000000004"/>
  </r>
  <r>
    <s v="NAoPri_cohort"/>
    <n v="2021"/>
    <s v="Q1"/>
    <s v="Q1-2021"/>
    <x v="104"/>
    <x v="121"/>
    <s v="."/>
    <s v="Lancashire and South Cumbria"/>
    <s v="stage_missing"/>
    <n v="115"/>
    <n v="0.99129999999999996"/>
  </r>
  <r>
    <s v="NAoPri_cohort"/>
    <n v="2021"/>
    <s v="Q2"/>
    <s v="Q2-2021"/>
    <x v="104"/>
    <x v="121"/>
    <s v="."/>
    <s v="Lancashire and South Cumbria"/>
    <s v="stage_missing"/>
    <n v="109"/>
    <n v="0.97248000000000001"/>
  </r>
  <r>
    <s v="NAoPri_cohort"/>
    <n v="2021"/>
    <s v="Q3"/>
    <s v="Q3-2021"/>
    <x v="104"/>
    <x v="121"/>
    <s v="."/>
    <s v="Lancashire and South Cumbria"/>
    <s v="stage_missing"/>
    <n v="115"/>
    <n v="0.95652000000000004"/>
  </r>
  <r>
    <s v="NAoPri_cohort"/>
    <n v="2021"/>
    <s v="Q4"/>
    <s v="Q4-2021"/>
    <x v="104"/>
    <x v="121"/>
    <s v="."/>
    <s v="Lancashire and South Cumbria"/>
    <s v="stage_missing"/>
    <n v="116"/>
    <n v="0.97414000000000001"/>
  </r>
  <r>
    <s v="NAoPri_cohort"/>
    <n v="2022"/>
    <s v="Q1"/>
    <s v="Q1-2022"/>
    <x v="104"/>
    <x v="121"/>
    <s v="."/>
    <s v="Lancashire and South Cumbria"/>
    <s v="stage_missing"/>
    <n v="116"/>
    <n v="0.97414000000000001"/>
  </r>
  <r>
    <s v="NAoPri_cohort"/>
    <n v="2022"/>
    <s v="Q2"/>
    <s v="Q2-2022"/>
    <x v="104"/>
    <x v="121"/>
    <s v="."/>
    <s v="Lancashire and South Cumbria"/>
    <s v="stage_missing"/>
    <n v="119"/>
    <n v="0.99160000000000004"/>
  </r>
  <r>
    <s v="NAoPri_cohort"/>
    <n v="2022"/>
    <s v="Q3"/>
    <s v="Q3-2022"/>
    <x v="104"/>
    <x v="121"/>
    <s v="."/>
    <s v="Lancashire and South Cumbria"/>
    <s v="stage_missing"/>
    <n v="112"/>
    <n v="0.99107000000000001"/>
  </r>
  <r>
    <s v="NAoPri_cohort"/>
    <n v="2022"/>
    <s v="Q4"/>
    <s v="Q4-2022"/>
    <x v="104"/>
    <x v="121"/>
    <s v="."/>
    <s v="Lancashire and South Cumbria"/>
    <s v="stage_missing"/>
    <n v="123"/>
    <n v="0.98373999999999995"/>
  </r>
  <r>
    <s v="NAoPri_cohort"/>
    <n v="2023"/>
    <s v="Q1"/>
    <s v="Q1-2023"/>
    <x v="104"/>
    <x v="121"/>
    <s v="."/>
    <s v="Lancashire and South Cumbria"/>
    <s v="stage_missing"/>
    <n v="112"/>
    <n v="0.96428999999999998"/>
  </r>
  <r>
    <s v="NAoPri_cohort"/>
    <n v="2018"/>
    <s v="Q1"/>
    <s v="Q1-2018"/>
    <x v="105"/>
    <x v="122"/>
    <s v="."/>
    <s v="West Midlands"/>
    <s v="stage_missing"/>
    <n v="116"/>
    <n v="0.23275999999999999"/>
  </r>
  <r>
    <s v="NAoPri_cohort"/>
    <n v="2018"/>
    <s v="Q2"/>
    <s v="Q2-2018"/>
    <x v="105"/>
    <x v="122"/>
    <s v="."/>
    <s v="West Midlands"/>
    <s v="stage_missing"/>
    <n v="152"/>
    <n v="0.40788999999999997"/>
  </r>
  <r>
    <s v="NAoPri_cohort"/>
    <n v="2018"/>
    <s v="Q3"/>
    <s v="Q3-2018"/>
    <x v="105"/>
    <x v="122"/>
    <s v="."/>
    <s v="West Midlands"/>
    <s v="stage_missing"/>
    <n v="173"/>
    <n v="0.61850000000000005"/>
  </r>
  <r>
    <s v="NAoPri_cohort"/>
    <n v="2018"/>
    <s v="Q4"/>
    <s v="Q4-2018"/>
    <x v="105"/>
    <x v="122"/>
    <s v="."/>
    <s v="West Midlands"/>
    <s v="stage_missing"/>
    <n v="126"/>
    <n v="0.67459999999999998"/>
  </r>
  <r>
    <s v="NAoPri_cohort"/>
    <n v="2019"/>
    <s v="Q1"/>
    <s v="Q1-2019"/>
    <x v="105"/>
    <x v="122"/>
    <s v="."/>
    <s v="West Midlands"/>
    <s v="stage_missing"/>
    <n v="140"/>
    <n v="0.69286000000000003"/>
  </r>
  <r>
    <s v="NAoPri_cohort"/>
    <n v="2019"/>
    <s v="Q2"/>
    <s v="Q2-2019"/>
    <x v="105"/>
    <x v="122"/>
    <s v="."/>
    <s v="West Midlands"/>
    <s v="stage_missing"/>
    <n v="124"/>
    <n v="0.79032000000000002"/>
  </r>
  <r>
    <s v="NAoPri_cohort"/>
    <n v="2019"/>
    <s v="Q3"/>
    <s v="Q3-2019"/>
    <x v="105"/>
    <x v="122"/>
    <s v="."/>
    <s v="West Midlands"/>
    <s v="stage_missing"/>
    <n v="161"/>
    <n v="0.82608999999999999"/>
  </r>
  <r>
    <s v="NAoPri_cohort"/>
    <n v="2019"/>
    <s v="Q4"/>
    <s v="Q4-2019"/>
    <x v="105"/>
    <x v="122"/>
    <s v="."/>
    <s v="West Midlands"/>
    <s v="stage_missing"/>
    <n v="137"/>
    <n v="0.83942000000000005"/>
  </r>
  <r>
    <s v="NAoPri_cohort"/>
    <n v="2020"/>
    <s v="Q1"/>
    <s v="Q1-2020"/>
    <x v="105"/>
    <x v="122"/>
    <s v="."/>
    <s v="West Midlands"/>
    <s v="stage_missing"/>
    <n v="151"/>
    <n v="0.97350999999999999"/>
  </r>
  <r>
    <s v="NAoPri_cohort"/>
    <n v="2020"/>
    <s v="Q2"/>
    <s v="Q2-2020"/>
    <x v="105"/>
    <x v="122"/>
    <s v="."/>
    <s v="West Midlands"/>
    <s v="stage_missing"/>
    <n v="67"/>
    <n v="0.94030000000000002"/>
  </r>
  <r>
    <s v="NAoPri_cohort"/>
    <n v="2020"/>
    <s v="Q3"/>
    <s v="Q3-2020"/>
    <x v="105"/>
    <x v="122"/>
    <s v="."/>
    <s v="West Midlands"/>
    <s v="stage_missing"/>
    <n v="110"/>
    <n v="0.97272999999999998"/>
  </r>
  <r>
    <s v="NAoPri_cohort"/>
    <n v="2020"/>
    <s v="Q4"/>
    <s v="Q4-2020"/>
    <x v="105"/>
    <x v="122"/>
    <s v="."/>
    <s v="West Midlands"/>
    <s v="stage_missing"/>
    <n v="142"/>
    <n v="0.97182999999999997"/>
  </r>
  <r>
    <s v="NAoPri_cohort"/>
    <n v="2021"/>
    <s v="Q1"/>
    <s v="Q1-2021"/>
    <x v="105"/>
    <x v="122"/>
    <s v="."/>
    <s v="West Midlands"/>
    <s v="stage_missing"/>
    <n v="148"/>
    <n v="1"/>
  </r>
  <r>
    <s v="NAoPri_cohort"/>
    <n v="2021"/>
    <s v="Q2"/>
    <s v="Q2-2021"/>
    <x v="105"/>
    <x v="122"/>
    <s v="."/>
    <s v="West Midlands"/>
    <s v="stage_missing"/>
    <n v="168"/>
    <n v="0.98809999999999998"/>
  </r>
  <r>
    <s v="NAoPri_cohort"/>
    <n v="2021"/>
    <s v="Q3"/>
    <s v="Q3-2021"/>
    <x v="105"/>
    <x v="122"/>
    <s v="."/>
    <s v="West Midlands"/>
    <s v="stage_missing"/>
    <n v="146"/>
    <n v="1"/>
  </r>
  <r>
    <s v="NAoPri_cohort"/>
    <n v="2021"/>
    <s v="Q4"/>
    <s v="Q4-2021"/>
    <x v="105"/>
    <x v="122"/>
    <s v="."/>
    <s v="West Midlands"/>
    <s v="stage_missing"/>
    <n v="137"/>
    <n v="0.98540000000000005"/>
  </r>
  <r>
    <s v="NAoPri_cohort"/>
    <n v="2022"/>
    <s v="Q1"/>
    <s v="Q1-2022"/>
    <x v="105"/>
    <x v="122"/>
    <s v="."/>
    <s v="West Midlands"/>
    <s v="stage_missing"/>
    <n v="113"/>
    <n v="0.92035"/>
  </r>
  <r>
    <s v="NAoPri_cohort"/>
    <n v="2022"/>
    <s v="Q2"/>
    <s v="Q2-2022"/>
    <x v="105"/>
    <x v="122"/>
    <s v="."/>
    <s v="West Midlands"/>
    <s v="stage_missing"/>
    <n v="157"/>
    <n v="0.92993999999999999"/>
  </r>
  <r>
    <s v="NAoPri_cohort"/>
    <n v="2022"/>
    <s v="Q3"/>
    <s v="Q3-2022"/>
    <x v="105"/>
    <x v="122"/>
    <s v="."/>
    <s v="West Midlands"/>
    <s v="stage_missing"/>
    <n v="157"/>
    <n v="0.93630999999999998"/>
  </r>
  <r>
    <s v="NAoPri_cohort"/>
    <n v="2022"/>
    <s v="Q4"/>
    <s v="Q4-2022"/>
    <x v="105"/>
    <x v="122"/>
    <s v="."/>
    <s v="West Midlands"/>
    <s v="stage_missing"/>
    <n v="138"/>
    <n v="0.92029000000000005"/>
  </r>
  <r>
    <s v="NAoPri_cohort"/>
    <n v="2023"/>
    <s v="Q1"/>
    <s v="Q1-2023"/>
    <x v="105"/>
    <x v="122"/>
    <s v="."/>
    <s v="West Midlands"/>
    <s v="stage_missing"/>
    <n v="130"/>
    <n v="0.96923000000000004"/>
  </r>
  <r>
    <s v="NAoPri_cohort"/>
    <n v="2018"/>
    <s v="Q1"/>
    <s v="Q1-2018"/>
    <x v="106"/>
    <x v="123"/>
    <s v="."/>
    <s v="West Midlands"/>
    <s v="stage_missing"/>
    <n v="49"/>
    <n v="0.53061000000000003"/>
  </r>
  <r>
    <s v="NAoPri_cohort"/>
    <n v="2018"/>
    <s v="Q2"/>
    <s v="Q2-2018"/>
    <x v="106"/>
    <x v="123"/>
    <s v="."/>
    <s v="West Midlands"/>
    <s v="stage_missing"/>
    <n v="62"/>
    <n v="0.80645"/>
  </r>
  <r>
    <s v="NAoPri_cohort"/>
    <n v="2018"/>
    <s v="Q3"/>
    <s v="Q3-2018"/>
    <x v="106"/>
    <x v="123"/>
    <s v="."/>
    <s v="West Midlands"/>
    <s v="stage_missing"/>
    <n v="55"/>
    <n v="0.70909"/>
  </r>
  <r>
    <s v="NAoPri_cohort"/>
    <n v="2018"/>
    <s v="Q4"/>
    <s v="Q4-2018"/>
    <x v="106"/>
    <x v="123"/>
    <s v="."/>
    <s v="West Midlands"/>
    <s v="stage_missing"/>
    <n v="49"/>
    <n v="0.69388000000000005"/>
  </r>
  <r>
    <s v="NAoPri_cohort"/>
    <n v="2019"/>
    <s v="Q1"/>
    <s v="Q1-2019"/>
    <x v="106"/>
    <x v="123"/>
    <s v="."/>
    <s v="West Midlands"/>
    <s v="stage_missing"/>
    <n v="67"/>
    <n v="0.71641999999999995"/>
  </r>
  <r>
    <s v="NAoPri_cohort"/>
    <n v="2019"/>
    <s v="Q2"/>
    <s v="Q2-2019"/>
    <x v="106"/>
    <x v="123"/>
    <s v="."/>
    <s v="West Midlands"/>
    <s v="stage_missing"/>
    <n v="63"/>
    <n v="0.84126999999999996"/>
  </r>
  <r>
    <s v="NAoPri_cohort"/>
    <n v="2019"/>
    <s v="Q3"/>
    <s v="Q3-2019"/>
    <x v="106"/>
    <x v="123"/>
    <s v="."/>
    <s v="West Midlands"/>
    <s v="stage_missing"/>
    <n v="61"/>
    <n v="0.81967000000000001"/>
  </r>
  <r>
    <s v="NAoPri_cohort"/>
    <n v="2019"/>
    <s v="Q4"/>
    <s v="Q4-2019"/>
    <x v="106"/>
    <x v="123"/>
    <s v="."/>
    <s v="West Midlands"/>
    <s v="stage_missing"/>
    <n v="60"/>
    <n v="0.88332999999999995"/>
  </r>
  <r>
    <s v="NAoPri_cohort"/>
    <n v="2020"/>
    <s v="Q1"/>
    <s v="Q1-2020"/>
    <x v="106"/>
    <x v="123"/>
    <s v="."/>
    <s v="West Midlands"/>
    <s v="stage_missing"/>
    <n v="56"/>
    <n v="0.96428999999999998"/>
  </r>
  <r>
    <s v="NAoPri_cohort"/>
    <n v="2020"/>
    <s v="Q2"/>
    <s v="Q2-2020"/>
    <x v="106"/>
    <x v="123"/>
    <s v="."/>
    <s v="West Midlands"/>
    <s v="stage_missing"/>
    <n v="17"/>
    <n v="0.70587999999999995"/>
  </r>
  <r>
    <s v="NAoPri_cohort"/>
    <n v="2020"/>
    <s v="Q3"/>
    <s v="Q3-2020"/>
    <x v="106"/>
    <x v="123"/>
    <s v="."/>
    <s v="West Midlands"/>
    <s v="stage_missing"/>
    <n v="53"/>
    <n v="0.66037999999999997"/>
  </r>
  <r>
    <s v="NAoPri_cohort"/>
    <n v="2020"/>
    <s v="Q4"/>
    <s v="Q4-2020"/>
    <x v="106"/>
    <x v="123"/>
    <s v="."/>
    <s v="West Midlands"/>
    <s v="stage_missing"/>
    <n v="66"/>
    <n v="0.89393999999999996"/>
  </r>
  <r>
    <s v="NAoPri_cohort"/>
    <n v="2021"/>
    <s v="Q1"/>
    <s v="Q1-2021"/>
    <x v="106"/>
    <x v="123"/>
    <s v="."/>
    <s v="West Midlands"/>
    <s v="stage_missing"/>
    <n v="56"/>
    <n v="0.80357000000000001"/>
  </r>
  <r>
    <s v="NAoPri_cohort"/>
    <n v="2021"/>
    <s v="Q2"/>
    <s v="Q2-2021"/>
    <x v="106"/>
    <x v="123"/>
    <s v="."/>
    <s v="West Midlands"/>
    <s v="stage_missing"/>
    <n v="58"/>
    <n v="0.70689999999999997"/>
  </r>
  <r>
    <s v="NAoPri_cohort"/>
    <n v="2021"/>
    <s v="Q3"/>
    <s v="Q3-2021"/>
    <x v="106"/>
    <x v="123"/>
    <s v="."/>
    <s v="West Midlands"/>
    <s v="stage_missing"/>
    <n v="64"/>
    <n v="0.625"/>
  </r>
  <r>
    <s v="NAoPri_cohort"/>
    <n v="2021"/>
    <s v="Q4"/>
    <s v="Q4-2021"/>
    <x v="106"/>
    <x v="123"/>
    <s v="."/>
    <s v="West Midlands"/>
    <s v="stage_missing"/>
    <n v="49"/>
    <n v="0.28571000000000002"/>
  </r>
  <r>
    <s v="NAoPri_cohort"/>
    <n v="2022"/>
    <s v="Q1"/>
    <s v="Q1-2022"/>
    <x v="106"/>
    <x v="123"/>
    <s v="."/>
    <s v="West Midlands"/>
    <s v="stage_missing"/>
    <n v="43"/>
    <n v="0.30232999999999999"/>
  </r>
  <r>
    <s v="NAoPri_cohort"/>
    <n v="2022"/>
    <s v="Q2"/>
    <s v="Q2-2022"/>
    <x v="106"/>
    <x v="123"/>
    <s v="."/>
    <s v="West Midlands"/>
    <s v="stage_missing"/>
    <n v="47"/>
    <n v="0.72340000000000004"/>
  </r>
  <r>
    <s v="NAoPri_cohort"/>
    <n v="2022"/>
    <s v="Q3"/>
    <s v="Q3-2022"/>
    <x v="106"/>
    <x v="123"/>
    <s v="."/>
    <s v="West Midlands"/>
    <s v="stage_missing"/>
    <n v="52"/>
    <n v="0.86538000000000004"/>
  </r>
  <r>
    <s v="NAoPri_cohort"/>
    <n v="2022"/>
    <s v="Q4"/>
    <s v="Q4-2022"/>
    <x v="106"/>
    <x v="123"/>
    <s v="."/>
    <s v="West Midlands"/>
    <s v="stage_missing"/>
    <n v="54"/>
    <n v="0.81481000000000003"/>
  </r>
  <r>
    <s v="NAoPri_cohort"/>
    <n v="2023"/>
    <s v="Q1"/>
    <s v="Q1-2023"/>
    <x v="106"/>
    <x v="123"/>
    <s v="."/>
    <s v="West Midlands"/>
    <s v="stage_missing"/>
    <n v="61"/>
    <n v="0.90164"/>
  </r>
  <r>
    <s v="NAoPri_cohort"/>
    <n v="2018"/>
    <s v="Q1"/>
    <s v="Q1-2018"/>
    <x v="107"/>
    <x v="124"/>
    <s v="."/>
    <s v="Cheshire and Merseyside"/>
    <s v="stage_missing"/>
    <n v="71"/>
    <n v="0.67605999999999999"/>
  </r>
  <r>
    <s v="NAoPri_cohort"/>
    <n v="2018"/>
    <s v="Q2"/>
    <s v="Q2-2018"/>
    <x v="107"/>
    <x v="124"/>
    <s v="."/>
    <s v="Cheshire and Merseyside"/>
    <s v="stage_missing"/>
    <n v="67"/>
    <n v="0.67164000000000001"/>
  </r>
  <r>
    <s v="NAoPri_cohort"/>
    <n v="2018"/>
    <s v="Q3"/>
    <s v="Q3-2018"/>
    <x v="107"/>
    <x v="124"/>
    <s v="."/>
    <s v="Cheshire and Merseyside"/>
    <s v="stage_missing"/>
    <n v="67"/>
    <n v="0.68657000000000001"/>
  </r>
  <r>
    <s v="NAoPri_cohort"/>
    <n v="2018"/>
    <s v="Q4"/>
    <s v="Q4-2018"/>
    <x v="107"/>
    <x v="124"/>
    <s v="."/>
    <s v="Cheshire and Merseyside"/>
    <s v="stage_missing"/>
    <n v="69"/>
    <n v="0.76812000000000002"/>
  </r>
  <r>
    <s v="NAoPri_cohort"/>
    <n v="2019"/>
    <s v="Q1"/>
    <s v="Q1-2019"/>
    <x v="107"/>
    <x v="124"/>
    <s v="."/>
    <s v="Cheshire and Merseyside"/>
    <s v="stage_missing"/>
    <n v="67"/>
    <n v="0.64178999999999997"/>
  </r>
  <r>
    <s v="NAoPri_cohort"/>
    <n v="2019"/>
    <s v="Q2"/>
    <s v="Q2-2019"/>
    <x v="107"/>
    <x v="124"/>
    <s v="."/>
    <s v="Cheshire and Merseyside"/>
    <s v="stage_missing"/>
    <n v="105"/>
    <n v="0.65713999999999995"/>
  </r>
  <r>
    <s v="NAoPri_cohort"/>
    <n v="2019"/>
    <s v="Q3"/>
    <s v="Q3-2019"/>
    <x v="107"/>
    <x v="124"/>
    <s v="."/>
    <s v="Cheshire and Merseyside"/>
    <s v="stage_missing"/>
    <n v="73"/>
    <n v="0.65752999999999995"/>
  </r>
  <r>
    <s v="NAoPri_cohort"/>
    <n v="2019"/>
    <s v="Q4"/>
    <s v="Q4-2019"/>
    <x v="107"/>
    <x v="124"/>
    <s v="."/>
    <s v="Cheshire and Merseyside"/>
    <s v="stage_missing"/>
    <n v="65"/>
    <n v="0.6"/>
  </r>
  <r>
    <s v="NAoPri_cohort"/>
    <n v="2020"/>
    <s v="Q1"/>
    <s v="Q1-2020"/>
    <x v="107"/>
    <x v="124"/>
    <s v="."/>
    <s v="Cheshire and Merseyside"/>
    <s v="stage_missing"/>
    <n v="99"/>
    <n v="0.74746999999999997"/>
  </r>
  <r>
    <s v="NAoPri_cohort"/>
    <n v="2020"/>
    <s v="Q2"/>
    <s v="Q2-2020"/>
    <x v="107"/>
    <x v="124"/>
    <s v="."/>
    <s v="Cheshire and Merseyside"/>
    <s v="stage_missing"/>
    <n v="32"/>
    <n v="0.6875"/>
  </r>
  <r>
    <s v="NAoPri_cohort"/>
    <n v="2020"/>
    <s v="Q3"/>
    <s v="Q3-2020"/>
    <x v="107"/>
    <x v="124"/>
    <s v="."/>
    <s v="Cheshire and Merseyside"/>
    <s v="stage_missing"/>
    <n v="66"/>
    <n v="0.63636000000000004"/>
  </r>
  <r>
    <s v="NAoPri_cohort"/>
    <n v="2020"/>
    <s v="Q4"/>
    <s v="Q4-2020"/>
    <x v="107"/>
    <x v="124"/>
    <s v="."/>
    <s v="Cheshire and Merseyside"/>
    <s v="stage_missing"/>
    <n v="63"/>
    <n v="0.47619"/>
  </r>
  <r>
    <s v="NAoPri_cohort"/>
    <n v="2021"/>
    <s v="Q1"/>
    <s v="Q1-2021"/>
    <x v="107"/>
    <x v="124"/>
    <s v="."/>
    <s v="Cheshire and Merseyside"/>
    <s v="stage_missing"/>
    <n v="61"/>
    <n v="0.73770000000000002"/>
  </r>
  <r>
    <s v="NAoPri_cohort"/>
    <n v="2021"/>
    <s v="Q2"/>
    <s v="Q2-2021"/>
    <x v="107"/>
    <x v="124"/>
    <s v="."/>
    <s v="Cheshire and Merseyside"/>
    <s v="stage_missing"/>
    <n v="77"/>
    <n v="0.77922000000000002"/>
  </r>
  <r>
    <s v="NAoPri_cohort"/>
    <n v="2021"/>
    <s v="Q3"/>
    <s v="Q3-2021"/>
    <x v="107"/>
    <x v="124"/>
    <s v="."/>
    <s v="Cheshire and Merseyside"/>
    <s v="stage_missing"/>
    <n v="83"/>
    <n v="0.66264999999999996"/>
  </r>
  <r>
    <s v="NAoPri_cohort"/>
    <n v="2021"/>
    <s v="Q4"/>
    <s v="Q4-2021"/>
    <x v="107"/>
    <x v="124"/>
    <s v="."/>
    <s v="Cheshire and Merseyside"/>
    <s v="stage_missing"/>
    <n v="68"/>
    <n v="0.63234999999999997"/>
  </r>
  <r>
    <s v="NAoPri_cohort"/>
    <n v="2022"/>
    <s v="Q1"/>
    <s v="Q1-2022"/>
    <x v="107"/>
    <x v="124"/>
    <s v="."/>
    <s v="Cheshire and Merseyside"/>
    <s v="stage_missing"/>
    <n v="75"/>
    <n v="0.85333000000000003"/>
  </r>
  <r>
    <s v="NAoPri_cohort"/>
    <n v="2022"/>
    <s v="Q2"/>
    <s v="Q2-2022"/>
    <x v="107"/>
    <x v="124"/>
    <s v="."/>
    <s v="Cheshire and Merseyside"/>
    <s v="stage_missing"/>
    <n v="95"/>
    <n v="0.74736999999999998"/>
  </r>
  <r>
    <s v="NAoPri_cohort"/>
    <n v="2022"/>
    <s v="Q3"/>
    <s v="Q3-2022"/>
    <x v="107"/>
    <x v="124"/>
    <s v="."/>
    <s v="Cheshire and Merseyside"/>
    <s v="stage_missing"/>
    <n v="81"/>
    <n v="0.67901"/>
  </r>
  <r>
    <s v="NAoPri_cohort"/>
    <n v="2022"/>
    <s v="Q4"/>
    <s v="Q4-2022"/>
    <x v="107"/>
    <x v="124"/>
    <s v="."/>
    <s v="Cheshire and Merseyside"/>
    <s v="stage_missing"/>
    <n v="72"/>
    <n v="0.79166999999999998"/>
  </r>
  <r>
    <s v="NAoPri_cohort"/>
    <n v="2023"/>
    <s v="Q1"/>
    <s v="Q1-2023"/>
    <x v="107"/>
    <x v="124"/>
    <s v="."/>
    <s v="Cheshire and Merseyside"/>
    <s v="stage_missing"/>
    <n v="82"/>
    <n v="0.70731999999999995"/>
  </r>
  <r>
    <s v="NAoPri_cohort"/>
    <n v="2018"/>
    <s v="Q1"/>
    <s v="Q1-2018"/>
    <x v="13"/>
    <x v="125"/>
    <s v="."/>
    <s v="Wessex"/>
    <s v="stage_missing"/>
    <n v="600"/>
    <n v="0.78666999999999998"/>
  </r>
  <r>
    <s v="NAoPri_cohort"/>
    <n v="2018"/>
    <s v="Q2"/>
    <s v="Q2-2018"/>
    <x v="13"/>
    <x v="125"/>
    <s v="."/>
    <s v="Wessex"/>
    <s v="stage_missing"/>
    <n v="698"/>
    <n v="0.81374999999999997"/>
  </r>
  <r>
    <s v="NAoPri_cohort"/>
    <n v="2018"/>
    <s v="Q3"/>
    <s v="Q3-2018"/>
    <x v="13"/>
    <x v="125"/>
    <s v="."/>
    <s v="Wessex"/>
    <s v="stage_missing"/>
    <n v="684"/>
    <n v="0.75876999999999994"/>
  </r>
  <r>
    <s v="NAoPri_cohort"/>
    <n v="2018"/>
    <s v="Q4"/>
    <s v="Q4-2018"/>
    <x v="13"/>
    <x v="125"/>
    <s v="."/>
    <s v="Wessex"/>
    <s v="stage_missing"/>
    <n v="616"/>
    <n v="0.75"/>
  </r>
  <r>
    <s v="NAoPri_cohort"/>
    <n v="2019"/>
    <s v="Q1"/>
    <s v="Q1-2019"/>
    <x v="13"/>
    <x v="125"/>
    <s v="."/>
    <s v="Wessex"/>
    <s v="stage_missing"/>
    <n v="685"/>
    <n v="0.90510999999999997"/>
  </r>
  <r>
    <s v="NAoPri_cohort"/>
    <n v="2019"/>
    <s v="Q2"/>
    <s v="Q2-2019"/>
    <x v="13"/>
    <x v="125"/>
    <s v="."/>
    <s v="Wessex"/>
    <s v="stage_missing"/>
    <n v="670"/>
    <n v="0.88209000000000004"/>
  </r>
  <r>
    <s v="NAoPri_cohort"/>
    <n v="2019"/>
    <s v="Q3"/>
    <s v="Q3-2019"/>
    <x v="13"/>
    <x v="125"/>
    <s v="."/>
    <s v="Wessex"/>
    <s v="stage_missing"/>
    <n v="654"/>
    <n v="0.81193000000000004"/>
  </r>
  <r>
    <s v="NAoPri_cohort"/>
    <n v="2019"/>
    <s v="Q4"/>
    <s v="Q4-2019"/>
    <x v="13"/>
    <x v="125"/>
    <s v="."/>
    <s v="Wessex"/>
    <s v="stage_missing"/>
    <n v="686"/>
    <n v="0.88192000000000004"/>
  </r>
  <r>
    <s v="NAoPri_cohort"/>
    <n v="2020"/>
    <s v="Q1"/>
    <s v="Q1-2020"/>
    <x v="13"/>
    <x v="125"/>
    <s v="."/>
    <s v="Wessex"/>
    <s v="stage_missing"/>
    <n v="570"/>
    <n v="0.91578999999999999"/>
  </r>
  <r>
    <s v="NAoPri_cohort"/>
    <n v="2020"/>
    <s v="Q2"/>
    <s v="Q2-2020"/>
    <x v="13"/>
    <x v="125"/>
    <s v="."/>
    <s v="Wessex"/>
    <s v="stage_missing"/>
    <n v="325"/>
    <n v="0.92615000000000003"/>
  </r>
  <r>
    <s v="NAoPri_cohort"/>
    <n v="2020"/>
    <s v="Q3"/>
    <s v="Q3-2020"/>
    <x v="13"/>
    <x v="125"/>
    <s v="."/>
    <s v="Wessex"/>
    <s v="stage_missing"/>
    <n v="455"/>
    <n v="0.89890000000000003"/>
  </r>
  <r>
    <s v="NAoPri_cohort"/>
    <n v="2020"/>
    <s v="Q4"/>
    <s v="Q4-2020"/>
    <x v="13"/>
    <x v="125"/>
    <s v="."/>
    <s v="Wessex"/>
    <s v="stage_missing"/>
    <n v="572"/>
    <n v="0.93530999999999997"/>
  </r>
  <r>
    <s v="NAoPri_cohort"/>
    <n v="2021"/>
    <s v="Q1"/>
    <s v="Q1-2021"/>
    <x v="13"/>
    <x v="125"/>
    <s v="."/>
    <s v="Wessex"/>
    <s v="stage_missing"/>
    <n v="556"/>
    <n v="0.75719000000000003"/>
  </r>
  <r>
    <s v="NAoPri_cohort"/>
    <n v="2021"/>
    <s v="Q2"/>
    <s v="Q2-2021"/>
    <x v="13"/>
    <x v="125"/>
    <s v="."/>
    <s v="Wessex"/>
    <s v="stage_missing"/>
    <n v="655"/>
    <n v="0.94503999999999999"/>
  </r>
  <r>
    <s v="NAoPri_cohort"/>
    <n v="2021"/>
    <s v="Q3"/>
    <s v="Q3-2021"/>
    <x v="13"/>
    <x v="125"/>
    <s v="."/>
    <s v="Wessex"/>
    <s v="stage_missing"/>
    <n v="706"/>
    <n v="0.96316999999999997"/>
  </r>
  <r>
    <s v="NAoPri_cohort"/>
    <n v="2021"/>
    <s v="Q4"/>
    <s v="Q4-2021"/>
    <x v="13"/>
    <x v="125"/>
    <s v="."/>
    <s v="Wessex"/>
    <s v="stage_missing"/>
    <n v="680"/>
    <n v="0.95735000000000003"/>
  </r>
  <r>
    <s v="NAoPri_cohort"/>
    <n v="2022"/>
    <s v="Q1"/>
    <s v="Q1-2022"/>
    <x v="13"/>
    <x v="125"/>
    <s v="."/>
    <s v="Wessex"/>
    <s v="stage_missing"/>
    <n v="656"/>
    <n v="0.96645999999999999"/>
  </r>
  <r>
    <s v="NAoPri_cohort"/>
    <n v="2022"/>
    <s v="Q2"/>
    <s v="Q2-2022"/>
    <x v="13"/>
    <x v="125"/>
    <s v="."/>
    <s v="Wessex"/>
    <s v="stage_missing"/>
    <n v="666"/>
    <n v="0.96396000000000004"/>
  </r>
  <r>
    <s v="NAoPri_cohort"/>
    <n v="2022"/>
    <s v="Q3"/>
    <s v="Q3-2022"/>
    <x v="13"/>
    <x v="125"/>
    <s v="."/>
    <s v="Wessex"/>
    <s v="stage_missing"/>
    <n v="714"/>
    <n v="0.96077999999999997"/>
  </r>
  <r>
    <s v="NAoPri_cohort"/>
    <n v="2022"/>
    <s v="Q4"/>
    <s v="Q4-2022"/>
    <x v="13"/>
    <x v="125"/>
    <s v="."/>
    <s v="Wessex"/>
    <s v="stage_missing"/>
    <n v="703"/>
    <n v="0.95733000000000001"/>
  </r>
  <r>
    <s v="NAoPri_cohort"/>
    <n v="2023"/>
    <s v="Q1"/>
    <s v="Q1-2023"/>
    <x v="13"/>
    <x v="125"/>
    <s v="."/>
    <s v="Wessex"/>
    <s v="stage_missing"/>
    <n v="687"/>
    <n v="0.91556999999999999"/>
  </r>
  <r>
    <s v="NAoPri_cohort"/>
    <n v="2018"/>
    <s v="Q1"/>
    <s v="Q1-2018"/>
    <x v="108"/>
    <x v="126"/>
    <s v="."/>
    <s v="East of England - South"/>
    <s v="stage_missing"/>
    <n v="70"/>
    <n v="0.12856999999999999"/>
  </r>
  <r>
    <s v="NAoPri_cohort"/>
    <n v="2018"/>
    <s v="Q2"/>
    <s v="Q2-2018"/>
    <x v="108"/>
    <x v="126"/>
    <s v="."/>
    <s v="East of England - South"/>
    <s v="stage_missing"/>
    <n v="63"/>
    <n v="7.9369999999999996E-2"/>
  </r>
  <r>
    <s v="NAoPri_cohort"/>
    <n v="2018"/>
    <s v="Q3"/>
    <s v="Q3-2018"/>
    <x v="108"/>
    <x v="126"/>
    <s v="."/>
    <s v="East of England - South"/>
    <s v="stage_missing"/>
    <n v="70"/>
    <n v="0.21429000000000001"/>
  </r>
  <r>
    <s v="NAoPri_cohort"/>
    <n v="2018"/>
    <s v="Q4"/>
    <s v="Q4-2018"/>
    <x v="108"/>
    <x v="126"/>
    <s v="."/>
    <s v="East of England - South"/>
    <s v="stage_missing"/>
    <n v="64"/>
    <n v="0.6875"/>
  </r>
  <r>
    <s v="NAoPri_cohort"/>
    <n v="2019"/>
    <s v="Q1"/>
    <s v="Q1-2019"/>
    <x v="108"/>
    <x v="126"/>
    <s v="."/>
    <s v="East of England - South"/>
    <s v="stage_missing"/>
    <n v="56"/>
    <n v="0.82142999999999999"/>
  </r>
  <r>
    <s v="NAoPri_cohort"/>
    <n v="2019"/>
    <s v="Q2"/>
    <s v="Q2-2019"/>
    <x v="108"/>
    <x v="126"/>
    <s v="."/>
    <s v="East of England - South"/>
    <s v="stage_missing"/>
    <n v="60"/>
    <n v="0.83333000000000002"/>
  </r>
  <r>
    <s v="NAoPri_cohort"/>
    <n v="2019"/>
    <s v="Q3"/>
    <s v="Q3-2019"/>
    <x v="108"/>
    <x v="126"/>
    <s v="."/>
    <s v="East of England - South"/>
    <s v="stage_missing"/>
    <n v="64"/>
    <n v="0.28125"/>
  </r>
  <r>
    <s v="NAoPri_cohort"/>
    <n v="2019"/>
    <s v="Q4"/>
    <s v="Q4-2019"/>
    <x v="108"/>
    <x v="126"/>
    <s v="."/>
    <s v="East of England - South"/>
    <s v="stage_missing"/>
    <n v="71"/>
    <n v="0.39437"/>
  </r>
  <r>
    <s v="NAoPri_cohort"/>
    <n v="2020"/>
    <s v="Q1"/>
    <s v="Q1-2020"/>
    <x v="108"/>
    <x v="126"/>
    <s v="."/>
    <s v="East of England - South"/>
    <s v="stage_missing"/>
    <n v="61"/>
    <n v="0.60655999999999999"/>
  </r>
  <r>
    <s v="NAoPri_cohort"/>
    <n v="2020"/>
    <s v="Q2"/>
    <s v="Q2-2020"/>
    <x v="108"/>
    <x v="126"/>
    <s v="."/>
    <s v="East of England - South"/>
    <s v="stage_missing"/>
    <n v="42"/>
    <n v="0.78571000000000002"/>
  </r>
  <r>
    <s v="NAoPri_cohort"/>
    <n v="2020"/>
    <s v="Q3"/>
    <s v="Q3-2020"/>
    <x v="108"/>
    <x v="126"/>
    <s v="."/>
    <s v="East of England - South"/>
    <s v="stage_missing"/>
    <n v="59"/>
    <n v="0.89831000000000005"/>
  </r>
  <r>
    <s v="NAoPri_cohort"/>
    <n v="2020"/>
    <s v="Q4"/>
    <s v="Q4-2020"/>
    <x v="108"/>
    <x v="126"/>
    <s v="."/>
    <s v="East of England - South"/>
    <s v="stage_missing"/>
    <n v="67"/>
    <n v="0.94030000000000002"/>
  </r>
  <r>
    <s v="NAoPri_cohort"/>
    <n v="2021"/>
    <s v="Q1"/>
    <s v="Q1-2021"/>
    <x v="108"/>
    <x v="126"/>
    <s v="."/>
    <s v="East of England - South"/>
    <s v="stage_missing"/>
    <n v="60"/>
    <n v="0.9"/>
  </r>
  <r>
    <s v="NAoPri_cohort"/>
    <n v="2021"/>
    <s v="Q2"/>
    <s v="Q2-2021"/>
    <x v="108"/>
    <x v="126"/>
    <s v="."/>
    <s v="East of England - South"/>
    <s v="stage_missing"/>
    <n v="83"/>
    <n v="0.85541999999999996"/>
  </r>
  <r>
    <s v="NAoPri_cohort"/>
    <n v="2021"/>
    <s v="Q3"/>
    <s v="Q3-2021"/>
    <x v="108"/>
    <x v="126"/>
    <s v="."/>
    <s v="East of England - South"/>
    <s v="stage_missing"/>
    <n v="73"/>
    <n v="0.97260000000000002"/>
  </r>
  <r>
    <s v="NAoPri_cohort"/>
    <n v="2021"/>
    <s v="Q4"/>
    <s v="Q4-2021"/>
    <x v="108"/>
    <x v="126"/>
    <s v="."/>
    <s v="East of England - South"/>
    <s v="stage_missing"/>
    <n v="72"/>
    <n v="0.95833000000000002"/>
  </r>
  <r>
    <s v="NAoPri_cohort"/>
    <n v="2022"/>
    <s v="Q1"/>
    <s v="Q1-2022"/>
    <x v="108"/>
    <x v="126"/>
    <s v="."/>
    <s v="East of England - South"/>
    <s v="stage_missing"/>
    <n v="43"/>
    <n v="0.93023"/>
  </r>
  <r>
    <s v="NAoPri_cohort"/>
    <n v="2022"/>
    <s v="Q2"/>
    <s v="Q2-2022"/>
    <x v="108"/>
    <x v="126"/>
    <s v="."/>
    <s v="East of England - South"/>
    <s v="stage_missing"/>
    <n v="59"/>
    <n v="0.94915000000000005"/>
  </r>
  <r>
    <s v="NAoPri_cohort"/>
    <n v="2022"/>
    <s v="Q3"/>
    <s v="Q3-2022"/>
    <x v="108"/>
    <x v="126"/>
    <s v="."/>
    <s v="East of England - South"/>
    <s v="stage_missing"/>
    <n v="74"/>
    <n v="0.90541000000000005"/>
  </r>
  <r>
    <s v="NAoPri_cohort"/>
    <n v="2022"/>
    <s v="Q4"/>
    <s v="Q4-2022"/>
    <x v="108"/>
    <x v="126"/>
    <s v="."/>
    <s v="East of England - South"/>
    <s v="stage_missing"/>
    <n v="71"/>
    <n v="0.87324000000000002"/>
  </r>
  <r>
    <s v="NAoPri_cohort"/>
    <n v="2023"/>
    <s v="Q1"/>
    <s v="Q1-2023"/>
    <x v="108"/>
    <x v="126"/>
    <s v="."/>
    <s v="East of England - South"/>
    <s v="stage_missing"/>
    <n v="54"/>
    <n v="0.96296000000000004"/>
  </r>
  <r>
    <s v="NAoPri_cohort"/>
    <n v="2018"/>
    <s v="Q1"/>
    <s v="Q1-2018"/>
    <x v="13"/>
    <x v="127"/>
    <s v="."/>
    <s v="West Midlands"/>
    <s v="stage_missing"/>
    <n v="1095"/>
    <n v="0.54886000000000001"/>
  </r>
  <r>
    <s v="NAoPri_cohort"/>
    <n v="2018"/>
    <s v="Q2"/>
    <s v="Q2-2018"/>
    <x v="13"/>
    <x v="127"/>
    <s v="."/>
    <s v="West Midlands"/>
    <s v="stage_missing"/>
    <n v="1240"/>
    <n v="0.64919000000000004"/>
  </r>
  <r>
    <s v="NAoPri_cohort"/>
    <n v="2018"/>
    <s v="Q3"/>
    <s v="Q3-2018"/>
    <x v="13"/>
    <x v="127"/>
    <s v="."/>
    <s v="West Midlands"/>
    <s v="stage_missing"/>
    <n v="1238"/>
    <n v="0.65024000000000004"/>
  </r>
  <r>
    <s v="NAoPri_cohort"/>
    <n v="2018"/>
    <s v="Q4"/>
    <s v="Q4-2018"/>
    <x v="13"/>
    <x v="127"/>
    <s v="."/>
    <s v="West Midlands"/>
    <s v="stage_missing"/>
    <n v="1180"/>
    <n v="0.65932000000000002"/>
  </r>
  <r>
    <s v="NAoPri_cohort"/>
    <n v="2019"/>
    <s v="Q1"/>
    <s v="Q1-2019"/>
    <x v="13"/>
    <x v="127"/>
    <s v="."/>
    <s v="West Midlands"/>
    <s v="stage_missing"/>
    <n v="1076"/>
    <n v="0.71004"/>
  </r>
  <r>
    <s v="NAoPri_cohort"/>
    <n v="2019"/>
    <s v="Q2"/>
    <s v="Q2-2019"/>
    <x v="13"/>
    <x v="127"/>
    <s v="."/>
    <s v="West Midlands"/>
    <s v="stage_missing"/>
    <n v="1150"/>
    <n v="0.74870000000000003"/>
  </r>
  <r>
    <s v="NAoPri_cohort"/>
    <n v="2019"/>
    <s v="Q3"/>
    <s v="Q3-2019"/>
    <x v="13"/>
    <x v="127"/>
    <s v="."/>
    <s v="West Midlands"/>
    <s v="stage_missing"/>
    <n v="1198"/>
    <n v="0.75124999999999997"/>
  </r>
  <r>
    <s v="NAoPri_cohort"/>
    <n v="2019"/>
    <s v="Q4"/>
    <s v="Q4-2019"/>
    <x v="13"/>
    <x v="127"/>
    <s v="."/>
    <s v="West Midlands"/>
    <s v="stage_missing"/>
    <n v="1236"/>
    <n v="0.77832000000000001"/>
  </r>
  <r>
    <s v="NAoPri_cohort"/>
    <n v="2020"/>
    <s v="Q1"/>
    <s v="Q1-2020"/>
    <x v="13"/>
    <x v="127"/>
    <s v="."/>
    <s v="West Midlands"/>
    <s v="stage_missing"/>
    <n v="1169"/>
    <n v="0.81266000000000005"/>
  </r>
  <r>
    <s v="NAoPri_cohort"/>
    <n v="2020"/>
    <s v="Q2"/>
    <s v="Q2-2020"/>
    <x v="13"/>
    <x v="127"/>
    <s v="."/>
    <s v="West Midlands"/>
    <s v="stage_missing"/>
    <n v="632"/>
    <n v="0.69777999999999996"/>
  </r>
  <r>
    <s v="NAoPri_cohort"/>
    <n v="2020"/>
    <s v="Q3"/>
    <s v="Q3-2020"/>
    <x v="13"/>
    <x v="127"/>
    <s v="."/>
    <s v="West Midlands"/>
    <s v="stage_missing"/>
    <n v="807"/>
    <n v="0.72119"/>
  </r>
  <r>
    <s v="NAoPri_cohort"/>
    <n v="2020"/>
    <s v="Q4"/>
    <s v="Q4-2020"/>
    <x v="13"/>
    <x v="127"/>
    <s v="."/>
    <s v="West Midlands"/>
    <s v="stage_missing"/>
    <n v="1092"/>
    <n v="0.75548999999999999"/>
  </r>
  <r>
    <s v="NAoPri_cohort"/>
    <n v="2021"/>
    <s v="Q1"/>
    <s v="Q1-2021"/>
    <x v="13"/>
    <x v="127"/>
    <s v="."/>
    <s v="West Midlands"/>
    <s v="stage_missing"/>
    <n v="1031"/>
    <n v="0.78468000000000004"/>
  </r>
  <r>
    <s v="NAoPri_cohort"/>
    <n v="2021"/>
    <s v="Q2"/>
    <s v="Q2-2021"/>
    <x v="13"/>
    <x v="127"/>
    <s v="."/>
    <s v="West Midlands"/>
    <s v="stage_missing"/>
    <n v="1239"/>
    <n v="0.77239999999999998"/>
  </r>
  <r>
    <s v="NAoPri_cohort"/>
    <n v="2021"/>
    <s v="Q3"/>
    <s v="Q3-2021"/>
    <x v="13"/>
    <x v="127"/>
    <s v="."/>
    <s v="West Midlands"/>
    <s v="stage_missing"/>
    <n v="1269"/>
    <n v="0.79669000000000001"/>
  </r>
  <r>
    <s v="NAoPri_cohort"/>
    <n v="2021"/>
    <s v="Q4"/>
    <s v="Q4-2021"/>
    <x v="13"/>
    <x v="127"/>
    <s v="."/>
    <s v="West Midlands"/>
    <s v="stage_missing"/>
    <n v="1307"/>
    <n v="0.83015000000000005"/>
  </r>
  <r>
    <s v="NAoPri_cohort"/>
    <n v="2022"/>
    <s v="Q1"/>
    <s v="Q1-2022"/>
    <x v="13"/>
    <x v="127"/>
    <s v="."/>
    <s v="West Midlands"/>
    <s v="stage_missing"/>
    <n v="1189"/>
    <n v="0.83262999999999998"/>
  </r>
  <r>
    <s v="NAoPri_cohort"/>
    <n v="2022"/>
    <s v="Q2"/>
    <s v="Q2-2022"/>
    <x v="13"/>
    <x v="127"/>
    <s v="."/>
    <s v="West Midlands"/>
    <s v="stage_missing"/>
    <n v="1218"/>
    <n v="0.83004999999999995"/>
  </r>
  <r>
    <s v="NAoPri_cohort"/>
    <n v="2022"/>
    <s v="Q3"/>
    <s v="Q3-2022"/>
    <x v="13"/>
    <x v="127"/>
    <s v="."/>
    <s v="West Midlands"/>
    <s v="stage_missing"/>
    <n v="1308"/>
    <n v="0.77141000000000004"/>
  </r>
  <r>
    <s v="NAoPri_cohort"/>
    <n v="2022"/>
    <s v="Q4"/>
    <s v="Q4-2022"/>
    <x v="13"/>
    <x v="127"/>
    <s v="."/>
    <s v="West Midlands"/>
    <s v="stage_missing"/>
    <n v="1315"/>
    <n v="0.81520999999999999"/>
  </r>
  <r>
    <s v="NAoPri_cohort"/>
    <n v="2023"/>
    <s v="Q1"/>
    <s v="Q1-2023"/>
    <x v="13"/>
    <x v="127"/>
    <s v="."/>
    <s v="West Midlands"/>
    <s v="stage_missing"/>
    <n v="1187"/>
    <n v="0.87026000000000003"/>
  </r>
  <r>
    <s v="NAoPri_cohort"/>
    <n v="2018"/>
    <s v="Q1"/>
    <s v="Q1-2018"/>
    <x v="109"/>
    <x v="128"/>
    <s v="."/>
    <s v="East of England - North"/>
    <s v="stage_missing"/>
    <n v="47"/>
    <n v="0.95745000000000002"/>
  </r>
  <r>
    <s v="NAoPri_cohort"/>
    <n v="2018"/>
    <s v="Q2"/>
    <s v="Q2-2018"/>
    <x v="109"/>
    <x v="128"/>
    <s v="."/>
    <s v="East of England - North"/>
    <s v="stage_missing"/>
    <n v="75"/>
    <n v="0.97333000000000003"/>
  </r>
  <r>
    <s v="NAoPri_cohort"/>
    <n v="2018"/>
    <s v="Q3"/>
    <s v="Q3-2018"/>
    <x v="109"/>
    <x v="128"/>
    <s v="."/>
    <s v="East of England - North"/>
    <s v="stage_missing"/>
    <n v="76"/>
    <n v="0.93420999999999998"/>
  </r>
  <r>
    <s v="NAoPri_cohort"/>
    <n v="2018"/>
    <s v="Q4"/>
    <s v="Q4-2018"/>
    <x v="109"/>
    <x v="128"/>
    <s v="."/>
    <s v="East of England - North"/>
    <s v="stage_missing"/>
    <n v="63"/>
    <n v="0.96825000000000006"/>
  </r>
  <r>
    <s v="NAoPri_cohort"/>
    <n v="2019"/>
    <s v="Q1"/>
    <s v="Q1-2019"/>
    <x v="109"/>
    <x v="128"/>
    <s v="."/>
    <s v="East of England - North"/>
    <s v="stage_missing"/>
    <n v="66"/>
    <n v="0.96970000000000001"/>
  </r>
  <r>
    <s v="NAoPri_cohort"/>
    <n v="2019"/>
    <s v="Q2"/>
    <s v="Q2-2019"/>
    <x v="109"/>
    <x v="128"/>
    <s v="."/>
    <s v="East of England - North"/>
    <s v="stage_missing"/>
    <n v="62"/>
    <n v="0.93547999999999998"/>
  </r>
  <r>
    <s v="NAoPri_cohort"/>
    <n v="2019"/>
    <s v="Q3"/>
    <s v="Q3-2019"/>
    <x v="109"/>
    <x v="128"/>
    <s v="."/>
    <s v="East of England - North"/>
    <s v="stage_missing"/>
    <n v="75"/>
    <n v="0.96"/>
  </r>
  <r>
    <s v="NAoPri_cohort"/>
    <n v="2019"/>
    <s v="Q4"/>
    <s v="Q4-2019"/>
    <x v="109"/>
    <x v="128"/>
    <s v="."/>
    <s v="East of England - North"/>
    <s v="stage_missing"/>
    <n v="77"/>
    <n v="0.93506"/>
  </r>
  <r>
    <s v="NAoPri_cohort"/>
    <n v="2020"/>
    <s v="Q1"/>
    <s v="Q1-2020"/>
    <x v="109"/>
    <x v="128"/>
    <s v="."/>
    <s v="East of England - North"/>
    <s v="stage_missing"/>
    <n v="54"/>
    <n v="0.96296000000000004"/>
  </r>
  <r>
    <s v="NAoPri_cohort"/>
    <n v="2020"/>
    <s v="Q2"/>
    <s v="Q2-2020"/>
    <x v="109"/>
    <x v="128"/>
    <s v="."/>
    <s v="East of England - North"/>
    <s v="stage_missing"/>
    <n v="34"/>
    <n v="0.97058999999999995"/>
  </r>
  <r>
    <s v="NAoPri_cohort"/>
    <n v="2020"/>
    <s v="Q3"/>
    <s v="Q3-2020"/>
    <x v="109"/>
    <x v="128"/>
    <s v="."/>
    <s v="East of England - North"/>
    <s v="stage_missing"/>
    <n v="69"/>
    <n v="0.97101000000000004"/>
  </r>
  <r>
    <s v="NAoPri_cohort"/>
    <n v="2020"/>
    <s v="Q4"/>
    <s v="Q4-2020"/>
    <x v="109"/>
    <x v="128"/>
    <s v="."/>
    <s v="East of England - North"/>
    <s v="stage_missing"/>
    <n v="58"/>
    <n v="0.94828000000000001"/>
  </r>
  <r>
    <s v="NAoPri_cohort"/>
    <n v="2021"/>
    <s v="Q1"/>
    <s v="Q1-2021"/>
    <x v="109"/>
    <x v="128"/>
    <s v="."/>
    <s v="East of England - North"/>
    <s v="stage_missing"/>
    <n v="66"/>
    <n v="0.95455000000000001"/>
  </r>
  <r>
    <s v="NAoPri_cohort"/>
    <n v="2021"/>
    <s v="Q2"/>
    <s v="Q2-2021"/>
    <x v="109"/>
    <x v="128"/>
    <s v="."/>
    <s v="East of England - North"/>
    <s v="stage_missing"/>
    <n v="79"/>
    <n v="0.97467999999999999"/>
  </r>
  <r>
    <s v="NAoPri_cohort"/>
    <n v="2021"/>
    <s v="Q3"/>
    <s v="Q3-2021"/>
    <x v="109"/>
    <x v="128"/>
    <s v="."/>
    <s v="East of England - North"/>
    <s v="stage_missing"/>
    <n v="69"/>
    <n v="0.98551"/>
  </r>
  <r>
    <s v="NAoPri_cohort"/>
    <n v="2021"/>
    <s v="Q4"/>
    <s v="Q4-2021"/>
    <x v="109"/>
    <x v="128"/>
    <s v="."/>
    <s v="East of England - North"/>
    <s v="stage_missing"/>
    <n v="84"/>
    <n v="0.92857000000000001"/>
  </r>
  <r>
    <s v="NAoPri_cohort"/>
    <n v="2022"/>
    <s v="Q1"/>
    <s v="Q1-2022"/>
    <x v="109"/>
    <x v="128"/>
    <s v="."/>
    <s v="East of England - North"/>
    <s v="stage_missing"/>
    <n v="59"/>
    <n v="0.89831000000000005"/>
  </r>
  <r>
    <s v="NAoPri_cohort"/>
    <n v="2022"/>
    <s v="Q2"/>
    <s v="Q2-2022"/>
    <x v="109"/>
    <x v="128"/>
    <s v="."/>
    <s v="East of England - North"/>
    <s v="stage_missing"/>
    <n v="76"/>
    <n v="0.98684000000000005"/>
  </r>
  <r>
    <s v="NAoPri_cohort"/>
    <n v="2022"/>
    <s v="Q3"/>
    <s v="Q3-2022"/>
    <x v="109"/>
    <x v="128"/>
    <s v="."/>
    <s v="East of England - North"/>
    <s v="stage_missing"/>
    <n v="79"/>
    <n v="0.97467999999999999"/>
  </r>
  <r>
    <s v="NAoPri_cohort"/>
    <n v="2022"/>
    <s v="Q4"/>
    <s v="Q4-2022"/>
    <x v="109"/>
    <x v="128"/>
    <s v="."/>
    <s v="East of England - North"/>
    <s v="stage_missing"/>
    <n v="83"/>
    <n v="0.98794999999999999"/>
  </r>
  <r>
    <s v="NAoPri_cohort"/>
    <n v="2023"/>
    <s v="Q1"/>
    <s v="Q1-2023"/>
    <x v="109"/>
    <x v="128"/>
    <s v="."/>
    <s v="East of England - North"/>
    <s v="stage_missing"/>
    <n v="79"/>
    <n v="1"/>
  </r>
  <r>
    <s v="NAoPri_cohort"/>
    <n v="2018"/>
    <s v="Q1"/>
    <s v="Q1-2018"/>
    <x v="13"/>
    <x v="129"/>
    <s v="."/>
    <s v="West Yorkshire and Harrogate"/>
    <s v="stage_missing"/>
    <n v="464"/>
    <n v="0.80388000000000004"/>
  </r>
  <r>
    <s v="NAoPri_cohort"/>
    <n v="2018"/>
    <s v="Q2"/>
    <s v="Q2-2018"/>
    <x v="13"/>
    <x v="129"/>
    <s v="."/>
    <s v="West Yorkshire and Harrogate"/>
    <s v="stage_missing"/>
    <n v="509"/>
    <n v="0.76620999999999995"/>
  </r>
  <r>
    <s v="NAoPri_cohort"/>
    <n v="2018"/>
    <s v="Q3"/>
    <s v="Q3-2018"/>
    <x v="13"/>
    <x v="129"/>
    <s v="."/>
    <s v="West Yorkshire and Harrogate"/>
    <s v="stage_missing"/>
    <n v="590"/>
    <n v="0.75931999999999999"/>
  </r>
  <r>
    <s v="NAoPri_cohort"/>
    <n v="2018"/>
    <s v="Q4"/>
    <s v="Q4-2018"/>
    <x v="13"/>
    <x v="129"/>
    <s v="."/>
    <s v="West Yorkshire and Harrogate"/>
    <s v="stage_missing"/>
    <n v="495"/>
    <n v="0.76970000000000005"/>
  </r>
  <r>
    <s v="NAoPri_cohort"/>
    <n v="2019"/>
    <s v="Q1"/>
    <s v="Q1-2019"/>
    <x v="13"/>
    <x v="129"/>
    <s v="."/>
    <s v="West Yorkshire and Harrogate"/>
    <s v="stage_missing"/>
    <n v="507"/>
    <n v="0.84614999999999996"/>
  </r>
  <r>
    <s v="NAoPri_cohort"/>
    <n v="2019"/>
    <s v="Q2"/>
    <s v="Q2-2019"/>
    <x v="13"/>
    <x v="129"/>
    <s v="."/>
    <s v="West Yorkshire and Harrogate"/>
    <s v="stage_missing"/>
    <n v="554"/>
    <n v="0.86822999999999995"/>
  </r>
  <r>
    <s v="NAoPri_cohort"/>
    <n v="2019"/>
    <s v="Q3"/>
    <s v="Q3-2019"/>
    <x v="13"/>
    <x v="129"/>
    <s v="."/>
    <s v="West Yorkshire and Harrogate"/>
    <s v="stage_missing"/>
    <n v="530"/>
    <n v="0.83208000000000004"/>
  </r>
  <r>
    <s v="NAoPri_cohort"/>
    <n v="2019"/>
    <s v="Q4"/>
    <s v="Q4-2019"/>
    <x v="13"/>
    <x v="129"/>
    <s v="."/>
    <s v="West Yorkshire and Harrogate"/>
    <s v="stage_missing"/>
    <n v="518"/>
    <n v="0.86485999999999996"/>
  </r>
  <r>
    <s v="NAoPri_cohort"/>
    <n v="2020"/>
    <s v="Q1"/>
    <s v="Q1-2020"/>
    <x v="13"/>
    <x v="129"/>
    <s v="."/>
    <s v="West Yorkshire and Harrogate"/>
    <s v="stage_missing"/>
    <n v="469"/>
    <n v="0.81023000000000001"/>
  </r>
  <r>
    <s v="NAoPri_cohort"/>
    <n v="2020"/>
    <s v="Q2"/>
    <s v="Q2-2020"/>
    <x v="13"/>
    <x v="129"/>
    <s v="."/>
    <s v="West Yorkshire and Harrogate"/>
    <s v="stage_missing"/>
    <n v="246"/>
    <n v="0.82926999999999995"/>
  </r>
  <r>
    <s v="NAoPri_cohort"/>
    <n v="2020"/>
    <s v="Q3"/>
    <s v="Q3-2020"/>
    <x v="13"/>
    <x v="129"/>
    <s v="."/>
    <s v="West Yorkshire and Harrogate"/>
    <s v="stage_missing"/>
    <n v="401"/>
    <n v="0.84787999999999997"/>
  </r>
  <r>
    <s v="NAoPri_cohort"/>
    <n v="2020"/>
    <s v="Q4"/>
    <s v="Q4-2020"/>
    <x v="13"/>
    <x v="129"/>
    <s v="."/>
    <s v="West Yorkshire and Harrogate"/>
    <s v="stage_missing"/>
    <n v="464"/>
    <n v="0.83189999999999997"/>
  </r>
  <r>
    <s v="NAoPri_cohort"/>
    <n v="2021"/>
    <s v="Q1"/>
    <s v="Q1-2021"/>
    <x v="13"/>
    <x v="129"/>
    <s v="."/>
    <s v="West Yorkshire and Harrogate"/>
    <s v="stage_missing"/>
    <n v="523"/>
    <n v="0.85851"/>
  </r>
  <r>
    <s v="NAoPri_cohort"/>
    <n v="2021"/>
    <s v="Q2"/>
    <s v="Q2-2021"/>
    <x v="13"/>
    <x v="129"/>
    <s v="."/>
    <s v="West Yorkshire and Harrogate"/>
    <s v="stage_missing"/>
    <n v="547"/>
    <n v="0.83181000000000005"/>
  </r>
  <r>
    <s v="NAoPri_cohort"/>
    <n v="2021"/>
    <s v="Q3"/>
    <s v="Q3-2021"/>
    <x v="13"/>
    <x v="129"/>
    <s v="."/>
    <s v="West Yorkshire and Harrogate"/>
    <s v="stage_missing"/>
    <n v="476"/>
    <n v="0.89076"/>
  </r>
  <r>
    <s v="NAoPri_cohort"/>
    <n v="2021"/>
    <s v="Q4"/>
    <s v="Q4-2021"/>
    <x v="13"/>
    <x v="129"/>
    <s v="."/>
    <s v="West Yorkshire and Harrogate"/>
    <s v="stage_missing"/>
    <n v="511"/>
    <n v="0.91193999999999997"/>
  </r>
  <r>
    <s v="NAoPri_cohort"/>
    <n v="2022"/>
    <s v="Q1"/>
    <s v="Q1-2022"/>
    <x v="13"/>
    <x v="129"/>
    <s v="."/>
    <s v="West Yorkshire and Harrogate"/>
    <s v="stage_missing"/>
    <n v="484"/>
    <n v="0.94420999999999999"/>
  </r>
  <r>
    <s v="NAoPri_cohort"/>
    <n v="2022"/>
    <s v="Q2"/>
    <s v="Q2-2022"/>
    <x v="13"/>
    <x v="129"/>
    <s v="."/>
    <s v="West Yorkshire and Harrogate"/>
    <s v="stage_missing"/>
    <n v="544"/>
    <n v="0.85846"/>
  </r>
  <r>
    <s v="NAoPri_cohort"/>
    <n v="2022"/>
    <s v="Q3"/>
    <s v="Q3-2022"/>
    <x v="13"/>
    <x v="129"/>
    <s v="."/>
    <s v="West Yorkshire and Harrogate"/>
    <s v="stage_missing"/>
    <n v="550"/>
    <n v="0.88182000000000005"/>
  </r>
  <r>
    <s v="NAoPri_cohort"/>
    <n v="2022"/>
    <s v="Q4"/>
    <s v="Q4-2022"/>
    <x v="13"/>
    <x v="129"/>
    <s v="."/>
    <s v="West Yorkshire and Harrogate"/>
    <s v="stage_missing"/>
    <n v="491"/>
    <n v="0.89002000000000003"/>
  </r>
  <r>
    <s v="NAoPri_cohort"/>
    <n v="2023"/>
    <s v="Q1"/>
    <s v="Q1-2023"/>
    <x v="13"/>
    <x v="129"/>
    <s v="."/>
    <s v="West Yorkshire and Harrogate"/>
    <s v="stage_missing"/>
    <n v="541"/>
    <n v="0.91866999999999999"/>
  </r>
  <r>
    <s v="NAoPri_cohort"/>
    <n v="2018"/>
    <s v="Q1"/>
    <s v="Q1-2018"/>
    <x v="110"/>
    <x v="130"/>
    <s v="."/>
    <s v="North Central London"/>
    <s v="stage_missing"/>
    <n v="30"/>
    <n v="0.8"/>
  </r>
  <r>
    <s v="NAoPri_cohort"/>
    <n v="2018"/>
    <s v="Q2"/>
    <s v="Q2-2018"/>
    <x v="110"/>
    <x v="130"/>
    <s v="."/>
    <s v="North Central London"/>
    <s v="stage_missing"/>
    <n v="21"/>
    <n v="0.80952000000000002"/>
  </r>
  <r>
    <s v="NAoPri_cohort"/>
    <n v="2018"/>
    <s v="Q3"/>
    <s v="Q3-2018"/>
    <x v="110"/>
    <x v="130"/>
    <s v="."/>
    <s v="North Central London"/>
    <s v="stage_missing"/>
    <n v="33"/>
    <n v="0.87878999999999996"/>
  </r>
  <r>
    <s v="NAoPri_cohort"/>
    <n v="2018"/>
    <s v="Q4"/>
    <s v="Q4-2018"/>
    <x v="110"/>
    <x v="130"/>
    <s v="."/>
    <s v="North Central London"/>
    <s v="stage_missing"/>
    <n v="20"/>
    <n v="0.9"/>
  </r>
  <r>
    <s v="NAoPri_cohort"/>
    <n v="2019"/>
    <s v="Q1"/>
    <s v="Q1-2019"/>
    <x v="110"/>
    <x v="130"/>
    <s v="."/>
    <s v="North Central London"/>
    <s v="stage_missing"/>
    <n v="13"/>
    <n v="0.76922999999999997"/>
  </r>
  <r>
    <s v="NAoPri_cohort"/>
    <n v="2019"/>
    <s v="Q2"/>
    <s v="Q2-2019"/>
    <x v="110"/>
    <x v="130"/>
    <s v="."/>
    <s v="North Central London"/>
    <s v="stage_missing"/>
    <n v="32"/>
    <n v="0.90625"/>
  </r>
  <r>
    <s v="NAoPri_cohort"/>
    <n v="2019"/>
    <s v="Q3"/>
    <s v="Q3-2019"/>
    <x v="110"/>
    <x v="130"/>
    <s v="."/>
    <s v="North Central London"/>
    <s v="stage_missing"/>
    <n v="27"/>
    <n v="0.81481000000000003"/>
  </r>
  <r>
    <s v="NAoPri_cohort"/>
    <n v="2019"/>
    <s v="Q4"/>
    <s v="Q4-2019"/>
    <x v="110"/>
    <x v="130"/>
    <s v="."/>
    <s v="North Central London"/>
    <s v="stage_missing"/>
    <n v="34"/>
    <n v="0.85294000000000003"/>
  </r>
  <r>
    <s v="NAoPri_cohort"/>
    <n v="2020"/>
    <s v="Q1"/>
    <s v="Q1-2020"/>
    <x v="110"/>
    <x v="130"/>
    <s v="."/>
    <s v="North Central London"/>
    <s v="stage_missing"/>
    <n v="23"/>
    <n v="0.86956999999999995"/>
  </r>
  <r>
    <s v="NAoPri_cohort"/>
    <n v="2020"/>
    <s v="Q2"/>
    <s v="Q2-2020"/>
    <x v="110"/>
    <x v="130"/>
    <s v="."/>
    <s v="North Central London"/>
    <s v="stage_missing"/>
    <n v="14"/>
    <n v="1"/>
  </r>
  <r>
    <s v="NAoPri_cohort"/>
    <n v="2020"/>
    <s v="Q3"/>
    <s v="Q3-2020"/>
    <x v="110"/>
    <x v="130"/>
    <s v="."/>
    <s v="North Central London"/>
    <s v="stage_missing"/>
    <n v="17"/>
    <n v="0.70587999999999995"/>
  </r>
  <r>
    <s v="NAoPri_cohort"/>
    <n v="2020"/>
    <s v="Q4"/>
    <s v="Q4-2020"/>
    <x v="110"/>
    <x v="130"/>
    <s v="."/>
    <s v="North Central London"/>
    <s v="stage_missing"/>
    <n v="27"/>
    <n v="0.81481000000000003"/>
  </r>
  <r>
    <s v="NAoPri_cohort"/>
    <n v="2021"/>
    <s v="Q1"/>
    <s v="Q1-2021"/>
    <x v="110"/>
    <x v="130"/>
    <s v="."/>
    <s v="North Central London"/>
    <s v="stage_missing"/>
    <n v="18"/>
    <n v="0.88888999999999996"/>
  </r>
  <r>
    <s v="NAoPri_cohort"/>
    <n v="2021"/>
    <s v="Q2"/>
    <s v="Q2-2021"/>
    <x v="110"/>
    <x v="130"/>
    <s v="."/>
    <s v="North Central London"/>
    <s v="stage_missing"/>
    <n v="28"/>
    <n v="0.89285999999999999"/>
  </r>
  <r>
    <s v="NAoPri_cohort"/>
    <n v="2021"/>
    <s v="Q3"/>
    <s v="Q3-2021"/>
    <x v="110"/>
    <x v="130"/>
    <s v="."/>
    <s v="North Central London"/>
    <s v="stage_missing"/>
    <n v="23"/>
    <n v="0.91303999999999996"/>
  </r>
  <r>
    <s v="NAoPri_cohort"/>
    <n v="2021"/>
    <s v="Q4"/>
    <s v="Q4-2021"/>
    <x v="110"/>
    <x v="130"/>
    <s v="."/>
    <s v="North Central London"/>
    <s v="stage_missing"/>
    <n v="25"/>
    <n v="0.8"/>
  </r>
  <r>
    <s v="NAoPri_cohort"/>
    <n v="2022"/>
    <s v="Q1"/>
    <s v="Q1-2022"/>
    <x v="110"/>
    <x v="130"/>
    <s v="."/>
    <s v="North Central London"/>
    <s v="stage_missing"/>
    <n v="22"/>
    <n v="0.90908999999999995"/>
  </r>
  <r>
    <s v="NAoPri_cohort"/>
    <n v="2022"/>
    <s v="Q2"/>
    <s v="Q2-2022"/>
    <x v="110"/>
    <x v="130"/>
    <s v="."/>
    <s v="North Central London"/>
    <s v="stage_missing"/>
    <n v="30"/>
    <n v="0.86667000000000005"/>
  </r>
  <r>
    <s v="NAoPri_cohort"/>
    <n v="2022"/>
    <s v="Q3"/>
    <s v="Q3-2022"/>
    <x v="110"/>
    <x v="130"/>
    <s v="."/>
    <s v="North Central London"/>
    <s v="stage_missing"/>
    <n v="26"/>
    <n v="0.88461999999999996"/>
  </r>
  <r>
    <s v="NAoPri_cohort"/>
    <n v="2022"/>
    <s v="Q4"/>
    <s v="Q4-2022"/>
    <x v="110"/>
    <x v="130"/>
    <s v="."/>
    <s v="North Central London"/>
    <s v="stage_missing"/>
    <n v="22"/>
    <n v="0.77273000000000003"/>
  </r>
  <r>
    <s v="NAoPri_cohort"/>
    <n v="2023"/>
    <s v="Q1"/>
    <s v="Q1-2023"/>
    <x v="110"/>
    <x v="130"/>
    <s v="."/>
    <s v="North Central London"/>
    <s v="stage_missing"/>
    <n v="23"/>
    <n v="0.82608999999999999"/>
  </r>
  <r>
    <s v="NAoPri_cohort"/>
    <n v="2018"/>
    <s v="Q1"/>
    <s v="Q1-2018"/>
    <x v="111"/>
    <x v="131"/>
    <s v="."/>
    <s v="Cheshire and Merseyside"/>
    <s v="stage_missing"/>
    <n v="59"/>
    <n v="0.64407000000000003"/>
  </r>
  <r>
    <s v="NAoPri_cohort"/>
    <n v="2018"/>
    <s v="Q2"/>
    <s v="Q2-2018"/>
    <x v="111"/>
    <x v="131"/>
    <s v="."/>
    <s v="Cheshire and Merseyside"/>
    <s v="stage_missing"/>
    <n v="85"/>
    <n v="0.58823999999999999"/>
  </r>
  <r>
    <s v="NAoPri_cohort"/>
    <n v="2018"/>
    <s v="Q3"/>
    <s v="Q3-2018"/>
    <x v="111"/>
    <x v="131"/>
    <s v="."/>
    <s v="Cheshire and Merseyside"/>
    <s v="stage_missing"/>
    <n v="111"/>
    <n v="0.34233999999999998"/>
  </r>
  <r>
    <s v="NAoPri_cohort"/>
    <n v="2018"/>
    <s v="Q4"/>
    <s v="Q4-2018"/>
    <x v="111"/>
    <x v="131"/>
    <s v="."/>
    <s v="Cheshire and Merseyside"/>
    <s v="stage_missing"/>
    <n v="103"/>
    <n v="0.69903000000000004"/>
  </r>
  <r>
    <s v="NAoPri_cohort"/>
    <n v="2019"/>
    <s v="Q1"/>
    <s v="Q1-2019"/>
    <x v="111"/>
    <x v="131"/>
    <s v="."/>
    <s v="Cheshire and Merseyside"/>
    <s v="stage_missing"/>
    <n v="90"/>
    <n v="0.68889"/>
  </r>
  <r>
    <s v="NAoPri_cohort"/>
    <n v="2019"/>
    <s v="Q2"/>
    <s v="Q2-2019"/>
    <x v="111"/>
    <x v="131"/>
    <s v="."/>
    <s v="Cheshire and Merseyside"/>
    <s v="stage_missing"/>
    <n v="93"/>
    <n v="0.94623999999999997"/>
  </r>
  <r>
    <s v="NAoPri_cohort"/>
    <n v="2019"/>
    <s v="Q3"/>
    <s v="Q3-2019"/>
    <x v="111"/>
    <x v="131"/>
    <s v="."/>
    <s v="Cheshire and Merseyside"/>
    <s v="stage_missing"/>
    <n v="83"/>
    <n v="0.95181000000000004"/>
  </r>
  <r>
    <s v="NAoPri_cohort"/>
    <n v="2019"/>
    <s v="Q4"/>
    <s v="Q4-2019"/>
    <x v="111"/>
    <x v="131"/>
    <s v="."/>
    <s v="Cheshire and Merseyside"/>
    <s v="stage_missing"/>
    <n v="91"/>
    <n v="1"/>
  </r>
  <r>
    <s v="NAoPri_cohort"/>
    <n v="2020"/>
    <s v="Q1"/>
    <s v="Q1-2020"/>
    <x v="111"/>
    <x v="131"/>
    <s v="."/>
    <s v="Cheshire and Merseyside"/>
    <s v="stage_missing"/>
    <n v="92"/>
    <n v="0.96738999999999997"/>
  </r>
  <r>
    <s v="NAoPri_cohort"/>
    <n v="2020"/>
    <s v="Q2"/>
    <s v="Q2-2020"/>
    <x v="111"/>
    <x v="131"/>
    <s v="."/>
    <s v="Cheshire and Merseyside"/>
    <s v="stage_missing"/>
    <n v="58"/>
    <n v="0.86207"/>
  </r>
  <r>
    <s v="NAoPri_cohort"/>
    <n v="2020"/>
    <s v="Q3"/>
    <s v="Q3-2020"/>
    <x v="111"/>
    <x v="131"/>
    <s v="."/>
    <s v="Cheshire and Merseyside"/>
    <s v="stage_missing"/>
    <n v="56"/>
    <n v="0.96428999999999998"/>
  </r>
  <r>
    <s v="NAoPri_cohort"/>
    <n v="2020"/>
    <s v="Q4"/>
    <s v="Q4-2020"/>
    <x v="111"/>
    <x v="131"/>
    <s v="."/>
    <s v="Cheshire and Merseyside"/>
    <s v="stage_missing"/>
    <n v="98"/>
    <n v="0.93877999999999995"/>
  </r>
  <r>
    <s v="NAoPri_cohort"/>
    <n v="2021"/>
    <s v="Q1"/>
    <s v="Q1-2021"/>
    <x v="111"/>
    <x v="131"/>
    <s v="."/>
    <s v="Cheshire and Merseyside"/>
    <s v="stage_missing"/>
    <n v="102"/>
    <n v="0.98038999999999998"/>
  </r>
  <r>
    <s v="NAoPri_cohort"/>
    <n v="2021"/>
    <s v="Q2"/>
    <s v="Q2-2021"/>
    <x v="111"/>
    <x v="131"/>
    <s v="."/>
    <s v="Cheshire and Merseyside"/>
    <s v="stage_missing"/>
    <n v="73"/>
    <n v="0.98629999999999995"/>
  </r>
  <r>
    <s v="NAoPri_cohort"/>
    <n v="2021"/>
    <s v="Q3"/>
    <s v="Q3-2021"/>
    <x v="111"/>
    <x v="131"/>
    <s v="."/>
    <s v="Cheshire and Merseyside"/>
    <s v="stage_missing"/>
    <n v="86"/>
    <n v="0.97674000000000005"/>
  </r>
  <r>
    <s v="NAoPri_cohort"/>
    <n v="2021"/>
    <s v="Q4"/>
    <s v="Q4-2021"/>
    <x v="111"/>
    <x v="131"/>
    <s v="."/>
    <s v="Cheshire and Merseyside"/>
    <s v="stage_missing"/>
    <n v="81"/>
    <n v="0.91357999999999995"/>
  </r>
  <r>
    <s v="NAoPri_cohort"/>
    <n v="2022"/>
    <s v="Q1"/>
    <s v="Q1-2022"/>
    <x v="111"/>
    <x v="131"/>
    <s v="."/>
    <s v="Cheshire and Merseyside"/>
    <s v="stage_missing"/>
    <n v="75"/>
    <n v="0.96"/>
  </r>
  <r>
    <s v="NAoPri_cohort"/>
    <n v="2022"/>
    <s v="Q2"/>
    <s v="Q2-2022"/>
    <x v="111"/>
    <x v="131"/>
    <s v="."/>
    <s v="Cheshire and Merseyside"/>
    <s v="stage_missing"/>
    <n v="85"/>
    <n v="0.96470999999999996"/>
  </r>
  <r>
    <s v="NAoPri_cohort"/>
    <n v="2022"/>
    <s v="Q3"/>
    <s v="Q3-2022"/>
    <x v="111"/>
    <x v="131"/>
    <s v="."/>
    <s v="Cheshire and Merseyside"/>
    <s v="stage_missing"/>
    <n v="110"/>
    <n v="0.96364000000000005"/>
  </r>
  <r>
    <s v="NAoPri_cohort"/>
    <n v="2022"/>
    <s v="Q4"/>
    <s v="Q4-2022"/>
    <x v="111"/>
    <x v="131"/>
    <s v="."/>
    <s v="Cheshire and Merseyside"/>
    <s v="stage_missing"/>
    <n v="86"/>
    <n v="0.94186000000000003"/>
  </r>
  <r>
    <s v="NAoPri_cohort"/>
    <n v="2023"/>
    <s v="Q1"/>
    <s v="Q1-2023"/>
    <x v="111"/>
    <x v="131"/>
    <s v="."/>
    <s v="Cheshire and Merseyside"/>
    <s v="stage_missing"/>
    <n v="82"/>
    <n v="0.98780000000000001"/>
  </r>
  <r>
    <s v="NAoPri_cohort"/>
    <n v="2018"/>
    <s v="Q1"/>
    <s v="Q1-2018"/>
    <x v="112"/>
    <x v="132"/>
    <s v="."/>
    <s v="West Midlands"/>
    <s v="stage_missing"/>
    <n v="128"/>
    <n v="0.71875"/>
  </r>
  <r>
    <s v="NAoPri_cohort"/>
    <n v="2018"/>
    <s v="Q2"/>
    <s v="Q2-2018"/>
    <x v="112"/>
    <x v="132"/>
    <s v="."/>
    <s v="West Midlands"/>
    <s v="stage_missing"/>
    <n v="161"/>
    <n v="0.70186000000000004"/>
  </r>
  <r>
    <s v="NAoPri_cohort"/>
    <n v="2018"/>
    <s v="Q3"/>
    <s v="Q3-2018"/>
    <x v="112"/>
    <x v="132"/>
    <s v="."/>
    <s v="West Midlands"/>
    <s v="stage_missing"/>
    <n v="174"/>
    <n v="0.22989000000000001"/>
  </r>
  <r>
    <s v="NAoPri_cohort"/>
    <n v="2018"/>
    <s v="Q4"/>
    <s v="Q4-2018"/>
    <x v="112"/>
    <x v="132"/>
    <s v="."/>
    <s v="West Midlands"/>
    <s v="stage_missing"/>
    <n v="134"/>
    <n v="6.7159999999999997E-2"/>
  </r>
  <r>
    <s v="NAoPri_cohort"/>
    <n v="2019"/>
    <s v="Q1"/>
    <s v="Q1-2019"/>
    <x v="112"/>
    <x v="132"/>
    <s v="."/>
    <s v="West Midlands"/>
    <s v="stage_missing"/>
    <n v="125"/>
    <n v="0.68799999999999994"/>
  </r>
  <r>
    <s v="NAoPri_cohort"/>
    <n v="2019"/>
    <s v="Q2"/>
    <s v="Q2-2019"/>
    <x v="112"/>
    <x v="132"/>
    <s v="."/>
    <s v="West Midlands"/>
    <s v="stage_missing"/>
    <n v="124"/>
    <n v="0.75805999999999996"/>
  </r>
  <r>
    <s v="NAoPri_cohort"/>
    <n v="2019"/>
    <s v="Q3"/>
    <s v="Q3-2019"/>
    <x v="112"/>
    <x v="132"/>
    <s v="."/>
    <s v="West Midlands"/>
    <s v="stage_missing"/>
    <n v="157"/>
    <n v="0.70701000000000003"/>
  </r>
  <r>
    <s v="NAoPri_cohort"/>
    <n v="2019"/>
    <s v="Q4"/>
    <s v="Q4-2019"/>
    <x v="112"/>
    <x v="132"/>
    <s v="."/>
    <s v="West Midlands"/>
    <s v="stage_missing"/>
    <n v="119"/>
    <n v="0.84033999999999998"/>
  </r>
  <r>
    <s v="NAoPri_cohort"/>
    <n v="2020"/>
    <s v="Q1"/>
    <s v="Q1-2020"/>
    <x v="112"/>
    <x v="132"/>
    <s v="."/>
    <s v="West Midlands"/>
    <s v="stage_missing"/>
    <n v="141"/>
    <n v="0.93616999999999995"/>
  </r>
  <r>
    <s v="NAoPri_cohort"/>
    <n v="2020"/>
    <s v="Q2"/>
    <s v="Q2-2020"/>
    <x v="112"/>
    <x v="132"/>
    <s v="."/>
    <s v="West Midlands"/>
    <s v="stage_missing"/>
    <n v="87"/>
    <n v="0.75861999999999996"/>
  </r>
  <r>
    <s v="NAoPri_cohort"/>
    <n v="2020"/>
    <s v="Q3"/>
    <s v="Q3-2020"/>
    <x v="112"/>
    <x v="132"/>
    <s v="."/>
    <s v="West Midlands"/>
    <s v="stage_missing"/>
    <n v="108"/>
    <n v="0.78703999999999996"/>
  </r>
  <r>
    <s v="NAoPri_cohort"/>
    <n v="2020"/>
    <s v="Q4"/>
    <s v="Q4-2020"/>
    <x v="112"/>
    <x v="132"/>
    <s v="."/>
    <s v="West Midlands"/>
    <s v="stage_missing"/>
    <n v="148"/>
    <n v="0.85811000000000004"/>
  </r>
  <r>
    <s v="NAoPri_cohort"/>
    <n v="2021"/>
    <s v="Q1"/>
    <s v="Q1-2021"/>
    <x v="112"/>
    <x v="132"/>
    <s v="."/>
    <s v="West Midlands"/>
    <s v="stage_missing"/>
    <n v="133"/>
    <n v="0.73684000000000005"/>
  </r>
  <r>
    <s v="NAoPri_cohort"/>
    <n v="2021"/>
    <s v="Q2"/>
    <s v="Q2-2021"/>
    <x v="112"/>
    <x v="132"/>
    <s v="."/>
    <s v="West Midlands"/>
    <s v="stage_missing"/>
    <n v="133"/>
    <n v="0.83459000000000005"/>
  </r>
  <r>
    <s v="NAoPri_cohort"/>
    <n v="2021"/>
    <s v="Q3"/>
    <s v="Q3-2021"/>
    <x v="112"/>
    <x v="132"/>
    <s v="."/>
    <s v="West Midlands"/>
    <s v="stage_missing"/>
    <n v="157"/>
    <n v="0.83438999999999997"/>
  </r>
  <r>
    <s v="NAoPri_cohort"/>
    <n v="2021"/>
    <s v="Q4"/>
    <s v="Q4-2021"/>
    <x v="112"/>
    <x v="132"/>
    <s v="."/>
    <s v="West Midlands"/>
    <s v="stage_missing"/>
    <n v="166"/>
    <n v="0.86145000000000005"/>
  </r>
  <r>
    <s v="NAoPri_cohort"/>
    <n v="2022"/>
    <s v="Q1"/>
    <s v="Q1-2022"/>
    <x v="112"/>
    <x v="132"/>
    <s v="."/>
    <s v="West Midlands"/>
    <s v="stage_missing"/>
    <n v="162"/>
    <n v="0.80864000000000003"/>
  </r>
  <r>
    <s v="NAoPri_cohort"/>
    <n v="2022"/>
    <s v="Q2"/>
    <s v="Q2-2022"/>
    <x v="112"/>
    <x v="132"/>
    <s v="."/>
    <s v="West Midlands"/>
    <s v="stage_missing"/>
    <n v="131"/>
    <n v="0.76336000000000004"/>
  </r>
  <r>
    <s v="NAoPri_cohort"/>
    <n v="2022"/>
    <s v="Q3"/>
    <s v="Q3-2022"/>
    <x v="112"/>
    <x v="132"/>
    <s v="."/>
    <s v="West Midlands"/>
    <s v="stage_missing"/>
    <n v="161"/>
    <n v="0.73292000000000002"/>
  </r>
  <r>
    <s v="NAoPri_cohort"/>
    <n v="2022"/>
    <s v="Q4"/>
    <s v="Q4-2022"/>
    <x v="112"/>
    <x v="132"/>
    <s v="."/>
    <s v="West Midlands"/>
    <s v="stage_missing"/>
    <n v="160"/>
    <n v="0.83125000000000004"/>
  </r>
  <r>
    <s v="NAoPri_cohort"/>
    <n v="2023"/>
    <s v="Q1"/>
    <s v="Q1-2023"/>
    <x v="112"/>
    <x v="132"/>
    <s v="."/>
    <s v="West Midlands"/>
    <s v="stage_missing"/>
    <n v="182"/>
    <n v="0.90110000000000001"/>
  </r>
  <r>
    <s v="NAoPri_cohort"/>
    <n v="2018"/>
    <s v="Q1"/>
    <s v="Q1-2018"/>
    <x v="113"/>
    <x v="133"/>
    <s v="."/>
    <s v="Greater Manchester"/>
    <s v="stage_missing"/>
    <n v="63"/>
    <n v="0.87302000000000002"/>
  </r>
  <r>
    <s v="NAoPri_cohort"/>
    <n v="2018"/>
    <s v="Q2"/>
    <s v="Q2-2018"/>
    <x v="113"/>
    <x v="133"/>
    <s v="."/>
    <s v="Greater Manchester"/>
    <s v="stage_missing"/>
    <n v="80"/>
    <n v="0.96250000000000002"/>
  </r>
  <r>
    <s v="NAoPri_cohort"/>
    <n v="2018"/>
    <s v="Q3"/>
    <s v="Q3-2018"/>
    <x v="113"/>
    <x v="133"/>
    <s v="."/>
    <s v="Greater Manchester"/>
    <s v="stage_missing"/>
    <n v="104"/>
    <n v="0.99038000000000004"/>
  </r>
  <r>
    <s v="NAoPri_cohort"/>
    <n v="2018"/>
    <s v="Q4"/>
    <s v="Q4-2018"/>
    <x v="113"/>
    <x v="133"/>
    <s v="."/>
    <s v="Greater Manchester"/>
    <s v="stage_missing"/>
    <n v="110"/>
    <n v="0.99090999999999996"/>
  </r>
  <r>
    <s v="NAoPri_cohort"/>
    <n v="2019"/>
    <s v="Q1"/>
    <s v="Q1-2019"/>
    <x v="113"/>
    <x v="133"/>
    <s v="."/>
    <s v="Greater Manchester"/>
    <s v="stage_missing"/>
    <n v="97"/>
    <n v="0.96906999999999999"/>
  </r>
  <r>
    <s v="NAoPri_cohort"/>
    <n v="2019"/>
    <s v="Q2"/>
    <s v="Q2-2019"/>
    <x v="113"/>
    <x v="133"/>
    <s v="."/>
    <s v="Greater Manchester"/>
    <s v="stage_missing"/>
    <n v="102"/>
    <n v="0.93137000000000003"/>
  </r>
  <r>
    <s v="NAoPri_cohort"/>
    <n v="2019"/>
    <s v="Q3"/>
    <s v="Q3-2019"/>
    <x v="113"/>
    <x v="133"/>
    <s v="."/>
    <s v="Greater Manchester"/>
    <s v="stage_missing"/>
    <n v="92"/>
    <n v="0.94564999999999999"/>
  </r>
  <r>
    <s v="NAoPri_cohort"/>
    <n v="2019"/>
    <s v="Q4"/>
    <s v="Q4-2019"/>
    <x v="113"/>
    <x v="133"/>
    <s v="."/>
    <s v="Greater Manchester"/>
    <s v="stage_missing"/>
    <n v="104"/>
    <n v="0.97114999999999996"/>
  </r>
  <r>
    <s v="NAoPri_cohort"/>
    <n v="2020"/>
    <s v="Q1"/>
    <s v="Q1-2020"/>
    <x v="113"/>
    <x v="133"/>
    <s v="."/>
    <s v="Greater Manchester"/>
    <s v="stage_missing"/>
    <n v="86"/>
    <n v="0.97674000000000005"/>
  </r>
  <r>
    <s v="NAoPri_cohort"/>
    <n v="2020"/>
    <s v="Q2"/>
    <s v="Q2-2020"/>
    <x v="113"/>
    <x v="133"/>
    <s v="."/>
    <s v="Greater Manchester"/>
    <s v="stage_missing"/>
    <n v="25"/>
    <n v="0.8"/>
  </r>
  <r>
    <s v="NAoPri_cohort"/>
    <n v="2020"/>
    <s v="Q3"/>
    <s v="Q3-2020"/>
    <x v="113"/>
    <x v="133"/>
    <s v="."/>
    <s v="Greater Manchester"/>
    <s v="stage_missing"/>
    <n v="40"/>
    <n v="0.95"/>
  </r>
  <r>
    <s v="NAoPri_cohort"/>
    <n v="2020"/>
    <s v="Q4"/>
    <s v="Q4-2020"/>
    <x v="113"/>
    <x v="133"/>
    <s v="."/>
    <s v="Greater Manchester"/>
    <s v="stage_missing"/>
    <n v="76"/>
    <n v="0.93420999999999998"/>
  </r>
  <r>
    <s v="NAoPri_cohort"/>
    <n v="2021"/>
    <s v="Q1"/>
    <s v="Q1-2021"/>
    <x v="113"/>
    <x v="133"/>
    <s v="."/>
    <s v="Greater Manchester"/>
    <s v="stage_missing"/>
    <n v="88"/>
    <n v="0.94318000000000002"/>
  </r>
  <r>
    <s v="NAoPri_cohort"/>
    <n v="2021"/>
    <s v="Q2"/>
    <s v="Q2-2021"/>
    <x v="113"/>
    <x v="133"/>
    <s v="."/>
    <s v="Greater Manchester"/>
    <s v="stage_missing"/>
    <n v="79"/>
    <n v="0.96203000000000005"/>
  </r>
  <r>
    <s v="NAoPri_cohort"/>
    <n v="2021"/>
    <s v="Q3"/>
    <s v="Q3-2021"/>
    <x v="113"/>
    <x v="133"/>
    <s v="."/>
    <s v="Greater Manchester"/>
    <s v="stage_missing"/>
    <n v="74"/>
    <n v="0.94594999999999996"/>
  </r>
  <r>
    <s v="NAoPri_cohort"/>
    <n v="2021"/>
    <s v="Q4"/>
    <s v="Q4-2021"/>
    <x v="113"/>
    <x v="133"/>
    <s v="."/>
    <s v="Greater Manchester"/>
    <s v="stage_missing"/>
    <n v="54"/>
    <n v="0.92593000000000003"/>
  </r>
  <r>
    <s v="NAoPri_cohort"/>
    <n v="2022"/>
    <s v="Q1"/>
    <s v="Q1-2022"/>
    <x v="113"/>
    <x v="133"/>
    <s v="."/>
    <s v="Greater Manchester"/>
    <s v="stage_missing"/>
    <n v="62"/>
    <n v="0.90322999999999998"/>
  </r>
  <r>
    <s v="NAoPri_cohort"/>
    <n v="2022"/>
    <s v="Q2"/>
    <s v="Q2-2022"/>
    <x v="113"/>
    <x v="133"/>
    <s v="."/>
    <s v="Greater Manchester"/>
    <s v="stage_missing"/>
    <n v="58"/>
    <n v="0.91378999999999999"/>
  </r>
  <r>
    <s v="NAoPri_cohort"/>
    <n v="2022"/>
    <s v="Q3"/>
    <s v="Q3-2022"/>
    <x v="113"/>
    <x v="133"/>
    <s v="."/>
    <s v="Greater Manchester"/>
    <s v="stage_missing"/>
    <n v="68"/>
    <n v="0.85294000000000003"/>
  </r>
  <r>
    <s v="NAoPri_cohort"/>
    <n v="2022"/>
    <s v="Q4"/>
    <s v="Q4-2022"/>
    <x v="113"/>
    <x v="133"/>
    <s v="."/>
    <s v="Greater Manchester"/>
    <s v="stage_missing"/>
    <n v="41"/>
    <n v="0.95121999999999995"/>
  </r>
  <r>
    <s v="NAoPri_cohort"/>
    <n v="2023"/>
    <s v="Q1"/>
    <s v="Q1-2023"/>
    <x v="113"/>
    <x v="133"/>
    <s v="."/>
    <s v="Greater Manchester"/>
    <s v="stage_missing"/>
    <n v="45"/>
    <n v="0.95555999999999996"/>
  </r>
  <r>
    <s v="NAoPri_cohort"/>
    <n v="2018"/>
    <s v="Q1"/>
    <s v="Q1-2018"/>
    <x v="114"/>
    <x v="134"/>
    <s v="."/>
    <s v="West Midlands"/>
    <s v="stage_missing"/>
    <n v="48"/>
    <n v="0.41666999999999998"/>
  </r>
  <r>
    <s v="NAoPri_cohort"/>
    <n v="2018"/>
    <s v="Q2"/>
    <s v="Q2-2018"/>
    <x v="114"/>
    <x v="134"/>
    <s v="."/>
    <s v="West Midlands"/>
    <s v="stage_missing"/>
    <n v="44"/>
    <n v="0.68181999999999998"/>
  </r>
  <r>
    <s v="NAoPri_cohort"/>
    <n v="2018"/>
    <s v="Q3"/>
    <s v="Q3-2018"/>
    <x v="114"/>
    <x v="134"/>
    <s v="."/>
    <s v="West Midlands"/>
    <s v="stage_missing"/>
    <n v="48"/>
    <n v="0.72916999999999998"/>
  </r>
  <r>
    <s v="NAoPri_cohort"/>
    <n v="2018"/>
    <s v="Q4"/>
    <s v="Q4-2018"/>
    <x v="114"/>
    <x v="134"/>
    <s v="."/>
    <s v="West Midlands"/>
    <s v="stage_missing"/>
    <n v="50"/>
    <n v="0.82"/>
  </r>
  <r>
    <s v="NAoPri_cohort"/>
    <n v="2019"/>
    <s v="Q1"/>
    <s v="Q1-2019"/>
    <x v="114"/>
    <x v="134"/>
    <s v="."/>
    <s v="West Midlands"/>
    <s v="stage_missing"/>
    <n v="41"/>
    <n v="0.78049000000000002"/>
  </r>
  <r>
    <s v="NAoPri_cohort"/>
    <n v="2019"/>
    <s v="Q2"/>
    <s v="Q2-2019"/>
    <x v="114"/>
    <x v="134"/>
    <s v="."/>
    <s v="West Midlands"/>
    <s v="stage_missing"/>
    <n v="53"/>
    <n v="0.77358000000000005"/>
  </r>
  <r>
    <s v="NAoPri_cohort"/>
    <n v="2019"/>
    <s v="Q3"/>
    <s v="Q3-2019"/>
    <x v="114"/>
    <x v="134"/>
    <s v="."/>
    <s v="West Midlands"/>
    <s v="stage_missing"/>
    <n v="40"/>
    <n v="0.8"/>
  </r>
  <r>
    <s v="NAoPri_cohort"/>
    <n v="2019"/>
    <s v="Q4"/>
    <s v="Q4-2019"/>
    <x v="114"/>
    <x v="134"/>
    <s v="."/>
    <s v="West Midlands"/>
    <s v="stage_missing"/>
    <n v="51"/>
    <n v="0.74509999999999998"/>
  </r>
  <r>
    <s v="NAoPri_cohort"/>
    <n v="2020"/>
    <s v="Q1"/>
    <s v="Q1-2020"/>
    <x v="114"/>
    <x v="134"/>
    <s v="."/>
    <s v="West Midlands"/>
    <s v="stage_missing"/>
    <n v="24"/>
    <n v="0.79166999999999998"/>
  </r>
  <r>
    <s v="NAoPri_cohort"/>
    <n v="2020"/>
    <s v="Q2"/>
    <s v="Q2-2020"/>
    <x v="114"/>
    <x v="134"/>
    <s v="."/>
    <s v="West Midlands"/>
    <s v="stage_missing"/>
    <n v="36"/>
    <n v="0.69443999999999995"/>
  </r>
  <r>
    <s v="NAoPri_cohort"/>
    <n v="2020"/>
    <s v="Q3"/>
    <s v="Q3-2020"/>
    <x v="114"/>
    <x v="134"/>
    <s v="."/>
    <s v="West Midlands"/>
    <s v="stage_missing"/>
    <n v="35"/>
    <n v="0.34286"/>
  </r>
  <r>
    <s v="NAoPri_cohort"/>
    <n v="2020"/>
    <s v="Q4"/>
    <s v="Q4-2020"/>
    <x v="114"/>
    <x v="134"/>
    <s v="."/>
    <s v="West Midlands"/>
    <s v="stage_missing"/>
    <n v="37"/>
    <n v="0.75675999999999999"/>
  </r>
  <r>
    <s v="NAoPri_cohort"/>
    <n v="2021"/>
    <s v="Q1"/>
    <s v="Q1-2021"/>
    <x v="114"/>
    <x v="134"/>
    <s v="."/>
    <s v="West Midlands"/>
    <s v="stage_missing"/>
    <n v="54"/>
    <n v="0.90741000000000005"/>
  </r>
  <r>
    <s v="NAoPri_cohort"/>
    <n v="2021"/>
    <s v="Q2"/>
    <s v="Q2-2021"/>
    <x v="114"/>
    <x v="134"/>
    <s v="."/>
    <s v="West Midlands"/>
    <s v="stage_missing"/>
    <n v="62"/>
    <n v="0.95160999999999996"/>
  </r>
  <r>
    <s v="NAoPri_cohort"/>
    <n v="2021"/>
    <s v="Q3"/>
    <s v="Q3-2021"/>
    <x v="114"/>
    <x v="134"/>
    <s v="."/>
    <s v="West Midlands"/>
    <s v="stage_missing"/>
    <n v="49"/>
    <n v="0.85714000000000001"/>
  </r>
  <r>
    <s v="NAoPri_cohort"/>
    <n v="2021"/>
    <s v="Q4"/>
    <s v="Q4-2021"/>
    <x v="114"/>
    <x v="134"/>
    <s v="."/>
    <s v="West Midlands"/>
    <s v="stage_missing"/>
    <n v="55"/>
    <n v="0.87273000000000001"/>
  </r>
  <r>
    <s v="NAoPri_cohort"/>
    <n v="2022"/>
    <s v="Q1"/>
    <s v="Q1-2022"/>
    <x v="114"/>
    <x v="134"/>
    <s v="."/>
    <s v="West Midlands"/>
    <s v="stage_missing"/>
    <n v="50"/>
    <n v="0.86"/>
  </r>
  <r>
    <s v="NAoPri_cohort"/>
    <n v="2022"/>
    <s v="Q2"/>
    <s v="Q2-2022"/>
    <x v="114"/>
    <x v="134"/>
    <s v="."/>
    <s v="West Midlands"/>
    <s v="stage_missing"/>
    <n v="33"/>
    <n v="0.90908999999999995"/>
  </r>
  <r>
    <s v="NAoPri_cohort"/>
    <n v="2022"/>
    <s v="Q3"/>
    <s v="Q3-2022"/>
    <x v="114"/>
    <x v="134"/>
    <s v="."/>
    <s v="West Midlands"/>
    <s v="stage_missing"/>
    <n v="68"/>
    <n v="0.79412000000000005"/>
  </r>
  <r>
    <s v="NAoPri_cohort"/>
    <n v="2022"/>
    <s v="Q4"/>
    <s v="Q4-2022"/>
    <x v="114"/>
    <x v="134"/>
    <s v="."/>
    <s v="West Midlands"/>
    <s v="stage_missing"/>
    <n v="52"/>
    <n v="0.67308000000000001"/>
  </r>
  <r>
    <s v="NAoPri_cohort"/>
    <n v="2023"/>
    <s v="Q1"/>
    <s v="Q1-2023"/>
    <x v="114"/>
    <x v="134"/>
    <s v="."/>
    <s v="West Midlands"/>
    <s v="stage_missing"/>
    <n v="39"/>
    <n v="0.64102999999999999"/>
  </r>
  <r>
    <s v="NAoPri_cohort"/>
    <n v="2018"/>
    <s v="Q1"/>
    <s v="Q1-2018"/>
    <x v="115"/>
    <x v="135"/>
    <s v="."/>
    <s v="Humber, Coast and Vale"/>
    <s v="stage_missing"/>
    <n v="121"/>
    <n v="0.89256000000000002"/>
  </r>
  <r>
    <s v="NAoPri_cohort"/>
    <n v="2018"/>
    <s v="Q2"/>
    <s v="Q2-2018"/>
    <x v="115"/>
    <x v="135"/>
    <s v="."/>
    <s v="Humber, Coast and Vale"/>
    <s v="stage_missing"/>
    <n v="168"/>
    <n v="0.88690000000000002"/>
  </r>
  <r>
    <s v="NAoPri_cohort"/>
    <n v="2018"/>
    <s v="Q3"/>
    <s v="Q3-2018"/>
    <x v="115"/>
    <x v="135"/>
    <s v="."/>
    <s v="Humber, Coast and Vale"/>
    <s v="stage_missing"/>
    <n v="142"/>
    <n v="0.94366000000000005"/>
  </r>
  <r>
    <s v="NAoPri_cohort"/>
    <n v="2018"/>
    <s v="Q4"/>
    <s v="Q4-2018"/>
    <x v="115"/>
    <x v="135"/>
    <s v="."/>
    <s v="Humber, Coast and Vale"/>
    <s v="stage_missing"/>
    <n v="148"/>
    <n v="0.97972999999999999"/>
  </r>
  <r>
    <s v="NAoPri_cohort"/>
    <n v="2019"/>
    <s v="Q1"/>
    <s v="Q1-2019"/>
    <x v="115"/>
    <x v="135"/>
    <s v="."/>
    <s v="Humber, Coast and Vale"/>
    <s v="stage_missing"/>
    <n v="136"/>
    <n v="0.97058999999999995"/>
  </r>
  <r>
    <s v="NAoPri_cohort"/>
    <n v="2019"/>
    <s v="Q2"/>
    <s v="Q2-2019"/>
    <x v="115"/>
    <x v="135"/>
    <s v="."/>
    <s v="Humber, Coast and Vale"/>
    <s v="stage_missing"/>
    <n v="137"/>
    <n v="0.89781"/>
  </r>
  <r>
    <s v="NAoPri_cohort"/>
    <n v="2019"/>
    <s v="Q3"/>
    <s v="Q3-2019"/>
    <x v="115"/>
    <x v="135"/>
    <s v="."/>
    <s v="Humber, Coast and Vale"/>
    <s v="stage_missing"/>
    <n v="146"/>
    <n v="0.93150999999999995"/>
  </r>
  <r>
    <s v="NAoPri_cohort"/>
    <n v="2019"/>
    <s v="Q4"/>
    <s v="Q4-2019"/>
    <x v="115"/>
    <x v="135"/>
    <s v="."/>
    <s v="Humber, Coast and Vale"/>
    <s v="stage_missing"/>
    <n v="108"/>
    <n v="0.87963000000000002"/>
  </r>
  <r>
    <s v="NAoPri_cohort"/>
    <n v="2020"/>
    <s v="Q1"/>
    <s v="Q1-2020"/>
    <x v="115"/>
    <x v="135"/>
    <s v="."/>
    <s v="Humber, Coast and Vale"/>
    <s v="stage_missing"/>
    <n v="142"/>
    <n v="0.90844999999999998"/>
  </r>
  <r>
    <s v="NAoPri_cohort"/>
    <n v="2020"/>
    <s v="Q2"/>
    <s v="Q2-2020"/>
    <x v="115"/>
    <x v="135"/>
    <s v="."/>
    <s v="Humber, Coast and Vale"/>
    <s v="stage_missing"/>
    <n v="72"/>
    <n v="0.75"/>
  </r>
  <r>
    <s v="NAoPri_cohort"/>
    <n v="2020"/>
    <s v="Q3"/>
    <s v="Q3-2020"/>
    <x v="115"/>
    <x v="135"/>
    <s v="."/>
    <s v="Humber, Coast and Vale"/>
    <s v="stage_missing"/>
    <n v="102"/>
    <n v="0.80391999999999997"/>
  </r>
  <r>
    <s v="NAoPri_cohort"/>
    <n v="2020"/>
    <s v="Q4"/>
    <s v="Q4-2020"/>
    <x v="115"/>
    <x v="135"/>
    <s v="."/>
    <s v="Humber, Coast and Vale"/>
    <s v="stage_missing"/>
    <n v="135"/>
    <n v="0.87407000000000001"/>
  </r>
  <r>
    <s v="NAoPri_cohort"/>
    <n v="2021"/>
    <s v="Q1"/>
    <s v="Q1-2021"/>
    <x v="115"/>
    <x v="135"/>
    <s v="."/>
    <s v="Humber, Coast and Vale"/>
    <s v="stage_missing"/>
    <n v="133"/>
    <n v="0.85714000000000001"/>
  </r>
  <r>
    <s v="NAoPri_cohort"/>
    <n v="2021"/>
    <s v="Q2"/>
    <s v="Q2-2021"/>
    <x v="115"/>
    <x v="135"/>
    <s v="."/>
    <s v="Humber, Coast and Vale"/>
    <s v="stage_missing"/>
    <n v="162"/>
    <n v="0.84567999999999999"/>
  </r>
  <r>
    <s v="NAoPri_cohort"/>
    <n v="2021"/>
    <s v="Q3"/>
    <s v="Q3-2021"/>
    <x v="115"/>
    <x v="135"/>
    <s v="."/>
    <s v="Humber, Coast and Vale"/>
    <s v="stage_missing"/>
    <n v="141"/>
    <n v="0.95745000000000002"/>
  </r>
  <r>
    <s v="NAoPri_cohort"/>
    <n v="2021"/>
    <s v="Q4"/>
    <s v="Q4-2021"/>
    <x v="115"/>
    <x v="135"/>
    <s v="."/>
    <s v="Humber, Coast and Vale"/>
    <s v="stage_missing"/>
    <n v="131"/>
    <n v="0.91603000000000001"/>
  </r>
  <r>
    <s v="NAoPri_cohort"/>
    <n v="2022"/>
    <s v="Q1"/>
    <s v="Q1-2022"/>
    <x v="115"/>
    <x v="135"/>
    <s v="."/>
    <s v="Humber, Coast and Vale"/>
    <s v="stage_missing"/>
    <n v="146"/>
    <n v="0.91781000000000001"/>
  </r>
  <r>
    <s v="NAoPri_cohort"/>
    <n v="2022"/>
    <s v="Q2"/>
    <s v="Q2-2022"/>
    <x v="115"/>
    <x v="135"/>
    <s v="."/>
    <s v="Humber, Coast and Vale"/>
    <s v="stage_missing"/>
    <n v="167"/>
    <n v="0.96406999999999998"/>
  </r>
  <r>
    <s v="NAoPri_cohort"/>
    <n v="2022"/>
    <s v="Q3"/>
    <s v="Q3-2022"/>
    <x v="115"/>
    <x v="135"/>
    <s v="."/>
    <s v="Humber, Coast and Vale"/>
    <s v="stage_missing"/>
    <n v="139"/>
    <n v="0.93525000000000003"/>
  </r>
  <r>
    <s v="NAoPri_cohort"/>
    <n v="2022"/>
    <s v="Q4"/>
    <s v="Q4-2022"/>
    <x v="115"/>
    <x v="135"/>
    <s v="."/>
    <s v="Humber, Coast and Vale"/>
    <s v="stage_missing"/>
    <n v="138"/>
    <n v="0.91303999999999996"/>
  </r>
  <r>
    <s v="NAoPri_cohort"/>
    <n v="2023"/>
    <s v="Q1"/>
    <s v="Q1-2023"/>
    <x v="115"/>
    <x v="135"/>
    <s v="."/>
    <s v="Humber, Coast and Vale"/>
    <s v="stage_missing"/>
    <n v="146"/>
    <n v="0.96575"/>
  </r>
  <r>
    <m/>
    <m/>
    <m/>
    <m/>
    <x v="116"/>
    <x v="136"/>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36">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722452-6FA6-4702-BDDF-87A815991040}" name="PivotTable4" cacheId="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T100:U238" firstHeaderRow="1" firstDataRow="1" firstDataCol="2"/>
  <pivotFields count="11">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7">
        <item x="28"/>
        <item x="51"/>
        <item x="99"/>
        <item x="40"/>
        <item x="4"/>
        <item x="49"/>
        <item x="79"/>
        <item x="93"/>
        <item x="8"/>
        <item x="56"/>
        <item x="77"/>
        <item x="62"/>
        <item x="37"/>
        <item x="44"/>
        <item x="20"/>
        <item x="106"/>
        <item x="111"/>
        <item x="53"/>
        <item x="54"/>
        <item x="5"/>
        <item x="115"/>
        <item x="36"/>
        <item x="0"/>
        <item x="72"/>
        <item x="80"/>
        <item x="57"/>
        <item x="25"/>
        <item x="29"/>
        <item x="75"/>
        <item x="48"/>
        <item x="2"/>
        <item x="3"/>
        <item x="73"/>
        <item x="14"/>
        <item x="64"/>
        <item x="41"/>
        <item x="109"/>
        <item x="11"/>
        <item x="87"/>
        <item x="76"/>
        <item x="96"/>
        <item x="84"/>
        <item x="70"/>
        <item x="74"/>
        <item x="34"/>
        <item x="47"/>
        <item x="17"/>
        <item x="90"/>
        <item x="89"/>
        <item x="105"/>
        <item x="66"/>
        <item x="22"/>
        <item x="15"/>
        <item x="43"/>
        <item x="85"/>
        <item x="100"/>
        <item x="98"/>
        <item x="110"/>
        <item x="81"/>
        <item x="114"/>
        <item x="31"/>
        <item x="59"/>
        <item x="7"/>
        <item x="92"/>
        <item x="33"/>
        <item x="35"/>
        <item x="18"/>
        <item x="21"/>
        <item x="61"/>
        <item x="42"/>
        <item x="65"/>
        <item x="82"/>
        <item x="19"/>
        <item x="52"/>
        <item x="78"/>
        <item x="12"/>
        <item x="71"/>
        <item x="30"/>
        <item x="46"/>
        <item x="113"/>
        <item x="97"/>
        <item x="95"/>
        <item x="58"/>
        <item x="32"/>
        <item x="67"/>
        <item x="102"/>
        <item x="69"/>
        <item x="1"/>
        <item x="91"/>
        <item x="88"/>
        <item x="104"/>
        <item x="60"/>
        <item x="23"/>
        <item x="63"/>
        <item x="38"/>
        <item x="94"/>
        <item x="103"/>
        <item x="50"/>
        <item x="108"/>
        <item x="27"/>
        <item x="112"/>
        <item x="107"/>
        <item x="10"/>
        <item x="68"/>
        <item x="26"/>
        <item x="55"/>
        <item x="83"/>
        <item x="6"/>
        <item x="45"/>
        <item x="16"/>
        <item x="9"/>
        <item x="24"/>
        <item x="86"/>
        <item x="39"/>
        <item x="101"/>
        <item x="13"/>
        <item x="116"/>
      </items>
    </pivotField>
    <pivotField axis="axisRow" compact="0" outline="0" showAll="0" sortType="ascending" defaultSubtotal="0">
      <items count="139">
        <item x="0"/>
        <item x="1"/>
        <item x="2"/>
        <item x="3"/>
        <item x="4"/>
        <item x="5"/>
        <item x="6"/>
        <item x="7"/>
        <item x="8"/>
        <item x="9"/>
        <item x="10"/>
        <item x="11"/>
        <item x="12"/>
        <item x="13"/>
        <item x="14"/>
        <item x="15"/>
        <item x="16"/>
        <item x="17"/>
        <item x="18"/>
        <item x="19"/>
        <item x="20"/>
        <item x="21"/>
        <item x="28"/>
        <item x="22"/>
        <item x="23"/>
        <item x="24"/>
        <item x="25"/>
        <item x="29"/>
        <item x="30"/>
        <item x="26"/>
        <item x="27"/>
        <item x="31"/>
        <item x="32"/>
        <item x="33"/>
        <item x="34"/>
        <item x="35"/>
        <item x="36"/>
        <item x="37"/>
        <item x="38"/>
        <item x="39"/>
        <item x="40"/>
        <item x="41"/>
        <item x="42"/>
        <item m="1" x="137"/>
        <item x="43"/>
        <item x="44"/>
        <item x="45"/>
        <item x="46"/>
        <item x="47"/>
        <item x="48"/>
        <item x="49"/>
        <item x="50"/>
        <item x="52"/>
        <item x="51"/>
        <item x="53"/>
        <item x="54"/>
        <item x="55"/>
        <item x="56"/>
        <item x="57"/>
        <item x="58"/>
        <item x="59"/>
        <item x="60"/>
        <item x="63"/>
        <item x="61"/>
        <item x="62"/>
        <item x="64"/>
        <item x="65"/>
        <item x="66"/>
        <item x="67"/>
        <item x="68"/>
        <item x="69"/>
        <item x="70"/>
        <item x="71"/>
        <item x="72"/>
        <item x="73"/>
        <item x="74"/>
        <item x="75"/>
        <item x="76"/>
        <item x="77"/>
        <item x="78"/>
        <item x="79"/>
        <item x="80"/>
        <item x="81"/>
        <item x="82"/>
        <item x="83"/>
        <item m="1" x="138"/>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9"/>
        <item x="120"/>
        <item x="121"/>
        <item x="122"/>
        <item x="117"/>
        <item x="118"/>
        <item x="123"/>
        <item x="124"/>
        <item x="125"/>
        <item x="126"/>
        <item x="84"/>
        <item x="127"/>
        <item x="128"/>
        <item x="129"/>
        <item x="130"/>
        <item x="131"/>
        <item x="132"/>
        <item x="133"/>
        <item x="134"/>
        <item x="135"/>
        <item x="1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4"/>
    <field x="5"/>
  </rowFields>
  <rowItems count="138">
    <i>
      <x/>
      <x v="31"/>
    </i>
    <i>
      <x v="1"/>
      <x v="59"/>
    </i>
    <i>
      <x v="2"/>
      <x v="117"/>
    </i>
    <i>
      <x v="3"/>
      <x v="46"/>
    </i>
    <i>
      <x v="4"/>
      <x v="4"/>
    </i>
    <i>
      <x v="5"/>
      <x v="57"/>
    </i>
    <i>
      <x v="6"/>
      <x v="92"/>
    </i>
    <i>
      <x v="7"/>
      <x v="111"/>
    </i>
    <i>
      <x v="8"/>
      <x v="8"/>
    </i>
    <i>
      <x v="9"/>
      <x v="62"/>
    </i>
    <i>
      <x v="10"/>
      <x v="90"/>
    </i>
    <i>
      <x v="11"/>
      <x v="72"/>
    </i>
    <i>
      <x v="12"/>
      <x v="41"/>
    </i>
    <i>
      <x v="13"/>
      <x v="51"/>
    </i>
    <i>
      <x v="14"/>
      <x v="20"/>
    </i>
    <i>
      <x v="15"/>
      <x v="124"/>
    </i>
    <i>
      <x v="16"/>
      <x v="133"/>
    </i>
    <i>
      <x v="17"/>
      <x v="61"/>
    </i>
    <i>
      <x v="18"/>
      <x v="63"/>
    </i>
    <i>
      <x v="19"/>
      <x v="5"/>
    </i>
    <i>
      <x v="20"/>
      <x v="137"/>
    </i>
    <i>
      <x v="21"/>
      <x v="40"/>
    </i>
    <i>
      <x v="22"/>
      <x/>
    </i>
    <i>
      <x v="23"/>
      <x v="84"/>
    </i>
    <i>
      <x v="24"/>
      <x v="93"/>
    </i>
    <i>
      <x v="25"/>
      <x v="65"/>
    </i>
    <i>
      <x v="26"/>
      <x v="29"/>
    </i>
    <i>
      <x v="27"/>
      <x v="32"/>
    </i>
    <i>
      <x v="28"/>
      <x v="88"/>
    </i>
    <i>
      <x v="29"/>
      <x v="56"/>
    </i>
    <i>
      <x v="30"/>
      <x v="2"/>
    </i>
    <i>
      <x v="31"/>
      <x v="3"/>
    </i>
    <i>
      <x v="32"/>
      <x v="86"/>
    </i>
    <i>
      <x v="33"/>
      <x v="14"/>
    </i>
    <i>
      <x v="34"/>
      <x v="74"/>
    </i>
    <i>
      <x v="35"/>
      <x v="47"/>
    </i>
    <i>
      <x v="36"/>
      <x v="130"/>
    </i>
    <i>
      <x v="37"/>
      <x v="11"/>
    </i>
    <i>
      <x v="38"/>
      <x v="100"/>
    </i>
    <i>
      <x v="39"/>
      <x v="89"/>
    </i>
    <i>
      <x v="40"/>
      <x v="114"/>
    </i>
    <i>
      <x v="41"/>
      <x v="97"/>
    </i>
    <i>
      <x v="42"/>
      <x v="82"/>
    </i>
    <i>
      <x v="43"/>
      <x v="87"/>
    </i>
    <i>
      <x v="44"/>
      <x v="38"/>
    </i>
    <i>
      <x v="45"/>
      <x v="55"/>
    </i>
    <i>
      <x v="46"/>
      <x v="17"/>
    </i>
    <i>
      <x v="47"/>
      <x v="106"/>
    </i>
    <i>
      <x v="48"/>
      <x v="104"/>
    </i>
    <i>
      <x v="49"/>
      <x v="121"/>
    </i>
    <i>
      <x v="50"/>
      <x v="77"/>
    </i>
    <i>
      <x v="51"/>
      <x v="23"/>
    </i>
    <i>
      <x v="52"/>
      <x v="15"/>
    </i>
    <i>
      <x v="53"/>
      <x v="50"/>
    </i>
    <i>
      <x v="54"/>
      <x v="98"/>
    </i>
    <i>
      <x v="55"/>
      <x v="122"/>
    </i>
    <i>
      <x v="56"/>
      <x v="116"/>
    </i>
    <i>
      <x v="57"/>
      <x v="132"/>
    </i>
    <i>
      <x v="58"/>
      <x v="94"/>
    </i>
    <i>
      <x v="59"/>
      <x v="136"/>
    </i>
    <i>
      <x v="60"/>
      <x v="34"/>
    </i>
    <i>
      <x v="61"/>
      <x v="67"/>
    </i>
    <i>
      <x v="62"/>
      <x v="7"/>
    </i>
    <i>
      <x v="63"/>
      <x v="109"/>
    </i>
    <i>
      <x v="64"/>
      <x v="36"/>
    </i>
    <i>
      <x v="65"/>
      <x v="39"/>
    </i>
    <i>
      <x v="66"/>
      <x v="18"/>
    </i>
    <i>
      <x v="67"/>
      <x v="21"/>
    </i>
    <i>
      <x v="68"/>
      <x v="70"/>
    </i>
    <i>
      <x v="69"/>
      <x v="49"/>
    </i>
    <i>
      <x v="70"/>
      <x v="75"/>
    </i>
    <i>
      <x v="71"/>
      <x v="95"/>
    </i>
    <i>
      <x v="72"/>
      <x v="19"/>
    </i>
    <i>
      <x v="73"/>
      <x v="60"/>
    </i>
    <i>
      <x v="74"/>
      <x v="91"/>
    </i>
    <i>
      <x v="75"/>
      <x v="12"/>
    </i>
    <i>
      <x v="76"/>
      <x v="83"/>
    </i>
    <i>
      <x v="77"/>
      <x v="33"/>
    </i>
    <i>
      <x v="78"/>
      <x v="54"/>
    </i>
    <i>
      <x v="79"/>
      <x v="135"/>
    </i>
    <i>
      <x v="80"/>
      <x v="115"/>
    </i>
    <i>
      <x v="81"/>
      <x v="113"/>
    </i>
    <i>
      <x v="82"/>
      <x v="66"/>
    </i>
    <i>
      <x v="83"/>
      <x v="35"/>
    </i>
    <i>
      <x v="84"/>
      <x v="78"/>
    </i>
    <i>
      <x v="85"/>
      <x v="118"/>
    </i>
    <i>
      <x v="86"/>
      <x v="80"/>
    </i>
    <i>
      <x v="87"/>
      <x v="1"/>
    </i>
    <i>
      <x v="88"/>
      <x v="108"/>
    </i>
    <i>
      <x v="89"/>
      <x v="103"/>
    </i>
    <i>
      <x v="90"/>
      <x v="120"/>
    </i>
    <i>
      <x v="91"/>
      <x v="68"/>
    </i>
    <i>
      <x v="92"/>
      <x v="24"/>
    </i>
    <i>
      <x v="93"/>
      <x v="73"/>
    </i>
    <i>
      <x v="94"/>
      <x v="42"/>
    </i>
    <i>
      <x v="95"/>
      <x v="112"/>
    </i>
    <i>
      <x v="96"/>
      <x v="119"/>
    </i>
    <i>
      <x v="97"/>
      <x v="58"/>
    </i>
    <i>
      <x v="98"/>
      <x v="127"/>
    </i>
    <i>
      <x v="99"/>
      <x v="22"/>
    </i>
    <i>
      <x v="100"/>
      <x v="134"/>
    </i>
    <i>
      <x v="101"/>
      <x v="125"/>
    </i>
    <i>
      <x v="102"/>
      <x v="10"/>
    </i>
    <i>
      <x v="103"/>
      <x v="79"/>
    </i>
    <i>
      <x v="104"/>
      <x v="30"/>
    </i>
    <i>
      <x v="105"/>
      <x v="64"/>
    </i>
    <i>
      <x v="106"/>
      <x v="96"/>
    </i>
    <i>
      <x v="107"/>
      <x v="6"/>
    </i>
    <i>
      <x v="108"/>
      <x v="53"/>
    </i>
    <i>
      <x v="109"/>
      <x v="16"/>
    </i>
    <i>
      <x v="110"/>
      <x v="9"/>
    </i>
    <i>
      <x v="111"/>
      <x v="25"/>
    </i>
    <i>
      <x v="112"/>
      <x v="99"/>
    </i>
    <i>
      <x v="113"/>
      <x v="45"/>
    </i>
    <i>
      <x v="114"/>
      <x v="123"/>
    </i>
    <i>
      <x v="115"/>
      <x v="13"/>
    </i>
    <i r="1">
      <x v="26"/>
    </i>
    <i r="1">
      <x v="27"/>
    </i>
    <i r="1">
      <x v="28"/>
    </i>
    <i r="1">
      <x v="37"/>
    </i>
    <i r="1">
      <x v="44"/>
    </i>
    <i r="1">
      <x v="48"/>
    </i>
    <i r="1">
      <x v="52"/>
    </i>
    <i r="1">
      <x v="69"/>
    </i>
    <i r="1">
      <x v="71"/>
    </i>
    <i r="1">
      <x v="76"/>
    </i>
    <i r="1">
      <x v="81"/>
    </i>
    <i r="1">
      <x v="101"/>
    </i>
    <i r="1">
      <x v="102"/>
    </i>
    <i r="1">
      <x v="105"/>
    </i>
    <i r="1">
      <x v="107"/>
    </i>
    <i r="1">
      <x v="110"/>
    </i>
    <i r="1">
      <x v="126"/>
    </i>
    <i r="1">
      <x v="128"/>
    </i>
    <i r="1">
      <x v="129"/>
    </i>
    <i r="1">
      <x v="131"/>
    </i>
    <i>
      <x v="116"/>
      <x v="13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2C07257-BCCB-4740-9716-846C57882E78}" name="PivotTable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C101:BC217" firstHeaderRow="1" firstDataRow="1" firstDataCol="1"/>
  <pivotFields count="1">
    <pivotField axis="axisRow" showAll="0">
      <items count="116">
        <item x="108"/>
        <item x="80"/>
        <item x="46"/>
        <item x="75"/>
        <item x="47"/>
        <item x="21"/>
        <item x="38"/>
        <item x="27"/>
        <item x="109"/>
        <item x="86"/>
        <item x="110"/>
        <item x="14"/>
        <item x="59"/>
        <item x="76"/>
        <item x="0"/>
        <item x="48"/>
        <item x="60"/>
        <item x="34"/>
        <item x="77"/>
        <item x="90"/>
        <item x="96"/>
        <item x="22"/>
        <item x="1"/>
        <item x="35"/>
        <item x="39"/>
        <item x="15"/>
        <item x="81"/>
        <item x="82"/>
        <item x="49"/>
        <item x="97"/>
        <item x="67"/>
        <item x="87"/>
        <item x="72"/>
        <item x="91"/>
        <item x="111"/>
        <item x="61"/>
        <item x="31"/>
        <item x="62"/>
        <item x="92"/>
        <item x="16"/>
        <item x="7"/>
        <item x="73"/>
        <item x="63"/>
        <item x="40"/>
        <item x="112"/>
        <item x="74"/>
        <item x="2"/>
        <item x="64"/>
        <item x="36"/>
        <item x="28"/>
        <item x="37"/>
        <item x="3"/>
        <item x="23"/>
        <item x="4"/>
        <item x="113"/>
        <item x="24"/>
        <item x="50"/>
        <item x="17"/>
        <item x="68"/>
        <item x="51"/>
        <item x="42"/>
        <item x="52"/>
        <item x="18"/>
        <item x="8"/>
        <item x="32"/>
        <item x="53"/>
        <item x="9"/>
        <item x="88"/>
        <item x="93"/>
        <item x="25"/>
        <item x="19"/>
        <item x="78"/>
        <item x="89"/>
        <item x="55"/>
        <item x="56"/>
        <item x="43"/>
        <item x="65"/>
        <item x="83"/>
        <item x="69"/>
        <item x="98"/>
        <item x="70"/>
        <item x="99"/>
        <item x="79"/>
        <item x="10"/>
        <item x="100"/>
        <item x="71"/>
        <item x="54"/>
        <item x="101"/>
        <item x="66"/>
        <item x="84"/>
        <item x="29"/>
        <item x="57"/>
        <item x="11"/>
        <item x="44"/>
        <item x="94"/>
        <item x="102"/>
        <item x="103"/>
        <item x="95"/>
        <item x="12"/>
        <item x="13"/>
        <item x="41"/>
        <item x="104"/>
        <item x="58"/>
        <item x="85"/>
        <item x="105"/>
        <item x="5"/>
        <item x="26"/>
        <item x="20"/>
        <item x="45"/>
        <item x="6"/>
        <item x="106"/>
        <item x="30"/>
        <item x="107"/>
        <item x="33"/>
        <item x="114"/>
        <item t="default"/>
      </items>
    </pivotField>
  </pivotFields>
  <rowFields count="1">
    <field x="0"/>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3F1D27-1636-4DAA-AA03-C6BFB58400B1}" name="PivotTable4"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T100:U237" firstHeaderRow="1" firstDataRow="1" firstDataCol="2"/>
  <pivotFields count="11">
    <pivotField compact="0" outline="0" showAll="0" defaultSubtotal="0"/>
    <pivotField compact="0" outline="0" showAll="0" defaultSubtotal="0"/>
    <pivotField compact="0" outline="0" showAll="0" defaultSubtotal="0"/>
    <pivotField compact="0" outline="0" subtotalTop="0" showAll="0" defaultSubtotal="0"/>
    <pivotField axis="axisRow" compact="0" outline="0" subtotalTop="0" showAll="0" defaultSubtotal="0">
      <items count="136">
        <item x="13"/>
        <item x="126"/>
        <item x="99"/>
        <item x="46"/>
        <item x="104"/>
        <item x="79"/>
        <item x="123"/>
        <item x="51"/>
        <item x="125"/>
        <item x="102"/>
        <item x="42"/>
        <item x="67"/>
        <item x="69"/>
        <item x="74"/>
        <item x="128"/>
        <item x="25"/>
        <item x="36"/>
        <item x="98"/>
        <item x="107"/>
        <item x="29"/>
        <item x="30"/>
        <item x="57"/>
        <item x="114"/>
        <item x="44"/>
        <item x="4"/>
        <item x="55"/>
        <item x="89"/>
        <item x="108"/>
        <item x="8"/>
        <item x="62"/>
        <item x="87"/>
        <item x="70"/>
        <item x="40"/>
        <item x="49"/>
        <item x="20"/>
        <item x="121"/>
        <item x="130"/>
        <item x="59"/>
        <item x="60"/>
        <item x="5"/>
        <item x="134"/>
        <item x="39"/>
        <item x="0"/>
        <item x="82"/>
        <item x="90"/>
        <item x="63"/>
        <item x="26"/>
        <item x="31"/>
        <item x="85"/>
        <item x="54"/>
        <item x="2"/>
        <item x="3"/>
        <item x="83"/>
        <item x="14"/>
        <item x="72"/>
        <item x="45"/>
        <item x="127"/>
        <item x="11"/>
        <item x="97"/>
        <item x="86"/>
        <item x="111"/>
        <item x="94"/>
        <item x="80"/>
        <item x="84"/>
        <item x="37"/>
        <item x="53"/>
        <item x="17"/>
        <item x="103"/>
        <item x="101"/>
        <item x="120"/>
        <item x="75"/>
        <item x="22"/>
        <item x="15"/>
        <item x="48"/>
        <item x="95"/>
        <item x="115"/>
        <item x="113"/>
        <item x="129"/>
        <item x="91"/>
        <item x="133"/>
        <item x="33"/>
        <item x="65"/>
        <item x="7"/>
        <item x="106"/>
        <item x="35"/>
        <item x="38"/>
        <item x="18"/>
        <item x="21"/>
        <item x="68"/>
        <item x="47"/>
        <item x="73"/>
        <item x="92"/>
        <item x="19"/>
        <item x="58"/>
        <item x="88"/>
        <item x="12"/>
        <item x="81"/>
        <item x="32"/>
        <item x="52"/>
        <item x="132"/>
        <item x="112"/>
        <item x="110"/>
        <item x="64"/>
        <item x="34"/>
        <item x="76"/>
        <item x="117"/>
        <item x="78"/>
        <item x="1"/>
        <item x="105"/>
        <item x="100"/>
        <item x="119"/>
        <item x="66"/>
        <item x="23"/>
        <item x="71"/>
        <item x="41"/>
        <item x="109"/>
        <item x="118"/>
        <item x="56"/>
        <item x="124"/>
        <item x="28"/>
        <item x="131"/>
        <item x="122"/>
        <item x="10"/>
        <item x="77"/>
        <item x="27"/>
        <item x="61"/>
        <item x="93"/>
        <item x="6"/>
        <item x="50"/>
        <item x="16"/>
        <item x="9"/>
        <item x="24"/>
        <item x="96"/>
        <item x="43"/>
        <item x="116"/>
        <item x="135"/>
      </items>
    </pivotField>
    <pivotField axis="axisRow" compact="0" outline="0" subtotalTop="0" showAll="0" defaultSubtotal="0">
      <items count="137">
        <item x="0"/>
        <item x="1"/>
        <item x="2"/>
        <item x="3"/>
        <item x="4"/>
        <item x="5"/>
        <item x="6"/>
        <item x="7"/>
        <item x="8"/>
        <item x="9"/>
        <item x="10"/>
        <item x="11"/>
        <item x="12"/>
        <item x="13"/>
        <item x="14"/>
        <item x="15"/>
        <item x="16"/>
        <item x="17"/>
        <item x="18"/>
        <item x="19"/>
        <item x="20"/>
        <item x="21"/>
        <item x="28"/>
        <item x="22"/>
        <item x="23"/>
        <item x="24"/>
        <item x="25"/>
        <item x="29"/>
        <item x="26"/>
        <item x="27"/>
        <item x="30"/>
        <item x="31"/>
        <item x="32"/>
        <item x="33"/>
        <item x="34"/>
        <item x="35"/>
        <item x="36"/>
        <item x="37"/>
        <item x="38"/>
        <item x="39"/>
        <item x="40"/>
        <item x="41"/>
        <item m="1" x="136"/>
        <item x="43"/>
        <item x="44"/>
        <item x="45"/>
        <item x="46"/>
        <item x="47"/>
        <item x="48"/>
        <item x="49"/>
        <item x="51"/>
        <item x="50"/>
        <item x="52"/>
        <item x="53"/>
        <item x="54"/>
        <item x="55"/>
        <item x="56"/>
        <item x="57"/>
        <item x="58"/>
        <item x="59"/>
        <item x="62"/>
        <item x="60"/>
        <item x="61"/>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7"/>
        <item x="118"/>
        <item x="119"/>
        <item x="120"/>
        <item x="115"/>
        <item x="116"/>
        <item x="121"/>
        <item x="122"/>
        <item x="123"/>
        <item x="124"/>
        <item x="125"/>
        <item x="126"/>
        <item x="127"/>
        <item x="128"/>
        <item x="129"/>
        <item x="130"/>
        <item x="131"/>
        <item x="132"/>
        <item x="133"/>
        <item x="134"/>
        <item x="135"/>
        <item x="42"/>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s>
  <rowFields count="2">
    <field x="4"/>
    <field x="5"/>
  </rowFields>
  <rowItems count="137">
    <i>
      <x/>
      <x v="13"/>
    </i>
    <i>
      <x v="1"/>
      <x v="126"/>
    </i>
    <i>
      <x v="2"/>
      <x v="99"/>
    </i>
    <i>
      <x v="3"/>
      <x v="46"/>
    </i>
    <i>
      <x v="4"/>
      <x v="104"/>
    </i>
    <i>
      <x v="5"/>
      <x v="79"/>
    </i>
    <i>
      <x v="6"/>
      <x v="123"/>
    </i>
    <i>
      <x v="7"/>
      <x v="50"/>
    </i>
    <i>
      <x v="8"/>
      <x v="125"/>
    </i>
    <i>
      <x v="9"/>
      <x v="102"/>
    </i>
    <i>
      <x v="10"/>
      <x v="136"/>
    </i>
    <i>
      <x v="11"/>
      <x v="67"/>
    </i>
    <i>
      <x v="12"/>
      <x v="69"/>
    </i>
    <i>
      <x v="13"/>
      <x v="74"/>
    </i>
    <i>
      <x v="14"/>
      <x v="128"/>
    </i>
    <i>
      <x v="15"/>
      <x v="26"/>
    </i>
    <i>
      <x v="16"/>
      <x v="36"/>
    </i>
    <i>
      <x v="17"/>
      <x v="98"/>
    </i>
    <i>
      <x v="18"/>
      <x v="107"/>
    </i>
    <i>
      <x v="19"/>
      <x v="27"/>
    </i>
    <i>
      <x v="20"/>
      <x v="30"/>
    </i>
    <i>
      <x v="21"/>
      <x v="57"/>
    </i>
    <i>
      <x v="22"/>
      <x v="114"/>
    </i>
    <i>
      <x v="23"/>
      <x v="44"/>
    </i>
    <i>
      <x v="24"/>
      <x v="4"/>
    </i>
    <i>
      <x v="25"/>
      <x v="55"/>
    </i>
    <i>
      <x v="26"/>
      <x v="89"/>
    </i>
    <i>
      <x v="27"/>
      <x v="108"/>
    </i>
    <i>
      <x v="28"/>
      <x v="8"/>
    </i>
    <i>
      <x v="29"/>
      <x v="60"/>
    </i>
    <i>
      <x v="30"/>
      <x v="87"/>
    </i>
    <i>
      <x v="31"/>
      <x v="70"/>
    </i>
    <i>
      <x v="32"/>
      <x v="40"/>
    </i>
    <i>
      <x v="33"/>
      <x v="49"/>
    </i>
    <i>
      <x v="34"/>
      <x v="20"/>
    </i>
    <i>
      <x v="35"/>
      <x v="121"/>
    </i>
    <i>
      <x v="36"/>
      <x v="130"/>
    </i>
    <i>
      <x v="37"/>
      <x v="59"/>
    </i>
    <i>
      <x v="38"/>
      <x v="61"/>
    </i>
    <i>
      <x v="39"/>
      <x v="5"/>
    </i>
    <i>
      <x v="40"/>
      <x v="134"/>
    </i>
    <i>
      <x v="41"/>
      <x v="39"/>
    </i>
    <i>
      <x v="42"/>
      <x/>
    </i>
    <i>
      <x v="43"/>
      <x v="82"/>
    </i>
    <i>
      <x v="44"/>
      <x v="90"/>
    </i>
    <i>
      <x v="45"/>
      <x v="63"/>
    </i>
    <i>
      <x v="46"/>
      <x v="28"/>
    </i>
    <i>
      <x v="47"/>
      <x v="31"/>
    </i>
    <i>
      <x v="48"/>
      <x v="85"/>
    </i>
    <i>
      <x v="49"/>
      <x v="54"/>
    </i>
    <i>
      <x v="50"/>
      <x v="2"/>
    </i>
    <i>
      <x v="51"/>
      <x v="3"/>
    </i>
    <i>
      <x v="52"/>
      <x v="83"/>
    </i>
    <i>
      <x v="53"/>
      <x v="14"/>
    </i>
    <i>
      <x v="54"/>
      <x v="72"/>
    </i>
    <i>
      <x v="55"/>
      <x v="45"/>
    </i>
    <i>
      <x v="56"/>
      <x v="127"/>
    </i>
    <i>
      <x v="57"/>
      <x v="11"/>
    </i>
    <i>
      <x v="58"/>
      <x v="97"/>
    </i>
    <i>
      <x v="59"/>
      <x v="86"/>
    </i>
    <i>
      <x v="60"/>
      <x v="111"/>
    </i>
    <i>
      <x v="61"/>
      <x v="94"/>
    </i>
    <i>
      <x v="62"/>
      <x v="80"/>
    </i>
    <i>
      <x v="63"/>
      <x v="84"/>
    </i>
    <i>
      <x v="64"/>
      <x v="37"/>
    </i>
    <i>
      <x v="65"/>
      <x v="53"/>
    </i>
    <i>
      <x v="66"/>
      <x v="17"/>
    </i>
    <i>
      <x v="67"/>
      <x v="103"/>
    </i>
    <i>
      <x v="68"/>
      <x v="101"/>
    </i>
    <i>
      <x v="69"/>
      <x v="118"/>
    </i>
    <i>
      <x v="70"/>
      <x v="75"/>
    </i>
    <i>
      <x v="71"/>
      <x v="23"/>
    </i>
    <i>
      <x v="72"/>
      <x v="15"/>
    </i>
    <i>
      <x v="73"/>
      <x v="48"/>
    </i>
    <i>
      <x v="74"/>
      <x v="95"/>
    </i>
    <i>
      <x v="75"/>
      <x v="119"/>
    </i>
    <i>
      <x v="76"/>
      <x v="113"/>
    </i>
    <i>
      <x v="77"/>
      <x v="129"/>
    </i>
    <i>
      <x v="78"/>
      <x v="91"/>
    </i>
    <i>
      <x v="79"/>
      <x v="133"/>
    </i>
    <i>
      <x v="80"/>
      <x v="33"/>
    </i>
    <i>
      <x v="81"/>
      <x v="65"/>
    </i>
    <i>
      <x v="82"/>
      <x v="7"/>
    </i>
    <i>
      <x v="83"/>
      <x v="106"/>
    </i>
    <i>
      <x v="84"/>
      <x v="35"/>
    </i>
    <i>
      <x v="85"/>
      <x v="38"/>
    </i>
    <i>
      <x v="86"/>
      <x v="18"/>
    </i>
    <i>
      <x v="87"/>
      <x v="21"/>
    </i>
    <i>
      <x v="88"/>
      <x v="68"/>
    </i>
    <i>
      <x v="89"/>
      <x v="47"/>
    </i>
    <i>
      <x v="90"/>
      <x v="73"/>
    </i>
    <i>
      <x v="91"/>
      <x v="92"/>
    </i>
    <i>
      <x v="92"/>
      <x v="19"/>
    </i>
    <i>
      <x v="93"/>
      <x v="58"/>
    </i>
    <i>
      <x v="94"/>
      <x v="88"/>
    </i>
    <i>
      <x v="95"/>
      <x v="12"/>
    </i>
    <i>
      <x v="96"/>
      <x v="81"/>
    </i>
    <i>
      <x v="97"/>
      <x v="32"/>
    </i>
    <i>
      <x v="98"/>
      <x v="52"/>
    </i>
    <i>
      <x v="99"/>
      <x v="132"/>
    </i>
    <i>
      <x v="100"/>
      <x v="112"/>
    </i>
    <i>
      <x v="101"/>
      <x v="110"/>
    </i>
    <i>
      <x v="102"/>
      <x v="64"/>
    </i>
    <i>
      <x v="103"/>
      <x v="34"/>
    </i>
    <i>
      <x v="104"/>
      <x v="76"/>
    </i>
    <i>
      <x v="105"/>
      <x v="115"/>
    </i>
    <i>
      <x v="106"/>
      <x v="78"/>
    </i>
    <i>
      <x v="107"/>
      <x v="1"/>
    </i>
    <i>
      <x v="108"/>
      <x v="105"/>
    </i>
    <i>
      <x v="109"/>
      <x v="100"/>
    </i>
    <i>
      <x v="110"/>
      <x v="117"/>
    </i>
    <i>
      <x v="111"/>
      <x v="66"/>
    </i>
    <i>
      <x v="112"/>
      <x v="24"/>
    </i>
    <i>
      <x v="113"/>
      <x v="71"/>
    </i>
    <i>
      <x v="114"/>
      <x v="41"/>
    </i>
    <i>
      <x v="115"/>
      <x v="109"/>
    </i>
    <i>
      <x v="116"/>
      <x v="116"/>
    </i>
    <i>
      <x v="117"/>
      <x v="56"/>
    </i>
    <i>
      <x v="118"/>
      <x v="124"/>
    </i>
    <i>
      <x v="119"/>
      <x v="22"/>
    </i>
    <i>
      <x v="120"/>
      <x v="131"/>
    </i>
    <i>
      <x v="121"/>
      <x v="122"/>
    </i>
    <i>
      <x v="122"/>
      <x v="10"/>
    </i>
    <i>
      <x v="123"/>
      <x v="77"/>
    </i>
    <i>
      <x v="124"/>
      <x v="29"/>
    </i>
    <i>
      <x v="125"/>
      <x v="62"/>
    </i>
    <i>
      <x v="126"/>
      <x v="93"/>
    </i>
    <i>
      <x v="127"/>
      <x v="6"/>
    </i>
    <i>
      <x v="128"/>
      <x v="51"/>
    </i>
    <i>
      <x v="129"/>
      <x v="16"/>
    </i>
    <i>
      <x v="130"/>
      <x v="9"/>
    </i>
    <i>
      <x v="131"/>
      <x v="25"/>
    </i>
    <i>
      <x v="132"/>
      <x v="96"/>
    </i>
    <i>
      <x v="133"/>
      <x v="43"/>
    </i>
    <i>
      <x v="134"/>
      <x v="120"/>
    </i>
    <i>
      <x v="135"/>
      <x v="13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ADC999E-2393-4B8E-A6A3-7C4E06A67117}"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D101:BD217" firstHeaderRow="1" firstDataRow="1" firstDataCol="1"/>
  <pivotFields count="1">
    <pivotField axis="axisRow" showAll="0">
      <items count="116">
        <item x="108"/>
        <item x="80"/>
        <item x="46"/>
        <item x="75"/>
        <item x="47"/>
        <item x="21"/>
        <item x="38"/>
        <item x="27"/>
        <item x="109"/>
        <item x="86"/>
        <item x="110"/>
        <item x="14"/>
        <item x="59"/>
        <item x="76"/>
        <item x="0"/>
        <item x="48"/>
        <item x="60"/>
        <item x="34"/>
        <item x="77"/>
        <item x="90"/>
        <item x="96"/>
        <item x="22"/>
        <item x="1"/>
        <item x="35"/>
        <item x="39"/>
        <item x="15"/>
        <item x="81"/>
        <item x="82"/>
        <item x="49"/>
        <item x="97"/>
        <item x="67"/>
        <item x="87"/>
        <item x="72"/>
        <item x="91"/>
        <item x="111"/>
        <item x="61"/>
        <item x="31"/>
        <item x="62"/>
        <item x="92"/>
        <item x="16"/>
        <item x="7"/>
        <item x="73"/>
        <item x="63"/>
        <item x="40"/>
        <item x="112"/>
        <item x="74"/>
        <item x="2"/>
        <item x="64"/>
        <item x="36"/>
        <item x="28"/>
        <item x="37"/>
        <item x="3"/>
        <item x="23"/>
        <item x="4"/>
        <item x="113"/>
        <item x="24"/>
        <item x="50"/>
        <item x="17"/>
        <item x="68"/>
        <item x="51"/>
        <item x="42"/>
        <item x="52"/>
        <item x="18"/>
        <item x="8"/>
        <item x="32"/>
        <item x="53"/>
        <item x="9"/>
        <item x="88"/>
        <item x="93"/>
        <item x="25"/>
        <item x="19"/>
        <item x="78"/>
        <item x="89"/>
        <item x="55"/>
        <item x="56"/>
        <item x="43"/>
        <item x="65"/>
        <item x="83"/>
        <item x="69"/>
        <item x="98"/>
        <item x="70"/>
        <item x="99"/>
        <item x="79"/>
        <item x="10"/>
        <item x="100"/>
        <item x="71"/>
        <item x="54"/>
        <item x="101"/>
        <item x="66"/>
        <item x="84"/>
        <item x="29"/>
        <item x="57"/>
        <item x="11"/>
        <item x="44"/>
        <item x="94"/>
        <item x="102"/>
        <item x="103"/>
        <item x="95"/>
        <item x="12"/>
        <item x="13"/>
        <item x="41"/>
        <item x="104"/>
        <item x="58"/>
        <item x="85"/>
        <item x="105"/>
        <item x="5"/>
        <item x="26"/>
        <item x="20"/>
        <item x="45"/>
        <item x="6"/>
        <item x="106"/>
        <item x="30"/>
        <item x="107"/>
        <item x="33"/>
        <item x="114"/>
        <item t="default"/>
      </items>
    </pivotField>
  </pivotFields>
  <rowFields count="1">
    <field x="0"/>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rustNameList" displayName="TrustNameList" ref="Z100:AA236" totalsRowShown="0" headerRowDxfId="16" dataDxfId="15">
  <autoFilter ref="Z100:AA236" xr:uid="{00000000-0009-0000-0100-000001000000}"/>
  <tableColumns count="2">
    <tableColumn id="1" xr3:uid="{00000000-0010-0000-0000-000001000000}" name="Column1" dataDxfId="14"/>
    <tableColumn id="2" xr3:uid="{09CA427E-259D-409B-AD70-EE6507AAD60A}" name="Column12"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9CA4DB-D85F-4A61-8F81-8FB6DCE224E3}" name="TrustNameList4" displayName="TrustNameList4" ref="Z100:AA236" totalsRowShown="0" headerRowDxfId="12" dataDxfId="11">
  <autoFilter ref="Z100:AA236" xr:uid="{00000000-0009-0000-0100-000001000000}"/>
  <tableColumns count="2">
    <tableColumn id="1" xr3:uid="{CE132853-6CD0-47C9-BFFD-0C36E4AAC176}" name="Column1" dataDxfId="10"/>
    <tableColumn id="2" xr3:uid="{DD895821-C300-409E-B9C9-870E68A76A03}" name="Column12" dataDxfId="9"/>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natcan.org.uk/audits/primary-breast/" TargetMode="External"/><Relationship Id="rId1" Type="http://schemas.openxmlformats.org/officeDocument/2006/relationships/hyperlink" Target="mailto:breastcanceraudits@rcseng.ac.uk"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primary-breast/"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nabcop.org.uk/publications/secondary-care-administrative-records-frailty-scarf-inde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nhs.uk/ndrs/data/data-sets/rcrd" TargetMode="External"/><Relationship Id="rId2" Type="http://schemas.openxmlformats.org/officeDocument/2006/relationships/hyperlink" Target="https://twitter.com/NAoPri_news" TargetMode="External"/><Relationship Id="rId1" Type="http://schemas.openxmlformats.org/officeDocument/2006/relationships/hyperlink" Target="mailto:breastcanceraudits@rcseng.ac.uk"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natcan.org.uk/audits/primary-breas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7" Type="http://schemas.openxmlformats.org/officeDocument/2006/relationships/drawing" Target="../drawings/drawing3.xml"/><Relationship Id="rId2" Type="http://schemas.openxmlformats.org/officeDocument/2006/relationships/hyperlink" Target="https://twitter.com/NAoPri_news" TargetMode="External"/><Relationship Id="rId1" Type="http://schemas.openxmlformats.org/officeDocument/2006/relationships/hyperlink" Target="mailto:breastcanceraudits@rcseng.ac.uk" TargetMode="External"/><Relationship Id="rId6" Type="http://schemas.openxmlformats.org/officeDocument/2006/relationships/printerSettings" Target="../printerSettings/printerSettings3.bin"/><Relationship Id="rId5" Type="http://schemas.openxmlformats.org/officeDocument/2006/relationships/hyperlink" Target="https://www.natcan.org.uk/resources/key-cosd-data-items-2023-2024/" TargetMode="External"/><Relationship Id="rId4" Type="http://schemas.openxmlformats.org/officeDocument/2006/relationships/hyperlink" Target="https://www.natcan.org.uk/faqs/faqs-for-professional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mailto:breastcanceraudits@rcseng.ac.uk" TargetMode="External"/><Relationship Id="rId1" Type="http://schemas.openxmlformats.org/officeDocument/2006/relationships/hyperlink" Target="https://twitter.com/NAoPri_new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atcan.org.uk/audits/primary-breast/" TargetMode="External"/><Relationship Id="rId2" Type="http://schemas.openxmlformats.org/officeDocument/2006/relationships/hyperlink" Target="mailto:breastcanceraudits@rcseng.ac.uk" TargetMode="External"/><Relationship Id="rId1" Type="http://schemas.openxmlformats.org/officeDocument/2006/relationships/hyperlink" Target="https://twitter.com/NAoPri_news"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2" Type="http://schemas.openxmlformats.org/officeDocument/2006/relationships/hyperlink" Target="https://www.natcan.org.uk/audits/primary-breast/" TargetMode="External"/><Relationship Id="rId1" Type="http://schemas.openxmlformats.org/officeDocument/2006/relationships/hyperlink" Target="mailto:breastcanceraudits@rcseng.ac.uk"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2.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999F6-8280-4D2B-8A24-A894F86E3070}">
  <dimension ref="A1:F17"/>
  <sheetViews>
    <sheetView showGridLines="0" tabSelected="1" zoomScaleNormal="100" zoomScaleSheetLayoutView="160" workbookViewId="0">
      <selection activeCell="D13" sqref="D13:E13"/>
    </sheetView>
  </sheetViews>
  <sheetFormatPr defaultColWidth="9.140625" defaultRowHeight="12.75" x14ac:dyDescent="0.25"/>
  <cols>
    <col min="1" max="1" width="9.140625" style="60"/>
    <col min="2" max="2" width="8.42578125" style="60" customWidth="1"/>
    <col min="3" max="3" width="32.7109375" style="60" customWidth="1"/>
    <col min="4" max="4" width="35.7109375" style="60" customWidth="1"/>
    <col min="5" max="5" width="32.7109375" style="60" customWidth="1"/>
    <col min="6" max="16384" width="9.140625" style="60"/>
  </cols>
  <sheetData>
    <row r="1" spans="1:6" ht="15" x14ac:dyDescent="0.25">
      <c r="A1"/>
      <c r="C1" s="61"/>
      <c r="D1" s="61"/>
      <c r="E1" s="61"/>
    </row>
    <row r="2" spans="1:6" ht="15" customHeight="1" x14ac:dyDescent="0.2">
      <c r="C2" s="110"/>
      <c r="D2" s="116" t="s">
        <v>476</v>
      </c>
      <c r="E2" s="56"/>
      <c r="F2" s="62"/>
    </row>
    <row r="3" spans="1:6" ht="15" customHeight="1" x14ac:dyDescent="0.2">
      <c r="C3" s="110"/>
      <c r="D3" s="116" t="s">
        <v>475</v>
      </c>
      <c r="E3" s="56"/>
      <c r="F3" s="62"/>
    </row>
    <row r="4" spans="1:6" ht="15" customHeight="1" x14ac:dyDescent="0.2">
      <c r="C4" s="111"/>
      <c r="D4" s="133" t="s">
        <v>474</v>
      </c>
      <c r="E4" s="57"/>
      <c r="F4" s="62"/>
    </row>
    <row r="5" spans="1:6" ht="15" x14ac:dyDescent="0.25">
      <c r="C5" s="58"/>
      <c r="D5" s="58"/>
      <c r="E5"/>
    </row>
    <row r="6" spans="1:6" x14ac:dyDescent="0.25">
      <c r="C6" s="58"/>
      <c r="D6" s="58"/>
      <c r="E6" s="58"/>
    </row>
    <row r="7" spans="1:6" ht="13.5" thickBot="1" x14ac:dyDescent="0.3">
      <c r="C7" s="58"/>
      <c r="D7" s="58"/>
      <c r="E7" s="58"/>
    </row>
    <row r="8" spans="1:6" ht="17.100000000000001" customHeight="1" thickBot="1" x14ac:dyDescent="0.3">
      <c r="C8" s="158" t="s">
        <v>503</v>
      </c>
      <c r="D8" s="172" t="s">
        <v>512</v>
      </c>
      <c r="E8" s="173"/>
    </row>
    <row r="9" spans="1:6" ht="17.100000000000001" customHeight="1" thickBot="1" x14ac:dyDescent="0.3">
      <c r="C9" s="158" t="s">
        <v>504</v>
      </c>
      <c r="D9" s="172" t="s">
        <v>514</v>
      </c>
      <c r="E9" s="173"/>
    </row>
    <row r="10" spans="1:6" ht="17.100000000000001" customHeight="1" thickBot="1" x14ac:dyDescent="0.3">
      <c r="C10" s="158" t="s">
        <v>505</v>
      </c>
      <c r="D10" s="172" t="s">
        <v>590</v>
      </c>
      <c r="E10" s="173"/>
    </row>
    <row r="11" spans="1:6" ht="17.100000000000001" customHeight="1" thickBot="1" x14ac:dyDescent="0.3">
      <c r="C11" s="158" t="s">
        <v>506</v>
      </c>
      <c r="D11" s="146" t="s">
        <v>488</v>
      </c>
      <c r="E11" s="147"/>
    </row>
    <row r="12" spans="1:6" ht="32.1" customHeight="1" thickBot="1" x14ac:dyDescent="0.3">
      <c r="C12" s="158" t="s">
        <v>507</v>
      </c>
      <c r="D12" s="172" t="s">
        <v>591</v>
      </c>
      <c r="E12" s="173"/>
    </row>
    <row r="13" spans="1:6" ht="17.100000000000001" customHeight="1" thickBot="1" x14ac:dyDescent="0.3">
      <c r="C13" s="158" t="s">
        <v>508</v>
      </c>
      <c r="D13" s="175">
        <v>45575</v>
      </c>
      <c r="E13" s="176"/>
    </row>
    <row r="14" spans="1:6" ht="17.100000000000001" customHeight="1" thickBot="1" x14ac:dyDescent="0.3">
      <c r="C14" s="158" t="s">
        <v>509</v>
      </c>
      <c r="D14" s="172" t="s">
        <v>635</v>
      </c>
      <c r="E14" s="173"/>
    </row>
    <row r="15" spans="1:6" ht="32.1" customHeight="1" thickBot="1" x14ac:dyDescent="0.3">
      <c r="C15" s="158" t="s">
        <v>510</v>
      </c>
      <c r="D15" s="172" t="s">
        <v>518</v>
      </c>
      <c r="E15" s="173"/>
    </row>
    <row r="16" spans="1:6" ht="17.100000000000001" customHeight="1" thickBot="1" x14ac:dyDescent="0.3">
      <c r="C16" s="158" t="s">
        <v>511</v>
      </c>
      <c r="D16" s="172" t="s">
        <v>513</v>
      </c>
      <c r="E16" s="173"/>
    </row>
    <row r="17" spans="3:5" ht="15" customHeight="1" x14ac:dyDescent="0.25">
      <c r="C17" s="174" t="s">
        <v>515</v>
      </c>
      <c r="D17" s="174"/>
      <c r="E17" s="174"/>
    </row>
  </sheetData>
  <mergeCells count="9">
    <mergeCell ref="D14:E14"/>
    <mergeCell ref="D15:E15"/>
    <mergeCell ref="D16:E16"/>
    <mergeCell ref="C17:E17"/>
    <mergeCell ref="D8:E8"/>
    <mergeCell ref="D9:E9"/>
    <mergeCell ref="D10:E10"/>
    <mergeCell ref="D12:E12"/>
    <mergeCell ref="D13:E13"/>
  </mergeCells>
  <hyperlinks>
    <hyperlink ref="D3" r:id="rId1" display="https://www.natcan.org.uk/audits/primary-breast/           " xr:uid="{2C5A4287-5662-4849-9E5F-0C98979B2ADA}"/>
    <hyperlink ref="D2" r:id="rId2" display="breastcanceraudits@rcseng.ac.uk           " xr:uid="{C1868618-47F3-41F0-8214-B7DC3D9DC1AC}"/>
    <hyperlink ref="D4" r:id="rId3" xr:uid="{179F709B-3BF2-489C-9A0D-309B1AF9138B}"/>
  </hyperlinks>
  <printOptions horizontalCentered="1" vertic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0F0-8E52-4D16-B68A-5115F839E92F}">
  <sheetPr>
    <pageSetUpPr fitToPage="1"/>
  </sheetPr>
  <dimension ref="B1:R86"/>
  <sheetViews>
    <sheetView showGridLines="0" zoomScale="90" zoomScaleNormal="90" zoomScaleSheetLayoutView="175" workbookViewId="0">
      <selection activeCell="C13" sqref="C13"/>
    </sheetView>
  </sheetViews>
  <sheetFormatPr defaultRowHeight="15" x14ac:dyDescent="0.25"/>
  <cols>
    <col min="1" max="1" width="8.7109375" customWidth="1"/>
    <col min="2" max="2" width="8.7109375" style="23" customWidth="1"/>
    <col min="3" max="3" width="87.7109375" style="23" customWidth="1"/>
    <col min="4" max="4" width="4.42578125" style="30" customWidth="1"/>
    <col min="5" max="5" width="4.42578125" customWidth="1"/>
    <col min="6" max="16" width="8.7109375" customWidth="1"/>
    <col min="17" max="18" width="9.28515625" customWidth="1"/>
  </cols>
  <sheetData>
    <row r="1" spans="2:17" x14ac:dyDescent="0.25">
      <c r="C1" s="37"/>
      <c r="D1"/>
      <c r="E1" s="30"/>
      <c r="F1" s="30"/>
      <c r="G1" s="30"/>
      <c r="H1" s="30"/>
      <c r="I1" s="30"/>
      <c r="J1" s="30"/>
      <c r="K1" s="30"/>
    </row>
    <row r="2" spans="2:17" ht="15" customHeight="1" x14ac:dyDescent="0.25">
      <c r="C2" s="209" t="s">
        <v>476</v>
      </c>
      <c r="D2" s="209"/>
      <c r="E2" s="209"/>
      <c r="F2" s="209"/>
      <c r="G2" s="30"/>
      <c r="H2" s="30"/>
      <c r="I2" s="30"/>
      <c r="J2" s="30"/>
      <c r="K2" s="30"/>
    </row>
    <row r="3" spans="2:17" ht="15" customHeight="1" x14ac:dyDescent="0.25">
      <c r="B3"/>
      <c r="C3" s="209" t="s">
        <v>475</v>
      </c>
      <c r="D3" s="209"/>
      <c r="E3" s="209"/>
      <c r="F3" s="209"/>
      <c r="G3" s="30"/>
      <c r="H3" s="30"/>
      <c r="I3" s="30"/>
      <c r="J3" s="30"/>
      <c r="K3" s="30"/>
    </row>
    <row r="4" spans="2:17" ht="15" customHeight="1" x14ac:dyDescent="0.25">
      <c r="B4"/>
      <c r="C4" s="144" t="s">
        <v>516</v>
      </c>
      <c r="D4" s="144"/>
      <c r="E4" s="144"/>
      <c r="F4" s="144"/>
      <c r="G4" s="30"/>
      <c r="H4" s="30"/>
      <c r="I4" s="30"/>
      <c r="J4" s="30"/>
      <c r="K4" s="30"/>
    </row>
    <row r="5" spans="2:17" x14ac:dyDescent="0.25">
      <c r="B5"/>
      <c r="C5" s="132"/>
      <c r="D5" s="132"/>
      <c r="E5" s="132"/>
      <c r="F5" s="132"/>
      <c r="G5" s="30"/>
      <c r="H5" s="30"/>
      <c r="I5" s="30"/>
      <c r="J5" s="30"/>
      <c r="K5" s="30"/>
    </row>
    <row r="6" spans="2:17" x14ac:dyDescent="0.25">
      <c r="B6"/>
      <c r="C6" s="132"/>
      <c r="D6" s="132"/>
      <c r="E6" s="132"/>
      <c r="F6" s="132"/>
      <c r="G6" s="30"/>
      <c r="H6" s="30"/>
      <c r="I6" s="30"/>
      <c r="J6" s="30"/>
      <c r="K6" s="30"/>
    </row>
    <row r="7" spans="2:17" x14ac:dyDescent="0.25">
      <c r="B7"/>
      <c r="C7" s="132"/>
      <c r="D7" s="132"/>
      <c r="E7" s="132"/>
      <c r="F7" s="132"/>
      <c r="G7" s="30"/>
      <c r="H7" s="30"/>
      <c r="I7" s="30"/>
      <c r="J7" s="30"/>
      <c r="K7" s="30"/>
    </row>
    <row r="8" spans="2:17" x14ac:dyDescent="0.25">
      <c r="B8" s="112" t="s">
        <v>77</v>
      </c>
      <c r="C8" s="112"/>
      <c r="F8" s="150"/>
    </row>
    <row r="9" spans="2:17" ht="93.75" customHeight="1" x14ac:dyDescent="0.25">
      <c r="B9" s="97"/>
      <c r="C9" s="159" t="s">
        <v>621</v>
      </c>
      <c r="D9" s="31"/>
      <c r="E9" s="2"/>
      <c r="G9" s="208"/>
      <c r="H9" s="208"/>
      <c r="I9" s="208"/>
      <c r="J9" s="208"/>
      <c r="K9" s="208"/>
      <c r="L9" s="208"/>
      <c r="M9" s="208"/>
      <c r="N9" s="208"/>
      <c r="O9" s="208"/>
      <c r="P9" s="208"/>
      <c r="Q9" s="208"/>
    </row>
    <row r="10" spans="2:17" ht="80.099999999999994" customHeight="1" x14ac:dyDescent="0.25">
      <c r="B10" s="97"/>
      <c r="C10" s="171" t="str">
        <f>"Determining whether a person has primary breast cancer requires 12 months of follow-up in HESAPC data. HESAPC data for this quarterly report was only available up to " &amp; end_date_HES &amp;". Therefore, as people with a diagnosis date from Apr 2023 onwards did not have sufficient follow-up in HESAPC data to determine if metastases had occured, they are not included in the figures below."</f>
        <v>Determining whether a person has primary breast cancer requires 12 months of follow-up in HESAPC data. HESAPC data for this quarterly report was only available up to Mar 2024. Therefore, as people with a diagnosis date from Apr 2023 onwards did not have sufficient follow-up in HESAPC data to determine if metastases had occured, they are not included in the figures below.</v>
      </c>
      <c r="D10" s="31"/>
      <c r="E10" s="2"/>
      <c r="G10" s="208"/>
      <c r="H10" s="208"/>
      <c r="I10" s="208"/>
      <c r="J10" s="208"/>
      <c r="K10" s="208"/>
      <c r="L10" s="208"/>
      <c r="M10" s="208"/>
      <c r="N10" s="208"/>
      <c r="O10" s="208"/>
      <c r="P10" s="208"/>
      <c r="Q10" s="208"/>
    </row>
    <row r="11" spans="2:17" ht="15" customHeight="1" x14ac:dyDescent="0.25">
      <c r="B11" s="21"/>
      <c r="C11" s="32"/>
      <c r="D11" s="31"/>
      <c r="E11" s="2"/>
      <c r="G11" s="31"/>
      <c r="H11" s="31"/>
      <c r="I11" s="31"/>
      <c r="J11" s="31"/>
      <c r="K11" s="31"/>
      <c r="L11" s="31"/>
      <c r="M11" s="31"/>
      <c r="N11" s="31"/>
      <c r="O11" s="31"/>
      <c r="P11" s="31"/>
      <c r="Q11" s="31"/>
    </row>
    <row r="12" spans="2:17" x14ac:dyDescent="0.25">
      <c r="B12" s="32"/>
      <c r="C12" s="21" t="s">
        <v>609</v>
      </c>
      <c r="D12" s="31"/>
      <c r="E12" s="2"/>
      <c r="F12" s="30"/>
      <c r="G12" s="30"/>
      <c r="H12" s="30"/>
      <c r="I12" s="30"/>
      <c r="J12" s="30"/>
      <c r="K12" s="30"/>
    </row>
    <row r="13" spans="2:17" x14ac:dyDescent="0.25">
      <c r="B13" s="32"/>
      <c r="C13" s="96" t="s">
        <v>183</v>
      </c>
      <c r="D13" s="31"/>
      <c r="E13" s="2"/>
      <c r="F13" s="30"/>
      <c r="G13" s="30"/>
      <c r="H13" s="30"/>
      <c r="I13" s="30"/>
      <c r="J13" s="30"/>
      <c r="K13" s="30"/>
    </row>
    <row r="14" spans="2:17" x14ac:dyDescent="0.25">
      <c r="B14" s="32"/>
      <c r="C14" s="32"/>
      <c r="D14" s="31"/>
      <c r="E14" s="2"/>
      <c r="F14" s="30"/>
      <c r="G14" s="30"/>
      <c r="H14" s="30"/>
      <c r="I14" s="30"/>
      <c r="J14" s="30"/>
      <c r="K14" s="30"/>
    </row>
    <row r="15" spans="2:17" ht="30" customHeight="1" x14ac:dyDescent="0.25">
      <c r="B15" s="32"/>
      <c r="C15" s="168" t="str">
        <f>"This selected NHS organisation is within the "&amp; DataIndicators!$U$93&amp; " Cancer Alliance"</f>
        <v>This selected NHS organisation is within the West Yorkshire and Harrogate Cancer Alliance</v>
      </c>
      <c r="D15" s="31"/>
      <c r="E15" s="2"/>
      <c r="F15" s="30"/>
      <c r="G15" s="30"/>
      <c r="H15" s="30"/>
      <c r="I15" s="30"/>
      <c r="J15" s="30"/>
      <c r="K15" s="30"/>
    </row>
    <row r="16" spans="2:17" ht="15.75" customHeight="1" thickBot="1" x14ac:dyDescent="0.3">
      <c r="B16" s="21"/>
      <c r="C16" s="31"/>
      <c r="D16" s="31"/>
      <c r="E16" s="2"/>
    </row>
    <row r="17" spans="2:18" ht="15" customHeight="1" x14ac:dyDescent="0.25">
      <c r="B17" s="38" t="s">
        <v>624</v>
      </c>
      <c r="C17" s="39"/>
      <c r="D17" s="31"/>
      <c r="E17" s="2"/>
      <c r="F17" s="207" t="str">
        <f>C18&amp;" in "&amp;C$13&amp;
" between "&amp;start_date_graph&amp;" and "&amp;end_date_graph</f>
        <v>Percentage of people who have a record of having contact with a Clinical Nurse Specialist (CNS) in Leeds Teaching Hospitals NHS Trust between Apr 2020 and Mar 2023</v>
      </c>
      <c r="G17" s="207"/>
      <c r="H17" s="207"/>
      <c r="I17" s="207"/>
      <c r="J17" s="207"/>
      <c r="K17" s="207"/>
      <c r="L17" s="207"/>
      <c r="M17" s="207"/>
      <c r="N17" s="207"/>
      <c r="O17" s="207"/>
      <c r="P17" s="207"/>
      <c r="Q17" s="207"/>
      <c r="R17" s="108"/>
    </row>
    <row r="18" spans="2:18" x14ac:dyDescent="0.25">
      <c r="B18" s="40"/>
      <c r="C18" s="41" t="s">
        <v>625</v>
      </c>
      <c r="D18" s="32"/>
      <c r="E18" s="2"/>
      <c r="F18" s="207"/>
      <c r="G18" s="207"/>
      <c r="H18" s="207"/>
      <c r="I18" s="207"/>
      <c r="J18" s="207"/>
      <c r="K18" s="207"/>
      <c r="L18" s="207"/>
      <c r="M18" s="207"/>
      <c r="N18" s="207"/>
      <c r="O18" s="207"/>
      <c r="P18" s="207"/>
      <c r="Q18" s="207"/>
      <c r="R18" s="108"/>
    </row>
    <row r="19" spans="2:18" x14ac:dyDescent="0.25">
      <c r="B19" s="40"/>
      <c r="C19" s="42"/>
      <c r="D19" s="31"/>
      <c r="E19" s="2"/>
      <c r="F19" s="2"/>
    </row>
    <row r="20" spans="2:18" x14ac:dyDescent="0.25">
      <c r="B20" s="43" t="s">
        <v>19</v>
      </c>
      <c r="C20" s="42"/>
      <c r="D20" s="31"/>
      <c r="E20" s="2"/>
      <c r="F20" s="2"/>
    </row>
    <row r="21" spans="2:18" x14ac:dyDescent="0.25">
      <c r="B21" s="40"/>
      <c r="C21" s="42" t="s">
        <v>626</v>
      </c>
      <c r="D21" s="31"/>
      <c r="E21" s="2"/>
      <c r="F21" s="2"/>
    </row>
    <row r="22" spans="2:18" x14ac:dyDescent="0.25">
      <c r="B22" s="40"/>
      <c r="C22" s="42"/>
      <c r="D22" s="31"/>
      <c r="E22" s="2"/>
      <c r="F22" s="2"/>
    </row>
    <row r="23" spans="2:18" x14ac:dyDescent="0.25">
      <c r="B23" s="43" t="s">
        <v>20</v>
      </c>
      <c r="C23" s="42"/>
      <c r="D23" s="31"/>
      <c r="E23" s="2"/>
      <c r="F23" s="2"/>
    </row>
    <row r="24" spans="2:18" x14ac:dyDescent="0.25">
      <c r="B24" s="40"/>
      <c r="C24" s="42" t="s">
        <v>479</v>
      </c>
      <c r="D24" s="31"/>
      <c r="E24" s="2"/>
      <c r="F24" s="2"/>
    </row>
    <row r="25" spans="2:18" x14ac:dyDescent="0.25">
      <c r="B25" s="40"/>
      <c r="C25" s="114" t="s">
        <v>462</v>
      </c>
      <c r="D25" s="31"/>
      <c r="E25" s="2"/>
      <c r="F25" s="2"/>
    </row>
    <row r="26" spans="2:18" x14ac:dyDescent="0.25">
      <c r="B26" s="43" t="s">
        <v>43</v>
      </c>
      <c r="C26" s="42"/>
      <c r="D26" s="31"/>
      <c r="E26" s="2"/>
      <c r="F26" s="2"/>
    </row>
    <row r="27" spans="2:18" ht="30" customHeight="1" x14ac:dyDescent="0.25">
      <c r="B27" s="40"/>
      <c r="C27" s="44" t="s">
        <v>443</v>
      </c>
      <c r="D27" s="33"/>
      <c r="E27" s="2"/>
      <c r="F27" s="2" t="s">
        <v>21</v>
      </c>
    </row>
    <row r="28" spans="2:18" x14ac:dyDescent="0.25">
      <c r="B28" s="40"/>
      <c r="C28" s="44"/>
      <c r="D28" s="31"/>
      <c r="E28" s="2"/>
      <c r="F28" s="2"/>
    </row>
    <row r="29" spans="2:18" x14ac:dyDescent="0.25">
      <c r="B29" s="43" t="s">
        <v>23</v>
      </c>
      <c r="C29" s="42"/>
      <c r="D29" s="31"/>
      <c r="E29" s="2"/>
      <c r="F29" s="2"/>
    </row>
    <row r="30" spans="2:18" ht="15" customHeight="1" x14ac:dyDescent="0.25">
      <c r="B30" s="40"/>
      <c r="C30" s="42" t="s">
        <v>24</v>
      </c>
      <c r="E30" s="2"/>
      <c r="F30" s="2"/>
    </row>
    <row r="31" spans="2:18" x14ac:dyDescent="0.25">
      <c r="B31" s="40"/>
      <c r="C31" s="42"/>
      <c r="E31" s="2"/>
      <c r="F31" s="2"/>
    </row>
    <row r="32" spans="2:18" x14ac:dyDescent="0.25">
      <c r="B32" s="43"/>
      <c r="C32" s="42"/>
      <c r="E32" s="2"/>
      <c r="F32" s="2"/>
    </row>
    <row r="33" spans="2:17" x14ac:dyDescent="0.25">
      <c r="B33" s="40"/>
      <c r="C33" s="42"/>
      <c r="E33" s="2"/>
      <c r="F33" s="2"/>
    </row>
    <row r="34" spans="2:17" x14ac:dyDescent="0.25">
      <c r="B34" s="40"/>
      <c r="C34" s="42"/>
      <c r="E34" s="2"/>
      <c r="F34" s="2"/>
    </row>
    <row r="35" spans="2:17" x14ac:dyDescent="0.25">
      <c r="B35" s="40"/>
      <c r="C35" s="42"/>
      <c r="E35" s="2"/>
      <c r="F35" s="2"/>
    </row>
    <row r="36" spans="2:17" x14ac:dyDescent="0.25">
      <c r="B36" s="40"/>
      <c r="C36" s="42"/>
      <c r="E36" s="2"/>
      <c r="F36" s="2"/>
    </row>
    <row r="37" spans="2:17" x14ac:dyDescent="0.25">
      <c r="B37" s="40"/>
      <c r="C37" s="42"/>
      <c r="E37" s="2"/>
      <c r="F37" s="2"/>
    </row>
    <row r="38" spans="2:17" ht="15.75" thickBot="1" x14ac:dyDescent="0.3">
      <c r="B38" s="45"/>
      <c r="C38" s="46"/>
      <c r="E38" s="2"/>
      <c r="F38" s="2"/>
    </row>
    <row r="39" spans="2:17" x14ac:dyDescent="0.25">
      <c r="E39" s="2"/>
      <c r="F39" s="2"/>
    </row>
    <row r="40" spans="2:17" x14ac:dyDescent="0.25">
      <c r="E40" s="2"/>
      <c r="F40" s="2"/>
    </row>
    <row r="41" spans="2:17" ht="15.75" customHeight="1" thickBot="1" x14ac:dyDescent="0.3">
      <c r="E41" s="2"/>
      <c r="F41" s="2"/>
    </row>
    <row r="42" spans="2:17" x14ac:dyDescent="0.25">
      <c r="B42" s="47" t="s">
        <v>576</v>
      </c>
      <c r="C42" s="48"/>
      <c r="E42" s="2"/>
      <c r="F42" s="207" t="str">
        <f>C43&amp;" in "&amp; C$13&amp;
" between "&amp;start_date_graph &amp;" and "&amp;end_date_graph</f>
        <v>Percentage of people receiving breast cancer surgery within 12 months of diagnosis in Leeds Teaching Hospitals NHS Trust between Apr 2020 and Mar 2023</v>
      </c>
      <c r="G42" s="207"/>
      <c r="H42" s="207"/>
      <c r="I42" s="207"/>
      <c r="J42" s="207"/>
      <c r="K42" s="207"/>
      <c r="L42" s="207"/>
      <c r="M42" s="207"/>
      <c r="N42" s="207"/>
      <c r="O42" s="207"/>
      <c r="P42" s="207"/>
      <c r="Q42" s="207"/>
    </row>
    <row r="43" spans="2:17" x14ac:dyDescent="0.25">
      <c r="B43" s="49"/>
      <c r="C43" s="50" t="s">
        <v>575</v>
      </c>
      <c r="E43" s="2"/>
      <c r="F43" s="207"/>
      <c r="G43" s="207"/>
      <c r="H43" s="207"/>
      <c r="I43" s="207"/>
      <c r="J43" s="207"/>
      <c r="K43" s="207"/>
      <c r="L43" s="207"/>
      <c r="M43" s="207"/>
      <c r="N43" s="207"/>
      <c r="O43" s="207"/>
      <c r="P43" s="207"/>
      <c r="Q43" s="207"/>
    </row>
    <row r="44" spans="2:17" x14ac:dyDescent="0.25">
      <c r="B44" s="49"/>
      <c r="C44" s="51"/>
      <c r="E44" s="2"/>
    </row>
    <row r="45" spans="2:17" ht="15" customHeight="1" x14ac:dyDescent="0.25">
      <c r="B45" s="52" t="s">
        <v>19</v>
      </c>
      <c r="C45" s="51"/>
      <c r="D45" s="31"/>
      <c r="E45" s="2"/>
    </row>
    <row r="46" spans="2:17" ht="15" customHeight="1" x14ac:dyDescent="0.25">
      <c r="B46" s="49"/>
      <c r="C46" s="51" t="s">
        <v>577</v>
      </c>
      <c r="D46" s="32"/>
      <c r="E46" s="2"/>
      <c r="F46" s="2"/>
    </row>
    <row r="47" spans="2:17" x14ac:dyDescent="0.25">
      <c r="B47" s="49"/>
      <c r="C47" s="51"/>
      <c r="D47" s="31"/>
      <c r="E47" s="2"/>
      <c r="F47" s="2"/>
    </row>
    <row r="48" spans="2:17" x14ac:dyDescent="0.25">
      <c r="B48" s="52" t="s">
        <v>20</v>
      </c>
      <c r="C48" s="51"/>
      <c r="D48" s="31"/>
      <c r="E48" s="2"/>
      <c r="F48" s="2"/>
    </row>
    <row r="49" spans="2:6" x14ac:dyDescent="0.25">
      <c r="B49" s="49"/>
      <c r="C49" s="51" t="s">
        <v>578</v>
      </c>
      <c r="D49" s="31"/>
      <c r="E49" s="2"/>
      <c r="F49" s="2"/>
    </row>
    <row r="50" spans="2:6" x14ac:dyDescent="0.25">
      <c r="B50" s="49"/>
      <c r="C50" s="115" t="s">
        <v>462</v>
      </c>
      <c r="D50" s="31"/>
      <c r="E50" s="2"/>
      <c r="F50" s="2"/>
    </row>
    <row r="51" spans="2:6" x14ac:dyDescent="0.25">
      <c r="B51" s="52" t="s">
        <v>43</v>
      </c>
      <c r="C51" s="51"/>
      <c r="D51" s="31"/>
      <c r="E51" s="2"/>
      <c r="F51" s="2"/>
    </row>
    <row r="52" spans="2:6" ht="30" customHeight="1" x14ac:dyDescent="0.25">
      <c r="B52" s="49"/>
      <c r="C52" s="53" t="s">
        <v>443</v>
      </c>
      <c r="D52" s="31"/>
      <c r="E52" s="2"/>
      <c r="F52" s="2"/>
    </row>
    <row r="53" spans="2:6" x14ac:dyDescent="0.25">
      <c r="B53" s="49"/>
      <c r="C53" s="53"/>
      <c r="D53" s="31"/>
      <c r="E53" s="2"/>
      <c r="F53" s="2"/>
    </row>
    <row r="54" spans="2:6" x14ac:dyDescent="0.25">
      <c r="B54" s="52" t="s">
        <v>23</v>
      </c>
      <c r="C54" s="51"/>
      <c r="D54" s="31"/>
      <c r="E54" s="2"/>
      <c r="F54" s="2"/>
    </row>
    <row r="55" spans="2:6" ht="15" customHeight="1" x14ac:dyDescent="0.25">
      <c r="B55" s="49"/>
      <c r="C55" s="51" t="s">
        <v>24</v>
      </c>
      <c r="D55" s="33"/>
      <c r="E55" s="2"/>
      <c r="F55" s="2"/>
    </row>
    <row r="56" spans="2:6" x14ac:dyDescent="0.25">
      <c r="B56" s="49"/>
      <c r="C56" s="53"/>
      <c r="D56" s="31"/>
      <c r="E56" s="2"/>
      <c r="F56" s="2"/>
    </row>
    <row r="57" spans="2:6" x14ac:dyDescent="0.25">
      <c r="B57" s="52"/>
      <c r="C57" s="51"/>
      <c r="D57" s="31"/>
      <c r="E57" s="2"/>
      <c r="F57" s="2"/>
    </row>
    <row r="58" spans="2:6" ht="15" customHeight="1" x14ac:dyDescent="0.25">
      <c r="B58" s="49"/>
      <c r="C58" s="51"/>
      <c r="E58" s="2"/>
      <c r="F58" s="2"/>
    </row>
    <row r="59" spans="2:6" x14ac:dyDescent="0.25">
      <c r="B59" s="49"/>
      <c r="C59" s="51"/>
      <c r="E59" s="2"/>
      <c r="F59" s="2"/>
    </row>
    <row r="60" spans="2:6" x14ac:dyDescent="0.25">
      <c r="B60" s="49"/>
      <c r="C60" s="51"/>
      <c r="E60" s="2"/>
      <c r="F60" s="2"/>
    </row>
    <row r="61" spans="2:6" ht="15.75" thickBot="1" x14ac:dyDescent="0.3">
      <c r="B61" s="54"/>
      <c r="C61" s="55"/>
      <c r="E61" s="2"/>
      <c r="F61" s="2"/>
    </row>
    <row r="62" spans="2:6" x14ac:dyDescent="0.25">
      <c r="E62" s="2"/>
      <c r="F62" s="2"/>
    </row>
    <row r="63" spans="2:6" x14ac:dyDescent="0.25">
      <c r="E63" s="2"/>
      <c r="F63" s="2"/>
    </row>
    <row r="64" spans="2:6" ht="15.75" thickBot="1" x14ac:dyDescent="0.3">
      <c r="E64" s="2"/>
      <c r="F64" s="2"/>
    </row>
    <row r="65" spans="2:17" x14ac:dyDescent="0.25">
      <c r="B65" s="38" t="s">
        <v>582</v>
      </c>
      <c r="C65" s="39"/>
      <c r="E65" s="2"/>
      <c r="F65" s="207" t="str">
        <f>C66 &amp; " in " &amp; C$13 &amp; " between " &amp; start_date_graph &amp; " and " &amp; end_date_graph</f>
        <v>Percentage of people recorded as having an immediate reconstruction following a mastectomy in Leeds Teaching Hospitals NHS Trust between Apr 2020 and Mar 2023</v>
      </c>
      <c r="G65" s="207"/>
      <c r="H65" s="207"/>
      <c r="I65" s="207"/>
      <c r="J65" s="207"/>
      <c r="K65" s="207"/>
      <c r="L65" s="207"/>
      <c r="M65" s="207"/>
      <c r="N65" s="207"/>
      <c r="O65" s="207"/>
      <c r="P65" s="207"/>
      <c r="Q65" s="207"/>
    </row>
    <row r="66" spans="2:17" x14ac:dyDescent="0.25">
      <c r="B66" s="40"/>
      <c r="C66" s="41" t="s">
        <v>595</v>
      </c>
      <c r="E66" s="2"/>
      <c r="F66" s="207"/>
      <c r="G66" s="207"/>
      <c r="H66" s="207"/>
      <c r="I66" s="207"/>
      <c r="J66" s="207"/>
      <c r="K66" s="207"/>
      <c r="L66" s="207"/>
      <c r="M66" s="207"/>
      <c r="N66" s="207"/>
      <c r="O66" s="207"/>
      <c r="P66" s="207"/>
      <c r="Q66" s="207"/>
    </row>
    <row r="67" spans="2:17" x14ac:dyDescent="0.25">
      <c r="B67" s="40"/>
      <c r="C67" s="42"/>
      <c r="E67" s="2"/>
    </row>
    <row r="68" spans="2:17" x14ac:dyDescent="0.25">
      <c r="B68" s="43" t="s">
        <v>19</v>
      </c>
      <c r="C68" s="42"/>
    </row>
    <row r="69" spans="2:17" x14ac:dyDescent="0.25">
      <c r="B69" s="40"/>
      <c r="C69" s="42" t="s">
        <v>596</v>
      </c>
    </row>
    <row r="70" spans="2:17" x14ac:dyDescent="0.25">
      <c r="B70" s="40"/>
      <c r="C70" s="42"/>
    </row>
    <row r="71" spans="2:17" x14ac:dyDescent="0.25">
      <c r="B71" s="43" t="s">
        <v>20</v>
      </c>
      <c r="C71" s="42"/>
    </row>
    <row r="72" spans="2:17" ht="30" x14ac:dyDescent="0.25">
      <c r="B72" s="40"/>
      <c r="C72" s="42" t="s">
        <v>597</v>
      </c>
    </row>
    <row r="73" spans="2:17" x14ac:dyDescent="0.25">
      <c r="B73" s="40"/>
      <c r="C73" s="114" t="s">
        <v>462</v>
      </c>
    </row>
    <row r="74" spans="2:17" x14ac:dyDescent="0.25">
      <c r="B74" s="43" t="s">
        <v>43</v>
      </c>
      <c r="C74" s="42"/>
    </row>
    <row r="75" spans="2:17" ht="30" customHeight="1" x14ac:dyDescent="0.25">
      <c r="B75" s="40"/>
      <c r="C75" s="44" t="s">
        <v>443</v>
      </c>
    </row>
    <row r="76" spans="2:17" x14ac:dyDescent="0.25">
      <c r="B76" s="40"/>
      <c r="C76" s="44"/>
    </row>
    <row r="77" spans="2:17" x14ac:dyDescent="0.25">
      <c r="B77" s="43" t="s">
        <v>633</v>
      </c>
      <c r="C77" s="42"/>
    </row>
    <row r="78" spans="2:17" ht="30" x14ac:dyDescent="0.25">
      <c r="B78" s="40"/>
      <c r="C78" s="42" t="s">
        <v>634</v>
      </c>
    </row>
    <row r="79" spans="2:17" x14ac:dyDescent="0.25">
      <c r="B79" s="40"/>
      <c r="C79" s="42"/>
    </row>
    <row r="80" spans="2:17" x14ac:dyDescent="0.25">
      <c r="B80" s="43" t="s">
        <v>23</v>
      </c>
      <c r="C80" s="42"/>
    </row>
    <row r="81" spans="2:3" x14ac:dyDescent="0.25">
      <c r="B81" s="40"/>
      <c r="C81" s="42" t="s">
        <v>24</v>
      </c>
    </row>
    <row r="82" spans="2:3" x14ac:dyDescent="0.25">
      <c r="B82" s="40"/>
      <c r="C82" s="42"/>
    </row>
    <row r="83" spans="2:3" x14ac:dyDescent="0.25">
      <c r="B83" s="40"/>
      <c r="C83" s="42"/>
    </row>
    <row r="84" spans="2:3" x14ac:dyDescent="0.25">
      <c r="B84" s="40"/>
      <c r="C84" s="42"/>
    </row>
    <row r="85" spans="2:3" x14ac:dyDescent="0.25">
      <c r="B85" s="40"/>
      <c r="C85" s="42"/>
    </row>
    <row r="86" spans="2:3" ht="15.75" thickBot="1" x14ac:dyDescent="0.3">
      <c r="B86" s="45"/>
      <c r="C86" s="46"/>
    </row>
  </sheetData>
  <mergeCells count="7">
    <mergeCell ref="F65:Q66"/>
    <mergeCell ref="C2:F2"/>
    <mergeCell ref="C3:F3"/>
    <mergeCell ref="G9:Q9"/>
    <mergeCell ref="G10:Q10"/>
    <mergeCell ref="F42:Q43"/>
    <mergeCell ref="F17:Q18"/>
  </mergeCells>
  <hyperlinks>
    <hyperlink ref="C2" r:id="rId1" display="breastcanceraudits@rcseng.ac.uk           " xr:uid="{BFD0BA7D-93A2-474F-83DD-8FB1273918E5}"/>
    <hyperlink ref="C3" r:id="rId2" display="https://www.natcan.org.uk/audits/primary-breast/           " xr:uid="{F9468D29-4BB8-4B9D-B9FE-8A64EBF0ADBB}"/>
  </hyperlinks>
  <printOptions horizontalCentered="1"/>
  <pageMargins left="0.70866141732283472" right="0.70866141732283472" top="0.74803149606299213" bottom="0.74803149606299213" header="0.31496062992125984" footer="0.31496062992125984"/>
  <pageSetup paperSize="9" scale="37" orientation="portrait" r:id="rId3"/>
  <headerFooter>
    <oddFooter>&amp;C&amp;F | &amp;A</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Trust/Cancer Alliance/Eng" prompt="Select Trust/Cancer Alliance/England" xr:uid="{3727DB79-B145-485F-B294-C12536EB9ED4}">
          <x14:formula1>
            <xm:f>DataIndicators!$Z$101:$Z$235</xm:f>
          </x14:formula1>
          <xm:sqref>C13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5419-118A-4654-B5F1-18D828D4C532}">
  <sheetPr>
    <pageSetUpPr fitToPage="1"/>
  </sheetPr>
  <dimension ref="B1:K94"/>
  <sheetViews>
    <sheetView showGridLines="0" zoomScaleNormal="100" zoomScaleSheetLayoutView="160" workbookViewId="0">
      <selection activeCell="C9" sqref="C9:E9"/>
    </sheetView>
  </sheetViews>
  <sheetFormatPr defaultRowHeight="15" x14ac:dyDescent="0.25"/>
  <cols>
    <col min="1" max="1" width="8.7109375" customWidth="1"/>
    <col min="2" max="2" width="8.7109375" style="23" customWidth="1"/>
    <col min="3" max="3" width="42.7109375" style="23" customWidth="1"/>
    <col min="4" max="6" width="20.7109375" style="23" customWidth="1"/>
    <col min="7" max="7" width="8.7109375" style="23" customWidth="1"/>
    <col min="8" max="8" width="8.7109375" style="30" customWidth="1"/>
    <col min="9" max="9" width="8.7109375" customWidth="1"/>
    <col min="10" max="10" width="14.85546875" style="23" bestFit="1" customWidth="1"/>
    <col min="11" max="12" width="8.7109375" customWidth="1"/>
    <col min="13" max="14" width="9.28515625" customWidth="1"/>
  </cols>
  <sheetData>
    <row r="1" spans="2:11" s="60" customFormat="1" ht="12.75" x14ac:dyDescent="0.25">
      <c r="C1" s="61"/>
      <c r="D1" s="61"/>
      <c r="E1" s="61"/>
    </row>
    <row r="2" spans="2:11" s="60" customFormat="1" ht="15" customHeight="1" x14ac:dyDescent="0.2">
      <c r="C2" s="110"/>
      <c r="D2" s="116" t="s">
        <v>476</v>
      </c>
      <c r="E2" s="56"/>
      <c r="F2" s="62"/>
    </row>
    <row r="3" spans="2:11" s="60" customFormat="1" ht="15" customHeight="1" x14ac:dyDescent="0.2">
      <c r="C3" s="110"/>
      <c r="D3" s="116" t="s">
        <v>475</v>
      </c>
      <c r="E3" s="56"/>
      <c r="F3" s="62"/>
    </row>
    <row r="4" spans="2:11" s="60" customFormat="1" ht="15" customHeight="1" x14ac:dyDescent="0.2">
      <c r="C4" s="111"/>
      <c r="D4" s="133" t="s">
        <v>474</v>
      </c>
      <c r="E4" s="133"/>
      <c r="F4" s="133" t="s">
        <v>474</v>
      </c>
      <c r="G4" s="133" t="s">
        <v>474</v>
      </c>
    </row>
    <row r="5" spans="2:11" s="60" customFormat="1" ht="12.75" x14ac:dyDescent="0.25">
      <c r="C5" s="58"/>
      <c r="D5" s="58"/>
      <c r="E5" s="58"/>
    </row>
    <row r="6" spans="2:11" s="60" customFormat="1" ht="12.75" x14ac:dyDescent="0.25">
      <c r="C6" s="58"/>
      <c r="D6" s="58"/>
      <c r="E6" s="58"/>
    </row>
    <row r="7" spans="2:11" s="60" customFormat="1" ht="12.75" x14ac:dyDescent="0.25">
      <c r="C7" s="58"/>
      <c r="D7" s="58"/>
      <c r="E7" s="58"/>
    </row>
    <row r="8" spans="2:11" x14ac:dyDescent="0.25">
      <c r="B8" s="32"/>
      <c r="C8" s="21" t="s">
        <v>608</v>
      </c>
      <c r="D8" s="21"/>
      <c r="E8" s="21"/>
      <c r="F8" s="31"/>
      <c r="G8" s="2"/>
      <c r="H8"/>
    </row>
    <row r="9" spans="2:11" x14ac:dyDescent="0.25">
      <c r="B9" s="32"/>
      <c r="C9" s="211" t="s">
        <v>183</v>
      </c>
      <c r="D9" s="211"/>
      <c r="E9" s="211"/>
      <c r="F9" s="31"/>
      <c r="G9" s="2"/>
      <c r="H9"/>
    </row>
    <row r="10" spans="2:11" ht="15.75" customHeight="1" thickBot="1" x14ac:dyDescent="0.3">
      <c r="B10" s="21"/>
      <c r="C10" s="21"/>
      <c r="D10" s="21"/>
      <c r="E10" s="21"/>
      <c r="F10" s="21"/>
      <c r="G10" s="31"/>
      <c r="H10" s="31"/>
      <c r="I10" s="2"/>
    </row>
    <row r="11" spans="2:11" x14ac:dyDescent="0.25">
      <c r="B11" s="38"/>
      <c r="C11" s="63" t="str">
        <f>DataPatientCharacteristics!AI2</f>
        <v>This selected NHS organisation is within the West Yorkshire and Harrogate Cancer Alliance</v>
      </c>
      <c r="D11" s="63"/>
      <c r="E11" s="63"/>
      <c r="F11" s="63"/>
      <c r="G11" s="39"/>
      <c r="H11" s="31"/>
      <c r="I11" s="2"/>
      <c r="J11" s="207"/>
      <c r="K11" s="207"/>
    </row>
    <row r="12" spans="2:11" x14ac:dyDescent="0.25">
      <c r="B12" s="43"/>
      <c r="C12" s="21"/>
      <c r="D12" s="21"/>
      <c r="E12" s="21"/>
      <c r="F12" s="21"/>
      <c r="G12" s="42"/>
      <c r="H12" s="31"/>
      <c r="I12" s="2"/>
      <c r="J12" s="3"/>
      <c r="K12" s="3"/>
    </row>
    <row r="13" spans="2:11" x14ac:dyDescent="0.25">
      <c r="B13" s="43" t="str">
        <f>"Table 1:"</f>
        <v>Table 1:</v>
      </c>
      <c r="C13" s="21" t="str">
        <f>"Characteristics of people diagnosed with primary breast cancer in England between "&amp;start_date_pt_char&amp;" and "&amp;end_date_pt_char</f>
        <v>Characteristics of people diagnosed with primary breast cancer in England between Jan 2018 and Dec 2022</v>
      </c>
      <c r="D13" s="21"/>
      <c r="E13" s="21"/>
      <c r="F13" s="21"/>
      <c r="G13" s="42"/>
      <c r="H13" s="31"/>
      <c r="I13" s="2"/>
      <c r="J13" s="3"/>
      <c r="K13" s="3"/>
    </row>
    <row r="14" spans="2:11" x14ac:dyDescent="0.25">
      <c r="B14" s="43"/>
      <c r="C14" s="113" t="s">
        <v>444</v>
      </c>
      <c r="D14" s="113"/>
      <c r="E14" s="113"/>
      <c r="F14" s="113"/>
      <c r="G14" s="42"/>
      <c r="H14" s="31"/>
      <c r="I14" s="2"/>
      <c r="J14" s="3"/>
      <c r="K14" s="3"/>
    </row>
    <row r="15" spans="2:11" ht="30" customHeight="1" x14ac:dyDescent="0.25">
      <c r="B15" s="43"/>
      <c r="C15" s="215" t="s">
        <v>524</v>
      </c>
      <c r="D15" s="215"/>
      <c r="E15" s="215"/>
      <c r="F15" s="215"/>
      <c r="G15" s="42"/>
      <c r="H15" s="31"/>
      <c r="I15" s="2"/>
      <c r="J15" s="3"/>
      <c r="K15" s="3"/>
    </row>
    <row r="16" spans="2:11" ht="65.099999999999994" customHeight="1" x14ac:dyDescent="0.25">
      <c r="B16" s="40"/>
      <c r="C16" s="214" t="s">
        <v>629</v>
      </c>
      <c r="D16" s="214"/>
      <c r="E16" s="214"/>
      <c r="F16" s="214"/>
      <c r="G16" s="42"/>
      <c r="H16" s="31"/>
      <c r="I16" s="2"/>
    </row>
    <row r="17" spans="2:9" x14ac:dyDescent="0.25">
      <c r="B17" s="43"/>
      <c r="C17" s="21"/>
      <c r="D17" s="21"/>
      <c r="E17" s="21"/>
      <c r="F17" s="21"/>
      <c r="G17" s="42"/>
      <c r="H17" s="31"/>
      <c r="I17" s="2"/>
    </row>
    <row r="18" spans="2:9" x14ac:dyDescent="0.25">
      <c r="B18" s="43"/>
      <c r="C18" s="212" t="s">
        <v>93</v>
      </c>
      <c r="D18" s="65" t="s">
        <v>94</v>
      </c>
      <c r="E18" s="65" t="s">
        <v>95</v>
      </c>
      <c r="F18" s="66" t="s">
        <v>463</v>
      </c>
      <c r="G18" s="42"/>
      <c r="H18" s="31"/>
      <c r="I18" s="2"/>
    </row>
    <row r="19" spans="2:9" ht="30" x14ac:dyDescent="0.25">
      <c r="B19" s="43"/>
      <c r="C19" s="213"/>
      <c r="D19" s="67" t="s">
        <v>96</v>
      </c>
      <c r="E19" s="67" t="s">
        <v>96</v>
      </c>
      <c r="F19" s="68" t="s">
        <v>96</v>
      </c>
      <c r="G19" s="42"/>
      <c r="H19" s="31"/>
      <c r="I19" s="2"/>
    </row>
    <row r="20" spans="2:9" x14ac:dyDescent="0.25">
      <c r="B20" s="43"/>
      <c r="C20" s="69" t="str">
        <f>DataPatientCharacteristics!AI3</f>
        <v>YEAR OF DIAGNOSIS</v>
      </c>
      <c r="D20" s="71"/>
      <c r="E20" s="71"/>
      <c r="F20" s="73"/>
      <c r="G20" s="42"/>
      <c r="H20" s="31"/>
      <c r="I20" s="2"/>
    </row>
    <row r="21" spans="2:9" x14ac:dyDescent="0.25">
      <c r="B21" s="43"/>
      <c r="C21" s="70">
        <f>DataPatientCharacteristics!AI4</f>
        <v>2018</v>
      </c>
      <c r="D21" s="120" t="str">
        <f>DataPatientCharacteristics!AJ4</f>
        <v>646 (18.9%)</v>
      </c>
      <c r="E21" s="120" t="str">
        <f>DataPatientCharacteristics!AK4</f>
        <v>2,056 (20.8%)</v>
      </c>
      <c r="F21" s="121" t="str">
        <f>DataPatientCharacteristics!AL4</f>
        <v>47,189 (20.7%)</v>
      </c>
      <c r="G21" s="42"/>
      <c r="H21" s="31"/>
      <c r="I21" s="2"/>
    </row>
    <row r="22" spans="2:9" x14ac:dyDescent="0.25">
      <c r="B22" s="43"/>
      <c r="C22" s="70">
        <f>DataPatientCharacteristics!AI5</f>
        <v>2019</v>
      </c>
      <c r="D22" s="120" t="str">
        <f>DataPatientCharacteristics!AJ5</f>
        <v>792 (23.2%)</v>
      </c>
      <c r="E22" s="120" t="str">
        <f>DataPatientCharacteristics!AK5</f>
        <v>2,109 (21.4%)</v>
      </c>
      <c r="F22" s="121" t="str">
        <f>DataPatientCharacteristics!AL5</f>
        <v>47,420 (20.8%)</v>
      </c>
      <c r="G22" s="42"/>
      <c r="H22" s="31"/>
      <c r="I22" s="2"/>
    </row>
    <row r="23" spans="2:9" x14ac:dyDescent="0.25">
      <c r="B23" s="43"/>
      <c r="C23" s="70">
        <f>DataPatientCharacteristics!AI6</f>
        <v>2020</v>
      </c>
      <c r="D23" s="120" t="str">
        <f>DataPatientCharacteristics!AJ6</f>
        <v>538 (15.7%)</v>
      </c>
      <c r="E23" s="120" t="str">
        <f>DataPatientCharacteristics!AK6</f>
        <v>1,581 (16.0%)</v>
      </c>
      <c r="F23" s="121" t="str">
        <f>DataPatientCharacteristics!AL6</f>
        <v>37,332 (16.4%)</v>
      </c>
      <c r="G23" s="42"/>
      <c r="H23" s="31"/>
      <c r="I23" s="2"/>
    </row>
    <row r="24" spans="2:9" x14ac:dyDescent="0.25">
      <c r="B24" s="43"/>
      <c r="C24" s="70">
        <f>DataPatientCharacteristics!AI7</f>
        <v>2021</v>
      </c>
      <c r="D24" s="120" t="str">
        <f>DataPatientCharacteristics!AJ7</f>
        <v>688 (20.1%)</v>
      </c>
      <c r="E24" s="120" t="str">
        <f>DataPatientCharacteristics!AK7</f>
        <v>2,058 (20.8%)</v>
      </c>
      <c r="F24" s="121" t="str">
        <f>DataPatientCharacteristics!AL7</f>
        <v>47,525 (20.9%)</v>
      </c>
      <c r="G24" s="42"/>
      <c r="H24" s="31"/>
      <c r="I24" s="2"/>
    </row>
    <row r="25" spans="2:9" x14ac:dyDescent="0.25">
      <c r="B25" s="43"/>
      <c r="C25" s="70">
        <f>DataPatientCharacteristics!AI8</f>
        <v>2022</v>
      </c>
      <c r="D25" s="120" t="str">
        <f>DataPatientCharacteristics!AJ8</f>
        <v>757 (22.1%)</v>
      </c>
      <c r="E25" s="120" t="str">
        <f>DataPatientCharacteristics!AK8</f>
        <v>2,069 (21.0%)</v>
      </c>
      <c r="F25" s="121" t="str">
        <f>DataPatientCharacteristics!AL8</f>
        <v>47,993 (21.1%)</v>
      </c>
      <c r="G25" s="42"/>
      <c r="H25" s="31"/>
      <c r="I25" s="2"/>
    </row>
    <row r="26" spans="2:9" x14ac:dyDescent="0.25">
      <c r="B26" s="43"/>
      <c r="C26" s="81" t="str">
        <f>DataPatientCharacteristics!AI9</f>
        <v>AGE AT DIAGNOSIS</v>
      </c>
      <c r="D26" s="124"/>
      <c r="E26" s="124"/>
      <c r="F26" s="125"/>
      <c r="G26" s="42"/>
      <c r="H26" s="31"/>
      <c r="I26" s="2"/>
    </row>
    <row r="27" spans="2:9" x14ac:dyDescent="0.25">
      <c r="B27" s="43"/>
      <c r="C27" s="70" t="str">
        <f>DataPatientCharacteristics!AI10</f>
        <v>18-29 yrs</v>
      </c>
      <c r="D27" s="120" t="str">
        <f>DataPatientCharacteristics!AJ10</f>
        <v>25 (0.7%)</v>
      </c>
      <c r="E27" s="120" t="str">
        <f>DataPatientCharacteristics!AK10</f>
        <v>69 (0.7%)</v>
      </c>
      <c r="F27" s="121" t="str">
        <f>DataPatientCharacteristics!AL10</f>
        <v>1,130 (0.5%)</v>
      </c>
      <c r="G27" s="42"/>
      <c r="H27" s="31"/>
      <c r="I27" s="2"/>
    </row>
    <row r="28" spans="2:9" x14ac:dyDescent="0.25">
      <c r="B28" s="43"/>
      <c r="C28" s="70" t="str">
        <f>DataPatientCharacteristics!AI11</f>
        <v>30-39 yrs</v>
      </c>
      <c r="D28" s="120" t="str">
        <f>DataPatientCharacteristics!AJ11</f>
        <v>172 (5.0%)</v>
      </c>
      <c r="E28" s="120" t="str">
        <f>DataPatientCharacteristics!AK11</f>
        <v>452 (4.6%)</v>
      </c>
      <c r="F28" s="121" t="str">
        <f>DataPatientCharacteristics!AL11</f>
        <v>8,418 (3.7%)</v>
      </c>
      <c r="G28" s="42"/>
      <c r="H28" s="31"/>
      <c r="I28" s="2"/>
    </row>
    <row r="29" spans="2:9" x14ac:dyDescent="0.25">
      <c r="B29" s="43"/>
      <c r="C29" s="70" t="str">
        <f>DataPatientCharacteristics!AI12</f>
        <v>40-49 yrs</v>
      </c>
      <c r="D29" s="120" t="str">
        <f>DataPatientCharacteristics!AJ12</f>
        <v>464 (13.6%)</v>
      </c>
      <c r="E29" s="120" t="str">
        <f>DataPatientCharacteristics!AK12</f>
        <v>1,316 (13.3%)</v>
      </c>
      <c r="F29" s="121" t="str">
        <f>DataPatientCharacteristics!AL12</f>
        <v>27,454 (12.1%)</v>
      </c>
      <c r="G29" s="42"/>
      <c r="H29" s="31"/>
      <c r="I29" s="2"/>
    </row>
    <row r="30" spans="2:9" x14ac:dyDescent="0.25">
      <c r="B30" s="43"/>
      <c r="C30" s="70" t="str">
        <f>DataPatientCharacteristics!AI13</f>
        <v>50-59 yrs</v>
      </c>
      <c r="D30" s="120" t="str">
        <f>DataPatientCharacteristics!AJ13</f>
        <v>939 (27.4%)</v>
      </c>
      <c r="E30" s="120" t="str">
        <f>DataPatientCharacteristics!AK13</f>
        <v>2,431 (24.6%)</v>
      </c>
      <c r="F30" s="121" t="str">
        <f>DataPatientCharacteristics!AL13</f>
        <v>55,879 (24.6%)</v>
      </c>
      <c r="G30" s="42"/>
      <c r="H30" s="31"/>
      <c r="I30" s="2"/>
    </row>
    <row r="31" spans="2:9" x14ac:dyDescent="0.25">
      <c r="B31" s="43"/>
      <c r="C31" s="70" t="str">
        <f>DataPatientCharacteristics!AI14</f>
        <v>60-69 yrs</v>
      </c>
      <c r="D31" s="120" t="str">
        <f>DataPatientCharacteristics!AJ14</f>
        <v>905 (26.5%)</v>
      </c>
      <c r="E31" s="120" t="str">
        <f>DataPatientCharacteristics!AK14</f>
        <v>2,435 (24.7%)</v>
      </c>
      <c r="F31" s="121" t="str">
        <f>DataPatientCharacteristics!AL14</f>
        <v>57,982 (25.5%)</v>
      </c>
      <c r="G31" s="42"/>
      <c r="H31" s="31"/>
      <c r="I31" s="2"/>
    </row>
    <row r="32" spans="2:9" x14ac:dyDescent="0.25">
      <c r="B32" s="43"/>
      <c r="C32" s="70" t="str">
        <f>DataPatientCharacteristics!AI15</f>
        <v>70-79 yrs</v>
      </c>
      <c r="D32" s="120" t="str">
        <f>DataPatientCharacteristics!AJ15</f>
        <v>573 (16.7%)</v>
      </c>
      <c r="E32" s="120" t="str">
        <f>DataPatientCharacteristics!AK15</f>
        <v>1,843 (18.7%)</v>
      </c>
      <c r="F32" s="121" t="str">
        <f>DataPatientCharacteristics!AL15</f>
        <v>44,765 (19.7%)</v>
      </c>
      <c r="G32" s="42"/>
      <c r="H32" s="31"/>
      <c r="I32" s="2"/>
    </row>
    <row r="33" spans="2:9" x14ac:dyDescent="0.25">
      <c r="B33" s="43"/>
      <c r="C33" s="70" t="str">
        <f>DataPatientCharacteristics!AI16</f>
        <v>80+ yrs</v>
      </c>
      <c r="D33" s="120" t="str">
        <f>DataPatientCharacteristics!AJ16</f>
        <v>343 (10.0%)</v>
      </c>
      <c r="E33" s="120" t="str">
        <f>DataPatientCharacteristics!AK16</f>
        <v>1,327 (13.4%)</v>
      </c>
      <c r="F33" s="121" t="str">
        <f>DataPatientCharacteristics!AL16</f>
        <v>31,831 (14.0%)</v>
      </c>
      <c r="G33" s="42"/>
      <c r="H33" s="31"/>
      <c r="I33" s="2"/>
    </row>
    <row r="34" spans="2:9" ht="15" customHeight="1" x14ac:dyDescent="0.25">
      <c r="B34" s="43"/>
      <c r="C34" s="81" t="str">
        <f>DataPatientCharacteristics!AI17</f>
        <v>GENDER</v>
      </c>
      <c r="D34" s="124"/>
      <c r="E34" s="124"/>
      <c r="F34" s="125"/>
      <c r="G34" s="42"/>
      <c r="H34" s="31"/>
      <c r="I34" s="2"/>
    </row>
    <row r="35" spans="2:9" x14ac:dyDescent="0.25">
      <c r="B35" s="43"/>
      <c r="C35" s="70" t="str">
        <f>DataPatientCharacteristics!AI18</f>
        <v>Female</v>
      </c>
      <c r="D35" s="120" t="str">
        <f>DataPatientCharacteristics!AJ18</f>
        <v>3,407 (99.6%)</v>
      </c>
      <c r="E35" s="120" t="str">
        <f>DataPatientCharacteristics!AK18</f>
        <v>9,804 (99.3%)</v>
      </c>
      <c r="F35" s="121" t="str">
        <f>DataPatientCharacteristics!AL18</f>
        <v>225,832 (99.3%)</v>
      </c>
      <c r="G35" s="42"/>
      <c r="H35" s="31"/>
      <c r="I35" s="2"/>
    </row>
    <row r="36" spans="2:9" x14ac:dyDescent="0.25">
      <c r="B36" s="43"/>
      <c r="C36" s="72" t="str">
        <f>DataPatientCharacteristics!AI19</f>
        <v>Male</v>
      </c>
      <c r="D36" s="122" t="str">
        <f>DataPatientCharacteristics!AJ19</f>
        <v>14 (0.4%)</v>
      </c>
      <c r="E36" s="122" t="str">
        <f>DataPatientCharacteristics!AK19</f>
        <v>69 (0.7%)</v>
      </c>
      <c r="F36" s="123" t="str">
        <f>DataPatientCharacteristics!AL19</f>
        <v>1,627 (0.7%)</v>
      </c>
      <c r="G36" s="42"/>
      <c r="H36" s="31"/>
      <c r="I36" s="2"/>
    </row>
    <row r="37" spans="2:9" x14ac:dyDescent="0.25">
      <c r="B37" s="43"/>
      <c r="C37" s="81" t="str">
        <f>DataPatientCharacteristics!AI20</f>
        <v>ETHNIC GROUP</v>
      </c>
      <c r="D37" s="120"/>
      <c r="E37" s="120"/>
      <c r="F37" s="121"/>
      <c r="G37" s="42"/>
      <c r="H37" s="31"/>
      <c r="I37" s="2"/>
    </row>
    <row r="38" spans="2:9" x14ac:dyDescent="0.25">
      <c r="B38" s="43"/>
      <c r="C38" s="70" t="str">
        <f>DataPatientCharacteristics!AI21</f>
        <v>Asian or Asian British</v>
      </c>
      <c r="D38" s="120" t="str">
        <f>DataPatientCharacteristics!AJ21</f>
        <v>168 (5.0%)</v>
      </c>
      <c r="E38" s="120" t="str">
        <f>DataPatientCharacteristics!AK21</f>
        <v>599 (6.1%)</v>
      </c>
      <c r="F38" s="121" t="str">
        <f>DataPatientCharacteristics!AL21</f>
        <v>12,181 (5.5%)</v>
      </c>
      <c r="G38" s="42"/>
      <c r="H38" s="31"/>
      <c r="I38" s="2"/>
    </row>
    <row r="39" spans="2:9" x14ac:dyDescent="0.25">
      <c r="B39" s="43"/>
      <c r="C39" s="70" t="str">
        <f>DataPatientCharacteristics!AI22</f>
        <v>Black or Black British</v>
      </c>
      <c r="D39" s="120" t="str">
        <f>DataPatientCharacteristics!AJ22</f>
        <v>86 (2.5%)</v>
      </c>
      <c r="E39" s="120" t="str">
        <f>DataPatientCharacteristics!AK22</f>
        <v>136 (1.4%)</v>
      </c>
      <c r="F39" s="121" t="str">
        <f>DataPatientCharacteristics!AL22</f>
        <v>6,321 (2.9%)</v>
      </c>
      <c r="G39" s="42"/>
      <c r="H39" s="31"/>
      <c r="I39" s="2"/>
    </row>
    <row r="40" spans="2:9" x14ac:dyDescent="0.25">
      <c r="B40" s="43"/>
      <c r="C40" s="70" t="str">
        <f>DataPatientCharacteristics!AI23</f>
        <v>Mixed</v>
      </c>
      <c r="D40" s="120" t="str">
        <f>DataPatientCharacteristics!AJ23</f>
        <v>71 (2.1%)</v>
      </c>
      <c r="E40" s="120" t="str">
        <f>DataPatientCharacteristics!AK23</f>
        <v>172 (1.8%)</v>
      </c>
      <c r="F40" s="121" t="str">
        <f>DataPatientCharacteristics!AL23</f>
        <v>4,872 (2.2%)</v>
      </c>
      <c r="G40" s="42"/>
      <c r="H40" s="31"/>
      <c r="I40" s="2"/>
    </row>
    <row r="41" spans="2:9" x14ac:dyDescent="0.25">
      <c r="B41" s="43"/>
      <c r="C41" s="70" t="str">
        <f>DataPatientCharacteristics!AI24</f>
        <v>Other Ethnic Group</v>
      </c>
      <c r="D41" s="120" t="str">
        <f>DataPatientCharacteristics!AJ24</f>
        <v>45 (1.3%)</v>
      </c>
      <c r="E41" s="120" t="str">
        <f>DataPatientCharacteristics!AK24</f>
        <v>116 (1.2%)</v>
      </c>
      <c r="F41" s="121" t="str">
        <f>DataPatientCharacteristics!AL24</f>
        <v>4,049 (1.8%)</v>
      </c>
      <c r="G41" s="42"/>
      <c r="H41" s="31"/>
      <c r="I41" s="2"/>
    </row>
    <row r="42" spans="2:9" x14ac:dyDescent="0.25">
      <c r="B42" s="43"/>
      <c r="C42" s="70" t="str">
        <f>DataPatientCharacteristics!AI25</f>
        <v>White</v>
      </c>
      <c r="D42" s="120" t="str">
        <f>DataPatientCharacteristics!AJ25</f>
        <v>3,009 (89.1%)</v>
      </c>
      <c r="E42" s="120" t="str">
        <f>DataPatientCharacteristics!AK25</f>
        <v>8,719 (89.5%)</v>
      </c>
      <c r="F42" s="121" t="str">
        <f>DataPatientCharacteristics!AL25</f>
        <v>194,064 (87.6%)</v>
      </c>
      <c r="G42" s="42"/>
      <c r="H42" s="31"/>
      <c r="I42" s="2"/>
    </row>
    <row r="43" spans="2:9" x14ac:dyDescent="0.25">
      <c r="B43" s="43"/>
      <c r="C43" s="72" t="str">
        <f>DataPatientCharacteristics!AI26</f>
        <v>Unknown</v>
      </c>
      <c r="D43" s="122" t="str">
        <f>DataPatientCharacteristics!AJ26</f>
        <v>42</v>
      </c>
      <c r="E43" s="122" t="str">
        <f>DataPatientCharacteristics!AK26</f>
        <v>131</v>
      </c>
      <c r="F43" s="123" t="str">
        <f>DataPatientCharacteristics!AL26</f>
        <v>5,972</v>
      </c>
      <c r="G43" s="42"/>
      <c r="H43" s="31"/>
      <c r="I43" s="2"/>
    </row>
    <row r="44" spans="2:9" x14ac:dyDescent="0.25">
      <c r="B44" s="43"/>
      <c r="C44" s="81" t="str">
        <f>DataPatientCharacteristics!AI27</f>
        <v>INDEX OF MULTIPLE DEPRIVATION QUINTILE</v>
      </c>
      <c r="D44" s="120"/>
      <c r="E44" s="120"/>
      <c r="F44" s="121"/>
      <c r="G44" s="42"/>
      <c r="H44" s="31"/>
      <c r="I44" s="2"/>
    </row>
    <row r="45" spans="2:9" x14ac:dyDescent="0.25">
      <c r="B45" s="43"/>
      <c r="C45" s="70" t="str">
        <f>DataPatientCharacteristics!AI28</f>
        <v>1 - most deprived</v>
      </c>
      <c r="D45" s="120" t="str">
        <f>DataPatientCharacteristics!AJ28</f>
        <v>873 (25.5%)</v>
      </c>
      <c r="E45" s="120" t="str">
        <f>DataPatientCharacteristics!AK28</f>
        <v>2,264 (22.9%)</v>
      </c>
      <c r="F45" s="121" t="str">
        <f>DataPatientCharacteristics!AL28</f>
        <v>32,785 (14.4%)</v>
      </c>
      <c r="G45" s="42"/>
      <c r="H45" s="31"/>
      <c r="I45" s="2"/>
    </row>
    <row r="46" spans="2:9" x14ac:dyDescent="0.25">
      <c r="B46" s="43"/>
      <c r="C46" s="70">
        <f>DataPatientCharacteristics!AI29</f>
        <v>2</v>
      </c>
      <c r="D46" s="120" t="str">
        <f>DataPatientCharacteristics!AJ29</f>
        <v>470 (13.7%)</v>
      </c>
      <c r="E46" s="120" t="str">
        <f>DataPatientCharacteristics!AK29</f>
        <v>1,699 (17.2%)</v>
      </c>
      <c r="F46" s="121" t="str">
        <f>DataPatientCharacteristics!AL29</f>
        <v>40,324 (17.7%)</v>
      </c>
      <c r="G46" s="42"/>
      <c r="H46" s="31"/>
      <c r="I46" s="2"/>
    </row>
    <row r="47" spans="2:9" x14ac:dyDescent="0.25">
      <c r="B47" s="40"/>
      <c r="C47" s="70">
        <f>DataPatientCharacteristics!AI30</f>
        <v>3</v>
      </c>
      <c r="D47" s="120" t="str">
        <f>DataPatientCharacteristics!AJ30</f>
        <v>635 (18.6%)</v>
      </c>
      <c r="E47" s="120" t="str">
        <f>DataPatientCharacteristics!AK30</f>
        <v>1,889 (19.1%)</v>
      </c>
      <c r="F47" s="121" t="str">
        <f>DataPatientCharacteristics!AL30</f>
        <v>47,952 (21.1%)</v>
      </c>
      <c r="G47" s="42"/>
      <c r="H47" s="31"/>
      <c r="I47" s="2"/>
    </row>
    <row r="48" spans="2:9" x14ac:dyDescent="0.25">
      <c r="B48" s="40"/>
      <c r="C48" s="70">
        <f>DataPatientCharacteristics!AI31</f>
        <v>4</v>
      </c>
      <c r="D48" s="120" t="str">
        <f>DataPatientCharacteristics!AJ31</f>
        <v>786 (23.0%)</v>
      </c>
      <c r="E48" s="120" t="str">
        <f>DataPatientCharacteristics!AK31</f>
        <v>2,314 (23.4%)</v>
      </c>
      <c r="F48" s="121" t="str">
        <f>DataPatientCharacteristics!AL31</f>
        <v>51,770 (22.8%)</v>
      </c>
      <c r="G48" s="42"/>
      <c r="H48" s="31"/>
      <c r="I48" s="2"/>
    </row>
    <row r="49" spans="2:9" x14ac:dyDescent="0.25">
      <c r="B49" s="40"/>
      <c r="C49" s="72" t="str">
        <f>DataPatientCharacteristics!AI32</f>
        <v>5 - least deprived</v>
      </c>
      <c r="D49" s="122" t="str">
        <f>DataPatientCharacteristics!AJ32</f>
        <v>657 (19.2%)</v>
      </c>
      <c r="E49" s="122" t="str">
        <f>DataPatientCharacteristics!AK32</f>
        <v>1,707 (17.3%)</v>
      </c>
      <c r="F49" s="123" t="str">
        <f>DataPatientCharacteristics!AL32</f>
        <v>54,628 (24.0%)</v>
      </c>
      <c r="G49" s="42"/>
      <c r="H49" s="31"/>
      <c r="I49" s="2"/>
    </row>
    <row r="50" spans="2:9" x14ac:dyDescent="0.25">
      <c r="B50" s="40"/>
      <c r="C50" s="81" t="str">
        <f>DataPatientCharacteristics!AI33</f>
        <v>SCARF INDEX*</v>
      </c>
      <c r="D50" s="120"/>
      <c r="E50" s="120"/>
      <c r="F50" s="121"/>
      <c r="G50" s="42"/>
      <c r="H50" s="31"/>
      <c r="I50" s="2"/>
    </row>
    <row r="51" spans="2:9" x14ac:dyDescent="0.25">
      <c r="B51" s="40"/>
      <c r="C51" s="75" t="str">
        <f>DataPatientCharacteristics!AI34</f>
        <v>Fit</v>
      </c>
      <c r="D51" s="120" t="str">
        <f>DataPatientCharacteristics!AJ34</f>
        <v>2,668 (80.2%)</v>
      </c>
      <c r="E51" s="120" t="str">
        <f>DataPatientCharacteristics!AK34</f>
        <v>7,532 (78.0%)</v>
      </c>
      <c r="F51" s="121" t="str">
        <f>DataPatientCharacteristics!AL34</f>
        <v>171,311 (77.8%)</v>
      </c>
      <c r="G51" s="42"/>
      <c r="H51" s="31"/>
      <c r="I51" s="2"/>
    </row>
    <row r="52" spans="2:9" x14ac:dyDescent="0.25">
      <c r="B52" s="40"/>
      <c r="C52" s="75" t="str">
        <f>DataPatientCharacteristics!AI35</f>
        <v>Mild frailty</v>
      </c>
      <c r="D52" s="120" t="str">
        <f>DataPatientCharacteristics!AJ35</f>
        <v>367 (11.0%)</v>
      </c>
      <c r="E52" s="120" t="str">
        <f>DataPatientCharacteristics!AK35</f>
        <v>1,011 (10.5%)</v>
      </c>
      <c r="F52" s="121" t="str">
        <f>DataPatientCharacteristics!AL35</f>
        <v>22,313 (10.1%)</v>
      </c>
      <c r="G52" s="42"/>
      <c r="H52" s="31"/>
      <c r="I52" s="2"/>
    </row>
    <row r="53" spans="2:9" x14ac:dyDescent="0.25">
      <c r="B53" s="40"/>
      <c r="C53" s="75" t="str">
        <f>DataPatientCharacteristics!AI36</f>
        <v>Moderate frailty</v>
      </c>
      <c r="D53" s="120" t="str">
        <f>DataPatientCharacteristics!AJ36</f>
        <v>183 (5.5%)</v>
      </c>
      <c r="E53" s="120" t="str">
        <f>DataPatientCharacteristics!AK36</f>
        <v>657 (6.8%)</v>
      </c>
      <c r="F53" s="121" t="str">
        <f>DataPatientCharacteristics!AL36</f>
        <v>15,680 (7.1%)</v>
      </c>
      <c r="G53" s="42"/>
      <c r="H53" s="31"/>
      <c r="I53" s="2"/>
    </row>
    <row r="54" spans="2:9" x14ac:dyDescent="0.25">
      <c r="B54" s="40"/>
      <c r="C54" s="75" t="str">
        <f>DataPatientCharacteristics!AI37</f>
        <v>Severe frailty</v>
      </c>
      <c r="D54" s="120" t="str">
        <f>DataPatientCharacteristics!AJ37</f>
        <v>109 (3.3%)</v>
      </c>
      <c r="E54" s="120" t="str">
        <f>DataPatientCharacteristics!AK37</f>
        <v>455 (4.7%)</v>
      </c>
      <c r="F54" s="121" t="str">
        <f>DataPatientCharacteristics!AL37</f>
        <v>10,872 (4.9%)</v>
      </c>
      <c r="G54" s="42"/>
      <c r="H54" s="31"/>
      <c r="I54" s="2"/>
    </row>
    <row r="55" spans="2:9" x14ac:dyDescent="0.25">
      <c r="B55" s="40"/>
      <c r="C55" s="75" t="str">
        <f>DataPatientCharacteristics!AI38</f>
        <v>Not in HESAPC</v>
      </c>
      <c r="D55" s="120" t="str">
        <f>DataPatientCharacteristics!AJ38</f>
        <v>94</v>
      </c>
      <c r="E55" s="120" t="str">
        <f>DataPatientCharacteristics!AK38</f>
        <v>218</v>
      </c>
      <c r="F55" s="121" t="str">
        <f>DataPatientCharacteristics!AL38</f>
        <v>7,283</v>
      </c>
      <c r="G55" s="42"/>
      <c r="H55" s="31"/>
      <c r="I55" s="2"/>
    </row>
    <row r="56" spans="2:9" x14ac:dyDescent="0.25">
      <c r="B56" s="40"/>
      <c r="C56" s="81" t="str">
        <f>DataPatientCharacteristics!AI39</f>
        <v>CHARLSON COMORBIDITY SCORE</v>
      </c>
      <c r="D56" s="126"/>
      <c r="E56" s="126"/>
      <c r="F56" s="127"/>
      <c r="G56" s="42"/>
      <c r="H56" s="31"/>
      <c r="I56" s="2"/>
    </row>
    <row r="57" spans="2:9" x14ac:dyDescent="0.25">
      <c r="B57" s="43"/>
      <c r="C57" s="70" t="str">
        <f>DataPatientCharacteristics!AI40</f>
        <v>0</v>
      </c>
      <c r="D57" s="128" t="str">
        <f>DataPatientCharacteristics!AJ40</f>
        <v>2,863 (86.1%)</v>
      </c>
      <c r="E57" s="128" t="str">
        <f>DataPatientCharacteristics!AK40</f>
        <v>8,178 (84.7%)</v>
      </c>
      <c r="F57" s="129" t="str">
        <f>DataPatientCharacteristics!AL40</f>
        <v>186,401 (84.7%)</v>
      </c>
      <c r="G57" s="42"/>
      <c r="H57" s="31"/>
      <c r="I57" s="2"/>
    </row>
    <row r="58" spans="2:9" x14ac:dyDescent="0.25">
      <c r="B58" s="40"/>
      <c r="C58" s="70" t="str">
        <f>DataPatientCharacteristics!AI41</f>
        <v>1</v>
      </c>
      <c r="D58" s="128" t="str">
        <f>DataPatientCharacteristics!AJ41</f>
        <v>319 (9.6%)</v>
      </c>
      <c r="E58" s="128" t="str">
        <f>DataPatientCharacteristics!AK41</f>
        <v>907 (9.4%)</v>
      </c>
      <c r="F58" s="129" t="str">
        <f>DataPatientCharacteristics!AL41</f>
        <v>20,350 (9.2%)</v>
      </c>
      <c r="G58" s="42"/>
      <c r="H58" s="31"/>
      <c r="I58" s="2"/>
    </row>
    <row r="59" spans="2:9" x14ac:dyDescent="0.25">
      <c r="B59" s="40"/>
      <c r="C59" s="75" t="str">
        <f>DataPatientCharacteristics!AI42</f>
        <v>2+</v>
      </c>
      <c r="D59" s="128" t="str">
        <f>DataPatientCharacteristics!AJ42</f>
        <v>145 (4.4%)</v>
      </c>
      <c r="E59" s="128" t="str">
        <f>DataPatientCharacteristics!AK42</f>
        <v>570 (5.9%)</v>
      </c>
      <c r="F59" s="129" t="str">
        <f>DataPatientCharacteristics!AL42</f>
        <v>13,425 (6.1%)</v>
      </c>
      <c r="G59" s="42"/>
      <c r="H59" s="31"/>
      <c r="I59" s="2"/>
    </row>
    <row r="60" spans="2:9" x14ac:dyDescent="0.25">
      <c r="B60" s="43"/>
      <c r="C60" s="75" t="str">
        <f>DataPatientCharacteristics!AI43</f>
        <v>Not in HESAPC</v>
      </c>
      <c r="D60" s="120" t="str">
        <f>DataPatientCharacteristics!AJ43</f>
        <v>94</v>
      </c>
      <c r="E60" s="120" t="str">
        <f>DataPatientCharacteristics!AK43</f>
        <v>218</v>
      </c>
      <c r="F60" s="121" t="str">
        <f>DataPatientCharacteristics!AL43</f>
        <v>7,283</v>
      </c>
      <c r="G60" s="42"/>
      <c r="H60" s="31"/>
      <c r="I60" s="2"/>
    </row>
    <row r="61" spans="2:9" x14ac:dyDescent="0.25">
      <c r="B61" s="40"/>
      <c r="C61" s="81" t="str">
        <f>DataPatientCharacteristics!AI44</f>
        <v>PERFORMANCE STATUS</v>
      </c>
      <c r="D61" s="126"/>
      <c r="E61" s="126"/>
      <c r="F61" s="127"/>
      <c r="G61" s="44"/>
      <c r="H61" s="33"/>
      <c r="I61" s="2"/>
    </row>
    <row r="62" spans="2:9" x14ac:dyDescent="0.25">
      <c r="B62" s="40"/>
      <c r="C62" s="75" t="str">
        <f>DataPatientCharacteristics!AI45</f>
        <v>WHO PS 0</v>
      </c>
      <c r="D62" s="128" t="str">
        <f>DataPatientCharacteristics!AJ45</f>
        <v>2,597 (96.4%)</v>
      </c>
      <c r="E62" s="128" t="str">
        <f>DataPatientCharacteristics!AK45</f>
        <v>6,465 (87.6%)</v>
      </c>
      <c r="F62" s="129" t="str">
        <f>DataPatientCharacteristics!AL45</f>
        <v>119,646 (81.2%)</v>
      </c>
      <c r="G62" s="44"/>
      <c r="H62" s="33"/>
      <c r="I62" s="2"/>
    </row>
    <row r="63" spans="2:9" x14ac:dyDescent="0.25">
      <c r="B63" s="40"/>
      <c r="C63" s="75" t="str">
        <f>DataPatientCharacteristics!AI46</f>
        <v>WHO PS 1</v>
      </c>
      <c r="D63" s="128" t="str">
        <f>DataPatientCharacteristics!AJ46</f>
        <v>47 (1.7%)</v>
      </c>
      <c r="E63" s="128" t="str">
        <f>DataPatientCharacteristics!AK46</f>
        <v>500 (6.8%)</v>
      </c>
      <c r="F63" s="129" t="str">
        <f>DataPatientCharacteristics!AL46</f>
        <v>17,180 (11.7%)</v>
      </c>
      <c r="G63" s="44"/>
      <c r="H63" s="33"/>
      <c r="I63" s="2"/>
    </row>
    <row r="64" spans="2:9" x14ac:dyDescent="0.25">
      <c r="B64" s="40"/>
      <c r="C64" s="75" t="str">
        <f>DataPatientCharacteristics!AI47</f>
        <v>WHO PS 2</v>
      </c>
      <c r="D64" s="128" t="str">
        <f>DataPatientCharacteristics!AJ47</f>
        <v>26 (1.0%)</v>
      </c>
      <c r="E64" s="128" t="str">
        <f>DataPatientCharacteristics!AK47</f>
        <v>218 (3.0%)</v>
      </c>
      <c r="F64" s="129" t="str">
        <f>DataPatientCharacteristics!AL47</f>
        <v>6,082 (4.1%)</v>
      </c>
      <c r="G64" s="44"/>
      <c r="H64" s="33"/>
      <c r="I64" s="2"/>
    </row>
    <row r="65" spans="2:9" x14ac:dyDescent="0.25">
      <c r="B65" s="40"/>
      <c r="C65" s="75" t="str">
        <f>DataPatientCharacteristics!AI48</f>
        <v>WHO PS 3</v>
      </c>
      <c r="D65" s="128" t="str">
        <f>DataPatientCharacteristics!AJ48</f>
        <v>19 (0.7%)</v>
      </c>
      <c r="E65" s="128" t="str">
        <f>DataPatientCharacteristics!AK48</f>
        <v>180 (2.4%)</v>
      </c>
      <c r="F65" s="129" t="str">
        <f>DataPatientCharacteristics!AL48</f>
        <v>3,672 (2.5%)</v>
      </c>
      <c r="G65" s="44"/>
      <c r="H65" s="33"/>
      <c r="I65" s="2"/>
    </row>
    <row r="66" spans="2:9" x14ac:dyDescent="0.25">
      <c r="B66" s="40"/>
      <c r="C66" s="75" t="str">
        <f>DataPatientCharacteristics!AI49</f>
        <v>WHO PS 4</v>
      </c>
      <c r="D66" s="128" t="str">
        <f>DataPatientCharacteristics!AJ49</f>
        <v>6 (0.2%)</v>
      </c>
      <c r="E66" s="128" t="str">
        <f>DataPatientCharacteristics!AK49</f>
        <v>19 (0.3%)</v>
      </c>
      <c r="F66" s="129" t="str">
        <f>DataPatientCharacteristics!AL49</f>
        <v>766 (0.5%)</v>
      </c>
      <c r="G66" s="44"/>
      <c r="H66" s="33"/>
      <c r="I66" s="2"/>
    </row>
    <row r="67" spans="2:9" x14ac:dyDescent="0.25">
      <c r="B67" s="40"/>
      <c r="C67" s="75" t="str">
        <f>DataPatientCharacteristics!AI50</f>
        <v>WHO PS 5</v>
      </c>
      <c r="D67" s="128" t="str">
        <f>DataPatientCharacteristics!AJ50</f>
        <v>0</v>
      </c>
      <c r="E67" s="128" t="str">
        <f>DataPatientCharacteristics!AK50</f>
        <v>0</v>
      </c>
      <c r="F67" s="129" t="str">
        <f>DataPatientCharacteristics!AL50</f>
        <v>12 (0.0%)</v>
      </c>
      <c r="G67" s="44"/>
      <c r="H67" s="33"/>
      <c r="I67" s="2"/>
    </row>
    <row r="68" spans="2:9" x14ac:dyDescent="0.25">
      <c r="B68" s="40"/>
      <c r="C68" s="75" t="str">
        <f>DataPatientCharacteristics!AI51</f>
        <v>Not recorded</v>
      </c>
      <c r="D68" s="120" t="str">
        <f>DataPatientCharacteristics!AJ51</f>
        <v>726</v>
      </c>
      <c r="E68" s="120" t="str">
        <f>DataPatientCharacteristics!AK51</f>
        <v>2,491</v>
      </c>
      <c r="F68" s="121" t="str">
        <f>DataPatientCharacteristics!AL51</f>
        <v>80,101</v>
      </c>
      <c r="G68" s="44"/>
      <c r="H68" s="33"/>
      <c r="I68" s="2"/>
    </row>
    <row r="69" spans="2:9" x14ac:dyDescent="0.25">
      <c r="B69" s="40"/>
      <c r="C69" s="81" t="str">
        <f>DataPatientCharacteristics!AI52</f>
        <v>STAGE</v>
      </c>
      <c r="D69" s="126" t="str">
        <f>DataPatientCharacteristics!AJ52</f>
        <v/>
      </c>
      <c r="E69" s="126" t="str">
        <f>DataPatientCharacteristics!AK52</f>
        <v/>
      </c>
      <c r="F69" s="127" t="str">
        <f>DataPatientCharacteristics!AL52</f>
        <v/>
      </c>
      <c r="G69" s="44"/>
      <c r="H69" s="33"/>
      <c r="I69" s="2"/>
    </row>
    <row r="70" spans="2:9" x14ac:dyDescent="0.25">
      <c r="B70" s="40"/>
      <c r="C70" s="75" t="str">
        <f>DataPatientCharacteristics!AI53</f>
        <v>Stage 0</v>
      </c>
      <c r="D70" s="128" t="str">
        <f>DataPatientCharacteristics!AJ53</f>
        <v>633 (19.7%)</v>
      </c>
      <c r="E70" s="128" t="str">
        <f>DataPatientCharacteristics!AK53</f>
        <v>1,398 (16.8%)</v>
      </c>
      <c r="F70" s="129" t="str">
        <f>DataPatientCharacteristics!AL53</f>
        <v>26,007 (14.8%)</v>
      </c>
      <c r="G70" s="44"/>
      <c r="H70" s="33"/>
      <c r="I70" s="2"/>
    </row>
    <row r="71" spans="2:9" x14ac:dyDescent="0.25">
      <c r="B71" s="40"/>
      <c r="C71" s="75" t="str">
        <f>DataPatientCharacteristics!AI54</f>
        <v>Stage 1</v>
      </c>
      <c r="D71" s="128" t="str">
        <f>DataPatientCharacteristics!AJ54</f>
        <v>1,340 (41.7%)</v>
      </c>
      <c r="E71" s="128" t="str">
        <f>DataPatientCharacteristics!AK54</f>
        <v>3,218 (38.6%)</v>
      </c>
      <c r="F71" s="129" t="str">
        <f>DataPatientCharacteristics!AL54</f>
        <v>69,347 (39.4%)</v>
      </c>
      <c r="G71" s="44"/>
      <c r="H71" s="33"/>
      <c r="I71" s="2"/>
    </row>
    <row r="72" spans="2:9" x14ac:dyDescent="0.25">
      <c r="B72" s="40"/>
      <c r="C72" s="75" t="str">
        <f>DataPatientCharacteristics!AI55</f>
        <v>Stage 2</v>
      </c>
      <c r="D72" s="128" t="str">
        <f>DataPatientCharacteristics!AJ55</f>
        <v>983 (30.6%)</v>
      </c>
      <c r="E72" s="128" t="str">
        <f>DataPatientCharacteristics!AK55</f>
        <v>2,973 (35.6%)</v>
      </c>
      <c r="F72" s="129" t="str">
        <f>DataPatientCharacteristics!AL55</f>
        <v>66,079 (37.5%)</v>
      </c>
      <c r="G72" s="44"/>
      <c r="H72" s="33"/>
      <c r="I72" s="2"/>
    </row>
    <row r="73" spans="2:9" x14ac:dyDescent="0.25">
      <c r="B73" s="40"/>
      <c r="C73" s="75" t="str">
        <f>DataPatientCharacteristics!AI56</f>
        <v>Stage 3</v>
      </c>
      <c r="D73" s="128" t="str">
        <f>DataPatientCharacteristics!AJ56</f>
        <v>257 (8.0%)</v>
      </c>
      <c r="E73" s="128" t="str">
        <f>DataPatientCharacteristics!AK56</f>
        <v>751 (9.0%)</v>
      </c>
      <c r="F73" s="129" t="str">
        <f>DataPatientCharacteristics!AL56</f>
        <v>14,736 (8.4%)</v>
      </c>
      <c r="G73" s="44"/>
      <c r="H73" s="33"/>
      <c r="I73" s="2"/>
    </row>
    <row r="74" spans="2:9" x14ac:dyDescent="0.25">
      <c r="B74" s="40"/>
      <c r="C74" s="75" t="str">
        <f>DataPatientCharacteristics!AI57</f>
        <v>Missing</v>
      </c>
      <c r="D74" s="120" t="str">
        <f>DataPatientCharacteristics!AJ57</f>
        <v>208</v>
      </c>
      <c r="E74" s="120" t="str">
        <f>DataPatientCharacteristics!AK57</f>
        <v>1,533</v>
      </c>
      <c r="F74" s="121" t="str">
        <f>DataPatientCharacteristics!AL57</f>
        <v>51,290</v>
      </c>
      <c r="G74" s="44"/>
      <c r="H74" s="33"/>
      <c r="I74" s="2"/>
    </row>
    <row r="75" spans="2:9" x14ac:dyDescent="0.25">
      <c r="B75" s="40"/>
      <c r="C75" s="81" t="str">
        <f>DataPatientCharacteristics!AI58</f>
        <v>DISEASE GROUP</v>
      </c>
      <c r="D75" s="126" t="str">
        <f>DataPatientCharacteristics!AJ58</f>
        <v/>
      </c>
      <c r="E75" s="126" t="str">
        <f>DataPatientCharacteristics!AK58</f>
        <v/>
      </c>
      <c r="F75" s="127" t="str">
        <f>DataPatientCharacteristics!AL58</f>
        <v/>
      </c>
      <c r="G75" s="44"/>
      <c r="H75" s="33"/>
      <c r="I75" s="2"/>
    </row>
    <row r="76" spans="2:9" x14ac:dyDescent="0.25">
      <c r="B76" s="40"/>
      <c r="C76" s="75" t="str">
        <f>DataPatientCharacteristics!AI59</f>
        <v>Ductal carcinoma in-situ (DCIS)</v>
      </c>
      <c r="D76" s="128" t="str">
        <f>DataPatientCharacteristics!AJ59</f>
        <v>633 (19.7%)</v>
      </c>
      <c r="E76" s="128" t="str">
        <f>DataPatientCharacteristics!AK59</f>
        <v>1,398 (16.8%)</v>
      </c>
      <c r="F76" s="129" t="str">
        <f>DataPatientCharacteristics!AL59</f>
        <v>26,007 (14.8%)</v>
      </c>
      <c r="G76" s="44"/>
      <c r="H76" s="33"/>
      <c r="I76" s="2"/>
    </row>
    <row r="77" spans="2:9" x14ac:dyDescent="0.25">
      <c r="B77" s="40"/>
      <c r="C77" s="75" t="str">
        <f>DataPatientCharacteristics!AI60</f>
        <v>Early invasive breast cancer (EIBC)</v>
      </c>
      <c r="D77" s="128" t="str">
        <f>DataPatientCharacteristics!AJ60</f>
        <v>2,483 (77.3%)</v>
      </c>
      <c r="E77" s="128" t="str">
        <f>DataPatientCharacteristics!AK60</f>
        <v>6,661 (79.9%)</v>
      </c>
      <c r="F77" s="129" t="str">
        <f>DataPatientCharacteristics!AL60</f>
        <v>144,739 (82.2%)</v>
      </c>
      <c r="G77" s="44"/>
      <c r="H77" s="33"/>
      <c r="I77" s="2"/>
    </row>
    <row r="78" spans="2:9" x14ac:dyDescent="0.25">
      <c r="B78" s="40"/>
      <c r="C78" s="75" t="str">
        <f>DataPatientCharacteristics!AI61</f>
        <v>Locally advanced breast cancer (LABC)</v>
      </c>
      <c r="D78" s="128" t="str">
        <f>DataPatientCharacteristics!AJ61</f>
        <v>97 (3.0%)</v>
      </c>
      <c r="E78" s="128" t="str">
        <f>DataPatientCharacteristics!AK61</f>
        <v>281 (3.4%)</v>
      </c>
      <c r="F78" s="129" t="str">
        <f>DataPatientCharacteristics!AL61</f>
        <v>5,423 (3.1%)</v>
      </c>
      <c r="G78" s="44"/>
      <c r="H78" s="33"/>
      <c r="I78" s="2"/>
    </row>
    <row r="79" spans="2:9" x14ac:dyDescent="0.25">
      <c r="B79" s="40"/>
      <c r="C79" s="75" t="str">
        <f>DataPatientCharacteristics!AI62</f>
        <v>Missing</v>
      </c>
      <c r="D79" s="120" t="str">
        <f>DataPatientCharacteristics!AJ62</f>
        <v>208</v>
      </c>
      <c r="E79" s="120" t="str">
        <f>DataPatientCharacteristics!AK62</f>
        <v>1,533</v>
      </c>
      <c r="F79" s="121" t="str">
        <f>DataPatientCharacteristics!AL62</f>
        <v>51,290</v>
      </c>
      <c r="G79" s="44"/>
      <c r="H79" s="33"/>
      <c r="I79" s="2"/>
    </row>
    <row r="80" spans="2:9" x14ac:dyDescent="0.25">
      <c r="B80" s="40"/>
      <c r="C80" s="81" t="str">
        <f>DataPatientCharacteristics!AI63</f>
        <v>ROUTE TO DIAGNOSIS</v>
      </c>
      <c r="D80" s="126" t="str">
        <f>DataPatientCharacteristics!AJ63</f>
        <v/>
      </c>
      <c r="E80" s="126" t="str">
        <f>DataPatientCharacteristics!AK63</f>
        <v/>
      </c>
      <c r="F80" s="127" t="str">
        <f>DataPatientCharacteristics!AL63</f>
        <v/>
      </c>
      <c r="G80" s="44"/>
      <c r="H80" s="33"/>
      <c r="I80" s="2"/>
    </row>
    <row r="81" spans="2:9" x14ac:dyDescent="0.25">
      <c r="B81" s="40"/>
      <c r="C81" s="75" t="str">
        <f>DataPatientCharacteristics!AI64</f>
        <v>Screening</v>
      </c>
      <c r="D81" s="128" t="str">
        <f>DataPatientCharacteristics!AJ64</f>
        <v>1,442 (43.3%)</v>
      </c>
      <c r="E81" s="128" t="str">
        <f>DataPatientCharacteristics!AK64</f>
        <v>3,077 (31.8%)</v>
      </c>
      <c r="F81" s="129" t="str">
        <f>DataPatientCharacteristics!AL64</f>
        <v>77,035 (34.7%)</v>
      </c>
      <c r="G81" s="44"/>
      <c r="H81" s="33"/>
      <c r="I81" s="2"/>
    </row>
    <row r="82" spans="2:9" x14ac:dyDescent="0.25">
      <c r="B82" s="40"/>
      <c r="C82" s="75" t="str">
        <f>DataPatientCharacteristics!AI65</f>
        <v>GP referral</v>
      </c>
      <c r="D82" s="128" t="str">
        <f>DataPatientCharacteristics!AJ65</f>
        <v>229 (6.9%)</v>
      </c>
      <c r="E82" s="128" t="str">
        <f>DataPatientCharacteristics!AK65</f>
        <v>505 (5.2%)</v>
      </c>
      <c r="F82" s="129" t="str">
        <f>DataPatientCharacteristics!AL65</f>
        <v>18,498 (8.3%)</v>
      </c>
      <c r="G82" s="44"/>
      <c r="H82" s="33"/>
      <c r="I82" s="2"/>
    </row>
    <row r="83" spans="2:9" x14ac:dyDescent="0.25">
      <c r="B83" s="40"/>
      <c r="C83" s="75" t="str">
        <f>DataPatientCharacteristics!AI66</f>
        <v>Two week wait</v>
      </c>
      <c r="D83" s="128" t="str">
        <f>DataPatientCharacteristics!AJ66</f>
        <v>1,567 (47.0%)</v>
      </c>
      <c r="E83" s="128" t="str">
        <f>DataPatientCharacteristics!AK66</f>
        <v>5,715 (59.1%)</v>
      </c>
      <c r="F83" s="129" t="str">
        <f>DataPatientCharacteristics!AL66</f>
        <v>114,008 (51.4%)</v>
      </c>
      <c r="G83" s="44"/>
      <c r="H83" s="33"/>
      <c r="I83" s="2"/>
    </row>
    <row r="84" spans="2:9" x14ac:dyDescent="0.25">
      <c r="B84" s="40"/>
      <c r="C84" s="75" t="str">
        <f>DataPatientCharacteristics!AI67</f>
        <v>Emergency presentation</v>
      </c>
      <c r="D84" s="128" t="str">
        <f>DataPatientCharacteristics!AJ67</f>
        <v>34 (1.0%)</v>
      </c>
      <c r="E84" s="128" t="str">
        <f>DataPatientCharacteristics!AK67</f>
        <v>185 (1.9%)</v>
      </c>
      <c r="F84" s="129" t="str">
        <f>DataPatientCharacteristics!AL67</f>
        <v>4,987 (2.2%)</v>
      </c>
      <c r="G84" s="44"/>
      <c r="H84" s="33"/>
      <c r="I84" s="2"/>
    </row>
    <row r="85" spans="2:9" x14ac:dyDescent="0.25">
      <c r="B85" s="40"/>
      <c r="C85" s="75" t="str">
        <f>DataPatientCharacteristics!AI68</f>
        <v>Inpatient elective</v>
      </c>
      <c r="D85" s="128" t="str">
        <f>DataPatientCharacteristics!AJ68</f>
        <v>24 (0.7%)</v>
      </c>
      <c r="E85" s="128" t="str">
        <f>DataPatientCharacteristics!AK68</f>
        <v>28 (0.3%)</v>
      </c>
      <c r="F85" s="129" t="str">
        <f>DataPatientCharacteristics!AL68</f>
        <v>391 (0.2%)</v>
      </c>
      <c r="G85" s="44"/>
      <c r="H85" s="33"/>
      <c r="I85" s="2"/>
    </row>
    <row r="86" spans="2:9" x14ac:dyDescent="0.25">
      <c r="B86" s="40"/>
      <c r="C86" s="75" t="str">
        <f>DataPatientCharacteristics!AI69</f>
        <v>Other outpatient</v>
      </c>
      <c r="D86" s="128" t="str">
        <f>DataPatientCharacteristics!AJ69</f>
        <v>35 (1.1%)</v>
      </c>
      <c r="E86" s="128" t="str">
        <f>DataPatientCharacteristics!AK69</f>
        <v>157 (1.6%)</v>
      </c>
      <c r="F86" s="129" t="str">
        <f>DataPatientCharacteristics!AL69</f>
        <v>6,784 (3.1%)</v>
      </c>
      <c r="G86" s="44"/>
      <c r="H86" s="33"/>
      <c r="I86" s="2"/>
    </row>
    <row r="87" spans="2:9" x14ac:dyDescent="0.25">
      <c r="B87" s="40"/>
      <c r="C87" s="76" t="str">
        <f>DataPatientCharacteristics!AI70</f>
        <v>Unknown</v>
      </c>
      <c r="D87" s="130" t="str">
        <f>DataPatientCharacteristics!AJ70</f>
        <v>90</v>
      </c>
      <c r="E87" s="130" t="str">
        <f>DataPatientCharacteristics!AK70</f>
        <v>206</v>
      </c>
      <c r="F87" s="131" t="str">
        <f>DataPatientCharacteristics!AL70</f>
        <v>5,756</v>
      </c>
      <c r="G87" s="42"/>
      <c r="H87" s="31"/>
      <c r="I87" s="2"/>
    </row>
    <row r="88" spans="2:9" x14ac:dyDescent="0.25">
      <c r="B88" s="40"/>
      <c r="C88" s="117"/>
      <c r="D88" s="74"/>
      <c r="E88" s="74"/>
      <c r="F88" s="74"/>
      <c r="G88" s="42"/>
      <c r="H88" s="31"/>
      <c r="I88" s="2"/>
    </row>
    <row r="89" spans="2:9" ht="30" customHeight="1" x14ac:dyDescent="0.25">
      <c r="B89" s="40"/>
      <c r="C89" s="210" t="s">
        <v>485</v>
      </c>
      <c r="D89" s="210"/>
      <c r="E89" s="210"/>
      <c r="F89" s="210"/>
      <c r="G89" s="42"/>
      <c r="H89" s="31"/>
      <c r="I89" s="2"/>
    </row>
    <row r="90" spans="2:9" ht="93" customHeight="1" x14ac:dyDescent="0.25">
      <c r="B90" s="40"/>
      <c r="C90" s="208" t="s">
        <v>486</v>
      </c>
      <c r="D90" s="208"/>
      <c r="E90" s="208"/>
      <c r="F90" s="208"/>
      <c r="G90" s="42"/>
      <c r="H90" s="31"/>
      <c r="I90" s="2"/>
    </row>
    <row r="91" spans="2:9" ht="15" customHeight="1" thickBot="1" x14ac:dyDescent="0.3">
      <c r="B91" s="45"/>
      <c r="C91" s="64"/>
      <c r="D91" s="64"/>
      <c r="E91" s="64"/>
      <c r="F91" s="64"/>
      <c r="G91" s="46"/>
      <c r="I91" s="2"/>
    </row>
    <row r="92" spans="2:9" x14ac:dyDescent="0.25">
      <c r="I92" s="2"/>
    </row>
    <row r="93" spans="2:9" x14ac:dyDescent="0.25">
      <c r="G93" s="30"/>
      <c r="I93" s="2"/>
    </row>
    <row r="94" spans="2:9" ht="15" customHeight="1" x14ac:dyDescent="0.25"/>
  </sheetData>
  <mergeCells count="7">
    <mergeCell ref="C89:F89"/>
    <mergeCell ref="C90:F90"/>
    <mergeCell ref="C9:E9"/>
    <mergeCell ref="J11:K11"/>
    <mergeCell ref="C18:C19"/>
    <mergeCell ref="C16:F16"/>
    <mergeCell ref="C15:F15"/>
  </mergeCells>
  <hyperlinks>
    <hyperlink ref="D3" r:id="rId1" display="https://www.natcan.org.uk/audits/primary-breast/           " xr:uid="{1982261A-76BE-4C29-81B9-DF8792B4684B}"/>
    <hyperlink ref="D2" r:id="rId2" display="breastcanceraudits@rcseng.ac.uk           " xr:uid="{10EDFC29-183D-475F-A434-4326DBB61842}"/>
    <hyperlink ref="D4" r:id="rId3" xr:uid="{BBC996E4-3B6C-45B3-972E-2ECD22333DF4}"/>
    <hyperlink ref="C89:F89" r:id="rId4" display="Key: SCARF INDEX = Secondary Care Administrative Records Frailty Index." xr:uid="{AA2A312F-E572-429B-98D4-C9F4CEB83AD5}"/>
  </hyperlinks>
  <printOptions horizontalCentered="1"/>
  <pageMargins left="0.70866141732283472" right="0.70866141732283472" top="0.74803149606299213" bottom="0.74803149606299213" header="0.31496062992125984" footer="0.31496062992125984"/>
  <pageSetup paperSize="9" scale="49" orientation="portrait" r:id="rId5"/>
  <headerFooter>
    <oddFooter>&amp;C&amp;F | &amp;A</oddFooter>
  </headerFooter>
  <drawing r:id="rId6"/>
  <extLst>
    <ext xmlns:x14="http://schemas.microsoft.com/office/spreadsheetml/2009/9/main" uri="{CCE6A557-97BC-4b89-ADB6-D9C93CAAB3DF}">
      <x14:dataValidations xmlns:xm="http://schemas.microsoft.com/office/excel/2006/main" count="1">
        <x14:dataValidation type="list" allowBlank="1" showInputMessage="1" showErrorMessage="1" promptTitle="Select Trust" prompt="Select Trust" xr:uid="{3DD95835-DA8E-4BC2-BEE8-ABC86080A6B4}">
          <x14:formula1>
            <xm:f>DataCompleteness!$AA$102:$AA$215</xm:f>
          </x14:formula1>
          <xm:sqref>C9:E9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0"/>
  <sheetViews>
    <sheetView showGridLines="0" zoomScaleNormal="100" zoomScaleSheetLayoutView="160" workbookViewId="0"/>
  </sheetViews>
  <sheetFormatPr defaultColWidth="9.140625" defaultRowHeight="12.75" x14ac:dyDescent="0.25"/>
  <cols>
    <col min="1" max="1" width="9.140625" style="60"/>
    <col min="2" max="2" width="8.42578125" style="60" customWidth="1"/>
    <col min="3" max="3" width="32.7109375" style="60" customWidth="1"/>
    <col min="4" max="4" width="35.7109375" style="60" customWidth="1"/>
    <col min="5" max="5" width="32.7109375" style="60" customWidth="1"/>
    <col min="6" max="16384" width="9.140625" style="60"/>
  </cols>
  <sheetData>
    <row r="1" spans="1:6" ht="15" x14ac:dyDescent="0.25">
      <c r="A1"/>
      <c r="C1" s="61"/>
      <c r="D1" s="61"/>
      <c r="E1" s="61"/>
    </row>
    <row r="2" spans="1:6" ht="15" customHeight="1" x14ac:dyDescent="0.2">
      <c r="C2" s="110"/>
      <c r="D2" s="116" t="s">
        <v>476</v>
      </c>
      <c r="E2" s="56"/>
      <c r="F2" s="62"/>
    </row>
    <row r="3" spans="1:6" ht="15" customHeight="1" x14ac:dyDescent="0.2">
      <c r="C3" s="110"/>
      <c r="D3" s="116" t="s">
        <v>475</v>
      </c>
      <c r="E3" s="56"/>
      <c r="F3" s="62"/>
    </row>
    <row r="4" spans="1:6" ht="15" customHeight="1" x14ac:dyDescent="0.2">
      <c r="C4" s="111"/>
      <c r="D4" s="133" t="s">
        <v>474</v>
      </c>
      <c r="E4" s="57"/>
      <c r="F4" s="62"/>
    </row>
    <row r="5" spans="1:6" ht="15" x14ac:dyDescent="0.25">
      <c r="C5" s="58"/>
      <c r="D5" s="58"/>
      <c r="E5"/>
    </row>
    <row r="6" spans="1:6" x14ac:dyDescent="0.25">
      <c r="C6" s="58"/>
      <c r="D6" s="58"/>
      <c r="E6" s="58"/>
    </row>
    <row r="7" spans="1:6" ht="13.5" thickBot="1" x14ac:dyDescent="0.3">
      <c r="C7" s="58"/>
      <c r="D7" s="58"/>
      <c r="E7" s="58"/>
    </row>
    <row r="8" spans="1:6" ht="54.95" customHeight="1" thickBot="1" x14ac:dyDescent="0.3">
      <c r="A8" s="23"/>
      <c r="B8" s="23"/>
      <c r="C8" s="180" t="s">
        <v>457</v>
      </c>
      <c r="D8" s="181"/>
      <c r="E8" s="182"/>
    </row>
    <row r="9" spans="1:6" ht="15" x14ac:dyDescent="0.25">
      <c r="A9" s="23"/>
      <c r="B9" s="23"/>
      <c r="C9" s="156"/>
      <c r="D9" s="156"/>
      <c r="E9" s="156"/>
    </row>
    <row r="10" spans="1:6" ht="46.5" customHeight="1" x14ac:dyDescent="0.25">
      <c r="A10" s="23"/>
      <c r="B10" s="23"/>
      <c r="C10" s="183" t="s">
        <v>614</v>
      </c>
      <c r="D10" s="183"/>
      <c r="E10" s="183"/>
    </row>
    <row r="11" spans="1:6" ht="15" x14ac:dyDescent="0.25">
      <c r="A11" s="23"/>
      <c r="B11" s="23"/>
      <c r="C11" s="31"/>
      <c r="D11" s="31"/>
      <c r="E11" s="31"/>
    </row>
    <row r="12" spans="1:6" ht="144.94999999999999" customHeight="1" x14ac:dyDescent="0.25">
      <c r="A12" s="23"/>
      <c r="B12" s="23"/>
      <c r="C12" s="184" t="s">
        <v>636</v>
      </c>
      <c r="D12" s="184"/>
      <c r="E12" s="184"/>
    </row>
    <row r="13" spans="1:6" ht="15.75" thickBot="1" x14ac:dyDescent="0.3">
      <c r="A13" s="23"/>
      <c r="B13" s="23"/>
      <c r="C13" s="31"/>
      <c r="D13" s="31"/>
      <c r="E13" s="31"/>
    </row>
    <row r="14" spans="1:6" ht="110.1" customHeight="1" thickBot="1" x14ac:dyDescent="0.3">
      <c r="A14" s="23"/>
      <c r="B14" s="23"/>
      <c r="C14" s="185" t="s">
        <v>517</v>
      </c>
      <c r="D14" s="186"/>
      <c r="E14" s="187"/>
    </row>
    <row r="15" spans="1:6" ht="15.75" thickBot="1" x14ac:dyDescent="0.3">
      <c r="A15" s="23"/>
      <c r="B15" s="23"/>
      <c r="C15" s="31"/>
      <c r="D15" s="31"/>
      <c r="E15" s="31"/>
    </row>
    <row r="16" spans="1:6" ht="200.1" customHeight="1" thickBot="1" x14ac:dyDescent="0.3">
      <c r="A16" s="23"/>
      <c r="B16" s="23"/>
      <c r="C16" s="188" t="s">
        <v>615</v>
      </c>
      <c r="D16" s="189"/>
      <c r="E16" s="190"/>
    </row>
    <row r="17" spans="1:5" ht="15.75" thickBot="1" x14ac:dyDescent="0.3">
      <c r="A17" s="23"/>
      <c r="B17" s="23"/>
      <c r="C17" s="31"/>
      <c r="D17" s="31"/>
      <c r="E17" s="31"/>
    </row>
    <row r="18" spans="1:5" s="23" customFormat="1" ht="210" customHeight="1" thickBot="1" x14ac:dyDescent="0.3">
      <c r="C18" s="177" t="s">
        <v>616</v>
      </c>
      <c r="D18" s="178"/>
      <c r="E18" s="179"/>
    </row>
    <row r="19" spans="1:5" ht="15.75" thickBot="1" x14ac:dyDescent="0.3">
      <c r="A19" s="23"/>
      <c r="B19" s="23"/>
      <c r="C19" s="31"/>
      <c r="D19" s="31"/>
      <c r="E19" s="31"/>
    </row>
    <row r="20" spans="1:5" ht="30" customHeight="1" thickBot="1" x14ac:dyDescent="0.3">
      <c r="A20" s="23"/>
      <c r="B20" s="23"/>
      <c r="C20" s="177" t="s">
        <v>489</v>
      </c>
      <c r="D20" s="178"/>
      <c r="E20" s="179"/>
    </row>
    <row r="21" spans="1:5" ht="15" x14ac:dyDescent="0.25">
      <c r="A21" s="23"/>
      <c r="B21" s="23"/>
      <c r="C21" s="30"/>
      <c r="D21" s="30"/>
      <c r="E21" s="30"/>
    </row>
    <row r="22" spans="1:5" ht="15" x14ac:dyDescent="0.25">
      <c r="A22" s="23"/>
      <c r="B22" s="148" t="s">
        <v>80</v>
      </c>
      <c r="C22" s="23"/>
      <c r="D22" s="30"/>
      <c r="E22" s="30"/>
    </row>
    <row r="23" spans="1:5" ht="15" x14ac:dyDescent="0.25">
      <c r="A23" s="23"/>
      <c r="B23" s="148"/>
      <c r="C23" s="170" t="str">
        <f>HYPERLINK("#Cover_sheet!A1","Cover sheet")</f>
        <v>Cover sheet</v>
      </c>
      <c r="D23" s="30"/>
      <c r="E23" s="30"/>
    </row>
    <row r="24" spans="1:5" ht="15" x14ac:dyDescent="0.25">
      <c r="A24" s="23"/>
      <c r="B24" s="148"/>
      <c r="C24" s="23" t="s">
        <v>601</v>
      </c>
      <c r="D24" s="30"/>
      <c r="E24" s="30"/>
    </row>
    <row r="25" spans="1:5" s="59" customFormat="1" ht="15" customHeight="1" x14ac:dyDescent="0.25">
      <c r="A25" s="30"/>
      <c r="B25" s="108"/>
      <c r="C25" s="157" t="str">
        <f>HYPERLINK("#Explanations!A1","Explanations")</f>
        <v>Explanations</v>
      </c>
      <c r="D25" s="157"/>
      <c r="E25" s="157"/>
    </row>
    <row r="26" spans="1:5" s="59" customFormat="1" ht="15" customHeight="1" x14ac:dyDescent="0.25">
      <c r="A26" s="30"/>
      <c r="B26" s="108"/>
      <c r="C26" s="157" t="str">
        <f>HYPERLINK("#Acknowledgments!A1","Acknowledgments")</f>
        <v>Acknowledgments</v>
      </c>
      <c r="D26" s="157"/>
      <c r="E26" s="157"/>
    </row>
    <row r="27" spans="1:5" s="59" customFormat="1" ht="15" customHeight="1" x14ac:dyDescent="0.25">
      <c r="A27" s="30"/>
      <c r="B27" s="30"/>
      <c r="C27" s="157" t="str">
        <f>HYPERLINK("#Refinements!A1","Refinements")</f>
        <v>Refinements</v>
      </c>
      <c r="D27" s="157"/>
      <c r="E27" s="157"/>
    </row>
    <row r="28" spans="1:5" ht="15" x14ac:dyDescent="0.25">
      <c r="A28" s="23"/>
      <c r="B28" s="23"/>
      <c r="C28" s="157" t="str">
        <f>HYPERLINK("#View_DataCompleteness!A1","View Data Completeness")</f>
        <v>View Data Completeness</v>
      </c>
      <c r="D28" s="157"/>
      <c r="E28" s="157"/>
    </row>
    <row r="29" spans="1:5" ht="15" x14ac:dyDescent="0.25">
      <c r="A29" s="23"/>
      <c r="B29" s="23"/>
      <c r="C29" s="157" t="str">
        <f>HYPERLINK("#View_Indicators!A1","View Indicators")</f>
        <v>View Indicators</v>
      </c>
      <c r="D29" s="30"/>
      <c r="E29" s="30"/>
    </row>
    <row r="30" spans="1:5" ht="15" x14ac:dyDescent="0.25">
      <c r="C30" s="157" t="str">
        <f>HYPERLINK("#Patient_Characteristics!A1","Patient Characteristics")</f>
        <v>Patient Characteristics</v>
      </c>
    </row>
  </sheetData>
  <mergeCells count="7">
    <mergeCell ref="C20:E20"/>
    <mergeCell ref="C18:E18"/>
    <mergeCell ref="C8:E8"/>
    <mergeCell ref="C10:E10"/>
    <mergeCell ref="C12:E12"/>
    <mergeCell ref="C14:E14"/>
    <mergeCell ref="C16:E16"/>
  </mergeCells>
  <hyperlinks>
    <hyperlink ref="D2" r:id="rId1" display="breastcanceraudits@rcseng.ac.uk           " xr:uid="{9163E5EC-D088-430F-8AB8-0FBE49C01432}"/>
    <hyperlink ref="D4" r:id="rId2" xr:uid="{601E3A38-0141-44DD-8B8B-B48F3B48960F}"/>
    <hyperlink ref="C16:E16" r:id="rId3" display="https://digital.nhs.uk/ndrs/data/data-sets/rcrd" xr:uid="{BD7F74AA-C73A-45B7-B7FF-41BED8EB7EA7}"/>
    <hyperlink ref="D3" r:id="rId4" display="https://www.natcan.org.uk/audits/primary-breast/           " xr:uid="{48CC00F4-FAB3-40A7-87C5-67B7A1164077}"/>
  </hyperlinks>
  <printOptions horizontalCentered="1" verticalCentered="1"/>
  <pageMargins left="0.70866141732283472" right="0.70866141732283472" top="0.74803149606299213" bottom="0.74803149606299213" header="0.31496062992125984" footer="0.31496062992125984"/>
  <pageSetup paperSize="9" scale="61" orientation="portrait" r:id="rId5"/>
  <headerFooter>
    <oddFooter>&amp;C&amp;F | &amp;A</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CBE1-4541-41D3-98B8-FABC32DC7859}">
  <dimension ref="B1:J143"/>
  <sheetViews>
    <sheetView showGridLines="0" zoomScaleNormal="100" zoomScaleSheetLayoutView="175" workbookViewId="0"/>
  </sheetViews>
  <sheetFormatPr defaultColWidth="9.140625" defaultRowHeight="12.75" x14ac:dyDescent="0.2"/>
  <cols>
    <col min="1" max="2" width="9.140625" style="34"/>
    <col min="3" max="3" width="35.7109375" style="36" customWidth="1"/>
    <col min="4" max="4" width="40.7109375" style="34" customWidth="1"/>
    <col min="5" max="5" width="35.7109375" style="34" customWidth="1"/>
    <col min="6" max="6" width="9.140625" style="34"/>
    <col min="7" max="7" width="9.140625" style="34" customWidth="1"/>
    <col min="8" max="16384" width="9.140625" style="34"/>
  </cols>
  <sheetData>
    <row r="1" spans="2:8" s="60" customFormat="1" x14ac:dyDescent="0.25">
      <c r="C1" s="61"/>
      <c r="D1" s="61"/>
      <c r="E1" s="61"/>
    </row>
    <row r="2" spans="2:8" s="60" customFormat="1" ht="15" customHeight="1" x14ac:dyDescent="0.2">
      <c r="C2" s="110"/>
      <c r="D2" s="116" t="s">
        <v>476</v>
      </c>
      <c r="E2" s="56"/>
      <c r="F2" s="62"/>
    </row>
    <row r="3" spans="2:8" s="60" customFormat="1" ht="15" customHeight="1" x14ac:dyDescent="0.2">
      <c r="C3" s="110"/>
      <c r="D3" s="116" t="s">
        <v>475</v>
      </c>
      <c r="E3" s="56"/>
      <c r="F3" s="62"/>
    </row>
    <row r="4" spans="2:8" s="60" customFormat="1" ht="15" customHeight="1" x14ac:dyDescent="0.2">
      <c r="C4" s="111"/>
      <c r="D4" s="133" t="s">
        <v>474</v>
      </c>
      <c r="E4" s="57"/>
      <c r="F4" s="62"/>
    </row>
    <row r="5" spans="2:8" s="60" customFormat="1" x14ac:dyDescent="0.25">
      <c r="C5" s="58"/>
      <c r="D5" s="58"/>
      <c r="E5" s="58"/>
    </row>
    <row r="6" spans="2:8" s="60" customFormat="1" x14ac:dyDescent="0.25">
      <c r="C6" s="58"/>
      <c r="D6" s="58"/>
      <c r="E6" s="58"/>
    </row>
    <row r="7" spans="2:8" s="60" customFormat="1" x14ac:dyDescent="0.25">
      <c r="C7" s="58"/>
      <c r="D7" s="58"/>
      <c r="E7" s="58"/>
    </row>
    <row r="8" spans="2:8" ht="15" customHeight="1" x14ac:dyDescent="0.2">
      <c r="C8" s="109"/>
    </row>
    <row r="9" spans="2:8" ht="15" x14ac:dyDescent="0.25">
      <c r="B9" s="148" t="s">
        <v>49</v>
      </c>
      <c r="C9" s="23"/>
      <c r="D9" s="30"/>
      <c r="E9"/>
      <c r="F9"/>
      <c r="G9"/>
      <c r="H9"/>
    </row>
    <row r="10" spans="2:8" ht="15" x14ac:dyDescent="0.25">
      <c r="B10" s="23"/>
      <c r="C10" s="23"/>
      <c r="D10" s="30"/>
      <c r="E10"/>
      <c r="F10"/>
      <c r="G10"/>
      <c r="H10"/>
    </row>
    <row r="11" spans="2:8" ht="30" customHeight="1" x14ac:dyDescent="0.25">
      <c r="B11" s="149"/>
      <c r="C11" s="192" t="s">
        <v>617</v>
      </c>
      <c r="D11" s="183"/>
      <c r="E11" s="183"/>
      <c r="F11"/>
      <c r="G11"/>
      <c r="H11"/>
    </row>
    <row r="12" spans="2:8" ht="15" x14ac:dyDescent="0.25">
      <c r="B12"/>
      <c r="C12" s="4"/>
      <c r="D12"/>
      <c r="E12"/>
      <c r="F12"/>
      <c r="G12"/>
      <c r="H12"/>
    </row>
    <row r="13" spans="2:8" ht="15" x14ac:dyDescent="0.25">
      <c r="B13" s="150" t="s">
        <v>458</v>
      </c>
      <c r="C13"/>
      <c r="D13"/>
      <c r="E13"/>
      <c r="F13"/>
      <c r="G13"/>
      <c r="H13"/>
    </row>
    <row r="14" spans="2:8" ht="30" customHeight="1" x14ac:dyDescent="0.25">
      <c r="B14"/>
      <c r="C14" s="193" t="s">
        <v>473</v>
      </c>
      <c r="D14" s="193"/>
      <c r="E14" s="193"/>
      <c r="F14"/>
      <c r="G14"/>
      <c r="H14"/>
    </row>
    <row r="15" spans="2:8" ht="15" x14ac:dyDescent="0.25">
      <c r="B15"/>
      <c r="C15" s="194" t="s">
        <v>459</v>
      </c>
      <c r="D15" s="194"/>
      <c r="E15" s="194"/>
      <c r="F15"/>
      <c r="G15"/>
      <c r="H15"/>
    </row>
    <row r="16" spans="2:8" ht="15" x14ac:dyDescent="0.25">
      <c r="B16"/>
      <c r="C16" s="169" t="s">
        <v>472</v>
      </c>
      <c r="D16" s="151"/>
      <c r="E16" s="151"/>
      <c r="F16"/>
      <c r="G16"/>
      <c r="H16"/>
    </row>
    <row r="17" spans="2:8" ht="15" x14ac:dyDescent="0.25">
      <c r="B17"/>
      <c r="C17"/>
      <c r="D17"/>
      <c r="E17"/>
      <c r="F17"/>
      <c r="G17"/>
      <c r="H17"/>
    </row>
    <row r="18" spans="2:8" ht="15" x14ac:dyDescent="0.25">
      <c r="B18" s="150" t="s">
        <v>9</v>
      </c>
      <c r="C18" s="150" t="s">
        <v>10</v>
      </c>
      <c r="D18"/>
      <c r="E18"/>
      <c r="F18"/>
      <c r="G18"/>
      <c r="H18"/>
    </row>
    <row r="19" spans="2:8" ht="15" x14ac:dyDescent="0.25">
      <c r="B19" s="152" t="s">
        <v>11</v>
      </c>
      <c r="C19" s="152" t="s">
        <v>12</v>
      </c>
      <c r="D19"/>
      <c r="E19"/>
      <c r="F19"/>
      <c r="G19"/>
      <c r="H19"/>
    </row>
    <row r="20" spans="2:8" ht="15" x14ac:dyDescent="0.25">
      <c r="B20" s="152" t="s">
        <v>467</v>
      </c>
      <c r="C20" s="152" t="s">
        <v>460</v>
      </c>
      <c r="D20"/>
      <c r="E20"/>
      <c r="F20"/>
      <c r="G20"/>
      <c r="H20"/>
    </row>
    <row r="21" spans="2:8" ht="15" x14ac:dyDescent="0.25">
      <c r="B21" s="152" t="s">
        <v>454</v>
      </c>
      <c r="C21" s="152" t="s">
        <v>455</v>
      </c>
      <c r="D21"/>
      <c r="E21"/>
      <c r="F21"/>
      <c r="G21"/>
      <c r="H21"/>
    </row>
    <row r="22" spans="2:8" ht="15" x14ac:dyDescent="0.25">
      <c r="B22" s="152" t="s">
        <v>13</v>
      </c>
      <c r="C22" s="152" t="s">
        <v>81</v>
      </c>
      <c r="D22"/>
      <c r="E22"/>
      <c r="F22"/>
      <c r="G22"/>
      <c r="H22"/>
    </row>
    <row r="23" spans="2:8" ht="15" x14ac:dyDescent="0.25">
      <c r="B23" s="152" t="s">
        <v>17</v>
      </c>
      <c r="C23" s="152" t="s">
        <v>466</v>
      </c>
      <c r="D23"/>
      <c r="E23"/>
      <c r="F23"/>
      <c r="G23"/>
      <c r="H23"/>
    </row>
    <row r="24" spans="2:8" ht="15" x14ac:dyDescent="0.25">
      <c r="B24" s="152" t="s">
        <v>14</v>
      </c>
      <c r="C24" s="152" t="s">
        <v>461</v>
      </c>
      <c r="D24"/>
      <c r="E24"/>
      <c r="F24"/>
      <c r="G24"/>
      <c r="H24"/>
    </row>
    <row r="25" spans="2:8" ht="15" x14ac:dyDescent="0.25">
      <c r="B25" s="152" t="s">
        <v>15</v>
      </c>
      <c r="C25" s="152" t="s">
        <v>78</v>
      </c>
      <c r="D25"/>
      <c r="E25"/>
      <c r="F25"/>
      <c r="G25"/>
      <c r="H25"/>
    </row>
    <row r="26" spans="2:8" ht="15" x14ac:dyDescent="0.25">
      <c r="B26" s="152" t="s">
        <v>0</v>
      </c>
      <c r="C26" s="152" t="s">
        <v>522</v>
      </c>
      <c r="D26"/>
      <c r="E26"/>
      <c r="F26"/>
      <c r="G26"/>
      <c r="H26"/>
    </row>
    <row r="27" spans="2:8" ht="15" x14ac:dyDescent="0.25">
      <c r="B27" s="152" t="s">
        <v>1</v>
      </c>
      <c r="C27" s="152" t="s">
        <v>519</v>
      </c>
      <c r="D27"/>
      <c r="E27"/>
      <c r="F27"/>
      <c r="G27"/>
      <c r="H27"/>
    </row>
    <row r="28" spans="2:8" ht="15" x14ac:dyDescent="0.25">
      <c r="B28" s="152" t="s">
        <v>16</v>
      </c>
      <c r="C28" s="152" t="s">
        <v>520</v>
      </c>
      <c r="D28"/>
      <c r="E28"/>
      <c r="F28"/>
      <c r="G28"/>
      <c r="H28"/>
    </row>
    <row r="29" spans="2:8" ht="15" x14ac:dyDescent="0.25">
      <c r="B29" s="152" t="s">
        <v>3</v>
      </c>
      <c r="C29" s="152" t="s">
        <v>521</v>
      </c>
      <c r="D29"/>
      <c r="E29"/>
      <c r="F29"/>
      <c r="G29"/>
      <c r="H29"/>
    </row>
    <row r="30" spans="2:8" ht="15" x14ac:dyDescent="0.25">
      <c r="B30" t="s">
        <v>456</v>
      </c>
      <c r="C30" t="s">
        <v>482</v>
      </c>
      <c r="D30"/>
      <c r="E30"/>
      <c r="F30"/>
      <c r="G30"/>
      <c r="H30"/>
    </row>
    <row r="31" spans="2:8" ht="15" x14ac:dyDescent="0.25">
      <c r="B31"/>
      <c r="C31"/>
      <c r="D31"/>
      <c r="E31"/>
      <c r="F31"/>
      <c r="G31"/>
      <c r="H31"/>
    </row>
    <row r="32" spans="2:8" ht="15" x14ac:dyDescent="0.25">
      <c r="B32" s="150" t="s">
        <v>470</v>
      </c>
      <c r="C32"/>
      <c r="D32"/>
      <c r="E32"/>
      <c r="F32"/>
      <c r="G32"/>
      <c r="H32"/>
    </row>
    <row r="33" spans="2:10" ht="105" customHeight="1" x14ac:dyDescent="0.25">
      <c r="B33" s="150"/>
      <c r="C33" s="183" t="s">
        <v>610</v>
      </c>
      <c r="D33" s="183"/>
      <c r="E33" s="183"/>
      <c r="F33"/>
      <c r="G33"/>
      <c r="H33"/>
    </row>
    <row r="34" spans="2:10" x14ac:dyDescent="0.2">
      <c r="C34" s="183"/>
      <c r="D34" s="183"/>
      <c r="E34" s="183"/>
    </row>
    <row r="35" spans="2:10" ht="15" customHeight="1" x14ac:dyDescent="0.25">
      <c r="B35" s="150"/>
      <c r="C35" s="31"/>
      <c r="D35" s="32"/>
      <c r="E35" s="32"/>
      <c r="F35"/>
      <c r="G35"/>
      <c r="H35"/>
    </row>
    <row r="36" spans="2:10" ht="15" x14ac:dyDescent="0.25">
      <c r="B36" s="150" t="s">
        <v>471</v>
      </c>
      <c r="C36"/>
      <c r="D36"/>
      <c r="E36"/>
      <c r="F36"/>
      <c r="G36"/>
      <c r="H36"/>
    </row>
    <row r="37" spans="2:10" ht="45" customHeight="1" x14ac:dyDescent="0.25">
      <c r="B37"/>
      <c r="C37" s="198" t="s">
        <v>618</v>
      </c>
      <c r="D37" s="198"/>
      <c r="E37" s="198"/>
      <c r="F37"/>
      <c r="G37"/>
      <c r="H37"/>
    </row>
    <row r="38" spans="2:10" ht="15" customHeight="1" x14ac:dyDescent="0.25">
      <c r="B38"/>
      <c r="C38" s="2"/>
      <c r="D38" s="2"/>
      <c r="E38" s="2"/>
      <c r="F38"/>
      <c r="G38"/>
      <c r="H38"/>
    </row>
    <row r="39" spans="2:10" ht="15" customHeight="1" x14ac:dyDescent="0.25">
      <c r="B39" s="150" t="s">
        <v>604</v>
      </c>
      <c r="C39" s="2"/>
      <c r="D39" s="2"/>
      <c r="E39" s="2"/>
      <c r="F39"/>
      <c r="G39"/>
      <c r="H39"/>
    </row>
    <row r="40" spans="2:10" s="60" customFormat="1" ht="180" customHeight="1" x14ac:dyDescent="0.25">
      <c r="B40" s="23"/>
      <c r="C40" s="183" t="s">
        <v>619</v>
      </c>
      <c r="D40" s="183"/>
      <c r="E40" s="183"/>
      <c r="F40" s="23"/>
      <c r="G40" s="23"/>
      <c r="H40" s="23"/>
      <c r="I40" s="23"/>
      <c r="J40" s="23"/>
    </row>
    <row r="41" spans="2:10" s="60" customFormat="1" ht="15" customHeight="1" x14ac:dyDescent="0.25">
      <c r="B41" s="23"/>
      <c r="C41" s="156"/>
      <c r="D41" s="156"/>
      <c r="E41" s="156"/>
      <c r="F41" s="23"/>
      <c r="G41" s="23"/>
      <c r="H41" s="23"/>
      <c r="I41" s="23"/>
      <c r="J41" s="23"/>
    </row>
    <row r="42" spans="2:10" ht="15" customHeight="1" x14ac:dyDescent="0.25">
      <c r="B42" s="150" t="s">
        <v>605</v>
      </c>
      <c r="C42" s="163"/>
      <c r="D42" s="2"/>
      <c r="E42" s="2"/>
      <c r="F42"/>
      <c r="G42" s="23"/>
      <c r="H42" s="23"/>
      <c r="I42" s="23"/>
      <c r="J42" s="23"/>
    </row>
    <row r="43" spans="2:10" ht="45" customHeight="1" x14ac:dyDescent="0.25">
      <c r="B43"/>
      <c r="C43" s="199" t="s">
        <v>607</v>
      </c>
      <c r="D43" s="199"/>
      <c r="E43" s="199"/>
      <c r="F43"/>
      <c r="G43" s="23"/>
      <c r="H43" s="23"/>
      <c r="I43" s="23"/>
      <c r="J43" s="23"/>
    </row>
    <row r="44" spans="2:10" ht="15" customHeight="1" x14ac:dyDescent="0.25">
      <c r="B44"/>
      <c r="C44" s="2"/>
      <c r="D44" s="2"/>
      <c r="E44" s="2"/>
      <c r="F44"/>
      <c r="G44" s="23"/>
      <c r="H44" s="23"/>
      <c r="I44" s="23"/>
      <c r="J44" s="23"/>
    </row>
    <row r="45" spans="2:10" ht="15.75" thickBot="1" x14ac:dyDescent="0.3">
      <c r="B45" s="153"/>
      <c r="C45" s="154"/>
      <c r="D45"/>
      <c r="E45"/>
      <c r="F45"/>
      <c r="G45" s="23"/>
      <c r="H45" s="23"/>
      <c r="I45" s="23"/>
      <c r="J45" s="23"/>
    </row>
    <row r="46" spans="2:10" ht="45" customHeight="1" thickBot="1" x14ac:dyDescent="0.3">
      <c r="B46" s="195" t="s">
        <v>628</v>
      </c>
      <c r="C46" s="196"/>
      <c r="D46" s="196"/>
      <c r="E46" s="197"/>
      <c r="F46"/>
      <c r="G46" s="23"/>
      <c r="H46" s="23"/>
      <c r="I46" s="23"/>
      <c r="J46" s="23"/>
    </row>
    <row r="47" spans="2:10" ht="15.75" thickBot="1" x14ac:dyDescent="0.3">
      <c r="B47"/>
      <c r="C47" s="155"/>
      <c r="D47"/>
      <c r="E47" s="155"/>
      <c r="F47"/>
      <c r="G47"/>
      <c r="H47"/>
    </row>
    <row r="48" spans="2:10" ht="65.099999999999994" customHeight="1" thickBot="1" x14ac:dyDescent="0.3">
      <c r="B48" s="180" t="s">
        <v>606</v>
      </c>
      <c r="C48" s="181"/>
      <c r="D48" s="181"/>
      <c r="E48" s="182"/>
      <c r="F48"/>
      <c r="G48"/>
      <c r="H48"/>
    </row>
    <row r="49" spans="2:8" ht="15" x14ac:dyDescent="0.25">
      <c r="B49"/>
      <c r="C49"/>
      <c r="D49"/>
      <c r="E49"/>
      <c r="F49"/>
      <c r="G49"/>
      <c r="H49"/>
    </row>
    <row r="50" spans="2:8" ht="30" customHeight="1" x14ac:dyDescent="0.25">
      <c r="B50" s="184" t="s">
        <v>490</v>
      </c>
      <c r="C50" s="184"/>
      <c r="D50" s="184"/>
      <c r="E50" s="184"/>
      <c r="F50"/>
      <c r="G50"/>
      <c r="H50"/>
    </row>
    <row r="51" spans="2:8" ht="15" x14ac:dyDescent="0.25">
      <c r="B51"/>
      <c r="C51"/>
      <c r="D51"/>
      <c r="E51"/>
      <c r="F51"/>
      <c r="G51"/>
      <c r="H51"/>
    </row>
    <row r="52" spans="2:8" ht="15" x14ac:dyDescent="0.25">
      <c r="B52"/>
      <c r="C52"/>
      <c r="D52"/>
      <c r="E52"/>
      <c r="F52"/>
      <c r="G52"/>
      <c r="H52"/>
    </row>
    <row r="53" spans="2:8" ht="15" x14ac:dyDescent="0.25">
      <c r="B53"/>
      <c r="C53"/>
      <c r="D53"/>
      <c r="E53"/>
      <c r="F53"/>
      <c r="G53"/>
      <c r="H53"/>
    </row>
    <row r="54" spans="2:8" ht="15" x14ac:dyDescent="0.25">
      <c r="B54"/>
      <c r="C54"/>
      <c r="D54"/>
      <c r="E54"/>
      <c r="F54"/>
      <c r="G54"/>
      <c r="H54"/>
    </row>
    <row r="55" spans="2:8" ht="15" x14ac:dyDescent="0.25">
      <c r="B55"/>
      <c r="C55"/>
      <c r="D55"/>
      <c r="E55"/>
      <c r="F55"/>
      <c r="G55"/>
      <c r="H55"/>
    </row>
    <row r="56" spans="2:8" ht="15" x14ac:dyDescent="0.25">
      <c r="B56"/>
      <c r="C56"/>
      <c r="D56"/>
      <c r="E56"/>
      <c r="F56"/>
      <c r="G56"/>
      <c r="H56"/>
    </row>
    <row r="57" spans="2:8" ht="15" x14ac:dyDescent="0.25">
      <c r="B57"/>
      <c r="C57"/>
      <c r="D57"/>
      <c r="E57"/>
      <c r="F57"/>
      <c r="G57"/>
      <c r="H57"/>
    </row>
    <row r="58" spans="2:8" ht="15" x14ac:dyDescent="0.25">
      <c r="B58"/>
      <c r="C58"/>
      <c r="D58"/>
      <c r="E58"/>
      <c r="F58"/>
      <c r="G58"/>
      <c r="H58"/>
    </row>
    <row r="59" spans="2:8" ht="15" x14ac:dyDescent="0.25">
      <c r="B59"/>
      <c r="C59"/>
      <c r="D59"/>
      <c r="E59"/>
      <c r="F59"/>
      <c r="G59"/>
      <c r="H59"/>
    </row>
    <row r="60" spans="2:8" ht="15" x14ac:dyDescent="0.25">
      <c r="B60"/>
      <c r="C60"/>
      <c r="D60"/>
      <c r="E60"/>
      <c r="F60"/>
      <c r="G60"/>
      <c r="H60"/>
    </row>
    <row r="61" spans="2:8" ht="15" x14ac:dyDescent="0.25">
      <c r="B61"/>
      <c r="C61"/>
      <c r="D61"/>
      <c r="E61"/>
      <c r="F61"/>
      <c r="G61"/>
      <c r="H61"/>
    </row>
    <row r="62" spans="2:8" ht="15" x14ac:dyDescent="0.25">
      <c r="B62"/>
      <c r="C62"/>
      <c r="D62"/>
      <c r="E62"/>
      <c r="F62"/>
      <c r="G62"/>
      <c r="H62"/>
    </row>
    <row r="63" spans="2:8" ht="15" x14ac:dyDescent="0.25">
      <c r="B63"/>
      <c r="C63"/>
      <c r="D63"/>
      <c r="E63"/>
      <c r="F63"/>
      <c r="G63"/>
      <c r="H63"/>
    </row>
    <row r="64" spans="2:8" ht="15" x14ac:dyDescent="0.25">
      <c r="B64"/>
      <c r="C64"/>
      <c r="D64"/>
      <c r="E64"/>
      <c r="F64"/>
      <c r="G64"/>
      <c r="H64"/>
    </row>
    <row r="65" spans="2:8" ht="15" x14ac:dyDescent="0.25">
      <c r="B65"/>
      <c r="C65"/>
      <c r="D65"/>
      <c r="E65"/>
      <c r="F65"/>
      <c r="G65"/>
      <c r="H65"/>
    </row>
    <row r="66" spans="2:8" ht="15" x14ac:dyDescent="0.25">
      <c r="B66"/>
      <c r="C66"/>
      <c r="D66"/>
      <c r="E66"/>
      <c r="F66"/>
      <c r="G66"/>
      <c r="H66"/>
    </row>
    <row r="67" spans="2:8" ht="15" x14ac:dyDescent="0.25">
      <c r="B67"/>
      <c r="C67"/>
      <c r="D67"/>
      <c r="E67"/>
      <c r="F67"/>
      <c r="G67"/>
      <c r="H67"/>
    </row>
    <row r="68" spans="2:8" ht="15" x14ac:dyDescent="0.25">
      <c r="B68"/>
      <c r="C68"/>
      <c r="D68"/>
      <c r="E68"/>
      <c r="F68"/>
      <c r="G68"/>
      <c r="H68"/>
    </row>
    <row r="69" spans="2:8" ht="15" x14ac:dyDescent="0.25">
      <c r="B69"/>
      <c r="C69"/>
      <c r="D69"/>
      <c r="E69"/>
      <c r="F69"/>
      <c r="G69"/>
      <c r="H69"/>
    </row>
    <row r="70" spans="2:8" ht="15" x14ac:dyDescent="0.25">
      <c r="B70"/>
      <c r="C70"/>
      <c r="D70"/>
      <c r="E70"/>
      <c r="F70"/>
      <c r="G70"/>
      <c r="H70"/>
    </row>
    <row r="71" spans="2:8" ht="15" x14ac:dyDescent="0.25">
      <c r="B71"/>
      <c r="C71"/>
      <c r="D71"/>
      <c r="E71"/>
      <c r="F71"/>
      <c r="G71"/>
      <c r="H71"/>
    </row>
    <row r="72" spans="2:8" ht="15" x14ac:dyDescent="0.25">
      <c r="B72"/>
      <c r="C72"/>
      <c r="D72"/>
      <c r="E72"/>
      <c r="F72"/>
      <c r="G72"/>
      <c r="H72"/>
    </row>
    <row r="73" spans="2:8" ht="15" x14ac:dyDescent="0.25">
      <c r="B73"/>
      <c r="C73"/>
      <c r="D73"/>
      <c r="E73"/>
      <c r="F73"/>
      <c r="G73"/>
      <c r="H73"/>
    </row>
    <row r="74" spans="2:8" ht="15" x14ac:dyDescent="0.25">
      <c r="B74"/>
      <c r="C74"/>
      <c r="D74"/>
      <c r="E74"/>
      <c r="F74"/>
      <c r="G74"/>
      <c r="H74"/>
    </row>
    <row r="75" spans="2:8" ht="30" customHeight="1" x14ac:dyDescent="0.25">
      <c r="B75" s="184" t="s">
        <v>602</v>
      </c>
      <c r="C75" s="184"/>
      <c r="D75" s="184"/>
      <c r="E75" s="184"/>
      <c r="F75"/>
      <c r="G75"/>
      <c r="H75"/>
    </row>
    <row r="76" spans="2:8" ht="15" x14ac:dyDescent="0.25">
      <c r="B76"/>
      <c r="C76"/>
      <c r="D76"/>
      <c r="E76"/>
      <c r="F76"/>
      <c r="G76"/>
      <c r="H76"/>
    </row>
    <row r="77" spans="2:8" ht="15" x14ac:dyDescent="0.25">
      <c r="B77"/>
      <c r="C77"/>
      <c r="D77"/>
      <c r="E77"/>
      <c r="F77"/>
      <c r="G77"/>
      <c r="H77"/>
    </row>
    <row r="78" spans="2:8" ht="15" x14ac:dyDescent="0.25">
      <c r="B78"/>
      <c r="C78"/>
      <c r="D78"/>
      <c r="E78"/>
      <c r="F78"/>
      <c r="G78"/>
      <c r="H78"/>
    </row>
    <row r="79" spans="2:8" ht="15" x14ac:dyDescent="0.25">
      <c r="B79"/>
      <c r="C79"/>
      <c r="D79"/>
      <c r="E79"/>
      <c r="F79"/>
      <c r="G79"/>
      <c r="H79"/>
    </row>
    <row r="80" spans="2:8" ht="15" x14ac:dyDescent="0.25">
      <c r="B80"/>
      <c r="C80"/>
      <c r="D80"/>
      <c r="E80"/>
      <c r="F80"/>
      <c r="G80"/>
      <c r="H80"/>
    </row>
    <row r="81" spans="2:8" ht="15" x14ac:dyDescent="0.25">
      <c r="B81"/>
      <c r="C81"/>
      <c r="D81"/>
      <c r="E81"/>
      <c r="F81"/>
      <c r="G81"/>
      <c r="H81"/>
    </row>
    <row r="82" spans="2:8" ht="15" x14ac:dyDescent="0.25">
      <c r="B82"/>
      <c r="C82"/>
      <c r="D82"/>
      <c r="E82"/>
      <c r="F82"/>
      <c r="G82"/>
      <c r="H82"/>
    </row>
    <row r="83" spans="2:8" ht="15" x14ac:dyDescent="0.25">
      <c r="B83"/>
      <c r="C83"/>
      <c r="D83"/>
      <c r="E83"/>
      <c r="F83"/>
      <c r="G83"/>
      <c r="H83"/>
    </row>
    <row r="84" spans="2:8" ht="15" x14ac:dyDescent="0.25">
      <c r="B84"/>
      <c r="C84"/>
      <c r="D84"/>
      <c r="E84"/>
      <c r="F84"/>
      <c r="G84"/>
      <c r="H84"/>
    </row>
    <row r="85" spans="2:8" ht="15" x14ac:dyDescent="0.25">
      <c r="B85"/>
      <c r="C85"/>
      <c r="D85"/>
      <c r="E85"/>
      <c r="F85"/>
      <c r="G85"/>
      <c r="H85"/>
    </row>
    <row r="86" spans="2:8" ht="15" x14ac:dyDescent="0.25">
      <c r="B86"/>
      <c r="C86"/>
      <c r="D86"/>
      <c r="E86"/>
      <c r="F86"/>
      <c r="G86"/>
      <c r="H86"/>
    </row>
    <row r="87" spans="2:8" ht="15" x14ac:dyDescent="0.25">
      <c r="B87"/>
      <c r="C87"/>
      <c r="D87"/>
      <c r="E87"/>
      <c r="F87"/>
      <c r="G87"/>
      <c r="H87"/>
    </row>
    <row r="88" spans="2:8" ht="15" x14ac:dyDescent="0.25">
      <c r="B88"/>
      <c r="C88"/>
      <c r="D88"/>
      <c r="E88"/>
      <c r="F88"/>
      <c r="G88"/>
      <c r="H88"/>
    </row>
    <row r="89" spans="2:8" ht="15" x14ac:dyDescent="0.25">
      <c r="B89"/>
      <c r="C89"/>
      <c r="D89"/>
      <c r="E89"/>
      <c r="F89"/>
      <c r="G89"/>
      <c r="H89"/>
    </row>
    <row r="90" spans="2:8" ht="15" x14ac:dyDescent="0.25">
      <c r="B90"/>
      <c r="C90"/>
      <c r="D90"/>
      <c r="E90"/>
      <c r="F90"/>
      <c r="G90"/>
      <c r="H90"/>
    </row>
    <row r="91" spans="2:8" ht="15" x14ac:dyDescent="0.25">
      <c r="B91"/>
      <c r="C91"/>
      <c r="D91"/>
      <c r="E91"/>
      <c r="F91"/>
      <c r="G91"/>
      <c r="H91"/>
    </row>
    <row r="92" spans="2:8" ht="15" x14ac:dyDescent="0.25">
      <c r="B92"/>
      <c r="C92"/>
      <c r="D92"/>
      <c r="E92"/>
      <c r="F92"/>
      <c r="G92"/>
      <c r="H92"/>
    </row>
    <row r="93" spans="2:8" ht="15" x14ac:dyDescent="0.25">
      <c r="B93"/>
      <c r="C93"/>
      <c r="D93"/>
      <c r="E93"/>
      <c r="F93"/>
      <c r="G93"/>
      <c r="H93"/>
    </row>
    <row r="94" spans="2:8" ht="15" x14ac:dyDescent="0.25">
      <c r="B94"/>
      <c r="C94"/>
      <c r="D94"/>
      <c r="E94"/>
      <c r="F94"/>
      <c r="G94"/>
      <c r="H94"/>
    </row>
    <row r="95" spans="2:8" ht="15" x14ac:dyDescent="0.25">
      <c r="B95"/>
      <c r="C95"/>
      <c r="D95"/>
      <c r="E95"/>
      <c r="F95"/>
      <c r="G95"/>
      <c r="H95"/>
    </row>
    <row r="96" spans="2:8" ht="15" x14ac:dyDescent="0.25">
      <c r="B96"/>
      <c r="C96"/>
      <c r="D96"/>
      <c r="E96"/>
      <c r="F96"/>
      <c r="G96"/>
      <c r="H96"/>
    </row>
    <row r="97" spans="2:8" ht="15" x14ac:dyDescent="0.25">
      <c r="B97"/>
      <c r="C97"/>
      <c r="D97"/>
      <c r="E97"/>
      <c r="F97"/>
      <c r="G97"/>
      <c r="H97"/>
    </row>
    <row r="98" spans="2:8" ht="15" x14ac:dyDescent="0.25">
      <c r="B98"/>
      <c r="C98"/>
      <c r="D98"/>
      <c r="E98"/>
      <c r="F98"/>
      <c r="G98"/>
      <c r="H98"/>
    </row>
    <row r="99" spans="2:8" ht="15" x14ac:dyDescent="0.25">
      <c r="B99"/>
      <c r="C99"/>
      <c r="D99"/>
      <c r="E99"/>
      <c r="F99"/>
      <c r="G99"/>
      <c r="H99"/>
    </row>
    <row r="100" spans="2:8" ht="15" x14ac:dyDescent="0.25">
      <c r="B100"/>
      <c r="C100"/>
      <c r="D100"/>
      <c r="E100"/>
      <c r="F100"/>
      <c r="G100"/>
      <c r="H100"/>
    </row>
    <row r="101" spans="2:8" ht="30" customHeight="1" x14ac:dyDescent="0.25">
      <c r="B101" s="184" t="s">
        <v>491</v>
      </c>
      <c r="C101" s="191"/>
      <c r="D101" s="191"/>
      <c r="E101" s="191"/>
      <c r="F101"/>
      <c r="G101"/>
      <c r="H101"/>
    </row>
    <row r="102" spans="2:8" ht="15" x14ac:dyDescent="0.25">
      <c r="B102"/>
      <c r="C102" s="2"/>
      <c r="D102"/>
      <c r="E102"/>
      <c r="F102"/>
      <c r="G102"/>
      <c r="H102"/>
    </row>
    <row r="103" spans="2:8" ht="15" x14ac:dyDescent="0.25">
      <c r="B103"/>
      <c r="C103" s="2"/>
      <c r="D103"/>
      <c r="E103"/>
      <c r="F103"/>
      <c r="G103"/>
      <c r="H103"/>
    </row>
    <row r="104" spans="2:8" ht="15" x14ac:dyDescent="0.25">
      <c r="B104"/>
      <c r="C104" s="2"/>
      <c r="D104"/>
      <c r="E104"/>
      <c r="F104"/>
      <c r="G104"/>
      <c r="H104"/>
    </row>
    <row r="105" spans="2:8" ht="15" x14ac:dyDescent="0.25">
      <c r="B105"/>
      <c r="C105" s="2"/>
      <c r="D105"/>
      <c r="E105"/>
      <c r="F105"/>
      <c r="G105"/>
      <c r="H105"/>
    </row>
    <row r="106" spans="2:8" ht="15" x14ac:dyDescent="0.25">
      <c r="B106"/>
      <c r="C106" s="2"/>
      <c r="D106"/>
      <c r="E106"/>
      <c r="F106"/>
      <c r="G106"/>
      <c r="H106"/>
    </row>
    <row r="107" spans="2:8" ht="15" x14ac:dyDescent="0.25">
      <c r="B107"/>
      <c r="C107" s="2"/>
      <c r="D107"/>
      <c r="E107"/>
      <c r="F107"/>
      <c r="G107"/>
      <c r="H107"/>
    </row>
    <row r="108" spans="2:8" ht="15" x14ac:dyDescent="0.25">
      <c r="B108"/>
      <c r="C108" s="2"/>
      <c r="D108"/>
      <c r="E108"/>
      <c r="F108"/>
      <c r="G108"/>
      <c r="H108"/>
    </row>
    <row r="109" spans="2:8" ht="15" x14ac:dyDescent="0.25">
      <c r="B109"/>
      <c r="C109" s="2"/>
      <c r="D109"/>
      <c r="E109"/>
      <c r="F109"/>
      <c r="G109"/>
      <c r="H109"/>
    </row>
    <row r="110" spans="2:8" ht="15" x14ac:dyDescent="0.25">
      <c r="B110"/>
      <c r="C110" s="2"/>
      <c r="D110"/>
      <c r="E110"/>
      <c r="F110"/>
      <c r="G110"/>
      <c r="H110"/>
    </row>
    <row r="111" spans="2:8" ht="15" x14ac:dyDescent="0.25">
      <c r="B111"/>
      <c r="C111" s="2"/>
      <c r="D111"/>
      <c r="E111"/>
      <c r="F111"/>
      <c r="G111"/>
      <c r="H111"/>
    </row>
    <row r="112" spans="2:8" ht="15" x14ac:dyDescent="0.25">
      <c r="B112"/>
      <c r="C112" s="2"/>
      <c r="D112"/>
      <c r="E112"/>
      <c r="F112"/>
      <c r="G112"/>
      <c r="H112"/>
    </row>
    <row r="113" spans="2:8" ht="15" x14ac:dyDescent="0.25">
      <c r="B113"/>
      <c r="C113" s="2"/>
      <c r="D113"/>
      <c r="E113"/>
      <c r="F113"/>
      <c r="G113"/>
      <c r="H113"/>
    </row>
    <row r="114" spans="2:8" ht="15" x14ac:dyDescent="0.25">
      <c r="B114"/>
      <c r="C114" s="2"/>
      <c r="D114"/>
      <c r="E114"/>
      <c r="F114"/>
      <c r="G114"/>
      <c r="H114"/>
    </row>
    <row r="115" spans="2:8" ht="15" x14ac:dyDescent="0.25">
      <c r="B115"/>
      <c r="C115" s="2"/>
      <c r="D115"/>
      <c r="E115"/>
      <c r="F115"/>
      <c r="G115"/>
      <c r="H115"/>
    </row>
    <row r="116" spans="2:8" ht="15" x14ac:dyDescent="0.25">
      <c r="B116"/>
      <c r="C116" s="2"/>
      <c r="D116"/>
      <c r="E116"/>
      <c r="F116"/>
      <c r="G116"/>
      <c r="H116"/>
    </row>
    <row r="117" spans="2:8" ht="15" x14ac:dyDescent="0.25">
      <c r="B117"/>
      <c r="C117" s="2"/>
      <c r="D117"/>
      <c r="E117"/>
      <c r="F117"/>
      <c r="G117"/>
      <c r="H117"/>
    </row>
    <row r="118" spans="2:8" ht="15" x14ac:dyDescent="0.25">
      <c r="B118"/>
      <c r="C118" s="2"/>
      <c r="D118"/>
      <c r="E118"/>
      <c r="F118"/>
      <c r="G118"/>
      <c r="H118"/>
    </row>
    <row r="119" spans="2:8" ht="15" x14ac:dyDescent="0.25">
      <c r="B119"/>
      <c r="C119" s="2"/>
      <c r="D119"/>
      <c r="E119"/>
      <c r="F119"/>
      <c r="G119"/>
      <c r="H119"/>
    </row>
    <row r="120" spans="2:8" ht="15" x14ac:dyDescent="0.25">
      <c r="B120"/>
      <c r="C120" s="2"/>
      <c r="D120"/>
      <c r="E120"/>
      <c r="F120"/>
      <c r="G120"/>
      <c r="H120"/>
    </row>
    <row r="121" spans="2:8" ht="15" x14ac:dyDescent="0.25">
      <c r="B121"/>
      <c r="C121" s="2"/>
      <c r="D121"/>
      <c r="E121"/>
      <c r="F121"/>
      <c r="G121"/>
      <c r="H121"/>
    </row>
    <row r="122" spans="2:8" ht="15" x14ac:dyDescent="0.25">
      <c r="B122"/>
      <c r="C122" s="2"/>
      <c r="D122"/>
      <c r="E122"/>
      <c r="F122"/>
      <c r="G122"/>
      <c r="H122"/>
    </row>
    <row r="123" spans="2:8" ht="15" x14ac:dyDescent="0.25">
      <c r="B123"/>
      <c r="C123" s="2"/>
      <c r="D123"/>
      <c r="E123"/>
      <c r="F123"/>
      <c r="G123"/>
      <c r="H123"/>
    </row>
    <row r="124" spans="2:8" ht="15" x14ac:dyDescent="0.25">
      <c r="B124"/>
      <c r="C124" s="2"/>
      <c r="D124"/>
      <c r="E124"/>
      <c r="F124"/>
      <c r="G124"/>
      <c r="H124"/>
    </row>
    <row r="125" spans="2:8" ht="15" x14ac:dyDescent="0.25">
      <c r="B125"/>
      <c r="C125" s="2"/>
      <c r="D125"/>
      <c r="E125"/>
      <c r="F125"/>
      <c r="G125"/>
      <c r="H125"/>
    </row>
    <row r="126" spans="2:8" ht="15" x14ac:dyDescent="0.25">
      <c r="B126"/>
      <c r="C126" s="2"/>
      <c r="D126"/>
      <c r="E126"/>
      <c r="F126"/>
      <c r="G126"/>
      <c r="H126"/>
    </row>
    <row r="127" spans="2:8" ht="15" x14ac:dyDescent="0.25">
      <c r="B127"/>
      <c r="C127" s="2"/>
      <c r="D127"/>
      <c r="E127"/>
      <c r="F127"/>
      <c r="G127"/>
      <c r="H127"/>
    </row>
    <row r="128" spans="2:8" ht="15" x14ac:dyDescent="0.25">
      <c r="B128"/>
      <c r="C128" s="2"/>
      <c r="D128"/>
      <c r="E128"/>
      <c r="F128"/>
      <c r="G128"/>
      <c r="H128"/>
    </row>
    <row r="129" spans="2:8" ht="15" x14ac:dyDescent="0.25">
      <c r="B129"/>
      <c r="C129" s="2"/>
      <c r="D129"/>
      <c r="E129"/>
      <c r="F129"/>
      <c r="G129"/>
      <c r="H129"/>
    </row>
    <row r="130" spans="2:8" ht="15" x14ac:dyDescent="0.25">
      <c r="B130"/>
      <c r="C130" s="2"/>
      <c r="D130"/>
      <c r="E130"/>
      <c r="F130"/>
      <c r="G130"/>
      <c r="H130"/>
    </row>
    <row r="131" spans="2:8" ht="15" x14ac:dyDescent="0.25">
      <c r="B131"/>
      <c r="C131" s="2"/>
      <c r="D131"/>
      <c r="E131"/>
      <c r="F131"/>
      <c r="G131"/>
      <c r="H131"/>
    </row>
    <row r="132" spans="2:8" ht="15" x14ac:dyDescent="0.25">
      <c r="B132"/>
      <c r="C132" s="2"/>
      <c r="D132"/>
      <c r="E132"/>
      <c r="F132"/>
      <c r="G132"/>
      <c r="H132"/>
    </row>
    <row r="133" spans="2:8" ht="15" x14ac:dyDescent="0.25">
      <c r="B133"/>
      <c r="C133" s="2"/>
      <c r="D133"/>
      <c r="E133"/>
      <c r="F133"/>
      <c r="G133"/>
      <c r="H133"/>
    </row>
    <row r="134" spans="2:8" ht="15" x14ac:dyDescent="0.25">
      <c r="B134"/>
      <c r="C134" s="2"/>
      <c r="D134"/>
      <c r="E134"/>
      <c r="F134"/>
      <c r="G134"/>
      <c r="H134"/>
    </row>
    <row r="135" spans="2:8" ht="15" x14ac:dyDescent="0.25">
      <c r="B135"/>
      <c r="C135" s="2"/>
      <c r="D135"/>
      <c r="E135"/>
      <c r="F135"/>
      <c r="G135"/>
      <c r="H135"/>
    </row>
    <row r="136" spans="2:8" ht="15" x14ac:dyDescent="0.25">
      <c r="B136"/>
      <c r="C136" s="2"/>
      <c r="D136"/>
      <c r="E136"/>
      <c r="F136"/>
      <c r="G136"/>
      <c r="H136"/>
    </row>
    <row r="137" spans="2:8" ht="15" x14ac:dyDescent="0.25">
      <c r="B137"/>
      <c r="C137" s="2"/>
      <c r="D137"/>
      <c r="E137"/>
      <c r="F137"/>
      <c r="G137"/>
      <c r="H137"/>
    </row>
    <row r="138" spans="2:8" ht="15" x14ac:dyDescent="0.25">
      <c r="B138"/>
      <c r="C138" s="2"/>
      <c r="D138"/>
      <c r="E138"/>
      <c r="F138"/>
      <c r="G138"/>
      <c r="H138"/>
    </row>
    <row r="139" spans="2:8" ht="15" x14ac:dyDescent="0.25">
      <c r="B139"/>
      <c r="C139" s="2"/>
      <c r="D139"/>
      <c r="E139"/>
      <c r="F139"/>
      <c r="G139"/>
      <c r="H139"/>
    </row>
    <row r="140" spans="2:8" ht="15" x14ac:dyDescent="0.25">
      <c r="B140"/>
      <c r="C140" s="2"/>
      <c r="D140"/>
      <c r="E140"/>
      <c r="F140"/>
      <c r="G140"/>
      <c r="H140"/>
    </row>
    <row r="141" spans="2:8" ht="15" x14ac:dyDescent="0.25">
      <c r="B141"/>
      <c r="C141" s="2"/>
      <c r="D141"/>
      <c r="E141"/>
      <c r="F141"/>
      <c r="G141"/>
      <c r="H141"/>
    </row>
    <row r="142" spans="2:8" ht="15" x14ac:dyDescent="0.25">
      <c r="B142"/>
      <c r="C142" s="2"/>
      <c r="D142"/>
      <c r="E142"/>
      <c r="F142"/>
      <c r="G142"/>
      <c r="H142"/>
    </row>
    <row r="143" spans="2:8" ht="15" x14ac:dyDescent="0.25">
      <c r="B143"/>
      <c r="C143" s="2"/>
      <c r="D143"/>
      <c r="E143"/>
      <c r="F143"/>
      <c r="G143"/>
      <c r="H143"/>
    </row>
  </sheetData>
  <mergeCells count="12">
    <mergeCell ref="B75:E75"/>
    <mergeCell ref="B101:E101"/>
    <mergeCell ref="C11:E11"/>
    <mergeCell ref="C14:E14"/>
    <mergeCell ref="C15:E15"/>
    <mergeCell ref="B46:E46"/>
    <mergeCell ref="B48:E48"/>
    <mergeCell ref="B50:E50"/>
    <mergeCell ref="C37:E37"/>
    <mergeCell ref="C33:E34"/>
    <mergeCell ref="C40:E40"/>
    <mergeCell ref="C43:E43"/>
  </mergeCells>
  <hyperlinks>
    <hyperlink ref="D2" r:id="rId1" display="breastcanceraudits@rcseng.ac.uk           " xr:uid="{FB4F2E97-107E-4D63-A378-79280BFA3637}"/>
    <hyperlink ref="D4" r:id="rId2" xr:uid="{A5AFE182-64FB-4AE6-8D53-3BB1AFFD30A3}"/>
    <hyperlink ref="D3" r:id="rId3" display="https://www.natcan.org.uk/audits/primary-breast/           " xr:uid="{2338ACFA-118C-417D-87C4-42E788E80471}"/>
    <hyperlink ref="C15:E15" r:id="rId4" display="Please refer to our FAQ #11 for current NDRS regional contacts - https://www.natcan.org.uk/faqs/faqs-for-professionals/" xr:uid="{FC2BB9E6-332A-47BC-A942-62D0C8527B8D}"/>
    <hyperlink ref="C16" r:id="rId5" xr:uid="{15EB1839-8524-4CAC-BD01-D5BEF9F4072C}"/>
  </hyperlinks>
  <printOptions horizontalCentered="1"/>
  <pageMargins left="0.70866141732283472" right="0.70866141732283472" top="0.74803149606299213" bottom="0.74803149606299213" header="0.31496062992125984" footer="0.31496062992125984"/>
  <pageSetup paperSize="9" scale="58" orientation="portrait" r:id="rId6"/>
  <headerFooter>
    <oddFooter>&amp;C&amp;F | &amp;A&amp;R&amp;P of &amp;N</oddFooter>
  </headerFooter>
  <rowBreaks count="1" manualBreakCount="1">
    <brk id="74" max="16383" man="1"/>
  </rowBreak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F19"/>
  <sheetViews>
    <sheetView showGridLines="0" zoomScaleNormal="100" zoomScaleSheetLayoutView="190" workbookViewId="0"/>
  </sheetViews>
  <sheetFormatPr defaultColWidth="9.140625" defaultRowHeight="12.75" x14ac:dyDescent="0.2"/>
  <cols>
    <col min="1" max="1" width="9.140625" style="34"/>
    <col min="2" max="2" width="8.42578125" style="34" customWidth="1"/>
    <col min="3" max="3" width="32.7109375" style="34" customWidth="1"/>
    <col min="4" max="4" width="35.7109375" style="34" customWidth="1"/>
    <col min="5" max="5" width="32.7109375" style="34" customWidth="1"/>
    <col min="6" max="16384" width="9.140625" style="34"/>
  </cols>
  <sheetData>
    <row r="1" spans="3:6" s="60" customFormat="1" x14ac:dyDescent="0.25">
      <c r="C1" s="61"/>
      <c r="D1" s="61"/>
      <c r="E1" s="61"/>
    </row>
    <row r="2" spans="3:6" s="60" customFormat="1" ht="15" customHeight="1" x14ac:dyDescent="0.2">
      <c r="C2" s="110"/>
      <c r="D2" s="116" t="s">
        <v>476</v>
      </c>
      <c r="E2" s="56"/>
      <c r="F2" s="62"/>
    </row>
    <row r="3" spans="3:6" s="60" customFormat="1" ht="15" customHeight="1" x14ac:dyDescent="0.2">
      <c r="C3" s="110"/>
      <c r="D3" s="116" t="s">
        <v>475</v>
      </c>
      <c r="E3" s="56"/>
      <c r="F3" s="62"/>
    </row>
    <row r="4" spans="3:6" s="60" customFormat="1" ht="15" customHeight="1" x14ac:dyDescent="0.2">
      <c r="C4" s="111"/>
      <c r="D4" s="133" t="s">
        <v>474</v>
      </c>
      <c r="E4" s="57"/>
      <c r="F4" s="62"/>
    </row>
    <row r="5" spans="3:6" s="60" customFormat="1" x14ac:dyDescent="0.25">
      <c r="C5" s="58"/>
      <c r="D5" s="58"/>
      <c r="E5" s="58"/>
    </row>
    <row r="6" spans="3:6" s="60" customFormat="1" x14ac:dyDescent="0.25">
      <c r="C6" s="58"/>
      <c r="D6" s="58"/>
      <c r="E6" s="58"/>
    </row>
    <row r="7" spans="3:6" s="60" customFormat="1" x14ac:dyDescent="0.25">
      <c r="C7" s="58"/>
      <c r="D7" s="58"/>
      <c r="E7" s="58"/>
    </row>
    <row r="8" spans="3:6" ht="13.5" thickBot="1" x14ac:dyDescent="0.25">
      <c r="C8" s="35"/>
      <c r="D8" s="35"/>
    </row>
    <row r="9" spans="3:6" s="118" customFormat="1" ht="230.1" customHeight="1" thickBot="1" x14ac:dyDescent="0.3">
      <c r="C9" s="203" t="s">
        <v>620</v>
      </c>
      <c r="D9" s="204"/>
      <c r="E9" s="205"/>
      <c r="F9" s="119"/>
    </row>
    <row r="10" spans="3:6" ht="15.75" thickBot="1" x14ac:dyDescent="0.3">
      <c r="C10" s="2"/>
      <c r="D10" s="2"/>
      <c r="E10"/>
    </row>
    <row r="11" spans="3:6" s="36" customFormat="1" ht="137.25" customHeight="1" thickBot="1" x14ac:dyDescent="0.25">
      <c r="C11" s="203" t="s">
        <v>613</v>
      </c>
      <c r="D11" s="204"/>
      <c r="E11" s="205"/>
    </row>
    <row r="12" spans="3:6" ht="15.75" thickBot="1" x14ac:dyDescent="0.3">
      <c r="C12" s="2"/>
      <c r="D12" s="2"/>
      <c r="E12"/>
    </row>
    <row r="13" spans="3:6" ht="50.1" customHeight="1" thickBot="1" x14ac:dyDescent="0.25">
      <c r="C13" s="172" t="s">
        <v>18</v>
      </c>
      <c r="D13" s="206"/>
      <c r="E13" s="173"/>
    </row>
    <row r="14" spans="3:6" ht="15.75" thickBot="1" x14ac:dyDescent="0.3">
      <c r="C14" s="2"/>
      <c r="D14" s="2"/>
      <c r="E14"/>
    </row>
    <row r="15" spans="3:6" ht="231" customHeight="1" thickBot="1" x14ac:dyDescent="0.25">
      <c r="C15" s="172" t="s">
        <v>600</v>
      </c>
      <c r="D15" s="206"/>
      <c r="E15" s="173"/>
    </row>
    <row r="16" spans="3:6" ht="15.75" thickBot="1" x14ac:dyDescent="0.3">
      <c r="C16" s="2"/>
      <c r="D16" s="2"/>
      <c r="E16"/>
    </row>
    <row r="17" spans="3:5" ht="200.1" customHeight="1" thickBot="1" x14ac:dyDescent="0.25">
      <c r="C17" s="200" t="s">
        <v>487</v>
      </c>
      <c r="D17" s="201"/>
      <c r="E17" s="202"/>
    </row>
    <row r="18" spans="3:5" ht="15.75" thickBot="1" x14ac:dyDescent="0.3">
      <c r="C18"/>
      <c r="D18"/>
      <c r="E18"/>
    </row>
    <row r="19" spans="3:5" ht="80.099999999999994" customHeight="1" thickBot="1" x14ac:dyDescent="0.25">
      <c r="C19" s="200" t="s">
        <v>525</v>
      </c>
      <c r="D19" s="201"/>
      <c r="E19" s="202"/>
    </row>
  </sheetData>
  <mergeCells count="6">
    <mergeCell ref="C19:E19"/>
    <mergeCell ref="C11:E11"/>
    <mergeCell ref="C9:E9"/>
    <mergeCell ref="C13:E13"/>
    <mergeCell ref="C15:E15"/>
    <mergeCell ref="C17:E17"/>
  </mergeCells>
  <hyperlinks>
    <hyperlink ref="D4" r:id="rId1" xr:uid="{1DB7A827-CFFE-4E8E-9A88-793CD1D66E7E}"/>
    <hyperlink ref="D2" r:id="rId2" display="breastcanceraudits@rcseng.ac.uk           " xr:uid="{37E34654-EE02-4806-A574-EE08F92A21E9}"/>
    <hyperlink ref="D3" r:id="rId3" display="https://www.natcan.org.uk/audits/primary-breast/           " xr:uid="{2A148506-E75D-411A-83F4-A3B95A5F22AD}"/>
  </hyperlinks>
  <printOptions horizont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colBreaks count="1" manualBreakCount="1">
    <brk id="7" max="1048575"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2BF06-59DB-4397-8B9E-F9CE36CA1D85}">
  <dimension ref="C1:F15"/>
  <sheetViews>
    <sheetView showGridLines="0" zoomScaleNormal="100" zoomScaleSheetLayoutView="190" workbookViewId="0"/>
  </sheetViews>
  <sheetFormatPr defaultColWidth="9.140625" defaultRowHeight="12.75" x14ac:dyDescent="0.2"/>
  <cols>
    <col min="1" max="1" width="9.140625" style="34"/>
    <col min="2" max="2" width="8.42578125" style="34" customWidth="1"/>
    <col min="3" max="3" width="32.7109375" style="34" customWidth="1"/>
    <col min="4" max="4" width="35.7109375" style="34" customWidth="1"/>
    <col min="5" max="5" width="32.7109375" style="34" customWidth="1"/>
    <col min="6" max="16384" width="9.140625" style="34"/>
  </cols>
  <sheetData>
    <row r="1" spans="3:6" s="60" customFormat="1" x14ac:dyDescent="0.25">
      <c r="C1" s="61"/>
      <c r="D1" s="61"/>
      <c r="E1" s="61"/>
    </row>
    <row r="2" spans="3:6" s="60" customFormat="1" ht="15" customHeight="1" x14ac:dyDescent="0.2">
      <c r="C2" s="110"/>
      <c r="D2" s="116" t="s">
        <v>476</v>
      </c>
      <c r="E2" s="56"/>
      <c r="F2" s="62"/>
    </row>
    <row r="3" spans="3:6" s="60" customFormat="1" ht="15" customHeight="1" x14ac:dyDescent="0.2">
      <c r="C3" s="110"/>
      <c r="D3" s="116" t="s">
        <v>475</v>
      </c>
      <c r="E3" s="56"/>
      <c r="F3" s="62"/>
    </row>
    <row r="4" spans="3:6" s="60" customFormat="1" ht="15" customHeight="1" x14ac:dyDescent="0.2">
      <c r="C4" s="111"/>
      <c r="D4" s="133" t="s">
        <v>474</v>
      </c>
      <c r="E4" s="57"/>
      <c r="F4" s="62"/>
    </row>
    <row r="5" spans="3:6" s="60" customFormat="1" x14ac:dyDescent="0.25">
      <c r="C5" s="58"/>
      <c r="D5" s="58"/>
      <c r="E5" s="58"/>
    </row>
    <row r="6" spans="3:6" s="60" customFormat="1" x14ac:dyDescent="0.25">
      <c r="C6" s="58"/>
      <c r="D6" s="58"/>
      <c r="E6" s="58"/>
    </row>
    <row r="7" spans="3:6" s="60" customFormat="1" x14ac:dyDescent="0.25">
      <c r="C7" s="58"/>
      <c r="D7" s="58"/>
      <c r="E7" s="58"/>
    </row>
    <row r="8" spans="3:6" x14ac:dyDescent="0.2">
      <c r="C8" s="35"/>
      <c r="D8" s="35"/>
    </row>
    <row r="9" spans="3:6" s="118" customFormat="1" ht="15" customHeight="1" x14ac:dyDescent="0.25">
      <c r="C9" s="207" t="s">
        <v>501</v>
      </c>
      <c r="D9" s="208"/>
      <c r="E9" s="208"/>
      <c r="F9" s="119"/>
    </row>
    <row r="10" spans="3:6" ht="15" customHeight="1" thickBot="1" x14ac:dyDescent="0.3">
      <c r="C10" s="2"/>
      <c r="D10" s="2"/>
      <c r="E10"/>
    </row>
    <row r="11" spans="3:6" ht="80.099999999999994" customHeight="1" thickBot="1" x14ac:dyDescent="0.25">
      <c r="C11" s="200" t="s">
        <v>637</v>
      </c>
      <c r="D11" s="201"/>
      <c r="E11" s="202"/>
    </row>
    <row r="12" spans="3:6" ht="15" customHeight="1" thickBot="1" x14ac:dyDescent="0.25">
      <c r="C12" s="145"/>
      <c r="D12" s="145"/>
      <c r="E12" s="145"/>
    </row>
    <row r="13" spans="3:6" ht="80.099999999999994" customHeight="1" thickBot="1" x14ac:dyDescent="0.25">
      <c r="C13" s="200" t="s">
        <v>627</v>
      </c>
      <c r="D13" s="201"/>
      <c r="E13" s="202"/>
    </row>
    <row r="14" spans="3:6" ht="13.5" thickBot="1" x14ac:dyDescent="0.25"/>
    <row r="15" spans="3:6" ht="39.950000000000003" customHeight="1" thickBot="1" x14ac:dyDescent="0.25">
      <c r="C15" s="200" t="s">
        <v>523</v>
      </c>
      <c r="D15" s="201"/>
      <c r="E15" s="202"/>
    </row>
  </sheetData>
  <mergeCells count="4">
    <mergeCell ref="C9:E9"/>
    <mergeCell ref="C13:E13"/>
    <mergeCell ref="C11:E11"/>
    <mergeCell ref="C15:E15"/>
  </mergeCells>
  <hyperlinks>
    <hyperlink ref="D4" r:id="rId1" xr:uid="{2F0A8168-1130-464D-A995-16E0B9927381}"/>
    <hyperlink ref="D2" r:id="rId2" display="breastcanceraudits@rcseng.ac.uk           " xr:uid="{97274544-0C38-4F1F-8CF6-DAFAE675580D}"/>
    <hyperlink ref="D3" r:id="rId3" display="https://www.natcan.org.uk/audits/primary-breast/           " xr:uid="{F362E720-B8BB-47BB-B701-0334092DDE18}"/>
  </hyperlinks>
  <printOptions horizontalCentered="1"/>
  <pageMargins left="0.70866141732283472" right="0.70866141732283472" top="0.74803149606299213" bottom="0.74803149606299213" header="0.31496062992125984" footer="0.31496062992125984"/>
  <pageSetup paperSize="9" scale="61" orientation="portrait" r:id="rId4"/>
  <headerFooter>
    <oddFooter>&amp;C&amp;F | &amp;A</oddFooter>
  </headerFooter>
  <colBreaks count="1" manualBreakCount="1">
    <brk id="7" max="1048575" man="1"/>
  </col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8569"/>
  <sheetViews>
    <sheetView zoomScaleNormal="100" workbookViewId="0">
      <pane ySplit="1" topLeftCell="A2" activePane="bottomLeft" state="frozen"/>
      <selection pane="bottomLeft"/>
    </sheetView>
  </sheetViews>
  <sheetFormatPr defaultRowHeight="15" x14ac:dyDescent="0.25"/>
  <cols>
    <col min="2" max="4" width="9.140625" style="23" customWidth="1"/>
    <col min="5" max="5" width="10.140625" style="23" customWidth="1"/>
    <col min="6" max="7" width="12.85546875" style="23" customWidth="1"/>
    <col min="8" max="8" width="12.85546875" style="32" customWidth="1"/>
    <col min="9" max="9" width="11.85546875" style="32" customWidth="1"/>
    <col min="10" max="10" width="5.85546875" style="135" customWidth="1"/>
    <col min="11" max="11" width="5.85546875" style="27" customWidth="1"/>
    <col min="12" max="12" width="9.140625" style="77"/>
    <col min="13" max="16" width="4.7109375" style="77" customWidth="1"/>
    <col min="17" max="18" width="4.7109375" customWidth="1"/>
    <col min="19" max="19" width="19.5703125" style="20" customWidth="1"/>
    <col min="20" max="20" width="16.7109375" customWidth="1"/>
    <col min="21" max="21" width="61" bestFit="1" customWidth="1"/>
    <col min="22" max="22" width="8.7109375" bestFit="1" customWidth="1"/>
    <col min="23" max="23" width="9.28515625" customWidth="1"/>
    <col min="24" max="24" width="12.85546875" customWidth="1"/>
    <col min="27" max="27" width="10.5703125" customWidth="1"/>
    <col min="28" max="28" width="11" customWidth="1"/>
    <col min="29" max="29" width="11.85546875" hidden="1" customWidth="1"/>
    <col min="30" max="30" width="12.28515625" hidden="1" customWidth="1"/>
    <col min="31" max="31" width="11" hidden="1" customWidth="1"/>
    <col min="32" max="32" width="11" customWidth="1"/>
    <col min="34" max="34" width="16.5703125" customWidth="1"/>
    <col min="35" max="35" width="13.5703125" customWidth="1"/>
    <col min="55" max="55" width="61" bestFit="1" customWidth="1"/>
  </cols>
  <sheetData>
    <row r="1" spans="1:36" s="2" customFormat="1" ht="45" x14ac:dyDescent="0.25">
      <c r="A1" s="1" t="s">
        <v>325</v>
      </c>
      <c r="B1" s="1" t="s">
        <v>4</v>
      </c>
      <c r="C1" s="1" t="s">
        <v>5</v>
      </c>
      <c r="D1" s="1" t="s">
        <v>326</v>
      </c>
      <c r="E1" s="1" t="s">
        <v>327</v>
      </c>
      <c r="F1" s="108" t="s">
        <v>6</v>
      </c>
      <c r="G1" s="108" t="s">
        <v>328</v>
      </c>
      <c r="H1" s="108" t="s">
        <v>329</v>
      </c>
      <c r="I1" s="3" t="s">
        <v>7</v>
      </c>
      <c r="J1" s="134" t="s">
        <v>8</v>
      </c>
      <c r="K1" s="136" t="s">
        <v>495</v>
      </c>
      <c r="L1" s="29" t="s">
        <v>25</v>
      </c>
      <c r="M1" s="29"/>
      <c r="N1" s="29"/>
      <c r="O1" s="29"/>
      <c r="P1" s="29"/>
      <c r="Q1" s="136"/>
      <c r="S1" s="3" t="s">
        <v>36</v>
      </c>
      <c r="T1" s="1" t="s">
        <v>26</v>
      </c>
      <c r="U1" s="1" t="s">
        <v>6</v>
      </c>
      <c r="V1" s="1" t="s">
        <v>4</v>
      </c>
      <c r="W1" s="1" t="s">
        <v>5</v>
      </c>
      <c r="X1" s="78" t="s">
        <v>7</v>
      </c>
      <c r="Y1" s="79"/>
      <c r="Z1" s="80"/>
      <c r="AA1" s="14" t="s">
        <v>31</v>
      </c>
      <c r="AB1" s="14" t="s">
        <v>74</v>
      </c>
      <c r="AC1" s="14" t="s">
        <v>32</v>
      </c>
      <c r="AD1" s="14" t="s">
        <v>35</v>
      </c>
      <c r="AE1" s="14" t="s">
        <v>33</v>
      </c>
      <c r="AF1" s="15" t="s">
        <v>34</v>
      </c>
      <c r="AH1" s="1" t="s">
        <v>27</v>
      </c>
      <c r="AI1" s="1" t="s">
        <v>30</v>
      </c>
      <c r="AJ1" s="21" t="str">
        <f>View_DataCompleteness!$F$18</f>
        <v>Percentage of people with breast cancer stage recorded in Leeds Teaching Hospitals NHS Trust between Apr 2020 and Mar 2023</v>
      </c>
    </row>
    <row r="2" spans="1:36" ht="42.75" customHeight="1" x14ac:dyDescent="0.25">
      <c r="A2" t="s">
        <v>331</v>
      </c>
      <c r="B2" s="25">
        <v>2018</v>
      </c>
      <c r="C2" s="25" t="s">
        <v>0</v>
      </c>
      <c r="D2" s="25" t="s">
        <v>54</v>
      </c>
      <c r="E2" s="25" t="s">
        <v>98</v>
      </c>
      <c r="F2" s="23" t="s">
        <v>99</v>
      </c>
      <c r="G2" s="23" t="s">
        <v>492</v>
      </c>
      <c r="H2" s="32" t="s">
        <v>358</v>
      </c>
      <c r="I2" s="32" t="s">
        <v>586</v>
      </c>
      <c r="J2" s="135">
        <v>30</v>
      </c>
      <c r="K2" s="28">
        <v>0.76666999999999996</v>
      </c>
      <c r="L2" s="77">
        <v>0.9</v>
      </c>
      <c r="Q2" s="106"/>
      <c r="S2" s="3" t="s">
        <v>36</v>
      </c>
      <c r="U2" t="str">
        <f>View_DataCompleteness!$C$13</f>
        <v>Leeds Teaching Hospitals NHS Trust</v>
      </c>
      <c r="V2" s="7">
        <v>2020</v>
      </c>
      <c r="W2" s="7" t="s">
        <v>1</v>
      </c>
      <c r="X2" s="7" t="s">
        <v>52</v>
      </c>
      <c r="Y2" s="8">
        <f>IF(V1=V2, "", V2)</f>
        <v>2020</v>
      </c>
      <c r="Z2" s="4" t="str">
        <f>W2</f>
        <v>Q2</v>
      </c>
      <c r="AA2" s="18">
        <f t="shared" ref="AA2:AA13" si="0">IFERROR(AVERAGEIFS(J:J, $B:$B, $V2, $C:$C, $W2, $I:$I,$X2, $F:$F, $U2),0)</f>
        <v>70</v>
      </c>
      <c r="AB2" s="9">
        <f t="shared" ref="AB2:AB13" si="1">IFERROR(AVERAGEIFS(K:K, $B:$B, $V2, $C:$C, $W2, $I:$I,$X2, $F:$F, $U2),0)</f>
        <v>0.94286000000000003</v>
      </c>
      <c r="AC2" s="9">
        <f>IFERROR(AVERAGEIFS(#REF!, $B:$B, $V2, $C:$C, $W2, $I:$I, $X2, $F:$F, $U2),0)</f>
        <v>0</v>
      </c>
      <c r="AD2" s="9">
        <f>IFERROR(AVERAGEIFS(#REF!, $B:$B, $V2, $C:$C, $W2, $I:$I, $X2, $F:$F,$U2),0)</f>
        <v>0</v>
      </c>
      <c r="AE2" s="9">
        <f>IFERROR(AVERAGEIFS(#REF!, $B:$B, $V2, $C:$C, $W2, $I:$I, $X2, $F:$F, $U2),0)</f>
        <v>0</v>
      </c>
      <c r="AF2" s="16">
        <f>IFERROR(AVERAGEIFS(L:L, $B:$B, $V2, $C:$C, $W2, $I:$I, $X2, $F:$F, $U2),0)</f>
        <v>0.9</v>
      </c>
      <c r="AH2" s="1" t="s">
        <v>28</v>
      </c>
      <c r="AI2" s="1" t="s">
        <v>75</v>
      </c>
      <c r="AJ2" s="21" t="str">
        <f>View_DataCompleteness!$C$25</f>
        <v>Number of people with primary breast cancer</v>
      </c>
    </row>
    <row r="3" spans="1:36" x14ac:dyDescent="0.25">
      <c r="A3" t="s">
        <v>331</v>
      </c>
      <c r="B3" s="25">
        <v>2018</v>
      </c>
      <c r="C3" s="25" t="s">
        <v>1</v>
      </c>
      <c r="D3" s="25" t="s">
        <v>56</v>
      </c>
      <c r="E3" s="25" t="s">
        <v>98</v>
      </c>
      <c r="F3" s="23" t="s">
        <v>99</v>
      </c>
      <c r="G3" s="23" t="s">
        <v>492</v>
      </c>
      <c r="H3" s="32" t="s">
        <v>358</v>
      </c>
      <c r="I3" s="32" t="s">
        <v>586</v>
      </c>
      <c r="J3" s="135">
        <v>37</v>
      </c>
      <c r="K3" s="28">
        <v>0.91891999999999996</v>
      </c>
      <c r="L3" s="77">
        <v>0.9</v>
      </c>
      <c r="Q3" s="106"/>
      <c r="S3" s="3" t="s">
        <v>36</v>
      </c>
      <c r="U3" t="str">
        <f>View_DataCompleteness!$C$13</f>
        <v>Leeds Teaching Hospitals NHS Trust</v>
      </c>
      <c r="V3" s="7">
        <v>2020</v>
      </c>
      <c r="W3" s="7" t="s">
        <v>2</v>
      </c>
      <c r="X3" s="7" t="s">
        <v>52</v>
      </c>
      <c r="Y3" s="8" t="str">
        <f t="shared" ref="Y3:Y13" si="2">IF(V2=V3, "", V3)</f>
        <v/>
      </c>
      <c r="Z3" s="4" t="str">
        <f t="shared" ref="Z3:Z13" si="3">W3</f>
        <v>Q3</v>
      </c>
      <c r="AA3" s="18">
        <f t="shared" si="0"/>
        <v>149</v>
      </c>
      <c r="AB3" s="9">
        <f t="shared" si="1"/>
        <v>0.94630999999999998</v>
      </c>
      <c r="AC3" s="9">
        <f>IFERROR(AVERAGEIFS(#REF!, $B:$B, $V3, $C:$C, $W3, $I:$I, $X3, $F:$F, $U3),0)</f>
        <v>0</v>
      </c>
      <c r="AD3" s="9">
        <f>IFERROR(AVERAGEIFS(#REF!, $B:$B, $V3, $C:$C, $W3, $I:$I, $X3, $F:$F,$U3),0)</f>
        <v>0</v>
      </c>
      <c r="AE3" s="9">
        <f>IFERROR(AVERAGEIFS(#REF!, $B:$B, $V3, $C:$C, $W3, $I:$I, $X3, $F:$F, $U3),0)</f>
        <v>0</v>
      </c>
      <c r="AF3" s="16">
        <f t="shared" ref="AF3:AF13" si="4">IFERROR(AVERAGEIFS(L:L, $B:$B, $V3, $C:$C, $W3, $I:$I, $X3, $F:$F, $U3),0)</f>
        <v>0.9</v>
      </c>
      <c r="AJ3" s="21"/>
    </row>
    <row r="4" spans="1:36" x14ac:dyDescent="0.25">
      <c r="A4" t="s">
        <v>331</v>
      </c>
      <c r="B4" s="25">
        <v>2018</v>
      </c>
      <c r="C4" s="25" t="s">
        <v>2</v>
      </c>
      <c r="D4" s="25" t="s">
        <v>57</v>
      </c>
      <c r="E4" s="25" t="s">
        <v>98</v>
      </c>
      <c r="F4" s="23" t="s">
        <v>99</v>
      </c>
      <c r="G4" s="23" t="s">
        <v>492</v>
      </c>
      <c r="H4" s="32" t="s">
        <v>358</v>
      </c>
      <c r="I4" s="32" t="s">
        <v>586</v>
      </c>
      <c r="J4" s="135">
        <v>30</v>
      </c>
      <c r="K4" s="28">
        <v>0.86667000000000005</v>
      </c>
      <c r="L4" s="77">
        <v>0.9</v>
      </c>
      <c r="Q4" s="106"/>
      <c r="S4" s="3" t="s">
        <v>36</v>
      </c>
      <c r="U4" t="str">
        <f>View_DataCompleteness!$C$13</f>
        <v>Leeds Teaching Hospitals NHS Trust</v>
      </c>
      <c r="V4" s="7">
        <v>2020</v>
      </c>
      <c r="W4" s="7" t="s">
        <v>3</v>
      </c>
      <c r="X4" s="7" t="s">
        <v>52</v>
      </c>
      <c r="Y4" s="8" t="str">
        <f t="shared" si="2"/>
        <v/>
      </c>
      <c r="Z4" s="4" t="str">
        <f t="shared" si="3"/>
        <v>Q4</v>
      </c>
      <c r="AA4" s="18">
        <f t="shared" si="0"/>
        <v>159</v>
      </c>
      <c r="AB4" s="9">
        <f t="shared" si="1"/>
        <v>0.96226</v>
      </c>
      <c r="AC4" s="9">
        <f>IFERROR(AVERAGEIFS(#REF!, $B:$B, $V4, $C:$C, $W4, $I:$I, $X4, $F:$F, $U4),0)</f>
        <v>0</v>
      </c>
      <c r="AD4" s="9">
        <f>IFERROR(AVERAGEIFS(#REF!, $B:$B, $V4, $C:$C, $W4, $I:$I, $X4, $F:$F,$U4),0)</f>
        <v>0</v>
      </c>
      <c r="AE4" s="9">
        <f>IFERROR(AVERAGEIFS(#REF!, $B:$B, $V4, $C:$C, $W4, $I:$I, $X4, $F:$F, $U4),0)</f>
        <v>0</v>
      </c>
      <c r="AF4" s="16">
        <f t="shared" si="4"/>
        <v>0.9</v>
      </c>
      <c r="AJ4" s="21"/>
    </row>
    <row r="5" spans="1:36" x14ac:dyDescent="0.25">
      <c r="A5" t="s">
        <v>331</v>
      </c>
      <c r="B5" s="25">
        <v>2018</v>
      </c>
      <c r="C5" s="25" t="s">
        <v>3</v>
      </c>
      <c r="D5" s="25" t="s">
        <v>58</v>
      </c>
      <c r="E5" s="25" t="s">
        <v>98</v>
      </c>
      <c r="F5" s="23" t="s">
        <v>99</v>
      </c>
      <c r="G5" s="23" t="s">
        <v>492</v>
      </c>
      <c r="H5" s="32" t="s">
        <v>358</v>
      </c>
      <c r="I5" s="32" t="s">
        <v>586</v>
      </c>
      <c r="J5" s="135">
        <v>28</v>
      </c>
      <c r="K5" s="28">
        <v>0.89285999999999999</v>
      </c>
      <c r="L5" s="77">
        <v>0.9</v>
      </c>
      <c r="Q5" s="106"/>
      <c r="S5" s="3" t="s">
        <v>36</v>
      </c>
      <c r="U5" t="str">
        <f>View_DataCompleteness!$C$13</f>
        <v>Leeds Teaching Hospitals NHS Trust</v>
      </c>
      <c r="V5" s="7">
        <v>2021</v>
      </c>
      <c r="W5" s="7" t="s">
        <v>0</v>
      </c>
      <c r="X5" s="7" t="s">
        <v>52</v>
      </c>
      <c r="Y5" s="8">
        <f t="shared" si="2"/>
        <v>2021</v>
      </c>
      <c r="Z5" s="4" t="str">
        <f t="shared" si="3"/>
        <v>Q1</v>
      </c>
      <c r="AA5" s="18">
        <f t="shared" si="0"/>
        <v>187</v>
      </c>
      <c r="AB5" s="9">
        <f t="shared" si="1"/>
        <v>0.96791000000000005</v>
      </c>
      <c r="AC5" s="9">
        <f>IFERROR(AVERAGEIFS(#REF!, $B:$B, $V5, $C:$C, $W5, $I:$I, $X5, $F:$F, $U5),0)</f>
        <v>0</v>
      </c>
      <c r="AD5" s="9">
        <f>IFERROR(AVERAGEIFS(#REF!, $B:$B, $V5, $C:$C, $W5, $I:$I, $X5, $F:$F,$U5),0)</f>
        <v>0</v>
      </c>
      <c r="AE5" s="9">
        <f>IFERROR(AVERAGEIFS(#REF!, $B:$B, $V5, $C:$C, $W5, $I:$I, $X5, $F:$F, $U5),0)</f>
        <v>0</v>
      </c>
      <c r="AF5" s="16">
        <f t="shared" si="4"/>
        <v>0.9</v>
      </c>
    </row>
    <row r="6" spans="1:36" x14ac:dyDescent="0.25">
      <c r="A6" t="s">
        <v>331</v>
      </c>
      <c r="B6" s="25">
        <v>2019</v>
      </c>
      <c r="C6" s="25" t="s">
        <v>0</v>
      </c>
      <c r="D6" s="25" t="s">
        <v>59</v>
      </c>
      <c r="E6" s="25" t="s">
        <v>98</v>
      </c>
      <c r="F6" s="23" t="s">
        <v>99</v>
      </c>
      <c r="G6" s="23" t="s">
        <v>492</v>
      </c>
      <c r="H6" s="32" t="s">
        <v>358</v>
      </c>
      <c r="I6" s="32" t="s">
        <v>586</v>
      </c>
      <c r="J6" s="135">
        <v>34</v>
      </c>
      <c r="K6" s="28">
        <v>0.91176000000000001</v>
      </c>
      <c r="L6" s="77">
        <v>0.9</v>
      </c>
      <c r="Q6" s="106"/>
      <c r="S6" s="3" t="s">
        <v>36</v>
      </c>
      <c r="U6" t="str">
        <f>View_DataCompleteness!$C$13</f>
        <v>Leeds Teaching Hospitals NHS Trust</v>
      </c>
      <c r="V6" s="7">
        <v>2021</v>
      </c>
      <c r="W6" s="7" t="s">
        <v>1</v>
      </c>
      <c r="X6" s="7" t="s">
        <v>52</v>
      </c>
      <c r="Y6" s="8" t="str">
        <f t="shared" si="2"/>
        <v/>
      </c>
      <c r="Z6" s="4" t="str">
        <f t="shared" si="3"/>
        <v>Q2</v>
      </c>
      <c r="AA6" s="18">
        <f t="shared" si="0"/>
        <v>177</v>
      </c>
      <c r="AB6" s="9">
        <f t="shared" si="1"/>
        <v>0.94350000000000001</v>
      </c>
      <c r="AC6" s="9">
        <f>IFERROR(AVERAGEIFS(#REF!, $B:$B, $V6, $C:$C, $W6, $I:$I, $X6, $F:$F, $U6),0)</f>
        <v>0</v>
      </c>
      <c r="AD6" s="9">
        <f>IFERROR(AVERAGEIFS(#REF!, $B:$B, $V6, $C:$C, $W6, $I:$I, $X6, $F:$F,$U6),0)</f>
        <v>0</v>
      </c>
      <c r="AE6" s="9">
        <f>IFERROR(AVERAGEIFS(#REF!, $B:$B, $V6, $C:$C, $W6, $I:$I, $X6, $F:$F, $U6),0)</f>
        <v>0</v>
      </c>
      <c r="AF6" s="16">
        <f t="shared" si="4"/>
        <v>0.9</v>
      </c>
    </row>
    <row r="7" spans="1:36" x14ac:dyDescent="0.25">
      <c r="A7" t="s">
        <v>331</v>
      </c>
      <c r="B7" s="25">
        <v>2019</v>
      </c>
      <c r="C7" s="25" t="s">
        <v>1</v>
      </c>
      <c r="D7" s="25" t="s">
        <v>60</v>
      </c>
      <c r="E7" s="25" t="s">
        <v>98</v>
      </c>
      <c r="F7" s="23" t="s">
        <v>99</v>
      </c>
      <c r="G7" s="23" t="s">
        <v>492</v>
      </c>
      <c r="H7" s="32" t="s">
        <v>358</v>
      </c>
      <c r="I7" s="32" t="s">
        <v>586</v>
      </c>
      <c r="J7" s="135">
        <v>28</v>
      </c>
      <c r="K7" s="28">
        <v>0.96428999999999998</v>
      </c>
      <c r="L7" s="77">
        <v>0.9</v>
      </c>
      <c r="Q7" s="106"/>
      <c r="S7" s="3" t="s">
        <v>36</v>
      </c>
      <c r="U7" t="str">
        <f>View_DataCompleteness!$C$13</f>
        <v>Leeds Teaching Hospitals NHS Trust</v>
      </c>
      <c r="V7" s="7">
        <v>2021</v>
      </c>
      <c r="W7" s="7" t="s">
        <v>2</v>
      </c>
      <c r="X7" s="7" t="s">
        <v>52</v>
      </c>
      <c r="Y7" s="8" t="str">
        <f t="shared" si="2"/>
        <v/>
      </c>
      <c r="Z7" s="4" t="str">
        <f t="shared" si="3"/>
        <v>Q3</v>
      </c>
      <c r="AA7" s="18">
        <f t="shared" si="0"/>
        <v>160</v>
      </c>
      <c r="AB7" s="9">
        <f t="shared" si="1"/>
        <v>0.98750000000000004</v>
      </c>
      <c r="AC7" s="9">
        <f>IFERROR(AVERAGEIFS(#REF!, $B:$B, $V7, $C:$C, $W7, $I:$I, $X7, $F:$F, $U7),0)</f>
        <v>0</v>
      </c>
      <c r="AD7" s="9">
        <f>IFERROR(AVERAGEIFS(#REF!, $B:$B, $V7, $C:$C, $W7, $I:$I, $X7, $F:$F,$U7),0)</f>
        <v>0</v>
      </c>
      <c r="AE7" s="9">
        <f>IFERROR(AVERAGEIFS(#REF!, $B:$B, $V7, $C:$C, $W7, $I:$I, $X7, $F:$F, $U7),0)</f>
        <v>0</v>
      </c>
      <c r="AF7" s="16">
        <f t="shared" si="4"/>
        <v>0.9</v>
      </c>
    </row>
    <row r="8" spans="1:36" x14ac:dyDescent="0.25">
      <c r="A8" t="s">
        <v>331</v>
      </c>
      <c r="B8" s="25">
        <v>2019</v>
      </c>
      <c r="C8" s="25" t="s">
        <v>2</v>
      </c>
      <c r="D8" s="25" t="s">
        <v>61</v>
      </c>
      <c r="E8" s="25" t="s">
        <v>98</v>
      </c>
      <c r="F8" s="23" t="s">
        <v>99</v>
      </c>
      <c r="G8" s="23" t="s">
        <v>492</v>
      </c>
      <c r="H8" s="32" t="s">
        <v>358</v>
      </c>
      <c r="I8" s="32" t="s">
        <v>586</v>
      </c>
      <c r="J8" s="135">
        <v>36</v>
      </c>
      <c r="K8" s="28">
        <v>0.88888999999999996</v>
      </c>
      <c r="L8" s="77">
        <v>0.9</v>
      </c>
      <c r="Q8" s="106"/>
      <c r="S8" s="3" t="s">
        <v>36</v>
      </c>
      <c r="U8" t="str">
        <f>View_DataCompleteness!$C$13</f>
        <v>Leeds Teaching Hospitals NHS Trust</v>
      </c>
      <c r="V8" s="7">
        <v>2021</v>
      </c>
      <c r="W8" s="7" t="s">
        <v>3</v>
      </c>
      <c r="X8" s="7" t="s">
        <v>52</v>
      </c>
      <c r="Y8" s="8" t="str">
        <f t="shared" si="2"/>
        <v/>
      </c>
      <c r="Z8" s="4" t="str">
        <f t="shared" si="3"/>
        <v>Q4</v>
      </c>
      <c r="AA8" s="18">
        <f t="shared" si="0"/>
        <v>163</v>
      </c>
      <c r="AB8" s="9">
        <f t="shared" si="1"/>
        <v>0.95706000000000002</v>
      </c>
      <c r="AC8" s="9">
        <f>IFERROR(AVERAGEIFS(#REF!, $B:$B, $V8, $C:$C, $W8, $I:$I, $X8, $F:$F, $U8),0)</f>
        <v>0</v>
      </c>
      <c r="AD8" s="9">
        <f>IFERROR(AVERAGEIFS(#REF!, $B:$B, $V8, $C:$C, $W8, $I:$I, $X8, $F:$F,$U8),0)</f>
        <v>0</v>
      </c>
      <c r="AE8" s="9">
        <f>IFERROR(AVERAGEIFS(#REF!, $B:$B, $V8, $C:$C, $W8, $I:$I, $X8, $F:$F, $U8),0)</f>
        <v>0</v>
      </c>
      <c r="AF8" s="16">
        <f t="shared" si="4"/>
        <v>0.9</v>
      </c>
    </row>
    <row r="9" spans="1:36" x14ac:dyDescent="0.25">
      <c r="A9" t="s">
        <v>331</v>
      </c>
      <c r="B9" s="25">
        <v>2019</v>
      </c>
      <c r="C9" s="25" t="s">
        <v>3</v>
      </c>
      <c r="D9" s="25" t="s">
        <v>62</v>
      </c>
      <c r="E9" s="25" t="s">
        <v>98</v>
      </c>
      <c r="F9" s="23" t="s">
        <v>99</v>
      </c>
      <c r="G9" s="23" t="s">
        <v>492</v>
      </c>
      <c r="H9" s="32" t="s">
        <v>358</v>
      </c>
      <c r="I9" s="32" t="s">
        <v>586</v>
      </c>
      <c r="J9" s="135">
        <v>29</v>
      </c>
      <c r="K9" s="28">
        <v>0.89654999999999996</v>
      </c>
      <c r="L9" s="77">
        <v>0.9</v>
      </c>
      <c r="Q9" s="106"/>
      <c r="S9" s="3" t="s">
        <v>36</v>
      </c>
      <c r="U9" t="str">
        <f>View_DataCompleteness!$C$13</f>
        <v>Leeds Teaching Hospitals NHS Trust</v>
      </c>
      <c r="V9" s="7">
        <v>2022</v>
      </c>
      <c r="W9" s="7" t="s">
        <v>0</v>
      </c>
      <c r="X9" s="7" t="s">
        <v>52</v>
      </c>
      <c r="Y9" s="8">
        <f t="shared" si="2"/>
        <v>2022</v>
      </c>
      <c r="Z9" s="4" t="str">
        <f t="shared" si="3"/>
        <v>Q1</v>
      </c>
      <c r="AA9" s="18">
        <f t="shared" si="0"/>
        <v>181</v>
      </c>
      <c r="AB9" s="9">
        <f t="shared" si="1"/>
        <v>0.96684999999999999</v>
      </c>
      <c r="AC9" s="9">
        <f>IFERROR(AVERAGEIFS(#REF!, $B:$B, $V9, $C:$C, $W9, $I:$I, $X9, $F:$F, $U9),0)</f>
        <v>0</v>
      </c>
      <c r="AD9" s="9">
        <f>IFERROR(AVERAGEIFS(#REF!, $B:$B, $V9, $C:$C, $W9, $I:$I, $X9, $F:$F,$U9),0)</f>
        <v>0</v>
      </c>
      <c r="AE9" s="9">
        <f>IFERROR(AVERAGEIFS(#REF!, $B:$B, $V9, $C:$C, $W9, $I:$I, $X9, $F:$F, $U9),0)</f>
        <v>0</v>
      </c>
      <c r="AF9" s="16">
        <f t="shared" si="4"/>
        <v>0.9</v>
      </c>
    </row>
    <row r="10" spans="1:36" x14ac:dyDescent="0.25">
      <c r="A10" t="s">
        <v>331</v>
      </c>
      <c r="B10" s="25">
        <v>2020</v>
      </c>
      <c r="C10" s="25" t="s">
        <v>0</v>
      </c>
      <c r="D10" s="25" t="s">
        <v>63</v>
      </c>
      <c r="E10" s="25" t="s">
        <v>98</v>
      </c>
      <c r="F10" s="23" t="s">
        <v>99</v>
      </c>
      <c r="G10" s="23" t="s">
        <v>492</v>
      </c>
      <c r="H10" s="32" t="s">
        <v>358</v>
      </c>
      <c r="I10" s="32" t="s">
        <v>586</v>
      </c>
      <c r="J10" s="135">
        <v>36</v>
      </c>
      <c r="K10" s="28">
        <v>0.86111000000000004</v>
      </c>
      <c r="L10" s="77">
        <v>0.9</v>
      </c>
      <c r="Q10" s="106"/>
      <c r="S10" s="3" t="s">
        <v>36</v>
      </c>
      <c r="U10" t="str">
        <f>View_DataCompleteness!$C$13</f>
        <v>Leeds Teaching Hospitals NHS Trust</v>
      </c>
      <c r="V10" s="7">
        <v>2022</v>
      </c>
      <c r="W10" s="7" t="s">
        <v>1</v>
      </c>
      <c r="X10" s="7" t="s">
        <v>52</v>
      </c>
      <c r="Y10" s="8" t="str">
        <f t="shared" si="2"/>
        <v/>
      </c>
      <c r="Z10" s="4" t="str">
        <f t="shared" si="3"/>
        <v>Q2</v>
      </c>
      <c r="AA10" s="18">
        <f t="shared" si="0"/>
        <v>202</v>
      </c>
      <c r="AB10" s="9">
        <f t="shared" si="1"/>
        <v>0.89109000000000005</v>
      </c>
      <c r="AC10" s="9">
        <f>IFERROR(AVERAGEIFS(#REF!, $B:$B, $V10, $C:$C, $W10, $I:$I, $X10, $F:$F, $U10),0)</f>
        <v>0</v>
      </c>
      <c r="AD10" s="9">
        <f>IFERROR(AVERAGEIFS(#REF!, $B:$B, $V10, $C:$C, $W10, $I:$I, $X10, $F:$F,$U10),0)</f>
        <v>0</v>
      </c>
      <c r="AE10" s="9">
        <f>IFERROR(AVERAGEIFS(#REF!, $B:$B, $V10, $C:$C, $W10, $I:$I, $X10, $F:$F, $U10),0)</f>
        <v>0</v>
      </c>
      <c r="AF10" s="16">
        <f t="shared" si="4"/>
        <v>0.9</v>
      </c>
    </row>
    <row r="11" spans="1:36" x14ac:dyDescent="0.25">
      <c r="A11" t="s">
        <v>331</v>
      </c>
      <c r="B11" s="25">
        <v>2020</v>
      </c>
      <c r="C11" s="25" t="s">
        <v>1</v>
      </c>
      <c r="D11" s="25" t="s">
        <v>64</v>
      </c>
      <c r="E11" s="25" t="s">
        <v>98</v>
      </c>
      <c r="F11" s="23" t="s">
        <v>99</v>
      </c>
      <c r="G11" s="23" t="s">
        <v>492</v>
      </c>
      <c r="H11" s="32" t="s">
        <v>358</v>
      </c>
      <c r="I11" s="32" t="s">
        <v>586</v>
      </c>
      <c r="J11" s="135">
        <v>26</v>
      </c>
      <c r="K11" s="28">
        <v>0.92308000000000001</v>
      </c>
      <c r="L11" s="77">
        <v>0.9</v>
      </c>
      <c r="Q11" s="106"/>
      <c r="S11" s="3" t="s">
        <v>36</v>
      </c>
      <c r="U11" t="str">
        <f>View_DataCompleteness!$C$13</f>
        <v>Leeds Teaching Hospitals NHS Trust</v>
      </c>
      <c r="V11" s="7">
        <v>2022</v>
      </c>
      <c r="W11" s="7" t="s">
        <v>2</v>
      </c>
      <c r="X11" s="7" t="s">
        <v>52</v>
      </c>
      <c r="Y11" s="8" t="str">
        <f t="shared" si="2"/>
        <v/>
      </c>
      <c r="Z11" s="4" t="str">
        <f t="shared" si="3"/>
        <v>Q3</v>
      </c>
      <c r="AA11" s="18">
        <f t="shared" si="0"/>
        <v>192</v>
      </c>
      <c r="AB11" s="9">
        <f t="shared" si="1"/>
        <v>0.90625</v>
      </c>
      <c r="AC11" s="9">
        <f>IFERROR(AVERAGEIFS(#REF!, $B:$B, $V11, $C:$C, $W11, $I:$I, $X11, $F:$F, $U11),0)</f>
        <v>0</v>
      </c>
      <c r="AD11" s="9">
        <f>IFERROR(AVERAGEIFS(#REF!, $B:$B, $V11, $C:$C, $W11, $I:$I, $X11, $F:$F,$U11),0)</f>
        <v>0</v>
      </c>
      <c r="AE11" s="9">
        <f>IFERROR(AVERAGEIFS(#REF!, $B:$B, $V11, $C:$C, $W11, $I:$I, $X11, $F:$F, $U11),0)</f>
        <v>0</v>
      </c>
      <c r="AF11" s="16">
        <f t="shared" si="4"/>
        <v>0.9</v>
      </c>
    </row>
    <row r="12" spans="1:36" x14ac:dyDescent="0.25">
      <c r="A12" t="s">
        <v>331</v>
      </c>
      <c r="B12" s="25">
        <v>2020</v>
      </c>
      <c r="C12" s="25" t="s">
        <v>2</v>
      </c>
      <c r="D12" s="25" t="s">
        <v>65</v>
      </c>
      <c r="E12" s="25" t="s">
        <v>98</v>
      </c>
      <c r="F12" s="23" t="s">
        <v>99</v>
      </c>
      <c r="G12" s="23" t="s">
        <v>492</v>
      </c>
      <c r="H12" s="32" t="s">
        <v>358</v>
      </c>
      <c r="I12" s="32" t="s">
        <v>586</v>
      </c>
      <c r="J12" s="135">
        <v>36</v>
      </c>
      <c r="K12" s="28">
        <v>1</v>
      </c>
      <c r="L12" s="77">
        <v>0.9</v>
      </c>
      <c r="Q12" s="106"/>
      <c r="S12" s="3" t="s">
        <v>36</v>
      </c>
      <c r="U12" t="str">
        <f>View_DataCompleteness!$C$13</f>
        <v>Leeds Teaching Hospitals NHS Trust</v>
      </c>
      <c r="V12" s="7">
        <v>2022</v>
      </c>
      <c r="W12" s="7" t="s">
        <v>3</v>
      </c>
      <c r="X12" s="7" t="s">
        <v>52</v>
      </c>
      <c r="Y12" s="8" t="str">
        <f t="shared" si="2"/>
        <v/>
      </c>
      <c r="Z12" s="4" t="str">
        <f t="shared" si="3"/>
        <v>Q4</v>
      </c>
      <c r="AA12" s="18">
        <f t="shared" si="0"/>
        <v>182</v>
      </c>
      <c r="AB12" s="9">
        <f t="shared" si="1"/>
        <v>0.92308000000000001</v>
      </c>
      <c r="AC12" s="9">
        <f>IFERROR(AVERAGEIFS(#REF!, $B:$B, $V12, $C:$C, $W12, $I:$I, $X12, $F:$F, $U12),0)</f>
        <v>0</v>
      </c>
      <c r="AD12" s="9">
        <f>IFERROR(AVERAGEIFS(#REF!, $B:$B, $V12, $C:$C, $W12, $I:$I, $X12, $F:$F,$U12),0)</f>
        <v>0</v>
      </c>
      <c r="AE12" s="9">
        <f>IFERROR(AVERAGEIFS(#REF!, $B:$B, $V12, $C:$C, $W12, $I:$I, $X12, $F:$F, $U12),0)</f>
        <v>0</v>
      </c>
      <c r="AF12" s="16">
        <f t="shared" si="4"/>
        <v>0.9</v>
      </c>
    </row>
    <row r="13" spans="1:36" x14ac:dyDescent="0.25">
      <c r="A13" t="s">
        <v>331</v>
      </c>
      <c r="B13" s="25">
        <v>2020</v>
      </c>
      <c r="C13" s="25" t="s">
        <v>3</v>
      </c>
      <c r="D13" s="25" t="s">
        <v>66</v>
      </c>
      <c r="E13" s="25" t="s">
        <v>98</v>
      </c>
      <c r="F13" s="23" t="s">
        <v>99</v>
      </c>
      <c r="G13" s="23" t="s">
        <v>492</v>
      </c>
      <c r="H13" s="32" t="s">
        <v>358</v>
      </c>
      <c r="I13" s="32" t="s">
        <v>586</v>
      </c>
      <c r="J13" s="135">
        <v>31</v>
      </c>
      <c r="K13" s="28">
        <v>0.93547999999999998</v>
      </c>
      <c r="L13" s="77">
        <v>0.9</v>
      </c>
      <c r="Q13" s="106"/>
      <c r="S13" s="3" t="s">
        <v>36</v>
      </c>
      <c r="U13" t="str">
        <f>View_DataCompleteness!$C$13</f>
        <v>Leeds Teaching Hospitals NHS Trust</v>
      </c>
      <c r="V13" s="7">
        <v>2023</v>
      </c>
      <c r="W13" s="7" t="s">
        <v>0</v>
      </c>
      <c r="X13" s="7" t="s">
        <v>52</v>
      </c>
      <c r="Y13" s="10">
        <f t="shared" si="2"/>
        <v>2023</v>
      </c>
      <c r="Z13" s="11" t="str">
        <f t="shared" si="3"/>
        <v>Q1</v>
      </c>
      <c r="AA13" s="19">
        <f t="shared" si="0"/>
        <v>201</v>
      </c>
      <c r="AB13" s="12">
        <f t="shared" si="1"/>
        <v>0.91044999999999998</v>
      </c>
      <c r="AC13" s="26"/>
      <c r="AD13" s="26"/>
      <c r="AE13" s="26"/>
      <c r="AF13" s="17">
        <f t="shared" si="4"/>
        <v>0.9</v>
      </c>
    </row>
    <row r="14" spans="1:36" x14ac:dyDescent="0.25">
      <c r="A14" t="s">
        <v>331</v>
      </c>
      <c r="B14" s="25">
        <v>2021</v>
      </c>
      <c r="C14" s="25" t="s">
        <v>0</v>
      </c>
      <c r="D14" s="25" t="s">
        <v>67</v>
      </c>
      <c r="E14" s="25" t="s">
        <v>98</v>
      </c>
      <c r="F14" s="23" t="s">
        <v>99</v>
      </c>
      <c r="G14" s="23" t="s">
        <v>492</v>
      </c>
      <c r="H14" s="32" t="s">
        <v>358</v>
      </c>
      <c r="I14" s="32" t="s">
        <v>586</v>
      </c>
      <c r="J14" s="135">
        <v>42</v>
      </c>
      <c r="K14" s="28">
        <v>0.92857000000000001</v>
      </c>
      <c r="L14" s="77">
        <v>0.9</v>
      </c>
      <c r="Q14" s="106"/>
      <c r="S14" s="3" t="s">
        <v>36</v>
      </c>
    </row>
    <row r="15" spans="1:36" x14ac:dyDescent="0.25">
      <c r="A15" t="s">
        <v>331</v>
      </c>
      <c r="B15" s="25">
        <v>2021</v>
      </c>
      <c r="C15" s="25" t="s">
        <v>1</v>
      </c>
      <c r="D15" s="25" t="s">
        <v>68</v>
      </c>
      <c r="E15" s="25" t="s">
        <v>98</v>
      </c>
      <c r="F15" s="23" t="s">
        <v>99</v>
      </c>
      <c r="G15" s="23" t="s">
        <v>492</v>
      </c>
      <c r="H15" s="32" t="s">
        <v>358</v>
      </c>
      <c r="I15" s="32" t="s">
        <v>586</v>
      </c>
      <c r="J15" s="135">
        <v>38</v>
      </c>
      <c r="K15" s="28">
        <v>1</v>
      </c>
      <c r="L15" s="77">
        <v>0.9</v>
      </c>
      <c r="Q15" s="106"/>
      <c r="S15" s="3" t="s">
        <v>36</v>
      </c>
    </row>
    <row r="16" spans="1:36" x14ac:dyDescent="0.25">
      <c r="A16" t="s">
        <v>331</v>
      </c>
      <c r="B16" s="25">
        <v>2021</v>
      </c>
      <c r="C16" s="25" t="s">
        <v>2</v>
      </c>
      <c r="D16" s="25" t="s">
        <v>69</v>
      </c>
      <c r="E16" s="25" t="s">
        <v>98</v>
      </c>
      <c r="F16" s="23" t="s">
        <v>99</v>
      </c>
      <c r="G16" s="23" t="s">
        <v>492</v>
      </c>
      <c r="H16" s="32" t="s">
        <v>358</v>
      </c>
      <c r="I16" s="32" t="s">
        <v>586</v>
      </c>
      <c r="J16" s="135">
        <v>24</v>
      </c>
      <c r="K16" s="28">
        <v>0.95833000000000002</v>
      </c>
      <c r="L16" s="77">
        <v>0.9</v>
      </c>
      <c r="Q16" s="106"/>
      <c r="S16" s="3" t="s">
        <v>36</v>
      </c>
    </row>
    <row r="17" spans="1:36" x14ac:dyDescent="0.25">
      <c r="A17" t="s">
        <v>331</v>
      </c>
      <c r="B17" s="25">
        <v>2021</v>
      </c>
      <c r="C17" s="25" t="s">
        <v>3</v>
      </c>
      <c r="D17" s="25" t="s">
        <v>70</v>
      </c>
      <c r="E17" s="25" t="s">
        <v>98</v>
      </c>
      <c r="F17" s="23" t="s">
        <v>99</v>
      </c>
      <c r="G17" s="23" t="s">
        <v>492</v>
      </c>
      <c r="H17" s="32" t="s">
        <v>358</v>
      </c>
      <c r="I17" s="32" t="s">
        <v>586</v>
      </c>
      <c r="J17" s="135">
        <v>28</v>
      </c>
      <c r="K17" s="28">
        <v>0.96428999999999998</v>
      </c>
      <c r="L17" s="77">
        <v>0.9</v>
      </c>
      <c r="Q17" s="106"/>
      <c r="S17" s="3" t="s">
        <v>36</v>
      </c>
    </row>
    <row r="18" spans="1:36" x14ac:dyDescent="0.25">
      <c r="A18" t="s">
        <v>331</v>
      </c>
      <c r="B18" s="25">
        <v>2022</v>
      </c>
      <c r="C18" s="25" t="s">
        <v>0</v>
      </c>
      <c r="D18" s="25" t="s">
        <v>71</v>
      </c>
      <c r="E18" s="25" t="s">
        <v>98</v>
      </c>
      <c r="F18" s="23" t="s">
        <v>99</v>
      </c>
      <c r="G18" s="23" t="s">
        <v>492</v>
      </c>
      <c r="H18" s="32" t="s">
        <v>358</v>
      </c>
      <c r="I18" s="32" t="s">
        <v>586</v>
      </c>
      <c r="J18" s="135">
        <v>35</v>
      </c>
      <c r="K18" s="28">
        <v>1</v>
      </c>
      <c r="L18" s="77">
        <v>0.9</v>
      </c>
      <c r="Q18" s="106"/>
      <c r="S18" s="3" t="s">
        <v>36</v>
      </c>
    </row>
    <row r="19" spans="1:36" x14ac:dyDescent="0.25">
      <c r="A19" t="s">
        <v>331</v>
      </c>
      <c r="B19" s="25">
        <v>2022</v>
      </c>
      <c r="C19" s="25" t="s">
        <v>1</v>
      </c>
      <c r="D19" s="25" t="s">
        <v>72</v>
      </c>
      <c r="E19" s="25" t="s">
        <v>98</v>
      </c>
      <c r="F19" s="23" t="s">
        <v>99</v>
      </c>
      <c r="G19" s="23" t="s">
        <v>492</v>
      </c>
      <c r="H19" s="32" t="s">
        <v>358</v>
      </c>
      <c r="I19" s="32" t="s">
        <v>586</v>
      </c>
      <c r="J19" s="135">
        <v>42</v>
      </c>
      <c r="K19" s="28">
        <v>0.95238</v>
      </c>
      <c r="L19" s="77">
        <v>0.9</v>
      </c>
      <c r="Q19" s="106"/>
      <c r="S19" s="3" t="s">
        <v>36</v>
      </c>
    </row>
    <row r="20" spans="1:36" x14ac:dyDescent="0.25">
      <c r="A20" t="s">
        <v>331</v>
      </c>
      <c r="B20" s="25">
        <v>2022</v>
      </c>
      <c r="C20" s="25" t="s">
        <v>2</v>
      </c>
      <c r="D20" s="25" t="s">
        <v>73</v>
      </c>
      <c r="E20" s="25" t="s">
        <v>98</v>
      </c>
      <c r="F20" s="23" t="s">
        <v>99</v>
      </c>
      <c r="G20" s="23" t="s">
        <v>492</v>
      </c>
      <c r="H20" s="32" t="s">
        <v>358</v>
      </c>
      <c r="I20" s="32" t="s">
        <v>586</v>
      </c>
      <c r="J20" s="135">
        <v>42</v>
      </c>
      <c r="K20" s="28">
        <v>0.92857000000000001</v>
      </c>
      <c r="L20" s="77">
        <v>0.9</v>
      </c>
      <c r="Q20" s="106"/>
      <c r="S20" s="3" t="s">
        <v>36</v>
      </c>
    </row>
    <row r="21" spans="1:36" x14ac:dyDescent="0.25">
      <c r="A21" t="s">
        <v>331</v>
      </c>
      <c r="B21" s="25">
        <v>2022</v>
      </c>
      <c r="C21" s="25" t="s">
        <v>3</v>
      </c>
      <c r="D21" s="25" t="s">
        <v>493</v>
      </c>
      <c r="E21" s="25" t="s">
        <v>98</v>
      </c>
      <c r="F21" s="23" t="s">
        <v>99</v>
      </c>
      <c r="G21" s="23" t="s">
        <v>492</v>
      </c>
      <c r="H21" s="32" t="s">
        <v>358</v>
      </c>
      <c r="I21" s="32" t="s">
        <v>586</v>
      </c>
      <c r="J21" s="135">
        <v>29</v>
      </c>
      <c r="K21" s="28">
        <v>0.89654999999999996</v>
      </c>
      <c r="L21" s="77">
        <v>0.9</v>
      </c>
      <c r="Q21" s="106"/>
      <c r="S21" s="3" t="s">
        <v>36</v>
      </c>
    </row>
    <row r="22" spans="1:36" x14ac:dyDescent="0.25">
      <c r="A22" t="s">
        <v>331</v>
      </c>
      <c r="B22" s="25">
        <v>2023</v>
      </c>
      <c r="C22" s="25" t="s">
        <v>0</v>
      </c>
      <c r="D22" s="25" t="s">
        <v>537</v>
      </c>
      <c r="E22" s="25" t="s">
        <v>98</v>
      </c>
      <c r="F22" s="23" t="s">
        <v>99</v>
      </c>
      <c r="G22" s="23" t="s">
        <v>492</v>
      </c>
      <c r="H22" s="32" t="s">
        <v>358</v>
      </c>
      <c r="I22" s="32" t="s">
        <v>586</v>
      </c>
      <c r="J22" s="135">
        <v>36</v>
      </c>
      <c r="K22" s="28">
        <v>0.83333000000000002</v>
      </c>
      <c r="L22" s="77">
        <v>0.9</v>
      </c>
      <c r="Q22" s="106"/>
      <c r="S22" s="3" t="s">
        <v>36</v>
      </c>
    </row>
    <row r="23" spans="1:36" x14ac:dyDescent="0.25">
      <c r="A23" t="s">
        <v>331</v>
      </c>
      <c r="B23" s="25">
        <v>2018</v>
      </c>
      <c r="C23" s="25" t="s">
        <v>0</v>
      </c>
      <c r="D23" s="25" t="s">
        <v>54</v>
      </c>
      <c r="E23" s="25" t="s">
        <v>100</v>
      </c>
      <c r="F23" s="23" t="s">
        <v>101</v>
      </c>
      <c r="G23" s="23" t="s">
        <v>492</v>
      </c>
      <c r="H23" s="32" t="s">
        <v>362</v>
      </c>
      <c r="I23" s="32" t="s">
        <v>586</v>
      </c>
      <c r="J23" s="135">
        <v>48</v>
      </c>
      <c r="K23" s="28">
        <v>0.625</v>
      </c>
      <c r="L23" s="77">
        <v>0.9</v>
      </c>
      <c r="Q23" s="106"/>
      <c r="S23" s="3" t="s">
        <v>36</v>
      </c>
    </row>
    <row r="24" spans="1:36" x14ac:dyDescent="0.25">
      <c r="A24" t="s">
        <v>331</v>
      </c>
      <c r="B24" s="25">
        <v>2018</v>
      </c>
      <c r="C24" s="25" t="s">
        <v>1</v>
      </c>
      <c r="D24" s="25" t="s">
        <v>56</v>
      </c>
      <c r="E24" s="25" t="s">
        <v>100</v>
      </c>
      <c r="F24" s="23" t="s">
        <v>101</v>
      </c>
      <c r="G24" s="23" t="s">
        <v>492</v>
      </c>
      <c r="H24" s="32" t="s">
        <v>362</v>
      </c>
      <c r="I24" s="32" t="s">
        <v>586</v>
      </c>
      <c r="J24" s="135">
        <v>80</v>
      </c>
      <c r="K24" s="28">
        <v>0.7</v>
      </c>
      <c r="L24" s="77">
        <v>0.9</v>
      </c>
      <c r="Q24" s="106"/>
      <c r="S24" s="3" t="s">
        <v>36</v>
      </c>
    </row>
    <row r="25" spans="1:36" x14ac:dyDescent="0.25">
      <c r="A25" t="s">
        <v>331</v>
      </c>
      <c r="B25" s="25">
        <v>2018</v>
      </c>
      <c r="C25" s="25" t="s">
        <v>2</v>
      </c>
      <c r="D25" s="25" t="s">
        <v>57</v>
      </c>
      <c r="E25" s="25" t="s">
        <v>100</v>
      </c>
      <c r="F25" s="23" t="s">
        <v>101</v>
      </c>
      <c r="G25" s="23" t="s">
        <v>492</v>
      </c>
      <c r="H25" s="32" t="s">
        <v>362</v>
      </c>
      <c r="I25" s="32" t="s">
        <v>586</v>
      </c>
      <c r="J25" s="135">
        <v>66</v>
      </c>
      <c r="K25" s="28">
        <v>0.72726999999999997</v>
      </c>
      <c r="L25" s="77">
        <v>0.9</v>
      </c>
      <c r="Q25" s="106"/>
      <c r="S25" s="3" t="s">
        <v>36</v>
      </c>
    </row>
    <row r="26" spans="1:36" x14ac:dyDescent="0.25">
      <c r="A26" t="s">
        <v>331</v>
      </c>
      <c r="B26" s="25">
        <v>2018</v>
      </c>
      <c r="C26" s="25" t="s">
        <v>3</v>
      </c>
      <c r="D26" s="25" t="s">
        <v>58</v>
      </c>
      <c r="E26" s="25" t="s">
        <v>100</v>
      </c>
      <c r="F26" s="23" t="s">
        <v>101</v>
      </c>
      <c r="G26" s="23" t="s">
        <v>492</v>
      </c>
      <c r="H26" s="32" t="s">
        <v>362</v>
      </c>
      <c r="I26" s="32" t="s">
        <v>586</v>
      </c>
      <c r="J26" s="135">
        <v>70</v>
      </c>
      <c r="K26" s="28">
        <v>0.88571</v>
      </c>
      <c r="L26" s="77">
        <v>0.9</v>
      </c>
      <c r="Q26" s="106"/>
    </row>
    <row r="27" spans="1:36" x14ac:dyDescent="0.25">
      <c r="A27" t="s">
        <v>331</v>
      </c>
      <c r="B27" s="25">
        <v>2019</v>
      </c>
      <c r="C27" s="25" t="s">
        <v>0</v>
      </c>
      <c r="D27" s="25" t="s">
        <v>59</v>
      </c>
      <c r="E27" s="25" t="s">
        <v>100</v>
      </c>
      <c r="F27" s="23" t="s">
        <v>101</v>
      </c>
      <c r="G27" s="23" t="s">
        <v>492</v>
      </c>
      <c r="H27" s="32" t="s">
        <v>362</v>
      </c>
      <c r="I27" s="32" t="s">
        <v>586</v>
      </c>
      <c r="J27" s="135">
        <v>72</v>
      </c>
      <c r="K27" s="28">
        <v>0.59721999999999997</v>
      </c>
      <c r="L27" s="77">
        <v>0.9</v>
      </c>
      <c r="Q27" s="106"/>
      <c r="AJ27" s="21"/>
    </row>
    <row r="28" spans="1:36" ht="45" x14ac:dyDescent="0.25">
      <c r="A28" t="s">
        <v>331</v>
      </c>
      <c r="B28" s="25">
        <v>2019</v>
      </c>
      <c r="C28" s="25" t="s">
        <v>1</v>
      </c>
      <c r="D28" s="25" t="s">
        <v>60</v>
      </c>
      <c r="E28" s="25" t="s">
        <v>100</v>
      </c>
      <c r="F28" s="23" t="s">
        <v>101</v>
      </c>
      <c r="G28" s="23" t="s">
        <v>492</v>
      </c>
      <c r="H28" s="32" t="s">
        <v>362</v>
      </c>
      <c r="I28" s="32" t="s">
        <v>586</v>
      </c>
      <c r="J28" s="135">
        <v>80</v>
      </c>
      <c r="K28" s="28">
        <v>0.7</v>
      </c>
      <c r="L28" s="77">
        <v>0.9</v>
      </c>
      <c r="Q28" s="106"/>
      <c r="S28" s="3" t="s">
        <v>37</v>
      </c>
      <c r="T28" s="1" t="s">
        <v>26</v>
      </c>
      <c r="U28" s="1" t="s">
        <v>6</v>
      </c>
      <c r="V28" s="1" t="s">
        <v>4</v>
      </c>
      <c r="W28" s="1" t="s">
        <v>5</v>
      </c>
      <c r="X28" s="13" t="s">
        <v>7</v>
      </c>
      <c r="Y28" s="5"/>
      <c r="Z28" s="6"/>
      <c r="AA28" s="22" t="str">
        <f>AA1</f>
        <v>Number of patients (right axis)</v>
      </c>
      <c r="AB28" s="14" t="str">
        <f t="shared" ref="AB28:AF28" si="5">AB1</f>
        <v>Percentage present (left axis)</v>
      </c>
      <c r="AC28" s="14" t="str">
        <f t="shared" si="5"/>
        <v>Upper control limit (left axis)</v>
      </c>
      <c r="AD28" s="14" t="str">
        <f t="shared" si="5"/>
        <v>Lower control limit (left axis)</v>
      </c>
      <c r="AE28" s="14" t="str">
        <f t="shared" si="5"/>
        <v>Moving average  (left axis)</v>
      </c>
      <c r="AF28" s="15" t="str">
        <f t="shared" si="5"/>
        <v>Target (left axis)</v>
      </c>
      <c r="AH28" s="1" t="s">
        <v>27</v>
      </c>
      <c r="AI28" s="1" t="s">
        <v>29</v>
      </c>
      <c r="AJ28" s="21" t="str">
        <f>View_DataCompleteness!$F$43</f>
        <v>Percentage of people with WHO Performance Status recorded in Leeds Teaching Hospitals NHS Trust between Apr 2020 and Mar 2023</v>
      </c>
    </row>
    <row r="29" spans="1:36" ht="30" x14ac:dyDescent="0.25">
      <c r="A29" t="s">
        <v>331</v>
      </c>
      <c r="B29" s="25">
        <v>2019</v>
      </c>
      <c r="C29" s="25" t="s">
        <v>2</v>
      </c>
      <c r="D29" s="25" t="s">
        <v>61</v>
      </c>
      <c r="E29" s="25" t="s">
        <v>100</v>
      </c>
      <c r="F29" s="23" t="s">
        <v>101</v>
      </c>
      <c r="G29" s="23" t="s">
        <v>492</v>
      </c>
      <c r="H29" s="32" t="s">
        <v>362</v>
      </c>
      <c r="I29" s="32" t="s">
        <v>586</v>
      </c>
      <c r="J29" s="135">
        <v>80</v>
      </c>
      <c r="K29" s="28">
        <v>0.71250000000000002</v>
      </c>
      <c r="L29" s="77">
        <v>0.9</v>
      </c>
      <c r="Q29" s="106"/>
      <c r="S29" s="3" t="s">
        <v>37</v>
      </c>
      <c r="U29" t="str">
        <f>View_DataCompleteness!$C$13</f>
        <v>Leeds Teaching Hospitals NHS Trust</v>
      </c>
      <c r="V29" s="7">
        <v>2020</v>
      </c>
      <c r="W29" s="7" t="s">
        <v>1</v>
      </c>
      <c r="X29" s="7" t="s">
        <v>51</v>
      </c>
      <c r="Y29" s="8">
        <f>IF(V28=V29, "", V29)</f>
        <v>2020</v>
      </c>
      <c r="Z29" s="4" t="str">
        <f t="shared" ref="Z29:Z40" si="6">W29</f>
        <v>Q2</v>
      </c>
      <c r="AA29" s="18">
        <f t="shared" ref="AA29:AA40" si="7">IFERROR(AVERAGEIFS(J:J, $B:$B, $V29, $C:$C, $W29, $I:$I,$X29, $F:$F, $U29),0)</f>
        <v>70</v>
      </c>
      <c r="AB29" s="9">
        <f t="shared" ref="AB29:AB40" si="8">IFERROR(AVERAGEIFS(K:K, $B:$B, $V29, $C:$C, $W29, $I:$I,$X29, $F:$F, $U29),0)</f>
        <v>0.98570999999999998</v>
      </c>
      <c r="AC29" s="9">
        <f>IFERROR(AVERAGEIFS(#REF!, $B:$B, $V29, $C:$C, $W29, $I:$I, $X29, $F:$F, $U29),0)</f>
        <v>0</v>
      </c>
      <c r="AD29" s="9">
        <f>IFERROR(AVERAGEIFS(#REF!, $B:$B, $V29, $C:$C, $W29, $I:$I, $X29, $F:$F,$U29),0)</f>
        <v>0</v>
      </c>
      <c r="AE29" s="9">
        <f>IFERROR(AVERAGEIFS(#REF!, $B:$B, $V29, $C:$C, $W29, $I:$I, $X29, $F:$F, $U29),0)</f>
        <v>0</v>
      </c>
      <c r="AF29" s="16">
        <f t="shared" ref="AF29:AF40" si="9">IFERROR(AVERAGEIFS(L:L, $B:$B, $V29, $C:$C, $W29, $I:$I, $X29, $F:$F, $U29),0)</f>
        <v>0.9</v>
      </c>
      <c r="AH29" s="1" t="s">
        <v>28</v>
      </c>
      <c r="AI29" s="1" t="s">
        <v>76</v>
      </c>
      <c r="AJ29" s="21" t="str">
        <f>View_DataCompleteness!$C$50</f>
        <v>Number of people with primary breast cancer</v>
      </c>
    </row>
    <row r="30" spans="1:36" x14ac:dyDescent="0.25">
      <c r="A30" t="s">
        <v>331</v>
      </c>
      <c r="B30" s="25">
        <v>2019</v>
      </c>
      <c r="C30" s="25" t="s">
        <v>3</v>
      </c>
      <c r="D30" s="25" t="s">
        <v>62</v>
      </c>
      <c r="E30" s="25" t="s">
        <v>100</v>
      </c>
      <c r="F30" s="23" t="s">
        <v>101</v>
      </c>
      <c r="G30" s="23" t="s">
        <v>492</v>
      </c>
      <c r="H30" s="32" t="s">
        <v>362</v>
      </c>
      <c r="I30" s="32" t="s">
        <v>586</v>
      </c>
      <c r="J30" s="135">
        <v>48</v>
      </c>
      <c r="K30" s="28">
        <v>0.79166999999999998</v>
      </c>
      <c r="L30" s="77">
        <v>0.9</v>
      </c>
      <c r="Q30" s="106"/>
      <c r="S30" s="3" t="s">
        <v>37</v>
      </c>
      <c r="U30" t="str">
        <f>View_DataCompleteness!$C$13</f>
        <v>Leeds Teaching Hospitals NHS Trust</v>
      </c>
      <c r="V30" s="7">
        <v>2020</v>
      </c>
      <c r="W30" s="7" t="s">
        <v>2</v>
      </c>
      <c r="X30" s="7" t="s">
        <v>51</v>
      </c>
      <c r="Y30" s="8" t="str">
        <f t="shared" ref="Y30:Y40" si="10">IF(V29=V30, "", V30)</f>
        <v/>
      </c>
      <c r="Z30" s="4" t="str">
        <f t="shared" si="6"/>
        <v>Q3</v>
      </c>
      <c r="AA30" s="18">
        <f t="shared" si="7"/>
        <v>149</v>
      </c>
      <c r="AB30" s="9">
        <f t="shared" si="8"/>
        <v>0.92617000000000005</v>
      </c>
      <c r="AC30" s="9">
        <f>IFERROR(AVERAGEIFS(#REF!, $B:$B, $V30, $C:$C, $W30, $I:$I, $X30, $F:$F, $U30),0)</f>
        <v>0</v>
      </c>
      <c r="AD30" s="9">
        <f>IFERROR(AVERAGEIFS(#REF!, $B:$B, $V30, $C:$C, $W30, $I:$I, $X30, $F:$F,$U30),0)</f>
        <v>0</v>
      </c>
      <c r="AE30" s="9">
        <f>IFERROR(AVERAGEIFS(#REF!, $B:$B, $V30, $C:$C, $W30, $I:$I, $X30, $F:$F, $U30),0)</f>
        <v>0</v>
      </c>
      <c r="AF30" s="16">
        <f t="shared" si="9"/>
        <v>0.9</v>
      </c>
      <c r="AJ30" s="21"/>
    </row>
    <row r="31" spans="1:36" x14ac:dyDescent="0.25">
      <c r="A31" t="s">
        <v>331</v>
      </c>
      <c r="B31" s="25">
        <v>2020</v>
      </c>
      <c r="C31" s="25" t="s">
        <v>0</v>
      </c>
      <c r="D31" s="25" t="s">
        <v>63</v>
      </c>
      <c r="E31" s="25" t="s">
        <v>100</v>
      </c>
      <c r="F31" s="23" t="s">
        <v>101</v>
      </c>
      <c r="G31" s="23" t="s">
        <v>492</v>
      </c>
      <c r="H31" s="32" t="s">
        <v>362</v>
      </c>
      <c r="I31" s="32" t="s">
        <v>586</v>
      </c>
      <c r="J31" s="135">
        <v>80</v>
      </c>
      <c r="K31" s="28">
        <v>0.73750000000000004</v>
      </c>
      <c r="L31" s="77">
        <v>0.9</v>
      </c>
      <c r="Q31" s="106"/>
      <c r="S31" s="3" t="s">
        <v>37</v>
      </c>
      <c r="U31" t="str">
        <f>View_DataCompleteness!$C$13</f>
        <v>Leeds Teaching Hospitals NHS Trust</v>
      </c>
      <c r="V31" s="7">
        <v>2020</v>
      </c>
      <c r="W31" s="7" t="s">
        <v>3</v>
      </c>
      <c r="X31" s="7" t="s">
        <v>51</v>
      </c>
      <c r="Y31" s="8" t="str">
        <f t="shared" si="10"/>
        <v/>
      </c>
      <c r="Z31" s="4" t="str">
        <f t="shared" si="6"/>
        <v>Q4</v>
      </c>
      <c r="AA31" s="18">
        <f t="shared" si="7"/>
        <v>159</v>
      </c>
      <c r="AB31" s="9">
        <f t="shared" si="8"/>
        <v>0.91823999999999995</v>
      </c>
      <c r="AC31" s="9">
        <f>IFERROR(AVERAGEIFS(#REF!, $B:$B, $V31, $C:$C, $W31, $I:$I, $X31, $F:$F, $U31),0)</f>
        <v>0</v>
      </c>
      <c r="AD31" s="9">
        <f>IFERROR(AVERAGEIFS(#REF!, $B:$B, $V31, $C:$C, $W31, $I:$I, $X31, $F:$F,$U31),0)</f>
        <v>0</v>
      </c>
      <c r="AE31" s="9">
        <f>IFERROR(AVERAGEIFS(#REF!, $B:$B, $V31, $C:$C, $W31, $I:$I, $X31, $F:$F, $U31),0)</f>
        <v>0</v>
      </c>
      <c r="AF31" s="16">
        <f t="shared" si="9"/>
        <v>0.9</v>
      </c>
    </row>
    <row r="32" spans="1:36" x14ac:dyDescent="0.25">
      <c r="A32" t="s">
        <v>331</v>
      </c>
      <c r="B32" s="25">
        <v>2020</v>
      </c>
      <c r="C32" s="25" t="s">
        <v>1</v>
      </c>
      <c r="D32" s="25" t="s">
        <v>64</v>
      </c>
      <c r="E32" s="25" t="s">
        <v>100</v>
      </c>
      <c r="F32" s="23" t="s">
        <v>101</v>
      </c>
      <c r="G32" s="23" t="s">
        <v>492</v>
      </c>
      <c r="H32" s="32" t="s">
        <v>362</v>
      </c>
      <c r="I32" s="32" t="s">
        <v>586</v>
      </c>
      <c r="J32" s="135">
        <v>47</v>
      </c>
      <c r="K32" s="28">
        <v>0.80850999999999995</v>
      </c>
      <c r="L32" s="77">
        <v>0.9</v>
      </c>
      <c r="Q32" s="106"/>
      <c r="S32" s="3" t="s">
        <v>37</v>
      </c>
      <c r="U32" t="str">
        <f>View_DataCompleteness!$C$13</f>
        <v>Leeds Teaching Hospitals NHS Trust</v>
      </c>
      <c r="V32" s="7">
        <v>2021</v>
      </c>
      <c r="W32" s="7" t="s">
        <v>0</v>
      </c>
      <c r="X32" s="7" t="s">
        <v>51</v>
      </c>
      <c r="Y32" s="8">
        <f t="shared" si="10"/>
        <v>2021</v>
      </c>
      <c r="Z32" s="4" t="str">
        <f t="shared" si="6"/>
        <v>Q1</v>
      </c>
      <c r="AA32" s="18">
        <f t="shared" si="7"/>
        <v>187</v>
      </c>
      <c r="AB32" s="9">
        <f t="shared" si="8"/>
        <v>0.87165999999999999</v>
      </c>
      <c r="AC32" s="9">
        <f>IFERROR(AVERAGEIFS(#REF!, $B:$B, $V32, $C:$C, $W32, $I:$I, $X32, $F:$F, $U32),0)</f>
        <v>0</v>
      </c>
      <c r="AD32" s="9">
        <f>IFERROR(AVERAGEIFS(#REF!, $B:$B, $V32, $C:$C, $W32, $I:$I, $X32, $F:$F,$U32),0)</f>
        <v>0</v>
      </c>
      <c r="AE32" s="9">
        <f>IFERROR(AVERAGEIFS(#REF!, $B:$B, $V32, $C:$C, $W32, $I:$I, $X32, $F:$F, $U32),0)</f>
        <v>0</v>
      </c>
      <c r="AF32" s="16">
        <f t="shared" si="9"/>
        <v>0.9</v>
      </c>
    </row>
    <row r="33" spans="1:32" x14ac:dyDescent="0.25">
      <c r="A33" t="s">
        <v>331</v>
      </c>
      <c r="B33" s="25">
        <v>2020</v>
      </c>
      <c r="C33" s="25" t="s">
        <v>2</v>
      </c>
      <c r="D33" s="25" t="s">
        <v>65</v>
      </c>
      <c r="E33" s="25" t="s">
        <v>100</v>
      </c>
      <c r="F33" s="23" t="s">
        <v>101</v>
      </c>
      <c r="G33" s="23" t="s">
        <v>492</v>
      </c>
      <c r="H33" s="32" t="s">
        <v>362</v>
      </c>
      <c r="I33" s="32" t="s">
        <v>586</v>
      </c>
      <c r="J33" s="135">
        <v>58</v>
      </c>
      <c r="K33" s="28">
        <v>0.81033999999999995</v>
      </c>
      <c r="L33" s="77">
        <v>0.9</v>
      </c>
      <c r="Q33" s="106"/>
      <c r="S33" s="3" t="s">
        <v>37</v>
      </c>
      <c r="U33" t="str">
        <f>View_DataCompleteness!$C$13</f>
        <v>Leeds Teaching Hospitals NHS Trust</v>
      </c>
      <c r="V33" s="7">
        <v>2021</v>
      </c>
      <c r="W33" s="7" t="s">
        <v>1</v>
      </c>
      <c r="X33" s="7" t="s">
        <v>51</v>
      </c>
      <c r="Y33" s="8" t="str">
        <f t="shared" si="10"/>
        <v/>
      </c>
      <c r="Z33" s="4" t="str">
        <f t="shared" si="6"/>
        <v>Q2</v>
      </c>
      <c r="AA33" s="18">
        <f t="shared" si="7"/>
        <v>177</v>
      </c>
      <c r="AB33" s="9">
        <f t="shared" si="8"/>
        <v>0.86441000000000001</v>
      </c>
      <c r="AC33" s="9">
        <f>IFERROR(AVERAGEIFS(#REF!, $B:$B, $V33, $C:$C, $W33, $I:$I, $X33, $F:$F, $U33),0)</f>
        <v>0</v>
      </c>
      <c r="AD33" s="9">
        <f>IFERROR(AVERAGEIFS(#REF!, $B:$B, $V33, $C:$C, $W33, $I:$I, $X33, $F:$F,$U33),0)</f>
        <v>0</v>
      </c>
      <c r="AE33" s="9">
        <f>IFERROR(AVERAGEIFS(#REF!, $B:$B, $V33, $C:$C, $W33, $I:$I, $X33, $F:$F, $U33),0)</f>
        <v>0</v>
      </c>
      <c r="AF33" s="16">
        <f t="shared" si="9"/>
        <v>0.9</v>
      </c>
    </row>
    <row r="34" spans="1:32" x14ac:dyDescent="0.25">
      <c r="A34" t="s">
        <v>331</v>
      </c>
      <c r="B34" s="25">
        <v>2020</v>
      </c>
      <c r="C34" s="25" t="s">
        <v>3</v>
      </c>
      <c r="D34" s="25" t="s">
        <v>66</v>
      </c>
      <c r="E34" s="25" t="s">
        <v>100</v>
      </c>
      <c r="F34" s="23" t="s">
        <v>101</v>
      </c>
      <c r="G34" s="23" t="s">
        <v>492</v>
      </c>
      <c r="H34" s="32" t="s">
        <v>362</v>
      </c>
      <c r="I34" s="32" t="s">
        <v>586</v>
      </c>
      <c r="J34" s="135">
        <v>81</v>
      </c>
      <c r="K34" s="28">
        <v>0.82716000000000001</v>
      </c>
      <c r="L34" s="77">
        <v>0.9</v>
      </c>
      <c r="Q34" s="106"/>
      <c r="S34" s="3" t="s">
        <v>37</v>
      </c>
      <c r="U34" t="str">
        <f>View_DataCompleteness!$C$13</f>
        <v>Leeds Teaching Hospitals NHS Trust</v>
      </c>
      <c r="V34" s="7">
        <v>2021</v>
      </c>
      <c r="W34" s="7" t="s">
        <v>2</v>
      </c>
      <c r="X34" s="7" t="s">
        <v>51</v>
      </c>
      <c r="Y34" s="8" t="str">
        <f t="shared" si="10"/>
        <v/>
      </c>
      <c r="Z34" s="4" t="str">
        <f t="shared" si="6"/>
        <v>Q3</v>
      </c>
      <c r="AA34" s="18">
        <f t="shared" si="7"/>
        <v>160</v>
      </c>
      <c r="AB34" s="9">
        <f t="shared" si="8"/>
        <v>0.75</v>
      </c>
      <c r="AC34" s="9">
        <f>IFERROR(AVERAGEIFS(#REF!, $B:$B, $V34, $C:$C, $W34, $I:$I, $X34, $F:$F, $U34),0)</f>
        <v>0</v>
      </c>
      <c r="AD34" s="9">
        <f>IFERROR(AVERAGEIFS(#REF!, $B:$B, $V34, $C:$C, $W34, $I:$I, $X34, $F:$F,$U34),0)</f>
        <v>0</v>
      </c>
      <c r="AE34" s="9">
        <f>IFERROR(AVERAGEIFS(#REF!, $B:$B, $V34, $C:$C, $W34, $I:$I, $X34, $F:$F, $U34),0)</f>
        <v>0</v>
      </c>
      <c r="AF34" s="16">
        <f t="shared" si="9"/>
        <v>0.9</v>
      </c>
    </row>
    <row r="35" spans="1:32" x14ac:dyDescent="0.25">
      <c r="A35" t="s">
        <v>331</v>
      </c>
      <c r="B35" s="25">
        <v>2021</v>
      </c>
      <c r="C35" s="25" t="s">
        <v>0</v>
      </c>
      <c r="D35" s="25" t="s">
        <v>67</v>
      </c>
      <c r="E35" s="25" t="s">
        <v>100</v>
      </c>
      <c r="F35" s="23" t="s">
        <v>101</v>
      </c>
      <c r="G35" s="23" t="s">
        <v>492</v>
      </c>
      <c r="H35" s="32" t="s">
        <v>362</v>
      </c>
      <c r="I35" s="32" t="s">
        <v>586</v>
      </c>
      <c r="J35" s="135">
        <v>55</v>
      </c>
      <c r="K35" s="28">
        <v>0.85455000000000003</v>
      </c>
      <c r="L35" s="77">
        <v>0.9</v>
      </c>
      <c r="Q35" s="106"/>
      <c r="S35" s="3" t="s">
        <v>37</v>
      </c>
      <c r="U35" t="str">
        <f>View_DataCompleteness!$C$13</f>
        <v>Leeds Teaching Hospitals NHS Trust</v>
      </c>
      <c r="V35" s="7">
        <v>2021</v>
      </c>
      <c r="W35" s="7" t="s">
        <v>3</v>
      </c>
      <c r="X35" s="7" t="s">
        <v>51</v>
      </c>
      <c r="Y35" s="8" t="str">
        <f t="shared" si="10"/>
        <v/>
      </c>
      <c r="Z35" s="4" t="str">
        <f t="shared" si="6"/>
        <v>Q4</v>
      </c>
      <c r="AA35" s="18">
        <f t="shared" si="7"/>
        <v>163</v>
      </c>
      <c r="AB35" s="9">
        <f t="shared" si="8"/>
        <v>0.77914000000000005</v>
      </c>
      <c r="AC35" s="9">
        <f>IFERROR(AVERAGEIFS(#REF!, $B:$B, $V35, $C:$C, $W35, $I:$I, $X35, $F:$F, $U35),0)</f>
        <v>0</v>
      </c>
      <c r="AD35" s="9">
        <f>IFERROR(AVERAGEIFS(#REF!, $B:$B, $V35, $C:$C, $W35, $I:$I, $X35, $F:$F,$U35),0)</f>
        <v>0</v>
      </c>
      <c r="AE35" s="9">
        <f>IFERROR(AVERAGEIFS(#REF!, $B:$B, $V35, $C:$C, $W35, $I:$I, $X35, $F:$F, $U35),0)</f>
        <v>0</v>
      </c>
      <c r="AF35" s="16">
        <f t="shared" si="9"/>
        <v>0.9</v>
      </c>
    </row>
    <row r="36" spans="1:32" x14ac:dyDescent="0.25">
      <c r="A36" t="s">
        <v>331</v>
      </c>
      <c r="B36" s="25">
        <v>2021</v>
      </c>
      <c r="C36" s="25" t="s">
        <v>1</v>
      </c>
      <c r="D36" s="25" t="s">
        <v>68</v>
      </c>
      <c r="E36" s="25" t="s">
        <v>100</v>
      </c>
      <c r="F36" s="23" t="s">
        <v>101</v>
      </c>
      <c r="G36" s="23" t="s">
        <v>492</v>
      </c>
      <c r="H36" s="32" t="s">
        <v>362</v>
      </c>
      <c r="I36" s="32" t="s">
        <v>586</v>
      </c>
      <c r="J36" s="135">
        <v>57</v>
      </c>
      <c r="K36" s="28">
        <v>0.84211000000000003</v>
      </c>
      <c r="L36" s="77">
        <v>0.9</v>
      </c>
      <c r="Q36" s="106"/>
      <c r="S36" s="3" t="s">
        <v>37</v>
      </c>
      <c r="U36" t="str">
        <f>View_DataCompleteness!$C$13</f>
        <v>Leeds Teaching Hospitals NHS Trust</v>
      </c>
      <c r="V36" s="7">
        <v>2022</v>
      </c>
      <c r="W36" s="7" t="s">
        <v>0</v>
      </c>
      <c r="X36" s="7" t="s">
        <v>51</v>
      </c>
      <c r="Y36" s="8">
        <f t="shared" si="10"/>
        <v>2022</v>
      </c>
      <c r="Z36" s="4" t="str">
        <f t="shared" si="6"/>
        <v>Q1</v>
      </c>
      <c r="AA36" s="18">
        <f t="shared" si="7"/>
        <v>181</v>
      </c>
      <c r="AB36" s="9">
        <f t="shared" si="8"/>
        <v>0.71270999999999995</v>
      </c>
      <c r="AC36" s="9">
        <f>IFERROR(AVERAGEIFS(#REF!, $B:$B, $V36, $C:$C, $W36, $I:$I, $X36, $F:$F, $U36),0)</f>
        <v>0</v>
      </c>
      <c r="AD36" s="9">
        <f>IFERROR(AVERAGEIFS(#REF!, $B:$B, $V36, $C:$C, $W36, $I:$I, $X36, $F:$F,$U36),0)</f>
        <v>0</v>
      </c>
      <c r="AE36" s="9">
        <f>IFERROR(AVERAGEIFS(#REF!, $B:$B, $V36, $C:$C, $W36, $I:$I, $X36, $F:$F, $U36),0)</f>
        <v>0</v>
      </c>
      <c r="AF36" s="16">
        <f t="shared" si="9"/>
        <v>0.9</v>
      </c>
    </row>
    <row r="37" spans="1:32" x14ac:dyDescent="0.25">
      <c r="A37" t="s">
        <v>331</v>
      </c>
      <c r="B37" s="25">
        <v>2021</v>
      </c>
      <c r="C37" s="25" t="s">
        <v>2</v>
      </c>
      <c r="D37" s="25" t="s">
        <v>69</v>
      </c>
      <c r="E37" s="25" t="s">
        <v>100</v>
      </c>
      <c r="F37" s="23" t="s">
        <v>101</v>
      </c>
      <c r="G37" s="23" t="s">
        <v>492</v>
      </c>
      <c r="H37" s="32" t="s">
        <v>362</v>
      </c>
      <c r="I37" s="32" t="s">
        <v>586</v>
      </c>
      <c r="J37" s="135">
        <v>91</v>
      </c>
      <c r="K37" s="28">
        <v>0.89010999999999996</v>
      </c>
      <c r="L37" s="77">
        <v>0.9</v>
      </c>
      <c r="Q37" s="106"/>
      <c r="S37" s="3" t="s">
        <v>37</v>
      </c>
      <c r="U37" t="str">
        <f>View_DataCompleteness!$C$13</f>
        <v>Leeds Teaching Hospitals NHS Trust</v>
      </c>
      <c r="V37" s="7">
        <v>2022</v>
      </c>
      <c r="W37" s="7" t="s">
        <v>1</v>
      </c>
      <c r="X37" s="7" t="s">
        <v>51</v>
      </c>
      <c r="Y37" s="8" t="str">
        <f t="shared" si="10"/>
        <v/>
      </c>
      <c r="Z37" s="4" t="str">
        <f t="shared" si="6"/>
        <v>Q2</v>
      </c>
      <c r="AA37" s="18">
        <f t="shared" si="7"/>
        <v>202</v>
      </c>
      <c r="AB37" s="9">
        <f t="shared" si="8"/>
        <v>0.63366</v>
      </c>
      <c r="AC37" s="9">
        <f>IFERROR(AVERAGEIFS(#REF!, $B:$B, $V37, $C:$C, $W37, $I:$I, $X37, $F:$F, $U37),0)</f>
        <v>0</v>
      </c>
      <c r="AD37" s="9">
        <f>IFERROR(AVERAGEIFS(#REF!, $B:$B, $V37, $C:$C, $W37, $I:$I, $X37, $F:$F,$U37),0)</f>
        <v>0</v>
      </c>
      <c r="AE37" s="9">
        <f>IFERROR(AVERAGEIFS(#REF!, $B:$B, $V37, $C:$C, $W37, $I:$I, $X37, $F:$F, $U37),0)</f>
        <v>0</v>
      </c>
      <c r="AF37" s="16">
        <f t="shared" si="9"/>
        <v>0.9</v>
      </c>
    </row>
    <row r="38" spans="1:32" x14ac:dyDescent="0.25">
      <c r="A38" t="s">
        <v>331</v>
      </c>
      <c r="B38" s="25">
        <v>2021</v>
      </c>
      <c r="C38" s="25" t="s">
        <v>3</v>
      </c>
      <c r="D38" s="25" t="s">
        <v>70</v>
      </c>
      <c r="E38" s="25" t="s">
        <v>100</v>
      </c>
      <c r="F38" s="23" t="s">
        <v>101</v>
      </c>
      <c r="G38" s="23" t="s">
        <v>492</v>
      </c>
      <c r="H38" s="32" t="s">
        <v>362</v>
      </c>
      <c r="I38" s="32" t="s">
        <v>586</v>
      </c>
      <c r="J38" s="135">
        <v>70</v>
      </c>
      <c r="K38" s="28">
        <v>0.9</v>
      </c>
      <c r="L38" s="77">
        <v>0.9</v>
      </c>
      <c r="Q38" s="106"/>
      <c r="S38" s="3" t="s">
        <v>37</v>
      </c>
      <c r="U38" t="str">
        <f>View_DataCompleteness!$C$13</f>
        <v>Leeds Teaching Hospitals NHS Trust</v>
      </c>
      <c r="V38" s="7">
        <v>2022</v>
      </c>
      <c r="W38" s="7" t="s">
        <v>2</v>
      </c>
      <c r="X38" s="7" t="s">
        <v>51</v>
      </c>
      <c r="Y38" s="8" t="str">
        <f t="shared" si="10"/>
        <v/>
      </c>
      <c r="Z38" s="4" t="str">
        <f t="shared" si="6"/>
        <v>Q3</v>
      </c>
      <c r="AA38" s="18">
        <f t="shared" si="7"/>
        <v>192</v>
      </c>
      <c r="AB38" s="9">
        <f t="shared" si="8"/>
        <v>0.66146000000000005</v>
      </c>
      <c r="AC38" s="9">
        <f>IFERROR(AVERAGEIFS(#REF!, $B:$B, $V38, $C:$C, $W38, $I:$I, $X38, $F:$F, $U38),0)</f>
        <v>0</v>
      </c>
      <c r="AD38" s="9">
        <f>IFERROR(AVERAGEIFS(#REF!, $B:$B, $V38, $C:$C, $W38, $I:$I, $X38, $F:$F,$U38),0)</f>
        <v>0</v>
      </c>
      <c r="AE38" s="9">
        <f>IFERROR(AVERAGEIFS(#REF!, $B:$B, $V38, $C:$C, $W38, $I:$I, $X38, $F:$F, $U38),0)</f>
        <v>0</v>
      </c>
      <c r="AF38" s="16">
        <f t="shared" si="9"/>
        <v>0.9</v>
      </c>
    </row>
    <row r="39" spans="1:32" x14ac:dyDescent="0.25">
      <c r="A39" t="s">
        <v>331</v>
      </c>
      <c r="B39" s="25">
        <v>2022</v>
      </c>
      <c r="C39" s="25" t="s">
        <v>0</v>
      </c>
      <c r="D39" s="25" t="s">
        <v>71</v>
      </c>
      <c r="E39" s="25" t="s">
        <v>100</v>
      </c>
      <c r="F39" s="23" t="s">
        <v>101</v>
      </c>
      <c r="G39" s="23" t="s">
        <v>492</v>
      </c>
      <c r="H39" s="32" t="s">
        <v>362</v>
      </c>
      <c r="I39" s="32" t="s">
        <v>586</v>
      </c>
      <c r="J39" s="135">
        <v>63</v>
      </c>
      <c r="K39" s="28">
        <v>0.88888999999999996</v>
      </c>
      <c r="L39" s="77">
        <v>0.9</v>
      </c>
      <c r="Q39" s="106"/>
      <c r="S39" s="3" t="s">
        <v>37</v>
      </c>
      <c r="U39" t="str">
        <f>View_DataCompleteness!$C$13</f>
        <v>Leeds Teaching Hospitals NHS Trust</v>
      </c>
      <c r="V39" s="7">
        <v>2022</v>
      </c>
      <c r="W39" s="7" t="s">
        <v>3</v>
      </c>
      <c r="X39" s="7" t="s">
        <v>51</v>
      </c>
      <c r="Y39" s="8" t="str">
        <f t="shared" si="10"/>
        <v/>
      </c>
      <c r="Z39" s="4" t="str">
        <f t="shared" si="6"/>
        <v>Q4</v>
      </c>
      <c r="AA39" s="18">
        <f t="shared" si="7"/>
        <v>182</v>
      </c>
      <c r="AB39" s="9">
        <f t="shared" si="8"/>
        <v>0.57142999999999999</v>
      </c>
      <c r="AC39" s="9">
        <f>IFERROR(AVERAGEIFS(#REF!, $B:$B, $V39, $C:$C, $W39, $I:$I, $X39, $F:$F, $U39),0)</f>
        <v>0</v>
      </c>
      <c r="AD39" s="9">
        <f>IFERROR(AVERAGEIFS(#REF!, $B:$B, $V39, $C:$C, $W39, $I:$I, $X39, $F:$F,$U39),0)</f>
        <v>0</v>
      </c>
      <c r="AE39" s="9">
        <f>IFERROR(AVERAGEIFS(#REF!, $B:$B, $V39, $C:$C, $W39, $I:$I, $X39, $F:$F, $U39),0)</f>
        <v>0</v>
      </c>
      <c r="AF39" s="16">
        <f t="shared" si="9"/>
        <v>0.9</v>
      </c>
    </row>
    <row r="40" spans="1:32" x14ac:dyDescent="0.25">
      <c r="A40" t="s">
        <v>331</v>
      </c>
      <c r="B40" s="25">
        <v>2022</v>
      </c>
      <c r="C40" s="25" t="s">
        <v>1</v>
      </c>
      <c r="D40" s="25" t="s">
        <v>72</v>
      </c>
      <c r="E40" s="25" t="s">
        <v>100</v>
      </c>
      <c r="F40" s="23" t="s">
        <v>101</v>
      </c>
      <c r="G40" s="23" t="s">
        <v>492</v>
      </c>
      <c r="H40" s="32" t="s">
        <v>362</v>
      </c>
      <c r="I40" s="32" t="s">
        <v>586</v>
      </c>
      <c r="J40" s="135">
        <v>65</v>
      </c>
      <c r="K40" s="28">
        <v>0.92308000000000001</v>
      </c>
      <c r="L40" s="77">
        <v>0.9</v>
      </c>
      <c r="Q40" s="106"/>
      <c r="S40" s="3" t="s">
        <v>37</v>
      </c>
      <c r="U40" t="str">
        <f>View_DataCompleteness!$C$13</f>
        <v>Leeds Teaching Hospitals NHS Trust</v>
      </c>
      <c r="V40" s="7">
        <v>2023</v>
      </c>
      <c r="W40" s="7" t="s">
        <v>0</v>
      </c>
      <c r="X40" s="7" t="s">
        <v>51</v>
      </c>
      <c r="Y40" s="10">
        <f t="shared" si="10"/>
        <v>2023</v>
      </c>
      <c r="Z40" s="11" t="str">
        <f t="shared" si="6"/>
        <v>Q1</v>
      </c>
      <c r="AA40" s="19">
        <f t="shared" si="7"/>
        <v>201</v>
      </c>
      <c r="AB40" s="12">
        <f t="shared" si="8"/>
        <v>0.87561999999999995</v>
      </c>
      <c r="AC40" s="26"/>
      <c r="AD40" s="26"/>
      <c r="AE40" s="26"/>
      <c r="AF40" s="17">
        <f t="shared" si="9"/>
        <v>0.9</v>
      </c>
    </row>
    <row r="41" spans="1:32" x14ac:dyDescent="0.25">
      <c r="A41" t="s">
        <v>331</v>
      </c>
      <c r="B41" s="25">
        <v>2022</v>
      </c>
      <c r="C41" s="25" t="s">
        <v>2</v>
      </c>
      <c r="D41" s="25" t="s">
        <v>73</v>
      </c>
      <c r="E41" s="25" t="s">
        <v>100</v>
      </c>
      <c r="F41" s="23" t="s">
        <v>101</v>
      </c>
      <c r="G41" s="23" t="s">
        <v>492</v>
      </c>
      <c r="H41" s="32" t="s">
        <v>362</v>
      </c>
      <c r="I41" s="32" t="s">
        <v>586</v>
      </c>
      <c r="J41" s="135">
        <v>89</v>
      </c>
      <c r="K41" s="28">
        <v>0.97753000000000001</v>
      </c>
      <c r="L41" s="77">
        <v>0.9</v>
      </c>
      <c r="Q41" s="106"/>
      <c r="S41" s="3" t="s">
        <v>37</v>
      </c>
    </row>
    <row r="42" spans="1:32" x14ac:dyDescent="0.25">
      <c r="A42" t="s">
        <v>331</v>
      </c>
      <c r="B42" s="25">
        <v>2022</v>
      </c>
      <c r="C42" s="25" t="s">
        <v>3</v>
      </c>
      <c r="D42" s="25" t="s">
        <v>493</v>
      </c>
      <c r="E42" s="25" t="s">
        <v>100</v>
      </c>
      <c r="F42" s="23" t="s">
        <v>101</v>
      </c>
      <c r="G42" s="23" t="s">
        <v>492</v>
      </c>
      <c r="H42" s="32" t="s">
        <v>362</v>
      </c>
      <c r="I42" s="32" t="s">
        <v>586</v>
      </c>
      <c r="J42" s="135">
        <v>78</v>
      </c>
      <c r="K42" s="28">
        <v>0.80769000000000002</v>
      </c>
      <c r="L42" s="77">
        <v>0.9</v>
      </c>
      <c r="Q42" s="106"/>
      <c r="S42" s="3" t="s">
        <v>37</v>
      </c>
    </row>
    <row r="43" spans="1:32" x14ac:dyDescent="0.25">
      <c r="A43" t="s">
        <v>331</v>
      </c>
      <c r="B43" s="25">
        <v>2023</v>
      </c>
      <c r="C43" s="25" t="s">
        <v>0</v>
      </c>
      <c r="D43" s="25" t="s">
        <v>537</v>
      </c>
      <c r="E43" s="25" t="s">
        <v>100</v>
      </c>
      <c r="F43" s="23" t="s">
        <v>101</v>
      </c>
      <c r="G43" s="23" t="s">
        <v>492</v>
      </c>
      <c r="H43" s="32" t="s">
        <v>362</v>
      </c>
      <c r="I43" s="32" t="s">
        <v>586</v>
      </c>
      <c r="J43" s="135">
        <v>92</v>
      </c>
      <c r="K43" s="28">
        <v>0.81521999999999994</v>
      </c>
      <c r="L43" s="77">
        <v>0.9</v>
      </c>
      <c r="Q43" s="106"/>
      <c r="S43" s="3" t="s">
        <v>37</v>
      </c>
    </row>
    <row r="44" spans="1:32" x14ac:dyDescent="0.25">
      <c r="A44" t="s">
        <v>331</v>
      </c>
      <c r="B44" s="25">
        <v>2018</v>
      </c>
      <c r="C44" s="25" t="s">
        <v>0</v>
      </c>
      <c r="D44" s="25" t="s">
        <v>54</v>
      </c>
      <c r="E44" s="25" t="s">
        <v>102</v>
      </c>
      <c r="F44" s="23" t="s">
        <v>103</v>
      </c>
      <c r="G44" s="23" t="s">
        <v>492</v>
      </c>
      <c r="H44" s="32" t="s">
        <v>364</v>
      </c>
      <c r="I44" s="32" t="s">
        <v>586</v>
      </c>
      <c r="J44" s="135">
        <v>108</v>
      </c>
      <c r="K44" s="28">
        <v>0.62036999999999998</v>
      </c>
      <c r="L44" s="77">
        <v>0.9</v>
      </c>
      <c r="Q44" s="106"/>
      <c r="S44" s="3" t="s">
        <v>37</v>
      </c>
    </row>
    <row r="45" spans="1:32" x14ac:dyDescent="0.25">
      <c r="A45" t="s">
        <v>331</v>
      </c>
      <c r="B45" s="25">
        <v>2018</v>
      </c>
      <c r="C45" s="25" t="s">
        <v>1</v>
      </c>
      <c r="D45" s="25" t="s">
        <v>56</v>
      </c>
      <c r="E45" s="25" t="s">
        <v>102</v>
      </c>
      <c r="F45" s="23" t="s">
        <v>103</v>
      </c>
      <c r="G45" s="23" t="s">
        <v>492</v>
      </c>
      <c r="H45" s="32" t="s">
        <v>364</v>
      </c>
      <c r="I45" s="32" t="s">
        <v>586</v>
      </c>
      <c r="J45" s="135">
        <v>137</v>
      </c>
      <c r="K45" s="28">
        <v>0.56203999999999998</v>
      </c>
      <c r="L45" s="77">
        <v>0.9</v>
      </c>
      <c r="Q45" s="106"/>
      <c r="S45" s="3" t="s">
        <v>37</v>
      </c>
    </row>
    <row r="46" spans="1:32" x14ac:dyDescent="0.25">
      <c r="A46" t="s">
        <v>331</v>
      </c>
      <c r="B46" s="25">
        <v>2018</v>
      </c>
      <c r="C46" s="25" t="s">
        <v>2</v>
      </c>
      <c r="D46" s="25" t="s">
        <v>57</v>
      </c>
      <c r="E46" s="25" t="s">
        <v>102</v>
      </c>
      <c r="F46" s="23" t="s">
        <v>103</v>
      </c>
      <c r="G46" s="23" t="s">
        <v>492</v>
      </c>
      <c r="H46" s="32" t="s">
        <v>364</v>
      </c>
      <c r="I46" s="32" t="s">
        <v>586</v>
      </c>
      <c r="J46" s="135">
        <v>133</v>
      </c>
      <c r="K46" s="28">
        <v>0.59397999999999995</v>
      </c>
      <c r="L46" s="77">
        <v>0.9</v>
      </c>
      <c r="Q46" s="106"/>
      <c r="S46" s="3" t="s">
        <v>37</v>
      </c>
    </row>
    <row r="47" spans="1:32" x14ac:dyDescent="0.25">
      <c r="A47" t="s">
        <v>331</v>
      </c>
      <c r="B47" s="25">
        <v>2018</v>
      </c>
      <c r="C47" s="25" t="s">
        <v>3</v>
      </c>
      <c r="D47" s="25" t="s">
        <v>58</v>
      </c>
      <c r="E47" s="25" t="s">
        <v>102</v>
      </c>
      <c r="F47" s="23" t="s">
        <v>103</v>
      </c>
      <c r="G47" s="23" t="s">
        <v>492</v>
      </c>
      <c r="H47" s="32" t="s">
        <v>364</v>
      </c>
      <c r="I47" s="32" t="s">
        <v>586</v>
      </c>
      <c r="J47" s="135">
        <v>123</v>
      </c>
      <c r="K47" s="28">
        <v>0.71545000000000003</v>
      </c>
      <c r="L47" s="77">
        <v>0.9</v>
      </c>
      <c r="Q47" s="106"/>
      <c r="S47" s="3" t="s">
        <v>37</v>
      </c>
    </row>
    <row r="48" spans="1:32" x14ac:dyDescent="0.25">
      <c r="A48" t="s">
        <v>331</v>
      </c>
      <c r="B48" s="25">
        <v>2019</v>
      </c>
      <c r="C48" s="25" t="s">
        <v>0</v>
      </c>
      <c r="D48" s="25" t="s">
        <v>59</v>
      </c>
      <c r="E48" s="25" t="s">
        <v>102</v>
      </c>
      <c r="F48" s="23" t="s">
        <v>103</v>
      </c>
      <c r="G48" s="23" t="s">
        <v>492</v>
      </c>
      <c r="H48" s="32" t="s">
        <v>364</v>
      </c>
      <c r="I48" s="32" t="s">
        <v>586</v>
      </c>
      <c r="J48" s="135">
        <v>102</v>
      </c>
      <c r="K48" s="28">
        <v>0.71569000000000005</v>
      </c>
      <c r="L48" s="77">
        <v>0.9</v>
      </c>
      <c r="Q48" s="106"/>
      <c r="S48" s="3" t="s">
        <v>37</v>
      </c>
    </row>
    <row r="49" spans="1:36" x14ac:dyDescent="0.25">
      <c r="A49" t="s">
        <v>331</v>
      </c>
      <c r="B49" s="25">
        <v>2019</v>
      </c>
      <c r="C49" s="25" t="s">
        <v>1</v>
      </c>
      <c r="D49" s="25" t="s">
        <v>60</v>
      </c>
      <c r="E49" s="25" t="s">
        <v>102</v>
      </c>
      <c r="F49" s="23" t="s">
        <v>103</v>
      </c>
      <c r="G49" s="23" t="s">
        <v>492</v>
      </c>
      <c r="H49" s="32" t="s">
        <v>364</v>
      </c>
      <c r="I49" s="32" t="s">
        <v>586</v>
      </c>
      <c r="J49" s="135">
        <v>121</v>
      </c>
      <c r="K49" s="28">
        <v>0.76859999999999995</v>
      </c>
      <c r="L49" s="77">
        <v>0.9</v>
      </c>
      <c r="Q49" s="106"/>
      <c r="S49" s="3" t="s">
        <v>37</v>
      </c>
    </row>
    <row r="50" spans="1:36" x14ac:dyDescent="0.25">
      <c r="A50" t="s">
        <v>331</v>
      </c>
      <c r="B50" s="25">
        <v>2019</v>
      </c>
      <c r="C50" s="25" t="s">
        <v>2</v>
      </c>
      <c r="D50" s="25" t="s">
        <v>61</v>
      </c>
      <c r="E50" s="25" t="s">
        <v>102</v>
      </c>
      <c r="F50" s="23" t="s">
        <v>103</v>
      </c>
      <c r="G50" s="23" t="s">
        <v>492</v>
      </c>
      <c r="H50" s="32" t="s">
        <v>364</v>
      </c>
      <c r="I50" s="32" t="s">
        <v>586</v>
      </c>
      <c r="J50" s="135">
        <v>122</v>
      </c>
      <c r="K50" s="28">
        <v>0.73770000000000002</v>
      </c>
      <c r="L50" s="77">
        <v>0.9</v>
      </c>
      <c r="Q50" s="106"/>
      <c r="S50" s="3" t="s">
        <v>37</v>
      </c>
    </row>
    <row r="51" spans="1:36" x14ac:dyDescent="0.25">
      <c r="A51" t="s">
        <v>331</v>
      </c>
      <c r="B51" s="25">
        <v>2019</v>
      </c>
      <c r="C51" s="25" t="s">
        <v>3</v>
      </c>
      <c r="D51" s="25" t="s">
        <v>62</v>
      </c>
      <c r="E51" s="25" t="s">
        <v>102</v>
      </c>
      <c r="F51" s="23" t="s">
        <v>103</v>
      </c>
      <c r="G51" s="23" t="s">
        <v>492</v>
      </c>
      <c r="H51" s="32" t="s">
        <v>364</v>
      </c>
      <c r="I51" s="32" t="s">
        <v>586</v>
      </c>
      <c r="J51" s="135">
        <v>127</v>
      </c>
      <c r="K51" s="28">
        <v>0.80315000000000003</v>
      </c>
      <c r="L51" s="77">
        <v>0.9</v>
      </c>
      <c r="Q51" s="106"/>
      <c r="S51" s="3" t="s">
        <v>37</v>
      </c>
    </row>
    <row r="52" spans="1:36" x14ac:dyDescent="0.25">
      <c r="A52" t="s">
        <v>331</v>
      </c>
      <c r="B52" s="25">
        <v>2020</v>
      </c>
      <c r="C52" s="25" t="s">
        <v>0</v>
      </c>
      <c r="D52" s="25" t="s">
        <v>63</v>
      </c>
      <c r="E52" s="25" t="s">
        <v>102</v>
      </c>
      <c r="F52" s="23" t="s">
        <v>103</v>
      </c>
      <c r="G52" s="23" t="s">
        <v>492</v>
      </c>
      <c r="H52" s="32" t="s">
        <v>364</v>
      </c>
      <c r="I52" s="32" t="s">
        <v>586</v>
      </c>
      <c r="J52" s="135">
        <v>136</v>
      </c>
      <c r="K52" s="28">
        <v>0.74265000000000003</v>
      </c>
      <c r="L52" s="77">
        <v>0.9</v>
      </c>
      <c r="Q52" s="106"/>
      <c r="S52" s="3" t="s">
        <v>37</v>
      </c>
    </row>
    <row r="53" spans="1:36" x14ac:dyDescent="0.25">
      <c r="A53" t="s">
        <v>331</v>
      </c>
      <c r="B53" s="25">
        <v>2020</v>
      </c>
      <c r="C53" s="25" t="s">
        <v>1</v>
      </c>
      <c r="D53" s="25" t="s">
        <v>64</v>
      </c>
      <c r="E53" s="25" t="s">
        <v>102</v>
      </c>
      <c r="F53" s="23" t="s">
        <v>103</v>
      </c>
      <c r="G53" s="23" t="s">
        <v>492</v>
      </c>
      <c r="H53" s="32" t="s">
        <v>364</v>
      </c>
      <c r="I53" s="32" t="s">
        <v>586</v>
      </c>
      <c r="J53" s="135">
        <v>39</v>
      </c>
      <c r="K53" s="28">
        <v>0.56410000000000005</v>
      </c>
      <c r="L53" s="77">
        <v>0.9</v>
      </c>
      <c r="Q53" s="106"/>
    </row>
    <row r="54" spans="1:36" x14ac:dyDescent="0.25">
      <c r="A54" t="s">
        <v>331</v>
      </c>
      <c r="B54" s="25">
        <v>2020</v>
      </c>
      <c r="C54" s="25" t="s">
        <v>2</v>
      </c>
      <c r="D54" s="25" t="s">
        <v>65</v>
      </c>
      <c r="E54" s="25" t="s">
        <v>102</v>
      </c>
      <c r="F54" s="23" t="s">
        <v>103</v>
      </c>
      <c r="G54" s="23" t="s">
        <v>492</v>
      </c>
      <c r="H54" s="32" t="s">
        <v>364</v>
      </c>
      <c r="I54" s="32" t="s">
        <v>586</v>
      </c>
      <c r="J54" s="135">
        <v>98</v>
      </c>
      <c r="K54" s="28">
        <v>0.81633</v>
      </c>
      <c r="L54" s="77">
        <v>0.9</v>
      </c>
      <c r="Q54" s="106"/>
    </row>
    <row r="55" spans="1:36" ht="45" x14ac:dyDescent="0.25">
      <c r="A55" t="s">
        <v>331</v>
      </c>
      <c r="B55" s="25">
        <v>2020</v>
      </c>
      <c r="C55" s="25" t="s">
        <v>3</v>
      </c>
      <c r="D55" s="25" t="s">
        <v>66</v>
      </c>
      <c r="E55" s="25" t="s">
        <v>102</v>
      </c>
      <c r="F55" s="23" t="s">
        <v>103</v>
      </c>
      <c r="G55" s="23" t="s">
        <v>492</v>
      </c>
      <c r="H55" s="32" t="s">
        <v>364</v>
      </c>
      <c r="I55" s="32" t="s">
        <v>586</v>
      </c>
      <c r="J55" s="135">
        <v>130</v>
      </c>
      <c r="K55" s="28">
        <v>0.83077000000000001</v>
      </c>
      <c r="L55" s="77">
        <v>0.9</v>
      </c>
      <c r="Q55" s="106"/>
      <c r="S55" s="3" t="s">
        <v>580</v>
      </c>
      <c r="T55" s="1" t="s">
        <v>26</v>
      </c>
      <c r="U55" s="1" t="s">
        <v>6</v>
      </c>
      <c r="V55" s="1" t="s">
        <v>4</v>
      </c>
      <c r="W55" s="1" t="s">
        <v>5</v>
      </c>
      <c r="X55" s="13" t="s">
        <v>7</v>
      </c>
      <c r="Y55" s="5"/>
      <c r="Z55" s="6"/>
      <c r="AA55" s="22" t="str">
        <f>AA28</f>
        <v>Number of patients (right axis)</v>
      </c>
      <c r="AB55" s="14" t="str">
        <f t="shared" ref="AB55:AF55" si="11">AB28</f>
        <v>Percentage present (left axis)</v>
      </c>
      <c r="AC55" s="14" t="str">
        <f t="shared" si="11"/>
        <v>Upper control limit (left axis)</v>
      </c>
      <c r="AD55" s="14" t="str">
        <f t="shared" si="11"/>
        <v>Lower control limit (left axis)</v>
      </c>
      <c r="AE55" s="14" t="str">
        <f t="shared" si="11"/>
        <v>Moving average  (left axis)</v>
      </c>
      <c r="AF55" s="15" t="str">
        <f t="shared" si="11"/>
        <v>Target (left axis)</v>
      </c>
      <c r="AH55" s="1" t="s">
        <v>27</v>
      </c>
      <c r="AI55" s="1" t="s">
        <v>588</v>
      </c>
      <c r="AJ55" s="21" t="str">
        <f>View_DataCompleteness!$F$68</f>
        <v>Percentage of people with data recorded for having contact with a Clinical Nurse Specialist (CNS) in Leeds Teaching Hospitals NHS Trust between Apr 2020 and Mar 2023</v>
      </c>
    </row>
    <row r="56" spans="1:36" ht="30" x14ac:dyDescent="0.25">
      <c r="A56" t="s">
        <v>331</v>
      </c>
      <c r="B56" s="25">
        <v>2021</v>
      </c>
      <c r="C56" s="25" t="s">
        <v>0</v>
      </c>
      <c r="D56" s="25" t="s">
        <v>67</v>
      </c>
      <c r="E56" s="25" t="s">
        <v>102</v>
      </c>
      <c r="F56" s="23" t="s">
        <v>103</v>
      </c>
      <c r="G56" s="23" t="s">
        <v>492</v>
      </c>
      <c r="H56" s="32" t="s">
        <v>364</v>
      </c>
      <c r="I56" s="32" t="s">
        <v>586</v>
      </c>
      <c r="J56" s="135">
        <v>116</v>
      </c>
      <c r="K56" s="28">
        <v>0.86207</v>
      </c>
      <c r="L56" s="77">
        <v>0.9</v>
      </c>
      <c r="Q56" s="106"/>
      <c r="S56" s="3" t="s">
        <v>580</v>
      </c>
      <c r="U56" t="str">
        <f>View_DataCompleteness!$C$13</f>
        <v>Leeds Teaching Hospitals NHS Trust</v>
      </c>
      <c r="V56" s="7">
        <v>2020</v>
      </c>
      <c r="W56" s="7" t="s">
        <v>1</v>
      </c>
      <c r="X56" s="7" t="s">
        <v>586</v>
      </c>
      <c r="Y56" s="8">
        <f>IF(V55=V56, "", V56)</f>
        <v>2020</v>
      </c>
      <c r="Z56" s="4" t="str">
        <f t="shared" ref="Z56:Z67" si="12">W56</f>
        <v>Q2</v>
      </c>
      <c r="AA56" s="18">
        <f>IFERROR(AVERAGEIFS(J:J, $B:$B, $V56, $C:$C, $W56, $I:$I,$X56, $F:$F, $U56),0)</f>
        <v>70</v>
      </c>
      <c r="AB56" s="9">
        <f>IFERROR(AVERAGEIFS(K:K, $B:$B, $V56, $C:$C, $W56, $I:$I,$X56, $F:$F, $U56),0)</f>
        <v>0.87143000000000004</v>
      </c>
      <c r="AC56" s="9">
        <f>IFERROR(AVERAGEIFS(#REF!, $B:$B, $V56, $C:$C, $W56, $I:$I, $X56, $F:$F, $U56),0)</f>
        <v>0</v>
      </c>
      <c r="AD56" s="9">
        <f>IFERROR(AVERAGEIFS(#REF!, $B:$B, $V56, $C:$C, $W56, $I:$I, $X56, $F:$F,$U56),0)</f>
        <v>0</v>
      </c>
      <c r="AE56" s="9">
        <f>IFERROR(AVERAGEIFS(#REF!, $B:$B, $V56, $C:$C, $W56, $I:$I, $X56, $F:$F, $U56),0)</f>
        <v>0</v>
      </c>
      <c r="AF56" s="16">
        <f>IFERROR(AVERAGEIFS(L:L, $B:$B, $V56, $C:$C, $W56, $I:$I, $X56, $F:$F, $U56),0)</f>
        <v>0.9</v>
      </c>
      <c r="AH56" s="1" t="s">
        <v>28</v>
      </c>
      <c r="AI56" s="1" t="s">
        <v>589</v>
      </c>
      <c r="AJ56" s="21" t="str">
        <f>View_DataCompleteness!$C$75</f>
        <v>Number of people with primary breast cancer</v>
      </c>
    </row>
    <row r="57" spans="1:36" x14ac:dyDescent="0.25">
      <c r="A57" t="s">
        <v>331</v>
      </c>
      <c r="B57" s="25">
        <v>2021</v>
      </c>
      <c r="C57" s="25" t="s">
        <v>1</v>
      </c>
      <c r="D57" s="25" t="s">
        <v>68</v>
      </c>
      <c r="E57" s="25" t="s">
        <v>102</v>
      </c>
      <c r="F57" s="23" t="s">
        <v>103</v>
      </c>
      <c r="G57" s="23" t="s">
        <v>492</v>
      </c>
      <c r="H57" s="32" t="s">
        <v>364</v>
      </c>
      <c r="I57" s="32" t="s">
        <v>586</v>
      </c>
      <c r="J57" s="135">
        <v>121</v>
      </c>
      <c r="K57" s="28">
        <v>0.89256000000000002</v>
      </c>
      <c r="L57" s="77">
        <v>0.9</v>
      </c>
      <c r="Q57" s="106"/>
      <c r="S57" s="3" t="s">
        <v>580</v>
      </c>
      <c r="U57" t="str">
        <f>View_DataCompleteness!$C$13</f>
        <v>Leeds Teaching Hospitals NHS Trust</v>
      </c>
      <c r="V57" s="7">
        <v>2020</v>
      </c>
      <c r="W57" s="7" t="s">
        <v>2</v>
      </c>
      <c r="X57" s="7" t="s">
        <v>586</v>
      </c>
      <c r="Y57" s="8" t="str">
        <f t="shared" ref="Y57:Y67" si="13">IF(V56=V57, "", V57)</f>
        <v/>
      </c>
      <c r="Z57" s="4" t="str">
        <f t="shared" si="12"/>
        <v>Q3</v>
      </c>
      <c r="AA57" s="18">
        <f t="shared" ref="AA57:AA67" si="14">IFERROR(AVERAGEIFS(J:J, $B:$B, $V57, $C:$C, $W57, $I:$I,$X57, $F:$F, $U57),0)</f>
        <v>149</v>
      </c>
      <c r="AB57" s="9">
        <f t="shared" ref="AB57:AB67" si="15">IFERROR(AVERAGEIFS(K:K, $B:$B, $V57, $C:$C, $W57, $I:$I,$X57, $F:$F, $U57),0)</f>
        <v>0.85235000000000005</v>
      </c>
      <c r="AC57" s="9">
        <f>IFERROR(AVERAGEIFS(#REF!, $B:$B, $V57, $C:$C, $W57, $I:$I, $X57, $F:$F, $U57),0)</f>
        <v>0</v>
      </c>
      <c r="AD57" s="9">
        <f>IFERROR(AVERAGEIFS(#REF!, $B:$B, $V57, $C:$C, $W57, $I:$I, $X57, $F:$F,$U57),0)</f>
        <v>0</v>
      </c>
      <c r="AE57" s="9">
        <f>IFERROR(AVERAGEIFS(#REF!, $B:$B, $V57, $C:$C, $W57, $I:$I, $X57, $F:$F, $U57),0)</f>
        <v>0</v>
      </c>
      <c r="AF57" s="16">
        <f t="shared" ref="AF57:AF67" si="16">IFERROR(AVERAGEIFS(L:L, $B:$B, $V57, $C:$C, $W57, $I:$I, $X57, $F:$F, $U57),0)</f>
        <v>0.9</v>
      </c>
      <c r="AJ57" s="21"/>
    </row>
    <row r="58" spans="1:36" x14ac:dyDescent="0.25">
      <c r="A58" t="s">
        <v>331</v>
      </c>
      <c r="B58" s="25">
        <v>2021</v>
      </c>
      <c r="C58" s="25" t="s">
        <v>2</v>
      </c>
      <c r="D58" s="25" t="s">
        <v>69</v>
      </c>
      <c r="E58" s="25" t="s">
        <v>102</v>
      </c>
      <c r="F58" s="23" t="s">
        <v>103</v>
      </c>
      <c r="G58" s="23" t="s">
        <v>492</v>
      </c>
      <c r="H58" s="32" t="s">
        <v>364</v>
      </c>
      <c r="I58" s="32" t="s">
        <v>586</v>
      </c>
      <c r="J58" s="135">
        <v>113</v>
      </c>
      <c r="K58" s="28">
        <v>0.78761000000000003</v>
      </c>
      <c r="L58" s="77">
        <v>0.9</v>
      </c>
      <c r="Q58" s="106"/>
      <c r="S58" s="3" t="s">
        <v>580</v>
      </c>
      <c r="U58" t="str">
        <f>View_DataCompleteness!$C$13</f>
        <v>Leeds Teaching Hospitals NHS Trust</v>
      </c>
      <c r="V58" s="7">
        <v>2020</v>
      </c>
      <c r="W58" s="7" t="s">
        <v>3</v>
      </c>
      <c r="X58" s="7" t="s">
        <v>586</v>
      </c>
      <c r="Y58" s="8" t="str">
        <f t="shared" si="13"/>
        <v/>
      </c>
      <c r="Z58" s="4" t="str">
        <f t="shared" si="12"/>
        <v>Q4</v>
      </c>
      <c r="AA58" s="18">
        <f t="shared" si="14"/>
        <v>159</v>
      </c>
      <c r="AB58" s="9">
        <f t="shared" si="15"/>
        <v>0.89937</v>
      </c>
      <c r="AC58" s="9">
        <f>IFERROR(AVERAGEIFS(#REF!, $B:$B, $V58, $C:$C, $W58, $I:$I, $X58, $F:$F, $U58),0)</f>
        <v>0</v>
      </c>
      <c r="AD58" s="9">
        <f>IFERROR(AVERAGEIFS(#REF!, $B:$B, $V58, $C:$C, $W58, $I:$I, $X58, $F:$F,$U58),0)</f>
        <v>0</v>
      </c>
      <c r="AE58" s="9">
        <f>IFERROR(AVERAGEIFS(#REF!, $B:$B, $V58, $C:$C, $W58, $I:$I, $X58, $F:$F, $U58),0)</f>
        <v>0</v>
      </c>
      <c r="AF58" s="16">
        <f t="shared" si="16"/>
        <v>0.9</v>
      </c>
      <c r="AJ58" s="21"/>
    </row>
    <row r="59" spans="1:36" x14ac:dyDescent="0.25">
      <c r="A59" t="s">
        <v>331</v>
      </c>
      <c r="B59" s="25">
        <v>2021</v>
      </c>
      <c r="C59" s="25" t="s">
        <v>3</v>
      </c>
      <c r="D59" s="25" t="s">
        <v>70</v>
      </c>
      <c r="E59" s="25" t="s">
        <v>102</v>
      </c>
      <c r="F59" s="23" t="s">
        <v>103</v>
      </c>
      <c r="G59" s="23" t="s">
        <v>492</v>
      </c>
      <c r="H59" s="32" t="s">
        <v>364</v>
      </c>
      <c r="I59" s="32" t="s">
        <v>586</v>
      </c>
      <c r="J59" s="135">
        <v>129</v>
      </c>
      <c r="K59" s="28">
        <v>0.88371999999999995</v>
      </c>
      <c r="L59" s="77">
        <v>0.9</v>
      </c>
      <c r="Q59" s="106"/>
      <c r="S59" s="3" t="s">
        <v>580</v>
      </c>
      <c r="U59" t="str">
        <f>View_DataCompleteness!$C$13</f>
        <v>Leeds Teaching Hospitals NHS Trust</v>
      </c>
      <c r="V59" s="7">
        <v>2021</v>
      </c>
      <c r="W59" s="7" t="s">
        <v>0</v>
      </c>
      <c r="X59" s="7" t="s">
        <v>586</v>
      </c>
      <c r="Y59" s="8">
        <f t="shared" si="13"/>
        <v>2021</v>
      </c>
      <c r="Z59" s="4" t="str">
        <f t="shared" si="12"/>
        <v>Q1</v>
      </c>
      <c r="AA59" s="18">
        <f t="shared" si="14"/>
        <v>187</v>
      </c>
      <c r="AB59" s="9">
        <f t="shared" si="15"/>
        <v>0.88770000000000004</v>
      </c>
      <c r="AC59" s="9">
        <f>IFERROR(AVERAGEIFS(#REF!, $B:$B, $V59, $C:$C, $W59, $I:$I, $X59, $F:$F, $U59),0)</f>
        <v>0</v>
      </c>
      <c r="AD59" s="9">
        <f>IFERROR(AVERAGEIFS(#REF!, $B:$B, $V59, $C:$C, $W59, $I:$I, $X59, $F:$F,$U59),0)</f>
        <v>0</v>
      </c>
      <c r="AE59" s="9">
        <f>IFERROR(AVERAGEIFS(#REF!, $B:$B, $V59, $C:$C, $W59, $I:$I, $X59, $F:$F, $U59),0)</f>
        <v>0</v>
      </c>
      <c r="AF59" s="16">
        <f t="shared" si="16"/>
        <v>0.9</v>
      </c>
      <c r="AJ59" s="21"/>
    </row>
    <row r="60" spans="1:36" x14ac:dyDescent="0.25">
      <c r="A60" t="s">
        <v>331</v>
      </c>
      <c r="B60" s="25">
        <v>2022</v>
      </c>
      <c r="C60" s="25" t="s">
        <v>0</v>
      </c>
      <c r="D60" s="25" t="s">
        <v>71</v>
      </c>
      <c r="E60" s="25" t="s">
        <v>102</v>
      </c>
      <c r="F60" s="23" t="s">
        <v>103</v>
      </c>
      <c r="G60" s="23" t="s">
        <v>492</v>
      </c>
      <c r="H60" s="32" t="s">
        <v>364</v>
      </c>
      <c r="I60" s="32" t="s">
        <v>586</v>
      </c>
      <c r="J60" s="135">
        <v>121</v>
      </c>
      <c r="K60" s="28">
        <v>0.89256000000000002</v>
      </c>
      <c r="L60" s="77">
        <v>0.9</v>
      </c>
      <c r="Q60" s="106"/>
      <c r="S60" s="3" t="s">
        <v>580</v>
      </c>
      <c r="U60" t="str">
        <f>View_DataCompleteness!$C$13</f>
        <v>Leeds Teaching Hospitals NHS Trust</v>
      </c>
      <c r="V60" s="7">
        <v>2021</v>
      </c>
      <c r="W60" s="7" t="s">
        <v>1</v>
      </c>
      <c r="X60" s="7" t="s">
        <v>586</v>
      </c>
      <c r="Y60" s="8" t="str">
        <f t="shared" si="13"/>
        <v/>
      </c>
      <c r="Z60" s="4" t="str">
        <f t="shared" si="12"/>
        <v>Q2</v>
      </c>
      <c r="AA60" s="18">
        <f t="shared" si="14"/>
        <v>177</v>
      </c>
      <c r="AB60" s="9">
        <f t="shared" si="15"/>
        <v>0.88700999999999997</v>
      </c>
      <c r="AC60" s="9">
        <f>IFERROR(AVERAGEIFS(#REF!, $B:$B, $V60, $C:$C, $W60, $I:$I, $X60, $F:$F, $U60),0)</f>
        <v>0</v>
      </c>
      <c r="AD60" s="9">
        <f>IFERROR(AVERAGEIFS(#REF!, $B:$B, $V60, $C:$C, $W60, $I:$I, $X60, $F:$F,$U60),0)</f>
        <v>0</v>
      </c>
      <c r="AE60" s="9">
        <f>IFERROR(AVERAGEIFS(#REF!, $B:$B, $V60, $C:$C, $W60, $I:$I, $X60, $F:$F, $U60),0)</f>
        <v>0</v>
      </c>
      <c r="AF60" s="16">
        <f t="shared" si="16"/>
        <v>0.9</v>
      </c>
      <c r="AJ60" s="21"/>
    </row>
    <row r="61" spans="1:36" x14ac:dyDescent="0.25">
      <c r="A61" t="s">
        <v>331</v>
      </c>
      <c r="B61" s="25">
        <v>2022</v>
      </c>
      <c r="C61" s="25" t="s">
        <v>1</v>
      </c>
      <c r="D61" s="25" t="s">
        <v>72</v>
      </c>
      <c r="E61" s="25" t="s">
        <v>102</v>
      </c>
      <c r="F61" s="23" t="s">
        <v>103</v>
      </c>
      <c r="G61" s="23" t="s">
        <v>492</v>
      </c>
      <c r="H61" s="32" t="s">
        <v>364</v>
      </c>
      <c r="I61" s="32" t="s">
        <v>586</v>
      </c>
      <c r="J61" s="135">
        <v>108</v>
      </c>
      <c r="K61" s="28">
        <v>0.88888999999999996</v>
      </c>
      <c r="L61" s="77">
        <v>0.9</v>
      </c>
      <c r="Q61" s="106"/>
      <c r="S61" s="3" t="s">
        <v>580</v>
      </c>
      <c r="U61" t="str">
        <f>View_DataCompleteness!$C$13</f>
        <v>Leeds Teaching Hospitals NHS Trust</v>
      </c>
      <c r="V61" s="7">
        <v>2021</v>
      </c>
      <c r="W61" s="7" t="s">
        <v>2</v>
      </c>
      <c r="X61" s="7" t="s">
        <v>586</v>
      </c>
      <c r="Y61" s="8" t="str">
        <f t="shared" si="13"/>
        <v/>
      </c>
      <c r="Z61" s="4" t="str">
        <f t="shared" si="12"/>
        <v>Q3</v>
      </c>
      <c r="AA61" s="18">
        <f t="shared" si="14"/>
        <v>160</v>
      </c>
      <c r="AB61" s="9">
        <f t="shared" si="15"/>
        <v>0.85</v>
      </c>
      <c r="AC61" s="9">
        <f>IFERROR(AVERAGEIFS(#REF!, $B:$B, $V61, $C:$C, $W61, $I:$I, $X61, $F:$F, $U61),0)</f>
        <v>0</v>
      </c>
      <c r="AD61" s="9">
        <f>IFERROR(AVERAGEIFS(#REF!, $B:$B, $V61, $C:$C, $W61, $I:$I, $X61, $F:$F,$U61),0)</f>
        <v>0</v>
      </c>
      <c r="AE61" s="9">
        <f>IFERROR(AVERAGEIFS(#REF!, $B:$B, $V61, $C:$C, $W61, $I:$I, $X61, $F:$F, $U61),0)</f>
        <v>0</v>
      </c>
      <c r="AF61" s="16">
        <f t="shared" si="16"/>
        <v>0.9</v>
      </c>
      <c r="AJ61" s="21"/>
    </row>
    <row r="62" spans="1:36" x14ac:dyDescent="0.25">
      <c r="A62" t="s">
        <v>331</v>
      </c>
      <c r="B62" s="25">
        <v>2022</v>
      </c>
      <c r="C62" s="25" t="s">
        <v>2</v>
      </c>
      <c r="D62" s="25" t="s">
        <v>73</v>
      </c>
      <c r="E62" s="25" t="s">
        <v>102</v>
      </c>
      <c r="F62" s="23" t="s">
        <v>103</v>
      </c>
      <c r="G62" s="23" t="s">
        <v>492</v>
      </c>
      <c r="H62" s="32" t="s">
        <v>364</v>
      </c>
      <c r="I62" s="32" t="s">
        <v>586</v>
      </c>
      <c r="J62" s="135">
        <v>133</v>
      </c>
      <c r="K62" s="28">
        <v>0.78195000000000003</v>
      </c>
      <c r="L62" s="77">
        <v>0.9</v>
      </c>
      <c r="Q62" s="106"/>
      <c r="S62" s="3" t="s">
        <v>580</v>
      </c>
      <c r="U62" t="str">
        <f>View_DataCompleteness!$C$13</f>
        <v>Leeds Teaching Hospitals NHS Trust</v>
      </c>
      <c r="V62" s="7">
        <v>2021</v>
      </c>
      <c r="W62" s="7" t="s">
        <v>3</v>
      </c>
      <c r="X62" s="7" t="s">
        <v>586</v>
      </c>
      <c r="Y62" s="8" t="str">
        <f t="shared" si="13"/>
        <v/>
      </c>
      <c r="Z62" s="4" t="str">
        <f t="shared" si="12"/>
        <v>Q4</v>
      </c>
      <c r="AA62" s="18">
        <f t="shared" si="14"/>
        <v>163</v>
      </c>
      <c r="AB62" s="9">
        <f t="shared" si="15"/>
        <v>0.87729999999999997</v>
      </c>
      <c r="AC62" s="9">
        <f>IFERROR(AVERAGEIFS(#REF!, $B:$B, $V62, $C:$C, $W62, $I:$I, $X62, $F:$F, $U62),0)</f>
        <v>0</v>
      </c>
      <c r="AD62" s="9">
        <f>IFERROR(AVERAGEIFS(#REF!, $B:$B, $V62, $C:$C, $W62, $I:$I, $X62, $F:$F,$U62),0)</f>
        <v>0</v>
      </c>
      <c r="AE62" s="9">
        <f>IFERROR(AVERAGEIFS(#REF!, $B:$B, $V62, $C:$C, $W62, $I:$I, $X62, $F:$F, $U62),0)</f>
        <v>0</v>
      </c>
      <c r="AF62" s="16">
        <f t="shared" si="16"/>
        <v>0.9</v>
      </c>
      <c r="AJ62" s="21"/>
    </row>
    <row r="63" spans="1:36" x14ac:dyDescent="0.25">
      <c r="A63" t="s">
        <v>331</v>
      </c>
      <c r="B63" s="25">
        <v>2022</v>
      </c>
      <c r="C63" s="25" t="s">
        <v>3</v>
      </c>
      <c r="D63" s="25" t="s">
        <v>493</v>
      </c>
      <c r="E63" s="25" t="s">
        <v>102</v>
      </c>
      <c r="F63" s="23" t="s">
        <v>103</v>
      </c>
      <c r="G63" s="23" t="s">
        <v>492</v>
      </c>
      <c r="H63" s="32" t="s">
        <v>364</v>
      </c>
      <c r="I63" s="32" t="s">
        <v>586</v>
      </c>
      <c r="J63" s="135">
        <v>120</v>
      </c>
      <c r="K63" s="28">
        <v>0.83333000000000002</v>
      </c>
      <c r="L63" s="77">
        <v>0.9</v>
      </c>
      <c r="Q63" s="106"/>
      <c r="S63" s="3" t="s">
        <v>580</v>
      </c>
      <c r="U63" t="str">
        <f>View_DataCompleteness!$C$13</f>
        <v>Leeds Teaching Hospitals NHS Trust</v>
      </c>
      <c r="V63" s="7">
        <v>2022</v>
      </c>
      <c r="W63" s="7" t="s">
        <v>0</v>
      </c>
      <c r="X63" s="7" t="s">
        <v>586</v>
      </c>
      <c r="Y63" s="8">
        <f t="shared" si="13"/>
        <v>2022</v>
      </c>
      <c r="Z63" s="4" t="str">
        <f t="shared" si="12"/>
        <v>Q1</v>
      </c>
      <c r="AA63" s="18">
        <f t="shared" si="14"/>
        <v>181</v>
      </c>
      <c r="AB63" s="9">
        <f t="shared" si="15"/>
        <v>0.81215000000000004</v>
      </c>
      <c r="AC63" s="9">
        <f>IFERROR(AVERAGEIFS(#REF!, $B:$B, $V63, $C:$C, $W63, $I:$I, $X63, $F:$F, $U63),0)</f>
        <v>0</v>
      </c>
      <c r="AD63" s="9">
        <f>IFERROR(AVERAGEIFS(#REF!, $B:$B, $V63, $C:$C, $W63, $I:$I, $X63, $F:$F,$U63),0)</f>
        <v>0</v>
      </c>
      <c r="AE63" s="9">
        <f>IFERROR(AVERAGEIFS(#REF!, $B:$B, $V63, $C:$C, $W63, $I:$I, $X63, $F:$F, $U63),0)</f>
        <v>0</v>
      </c>
      <c r="AF63" s="16">
        <f t="shared" si="16"/>
        <v>0.9</v>
      </c>
      <c r="AJ63" s="21"/>
    </row>
    <row r="64" spans="1:36" x14ac:dyDescent="0.25">
      <c r="A64" t="s">
        <v>331</v>
      </c>
      <c r="B64" s="25">
        <v>2023</v>
      </c>
      <c r="C64" s="25" t="s">
        <v>0</v>
      </c>
      <c r="D64" s="25" t="s">
        <v>537</v>
      </c>
      <c r="E64" s="25" t="s">
        <v>102</v>
      </c>
      <c r="F64" s="23" t="s">
        <v>103</v>
      </c>
      <c r="G64" s="23" t="s">
        <v>492</v>
      </c>
      <c r="H64" s="32" t="s">
        <v>364</v>
      </c>
      <c r="I64" s="32" t="s">
        <v>586</v>
      </c>
      <c r="J64" s="135">
        <v>125</v>
      </c>
      <c r="K64" s="28">
        <v>0.8</v>
      </c>
      <c r="L64" s="77">
        <v>0.9</v>
      </c>
      <c r="Q64" s="106"/>
      <c r="S64" s="3" t="s">
        <v>580</v>
      </c>
      <c r="U64" t="str">
        <f>View_DataCompleteness!$C$13</f>
        <v>Leeds Teaching Hospitals NHS Trust</v>
      </c>
      <c r="V64" s="7">
        <v>2022</v>
      </c>
      <c r="W64" s="7" t="s">
        <v>1</v>
      </c>
      <c r="X64" s="7" t="s">
        <v>586</v>
      </c>
      <c r="Y64" s="8" t="str">
        <f t="shared" si="13"/>
        <v/>
      </c>
      <c r="Z64" s="4" t="str">
        <f t="shared" si="12"/>
        <v>Q2</v>
      </c>
      <c r="AA64" s="18">
        <f t="shared" si="14"/>
        <v>202</v>
      </c>
      <c r="AB64" s="9">
        <f t="shared" si="15"/>
        <v>0.77227999999999997</v>
      </c>
      <c r="AC64" s="9">
        <f>IFERROR(AVERAGEIFS(#REF!, $B:$B, $V64, $C:$C, $W64, $I:$I, $X64, $F:$F, $U64),0)</f>
        <v>0</v>
      </c>
      <c r="AD64" s="9">
        <f>IFERROR(AVERAGEIFS(#REF!, $B:$B, $V64, $C:$C, $W64, $I:$I, $X64, $F:$F,$U64),0)</f>
        <v>0</v>
      </c>
      <c r="AE64" s="9">
        <f>IFERROR(AVERAGEIFS(#REF!, $B:$B, $V64, $C:$C, $W64, $I:$I, $X64, $F:$F, $U64),0)</f>
        <v>0</v>
      </c>
      <c r="AF64" s="16">
        <f t="shared" si="16"/>
        <v>0.9</v>
      </c>
      <c r="AJ64" s="21"/>
    </row>
    <row r="65" spans="1:36" x14ac:dyDescent="0.25">
      <c r="A65" t="s">
        <v>331</v>
      </c>
      <c r="B65" s="25">
        <v>2018</v>
      </c>
      <c r="C65" s="25" t="s">
        <v>0</v>
      </c>
      <c r="D65" s="25" t="s">
        <v>54</v>
      </c>
      <c r="E65" s="25" t="s">
        <v>104</v>
      </c>
      <c r="F65" s="23" t="s">
        <v>105</v>
      </c>
      <c r="G65" s="23" t="s">
        <v>492</v>
      </c>
      <c r="H65" s="32" t="s">
        <v>367</v>
      </c>
      <c r="I65" s="32" t="s">
        <v>586</v>
      </c>
      <c r="J65" s="135">
        <v>50</v>
      </c>
      <c r="K65" s="28">
        <v>0.94</v>
      </c>
      <c r="L65" s="77">
        <v>0.9</v>
      </c>
      <c r="Q65" s="106"/>
      <c r="S65" s="3" t="s">
        <v>580</v>
      </c>
      <c r="U65" t="str">
        <f>View_DataCompleteness!$C$13</f>
        <v>Leeds Teaching Hospitals NHS Trust</v>
      </c>
      <c r="V65" s="7">
        <v>2022</v>
      </c>
      <c r="W65" s="7" t="s">
        <v>2</v>
      </c>
      <c r="X65" s="7" t="s">
        <v>586</v>
      </c>
      <c r="Y65" s="8" t="str">
        <f t="shared" si="13"/>
        <v/>
      </c>
      <c r="Z65" s="4" t="str">
        <f t="shared" si="12"/>
        <v>Q3</v>
      </c>
      <c r="AA65" s="18">
        <f t="shared" si="14"/>
        <v>192</v>
      </c>
      <c r="AB65" s="9">
        <f t="shared" si="15"/>
        <v>0.77083000000000002</v>
      </c>
      <c r="AC65" s="9">
        <f>IFERROR(AVERAGEIFS(#REF!, $B:$B, $V65, $C:$C, $W65, $I:$I, $X65, $F:$F, $U65),0)</f>
        <v>0</v>
      </c>
      <c r="AD65" s="9">
        <f>IFERROR(AVERAGEIFS(#REF!, $B:$B, $V65, $C:$C, $W65, $I:$I, $X65, $F:$F,$U65),0)</f>
        <v>0</v>
      </c>
      <c r="AE65" s="9">
        <f>IFERROR(AVERAGEIFS(#REF!, $B:$B, $V65, $C:$C, $W65, $I:$I, $X65, $F:$F, $U65),0)</f>
        <v>0</v>
      </c>
      <c r="AF65" s="16">
        <f t="shared" si="16"/>
        <v>0.9</v>
      </c>
      <c r="AJ65" s="21"/>
    </row>
    <row r="66" spans="1:36" x14ac:dyDescent="0.25">
      <c r="A66" t="s">
        <v>331</v>
      </c>
      <c r="B66" s="25">
        <v>2018</v>
      </c>
      <c r="C66" s="25" t="s">
        <v>1</v>
      </c>
      <c r="D66" s="25" t="s">
        <v>56</v>
      </c>
      <c r="E66" s="25" t="s">
        <v>104</v>
      </c>
      <c r="F66" s="23" t="s">
        <v>105</v>
      </c>
      <c r="G66" s="23" t="s">
        <v>492</v>
      </c>
      <c r="H66" s="32" t="s">
        <v>367</v>
      </c>
      <c r="I66" s="32" t="s">
        <v>586</v>
      </c>
      <c r="J66" s="135">
        <v>59</v>
      </c>
      <c r="K66" s="28">
        <v>0.98304999999999998</v>
      </c>
      <c r="L66" s="77">
        <v>0.9</v>
      </c>
      <c r="Q66" s="106"/>
      <c r="S66" s="3" t="s">
        <v>580</v>
      </c>
      <c r="U66" t="str">
        <f>View_DataCompleteness!$C$13</f>
        <v>Leeds Teaching Hospitals NHS Trust</v>
      </c>
      <c r="V66" s="7">
        <v>2022</v>
      </c>
      <c r="W66" s="7" t="s">
        <v>3</v>
      </c>
      <c r="X66" s="7" t="s">
        <v>586</v>
      </c>
      <c r="Y66" s="8" t="str">
        <f t="shared" si="13"/>
        <v/>
      </c>
      <c r="Z66" s="4" t="str">
        <f t="shared" si="12"/>
        <v>Q4</v>
      </c>
      <c r="AA66" s="18">
        <f t="shared" si="14"/>
        <v>182</v>
      </c>
      <c r="AB66" s="9">
        <f t="shared" si="15"/>
        <v>0.87363000000000002</v>
      </c>
      <c r="AC66" s="9">
        <f>IFERROR(AVERAGEIFS(#REF!, $B:$B, $V66, $C:$C, $W66, $I:$I, $X66, $F:$F, $U66),0)</f>
        <v>0</v>
      </c>
      <c r="AD66" s="9">
        <f>IFERROR(AVERAGEIFS(#REF!, $B:$B, $V66, $C:$C, $W66, $I:$I, $X66, $F:$F,$U66),0)</f>
        <v>0</v>
      </c>
      <c r="AE66" s="9">
        <f>IFERROR(AVERAGEIFS(#REF!, $B:$B, $V66, $C:$C, $W66, $I:$I, $X66, $F:$F, $U66),0)</f>
        <v>0</v>
      </c>
      <c r="AF66" s="16">
        <f t="shared" si="16"/>
        <v>0.9</v>
      </c>
      <c r="AJ66" s="21"/>
    </row>
    <row r="67" spans="1:36" x14ac:dyDescent="0.25">
      <c r="A67" t="s">
        <v>331</v>
      </c>
      <c r="B67" s="25">
        <v>2018</v>
      </c>
      <c r="C67" s="25" t="s">
        <v>2</v>
      </c>
      <c r="D67" s="25" t="s">
        <v>57</v>
      </c>
      <c r="E67" s="25" t="s">
        <v>104</v>
      </c>
      <c r="F67" s="23" t="s">
        <v>105</v>
      </c>
      <c r="G67" s="23" t="s">
        <v>492</v>
      </c>
      <c r="H67" s="32" t="s">
        <v>367</v>
      </c>
      <c r="I67" s="32" t="s">
        <v>586</v>
      </c>
      <c r="J67" s="135">
        <v>47</v>
      </c>
      <c r="K67" s="28">
        <v>0.89361999999999997</v>
      </c>
      <c r="L67" s="77">
        <v>0.9</v>
      </c>
      <c r="Q67" s="106"/>
      <c r="S67" s="3" t="s">
        <v>580</v>
      </c>
      <c r="U67" t="str">
        <f>View_DataCompleteness!$C$13</f>
        <v>Leeds Teaching Hospitals NHS Trust</v>
      </c>
      <c r="V67" s="7">
        <v>2023</v>
      </c>
      <c r="W67" s="7" t="s">
        <v>0</v>
      </c>
      <c r="X67" s="7" t="s">
        <v>586</v>
      </c>
      <c r="Y67" s="10">
        <f t="shared" si="13"/>
        <v>2023</v>
      </c>
      <c r="Z67" s="11" t="str">
        <f t="shared" si="12"/>
        <v>Q1</v>
      </c>
      <c r="AA67" s="19">
        <f t="shared" si="14"/>
        <v>201</v>
      </c>
      <c r="AB67" s="12">
        <f t="shared" si="15"/>
        <v>0.79601999999999995</v>
      </c>
      <c r="AC67" s="26"/>
      <c r="AD67" s="26"/>
      <c r="AE67" s="26"/>
      <c r="AF67" s="17">
        <f t="shared" si="16"/>
        <v>0.9</v>
      </c>
      <c r="AJ67" s="21"/>
    </row>
    <row r="68" spans="1:36" x14ac:dyDescent="0.25">
      <c r="A68" t="s">
        <v>331</v>
      </c>
      <c r="B68" s="25">
        <v>2018</v>
      </c>
      <c r="C68" s="25" t="s">
        <v>3</v>
      </c>
      <c r="D68" s="25" t="s">
        <v>58</v>
      </c>
      <c r="E68" s="25" t="s">
        <v>104</v>
      </c>
      <c r="F68" s="23" t="s">
        <v>105</v>
      </c>
      <c r="G68" s="23" t="s">
        <v>492</v>
      </c>
      <c r="H68" s="32" t="s">
        <v>367</v>
      </c>
      <c r="I68" s="32" t="s">
        <v>586</v>
      </c>
      <c r="J68" s="135">
        <v>59</v>
      </c>
      <c r="K68" s="28">
        <v>0.96609999999999996</v>
      </c>
      <c r="L68" s="77">
        <v>0.9</v>
      </c>
      <c r="Q68" s="106"/>
      <c r="S68" s="3" t="s">
        <v>580</v>
      </c>
      <c r="AJ68" s="21"/>
    </row>
    <row r="69" spans="1:36" x14ac:dyDescent="0.25">
      <c r="A69" t="s">
        <v>331</v>
      </c>
      <c r="B69" s="25">
        <v>2019</v>
      </c>
      <c r="C69" s="25" t="s">
        <v>0</v>
      </c>
      <c r="D69" s="25" t="s">
        <v>59</v>
      </c>
      <c r="E69" s="25" t="s">
        <v>104</v>
      </c>
      <c r="F69" s="23" t="s">
        <v>105</v>
      </c>
      <c r="G69" s="23" t="s">
        <v>492</v>
      </c>
      <c r="H69" s="32" t="s">
        <v>367</v>
      </c>
      <c r="I69" s="32" t="s">
        <v>586</v>
      </c>
      <c r="J69" s="135">
        <v>52</v>
      </c>
      <c r="K69" s="28">
        <v>0.94230999999999998</v>
      </c>
      <c r="L69" s="77">
        <v>0.9</v>
      </c>
      <c r="Q69" s="106"/>
      <c r="S69" s="3" t="s">
        <v>580</v>
      </c>
      <c r="AJ69" s="21"/>
    </row>
    <row r="70" spans="1:36" x14ac:dyDescent="0.25">
      <c r="A70" t="s">
        <v>331</v>
      </c>
      <c r="B70" s="25">
        <v>2019</v>
      </c>
      <c r="C70" s="25" t="s">
        <v>1</v>
      </c>
      <c r="D70" s="25" t="s">
        <v>60</v>
      </c>
      <c r="E70" s="25" t="s">
        <v>104</v>
      </c>
      <c r="F70" s="23" t="s">
        <v>105</v>
      </c>
      <c r="G70" s="23" t="s">
        <v>492</v>
      </c>
      <c r="H70" s="32" t="s">
        <v>367</v>
      </c>
      <c r="I70" s="32" t="s">
        <v>586</v>
      </c>
      <c r="J70" s="135">
        <v>38</v>
      </c>
      <c r="K70" s="28">
        <v>1</v>
      </c>
      <c r="L70" s="77">
        <v>0.9</v>
      </c>
      <c r="Q70" s="106"/>
      <c r="S70" s="3" t="s">
        <v>580</v>
      </c>
      <c r="AJ70" s="21"/>
    </row>
    <row r="71" spans="1:36" x14ac:dyDescent="0.25">
      <c r="A71" t="s">
        <v>331</v>
      </c>
      <c r="B71" s="25">
        <v>2019</v>
      </c>
      <c r="C71" s="25" t="s">
        <v>2</v>
      </c>
      <c r="D71" s="25" t="s">
        <v>61</v>
      </c>
      <c r="E71" s="25" t="s">
        <v>104</v>
      </c>
      <c r="F71" s="23" t="s">
        <v>105</v>
      </c>
      <c r="G71" s="23" t="s">
        <v>492</v>
      </c>
      <c r="H71" s="32" t="s">
        <v>367</v>
      </c>
      <c r="I71" s="32" t="s">
        <v>586</v>
      </c>
      <c r="J71" s="135">
        <v>54</v>
      </c>
      <c r="K71" s="28">
        <v>0.98148000000000002</v>
      </c>
      <c r="L71" s="77">
        <v>0.9</v>
      </c>
      <c r="Q71" s="106"/>
      <c r="S71" s="3" t="s">
        <v>580</v>
      </c>
      <c r="AJ71" s="21"/>
    </row>
    <row r="72" spans="1:36" x14ac:dyDescent="0.25">
      <c r="A72" t="s">
        <v>331</v>
      </c>
      <c r="B72" s="25">
        <v>2019</v>
      </c>
      <c r="C72" s="25" t="s">
        <v>3</v>
      </c>
      <c r="D72" s="25" t="s">
        <v>62</v>
      </c>
      <c r="E72" s="25" t="s">
        <v>104</v>
      </c>
      <c r="F72" s="23" t="s">
        <v>105</v>
      </c>
      <c r="G72" s="23" t="s">
        <v>492</v>
      </c>
      <c r="H72" s="32" t="s">
        <v>367</v>
      </c>
      <c r="I72" s="32" t="s">
        <v>586</v>
      </c>
      <c r="J72" s="135">
        <v>43</v>
      </c>
      <c r="K72" s="28">
        <v>0.93023</v>
      </c>
      <c r="L72" s="77">
        <v>0.9</v>
      </c>
      <c r="Q72" s="106"/>
      <c r="S72" s="3" t="s">
        <v>580</v>
      </c>
      <c r="AJ72" s="21"/>
    </row>
    <row r="73" spans="1:36" x14ac:dyDescent="0.25">
      <c r="A73" t="s">
        <v>331</v>
      </c>
      <c r="B73" s="25">
        <v>2020</v>
      </c>
      <c r="C73" s="25" t="s">
        <v>0</v>
      </c>
      <c r="D73" s="25" t="s">
        <v>63</v>
      </c>
      <c r="E73" s="25" t="s">
        <v>104</v>
      </c>
      <c r="F73" s="23" t="s">
        <v>105</v>
      </c>
      <c r="G73" s="23" t="s">
        <v>492</v>
      </c>
      <c r="H73" s="32" t="s">
        <v>367</v>
      </c>
      <c r="I73" s="32" t="s">
        <v>586</v>
      </c>
      <c r="J73" s="135">
        <v>68</v>
      </c>
      <c r="K73" s="28">
        <v>0.91176000000000001</v>
      </c>
      <c r="L73" s="77">
        <v>0.9</v>
      </c>
      <c r="Q73" s="106"/>
      <c r="S73" s="3" t="s">
        <v>580</v>
      </c>
      <c r="AJ73" s="21"/>
    </row>
    <row r="74" spans="1:36" x14ac:dyDescent="0.25">
      <c r="A74" t="s">
        <v>331</v>
      </c>
      <c r="B74" s="25">
        <v>2020</v>
      </c>
      <c r="C74" s="25" t="s">
        <v>1</v>
      </c>
      <c r="D74" s="25" t="s">
        <v>64</v>
      </c>
      <c r="E74" s="25" t="s">
        <v>104</v>
      </c>
      <c r="F74" s="23" t="s">
        <v>105</v>
      </c>
      <c r="G74" s="23" t="s">
        <v>492</v>
      </c>
      <c r="H74" s="32" t="s">
        <v>367</v>
      </c>
      <c r="I74" s="32" t="s">
        <v>586</v>
      </c>
      <c r="J74" s="135">
        <v>42</v>
      </c>
      <c r="K74" s="28">
        <v>0.92857000000000001</v>
      </c>
      <c r="L74" s="77">
        <v>0.9</v>
      </c>
      <c r="Q74" s="106"/>
      <c r="S74" s="3" t="s">
        <v>580</v>
      </c>
      <c r="AJ74" s="21"/>
    </row>
    <row r="75" spans="1:36" x14ac:dyDescent="0.25">
      <c r="A75" t="s">
        <v>331</v>
      </c>
      <c r="B75" s="25">
        <v>2020</v>
      </c>
      <c r="C75" s="25" t="s">
        <v>2</v>
      </c>
      <c r="D75" s="25" t="s">
        <v>65</v>
      </c>
      <c r="E75" s="25" t="s">
        <v>104</v>
      </c>
      <c r="F75" s="23" t="s">
        <v>105</v>
      </c>
      <c r="G75" s="23" t="s">
        <v>492</v>
      </c>
      <c r="H75" s="32" t="s">
        <v>367</v>
      </c>
      <c r="I75" s="32" t="s">
        <v>586</v>
      </c>
      <c r="J75" s="135">
        <v>37</v>
      </c>
      <c r="K75" s="28">
        <v>0.91891999999999996</v>
      </c>
      <c r="L75" s="77">
        <v>0.9</v>
      </c>
      <c r="Q75" s="106"/>
      <c r="S75" s="3" t="s">
        <v>580</v>
      </c>
      <c r="AJ75" s="21"/>
    </row>
    <row r="76" spans="1:36" x14ac:dyDescent="0.25">
      <c r="A76" t="s">
        <v>331</v>
      </c>
      <c r="B76" s="25">
        <v>2020</v>
      </c>
      <c r="C76" s="25" t="s">
        <v>3</v>
      </c>
      <c r="D76" s="25" t="s">
        <v>66</v>
      </c>
      <c r="E76" s="25" t="s">
        <v>104</v>
      </c>
      <c r="F76" s="23" t="s">
        <v>105</v>
      </c>
      <c r="G76" s="23" t="s">
        <v>492</v>
      </c>
      <c r="H76" s="32" t="s">
        <v>367</v>
      </c>
      <c r="I76" s="32" t="s">
        <v>586</v>
      </c>
      <c r="J76" s="135">
        <v>41</v>
      </c>
      <c r="K76" s="28">
        <v>1</v>
      </c>
      <c r="L76" s="77">
        <v>0.9</v>
      </c>
      <c r="Q76" s="106"/>
      <c r="S76" s="3" t="s">
        <v>580</v>
      </c>
      <c r="AJ76" s="21"/>
    </row>
    <row r="77" spans="1:36" x14ac:dyDescent="0.25">
      <c r="A77" t="s">
        <v>331</v>
      </c>
      <c r="B77" s="25">
        <v>2021</v>
      </c>
      <c r="C77" s="25" t="s">
        <v>0</v>
      </c>
      <c r="D77" s="25" t="s">
        <v>67</v>
      </c>
      <c r="E77" s="25" t="s">
        <v>104</v>
      </c>
      <c r="F77" s="23" t="s">
        <v>105</v>
      </c>
      <c r="G77" s="23" t="s">
        <v>492</v>
      </c>
      <c r="H77" s="32" t="s">
        <v>367</v>
      </c>
      <c r="I77" s="32" t="s">
        <v>586</v>
      </c>
      <c r="J77" s="135">
        <v>58</v>
      </c>
      <c r="K77" s="28">
        <v>1</v>
      </c>
      <c r="L77" s="77">
        <v>0.9</v>
      </c>
      <c r="Q77" s="106"/>
      <c r="S77" s="3" t="s">
        <v>580</v>
      </c>
      <c r="AJ77" s="21"/>
    </row>
    <row r="78" spans="1:36" x14ac:dyDescent="0.25">
      <c r="A78" t="s">
        <v>331</v>
      </c>
      <c r="B78" s="25">
        <v>2021</v>
      </c>
      <c r="C78" s="25" t="s">
        <v>1</v>
      </c>
      <c r="D78" s="25" t="s">
        <v>68</v>
      </c>
      <c r="E78" s="25" t="s">
        <v>104</v>
      </c>
      <c r="F78" s="23" t="s">
        <v>105</v>
      </c>
      <c r="G78" s="23" t="s">
        <v>492</v>
      </c>
      <c r="H78" s="32" t="s">
        <v>367</v>
      </c>
      <c r="I78" s="32" t="s">
        <v>586</v>
      </c>
      <c r="J78" s="135">
        <v>51</v>
      </c>
      <c r="K78" s="28">
        <v>0.98038999999999998</v>
      </c>
      <c r="L78" s="77">
        <v>0.9</v>
      </c>
      <c r="Q78" s="106"/>
      <c r="S78" s="3" t="s">
        <v>580</v>
      </c>
      <c r="AJ78" s="21"/>
    </row>
    <row r="79" spans="1:36" x14ac:dyDescent="0.25">
      <c r="A79" t="s">
        <v>331</v>
      </c>
      <c r="B79" s="25">
        <v>2021</v>
      </c>
      <c r="C79" s="25" t="s">
        <v>2</v>
      </c>
      <c r="D79" s="25" t="s">
        <v>69</v>
      </c>
      <c r="E79" s="25" t="s">
        <v>104</v>
      </c>
      <c r="F79" s="23" t="s">
        <v>105</v>
      </c>
      <c r="G79" s="23" t="s">
        <v>492</v>
      </c>
      <c r="H79" s="32" t="s">
        <v>367</v>
      </c>
      <c r="I79" s="32" t="s">
        <v>586</v>
      </c>
      <c r="J79" s="135">
        <v>58</v>
      </c>
      <c r="K79" s="28">
        <v>0.89654999999999996</v>
      </c>
      <c r="L79" s="77">
        <v>0.9</v>
      </c>
      <c r="Q79" s="106"/>
      <c r="S79" s="3" t="s">
        <v>580</v>
      </c>
      <c r="AJ79" s="21"/>
    </row>
    <row r="80" spans="1:36" x14ac:dyDescent="0.25">
      <c r="A80" t="s">
        <v>331</v>
      </c>
      <c r="B80" s="25">
        <v>2021</v>
      </c>
      <c r="C80" s="25" t="s">
        <v>3</v>
      </c>
      <c r="D80" s="25" t="s">
        <v>70</v>
      </c>
      <c r="E80" s="25" t="s">
        <v>104</v>
      </c>
      <c r="F80" s="23" t="s">
        <v>105</v>
      </c>
      <c r="G80" s="23" t="s">
        <v>492</v>
      </c>
      <c r="H80" s="32" t="s">
        <v>367</v>
      </c>
      <c r="I80" s="32" t="s">
        <v>586</v>
      </c>
      <c r="J80" s="135">
        <v>61</v>
      </c>
      <c r="K80" s="28">
        <v>0.91803000000000001</v>
      </c>
      <c r="L80" s="77">
        <v>0.9</v>
      </c>
      <c r="Q80" s="106"/>
      <c r="AJ80" s="21"/>
    </row>
    <row r="81" spans="1:36" x14ac:dyDescent="0.25">
      <c r="A81" t="s">
        <v>331</v>
      </c>
      <c r="B81" s="25">
        <v>2022</v>
      </c>
      <c r="C81" s="25" t="s">
        <v>0</v>
      </c>
      <c r="D81" s="25" t="s">
        <v>71</v>
      </c>
      <c r="E81" s="25" t="s">
        <v>104</v>
      </c>
      <c r="F81" s="23" t="s">
        <v>105</v>
      </c>
      <c r="G81" s="23" t="s">
        <v>492</v>
      </c>
      <c r="H81" s="32" t="s">
        <v>367</v>
      </c>
      <c r="I81" s="32" t="s">
        <v>586</v>
      </c>
      <c r="J81" s="135">
        <v>69</v>
      </c>
      <c r="K81" s="28">
        <v>0.88405999999999996</v>
      </c>
      <c r="L81" s="77">
        <v>0.9</v>
      </c>
      <c r="Q81" s="106"/>
      <c r="AJ81" s="21"/>
    </row>
    <row r="82" spans="1:36" x14ac:dyDescent="0.25">
      <c r="A82" t="s">
        <v>331</v>
      </c>
      <c r="B82" s="25">
        <v>2022</v>
      </c>
      <c r="C82" s="25" t="s">
        <v>1</v>
      </c>
      <c r="D82" s="25" t="s">
        <v>72</v>
      </c>
      <c r="E82" s="25" t="s">
        <v>104</v>
      </c>
      <c r="F82" s="23" t="s">
        <v>105</v>
      </c>
      <c r="G82" s="23" t="s">
        <v>492</v>
      </c>
      <c r="H82" s="32" t="s">
        <v>367</v>
      </c>
      <c r="I82" s="32" t="s">
        <v>586</v>
      </c>
      <c r="J82" s="135">
        <v>64</v>
      </c>
      <c r="K82" s="28">
        <v>0.95311999999999997</v>
      </c>
      <c r="L82" s="77">
        <v>0.9</v>
      </c>
      <c r="Q82" s="106"/>
      <c r="AJ82" s="21"/>
    </row>
    <row r="83" spans="1:36" x14ac:dyDescent="0.25">
      <c r="A83" t="s">
        <v>331</v>
      </c>
      <c r="B83" s="25">
        <v>2022</v>
      </c>
      <c r="C83" s="25" t="s">
        <v>2</v>
      </c>
      <c r="D83" s="25" t="s">
        <v>73</v>
      </c>
      <c r="E83" s="25" t="s">
        <v>104</v>
      </c>
      <c r="F83" s="23" t="s">
        <v>105</v>
      </c>
      <c r="G83" s="23" t="s">
        <v>492</v>
      </c>
      <c r="H83" s="32" t="s">
        <v>367</v>
      </c>
      <c r="I83" s="32" t="s">
        <v>586</v>
      </c>
      <c r="J83" s="135">
        <v>47</v>
      </c>
      <c r="K83" s="28">
        <v>0.93616999999999995</v>
      </c>
      <c r="L83" s="77">
        <v>0.9</v>
      </c>
      <c r="Q83" s="106"/>
      <c r="S83" s="21" t="s">
        <v>38</v>
      </c>
      <c r="U83" s="4" t="s">
        <v>449</v>
      </c>
      <c r="V83" s="137" t="s">
        <v>565</v>
      </c>
      <c r="W83" t="s">
        <v>567</v>
      </c>
    </row>
    <row r="84" spans="1:36" x14ac:dyDescent="0.25">
      <c r="A84" t="s">
        <v>331</v>
      </c>
      <c r="B84" s="25">
        <v>2022</v>
      </c>
      <c r="C84" s="25" t="s">
        <v>3</v>
      </c>
      <c r="D84" s="25" t="s">
        <v>493</v>
      </c>
      <c r="E84" s="25" t="s">
        <v>104</v>
      </c>
      <c r="F84" s="23" t="s">
        <v>105</v>
      </c>
      <c r="G84" s="23" t="s">
        <v>492</v>
      </c>
      <c r="H84" s="32" t="s">
        <v>367</v>
      </c>
      <c r="I84" s="32" t="s">
        <v>586</v>
      </c>
      <c r="J84" s="135">
        <v>49</v>
      </c>
      <c r="K84" s="28">
        <v>0.89795999999999998</v>
      </c>
      <c r="L84" s="77">
        <v>0.9</v>
      </c>
      <c r="Q84" s="106"/>
      <c r="S84" s="21" t="s">
        <v>38</v>
      </c>
      <c r="U84" s="4" t="s">
        <v>450</v>
      </c>
      <c r="V84" s="138" t="s">
        <v>566</v>
      </c>
      <c r="W84" t="s">
        <v>568</v>
      </c>
    </row>
    <row r="85" spans="1:36" x14ac:dyDescent="0.25">
      <c r="A85" t="s">
        <v>331</v>
      </c>
      <c r="B85" s="25">
        <v>2023</v>
      </c>
      <c r="C85" s="25" t="s">
        <v>0</v>
      </c>
      <c r="D85" s="25" t="s">
        <v>537</v>
      </c>
      <c r="E85" s="25" t="s">
        <v>104</v>
      </c>
      <c r="F85" s="23" t="s">
        <v>105</v>
      </c>
      <c r="G85" s="23" t="s">
        <v>492</v>
      </c>
      <c r="H85" s="32" t="s">
        <v>367</v>
      </c>
      <c r="I85" s="32" t="s">
        <v>586</v>
      </c>
      <c r="J85" s="135">
        <v>57</v>
      </c>
      <c r="K85" s="28">
        <v>0.78947000000000001</v>
      </c>
      <c r="L85" s="77">
        <v>0.9</v>
      </c>
      <c r="Q85" s="106"/>
      <c r="S85" s="21" t="s">
        <v>38</v>
      </c>
      <c r="U85" t="s">
        <v>451</v>
      </c>
      <c r="V85" s="137" t="s">
        <v>445</v>
      </c>
      <c r="W85" t="s">
        <v>446</v>
      </c>
    </row>
    <row r="86" spans="1:36" x14ac:dyDescent="0.25">
      <c r="A86" t="s">
        <v>331</v>
      </c>
      <c r="B86" s="25">
        <v>2018</v>
      </c>
      <c r="C86" s="25" t="s">
        <v>0</v>
      </c>
      <c r="D86" s="25" t="s">
        <v>54</v>
      </c>
      <c r="E86" s="25" t="s">
        <v>106</v>
      </c>
      <c r="F86" s="23" t="s">
        <v>107</v>
      </c>
      <c r="G86" s="23" t="s">
        <v>492</v>
      </c>
      <c r="H86" s="32" t="s">
        <v>364</v>
      </c>
      <c r="I86" s="32" t="s">
        <v>586</v>
      </c>
      <c r="J86" s="135">
        <v>144</v>
      </c>
      <c r="K86" s="28">
        <v>2.0830000000000001E-2</v>
      </c>
      <c r="L86" s="77">
        <v>0.9</v>
      </c>
      <c r="Q86" s="106"/>
      <c r="S86" s="21" t="s">
        <v>38</v>
      </c>
      <c r="U86" t="s">
        <v>452</v>
      </c>
      <c r="V86" s="137" t="s">
        <v>598</v>
      </c>
      <c r="W86" t="s">
        <v>599</v>
      </c>
    </row>
    <row r="87" spans="1:36" x14ac:dyDescent="0.25">
      <c r="A87" t="s">
        <v>331</v>
      </c>
      <c r="B87" s="25">
        <v>2018</v>
      </c>
      <c r="C87" s="25" t="s">
        <v>1</v>
      </c>
      <c r="D87" s="25" t="s">
        <v>56</v>
      </c>
      <c r="E87" s="25" t="s">
        <v>106</v>
      </c>
      <c r="F87" s="23" t="s">
        <v>107</v>
      </c>
      <c r="G87" s="23" t="s">
        <v>492</v>
      </c>
      <c r="H87" s="32" t="s">
        <v>364</v>
      </c>
      <c r="I87" s="32" t="s">
        <v>586</v>
      </c>
      <c r="J87" s="135">
        <v>112</v>
      </c>
      <c r="K87" s="28">
        <v>1.7860000000000001E-2</v>
      </c>
      <c r="L87" s="77">
        <v>0.9</v>
      </c>
      <c r="Q87" s="106"/>
      <c r="S87" s="21" t="s">
        <v>38</v>
      </c>
      <c r="U87" t="s">
        <v>447</v>
      </c>
      <c r="V87" s="138" t="s">
        <v>569</v>
      </c>
      <c r="W87" t="s">
        <v>594</v>
      </c>
    </row>
    <row r="88" spans="1:36" x14ac:dyDescent="0.25">
      <c r="A88" t="s">
        <v>331</v>
      </c>
      <c r="B88" s="25">
        <v>2018</v>
      </c>
      <c r="C88" s="25" t="s">
        <v>2</v>
      </c>
      <c r="D88" s="25" t="s">
        <v>57</v>
      </c>
      <c r="E88" s="25" t="s">
        <v>106</v>
      </c>
      <c r="F88" s="23" t="s">
        <v>107</v>
      </c>
      <c r="G88" s="23" t="s">
        <v>492</v>
      </c>
      <c r="H88" s="32" t="s">
        <v>364</v>
      </c>
      <c r="I88" s="32" t="s">
        <v>586</v>
      </c>
      <c r="J88" s="135">
        <v>88</v>
      </c>
      <c r="K88" s="28">
        <v>2.273E-2</v>
      </c>
      <c r="L88" s="77">
        <v>0.9</v>
      </c>
      <c r="Q88" s="106"/>
      <c r="S88" s="21" t="s">
        <v>38</v>
      </c>
      <c r="U88" t="s">
        <v>448</v>
      </c>
      <c r="V88" s="138" t="s">
        <v>570</v>
      </c>
      <c r="W88" t="s">
        <v>571</v>
      </c>
    </row>
    <row r="89" spans="1:36" x14ac:dyDescent="0.25">
      <c r="A89" t="s">
        <v>331</v>
      </c>
      <c r="B89" s="25">
        <v>2018</v>
      </c>
      <c r="C89" s="25" t="s">
        <v>3</v>
      </c>
      <c r="D89" s="25" t="s">
        <v>58</v>
      </c>
      <c r="E89" s="25" t="s">
        <v>106</v>
      </c>
      <c r="F89" s="23" t="s">
        <v>107</v>
      </c>
      <c r="G89" s="23" t="s">
        <v>492</v>
      </c>
      <c r="H89" s="32" t="s">
        <v>364</v>
      </c>
      <c r="I89" s="32" t="s">
        <v>586</v>
      </c>
      <c r="J89" s="135">
        <v>78</v>
      </c>
      <c r="K89" s="28">
        <v>7.6920000000000002E-2</v>
      </c>
      <c r="L89" s="77">
        <v>0.9</v>
      </c>
      <c r="Q89" s="106"/>
      <c r="S89" s="21" t="s">
        <v>38</v>
      </c>
    </row>
    <row r="90" spans="1:36" x14ac:dyDescent="0.25">
      <c r="A90" t="s">
        <v>331</v>
      </c>
      <c r="B90" s="25">
        <v>2019</v>
      </c>
      <c r="C90" s="25" t="s">
        <v>0</v>
      </c>
      <c r="D90" s="25" t="s">
        <v>59</v>
      </c>
      <c r="E90" s="25" t="s">
        <v>106</v>
      </c>
      <c r="F90" s="23" t="s">
        <v>107</v>
      </c>
      <c r="G90" s="23" t="s">
        <v>492</v>
      </c>
      <c r="H90" s="32" t="s">
        <v>364</v>
      </c>
      <c r="I90" s="32" t="s">
        <v>586</v>
      </c>
      <c r="J90" s="135">
        <v>77</v>
      </c>
      <c r="K90" s="28">
        <v>2.597E-2</v>
      </c>
      <c r="L90" s="77">
        <v>0.9</v>
      </c>
      <c r="Q90" s="106"/>
      <c r="S90" s="21"/>
    </row>
    <row r="91" spans="1:36" x14ac:dyDescent="0.25">
      <c r="A91" t="s">
        <v>331</v>
      </c>
      <c r="B91" s="25">
        <v>2019</v>
      </c>
      <c r="C91" s="25" t="s">
        <v>1</v>
      </c>
      <c r="D91" s="25" t="s">
        <v>60</v>
      </c>
      <c r="E91" s="25" t="s">
        <v>106</v>
      </c>
      <c r="F91" s="23" t="s">
        <v>107</v>
      </c>
      <c r="G91" s="23" t="s">
        <v>492</v>
      </c>
      <c r="H91" s="32" t="s">
        <v>364</v>
      </c>
      <c r="I91" s="32" t="s">
        <v>586</v>
      </c>
      <c r="J91" s="135">
        <v>88</v>
      </c>
      <c r="K91" s="28">
        <v>0.11364</v>
      </c>
      <c r="L91" s="77">
        <v>0.9</v>
      </c>
      <c r="Q91" s="106"/>
      <c r="S91" s="21"/>
    </row>
    <row r="92" spans="1:36" x14ac:dyDescent="0.25">
      <c r="A92" t="s">
        <v>331</v>
      </c>
      <c r="B92" s="25">
        <v>2019</v>
      </c>
      <c r="C92" s="25" t="s">
        <v>2</v>
      </c>
      <c r="D92" s="25" t="s">
        <v>61</v>
      </c>
      <c r="E92" s="25" t="s">
        <v>106</v>
      </c>
      <c r="F92" s="23" t="s">
        <v>107</v>
      </c>
      <c r="G92" s="23" t="s">
        <v>492</v>
      </c>
      <c r="H92" s="32" t="s">
        <v>364</v>
      </c>
      <c r="I92" s="32" t="s">
        <v>586</v>
      </c>
      <c r="J92" s="135">
        <v>92</v>
      </c>
      <c r="K92" s="28">
        <v>0.18478</v>
      </c>
      <c r="L92" s="77">
        <v>0.9</v>
      </c>
      <c r="Q92" s="106"/>
      <c r="S92" s="21" t="s">
        <v>611</v>
      </c>
    </row>
    <row r="93" spans="1:36" x14ac:dyDescent="0.25">
      <c r="A93" t="s">
        <v>331</v>
      </c>
      <c r="B93" s="25">
        <v>2019</v>
      </c>
      <c r="C93" s="25" t="s">
        <v>3</v>
      </c>
      <c r="D93" s="25" t="s">
        <v>62</v>
      </c>
      <c r="E93" s="25" t="s">
        <v>106</v>
      </c>
      <c r="F93" s="23" t="s">
        <v>107</v>
      </c>
      <c r="G93" s="23" t="s">
        <v>492</v>
      </c>
      <c r="H93" s="32" t="s">
        <v>364</v>
      </c>
      <c r="I93" s="32" t="s">
        <v>586</v>
      </c>
      <c r="J93" s="135">
        <v>89</v>
      </c>
      <c r="K93" s="28">
        <v>0.16854</v>
      </c>
      <c r="L93" s="77">
        <v>0.9</v>
      </c>
      <c r="Q93" s="106"/>
      <c r="S93" s="21" t="s">
        <v>611</v>
      </c>
      <c r="U93" t="str">
        <f>VLOOKUP(View_DataCompleteness!$C$13,F:H, 3, 0)</f>
        <v>West Yorkshire and Harrogate</v>
      </c>
    </row>
    <row r="94" spans="1:36" x14ac:dyDescent="0.25">
      <c r="A94" t="s">
        <v>331</v>
      </c>
      <c r="B94" s="25">
        <v>2020</v>
      </c>
      <c r="C94" s="25" t="s">
        <v>0</v>
      </c>
      <c r="D94" s="25" t="s">
        <v>63</v>
      </c>
      <c r="E94" s="25" t="s">
        <v>106</v>
      </c>
      <c r="F94" s="23" t="s">
        <v>107</v>
      </c>
      <c r="G94" s="23" t="s">
        <v>492</v>
      </c>
      <c r="H94" s="32" t="s">
        <v>364</v>
      </c>
      <c r="I94" s="32" t="s">
        <v>586</v>
      </c>
      <c r="J94" s="135">
        <v>71</v>
      </c>
      <c r="K94" s="28">
        <v>4.2250000000000003E-2</v>
      </c>
      <c r="L94" s="77">
        <v>0.9</v>
      </c>
      <c r="Q94" s="106"/>
      <c r="S94" s="21" t="s">
        <v>611</v>
      </c>
    </row>
    <row r="95" spans="1:36" x14ac:dyDescent="0.25">
      <c r="A95" t="s">
        <v>331</v>
      </c>
      <c r="B95" s="25">
        <v>2020</v>
      </c>
      <c r="C95" s="25" t="s">
        <v>1</v>
      </c>
      <c r="D95" s="25" t="s">
        <v>64</v>
      </c>
      <c r="E95" s="25" t="s">
        <v>106</v>
      </c>
      <c r="F95" s="23" t="s">
        <v>107</v>
      </c>
      <c r="G95" s="23" t="s">
        <v>492</v>
      </c>
      <c r="H95" s="32" t="s">
        <v>364</v>
      </c>
      <c r="I95" s="32" t="s">
        <v>586</v>
      </c>
      <c r="J95" s="135">
        <v>55</v>
      </c>
      <c r="K95" s="28">
        <v>5.4550000000000001E-2</v>
      </c>
      <c r="L95" s="77">
        <v>0.9</v>
      </c>
      <c r="Q95" s="106"/>
      <c r="S95" s="21" t="s">
        <v>611</v>
      </c>
    </row>
    <row r="96" spans="1:36" x14ac:dyDescent="0.25">
      <c r="A96" t="s">
        <v>331</v>
      </c>
      <c r="B96" s="25">
        <v>2020</v>
      </c>
      <c r="C96" s="25" t="s">
        <v>2</v>
      </c>
      <c r="D96" s="25" t="s">
        <v>65</v>
      </c>
      <c r="E96" s="25" t="s">
        <v>106</v>
      </c>
      <c r="F96" s="23" t="s">
        <v>107</v>
      </c>
      <c r="G96" s="23" t="s">
        <v>492</v>
      </c>
      <c r="H96" s="32" t="s">
        <v>364</v>
      </c>
      <c r="I96" s="32" t="s">
        <v>586</v>
      </c>
      <c r="J96" s="135">
        <v>72</v>
      </c>
      <c r="K96" s="28">
        <v>1.389E-2</v>
      </c>
      <c r="L96" s="77">
        <v>0.9</v>
      </c>
      <c r="Q96" s="106"/>
      <c r="S96" s="21"/>
    </row>
    <row r="97" spans="1:55" x14ac:dyDescent="0.25">
      <c r="A97" t="s">
        <v>331</v>
      </c>
      <c r="B97" s="25">
        <v>2020</v>
      </c>
      <c r="C97" s="25" t="s">
        <v>3</v>
      </c>
      <c r="D97" s="25" t="s">
        <v>66</v>
      </c>
      <c r="E97" s="25" t="s">
        <v>106</v>
      </c>
      <c r="F97" s="23" t="s">
        <v>107</v>
      </c>
      <c r="G97" s="23" t="s">
        <v>492</v>
      </c>
      <c r="H97" s="32" t="s">
        <v>364</v>
      </c>
      <c r="I97" s="32" t="s">
        <v>586</v>
      </c>
      <c r="J97" s="135">
        <v>67</v>
      </c>
      <c r="K97" s="28">
        <v>1.4930000000000001E-2</v>
      </c>
      <c r="L97" s="77">
        <v>0.9</v>
      </c>
      <c r="Q97" s="106"/>
    </row>
    <row r="98" spans="1:55" x14ac:dyDescent="0.25">
      <c r="A98" t="s">
        <v>331</v>
      </c>
      <c r="B98" s="25">
        <v>2021</v>
      </c>
      <c r="C98" s="25" t="s">
        <v>0</v>
      </c>
      <c r="D98" s="25" t="s">
        <v>67</v>
      </c>
      <c r="E98" s="25" t="s">
        <v>106</v>
      </c>
      <c r="F98" s="23" t="s">
        <v>107</v>
      </c>
      <c r="G98" s="23" t="s">
        <v>492</v>
      </c>
      <c r="H98" s="32" t="s">
        <v>364</v>
      </c>
      <c r="I98" s="32" t="s">
        <v>586</v>
      </c>
      <c r="J98" s="135">
        <v>66</v>
      </c>
      <c r="K98" s="28">
        <v>1.515E-2</v>
      </c>
      <c r="L98" s="77">
        <v>0.9</v>
      </c>
      <c r="Q98" s="106"/>
      <c r="S98" s="21" t="s">
        <v>46</v>
      </c>
    </row>
    <row r="99" spans="1:55" ht="124.5" x14ac:dyDescent="0.25">
      <c r="A99" t="s">
        <v>331</v>
      </c>
      <c r="B99" s="25">
        <v>2021</v>
      </c>
      <c r="C99" s="25" t="s">
        <v>1</v>
      </c>
      <c r="D99" s="25" t="s">
        <v>68</v>
      </c>
      <c r="E99" s="25" t="s">
        <v>106</v>
      </c>
      <c r="F99" s="23" t="s">
        <v>107</v>
      </c>
      <c r="G99" s="23" t="s">
        <v>492</v>
      </c>
      <c r="H99" s="32" t="s">
        <v>364</v>
      </c>
      <c r="I99" s="32" t="s">
        <v>586</v>
      </c>
      <c r="J99" s="135">
        <v>71</v>
      </c>
      <c r="K99" s="28">
        <v>0</v>
      </c>
      <c r="L99" s="77">
        <v>0.9</v>
      </c>
      <c r="Q99" s="106"/>
      <c r="S99" s="21" t="s">
        <v>46</v>
      </c>
      <c r="Y99" t="s">
        <v>497</v>
      </c>
      <c r="Z99" s="139" t="s">
        <v>498</v>
      </c>
      <c r="AA99" s="139" t="s">
        <v>499</v>
      </c>
      <c r="AF99" t="s">
        <v>497</v>
      </c>
      <c r="AZ99" s="142" t="str">
        <f>AA99</f>
        <v>Hard coded List of trusts, only, as an excel table, used for drop down menu in Dashboard</v>
      </c>
      <c r="BA99" s="143"/>
      <c r="BB99" s="143"/>
      <c r="BC99" s="143" t="s">
        <v>453</v>
      </c>
    </row>
    <row r="100" spans="1:55" x14ac:dyDescent="0.25">
      <c r="A100" t="s">
        <v>331</v>
      </c>
      <c r="B100" s="25">
        <v>2021</v>
      </c>
      <c r="C100" s="25" t="s">
        <v>2</v>
      </c>
      <c r="D100" s="25" t="s">
        <v>69</v>
      </c>
      <c r="E100" s="25" t="s">
        <v>106</v>
      </c>
      <c r="F100" s="23" t="s">
        <v>107</v>
      </c>
      <c r="G100" s="23" t="s">
        <v>492</v>
      </c>
      <c r="H100" s="32" t="s">
        <v>364</v>
      </c>
      <c r="I100" s="32" t="s">
        <v>586</v>
      </c>
      <c r="J100" s="135">
        <v>70</v>
      </c>
      <c r="K100" s="28">
        <v>0</v>
      </c>
      <c r="L100" s="77">
        <v>0.9</v>
      </c>
      <c r="Q100" s="106"/>
      <c r="S100" s="21" t="s">
        <v>46</v>
      </c>
      <c r="T100" s="24" t="s">
        <v>327</v>
      </c>
      <c r="U100" s="24" t="s">
        <v>6</v>
      </c>
      <c r="V100" s="24"/>
      <c r="X100" s="20"/>
      <c r="Y100" t="s">
        <v>497</v>
      </c>
      <c r="Z100" s="20" t="s">
        <v>47</v>
      </c>
      <c r="AA100" s="20" t="s">
        <v>496</v>
      </c>
      <c r="AF100" t="s">
        <v>497</v>
      </c>
      <c r="AZ100" t="str">
        <f>AA100</f>
        <v>Column12</v>
      </c>
      <c r="BA100" t="b">
        <f t="shared" ref="BA100:BA131" si="17">AZ100=BC100</f>
        <v>0</v>
      </c>
    </row>
    <row r="101" spans="1:55" x14ac:dyDescent="0.25">
      <c r="A101" t="s">
        <v>331</v>
      </c>
      <c r="B101" s="25">
        <v>2021</v>
      </c>
      <c r="C101" s="25" t="s">
        <v>3</v>
      </c>
      <c r="D101" s="25" t="s">
        <v>70</v>
      </c>
      <c r="E101" s="25" t="s">
        <v>106</v>
      </c>
      <c r="F101" s="23" t="s">
        <v>107</v>
      </c>
      <c r="G101" s="23" t="s">
        <v>492</v>
      </c>
      <c r="H101" s="32" t="s">
        <v>364</v>
      </c>
      <c r="I101" s="32" t="s">
        <v>586</v>
      </c>
      <c r="J101" s="135">
        <v>80</v>
      </c>
      <c r="K101" s="28">
        <v>1.2500000000000001E-2</v>
      </c>
      <c r="L101" s="77">
        <v>0.9</v>
      </c>
      <c r="Q101" s="106"/>
      <c r="S101" s="21" t="s">
        <v>46</v>
      </c>
      <c r="T101" t="s">
        <v>494</v>
      </c>
      <c r="U101" t="s">
        <v>488</v>
      </c>
      <c r="X101" s="20"/>
      <c r="Y101" t="str">
        <f t="shared" ref="Y101:Y132" si="18">VLOOKUP(Z101,U:U, 1, 0)</f>
        <v>England</v>
      </c>
      <c r="Z101" s="20" t="s">
        <v>488</v>
      </c>
      <c r="AA101" s="141"/>
      <c r="AB101" s="140"/>
      <c r="AC101" s="140"/>
      <c r="AD101" s="140"/>
      <c r="AE101" s="140"/>
      <c r="AF101" s="140" t="b">
        <f>AND(Y101=Z101)</f>
        <v>1</v>
      </c>
      <c r="AZ101">
        <f t="shared" ref="AZ101:AZ164" si="19">AA101</f>
        <v>0</v>
      </c>
      <c r="BA101" t="b">
        <f t="shared" si="17"/>
        <v>0</v>
      </c>
      <c r="BC101" s="24" t="s">
        <v>44</v>
      </c>
    </row>
    <row r="102" spans="1:55" x14ac:dyDescent="0.25">
      <c r="A102" t="s">
        <v>331</v>
      </c>
      <c r="B102" s="25">
        <v>2022</v>
      </c>
      <c r="C102" s="25" t="s">
        <v>0</v>
      </c>
      <c r="D102" s="25" t="s">
        <v>71</v>
      </c>
      <c r="E102" s="25" t="s">
        <v>106</v>
      </c>
      <c r="F102" s="23" t="s">
        <v>107</v>
      </c>
      <c r="G102" s="23" t="s">
        <v>492</v>
      </c>
      <c r="H102" s="32" t="s">
        <v>364</v>
      </c>
      <c r="I102" s="32" t="s">
        <v>586</v>
      </c>
      <c r="J102" s="135">
        <v>62</v>
      </c>
      <c r="K102" s="28">
        <v>6.4519999999999994E-2</v>
      </c>
      <c r="L102" s="77">
        <v>0.9</v>
      </c>
      <c r="Q102" s="106"/>
      <c r="S102" s="21" t="s">
        <v>46</v>
      </c>
      <c r="T102" t="s">
        <v>192</v>
      </c>
      <c r="U102" t="s">
        <v>193</v>
      </c>
      <c r="X102" s="20"/>
      <c r="Y102" t="str">
        <f t="shared" si="18"/>
        <v>Airedale NHS Foundation Trust</v>
      </c>
      <c r="Z102" s="20" t="s">
        <v>99</v>
      </c>
      <c r="AA102" s="20" t="s">
        <v>99</v>
      </c>
      <c r="AF102" t="b">
        <f t="shared" ref="AF102:AF165" si="20">AND(Y102=Z102, Y102 = AA102)</f>
        <v>1</v>
      </c>
      <c r="AZ102" t="str">
        <f t="shared" si="19"/>
        <v>Airedale NHS Foundation Trust</v>
      </c>
      <c r="BA102" t="b">
        <f t="shared" si="17"/>
        <v>1</v>
      </c>
      <c r="BC102" s="20" t="s">
        <v>99</v>
      </c>
    </row>
    <row r="103" spans="1:55" x14ac:dyDescent="0.25">
      <c r="A103" t="s">
        <v>331</v>
      </c>
      <c r="B103" s="25">
        <v>2022</v>
      </c>
      <c r="C103" s="25" t="s">
        <v>1</v>
      </c>
      <c r="D103" s="25" t="s">
        <v>72</v>
      </c>
      <c r="E103" s="25" t="s">
        <v>106</v>
      </c>
      <c r="F103" s="23" t="s">
        <v>107</v>
      </c>
      <c r="G103" s="23" t="s">
        <v>492</v>
      </c>
      <c r="H103" s="32" t="s">
        <v>364</v>
      </c>
      <c r="I103" s="32" t="s">
        <v>586</v>
      </c>
      <c r="J103" s="135">
        <v>63</v>
      </c>
      <c r="K103" s="28">
        <v>0.14285999999999999</v>
      </c>
      <c r="L103" s="77">
        <v>0.9</v>
      </c>
      <c r="Q103" s="106"/>
      <c r="S103" s="21" t="s">
        <v>46</v>
      </c>
      <c r="T103" t="s">
        <v>283</v>
      </c>
      <c r="U103" t="s">
        <v>284</v>
      </c>
      <c r="X103" s="20"/>
      <c r="Y103" t="str">
        <f t="shared" si="18"/>
        <v>Ashford and St Peters Hospitals NHS Foundation Trust</v>
      </c>
      <c r="Z103" s="20" t="s">
        <v>101</v>
      </c>
      <c r="AA103" s="20" t="s">
        <v>101</v>
      </c>
      <c r="AF103" t="b">
        <f t="shared" si="20"/>
        <v>1</v>
      </c>
      <c r="AZ103" t="str">
        <f t="shared" si="19"/>
        <v>Ashford and St Peters Hospitals NHS Foundation Trust</v>
      </c>
      <c r="BA103" t="b">
        <f t="shared" si="17"/>
        <v>1</v>
      </c>
      <c r="BC103" s="20" t="s">
        <v>101</v>
      </c>
    </row>
    <row r="104" spans="1:55" x14ac:dyDescent="0.25">
      <c r="A104" t="s">
        <v>331</v>
      </c>
      <c r="B104" s="25">
        <v>2022</v>
      </c>
      <c r="C104" s="25" t="s">
        <v>2</v>
      </c>
      <c r="D104" s="25" t="s">
        <v>73</v>
      </c>
      <c r="E104" s="25" t="s">
        <v>106</v>
      </c>
      <c r="F104" s="23" t="s">
        <v>107</v>
      </c>
      <c r="G104" s="23" t="s">
        <v>492</v>
      </c>
      <c r="H104" s="32" t="s">
        <v>364</v>
      </c>
      <c r="I104" s="32" t="s">
        <v>586</v>
      </c>
      <c r="J104" s="135">
        <v>101</v>
      </c>
      <c r="K104" s="28">
        <v>0.12870999999999999</v>
      </c>
      <c r="L104" s="77">
        <v>0.9</v>
      </c>
      <c r="Q104" s="106"/>
      <c r="S104" s="21" t="s">
        <v>46</v>
      </c>
      <c r="T104" t="s">
        <v>170</v>
      </c>
      <c r="U104" t="s">
        <v>335</v>
      </c>
      <c r="X104" s="20"/>
      <c r="Y104" t="str">
        <f t="shared" si="18"/>
        <v>Barking, Havering and Redbridge University Hospitals NHS Trust</v>
      </c>
      <c r="Z104" s="20" t="s">
        <v>103</v>
      </c>
      <c r="AA104" s="20" t="s">
        <v>103</v>
      </c>
      <c r="AF104" t="b">
        <f t="shared" si="20"/>
        <v>1</v>
      </c>
      <c r="AZ104" t="str">
        <f t="shared" si="19"/>
        <v>Barking, Havering and Redbridge University Hospitals NHS Trust</v>
      </c>
      <c r="BA104" t="b">
        <f t="shared" si="17"/>
        <v>1</v>
      </c>
      <c r="BC104" s="20" t="s">
        <v>103</v>
      </c>
    </row>
    <row r="105" spans="1:55" x14ac:dyDescent="0.25">
      <c r="A105" t="s">
        <v>331</v>
      </c>
      <c r="B105" s="25">
        <v>2022</v>
      </c>
      <c r="C105" s="25" t="s">
        <v>3</v>
      </c>
      <c r="D105" s="25" t="s">
        <v>493</v>
      </c>
      <c r="E105" s="25" t="s">
        <v>106</v>
      </c>
      <c r="F105" s="23" t="s">
        <v>107</v>
      </c>
      <c r="G105" s="23" t="s">
        <v>492</v>
      </c>
      <c r="H105" s="32" t="s">
        <v>364</v>
      </c>
      <c r="I105" s="32" t="s">
        <v>586</v>
      </c>
      <c r="J105" s="135">
        <v>88</v>
      </c>
      <c r="K105" s="28">
        <v>0.21590999999999999</v>
      </c>
      <c r="L105" s="77">
        <v>0.9</v>
      </c>
      <c r="Q105" s="106"/>
      <c r="S105" s="21" t="s">
        <v>46</v>
      </c>
      <c r="T105" t="s">
        <v>106</v>
      </c>
      <c r="U105" t="s">
        <v>107</v>
      </c>
      <c r="X105" s="20"/>
      <c r="Y105" t="str">
        <f t="shared" si="18"/>
        <v>Barnsley Hospital NHS Foundation Trust</v>
      </c>
      <c r="Z105" s="20" t="s">
        <v>105</v>
      </c>
      <c r="AA105" s="20" t="s">
        <v>105</v>
      </c>
      <c r="AF105" t="b">
        <f t="shared" si="20"/>
        <v>1</v>
      </c>
      <c r="AZ105" t="str">
        <f t="shared" si="19"/>
        <v>Barnsley Hospital NHS Foundation Trust</v>
      </c>
      <c r="BA105" t="b">
        <f t="shared" si="17"/>
        <v>1</v>
      </c>
      <c r="BC105" s="20" t="s">
        <v>105</v>
      </c>
    </row>
    <row r="106" spans="1:55" x14ac:dyDescent="0.25">
      <c r="A106" t="s">
        <v>331</v>
      </c>
      <c r="B106" s="25">
        <v>2023</v>
      </c>
      <c r="C106" s="25" t="s">
        <v>0</v>
      </c>
      <c r="D106" s="25" t="s">
        <v>537</v>
      </c>
      <c r="E106" s="25" t="s">
        <v>106</v>
      </c>
      <c r="F106" s="23" t="s">
        <v>107</v>
      </c>
      <c r="G106" s="23" t="s">
        <v>492</v>
      </c>
      <c r="H106" s="32" t="s">
        <v>364</v>
      </c>
      <c r="I106" s="32" t="s">
        <v>586</v>
      </c>
      <c r="J106" s="135">
        <v>116</v>
      </c>
      <c r="K106" s="28">
        <v>0.71552000000000004</v>
      </c>
      <c r="L106" s="77">
        <v>0.9</v>
      </c>
      <c r="Q106" s="106"/>
      <c r="S106" s="21" t="s">
        <v>46</v>
      </c>
      <c r="T106" t="s">
        <v>188</v>
      </c>
      <c r="U106" t="s">
        <v>189</v>
      </c>
      <c r="X106" s="20"/>
      <c r="Y106" t="str">
        <f t="shared" si="18"/>
        <v>Barts Health NHS Trust</v>
      </c>
      <c r="Z106" s="20" t="s">
        <v>107</v>
      </c>
      <c r="AA106" s="20" t="s">
        <v>107</v>
      </c>
      <c r="AF106" t="b">
        <f t="shared" si="20"/>
        <v>1</v>
      </c>
      <c r="AZ106" t="str">
        <f t="shared" si="19"/>
        <v>Barts Health NHS Trust</v>
      </c>
      <c r="BA106" t="b">
        <f t="shared" si="17"/>
        <v>1</v>
      </c>
      <c r="BC106" s="20" t="s">
        <v>107</v>
      </c>
    </row>
    <row r="107" spans="1:55" x14ac:dyDescent="0.25">
      <c r="A107" t="s">
        <v>331</v>
      </c>
      <c r="B107" s="25">
        <v>2018</v>
      </c>
      <c r="C107" s="25" t="s">
        <v>0</v>
      </c>
      <c r="D107" s="25" t="s">
        <v>54</v>
      </c>
      <c r="E107" s="25" t="s">
        <v>108</v>
      </c>
      <c r="F107" s="23" t="s">
        <v>109</v>
      </c>
      <c r="G107" s="23" t="s">
        <v>492</v>
      </c>
      <c r="H107" s="32" t="s">
        <v>348</v>
      </c>
      <c r="I107" s="32" t="s">
        <v>586</v>
      </c>
      <c r="J107" s="135">
        <v>167</v>
      </c>
      <c r="K107" s="28">
        <v>0.77844000000000002</v>
      </c>
      <c r="L107" s="77">
        <v>0.9</v>
      </c>
      <c r="Q107" s="106"/>
      <c r="S107" s="21" t="s">
        <v>46</v>
      </c>
      <c r="T107" t="s">
        <v>238</v>
      </c>
      <c r="U107" t="s">
        <v>239</v>
      </c>
      <c r="Y107" t="str">
        <f t="shared" si="18"/>
        <v>Bedfordshire Hospitals NHS Foundation Trust</v>
      </c>
      <c r="Z107" s="20" t="s">
        <v>109</v>
      </c>
      <c r="AA107" s="20" t="s">
        <v>109</v>
      </c>
      <c r="AF107" t="b">
        <f t="shared" si="20"/>
        <v>1</v>
      </c>
      <c r="AZ107" t="str">
        <f t="shared" si="19"/>
        <v>Bedfordshire Hospitals NHS Foundation Trust</v>
      </c>
      <c r="BA107" t="b">
        <f t="shared" si="17"/>
        <v>1</v>
      </c>
      <c r="BC107" s="20" t="s">
        <v>109</v>
      </c>
    </row>
    <row r="108" spans="1:55" x14ac:dyDescent="0.25">
      <c r="A108" t="s">
        <v>331</v>
      </c>
      <c r="B108" s="25">
        <v>2018</v>
      </c>
      <c r="C108" s="25" t="s">
        <v>1</v>
      </c>
      <c r="D108" s="25" t="s">
        <v>56</v>
      </c>
      <c r="E108" s="25" t="s">
        <v>108</v>
      </c>
      <c r="F108" s="23" t="s">
        <v>109</v>
      </c>
      <c r="G108" s="23" t="s">
        <v>492</v>
      </c>
      <c r="H108" s="32" t="s">
        <v>348</v>
      </c>
      <c r="I108" s="32" t="s">
        <v>586</v>
      </c>
      <c r="J108" s="135">
        <v>165</v>
      </c>
      <c r="K108" s="28">
        <v>0.78181999999999996</v>
      </c>
      <c r="L108" s="77">
        <v>0.9</v>
      </c>
      <c r="Q108" s="106"/>
      <c r="S108" s="21" t="s">
        <v>46</v>
      </c>
      <c r="T108" t="s">
        <v>271</v>
      </c>
      <c r="U108" t="s">
        <v>272</v>
      </c>
      <c r="Y108" t="str">
        <f t="shared" si="18"/>
        <v>Blackpool Teaching Hospitals NHS Foundation Trust</v>
      </c>
      <c r="Z108" s="20" t="s">
        <v>111</v>
      </c>
      <c r="AA108" s="20" t="s">
        <v>111</v>
      </c>
      <c r="AF108" t="b">
        <f t="shared" si="20"/>
        <v>1</v>
      </c>
      <c r="AZ108" t="str">
        <f t="shared" si="19"/>
        <v>Blackpool Teaching Hospitals NHS Foundation Trust</v>
      </c>
      <c r="BA108" t="b">
        <f t="shared" si="17"/>
        <v>1</v>
      </c>
      <c r="BC108" s="20" t="s">
        <v>111</v>
      </c>
    </row>
    <row r="109" spans="1:55" x14ac:dyDescent="0.25">
      <c r="A109" t="s">
        <v>331</v>
      </c>
      <c r="B109" s="25">
        <v>2018</v>
      </c>
      <c r="C109" s="25" t="s">
        <v>2</v>
      </c>
      <c r="D109" s="25" t="s">
        <v>57</v>
      </c>
      <c r="E109" s="25" t="s">
        <v>108</v>
      </c>
      <c r="F109" s="23" t="s">
        <v>109</v>
      </c>
      <c r="G109" s="23" t="s">
        <v>492</v>
      </c>
      <c r="H109" s="32" t="s">
        <v>348</v>
      </c>
      <c r="I109" s="32" t="s">
        <v>586</v>
      </c>
      <c r="J109" s="135">
        <v>178</v>
      </c>
      <c r="K109" s="28">
        <v>0.71909999999999996</v>
      </c>
      <c r="L109" s="77">
        <v>0.9</v>
      </c>
      <c r="Q109" s="106"/>
      <c r="S109" s="21" t="s">
        <v>46</v>
      </c>
      <c r="T109" t="s">
        <v>114</v>
      </c>
      <c r="U109" t="s">
        <v>115</v>
      </c>
      <c r="Y109" t="str">
        <f t="shared" si="18"/>
        <v>Bolton NHS Foundation Trust</v>
      </c>
      <c r="Z109" s="20" t="s">
        <v>113</v>
      </c>
      <c r="AA109" s="20" t="s">
        <v>113</v>
      </c>
      <c r="AF109" t="b">
        <f t="shared" si="20"/>
        <v>1</v>
      </c>
      <c r="AZ109" t="str">
        <f t="shared" si="19"/>
        <v>Bolton NHS Foundation Trust</v>
      </c>
      <c r="BA109" t="b">
        <f t="shared" si="17"/>
        <v>1</v>
      </c>
      <c r="BC109" s="20" t="s">
        <v>113</v>
      </c>
    </row>
    <row r="110" spans="1:55" x14ac:dyDescent="0.25">
      <c r="A110" t="s">
        <v>331</v>
      </c>
      <c r="B110" s="25">
        <v>2018</v>
      </c>
      <c r="C110" s="25" t="s">
        <v>3</v>
      </c>
      <c r="D110" s="25" t="s">
        <v>58</v>
      </c>
      <c r="E110" s="25" t="s">
        <v>108</v>
      </c>
      <c r="F110" s="23" t="s">
        <v>109</v>
      </c>
      <c r="G110" s="23" t="s">
        <v>492</v>
      </c>
      <c r="H110" s="32" t="s">
        <v>348</v>
      </c>
      <c r="I110" s="32" t="s">
        <v>586</v>
      </c>
      <c r="J110" s="135">
        <v>168</v>
      </c>
      <c r="K110" s="28">
        <v>0.80357000000000001</v>
      </c>
      <c r="L110" s="77">
        <v>0.9</v>
      </c>
      <c r="Q110" s="106"/>
      <c r="S110" s="21" t="s">
        <v>46</v>
      </c>
      <c r="T110" t="s">
        <v>202</v>
      </c>
      <c r="U110" t="s">
        <v>203</v>
      </c>
      <c r="Y110" t="str">
        <f t="shared" si="18"/>
        <v>Bradford Teaching Hospitals NHS Foundation Trust</v>
      </c>
      <c r="Z110" s="20" t="s">
        <v>115</v>
      </c>
      <c r="AA110" s="20" t="s">
        <v>115</v>
      </c>
      <c r="AF110" t="b">
        <f t="shared" si="20"/>
        <v>1</v>
      </c>
      <c r="AZ110" t="str">
        <f t="shared" si="19"/>
        <v>Bradford Teaching Hospitals NHS Foundation Trust</v>
      </c>
      <c r="BA110" t="b">
        <f t="shared" si="17"/>
        <v>1</v>
      </c>
      <c r="BC110" s="20" t="s">
        <v>115</v>
      </c>
    </row>
    <row r="111" spans="1:55" x14ac:dyDescent="0.25">
      <c r="A111" t="s">
        <v>331</v>
      </c>
      <c r="B111" s="25">
        <v>2019</v>
      </c>
      <c r="C111" s="25" t="s">
        <v>0</v>
      </c>
      <c r="D111" s="25" t="s">
        <v>59</v>
      </c>
      <c r="E111" s="25" t="s">
        <v>108</v>
      </c>
      <c r="F111" s="23" t="s">
        <v>109</v>
      </c>
      <c r="G111" s="23" t="s">
        <v>492</v>
      </c>
      <c r="H111" s="32" t="s">
        <v>348</v>
      </c>
      <c r="I111" s="32" t="s">
        <v>586</v>
      </c>
      <c r="J111" s="135">
        <v>144</v>
      </c>
      <c r="K111" s="28">
        <v>0.77083000000000002</v>
      </c>
      <c r="L111" s="77">
        <v>0.9</v>
      </c>
      <c r="Q111" s="106"/>
      <c r="S111" s="21" t="s">
        <v>46</v>
      </c>
      <c r="T111" t="s">
        <v>236</v>
      </c>
      <c r="U111" t="s">
        <v>237</v>
      </c>
      <c r="Y111" t="str">
        <f t="shared" si="18"/>
        <v>Buckinghamshire Healthcare NHS Trust</v>
      </c>
      <c r="Z111" s="20" t="s">
        <v>117</v>
      </c>
      <c r="AA111" s="20" t="s">
        <v>117</v>
      </c>
      <c r="AF111" t="b">
        <f t="shared" si="20"/>
        <v>1</v>
      </c>
      <c r="AZ111" t="str">
        <f t="shared" si="19"/>
        <v>Buckinghamshire Healthcare NHS Trust</v>
      </c>
      <c r="BA111" t="b">
        <f t="shared" si="17"/>
        <v>1</v>
      </c>
      <c r="BC111" s="20" t="s">
        <v>117</v>
      </c>
    </row>
    <row r="112" spans="1:55" x14ac:dyDescent="0.25">
      <c r="A112" t="s">
        <v>331</v>
      </c>
      <c r="B112" s="25">
        <v>2019</v>
      </c>
      <c r="C112" s="25" t="s">
        <v>1</v>
      </c>
      <c r="D112" s="25" t="s">
        <v>60</v>
      </c>
      <c r="E112" s="25" t="s">
        <v>108</v>
      </c>
      <c r="F112" s="23" t="s">
        <v>109</v>
      </c>
      <c r="G112" s="23" t="s">
        <v>492</v>
      </c>
      <c r="H112" s="32" t="s">
        <v>348</v>
      </c>
      <c r="I112" s="32" t="s">
        <v>586</v>
      </c>
      <c r="J112" s="135">
        <v>156</v>
      </c>
      <c r="K112" s="28">
        <v>0.82050999999999996</v>
      </c>
      <c r="L112" s="77">
        <v>0.9</v>
      </c>
      <c r="Q112" s="106"/>
      <c r="S112" s="21" t="s">
        <v>46</v>
      </c>
      <c r="T112" t="s">
        <v>212</v>
      </c>
      <c r="U112" t="s">
        <v>213</v>
      </c>
      <c r="Y112" t="str">
        <f t="shared" si="18"/>
        <v>Calderdale and Huddersfield NHS Foundation Trust</v>
      </c>
      <c r="Z112" s="20" t="s">
        <v>119</v>
      </c>
      <c r="AA112" s="20" t="s">
        <v>119</v>
      </c>
      <c r="AF112" t="b">
        <f t="shared" si="20"/>
        <v>1</v>
      </c>
      <c r="AZ112" t="str">
        <f t="shared" si="19"/>
        <v>Calderdale and Huddersfield NHS Foundation Trust</v>
      </c>
      <c r="BA112" t="b">
        <f t="shared" si="17"/>
        <v>1</v>
      </c>
      <c r="BC112" s="20" t="s">
        <v>119</v>
      </c>
    </row>
    <row r="113" spans="1:55" x14ac:dyDescent="0.25">
      <c r="A113" t="s">
        <v>331</v>
      </c>
      <c r="B113" s="25">
        <v>2019</v>
      </c>
      <c r="C113" s="25" t="s">
        <v>2</v>
      </c>
      <c r="D113" s="25" t="s">
        <v>61</v>
      </c>
      <c r="E113" s="25" t="s">
        <v>108</v>
      </c>
      <c r="F113" s="23" t="s">
        <v>109</v>
      </c>
      <c r="G113" s="23" t="s">
        <v>492</v>
      </c>
      <c r="H113" s="32" t="s">
        <v>348</v>
      </c>
      <c r="I113" s="32" t="s">
        <v>586</v>
      </c>
      <c r="J113" s="135">
        <v>152</v>
      </c>
      <c r="K113" s="28">
        <v>0.88815999999999995</v>
      </c>
      <c r="L113" s="77">
        <v>0.9</v>
      </c>
      <c r="Q113" s="106"/>
      <c r="S113" s="21" t="s">
        <v>46</v>
      </c>
      <c r="T113" t="s">
        <v>263</v>
      </c>
      <c r="U113" t="s">
        <v>334</v>
      </c>
      <c r="Y113" t="str">
        <f t="shared" si="18"/>
        <v>Cambridge University Hospitals NHS Foundation Trust</v>
      </c>
      <c r="Z113" s="20" t="s">
        <v>121</v>
      </c>
      <c r="AA113" s="20" t="s">
        <v>121</v>
      </c>
      <c r="AF113" t="b">
        <f t="shared" si="20"/>
        <v>1</v>
      </c>
      <c r="AZ113" t="str">
        <f t="shared" si="19"/>
        <v>Cambridge University Hospitals NHS Foundation Trust</v>
      </c>
      <c r="BA113" t="b">
        <f t="shared" si="17"/>
        <v>1</v>
      </c>
      <c r="BC113" s="20" t="s">
        <v>121</v>
      </c>
    </row>
    <row r="114" spans="1:55" x14ac:dyDescent="0.25">
      <c r="A114" t="s">
        <v>331</v>
      </c>
      <c r="B114" s="25">
        <v>2019</v>
      </c>
      <c r="C114" s="25" t="s">
        <v>3</v>
      </c>
      <c r="D114" s="25" t="s">
        <v>62</v>
      </c>
      <c r="E114" s="25" t="s">
        <v>108</v>
      </c>
      <c r="F114" s="23" t="s">
        <v>109</v>
      </c>
      <c r="G114" s="23" t="s">
        <v>492</v>
      </c>
      <c r="H114" s="32" t="s">
        <v>348</v>
      </c>
      <c r="I114" s="32" t="s">
        <v>586</v>
      </c>
      <c r="J114" s="135">
        <v>167</v>
      </c>
      <c r="K114" s="28">
        <v>0.84431</v>
      </c>
      <c r="L114" s="77">
        <v>0.9</v>
      </c>
      <c r="Q114" s="106"/>
      <c r="S114" s="21" t="s">
        <v>46</v>
      </c>
      <c r="T114" t="s">
        <v>178</v>
      </c>
      <c r="U114" t="s">
        <v>179</v>
      </c>
      <c r="Y114" t="str">
        <f t="shared" si="18"/>
        <v>Chelsea and Westminster Hospital NHS Foundation Trust</v>
      </c>
      <c r="Z114" s="20" t="s">
        <v>123</v>
      </c>
      <c r="AA114" s="20" t="s">
        <v>123</v>
      </c>
      <c r="AF114" t="b">
        <f t="shared" si="20"/>
        <v>1</v>
      </c>
      <c r="AZ114" t="str">
        <f t="shared" si="19"/>
        <v>Chelsea and Westminster Hospital NHS Foundation Trust</v>
      </c>
      <c r="BA114" t="b">
        <f t="shared" si="17"/>
        <v>1</v>
      </c>
      <c r="BC114" s="20" t="s">
        <v>123</v>
      </c>
    </row>
    <row r="115" spans="1:55" x14ac:dyDescent="0.25">
      <c r="A115" t="s">
        <v>331</v>
      </c>
      <c r="B115" s="25">
        <v>2020</v>
      </c>
      <c r="C115" s="25" t="s">
        <v>0</v>
      </c>
      <c r="D115" s="25" t="s">
        <v>63</v>
      </c>
      <c r="E115" s="25" t="s">
        <v>108</v>
      </c>
      <c r="F115" s="23" t="s">
        <v>109</v>
      </c>
      <c r="G115" s="23" t="s">
        <v>492</v>
      </c>
      <c r="H115" s="32" t="s">
        <v>348</v>
      </c>
      <c r="I115" s="32" t="s">
        <v>586</v>
      </c>
      <c r="J115" s="135">
        <v>181</v>
      </c>
      <c r="K115" s="28">
        <v>0.88949999999999996</v>
      </c>
      <c r="L115" s="77">
        <v>0.9</v>
      </c>
      <c r="Q115" s="106"/>
      <c r="S115" s="21" t="s">
        <v>46</v>
      </c>
      <c r="T115" t="s">
        <v>136</v>
      </c>
      <c r="U115" t="s">
        <v>137</v>
      </c>
      <c r="Y115" t="str">
        <f t="shared" si="18"/>
        <v>Chesterfield Royal Hospital NHS Foundation Trust</v>
      </c>
      <c r="Z115" s="20" t="s">
        <v>125</v>
      </c>
      <c r="AA115" s="20" t="s">
        <v>125</v>
      </c>
      <c r="AF115" t="b">
        <f t="shared" si="20"/>
        <v>1</v>
      </c>
      <c r="AZ115" t="str">
        <f t="shared" si="19"/>
        <v>Chesterfield Royal Hospital NHS Foundation Trust</v>
      </c>
      <c r="BA115" t="b">
        <f t="shared" si="17"/>
        <v>1</v>
      </c>
      <c r="BC115" s="20" t="s">
        <v>125</v>
      </c>
    </row>
    <row r="116" spans="1:55" x14ac:dyDescent="0.25">
      <c r="A116" t="s">
        <v>331</v>
      </c>
      <c r="B116" s="25">
        <v>2020</v>
      </c>
      <c r="C116" s="25" t="s">
        <v>1</v>
      </c>
      <c r="D116" s="25" t="s">
        <v>64</v>
      </c>
      <c r="E116" s="25" t="s">
        <v>108</v>
      </c>
      <c r="F116" s="23" t="s">
        <v>109</v>
      </c>
      <c r="G116" s="23" t="s">
        <v>492</v>
      </c>
      <c r="H116" s="32" t="s">
        <v>348</v>
      </c>
      <c r="I116" s="32" t="s">
        <v>586</v>
      </c>
      <c r="J116" s="135">
        <v>80</v>
      </c>
      <c r="K116" s="28">
        <v>0.82499999999999996</v>
      </c>
      <c r="L116" s="77">
        <v>0.9</v>
      </c>
      <c r="Q116" s="106"/>
      <c r="S116" s="21" t="s">
        <v>46</v>
      </c>
      <c r="T116" t="s">
        <v>297</v>
      </c>
      <c r="U116" t="s">
        <v>298</v>
      </c>
      <c r="Y116" t="str">
        <f t="shared" si="18"/>
        <v>Countess of Chester Hospital NHS Foundation Trust</v>
      </c>
      <c r="Z116" s="20" t="s">
        <v>127</v>
      </c>
      <c r="AA116" s="20" t="s">
        <v>127</v>
      </c>
      <c r="AF116" t="b">
        <f t="shared" si="20"/>
        <v>1</v>
      </c>
      <c r="AZ116" t="str">
        <f t="shared" si="19"/>
        <v>Countess Of Chester Hospital NHS Foundation Trust</v>
      </c>
      <c r="BA116" t="b">
        <f t="shared" si="17"/>
        <v>1</v>
      </c>
      <c r="BC116" s="20" t="s">
        <v>332</v>
      </c>
    </row>
    <row r="117" spans="1:55" x14ac:dyDescent="0.25">
      <c r="A117" t="s">
        <v>331</v>
      </c>
      <c r="B117" s="25">
        <v>2020</v>
      </c>
      <c r="C117" s="25" t="s">
        <v>2</v>
      </c>
      <c r="D117" s="25" t="s">
        <v>65</v>
      </c>
      <c r="E117" s="25" t="s">
        <v>108</v>
      </c>
      <c r="F117" s="23" t="s">
        <v>109</v>
      </c>
      <c r="G117" s="23" t="s">
        <v>492</v>
      </c>
      <c r="H117" s="32" t="s">
        <v>348</v>
      </c>
      <c r="I117" s="32" t="s">
        <v>586</v>
      </c>
      <c r="J117" s="135">
        <v>134</v>
      </c>
      <c r="K117" s="28">
        <v>0.94030000000000002</v>
      </c>
      <c r="L117" s="77">
        <v>0.9</v>
      </c>
      <c r="Q117" s="106"/>
      <c r="S117" s="21" t="s">
        <v>46</v>
      </c>
      <c r="T117" t="s">
        <v>307</v>
      </c>
      <c r="U117" t="s">
        <v>308</v>
      </c>
      <c r="Y117" t="str">
        <f t="shared" si="18"/>
        <v>County Durham and Darlington NHS Foundation Trust</v>
      </c>
      <c r="Z117" s="20" t="s">
        <v>129</v>
      </c>
      <c r="AA117" s="20" t="s">
        <v>129</v>
      </c>
      <c r="AF117" t="b">
        <f t="shared" si="20"/>
        <v>1</v>
      </c>
      <c r="AZ117" t="str">
        <f t="shared" si="19"/>
        <v>County Durham and Darlington NHS Foundation Trust</v>
      </c>
      <c r="BA117" t="b">
        <f t="shared" si="17"/>
        <v>1</v>
      </c>
      <c r="BC117" s="20" t="s">
        <v>129</v>
      </c>
    </row>
    <row r="118" spans="1:55" x14ac:dyDescent="0.25">
      <c r="A118" t="s">
        <v>331</v>
      </c>
      <c r="B118" s="25">
        <v>2020</v>
      </c>
      <c r="C118" s="25" t="s">
        <v>3</v>
      </c>
      <c r="D118" s="25" t="s">
        <v>66</v>
      </c>
      <c r="E118" s="25" t="s">
        <v>108</v>
      </c>
      <c r="F118" s="23" t="s">
        <v>109</v>
      </c>
      <c r="G118" s="23" t="s">
        <v>492</v>
      </c>
      <c r="H118" s="32" t="s">
        <v>348</v>
      </c>
      <c r="I118" s="32" t="s">
        <v>586</v>
      </c>
      <c r="J118" s="135">
        <v>132</v>
      </c>
      <c r="K118" s="28">
        <v>0.85606000000000004</v>
      </c>
      <c r="L118" s="77">
        <v>0.9</v>
      </c>
      <c r="Q118" s="106"/>
      <c r="S118" s="21" t="s">
        <v>46</v>
      </c>
      <c r="T118" t="s">
        <v>196</v>
      </c>
      <c r="U118" t="s">
        <v>197</v>
      </c>
      <c r="Y118" t="str">
        <f t="shared" si="18"/>
        <v>Croydon Health Services NHS Trust</v>
      </c>
      <c r="Z118" s="20" t="s">
        <v>131</v>
      </c>
      <c r="AA118" s="20" t="s">
        <v>131</v>
      </c>
      <c r="AF118" t="b">
        <f t="shared" si="20"/>
        <v>1</v>
      </c>
      <c r="AZ118" t="str">
        <f t="shared" si="19"/>
        <v>Croydon Health Services NHS Trust</v>
      </c>
      <c r="BA118" t="b">
        <f t="shared" si="17"/>
        <v>1</v>
      </c>
      <c r="BC118" s="20" t="s">
        <v>131</v>
      </c>
    </row>
    <row r="119" spans="1:55" x14ac:dyDescent="0.25">
      <c r="A119" t="s">
        <v>331</v>
      </c>
      <c r="B119" s="25">
        <v>2021</v>
      </c>
      <c r="C119" s="25" t="s">
        <v>0</v>
      </c>
      <c r="D119" s="25" t="s">
        <v>67</v>
      </c>
      <c r="E119" s="25" t="s">
        <v>108</v>
      </c>
      <c r="F119" s="23" t="s">
        <v>109</v>
      </c>
      <c r="G119" s="23" t="s">
        <v>492</v>
      </c>
      <c r="H119" s="32" t="s">
        <v>348</v>
      </c>
      <c r="I119" s="32" t="s">
        <v>586</v>
      </c>
      <c r="J119" s="135">
        <v>129</v>
      </c>
      <c r="K119" s="28">
        <v>0.84496000000000004</v>
      </c>
      <c r="L119" s="77">
        <v>0.9</v>
      </c>
      <c r="Q119" s="106"/>
      <c r="S119" s="21" t="s">
        <v>46</v>
      </c>
      <c r="T119" t="s">
        <v>198</v>
      </c>
      <c r="U119" t="s">
        <v>199</v>
      </c>
      <c r="Y119" t="str">
        <f t="shared" si="18"/>
        <v>Dartford and Gravesham NHS Trust</v>
      </c>
      <c r="Z119" s="20" t="s">
        <v>133</v>
      </c>
      <c r="AA119" s="20" t="s">
        <v>133</v>
      </c>
      <c r="AF119" t="b">
        <f t="shared" si="20"/>
        <v>1</v>
      </c>
      <c r="AZ119" t="str">
        <f t="shared" si="19"/>
        <v>Dartford and Gravesham NHS Trust</v>
      </c>
      <c r="BA119" t="b">
        <f t="shared" si="17"/>
        <v>1</v>
      </c>
      <c r="BC119" s="20" t="s">
        <v>133</v>
      </c>
    </row>
    <row r="120" spans="1:55" x14ac:dyDescent="0.25">
      <c r="A120" t="s">
        <v>331</v>
      </c>
      <c r="B120" s="25">
        <v>2021</v>
      </c>
      <c r="C120" s="25" t="s">
        <v>1</v>
      </c>
      <c r="D120" s="25" t="s">
        <v>68</v>
      </c>
      <c r="E120" s="25" t="s">
        <v>108</v>
      </c>
      <c r="F120" s="23" t="s">
        <v>109</v>
      </c>
      <c r="G120" s="23" t="s">
        <v>492</v>
      </c>
      <c r="H120" s="32" t="s">
        <v>348</v>
      </c>
      <c r="I120" s="32" t="s">
        <v>586</v>
      </c>
      <c r="J120" s="135">
        <v>187</v>
      </c>
      <c r="K120" s="28">
        <v>0.74865999999999999</v>
      </c>
      <c r="L120" s="77">
        <v>0.9</v>
      </c>
      <c r="Q120" s="106"/>
      <c r="S120" s="21" t="s">
        <v>46</v>
      </c>
      <c r="T120" t="s">
        <v>108</v>
      </c>
      <c r="U120" t="s">
        <v>109</v>
      </c>
      <c r="Y120" t="str">
        <f t="shared" si="18"/>
        <v>Doncaster and Bassetlaw Teaching Hospitals NHS Foundation Trust</v>
      </c>
      <c r="Z120" s="20" t="s">
        <v>135</v>
      </c>
      <c r="AA120" s="20" t="s">
        <v>135</v>
      </c>
      <c r="AF120" t="b">
        <f t="shared" si="20"/>
        <v>1</v>
      </c>
      <c r="AZ120" t="str">
        <f t="shared" si="19"/>
        <v>Doncaster and Bassetlaw Teaching Hospitals NHS Foundation Trust</v>
      </c>
      <c r="BA120" t="b">
        <f t="shared" si="17"/>
        <v>1</v>
      </c>
      <c r="BC120" s="20" t="s">
        <v>135</v>
      </c>
    </row>
    <row r="121" spans="1:55" x14ac:dyDescent="0.25">
      <c r="A121" t="s">
        <v>331</v>
      </c>
      <c r="B121" s="25">
        <v>2021</v>
      </c>
      <c r="C121" s="25" t="s">
        <v>2</v>
      </c>
      <c r="D121" s="25" t="s">
        <v>69</v>
      </c>
      <c r="E121" s="25" t="s">
        <v>108</v>
      </c>
      <c r="F121" s="23" t="s">
        <v>109</v>
      </c>
      <c r="G121" s="23" t="s">
        <v>492</v>
      </c>
      <c r="H121" s="32" t="s">
        <v>348</v>
      </c>
      <c r="I121" s="32" t="s">
        <v>586</v>
      </c>
      <c r="J121" s="135">
        <v>171</v>
      </c>
      <c r="K121" s="28">
        <v>0.76022999999999996</v>
      </c>
      <c r="L121" s="77">
        <v>0.9</v>
      </c>
      <c r="Q121" s="106"/>
      <c r="S121" s="21" t="s">
        <v>46</v>
      </c>
      <c r="T121" t="s">
        <v>315</v>
      </c>
      <c r="U121" t="s">
        <v>316</v>
      </c>
      <c r="Y121" t="str">
        <f t="shared" si="18"/>
        <v>Dorset County Hospital NHS Foundation Trust</v>
      </c>
      <c r="Z121" s="20" t="s">
        <v>137</v>
      </c>
      <c r="AA121" s="20" t="s">
        <v>137</v>
      </c>
      <c r="AF121" t="b">
        <f t="shared" si="20"/>
        <v>1</v>
      </c>
      <c r="AZ121" t="str">
        <f t="shared" si="19"/>
        <v>Dorset County Hospital NHS Foundation Trust</v>
      </c>
      <c r="BA121" t="b">
        <f t="shared" si="17"/>
        <v>1</v>
      </c>
      <c r="BC121" s="20" t="s">
        <v>137</v>
      </c>
    </row>
    <row r="122" spans="1:55" x14ac:dyDescent="0.25">
      <c r="A122" t="s">
        <v>331</v>
      </c>
      <c r="B122" s="25">
        <v>2021</v>
      </c>
      <c r="C122" s="25" t="s">
        <v>3</v>
      </c>
      <c r="D122" s="25" t="s">
        <v>70</v>
      </c>
      <c r="E122" s="25" t="s">
        <v>108</v>
      </c>
      <c r="F122" s="23" t="s">
        <v>109</v>
      </c>
      <c r="G122" s="23" t="s">
        <v>492</v>
      </c>
      <c r="H122" s="32" t="s">
        <v>348</v>
      </c>
      <c r="I122" s="32" t="s">
        <v>586</v>
      </c>
      <c r="J122" s="135">
        <v>136</v>
      </c>
      <c r="K122" s="28">
        <v>0.83823999999999999</v>
      </c>
      <c r="L122" s="77">
        <v>0.9</v>
      </c>
      <c r="Q122" s="106"/>
      <c r="S122" s="21" t="s">
        <v>46</v>
      </c>
      <c r="T122" t="s">
        <v>164</v>
      </c>
      <c r="U122" t="s">
        <v>165</v>
      </c>
      <c r="Y122" t="str">
        <f t="shared" si="18"/>
        <v>Dudley Group NHS Foundation Trust</v>
      </c>
      <c r="Z122" s="20" t="s">
        <v>333</v>
      </c>
      <c r="AA122" s="20" t="s">
        <v>333</v>
      </c>
      <c r="AF122" t="b">
        <f t="shared" si="20"/>
        <v>1</v>
      </c>
      <c r="AZ122" t="str">
        <f t="shared" si="19"/>
        <v>Dudley Group NHS Foundation Trust</v>
      </c>
      <c r="BA122" t="b">
        <f t="shared" si="17"/>
        <v>1</v>
      </c>
      <c r="BC122" s="20" t="s">
        <v>333</v>
      </c>
    </row>
    <row r="123" spans="1:55" x14ac:dyDescent="0.25">
      <c r="A123" t="s">
        <v>331</v>
      </c>
      <c r="B123" s="25">
        <v>2022</v>
      </c>
      <c r="C123" s="25" t="s">
        <v>0</v>
      </c>
      <c r="D123" s="25" t="s">
        <v>71</v>
      </c>
      <c r="E123" s="25" t="s">
        <v>108</v>
      </c>
      <c r="F123" s="23" t="s">
        <v>109</v>
      </c>
      <c r="G123" s="23" t="s">
        <v>492</v>
      </c>
      <c r="H123" s="32" t="s">
        <v>348</v>
      </c>
      <c r="I123" s="32" t="s">
        <v>586</v>
      </c>
      <c r="J123" s="135">
        <v>159</v>
      </c>
      <c r="K123" s="28">
        <v>0.77358000000000005</v>
      </c>
      <c r="L123" s="77">
        <v>0.9</v>
      </c>
      <c r="Q123" s="106"/>
      <c r="S123" s="21" t="s">
        <v>46</v>
      </c>
      <c r="T123" t="s">
        <v>98</v>
      </c>
      <c r="U123" t="s">
        <v>99</v>
      </c>
      <c r="Y123" t="str">
        <f t="shared" si="18"/>
        <v>East and North Hertfordshire NHS Trust</v>
      </c>
      <c r="Z123" s="20" t="s">
        <v>149</v>
      </c>
      <c r="AA123" s="20" t="s">
        <v>149</v>
      </c>
      <c r="AF123" t="b">
        <f t="shared" si="20"/>
        <v>1</v>
      </c>
      <c r="AZ123" t="str">
        <f t="shared" si="19"/>
        <v>East and North Hertfordshire NHS Trust</v>
      </c>
      <c r="BA123" t="b">
        <f t="shared" si="17"/>
        <v>1</v>
      </c>
      <c r="BC123" s="20" t="s">
        <v>149</v>
      </c>
    </row>
    <row r="124" spans="1:55" x14ac:dyDescent="0.25">
      <c r="A124" t="s">
        <v>331</v>
      </c>
      <c r="B124" s="25">
        <v>2022</v>
      </c>
      <c r="C124" s="25" t="s">
        <v>1</v>
      </c>
      <c r="D124" s="25" t="s">
        <v>72</v>
      </c>
      <c r="E124" s="25" t="s">
        <v>108</v>
      </c>
      <c r="F124" s="23" t="s">
        <v>109</v>
      </c>
      <c r="G124" s="23" t="s">
        <v>492</v>
      </c>
      <c r="H124" s="32" t="s">
        <v>348</v>
      </c>
      <c r="I124" s="32" t="s">
        <v>586</v>
      </c>
      <c r="J124" s="135">
        <v>153</v>
      </c>
      <c r="K124" s="28">
        <v>0.75817000000000001</v>
      </c>
      <c r="L124" s="77">
        <v>0.9</v>
      </c>
      <c r="Q124" s="106"/>
      <c r="S124" s="21" t="s">
        <v>46</v>
      </c>
      <c r="T124" t="s">
        <v>266</v>
      </c>
      <c r="U124" t="s">
        <v>338</v>
      </c>
      <c r="Y124" t="str">
        <f t="shared" si="18"/>
        <v>East Cheshire NHS Trust</v>
      </c>
      <c r="Z124" s="20" t="s">
        <v>139</v>
      </c>
      <c r="AA124" s="20" t="s">
        <v>139</v>
      </c>
      <c r="AF124" t="b">
        <f t="shared" si="20"/>
        <v>1</v>
      </c>
      <c r="AZ124" t="str">
        <f t="shared" si="19"/>
        <v>East Cheshire NHS Trust</v>
      </c>
      <c r="BA124" t="b">
        <f t="shared" si="17"/>
        <v>1</v>
      </c>
      <c r="BC124" s="20" t="s">
        <v>139</v>
      </c>
    </row>
    <row r="125" spans="1:55" x14ac:dyDescent="0.25">
      <c r="A125" t="s">
        <v>331</v>
      </c>
      <c r="B125" s="25">
        <v>2022</v>
      </c>
      <c r="C125" s="25" t="s">
        <v>2</v>
      </c>
      <c r="D125" s="25" t="s">
        <v>73</v>
      </c>
      <c r="E125" s="25" t="s">
        <v>108</v>
      </c>
      <c r="F125" s="23" t="s">
        <v>109</v>
      </c>
      <c r="G125" s="23" t="s">
        <v>492</v>
      </c>
      <c r="H125" s="32" t="s">
        <v>348</v>
      </c>
      <c r="I125" s="32" t="s">
        <v>586</v>
      </c>
      <c r="J125" s="135">
        <v>159</v>
      </c>
      <c r="K125" s="28">
        <v>0.75471999999999995</v>
      </c>
      <c r="L125" s="77">
        <v>0.9</v>
      </c>
      <c r="Q125" s="106"/>
      <c r="S125" s="21" t="s">
        <v>46</v>
      </c>
      <c r="T125" t="s">
        <v>240</v>
      </c>
      <c r="U125" t="s">
        <v>241</v>
      </c>
      <c r="Y125" t="str">
        <f t="shared" si="18"/>
        <v>East Kent Hospitals University NHS Foundation Trust</v>
      </c>
      <c r="Z125" s="20" t="s">
        <v>141</v>
      </c>
      <c r="AA125" s="20" t="s">
        <v>141</v>
      </c>
      <c r="AF125" t="b">
        <f t="shared" si="20"/>
        <v>1</v>
      </c>
      <c r="AZ125" t="str">
        <f t="shared" si="19"/>
        <v>East Kent Hospitals University NHS Foundation Trust</v>
      </c>
      <c r="BA125" t="b">
        <f t="shared" si="17"/>
        <v>1</v>
      </c>
      <c r="BC125" s="20" t="s">
        <v>141</v>
      </c>
    </row>
    <row r="126" spans="1:55" x14ac:dyDescent="0.25">
      <c r="A126" t="s">
        <v>331</v>
      </c>
      <c r="B126" s="25">
        <v>2022</v>
      </c>
      <c r="C126" s="25" t="s">
        <v>3</v>
      </c>
      <c r="D126" s="25" t="s">
        <v>493</v>
      </c>
      <c r="E126" s="25" t="s">
        <v>108</v>
      </c>
      <c r="F126" s="23" t="s">
        <v>109</v>
      </c>
      <c r="G126" s="23" t="s">
        <v>492</v>
      </c>
      <c r="H126" s="32" t="s">
        <v>348</v>
      </c>
      <c r="I126" s="32" t="s">
        <v>586</v>
      </c>
      <c r="J126" s="135">
        <v>185</v>
      </c>
      <c r="K126" s="28">
        <v>0.76756999999999997</v>
      </c>
      <c r="L126" s="77">
        <v>0.9</v>
      </c>
      <c r="Q126" s="106"/>
      <c r="S126" s="21" t="s">
        <v>46</v>
      </c>
      <c r="T126" t="s">
        <v>204</v>
      </c>
      <c r="U126" t="s">
        <v>205</v>
      </c>
      <c r="Y126" t="str">
        <f t="shared" si="18"/>
        <v>East Lancashire Hospitals NHS Trust</v>
      </c>
      <c r="Z126" s="20" t="s">
        <v>143</v>
      </c>
      <c r="AA126" s="20" t="s">
        <v>143</v>
      </c>
      <c r="AF126" t="b">
        <f t="shared" si="20"/>
        <v>1</v>
      </c>
      <c r="AZ126" t="str">
        <f t="shared" si="19"/>
        <v>East Lancashire Hospitals NHS Trust</v>
      </c>
      <c r="BA126" t="b">
        <f t="shared" si="17"/>
        <v>1</v>
      </c>
      <c r="BC126" s="20" t="s">
        <v>143</v>
      </c>
    </row>
    <row r="127" spans="1:55" x14ac:dyDescent="0.25">
      <c r="A127" t="s">
        <v>331</v>
      </c>
      <c r="B127" s="25">
        <v>2023</v>
      </c>
      <c r="C127" s="25" t="s">
        <v>0</v>
      </c>
      <c r="D127" s="25" t="s">
        <v>537</v>
      </c>
      <c r="E127" s="25" t="s">
        <v>108</v>
      </c>
      <c r="F127" s="23" t="s">
        <v>109</v>
      </c>
      <c r="G127" s="23" t="s">
        <v>492</v>
      </c>
      <c r="H127" s="32" t="s">
        <v>348</v>
      </c>
      <c r="I127" s="32" t="s">
        <v>586</v>
      </c>
      <c r="J127" s="135">
        <v>184</v>
      </c>
      <c r="K127" s="28">
        <v>0.73912999999999995</v>
      </c>
      <c r="L127" s="77">
        <v>0.9</v>
      </c>
      <c r="Q127" s="106"/>
      <c r="S127" s="21" t="s">
        <v>46</v>
      </c>
      <c r="T127" t="s">
        <v>144</v>
      </c>
      <c r="U127" t="s">
        <v>145</v>
      </c>
      <c r="Y127" t="str">
        <f t="shared" si="18"/>
        <v>East Suffolk and North Essex NHS Foundation Trust</v>
      </c>
      <c r="Z127" s="20" t="s">
        <v>145</v>
      </c>
      <c r="AA127" s="20" t="s">
        <v>145</v>
      </c>
      <c r="AF127" t="b">
        <f t="shared" si="20"/>
        <v>1</v>
      </c>
      <c r="AZ127" t="str">
        <f t="shared" si="19"/>
        <v>East Suffolk and North Essex NHS Foundation Trust</v>
      </c>
      <c r="BA127" t="b">
        <f t="shared" si="17"/>
        <v>1</v>
      </c>
      <c r="BC127" s="20" t="s">
        <v>145</v>
      </c>
    </row>
    <row r="128" spans="1:55" x14ac:dyDescent="0.25">
      <c r="A128" t="s">
        <v>331</v>
      </c>
      <c r="B128" s="25">
        <v>2018</v>
      </c>
      <c r="C128" s="25" t="s">
        <v>0</v>
      </c>
      <c r="D128" s="25" t="s">
        <v>54</v>
      </c>
      <c r="E128" s="25" t="s">
        <v>110</v>
      </c>
      <c r="F128" s="23" t="s">
        <v>111</v>
      </c>
      <c r="G128" s="23" t="s">
        <v>492</v>
      </c>
      <c r="H128" s="32" t="s">
        <v>351</v>
      </c>
      <c r="I128" s="32" t="s">
        <v>586</v>
      </c>
      <c r="J128" s="135">
        <v>55</v>
      </c>
      <c r="K128" s="28">
        <v>0.78181999999999996</v>
      </c>
      <c r="L128" s="77">
        <v>0.9</v>
      </c>
      <c r="Q128" s="106"/>
      <c r="S128" s="21" t="s">
        <v>46</v>
      </c>
      <c r="T128" t="s">
        <v>150</v>
      </c>
      <c r="U128" t="s">
        <v>151</v>
      </c>
      <c r="Y128" t="str">
        <f t="shared" si="18"/>
        <v>East Sussex Healthcare NHS Trust</v>
      </c>
      <c r="Z128" s="20" t="s">
        <v>147</v>
      </c>
      <c r="AA128" s="20" t="s">
        <v>147</v>
      </c>
      <c r="AF128" t="b">
        <f t="shared" si="20"/>
        <v>1</v>
      </c>
      <c r="AZ128" t="str">
        <f t="shared" si="19"/>
        <v>East Sussex Healthcare NHS Trust</v>
      </c>
      <c r="BA128" t="b">
        <f t="shared" si="17"/>
        <v>1</v>
      </c>
      <c r="BC128" s="20" t="s">
        <v>147</v>
      </c>
    </row>
    <row r="129" spans="1:55" x14ac:dyDescent="0.25">
      <c r="A129" t="s">
        <v>331</v>
      </c>
      <c r="B129" s="25">
        <v>2018</v>
      </c>
      <c r="C129" s="25" t="s">
        <v>1</v>
      </c>
      <c r="D129" s="25" t="s">
        <v>56</v>
      </c>
      <c r="E129" s="25" t="s">
        <v>110</v>
      </c>
      <c r="F129" s="23" t="s">
        <v>111</v>
      </c>
      <c r="G129" s="23" t="s">
        <v>492</v>
      </c>
      <c r="H129" s="32" t="s">
        <v>351</v>
      </c>
      <c r="I129" s="32" t="s">
        <v>586</v>
      </c>
      <c r="J129" s="135">
        <v>61</v>
      </c>
      <c r="K129" s="28">
        <v>0.77049000000000001</v>
      </c>
      <c r="L129" s="77">
        <v>0.9</v>
      </c>
      <c r="Q129" s="106"/>
      <c r="S129" s="21" t="s">
        <v>46</v>
      </c>
      <c r="T129" t="s">
        <v>232</v>
      </c>
      <c r="U129" t="s">
        <v>233</v>
      </c>
      <c r="Y129" t="str">
        <f t="shared" si="18"/>
        <v>Frimley Health NHS Foundation Trust</v>
      </c>
      <c r="Z129" s="20" t="s">
        <v>151</v>
      </c>
      <c r="AA129" s="20" t="s">
        <v>151</v>
      </c>
      <c r="AF129" t="b">
        <f t="shared" si="20"/>
        <v>1</v>
      </c>
      <c r="AZ129" t="str">
        <f t="shared" si="19"/>
        <v>Frimley Health NHS Foundation Trust</v>
      </c>
      <c r="BA129" t="b">
        <f t="shared" si="17"/>
        <v>1</v>
      </c>
      <c r="BC129" s="20" t="s">
        <v>151</v>
      </c>
    </row>
    <row r="130" spans="1:55" x14ac:dyDescent="0.25">
      <c r="A130" t="s">
        <v>331</v>
      </c>
      <c r="B130" s="25">
        <v>2018</v>
      </c>
      <c r="C130" s="25" t="s">
        <v>2</v>
      </c>
      <c r="D130" s="25" t="s">
        <v>57</v>
      </c>
      <c r="E130" s="25" t="s">
        <v>110</v>
      </c>
      <c r="F130" s="23" t="s">
        <v>111</v>
      </c>
      <c r="G130" s="23" t="s">
        <v>492</v>
      </c>
      <c r="H130" s="32" t="s">
        <v>351</v>
      </c>
      <c r="I130" s="32" t="s">
        <v>586</v>
      </c>
      <c r="J130" s="135">
        <v>63</v>
      </c>
      <c r="K130" s="28">
        <v>0.79364999999999997</v>
      </c>
      <c r="L130" s="77">
        <v>0.9</v>
      </c>
      <c r="Q130" s="106"/>
      <c r="S130" s="21" t="s">
        <v>46</v>
      </c>
      <c r="T130" t="s">
        <v>186</v>
      </c>
      <c r="U130" t="s">
        <v>187</v>
      </c>
      <c r="Y130" t="str">
        <f t="shared" si="18"/>
        <v>Gateshead Health NHS Foundation Trust</v>
      </c>
      <c r="Z130" s="20" t="s">
        <v>153</v>
      </c>
      <c r="AA130" s="20" t="s">
        <v>153</v>
      </c>
      <c r="AF130" t="b">
        <f t="shared" si="20"/>
        <v>1</v>
      </c>
      <c r="AZ130" t="str">
        <f t="shared" si="19"/>
        <v>Gateshead Health NHS Foundation Trust</v>
      </c>
      <c r="BA130" t="b">
        <f t="shared" si="17"/>
        <v>1</v>
      </c>
      <c r="BC130" s="20" t="s">
        <v>153</v>
      </c>
    </row>
    <row r="131" spans="1:55" x14ac:dyDescent="0.25">
      <c r="A131" t="s">
        <v>331</v>
      </c>
      <c r="B131" s="25">
        <v>2018</v>
      </c>
      <c r="C131" s="25" t="s">
        <v>3</v>
      </c>
      <c r="D131" s="25" t="s">
        <v>58</v>
      </c>
      <c r="E131" s="25" t="s">
        <v>110</v>
      </c>
      <c r="F131" s="23" t="s">
        <v>111</v>
      </c>
      <c r="G131" s="23" t="s">
        <v>492</v>
      </c>
      <c r="H131" s="32" t="s">
        <v>351</v>
      </c>
      <c r="I131" s="32" t="s">
        <v>586</v>
      </c>
      <c r="J131" s="135">
        <v>52</v>
      </c>
      <c r="K131" s="28">
        <v>0.78846000000000005</v>
      </c>
      <c r="L131" s="77">
        <v>0.9</v>
      </c>
      <c r="Q131" s="106"/>
      <c r="S131" s="21" t="s">
        <v>46</v>
      </c>
      <c r="T131" t="s">
        <v>102</v>
      </c>
      <c r="U131" t="s">
        <v>103</v>
      </c>
      <c r="Y131" t="str">
        <f t="shared" si="18"/>
        <v>George Eliot Hospital NHS Trust</v>
      </c>
      <c r="Z131" s="20" t="s">
        <v>155</v>
      </c>
      <c r="AA131" s="20" t="s">
        <v>155</v>
      </c>
      <c r="AF131" t="b">
        <f t="shared" si="20"/>
        <v>1</v>
      </c>
      <c r="AZ131" t="str">
        <f t="shared" si="19"/>
        <v>George Eliot Hospital NHS Trust</v>
      </c>
      <c r="BA131" t="b">
        <f t="shared" si="17"/>
        <v>1</v>
      </c>
      <c r="BC131" s="20" t="s">
        <v>155</v>
      </c>
    </row>
    <row r="132" spans="1:55" x14ac:dyDescent="0.25">
      <c r="A132" t="s">
        <v>331</v>
      </c>
      <c r="B132" s="25">
        <v>2019</v>
      </c>
      <c r="C132" s="25" t="s">
        <v>0</v>
      </c>
      <c r="D132" s="25" t="s">
        <v>59</v>
      </c>
      <c r="E132" s="25" t="s">
        <v>110</v>
      </c>
      <c r="F132" s="23" t="s">
        <v>111</v>
      </c>
      <c r="G132" s="23" t="s">
        <v>492</v>
      </c>
      <c r="H132" s="32" t="s">
        <v>351</v>
      </c>
      <c r="I132" s="32" t="s">
        <v>586</v>
      </c>
      <c r="J132" s="135">
        <v>54</v>
      </c>
      <c r="K132" s="28">
        <v>1</v>
      </c>
      <c r="L132" s="77">
        <v>0.9</v>
      </c>
      <c r="Q132" s="106"/>
      <c r="S132" s="21" t="s">
        <v>46</v>
      </c>
      <c r="T132" t="s">
        <v>104</v>
      </c>
      <c r="U132" t="s">
        <v>105</v>
      </c>
      <c r="Y132" t="str">
        <f t="shared" si="18"/>
        <v>Gloucestershire Hospitals NHS Foundation Trust</v>
      </c>
      <c r="Z132" s="20" t="s">
        <v>157</v>
      </c>
      <c r="AA132" s="20" t="s">
        <v>157</v>
      </c>
      <c r="AF132" t="b">
        <f t="shared" si="20"/>
        <v>1</v>
      </c>
      <c r="AZ132" t="str">
        <f t="shared" si="19"/>
        <v>Gloucestershire Hospitals NHS Foundation Trust</v>
      </c>
      <c r="BA132" t="b">
        <f t="shared" ref="BA132:BA163" si="21">AZ132=BC132</f>
        <v>1</v>
      </c>
      <c r="BC132" s="20" t="s">
        <v>157</v>
      </c>
    </row>
    <row r="133" spans="1:55" x14ac:dyDescent="0.25">
      <c r="A133" t="s">
        <v>331</v>
      </c>
      <c r="B133" s="25">
        <v>2019</v>
      </c>
      <c r="C133" s="25" t="s">
        <v>1</v>
      </c>
      <c r="D133" s="25" t="s">
        <v>60</v>
      </c>
      <c r="E133" s="25" t="s">
        <v>110</v>
      </c>
      <c r="F133" s="23" t="s">
        <v>111</v>
      </c>
      <c r="G133" s="23" t="s">
        <v>492</v>
      </c>
      <c r="H133" s="32" t="s">
        <v>351</v>
      </c>
      <c r="I133" s="32" t="s">
        <v>586</v>
      </c>
      <c r="J133" s="135">
        <v>49</v>
      </c>
      <c r="K133" s="28">
        <v>0.83672999999999997</v>
      </c>
      <c r="L133" s="77">
        <v>0.9</v>
      </c>
      <c r="Q133" s="106"/>
      <c r="S133" s="21" t="s">
        <v>46</v>
      </c>
      <c r="T133" t="s">
        <v>267</v>
      </c>
      <c r="U133" t="s">
        <v>339</v>
      </c>
      <c r="Y133" t="str">
        <f t="shared" ref="Y133:Y164" si="22">VLOOKUP(Z133,U:U, 1, 0)</f>
        <v>Great Western Hospitals NHS Foundation Trust</v>
      </c>
      <c r="Z133" s="20" t="s">
        <v>159</v>
      </c>
      <c r="AA133" s="20" t="s">
        <v>159</v>
      </c>
      <c r="AF133" t="b">
        <f t="shared" si="20"/>
        <v>1</v>
      </c>
      <c r="AZ133" t="str">
        <f t="shared" si="19"/>
        <v>Great Western Hospitals NHS Foundation Trust</v>
      </c>
      <c r="BA133" t="b">
        <f t="shared" si="21"/>
        <v>1</v>
      </c>
      <c r="BC133" s="20" t="s">
        <v>159</v>
      </c>
    </row>
    <row r="134" spans="1:55" x14ac:dyDescent="0.25">
      <c r="A134" t="s">
        <v>331</v>
      </c>
      <c r="B134" s="25">
        <v>2019</v>
      </c>
      <c r="C134" s="25" t="s">
        <v>2</v>
      </c>
      <c r="D134" s="25" t="s">
        <v>61</v>
      </c>
      <c r="E134" s="25" t="s">
        <v>110</v>
      </c>
      <c r="F134" s="23" t="s">
        <v>111</v>
      </c>
      <c r="G134" s="23" t="s">
        <v>492</v>
      </c>
      <c r="H134" s="32" t="s">
        <v>351</v>
      </c>
      <c r="I134" s="32" t="s">
        <v>586</v>
      </c>
      <c r="J134" s="135">
        <v>62</v>
      </c>
      <c r="K134" s="28">
        <v>0.90322999999999998</v>
      </c>
      <c r="L134" s="77">
        <v>0.9</v>
      </c>
      <c r="Q134" s="106"/>
      <c r="S134" s="21" t="s">
        <v>46</v>
      </c>
      <c r="T134" t="s">
        <v>124</v>
      </c>
      <c r="U134" t="s">
        <v>125</v>
      </c>
      <c r="Y134" t="str">
        <f t="shared" si="22"/>
        <v>Guys and St Thomas NHS Foundation Trust</v>
      </c>
      <c r="Z134" s="20" t="s">
        <v>161</v>
      </c>
      <c r="AA134" s="20" t="s">
        <v>161</v>
      </c>
      <c r="AF134" t="b">
        <f t="shared" si="20"/>
        <v>1</v>
      </c>
      <c r="AZ134" t="str">
        <f t="shared" si="19"/>
        <v>Guys and St Thomas NHS Foundation Trust</v>
      </c>
      <c r="BA134" t="b">
        <f t="shared" si="21"/>
        <v>1</v>
      </c>
      <c r="BC134" s="20" t="s">
        <v>161</v>
      </c>
    </row>
    <row r="135" spans="1:55" x14ac:dyDescent="0.25">
      <c r="A135" t="s">
        <v>331</v>
      </c>
      <c r="B135" s="25">
        <v>2019</v>
      </c>
      <c r="C135" s="25" t="s">
        <v>3</v>
      </c>
      <c r="D135" s="25" t="s">
        <v>62</v>
      </c>
      <c r="E135" s="25" t="s">
        <v>110</v>
      </c>
      <c r="F135" s="23" t="s">
        <v>111</v>
      </c>
      <c r="G135" s="23" t="s">
        <v>492</v>
      </c>
      <c r="H135" s="32" t="s">
        <v>351</v>
      </c>
      <c r="I135" s="32" t="s">
        <v>586</v>
      </c>
      <c r="J135" s="135">
        <v>43</v>
      </c>
      <c r="K135" s="28">
        <v>0.95348999999999995</v>
      </c>
      <c r="L135" s="77">
        <v>0.9</v>
      </c>
      <c r="Q135" s="106"/>
      <c r="S135" s="21" t="s">
        <v>46</v>
      </c>
      <c r="T135" t="s">
        <v>216</v>
      </c>
      <c r="U135" t="s">
        <v>217</v>
      </c>
      <c r="Y135" t="str">
        <f t="shared" si="22"/>
        <v>Hampshire Hospitals NHS Foundation Trust</v>
      </c>
      <c r="Z135" s="20" t="s">
        <v>163</v>
      </c>
      <c r="AA135" s="20" t="s">
        <v>163</v>
      </c>
      <c r="AF135" t="b">
        <f t="shared" si="20"/>
        <v>1</v>
      </c>
      <c r="AZ135" t="str">
        <f t="shared" si="19"/>
        <v>Hampshire Hospitals NHS Foundation Trust</v>
      </c>
      <c r="BA135" t="b">
        <f t="shared" si="21"/>
        <v>1</v>
      </c>
      <c r="BC135" s="20" t="s">
        <v>163</v>
      </c>
    </row>
    <row r="136" spans="1:55" x14ac:dyDescent="0.25">
      <c r="A136" t="s">
        <v>331</v>
      </c>
      <c r="B136" s="25">
        <v>2020</v>
      </c>
      <c r="C136" s="25" t="s">
        <v>0</v>
      </c>
      <c r="D136" s="25" t="s">
        <v>63</v>
      </c>
      <c r="E136" s="25" t="s">
        <v>110</v>
      </c>
      <c r="F136" s="23" t="s">
        <v>111</v>
      </c>
      <c r="G136" s="23" t="s">
        <v>492</v>
      </c>
      <c r="H136" s="32" t="s">
        <v>351</v>
      </c>
      <c r="I136" s="32" t="s">
        <v>586</v>
      </c>
      <c r="J136" s="135">
        <v>46</v>
      </c>
      <c r="K136" s="28">
        <v>0.78261000000000003</v>
      </c>
      <c r="L136" s="77">
        <v>0.9</v>
      </c>
      <c r="Q136" s="106"/>
      <c r="S136" s="21" t="s">
        <v>46</v>
      </c>
      <c r="T136" t="s">
        <v>172</v>
      </c>
      <c r="U136" t="s">
        <v>173</v>
      </c>
      <c r="Y136" t="str">
        <f t="shared" si="22"/>
        <v>Harrogate and District NHS Foundation Trust</v>
      </c>
      <c r="Z136" s="20" t="s">
        <v>165</v>
      </c>
      <c r="AA136" s="20" t="s">
        <v>165</v>
      </c>
      <c r="AF136" t="b">
        <f t="shared" si="20"/>
        <v>1</v>
      </c>
      <c r="AZ136" t="str">
        <f t="shared" si="19"/>
        <v>Harrogate and District NHS Foundation Trust</v>
      </c>
      <c r="BA136" t="b">
        <f t="shared" si="21"/>
        <v>1</v>
      </c>
      <c r="BC136" s="20" t="s">
        <v>165</v>
      </c>
    </row>
    <row r="137" spans="1:55" x14ac:dyDescent="0.25">
      <c r="A137" t="s">
        <v>331</v>
      </c>
      <c r="B137" s="25">
        <v>2020</v>
      </c>
      <c r="C137" s="25" t="s">
        <v>1</v>
      </c>
      <c r="D137" s="25" t="s">
        <v>64</v>
      </c>
      <c r="E137" s="25" t="s">
        <v>110</v>
      </c>
      <c r="F137" s="23" t="s">
        <v>111</v>
      </c>
      <c r="G137" s="23" t="s">
        <v>492</v>
      </c>
      <c r="H137" s="32" t="s">
        <v>351</v>
      </c>
      <c r="I137" s="32" t="s">
        <v>586</v>
      </c>
      <c r="J137" s="135">
        <v>26</v>
      </c>
      <c r="K137" s="28">
        <v>0.80769000000000002</v>
      </c>
      <c r="L137" s="77">
        <v>0.9</v>
      </c>
      <c r="Q137" s="106"/>
      <c r="S137" s="21" t="s">
        <v>46</v>
      </c>
      <c r="T137" t="s">
        <v>303</v>
      </c>
      <c r="U137" t="s">
        <v>304</v>
      </c>
      <c r="Y137" t="str">
        <f t="shared" si="22"/>
        <v>Hillingdon Hospitals NHS Foundation Trust</v>
      </c>
      <c r="Z137" s="20" t="s">
        <v>334</v>
      </c>
      <c r="AA137" s="20" t="s">
        <v>334</v>
      </c>
      <c r="AF137" t="b">
        <f t="shared" si="20"/>
        <v>1</v>
      </c>
      <c r="AZ137" t="str">
        <f t="shared" si="19"/>
        <v>Hillingdon Hospitals NHS Foundation Trust</v>
      </c>
      <c r="BA137" t="b">
        <f t="shared" si="21"/>
        <v>1</v>
      </c>
      <c r="BC137" s="20" t="s">
        <v>334</v>
      </c>
    </row>
    <row r="138" spans="1:55" x14ac:dyDescent="0.25">
      <c r="A138" t="s">
        <v>331</v>
      </c>
      <c r="B138" s="25">
        <v>2020</v>
      </c>
      <c r="C138" s="25" t="s">
        <v>2</v>
      </c>
      <c r="D138" s="25" t="s">
        <v>65</v>
      </c>
      <c r="E138" s="25" t="s">
        <v>110</v>
      </c>
      <c r="F138" s="23" t="s">
        <v>111</v>
      </c>
      <c r="G138" s="23" t="s">
        <v>492</v>
      </c>
      <c r="H138" s="32" t="s">
        <v>351</v>
      </c>
      <c r="I138" s="32" t="s">
        <v>586</v>
      </c>
      <c r="J138" s="135">
        <v>56</v>
      </c>
      <c r="K138" s="28">
        <v>0.875</v>
      </c>
      <c r="L138" s="77">
        <v>0.9</v>
      </c>
      <c r="Q138" s="106"/>
      <c r="S138" s="21" t="s">
        <v>46</v>
      </c>
      <c r="T138" t="s">
        <v>120</v>
      </c>
      <c r="U138" t="s">
        <v>121</v>
      </c>
      <c r="Y138" t="str">
        <f t="shared" si="22"/>
        <v>Hull University Teaching Hospitals NHS Trust</v>
      </c>
      <c r="Z138" s="20" t="s">
        <v>167</v>
      </c>
      <c r="AA138" s="20" t="s">
        <v>167</v>
      </c>
      <c r="AF138" t="b">
        <f t="shared" si="20"/>
        <v>1</v>
      </c>
      <c r="AZ138" t="str">
        <f t="shared" si="19"/>
        <v>Hull University Teaching Hospitals NHS Trust</v>
      </c>
      <c r="BA138" t="b">
        <f t="shared" si="21"/>
        <v>1</v>
      </c>
      <c r="BC138" s="20" t="s">
        <v>167</v>
      </c>
    </row>
    <row r="139" spans="1:55" x14ac:dyDescent="0.25">
      <c r="A139" t="s">
        <v>331</v>
      </c>
      <c r="B139" s="25">
        <v>2020</v>
      </c>
      <c r="C139" s="25" t="s">
        <v>3</v>
      </c>
      <c r="D139" s="25" t="s">
        <v>66</v>
      </c>
      <c r="E139" s="25" t="s">
        <v>110</v>
      </c>
      <c r="F139" s="23" t="s">
        <v>111</v>
      </c>
      <c r="G139" s="23" t="s">
        <v>492</v>
      </c>
      <c r="H139" s="32" t="s">
        <v>351</v>
      </c>
      <c r="I139" s="32" t="s">
        <v>586</v>
      </c>
      <c r="J139" s="135">
        <v>55</v>
      </c>
      <c r="K139" s="28">
        <v>0.85455000000000003</v>
      </c>
      <c r="L139" s="77">
        <v>0.9</v>
      </c>
      <c r="Q139" s="106"/>
      <c r="S139" s="21" t="s">
        <v>46</v>
      </c>
      <c r="T139" t="s">
        <v>250</v>
      </c>
      <c r="U139" t="s">
        <v>251</v>
      </c>
      <c r="Y139" t="str">
        <f t="shared" si="22"/>
        <v>Imperial College Healthcare NHS Trust</v>
      </c>
      <c r="Z139" s="20" t="s">
        <v>169</v>
      </c>
      <c r="AA139" s="20" t="s">
        <v>169</v>
      </c>
      <c r="AF139" t="b">
        <f t="shared" si="20"/>
        <v>1</v>
      </c>
      <c r="AZ139" t="str">
        <f t="shared" si="19"/>
        <v>Imperial College Healthcare NHS Trust</v>
      </c>
      <c r="BA139" t="b">
        <f t="shared" si="21"/>
        <v>1</v>
      </c>
      <c r="BC139" s="20" t="s">
        <v>169</v>
      </c>
    </row>
    <row r="140" spans="1:55" x14ac:dyDescent="0.25">
      <c r="A140" t="s">
        <v>331</v>
      </c>
      <c r="B140" s="25">
        <v>2021</v>
      </c>
      <c r="C140" s="25" t="s">
        <v>0</v>
      </c>
      <c r="D140" s="25" t="s">
        <v>67</v>
      </c>
      <c r="E140" s="25" t="s">
        <v>110</v>
      </c>
      <c r="F140" s="23" t="s">
        <v>111</v>
      </c>
      <c r="G140" s="23" t="s">
        <v>492</v>
      </c>
      <c r="H140" s="32" t="s">
        <v>351</v>
      </c>
      <c r="I140" s="32" t="s">
        <v>586</v>
      </c>
      <c r="J140" s="135">
        <v>35</v>
      </c>
      <c r="K140" s="28">
        <v>0.91429000000000005</v>
      </c>
      <c r="L140" s="77">
        <v>0.9</v>
      </c>
      <c r="Q140" s="106"/>
      <c r="S140" s="21" t="s">
        <v>46</v>
      </c>
      <c r="T140" t="s">
        <v>234</v>
      </c>
      <c r="U140" t="s">
        <v>235</v>
      </c>
      <c r="Y140" t="str">
        <f t="shared" si="22"/>
        <v>Isle of Wight NHS Trust</v>
      </c>
      <c r="Z140" s="20" t="s">
        <v>171</v>
      </c>
      <c r="AA140" s="20" t="s">
        <v>171</v>
      </c>
      <c r="AF140" t="b">
        <f t="shared" si="20"/>
        <v>1</v>
      </c>
      <c r="AZ140" t="str">
        <f t="shared" si="19"/>
        <v>Isle Of Wight NHS Trust</v>
      </c>
      <c r="BA140" t="b">
        <f t="shared" si="21"/>
        <v>1</v>
      </c>
      <c r="BC140" s="20" t="s">
        <v>335</v>
      </c>
    </row>
    <row r="141" spans="1:55" x14ac:dyDescent="0.25">
      <c r="A141" t="s">
        <v>331</v>
      </c>
      <c r="B141" s="25">
        <v>2021</v>
      </c>
      <c r="C141" s="25" t="s">
        <v>1</v>
      </c>
      <c r="D141" s="25" t="s">
        <v>68</v>
      </c>
      <c r="E141" s="25" t="s">
        <v>110</v>
      </c>
      <c r="F141" s="23" t="s">
        <v>111</v>
      </c>
      <c r="G141" s="23" t="s">
        <v>492</v>
      </c>
      <c r="H141" s="32" t="s">
        <v>351</v>
      </c>
      <c r="I141" s="32" t="s">
        <v>586</v>
      </c>
      <c r="J141" s="135">
        <v>61</v>
      </c>
      <c r="K141" s="28">
        <v>1</v>
      </c>
      <c r="L141" s="77">
        <v>0.9</v>
      </c>
      <c r="Q141" s="106"/>
      <c r="S141" s="21" t="s">
        <v>46</v>
      </c>
      <c r="T141" t="s">
        <v>277</v>
      </c>
      <c r="U141" t="s">
        <v>278</v>
      </c>
      <c r="Y141" t="str">
        <f t="shared" si="22"/>
        <v>James Paget University Hospitals NHS Foundation Trust</v>
      </c>
      <c r="Z141" s="20" t="s">
        <v>173</v>
      </c>
      <c r="AA141" s="20" t="s">
        <v>173</v>
      </c>
      <c r="AF141" t="b">
        <f t="shared" si="20"/>
        <v>1</v>
      </c>
      <c r="AZ141" t="str">
        <f t="shared" si="19"/>
        <v>James Paget University Hospitals NHS Foundation Trust</v>
      </c>
      <c r="BA141" t="b">
        <f t="shared" si="21"/>
        <v>1</v>
      </c>
      <c r="BC141" s="20" t="s">
        <v>173</v>
      </c>
    </row>
    <row r="142" spans="1:55" x14ac:dyDescent="0.25">
      <c r="A142" t="s">
        <v>331</v>
      </c>
      <c r="B142" s="25">
        <v>2021</v>
      </c>
      <c r="C142" s="25" t="s">
        <v>2</v>
      </c>
      <c r="D142" s="25" t="s">
        <v>69</v>
      </c>
      <c r="E142" s="25" t="s">
        <v>110</v>
      </c>
      <c r="F142" s="23" t="s">
        <v>111</v>
      </c>
      <c r="G142" s="23" t="s">
        <v>492</v>
      </c>
      <c r="H142" s="32" t="s">
        <v>351</v>
      </c>
      <c r="I142" s="32" t="s">
        <v>586</v>
      </c>
      <c r="J142" s="135">
        <v>64</v>
      </c>
      <c r="K142" s="28">
        <v>0.82813000000000003</v>
      </c>
      <c r="L142" s="77">
        <v>0.9</v>
      </c>
      <c r="Q142" s="106"/>
      <c r="S142" s="21" t="s">
        <v>46</v>
      </c>
      <c r="T142" t="s">
        <v>246</v>
      </c>
      <c r="U142" t="s">
        <v>247</v>
      </c>
      <c r="Y142" t="str">
        <f t="shared" si="22"/>
        <v>Kettering General Hospital NHS Foundation Trust</v>
      </c>
      <c r="Z142" s="20" t="s">
        <v>175</v>
      </c>
      <c r="AA142" s="20" t="s">
        <v>175</v>
      </c>
      <c r="AF142" t="b">
        <f t="shared" si="20"/>
        <v>1</v>
      </c>
      <c r="AZ142" t="str">
        <f t="shared" si="19"/>
        <v>Kettering General Hospital NHS Foundation Trust</v>
      </c>
      <c r="BA142" t="b">
        <f t="shared" si="21"/>
        <v>1</v>
      </c>
      <c r="BC142" s="20" t="s">
        <v>175</v>
      </c>
    </row>
    <row r="143" spans="1:55" x14ac:dyDescent="0.25">
      <c r="A143" t="s">
        <v>331</v>
      </c>
      <c r="B143" s="25">
        <v>2021</v>
      </c>
      <c r="C143" s="25" t="s">
        <v>3</v>
      </c>
      <c r="D143" s="25" t="s">
        <v>70</v>
      </c>
      <c r="E143" s="25" t="s">
        <v>110</v>
      </c>
      <c r="F143" s="23" t="s">
        <v>111</v>
      </c>
      <c r="G143" s="23" t="s">
        <v>492</v>
      </c>
      <c r="H143" s="32" t="s">
        <v>351</v>
      </c>
      <c r="I143" s="32" t="s">
        <v>586</v>
      </c>
      <c r="J143" s="135">
        <v>83</v>
      </c>
      <c r="K143" s="28">
        <v>0.95181000000000004</v>
      </c>
      <c r="L143" s="77">
        <v>0.9</v>
      </c>
      <c r="Q143" s="106"/>
      <c r="S143" s="21" t="s">
        <v>46</v>
      </c>
      <c r="T143" t="s">
        <v>228</v>
      </c>
      <c r="U143" t="s">
        <v>229</v>
      </c>
      <c r="Y143" t="str">
        <f t="shared" si="22"/>
        <v>Kings College Hospital NHS Foundation Trust</v>
      </c>
      <c r="Z143" s="20" t="s">
        <v>177</v>
      </c>
      <c r="AA143" s="20" t="s">
        <v>177</v>
      </c>
      <c r="AF143" t="b">
        <f t="shared" si="20"/>
        <v>1</v>
      </c>
      <c r="AZ143" t="str">
        <f t="shared" si="19"/>
        <v>Kings College Hospital NHS Foundation Trust</v>
      </c>
      <c r="BA143" t="b">
        <f t="shared" si="21"/>
        <v>1</v>
      </c>
      <c r="BC143" s="20" t="s">
        <v>177</v>
      </c>
    </row>
    <row r="144" spans="1:55" x14ac:dyDescent="0.25">
      <c r="A144" t="s">
        <v>331</v>
      </c>
      <c r="B144" s="25">
        <v>2022</v>
      </c>
      <c r="C144" s="25" t="s">
        <v>0</v>
      </c>
      <c r="D144" s="25" t="s">
        <v>71</v>
      </c>
      <c r="E144" s="25" t="s">
        <v>110</v>
      </c>
      <c r="F144" s="23" t="s">
        <v>111</v>
      </c>
      <c r="G144" s="23" t="s">
        <v>492</v>
      </c>
      <c r="H144" s="32" t="s">
        <v>351</v>
      </c>
      <c r="I144" s="32" t="s">
        <v>586</v>
      </c>
      <c r="J144" s="135">
        <v>67</v>
      </c>
      <c r="K144" s="28">
        <v>0.86567000000000005</v>
      </c>
      <c r="L144" s="77">
        <v>0.9</v>
      </c>
      <c r="Q144" s="106"/>
      <c r="S144" s="21" t="s">
        <v>46</v>
      </c>
      <c r="T144" t="s">
        <v>230</v>
      </c>
      <c r="U144" t="s">
        <v>231</v>
      </c>
      <c r="Y144" t="str">
        <f t="shared" si="22"/>
        <v>Kingston Hospital NHS Foundation Trust</v>
      </c>
      <c r="Z144" s="20" t="s">
        <v>179</v>
      </c>
      <c r="AA144" s="20" t="s">
        <v>179</v>
      </c>
      <c r="AF144" t="b">
        <f t="shared" si="20"/>
        <v>1</v>
      </c>
      <c r="AZ144" t="str">
        <f t="shared" si="19"/>
        <v>Kingston Hospital NHS Foundation Trust</v>
      </c>
      <c r="BA144" t="b">
        <f t="shared" si="21"/>
        <v>1</v>
      </c>
      <c r="BC144" s="20" t="s">
        <v>179</v>
      </c>
    </row>
    <row r="145" spans="1:55" x14ac:dyDescent="0.25">
      <c r="A145" t="s">
        <v>331</v>
      </c>
      <c r="B145" s="25">
        <v>2022</v>
      </c>
      <c r="C145" s="25" t="s">
        <v>1</v>
      </c>
      <c r="D145" s="25" t="s">
        <v>72</v>
      </c>
      <c r="E145" s="25" t="s">
        <v>110</v>
      </c>
      <c r="F145" s="23" t="s">
        <v>111</v>
      </c>
      <c r="G145" s="23" t="s">
        <v>492</v>
      </c>
      <c r="H145" s="32" t="s">
        <v>351</v>
      </c>
      <c r="I145" s="32" t="s">
        <v>586</v>
      </c>
      <c r="J145" s="135">
        <v>56</v>
      </c>
      <c r="K145" s="28">
        <v>0.89285999999999999</v>
      </c>
      <c r="L145" s="77">
        <v>0.9</v>
      </c>
      <c r="Q145" s="106"/>
      <c r="S145" s="21" t="s">
        <v>46</v>
      </c>
      <c r="T145" t="s">
        <v>160</v>
      </c>
      <c r="U145" t="s">
        <v>161</v>
      </c>
      <c r="Y145" t="str">
        <f t="shared" si="22"/>
        <v>Lancashire Teaching Hospitals NHS Foundation Trust</v>
      </c>
      <c r="Z145" s="20" t="s">
        <v>181</v>
      </c>
      <c r="AA145" s="20" t="s">
        <v>181</v>
      </c>
      <c r="AF145" t="b">
        <f t="shared" si="20"/>
        <v>1</v>
      </c>
      <c r="AZ145" t="str">
        <f t="shared" si="19"/>
        <v>Lancashire Teaching Hospitals NHS Foundation Trust</v>
      </c>
      <c r="BA145" t="b">
        <f t="shared" si="21"/>
        <v>1</v>
      </c>
      <c r="BC145" s="20" t="s">
        <v>181</v>
      </c>
    </row>
    <row r="146" spans="1:55" x14ac:dyDescent="0.25">
      <c r="A146" t="s">
        <v>331</v>
      </c>
      <c r="B146" s="25">
        <v>2022</v>
      </c>
      <c r="C146" s="25" t="s">
        <v>2</v>
      </c>
      <c r="D146" s="25" t="s">
        <v>73</v>
      </c>
      <c r="E146" s="25" t="s">
        <v>110</v>
      </c>
      <c r="F146" s="23" t="s">
        <v>111</v>
      </c>
      <c r="G146" s="23" t="s">
        <v>492</v>
      </c>
      <c r="H146" s="32" t="s">
        <v>351</v>
      </c>
      <c r="I146" s="32" t="s">
        <v>586</v>
      </c>
      <c r="J146" s="135">
        <v>70</v>
      </c>
      <c r="K146" s="28">
        <v>0.97143000000000002</v>
      </c>
      <c r="L146" s="77">
        <v>0.9</v>
      </c>
      <c r="Q146" s="106"/>
      <c r="S146" s="21" t="s">
        <v>46</v>
      </c>
      <c r="T146" t="s">
        <v>184</v>
      </c>
      <c r="U146" t="s">
        <v>185</v>
      </c>
      <c r="Y146" t="str">
        <f t="shared" si="22"/>
        <v>Leeds Teaching Hospitals NHS Trust</v>
      </c>
      <c r="Z146" s="20" t="s">
        <v>183</v>
      </c>
      <c r="AA146" s="20" t="s">
        <v>183</v>
      </c>
      <c r="AF146" t="b">
        <f t="shared" si="20"/>
        <v>1</v>
      </c>
      <c r="AZ146" t="str">
        <f t="shared" si="19"/>
        <v>Leeds Teaching Hospitals NHS Trust</v>
      </c>
      <c r="BA146" t="b">
        <f t="shared" si="21"/>
        <v>1</v>
      </c>
      <c r="BC146" s="20" t="s">
        <v>183</v>
      </c>
    </row>
    <row r="147" spans="1:55" x14ac:dyDescent="0.25">
      <c r="A147" t="s">
        <v>331</v>
      </c>
      <c r="B147" s="25">
        <v>2022</v>
      </c>
      <c r="C147" s="25" t="s">
        <v>3</v>
      </c>
      <c r="D147" s="25" t="s">
        <v>493</v>
      </c>
      <c r="E147" s="25" t="s">
        <v>110</v>
      </c>
      <c r="F147" s="23" t="s">
        <v>111</v>
      </c>
      <c r="G147" s="23" t="s">
        <v>492</v>
      </c>
      <c r="H147" s="32" t="s">
        <v>351</v>
      </c>
      <c r="I147" s="32" t="s">
        <v>586</v>
      </c>
      <c r="J147" s="135">
        <v>75</v>
      </c>
      <c r="K147" s="28">
        <v>0.89332999999999996</v>
      </c>
      <c r="L147" s="77">
        <v>0.9</v>
      </c>
      <c r="Q147" s="106"/>
      <c r="S147" s="21" t="s">
        <v>46</v>
      </c>
      <c r="T147" t="s">
        <v>130</v>
      </c>
      <c r="U147" t="s">
        <v>131</v>
      </c>
      <c r="Y147" t="str">
        <f t="shared" si="22"/>
        <v>Lewisham and Greenwich NHS Trust</v>
      </c>
      <c r="Z147" s="20" t="s">
        <v>185</v>
      </c>
      <c r="AA147" s="20" t="s">
        <v>185</v>
      </c>
      <c r="AF147" t="b">
        <f t="shared" si="20"/>
        <v>1</v>
      </c>
      <c r="AZ147" t="str">
        <f t="shared" si="19"/>
        <v>Lewisham and Greenwich NHS Trust</v>
      </c>
      <c r="BA147" t="b">
        <f t="shared" si="21"/>
        <v>1</v>
      </c>
      <c r="BC147" s="20" t="s">
        <v>185</v>
      </c>
    </row>
    <row r="148" spans="1:55" x14ac:dyDescent="0.25">
      <c r="A148" t="s">
        <v>331</v>
      </c>
      <c r="B148" s="25">
        <v>2023</v>
      </c>
      <c r="C148" s="25" t="s">
        <v>0</v>
      </c>
      <c r="D148" s="25" t="s">
        <v>537</v>
      </c>
      <c r="E148" s="25" t="s">
        <v>110</v>
      </c>
      <c r="F148" s="23" t="s">
        <v>111</v>
      </c>
      <c r="G148" s="23" t="s">
        <v>492</v>
      </c>
      <c r="H148" s="32" t="s">
        <v>351</v>
      </c>
      <c r="I148" s="32" t="s">
        <v>586</v>
      </c>
      <c r="J148" s="135">
        <v>87</v>
      </c>
      <c r="K148" s="28">
        <v>0.75861999999999996</v>
      </c>
      <c r="L148" s="77">
        <v>0.9</v>
      </c>
      <c r="Q148" s="106"/>
      <c r="S148" s="21" t="s">
        <v>46</v>
      </c>
      <c r="T148" t="s">
        <v>256</v>
      </c>
      <c r="U148" t="s">
        <v>257</v>
      </c>
      <c r="Y148" t="str">
        <f t="shared" si="22"/>
        <v>Liverpool University Hospitals NHS Foundation Trust</v>
      </c>
      <c r="Z148" s="20" t="s">
        <v>187</v>
      </c>
      <c r="AA148" s="20" t="s">
        <v>187</v>
      </c>
      <c r="AF148" t="b">
        <f t="shared" si="20"/>
        <v>1</v>
      </c>
      <c r="AZ148" t="str">
        <f t="shared" si="19"/>
        <v>Liverpool University Hospitals NHS Foundation Trust</v>
      </c>
      <c r="BA148" t="b">
        <f t="shared" si="21"/>
        <v>1</v>
      </c>
      <c r="BC148" s="20" t="s">
        <v>187</v>
      </c>
    </row>
    <row r="149" spans="1:55" x14ac:dyDescent="0.25">
      <c r="A149" t="s">
        <v>331</v>
      </c>
      <c r="B149" s="25">
        <v>2018</v>
      </c>
      <c r="C149" s="25" t="s">
        <v>0</v>
      </c>
      <c r="D149" s="25" t="s">
        <v>54</v>
      </c>
      <c r="E149" s="25" t="s">
        <v>112</v>
      </c>
      <c r="F149" s="23" t="s">
        <v>113</v>
      </c>
      <c r="G149" s="23" t="s">
        <v>492</v>
      </c>
      <c r="H149" s="32" t="s">
        <v>359</v>
      </c>
      <c r="I149" s="32" t="s">
        <v>586</v>
      </c>
      <c r="J149" s="135">
        <v>71</v>
      </c>
      <c r="K149" s="28">
        <v>0.74648000000000003</v>
      </c>
      <c r="L149" s="77">
        <v>0.9</v>
      </c>
      <c r="Q149" s="106"/>
      <c r="S149" s="21" t="s">
        <v>46</v>
      </c>
      <c r="T149" t="s">
        <v>254</v>
      </c>
      <c r="U149" t="s">
        <v>255</v>
      </c>
      <c r="Y149" t="str">
        <f t="shared" si="22"/>
        <v>London North West University Healthcare NHS Trust</v>
      </c>
      <c r="Z149" s="20" t="s">
        <v>189</v>
      </c>
      <c r="AA149" s="20" t="s">
        <v>189</v>
      </c>
      <c r="AF149" t="b">
        <f t="shared" si="20"/>
        <v>1</v>
      </c>
      <c r="AZ149" t="str">
        <f t="shared" si="19"/>
        <v>London North West University Healthcare NHS Trust</v>
      </c>
      <c r="BA149" t="b">
        <f t="shared" si="21"/>
        <v>1</v>
      </c>
      <c r="BC149" s="20" t="s">
        <v>189</v>
      </c>
    </row>
    <row r="150" spans="1:55" x14ac:dyDescent="0.25">
      <c r="A150" t="s">
        <v>331</v>
      </c>
      <c r="B150" s="25">
        <v>2018</v>
      </c>
      <c r="C150" s="25" t="s">
        <v>1</v>
      </c>
      <c r="D150" s="25" t="s">
        <v>56</v>
      </c>
      <c r="E150" s="25" t="s">
        <v>112</v>
      </c>
      <c r="F150" s="23" t="s">
        <v>113</v>
      </c>
      <c r="G150" s="23" t="s">
        <v>492</v>
      </c>
      <c r="H150" s="32" t="s">
        <v>359</v>
      </c>
      <c r="I150" s="32" t="s">
        <v>586</v>
      </c>
      <c r="J150" s="135">
        <v>114</v>
      </c>
      <c r="K150" s="28">
        <v>0.85087999999999997</v>
      </c>
      <c r="L150" s="77">
        <v>0.9</v>
      </c>
      <c r="Q150" s="106"/>
      <c r="S150" s="21" t="s">
        <v>46</v>
      </c>
      <c r="T150" t="s">
        <v>291</v>
      </c>
      <c r="U150" t="s">
        <v>346</v>
      </c>
      <c r="Y150" t="str">
        <f t="shared" si="22"/>
        <v>Maidstone and Tunbridge Wells NHS Trust</v>
      </c>
      <c r="Z150" s="20" t="s">
        <v>191</v>
      </c>
      <c r="AA150" s="20" t="s">
        <v>191</v>
      </c>
      <c r="AF150" t="b">
        <f t="shared" si="20"/>
        <v>1</v>
      </c>
      <c r="AZ150" t="str">
        <f t="shared" si="19"/>
        <v>Maidstone and Tunbridge Wells NHS Trust</v>
      </c>
      <c r="BA150" t="b">
        <f t="shared" si="21"/>
        <v>1</v>
      </c>
      <c r="BC150" s="20" t="s">
        <v>191</v>
      </c>
    </row>
    <row r="151" spans="1:55" x14ac:dyDescent="0.25">
      <c r="A151" t="s">
        <v>331</v>
      </c>
      <c r="B151" s="25">
        <v>2018</v>
      </c>
      <c r="C151" s="25" t="s">
        <v>2</v>
      </c>
      <c r="D151" s="25" t="s">
        <v>57</v>
      </c>
      <c r="E151" s="25" t="s">
        <v>112</v>
      </c>
      <c r="F151" s="23" t="s">
        <v>113</v>
      </c>
      <c r="G151" s="23" t="s">
        <v>492</v>
      </c>
      <c r="H151" s="32" t="s">
        <v>359</v>
      </c>
      <c r="I151" s="32" t="s">
        <v>586</v>
      </c>
      <c r="J151" s="135">
        <v>125</v>
      </c>
      <c r="K151" s="28">
        <v>0.88800000000000001</v>
      </c>
      <c r="L151" s="77">
        <v>0.9</v>
      </c>
      <c r="Q151" s="106"/>
      <c r="S151" s="21" t="s">
        <v>46</v>
      </c>
      <c r="T151" t="s">
        <v>220</v>
      </c>
      <c r="U151" t="s">
        <v>221</v>
      </c>
      <c r="Y151" t="str">
        <f t="shared" si="22"/>
        <v>Manchester University NHS Foundation Trust</v>
      </c>
      <c r="Z151" s="20" t="s">
        <v>193</v>
      </c>
      <c r="AA151" s="20" t="s">
        <v>193</v>
      </c>
      <c r="AF151" t="b">
        <f t="shared" si="20"/>
        <v>1</v>
      </c>
      <c r="AZ151" t="str">
        <f t="shared" si="19"/>
        <v>Manchester University NHS Foundation Trust</v>
      </c>
      <c r="BA151" t="b">
        <f t="shared" si="21"/>
        <v>1</v>
      </c>
      <c r="BC151" s="20" t="s">
        <v>193</v>
      </c>
    </row>
    <row r="152" spans="1:55" x14ac:dyDescent="0.25">
      <c r="A152" t="s">
        <v>331</v>
      </c>
      <c r="B152" s="25">
        <v>2018</v>
      </c>
      <c r="C152" s="25" t="s">
        <v>3</v>
      </c>
      <c r="D152" s="25" t="s">
        <v>58</v>
      </c>
      <c r="E152" s="25" t="s">
        <v>112</v>
      </c>
      <c r="F152" s="23" t="s">
        <v>113</v>
      </c>
      <c r="G152" s="23" t="s">
        <v>492</v>
      </c>
      <c r="H152" s="32" t="s">
        <v>359</v>
      </c>
      <c r="I152" s="32" t="s">
        <v>586</v>
      </c>
      <c r="J152" s="135">
        <v>127</v>
      </c>
      <c r="K152" s="28">
        <v>0.90551000000000004</v>
      </c>
      <c r="L152" s="77">
        <v>0.9</v>
      </c>
      <c r="Q152" s="106"/>
      <c r="S152" s="21" t="s">
        <v>46</v>
      </c>
      <c r="T152" t="s">
        <v>138</v>
      </c>
      <c r="U152" t="s">
        <v>139</v>
      </c>
      <c r="Y152" t="str">
        <f t="shared" si="22"/>
        <v>Medway NHS Foundation Trust</v>
      </c>
      <c r="Z152" s="20" t="s">
        <v>195</v>
      </c>
      <c r="AA152" s="20" t="s">
        <v>195</v>
      </c>
      <c r="AF152" t="b">
        <f t="shared" si="20"/>
        <v>1</v>
      </c>
      <c r="AZ152" t="str">
        <f t="shared" si="19"/>
        <v>Medway NHS Foundation Trust</v>
      </c>
      <c r="BA152" t="b">
        <f t="shared" si="21"/>
        <v>1</v>
      </c>
      <c r="BC152" s="20" t="s">
        <v>195</v>
      </c>
    </row>
    <row r="153" spans="1:55" x14ac:dyDescent="0.25">
      <c r="A153" t="s">
        <v>331</v>
      </c>
      <c r="B153" s="25">
        <v>2019</v>
      </c>
      <c r="C153" s="25" t="s">
        <v>0</v>
      </c>
      <c r="D153" s="25" t="s">
        <v>59</v>
      </c>
      <c r="E153" s="25" t="s">
        <v>112</v>
      </c>
      <c r="F153" s="23" t="s">
        <v>113</v>
      </c>
      <c r="G153" s="23" t="s">
        <v>492</v>
      </c>
      <c r="H153" s="32" t="s">
        <v>359</v>
      </c>
      <c r="I153" s="32" t="s">
        <v>586</v>
      </c>
      <c r="J153" s="135">
        <v>109</v>
      </c>
      <c r="K153" s="28">
        <v>0.93577999999999995</v>
      </c>
      <c r="L153" s="77">
        <v>0.9</v>
      </c>
      <c r="Q153" s="106"/>
      <c r="S153" s="21" t="s">
        <v>46</v>
      </c>
      <c r="T153" t="s">
        <v>126</v>
      </c>
      <c r="U153" t="s">
        <v>332</v>
      </c>
      <c r="Y153" t="str">
        <f t="shared" si="22"/>
        <v>Mersey and West Lancashire Teaching Hospitals NHS Trust</v>
      </c>
      <c r="Z153" s="20" t="s">
        <v>197</v>
      </c>
      <c r="AA153" s="20" t="s">
        <v>197</v>
      </c>
      <c r="AF153" t="b">
        <f t="shared" si="20"/>
        <v>1</v>
      </c>
      <c r="AZ153" t="str">
        <f t="shared" si="19"/>
        <v>Mersey and West Lancashire Teaching Hospitals NHS Trust</v>
      </c>
      <c r="BA153" t="b">
        <f t="shared" si="21"/>
        <v>1</v>
      </c>
      <c r="BC153" s="20" t="s">
        <v>197</v>
      </c>
    </row>
    <row r="154" spans="1:55" x14ac:dyDescent="0.25">
      <c r="A154" t="s">
        <v>331</v>
      </c>
      <c r="B154" s="25">
        <v>2019</v>
      </c>
      <c r="C154" s="25" t="s">
        <v>1</v>
      </c>
      <c r="D154" s="25" t="s">
        <v>60</v>
      </c>
      <c r="E154" s="25" t="s">
        <v>112</v>
      </c>
      <c r="F154" s="23" t="s">
        <v>113</v>
      </c>
      <c r="G154" s="23" t="s">
        <v>492</v>
      </c>
      <c r="H154" s="32" t="s">
        <v>359</v>
      </c>
      <c r="I154" s="32" t="s">
        <v>586</v>
      </c>
      <c r="J154" s="135">
        <v>132</v>
      </c>
      <c r="K154" s="28">
        <v>0.95455000000000001</v>
      </c>
      <c r="L154" s="77">
        <v>0.9</v>
      </c>
      <c r="Q154" s="106"/>
      <c r="S154" s="21" t="s">
        <v>46</v>
      </c>
      <c r="T154" t="s">
        <v>176</v>
      </c>
      <c r="U154" t="s">
        <v>177</v>
      </c>
      <c r="Y154" t="str">
        <f t="shared" si="22"/>
        <v>Mid and South Essex NHS Foundation Trust</v>
      </c>
      <c r="Z154" s="20" t="s">
        <v>203</v>
      </c>
      <c r="AA154" s="20" t="s">
        <v>203</v>
      </c>
      <c r="AF154" t="b">
        <f t="shared" si="20"/>
        <v>1</v>
      </c>
      <c r="AZ154" t="str">
        <f t="shared" si="19"/>
        <v>Mid and South Essex NHS Foundation Trust</v>
      </c>
      <c r="BA154" t="b">
        <f t="shared" si="21"/>
        <v>1</v>
      </c>
      <c r="BC154" s="20" t="s">
        <v>203</v>
      </c>
    </row>
    <row r="155" spans="1:55" x14ac:dyDescent="0.25">
      <c r="A155" t="s">
        <v>331</v>
      </c>
      <c r="B155" s="25">
        <v>2019</v>
      </c>
      <c r="C155" s="25" t="s">
        <v>2</v>
      </c>
      <c r="D155" s="25" t="s">
        <v>61</v>
      </c>
      <c r="E155" s="25" t="s">
        <v>112</v>
      </c>
      <c r="F155" s="23" t="s">
        <v>113</v>
      </c>
      <c r="G155" s="23" t="s">
        <v>492</v>
      </c>
      <c r="H155" s="32" t="s">
        <v>359</v>
      </c>
      <c r="I155" s="32" t="s">
        <v>586</v>
      </c>
      <c r="J155" s="135">
        <v>142</v>
      </c>
      <c r="K155" s="28">
        <v>0.92957999999999996</v>
      </c>
      <c r="L155" s="77">
        <v>0.9</v>
      </c>
      <c r="Q155" s="106"/>
      <c r="S155" s="21" t="s">
        <v>46</v>
      </c>
      <c r="T155" t="s">
        <v>248</v>
      </c>
      <c r="U155" t="s">
        <v>249</v>
      </c>
      <c r="Y155" t="str">
        <f t="shared" si="22"/>
        <v>Mid Cheshire Hospitals NHS Foundation Trust</v>
      </c>
      <c r="Z155" s="20" t="s">
        <v>199</v>
      </c>
      <c r="AA155" s="20" t="s">
        <v>199</v>
      </c>
      <c r="AF155" t="b">
        <f t="shared" si="20"/>
        <v>1</v>
      </c>
      <c r="AZ155" t="str">
        <f t="shared" si="19"/>
        <v>Mid Cheshire Hospitals NHS Foundation Trust</v>
      </c>
      <c r="BA155" t="b">
        <f t="shared" si="21"/>
        <v>1</v>
      </c>
      <c r="BC155" s="20" t="s">
        <v>199</v>
      </c>
    </row>
    <row r="156" spans="1:55" x14ac:dyDescent="0.25">
      <c r="A156" t="s">
        <v>331</v>
      </c>
      <c r="B156" s="25">
        <v>2019</v>
      </c>
      <c r="C156" s="25" t="s">
        <v>3</v>
      </c>
      <c r="D156" s="25" t="s">
        <v>62</v>
      </c>
      <c r="E156" s="25" t="s">
        <v>112</v>
      </c>
      <c r="F156" s="23" t="s">
        <v>113</v>
      </c>
      <c r="G156" s="23" t="s">
        <v>492</v>
      </c>
      <c r="H156" s="32" t="s">
        <v>359</v>
      </c>
      <c r="I156" s="32" t="s">
        <v>586</v>
      </c>
      <c r="J156" s="135">
        <v>114</v>
      </c>
      <c r="K156" s="28">
        <v>0.92105000000000004</v>
      </c>
      <c r="L156" s="77">
        <v>0.9</v>
      </c>
      <c r="Q156" s="106"/>
      <c r="S156" s="21" t="s">
        <v>46</v>
      </c>
      <c r="T156" t="s">
        <v>293</v>
      </c>
      <c r="U156" t="s">
        <v>294</v>
      </c>
      <c r="Y156" t="str">
        <f t="shared" si="22"/>
        <v>Mid Yorkshire Teaching NHS Trust</v>
      </c>
      <c r="Z156" s="20" t="s">
        <v>201</v>
      </c>
      <c r="AA156" s="20" t="s">
        <v>201</v>
      </c>
      <c r="AF156" t="b">
        <f t="shared" si="20"/>
        <v>1</v>
      </c>
      <c r="AZ156" t="str">
        <f t="shared" si="19"/>
        <v>Mid Yorkshire Teaching NHS Trust</v>
      </c>
      <c r="BA156" t="b">
        <f t="shared" si="21"/>
        <v>1</v>
      </c>
      <c r="BC156" s="20" t="s">
        <v>201</v>
      </c>
    </row>
    <row r="157" spans="1:55" x14ac:dyDescent="0.25">
      <c r="A157" t="s">
        <v>331</v>
      </c>
      <c r="B157" s="25">
        <v>2020</v>
      </c>
      <c r="C157" s="25" t="s">
        <v>0</v>
      </c>
      <c r="D157" s="25" t="s">
        <v>63</v>
      </c>
      <c r="E157" s="25" t="s">
        <v>112</v>
      </c>
      <c r="F157" s="23" t="s">
        <v>113</v>
      </c>
      <c r="G157" s="23" t="s">
        <v>492</v>
      </c>
      <c r="H157" s="32" t="s">
        <v>359</v>
      </c>
      <c r="I157" s="32" t="s">
        <v>586</v>
      </c>
      <c r="J157" s="135">
        <v>84</v>
      </c>
      <c r="K157" s="28">
        <v>0.89285999999999999</v>
      </c>
      <c r="L157" s="77">
        <v>0.9</v>
      </c>
      <c r="Q157" s="106"/>
      <c r="S157" s="21" t="s">
        <v>46</v>
      </c>
      <c r="T157" t="s">
        <v>281</v>
      </c>
      <c r="U157" t="s">
        <v>282</v>
      </c>
      <c r="Y157" t="str">
        <f t="shared" si="22"/>
        <v>Milton Keynes University Hospital NHS Foundation Trust</v>
      </c>
      <c r="Z157" s="20" t="s">
        <v>205</v>
      </c>
      <c r="AA157" s="20" t="s">
        <v>205</v>
      </c>
      <c r="AF157" t="b">
        <f t="shared" si="20"/>
        <v>1</v>
      </c>
      <c r="AZ157" t="str">
        <f t="shared" si="19"/>
        <v>Milton Keynes University Hospital NHS Foundation Trust</v>
      </c>
      <c r="BA157" t="b">
        <f t="shared" si="21"/>
        <v>1</v>
      </c>
      <c r="BC157" s="20" t="s">
        <v>205</v>
      </c>
    </row>
    <row r="158" spans="1:55" x14ac:dyDescent="0.25">
      <c r="A158" t="s">
        <v>331</v>
      </c>
      <c r="B158" s="25">
        <v>2020</v>
      </c>
      <c r="C158" s="25" t="s">
        <v>1</v>
      </c>
      <c r="D158" s="25" t="s">
        <v>64</v>
      </c>
      <c r="E158" s="25" t="s">
        <v>112</v>
      </c>
      <c r="F158" s="23" t="s">
        <v>113</v>
      </c>
      <c r="G158" s="23" t="s">
        <v>492</v>
      </c>
      <c r="H158" s="32" t="s">
        <v>359</v>
      </c>
      <c r="I158" s="32" t="s">
        <v>586</v>
      </c>
      <c r="J158" s="135">
        <v>28</v>
      </c>
      <c r="K158" s="28">
        <v>0.82142999999999999</v>
      </c>
      <c r="L158" s="77">
        <v>0.9</v>
      </c>
      <c r="Q158" s="106"/>
      <c r="S158" s="21" t="s">
        <v>46</v>
      </c>
      <c r="T158" t="s">
        <v>305</v>
      </c>
      <c r="U158" t="s">
        <v>306</v>
      </c>
      <c r="Y158" t="str">
        <f t="shared" si="22"/>
        <v>Newcastle Upon Tyne Hospitals NHS Foundation Trust</v>
      </c>
      <c r="Z158" s="20" t="s">
        <v>336</v>
      </c>
      <c r="AA158" s="20" t="s">
        <v>336</v>
      </c>
      <c r="AF158" t="b">
        <f t="shared" si="20"/>
        <v>1</v>
      </c>
      <c r="AZ158" t="str">
        <f t="shared" si="19"/>
        <v>Newcastle Upon Tyne Hospitals NHS Foundation Trust</v>
      </c>
      <c r="BA158" t="b">
        <f t="shared" si="21"/>
        <v>1</v>
      </c>
      <c r="BC158" s="20" t="s">
        <v>336</v>
      </c>
    </row>
    <row r="159" spans="1:55" x14ac:dyDescent="0.25">
      <c r="A159" t="s">
        <v>331</v>
      </c>
      <c r="B159" s="25">
        <v>2020</v>
      </c>
      <c r="C159" s="25" t="s">
        <v>2</v>
      </c>
      <c r="D159" s="25" t="s">
        <v>65</v>
      </c>
      <c r="E159" s="25" t="s">
        <v>112</v>
      </c>
      <c r="F159" s="23" t="s">
        <v>113</v>
      </c>
      <c r="G159" s="23" t="s">
        <v>492</v>
      </c>
      <c r="H159" s="32" t="s">
        <v>359</v>
      </c>
      <c r="I159" s="32" t="s">
        <v>586</v>
      </c>
      <c r="J159" s="135">
        <v>60</v>
      </c>
      <c r="K159" s="28">
        <v>0.91666999999999998</v>
      </c>
      <c r="L159" s="77">
        <v>0.9</v>
      </c>
      <c r="Q159" s="106"/>
      <c r="S159" s="21" t="s">
        <v>46</v>
      </c>
      <c r="T159" t="s">
        <v>269</v>
      </c>
      <c r="U159" t="s">
        <v>341</v>
      </c>
      <c r="Y159" t="str">
        <f t="shared" si="22"/>
        <v>Norfolk and Norwich University Hospitals NHS Foundation Trust</v>
      </c>
      <c r="Z159" s="20" t="s">
        <v>207</v>
      </c>
      <c r="AA159" s="20" t="s">
        <v>207</v>
      </c>
      <c r="AF159" t="b">
        <f t="shared" si="20"/>
        <v>1</v>
      </c>
      <c r="AZ159" t="str">
        <f t="shared" si="19"/>
        <v>Norfolk and Norwich University Hospitals NHS Foundation Trust</v>
      </c>
      <c r="BA159" t="b">
        <f t="shared" si="21"/>
        <v>1</v>
      </c>
      <c r="BC159" s="20" t="s">
        <v>207</v>
      </c>
    </row>
    <row r="160" spans="1:55" x14ac:dyDescent="0.25">
      <c r="A160" t="s">
        <v>331</v>
      </c>
      <c r="B160" s="25">
        <v>2020</v>
      </c>
      <c r="C160" s="25" t="s">
        <v>3</v>
      </c>
      <c r="D160" s="25" t="s">
        <v>66</v>
      </c>
      <c r="E160" s="25" t="s">
        <v>112</v>
      </c>
      <c r="F160" s="23" t="s">
        <v>113</v>
      </c>
      <c r="G160" s="23" t="s">
        <v>492</v>
      </c>
      <c r="H160" s="32" t="s">
        <v>359</v>
      </c>
      <c r="I160" s="32" t="s">
        <v>586</v>
      </c>
      <c r="J160" s="135">
        <v>90</v>
      </c>
      <c r="K160" s="28">
        <v>0.87778</v>
      </c>
      <c r="L160" s="77">
        <v>0.9</v>
      </c>
      <c r="Q160" s="106"/>
      <c r="S160" s="21" t="s">
        <v>46</v>
      </c>
      <c r="T160" t="s">
        <v>313</v>
      </c>
      <c r="U160" t="s">
        <v>314</v>
      </c>
      <c r="Y160" t="str">
        <f t="shared" si="22"/>
        <v>North Bristol NHS Trust</v>
      </c>
      <c r="Z160" s="20" t="s">
        <v>209</v>
      </c>
      <c r="AA160" s="20" t="s">
        <v>209</v>
      </c>
      <c r="AF160" t="b">
        <f t="shared" si="20"/>
        <v>1</v>
      </c>
      <c r="AZ160" t="str">
        <f t="shared" si="19"/>
        <v>North Bristol NHS Trust</v>
      </c>
      <c r="BA160" t="b">
        <f t="shared" si="21"/>
        <v>1</v>
      </c>
      <c r="BC160" s="20" t="s">
        <v>209</v>
      </c>
    </row>
    <row r="161" spans="1:55" x14ac:dyDescent="0.25">
      <c r="A161" t="s">
        <v>331</v>
      </c>
      <c r="B161" s="25">
        <v>2021</v>
      </c>
      <c r="C161" s="25" t="s">
        <v>0</v>
      </c>
      <c r="D161" s="25" t="s">
        <v>67</v>
      </c>
      <c r="E161" s="25" t="s">
        <v>112</v>
      </c>
      <c r="F161" s="23" t="s">
        <v>113</v>
      </c>
      <c r="G161" s="23" t="s">
        <v>492</v>
      </c>
      <c r="H161" s="32" t="s">
        <v>359</v>
      </c>
      <c r="I161" s="32" t="s">
        <v>586</v>
      </c>
      <c r="J161" s="135">
        <v>87</v>
      </c>
      <c r="K161" s="28">
        <v>0.89654999999999996</v>
      </c>
      <c r="L161" s="77">
        <v>0.9</v>
      </c>
      <c r="Q161" s="106"/>
      <c r="S161" s="21" t="s">
        <v>46</v>
      </c>
      <c r="T161" t="s">
        <v>154</v>
      </c>
      <c r="U161" t="s">
        <v>155</v>
      </c>
      <c r="Y161" t="str">
        <f t="shared" si="22"/>
        <v>North Cumbria Integrated Care NHS Foundation Trust</v>
      </c>
      <c r="Z161" s="20" t="s">
        <v>211</v>
      </c>
      <c r="AA161" s="20" t="s">
        <v>211</v>
      </c>
      <c r="AF161" t="b">
        <f t="shared" si="20"/>
        <v>1</v>
      </c>
      <c r="AZ161" t="str">
        <f t="shared" si="19"/>
        <v>North Cumbria Integrated Care NHS Foundation Trust</v>
      </c>
      <c r="BA161" t="b">
        <f t="shared" si="21"/>
        <v>1</v>
      </c>
      <c r="BC161" s="20" t="s">
        <v>211</v>
      </c>
    </row>
    <row r="162" spans="1:55" x14ac:dyDescent="0.25">
      <c r="A162" t="s">
        <v>331</v>
      </c>
      <c r="B162" s="25">
        <v>2021</v>
      </c>
      <c r="C162" s="25" t="s">
        <v>1</v>
      </c>
      <c r="D162" s="25" t="s">
        <v>68</v>
      </c>
      <c r="E162" s="25" t="s">
        <v>112</v>
      </c>
      <c r="F162" s="23" t="s">
        <v>113</v>
      </c>
      <c r="G162" s="23" t="s">
        <v>492</v>
      </c>
      <c r="H162" s="32" t="s">
        <v>359</v>
      </c>
      <c r="I162" s="32" t="s">
        <v>586</v>
      </c>
      <c r="J162" s="135">
        <v>55</v>
      </c>
      <c r="K162" s="28">
        <v>0.87273000000000001</v>
      </c>
      <c r="L162" s="77">
        <v>0.9</v>
      </c>
      <c r="Q162" s="106"/>
      <c r="S162" s="21" t="s">
        <v>46</v>
      </c>
      <c r="T162" t="s">
        <v>206</v>
      </c>
      <c r="U162" t="s">
        <v>207</v>
      </c>
      <c r="Y162" t="str">
        <f t="shared" si="22"/>
        <v>North Middlesex University Hospital NHS Trust</v>
      </c>
      <c r="Z162" s="20" t="s">
        <v>213</v>
      </c>
      <c r="AA162" s="20" t="s">
        <v>213</v>
      </c>
      <c r="AF162" t="b">
        <f t="shared" si="20"/>
        <v>1</v>
      </c>
      <c r="AZ162" t="str">
        <f t="shared" si="19"/>
        <v>North Middlesex University Hospital NHS Trust</v>
      </c>
      <c r="BA162" t="b">
        <f t="shared" si="21"/>
        <v>1</v>
      </c>
      <c r="BC162" s="20" t="s">
        <v>213</v>
      </c>
    </row>
    <row r="163" spans="1:55" x14ac:dyDescent="0.25">
      <c r="A163" t="s">
        <v>331</v>
      </c>
      <c r="B163" s="25">
        <v>2021</v>
      </c>
      <c r="C163" s="25" t="s">
        <v>2</v>
      </c>
      <c r="D163" s="25" t="s">
        <v>69</v>
      </c>
      <c r="E163" s="25" t="s">
        <v>112</v>
      </c>
      <c r="F163" s="23" t="s">
        <v>113</v>
      </c>
      <c r="G163" s="23" t="s">
        <v>492</v>
      </c>
      <c r="H163" s="32" t="s">
        <v>359</v>
      </c>
      <c r="I163" s="32" t="s">
        <v>586</v>
      </c>
      <c r="J163" s="135">
        <v>56</v>
      </c>
      <c r="K163" s="28">
        <v>0.85714000000000001</v>
      </c>
      <c r="L163" s="77">
        <v>0.9</v>
      </c>
      <c r="Q163" s="106"/>
      <c r="S163" s="21" t="s">
        <v>46</v>
      </c>
      <c r="T163" t="s">
        <v>112</v>
      </c>
      <c r="U163" t="s">
        <v>113</v>
      </c>
      <c r="Y163" t="str">
        <f t="shared" si="22"/>
        <v>North Tees and Hartlepool NHS Foundation Trust</v>
      </c>
      <c r="Z163" s="20" t="s">
        <v>215</v>
      </c>
      <c r="AA163" s="20" t="s">
        <v>215</v>
      </c>
      <c r="AF163" t="b">
        <f t="shared" si="20"/>
        <v>1</v>
      </c>
      <c r="AZ163" t="str">
        <f t="shared" si="19"/>
        <v>North Tees and Hartlepool NHS Foundation Trust</v>
      </c>
      <c r="BA163" t="b">
        <f t="shared" si="21"/>
        <v>1</v>
      </c>
      <c r="BC163" s="20" t="s">
        <v>215</v>
      </c>
    </row>
    <row r="164" spans="1:55" x14ac:dyDescent="0.25">
      <c r="A164" t="s">
        <v>331</v>
      </c>
      <c r="B164" s="25">
        <v>2021</v>
      </c>
      <c r="C164" s="25" t="s">
        <v>3</v>
      </c>
      <c r="D164" s="25" t="s">
        <v>70</v>
      </c>
      <c r="E164" s="25" t="s">
        <v>112</v>
      </c>
      <c r="F164" s="23" t="s">
        <v>113</v>
      </c>
      <c r="G164" s="23" t="s">
        <v>492</v>
      </c>
      <c r="H164" s="32" t="s">
        <v>359</v>
      </c>
      <c r="I164" s="32" t="s">
        <v>586</v>
      </c>
      <c r="J164" s="135">
        <v>54</v>
      </c>
      <c r="K164" s="28">
        <v>0.90741000000000005</v>
      </c>
      <c r="L164" s="77">
        <v>0.9</v>
      </c>
      <c r="Q164" s="106"/>
      <c r="S164" s="21" t="s">
        <v>46</v>
      </c>
      <c r="T164" t="s">
        <v>260</v>
      </c>
      <c r="U164" t="s">
        <v>261</v>
      </c>
      <c r="Y164" t="str">
        <f t="shared" si="22"/>
        <v>North West Anglia NHS Foundation Trust</v>
      </c>
      <c r="Z164" s="20" t="s">
        <v>217</v>
      </c>
      <c r="AA164" s="20" t="s">
        <v>217</v>
      </c>
      <c r="AF164" t="b">
        <f t="shared" si="20"/>
        <v>1</v>
      </c>
      <c r="AZ164" t="str">
        <f t="shared" si="19"/>
        <v>North West Anglia NHS Foundation Trust</v>
      </c>
      <c r="BA164" t="b">
        <f t="shared" ref="BA164:BA195" si="23">AZ164=BC164</f>
        <v>1</v>
      </c>
      <c r="BC164" s="20" t="s">
        <v>217</v>
      </c>
    </row>
    <row r="165" spans="1:55" x14ac:dyDescent="0.25">
      <c r="A165" t="s">
        <v>331</v>
      </c>
      <c r="B165" s="25">
        <v>2022</v>
      </c>
      <c r="C165" s="25" t="s">
        <v>0</v>
      </c>
      <c r="D165" s="25" t="s">
        <v>71</v>
      </c>
      <c r="E165" s="25" t="s">
        <v>112</v>
      </c>
      <c r="F165" s="23" t="s">
        <v>113</v>
      </c>
      <c r="G165" s="23" t="s">
        <v>492</v>
      </c>
      <c r="H165" s="32" t="s">
        <v>359</v>
      </c>
      <c r="I165" s="32" t="s">
        <v>586</v>
      </c>
      <c r="J165" s="135">
        <v>61</v>
      </c>
      <c r="K165" s="28">
        <v>0.85246</v>
      </c>
      <c r="L165" s="77">
        <v>0.9</v>
      </c>
      <c r="Q165" s="106"/>
      <c r="S165" s="21" t="s">
        <v>46</v>
      </c>
      <c r="T165" t="s">
        <v>158</v>
      </c>
      <c r="U165" t="s">
        <v>159</v>
      </c>
      <c r="Y165" t="str">
        <f t="shared" ref="Y165:Y196" si="24">VLOOKUP(Z165,U:U, 1, 0)</f>
        <v>Northampton General Hospital NHS Trust</v>
      </c>
      <c r="Z165" s="20" t="s">
        <v>219</v>
      </c>
      <c r="AA165" s="20" t="s">
        <v>219</v>
      </c>
      <c r="AF165" t="b">
        <f t="shared" si="20"/>
        <v>1</v>
      </c>
      <c r="AZ165" t="str">
        <f t="shared" ref="AZ165:AZ216" si="25">AA165</f>
        <v>Northampton General Hospital NHS Trust</v>
      </c>
      <c r="BA165" t="b">
        <f t="shared" si="23"/>
        <v>1</v>
      </c>
      <c r="BC165" s="20" t="s">
        <v>219</v>
      </c>
    </row>
    <row r="166" spans="1:55" x14ac:dyDescent="0.25">
      <c r="A166" t="s">
        <v>331</v>
      </c>
      <c r="B166" s="25">
        <v>2022</v>
      </c>
      <c r="C166" s="25" t="s">
        <v>1</v>
      </c>
      <c r="D166" s="25" t="s">
        <v>72</v>
      </c>
      <c r="E166" s="25" t="s">
        <v>112</v>
      </c>
      <c r="F166" s="23" t="s">
        <v>113</v>
      </c>
      <c r="G166" s="23" t="s">
        <v>492</v>
      </c>
      <c r="H166" s="32" t="s">
        <v>359</v>
      </c>
      <c r="I166" s="32" t="s">
        <v>586</v>
      </c>
      <c r="J166" s="135">
        <v>62</v>
      </c>
      <c r="K166" s="28">
        <v>0.79032000000000002</v>
      </c>
      <c r="L166" s="77">
        <v>0.9</v>
      </c>
      <c r="Q166" s="106"/>
      <c r="S166" s="21" t="s">
        <v>46</v>
      </c>
      <c r="T166" t="s">
        <v>162</v>
      </c>
      <c r="U166" t="s">
        <v>163</v>
      </c>
      <c r="Y166" t="str">
        <f t="shared" si="24"/>
        <v>Northern Lincolnshire and Goole NHS Foundation Trust</v>
      </c>
      <c r="Z166" s="20" t="s">
        <v>221</v>
      </c>
      <c r="AA166" s="20" t="s">
        <v>221</v>
      </c>
      <c r="AF166" t="b">
        <f t="shared" ref="AF166:AF215" si="26">AND(Y166=Z166, Y166 = AA166)</f>
        <v>1</v>
      </c>
      <c r="AZ166" t="str">
        <f t="shared" si="25"/>
        <v>Northern Lincolnshire and Goole NHS Foundation Trust</v>
      </c>
      <c r="BA166" t="b">
        <f t="shared" si="23"/>
        <v>1</v>
      </c>
      <c r="BC166" s="20" t="s">
        <v>221</v>
      </c>
    </row>
    <row r="167" spans="1:55" x14ac:dyDescent="0.25">
      <c r="A167" t="s">
        <v>331</v>
      </c>
      <c r="B167" s="25">
        <v>2022</v>
      </c>
      <c r="C167" s="25" t="s">
        <v>2</v>
      </c>
      <c r="D167" s="25" t="s">
        <v>73</v>
      </c>
      <c r="E167" s="25" t="s">
        <v>112</v>
      </c>
      <c r="F167" s="23" t="s">
        <v>113</v>
      </c>
      <c r="G167" s="23" t="s">
        <v>492</v>
      </c>
      <c r="H167" s="32" t="s">
        <v>359</v>
      </c>
      <c r="I167" s="32" t="s">
        <v>586</v>
      </c>
      <c r="J167" s="135">
        <v>76</v>
      </c>
      <c r="K167" s="28">
        <v>0.78947000000000001</v>
      </c>
      <c r="L167" s="77">
        <v>0.9</v>
      </c>
      <c r="Q167" s="106"/>
      <c r="S167" s="21" t="s">
        <v>46</v>
      </c>
      <c r="T167" t="s">
        <v>132</v>
      </c>
      <c r="U167" t="s">
        <v>133</v>
      </c>
      <c r="Y167" t="str">
        <f t="shared" si="24"/>
        <v>Northumbria Healthcare NHS Foundation Trust</v>
      </c>
      <c r="Z167" s="20" t="s">
        <v>223</v>
      </c>
      <c r="AA167" s="20" t="s">
        <v>223</v>
      </c>
      <c r="AF167" t="b">
        <f t="shared" si="26"/>
        <v>1</v>
      </c>
      <c r="AZ167" t="str">
        <f t="shared" si="25"/>
        <v>Northumbria Healthcare NHS Foundation Trust</v>
      </c>
      <c r="BA167" t="b">
        <f t="shared" si="23"/>
        <v>1</v>
      </c>
      <c r="BC167" s="20" t="s">
        <v>223</v>
      </c>
    </row>
    <row r="168" spans="1:55" x14ac:dyDescent="0.25">
      <c r="A168" t="s">
        <v>331</v>
      </c>
      <c r="B168" s="25">
        <v>2022</v>
      </c>
      <c r="C168" s="25" t="s">
        <v>3</v>
      </c>
      <c r="D168" s="25" t="s">
        <v>493</v>
      </c>
      <c r="E168" s="25" t="s">
        <v>112</v>
      </c>
      <c r="F168" s="23" t="s">
        <v>113</v>
      </c>
      <c r="G168" s="23" t="s">
        <v>492</v>
      </c>
      <c r="H168" s="32" t="s">
        <v>359</v>
      </c>
      <c r="I168" s="32" t="s">
        <v>586</v>
      </c>
      <c r="J168" s="135">
        <v>83</v>
      </c>
      <c r="K168" s="28">
        <v>0.75904000000000005</v>
      </c>
      <c r="L168" s="77">
        <v>0.9</v>
      </c>
      <c r="Q168" s="106"/>
      <c r="S168" s="21" t="s">
        <v>46</v>
      </c>
      <c r="T168" t="s">
        <v>262</v>
      </c>
      <c r="U168" t="s">
        <v>333</v>
      </c>
      <c r="Y168" t="str">
        <f t="shared" si="24"/>
        <v>Nottingham University Hospitals NHS Trust</v>
      </c>
      <c r="Z168" s="20" t="s">
        <v>225</v>
      </c>
      <c r="AA168" s="20" t="s">
        <v>225</v>
      </c>
      <c r="AF168" t="b">
        <f t="shared" si="26"/>
        <v>1</v>
      </c>
      <c r="AZ168" t="str">
        <f t="shared" si="25"/>
        <v>Nottingham University Hospitals NHS Trust</v>
      </c>
      <c r="BA168" t="b">
        <f t="shared" si="23"/>
        <v>1</v>
      </c>
      <c r="BC168" s="20" t="s">
        <v>225</v>
      </c>
    </row>
    <row r="169" spans="1:55" x14ac:dyDescent="0.25">
      <c r="A169" t="s">
        <v>331</v>
      </c>
      <c r="B169" s="25">
        <v>2023</v>
      </c>
      <c r="C169" s="25" t="s">
        <v>0</v>
      </c>
      <c r="D169" s="25" t="s">
        <v>537</v>
      </c>
      <c r="E169" s="25" t="s">
        <v>112</v>
      </c>
      <c r="F169" s="23" t="s">
        <v>113</v>
      </c>
      <c r="G169" s="23" t="s">
        <v>492</v>
      </c>
      <c r="H169" s="32" t="s">
        <v>359</v>
      </c>
      <c r="I169" s="32" t="s">
        <v>586</v>
      </c>
      <c r="J169" s="135">
        <v>85</v>
      </c>
      <c r="K169" s="28">
        <v>0.78824000000000005</v>
      </c>
      <c r="L169" s="77">
        <v>0.9</v>
      </c>
      <c r="Q169" s="106"/>
      <c r="S169" s="21" t="s">
        <v>46</v>
      </c>
      <c r="T169" t="s">
        <v>210</v>
      </c>
      <c r="U169" t="s">
        <v>211</v>
      </c>
      <c r="Y169" t="str">
        <f t="shared" si="24"/>
        <v>Oxford University Hospitals NHS Foundation Trust</v>
      </c>
      <c r="Z169" s="20" t="s">
        <v>227</v>
      </c>
      <c r="AA169" s="20" t="s">
        <v>227</v>
      </c>
      <c r="AF169" t="b">
        <f t="shared" si="26"/>
        <v>1</v>
      </c>
      <c r="AZ169" t="str">
        <f t="shared" si="25"/>
        <v>Oxford University Hospitals NHS Foundation Trust</v>
      </c>
      <c r="BA169" t="b">
        <f t="shared" si="23"/>
        <v>1</v>
      </c>
      <c r="BC169" s="20" t="s">
        <v>227</v>
      </c>
    </row>
    <row r="170" spans="1:55" x14ac:dyDescent="0.25">
      <c r="A170" t="s">
        <v>331</v>
      </c>
      <c r="B170" s="25">
        <v>2018</v>
      </c>
      <c r="C170" s="25" t="s">
        <v>0</v>
      </c>
      <c r="D170" s="25" t="s">
        <v>54</v>
      </c>
      <c r="E170" s="25" t="s">
        <v>114</v>
      </c>
      <c r="F170" s="23" t="s">
        <v>115</v>
      </c>
      <c r="G170" s="23" t="s">
        <v>492</v>
      </c>
      <c r="H170" s="32" t="s">
        <v>358</v>
      </c>
      <c r="I170" s="32" t="s">
        <v>586</v>
      </c>
      <c r="J170" s="135">
        <v>104</v>
      </c>
      <c r="K170" s="28">
        <v>0.85577000000000003</v>
      </c>
      <c r="L170" s="77">
        <v>0.9</v>
      </c>
      <c r="Q170" s="106"/>
      <c r="S170" s="21" t="s">
        <v>46</v>
      </c>
      <c r="T170" t="s">
        <v>174</v>
      </c>
      <c r="U170" t="s">
        <v>175</v>
      </c>
      <c r="Y170" t="str">
        <f t="shared" si="24"/>
        <v>Portsmouth Hospitals University NHS Trust</v>
      </c>
      <c r="Z170" s="20" t="s">
        <v>229</v>
      </c>
      <c r="AA170" s="20" t="s">
        <v>229</v>
      </c>
      <c r="AF170" t="b">
        <f t="shared" si="26"/>
        <v>1</v>
      </c>
      <c r="AZ170" t="str">
        <f t="shared" si="25"/>
        <v>Portsmouth Hospitals University NHS Trust</v>
      </c>
      <c r="BA170" t="b">
        <f t="shared" si="23"/>
        <v>1</v>
      </c>
      <c r="BC170" s="20" t="s">
        <v>229</v>
      </c>
    </row>
    <row r="171" spans="1:55" x14ac:dyDescent="0.25">
      <c r="A171" t="s">
        <v>331</v>
      </c>
      <c r="B171" s="25">
        <v>2018</v>
      </c>
      <c r="C171" s="25" t="s">
        <v>1</v>
      </c>
      <c r="D171" s="25" t="s">
        <v>56</v>
      </c>
      <c r="E171" s="25" t="s">
        <v>114</v>
      </c>
      <c r="F171" s="23" t="s">
        <v>115</v>
      </c>
      <c r="G171" s="23" t="s">
        <v>492</v>
      </c>
      <c r="H171" s="32" t="s">
        <v>358</v>
      </c>
      <c r="I171" s="32" t="s">
        <v>586</v>
      </c>
      <c r="J171" s="135">
        <v>116</v>
      </c>
      <c r="K171" s="28">
        <v>0.87068999999999996</v>
      </c>
      <c r="L171" s="77">
        <v>0.9</v>
      </c>
      <c r="Q171" s="106"/>
      <c r="S171" s="21" t="s">
        <v>46</v>
      </c>
      <c r="T171" t="s">
        <v>218</v>
      </c>
      <c r="U171" t="s">
        <v>219</v>
      </c>
      <c r="Y171" t="str">
        <f t="shared" si="24"/>
        <v>Princess Alexandra Hospital NHS Trust</v>
      </c>
      <c r="Z171" s="20" t="s">
        <v>337</v>
      </c>
      <c r="AA171" s="20" t="s">
        <v>337</v>
      </c>
      <c r="AF171" t="b">
        <f t="shared" si="26"/>
        <v>1</v>
      </c>
      <c r="AZ171" t="str">
        <f t="shared" si="25"/>
        <v>Princess Alexandra Hospital NHS Trust</v>
      </c>
      <c r="BA171" t="b">
        <f t="shared" si="23"/>
        <v>1</v>
      </c>
      <c r="BC171" s="20" t="s">
        <v>337</v>
      </c>
    </row>
    <row r="172" spans="1:55" x14ac:dyDescent="0.25">
      <c r="A172" t="s">
        <v>331</v>
      </c>
      <c r="B172" s="25">
        <v>2018</v>
      </c>
      <c r="C172" s="25" t="s">
        <v>2</v>
      </c>
      <c r="D172" s="25" t="s">
        <v>57</v>
      </c>
      <c r="E172" s="25" t="s">
        <v>114</v>
      </c>
      <c r="F172" s="23" t="s">
        <v>115</v>
      </c>
      <c r="G172" s="23" t="s">
        <v>492</v>
      </c>
      <c r="H172" s="32" t="s">
        <v>358</v>
      </c>
      <c r="I172" s="32" t="s">
        <v>586</v>
      </c>
      <c r="J172" s="135">
        <v>127</v>
      </c>
      <c r="K172" s="28">
        <v>0.84252000000000005</v>
      </c>
      <c r="L172" s="77">
        <v>0.9</v>
      </c>
      <c r="Q172" s="106"/>
      <c r="S172" s="21" t="s">
        <v>46</v>
      </c>
      <c r="T172" t="s">
        <v>242</v>
      </c>
      <c r="U172" t="s">
        <v>243</v>
      </c>
      <c r="Y172" t="str">
        <f t="shared" si="24"/>
        <v>Queen Elizabeth Hospital, Kings Lynn, NHS Foundation Trust</v>
      </c>
      <c r="Z172" t="s">
        <v>338</v>
      </c>
      <c r="AA172" s="20" t="s">
        <v>338</v>
      </c>
      <c r="AF172" t="b">
        <f t="shared" si="26"/>
        <v>1</v>
      </c>
      <c r="AZ172" t="str">
        <f t="shared" si="25"/>
        <v>Queen Elizabeth Hospital, Kings Lynn, NHS Foundation Trust</v>
      </c>
      <c r="BA172" t="b">
        <f t="shared" si="23"/>
        <v>1</v>
      </c>
      <c r="BC172" s="20" t="s">
        <v>338</v>
      </c>
    </row>
    <row r="173" spans="1:55" x14ac:dyDescent="0.25">
      <c r="A173" t="s">
        <v>331</v>
      </c>
      <c r="B173" s="25">
        <v>2018</v>
      </c>
      <c r="C173" s="25" t="s">
        <v>3</v>
      </c>
      <c r="D173" s="25" t="s">
        <v>58</v>
      </c>
      <c r="E173" s="25" t="s">
        <v>114</v>
      </c>
      <c r="F173" s="23" t="s">
        <v>115</v>
      </c>
      <c r="G173" s="23" t="s">
        <v>492</v>
      </c>
      <c r="H173" s="32" t="s">
        <v>358</v>
      </c>
      <c r="I173" s="32" t="s">
        <v>586</v>
      </c>
      <c r="J173" s="135">
        <v>128</v>
      </c>
      <c r="K173" s="28">
        <v>0.92186999999999997</v>
      </c>
      <c r="L173" s="77">
        <v>0.9</v>
      </c>
      <c r="Q173" s="106"/>
      <c r="S173" s="21" t="s">
        <v>46</v>
      </c>
      <c r="T173" t="s">
        <v>134</v>
      </c>
      <c r="U173" t="s">
        <v>135</v>
      </c>
      <c r="Y173" t="str">
        <f t="shared" si="24"/>
        <v>Rotherham NHS Foundation Trust</v>
      </c>
      <c r="Z173" s="20" t="s">
        <v>339</v>
      </c>
      <c r="AA173" s="20" t="s">
        <v>339</v>
      </c>
      <c r="AF173" t="b">
        <f t="shared" si="26"/>
        <v>1</v>
      </c>
      <c r="AZ173" t="str">
        <f t="shared" si="25"/>
        <v>Rotherham NHS Foundation Trust</v>
      </c>
      <c r="BA173" t="b">
        <f t="shared" si="23"/>
        <v>1</v>
      </c>
      <c r="BC173" s="20" t="s">
        <v>339</v>
      </c>
    </row>
    <row r="174" spans="1:55" x14ac:dyDescent="0.25">
      <c r="A174" t="s">
        <v>331</v>
      </c>
      <c r="B174" s="25">
        <v>2019</v>
      </c>
      <c r="C174" s="25" t="s">
        <v>0</v>
      </c>
      <c r="D174" s="25" t="s">
        <v>59</v>
      </c>
      <c r="E174" s="25" t="s">
        <v>114</v>
      </c>
      <c r="F174" s="23" t="s">
        <v>115</v>
      </c>
      <c r="G174" s="23" t="s">
        <v>492</v>
      </c>
      <c r="H174" s="32" t="s">
        <v>358</v>
      </c>
      <c r="I174" s="32" t="s">
        <v>586</v>
      </c>
      <c r="J174" s="135">
        <v>121</v>
      </c>
      <c r="K174" s="28">
        <v>0.92562</v>
      </c>
      <c r="L174" s="77">
        <v>0.9</v>
      </c>
      <c r="Q174" s="106"/>
      <c r="S174" s="21" t="s">
        <v>46</v>
      </c>
      <c r="T174" t="s">
        <v>194</v>
      </c>
      <c r="U174" t="s">
        <v>195</v>
      </c>
      <c r="Y174" t="str">
        <f t="shared" si="24"/>
        <v>Royal Berkshire NHS Foundation Trust</v>
      </c>
      <c r="Z174" s="20" t="s">
        <v>231</v>
      </c>
      <c r="AA174" s="20" t="s">
        <v>231</v>
      </c>
      <c r="AF174" t="b">
        <f t="shared" si="26"/>
        <v>1</v>
      </c>
      <c r="AZ174" t="str">
        <f t="shared" si="25"/>
        <v>Royal Berkshire NHS Foundation Trust</v>
      </c>
      <c r="BA174" t="b">
        <f t="shared" si="23"/>
        <v>1</v>
      </c>
      <c r="BC174" s="20" t="s">
        <v>231</v>
      </c>
    </row>
    <row r="175" spans="1:55" x14ac:dyDescent="0.25">
      <c r="A175" t="s">
        <v>331</v>
      </c>
      <c r="B175" s="25">
        <v>2019</v>
      </c>
      <c r="C175" s="25" t="s">
        <v>1</v>
      </c>
      <c r="D175" s="25" t="s">
        <v>60</v>
      </c>
      <c r="E175" s="25" t="s">
        <v>114</v>
      </c>
      <c r="F175" s="23" t="s">
        <v>115</v>
      </c>
      <c r="G175" s="23" t="s">
        <v>492</v>
      </c>
      <c r="H175" s="32" t="s">
        <v>358</v>
      </c>
      <c r="I175" s="32" t="s">
        <v>586</v>
      </c>
      <c r="J175" s="135">
        <v>113</v>
      </c>
      <c r="K175" s="28">
        <v>0.89380999999999999</v>
      </c>
      <c r="L175" s="77">
        <v>0.9</v>
      </c>
      <c r="Q175" s="106"/>
      <c r="S175" s="21" t="s">
        <v>46</v>
      </c>
      <c r="T175" t="s">
        <v>268</v>
      </c>
      <c r="U175" t="s">
        <v>340</v>
      </c>
      <c r="Y175" t="str">
        <f t="shared" si="24"/>
        <v>Royal Cornwall Hospitals NHS Trust</v>
      </c>
      <c r="Z175" s="20" t="s">
        <v>233</v>
      </c>
      <c r="AA175" s="20" t="s">
        <v>233</v>
      </c>
      <c r="AF175" t="b">
        <f t="shared" si="26"/>
        <v>1</v>
      </c>
      <c r="AZ175" t="str">
        <f t="shared" si="25"/>
        <v>Royal Cornwall Hospitals NHS Trust</v>
      </c>
      <c r="BA175" t="b">
        <f t="shared" si="23"/>
        <v>1</v>
      </c>
      <c r="BC175" s="20" t="s">
        <v>233</v>
      </c>
    </row>
    <row r="176" spans="1:55" x14ac:dyDescent="0.25">
      <c r="A176" t="s">
        <v>331</v>
      </c>
      <c r="B176" s="25">
        <v>2019</v>
      </c>
      <c r="C176" s="25" t="s">
        <v>2</v>
      </c>
      <c r="D176" s="25" t="s">
        <v>61</v>
      </c>
      <c r="E176" s="25" t="s">
        <v>114</v>
      </c>
      <c r="F176" s="23" t="s">
        <v>115</v>
      </c>
      <c r="G176" s="23" t="s">
        <v>492</v>
      </c>
      <c r="H176" s="32" t="s">
        <v>358</v>
      </c>
      <c r="I176" s="32" t="s">
        <v>586</v>
      </c>
      <c r="J176" s="135">
        <v>109</v>
      </c>
      <c r="K176" s="28">
        <v>0.90825999999999996</v>
      </c>
      <c r="L176" s="77">
        <v>0.9</v>
      </c>
      <c r="Q176" s="106"/>
      <c r="S176" s="21" t="s">
        <v>46</v>
      </c>
      <c r="T176" t="s">
        <v>122</v>
      </c>
      <c r="U176" t="s">
        <v>123</v>
      </c>
      <c r="Y176" t="str">
        <f t="shared" si="24"/>
        <v>Royal Devon University Healthcare NHS Foundation Trust</v>
      </c>
      <c r="Z176" s="20" t="s">
        <v>235</v>
      </c>
      <c r="AA176" s="20" t="s">
        <v>235</v>
      </c>
      <c r="AF176" t="b">
        <f t="shared" si="26"/>
        <v>1</v>
      </c>
      <c r="AZ176" t="str">
        <f t="shared" si="25"/>
        <v>Royal Devon University Healthcare NHS Foundation Trust</v>
      </c>
      <c r="BA176" t="b">
        <f t="shared" si="23"/>
        <v>1</v>
      </c>
      <c r="BC176" s="20" t="s">
        <v>235</v>
      </c>
    </row>
    <row r="177" spans="1:55" x14ac:dyDescent="0.25">
      <c r="A177" t="s">
        <v>331</v>
      </c>
      <c r="B177" s="25">
        <v>2019</v>
      </c>
      <c r="C177" s="25" t="s">
        <v>3</v>
      </c>
      <c r="D177" s="25" t="s">
        <v>62</v>
      </c>
      <c r="E177" s="25" t="s">
        <v>114</v>
      </c>
      <c r="F177" s="23" t="s">
        <v>115</v>
      </c>
      <c r="G177" s="23" t="s">
        <v>492</v>
      </c>
      <c r="H177" s="32" t="s">
        <v>358</v>
      </c>
      <c r="I177" s="32" t="s">
        <v>586</v>
      </c>
      <c r="J177" s="135">
        <v>106</v>
      </c>
      <c r="K177" s="28">
        <v>0.85848999999999998</v>
      </c>
      <c r="L177" s="77">
        <v>0.9</v>
      </c>
      <c r="Q177" s="106"/>
      <c r="S177" s="21" t="s">
        <v>46</v>
      </c>
      <c r="T177" t="s">
        <v>265</v>
      </c>
      <c r="U177" t="s">
        <v>337</v>
      </c>
      <c r="Y177" t="str">
        <f t="shared" si="24"/>
        <v>Royal Free London NHS Foundation Trust</v>
      </c>
      <c r="Z177" s="20" t="s">
        <v>237</v>
      </c>
      <c r="AA177" s="20" t="s">
        <v>237</v>
      </c>
      <c r="AF177" t="b">
        <f t="shared" si="26"/>
        <v>1</v>
      </c>
      <c r="AZ177" t="str">
        <f t="shared" si="25"/>
        <v>Royal Free London NHS Foundation Trust</v>
      </c>
      <c r="BA177" t="b">
        <f t="shared" si="23"/>
        <v>1</v>
      </c>
      <c r="BC177" s="20" t="s">
        <v>237</v>
      </c>
    </row>
    <row r="178" spans="1:55" x14ac:dyDescent="0.25">
      <c r="A178" t="s">
        <v>331</v>
      </c>
      <c r="B178" s="25">
        <v>2020</v>
      </c>
      <c r="C178" s="25" t="s">
        <v>0</v>
      </c>
      <c r="D178" s="25" t="s">
        <v>63</v>
      </c>
      <c r="E178" s="25" t="s">
        <v>114</v>
      </c>
      <c r="F178" s="23" t="s">
        <v>115</v>
      </c>
      <c r="G178" s="23" t="s">
        <v>492</v>
      </c>
      <c r="H178" s="32" t="s">
        <v>358</v>
      </c>
      <c r="I178" s="32" t="s">
        <v>586</v>
      </c>
      <c r="J178" s="135">
        <v>106</v>
      </c>
      <c r="K178" s="28">
        <v>0.88678999999999997</v>
      </c>
      <c r="L178" s="77">
        <v>0.9</v>
      </c>
      <c r="Q178" s="106"/>
      <c r="S178" s="21" t="s">
        <v>46</v>
      </c>
      <c r="T178" t="s">
        <v>152</v>
      </c>
      <c r="U178" t="s">
        <v>153</v>
      </c>
      <c r="Y178" t="str">
        <f t="shared" si="24"/>
        <v>Royal Marsden NHS Foundation Trust</v>
      </c>
      <c r="Z178" s="20" t="s">
        <v>340</v>
      </c>
      <c r="AA178" s="20" t="s">
        <v>340</v>
      </c>
      <c r="AF178" t="b">
        <f t="shared" si="26"/>
        <v>1</v>
      </c>
      <c r="AZ178" t="str">
        <f t="shared" si="25"/>
        <v>Royal Marsden NHS Foundation Trust</v>
      </c>
      <c r="BA178" t="b">
        <f t="shared" si="23"/>
        <v>1</v>
      </c>
      <c r="BC178" s="20" t="s">
        <v>340</v>
      </c>
    </row>
    <row r="179" spans="1:55" x14ac:dyDescent="0.25">
      <c r="A179" t="s">
        <v>331</v>
      </c>
      <c r="B179" s="25">
        <v>2020</v>
      </c>
      <c r="C179" s="25" t="s">
        <v>1</v>
      </c>
      <c r="D179" s="25" t="s">
        <v>64</v>
      </c>
      <c r="E179" s="25" t="s">
        <v>114</v>
      </c>
      <c r="F179" s="23" t="s">
        <v>115</v>
      </c>
      <c r="G179" s="23" t="s">
        <v>492</v>
      </c>
      <c r="H179" s="32" t="s">
        <v>358</v>
      </c>
      <c r="I179" s="32" t="s">
        <v>586</v>
      </c>
      <c r="J179" s="135">
        <v>31</v>
      </c>
      <c r="K179" s="28">
        <v>0.83870999999999996</v>
      </c>
      <c r="L179" s="77">
        <v>0.9</v>
      </c>
      <c r="Q179" s="106"/>
      <c r="S179" s="21" t="s">
        <v>46</v>
      </c>
      <c r="T179" t="s">
        <v>182</v>
      </c>
      <c r="U179" t="s">
        <v>183</v>
      </c>
      <c r="Y179" t="str">
        <f t="shared" si="24"/>
        <v>Royal Surrey County Hospital NHS Foundation Trust</v>
      </c>
      <c r="Z179" s="20" t="s">
        <v>239</v>
      </c>
      <c r="AA179" s="20" t="s">
        <v>239</v>
      </c>
      <c r="AF179" t="b">
        <f t="shared" si="26"/>
        <v>1</v>
      </c>
      <c r="AZ179" t="str">
        <f t="shared" si="25"/>
        <v>Royal Surrey County Hospital NHS Foundation Trust</v>
      </c>
      <c r="BA179" t="b">
        <f t="shared" si="23"/>
        <v>1</v>
      </c>
      <c r="BC179" s="20" t="s">
        <v>239</v>
      </c>
    </row>
    <row r="180" spans="1:55" x14ac:dyDescent="0.25">
      <c r="A180" t="s">
        <v>331</v>
      </c>
      <c r="B180" s="25">
        <v>2020</v>
      </c>
      <c r="C180" s="25" t="s">
        <v>2</v>
      </c>
      <c r="D180" s="25" t="s">
        <v>65</v>
      </c>
      <c r="E180" s="25" t="s">
        <v>114</v>
      </c>
      <c r="F180" s="23" t="s">
        <v>115</v>
      </c>
      <c r="G180" s="23" t="s">
        <v>492</v>
      </c>
      <c r="H180" s="32" t="s">
        <v>358</v>
      </c>
      <c r="I180" s="32" t="s">
        <v>586</v>
      </c>
      <c r="J180" s="135">
        <v>49</v>
      </c>
      <c r="K180" s="28">
        <v>0.79591999999999996</v>
      </c>
      <c r="L180" s="77">
        <v>0.9</v>
      </c>
      <c r="Q180" s="106"/>
      <c r="S180" s="21" t="s">
        <v>46</v>
      </c>
      <c r="T180" t="s">
        <v>311</v>
      </c>
      <c r="U180" t="s">
        <v>312</v>
      </c>
      <c r="Y180" t="str">
        <f t="shared" si="24"/>
        <v>Royal United Hospitals Bath NHS Foundation Trust</v>
      </c>
      <c r="Z180" s="20" t="s">
        <v>241</v>
      </c>
      <c r="AA180" s="20" t="s">
        <v>241</v>
      </c>
      <c r="AF180" t="b">
        <f t="shared" si="26"/>
        <v>1</v>
      </c>
      <c r="AZ180" t="str">
        <f t="shared" si="25"/>
        <v>Royal United Hospitals Bath NHS Foundation Trust</v>
      </c>
      <c r="BA180" t="b">
        <f t="shared" si="23"/>
        <v>1</v>
      </c>
      <c r="BC180" s="20" t="s">
        <v>241</v>
      </c>
    </row>
    <row r="181" spans="1:55" x14ac:dyDescent="0.25">
      <c r="A181" t="s">
        <v>331</v>
      </c>
      <c r="B181" s="25">
        <v>2020</v>
      </c>
      <c r="C181" s="25" t="s">
        <v>3</v>
      </c>
      <c r="D181" s="25" t="s">
        <v>66</v>
      </c>
      <c r="E181" s="25" t="s">
        <v>114</v>
      </c>
      <c r="F181" s="23" t="s">
        <v>115</v>
      </c>
      <c r="G181" s="23" t="s">
        <v>492</v>
      </c>
      <c r="H181" s="32" t="s">
        <v>358</v>
      </c>
      <c r="I181" s="32" t="s">
        <v>586</v>
      </c>
      <c r="J181" s="135">
        <v>123</v>
      </c>
      <c r="K181" s="28">
        <v>0.86178999999999994</v>
      </c>
      <c r="L181" s="77">
        <v>0.9</v>
      </c>
      <c r="Q181" s="106"/>
      <c r="S181" s="21" t="s">
        <v>46</v>
      </c>
      <c r="T181" t="s">
        <v>279</v>
      </c>
      <c r="U181" t="s">
        <v>280</v>
      </c>
      <c r="Y181" t="str">
        <f t="shared" si="24"/>
        <v>Royal Wolverhampton NHS Trust</v>
      </c>
      <c r="Z181" s="20" t="s">
        <v>341</v>
      </c>
      <c r="AA181" s="20" t="s">
        <v>341</v>
      </c>
      <c r="AF181" t="b">
        <f t="shared" si="26"/>
        <v>1</v>
      </c>
      <c r="AZ181" t="str">
        <f t="shared" si="25"/>
        <v>Royal Wolverhampton NHS Trust</v>
      </c>
      <c r="BA181" t="b">
        <f t="shared" si="23"/>
        <v>1</v>
      </c>
      <c r="BC181" s="20" t="s">
        <v>341</v>
      </c>
    </row>
    <row r="182" spans="1:55" x14ac:dyDescent="0.25">
      <c r="A182" t="s">
        <v>331</v>
      </c>
      <c r="B182" s="25">
        <v>2021</v>
      </c>
      <c r="C182" s="25" t="s">
        <v>0</v>
      </c>
      <c r="D182" s="25" t="s">
        <v>67</v>
      </c>
      <c r="E182" s="25" t="s">
        <v>114</v>
      </c>
      <c r="F182" s="23" t="s">
        <v>115</v>
      </c>
      <c r="G182" s="23" t="s">
        <v>492</v>
      </c>
      <c r="H182" s="32" t="s">
        <v>358</v>
      </c>
      <c r="I182" s="32" t="s">
        <v>586</v>
      </c>
      <c r="J182" s="135">
        <v>121</v>
      </c>
      <c r="K182" s="28">
        <v>0.90908999999999995</v>
      </c>
      <c r="L182" s="77">
        <v>0.9</v>
      </c>
      <c r="Q182" s="106"/>
      <c r="S182" s="21" t="s">
        <v>46</v>
      </c>
      <c r="T182" t="s">
        <v>275</v>
      </c>
      <c r="U182" t="s">
        <v>276</v>
      </c>
      <c r="Y182" t="str">
        <f t="shared" si="24"/>
        <v>Salisbury NHS Foundation Trust</v>
      </c>
      <c r="Z182" s="20" t="s">
        <v>243</v>
      </c>
      <c r="AA182" s="20" t="s">
        <v>243</v>
      </c>
      <c r="AF182" t="b">
        <f t="shared" si="26"/>
        <v>1</v>
      </c>
      <c r="AZ182" t="str">
        <f t="shared" si="25"/>
        <v>Salisbury NHS Foundation Trust</v>
      </c>
      <c r="BA182" t="b">
        <f t="shared" si="23"/>
        <v>1</v>
      </c>
      <c r="BC182" s="20" t="s">
        <v>243</v>
      </c>
    </row>
    <row r="183" spans="1:55" x14ac:dyDescent="0.25">
      <c r="A183" t="s">
        <v>331</v>
      </c>
      <c r="B183" s="25">
        <v>2021</v>
      </c>
      <c r="C183" s="25" t="s">
        <v>1</v>
      </c>
      <c r="D183" s="25" t="s">
        <v>68</v>
      </c>
      <c r="E183" s="25" t="s">
        <v>114</v>
      </c>
      <c r="F183" s="23" t="s">
        <v>115</v>
      </c>
      <c r="G183" s="23" t="s">
        <v>492</v>
      </c>
      <c r="H183" s="32" t="s">
        <v>358</v>
      </c>
      <c r="I183" s="32" t="s">
        <v>586</v>
      </c>
      <c r="J183" s="135">
        <v>147</v>
      </c>
      <c r="K183" s="28">
        <v>0.97958999999999996</v>
      </c>
      <c r="L183" s="77">
        <v>0.9</v>
      </c>
      <c r="Q183" s="106"/>
      <c r="S183" s="21" t="s">
        <v>46</v>
      </c>
      <c r="T183" t="s">
        <v>264</v>
      </c>
      <c r="U183" t="s">
        <v>336</v>
      </c>
      <c r="Y183" t="str">
        <f t="shared" si="24"/>
        <v>Sandwell and West Birmingham Hospitals NHS Trust</v>
      </c>
      <c r="Z183" s="20" t="s">
        <v>245</v>
      </c>
      <c r="AA183" s="20" t="s">
        <v>245</v>
      </c>
      <c r="AF183" t="b">
        <f t="shared" si="26"/>
        <v>1</v>
      </c>
      <c r="AZ183" t="str">
        <f t="shared" si="25"/>
        <v>Sandwell and West Birmingham Hospitals NHS Trust</v>
      </c>
      <c r="BA183" t="b">
        <f t="shared" si="23"/>
        <v>1</v>
      </c>
      <c r="BC183" s="20" t="s">
        <v>245</v>
      </c>
    </row>
    <row r="184" spans="1:55" x14ac:dyDescent="0.25">
      <c r="A184" t="s">
        <v>331</v>
      </c>
      <c r="B184" s="25">
        <v>2021</v>
      </c>
      <c r="C184" s="25" t="s">
        <v>2</v>
      </c>
      <c r="D184" s="25" t="s">
        <v>69</v>
      </c>
      <c r="E184" s="25" t="s">
        <v>114</v>
      </c>
      <c r="F184" s="23" t="s">
        <v>115</v>
      </c>
      <c r="G184" s="23" t="s">
        <v>492</v>
      </c>
      <c r="H184" s="32" t="s">
        <v>358</v>
      </c>
      <c r="I184" s="32" t="s">
        <v>586</v>
      </c>
      <c r="J184" s="135">
        <v>113</v>
      </c>
      <c r="K184" s="28">
        <v>0.93805000000000005</v>
      </c>
      <c r="L184" s="77">
        <v>0.9</v>
      </c>
      <c r="Q184" s="106"/>
      <c r="S184" s="21" t="s">
        <v>46</v>
      </c>
      <c r="T184" t="s">
        <v>156</v>
      </c>
      <c r="U184" t="s">
        <v>157</v>
      </c>
      <c r="Y184" t="str">
        <f t="shared" si="24"/>
        <v>Sheffield Teaching Hospitals NHS Foundation Trust</v>
      </c>
      <c r="Z184" s="20" t="s">
        <v>247</v>
      </c>
      <c r="AA184" s="20" t="s">
        <v>247</v>
      </c>
      <c r="AF184" t="b">
        <f t="shared" si="26"/>
        <v>1</v>
      </c>
      <c r="AZ184" t="str">
        <f t="shared" si="25"/>
        <v>Sheffield Teaching Hospitals NHS Foundation Trust</v>
      </c>
      <c r="BA184" t="b">
        <f t="shared" si="23"/>
        <v>1</v>
      </c>
      <c r="BC184" s="20" t="s">
        <v>247</v>
      </c>
    </row>
    <row r="185" spans="1:55" x14ac:dyDescent="0.25">
      <c r="A185" t="s">
        <v>331</v>
      </c>
      <c r="B185" s="25">
        <v>2021</v>
      </c>
      <c r="C185" s="25" t="s">
        <v>3</v>
      </c>
      <c r="D185" s="25" t="s">
        <v>70</v>
      </c>
      <c r="E185" s="25" t="s">
        <v>114</v>
      </c>
      <c r="F185" s="23" t="s">
        <v>115</v>
      </c>
      <c r="G185" s="23" t="s">
        <v>492</v>
      </c>
      <c r="H185" s="32" t="s">
        <v>358</v>
      </c>
      <c r="I185" s="32" t="s">
        <v>586</v>
      </c>
      <c r="J185" s="135">
        <v>132</v>
      </c>
      <c r="K185" s="28">
        <v>0.90151999999999999</v>
      </c>
      <c r="L185" s="77">
        <v>0.9</v>
      </c>
      <c r="Q185" s="106"/>
      <c r="S185" s="21" t="s">
        <v>46</v>
      </c>
      <c r="T185" t="s">
        <v>222</v>
      </c>
      <c r="U185" t="s">
        <v>223</v>
      </c>
      <c r="Y185" t="str">
        <f t="shared" si="24"/>
        <v>Sherwood Forest Hospitals NHS Foundation Trust</v>
      </c>
      <c r="Z185" s="20" t="s">
        <v>249</v>
      </c>
      <c r="AA185" s="20" t="s">
        <v>249</v>
      </c>
      <c r="AF185" t="b">
        <f t="shared" si="26"/>
        <v>1</v>
      </c>
      <c r="AZ185" t="str">
        <f t="shared" si="25"/>
        <v>Sherwood Forest Hospitals NHS Foundation Trust</v>
      </c>
      <c r="BA185" t="b">
        <f t="shared" si="23"/>
        <v>1</v>
      </c>
      <c r="BC185" s="20" t="s">
        <v>249</v>
      </c>
    </row>
    <row r="186" spans="1:55" x14ac:dyDescent="0.25">
      <c r="A186" t="s">
        <v>331</v>
      </c>
      <c r="B186" s="25">
        <v>2022</v>
      </c>
      <c r="C186" s="25" t="s">
        <v>0</v>
      </c>
      <c r="D186" s="25" t="s">
        <v>71</v>
      </c>
      <c r="E186" s="25" t="s">
        <v>114</v>
      </c>
      <c r="F186" s="23" t="s">
        <v>115</v>
      </c>
      <c r="G186" s="23" t="s">
        <v>492</v>
      </c>
      <c r="H186" s="32" t="s">
        <v>358</v>
      </c>
      <c r="I186" s="32" t="s">
        <v>586</v>
      </c>
      <c r="J186" s="135">
        <v>110</v>
      </c>
      <c r="K186" s="28">
        <v>0.97272999999999998</v>
      </c>
      <c r="L186" s="77">
        <v>0.9</v>
      </c>
      <c r="Q186" s="106"/>
      <c r="S186" s="21" t="s">
        <v>46</v>
      </c>
      <c r="T186" t="s">
        <v>285</v>
      </c>
      <c r="U186" t="s">
        <v>343</v>
      </c>
      <c r="Y186" t="str">
        <f t="shared" si="24"/>
        <v>Shrewsbury and Telford Hospital NHS Trust</v>
      </c>
      <c r="Z186" s="20" t="s">
        <v>342</v>
      </c>
      <c r="AA186" s="20" t="s">
        <v>342</v>
      </c>
      <c r="AF186" t="b">
        <f t="shared" si="26"/>
        <v>1</v>
      </c>
      <c r="AZ186" t="str">
        <f t="shared" si="25"/>
        <v>Shrewsbury and Telford Hospital NHS Trust</v>
      </c>
      <c r="BA186" t="b">
        <f t="shared" si="23"/>
        <v>1</v>
      </c>
      <c r="BC186" s="20" t="s">
        <v>342</v>
      </c>
    </row>
    <row r="187" spans="1:55" x14ac:dyDescent="0.25">
      <c r="A187" t="s">
        <v>331</v>
      </c>
      <c r="B187" s="25">
        <v>2022</v>
      </c>
      <c r="C187" s="25" t="s">
        <v>1</v>
      </c>
      <c r="D187" s="25" t="s">
        <v>72</v>
      </c>
      <c r="E187" s="25" t="s">
        <v>114</v>
      </c>
      <c r="F187" s="23" t="s">
        <v>115</v>
      </c>
      <c r="G187" s="23" t="s">
        <v>492</v>
      </c>
      <c r="H187" s="32" t="s">
        <v>358</v>
      </c>
      <c r="I187" s="32" t="s">
        <v>586</v>
      </c>
      <c r="J187" s="135">
        <v>118</v>
      </c>
      <c r="K187" s="28">
        <v>0.98304999999999998</v>
      </c>
      <c r="L187" s="77">
        <v>0.9</v>
      </c>
      <c r="Q187" s="106"/>
      <c r="S187" s="21" t="s">
        <v>46</v>
      </c>
      <c r="T187" t="s">
        <v>226</v>
      </c>
      <c r="U187" t="s">
        <v>227</v>
      </c>
      <c r="Y187" t="str">
        <f t="shared" si="24"/>
        <v>Somerset NHS Foundation Trust</v>
      </c>
      <c r="Z187" s="20" t="s">
        <v>251</v>
      </c>
      <c r="AA187" s="20" t="s">
        <v>251</v>
      </c>
      <c r="AF187" t="b">
        <f t="shared" si="26"/>
        <v>1</v>
      </c>
      <c r="AZ187" t="str">
        <f t="shared" si="25"/>
        <v>Somerset NHS Foundation Trust</v>
      </c>
      <c r="BA187" t="b">
        <f t="shared" si="23"/>
        <v>1</v>
      </c>
      <c r="BC187" s="20" t="s">
        <v>251</v>
      </c>
    </row>
    <row r="188" spans="1:55" x14ac:dyDescent="0.25">
      <c r="A188" t="s">
        <v>331</v>
      </c>
      <c r="B188" s="25">
        <v>2022</v>
      </c>
      <c r="C188" s="25" t="s">
        <v>2</v>
      </c>
      <c r="D188" s="25" t="s">
        <v>73</v>
      </c>
      <c r="E188" s="25" t="s">
        <v>114</v>
      </c>
      <c r="F188" s="23" t="s">
        <v>115</v>
      </c>
      <c r="G188" s="23" t="s">
        <v>492</v>
      </c>
      <c r="H188" s="32" t="s">
        <v>358</v>
      </c>
      <c r="I188" s="32" t="s">
        <v>586</v>
      </c>
      <c r="J188" s="135">
        <v>134</v>
      </c>
      <c r="K188" s="28">
        <v>0.97014999999999996</v>
      </c>
      <c r="L188" s="77">
        <v>0.9</v>
      </c>
      <c r="Q188" s="106"/>
      <c r="S188" s="21" t="s">
        <v>46</v>
      </c>
      <c r="T188" t="s">
        <v>100</v>
      </c>
      <c r="U188" t="s">
        <v>101</v>
      </c>
      <c r="Y188" t="str">
        <f t="shared" si="24"/>
        <v>South Tees Hospitals NHS Foundation Trust</v>
      </c>
      <c r="Z188" s="20" t="s">
        <v>253</v>
      </c>
      <c r="AA188" s="20" t="s">
        <v>253</v>
      </c>
      <c r="AF188" t="b">
        <f t="shared" si="26"/>
        <v>1</v>
      </c>
      <c r="AZ188" t="str">
        <f t="shared" si="25"/>
        <v>South Tees Hospitals NHS Foundation Trust</v>
      </c>
      <c r="BA188" t="b">
        <f t="shared" si="23"/>
        <v>1</v>
      </c>
      <c r="BC188" s="20" t="s">
        <v>253</v>
      </c>
    </row>
    <row r="189" spans="1:55" x14ac:dyDescent="0.25">
      <c r="A189" t="s">
        <v>331</v>
      </c>
      <c r="B189" s="25">
        <v>2022</v>
      </c>
      <c r="C189" s="25" t="s">
        <v>3</v>
      </c>
      <c r="D189" s="25" t="s">
        <v>493</v>
      </c>
      <c r="E189" s="25" t="s">
        <v>114</v>
      </c>
      <c r="F189" s="23" t="s">
        <v>115</v>
      </c>
      <c r="G189" s="23" t="s">
        <v>492</v>
      </c>
      <c r="H189" s="32" t="s">
        <v>358</v>
      </c>
      <c r="I189" s="32" t="s">
        <v>586</v>
      </c>
      <c r="J189" s="135">
        <v>114</v>
      </c>
      <c r="K189" s="28">
        <v>0.93859999999999999</v>
      </c>
      <c r="L189" s="77">
        <v>0.9</v>
      </c>
      <c r="Q189" s="106"/>
      <c r="S189" s="21" t="s">
        <v>46</v>
      </c>
      <c r="T189" t="s">
        <v>258</v>
      </c>
      <c r="U189" t="s">
        <v>259</v>
      </c>
      <c r="Y189" t="str">
        <f t="shared" si="24"/>
        <v>South Warwickshire University NHS Foundation Trust</v>
      </c>
      <c r="Z189" s="20" t="s">
        <v>255</v>
      </c>
      <c r="AA189" s="20" t="s">
        <v>255</v>
      </c>
      <c r="AF189" t="b">
        <f t="shared" si="26"/>
        <v>1</v>
      </c>
      <c r="AZ189" t="str">
        <f t="shared" si="25"/>
        <v>South Warwickshire University NHS Foundation Trust</v>
      </c>
      <c r="BA189" t="b">
        <f t="shared" si="23"/>
        <v>1</v>
      </c>
      <c r="BC189" s="20" t="s">
        <v>255</v>
      </c>
    </row>
    <row r="190" spans="1:55" x14ac:dyDescent="0.25">
      <c r="A190" t="s">
        <v>331</v>
      </c>
      <c r="B190" s="25">
        <v>2023</v>
      </c>
      <c r="C190" s="25" t="s">
        <v>0</v>
      </c>
      <c r="D190" s="25" t="s">
        <v>537</v>
      </c>
      <c r="E190" s="25" t="s">
        <v>114</v>
      </c>
      <c r="F190" s="23" t="s">
        <v>115</v>
      </c>
      <c r="G190" s="23" t="s">
        <v>492</v>
      </c>
      <c r="H190" s="32" t="s">
        <v>358</v>
      </c>
      <c r="I190" s="32" t="s">
        <v>586</v>
      </c>
      <c r="J190" s="135">
        <v>128</v>
      </c>
      <c r="K190" s="28">
        <v>0.88280999999999998</v>
      </c>
      <c r="L190" s="77">
        <v>0.9</v>
      </c>
      <c r="Q190" s="106"/>
      <c r="S190" s="21" t="s">
        <v>46</v>
      </c>
      <c r="T190" t="s">
        <v>252</v>
      </c>
      <c r="U190" t="s">
        <v>253</v>
      </c>
      <c r="Y190" t="str">
        <f t="shared" si="24"/>
        <v>St Georges University Hospitals NHS Foundation Trust</v>
      </c>
      <c r="Z190" s="20" t="s">
        <v>257</v>
      </c>
      <c r="AA190" s="20" t="s">
        <v>257</v>
      </c>
      <c r="AF190" t="b">
        <f t="shared" si="26"/>
        <v>1</v>
      </c>
      <c r="AZ190" t="str">
        <f t="shared" si="25"/>
        <v>St Georges University Hospitals NHS Foundation Trust</v>
      </c>
      <c r="BA190" t="b">
        <f t="shared" si="23"/>
        <v>1</v>
      </c>
      <c r="BC190" s="20" t="s">
        <v>257</v>
      </c>
    </row>
    <row r="191" spans="1:55" x14ac:dyDescent="0.25">
      <c r="A191" t="s">
        <v>331</v>
      </c>
      <c r="B191" s="25">
        <v>2018</v>
      </c>
      <c r="C191" s="25" t="s">
        <v>0</v>
      </c>
      <c r="D191" s="25" t="s">
        <v>54</v>
      </c>
      <c r="E191" s="25" t="s">
        <v>116</v>
      </c>
      <c r="F191" s="23" t="s">
        <v>117</v>
      </c>
      <c r="G191" s="23" t="s">
        <v>492</v>
      </c>
      <c r="H191" s="32" t="s">
        <v>366</v>
      </c>
      <c r="I191" s="32" t="s">
        <v>586</v>
      </c>
      <c r="J191" s="135">
        <v>100</v>
      </c>
      <c r="K191" s="28">
        <v>0.65</v>
      </c>
      <c r="L191" s="77">
        <v>0.9</v>
      </c>
      <c r="Q191" s="106"/>
      <c r="S191" s="21" t="s">
        <v>46</v>
      </c>
      <c r="T191" t="s">
        <v>289</v>
      </c>
      <c r="U191" t="s">
        <v>345</v>
      </c>
      <c r="Y191" t="str">
        <f t="shared" si="24"/>
        <v>Surrey and Sussex Healthcare NHS Trust</v>
      </c>
      <c r="Z191" s="20" t="s">
        <v>259</v>
      </c>
      <c r="AA191" s="20" t="s">
        <v>259</v>
      </c>
      <c r="AF191" t="b">
        <f t="shared" si="26"/>
        <v>1</v>
      </c>
      <c r="AZ191" t="str">
        <f t="shared" si="25"/>
        <v>Surrey and Sussex Healthcare NHS Trust</v>
      </c>
      <c r="BA191" t="b">
        <f t="shared" si="23"/>
        <v>1</v>
      </c>
      <c r="BC191" s="20" t="s">
        <v>259</v>
      </c>
    </row>
    <row r="192" spans="1:55" x14ac:dyDescent="0.25">
      <c r="A192" t="s">
        <v>331</v>
      </c>
      <c r="B192" s="25">
        <v>2018</v>
      </c>
      <c r="C192" s="25" t="s">
        <v>1</v>
      </c>
      <c r="D192" s="25" t="s">
        <v>56</v>
      </c>
      <c r="E192" s="25" t="s">
        <v>116</v>
      </c>
      <c r="F192" s="23" t="s">
        <v>117</v>
      </c>
      <c r="G192" s="23" t="s">
        <v>492</v>
      </c>
      <c r="H192" s="32" t="s">
        <v>366</v>
      </c>
      <c r="I192" s="32" t="s">
        <v>586</v>
      </c>
      <c r="J192" s="135">
        <v>125</v>
      </c>
      <c r="K192" s="28">
        <v>0.84</v>
      </c>
      <c r="L192" s="77">
        <v>0.9</v>
      </c>
      <c r="Q192" s="106"/>
      <c r="S192" s="21" t="s">
        <v>46</v>
      </c>
      <c r="T192" t="s">
        <v>208</v>
      </c>
      <c r="U192" t="s">
        <v>209</v>
      </c>
      <c r="Y192" t="str">
        <f t="shared" si="24"/>
        <v>Tameside and Glossop Integrated Care NHS Foundation Trust</v>
      </c>
      <c r="Z192" s="20" t="s">
        <v>261</v>
      </c>
      <c r="AA192" s="20" t="s">
        <v>261</v>
      </c>
      <c r="AF192" t="b">
        <f t="shared" si="26"/>
        <v>1</v>
      </c>
      <c r="AZ192" t="str">
        <f t="shared" si="25"/>
        <v>Tameside and Glossop Integrated Care NHS Foundation Trust</v>
      </c>
      <c r="BA192" t="b">
        <f t="shared" si="23"/>
        <v>1</v>
      </c>
      <c r="BC192" s="20" t="s">
        <v>261</v>
      </c>
    </row>
    <row r="193" spans="1:55" x14ac:dyDescent="0.25">
      <c r="A193" t="s">
        <v>331</v>
      </c>
      <c r="B193" s="25">
        <v>2018</v>
      </c>
      <c r="C193" s="25" t="s">
        <v>2</v>
      </c>
      <c r="D193" s="25" t="s">
        <v>57</v>
      </c>
      <c r="E193" s="25" t="s">
        <v>116</v>
      </c>
      <c r="F193" s="23" t="s">
        <v>117</v>
      </c>
      <c r="G193" s="23" t="s">
        <v>492</v>
      </c>
      <c r="H193" s="32" t="s">
        <v>366</v>
      </c>
      <c r="I193" s="32" t="s">
        <v>586</v>
      </c>
      <c r="J193" s="135">
        <v>110</v>
      </c>
      <c r="K193" s="28">
        <v>0.66364000000000001</v>
      </c>
      <c r="L193" s="77">
        <v>0.9</v>
      </c>
      <c r="Q193" s="106"/>
      <c r="S193" s="21" t="s">
        <v>46</v>
      </c>
      <c r="T193" t="s">
        <v>140</v>
      </c>
      <c r="U193" t="s">
        <v>141</v>
      </c>
      <c r="Y193" t="str">
        <f t="shared" si="24"/>
        <v>Torbay and South Devon NHS Foundation Trust</v>
      </c>
      <c r="Z193" s="20" t="s">
        <v>272</v>
      </c>
      <c r="AA193" s="20" t="s">
        <v>272</v>
      </c>
      <c r="AF193" t="b">
        <f t="shared" si="26"/>
        <v>1</v>
      </c>
      <c r="AZ193" t="str">
        <f t="shared" si="25"/>
        <v>Torbay and South Devon NHS Foundation Trust</v>
      </c>
      <c r="BA193" t="b">
        <f t="shared" si="23"/>
        <v>1</v>
      </c>
      <c r="BC193" s="20" t="s">
        <v>272</v>
      </c>
    </row>
    <row r="194" spans="1:55" x14ac:dyDescent="0.25">
      <c r="A194" t="s">
        <v>331</v>
      </c>
      <c r="B194" s="25">
        <v>2018</v>
      </c>
      <c r="C194" s="25" t="s">
        <v>3</v>
      </c>
      <c r="D194" s="25" t="s">
        <v>58</v>
      </c>
      <c r="E194" s="25" t="s">
        <v>116</v>
      </c>
      <c r="F194" s="23" t="s">
        <v>117</v>
      </c>
      <c r="G194" s="23" t="s">
        <v>492</v>
      </c>
      <c r="H194" s="32" t="s">
        <v>366</v>
      </c>
      <c r="I194" s="32" t="s">
        <v>586</v>
      </c>
      <c r="J194" s="135">
        <v>119</v>
      </c>
      <c r="K194" s="28">
        <v>0.73950000000000005</v>
      </c>
      <c r="L194" s="77">
        <v>0.9</v>
      </c>
      <c r="Q194" s="106"/>
      <c r="S194" s="21" t="s">
        <v>46</v>
      </c>
      <c r="T194" t="s">
        <v>214</v>
      </c>
      <c r="U194" t="s">
        <v>215</v>
      </c>
      <c r="Y194" t="str">
        <f t="shared" si="24"/>
        <v>United Lincolnshire Hospitals NHS Trust</v>
      </c>
      <c r="Z194" s="20" t="s">
        <v>274</v>
      </c>
      <c r="AA194" s="20" t="s">
        <v>274</v>
      </c>
      <c r="AF194" t="b">
        <f t="shared" si="26"/>
        <v>1</v>
      </c>
      <c r="AZ194" t="str">
        <f t="shared" si="25"/>
        <v>United Lincolnshire Hospitals NHS Trust</v>
      </c>
      <c r="BA194" t="b">
        <f t="shared" si="23"/>
        <v>1</v>
      </c>
      <c r="BC194" s="20" t="s">
        <v>274</v>
      </c>
    </row>
    <row r="195" spans="1:55" x14ac:dyDescent="0.25">
      <c r="A195" t="s">
        <v>331</v>
      </c>
      <c r="B195" s="25">
        <v>2019</v>
      </c>
      <c r="C195" s="25" t="s">
        <v>0</v>
      </c>
      <c r="D195" s="25" t="s">
        <v>59</v>
      </c>
      <c r="E195" s="25" t="s">
        <v>116</v>
      </c>
      <c r="F195" s="23" t="s">
        <v>117</v>
      </c>
      <c r="G195" s="23" t="s">
        <v>492</v>
      </c>
      <c r="H195" s="32" t="s">
        <v>366</v>
      </c>
      <c r="I195" s="32" t="s">
        <v>586</v>
      </c>
      <c r="J195" s="135">
        <v>101</v>
      </c>
      <c r="K195" s="28">
        <v>0.79208000000000001</v>
      </c>
      <c r="L195" s="77">
        <v>0.9</v>
      </c>
      <c r="Q195" s="106"/>
      <c r="S195" s="21" t="s">
        <v>46</v>
      </c>
      <c r="T195" t="s">
        <v>166</v>
      </c>
      <c r="U195" t="s">
        <v>167</v>
      </c>
      <c r="Y195" t="str">
        <f t="shared" si="24"/>
        <v>University College London Hospitals NHS Foundation Trust</v>
      </c>
      <c r="Z195" s="20" t="s">
        <v>276</v>
      </c>
      <c r="AA195" s="20" t="s">
        <v>276</v>
      </c>
      <c r="AF195" t="b">
        <f t="shared" si="26"/>
        <v>1</v>
      </c>
      <c r="AZ195" t="str">
        <f t="shared" si="25"/>
        <v>University College London Hospitals NHS Foundation Trust</v>
      </c>
      <c r="BA195" t="b">
        <f t="shared" si="23"/>
        <v>1</v>
      </c>
      <c r="BC195" s="20" t="s">
        <v>276</v>
      </c>
    </row>
    <row r="196" spans="1:55" x14ac:dyDescent="0.25">
      <c r="A196" t="s">
        <v>331</v>
      </c>
      <c r="B196" s="25">
        <v>2019</v>
      </c>
      <c r="C196" s="25" t="s">
        <v>1</v>
      </c>
      <c r="D196" s="25" t="s">
        <v>60</v>
      </c>
      <c r="E196" s="25" t="s">
        <v>116</v>
      </c>
      <c r="F196" s="23" t="s">
        <v>117</v>
      </c>
      <c r="G196" s="23" t="s">
        <v>492</v>
      </c>
      <c r="H196" s="32" t="s">
        <v>366</v>
      </c>
      <c r="I196" s="32" t="s">
        <v>586</v>
      </c>
      <c r="J196" s="135">
        <v>147</v>
      </c>
      <c r="K196" s="28">
        <v>0.75509999999999999</v>
      </c>
      <c r="L196" s="77">
        <v>0.9</v>
      </c>
      <c r="Q196" s="106"/>
      <c r="S196" s="21" t="s">
        <v>46</v>
      </c>
      <c r="T196" t="s">
        <v>273</v>
      </c>
      <c r="U196" t="s">
        <v>274</v>
      </c>
      <c r="Y196" t="str">
        <f t="shared" si="24"/>
        <v>University Hospital Southampton NHS Foundation Trust</v>
      </c>
      <c r="Z196" s="20" t="s">
        <v>278</v>
      </c>
      <c r="AA196" s="20" t="s">
        <v>278</v>
      </c>
      <c r="AF196" t="b">
        <f t="shared" si="26"/>
        <v>1</v>
      </c>
      <c r="AZ196" t="str">
        <f t="shared" si="25"/>
        <v>University Hospital Southampton NHS Foundation Trust</v>
      </c>
      <c r="BA196" t="b">
        <f t="shared" ref="BA196:BA216" si="27">AZ196=BC196</f>
        <v>1</v>
      </c>
      <c r="BC196" s="20" t="s">
        <v>278</v>
      </c>
    </row>
    <row r="197" spans="1:55" x14ac:dyDescent="0.25">
      <c r="A197" t="s">
        <v>331</v>
      </c>
      <c r="B197" s="25">
        <v>2019</v>
      </c>
      <c r="C197" s="25" t="s">
        <v>2</v>
      </c>
      <c r="D197" s="25" t="s">
        <v>61</v>
      </c>
      <c r="E197" s="25" t="s">
        <v>116</v>
      </c>
      <c r="F197" s="23" t="s">
        <v>117</v>
      </c>
      <c r="G197" s="23" t="s">
        <v>492</v>
      </c>
      <c r="H197" s="32" t="s">
        <v>366</v>
      </c>
      <c r="I197" s="32" t="s">
        <v>586</v>
      </c>
      <c r="J197" s="135">
        <v>140</v>
      </c>
      <c r="K197" s="28">
        <v>0.81428999999999996</v>
      </c>
      <c r="L197" s="77">
        <v>0.9</v>
      </c>
      <c r="Q197" s="106"/>
      <c r="S197" s="21" t="s">
        <v>46</v>
      </c>
      <c r="T197" t="s">
        <v>287</v>
      </c>
      <c r="U197" t="s">
        <v>344</v>
      </c>
      <c r="Y197" t="str">
        <f t="shared" ref="Y197:Y228" si="28">VLOOKUP(Z197,U:U, 1, 0)</f>
        <v>University Hospitals Birmingham NHS Foundation Trust</v>
      </c>
      <c r="Z197" s="20" t="s">
        <v>280</v>
      </c>
      <c r="AA197" s="20" t="s">
        <v>280</v>
      </c>
      <c r="AF197" t="b">
        <f t="shared" si="26"/>
        <v>1</v>
      </c>
      <c r="AZ197" t="str">
        <f t="shared" si="25"/>
        <v>University Hospitals Birmingham NHS Foundation Trust</v>
      </c>
      <c r="BA197" t="b">
        <f t="shared" si="27"/>
        <v>1</v>
      </c>
      <c r="BC197" s="20" t="s">
        <v>280</v>
      </c>
    </row>
    <row r="198" spans="1:55" x14ac:dyDescent="0.25">
      <c r="A198" t="s">
        <v>331</v>
      </c>
      <c r="B198" s="25">
        <v>2019</v>
      </c>
      <c r="C198" s="25" t="s">
        <v>3</v>
      </c>
      <c r="D198" s="25" t="s">
        <v>62</v>
      </c>
      <c r="E198" s="25" t="s">
        <v>116</v>
      </c>
      <c r="F198" s="23" t="s">
        <v>117</v>
      </c>
      <c r="G198" s="23" t="s">
        <v>492</v>
      </c>
      <c r="H198" s="32" t="s">
        <v>366</v>
      </c>
      <c r="I198" s="32" t="s">
        <v>586</v>
      </c>
      <c r="J198" s="135">
        <v>105</v>
      </c>
      <c r="K198" s="28">
        <v>0.92381000000000002</v>
      </c>
      <c r="L198" s="77">
        <v>0.9</v>
      </c>
      <c r="Q198" s="106"/>
      <c r="S198" s="21" t="s">
        <v>46</v>
      </c>
      <c r="T198" t="s">
        <v>190</v>
      </c>
      <c r="U198" t="s">
        <v>191</v>
      </c>
      <c r="Y198" t="str">
        <f t="shared" si="28"/>
        <v>University Hospitals Coventry and Warwickshire NHS Trust</v>
      </c>
      <c r="Z198" s="20" t="s">
        <v>282</v>
      </c>
      <c r="AA198" s="20" t="s">
        <v>282</v>
      </c>
      <c r="AF198" t="b">
        <f t="shared" si="26"/>
        <v>1</v>
      </c>
      <c r="AZ198" t="str">
        <f t="shared" si="25"/>
        <v>University Hospitals Coventry and Warwickshire NHS Trust</v>
      </c>
      <c r="BA198" t="b">
        <f t="shared" si="27"/>
        <v>1</v>
      </c>
      <c r="BC198" s="20" t="s">
        <v>282</v>
      </c>
    </row>
    <row r="199" spans="1:55" x14ac:dyDescent="0.25">
      <c r="A199" t="s">
        <v>331</v>
      </c>
      <c r="B199" s="25">
        <v>2020</v>
      </c>
      <c r="C199" s="25" t="s">
        <v>0</v>
      </c>
      <c r="D199" s="25" t="s">
        <v>63</v>
      </c>
      <c r="E199" s="25" t="s">
        <v>116</v>
      </c>
      <c r="F199" s="23" t="s">
        <v>117</v>
      </c>
      <c r="G199" s="23" t="s">
        <v>492</v>
      </c>
      <c r="H199" s="32" t="s">
        <v>366</v>
      </c>
      <c r="I199" s="32" t="s">
        <v>586</v>
      </c>
      <c r="J199" s="135">
        <v>96</v>
      </c>
      <c r="K199" s="28">
        <v>0.95833000000000002</v>
      </c>
      <c r="L199" s="77">
        <v>0.9</v>
      </c>
      <c r="Q199" s="106"/>
      <c r="S199" s="21" t="s">
        <v>46</v>
      </c>
      <c r="T199" t="s">
        <v>301</v>
      </c>
      <c r="U199" t="s">
        <v>302</v>
      </c>
      <c r="Y199" t="str">
        <f t="shared" si="28"/>
        <v>University Hospitals Dorset NHS Foundation Trust</v>
      </c>
      <c r="Z199" s="20" t="s">
        <v>284</v>
      </c>
      <c r="AA199" s="20" t="s">
        <v>284</v>
      </c>
      <c r="AF199" t="b">
        <f t="shared" si="26"/>
        <v>1</v>
      </c>
      <c r="AZ199" t="str">
        <f t="shared" si="25"/>
        <v>University Hospitals Dorset NHS Foundation Trust</v>
      </c>
      <c r="BA199" t="b">
        <f t="shared" si="27"/>
        <v>1</v>
      </c>
      <c r="BC199" s="20" t="s">
        <v>284</v>
      </c>
    </row>
    <row r="200" spans="1:55" x14ac:dyDescent="0.25">
      <c r="A200" t="s">
        <v>331</v>
      </c>
      <c r="B200" s="25">
        <v>2020</v>
      </c>
      <c r="C200" s="25" t="s">
        <v>1</v>
      </c>
      <c r="D200" s="25" t="s">
        <v>64</v>
      </c>
      <c r="E200" s="25" t="s">
        <v>116</v>
      </c>
      <c r="F200" s="23" t="s">
        <v>117</v>
      </c>
      <c r="G200" s="23" t="s">
        <v>492</v>
      </c>
      <c r="H200" s="32" t="s">
        <v>366</v>
      </c>
      <c r="I200" s="32" t="s">
        <v>586</v>
      </c>
      <c r="J200" s="135">
        <v>48</v>
      </c>
      <c r="K200" s="28">
        <v>0.875</v>
      </c>
      <c r="L200" s="77">
        <v>0.9</v>
      </c>
      <c r="Q200" s="106"/>
      <c r="S200" s="21" t="s">
        <v>46</v>
      </c>
      <c r="T200" t="s">
        <v>148</v>
      </c>
      <c r="U200" t="s">
        <v>149</v>
      </c>
      <c r="Y200" t="str">
        <f t="shared" si="28"/>
        <v>University Hospitals of Derby and Burton NHS Foundation Trust</v>
      </c>
      <c r="Z200" s="20" t="s">
        <v>286</v>
      </c>
      <c r="AA200" s="20" t="s">
        <v>286</v>
      </c>
      <c r="AF200" t="b">
        <f t="shared" si="26"/>
        <v>1</v>
      </c>
      <c r="AZ200" t="str">
        <f t="shared" si="25"/>
        <v>University Hospitals Of Derby and Burton NHS Foundation Trust</v>
      </c>
      <c r="BA200" t="b">
        <f t="shared" si="27"/>
        <v>1</v>
      </c>
      <c r="BC200" s="20" t="s">
        <v>343</v>
      </c>
    </row>
    <row r="201" spans="1:55" x14ac:dyDescent="0.25">
      <c r="A201" t="s">
        <v>331</v>
      </c>
      <c r="B201" s="25">
        <v>2020</v>
      </c>
      <c r="C201" s="25" t="s">
        <v>2</v>
      </c>
      <c r="D201" s="25" t="s">
        <v>65</v>
      </c>
      <c r="E201" s="25" t="s">
        <v>116</v>
      </c>
      <c r="F201" s="23" t="s">
        <v>117</v>
      </c>
      <c r="G201" s="23" t="s">
        <v>492</v>
      </c>
      <c r="H201" s="32" t="s">
        <v>366</v>
      </c>
      <c r="I201" s="32" t="s">
        <v>586</v>
      </c>
      <c r="J201" s="135">
        <v>85</v>
      </c>
      <c r="K201" s="28">
        <v>0.84706000000000004</v>
      </c>
      <c r="L201" s="77">
        <v>0.9</v>
      </c>
      <c r="Q201" s="106"/>
      <c r="S201" s="21" t="s">
        <v>46</v>
      </c>
      <c r="T201" t="s">
        <v>309</v>
      </c>
      <c r="U201" t="s">
        <v>310</v>
      </c>
      <c r="Y201" t="str">
        <f t="shared" si="28"/>
        <v>University Hospitals of Leicester NHS Trust</v>
      </c>
      <c r="Z201" s="20" t="s">
        <v>288</v>
      </c>
      <c r="AA201" s="20" t="s">
        <v>288</v>
      </c>
      <c r="AF201" t="b">
        <f t="shared" si="26"/>
        <v>1</v>
      </c>
      <c r="AZ201" t="str">
        <f t="shared" si="25"/>
        <v>University Hospitals Of Leicester NHS Trust</v>
      </c>
      <c r="BA201" t="b">
        <f t="shared" si="27"/>
        <v>1</v>
      </c>
      <c r="BC201" s="20" t="s">
        <v>344</v>
      </c>
    </row>
    <row r="202" spans="1:55" x14ac:dyDescent="0.25">
      <c r="A202" t="s">
        <v>331</v>
      </c>
      <c r="B202" s="25">
        <v>2020</v>
      </c>
      <c r="C202" s="25" t="s">
        <v>3</v>
      </c>
      <c r="D202" s="25" t="s">
        <v>66</v>
      </c>
      <c r="E202" s="25" t="s">
        <v>116</v>
      </c>
      <c r="F202" s="23" t="s">
        <v>117</v>
      </c>
      <c r="G202" s="23" t="s">
        <v>492</v>
      </c>
      <c r="H202" s="32" t="s">
        <v>366</v>
      </c>
      <c r="I202" s="32" t="s">
        <v>586</v>
      </c>
      <c r="J202" s="135">
        <v>118</v>
      </c>
      <c r="K202" s="28">
        <v>0.81355999999999995</v>
      </c>
      <c r="L202" s="77">
        <v>0.9</v>
      </c>
      <c r="Q202" s="106"/>
      <c r="S202" s="21" t="s">
        <v>46</v>
      </c>
      <c r="T202" t="s">
        <v>299</v>
      </c>
      <c r="U202" t="s">
        <v>300</v>
      </c>
      <c r="Y202" t="str">
        <f t="shared" si="28"/>
        <v>University Hospitals of Morecambe Bay NHS Foundation Trust</v>
      </c>
      <c r="Z202" s="20" t="s">
        <v>290</v>
      </c>
      <c r="AA202" s="20" t="s">
        <v>290</v>
      </c>
      <c r="AF202" t="b">
        <f t="shared" si="26"/>
        <v>1</v>
      </c>
      <c r="AZ202" t="str">
        <f t="shared" si="25"/>
        <v>University Hospitals Of Morecambe Bay NHS Foundation Trust</v>
      </c>
      <c r="BA202" t="b">
        <f t="shared" si="27"/>
        <v>1</v>
      </c>
      <c r="BC202" s="20" t="s">
        <v>345</v>
      </c>
    </row>
    <row r="203" spans="1:55" x14ac:dyDescent="0.25">
      <c r="A203" t="s">
        <v>331</v>
      </c>
      <c r="B203" s="25">
        <v>2021</v>
      </c>
      <c r="C203" s="25" t="s">
        <v>0</v>
      </c>
      <c r="D203" s="25" t="s">
        <v>67</v>
      </c>
      <c r="E203" s="25" t="s">
        <v>116</v>
      </c>
      <c r="F203" s="23" t="s">
        <v>117</v>
      </c>
      <c r="G203" s="23" t="s">
        <v>492</v>
      </c>
      <c r="H203" s="32" t="s">
        <v>366</v>
      </c>
      <c r="I203" s="32" t="s">
        <v>586</v>
      </c>
      <c r="J203" s="135">
        <v>111</v>
      </c>
      <c r="K203" s="28">
        <v>0.74775000000000003</v>
      </c>
      <c r="L203" s="77">
        <v>0.9</v>
      </c>
      <c r="Q203" s="106"/>
      <c r="S203" s="21" t="s">
        <v>46</v>
      </c>
      <c r="T203" t="s">
        <v>118</v>
      </c>
      <c r="U203" t="s">
        <v>119</v>
      </c>
      <c r="Y203" t="str">
        <f t="shared" si="28"/>
        <v>University Hospitals of North Midlands NHS Trust</v>
      </c>
      <c r="Z203" s="20" t="s">
        <v>292</v>
      </c>
      <c r="AA203" s="20" t="s">
        <v>292</v>
      </c>
      <c r="AF203" t="b">
        <f t="shared" si="26"/>
        <v>1</v>
      </c>
      <c r="AZ203" t="str">
        <f t="shared" si="25"/>
        <v>University Hospitals Of North Midlands NHS Trust</v>
      </c>
      <c r="BA203" t="b">
        <f t="shared" si="27"/>
        <v>1</v>
      </c>
      <c r="BC203" s="20" t="s">
        <v>346</v>
      </c>
    </row>
    <row r="204" spans="1:55" x14ac:dyDescent="0.25">
      <c r="A204" t="s">
        <v>331</v>
      </c>
      <c r="B204" s="25">
        <v>2021</v>
      </c>
      <c r="C204" s="25" t="s">
        <v>1</v>
      </c>
      <c r="D204" s="25" t="s">
        <v>68</v>
      </c>
      <c r="E204" s="25" t="s">
        <v>116</v>
      </c>
      <c r="F204" s="23" t="s">
        <v>117</v>
      </c>
      <c r="G204" s="23" t="s">
        <v>492</v>
      </c>
      <c r="H204" s="32" t="s">
        <v>366</v>
      </c>
      <c r="I204" s="32" t="s">
        <v>586</v>
      </c>
      <c r="J204" s="135">
        <v>105</v>
      </c>
      <c r="K204" s="28">
        <v>0.85714000000000001</v>
      </c>
      <c r="L204" s="77">
        <v>0.9</v>
      </c>
      <c r="Q204" s="106"/>
      <c r="S204" s="21" t="s">
        <v>46</v>
      </c>
      <c r="T204" t="s">
        <v>224</v>
      </c>
      <c r="U204" t="s">
        <v>225</v>
      </c>
      <c r="Y204" t="str">
        <f t="shared" si="28"/>
        <v>University Hospitals Plymouth NHS Trust</v>
      </c>
      <c r="Z204" s="20" t="s">
        <v>294</v>
      </c>
      <c r="AA204" s="20" t="s">
        <v>294</v>
      </c>
      <c r="AF204" t="b">
        <f t="shared" si="26"/>
        <v>1</v>
      </c>
      <c r="AZ204" t="str">
        <f t="shared" si="25"/>
        <v>University Hospitals Plymouth NHS Trust</v>
      </c>
      <c r="BA204" t="b">
        <f t="shared" si="27"/>
        <v>1</v>
      </c>
      <c r="BC204" s="20" t="s">
        <v>294</v>
      </c>
    </row>
    <row r="205" spans="1:55" x14ac:dyDescent="0.25">
      <c r="A205" t="s">
        <v>331</v>
      </c>
      <c r="B205" s="25">
        <v>2021</v>
      </c>
      <c r="C205" s="25" t="s">
        <v>2</v>
      </c>
      <c r="D205" s="25" t="s">
        <v>69</v>
      </c>
      <c r="E205" s="25" t="s">
        <v>116</v>
      </c>
      <c r="F205" s="23" t="s">
        <v>117</v>
      </c>
      <c r="G205" s="23" t="s">
        <v>492</v>
      </c>
      <c r="H205" s="32" t="s">
        <v>366</v>
      </c>
      <c r="I205" s="32" t="s">
        <v>586</v>
      </c>
      <c r="J205" s="135">
        <v>140</v>
      </c>
      <c r="K205" s="28">
        <v>0.8</v>
      </c>
      <c r="L205" s="77">
        <v>0.9</v>
      </c>
      <c r="Q205" s="106"/>
      <c r="S205" s="21" t="s">
        <v>46</v>
      </c>
      <c r="T205" t="s">
        <v>146</v>
      </c>
      <c r="U205" t="s">
        <v>147</v>
      </c>
      <c r="Y205" t="str">
        <f t="shared" si="28"/>
        <v>University Hospitals Sussex NHS Foundation Trust</v>
      </c>
      <c r="Z205" s="20" t="s">
        <v>296</v>
      </c>
      <c r="AA205" s="20" t="s">
        <v>296</v>
      </c>
      <c r="AF205" t="b">
        <f t="shared" si="26"/>
        <v>1</v>
      </c>
      <c r="AZ205" t="str">
        <f t="shared" si="25"/>
        <v>University Hospitals Sussex NHS Foundation Trust</v>
      </c>
      <c r="BA205" t="b">
        <f t="shared" si="27"/>
        <v>1</v>
      </c>
      <c r="BC205" s="20" t="s">
        <v>296</v>
      </c>
    </row>
    <row r="206" spans="1:55" x14ac:dyDescent="0.25">
      <c r="A206" t="s">
        <v>331</v>
      </c>
      <c r="B206" s="25">
        <v>2021</v>
      </c>
      <c r="C206" s="25" t="s">
        <v>3</v>
      </c>
      <c r="D206" s="25" t="s">
        <v>70</v>
      </c>
      <c r="E206" s="25" t="s">
        <v>116</v>
      </c>
      <c r="F206" s="23" t="s">
        <v>117</v>
      </c>
      <c r="G206" s="23" t="s">
        <v>492</v>
      </c>
      <c r="H206" s="32" t="s">
        <v>366</v>
      </c>
      <c r="I206" s="32" t="s">
        <v>586</v>
      </c>
      <c r="J206" s="135">
        <v>131</v>
      </c>
      <c r="K206" s="28">
        <v>0.82443</v>
      </c>
      <c r="L206" s="77">
        <v>0.9</v>
      </c>
      <c r="Q206" s="106"/>
      <c r="S206" s="21" t="s">
        <v>46</v>
      </c>
      <c r="T206" t="s">
        <v>200</v>
      </c>
      <c r="U206" t="s">
        <v>201</v>
      </c>
      <c r="Y206" t="str">
        <f t="shared" si="28"/>
        <v>Walsall Healthcare NHS Trust</v>
      </c>
      <c r="Z206" s="20" t="s">
        <v>298</v>
      </c>
      <c r="AA206" s="20" t="s">
        <v>298</v>
      </c>
      <c r="AF206" t="b">
        <f t="shared" si="26"/>
        <v>1</v>
      </c>
      <c r="AZ206" t="str">
        <f t="shared" si="25"/>
        <v>Walsall Healthcare NHS Trust</v>
      </c>
      <c r="BA206" t="b">
        <f t="shared" si="27"/>
        <v>1</v>
      </c>
      <c r="BC206" s="20" t="s">
        <v>298</v>
      </c>
    </row>
    <row r="207" spans="1:55" x14ac:dyDescent="0.25">
      <c r="A207" t="s">
        <v>331</v>
      </c>
      <c r="B207" s="25">
        <v>2022</v>
      </c>
      <c r="C207" s="25" t="s">
        <v>0</v>
      </c>
      <c r="D207" s="25" t="s">
        <v>71</v>
      </c>
      <c r="E207" s="25" t="s">
        <v>116</v>
      </c>
      <c r="F207" s="23" t="s">
        <v>117</v>
      </c>
      <c r="G207" s="23" t="s">
        <v>492</v>
      </c>
      <c r="H207" s="32" t="s">
        <v>366</v>
      </c>
      <c r="I207" s="32" t="s">
        <v>586</v>
      </c>
      <c r="J207" s="135">
        <v>112</v>
      </c>
      <c r="K207" s="28">
        <v>0.79464000000000001</v>
      </c>
      <c r="L207" s="77">
        <v>0.9</v>
      </c>
      <c r="Q207" s="106"/>
      <c r="S207" s="21" t="s">
        <v>46</v>
      </c>
      <c r="T207" t="s">
        <v>244</v>
      </c>
      <c r="U207" t="s">
        <v>245</v>
      </c>
      <c r="Y207" t="str">
        <f t="shared" si="28"/>
        <v>Warrington and Halton Teaching Hospitals NHS Foundation Trust</v>
      </c>
      <c r="Z207" s="20" t="s">
        <v>300</v>
      </c>
      <c r="AA207" s="20" t="s">
        <v>300</v>
      </c>
      <c r="AF207" t="b">
        <f t="shared" si="26"/>
        <v>1</v>
      </c>
      <c r="AZ207" t="str">
        <f t="shared" si="25"/>
        <v>Warrington and Halton Teaching Hospitals NHS Foundation Trust</v>
      </c>
      <c r="BA207" t="b">
        <f t="shared" si="27"/>
        <v>1</v>
      </c>
      <c r="BC207" s="20" t="s">
        <v>300</v>
      </c>
    </row>
    <row r="208" spans="1:55" x14ac:dyDescent="0.25">
      <c r="A208" t="s">
        <v>331</v>
      </c>
      <c r="B208" s="25">
        <v>2022</v>
      </c>
      <c r="C208" s="25" t="s">
        <v>1</v>
      </c>
      <c r="D208" s="25" t="s">
        <v>72</v>
      </c>
      <c r="E208" s="25" t="s">
        <v>116</v>
      </c>
      <c r="F208" s="23" t="s">
        <v>117</v>
      </c>
      <c r="G208" s="23" t="s">
        <v>492</v>
      </c>
      <c r="H208" s="32" t="s">
        <v>366</v>
      </c>
      <c r="I208" s="32" t="s">
        <v>586</v>
      </c>
      <c r="J208" s="135">
        <v>144</v>
      </c>
      <c r="K208" s="28">
        <v>0.83333000000000002</v>
      </c>
      <c r="L208" s="77">
        <v>0.9</v>
      </c>
      <c r="Q208" s="106"/>
      <c r="S208" s="21" t="s">
        <v>46</v>
      </c>
      <c r="T208" t="s">
        <v>110</v>
      </c>
      <c r="U208" t="s">
        <v>111</v>
      </c>
      <c r="Y208" t="str">
        <f t="shared" si="28"/>
        <v>West Hertfordshire Teaching Hospitals NHS Trust</v>
      </c>
      <c r="Z208" s="20" t="s">
        <v>302</v>
      </c>
      <c r="AA208" s="20" t="s">
        <v>302</v>
      </c>
      <c r="AF208" t="b">
        <f t="shared" si="26"/>
        <v>1</v>
      </c>
      <c r="AZ208" t="str">
        <f t="shared" si="25"/>
        <v>West Hertfordshire Teaching Hospitals NHS Trust</v>
      </c>
      <c r="BA208" t="b">
        <f t="shared" si="27"/>
        <v>1</v>
      </c>
      <c r="BC208" s="20" t="s">
        <v>302</v>
      </c>
    </row>
    <row r="209" spans="1:55" x14ac:dyDescent="0.25">
      <c r="A209" t="s">
        <v>331</v>
      </c>
      <c r="B209" s="25">
        <v>2022</v>
      </c>
      <c r="C209" s="25" t="s">
        <v>2</v>
      </c>
      <c r="D209" s="25" t="s">
        <v>73</v>
      </c>
      <c r="E209" s="25" t="s">
        <v>116</v>
      </c>
      <c r="F209" s="23" t="s">
        <v>117</v>
      </c>
      <c r="G209" s="23" t="s">
        <v>492</v>
      </c>
      <c r="H209" s="32" t="s">
        <v>366</v>
      </c>
      <c r="I209" s="32" t="s">
        <v>586</v>
      </c>
      <c r="J209" s="135">
        <v>119</v>
      </c>
      <c r="K209" s="28">
        <v>0.76471</v>
      </c>
      <c r="L209" s="77">
        <v>0.9</v>
      </c>
      <c r="Q209" s="106"/>
      <c r="S209" s="21" t="s">
        <v>46</v>
      </c>
      <c r="T209" t="s">
        <v>180</v>
      </c>
      <c r="U209" t="s">
        <v>181</v>
      </c>
      <c r="Y209" t="str">
        <f t="shared" si="28"/>
        <v>West Suffolk NHS Foundation Trust</v>
      </c>
      <c r="Z209" s="20" t="s">
        <v>304</v>
      </c>
      <c r="AA209" s="20" t="s">
        <v>304</v>
      </c>
      <c r="AF209" t="b">
        <f t="shared" si="26"/>
        <v>1</v>
      </c>
      <c r="AZ209" t="str">
        <f t="shared" si="25"/>
        <v>West Suffolk NHS Foundation Trust</v>
      </c>
      <c r="BA209" t="b">
        <f t="shared" si="27"/>
        <v>1</v>
      </c>
      <c r="BC209" s="20" t="s">
        <v>304</v>
      </c>
    </row>
    <row r="210" spans="1:55" x14ac:dyDescent="0.25">
      <c r="A210" t="s">
        <v>331</v>
      </c>
      <c r="B210" s="25">
        <v>2022</v>
      </c>
      <c r="C210" s="25" t="s">
        <v>3</v>
      </c>
      <c r="D210" s="25" t="s">
        <v>493</v>
      </c>
      <c r="E210" s="25" t="s">
        <v>116</v>
      </c>
      <c r="F210" s="23" t="s">
        <v>117</v>
      </c>
      <c r="G210" s="23" t="s">
        <v>492</v>
      </c>
      <c r="H210" s="32" t="s">
        <v>366</v>
      </c>
      <c r="I210" s="32" t="s">
        <v>586</v>
      </c>
      <c r="J210" s="135">
        <v>120</v>
      </c>
      <c r="K210" s="28">
        <v>0.83333000000000002</v>
      </c>
      <c r="L210" s="77">
        <v>0.9</v>
      </c>
      <c r="Q210" s="106"/>
      <c r="S210" s="21" t="s">
        <v>46</v>
      </c>
      <c r="T210" t="s">
        <v>128</v>
      </c>
      <c r="U210" t="s">
        <v>129</v>
      </c>
      <c r="Y210" t="str">
        <f t="shared" si="28"/>
        <v>Whittington Health NHS Trust</v>
      </c>
      <c r="Z210" s="20" t="s">
        <v>306</v>
      </c>
      <c r="AA210" s="20" t="s">
        <v>306</v>
      </c>
      <c r="AF210" t="b">
        <f t="shared" si="26"/>
        <v>1</v>
      </c>
      <c r="AZ210" t="str">
        <f t="shared" si="25"/>
        <v>Whittington Health NHS Trust</v>
      </c>
      <c r="BA210" t="b">
        <f t="shared" si="27"/>
        <v>1</v>
      </c>
      <c r="BC210" s="20" t="s">
        <v>306</v>
      </c>
    </row>
    <row r="211" spans="1:55" x14ac:dyDescent="0.25">
      <c r="A211" t="s">
        <v>331</v>
      </c>
      <c r="B211" s="25">
        <v>2023</v>
      </c>
      <c r="C211" s="25" t="s">
        <v>0</v>
      </c>
      <c r="D211" s="25" t="s">
        <v>537</v>
      </c>
      <c r="E211" s="25" t="s">
        <v>116</v>
      </c>
      <c r="F211" s="23" t="s">
        <v>117</v>
      </c>
      <c r="G211" s="23" t="s">
        <v>492</v>
      </c>
      <c r="H211" s="32" t="s">
        <v>366</v>
      </c>
      <c r="I211" s="32" t="s">
        <v>586</v>
      </c>
      <c r="J211" s="135">
        <v>119</v>
      </c>
      <c r="K211" s="28">
        <v>0.76471</v>
      </c>
      <c r="L211" s="77">
        <v>0.9</v>
      </c>
      <c r="Q211" s="106"/>
      <c r="S211" s="21" t="s">
        <v>46</v>
      </c>
      <c r="T211" t="s">
        <v>116</v>
      </c>
      <c r="U211" t="s">
        <v>117</v>
      </c>
      <c r="Y211" t="str">
        <f t="shared" si="28"/>
        <v>Wirral University Teaching Hospital NHS Foundation Trust</v>
      </c>
      <c r="Z211" s="20" t="s">
        <v>308</v>
      </c>
      <c r="AA211" s="20" t="s">
        <v>308</v>
      </c>
      <c r="AF211" t="b">
        <f t="shared" si="26"/>
        <v>1</v>
      </c>
      <c r="AZ211" t="str">
        <f t="shared" si="25"/>
        <v>Wirral University Teaching Hospital NHS Foundation Trust</v>
      </c>
      <c r="BA211" t="b">
        <f t="shared" si="27"/>
        <v>1</v>
      </c>
      <c r="BC211" s="20" t="s">
        <v>308</v>
      </c>
    </row>
    <row r="212" spans="1:55" x14ac:dyDescent="0.25">
      <c r="A212" t="s">
        <v>331</v>
      </c>
      <c r="B212" s="25">
        <v>2018</v>
      </c>
      <c r="C212" s="25" t="s">
        <v>0</v>
      </c>
      <c r="D212" s="25" t="s">
        <v>54</v>
      </c>
      <c r="E212" s="25" t="s">
        <v>118</v>
      </c>
      <c r="F212" s="23" t="s">
        <v>119</v>
      </c>
      <c r="G212" s="23" t="s">
        <v>492</v>
      </c>
      <c r="H212" s="32" t="s">
        <v>358</v>
      </c>
      <c r="I212" s="32" t="s">
        <v>586</v>
      </c>
      <c r="J212" s="135">
        <v>54</v>
      </c>
      <c r="K212" s="28">
        <v>0.92593000000000003</v>
      </c>
      <c r="L212" s="77">
        <v>0.9</v>
      </c>
      <c r="Q212" s="106"/>
      <c r="S212" s="21" t="s">
        <v>46</v>
      </c>
      <c r="T212" t="s">
        <v>142</v>
      </c>
      <c r="U212" t="s">
        <v>143</v>
      </c>
      <c r="Y212" t="str">
        <f t="shared" si="28"/>
        <v>Worcestershire Acute Hospitals NHS Trust</v>
      </c>
      <c r="Z212" s="20" t="s">
        <v>310</v>
      </c>
      <c r="AA212" s="20" t="s">
        <v>310</v>
      </c>
      <c r="AF212" t="b">
        <f t="shared" si="26"/>
        <v>1</v>
      </c>
      <c r="AZ212" t="str">
        <f t="shared" si="25"/>
        <v>Worcestershire Acute Hospitals NHS Trust</v>
      </c>
      <c r="BA212" t="b">
        <f t="shared" si="27"/>
        <v>1</v>
      </c>
      <c r="BC212" s="20" t="s">
        <v>310</v>
      </c>
    </row>
    <row r="213" spans="1:55" x14ac:dyDescent="0.25">
      <c r="A213" t="s">
        <v>331</v>
      </c>
      <c r="B213" s="25">
        <v>2018</v>
      </c>
      <c r="C213" s="25" t="s">
        <v>1</v>
      </c>
      <c r="D213" s="25" t="s">
        <v>56</v>
      </c>
      <c r="E213" s="25" t="s">
        <v>118</v>
      </c>
      <c r="F213" s="23" t="s">
        <v>119</v>
      </c>
      <c r="G213" s="23" t="s">
        <v>492</v>
      </c>
      <c r="H213" s="32" t="s">
        <v>358</v>
      </c>
      <c r="I213" s="32" t="s">
        <v>586</v>
      </c>
      <c r="J213" s="135">
        <v>77</v>
      </c>
      <c r="K213" s="28">
        <v>0.87012999999999996</v>
      </c>
      <c r="L213" s="77">
        <v>0.9</v>
      </c>
      <c r="Q213" s="106"/>
      <c r="S213" s="21" t="s">
        <v>46</v>
      </c>
      <c r="T213" t="s">
        <v>270</v>
      </c>
      <c r="U213" t="s">
        <v>342</v>
      </c>
      <c r="Y213" t="str">
        <f t="shared" si="28"/>
        <v>Wrightington, Wigan and Leigh NHS Foundation Trust</v>
      </c>
      <c r="Z213" s="20" t="s">
        <v>312</v>
      </c>
      <c r="AA213" s="20" t="s">
        <v>312</v>
      </c>
      <c r="AF213" t="b">
        <f t="shared" si="26"/>
        <v>1</v>
      </c>
      <c r="AZ213" t="str">
        <f t="shared" si="25"/>
        <v>Wrightington, Wigan and Leigh NHS Foundation Trust</v>
      </c>
      <c r="BA213" t="b">
        <f t="shared" si="27"/>
        <v>1</v>
      </c>
      <c r="BC213" s="20" t="s">
        <v>312</v>
      </c>
    </row>
    <row r="214" spans="1:55" x14ac:dyDescent="0.25">
      <c r="A214" t="s">
        <v>331</v>
      </c>
      <c r="B214" s="25">
        <v>2018</v>
      </c>
      <c r="C214" s="25" t="s">
        <v>2</v>
      </c>
      <c r="D214" s="25" t="s">
        <v>57</v>
      </c>
      <c r="E214" s="25" t="s">
        <v>118</v>
      </c>
      <c r="F214" s="23" t="s">
        <v>119</v>
      </c>
      <c r="G214" s="23" t="s">
        <v>492</v>
      </c>
      <c r="H214" s="32" t="s">
        <v>358</v>
      </c>
      <c r="I214" s="32" t="s">
        <v>586</v>
      </c>
      <c r="J214" s="135">
        <v>57</v>
      </c>
      <c r="K214" s="28">
        <v>0.89473999999999998</v>
      </c>
      <c r="L214" s="77">
        <v>0.9</v>
      </c>
      <c r="Q214" s="106"/>
      <c r="S214" s="21" t="s">
        <v>46</v>
      </c>
      <c r="T214" t="s">
        <v>168</v>
      </c>
      <c r="U214" t="s">
        <v>169</v>
      </c>
      <c r="Y214" t="str">
        <f t="shared" si="28"/>
        <v>Wye Valley NHS Trust</v>
      </c>
      <c r="Z214" s="20" t="s">
        <v>314</v>
      </c>
      <c r="AA214" s="20" t="s">
        <v>314</v>
      </c>
      <c r="AF214" t="b">
        <f t="shared" si="26"/>
        <v>1</v>
      </c>
      <c r="AZ214" t="str">
        <f t="shared" si="25"/>
        <v>Wye Valley NHS Trust</v>
      </c>
      <c r="BA214" t="b">
        <f t="shared" si="27"/>
        <v>1</v>
      </c>
      <c r="BC214" s="20" t="s">
        <v>314</v>
      </c>
    </row>
    <row r="215" spans="1:55" x14ac:dyDescent="0.25">
      <c r="A215" t="s">
        <v>331</v>
      </c>
      <c r="B215" s="25">
        <v>2018</v>
      </c>
      <c r="C215" s="25" t="s">
        <v>3</v>
      </c>
      <c r="D215" s="25" t="s">
        <v>58</v>
      </c>
      <c r="E215" s="25" t="s">
        <v>118</v>
      </c>
      <c r="F215" s="23" t="s">
        <v>119</v>
      </c>
      <c r="G215" s="23" t="s">
        <v>492</v>
      </c>
      <c r="H215" s="32" t="s">
        <v>358</v>
      </c>
      <c r="I215" s="32" t="s">
        <v>586</v>
      </c>
      <c r="J215" s="135">
        <v>66</v>
      </c>
      <c r="K215" s="28">
        <v>0.87878999999999996</v>
      </c>
      <c r="L215" s="77">
        <v>0.9</v>
      </c>
      <c r="Q215" s="106"/>
      <c r="S215" s="21" t="s">
        <v>46</v>
      </c>
      <c r="T215" t="s">
        <v>295</v>
      </c>
      <c r="U215" t="s">
        <v>296</v>
      </c>
      <c r="Y215" t="str">
        <f t="shared" si="28"/>
        <v>York and Scarborough Teaching Hospitals NHS Foundation Trust</v>
      </c>
      <c r="Z215" s="20" t="s">
        <v>316</v>
      </c>
      <c r="AA215" s="20" t="s">
        <v>316</v>
      </c>
      <c r="AF215" t="b">
        <f t="shared" si="26"/>
        <v>1</v>
      </c>
      <c r="AZ215" t="str">
        <f t="shared" si="25"/>
        <v>York and Scarborough Teaching Hospitals NHS Foundation Trust</v>
      </c>
      <c r="BA215" t="b">
        <f t="shared" si="27"/>
        <v>1</v>
      </c>
      <c r="BC215" s="20" t="s">
        <v>316</v>
      </c>
    </row>
    <row r="216" spans="1:55" x14ac:dyDescent="0.25">
      <c r="A216" t="s">
        <v>331</v>
      </c>
      <c r="B216" s="25">
        <v>2019</v>
      </c>
      <c r="C216" s="25" t="s">
        <v>0</v>
      </c>
      <c r="D216" s="25" t="s">
        <v>59</v>
      </c>
      <c r="E216" s="25" t="s">
        <v>118</v>
      </c>
      <c r="F216" s="23" t="s">
        <v>119</v>
      </c>
      <c r="G216" s="23" t="s">
        <v>492</v>
      </c>
      <c r="H216" s="32" t="s">
        <v>358</v>
      </c>
      <c r="I216" s="32" t="s">
        <v>586</v>
      </c>
      <c r="J216" s="135">
        <v>57</v>
      </c>
      <c r="K216" s="28">
        <v>0.85965000000000003</v>
      </c>
      <c r="L216" s="77">
        <v>0.9</v>
      </c>
      <c r="Q216" s="106"/>
      <c r="S216" s="21" t="s">
        <v>46</v>
      </c>
      <c r="T216" t="s">
        <v>492</v>
      </c>
      <c r="U216" t="s">
        <v>361</v>
      </c>
      <c r="Y216" s="140" t="str">
        <f t="shared" si="28"/>
        <v>Cheshire and Merseyside</v>
      </c>
      <c r="Z216" s="141" t="s">
        <v>361</v>
      </c>
      <c r="AA216" s="141"/>
      <c r="AB216" s="140"/>
      <c r="AC216" s="140"/>
      <c r="AD216" s="140"/>
      <c r="AE216" s="140"/>
      <c r="AF216" s="140" t="b">
        <f>AND(Y216=Z216)</f>
        <v>1</v>
      </c>
      <c r="AZ216">
        <f t="shared" si="25"/>
        <v>0</v>
      </c>
      <c r="BA216" t="b">
        <f t="shared" si="27"/>
        <v>0</v>
      </c>
      <c r="BC216" s="20" t="s">
        <v>317</v>
      </c>
    </row>
    <row r="217" spans="1:55" x14ac:dyDescent="0.25">
      <c r="A217" t="s">
        <v>331</v>
      </c>
      <c r="B217" s="25">
        <v>2019</v>
      </c>
      <c r="C217" s="25" t="s">
        <v>1</v>
      </c>
      <c r="D217" s="25" t="s">
        <v>60</v>
      </c>
      <c r="E217" s="25" t="s">
        <v>118</v>
      </c>
      <c r="F217" s="23" t="s">
        <v>119</v>
      </c>
      <c r="G217" s="23" t="s">
        <v>492</v>
      </c>
      <c r="H217" s="32" t="s">
        <v>358</v>
      </c>
      <c r="I217" s="32" t="s">
        <v>586</v>
      </c>
      <c r="J217" s="135">
        <v>71</v>
      </c>
      <c r="K217" s="28">
        <v>0.83099000000000001</v>
      </c>
      <c r="L217" s="77">
        <v>0.9</v>
      </c>
      <c r="Q217" s="106"/>
      <c r="S217" s="21" t="s">
        <v>46</v>
      </c>
      <c r="U217" t="s">
        <v>355</v>
      </c>
      <c r="Y217" s="140" t="str">
        <f t="shared" si="28"/>
        <v>East Midlands</v>
      </c>
      <c r="Z217" s="141" t="s">
        <v>355</v>
      </c>
      <c r="AA217" s="141"/>
      <c r="AB217" s="140"/>
      <c r="AC217" s="140"/>
      <c r="AD217" s="140"/>
      <c r="AE217" s="140"/>
      <c r="AF217" s="140" t="b">
        <f t="shared" ref="AF217:AF236" si="29">AND(Y217=Z217)</f>
        <v>1</v>
      </c>
      <c r="BC217" s="20" t="s">
        <v>45</v>
      </c>
    </row>
    <row r="218" spans="1:55" x14ac:dyDescent="0.25">
      <c r="A218" t="s">
        <v>331</v>
      </c>
      <c r="B218" s="25">
        <v>2019</v>
      </c>
      <c r="C218" s="25" t="s">
        <v>2</v>
      </c>
      <c r="D218" s="25" t="s">
        <v>61</v>
      </c>
      <c r="E218" s="25" t="s">
        <v>118</v>
      </c>
      <c r="F218" s="23" t="s">
        <v>119</v>
      </c>
      <c r="G218" s="23" t="s">
        <v>492</v>
      </c>
      <c r="H218" s="32" t="s">
        <v>358</v>
      </c>
      <c r="I218" s="32" t="s">
        <v>586</v>
      </c>
      <c r="J218" s="135">
        <v>73</v>
      </c>
      <c r="K218" s="28">
        <v>0.82191999999999998</v>
      </c>
      <c r="L218" s="77">
        <v>0.9</v>
      </c>
      <c r="Q218" s="106"/>
      <c r="S218" s="21" t="s">
        <v>46</v>
      </c>
      <c r="U218" t="s">
        <v>353</v>
      </c>
      <c r="Y218" s="140" t="str">
        <f t="shared" si="28"/>
        <v>East of England - North</v>
      </c>
      <c r="Z218" s="141" t="s">
        <v>353</v>
      </c>
      <c r="AA218" s="141"/>
      <c r="AB218" s="140"/>
      <c r="AC218" s="140"/>
      <c r="AD218" s="140"/>
      <c r="AE218" s="140"/>
      <c r="AF218" s="140" t="b">
        <f t="shared" si="29"/>
        <v>1</v>
      </c>
    </row>
    <row r="219" spans="1:55" x14ac:dyDescent="0.25">
      <c r="A219" t="s">
        <v>331</v>
      </c>
      <c r="B219" s="25">
        <v>2019</v>
      </c>
      <c r="C219" s="25" t="s">
        <v>3</v>
      </c>
      <c r="D219" s="25" t="s">
        <v>62</v>
      </c>
      <c r="E219" s="25" t="s">
        <v>118</v>
      </c>
      <c r="F219" s="23" t="s">
        <v>119</v>
      </c>
      <c r="G219" s="23" t="s">
        <v>492</v>
      </c>
      <c r="H219" s="32" t="s">
        <v>358</v>
      </c>
      <c r="I219" s="32" t="s">
        <v>586</v>
      </c>
      <c r="J219" s="135">
        <v>51</v>
      </c>
      <c r="K219" s="28">
        <v>0.86275000000000002</v>
      </c>
      <c r="L219" s="77">
        <v>0.9</v>
      </c>
      <c r="Q219" s="106"/>
      <c r="S219" s="21" t="s">
        <v>46</v>
      </c>
      <c r="U219" t="s">
        <v>348</v>
      </c>
      <c r="Y219" s="140" t="str">
        <f t="shared" si="28"/>
        <v>East of England - South</v>
      </c>
      <c r="Z219" s="141" t="s">
        <v>348</v>
      </c>
      <c r="AA219" s="141"/>
      <c r="AB219" s="140"/>
      <c r="AC219" s="140"/>
      <c r="AD219" s="140"/>
      <c r="AE219" s="140"/>
      <c r="AF219" s="140" t="b">
        <f t="shared" si="29"/>
        <v>1</v>
      </c>
    </row>
    <row r="220" spans="1:55" x14ac:dyDescent="0.25">
      <c r="A220" t="s">
        <v>331</v>
      </c>
      <c r="B220" s="25">
        <v>2020</v>
      </c>
      <c r="C220" s="25" t="s">
        <v>0</v>
      </c>
      <c r="D220" s="25" t="s">
        <v>63</v>
      </c>
      <c r="E220" s="25" t="s">
        <v>118</v>
      </c>
      <c r="F220" s="23" t="s">
        <v>119</v>
      </c>
      <c r="G220" s="23" t="s">
        <v>492</v>
      </c>
      <c r="H220" s="32" t="s">
        <v>358</v>
      </c>
      <c r="I220" s="32" t="s">
        <v>586</v>
      </c>
      <c r="J220" s="135">
        <v>67</v>
      </c>
      <c r="K220" s="28">
        <v>0.91044999999999998</v>
      </c>
      <c r="L220" s="77">
        <v>0.9</v>
      </c>
      <c r="Q220" s="106"/>
      <c r="S220" s="21" t="s">
        <v>46</v>
      </c>
      <c r="U220" t="s">
        <v>359</v>
      </c>
      <c r="Y220" s="140" t="str">
        <f t="shared" si="28"/>
        <v>Greater Manchester</v>
      </c>
      <c r="Z220" s="141" t="s">
        <v>359</v>
      </c>
      <c r="AA220" s="141"/>
      <c r="AB220" s="140"/>
      <c r="AC220" s="140"/>
      <c r="AD220" s="140"/>
      <c r="AE220" s="140"/>
      <c r="AF220" s="140" t="b">
        <f t="shared" si="29"/>
        <v>1</v>
      </c>
    </row>
    <row r="221" spans="1:55" x14ac:dyDescent="0.25">
      <c r="A221" t="s">
        <v>331</v>
      </c>
      <c r="B221" s="25">
        <v>2020</v>
      </c>
      <c r="C221" s="25" t="s">
        <v>1</v>
      </c>
      <c r="D221" s="25" t="s">
        <v>64</v>
      </c>
      <c r="E221" s="25" t="s">
        <v>118</v>
      </c>
      <c r="F221" s="23" t="s">
        <v>119</v>
      </c>
      <c r="G221" s="23" t="s">
        <v>492</v>
      </c>
      <c r="H221" s="32" t="s">
        <v>358</v>
      </c>
      <c r="I221" s="32" t="s">
        <v>586</v>
      </c>
      <c r="J221" s="135">
        <v>35</v>
      </c>
      <c r="K221" s="28">
        <v>0.94286000000000003</v>
      </c>
      <c r="L221" s="77">
        <v>0.9</v>
      </c>
      <c r="Q221" s="106"/>
      <c r="S221" s="21" t="s">
        <v>46</v>
      </c>
      <c r="U221" t="s">
        <v>526</v>
      </c>
      <c r="Y221" s="140" t="str">
        <f t="shared" si="28"/>
        <v>Humber, Coast and Vale</v>
      </c>
      <c r="Z221" s="141" t="s">
        <v>526</v>
      </c>
      <c r="AA221" s="141"/>
      <c r="AB221" s="140"/>
      <c r="AC221" s="140"/>
      <c r="AD221" s="140"/>
      <c r="AE221" s="140"/>
      <c r="AF221" s="140" t="b">
        <f t="shared" si="29"/>
        <v>1</v>
      </c>
    </row>
    <row r="222" spans="1:55" x14ac:dyDescent="0.25">
      <c r="A222" t="s">
        <v>331</v>
      </c>
      <c r="B222" s="25">
        <v>2020</v>
      </c>
      <c r="C222" s="25" t="s">
        <v>2</v>
      </c>
      <c r="D222" s="25" t="s">
        <v>65</v>
      </c>
      <c r="E222" s="25" t="s">
        <v>118</v>
      </c>
      <c r="F222" s="23" t="s">
        <v>119</v>
      </c>
      <c r="G222" s="23" t="s">
        <v>492</v>
      </c>
      <c r="H222" s="32" t="s">
        <v>358</v>
      </c>
      <c r="I222" s="32" t="s">
        <v>586</v>
      </c>
      <c r="J222" s="135">
        <v>65</v>
      </c>
      <c r="K222" s="28">
        <v>0.98462000000000005</v>
      </c>
      <c r="L222" s="77">
        <v>0.9</v>
      </c>
      <c r="Q222" s="106"/>
      <c r="S222" s="21" t="s">
        <v>46</v>
      </c>
      <c r="U222" t="s">
        <v>352</v>
      </c>
      <c r="Y222" s="140" t="str">
        <f t="shared" si="28"/>
        <v>Kent and Medway</v>
      </c>
      <c r="Z222" s="141" t="s">
        <v>352</v>
      </c>
      <c r="AA222" s="141"/>
      <c r="AB222" s="140"/>
      <c r="AC222" s="140"/>
      <c r="AD222" s="140"/>
      <c r="AE222" s="140"/>
      <c r="AF222" s="140" t="b">
        <f t="shared" si="29"/>
        <v>1</v>
      </c>
    </row>
    <row r="223" spans="1:55" x14ac:dyDescent="0.25">
      <c r="A223" t="s">
        <v>331</v>
      </c>
      <c r="B223" s="25">
        <v>2020</v>
      </c>
      <c r="C223" s="25" t="s">
        <v>3</v>
      </c>
      <c r="D223" s="25" t="s">
        <v>66</v>
      </c>
      <c r="E223" s="25" t="s">
        <v>118</v>
      </c>
      <c r="F223" s="23" t="s">
        <v>119</v>
      </c>
      <c r="G223" s="23" t="s">
        <v>492</v>
      </c>
      <c r="H223" s="32" t="s">
        <v>358</v>
      </c>
      <c r="I223" s="32" t="s">
        <v>586</v>
      </c>
      <c r="J223" s="135">
        <v>54</v>
      </c>
      <c r="K223" s="28">
        <v>0.85185</v>
      </c>
      <c r="L223" s="77">
        <v>0.9</v>
      </c>
      <c r="Q223" s="106"/>
      <c r="S223" s="21" t="s">
        <v>46</v>
      </c>
      <c r="U223" t="s">
        <v>351</v>
      </c>
      <c r="Y223" s="140" t="str">
        <f t="shared" si="28"/>
        <v>Lancashire and South Cumbria</v>
      </c>
      <c r="Z223" s="141" t="s">
        <v>351</v>
      </c>
      <c r="AA223" s="141"/>
      <c r="AB223" s="140"/>
      <c r="AC223" s="140"/>
      <c r="AD223" s="140"/>
      <c r="AE223" s="140"/>
      <c r="AF223" s="140" t="b">
        <f t="shared" si="29"/>
        <v>1</v>
      </c>
    </row>
    <row r="224" spans="1:55" x14ac:dyDescent="0.25">
      <c r="A224" t="s">
        <v>331</v>
      </c>
      <c r="B224" s="25">
        <v>2021</v>
      </c>
      <c r="C224" s="25" t="s">
        <v>0</v>
      </c>
      <c r="D224" s="25" t="s">
        <v>67</v>
      </c>
      <c r="E224" s="25" t="s">
        <v>118</v>
      </c>
      <c r="F224" s="23" t="s">
        <v>119</v>
      </c>
      <c r="G224" s="23" t="s">
        <v>492</v>
      </c>
      <c r="H224" s="32" t="s">
        <v>358</v>
      </c>
      <c r="I224" s="32" t="s">
        <v>586</v>
      </c>
      <c r="J224" s="135">
        <v>44</v>
      </c>
      <c r="K224" s="28">
        <v>0.97726999999999997</v>
      </c>
      <c r="L224" s="77">
        <v>0.9</v>
      </c>
      <c r="Q224" s="106"/>
      <c r="S224" s="21" t="s">
        <v>46</v>
      </c>
      <c r="U224" t="s">
        <v>356</v>
      </c>
      <c r="Y224" s="140" t="str">
        <f t="shared" si="28"/>
        <v>North Central London</v>
      </c>
      <c r="Z224" s="141" t="s">
        <v>356</v>
      </c>
      <c r="AA224" s="141"/>
      <c r="AB224" s="140"/>
      <c r="AC224" s="140"/>
      <c r="AD224" s="140"/>
      <c r="AE224" s="140"/>
      <c r="AF224" s="140" t="b">
        <f t="shared" si="29"/>
        <v>1</v>
      </c>
    </row>
    <row r="225" spans="1:32" x14ac:dyDescent="0.25">
      <c r="A225" t="s">
        <v>331</v>
      </c>
      <c r="B225" s="25">
        <v>2021</v>
      </c>
      <c r="C225" s="25" t="s">
        <v>1</v>
      </c>
      <c r="D225" s="25" t="s">
        <v>68</v>
      </c>
      <c r="E225" s="25" t="s">
        <v>118</v>
      </c>
      <c r="F225" s="23" t="s">
        <v>119</v>
      </c>
      <c r="G225" s="23" t="s">
        <v>492</v>
      </c>
      <c r="H225" s="32" t="s">
        <v>358</v>
      </c>
      <c r="I225" s="32" t="s">
        <v>586</v>
      </c>
      <c r="J225" s="135">
        <v>72</v>
      </c>
      <c r="K225" s="28">
        <v>0.94443999999999995</v>
      </c>
      <c r="L225" s="77">
        <v>0.9</v>
      </c>
      <c r="Q225" s="106"/>
      <c r="S225" s="21" t="s">
        <v>46</v>
      </c>
      <c r="U225" t="s">
        <v>364</v>
      </c>
      <c r="Y225" s="140" t="str">
        <f t="shared" si="28"/>
        <v>North East London</v>
      </c>
      <c r="Z225" s="141" t="s">
        <v>364</v>
      </c>
      <c r="AA225" s="141"/>
      <c r="AB225" s="140"/>
      <c r="AC225" s="140"/>
      <c r="AD225" s="140"/>
      <c r="AE225" s="140"/>
      <c r="AF225" s="140" t="b">
        <f t="shared" si="29"/>
        <v>1</v>
      </c>
    </row>
    <row r="226" spans="1:32" x14ac:dyDescent="0.25">
      <c r="A226" t="s">
        <v>331</v>
      </c>
      <c r="B226" s="25">
        <v>2021</v>
      </c>
      <c r="C226" s="25" t="s">
        <v>2</v>
      </c>
      <c r="D226" s="25" t="s">
        <v>69</v>
      </c>
      <c r="E226" s="25" t="s">
        <v>118</v>
      </c>
      <c r="F226" s="23" t="s">
        <v>119</v>
      </c>
      <c r="G226" s="23" t="s">
        <v>492</v>
      </c>
      <c r="H226" s="32" t="s">
        <v>358</v>
      </c>
      <c r="I226" s="32" t="s">
        <v>586</v>
      </c>
      <c r="J226" s="135">
        <v>59</v>
      </c>
      <c r="K226" s="28">
        <v>0.91525000000000001</v>
      </c>
      <c r="L226" s="77">
        <v>0.9</v>
      </c>
      <c r="Q226" s="106"/>
      <c r="S226" s="21" t="s">
        <v>46</v>
      </c>
      <c r="U226" t="s">
        <v>357</v>
      </c>
      <c r="Y226" s="140" t="str">
        <f t="shared" si="28"/>
        <v>Northern</v>
      </c>
      <c r="Z226" s="141" t="s">
        <v>357</v>
      </c>
      <c r="AA226" s="141"/>
      <c r="AB226" s="140"/>
      <c r="AC226" s="140"/>
      <c r="AD226" s="140"/>
      <c r="AE226" s="140"/>
      <c r="AF226" s="140" t="b">
        <f t="shared" si="29"/>
        <v>1</v>
      </c>
    </row>
    <row r="227" spans="1:32" x14ac:dyDescent="0.25">
      <c r="A227" t="s">
        <v>331</v>
      </c>
      <c r="B227" s="25">
        <v>2021</v>
      </c>
      <c r="C227" s="25" t="s">
        <v>3</v>
      </c>
      <c r="D227" s="25" t="s">
        <v>70</v>
      </c>
      <c r="E227" s="25" t="s">
        <v>118</v>
      </c>
      <c r="F227" s="23" t="s">
        <v>119</v>
      </c>
      <c r="G227" s="23" t="s">
        <v>492</v>
      </c>
      <c r="H227" s="32" t="s">
        <v>358</v>
      </c>
      <c r="I227" s="32" t="s">
        <v>586</v>
      </c>
      <c r="J227" s="135">
        <v>62</v>
      </c>
      <c r="K227" s="28">
        <v>0.93547999999999998</v>
      </c>
      <c r="L227" s="77">
        <v>0.9</v>
      </c>
      <c r="Q227" s="106"/>
      <c r="S227" s="21" t="s">
        <v>46</v>
      </c>
      <c r="U227" t="s">
        <v>363</v>
      </c>
      <c r="Y227" s="140" t="str">
        <f t="shared" si="28"/>
        <v>Peninsula</v>
      </c>
      <c r="Z227" s="141" t="s">
        <v>363</v>
      </c>
      <c r="AA227" s="141"/>
      <c r="AB227" s="140"/>
      <c r="AC227" s="140"/>
      <c r="AD227" s="140"/>
      <c r="AE227" s="140"/>
      <c r="AF227" s="140" t="b">
        <f t="shared" si="29"/>
        <v>1</v>
      </c>
    </row>
    <row r="228" spans="1:32" x14ac:dyDescent="0.25">
      <c r="A228" t="s">
        <v>331</v>
      </c>
      <c r="B228" s="25">
        <v>2022</v>
      </c>
      <c r="C228" s="25" t="s">
        <v>0</v>
      </c>
      <c r="D228" s="25" t="s">
        <v>71</v>
      </c>
      <c r="E228" s="25" t="s">
        <v>118</v>
      </c>
      <c r="F228" s="23" t="s">
        <v>119</v>
      </c>
      <c r="G228" s="23" t="s">
        <v>492</v>
      </c>
      <c r="H228" s="32" t="s">
        <v>358</v>
      </c>
      <c r="I228" s="32" t="s">
        <v>586</v>
      </c>
      <c r="J228" s="135">
        <v>39</v>
      </c>
      <c r="K228" s="28">
        <v>1</v>
      </c>
      <c r="L228" s="77">
        <v>0.9</v>
      </c>
      <c r="Q228" s="106"/>
      <c r="S228" s="21" t="s">
        <v>46</v>
      </c>
      <c r="U228" t="s">
        <v>469</v>
      </c>
      <c r="Y228" s="140" t="str">
        <f t="shared" si="28"/>
        <v>West London</v>
      </c>
      <c r="Z228" s="141" t="s">
        <v>547</v>
      </c>
      <c r="AA228" s="141"/>
      <c r="AB228" s="140"/>
      <c r="AC228" s="140"/>
      <c r="AD228" s="140"/>
      <c r="AE228" s="140"/>
      <c r="AF228" s="140" t="b">
        <f t="shared" si="29"/>
        <v>1</v>
      </c>
    </row>
    <row r="229" spans="1:32" x14ac:dyDescent="0.25">
      <c r="A229" t="s">
        <v>331</v>
      </c>
      <c r="B229" s="25">
        <v>2022</v>
      </c>
      <c r="C229" s="25" t="s">
        <v>1</v>
      </c>
      <c r="D229" s="25" t="s">
        <v>72</v>
      </c>
      <c r="E229" s="25" t="s">
        <v>118</v>
      </c>
      <c r="F229" s="23" t="s">
        <v>119</v>
      </c>
      <c r="G229" s="23" t="s">
        <v>492</v>
      </c>
      <c r="H229" s="32" t="s">
        <v>358</v>
      </c>
      <c r="I229" s="32" t="s">
        <v>586</v>
      </c>
      <c r="J229" s="135">
        <v>61</v>
      </c>
      <c r="K229" s="28">
        <v>0.98360999999999998</v>
      </c>
      <c r="L229" s="77">
        <v>0.9</v>
      </c>
      <c r="Q229" s="106"/>
      <c r="S229" s="21" t="s">
        <v>46</v>
      </c>
      <c r="U229" t="s">
        <v>365</v>
      </c>
      <c r="Y229" s="140" t="str">
        <f t="shared" ref="Y229:Y236" si="30">VLOOKUP(Z229,U:U, 1, 0)</f>
        <v>Somerset, Wiltshire, Avon and Gloucestershire</v>
      </c>
      <c r="Z229" s="141" t="s">
        <v>469</v>
      </c>
      <c r="AA229" s="141"/>
      <c r="AB229" s="140"/>
      <c r="AC229" s="140"/>
      <c r="AD229" s="140"/>
      <c r="AE229" s="140"/>
      <c r="AF229" s="140" t="b">
        <f t="shared" si="29"/>
        <v>1</v>
      </c>
    </row>
    <row r="230" spans="1:32" x14ac:dyDescent="0.25">
      <c r="A230" t="s">
        <v>331</v>
      </c>
      <c r="B230" s="25">
        <v>2022</v>
      </c>
      <c r="C230" s="25" t="s">
        <v>2</v>
      </c>
      <c r="D230" s="25" t="s">
        <v>73</v>
      </c>
      <c r="E230" s="25" t="s">
        <v>118</v>
      </c>
      <c r="F230" s="23" t="s">
        <v>119</v>
      </c>
      <c r="G230" s="23" t="s">
        <v>492</v>
      </c>
      <c r="H230" s="32" t="s">
        <v>358</v>
      </c>
      <c r="I230" s="32" t="s">
        <v>586</v>
      </c>
      <c r="J230" s="135">
        <v>69</v>
      </c>
      <c r="K230" s="28">
        <v>0.98551</v>
      </c>
      <c r="L230" s="77">
        <v>0.9</v>
      </c>
      <c r="Q230" s="106"/>
      <c r="S230" s="21" t="s">
        <v>46</v>
      </c>
      <c r="U230" t="s">
        <v>367</v>
      </c>
      <c r="Y230" s="140" t="str">
        <f t="shared" si="30"/>
        <v>South East London</v>
      </c>
      <c r="Z230" s="141" t="s">
        <v>365</v>
      </c>
      <c r="AA230" s="141"/>
      <c r="AB230" s="140"/>
      <c r="AC230" s="140"/>
      <c r="AD230" s="140"/>
      <c r="AE230" s="140"/>
      <c r="AF230" s="140" t="b">
        <f t="shared" si="29"/>
        <v>1</v>
      </c>
    </row>
    <row r="231" spans="1:32" x14ac:dyDescent="0.25">
      <c r="A231" t="s">
        <v>331</v>
      </c>
      <c r="B231" s="25">
        <v>2022</v>
      </c>
      <c r="C231" s="25" t="s">
        <v>3</v>
      </c>
      <c r="D231" s="25" t="s">
        <v>493</v>
      </c>
      <c r="E231" s="25" t="s">
        <v>118</v>
      </c>
      <c r="F231" s="23" t="s">
        <v>119</v>
      </c>
      <c r="G231" s="23" t="s">
        <v>492</v>
      </c>
      <c r="H231" s="32" t="s">
        <v>358</v>
      </c>
      <c r="I231" s="32" t="s">
        <v>586</v>
      </c>
      <c r="J231" s="135">
        <v>60</v>
      </c>
      <c r="K231" s="28">
        <v>0.91666999999999998</v>
      </c>
      <c r="L231" s="77">
        <v>0.9</v>
      </c>
      <c r="Q231" s="106"/>
      <c r="S231" s="21" t="s">
        <v>46</v>
      </c>
      <c r="U231" t="s">
        <v>362</v>
      </c>
      <c r="Y231" s="140" t="str">
        <f t="shared" si="30"/>
        <v>South Yorkshire and Bassetlaw</v>
      </c>
      <c r="Z231" s="141" t="s">
        <v>367</v>
      </c>
      <c r="AA231" s="141"/>
      <c r="AB231" s="140"/>
      <c r="AC231" s="140"/>
      <c r="AD231" s="140"/>
      <c r="AE231" s="140"/>
      <c r="AF231" s="140" t="b">
        <f t="shared" si="29"/>
        <v>1</v>
      </c>
    </row>
    <row r="232" spans="1:32" x14ac:dyDescent="0.25">
      <c r="A232" t="s">
        <v>331</v>
      </c>
      <c r="B232" s="25">
        <v>2023</v>
      </c>
      <c r="C232" s="25" t="s">
        <v>0</v>
      </c>
      <c r="D232" s="25" t="s">
        <v>537</v>
      </c>
      <c r="E232" s="25" t="s">
        <v>118</v>
      </c>
      <c r="F232" s="23" t="s">
        <v>119</v>
      </c>
      <c r="G232" s="23" t="s">
        <v>492</v>
      </c>
      <c r="H232" s="32" t="s">
        <v>358</v>
      </c>
      <c r="I232" s="32" t="s">
        <v>586</v>
      </c>
      <c r="J232" s="135">
        <v>71</v>
      </c>
      <c r="K232" s="28">
        <v>0.77464999999999995</v>
      </c>
      <c r="L232" s="77">
        <v>0.9</v>
      </c>
      <c r="Q232" s="106"/>
      <c r="S232" s="21" t="s">
        <v>46</v>
      </c>
      <c r="U232" t="s">
        <v>366</v>
      </c>
      <c r="Y232" s="140" t="str">
        <f t="shared" si="30"/>
        <v>Surrey and Sussex</v>
      </c>
      <c r="Z232" s="141" t="s">
        <v>362</v>
      </c>
      <c r="AA232" s="141"/>
      <c r="AB232" s="140"/>
      <c r="AC232" s="140"/>
      <c r="AD232" s="140"/>
      <c r="AE232" s="140"/>
      <c r="AF232" s="140" t="b">
        <f t="shared" si="29"/>
        <v>1</v>
      </c>
    </row>
    <row r="233" spans="1:32" x14ac:dyDescent="0.25">
      <c r="A233" t="s">
        <v>331</v>
      </c>
      <c r="B233" s="25">
        <v>2018</v>
      </c>
      <c r="C233" s="25" t="s">
        <v>0</v>
      </c>
      <c r="D233" s="25" t="s">
        <v>54</v>
      </c>
      <c r="E233" s="25" t="s">
        <v>120</v>
      </c>
      <c r="F233" s="23" t="s">
        <v>121</v>
      </c>
      <c r="G233" s="23" t="s">
        <v>492</v>
      </c>
      <c r="H233" s="32" t="s">
        <v>353</v>
      </c>
      <c r="I233" s="32" t="s">
        <v>586</v>
      </c>
      <c r="J233" s="135">
        <v>118</v>
      </c>
      <c r="K233" s="28">
        <v>0.83050999999999997</v>
      </c>
      <c r="L233" s="77">
        <v>0.9</v>
      </c>
      <c r="Q233" s="106"/>
      <c r="S233" s="21" t="s">
        <v>46</v>
      </c>
      <c r="U233" t="s">
        <v>360</v>
      </c>
      <c r="Y233" s="140" t="str">
        <f t="shared" si="30"/>
        <v>Thames Valley</v>
      </c>
      <c r="Z233" s="141" t="s">
        <v>366</v>
      </c>
      <c r="AA233" s="141"/>
      <c r="AB233" s="140"/>
      <c r="AC233" s="140"/>
      <c r="AD233" s="140"/>
      <c r="AE233" s="140"/>
      <c r="AF233" s="140" t="b">
        <f t="shared" si="29"/>
        <v>1</v>
      </c>
    </row>
    <row r="234" spans="1:32" x14ac:dyDescent="0.25">
      <c r="A234" t="s">
        <v>331</v>
      </c>
      <c r="B234" s="25">
        <v>2018</v>
      </c>
      <c r="C234" s="25" t="s">
        <v>1</v>
      </c>
      <c r="D234" s="25" t="s">
        <v>56</v>
      </c>
      <c r="E234" s="25" t="s">
        <v>120</v>
      </c>
      <c r="F234" s="23" t="s">
        <v>121</v>
      </c>
      <c r="G234" s="23" t="s">
        <v>492</v>
      </c>
      <c r="H234" s="32" t="s">
        <v>353</v>
      </c>
      <c r="I234" s="32" t="s">
        <v>586</v>
      </c>
      <c r="J234" s="135">
        <v>157</v>
      </c>
      <c r="K234" s="28">
        <v>0.89809000000000005</v>
      </c>
      <c r="L234" s="77">
        <v>0.9</v>
      </c>
      <c r="Q234" s="106"/>
      <c r="S234" s="21" t="s">
        <v>46</v>
      </c>
      <c r="U234" t="s">
        <v>547</v>
      </c>
      <c r="Y234" s="140" t="str">
        <f t="shared" si="30"/>
        <v>Wessex</v>
      </c>
      <c r="Z234" s="141" t="s">
        <v>360</v>
      </c>
      <c r="AA234" s="141"/>
      <c r="AB234" s="140"/>
      <c r="AC234" s="140"/>
      <c r="AD234" s="140"/>
      <c r="AE234" s="140"/>
      <c r="AF234" s="140" t="b">
        <f t="shared" si="29"/>
        <v>1</v>
      </c>
    </row>
    <row r="235" spans="1:32" x14ac:dyDescent="0.25">
      <c r="A235" t="s">
        <v>331</v>
      </c>
      <c r="B235" s="25">
        <v>2018</v>
      </c>
      <c r="C235" s="25" t="s">
        <v>2</v>
      </c>
      <c r="D235" s="25" t="s">
        <v>57</v>
      </c>
      <c r="E235" s="25" t="s">
        <v>120</v>
      </c>
      <c r="F235" s="23" t="s">
        <v>121</v>
      </c>
      <c r="G235" s="23" t="s">
        <v>492</v>
      </c>
      <c r="H235" s="32" t="s">
        <v>353</v>
      </c>
      <c r="I235" s="32" t="s">
        <v>586</v>
      </c>
      <c r="J235" s="135">
        <v>136</v>
      </c>
      <c r="K235" s="28">
        <v>0.75734999999999997</v>
      </c>
      <c r="L235" s="77">
        <v>0.9</v>
      </c>
      <c r="Q235" s="106"/>
      <c r="S235" s="21" t="s">
        <v>46</v>
      </c>
      <c r="U235" t="s">
        <v>354</v>
      </c>
      <c r="Y235" s="140" t="str">
        <f t="shared" si="30"/>
        <v>West Midlands</v>
      </c>
      <c r="Z235" s="141" t="s">
        <v>354</v>
      </c>
      <c r="AA235" s="141"/>
      <c r="AB235" s="140"/>
      <c r="AC235" s="140"/>
      <c r="AD235" s="140"/>
      <c r="AE235" s="140"/>
      <c r="AF235" s="140" t="b">
        <f t="shared" si="29"/>
        <v>1</v>
      </c>
    </row>
    <row r="236" spans="1:32" x14ac:dyDescent="0.25">
      <c r="A236" t="s">
        <v>331</v>
      </c>
      <c r="B236" s="25">
        <v>2018</v>
      </c>
      <c r="C236" s="25" t="s">
        <v>3</v>
      </c>
      <c r="D236" s="25" t="s">
        <v>58</v>
      </c>
      <c r="E236" s="25" t="s">
        <v>120</v>
      </c>
      <c r="F236" s="23" t="s">
        <v>121</v>
      </c>
      <c r="G236" s="23" t="s">
        <v>492</v>
      </c>
      <c r="H236" s="32" t="s">
        <v>353</v>
      </c>
      <c r="I236" s="32" t="s">
        <v>586</v>
      </c>
      <c r="J236" s="135">
        <v>138</v>
      </c>
      <c r="K236" s="28">
        <v>0.82608999999999999</v>
      </c>
      <c r="L236" s="77">
        <v>0.9</v>
      </c>
      <c r="Q236" s="106"/>
      <c r="S236" s="21" t="s">
        <v>46</v>
      </c>
      <c r="U236" t="s">
        <v>358</v>
      </c>
      <c r="Y236" s="140" t="str">
        <f t="shared" si="30"/>
        <v>West Yorkshire and Harrogate</v>
      </c>
      <c r="Z236" s="141" t="s">
        <v>358</v>
      </c>
      <c r="AA236" s="141"/>
      <c r="AB236" s="140"/>
      <c r="AC236" s="140"/>
      <c r="AD236" s="140"/>
      <c r="AE236" s="140"/>
      <c r="AF236" s="140" t="b">
        <f t="shared" si="29"/>
        <v>1</v>
      </c>
    </row>
    <row r="237" spans="1:32" x14ac:dyDescent="0.25">
      <c r="A237" t="s">
        <v>331</v>
      </c>
      <c r="B237" s="25">
        <v>2019</v>
      </c>
      <c r="C237" s="25" t="s">
        <v>0</v>
      </c>
      <c r="D237" s="25" t="s">
        <v>59</v>
      </c>
      <c r="E237" s="25" t="s">
        <v>120</v>
      </c>
      <c r="F237" s="23" t="s">
        <v>121</v>
      </c>
      <c r="G237" s="23" t="s">
        <v>492</v>
      </c>
      <c r="H237" s="32" t="s">
        <v>353</v>
      </c>
      <c r="I237" s="32" t="s">
        <v>586</v>
      </c>
      <c r="J237" s="135">
        <v>138</v>
      </c>
      <c r="K237" s="28">
        <v>0.82608999999999999</v>
      </c>
      <c r="L237" s="77">
        <v>0.9</v>
      </c>
      <c r="Q237" s="106"/>
      <c r="S237" s="21" t="s">
        <v>46</v>
      </c>
      <c r="T237" t="s">
        <v>317</v>
      </c>
      <c r="U237" t="s">
        <v>317</v>
      </c>
    </row>
    <row r="238" spans="1:32" x14ac:dyDescent="0.25">
      <c r="A238" t="s">
        <v>331</v>
      </c>
      <c r="B238" s="25">
        <v>2019</v>
      </c>
      <c r="C238" s="25" t="s">
        <v>1</v>
      </c>
      <c r="D238" s="25" t="s">
        <v>60</v>
      </c>
      <c r="E238" s="25" t="s">
        <v>120</v>
      </c>
      <c r="F238" s="23" t="s">
        <v>121</v>
      </c>
      <c r="G238" s="23" t="s">
        <v>492</v>
      </c>
      <c r="H238" s="32" t="s">
        <v>353</v>
      </c>
      <c r="I238" s="32" t="s">
        <v>586</v>
      </c>
      <c r="J238" s="135">
        <v>142</v>
      </c>
      <c r="K238" s="28">
        <v>0.82394000000000001</v>
      </c>
      <c r="L238" s="77">
        <v>0.9</v>
      </c>
      <c r="Q238" s="106"/>
      <c r="S238" s="21" t="s">
        <v>46</v>
      </c>
      <c r="T238" t="s">
        <v>45</v>
      </c>
    </row>
    <row r="239" spans="1:32" x14ac:dyDescent="0.25">
      <c r="A239" t="s">
        <v>331</v>
      </c>
      <c r="B239" s="25">
        <v>2019</v>
      </c>
      <c r="C239" s="25" t="s">
        <v>2</v>
      </c>
      <c r="D239" s="25" t="s">
        <v>61</v>
      </c>
      <c r="E239" s="25" t="s">
        <v>120</v>
      </c>
      <c r="F239" s="23" t="s">
        <v>121</v>
      </c>
      <c r="G239" s="23" t="s">
        <v>492</v>
      </c>
      <c r="H239" s="32" t="s">
        <v>353</v>
      </c>
      <c r="I239" s="32" t="s">
        <v>586</v>
      </c>
      <c r="J239" s="135">
        <v>127</v>
      </c>
      <c r="K239" s="28">
        <v>0.86614000000000002</v>
      </c>
      <c r="L239" s="77">
        <v>0.9</v>
      </c>
      <c r="Q239" s="106"/>
      <c r="S239" s="21" t="s">
        <v>46</v>
      </c>
    </row>
    <row r="240" spans="1:32" x14ac:dyDescent="0.25">
      <c r="A240" t="s">
        <v>331</v>
      </c>
      <c r="B240" s="25">
        <v>2019</v>
      </c>
      <c r="C240" s="25" t="s">
        <v>3</v>
      </c>
      <c r="D240" s="25" t="s">
        <v>62</v>
      </c>
      <c r="E240" s="25" t="s">
        <v>120</v>
      </c>
      <c r="F240" s="23" t="s">
        <v>121</v>
      </c>
      <c r="G240" s="23" t="s">
        <v>492</v>
      </c>
      <c r="H240" s="32" t="s">
        <v>353</v>
      </c>
      <c r="I240" s="32" t="s">
        <v>586</v>
      </c>
      <c r="J240" s="135">
        <v>117</v>
      </c>
      <c r="K240" s="28">
        <v>0.92308000000000001</v>
      </c>
      <c r="L240" s="77">
        <v>0.9</v>
      </c>
      <c r="Q240" s="106"/>
      <c r="S240" s="21" t="s">
        <v>46</v>
      </c>
    </row>
    <row r="241" spans="1:19" x14ac:dyDescent="0.25">
      <c r="A241" t="s">
        <v>331</v>
      </c>
      <c r="B241" s="25">
        <v>2020</v>
      </c>
      <c r="C241" s="25" t="s">
        <v>0</v>
      </c>
      <c r="D241" s="25" t="s">
        <v>63</v>
      </c>
      <c r="E241" s="25" t="s">
        <v>120</v>
      </c>
      <c r="F241" s="23" t="s">
        <v>121</v>
      </c>
      <c r="G241" s="23" t="s">
        <v>492</v>
      </c>
      <c r="H241" s="32" t="s">
        <v>353</v>
      </c>
      <c r="I241" s="32" t="s">
        <v>586</v>
      </c>
      <c r="J241" s="135">
        <v>107</v>
      </c>
      <c r="K241" s="28">
        <v>0.85046999999999995</v>
      </c>
      <c r="L241" s="77">
        <v>0.9</v>
      </c>
      <c r="Q241" s="106"/>
      <c r="S241" s="21" t="s">
        <v>46</v>
      </c>
    </row>
    <row r="242" spans="1:19" x14ac:dyDescent="0.25">
      <c r="A242" t="s">
        <v>331</v>
      </c>
      <c r="B242" s="25">
        <v>2020</v>
      </c>
      <c r="C242" s="25" t="s">
        <v>1</v>
      </c>
      <c r="D242" s="25" t="s">
        <v>64</v>
      </c>
      <c r="E242" s="25" t="s">
        <v>120</v>
      </c>
      <c r="F242" s="23" t="s">
        <v>121</v>
      </c>
      <c r="G242" s="23" t="s">
        <v>492</v>
      </c>
      <c r="H242" s="32" t="s">
        <v>353</v>
      </c>
      <c r="I242" s="32" t="s">
        <v>586</v>
      </c>
      <c r="J242" s="135">
        <v>87</v>
      </c>
      <c r="K242" s="28">
        <v>0.96552000000000004</v>
      </c>
      <c r="L242" s="77">
        <v>0.9</v>
      </c>
      <c r="Q242" s="106"/>
      <c r="S242" s="21" t="s">
        <v>46</v>
      </c>
    </row>
    <row r="243" spans="1:19" x14ac:dyDescent="0.25">
      <c r="A243" t="s">
        <v>331</v>
      </c>
      <c r="B243" s="25">
        <v>2020</v>
      </c>
      <c r="C243" s="25" t="s">
        <v>2</v>
      </c>
      <c r="D243" s="25" t="s">
        <v>65</v>
      </c>
      <c r="E243" s="25" t="s">
        <v>120</v>
      </c>
      <c r="F243" s="23" t="s">
        <v>121</v>
      </c>
      <c r="G243" s="23" t="s">
        <v>492</v>
      </c>
      <c r="H243" s="32" t="s">
        <v>353</v>
      </c>
      <c r="I243" s="32" t="s">
        <v>586</v>
      </c>
      <c r="J243" s="135">
        <v>118</v>
      </c>
      <c r="K243" s="28">
        <v>0.89831000000000005</v>
      </c>
      <c r="L243" s="77">
        <v>0.9</v>
      </c>
      <c r="Q243" s="106"/>
    </row>
    <row r="244" spans="1:19" x14ac:dyDescent="0.25">
      <c r="A244" t="s">
        <v>331</v>
      </c>
      <c r="B244" s="25">
        <v>2020</v>
      </c>
      <c r="C244" s="25" t="s">
        <v>3</v>
      </c>
      <c r="D244" s="25" t="s">
        <v>66</v>
      </c>
      <c r="E244" s="25" t="s">
        <v>120</v>
      </c>
      <c r="F244" s="23" t="s">
        <v>121</v>
      </c>
      <c r="G244" s="23" t="s">
        <v>492</v>
      </c>
      <c r="H244" s="32" t="s">
        <v>353</v>
      </c>
      <c r="I244" s="32" t="s">
        <v>586</v>
      </c>
      <c r="J244" s="135">
        <v>125</v>
      </c>
      <c r="K244" s="28">
        <v>0.91200000000000003</v>
      </c>
      <c r="L244" s="77">
        <v>0.9</v>
      </c>
      <c r="Q244" s="106"/>
    </row>
    <row r="245" spans="1:19" x14ac:dyDescent="0.25">
      <c r="A245" t="s">
        <v>331</v>
      </c>
      <c r="B245" s="25">
        <v>2021</v>
      </c>
      <c r="C245" s="25" t="s">
        <v>0</v>
      </c>
      <c r="D245" s="25" t="s">
        <v>67</v>
      </c>
      <c r="E245" s="25" t="s">
        <v>120</v>
      </c>
      <c r="F245" s="23" t="s">
        <v>121</v>
      </c>
      <c r="G245" s="23" t="s">
        <v>492</v>
      </c>
      <c r="H245" s="32" t="s">
        <v>353</v>
      </c>
      <c r="I245" s="32" t="s">
        <v>586</v>
      </c>
      <c r="J245" s="135">
        <v>98</v>
      </c>
      <c r="K245" s="28">
        <v>0.91837000000000002</v>
      </c>
      <c r="L245" s="77">
        <v>0.9</v>
      </c>
      <c r="Q245" s="106"/>
    </row>
    <row r="246" spans="1:19" x14ac:dyDescent="0.25">
      <c r="A246" t="s">
        <v>331</v>
      </c>
      <c r="B246" s="25">
        <v>2021</v>
      </c>
      <c r="C246" s="25" t="s">
        <v>1</v>
      </c>
      <c r="D246" s="25" t="s">
        <v>68</v>
      </c>
      <c r="E246" s="25" t="s">
        <v>120</v>
      </c>
      <c r="F246" s="23" t="s">
        <v>121</v>
      </c>
      <c r="G246" s="23" t="s">
        <v>492</v>
      </c>
      <c r="H246" s="32" t="s">
        <v>353</v>
      </c>
      <c r="I246" s="32" t="s">
        <v>586</v>
      </c>
      <c r="J246" s="135">
        <v>116</v>
      </c>
      <c r="K246" s="28">
        <v>0.93103000000000002</v>
      </c>
      <c r="L246" s="77">
        <v>0.9</v>
      </c>
      <c r="Q246" s="106"/>
    </row>
    <row r="247" spans="1:19" x14ac:dyDescent="0.25">
      <c r="A247" t="s">
        <v>331</v>
      </c>
      <c r="B247" s="25">
        <v>2021</v>
      </c>
      <c r="C247" s="25" t="s">
        <v>2</v>
      </c>
      <c r="D247" s="25" t="s">
        <v>69</v>
      </c>
      <c r="E247" s="25" t="s">
        <v>120</v>
      </c>
      <c r="F247" s="23" t="s">
        <v>121</v>
      </c>
      <c r="G247" s="23" t="s">
        <v>492</v>
      </c>
      <c r="H247" s="32" t="s">
        <v>353</v>
      </c>
      <c r="I247" s="32" t="s">
        <v>586</v>
      </c>
      <c r="J247" s="135">
        <v>160</v>
      </c>
      <c r="K247" s="28">
        <v>0.92500000000000004</v>
      </c>
      <c r="L247" s="77">
        <v>0.9</v>
      </c>
      <c r="Q247" s="106"/>
    </row>
    <row r="248" spans="1:19" x14ac:dyDescent="0.25">
      <c r="A248" t="s">
        <v>331</v>
      </c>
      <c r="B248" s="25">
        <v>2021</v>
      </c>
      <c r="C248" s="25" t="s">
        <v>3</v>
      </c>
      <c r="D248" s="25" t="s">
        <v>70</v>
      </c>
      <c r="E248" s="25" t="s">
        <v>120</v>
      </c>
      <c r="F248" s="23" t="s">
        <v>121</v>
      </c>
      <c r="G248" s="23" t="s">
        <v>492</v>
      </c>
      <c r="H248" s="32" t="s">
        <v>353</v>
      </c>
      <c r="I248" s="32" t="s">
        <v>586</v>
      </c>
      <c r="J248" s="135">
        <v>151</v>
      </c>
      <c r="K248" s="28">
        <v>0.92052999999999996</v>
      </c>
      <c r="L248" s="77">
        <v>0.9</v>
      </c>
      <c r="Q248" s="106"/>
    </row>
    <row r="249" spans="1:19" x14ac:dyDescent="0.25">
      <c r="A249" t="s">
        <v>331</v>
      </c>
      <c r="B249" s="25">
        <v>2022</v>
      </c>
      <c r="C249" s="25" t="s">
        <v>0</v>
      </c>
      <c r="D249" s="25" t="s">
        <v>71</v>
      </c>
      <c r="E249" s="25" t="s">
        <v>120</v>
      </c>
      <c r="F249" s="23" t="s">
        <v>121</v>
      </c>
      <c r="G249" s="23" t="s">
        <v>492</v>
      </c>
      <c r="H249" s="32" t="s">
        <v>353</v>
      </c>
      <c r="I249" s="32" t="s">
        <v>586</v>
      </c>
      <c r="J249" s="135">
        <v>140</v>
      </c>
      <c r="K249" s="28">
        <v>0.94286000000000003</v>
      </c>
      <c r="L249" s="77">
        <v>0.9</v>
      </c>
      <c r="Q249" s="106"/>
    </row>
    <row r="250" spans="1:19" x14ac:dyDescent="0.25">
      <c r="A250" t="s">
        <v>331</v>
      </c>
      <c r="B250" s="25">
        <v>2022</v>
      </c>
      <c r="C250" s="25" t="s">
        <v>1</v>
      </c>
      <c r="D250" s="25" t="s">
        <v>72</v>
      </c>
      <c r="E250" s="25" t="s">
        <v>120</v>
      </c>
      <c r="F250" s="23" t="s">
        <v>121</v>
      </c>
      <c r="G250" s="23" t="s">
        <v>492</v>
      </c>
      <c r="H250" s="32" t="s">
        <v>353</v>
      </c>
      <c r="I250" s="32" t="s">
        <v>586</v>
      </c>
      <c r="J250" s="135">
        <v>139</v>
      </c>
      <c r="K250" s="28">
        <v>0.92806</v>
      </c>
      <c r="L250" s="77">
        <v>0.9</v>
      </c>
      <c r="Q250" s="106"/>
    </row>
    <row r="251" spans="1:19" x14ac:dyDescent="0.25">
      <c r="A251" t="s">
        <v>331</v>
      </c>
      <c r="B251" s="25">
        <v>2022</v>
      </c>
      <c r="C251" s="25" t="s">
        <v>2</v>
      </c>
      <c r="D251" s="25" t="s">
        <v>73</v>
      </c>
      <c r="E251" s="25" t="s">
        <v>120</v>
      </c>
      <c r="F251" s="23" t="s">
        <v>121</v>
      </c>
      <c r="G251" s="23" t="s">
        <v>492</v>
      </c>
      <c r="H251" s="32" t="s">
        <v>353</v>
      </c>
      <c r="I251" s="32" t="s">
        <v>586</v>
      </c>
      <c r="J251" s="135">
        <v>121</v>
      </c>
      <c r="K251" s="28">
        <v>0.90083000000000002</v>
      </c>
      <c r="L251" s="77">
        <v>0.9</v>
      </c>
      <c r="Q251" s="106"/>
    </row>
    <row r="252" spans="1:19" x14ac:dyDescent="0.25">
      <c r="A252" t="s">
        <v>331</v>
      </c>
      <c r="B252" s="25">
        <v>2022</v>
      </c>
      <c r="C252" s="25" t="s">
        <v>3</v>
      </c>
      <c r="D252" s="25" t="s">
        <v>493</v>
      </c>
      <c r="E252" s="25" t="s">
        <v>120</v>
      </c>
      <c r="F252" s="23" t="s">
        <v>121</v>
      </c>
      <c r="G252" s="23" t="s">
        <v>492</v>
      </c>
      <c r="H252" s="32" t="s">
        <v>353</v>
      </c>
      <c r="I252" s="32" t="s">
        <v>586</v>
      </c>
      <c r="J252" s="135">
        <v>125</v>
      </c>
      <c r="K252" s="28">
        <v>0.90400000000000003</v>
      </c>
      <c r="L252" s="77">
        <v>0.9</v>
      </c>
      <c r="Q252" s="106"/>
    </row>
    <row r="253" spans="1:19" x14ac:dyDescent="0.25">
      <c r="A253" t="s">
        <v>331</v>
      </c>
      <c r="B253" s="25">
        <v>2023</v>
      </c>
      <c r="C253" s="25" t="s">
        <v>0</v>
      </c>
      <c r="D253" s="25" t="s">
        <v>537</v>
      </c>
      <c r="E253" s="25" t="s">
        <v>120</v>
      </c>
      <c r="F253" s="23" t="s">
        <v>121</v>
      </c>
      <c r="G253" s="23" t="s">
        <v>492</v>
      </c>
      <c r="H253" s="32" t="s">
        <v>353</v>
      </c>
      <c r="I253" s="32" t="s">
        <v>586</v>
      </c>
      <c r="J253" s="135">
        <v>141</v>
      </c>
      <c r="K253" s="28">
        <v>0.63829999999999998</v>
      </c>
      <c r="L253" s="77">
        <v>0.9</v>
      </c>
      <c r="Q253" s="106"/>
    </row>
    <row r="254" spans="1:19" x14ac:dyDescent="0.25">
      <c r="A254" t="s">
        <v>331</v>
      </c>
      <c r="B254" s="25">
        <v>2018</v>
      </c>
      <c r="C254" s="25" t="s">
        <v>0</v>
      </c>
      <c r="D254" s="25" t="s">
        <v>54</v>
      </c>
      <c r="E254" s="25" t="s">
        <v>122</v>
      </c>
      <c r="F254" s="23" t="s">
        <v>123</v>
      </c>
      <c r="G254" s="23" t="s">
        <v>492</v>
      </c>
      <c r="H254" s="167" t="s">
        <v>547</v>
      </c>
      <c r="I254" s="32" t="s">
        <v>586</v>
      </c>
      <c r="J254" s="135">
        <v>45</v>
      </c>
      <c r="K254" s="28">
        <v>0.26667000000000002</v>
      </c>
      <c r="L254" s="77">
        <v>0.9</v>
      </c>
      <c r="Q254" s="106"/>
    </row>
    <row r="255" spans="1:19" x14ac:dyDescent="0.25">
      <c r="A255" t="s">
        <v>331</v>
      </c>
      <c r="B255" s="25">
        <v>2018</v>
      </c>
      <c r="C255" s="25" t="s">
        <v>1</v>
      </c>
      <c r="D255" s="25" t="s">
        <v>56</v>
      </c>
      <c r="E255" s="25" t="s">
        <v>122</v>
      </c>
      <c r="F255" s="23" t="s">
        <v>123</v>
      </c>
      <c r="G255" s="23" t="s">
        <v>492</v>
      </c>
      <c r="H255" s="167" t="s">
        <v>547</v>
      </c>
      <c r="I255" s="32" t="s">
        <v>586</v>
      </c>
      <c r="J255" s="135">
        <v>23</v>
      </c>
      <c r="K255" s="28">
        <v>0.30435000000000001</v>
      </c>
      <c r="L255" s="77">
        <v>0.9</v>
      </c>
      <c r="Q255" s="106"/>
    </row>
    <row r="256" spans="1:19" x14ac:dyDescent="0.25">
      <c r="A256" t="s">
        <v>331</v>
      </c>
      <c r="B256" s="25">
        <v>2018</v>
      </c>
      <c r="C256" s="25" t="s">
        <v>2</v>
      </c>
      <c r="D256" s="25" t="s">
        <v>57</v>
      </c>
      <c r="E256" s="25" t="s">
        <v>122</v>
      </c>
      <c r="F256" s="23" t="s">
        <v>123</v>
      </c>
      <c r="G256" s="23" t="s">
        <v>492</v>
      </c>
      <c r="H256" s="167" t="s">
        <v>547</v>
      </c>
      <c r="I256" s="32" t="s">
        <v>586</v>
      </c>
      <c r="J256" s="135">
        <v>40</v>
      </c>
      <c r="K256" s="28">
        <v>0.375</v>
      </c>
      <c r="L256" s="77">
        <v>0.9</v>
      </c>
      <c r="Q256" s="106"/>
    </row>
    <row r="257" spans="1:17" x14ac:dyDescent="0.25">
      <c r="A257" t="s">
        <v>331</v>
      </c>
      <c r="B257" s="25">
        <v>2018</v>
      </c>
      <c r="C257" s="25" t="s">
        <v>3</v>
      </c>
      <c r="D257" s="25" t="s">
        <v>58</v>
      </c>
      <c r="E257" s="25" t="s">
        <v>122</v>
      </c>
      <c r="F257" s="23" t="s">
        <v>123</v>
      </c>
      <c r="G257" s="23" t="s">
        <v>492</v>
      </c>
      <c r="H257" s="167" t="s">
        <v>547</v>
      </c>
      <c r="I257" s="32" t="s">
        <v>586</v>
      </c>
      <c r="J257" s="135">
        <v>30</v>
      </c>
      <c r="K257" s="28">
        <v>0.46666999999999997</v>
      </c>
      <c r="L257" s="77">
        <v>0.9</v>
      </c>
      <c r="Q257" s="106"/>
    </row>
    <row r="258" spans="1:17" x14ac:dyDescent="0.25">
      <c r="A258" t="s">
        <v>331</v>
      </c>
      <c r="B258" s="25">
        <v>2019</v>
      </c>
      <c r="C258" s="25" t="s">
        <v>0</v>
      </c>
      <c r="D258" s="25" t="s">
        <v>59</v>
      </c>
      <c r="E258" s="25" t="s">
        <v>122</v>
      </c>
      <c r="F258" s="23" t="s">
        <v>123</v>
      </c>
      <c r="G258" s="23" t="s">
        <v>492</v>
      </c>
      <c r="H258" s="167" t="s">
        <v>547</v>
      </c>
      <c r="I258" s="32" t="s">
        <v>586</v>
      </c>
      <c r="J258" s="135">
        <v>31</v>
      </c>
      <c r="K258" s="28">
        <v>0.48387000000000002</v>
      </c>
      <c r="L258" s="77">
        <v>0.9</v>
      </c>
      <c r="Q258" s="106"/>
    </row>
    <row r="259" spans="1:17" x14ac:dyDescent="0.25">
      <c r="A259" t="s">
        <v>331</v>
      </c>
      <c r="B259" s="25">
        <v>2019</v>
      </c>
      <c r="C259" s="25" t="s">
        <v>1</v>
      </c>
      <c r="D259" s="25" t="s">
        <v>60</v>
      </c>
      <c r="E259" s="25" t="s">
        <v>122</v>
      </c>
      <c r="F259" s="23" t="s">
        <v>123</v>
      </c>
      <c r="G259" s="23" t="s">
        <v>492</v>
      </c>
      <c r="H259" s="167" t="s">
        <v>547</v>
      </c>
      <c r="I259" s="32" t="s">
        <v>586</v>
      </c>
      <c r="J259" s="135">
        <v>39</v>
      </c>
      <c r="K259" s="28">
        <v>0.53846000000000005</v>
      </c>
      <c r="L259" s="77">
        <v>0.9</v>
      </c>
      <c r="Q259" s="106"/>
    </row>
    <row r="260" spans="1:17" x14ac:dyDescent="0.25">
      <c r="A260" t="s">
        <v>331</v>
      </c>
      <c r="B260" s="25">
        <v>2019</v>
      </c>
      <c r="C260" s="25" t="s">
        <v>2</v>
      </c>
      <c r="D260" s="25" t="s">
        <v>61</v>
      </c>
      <c r="E260" s="25" t="s">
        <v>122</v>
      </c>
      <c r="F260" s="23" t="s">
        <v>123</v>
      </c>
      <c r="G260" s="23" t="s">
        <v>492</v>
      </c>
      <c r="H260" s="167" t="s">
        <v>547</v>
      </c>
      <c r="I260" s="32" t="s">
        <v>586</v>
      </c>
      <c r="J260" s="135">
        <v>46</v>
      </c>
      <c r="K260" s="28">
        <v>0.54347999999999996</v>
      </c>
      <c r="L260" s="77">
        <v>0.9</v>
      </c>
      <c r="Q260" s="106"/>
    </row>
    <row r="261" spans="1:17" x14ac:dyDescent="0.25">
      <c r="A261" t="s">
        <v>331</v>
      </c>
      <c r="B261" s="25">
        <v>2019</v>
      </c>
      <c r="C261" s="25" t="s">
        <v>3</v>
      </c>
      <c r="D261" s="25" t="s">
        <v>62</v>
      </c>
      <c r="E261" s="25" t="s">
        <v>122</v>
      </c>
      <c r="F261" s="23" t="s">
        <v>123</v>
      </c>
      <c r="G261" s="23" t="s">
        <v>492</v>
      </c>
      <c r="H261" s="167" t="s">
        <v>547</v>
      </c>
      <c r="I261" s="32" t="s">
        <v>586</v>
      </c>
      <c r="J261" s="135">
        <v>46</v>
      </c>
      <c r="K261" s="28">
        <v>0.63043000000000005</v>
      </c>
      <c r="L261" s="77">
        <v>0.9</v>
      </c>
      <c r="Q261" s="106"/>
    </row>
    <row r="262" spans="1:17" x14ac:dyDescent="0.25">
      <c r="A262" t="s">
        <v>331</v>
      </c>
      <c r="B262" s="25">
        <v>2020</v>
      </c>
      <c r="C262" s="25" t="s">
        <v>0</v>
      </c>
      <c r="D262" s="25" t="s">
        <v>63</v>
      </c>
      <c r="E262" s="25" t="s">
        <v>122</v>
      </c>
      <c r="F262" s="23" t="s">
        <v>123</v>
      </c>
      <c r="G262" s="23" t="s">
        <v>492</v>
      </c>
      <c r="H262" s="167" t="s">
        <v>547</v>
      </c>
      <c r="I262" s="32" t="s">
        <v>586</v>
      </c>
      <c r="J262" s="135">
        <v>37</v>
      </c>
      <c r="K262" s="28">
        <v>0.45945999999999998</v>
      </c>
      <c r="L262" s="77">
        <v>0.9</v>
      </c>
      <c r="Q262" s="106"/>
    </row>
    <row r="263" spans="1:17" x14ac:dyDescent="0.25">
      <c r="A263" t="s">
        <v>331</v>
      </c>
      <c r="B263" s="25">
        <v>2020</v>
      </c>
      <c r="C263" s="25" t="s">
        <v>1</v>
      </c>
      <c r="D263" s="25" t="s">
        <v>64</v>
      </c>
      <c r="E263" s="25" t="s">
        <v>122</v>
      </c>
      <c r="F263" s="23" t="s">
        <v>123</v>
      </c>
      <c r="G263" s="23" t="s">
        <v>492</v>
      </c>
      <c r="H263" s="167" t="s">
        <v>547</v>
      </c>
      <c r="I263" s="32" t="s">
        <v>586</v>
      </c>
      <c r="J263" s="135">
        <v>30</v>
      </c>
      <c r="K263" s="28">
        <v>0.43332999999999999</v>
      </c>
      <c r="L263" s="77">
        <v>0.9</v>
      </c>
      <c r="Q263" s="106"/>
    </row>
    <row r="264" spans="1:17" x14ac:dyDescent="0.25">
      <c r="A264" t="s">
        <v>331</v>
      </c>
      <c r="B264" s="25">
        <v>2020</v>
      </c>
      <c r="C264" s="25" t="s">
        <v>2</v>
      </c>
      <c r="D264" s="25" t="s">
        <v>65</v>
      </c>
      <c r="E264" s="25" t="s">
        <v>122</v>
      </c>
      <c r="F264" s="23" t="s">
        <v>123</v>
      </c>
      <c r="G264" s="23" t="s">
        <v>492</v>
      </c>
      <c r="H264" s="167" t="s">
        <v>547</v>
      </c>
      <c r="I264" s="32" t="s">
        <v>586</v>
      </c>
      <c r="J264" s="135">
        <v>21</v>
      </c>
      <c r="K264" s="28">
        <v>0.80952000000000002</v>
      </c>
      <c r="L264" s="77">
        <v>0.9</v>
      </c>
      <c r="Q264" s="106"/>
    </row>
    <row r="265" spans="1:17" x14ac:dyDescent="0.25">
      <c r="A265" t="s">
        <v>331</v>
      </c>
      <c r="B265" s="25">
        <v>2020</v>
      </c>
      <c r="C265" s="25" t="s">
        <v>3</v>
      </c>
      <c r="D265" s="25" t="s">
        <v>66</v>
      </c>
      <c r="E265" s="25" t="s">
        <v>122</v>
      </c>
      <c r="F265" s="23" t="s">
        <v>123</v>
      </c>
      <c r="G265" s="23" t="s">
        <v>492</v>
      </c>
      <c r="H265" s="167" t="s">
        <v>547</v>
      </c>
      <c r="I265" s="32" t="s">
        <v>586</v>
      </c>
      <c r="J265" s="135">
        <v>35</v>
      </c>
      <c r="K265" s="28">
        <v>0.74285999999999996</v>
      </c>
      <c r="L265" s="77">
        <v>0.9</v>
      </c>
      <c r="Q265" s="106"/>
    </row>
    <row r="266" spans="1:17" x14ac:dyDescent="0.25">
      <c r="A266" t="s">
        <v>331</v>
      </c>
      <c r="B266" s="25">
        <v>2021</v>
      </c>
      <c r="C266" s="25" t="s">
        <v>0</v>
      </c>
      <c r="D266" s="25" t="s">
        <v>67</v>
      </c>
      <c r="E266" s="25" t="s">
        <v>122</v>
      </c>
      <c r="F266" s="23" t="s">
        <v>123</v>
      </c>
      <c r="G266" s="23" t="s">
        <v>492</v>
      </c>
      <c r="H266" s="167" t="s">
        <v>547</v>
      </c>
      <c r="I266" s="32" t="s">
        <v>586</v>
      </c>
      <c r="J266" s="135">
        <v>27</v>
      </c>
      <c r="K266" s="28">
        <v>0.81481000000000003</v>
      </c>
      <c r="L266" s="77">
        <v>0.9</v>
      </c>
      <c r="Q266" s="106"/>
    </row>
    <row r="267" spans="1:17" x14ac:dyDescent="0.25">
      <c r="A267" t="s">
        <v>331</v>
      </c>
      <c r="B267" s="25">
        <v>2021</v>
      </c>
      <c r="C267" s="25" t="s">
        <v>1</v>
      </c>
      <c r="D267" s="25" t="s">
        <v>68</v>
      </c>
      <c r="E267" s="25" t="s">
        <v>122</v>
      </c>
      <c r="F267" s="23" t="s">
        <v>123</v>
      </c>
      <c r="G267" s="23" t="s">
        <v>492</v>
      </c>
      <c r="H267" s="167" t="s">
        <v>547</v>
      </c>
      <c r="I267" s="32" t="s">
        <v>586</v>
      </c>
      <c r="J267" s="135">
        <v>42</v>
      </c>
      <c r="K267" s="28">
        <v>0.80952000000000002</v>
      </c>
      <c r="L267" s="77">
        <v>0.9</v>
      </c>
      <c r="Q267" s="106"/>
    </row>
    <row r="268" spans="1:17" x14ac:dyDescent="0.25">
      <c r="A268" t="s">
        <v>331</v>
      </c>
      <c r="B268" s="25">
        <v>2021</v>
      </c>
      <c r="C268" s="25" t="s">
        <v>2</v>
      </c>
      <c r="D268" s="25" t="s">
        <v>69</v>
      </c>
      <c r="E268" s="25" t="s">
        <v>122</v>
      </c>
      <c r="F268" s="23" t="s">
        <v>123</v>
      </c>
      <c r="G268" s="23" t="s">
        <v>492</v>
      </c>
      <c r="H268" s="167" t="s">
        <v>547</v>
      </c>
      <c r="I268" s="32" t="s">
        <v>586</v>
      </c>
      <c r="J268" s="135">
        <v>50</v>
      </c>
      <c r="K268" s="28">
        <v>0.74</v>
      </c>
      <c r="L268" s="77">
        <v>0.9</v>
      </c>
      <c r="Q268" s="106"/>
    </row>
    <row r="269" spans="1:17" x14ac:dyDescent="0.25">
      <c r="A269" t="s">
        <v>331</v>
      </c>
      <c r="B269" s="25">
        <v>2021</v>
      </c>
      <c r="C269" s="25" t="s">
        <v>3</v>
      </c>
      <c r="D269" s="25" t="s">
        <v>70</v>
      </c>
      <c r="E269" s="25" t="s">
        <v>122</v>
      </c>
      <c r="F269" s="23" t="s">
        <v>123</v>
      </c>
      <c r="G269" s="23" t="s">
        <v>492</v>
      </c>
      <c r="H269" s="167" t="s">
        <v>547</v>
      </c>
      <c r="I269" s="32" t="s">
        <v>586</v>
      </c>
      <c r="J269" s="135">
        <v>36</v>
      </c>
      <c r="K269" s="28">
        <v>0.80556000000000005</v>
      </c>
      <c r="L269" s="77">
        <v>0.9</v>
      </c>
      <c r="Q269" s="106"/>
    </row>
    <row r="270" spans="1:17" x14ac:dyDescent="0.25">
      <c r="A270" t="s">
        <v>331</v>
      </c>
      <c r="B270" s="25">
        <v>2022</v>
      </c>
      <c r="C270" s="25" t="s">
        <v>0</v>
      </c>
      <c r="D270" s="25" t="s">
        <v>71</v>
      </c>
      <c r="E270" s="25" t="s">
        <v>122</v>
      </c>
      <c r="F270" s="23" t="s">
        <v>123</v>
      </c>
      <c r="G270" s="23" t="s">
        <v>492</v>
      </c>
      <c r="H270" s="167" t="s">
        <v>547</v>
      </c>
      <c r="I270" s="32" t="s">
        <v>586</v>
      </c>
      <c r="J270" s="135">
        <v>40</v>
      </c>
      <c r="K270" s="28">
        <v>0.67500000000000004</v>
      </c>
      <c r="L270" s="77">
        <v>0.9</v>
      </c>
      <c r="Q270" s="106"/>
    </row>
    <row r="271" spans="1:17" x14ac:dyDescent="0.25">
      <c r="A271" t="s">
        <v>331</v>
      </c>
      <c r="B271" s="25">
        <v>2022</v>
      </c>
      <c r="C271" s="25" t="s">
        <v>1</v>
      </c>
      <c r="D271" s="25" t="s">
        <v>72</v>
      </c>
      <c r="E271" s="25" t="s">
        <v>122</v>
      </c>
      <c r="F271" s="23" t="s">
        <v>123</v>
      </c>
      <c r="G271" s="23" t="s">
        <v>492</v>
      </c>
      <c r="H271" s="167" t="s">
        <v>547</v>
      </c>
      <c r="I271" s="32" t="s">
        <v>586</v>
      </c>
      <c r="J271" s="135">
        <v>45</v>
      </c>
      <c r="K271" s="28">
        <v>0.68889</v>
      </c>
      <c r="L271" s="77">
        <v>0.9</v>
      </c>
      <c r="Q271" s="106"/>
    </row>
    <row r="272" spans="1:17" x14ac:dyDescent="0.25">
      <c r="A272" t="s">
        <v>331</v>
      </c>
      <c r="B272" s="25">
        <v>2022</v>
      </c>
      <c r="C272" s="25" t="s">
        <v>2</v>
      </c>
      <c r="D272" s="25" t="s">
        <v>73</v>
      </c>
      <c r="E272" s="25" t="s">
        <v>122</v>
      </c>
      <c r="F272" s="23" t="s">
        <v>123</v>
      </c>
      <c r="G272" s="23" t="s">
        <v>492</v>
      </c>
      <c r="H272" s="167" t="s">
        <v>547</v>
      </c>
      <c r="I272" s="32" t="s">
        <v>586</v>
      </c>
      <c r="J272" s="135">
        <v>41</v>
      </c>
      <c r="K272" s="28">
        <v>0.78049000000000002</v>
      </c>
      <c r="L272" s="77">
        <v>0.9</v>
      </c>
      <c r="Q272" s="106"/>
    </row>
    <row r="273" spans="1:17" x14ac:dyDescent="0.25">
      <c r="A273" t="s">
        <v>331</v>
      </c>
      <c r="B273" s="25">
        <v>2022</v>
      </c>
      <c r="C273" s="25" t="s">
        <v>3</v>
      </c>
      <c r="D273" s="25" t="s">
        <v>493</v>
      </c>
      <c r="E273" s="25" t="s">
        <v>122</v>
      </c>
      <c r="F273" s="23" t="s">
        <v>123</v>
      </c>
      <c r="G273" s="23" t="s">
        <v>492</v>
      </c>
      <c r="H273" s="167" t="s">
        <v>547</v>
      </c>
      <c r="I273" s="32" t="s">
        <v>586</v>
      </c>
      <c r="J273" s="135">
        <v>27</v>
      </c>
      <c r="K273" s="28">
        <v>0.70369999999999999</v>
      </c>
      <c r="L273" s="77">
        <v>0.9</v>
      </c>
      <c r="Q273" s="106"/>
    </row>
    <row r="274" spans="1:17" x14ac:dyDescent="0.25">
      <c r="A274" t="s">
        <v>331</v>
      </c>
      <c r="B274" s="25">
        <v>2023</v>
      </c>
      <c r="C274" s="25" t="s">
        <v>0</v>
      </c>
      <c r="D274" s="25" t="s">
        <v>537</v>
      </c>
      <c r="E274" s="25" t="s">
        <v>122</v>
      </c>
      <c r="F274" s="23" t="s">
        <v>123</v>
      </c>
      <c r="G274" s="23" t="s">
        <v>492</v>
      </c>
      <c r="H274" s="167" t="s">
        <v>547</v>
      </c>
      <c r="I274" s="32" t="s">
        <v>586</v>
      </c>
      <c r="J274" s="135">
        <v>43</v>
      </c>
      <c r="K274" s="28">
        <v>0.55813999999999997</v>
      </c>
      <c r="L274" s="77">
        <v>0.9</v>
      </c>
      <c r="Q274" s="106"/>
    </row>
    <row r="275" spans="1:17" x14ac:dyDescent="0.25">
      <c r="A275" t="s">
        <v>331</v>
      </c>
      <c r="B275" s="25">
        <v>2018</v>
      </c>
      <c r="C275" s="25" t="s">
        <v>0</v>
      </c>
      <c r="D275" s="25" t="s">
        <v>54</v>
      </c>
      <c r="E275" s="25" t="s">
        <v>492</v>
      </c>
      <c r="F275" s="23" t="s">
        <v>361</v>
      </c>
      <c r="G275" s="23" t="s">
        <v>492</v>
      </c>
      <c r="H275" s="32" t="s">
        <v>361</v>
      </c>
      <c r="I275" s="32" t="s">
        <v>586</v>
      </c>
      <c r="J275" s="135">
        <v>538</v>
      </c>
      <c r="K275" s="28">
        <v>0.86617</v>
      </c>
      <c r="L275" s="77">
        <v>0.9</v>
      </c>
      <c r="Q275" s="106"/>
    </row>
    <row r="276" spans="1:17" x14ac:dyDescent="0.25">
      <c r="A276" t="s">
        <v>331</v>
      </c>
      <c r="B276" s="25">
        <v>2018</v>
      </c>
      <c r="C276" s="25" t="s">
        <v>1</v>
      </c>
      <c r="D276" s="25" t="s">
        <v>56</v>
      </c>
      <c r="E276" s="25" t="s">
        <v>492</v>
      </c>
      <c r="F276" s="23" t="s">
        <v>361</v>
      </c>
      <c r="G276" s="23" t="s">
        <v>492</v>
      </c>
      <c r="H276" s="32" t="s">
        <v>361</v>
      </c>
      <c r="I276" s="32" t="s">
        <v>586</v>
      </c>
      <c r="J276" s="135">
        <v>601</v>
      </c>
      <c r="K276" s="28">
        <v>0.81032000000000004</v>
      </c>
      <c r="L276" s="77">
        <v>0.9</v>
      </c>
      <c r="Q276" s="106"/>
    </row>
    <row r="277" spans="1:17" x14ac:dyDescent="0.25">
      <c r="A277" t="s">
        <v>331</v>
      </c>
      <c r="B277" s="25">
        <v>2018</v>
      </c>
      <c r="C277" s="25" t="s">
        <v>2</v>
      </c>
      <c r="D277" s="25" t="s">
        <v>57</v>
      </c>
      <c r="E277" s="25" t="s">
        <v>492</v>
      </c>
      <c r="F277" s="23" t="s">
        <v>361</v>
      </c>
      <c r="G277" s="23" t="s">
        <v>492</v>
      </c>
      <c r="H277" s="32" t="s">
        <v>361</v>
      </c>
      <c r="I277" s="32" t="s">
        <v>586</v>
      </c>
      <c r="J277" s="135">
        <v>656</v>
      </c>
      <c r="K277" s="28">
        <v>0.84450999999999998</v>
      </c>
      <c r="L277" s="77">
        <v>0.9</v>
      </c>
      <c r="Q277" s="106"/>
    </row>
    <row r="278" spans="1:17" x14ac:dyDescent="0.25">
      <c r="A278" t="s">
        <v>331</v>
      </c>
      <c r="B278" s="25">
        <v>2018</v>
      </c>
      <c r="C278" s="25" t="s">
        <v>3</v>
      </c>
      <c r="D278" s="25" t="s">
        <v>58</v>
      </c>
      <c r="E278" s="25" t="s">
        <v>492</v>
      </c>
      <c r="F278" s="23" t="s">
        <v>361</v>
      </c>
      <c r="G278" s="23" t="s">
        <v>492</v>
      </c>
      <c r="H278" s="32" t="s">
        <v>361</v>
      </c>
      <c r="I278" s="32" t="s">
        <v>586</v>
      </c>
      <c r="J278" s="135">
        <v>639</v>
      </c>
      <c r="K278" s="28">
        <v>0.82003000000000004</v>
      </c>
      <c r="L278" s="77">
        <v>0.9</v>
      </c>
      <c r="Q278" s="106"/>
    </row>
    <row r="279" spans="1:17" x14ac:dyDescent="0.25">
      <c r="A279" t="s">
        <v>331</v>
      </c>
      <c r="B279" s="25">
        <v>2019</v>
      </c>
      <c r="C279" s="25" t="s">
        <v>0</v>
      </c>
      <c r="D279" s="25" t="s">
        <v>59</v>
      </c>
      <c r="E279" s="25" t="s">
        <v>492</v>
      </c>
      <c r="F279" s="23" t="s">
        <v>361</v>
      </c>
      <c r="G279" s="23" t="s">
        <v>492</v>
      </c>
      <c r="H279" s="32" t="s">
        <v>361</v>
      </c>
      <c r="I279" s="32" t="s">
        <v>586</v>
      </c>
      <c r="J279" s="135">
        <v>603</v>
      </c>
      <c r="K279" s="28">
        <v>0.84411000000000003</v>
      </c>
      <c r="L279" s="77">
        <v>0.9</v>
      </c>
      <c r="Q279" s="106"/>
    </row>
    <row r="280" spans="1:17" x14ac:dyDescent="0.25">
      <c r="A280" t="s">
        <v>331</v>
      </c>
      <c r="B280" s="25">
        <v>2019</v>
      </c>
      <c r="C280" s="25" t="s">
        <v>1</v>
      </c>
      <c r="D280" s="25" t="s">
        <v>60</v>
      </c>
      <c r="E280" s="25" t="s">
        <v>492</v>
      </c>
      <c r="F280" s="23" t="s">
        <v>361</v>
      </c>
      <c r="G280" s="23" t="s">
        <v>492</v>
      </c>
      <c r="H280" s="32" t="s">
        <v>361</v>
      </c>
      <c r="I280" s="32" t="s">
        <v>586</v>
      </c>
      <c r="J280" s="135">
        <v>644</v>
      </c>
      <c r="K280" s="28">
        <v>0.85092999999999996</v>
      </c>
      <c r="L280" s="77">
        <v>0.9</v>
      </c>
      <c r="Q280" s="106"/>
    </row>
    <row r="281" spans="1:17" x14ac:dyDescent="0.25">
      <c r="A281" t="s">
        <v>331</v>
      </c>
      <c r="B281" s="25">
        <v>2019</v>
      </c>
      <c r="C281" s="25" t="s">
        <v>2</v>
      </c>
      <c r="D281" s="25" t="s">
        <v>61</v>
      </c>
      <c r="E281" s="25" t="s">
        <v>492</v>
      </c>
      <c r="F281" s="23" t="s">
        <v>361</v>
      </c>
      <c r="G281" s="23" t="s">
        <v>492</v>
      </c>
      <c r="H281" s="32" t="s">
        <v>361</v>
      </c>
      <c r="I281" s="32" t="s">
        <v>586</v>
      </c>
      <c r="J281" s="135">
        <v>611</v>
      </c>
      <c r="K281" s="28">
        <v>0.86907000000000001</v>
      </c>
      <c r="L281" s="77">
        <v>0.9</v>
      </c>
      <c r="Q281" s="106"/>
    </row>
    <row r="282" spans="1:17" x14ac:dyDescent="0.25">
      <c r="A282" t="s">
        <v>331</v>
      </c>
      <c r="B282" s="25">
        <v>2019</v>
      </c>
      <c r="C282" s="25" t="s">
        <v>3</v>
      </c>
      <c r="D282" s="25" t="s">
        <v>62</v>
      </c>
      <c r="E282" s="25" t="s">
        <v>492</v>
      </c>
      <c r="F282" s="23" t="s">
        <v>361</v>
      </c>
      <c r="G282" s="23" t="s">
        <v>492</v>
      </c>
      <c r="H282" s="32" t="s">
        <v>361</v>
      </c>
      <c r="I282" s="32" t="s">
        <v>586</v>
      </c>
      <c r="J282" s="135">
        <v>593</v>
      </c>
      <c r="K282" s="28">
        <v>0.85834999999999995</v>
      </c>
      <c r="L282" s="77">
        <v>0.9</v>
      </c>
      <c r="Q282" s="106"/>
    </row>
    <row r="283" spans="1:17" x14ac:dyDescent="0.25">
      <c r="A283" t="s">
        <v>331</v>
      </c>
      <c r="B283" s="25">
        <v>2020</v>
      </c>
      <c r="C283" s="25" t="s">
        <v>0</v>
      </c>
      <c r="D283" s="25" t="s">
        <v>63</v>
      </c>
      <c r="E283" s="25" t="s">
        <v>492</v>
      </c>
      <c r="F283" s="23" t="s">
        <v>361</v>
      </c>
      <c r="G283" s="23" t="s">
        <v>492</v>
      </c>
      <c r="H283" s="32" t="s">
        <v>361</v>
      </c>
      <c r="I283" s="32" t="s">
        <v>586</v>
      </c>
      <c r="J283" s="135">
        <v>665</v>
      </c>
      <c r="K283" s="28">
        <v>0.84360999999999997</v>
      </c>
      <c r="L283" s="77">
        <v>0.9</v>
      </c>
      <c r="Q283" s="106"/>
    </row>
    <row r="284" spans="1:17" x14ac:dyDescent="0.25">
      <c r="A284" t="s">
        <v>331</v>
      </c>
      <c r="B284" s="25">
        <v>2020</v>
      </c>
      <c r="C284" s="25" t="s">
        <v>1</v>
      </c>
      <c r="D284" s="25" t="s">
        <v>64</v>
      </c>
      <c r="E284" s="25" t="s">
        <v>492</v>
      </c>
      <c r="F284" s="23" t="s">
        <v>361</v>
      </c>
      <c r="G284" s="23" t="s">
        <v>492</v>
      </c>
      <c r="H284" s="32" t="s">
        <v>361</v>
      </c>
      <c r="I284" s="32" t="s">
        <v>586</v>
      </c>
      <c r="J284" s="135">
        <v>298</v>
      </c>
      <c r="K284" s="28">
        <v>0.78188000000000002</v>
      </c>
      <c r="L284" s="77">
        <v>0.9</v>
      </c>
      <c r="Q284" s="106"/>
    </row>
    <row r="285" spans="1:17" x14ac:dyDescent="0.25">
      <c r="A285" t="s">
        <v>331</v>
      </c>
      <c r="B285" s="25">
        <v>2020</v>
      </c>
      <c r="C285" s="25" t="s">
        <v>2</v>
      </c>
      <c r="D285" s="25" t="s">
        <v>65</v>
      </c>
      <c r="E285" s="25" t="s">
        <v>492</v>
      </c>
      <c r="F285" s="23" t="s">
        <v>361</v>
      </c>
      <c r="G285" s="23" t="s">
        <v>492</v>
      </c>
      <c r="H285" s="32" t="s">
        <v>361</v>
      </c>
      <c r="I285" s="32" t="s">
        <v>586</v>
      </c>
      <c r="J285" s="135">
        <v>433</v>
      </c>
      <c r="K285" s="28">
        <v>0.78290999999999999</v>
      </c>
      <c r="L285" s="77">
        <v>0.9</v>
      </c>
      <c r="Q285" s="106"/>
    </row>
    <row r="286" spans="1:17" x14ac:dyDescent="0.25">
      <c r="A286" t="s">
        <v>331</v>
      </c>
      <c r="B286" s="25">
        <v>2020</v>
      </c>
      <c r="C286" s="25" t="s">
        <v>3</v>
      </c>
      <c r="D286" s="25" t="s">
        <v>66</v>
      </c>
      <c r="E286" s="25" t="s">
        <v>492</v>
      </c>
      <c r="F286" s="23" t="s">
        <v>361</v>
      </c>
      <c r="G286" s="23" t="s">
        <v>492</v>
      </c>
      <c r="H286" s="32" t="s">
        <v>361</v>
      </c>
      <c r="I286" s="32" t="s">
        <v>586</v>
      </c>
      <c r="J286" s="135">
        <v>570</v>
      </c>
      <c r="K286" s="28">
        <v>0.86841999999999997</v>
      </c>
      <c r="L286" s="77">
        <v>0.9</v>
      </c>
      <c r="Q286" s="106"/>
    </row>
    <row r="287" spans="1:17" x14ac:dyDescent="0.25">
      <c r="A287" t="s">
        <v>331</v>
      </c>
      <c r="B287" s="25">
        <v>2021</v>
      </c>
      <c r="C287" s="25" t="s">
        <v>0</v>
      </c>
      <c r="D287" s="25" t="s">
        <v>67</v>
      </c>
      <c r="E287" s="25" t="s">
        <v>492</v>
      </c>
      <c r="F287" s="23" t="s">
        <v>361</v>
      </c>
      <c r="G287" s="23" t="s">
        <v>492</v>
      </c>
      <c r="H287" s="32" t="s">
        <v>361</v>
      </c>
      <c r="I287" s="32" t="s">
        <v>586</v>
      </c>
      <c r="J287" s="135">
        <v>603</v>
      </c>
      <c r="K287" s="28">
        <v>0.79269999999999996</v>
      </c>
      <c r="L287" s="77">
        <v>0.9</v>
      </c>
      <c r="Q287" s="106"/>
    </row>
    <row r="288" spans="1:17" x14ac:dyDescent="0.25">
      <c r="A288" t="s">
        <v>331</v>
      </c>
      <c r="B288" s="25">
        <v>2021</v>
      </c>
      <c r="C288" s="25" t="s">
        <v>1</v>
      </c>
      <c r="D288" s="25" t="s">
        <v>68</v>
      </c>
      <c r="E288" s="25" t="s">
        <v>492</v>
      </c>
      <c r="F288" s="23" t="s">
        <v>361</v>
      </c>
      <c r="G288" s="23" t="s">
        <v>492</v>
      </c>
      <c r="H288" s="32" t="s">
        <v>361</v>
      </c>
      <c r="I288" s="32" t="s">
        <v>586</v>
      </c>
      <c r="J288" s="135">
        <v>574</v>
      </c>
      <c r="K288" s="28">
        <v>0.83274999999999999</v>
      </c>
      <c r="L288" s="77">
        <v>0.9</v>
      </c>
      <c r="Q288" s="106"/>
    </row>
    <row r="289" spans="1:17" x14ac:dyDescent="0.25">
      <c r="A289" t="s">
        <v>331</v>
      </c>
      <c r="B289" s="25">
        <v>2021</v>
      </c>
      <c r="C289" s="25" t="s">
        <v>2</v>
      </c>
      <c r="D289" s="25" t="s">
        <v>69</v>
      </c>
      <c r="E289" s="25" t="s">
        <v>492</v>
      </c>
      <c r="F289" s="23" t="s">
        <v>361</v>
      </c>
      <c r="G289" s="23" t="s">
        <v>492</v>
      </c>
      <c r="H289" s="32" t="s">
        <v>361</v>
      </c>
      <c r="I289" s="32" t="s">
        <v>586</v>
      </c>
      <c r="J289" s="135">
        <v>629</v>
      </c>
      <c r="K289" s="28">
        <v>0.82511999999999996</v>
      </c>
      <c r="L289" s="77">
        <v>0.9</v>
      </c>
      <c r="Q289" s="106"/>
    </row>
    <row r="290" spans="1:17" x14ac:dyDescent="0.25">
      <c r="A290" t="s">
        <v>331</v>
      </c>
      <c r="B290" s="25">
        <v>2021</v>
      </c>
      <c r="C290" s="25" t="s">
        <v>3</v>
      </c>
      <c r="D290" s="25" t="s">
        <v>70</v>
      </c>
      <c r="E290" s="25" t="s">
        <v>492</v>
      </c>
      <c r="F290" s="23" t="s">
        <v>361</v>
      </c>
      <c r="G290" s="23" t="s">
        <v>492</v>
      </c>
      <c r="H290" s="32" t="s">
        <v>361</v>
      </c>
      <c r="I290" s="32" t="s">
        <v>586</v>
      </c>
      <c r="J290" s="135">
        <v>598</v>
      </c>
      <c r="K290" s="28">
        <v>0.85116999999999998</v>
      </c>
      <c r="L290" s="77">
        <v>0.9</v>
      </c>
      <c r="Q290" s="106"/>
    </row>
    <row r="291" spans="1:17" x14ac:dyDescent="0.25">
      <c r="A291" t="s">
        <v>331</v>
      </c>
      <c r="B291" s="25">
        <v>2022</v>
      </c>
      <c r="C291" s="25" t="s">
        <v>0</v>
      </c>
      <c r="D291" s="25" t="s">
        <v>71</v>
      </c>
      <c r="E291" s="25" t="s">
        <v>492</v>
      </c>
      <c r="F291" s="23" t="s">
        <v>361</v>
      </c>
      <c r="G291" s="23" t="s">
        <v>492</v>
      </c>
      <c r="H291" s="32" t="s">
        <v>361</v>
      </c>
      <c r="I291" s="32" t="s">
        <v>586</v>
      </c>
      <c r="J291" s="135">
        <v>586</v>
      </c>
      <c r="K291" s="28">
        <v>0.89761000000000002</v>
      </c>
      <c r="L291" s="77">
        <v>0.9</v>
      </c>
      <c r="Q291" s="106"/>
    </row>
    <row r="292" spans="1:17" x14ac:dyDescent="0.25">
      <c r="A292" t="s">
        <v>331</v>
      </c>
      <c r="B292" s="25">
        <v>2022</v>
      </c>
      <c r="C292" s="25" t="s">
        <v>1</v>
      </c>
      <c r="D292" s="25" t="s">
        <v>72</v>
      </c>
      <c r="E292" s="25" t="s">
        <v>492</v>
      </c>
      <c r="F292" s="23" t="s">
        <v>361</v>
      </c>
      <c r="G292" s="23" t="s">
        <v>492</v>
      </c>
      <c r="H292" s="32" t="s">
        <v>361</v>
      </c>
      <c r="I292" s="32" t="s">
        <v>586</v>
      </c>
      <c r="J292" s="135">
        <v>605</v>
      </c>
      <c r="K292" s="28">
        <v>0.85950000000000004</v>
      </c>
      <c r="L292" s="77">
        <v>0.9</v>
      </c>
      <c r="Q292" s="106"/>
    </row>
    <row r="293" spans="1:17" x14ac:dyDescent="0.25">
      <c r="A293" t="s">
        <v>331</v>
      </c>
      <c r="B293" s="25">
        <v>2022</v>
      </c>
      <c r="C293" s="25" t="s">
        <v>2</v>
      </c>
      <c r="D293" s="25" t="s">
        <v>73</v>
      </c>
      <c r="E293" s="25" t="s">
        <v>492</v>
      </c>
      <c r="F293" s="23" t="s">
        <v>361</v>
      </c>
      <c r="G293" s="23" t="s">
        <v>492</v>
      </c>
      <c r="H293" s="32" t="s">
        <v>361</v>
      </c>
      <c r="I293" s="32" t="s">
        <v>586</v>
      </c>
      <c r="J293" s="135">
        <v>605</v>
      </c>
      <c r="K293" s="28">
        <v>0.82149000000000005</v>
      </c>
      <c r="L293" s="77">
        <v>0.9</v>
      </c>
      <c r="Q293" s="106"/>
    </row>
    <row r="294" spans="1:17" x14ac:dyDescent="0.25">
      <c r="A294" t="s">
        <v>331</v>
      </c>
      <c r="B294" s="25">
        <v>2022</v>
      </c>
      <c r="C294" s="25" t="s">
        <v>3</v>
      </c>
      <c r="D294" s="25" t="s">
        <v>493</v>
      </c>
      <c r="E294" s="25" t="s">
        <v>492</v>
      </c>
      <c r="F294" s="23" t="s">
        <v>361</v>
      </c>
      <c r="G294" s="23" t="s">
        <v>492</v>
      </c>
      <c r="H294" s="32" t="s">
        <v>361</v>
      </c>
      <c r="I294" s="32" t="s">
        <v>586</v>
      </c>
      <c r="J294" s="135">
        <v>575</v>
      </c>
      <c r="K294" s="28">
        <v>0.84696000000000005</v>
      </c>
      <c r="L294" s="77">
        <v>0.9</v>
      </c>
      <c r="Q294" s="106"/>
    </row>
    <row r="295" spans="1:17" x14ac:dyDescent="0.25">
      <c r="A295" t="s">
        <v>331</v>
      </c>
      <c r="B295" s="25">
        <v>2023</v>
      </c>
      <c r="C295" s="25" t="s">
        <v>0</v>
      </c>
      <c r="D295" s="25" t="s">
        <v>537</v>
      </c>
      <c r="E295" s="25" t="s">
        <v>492</v>
      </c>
      <c r="F295" s="23" t="s">
        <v>361</v>
      </c>
      <c r="G295" s="23" t="s">
        <v>492</v>
      </c>
      <c r="H295" s="32" t="s">
        <v>361</v>
      </c>
      <c r="I295" s="32" t="s">
        <v>586</v>
      </c>
      <c r="J295" s="135">
        <v>580</v>
      </c>
      <c r="K295" s="28">
        <v>0.75172000000000005</v>
      </c>
      <c r="L295" s="77">
        <v>0.9</v>
      </c>
      <c r="Q295" s="106"/>
    </row>
    <row r="296" spans="1:17" x14ac:dyDescent="0.25">
      <c r="A296" t="s">
        <v>331</v>
      </c>
      <c r="B296" s="25">
        <v>2018</v>
      </c>
      <c r="C296" s="25" t="s">
        <v>0</v>
      </c>
      <c r="D296" s="25" t="s">
        <v>54</v>
      </c>
      <c r="E296" s="25" t="s">
        <v>124</v>
      </c>
      <c r="F296" s="23" t="s">
        <v>125</v>
      </c>
      <c r="G296" s="23" t="s">
        <v>492</v>
      </c>
      <c r="H296" s="32" t="s">
        <v>367</v>
      </c>
      <c r="I296" s="32" t="s">
        <v>586</v>
      </c>
      <c r="J296" s="135">
        <v>79</v>
      </c>
      <c r="K296" s="28">
        <v>0.93671000000000004</v>
      </c>
      <c r="L296" s="77">
        <v>0.9</v>
      </c>
      <c r="Q296" s="106"/>
    </row>
    <row r="297" spans="1:17" x14ac:dyDescent="0.25">
      <c r="A297" t="s">
        <v>331</v>
      </c>
      <c r="B297" s="25">
        <v>2018</v>
      </c>
      <c r="C297" s="25" t="s">
        <v>1</v>
      </c>
      <c r="D297" s="25" t="s">
        <v>56</v>
      </c>
      <c r="E297" s="25" t="s">
        <v>124</v>
      </c>
      <c r="F297" s="23" t="s">
        <v>125</v>
      </c>
      <c r="G297" s="23" t="s">
        <v>492</v>
      </c>
      <c r="H297" s="32" t="s">
        <v>367</v>
      </c>
      <c r="I297" s="32" t="s">
        <v>586</v>
      </c>
      <c r="J297" s="135">
        <v>97</v>
      </c>
      <c r="K297" s="28">
        <v>0.7732</v>
      </c>
      <c r="L297" s="77">
        <v>0.9</v>
      </c>
      <c r="Q297" s="106"/>
    </row>
    <row r="298" spans="1:17" x14ac:dyDescent="0.25">
      <c r="A298" t="s">
        <v>331</v>
      </c>
      <c r="B298" s="25">
        <v>2018</v>
      </c>
      <c r="C298" s="25" t="s">
        <v>2</v>
      </c>
      <c r="D298" s="25" t="s">
        <v>57</v>
      </c>
      <c r="E298" s="25" t="s">
        <v>124</v>
      </c>
      <c r="F298" s="23" t="s">
        <v>125</v>
      </c>
      <c r="G298" s="23" t="s">
        <v>492</v>
      </c>
      <c r="H298" s="32" t="s">
        <v>367</v>
      </c>
      <c r="I298" s="32" t="s">
        <v>586</v>
      </c>
      <c r="J298" s="135">
        <v>86</v>
      </c>
      <c r="K298" s="28">
        <v>0.88371999999999995</v>
      </c>
      <c r="L298" s="77">
        <v>0.9</v>
      </c>
      <c r="Q298" s="106"/>
    </row>
    <row r="299" spans="1:17" x14ac:dyDescent="0.25">
      <c r="A299" t="s">
        <v>331</v>
      </c>
      <c r="B299" s="25">
        <v>2018</v>
      </c>
      <c r="C299" s="25" t="s">
        <v>3</v>
      </c>
      <c r="D299" s="25" t="s">
        <v>58</v>
      </c>
      <c r="E299" s="25" t="s">
        <v>124</v>
      </c>
      <c r="F299" s="23" t="s">
        <v>125</v>
      </c>
      <c r="G299" s="23" t="s">
        <v>492</v>
      </c>
      <c r="H299" s="32" t="s">
        <v>367</v>
      </c>
      <c r="I299" s="32" t="s">
        <v>586</v>
      </c>
      <c r="J299" s="135">
        <v>94</v>
      </c>
      <c r="K299" s="28">
        <v>0.89361999999999997</v>
      </c>
      <c r="L299" s="77">
        <v>0.9</v>
      </c>
      <c r="Q299" s="106"/>
    </row>
    <row r="300" spans="1:17" x14ac:dyDescent="0.25">
      <c r="A300" t="s">
        <v>331</v>
      </c>
      <c r="B300" s="25">
        <v>2019</v>
      </c>
      <c r="C300" s="25" t="s">
        <v>0</v>
      </c>
      <c r="D300" s="25" t="s">
        <v>59</v>
      </c>
      <c r="E300" s="25" t="s">
        <v>124</v>
      </c>
      <c r="F300" s="23" t="s">
        <v>125</v>
      </c>
      <c r="G300" s="23" t="s">
        <v>492</v>
      </c>
      <c r="H300" s="32" t="s">
        <v>367</v>
      </c>
      <c r="I300" s="32" t="s">
        <v>586</v>
      </c>
      <c r="J300" s="135">
        <v>87</v>
      </c>
      <c r="K300" s="28">
        <v>0.89654999999999996</v>
      </c>
      <c r="L300" s="77">
        <v>0.9</v>
      </c>
      <c r="Q300" s="106"/>
    </row>
    <row r="301" spans="1:17" x14ac:dyDescent="0.25">
      <c r="A301" t="s">
        <v>331</v>
      </c>
      <c r="B301" s="25">
        <v>2019</v>
      </c>
      <c r="C301" s="25" t="s">
        <v>1</v>
      </c>
      <c r="D301" s="25" t="s">
        <v>60</v>
      </c>
      <c r="E301" s="25" t="s">
        <v>124</v>
      </c>
      <c r="F301" s="23" t="s">
        <v>125</v>
      </c>
      <c r="G301" s="23" t="s">
        <v>492</v>
      </c>
      <c r="H301" s="32" t="s">
        <v>367</v>
      </c>
      <c r="I301" s="32" t="s">
        <v>586</v>
      </c>
      <c r="J301" s="135">
        <v>93</v>
      </c>
      <c r="K301" s="28">
        <v>0.97848999999999997</v>
      </c>
      <c r="L301" s="77">
        <v>0.9</v>
      </c>
      <c r="Q301" s="106"/>
    </row>
    <row r="302" spans="1:17" x14ac:dyDescent="0.25">
      <c r="A302" t="s">
        <v>331</v>
      </c>
      <c r="B302" s="25">
        <v>2019</v>
      </c>
      <c r="C302" s="25" t="s">
        <v>2</v>
      </c>
      <c r="D302" s="25" t="s">
        <v>61</v>
      </c>
      <c r="E302" s="25" t="s">
        <v>124</v>
      </c>
      <c r="F302" s="23" t="s">
        <v>125</v>
      </c>
      <c r="G302" s="23" t="s">
        <v>492</v>
      </c>
      <c r="H302" s="32" t="s">
        <v>367</v>
      </c>
      <c r="I302" s="32" t="s">
        <v>586</v>
      </c>
      <c r="J302" s="135">
        <v>78</v>
      </c>
      <c r="K302" s="28">
        <v>0.89744000000000002</v>
      </c>
      <c r="L302" s="77">
        <v>0.9</v>
      </c>
      <c r="Q302" s="106"/>
    </row>
    <row r="303" spans="1:17" x14ac:dyDescent="0.25">
      <c r="A303" t="s">
        <v>331</v>
      </c>
      <c r="B303" s="25">
        <v>2019</v>
      </c>
      <c r="C303" s="25" t="s">
        <v>3</v>
      </c>
      <c r="D303" s="25" t="s">
        <v>62</v>
      </c>
      <c r="E303" s="25" t="s">
        <v>124</v>
      </c>
      <c r="F303" s="23" t="s">
        <v>125</v>
      </c>
      <c r="G303" s="23" t="s">
        <v>492</v>
      </c>
      <c r="H303" s="32" t="s">
        <v>367</v>
      </c>
      <c r="I303" s="32" t="s">
        <v>586</v>
      </c>
      <c r="J303" s="135">
        <v>77</v>
      </c>
      <c r="K303" s="28">
        <v>0.85714000000000001</v>
      </c>
      <c r="L303" s="77">
        <v>0.9</v>
      </c>
      <c r="Q303" s="106"/>
    </row>
    <row r="304" spans="1:17" x14ac:dyDescent="0.25">
      <c r="A304" t="s">
        <v>331</v>
      </c>
      <c r="B304" s="25">
        <v>2020</v>
      </c>
      <c r="C304" s="25" t="s">
        <v>0</v>
      </c>
      <c r="D304" s="25" t="s">
        <v>63</v>
      </c>
      <c r="E304" s="25" t="s">
        <v>124</v>
      </c>
      <c r="F304" s="23" t="s">
        <v>125</v>
      </c>
      <c r="G304" s="23" t="s">
        <v>492</v>
      </c>
      <c r="H304" s="32" t="s">
        <v>367</v>
      </c>
      <c r="I304" s="32" t="s">
        <v>586</v>
      </c>
      <c r="J304" s="135">
        <v>75</v>
      </c>
      <c r="K304" s="28">
        <v>0.78666999999999998</v>
      </c>
      <c r="L304" s="77">
        <v>0.9</v>
      </c>
      <c r="Q304" s="106"/>
    </row>
    <row r="305" spans="1:17" x14ac:dyDescent="0.25">
      <c r="A305" t="s">
        <v>331</v>
      </c>
      <c r="B305" s="25">
        <v>2020</v>
      </c>
      <c r="C305" s="25" t="s">
        <v>1</v>
      </c>
      <c r="D305" s="25" t="s">
        <v>64</v>
      </c>
      <c r="E305" s="25" t="s">
        <v>124</v>
      </c>
      <c r="F305" s="23" t="s">
        <v>125</v>
      </c>
      <c r="G305" s="23" t="s">
        <v>492</v>
      </c>
      <c r="H305" s="32" t="s">
        <v>367</v>
      </c>
      <c r="I305" s="32" t="s">
        <v>586</v>
      </c>
      <c r="J305" s="135">
        <v>39</v>
      </c>
      <c r="K305" s="28">
        <v>0.69230999999999998</v>
      </c>
      <c r="L305" s="77">
        <v>0.9</v>
      </c>
      <c r="Q305" s="106"/>
    </row>
    <row r="306" spans="1:17" x14ac:dyDescent="0.25">
      <c r="A306" t="s">
        <v>331</v>
      </c>
      <c r="B306" s="25">
        <v>2020</v>
      </c>
      <c r="C306" s="25" t="s">
        <v>2</v>
      </c>
      <c r="D306" s="25" t="s">
        <v>65</v>
      </c>
      <c r="E306" s="25" t="s">
        <v>124</v>
      </c>
      <c r="F306" s="23" t="s">
        <v>125</v>
      </c>
      <c r="G306" s="23" t="s">
        <v>492</v>
      </c>
      <c r="H306" s="32" t="s">
        <v>367</v>
      </c>
      <c r="I306" s="32" t="s">
        <v>586</v>
      </c>
      <c r="J306" s="135">
        <v>65</v>
      </c>
      <c r="K306" s="28">
        <v>0.90769</v>
      </c>
      <c r="L306" s="77">
        <v>0.9</v>
      </c>
      <c r="Q306" s="106"/>
    </row>
    <row r="307" spans="1:17" x14ac:dyDescent="0.25">
      <c r="A307" t="s">
        <v>331</v>
      </c>
      <c r="B307" s="25">
        <v>2020</v>
      </c>
      <c r="C307" s="25" t="s">
        <v>3</v>
      </c>
      <c r="D307" s="25" t="s">
        <v>66</v>
      </c>
      <c r="E307" s="25" t="s">
        <v>124</v>
      </c>
      <c r="F307" s="23" t="s">
        <v>125</v>
      </c>
      <c r="G307" s="23" t="s">
        <v>492</v>
      </c>
      <c r="H307" s="32" t="s">
        <v>367</v>
      </c>
      <c r="I307" s="32" t="s">
        <v>586</v>
      </c>
      <c r="J307" s="135">
        <v>74</v>
      </c>
      <c r="K307" s="28">
        <v>0.93242999999999998</v>
      </c>
      <c r="L307" s="77">
        <v>0.9</v>
      </c>
      <c r="Q307" s="106"/>
    </row>
    <row r="308" spans="1:17" x14ac:dyDescent="0.25">
      <c r="A308" t="s">
        <v>331</v>
      </c>
      <c r="B308" s="25">
        <v>2021</v>
      </c>
      <c r="C308" s="25" t="s">
        <v>0</v>
      </c>
      <c r="D308" s="25" t="s">
        <v>67</v>
      </c>
      <c r="E308" s="25" t="s">
        <v>124</v>
      </c>
      <c r="F308" s="23" t="s">
        <v>125</v>
      </c>
      <c r="G308" s="23" t="s">
        <v>492</v>
      </c>
      <c r="H308" s="32" t="s">
        <v>367</v>
      </c>
      <c r="I308" s="32" t="s">
        <v>586</v>
      </c>
      <c r="J308" s="135">
        <v>80</v>
      </c>
      <c r="K308" s="28">
        <v>0.97499999999999998</v>
      </c>
      <c r="L308" s="77">
        <v>0.9</v>
      </c>
      <c r="Q308" s="106"/>
    </row>
    <row r="309" spans="1:17" x14ac:dyDescent="0.25">
      <c r="A309" t="s">
        <v>331</v>
      </c>
      <c r="B309" s="25">
        <v>2021</v>
      </c>
      <c r="C309" s="25" t="s">
        <v>1</v>
      </c>
      <c r="D309" s="25" t="s">
        <v>68</v>
      </c>
      <c r="E309" s="25" t="s">
        <v>124</v>
      </c>
      <c r="F309" s="23" t="s">
        <v>125</v>
      </c>
      <c r="G309" s="23" t="s">
        <v>492</v>
      </c>
      <c r="H309" s="32" t="s">
        <v>367</v>
      </c>
      <c r="I309" s="32" t="s">
        <v>586</v>
      </c>
      <c r="J309" s="135">
        <v>72</v>
      </c>
      <c r="K309" s="28">
        <v>0.88888999999999996</v>
      </c>
      <c r="L309" s="77">
        <v>0.9</v>
      </c>
      <c r="Q309" s="106"/>
    </row>
    <row r="310" spans="1:17" x14ac:dyDescent="0.25">
      <c r="A310" t="s">
        <v>331</v>
      </c>
      <c r="B310" s="25">
        <v>2021</v>
      </c>
      <c r="C310" s="25" t="s">
        <v>2</v>
      </c>
      <c r="D310" s="25" t="s">
        <v>69</v>
      </c>
      <c r="E310" s="25" t="s">
        <v>124</v>
      </c>
      <c r="F310" s="23" t="s">
        <v>125</v>
      </c>
      <c r="G310" s="23" t="s">
        <v>492</v>
      </c>
      <c r="H310" s="32" t="s">
        <v>367</v>
      </c>
      <c r="I310" s="32" t="s">
        <v>586</v>
      </c>
      <c r="J310" s="135">
        <v>91</v>
      </c>
      <c r="K310" s="28">
        <v>0.90110000000000001</v>
      </c>
      <c r="L310" s="77">
        <v>0.9</v>
      </c>
      <c r="Q310" s="106"/>
    </row>
    <row r="311" spans="1:17" x14ac:dyDescent="0.25">
      <c r="A311" t="s">
        <v>331</v>
      </c>
      <c r="B311" s="25">
        <v>2021</v>
      </c>
      <c r="C311" s="25" t="s">
        <v>3</v>
      </c>
      <c r="D311" s="25" t="s">
        <v>70</v>
      </c>
      <c r="E311" s="25" t="s">
        <v>124</v>
      </c>
      <c r="F311" s="23" t="s">
        <v>125</v>
      </c>
      <c r="G311" s="23" t="s">
        <v>492</v>
      </c>
      <c r="H311" s="32" t="s">
        <v>367</v>
      </c>
      <c r="I311" s="32" t="s">
        <v>586</v>
      </c>
      <c r="J311" s="135">
        <v>87</v>
      </c>
      <c r="K311" s="28">
        <v>0.90805000000000002</v>
      </c>
      <c r="L311" s="77">
        <v>0.9</v>
      </c>
      <c r="Q311" s="106"/>
    </row>
    <row r="312" spans="1:17" x14ac:dyDescent="0.25">
      <c r="A312" t="s">
        <v>331</v>
      </c>
      <c r="B312" s="25">
        <v>2022</v>
      </c>
      <c r="C312" s="25" t="s">
        <v>0</v>
      </c>
      <c r="D312" s="25" t="s">
        <v>71</v>
      </c>
      <c r="E312" s="25" t="s">
        <v>124</v>
      </c>
      <c r="F312" s="23" t="s">
        <v>125</v>
      </c>
      <c r="G312" s="23" t="s">
        <v>492</v>
      </c>
      <c r="H312" s="32" t="s">
        <v>367</v>
      </c>
      <c r="I312" s="32" t="s">
        <v>586</v>
      </c>
      <c r="J312" s="135">
        <v>103</v>
      </c>
      <c r="K312" s="28">
        <v>0.88349999999999995</v>
      </c>
      <c r="L312" s="77">
        <v>0.9</v>
      </c>
      <c r="Q312" s="106"/>
    </row>
    <row r="313" spans="1:17" x14ac:dyDescent="0.25">
      <c r="A313" t="s">
        <v>331</v>
      </c>
      <c r="B313" s="25">
        <v>2022</v>
      </c>
      <c r="C313" s="25" t="s">
        <v>1</v>
      </c>
      <c r="D313" s="25" t="s">
        <v>72</v>
      </c>
      <c r="E313" s="25" t="s">
        <v>124</v>
      </c>
      <c r="F313" s="23" t="s">
        <v>125</v>
      </c>
      <c r="G313" s="23" t="s">
        <v>492</v>
      </c>
      <c r="H313" s="32" t="s">
        <v>367</v>
      </c>
      <c r="I313" s="32" t="s">
        <v>586</v>
      </c>
      <c r="J313" s="135">
        <v>106</v>
      </c>
      <c r="K313" s="28">
        <v>0.89622999999999997</v>
      </c>
      <c r="L313" s="77">
        <v>0.9</v>
      </c>
      <c r="Q313" s="106"/>
    </row>
    <row r="314" spans="1:17" x14ac:dyDescent="0.25">
      <c r="A314" t="s">
        <v>331</v>
      </c>
      <c r="B314" s="25">
        <v>2022</v>
      </c>
      <c r="C314" s="25" t="s">
        <v>2</v>
      </c>
      <c r="D314" s="25" t="s">
        <v>73</v>
      </c>
      <c r="E314" s="25" t="s">
        <v>124</v>
      </c>
      <c r="F314" s="23" t="s">
        <v>125</v>
      </c>
      <c r="G314" s="23" t="s">
        <v>492</v>
      </c>
      <c r="H314" s="32" t="s">
        <v>367</v>
      </c>
      <c r="I314" s="32" t="s">
        <v>586</v>
      </c>
      <c r="J314" s="135">
        <v>63</v>
      </c>
      <c r="K314" s="28">
        <v>0.84126999999999996</v>
      </c>
      <c r="L314" s="77">
        <v>0.9</v>
      </c>
      <c r="Q314" s="106"/>
    </row>
    <row r="315" spans="1:17" x14ac:dyDescent="0.25">
      <c r="A315" t="s">
        <v>331</v>
      </c>
      <c r="B315" s="25">
        <v>2022</v>
      </c>
      <c r="C315" s="25" t="s">
        <v>3</v>
      </c>
      <c r="D315" s="25" t="s">
        <v>493</v>
      </c>
      <c r="E315" s="25" t="s">
        <v>124</v>
      </c>
      <c r="F315" s="23" t="s">
        <v>125</v>
      </c>
      <c r="G315" s="23" t="s">
        <v>492</v>
      </c>
      <c r="H315" s="32" t="s">
        <v>367</v>
      </c>
      <c r="I315" s="32" t="s">
        <v>586</v>
      </c>
      <c r="J315" s="135">
        <v>95</v>
      </c>
      <c r="K315" s="28">
        <v>0.84211000000000003</v>
      </c>
      <c r="L315" s="77">
        <v>0.9</v>
      </c>
      <c r="Q315" s="106"/>
    </row>
    <row r="316" spans="1:17" x14ac:dyDescent="0.25">
      <c r="A316" t="s">
        <v>331</v>
      </c>
      <c r="B316" s="25">
        <v>2023</v>
      </c>
      <c r="C316" s="25" t="s">
        <v>0</v>
      </c>
      <c r="D316" s="25" t="s">
        <v>537</v>
      </c>
      <c r="E316" s="25" t="s">
        <v>124</v>
      </c>
      <c r="F316" s="23" t="s">
        <v>125</v>
      </c>
      <c r="G316" s="23" t="s">
        <v>492</v>
      </c>
      <c r="H316" s="32" t="s">
        <v>367</v>
      </c>
      <c r="I316" s="32" t="s">
        <v>586</v>
      </c>
      <c r="J316" s="135">
        <v>66</v>
      </c>
      <c r="K316" s="28">
        <v>0.83333000000000002</v>
      </c>
      <c r="L316" s="77">
        <v>0.9</v>
      </c>
      <c r="Q316" s="106"/>
    </row>
    <row r="317" spans="1:17" x14ac:dyDescent="0.25">
      <c r="A317" t="s">
        <v>331</v>
      </c>
      <c r="B317" s="25">
        <v>2018</v>
      </c>
      <c r="C317" s="25" t="s">
        <v>0</v>
      </c>
      <c r="D317" s="25" t="s">
        <v>54</v>
      </c>
      <c r="E317" s="25" t="s">
        <v>126</v>
      </c>
      <c r="F317" s="23" t="s">
        <v>332</v>
      </c>
      <c r="G317" s="23" t="s">
        <v>492</v>
      </c>
      <c r="H317" s="32" t="s">
        <v>361</v>
      </c>
      <c r="I317" s="32" t="s">
        <v>586</v>
      </c>
      <c r="J317" s="135">
        <v>58</v>
      </c>
      <c r="K317" s="28">
        <v>0.89654999999999996</v>
      </c>
      <c r="L317" s="77">
        <v>0.9</v>
      </c>
      <c r="Q317" s="106"/>
    </row>
    <row r="318" spans="1:17" x14ac:dyDescent="0.25">
      <c r="A318" t="s">
        <v>331</v>
      </c>
      <c r="B318" s="25">
        <v>2018</v>
      </c>
      <c r="C318" s="25" t="s">
        <v>1</v>
      </c>
      <c r="D318" s="25" t="s">
        <v>56</v>
      </c>
      <c r="E318" s="25" t="s">
        <v>126</v>
      </c>
      <c r="F318" s="23" t="s">
        <v>332</v>
      </c>
      <c r="G318" s="23" t="s">
        <v>492</v>
      </c>
      <c r="H318" s="32" t="s">
        <v>361</v>
      </c>
      <c r="I318" s="32" t="s">
        <v>586</v>
      </c>
      <c r="J318" s="135">
        <v>65</v>
      </c>
      <c r="K318" s="28">
        <v>0.53846000000000005</v>
      </c>
      <c r="L318" s="77">
        <v>0.9</v>
      </c>
      <c r="Q318" s="106"/>
    </row>
    <row r="319" spans="1:17" x14ac:dyDescent="0.25">
      <c r="A319" t="s">
        <v>331</v>
      </c>
      <c r="B319" s="25">
        <v>2018</v>
      </c>
      <c r="C319" s="25" t="s">
        <v>2</v>
      </c>
      <c r="D319" s="25" t="s">
        <v>57</v>
      </c>
      <c r="E319" s="25" t="s">
        <v>126</v>
      </c>
      <c r="F319" s="23" t="s">
        <v>332</v>
      </c>
      <c r="G319" s="23" t="s">
        <v>492</v>
      </c>
      <c r="H319" s="32" t="s">
        <v>361</v>
      </c>
      <c r="I319" s="32" t="s">
        <v>586</v>
      </c>
      <c r="J319" s="135">
        <v>46</v>
      </c>
      <c r="K319" s="28">
        <v>0.54347999999999996</v>
      </c>
      <c r="L319" s="77">
        <v>0.9</v>
      </c>
      <c r="Q319" s="106"/>
    </row>
    <row r="320" spans="1:17" x14ac:dyDescent="0.25">
      <c r="A320" t="s">
        <v>331</v>
      </c>
      <c r="B320" s="25">
        <v>2018</v>
      </c>
      <c r="C320" s="25" t="s">
        <v>3</v>
      </c>
      <c r="D320" s="25" t="s">
        <v>58</v>
      </c>
      <c r="E320" s="25" t="s">
        <v>126</v>
      </c>
      <c r="F320" s="23" t="s">
        <v>332</v>
      </c>
      <c r="G320" s="23" t="s">
        <v>492</v>
      </c>
      <c r="H320" s="32" t="s">
        <v>361</v>
      </c>
      <c r="I320" s="32" t="s">
        <v>586</v>
      </c>
      <c r="J320" s="135">
        <v>52</v>
      </c>
      <c r="K320" s="28">
        <v>0.38462000000000002</v>
      </c>
      <c r="L320" s="77">
        <v>0.9</v>
      </c>
      <c r="Q320" s="106"/>
    </row>
    <row r="321" spans="1:17" x14ac:dyDescent="0.25">
      <c r="A321" t="s">
        <v>331</v>
      </c>
      <c r="B321" s="25">
        <v>2019</v>
      </c>
      <c r="C321" s="25" t="s">
        <v>0</v>
      </c>
      <c r="D321" s="25" t="s">
        <v>59</v>
      </c>
      <c r="E321" s="25" t="s">
        <v>126</v>
      </c>
      <c r="F321" s="23" t="s">
        <v>332</v>
      </c>
      <c r="G321" s="23" t="s">
        <v>492</v>
      </c>
      <c r="H321" s="32" t="s">
        <v>361</v>
      </c>
      <c r="I321" s="32" t="s">
        <v>586</v>
      </c>
      <c r="J321" s="135">
        <v>48</v>
      </c>
      <c r="K321" s="28">
        <v>0.45833000000000002</v>
      </c>
      <c r="L321" s="77">
        <v>0.9</v>
      </c>
      <c r="Q321" s="106"/>
    </row>
    <row r="322" spans="1:17" x14ac:dyDescent="0.25">
      <c r="A322" t="s">
        <v>331</v>
      </c>
      <c r="B322" s="25">
        <v>2019</v>
      </c>
      <c r="C322" s="25" t="s">
        <v>1</v>
      </c>
      <c r="D322" s="25" t="s">
        <v>60</v>
      </c>
      <c r="E322" s="25" t="s">
        <v>126</v>
      </c>
      <c r="F322" s="23" t="s">
        <v>332</v>
      </c>
      <c r="G322" s="23" t="s">
        <v>492</v>
      </c>
      <c r="H322" s="32" t="s">
        <v>361</v>
      </c>
      <c r="I322" s="32" t="s">
        <v>586</v>
      </c>
      <c r="J322" s="135">
        <v>60</v>
      </c>
      <c r="K322" s="28">
        <v>0.41666999999999998</v>
      </c>
      <c r="L322" s="77">
        <v>0.9</v>
      </c>
      <c r="Q322" s="106"/>
    </row>
    <row r="323" spans="1:17" x14ac:dyDescent="0.25">
      <c r="A323" t="s">
        <v>331</v>
      </c>
      <c r="B323" s="25">
        <v>2019</v>
      </c>
      <c r="C323" s="25" t="s">
        <v>2</v>
      </c>
      <c r="D323" s="25" t="s">
        <v>61</v>
      </c>
      <c r="E323" s="25" t="s">
        <v>126</v>
      </c>
      <c r="F323" s="23" t="s">
        <v>332</v>
      </c>
      <c r="G323" s="23" t="s">
        <v>492</v>
      </c>
      <c r="H323" s="32" t="s">
        <v>361</v>
      </c>
      <c r="I323" s="32" t="s">
        <v>586</v>
      </c>
      <c r="J323" s="135">
        <v>51</v>
      </c>
      <c r="K323" s="28">
        <v>0.68627000000000005</v>
      </c>
      <c r="L323" s="77">
        <v>0.9</v>
      </c>
      <c r="Q323" s="106"/>
    </row>
    <row r="324" spans="1:17" x14ac:dyDescent="0.25">
      <c r="A324" t="s">
        <v>331</v>
      </c>
      <c r="B324" s="25">
        <v>2019</v>
      </c>
      <c r="C324" s="25" t="s">
        <v>3</v>
      </c>
      <c r="D324" s="25" t="s">
        <v>62</v>
      </c>
      <c r="E324" s="25" t="s">
        <v>126</v>
      </c>
      <c r="F324" s="23" t="s">
        <v>332</v>
      </c>
      <c r="G324" s="23" t="s">
        <v>492</v>
      </c>
      <c r="H324" s="32" t="s">
        <v>361</v>
      </c>
      <c r="I324" s="32" t="s">
        <v>586</v>
      </c>
      <c r="J324" s="135">
        <v>54</v>
      </c>
      <c r="K324" s="28">
        <v>0.75926000000000005</v>
      </c>
      <c r="L324" s="77">
        <v>0.9</v>
      </c>
      <c r="Q324" s="106"/>
    </row>
    <row r="325" spans="1:17" x14ac:dyDescent="0.25">
      <c r="A325" t="s">
        <v>331</v>
      </c>
      <c r="B325" s="25">
        <v>2020</v>
      </c>
      <c r="C325" s="25" t="s">
        <v>0</v>
      </c>
      <c r="D325" s="25" t="s">
        <v>63</v>
      </c>
      <c r="E325" s="25" t="s">
        <v>126</v>
      </c>
      <c r="F325" s="23" t="s">
        <v>332</v>
      </c>
      <c r="G325" s="23" t="s">
        <v>492</v>
      </c>
      <c r="H325" s="32" t="s">
        <v>361</v>
      </c>
      <c r="I325" s="32" t="s">
        <v>586</v>
      </c>
      <c r="J325" s="135">
        <v>57</v>
      </c>
      <c r="K325" s="28">
        <v>0.92981999999999998</v>
      </c>
      <c r="L325" s="77">
        <v>0.9</v>
      </c>
      <c r="Q325" s="106"/>
    </row>
    <row r="326" spans="1:17" x14ac:dyDescent="0.25">
      <c r="A326" t="s">
        <v>331</v>
      </c>
      <c r="B326" s="25">
        <v>2020</v>
      </c>
      <c r="C326" s="25" t="s">
        <v>1</v>
      </c>
      <c r="D326" s="25" t="s">
        <v>64</v>
      </c>
      <c r="E326" s="25" t="s">
        <v>126</v>
      </c>
      <c r="F326" s="23" t="s">
        <v>332</v>
      </c>
      <c r="G326" s="23" t="s">
        <v>492</v>
      </c>
      <c r="H326" s="32" t="s">
        <v>361</v>
      </c>
      <c r="I326" s="32" t="s">
        <v>586</v>
      </c>
      <c r="J326" s="135">
        <v>18</v>
      </c>
      <c r="K326" s="28">
        <v>0.94443999999999995</v>
      </c>
      <c r="L326" s="77">
        <v>0.9</v>
      </c>
      <c r="Q326" s="106"/>
    </row>
    <row r="327" spans="1:17" x14ac:dyDescent="0.25">
      <c r="A327" t="s">
        <v>331</v>
      </c>
      <c r="B327" s="25">
        <v>2020</v>
      </c>
      <c r="C327" s="25" t="s">
        <v>2</v>
      </c>
      <c r="D327" s="25" t="s">
        <v>65</v>
      </c>
      <c r="E327" s="25" t="s">
        <v>126</v>
      </c>
      <c r="F327" s="23" t="s">
        <v>332</v>
      </c>
      <c r="G327" s="23" t="s">
        <v>492</v>
      </c>
      <c r="H327" s="32" t="s">
        <v>361</v>
      </c>
      <c r="I327" s="32" t="s">
        <v>586</v>
      </c>
      <c r="J327" s="135">
        <v>40</v>
      </c>
      <c r="K327" s="28">
        <v>0.92500000000000004</v>
      </c>
      <c r="L327" s="77">
        <v>0.9</v>
      </c>
      <c r="Q327" s="106"/>
    </row>
    <row r="328" spans="1:17" x14ac:dyDescent="0.25">
      <c r="A328" t="s">
        <v>331</v>
      </c>
      <c r="B328" s="25">
        <v>2020</v>
      </c>
      <c r="C328" s="25" t="s">
        <v>3</v>
      </c>
      <c r="D328" s="25" t="s">
        <v>66</v>
      </c>
      <c r="E328" s="25" t="s">
        <v>126</v>
      </c>
      <c r="F328" s="23" t="s">
        <v>332</v>
      </c>
      <c r="G328" s="23" t="s">
        <v>492</v>
      </c>
      <c r="H328" s="32" t="s">
        <v>361</v>
      </c>
      <c r="I328" s="32" t="s">
        <v>586</v>
      </c>
      <c r="J328" s="135">
        <v>38</v>
      </c>
      <c r="K328" s="28">
        <v>0.89473999999999998</v>
      </c>
      <c r="L328" s="77">
        <v>0.9</v>
      </c>
      <c r="Q328" s="106"/>
    </row>
    <row r="329" spans="1:17" x14ac:dyDescent="0.25">
      <c r="A329" t="s">
        <v>331</v>
      </c>
      <c r="B329" s="25">
        <v>2021</v>
      </c>
      <c r="C329" s="25" t="s">
        <v>0</v>
      </c>
      <c r="D329" s="25" t="s">
        <v>67</v>
      </c>
      <c r="E329" s="25" t="s">
        <v>126</v>
      </c>
      <c r="F329" s="23" t="s">
        <v>332</v>
      </c>
      <c r="G329" s="23" t="s">
        <v>492</v>
      </c>
      <c r="H329" s="32" t="s">
        <v>361</v>
      </c>
      <c r="I329" s="32" t="s">
        <v>586</v>
      </c>
      <c r="J329" s="135">
        <v>47</v>
      </c>
      <c r="K329" s="28">
        <v>0.93616999999999995</v>
      </c>
      <c r="L329" s="77">
        <v>0.9</v>
      </c>
      <c r="Q329" s="106"/>
    </row>
    <row r="330" spans="1:17" x14ac:dyDescent="0.25">
      <c r="A330" t="s">
        <v>331</v>
      </c>
      <c r="B330" s="25">
        <v>2021</v>
      </c>
      <c r="C330" s="25" t="s">
        <v>1</v>
      </c>
      <c r="D330" s="25" t="s">
        <v>68</v>
      </c>
      <c r="E330" s="25" t="s">
        <v>126</v>
      </c>
      <c r="F330" s="23" t="s">
        <v>332</v>
      </c>
      <c r="G330" s="23" t="s">
        <v>492</v>
      </c>
      <c r="H330" s="32" t="s">
        <v>361</v>
      </c>
      <c r="I330" s="32" t="s">
        <v>586</v>
      </c>
      <c r="J330" s="135">
        <v>47</v>
      </c>
      <c r="K330" s="28">
        <v>0.85106000000000004</v>
      </c>
      <c r="L330" s="77">
        <v>0.9</v>
      </c>
      <c r="Q330" s="106"/>
    </row>
    <row r="331" spans="1:17" x14ac:dyDescent="0.25">
      <c r="A331" t="s">
        <v>331</v>
      </c>
      <c r="B331" s="25">
        <v>2021</v>
      </c>
      <c r="C331" s="25" t="s">
        <v>2</v>
      </c>
      <c r="D331" s="25" t="s">
        <v>69</v>
      </c>
      <c r="E331" s="25" t="s">
        <v>126</v>
      </c>
      <c r="F331" s="23" t="s">
        <v>332</v>
      </c>
      <c r="G331" s="23" t="s">
        <v>492</v>
      </c>
      <c r="H331" s="32" t="s">
        <v>361</v>
      </c>
      <c r="I331" s="32" t="s">
        <v>586</v>
      </c>
      <c r="J331" s="135">
        <v>61</v>
      </c>
      <c r="K331" s="28">
        <v>0.78688999999999998</v>
      </c>
      <c r="L331" s="77">
        <v>0.9</v>
      </c>
      <c r="Q331" s="106"/>
    </row>
    <row r="332" spans="1:17" x14ac:dyDescent="0.25">
      <c r="A332" t="s">
        <v>331</v>
      </c>
      <c r="B332" s="25">
        <v>2021</v>
      </c>
      <c r="C332" s="25" t="s">
        <v>3</v>
      </c>
      <c r="D332" s="25" t="s">
        <v>70</v>
      </c>
      <c r="E332" s="25" t="s">
        <v>126</v>
      </c>
      <c r="F332" s="23" t="s">
        <v>332</v>
      </c>
      <c r="G332" s="23" t="s">
        <v>492</v>
      </c>
      <c r="H332" s="32" t="s">
        <v>361</v>
      </c>
      <c r="I332" s="32" t="s">
        <v>586</v>
      </c>
      <c r="J332" s="135">
        <v>59</v>
      </c>
      <c r="K332" s="28">
        <v>0.69491999999999998</v>
      </c>
      <c r="L332" s="77">
        <v>0.9</v>
      </c>
      <c r="Q332" s="106"/>
    </row>
    <row r="333" spans="1:17" x14ac:dyDescent="0.25">
      <c r="A333" t="s">
        <v>331</v>
      </c>
      <c r="B333" s="25">
        <v>2022</v>
      </c>
      <c r="C333" s="25" t="s">
        <v>0</v>
      </c>
      <c r="D333" s="25" t="s">
        <v>71</v>
      </c>
      <c r="E333" s="25" t="s">
        <v>126</v>
      </c>
      <c r="F333" s="23" t="s">
        <v>332</v>
      </c>
      <c r="G333" s="23" t="s">
        <v>492</v>
      </c>
      <c r="H333" s="32" t="s">
        <v>361</v>
      </c>
      <c r="I333" s="32" t="s">
        <v>586</v>
      </c>
      <c r="J333" s="135">
        <v>64</v>
      </c>
      <c r="K333" s="28">
        <v>0.67188000000000003</v>
      </c>
      <c r="L333" s="77">
        <v>0.9</v>
      </c>
      <c r="Q333" s="106"/>
    </row>
    <row r="334" spans="1:17" x14ac:dyDescent="0.25">
      <c r="A334" t="s">
        <v>331</v>
      </c>
      <c r="B334" s="25">
        <v>2022</v>
      </c>
      <c r="C334" s="25" t="s">
        <v>1</v>
      </c>
      <c r="D334" s="25" t="s">
        <v>72</v>
      </c>
      <c r="E334" s="25" t="s">
        <v>126</v>
      </c>
      <c r="F334" s="23" t="s">
        <v>332</v>
      </c>
      <c r="G334" s="23" t="s">
        <v>492</v>
      </c>
      <c r="H334" s="32" t="s">
        <v>361</v>
      </c>
      <c r="I334" s="32" t="s">
        <v>586</v>
      </c>
      <c r="J334" s="135">
        <v>53</v>
      </c>
      <c r="K334" s="28">
        <v>0.62263999999999997</v>
      </c>
      <c r="L334" s="77">
        <v>0.9</v>
      </c>
      <c r="Q334" s="106"/>
    </row>
    <row r="335" spans="1:17" x14ac:dyDescent="0.25">
      <c r="A335" t="s">
        <v>331</v>
      </c>
      <c r="B335" s="25">
        <v>2022</v>
      </c>
      <c r="C335" s="25" t="s">
        <v>2</v>
      </c>
      <c r="D335" s="25" t="s">
        <v>73</v>
      </c>
      <c r="E335" s="25" t="s">
        <v>126</v>
      </c>
      <c r="F335" s="23" t="s">
        <v>332</v>
      </c>
      <c r="G335" s="23" t="s">
        <v>492</v>
      </c>
      <c r="H335" s="32" t="s">
        <v>361</v>
      </c>
      <c r="I335" s="32" t="s">
        <v>586</v>
      </c>
      <c r="J335" s="135">
        <v>52</v>
      </c>
      <c r="K335" s="28">
        <v>0.75</v>
      </c>
      <c r="L335" s="77">
        <v>0.9</v>
      </c>
      <c r="Q335" s="106"/>
    </row>
    <row r="336" spans="1:17" x14ac:dyDescent="0.25">
      <c r="A336" t="s">
        <v>331</v>
      </c>
      <c r="B336" s="25">
        <v>2022</v>
      </c>
      <c r="C336" s="25" t="s">
        <v>3</v>
      </c>
      <c r="D336" s="25" t="s">
        <v>493</v>
      </c>
      <c r="E336" s="25" t="s">
        <v>126</v>
      </c>
      <c r="F336" s="23" t="s">
        <v>332</v>
      </c>
      <c r="G336" s="23" t="s">
        <v>492</v>
      </c>
      <c r="H336" s="32" t="s">
        <v>361</v>
      </c>
      <c r="I336" s="32" t="s">
        <v>586</v>
      </c>
      <c r="J336" s="135">
        <v>58</v>
      </c>
      <c r="K336" s="28">
        <v>0.79310000000000003</v>
      </c>
      <c r="L336" s="77">
        <v>0.9</v>
      </c>
      <c r="Q336" s="106"/>
    </row>
    <row r="337" spans="1:17" x14ac:dyDescent="0.25">
      <c r="A337" t="s">
        <v>331</v>
      </c>
      <c r="B337" s="25">
        <v>2023</v>
      </c>
      <c r="C337" s="25" t="s">
        <v>0</v>
      </c>
      <c r="D337" s="25" t="s">
        <v>537</v>
      </c>
      <c r="E337" s="25" t="s">
        <v>126</v>
      </c>
      <c r="F337" s="23" t="s">
        <v>332</v>
      </c>
      <c r="G337" s="23" t="s">
        <v>492</v>
      </c>
      <c r="H337" s="32" t="s">
        <v>361</v>
      </c>
      <c r="I337" s="32" t="s">
        <v>586</v>
      </c>
      <c r="J337" s="135">
        <v>53</v>
      </c>
      <c r="K337" s="28">
        <v>0.81132000000000004</v>
      </c>
      <c r="L337" s="77">
        <v>0.9</v>
      </c>
      <c r="Q337" s="106"/>
    </row>
    <row r="338" spans="1:17" x14ac:dyDescent="0.25">
      <c r="A338" t="s">
        <v>331</v>
      </c>
      <c r="B338" s="25">
        <v>2018</v>
      </c>
      <c r="C338" s="25" t="s">
        <v>0</v>
      </c>
      <c r="D338" s="25" t="s">
        <v>54</v>
      </c>
      <c r="E338" s="25" t="s">
        <v>128</v>
      </c>
      <c r="F338" s="23" t="s">
        <v>129</v>
      </c>
      <c r="G338" s="23" t="s">
        <v>492</v>
      </c>
      <c r="H338" s="32" t="s">
        <v>357</v>
      </c>
      <c r="I338" s="32" t="s">
        <v>586</v>
      </c>
      <c r="J338" s="135">
        <v>60</v>
      </c>
      <c r="K338" s="28">
        <v>0.48332999999999998</v>
      </c>
      <c r="L338" s="77">
        <v>0.9</v>
      </c>
      <c r="Q338" s="106"/>
    </row>
    <row r="339" spans="1:17" x14ac:dyDescent="0.25">
      <c r="A339" t="s">
        <v>331</v>
      </c>
      <c r="B339" s="25">
        <v>2018</v>
      </c>
      <c r="C339" s="25" t="s">
        <v>1</v>
      </c>
      <c r="D339" s="25" t="s">
        <v>56</v>
      </c>
      <c r="E339" s="25" t="s">
        <v>128</v>
      </c>
      <c r="F339" s="23" t="s">
        <v>129</v>
      </c>
      <c r="G339" s="23" t="s">
        <v>492</v>
      </c>
      <c r="H339" s="32" t="s">
        <v>357</v>
      </c>
      <c r="I339" s="32" t="s">
        <v>586</v>
      </c>
      <c r="J339" s="135">
        <v>77</v>
      </c>
      <c r="K339" s="28">
        <v>0.66234000000000004</v>
      </c>
      <c r="L339" s="77">
        <v>0.9</v>
      </c>
      <c r="Q339" s="106"/>
    </row>
    <row r="340" spans="1:17" x14ac:dyDescent="0.25">
      <c r="A340" t="s">
        <v>331</v>
      </c>
      <c r="B340" s="25">
        <v>2018</v>
      </c>
      <c r="C340" s="25" t="s">
        <v>2</v>
      </c>
      <c r="D340" s="25" t="s">
        <v>57</v>
      </c>
      <c r="E340" s="25" t="s">
        <v>128</v>
      </c>
      <c r="F340" s="23" t="s">
        <v>129</v>
      </c>
      <c r="G340" s="23" t="s">
        <v>492</v>
      </c>
      <c r="H340" s="32" t="s">
        <v>357</v>
      </c>
      <c r="I340" s="32" t="s">
        <v>586</v>
      </c>
      <c r="J340" s="135">
        <v>61</v>
      </c>
      <c r="K340" s="28">
        <v>0.54098000000000002</v>
      </c>
      <c r="L340" s="77">
        <v>0.9</v>
      </c>
      <c r="Q340" s="106"/>
    </row>
    <row r="341" spans="1:17" x14ac:dyDescent="0.25">
      <c r="A341" t="s">
        <v>331</v>
      </c>
      <c r="B341" s="25">
        <v>2018</v>
      </c>
      <c r="C341" s="25" t="s">
        <v>3</v>
      </c>
      <c r="D341" s="25" t="s">
        <v>58</v>
      </c>
      <c r="E341" s="25" t="s">
        <v>128</v>
      </c>
      <c r="F341" s="23" t="s">
        <v>129</v>
      </c>
      <c r="G341" s="23" t="s">
        <v>492</v>
      </c>
      <c r="H341" s="32" t="s">
        <v>357</v>
      </c>
      <c r="I341" s="32" t="s">
        <v>586</v>
      </c>
      <c r="J341" s="135">
        <v>65</v>
      </c>
      <c r="K341" s="28">
        <v>0.76922999999999997</v>
      </c>
      <c r="L341" s="77">
        <v>0.9</v>
      </c>
      <c r="Q341" s="106"/>
    </row>
    <row r="342" spans="1:17" x14ac:dyDescent="0.25">
      <c r="A342" t="s">
        <v>331</v>
      </c>
      <c r="B342" s="25">
        <v>2019</v>
      </c>
      <c r="C342" s="25" t="s">
        <v>0</v>
      </c>
      <c r="D342" s="25" t="s">
        <v>59</v>
      </c>
      <c r="E342" s="25" t="s">
        <v>128</v>
      </c>
      <c r="F342" s="23" t="s">
        <v>129</v>
      </c>
      <c r="G342" s="23" t="s">
        <v>492</v>
      </c>
      <c r="H342" s="32" t="s">
        <v>357</v>
      </c>
      <c r="I342" s="32" t="s">
        <v>586</v>
      </c>
      <c r="J342" s="135">
        <v>75</v>
      </c>
      <c r="K342" s="28">
        <v>0.8</v>
      </c>
      <c r="L342" s="77">
        <v>0.9</v>
      </c>
      <c r="Q342" s="106"/>
    </row>
    <row r="343" spans="1:17" x14ac:dyDescent="0.25">
      <c r="A343" t="s">
        <v>331</v>
      </c>
      <c r="B343" s="25">
        <v>2019</v>
      </c>
      <c r="C343" s="25" t="s">
        <v>1</v>
      </c>
      <c r="D343" s="25" t="s">
        <v>60</v>
      </c>
      <c r="E343" s="25" t="s">
        <v>128</v>
      </c>
      <c r="F343" s="23" t="s">
        <v>129</v>
      </c>
      <c r="G343" s="23" t="s">
        <v>492</v>
      </c>
      <c r="H343" s="32" t="s">
        <v>357</v>
      </c>
      <c r="I343" s="32" t="s">
        <v>586</v>
      </c>
      <c r="J343" s="135">
        <v>87</v>
      </c>
      <c r="K343" s="28">
        <v>0.83908000000000005</v>
      </c>
      <c r="L343" s="77">
        <v>0.9</v>
      </c>
      <c r="Q343" s="106"/>
    </row>
    <row r="344" spans="1:17" x14ac:dyDescent="0.25">
      <c r="A344" t="s">
        <v>331</v>
      </c>
      <c r="B344" s="25">
        <v>2019</v>
      </c>
      <c r="C344" s="25" t="s">
        <v>2</v>
      </c>
      <c r="D344" s="25" t="s">
        <v>61</v>
      </c>
      <c r="E344" s="25" t="s">
        <v>128</v>
      </c>
      <c r="F344" s="23" t="s">
        <v>129</v>
      </c>
      <c r="G344" s="23" t="s">
        <v>492</v>
      </c>
      <c r="H344" s="32" t="s">
        <v>357</v>
      </c>
      <c r="I344" s="32" t="s">
        <v>586</v>
      </c>
      <c r="J344" s="135">
        <v>69</v>
      </c>
      <c r="K344" s="28">
        <v>0.94203000000000003</v>
      </c>
      <c r="L344" s="77">
        <v>0.9</v>
      </c>
      <c r="Q344" s="106"/>
    </row>
    <row r="345" spans="1:17" x14ac:dyDescent="0.25">
      <c r="A345" t="s">
        <v>331</v>
      </c>
      <c r="B345" s="25">
        <v>2019</v>
      </c>
      <c r="C345" s="25" t="s">
        <v>3</v>
      </c>
      <c r="D345" s="25" t="s">
        <v>62</v>
      </c>
      <c r="E345" s="25" t="s">
        <v>128</v>
      </c>
      <c r="F345" s="23" t="s">
        <v>129</v>
      </c>
      <c r="G345" s="23" t="s">
        <v>492</v>
      </c>
      <c r="H345" s="32" t="s">
        <v>357</v>
      </c>
      <c r="I345" s="32" t="s">
        <v>586</v>
      </c>
      <c r="J345" s="135">
        <v>59</v>
      </c>
      <c r="K345" s="28">
        <v>0.86441000000000001</v>
      </c>
      <c r="L345" s="77">
        <v>0.9</v>
      </c>
      <c r="Q345" s="106"/>
    </row>
    <row r="346" spans="1:17" x14ac:dyDescent="0.25">
      <c r="A346" t="s">
        <v>331</v>
      </c>
      <c r="B346" s="25">
        <v>2020</v>
      </c>
      <c r="C346" s="25" t="s">
        <v>0</v>
      </c>
      <c r="D346" s="25" t="s">
        <v>63</v>
      </c>
      <c r="E346" s="25" t="s">
        <v>128</v>
      </c>
      <c r="F346" s="23" t="s">
        <v>129</v>
      </c>
      <c r="G346" s="23" t="s">
        <v>492</v>
      </c>
      <c r="H346" s="32" t="s">
        <v>357</v>
      </c>
      <c r="I346" s="32" t="s">
        <v>586</v>
      </c>
      <c r="J346" s="135">
        <v>59</v>
      </c>
      <c r="K346" s="28">
        <v>0.61016999999999999</v>
      </c>
      <c r="L346" s="77">
        <v>0.9</v>
      </c>
      <c r="Q346" s="106"/>
    </row>
    <row r="347" spans="1:17" x14ac:dyDescent="0.25">
      <c r="A347" t="s">
        <v>331</v>
      </c>
      <c r="B347" s="25">
        <v>2020</v>
      </c>
      <c r="C347" s="25" t="s">
        <v>1</v>
      </c>
      <c r="D347" s="25" t="s">
        <v>64</v>
      </c>
      <c r="E347" s="25" t="s">
        <v>128</v>
      </c>
      <c r="F347" s="23" t="s">
        <v>129</v>
      </c>
      <c r="G347" s="23" t="s">
        <v>492</v>
      </c>
      <c r="H347" s="32" t="s">
        <v>357</v>
      </c>
      <c r="I347" s="32" t="s">
        <v>586</v>
      </c>
      <c r="J347" s="135">
        <v>55</v>
      </c>
      <c r="K347" s="28">
        <v>0.89090999999999998</v>
      </c>
      <c r="L347" s="77">
        <v>0.9</v>
      </c>
      <c r="Q347" s="106"/>
    </row>
    <row r="348" spans="1:17" x14ac:dyDescent="0.25">
      <c r="A348" t="s">
        <v>331</v>
      </c>
      <c r="B348" s="25">
        <v>2020</v>
      </c>
      <c r="C348" s="25" t="s">
        <v>2</v>
      </c>
      <c r="D348" s="25" t="s">
        <v>65</v>
      </c>
      <c r="E348" s="25" t="s">
        <v>128</v>
      </c>
      <c r="F348" s="23" t="s">
        <v>129</v>
      </c>
      <c r="G348" s="23" t="s">
        <v>492</v>
      </c>
      <c r="H348" s="32" t="s">
        <v>357</v>
      </c>
      <c r="I348" s="32" t="s">
        <v>586</v>
      </c>
      <c r="J348" s="135">
        <v>54</v>
      </c>
      <c r="K348" s="28">
        <v>0.88888999999999996</v>
      </c>
      <c r="L348" s="77">
        <v>0.9</v>
      </c>
      <c r="Q348" s="106"/>
    </row>
    <row r="349" spans="1:17" x14ac:dyDescent="0.25">
      <c r="A349" t="s">
        <v>331</v>
      </c>
      <c r="B349" s="25">
        <v>2020</v>
      </c>
      <c r="C349" s="25" t="s">
        <v>3</v>
      </c>
      <c r="D349" s="25" t="s">
        <v>66</v>
      </c>
      <c r="E349" s="25" t="s">
        <v>128</v>
      </c>
      <c r="F349" s="23" t="s">
        <v>129</v>
      </c>
      <c r="G349" s="23" t="s">
        <v>492</v>
      </c>
      <c r="H349" s="32" t="s">
        <v>357</v>
      </c>
      <c r="I349" s="32" t="s">
        <v>586</v>
      </c>
      <c r="J349" s="135">
        <v>81</v>
      </c>
      <c r="K349" s="28">
        <v>0.93827000000000005</v>
      </c>
      <c r="L349" s="77">
        <v>0.9</v>
      </c>
      <c r="Q349" s="106"/>
    </row>
    <row r="350" spans="1:17" x14ac:dyDescent="0.25">
      <c r="A350" t="s">
        <v>331</v>
      </c>
      <c r="B350" s="25">
        <v>2021</v>
      </c>
      <c r="C350" s="25" t="s">
        <v>0</v>
      </c>
      <c r="D350" s="25" t="s">
        <v>67</v>
      </c>
      <c r="E350" s="25" t="s">
        <v>128</v>
      </c>
      <c r="F350" s="23" t="s">
        <v>129</v>
      </c>
      <c r="G350" s="23" t="s">
        <v>492</v>
      </c>
      <c r="H350" s="32" t="s">
        <v>357</v>
      </c>
      <c r="I350" s="32" t="s">
        <v>586</v>
      </c>
      <c r="J350" s="135">
        <v>74</v>
      </c>
      <c r="K350" s="28">
        <v>0.75675999999999999</v>
      </c>
      <c r="L350" s="77">
        <v>0.9</v>
      </c>
      <c r="Q350" s="106"/>
    </row>
    <row r="351" spans="1:17" x14ac:dyDescent="0.25">
      <c r="A351" t="s">
        <v>331</v>
      </c>
      <c r="B351" s="25">
        <v>2021</v>
      </c>
      <c r="C351" s="25" t="s">
        <v>1</v>
      </c>
      <c r="D351" s="25" t="s">
        <v>68</v>
      </c>
      <c r="E351" s="25" t="s">
        <v>128</v>
      </c>
      <c r="F351" s="23" t="s">
        <v>129</v>
      </c>
      <c r="G351" s="23" t="s">
        <v>492</v>
      </c>
      <c r="H351" s="32" t="s">
        <v>357</v>
      </c>
      <c r="I351" s="32" t="s">
        <v>586</v>
      </c>
      <c r="J351" s="135">
        <v>103</v>
      </c>
      <c r="K351" s="28">
        <v>0.84465999999999997</v>
      </c>
      <c r="L351" s="77">
        <v>0.9</v>
      </c>
      <c r="Q351" s="106"/>
    </row>
    <row r="352" spans="1:17" x14ac:dyDescent="0.25">
      <c r="A352" t="s">
        <v>331</v>
      </c>
      <c r="B352" s="25">
        <v>2021</v>
      </c>
      <c r="C352" s="25" t="s">
        <v>2</v>
      </c>
      <c r="D352" s="25" t="s">
        <v>69</v>
      </c>
      <c r="E352" s="25" t="s">
        <v>128</v>
      </c>
      <c r="F352" s="23" t="s">
        <v>129</v>
      </c>
      <c r="G352" s="23" t="s">
        <v>492</v>
      </c>
      <c r="H352" s="32" t="s">
        <v>357</v>
      </c>
      <c r="I352" s="32" t="s">
        <v>586</v>
      </c>
      <c r="J352" s="135">
        <v>87</v>
      </c>
      <c r="K352" s="28">
        <v>0.90805000000000002</v>
      </c>
      <c r="L352" s="77">
        <v>0.9</v>
      </c>
      <c r="Q352" s="106"/>
    </row>
    <row r="353" spans="1:17" x14ac:dyDescent="0.25">
      <c r="A353" t="s">
        <v>331</v>
      </c>
      <c r="B353" s="25">
        <v>2021</v>
      </c>
      <c r="C353" s="25" t="s">
        <v>3</v>
      </c>
      <c r="D353" s="25" t="s">
        <v>70</v>
      </c>
      <c r="E353" s="25" t="s">
        <v>128</v>
      </c>
      <c r="F353" s="23" t="s">
        <v>129</v>
      </c>
      <c r="G353" s="23" t="s">
        <v>492</v>
      </c>
      <c r="H353" s="32" t="s">
        <v>357</v>
      </c>
      <c r="I353" s="32" t="s">
        <v>586</v>
      </c>
      <c r="J353" s="135">
        <v>86</v>
      </c>
      <c r="K353" s="28">
        <v>0.91859999999999997</v>
      </c>
      <c r="L353" s="77">
        <v>0.9</v>
      </c>
      <c r="Q353" s="106"/>
    </row>
    <row r="354" spans="1:17" x14ac:dyDescent="0.25">
      <c r="A354" t="s">
        <v>331</v>
      </c>
      <c r="B354" s="25">
        <v>2022</v>
      </c>
      <c r="C354" s="25" t="s">
        <v>0</v>
      </c>
      <c r="D354" s="25" t="s">
        <v>71</v>
      </c>
      <c r="E354" s="25" t="s">
        <v>128</v>
      </c>
      <c r="F354" s="23" t="s">
        <v>129</v>
      </c>
      <c r="G354" s="23" t="s">
        <v>492</v>
      </c>
      <c r="H354" s="32" t="s">
        <v>357</v>
      </c>
      <c r="I354" s="32" t="s">
        <v>586</v>
      </c>
      <c r="J354" s="135">
        <v>85</v>
      </c>
      <c r="K354" s="28">
        <v>0.87058999999999997</v>
      </c>
      <c r="L354" s="77">
        <v>0.9</v>
      </c>
      <c r="Q354" s="106"/>
    </row>
    <row r="355" spans="1:17" x14ac:dyDescent="0.25">
      <c r="A355" t="s">
        <v>331</v>
      </c>
      <c r="B355" s="25">
        <v>2022</v>
      </c>
      <c r="C355" s="25" t="s">
        <v>1</v>
      </c>
      <c r="D355" s="25" t="s">
        <v>72</v>
      </c>
      <c r="E355" s="25" t="s">
        <v>128</v>
      </c>
      <c r="F355" s="23" t="s">
        <v>129</v>
      </c>
      <c r="G355" s="23" t="s">
        <v>492</v>
      </c>
      <c r="H355" s="32" t="s">
        <v>357</v>
      </c>
      <c r="I355" s="32" t="s">
        <v>586</v>
      </c>
      <c r="J355" s="135">
        <v>75</v>
      </c>
      <c r="K355" s="28">
        <v>0.94667000000000001</v>
      </c>
      <c r="L355" s="77">
        <v>0.9</v>
      </c>
      <c r="Q355" s="106"/>
    </row>
    <row r="356" spans="1:17" x14ac:dyDescent="0.25">
      <c r="A356" t="s">
        <v>331</v>
      </c>
      <c r="B356" s="25">
        <v>2022</v>
      </c>
      <c r="C356" s="25" t="s">
        <v>2</v>
      </c>
      <c r="D356" s="25" t="s">
        <v>73</v>
      </c>
      <c r="E356" s="25" t="s">
        <v>128</v>
      </c>
      <c r="F356" s="23" t="s">
        <v>129</v>
      </c>
      <c r="G356" s="23" t="s">
        <v>492</v>
      </c>
      <c r="H356" s="32" t="s">
        <v>357</v>
      </c>
      <c r="I356" s="32" t="s">
        <v>586</v>
      </c>
      <c r="J356" s="135">
        <v>77</v>
      </c>
      <c r="K356" s="28">
        <v>0.89610000000000001</v>
      </c>
      <c r="L356" s="77">
        <v>0.9</v>
      </c>
      <c r="Q356" s="106"/>
    </row>
    <row r="357" spans="1:17" x14ac:dyDescent="0.25">
      <c r="A357" t="s">
        <v>331</v>
      </c>
      <c r="B357" s="25">
        <v>2022</v>
      </c>
      <c r="C357" s="25" t="s">
        <v>3</v>
      </c>
      <c r="D357" s="25" t="s">
        <v>493</v>
      </c>
      <c r="E357" s="25" t="s">
        <v>128</v>
      </c>
      <c r="F357" s="23" t="s">
        <v>129</v>
      </c>
      <c r="G357" s="23" t="s">
        <v>492</v>
      </c>
      <c r="H357" s="32" t="s">
        <v>357</v>
      </c>
      <c r="I357" s="32" t="s">
        <v>586</v>
      </c>
      <c r="J357" s="135">
        <v>70</v>
      </c>
      <c r="K357" s="28">
        <v>0.82857000000000003</v>
      </c>
      <c r="L357" s="77">
        <v>0.9</v>
      </c>
      <c r="Q357" s="106"/>
    </row>
    <row r="358" spans="1:17" x14ac:dyDescent="0.25">
      <c r="A358" t="s">
        <v>331</v>
      </c>
      <c r="B358" s="25">
        <v>2023</v>
      </c>
      <c r="C358" s="25" t="s">
        <v>0</v>
      </c>
      <c r="D358" s="25" t="s">
        <v>537</v>
      </c>
      <c r="E358" s="25" t="s">
        <v>128</v>
      </c>
      <c r="F358" s="23" t="s">
        <v>129</v>
      </c>
      <c r="G358" s="23" t="s">
        <v>492</v>
      </c>
      <c r="H358" s="32" t="s">
        <v>357</v>
      </c>
      <c r="I358" s="32" t="s">
        <v>586</v>
      </c>
      <c r="J358" s="135">
        <v>99</v>
      </c>
      <c r="K358" s="28">
        <v>0.82828000000000002</v>
      </c>
      <c r="L358" s="77">
        <v>0.9</v>
      </c>
      <c r="Q358" s="106"/>
    </row>
    <row r="359" spans="1:17" x14ac:dyDescent="0.25">
      <c r="A359" t="s">
        <v>331</v>
      </c>
      <c r="B359" s="25">
        <v>2018</v>
      </c>
      <c r="C359" s="25" t="s">
        <v>0</v>
      </c>
      <c r="D359" s="25" t="s">
        <v>54</v>
      </c>
      <c r="E359" s="25" t="s">
        <v>130</v>
      </c>
      <c r="F359" s="23" t="s">
        <v>131</v>
      </c>
      <c r="G359" s="23" t="s">
        <v>492</v>
      </c>
      <c r="H359" s="167" t="s">
        <v>547</v>
      </c>
      <c r="I359" s="32" t="s">
        <v>586</v>
      </c>
      <c r="J359" s="135">
        <v>40</v>
      </c>
      <c r="K359" s="28">
        <v>0.92500000000000004</v>
      </c>
      <c r="L359" s="77">
        <v>0.9</v>
      </c>
      <c r="Q359" s="106"/>
    </row>
    <row r="360" spans="1:17" x14ac:dyDescent="0.25">
      <c r="A360" t="s">
        <v>331</v>
      </c>
      <c r="B360" s="25">
        <v>2018</v>
      </c>
      <c r="C360" s="25" t="s">
        <v>1</v>
      </c>
      <c r="D360" s="25" t="s">
        <v>56</v>
      </c>
      <c r="E360" s="25" t="s">
        <v>130</v>
      </c>
      <c r="F360" s="23" t="s">
        <v>131</v>
      </c>
      <c r="G360" s="23" t="s">
        <v>492</v>
      </c>
      <c r="H360" s="167" t="s">
        <v>547</v>
      </c>
      <c r="I360" s="32" t="s">
        <v>586</v>
      </c>
      <c r="J360" s="135">
        <v>41</v>
      </c>
      <c r="K360" s="28">
        <v>0.87805</v>
      </c>
      <c r="L360" s="77">
        <v>0.9</v>
      </c>
      <c r="Q360" s="106"/>
    </row>
    <row r="361" spans="1:17" x14ac:dyDescent="0.25">
      <c r="A361" t="s">
        <v>331</v>
      </c>
      <c r="B361" s="25">
        <v>2018</v>
      </c>
      <c r="C361" s="25" t="s">
        <v>2</v>
      </c>
      <c r="D361" s="25" t="s">
        <v>57</v>
      </c>
      <c r="E361" s="25" t="s">
        <v>130</v>
      </c>
      <c r="F361" s="23" t="s">
        <v>131</v>
      </c>
      <c r="G361" s="23" t="s">
        <v>492</v>
      </c>
      <c r="H361" s="167" t="s">
        <v>547</v>
      </c>
      <c r="I361" s="32" t="s">
        <v>586</v>
      </c>
      <c r="J361" s="135">
        <v>38</v>
      </c>
      <c r="K361" s="28">
        <v>0.92105000000000004</v>
      </c>
      <c r="L361" s="77">
        <v>0.9</v>
      </c>
      <c r="Q361" s="106"/>
    </row>
    <row r="362" spans="1:17" x14ac:dyDescent="0.25">
      <c r="A362" t="s">
        <v>331</v>
      </c>
      <c r="B362" s="25">
        <v>2018</v>
      </c>
      <c r="C362" s="25" t="s">
        <v>3</v>
      </c>
      <c r="D362" s="25" t="s">
        <v>58</v>
      </c>
      <c r="E362" s="25" t="s">
        <v>130</v>
      </c>
      <c r="F362" s="23" t="s">
        <v>131</v>
      </c>
      <c r="G362" s="23" t="s">
        <v>492</v>
      </c>
      <c r="H362" s="167" t="s">
        <v>547</v>
      </c>
      <c r="I362" s="32" t="s">
        <v>586</v>
      </c>
      <c r="J362" s="135">
        <v>40</v>
      </c>
      <c r="K362" s="28">
        <v>0.8</v>
      </c>
      <c r="L362" s="77">
        <v>0.9</v>
      </c>
      <c r="Q362" s="106"/>
    </row>
    <row r="363" spans="1:17" x14ac:dyDescent="0.25">
      <c r="A363" t="s">
        <v>331</v>
      </c>
      <c r="B363" s="25">
        <v>2019</v>
      </c>
      <c r="C363" s="25" t="s">
        <v>0</v>
      </c>
      <c r="D363" s="25" t="s">
        <v>59</v>
      </c>
      <c r="E363" s="25" t="s">
        <v>130</v>
      </c>
      <c r="F363" s="23" t="s">
        <v>131</v>
      </c>
      <c r="G363" s="23" t="s">
        <v>492</v>
      </c>
      <c r="H363" s="167" t="s">
        <v>547</v>
      </c>
      <c r="I363" s="32" t="s">
        <v>586</v>
      </c>
      <c r="J363" s="135">
        <v>33</v>
      </c>
      <c r="K363" s="28">
        <v>0.78788000000000002</v>
      </c>
      <c r="L363" s="77">
        <v>0.9</v>
      </c>
      <c r="Q363" s="106"/>
    </row>
    <row r="364" spans="1:17" x14ac:dyDescent="0.25">
      <c r="A364" t="s">
        <v>331</v>
      </c>
      <c r="B364" s="25">
        <v>2019</v>
      </c>
      <c r="C364" s="25" t="s">
        <v>1</v>
      </c>
      <c r="D364" s="25" t="s">
        <v>60</v>
      </c>
      <c r="E364" s="25" t="s">
        <v>130</v>
      </c>
      <c r="F364" s="23" t="s">
        <v>131</v>
      </c>
      <c r="G364" s="23" t="s">
        <v>492</v>
      </c>
      <c r="H364" s="167" t="s">
        <v>547</v>
      </c>
      <c r="I364" s="32" t="s">
        <v>586</v>
      </c>
      <c r="J364" s="135">
        <v>27</v>
      </c>
      <c r="K364" s="28">
        <v>0.59258999999999995</v>
      </c>
      <c r="L364" s="77">
        <v>0.9</v>
      </c>
      <c r="Q364" s="106"/>
    </row>
    <row r="365" spans="1:17" x14ac:dyDescent="0.25">
      <c r="A365" t="s">
        <v>331</v>
      </c>
      <c r="B365" s="25">
        <v>2019</v>
      </c>
      <c r="C365" s="25" t="s">
        <v>2</v>
      </c>
      <c r="D365" s="25" t="s">
        <v>61</v>
      </c>
      <c r="E365" s="25" t="s">
        <v>130</v>
      </c>
      <c r="F365" s="23" t="s">
        <v>131</v>
      </c>
      <c r="G365" s="23" t="s">
        <v>492</v>
      </c>
      <c r="H365" s="167" t="s">
        <v>547</v>
      </c>
      <c r="I365" s="32" t="s">
        <v>586</v>
      </c>
      <c r="J365" s="135">
        <v>23</v>
      </c>
      <c r="K365" s="28">
        <v>0.78261000000000003</v>
      </c>
      <c r="L365" s="77">
        <v>0.9</v>
      </c>
      <c r="Q365" s="106"/>
    </row>
    <row r="366" spans="1:17" x14ac:dyDescent="0.25">
      <c r="A366" t="s">
        <v>331</v>
      </c>
      <c r="B366" s="25">
        <v>2019</v>
      </c>
      <c r="C366" s="25" t="s">
        <v>3</v>
      </c>
      <c r="D366" s="25" t="s">
        <v>62</v>
      </c>
      <c r="E366" s="25" t="s">
        <v>130</v>
      </c>
      <c r="F366" s="23" t="s">
        <v>131</v>
      </c>
      <c r="G366" s="23" t="s">
        <v>492</v>
      </c>
      <c r="H366" s="167" t="s">
        <v>547</v>
      </c>
      <c r="I366" s="32" t="s">
        <v>586</v>
      </c>
      <c r="J366" s="135">
        <v>39</v>
      </c>
      <c r="K366" s="28">
        <v>0.79486999999999997</v>
      </c>
      <c r="L366" s="77">
        <v>0.9</v>
      </c>
      <c r="Q366" s="106"/>
    </row>
    <row r="367" spans="1:17" x14ac:dyDescent="0.25">
      <c r="A367" t="s">
        <v>331</v>
      </c>
      <c r="B367" s="25">
        <v>2020</v>
      </c>
      <c r="C367" s="25" t="s">
        <v>0</v>
      </c>
      <c r="D367" s="25" t="s">
        <v>63</v>
      </c>
      <c r="E367" s="25" t="s">
        <v>130</v>
      </c>
      <c r="F367" s="23" t="s">
        <v>131</v>
      </c>
      <c r="G367" s="23" t="s">
        <v>492</v>
      </c>
      <c r="H367" s="167" t="s">
        <v>547</v>
      </c>
      <c r="I367" s="32" t="s">
        <v>586</v>
      </c>
      <c r="J367" s="135">
        <v>30</v>
      </c>
      <c r="K367" s="28">
        <v>0.86667000000000005</v>
      </c>
      <c r="L367" s="77">
        <v>0.9</v>
      </c>
      <c r="Q367" s="106"/>
    </row>
    <row r="368" spans="1:17" x14ac:dyDescent="0.25">
      <c r="A368" t="s">
        <v>331</v>
      </c>
      <c r="B368" s="25">
        <v>2020</v>
      </c>
      <c r="C368" s="25" t="s">
        <v>1</v>
      </c>
      <c r="D368" s="25" t="s">
        <v>64</v>
      </c>
      <c r="E368" s="25" t="s">
        <v>130</v>
      </c>
      <c r="F368" s="23" t="s">
        <v>131</v>
      </c>
      <c r="G368" s="23" t="s">
        <v>492</v>
      </c>
      <c r="H368" s="167" t="s">
        <v>547</v>
      </c>
      <c r="I368" s="32" t="s">
        <v>586</v>
      </c>
      <c r="J368" s="135">
        <v>14</v>
      </c>
      <c r="K368" s="28">
        <v>0.92857000000000001</v>
      </c>
      <c r="L368" s="77">
        <v>0.9</v>
      </c>
      <c r="Q368" s="106"/>
    </row>
    <row r="369" spans="1:17" x14ac:dyDescent="0.25">
      <c r="A369" t="s">
        <v>331</v>
      </c>
      <c r="B369" s="25">
        <v>2020</v>
      </c>
      <c r="C369" s="25" t="s">
        <v>2</v>
      </c>
      <c r="D369" s="25" t="s">
        <v>65</v>
      </c>
      <c r="E369" s="25" t="s">
        <v>130</v>
      </c>
      <c r="F369" s="23" t="s">
        <v>131</v>
      </c>
      <c r="G369" s="23" t="s">
        <v>492</v>
      </c>
      <c r="H369" s="167" t="s">
        <v>547</v>
      </c>
      <c r="I369" s="32" t="s">
        <v>586</v>
      </c>
      <c r="J369" s="135">
        <v>17</v>
      </c>
      <c r="K369" s="28">
        <v>0.94118000000000002</v>
      </c>
      <c r="L369" s="77">
        <v>0.9</v>
      </c>
      <c r="Q369" s="106"/>
    </row>
    <row r="370" spans="1:17" x14ac:dyDescent="0.25">
      <c r="A370" t="s">
        <v>331</v>
      </c>
      <c r="B370" s="25">
        <v>2020</v>
      </c>
      <c r="C370" s="25" t="s">
        <v>3</v>
      </c>
      <c r="D370" s="25" t="s">
        <v>66</v>
      </c>
      <c r="E370" s="25" t="s">
        <v>130</v>
      </c>
      <c r="F370" s="23" t="s">
        <v>131</v>
      </c>
      <c r="G370" s="23" t="s">
        <v>492</v>
      </c>
      <c r="H370" s="167" t="s">
        <v>547</v>
      </c>
      <c r="I370" s="32" t="s">
        <v>586</v>
      </c>
      <c r="J370" s="135">
        <v>23</v>
      </c>
      <c r="K370" s="28">
        <v>0.86956999999999995</v>
      </c>
      <c r="L370" s="77">
        <v>0.9</v>
      </c>
      <c r="Q370" s="106"/>
    </row>
    <row r="371" spans="1:17" x14ac:dyDescent="0.25">
      <c r="A371" t="s">
        <v>331</v>
      </c>
      <c r="B371" s="25">
        <v>2021</v>
      </c>
      <c r="C371" s="25" t="s">
        <v>0</v>
      </c>
      <c r="D371" s="25" t="s">
        <v>67</v>
      </c>
      <c r="E371" s="25" t="s">
        <v>130</v>
      </c>
      <c r="F371" s="23" t="s">
        <v>131</v>
      </c>
      <c r="G371" s="23" t="s">
        <v>492</v>
      </c>
      <c r="H371" s="167" t="s">
        <v>547</v>
      </c>
      <c r="I371" s="32" t="s">
        <v>586</v>
      </c>
      <c r="J371" s="135">
        <v>35</v>
      </c>
      <c r="K371" s="28">
        <v>0.97143000000000002</v>
      </c>
      <c r="L371" s="77">
        <v>0.9</v>
      </c>
      <c r="Q371" s="106"/>
    </row>
    <row r="372" spans="1:17" x14ac:dyDescent="0.25">
      <c r="A372" t="s">
        <v>331</v>
      </c>
      <c r="B372" s="25">
        <v>2021</v>
      </c>
      <c r="C372" s="25" t="s">
        <v>1</v>
      </c>
      <c r="D372" s="25" t="s">
        <v>68</v>
      </c>
      <c r="E372" s="25" t="s">
        <v>130</v>
      </c>
      <c r="F372" s="23" t="s">
        <v>131</v>
      </c>
      <c r="G372" s="23" t="s">
        <v>492</v>
      </c>
      <c r="H372" s="167" t="s">
        <v>547</v>
      </c>
      <c r="I372" s="32" t="s">
        <v>586</v>
      </c>
      <c r="J372" s="135">
        <v>37</v>
      </c>
      <c r="K372" s="28">
        <v>0.86485999999999996</v>
      </c>
      <c r="L372" s="77">
        <v>0.9</v>
      </c>
      <c r="Q372" s="106"/>
    </row>
    <row r="373" spans="1:17" x14ac:dyDescent="0.25">
      <c r="A373" t="s">
        <v>331</v>
      </c>
      <c r="B373" s="25">
        <v>2021</v>
      </c>
      <c r="C373" s="25" t="s">
        <v>2</v>
      </c>
      <c r="D373" s="25" t="s">
        <v>69</v>
      </c>
      <c r="E373" s="25" t="s">
        <v>130</v>
      </c>
      <c r="F373" s="23" t="s">
        <v>131</v>
      </c>
      <c r="G373" s="23" t="s">
        <v>492</v>
      </c>
      <c r="H373" s="167" t="s">
        <v>547</v>
      </c>
      <c r="I373" s="32" t="s">
        <v>586</v>
      </c>
      <c r="J373" s="135">
        <v>32</v>
      </c>
      <c r="K373" s="28">
        <v>0.84375</v>
      </c>
      <c r="L373" s="77">
        <v>0.9</v>
      </c>
      <c r="Q373" s="106"/>
    </row>
    <row r="374" spans="1:17" x14ac:dyDescent="0.25">
      <c r="A374" t="s">
        <v>331</v>
      </c>
      <c r="B374" s="25">
        <v>2021</v>
      </c>
      <c r="C374" s="25" t="s">
        <v>3</v>
      </c>
      <c r="D374" s="25" t="s">
        <v>70</v>
      </c>
      <c r="E374" s="25" t="s">
        <v>130</v>
      </c>
      <c r="F374" s="23" t="s">
        <v>131</v>
      </c>
      <c r="G374" s="23" t="s">
        <v>492</v>
      </c>
      <c r="H374" s="167" t="s">
        <v>547</v>
      </c>
      <c r="I374" s="32" t="s">
        <v>586</v>
      </c>
      <c r="J374" s="135">
        <v>32</v>
      </c>
      <c r="K374" s="28">
        <v>0.8125</v>
      </c>
      <c r="L374" s="77">
        <v>0.9</v>
      </c>
      <c r="Q374" s="106"/>
    </row>
    <row r="375" spans="1:17" x14ac:dyDescent="0.25">
      <c r="A375" t="s">
        <v>331</v>
      </c>
      <c r="B375" s="25">
        <v>2022</v>
      </c>
      <c r="C375" s="25" t="s">
        <v>0</v>
      </c>
      <c r="D375" s="25" t="s">
        <v>71</v>
      </c>
      <c r="E375" s="25" t="s">
        <v>130</v>
      </c>
      <c r="F375" s="23" t="s">
        <v>131</v>
      </c>
      <c r="G375" s="23" t="s">
        <v>492</v>
      </c>
      <c r="H375" s="167" t="s">
        <v>547</v>
      </c>
      <c r="I375" s="32" t="s">
        <v>586</v>
      </c>
      <c r="J375" s="135">
        <v>42</v>
      </c>
      <c r="K375" s="28">
        <v>0.83333000000000002</v>
      </c>
      <c r="L375" s="77">
        <v>0.9</v>
      </c>
      <c r="Q375" s="106"/>
    </row>
    <row r="376" spans="1:17" x14ac:dyDescent="0.25">
      <c r="A376" t="s">
        <v>331</v>
      </c>
      <c r="B376" s="25">
        <v>2022</v>
      </c>
      <c r="C376" s="25" t="s">
        <v>1</v>
      </c>
      <c r="D376" s="25" t="s">
        <v>72</v>
      </c>
      <c r="E376" s="25" t="s">
        <v>130</v>
      </c>
      <c r="F376" s="23" t="s">
        <v>131</v>
      </c>
      <c r="G376" s="23" t="s">
        <v>492</v>
      </c>
      <c r="H376" s="167" t="s">
        <v>547</v>
      </c>
      <c r="I376" s="32" t="s">
        <v>586</v>
      </c>
      <c r="J376" s="135">
        <v>32</v>
      </c>
      <c r="K376" s="28">
        <v>0.8125</v>
      </c>
      <c r="L376" s="77">
        <v>0.9</v>
      </c>
      <c r="Q376" s="106"/>
    </row>
    <row r="377" spans="1:17" x14ac:dyDescent="0.25">
      <c r="A377" t="s">
        <v>331</v>
      </c>
      <c r="B377" s="25">
        <v>2022</v>
      </c>
      <c r="C377" s="25" t="s">
        <v>2</v>
      </c>
      <c r="D377" s="25" t="s">
        <v>73</v>
      </c>
      <c r="E377" s="25" t="s">
        <v>130</v>
      </c>
      <c r="F377" s="23" t="s">
        <v>131</v>
      </c>
      <c r="G377" s="23" t="s">
        <v>492</v>
      </c>
      <c r="H377" s="167" t="s">
        <v>547</v>
      </c>
      <c r="I377" s="32" t="s">
        <v>586</v>
      </c>
      <c r="J377" s="135">
        <v>28</v>
      </c>
      <c r="K377" s="28">
        <v>0.60714000000000001</v>
      </c>
      <c r="L377" s="77">
        <v>0.9</v>
      </c>
      <c r="Q377" s="106"/>
    </row>
    <row r="378" spans="1:17" x14ac:dyDescent="0.25">
      <c r="A378" t="s">
        <v>331</v>
      </c>
      <c r="B378" s="25">
        <v>2022</v>
      </c>
      <c r="C378" s="25" t="s">
        <v>3</v>
      </c>
      <c r="D378" s="25" t="s">
        <v>493</v>
      </c>
      <c r="E378" s="25" t="s">
        <v>130</v>
      </c>
      <c r="F378" s="23" t="s">
        <v>131</v>
      </c>
      <c r="G378" s="23" t="s">
        <v>492</v>
      </c>
      <c r="H378" s="167" t="s">
        <v>547</v>
      </c>
      <c r="I378" s="32" t="s">
        <v>586</v>
      </c>
      <c r="J378" s="135">
        <v>33</v>
      </c>
      <c r="K378" s="28">
        <v>0.72726999999999997</v>
      </c>
      <c r="L378" s="77">
        <v>0.9</v>
      </c>
      <c r="Q378" s="106"/>
    </row>
    <row r="379" spans="1:17" x14ac:dyDescent="0.25">
      <c r="A379" t="s">
        <v>331</v>
      </c>
      <c r="B379" s="25">
        <v>2023</v>
      </c>
      <c r="C379" s="25" t="s">
        <v>0</v>
      </c>
      <c r="D379" s="25" t="s">
        <v>537</v>
      </c>
      <c r="E379" s="25" t="s">
        <v>130</v>
      </c>
      <c r="F379" s="23" t="s">
        <v>131</v>
      </c>
      <c r="G379" s="23" t="s">
        <v>492</v>
      </c>
      <c r="H379" s="167" t="s">
        <v>547</v>
      </c>
      <c r="I379" s="32" t="s">
        <v>586</v>
      </c>
      <c r="J379" s="135">
        <v>43</v>
      </c>
      <c r="K379" s="28">
        <v>0.72092999999999996</v>
      </c>
      <c r="L379" s="77">
        <v>0.9</v>
      </c>
      <c r="Q379" s="106"/>
    </row>
    <row r="380" spans="1:17" x14ac:dyDescent="0.25">
      <c r="A380" t="s">
        <v>331</v>
      </c>
      <c r="B380" s="25">
        <v>2018</v>
      </c>
      <c r="C380" s="25" t="s">
        <v>0</v>
      </c>
      <c r="D380" s="25" t="s">
        <v>54</v>
      </c>
      <c r="E380" s="25" t="s">
        <v>132</v>
      </c>
      <c r="F380" s="23" t="s">
        <v>133</v>
      </c>
      <c r="G380" s="23" t="s">
        <v>492</v>
      </c>
      <c r="H380" s="32" t="s">
        <v>352</v>
      </c>
      <c r="I380" s="32" t="s">
        <v>586</v>
      </c>
      <c r="J380" s="135">
        <v>53</v>
      </c>
      <c r="K380" s="28">
        <v>0.94340000000000002</v>
      </c>
      <c r="L380" s="77">
        <v>0.9</v>
      </c>
      <c r="Q380" s="106"/>
    </row>
    <row r="381" spans="1:17" x14ac:dyDescent="0.25">
      <c r="A381" t="s">
        <v>331</v>
      </c>
      <c r="B381" s="25">
        <v>2018</v>
      </c>
      <c r="C381" s="25" t="s">
        <v>1</v>
      </c>
      <c r="D381" s="25" t="s">
        <v>56</v>
      </c>
      <c r="E381" s="25" t="s">
        <v>132</v>
      </c>
      <c r="F381" s="23" t="s">
        <v>133</v>
      </c>
      <c r="G381" s="23" t="s">
        <v>492</v>
      </c>
      <c r="H381" s="32" t="s">
        <v>352</v>
      </c>
      <c r="I381" s="32" t="s">
        <v>586</v>
      </c>
      <c r="J381" s="135">
        <v>61</v>
      </c>
      <c r="K381" s="28">
        <v>0.83606999999999998</v>
      </c>
      <c r="L381" s="77">
        <v>0.9</v>
      </c>
      <c r="Q381" s="106"/>
    </row>
    <row r="382" spans="1:17" x14ac:dyDescent="0.25">
      <c r="A382" t="s">
        <v>331</v>
      </c>
      <c r="B382" s="25">
        <v>2018</v>
      </c>
      <c r="C382" s="25" t="s">
        <v>2</v>
      </c>
      <c r="D382" s="25" t="s">
        <v>57</v>
      </c>
      <c r="E382" s="25" t="s">
        <v>132</v>
      </c>
      <c r="F382" s="23" t="s">
        <v>133</v>
      </c>
      <c r="G382" s="23" t="s">
        <v>492</v>
      </c>
      <c r="H382" s="32" t="s">
        <v>352</v>
      </c>
      <c r="I382" s="32" t="s">
        <v>586</v>
      </c>
      <c r="J382" s="135">
        <v>46</v>
      </c>
      <c r="K382" s="28">
        <v>0.89129999999999998</v>
      </c>
      <c r="L382" s="77">
        <v>0.9</v>
      </c>
      <c r="Q382" s="106"/>
    </row>
    <row r="383" spans="1:17" x14ac:dyDescent="0.25">
      <c r="A383" t="s">
        <v>331</v>
      </c>
      <c r="B383" s="25">
        <v>2018</v>
      </c>
      <c r="C383" s="25" t="s">
        <v>3</v>
      </c>
      <c r="D383" s="25" t="s">
        <v>58</v>
      </c>
      <c r="E383" s="25" t="s">
        <v>132</v>
      </c>
      <c r="F383" s="23" t="s">
        <v>133</v>
      </c>
      <c r="G383" s="23" t="s">
        <v>492</v>
      </c>
      <c r="H383" s="32" t="s">
        <v>352</v>
      </c>
      <c r="I383" s="32" t="s">
        <v>586</v>
      </c>
      <c r="J383" s="135">
        <v>41</v>
      </c>
      <c r="K383" s="28">
        <v>0.87805</v>
      </c>
      <c r="L383" s="77">
        <v>0.9</v>
      </c>
      <c r="Q383" s="106"/>
    </row>
    <row r="384" spans="1:17" x14ac:dyDescent="0.25">
      <c r="A384" t="s">
        <v>331</v>
      </c>
      <c r="B384" s="25">
        <v>2019</v>
      </c>
      <c r="C384" s="25" t="s">
        <v>0</v>
      </c>
      <c r="D384" s="25" t="s">
        <v>59</v>
      </c>
      <c r="E384" s="25" t="s">
        <v>132</v>
      </c>
      <c r="F384" s="23" t="s">
        <v>133</v>
      </c>
      <c r="G384" s="23" t="s">
        <v>492</v>
      </c>
      <c r="H384" s="32" t="s">
        <v>352</v>
      </c>
      <c r="I384" s="32" t="s">
        <v>586</v>
      </c>
      <c r="J384" s="135">
        <v>73</v>
      </c>
      <c r="K384" s="28">
        <v>0.83562000000000003</v>
      </c>
      <c r="L384" s="77">
        <v>0.9</v>
      </c>
      <c r="Q384" s="106"/>
    </row>
    <row r="385" spans="1:17" x14ac:dyDescent="0.25">
      <c r="A385" t="s">
        <v>331</v>
      </c>
      <c r="B385" s="25">
        <v>2019</v>
      </c>
      <c r="C385" s="25" t="s">
        <v>1</v>
      </c>
      <c r="D385" s="25" t="s">
        <v>60</v>
      </c>
      <c r="E385" s="25" t="s">
        <v>132</v>
      </c>
      <c r="F385" s="23" t="s">
        <v>133</v>
      </c>
      <c r="G385" s="23" t="s">
        <v>492</v>
      </c>
      <c r="H385" s="32" t="s">
        <v>352</v>
      </c>
      <c r="I385" s="32" t="s">
        <v>586</v>
      </c>
      <c r="J385" s="135">
        <v>80</v>
      </c>
      <c r="K385" s="28">
        <v>0.86250000000000004</v>
      </c>
      <c r="L385" s="77">
        <v>0.9</v>
      </c>
      <c r="Q385" s="106"/>
    </row>
    <row r="386" spans="1:17" x14ac:dyDescent="0.25">
      <c r="A386" t="s">
        <v>331</v>
      </c>
      <c r="B386" s="25">
        <v>2019</v>
      </c>
      <c r="C386" s="25" t="s">
        <v>2</v>
      </c>
      <c r="D386" s="25" t="s">
        <v>61</v>
      </c>
      <c r="E386" s="25" t="s">
        <v>132</v>
      </c>
      <c r="F386" s="23" t="s">
        <v>133</v>
      </c>
      <c r="G386" s="23" t="s">
        <v>492</v>
      </c>
      <c r="H386" s="32" t="s">
        <v>352</v>
      </c>
      <c r="I386" s="32" t="s">
        <v>586</v>
      </c>
      <c r="J386" s="135">
        <v>65</v>
      </c>
      <c r="K386" s="28">
        <v>0.87692000000000003</v>
      </c>
      <c r="L386" s="77">
        <v>0.9</v>
      </c>
      <c r="Q386" s="106"/>
    </row>
    <row r="387" spans="1:17" x14ac:dyDescent="0.25">
      <c r="A387" t="s">
        <v>331</v>
      </c>
      <c r="B387" s="25">
        <v>2019</v>
      </c>
      <c r="C387" s="25" t="s">
        <v>3</v>
      </c>
      <c r="D387" s="25" t="s">
        <v>62</v>
      </c>
      <c r="E387" s="25" t="s">
        <v>132</v>
      </c>
      <c r="F387" s="23" t="s">
        <v>133</v>
      </c>
      <c r="G387" s="23" t="s">
        <v>492</v>
      </c>
      <c r="H387" s="32" t="s">
        <v>352</v>
      </c>
      <c r="I387" s="32" t="s">
        <v>586</v>
      </c>
      <c r="J387" s="135">
        <v>86</v>
      </c>
      <c r="K387" s="28">
        <v>0.93023</v>
      </c>
      <c r="L387" s="77">
        <v>0.9</v>
      </c>
      <c r="Q387" s="106"/>
    </row>
    <row r="388" spans="1:17" x14ac:dyDescent="0.25">
      <c r="A388" t="s">
        <v>331</v>
      </c>
      <c r="B388" s="25">
        <v>2020</v>
      </c>
      <c r="C388" s="25" t="s">
        <v>0</v>
      </c>
      <c r="D388" s="25" t="s">
        <v>63</v>
      </c>
      <c r="E388" s="25" t="s">
        <v>132</v>
      </c>
      <c r="F388" s="23" t="s">
        <v>133</v>
      </c>
      <c r="G388" s="23" t="s">
        <v>492</v>
      </c>
      <c r="H388" s="32" t="s">
        <v>352</v>
      </c>
      <c r="I388" s="32" t="s">
        <v>586</v>
      </c>
      <c r="J388" s="135">
        <v>67</v>
      </c>
      <c r="K388" s="28">
        <v>0.85075000000000001</v>
      </c>
      <c r="L388" s="77">
        <v>0.9</v>
      </c>
      <c r="Q388" s="106"/>
    </row>
    <row r="389" spans="1:17" x14ac:dyDescent="0.25">
      <c r="A389" t="s">
        <v>331</v>
      </c>
      <c r="B389" s="25">
        <v>2020</v>
      </c>
      <c r="C389" s="25" t="s">
        <v>1</v>
      </c>
      <c r="D389" s="25" t="s">
        <v>64</v>
      </c>
      <c r="E389" s="25" t="s">
        <v>132</v>
      </c>
      <c r="F389" s="23" t="s">
        <v>133</v>
      </c>
      <c r="G389" s="23" t="s">
        <v>492</v>
      </c>
      <c r="H389" s="32" t="s">
        <v>352</v>
      </c>
      <c r="I389" s="32" t="s">
        <v>586</v>
      </c>
      <c r="J389" s="135">
        <v>44</v>
      </c>
      <c r="K389" s="28">
        <v>0.86363999999999996</v>
      </c>
      <c r="L389" s="77">
        <v>0.9</v>
      </c>
      <c r="Q389" s="106"/>
    </row>
    <row r="390" spans="1:17" x14ac:dyDescent="0.25">
      <c r="A390" t="s">
        <v>331</v>
      </c>
      <c r="B390" s="25">
        <v>2020</v>
      </c>
      <c r="C390" s="25" t="s">
        <v>2</v>
      </c>
      <c r="D390" s="25" t="s">
        <v>65</v>
      </c>
      <c r="E390" s="25" t="s">
        <v>132</v>
      </c>
      <c r="F390" s="23" t="s">
        <v>133</v>
      </c>
      <c r="G390" s="23" t="s">
        <v>492</v>
      </c>
      <c r="H390" s="32" t="s">
        <v>352</v>
      </c>
      <c r="I390" s="32" t="s">
        <v>586</v>
      </c>
      <c r="J390" s="135">
        <v>45</v>
      </c>
      <c r="K390" s="28">
        <v>0.91110999999999998</v>
      </c>
      <c r="L390" s="77">
        <v>0.9</v>
      </c>
      <c r="Q390" s="106"/>
    </row>
    <row r="391" spans="1:17" x14ac:dyDescent="0.25">
      <c r="A391" t="s">
        <v>331</v>
      </c>
      <c r="B391" s="25">
        <v>2020</v>
      </c>
      <c r="C391" s="25" t="s">
        <v>3</v>
      </c>
      <c r="D391" s="25" t="s">
        <v>66</v>
      </c>
      <c r="E391" s="25" t="s">
        <v>132</v>
      </c>
      <c r="F391" s="23" t="s">
        <v>133</v>
      </c>
      <c r="G391" s="23" t="s">
        <v>492</v>
      </c>
      <c r="H391" s="32" t="s">
        <v>352</v>
      </c>
      <c r="I391" s="32" t="s">
        <v>586</v>
      </c>
      <c r="J391" s="135">
        <v>73</v>
      </c>
      <c r="K391" s="28">
        <v>0.91781000000000001</v>
      </c>
      <c r="L391" s="77">
        <v>0.9</v>
      </c>
      <c r="Q391" s="106"/>
    </row>
    <row r="392" spans="1:17" x14ac:dyDescent="0.25">
      <c r="A392" t="s">
        <v>331</v>
      </c>
      <c r="B392" s="25">
        <v>2021</v>
      </c>
      <c r="C392" s="25" t="s">
        <v>0</v>
      </c>
      <c r="D392" s="25" t="s">
        <v>67</v>
      </c>
      <c r="E392" s="25" t="s">
        <v>132</v>
      </c>
      <c r="F392" s="23" t="s">
        <v>133</v>
      </c>
      <c r="G392" s="23" t="s">
        <v>492</v>
      </c>
      <c r="H392" s="32" t="s">
        <v>352</v>
      </c>
      <c r="I392" s="32" t="s">
        <v>586</v>
      </c>
      <c r="J392" s="135">
        <v>73</v>
      </c>
      <c r="K392" s="28">
        <v>0.95889999999999997</v>
      </c>
      <c r="L392" s="77">
        <v>0.9</v>
      </c>
      <c r="Q392" s="106"/>
    </row>
    <row r="393" spans="1:17" x14ac:dyDescent="0.25">
      <c r="A393" t="s">
        <v>331</v>
      </c>
      <c r="B393" s="25">
        <v>2021</v>
      </c>
      <c r="C393" s="25" t="s">
        <v>1</v>
      </c>
      <c r="D393" s="25" t="s">
        <v>68</v>
      </c>
      <c r="E393" s="25" t="s">
        <v>132</v>
      </c>
      <c r="F393" s="23" t="s">
        <v>133</v>
      </c>
      <c r="G393" s="23" t="s">
        <v>492</v>
      </c>
      <c r="H393" s="32" t="s">
        <v>352</v>
      </c>
      <c r="I393" s="32" t="s">
        <v>586</v>
      </c>
      <c r="J393" s="135">
        <v>75</v>
      </c>
      <c r="K393" s="28">
        <v>0.86667000000000005</v>
      </c>
      <c r="L393" s="77">
        <v>0.9</v>
      </c>
      <c r="Q393" s="106"/>
    </row>
    <row r="394" spans="1:17" x14ac:dyDescent="0.25">
      <c r="A394" t="s">
        <v>331</v>
      </c>
      <c r="B394" s="25">
        <v>2021</v>
      </c>
      <c r="C394" s="25" t="s">
        <v>2</v>
      </c>
      <c r="D394" s="25" t="s">
        <v>69</v>
      </c>
      <c r="E394" s="25" t="s">
        <v>132</v>
      </c>
      <c r="F394" s="23" t="s">
        <v>133</v>
      </c>
      <c r="G394" s="23" t="s">
        <v>492</v>
      </c>
      <c r="H394" s="32" t="s">
        <v>352</v>
      </c>
      <c r="I394" s="32" t="s">
        <v>586</v>
      </c>
      <c r="J394" s="135">
        <v>64</v>
      </c>
      <c r="K394" s="28">
        <v>0.95311999999999997</v>
      </c>
      <c r="L394" s="77">
        <v>0.9</v>
      </c>
      <c r="Q394" s="106"/>
    </row>
    <row r="395" spans="1:17" x14ac:dyDescent="0.25">
      <c r="A395" t="s">
        <v>331</v>
      </c>
      <c r="B395" s="25">
        <v>2021</v>
      </c>
      <c r="C395" s="25" t="s">
        <v>3</v>
      </c>
      <c r="D395" s="25" t="s">
        <v>70</v>
      </c>
      <c r="E395" s="25" t="s">
        <v>132</v>
      </c>
      <c r="F395" s="23" t="s">
        <v>133</v>
      </c>
      <c r="G395" s="23" t="s">
        <v>492</v>
      </c>
      <c r="H395" s="32" t="s">
        <v>352</v>
      </c>
      <c r="I395" s="32" t="s">
        <v>586</v>
      </c>
      <c r="J395" s="135">
        <v>39</v>
      </c>
      <c r="K395" s="28">
        <v>0.84614999999999996</v>
      </c>
      <c r="L395" s="77">
        <v>0.9</v>
      </c>
      <c r="Q395" s="106"/>
    </row>
    <row r="396" spans="1:17" x14ac:dyDescent="0.25">
      <c r="A396" t="s">
        <v>331</v>
      </c>
      <c r="B396" s="25">
        <v>2022</v>
      </c>
      <c r="C396" s="25" t="s">
        <v>0</v>
      </c>
      <c r="D396" s="25" t="s">
        <v>71</v>
      </c>
      <c r="E396" s="25" t="s">
        <v>132</v>
      </c>
      <c r="F396" s="23" t="s">
        <v>133</v>
      </c>
      <c r="G396" s="23" t="s">
        <v>492</v>
      </c>
      <c r="H396" s="32" t="s">
        <v>352</v>
      </c>
      <c r="I396" s="32" t="s">
        <v>586</v>
      </c>
      <c r="J396" s="135">
        <v>91</v>
      </c>
      <c r="K396" s="28">
        <v>0.91208999999999996</v>
      </c>
      <c r="L396" s="77">
        <v>0.9</v>
      </c>
      <c r="Q396" s="106"/>
    </row>
    <row r="397" spans="1:17" x14ac:dyDescent="0.25">
      <c r="A397" t="s">
        <v>331</v>
      </c>
      <c r="B397" s="25">
        <v>2022</v>
      </c>
      <c r="C397" s="25" t="s">
        <v>1</v>
      </c>
      <c r="D397" s="25" t="s">
        <v>72</v>
      </c>
      <c r="E397" s="25" t="s">
        <v>132</v>
      </c>
      <c r="F397" s="23" t="s">
        <v>133</v>
      </c>
      <c r="G397" s="23" t="s">
        <v>492</v>
      </c>
      <c r="H397" s="32" t="s">
        <v>352</v>
      </c>
      <c r="I397" s="32" t="s">
        <v>586</v>
      </c>
      <c r="J397" s="135">
        <v>97</v>
      </c>
      <c r="K397" s="28">
        <v>0.81442999999999999</v>
      </c>
      <c r="L397" s="77">
        <v>0.9</v>
      </c>
      <c r="Q397" s="106"/>
    </row>
    <row r="398" spans="1:17" x14ac:dyDescent="0.25">
      <c r="A398" t="s">
        <v>331</v>
      </c>
      <c r="B398" s="25">
        <v>2022</v>
      </c>
      <c r="C398" s="25" t="s">
        <v>2</v>
      </c>
      <c r="D398" s="25" t="s">
        <v>73</v>
      </c>
      <c r="E398" s="25" t="s">
        <v>132</v>
      </c>
      <c r="F398" s="23" t="s">
        <v>133</v>
      </c>
      <c r="G398" s="23" t="s">
        <v>492</v>
      </c>
      <c r="H398" s="32" t="s">
        <v>352</v>
      </c>
      <c r="I398" s="32" t="s">
        <v>586</v>
      </c>
      <c r="J398" s="135">
        <v>85</v>
      </c>
      <c r="K398" s="28">
        <v>0.89412000000000003</v>
      </c>
      <c r="L398" s="77">
        <v>0.9</v>
      </c>
      <c r="Q398" s="106"/>
    </row>
    <row r="399" spans="1:17" x14ac:dyDescent="0.25">
      <c r="A399" t="s">
        <v>331</v>
      </c>
      <c r="B399" s="25">
        <v>2022</v>
      </c>
      <c r="C399" s="25" t="s">
        <v>3</v>
      </c>
      <c r="D399" s="25" t="s">
        <v>493</v>
      </c>
      <c r="E399" s="25" t="s">
        <v>132</v>
      </c>
      <c r="F399" s="23" t="s">
        <v>133</v>
      </c>
      <c r="G399" s="23" t="s">
        <v>492</v>
      </c>
      <c r="H399" s="32" t="s">
        <v>352</v>
      </c>
      <c r="I399" s="32" t="s">
        <v>586</v>
      </c>
      <c r="J399" s="135">
        <v>85</v>
      </c>
      <c r="K399" s="28">
        <v>0.88234999999999997</v>
      </c>
      <c r="L399" s="77">
        <v>0.9</v>
      </c>
      <c r="Q399" s="106"/>
    </row>
    <row r="400" spans="1:17" x14ac:dyDescent="0.25">
      <c r="A400" t="s">
        <v>331</v>
      </c>
      <c r="B400" s="25">
        <v>2023</v>
      </c>
      <c r="C400" s="25" t="s">
        <v>0</v>
      </c>
      <c r="D400" s="25" t="s">
        <v>537</v>
      </c>
      <c r="E400" s="25" t="s">
        <v>132</v>
      </c>
      <c r="F400" s="23" t="s">
        <v>133</v>
      </c>
      <c r="G400" s="23" t="s">
        <v>492</v>
      </c>
      <c r="H400" s="32" t="s">
        <v>352</v>
      </c>
      <c r="I400" s="32" t="s">
        <v>586</v>
      </c>
      <c r="J400" s="135">
        <v>88</v>
      </c>
      <c r="K400" s="28">
        <v>0.73863999999999996</v>
      </c>
      <c r="L400" s="77">
        <v>0.9</v>
      </c>
      <c r="Q400" s="106"/>
    </row>
    <row r="401" spans="1:17" x14ac:dyDescent="0.25">
      <c r="A401" t="s">
        <v>331</v>
      </c>
      <c r="B401" s="25">
        <v>2018</v>
      </c>
      <c r="C401" s="25" t="s">
        <v>0</v>
      </c>
      <c r="D401" s="25" t="s">
        <v>54</v>
      </c>
      <c r="E401" s="25" t="s">
        <v>134</v>
      </c>
      <c r="F401" s="23" t="s">
        <v>135</v>
      </c>
      <c r="G401" s="23" t="s">
        <v>492</v>
      </c>
      <c r="H401" s="32" t="s">
        <v>367</v>
      </c>
      <c r="I401" s="32" t="s">
        <v>586</v>
      </c>
      <c r="J401" s="135">
        <v>109</v>
      </c>
      <c r="K401" s="28">
        <v>0.86238999999999999</v>
      </c>
      <c r="L401" s="77">
        <v>0.9</v>
      </c>
      <c r="Q401" s="106"/>
    </row>
    <row r="402" spans="1:17" x14ac:dyDescent="0.25">
      <c r="A402" t="s">
        <v>331</v>
      </c>
      <c r="B402" s="25">
        <v>2018</v>
      </c>
      <c r="C402" s="25" t="s">
        <v>1</v>
      </c>
      <c r="D402" s="25" t="s">
        <v>56</v>
      </c>
      <c r="E402" s="25" t="s">
        <v>134</v>
      </c>
      <c r="F402" s="23" t="s">
        <v>135</v>
      </c>
      <c r="G402" s="23" t="s">
        <v>492</v>
      </c>
      <c r="H402" s="32" t="s">
        <v>367</v>
      </c>
      <c r="I402" s="32" t="s">
        <v>586</v>
      </c>
      <c r="J402" s="135">
        <v>89</v>
      </c>
      <c r="K402" s="28">
        <v>0.92135</v>
      </c>
      <c r="L402" s="77">
        <v>0.9</v>
      </c>
      <c r="Q402" s="106"/>
    </row>
    <row r="403" spans="1:17" x14ac:dyDescent="0.25">
      <c r="A403" t="s">
        <v>331</v>
      </c>
      <c r="B403" s="25">
        <v>2018</v>
      </c>
      <c r="C403" s="25" t="s">
        <v>2</v>
      </c>
      <c r="D403" s="25" t="s">
        <v>57</v>
      </c>
      <c r="E403" s="25" t="s">
        <v>134</v>
      </c>
      <c r="F403" s="23" t="s">
        <v>135</v>
      </c>
      <c r="G403" s="23" t="s">
        <v>492</v>
      </c>
      <c r="H403" s="32" t="s">
        <v>367</v>
      </c>
      <c r="I403" s="32" t="s">
        <v>586</v>
      </c>
      <c r="J403" s="135">
        <v>88</v>
      </c>
      <c r="K403" s="28">
        <v>0.92044999999999999</v>
      </c>
      <c r="L403" s="77">
        <v>0.9</v>
      </c>
      <c r="Q403" s="106"/>
    </row>
    <row r="404" spans="1:17" x14ac:dyDescent="0.25">
      <c r="A404" t="s">
        <v>331</v>
      </c>
      <c r="B404" s="25">
        <v>2018</v>
      </c>
      <c r="C404" s="25" t="s">
        <v>3</v>
      </c>
      <c r="D404" s="25" t="s">
        <v>58</v>
      </c>
      <c r="E404" s="25" t="s">
        <v>134</v>
      </c>
      <c r="F404" s="23" t="s">
        <v>135</v>
      </c>
      <c r="G404" s="23" t="s">
        <v>492</v>
      </c>
      <c r="H404" s="32" t="s">
        <v>367</v>
      </c>
      <c r="I404" s="32" t="s">
        <v>586</v>
      </c>
      <c r="J404" s="135">
        <v>114</v>
      </c>
      <c r="K404" s="28">
        <v>0.90351000000000004</v>
      </c>
      <c r="L404" s="77">
        <v>0.9</v>
      </c>
      <c r="Q404" s="106"/>
    </row>
    <row r="405" spans="1:17" x14ac:dyDescent="0.25">
      <c r="A405" t="s">
        <v>331</v>
      </c>
      <c r="B405" s="25">
        <v>2019</v>
      </c>
      <c r="C405" s="25" t="s">
        <v>0</v>
      </c>
      <c r="D405" s="25" t="s">
        <v>59</v>
      </c>
      <c r="E405" s="25" t="s">
        <v>134</v>
      </c>
      <c r="F405" s="23" t="s">
        <v>135</v>
      </c>
      <c r="G405" s="23" t="s">
        <v>492</v>
      </c>
      <c r="H405" s="32" t="s">
        <v>367</v>
      </c>
      <c r="I405" s="32" t="s">
        <v>586</v>
      </c>
      <c r="J405" s="135">
        <v>102</v>
      </c>
      <c r="K405" s="28">
        <v>0.89215999999999995</v>
      </c>
      <c r="L405" s="77">
        <v>0.9</v>
      </c>
      <c r="Q405" s="106"/>
    </row>
    <row r="406" spans="1:17" x14ac:dyDescent="0.25">
      <c r="A406" t="s">
        <v>331</v>
      </c>
      <c r="B406" s="25">
        <v>2019</v>
      </c>
      <c r="C406" s="25" t="s">
        <v>1</v>
      </c>
      <c r="D406" s="25" t="s">
        <v>60</v>
      </c>
      <c r="E406" s="25" t="s">
        <v>134</v>
      </c>
      <c r="F406" s="23" t="s">
        <v>135</v>
      </c>
      <c r="G406" s="23" t="s">
        <v>492</v>
      </c>
      <c r="H406" s="32" t="s">
        <v>367</v>
      </c>
      <c r="I406" s="32" t="s">
        <v>586</v>
      </c>
      <c r="J406" s="135">
        <v>100</v>
      </c>
      <c r="K406" s="28">
        <v>0.87</v>
      </c>
      <c r="L406" s="77">
        <v>0.9</v>
      </c>
      <c r="Q406" s="106"/>
    </row>
    <row r="407" spans="1:17" x14ac:dyDescent="0.25">
      <c r="A407" t="s">
        <v>331</v>
      </c>
      <c r="B407" s="25">
        <v>2019</v>
      </c>
      <c r="C407" s="25" t="s">
        <v>2</v>
      </c>
      <c r="D407" s="25" t="s">
        <v>61</v>
      </c>
      <c r="E407" s="25" t="s">
        <v>134</v>
      </c>
      <c r="F407" s="23" t="s">
        <v>135</v>
      </c>
      <c r="G407" s="23" t="s">
        <v>492</v>
      </c>
      <c r="H407" s="32" t="s">
        <v>367</v>
      </c>
      <c r="I407" s="32" t="s">
        <v>586</v>
      </c>
      <c r="J407" s="135">
        <v>104</v>
      </c>
      <c r="K407" s="28">
        <v>0.79808000000000001</v>
      </c>
      <c r="L407" s="77">
        <v>0.9</v>
      </c>
      <c r="Q407" s="106"/>
    </row>
    <row r="408" spans="1:17" x14ac:dyDescent="0.25">
      <c r="A408" t="s">
        <v>331</v>
      </c>
      <c r="B408" s="25">
        <v>2019</v>
      </c>
      <c r="C408" s="25" t="s">
        <v>3</v>
      </c>
      <c r="D408" s="25" t="s">
        <v>62</v>
      </c>
      <c r="E408" s="25" t="s">
        <v>134</v>
      </c>
      <c r="F408" s="23" t="s">
        <v>135</v>
      </c>
      <c r="G408" s="23" t="s">
        <v>492</v>
      </c>
      <c r="H408" s="32" t="s">
        <v>367</v>
      </c>
      <c r="I408" s="32" t="s">
        <v>586</v>
      </c>
      <c r="J408" s="135">
        <v>85</v>
      </c>
      <c r="K408" s="28">
        <v>0.25881999999999999</v>
      </c>
      <c r="L408" s="77">
        <v>0.9</v>
      </c>
      <c r="Q408" s="106"/>
    </row>
    <row r="409" spans="1:17" x14ac:dyDescent="0.25">
      <c r="A409" t="s">
        <v>331</v>
      </c>
      <c r="B409" s="25">
        <v>2020</v>
      </c>
      <c r="C409" s="25" t="s">
        <v>0</v>
      </c>
      <c r="D409" s="25" t="s">
        <v>63</v>
      </c>
      <c r="E409" s="25" t="s">
        <v>134</v>
      </c>
      <c r="F409" s="23" t="s">
        <v>135</v>
      </c>
      <c r="G409" s="23" t="s">
        <v>492</v>
      </c>
      <c r="H409" s="32" t="s">
        <v>367</v>
      </c>
      <c r="I409" s="32" t="s">
        <v>586</v>
      </c>
      <c r="J409" s="135">
        <v>98</v>
      </c>
      <c r="K409" s="28">
        <v>0.67347000000000001</v>
      </c>
      <c r="L409" s="77">
        <v>0.9</v>
      </c>
      <c r="Q409" s="106"/>
    </row>
    <row r="410" spans="1:17" x14ac:dyDescent="0.25">
      <c r="A410" t="s">
        <v>331</v>
      </c>
      <c r="B410" s="25">
        <v>2020</v>
      </c>
      <c r="C410" s="25" t="s">
        <v>1</v>
      </c>
      <c r="D410" s="25" t="s">
        <v>64</v>
      </c>
      <c r="E410" s="25" t="s">
        <v>134</v>
      </c>
      <c r="F410" s="23" t="s">
        <v>135</v>
      </c>
      <c r="G410" s="23" t="s">
        <v>492</v>
      </c>
      <c r="H410" s="32" t="s">
        <v>367</v>
      </c>
      <c r="I410" s="32" t="s">
        <v>586</v>
      </c>
      <c r="J410" s="135">
        <v>44</v>
      </c>
      <c r="K410" s="28">
        <v>0.29544999999999999</v>
      </c>
      <c r="L410" s="77">
        <v>0.9</v>
      </c>
      <c r="Q410" s="106"/>
    </row>
    <row r="411" spans="1:17" x14ac:dyDescent="0.25">
      <c r="A411" t="s">
        <v>331</v>
      </c>
      <c r="B411" s="25">
        <v>2020</v>
      </c>
      <c r="C411" s="25" t="s">
        <v>2</v>
      </c>
      <c r="D411" s="25" t="s">
        <v>65</v>
      </c>
      <c r="E411" s="25" t="s">
        <v>134</v>
      </c>
      <c r="F411" s="23" t="s">
        <v>135</v>
      </c>
      <c r="G411" s="23" t="s">
        <v>492</v>
      </c>
      <c r="H411" s="32" t="s">
        <v>367</v>
      </c>
      <c r="I411" s="32" t="s">
        <v>586</v>
      </c>
      <c r="J411" s="135">
        <v>67</v>
      </c>
      <c r="K411" s="28">
        <v>0.76119000000000003</v>
      </c>
      <c r="L411" s="77">
        <v>0.9</v>
      </c>
      <c r="Q411" s="106"/>
    </row>
    <row r="412" spans="1:17" x14ac:dyDescent="0.25">
      <c r="A412" t="s">
        <v>331</v>
      </c>
      <c r="B412" s="25">
        <v>2020</v>
      </c>
      <c r="C412" s="25" t="s">
        <v>3</v>
      </c>
      <c r="D412" s="25" t="s">
        <v>66</v>
      </c>
      <c r="E412" s="25" t="s">
        <v>134</v>
      </c>
      <c r="F412" s="23" t="s">
        <v>135</v>
      </c>
      <c r="G412" s="23" t="s">
        <v>492</v>
      </c>
      <c r="H412" s="32" t="s">
        <v>367</v>
      </c>
      <c r="I412" s="32" t="s">
        <v>586</v>
      </c>
      <c r="J412" s="135">
        <v>79</v>
      </c>
      <c r="K412" s="28">
        <v>0.93671000000000004</v>
      </c>
      <c r="L412" s="77">
        <v>0.9</v>
      </c>
      <c r="Q412" s="106"/>
    </row>
    <row r="413" spans="1:17" x14ac:dyDescent="0.25">
      <c r="A413" t="s">
        <v>331</v>
      </c>
      <c r="B413" s="25">
        <v>2021</v>
      </c>
      <c r="C413" s="25" t="s">
        <v>0</v>
      </c>
      <c r="D413" s="25" t="s">
        <v>67</v>
      </c>
      <c r="E413" s="25" t="s">
        <v>134</v>
      </c>
      <c r="F413" s="23" t="s">
        <v>135</v>
      </c>
      <c r="G413" s="23" t="s">
        <v>492</v>
      </c>
      <c r="H413" s="32" t="s">
        <v>367</v>
      </c>
      <c r="I413" s="32" t="s">
        <v>586</v>
      </c>
      <c r="J413" s="135">
        <v>76</v>
      </c>
      <c r="K413" s="28">
        <v>0.90788999999999997</v>
      </c>
      <c r="L413" s="77">
        <v>0.9</v>
      </c>
      <c r="Q413" s="106"/>
    </row>
    <row r="414" spans="1:17" x14ac:dyDescent="0.25">
      <c r="A414" t="s">
        <v>331</v>
      </c>
      <c r="B414" s="25">
        <v>2021</v>
      </c>
      <c r="C414" s="25" t="s">
        <v>1</v>
      </c>
      <c r="D414" s="25" t="s">
        <v>68</v>
      </c>
      <c r="E414" s="25" t="s">
        <v>134</v>
      </c>
      <c r="F414" s="23" t="s">
        <v>135</v>
      </c>
      <c r="G414" s="23" t="s">
        <v>492</v>
      </c>
      <c r="H414" s="32" t="s">
        <v>367</v>
      </c>
      <c r="I414" s="32" t="s">
        <v>586</v>
      </c>
      <c r="J414" s="135">
        <v>90</v>
      </c>
      <c r="K414" s="28">
        <v>0.94443999999999995</v>
      </c>
      <c r="L414" s="77">
        <v>0.9</v>
      </c>
      <c r="Q414" s="106"/>
    </row>
    <row r="415" spans="1:17" x14ac:dyDescent="0.25">
      <c r="A415" t="s">
        <v>331</v>
      </c>
      <c r="B415" s="25">
        <v>2021</v>
      </c>
      <c r="C415" s="25" t="s">
        <v>2</v>
      </c>
      <c r="D415" s="25" t="s">
        <v>69</v>
      </c>
      <c r="E415" s="25" t="s">
        <v>134</v>
      </c>
      <c r="F415" s="23" t="s">
        <v>135</v>
      </c>
      <c r="G415" s="23" t="s">
        <v>492</v>
      </c>
      <c r="H415" s="32" t="s">
        <v>367</v>
      </c>
      <c r="I415" s="32" t="s">
        <v>586</v>
      </c>
      <c r="J415" s="135">
        <v>87</v>
      </c>
      <c r="K415" s="28">
        <v>0.94252999999999998</v>
      </c>
      <c r="L415" s="77">
        <v>0.9</v>
      </c>
      <c r="Q415" s="106"/>
    </row>
    <row r="416" spans="1:17" x14ac:dyDescent="0.25">
      <c r="A416" t="s">
        <v>331</v>
      </c>
      <c r="B416" s="25">
        <v>2021</v>
      </c>
      <c r="C416" s="25" t="s">
        <v>3</v>
      </c>
      <c r="D416" s="25" t="s">
        <v>70</v>
      </c>
      <c r="E416" s="25" t="s">
        <v>134</v>
      </c>
      <c r="F416" s="23" t="s">
        <v>135</v>
      </c>
      <c r="G416" s="23" t="s">
        <v>492</v>
      </c>
      <c r="H416" s="32" t="s">
        <v>367</v>
      </c>
      <c r="I416" s="32" t="s">
        <v>586</v>
      </c>
      <c r="J416" s="135">
        <v>87</v>
      </c>
      <c r="K416" s="28">
        <v>0.90805000000000002</v>
      </c>
      <c r="L416" s="77">
        <v>0.9</v>
      </c>
      <c r="Q416" s="106"/>
    </row>
    <row r="417" spans="1:17" x14ac:dyDescent="0.25">
      <c r="A417" t="s">
        <v>331</v>
      </c>
      <c r="B417" s="25">
        <v>2022</v>
      </c>
      <c r="C417" s="25" t="s">
        <v>0</v>
      </c>
      <c r="D417" s="25" t="s">
        <v>71</v>
      </c>
      <c r="E417" s="25" t="s">
        <v>134</v>
      </c>
      <c r="F417" s="23" t="s">
        <v>135</v>
      </c>
      <c r="G417" s="23" t="s">
        <v>492</v>
      </c>
      <c r="H417" s="32" t="s">
        <v>367</v>
      </c>
      <c r="I417" s="32" t="s">
        <v>586</v>
      </c>
      <c r="J417" s="135">
        <v>82</v>
      </c>
      <c r="K417" s="28">
        <v>0.97560999999999998</v>
      </c>
      <c r="L417" s="77">
        <v>0.9</v>
      </c>
      <c r="Q417" s="106"/>
    </row>
    <row r="418" spans="1:17" x14ac:dyDescent="0.25">
      <c r="A418" t="s">
        <v>331</v>
      </c>
      <c r="B418" s="25">
        <v>2022</v>
      </c>
      <c r="C418" s="25" t="s">
        <v>1</v>
      </c>
      <c r="D418" s="25" t="s">
        <v>72</v>
      </c>
      <c r="E418" s="25" t="s">
        <v>134</v>
      </c>
      <c r="F418" s="23" t="s">
        <v>135</v>
      </c>
      <c r="G418" s="23" t="s">
        <v>492</v>
      </c>
      <c r="H418" s="32" t="s">
        <v>367</v>
      </c>
      <c r="I418" s="32" t="s">
        <v>586</v>
      </c>
      <c r="J418" s="135">
        <v>106</v>
      </c>
      <c r="K418" s="28">
        <v>0.77358000000000005</v>
      </c>
      <c r="L418" s="77">
        <v>0.9</v>
      </c>
      <c r="Q418" s="106"/>
    </row>
    <row r="419" spans="1:17" x14ac:dyDescent="0.25">
      <c r="A419" t="s">
        <v>331</v>
      </c>
      <c r="B419" s="25">
        <v>2022</v>
      </c>
      <c r="C419" s="25" t="s">
        <v>2</v>
      </c>
      <c r="D419" s="25" t="s">
        <v>73</v>
      </c>
      <c r="E419" s="25" t="s">
        <v>134</v>
      </c>
      <c r="F419" s="23" t="s">
        <v>135</v>
      </c>
      <c r="G419" s="23" t="s">
        <v>492</v>
      </c>
      <c r="H419" s="32" t="s">
        <v>367</v>
      </c>
      <c r="I419" s="32" t="s">
        <v>586</v>
      </c>
      <c r="J419" s="135">
        <v>92</v>
      </c>
      <c r="K419" s="28">
        <v>0.86956999999999995</v>
      </c>
      <c r="L419" s="77">
        <v>0.9</v>
      </c>
      <c r="Q419" s="106"/>
    </row>
    <row r="420" spans="1:17" x14ac:dyDescent="0.25">
      <c r="A420" t="s">
        <v>331</v>
      </c>
      <c r="B420" s="25">
        <v>2022</v>
      </c>
      <c r="C420" s="25" t="s">
        <v>3</v>
      </c>
      <c r="D420" s="25" t="s">
        <v>493</v>
      </c>
      <c r="E420" s="25" t="s">
        <v>134</v>
      </c>
      <c r="F420" s="23" t="s">
        <v>135</v>
      </c>
      <c r="G420" s="23" t="s">
        <v>492</v>
      </c>
      <c r="H420" s="32" t="s">
        <v>367</v>
      </c>
      <c r="I420" s="32" t="s">
        <v>586</v>
      </c>
      <c r="J420" s="135">
        <v>94</v>
      </c>
      <c r="K420" s="28">
        <v>0.79786999999999997</v>
      </c>
      <c r="L420" s="77">
        <v>0.9</v>
      </c>
      <c r="Q420" s="106"/>
    </row>
    <row r="421" spans="1:17" x14ac:dyDescent="0.25">
      <c r="A421" t="s">
        <v>331</v>
      </c>
      <c r="B421" s="25">
        <v>2023</v>
      </c>
      <c r="C421" s="25" t="s">
        <v>0</v>
      </c>
      <c r="D421" s="25" t="s">
        <v>537</v>
      </c>
      <c r="E421" s="25" t="s">
        <v>134</v>
      </c>
      <c r="F421" s="23" t="s">
        <v>135</v>
      </c>
      <c r="G421" s="23" t="s">
        <v>492</v>
      </c>
      <c r="H421" s="32" t="s">
        <v>367</v>
      </c>
      <c r="I421" s="32" t="s">
        <v>586</v>
      </c>
      <c r="J421" s="135">
        <v>85</v>
      </c>
      <c r="K421" s="28">
        <v>0.76471</v>
      </c>
      <c r="L421" s="77">
        <v>0.9</v>
      </c>
      <c r="Q421" s="106"/>
    </row>
    <row r="422" spans="1:17" x14ac:dyDescent="0.25">
      <c r="A422" t="s">
        <v>331</v>
      </c>
      <c r="B422" s="25">
        <v>2018</v>
      </c>
      <c r="C422" s="25" t="s">
        <v>0</v>
      </c>
      <c r="D422" s="25" t="s">
        <v>54</v>
      </c>
      <c r="E422" s="25" t="s">
        <v>136</v>
      </c>
      <c r="F422" s="23" t="s">
        <v>137</v>
      </c>
      <c r="G422" s="23" t="s">
        <v>492</v>
      </c>
      <c r="H422" s="32" t="s">
        <v>360</v>
      </c>
      <c r="I422" s="32" t="s">
        <v>586</v>
      </c>
      <c r="J422" s="135">
        <v>36</v>
      </c>
      <c r="K422" s="28">
        <v>0.88888999999999996</v>
      </c>
      <c r="L422" s="77">
        <v>0.9</v>
      </c>
      <c r="Q422" s="106"/>
    </row>
    <row r="423" spans="1:17" x14ac:dyDescent="0.25">
      <c r="A423" t="s">
        <v>331</v>
      </c>
      <c r="B423" s="25">
        <v>2018</v>
      </c>
      <c r="C423" s="25" t="s">
        <v>1</v>
      </c>
      <c r="D423" s="25" t="s">
        <v>56</v>
      </c>
      <c r="E423" s="25" t="s">
        <v>136</v>
      </c>
      <c r="F423" s="23" t="s">
        <v>137</v>
      </c>
      <c r="G423" s="23" t="s">
        <v>492</v>
      </c>
      <c r="H423" s="32" t="s">
        <v>360</v>
      </c>
      <c r="I423" s="32" t="s">
        <v>586</v>
      </c>
      <c r="J423" s="135">
        <v>43</v>
      </c>
      <c r="K423" s="28">
        <v>0.90698000000000001</v>
      </c>
      <c r="L423" s="77">
        <v>0.9</v>
      </c>
      <c r="Q423" s="106"/>
    </row>
    <row r="424" spans="1:17" x14ac:dyDescent="0.25">
      <c r="A424" t="s">
        <v>331</v>
      </c>
      <c r="B424" s="25">
        <v>2018</v>
      </c>
      <c r="C424" s="25" t="s">
        <v>2</v>
      </c>
      <c r="D424" s="25" t="s">
        <v>57</v>
      </c>
      <c r="E424" s="25" t="s">
        <v>136</v>
      </c>
      <c r="F424" s="23" t="s">
        <v>137</v>
      </c>
      <c r="G424" s="23" t="s">
        <v>492</v>
      </c>
      <c r="H424" s="32" t="s">
        <v>360</v>
      </c>
      <c r="I424" s="32" t="s">
        <v>586</v>
      </c>
      <c r="J424" s="135">
        <v>46</v>
      </c>
      <c r="K424" s="28">
        <v>0.80435000000000001</v>
      </c>
      <c r="L424" s="77">
        <v>0.9</v>
      </c>
      <c r="Q424" s="106"/>
    </row>
    <row r="425" spans="1:17" x14ac:dyDescent="0.25">
      <c r="A425" t="s">
        <v>331</v>
      </c>
      <c r="B425" s="25">
        <v>2018</v>
      </c>
      <c r="C425" s="25" t="s">
        <v>3</v>
      </c>
      <c r="D425" s="25" t="s">
        <v>58</v>
      </c>
      <c r="E425" s="25" t="s">
        <v>136</v>
      </c>
      <c r="F425" s="23" t="s">
        <v>137</v>
      </c>
      <c r="G425" s="23" t="s">
        <v>492</v>
      </c>
      <c r="H425" s="32" t="s">
        <v>360</v>
      </c>
      <c r="I425" s="32" t="s">
        <v>586</v>
      </c>
      <c r="J425" s="135">
        <v>28</v>
      </c>
      <c r="K425" s="28">
        <v>0.82142999999999999</v>
      </c>
      <c r="L425" s="77">
        <v>0.9</v>
      </c>
      <c r="Q425" s="106"/>
    </row>
    <row r="426" spans="1:17" x14ac:dyDescent="0.25">
      <c r="A426" t="s">
        <v>331</v>
      </c>
      <c r="B426" s="25">
        <v>2019</v>
      </c>
      <c r="C426" s="25" t="s">
        <v>0</v>
      </c>
      <c r="D426" s="25" t="s">
        <v>59</v>
      </c>
      <c r="E426" s="25" t="s">
        <v>136</v>
      </c>
      <c r="F426" s="23" t="s">
        <v>137</v>
      </c>
      <c r="G426" s="23" t="s">
        <v>492</v>
      </c>
      <c r="H426" s="32" t="s">
        <v>360</v>
      </c>
      <c r="I426" s="32" t="s">
        <v>586</v>
      </c>
      <c r="J426" s="135">
        <v>35</v>
      </c>
      <c r="K426" s="28">
        <v>0.94286000000000003</v>
      </c>
      <c r="L426" s="77">
        <v>0.9</v>
      </c>
      <c r="Q426" s="106"/>
    </row>
    <row r="427" spans="1:17" x14ac:dyDescent="0.25">
      <c r="A427" t="s">
        <v>331</v>
      </c>
      <c r="B427" s="25">
        <v>2019</v>
      </c>
      <c r="C427" s="25" t="s">
        <v>1</v>
      </c>
      <c r="D427" s="25" t="s">
        <v>60</v>
      </c>
      <c r="E427" s="25" t="s">
        <v>136</v>
      </c>
      <c r="F427" s="23" t="s">
        <v>137</v>
      </c>
      <c r="G427" s="23" t="s">
        <v>492</v>
      </c>
      <c r="H427" s="32" t="s">
        <v>360</v>
      </c>
      <c r="I427" s="32" t="s">
        <v>586</v>
      </c>
      <c r="J427" s="135">
        <v>31</v>
      </c>
      <c r="K427" s="28">
        <v>0.87097000000000002</v>
      </c>
      <c r="L427" s="77">
        <v>0.9</v>
      </c>
      <c r="Q427" s="106"/>
    </row>
    <row r="428" spans="1:17" x14ac:dyDescent="0.25">
      <c r="A428" t="s">
        <v>331</v>
      </c>
      <c r="B428" s="25">
        <v>2019</v>
      </c>
      <c r="C428" s="25" t="s">
        <v>2</v>
      </c>
      <c r="D428" s="25" t="s">
        <v>61</v>
      </c>
      <c r="E428" s="25" t="s">
        <v>136</v>
      </c>
      <c r="F428" s="23" t="s">
        <v>137</v>
      </c>
      <c r="G428" s="23" t="s">
        <v>492</v>
      </c>
      <c r="H428" s="32" t="s">
        <v>360</v>
      </c>
      <c r="I428" s="32" t="s">
        <v>586</v>
      </c>
      <c r="J428" s="135">
        <v>44</v>
      </c>
      <c r="K428" s="28">
        <v>0.84091000000000005</v>
      </c>
      <c r="L428" s="77">
        <v>0.9</v>
      </c>
      <c r="Q428" s="106"/>
    </row>
    <row r="429" spans="1:17" x14ac:dyDescent="0.25">
      <c r="A429" t="s">
        <v>331</v>
      </c>
      <c r="B429" s="25">
        <v>2019</v>
      </c>
      <c r="C429" s="25" t="s">
        <v>3</v>
      </c>
      <c r="D429" s="25" t="s">
        <v>62</v>
      </c>
      <c r="E429" s="25" t="s">
        <v>136</v>
      </c>
      <c r="F429" s="23" t="s">
        <v>137</v>
      </c>
      <c r="G429" s="23" t="s">
        <v>492</v>
      </c>
      <c r="H429" s="32" t="s">
        <v>360</v>
      </c>
      <c r="I429" s="32" t="s">
        <v>586</v>
      </c>
      <c r="J429" s="135">
        <v>36</v>
      </c>
      <c r="K429" s="28">
        <v>0.75</v>
      </c>
      <c r="L429" s="77">
        <v>0.9</v>
      </c>
      <c r="Q429" s="106"/>
    </row>
    <row r="430" spans="1:17" x14ac:dyDescent="0.25">
      <c r="A430" t="s">
        <v>331</v>
      </c>
      <c r="B430" s="25">
        <v>2020</v>
      </c>
      <c r="C430" s="25" t="s">
        <v>0</v>
      </c>
      <c r="D430" s="25" t="s">
        <v>63</v>
      </c>
      <c r="E430" s="25" t="s">
        <v>136</v>
      </c>
      <c r="F430" s="23" t="s">
        <v>137</v>
      </c>
      <c r="G430" s="23" t="s">
        <v>492</v>
      </c>
      <c r="H430" s="32" t="s">
        <v>360</v>
      </c>
      <c r="I430" s="32" t="s">
        <v>586</v>
      </c>
      <c r="J430" s="135">
        <v>37</v>
      </c>
      <c r="K430" s="28">
        <v>0.91891999999999996</v>
      </c>
      <c r="L430" s="77">
        <v>0.9</v>
      </c>
      <c r="Q430" s="106"/>
    </row>
    <row r="431" spans="1:17" x14ac:dyDescent="0.25">
      <c r="A431" t="s">
        <v>331</v>
      </c>
      <c r="B431" s="25">
        <v>2020</v>
      </c>
      <c r="C431" s="25" t="s">
        <v>1</v>
      </c>
      <c r="D431" s="25" t="s">
        <v>64</v>
      </c>
      <c r="E431" s="25" t="s">
        <v>136</v>
      </c>
      <c r="F431" s="23" t="s">
        <v>137</v>
      </c>
      <c r="G431" s="23" t="s">
        <v>492</v>
      </c>
      <c r="H431" s="32" t="s">
        <v>360</v>
      </c>
      <c r="I431" s="32" t="s">
        <v>586</v>
      </c>
      <c r="J431" s="135">
        <v>29</v>
      </c>
      <c r="K431" s="28">
        <v>0.96552000000000004</v>
      </c>
      <c r="L431" s="77">
        <v>0.9</v>
      </c>
      <c r="Q431" s="106"/>
    </row>
    <row r="432" spans="1:17" x14ac:dyDescent="0.25">
      <c r="A432" t="s">
        <v>331</v>
      </c>
      <c r="B432" s="25">
        <v>2020</v>
      </c>
      <c r="C432" s="25" t="s">
        <v>2</v>
      </c>
      <c r="D432" s="25" t="s">
        <v>65</v>
      </c>
      <c r="E432" s="25" t="s">
        <v>136</v>
      </c>
      <c r="F432" s="23" t="s">
        <v>137</v>
      </c>
      <c r="G432" s="23" t="s">
        <v>492</v>
      </c>
      <c r="H432" s="32" t="s">
        <v>360</v>
      </c>
      <c r="I432" s="32" t="s">
        <v>586</v>
      </c>
      <c r="J432" s="135">
        <v>34</v>
      </c>
      <c r="K432" s="28">
        <v>0.94118000000000002</v>
      </c>
      <c r="L432" s="77">
        <v>0.9</v>
      </c>
      <c r="Q432" s="106"/>
    </row>
    <row r="433" spans="1:17" x14ac:dyDescent="0.25">
      <c r="A433" t="s">
        <v>331</v>
      </c>
      <c r="B433" s="25">
        <v>2020</v>
      </c>
      <c r="C433" s="25" t="s">
        <v>3</v>
      </c>
      <c r="D433" s="25" t="s">
        <v>66</v>
      </c>
      <c r="E433" s="25" t="s">
        <v>136</v>
      </c>
      <c r="F433" s="23" t="s">
        <v>137</v>
      </c>
      <c r="G433" s="23" t="s">
        <v>492</v>
      </c>
      <c r="H433" s="32" t="s">
        <v>360</v>
      </c>
      <c r="I433" s="32" t="s">
        <v>586</v>
      </c>
      <c r="J433" s="135">
        <v>35</v>
      </c>
      <c r="K433" s="28">
        <v>0.94286000000000003</v>
      </c>
      <c r="L433" s="77">
        <v>0.9</v>
      </c>
      <c r="Q433" s="106"/>
    </row>
    <row r="434" spans="1:17" x14ac:dyDescent="0.25">
      <c r="A434" t="s">
        <v>331</v>
      </c>
      <c r="B434" s="25">
        <v>2021</v>
      </c>
      <c r="C434" s="25" t="s">
        <v>0</v>
      </c>
      <c r="D434" s="25" t="s">
        <v>67</v>
      </c>
      <c r="E434" s="25" t="s">
        <v>136</v>
      </c>
      <c r="F434" s="23" t="s">
        <v>137</v>
      </c>
      <c r="G434" s="23" t="s">
        <v>492</v>
      </c>
      <c r="H434" s="32" t="s">
        <v>360</v>
      </c>
      <c r="I434" s="32" t="s">
        <v>586</v>
      </c>
      <c r="J434" s="135">
        <v>37</v>
      </c>
      <c r="K434" s="28">
        <v>0.97297</v>
      </c>
      <c r="L434" s="77">
        <v>0.9</v>
      </c>
      <c r="Q434" s="106"/>
    </row>
    <row r="435" spans="1:17" x14ac:dyDescent="0.25">
      <c r="A435" t="s">
        <v>331</v>
      </c>
      <c r="B435" s="25">
        <v>2021</v>
      </c>
      <c r="C435" s="25" t="s">
        <v>1</v>
      </c>
      <c r="D435" s="25" t="s">
        <v>68</v>
      </c>
      <c r="E435" s="25" t="s">
        <v>136</v>
      </c>
      <c r="F435" s="23" t="s">
        <v>137</v>
      </c>
      <c r="G435" s="23" t="s">
        <v>492</v>
      </c>
      <c r="H435" s="32" t="s">
        <v>360</v>
      </c>
      <c r="I435" s="32" t="s">
        <v>586</v>
      </c>
      <c r="J435" s="135">
        <v>30</v>
      </c>
      <c r="K435" s="28">
        <v>1</v>
      </c>
      <c r="L435" s="77">
        <v>0.9</v>
      </c>
      <c r="Q435" s="106"/>
    </row>
    <row r="436" spans="1:17" x14ac:dyDescent="0.25">
      <c r="A436" t="s">
        <v>331</v>
      </c>
      <c r="B436" s="25">
        <v>2021</v>
      </c>
      <c r="C436" s="25" t="s">
        <v>2</v>
      </c>
      <c r="D436" s="25" t="s">
        <v>69</v>
      </c>
      <c r="E436" s="25" t="s">
        <v>136</v>
      </c>
      <c r="F436" s="23" t="s">
        <v>137</v>
      </c>
      <c r="G436" s="23" t="s">
        <v>492</v>
      </c>
      <c r="H436" s="32" t="s">
        <v>360</v>
      </c>
      <c r="I436" s="32" t="s">
        <v>586</v>
      </c>
      <c r="J436" s="135">
        <v>41</v>
      </c>
      <c r="K436" s="28">
        <v>0.95121999999999995</v>
      </c>
      <c r="L436" s="77">
        <v>0.9</v>
      </c>
      <c r="Q436" s="106"/>
    </row>
    <row r="437" spans="1:17" x14ac:dyDescent="0.25">
      <c r="A437" t="s">
        <v>331</v>
      </c>
      <c r="B437" s="25">
        <v>2021</v>
      </c>
      <c r="C437" s="25" t="s">
        <v>3</v>
      </c>
      <c r="D437" s="25" t="s">
        <v>70</v>
      </c>
      <c r="E437" s="25" t="s">
        <v>136</v>
      </c>
      <c r="F437" s="23" t="s">
        <v>137</v>
      </c>
      <c r="G437" s="23" t="s">
        <v>492</v>
      </c>
      <c r="H437" s="32" t="s">
        <v>360</v>
      </c>
      <c r="I437" s="32" t="s">
        <v>586</v>
      </c>
      <c r="J437" s="135">
        <v>34</v>
      </c>
      <c r="K437" s="28">
        <v>0.85294000000000003</v>
      </c>
      <c r="L437" s="77">
        <v>0.9</v>
      </c>
      <c r="Q437" s="106"/>
    </row>
    <row r="438" spans="1:17" x14ac:dyDescent="0.25">
      <c r="A438" t="s">
        <v>331</v>
      </c>
      <c r="B438" s="25">
        <v>2022</v>
      </c>
      <c r="C438" s="25" t="s">
        <v>0</v>
      </c>
      <c r="D438" s="25" t="s">
        <v>71</v>
      </c>
      <c r="E438" s="25" t="s">
        <v>136</v>
      </c>
      <c r="F438" s="23" t="s">
        <v>137</v>
      </c>
      <c r="G438" s="23" t="s">
        <v>492</v>
      </c>
      <c r="H438" s="32" t="s">
        <v>360</v>
      </c>
      <c r="I438" s="32" t="s">
        <v>586</v>
      </c>
      <c r="J438" s="135">
        <v>38</v>
      </c>
      <c r="K438" s="28">
        <v>0.94737000000000005</v>
      </c>
      <c r="L438" s="77">
        <v>0.9</v>
      </c>
      <c r="Q438" s="106"/>
    </row>
    <row r="439" spans="1:17" x14ac:dyDescent="0.25">
      <c r="A439" t="s">
        <v>331</v>
      </c>
      <c r="B439" s="25">
        <v>2022</v>
      </c>
      <c r="C439" s="25" t="s">
        <v>1</v>
      </c>
      <c r="D439" s="25" t="s">
        <v>72</v>
      </c>
      <c r="E439" s="25" t="s">
        <v>136</v>
      </c>
      <c r="F439" s="23" t="s">
        <v>137</v>
      </c>
      <c r="G439" s="23" t="s">
        <v>492</v>
      </c>
      <c r="H439" s="32" t="s">
        <v>360</v>
      </c>
      <c r="I439" s="32" t="s">
        <v>586</v>
      </c>
      <c r="J439" s="135">
        <v>19</v>
      </c>
      <c r="K439" s="28">
        <v>0.89473999999999998</v>
      </c>
      <c r="L439" s="77">
        <v>0.9</v>
      </c>
      <c r="Q439" s="106"/>
    </row>
    <row r="440" spans="1:17" x14ac:dyDescent="0.25">
      <c r="A440" t="s">
        <v>331</v>
      </c>
      <c r="B440" s="25">
        <v>2022</v>
      </c>
      <c r="C440" s="25" t="s">
        <v>2</v>
      </c>
      <c r="D440" s="25" t="s">
        <v>73</v>
      </c>
      <c r="E440" s="25" t="s">
        <v>136</v>
      </c>
      <c r="F440" s="23" t="s">
        <v>137</v>
      </c>
      <c r="G440" s="23" t="s">
        <v>492</v>
      </c>
      <c r="H440" s="32" t="s">
        <v>360</v>
      </c>
      <c r="I440" s="32" t="s">
        <v>586</v>
      </c>
      <c r="J440" s="135">
        <v>28</v>
      </c>
      <c r="K440" s="28">
        <v>0.96428999999999998</v>
      </c>
      <c r="L440" s="77">
        <v>0.9</v>
      </c>
      <c r="Q440" s="106"/>
    </row>
    <row r="441" spans="1:17" x14ac:dyDescent="0.25">
      <c r="A441" t="s">
        <v>331</v>
      </c>
      <c r="B441" s="25">
        <v>2022</v>
      </c>
      <c r="C441" s="25" t="s">
        <v>3</v>
      </c>
      <c r="D441" s="25" t="s">
        <v>493</v>
      </c>
      <c r="E441" s="25" t="s">
        <v>136</v>
      </c>
      <c r="F441" s="23" t="s">
        <v>137</v>
      </c>
      <c r="G441" s="23" t="s">
        <v>492</v>
      </c>
      <c r="H441" s="32" t="s">
        <v>360</v>
      </c>
      <c r="I441" s="32" t="s">
        <v>586</v>
      </c>
      <c r="J441" s="135">
        <v>28</v>
      </c>
      <c r="K441" s="28">
        <v>0.96428999999999998</v>
      </c>
      <c r="L441" s="77">
        <v>0.9</v>
      </c>
      <c r="Q441" s="106"/>
    </row>
    <row r="442" spans="1:17" x14ac:dyDescent="0.25">
      <c r="A442" t="s">
        <v>331</v>
      </c>
      <c r="B442" s="25">
        <v>2023</v>
      </c>
      <c r="C442" s="25" t="s">
        <v>0</v>
      </c>
      <c r="D442" s="25" t="s">
        <v>537</v>
      </c>
      <c r="E442" s="25" t="s">
        <v>136</v>
      </c>
      <c r="F442" s="23" t="s">
        <v>137</v>
      </c>
      <c r="G442" s="23" t="s">
        <v>492</v>
      </c>
      <c r="H442" s="32" t="s">
        <v>360</v>
      </c>
      <c r="I442" s="32" t="s">
        <v>586</v>
      </c>
      <c r="J442" s="135">
        <v>26</v>
      </c>
      <c r="K442" s="28">
        <v>0.84614999999999996</v>
      </c>
      <c r="L442" s="77">
        <v>0.9</v>
      </c>
      <c r="Q442" s="106"/>
    </row>
    <row r="443" spans="1:17" x14ac:dyDescent="0.25">
      <c r="A443" t="s">
        <v>331</v>
      </c>
      <c r="B443" s="25">
        <v>2018</v>
      </c>
      <c r="C443" s="25" t="s">
        <v>0</v>
      </c>
      <c r="D443" s="25" t="s">
        <v>54</v>
      </c>
      <c r="E443" s="25" t="s">
        <v>262</v>
      </c>
      <c r="F443" s="23" t="s">
        <v>333</v>
      </c>
      <c r="G443" s="23" t="s">
        <v>492</v>
      </c>
      <c r="H443" s="32" t="s">
        <v>354</v>
      </c>
      <c r="I443" s="32" t="s">
        <v>586</v>
      </c>
      <c r="J443" s="135">
        <v>81</v>
      </c>
      <c r="K443" s="28">
        <v>0.87653999999999999</v>
      </c>
      <c r="L443" s="77">
        <v>0.9</v>
      </c>
      <c r="Q443" s="106"/>
    </row>
    <row r="444" spans="1:17" x14ac:dyDescent="0.25">
      <c r="A444" t="s">
        <v>331</v>
      </c>
      <c r="B444" s="25">
        <v>2018</v>
      </c>
      <c r="C444" s="25" t="s">
        <v>1</v>
      </c>
      <c r="D444" s="25" t="s">
        <v>56</v>
      </c>
      <c r="E444" s="25" t="s">
        <v>262</v>
      </c>
      <c r="F444" s="23" t="s">
        <v>333</v>
      </c>
      <c r="G444" s="23" t="s">
        <v>492</v>
      </c>
      <c r="H444" s="32" t="s">
        <v>354</v>
      </c>
      <c r="I444" s="32" t="s">
        <v>586</v>
      </c>
      <c r="J444" s="135">
        <v>96</v>
      </c>
      <c r="K444" s="28">
        <v>0.84375</v>
      </c>
      <c r="L444" s="77">
        <v>0.9</v>
      </c>
      <c r="Q444" s="106"/>
    </row>
    <row r="445" spans="1:17" x14ac:dyDescent="0.25">
      <c r="A445" t="s">
        <v>331</v>
      </c>
      <c r="B445" s="25">
        <v>2018</v>
      </c>
      <c r="C445" s="25" t="s">
        <v>2</v>
      </c>
      <c r="D445" s="25" t="s">
        <v>57</v>
      </c>
      <c r="E445" s="25" t="s">
        <v>262</v>
      </c>
      <c r="F445" s="23" t="s">
        <v>333</v>
      </c>
      <c r="G445" s="23" t="s">
        <v>492</v>
      </c>
      <c r="H445" s="32" t="s">
        <v>354</v>
      </c>
      <c r="I445" s="32" t="s">
        <v>586</v>
      </c>
      <c r="J445" s="135">
        <v>91</v>
      </c>
      <c r="K445" s="28">
        <v>0.76922999999999997</v>
      </c>
      <c r="L445" s="77">
        <v>0.9</v>
      </c>
      <c r="Q445" s="106"/>
    </row>
    <row r="446" spans="1:17" x14ac:dyDescent="0.25">
      <c r="A446" t="s">
        <v>331</v>
      </c>
      <c r="B446" s="25">
        <v>2018</v>
      </c>
      <c r="C446" s="25" t="s">
        <v>3</v>
      </c>
      <c r="D446" s="25" t="s">
        <v>58</v>
      </c>
      <c r="E446" s="25" t="s">
        <v>262</v>
      </c>
      <c r="F446" s="23" t="s">
        <v>333</v>
      </c>
      <c r="G446" s="23" t="s">
        <v>492</v>
      </c>
      <c r="H446" s="32" t="s">
        <v>354</v>
      </c>
      <c r="I446" s="32" t="s">
        <v>586</v>
      </c>
      <c r="J446" s="135">
        <v>85</v>
      </c>
      <c r="K446" s="28">
        <v>0.8</v>
      </c>
      <c r="L446" s="77">
        <v>0.9</v>
      </c>
      <c r="Q446" s="106"/>
    </row>
    <row r="447" spans="1:17" x14ac:dyDescent="0.25">
      <c r="A447" t="s">
        <v>331</v>
      </c>
      <c r="B447" s="25">
        <v>2019</v>
      </c>
      <c r="C447" s="25" t="s">
        <v>0</v>
      </c>
      <c r="D447" s="25" t="s">
        <v>59</v>
      </c>
      <c r="E447" s="25" t="s">
        <v>262</v>
      </c>
      <c r="F447" s="23" t="s">
        <v>333</v>
      </c>
      <c r="G447" s="23" t="s">
        <v>492</v>
      </c>
      <c r="H447" s="32" t="s">
        <v>354</v>
      </c>
      <c r="I447" s="32" t="s">
        <v>586</v>
      </c>
      <c r="J447" s="135">
        <v>75</v>
      </c>
      <c r="K447" s="28">
        <v>0.85333000000000003</v>
      </c>
      <c r="L447" s="77">
        <v>0.9</v>
      </c>
      <c r="Q447" s="106"/>
    </row>
    <row r="448" spans="1:17" x14ac:dyDescent="0.25">
      <c r="A448" t="s">
        <v>331</v>
      </c>
      <c r="B448" s="25">
        <v>2019</v>
      </c>
      <c r="C448" s="25" t="s">
        <v>1</v>
      </c>
      <c r="D448" s="25" t="s">
        <v>60</v>
      </c>
      <c r="E448" s="25" t="s">
        <v>262</v>
      </c>
      <c r="F448" s="23" t="s">
        <v>333</v>
      </c>
      <c r="G448" s="23" t="s">
        <v>492</v>
      </c>
      <c r="H448" s="32" t="s">
        <v>354</v>
      </c>
      <c r="I448" s="32" t="s">
        <v>586</v>
      </c>
      <c r="J448" s="135">
        <v>92</v>
      </c>
      <c r="K448" s="28">
        <v>0.90217000000000003</v>
      </c>
      <c r="L448" s="77">
        <v>0.9</v>
      </c>
      <c r="Q448" s="106"/>
    </row>
    <row r="449" spans="1:17" x14ac:dyDescent="0.25">
      <c r="A449" t="s">
        <v>331</v>
      </c>
      <c r="B449" s="25">
        <v>2019</v>
      </c>
      <c r="C449" s="25" t="s">
        <v>2</v>
      </c>
      <c r="D449" s="25" t="s">
        <v>61</v>
      </c>
      <c r="E449" s="25" t="s">
        <v>262</v>
      </c>
      <c r="F449" s="23" t="s">
        <v>333</v>
      </c>
      <c r="G449" s="23" t="s">
        <v>492</v>
      </c>
      <c r="H449" s="32" t="s">
        <v>354</v>
      </c>
      <c r="I449" s="32" t="s">
        <v>586</v>
      </c>
      <c r="J449" s="135">
        <v>71</v>
      </c>
      <c r="K449" s="28">
        <v>0.87324000000000002</v>
      </c>
      <c r="L449" s="77">
        <v>0.9</v>
      </c>
      <c r="Q449" s="106"/>
    </row>
    <row r="450" spans="1:17" x14ac:dyDescent="0.25">
      <c r="A450" t="s">
        <v>331</v>
      </c>
      <c r="B450" s="25">
        <v>2019</v>
      </c>
      <c r="C450" s="25" t="s">
        <v>3</v>
      </c>
      <c r="D450" s="25" t="s">
        <v>62</v>
      </c>
      <c r="E450" s="25" t="s">
        <v>262</v>
      </c>
      <c r="F450" s="23" t="s">
        <v>333</v>
      </c>
      <c r="G450" s="23" t="s">
        <v>492</v>
      </c>
      <c r="H450" s="32" t="s">
        <v>354</v>
      </c>
      <c r="I450" s="32" t="s">
        <v>586</v>
      </c>
      <c r="J450" s="135">
        <v>81</v>
      </c>
      <c r="K450" s="28">
        <v>0.90122999999999998</v>
      </c>
      <c r="L450" s="77">
        <v>0.9</v>
      </c>
      <c r="Q450" s="106"/>
    </row>
    <row r="451" spans="1:17" x14ac:dyDescent="0.25">
      <c r="A451" t="s">
        <v>331</v>
      </c>
      <c r="B451" s="25">
        <v>2020</v>
      </c>
      <c r="C451" s="25" t="s">
        <v>0</v>
      </c>
      <c r="D451" s="25" t="s">
        <v>63</v>
      </c>
      <c r="E451" s="25" t="s">
        <v>262</v>
      </c>
      <c r="F451" s="23" t="s">
        <v>333</v>
      </c>
      <c r="G451" s="23" t="s">
        <v>492</v>
      </c>
      <c r="H451" s="32" t="s">
        <v>354</v>
      </c>
      <c r="I451" s="32" t="s">
        <v>586</v>
      </c>
      <c r="J451" s="135">
        <v>83</v>
      </c>
      <c r="K451" s="28">
        <v>0.55422000000000005</v>
      </c>
      <c r="L451" s="77">
        <v>0.9</v>
      </c>
      <c r="Q451" s="106"/>
    </row>
    <row r="452" spans="1:17" x14ac:dyDescent="0.25">
      <c r="A452" t="s">
        <v>331</v>
      </c>
      <c r="B452" s="25">
        <v>2020</v>
      </c>
      <c r="C452" s="25" t="s">
        <v>1</v>
      </c>
      <c r="D452" s="25" t="s">
        <v>64</v>
      </c>
      <c r="E452" s="25" t="s">
        <v>262</v>
      </c>
      <c r="F452" s="23" t="s">
        <v>333</v>
      </c>
      <c r="G452" s="23" t="s">
        <v>492</v>
      </c>
      <c r="H452" s="32" t="s">
        <v>354</v>
      </c>
      <c r="I452" s="32" t="s">
        <v>586</v>
      </c>
      <c r="J452" s="135">
        <v>33</v>
      </c>
      <c r="K452" s="28">
        <v>0.48485</v>
      </c>
      <c r="L452" s="77">
        <v>0.9</v>
      </c>
      <c r="Q452" s="106"/>
    </row>
    <row r="453" spans="1:17" x14ac:dyDescent="0.25">
      <c r="A453" t="s">
        <v>331</v>
      </c>
      <c r="B453" s="25">
        <v>2020</v>
      </c>
      <c r="C453" s="25" t="s">
        <v>2</v>
      </c>
      <c r="D453" s="25" t="s">
        <v>65</v>
      </c>
      <c r="E453" s="25" t="s">
        <v>262</v>
      </c>
      <c r="F453" s="23" t="s">
        <v>333</v>
      </c>
      <c r="G453" s="23" t="s">
        <v>492</v>
      </c>
      <c r="H453" s="32" t="s">
        <v>354</v>
      </c>
      <c r="I453" s="32" t="s">
        <v>586</v>
      </c>
      <c r="J453" s="135">
        <v>45</v>
      </c>
      <c r="K453" s="28">
        <v>0.42221999999999998</v>
      </c>
      <c r="L453" s="77">
        <v>0.9</v>
      </c>
      <c r="Q453" s="106"/>
    </row>
    <row r="454" spans="1:17" x14ac:dyDescent="0.25">
      <c r="A454" t="s">
        <v>331</v>
      </c>
      <c r="B454" s="25">
        <v>2020</v>
      </c>
      <c r="C454" s="25" t="s">
        <v>3</v>
      </c>
      <c r="D454" s="25" t="s">
        <v>66</v>
      </c>
      <c r="E454" s="25" t="s">
        <v>262</v>
      </c>
      <c r="F454" s="23" t="s">
        <v>333</v>
      </c>
      <c r="G454" s="23" t="s">
        <v>492</v>
      </c>
      <c r="H454" s="32" t="s">
        <v>354</v>
      </c>
      <c r="I454" s="32" t="s">
        <v>586</v>
      </c>
      <c r="J454" s="135">
        <v>83</v>
      </c>
      <c r="K454" s="28">
        <v>0.51807000000000003</v>
      </c>
      <c r="L454" s="77">
        <v>0.9</v>
      </c>
      <c r="Q454" s="106"/>
    </row>
    <row r="455" spans="1:17" x14ac:dyDescent="0.25">
      <c r="A455" t="s">
        <v>331</v>
      </c>
      <c r="B455" s="25">
        <v>2021</v>
      </c>
      <c r="C455" s="25" t="s">
        <v>0</v>
      </c>
      <c r="D455" s="25" t="s">
        <v>67</v>
      </c>
      <c r="E455" s="25" t="s">
        <v>262</v>
      </c>
      <c r="F455" s="23" t="s">
        <v>333</v>
      </c>
      <c r="G455" s="23" t="s">
        <v>492</v>
      </c>
      <c r="H455" s="32" t="s">
        <v>354</v>
      </c>
      <c r="I455" s="32" t="s">
        <v>586</v>
      </c>
      <c r="J455" s="135">
        <v>87</v>
      </c>
      <c r="K455" s="28">
        <v>0.70115000000000005</v>
      </c>
      <c r="L455" s="77">
        <v>0.9</v>
      </c>
      <c r="Q455" s="106"/>
    </row>
    <row r="456" spans="1:17" x14ac:dyDescent="0.25">
      <c r="A456" t="s">
        <v>331</v>
      </c>
      <c r="B456" s="25">
        <v>2021</v>
      </c>
      <c r="C456" s="25" t="s">
        <v>1</v>
      </c>
      <c r="D456" s="25" t="s">
        <v>68</v>
      </c>
      <c r="E456" s="25" t="s">
        <v>262</v>
      </c>
      <c r="F456" s="23" t="s">
        <v>333</v>
      </c>
      <c r="G456" s="23" t="s">
        <v>492</v>
      </c>
      <c r="H456" s="32" t="s">
        <v>354</v>
      </c>
      <c r="I456" s="32" t="s">
        <v>586</v>
      </c>
      <c r="J456" s="135">
        <v>90</v>
      </c>
      <c r="K456" s="28">
        <v>0.64444000000000001</v>
      </c>
      <c r="L456" s="77">
        <v>0.9</v>
      </c>
      <c r="Q456" s="106"/>
    </row>
    <row r="457" spans="1:17" x14ac:dyDescent="0.25">
      <c r="A457" t="s">
        <v>331</v>
      </c>
      <c r="B457" s="25">
        <v>2021</v>
      </c>
      <c r="C457" s="25" t="s">
        <v>2</v>
      </c>
      <c r="D457" s="25" t="s">
        <v>69</v>
      </c>
      <c r="E457" s="25" t="s">
        <v>262</v>
      </c>
      <c r="F457" s="23" t="s">
        <v>333</v>
      </c>
      <c r="G457" s="23" t="s">
        <v>492</v>
      </c>
      <c r="H457" s="32" t="s">
        <v>354</v>
      </c>
      <c r="I457" s="32" t="s">
        <v>586</v>
      </c>
      <c r="J457" s="135">
        <v>78</v>
      </c>
      <c r="K457" s="28">
        <v>0.79486999999999997</v>
      </c>
      <c r="L457" s="77">
        <v>0.9</v>
      </c>
      <c r="Q457" s="106"/>
    </row>
    <row r="458" spans="1:17" x14ac:dyDescent="0.25">
      <c r="A458" t="s">
        <v>331</v>
      </c>
      <c r="B458" s="25">
        <v>2021</v>
      </c>
      <c r="C458" s="25" t="s">
        <v>3</v>
      </c>
      <c r="D458" s="25" t="s">
        <v>70</v>
      </c>
      <c r="E458" s="25" t="s">
        <v>262</v>
      </c>
      <c r="F458" s="23" t="s">
        <v>333</v>
      </c>
      <c r="G458" s="23" t="s">
        <v>492</v>
      </c>
      <c r="H458" s="32" t="s">
        <v>354</v>
      </c>
      <c r="I458" s="32" t="s">
        <v>586</v>
      </c>
      <c r="J458" s="135">
        <v>84</v>
      </c>
      <c r="K458" s="28">
        <v>0.82142999999999999</v>
      </c>
      <c r="L458" s="77">
        <v>0.9</v>
      </c>
      <c r="Q458" s="106"/>
    </row>
    <row r="459" spans="1:17" x14ac:dyDescent="0.25">
      <c r="A459" t="s">
        <v>331</v>
      </c>
      <c r="B459" s="25">
        <v>2022</v>
      </c>
      <c r="C459" s="25" t="s">
        <v>0</v>
      </c>
      <c r="D459" s="25" t="s">
        <v>71</v>
      </c>
      <c r="E459" s="25" t="s">
        <v>262</v>
      </c>
      <c r="F459" s="23" t="s">
        <v>333</v>
      </c>
      <c r="G459" s="23" t="s">
        <v>492</v>
      </c>
      <c r="H459" s="32" t="s">
        <v>354</v>
      </c>
      <c r="I459" s="32" t="s">
        <v>586</v>
      </c>
      <c r="J459" s="135">
        <v>84</v>
      </c>
      <c r="K459" s="28">
        <v>0.78571000000000002</v>
      </c>
      <c r="L459" s="77">
        <v>0.9</v>
      </c>
      <c r="Q459" s="106"/>
    </row>
    <row r="460" spans="1:17" x14ac:dyDescent="0.25">
      <c r="A460" t="s">
        <v>331</v>
      </c>
      <c r="B460" s="25">
        <v>2022</v>
      </c>
      <c r="C460" s="25" t="s">
        <v>1</v>
      </c>
      <c r="D460" s="25" t="s">
        <v>72</v>
      </c>
      <c r="E460" s="25" t="s">
        <v>262</v>
      </c>
      <c r="F460" s="23" t="s">
        <v>333</v>
      </c>
      <c r="G460" s="23" t="s">
        <v>492</v>
      </c>
      <c r="H460" s="32" t="s">
        <v>354</v>
      </c>
      <c r="I460" s="32" t="s">
        <v>586</v>
      </c>
      <c r="J460" s="135">
        <v>86</v>
      </c>
      <c r="K460" s="28">
        <v>0.76744000000000001</v>
      </c>
      <c r="L460" s="77">
        <v>0.9</v>
      </c>
      <c r="Q460" s="106"/>
    </row>
    <row r="461" spans="1:17" x14ac:dyDescent="0.25">
      <c r="A461" t="s">
        <v>331</v>
      </c>
      <c r="B461" s="25">
        <v>2022</v>
      </c>
      <c r="C461" s="25" t="s">
        <v>2</v>
      </c>
      <c r="D461" s="25" t="s">
        <v>73</v>
      </c>
      <c r="E461" s="25" t="s">
        <v>262</v>
      </c>
      <c r="F461" s="23" t="s">
        <v>333</v>
      </c>
      <c r="G461" s="23" t="s">
        <v>492</v>
      </c>
      <c r="H461" s="32" t="s">
        <v>354</v>
      </c>
      <c r="I461" s="32" t="s">
        <v>586</v>
      </c>
      <c r="J461" s="135">
        <v>98</v>
      </c>
      <c r="K461" s="28">
        <v>0.82652999999999999</v>
      </c>
      <c r="L461" s="77">
        <v>0.9</v>
      </c>
      <c r="Q461" s="106"/>
    </row>
    <row r="462" spans="1:17" x14ac:dyDescent="0.25">
      <c r="A462" t="s">
        <v>331</v>
      </c>
      <c r="B462" s="25">
        <v>2022</v>
      </c>
      <c r="C462" s="25" t="s">
        <v>3</v>
      </c>
      <c r="D462" s="25" t="s">
        <v>493</v>
      </c>
      <c r="E462" s="25" t="s">
        <v>262</v>
      </c>
      <c r="F462" s="23" t="s">
        <v>333</v>
      </c>
      <c r="G462" s="23" t="s">
        <v>492</v>
      </c>
      <c r="H462" s="32" t="s">
        <v>354</v>
      </c>
      <c r="I462" s="32" t="s">
        <v>586</v>
      </c>
      <c r="J462" s="135">
        <v>63</v>
      </c>
      <c r="K462" s="28">
        <v>0.66666999999999998</v>
      </c>
      <c r="L462" s="77">
        <v>0.9</v>
      </c>
      <c r="Q462" s="106"/>
    </row>
    <row r="463" spans="1:17" x14ac:dyDescent="0.25">
      <c r="A463" t="s">
        <v>331</v>
      </c>
      <c r="B463" s="25">
        <v>2023</v>
      </c>
      <c r="C463" s="25" t="s">
        <v>0</v>
      </c>
      <c r="D463" s="25" t="s">
        <v>537</v>
      </c>
      <c r="E463" s="25" t="s">
        <v>262</v>
      </c>
      <c r="F463" s="23" t="s">
        <v>333</v>
      </c>
      <c r="G463" s="23" t="s">
        <v>492</v>
      </c>
      <c r="H463" s="32" t="s">
        <v>354</v>
      </c>
      <c r="I463" s="32" t="s">
        <v>586</v>
      </c>
      <c r="J463" s="135">
        <v>71</v>
      </c>
      <c r="K463" s="28">
        <v>0.74648000000000003</v>
      </c>
      <c r="L463" s="77">
        <v>0.9</v>
      </c>
      <c r="Q463" s="106"/>
    </row>
    <row r="464" spans="1:17" x14ac:dyDescent="0.25">
      <c r="A464" t="s">
        <v>331</v>
      </c>
      <c r="B464" s="25">
        <v>2018</v>
      </c>
      <c r="C464" s="25" t="s">
        <v>0</v>
      </c>
      <c r="D464" s="25" t="s">
        <v>54</v>
      </c>
      <c r="E464" s="25" t="s">
        <v>138</v>
      </c>
      <c r="F464" s="23" t="s">
        <v>139</v>
      </c>
      <c r="G464" s="23" t="s">
        <v>492</v>
      </c>
      <c r="H464" s="32" t="s">
        <v>361</v>
      </c>
      <c r="I464" s="32" t="s">
        <v>586</v>
      </c>
      <c r="J464" s="135">
        <v>53</v>
      </c>
      <c r="K464" s="28">
        <v>0.92452999999999996</v>
      </c>
      <c r="L464" s="77">
        <v>0.9</v>
      </c>
      <c r="Q464" s="106"/>
    </row>
    <row r="465" spans="1:17" x14ac:dyDescent="0.25">
      <c r="A465" t="s">
        <v>331</v>
      </c>
      <c r="B465" s="25">
        <v>2018</v>
      </c>
      <c r="C465" s="25" t="s">
        <v>1</v>
      </c>
      <c r="D465" s="25" t="s">
        <v>56</v>
      </c>
      <c r="E465" s="25" t="s">
        <v>138</v>
      </c>
      <c r="F465" s="23" t="s">
        <v>139</v>
      </c>
      <c r="G465" s="23" t="s">
        <v>492</v>
      </c>
      <c r="H465" s="32" t="s">
        <v>361</v>
      </c>
      <c r="I465" s="32" t="s">
        <v>586</v>
      </c>
      <c r="J465" s="135">
        <v>62</v>
      </c>
      <c r="K465" s="28">
        <v>0.96774000000000004</v>
      </c>
      <c r="L465" s="77">
        <v>0.9</v>
      </c>
      <c r="Q465" s="106"/>
    </row>
    <row r="466" spans="1:17" x14ac:dyDescent="0.25">
      <c r="A466" t="s">
        <v>331</v>
      </c>
      <c r="B466" s="25">
        <v>2018</v>
      </c>
      <c r="C466" s="25" t="s">
        <v>2</v>
      </c>
      <c r="D466" s="25" t="s">
        <v>57</v>
      </c>
      <c r="E466" s="25" t="s">
        <v>138</v>
      </c>
      <c r="F466" s="23" t="s">
        <v>139</v>
      </c>
      <c r="G466" s="23" t="s">
        <v>492</v>
      </c>
      <c r="H466" s="32" t="s">
        <v>361</v>
      </c>
      <c r="I466" s="32" t="s">
        <v>586</v>
      </c>
      <c r="J466" s="135">
        <v>74</v>
      </c>
      <c r="K466" s="28">
        <v>0.95945999999999998</v>
      </c>
      <c r="L466" s="77">
        <v>0.9</v>
      </c>
      <c r="Q466" s="106"/>
    </row>
    <row r="467" spans="1:17" x14ac:dyDescent="0.25">
      <c r="A467" t="s">
        <v>331</v>
      </c>
      <c r="B467" s="25">
        <v>2018</v>
      </c>
      <c r="C467" s="25" t="s">
        <v>3</v>
      </c>
      <c r="D467" s="25" t="s">
        <v>58</v>
      </c>
      <c r="E467" s="25" t="s">
        <v>138</v>
      </c>
      <c r="F467" s="23" t="s">
        <v>139</v>
      </c>
      <c r="G467" s="23" t="s">
        <v>492</v>
      </c>
      <c r="H467" s="32" t="s">
        <v>361</v>
      </c>
      <c r="I467" s="32" t="s">
        <v>586</v>
      </c>
      <c r="J467" s="135">
        <v>81</v>
      </c>
      <c r="K467" s="28">
        <v>0.92593000000000003</v>
      </c>
      <c r="L467" s="77">
        <v>0.9</v>
      </c>
      <c r="Q467" s="106"/>
    </row>
    <row r="468" spans="1:17" x14ac:dyDescent="0.25">
      <c r="A468" t="s">
        <v>331</v>
      </c>
      <c r="B468" s="25">
        <v>2019</v>
      </c>
      <c r="C468" s="25" t="s">
        <v>0</v>
      </c>
      <c r="D468" s="25" t="s">
        <v>59</v>
      </c>
      <c r="E468" s="25" t="s">
        <v>138</v>
      </c>
      <c r="F468" s="23" t="s">
        <v>139</v>
      </c>
      <c r="G468" s="23" t="s">
        <v>492</v>
      </c>
      <c r="H468" s="32" t="s">
        <v>361</v>
      </c>
      <c r="I468" s="32" t="s">
        <v>586</v>
      </c>
      <c r="J468" s="135">
        <v>73</v>
      </c>
      <c r="K468" s="28">
        <v>0.89041000000000003</v>
      </c>
      <c r="L468" s="77">
        <v>0.9</v>
      </c>
      <c r="Q468" s="106"/>
    </row>
    <row r="469" spans="1:17" x14ac:dyDescent="0.25">
      <c r="A469" t="s">
        <v>331</v>
      </c>
      <c r="B469" s="25">
        <v>2019</v>
      </c>
      <c r="C469" s="25" t="s">
        <v>1</v>
      </c>
      <c r="D469" s="25" t="s">
        <v>60</v>
      </c>
      <c r="E469" s="25" t="s">
        <v>138</v>
      </c>
      <c r="F469" s="23" t="s">
        <v>139</v>
      </c>
      <c r="G469" s="23" t="s">
        <v>492</v>
      </c>
      <c r="H469" s="32" t="s">
        <v>361</v>
      </c>
      <c r="I469" s="32" t="s">
        <v>586</v>
      </c>
      <c r="J469" s="135">
        <v>72</v>
      </c>
      <c r="K469" s="28">
        <v>0.95833000000000002</v>
      </c>
      <c r="L469" s="77">
        <v>0.9</v>
      </c>
      <c r="Q469" s="106"/>
    </row>
    <row r="470" spans="1:17" x14ac:dyDescent="0.25">
      <c r="A470" t="s">
        <v>331</v>
      </c>
      <c r="B470" s="25">
        <v>2019</v>
      </c>
      <c r="C470" s="25" t="s">
        <v>2</v>
      </c>
      <c r="D470" s="25" t="s">
        <v>61</v>
      </c>
      <c r="E470" s="25" t="s">
        <v>138</v>
      </c>
      <c r="F470" s="23" t="s">
        <v>139</v>
      </c>
      <c r="G470" s="23" t="s">
        <v>492</v>
      </c>
      <c r="H470" s="32" t="s">
        <v>361</v>
      </c>
      <c r="I470" s="32" t="s">
        <v>586</v>
      </c>
      <c r="J470" s="135">
        <v>72</v>
      </c>
      <c r="K470" s="28">
        <v>0.97221999999999997</v>
      </c>
      <c r="L470" s="77">
        <v>0.9</v>
      </c>
      <c r="Q470" s="106"/>
    </row>
    <row r="471" spans="1:17" x14ac:dyDescent="0.25">
      <c r="A471" t="s">
        <v>331</v>
      </c>
      <c r="B471" s="25">
        <v>2019</v>
      </c>
      <c r="C471" s="25" t="s">
        <v>3</v>
      </c>
      <c r="D471" s="25" t="s">
        <v>62</v>
      </c>
      <c r="E471" s="25" t="s">
        <v>138</v>
      </c>
      <c r="F471" s="23" t="s">
        <v>139</v>
      </c>
      <c r="G471" s="23" t="s">
        <v>492</v>
      </c>
      <c r="H471" s="32" t="s">
        <v>361</v>
      </c>
      <c r="I471" s="32" t="s">
        <v>586</v>
      </c>
      <c r="J471" s="135">
        <v>85</v>
      </c>
      <c r="K471" s="28">
        <v>0.92940999999999996</v>
      </c>
      <c r="L471" s="77">
        <v>0.9</v>
      </c>
      <c r="Q471" s="106"/>
    </row>
    <row r="472" spans="1:17" x14ac:dyDescent="0.25">
      <c r="A472" t="s">
        <v>331</v>
      </c>
      <c r="B472" s="25">
        <v>2020</v>
      </c>
      <c r="C472" s="25" t="s">
        <v>0</v>
      </c>
      <c r="D472" s="25" t="s">
        <v>63</v>
      </c>
      <c r="E472" s="25" t="s">
        <v>138</v>
      </c>
      <c r="F472" s="23" t="s">
        <v>139</v>
      </c>
      <c r="G472" s="23" t="s">
        <v>492</v>
      </c>
      <c r="H472" s="32" t="s">
        <v>361</v>
      </c>
      <c r="I472" s="32" t="s">
        <v>586</v>
      </c>
      <c r="J472" s="135">
        <v>85</v>
      </c>
      <c r="K472" s="28">
        <v>0.92940999999999996</v>
      </c>
      <c r="L472" s="77">
        <v>0.9</v>
      </c>
      <c r="Q472" s="106"/>
    </row>
    <row r="473" spans="1:17" x14ac:dyDescent="0.25">
      <c r="A473" t="s">
        <v>331</v>
      </c>
      <c r="B473" s="25">
        <v>2020</v>
      </c>
      <c r="C473" s="25" t="s">
        <v>1</v>
      </c>
      <c r="D473" s="25" t="s">
        <v>64</v>
      </c>
      <c r="E473" s="25" t="s">
        <v>138</v>
      </c>
      <c r="F473" s="23" t="s">
        <v>139</v>
      </c>
      <c r="G473" s="23" t="s">
        <v>492</v>
      </c>
      <c r="H473" s="32" t="s">
        <v>361</v>
      </c>
      <c r="I473" s="32" t="s">
        <v>586</v>
      </c>
      <c r="J473" s="135">
        <v>39</v>
      </c>
      <c r="K473" s="28">
        <v>0.84614999999999996</v>
      </c>
      <c r="L473" s="77">
        <v>0.9</v>
      </c>
      <c r="Q473" s="106"/>
    </row>
    <row r="474" spans="1:17" x14ac:dyDescent="0.25">
      <c r="A474" t="s">
        <v>331</v>
      </c>
      <c r="B474" s="25">
        <v>2020</v>
      </c>
      <c r="C474" s="25" t="s">
        <v>2</v>
      </c>
      <c r="D474" s="25" t="s">
        <v>65</v>
      </c>
      <c r="E474" s="25" t="s">
        <v>138</v>
      </c>
      <c r="F474" s="23" t="s">
        <v>139</v>
      </c>
      <c r="G474" s="23" t="s">
        <v>492</v>
      </c>
      <c r="H474" s="32" t="s">
        <v>361</v>
      </c>
      <c r="I474" s="32" t="s">
        <v>586</v>
      </c>
      <c r="J474" s="135">
        <v>47</v>
      </c>
      <c r="K474" s="28">
        <v>0.89361999999999997</v>
      </c>
      <c r="L474" s="77">
        <v>0.9</v>
      </c>
      <c r="Q474" s="106"/>
    </row>
    <row r="475" spans="1:17" x14ac:dyDescent="0.25">
      <c r="A475" t="s">
        <v>331</v>
      </c>
      <c r="B475" s="25">
        <v>2020</v>
      </c>
      <c r="C475" s="25" t="s">
        <v>3</v>
      </c>
      <c r="D475" s="25" t="s">
        <v>66</v>
      </c>
      <c r="E475" s="25" t="s">
        <v>138</v>
      </c>
      <c r="F475" s="23" t="s">
        <v>139</v>
      </c>
      <c r="G475" s="23" t="s">
        <v>492</v>
      </c>
      <c r="H475" s="32" t="s">
        <v>361</v>
      </c>
      <c r="I475" s="32" t="s">
        <v>586</v>
      </c>
      <c r="J475" s="135">
        <v>70</v>
      </c>
      <c r="K475" s="28">
        <v>0.87143000000000004</v>
      </c>
      <c r="L475" s="77">
        <v>0.9</v>
      </c>
      <c r="Q475" s="106"/>
    </row>
    <row r="476" spans="1:17" x14ac:dyDescent="0.25">
      <c r="A476" t="s">
        <v>331</v>
      </c>
      <c r="B476" s="25">
        <v>2021</v>
      </c>
      <c r="C476" s="25" t="s">
        <v>0</v>
      </c>
      <c r="D476" s="25" t="s">
        <v>67</v>
      </c>
      <c r="E476" s="25" t="s">
        <v>138</v>
      </c>
      <c r="F476" s="23" t="s">
        <v>139</v>
      </c>
      <c r="G476" s="23" t="s">
        <v>492</v>
      </c>
      <c r="H476" s="32" t="s">
        <v>361</v>
      </c>
      <c r="I476" s="32" t="s">
        <v>586</v>
      </c>
      <c r="J476" s="135">
        <v>74</v>
      </c>
      <c r="K476" s="28">
        <v>0.75675999999999999</v>
      </c>
      <c r="L476" s="77">
        <v>0.9</v>
      </c>
      <c r="Q476" s="106"/>
    </row>
    <row r="477" spans="1:17" x14ac:dyDescent="0.25">
      <c r="A477" t="s">
        <v>331</v>
      </c>
      <c r="B477" s="25">
        <v>2021</v>
      </c>
      <c r="C477" s="25" t="s">
        <v>1</v>
      </c>
      <c r="D477" s="25" t="s">
        <v>68</v>
      </c>
      <c r="E477" s="25" t="s">
        <v>138</v>
      </c>
      <c r="F477" s="23" t="s">
        <v>139</v>
      </c>
      <c r="G477" s="23" t="s">
        <v>492</v>
      </c>
      <c r="H477" s="32" t="s">
        <v>361</v>
      </c>
      <c r="I477" s="32" t="s">
        <v>586</v>
      </c>
      <c r="J477" s="135">
        <v>70</v>
      </c>
      <c r="K477" s="28">
        <v>0.94286000000000003</v>
      </c>
      <c r="L477" s="77">
        <v>0.9</v>
      </c>
      <c r="Q477" s="106"/>
    </row>
    <row r="478" spans="1:17" x14ac:dyDescent="0.25">
      <c r="A478" t="s">
        <v>331</v>
      </c>
      <c r="B478" s="25">
        <v>2021</v>
      </c>
      <c r="C478" s="25" t="s">
        <v>2</v>
      </c>
      <c r="D478" s="25" t="s">
        <v>69</v>
      </c>
      <c r="E478" s="25" t="s">
        <v>138</v>
      </c>
      <c r="F478" s="23" t="s">
        <v>139</v>
      </c>
      <c r="G478" s="23" t="s">
        <v>492</v>
      </c>
      <c r="H478" s="32" t="s">
        <v>361</v>
      </c>
      <c r="I478" s="32" t="s">
        <v>586</v>
      </c>
      <c r="J478" s="135">
        <v>73</v>
      </c>
      <c r="K478" s="28">
        <v>0.86301000000000005</v>
      </c>
      <c r="L478" s="77">
        <v>0.9</v>
      </c>
      <c r="Q478" s="106"/>
    </row>
    <row r="479" spans="1:17" x14ac:dyDescent="0.25">
      <c r="A479" t="s">
        <v>331</v>
      </c>
      <c r="B479" s="25">
        <v>2021</v>
      </c>
      <c r="C479" s="25" t="s">
        <v>3</v>
      </c>
      <c r="D479" s="25" t="s">
        <v>70</v>
      </c>
      <c r="E479" s="25" t="s">
        <v>138</v>
      </c>
      <c r="F479" s="23" t="s">
        <v>139</v>
      </c>
      <c r="G479" s="23" t="s">
        <v>492</v>
      </c>
      <c r="H479" s="32" t="s">
        <v>361</v>
      </c>
      <c r="I479" s="32" t="s">
        <v>586</v>
      </c>
      <c r="J479" s="135">
        <v>72</v>
      </c>
      <c r="K479" s="28">
        <v>0.90278000000000003</v>
      </c>
      <c r="L479" s="77">
        <v>0.9</v>
      </c>
      <c r="Q479" s="106"/>
    </row>
    <row r="480" spans="1:17" x14ac:dyDescent="0.25">
      <c r="A480" t="s">
        <v>331</v>
      </c>
      <c r="B480" s="25">
        <v>2022</v>
      </c>
      <c r="C480" s="25" t="s">
        <v>0</v>
      </c>
      <c r="D480" s="25" t="s">
        <v>71</v>
      </c>
      <c r="E480" s="25" t="s">
        <v>138</v>
      </c>
      <c r="F480" s="23" t="s">
        <v>139</v>
      </c>
      <c r="G480" s="23" t="s">
        <v>492</v>
      </c>
      <c r="H480" s="32" t="s">
        <v>361</v>
      </c>
      <c r="I480" s="32" t="s">
        <v>586</v>
      </c>
      <c r="J480" s="135">
        <v>71</v>
      </c>
      <c r="K480" s="28">
        <v>0.94366000000000005</v>
      </c>
      <c r="L480" s="77">
        <v>0.9</v>
      </c>
      <c r="Q480" s="106"/>
    </row>
    <row r="481" spans="1:17" x14ac:dyDescent="0.25">
      <c r="A481" t="s">
        <v>331</v>
      </c>
      <c r="B481" s="25">
        <v>2022</v>
      </c>
      <c r="C481" s="25" t="s">
        <v>1</v>
      </c>
      <c r="D481" s="25" t="s">
        <v>72</v>
      </c>
      <c r="E481" s="25" t="s">
        <v>138</v>
      </c>
      <c r="F481" s="23" t="s">
        <v>139</v>
      </c>
      <c r="G481" s="23" t="s">
        <v>492</v>
      </c>
      <c r="H481" s="32" t="s">
        <v>361</v>
      </c>
      <c r="I481" s="32" t="s">
        <v>586</v>
      </c>
      <c r="J481" s="135">
        <v>77</v>
      </c>
      <c r="K481" s="28">
        <v>0.92208000000000001</v>
      </c>
      <c r="L481" s="77">
        <v>0.9</v>
      </c>
      <c r="Q481" s="106"/>
    </row>
    <row r="482" spans="1:17" x14ac:dyDescent="0.25">
      <c r="A482" t="s">
        <v>331</v>
      </c>
      <c r="B482" s="25">
        <v>2022</v>
      </c>
      <c r="C482" s="25" t="s">
        <v>2</v>
      </c>
      <c r="D482" s="25" t="s">
        <v>73</v>
      </c>
      <c r="E482" s="25" t="s">
        <v>138</v>
      </c>
      <c r="F482" s="23" t="s">
        <v>139</v>
      </c>
      <c r="G482" s="23" t="s">
        <v>492</v>
      </c>
      <c r="H482" s="32" t="s">
        <v>361</v>
      </c>
      <c r="I482" s="32" t="s">
        <v>586</v>
      </c>
      <c r="J482" s="135">
        <v>70</v>
      </c>
      <c r="K482" s="28">
        <v>0.8</v>
      </c>
      <c r="L482" s="77">
        <v>0.9</v>
      </c>
      <c r="Q482" s="106"/>
    </row>
    <row r="483" spans="1:17" x14ac:dyDescent="0.25">
      <c r="A483" t="s">
        <v>331</v>
      </c>
      <c r="B483" s="25">
        <v>2022</v>
      </c>
      <c r="C483" s="25" t="s">
        <v>3</v>
      </c>
      <c r="D483" s="25" t="s">
        <v>493</v>
      </c>
      <c r="E483" s="25" t="s">
        <v>138</v>
      </c>
      <c r="F483" s="23" t="s">
        <v>139</v>
      </c>
      <c r="G483" s="23" t="s">
        <v>492</v>
      </c>
      <c r="H483" s="32" t="s">
        <v>361</v>
      </c>
      <c r="I483" s="32" t="s">
        <v>586</v>
      </c>
      <c r="J483" s="135">
        <v>67</v>
      </c>
      <c r="K483" s="28">
        <v>0.91044999999999998</v>
      </c>
      <c r="L483" s="77">
        <v>0.9</v>
      </c>
      <c r="Q483" s="106"/>
    </row>
    <row r="484" spans="1:17" x14ac:dyDescent="0.25">
      <c r="A484" t="s">
        <v>331</v>
      </c>
      <c r="B484" s="25">
        <v>2023</v>
      </c>
      <c r="C484" s="25" t="s">
        <v>0</v>
      </c>
      <c r="D484" s="25" t="s">
        <v>537</v>
      </c>
      <c r="E484" s="25" t="s">
        <v>138</v>
      </c>
      <c r="F484" s="23" t="s">
        <v>139</v>
      </c>
      <c r="G484" s="23" t="s">
        <v>492</v>
      </c>
      <c r="H484" s="32" t="s">
        <v>361</v>
      </c>
      <c r="I484" s="32" t="s">
        <v>586</v>
      </c>
      <c r="J484" s="135">
        <v>57</v>
      </c>
      <c r="K484" s="28">
        <v>0.73684000000000005</v>
      </c>
      <c r="L484" s="77">
        <v>0.9</v>
      </c>
      <c r="Q484" s="106"/>
    </row>
    <row r="485" spans="1:17" x14ac:dyDescent="0.25">
      <c r="A485" t="s">
        <v>331</v>
      </c>
      <c r="B485" s="25">
        <v>2018</v>
      </c>
      <c r="C485" s="25" t="s">
        <v>0</v>
      </c>
      <c r="D485" s="25" t="s">
        <v>54</v>
      </c>
      <c r="E485" s="25" t="s">
        <v>140</v>
      </c>
      <c r="F485" s="23" t="s">
        <v>141</v>
      </c>
      <c r="G485" s="23" t="s">
        <v>492</v>
      </c>
      <c r="H485" s="32" t="s">
        <v>352</v>
      </c>
      <c r="I485" s="32" t="s">
        <v>586</v>
      </c>
      <c r="J485" s="135">
        <v>117</v>
      </c>
      <c r="K485" s="28">
        <v>0.77778000000000003</v>
      </c>
      <c r="L485" s="77">
        <v>0.9</v>
      </c>
      <c r="Q485" s="106"/>
    </row>
    <row r="486" spans="1:17" x14ac:dyDescent="0.25">
      <c r="A486" t="s">
        <v>331</v>
      </c>
      <c r="B486" s="25">
        <v>2018</v>
      </c>
      <c r="C486" s="25" t="s">
        <v>1</v>
      </c>
      <c r="D486" s="25" t="s">
        <v>56</v>
      </c>
      <c r="E486" s="25" t="s">
        <v>140</v>
      </c>
      <c r="F486" s="23" t="s">
        <v>141</v>
      </c>
      <c r="G486" s="23" t="s">
        <v>492</v>
      </c>
      <c r="H486" s="32" t="s">
        <v>352</v>
      </c>
      <c r="I486" s="32" t="s">
        <v>586</v>
      </c>
      <c r="J486" s="135">
        <v>168</v>
      </c>
      <c r="K486" s="28">
        <v>0.76190000000000002</v>
      </c>
      <c r="L486" s="77">
        <v>0.9</v>
      </c>
      <c r="Q486" s="106"/>
    </row>
    <row r="487" spans="1:17" x14ac:dyDescent="0.25">
      <c r="A487" t="s">
        <v>331</v>
      </c>
      <c r="B487" s="25">
        <v>2018</v>
      </c>
      <c r="C487" s="25" t="s">
        <v>2</v>
      </c>
      <c r="D487" s="25" t="s">
        <v>57</v>
      </c>
      <c r="E487" s="25" t="s">
        <v>140</v>
      </c>
      <c r="F487" s="23" t="s">
        <v>141</v>
      </c>
      <c r="G487" s="23" t="s">
        <v>492</v>
      </c>
      <c r="H487" s="32" t="s">
        <v>352</v>
      </c>
      <c r="I487" s="32" t="s">
        <v>586</v>
      </c>
      <c r="J487" s="135">
        <v>178</v>
      </c>
      <c r="K487" s="28">
        <v>0.66291999999999995</v>
      </c>
      <c r="L487" s="77">
        <v>0.9</v>
      </c>
      <c r="Q487" s="106"/>
    </row>
    <row r="488" spans="1:17" x14ac:dyDescent="0.25">
      <c r="A488" t="s">
        <v>331</v>
      </c>
      <c r="B488" s="25">
        <v>2018</v>
      </c>
      <c r="C488" s="25" t="s">
        <v>3</v>
      </c>
      <c r="D488" s="25" t="s">
        <v>58</v>
      </c>
      <c r="E488" s="25" t="s">
        <v>140</v>
      </c>
      <c r="F488" s="23" t="s">
        <v>141</v>
      </c>
      <c r="G488" s="23" t="s">
        <v>492</v>
      </c>
      <c r="H488" s="32" t="s">
        <v>352</v>
      </c>
      <c r="I488" s="32" t="s">
        <v>586</v>
      </c>
      <c r="J488" s="135">
        <v>160</v>
      </c>
      <c r="K488" s="28">
        <v>0.65</v>
      </c>
      <c r="L488" s="77">
        <v>0.9</v>
      </c>
      <c r="Q488" s="106"/>
    </row>
    <row r="489" spans="1:17" x14ac:dyDescent="0.25">
      <c r="A489" t="s">
        <v>331</v>
      </c>
      <c r="B489" s="25">
        <v>2019</v>
      </c>
      <c r="C489" s="25" t="s">
        <v>0</v>
      </c>
      <c r="D489" s="25" t="s">
        <v>59</v>
      </c>
      <c r="E489" s="25" t="s">
        <v>140</v>
      </c>
      <c r="F489" s="23" t="s">
        <v>141</v>
      </c>
      <c r="G489" s="23" t="s">
        <v>492</v>
      </c>
      <c r="H489" s="32" t="s">
        <v>352</v>
      </c>
      <c r="I489" s="32" t="s">
        <v>586</v>
      </c>
      <c r="J489" s="135">
        <v>150</v>
      </c>
      <c r="K489" s="28">
        <v>0.77332999999999996</v>
      </c>
      <c r="L489" s="77">
        <v>0.9</v>
      </c>
      <c r="Q489" s="106"/>
    </row>
    <row r="490" spans="1:17" x14ac:dyDescent="0.25">
      <c r="A490" t="s">
        <v>331</v>
      </c>
      <c r="B490" s="25">
        <v>2019</v>
      </c>
      <c r="C490" s="25" t="s">
        <v>1</v>
      </c>
      <c r="D490" s="25" t="s">
        <v>60</v>
      </c>
      <c r="E490" s="25" t="s">
        <v>140</v>
      </c>
      <c r="F490" s="23" t="s">
        <v>141</v>
      </c>
      <c r="G490" s="23" t="s">
        <v>492</v>
      </c>
      <c r="H490" s="32" t="s">
        <v>352</v>
      </c>
      <c r="I490" s="32" t="s">
        <v>586</v>
      </c>
      <c r="J490" s="135">
        <v>159</v>
      </c>
      <c r="K490" s="28">
        <v>0.80503000000000002</v>
      </c>
      <c r="L490" s="77">
        <v>0.9</v>
      </c>
      <c r="Q490" s="106"/>
    </row>
    <row r="491" spans="1:17" x14ac:dyDescent="0.25">
      <c r="A491" t="s">
        <v>331</v>
      </c>
      <c r="B491" s="25">
        <v>2019</v>
      </c>
      <c r="C491" s="25" t="s">
        <v>2</v>
      </c>
      <c r="D491" s="25" t="s">
        <v>61</v>
      </c>
      <c r="E491" s="25" t="s">
        <v>140</v>
      </c>
      <c r="F491" s="23" t="s">
        <v>141</v>
      </c>
      <c r="G491" s="23" t="s">
        <v>492</v>
      </c>
      <c r="H491" s="32" t="s">
        <v>352</v>
      </c>
      <c r="I491" s="32" t="s">
        <v>586</v>
      </c>
      <c r="J491" s="135">
        <v>189</v>
      </c>
      <c r="K491" s="28">
        <v>0.70899000000000001</v>
      </c>
      <c r="L491" s="77">
        <v>0.9</v>
      </c>
      <c r="Q491" s="106"/>
    </row>
    <row r="492" spans="1:17" x14ac:dyDescent="0.25">
      <c r="A492" t="s">
        <v>331</v>
      </c>
      <c r="B492" s="25">
        <v>2019</v>
      </c>
      <c r="C492" s="25" t="s">
        <v>3</v>
      </c>
      <c r="D492" s="25" t="s">
        <v>62</v>
      </c>
      <c r="E492" s="25" t="s">
        <v>140</v>
      </c>
      <c r="F492" s="23" t="s">
        <v>141</v>
      </c>
      <c r="G492" s="23" t="s">
        <v>492</v>
      </c>
      <c r="H492" s="32" t="s">
        <v>352</v>
      </c>
      <c r="I492" s="32" t="s">
        <v>586</v>
      </c>
      <c r="J492" s="135">
        <v>160</v>
      </c>
      <c r="K492" s="28">
        <v>0.875</v>
      </c>
      <c r="L492" s="77">
        <v>0.9</v>
      </c>
      <c r="Q492" s="106"/>
    </row>
    <row r="493" spans="1:17" x14ac:dyDescent="0.25">
      <c r="A493" t="s">
        <v>331</v>
      </c>
      <c r="B493" s="25">
        <v>2020</v>
      </c>
      <c r="C493" s="25" t="s">
        <v>0</v>
      </c>
      <c r="D493" s="25" t="s">
        <v>63</v>
      </c>
      <c r="E493" s="25" t="s">
        <v>140</v>
      </c>
      <c r="F493" s="23" t="s">
        <v>141</v>
      </c>
      <c r="G493" s="23" t="s">
        <v>492</v>
      </c>
      <c r="H493" s="32" t="s">
        <v>352</v>
      </c>
      <c r="I493" s="32" t="s">
        <v>586</v>
      </c>
      <c r="J493" s="135">
        <v>147</v>
      </c>
      <c r="K493" s="28">
        <v>0.85033999999999998</v>
      </c>
      <c r="L493" s="77">
        <v>0.9</v>
      </c>
      <c r="Q493" s="106"/>
    </row>
    <row r="494" spans="1:17" x14ac:dyDescent="0.25">
      <c r="A494" t="s">
        <v>331</v>
      </c>
      <c r="B494" s="25">
        <v>2020</v>
      </c>
      <c r="C494" s="25" t="s">
        <v>1</v>
      </c>
      <c r="D494" s="25" t="s">
        <v>64</v>
      </c>
      <c r="E494" s="25" t="s">
        <v>140</v>
      </c>
      <c r="F494" s="23" t="s">
        <v>141</v>
      </c>
      <c r="G494" s="23" t="s">
        <v>492</v>
      </c>
      <c r="H494" s="32" t="s">
        <v>352</v>
      </c>
      <c r="I494" s="32" t="s">
        <v>586</v>
      </c>
      <c r="J494" s="135">
        <v>93</v>
      </c>
      <c r="K494" s="28">
        <v>0.74194000000000004</v>
      </c>
      <c r="L494" s="77">
        <v>0.9</v>
      </c>
      <c r="Q494" s="106"/>
    </row>
    <row r="495" spans="1:17" x14ac:dyDescent="0.25">
      <c r="A495" t="s">
        <v>331</v>
      </c>
      <c r="B495" s="25">
        <v>2020</v>
      </c>
      <c r="C495" s="25" t="s">
        <v>2</v>
      </c>
      <c r="D495" s="25" t="s">
        <v>65</v>
      </c>
      <c r="E495" s="25" t="s">
        <v>140</v>
      </c>
      <c r="F495" s="23" t="s">
        <v>141</v>
      </c>
      <c r="G495" s="23" t="s">
        <v>492</v>
      </c>
      <c r="H495" s="32" t="s">
        <v>352</v>
      </c>
      <c r="I495" s="32" t="s">
        <v>586</v>
      </c>
      <c r="J495" s="135">
        <v>150</v>
      </c>
      <c r="K495" s="28">
        <v>0.81333</v>
      </c>
      <c r="L495" s="77">
        <v>0.9</v>
      </c>
      <c r="Q495" s="106"/>
    </row>
    <row r="496" spans="1:17" x14ac:dyDescent="0.25">
      <c r="A496" t="s">
        <v>331</v>
      </c>
      <c r="B496" s="25">
        <v>2020</v>
      </c>
      <c r="C496" s="25" t="s">
        <v>3</v>
      </c>
      <c r="D496" s="25" t="s">
        <v>66</v>
      </c>
      <c r="E496" s="25" t="s">
        <v>140</v>
      </c>
      <c r="F496" s="23" t="s">
        <v>141</v>
      </c>
      <c r="G496" s="23" t="s">
        <v>492</v>
      </c>
      <c r="H496" s="32" t="s">
        <v>352</v>
      </c>
      <c r="I496" s="32" t="s">
        <v>586</v>
      </c>
      <c r="J496" s="135">
        <v>146</v>
      </c>
      <c r="K496" s="28">
        <v>0.76712000000000002</v>
      </c>
      <c r="L496" s="77">
        <v>0.9</v>
      </c>
      <c r="Q496" s="106"/>
    </row>
    <row r="497" spans="1:17" x14ac:dyDescent="0.25">
      <c r="A497" t="s">
        <v>331</v>
      </c>
      <c r="B497" s="25">
        <v>2021</v>
      </c>
      <c r="C497" s="25" t="s">
        <v>0</v>
      </c>
      <c r="D497" s="25" t="s">
        <v>67</v>
      </c>
      <c r="E497" s="25" t="s">
        <v>140</v>
      </c>
      <c r="F497" s="23" t="s">
        <v>141</v>
      </c>
      <c r="G497" s="23" t="s">
        <v>492</v>
      </c>
      <c r="H497" s="32" t="s">
        <v>352</v>
      </c>
      <c r="I497" s="32" t="s">
        <v>586</v>
      </c>
      <c r="J497" s="135">
        <v>138</v>
      </c>
      <c r="K497" s="28">
        <v>0.90580000000000005</v>
      </c>
      <c r="L497" s="77">
        <v>0.9</v>
      </c>
      <c r="Q497" s="106"/>
    </row>
    <row r="498" spans="1:17" x14ac:dyDescent="0.25">
      <c r="A498" t="s">
        <v>331</v>
      </c>
      <c r="B498" s="25">
        <v>2021</v>
      </c>
      <c r="C498" s="25" t="s">
        <v>1</v>
      </c>
      <c r="D498" s="25" t="s">
        <v>68</v>
      </c>
      <c r="E498" s="25" t="s">
        <v>140</v>
      </c>
      <c r="F498" s="23" t="s">
        <v>141</v>
      </c>
      <c r="G498" s="23" t="s">
        <v>492</v>
      </c>
      <c r="H498" s="32" t="s">
        <v>352</v>
      </c>
      <c r="I498" s="32" t="s">
        <v>586</v>
      </c>
      <c r="J498" s="135">
        <v>157</v>
      </c>
      <c r="K498" s="28">
        <v>0.87897999999999998</v>
      </c>
      <c r="L498" s="77">
        <v>0.9</v>
      </c>
      <c r="Q498" s="106"/>
    </row>
    <row r="499" spans="1:17" x14ac:dyDescent="0.25">
      <c r="A499" t="s">
        <v>331</v>
      </c>
      <c r="B499" s="25">
        <v>2021</v>
      </c>
      <c r="C499" s="25" t="s">
        <v>2</v>
      </c>
      <c r="D499" s="25" t="s">
        <v>69</v>
      </c>
      <c r="E499" s="25" t="s">
        <v>140</v>
      </c>
      <c r="F499" s="23" t="s">
        <v>141</v>
      </c>
      <c r="G499" s="23" t="s">
        <v>492</v>
      </c>
      <c r="H499" s="32" t="s">
        <v>352</v>
      </c>
      <c r="I499" s="32" t="s">
        <v>586</v>
      </c>
      <c r="J499" s="135">
        <v>152</v>
      </c>
      <c r="K499" s="28">
        <v>0.84211000000000003</v>
      </c>
      <c r="L499" s="77">
        <v>0.9</v>
      </c>
      <c r="Q499" s="106"/>
    </row>
    <row r="500" spans="1:17" x14ac:dyDescent="0.25">
      <c r="A500" t="s">
        <v>331</v>
      </c>
      <c r="B500" s="25">
        <v>2021</v>
      </c>
      <c r="C500" s="25" t="s">
        <v>3</v>
      </c>
      <c r="D500" s="25" t="s">
        <v>70</v>
      </c>
      <c r="E500" s="25" t="s">
        <v>140</v>
      </c>
      <c r="F500" s="23" t="s">
        <v>141</v>
      </c>
      <c r="G500" s="23" t="s">
        <v>492</v>
      </c>
      <c r="H500" s="32" t="s">
        <v>352</v>
      </c>
      <c r="I500" s="32" t="s">
        <v>586</v>
      </c>
      <c r="J500" s="135">
        <v>156</v>
      </c>
      <c r="K500" s="28">
        <v>0.69872000000000001</v>
      </c>
      <c r="L500" s="77">
        <v>0.9</v>
      </c>
      <c r="Q500" s="106"/>
    </row>
    <row r="501" spans="1:17" x14ac:dyDescent="0.25">
      <c r="A501" t="s">
        <v>331</v>
      </c>
      <c r="B501" s="25">
        <v>2022</v>
      </c>
      <c r="C501" s="25" t="s">
        <v>0</v>
      </c>
      <c r="D501" s="25" t="s">
        <v>71</v>
      </c>
      <c r="E501" s="25" t="s">
        <v>140</v>
      </c>
      <c r="F501" s="23" t="s">
        <v>141</v>
      </c>
      <c r="G501" s="23" t="s">
        <v>492</v>
      </c>
      <c r="H501" s="32" t="s">
        <v>352</v>
      </c>
      <c r="I501" s="32" t="s">
        <v>586</v>
      </c>
      <c r="J501" s="135">
        <v>141</v>
      </c>
      <c r="K501" s="28">
        <v>0.82979000000000003</v>
      </c>
      <c r="L501" s="77">
        <v>0.9</v>
      </c>
      <c r="Q501" s="106"/>
    </row>
    <row r="502" spans="1:17" x14ac:dyDescent="0.25">
      <c r="A502" t="s">
        <v>331</v>
      </c>
      <c r="B502" s="25">
        <v>2022</v>
      </c>
      <c r="C502" s="25" t="s">
        <v>1</v>
      </c>
      <c r="D502" s="25" t="s">
        <v>72</v>
      </c>
      <c r="E502" s="25" t="s">
        <v>140</v>
      </c>
      <c r="F502" s="23" t="s">
        <v>141</v>
      </c>
      <c r="G502" s="23" t="s">
        <v>492</v>
      </c>
      <c r="H502" s="32" t="s">
        <v>352</v>
      </c>
      <c r="I502" s="32" t="s">
        <v>586</v>
      </c>
      <c r="J502" s="135">
        <v>177</v>
      </c>
      <c r="K502" s="28">
        <v>0.85875999999999997</v>
      </c>
      <c r="L502" s="77">
        <v>0.9</v>
      </c>
      <c r="Q502" s="106"/>
    </row>
    <row r="503" spans="1:17" x14ac:dyDescent="0.25">
      <c r="A503" t="s">
        <v>331</v>
      </c>
      <c r="B503" s="25">
        <v>2022</v>
      </c>
      <c r="C503" s="25" t="s">
        <v>2</v>
      </c>
      <c r="D503" s="25" t="s">
        <v>73</v>
      </c>
      <c r="E503" s="25" t="s">
        <v>140</v>
      </c>
      <c r="F503" s="23" t="s">
        <v>141</v>
      </c>
      <c r="G503" s="23" t="s">
        <v>492</v>
      </c>
      <c r="H503" s="32" t="s">
        <v>352</v>
      </c>
      <c r="I503" s="32" t="s">
        <v>586</v>
      </c>
      <c r="J503" s="135">
        <v>167</v>
      </c>
      <c r="K503" s="28">
        <v>0.86228000000000005</v>
      </c>
      <c r="L503" s="77">
        <v>0.9</v>
      </c>
      <c r="Q503" s="106"/>
    </row>
    <row r="504" spans="1:17" x14ac:dyDescent="0.25">
      <c r="A504" t="s">
        <v>331</v>
      </c>
      <c r="B504" s="25">
        <v>2022</v>
      </c>
      <c r="C504" s="25" t="s">
        <v>3</v>
      </c>
      <c r="D504" s="25" t="s">
        <v>493</v>
      </c>
      <c r="E504" s="25" t="s">
        <v>140</v>
      </c>
      <c r="F504" s="23" t="s">
        <v>141</v>
      </c>
      <c r="G504" s="23" t="s">
        <v>492</v>
      </c>
      <c r="H504" s="32" t="s">
        <v>352</v>
      </c>
      <c r="I504" s="32" t="s">
        <v>586</v>
      </c>
      <c r="J504" s="135">
        <v>163</v>
      </c>
      <c r="K504" s="28">
        <v>0.82208999999999999</v>
      </c>
      <c r="L504" s="77">
        <v>0.9</v>
      </c>
      <c r="Q504" s="106"/>
    </row>
    <row r="505" spans="1:17" x14ac:dyDescent="0.25">
      <c r="A505" t="s">
        <v>331</v>
      </c>
      <c r="B505" s="25">
        <v>2023</v>
      </c>
      <c r="C505" s="25" t="s">
        <v>0</v>
      </c>
      <c r="D505" s="25" t="s">
        <v>537</v>
      </c>
      <c r="E505" s="25" t="s">
        <v>140</v>
      </c>
      <c r="F505" s="23" t="s">
        <v>141</v>
      </c>
      <c r="G505" s="23" t="s">
        <v>492</v>
      </c>
      <c r="H505" s="32" t="s">
        <v>352</v>
      </c>
      <c r="I505" s="32" t="s">
        <v>586</v>
      </c>
      <c r="J505" s="135">
        <v>175</v>
      </c>
      <c r="K505" s="28">
        <v>0.76571</v>
      </c>
      <c r="L505" s="77">
        <v>0.9</v>
      </c>
      <c r="Q505" s="106"/>
    </row>
    <row r="506" spans="1:17" x14ac:dyDescent="0.25">
      <c r="A506" t="s">
        <v>331</v>
      </c>
      <c r="B506" s="25">
        <v>2018</v>
      </c>
      <c r="C506" s="25" t="s">
        <v>0</v>
      </c>
      <c r="D506" s="25" t="s">
        <v>54</v>
      </c>
      <c r="E506" s="25" t="s">
        <v>142</v>
      </c>
      <c r="F506" s="23" t="s">
        <v>143</v>
      </c>
      <c r="G506" s="23" t="s">
        <v>492</v>
      </c>
      <c r="H506" s="32" t="s">
        <v>351</v>
      </c>
      <c r="I506" s="32" t="s">
        <v>586</v>
      </c>
      <c r="J506" s="135">
        <v>70</v>
      </c>
      <c r="K506" s="28">
        <v>0.84286000000000005</v>
      </c>
      <c r="L506" s="77">
        <v>0.9</v>
      </c>
      <c r="Q506" s="106"/>
    </row>
    <row r="507" spans="1:17" x14ac:dyDescent="0.25">
      <c r="A507" t="s">
        <v>331</v>
      </c>
      <c r="B507" s="25">
        <v>2018</v>
      </c>
      <c r="C507" s="25" t="s">
        <v>1</v>
      </c>
      <c r="D507" s="25" t="s">
        <v>56</v>
      </c>
      <c r="E507" s="25" t="s">
        <v>142</v>
      </c>
      <c r="F507" s="23" t="s">
        <v>143</v>
      </c>
      <c r="G507" s="23" t="s">
        <v>492</v>
      </c>
      <c r="H507" s="32" t="s">
        <v>351</v>
      </c>
      <c r="I507" s="32" t="s">
        <v>586</v>
      </c>
      <c r="J507" s="135">
        <v>107</v>
      </c>
      <c r="K507" s="28">
        <v>0.91588999999999998</v>
      </c>
      <c r="L507" s="77">
        <v>0.9</v>
      </c>
      <c r="Q507" s="106"/>
    </row>
    <row r="508" spans="1:17" x14ac:dyDescent="0.25">
      <c r="A508" t="s">
        <v>331</v>
      </c>
      <c r="B508" s="25">
        <v>2018</v>
      </c>
      <c r="C508" s="25" t="s">
        <v>2</v>
      </c>
      <c r="D508" s="25" t="s">
        <v>57</v>
      </c>
      <c r="E508" s="25" t="s">
        <v>142</v>
      </c>
      <c r="F508" s="23" t="s">
        <v>143</v>
      </c>
      <c r="G508" s="23" t="s">
        <v>492</v>
      </c>
      <c r="H508" s="32" t="s">
        <v>351</v>
      </c>
      <c r="I508" s="32" t="s">
        <v>586</v>
      </c>
      <c r="J508" s="135">
        <v>111</v>
      </c>
      <c r="K508" s="28">
        <v>0.92793000000000003</v>
      </c>
      <c r="L508" s="77">
        <v>0.9</v>
      </c>
      <c r="Q508" s="106"/>
    </row>
    <row r="509" spans="1:17" x14ac:dyDescent="0.25">
      <c r="A509" t="s">
        <v>331</v>
      </c>
      <c r="B509" s="25">
        <v>2018</v>
      </c>
      <c r="C509" s="25" t="s">
        <v>3</v>
      </c>
      <c r="D509" s="25" t="s">
        <v>58</v>
      </c>
      <c r="E509" s="25" t="s">
        <v>142</v>
      </c>
      <c r="F509" s="23" t="s">
        <v>143</v>
      </c>
      <c r="G509" s="23" t="s">
        <v>492</v>
      </c>
      <c r="H509" s="32" t="s">
        <v>351</v>
      </c>
      <c r="I509" s="32" t="s">
        <v>586</v>
      </c>
      <c r="J509" s="135">
        <v>86</v>
      </c>
      <c r="K509" s="28">
        <v>0.95348999999999995</v>
      </c>
      <c r="L509" s="77">
        <v>0.9</v>
      </c>
      <c r="Q509" s="106"/>
    </row>
    <row r="510" spans="1:17" x14ac:dyDescent="0.25">
      <c r="A510" t="s">
        <v>331</v>
      </c>
      <c r="B510" s="25">
        <v>2019</v>
      </c>
      <c r="C510" s="25" t="s">
        <v>0</v>
      </c>
      <c r="D510" s="25" t="s">
        <v>59</v>
      </c>
      <c r="E510" s="25" t="s">
        <v>142</v>
      </c>
      <c r="F510" s="23" t="s">
        <v>143</v>
      </c>
      <c r="G510" s="23" t="s">
        <v>492</v>
      </c>
      <c r="H510" s="32" t="s">
        <v>351</v>
      </c>
      <c r="I510" s="32" t="s">
        <v>586</v>
      </c>
      <c r="J510" s="135">
        <v>101</v>
      </c>
      <c r="K510" s="28">
        <v>0.85148999999999997</v>
      </c>
      <c r="L510" s="77">
        <v>0.9</v>
      </c>
      <c r="Q510" s="106"/>
    </row>
    <row r="511" spans="1:17" x14ac:dyDescent="0.25">
      <c r="A511" t="s">
        <v>331</v>
      </c>
      <c r="B511" s="25">
        <v>2019</v>
      </c>
      <c r="C511" s="25" t="s">
        <v>1</v>
      </c>
      <c r="D511" s="25" t="s">
        <v>60</v>
      </c>
      <c r="E511" s="25" t="s">
        <v>142</v>
      </c>
      <c r="F511" s="23" t="s">
        <v>143</v>
      </c>
      <c r="G511" s="23" t="s">
        <v>492</v>
      </c>
      <c r="H511" s="32" t="s">
        <v>351</v>
      </c>
      <c r="I511" s="32" t="s">
        <v>586</v>
      </c>
      <c r="J511" s="135">
        <v>108</v>
      </c>
      <c r="K511" s="28">
        <v>0.86111000000000004</v>
      </c>
      <c r="L511" s="77">
        <v>0.9</v>
      </c>
      <c r="Q511" s="106"/>
    </row>
    <row r="512" spans="1:17" x14ac:dyDescent="0.25">
      <c r="A512" t="s">
        <v>331</v>
      </c>
      <c r="B512" s="25">
        <v>2019</v>
      </c>
      <c r="C512" s="25" t="s">
        <v>2</v>
      </c>
      <c r="D512" s="25" t="s">
        <v>61</v>
      </c>
      <c r="E512" s="25" t="s">
        <v>142</v>
      </c>
      <c r="F512" s="23" t="s">
        <v>143</v>
      </c>
      <c r="G512" s="23" t="s">
        <v>492</v>
      </c>
      <c r="H512" s="32" t="s">
        <v>351</v>
      </c>
      <c r="I512" s="32" t="s">
        <v>586</v>
      </c>
      <c r="J512" s="135">
        <v>95</v>
      </c>
      <c r="K512" s="28">
        <v>0.95789000000000002</v>
      </c>
      <c r="L512" s="77">
        <v>0.9</v>
      </c>
      <c r="Q512" s="106"/>
    </row>
    <row r="513" spans="1:17" x14ac:dyDescent="0.25">
      <c r="A513" t="s">
        <v>331</v>
      </c>
      <c r="B513" s="25">
        <v>2019</v>
      </c>
      <c r="C513" s="25" t="s">
        <v>3</v>
      </c>
      <c r="D513" s="25" t="s">
        <v>62</v>
      </c>
      <c r="E513" s="25" t="s">
        <v>142</v>
      </c>
      <c r="F513" s="23" t="s">
        <v>143</v>
      </c>
      <c r="G513" s="23" t="s">
        <v>492</v>
      </c>
      <c r="H513" s="32" t="s">
        <v>351</v>
      </c>
      <c r="I513" s="32" t="s">
        <v>586</v>
      </c>
      <c r="J513" s="135">
        <v>122</v>
      </c>
      <c r="K513" s="28">
        <v>0.95082</v>
      </c>
      <c r="L513" s="77">
        <v>0.9</v>
      </c>
      <c r="Q513" s="106"/>
    </row>
    <row r="514" spans="1:17" x14ac:dyDescent="0.25">
      <c r="A514" t="s">
        <v>331</v>
      </c>
      <c r="B514" s="25">
        <v>2020</v>
      </c>
      <c r="C514" s="25" t="s">
        <v>0</v>
      </c>
      <c r="D514" s="25" t="s">
        <v>63</v>
      </c>
      <c r="E514" s="25" t="s">
        <v>142</v>
      </c>
      <c r="F514" s="23" t="s">
        <v>143</v>
      </c>
      <c r="G514" s="23" t="s">
        <v>492</v>
      </c>
      <c r="H514" s="32" t="s">
        <v>351</v>
      </c>
      <c r="I514" s="32" t="s">
        <v>586</v>
      </c>
      <c r="J514" s="135">
        <v>72</v>
      </c>
      <c r="K514" s="28">
        <v>0.95833000000000002</v>
      </c>
      <c r="L514" s="77">
        <v>0.9</v>
      </c>
      <c r="Q514" s="106"/>
    </row>
    <row r="515" spans="1:17" x14ac:dyDescent="0.25">
      <c r="A515" t="s">
        <v>331</v>
      </c>
      <c r="B515" s="25">
        <v>2020</v>
      </c>
      <c r="C515" s="25" t="s">
        <v>1</v>
      </c>
      <c r="D515" s="25" t="s">
        <v>64</v>
      </c>
      <c r="E515" s="25" t="s">
        <v>142</v>
      </c>
      <c r="F515" s="23" t="s">
        <v>143</v>
      </c>
      <c r="G515" s="23" t="s">
        <v>492</v>
      </c>
      <c r="H515" s="32" t="s">
        <v>351</v>
      </c>
      <c r="I515" s="32" t="s">
        <v>586</v>
      </c>
      <c r="J515" s="135">
        <v>52</v>
      </c>
      <c r="K515" s="28">
        <v>0.90385000000000004</v>
      </c>
      <c r="L515" s="77">
        <v>0.9</v>
      </c>
      <c r="Q515" s="106"/>
    </row>
    <row r="516" spans="1:17" x14ac:dyDescent="0.25">
      <c r="A516" t="s">
        <v>331</v>
      </c>
      <c r="B516" s="25">
        <v>2020</v>
      </c>
      <c r="C516" s="25" t="s">
        <v>2</v>
      </c>
      <c r="D516" s="25" t="s">
        <v>65</v>
      </c>
      <c r="E516" s="25" t="s">
        <v>142</v>
      </c>
      <c r="F516" s="23" t="s">
        <v>143</v>
      </c>
      <c r="G516" s="23" t="s">
        <v>492</v>
      </c>
      <c r="H516" s="32" t="s">
        <v>351</v>
      </c>
      <c r="I516" s="32" t="s">
        <v>586</v>
      </c>
      <c r="J516" s="135">
        <v>84</v>
      </c>
      <c r="K516" s="28">
        <v>0.97619</v>
      </c>
      <c r="L516" s="77">
        <v>0.9</v>
      </c>
      <c r="Q516" s="106"/>
    </row>
    <row r="517" spans="1:17" x14ac:dyDescent="0.25">
      <c r="A517" t="s">
        <v>331</v>
      </c>
      <c r="B517" s="25">
        <v>2020</v>
      </c>
      <c r="C517" s="25" t="s">
        <v>3</v>
      </c>
      <c r="D517" s="25" t="s">
        <v>66</v>
      </c>
      <c r="E517" s="25" t="s">
        <v>142</v>
      </c>
      <c r="F517" s="23" t="s">
        <v>143</v>
      </c>
      <c r="G517" s="23" t="s">
        <v>492</v>
      </c>
      <c r="H517" s="32" t="s">
        <v>351</v>
      </c>
      <c r="I517" s="32" t="s">
        <v>586</v>
      </c>
      <c r="J517" s="135">
        <v>77</v>
      </c>
      <c r="K517" s="28">
        <v>0.88312000000000002</v>
      </c>
      <c r="L517" s="77">
        <v>0.9</v>
      </c>
      <c r="Q517" s="106"/>
    </row>
    <row r="518" spans="1:17" x14ac:dyDescent="0.25">
      <c r="A518" t="s">
        <v>331</v>
      </c>
      <c r="B518" s="25">
        <v>2021</v>
      </c>
      <c r="C518" s="25" t="s">
        <v>0</v>
      </c>
      <c r="D518" s="25" t="s">
        <v>67</v>
      </c>
      <c r="E518" s="25" t="s">
        <v>142</v>
      </c>
      <c r="F518" s="23" t="s">
        <v>143</v>
      </c>
      <c r="G518" s="23" t="s">
        <v>492</v>
      </c>
      <c r="H518" s="32" t="s">
        <v>351</v>
      </c>
      <c r="I518" s="32" t="s">
        <v>586</v>
      </c>
      <c r="J518" s="135">
        <v>105</v>
      </c>
      <c r="K518" s="28">
        <v>0.96189999999999998</v>
      </c>
      <c r="L518" s="77">
        <v>0.9</v>
      </c>
      <c r="Q518" s="106"/>
    </row>
    <row r="519" spans="1:17" x14ac:dyDescent="0.25">
      <c r="A519" t="s">
        <v>331</v>
      </c>
      <c r="B519" s="25">
        <v>2021</v>
      </c>
      <c r="C519" s="25" t="s">
        <v>1</v>
      </c>
      <c r="D519" s="25" t="s">
        <v>68</v>
      </c>
      <c r="E519" s="25" t="s">
        <v>142</v>
      </c>
      <c r="F519" s="23" t="s">
        <v>143</v>
      </c>
      <c r="G519" s="23" t="s">
        <v>492</v>
      </c>
      <c r="H519" s="32" t="s">
        <v>351</v>
      </c>
      <c r="I519" s="32" t="s">
        <v>586</v>
      </c>
      <c r="J519" s="135">
        <v>71</v>
      </c>
      <c r="K519" s="28">
        <v>0.97182999999999997</v>
      </c>
      <c r="L519" s="77">
        <v>0.9</v>
      </c>
      <c r="Q519" s="106"/>
    </row>
    <row r="520" spans="1:17" x14ac:dyDescent="0.25">
      <c r="A520" t="s">
        <v>331</v>
      </c>
      <c r="B520" s="25">
        <v>2021</v>
      </c>
      <c r="C520" s="25" t="s">
        <v>2</v>
      </c>
      <c r="D520" s="25" t="s">
        <v>69</v>
      </c>
      <c r="E520" s="25" t="s">
        <v>142</v>
      </c>
      <c r="F520" s="23" t="s">
        <v>143</v>
      </c>
      <c r="G520" s="23" t="s">
        <v>492</v>
      </c>
      <c r="H520" s="32" t="s">
        <v>351</v>
      </c>
      <c r="I520" s="32" t="s">
        <v>586</v>
      </c>
      <c r="J520" s="135">
        <v>82</v>
      </c>
      <c r="K520" s="28">
        <v>0.92683000000000004</v>
      </c>
      <c r="L520" s="77">
        <v>0.9</v>
      </c>
      <c r="Q520" s="106"/>
    </row>
    <row r="521" spans="1:17" x14ac:dyDescent="0.25">
      <c r="A521" t="s">
        <v>331</v>
      </c>
      <c r="B521" s="25">
        <v>2021</v>
      </c>
      <c r="C521" s="25" t="s">
        <v>3</v>
      </c>
      <c r="D521" s="25" t="s">
        <v>70</v>
      </c>
      <c r="E521" s="25" t="s">
        <v>142</v>
      </c>
      <c r="F521" s="23" t="s">
        <v>143</v>
      </c>
      <c r="G521" s="23" t="s">
        <v>492</v>
      </c>
      <c r="H521" s="32" t="s">
        <v>351</v>
      </c>
      <c r="I521" s="32" t="s">
        <v>586</v>
      </c>
      <c r="J521" s="135">
        <v>86</v>
      </c>
      <c r="K521" s="28">
        <v>0.93023</v>
      </c>
      <c r="L521" s="77">
        <v>0.9</v>
      </c>
      <c r="Q521" s="106"/>
    </row>
    <row r="522" spans="1:17" x14ac:dyDescent="0.25">
      <c r="A522" t="s">
        <v>331</v>
      </c>
      <c r="B522" s="25">
        <v>2022</v>
      </c>
      <c r="C522" s="25" t="s">
        <v>0</v>
      </c>
      <c r="D522" s="25" t="s">
        <v>71</v>
      </c>
      <c r="E522" s="25" t="s">
        <v>142</v>
      </c>
      <c r="F522" s="23" t="s">
        <v>143</v>
      </c>
      <c r="G522" s="23" t="s">
        <v>492</v>
      </c>
      <c r="H522" s="32" t="s">
        <v>351</v>
      </c>
      <c r="I522" s="32" t="s">
        <v>586</v>
      </c>
      <c r="J522" s="135">
        <v>107</v>
      </c>
      <c r="K522" s="28">
        <v>0.94393000000000005</v>
      </c>
      <c r="L522" s="77">
        <v>0.9</v>
      </c>
      <c r="Q522" s="106"/>
    </row>
    <row r="523" spans="1:17" x14ac:dyDescent="0.25">
      <c r="A523" t="s">
        <v>331</v>
      </c>
      <c r="B523" s="25">
        <v>2022</v>
      </c>
      <c r="C523" s="25" t="s">
        <v>1</v>
      </c>
      <c r="D523" s="25" t="s">
        <v>72</v>
      </c>
      <c r="E523" s="25" t="s">
        <v>142</v>
      </c>
      <c r="F523" s="23" t="s">
        <v>143</v>
      </c>
      <c r="G523" s="23" t="s">
        <v>492</v>
      </c>
      <c r="H523" s="32" t="s">
        <v>351</v>
      </c>
      <c r="I523" s="32" t="s">
        <v>586</v>
      </c>
      <c r="J523" s="135">
        <v>124</v>
      </c>
      <c r="K523" s="28">
        <v>0.91935</v>
      </c>
      <c r="L523" s="77">
        <v>0.9</v>
      </c>
      <c r="Q523" s="106"/>
    </row>
    <row r="524" spans="1:17" x14ac:dyDescent="0.25">
      <c r="A524" t="s">
        <v>331</v>
      </c>
      <c r="B524" s="25">
        <v>2022</v>
      </c>
      <c r="C524" s="25" t="s">
        <v>2</v>
      </c>
      <c r="D524" s="25" t="s">
        <v>73</v>
      </c>
      <c r="E524" s="25" t="s">
        <v>142</v>
      </c>
      <c r="F524" s="23" t="s">
        <v>143</v>
      </c>
      <c r="G524" s="23" t="s">
        <v>492</v>
      </c>
      <c r="H524" s="32" t="s">
        <v>351</v>
      </c>
      <c r="I524" s="32" t="s">
        <v>586</v>
      </c>
      <c r="J524" s="135">
        <v>107</v>
      </c>
      <c r="K524" s="28">
        <v>0.94393000000000005</v>
      </c>
      <c r="L524" s="77">
        <v>0.9</v>
      </c>
      <c r="Q524" s="106"/>
    </row>
    <row r="525" spans="1:17" x14ac:dyDescent="0.25">
      <c r="A525" t="s">
        <v>331</v>
      </c>
      <c r="B525" s="25">
        <v>2022</v>
      </c>
      <c r="C525" s="25" t="s">
        <v>3</v>
      </c>
      <c r="D525" s="25" t="s">
        <v>493</v>
      </c>
      <c r="E525" s="25" t="s">
        <v>142</v>
      </c>
      <c r="F525" s="23" t="s">
        <v>143</v>
      </c>
      <c r="G525" s="23" t="s">
        <v>492</v>
      </c>
      <c r="H525" s="32" t="s">
        <v>351</v>
      </c>
      <c r="I525" s="32" t="s">
        <v>586</v>
      </c>
      <c r="J525" s="135">
        <v>107</v>
      </c>
      <c r="K525" s="28">
        <v>0.85980999999999996</v>
      </c>
      <c r="L525" s="77">
        <v>0.9</v>
      </c>
      <c r="Q525" s="106"/>
    </row>
    <row r="526" spans="1:17" x14ac:dyDescent="0.25">
      <c r="A526" t="s">
        <v>331</v>
      </c>
      <c r="B526" s="25">
        <v>2023</v>
      </c>
      <c r="C526" s="25" t="s">
        <v>0</v>
      </c>
      <c r="D526" s="25" t="s">
        <v>537</v>
      </c>
      <c r="E526" s="25" t="s">
        <v>142</v>
      </c>
      <c r="F526" s="23" t="s">
        <v>143</v>
      </c>
      <c r="G526" s="23" t="s">
        <v>492</v>
      </c>
      <c r="H526" s="32" t="s">
        <v>351</v>
      </c>
      <c r="I526" s="32" t="s">
        <v>586</v>
      </c>
      <c r="J526" s="135">
        <v>85</v>
      </c>
      <c r="K526" s="28">
        <v>0.76471</v>
      </c>
      <c r="L526" s="77">
        <v>0.9</v>
      </c>
      <c r="Q526" s="106"/>
    </row>
    <row r="527" spans="1:17" x14ac:dyDescent="0.25">
      <c r="A527" t="s">
        <v>331</v>
      </c>
      <c r="B527" s="25">
        <v>2018</v>
      </c>
      <c r="C527" s="25" t="s">
        <v>0</v>
      </c>
      <c r="D527" s="25" t="s">
        <v>54</v>
      </c>
      <c r="E527" s="25" t="s">
        <v>492</v>
      </c>
      <c r="F527" s="23" t="s">
        <v>355</v>
      </c>
      <c r="G527" s="23" t="s">
        <v>492</v>
      </c>
      <c r="H527" s="32" t="s">
        <v>355</v>
      </c>
      <c r="I527" s="32" t="s">
        <v>586</v>
      </c>
      <c r="J527" s="135">
        <v>854</v>
      </c>
      <c r="K527" s="28">
        <v>0.51171</v>
      </c>
      <c r="L527" s="77">
        <v>0.9</v>
      </c>
      <c r="Q527" s="106"/>
    </row>
    <row r="528" spans="1:17" x14ac:dyDescent="0.25">
      <c r="A528" t="s">
        <v>331</v>
      </c>
      <c r="B528" s="25">
        <v>2018</v>
      </c>
      <c r="C528" s="25" t="s">
        <v>1</v>
      </c>
      <c r="D528" s="25" t="s">
        <v>56</v>
      </c>
      <c r="E528" s="25" t="s">
        <v>492</v>
      </c>
      <c r="F528" s="23" t="s">
        <v>355</v>
      </c>
      <c r="G528" s="23" t="s">
        <v>492</v>
      </c>
      <c r="H528" s="32" t="s">
        <v>355</v>
      </c>
      <c r="I528" s="32" t="s">
        <v>586</v>
      </c>
      <c r="J528" s="135">
        <v>914</v>
      </c>
      <c r="K528" s="28">
        <v>0.59628000000000003</v>
      </c>
      <c r="L528" s="77">
        <v>0.9</v>
      </c>
      <c r="Q528" s="106"/>
    </row>
    <row r="529" spans="1:17" x14ac:dyDescent="0.25">
      <c r="A529" t="s">
        <v>331</v>
      </c>
      <c r="B529" s="25">
        <v>2018</v>
      </c>
      <c r="C529" s="25" t="s">
        <v>2</v>
      </c>
      <c r="D529" s="25" t="s">
        <v>57</v>
      </c>
      <c r="E529" s="25" t="s">
        <v>492</v>
      </c>
      <c r="F529" s="23" t="s">
        <v>355</v>
      </c>
      <c r="G529" s="23" t="s">
        <v>492</v>
      </c>
      <c r="H529" s="32" t="s">
        <v>355</v>
      </c>
      <c r="I529" s="32" t="s">
        <v>586</v>
      </c>
      <c r="J529" s="135">
        <v>914</v>
      </c>
      <c r="K529" s="28">
        <v>0.70896999999999999</v>
      </c>
      <c r="L529" s="77">
        <v>0.9</v>
      </c>
      <c r="Q529" s="106"/>
    </row>
    <row r="530" spans="1:17" x14ac:dyDescent="0.25">
      <c r="A530" t="s">
        <v>331</v>
      </c>
      <c r="B530" s="25">
        <v>2018</v>
      </c>
      <c r="C530" s="25" t="s">
        <v>3</v>
      </c>
      <c r="D530" s="25" t="s">
        <v>58</v>
      </c>
      <c r="E530" s="25" t="s">
        <v>492</v>
      </c>
      <c r="F530" s="23" t="s">
        <v>355</v>
      </c>
      <c r="G530" s="23" t="s">
        <v>492</v>
      </c>
      <c r="H530" s="32" t="s">
        <v>355</v>
      </c>
      <c r="I530" s="32" t="s">
        <v>586</v>
      </c>
      <c r="J530" s="135">
        <v>908</v>
      </c>
      <c r="K530" s="28">
        <v>0.72026000000000001</v>
      </c>
      <c r="L530" s="77">
        <v>0.9</v>
      </c>
      <c r="Q530" s="106"/>
    </row>
    <row r="531" spans="1:17" x14ac:dyDescent="0.25">
      <c r="A531" t="s">
        <v>331</v>
      </c>
      <c r="B531" s="25">
        <v>2019</v>
      </c>
      <c r="C531" s="25" t="s">
        <v>0</v>
      </c>
      <c r="D531" s="25" t="s">
        <v>59</v>
      </c>
      <c r="E531" s="25" t="s">
        <v>492</v>
      </c>
      <c r="F531" s="23" t="s">
        <v>355</v>
      </c>
      <c r="G531" s="23" t="s">
        <v>492</v>
      </c>
      <c r="H531" s="32" t="s">
        <v>355</v>
      </c>
      <c r="I531" s="32" t="s">
        <v>586</v>
      </c>
      <c r="J531" s="135">
        <v>870</v>
      </c>
      <c r="K531" s="28">
        <v>0.80230000000000001</v>
      </c>
      <c r="L531" s="77">
        <v>0.9</v>
      </c>
      <c r="Q531" s="106"/>
    </row>
    <row r="532" spans="1:17" x14ac:dyDescent="0.25">
      <c r="A532" t="s">
        <v>331</v>
      </c>
      <c r="B532" s="25">
        <v>2019</v>
      </c>
      <c r="C532" s="25" t="s">
        <v>1</v>
      </c>
      <c r="D532" s="25" t="s">
        <v>60</v>
      </c>
      <c r="E532" s="25" t="s">
        <v>492</v>
      </c>
      <c r="F532" s="23" t="s">
        <v>355</v>
      </c>
      <c r="G532" s="23" t="s">
        <v>492</v>
      </c>
      <c r="H532" s="32" t="s">
        <v>355</v>
      </c>
      <c r="I532" s="32" t="s">
        <v>586</v>
      </c>
      <c r="J532" s="135">
        <v>947</v>
      </c>
      <c r="K532" s="28">
        <v>0.78774999999999995</v>
      </c>
      <c r="L532" s="77">
        <v>0.9</v>
      </c>
      <c r="Q532" s="106"/>
    </row>
    <row r="533" spans="1:17" x14ac:dyDescent="0.25">
      <c r="A533" t="s">
        <v>331</v>
      </c>
      <c r="B533" s="25">
        <v>2019</v>
      </c>
      <c r="C533" s="25" t="s">
        <v>2</v>
      </c>
      <c r="D533" s="25" t="s">
        <v>61</v>
      </c>
      <c r="E533" s="25" t="s">
        <v>492</v>
      </c>
      <c r="F533" s="23" t="s">
        <v>355</v>
      </c>
      <c r="G533" s="23" t="s">
        <v>492</v>
      </c>
      <c r="H533" s="32" t="s">
        <v>355</v>
      </c>
      <c r="I533" s="32" t="s">
        <v>586</v>
      </c>
      <c r="J533" s="135">
        <v>894</v>
      </c>
      <c r="K533" s="28">
        <v>0.77405000000000002</v>
      </c>
      <c r="L533" s="77">
        <v>0.9</v>
      </c>
      <c r="Q533" s="106"/>
    </row>
    <row r="534" spans="1:17" x14ac:dyDescent="0.25">
      <c r="A534" t="s">
        <v>331</v>
      </c>
      <c r="B534" s="25">
        <v>2019</v>
      </c>
      <c r="C534" s="25" t="s">
        <v>3</v>
      </c>
      <c r="D534" s="25" t="s">
        <v>62</v>
      </c>
      <c r="E534" s="25" t="s">
        <v>492</v>
      </c>
      <c r="F534" s="23" t="s">
        <v>355</v>
      </c>
      <c r="G534" s="23" t="s">
        <v>492</v>
      </c>
      <c r="H534" s="32" t="s">
        <v>355</v>
      </c>
      <c r="I534" s="32" t="s">
        <v>586</v>
      </c>
      <c r="J534" s="135">
        <v>962</v>
      </c>
      <c r="K534" s="28">
        <v>0.74324000000000001</v>
      </c>
      <c r="L534" s="77">
        <v>0.9</v>
      </c>
      <c r="Q534" s="106"/>
    </row>
    <row r="535" spans="1:17" x14ac:dyDescent="0.25">
      <c r="A535" t="s">
        <v>331</v>
      </c>
      <c r="B535" s="25">
        <v>2020</v>
      </c>
      <c r="C535" s="25" t="s">
        <v>0</v>
      </c>
      <c r="D535" s="25" t="s">
        <v>63</v>
      </c>
      <c r="E535" s="25" t="s">
        <v>492</v>
      </c>
      <c r="F535" s="23" t="s">
        <v>355</v>
      </c>
      <c r="G535" s="23" t="s">
        <v>492</v>
      </c>
      <c r="H535" s="32" t="s">
        <v>355</v>
      </c>
      <c r="I535" s="32" t="s">
        <v>586</v>
      </c>
      <c r="J535" s="135">
        <v>921</v>
      </c>
      <c r="K535" s="28">
        <v>0.70250000000000001</v>
      </c>
      <c r="L535" s="77">
        <v>0.9</v>
      </c>
      <c r="Q535" s="106"/>
    </row>
    <row r="536" spans="1:17" x14ac:dyDescent="0.25">
      <c r="A536" t="s">
        <v>331</v>
      </c>
      <c r="B536" s="25">
        <v>2020</v>
      </c>
      <c r="C536" s="25" t="s">
        <v>1</v>
      </c>
      <c r="D536" s="25" t="s">
        <v>64</v>
      </c>
      <c r="E536" s="25" t="s">
        <v>492</v>
      </c>
      <c r="F536" s="23" t="s">
        <v>355</v>
      </c>
      <c r="G536" s="23" t="s">
        <v>492</v>
      </c>
      <c r="H536" s="32" t="s">
        <v>355</v>
      </c>
      <c r="I536" s="32" t="s">
        <v>586</v>
      </c>
      <c r="J536" s="135">
        <v>503</v>
      </c>
      <c r="K536" s="28">
        <v>0.73558999999999997</v>
      </c>
      <c r="L536" s="77">
        <v>0.9</v>
      </c>
      <c r="Q536" s="106"/>
    </row>
    <row r="537" spans="1:17" x14ac:dyDescent="0.25">
      <c r="A537" t="s">
        <v>331</v>
      </c>
      <c r="B537" s="25">
        <v>2020</v>
      </c>
      <c r="C537" s="25" t="s">
        <v>2</v>
      </c>
      <c r="D537" s="25" t="s">
        <v>65</v>
      </c>
      <c r="E537" s="25" t="s">
        <v>492</v>
      </c>
      <c r="F537" s="23" t="s">
        <v>355</v>
      </c>
      <c r="G537" s="23" t="s">
        <v>492</v>
      </c>
      <c r="H537" s="32" t="s">
        <v>355</v>
      </c>
      <c r="I537" s="32" t="s">
        <v>586</v>
      </c>
      <c r="J537" s="135">
        <v>643</v>
      </c>
      <c r="K537" s="28">
        <v>0.70294999999999996</v>
      </c>
      <c r="L537" s="77">
        <v>0.9</v>
      </c>
      <c r="Q537" s="106"/>
    </row>
    <row r="538" spans="1:17" x14ac:dyDescent="0.25">
      <c r="A538" t="s">
        <v>331</v>
      </c>
      <c r="B538" s="25">
        <v>2020</v>
      </c>
      <c r="C538" s="25" t="s">
        <v>3</v>
      </c>
      <c r="D538" s="25" t="s">
        <v>66</v>
      </c>
      <c r="E538" s="25" t="s">
        <v>492</v>
      </c>
      <c r="F538" s="23" t="s">
        <v>355</v>
      </c>
      <c r="G538" s="23" t="s">
        <v>492</v>
      </c>
      <c r="H538" s="32" t="s">
        <v>355</v>
      </c>
      <c r="I538" s="32" t="s">
        <v>586</v>
      </c>
      <c r="J538" s="135">
        <v>860</v>
      </c>
      <c r="K538" s="28">
        <v>0.68720999999999999</v>
      </c>
      <c r="L538" s="77">
        <v>0.9</v>
      </c>
      <c r="Q538" s="106"/>
    </row>
    <row r="539" spans="1:17" x14ac:dyDescent="0.25">
      <c r="A539" t="s">
        <v>331</v>
      </c>
      <c r="B539" s="25">
        <v>2021</v>
      </c>
      <c r="C539" s="25" t="s">
        <v>0</v>
      </c>
      <c r="D539" s="25" t="s">
        <v>67</v>
      </c>
      <c r="E539" s="25" t="s">
        <v>492</v>
      </c>
      <c r="F539" s="23" t="s">
        <v>355</v>
      </c>
      <c r="G539" s="23" t="s">
        <v>492</v>
      </c>
      <c r="H539" s="32" t="s">
        <v>355</v>
      </c>
      <c r="I539" s="32" t="s">
        <v>586</v>
      </c>
      <c r="J539" s="135">
        <v>771</v>
      </c>
      <c r="K539" s="28">
        <v>0.78469999999999995</v>
      </c>
      <c r="L539" s="77">
        <v>0.9</v>
      </c>
      <c r="Q539" s="106"/>
    </row>
    <row r="540" spans="1:17" x14ac:dyDescent="0.25">
      <c r="A540" t="s">
        <v>331</v>
      </c>
      <c r="B540" s="25">
        <v>2021</v>
      </c>
      <c r="C540" s="25" t="s">
        <v>1</v>
      </c>
      <c r="D540" s="25" t="s">
        <v>68</v>
      </c>
      <c r="E540" s="25" t="s">
        <v>492</v>
      </c>
      <c r="F540" s="23" t="s">
        <v>355</v>
      </c>
      <c r="G540" s="23" t="s">
        <v>492</v>
      </c>
      <c r="H540" s="32" t="s">
        <v>355</v>
      </c>
      <c r="I540" s="32" t="s">
        <v>586</v>
      </c>
      <c r="J540" s="135">
        <v>930</v>
      </c>
      <c r="K540" s="28">
        <v>0.75483999999999996</v>
      </c>
      <c r="L540" s="77">
        <v>0.9</v>
      </c>
      <c r="Q540" s="106"/>
    </row>
    <row r="541" spans="1:17" x14ac:dyDescent="0.25">
      <c r="A541" t="s">
        <v>331</v>
      </c>
      <c r="B541" s="25">
        <v>2021</v>
      </c>
      <c r="C541" s="25" t="s">
        <v>2</v>
      </c>
      <c r="D541" s="25" t="s">
        <v>69</v>
      </c>
      <c r="E541" s="25" t="s">
        <v>492</v>
      </c>
      <c r="F541" s="23" t="s">
        <v>355</v>
      </c>
      <c r="G541" s="23" t="s">
        <v>492</v>
      </c>
      <c r="H541" s="32" t="s">
        <v>355</v>
      </c>
      <c r="I541" s="32" t="s">
        <v>586</v>
      </c>
      <c r="J541" s="135">
        <v>927</v>
      </c>
      <c r="K541" s="28">
        <v>0.76483000000000001</v>
      </c>
      <c r="L541" s="77">
        <v>0.9</v>
      </c>
      <c r="Q541" s="106"/>
    </row>
    <row r="542" spans="1:17" x14ac:dyDescent="0.25">
      <c r="A542" t="s">
        <v>331</v>
      </c>
      <c r="B542" s="25">
        <v>2021</v>
      </c>
      <c r="C542" s="25" t="s">
        <v>3</v>
      </c>
      <c r="D542" s="25" t="s">
        <v>70</v>
      </c>
      <c r="E542" s="25" t="s">
        <v>492</v>
      </c>
      <c r="F542" s="23" t="s">
        <v>355</v>
      </c>
      <c r="G542" s="23" t="s">
        <v>492</v>
      </c>
      <c r="H542" s="32" t="s">
        <v>355</v>
      </c>
      <c r="I542" s="32" t="s">
        <v>586</v>
      </c>
      <c r="J542" s="135">
        <v>912</v>
      </c>
      <c r="K542" s="28">
        <v>0.75</v>
      </c>
      <c r="L542" s="77">
        <v>0.9</v>
      </c>
      <c r="Q542" s="106"/>
    </row>
    <row r="543" spans="1:17" x14ac:dyDescent="0.25">
      <c r="A543" t="s">
        <v>331</v>
      </c>
      <c r="B543" s="25">
        <v>2022</v>
      </c>
      <c r="C543" s="25" t="s">
        <v>0</v>
      </c>
      <c r="D543" s="25" t="s">
        <v>71</v>
      </c>
      <c r="E543" s="25" t="s">
        <v>492</v>
      </c>
      <c r="F543" s="23" t="s">
        <v>355</v>
      </c>
      <c r="G543" s="23" t="s">
        <v>492</v>
      </c>
      <c r="H543" s="32" t="s">
        <v>355</v>
      </c>
      <c r="I543" s="32" t="s">
        <v>586</v>
      </c>
      <c r="J543" s="135">
        <v>929</v>
      </c>
      <c r="K543" s="28">
        <v>0.70935999999999999</v>
      </c>
      <c r="L543" s="77">
        <v>0.9</v>
      </c>
      <c r="Q543" s="106"/>
    </row>
    <row r="544" spans="1:17" x14ac:dyDescent="0.25">
      <c r="A544" t="s">
        <v>331</v>
      </c>
      <c r="B544" s="25">
        <v>2022</v>
      </c>
      <c r="C544" s="25" t="s">
        <v>1</v>
      </c>
      <c r="D544" s="25" t="s">
        <v>72</v>
      </c>
      <c r="E544" s="25" t="s">
        <v>492</v>
      </c>
      <c r="F544" s="23" t="s">
        <v>355</v>
      </c>
      <c r="G544" s="23" t="s">
        <v>492</v>
      </c>
      <c r="H544" s="32" t="s">
        <v>355</v>
      </c>
      <c r="I544" s="32" t="s">
        <v>586</v>
      </c>
      <c r="J544" s="135">
        <v>851</v>
      </c>
      <c r="K544" s="28">
        <v>0.66156999999999999</v>
      </c>
      <c r="L544" s="77">
        <v>0.9</v>
      </c>
      <c r="Q544" s="106"/>
    </row>
    <row r="545" spans="1:17" x14ac:dyDescent="0.25">
      <c r="A545" t="s">
        <v>331</v>
      </c>
      <c r="B545" s="25">
        <v>2022</v>
      </c>
      <c r="C545" s="25" t="s">
        <v>2</v>
      </c>
      <c r="D545" s="25" t="s">
        <v>73</v>
      </c>
      <c r="E545" s="25" t="s">
        <v>492</v>
      </c>
      <c r="F545" s="23" t="s">
        <v>355</v>
      </c>
      <c r="G545" s="23" t="s">
        <v>492</v>
      </c>
      <c r="H545" s="32" t="s">
        <v>355</v>
      </c>
      <c r="I545" s="32" t="s">
        <v>586</v>
      </c>
      <c r="J545" s="135">
        <v>955</v>
      </c>
      <c r="K545" s="28">
        <v>0.74555000000000005</v>
      </c>
      <c r="L545" s="77">
        <v>0.9</v>
      </c>
      <c r="Q545" s="106"/>
    </row>
    <row r="546" spans="1:17" x14ac:dyDescent="0.25">
      <c r="A546" t="s">
        <v>331</v>
      </c>
      <c r="B546" s="25">
        <v>2022</v>
      </c>
      <c r="C546" s="25" t="s">
        <v>3</v>
      </c>
      <c r="D546" s="25" t="s">
        <v>493</v>
      </c>
      <c r="E546" s="25" t="s">
        <v>492</v>
      </c>
      <c r="F546" s="23" t="s">
        <v>355</v>
      </c>
      <c r="G546" s="23" t="s">
        <v>492</v>
      </c>
      <c r="H546" s="32" t="s">
        <v>355</v>
      </c>
      <c r="I546" s="32" t="s">
        <v>586</v>
      </c>
      <c r="J546" s="135">
        <v>917</v>
      </c>
      <c r="K546" s="28">
        <v>0.67939000000000005</v>
      </c>
      <c r="L546" s="77">
        <v>0.9</v>
      </c>
      <c r="Q546" s="106"/>
    </row>
    <row r="547" spans="1:17" x14ac:dyDescent="0.25">
      <c r="A547" t="s">
        <v>331</v>
      </c>
      <c r="B547" s="25">
        <v>2023</v>
      </c>
      <c r="C547" s="25" t="s">
        <v>0</v>
      </c>
      <c r="D547" s="25" t="s">
        <v>537</v>
      </c>
      <c r="E547" s="25" t="s">
        <v>492</v>
      </c>
      <c r="F547" s="23" t="s">
        <v>355</v>
      </c>
      <c r="G547" s="23" t="s">
        <v>492</v>
      </c>
      <c r="H547" s="32" t="s">
        <v>355</v>
      </c>
      <c r="I547" s="32" t="s">
        <v>586</v>
      </c>
      <c r="J547" s="135">
        <v>889</v>
      </c>
      <c r="K547" s="28">
        <v>0.69854000000000005</v>
      </c>
      <c r="L547" s="77">
        <v>0.9</v>
      </c>
      <c r="Q547" s="106"/>
    </row>
    <row r="548" spans="1:17" x14ac:dyDescent="0.25">
      <c r="A548" t="s">
        <v>331</v>
      </c>
      <c r="B548" s="25">
        <v>2018</v>
      </c>
      <c r="C548" s="25" t="s">
        <v>0</v>
      </c>
      <c r="D548" s="25" t="s">
        <v>54</v>
      </c>
      <c r="E548" s="25" t="s">
        <v>144</v>
      </c>
      <c r="F548" s="23" t="s">
        <v>145</v>
      </c>
      <c r="G548" s="23" t="s">
        <v>492</v>
      </c>
      <c r="H548" s="32" t="s">
        <v>353</v>
      </c>
      <c r="I548" s="32" t="s">
        <v>586</v>
      </c>
      <c r="J548" s="135">
        <v>170</v>
      </c>
      <c r="K548" s="28">
        <v>0.89412000000000003</v>
      </c>
      <c r="L548" s="77">
        <v>0.9</v>
      </c>
      <c r="Q548" s="106"/>
    </row>
    <row r="549" spans="1:17" x14ac:dyDescent="0.25">
      <c r="A549" t="s">
        <v>331</v>
      </c>
      <c r="B549" s="25">
        <v>2018</v>
      </c>
      <c r="C549" s="25" t="s">
        <v>1</v>
      </c>
      <c r="D549" s="25" t="s">
        <v>56</v>
      </c>
      <c r="E549" s="25" t="s">
        <v>144</v>
      </c>
      <c r="F549" s="23" t="s">
        <v>145</v>
      </c>
      <c r="G549" s="23" t="s">
        <v>492</v>
      </c>
      <c r="H549" s="32" t="s">
        <v>353</v>
      </c>
      <c r="I549" s="32" t="s">
        <v>586</v>
      </c>
      <c r="J549" s="135">
        <v>185</v>
      </c>
      <c r="K549" s="28">
        <v>0.84865000000000002</v>
      </c>
      <c r="L549" s="77">
        <v>0.9</v>
      </c>
      <c r="Q549" s="106"/>
    </row>
    <row r="550" spans="1:17" x14ac:dyDescent="0.25">
      <c r="A550" t="s">
        <v>331</v>
      </c>
      <c r="B550" s="25">
        <v>2018</v>
      </c>
      <c r="C550" s="25" t="s">
        <v>2</v>
      </c>
      <c r="D550" s="25" t="s">
        <v>57</v>
      </c>
      <c r="E550" s="25" t="s">
        <v>144</v>
      </c>
      <c r="F550" s="23" t="s">
        <v>145</v>
      </c>
      <c r="G550" s="23" t="s">
        <v>492</v>
      </c>
      <c r="H550" s="32" t="s">
        <v>353</v>
      </c>
      <c r="I550" s="32" t="s">
        <v>586</v>
      </c>
      <c r="J550" s="135">
        <v>168</v>
      </c>
      <c r="K550" s="28">
        <v>0.92857000000000001</v>
      </c>
      <c r="L550" s="77">
        <v>0.9</v>
      </c>
      <c r="Q550" s="106"/>
    </row>
    <row r="551" spans="1:17" x14ac:dyDescent="0.25">
      <c r="A551" t="s">
        <v>331</v>
      </c>
      <c r="B551" s="25">
        <v>2018</v>
      </c>
      <c r="C551" s="25" t="s">
        <v>3</v>
      </c>
      <c r="D551" s="25" t="s">
        <v>58</v>
      </c>
      <c r="E551" s="25" t="s">
        <v>144</v>
      </c>
      <c r="F551" s="23" t="s">
        <v>145</v>
      </c>
      <c r="G551" s="23" t="s">
        <v>492</v>
      </c>
      <c r="H551" s="32" t="s">
        <v>353</v>
      </c>
      <c r="I551" s="32" t="s">
        <v>586</v>
      </c>
      <c r="J551" s="135">
        <v>136</v>
      </c>
      <c r="K551" s="28">
        <v>0.92647000000000002</v>
      </c>
      <c r="L551" s="77">
        <v>0.9</v>
      </c>
      <c r="Q551" s="106"/>
    </row>
    <row r="552" spans="1:17" x14ac:dyDescent="0.25">
      <c r="A552" t="s">
        <v>331</v>
      </c>
      <c r="B552" s="25">
        <v>2019</v>
      </c>
      <c r="C552" s="25" t="s">
        <v>0</v>
      </c>
      <c r="D552" s="25" t="s">
        <v>59</v>
      </c>
      <c r="E552" s="25" t="s">
        <v>144</v>
      </c>
      <c r="F552" s="23" t="s">
        <v>145</v>
      </c>
      <c r="G552" s="23" t="s">
        <v>492</v>
      </c>
      <c r="H552" s="32" t="s">
        <v>353</v>
      </c>
      <c r="I552" s="32" t="s">
        <v>586</v>
      </c>
      <c r="J552" s="135">
        <v>202</v>
      </c>
      <c r="K552" s="28">
        <v>0.93069000000000002</v>
      </c>
      <c r="L552" s="77">
        <v>0.9</v>
      </c>
      <c r="Q552" s="106"/>
    </row>
    <row r="553" spans="1:17" x14ac:dyDescent="0.25">
      <c r="A553" t="s">
        <v>331</v>
      </c>
      <c r="B553" s="25">
        <v>2019</v>
      </c>
      <c r="C553" s="25" t="s">
        <v>1</v>
      </c>
      <c r="D553" s="25" t="s">
        <v>60</v>
      </c>
      <c r="E553" s="25" t="s">
        <v>144</v>
      </c>
      <c r="F553" s="23" t="s">
        <v>145</v>
      </c>
      <c r="G553" s="23" t="s">
        <v>492</v>
      </c>
      <c r="H553" s="32" t="s">
        <v>353</v>
      </c>
      <c r="I553" s="32" t="s">
        <v>586</v>
      </c>
      <c r="J553" s="135">
        <v>199</v>
      </c>
      <c r="K553" s="28">
        <v>0.90451999999999999</v>
      </c>
      <c r="L553" s="77">
        <v>0.9</v>
      </c>
      <c r="Q553" s="106"/>
    </row>
    <row r="554" spans="1:17" x14ac:dyDescent="0.25">
      <c r="A554" t="s">
        <v>331</v>
      </c>
      <c r="B554" s="25">
        <v>2019</v>
      </c>
      <c r="C554" s="25" t="s">
        <v>2</v>
      </c>
      <c r="D554" s="25" t="s">
        <v>61</v>
      </c>
      <c r="E554" s="25" t="s">
        <v>144</v>
      </c>
      <c r="F554" s="23" t="s">
        <v>145</v>
      </c>
      <c r="G554" s="23" t="s">
        <v>492</v>
      </c>
      <c r="H554" s="32" t="s">
        <v>353</v>
      </c>
      <c r="I554" s="32" t="s">
        <v>586</v>
      </c>
      <c r="J554" s="135">
        <v>170</v>
      </c>
      <c r="K554" s="28">
        <v>0.76471</v>
      </c>
      <c r="L554" s="77">
        <v>0.9</v>
      </c>
      <c r="Q554" s="106"/>
    </row>
    <row r="555" spans="1:17" x14ac:dyDescent="0.25">
      <c r="A555" t="s">
        <v>331</v>
      </c>
      <c r="B555" s="25">
        <v>2019</v>
      </c>
      <c r="C555" s="25" t="s">
        <v>3</v>
      </c>
      <c r="D555" s="25" t="s">
        <v>62</v>
      </c>
      <c r="E555" s="25" t="s">
        <v>144</v>
      </c>
      <c r="F555" s="23" t="s">
        <v>145</v>
      </c>
      <c r="G555" s="23" t="s">
        <v>492</v>
      </c>
      <c r="H555" s="32" t="s">
        <v>353</v>
      </c>
      <c r="I555" s="32" t="s">
        <v>586</v>
      </c>
      <c r="J555" s="135">
        <v>157</v>
      </c>
      <c r="K555" s="28">
        <v>0.50317999999999996</v>
      </c>
      <c r="L555" s="77">
        <v>0.9</v>
      </c>
      <c r="Q555" s="106"/>
    </row>
    <row r="556" spans="1:17" x14ac:dyDescent="0.25">
      <c r="A556" t="s">
        <v>331</v>
      </c>
      <c r="B556" s="25">
        <v>2020</v>
      </c>
      <c r="C556" s="25" t="s">
        <v>0</v>
      </c>
      <c r="D556" s="25" t="s">
        <v>63</v>
      </c>
      <c r="E556" s="25" t="s">
        <v>144</v>
      </c>
      <c r="F556" s="23" t="s">
        <v>145</v>
      </c>
      <c r="G556" s="23" t="s">
        <v>492</v>
      </c>
      <c r="H556" s="32" t="s">
        <v>353</v>
      </c>
      <c r="I556" s="32" t="s">
        <v>586</v>
      </c>
      <c r="J556" s="135">
        <v>164</v>
      </c>
      <c r="K556" s="28">
        <v>0.56098000000000003</v>
      </c>
      <c r="L556" s="77">
        <v>0.9</v>
      </c>
      <c r="Q556" s="106"/>
    </row>
    <row r="557" spans="1:17" x14ac:dyDescent="0.25">
      <c r="A557" t="s">
        <v>331</v>
      </c>
      <c r="B557" s="25">
        <v>2020</v>
      </c>
      <c r="C557" s="25" t="s">
        <v>1</v>
      </c>
      <c r="D557" s="25" t="s">
        <v>64</v>
      </c>
      <c r="E557" s="25" t="s">
        <v>144</v>
      </c>
      <c r="F557" s="23" t="s">
        <v>145</v>
      </c>
      <c r="G557" s="23" t="s">
        <v>492</v>
      </c>
      <c r="H557" s="32" t="s">
        <v>353</v>
      </c>
      <c r="I557" s="32" t="s">
        <v>586</v>
      </c>
      <c r="J557" s="135">
        <v>88</v>
      </c>
      <c r="K557" s="28">
        <v>0.65908999999999995</v>
      </c>
      <c r="L557" s="77">
        <v>0.9</v>
      </c>
      <c r="Q557" s="106"/>
    </row>
    <row r="558" spans="1:17" x14ac:dyDescent="0.25">
      <c r="A558" t="s">
        <v>331</v>
      </c>
      <c r="B558" s="25">
        <v>2020</v>
      </c>
      <c r="C558" s="25" t="s">
        <v>2</v>
      </c>
      <c r="D558" s="25" t="s">
        <v>65</v>
      </c>
      <c r="E558" s="25" t="s">
        <v>144</v>
      </c>
      <c r="F558" s="23" t="s">
        <v>145</v>
      </c>
      <c r="G558" s="23" t="s">
        <v>492</v>
      </c>
      <c r="H558" s="32" t="s">
        <v>353</v>
      </c>
      <c r="I558" s="32" t="s">
        <v>586</v>
      </c>
      <c r="J558" s="135">
        <v>158</v>
      </c>
      <c r="K558" s="28">
        <v>0.63924000000000003</v>
      </c>
      <c r="L558" s="77">
        <v>0.9</v>
      </c>
      <c r="Q558" s="106"/>
    </row>
    <row r="559" spans="1:17" x14ac:dyDescent="0.25">
      <c r="A559" t="s">
        <v>331</v>
      </c>
      <c r="B559" s="25">
        <v>2020</v>
      </c>
      <c r="C559" s="25" t="s">
        <v>3</v>
      </c>
      <c r="D559" s="25" t="s">
        <v>66</v>
      </c>
      <c r="E559" s="25" t="s">
        <v>144</v>
      </c>
      <c r="F559" s="23" t="s">
        <v>145</v>
      </c>
      <c r="G559" s="23" t="s">
        <v>492</v>
      </c>
      <c r="H559" s="32" t="s">
        <v>353</v>
      </c>
      <c r="I559" s="32" t="s">
        <v>586</v>
      </c>
      <c r="J559" s="135">
        <v>173</v>
      </c>
      <c r="K559" s="28">
        <v>0.72831999999999997</v>
      </c>
      <c r="L559" s="77">
        <v>0.9</v>
      </c>
      <c r="Q559" s="106"/>
    </row>
    <row r="560" spans="1:17" x14ac:dyDescent="0.25">
      <c r="A560" t="s">
        <v>331</v>
      </c>
      <c r="B560" s="25">
        <v>2021</v>
      </c>
      <c r="C560" s="25" t="s">
        <v>0</v>
      </c>
      <c r="D560" s="25" t="s">
        <v>67</v>
      </c>
      <c r="E560" s="25" t="s">
        <v>144</v>
      </c>
      <c r="F560" s="23" t="s">
        <v>145</v>
      </c>
      <c r="G560" s="23" t="s">
        <v>492</v>
      </c>
      <c r="H560" s="32" t="s">
        <v>353</v>
      </c>
      <c r="I560" s="32" t="s">
        <v>586</v>
      </c>
      <c r="J560" s="135">
        <v>182</v>
      </c>
      <c r="K560" s="28">
        <v>0.91208999999999996</v>
      </c>
      <c r="L560" s="77">
        <v>0.9</v>
      </c>
      <c r="Q560" s="106"/>
    </row>
    <row r="561" spans="1:17" x14ac:dyDescent="0.25">
      <c r="A561" t="s">
        <v>331</v>
      </c>
      <c r="B561" s="25">
        <v>2021</v>
      </c>
      <c r="C561" s="25" t="s">
        <v>1</v>
      </c>
      <c r="D561" s="25" t="s">
        <v>68</v>
      </c>
      <c r="E561" s="25" t="s">
        <v>144</v>
      </c>
      <c r="F561" s="23" t="s">
        <v>145</v>
      </c>
      <c r="G561" s="23" t="s">
        <v>492</v>
      </c>
      <c r="H561" s="32" t="s">
        <v>353</v>
      </c>
      <c r="I561" s="32" t="s">
        <v>586</v>
      </c>
      <c r="J561" s="135">
        <v>170</v>
      </c>
      <c r="K561" s="28">
        <v>0.88824000000000003</v>
      </c>
      <c r="L561" s="77">
        <v>0.9</v>
      </c>
      <c r="Q561" s="106"/>
    </row>
    <row r="562" spans="1:17" x14ac:dyDescent="0.25">
      <c r="A562" t="s">
        <v>331</v>
      </c>
      <c r="B562" s="25">
        <v>2021</v>
      </c>
      <c r="C562" s="25" t="s">
        <v>2</v>
      </c>
      <c r="D562" s="25" t="s">
        <v>69</v>
      </c>
      <c r="E562" s="25" t="s">
        <v>144</v>
      </c>
      <c r="F562" s="23" t="s">
        <v>145</v>
      </c>
      <c r="G562" s="23" t="s">
        <v>492</v>
      </c>
      <c r="H562" s="32" t="s">
        <v>353</v>
      </c>
      <c r="I562" s="32" t="s">
        <v>586</v>
      </c>
      <c r="J562" s="135">
        <v>197</v>
      </c>
      <c r="K562" s="28">
        <v>0.87817000000000001</v>
      </c>
      <c r="L562" s="77">
        <v>0.9</v>
      </c>
      <c r="Q562" s="106"/>
    </row>
    <row r="563" spans="1:17" x14ac:dyDescent="0.25">
      <c r="A563" t="s">
        <v>331</v>
      </c>
      <c r="B563" s="25">
        <v>2021</v>
      </c>
      <c r="C563" s="25" t="s">
        <v>3</v>
      </c>
      <c r="D563" s="25" t="s">
        <v>70</v>
      </c>
      <c r="E563" s="25" t="s">
        <v>144</v>
      </c>
      <c r="F563" s="23" t="s">
        <v>145</v>
      </c>
      <c r="G563" s="23" t="s">
        <v>492</v>
      </c>
      <c r="H563" s="32" t="s">
        <v>353</v>
      </c>
      <c r="I563" s="32" t="s">
        <v>586</v>
      </c>
      <c r="J563" s="135">
        <v>171</v>
      </c>
      <c r="K563" s="28">
        <v>0.87134999999999996</v>
      </c>
      <c r="L563" s="77">
        <v>0.9</v>
      </c>
      <c r="Q563" s="106"/>
    </row>
    <row r="564" spans="1:17" x14ac:dyDescent="0.25">
      <c r="A564" t="s">
        <v>331</v>
      </c>
      <c r="B564" s="25">
        <v>2022</v>
      </c>
      <c r="C564" s="25" t="s">
        <v>0</v>
      </c>
      <c r="D564" s="25" t="s">
        <v>71</v>
      </c>
      <c r="E564" s="25" t="s">
        <v>144</v>
      </c>
      <c r="F564" s="23" t="s">
        <v>145</v>
      </c>
      <c r="G564" s="23" t="s">
        <v>492</v>
      </c>
      <c r="H564" s="32" t="s">
        <v>353</v>
      </c>
      <c r="I564" s="32" t="s">
        <v>586</v>
      </c>
      <c r="J564" s="135">
        <v>169</v>
      </c>
      <c r="K564" s="28">
        <v>0.91124000000000005</v>
      </c>
      <c r="L564" s="77">
        <v>0.9</v>
      </c>
      <c r="Q564" s="106"/>
    </row>
    <row r="565" spans="1:17" x14ac:dyDescent="0.25">
      <c r="A565" t="s">
        <v>331</v>
      </c>
      <c r="B565" s="25">
        <v>2022</v>
      </c>
      <c r="C565" s="25" t="s">
        <v>1</v>
      </c>
      <c r="D565" s="25" t="s">
        <v>72</v>
      </c>
      <c r="E565" s="25" t="s">
        <v>144</v>
      </c>
      <c r="F565" s="23" t="s">
        <v>145</v>
      </c>
      <c r="G565" s="23" t="s">
        <v>492</v>
      </c>
      <c r="H565" s="32" t="s">
        <v>353</v>
      </c>
      <c r="I565" s="32" t="s">
        <v>586</v>
      </c>
      <c r="J565" s="135">
        <v>164</v>
      </c>
      <c r="K565" s="28">
        <v>0.84755999999999998</v>
      </c>
      <c r="L565" s="77">
        <v>0.9</v>
      </c>
      <c r="Q565" s="106"/>
    </row>
    <row r="566" spans="1:17" x14ac:dyDescent="0.25">
      <c r="A566" t="s">
        <v>331</v>
      </c>
      <c r="B566" s="25">
        <v>2022</v>
      </c>
      <c r="C566" s="25" t="s">
        <v>2</v>
      </c>
      <c r="D566" s="25" t="s">
        <v>73</v>
      </c>
      <c r="E566" s="25" t="s">
        <v>144</v>
      </c>
      <c r="F566" s="23" t="s">
        <v>145</v>
      </c>
      <c r="G566" s="23" t="s">
        <v>492</v>
      </c>
      <c r="H566" s="32" t="s">
        <v>353</v>
      </c>
      <c r="I566" s="32" t="s">
        <v>586</v>
      </c>
      <c r="J566" s="135">
        <v>182</v>
      </c>
      <c r="K566" s="28">
        <v>0.90659000000000001</v>
      </c>
      <c r="L566" s="77">
        <v>0.9</v>
      </c>
      <c r="Q566" s="106"/>
    </row>
    <row r="567" spans="1:17" x14ac:dyDescent="0.25">
      <c r="A567" t="s">
        <v>331</v>
      </c>
      <c r="B567" s="25">
        <v>2022</v>
      </c>
      <c r="C567" s="25" t="s">
        <v>3</v>
      </c>
      <c r="D567" s="25" t="s">
        <v>493</v>
      </c>
      <c r="E567" s="25" t="s">
        <v>144</v>
      </c>
      <c r="F567" s="23" t="s">
        <v>145</v>
      </c>
      <c r="G567" s="23" t="s">
        <v>492</v>
      </c>
      <c r="H567" s="32" t="s">
        <v>353</v>
      </c>
      <c r="I567" s="32" t="s">
        <v>586</v>
      </c>
      <c r="J567" s="135">
        <v>170</v>
      </c>
      <c r="K567" s="28">
        <v>0.87058999999999997</v>
      </c>
      <c r="L567" s="77">
        <v>0.9</v>
      </c>
      <c r="Q567" s="106"/>
    </row>
    <row r="568" spans="1:17" x14ac:dyDescent="0.25">
      <c r="A568" t="s">
        <v>331</v>
      </c>
      <c r="B568" s="25">
        <v>2023</v>
      </c>
      <c r="C568" s="25" t="s">
        <v>0</v>
      </c>
      <c r="D568" s="25" t="s">
        <v>537</v>
      </c>
      <c r="E568" s="25" t="s">
        <v>144</v>
      </c>
      <c r="F568" s="23" t="s">
        <v>145</v>
      </c>
      <c r="G568" s="23" t="s">
        <v>492</v>
      </c>
      <c r="H568" s="32" t="s">
        <v>353</v>
      </c>
      <c r="I568" s="32" t="s">
        <v>586</v>
      </c>
      <c r="J568" s="135">
        <v>162</v>
      </c>
      <c r="K568" s="28">
        <v>0.80247000000000002</v>
      </c>
      <c r="L568" s="77">
        <v>0.9</v>
      </c>
      <c r="Q568" s="106"/>
    </row>
    <row r="569" spans="1:17" x14ac:dyDescent="0.25">
      <c r="A569" t="s">
        <v>331</v>
      </c>
      <c r="B569" s="25">
        <v>2018</v>
      </c>
      <c r="C569" s="25" t="s">
        <v>0</v>
      </c>
      <c r="D569" s="25" t="s">
        <v>54</v>
      </c>
      <c r="E569" s="25" t="s">
        <v>146</v>
      </c>
      <c r="F569" s="23" t="s">
        <v>147</v>
      </c>
      <c r="G569" s="23" t="s">
        <v>492</v>
      </c>
      <c r="H569" s="32" t="s">
        <v>362</v>
      </c>
      <c r="I569" s="32" t="s">
        <v>586</v>
      </c>
      <c r="J569" s="135">
        <v>70</v>
      </c>
      <c r="K569" s="28">
        <v>0.77142999999999995</v>
      </c>
      <c r="L569" s="77">
        <v>0.9</v>
      </c>
      <c r="Q569" s="106"/>
    </row>
    <row r="570" spans="1:17" x14ac:dyDescent="0.25">
      <c r="A570" t="s">
        <v>331</v>
      </c>
      <c r="B570" s="25">
        <v>2018</v>
      </c>
      <c r="C570" s="25" t="s">
        <v>1</v>
      </c>
      <c r="D570" s="25" t="s">
        <v>56</v>
      </c>
      <c r="E570" s="25" t="s">
        <v>146</v>
      </c>
      <c r="F570" s="23" t="s">
        <v>147</v>
      </c>
      <c r="G570" s="23" t="s">
        <v>492</v>
      </c>
      <c r="H570" s="32" t="s">
        <v>362</v>
      </c>
      <c r="I570" s="32" t="s">
        <v>586</v>
      </c>
      <c r="J570" s="135">
        <v>70</v>
      </c>
      <c r="K570" s="28">
        <v>0.71428999999999998</v>
      </c>
      <c r="L570" s="77">
        <v>0.9</v>
      </c>
      <c r="Q570" s="106"/>
    </row>
    <row r="571" spans="1:17" x14ac:dyDescent="0.25">
      <c r="A571" t="s">
        <v>331</v>
      </c>
      <c r="B571" s="25">
        <v>2018</v>
      </c>
      <c r="C571" s="25" t="s">
        <v>2</v>
      </c>
      <c r="D571" s="25" t="s">
        <v>57</v>
      </c>
      <c r="E571" s="25" t="s">
        <v>146</v>
      </c>
      <c r="F571" s="23" t="s">
        <v>147</v>
      </c>
      <c r="G571" s="23" t="s">
        <v>492</v>
      </c>
      <c r="H571" s="32" t="s">
        <v>362</v>
      </c>
      <c r="I571" s="32" t="s">
        <v>586</v>
      </c>
      <c r="J571" s="135">
        <v>66</v>
      </c>
      <c r="K571" s="28">
        <v>0.69696999999999998</v>
      </c>
      <c r="L571" s="77">
        <v>0.9</v>
      </c>
      <c r="Q571" s="106"/>
    </row>
    <row r="572" spans="1:17" x14ac:dyDescent="0.25">
      <c r="A572" t="s">
        <v>331</v>
      </c>
      <c r="B572" s="25">
        <v>2018</v>
      </c>
      <c r="C572" s="25" t="s">
        <v>3</v>
      </c>
      <c r="D572" s="25" t="s">
        <v>58</v>
      </c>
      <c r="E572" s="25" t="s">
        <v>146</v>
      </c>
      <c r="F572" s="23" t="s">
        <v>147</v>
      </c>
      <c r="G572" s="23" t="s">
        <v>492</v>
      </c>
      <c r="H572" s="32" t="s">
        <v>362</v>
      </c>
      <c r="I572" s="32" t="s">
        <v>586</v>
      </c>
      <c r="J572" s="135">
        <v>56</v>
      </c>
      <c r="K572" s="28">
        <v>0.58928999999999998</v>
      </c>
      <c r="L572" s="77">
        <v>0.9</v>
      </c>
      <c r="Q572" s="106"/>
    </row>
    <row r="573" spans="1:17" x14ac:dyDescent="0.25">
      <c r="A573" t="s">
        <v>331</v>
      </c>
      <c r="B573" s="25">
        <v>2019</v>
      </c>
      <c r="C573" s="25" t="s">
        <v>0</v>
      </c>
      <c r="D573" s="25" t="s">
        <v>59</v>
      </c>
      <c r="E573" s="25" t="s">
        <v>146</v>
      </c>
      <c r="F573" s="23" t="s">
        <v>147</v>
      </c>
      <c r="G573" s="23" t="s">
        <v>492</v>
      </c>
      <c r="H573" s="32" t="s">
        <v>362</v>
      </c>
      <c r="I573" s="32" t="s">
        <v>586</v>
      </c>
      <c r="J573" s="135">
        <v>80</v>
      </c>
      <c r="K573" s="28">
        <v>0.7</v>
      </c>
      <c r="L573" s="77">
        <v>0.9</v>
      </c>
      <c r="Q573" s="106"/>
    </row>
    <row r="574" spans="1:17" x14ac:dyDescent="0.25">
      <c r="A574" t="s">
        <v>331</v>
      </c>
      <c r="B574" s="25">
        <v>2019</v>
      </c>
      <c r="C574" s="25" t="s">
        <v>1</v>
      </c>
      <c r="D574" s="25" t="s">
        <v>60</v>
      </c>
      <c r="E574" s="25" t="s">
        <v>146</v>
      </c>
      <c r="F574" s="23" t="s">
        <v>147</v>
      </c>
      <c r="G574" s="23" t="s">
        <v>492</v>
      </c>
      <c r="H574" s="32" t="s">
        <v>362</v>
      </c>
      <c r="I574" s="32" t="s">
        <v>586</v>
      </c>
      <c r="J574" s="135">
        <v>62</v>
      </c>
      <c r="K574" s="28">
        <v>0.58065</v>
      </c>
      <c r="L574" s="77">
        <v>0.9</v>
      </c>
      <c r="Q574" s="106"/>
    </row>
    <row r="575" spans="1:17" x14ac:dyDescent="0.25">
      <c r="A575" t="s">
        <v>331</v>
      </c>
      <c r="B575" s="25">
        <v>2019</v>
      </c>
      <c r="C575" s="25" t="s">
        <v>2</v>
      </c>
      <c r="D575" s="25" t="s">
        <v>61</v>
      </c>
      <c r="E575" s="25" t="s">
        <v>146</v>
      </c>
      <c r="F575" s="23" t="s">
        <v>147</v>
      </c>
      <c r="G575" s="23" t="s">
        <v>492</v>
      </c>
      <c r="H575" s="32" t="s">
        <v>362</v>
      </c>
      <c r="I575" s="32" t="s">
        <v>586</v>
      </c>
      <c r="J575" s="135">
        <v>78</v>
      </c>
      <c r="K575" s="28">
        <v>0.60255999999999998</v>
      </c>
      <c r="L575" s="77">
        <v>0.9</v>
      </c>
      <c r="Q575" s="106"/>
    </row>
    <row r="576" spans="1:17" x14ac:dyDescent="0.25">
      <c r="A576" t="s">
        <v>331</v>
      </c>
      <c r="B576" s="25">
        <v>2019</v>
      </c>
      <c r="C576" s="25" t="s">
        <v>3</v>
      </c>
      <c r="D576" s="25" t="s">
        <v>62</v>
      </c>
      <c r="E576" s="25" t="s">
        <v>146</v>
      </c>
      <c r="F576" s="23" t="s">
        <v>147</v>
      </c>
      <c r="G576" s="23" t="s">
        <v>492</v>
      </c>
      <c r="H576" s="32" t="s">
        <v>362</v>
      </c>
      <c r="I576" s="32" t="s">
        <v>586</v>
      </c>
      <c r="J576" s="135">
        <v>81</v>
      </c>
      <c r="K576" s="28">
        <v>0.65432000000000001</v>
      </c>
      <c r="L576" s="77">
        <v>0.9</v>
      </c>
      <c r="Q576" s="106"/>
    </row>
    <row r="577" spans="1:17" x14ac:dyDescent="0.25">
      <c r="A577" t="s">
        <v>331</v>
      </c>
      <c r="B577" s="25">
        <v>2020</v>
      </c>
      <c r="C577" s="25" t="s">
        <v>0</v>
      </c>
      <c r="D577" s="25" t="s">
        <v>63</v>
      </c>
      <c r="E577" s="25" t="s">
        <v>146</v>
      </c>
      <c r="F577" s="23" t="s">
        <v>147</v>
      </c>
      <c r="G577" s="23" t="s">
        <v>492</v>
      </c>
      <c r="H577" s="32" t="s">
        <v>362</v>
      </c>
      <c r="I577" s="32" t="s">
        <v>586</v>
      </c>
      <c r="J577" s="135">
        <v>74</v>
      </c>
      <c r="K577" s="28">
        <v>0.68918999999999997</v>
      </c>
      <c r="L577" s="77">
        <v>0.9</v>
      </c>
      <c r="Q577" s="106"/>
    </row>
    <row r="578" spans="1:17" x14ac:dyDescent="0.25">
      <c r="A578" t="s">
        <v>331</v>
      </c>
      <c r="B578" s="25">
        <v>2020</v>
      </c>
      <c r="C578" s="25" t="s">
        <v>1</v>
      </c>
      <c r="D578" s="25" t="s">
        <v>64</v>
      </c>
      <c r="E578" s="25" t="s">
        <v>146</v>
      </c>
      <c r="F578" s="23" t="s">
        <v>147</v>
      </c>
      <c r="G578" s="23" t="s">
        <v>492</v>
      </c>
      <c r="H578" s="32" t="s">
        <v>362</v>
      </c>
      <c r="I578" s="32" t="s">
        <v>586</v>
      </c>
      <c r="J578" s="135">
        <v>38</v>
      </c>
      <c r="K578" s="28">
        <v>0.57894999999999996</v>
      </c>
      <c r="L578" s="77">
        <v>0.9</v>
      </c>
      <c r="Q578" s="106"/>
    </row>
    <row r="579" spans="1:17" x14ac:dyDescent="0.25">
      <c r="A579" t="s">
        <v>331</v>
      </c>
      <c r="B579" s="25">
        <v>2020</v>
      </c>
      <c r="C579" s="25" t="s">
        <v>2</v>
      </c>
      <c r="D579" s="25" t="s">
        <v>65</v>
      </c>
      <c r="E579" s="25" t="s">
        <v>146</v>
      </c>
      <c r="F579" s="23" t="s">
        <v>147</v>
      </c>
      <c r="G579" s="23" t="s">
        <v>492</v>
      </c>
      <c r="H579" s="32" t="s">
        <v>362</v>
      </c>
      <c r="I579" s="32" t="s">
        <v>586</v>
      </c>
      <c r="J579" s="135">
        <v>59</v>
      </c>
      <c r="K579" s="28">
        <v>0.64407000000000003</v>
      </c>
      <c r="L579" s="77">
        <v>0.9</v>
      </c>
      <c r="Q579" s="106"/>
    </row>
    <row r="580" spans="1:17" x14ac:dyDescent="0.25">
      <c r="A580" t="s">
        <v>331</v>
      </c>
      <c r="B580" s="25">
        <v>2020</v>
      </c>
      <c r="C580" s="25" t="s">
        <v>3</v>
      </c>
      <c r="D580" s="25" t="s">
        <v>66</v>
      </c>
      <c r="E580" s="25" t="s">
        <v>146</v>
      </c>
      <c r="F580" s="23" t="s">
        <v>147</v>
      </c>
      <c r="G580" s="23" t="s">
        <v>492</v>
      </c>
      <c r="H580" s="32" t="s">
        <v>362</v>
      </c>
      <c r="I580" s="32" t="s">
        <v>586</v>
      </c>
      <c r="J580" s="135">
        <v>56</v>
      </c>
      <c r="K580" s="28">
        <v>0.85714000000000001</v>
      </c>
      <c r="L580" s="77">
        <v>0.9</v>
      </c>
      <c r="Q580" s="106"/>
    </row>
    <row r="581" spans="1:17" x14ac:dyDescent="0.25">
      <c r="A581" t="s">
        <v>331</v>
      </c>
      <c r="B581" s="25">
        <v>2021</v>
      </c>
      <c r="C581" s="25" t="s">
        <v>0</v>
      </c>
      <c r="D581" s="25" t="s">
        <v>67</v>
      </c>
      <c r="E581" s="25" t="s">
        <v>146</v>
      </c>
      <c r="F581" s="23" t="s">
        <v>147</v>
      </c>
      <c r="G581" s="23" t="s">
        <v>492</v>
      </c>
      <c r="H581" s="32" t="s">
        <v>362</v>
      </c>
      <c r="I581" s="32" t="s">
        <v>586</v>
      </c>
      <c r="J581" s="135">
        <v>51</v>
      </c>
      <c r="K581" s="28">
        <v>0.88234999999999997</v>
      </c>
      <c r="L581" s="77">
        <v>0.9</v>
      </c>
      <c r="Q581" s="106"/>
    </row>
    <row r="582" spans="1:17" x14ac:dyDescent="0.25">
      <c r="A582" t="s">
        <v>331</v>
      </c>
      <c r="B582" s="25">
        <v>2021</v>
      </c>
      <c r="C582" s="25" t="s">
        <v>1</v>
      </c>
      <c r="D582" s="25" t="s">
        <v>68</v>
      </c>
      <c r="E582" s="25" t="s">
        <v>146</v>
      </c>
      <c r="F582" s="23" t="s">
        <v>147</v>
      </c>
      <c r="G582" s="23" t="s">
        <v>492</v>
      </c>
      <c r="H582" s="32" t="s">
        <v>362</v>
      </c>
      <c r="I582" s="32" t="s">
        <v>586</v>
      </c>
      <c r="J582" s="135">
        <v>60</v>
      </c>
      <c r="K582" s="28">
        <v>0.86667000000000005</v>
      </c>
      <c r="L582" s="77">
        <v>0.9</v>
      </c>
      <c r="Q582" s="106"/>
    </row>
    <row r="583" spans="1:17" x14ac:dyDescent="0.25">
      <c r="A583" t="s">
        <v>331</v>
      </c>
      <c r="B583" s="25">
        <v>2021</v>
      </c>
      <c r="C583" s="25" t="s">
        <v>2</v>
      </c>
      <c r="D583" s="25" t="s">
        <v>69</v>
      </c>
      <c r="E583" s="25" t="s">
        <v>146</v>
      </c>
      <c r="F583" s="23" t="s">
        <v>147</v>
      </c>
      <c r="G583" s="23" t="s">
        <v>492</v>
      </c>
      <c r="H583" s="32" t="s">
        <v>362</v>
      </c>
      <c r="I583" s="32" t="s">
        <v>586</v>
      </c>
      <c r="J583" s="135">
        <v>68</v>
      </c>
      <c r="K583" s="28">
        <v>0.77941000000000005</v>
      </c>
      <c r="L583" s="77">
        <v>0.9</v>
      </c>
      <c r="Q583" s="106"/>
    </row>
    <row r="584" spans="1:17" x14ac:dyDescent="0.25">
      <c r="A584" t="s">
        <v>331</v>
      </c>
      <c r="B584" s="25">
        <v>2021</v>
      </c>
      <c r="C584" s="25" t="s">
        <v>3</v>
      </c>
      <c r="D584" s="25" t="s">
        <v>70</v>
      </c>
      <c r="E584" s="25" t="s">
        <v>146</v>
      </c>
      <c r="F584" s="23" t="s">
        <v>147</v>
      </c>
      <c r="G584" s="23" t="s">
        <v>492</v>
      </c>
      <c r="H584" s="32" t="s">
        <v>362</v>
      </c>
      <c r="I584" s="32" t="s">
        <v>586</v>
      </c>
      <c r="J584" s="135">
        <v>80</v>
      </c>
      <c r="K584" s="28">
        <v>0.78749999999999998</v>
      </c>
      <c r="L584" s="77">
        <v>0.9</v>
      </c>
      <c r="Q584" s="106"/>
    </row>
    <row r="585" spans="1:17" x14ac:dyDescent="0.25">
      <c r="A585" t="s">
        <v>331</v>
      </c>
      <c r="B585" s="25">
        <v>2022</v>
      </c>
      <c r="C585" s="25" t="s">
        <v>0</v>
      </c>
      <c r="D585" s="25" t="s">
        <v>71</v>
      </c>
      <c r="E585" s="25" t="s">
        <v>146</v>
      </c>
      <c r="F585" s="23" t="s">
        <v>147</v>
      </c>
      <c r="G585" s="23" t="s">
        <v>492</v>
      </c>
      <c r="H585" s="32" t="s">
        <v>362</v>
      </c>
      <c r="I585" s="32" t="s">
        <v>586</v>
      </c>
      <c r="J585" s="135">
        <v>65</v>
      </c>
      <c r="K585" s="28">
        <v>0.78461999999999998</v>
      </c>
      <c r="L585" s="77">
        <v>0.9</v>
      </c>
      <c r="Q585" s="106"/>
    </row>
    <row r="586" spans="1:17" x14ac:dyDescent="0.25">
      <c r="A586" t="s">
        <v>331</v>
      </c>
      <c r="B586" s="25">
        <v>2022</v>
      </c>
      <c r="C586" s="25" t="s">
        <v>1</v>
      </c>
      <c r="D586" s="25" t="s">
        <v>72</v>
      </c>
      <c r="E586" s="25" t="s">
        <v>146</v>
      </c>
      <c r="F586" s="23" t="s">
        <v>147</v>
      </c>
      <c r="G586" s="23" t="s">
        <v>492</v>
      </c>
      <c r="H586" s="32" t="s">
        <v>362</v>
      </c>
      <c r="I586" s="32" t="s">
        <v>586</v>
      </c>
      <c r="J586" s="135">
        <v>74</v>
      </c>
      <c r="K586" s="28">
        <v>0.75675999999999999</v>
      </c>
      <c r="L586" s="77">
        <v>0.9</v>
      </c>
      <c r="Q586" s="106"/>
    </row>
    <row r="587" spans="1:17" x14ac:dyDescent="0.25">
      <c r="A587" t="s">
        <v>331</v>
      </c>
      <c r="B587" s="25">
        <v>2022</v>
      </c>
      <c r="C587" s="25" t="s">
        <v>2</v>
      </c>
      <c r="D587" s="25" t="s">
        <v>73</v>
      </c>
      <c r="E587" s="25" t="s">
        <v>146</v>
      </c>
      <c r="F587" s="23" t="s">
        <v>147</v>
      </c>
      <c r="G587" s="23" t="s">
        <v>492</v>
      </c>
      <c r="H587" s="32" t="s">
        <v>362</v>
      </c>
      <c r="I587" s="32" t="s">
        <v>586</v>
      </c>
      <c r="J587" s="135">
        <v>76</v>
      </c>
      <c r="K587" s="28">
        <v>0.73684000000000005</v>
      </c>
      <c r="L587" s="77">
        <v>0.9</v>
      </c>
      <c r="Q587" s="106"/>
    </row>
    <row r="588" spans="1:17" x14ac:dyDescent="0.25">
      <c r="A588" t="s">
        <v>331</v>
      </c>
      <c r="B588" s="25">
        <v>2022</v>
      </c>
      <c r="C588" s="25" t="s">
        <v>3</v>
      </c>
      <c r="D588" s="25" t="s">
        <v>493</v>
      </c>
      <c r="E588" s="25" t="s">
        <v>146</v>
      </c>
      <c r="F588" s="23" t="s">
        <v>147</v>
      </c>
      <c r="G588" s="23" t="s">
        <v>492</v>
      </c>
      <c r="H588" s="32" t="s">
        <v>362</v>
      </c>
      <c r="I588" s="32" t="s">
        <v>586</v>
      </c>
      <c r="J588" s="135">
        <v>52</v>
      </c>
      <c r="K588" s="28">
        <v>0.67308000000000001</v>
      </c>
      <c r="L588" s="77">
        <v>0.9</v>
      </c>
      <c r="Q588" s="106"/>
    </row>
    <row r="589" spans="1:17" x14ac:dyDescent="0.25">
      <c r="A589" t="s">
        <v>331</v>
      </c>
      <c r="B589" s="25">
        <v>2023</v>
      </c>
      <c r="C589" s="25" t="s">
        <v>0</v>
      </c>
      <c r="D589" s="25" t="s">
        <v>537</v>
      </c>
      <c r="E589" s="25" t="s">
        <v>146</v>
      </c>
      <c r="F589" s="23" t="s">
        <v>147</v>
      </c>
      <c r="G589" s="23" t="s">
        <v>492</v>
      </c>
      <c r="H589" s="32" t="s">
        <v>362</v>
      </c>
      <c r="I589" s="32" t="s">
        <v>586</v>
      </c>
      <c r="J589" s="135">
        <v>70</v>
      </c>
      <c r="K589" s="28">
        <v>0.71428999999999998</v>
      </c>
      <c r="L589" s="77">
        <v>0.9</v>
      </c>
      <c r="Q589" s="106"/>
    </row>
    <row r="590" spans="1:17" x14ac:dyDescent="0.25">
      <c r="A590" t="s">
        <v>331</v>
      </c>
      <c r="B590" s="25">
        <v>2018</v>
      </c>
      <c r="C590" s="25" t="s">
        <v>0</v>
      </c>
      <c r="D590" s="25" t="s">
        <v>54</v>
      </c>
      <c r="E590" s="25" t="s">
        <v>148</v>
      </c>
      <c r="F590" s="23" t="s">
        <v>149</v>
      </c>
      <c r="G590" s="23" t="s">
        <v>492</v>
      </c>
      <c r="H590" s="32" t="s">
        <v>348</v>
      </c>
      <c r="I590" s="32" t="s">
        <v>586</v>
      </c>
      <c r="J590" s="135">
        <v>73</v>
      </c>
      <c r="K590" s="28">
        <v>0.49314999999999998</v>
      </c>
      <c r="L590" s="77">
        <v>0.9</v>
      </c>
      <c r="Q590" s="106"/>
    </row>
    <row r="591" spans="1:17" x14ac:dyDescent="0.25">
      <c r="A591" t="s">
        <v>331</v>
      </c>
      <c r="B591" s="25">
        <v>2018</v>
      </c>
      <c r="C591" s="25" t="s">
        <v>1</v>
      </c>
      <c r="D591" s="25" t="s">
        <v>56</v>
      </c>
      <c r="E591" s="25" t="s">
        <v>148</v>
      </c>
      <c r="F591" s="23" t="s">
        <v>149</v>
      </c>
      <c r="G591" s="23" t="s">
        <v>492</v>
      </c>
      <c r="H591" s="32" t="s">
        <v>348</v>
      </c>
      <c r="I591" s="32" t="s">
        <v>586</v>
      </c>
      <c r="J591" s="135">
        <v>78</v>
      </c>
      <c r="K591" s="28">
        <v>0.48718</v>
      </c>
      <c r="L591" s="77">
        <v>0.9</v>
      </c>
      <c r="Q591" s="106"/>
    </row>
    <row r="592" spans="1:17" x14ac:dyDescent="0.25">
      <c r="A592" t="s">
        <v>331</v>
      </c>
      <c r="B592" s="25">
        <v>2018</v>
      </c>
      <c r="C592" s="25" t="s">
        <v>2</v>
      </c>
      <c r="D592" s="25" t="s">
        <v>57</v>
      </c>
      <c r="E592" s="25" t="s">
        <v>148</v>
      </c>
      <c r="F592" s="23" t="s">
        <v>149</v>
      </c>
      <c r="G592" s="23" t="s">
        <v>492</v>
      </c>
      <c r="H592" s="32" t="s">
        <v>348</v>
      </c>
      <c r="I592" s="32" t="s">
        <v>586</v>
      </c>
      <c r="J592" s="135">
        <v>84</v>
      </c>
      <c r="K592" s="28">
        <v>0.29762</v>
      </c>
      <c r="L592" s="77">
        <v>0.9</v>
      </c>
      <c r="Q592" s="106"/>
    </row>
    <row r="593" spans="1:17" x14ac:dyDescent="0.25">
      <c r="A593" t="s">
        <v>331</v>
      </c>
      <c r="B593" s="25">
        <v>2018</v>
      </c>
      <c r="C593" s="25" t="s">
        <v>3</v>
      </c>
      <c r="D593" s="25" t="s">
        <v>58</v>
      </c>
      <c r="E593" s="25" t="s">
        <v>148</v>
      </c>
      <c r="F593" s="23" t="s">
        <v>149</v>
      </c>
      <c r="G593" s="23" t="s">
        <v>492</v>
      </c>
      <c r="H593" s="32" t="s">
        <v>348</v>
      </c>
      <c r="I593" s="32" t="s">
        <v>586</v>
      </c>
      <c r="J593" s="135">
        <v>100</v>
      </c>
      <c r="K593" s="28">
        <v>0.18</v>
      </c>
      <c r="L593" s="77">
        <v>0.9</v>
      </c>
      <c r="Q593" s="106"/>
    </row>
    <row r="594" spans="1:17" x14ac:dyDescent="0.25">
      <c r="A594" t="s">
        <v>331</v>
      </c>
      <c r="B594" s="25">
        <v>2019</v>
      </c>
      <c r="C594" s="25" t="s">
        <v>0</v>
      </c>
      <c r="D594" s="25" t="s">
        <v>59</v>
      </c>
      <c r="E594" s="25" t="s">
        <v>148</v>
      </c>
      <c r="F594" s="23" t="s">
        <v>149</v>
      </c>
      <c r="G594" s="23" t="s">
        <v>492</v>
      </c>
      <c r="H594" s="32" t="s">
        <v>348</v>
      </c>
      <c r="I594" s="32" t="s">
        <v>586</v>
      </c>
      <c r="J594" s="135">
        <v>70</v>
      </c>
      <c r="K594" s="28">
        <v>0.35714000000000001</v>
      </c>
      <c r="L594" s="77">
        <v>0.9</v>
      </c>
      <c r="Q594" s="106"/>
    </row>
    <row r="595" spans="1:17" x14ac:dyDescent="0.25">
      <c r="A595" t="s">
        <v>331</v>
      </c>
      <c r="B595" s="25">
        <v>2019</v>
      </c>
      <c r="C595" s="25" t="s">
        <v>1</v>
      </c>
      <c r="D595" s="25" t="s">
        <v>60</v>
      </c>
      <c r="E595" s="25" t="s">
        <v>148</v>
      </c>
      <c r="F595" s="23" t="s">
        <v>149</v>
      </c>
      <c r="G595" s="23" t="s">
        <v>492</v>
      </c>
      <c r="H595" s="32" t="s">
        <v>348</v>
      </c>
      <c r="I595" s="32" t="s">
        <v>586</v>
      </c>
      <c r="J595" s="135">
        <v>83</v>
      </c>
      <c r="K595" s="28">
        <v>0.34939999999999999</v>
      </c>
      <c r="L595" s="77">
        <v>0.9</v>
      </c>
      <c r="Q595" s="106"/>
    </row>
    <row r="596" spans="1:17" x14ac:dyDescent="0.25">
      <c r="A596" t="s">
        <v>331</v>
      </c>
      <c r="B596" s="25">
        <v>2019</v>
      </c>
      <c r="C596" s="25" t="s">
        <v>2</v>
      </c>
      <c r="D596" s="25" t="s">
        <v>61</v>
      </c>
      <c r="E596" s="25" t="s">
        <v>148</v>
      </c>
      <c r="F596" s="23" t="s">
        <v>149</v>
      </c>
      <c r="G596" s="23" t="s">
        <v>492</v>
      </c>
      <c r="H596" s="32" t="s">
        <v>348</v>
      </c>
      <c r="I596" s="32" t="s">
        <v>586</v>
      </c>
      <c r="J596" s="135">
        <v>87</v>
      </c>
      <c r="K596" s="28">
        <v>0.34483000000000003</v>
      </c>
      <c r="L596" s="77">
        <v>0.9</v>
      </c>
      <c r="Q596" s="106"/>
    </row>
    <row r="597" spans="1:17" x14ac:dyDescent="0.25">
      <c r="A597" t="s">
        <v>331</v>
      </c>
      <c r="B597" s="25">
        <v>2019</v>
      </c>
      <c r="C597" s="25" t="s">
        <v>3</v>
      </c>
      <c r="D597" s="25" t="s">
        <v>62</v>
      </c>
      <c r="E597" s="25" t="s">
        <v>148</v>
      </c>
      <c r="F597" s="23" t="s">
        <v>149</v>
      </c>
      <c r="G597" s="23" t="s">
        <v>492</v>
      </c>
      <c r="H597" s="32" t="s">
        <v>348</v>
      </c>
      <c r="I597" s="32" t="s">
        <v>586</v>
      </c>
      <c r="J597" s="135">
        <v>69</v>
      </c>
      <c r="K597" s="28">
        <v>0.33333000000000002</v>
      </c>
      <c r="L597" s="77">
        <v>0.9</v>
      </c>
      <c r="Q597" s="106"/>
    </row>
    <row r="598" spans="1:17" x14ac:dyDescent="0.25">
      <c r="A598" t="s">
        <v>331</v>
      </c>
      <c r="B598" s="25">
        <v>2020</v>
      </c>
      <c r="C598" s="25" t="s">
        <v>0</v>
      </c>
      <c r="D598" s="25" t="s">
        <v>63</v>
      </c>
      <c r="E598" s="25" t="s">
        <v>148</v>
      </c>
      <c r="F598" s="23" t="s">
        <v>149</v>
      </c>
      <c r="G598" s="23" t="s">
        <v>492</v>
      </c>
      <c r="H598" s="32" t="s">
        <v>348</v>
      </c>
      <c r="I598" s="32" t="s">
        <v>586</v>
      </c>
      <c r="J598" s="135">
        <v>57</v>
      </c>
      <c r="K598" s="28">
        <v>0.49123</v>
      </c>
      <c r="L598" s="77">
        <v>0.9</v>
      </c>
      <c r="Q598" s="106"/>
    </row>
    <row r="599" spans="1:17" x14ac:dyDescent="0.25">
      <c r="A599" t="s">
        <v>331</v>
      </c>
      <c r="B599" s="25">
        <v>2020</v>
      </c>
      <c r="C599" s="25" t="s">
        <v>1</v>
      </c>
      <c r="D599" s="25" t="s">
        <v>64</v>
      </c>
      <c r="E599" s="25" t="s">
        <v>148</v>
      </c>
      <c r="F599" s="23" t="s">
        <v>149</v>
      </c>
      <c r="G599" s="23" t="s">
        <v>492</v>
      </c>
      <c r="H599" s="32" t="s">
        <v>348</v>
      </c>
      <c r="I599" s="32" t="s">
        <v>586</v>
      </c>
      <c r="J599" s="135">
        <v>63</v>
      </c>
      <c r="K599" s="28">
        <v>0.26984000000000002</v>
      </c>
      <c r="L599" s="77">
        <v>0.9</v>
      </c>
      <c r="Q599" s="106"/>
    </row>
    <row r="600" spans="1:17" x14ac:dyDescent="0.25">
      <c r="A600" t="s">
        <v>331</v>
      </c>
      <c r="B600" s="25">
        <v>2020</v>
      </c>
      <c r="C600" s="25" t="s">
        <v>2</v>
      </c>
      <c r="D600" s="25" t="s">
        <v>65</v>
      </c>
      <c r="E600" s="25" t="s">
        <v>148</v>
      </c>
      <c r="F600" s="23" t="s">
        <v>149</v>
      </c>
      <c r="G600" s="23" t="s">
        <v>492</v>
      </c>
      <c r="H600" s="32" t="s">
        <v>348</v>
      </c>
      <c r="I600" s="32" t="s">
        <v>586</v>
      </c>
      <c r="J600" s="135">
        <v>64</v>
      </c>
      <c r="K600" s="28">
        <v>0.35937999999999998</v>
      </c>
      <c r="L600" s="77">
        <v>0.9</v>
      </c>
      <c r="Q600" s="106"/>
    </row>
    <row r="601" spans="1:17" x14ac:dyDescent="0.25">
      <c r="A601" t="s">
        <v>331</v>
      </c>
      <c r="B601" s="25">
        <v>2020</v>
      </c>
      <c r="C601" s="25" t="s">
        <v>3</v>
      </c>
      <c r="D601" s="25" t="s">
        <v>66</v>
      </c>
      <c r="E601" s="25" t="s">
        <v>148</v>
      </c>
      <c r="F601" s="23" t="s">
        <v>149</v>
      </c>
      <c r="G601" s="23" t="s">
        <v>492</v>
      </c>
      <c r="H601" s="32" t="s">
        <v>348</v>
      </c>
      <c r="I601" s="32" t="s">
        <v>586</v>
      </c>
      <c r="J601" s="135">
        <v>88</v>
      </c>
      <c r="K601" s="28">
        <v>0.34090999999999999</v>
      </c>
      <c r="L601" s="77">
        <v>0.9</v>
      </c>
      <c r="Q601" s="106"/>
    </row>
    <row r="602" spans="1:17" x14ac:dyDescent="0.25">
      <c r="A602" t="s">
        <v>331</v>
      </c>
      <c r="B602" s="25">
        <v>2021</v>
      </c>
      <c r="C602" s="25" t="s">
        <v>0</v>
      </c>
      <c r="D602" s="25" t="s">
        <v>67</v>
      </c>
      <c r="E602" s="25" t="s">
        <v>148</v>
      </c>
      <c r="F602" s="23" t="s">
        <v>149</v>
      </c>
      <c r="G602" s="23" t="s">
        <v>492</v>
      </c>
      <c r="H602" s="32" t="s">
        <v>348</v>
      </c>
      <c r="I602" s="32" t="s">
        <v>586</v>
      </c>
      <c r="J602" s="135">
        <v>74</v>
      </c>
      <c r="K602" s="28">
        <v>0.60811000000000004</v>
      </c>
      <c r="L602" s="77">
        <v>0.9</v>
      </c>
      <c r="Q602" s="106"/>
    </row>
    <row r="603" spans="1:17" x14ac:dyDescent="0.25">
      <c r="A603" t="s">
        <v>331</v>
      </c>
      <c r="B603" s="25">
        <v>2021</v>
      </c>
      <c r="C603" s="25" t="s">
        <v>1</v>
      </c>
      <c r="D603" s="25" t="s">
        <v>68</v>
      </c>
      <c r="E603" s="25" t="s">
        <v>148</v>
      </c>
      <c r="F603" s="23" t="s">
        <v>149</v>
      </c>
      <c r="G603" s="23" t="s">
        <v>492</v>
      </c>
      <c r="H603" s="32" t="s">
        <v>348</v>
      </c>
      <c r="I603" s="32" t="s">
        <v>586</v>
      </c>
      <c r="J603" s="135">
        <v>62</v>
      </c>
      <c r="K603" s="28">
        <v>0.54839000000000004</v>
      </c>
      <c r="L603" s="77">
        <v>0.9</v>
      </c>
      <c r="Q603" s="106"/>
    </row>
    <row r="604" spans="1:17" x14ac:dyDescent="0.25">
      <c r="A604" t="s">
        <v>331</v>
      </c>
      <c r="B604" s="25">
        <v>2021</v>
      </c>
      <c r="C604" s="25" t="s">
        <v>2</v>
      </c>
      <c r="D604" s="25" t="s">
        <v>69</v>
      </c>
      <c r="E604" s="25" t="s">
        <v>148</v>
      </c>
      <c r="F604" s="23" t="s">
        <v>149</v>
      </c>
      <c r="G604" s="23" t="s">
        <v>492</v>
      </c>
      <c r="H604" s="32" t="s">
        <v>348</v>
      </c>
      <c r="I604" s="32" t="s">
        <v>586</v>
      </c>
      <c r="J604" s="135">
        <v>77</v>
      </c>
      <c r="K604" s="28">
        <v>0.53247</v>
      </c>
      <c r="L604" s="77">
        <v>0.9</v>
      </c>
      <c r="Q604" s="106"/>
    </row>
    <row r="605" spans="1:17" x14ac:dyDescent="0.25">
      <c r="A605" t="s">
        <v>331</v>
      </c>
      <c r="B605" s="25">
        <v>2021</v>
      </c>
      <c r="C605" s="25" t="s">
        <v>3</v>
      </c>
      <c r="D605" s="25" t="s">
        <v>70</v>
      </c>
      <c r="E605" s="25" t="s">
        <v>148</v>
      </c>
      <c r="F605" s="23" t="s">
        <v>149</v>
      </c>
      <c r="G605" s="23" t="s">
        <v>492</v>
      </c>
      <c r="H605" s="32" t="s">
        <v>348</v>
      </c>
      <c r="I605" s="32" t="s">
        <v>586</v>
      </c>
      <c r="J605" s="135">
        <v>92</v>
      </c>
      <c r="K605" s="28">
        <v>0.51087000000000005</v>
      </c>
      <c r="L605" s="77">
        <v>0.9</v>
      </c>
      <c r="Q605" s="106"/>
    </row>
    <row r="606" spans="1:17" x14ac:dyDescent="0.25">
      <c r="A606" t="s">
        <v>331</v>
      </c>
      <c r="B606" s="25">
        <v>2022</v>
      </c>
      <c r="C606" s="25" t="s">
        <v>0</v>
      </c>
      <c r="D606" s="25" t="s">
        <v>71</v>
      </c>
      <c r="E606" s="25" t="s">
        <v>148</v>
      </c>
      <c r="F606" s="23" t="s">
        <v>149</v>
      </c>
      <c r="G606" s="23" t="s">
        <v>492</v>
      </c>
      <c r="H606" s="32" t="s">
        <v>348</v>
      </c>
      <c r="I606" s="32" t="s">
        <v>586</v>
      </c>
      <c r="J606" s="135">
        <v>89</v>
      </c>
      <c r="K606" s="28">
        <v>0.68539000000000005</v>
      </c>
      <c r="L606" s="77">
        <v>0.9</v>
      </c>
      <c r="Q606" s="106"/>
    </row>
    <row r="607" spans="1:17" x14ac:dyDescent="0.25">
      <c r="A607" t="s">
        <v>331</v>
      </c>
      <c r="B607" s="25">
        <v>2022</v>
      </c>
      <c r="C607" s="25" t="s">
        <v>1</v>
      </c>
      <c r="D607" s="25" t="s">
        <v>72</v>
      </c>
      <c r="E607" s="25" t="s">
        <v>148</v>
      </c>
      <c r="F607" s="23" t="s">
        <v>149</v>
      </c>
      <c r="G607" s="23" t="s">
        <v>492</v>
      </c>
      <c r="H607" s="32" t="s">
        <v>348</v>
      </c>
      <c r="I607" s="32" t="s">
        <v>586</v>
      </c>
      <c r="J607" s="135">
        <v>89</v>
      </c>
      <c r="K607" s="28">
        <v>0.68539000000000005</v>
      </c>
      <c r="L607" s="77">
        <v>0.9</v>
      </c>
      <c r="Q607" s="106"/>
    </row>
    <row r="608" spans="1:17" x14ac:dyDescent="0.25">
      <c r="A608" t="s">
        <v>331</v>
      </c>
      <c r="B608" s="25">
        <v>2022</v>
      </c>
      <c r="C608" s="25" t="s">
        <v>2</v>
      </c>
      <c r="D608" s="25" t="s">
        <v>73</v>
      </c>
      <c r="E608" s="25" t="s">
        <v>148</v>
      </c>
      <c r="F608" s="23" t="s">
        <v>149</v>
      </c>
      <c r="G608" s="23" t="s">
        <v>492</v>
      </c>
      <c r="H608" s="32" t="s">
        <v>348</v>
      </c>
      <c r="I608" s="32" t="s">
        <v>586</v>
      </c>
      <c r="J608" s="135">
        <v>81</v>
      </c>
      <c r="K608" s="28">
        <v>0.67901</v>
      </c>
      <c r="L608" s="77">
        <v>0.9</v>
      </c>
      <c r="Q608" s="106"/>
    </row>
    <row r="609" spans="1:17" x14ac:dyDescent="0.25">
      <c r="A609" t="s">
        <v>331</v>
      </c>
      <c r="B609" s="25">
        <v>2022</v>
      </c>
      <c r="C609" s="25" t="s">
        <v>3</v>
      </c>
      <c r="D609" s="25" t="s">
        <v>493</v>
      </c>
      <c r="E609" s="25" t="s">
        <v>148</v>
      </c>
      <c r="F609" s="23" t="s">
        <v>149</v>
      </c>
      <c r="G609" s="23" t="s">
        <v>492</v>
      </c>
      <c r="H609" s="32" t="s">
        <v>348</v>
      </c>
      <c r="I609" s="32" t="s">
        <v>586</v>
      </c>
      <c r="J609" s="135">
        <v>50</v>
      </c>
      <c r="K609" s="28">
        <v>0.76</v>
      </c>
      <c r="L609" s="77">
        <v>0.9</v>
      </c>
      <c r="Q609" s="106"/>
    </row>
    <row r="610" spans="1:17" x14ac:dyDescent="0.25">
      <c r="A610" t="s">
        <v>331</v>
      </c>
      <c r="B610" s="25">
        <v>2023</v>
      </c>
      <c r="C610" s="25" t="s">
        <v>0</v>
      </c>
      <c r="D610" s="25" t="s">
        <v>537</v>
      </c>
      <c r="E610" s="25" t="s">
        <v>148</v>
      </c>
      <c r="F610" s="23" t="s">
        <v>149</v>
      </c>
      <c r="G610" s="23" t="s">
        <v>492</v>
      </c>
      <c r="H610" s="32" t="s">
        <v>348</v>
      </c>
      <c r="I610" s="32" t="s">
        <v>586</v>
      </c>
      <c r="J610" s="135">
        <v>76</v>
      </c>
      <c r="K610" s="28">
        <v>0.73684000000000005</v>
      </c>
      <c r="L610" s="77">
        <v>0.9</v>
      </c>
      <c r="Q610" s="106"/>
    </row>
    <row r="611" spans="1:17" x14ac:dyDescent="0.25">
      <c r="A611" t="s">
        <v>331</v>
      </c>
      <c r="B611" s="25">
        <v>2018</v>
      </c>
      <c r="C611" s="25" t="s">
        <v>0</v>
      </c>
      <c r="D611" s="25" t="s">
        <v>54</v>
      </c>
      <c r="E611" s="25" t="s">
        <v>492</v>
      </c>
      <c r="F611" s="23" t="s">
        <v>353</v>
      </c>
      <c r="G611" s="23" t="s">
        <v>492</v>
      </c>
      <c r="H611" s="32" t="s">
        <v>353</v>
      </c>
      <c r="I611" s="32" t="s">
        <v>586</v>
      </c>
      <c r="J611" s="135">
        <v>673</v>
      </c>
      <c r="K611" s="28">
        <v>0.77859999999999996</v>
      </c>
      <c r="L611" s="77">
        <v>0.9</v>
      </c>
      <c r="Q611" s="106"/>
    </row>
    <row r="612" spans="1:17" x14ac:dyDescent="0.25">
      <c r="A612" t="s">
        <v>331</v>
      </c>
      <c r="B612" s="25">
        <v>2018</v>
      </c>
      <c r="C612" s="25" t="s">
        <v>1</v>
      </c>
      <c r="D612" s="25" t="s">
        <v>56</v>
      </c>
      <c r="E612" s="25" t="s">
        <v>492</v>
      </c>
      <c r="F612" s="23" t="s">
        <v>353</v>
      </c>
      <c r="G612" s="23" t="s">
        <v>492</v>
      </c>
      <c r="H612" s="32" t="s">
        <v>353</v>
      </c>
      <c r="I612" s="32" t="s">
        <v>586</v>
      </c>
      <c r="J612" s="135">
        <v>818</v>
      </c>
      <c r="K612" s="28">
        <v>0.79829000000000006</v>
      </c>
      <c r="L612" s="77">
        <v>0.9</v>
      </c>
      <c r="Q612" s="106"/>
    </row>
    <row r="613" spans="1:17" x14ac:dyDescent="0.25">
      <c r="A613" t="s">
        <v>331</v>
      </c>
      <c r="B613" s="25">
        <v>2018</v>
      </c>
      <c r="C613" s="25" t="s">
        <v>2</v>
      </c>
      <c r="D613" s="25" t="s">
        <v>57</v>
      </c>
      <c r="E613" s="25" t="s">
        <v>492</v>
      </c>
      <c r="F613" s="23" t="s">
        <v>353</v>
      </c>
      <c r="G613" s="23" t="s">
        <v>492</v>
      </c>
      <c r="H613" s="32" t="s">
        <v>353</v>
      </c>
      <c r="I613" s="32" t="s">
        <v>586</v>
      </c>
      <c r="J613" s="135">
        <v>783</v>
      </c>
      <c r="K613" s="28">
        <v>0.75478999999999996</v>
      </c>
      <c r="L613" s="77">
        <v>0.9</v>
      </c>
      <c r="Q613" s="106"/>
    </row>
    <row r="614" spans="1:17" x14ac:dyDescent="0.25">
      <c r="A614" t="s">
        <v>331</v>
      </c>
      <c r="B614" s="25">
        <v>2018</v>
      </c>
      <c r="C614" s="25" t="s">
        <v>3</v>
      </c>
      <c r="D614" s="25" t="s">
        <v>58</v>
      </c>
      <c r="E614" s="25" t="s">
        <v>492</v>
      </c>
      <c r="F614" s="23" t="s">
        <v>353</v>
      </c>
      <c r="G614" s="23" t="s">
        <v>492</v>
      </c>
      <c r="H614" s="32" t="s">
        <v>353</v>
      </c>
      <c r="I614" s="32" t="s">
        <v>586</v>
      </c>
      <c r="J614" s="135">
        <v>737</v>
      </c>
      <c r="K614" s="28">
        <v>0.73541000000000001</v>
      </c>
      <c r="L614" s="77">
        <v>0.9</v>
      </c>
      <c r="Q614" s="106"/>
    </row>
    <row r="615" spans="1:17" x14ac:dyDescent="0.25">
      <c r="A615" t="s">
        <v>331</v>
      </c>
      <c r="B615" s="25">
        <v>2019</v>
      </c>
      <c r="C615" s="25" t="s">
        <v>0</v>
      </c>
      <c r="D615" s="25" t="s">
        <v>59</v>
      </c>
      <c r="E615" s="25" t="s">
        <v>492</v>
      </c>
      <c r="F615" s="23" t="s">
        <v>353</v>
      </c>
      <c r="G615" s="23" t="s">
        <v>492</v>
      </c>
      <c r="H615" s="32" t="s">
        <v>353</v>
      </c>
      <c r="I615" s="32" t="s">
        <v>586</v>
      </c>
      <c r="J615" s="135">
        <v>794</v>
      </c>
      <c r="K615" s="28">
        <v>0.77078000000000002</v>
      </c>
      <c r="L615" s="77">
        <v>0.9</v>
      </c>
      <c r="Q615" s="106"/>
    </row>
    <row r="616" spans="1:17" x14ac:dyDescent="0.25">
      <c r="A616" t="s">
        <v>331</v>
      </c>
      <c r="B616" s="25">
        <v>2019</v>
      </c>
      <c r="C616" s="25" t="s">
        <v>1</v>
      </c>
      <c r="D616" s="25" t="s">
        <v>60</v>
      </c>
      <c r="E616" s="25" t="s">
        <v>492</v>
      </c>
      <c r="F616" s="23" t="s">
        <v>353</v>
      </c>
      <c r="G616" s="23" t="s">
        <v>492</v>
      </c>
      <c r="H616" s="32" t="s">
        <v>353</v>
      </c>
      <c r="I616" s="32" t="s">
        <v>586</v>
      </c>
      <c r="J616" s="135">
        <v>764</v>
      </c>
      <c r="K616" s="28">
        <v>0.76439999999999997</v>
      </c>
      <c r="L616" s="77">
        <v>0.9</v>
      </c>
      <c r="Q616" s="106"/>
    </row>
    <row r="617" spans="1:17" x14ac:dyDescent="0.25">
      <c r="A617" t="s">
        <v>331</v>
      </c>
      <c r="B617" s="25">
        <v>2019</v>
      </c>
      <c r="C617" s="25" t="s">
        <v>2</v>
      </c>
      <c r="D617" s="25" t="s">
        <v>61</v>
      </c>
      <c r="E617" s="25" t="s">
        <v>492</v>
      </c>
      <c r="F617" s="23" t="s">
        <v>353</v>
      </c>
      <c r="G617" s="23" t="s">
        <v>492</v>
      </c>
      <c r="H617" s="32" t="s">
        <v>353</v>
      </c>
      <c r="I617" s="32" t="s">
        <v>586</v>
      </c>
      <c r="J617" s="135">
        <v>739</v>
      </c>
      <c r="K617" s="28">
        <v>0.80244000000000004</v>
      </c>
      <c r="L617" s="77">
        <v>0.9</v>
      </c>
      <c r="Q617" s="106"/>
    </row>
    <row r="618" spans="1:17" x14ac:dyDescent="0.25">
      <c r="A618" t="s">
        <v>331</v>
      </c>
      <c r="B618" s="25">
        <v>2019</v>
      </c>
      <c r="C618" s="25" t="s">
        <v>3</v>
      </c>
      <c r="D618" s="25" t="s">
        <v>62</v>
      </c>
      <c r="E618" s="25" t="s">
        <v>492</v>
      </c>
      <c r="F618" s="23" t="s">
        <v>353</v>
      </c>
      <c r="G618" s="23" t="s">
        <v>492</v>
      </c>
      <c r="H618" s="32" t="s">
        <v>353</v>
      </c>
      <c r="I618" s="32" t="s">
        <v>586</v>
      </c>
      <c r="J618" s="135">
        <v>717</v>
      </c>
      <c r="K618" s="28">
        <v>0.76709000000000005</v>
      </c>
      <c r="L618" s="77">
        <v>0.9</v>
      </c>
      <c r="Q618" s="106"/>
    </row>
    <row r="619" spans="1:17" x14ac:dyDescent="0.25">
      <c r="A619" t="s">
        <v>331</v>
      </c>
      <c r="B619" s="25">
        <v>2020</v>
      </c>
      <c r="C619" s="25" t="s">
        <v>0</v>
      </c>
      <c r="D619" s="25" t="s">
        <v>63</v>
      </c>
      <c r="E619" s="25" t="s">
        <v>492</v>
      </c>
      <c r="F619" s="23" t="s">
        <v>353</v>
      </c>
      <c r="G619" s="23" t="s">
        <v>492</v>
      </c>
      <c r="H619" s="32" t="s">
        <v>353</v>
      </c>
      <c r="I619" s="32" t="s">
        <v>586</v>
      </c>
      <c r="J619" s="135">
        <v>671</v>
      </c>
      <c r="K619" s="28">
        <v>0.73919999999999997</v>
      </c>
      <c r="L619" s="77">
        <v>0.9</v>
      </c>
      <c r="Q619" s="106"/>
    </row>
    <row r="620" spans="1:17" x14ac:dyDescent="0.25">
      <c r="A620" t="s">
        <v>331</v>
      </c>
      <c r="B620" s="25">
        <v>2020</v>
      </c>
      <c r="C620" s="25" t="s">
        <v>1</v>
      </c>
      <c r="D620" s="25" t="s">
        <v>64</v>
      </c>
      <c r="E620" s="25" t="s">
        <v>492</v>
      </c>
      <c r="F620" s="23" t="s">
        <v>353</v>
      </c>
      <c r="G620" s="23" t="s">
        <v>492</v>
      </c>
      <c r="H620" s="32" t="s">
        <v>353</v>
      </c>
      <c r="I620" s="32" t="s">
        <v>586</v>
      </c>
      <c r="J620" s="135">
        <v>410</v>
      </c>
      <c r="K620" s="28">
        <v>0.83901999999999999</v>
      </c>
      <c r="L620" s="77">
        <v>0.9</v>
      </c>
      <c r="Q620" s="106"/>
    </row>
    <row r="621" spans="1:17" x14ac:dyDescent="0.25">
      <c r="A621" t="s">
        <v>331</v>
      </c>
      <c r="B621" s="25">
        <v>2020</v>
      </c>
      <c r="C621" s="25" t="s">
        <v>2</v>
      </c>
      <c r="D621" s="25" t="s">
        <v>65</v>
      </c>
      <c r="E621" s="25" t="s">
        <v>492</v>
      </c>
      <c r="F621" s="23" t="s">
        <v>353</v>
      </c>
      <c r="G621" s="23" t="s">
        <v>492</v>
      </c>
      <c r="H621" s="32" t="s">
        <v>353</v>
      </c>
      <c r="I621" s="32" t="s">
        <v>586</v>
      </c>
      <c r="J621" s="135">
        <v>664</v>
      </c>
      <c r="K621" s="28">
        <v>0.81174999999999997</v>
      </c>
      <c r="L621" s="77">
        <v>0.9</v>
      </c>
      <c r="Q621" s="106"/>
    </row>
    <row r="622" spans="1:17" x14ac:dyDescent="0.25">
      <c r="A622" t="s">
        <v>331</v>
      </c>
      <c r="B622" s="25">
        <v>2020</v>
      </c>
      <c r="C622" s="25" t="s">
        <v>3</v>
      </c>
      <c r="D622" s="25" t="s">
        <v>66</v>
      </c>
      <c r="E622" s="25" t="s">
        <v>492</v>
      </c>
      <c r="F622" s="23" t="s">
        <v>353</v>
      </c>
      <c r="G622" s="23" t="s">
        <v>492</v>
      </c>
      <c r="H622" s="32" t="s">
        <v>353</v>
      </c>
      <c r="I622" s="32" t="s">
        <v>586</v>
      </c>
      <c r="J622" s="135">
        <v>733</v>
      </c>
      <c r="K622" s="28">
        <v>0.81445999999999996</v>
      </c>
      <c r="L622" s="77">
        <v>0.9</v>
      </c>
      <c r="Q622" s="106"/>
    </row>
    <row r="623" spans="1:17" x14ac:dyDescent="0.25">
      <c r="A623" t="s">
        <v>331</v>
      </c>
      <c r="B623" s="25">
        <v>2021</v>
      </c>
      <c r="C623" s="25" t="s">
        <v>0</v>
      </c>
      <c r="D623" s="25" t="s">
        <v>67</v>
      </c>
      <c r="E623" s="25" t="s">
        <v>492</v>
      </c>
      <c r="F623" s="23" t="s">
        <v>353</v>
      </c>
      <c r="G623" s="23" t="s">
        <v>492</v>
      </c>
      <c r="H623" s="32" t="s">
        <v>353</v>
      </c>
      <c r="I623" s="32" t="s">
        <v>586</v>
      </c>
      <c r="J623" s="135">
        <v>743</v>
      </c>
      <c r="K623" s="28">
        <v>0.86272000000000004</v>
      </c>
      <c r="L623" s="77">
        <v>0.9</v>
      </c>
      <c r="Q623" s="106"/>
    </row>
    <row r="624" spans="1:17" x14ac:dyDescent="0.25">
      <c r="A624" t="s">
        <v>331</v>
      </c>
      <c r="B624" s="25">
        <v>2021</v>
      </c>
      <c r="C624" s="25" t="s">
        <v>1</v>
      </c>
      <c r="D624" s="25" t="s">
        <v>68</v>
      </c>
      <c r="E624" s="25" t="s">
        <v>492</v>
      </c>
      <c r="F624" s="23" t="s">
        <v>353</v>
      </c>
      <c r="G624" s="23" t="s">
        <v>492</v>
      </c>
      <c r="H624" s="32" t="s">
        <v>353</v>
      </c>
      <c r="I624" s="32" t="s">
        <v>586</v>
      </c>
      <c r="J624" s="135">
        <v>745</v>
      </c>
      <c r="K624" s="28">
        <v>0.87114000000000003</v>
      </c>
      <c r="L624" s="77">
        <v>0.9</v>
      </c>
      <c r="Q624" s="106"/>
    </row>
    <row r="625" spans="1:17" x14ac:dyDescent="0.25">
      <c r="A625" t="s">
        <v>331</v>
      </c>
      <c r="B625" s="25">
        <v>2021</v>
      </c>
      <c r="C625" s="25" t="s">
        <v>2</v>
      </c>
      <c r="D625" s="25" t="s">
        <v>69</v>
      </c>
      <c r="E625" s="25" t="s">
        <v>492</v>
      </c>
      <c r="F625" s="23" t="s">
        <v>353</v>
      </c>
      <c r="G625" s="23" t="s">
        <v>492</v>
      </c>
      <c r="H625" s="32" t="s">
        <v>353</v>
      </c>
      <c r="I625" s="32" t="s">
        <v>586</v>
      </c>
      <c r="J625" s="135">
        <v>830</v>
      </c>
      <c r="K625" s="28">
        <v>0.89517999999999998</v>
      </c>
      <c r="L625" s="77">
        <v>0.9</v>
      </c>
      <c r="Q625" s="106"/>
    </row>
    <row r="626" spans="1:17" x14ac:dyDescent="0.25">
      <c r="A626" t="s">
        <v>331</v>
      </c>
      <c r="B626" s="25">
        <v>2021</v>
      </c>
      <c r="C626" s="25" t="s">
        <v>3</v>
      </c>
      <c r="D626" s="25" t="s">
        <v>70</v>
      </c>
      <c r="E626" s="25" t="s">
        <v>492</v>
      </c>
      <c r="F626" s="23" t="s">
        <v>353</v>
      </c>
      <c r="G626" s="23" t="s">
        <v>492</v>
      </c>
      <c r="H626" s="32" t="s">
        <v>353</v>
      </c>
      <c r="I626" s="32" t="s">
        <v>586</v>
      </c>
      <c r="J626" s="135">
        <v>760</v>
      </c>
      <c r="K626" s="28">
        <v>0.85921000000000003</v>
      </c>
      <c r="L626" s="77">
        <v>0.9</v>
      </c>
      <c r="Q626" s="106"/>
    </row>
    <row r="627" spans="1:17" x14ac:dyDescent="0.25">
      <c r="A627" t="s">
        <v>331</v>
      </c>
      <c r="B627" s="25">
        <v>2022</v>
      </c>
      <c r="C627" s="25" t="s">
        <v>0</v>
      </c>
      <c r="D627" s="25" t="s">
        <v>71</v>
      </c>
      <c r="E627" s="25" t="s">
        <v>492</v>
      </c>
      <c r="F627" s="23" t="s">
        <v>353</v>
      </c>
      <c r="G627" s="23" t="s">
        <v>492</v>
      </c>
      <c r="H627" s="32" t="s">
        <v>353</v>
      </c>
      <c r="I627" s="32" t="s">
        <v>586</v>
      </c>
      <c r="J627" s="135">
        <v>714</v>
      </c>
      <c r="K627" s="28">
        <v>0.88234999999999997</v>
      </c>
      <c r="L627" s="77">
        <v>0.9</v>
      </c>
      <c r="Q627" s="106"/>
    </row>
    <row r="628" spans="1:17" x14ac:dyDescent="0.25">
      <c r="A628" t="s">
        <v>331</v>
      </c>
      <c r="B628" s="25">
        <v>2022</v>
      </c>
      <c r="C628" s="25" t="s">
        <v>1</v>
      </c>
      <c r="D628" s="25" t="s">
        <v>72</v>
      </c>
      <c r="E628" s="25" t="s">
        <v>492</v>
      </c>
      <c r="F628" s="23" t="s">
        <v>353</v>
      </c>
      <c r="G628" s="23" t="s">
        <v>492</v>
      </c>
      <c r="H628" s="32" t="s">
        <v>353</v>
      </c>
      <c r="I628" s="32" t="s">
        <v>586</v>
      </c>
      <c r="J628" s="135">
        <v>744</v>
      </c>
      <c r="K628" s="28">
        <v>0.87365999999999999</v>
      </c>
      <c r="L628" s="77">
        <v>0.9</v>
      </c>
      <c r="Q628" s="106"/>
    </row>
    <row r="629" spans="1:17" x14ac:dyDescent="0.25">
      <c r="A629" t="s">
        <v>331</v>
      </c>
      <c r="B629" s="25">
        <v>2022</v>
      </c>
      <c r="C629" s="25" t="s">
        <v>2</v>
      </c>
      <c r="D629" s="25" t="s">
        <v>73</v>
      </c>
      <c r="E629" s="25" t="s">
        <v>492</v>
      </c>
      <c r="F629" s="23" t="s">
        <v>353</v>
      </c>
      <c r="G629" s="23" t="s">
        <v>492</v>
      </c>
      <c r="H629" s="32" t="s">
        <v>353</v>
      </c>
      <c r="I629" s="32" t="s">
        <v>586</v>
      </c>
      <c r="J629" s="135">
        <v>731</v>
      </c>
      <c r="K629" s="28">
        <v>0.90561000000000003</v>
      </c>
      <c r="L629" s="77">
        <v>0.9</v>
      </c>
      <c r="Q629" s="106"/>
    </row>
    <row r="630" spans="1:17" x14ac:dyDescent="0.25">
      <c r="A630" t="s">
        <v>331</v>
      </c>
      <c r="B630" s="25">
        <v>2022</v>
      </c>
      <c r="C630" s="25" t="s">
        <v>3</v>
      </c>
      <c r="D630" s="25" t="s">
        <v>493</v>
      </c>
      <c r="E630" s="25" t="s">
        <v>492</v>
      </c>
      <c r="F630" s="23" t="s">
        <v>353</v>
      </c>
      <c r="G630" s="23" t="s">
        <v>492</v>
      </c>
      <c r="H630" s="32" t="s">
        <v>353</v>
      </c>
      <c r="I630" s="32" t="s">
        <v>586</v>
      </c>
      <c r="J630" s="135">
        <v>708</v>
      </c>
      <c r="K630" s="28">
        <v>0.84040000000000004</v>
      </c>
      <c r="L630" s="77">
        <v>0.9</v>
      </c>
      <c r="Q630" s="106"/>
    </row>
    <row r="631" spans="1:17" x14ac:dyDescent="0.25">
      <c r="A631" t="s">
        <v>331</v>
      </c>
      <c r="B631" s="25">
        <v>2023</v>
      </c>
      <c r="C631" s="25" t="s">
        <v>0</v>
      </c>
      <c r="D631" s="25" t="s">
        <v>537</v>
      </c>
      <c r="E631" s="25" t="s">
        <v>492</v>
      </c>
      <c r="F631" s="23" t="s">
        <v>353</v>
      </c>
      <c r="G631" s="23" t="s">
        <v>492</v>
      </c>
      <c r="H631" s="32" t="s">
        <v>353</v>
      </c>
      <c r="I631" s="32" t="s">
        <v>586</v>
      </c>
      <c r="J631" s="135">
        <v>740</v>
      </c>
      <c r="K631" s="28">
        <v>0.75405</v>
      </c>
      <c r="L631" s="77">
        <v>0.9</v>
      </c>
      <c r="Q631" s="106"/>
    </row>
    <row r="632" spans="1:17" x14ac:dyDescent="0.25">
      <c r="A632" t="s">
        <v>331</v>
      </c>
      <c r="B632" s="25">
        <v>2018</v>
      </c>
      <c r="C632" s="25" t="s">
        <v>0</v>
      </c>
      <c r="D632" s="25" t="s">
        <v>54</v>
      </c>
      <c r="E632" s="25" t="s">
        <v>492</v>
      </c>
      <c r="F632" s="23" t="s">
        <v>348</v>
      </c>
      <c r="G632" s="23" t="s">
        <v>492</v>
      </c>
      <c r="H632" s="32" t="s">
        <v>348</v>
      </c>
      <c r="I632" s="32" t="s">
        <v>586</v>
      </c>
      <c r="J632" s="135">
        <v>654</v>
      </c>
      <c r="K632" s="28">
        <v>0.66361000000000003</v>
      </c>
      <c r="L632" s="77">
        <v>0.9</v>
      </c>
      <c r="Q632" s="106"/>
    </row>
    <row r="633" spans="1:17" x14ac:dyDescent="0.25">
      <c r="A633" t="s">
        <v>331</v>
      </c>
      <c r="B633" s="25">
        <v>2018</v>
      </c>
      <c r="C633" s="25" t="s">
        <v>1</v>
      </c>
      <c r="D633" s="25" t="s">
        <v>56</v>
      </c>
      <c r="E633" s="25" t="s">
        <v>492</v>
      </c>
      <c r="F633" s="23" t="s">
        <v>348</v>
      </c>
      <c r="G633" s="23" t="s">
        <v>492</v>
      </c>
      <c r="H633" s="32" t="s">
        <v>348</v>
      </c>
      <c r="I633" s="32" t="s">
        <v>586</v>
      </c>
      <c r="J633" s="135">
        <v>695</v>
      </c>
      <c r="K633" s="28">
        <v>0.62158000000000002</v>
      </c>
      <c r="L633" s="77">
        <v>0.9</v>
      </c>
      <c r="Q633" s="106"/>
    </row>
    <row r="634" spans="1:17" x14ac:dyDescent="0.25">
      <c r="A634" t="s">
        <v>331</v>
      </c>
      <c r="B634" s="25">
        <v>2018</v>
      </c>
      <c r="C634" s="25" t="s">
        <v>2</v>
      </c>
      <c r="D634" s="25" t="s">
        <v>57</v>
      </c>
      <c r="E634" s="25" t="s">
        <v>492</v>
      </c>
      <c r="F634" s="23" t="s">
        <v>348</v>
      </c>
      <c r="G634" s="23" t="s">
        <v>492</v>
      </c>
      <c r="H634" s="32" t="s">
        <v>348</v>
      </c>
      <c r="I634" s="32" t="s">
        <v>586</v>
      </c>
      <c r="J634" s="135">
        <v>745</v>
      </c>
      <c r="K634" s="28">
        <v>0.59194999999999998</v>
      </c>
      <c r="L634" s="77">
        <v>0.9</v>
      </c>
      <c r="Q634" s="106"/>
    </row>
    <row r="635" spans="1:17" x14ac:dyDescent="0.25">
      <c r="A635" t="s">
        <v>331</v>
      </c>
      <c r="B635" s="25">
        <v>2018</v>
      </c>
      <c r="C635" s="25" t="s">
        <v>3</v>
      </c>
      <c r="D635" s="25" t="s">
        <v>58</v>
      </c>
      <c r="E635" s="25" t="s">
        <v>492</v>
      </c>
      <c r="F635" s="23" t="s">
        <v>348</v>
      </c>
      <c r="G635" s="23" t="s">
        <v>492</v>
      </c>
      <c r="H635" s="32" t="s">
        <v>348</v>
      </c>
      <c r="I635" s="32" t="s">
        <v>586</v>
      </c>
      <c r="J635" s="135">
        <v>741</v>
      </c>
      <c r="K635" s="28">
        <v>0.60458999999999996</v>
      </c>
      <c r="L635" s="77">
        <v>0.9</v>
      </c>
      <c r="Q635" s="106"/>
    </row>
    <row r="636" spans="1:17" x14ac:dyDescent="0.25">
      <c r="A636" t="s">
        <v>331</v>
      </c>
      <c r="B636" s="25">
        <v>2019</v>
      </c>
      <c r="C636" s="25" t="s">
        <v>0</v>
      </c>
      <c r="D636" s="25" t="s">
        <v>59</v>
      </c>
      <c r="E636" s="25" t="s">
        <v>492</v>
      </c>
      <c r="F636" s="23" t="s">
        <v>348</v>
      </c>
      <c r="G636" s="23" t="s">
        <v>492</v>
      </c>
      <c r="H636" s="32" t="s">
        <v>348</v>
      </c>
      <c r="I636" s="32" t="s">
        <v>586</v>
      </c>
      <c r="J636" s="135">
        <v>647</v>
      </c>
      <c r="K636" s="28">
        <v>0.67852000000000001</v>
      </c>
      <c r="L636" s="77">
        <v>0.9</v>
      </c>
      <c r="Q636" s="106"/>
    </row>
    <row r="637" spans="1:17" x14ac:dyDescent="0.25">
      <c r="A637" t="s">
        <v>331</v>
      </c>
      <c r="B637" s="25">
        <v>2019</v>
      </c>
      <c r="C637" s="25" t="s">
        <v>1</v>
      </c>
      <c r="D637" s="25" t="s">
        <v>60</v>
      </c>
      <c r="E637" s="25" t="s">
        <v>492</v>
      </c>
      <c r="F637" s="23" t="s">
        <v>348</v>
      </c>
      <c r="G637" s="23" t="s">
        <v>492</v>
      </c>
      <c r="H637" s="32" t="s">
        <v>348</v>
      </c>
      <c r="I637" s="32" t="s">
        <v>586</v>
      </c>
      <c r="J637" s="135">
        <v>644</v>
      </c>
      <c r="K637" s="28">
        <v>0.76087000000000005</v>
      </c>
      <c r="L637" s="77">
        <v>0.9</v>
      </c>
      <c r="Q637" s="106"/>
    </row>
    <row r="638" spans="1:17" x14ac:dyDescent="0.25">
      <c r="A638" t="s">
        <v>331</v>
      </c>
      <c r="B638" s="25">
        <v>2019</v>
      </c>
      <c r="C638" s="25" t="s">
        <v>2</v>
      </c>
      <c r="D638" s="25" t="s">
        <v>61</v>
      </c>
      <c r="E638" s="25" t="s">
        <v>492</v>
      </c>
      <c r="F638" s="23" t="s">
        <v>348</v>
      </c>
      <c r="G638" s="23" t="s">
        <v>492</v>
      </c>
      <c r="H638" s="32" t="s">
        <v>348</v>
      </c>
      <c r="I638" s="32" t="s">
        <v>586</v>
      </c>
      <c r="J638" s="135">
        <v>719</v>
      </c>
      <c r="K638" s="28">
        <v>0.75522</v>
      </c>
      <c r="L638" s="77">
        <v>0.9</v>
      </c>
      <c r="Q638" s="106"/>
    </row>
    <row r="639" spans="1:17" x14ac:dyDescent="0.25">
      <c r="A639" t="s">
        <v>331</v>
      </c>
      <c r="B639" s="25">
        <v>2019</v>
      </c>
      <c r="C639" s="25" t="s">
        <v>3</v>
      </c>
      <c r="D639" s="25" t="s">
        <v>62</v>
      </c>
      <c r="E639" s="25" t="s">
        <v>492</v>
      </c>
      <c r="F639" s="23" t="s">
        <v>348</v>
      </c>
      <c r="G639" s="23" t="s">
        <v>492</v>
      </c>
      <c r="H639" s="32" t="s">
        <v>348</v>
      </c>
      <c r="I639" s="32" t="s">
        <v>586</v>
      </c>
      <c r="J639" s="135">
        <v>707</v>
      </c>
      <c r="K639" s="28">
        <v>0.70721000000000001</v>
      </c>
      <c r="L639" s="77">
        <v>0.9</v>
      </c>
      <c r="Q639" s="106"/>
    </row>
    <row r="640" spans="1:17" x14ac:dyDescent="0.25">
      <c r="A640" t="s">
        <v>331</v>
      </c>
      <c r="B640" s="25">
        <v>2020</v>
      </c>
      <c r="C640" s="25" t="s">
        <v>0</v>
      </c>
      <c r="D640" s="25" t="s">
        <v>63</v>
      </c>
      <c r="E640" s="25" t="s">
        <v>492</v>
      </c>
      <c r="F640" s="23" t="s">
        <v>348</v>
      </c>
      <c r="G640" s="23" t="s">
        <v>492</v>
      </c>
      <c r="H640" s="32" t="s">
        <v>348</v>
      </c>
      <c r="I640" s="32" t="s">
        <v>586</v>
      </c>
      <c r="J640" s="135">
        <v>657</v>
      </c>
      <c r="K640" s="28">
        <v>0.74734</v>
      </c>
      <c r="L640" s="77">
        <v>0.9</v>
      </c>
      <c r="Q640" s="106"/>
    </row>
    <row r="641" spans="1:17" x14ac:dyDescent="0.25">
      <c r="A641" t="s">
        <v>331</v>
      </c>
      <c r="B641" s="25">
        <v>2020</v>
      </c>
      <c r="C641" s="25" t="s">
        <v>1</v>
      </c>
      <c r="D641" s="25" t="s">
        <v>64</v>
      </c>
      <c r="E641" s="25" t="s">
        <v>492</v>
      </c>
      <c r="F641" s="23" t="s">
        <v>348</v>
      </c>
      <c r="G641" s="23" t="s">
        <v>492</v>
      </c>
      <c r="H641" s="32" t="s">
        <v>348</v>
      </c>
      <c r="I641" s="32" t="s">
        <v>586</v>
      </c>
      <c r="J641" s="135">
        <v>382</v>
      </c>
      <c r="K641" s="28">
        <v>0.65969</v>
      </c>
      <c r="L641" s="77">
        <v>0.9</v>
      </c>
      <c r="Q641" s="106"/>
    </row>
    <row r="642" spans="1:17" x14ac:dyDescent="0.25">
      <c r="A642" t="s">
        <v>331</v>
      </c>
      <c r="B642" s="25">
        <v>2020</v>
      </c>
      <c r="C642" s="25" t="s">
        <v>2</v>
      </c>
      <c r="D642" s="25" t="s">
        <v>65</v>
      </c>
      <c r="E642" s="25" t="s">
        <v>492</v>
      </c>
      <c r="F642" s="23" t="s">
        <v>348</v>
      </c>
      <c r="G642" s="23" t="s">
        <v>492</v>
      </c>
      <c r="H642" s="32" t="s">
        <v>348</v>
      </c>
      <c r="I642" s="32" t="s">
        <v>586</v>
      </c>
      <c r="J642" s="135">
        <v>545</v>
      </c>
      <c r="K642" s="28">
        <v>0.78349000000000002</v>
      </c>
      <c r="L642" s="77">
        <v>0.9</v>
      </c>
      <c r="Q642" s="106"/>
    </row>
    <row r="643" spans="1:17" x14ac:dyDescent="0.25">
      <c r="A643" t="s">
        <v>331</v>
      </c>
      <c r="B643" s="25">
        <v>2020</v>
      </c>
      <c r="C643" s="25" t="s">
        <v>3</v>
      </c>
      <c r="D643" s="25" t="s">
        <v>66</v>
      </c>
      <c r="E643" s="25" t="s">
        <v>492</v>
      </c>
      <c r="F643" s="23" t="s">
        <v>348</v>
      </c>
      <c r="G643" s="23" t="s">
        <v>492</v>
      </c>
      <c r="H643" s="32" t="s">
        <v>348</v>
      </c>
      <c r="I643" s="32" t="s">
        <v>586</v>
      </c>
      <c r="J643" s="135">
        <v>649</v>
      </c>
      <c r="K643" s="28">
        <v>0.75500999999999996</v>
      </c>
      <c r="L643" s="77">
        <v>0.9</v>
      </c>
      <c r="Q643" s="106"/>
    </row>
    <row r="644" spans="1:17" x14ac:dyDescent="0.25">
      <c r="A644" t="s">
        <v>331</v>
      </c>
      <c r="B644" s="25">
        <v>2021</v>
      </c>
      <c r="C644" s="25" t="s">
        <v>0</v>
      </c>
      <c r="D644" s="25" t="s">
        <v>67</v>
      </c>
      <c r="E644" s="25" t="s">
        <v>492</v>
      </c>
      <c r="F644" s="23" t="s">
        <v>348</v>
      </c>
      <c r="G644" s="23" t="s">
        <v>492</v>
      </c>
      <c r="H644" s="32" t="s">
        <v>348</v>
      </c>
      <c r="I644" s="32" t="s">
        <v>586</v>
      </c>
      <c r="J644" s="135">
        <v>594</v>
      </c>
      <c r="K644" s="28">
        <v>0.78451000000000004</v>
      </c>
      <c r="L644" s="77">
        <v>0.9</v>
      </c>
      <c r="Q644" s="106"/>
    </row>
    <row r="645" spans="1:17" x14ac:dyDescent="0.25">
      <c r="A645" t="s">
        <v>331</v>
      </c>
      <c r="B645" s="25">
        <v>2021</v>
      </c>
      <c r="C645" s="25" t="s">
        <v>1</v>
      </c>
      <c r="D645" s="25" t="s">
        <v>68</v>
      </c>
      <c r="E645" s="25" t="s">
        <v>492</v>
      </c>
      <c r="F645" s="23" t="s">
        <v>348</v>
      </c>
      <c r="G645" s="23" t="s">
        <v>492</v>
      </c>
      <c r="H645" s="32" t="s">
        <v>348</v>
      </c>
      <c r="I645" s="32" t="s">
        <v>586</v>
      </c>
      <c r="J645" s="135">
        <v>755</v>
      </c>
      <c r="K645" s="28">
        <v>0.76158999999999999</v>
      </c>
      <c r="L645" s="77">
        <v>0.9</v>
      </c>
      <c r="Q645" s="106"/>
    </row>
    <row r="646" spans="1:17" x14ac:dyDescent="0.25">
      <c r="A646" t="s">
        <v>331</v>
      </c>
      <c r="B646" s="25">
        <v>2021</v>
      </c>
      <c r="C646" s="25" t="s">
        <v>2</v>
      </c>
      <c r="D646" s="25" t="s">
        <v>69</v>
      </c>
      <c r="E646" s="25" t="s">
        <v>492</v>
      </c>
      <c r="F646" s="23" t="s">
        <v>348</v>
      </c>
      <c r="G646" s="23" t="s">
        <v>492</v>
      </c>
      <c r="H646" s="32" t="s">
        <v>348</v>
      </c>
      <c r="I646" s="32" t="s">
        <v>586</v>
      </c>
      <c r="J646" s="135">
        <v>720</v>
      </c>
      <c r="K646" s="28">
        <v>0.73333000000000004</v>
      </c>
      <c r="L646" s="77">
        <v>0.9</v>
      </c>
      <c r="Q646" s="106"/>
    </row>
    <row r="647" spans="1:17" x14ac:dyDescent="0.25">
      <c r="A647" t="s">
        <v>331</v>
      </c>
      <c r="B647" s="25">
        <v>2021</v>
      </c>
      <c r="C647" s="25" t="s">
        <v>3</v>
      </c>
      <c r="D647" s="25" t="s">
        <v>70</v>
      </c>
      <c r="E647" s="25" t="s">
        <v>492</v>
      </c>
      <c r="F647" s="23" t="s">
        <v>348</v>
      </c>
      <c r="G647" s="23" t="s">
        <v>492</v>
      </c>
      <c r="H647" s="32" t="s">
        <v>348</v>
      </c>
      <c r="I647" s="32" t="s">
        <v>586</v>
      </c>
      <c r="J647" s="135">
        <v>669</v>
      </c>
      <c r="K647" s="28">
        <v>0.75036999999999998</v>
      </c>
      <c r="L647" s="77">
        <v>0.9</v>
      </c>
      <c r="Q647" s="106"/>
    </row>
    <row r="648" spans="1:17" x14ac:dyDescent="0.25">
      <c r="A648" t="s">
        <v>331</v>
      </c>
      <c r="B648" s="25">
        <v>2022</v>
      </c>
      <c r="C648" s="25" t="s">
        <v>0</v>
      </c>
      <c r="D648" s="25" t="s">
        <v>71</v>
      </c>
      <c r="E648" s="25" t="s">
        <v>492</v>
      </c>
      <c r="F648" s="23" t="s">
        <v>348</v>
      </c>
      <c r="G648" s="23" t="s">
        <v>492</v>
      </c>
      <c r="H648" s="32" t="s">
        <v>348</v>
      </c>
      <c r="I648" s="32" t="s">
        <v>586</v>
      </c>
      <c r="J648" s="135">
        <v>645</v>
      </c>
      <c r="K648" s="28">
        <v>0.73333000000000004</v>
      </c>
      <c r="L648" s="77">
        <v>0.9</v>
      </c>
      <c r="Q648" s="106"/>
    </row>
    <row r="649" spans="1:17" x14ac:dyDescent="0.25">
      <c r="A649" t="s">
        <v>331</v>
      </c>
      <c r="B649" s="25">
        <v>2022</v>
      </c>
      <c r="C649" s="25" t="s">
        <v>1</v>
      </c>
      <c r="D649" s="25" t="s">
        <v>72</v>
      </c>
      <c r="E649" s="25" t="s">
        <v>492</v>
      </c>
      <c r="F649" s="23" t="s">
        <v>348</v>
      </c>
      <c r="G649" s="23" t="s">
        <v>492</v>
      </c>
      <c r="H649" s="32" t="s">
        <v>348</v>
      </c>
      <c r="I649" s="32" t="s">
        <v>586</v>
      </c>
      <c r="J649" s="135">
        <v>731</v>
      </c>
      <c r="K649" s="28">
        <v>0.77290999999999999</v>
      </c>
      <c r="L649" s="77">
        <v>0.9</v>
      </c>
      <c r="Q649" s="106"/>
    </row>
    <row r="650" spans="1:17" x14ac:dyDescent="0.25">
      <c r="A650" t="s">
        <v>331</v>
      </c>
      <c r="B650" s="25">
        <v>2022</v>
      </c>
      <c r="C650" s="25" t="s">
        <v>2</v>
      </c>
      <c r="D650" s="25" t="s">
        <v>73</v>
      </c>
      <c r="E650" s="25" t="s">
        <v>492</v>
      </c>
      <c r="F650" s="23" t="s">
        <v>348</v>
      </c>
      <c r="G650" s="23" t="s">
        <v>492</v>
      </c>
      <c r="H650" s="32" t="s">
        <v>348</v>
      </c>
      <c r="I650" s="32" t="s">
        <v>586</v>
      </c>
      <c r="J650" s="135">
        <v>694</v>
      </c>
      <c r="K650" s="28">
        <v>0.75648000000000004</v>
      </c>
      <c r="L650" s="77">
        <v>0.9</v>
      </c>
      <c r="Q650" s="106"/>
    </row>
    <row r="651" spans="1:17" x14ac:dyDescent="0.25">
      <c r="A651" t="s">
        <v>331</v>
      </c>
      <c r="B651" s="25">
        <v>2022</v>
      </c>
      <c r="C651" s="25" t="s">
        <v>3</v>
      </c>
      <c r="D651" s="25" t="s">
        <v>493</v>
      </c>
      <c r="E651" s="25" t="s">
        <v>492</v>
      </c>
      <c r="F651" s="23" t="s">
        <v>348</v>
      </c>
      <c r="G651" s="23" t="s">
        <v>492</v>
      </c>
      <c r="H651" s="32" t="s">
        <v>348</v>
      </c>
      <c r="I651" s="32" t="s">
        <v>586</v>
      </c>
      <c r="J651" s="135">
        <v>656</v>
      </c>
      <c r="K651" s="28">
        <v>0.76371999999999995</v>
      </c>
      <c r="L651" s="77">
        <v>0.9</v>
      </c>
      <c r="Q651" s="106"/>
    </row>
    <row r="652" spans="1:17" x14ac:dyDescent="0.25">
      <c r="A652" t="s">
        <v>331</v>
      </c>
      <c r="B652" s="25">
        <v>2023</v>
      </c>
      <c r="C652" s="25" t="s">
        <v>0</v>
      </c>
      <c r="D652" s="25" t="s">
        <v>537</v>
      </c>
      <c r="E652" s="25" t="s">
        <v>492</v>
      </c>
      <c r="F652" s="23" t="s">
        <v>348</v>
      </c>
      <c r="G652" s="23" t="s">
        <v>492</v>
      </c>
      <c r="H652" s="32" t="s">
        <v>348</v>
      </c>
      <c r="I652" s="32" t="s">
        <v>586</v>
      </c>
      <c r="J652" s="135">
        <v>700</v>
      </c>
      <c r="K652" s="28">
        <v>0.71857000000000004</v>
      </c>
      <c r="L652" s="77">
        <v>0.9</v>
      </c>
      <c r="Q652" s="106"/>
    </row>
    <row r="653" spans="1:17" x14ac:dyDescent="0.25">
      <c r="A653" t="s">
        <v>331</v>
      </c>
      <c r="B653" s="25">
        <v>2018</v>
      </c>
      <c r="C653" s="25" t="s">
        <v>0</v>
      </c>
      <c r="D653" s="25" t="s">
        <v>54</v>
      </c>
      <c r="E653" s="25" t="s">
        <v>494</v>
      </c>
      <c r="F653" s="23" t="s">
        <v>488</v>
      </c>
      <c r="G653" s="23" t="s">
        <v>492</v>
      </c>
      <c r="H653" s="32" t="s">
        <v>488</v>
      </c>
      <c r="I653" s="32" t="s">
        <v>586</v>
      </c>
      <c r="J653" s="135">
        <v>10823</v>
      </c>
      <c r="K653" s="28">
        <v>0.67754000000000003</v>
      </c>
      <c r="L653" s="77">
        <v>0.9</v>
      </c>
      <c r="Q653" s="106"/>
    </row>
    <row r="654" spans="1:17" x14ac:dyDescent="0.25">
      <c r="A654" t="s">
        <v>331</v>
      </c>
      <c r="B654" s="25">
        <v>2018</v>
      </c>
      <c r="C654" s="25" t="s">
        <v>1</v>
      </c>
      <c r="D654" s="25" t="s">
        <v>56</v>
      </c>
      <c r="E654" s="25" t="s">
        <v>494</v>
      </c>
      <c r="F654" s="23" t="s">
        <v>488</v>
      </c>
      <c r="G654" s="23" t="s">
        <v>492</v>
      </c>
      <c r="H654" s="32" t="s">
        <v>488</v>
      </c>
      <c r="I654" s="32" t="s">
        <v>586</v>
      </c>
      <c r="J654" s="135">
        <v>12139</v>
      </c>
      <c r="K654" s="28">
        <v>0.69940000000000002</v>
      </c>
      <c r="L654" s="77">
        <v>0.9</v>
      </c>
      <c r="Q654" s="106"/>
    </row>
    <row r="655" spans="1:17" x14ac:dyDescent="0.25">
      <c r="A655" t="s">
        <v>331</v>
      </c>
      <c r="B655" s="25">
        <v>2018</v>
      </c>
      <c r="C655" s="25" t="s">
        <v>2</v>
      </c>
      <c r="D655" s="25" t="s">
        <v>57</v>
      </c>
      <c r="E655" s="25" t="s">
        <v>494</v>
      </c>
      <c r="F655" s="23" t="s">
        <v>488</v>
      </c>
      <c r="G655" s="23" t="s">
        <v>492</v>
      </c>
      <c r="H655" s="32" t="s">
        <v>488</v>
      </c>
      <c r="I655" s="32" t="s">
        <v>586</v>
      </c>
      <c r="J655" s="135">
        <v>12507</v>
      </c>
      <c r="K655" s="28">
        <v>0.69233</v>
      </c>
      <c r="L655" s="77">
        <v>0.9</v>
      </c>
      <c r="Q655" s="106"/>
    </row>
    <row r="656" spans="1:17" x14ac:dyDescent="0.25">
      <c r="A656" t="s">
        <v>331</v>
      </c>
      <c r="B656" s="25">
        <v>2018</v>
      </c>
      <c r="C656" s="25" t="s">
        <v>3</v>
      </c>
      <c r="D656" s="25" t="s">
        <v>58</v>
      </c>
      <c r="E656" s="25" t="s">
        <v>494</v>
      </c>
      <c r="F656" s="23" t="s">
        <v>488</v>
      </c>
      <c r="G656" s="23" t="s">
        <v>492</v>
      </c>
      <c r="H656" s="32" t="s">
        <v>488</v>
      </c>
      <c r="I656" s="32" t="s">
        <v>586</v>
      </c>
      <c r="J656" s="135">
        <v>11716</v>
      </c>
      <c r="K656" s="28">
        <v>0.68291000000000002</v>
      </c>
      <c r="L656" s="77">
        <v>0.9</v>
      </c>
      <c r="Q656" s="106"/>
    </row>
    <row r="657" spans="1:17" x14ac:dyDescent="0.25">
      <c r="A657" t="s">
        <v>331</v>
      </c>
      <c r="B657" s="25">
        <v>2019</v>
      </c>
      <c r="C657" s="25" t="s">
        <v>0</v>
      </c>
      <c r="D657" s="25" t="s">
        <v>59</v>
      </c>
      <c r="E657" s="25" t="s">
        <v>494</v>
      </c>
      <c r="F657" s="23" t="s">
        <v>488</v>
      </c>
      <c r="G657" s="23" t="s">
        <v>492</v>
      </c>
      <c r="H657" s="32" t="s">
        <v>488</v>
      </c>
      <c r="I657" s="32" t="s">
        <v>586</v>
      </c>
      <c r="J657" s="135">
        <v>11363</v>
      </c>
      <c r="K657" s="28">
        <v>0.71777000000000002</v>
      </c>
      <c r="L657" s="77">
        <v>0.9</v>
      </c>
      <c r="Q657" s="106"/>
    </row>
    <row r="658" spans="1:17" x14ac:dyDescent="0.25">
      <c r="A658" t="s">
        <v>331</v>
      </c>
      <c r="B658" s="25">
        <v>2019</v>
      </c>
      <c r="C658" s="25" t="s">
        <v>1</v>
      </c>
      <c r="D658" s="25" t="s">
        <v>60</v>
      </c>
      <c r="E658" s="25" t="s">
        <v>494</v>
      </c>
      <c r="F658" s="23" t="s">
        <v>488</v>
      </c>
      <c r="G658" s="23" t="s">
        <v>492</v>
      </c>
      <c r="H658" s="32" t="s">
        <v>488</v>
      </c>
      <c r="I658" s="32" t="s">
        <v>586</v>
      </c>
      <c r="J658" s="135">
        <v>12014</v>
      </c>
      <c r="K658" s="28">
        <v>0.73363999999999996</v>
      </c>
      <c r="L658" s="77">
        <v>0.9</v>
      </c>
      <c r="Q658" s="106"/>
    </row>
    <row r="659" spans="1:17" x14ac:dyDescent="0.25">
      <c r="A659" t="s">
        <v>331</v>
      </c>
      <c r="B659" s="25">
        <v>2019</v>
      </c>
      <c r="C659" s="25" t="s">
        <v>2</v>
      </c>
      <c r="D659" s="25" t="s">
        <v>61</v>
      </c>
      <c r="E659" s="25" t="s">
        <v>494</v>
      </c>
      <c r="F659" s="23" t="s">
        <v>488</v>
      </c>
      <c r="G659" s="23" t="s">
        <v>492</v>
      </c>
      <c r="H659" s="32" t="s">
        <v>488</v>
      </c>
      <c r="I659" s="32" t="s">
        <v>586</v>
      </c>
      <c r="J659" s="135">
        <v>12145</v>
      </c>
      <c r="K659" s="28">
        <v>0.72170000000000001</v>
      </c>
      <c r="L659" s="77">
        <v>0.9</v>
      </c>
      <c r="Q659" s="106"/>
    </row>
    <row r="660" spans="1:17" x14ac:dyDescent="0.25">
      <c r="A660" t="s">
        <v>331</v>
      </c>
      <c r="B660" s="25">
        <v>2019</v>
      </c>
      <c r="C660" s="25" t="s">
        <v>3</v>
      </c>
      <c r="D660" s="25" t="s">
        <v>62</v>
      </c>
      <c r="E660" s="25" t="s">
        <v>494</v>
      </c>
      <c r="F660" s="23" t="s">
        <v>488</v>
      </c>
      <c r="G660" s="23" t="s">
        <v>492</v>
      </c>
      <c r="H660" s="32" t="s">
        <v>488</v>
      </c>
      <c r="I660" s="32" t="s">
        <v>586</v>
      </c>
      <c r="J660" s="135">
        <v>11896</v>
      </c>
      <c r="K660" s="28">
        <v>0.70982000000000001</v>
      </c>
      <c r="L660" s="77">
        <v>0.9</v>
      </c>
      <c r="Q660" s="106"/>
    </row>
    <row r="661" spans="1:17" x14ac:dyDescent="0.25">
      <c r="A661" t="s">
        <v>331</v>
      </c>
      <c r="B661" s="25">
        <v>2020</v>
      </c>
      <c r="C661" s="25" t="s">
        <v>0</v>
      </c>
      <c r="D661" s="25" t="s">
        <v>63</v>
      </c>
      <c r="E661" s="25" t="s">
        <v>494</v>
      </c>
      <c r="F661" s="23" t="s">
        <v>488</v>
      </c>
      <c r="G661" s="23" t="s">
        <v>492</v>
      </c>
      <c r="H661" s="32" t="s">
        <v>488</v>
      </c>
      <c r="I661" s="32" t="s">
        <v>586</v>
      </c>
      <c r="J661" s="135">
        <v>11324</v>
      </c>
      <c r="K661" s="28">
        <v>0.72606999999999999</v>
      </c>
      <c r="L661" s="77">
        <v>0.9</v>
      </c>
      <c r="Q661" s="106"/>
    </row>
    <row r="662" spans="1:17" x14ac:dyDescent="0.25">
      <c r="A662" t="s">
        <v>331</v>
      </c>
      <c r="B662" s="25">
        <v>2020</v>
      </c>
      <c r="C662" s="25" t="s">
        <v>1</v>
      </c>
      <c r="D662" s="25" t="s">
        <v>64</v>
      </c>
      <c r="E662" s="25" t="s">
        <v>494</v>
      </c>
      <c r="F662" s="23" t="s">
        <v>488</v>
      </c>
      <c r="G662" s="23" t="s">
        <v>492</v>
      </c>
      <c r="H662" s="32" t="s">
        <v>488</v>
      </c>
      <c r="I662" s="32" t="s">
        <v>586</v>
      </c>
      <c r="J662" s="135">
        <v>6104</v>
      </c>
      <c r="K662" s="28">
        <v>0.71723000000000003</v>
      </c>
      <c r="L662" s="77">
        <v>0.9</v>
      </c>
      <c r="Q662" s="106"/>
    </row>
    <row r="663" spans="1:17" x14ac:dyDescent="0.25">
      <c r="A663" t="s">
        <v>331</v>
      </c>
      <c r="B663" s="25">
        <v>2020</v>
      </c>
      <c r="C663" s="25" t="s">
        <v>2</v>
      </c>
      <c r="D663" s="25" t="s">
        <v>65</v>
      </c>
      <c r="E663" s="25" t="s">
        <v>494</v>
      </c>
      <c r="F663" s="23" t="s">
        <v>488</v>
      </c>
      <c r="G663" s="23" t="s">
        <v>492</v>
      </c>
      <c r="H663" s="32" t="s">
        <v>488</v>
      </c>
      <c r="I663" s="32" t="s">
        <v>586</v>
      </c>
      <c r="J663" s="135">
        <v>8872</v>
      </c>
      <c r="K663" s="28">
        <v>0.72294999999999998</v>
      </c>
      <c r="L663" s="77">
        <v>0.9</v>
      </c>
      <c r="Q663" s="106"/>
    </row>
    <row r="664" spans="1:17" x14ac:dyDescent="0.25">
      <c r="A664" t="s">
        <v>331</v>
      </c>
      <c r="B664" s="25">
        <v>2020</v>
      </c>
      <c r="C664" s="25" t="s">
        <v>3</v>
      </c>
      <c r="D664" s="25" t="s">
        <v>66</v>
      </c>
      <c r="E664" s="25" t="s">
        <v>494</v>
      </c>
      <c r="F664" s="23" t="s">
        <v>488</v>
      </c>
      <c r="G664" s="23" t="s">
        <v>492</v>
      </c>
      <c r="H664" s="32" t="s">
        <v>488</v>
      </c>
      <c r="I664" s="32" t="s">
        <v>586</v>
      </c>
      <c r="J664" s="135">
        <v>11018</v>
      </c>
      <c r="K664" s="28">
        <v>0.72699000000000003</v>
      </c>
      <c r="L664" s="77">
        <v>0.9</v>
      </c>
      <c r="Q664" s="106"/>
    </row>
    <row r="665" spans="1:17" x14ac:dyDescent="0.25">
      <c r="A665" t="s">
        <v>331</v>
      </c>
      <c r="B665" s="25">
        <v>2021</v>
      </c>
      <c r="C665" s="25" t="s">
        <v>0</v>
      </c>
      <c r="D665" s="25" t="s">
        <v>67</v>
      </c>
      <c r="E665" s="25" t="s">
        <v>494</v>
      </c>
      <c r="F665" s="23" t="s">
        <v>488</v>
      </c>
      <c r="G665" s="23" t="s">
        <v>492</v>
      </c>
      <c r="H665" s="32" t="s">
        <v>488</v>
      </c>
      <c r="I665" s="32" t="s">
        <v>586</v>
      </c>
      <c r="J665" s="135">
        <v>10841</v>
      </c>
      <c r="K665" s="28">
        <v>0.77068999999999999</v>
      </c>
      <c r="L665" s="77">
        <v>0.9</v>
      </c>
      <c r="Q665" s="106"/>
    </row>
    <row r="666" spans="1:17" x14ac:dyDescent="0.25">
      <c r="A666" t="s">
        <v>331</v>
      </c>
      <c r="B666" s="25">
        <v>2021</v>
      </c>
      <c r="C666" s="25" t="s">
        <v>1</v>
      </c>
      <c r="D666" s="25" t="s">
        <v>68</v>
      </c>
      <c r="E666" s="25" t="s">
        <v>494</v>
      </c>
      <c r="F666" s="23" t="s">
        <v>488</v>
      </c>
      <c r="G666" s="23" t="s">
        <v>492</v>
      </c>
      <c r="H666" s="32" t="s">
        <v>488</v>
      </c>
      <c r="I666" s="32" t="s">
        <v>586</v>
      </c>
      <c r="J666" s="135">
        <v>12072</v>
      </c>
      <c r="K666" s="28">
        <v>0.76690000000000003</v>
      </c>
      <c r="L666" s="77">
        <v>0.9</v>
      </c>
      <c r="Q666" s="106"/>
    </row>
    <row r="667" spans="1:17" x14ac:dyDescent="0.25">
      <c r="A667" t="s">
        <v>331</v>
      </c>
      <c r="B667" s="25">
        <v>2021</v>
      </c>
      <c r="C667" s="25" t="s">
        <v>2</v>
      </c>
      <c r="D667" s="25" t="s">
        <v>69</v>
      </c>
      <c r="E667" s="25" t="s">
        <v>494</v>
      </c>
      <c r="F667" s="23" t="s">
        <v>488</v>
      </c>
      <c r="G667" s="23" t="s">
        <v>492</v>
      </c>
      <c r="H667" s="32" t="s">
        <v>488</v>
      </c>
      <c r="I667" s="32" t="s">
        <v>586</v>
      </c>
      <c r="J667" s="135">
        <v>12379</v>
      </c>
      <c r="K667" s="28">
        <v>0.76758999999999999</v>
      </c>
      <c r="L667" s="77">
        <v>0.9</v>
      </c>
      <c r="Q667" s="106"/>
    </row>
    <row r="668" spans="1:17" x14ac:dyDescent="0.25">
      <c r="A668" t="s">
        <v>331</v>
      </c>
      <c r="B668" s="25">
        <v>2021</v>
      </c>
      <c r="C668" s="25" t="s">
        <v>3</v>
      </c>
      <c r="D668" s="25" t="s">
        <v>70</v>
      </c>
      <c r="E668" s="25" t="s">
        <v>494</v>
      </c>
      <c r="F668" s="23" t="s">
        <v>488</v>
      </c>
      <c r="G668" s="23" t="s">
        <v>492</v>
      </c>
      <c r="H668" s="32" t="s">
        <v>488</v>
      </c>
      <c r="I668" s="32" t="s">
        <v>586</v>
      </c>
      <c r="J668" s="135">
        <v>12230</v>
      </c>
      <c r="K668" s="28">
        <v>0.74970999999999999</v>
      </c>
      <c r="L668" s="77">
        <v>0.9</v>
      </c>
      <c r="Q668" s="106"/>
    </row>
    <row r="669" spans="1:17" x14ac:dyDescent="0.25">
      <c r="A669" t="s">
        <v>331</v>
      </c>
      <c r="B669" s="25">
        <v>2022</v>
      </c>
      <c r="C669" s="25" t="s">
        <v>0</v>
      </c>
      <c r="D669" s="25" t="s">
        <v>71</v>
      </c>
      <c r="E669" s="25" t="s">
        <v>494</v>
      </c>
      <c r="F669" s="23" t="s">
        <v>488</v>
      </c>
      <c r="G669" s="23" t="s">
        <v>492</v>
      </c>
      <c r="H669" s="32" t="s">
        <v>488</v>
      </c>
      <c r="I669" s="32" t="s">
        <v>586</v>
      </c>
      <c r="J669" s="135">
        <v>11889</v>
      </c>
      <c r="K669" s="28">
        <v>0.75851999999999997</v>
      </c>
      <c r="L669" s="77">
        <v>0.9</v>
      </c>
      <c r="Q669" s="106"/>
    </row>
    <row r="670" spans="1:17" x14ac:dyDescent="0.25">
      <c r="A670" t="s">
        <v>331</v>
      </c>
      <c r="B670" s="25">
        <v>2022</v>
      </c>
      <c r="C670" s="25" t="s">
        <v>1</v>
      </c>
      <c r="D670" s="25" t="s">
        <v>72</v>
      </c>
      <c r="E670" s="25" t="s">
        <v>494</v>
      </c>
      <c r="F670" s="23" t="s">
        <v>488</v>
      </c>
      <c r="G670" s="23" t="s">
        <v>492</v>
      </c>
      <c r="H670" s="32" t="s">
        <v>488</v>
      </c>
      <c r="I670" s="32" t="s">
        <v>586</v>
      </c>
      <c r="J670" s="135">
        <v>12057</v>
      </c>
      <c r="K670" s="28">
        <v>0.76088999999999996</v>
      </c>
      <c r="L670" s="77">
        <v>0.9</v>
      </c>
      <c r="Q670" s="106"/>
    </row>
    <row r="671" spans="1:17" x14ac:dyDescent="0.25">
      <c r="A671" t="s">
        <v>331</v>
      </c>
      <c r="B671" s="25">
        <v>2022</v>
      </c>
      <c r="C671" s="25" t="s">
        <v>2</v>
      </c>
      <c r="D671" s="25" t="s">
        <v>73</v>
      </c>
      <c r="E671" s="25" t="s">
        <v>494</v>
      </c>
      <c r="F671" s="23" t="s">
        <v>488</v>
      </c>
      <c r="G671" s="23" t="s">
        <v>492</v>
      </c>
      <c r="H671" s="32" t="s">
        <v>488</v>
      </c>
      <c r="I671" s="32" t="s">
        <v>586</v>
      </c>
      <c r="J671" s="135">
        <v>12288</v>
      </c>
      <c r="K671" s="28">
        <v>0.76578999999999997</v>
      </c>
      <c r="L671" s="77">
        <v>0.9</v>
      </c>
      <c r="Q671" s="106"/>
    </row>
    <row r="672" spans="1:17" x14ac:dyDescent="0.25">
      <c r="A672" t="s">
        <v>331</v>
      </c>
      <c r="B672" s="25">
        <v>2022</v>
      </c>
      <c r="C672" s="25" t="s">
        <v>3</v>
      </c>
      <c r="D672" s="25" t="s">
        <v>493</v>
      </c>
      <c r="E672" s="25" t="s">
        <v>494</v>
      </c>
      <c r="F672" s="23" t="s">
        <v>488</v>
      </c>
      <c r="G672" s="23" t="s">
        <v>492</v>
      </c>
      <c r="H672" s="32" t="s">
        <v>488</v>
      </c>
      <c r="I672" s="32" t="s">
        <v>586</v>
      </c>
      <c r="J672" s="135">
        <v>11730</v>
      </c>
      <c r="K672" s="28">
        <v>0.73734</v>
      </c>
      <c r="L672" s="77">
        <v>0.9</v>
      </c>
      <c r="Q672" s="106"/>
    </row>
    <row r="673" spans="1:17" x14ac:dyDescent="0.25">
      <c r="A673" t="s">
        <v>331</v>
      </c>
      <c r="B673" s="25">
        <v>2023</v>
      </c>
      <c r="C673" s="25" t="s">
        <v>0</v>
      </c>
      <c r="D673" s="25" t="s">
        <v>537</v>
      </c>
      <c r="E673" s="25" t="s">
        <v>494</v>
      </c>
      <c r="F673" s="23" t="s">
        <v>488</v>
      </c>
      <c r="G673" s="23" t="s">
        <v>492</v>
      </c>
      <c r="H673" s="32" t="s">
        <v>488</v>
      </c>
      <c r="I673" s="32" t="s">
        <v>586</v>
      </c>
      <c r="J673" s="135">
        <v>11896</v>
      </c>
      <c r="K673" s="28">
        <v>0.70948</v>
      </c>
      <c r="L673" s="77">
        <v>0.9</v>
      </c>
      <c r="Q673" s="106"/>
    </row>
    <row r="674" spans="1:17" x14ac:dyDescent="0.25">
      <c r="A674" t="s">
        <v>331</v>
      </c>
      <c r="B674" s="25">
        <v>2018</v>
      </c>
      <c r="C674" s="25" t="s">
        <v>0</v>
      </c>
      <c r="D674" s="25" t="s">
        <v>54</v>
      </c>
      <c r="E674" s="25" t="s">
        <v>150</v>
      </c>
      <c r="F674" s="23" t="s">
        <v>151</v>
      </c>
      <c r="G674" s="23" t="s">
        <v>492</v>
      </c>
      <c r="H674" s="32" t="s">
        <v>362</v>
      </c>
      <c r="I674" s="32" t="s">
        <v>586</v>
      </c>
      <c r="J674" s="135">
        <v>150</v>
      </c>
      <c r="K674" s="28">
        <v>0.43332999999999999</v>
      </c>
      <c r="L674" s="77">
        <v>0.9</v>
      </c>
      <c r="Q674" s="106"/>
    </row>
    <row r="675" spans="1:17" x14ac:dyDescent="0.25">
      <c r="A675" t="s">
        <v>331</v>
      </c>
      <c r="B675" s="25">
        <v>2018</v>
      </c>
      <c r="C675" s="25" t="s">
        <v>1</v>
      </c>
      <c r="D675" s="25" t="s">
        <v>56</v>
      </c>
      <c r="E675" s="25" t="s">
        <v>150</v>
      </c>
      <c r="F675" s="23" t="s">
        <v>151</v>
      </c>
      <c r="G675" s="23" t="s">
        <v>492</v>
      </c>
      <c r="H675" s="32" t="s">
        <v>362</v>
      </c>
      <c r="I675" s="32" t="s">
        <v>586</v>
      </c>
      <c r="J675" s="135">
        <v>180</v>
      </c>
      <c r="K675" s="28">
        <v>0.51110999999999995</v>
      </c>
      <c r="L675" s="77">
        <v>0.9</v>
      </c>
      <c r="Q675" s="106"/>
    </row>
    <row r="676" spans="1:17" x14ac:dyDescent="0.25">
      <c r="A676" t="s">
        <v>331</v>
      </c>
      <c r="B676" s="25">
        <v>2018</v>
      </c>
      <c r="C676" s="25" t="s">
        <v>2</v>
      </c>
      <c r="D676" s="25" t="s">
        <v>57</v>
      </c>
      <c r="E676" s="25" t="s">
        <v>150</v>
      </c>
      <c r="F676" s="23" t="s">
        <v>151</v>
      </c>
      <c r="G676" s="23" t="s">
        <v>492</v>
      </c>
      <c r="H676" s="32" t="s">
        <v>362</v>
      </c>
      <c r="I676" s="32" t="s">
        <v>586</v>
      </c>
      <c r="J676" s="135">
        <v>175</v>
      </c>
      <c r="K676" s="28">
        <v>0.47428999999999999</v>
      </c>
      <c r="L676" s="77">
        <v>0.9</v>
      </c>
      <c r="Q676" s="106"/>
    </row>
    <row r="677" spans="1:17" x14ac:dyDescent="0.25">
      <c r="A677" t="s">
        <v>331</v>
      </c>
      <c r="B677" s="25">
        <v>2018</v>
      </c>
      <c r="C677" s="25" t="s">
        <v>3</v>
      </c>
      <c r="D677" s="25" t="s">
        <v>58</v>
      </c>
      <c r="E677" s="25" t="s">
        <v>150</v>
      </c>
      <c r="F677" s="23" t="s">
        <v>151</v>
      </c>
      <c r="G677" s="23" t="s">
        <v>492</v>
      </c>
      <c r="H677" s="32" t="s">
        <v>362</v>
      </c>
      <c r="I677" s="32" t="s">
        <v>586</v>
      </c>
      <c r="J677" s="135">
        <v>171</v>
      </c>
      <c r="K677" s="28">
        <v>0.57894999999999996</v>
      </c>
      <c r="L677" s="77">
        <v>0.9</v>
      </c>
      <c r="Q677" s="106"/>
    </row>
    <row r="678" spans="1:17" x14ac:dyDescent="0.25">
      <c r="A678" t="s">
        <v>331</v>
      </c>
      <c r="B678" s="25">
        <v>2019</v>
      </c>
      <c r="C678" s="25" t="s">
        <v>0</v>
      </c>
      <c r="D678" s="25" t="s">
        <v>59</v>
      </c>
      <c r="E678" s="25" t="s">
        <v>150</v>
      </c>
      <c r="F678" s="23" t="s">
        <v>151</v>
      </c>
      <c r="G678" s="23" t="s">
        <v>492</v>
      </c>
      <c r="H678" s="32" t="s">
        <v>362</v>
      </c>
      <c r="I678" s="32" t="s">
        <v>586</v>
      </c>
      <c r="J678" s="135">
        <v>151</v>
      </c>
      <c r="K678" s="28">
        <v>0.66225000000000001</v>
      </c>
      <c r="L678" s="77">
        <v>0.9</v>
      </c>
      <c r="Q678" s="106"/>
    </row>
    <row r="679" spans="1:17" x14ac:dyDescent="0.25">
      <c r="A679" t="s">
        <v>331</v>
      </c>
      <c r="B679" s="25">
        <v>2019</v>
      </c>
      <c r="C679" s="25" t="s">
        <v>1</v>
      </c>
      <c r="D679" s="25" t="s">
        <v>60</v>
      </c>
      <c r="E679" s="25" t="s">
        <v>150</v>
      </c>
      <c r="F679" s="23" t="s">
        <v>151</v>
      </c>
      <c r="G679" s="23" t="s">
        <v>492</v>
      </c>
      <c r="H679" s="32" t="s">
        <v>362</v>
      </c>
      <c r="I679" s="32" t="s">
        <v>586</v>
      </c>
      <c r="J679" s="135">
        <v>163</v>
      </c>
      <c r="K679" s="28">
        <v>0.63804000000000005</v>
      </c>
      <c r="L679" s="77">
        <v>0.9</v>
      </c>
      <c r="Q679" s="106"/>
    </row>
    <row r="680" spans="1:17" x14ac:dyDescent="0.25">
      <c r="A680" t="s">
        <v>331</v>
      </c>
      <c r="B680" s="25">
        <v>2019</v>
      </c>
      <c r="C680" s="25" t="s">
        <v>2</v>
      </c>
      <c r="D680" s="25" t="s">
        <v>61</v>
      </c>
      <c r="E680" s="25" t="s">
        <v>150</v>
      </c>
      <c r="F680" s="23" t="s">
        <v>151</v>
      </c>
      <c r="G680" s="23" t="s">
        <v>492</v>
      </c>
      <c r="H680" s="32" t="s">
        <v>362</v>
      </c>
      <c r="I680" s="32" t="s">
        <v>586</v>
      </c>
      <c r="J680" s="135">
        <v>164</v>
      </c>
      <c r="K680" s="28">
        <v>0.57926999999999995</v>
      </c>
      <c r="L680" s="77">
        <v>0.9</v>
      </c>
      <c r="Q680" s="106"/>
    </row>
    <row r="681" spans="1:17" x14ac:dyDescent="0.25">
      <c r="A681" t="s">
        <v>331</v>
      </c>
      <c r="B681" s="25">
        <v>2019</v>
      </c>
      <c r="C681" s="25" t="s">
        <v>3</v>
      </c>
      <c r="D681" s="25" t="s">
        <v>62</v>
      </c>
      <c r="E681" s="25" t="s">
        <v>150</v>
      </c>
      <c r="F681" s="23" t="s">
        <v>151</v>
      </c>
      <c r="G681" s="23" t="s">
        <v>492</v>
      </c>
      <c r="H681" s="32" t="s">
        <v>362</v>
      </c>
      <c r="I681" s="32" t="s">
        <v>586</v>
      </c>
      <c r="J681" s="135">
        <v>157</v>
      </c>
      <c r="K681" s="28">
        <v>0.71338000000000001</v>
      </c>
      <c r="L681" s="77">
        <v>0.9</v>
      </c>
      <c r="Q681" s="106"/>
    </row>
    <row r="682" spans="1:17" x14ac:dyDescent="0.25">
      <c r="A682" t="s">
        <v>331</v>
      </c>
      <c r="B682" s="25">
        <v>2020</v>
      </c>
      <c r="C682" s="25" t="s">
        <v>0</v>
      </c>
      <c r="D682" s="25" t="s">
        <v>63</v>
      </c>
      <c r="E682" s="25" t="s">
        <v>150</v>
      </c>
      <c r="F682" s="23" t="s">
        <v>151</v>
      </c>
      <c r="G682" s="23" t="s">
        <v>492</v>
      </c>
      <c r="H682" s="32" t="s">
        <v>362</v>
      </c>
      <c r="I682" s="32" t="s">
        <v>586</v>
      </c>
      <c r="J682" s="135">
        <v>183</v>
      </c>
      <c r="K682" s="28">
        <v>0.73770000000000002</v>
      </c>
      <c r="L682" s="77">
        <v>0.9</v>
      </c>
      <c r="Q682" s="106"/>
    </row>
    <row r="683" spans="1:17" x14ac:dyDescent="0.25">
      <c r="A683" t="s">
        <v>331</v>
      </c>
      <c r="B683" s="25">
        <v>2020</v>
      </c>
      <c r="C683" s="25" t="s">
        <v>1</v>
      </c>
      <c r="D683" s="25" t="s">
        <v>64</v>
      </c>
      <c r="E683" s="25" t="s">
        <v>150</v>
      </c>
      <c r="F683" s="23" t="s">
        <v>151</v>
      </c>
      <c r="G683" s="23" t="s">
        <v>492</v>
      </c>
      <c r="H683" s="32" t="s">
        <v>362</v>
      </c>
      <c r="I683" s="32" t="s">
        <v>586</v>
      </c>
      <c r="J683" s="135">
        <v>100</v>
      </c>
      <c r="K683" s="28">
        <v>0.77</v>
      </c>
      <c r="L683" s="77">
        <v>0.9</v>
      </c>
      <c r="Q683" s="106"/>
    </row>
    <row r="684" spans="1:17" x14ac:dyDescent="0.25">
      <c r="A684" t="s">
        <v>331</v>
      </c>
      <c r="B684" s="25">
        <v>2020</v>
      </c>
      <c r="C684" s="25" t="s">
        <v>2</v>
      </c>
      <c r="D684" s="25" t="s">
        <v>65</v>
      </c>
      <c r="E684" s="25" t="s">
        <v>150</v>
      </c>
      <c r="F684" s="23" t="s">
        <v>151</v>
      </c>
      <c r="G684" s="23" t="s">
        <v>492</v>
      </c>
      <c r="H684" s="32" t="s">
        <v>362</v>
      </c>
      <c r="I684" s="32" t="s">
        <v>586</v>
      </c>
      <c r="J684" s="135">
        <v>140</v>
      </c>
      <c r="K684" s="28">
        <v>0.81428999999999996</v>
      </c>
      <c r="L684" s="77">
        <v>0.9</v>
      </c>
      <c r="Q684" s="106"/>
    </row>
    <row r="685" spans="1:17" x14ac:dyDescent="0.25">
      <c r="A685" t="s">
        <v>331</v>
      </c>
      <c r="B685" s="25">
        <v>2020</v>
      </c>
      <c r="C685" s="25" t="s">
        <v>3</v>
      </c>
      <c r="D685" s="25" t="s">
        <v>66</v>
      </c>
      <c r="E685" s="25" t="s">
        <v>150</v>
      </c>
      <c r="F685" s="23" t="s">
        <v>151</v>
      </c>
      <c r="G685" s="23" t="s">
        <v>492</v>
      </c>
      <c r="H685" s="32" t="s">
        <v>362</v>
      </c>
      <c r="I685" s="32" t="s">
        <v>586</v>
      </c>
      <c r="J685" s="135">
        <v>182</v>
      </c>
      <c r="K685" s="28">
        <v>0.70879000000000003</v>
      </c>
      <c r="L685" s="77">
        <v>0.9</v>
      </c>
      <c r="Q685" s="106"/>
    </row>
    <row r="686" spans="1:17" x14ac:dyDescent="0.25">
      <c r="A686" t="s">
        <v>331</v>
      </c>
      <c r="B686" s="25">
        <v>2021</v>
      </c>
      <c r="C686" s="25" t="s">
        <v>0</v>
      </c>
      <c r="D686" s="25" t="s">
        <v>67</v>
      </c>
      <c r="E686" s="25" t="s">
        <v>150</v>
      </c>
      <c r="F686" s="23" t="s">
        <v>151</v>
      </c>
      <c r="G686" s="23" t="s">
        <v>492</v>
      </c>
      <c r="H686" s="32" t="s">
        <v>362</v>
      </c>
      <c r="I686" s="32" t="s">
        <v>586</v>
      </c>
      <c r="J686" s="135">
        <v>177</v>
      </c>
      <c r="K686" s="28">
        <v>0.80791000000000002</v>
      </c>
      <c r="L686" s="77">
        <v>0.9</v>
      </c>
      <c r="Q686" s="106"/>
    </row>
    <row r="687" spans="1:17" x14ac:dyDescent="0.25">
      <c r="A687" t="s">
        <v>331</v>
      </c>
      <c r="B687" s="25">
        <v>2021</v>
      </c>
      <c r="C687" s="25" t="s">
        <v>1</v>
      </c>
      <c r="D687" s="25" t="s">
        <v>68</v>
      </c>
      <c r="E687" s="25" t="s">
        <v>150</v>
      </c>
      <c r="F687" s="23" t="s">
        <v>151</v>
      </c>
      <c r="G687" s="23" t="s">
        <v>492</v>
      </c>
      <c r="H687" s="32" t="s">
        <v>362</v>
      </c>
      <c r="I687" s="32" t="s">
        <v>586</v>
      </c>
      <c r="J687" s="135">
        <v>172</v>
      </c>
      <c r="K687" s="28">
        <v>0.86628000000000005</v>
      </c>
      <c r="L687" s="77">
        <v>0.9</v>
      </c>
      <c r="Q687" s="106"/>
    </row>
    <row r="688" spans="1:17" x14ac:dyDescent="0.25">
      <c r="A688" t="s">
        <v>331</v>
      </c>
      <c r="B688" s="25">
        <v>2021</v>
      </c>
      <c r="C688" s="25" t="s">
        <v>2</v>
      </c>
      <c r="D688" s="25" t="s">
        <v>69</v>
      </c>
      <c r="E688" s="25" t="s">
        <v>150</v>
      </c>
      <c r="F688" s="23" t="s">
        <v>151</v>
      </c>
      <c r="G688" s="23" t="s">
        <v>492</v>
      </c>
      <c r="H688" s="32" t="s">
        <v>362</v>
      </c>
      <c r="I688" s="32" t="s">
        <v>586</v>
      </c>
      <c r="J688" s="135">
        <v>187</v>
      </c>
      <c r="K688" s="28">
        <v>0.83421999999999996</v>
      </c>
      <c r="L688" s="77">
        <v>0.9</v>
      </c>
      <c r="Q688" s="106"/>
    </row>
    <row r="689" spans="1:17" x14ac:dyDescent="0.25">
      <c r="A689" t="s">
        <v>331</v>
      </c>
      <c r="B689" s="25">
        <v>2021</v>
      </c>
      <c r="C689" s="25" t="s">
        <v>3</v>
      </c>
      <c r="D689" s="25" t="s">
        <v>70</v>
      </c>
      <c r="E689" s="25" t="s">
        <v>150</v>
      </c>
      <c r="F689" s="23" t="s">
        <v>151</v>
      </c>
      <c r="G689" s="23" t="s">
        <v>492</v>
      </c>
      <c r="H689" s="32" t="s">
        <v>362</v>
      </c>
      <c r="I689" s="32" t="s">
        <v>586</v>
      </c>
      <c r="J689" s="135">
        <v>194</v>
      </c>
      <c r="K689" s="28">
        <v>0.85567000000000004</v>
      </c>
      <c r="L689" s="77">
        <v>0.9</v>
      </c>
      <c r="Q689" s="106"/>
    </row>
    <row r="690" spans="1:17" x14ac:dyDescent="0.25">
      <c r="A690" t="s">
        <v>331</v>
      </c>
      <c r="B690" s="25">
        <v>2022</v>
      </c>
      <c r="C690" s="25" t="s">
        <v>0</v>
      </c>
      <c r="D690" s="25" t="s">
        <v>71</v>
      </c>
      <c r="E690" s="25" t="s">
        <v>150</v>
      </c>
      <c r="F690" s="23" t="s">
        <v>151</v>
      </c>
      <c r="G690" s="23" t="s">
        <v>492</v>
      </c>
      <c r="H690" s="32" t="s">
        <v>362</v>
      </c>
      <c r="I690" s="32" t="s">
        <v>586</v>
      </c>
      <c r="J690" s="135">
        <v>182</v>
      </c>
      <c r="K690" s="28">
        <v>0.79120999999999997</v>
      </c>
      <c r="L690" s="77">
        <v>0.9</v>
      </c>
      <c r="Q690" s="106"/>
    </row>
    <row r="691" spans="1:17" x14ac:dyDescent="0.25">
      <c r="A691" t="s">
        <v>331</v>
      </c>
      <c r="B691" s="25">
        <v>2022</v>
      </c>
      <c r="C691" s="25" t="s">
        <v>1</v>
      </c>
      <c r="D691" s="25" t="s">
        <v>72</v>
      </c>
      <c r="E691" s="25" t="s">
        <v>150</v>
      </c>
      <c r="F691" s="23" t="s">
        <v>151</v>
      </c>
      <c r="G691" s="23" t="s">
        <v>492</v>
      </c>
      <c r="H691" s="32" t="s">
        <v>362</v>
      </c>
      <c r="I691" s="32" t="s">
        <v>586</v>
      </c>
      <c r="J691" s="135">
        <v>144</v>
      </c>
      <c r="K691" s="28">
        <v>0.76388999999999996</v>
      </c>
      <c r="L691" s="77">
        <v>0.9</v>
      </c>
      <c r="Q691" s="106"/>
    </row>
    <row r="692" spans="1:17" x14ac:dyDescent="0.25">
      <c r="A692" t="s">
        <v>331</v>
      </c>
      <c r="B692" s="25">
        <v>2022</v>
      </c>
      <c r="C692" s="25" t="s">
        <v>2</v>
      </c>
      <c r="D692" s="25" t="s">
        <v>73</v>
      </c>
      <c r="E692" s="25" t="s">
        <v>150</v>
      </c>
      <c r="F692" s="23" t="s">
        <v>151</v>
      </c>
      <c r="G692" s="23" t="s">
        <v>492</v>
      </c>
      <c r="H692" s="32" t="s">
        <v>362</v>
      </c>
      <c r="I692" s="32" t="s">
        <v>586</v>
      </c>
      <c r="J692" s="135">
        <v>163</v>
      </c>
      <c r="K692" s="28">
        <v>0.84662999999999999</v>
      </c>
      <c r="L692" s="77">
        <v>0.9</v>
      </c>
      <c r="Q692" s="106"/>
    </row>
    <row r="693" spans="1:17" x14ac:dyDescent="0.25">
      <c r="A693" t="s">
        <v>331</v>
      </c>
      <c r="B693" s="25">
        <v>2022</v>
      </c>
      <c r="C693" s="25" t="s">
        <v>3</v>
      </c>
      <c r="D693" s="25" t="s">
        <v>493</v>
      </c>
      <c r="E693" s="25" t="s">
        <v>150</v>
      </c>
      <c r="F693" s="23" t="s">
        <v>151</v>
      </c>
      <c r="G693" s="23" t="s">
        <v>492</v>
      </c>
      <c r="H693" s="32" t="s">
        <v>362</v>
      </c>
      <c r="I693" s="32" t="s">
        <v>586</v>
      </c>
      <c r="J693" s="135">
        <v>167</v>
      </c>
      <c r="K693" s="28">
        <v>0.82635000000000003</v>
      </c>
      <c r="L693" s="77">
        <v>0.9</v>
      </c>
      <c r="Q693" s="106"/>
    </row>
    <row r="694" spans="1:17" x14ac:dyDescent="0.25">
      <c r="A694" t="s">
        <v>331</v>
      </c>
      <c r="B694" s="25">
        <v>2023</v>
      </c>
      <c r="C694" s="25" t="s">
        <v>0</v>
      </c>
      <c r="D694" s="25" t="s">
        <v>537</v>
      </c>
      <c r="E694" s="25" t="s">
        <v>150</v>
      </c>
      <c r="F694" s="23" t="s">
        <v>151</v>
      </c>
      <c r="G694" s="23" t="s">
        <v>492</v>
      </c>
      <c r="H694" s="32" t="s">
        <v>362</v>
      </c>
      <c r="I694" s="32" t="s">
        <v>586</v>
      </c>
      <c r="J694" s="135">
        <v>165</v>
      </c>
      <c r="K694" s="28">
        <v>0.76363999999999999</v>
      </c>
      <c r="L694" s="77">
        <v>0.9</v>
      </c>
      <c r="Q694" s="106"/>
    </row>
    <row r="695" spans="1:17" x14ac:dyDescent="0.25">
      <c r="A695" t="s">
        <v>331</v>
      </c>
      <c r="B695" s="25">
        <v>2018</v>
      </c>
      <c r="C695" s="25" t="s">
        <v>0</v>
      </c>
      <c r="D695" s="25" t="s">
        <v>54</v>
      </c>
      <c r="E695" s="25" t="s">
        <v>152</v>
      </c>
      <c r="F695" s="23" t="s">
        <v>153</v>
      </c>
      <c r="G695" s="23" t="s">
        <v>492</v>
      </c>
      <c r="H695" s="32" t="s">
        <v>357</v>
      </c>
      <c r="I695" s="32" t="s">
        <v>586</v>
      </c>
      <c r="J695" s="135">
        <v>148</v>
      </c>
      <c r="K695" s="28">
        <v>0.92567999999999995</v>
      </c>
      <c r="L695" s="77">
        <v>0.9</v>
      </c>
      <c r="Q695" s="106"/>
    </row>
    <row r="696" spans="1:17" x14ac:dyDescent="0.25">
      <c r="A696" t="s">
        <v>331</v>
      </c>
      <c r="B696" s="25">
        <v>2018</v>
      </c>
      <c r="C696" s="25" t="s">
        <v>1</v>
      </c>
      <c r="D696" s="25" t="s">
        <v>56</v>
      </c>
      <c r="E696" s="25" t="s">
        <v>152</v>
      </c>
      <c r="F696" s="23" t="s">
        <v>153</v>
      </c>
      <c r="G696" s="23" t="s">
        <v>492</v>
      </c>
      <c r="H696" s="32" t="s">
        <v>357</v>
      </c>
      <c r="I696" s="32" t="s">
        <v>586</v>
      </c>
      <c r="J696" s="135">
        <v>150</v>
      </c>
      <c r="K696" s="28">
        <v>0.90666999999999998</v>
      </c>
      <c r="L696" s="77">
        <v>0.9</v>
      </c>
      <c r="Q696" s="106"/>
    </row>
    <row r="697" spans="1:17" x14ac:dyDescent="0.25">
      <c r="A697" t="s">
        <v>331</v>
      </c>
      <c r="B697" s="25">
        <v>2018</v>
      </c>
      <c r="C697" s="25" t="s">
        <v>2</v>
      </c>
      <c r="D697" s="25" t="s">
        <v>57</v>
      </c>
      <c r="E697" s="25" t="s">
        <v>152</v>
      </c>
      <c r="F697" s="23" t="s">
        <v>153</v>
      </c>
      <c r="G697" s="23" t="s">
        <v>492</v>
      </c>
      <c r="H697" s="32" t="s">
        <v>357</v>
      </c>
      <c r="I697" s="32" t="s">
        <v>586</v>
      </c>
      <c r="J697" s="135">
        <v>184</v>
      </c>
      <c r="K697" s="28">
        <v>0.96196000000000004</v>
      </c>
      <c r="L697" s="77">
        <v>0.9</v>
      </c>
      <c r="Q697" s="106"/>
    </row>
    <row r="698" spans="1:17" x14ac:dyDescent="0.25">
      <c r="A698" t="s">
        <v>331</v>
      </c>
      <c r="B698" s="25">
        <v>2018</v>
      </c>
      <c r="C698" s="25" t="s">
        <v>3</v>
      </c>
      <c r="D698" s="25" t="s">
        <v>58</v>
      </c>
      <c r="E698" s="25" t="s">
        <v>152</v>
      </c>
      <c r="F698" s="23" t="s">
        <v>153</v>
      </c>
      <c r="G698" s="23" t="s">
        <v>492</v>
      </c>
      <c r="H698" s="32" t="s">
        <v>357</v>
      </c>
      <c r="I698" s="32" t="s">
        <v>586</v>
      </c>
      <c r="J698" s="135">
        <v>139</v>
      </c>
      <c r="K698" s="28">
        <v>0.93525000000000003</v>
      </c>
      <c r="L698" s="77">
        <v>0.9</v>
      </c>
      <c r="Q698" s="106"/>
    </row>
    <row r="699" spans="1:17" x14ac:dyDescent="0.25">
      <c r="A699" t="s">
        <v>331</v>
      </c>
      <c r="B699" s="25">
        <v>2019</v>
      </c>
      <c r="C699" s="25" t="s">
        <v>0</v>
      </c>
      <c r="D699" s="25" t="s">
        <v>59</v>
      </c>
      <c r="E699" s="25" t="s">
        <v>152</v>
      </c>
      <c r="F699" s="23" t="s">
        <v>153</v>
      </c>
      <c r="G699" s="23" t="s">
        <v>492</v>
      </c>
      <c r="H699" s="32" t="s">
        <v>357</v>
      </c>
      <c r="I699" s="32" t="s">
        <v>586</v>
      </c>
      <c r="J699" s="135">
        <v>127</v>
      </c>
      <c r="K699" s="28">
        <v>0.92125999999999997</v>
      </c>
      <c r="L699" s="77">
        <v>0.9</v>
      </c>
      <c r="Q699" s="106"/>
    </row>
    <row r="700" spans="1:17" x14ac:dyDescent="0.25">
      <c r="A700" t="s">
        <v>331</v>
      </c>
      <c r="B700" s="25">
        <v>2019</v>
      </c>
      <c r="C700" s="25" t="s">
        <v>1</v>
      </c>
      <c r="D700" s="25" t="s">
        <v>60</v>
      </c>
      <c r="E700" s="25" t="s">
        <v>152</v>
      </c>
      <c r="F700" s="23" t="s">
        <v>153</v>
      </c>
      <c r="G700" s="23" t="s">
        <v>492</v>
      </c>
      <c r="H700" s="32" t="s">
        <v>357</v>
      </c>
      <c r="I700" s="32" t="s">
        <v>586</v>
      </c>
      <c r="J700" s="135">
        <v>133</v>
      </c>
      <c r="K700" s="28">
        <v>0.93232999999999999</v>
      </c>
      <c r="L700" s="77">
        <v>0.9</v>
      </c>
      <c r="Q700" s="106"/>
    </row>
    <row r="701" spans="1:17" x14ac:dyDescent="0.25">
      <c r="A701" t="s">
        <v>331</v>
      </c>
      <c r="B701" s="25">
        <v>2019</v>
      </c>
      <c r="C701" s="25" t="s">
        <v>2</v>
      </c>
      <c r="D701" s="25" t="s">
        <v>61</v>
      </c>
      <c r="E701" s="25" t="s">
        <v>152</v>
      </c>
      <c r="F701" s="23" t="s">
        <v>153</v>
      </c>
      <c r="G701" s="23" t="s">
        <v>492</v>
      </c>
      <c r="H701" s="32" t="s">
        <v>357</v>
      </c>
      <c r="I701" s="32" t="s">
        <v>586</v>
      </c>
      <c r="J701" s="135">
        <v>160</v>
      </c>
      <c r="K701" s="28">
        <v>0.77500000000000002</v>
      </c>
      <c r="L701" s="77">
        <v>0.9</v>
      </c>
      <c r="Q701" s="106"/>
    </row>
    <row r="702" spans="1:17" x14ac:dyDescent="0.25">
      <c r="A702" t="s">
        <v>331</v>
      </c>
      <c r="B702" s="25">
        <v>2019</v>
      </c>
      <c r="C702" s="25" t="s">
        <v>3</v>
      </c>
      <c r="D702" s="25" t="s">
        <v>62</v>
      </c>
      <c r="E702" s="25" t="s">
        <v>152</v>
      </c>
      <c r="F702" s="23" t="s">
        <v>153</v>
      </c>
      <c r="G702" s="23" t="s">
        <v>492</v>
      </c>
      <c r="H702" s="32" t="s">
        <v>357</v>
      </c>
      <c r="I702" s="32" t="s">
        <v>586</v>
      </c>
      <c r="J702" s="135">
        <v>162</v>
      </c>
      <c r="K702" s="28">
        <v>0.92593000000000003</v>
      </c>
      <c r="L702" s="77">
        <v>0.9</v>
      </c>
      <c r="Q702" s="106"/>
    </row>
    <row r="703" spans="1:17" x14ac:dyDescent="0.25">
      <c r="A703" t="s">
        <v>331</v>
      </c>
      <c r="B703" s="25">
        <v>2020</v>
      </c>
      <c r="C703" s="25" t="s">
        <v>0</v>
      </c>
      <c r="D703" s="25" t="s">
        <v>63</v>
      </c>
      <c r="E703" s="25" t="s">
        <v>152</v>
      </c>
      <c r="F703" s="23" t="s">
        <v>153</v>
      </c>
      <c r="G703" s="23" t="s">
        <v>492</v>
      </c>
      <c r="H703" s="32" t="s">
        <v>357</v>
      </c>
      <c r="I703" s="32" t="s">
        <v>586</v>
      </c>
      <c r="J703" s="135">
        <v>146</v>
      </c>
      <c r="K703" s="28">
        <v>0.90410999999999997</v>
      </c>
      <c r="L703" s="77">
        <v>0.9</v>
      </c>
      <c r="Q703" s="106"/>
    </row>
    <row r="704" spans="1:17" x14ac:dyDescent="0.25">
      <c r="A704" t="s">
        <v>331</v>
      </c>
      <c r="B704" s="25">
        <v>2020</v>
      </c>
      <c r="C704" s="25" t="s">
        <v>1</v>
      </c>
      <c r="D704" s="25" t="s">
        <v>64</v>
      </c>
      <c r="E704" s="25" t="s">
        <v>152</v>
      </c>
      <c r="F704" s="23" t="s">
        <v>153</v>
      </c>
      <c r="G704" s="23" t="s">
        <v>492</v>
      </c>
      <c r="H704" s="32" t="s">
        <v>357</v>
      </c>
      <c r="I704" s="32" t="s">
        <v>586</v>
      </c>
      <c r="J704" s="135">
        <v>44</v>
      </c>
      <c r="K704" s="28">
        <v>0.88636000000000004</v>
      </c>
      <c r="L704" s="77">
        <v>0.9</v>
      </c>
      <c r="Q704" s="106"/>
    </row>
    <row r="705" spans="1:17" x14ac:dyDescent="0.25">
      <c r="A705" t="s">
        <v>331</v>
      </c>
      <c r="B705" s="25">
        <v>2020</v>
      </c>
      <c r="C705" s="25" t="s">
        <v>2</v>
      </c>
      <c r="D705" s="25" t="s">
        <v>65</v>
      </c>
      <c r="E705" s="25" t="s">
        <v>152</v>
      </c>
      <c r="F705" s="23" t="s">
        <v>153</v>
      </c>
      <c r="G705" s="23" t="s">
        <v>492</v>
      </c>
      <c r="H705" s="32" t="s">
        <v>357</v>
      </c>
      <c r="I705" s="32" t="s">
        <v>586</v>
      </c>
      <c r="J705" s="135">
        <v>112</v>
      </c>
      <c r="K705" s="28">
        <v>0.83928999999999998</v>
      </c>
      <c r="L705" s="77">
        <v>0.9</v>
      </c>
      <c r="Q705" s="106"/>
    </row>
    <row r="706" spans="1:17" x14ac:dyDescent="0.25">
      <c r="A706" t="s">
        <v>331</v>
      </c>
      <c r="B706" s="25">
        <v>2020</v>
      </c>
      <c r="C706" s="25" t="s">
        <v>3</v>
      </c>
      <c r="D706" s="25" t="s">
        <v>66</v>
      </c>
      <c r="E706" s="25" t="s">
        <v>152</v>
      </c>
      <c r="F706" s="23" t="s">
        <v>153</v>
      </c>
      <c r="G706" s="23" t="s">
        <v>492</v>
      </c>
      <c r="H706" s="32" t="s">
        <v>357</v>
      </c>
      <c r="I706" s="32" t="s">
        <v>586</v>
      </c>
      <c r="J706" s="135">
        <v>130</v>
      </c>
      <c r="K706" s="28">
        <v>0.80769000000000002</v>
      </c>
      <c r="L706" s="77">
        <v>0.9</v>
      </c>
      <c r="Q706" s="106"/>
    </row>
    <row r="707" spans="1:17" x14ac:dyDescent="0.25">
      <c r="A707" t="s">
        <v>331</v>
      </c>
      <c r="B707" s="25">
        <v>2021</v>
      </c>
      <c r="C707" s="25" t="s">
        <v>0</v>
      </c>
      <c r="D707" s="25" t="s">
        <v>67</v>
      </c>
      <c r="E707" s="25" t="s">
        <v>152</v>
      </c>
      <c r="F707" s="23" t="s">
        <v>153</v>
      </c>
      <c r="G707" s="23" t="s">
        <v>492</v>
      </c>
      <c r="H707" s="32" t="s">
        <v>357</v>
      </c>
      <c r="I707" s="32" t="s">
        <v>586</v>
      </c>
      <c r="J707" s="135">
        <v>164</v>
      </c>
      <c r="K707" s="28">
        <v>0.81098000000000003</v>
      </c>
      <c r="L707" s="77">
        <v>0.9</v>
      </c>
      <c r="Q707" s="106"/>
    </row>
    <row r="708" spans="1:17" x14ac:dyDescent="0.25">
      <c r="A708" t="s">
        <v>331</v>
      </c>
      <c r="B708" s="25">
        <v>2021</v>
      </c>
      <c r="C708" s="25" t="s">
        <v>1</v>
      </c>
      <c r="D708" s="25" t="s">
        <v>68</v>
      </c>
      <c r="E708" s="25" t="s">
        <v>152</v>
      </c>
      <c r="F708" s="23" t="s">
        <v>153</v>
      </c>
      <c r="G708" s="23" t="s">
        <v>492</v>
      </c>
      <c r="H708" s="32" t="s">
        <v>357</v>
      </c>
      <c r="I708" s="32" t="s">
        <v>586</v>
      </c>
      <c r="J708" s="135">
        <v>167</v>
      </c>
      <c r="K708" s="28">
        <v>0.83831999999999995</v>
      </c>
      <c r="L708" s="77">
        <v>0.9</v>
      </c>
      <c r="Q708" s="106"/>
    </row>
    <row r="709" spans="1:17" x14ac:dyDescent="0.25">
      <c r="A709" t="s">
        <v>331</v>
      </c>
      <c r="B709" s="25">
        <v>2021</v>
      </c>
      <c r="C709" s="25" t="s">
        <v>2</v>
      </c>
      <c r="D709" s="25" t="s">
        <v>69</v>
      </c>
      <c r="E709" s="25" t="s">
        <v>152</v>
      </c>
      <c r="F709" s="23" t="s">
        <v>153</v>
      </c>
      <c r="G709" s="23" t="s">
        <v>492</v>
      </c>
      <c r="H709" s="32" t="s">
        <v>357</v>
      </c>
      <c r="I709" s="32" t="s">
        <v>586</v>
      </c>
      <c r="J709" s="135">
        <v>173</v>
      </c>
      <c r="K709" s="28">
        <v>0.92486000000000002</v>
      </c>
      <c r="L709" s="77">
        <v>0.9</v>
      </c>
      <c r="Q709" s="106"/>
    </row>
    <row r="710" spans="1:17" x14ac:dyDescent="0.25">
      <c r="A710" t="s">
        <v>331</v>
      </c>
      <c r="B710" s="25">
        <v>2021</v>
      </c>
      <c r="C710" s="25" t="s">
        <v>3</v>
      </c>
      <c r="D710" s="25" t="s">
        <v>70</v>
      </c>
      <c r="E710" s="25" t="s">
        <v>152</v>
      </c>
      <c r="F710" s="23" t="s">
        <v>153</v>
      </c>
      <c r="G710" s="23" t="s">
        <v>492</v>
      </c>
      <c r="H710" s="32" t="s">
        <v>357</v>
      </c>
      <c r="I710" s="32" t="s">
        <v>586</v>
      </c>
      <c r="J710" s="135">
        <v>163</v>
      </c>
      <c r="K710" s="28">
        <v>0.91410999999999998</v>
      </c>
      <c r="L710" s="77">
        <v>0.9</v>
      </c>
      <c r="Q710" s="106"/>
    </row>
    <row r="711" spans="1:17" x14ac:dyDescent="0.25">
      <c r="A711" t="s">
        <v>331</v>
      </c>
      <c r="B711" s="25">
        <v>2022</v>
      </c>
      <c r="C711" s="25" t="s">
        <v>0</v>
      </c>
      <c r="D711" s="25" t="s">
        <v>71</v>
      </c>
      <c r="E711" s="25" t="s">
        <v>152</v>
      </c>
      <c r="F711" s="23" t="s">
        <v>153</v>
      </c>
      <c r="G711" s="23" t="s">
        <v>492</v>
      </c>
      <c r="H711" s="32" t="s">
        <v>357</v>
      </c>
      <c r="I711" s="32" t="s">
        <v>586</v>
      </c>
      <c r="J711" s="135">
        <v>148</v>
      </c>
      <c r="K711" s="28">
        <v>0.97297</v>
      </c>
      <c r="L711" s="77">
        <v>0.9</v>
      </c>
      <c r="Q711" s="106"/>
    </row>
    <row r="712" spans="1:17" x14ac:dyDescent="0.25">
      <c r="A712" t="s">
        <v>331</v>
      </c>
      <c r="B712" s="25">
        <v>2022</v>
      </c>
      <c r="C712" s="25" t="s">
        <v>1</v>
      </c>
      <c r="D712" s="25" t="s">
        <v>72</v>
      </c>
      <c r="E712" s="25" t="s">
        <v>152</v>
      </c>
      <c r="F712" s="23" t="s">
        <v>153</v>
      </c>
      <c r="G712" s="23" t="s">
        <v>492</v>
      </c>
      <c r="H712" s="32" t="s">
        <v>357</v>
      </c>
      <c r="I712" s="32" t="s">
        <v>586</v>
      </c>
      <c r="J712" s="135">
        <v>160</v>
      </c>
      <c r="K712" s="28">
        <v>0.95625000000000004</v>
      </c>
      <c r="L712" s="77">
        <v>0.9</v>
      </c>
      <c r="Q712" s="106"/>
    </row>
    <row r="713" spans="1:17" x14ac:dyDescent="0.25">
      <c r="A713" t="s">
        <v>331</v>
      </c>
      <c r="B713" s="25">
        <v>2022</v>
      </c>
      <c r="C713" s="25" t="s">
        <v>2</v>
      </c>
      <c r="D713" s="25" t="s">
        <v>73</v>
      </c>
      <c r="E713" s="25" t="s">
        <v>152</v>
      </c>
      <c r="F713" s="23" t="s">
        <v>153</v>
      </c>
      <c r="G713" s="23" t="s">
        <v>492</v>
      </c>
      <c r="H713" s="32" t="s">
        <v>357</v>
      </c>
      <c r="I713" s="32" t="s">
        <v>586</v>
      </c>
      <c r="J713" s="135">
        <v>189</v>
      </c>
      <c r="K713" s="28">
        <v>0.92593000000000003</v>
      </c>
      <c r="L713" s="77">
        <v>0.9</v>
      </c>
      <c r="Q713" s="106"/>
    </row>
    <row r="714" spans="1:17" x14ac:dyDescent="0.25">
      <c r="A714" t="s">
        <v>331</v>
      </c>
      <c r="B714" s="25">
        <v>2022</v>
      </c>
      <c r="C714" s="25" t="s">
        <v>3</v>
      </c>
      <c r="D714" s="25" t="s">
        <v>493</v>
      </c>
      <c r="E714" s="25" t="s">
        <v>152</v>
      </c>
      <c r="F714" s="23" t="s">
        <v>153</v>
      </c>
      <c r="G714" s="23" t="s">
        <v>492</v>
      </c>
      <c r="H714" s="32" t="s">
        <v>357</v>
      </c>
      <c r="I714" s="32" t="s">
        <v>586</v>
      </c>
      <c r="J714" s="135">
        <v>160</v>
      </c>
      <c r="K714" s="28">
        <v>0.84375</v>
      </c>
      <c r="L714" s="77">
        <v>0.9</v>
      </c>
      <c r="Q714" s="106"/>
    </row>
    <row r="715" spans="1:17" x14ac:dyDescent="0.25">
      <c r="A715" t="s">
        <v>331</v>
      </c>
      <c r="B715" s="25">
        <v>2023</v>
      </c>
      <c r="C715" s="25" t="s">
        <v>0</v>
      </c>
      <c r="D715" s="25" t="s">
        <v>537</v>
      </c>
      <c r="E715" s="25" t="s">
        <v>152</v>
      </c>
      <c r="F715" s="23" t="s">
        <v>153</v>
      </c>
      <c r="G715" s="23" t="s">
        <v>492</v>
      </c>
      <c r="H715" s="32" t="s">
        <v>357</v>
      </c>
      <c r="I715" s="32" t="s">
        <v>586</v>
      </c>
      <c r="J715" s="135">
        <v>167</v>
      </c>
      <c r="K715" s="28">
        <v>0.79640999999999995</v>
      </c>
      <c r="L715" s="77">
        <v>0.9</v>
      </c>
      <c r="Q715" s="106"/>
    </row>
    <row r="716" spans="1:17" x14ac:dyDescent="0.25">
      <c r="A716" t="s">
        <v>331</v>
      </c>
      <c r="B716" s="25">
        <v>2018</v>
      </c>
      <c r="C716" s="25" t="s">
        <v>0</v>
      </c>
      <c r="D716" s="25" t="s">
        <v>54</v>
      </c>
      <c r="E716" s="25" t="s">
        <v>154</v>
      </c>
      <c r="F716" s="23" t="s">
        <v>155</v>
      </c>
      <c r="G716" s="23" t="s">
        <v>492</v>
      </c>
      <c r="H716" s="32" t="s">
        <v>354</v>
      </c>
      <c r="I716" s="32" t="s">
        <v>586</v>
      </c>
      <c r="J716" s="135">
        <v>28</v>
      </c>
      <c r="K716" s="28">
        <v>0.85714000000000001</v>
      </c>
      <c r="L716" s="77">
        <v>0.9</v>
      </c>
      <c r="Q716" s="106"/>
    </row>
    <row r="717" spans="1:17" x14ac:dyDescent="0.25">
      <c r="A717" t="s">
        <v>331</v>
      </c>
      <c r="B717" s="25">
        <v>2018</v>
      </c>
      <c r="C717" s="25" t="s">
        <v>1</v>
      </c>
      <c r="D717" s="25" t="s">
        <v>56</v>
      </c>
      <c r="E717" s="25" t="s">
        <v>154</v>
      </c>
      <c r="F717" s="23" t="s">
        <v>155</v>
      </c>
      <c r="G717" s="23" t="s">
        <v>492</v>
      </c>
      <c r="H717" s="32" t="s">
        <v>354</v>
      </c>
      <c r="I717" s="32" t="s">
        <v>586</v>
      </c>
      <c r="J717" s="135">
        <v>29</v>
      </c>
      <c r="K717" s="28">
        <v>0.89654999999999996</v>
      </c>
      <c r="L717" s="77">
        <v>0.9</v>
      </c>
      <c r="Q717" s="106"/>
    </row>
    <row r="718" spans="1:17" x14ac:dyDescent="0.25">
      <c r="A718" t="s">
        <v>331</v>
      </c>
      <c r="B718" s="25">
        <v>2018</v>
      </c>
      <c r="C718" s="25" t="s">
        <v>2</v>
      </c>
      <c r="D718" s="25" t="s">
        <v>57</v>
      </c>
      <c r="E718" s="25" t="s">
        <v>154</v>
      </c>
      <c r="F718" s="23" t="s">
        <v>155</v>
      </c>
      <c r="G718" s="23" t="s">
        <v>492</v>
      </c>
      <c r="H718" s="32" t="s">
        <v>354</v>
      </c>
      <c r="I718" s="32" t="s">
        <v>586</v>
      </c>
      <c r="J718" s="135">
        <v>41</v>
      </c>
      <c r="K718" s="28">
        <v>0.92683000000000004</v>
      </c>
      <c r="L718" s="77">
        <v>0.9</v>
      </c>
      <c r="Q718" s="106"/>
    </row>
    <row r="719" spans="1:17" x14ac:dyDescent="0.25">
      <c r="A719" t="s">
        <v>331</v>
      </c>
      <c r="B719" s="25">
        <v>2018</v>
      </c>
      <c r="C719" s="25" t="s">
        <v>3</v>
      </c>
      <c r="D719" s="25" t="s">
        <v>58</v>
      </c>
      <c r="E719" s="25" t="s">
        <v>154</v>
      </c>
      <c r="F719" s="23" t="s">
        <v>155</v>
      </c>
      <c r="G719" s="23" t="s">
        <v>492</v>
      </c>
      <c r="H719" s="32" t="s">
        <v>354</v>
      </c>
      <c r="I719" s="32" t="s">
        <v>586</v>
      </c>
      <c r="J719" s="135">
        <v>26</v>
      </c>
      <c r="K719" s="28">
        <v>0.92308000000000001</v>
      </c>
      <c r="L719" s="77">
        <v>0.9</v>
      </c>
      <c r="Q719" s="106"/>
    </row>
    <row r="720" spans="1:17" x14ac:dyDescent="0.25">
      <c r="A720" t="s">
        <v>331</v>
      </c>
      <c r="B720" s="25">
        <v>2019</v>
      </c>
      <c r="C720" s="25" t="s">
        <v>0</v>
      </c>
      <c r="D720" s="25" t="s">
        <v>59</v>
      </c>
      <c r="E720" s="25" t="s">
        <v>154</v>
      </c>
      <c r="F720" s="23" t="s">
        <v>155</v>
      </c>
      <c r="G720" s="23" t="s">
        <v>492</v>
      </c>
      <c r="H720" s="32" t="s">
        <v>354</v>
      </c>
      <c r="I720" s="32" t="s">
        <v>586</v>
      </c>
      <c r="J720" s="135">
        <v>28</v>
      </c>
      <c r="K720" s="28">
        <v>0.89285999999999999</v>
      </c>
      <c r="L720" s="77">
        <v>0.9</v>
      </c>
      <c r="Q720" s="106"/>
    </row>
    <row r="721" spans="1:17" x14ac:dyDescent="0.25">
      <c r="A721" t="s">
        <v>331</v>
      </c>
      <c r="B721" s="25">
        <v>2019</v>
      </c>
      <c r="C721" s="25" t="s">
        <v>1</v>
      </c>
      <c r="D721" s="25" t="s">
        <v>60</v>
      </c>
      <c r="E721" s="25" t="s">
        <v>154</v>
      </c>
      <c r="F721" s="23" t="s">
        <v>155</v>
      </c>
      <c r="G721" s="23" t="s">
        <v>492</v>
      </c>
      <c r="H721" s="32" t="s">
        <v>354</v>
      </c>
      <c r="I721" s="32" t="s">
        <v>586</v>
      </c>
      <c r="J721" s="135">
        <v>39</v>
      </c>
      <c r="K721" s="28">
        <v>0.92308000000000001</v>
      </c>
      <c r="L721" s="77">
        <v>0.9</v>
      </c>
      <c r="Q721" s="106"/>
    </row>
    <row r="722" spans="1:17" x14ac:dyDescent="0.25">
      <c r="A722" t="s">
        <v>331</v>
      </c>
      <c r="B722" s="25">
        <v>2019</v>
      </c>
      <c r="C722" s="25" t="s">
        <v>2</v>
      </c>
      <c r="D722" s="25" t="s">
        <v>61</v>
      </c>
      <c r="E722" s="25" t="s">
        <v>154</v>
      </c>
      <c r="F722" s="23" t="s">
        <v>155</v>
      </c>
      <c r="G722" s="23" t="s">
        <v>492</v>
      </c>
      <c r="H722" s="32" t="s">
        <v>354</v>
      </c>
      <c r="I722" s="32" t="s">
        <v>586</v>
      </c>
      <c r="J722" s="135">
        <v>36</v>
      </c>
      <c r="K722" s="28">
        <v>0.94443999999999995</v>
      </c>
      <c r="L722" s="77">
        <v>0.9</v>
      </c>
      <c r="Q722" s="106"/>
    </row>
    <row r="723" spans="1:17" x14ac:dyDescent="0.25">
      <c r="A723" t="s">
        <v>331</v>
      </c>
      <c r="B723" s="25">
        <v>2019</v>
      </c>
      <c r="C723" s="25" t="s">
        <v>3</v>
      </c>
      <c r="D723" s="25" t="s">
        <v>62</v>
      </c>
      <c r="E723" s="25" t="s">
        <v>154</v>
      </c>
      <c r="F723" s="23" t="s">
        <v>155</v>
      </c>
      <c r="G723" s="23" t="s">
        <v>492</v>
      </c>
      <c r="H723" s="32" t="s">
        <v>354</v>
      </c>
      <c r="I723" s="32" t="s">
        <v>586</v>
      </c>
      <c r="J723" s="135">
        <v>39</v>
      </c>
      <c r="K723" s="28">
        <v>0.94872000000000001</v>
      </c>
      <c r="L723" s="77">
        <v>0.9</v>
      </c>
      <c r="Q723" s="106"/>
    </row>
    <row r="724" spans="1:17" x14ac:dyDescent="0.25">
      <c r="A724" t="s">
        <v>331</v>
      </c>
      <c r="B724" s="25">
        <v>2020</v>
      </c>
      <c r="C724" s="25" t="s">
        <v>0</v>
      </c>
      <c r="D724" s="25" t="s">
        <v>63</v>
      </c>
      <c r="E724" s="25" t="s">
        <v>154</v>
      </c>
      <c r="F724" s="23" t="s">
        <v>155</v>
      </c>
      <c r="G724" s="23" t="s">
        <v>492</v>
      </c>
      <c r="H724" s="32" t="s">
        <v>354</v>
      </c>
      <c r="I724" s="32" t="s">
        <v>586</v>
      </c>
      <c r="J724" s="135">
        <v>30</v>
      </c>
      <c r="K724" s="28">
        <v>0.96667000000000003</v>
      </c>
      <c r="L724" s="77">
        <v>0.9</v>
      </c>
      <c r="Q724" s="106"/>
    </row>
    <row r="725" spans="1:17" x14ac:dyDescent="0.25">
      <c r="A725" t="s">
        <v>331</v>
      </c>
      <c r="B725" s="25">
        <v>2020</v>
      </c>
      <c r="C725" s="25" t="s">
        <v>1</v>
      </c>
      <c r="D725" s="25" t="s">
        <v>64</v>
      </c>
      <c r="E725" s="25" t="s">
        <v>154</v>
      </c>
      <c r="F725" s="23" t="s">
        <v>155</v>
      </c>
      <c r="G725" s="23" t="s">
        <v>492</v>
      </c>
      <c r="H725" s="32" t="s">
        <v>354</v>
      </c>
      <c r="I725" s="32" t="s">
        <v>586</v>
      </c>
      <c r="J725" s="135">
        <v>22</v>
      </c>
      <c r="K725" s="28">
        <v>0.90908999999999995</v>
      </c>
      <c r="L725" s="77">
        <v>0.9</v>
      </c>
      <c r="Q725" s="106"/>
    </row>
    <row r="726" spans="1:17" x14ac:dyDescent="0.25">
      <c r="A726" t="s">
        <v>331</v>
      </c>
      <c r="B726" s="25">
        <v>2020</v>
      </c>
      <c r="C726" s="25" t="s">
        <v>2</v>
      </c>
      <c r="D726" s="25" t="s">
        <v>65</v>
      </c>
      <c r="E726" s="25" t="s">
        <v>154</v>
      </c>
      <c r="F726" s="23" t="s">
        <v>155</v>
      </c>
      <c r="G726" s="23" t="s">
        <v>492</v>
      </c>
      <c r="H726" s="32" t="s">
        <v>354</v>
      </c>
      <c r="I726" s="32" t="s">
        <v>586</v>
      </c>
      <c r="J726" s="135">
        <v>28</v>
      </c>
      <c r="K726" s="28">
        <v>1</v>
      </c>
      <c r="L726" s="77">
        <v>0.9</v>
      </c>
      <c r="Q726" s="106"/>
    </row>
    <row r="727" spans="1:17" x14ac:dyDescent="0.25">
      <c r="A727" t="s">
        <v>331</v>
      </c>
      <c r="B727" s="25">
        <v>2020</v>
      </c>
      <c r="C727" s="25" t="s">
        <v>3</v>
      </c>
      <c r="D727" s="25" t="s">
        <v>66</v>
      </c>
      <c r="E727" s="25" t="s">
        <v>154</v>
      </c>
      <c r="F727" s="23" t="s">
        <v>155</v>
      </c>
      <c r="G727" s="23" t="s">
        <v>492</v>
      </c>
      <c r="H727" s="32" t="s">
        <v>354</v>
      </c>
      <c r="I727" s="32" t="s">
        <v>586</v>
      </c>
      <c r="J727" s="135">
        <v>31</v>
      </c>
      <c r="K727" s="28">
        <v>0.96774000000000004</v>
      </c>
      <c r="L727" s="77">
        <v>0.9</v>
      </c>
      <c r="Q727" s="106"/>
    </row>
    <row r="728" spans="1:17" x14ac:dyDescent="0.25">
      <c r="A728" t="s">
        <v>331</v>
      </c>
      <c r="B728" s="25">
        <v>2021</v>
      </c>
      <c r="C728" s="25" t="s">
        <v>0</v>
      </c>
      <c r="D728" s="25" t="s">
        <v>67</v>
      </c>
      <c r="E728" s="25" t="s">
        <v>154</v>
      </c>
      <c r="F728" s="23" t="s">
        <v>155</v>
      </c>
      <c r="G728" s="23" t="s">
        <v>492</v>
      </c>
      <c r="H728" s="32" t="s">
        <v>354</v>
      </c>
      <c r="I728" s="32" t="s">
        <v>586</v>
      </c>
      <c r="J728" s="135">
        <v>24</v>
      </c>
      <c r="K728" s="28">
        <v>0.91666999999999998</v>
      </c>
      <c r="L728" s="77">
        <v>0.9</v>
      </c>
      <c r="Q728" s="106"/>
    </row>
    <row r="729" spans="1:17" x14ac:dyDescent="0.25">
      <c r="A729" t="s">
        <v>331</v>
      </c>
      <c r="B729" s="25">
        <v>2021</v>
      </c>
      <c r="C729" s="25" t="s">
        <v>1</v>
      </c>
      <c r="D729" s="25" t="s">
        <v>68</v>
      </c>
      <c r="E729" s="25" t="s">
        <v>154</v>
      </c>
      <c r="F729" s="23" t="s">
        <v>155</v>
      </c>
      <c r="G729" s="23" t="s">
        <v>492</v>
      </c>
      <c r="H729" s="32" t="s">
        <v>354</v>
      </c>
      <c r="I729" s="32" t="s">
        <v>586</v>
      </c>
      <c r="J729" s="135">
        <v>42</v>
      </c>
      <c r="K729" s="28">
        <v>0.97619</v>
      </c>
      <c r="L729" s="77">
        <v>0.9</v>
      </c>
      <c r="Q729" s="106"/>
    </row>
    <row r="730" spans="1:17" x14ac:dyDescent="0.25">
      <c r="A730" t="s">
        <v>331</v>
      </c>
      <c r="B730" s="25">
        <v>2021</v>
      </c>
      <c r="C730" s="25" t="s">
        <v>2</v>
      </c>
      <c r="D730" s="25" t="s">
        <v>69</v>
      </c>
      <c r="E730" s="25" t="s">
        <v>154</v>
      </c>
      <c r="F730" s="23" t="s">
        <v>155</v>
      </c>
      <c r="G730" s="23" t="s">
        <v>492</v>
      </c>
      <c r="H730" s="32" t="s">
        <v>354</v>
      </c>
      <c r="I730" s="32" t="s">
        <v>586</v>
      </c>
      <c r="J730" s="135">
        <v>49</v>
      </c>
      <c r="K730" s="28">
        <v>0.85714000000000001</v>
      </c>
      <c r="L730" s="77">
        <v>0.9</v>
      </c>
      <c r="Q730" s="106"/>
    </row>
    <row r="731" spans="1:17" x14ac:dyDescent="0.25">
      <c r="A731" t="s">
        <v>331</v>
      </c>
      <c r="B731" s="25">
        <v>2021</v>
      </c>
      <c r="C731" s="25" t="s">
        <v>3</v>
      </c>
      <c r="D731" s="25" t="s">
        <v>70</v>
      </c>
      <c r="E731" s="25" t="s">
        <v>154</v>
      </c>
      <c r="F731" s="23" t="s">
        <v>155</v>
      </c>
      <c r="G731" s="23" t="s">
        <v>492</v>
      </c>
      <c r="H731" s="32" t="s">
        <v>354</v>
      </c>
      <c r="I731" s="32" t="s">
        <v>586</v>
      </c>
      <c r="J731" s="135">
        <v>31</v>
      </c>
      <c r="K731" s="28">
        <v>0.96774000000000004</v>
      </c>
      <c r="L731" s="77">
        <v>0.9</v>
      </c>
      <c r="Q731" s="106"/>
    </row>
    <row r="732" spans="1:17" x14ac:dyDescent="0.25">
      <c r="A732" t="s">
        <v>331</v>
      </c>
      <c r="B732" s="25">
        <v>2022</v>
      </c>
      <c r="C732" s="25" t="s">
        <v>0</v>
      </c>
      <c r="D732" s="25" t="s">
        <v>71</v>
      </c>
      <c r="E732" s="25" t="s">
        <v>154</v>
      </c>
      <c r="F732" s="23" t="s">
        <v>155</v>
      </c>
      <c r="G732" s="23" t="s">
        <v>492</v>
      </c>
      <c r="H732" s="32" t="s">
        <v>354</v>
      </c>
      <c r="I732" s="32" t="s">
        <v>586</v>
      </c>
      <c r="J732" s="135">
        <v>26</v>
      </c>
      <c r="K732" s="28">
        <v>0.92308000000000001</v>
      </c>
      <c r="L732" s="77">
        <v>0.9</v>
      </c>
      <c r="Q732" s="106"/>
    </row>
    <row r="733" spans="1:17" x14ac:dyDescent="0.25">
      <c r="A733" t="s">
        <v>331</v>
      </c>
      <c r="B733" s="25">
        <v>2022</v>
      </c>
      <c r="C733" s="25" t="s">
        <v>1</v>
      </c>
      <c r="D733" s="25" t="s">
        <v>72</v>
      </c>
      <c r="E733" s="25" t="s">
        <v>154</v>
      </c>
      <c r="F733" s="23" t="s">
        <v>155</v>
      </c>
      <c r="G733" s="23" t="s">
        <v>492</v>
      </c>
      <c r="H733" s="32" t="s">
        <v>354</v>
      </c>
      <c r="I733" s="32" t="s">
        <v>586</v>
      </c>
      <c r="J733" s="135">
        <v>31</v>
      </c>
      <c r="K733" s="28">
        <v>0.93547999999999998</v>
      </c>
      <c r="L733" s="77">
        <v>0.9</v>
      </c>
      <c r="Q733" s="106"/>
    </row>
    <row r="734" spans="1:17" x14ac:dyDescent="0.25">
      <c r="A734" t="s">
        <v>331</v>
      </c>
      <c r="B734" s="25">
        <v>2022</v>
      </c>
      <c r="C734" s="25" t="s">
        <v>2</v>
      </c>
      <c r="D734" s="25" t="s">
        <v>73</v>
      </c>
      <c r="E734" s="25" t="s">
        <v>154</v>
      </c>
      <c r="F734" s="23" t="s">
        <v>155</v>
      </c>
      <c r="G734" s="23" t="s">
        <v>492</v>
      </c>
      <c r="H734" s="32" t="s">
        <v>354</v>
      </c>
      <c r="I734" s="32" t="s">
        <v>586</v>
      </c>
      <c r="J734" s="135">
        <v>37</v>
      </c>
      <c r="K734" s="28">
        <v>0.89188999999999996</v>
      </c>
      <c r="L734" s="77">
        <v>0.9</v>
      </c>
      <c r="Q734" s="106"/>
    </row>
    <row r="735" spans="1:17" x14ac:dyDescent="0.25">
      <c r="A735" t="s">
        <v>331</v>
      </c>
      <c r="B735" s="25">
        <v>2022</v>
      </c>
      <c r="C735" s="25" t="s">
        <v>3</v>
      </c>
      <c r="D735" s="25" t="s">
        <v>493</v>
      </c>
      <c r="E735" s="25" t="s">
        <v>154</v>
      </c>
      <c r="F735" s="23" t="s">
        <v>155</v>
      </c>
      <c r="G735" s="23" t="s">
        <v>492</v>
      </c>
      <c r="H735" s="32" t="s">
        <v>354</v>
      </c>
      <c r="I735" s="32" t="s">
        <v>586</v>
      </c>
      <c r="J735" s="135">
        <v>44</v>
      </c>
      <c r="K735" s="28">
        <v>0.93181999999999998</v>
      </c>
      <c r="L735" s="77">
        <v>0.9</v>
      </c>
      <c r="Q735" s="106"/>
    </row>
    <row r="736" spans="1:17" x14ac:dyDescent="0.25">
      <c r="A736" t="s">
        <v>331</v>
      </c>
      <c r="B736" s="25">
        <v>2023</v>
      </c>
      <c r="C736" s="25" t="s">
        <v>0</v>
      </c>
      <c r="D736" s="25" t="s">
        <v>537</v>
      </c>
      <c r="E736" s="25" t="s">
        <v>154</v>
      </c>
      <c r="F736" s="23" t="s">
        <v>155</v>
      </c>
      <c r="G736" s="23" t="s">
        <v>492</v>
      </c>
      <c r="H736" s="32" t="s">
        <v>354</v>
      </c>
      <c r="I736" s="32" t="s">
        <v>586</v>
      </c>
      <c r="J736" s="135">
        <v>37</v>
      </c>
      <c r="K736" s="28">
        <v>0.78378000000000003</v>
      </c>
      <c r="L736" s="77">
        <v>0.9</v>
      </c>
      <c r="Q736" s="106"/>
    </row>
    <row r="737" spans="1:17" x14ac:dyDescent="0.25">
      <c r="A737" t="s">
        <v>331</v>
      </c>
      <c r="B737" s="25">
        <v>2018</v>
      </c>
      <c r="C737" s="25" t="s">
        <v>0</v>
      </c>
      <c r="D737" s="25" t="s">
        <v>54</v>
      </c>
      <c r="E737" s="25" t="s">
        <v>156</v>
      </c>
      <c r="F737" s="23" t="s">
        <v>157</v>
      </c>
      <c r="G737" s="23" t="s">
        <v>492</v>
      </c>
      <c r="H737" s="32" t="s">
        <v>469</v>
      </c>
      <c r="I737" s="32" t="s">
        <v>586</v>
      </c>
      <c r="J737" s="135">
        <v>139</v>
      </c>
      <c r="K737" s="28">
        <v>0.92086000000000001</v>
      </c>
      <c r="L737" s="77">
        <v>0.9</v>
      </c>
      <c r="Q737" s="106"/>
    </row>
    <row r="738" spans="1:17" x14ac:dyDescent="0.25">
      <c r="A738" t="s">
        <v>331</v>
      </c>
      <c r="B738" s="25">
        <v>2018</v>
      </c>
      <c r="C738" s="25" t="s">
        <v>1</v>
      </c>
      <c r="D738" s="25" t="s">
        <v>56</v>
      </c>
      <c r="E738" s="25" t="s">
        <v>156</v>
      </c>
      <c r="F738" s="23" t="s">
        <v>157</v>
      </c>
      <c r="G738" s="23" t="s">
        <v>492</v>
      </c>
      <c r="H738" s="32" t="s">
        <v>469</v>
      </c>
      <c r="I738" s="32" t="s">
        <v>586</v>
      </c>
      <c r="J738" s="135">
        <v>153</v>
      </c>
      <c r="K738" s="28">
        <v>0.88234999999999997</v>
      </c>
      <c r="L738" s="77">
        <v>0.9</v>
      </c>
      <c r="Q738" s="106"/>
    </row>
    <row r="739" spans="1:17" x14ac:dyDescent="0.25">
      <c r="A739" t="s">
        <v>331</v>
      </c>
      <c r="B739" s="25">
        <v>2018</v>
      </c>
      <c r="C739" s="25" t="s">
        <v>2</v>
      </c>
      <c r="D739" s="25" t="s">
        <v>57</v>
      </c>
      <c r="E739" s="25" t="s">
        <v>156</v>
      </c>
      <c r="F739" s="23" t="s">
        <v>157</v>
      </c>
      <c r="G739" s="23" t="s">
        <v>492</v>
      </c>
      <c r="H739" s="32" t="s">
        <v>469</v>
      </c>
      <c r="I739" s="32" t="s">
        <v>586</v>
      </c>
      <c r="J739" s="135">
        <v>165</v>
      </c>
      <c r="K739" s="28">
        <v>0.87273000000000001</v>
      </c>
      <c r="L739" s="77">
        <v>0.9</v>
      </c>
      <c r="Q739" s="106"/>
    </row>
    <row r="740" spans="1:17" x14ac:dyDescent="0.25">
      <c r="A740" t="s">
        <v>331</v>
      </c>
      <c r="B740" s="25">
        <v>2018</v>
      </c>
      <c r="C740" s="25" t="s">
        <v>3</v>
      </c>
      <c r="D740" s="25" t="s">
        <v>58</v>
      </c>
      <c r="E740" s="25" t="s">
        <v>156</v>
      </c>
      <c r="F740" s="23" t="s">
        <v>157</v>
      </c>
      <c r="G740" s="23" t="s">
        <v>492</v>
      </c>
      <c r="H740" s="32" t="s">
        <v>469</v>
      </c>
      <c r="I740" s="32" t="s">
        <v>586</v>
      </c>
      <c r="J740" s="135">
        <v>157</v>
      </c>
      <c r="K740" s="28">
        <v>0.89809000000000005</v>
      </c>
      <c r="L740" s="77">
        <v>0.9</v>
      </c>
      <c r="Q740" s="106"/>
    </row>
    <row r="741" spans="1:17" x14ac:dyDescent="0.25">
      <c r="A741" t="s">
        <v>331</v>
      </c>
      <c r="B741" s="25">
        <v>2019</v>
      </c>
      <c r="C741" s="25" t="s">
        <v>0</v>
      </c>
      <c r="D741" s="25" t="s">
        <v>59</v>
      </c>
      <c r="E741" s="25" t="s">
        <v>156</v>
      </c>
      <c r="F741" s="23" t="s">
        <v>157</v>
      </c>
      <c r="G741" s="23" t="s">
        <v>492</v>
      </c>
      <c r="H741" s="32" t="s">
        <v>469</v>
      </c>
      <c r="I741" s="32" t="s">
        <v>586</v>
      </c>
      <c r="J741" s="135">
        <v>152</v>
      </c>
      <c r="K741" s="28">
        <v>0.81579000000000002</v>
      </c>
      <c r="L741" s="77">
        <v>0.9</v>
      </c>
      <c r="Q741" s="106"/>
    </row>
    <row r="742" spans="1:17" x14ac:dyDescent="0.25">
      <c r="A742" t="s">
        <v>331</v>
      </c>
      <c r="B742" s="25">
        <v>2019</v>
      </c>
      <c r="C742" s="25" t="s">
        <v>1</v>
      </c>
      <c r="D742" s="25" t="s">
        <v>60</v>
      </c>
      <c r="E742" s="25" t="s">
        <v>156</v>
      </c>
      <c r="F742" s="23" t="s">
        <v>157</v>
      </c>
      <c r="G742" s="23" t="s">
        <v>492</v>
      </c>
      <c r="H742" s="32" t="s">
        <v>469</v>
      </c>
      <c r="I742" s="32" t="s">
        <v>586</v>
      </c>
      <c r="J742" s="135">
        <v>178</v>
      </c>
      <c r="K742" s="28">
        <v>0.8427</v>
      </c>
      <c r="L742" s="77">
        <v>0.9</v>
      </c>
      <c r="Q742" s="106"/>
    </row>
    <row r="743" spans="1:17" x14ac:dyDescent="0.25">
      <c r="A743" t="s">
        <v>331</v>
      </c>
      <c r="B743" s="25">
        <v>2019</v>
      </c>
      <c r="C743" s="25" t="s">
        <v>2</v>
      </c>
      <c r="D743" s="25" t="s">
        <v>61</v>
      </c>
      <c r="E743" s="25" t="s">
        <v>156</v>
      </c>
      <c r="F743" s="23" t="s">
        <v>157</v>
      </c>
      <c r="G743" s="23" t="s">
        <v>492</v>
      </c>
      <c r="H743" s="32" t="s">
        <v>469</v>
      </c>
      <c r="I743" s="32" t="s">
        <v>586</v>
      </c>
      <c r="J743" s="135">
        <v>164</v>
      </c>
      <c r="K743" s="28">
        <v>0.84145999999999999</v>
      </c>
      <c r="L743" s="77">
        <v>0.9</v>
      </c>
      <c r="Q743" s="106"/>
    </row>
    <row r="744" spans="1:17" x14ac:dyDescent="0.25">
      <c r="A744" t="s">
        <v>331</v>
      </c>
      <c r="B744" s="25">
        <v>2019</v>
      </c>
      <c r="C744" s="25" t="s">
        <v>3</v>
      </c>
      <c r="D744" s="25" t="s">
        <v>62</v>
      </c>
      <c r="E744" s="25" t="s">
        <v>156</v>
      </c>
      <c r="F744" s="23" t="s">
        <v>157</v>
      </c>
      <c r="G744" s="23" t="s">
        <v>492</v>
      </c>
      <c r="H744" s="32" t="s">
        <v>469</v>
      </c>
      <c r="I744" s="32" t="s">
        <v>586</v>
      </c>
      <c r="J744" s="135">
        <v>148</v>
      </c>
      <c r="K744" s="28">
        <v>0.82432000000000005</v>
      </c>
      <c r="L744" s="77">
        <v>0.9</v>
      </c>
      <c r="Q744" s="106"/>
    </row>
    <row r="745" spans="1:17" x14ac:dyDescent="0.25">
      <c r="A745" t="s">
        <v>331</v>
      </c>
      <c r="B745" s="25">
        <v>2020</v>
      </c>
      <c r="C745" s="25" t="s">
        <v>0</v>
      </c>
      <c r="D745" s="25" t="s">
        <v>63</v>
      </c>
      <c r="E745" s="25" t="s">
        <v>156</v>
      </c>
      <c r="F745" s="23" t="s">
        <v>157</v>
      </c>
      <c r="G745" s="23" t="s">
        <v>492</v>
      </c>
      <c r="H745" s="32" t="s">
        <v>469</v>
      </c>
      <c r="I745" s="32" t="s">
        <v>586</v>
      </c>
      <c r="J745" s="135">
        <v>165</v>
      </c>
      <c r="K745" s="28">
        <v>0.72726999999999997</v>
      </c>
      <c r="L745" s="77">
        <v>0.9</v>
      </c>
      <c r="Q745" s="106"/>
    </row>
    <row r="746" spans="1:17" x14ac:dyDescent="0.25">
      <c r="A746" t="s">
        <v>331</v>
      </c>
      <c r="B746" s="25">
        <v>2020</v>
      </c>
      <c r="C746" s="25" t="s">
        <v>1</v>
      </c>
      <c r="D746" s="25" t="s">
        <v>64</v>
      </c>
      <c r="E746" s="25" t="s">
        <v>156</v>
      </c>
      <c r="F746" s="23" t="s">
        <v>157</v>
      </c>
      <c r="G746" s="23" t="s">
        <v>492</v>
      </c>
      <c r="H746" s="32" t="s">
        <v>469</v>
      </c>
      <c r="I746" s="32" t="s">
        <v>586</v>
      </c>
      <c r="J746" s="135">
        <v>85</v>
      </c>
      <c r="K746" s="28">
        <v>0.75294000000000005</v>
      </c>
      <c r="L746" s="77">
        <v>0.9</v>
      </c>
      <c r="Q746" s="106"/>
    </row>
    <row r="747" spans="1:17" x14ac:dyDescent="0.25">
      <c r="A747" t="s">
        <v>331</v>
      </c>
      <c r="B747" s="25">
        <v>2020</v>
      </c>
      <c r="C747" s="25" t="s">
        <v>2</v>
      </c>
      <c r="D747" s="25" t="s">
        <v>65</v>
      </c>
      <c r="E747" s="25" t="s">
        <v>156</v>
      </c>
      <c r="F747" s="23" t="s">
        <v>157</v>
      </c>
      <c r="G747" s="23" t="s">
        <v>492</v>
      </c>
      <c r="H747" s="32" t="s">
        <v>469</v>
      </c>
      <c r="I747" s="32" t="s">
        <v>586</v>
      </c>
      <c r="J747" s="135">
        <v>147</v>
      </c>
      <c r="K747" s="28">
        <v>0.78230999999999995</v>
      </c>
      <c r="L747" s="77">
        <v>0.9</v>
      </c>
      <c r="Q747" s="106"/>
    </row>
    <row r="748" spans="1:17" x14ac:dyDescent="0.25">
      <c r="A748" t="s">
        <v>331</v>
      </c>
      <c r="B748" s="25">
        <v>2020</v>
      </c>
      <c r="C748" s="25" t="s">
        <v>3</v>
      </c>
      <c r="D748" s="25" t="s">
        <v>66</v>
      </c>
      <c r="E748" s="25" t="s">
        <v>156</v>
      </c>
      <c r="F748" s="23" t="s">
        <v>157</v>
      </c>
      <c r="G748" s="23" t="s">
        <v>492</v>
      </c>
      <c r="H748" s="32" t="s">
        <v>469</v>
      </c>
      <c r="I748" s="32" t="s">
        <v>586</v>
      </c>
      <c r="J748" s="135">
        <v>169</v>
      </c>
      <c r="K748" s="28">
        <v>0.87573999999999996</v>
      </c>
      <c r="L748" s="77">
        <v>0.9</v>
      </c>
      <c r="Q748" s="106"/>
    </row>
    <row r="749" spans="1:17" x14ac:dyDescent="0.25">
      <c r="A749" t="s">
        <v>331</v>
      </c>
      <c r="B749" s="25">
        <v>2021</v>
      </c>
      <c r="C749" s="25" t="s">
        <v>0</v>
      </c>
      <c r="D749" s="25" t="s">
        <v>67</v>
      </c>
      <c r="E749" s="25" t="s">
        <v>156</v>
      </c>
      <c r="F749" s="23" t="s">
        <v>157</v>
      </c>
      <c r="G749" s="23" t="s">
        <v>492</v>
      </c>
      <c r="H749" s="32" t="s">
        <v>469</v>
      </c>
      <c r="I749" s="32" t="s">
        <v>586</v>
      </c>
      <c r="J749" s="135">
        <v>159</v>
      </c>
      <c r="K749" s="28">
        <v>0.81760999999999995</v>
      </c>
      <c r="L749" s="77">
        <v>0.9</v>
      </c>
      <c r="Q749" s="106"/>
    </row>
    <row r="750" spans="1:17" x14ac:dyDescent="0.25">
      <c r="A750" t="s">
        <v>331</v>
      </c>
      <c r="B750" s="25">
        <v>2021</v>
      </c>
      <c r="C750" s="25" t="s">
        <v>1</v>
      </c>
      <c r="D750" s="25" t="s">
        <v>68</v>
      </c>
      <c r="E750" s="25" t="s">
        <v>156</v>
      </c>
      <c r="F750" s="23" t="s">
        <v>157</v>
      </c>
      <c r="G750" s="23" t="s">
        <v>492</v>
      </c>
      <c r="H750" s="32" t="s">
        <v>469</v>
      </c>
      <c r="I750" s="32" t="s">
        <v>586</v>
      </c>
      <c r="J750" s="135">
        <v>168</v>
      </c>
      <c r="K750" s="28">
        <v>0.90476000000000001</v>
      </c>
      <c r="L750" s="77">
        <v>0.9</v>
      </c>
      <c r="Q750" s="106"/>
    </row>
    <row r="751" spans="1:17" x14ac:dyDescent="0.25">
      <c r="A751" t="s">
        <v>331</v>
      </c>
      <c r="B751" s="25">
        <v>2021</v>
      </c>
      <c r="C751" s="25" t="s">
        <v>2</v>
      </c>
      <c r="D751" s="25" t="s">
        <v>69</v>
      </c>
      <c r="E751" s="25" t="s">
        <v>156</v>
      </c>
      <c r="F751" s="23" t="s">
        <v>157</v>
      </c>
      <c r="G751" s="23" t="s">
        <v>492</v>
      </c>
      <c r="H751" s="32" t="s">
        <v>469</v>
      </c>
      <c r="I751" s="32" t="s">
        <v>586</v>
      </c>
      <c r="J751" s="135">
        <v>186</v>
      </c>
      <c r="K751" s="28">
        <v>0.72043000000000001</v>
      </c>
      <c r="L751" s="77">
        <v>0.9</v>
      </c>
      <c r="Q751" s="106"/>
    </row>
    <row r="752" spans="1:17" x14ac:dyDescent="0.25">
      <c r="A752" t="s">
        <v>331</v>
      </c>
      <c r="B752" s="25">
        <v>2021</v>
      </c>
      <c r="C752" s="25" t="s">
        <v>3</v>
      </c>
      <c r="D752" s="25" t="s">
        <v>70</v>
      </c>
      <c r="E752" s="25" t="s">
        <v>156</v>
      </c>
      <c r="F752" s="23" t="s">
        <v>157</v>
      </c>
      <c r="G752" s="23" t="s">
        <v>492</v>
      </c>
      <c r="H752" s="32" t="s">
        <v>469</v>
      </c>
      <c r="I752" s="32" t="s">
        <v>586</v>
      </c>
      <c r="J752" s="135">
        <v>194</v>
      </c>
      <c r="K752" s="28">
        <v>0.74741999999999997</v>
      </c>
      <c r="L752" s="77">
        <v>0.9</v>
      </c>
      <c r="Q752" s="106"/>
    </row>
    <row r="753" spans="1:17" x14ac:dyDescent="0.25">
      <c r="A753" t="s">
        <v>331</v>
      </c>
      <c r="B753" s="25">
        <v>2022</v>
      </c>
      <c r="C753" s="25" t="s">
        <v>0</v>
      </c>
      <c r="D753" s="25" t="s">
        <v>71</v>
      </c>
      <c r="E753" s="25" t="s">
        <v>156</v>
      </c>
      <c r="F753" s="23" t="s">
        <v>157</v>
      </c>
      <c r="G753" s="23" t="s">
        <v>492</v>
      </c>
      <c r="H753" s="32" t="s">
        <v>469</v>
      </c>
      <c r="I753" s="32" t="s">
        <v>586</v>
      </c>
      <c r="J753" s="135">
        <v>172</v>
      </c>
      <c r="K753" s="28">
        <v>0.91859999999999997</v>
      </c>
      <c r="L753" s="77">
        <v>0.9</v>
      </c>
      <c r="Q753" s="106"/>
    </row>
    <row r="754" spans="1:17" x14ac:dyDescent="0.25">
      <c r="A754" t="s">
        <v>331</v>
      </c>
      <c r="B754" s="25">
        <v>2022</v>
      </c>
      <c r="C754" s="25" t="s">
        <v>1</v>
      </c>
      <c r="D754" s="25" t="s">
        <v>72</v>
      </c>
      <c r="E754" s="25" t="s">
        <v>156</v>
      </c>
      <c r="F754" s="23" t="s">
        <v>157</v>
      </c>
      <c r="G754" s="23" t="s">
        <v>492</v>
      </c>
      <c r="H754" s="32" t="s">
        <v>469</v>
      </c>
      <c r="I754" s="32" t="s">
        <v>586</v>
      </c>
      <c r="J754" s="135">
        <v>159</v>
      </c>
      <c r="K754" s="28">
        <v>0.91823999999999995</v>
      </c>
      <c r="L754" s="77">
        <v>0.9</v>
      </c>
      <c r="Q754" s="106"/>
    </row>
    <row r="755" spans="1:17" x14ac:dyDescent="0.25">
      <c r="A755" t="s">
        <v>331</v>
      </c>
      <c r="B755" s="25">
        <v>2022</v>
      </c>
      <c r="C755" s="25" t="s">
        <v>2</v>
      </c>
      <c r="D755" s="25" t="s">
        <v>73</v>
      </c>
      <c r="E755" s="25" t="s">
        <v>156</v>
      </c>
      <c r="F755" s="23" t="s">
        <v>157</v>
      </c>
      <c r="G755" s="23" t="s">
        <v>492</v>
      </c>
      <c r="H755" s="32" t="s">
        <v>469</v>
      </c>
      <c r="I755" s="32" t="s">
        <v>586</v>
      </c>
      <c r="J755" s="135">
        <v>144</v>
      </c>
      <c r="K755" s="28">
        <v>0.9375</v>
      </c>
      <c r="L755" s="77">
        <v>0.9</v>
      </c>
      <c r="Q755" s="106"/>
    </row>
    <row r="756" spans="1:17" x14ac:dyDescent="0.25">
      <c r="A756" t="s">
        <v>331</v>
      </c>
      <c r="B756" s="25">
        <v>2022</v>
      </c>
      <c r="C756" s="25" t="s">
        <v>3</v>
      </c>
      <c r="D756" s="25" t="s">
        <v>493</v>
      </c>
      <c r="E756" s="25" t="s">
        <v>156</v>
      </c>
      <c r="F756" s="23" t="s">
        <v>157</v>
      </c>
      <c r="G756" s="23" t="s">
        <v>492</v>
      </c>
      <c r="H756" s="32" t="s">
        <v>469</v>
      </c>
      <c r="I756" s="32" t="s">
        <v>586</v>
      </c>
      <c r="J756" s="135">
        <v>158</v>
      </c>
      <c r="K756" s="28">
        <v>0.86075999999999997</v>
      </c>
      <c r="L756" s="77">
        <v>0.9</v>
      </c>
      <c r="Q756" s="106"/>
    </row>
    <row r="757" spans="1:17" x14ac:dyDescent="0.25">
      <c r="A757" t="s">
        <v>331</v>
      </c>
      <c r="B757" s="25">
        <v>2023</v>
      </c>
      <c r="C757" s="25" t="s">
        <v>0</v>
      </c>
      <c r="D757" s="25" t="s">
        <v>537</v>
      </c>
      <c r="E757" s="25" t="s">
        <v>156</v>
      </c>
      <c r="F757" s="23" t="s">
        <v>157</v>
      </c>
      <c r="G757" s="23" t="s">
        <v>492</v>
      </c>
      <c r="H757" s="32" t="s">
        <v>469</v>
      </c>
      <c r="I757" s="32" t="s">
        <v>586</v>
      </c>
      <c r="J757" s="135">
        <v>170</v>
      </c>
      <c r="K757" s="28">
        <v>0.79412000000000005</v>
      </c>
      <c r="L757" s="77">
        <v>0.9</v>
      </c>
      <c r="Q757" s="106"/>
    </row>
    <row r="758" spans="1:17" x14ac:dyDescent="0.25">
      <c r="A758" t="s">
        <v>331</v>
      </c>
      <c r="B758" s="25">
        <v>2018</v>
      </c>
      <c r="C758" s="25" t="s">
        <v>0</v>
      </c>
      <c r="D758" s="25" t="s">
        <v>54</v>
      </c>
      <c r="E758" s="25" t="s">
        <v>158</v>
      </c>
      <c r="F758" s="23" t="s">
        <v>159</v>
      </c>
      <c r="G758" s="23" t="s">
        <v>492</v>
      </c>
      <c r="H758" s="32" t="s">
        <v>366</v>
      </c>
      <c r="I758" s="32" t="s">
        <v>586</v>
      </c>
      <c r="J758" s="135">
        <v>111</v>
      </c>
      <c r="K758" s="28">
        <v>0.41441</v>
      </c>
      <c r="L758" s="77">
        <v>0.9</v>
      </c>
      <c r="Q758" s="106"/>
    </row>
    <row r="759" spans="1:17" x14ac:dyDescent="0.25">
      <c r="A759" t="s">
        <v>331</v>
      </c>
      <c r="B759" s="25">
        <v>2018</v>
      </c>
      <c r="C759" s="25" t="s">
        <v>1</v>
      </c>
      <c r="D759" s="25" t="s">
        <v>56</v>
      </c>
      <c r="E759" s="25" t="s">
        <v>158</v>
      </c>
      <c r="F759" s="23" t="s">
        <v>159</v>
      </c>
      <c r="G759" s="23" t="s">
        <v>492</v>
      </c>
      <c r="H759" s="32" t="s">
        <v>366</v>
      </c>
      <c r="I759" s="32" t="s">
        <v>586</v>
      </c>
      <c r="J759" s="135">
        <v>114</v>
      </c>
      <c r="K759" s="28">
        <v>0.71930000000000005</v>
      </c>
      <c r="L759" s="77">
        <v>0.9</v>
      </c>
      <c r="Q759" s="106"/>
    </row>
    <row r="760" spans="1:17" x14ac:dyDescent="0.25">
      <c r="A760" t="s">
        <v>331</v>
      </c>
      <c r="B760" s="25">
        <v>2018</v>
      </c>
      <c r="C760" s="25" t="s">
        <v>2</v>
      </c>
      <c r="D760" s="25" t="s">
        <v>57</v>
      </c>
      <c r="E760" s="25" t="s">
        <v>158</v>
      </c>
      <c r="F760" s="23" t="s">
        <v>159</v>
      </c>
      <c r="G760" s="23" t="s">
        <v>492</v>
      </c>
      <c r="H760" s="32" t="s">
        <v>366</v>
      </c>
      <c r="I760" s="32" t="s">
        <v>586</v>
      </c>
      <c r="J760" s="135">
        <v>106</v>
      </c>
      <c r="K760" s="28">
        <v>0.49057000000000001</v>
      </c>
      <c r="L760" s="77">
        <v>0.9</v>
      </c>
      <c r="Q760" s="106"/>
    </row>
    <row r="761" spans="1:17" x14ac:dyDescent="0.25">
      <c r="A761" t="s">
        <v>331</v>
      </c>
      <c r="B761" s="25">
        <v>2018</v>
      </c>
      <c r="C761" s="25" t="s">
        <v>3</v>
      </c>
      <c r="D761" s="25" t="s">
        <v>58</v>
      </c>
      <c r="E761" s="25" t="s">
        <v>158</v>
      </c>
      <c r="F761" s="23" t="s">
        <v>159</v>
      </c>
      <c r="G761" s="23" t="s">
        <v>492</v>
      </c>
      <c r="H761" s="32" t="s">
        <v>366</v>
      </c>
      <c r="I761" s="32" t="s">
        <v>586</v>
      </c>
      <c r="J761" s="135">
        <v>75</v>
      </c>
      <c r="K761" s="28">
        <v>0.37333</v>
      </c>
      <c r="L761" s="77">
        <v>0.9</v>
      </c>
      <c r="Q761" s="106"/>
    </row>
    <row r="762" spans="1:17" x14ac:dyDescent="0.25">
      <c r="A762" t="s">
        <v>331</v>
      </c>
      <c r="B762" s="25">
        <v>2019</v>
      </c>
      <c r="C762" s="25" t="s">
        <v>0</v>
      </c>
      <c r="D762" s="25" t="s">
        <v>59</v>
      </c>
      <c r="E762" s="25" t="s">
        <v>158</v>
      </c>
      <c r="F762" s="23" t="s">
        <v>159</v>
      </c>
      <c r="G762" s="23" t="s">
        <v>492</v>
      </c>
      <c r="H762" s="32" t="s">
        <v>366</v>
      </c>
      <c r="I762" s="32" t="s">
        <v>586</v>
      </c>
      <c r="J762" s="135">
        <v>137</v>
      </c>
      <c r="K762" s="28">
        <v>0.40876000000000001</v>
      </c>
      <c r="L762" s="77">
        <v>0.9</v>
      </c>
      <c r="Q762" s="106"/>
    </row>
    <row r="763" spans="1:17" x14ac:dyDescent="0.25">
      <c r="A763" t="s">
        <v>331</v>
      </c>
      <c r="B763" s="25">
        <v>2019</v>
      </c>
      <c r="C763" s="25" t="s">
        <v>1</v>
      </c>
      <c r="D763" s="25" t="s">
        <v>60</v>
      </c>
      <c r="E763" s="25" t="s">
        <v>158</v>
      </c>
      <c r="F763" s="23" t="s">
        <v>159</v>
      </c>
      <c r="G763" s="23" t="s">
        <v>492</v>
      </c>
      <c r="H763" s="32" t="s">
        <v>366</v>
      </c>
      <c r="I763" s="32" t="s">
        <v>586</v>
      </c>
      <c r="J763" s="135">
        <v>116</v>
      </c>
      <c r="K763" s="28">
        <v>0.45689999999999997</v>
      </c>
      <c r="L763" s="77">
        <v>0.9</v>
      </c>
      <c r="Q763" s="106"/>
    </row>
    <row r="764" spans="1:17" x14ac:dyDescent="0.25">
      <c r="A764" t="s">
        <v>331</v>
      </c>
      <c r="B764" s="25">
        <v>2019</v>
      </c>
      <c r="C764" s="25" t="s">
        <v>2</v>
      </c>
      <c r="D764" s="25" t="s">
        <v>61</v>
      </c>
      <c r="E764" s="25" t="s">
        <v>158</v>
      </c>
      <c r="F764" s="23" t="s">
        <v>159</v>
      </c>
      <c r="G764" s="23" t="s">
        <v>492</v>
      </c>
      <c r="H764" s="32" t="s">
        <v>366</v>
      </c>
      <c r="I764" s="32" t="s">
        <v>586</v>
      </c>
      <c r="J764" s="135">
        <v>114</v>
      </c>
      <c r="K764" s="28">
        <v>0.47367999999999999</v>
      </c>
      <c r="L764" s="77">
        <v>0.9</v>
      </c>
      <c r="Q764" s="106"/>
    </row>
    <row r="765" spans="1:17" x14ac:dyDescent="0.25">
      <c r="A765" t="s">
        <v>331</v>
      </c>
      <c r="B765" s="25">
        <v>2019</v>
      </c>
      <c r="C765" s="25" t="s">
        <v>3</v>
      </c>
      <c r="D765" s="25" t="s">
        <v>62</v>
      </c>
      <c r="E765" s="25" t="s">
        <v>158</v>
      </c>
      <c r="F765" s="23" t="s">
        <v>159</v>
      </c>
      <c r="G765" s="23" t="s">
        <v>492</v>
      </c>
      <c r="H765" s="32" t="s">
        <v>366</v>
      </c>
      <c r="I765" s="32" t="s">
        <v>586</v>
      </c>
      <c r="J765" s="135">
        <v>94</v>
      </c>
      <c r="K765" s="28">
        <v>0.54254999999999998</v>
      </c>
      <c r="L765" s="77">
        <v>0.9</v>
      </c>
      <c r="Q765" s="106"/>
    </row>
    <row r="766" spans="1:17" x14ac:dyDescent="0.25">
      <c r="A766" t="s">
        <v>331</v>
      </c>
      <c r="B766" s="25">
        <v>2020</v>
      </c>
      <c r="C766" s="25" t="s">
        <v>0</v>
      </c>
      <c r="D766" s="25" t="s">
        <v>63</v>
      </c>
      <c r="E766" s="25" t="s">
        <v>158</v>
      </c>
      <c r="F766" s="23" t="s">
        <v>159</v>
      </c>
      <c r="G766" s="23" t="s">
        <v>492</v>
      </c>
      <c r="H766" s="32" t="s">
        <v>366</v>
      </c>
      <c r="I766" s="32" t="s">
        <v>586</v>
      </c>
      <c r="J766" s="135">
        <v>109</v>
      </c>
      <c r="K766" s="28">
        <v>0.49541000000000002</v>
      </c>
      <c r="L766" s="77">
        <v>0.9</v>
      </c>
      <c r="Q766" s="106"/>
    </row>
    <row r="767" spans="1:17" x14ac:dyDescent="0.25">
      <c r="A767" t="s">
        <v>331</v>
      </c>
      <c r="B767" s="25">
        <v>2020</v>
      </c>
      <c r="C767" s="25" t="s">
        <v>1</v>
      </c>
      <c r="D767" s="25" t="s">
        <v>64</v>
      </c>
      <c r="E767" s="25" t="s">
        <v>158</v>
      </c>
      <c r="F767" s="23" t="s">
        <v>159</v>
      </c>
      <c r="G767" s="23" t="s">
        <v>492</v>
      </c>
      <c r="H767" s="32" t="s">
        <v>366</v>
      </c>
      <c r="I767" s="32" t="s">
        <v>586</v>
      </c>
      <c r="J767" s="135">
        <v>59</v>
      </c>
      <c r="K767" s="28">
        <v>0.67796999999999996</v>
      </c>
      <c r="L767" s="77">
        <v>0.9</v>
      </c>
      <c r="Q767" s="106"/>
    </row>
    <row r="768" spans="1:17" x14ac:dyDescent="0.25">
      <c r="A768" t="s">
        <v>331</v>
      </c>
      <c r="B768" s="25">
        <v>2020</v>
      </c>
      <c r="C768" s="25" t="s">
        <v>2</v>
      </c>
      <c r="D768" s="25" t="s">
        <v>65</v>
      </c>
      <c r="E768" s="25" t="s">
        <v>158</v>
      </c>
      <c r="F768" s="23" t="s">
        <v>159</v>
      </c>
      <c r="G768" s="23" t="s">
        <v>492</v>
      </c>
      <c r="H768" s="32" t="s">
        <v>366</v>
      </c>
      <c r="I768" s="32" t="s">
        <v>586</v>
      </c>
      <c r="J768" s="135">
        <v>97</v>
      </c>
      <c r="K768" s="28">
        <v>0.91752999999999996</v>
      </c>
      <c r="L768" s="77">
        <v>0.9</v>
      </c>
      <c r="Q768" s="106"/>
    </row>
    <row r="769" spans="1:17" x14ac:dyDescent="0.25">
      <c r="A769" t="s">
        <v>331</v>
      </c>
      <c r="B769" s="25">
        <v>2020</v>
      </c>
      <c r="C769" s="25" t="s">
        <v>3</v>
      </c>
      <c r="D769" s="25" t="s">
        <v>66</v>
      </c>
      <c r="E769" s="25" t="s">
        <v>158</v>
      </c>
      <c r="F769" s="23" t="s">
        <v>159</v>
      </c>
      <c r="G769" s="23" t="s">
        <v>492</v>
      </c>
      <c r="H769" s="32" t="s">
        <v>366</v>
      </c>
      <c r="I769" s="32" t="s">
        <v>586</v>
      </c>
      <c r="J769" s="135">
        <v>98</v>
      </c>
      <c r="K769" s="28">
        <v>0.81633</v>
      </c>
      <c r="L769" s="77">
        <v>0.9</v>
      </c>
      <c r="Q769" s="106"/>
    </row>
    <row r="770" spans="1:17" x14ac:dyDescent="0.25">
      <c r="A770" t="s">
        <v>331</v>
      </c>
      <c r="B770" s="25">
        <v>2021</v>
      </c>
      <c r="C770" s="25" t="s">
        <v>0</v>
      </c>
      <c r="D770" s="25" t="s">
        <v>67</v>
      </c>
      <c r="E770" s="25" t="s">
        <v>158</v>
      </c>
      <c r="F770" s="23" t="s">
        <v>159</v>
      </c>
      <c r="G770" s="23" t="s">
        <v>492</v>
      </c>
      <c r="H770" s="32" t="s">
        <v>366</v>
      </c>
      <c r="I770" s="32" t="s">
        <v>586</v>
      </c>
      <c r="J770" s="135">
        <v>99</v>
      </c>
      <c r="K770" s="28">
        <v>0.91918999999999995</v>
      </c>
      <c r="L770" s="77">
        <v>0.9</v>
      </c>
      <c r="Q770" s="106"/>
    </row>
    <row r="771" spans="1:17" x14ac:dyDescent="0.25">
      <c r="A771" t="s">
        <v>331</v>
      </c>
      <c r="B771" s="25">
        <v>2021</v>
      </c>
      <c r="C771" s="25" t="s">
        <v>1</v>
      </c>
      <c r="D771" s="25" t="s">
        <v>68</v>
      </c>
      <c r="E771" s="25" t="s">
        <v>158</v>
      </c>
      <c r="F771" s="23" t="s">
        <v>159</v>
      </c>
      <c r="G771" s="23" t="s">
        <v>492</v>
      </c>
      <c r="H771" s="32" t="s">
        <v>366</v>
      </c>
      <c r="I771" s="32" t="s">
        <v>586</v>
      </c>
      <c r="J771" s="135">
        <v>98</v>
      </c>
      <c r="K771" s="28">
        <v>0.91837000000000002</v>
      </c>
      <c r="L771" s="77">
        <v>0.9</v>
      </c>
      <c r="Q771" s="106"/>
    </row>
    <row r="772" spans="1:17" x14ac:dyDescent="0.25">
      <c r="A772" t="s">
        <v>331</v>
      </c>
      <c r="B772" s="25">
        <v>2021</v>
      </c>
      <c r="C772" s="25" t="s">
        <v>2</v>
      </c>
      <c r="D772" s="25" t="s">
        <v>69</v>
      </c>
      <c r="E772" s="25" t="s">
        <v>158</v>
      </c>
      <c r="F772" s="23" t="s">
        <v>159</v>
      </c>
      <c r="G772" s="23" t="s">
        <v>492</v>
      </c>
      <c r="H772" s="32" t="s">
        <v>366</v>
      </c>
      <c r="I772" s="32" t="s">
        <v>586</v>
      </c>
      <c r="J772" s="135">
        <v>126</v>
      </c>
      <c r="K772" s="28">
        <v>0.75397000000000003</v>
      </c>
      <c r="L772" s="77">
        <v>0.9</v>
      </c>
      <c r="Q772" s="106"/>
    </row>
    <row r="773" spans="1:17" x14ac:dyDescent="0.25">
      <c r="A773" t="s">
        <v>331</v>
      </c>
      <c r="B773" s="25">
        <v>2021</v>
      </c>
      <c r="C773" s="25" t="s">
        <v>3</v>
      </c>
      <c r="D773" s="25" t="s">
        <v>70</v>
      </c>
      <c r="E773" s="25" t="s">
        <v>158</v>
      </c>
      <c r="F773" s="23" t="s">
        <v>159</v>
      </c>
      <c r="G773" s="23" t="s">
        <v>492</v>
      </c>
      <c r="H773" s="32" t="s">
        <v>366</v>
      </c>
      <c r="I773" s="32" t="s">
        <v>586</v>
      </c>
      <c r="J773" s="135">
        <v>100</v>
      </c>
      <c r="K773" s="28">
        <v>0.72</v>
      </c>
      <c r="L773" s="77">
        <v>0.9</v>
      </c>
      <c r="Q773" s="106"/>
    </row>
    <row r="774" spans="1:17" x14ac:dyDescent="0.25">
      <c r="A774" t="s">
        <v>331</v>
      </c>
      <c r="B774" s="25">
        <v>2022</v>
      </c>
      <c r="C774" s="25" t="s">
        <v>0</v>
      </c>
      <c r="D774" s="25" t="s">
        <v>71</v>
      </c>
      <c r="E774" s="25" t="s">
        <v>158</v>
      </c>
      <c r="F774" s="23" t="s">
        <v>159</v>
      </c>
      <c r="G774" s="23" t="s">
        <v>492</v>
      </c>
      <c r="H774" s="32" t="s">
        <v>366</v>
      </c>
      <c r="I774" s="32" t="s">
        <v>586</v>
      </c>
      <c r="J774" s="135">
        <v>97</v>
      </c>
      <c r="K774" s="28">
        <v>0.84536</v>
      </c>
      <c r="L774" s="77">
        <v>0.9</v>
      </c>
      <c r="Q774" s="106"/>
    </row>
    <row r="775" spans="1:17" x14ac:dyDescent="0.25">
      <c r="A775" t="s">
        <v>331</v>
      </c>
      <c r="B775" s="25">
        <v>2022</v>
      </c>
      <c r="C775" s="25" t="s">
        <v>1</v>
      </c>
      <c r="D775" s="25" t="s">
        <v>72</v>
      </c>
      <c r="E775" s="25" t="s">
        <v>158</v>
      </c>
      <c r="F775" s="23" t="s">
        <v>159</v>
      </c>
      <c r="G775" s="23" t="s">
        <v>492</v>
      </c>
      <c r="H775" s="32" t="s">
        <v>366</v>
      </c>
      <c r="I775" s="32" t="s">
        <v>586</v>
      </c>
      <c r="J775" s="135">
        <v>97</v>
      </c>
      <c r="K775" s="28">
        <v>0.86597999999999997</v>
      </c>
      <c r="L775" s="77">
        <v>0.9</v>
      </c>
      <c r="Q775" s="106"/>
    </row>
    <row r="776" spans="1:17" x14ac:dyDescent="0.25">
      <c r="A776" t="s">
        <v>331</v>
      </c>
      <c r="B776" s="25">
        <v>2022</v>
      </c>
      <c r="C776" s="25" t="s">
        <v>2</v>
      </c>
      <c r="D776" s="25" t="s">
        <v>73</v>
      </c>
      <c r="E776" s="25" t="s">
        <v>158</v>
      </c>
      <c r="F776" s="23" t="s">
        <v>159</v>
      </c>
      <c r="G776" s="23" t="s">
        <v>492</v>
      </c>
      <c r="H776" s="32" t="s">
        <v>366</v>
      </c>
      <c r="I776" s="32" t="s">
        <v>586</v>
      </c>
      <c r="J776" s="135">
        <v>98</v>
      </c>
      <c r="K776" s="28">
        <v>0.76531000000000005</v>
      </c>
      <c r="L776" s="77">
        <v>0.9</v>
      </c>
      <c r="Q776" s="106"/>
    </row>
    <row r="777" spans="1:17" x14ac:dyDescent="0.25">
      <c r="A777" t="s">
        <v>331</v>
      </c>
      <c r="B777" s="25">
        <v>2022</v>
      </c>
      <c r="C777" s="25" t="s">
        <v>3</v>
      </c>
      <c r="D777" s="25" t="s">
        <v>493</v>
      </c>
      <c r="E777" s="25" t="s">
        <v>158</v>
      </c>
      <c r="F777" s="23" t="s">
        <v>159</v>
      </c>
      <c r="G777" s="23" t="s">
        <v>492</v>
      </c>
      <c r="H777" s="32" t="s">
        <v>366</v>
      </c>
      <c r="I777" s="32" t="s">
        <v>586</v>
      </c>
      <c r="J777" s="135">
        <v>105</v>
      </c>
      <c r="K777" s="28">
        <v>0.73333000000000004</v>
      </c>
      <c r="L777" s="77">
        <v>0.9</v>
      </c>
      <c r="Q777" s="106"/>
    </row>
    <row r="778" spans="1:17" x14ac:dyDescent="0.25">
      <c r="A778" t="s">
        <v>331</v>
      </c>
      <c r="B778" s="25">
        <v>2023</v>
      </c>
      <c r="C778" s="25" t="s">
        <v>0</v>
      </c>
      <c r="D778" s="25" t="s">
        <v>537</v>
      </c>
      <c r="E778" s="25" t="s">
        <v>158</v>
      </c>
      <c r="F778" s="23" t="s">
        <v>159</v>
      </c>
      <c r="G778" s="23" t="s">
        <v>492</v>
      </c>
      <c r="H778" s="32" t="s">
        <v>366</v>
      </c>
      <c r="I778" s="32" t="s">
        <v>586</v>
      </c>
      <c r="J778" s="135">
        <v>101</v>
      </c>
      <c r="K778" s="28">
        <v>0.78217999999999999</v>
      </c>
      <c r="L778" s="77">
        <v>0.9</v>
      </c>
      <c r="Q778" s="106"/>
    </row>
    <row r="779" spans="1:17" x14ac:dyDescent="0.25">
      <c r="A779" t="s">
        <v>331</v>
      </c>
      <c r="B779" s="25">
        <v>2018</v>
      </c>
      <c r="C779" s="25" t="s">
        <v>0</v>
      </c>
      <c r="D779" s="25" t="s">
        <v>54</v>
      </c>
      <c r="E779" s="25" t="s">
        <v>492</v>
      </c>
      <c r="F779" s="23" t="s">
        <v>359</v>
      </c>
      <c r="G779" s="23" t="s">
        <v>492</v>
      </c>
      <c r="H779" s="32" t="s">
        <v>359</v>
      </c>
      <c r="I779" s="32" t="s">
        <v>586</v>
      </c>
      <c r="J779" s="135">
        <v>269</v>
      </c>
      <c r="K779" s="28">
        <v>0.75465000000000004</v>
      </c>
      <c r="L779" s="77">
        <v>0.9</v>
      </c>
      <c r="Q779" s="106"/>
    </row>
    <row r="780" spans="1:17" x14ac:dyDescent="0.25">
      <c r="A780" t="s">
        <v>331</v>
      </c>
      <c r="B780" s="25">
        <v>2018</v>
      </c>
      <c r="C780" s="25" t="s">
        <v>1</v>
      </c>
      <c r="D780" s="25" t="s">
        <v>56</v>
      </c>
      <c r="E780" s="25" t="s">
        <v>492</v>
      </c>
      <c r="F780" s="23" t="s">
        <v>359</v>
      </c>
      <c r="G780" s="23" t="s">
        <v>492</v>
      </c>
      <c r="H780" s="32" t="s">
        <v>359</v>
      </c>
      <c r="I780" s="32" t="s">
        <v>586</v>
      </c>
      <c r="J780" s="135">
        <v>429</v>
      </c>
      <c r="K780" s="28">
        <v>0.78088999999999997</v>
      </c>
      <c r="L780" s="77">
        <v>0.9</v>
      </c>
      <c r="Q780" s="106"/>
    </row>
    <row r="781" spans="1:17" x14ac:dyDescent="0.25">
      <c r="A781" t="s">
        <v>331</v>
      </c>
      <c r="B781" s="25">
        <v>2018</v>
      </c>
      <c r="C781" s="25" t="s">
        <v>2</v>
      </c>
      <c r="D781" s="25" t="s">
        <v>57</v>
      </c>
      <c r="E781" s="25" t="s">
        <v>492</v>
      </c>
      <c r="F781" s="23" t="s">
        <v>359</v>
      </c>
      <c r="G781" s="23" t="s">
        <v>492</v>
      </c>
      <c r="H781" s="32" t="s">
        <v>359</v>
      </c>
      <c r="I781" s="32" t="s">
        <v>586</v>
      </c>
      <c r="J781" s="135">
        <v>469</v>
      </c>
      <c r="K781" s="28">
        <v>0.86994000000000005</v>
      </c>
      <c r="L781" s="77">
        <v>0.9</v>
      </c>
      <c r="Q781" s="106"/>
    </row>
    <row r="782" spans="1:17" x14ac:dyDescent="0.25">
      <c r="A782" t="s">
        <v>331</v>
      </c>
      <c r="B782" s="25">
        <v>2018</v>
      </c>
      <c r="C782" s="25" t="s">
        <v>3</v>
      </c>
      <c r="D782" s="25" t="s">
        <v>58</v>
      </c>
      <c r="E782" s="25" t="s">
        <v>492</v>
      </c>
      <c r="F782" s="23" t="s">
        <v>359</v>
      </c>
      <c r="G782" s="23" t="s">
        <v>492</v>
      </c>
      <c r="H782" s="32" t="s">
        <v>359</v>
      </c>
      <c r="I782" s="32" t="s">
        <v>586</v>
      </c>
      <c r="J782" s="135">
        <v>443</v>
      </c>
      <c r="K782" s="28">
        <v>0.85326999999999997</v>
      </c>
      <c r="L782" s="77">
        <v>0.9</v>
      </c>
      <c r="Q782" s="106"/>
    </row>
    <row r="783" spans="1:17" x14ac:dyDescent="0.25">
      <c r="A783" t="s">
        <v>331</v>
      </c>
      <c r="B783" s="25">
        <v>2019</v>
      </c>
      <c r="C783" s="25" t="s">
        <v>0</v>
      </c>
      <c r="D783" s="25" t="s">
        <v>59</v>
      </c>
      <c r="E783" s="25" t="s">
        <v>492</v>
      </c>
      <c r="F783" s="23" t="s">
        <v>359</v>
      </c>
      <c r="G783" s="23" t="s">
        <v>492</v>
      </c>
      <c r="H783" s="32" t="s">
        <v>359</v>
      </c>
      <c r="I783" s="32" t="s">
        <v>586</v>
      </c>
      <c r="J783" s="135">
        <v>426</v>
      </c>
      <c r="K783" s="28">
        <v>0.88497999999999999</v>
      </c>
      <c r="L783" s="77">
        <v>0.9</v>
      </c>
      <c r="Q783" s="106"/>
    </row>
    <row r="784" spans="1:17" x14ac:dyDescent="0.25">
      <c r="A784" t="s">
        <v>331</v>
      </c>
      <c r="B784" s="25">
        <v>2019</v>
      </c>
      <c r="C784" s="25" t="s">
        <v>1</v>
      </c>
      <c r="D784" s="25" t="s">
        <v>60</v>
      </c>
      <c r="E784" s="25" t="s">
        <v>492</v>
      </c>
      <c r="F784" s="23" t="s">
        <v>359</v>
      </c>
      <c r="G784" s="23" t="s">
        <v>492</v>
      </c>
      <c r="H784" s="32" t="s">
        <v>359</v>
      </c>
      <c r="I784" s="32" t="s">
        <v>586</v>
      </c>
      <c r="J784" s="135">
        <v>431</v>
      </c>
      <c r="K784" s="28">
        <v>0.87702999999999998</v>
      </c>
      <c r="L784" s="77">
        <v>0.9</v>
      </c>
      <c r="Q784" s="106"/>
    </row>
    <row r="785" spans="1:17" x14ac:dyDescent="0.25">
      <c r="A785" t="s">
        <v>331</v>
      </c>
      <c r="B785" s="25">
        <v>2019</v>
      </c>
      <c r="C785" s="25" t="s">
        <v>2</v>
      </c>
      <c r="D785" s="25" t="s">
        <v>61</v>
      </c>
      <c r="E785" s="25" t="s">
        <v>492</v>
      </c>
      <c r="F785" s="23" t="s">
        <v>359</v>
      </c>
      <c r="G785" s="23" t="s">
        <v>492</v>
      </c>
      <c r="H785" s="32" t="s">
        <v>359</v>
      </c>
      <c r="I785" s="32" t="s">
        <v>586</v>
      </c>
      <c r="J785" s="135">
        <v>495</v>
      </c>
      <c r="K785" s="28">
        <v>0.79191999999999996</v>
      </c>
      <c r="L785" s="77">
        <v>0.9</v>
      </c>
      <c r="Q785" s="106"/>
    </row>
    <row r="786" spans="1:17" x14ac:dyDescent="0.25">
      <c r="A786" t="s">
        <v>331</v>
      </c>
      <c r="B786" s="25">
        <v>2019</v>
      </c>
      <c r="C786" s="25" t="s">
        <v>3</v>
      </c>
      <c r="D786" s="25" t="s">
        <v>62</v>
      </c>
      <c r="E786" s="25" t="s">
        <v>492</v>
      </c>
      <c r="F786" s="23" t="s">
        <v>359</v>
      </c>
      <c r="G786" s="23" t="s">
        <v>492</v>
      </c>
      <c r="H786" s="32" t="s">
        <v>359</v>
      </c>
      <c r="I786" s="32" t="s">
        <v>586</v>
      </c>
      <c r="J786" s="135">
        <v>479</v>
      </c>
      <c r="K786" s="28">
        <v>0.88100000000000001</v>
      </c>
      <c r="L786" s="77">
        <v>0.9</v>
      </c>
      <c r="Q786" s="106"/>
    </row>
    <row r="787" spans="1:17" x14ac:dyDescent="0.25">
      <c r="A787" t="s">
        <v>331</v>
      </c>
      <c r="B787" s="25">
        <v>2020</v>
      </c>
      <c r="C787" s="25" t="s">
        <v>0</v>
      </c>
      <c r="D787" s="25" t="s">
        <v>63</v>
      </c>
      <c r="E787" s="25" t="s">
        <v>492</v>
      </c>
      <c r="F787" s="23" t="s">
        <v>359</v>
      </c>
      <c r="G787" s="23" t="s">
        <v>492</v>
      </c>
      <c r="H787" s="32" t="s">
        <v>359</v>
      </c>
      <c r="I787" s="32" t="s">
        <v>586</v>
      </c>
      <c r="J787" s="135">
        <v>445</v>
      </c>
      <c r="K787" s="28">
        <v>0.83370999999999995</v>
      </c>
      <c r="L787" s="77">
        <v>0.9</v>
      </c>
      <c r="Q787" s="106"/>
    </row>
    <row r="788" spans="1:17" x14ac:dyDescent="0.25">
      <c r="A788" t="s">
        <v>331</v>
      </c>
      <c r="B788" s="25">
        <v>2020</v>
      </c>
      <c r="C788" s="25" t="s">
        <v>1</v>
      </c>
      <c r="D788" s="25" t="s">
        <v>64</v>
      </c>
      <c r="E788" s="25" t="s">
        <v>492</v>
      </c>
      <c r="F788" s="23" t="s">
        <v>359</v>
      </c>
      <c r="G788" s="23" t="s">
        <v>492</v>
      </c>
      <c r="H788" s="32" t="s">
        <v>359</v>
      </c>
      <c r="I788" s="32" t="s">
        <v>586</v>
      </c>
      <c r="J788" s="135">
        <v>152</v>
      </c>
      <c r="K788" s="28">
        <v>0.81579000000000002</v>
      </c>
      <c r="L788" s="77">
        <v>0.9</v>
      </c>
      <c r="Q788" s="106"/>
    </row>
    <row r="789" spans="1:17" x14ac:dyDescent="0.25">
      <c r="A789" t="s">
        <v>331</v>
      </c>
      <c r="B789" s="25">
        <v>2020</v>
      </c>
      <c r="C789" s="25" t="s">
        <v>2</v>
      </c>
      <c r="D789" s="25" t="s">
        <v>65</v>
      </c>
      <c r="E789" s="25" t="s">
        <v>492</v>
      </c>
      <c r="F789" s="23" t="s">
        <v>359</v>
      </c>
      <c r="G789" s="23" t="s">
        <v>492</v>
      </c>
      <c r="H789" s="32" t="s">
        <v>359</v>
      </c>
      <c r="I789" s="32" t="s">
        <v>586</v>
      </c>
      <c r="J789" s="135">
        <v>238</v>
      </c>
      <c r="K789" s="28">
        <v>0.84033999999999998</v>
      </c>
      <c r="L789" s="77">
        <v>0.9</v>
      </c>
      <c r="Q789" s="106"/>
    </row>
    <row r="790" spans="1:17" x14ac:dyDescent="0.25">
      <c r="A790" t="s">
        <v>331</v>
      </c>
      <c r="B790" s="25">
        <v>2020</v>
      </c>
      <c r="C790" s="25" t="s">
        <v>3</v>
      </c>
      <c r="D790" s="25" t="s">
        <v>66</v>
      </c>
      <c r="E790" s="25" t="s">
        <v>492</v>
      </c>
      <c r="F790" s="23" t="s">
        <v>359</v>
      </c>
      <c r="G790" s="23" t="s">
        <v>492</v>
      </c>
      <c r="H790" s="32" t="s">
        <v>359</v>
      </c>
      <c r="I790" s="32" t="s">
        <v>586</v>
      </c>
      <c r="J790" s="135">
        <v>378</v>
      </c>
      <c r="K790" s="28">
        <v>0.80159000000000002</v>
      </c>
      <c r="L790" s="77">
        <v>0.9</v>
      </c>
      <c r="Q790" s="106"/>
    </row>
    <row r="791" spans="1:17" x14ac:dyDescent="0.25">
      <c r="A791" t="s">
        <v>331</v>
      </c>
      <c r="B791" s="25">
        <v>2021</v>
      </c>
      <c r="C791" s="25" t="s">
        <v>0</v>
      </c>
      <c r="D791" s="25" t="s">
        <v>67</v>
      </c>
      <c r="E791" s="25" t="s">
        <v>492</v>
      </c>
      <c r="F791" s="23" t="s">
        <v>359</v>
      </c>
      <c r="G791" s="23" t="s">
        <v>492</v>
      </c>
      <c r="H791" s="32" t="s">
        <v>359</v>
      </c>
      <c r="I791" s="32" t="s">
        <v>586</v>
      </c>
      <c r="J791" s="135">
        <v>379</v>
      </c>
      <c r="K791" s="28">
        <v>0.81530000000000002</v>
      </c>
      <c r="L791" s="77">
        <v>0.9</v>
      </c>
      <c r="Q791" s="106"/>
    </row>
    <row r="792" spans="1:17" x14ac:dyDescent="0.25">
      <c r="A792" t="s">
        <v>331</v>
      </c>
      <c r="B792" s="25">
        <v>2021</v>
      </c>
      <c r="C792" s="25" t="s">
        <v>1</v>
      </c>
      <c r="D792" s="25" t="s">
        <v>68</v>
      </c>
      <c r="E792" s="25" t="s">
        <v>492</v>
      </c>
      <c r="F792" s="23" t="s">
        <v>359</v>
      </c>
      <c r="G792" s="23" t="s">
        <v>492</v>
      </c>
      <c r="H792" s="32" t="s">
        <v>359</v>
      </c>
      <c r="I792" s="32" t="s">
        <v>586</v>
      </c>
      <c r="J792" s="135">
        <v>343</v>
      </c>
      <c r="K792" s="28">
        <v>0.80466000000000004</v>
      </c>
      <c r="L792" s="77">
        <v>0.9</v>
      </c>
      <c r="Q792" s="106"/>
    </row>
    <row r="793" spans="1:17" x14ac:dyDescent="0.25">
      <c r="A793" t="s">
        <v>331</v>
      </c>
      <c r="B793" s="25">
        <v>2021</v>
      </c>
      <c r="C793" s="25" t="s">
        <v>2</v>
      </c>
      <c r="D793" s="25" t="s">
        <v>69</v>
      </c>
      <c r="E793" s="25" t="s">
        <v>492</v>
      </c>
      <c r="F793" s="23" t="s">
        <v>359</v>
      </c>
      <c r="G793" s="23" t="s">
        <v>492</v>
      </c>
      <c r="H793" s="32" t="s">
        <v>359</v>
      </c>
      <c r="I793" s="32" t="s">
        <v>586</v>
      </c>
      <c r="J793" s="135">
        <v>343</v>
      </c>
      <c r="K793" s="28">
        <v>0.60641</v>
      </c>
      <c r="L793" s="77">
        <v>0.9</v>
      </c>
      <c r="Q793" s="106"/>
    </row>
    <row r="794" spans="1:17" x14ac:dyDescent="0.25">
      <c r="A794" t="s">
        <v>331</v>
      </c>
      <c r="B794" s="25">
        <v>2021</v>
      </c>
      <c r="C794" s="25" t="s">
        <v>3</v>
      </c>
      <c r="D794" s="25" t="s">
        <v>70</v>
      </c>
      <c r="E794" s="25" t="s">
        <v>492</v>
      </c>
      <c r="F794" s="23" t="s">
        <v>359</v>
      </c>
      <c r="G794" s="23" t="s">
        <v>492</v>
      </c>
      <c r="H794" s="32" t="s">
        <v>359</v>
      </c>
      <c r="I794" s="32" t="s">
        <v>586</v>
      </c>
      <c r="J794" s="135">
        <v>293</v>
      </c>
      <c r="K794" s="28">
        <v>0.38907999999999998</v>
      </c>
      <c r="L794" s="77">
        <v>0.9</v>
      </c>
      <c r="Q794" s="106"/>
    </row>
    <row r="795" spans="1:17" x14ac:dyDescent="0.25">
      <c r="A795" t="s">
        <v>331</v>
      </c>
      <c r="B795" s="25">
        <v>2022</v>
      </c>
      <c r="C795" s="25" t="s">
        <v>0</v>
      </c>
      <c r="D795" s="25" t="s">
        <v>71</v>
      </c>
      <c r="E795" s="25" t="s">
        <v>492</v>
      </c>
      <c r="F795" s="23" t="s">
        <v>359</v>
      </c>
      <c r="G795" s="23" t="s">
        <v>492</v>
      </c>
      <c r="H795" s="32" t="s">
        <v>359</v>
      </c>
      <c r="I795" s="32" t="s">
        <v>586</v>
      </c>
      <c r="J795" s="135">
        <v>267</v>
      </c>
      <c r="K795" s="28">
        <v>0.47939999999999999</v>
      </c>
      <c r="L795" s="77">
        <v>0.9</v>
      </c>
      <c r="Q795" s="106"/>
    </row>
    <row r="796" spans="1:17" x14ac:dyDescent="0.25">
      <c r="A796" t="s">
        <v>331</v>
      </c>
      <c r="B796" s="25">
        <v>2022</v>
      </c>
      <c r="C796" s="25" t="s">
        <v>1</v>
      </c>
      <c r="D796" s="25" t="s">
        <v>72</v>
      </c>
      <c r="E796" s="25" t="s">
        <v>492</v>
      </c>
      <c r="F796" s="23" t="s">
        <v>359</v>
      </c>
      <c r="G796" s="23" t="s">
        <v>492</v>
      </c>
      <c r="H796" s="32" t="s">
        <v>359</v>
      </c>
      <c r="I796" s="32" t="s">
        <v>586</v>
      </c>
      <c r="J796" s="135">
        <v>280</v>
      </c>
      <c r="K796" s="28">
        <v>0.47143000000000002</v>
      </c>
      <c r="L796" s="77">
        <v>0.9</v>
      </c>
      <c r="Q796" s="106"/>
    </row>
    <row r="797" spans="1:17" x14ac:dyDescent="0.25">
      <c r="A797" t="s">
        <v>331</v>
      </c>
      <c r="B797" s="25">
        <v>2022</v>
      </c>
      <c r="C797" s="25" t="s">
        <v>2</v>
      </c>
      <c r="D797" s="25" t="s">
        <v>73</v>
      </c>
      <c r="E797" s="25" t="s">
        <v>492</v>
      </c>
      <c r="F797" s="23" t="s">
        <v>359</v>
      </c>
      <c r="G797" s="23" t="s">
        <v>492</v>
      </c>
      <c r="H797" s="32" t="s">
        <v>359</v>
      </c>
      <c r="I797" s="32" t="s">
        <v>586</v>
      </c>
      <c r="J797" s="135">
        <v>286</v>
      </c>
      <c r="K797" s="28">
        <v>0.52098</v>
      </c>
      <c r="L797" s="77">
        <v>0.9</v>
      </c>
      <c r="Q797" s="106"/>
    </row>
    <row r="798" spans="1:17" x14ac:dyDescent="0.25">
      <c r="A798" t="s">
        <v>331</v>
      </c>
      <c r="B798" s="25">
        <v>2022</v>
      </c>
      <c r="C798" s="25" t="s">
        <v>3</v>
      </c>
      <c r="D798" s="25" t="s">
        <v>493</v>
      </c>
      <c r="E798" s="25" t="s">
        <v>492</v>
      </c>
      <c r="F798" s="23" t="s">
        <v>359</v>
      </c>
      <c r="G798" s="23" t="s">
        <v>492</v>
      </c>
      <c r="H798" s="32" t="s">
        <v>359</v>
      </c>
      <c r="I798" s="32" t="s">
        <v>586</v>
      </c>
      <c r="J798" s="135">
        <v>220</v>
      </c>
      <c r="K798" s="28">
        <v>0.50909000000000004</v>
      </c>
      <c r="L798" s="77">
        <v>0.9</v>
      </c>
      <c r="Q798" s="106"/>
    </row>
    <row r="799" spans="1:17" x14ac:dyDescent="0.25">
      <c r="A799" t="s">
        <v>331</v>
      </c>
      <c r="B799" s="25">
        <v>2023</v>
      </c>
      <c r="C799" s="25" t="s">
        <v>0</v>
      </c>
      <c r="D799" s="25" t="s">
        <v>537</v>
      </c>
      <c r="E799" s="25" t="s">
        <v>492</v>
      </c>
      <c r="F799" s="23" t="s">
        <v>359</v>
      </c>
      <c r="G799" s="23" t="s">
        <v>492</v>
      </c>
      <c r="H799" s="32" t="s">
        <v>359</v>
      </c>
      <c r="I799" s="32" t="s">
        <v>586</v>
      </c>
      <c r="J799" s="135">
        <v>260</v>
      </c>
      <c r="K799" s="28">
        <v>0.47692000000000001</v>
      </c>
      <c r="L799" s="77">
        <v>0.9</v>
      </c>
      <c r="Q799" s="106"/>
    </row>
    <row r="800" spans="1:17" x14ac:dyDescent="0.25">
      <c r="A800" t="s">
        <v>331</v>
      </c>
      <c r="B800" s="25">
        <v>2018</v>
      </c>
      <c r="C800" s="25" t="s">
        <v>0</v>
      </c>
      <c r="D800" s="25" t="s">
        <v>54</v>
      </c>
      <c r="E800" s="25" t="s">
        <v>160</v>
      </c>
      <c r="F800" s="23" t="s">
        <v>161</v>
      </c>
      <c r="G800" s="23" t="s">
        <v>492</v>
      </c>
      <c r="H800" s="32" t="s">
        <v>365</v>
      </c>
      <c r="I800" s="32" t="s">
        <v>586</v>
      </c>
      <c r="J800" s="135">
        <v>70</v>
      </c>
      <c r="K800" s="28">
        <v>0.6</v>
      </c>
      <c r="L800" s="77">
        <v>0.9</v>
      </c>
      <c r="Q800" s="106"/>
    </row>
    <row r="801" spans="1:17" x14ac:dyDescent="0.25">
      <c r="A801" t="s">
        <v>331</v>
      </c>
      <c r="B801" s="25">
        <v>2018</v>
      </c>
      <c r="C801" s="25" t="s">
        <v>1</v>
      </c>
      <c r="D801" s="25" t="s">
        <v>56</v>
      </c>
      <c r="E801" s="25" t="s">
        <v>160</v>
      </c>
      <c r="F801" s="23" t="s">
        <v>161</v>
      </c>
      <c r="G801" s="23" t="s">
        <v>492</v>
      </c>
      <c r="H801" s="32" t="s">
        <v>365</v>
      </c>
      <c r="I801" s="32" t="s">
        <v>586</v>
      </c>
      <c r="J801" s="135">
        <v>111</v>
      </c>
      <c r="K801" s="28">
        <v>0.73873999999999995</v>
      </c>
      <c r="L801" s="77">
        <v>0.9</v>
      </c>
      <c r="Q801" s="106"/>
    </row>
    <row r="802" spans="1:17" x14ac:dyDescent="0.25">
      <c r="A802" t="s">
        <v>331</v>
      </c>
      <c r="B802" s="25">
        <v>2018</v>
      </c>
      <c r="C802" s="25" t="s">
        <v>2</v>
      </c>
      <c r="D802" s="25" t="s">
        <v>57</v>
      </c>
      <c r="E802" s="25" t="s">
        <v>160</v>
      </c>
      <c r="F802" s="23" t="s">
        <v>161</v>
      </c>
      <c r="G802" s="23" t="s">
        <v>492</v>
      </c>
      <c r="H802" s="32" t="s">
        <v>365</v>
      </c>
      <c r="I802" s="32" t="s">
        <v>586</v>
      </c>
      <c r="J802" s="135">
        <v>108</v>
      </c>
      <c r="K802" s="28">
        <v>0.68518999999999997</v>
      </c>
      <c r="L802" s="77">
        <v>0.9</v>
      </c>
      <c r="Q802" s="106"/>
    </row>
    <row r="803" spans="1:17" x14ac:dyDescent="0.25">
      <c r="A803" t="s">
        <v>331</v>
      </c>
      <c r="B803" s="25">
        <v>2018</v>
      </c>
      <c r="C803" s="25" t="s">
        <v>3</v>
      </c>
      <c r="D803" s="25" t="s">
        <v>58</v>
      </c>
      <c r="E803" s="25" t="s">
        <v>160</v>
      </c>
      <c r="F803" s="23" t="s">
        <v>161</v>
      </c>
      <c r="G803" s="23" t="s">
        <v>492</v>
      </c>
      <c r="H803" s="32" t="s">
        <v>365</v>
      </c>
      <c r="I803" s="32" t="s">
        <v>586</v>
      </c>
      <c r="J803" s="135">
        <v>73</v>
      </c>
      <c r="K803" s="28">
        <v>0.73973</v>
      </c>
      <c r="L803" s="77">
        <v>0.9</v>
      </c>
      <c r="Q803" s="106"/>
    </row>
    <row r="804" spans="1:17" x14ac:dyDescent="0.25">
      <c r="A804" t="s">
        <v>331</v>
      </c>
      <c r="B804" s="25">
        <v>2019</v>
      </c>
      <c r="C804" s="25" t="s">
        <v>0</v>
      </c>
      <c r="D804" s="25" t="s">
        <v>59</v>
      </c>
      <c r="E804" s="25" t="s">
        <v>160</v>
      </c>
      <c r="F804" s="23" t="s">
        <v>161</v>
      </c>
      <c r="G804" s="23" t="s">
        <v>492</v>
      </c>
      <c r="H804" s="32" t="s">
        <v>365</v>
      </c>
      <c r="I804" s="32" t="s">
        <v>586</v>
      </c>
      <c r="J804" s="135">
        <v>63</v>
      </c>
      <c r="K804" s="28">
        <v>0.69840999999999998</v>
      </c>
      <c r="L804" s="77">
        <v>0.9</v>
      </c>
      <c r="Q804" s="106"/>
    </row>
    <row r="805" spans="1:17" x14ac:dyDescent="0.25">
      <c r="A805" t="s">
        <v>331</v>
      </c>
      <c r="B805" s="25">
        <v>2019</v>
      </c>
      <c r="C805" s="25" t="s">
        <v>1</v>
      </c>
      <c r="D805" s="25" t="s">
        <v>60</v>
      </c>
      <c r="E805" s="25" t="s">
        <v>160</v>
      </c>
      <c r="F805" s="23" t="s">
        <v>161</v>
      </c>
      <c r="G805" s="23" t="s">
        <v>492</v>
      </c>
      <c r="H805" s="32" t="s">
        <v>365</v>
      </c>
      <c r="I805" s="32" t="s">
        <v>586</v>
      </c>
      <c r="J805" s="135">
        <v>71</v>
      </c>
      <c r="K805" s="28">
        <v>0.71831</v>
      </c>
      <c r="L805" s="77">
        <v>0.9</v>
      </c>
      <c r="Q805" s="106"/>
    </row>
    <row r="806" spans="1:17" x14ac:dyDescent="0.25">
      <c r="A806" t="s">
        <v>331</v>
      </c>
      <c r="B806" s="25">
        <v>2019</v>
      </c>
      <c r="C806" s="25" t="s">
        <v>2</v>
      </c>
      <c r="D806" s="25" t="s">
        <v>61</v>
      </c>
      <c r="E806" s="25" t="s">
        <v>160</v>
      </c>
      <c r="F806" s="23" t="s">
        <v>161</v>
      </c>
      <c r="G806" s="23" t="s">
        <v>492</v>
      </c>
      <c r="H806" s="32" t="s">
        <v>365</v>
      </c>
      <c r="I806" s="32" t="s">
        <v>586</v>
      </c>
      <c r="J806" s="135">
        <v>85</v>
      </c>
      <c r="K806" s="28">
        <v>0.72941</v>
      </c>
      <c r="L806" s="77">
        <v>0.9</v>
      </c>
      <c r="Q806" s="106"/>
    </row>
    <row r="807" spans="1:17" x14ac:dyDescent="0.25">
      <c r="A807" t="s">
        <v>331</v>
      </c>
      <c r="B807" s="25">
        <v>2019</v>
      </c>
      <c r="C807" s="25" t="s">
        <v>3</v>
      </c>
      <c r="D807" s="25" t="s">
        <v>62</v>
      </c>
      <c r="E807" s="25" t="s">
        <v>160</v>
      </c>
      <c r="F807" s="23" t="s">
        <v>161</v>
      </c>
      <c r="G807" s="23" t="s">
        <v>492</v>
      </c>
      <c r="H807" s="32" t="s">
        <v>365</v>
      </c>
      <c r="I807" s="32" t="s">
        <v>586</v>
      </c>
      <c r="J807" s="135">
        <v>59</v>
      </c>
      <c r="K807" s="28">
        <v>0.86441000000000001</v>
      </c>
      <c r="L807" s="77">
        <v>0.9</v>
      </c>
      <c r="Q807" s="106"/>
    </row>
    <row r="808" spans="1:17" x14ac:dyDescent="0.25">
      <c r="A808" t="s">
        <v>331</v>
      </c>
      <c r="B808" s="25">
        <v>2020</v>
      </c>
      <c r="C808" s="25" t="s">
        <v>0</v>
      </c>
      <c r="D808" s="25" t="s">
        <v>63</v>
      </c>
      <c r="E808" s="25" t="s">
        <v>160</v>
      </c>
      <c r="F808" s="23" t="s">
        <v>161</v>
      </c>
      <c r="G808" s="23" t="s">
        <v>492</v>
      </c>
      <c r="H808" s="32" t="s">
        <v>365</v>
      </c>
      <c r="I808" s="32" t="s">
        <v>586</v>
      </c>
      <c r="J808" s="135">
        <v>58</v>
      </c>
      <c r="K808" s="28">
        <v>0.75861999999999996</v>
      </c>
      <c r="L808" s="77">
        <v>0.9</v>
      </c>
      <c r="Q808" s="106"/>
    </row>
    <row r="809" spans="1:17" x14ac:dyDescent="0.25">
      <c r="A809" t="s">
        <v>331</v>
      </c>
      <c r="B809" s="25">
        <v>2020</v>
      </c>
      <c r="C809" s="25" t="s">
        <v>1</v>
      </c>
      <c r="D809" s="25" t="s">
        <v>64</v>
      </c>
      <c r="E809" s="25" t="s">
        <v>160</v>
      </c>
      <c r="F809" s="23" t="s">
        <v>161</v>
      </c>
      <c r="G809" s="23" t="s">
        <v>492</v>
      </c>
      <c r="H809" s="32" t="s">
        <v>365</v>
      </c>
      <c r="I809" s="32" t="s">
        <v>586</v>
      </c>
      <c r="J809" s="135">
        <v>46</v>
      </c>
      <c r="K809" s="28">
        <v>0.65217000000000003</v>
      </c>
      <c r="L809" s="77">
        <v>0.9</v>
      </c>
      <c r="Q809" s="106"/>
    </row>
    <row r="810" spans="1:17" x14ac:dyDescent="0.25">
      <c r="A810" t="s">
        <v>331</v>
      </c>
      <c r="B810" s="25">
        <v>2020</v>
      </c>
      <c r="C810" s="25" t="s">
        <v>2</v>
      </c>
      <c r="D810" s="25" t="s">
        <v>65</v>
      </c>
      <c r="E810" s="25" t="s">
        <v>160</v>
      </c>
      <c r="F810" s="23" t="s">
        <v>161</v>
      </c>
      <c r="G810" s="23" t="s">
        <v>492</v>
      </c>
      <c r="H810" s="32" t="s">
        <v>365</v>
      </c>
      <c r="I810" s="32" t="s">
        <v>586</v>
      </c>
      <c r="J810" s="135">
        <v>64</v>
      </c>
      <c r="K810" s="28">
        <v>0.625</v>
      </c>
      <c r="L810" s="77">
        <v>0.9</v>
      </c>
      <c r="Q810" s="106"/>
    </row>
    <row r="811" spans="1:17" x14ac:dyDescent="0.25">
      <c r="A811" t="s">
        <v>331</v>
      </c>
      <c r="B811" s="25">
        <v>2020</v>
      </c>
      <c r="C811" s="25" t="s">
        <v>3</v>
      </c>
      <c r="D811" s="25" t="s">
        <v>66</v>
      </c>
      <c r="E811" s="25" t="s">
        <v>160</v>
      </c>
      <c r="F811" s="23" t="s">
        <v>161</v>
      </c>
      <c r="G811" s="23" t="s">
        <v>492</v>
      </c>
      <c r="H811" s="32" t="s">
        <v>365</v>
      </c>
      <c r="I811" s="32" t="s">
        <v>586</v>
      </c>
      <c r="J811" s="135">
        <v>65</v>
      </c>
      <c r="K811" s="28">
        <v>0.6</v>
      </c>
      <c r="L811" s="77">
        <v>0.9</v>
      </c>
      <c r="Q811" s="106"/>
    </row>
    <row r="812" spans="1:17" x14ac:dyDescent="0.25">
      <c r="A812" t="s">
        <v>331</v>
      </c>
      <c r="B812" s="25">
        <v>2021</v>
      </c>
      <c r="C812" s="25" t="s">
        <v>0</v>
      </c>
      <c r="D812" s="25" t="s">
        <v>67</v>
      </c>
      <c r="E812" s="25" t="s">
        <v>160</v>
      </c>
      <c r="F812" s="23" t="s">
        <v>161</v>
      </c>
      <c r="G812" s="23" t="s">
        <v>492</v>
      </c>
      <c r="H812" s="32" t="s">
        <v>365</v>
      </c>
      <c r="I812" s="32" t="s">
        <v>586</v>
      </c>
      <c r="J812" s="135">
        <v>56</v>
      </c>
      <c r="K812" s="28">
        <v>0.71428999999999998</v>
      </c>
      <c r="L812" s="77">
        <v>0.9</v>
      </c>
      <c r="Q812" s="106"/>
    </row>
    <row r="813" spans="1:17" x14ac:dyDescent="0.25">
      <c r="A813" t="s">
        <v>331</v>
      </c>
      <c r="B813" s="25">
        <v>2021</v>
      </c>
      <c r="C813" s="25" t="s">
        <v>1</v>
      </c>
      <c r="D813" s="25" t="s">
        <v>68</v>
      </c>
      <c r="E813" s="25" t="s">
        <v>160</v>
      </c>
      <c r="F813" s="23" t="s">
        <v>161</v>
      </c>
      <c r="G813" s="23" t="s">
        <v>492</v>
      </c>
      <c r="H813" s="32" t="s">
        <v>365</v>
      </c>
      <c r="I813" s="32" t="s">
        <v>586</v>
      </c>
      <c r="J813" s="135">
        <v>60</v>
      </c>
      <c r="K813" s="28">
        <v>0.56667000000000001</v>
      </c>
      <c r="L813" s="77">
        <v>0.9</v>
      </c>
      <c r="Q813" s="106"/>
    </row>
    <row r="814" spans="1:17" x14ac:dyDescent="0.25">
      <c r="A814" t="s">
        <v>331</v>
      </c>
      <c r="B814" s="25">
        <v>2021</v>
      </c>
      <c r="C814" s="25" t="s">
        <v>2</v>
      </c>
      <c r="D814" s="25" t="s">
        <v>69</v>
      </c>
      <c r="E814" s="25" t="s">
        <v>160</v>
      </c>
      <c r="F814" s="23" t="s">
        <v>161</v>
      </c>
      <c r="G814" s="23" t="s">
        <v>492</v>
      </c>
      <c r="H814" s="32" t="s">
        <v>365</v>
      </c>
      <c r="I814" s="32" t="s">
        <v>586</v>
      </c>
      <c r="J814" s="135">
        <v>76</v>
      </c>
      <c r="K814" s="28">
        <v>0.78947000000000001</v>
      </c>
      <c r="L814" s="77">
        <v>0.9</v>
      </c>
      <c r="Q814" s="106"/>
    </row>
    <row r="815" spans="1:17" x14ac:dyDescent="0.25">
      <c r="A815" t="s">
        <v>331</v>
      </c>
      <c r="B815" s="25">
        <v>2021</v>
      </c>
      <c r="C815" s="25" t="s">
        <v>3</v>
      </c>
      <c r="D815" s="25" t="s">
        <v>70</v>
      </c>
      <c r="E815" s="25" t="s">
        <v>160</v>
      </c>
      <c r="F815" s="23" t="s">
        <v>161</v>
      </c>
      <c r="G815" s="23" t="s">
        <v>492</v>
      </c>
      <c r="H815" s="32" t="s">
        <v>365</v>
      </c>
      <c r="I815" s="32" t="s">
        <v>586</v>
      </c>
      <c r="J815" s="135">
        <v>55</v>
      </c>
      <c r="K815" s="28">
        <v>0.43636000000000003</v>
      </c>
      <c r="L815" s="77">
        <v>0.9</v>
      </c>
      <c r="Q815" s="106"/>
    </row>
    <row r="816" spans="1:17" x14ac:dyDescent="0.25">
      <c r="A816" t="s">
        <v>331</v>
      </c>
      <c r="B816" s="25">
        <v>2022</v>
      </c>
      <c r="C816" s="25" t="s">
        <v>0</v>
      </c>
      <c r="D816" s="25" t="s">
        <v>71</v>
      </c>
      <c r="E816" s="25" t="s">
        <v>160</v>
      </c>
      <c r="F816" s="23" t="s">
        <v>161</v>
      </c>
      <c r="G816" s="23" t="s">
        <v>492</v>
      </c>
      <c r="H816" s="32" t="s">
        <v>365</v>
      </c>
      <c r="I816" s="32" t="s">
        <v>586</v>
      </c>
      <c r="J816" s="135">
        <v>58</v>
      </c>
      <c r="K816" s="28">
        <v>0.82759000000000005</v>
      </c>
      <c r="L816" s="77">
        <v>0.9</v>
      </c>
      <c r="Q816" s="106"/>
    </row>
    <row r="817" spans="1:17" x14ac:dyDescent="0.25">
      <c r="A817" t="s">
        <v>331</v>
      </c>
      <c r="B817" s="25">
        <v>2022</v>
      </c>
      <c r="C817" s="25" t="s">
        <v>1</v>
      </c>
      <c r="D817" s="25" t="s">
        <v>72</v>
      </c>
      <c r="E817" s="25" t="s">
        <v>160</v>
      </c>
      <c r="F817" s="23" t="s">
        <v>161</v>
      </c>
      <c r="G817" s="23" t="s">
        <v>492</v>
      </c>
      <c r="H817" s="32" t="s">
        <v>365</v>
      </c>
      <c r="I817" s="32" t="s">
        <v>586</v>
      </c>
      <c r="J817" s="135">
        <v>63</v>
      </c>
      <c r="K817" s="28">
        <v>0.23810000000000001</v>
      </c>
      <c r="L817" s="77">
        <v>0.9</v>
      </c>
      <c r="Q817" s="106"/>
    </row>
    <row r="818" spans="1:17" x14ac:dyDescent="0.25">
      <c r="A818" t="s">
        <v>331</v>
      </c>
      <c r="B818" s="25">
        <v>2022</v>
      </c>
      <c r="C818" s="25" t="s">
        <v>2</v>
      </c>
      <c r="D818" s="25" t="s">
        <v>73</v>
      </c>
      <c r="E818" s="25" t="s">
        <v>160</v>
      </c>
      <c r="F818" s="23" t="s">
        <v>161</v>
      </c>
      <c r="G818" s="23" t="s">
        <v>492</v>
      </c>
      <c r="H818" s="32" t="s">
        <v>365</v>
      </c>
      <c r="I818" s="32" t="s">
        <v>586</v>
      </c>
      <c r="J818" s="135">
        <v>81</v>
      </c>
      <c r="K818" s="28">
        <v>0.59258999999999995</v>
      </c>
      <c r="L818" s="77">
        <v>0.9</v>
      </c>
      <c r="Q818" s="106"/>
    </row>
    <row r="819" spans="1:17" x14ac:dyDescent="0.25">
      <c r="A819" t="s">
        <v>331</v>
      </c>
      <c r="B819" s="25">
        <v>2022</v>
      </c>
      <c r="C819" s="25" t="s">
        <v>3</v>
      </c>
      <c r="D819" s="25" t="s">
        <v>493</v>
      </c>
      <c r="E819" s="25" t="s">
        <v>160</v>
      </c>
      <c r="F819" s="23" t="s">
        <v>161</v>
      </c>
      <c r="G819" s="23" t="s">
        <v>492</v>
      </c>
      <c r="H819" s="32" t="s">
        <v>365</v>
      </c>
      <c r="I819" s="32" t="s">
        <v>586</v>
      </c>
      <c r="J819" s="135">
        <v>74</v>
      </c>
      <c r="K819" s="28">
        <v>0.72972999999999999</v>
      </c>
      <c r="L819" s="77">
        <v>0.9</v>
      </c>
      <c r="Q819" s="106"/>
    </row>
    <row r="820" spans="1:17" x14ac:dyDescent="0.25">
      <c r="A820" t="s">
        <v>331</v>
      </c>
      <c r="B820" s="25">
        <v>2023</v>
      </c>
      <c r="C820" s="25" t="s">
        <v>0</v>
      </c>
      <c r="D820" s="25" t="s">
        <v>537</v>
      </c>
      <c r="E820" s="25" t="s">
        <v>160</v>
      </c>
      <c r="F820" s="23" t="s">
        <v>161</v>
      </c>
      <c r="G820" s="23" t="s">
        <v>492</v>
      </c>
      <c r="H820" s="32" t="s">
        <v>365</v>
      </c>
      <c r="I820" s="32" t="s">
        <v>586</v>
      </c>
      <c r="J820" s="135">
        <v>71</v>
      </c>
      <c r="K820" s="28">
        <v>0.78873000000000004</v>
      </c>
      <c r="L820" s="77">
        <v>0.9</v>
      </c>
      <c r="Q820" s="106"/>
    </row>
    <row r="821" spans="1:17" x14ac:dyDescent="0.25">
      <c r="A821" t="s">
        <v>331</v>
      </c>
      <c r="B821" s="25">
        <v>2018</v>
      </c>
      <c r="C821" s="25" t="s">
        <v>0</v>
      </c>
      <c r="D821" s="25" t="s">
        <v>54</v>
      </c>
      <c r="E821" s="25" t="s">
        <v>162</v>
      </c>
      <c r="F821" s="23" t="s">
        <v>163</v>
      </c>
      <c r="G821" s="23" t="s">
        <v>492</v>
      </c>
      <c r="H821" s="32" t="s">
        <v>360</v>
      </c>
      <c r="I821" s="32" t="s">
        <v>586</v>
      </c>
      <c r="J821" s="135">
        <v>108</v>
      </c>
      <c r="K821" s="28">
        <v>0.69443999999999995</v>
      </c>
      <c r="L821" s="77">
        <v>0.9</v>
      </c>
      <c r="Q821" s="106"/>
    </row>
    <row r="822" spans="1:17" x14ac:dyDescent="0.25">
      <c r="A822" t="s">
        <v>331</v>
      </c>
      <c r="B822" s="25">
        <v>2018</v>
      </c>
      <c r="C822" s="25" t="s">
        <v>1</v>
      </c>
      <c r="D822" s="25" t="s">
        <v>56</v>
      </c>
      <c r="E822" s="25" t="s">
        <v>162</v>
      </c>
      <c r="F822" s="23" t="s">
        <v>163</v>
      </c>
      <c r="G822" s="23" t="s">
        <v>492</v>
      </c>
      <c r="H822" s="32" t="s">
        <v>360</v>
      </c>
      <c r="I822" s="32" t="s">
        <v>586</v>
      </c>
      <c r="J822" s="135">
        <v>129</v>
      </c>
      <c r="K822" s="28">
        <v>0.70543</v>
      </c>
      <c r="L822" s="77">
        <v>0.9</v>
      </c>
      <c r="Q822" s="106"/>
    </row>
    <row r="823" spans="1:17" x14ac:dyDescent="0.25">
      <c r="A823" t="s">
        <v>331</v>
      </c>
      <c r="B823" s="25">
        <v>2018</v>
      </c>
      <c r="C823" s="25" t="s">
        <v>2</v>
      </c>
      <c r="D823" s="25" t="s">
        <v>57</v>
      </c>
      <c r="E823" s="25" t="s">
        <v>162</v>
      </c>
      <c r="F823" s="23" t="s">
        <v>163</v>
      </c>
      <c r="G823" s="23" t="s">
        <v>492</v>
      </c>
      <c r="H823" s="32" t="s">
        <v>360</v>
      </c>
      <c r="I823" s="32" t="s">
        <v>586</v>
      </c>
      <c r="J823" s="135">
        <v>136</v>
      </c>
      <c r="K823" s="28">
        <v>0.73529</v>
      </c>
      <c r="L823" s="77">
        <v>0.9</v>
      </c>
      <c r="Q823" s="106"/>
    </row>
    <row r="824" spans="1:17" x14ac:dyDescent="0.25">
      <c r="A824" t="s">
        <v>331</v>
      </c>
      <c r="B824" s="25">
        <v>2018</v>
      </c>
      <c r="C824" s="25" t="s">
        <v>3</v>
      </c>
      <c r="D824" s="25" t="s">
        <v>58</v>
      </c>
      <c r="E824" s="25" t="s">
        <v>162</v>
      </c>
      <c r="F824" s="23" t="s">
        <v>163</v>
      </c>
      <c r="G824" s="23" t="s">
        <v>492</v>
      </c>
      <c r="H824" s="32" t="s">
        <v>360</v>
      </c>
      <c r="I824" s="32" t="s">
        <v>586</v>
      </c>
      <c r="J824" s="135">
        <v>127</v>
      </c>
      <c r="K824" s="28">
        <v>0.66142000000000001</v>
      </c>
      <c r="L824" s="77">
        <v>0.9</v>
      </c>
      <c r="Q824" s="106"/>
    </row>
    <row r="825" spans="1:17" x14ac:dyDescent="0.25">
      <c r="A825" t="s">
        <v>331</v>
      </c>
      <c r="B825" s="25">
        <v>2019</v>
      </c>
      <c r="C825" s="25" t="s">
        <v>0</v>
      </c>
      <c r="D825" s="25" t="s">
        <v>59</v>
      </c>
      <c r="E825" s="25" t="s">
        <v>162</v>
      </c>
      <c r="F825" s="23" t="s">
        <v>163</v>
      </c>
      <c r="G825" s="23" t="s">
        <v>492</v>
      </c>
      <c r="H825" s="32" t="s">
        <v>360</v>
      </c>
      <c r="I825" s="32" t="s">
        <v>586</v>
      </c>
      <c r="J825" s="135">
        <v>125</v>
      </c>
      <c r="K825" s="28">
        <v>0.81599999999999995</v>
      </c>
      <c r="L825" s="77">
        <v>0.9</v>
      </c>
      <c r="Q825" s="106"/>
    </row>
    <row r="826" spans="1:17" x14ac:dyDescent="0.25">
      <c r="A826" t="s">
        <v>331</v>
      </c>
      <c r="B826" s="25">
        <v>2019</v>
      </c>
      <c r="C826" s="25" t="s">
        <v>1</v>
      </c>
      <c r="D826" s="25" t="s">
        <v>60</v>
      </c>
      <c r="E826" s="25" t="s">
        <v>162</v>
      </c>
      <c r="F826" s="23" t="s">
        <v>163</v>
      </c>
      <c r="G826" s="23" t="s">
        <v>492</v>
      </c>
      <c r="H826" s="32" t="s">
        <v>360</v>
      </c>
      <c r="I826" s="32" t="s">
        <v>586</v>
      </c>
      <c r="J826" s="135">
        <v>118</v>
      </c>
      <c r="K826" s="28">
        <v>0.80508000000000002</v>
      </c>
      <c r="L826" s="77">
        <v>0.9</v>
      </c>
      <c r="Q826" s="106"/>
    </row>
    <row r="827" spans="1:17" x14ac:dyDescent="0.25">
      <c r="A827" t="s">
        <v>331</v>
      </c>
      <c r="B827" s="25">
        <v>2019</v>
      </c>
      <c r="C827" s="25" t="s">
        <v>2</v>
      </c>
      <c r="D827" s="25" t="s">
        <v>61</v>
      </c>
      <c r="E827" s="25" t="s">
        <v>162</v>
      </c>
      <c r="F827" s="23" t="s">
        <v>163</v>
      </c>
      <c r="G827" s="23" t="s">
        <v>492</v>
      </c>
      <c r="H827" s="32" t="s">
        <v>360</v>
      </c>
      <c r="I827" s="32" t="s">
        <v>586</v>
      </c>
      <c r="J827" s="135">
        <v>132</v>
      </c>
      <c r="K827" s="28">
        <v>0.80303000000000002</v>
      </c>
      <c r="L827" s="77">
        <v>0.9</v>
      </c>
      <c r="Q827" s="106"/>
    </row>
    <row r="828" spans="1:17" x14ac:dyDescent="0.25">
      <c r="A828" t="s">
        <v>331</v>
      </c>
      <c r="B828" s="25">
        <v>2019</v>
      </c>
      <c r="C828" s="25" t="s">
        <v>3</v>
      </c>
      <c r="D828" s="25" t="s">
        <v>62</v>
      </c>
      <c r="E828" s="25" t="s">
        <v>162</v>
      </c>
      <c r="F828" s="23" t="s">
        <v>163</v>
      </c>
      <c r="G828" s="23" t="s">
        <v>492</v>
      </c>
      <c r="H828" s="32" t="s">
        <v>360</v>
      </c>
      <c r="I828" s="32" t="s">
        <v>586</v>
      </c>
      <c r="J828" s="135">
        <v>115</v>
      </c>
      <c r="K828" s="28">
        <v>0.88695999999999997</v>
      </c>
      <c r="L828" s="77">
        <v>0.9</v>
      </c>
      <c r="Q828" s="106"/>
    </row>
    <row r="829" spans="1:17" x14ac:dyDescent="0.25">
      <c r="A829" t="s">
        <v>331</v>
      </c>
      <c r="B829" s="25">
        <v>2020</v>
      </c>
      <c r="C829" s="25" t="s">
        <v>0</v>
      </c>
      <c r="D829" s="25" t="s">
        <v>63</v>
      </c>
      <c r="E829" s="25" t="s">
        <v>162</v>
      </c>
      <c r="F829" s="23" t="s">
        <v>163</v>
      </c>
      <c r="G829" s="23" t="s">
        <v>492</v>
      </c>
      <c r="H829" s="32" t="s">
        <v>360</v>
      </c>
      <c r="I829" s="32" t="s">
        <v>586</v>
      </c>
      <c r="J829" s="135">
        <v>133</v>
      </c>
      <c r="K829" s="28">
        <v>0.86465999999999998</v>
      </c>
      <c r="L829" s="77">
        <v>0.9</v>
      </c>
      <c r="Q829" s="106"/>
    </row>
    <row r="830" spans="1:17" x14ac:dyDescent="0.25">
      <c r="A830" t="s">
        <v>331</v>
      </c>
      <c r="B830" s="25">
        <v>2020</v>
      </c>
      <c r="C830" s="25" t="s">
        <v>1</v>
      </c>
      <c r="D830" s="25" t="s">
        <v>64</v>
      </c>
      <c r="E830" s="25" t="s">
        <v>162</v>
      </c>
      <c r="F830" s="23" t="s">
        <v>163</v>
      </c>
      <c r="G830" s="23" t="s">
        <v>492</v>
      </c>
      <c r="H830" s="32" t="s">
        <v>360</v>
      </c>
      <c r="I830" s="32" t="s">
        <v>586</v>
      </c>
      <c r="J830" s="135">
        <v>63</v>
      </c>
      <c r="K830" s="28">
        <v>0.73016000000000003</v>
      </c>
      <c r="L830" s="77">
        <v>0.9</v>
      </c>
      <c r="Q830" s="106"/>
    </row>
    <row r="831" spans="1:17" x14ac:dyDescent="0.25">
      <c r="A831" t="s">
        <v>331</v>
      </c>
      <c r="B831" s="25">
        <v>2020</v>
      </c>
      <c r="C831" s="25" t="s">
        <v>2</v>
      </c>
      <c r="D831" s="25" t="s">
        <v>65</v>
      </c>
      <c r="E831" s="25" t="s">
        <v>162</v>
      </c>
      <c r="F831" s="23" t="s">
        <v>163</v>
      </c>
      <c r="G831" s="23" t="s">
        <v>492</v>
      </c>
      <c r="H831" s="32" t="s">
        <v>360</v>
      </c>
      <c r="I831" s="32" t="s">
        <v>586</v>
      </c>
      <c r="J831" s="135">
        <v>90</v>
      </c>
      <c r="K831" s="28">
        <v>0.8</v>
      </c>
      <c r="L831" s="77">
        <v>0.9</v>
      </c>
      <c r="Q831" s="106"/>
    </row>
    <row r="832" spans="1:17" x14ac:dyDescent="0.25">
      <c r="A832" t="s">
        <v>331</v>
      </c>
      <c r="B832" s="25">
        <v>2020</v>
      </c>
      <c r="C832" s="25" t="s">
        <v>3</v>
      </c>
      <c r="D832" s="25" t="s">
        <v>66</v>
      </c>
      <c r="E832" s="25" t="s">
        <v>162</v>
      </c>
      <c r="F832" s="23" t="s">
        <v>163</v>
      </c>
      <c r="G832" s="23" t="s">
        <v>492</v>
      </c>
      <c r="H832" s="32" t="s">
        <v>360</v>
      </c>
      <c r="I832" s="32" t="s">
        <v>586</v>
      </c>
      <c r="J832" s="135">
        <v>120</v>
      </c>
      <c r="K832" s="28">
        <v>0.79166999999999998</v>
      </c>
      <c r="L832" s="77">
        <v>0.9</v>
      </c>
      <c r="Q832" s="106"/>
    </row>
    <row r="833" spans="1:17" x14ac:dyDescent="0.25">
      <c r="A833" t="s">
        <v>331</v>
      </c>
      <c r="B833" s="25">
        <v>2021</v>
      </c>
      <c r="C833" s="25" t="s">
        <v>0</v>
      </c>
      <c r="D833" s="25" t="s">
        <v>67</v>
      </c>
      <c r="E833" s="25" t="s">
        <v>162</v>
      </c>
      <c r="F833" s="23" t="s">
        <v>163</v>
      </c>
      <c r="G833" s="23" t="s">
        <v>492</v>
      </c>
      <c r="H833" s="32" t="s">
        <v>360</v>
      </c>
      <c r="I833" s="32" t="s">
        <v>586</v>
      </c>
      <c r="J833" s="135">
        <v>106</v>
      </c>
      <c r="K833" s="28">
        <v>0.75471999999999995</v>
      </c>
      <c r="L833" s="77">
        <v>0.9</v>
      </c>
      <c r="Q833" s="106"/>
    </row>
    <row r="834" spans="1:17" x14ac:dyDescent="0.25">
      <c r="A834" t="s">
        <v>331</v>
      </c>
      <c r="B834" s="25">
        <v>2021</v>
      </c>
      <c r="C834" s="25" t="s">
        <v>1</v>
      </c>
      <c r="D834" s="25" t="s">
        <v>68</v>
      </c>
      <c r="E834" s="25" t="s">
        <v>162</v>
      </c>
      <c r="F834" s="23" t="s">
        <v>163</v>
      </c>
      <c r="G834" s="23" t="s">
        <v>492</v>
      </c>
      <c r="H834" s="32" t="s">
        <v>360</v>
      </c>
      <c r="I834" s="32" t="s">
        <v>586</v>
      </c>
      <c r="J834" s="135">
        <v>111</v>
      </c>
      <c r="K834" s="28">
        <v>0.79278999999999999</v>
      </c>
      <c r="L834" s="77">
        <v>0.9</v>
      </c>
      <c r="Q834" s="106"/>
    </row>
    <row r="835" spans="1:17" x14ac:dyDescent="0.25">
      <c r="A835" t="s">
        <v>331</v>
      </c>
      <c r="B835" s="25">
        <v>2021</v>
      </c>
      <c r="C835" s="25" t="s">
        <v>2</v>
      </c>
      <c r="D835" s="25" t="s">
        <v>69</v>
      </c>
      <c r="E835" s="25" t="s">
        <v>162</v>
      </c>
      <c r="F835" s="23" t="s">
        <v>163</v>
      </c>
      <c r="G835" s="23" t="s">
        <v>492</v>
      </c>
      <c r="H835" s="32" t="s">
        <v>360</v>
      </c>
      <c r="I835" s="32" t="s">
        <v>586</v>
      </c>
      <c r="J835" s="135">
        <v>129</v>
      </c>
      <c r="K835" s="28">
        <v>0.72867999999999999</v>
      </c>
      <c r="L835" s="77">
        <v>0.9</v>
      </c>
      <c r="Q835" s="106"/>
    </row>
    <row r="836" spans="1:17" x14ac:dyDescent="0.25">
      <c r="A836" t="s">
        <v>331</v>
      </c>
      <c r="B836" s="25">
        <v>2021</v>
      </c>
      <c r="C836" s="25" t="s">
        <v>3</v>
      </c>
      <c r="D836" s="25" t="s">
        <v>70</v>
      </c>
      <c r="E836" s="25" t="s">
        <v>162</v>
      </c>
      <c r="F836" s="23" t="s">
        <v>163</v>
      </c>
      <c r="G836" s="23" t="s">
        <v>492</v>
      </c>
      <c r="H836" s="32" t="s">
        <v>360</v>
      </c>
      <c r="I836" s="32" t="s">
        <v>586</v>
      </c>
      <c r="J836" s="135">
        <v>117</v>
      </c>
      <c r="K836" s="28">
        <v>0.82050999999999996</v>
      </c>
      <c r="L836" s="77">
        <v>0.9</v>
      </c>
      <c r="Q836" s="106"/>
    </row>
    <row r="837" spans="1:17" x14ac:dyDescent="0.25">
      <c r="A837" t="s">
        <v>331</v>
      </c>
      <c r="B837" s="25">
        <v>2022</v>
      </c>
      <c r="C837" s="25" t="s">
        <v>0</v>
      </c>
      <c r="D837" s="25" t="s">
        <v>71</v>
      </c>
      <c r="E837" s="25" t="s">
        <v>162</v>
      </c>
      <c r="F837" s="23" t="s">
        <v>163</v>
      </c>
      <c r="G837" s="23" t="s">
        <v>492</v>
      </c>
      <c r="H837" s="32" t="s">
        <v>360</v>
      </c>
      <c r="I837" s="32" t="s">
        <v>586</v>
      </c>
      <c r="J837" s="135">
        <v>116</v>
      </c>
      <c r="K837" s="28">
        <v>0.72414000000000001</v>
      </c>
      <c r="L837" s="77">
        <v>0.9</v>
      </c>
      <c r="Q837" s="106"/>
    </row>
    <row r="838" spans="1:17" x14ac:dyDescent="0.25">
      <c r="A838" t="s">
        <v>331</v>
      </c>
      <c r="B838" s="25">
        <v>2022</v>
      </c>
      <c r="C838" s="25" t="s">
        <v>1</v>
      </c>
      <c r="D838" s="25" t="s">
        <v>72</v>
      </c>
      <c r="E838" s="25" t="s">
        <v>162</v>
      </c>
      <c r="F838" s="23" t="s">
        <v>163</v>
      </c>
      <c r="G838" s="23" t="s">
        <v>492</v>
      </c>
      <c r="H838" s="32" t="s">
        <v>360</v>
      </c>
      <c r="I838" s="32" t="s">
        <v>586</v>
      </c>
      <c r="J838" s="135">
        <v>121</v>
      </c>
      <c r="K838" s="28">
        <v>0.75207000000000002</v>
      </c>
      <c r="L838" s="77">
        <v>0.9</v>
      </c>
      <c r="Q838" s="106"/>
    </row>
    <row r="839" spans="1:17" x14ac:dyDescent="0.25">
      <c r="A839" t="s">
        <v>331</v>
      </c>
      <c r="B839" s="25">
        <v>2022</v>
      </c>
      <c r="C839" s="25" t="s">
        <v>2</v>
      </c>
      <c r="D839" s="25" t="s">
        <v>73</v>
      </c>
      <c r="E839" s="25" t="s">
        <v>162</v>
      </c>
      <c r="F839" s="23" t="s">
        <v>163</v>
      </c>
      <c r="G839" s="23" t="s">
        <v>492</v>
      </c>
      <c r="H839" s="32" t="s">
        <v>360</v>
      </c>
      <c r="I839" s="32" t="s">
        <v>586</v>
      </c>
      <c r="J839" s="135">
        <v>107</v>
      </c>
      <c r="K839" s="28">
        <v>0.69159000000000004</v>
      </c>
      <c r="L839" s="77">
        <v>0.9</v>
      </c>
      <c r="Q839" s="106"/>
    </row>
    <row r="840" spans="1:17" x14ac:dyDescent="0.25">
      <c r="A840" t="s">
        <v>331</v>
      </c>
      <c r="B840" s="25">
        <v>2022</v>
      </c>
      <c r="C840" s="25" t="s">
        <v>3</v>
      </c>
      <c r="D840" s="25" t="s">
        <v>493</v>
      </c>
      <c r="E840" s="25" t="s">
        <v>162</v>
      </c>
      <c r="F840" s="23" t="s">
        <v>163</v>
      </c>
      <c r="G840" s="23" t="s">
        <v>492</v>
      </c>
      <c r="H840" s="32" t="s">
        <v>360</v>
      </c>
      <c r="I840" s="32" t="s">
        <v>586</v>
      </c>
      <c r="J840" s="135">
        <v>107</v>
      </c>
      <c r="K840" s="28">
        <v>0.78505000000000003</v>
      </c>
      <c r="L840" s="77">
        <v>0.9</v>
      </c>
      <c r="Q840" s="106"/>
    </row>
    <row r="841" spans="1:17" x14ac:dyDescent="0.25">
      <c r="A841" t="s">
        <v>331</v>
      </c>
      <c r="B841" s="25">
        <v>2023</v>
      </c>
      <c r="C841" s="25" t="s">
        <v>0</v>
      </c>
      <c r="D841" s="25" t="s">
        <v>537</v>
      </c>
      <c r="E841" s="25" t="s">
        <v>162</v>
      </c>
      <c r="F841" s="23" t="s">
        <v>163</v>
      </c>
      <c r="G841" s="23" t="s">
        <v>492</v>
      </c>
      <c r="H841" s="32" t="s">
        <v>360</v>
      </c>
      <c r="I841" s="32" t="s">
        <v>586</v>
      </c>
      <c r="J841" s="135">
        <v>123</v>
      </c>
      <c r="K841" s="28">
        <v>0.60975999999999997</v>
      </c>
      <c r="L841" s="77">
        <v>0.9</v>
      </c>
      <c r="Q841" s="106"/>
    </row>
    <row r="842" spans="1:17" x14ac:dyDescent="0.25">
      <c r="A842" t="s">
        <v>331</v>
      </c>
      <c r="B842" s="25">
        <v>2018</v>
      </c>
      <c r="C842" s="25" t="s">
        <v>0</v>
      </c>
      <c r="D842" s="25" t="s">
        <v>54</v>
      </c>
      <c r="E842" s="25" t="s">
        <v>164</v>
      </c>
      <c r="F842" s="23" t="s">
        <v>165</v>
      </c>
      <c r="G842" s="23" t="s">
        <v>492</v>
      </c>
      <c r="H842" s="23" t="s">
        <v>358</v>
      </c>
      <c r="I842" s="32" t="s">
        <v>586</v>
      </c>
      <c r="J842" s="135">
        <v>38</v>
      </c>
      <c r="K842" s="28">
        <v>0.60526000000000002</v>
      </c>
      <c r="L842" s="77">
        <v>0.9</v>
      </c>
      <c r="Q842" s="106"/>
    </row>
    <row r="843" spans="1:17" x14ac:dyDescent="0.25">
      <c r="A843" t="s">
        <v>331</v>
      </c>
      <c r="B843" s="25">
        <v>2018</v>
      </c>
      <c r="C843" s="25" t="s">
        <v>1</v>
      </c>
      <c r="D843" s="25" t="s">
        <v>56</v>
      </c>
      <c r="E843" s="25" t="s">
        <v>164</v>
      </c>
      <c r="F843" s="23" t="s">
        <v>165</v>
      </c>
      <c r="G843" s="23" t="s">
        <v>492</v>
      </c>
      <c r="H843" s="23" t="s">
        <v>358</v>
      </c>
      <c r="I843" s="32" t="s">
        <v>586</v>
      </c>
      <c r="J843" s="135">
        <v>33</v>
      </c>
      <c r="K843" s="28">
        <v>0.84848000000000001</v>
      </c>
      <c r="L843" s="77">
        <v>0.9</v>
      </c>
      <c r="Q843" s="106"/>
    </row>
    <row r="844" spans="1:17" x14ac:dyDescent="0.25">
      <c r="A844" t="s">
        <v>331</v>
      </c>
      <c r="B844" s="25">
        <v>2018</v>
      </c>
      <c r="C844" s="25" t="s">
        <v>2</v>
      </c>
      <c r="D844" s="25" t="s">
        <v>57</v>
      </c>
      <c r="E844" s="25" t="s">
        <v>164</v>
      </c>
      <c r="F844" s="23" t="s">
        <v>165</v>
      </c>
      <c r="G844" s="23" t="s">
        <v>492</v>
      </c>
      <c r="H844" s="23" t="s">
        <v>358</v>
      </c>
      <c r="I844" s="32" t="s">
        <v>586</v>
      </c>
      <c r="J844" s="135">
        <v>48</v>
      </c>
      <c r="K844" s="28">
        <v>0.9375</v>
      </c>
      <c r="L844" s="77">
        <v>0.9</v>
      </c>
      <c r="Q844" s="106"/>
    </row>
    <row r="845" spans="1:17" x14ac:dyDescent="0.25">
      <c r="A845" t="s">
        <v>331</v>
      </c>
      <c r="B845" s="25">
        <v>2018</v>
      </c>
      <c r="C845" s="25" t="s">
        <v>3</v>
      </c>
      <c r="D845" s="25" t="s">
        <v>58</v>
      </c>
      <c r="E845" s="25" t="s">
        <v>164</v>
      </c>
      <c r="F845" s="23" t="s">
        <v>165</v>
      </c>
      <c r="G845" s="23" t="s">
        <v>492</v>
      </c>
      <c r="H845" s="23" t="s">
        <v>358</v>
      </c>
      <c r="I845" s="32" t="s">
        <v>586</v>
      </c>
      <c r="J845" s="135">
        <v>34</v>
      </c>
      <c r="K845" s="28">
        <v>0.94118000000000002</v>
      </c>
      <c r="L845" s="77">
        <v>0.9</v>
      </c>
      <c r="Q845" s="106"/>
    </row>
    <row r="846" spans="1:17" x14ac:dyDescent="0.25">
      <c r="A846" t="s">
        <v>331</v>
      </c>
      <c r="B846" s="25">
        <v>2019</v>
      </c>
      <c r="C846" s="25" t="s">
        <v>0</v>
      </c>
      <c r="D846" s="25" t="s">
        <v>59</v>
      </c>
      <c r="E846" s="25" t="s">
        <v>164</v>
      </c>
      <c r="F846" s="23" t="s">
        <v>165</v>
      </c>
      <c r="G846" s="23" t="s">
        <v>492</v>
      </c>
      <c r="H846" s="23" t="s">
        <v>358</v>
      </c>
      <c r="I846" s="32" t="s">
        <v>586</v>
      </c>
      <c r="J846" s="135">
        <v>38</v>
      </c>
      <c r="K846" s="28">
        <v>0.97367999999999999</v>
      </c>
      <c r="L846" s="77">
        <v>0.9</v>
      </c>
      <c r="Q846" s="106"/>
    </row>
    <row r="847" spans="1:17" x14ac:dyDescent="0.25">
      <c r="A847" t="s">
        <v>331</v>
      </c>
      <c r="B847" s="25">
        <v>2019</v>
      </c>
      <c r="C847" s="25" t="s">
        <v>1</v>
      </c>
      <c r="D847" s="25" t="s">
        <v>60</v>
      </c>
      <c r="E847" s="25" t="s">
        <v>164</v>
      </c>
      <c r="F847" s="23" t="s">
        <v>165</v>
      </c>
      <c r="G847" s="23" t="s">
        <v>492</v>
      </c>
      <c r="H847" s="23" t="s">
        <v>358</v>
      </c>
      <c r="I847" s="32" t="s">
        <v>586</v>
      </c>
      <c r="J847" s="135">
        <v>32</v>
      </c>
      <c r="K847" s="28">
        <v>0.96875</v>
      </c>
      <c r="L847" s="77">
        <v>0.9</v>
      </c>
      <c r="Q847" s="106"/>
    </row>
    <row r="848" spans="1:17" x14ac:dyDescent="0.25">
      <c r="A848" t="s">
        <v>331</v>
      </c>
      <c r="B848" s="25">
        <v>2019</v>
      </c>
      <c r="C848" s="25" t="s">
        <v>2</v>
      </c>
      <c r="D848" s="25" t="s">
        <v>61</v>
      </c>
      <c r="E848" s="25" t="s">
        <v>164</v>
      </c>
      <c r="F848" s="23" t="s">
        <v>165</v>
      </c>
      <c r="G848" s="23" t="s">
        <v>492</v>
      </c>
      <c r="H848" s="23" t="s">
        <v>358</v>
      </c>
      <c r="I848" s="32" t="s">
        <v>586</v>
      </c>
      <c r="J848" s="135">
        <v>35</v>
      </c>
      <c r="K848" s="28">
        <v>0.88571</v>
      </c>
      <c r="L848" s="77">
        <v>0.9</v>
      </c>
      <c r="Q848" s="106"/>
    </row>
    <row r="849" spans="1:17" x14ac:dyDescent="0.25">
      <c r="A849" t="s">
        <v>331</v>
      </c>
      <c r="B849" s="25">
        <v>2019</v>
      </c>
      <c r="C849" s="25" t="s">
        <v>3</v>
      </c>
      <c r="D849" s="25" t="s">
        <v>62</v>
      </c>
      <c r="E849" s="25" t="s">
        <v>164</v>
      </c>
      <c r="F849" s="23" t="s">
        <v>165</v>
      </c>
      <c r="G849" s="23" t="s">
        <v>492</v>
      </c>
      <c r="H849" s="23" t="s">
        <v>358</v>
      </c>
      <c r="I849" s="32" t="s">
        <v>586</v>
      </c>
      <c r="J849" s="135">
        <v>33</v>
      </c>
      <c r="K849" s="28">
        <v>0.87878999999999996</v>
      </c>
      <c r="L849" s="77">
        <v>0.9</v>
      </c>
      <c r="Q849" s="106"/>
    </row>
    <row r="850" spans="1:17" x14ac:dyDescent="0.25">
      <c r="A850" t="s">
        <v>331</v>
      </c>
      <c r="B850" s="25">
        <v>2020</v>
      </c>
      <c r="C850" s="25" t="s">
        <v>0</v>
      </c>
      <c r="D850" s="25" t="s">
        <v>63</v>
      </c>
      <c r="E850" s="25" t="s">
        <v>164</v>
      </c>
      <c r="F850" s="23" t="s">
        <v>165</v>
      </c>
      <c r="G850" s="23" t="s">
        <v>492</v>
      </c>
      <c r="H850" s="23" t="s">
        <v>358</v>
      </c>
      <c r="I850" s="32" t="s">
        <v>586</v>
      </c>
      <c r="J850" s="135">
        <v>25</v>
      </c>
      <c r="K850" s="28">
        <v>0.8</v>
      </c>
      <c r="L850" s="77">
        <v>0.9</v>
      </c>
      <c r="Q850" s="106"/>
    </row>
    <row r="851" spans="1:17" x14ac:dyDescent="0.25">
      <c r="A851" t="s">
        <v>331</v>
      </c>
      <c r="B851" s="25">
        <v>2020</v>
      </c>
      <c r="C851" s="25" t="s">
        <v>1</v>
      </c>
      <c r="D851" s="25" t="s">
        <v>64</v>
      </c>
      <c r="E851" s="25" t="s">
        <v>164</v>
      </c>
      <c r="F851" s="23" t="s">
        <v>165</v>
      </c>
      <c r="G851" s="23" t="s">
        <v>492</v>
      </c>
      <c r="H851" s="23" t="s">
        <v>358</v>
      </c>
      <c r="I851" s="32" t="s">
        <v>586</v>
      </c>
      <c r="J851" s="135">
        <v>26</v>
      </c>
      <c r="K851" s="28">
        <v>0.96153999999999995</v>
      </c>
      <c r="L851" s="77">
        <v>0.9</v>
      </c>
      <c r="Q851" s="106"/>
    </row>
    <row r="852" spans="1:17" x14ac:dyDescent="0.25">
      <c r="A852" t="s">
        <v>331</v>
      </c>
      <c r="B852" s="25">
        <v>2020</v>
      </c>
      <c r="C852" s="25" t="s">
        <v>2</v>
      </c>
      <c r="D852" s="25" t="s">
        <v>65</v>
      </c>
      <c r="E852" s="25" t="s">
        <v>164</v>
      </c>
      <c r="F852" s="23" t="s">
        <v>165</v>
      </c>
      <c r="G852" s="23" t="s">
        <v>492</v>
      </c>
      <c r="H852" s="23" t="s">
        <v>358</v>
      </c>
      <c r="I852" s="32" t="s">
        <v>586</v>
      </c>
      <c r="J852" s="135">
        <v>25</v>
      </c>
      <c r="K852" s="28">
        <v>0.96</v>
      </c>
      <c r="L852" s="77">
        <v>0.9</v>
      </c>
      <c r="Q852" s="106"/>
    </row>
    <row r="853" spans="1:17" x14ac:dyDescent="0.25">
      <c r="A853" t="s">
        <v>331</v>
      </c>
      <c r="B853" s="25">
        <v>2020</v>
      </c>
      <c r="C853" s="25" t="s">
        <v>3</v>
      </c>
      <c r="D853" s="25" t="s">
        <v>66</v>
      </c>
      <c r="E853" s="25" t="s">
        <v>164</v>
      </c>
      <c r="F853" s="23" t="s">
        <v>165</v>
      </c>
      <c r="G853" s="23" t="s">
        <v>492</v>
      </c>
      <c r="H853" s="23" t="s">
        <v>358</v>
      </c>
      <c r="I853" s="32" t="s">
        <v>586</v>
      </c>
      <c r="J853" s="135">
        <v>22</v>
      </c>
      <c r="K853" s="28">
        <v>0.90908999999999995</v>
      </c>
      <c r="L853" s="77">
        <v>0.9</v>
      </c>
      <c r="Q853" s="106"/>
    </row>
    <row r="854" spans="1:17" x14ac:dyDescent="0.25">
      <c r="A854" t="s">
        <v>331</v>
      </c>
      <c r="B854" s="25">
        <v>2021</v>
      </c>
      <c r="C854" s="25" t="s">
        <v>0</v>
      </c>
      <c r="D854" s="25" t="s">
        <v>67</v>
      </c>
      <c r="E854" s="25" t="s">
        <v>164</v>
      </c>
      <c r="F854" s="23" t="s">
        <v>165</v>
      </c>
      <c r="G854" s="23" t="s">
        <v>492</v>
      </c>
      <c r="H854" s="23" t="s">
        <v>358</v>
      </c>
      <c r="I854" s="32" t="s">
        <v>586</v>
      </c>
      <c r="J854" s="135">
        <v>36</v>
      </c>
      <c r="K854" s="28">
        <v>0.86111000000000004</v>
      </c>
      <c r="L854" s="77">
        <v>0.9</v>
      </c>
      <c r="Q854" s="106"/>
    </row>
    <row r="855" spans="1:17" x14ac:dyDescent="0.25">
      <c r="A855" t="s">
        <v>331</v>
      </c>
      <c r="B855" s="25">
        <v>2021</v>
      </c>
      <c r="C855" s="25" t="s">
        <v>1</v>
      </c>
      <c r="D855" s="25" t="s">
        <v>68</v>
      </c>
      <c r="E855" s="25" t="s">
        <v>164</v>
      </c>
      <c r="F855" s="23" t="s">
        <v>165</v>
      </c>
      <c r="G855" s="23" t="s">
        <v>492</v>
      </c>
      <c r="H855" s="23" t="s">
        <v>358</v>
      </c>
      <c r="I855" s="32" t="s">
        <v>586</v>
      </c>
      <c r="J855" s="135">
        <v>47</v>
      </c>
      <c r="K855" s="28">
        <v>0.80850999999999995</v>
      </c>
      <c r="L855" s="77">
        <v>0.9</v>
      </c>
      <c r="Q855" s="106"/>
    </row>
    <row r="856" spans="1:17" x14ac:dyDescent="0.25">
      <c r="A856" t="s">
        <v>331</v>
      </c>
      <c r="B856" s="25">
        <v>2021</v>
      </c>
      <c r="C856" s="25" t="s">
        <v>2</v>
      </c>
      <c r="D856" s="25" t="s">
        <v>69</v>
      </c>
      <c r="E856" s="25" t="s">
        <v>164</v>
      </c>
      <c r="F856" s="23" t="s">
        <v>165</v>
      </c>
      <c r="G856" s="23" t="s">
        <v>492</v>
      </c>
      <c r="H856" s="23" t="s">
        <v>358</v>
      </c>
      <c r="I856" s="32" t="s">
        <v>586</v>
      </c>
      <c r="J856" s="135">
        <v>50</v>
      </c>
      <c r="K856" s="28">
        <v>0.94</v>
      </c>
      <c r="L856" s="77">
        <v>0.9</v>
      </c>
      <c r="Q856" s="106"/>
    </row>
    <row r="857" spans="1:17" x14ac:dyDescent="0.25">
      <c r="A857" t="s">
        <v>331</v>
      </c>
      <c r="B857" s="25">
        <v>2021</v>
      </c>
      <c r="C857" s="25" t="s">
        <v>3</v>
      </c>
      <c r="D857" s="25" t="s">
        <v>70</v>
      </c>
      <c r="E857" s="25" t="s">
        <v>164</v>
      </c>
      <c r="F857" s="23" t="s">
        <v>165</v>
      </c>
      <c r="G857" s="23" t="s">
        <v>492</v>
      </c>
      <c r="H857" s="23" t="s">
        <v>358</v>
      </c>
      <c r="I857" s="32" t="s">
        <v>586</v>
      </c>
      <c r="J857" s="135">
        <v>46</v>
      </c>
      <c r="K857" s="28">
        <v>0.86956999999999995</v>
      </c>
      <c r="L857" s="77">
        <v>0.9</v>
      </c>
      <c r="Q857" s="106"/>
    </row>
    <row r="858" spans="1:17" x14ac:dyDescent="0.25">
      <c r="A858" t="s">
        <v>331</v>
      </c>
      <c r="B858" s="25">
        <v>2022</v>
      </c>
      <c r="C858" s="25" t="s">
        <v>0</v>
      </c>
      <c r="D858" s="25" t="s">
        <v>71</v>
      </c>
      <c r="E858" s="25" t="s">
        <v>164</v>
      </c>
      <c r="F858" s="23" t="s">
        <v>165</v>
      </c>
      <c r="G858" s="23" t="s">
        <v>492</v>
      </c>
      <c r="H858" s="23" t="s">
        <v>358</v>
      </c>
      <c r="I858" s="32" t="s">
        <v>586</v>
      </c>
      <c r="J858" s="135">
        <v>47</v>
      </c>
      <c r="K858" s="28">
        <v>0.93616999999999995</v>
      </c>
      <c r="L858" s="77">
        <v>0.9</v>
      </c>
      <c r="Q858" s="106"/>
    </row>
    <row r="859" spans="1:17" x14ac:dyDescent="0.25">
      <c r="A859" t="s">
        <v>331</v>
      </c>
      <c r="B859" s="25">
        <v>2022</v>
      </c>
      <c r="C859" s="25" t="s">
        <v>1</v>
      </c>
      <c r="D859" s="25" t="s">
        <v>72</v>
      </c>
      <c r="E859" s="25" t="s">
        <v>164</v>
      </c>
      <c r="F859" s="23" t="s">
        <v>165</v>
      </c>
      <c r="G859" s="23" t="s">
        <v>492</v>
      </c>
      <c r="H859" s="23" t="s">
        <v>358</v>
      </c>
      <c r="I859" s="32" t="s">
        <v>586</v>
      </c>
      <c r="J859" s="135">
        <v>38</v>
      </c>
      <c r="K859" s="28">
        <v>0.71052999999999999</v>
      </c>
      <c r="L859" s="77">
        <v>0.9</v>
      </c>
      <c r="Q859" s="106"/>
    </row>
    <row r="860" spans="1:17" x14ac:dyDescent="0.25">
      <c r="A860" t="s">
        <v>331</v>
      </c>
      <c r="B860" s="25">
        <v>2022</v>
      </c>
      <c r="C860" s="25" t="s">
        <v>2</v>
      </c>
      <c r="D860" s="25" t="s">
        <v>73</v>
      </c>
      <c r="E860" s="25" t="s">
        <v>164</v>
      </c>
      <c r="F860" s="23" t="s">
        <v>165</v>
      </c>
      <c r="G860" s="23" t="s">
        <v>492</v>
      </c>
      <c r="H860" s="23" t="s">
        <v>358</v>
      </c>
      <c r="I860" s="32" t="s">
        <v>586</v>
      </c>
      <c r="J860" s="135">
        <v>31</v>
      </c>
      <c r="K860" s="28">
        <v>0.70967999999999998</v>
      </c>
      <c r="L860" s="77">
        <v>0.9</v>
      </c>
      <c r="Q860" s="106"/>
    </row>
    <row r="861" spans="1:17" x14ac:dyDescent="0.25">
      <c r="A861" t="s">
        <v>331</v>
      </c>
      <c r="B861" s="25">
        <v>2022</v>
      </c>
      <c r="C861" s="25" t="s">
        <v>3</v>
      </c>
      <c r="D861" s="25" t="s">
        <v>493</v>
      </c>
      <c r="E861" s="25" t="s">
        <v>164</v>
      </c>
      <c r="F861" s="23" t="s">
        <v>165</v>
      </c>
      <c r="G861" s="23" t="s">
        <v>492</v>
      </c>
      <c r="H861" s="23" t="s">
        <v>358</v>
      </c>
      <c r="I861" s="32" t="s">
        <v>586</v>
      </c>
      <c r="J861" s="135">
        <v>26</v>
      </c>
      <c r="K861" s="28">
        <v>0.76922999999999997</v>
      </c>
      <c r="L861" s="77">
        <v>0.9</v>
      </c>
      <c r="Q861" s="106"/>
    </row>
    <row r="862" spans="1:17" x14ac:dyDescent="0.25">
      <c r="A862" t="s">
        <v>331</v>
      </c>
      <c r="B862" s="25">
        <v>2023</v>
      </c>
      <c r="C862" s="25" t="s">
        <v>0</v>
      </c>
      <c r="D862" s="25" t="s">
        <v>537</v>
      </c>
      <c r="E862" s="25" t="s">
        <v>164</v>
      </c>
      <c r="F862" s="23" t="s">
        <v>165</v>
      </c>
      <c r="G862" s="23" t="s">
        <v>492</v>
      </c>
      <c r="H862" s="23" t="s">
        <v>358</v>
      </c>
      <c r="I862" s="32" t="s">
        <v>586</v>
      </c>
      <c r="J862" s="135">
        <v>20</v>
      </c>
      <c r="K862" s="28">
        <v>0.8</v>
      </c>
      <c r="L862" s="77">
        <v>0.9</v>
      </c>
      <c r="Q862" s="106"/>
    </row>
    <row r="863" spans="1:17" x14ac:dyDescent="0.25">
      <c r="A863" t="s">
        <v>331</v>
      </c>
      <c r="B863" s="25">
        <v>2018</v>
      </c>
      <c r="C863" s="25" t="s">
        <v>0</v>
      </c>
      <c r="D863" s="25" t="s">
        <v>54</v>
      </c>
      <c r="E863" s="25" t="s">
        <v>263</v>
      </c>
      <c r="F863" s="23" t="s">
        <v>334</v>
      </c>
      <c r="G863" s="23" t="s">
        <v>492</v>
      </c>
      <c r="H863" s="167" t="s">
        <v>547</v>
      </c>
      <c r="I863" s="32" t="s">
        <v>586</v>
      </c>
      <c r="J863" s="135">
        <v>29</v>
      </c>
      <c r="K863" s="28">
        <v>0.58621000000000001</v>
      </c>
      <c r="L863" s="77">
        <v>0.9</v>
      </c>
      <c r="Q863" s="106"/>
    </row>
    <row r="864" spans="1:17" x14ac:dyDescent="0.25">
      <c r="A864" t="s">
        <v>331</v>
      </c>
      <c r="B864" s="25">
        <v>2018</v>
      </c>
      <c r="C864" s="25" t="s">
        <v>1</v>
      </c>
      <c r="D864" s="25" t="s">
        <v>56</v>
      </c>
      <c r="E864" s="25" t="s">
        <v>263</v>
      </c>
      <c r="F864" s="23" t="s">
        <v>334</v>
      </c>
      <c r="G864" s="23" t="s">
        <v>492</v>
      </c>
      <c r="H864" s="167" t="s">
        <v>547</v>
      </c>
      <c r="I864" s="32" t="s">
        <v>586</v>
      </c>
      <c r="J864" s="135">
        <v>36</v>
      </c>
      <c r="K864" s="28">
        <v>0.72221999999999997</v>
      </c>
      <c r="L864" s="77">
        <v>0.9</v>
      </c>
      <c r="Q864" s="106"/>
    </row>
    <row r="865" spans="1:17" x14ac:dyDescent="0.25">
      <c r="A865" t="s">
        <v>331</v>
      </c>
      <c r="B865" s="25">
        <v>2018</v>
      </c>
      <c r="C865" s="25" t="s">
        <v>2</v>
      </c>
      <c r="D865" s="25" t="s">
        <v>57</v>
      </c>
      <c r="E865" s="25" t="s">
        <v>263</v>
      </c>
      <c r="F865" s="23" t="s">
        <v>334</v>
      </c>
      <c r="G865" s="23" t="s">
        <v>492</v>
      </c>
      <c r="H865" s="167" t="s">
        <v>547</v>
      </c>
      <c r="I865" s="32" t="s">
        <v>586</v>
      </c>
      <c r="J865" s="135">
        <v>44</v>
      </c>
      <c r="K865" s="28">
        <v>0.68181999999999998</v>
      </c>
      <c r="L865" s="77">
        <v>0.9</v>
      </c>
      <c r="Q865" s="106"/>
    </row>
    <row r="866" spans="1:17" x14ac:dyDescent="0.25">
      <c r="A866" t="s">
        <v>331</v>
      </c>
      <c r="B866" s="25">
        <v>2018</v>
      </c>
      <c r="C866" s="25" t="s">
        <v>3</v>
      </c>
      <c r="D866" s="25" t="s">
        <v>58</v>
      </c>
      <c r="E866" s="25" t="s">
        <v>263</v>
      </c>
      <c r="F866" s="23" t="s">
        <v>334</v>
      </c>
      <c r="G866" s="23" t="s">
        <v>492</v>
      </c>
      <c r="H866" s="167" t="s">
        <v>547</v>
      </c>
      <c r="I866" s="32" t="s">
        <v>586</v>
      </c>
      <c r="J866" s="135">
        <v>30</v>
      </c>
      <c r="K866" s="28">
        <v>0.83333000000000002</v>
      </c>
      <c r="L866" s="77">
        <v>0.9</v>
      </c>
      <c r="Q866" s="106"/>
    </row>
    <row r="867" spans="1:17" x14ac:dyDescent="0.25">
      <c r="A867" t="s">
        <v>331</v>
      </c>
      <c r="B867" s="25">
        <v>2019</v>
      </c>
      <c r="C867" s="25" t="s">
        <v>0</v>
      </c>
      <c r="D867" s="25" t="s">
        <v>59</v>
      </c>
      <c r="E867" s="25" t="s">
        <v>263</v>
      </c>
      <c r="F867" s="23" t="s">
        <v>334</v>
      </c>
      <c r="G867" s="23" t="s">
        <v>492</v>
      </c>
      <c r="H867" s="167" t="s">
        <v>547</v>
      </c>
      <c r="I867" s="32" t="s">
        <v>586</v>
      </c>
      <c r="J867" s="135">
        <v>29</v>
      </c>
      <c r="K867" s="28">
        <v>0.72414000000000001</v>
      </c>
      <c r="L867" s="77">
        <v>0.9</v>
      </c>
      <c r="Q867" s="106"/>
    </row>
    <row r="868" spans="1:17" x14ac:dyDescent="0.25">
      <c r="A868" t="s">
        <v>331</v>
      </c>
      <c r="B868" s="25">
        <v>2019</v>
      </c>
      <c r="C868" s="25" t="s">
        <v>1</v>
      </c>
      <c r="D868" s="25" t="s">
        <v>60</v>
      </c>
      <c r="E868" s="25" t="s">
        <v>263</v>
      </c>
      <c r="F868" s="23" t="s">
        <v>334</v>
      </c>
      <c r="G868" s="23" t="s">
        <v>492</v>
      </c>
      <c r="H868" s="167" t="s">
        <v>547</v>
      </c>
      <c r="I868" s="32" t="s">
        <v>586</v>
      </c>
      <c r="J868" s="135">
        <v>30</v>
      </c>
      <c r="K868" s="28">
        <v>0.73333000000000004</v>
      </c>
      <c r="L868" s="77">
        <v>0.9</v>
      </c>
      <c r="Q868" s="106"/>
    </row>
    <row r="869" spans="1:17" x14ac:dyDescent="0.25">
      <c r="A869" t="s">
        <v>331</v>
      </c>
      <c r="B869" s="25">
        <v>2019</v>
      </c>
      <c r="C869" s="25" t="s">
        <v>2</v>
      </c>
      <c r="D869" s="25" t="s">
        <v>61</v>
      </c>
      <c r="E869" s="25" t="s">
        <v>263</v>
      </c>
      <c r="F869" s="23" t="s">
        <v>334</v>
      </c>
      <c r="G869" s="23" t="s">
        <v>492</v>
      </c>
      <c r="H869" s="167" t="s">
        <v>547</v>
      </c>
      <c r="I869" s="32" t="s">
        <v>586</v>
      </c>
      <c r="J869" s="135">
        <v>30</v>
      </c>
      <c r="K869" s="28">
        <v>0.56667000000000001</v>
      </c>
      <c r="L869" s="77">
        <v>0.9</v>
      </c>
      <c r="Q869" s="106"/>
    </row>
    <row r="870" spans="1:17" x14ac:dyDescent="0.25">
      <c r="A870" t="s">
        <v>331</v>
      </c>
      <c r="B870" s="25">
        <v>2019</v>
      </c>
      <c r="C870" s="25" t="s">
        <v>3</v>
      </c>
      <c r="D870" s="25" t="s">
        <v>62</v>
      </c>
      <c r="E870" s="25" t="s">
        <v>263</v>
      </c>
      <c r="F870" s="23" t="s">
        <v>334</v>
      </c>
      <c r="G870" s="23" t="s">
        <v>492</v>
      </c>
      <c r="H870" s="167" t="s">
        <v>547</v>
      </c>
      <c r="I870" s="32" t="s">
        <v>586</v>
      </c>
      <c r="J870" s="135">
        <v>27</v>
      </c>
      <c r="K870" s="28">
        <v>0.55556000000000005</v>
      </c>
      <c r="L870" s="77">
        <v>0.9</v>
      </c>
      <c r="Q870" s="106"/>
    </row>
    <row r="871" spans="1:17" x14ac:dyDescent="0.25">
      <c r="A871" t="s">
        <v>331</v>
      </c>
      <c r="B871" s="25">
        <v>2020</v>
      </c>
      <c r="C871" s="25" t="s">
        <v>0</v>
      </c>
      <c r="D871" s="25" t="s">
        <v>63</v>
      </c>
      <c r="E871" s="25" t="s">
        <v>263</v>
      </c>
      <c r="F871" s="23" t="s">
        <v>334</v>
      </c>
      <c r="G871" s="23" t="s">
        <v>492</v>
      </c>
      <c r="H871" s="167" t="s">
        <v>547</v>
      </c>
      <c r="I871" s="32" t="s">
        <v>586</v>
      </c>
      <c r="J871" s="135">
        <v>32</v>
      </c>
      <c r="K871" s="28">
        <v>0.40625</v>
      </c>
      <c r="L871" s="77">
        <v>0.9</v>
      </c>
      <c r="Q871" s="106"/>
    </row>
    <row r="872" spans="1:17" x14ac:dyDescent="0.25">
      <c r="A872" t="s">
        <v>331</v>
      </c>
      <c r="B872" s="25">
        <v>2020</v>
      </c>
      <c r="C872" s="25" t="s">
        <v>1</v>
      </c>
      <c r="D872" s="25" t="s">
        <v>64</v>
      </c>
      <c r="E872" s="25" t="s">
        <v>263</v>
      </c>
      <c r="F872" s="23" t="s">
        <v>334</v>
      </c>
      <c r="G872" s="23" t="s">
        <v>492</v>
      </c>
      <c r="H872" s="167" t="s">
        <v>547</v>
      </c>
      <c r="I872" s="32" t="s">
        <v>586</v>
      </c>
      <c r="J872" s="135">
        <v>23</v>
      </c>
      <c r="K872" s="28">
        <v>0.65217000000000003</v>
      </c>
      <c r="L872" s="77">
        <v>0.9</v>
      </c>
      <c r="Q872" s="106"/>
    </row>
    <row r="873" spans="1:17" x14ac:dyDescent="0.25">
      <c r="A873" t="s">
        <v>331</v>
      </c>
      <c r="B873" s="25">
        <v>2020</v>
      </c>
      <c r="C873" s="25" t="s">
        <v>2</v>
      </c>
      <c r="D873" s="25" t="s">
        <v>65</v>
      </c>
      <c r="E873" s="25" t="s">
        <v>263</v>
      </c>
      <c r="F873" s="23" t="s">
        <v>334</v>
      </c>
      <c r="G873" s="23" t="s">
        <v>492</v>
      </c>
      <c r="H873" s="167" t="s">
        <v>547</v>
      </c>
      <c r="I873" s="32" t="s">
        <v>586</v>
      </c>
      <c r="J873" s="135">
        <v>30</v>
      </c>
      <c r="K873" s="28">
        <v>0.56667000000000001</v>
      </c>
      <c r="L873" s="77">
        <v>0.9</v>
      </c>
      <c r="Q873" s="106"/>
    </row>
    <row r="874" spans="1:17" x14ac:dyDescent="0.25">
      <c r="A874" t="s">
        <v>331</v>
      </c>
      <c r="B874" s="25">
        <v>2020</v>
      </c>
      <c r="C874" s="25" t="s">
        <v>3</v>
      </c>
      <c r="D874" s="25" t="s">
        <v>66</v>
      </c>
      <c r="E874" s="25" t="s">
        <v>263</v>
      </c>
      <c r="F874" s="23" t="s">
        <v>334</v>
      </c>
      <c r="G874" s="23" t="s">
        <v>492</v>
      </c>
      <c r="H874" s="167" t="s">
        <v>547</v>
      </c>
      <c r="I874" s="32" t="s">
        <v>586</v>
      </c>
      <c r="J874" s="135">
        <v>27</v>
      </c>
      <c r="K874" s="28">
        <v>0.55556000000000005</v>
      </c>
      <c r="L874" s="77">
        <v>0.9</v>
      </c>
      <c r="Q874" s="106"/>
    </row>
    <row r="875" spans="1:17" x14ac:dyDescent="0.25">
      <c r="A875" t="s">
        <v>331</v>
      </c>
      <c r="B875" s="25">
        <v>2021</v>
      </c>
      <c r="C875" s="25" t="s">
        <v>0</v>
      </c>
      <c r="D875" s="25" t="s">
        <v>67</v>
      </c>
      <c r="E875" s="25" t="s">
        <v>263</v>
      </c>
      <c r="F875" s="23" t="s">
        <v>334</v>
      </c>
      <c r="G875" s="23" t="s">
        <v>492</v>
      </c>
      <c r="H875" s="167" t="s">
        <v>547</v>
      </c>
      <c r="I875" s="32" t="s">
        <v>586</v>
      </c>
      <c r="J875" s="135">
        <v>29</v>
      </c>
      <c r="K875" s="28">
        <v>0.75861999999999996</v>
      </c>
      <c r="L875" s="77">
        <v>0.9</v>
      </c>
      <c r="Q875" s="106"/>
    </row>
    <row r="876" spans="1:17" x14ac:dyDescent="0.25">
      <c r="A876" t="s">
        <v>331</v>
      </c>
      <c r="B876" s="25">
        <v>2021</v>
      </c>
      <c r="C876" s="25" t="s">
        <v>1</v>
      </c>
      <c r="D876" s="25" t="s">
        <v>68</v>
      </c>
      <c r="E876" s="25" t="s">
        <v>263</v>
      </c>
      <c r="F876" s="23" t="s">
        <v>334</v>
      </c>
      <c r="G876" s="23" t="s">
        <v>492</v>
      </c>
      <c r="H876" s="167" t="s">
        <v>547</v>
      </c>
      <c r="I876" s="32" t="s">
        <v>586</v>
      </c>
      <c r="J876" s="135">
        <v>33</v>
      </c>
      <c r="K876" s="28">
        <v>0.93938999999999995</v>
      </c>
      <c r="L876" s="77">
        <v>0.9</v>
      </c>
      <c r="Q876" s="106"/>
    </row>
    <row r="877" spans="1:17" x14ac:dyDescent="0.25">
      <c r="A877" t="s">
        <v>331</v>
      </c>
      <c r="B877" s="25">
        <v>2021</v>
      </c>
      <c r="C877" s="25" t="s">
        <v>2</v>
      </c>
      <c r="D877" s="25" t="s">
        <v>69</v>
      </c>
      <c r="E877" s="25" t="s">
        <v>263</v>
      </c>
      <c r="F877" s="23" t="s">
        <v>334</v>
      </c>
      <c r="G877" s="23" t="s">
        <v>492</v>
      </c>
      <c r="H877" s="167" t="s">
        <v>547</v>
      </c>
      <c r="I877" s="32" t="s">
        <v>586</v>
      </c>
      <c r="J877" s="135">
        <v>35</v>
      </c>
      <c r="K877" s="28">
        <v>0.85714000000000001</v>
      </c>
      <c r="L877" s="77">
        <v>0.9</v>
      </c>
      <c r="Q877" s="106"/>
    </row>
    <row r="878" spans="1:17" x14ac:dyDescent="0.25">
      <c r="A878" t="s">
        <v>331</v>
      </c>
      <c r="B878" s="25">
        <v>2021</v>
      </c>
      <c r="C878" s="25" t="s">
        <v>3</v>
      </c>
      <c r="D878" s="25" t="s">
        <v>70</v>
      </c>
      <c r="E878" s="25" t="s">
        <v>263</v>
      </c>
      <c r="F878" s="23" t="s">
        <v>334</v>
      </c>
      <c r="G878" s="23" t="s">
        <v>492</v>
      </c>
      <c r="H878" s="167" t="s">
        <v>547</v>
      </c>
      <c r="I878" s="32" t="s">
        <v>586</v>
      </c>
      <c r="J878" s="135">
        <v>35</v>
      </c>
      <c r="K878" s="28">
        <v>0.65713999999999995</v>
      </c>
      <c r="L878" s="77">
        <v>0.9</v>
      </c>
      <c r="Q878" s="106"/>
    </row>
    <row r="879" spans="1:17" x14ac:dyDescent="0.25">
      <c r="A879" t="s">
        <v>331</v>
      </c>
      <c r="B879" s="25">
        <v>2022</v>
      </c>
      <c r="C879" s="25" t="s">
        <v>0</v>
      </c>
      <c r="D879" s="25" t="s">
        <v>71</v>
      </c>
      <c r="E879" s="25" t="s">
        <v>263</v>
      </c>
      <c r="F879" s="23" t="s">
        <v>334</v>
      </c>
      <c r="G879" s="23" t="s">
        <v>492</v>
      </c>
      <c r="H879" s="167" t="s">
        <v>547</v>
      </c>
      <c r="I879" s="32" t="s">
        <v>586</v>
      </c>
      <c r="J879" s="135">
        <v>36</v>
      </c>
      <c r="K879" s="28">
        <v>0.91666999999999998</v>
      </c>
      <c r="L879" s="77">
        <v>0.9</v>
      </c>
      <c r="Q879" s="106"/>
    </row>
    <row r="880" spans="1:17" x14ac:dyDescent="0.25">
      <c r="A880" t="s">
        <v>331</v>
      </c>
      <c r="B880" s="25">
        <v>2022</v>
      </c>
      <c r="C880" s="25" t="s">
        <v>1</v>
      </c>
      <c r="D880" s="25" t="s">
        <v>72</v>
      </c>
      <c r="E880" s="25" t="s">
        <v>263</v>
      </c>
      <c r="F880" s="23" t="s">
        <v>334</v>
      </c>
      <c r="G880" s="23" t="s">
        <v>492</v>
      </c>
      <c r="H880" s="167" t="s">
        <v>547</v>
      </c>
      <c r="I880" s="32" t="s">
        <v>586</v>
      </c>
      <c r="J880" s="135">
        <v>35</v>
      </c>
      <c r="K880" s="28">
        <v>0.97143000000000002</v>
      </c>
      <c r="L880" s="77">
        <v>0.9</v>
      </c>
      <c r="Q880" s="106"/>
    </row>
    <row r="881" spans="1:17" x14ac:dyDescent="0.25">
      <c r="A881" t="s">
        <v>331</v>
      </c>
      <c r="B881" s="25">
        <v>2022</v>
      </c>
      <c r="C881" s="25" t="s">
        <v>2</v>
      </c>
      <c r="D881" s="25" t="s">
        <v>73</v>
      </c>
      <c r="E881" s="25" t="s">
        <v>263</v>
      </c>
      <c r="F881" s="23" t="s">
        <v>334</v>
      </c>
      <c r="G881" s="23" t="s">
        <v>492</v>
      </c>
      <c r="H881" s="167" t="s">
        <v>547</v>
      </c>
      <c r="I881" s="32" t="s">
        <v>586</v>
      </c>
      <c r="J881" s="135">
        <v>45</v>
      </c>
      <c r="K881" s="28">
        <v>0.91110999999999998</v>
      </c>
      <c r="L881" s="77">
        <v>0.9</v>
      </c>
      <c r="Q881" s="106"/>
    </row>
    <row r="882" spans="1:17" x14ac:dyDescent="0.25">
      <c r="A882" t="s">
        <v>331</v>
      </c>
      <c r="B882" s="25">
        <v>2022</v>
      </c>
      <c r="C882" s="25" t="s">
        <v>3</v>
      </c>
      <c r="D882" s="25" t="s">
        <v>493</v>
      </c>
      <c r="E882" s="25" t="s">
        <v>263</v>
      </c>
      <c r="F882" s="23" t="s">
        <v>334</v>
      </c>
      <c r="G882" s="23" t="s">
        <v>492</v>
      </c>
      <c r="H882" s="167" t="s">
        <v>547</v>
      </c>
      <c r="I882" s="32" t="s">
        <v>586</v>
      </c>
      <c r="J882" s="135">
        <v>34</v>
      </c>
      <c r="K882" s="28">
        <v>0.85294000000000003</v>
      </c>
      <c r="L882" s="77">
        <v>0.9</v>
      </c>
      <c r="Q882" s="106"/>
    </row>
    <row r="883" spans="1:17" x14ac:dyDescent="0.25">
      <c r="A883" t="s">
        <v>331</v>
      </c>
      <c r="B883" s="25">
        <v>2023</v>
      </c>
      <c r="C883" s="25" t="s">
        <v>0</v>
      </c>
      <c r="D883" s="25" t="s">
        <v>537</v>
      </c>
      <c r="E883" s="25" t="s">
        <v>263</v>
      </c>
      <c r="F883" s="23" t="s">
        <v>334</v>
      </c>
      <c r="G883" s="23" t="s">
        <v>492</v>
      </c>
      <c r="H883" s="167" t="s">
        <v>547</v>
      </c>
      <c r="I883" s="32" t="s">
        <v>586</v>
      </c>
      <c r="J883" s="135">
        <v>30</v>
      </c>
      <c r="K883" s="28">
        <v>0.73333000000000004</v>
      </c>
      <c r="L883" s="77">
        <v>0.9</v>
      </c>
      <c r="Q883" s="106"/>
    </row>
    <row r="884" spans="1:17" x14ac:dyDescent="0.25">
      <c r="A884" t="s">
        <v>331</v>
      </c>
      <c r="B884" s="25">
        <v>2018</v>
      </c>
      <c r="C884" s="25" t="s">
        <v>0</v>
      </c>
      <c r="D884" s="25" t="s">
        <v>54</v>
      </c>
      <c r="E884" s="25" t="s">
        <v>166</v>
      </c>
      <c r="F884" s="23" t="s">
        <v>167</v>
      </c>
      <c r="G884" s="23" t="s">
        <v>492</v>
      </c>
      <c r="H884" s="166" t="s">
        <v>526</v>
      </c>
      <c r="I884" s="32" t="s">
        <v>586</v>
      </c>
      <c r="J884" s="135">
        <v>141</v>
      </c>
      <c r="K884" s="28">
        <v>0.88651999999999997</v>
      </c>
      <c r="L884" s="77">
        <v>0.9</v>
      </c>
      <c r="Q884" s="106"/>
    </row>
    <row r="885" spans="1:17" x14ac:dyDescent="0.25">
      <c r="A885" t="s">
        <v>331</v>
      </c>
      <c r="B885" s="25">
        <v>2018</v>
      </c>
      <c r="C885" s="25" t="s">
        <v>1</v>
      </c>
      <c r="D885" s="25" t="s">
        <v>56</v>
      </c>
      <c r="E885" s="25" t="s">
        <v>166</v>
      </c>
      <c r="F885" s="23" t="s">
        <v>167</v>
      </c>
      <c r="G885" s="23" t="s">
        <v>492</v>
      </c>
      <c r="H885" s="166" t="s">
        <v>526</v>
      </c>
      <c r="I885" s="32" t="s">
        <v>586</v>
      </c>
      <c r="J885" s="135">
        <v>140</v>
      </c>
      <c r="K885" s="28">
        <v>0.9</v>
      </c>
      <c r="L885" s="77">
        <v>0.9</v>
      </c>
      <c r="Q885" s="106"/>
    </row>
    <row r="886" spans="1:17" x14ac:dyDescent="0.25">
      <c r="A886" t="s">
        <v>331</v>
      </c>
      <c r="B886" s="25">
        <v>2018</v>
      </c>
      <c r="C886" s="25" t="s">
        <v>2</v>
      </c>
      <c r="D886" s="25" t="s">
        <v>57</v>
      </c>
      <c r="E886" s="25" t="s">
        <v>166</v>
      </c>
      <c r="F886" s="23" t="s">
        <v>167</v>
      </c>
      <c r="G886" s="23" t="s">
        <v>492</v>
      </c>
      <c r="H886" s="166" t="s">
        <v>526</v>
      </c>
      <c r="I886" s="32" t="s">
        <v>586</v>
      </c>
      <c r="J886" s="135">
        <v>170</v>
      </c>
      <c r="K886" s="28">
        <v>0.87646999999999997</v>
      </c>
      <c r="L886" s="77">
        <v>0.9</v>
      </c>
      <c r="Q886" s="106"/>
    </row>
    <row r="887" spans="1:17" x14ac:dyDescent="0.25">
      <c r="A887" t="s">
        <v>331</v>
      </c>
      <c r="B887" s="25">
        <v>2018</v>
      </c>
      <c r="C887" s="25" t="s">
        <v>3</v>
      </c>
      <c r="D887" s="25" t="s">
        <v>58</v>
      </c>
      <c r="E887" s="25" t="s">
        <v>166</v>
      </c>
      <c r="F887" s="23" t="s">
        <v>167</v>
      </c>
      <c r="G887" s="23" t="s">
        <v>492</v>
      </c>
      <c r="H887" s="166" t="s">
        <v>526</v>
      </c>
      <c r="I887" s="32" t="s">
        <v>586</v>
      </c>
      <c r="J887" s="135">
        <v>151</v>
      </c>
      <c r="K887" s="28">
        <v>0.88741999999999999</v>
      </c>
      <c r="L887" s="77">
        <v>0.9</v>
      </c>
      <c r="Q887" s="106"/>
    </row>
    <row r="888" spans="1:17" x14ac:dyDescent="0.25">
      <c r="A888" t="s">
        <v>331</v>
      </c>
      <c r="B888" s="25">
        <v>2019</v>
      </c>
      <c r="C888" s="25" t="s">
        <v>0</v>
      </c>
      <c r="D888" s="25" t="s">
        <v>59</v>
      </c>
      <c r="E888" s="25" t="s">
        <v>166</v>
      </c>
      <c r="F888" s="23" t="s">
        <v>167</v>
      </c>
      <c r="G888" s="23" t="s">
        <v>492</v>
      </c>
      <c r="H888" s="166" t="s">
        <v>526</v>
      </c>
      <c r="I888" s="32" t="s">
        <v>586</v>
      </c>
      <c r="J888" s="135">
        <v>135</v>
      </c>
      <c r="K888" s="28">
        <v>0.89629999999999999</v>
      </c>
      <c r="L888" s="77">
        <v>0.9</v>
      </c>
      <c r="Q888" s="106"/>
    </row>
    <row r="889" spans="1:17" x14ac:dyDescent="0.25">
      <c r="A889" t="s">
        <v>331</v>
      </c>
      <c r="B889" s="25">
        <v>2019</v>
      </c>
      <c r="C889" s="25" t="s">
        <v>1</v>
      </c>
      <c r="D889" s="25" t="s">
        <v>60</v>
      </c>
      <c r="E889" s="25" t="s">
        <v>166</v>
      </c>
      <c r="F889" s="23" t="s">
        <v>167</v>
      </c>
      <c r="G889" s="23" t="s">
        <v>492</v>
      </c>
      <c r="H889" s="166" t="s">
        <v>526</v>
      </c>
      <c r="I889" s="32" t="s">
        <v>586</v>
      </c>
      <c r="J889" s="135">
        <v>151</v>
      </c>
      <c r="K889" s="28">
        <v>0.93376999999999999</v>
      </c>
      <c r="L889" s="77">
        <v>0.9</v>
      </c>
      <c r="Q889" s="106"/>
    </row>
    <row r="890" spans="1:17" x14ac:dyDescent="0.25">
      <c r="A890" t="s">
        <v>331</v>
      </c>
      <c r="B890" s="25">
        <v>2019</v>
      </c>
      <c r="C890" s="25" t="s">
        <v>2</v>
      </c>
      <c r="D890" s="25" t="s">
        <v>61</v>
      </c>
      <c r="E890" s="25" t="s">
        <v>166</v>
      </c>
      <c r="F890" s="23" t="s">
        <v>167</v>
      </c>
      <c r="G890" s="23" t="s">
        <v>492</v>
      </c>
      <c r="H890" s="166" t="s">
        <v>526</v>
      </c>
      <c r="I890" s="32" t="s">
        <v>586</v>
      </c>
      <c r="J890" s="135">
        <v>141</v>
      </c>
      <c r="K890" s="28">
        <v>0.85106000000000004</v>
      </c>
      <c r="L890" s="77">
        <v>0.9</v>
      </c>
      <c r="Q890" s="106"/>
    </row>
    <row r="891" spans="1:17" x14ac:dyDescent="0.25">
      <c r="A891" t="s">
        <v>331</v>
      </c>
      <c r="B891" s="25">
        <v>2019</v>
      </c>
      <c r="C891" s="25" t="s">
        <v>3</v>
      </c>
      <c r="D891" s="25" t="s">
        <v>62</v>
      </c>
      <c r="E891" s="25" t="s">
        <v>166</v>
      </c>
      <c r="F891" s="23" t="s">
        <v>167</v>
      </c>
      <c r="G891" s="23" t="s">
        <v>492</v>
      </c>
      <c r="H891" s="166" t="s">
        <v>526</v>
      </c>
      <c r="I891" s="32" t="s">
        <v>586</v>
      </c>
      <c r="J891" s="135">
        <v>149</v>
      </c>
      <c r="K891" s="28">
        <v>0.83892999999999995</v>
      </c>
      <c r="L891" s="77">
        <v>0.9</v>
      </c>
      <c r="Q891" s="106"/>
    </row>
    <row r="892" spans="1:17" x14ac:dyDescent="0.25">
      <c r="A892" t="s">
        <v>331</v>
      </c>
      <c r="B892" s="25">
        <v>2020</v>
      </c>
      <c r="C892" s="25" t="s">
        <v>0</v>
      </c>
      <c r="D892" s="25" t="s">
        <v>63</v>
      </c>
      <c r="E892" s="25" t="s">
        <v>166</v>
      </c>
      <c r="F892" s="23" t="s">
        <v>167</v>
      </c>
      <c r="G892" s="23" t="s">
        <v>492</v>
      </c>
      <c r="H892" s="166" t="s">
        <v>526</v>
      </c>
      <c r="I892" s="32" t="s">
        <v>586</v>
      </c>
      <c r="J892" s="135">
        <v>117</v>
      </c>
      <c r="K892" s="28">
        <v>0.88888999999999996</v>
      </c>
      <c r="L892" s="77">
        <v>0.9</v>
      </c>
      <c r="Q892" s="106"/>
    </row>
    <row r="893" spans="1:17" x14ac:dyDescent="0.25">
      <c r="A893" t="s">
        <v>331</v>
      </c>
      <c r="B893" s="25">
        <v>2020</v>
      </c>
      <c r="C893" s="25" t="s">
        <v>1</v>
      </c>
      <c r="D893" s="25" t="s">
        <v>64</v>
      </c>
      <c r="E893" s="25" t="s">
        <v>166</v>
      </c>
      <c r="F893" s="23" t="s">
        <v>167</v>
      </c>
      <c r="G893" s="23" t="s">
        <v>492</v>
      </c>
      <c r="H893" s="166" t="s">
        <v>526</v>
      </c>
      <c r="I893" s="32" t="s">
        <v>586</v>
      </c>
      <c r="J893" s="135">
        <v>52</v>
      </c>
      <c r="K893" s="28">
        <v>0.63461999999999996</v>
      </c>
      <c r="L893" s="77">
        <v>0.9</v>
      </c>
      <c r="Q893" s="106"/>
    </row>
    <row r="894" spans="1:17" x14ac:dyDescent="0.25">
      <c r="A894" t="s">
        <v>331</v>
      </c>
      <c r="B894" s="25">
        <v>2020</v>
      </c>
      <c r="C894" s="25" t="s">
        <v>2</v>
      </c>
      <c r="D894" s="25" t="s">
        <v>65</v>
      </c>
      <c r="E894" s="25" t="s">
        <v>166</v>
      </c>
      <c r="F894" s="23" t="s">
        <v>167</v>
      </c>
      <c r="G894" s="23" t="s">
        <v>492</v>
      </c>
      <c r="H894" s="166" t="s">
        <v>526</v>
      </c>
      <c r="I894" s="32" t="s">
        <v>586</v>
      </c>
      <c r="J894" s="135">
        <v>105</v>
      </c>
      <c r="K894" s="28">
        <v>0.83809999999999996</v>
      </c>
      <c r="L894" s="77">
        <v>0.9</v>
      </c>
      <c r="Q894" s="106"/>
    </row>
    <row r="895" spans="1:17" x14ac:dyDescent="0.25">
      <c r="A895" t="s">
        <v>331</v>
      </c>
      <c r="B895" s="25">
        <v>2020</v>
      </c>
      <c r="C895" s="25" t="s">
        <v>3</v>
      </c>
      <c r="D895" s="25" t="s">
        <v>66</v>
      </c>
      <c r="E895" s="25" t="s">
        <v>166</v>
      </c>
      <c r="F895" s="23" t="s">
        <v>167</v>
      </c>
      <c r="G895" s="23" t="s">
        <v>492</v>
      </c>
      <c r="H895" s="166" t="s">
        <v>526</v>
      </c>
      <c r="I895" s="32" t="s">
        <v>586</v>
      </c>
      <c r="J895" s="135">
        <v>97</v>
      </c>
      <c r="K895" s="28">
        <v>0.84536</v>
      </c>
      <c r="L895" s="77">
        <v>0.9</v>
      </c>
      <c r="Q895" s="106"/>
    </row>
    <row r="896" spans="1:17" x14ac:dyDescent="0.25">
      <c r="A896" t="s">
        <v>331</v>
      </c>
      <c r="B896" s="25">
        <v>2021</v>
      </c>
      <c r="C896" s="25" t="s">
        <v>0</v>
      </c>
      <c r="D896" s="25" t="s">
        <v>67</v>
      </c>
      <c r="E896" s="25" t="s">
        <v>166</v>
      </c>
      <c r="F896" s="23" t="s">
        <v>167</v>
      </c>
      <c r="G896" s="23" t="s">
        <v>492</v>
      </c>
      <c r="H896" s="166" t="s">
        <v>526</v>
      </c>
      <c r="I896" s="32" t="s">
        <v>586</v>
      </c>
      <c r="J896" s="135">
        <v>78</v>
      </c>
      <c r="K896" s="28">
        <v>0.87178999999999995</v>
      </c>
      <c r="L896" s="77">
        <v>0.9</v>
      </c>
      <c r="Q896" s="106"/>
    </row>
    <row r="897" spans="1:17" x14ac:dyDescent="0.25">
      <c r="A897" t="s">
        <v>331</v>
      </c>
      <c r="B897" s="25">
        <v>2021</v>
      </c>
      <c r="C897" s="25" t="s">
        <v>1</v>
      </c>
      <c r="D897" s="25" t="s">
        <v>68</v>
      </c>
      <c r="E897" s="25" t="s">
        <v>166</v>
      </c>
      <c r="F897" s="23" t="s">
        <v>167</v>
      </c>
      <c r="G897" s="23" t="s">
        <v>492</v>
      </c>
      <c r="H897" s="166" t="s">
        <v>526</v>
      </c>
      <c r="I897" s="32" t="s">
        <v>586</v>
      </c>
      <c r="J897" s="135">
        <v>178</v>
      </c>
      <c r="K897" s="28">
        <v>0.86516999999999999</v>
      </c>
      <c r="L897" s="77">
        <v>0.9</v>
      </c>
      <c r="Q897" s="106"/>
    </row>
    <row r="898" spans="1:17" x14ac:dyDescent="0.25">
      <c r="A898" t="s">
        <v>331</v>
      </c>
      <c r="B898" s="25">
        <v>2021</v>
      </c>
      <c r="C898" s="25" t="s">
        <v>2</v>
      </c>
      <c r="D898" s="25" t="s">
        <v>69</v>
      </c>
      <c r="E898" s="25" t="s">
        <v>166</v>
      </c>
      <c r="F898" s="23" t="s">
        <v>167</v>
      </c>
      <c r="G898" s="23" t="s">
        <v>492</v>
      </c>
      <c r="H898" s="166" t="s">
        <v>526</v>
      </c>
      <c r="I898" s="32" t="s">
        <v>586</v>
      </c>
      <c r="J898" s="135">
        <v>173</v>
      </c>
      <c r="K898" s="28">
        <v>0.84970999999999997</v>
      </c>
      <c r="L898" s="77">
        <v>0.9</v>
      </c>
      <c r="Q898" s="106"/>
    </row>
    <row r="899" spans="1:17" x14ac:dyDescent="0.25">
      <c r="A899" t="s">
        <v>331</v>
      </c>
      <c r="B899" s="25">
        <v>2021</v>
      </c>
      <c r="C899" s="25" t="s">
        <v>3</v>
      </c>
      <c r="D899" s="25" t="s">
        <v>70</v>
      </c>
      <c r="E899" s="25" t="s">
        <v>166</v>
      </c>
      <c r="F899" s="23" t="s">
        <v>167</v>
      </c>
      <c r="G899" s="23" t="s">
        <v>492</v>
      </c>
      <c r="H899" s="166" t="s">
        <v>526</v>
      </c>
      <c r="I899" s="32" t="s">
        <v>586</v>
      </c>
      <c r="J899" s="135">
        <v>189</v>
      </c>
      <c r="K899" s="28">
        <v>0.86772000000000005</v>
      </c>
      <c r="L899" s="77">
        <v>0.9</v>
      </c>
      <c r="Q899" s="106"/>
    </row>
    <row r="900" spans="1:17" x14ac:dyDescent="0.25">
      <c r="A900" t="s">
        <v>331</v>
      </c>
      <c r="B900" s="25">
        <v>2022</v>
      </c>
      <c r="C900" s="25" t="s">
        <v>0</v>
      </c>
      <c r="D900" s="25" t="s">
        <v>71</v>
      </c>
      <c r="E900" s="25" t="s">
        <v>166</v>
      </c>
      <c r="F900" s="23" t="s">
        <v>167</v>
      </c>
      <c r="G900" s="23" t="s">
        <v>492</v>
      </c>
      <c r="H900" s="166" t="s">
        <v>526</v>
      </c>
      <c r="I900" s="32" t="s">
        <v>586</v>
      </c>
      <c r="J900" s="135">
        <v>163</v>
      </c>
      <c r="K900" s="28">
        <v>0.90798000000000001</v>
      </c>
      <c r="L900" s="77">
        <v>0.9</v>
      </c>
      <c r="Q900" s="106"/>
    </row>
    <row r="901" spans="1:17" x14ac:dyDescent="0.25">
      <c r="A901" t="s">
        <v>331</v>
      </c>
      <c r="B901" s="25">
        <v>2022</v>
      </c>
      <c r="C901" s="25" t="s">
        <v>1</v>
      </c>
      <c r="D901" s="25" t="s">
        <v>72</v>
      </c>
      <c r="E901" s="25" t="s">
        <v>166</v>
      </c>
      <c r="F901" s="23" t="s">
        <v>167</v>
      </c>
      <c r="G901" s="23" t="s">
        <v>492</v>
      </c>
      <c r="H901" s="166" t="s">
        <v>526</v>
      </c>
      <c r="I901" s="32" t="s">
        <v>586</v>
      </c>
      <c r="J901" s="135">
        <v>157</v>
      </c>
      <c r="K901" s="28">
        <v>0.92357</v>
      </c>
      <c r="L901" s="77">
        <v>0.9</v>
      </c>
      <c r="Q901" s="106"/>
    </row>
    <row r="902" spans="1:17" x14ac:dyDescent="0.25">
      <c r="A902" t="s">
        <v>331</v>
      </c>
      <c r="B902" s="25">
        <v>2022</v>
      </c>
      <c r="C902" s="25" t="s">
        <v>2</v>
      </c>
      <c r="D902" s="25" t="s">
        <v>73</v>
      </c>
      <c r="E902" s="25" t="s">
        <v>166</v>
      </c>
      <c r="F902" s="23" t="s">
        <v>167</v>
      </c>
      <c r="G902" s="23" t="s">
        <v>492</v>
      </c>
      <c r="H902" s="166" t="s">
        <v>526</v>
      </c>
      <c r="I902" s="32" t="s">
        <v>586</v>
      </c>
      <c r="J902" s="135">
        <v>185</v>
      </c>
      <c r="K902" s="28">
        <v>0.91891999999999996</v>
      </c>
      <c r="L902" s="77">
        <v>0.9</v>
      </c>
      <c r="Q902" s="106"/>
    </row>
    <row r="903" spans="1:17" x14ac:dyDescent="0.25">
      <c r="A903" t="s">
        <v>331</v>
      </c>
      <c r="B903" s="25">
        <v>2022</v>
      </c>
      <c r="C903" s="25" t="s">
        <v>3</v>
      </c>
      <c r="D903" s="25" t="s">
        <v>493</v>
      </c>
      <c r="E903" s="25" t="s">
        <v>166</v>
      </c>
      <c r="F903" s="23" t="s">
        <v>167</v>
      </c>
      <c r="G903" s="23" t="s">
        <v>492</v>
      </c>
      <c r="H903" s="166" t="s">
        <v>526</v>
      </c>
      <c r="I903" s="32" t="s">
        <v>586</v>
      </c>
      <c r="J903" s="135">
        <v>141</v>
      </c>
      <c r="K903" s="28">
        <v>0.90780000000000005</v>
      </c>
      <c r="L903" s="77">
        <v>0.9</v>
      </c>
      <c r="Q903" s="106"/>
    </row>
    <row r="904" spans="1:17" x14ac:dyDescent="0.25">
      <c r="A904" t="s">
        <v>331</v>
      </c>
      <c r="B904" s="25">
        <v>2023</v>
      </c>
      <c r="C904" s="25" t="s">
        <v>0</v>
      </c>
      <c r="D904" s="25" t="s">
        <v>537</v>
      </c>
      <c r="E904" s="25" t="s">
        <v>166</v>
      </c>
      <c r="F904" s="23" t="s">
        <v>167</v>
      </c>
      <c r="G904" s="23" t="s">
        <v>492</v>
      </c>
      <c r="H904" s="166" t="s">
        <v>526</v>
      </c>
      <c r="I904" s="32" t="s">
        <v>586</v>
      </c>
      <c r="J904" s="135">
        <v>151</v>
      </c>
      <c r="K904" s="28">
        <v>0.80132000000000003</v>
      </c>
      <c r="L904" s="77">
        <v>0.9</v>
      </c>
      <c r="Q904" s="106"/>
    </row>
    <row r="905" spans="1:17" x14ac:dyDescent="0.25">
      <c r="A905" t="s">
        <v>331</v>
      </c>
      <c r="B905" s="25">
        <v>2018</v>
      </c>
      <c r="C905" s="25" t="s">
        <v>0</v>
      </c>
      <c r="D905" s="25" t="s">
        <v>54</v>
      </c>
      <c r="E905" s="25" t="s">
        <v>492</v>
      </c>
      <c r="F905" s="166" t="s">
        <v>526</v>
      </c>
      <c r="G905" s="23" t="s">
        <v>492</v>
      </c>
      <c r="H905" s="166" t="s">
        <v>526</v>
      </c>
      <c r="I905" s="32" t="s">
        <v>586</v>
      </c>
      <c r="J905" s="135">
        <v>326</v>
      </c>
      <c r="K905" s="28">
        <v>0.77300999999999997</v>
      </c>
      <c r="L905" s="77">
        <v>0.9</v>
      </c>
      <c r="Q905" s="106"/>
    </row>
    <row r="906" spans="1:17" x14ac:dyDescent="0.25">
      <c r="A906" t="s">
        <v>331</v>
      </c>
      <c r="B906" s="25">
        <v>2018</v>
      </c>
      <c r="C906" s="25" t="s">
        <v>1</v>
      </c>
      <c r="D906" s="25" t="s">
        <v>56</v>
      </c>
      <c r="E906" s="25" t="s">
        <v>492</v>
      </c>
      <c r="F906" s="166" t="s">
        <v>526</v>
      </c>
      <c r="G906" s="23" t="s">
        <v>492</v>
      </c>
      <c r="H906" s="166" t="s">
        <v>526</v>
      </c>
      <c r="I906" s="32" t="s">
        <v>586</v>
      </c>
      <c r="J906" s="135">
        <v>379</v>
      </c>
      <c r="K906" s="28">
        <v>0.76253000000000004</v>
      </c>
      <c r="L906" s="77">
        <v>0.9</v>
      </c>
      <c r="Q906" s="106"/>
    </row>
    <row r="907" spans="1:17" x14ac:dyDescent="0.25">
      <c r="A907" t="s">
        <v>331</v>
      </c>
      <c r="B907" s="25">
        <v>2018</v>
      </c>
      <c r="C907" s="25" t="s">
        <v>2</v>
      </c>
      <c r="D907" s="25" t="s">
        <v>57</v>
      </c>
      <c r="E907" s="25" t="s">
        <v>492</v>
      </c>
      <c r="F907" s="166" t="s">
        <v>526</v>
      </c>
      <c r="G907" s="23" t="s">
        <v>492</v>
      </c>
      <c r="H907" s="166" t="s">
        <v>526</v>
      </c>
      <c r="I907" s="32" t="s">
        <v>586</v>
      </c>
      <c r="J907" s="135">
        <v>383</v>
      </c>
      <c r="K907" s="28">
        <v>0.77807000000000004</v>
      </c>
      <c r="L907" s="77">
        <v>0.9</v>
      </c>
      <c r="Q907" s="106"/>
    </row>
    <row r="908" spans="1:17" x14ac:dyDescent="0.25">
      <c r="A908" t="s">
        <v>331</v>
      </c>
      <c r="B908" s="25">
        <v>2018</v>
      </c>
      <c r="C908" s="25" t="s">
        <v>3</v>
      </c>
      <c r="D908" s="25" t="s">
        <v>58</v>
      </c>
      <c r="E908" s="25" t="s">
        <v>492</v>
      </c>
      <c r="F908" s="166" t="s">
        <v>526</v>
      </c>
      <c r="G908" s="23" t="s">
        <v>492</v>
      </c>
      <c r="H908" s="166" t="s">
        <v>526</v>
      </c>
      <c r="I908" s="32" t="s">
        <v>586</v>
      </c>
      <c r="J908" s="135">
        <v>368</v>
      </c>
      <c r="K908" s="28">
        <v>0.80978000000000006</v>
      </c>
      <c r="L908" s="77">
        <v>0.9</v>
      </c>
      <c r="Q908" s="106"/>
    </row>
    <row r="909" spans="1:17" x14ac:dyDescent="0.25">
      <c r="A909" t="s">
        <v>331</v>
      </c>
      <c r="B909" s="25">
        <v>2019</v>
      </c>
      <c r="C909" s="25" t="s">
        <v>0</v>
      </c>
      <c r="D909" s="25" t="s">
        <v>59</v>
      </c>
      <c r="E909" s="25" t="s">
        <v>492</v>
      </c>
      <c r="F909" s="166" t="s">
        <v>526</v>
      </c>
      <c r="G909" s="23" t="s">
        <v>492</v>
      </c>
      <c r="H909" s="166" t="s">
        <v>526</v>
      </c>
      <c r="I909" s="32" t="s">
        <v>586</v>
      </c>
      <c r="J909" s="135">
        <v>330</v>
      </c>
      <c r="K909" s="28">
        <v>0.84241999999999995</v>
      </c>
      <c r="L909" s="77">
        <v>0.9</v>
      </c>
      <c r="Q909" s="106"/>
    </row>
    <row r="910" spans="1:17" x14ac:dyDescent="0.25">
      <c r="A910" t="s">
        <v>331</v>
      </c>
      <c r="B910" s="25">
        <v>2019</v>
      </c>
      <c r="C910" s="25" t="s">
        <v>1</v>
      </c>
      <c r="D910" s="25" t="s">
        <v>60</v>
      </c>
      <c r="E910" s="25" t="s">
        <v>492</v>
      </c>
      <c r="F910" s="166" t="s">
        <v>526</v>
      </c>
      <c r="G910" s="23" t="s">
        <v>492</v>
      </c>
      <c r="H910" s="166" t="s">
        <v>526</v>
      </c>
      <c r="I910" s="32" t="s">
        <v>586</v>
      </c>
      <c r="J910" s="135">
        <v>350</v>
      </c>
      <c r="K910" s="28">
        <v>0.80857000000000001</v>
      </c>
      <c r="L910" s="77">
        <v>0.9</v>
      </c>
      <c r="Q910" s="106"/>
    </row>
    <row r="911" spans="1:17" x14ac:dyDescent="0.25">
      <c r="A911" t="s">
        <v>331</v>
      </c>
      <c r="B911" s="25">
        <v>2019</v>
      </c>
      <c r="C911" s="25" t="s">
        <v>2</v>
      </c>
      <c r="D911" s="25" t="s">
        <v>61</v>
      </c>
      <c r="E911" s="25" t="s">
        <v>492</v>
      </c>
      <c r="F911" s="166" t="s">
        <v>526</v>
      </c>
      <c r="G911" s="23" t="s">
        <v>492</v>
      </c>
      <c r="H911" s="166" t="s">
        <v>526</v>
      </c>
      <c r="I911" s="32" t="s">
        <v>586</v>
      </c>
      <c r="J911" s="135">
        <v>361</v>
      </c>
      <c r="K911" s="28">
        <v>0.80054999999999998</v>
      </c>
      <c r="L911" s="77">
        <v>0.9</v>
      </c>
      <c r="Q911" s="106"/>
    </row>
    <row r="912" spans="1:17" x14ac:dyDescent="0.25">
      <c r="A912" t="s">
        <v>331</v>
      </c>
      <c r="B912" s="25">
        <v>2019</v>
      </c>
      <c r="C912" s="25" t="s">
        <v>3</v>
      </c>
      <c r="D912" s="25" t="s">
        <v>62</v>
      </c>
      <c r="E912" s="25" t="s">
        <v>492</v>
      </c>
      <c r="F912" s="166" t="s">
        <v>526</v>
      </c>
      <c r="G912" s="23" t="s">
        <v>492</v>
      </c>
      <c r="H912" s="166" t="s">
        <v>526</v>
      </c>
      <c r="I912" s="32" t="s">
        <v>586</v>
      </c>
      <c r="J912" s="135">
        <v>317</v>
      </c>
      <c r="K912" s="28">
        <v>0.77286999999999995</v>
      </c>
      <c r="L912" s="77">
        <v>0.9</v>
      </c>
      <c r="Q912" s="106"/>
    </row>
    <row r="913" spans="1:17" x14ac:dyDescent="0.25">
      <c r="A913" t="s">
        <v>331</v>
      </c>
      <c r="B913" s="25">
        <v>2020</v>
      </c>
      <c r="C913" s="25" t="s">
        <v>0</v>
      </c>
      <c r="D913" s="25" t="s">
        <v>63</v>
      </c>
      <c r="E913" s="25" t="s">
        <v>492</v>
      </c>
      <c r="F913" s="166" t="s">
        <v>526</v>
      </c>
      <c r="G913" s="23" t="s">
        <v>492</v>
      </c>
      <c r="H913" s="166" t="s">
        <v>526</v>
      </c>
      <c r="I913" s="32" t="s">
        <v>586</v>
      </c>
      <c r="J913" s="135">
        <v>312</v>
      </c>
      <c r="K913" s="28">
        <v>0.85255999999999998</v>
      </c>
      <c r="L913" s="77">
        <v>0.9</v>
      </c>
      <c r="Q913" s="106"/>
    </row>
    <row r="914" spans="1:17" x14ac:dyDescent="0.25">
      <c r="A914" t="s">
        <v>331</v>
      </c>
      <c r="B914" s="25">
        <v>2020</v>
      </c>
      <c r="C914" s="25" t="s">
        <v>1</v>
      </c>
      <c r="D914" s="25" t="s">
        <v>64</v>
      </c>
      <c r="E914" s="25" t="s">
        <v>492</v>
      </c>
      <c r="F914" s="166" t="s">
        <v>526</v>
      </c>
      <c r="G914" s="23" t="s">
        <v>492</v>
      </c>
      <c r="H914" s="166" t="s">
        <v>526</v>
      </c>
      <c r="I914" s="32" t="s">
        <v>586</v>
      </c>
      <c r="J914" s="135">
        <v>167</v>
      </c>
      <c r="K914" s="28">
        <v>0.68262999999999996</v>
      </c>
      <c r="L914" s="77">
        <v>0.9</v>
      </c>
      <c r="Q914" s="106"/>
    </row>
    <row r="915" spans="1:17" x14ac:dyDescent="0.25">
      <c r="A915" t="s">
        <v>331</v>
      </c>
      <c r="B915" s="25">
        <v>2020</v>
      </c>
      <c r="C915" s="25" t="s">
        <v>2</v>
      </c>
      <c r="D915" s="25" t="s">
        <v>65</v>
      </c>
      <c r="E915" s="25" t="s">
        <v>492</v>
      </c>
      <c r="F915" s="166" t="s">
        <v>526</v>
      </c>
      <c r="G915" s="23" t="s">
        <v>492</v>
      </c>
      <c r="H915" s="166" t="s">
        <v>526</v>
      </c>
      <c r="I915" s="32" t="s">
        <v>586</v>
      </c>
      <c r="J915" s="135">
        <v>263</v>
      </c>
      <c r="K915" s="28">
        <v>0.74904999999999999</v>
      </c>
      <c r="L915" s="77">
        <v>0.9</v>
      </c>
      <c r="Q915" s="106"/>
    </row>
    <row r="916" spans="1:17" x14ac:dyDescent="0.25">
      <c r="A916" t="s">
        <v>331</v>
      </c>
      <c r="B916" s="25">
        <v>2020</v>
      </c>
      <c r="C916" s="25" t="s">
        <v>3</v>
      </c>
      <c r="D916" s="25" t="s">
        <v>66</v>
      </c>
      <c r="E916" s="25" t="s">
        <v>492</v>
      </c>
      <c r="F916" s="166" t="s">
        <v>526</v>
      </c>
      <c r="G916" s="23" t="s">
        <v>492</v>
      </c>
      <c r="H916" s="166" t="s">
        <v>526</v>
      </c>
      <c r="I916" s="32" t="s">
        <v>586</v>
      </c>
      <c r="J916" s="135">
        <v>285</v>
      </c>
      <c r="K916" s="28">
        <v>0.86316000000000004</v>
      </c>
      <c r="L916" s="77">
        <v>0.9</v>
      </c>
      <c r="Q916" s="106"/>
    </row>
    <row r="917" spans="1:17" x14ac:dyDescent="0.25">
      <c r="A917" t="s">
        <v>331</v>
      </c>
      <c r="B917" s="25">
        <v>2021</v>
      </c>
      <c r="C917" s="25" t="s">
        <v>0</v>
      </c>
      <c r="D917" s="25" t="s">
        <v>67</v>
      </c>
      <c r="E917" s="25" t="s">
        <v>492</v>
      </c>
      <c r="F917" s="166" t="s">
        <v>526</v>
      </c>
      <c r="G917" s="23" t="s">
        <v>492</v>
      </c>
      <c r="H917" s="166" t="s">
        <v>526</v>
      </c>
      <c r="I917" s="32" t="s">
        <v>586</v>
      </c>
      <c r="J917" s="135">
        <v>284</v>
      </c>
      <c r="K917" s="28">
        <v>0.89085000000000003</v>
      </c>
      <c r="L917" s="77">
        <v>0.9</v>
      </c>
      <c r="Q917" s="106"/>
    </row>
    <row r="918" spans="1:17" x14ac:dyDescent="0.25">
      <c r="A918" t="s">
        <v>331</v>
      </c>
      <c r="B918" s="25">
        <v>2021</v>
      </c>
      <c r="C918" s="25" t="s">
        <v>1</v>
      </c>
      <c r="D918" s="25" t="s">
        <v>68</v>
      </c>
      <c r="E918" s="25" t="s">
        <v>492</v>
      </c>
      <c r="F918" s="166" t="s">
        <v>526</v>
      </c>
      <c r="G918" s="23" t="s">
        <v>492</v>
      </c>
      <c r="H918" s="166" t="s">
        <v>526</v>
      </c>
      <c r="I918" s="32" t="s">
        <v>586</v>
      </c>
      <c r="J918" s="135">
        <v>407</v>
      </c>
      <c r="K918" s="28">
        <v>0.84767000000000003</v>
      </c>
      <c r="L918" s="77">
        <v>0.9</v>
      </c>
      <c r="Q918" s="106"/>
    </row>
    <row r="919" spans="1:17" x14ac:dyDescent="0.25">
      <c r="A919" t="s">
        <v>331</v>
      </c>
      <c r="B919" s="25">
        <v>2021</v>
      </c>
      <c r="C919" s="25" t="s">
        <v>2</v>
      </c>
      <c r="D919" s="25" t="s">
        <v>69</v>
      </c>
      <c r="E919" s="25" t="s">
        <v>492</v>
      </c>
      <c r="F919" s="166" t="s">
        <v>526</v>
      </c>
      <c r="G919" s="23" t="s">
        <v>492</v>
      </c>
      <c r="H919" s="166" t="s">
        <v>526</v>
      </c>
      <c r="I919" s="32" t="s">
        <v>586</v>
      </c>
      <c r="J919" s="135">
        <v>394</v>
      </c>
      <c r="K919" s="28">
        <v>0.89339999999999997</v>
      </c>
      <c r="L919" s="77">
        <v>0.9</v>
      </c>
      <c r="Q919" s="106"/>
    </row>
    <row r="920" spans="1:17" x14ac:dyDescent="0.25">
      <c r="A920" t="s">
        <v>331</v>
      </c>
      <c r="B920" s="25">
        <v>2021</v>
      </c>
      <c r="C920" s="25" t="s">
        <v>3</v>
      </c>
      <c r="D920" s="25" t="s">
        <v>70</v>
      </c>
      <c r="E920" s="25" t="s">
        <v>492</v>
      </c>
      <c r="F920" s="166" t="s">
        <v>526</v>
      </c>
      <c r="G920" s="23" t="s">
        <v>492</v>
      </c>
      <c r="H920" s="166" t="s">
        <v>526</v>
      </c>
      <c r="I920" s="32" t="s">
        <v>586</v>
      </c>
      <c r="J920" s="135">
        <v>392</v>
      </c>
      <c r="K920" s="28">
        <v>0.88009999999999999</v>
      </c>
      <c r="L920" s="77">
        <v>0.9</v>
      </c>
      <c r="Q920" s="106"/>
    </row>
    <row r="921" spans="1:17" x14ac:dyDescent="0.25">
      <c r="A921" t="s">
        <v>331</v>
      </c>
      <c r="B921" s="25">
        <v>2022</v>
      </c>
      <c r="C921" s="25" t="s">
        <v>0</v>
      </c>
      <c r="D921" s="25" t="s">
        <v>71</v>
      </c>
      <c r="E921" s="25" t="s">
        <v>492</v>
      </c>
      <c r="F921" s="166" t="s">
        <v>526</v>
      </c>
      <c r="G921" s="23" t="s">
        <v>492</v>
      </c>
      <c r="H921" s="166" t="s">
        <v>526</v>
      </c>
      <c r="I921" s="32" t="s">
        <v>586</v>
      </c>
      <c r="J921" s="135">
        <v>372</v>
      </c>
      <c r="K921" s="28">
        <v>0.85753000000000001</v>
      </c>
      <c r="L921" s="77">
        <v>0.9</v>
      </c>
      <c r="Q921" s="106"/>
    </row>
    <row r="922" spans="1:17" x14ac:dyDescent="0.25">
      <c r="A922" t="s">
        <v>331</v>
      </c>
      <c r="B922" s="25">
        <v>2022</v>
      </c>
      <c r="C922" s="25" t="s">
        <v>1</v>
      </c>
      <c r="D922" s="25" t="s">
        <v>72</v>
      </c>
      <c r="E922" s="25" t="s">
        <v>492</v>
      </c>
      <c r="F922" s="166" t="s">
        <v>526</v>
      </c>
      <c r="G922" s="23" t="s">
        <v>492</v>
      </c>
      <c r="H922" s="166" t="s">
        <v>526</v>
      </c>
      <c r="I922" s="32" t="s">
        <v>586</v>
      </c>
      <c r="J922" s="135">
        <v>395</v>
      </c>
      <c r="K922" s="28">
        <v>0.88607999999999998</v>
      </c>
      <c r="L922" s="77">
        <v>0.9</v>
      </c>
      <c r="Q922" s="106"/>
    </row>
    <row r="923" spans="1:17" x14ac:dyDescent="0.25">
      <c r="A923" t="s">
        <v>331</v>
      </c>
      <c r="B923" s="25">
        <v>2022</v>
      </c>
      <c r="C923" s="25" t="s">
        <v>2</v>
      </c>
      <c r="D923" s="25" t="s">
        <v>73</v>
      </c>
      <c r="E923" s="25" t="s">
        <v>492</v>
      </c>
      <c r="F923" s="166" t="s">
        <v>526</v>
      </c>
      <c r="G923" s="23" t="s">
        <v>492</v>
      </c>
      <c r="H923" s="166" t="s">
        <v>526</v>
      </c>
      <c r="I923" s="32" t="s">
        <v>586</v>
      </c>
      <c r="J923" s="135">
        <v>382</v>
      </c>
      <c r="K923" s="28">
        <v>0.82460999999999995</v>
      </c>
      <c r="L923" s="77">
        <v>0.9</v>
      </c>
      <c r="Q923" s="106"/>
    </row>
    <row r="924" spans="1:17" x14ac:dyDescent="0.25">
      <c r="A924" t="s">
        <v>331</v>
      </c>
      <c r="B924" s="25">
        <v>2022</v>
      </c>
      <c r="C924" s="25" t="s">
        <v>3</v>
      </c>
      <c r="D924" s="25" t="s">
        <v>493</v>
      </c>
      <c r="E924" s="25" t="s">
        <v>492</v>
      </c>
      <c r="F924" s="166" t="s">
        <v>526</v>
      </c>
      <c r="G924" s="23" t="s">
        <v>492</v>
      </c>
      <c r="H924" s="166" t="s">
        <v>526</v>
      </c>
      <c r="I924" s="32" t="s">
        <v>586</v>
      </c>
      <c r="J924" s="135">
        <v>349</v>
      </c>
      <c r="K924" s="28">
        <v>0.65042999999999995</v>
      </c>
      <c r="L924" s="77">
        <v>0.9</v>
      </c>
      <c r="Q924" s="106"/>
    </row>
    <row r="925" spans="1:17" x14ac:dyDescent="0.25">
      <c r="A925" t="s">
        <v>331</v>
      </c>
      <c r="B925" s="25">
        <v>2023</v>
      </c>
      <c r="C925" s="25" t="s">
        <v>0</v>
      </c>
      <c r="D925" s="25" t="s">
        <v>537</v>
      </c>
      <c r="E925" s="25" t="s">
        <v>492</v>
      </c>
      <c r="F925" s="166" t="s">
        <v>526</v>
      </c>
      <c r="G925" s="23" t="s">
        <v>492</v>
      </c>
      <c r="H925" s="166" t="s">
        <v>526</v>
      </c>
      <c r="I925" s="32" t="s">
        <v>586</v>
      </c>
      <c r="J925" s="135">
        <v>354</v>
      </c>
      <c r="K925" s="28">
        <v>0.66383999999999999</v>
      </c>
      <c r="L925" s="77">
        <v>0.9</v>
      </c>
      <c r="Q925" s="106"/>
    </row>
    <row r="926" spans="1:17" x14ac:dyDescent="0.25">
      <c r="A926" t="s">
        <v>331</v>
      </c>
      <c r="B926" s="25">
        <v>2018</v>
      </c>
      <c r="C926" s="25" t="s">
        <v>0</v>
      </c>
      <c r="D926" s="25" t="s">
        <v>54</v>
      </c>
      <c r="E926" s="25" t="s">
        <v>168</v>
      </c>
      <c r="F926" s="23" t="s">
        <v>169</v>
      </c>
      <c r="G926" s="23" t="s">
        <v>492</v>
      </c>
      <c r="H926" s="167" t="s">
        <v>547</v>
      </c>
      <c r="I926" s="32" t="s">
        <v>586</v>
      </c>
      <c r="J926" s="135">
        <v>144</v>
      </c>
      <c r="K926" s="28">
        <v>0.72221999999999997</v>
      </c>
      <c r="L926" s="77">
        <v>0.9</v>
      </c>
      <c r="Q926" s="106"/>
    </row>
    <row r="927" spans="1:17" x14ac:dyDescent="0.25">
      <c r="A927" t="s">
        <v>331</v>
      </c>
      <c r="B927" s="25">
        <v>2018</v>
      </c>
      <c r="C927" s="25" t="s">
        <v>1</v>
      </c>
      <c r="D927" s="25" t="s">
        <v>56</v>
      </c>
      <c r="E927" s="25" t="s">
        <v>168</v>
      </c>
      <c r="F927" s="23" t="s">
        <v>169</v>
      </c>
      <c r="G927" s="23" t="s">
        <v>492</v>
      </c>
      <c r="H927" s="167" t="s">
        <v>547</v>
      </c>
      <c r="I927" s="32" t="s">
        <v>586</v>
      </c>
      <c r="J927" s="135">
        <v>156</v>
      </c>
      <c r="K927" s="28">
        <v>0.62821000000000005</v>
      </c>
      <c r="L927" s="77">
        <v>0.9</v>
      </c>
      <c r="Q927" s="106"/>
    </row>
    <row r="928" spans="1:17" x14ac:dyDescent="0.25">
      <c r="A928" t="s">
        <v>331</v>
      </c>
      <c r="B928" s="25">
        <v>2018</v>
      </c>
      <c r="C928" s="25" t="s">
        <v>2</v>
      </c>
      <c r="D928" s="25" t="s">
        <v>57</v>
      </c>
      <c r="E928" s="25" t="s">
        <v>168</v>
      </c>
      <c r="F928" s="23" t="s">
        <v>169</v>
      </c>
      <c r="G928" s="23" t="s">
        <v>492</v>
      </c>
      <c r="H928" s="167" t="s">
        <v>547</v>
      </c>
      <c r="I928" s="32" t="s">
        <v>586</v>
      </c>
      <c r="J928" s="135">
        <v>137</v>
      </c>
      <c r="K928" s="28">
        <v>0.79561999999999999</v>
      </c>
      <c r="L928" s="77">
        <v>0.9</v>
      </c>
      <c r="Q928" s="106"/>
    </row>
    <row r="929" spans="1:17" x14ac:dyDescent="0.25">
      <c r="A929" t="s">
        <v>331</v>
      </c>
      <c r="B929" s="25">
        <v>2018</v>
      </c>
      <c r="C929" s="25" t="s">
        <v>3</v>
      </c>
      <c r="D929" s="25" t="s">
        <v>58</v>
      </c>
      <c r="E929" s="25" t="s">
        <v>168</v>
      </c>
      <c r="F929" s="23" t="s">
        <v>169</v>
      </c>
      <c r="G929" s="23" t="s">
        <v>492</v>
      </c>
      <c r="H929" s="167" t="s">
        <v>547</v>
      </c>
      <c r="I929" s="32" t="s">
        <v>586</v>
      </c>
      <c r="J929" s="135">
        <v>144</v>
      </c>
      <c r="K929" s="28">
        <v>0.75693999999999995</v>
      </c>
      <c r="L929" s="77">
        <v>0.9</v>
      </c>
      <c r="Q929" s="106"/>
    </row>
    <row r="930" spans="1:17" x14ac:dyDescent="0.25">
      <c r="A930" t="s">
        <v>331</v>
      </c>
      <c r="B930" s="25">
        <v>2019</v>
      </c>
      <c r="C930" s="25" t="s">
        <v>0</v>
      </c>
      <c r="D930" s="25" t="s">
        <v>59</v>
      </c>
      <c r="E930" s="25" t="s">
        <v>168</v>
      </c>
      <c r="F930" s="23" t="s">
        <v>169</v>
      </c>
      <c r="G930" s="23" t="s">
        <v>492</v>
      </c>
      <c r="H930" s="167" t="s">
        <v>547</v>
      </c>
      <c r="I930" s="32" t="s">
        <v>586</v>
      </c>
      <c r="J930" s="135">
        <v>111</v>
      </c>
      <c r="K930" s="28">
        <v>0.71170999999999995</v>
      </c>
      <c r="L930" s="77">
        <v>0.9</v>
      </c>
      <c r="Q930" s="106"/>
    </row>
    <row r="931" spans="1:17" x14ac:dyDescent="0.25">
      <c r="A931" t="s">
        <v>331</v>
      </c>
      <c r="B931" s="25">
        <v>2019</v>
      </c>
      <c r="C931" s="25" t="s">
        <v>1</v>
      </c>
      <c r="D931" s="25" t="s">
        <v>60</v>
      </c>
      <c r="E931" s="25" t="s">
        <v>168</v>
      </c>
      <c r="F931" s="23" t="s">
        <v>169</v>
      </c>
      <c r="G931" s="23" t="s">
        <v>492</v>
      </c>
      <c r="H931" s="167" t="s">
        <v>547</v>
      </c>
      <c r="I931" s="32" t="s">
        <v>586</v>
      </c>
      <c r="J931" s="135">
        <v>135</v>
      </c>
      <c r="K931" s="28">
        <v>0.8</v>
      </c>
      <c r="L931" s="77">
        <v>0.9</v>
      </c>
      <c r="Q931" s="106"/>
    </row>
    <row r="932" spans="1:17" x14ac:dyDescent="0.25">
      <c r="A932" t="s">
        <v>331</v>
      </c>
      <c r="B932" s="25">
        <v>2019</v>
      </c>
      <c r="C932" s="25" t="s">
        <v>2</v>
      </c>
      <c r="D932" s="25" t="s">
        <v>61</v>
      </c>
      <c r="E932" s="25" t="s">
        <v>168</v>
      </c>
      <c r="F932" s="23" t="s">
        <v>169</v>
      </c>
      <c r="G932" s="23" t="s">
        <v>492</v>
      </c>
      <c r="H932" s="167" t="s">
        <v>547</v>
      </c>
      <c r="I932" s="32" t="s">
        <v>586</v>
      </c>
      <c r="J932" s="135">
        <v>175</v>
      </c>
      <c r="K932" s="28">
        <v>0.8</v>
      </c>
      <c r="L932" s="77">
        <v>0.9</v>
      </c>
      <c r="Q932" s="106"/>
    </row>
    <row r="933" spans="1:17" x14ac:dyDescent="0.25">
      <c r="A933" t="s">
        <v>331</v>
      </c>
      <c r="B933" s="25">
        <v>2019</v>
      </c>
      <c r="C933" s="25" t="s">
        <v>3</v>
      </c>
      <c r="D933" s="25" t="s">
        <v>62</v>
      </c>
      <c r="E933" s="25" t="s">
        <v>168</v>
      </c>
      <c r="F933" s="23" t="s">
        <v>169</v>
      </c>
      <c r="G933" s="23" t="s">
        <v>492</v>
      </c>
      <c r="H933" s="167" t="s">
        <v>547</v>
      </c>
      <c r="I933" s="32" t="s">
        <v>586</v>
      </c>
      <c r="J933" s="135">
        <v>135</v>
      </c>
      <c r="K933" s="28">
        <v>0.8</v>
      </c>
      <c r="L933" s="77">
        <v>0.9</v>
      </c>
      <c r="Q933" s="106"/>
    </row>
    <row r="934" spans="1:17" x14ac:dyDescent="0.25">
      <c r="A934" t="s">
        <v>331</v>
      </c>
      <c r="B934" s="25">
        <v>2020</v>
      </c>
      <c r="C934" s="25" t="s">
        <v>0</v>
      </c>
      <c r="D934" s="25" t="s">
        <v>63</v>
      </c>
      <c r="E934" s="25" t="s">
        <v>168</v>
      </c>
      <c r="F934" s="23" t="s">
        <v>169</v>
      </c>
      <c r="G934" s="23" t="s">
        <v>492</v>
      </c>
      <c r="H934" s="167" t="s">
        <v>547</v>
      </c>
      <c r="I934" s="32" t="s">
        <v>586</v>
      </c>
      <c r="J934" s="135">
        <v>145</v>
      </c>
      <c r="K934" s="28">
        <v>0.8</v>
      </c>
      <c r="L934" s="77">
        <v>0.9</v>
      </c>
      <c r="Q934" s="106"/>
    </row>
    <row r="935" spans="1:17" x14ac:dyDescent="0.25">
      <c r="A935" t="s">
        <v>331</v>
      </c>
      <c r="B935" s="25">
        <v>2020</v>
      </c>
      <c r="C935" s="25" t="s">
        <v>1</v>
      </c>
      <c r="D935" s="25" t="s">
        <v>64</v>
      </c>
      <c r="E935" s="25" t="s">
        <v>168</v>
      </c>
      <c r="F935" s="23" t="s">
        <v>169</v>
      </c>
      <c r="G935" s="23" t="s">
        <v>492</v>
      </c>
      <c r="H935" s="167" t="s">
        <v>547</v>
      </c>
      <c r="I935" s="32" t="s">
        <v>586</v>
      </c>
      <c r="J935" s="135">
        <v>64</v>
      </c>
      <c r="K935" s="28">
        <v>0.82813000000000003</v>
      </c>
      <c r="L935" s="77">
        <v>0.9</v>
      </c>
      <c r="Q935" s="106"/>
    </row>
    <row r="936" spans="1:17" x14ac:dyDescent="0.25">
      <c r="A936" t="s">
        <v>331</v>
      </c>
      <c r="B936" s="25">
        <v>2020</v>
      </c>
      <c r="C936" s="25" t="s">
        <v>2</v>
      </c>
      <c r="D936" s="25" t="s">
        <v>65</v>
      </c>
      <c r="E936" s="25" t="s">
        <v>168</v>
      </c>
      <c r="F936" s="23" t="s">
        <v>169</v>
      </c>
      <c r="G936" s="23" t="s">
        <v>492</v>
      </c>
      <c r="H936" s="167" t="s">
        <v>547</v>
      </c>
      <c r="I936" s="32" t="s">
        <v>586</v>
      </c>
      <c r="J936" s="135">
        <v>85</v>
      </c>
      <c r="K936" s="28">
        <v>0.6</v>
      </c>
      <c r="L936" s="77">
        <v>0.9</v>
      </c>
      <c r="Q936" s="106"/>
    </row>
    <row r="937" spans="1:17" x14ac:dyDescent="0.25">
      <c r="A937" t="s">
        <v>331</v>
      </c>
      <c r="B937" s="25">
        <v>2020</v>
      </c>
      <c r="C937" s="25" t="s">
        <v>3</v>
      </c>
      <c r="D937" s="25" t="s">
        <v>66</v>
      </c>
      <c r="E937" s="25" t="s">
        <v>168</v>
      </c>
      <c r="F937" s="23" t="s">
        <v>169</v>
      </c>
      <c r="G937" s="23" t="s">
        <v>492</v>
      </c>
      <c r="H937" s="167" t="s">
        <v>547</v>
      </c>
      <c r="I937" s="32" t="s">
        <v>586</v>
      </c>
      <c r="J937" s="135">
        <v>125</v>
      </c>
      <c r="K937" s="28">
        <v>0.47199999999999998</v>
      </c>
      <c r="L937" s="77">
        <v>0.9</v>
      </c>
      <c r="Q937" s="106"/>
    </row>
    <row r="938" spans="1:17" x14ac:dyDescent="0.25">
      <c r="A938" t="s">
        <v>331</v>
      </c>
      <c r="B938" s="25">
        <v>2021</v>
      </c>
      <c r="C938" s="25" t="s">
        <v>0</v>
      </c>
      <c r="D938" s="25" t="s">
        <v>67</v>
      </c>
      <c r="E938" s="25" t="s">
        <v>168</v>
      </c>
      <c r="F938" s="23" t="s">
        <v>169</v>
      </c>
      <c r="G938" s="23" t="s">
        <v>492</v>
      </c>
      <c r="H938" s="167" t="s">
        <v>547</v>
      </c>
      <c r="I938" s="32" t="s">
        <v>586</v>
      </c>
      <c r="J938" s="135">
        <v>103</v>
      </c>
      <c r="K938" s="28">
        <v>0.79612000000000005</v>
      </c>
      <c r="L938" s="77">
        <v>0.9</v>
      </c>
      <c r="Q938" s="106"/>
    </row>
    <row r="939" spans="1:17" x14ac:dyDescent="0.25">
      <c r="A939" t="s">
        <v>331</v>
      </c>
      <c r="B939" s="25">
        <v>2021</v>
      </c>
      <c r="C939" s="25" t="s">
        <v>1</v>
      </c>
      <c r="D939" s="25" t="s">
        <v>68</v>
      </c>
      <c r="E939" s="25" t="s">
        <v>168</v>
      </c>
      <c r="F939" s="23" t="s">
        <v>169</v>
      </c>
      <c r="G939" s="23" t="s">
        <v>492</v>
      </c>
      <c r="H939" s="167" t="s">
        <v>547</v>
      </c>
      <c r="I939" s="32" t="s">
        <v>586</v>
      </c>
      <c r="J939" s="135">
        <v>146</v>
      </c>
      <c r="K939" s="28">
        <v>0.76027</v>
      </c>
      <c r="L939" s="77">
        <v>0.9</v>
      </c>
      <c r="Q939" s="106"/>
    </row>
    <row r="940" spans="1:17" x14ac:dyDescent="0.25">
      <c r="A940" t="s">
        <v>331</v>
      </c>
      <c r="B940" s="25">
        <v>2021</v>
      </c>
      <c r="C940" s="25" t="s">
        <v>2</v>
      </c>
      <c r="D940" s="25" t="s">
        <v>69</v>
      </c>
      <c r="E940" s="25" t="s">
        <v>168</v>
      </c>
      <c r="F940" s="23" t="s">
        <v>169</v>
      </c>
      <c r="G940" s="23" t="s">
        <v>492</v>
      </c>
      <c r="H940" s="167" t="s">
        <v>547</v>
      </c>
      <c r="I940" s="32" t="s">
        <v>586</v>
      </c>
      <c r="J940" s="135">
        <v>167</v>
      </c>
      <c r="K940" s="28">
        <v>0.77844000000000002</v>
      </c>
      <c r="L940" s="77">
        <v>0.9</v>
      </c>
      <c r="Q940" s="106"/>
    </row>
    <row r="941" spans="1:17" x14ac:dyDescent="0.25">
      <c r="A941" t="s">
        <v>331</v>
      </c>
      <c r="B941" s="25">
        <v>2021</v>
      </c>
      <c r="C941" s="25" t="s">
        <v>3</v>
      </c>
      <c r="D941" s="25" t="s">
        <v>70</v>
      </c>
      <c r="E941" s="25" t="s">
        <v>168</v>
      </c>
      <c r="F941" s="23" t="s">
        <v>169</v>
      </c>
      <c r="G941" s="23" t="s">
        <v>492</v>
      </c>
      <c r="H941" s="167" t="s">
        <v>547</v>
      </c>
      <c r="I941" s="32" t="s">
        <v>586</v>
      </c>
      <c r="J941" s="135">
        <v>147</v>
      </c>
      <c r="K941" s="28">
        <v>0.61224000000000001</v>
      </c>
      <c r="L941" s="77">
        <v>0.9</v>
      </c>
      <c r="Q941" s="106"/>
    </row>
    <row r="942" spans="1:17" x14ac:dyDescent="0.25">
      <c r="A942" t="s">
        <v>331</v>
      </c>
      <c r="B942" s="25">
        <v>2022</v>
      </c>
      <c r="C942" s="25" t="s">
        <v>0</v>
      </c>
      <c r="D942" s="25" t="s">
        <v>71</v>
      </c>
      <c r="E942" s="25" t="s">
        <v>168</v>
      </c>
      <c r="F942" s="23" t="s">
        <v>169</v>
      </c>
      <c r="G942" s="23" t="s">
        <v>492</v>
      </c>
      <c r="H942" s="167" t="s">
        <v>547</v>
      </c>
      <c r="I942" s="32" t="s">
        <v>586</v>
      </c>
      <c r="J942" s="135">
        <v>135</v>
      </c>
      <c r="K942" s="28">
        <v>0.74073999999999995</v>
      </c>
      <c r="L942" s="77">
        <v>0.9</v>
      </c>
      <c r="Q942" s="106"/>
    </row>
    <row r="943" spans="1:17" x14ac:dyDescent="0.25">
      <c r="A943" t="s">
        <v>331</v>
      </c>
      <c r="B943" s="25">
        <v>2022</v>
      </c>
      <c r="C943" s="25" t="s">
        <v>1</v>
      </c>
      <c r="D943" s="25" t="s">
        <v>72</v>
      </c>
      <c r="E943" s="25" t="s">
        <v>168</v>
      </c>
      <c r="F943" s="23" t="s">
        <v>169</v>
      </c>
      <c r="G943" s="23" t="s">
        <v>492</v>
      </c>
      <c r="H943" s="167" t="s">
        <v>547</v>
      </c>
      <c r="I943" s="32" t="s">
        <v>586</v>
      </c>
      <c r="J943" s="135">
        <v>147</v>
      </c>
      <c r="K943" s="28">
        <v>0.75509999999999999</v>
      </c>
      <c r="L943" s="77">
        <v>0.9</v>
      </c>
      <c r="Q943" s="106"/>
    </row>
    <row r="944" spans="1:17" x14ac:dyDescent="0.25">
      <c r="A944" t="s">
        <v>331</v>
      </c>
      <c r="B944" s="25">
        <v>2022</v>
      </c>
      <c r="C944" s="25" t="s">
        <v>2</v>
      </c>
      <c r="D944" s="25" t="s">
        <v>73</v>
      </c>
      <c r="E944" s="25" t="s">
        <v>168</v>
      </c>
      <c r="F944" s="23" t="s">
        <v>169</v>
      </c>
      <c r="G944" s="23" t="s">
        <v>492</v>
      </c>
      <c r="H944" s="167" t="s">
        <v>547</v>
      </c>
      <c r="I944" s="32" t="s">
        <v>586</v>
      </c>
      <c r="J944" s="135">
        <v>161</v>
      </c>
      <c r="K944" s="28">
        <v>0.70186000000000004</v>
      </c>
      <c r="L944" s="77">
        <v>0.9</v>
      </c>
      <c r="Q944" s="106"/>
    </row>
    <row r="945" spans="1:17" x14ac:dyDescent="0.25">
      <c r="A945" t="s">
        <v>331</v>
      </c>
      <c r="B945" s="25">
        <v>2022</v>
      </c>
      <c r="C945" s="25" t="s">
        <v>3</v>
      </c>
      <c r="D945" s="25" t="s">
        <v>493</v>
      </c>
      <c r="E945" s="25" t="s">
        <v>168</v>
      </c>
      <c r="F945" s="23" t="s">
        <v>169</v>
      </c>
      <c r="G945" s="23" t="s">
        <v>492</v>
      </c>
      <c r="H945" s="167" t="s">
        <v>547</v>
      </c>
      <c r="I945" s="32" t="s">
        <v>586</v>
      </c>
      <c r="J945" s="135">
        <v>125</v>
      </c>
      <c r="K945" s="28">
        <v>0.68799999999999994</v>
      </c>
      <c r="L945" s="77">
        <v>0.9</v>
      </c>
      <c r="Q945" s="106"/>
    </row>
    <row r="946" spans="1:17" x14ac:dyDescent="0.25">
      <c r="A946" t="s">
        <v>331</v>
      </c>
      <c r="B946" s="25">
        <v>2023</v>
      </c>
      <c r="C946" s="25" t="s">
        <v>0</v>
      </c>
      <c r="D946" s="25" t="s">
        <v>537</v>
      </c>
      <c r="E946" s="25" t="s">
        <v>168</v>
      </c>
      <c r="F946" s="23" t="s">
        <v>169</v>
      </c>
      <c r="G946" s="23" t="s">
        <v>492</v>
      </c>
      <c r="H946" s="167" t="s">
        <v>547</v>
      </c>
      <c r="I946" s="32" t="s">
        <v>586</v>
      </c>
      <c r="J946" s="135">
        <v>152</v>
      </c>
      <c r="K946" s="28">
        <v>0.84867999999999999</v>
      </c>
      <c r="L946" s="77">
        <v>0.9</v>
      </c>
      <c r="Q946" s="106"/>
    </row>
    <row r="947" spans="1:17" x14ac:dyDescent="0.25">
      <c r="A947" t="s">
        <v>331</v>
      </c>
      <c r="B947" s="25">
        <v>2018</v>
      </c>
      <c r="C947" s="25" t="s">
        <v>0</v>
      </c>
      <c r="D947" s="25" t="s">
        <v>54</v>
      </c>
      <c r="E947" s="25" t="s">
        <v>170</v>
      </c>
      <c r="F947" s="23" t="s">
        <v>335</v>
      </c>
      <c r="G947" s="23" t="s">
        <v>492</v>
      </c>
      <c r="H947" s="32" t="s">
        <v>360</v>
      </c>
      <c r="I947" s="32" t="s">
        <v>586</v>
      </c>
      <c r="J947" s="135">
        <v>38</v>
      </c>
      <c r="K947" s="28">
        <v>0.81579000000000002</v>
      </c>
      <c r="L947" s="77">
        <v>0.9</v>
      </c>
      <c r="Q947" s="106"/>
    </row>
    <row r="948" spans="1:17" x14ac:dyDescent="0.25">
      <c r="A948" t="s">
        <v>331</v>
      </c>
      <c r="B948" s="25">
        <v>2018</v>
      </c>
      <c r="C948" s="25" t="s">
        <v>1</v>
      </c>
      <c r="D948" s="25" t="s">
        <v>56</v>
      </c>
      <c r="E948" s="25" t="s">
        <v>170</v>
      </c>
      <c r="F948" s="23" t="s">
        <v>335</v>
      </c>
      <c r="G948" s="23" t="s">
        <v>492</v>
      </c>
      <c r="H948" s="32" t="s">
        <v>360</v>
      </c>
      <c r="I948" s="32" t="s">
        <v>586</v>
      </c>
      <c r="J948" s="135">
        <v>36</v>
      </c>
      <c r="K948" s="28">
        <v>0.94443999999999995</v>
      </c>
      <c r="L948" s="77">
        <v>0.9</v>
      </c>
      <c r="Q948" s="106"/>
    </row>
    <row r="949" spans="1:17" x14ac:dyDescent="0.25">
      <c r="A949" t="s">
        <v>331</v>
      </c>
      <c r="B949" s="25">
        <v>2018</v>
      </c>
      <c r="C949" s="25" t="s">
        <v>2</v>
      </c>
      <c r="D949" s="25" t="s">
        <v>57</v>
      </c>
      <c r="E949" s="25" t="s">
        <v>170</v>
      </c>
      <c r="F949" s="23" t="s">
        <v>335</v>
      </c>
      <c r="G949" s="23" t="s">
        <v>492</v>
      </c>
      <c r="H949" s="32" t="s">
        <v>360</v>
      </c>
      <c r="I949" s="32" t="s">
        <v>586</v>
      </c>
      <c r="J949" s="135">
        <v>47</v>
      </c>
      <c r="K949" s="28">
        <v>0.91488999999999998</v>
      </c>
      <c r="L949" s="77">
        <v>0.9</v>
      </c>
      <c r="Q949" s="106"/>
    </row>
    <row r="950" spans="1:17" x14ac:dyDescent="0.25">
      <c r="A950" t="s">
        <v>331</v>
      </c>
      <c r="B950" s="25">
        <v>2018</v>
      </c>
      <c r="C950" s="25" t="s">
        <v>3</v>
      </c>
      <c r="D950" s="25" t="s">
        <v>58</v>
      </c>
      <c r="E950" s="25" t="s">
        <v>170</v>
      </c>
      <c r="F950" s="23" t="s">
        <v>335</v>
      </c>
      <c r="G950" s="23" t="s">
        <v>492</v>
      </c>
      <c r="H950" s="32" t="s">
        <v>360</v>
      </c>
      <c r="I950" s="32" t="s">
        <v>586</v>
      </c>
      <c r="J950" s="135">
        <v>31</v>
      </c>
      <c r="K950" s="28">
        <v>0.77419000000000004</v>
      </c>
      <c r="L950" s="77">
        <v>0.9</v>
      </c>
      <c r="Q950" s="106"/>
    </row>
    <row r="951" spans="1:17" x14ac:dyDescent="0.25">
      <c r="A951" t="s">
        <v>331</v>
      </c>
      <c r="B951" s="25">
        <v>2019</v>
      </c>
      <c r="C951" s="25" t="s">
        <v>0</v>
      </c>
      <c r="D951" s="25" t="s">
        <v>59</v>
      </c>
      <c r="E951" s="25" t="s">
        <v>170</v>
      </c>
      <c r="F951" s="23" t="s">
        <v>335</v>
      </c>
      <c r="G951" s="23" t="s">
        <v>492</v>
      </c>
      <c r="H951" s="32" t="s">
        <v>360</v>
      </c>
      <c r="I951" s="32" t="s">
        <v>586</v>
      </c>
      <c r="J951" s="135">
        <v>44</v>
      </c>
      <c r="K951" s="28">
        <v>0.93181999999999998</v>
      </c>
      <c r="L951" s="77">
        <v>0.9</v>
      </c>
      <c r="Q951" s="106"/>
    </row>
    <row r="952" spans="1:17" x14ac:dyDescent="0.25">
      <c r="A952" t="s">
        <v>331</v>
      </c>
      <c r="B952" s="25">
        <v>2019</v>
      </c>
      <c r="C952" s="25" t="s">
        <v>1</v>
      </c>
      <c r="D952" s="25" t="s">
        <v>60</v>
      </c>
      <c r="E952" s="25" t="s">
        <v>170</v>
      </c>
      <c r="F952" s="23" t="s">
        <v>335</v>
      </c>
      <c r="G952" s="23" t="s">
        <v>492</v>
      </c>
      <c r="H952" s="32" t="s">
        <v>360</v>
      </c>
      <c r="I952" s="32" t="s">
        <v>586</v>
      </c>
      <c r="J952" s="135">
        <v>46</v>
      </c>
      <c r="K952" s="28">
        <v>0.86956999999999995</v>
      </c>
      <c r="L952" s="77">
        <v>0.9</v>
      </c>
      <c r="Q952" s="106"/>
    </row>
    <row r="953" spans="1:17" x14ac:dyDescent="0.25">
      <c r="A953" t="s">
        <v>331</v>
      </c>
      <c r="B953" s="25">
        <v>2019</v>
      </c>
      <c r="C953" s="25" t="s">
        <v>2</v>
      </c>
      <c r="D953" s="25" t="s">
        <v>61</v>
      </c>
      <c r="E953" s="25" t="s">
        <v>170</v>
      </c>
      <c r="F953" s="23" t="s">
        <v>335</v>
      </c>
      <c r="G953" s="23" t="s">
        <v>492</v>
      </c>
      <c r="H953" s="32" t="s">
        <v>360</v>
      </c>
      <c r="I953" s="32" t="s">
        <v>586</v>
      </c>
      <c r="J953" s="135">
        <v>48</v>
      </c>
      <c r="K953" s="28">
        <v>0.9375</v>
      </c>
      <c r="L953" s="77">
        <v>0.9</v>
      </c>
      <c r="Q953" s="106"/>
    </row>
    <row r="954" spans="1:17" x14ac:dyDescent="0.25">
      <c r="A954" t="s">
        <v>331</v>
      </c>
      <c r="B954" s="25">
        <v>2019</v>
      </c>
      <c r="C954" s="25" t="s">
        <v>3</v>
      </c>
      <c r="D954" s="25" t="s">
        <v>62</v>
      </c>
      <c r="E954" s="25" t="s">
        <v>170</v>
      </c>
      <c r="F954" s="23" t="s">
        <v>335</v>
      </c>
      <c r="G954" s="23" t="s">
        <v>492</v>
      </c>
      <c r="H954" s="32" t="s">
        <v>360</v>
      </c>
      <c r="I954" s="32" t="s">
        <v>586</v>
      </c>
      <c r="J954" s="135">
        <v>53</v>
      </c>
      <c r="K954" s="28">
        <v>0.92452999999999996</v>
      </c>
      <c r="L954" s="77">
        <v>0.9</v>
      </c>
      <c r="Q954" s="106"/>
    </row>
    <row r="955" spans="1:17" x14ac:dyDescent="0.25">
      <c r="A955" t="s">
        <v>331</v>
      </c>
      <c r="B955" s="25">
        <v>2020</v>
      </c>
      <c r="C955" s="25" t="s">
        <v>0</v>
      </c>
      <c r="D955" s="25" t="s">
        <v>63</v>
      </c>
      <c r="E955" s="25" t="s">
        <v>170</v>
      </c>
      <c r="F955" s="23" t="s">
        <v>335</v>
      </c>
      <c r="G955" s="23" t="s">
        <v>492</v>
      </c>
      <c r="H955" s="32" t="s">
        <v>360</v>
      </c>
      <c r="I955" s="32" t="s">
        <v>586</v>
      </c>
      <c r="J955" s="135">
        <v>48</v>
      </c>
      <c r="K955" s="28">
        <v>0.91666999999999998</v>
      </c>
      <c r="L955" s="77">
        <v>0.9</v>
      </c>
      <c r="Q955" s="106"/>
    </row>
    <row r="956" spans="1:17" x14ac:dyDescent="0.25">
      <c r="A956" t="s">
        <v>331</v>
      </c>
      <c r="B956" s="25">
        <v>2020</v>
      </c>
      <c r="C956" s="25" t="s">
        <v>1</v>
      </c>
      <c r="D956" s="25" t="s">
        <v>64</v>
      </c>
      <c r="E956" s="25" t="s">
        <v>170</v>
      </c>
      <c r="F956" s="23" t="s">
        <v>335</v>
      </c>
      <c r="G956" s="23" t="s">
        <v>492</v>
      </c>
      <c r="H956" s="32" t="s">
        <v>360</v>
      </c>
      <c r="I956" s="32" t="s">
        <v>586</v>
      </c>
      <c r="J956" s="135">
        <v>20</v>
      </c>
      <c r="K956" s="28">
        <v>0.9</v>
      </c>
      <c r="L956" s="77">
        <v>0.9</v>
      </c>
      <c r="Q956" s="106"/>
    </row>
    <row r="957" spans="1:17" x14ac:dyDescent="0.25">
      <c r="A957" t="s">
        <v>331</v>
      </c>
      <c r="B957" s="25">
        <v>2020</v>
      </c>
      <c r="C957" s="25" t="s">
        <v>2</v>
      </c>
      <c r="D957" s="25" t="s">
        <v>65</v>
      </c>
      <c r="E957" s="25" t="s">
        <v>170</v>
      </c>
      <c r="F957" s="23" t="s">
        <v>335</v>
      </c>
      <c r="G957" s="23" t="s">
        <v>492</v>
      </c>
      <c r="H957" s="32" t="s">
        <v>360</v>
      </c>
      <c r="I957" s="32" t="s">
        <v>586</v>
      </c>
      <c r="J957" s="135">
        <v>31</v>
      </c>
      <c r="K957" s="28">
        <v>0.93547999999999998</v>
      </c>
      <c r="L957" s="77">
        <v>0.9</v>
      </c>
      <c r="Q957" s="106"/>
    </row>
    <row r="958" spans="1:17" x14ac:dyDescent="0.25">
      <c r="A958" t="s">
        <v>331</v>
      </c>
      <c r="B958" s="25">
        <v>2020</v>
      </c>
      <c r="C958" s="25" t="s">
        <v>3</v>
      </c>
      <c r="D958" s="25" t="s">
        <v>66</v>
      </c>
      <c r="E958" s="25" t="s">
        <v>170</v>
      </c>
      <c r="F958" s="23" t="s">
        <v>335</v>
      </c>
      <c r="G958" s="23" t="s">
        <v>492</v>
      </c>
      <c r="H958" s="32" t="s">
        <v>360</v>
      </c>
      <c r="I958" s="32" t="s">
        <v>586</v>
      </c>
      <c r="J958" s="135">
        <v>42</v>
      </c>
      <c r="K958" s="28">
        <v>0.88095000000000001</v>
      </c>
      <c r="L958" s="77">
        <v>0.9</v>
      </c>
      <c r="Q958" s="106"/>
    </row>
    <row r="959" spans="1:17" x14ac:dyDescent="0.25">
      <c r="A959" t="s">
        <v>331</v>
      </c>
      <c r="B959" s="25">
        <v>2021</v>
      </c>
      <c r="C959" s="25" t="s">
        <v>0</v>
      </c>
      <c r="D959" s="25" t="s">
        <v>67</v>
      </c>
      <c r="E959" s="25" t="s">
        <v>170</v>
      </c>
      <c r="F959" s="23" t="s">
        <v>335</v>
      </c>
      <c r="G959" s="23" t="s">
        <v>492</v>
      </c>
      <c r="H959" s="32" t="s">
        <v>360</v>
      </c>
      <c r="I959" s="32" t="s">
        <v>586</v>
      </c>
      <c r="J959" s="135">
        <v>34</v>
      </c>
      <c r="K959" s="28">
        <v>0.91176000000000001</v>
      </c>
      <c r="L959" s="77">
        <v>0.9</v>
      </c>
      <c r="Q959" s="106"/>
    </row>
    <row r="960" spans="1:17" x14ac:dyDescent="0.25">
      <c r="A960" t="s">
        <v>331</v>
      </c>
      <c r="B960" s="25">
        <v>2021</v>
      </c>
      <c r="C960" s="25" t="s">
        <v>1</v>
      </c>
      <c r="D960" s="25" t="s">
        <v>68</v>
      </c>
      <c r="E960" s="25" t="s">
        <v>170</v>
      </c>
      <c r="F960" s="23" t="s">
        <v>335</v>
      </c>
      <c r="G960" s="23" t="s">
        <v>492</v>
      </c>
      <c r="H960" s="32" t="s">
        <v>360</v>
      </c>
      <c r="I960" s="32" t="s">
        <v>586</v>
      </c>
      <c r="J960" s="135">
        <v>39</v>
      </c>
      <c r="K960" s="28">
        <v>0.92308000000000001</v>
      </c>
      <c r="L960" s="77">
        <v>0.9</v>
      </c>
      <c r="Q960" s="106"/>
    </row>
    <row r="961" spans="1:17" x14ac:dyDescent="0.25">
      <c r="A961" t="s">
        <v>331</v>
      </c>
      <c r="B961" s="25">
        <v>2021</v>
      </c>
      <c r="C961" s="25" t="s">
        <v>2</v>
      </c>
      <c r="D961" s="25" t="s">
        <v>69</v>
      </c>
      <c r="E961" s="25" t="s">
        <v>170</v>
      </c>
      <c r="F961" s="23" t="s">
        <v>335</v>
      </c>
      <c r="G961" s="23" t="s">
        <v>492</v>
      </c>
      <c r="H961" s="32" t="s">
        <v>360</v>
      </c>
      <c r="I961" s="32" t="s">
        <v>586</v>
      </c>
      <c r="J961" s="135">
        <v>44</v>
      </c>
      <c r="K961" s="28">
        <v>0.95455000000000001</v>
      </c>
      <c r="L961" s="77">
        <v>0.9</v>
      </c>
      <c r="Q961" s="106"/>
    </row>
    <row r="962" spans="1:17" x14ac:dyDescent="0.25">
      <c r="A962" t="s">
        <v>331</v>
      </c>
      <c r="B962" s="25">
        <v>2021</v>
      </c>
      <c r="C962" s="25" t="s">
        <v>3</v>
      </c>
      <c r="D962" s="25" t="s">
        <v>70</v>
      </c>
      <c r="E962" s="25" t="s">
        <v>170</v>
      </c>
      <c r="F962" s="23" t="s">
        <v>335</v>
      </c>
      <c r="G962" s="23" t="s">
        <v>492</v>
      </c>
      <c r="H962" s="32" t="s">
        <v>360</v>
      </c>
      <c r="I962" s="32" t="s">
        <v>586</v>
      </c>
      <c r="J962" s="135">
        <v>45</v>
      </c>
      <c r="K962" s="28">
        <v>0.88888999999999996</v>
      </c>
      <c r="L962" s="77">
        <v>0.9</v>
      </c>
      <c r="Q962" s="106"/>
    </row>
    <row r="963" spans="1:17" x14ac:dyDescent="0.25">
      <c r="A963" t="s">
        <v>331</v>
      </c>
      <c r="B963" s="25">
        <v>2022</v>
      </c>
      <c r="C963" s="25" t="s">
        <v>0</v>
      </c>
      <c r="D963" s="25" t="s">
        <v>71</v>
      </c>
      <c r="E963" s="25" t="s">
        <v>170</v>
      </c>
      <c r="F963" s="23" t="s">
        <v>335</v>
      </c>
      <c r="G963" s="23" t="s">
        <v>492</v>
      </c>
      <c r="H963" s="32" t="s">
        <v>360</v>
      </c>
      <c r="I963" s="32" t="s">
        <v>586</v>
      </c>
      <c r="J963" s="135">
        <v>38</v>
      </c>
      <c r="K963" s="28">
        <v>0.84211000000000003</v>
      </c>
      <c r="L963" s="77">
        <v>0.9</v>
      </c>
      <c r="Q963" s="106"/>
    </row>
    <row r="964" spans="1:17" x14ac:dyDescent="0.25">
      <c r="A964" t="s">
        <v>331</v>
      </c>
      <c r="B964" s="25">
        <v>2022</v>
      </c>
      <c r="C964" s="25" t="s">
        <v>1</v>
      </c>
      <c r="D964" s="25" t="s">
        <v>72</v>
      </c>
      <c r="E964" s="25" t="s">
        <v>170</v>
      </c>
      <c r="F964" s="23" t="s">
        <v>335</v>
      </c>
      <c r="G964" s="23" t="s">
        <v>492</v>
      </c>
      <c r="H964" s="32" t="s">
        <v>360</v>
      </c>
      <c r="I964" s="32" t="s">
        <v>586</v>
      </c>
      <c r="J964" s="135">
        <v>35</v>
      </c>
      <c r="K964" s="28">
        <v>0.94286000000000003</v>
      </c>
      <c r="L964" s="77">
        <v>0.9</v>
      </c>
      <c r="Q964" s="106"/>
    </row>
    <row r="965" spans="1:17" x14ac:dyDescent="0.25">
      <c r="A965" t="s">
        <v>331</v>
      </c>
      <c r="B965" s="25">
        <v>2022</v>
      </c>
      <c r="C965" s="25" t="s">
        <v>2</v>
      </c>
      <c r="D965" s="25" t="s">
        <v>73</v>
      </c>
      <c r="E965" s="25" t="s">
        <v>170</v>
      </c>
      <c r="F965" s="23" t="s">
        <v>335</v>
      </c>
      <c r="G965" s="23" t="s">
        <v>492</v>
      </c>
      <c r="H965" s="32" t="s">
        <v>360</v>
      </c>
      <c r="I965" s="32" t="s">
        <v>586</v>
      </c>
      <c r="J965" s="135">
        <v>54</v>
      </c>
      <c r="K965" s="28">
        <v>0.88888999999999996</v>
      </c>
      <c r="L965" s="77">
        <v>0.9</v>
      </c>
      <c r="Q965" s="106"/>
    </row>
    <row r="966" spans="1:17" x14ac:dyDescent="0.25">
      <c r="A966" t="s">
        <v>331</v>
      </c>
      <c r="B966" s="25">
        <v>2022</v>
      </c>
      <c r="C966" s="25" t="s">
        <v>3</v>
      </c>
      <c r="D966" s="25" t="s">
        <v>493</v>
      </c>
      <c r="E966" s="25" t="s">
        <v>170</v>
      </c>
      <c r="F966" s="23" t="s">
        <v>335</v>
      </c>
      <c r="G966" s="23" t="s">
        <v>492</v>
      </c>
      <c r="H966" s="32" t="s">
        <v>360</v>
      </c>
      <c r="I966" s="32" t="s">
        <v>586</v>
      </c>
      <c r="J966" s="135">
        <v>50</v>
      </c>
      <c r="K966" s="28">
        <v>0.78</v>
      </c>
      <c r="L966" s="77">
        <v>0.9</v>
      </c>
      <c r="Q966" s="106"/>
    </row>
    <row r="967" spans="1:17" x14ac:dyDescent="0.25">
      <c r="A967" t="s">
        <v>331</v>
      </c>
      <c r="B967" s="25">
        <v>2023</v>
      </c>
      <c r="C967" s="25" t="s">
        <v>0</v>
      </c>
      <c r="D967" s="25" t="s">
        <v>537</v>
      </c>
      <c r="E967" s="25" t="s">
        <v>170</v>
      </c>
      <c r="F967" s="23" t="s">
        <v>335</v>
      </c>
      <c r="G967" s="23" t="s">
        <v>492</v>
      </c>
      <c r="H967" s="32" t="s">
        <v>360</v>
      </c>
      <c r="I967" s="32" t="s">
        <v>586</v>
      </c>
      <c r="J967" s="135">
        <v>44</v>
      </c>
      <c r="K967" s="28">
        <v>0.77273000000000003</v>
      </c>
      <c r="L967" s="77">
        <v>0.9</v>
      </c>
      <c r="Q967" s="106"/>
    </row>
    <row r="968" spans="1:17" x14ac:dyDescent="0.25">
      <c r="A968" t="s">
        <v>331</v>
      </c>
      <c r="B968" s="25">
        <v>2018</v>
      </c>
      <c r="C968" s="25" t="s">
        <v>0</v>
      </c>
      <c r="D968" s="25" t="s">
        <v>54</v>
      </c>
      <c r="E968" s="25" t="s">
        <v>172</v>
      </c>
      <c r="F968" s="23" t="s">
        <v>173</v>
      </c>
      <c r="G968" s="23" t="s">
        <v>492</v>
      </c>
      <c r="H968" s="32" t="s">
        <v>353</v>
      </c>
      <c r="I968" s="32" t="s">
        <v>586</v>
      </c>
      <c r="J968" s="135">
        <v>45</v>
      </c>
      <c r="K968" s="28">
        <v>0.86667000000000005</v>
      </c>
      <c r="L968" s="77">
        <v>0.9</v>
      </c>
      <c r="Q968" s="106"/>
    </row>
    <row r="969" spans="1:17" x14ac:dyDescent="0.25">
      <c r="A969" t="s">
        <v>331</v>
      </c>
      <c r="B969" s="25">
        <v>2018</v>
      </c>
      <c r="C969" s="25" t="s">
        <v>1</v>
      </c>
      <c r="D969" s="25" t="s">
        <v>56</v>
      </c>
      <c r="E969" s="25" t="s">
        <v>172</v>
      </c>
      <c r="F969" s="23" t="s">
        <v>173</v>
      </c>
      <c r="G969" s="23" t="s">
        <v>492</v>
      </c>
      <c r="H969" s="32" t="s">
        <v>353</v>
      </c>
      <c r="I969" s="32" t="s">
        <v>586</v>
      </c>
      <c r="J969" s="135">
        <v>62</v>
      </c>
      <c r="K969" s="28">
        <v>0.95160999999999996</v>
      </c>
      <c r="L969" s="77">
        <v>0.9</v>
      </c>
      <c r="Q969" s="106"/>
    </row>
    <row r="970" spans="1:17" x14ac:dyDescent="0.25">
      <c r="A970" t="s">
        <v>331</v>
      </c>
      <c r="B970" s="25">
        <v>2018</v>
      </c>
      <c r="C970" s="25" t="s">
        <v>2</v>
      </c>
      <c r="D970" s="25" t="s">
        <v>57</v>
      </c>
      <c r="E970" s="25" t="s">
        <v>172</v>
      </c>
      <c r="F970" s="23" t="s">
        <v>173</v>
      </c>
      <c r="G970" s="23" t="s">
        <v>492</v>
      </c>
      <c r="H970" s="32" t="s">
        <v>353</v>
      </c>
      <c r="I970" s="32" t="s">
        <v>586</v>
      </c>
      <c r="J970" s="135">
        <v>67</v>
      </c>
      <c r="K970" s="28">
        <v>0.71641999999999995</v>
      </c>
      <c r="L970" s="77">
        <v>0.9</v>
      </c>
      <c r="Q970" s="106"/>
    </row>
    <row r="971" spans="1:17" x14ac:dyDescent="0.25">
      <c r="A971" t="s">
        <v>331</v>
      </c>
      <c r="B971" s="25">
        <v>2018</v>
      </c>
      <c r="C971" s="25" t="s">
        <v>3</v>
      </c>
      <c r="D971" s="25" t="s">
        <v>58</v>
      </c>
      <c r="E971" s="25" t="s">
        <v>172</v>
      </c>
      <c r="F971" s="23" t="s">
        <v>173</v>
      </c>
      <c r="G971" s="23" t="s">
        <v>492</v>
      </c>
      <c r="H971" s="32" t="s">
        <v>353</v>
      </c>
      <c r="I971" s="32" t="s">
        <v>586</v>
      </c>
      <c r="J971" s="135">
        <v>58</v>
      </c>
      <c r="K971" s="28">
        <v>0.67240999999999995</v>
      </c>
      <c r="L971" s="77">
        <v>0.9</v>
      </c>
      <c r="Q971" s="106"/>
    </row>
    <row r="972" spans="1:17" x14ac:dyDescent="0.25">
      <c r="A972" t="s">
        <v>331</v>
      </c>
      <c r="B972" s="25">
        <v>2019</v>
      </c>
      <c r="C972" s="25" t="s">
        <v>0</v>
      </c>
      <c r="D972" s="25" t="s">
        <v>59</v>
      </c>
      <c r="E972" s="25" t="s">
        <v>172</v>
      </c>
      <c r="F972" s="23" t="s">
        <v>173</v>
      </c>
      <c r="G972" s="23" t="s">
        <v>492</v>
      </c>
      <c r="H972" s="32" t="s">
        <v>353</v>
      </c>
      <c r="I972" s="32" t="s">
        <v>586</v>
      </c>
      <c r="J972" s="135">
        <v>74</v>
      </c>
      <c r="K972" s="28">
        <v>0.93242999999999998</v>
      </c>
      <c r="L972" s="77">
        <v>0.9</v>
      </c>
      <c r="Q972" s="106"/>
    </row>
    <row r="973" spans="1:17" x14ac:dyDescent="0.25">
      <c r="A973" t="s">
        <v>331</v>
      </c>
      <c r="B973" s="25">
        <v>2019</v>
      </c>
      <c r="C973" s="25" t="s">
        <v>1</v>
      </c>
      <c r="D973" s="25" t="s">
        <v>60</v>
      </c>
      <c r="E973" s="25" t="s">
        <v>172</v>
      </c>
      <c r="F973" s="23" t="s">
        <v>173</v>
      </c>
      <c r="G973" s="23" t="s">
        <v>492</v>
      </c>
      <c r="H973" s="32" t="s">
        <v>353</v>
      </c>
      <c r="I973" s="32" t="s">
        <v>586</v>
      </c>
      <c r="J973" s="135">
        <v>62</v>
      </c>
      <c r="K973" s="28">
        <v>0.80645</v>
      </c>
      <c r="L973" s="77">
        <v>0.9</v>
      </c>
      <c r="Q973" s="106"/>
    </row>
    <row r="974" spans="1:17" x14ac:dyDescent="0.25">
      <c r="A974" t="s">
        <v>331</v>
      </c>
      <c r="B974" s="25">
        <v>2019</v>
      </c>
      <c r="C974" s="25" t="s">
        <v>2</v>
      </c>
      <c r="D974" s="25" t="s">
        <v>61</v>
      </c>
      <c r="E974" s="25" t="s">
        <v>172</v>
      </c>
      <c r="F974" s="23" t="s">
        <v>173</v>
      </c>
      <c r="G974" s="23" t="s">
        <v>492</v>
      </c>
      <c r="H974" s="32" t="s">
        <v>353</v>
      </c>
      <c r="I974" s="32" t="s">
        <v>586</v>
      </c>
      <c r="J974" s="135">
        <v>38</v>
      </c>
      <c r="K974" s="28">
        <v>0.84211000000000003</v>
      </c>
      <c r="L974" s="77">
        <v>0.9</v>
      </c>
      <c r="Q974" s="106"/>
    </row>
    <row r="975" spans="1:17" x14ac:dyDescent="0.25">
      <c r="A975" t="s">
        <v>331</v>
      </c>
      <c r="B975" s="25">
        <v>2019</v>
      </c>
      <c r="C975" s="25" t="s">
        <v>3</v>
      </c>
      <c r="D975" s="25" t="s">
        <v>62</v>
      </c>
      <c r="E975" s="25" t="s">
        <v>172</v>
      </c>
      <c r="F975" s="23" t="s">
        <v>173</v>
      </c>
      <c r="G975" s="23" t="s">
        <v>492</v>
      </c>
      <c r="H975" s="32" t="s">
        <v>353</v>
      </c>
      <c r="I975" s="32" t="s">
        <v>586</v>
      </c>
      <c r="J975" s="135">
        <v>57</v>
      </c>
      <c r="K975" s="28">
        <v>0.91227999999999998</v>
      </c>
      <c r="L975" s="77">
        <v>0.9</v>
      </c>
      <c r="Q975" s="106"/>
    </row>
    <row r="976" spans="1:17" x14ac:dyDescent="0.25">
      <c r="A976" t="s">
        <v>331</v>
      </c>
      <c r="B976" s="25">
        <v>2020</v>
      </c>
      <c r="C976" s="25" t="s">
        <v>0</v>
      </c>
      <c r="D976" s="25" t="s">
        <v>63</v>
      </c>
      <c r="E976" s="25" t="s">
        <v>172</v>
      </c>
      <c r="F976" s="23" t="s">
        <v>173</v>
      </c>
      <c r="G976" s="23" t="s">
        <v>492</v>
      </c>
      <c r="H976" s="32" t="s">
        <v>353</v>
      </c>
      <c r="I976" s="32" t="s">
        <v>586</v>
      </c>
      <c r="J976" s="135">
        <v>72</v>
      </c>
      <c r="K976" s="28">
        <v>0.75</v>
      </c>
      <c r="L976" s="77">
        <v>0.9</v>
      </c>
      <c r="Q976" s="106"/>
    </row>
    <row r="977" spans="1:17" x14ac:dyDescent="0.25">
      <c r="A977" t="s">
        <v>331</v>
      </c>
      <c r="B977" s="25">
        <v>2020</v>
      </c>
      <c r="C977" s="25" t="s">
        <v>1</v>
      </c>
      <c r="D977" s="25" t="s">
        <v>64</v>
      </c>
      <c r="E977" s="25" t="s">
        <v>172</v>
      </c>
      <c r="F977" s="23" t="s">
        <v>173</v>
      </c>
      <c r="G977" s="23" t="s">
        <v>492</v>
      </c>
      <c r="H977" s="32" t="s">
        <v>353</v>
      </c>
      <c r="I977" s="32" t="s">
        <v>586</v>
      </c>
      <c r="J977" s="135">
        <v>30</v>
      </c>
      <c r="K977" s="28">
        <v>0.96667000000000003</v>
      </c>
      <c r="L977" s="77">
        <v>0.9</v>
      </c>
      <c r="Q977" s="106"/>
    </row>
    <row r="978" spans="1:17" x14ac:dyDescent="0.25">
      <c r="A978" t="s">
        <v>331</v>
      </c>
      <c r="B978" s="25">
        <v>2020</v>
      </c>
      <c r="C978" s="25" t="s">
        <v>2</v>
      </c>
      <c r="D978" s="25" t="s">
        <v>65</v>
      </c>
      <c r="E978" s="25" t="s">
        <v>172</v>
      </c>
      <c r="F978" s="23" t="s">
        <v>173</v>
      </c>
      <c r="G978" s="23" t="s">
        <v>492</v>
      </c>
      <c r="H978" s="32" t="s">
        <v>353</v>
      </c>
      <c r="I978" s="32" t="s">
        <v>586</v>
      </c>
      <c r="J978" s="135">
        <v>44</v>
      </c>
      <c r="K978" s="28">
        <v>0.86363999999999996</v>
      </c>
      <c r="L978" s="77">
        <v>0.9</v>
      </c>
      <c r="Q978" s="106"/>
    </row>
    <row r="979" spans="1:17" x14ac:dyDescent="0.25">
      <c r="A979" t="s">
        <v>331</v>
      </c>
      <c r="B979" s="25">
        <v>2020</v>
      </c>
      <c r="C979" s="25" t="s">
        <v>3</v>
      </c>
      <c r="D979" s="25" t="s">
        <v>66</v>
      </c>
      <c r="E979" s="25" t="s">
        <v>172</v>
      </c>
      <c r="F979" s="23" t="s">
        <v>173</v>
      </c>
      <c r="G979" s="23" t="s">
        <v>492</v>
      </c>
      <c r="H979" s="32" t="s">
        <v>353</v>
      </c>
      <c r="I979" s="32" t="s">
        <v>586</v>
      </c>
      <c r="J979" s="135">
        <v>64</v>
      </c>
      <c r="K979" s="28">
        <v>0.85938000000000003</v>
      </c>
      <c r="L979" s="77">
        <v>0.9</v>
      </c>
      <c r="Q979" s="106"/>
    </row>
    <row r="980" spans="1:17" x14ac:dyDescent="0.25">
      <c r="A980" t="s">
        <v>331</v>
      </c>
      <c r="B980" s="25">
        <v>2021</v>
      </c>
      <c r="C980" s="25" t="s">
        <v>0</v>
      </c>
      <c r="D980" s="25" t="s">
        <v>67</v>
      </c>
      <c r="E980" s="25" t="s">
        <v>172</v>
      </c>
      <c r="F980" s="23" t="s">
        <v>173</v>
      </c>
      <c r="G980" s="23" t="s">
        <v>492</v>
      </c>
      <c r="H980" s="32" t="s">
        <v>353</v>
      </c>
      <c r="I980" s="32" t="s">
        <v>586</v>
      </c>
      <c r="J980" s="135">
        <v>51</v>
      </c>
      <c r="K980" s="28">
        <v>0.94118000000000002</v>
      </c>
      <c r="L980" s="77">
        <v>0.9</v>
      </c>
      <c r="Q980" s="106"/>
    </row>
    <row r="981" spans="1:17" x14ac:dyDescent="0.25">
      <c r="A981" t="s">
        <v>331</v>
      </c>
      <c r="B981" s="25">
        <v>2021</v>
      </c>
      <c r="C981" s="25" t="s">
        <v>1</v>
      </c>
      <c r="D981" s="25" t="s">
        <v>68</v>
      </c>
      <c r="E981" s="25" t="s">
        <v>172</v>
      </c>
      <c r="F981" s="23" t="s">
        <v>173</v>
      </c>
      <c r="G981" s="23" t="s">
        <v>492</v>
      </c>
      <c r="H981" s="32" t="s">
        <v>353</v>
      </c>
      <c r="I981" s="32" t="s">
        <v>586</v>
      </c>
      <c r="J981" s="135">
        <v>52</v>
      </c>
      <c r="K981" s="28">
        <v>0.88461999999999996</v>
      </c>
      <c r="L981" s="77">
        <v>0.9</v>
      </c>
      <c r="Q981" s="106"/>
    </row>
    <row r="982" spans="1:17" x14ac:dyDescent="0.25">
      <c r="A982" t="s">
        <v>331</v>
      </c>
      <c r="B982" s="25">
        <v>2021</v>
      </c>
      <c r="C982" s="25" t="s">
        <v>2</v>
      </c>
      <c r="D982" s="25" t="s">
        <v>69</v>
      </c>
      <c r="E982" s="25" t="s">
        <v>172</v>
      </c>
      <c r="F982" s="23" t="s">
        <v>173</v>
      </c>
      <c r="G982" s="23" t="s">
        <v>492</v>
      </c>
      <c r="H982" s="32" t="s">
        <v>353</v>
      </c>
      <c r="I982" s="32" t="s">
        <v>586</v>
      </c>
      <c r="J982" s="135">
        <v>68</v>
      </c>
      <c r="K982" s="28">
        <v>0.89705999999999997</v>
      </c>
      <c r="L982" s="77">
        <v>0.9</v>
      </c>
      <c r="Q982" s="106"/>
    </row>
    <row r="983" spans="1:17" x14ac:dyDescent="0.25">
      <c r="A983" t="s">
        <v>331</v>
      </c>
      <c r="B983" s="25">
        <v>2021</v>
      </c>
      <c r="C983" s="25" t="s">
        <v>3</v>
      </c>
      <c r="D983" s="25" t="s">
        <v>70</v>
      </c>
      <c r="E983" s="25" t="s">
        <v>172</v>
      </c>
      <c r="F983" s="23" t="s">
        <v>173</v>
      </c>
      <c r="G983" s="23" t="s">
        <v>492</v>
      </c>
      <c r="H983" s="32" t="s">
        <v>353</v>
      </c>
      <c r="I983" s="32" t="s">
        <v>586</v>
      </c>
      <c r="J983" s="135">
        <v>62</v>
      </c>
      <c r="K983" s="28">
        <v>0.8871</v>
      </c>
      <c r="L983" s="77">
        <v>0.9</v>
      </c>
      <c r="Q983" s="106"/>
    </row>
    <row r="984" spans="1:17" x14ac:dyDescent="0.25">
      <c r="A984" t="s">
        <v>331</v>
      </c>
      <c r="B984" s="25">
        <v>2022</v>
      </c>
      <c r="C984" s="25" t="s">
        <v>0</v>
      </c>
      <c r="D984" s="25" t="s">
        <v>71</v>
      </c>
      <c r="E984" s="25" t="s">
        <v>172</v>
      </c>
      <c r="F984" s="23" t="s">
        <v>173</v>
      </c>
      <c r="G984" s="23" t="s">
        <v>492</v>
      </c>
      <c r="H984" s="32" t="s">
        <v>353</v>
      </c>
      <c r="I984" s="32" t="s">
        <v>586</v>
      </c>
      <c r="J984" s="135">
        <v>59</v>
      </c>
      <c r="K984" s="28">
        <v>0.83050999999999997</v>
      </c>
      <c r="L984" s="77">
        <v>0.9</v>
      </c>
      <c r="Q984" s="106"/>
    </row>
    <row r="985" spans="1:17" x14ac:dyDescent="0.25">
      <c r="A985" t="s">
        <v>331</v>
      </c>
      <c r="B985" s="25">
        <v>2022</v>
      </c>
      <c r="C985" s="25" t="s">
        <v>1</v>
      </c>
      <c r="D985" s="25" t="s">
        <v>72</v>
      </c>
      <c r="E985" s="25" t="s">
        <v>172</v>
      </c>
      <c r="F985" s="23" t="s">
        <v>173</v>
      </c>
      <c r="G985" s="23" t="s">
        <v>492</v>
      </c>
      <c r="H985" s="32" t="s">
        <v>353</v>
      </c>
      <c r="I985" s="32" t="s">
        <v>586</v>
      </c>
      <c r="J985" s="135">
        <v>41</v>
      </c>
      <c r="K985" s="28">
        <v>0.87805</v>
      </c>
      <c r="L985" s="77">
        <v>0.9</v>
      </c>
      <c r="Q985" s="106"/>
    </row>
    <row r="986" spans="1:17" x14ac:dyDescent="0.25">
      <c r="A986" t="s">
        <v>331</v>
      </c>
      <c r="B986" s="25">
        <v>2022</v>
      </c>
      <c r="C986" s="25" t="s">
        <v>2</v>
      </c>
      <c r="D986" s="25" t="s">
        <v>73</v>
      </c>
      <c r="E986" s="25" t="s">
        <v>172</v>
      </c>
      <c r="F986" s="23" t="s">
        <v>173</v>
      </c>
      <c r="G986" s="23" t="s">
        <v>492</v>
      </c>
      <c r="H986" s="32" t="s">
        <v>353</v>
      </c>
      <c r="I986" s="32" t="s">
        <v>586</v>
      </c>
      <c r="J986" s="135">
        <v>69</v>
      </c>
      <c r="K986" s="28">
        <v>0.97101000000000004</v>
      </c>
      <c r="L986" s="77">
        <v>0.9</v>
      </c>
      <c r="Q986" s="106"/>
    </row>
    <row r="987" spans="1:17" x14ac:dyDescent="0.25">
      <c r="A987" t="s">
        <v>331</v>
      </c>
      <c r="B987" s="25">
        <v>2022</v>
      </c>
      <c r="C987" s="25" t="s">
        <v>3</v>
      </c>
      <c r="D987" s="25" t="s">
        <v>493</v>
      </c>
      <c r="E987" s="25" t="s">
        <v>172</v>
      </c>
      <c r="F987" s="23" t="s">
        <v>173</v>
      </c>
      <c r="G987" s="23" t="s">
        <v>492</v>
      </c>
      <c r="H987" s="32" t="s">
        <v>353</v>
      </c>
      <c r="I987" s="32" t="s">
        <v>586</v>
      </c>
      <c r="J987" s="135">
        <v>45</v>
      </c>
      <c r="K987" s="28">
        <v>0.84443999999999997</v>
      </c>
      <c r="L987" s="77">
        <v>0.9</v>
      </c>
      <c r="Q987" s="106"/>
    </row>
    <row r="988" spans="1:17" x14ac:dyDescent="0.25">
      <c r="A988" t="s">
        <v>331</v>
      </c>
      <c r="B988" s="25">
        <v>2023</v>
      </c>
      <c r="C988" s="25" t="s">
        <v>0</v>
      </c>
      <c r="D988" s="25" t="s">
        <v>537</v>
      </c>
      <c r="E988" s="25" t="s">
        <v>172</v>
      </c>
      <c r="F988" s="23" t="s">
        <v>173</v>
      </c>
      <c r="G988" s="23" t="s">
        <v>492</v>
      </c>
      <c r="H988" s="32" t="s">
        <v>353</v>
      </c>
      <c r="I988" s="32" t="s">
        <v>586</v>
      </c>
      <c r="J988" s="135">
        <v>71</v>
      </c>
      <c r="K988" s="28">
        <v>0.74648000000000003</v>
      </c>
      <c r="L988" s="77">
        <v>0.9</v>
      </c>
      <c r="Q988" s="106"/>
    </row>
    <row r="989" spans="1:17" x14ac:dyDescent="0.25">
      <c r="A989" t="s">
        <v>331</v>
      </c>
      <c r="B989" s="25">
        <v>2018</v>
      </c>
      <c r="C989" s="25" t="s">
        <v>0</v>
      </c>
      <c r="D989" s="25" t="s">
        <v>54</v>
      </c>
      <c r="E989" s="25" t="s">
        <v>492</v>
      </c>
      <c r="F989" s="23" t="s">
        <v>352</v>
      </c>
      <c r="G989" s="23" t="s">
        <v>492</v>
      </c>
      <c r="H989" s="32" t="s">
        <v>352</v>
      </c>
      <c r="I989" s="32" t="s">
        <v>586</v>
      </c>
      <c r="J989" s="135">
        <v>378</v>
      </c>
      <c r="K989" s="28">
        <v>0.83069000000000004</v>
      </c>
      <c r="L989" s="77">
        <v>0.9</v>
      </c>
      <c r="Q989" s="106"/>
    </row>
    <row r="990" spans="1:17" x14ac:dyDescent="0.25">
      <c r="A990" t="s">
        <v>331</v>
      </c>
      <c r="B990" s="25">
        <v>2018</v>
      </c>
      <c r="C990" s="25" t="s">
        <v>1</v>
      </c>
      <c r="D990" s="25" t="s">
        <v>56</v>
      </c>
      <c r="E990" s="25" t="s">
        <v>492</v>
      </c>
      <c r="F990" s="23" t="s">
        <v>352</v>
      </c>
      <c r="G990" s="23" t="s">
        <v>492</v>
      </c>
      <c r="H990" s="32" t="s">
        <v>352</v>
      </c>
      <c r="I990" s="32" t="s">
        <v>586</v>
      </c>
      <c r="J990" s="135">
        <v>421</v>
      </c>
      <c r="K990" s="28">
        <v>0.69833999999999996</v>
      </c>
      <c r="L990" s="77">
        <v>0.9</v>
      </c>
      <c r="Q990" s="106"/>
    </row>
    <row r="991" spans="1:17" x14ac:dyDescent="0.25">
      <c r="A991" t="s">
        <v>331</v>
      </c>
      <c r="B991" s="25">
        <v>2018</v>
      </c>
      <c r="C991" s="25" t="s">
        <v>2</v>
      </c>
      <c r="D991" s="25" t="s">
        <v>57</v>
      </c>
      <c r="E991" s="25" t="s">
        <v>492</v>
      </c>
      <c r="F991" s="23" t="s">
        <v>352</v>
      </c>
      <c r="G991" s="23" t="s">
        <v>492</v>
      </c>
      <c r="H991" s="32" t="s">
        <v>352</v>
      </c>
      <c r="I991" s="32" t="s">
        <v>586</v>
      </c>
      <c r="J991" s="135">
        <v>458</v>
      </c>
      <c r="K991" s="28">
        <v>0.64410000000000001</v>
      </c>
      <c r="L991" s="77">
        <v>0.9</v>
      </c>
      <c r="Q991" s="106"/>
    </row>
    <row r="992" spans="1:17" x14ac:dyDescent="0.25">
      <c r="A992" t="s">
        <v>331</v>
      </c>
      <c r="B992" s="25">
        <v>2018</v>
      </c>
      <c r="C992" s="25" t="s">
        <v>3</v>
      </c>
      <c r="D992" s="25" t="s">
        <v>58</v>
      </c>
      <c r="E992" s="25" t="s">
        <v>492</v>
      </c>
      <c r="F992" s="23" t="s">
        <v>352</v>
      </c>
      <c r="G992" s="23" t="s">
        <v>492</v>
      </c>
      <c r="H992" s="32" t="s">
        <v>352</v>
      </c>
      <c r="I992" s="32" t="s">
        <v>586</v>
      </c>
      <c r="J992" s="135">
        <v>445</v>
      </c>
      <c r="K992" s="28">
        <v>0.70787</v>
      </c>
      <c r="L992" s="77">
        <v>0.9</v>
      </c>
      <c r="Q992" s="106"/>
    </row>
    <row r="993" spans="1:17" x14ac:dyDescent="0.25">
      <c r="A993" t="s">
        <v>331</v>
      </c>
      <c r="B993" s="25">
        <v>2019</v>
      </c>
      <c r="C993" s="25" t="s">
        <v>0</v>
      </c>
      <c r="D993" s="25" t="s">
        <v>59</v>
      </c>
      <c r="E993" s="25" t="s">
        <v>492</v>
      </c>
      <c r="F993" s="23" t="s">
        <v>352</v>
      </c>
      <c r="G993" s="23" t="s">
        <v>492</v>
      </c>
      <c r="H993" s="32" t="s">
        <v>352</v>
      </c>
      <c r="I993" s="32" t="s">
        <v>586</v>
      </c>
      <c r="J993" s="135">
        <v>408</v>
      </c>
      <c r="K993" s="28">
        <v>0.80881999999999998</v>
      </c>
      <c r="L993" s="77">
        <v>0.9</v>
      </c>
      <c r="Q993" s="106"/>
    </row>
    <row r="994" spans="1:17" x14ac:dyDescent="0.25">
      <c r="A994" t="s">
        <v>331</v>
      </c>
      <c r="B994" s="25">
        <v>2019</v>
      </c>
      <c r="C994" s="25" t="s">
        <v>1</v>
      </c>
      <c r="D994" s="25" t="s">
        <v>60</v>
      </c>
      <c r="E994" s="25" t="s">
        <v>492</v>
      </c>
      <c r="F994" s="23" t="s">
        <v>352</v>
      </c>
      <c r="G994" s="23" t="s">
        <v>492</v>
      </c>
      <c r="H994" s="32" t="s">
        <v>352</v>
      </c>
      <c r="I994" s="32" t="s">
        <v>586</v>
      </c>
      <c r="J994" s="135">
        <v>444</v>
      </c>
      <c r="K994" s="28">
        <v>0.77476999999999996</v>
      </c>
      <c r="L994" s="77">
        <v>0.9</v>
      </c>
      <c r="Q994" s="106"/>
    </row>
    <row r="995" spans="1:17" x14ac:dyDescent="0.25">
      <c r="A995" t="s">
        <v>331</v>
      </c>
      <c r="B995" s="25">
        <v>2019</v>
      </c>
      <c r="C995" s="25" t="s">
        <v>2</v>
      </c>
      <c r="D995" s="25" t="s">
        <v>61</v>
      </c>
      <c r="E995" s="25" t="s">
        <v>492</v>
      </c>
      <c r="F995" s="23" t="s">
        <v>352</v>
      </c>
      <c r="G995" s="23" t="s">
        <v>492</v>
      </c>
      <c r="H995" s="32" t="s">
        <v>352</v>
      </c>
      <c r="I995" s="32" t="s">
        <v>586</v>
      </c>
      <c r="J995" s="135">
        <v>462</v>
      </c>
      <c r="K995" s="28">
        <v>0.77705999999999997</v>
      </c>
      <c r="L995" s="77">
        <v>0.9</v>
      </c>
      <c r="Q995" s="106"/>
    </row>
    <row r="996" spans="1:17" x14ac:dyDescent="0.25">
      <c r="A996" t="s">
        <v>331</v>
      </c>
      <c r="B996" s="25">
        <v>2019</v>
      </c>
      <c r="C996" s="25" t="s">
        <v>3</v>
      </c>
      <c r="D996" s="25" t="s">
        <v>62</v>
      </c>
      <c r="E996" s="25" t="s">
        <v>492</v>
      </c>
      <c r="F996" s="23" t="s">
        <v>352</v>
      </c>
      <c r="G996" s="23" t="s">
        <v>492</v>
      </c>
      <c r="H996" s="32" t="s">
        <v>352</v>
      </c>
      <c r="I996" s="32" t="s">
        <v>586</v>
      </c>
      <c r="J996" s="135">
        <v>466</v>
      </c>
      <c r="K996" s="28">
        <v>0.87124000000000001</v>
      </c>
      <c r="L996" s="77">
        <v>0.9</v>
      </c>
      <c r="Q996" s="106"/>
    </row>
    <row r="997" spans="1:17" x14ac:dyDescent="0.25">
      <c r="A997" t="s">
        <v>331</v>
      </c>
      <c r="B997" s="25">
        <v>2020</v>
      </c>
      <c r="C997" s="25" t="s">
        <v>0</v>
      </c>
      <c r="D997" s="25" t="s">
        <v>63</v>
      </c>
      <c r="E997" s="25" t="s">
        <v>492</v>
      </c>
      <c r="F997" s="23" t="s">
        <v>352</v>
      </c>
      <c r="G997" s="23" t="s">
        <v>492</v>
      </c>
      <c r="H997" s="32" t="s">
        <v>352</v>
      </c>
      <c r="I997" s="32" t="s">
        <v>586</v>
      </c>
      <c r="J997" s="135">
        <v>400</v>
      </c>
      <c r="K997" s="28">
        <v>0.82499999999999996</v>
      </c>
      <c r="L997" s="77">
        <v>0.9</v>
      </c>
      <c r="Q997" s="106"/>
    </row>
    <row r="998" spans="1:17" x14ac:dyDescent="0.25">
      <c r="A998" t="s">
        <v>331</v>
      </c>
      <c r="B998" s="25">
        <v>2020</v>
      </c>
      <c r="C998" s="25" t="s">
        <v>1</v>
      </c>
      <c r="D998" s="25" t="s">
        <v>64</v>
      </c>
      <c r="E998" s="25" t="s">
        <v>492</v>
      </c>
      <c r="F998" s="23" t="s">
        <v>352</v>
      </c>
      <c r="G998" s="23" t="s">
        <v>492</v>
      </c>
      <c r="H998" s="32" t="s">
        <v>352</v>
      </c>
      <c r="I998" s="32" t="s">
        <v>586</v>
      </c>
      <c r="J998" s="135">
        <v>271</v>
      </c>
      <c r="K998" s="28">
        <v>0.73431999999999997</v>
      </c>
      <c r="L998" s="77">
        <v>0.9</v>
      </c>
      <c r="Q998" s="106"/>
    </row>
    <row r="999" spans="1:17" x14ac:dyDescent="0.25">
      <c r="A999" t="s">
        <v>331</v>
      </c>
      <c r="B999" s="25">
        <v>2020</v>
      </c>
      <c r="C999" s="25" t="s">
        <v>2</v>
      </c>
      <c r="D999" s="25" t="s">
        <v>65</v>
      </c>
      <c r="E999" s="25" t="s">
        <v>492</v>
      </c>
      <c r="F999" s="23" t="s">
        <v>352</v>
      </c>
      <c r="G999" s="23" t="s">
        <v>492</v>
      </c>
      <c r="H999" s="32" t="s">
        <v>352</v>
      </c>
      <c r="I999" s="32" t="s">
        <v>586</v>
      </c>
      <c r="J999" s="135">
        <v>356</v>
      </c>
      <c r="K999" s="28">
        <v>0.75843000000000005</v>
      </c>
      <c r="L999" s="77">
        <v>0.9</v>
      </c>
      <c r="Q999" s="106"/>
    </row>
    <row r="1000" spans="1:17" x14ac:dyDescent="0.25">
      <c r="A1000" t="s">
        <v>331</v>
      </c>
      <c r="B1000" s="25">
        <v>2020</v>
      </c>
      <c r="C1000" s="25" t="s">
        <v>3</v>
      </c>
      <c r="D1000" s="25" t="s">
        <v>66</v>
      </c>
      <c r="E1000" s="25" t="s">
        <v>492</v>
      </c>
      <c r="F1000" s="23" t="s">
        <v>352</v>
      </c>
      <c r="G1000" s="23" t="s">
        <v>492</v>
      </c>
      <c r="H1000" s="32" t="s">
        <v>352</v>
      </c>
      <c r="I1000" s="32" t="s">
        <v>586</v>
      </c>
      <c r="J1000" s="135">
        <v>392</v>
      </c>
      <c r="K1000" s="28">
        <v>0.73980000000000001</v>
      </c>
      <c r="L1000" s="77">
        <v>0.9</v>
      </c>
      <c r="Q1000" s="106"/>
    </row>
    <row r="1001" spans="1:17" x14ac:dyDescent="0.25">
      <c r="A1001" t="s">
        <v>331</v>
      </c>
      <c r="B1001" s="25">
        <v>2021</v>
      </c>
      <c r="C1001" s="25" t="s">
        <v>0</v>
      </c>
      <c r="D1001" s="25" t="s">
        <v>67</v>
      </c>
      <c r="E1001" s="25" t="s">
        <v>492</v>
      </c>
      <c r="F1001" s="23" t="s">
        <v>352</v>
      </c>
      <c r="G1001" s="23" t="s">
        <v>492</v>
      </c>
      <c r="H1001" s="32" t="s">
        <v>352</v>
      </c>
      <c r="I1001" s="32" t="s">
        <v>586</v>
      </c>
      <c r="J1001" s="135">
        <v>416</v>
      </c>
      <c r="K1001" s="28">
        <v>0.8125</v>
      </c>
      <c r="L1001" s="77">
        <v>0.9</v>
      </c>
      <c r="Q1001" s="106"/>
    </row>
    <row r="1002" spans="1:17" x14ac:dyDescent="0.25">
      <c r="A1002" t="s">
        <v>331</v>
      </c>
      <c r="B1002" s="25">
        <v>2021</v>
      </c>
      <c r="C1002" s="25" t="s">
        <v>1</v>
      </c>
      <c r="D1002" s="25" t="s">
        <v>68</v>
      </c>
      <c r="E1002" s="25" t="s">
        <v>492</v>
      </c>
      <c r="F1002" s="23" t="s">
        <v>352</v>
      </c>
      <c r="G1002" s="23" t="s">
        <v>492</v>
      </c>
      <c r="H1002" s="32" t="s">
        <v>352</v>
      </c>
      <c r="I1002" s="32" t="s">
        <v>586</v>
      </c>
      <c r="J1002" s="135">
        <v>459</v>
      </c>
      <c r="K1002" s="28">
        <v>0.82789000000000001</v>
      </c>
      <c r="L1002" s="77">
        <v>0.9</v>
      </c>
      <c r="Q1002" s="106"/>
    </row>
    <row r="1003" spans="1:17" x14ac:dyDescent="0.25">
      <c r="A1003" t="s">
        <v>331</v>
      </c>
      <c r="B1003" s="25">
        <v>2021</v>
      </c>
      <c r="C1003" s="25" t="s">
        <v>2</v>
      </c>
      <c r="D1003" s="25" t="s">
        <v>69</v>
      </c>
      <c r="E1003" s="25" t="s">
        <v>492</v>
      </c>
      <c r="F1003" s="23" t="s">
        <v>352</v>
      </c>
      <c r="G1003" s="23" t="s">
        <v>492</v>
      </c>
      <c r="H1003" s="32" t="s">
        <v>352</v>
      </c>
      <c r="I1003" s="32" t="s">
        <v>586</v>
      </c>
      <c r="J1003" s="135">
        <v>467</v>
      </c>
      <c r="K1003" s="28">
        <v>0.77088000000000001</v>
      </c>
      <c r="L1003" s="77">
        <v>0.9</v>
      </c>
      <c r="Q1003" s="106"/>
    </row>
    <row r="1004" spans="1:17" x14ac:dyDescent="0.25">
      <c r="A1004" t="s">
        <v>331</v>
      </c>
      <c r="B1004" s="25">
        <v>2021</v>
      </c>
      <c r="C1004" s="25" t="s">
        <v>3</v>
      </c>
      <c r="D1004" s="25" t="s">
        <v>70</v>
      </c>
      <c r="E1004" s="25" t="s">
        <v>492</v>
      </c>
      <c r="F1004" s="23" t="s">
        <v>352</v>
      </c>
      <c r="G1004" s="23" t="s">
        <v>492</v>
      </c>
      <c r="H1004" s="32" t="s">
        <v>352</v>
      </c>
      <c r="I1004" s="32" t="s">
        <v>586</v>
      </c>
      <c r="J1004" s="135">
        <v>455</v>
      </c>
      <c r="K1004" s="28">
        <v>0.70769000000000004</v>
      </c>
      <c r="L1004" s="77">
        <v>0.9</v>
      </c>
      <c r="Q1004" s="106"/>
    </row>
    <row r="1005" spans="1:17" x14ac:dyDescent="0.25">
      <c r="A1005" t="s">
        <v>331</v>
      </c>
      <c r="B1005" s="25">
        <v>2022</v>
      </c>
      <c r="C1005" s="25" t="s">
        <v>0</v>
      </c>
      <c r="D1005" s="25" t="s">
        <v>71</v>
      </c>
      <c r="E1005" s="25" t="s">
        <v>492</v>
      </c>
      <c r="F1005" s="23" t="s">
        <v>352</v>
      </c>
      <c r="G1005" s="23" t="s">
        <v>492</v>
      </c>
      <c r="H1005" s="32" t="s">
        <v>352</v>
      </c>
      <c r="I1005" s="32" t="s">
        <v>586</v>
      </c>
      <c r="J1005" s="135">
        <v>462</v>
      </c>
      <c r="K1005" s="28">
        <v>0.80086999999999997</v>
      </c>
      <c r="L1005" s="77">
        <v>0.9</v>
      </c>
      <c r="Q1005" s="106"/>
    </row>
    <row r="1006" spans="1:17" x14ac:dyDescent="0.25">
      <c r="A1006" t="s">
        <v>331</v>
      </c>
      <c r="B1006" s="25">
        <v>2022</v>
      </c>
      <c r="C1006" s="25" t="s">
        <v>1</v>
      </c>
      <c r="D1006" s="25" t="s">
        <v>72</v>
      </c>
      <c r="E1006" s="25" t="s">
        <v>492</v>
      </c>
      <c r="F1006" s="23" t="s">
        <v>352</v>
      </c>
      <c r="G1006" s="23" t="s">
        <v>492</v>
      </c>
      <c r="H1006" s="32" t="s">
        <v>352</v>
      </c>
      <c r="I1006" s="32" t="s">
        <v>586</v>
      </c>
      <c r="J1006" s="135">
        <v>497</v>
      </c>
      <c r="K1006" s="28">
        <v>0.76458999999999999</v>
      </c>
      <c r="L1006" s="77">
        <v>0.9</v>
      </c>
      <c r="Q1006" s="106"/>
    </row>
    <row r="1007" spans="1:17" x14ac:dyDescent="0.25">
      <c r="A1007" t="s">
        <v>331</v>
      </c>
      <c r="B1007" s="25">
        <v>2022</v>
      </c>
      <c r="C1007" s="25" t="s">
        <v>2</v>
      </c>
      <c r="D1007" s="25" t="s">
        <v>73</v>
      </c>
      <c r="E1007" s="25" t="s">
        <v>492</v>
      </c>
      <c r="F1007" s="23" t="s">
        <v>352</v>
      </c>
      <c r="G1007" s="23" t="s">
        <v>492</v>
      </c>
      <c r="H1007" s="32" t="s">
        <v>352</v>
      </c>
      <c r="I1007" s="32" t="s">
        <v>586</v>
      </c>
      <c r="J1007" s="135">
        <v>507</v>
      </c>
      <c r="K1007" s="28">
        <v>0.80867999999999995</v>
      </c>
      <c r="L1007" s="77">
        <v>0.9</v>
      </c>
      <c r="Q1007" s="106"/>
    </row>
    <row r="1008" spans="1:17" x14ac:dyDescent="0.25">
      <c r="A1008" t="s">
        <v>331</v>
      </c>
      <c r="B1008" s="25">
        <v>2022</v>
      </c>
      <c r="C1008" s="25" t="s">
        <v>3</v>
      </c>
      <c r="D1008" s="25" t="s">
        <v>493</v>
      </c>
      <c r="E1008" s="25" t="s">
        <v>492</v>
      </c>
      <c r="F1008" s="23" t="s">
        <v>352</v>
      </c>
      <c r="G1008" s="23" t="s">
        <v>492</v>
      </c>
      <c r="H1008" s="32" t="s">
        <v>352</v>
      </c>
      <c r="I1008" s="32" t="s">
        <v>586</v>
      </c>
      <c r="J1008" s="135">
        <v>454</v>
      </c>
      <c r="K1008" s="28">
        <v>0.78193999999999997</v>
      </c>
      <c r="L1008" s="77">
        <v>0.9</v>
      </c>
      <c r="Q1008" s="106"/>
    </row>
    <row r="1009" spans="1:17" x14ac:dyDescent="0.25">
      <c r="A1009" t="s">
        <v>331</v>
      </c>
      <c r="B1009" s="25">
        <v>2023</v>
      </c>
      <c r="C1009" s="25" t="s">
        <v>0</v>
      </c>
      <c r="D1009" s="25" t="s">
        <v>537</v>
      </c>
      <c r="E1009" s="25" t="s">
        <v>492</v>
      </c>
      <c r="F1009" s="23" t="s">
        <v>352</v>
      </c>
      <c r="G1009" s="23" t="s">
        <v>492</v>
      </c>
      <c r="H1009" s="32" t="s">
        <v>352</v>
      </c>
      <c r="I1009" s="32" t="s">
        <v>586</v>
      </c>
      <c r="J1009" s="135">
        <v>487</v>
      </c>
      <c r="K1009" s="28">
        <v>0.73921999999999999</v>
      </c>
      <c r="L1009" s="77">
        <v>0.9</v>
      </c>
      <c r="Q1009" s="106"/>
    </row>
    <row r="1010" spans="1:17" x14ac:dyDescent="0.25">
      <c r="A1010" t="s">
        <v>331</v>
      </c>
      <c r="B1010" s="25">
        <v>2018</v>
      </c>
      <c r="C1010" s="25" t="s">
        <v>0</v>
      </c>
      <c r="D1010" s="25" t="s">
        <v>54</v>
      </c>
      <c r="E1010" s="25" t="s">
        <v>174</v>
      </c>
      <c r="F1010" s="23" t="s">
        <v>175</v>
      </c>
      <c r="G1010" s="23" t="s">
        <v>492</v>
      </c>
      <c r="H1010" s="32" t="s">
        <v>355</v>
      </c>
      <c r="I1010" s="32" t="s">
        <v>586</v>
      </c>
      <c r="J1010" s="135">
        <v>60</v>
      </c>
      <c r="K1010" s="28">
        <v>0.93332999999999999</v>
      </c>
      <c r="L1010" s="77">
        <v>0.9</v>
      </c>
      <c r="Q1010" s="106"/>
    </row>
    <row r="1011" spans="1:17" x14ac:dyDescent="0.25">
      <c r="A1011" t="s">
        <v>331</v>
      </c>
      <c r="B1011" s="25">
        <v>2018</v>
      </c>
      <c r="C1011" s="25" t="s">
        <v>1</v>
      </c>
      <c r="D1011" s="25" t="s">
        <v>56</v>
      </c>
      <c r="E1011" s="25" t="s">
        <v>174</v>
      </c>
      <c r="F1011" s="23" t="s">
        <v>175</v>
      </c>
      <c r="G1011" s="23" t="s">
        <v>492</v>
      </c>
      <c r="H1011" s="32" t="s">
        <v>355</v>
      </c>
      <c r="I1011" s="32" t="s">
        <v>586</v>
      </c>
      <c r="J1011" s="135">
        <v>57</v>
      </c>
      <c r="K1011" s="28">
        <v>0.75439000000000001</v>
      </c>
      <c r="L1011" s="77">
        <v>0.9</v>
      </c>
      <c r="Q1011" s="106"/>
    </row>
    <row r="1012" spans="1:17" x14ac:dyDescent="0.25">
      <c r="A1012" t="s">
        <v>331</v>
      </c>
      <c r="B1012" s="25">
        <v>2018</v>
      </c>
      <c r="C1012" s="25" t="s">
        <v>2</v>
      </c>
      <c r="D1012" s="25" t="s">
        <v>57</v>
      </c>
      <c r="E1012" s="25" t="s">
        <v>174</v>
      </c>
      <c r="F1012" s="23" t="s">
        <v>175</v>
      </c>
      <c r="G1012" s="23" t="s">
        <v>492</v>
      </c>
      <c r="H1012" s="32" t="s">
        <v>355</v>
      </c>
      <c r="I1012" s="32" t="s">
        <v>586</v>
      </c>
      <c r="J1012" s="135">
        <v>75</v>
      </c>
      <c r="K1012" s="28">
        <v>0.70667000000000002</v>
      </c>
      <c r="L1012" s="77">
        <v>0.9</v>
      </c>
      <c r="Q1012" s="106"/>
    </row>
    <row r="1013" spans="1:17" x14ac:dyDescent="0.25">
      <c r="A1013" t="s">
        <v>331</v>
      </c>
      <c r="B1013" s="25">
        <v>2018</v>
      </c>
      <c r="C1013" s="25" t="s">
        <v>3</v>
      </c>
      <c r="D1013" s="25" t="s">
        <v>58</v>
      </c>
      <c r="E1013" s="25" t="s">
        <v>174</v>
      </c>
      <c r="F1013" s="23" t="s">
        <v>175</v>
      </c>
      <c r="G1013" s="23" t="s">
        <v>492</v>
      </c>
      <c r="H1013" s="32" t="s">
        <v>355</v>
      </c>
      <c r="I1013" s="32" t="s">
        <v>586</v>
      </c>
      <c r="J1013" s="135">
        <v>72</v>
      </c>
      <c r="K1013" s="28">
        <v>0.83333000000000002</v>
      </c>
      <c r="L1013" s="77">
        <v>0.9</v>
      </c>
      <c r="Q1013" s="106"/>
    </row>
    <row r="1014" spans="1:17" x14ac:dyDescent="0.25">
      <c r="A1014" t="s">
        <v>331</v>
      </c>
      <c r="B1014" s="25">
        <v>2019</v>
      </c>
      <c r="C1014" s="25" t="s">
        <v>0</v>
      </c>
      <c r="D1014" s="25" t="s">
        <v>59</v>
      </c>
      <c r="E1014" s="25" t="s">
        <v>174</v>
      </c>
      <c r="F1014" s="23" t="s">
        <v>175</v>
      </c>
      <c r="G1014" s="23" t="s">
        <v>492</v>
      </c>
      <c r="H1014" s="32" t="s">
        <v>355</v>
      </c>
      <c r="I1014" s="32" t="s">
        <v>586</v>
      </c>
      <c r="J1014" s="135">
        <v>72</v>
      </c>
      <c r="K1014" s="28">
        <v>0.875</v>
      </c>
      <c r="L1014" s="77">
        <v>0.9</v>
      </c>
      <c r="Q1014" s="106"/>
    </row>
    <row r="1015" spans="1:17" x14ac:dyDescent="0.25">
      <c r="A1015" t="s">
        <v>331</v>
      </c>
      <c r="B1015" s="25">
        <v>2019</v>
      </c>
      <c r="C1015" s="25" t="s">
        <v>1</v>
      </c>
      <c r="D1015" s="25" t="s">
        <v>60</v>
      </c>
      <c r="E1015" s="25" t="s">
        <v>174</v>
      </c>
      <c r="F1015" s="23" t="s">
        <v>175</v>
      </c>
      <c r="G1015" s="23" t="s">
        <v>492</v>
      </c>
      <c r="H1015" s="32" t="s">
        <v>355</v>
      </c>
      <c r="I1015" s="32" t="s">
        <v>586</v>
      </c>
      <c r="J1015" s="135">
        <v>48</v>
      </c>
      <c r="K1015" s="28">
        <v>0.89583000000000002</v>
      </c>
      <c r="L1015" s="77">
        <v>0.9</v>
      </c>
      <c r="Q1015" s="106"/>
    </row>
    <row r="1016" spans="1:17" x14ac:dyDescent="0.25">
      <c r="A1016" t="s">
        <v>331</v>
      </c>
      <c r="B1016" s="25">
        <v>2019</v>
      </c>
      <c r="C1016" s="25" t="s">
        <v>2</v>
      </c>
      <c r="D1016" s="25" t="s">
        <v>61</v>
      </c>
      <c r="E1016" s="25" t="s">
        <v>174</v>
      </c>
      <c r="F1016" s="23" t="s">
        <v>175</v>
      </c>
      <c r="G1016" s="23" t="s">
        <v>492</v>
      </c>
      <c r="H1016" s="32" t="s">
        <v>355</v>
      </c>
      <c r="I1016" s="32" t="s">
        <v>586</v>
      </c>
      <c r="J1016" s="135">
        <v>62</v>
      </c>
      <c r="K1016" s="28">
        <v>0.62902999999999998</v>
      </c>
      <c r="L1016" s="77">
        <v>0.9</v>
      </c>
      <c r="Q1016" s="106"/>
    </row>
    <row r="1017" spans="1:17" x14ac:dyDescent="0.25">
      <c r="A1017" t="s">
        <v>331</v>
      </c>
      <c r="B1017" s="25">
        <v>2019</v>
      </c>
      <c r="C1017" s="25" t="s">
        <v>3</v>
      </c>
      <c r="D1017" s="25" t="s">
        <v>62</v>
      </c>
      <c r="E1017" s="25" t="s">
        <v>174</v>
      </c>
      <c r="F1017" s="23" t="s">
        <v>175</v>
      </c>
      <c r="G1017" s="23" t="s">
        <v>492</v>
      </c>
      <c r="H1017" s="32" t="s">
        <v>355</v>
      </c>
      <c r="I1017" s="32" t="s">
        <v>586</v>
      </c>
      <c r="J1017" s="135">
        <v>90</v>
      </c>
      <c r="K1017" s="28">
        <v>0.55556000000000005</v>
      </c>
      <c r="L1017" s="77">
        <v>0.9</v>
      </c>
      <c r="Q1017" s="106"/>
    </row>
    <row r="1018" spans="1:17" x14ac:dyDescent="0.25">
      <c r="A1018" t="s">
        <v>331</v>
      </c>
      <c r="B1018" s="25">
        <v>2020</v>
      </c>
      <c r="C1018" s="25" t="s">
        <v>0</v>
      </c>
      <c r="D1018" s="25" t="s">
        <v>63</v>
      </c>
      <c r="E1018" s="25" t="s">
        <v>174</v>
      </c>
      <c r="F1018" s="23" t="s">
        <v>175</v>
      </c>
      <c r="G1018" s="23" t="s">
        <v>492</v>
      </c>
      <c r="H1018" s="32" t="s">
        <v>355</v>
      </c>
      <c r="I1018" s="32" t="s">
        <v>586</v>
      </c>
      <c r="J1018" s="135">
        <v>70</v>
      </c>
      <c r="K1018" s="28">
        <v>0.7</v>
      </c>
      <c r="L1018" s="77">
        <v>0.9</v>
      </c>
      <c r="Q1018" s="106"/>
    </row>
    <row r="1019" spans="1:17" x14ac:dyDescent="0.25">
      <c r="A1019" t="s">
        <v>331</v>
      </c>
      <c r="B1019" s="25">
        <v>2020</v>
      </c>
      <c r="C1019" s="25" t="s">
        <v>1</v>
      </c>
      <c r="D1019" s="25" t="s">
        <v>64</v>
      </c>
      <c r="E1019" s="25" t="s">
        <v>174</v>
      </c>
      <c r="F1019" s="23" t="s">
        <v>175</v>
      </c>
      <c r="G1019" s="23" t="s">
        <v>492</v>
      </c>
      <c r="H1019" s="32" t="s">
        <v>355</v>
      </c>
      <c r="I1019" s="32" t="s">
        <v>586</v>
      </c>
      <c r="J1019" s="135">
        <v>37</v>
      </c>
      <c r="K1019" s="28">
        <v>0.75675999999999999</v>
      </c>
      <c r="L1019" s="77">
        <v>0.9</v>
      </c>
      <c r="Q1019" s="106"/>
    </row>
    <row r="1020" spans="1:17" x14ac:dyDescent="0.25">
      <c r="A1020" t="s">
        <v>331</v>
      </c>
      <c r="B1020" s="25">
        <v>2020</v>
      </c>
      <c r="C1020" s="25" t="s">
        <v>2</v>
      </c>
      <c r="D1020" s="25" t="s">
        <v>65</v>
      </c>
      <c r="E1020" s="25" t="s">
        <v>174</v>
      </c>
      <c r="F1020" s="23" t="s">
        <v>175</v>
      </c>
      <c r="G1020" s="23" t="s">
        <v>492</v>
      </c>
      <c r="H1020" s="32" t="s">
        <v>355</v>
      </c>
      <c r="I1020" s="32" t="s">
        <v>586</v>
      </c>
      <c r="J1020" s="135">
        <v>68</v>
      </c>
      <c r="K1020" s="28">
        <v>0.60294000000000003</v>
      </c>
      <c r="L1020" s="77">
        <v>0.9</v>
      </c>
      <c r="Q1020" s="106"/>
    </row>
    <row r="1021" spans="1:17" x14ac:dyDescent="0.25">
      <c r="A1021" t="s">
        <v>331</v>
      </c>
      <c r="B1021" s="25">
        <v>2020</v>
      </c>
      <c r="C1021" s="25" t="s">
        <v>3</v>
      </c>
      <c r="D1021" s="25" t="s">
        <v>66</v>
      </c>
      <c r="E1021" s="25" t="s">
        <v>174</v>
      </c>
      <c r="F1021" s="23" t="s">
        <v>175</v>
      </c>
      <c r="G1021" s="23" t="s">
        <v>492</v>
      </c>
      <c r="H1021" s="32" t="s">
        <v>355</v>
      </c>
      <c r="I1021" s="32" t="s">
        <v>586</v>
      </c>
      <c r="J1021" s="135">
        <v>72</v>
      </c>
      <c r="K1021" s="28">
        <v>0.61111000000000004</v>
      </c>
      <c r="L1021" s="77">
        <v>0.9</v>
      </c>
      <c r="Q1021" s="106"/>
    </row>
    <row r="1022" spans="1:17" x14ac:dyDescent="0.25">
      <c r="A1022" t="s">
        <v>331</v>
      </c>
      <c r="B1022" s="25">
        <v>2021</v>
      </c>
      <c r="C1022" s="25" t="s">
        <v>0</v>
      </c>
      <c r="D1022" s="25" t="s">
        <v>67</v>
      </c>
      <c r="E1022" s="25" t="s">
        <v>174</v>
      </c>
      <c r="F1022" s="23" t="s">
        <v>175</v>
      </c>
      <c r="G1022" s="23" t="s">
        <v>492</v>
      </c>
      <c r="H1022" s="32" t="s">
        <v>355</v>
      </c>
      <c r="I1022" s="32" t="s">
        <v>586</v>
      </c>
      <c r="J1022" s="135">
        <v>79</v>
      </c>
      <c r="K1022" s="28">
        <v>0.69620000000000004</v>
      </c>
      <c r="L1022" s="77">
        <v>0.9</v>
      </c>
      <c r="Q1022" s="106"/>
    </row>
    <row r="1023" spans="1:17" x14ac:dyDescent="0.25">
      <c r="A1023" t="s">
        <v>331</v>
      </c>
      <c r="B1023" s="25">
        <v>2021</v>
      </c>
      <c r="C1023" s="25" t="s">
        <v>1</v>
      </c>
      <c r="D1023" s="25" t="s">
        <v>68</v>
      </c>
      <c r="E1023" s="25" t="s">
        <v>174</v>
      </c>
      <c r="F1023" s="23" t="s">
        <v>175</v>
      </c>
      <c r="G1023" s="23" t="s">
        <v>492</v>
      </c>
      <c r="H1023" s="32" t="s">
        <v>355</v>
      </c>
      <c r="I1023" s="32" t="s">
        <v>586</v>
      </c>
      <c r="J1023" s="135">
        <v>79</v>
      </c>
      <c r="K1023" s="28">
        <v>0.74683999999999995</v>
      </c>
      <c r="L1023" s="77">
        <v>0.9</v>
      </c>
      <c r="Q1023" s="106"/>
    </row>
    <row r="1024" spans="1:17" x14ac:dyDescent="0.25">
      <c r="A1024" t="s">
        <v>331</v>
      </c>
      <c r="B1024" s="25">
        <v>2021</v>
      </c>
      <c r="C1024" s="25" t="s">
        <v>2</v>
      </c>
      <c r="D1024" s="25" t="s">
        <v>69</v>
      </c>
      <c r="E1024" s="25" t="s">
        <v>174</v>
      </c>
      <c r="F1024" s="23" t="s">
        <v>175</v>
      </c>
      <c r="G1024" s="23" t="s">
        <v>492</v>
      </c>
      <c r="H1024" s="32" t="s">
        <v>355</v>
      </c>
      <c r="I1024" s="32" t="s">
        <v>586</v>
      </c>
      <c r="J1024" s="135">
        <v>72</v>
      </c>
      <c r="K1024" s="28">
        <v>0.77778000000000003</v>
      </c>
      <c r="L1024" s="77">
        <v>0.9</v>
      </c>
      <c r="Q1024" s="106"/>
    </row>
    <row r="1025" spans="1:17" x14ac:dyDescent="0.25">
      <c r="A1025" t="s">
        <v>331</v>
      </c>
      <c r="B1025" s="25">
        <v>2021</v>
      </c>
      <c r="C1025" s="25" t="s">
        <v>3</v>
      </c>
      <c r="D1025" s="25" t="s">
        <v>70</v>
      </c>
      <c r="E1025" s="25" t="s">
        <v>174</v>
      </c>
      <c r="F1025" s="23" t="s">
        <v>175</v>
      </c>
      <c r="G1025" s="23" t="s">
        <v>492</v>
      </c>
      <c r="H1025" s="32" t="s">
        <v>355</v>
      </c>
      <c r="I1025" s="32" t="s">
        <v>586</v>
      </c>
      <c r="J1025" s="135">
        <v>71</v>
      </c>
      <c r="K1025" s="28">
        <v>0.76056000000000001</v>
      </c>
      <c r="L1025" s="77">
        <v>0.9</v>
      </c>
      <c r="Q1025" s="106"/>
    </row>
    <row r="1026" spans="1:17" x14ac:dyDescent="0.25">
      <c r="A1026" t="s">
        <v>331</v>
      </c>
      <c r="B1026" s="25">
        <v>2022</v>
      </c>
      <c r="C1026" s="25" t="s">
        <v>0</v>
      </c>
      <c r="D1026" s="25" t="s">
        <v>71</v>
      </c>
      <c r="E1026" s="25" t="s">
        <v>174</v>
      </c>
      <c r="F1026" s="23" t="s">
        <v>175</v>
      </c>
      <c r="G1026" s="23" t="s">
        <v>492</v>
      </c>
      <c r="H1026" s="32" t="s">
        <v>355</v>
      </c>
      <c r="I1026" s="32" t="s">
        <v>586</v>
      </c>
      <c r="J1026" s="135">
        <v>77</v>
      </c>
      <c r="K1026" s="28">
        <v>0.81818000000000002</v>
      </c>
      <c r="L1026" s="77">
        <v>0.9</v>
      </c>
      <c r="Q1026" s="106"/>
    </row>
    <row r="1027" spans="1:17" x14ac:dyDescent="0.25">
      <c r="A1027" t="s">
        <v>331</v>
      </c>
      <c r="B1027" s="25">
        <v>2022</v>
      </c>
      <c r="C1027" s="25" t="s">
        <v>1</v>
      </c>
      <c r="D1027" s="25" t="s">
        <v>72</v>
      </c>
      <c r="E1027" s="25" t="s">
        <v>174</v>
      </c>
      <c r="F1027" s="23" t="s">
        <v>175</v>
      </c>
      <c r="G1027" s="23" t="s">
        <v>492</v>
      </c>
      <c r="H1027" s="32" t="s">
        <v>355</v>
      </c>
      <c r="I1027" s="32" t="s">
        <v>586</v>
      </c>
      <c r="J1027" s="135">
        <v>74</v>
      </c>
      <c r="K1027" s="28">
        <v>0.85135000000000005</v>
      </c>
      <c r="L1027" s="77">
        <v>0.9</v>
      </c>
      <c r="Q1027" s="106"/>
    </row>
    <row r="1028" spans="1:17" x14ac:dyDescent="0.25">
      <c r="A1028" t="s">
        <v>331</v>
      </c>
      <c r="B1028" s="25">
        <v>2022</v>
      </c>
      <c r="C1028" s="25" t="s">
        <v>2</v>
      </c>
      <c r="D1028" s="25" t="s">
        <v>73</v>
      </c>
      <c r="E1028" s="25" t="s">
        <v>174</v>
      </c>
      <c r="F1028" s="23" t="s">
        <v>175</v>
      </c>
      <c r="G1028" s="23" t="s">
        <v>492</v>
      </c>
      <c r="H1028" s="32" t="s">
        <v>355</v>
      </c>
      <c r="I1028" s="32" t="s">
        <v>586</v>
      </c>
      <c r="J1028" s="135">
        <v>86</v>
      </c>
      <c r="K1028" s="28">
        <v>0.73255999999999999</v>
      </c>
      <c r="L1028" s="77">
        <v>0.9</v>
      </c>
      <c r="Q1028" s="106"/>
    </row>
    <row r="1029" spans="1:17" x14ac:dyDescent="0.25">
      <c r="A1029" t="s">
        <v>331</v>
      </c>
      <c r="B1029" s="25">
        <v>2022</v>
      </c>
      <c r="C1029" s="25" t="s">
        <v>3</v>
      </c>
      <c r="D1029" s="25" t="s">
        <v>493</v>
      </c>
      <c r="E1029" s="25" t="s">
        <v>174</v>
      </c>
      <c r="F1029" s="23" t="s">
        <v>175</v>
      </c>
      <c r="G1029" s="23" t="s">
        <v>492</v>
      </c>
      <c r="H1029" s="32" t="s">
        <v>355</v>
      </c>
      <c r="I1029" s="32" t="s">
        <v>586</v>
      </c>
      <c r="J1029" s="135">
        <v>66</v>
      </c>
      <c r="K1029" s="28">
        <v>0.71211999999999998</v>
      </c>
      <c r="L1029" s="77">
        <v>0.9</v>
      </c>
      <c r="Q1029" s="106"/>
    </row>
    <row r="1030" spans="1:17" x14ac:dyDescent="0.25">
      <c r="A1030" t="s">
        <v>331</v>
      </c>
      <c r="B1030" s="25">
        <v>2023</v>
      </c>
      <c r="C1030" s="25" t="s">
        <v>0</v>
      </c>
      <c r="D1030" s="25" t="s">
        <v>537</v>
      </c>
      <c r="E1030" s="25" t="s">
        <v>174</v>
      </c>
      <c r="F1030" s="23" t="s">
        <v>175</v>
      </c>
      <c r="G1030" s="23" t="s">
        <v>492</v>
      </c>
      <c r="H1030" s="32" t="s">
        <v>355</v>
      </c>
      <c r="I1030" s="32" t="s">
        <v>586</v>
      </c>
      <c r="J1030" s="135">
        <v>67</v>
      </c>
      <c r="K1030" s="28">
        <v>0.73133999999999999</v>
      </c>
      <c r="L1030" s="77">
        <v>0.9</v>
      </c>
      <c r="Q1030" s="106"/>
    </row>
    <row r="1031" spans="1:17" x14ac:dyDescent="0.25">
      <c r="A1031" t="s">
        <v>331</v>
      </c>
      <c r="B1031" s="25">
        <v>2018</v>
      </c>
      <c r="C1031" s="25" t="s">
        <v>0</v>
      </c>
      <c r="D1031" s="25" t="s">
        <v>54</v>
      </c>
      <c r="E1031" s="25" t="s">
        <v>176</v>
      </c>
      <c r="F1031" s="23" t="s">
        <v>177</v>
      </c>
      <c r="G1031" s="23" t="s">
        <v>492</v>
      </c>
      <c r="H1031" s="32" t="s">
        <v>365</v>
      </c>
      <c r="I1031" s="32" t="s">
        <v>586</v>
      </c>
      <c r="J1031" s="135">
        <v>140</v>
      </c>
      <c r="K1031" s="28">
        <v>0.85714000000000001</v>
      </c>
      <c r="L1031" s="77">
        <v>0.9</v>
      </c>
      <c r="Q1031" s="106"/>
    </row>
    <row r="1032" spans="1:17" x14ac:dyDescent="0.25">
      <c r="A1032" t="s">
        <v>331</v>
      </c>
      <c r="B1032" s="25">
        <v>2018</v>
      </c>
      <c r="C1032" s="25" t="s">
        <v>1</v>
      </c>
      <c r="D1032" s="25" t="s">
        <v>56</v>
      </c>
      <c r="E1032" s="25" t="s">
        <v>176</v>
      </c>
      <c r="F1032" s="23" t="s">
        <v>177</v>
      </c>
      <c r="G1032" s="23" t="s">
        <v>492</v>
      </c>
      <c r="H1032" s="32" t="s">
        <v>365</v>
      </c>
      <c r="I1032" s="32" t="s">
        <v>586</v>
      </c>
      <c r="J1032" s="135">
        <v>176</v>
      </c>
      <c r="K1032" s="28">
        <v>0.75</v>
      </c>
      <c r="L1032" s="77">
        <v>0.9</v>
      </c>
      <c r="Q1032" s="106"/>
    </row>
    <row r="1033" spans="1:17" x14ac:dyDescent="0.25">
      <c r="A1033" t="s">
        <v>331</v>
      </c>
      <c r="B1033" s="25">
        <v>2018</v>
      </c>
      <c r="C1033" s="25" t="s">
        <v>2</v>
      </c>
      <c r="D1033" s="25" t="s">
        <v>57</v>
      </c>
      <c r="E1033" s="25" t="s">
        <v>176</v>
      </c>
      <c r="F1033" s="23" t="s">
        <v>177</v>
      </c>
      <c r="G1033" s="23" t="s">
        <v>492</v>
      </c>
      <c r="H1033" s="32" t="s">
        <v>365</v>
      </c>
      <c r="I1033" s="32" t="s">
        <v>586</v>
      </c>
      <c r="J1033" s="135">
        <v>152</v>
      </c>
      <c r="K1033" s="28">
        <v>0.69737000000000005</v>
      </c>
      <c r="L1033" s="77">
        <v>0.9</v>
      </c>
      <c r="Q1033" s="106"/>
    </row>
    <row r="1034" spans="1:17" x14ac:dyDescent="0.25">
      <c r="A1034" t="s">
        <v>331</v>
      </c>
      <c r="B1034" s="25">
        <v>2018</v>
      </c>
      <c r="C1034" s="25" t="s">
        <v>3</v>
      </c>
      <c r="D1034" s="25" t="s">
        <v>58</v>
      </c>
      <c r="E1034" s="25" t="s">
        <v>176</v>
      </c>
      <c r="F1034" s="23" t="s">
        <v>177</v>
      </c>
      <c r="G1034" s="23" t="s">
        <v>492</v>
      </c>
      <c r="H1034" s="32" t="s">
        <v>365</v>
      </c>
      <c r="I1034" s="32" t="s">
        <v>586</v>
      </c>
      <c r="J1034" s="135">
        <v>160</v>
      </c>
      <c r="K1034" s="28">
        <v>0.33124999999999999</v>
      </c>
      <c r="L1034" s="77">
        <v>0.9</v>
      </c>
      <c r="Q1034" s="106"/>
    </row>
    <row r="1035" spans="1:17" x14ac:dyDescent="0.25">
      <c r="A1035" t="s">
        <v>331</v>
      </c>
      <c r="B1035" s="25">
        <v>2019</v>
      </c>
      <c r="C1035" s="25" t="s">
        <v>0</v>
      </c>
      <c r="D1035" s="25" t="s">
        <v>59</v>
      </c>
      <c r="E1035" s="25" t="s">
        <v>176</v>
      </c>
      <c r="F1035" s="23" t="s">
        <v>177</v>
      </c>
      <c r="G1035" s="23" t="s">
        <v>492</v>
      </c>
      <c r="H1035" s="32" t="s">
        <v>365</v>
      </c>
      <c r="I1035" s="32" t="s">
        <v>586</v>
      </c>
      <c r="J1035" s="135">
        <v>173</v>
      </c>
      <c r="K1035" s="28">
        <v>0.32369999999999999</v>
      </c>
      <c r="L1035" s="77">
        <v>0.9</v>
      </c>
      <c r="Q1035" s="106"/>
    </row>
    <row r="1036" spans="1:17" x14ac:dyDescent="0.25">
      <c r="A1036" t="s">
        <v>331</v>
      </c>
      <c r="B1036" s="25">
        <v>2019</v>
      </c>
      <c r="C1036" s="25" t="s">
        <v>1</v>
      </c>
      <c r="D1036" s="25" t="s">
        <v>60</v>
      </c>
      <c r="E1036" s="25" t="s">
        <v>176</v>
      </c>
      <c r="F1036" s="23" t="s">
        <v>177</v>
      </c>
      <c r="G1036" s="23" t="s">
        <v>492</v>
      </c>
      <c r="H1036" s="32" t="s">
        <v>365</v>
      </c>
      <c r="I1036" s="32" t="s">
        <v>586</v>
      </c>
      <c r="J1036" s="135">
        <v>182</v>
      </c>
      <c r="K1036" s="28">
        <v>0.55495000000000005</v>
      </c>
      <c r="L1036" s="77">
        <v>0.9</v>
      </c>
      <c r="Q1036" s="106"/>
    </row>
    <row r="1037" spans="1:17" x14ac:dyDescent="0.25">
      <c r="A1037" t="s">
        <v>331</v>
      </c>
      <c r="B1037" s="25">
        <v>2019</v>
      </c>
      <c r="C1037" s="25" t="s">
        <v>2</v>
      </c>
      <c r="D1037" s="25" t="s">
        <v>61</v>
      </c>
      <c r="E1037" s="25" t="s">
        <v>176</v>
      </c>
      <c r="F1037" s="23" t="s">
        <v>177</v>
      </c>
      <c r="G1037" s="23" t="s">
        <v>492</v>
      </c>
      <c r="H1037" s="32" t="s">
        <v>365</v>
      </c>
      <c r="I1037" s="32" t="s">
        <v>586</v>
      </c>
      <c r="J1037" s="135">
        <v>165</v>
      </c>
      <c r="K1037" s="28">
        <v>0.70303000000000004</v>
      </c>
      <c r="L1037" s="77">
        <v>0.9</v>
      </c>
      <c r="Q1037" s="106"/>
    </row>
    <row r="1038" spans="1:17" x14ac:dyDescent="0.25">
      <c r="A1038" t="s">
        <v>331</v>
      </c>
      <c r="B1038" s="25">
        <v>2019</v>
      </c>
      <c r="C1038" s="25" t="s">
        <v>3</v>
      </c>
      <c r="D1038" s="25" t="s">
        <v>62</v>
      </c>
      <c r="E1038" s="25" t="s">
        <v>176</v>
      </c>
      <c r="F1038" s="23" t="s">
        <v>177</v>
      </c>
      <c r="G1038" s="23" t="s">
        <v>492</v>
      </c>
      <c r="H1038" s="32" t="s">
        <v>365</v>
      </c>
      <c r="I1038" s="32" t="s">
        <v>586</v>
      </c>
      <c r="J1038" s="135">
        <v>186</v>
      </c>
      <c r="K1038" s="28">
        <v>0.61828000000000005</v>
      </c>
      <c r="L1038" s="77">
        <v>0.9</v>
      </c>
      <c r="Q1038" s="106"/>
    </row>
    <row r="1039" spans="1:17" x14ac:dyDescent="0.25">
      <c r="A1039" t="s">
        <v>331</v>
      </c>
      <c r="B1039" s="25">
        <v>2020</v>
      </c>
      <c r="C1039" s="25" t="s">
        <v>0</v>
      </c>
      <c r="D1039" s="25" t="s">
        <v>63</v>
      </c>
      <c r="E1039" s="25" t="s">
        <v>176</v>
      </c>
      <c r="F1039" s="23" t="s">
        <v>177</v>
      </c>
      <c r="G1039" s="23" t="s">
        <v>492</v>
      </c>
      <c r="H1039" s="32" t="s">
        <v>365</v>
      </c>
      <c r="I1039" s="32" t="s">
        <v>586</v>
      </c>
      <c r="J1039" s="135">
        <v>154</v>
      </c>
      <c r="K1039" s="28">
        <v>0.64285999999999999</v>
      </c>
      <c r="L1039" s="77">
        <v>0.9</v>
      </c>
      <c r="Q1039" s="106"/>
    </row>
    <row r="1040" spans="1:17" x14ac:dyDescent="0.25">
      <c r="A1040" t="s">
        <v>331</v>
      </c>
      <c r="B1040" s="25">
        <v>2020</v>
      </c>
      <c r="C1040" s="25" t="s">
        <v>1</v>
      </c>
      <c r="D1040" s="25" t="s">
        <v>64</v>
      </c>
      <c r="E1040" s="25" t="s">
        <v>176</v>
      </c>
      <c r="F1040" s="23" t="s">
        <v>177</v>
      </c>
      <c r="G1040" s="23" t="s">
        <v>492</v>
      </c>
      <c r="H1040" s="32" t="s">
        <v>365</v>
      </c>
      <c r="I1040" s="32" t="s">
        <v>586</v>
      </c>
      <c r="J1040" s="135">
        <v>67</v>
      </c>
      <c r="K1040" s="28">
        <v>0.74626999999999999</v>
      </c>
      <c r="L1040" s="77">
        <v>0.9</v>
      </c>
      <c r="Q1040" s="106"/>
    </row>
    <row r="1041" spans="1:17" x14ac:dyDescent="0.25">
      <c r="A1041" t="s">
        <v>331</v>
      </c>
      <c r="B1041" s="25">
        <v>2020</v>
      </c>
      <c r="C1041" s="25" t="s">
        <v>2</v>
      </c>
      <c r="D1041" s="25" t="s">
        <v>65</v>
      </c>
      <c r="E1041" s="25" t="s">
        <v>176</v>
      </c>
      <c r="F1041" s="23" t="s">
        <v>177</v>
      </c>
      <c r="G1041" s="23" t="s">
        <v>492</v>
      </c>
      <c r="H1041" s="32" t="s">
        <v>365</v>
      </c>
      <c r="I1041" s="32" t="s">
        <v>586</v>
      </c>
      <c r="J1041" s="135">
        <v>107</v>
      </c>
      <c r="K1041" s="28">
        <v>0.76636000000000004</v>
      </c>
      <c r="L1041" s="77">
        <v>0.9</v>
      </c>
      <c r="Q1041" s="106"/>
    </row>
    <row r="1042" spans="1:17" x14ac:dyDescent="0.25">
      <c r="A1042" t="s">
        <v>331</v>
      </c>
      <c r="B1042" s="25">
        <v>2020</v>
      </c>
      <c r="C1042" s="25" t="s">
        <v>3</v>
      </c>
      <c r="D1042" s="25" t="s">
        <v>66</v>
      </c>
      <c r="E1042" s="25" t="s">
        <v>176</v>
      </c>
      <c r="F1042" s="23" t="s">
        <v>177</v>
      </c>
      <c r="G1042" s="23" t="s">
        <v>492</v>
      </c>
      <c r="H1042" s="32" t="s">
        <v>365</v>
      </c>
      <c r="I1042" s="32" t="s">
        <v>586</v>
      </c>
      <c r="J1042" s="135">
        <v>177</v>
      </c>
      <c r="K1042" s="28">
        <v>0.72880999999999996</v>
      </c>
      <c r="L1042" s="77">
        <v>0.9</v>
      </c>
      <c r="Q1042" s="106"/>
    </row>
    <row r="1043" spans="1:17" x14ac:dyDescent="0.25">
      <c r="A1043" t="s">
        <v>331</v>
      </c>
      <c r="B1043" s="25">
        <v>2021</v>
      </c>
      <c r="C1043" s="25" t="s">
        <v>0</v>
      </c>
      <c r="D1043" s="25" t="s">
        <v>67</v>
      </c>
      <c r="E1043" s="25" t="s">
        <v>176</v>
      </c>
      <c r="F1043" s="23" t="s">
        <v>177</v>
      </c>
      <c r="G1043" s="23" t="s">
        <v>492</v>
      </c>
      <c r="H1043" s="32" t="s">
        <v>365</v>
      </c>
      <c r="I1043" s="32" t="s">
        <v>586</v>
      </c>
      <c r="J1043" s="135">
        <v>130</v>
      </c>
      <c r="K1043" s="28">
        <v>0.68462000000000001</v>
      </c>
      <c r="L1043" s="77">
        <v>0.9</v>
      </c>
      <c r="Q1043" s="106"/>
    </row>
    <row r="1044" spans="1:17" x14ac:dyDescent="0.25">
      <c r="A1044" t="s">
        <v>331</v>
      </c>
      <c r="B1044" s="25">
        <v>2021</v>
      </c>
      <c r="C1044" s="25" t="s">
        <v>1</v>
      </c>
      <c r="D1044" s="25" t="s">
        <v>68</v>
      </c>
      <c r="E1044" s="25" t="s">
        <v>176</v>
      </c>
      <c r="F1044" s="23" t="s">
        <v>177</v>
      </c>
      <c r="G1044" s="23" t="s">
        <v>492</v>
      </c>
      <c r="H1044" s="32" t="s">
        <v>365</v>
      </c>
      <c r="I1044" s="32" t="s">
        <v>586</v>
      </c>
      <c r="J1044" s="135">
        <v>169</v>
      </c>
      <c r="K1044" s="28">
        <v>0.75148000000000004</v>
      </c>
      <c r="L1044" s="77">
        <v>0.9</v>
      </c>
      <c r="Q1044" s="106"/>
    </row>
    <row r="1045" spans="1:17" x14ac:dyDescent="0.25">
      <c r="A1045" t="s">
        <v>331</v>
      </c>
      <c r="B1045" s="25">
        <v>2021</v>
      </c>
      <c r="C1045" s="25" t="s">
        <v>2</v>
      </c>
      <c r="D1045" s="25" t="s">
        <v>69</v>
      </c>
      <c r="E1045" s="25" t="s">
        <v>176</v>
      </c>
      <c r="F1045" s="23" t="s">
        <v>177</v>
      </c>
      <c r="G1045" s="23" t="s">
        <v>492</v>
      </c>
      <c r="H1045" s="32" t="s">
        <v>365</v>
      </c>
      <c r="I1045" s="32" t="s">
        <v>586</v>
      </c>
      <c r="J1045" s="135">
        <v>155</v>
      </c>
      <c r="K1045" s="28">
        <v>0.81289999999999996</v>
      </c>
      <c r="L1045" s="77">
        <v>0.9</v>
      </c>
      <c r="Q1045" s="106"/>
    </row>
    <row r="1046" spans="1:17" x14ac:dyDescent="0.25">
      <c r="A1046" t="s">
        <v>331</v>
      </c>
      <c r="B1046" s="25">
        <v>2021</v>
      </c>
      <c r="C1046" s="25" t="s">
        <v>3</v>
      </c>
      <c r="D1046" s="25" t="s">
        <v>70</v>
      </c>
      <c r="E1046" s="25" t="s">
        <v>176</v>
      </c>
      <c r="F1046" s="23" t="s">
        <v>177</v>
      </c>
      <c r="G1046" s="23" t="s">
        <v>492</v>
      </c>
      <c r="H1046" s="32" t="s">
        <v>365</v>
      </c>
      <c r="I1046" s="32" t="s">
        <v>586</v>
      </c>
      <c r="J1046" s="135">
        <v>214</v>
      </c>
      <c r="K1046" s="28">
        <v>0.85514000000000001</v>
      </c>
      <c r="L1046" s="77">
        <v>0.9</v>
      </c>
      <c r="Q1046" s="106"/>
    </row>
    <row r="1047" spans="1:17" x14ac:dyDescent="0.25">
      <c r="A1047" t="s">
        <v>331</v>
      </c>
      <c r="B1047" s="25">
        <v>2022</v>
      </c>
      <c r="C1047" s="25" t="s">
        <v>0</v>
      </c>
      <c r="D1047" s="25" t="s">
        <v>71</v>
      </c>
      <c r="E1047" s="25" t="s">
        <v>176</v>
      </c>
      <c r="F1047" s="23" t="s">
        <v>177</v>
      </c>
      <c r="G1047" s="23" t="s">
        <v>492</v>
      </c>
      <c r="H1047" s="32" t="s">
        <v>365</v>
      </c>
      <c r="I1047" s="32" t="s">
        <v>586</v>
      </c>
      <c r="J1047" s="135">
        <v>207</v>
      </c>
      <c r="K1047" s="28">
        <v>0.8599</v>
      </c>
      <c r="L1047" s="77">
        <v>0.9</v>
      </c>
      <c r="Q1047" s="106"/>
    </row>
    <row r="1048" spans="1:17" x14ac:dyDescent="0.25">
      <c r="A1048" t="s">
        <v>331</v>
      </c>
      <c r="B1048" s="25">
        <v>2022</v>
      </c>
      <c r="C1048" s="25" t="s">
        <v>1</v>
      </c>
      <c r="D1048" s="25" t="s">
        <v>72</v>
      </c>
      <c r="E1048" s="25" t="s">
        <v>176</v>
      </c>
      <c r="F1048" s="23" t="s">
        <v>177</v>
      </c>
      <c r="G1048" s="23" t="s">
        <v>492</v>
      </c>
      <c r="H1048" s="32" t="s">
        <v>365</v>
      </c>
      <c r="I1048" s="32" t="s">
        <v>586</v>
      </c>
      <c r="J1048" s="135">
        <v>224</v>
      </c>
      <c r="K1048" s="28">
        <v>0.79464000000000001</v>
      </c>
      <c r="L1048" s="77">
        <v>0.9</v>
      </c>
      <c r="Q1048" s="106"/>
    </row>
    <row r="1049" spans="1:17" x14ac:dyDescent="0.25">
      <c r="A1049" t="s">
        <v>331</v>
      </c>
      <c r="B1049" s="25">
        <v>2022</v>
      </c>
      <c r="C1049" s="25" t="s">
        <v>2</v>
      </c>
      <c r="D1049" s="25" t="s">
        <v>73</v>
      </c>
      <c r="E1049" s="25" t="s">
        <v>176</v>
      </c>
      <c r="F1049" s="23" t="s">
        <v>177</v>
      </c>
      <c r="G1049" s="23" t="s">
        <v>492</v>
      </c>
      <c r="H1049" s="32" t="s">
        <v>365</v>
      </c>
      <c r="I1049" s="32" t="s">
        <v>586</v>
      </c>
      <c r="J1049" s="135">
        <v>173</v>
      </c>
      <c r="K1049" s="28">
        <v>0.82659000000000005</v>
      </c>
      <c r="L1049" s="77">
        <v>0.9</v>
      </c>
      <c r="Q1049" s="106"/>
    </row>
    <row r="1050" spans="1:17" x14ac:dyDescent="0.25">
      <c r="A1050" t="s">
        <v>331</v>
      </c>
      <c r="B1050" s="25">
        <v>2022</v>
      </c>
      <c r="C1050" s="25" t="s">
        <v>3</v>
      </c>
      <c r="D1050" s="25" t="s">
        <v>493</v>
      </c>
      <c r="E1050" s="25" t="s">
        <v>176</v>
      </c>
      <c r="F1050" s="23" t="s">
        <v>177</v>
      </c>
      <c r="G1050" s="23" t="s">
        <v>492</v>
      </c>
      <c r="H1050" s="32" t="s">
        <v>365</v>
      </c>
      <c r="I1050" s="32" t="s">
        <v>586</v>
      </c>
      <c r="J1050" s="135">
        <v>189</v>
      </c>
      <c r="K1050" s="28">
        <v>0.85714000000000001</v>
      </c>
      <c r="L1050" s="77">
        <v>0.9</v>
      </c>
      <c r="Q1050" s="106"/>
    </row>
    <row r="1051" spans="1:17" x14ac:dyDescent="0.25">
      <c r="A1051" t="s">
        <v>331</v>
      </c>
      <c r="B1051" s="25">
        <v>2023</v>
      </c>
      <c r="C1051" s="25" t="s">
        <v>0</v>
      </c>
      <c r="D1051" s="25" t="s">
        <v>537</v>
      </c>
      <c r="E1051" s="25" t="s">
        <v>176</v>
      </c>
      <c r="F1051" s="23" t="s">
        <v>177</v>
      </c>
      <c r="G1051" s="23" t="s">
        <v>492</v>
      </c>
      <c r="H1051" s="32" t="s">
        <v>365</v>
      </c>
      <c r="I1051" s="32" t="s">
        <v>586</v>
      </c>
      <c r="J1051" s="135">
        <v>176</v>
      </c>
      <c r="K1051" s="28">
        <v>0.81818000000000002</v>
      </c>
      <c r="L1051" s="77">
        <v>0.9</v>
      </c>
      <c r="Q1051" s="106"/>
    </row>
    <row r="1052" spans="1:17" x14ac:dyDescent="0.25">
      <c r="A1052" t="s">
        <v>331</v>
      </c>
      <c r="B1052" s="25">
        <v>2018</v>
      </c>
      <c r="C1052" s="25" t="s">
        <v>0</v>
      </c>
      <c r="D1052" s="25" t="s">
        <v>54</v>
      </c>
      <c r="E1052" s="25" t="s">
        <v>178</v>
      </c>
      <c r="F1052" s="23" t="s">
        <v>179</v>
      </c>
      <c r="G1052" s="23" t="s">
        <v>492</v>
      </c>
      <c r="H1052" s="167" t="s">
        <v>547</v>
      </c>
      <c r="I1052" s="32" t="s">
        <v>586</v>
      </c>
      <c r="J1052" s="135">
        <v>44</v>
      </c>
      <c r="K1052" s="28">
        <v>0.70455000000000001</v>
      </c>
      <c r="L1052" s="77">
        <v>0.9</v>
      </c>
      <c r="Q1052" s="106"/>
    </row>
    <row r="1053" spans="1:17" x14ac:dyDescent="0.25">
      <c r="A1053" t="s">
        <v>331</v>
      </c>
      <c r="B1053" s="25">
        <v>2018</v>
      </c>
      <c r="C1053" s="25" t="s">
        <v>1</v>
      </c>
      <c r="D1053" s="25" t="s">
        <v>56</v>
      </c>
      <c r="E1053" s="25" t="s">
        <v>178</v>
      </c>
      <c r="F1053" s="23" t="s">
        <v>179</v>
      </c>
      <c r="G1053" s="23" t="s">
        <v>492</v>
      </c>
      <c r="H1053" s="167" t="s">
        <v>547</v>
      </c>
      <c r="I1053" s="32" t="s">
        <v>586</v>
      </c>
      <c r="J1053" s="135">
        <v>36</v>
      </c>
      <c r="K1053" s="28">
        <v>0.83333000000000002</v>
      </c>
      <c r="L1053" s="77">
        <v>0.9</v>
      </c>
      <c r="Q1053" s="106"/>
    </row>
    <row r="1054" spans="1:17" x14ac:dyDescent="0.25">
      <c r="A1054" t="s">
        <v>331</v>
      </c>
      <c r="B1054" s="25">
        <v>2018</v>
      </c>
      <c r="C1054" s="25" t="s">
        <v>2</v>
      </c>
      <c r="D1054" s="25" t="s">
        <v>57</v>
      </c>
      <c r="E1054" s="25" t="s">
        <v>178</v>
      </c>
      <c r="F1054" s="23" t="s">
        <v>179</v>
      </c>
      <c r="G1054" s="23" t="s">
        <v>492</v>
      </c>
      <c r="H1054" s="167" t="s">
        <v>547</v>
      </c>
      <c r="I1054" s="32" t="s">
        <v>586</v>
      </c>
      <c r="J1054" s="135">
        <v>47</v>
      </c>
      <c r="K1054" s="28">
        <v>0.72340000000000004</v>
      </c>
      <c r="L1054" s="77">
        <v>0.9</v>
      </c>
      <c r="Q1054" s="106"/>
    </row>
    <row r="1055" spans="1:17" x14ac:dyDescent="0.25">
      <c r="A1055" t="s">
        <v>331</v>
      </c>
      <c r="B1055" s="25">
        <v>2018</v>
      </c>
      <c r="C1055" s="25" t="s">
        <v>3</v>
      </c>
      <c r="D1055" s="25" t="s">
        <v>58</v>
      </c>
      <c r="E1055" s="25" t="s">
        <v>178</v>
      </c>
      <c r="F1055" s="23" t="s">
        <v>179</v>
      </c>
      <c r="G1055" s="23" t="s">
        <v>492</v>
      </c>
      <c r="H1055" s="167" t="s">
        <v>547</v>
      </c>
      <c r="I1055" s="32" t="s">
        <v>586</v>
      </c>
      <c r="J1055" s="135">
        <v>58</v>
      </c>
      <c r="K1055" s="28">
        <v>0.75861999999999996</v>
      </c>
      <c r="L1055" s="77">
        <v>0.9</v>
      </c>
      <c r="Q1055" s="106"/>
    </row>
    <row r="1056" spans="1:17" x14ac:dyDescent="0.25">
      <c r="A1056" t="s">
        <v>331</v>
      </c>
      <c r="B1056" s="25">
        <v>2019</v>
      </c>
      <c r="C1056" s="25" t="s">
        <v>0</v>
      </c>
      <c r="D1056" s="25" t="s">
        <v>59</v>
      </c>
      <c r="E1056" s="25" t="s">
        <v>178</v>
      </c>
      <c r="F1056" s="23" t="s">
        <v>179</v>
      </c>
      <c r="G1056" s="23" t="s">
        <v>492</v>
      </c>
      <c r="H1056" s="167" t="s">
        <v>547</v>
      </c>
      <c r="I1056" s="32" t="s">
        <v>586</v>
      </c>
      <c r="J1056" s="135">
        <v>45</v>
      </c>
      <c r="K1056" s="28">
        <v>0.77778000000000003</v>
      </c>
      <c r="L1056" s="77">
        <v>0.9</v>
      </c>
      <c r="Q1056" s="106"/>
    </row>
    <row r="1057" spans="1:17" x14ac:dyDescent="0.25">
      <c r="A1057" t="s">
        <v>331</v>
      </c>
      <c r="B1057" s="25">
        <v>2019</v>
      </c>
      <c r="C1057" s="25" t="s">
        <v>1</v>
      </c>
      <c r="D1057" s="25" t="s">
        <v>60</v>
      </c>
      <c r="E1057" s="25" t="s">
        <v>178</v>
      </c>
      <c r="F1057" s="23" t="s">
        <v>179</v>
      </c>
      <c r="G1057" s="23" t="s">
        <v>492</v>
      </c>
      <c r="H1057" s="167" t="s">
        <v>547</v>
      </c>
      <c r="I1057" s="32" t="s">
        <v>586</v>
      </c>
      <c r="J1057" s="135">
        <v>42</v>
      </c>
      <c r="K1057" s="28">
        <v>0.88095000000000001</v>
      </c>
      <c r="L1057" s="77">
        <v>0.9</v>
      </c>
      <c r="Q1057" s="106"/>
    </row>
    <row r="1058" spans="1:17" x14ac:dyDescent="0.25">
      <c r="A1058" t="s">
        <v>331</v>
      </c>
      <c r="B1058" s="25">
        <v>2019</v>
      </c>
      <c r="C1058" s="25" t="s">
        <v>2</v>
      </c>
      <c r="D1058" s="25" t="s">
        <v>61</v>
      </c>
      <c r="E1058" s="25" t="s">
        <v>178</v>
      </c>
      <c r="F1058" s="23" t="s">
        <v>179</v>
      </c>
      <c r="G1058" s="23" t="s">
        <v>492</v>
      </c>
      <c r="H1058" s="167" t="s">
        <v>547</v>
      </c>
      <c r="I1058" s="32" t="s">
        <v>586</v>
      </c>
      <c r="J1058" s="135">
        <v>38</v>
      </c>
      <c r="K1058" s="28">
        <v>0.55262999999999995</v>
      </c>
      <c r="L1058" s="77">
        <v>0.9</v>
      </c>
      <c r="Q1058" s="106"/>
    </row>
    <row r="1059" spans="1:17" x14ac:dyDescent="0.25">
      <c r="A1059" t="s">
        <v>331</v>
      </c>
      <c r="B1059" s="25">
        <v>2019</v>
      </c>
      <c r="C1059" s="25" t="s">
        <v>3</v>
      </c>
      <c r="D1059" s="25" t="s">
        <v>62</v>
      </c>
      <c r="E1059" s="25" t="s">
        <v>178</v>
      </c>
      <c r="F1059" s="23" t="s">
        <v>179</v>
      </c>
      <c r="G1059" s="23" t="s">
        <v>492</v>
      </c>
      <c r="H1059" s="167" t="s">
        <v>547</v>
      </c>
      <c r="I1059" s="32" t="s">
        <v>586</v>
      </c>
      <c r="J1059" s="135">
        <v>50</v>
      </c>
      <c r="K1059" s="28">
        <v>0.52</v>
      </c>
      <c r="L1059" s="77">
        <v>0.9</v>
      </c>
      <c r="Q1059" s="106"/>
    </row>
    <row r="1060" spans="1:17" x14ac:dyDescent="0.25">
      <c r="A1060" t="s">
        <v>331</v>
      </c>
      <c r="B1060" s="25">
        <v>2020</v>
      </c>
      <c r="C1060" s="25" t="s">
        <v>0</v>
      </c>
      <c r="D1060" s="25" t="s">
        <v>63</v>
      </c>
      <c r="E1060" s="25" t="s">
        <v>178</v>
      </c>
      <c r="F1060" s="23" t="s">
        <v>179</v>
      </c>
      <c r="G1060" s="23" t="s">
        <v>492</v>
      </c>
      <c r="H1060" s="167" t="s">
        <v>547</v>
      </c>
      <c r="I1060" s="32" t="s">
        <v>586</v>
      </c>
      <c r="J1060" s="135">
        <v>42</v>
      </c>
      <c r="K1060" s="28">
        <v>0.73809999999999998</v>
      </c>
      <c r="L1060" s="77">
        <v>0.9</v>
      </c>
      <c r="Q1060" s="106"/>
    </row>
    <row r="1061" spans="1:17" x14ac:dyDescent="0.25">
      <c r="A1061" t="s">
        <v>331</v>
      </c>
      <c r="B1061" s="25">
        <v>2020</v>
      </c>
      <c r="C1061" s="25" t="s">
        <v>1</v>
      </c>
      <c r="D1061" s="25" t="s">
        <v>64</v>
      </c>
      <c r="E1061" s="25" t="s">
        <v>178</v>
      </c>
      <c r="F1061" s="23" t="s">
        <v>179</v>
      </c>
      <c r="G1061" s="23" t="s">
        <v>492</v>
      </c>
      <c r="H1061" s="167" t="s">
        <v>547</v>
      </c>
      <c r="I1061" s="32" t="s">
        <v>586</v>
      </c>
      <c r="J1061" s="135">
        <v>31</v>
      </c>
      <c r="K1061" s="28">
        <v>0.6129</v>
      </c>
      <c r="L1061" s="77">
        <v>0.9</v>
      </c>
      <c r="Q1061" s="106"/>
    </row>
    <row r="1062" spans="1:17" x14ac:dyDescent="0.25">
      <c r="A1062" t="s">
        <v>331</v>
      </c>
      <c r="B1062" s="25">
        <v>2020</v>
      </c>
      <c r="C1062" s="25" t="s">
        <v>2</v>
      </c>
      <c r="D1062" s="25" t="s">
        <v>65</v>
      </c>
      <c r="E1062" s="25" t="s">
        <v>178</v>
      </c>
      <c r="F1062" s="23" t="s">
        <v>179</v>
      </c>
      <c r="G1062" s="23" t="s">
        <v>492</v>
      </c>
      <c r="H1062" s="167" t="s">
        <v>547</v>
      </c>
      <c r="I1062" s="32" t="s">
        <v>586</v>
      </c>
      <c r="J1062" s="135">
        <v>44</v>
      </c>
      <c r="K1062" s="28">
        <v>0.81818000000000002</v>
      </c>
      <c r="L1062" s="77">
        <v>0.9</v>
      </c>
      <c r="Q1062" s="106"/>
    </row>
    <row r="1063" spans="1:17" x14ac:dyDescent="0.25">
      <c r="A1063" t="s">
        <v>331</v>
      </c>
      <c r="B1063" s="25">
        <v>2020</v>
      </c>
      <c r="C1063" s="25" t="s">
        <v>3</v>
      </c>
      <c r="D1063" s="25" t="s">
        <v>66</v>
      </c>
      <c r="E1063" s="25" t="s">
        <v>178</v>
      </c>
      <c r="F1063" s="23" t="s">
        <v>179</v>
      </c>
      <c r="G1063" s="23" t="s">
        <v>492</v>
      </c>
      <c r="H1063" s="167" t="s">
        <v>547</v>
      </c>
      <c r="I1063" s="32" t="s">
        <v>586</v>
      </c>
      <c r="J1063" s="135">
        <v>45</v>
      </c>
      <c r="K1063" s="28">
        <v>0.75556000000000001</v>
      </c>
      <c r="L1063" s="77">
        <v>0.9</v>
      </c>
      <c r="Q1063" s="106"/>
    </row>
    <row r="1064" spans="1:17" x14ac:dyDescent="0.25">
      <c r="A1064" t="s">
        <v>331</v>
      </c>
      <c r="B1064" s="25">
        <v>2021</v>
      </c>
      <c r="C1064" s="25" t="s">
        <v>0</v>
      </c>
      <c r="D1064" s="25" t="s">
        <v>67</v>
      </c>
      <c r="E1064" s="25" t="s">
        <v>178</v>
      </c>
      <c r="F1064" s="23" t="s">
        <v>179</v>
      </c>
      <c r="G1064" s="23" t="s">
        <v>492</v>
      </c>
      <c r="H1064" s="167" t="s">
        <v>547</v>
      </c>
      <c r="I1064" s="32" t="s">
        <v>586</v>
      </c>
      <c r="J1064" s="135">
        <v>52</v>
      </c>
      <c r="K1064" s="28">
        <v>0.80769000000000002</v>
      </c>
      <c r="L1064" s="77">
        <v>0.9</v>
      </c>
      <c r="Q1064" s="106"/>
    </row>
    <row r="1065" spans="1:17" x14ac:dyDescent="0.25">
      <c r="A1065" t="s">
        <v>331</v>
      </c>
      <c r="B1065" s="25">
        <v>2021</v>
      </c>
      <c r="C1065" s="25" t="s">
        <v>1</v>
      </c>
      <c r="D1065" s="25" t="s">
        <v>68</v>
      </c>
      <c r="E1065" s="25" t="s">
        <v>178</v>
      </c>
      <c r="F1065" s="23" t="s">
        <v>179</v>
      </c>
      <c r="G1065" s="23" t="s">
        <v>492</v>
      </c>
      <c r="H1065" s="167" t="s">
        <v>547</v>
      </c>
      <c r="I1065" s="32" t="s">
        <v>586</v>
      </c>
      <c r="J1065" s="135">
        <v>51</v>
      </c>
      <c r="K1065" s="28">
        <v>0.86275000000000002</v>
      </c>
      <c r="L1065" s="77">
        <v>0.9</v>
      </c>
      <c r="Q1065" s="106"/>
    </row>
    <row r="1066" spans="1:17" x14ac:dyDescent="0.25">
      <c r="A1066" t="s">
        <v>331</v>
      </c>
      <c r="B1066" s="25">
        <v>2021</v>
      </c>
      <c r="C1066" s="25" t="s">
        <v>2</v>
      </c>
      <c r="D1066" s="25" t="s">
        <v>69</v>
      </c>
      <c r="E1066" s="25" t="s">
        <v>178</v>
      </c>
      <c r="F1066" s="23" t="s">
        <v>179</v>
      </c>
      <c r="G1066" s="23" t="s">
        <v>492</v>
      </c>
      <c r="H1066" s="167" t="s">
        <v>547</v>
      </c>
      <c r="I1066" s="32" t="s">
        <v>586</v>
      </c>
      <c r="J1066" s="135">
        <v>47</v>
      </c>
      <c r="K1066" s="28">
        <v>0.95745000000000002</v>
      </c>
      <c r="L1066" s="77">
        <v>0.9</v>
      </c>
      <c r="Q1066" s="106"/>
    </row>
    <row r="1067" spans="1:17" x14ac:dyDescent="0.25">
      <c r="A1067" t="s">
        <v>331</v>
      </c>
      <c r="B1067" s="25">
        <v>2021</v>
      </c>
      <c r="C1067" s="25" t="s">
        <v>3</v>
      </c>
      <c r="D1067" s="25" t="s">
        <v>70</v>
      </c>
      <c r="E1067" s="25" t="s">
        <v>178</v>
      </c>
      <c r="F1067" s="23" t="s">
        <v>179</v>
      </c>
      <c r="G1067" s="23" t="s">
        <v>492</v>
      </c>
      <c r="H1067" s="167" t="s">
        <v>547</v>
      </c>
      <c r="I1067" s="32" t="s">
        <v>586</v>
      </c>
      <c r="J1067" s="135">
        <v>42</v>
      </c>
      <c r="K1067" s="28">
        <v>0.76190000000000002</v>
      </c>
      <c r="L1067" s="77">
        <v>0.9</v>
      </c>
      <c r="Q1067" s="106"/>
    </row>
    <row r="1068" spans="1:17" x14ac:dyDescent="0.25">
      <c r="A1068" t="s">
        <v>331</v>
      </c>
      <c r="B1068" s="25">
        <v>2022</v>
      </c>
      <c r="C1068" s="25" t="s">
        <v>0</v>
      </c>
      <c r="D1068" s="25" t="s">
        <v>71</v>
      </c>
      <c r="E1068" s="25" t="s">
        <v>178</v>
      </c>
      <c r="F1068" s="23" t="s">
        <v>179</v>
      </c>
      <c r="G1068" s="23" t="s">
        <v>492</v>
      </c>
      <c r="H1068" s="167" t="s">
        <v>547</v>
      </c>
      <c r="I1068" s="32" t="s">
        <v>586</v>
      </c>
      <c r="J1068" s="135">
        <v>49</v>
      </c>
      <c r="K1068" s="28">
        <v>0.79591999999999996</v>
      </c>
      <c r="L1068" s="77">
        <v>0.9</v>
      </c>
      <c r="Q1068" s="106"/>
    </row>
    <row r="1069" spans="1:17" x14ac:dyDescent="0.25">
      <c r="A1069" t="s">
        <v>331</v>
      </c>
      <c r="B1069" s="25">
        <v>2022</v>
      </c>
      <c r="C1069" s="25" t="s">
        <v>1</v>
      </c>
      <c r="D1069" s="25" t="s">
        <v>72</v>
      </c>
      <c r="E1069" s="25" t="s">
        <v>178</v>
      </c>
      <c r="F1069" s="23" t="s">
        <v>179</v>
      </c>
      <c r="G1069" s="23" t="s">
        <v>492</v>
      </c>
      <c r="H1069" s="167" t="s">
        <v>547</v>
      </c>
      <c r="I1069" s="32" t="s">
        <v>586</v>
      </c>
      <c r="J1069" s="135">
        <v>58</v>
      </c>
      <c r="K1069" s="28">
        <v>0.67240999999999995</v>
      </c>
      <c r="L1069" s="77">
        <v>0.9</v>
      </c>
      <c r="Q1069" s="106"/>
    </row>
    <row r="1070" spans="1:17" x14ac:dyDescent="0.25">
      <c r="A1070" t="s">
        <v>331</v>
      </c>
      <c r="B1070" s="25">
        <v>2022</v>
      </c>
      <c r="C1070" s="25" t="s">
        <v>2</v>
      </c>
      <c r="D1070" s="25" t="s">
        <v>73</v>
      </c>
      <c r="E1070" s="25" t="s">
        <v>178</v>
      </c>
      <c r="F1070" s="23" t="s">
        <v>179</v>
      </c>
      <c r="G1070" s="23" t="s">
        <v>492</v>
      </c>
      <c r="H1070" s="167" t="s">
        <v>547</v>
      </c>
      <c r="I1070" s="32" t="s">
        <v>586</v>
      </c>
      <c r="J1070" s="135">
        <v>65</v>
      </c>
      <c r="K1070" s="28">
        <v>0.58462000000000003</v>
      </c>
      <c r="L1070" s="77">
        <v>0.9</v>
      </c>
      <c r="Q1070" s="106"/>
    </row>
    <row r="1071" spans="1:17" x14ac:dyDescent="0.25">
      <c r="A1071" t="s">
        <v>331</v>
      </c>
      <c r="B1071" s="25">
        <v>2022</v>
      </c>
      <c r="C1071" s="25" t="s">
        <v>3</v>
      </c>
      <c r="D1071" s="25" t="s">
        <v>493</v>
      </c>
      <c r="E1071" s="25" t="s">
        <v>178</v>
      </c>
      <c r="F1071" s="23" t="s">
        <v>179</v>
      </c>
      <c r="G1071" s="23" t="s">
        <v>492</v>
      </c>
      <c r="H1071" s="167" t="s">
        <v>547</v>
      </c>
      <c r="I1071" s="32" t="s">
        <v>586</v>
      </c>
      <c r="J1071" s="135">
        <v>36</v>
      </c>
      <c r="K1071" s="28">
        <v>0.80556000000000005</v>
      </c>
      <c r="L1071" s="77">
        <v>0.9</v>
      </c>
      <c r="Q1071" s="106"/>
    </row>
    <row r="1072" spans="1:17" x14ac:dyDescent="0.25">
      <c r="A1072" t="s">
        <v>331</v>
      </c>
      <c r="B1072" s="25">
        <v>2023</v>
      </c>
      <c r="C1072" s="25" t="s">
        <v>0</v>
      </c>
      <c r="D1072" s="25" t="s">
        <v>537</v>
      </c>
      <c r="E1072" s="25" t="s">
        <v>178</v>
      </c>
      <c r="F1072" s="23" t="s">
        <v>179</v>
      </c>
      <c r="G1072" s="23" t="s">
        <v>492</v>
      </c>
      <c r="H1072" s="167" t="s">
        <v>547</v>
      </c>
      <c r="I1072" s="32" t="s">
        <v>586</v>
      </c>
      <c r="J1072" s="135">
        <v>58</v>
      </c>
      <c r="K1072" s="28">
        <v>0.74138000000000004</v>
      </c>
      <c r="L1072" s="77">
        <v>0.9</v>
      </c>
      <c r="Q1072" s="106"/>
    </row>
    <row r="1073" spans="1:17" x14ac:dyDescent="0.25">
      <c r="A1073" t="s">
        <v>331</v>
      </c>
      <c r="B1073" s="25">
        <v>2018</v>
      </c>
      <c r="C1073" s="25" t="s">
        <v>0</v>
      </c>
      <c r="D1073" s="25" t="s">
        <v>54</v>
      </c>
      <c r="E1073" s="25" t="s">
        <v>180</v>
      </c>
      <c r="F1073" s="23" t="s">
        <v>181</v>
      </c>
      <c r="G1073" s="23" t="s">
        <v>492</v>
      </c>
      <c r="H1073" s="32" t="s">
        <v>351</v>
      </c>
      <c r="I1073" s="32" t="s">
        <v>586</v>
      </c>
      <c r="J1073" s="135">
        <v>49</v>
      </c>
      <c r="K1073" s="28">
        <v>0.81633</v>
      </c>
      <c r="L1073" s="77">
        <v>0.9</v>
      </c>
      <c r="Q1073" s="106"/>
    </row>
    <row r="1074" spans="1:17" x14ac:dyDescent="0.25">
      <c r="A1074" t="s">
        <v>331</v>
      </c>
      <c r="B1074" s="25">
        <v>2018</v>
      </c>
      <c r="C1074" s="25" t="s">
        <v>1</v>
      </c>
      <c r="D1074" s="25" t="s">
        <v>56</v>
      </c>
      <c r="E1074" s="25" t="s">
        <v>180</v>
      </c>
      <c r="F1074" s="23" t="s">
        <v>181</v>
      </c>
      <c r="G1074" s="23" t="s">
        <v>492</v>
      </c>
      <c r="H1074" s="32" t="s">
        <v>351</v>
      </c>
      <c r="I1074" s="32" t="s">
        <v>586</v>
      </c>
      <c r="J1074" s="135">
        <v>55</v>
      </c>
      <c r="K1074" s="28">
        <v>0.70909</v>
      </c>
      <c r="L1074" s="77">
        <v>0.9</v>
      </c>
      <c r="Q1074" s="106"/>
    </row>
    <row r="1075" spans="1:17" x14ac:dyDescent="0.25">
      <c r="A1075" t="s">
        <v>331</v>
      </c>
      <c r="B1075" s="25">
        <v>2018</v>
      </c>
      <c r="C1075" s="25" t="s">
        <v>2</v>
      </c>
      <c r="D1075" s="25" t="s">
        <v>57</v>
      </c>
      <c r="E1075" s="25" t="s">
        <v>180</v>
      </c>
      <c r="F1075" s="23" t="s">
        <v>181</v>
      </c>
      <c r="G1075" s="23" t="s">
        <v>492</v>
      </c>
      <c r="H1075" s="32" t="s">
        <v>351</v>
      </c>
      <c r="I1075" s="32" t="s">
        <v>586</v>
      </c>
      <c r="J1075" s="135">
        <v>56</v>
      </c>
      <c r="K1075" s="28">
        <v>0.64285999999999999</v>
      </c>
      <c r="L1075" s="77">
        <v>0.9</v>
      </c>
      <c r="Q1075" s="106"/>
    </row>
    <row r="1076" spans="1:17" x14ac:dyDescent="0.25">
      <c r="A1076" t="s">
        <v>331</v>
      </c>
      <c r="B1076" s="25">
        <v>2018</v>
      </c>
      <c r="C1076" s="25" t="s">
        <v>3</v>
      </c>
      <c r="D1076" s="25" t="s">
        <v>58</v>
      </c>
      <c r="E1076" s="25" t="s">
        <v>180</v>
      </c>
      <c r="F1076" s="23" t="s">
        <v>181</v>
      </c>
      <c r="G1076" s="23" t="s">
        <v>492</v>
      </c>
      <c r="H1076" s="32" t="s">
        <v>351</v>
      </c>
      <c r="I1076" s="32" t="s">
        <v>586</v>
      </c>
      <c r="J1076" s="135">
        <v>45</v>
      </c>
      <c r="K1076" s="28">
        <v>0.55556000000000005</v>
      </c>
      <c r="L1076" s="77">
        <v>0.9</v>
      </c>
      <c r="Q1076" s="106"/>
    </row>
    <row r="1077" spans="1:17" x14ac:dyDescent="0.25">
      <c r="A1077" t="s">
        <v>331</v>
      </c>
      <c r="B1077" s="25">
        <v>2019</v>
      </c>
      <c r="C1077" s="25" t="s">
        <v>0</v>
      </c>
      <c r="D1077" s="25" t="s">
        <v>59</v>
      </c>
      <c r="E1077" s="25" t="s">
        <v>180</v>
      </c>
      <c r="F1077" s="23" t="s">
        <v>181</v>
      </c>
      <c r="G1077" s="23" t="s">
        <v>492</v>
      </c>
      <c r="H1077" s="32" t="s">
        <v>351</v>
      </c>
      <c r="I1077" s="32" t="s">
        <v>586</v>
      </c>
      <c r="J1077" s="135">
        <v>61</v>
      </c>
      <c r="K1077" s="28">
        <v>0.75409999999999999</v>
      </c>
      <c r="L1077" s="77">
        <v>0.9</v>
      </c>
      <c r="Q1077" s="106"/>
    </row>
    <row r="1078" spans="1:17" x14ac:dyDescent="0.25">
      <c r="A1078" t="s">
        <v>331</v>
      </c>
      <c r="B1078" s="25">
        <v>2019</v>
      </c>
      <c r="C1078" s="25" t="s">
        <v>1</v>
      </c>
      <c r="D1078" s="25" t="s">
        <v>60</v>
      </c>
      <c r="E1078" s="25" t="s">
        <v>180</v>
      </c>
      <c r="F1078" s="23" t="s">
        <v>181</v>
      </c>
      <c r="G1078" s="23" t="s">
        <v>492</v>
      </c>
      <c r="H1078" s="32" t="s">
        <v>351</v>
      </c>
      <c r="I1078" s="32" t="s">
        <v>586</v>
      </c>
      <c r="J1078" s="135">
        <v>63</v>
      </c>
      <c r="K1078" s="28">
        <v>0.71428999999999998</v>
      </c>
      <c r="L1078" s="77">
        <v>0.9</v>
      </c>
      <c r="Q1078" s="106"/>
    </row>
    <row r="1079" spans="1:17" x14ac:dyDescent="0.25">
      <c r="A1079" t="s">
        <v>331</v>
      </c>
      <c r="B1079" s="25">
        <v>2019</v>
      </c>
      <c r="C1079" s="25" t="s">
        <v>2</v>
      </c>
      <c r="D1079" s="25" t="s">
        <v>61</v>
      </c>
      <c r="E1079" s="25" t="s">
        <v>180</v>
      </c>
      <c r="F1079" s="23" t="s">
        <v>181</v>
      </c>
      <c r="G1079" s="23" t="s">
        <v>492</v>
      </c>
      <c r="H1079" s="32" t="s">
        <v>351</v>
      </c>
      <c r="I1079" s="32" t="s">
        <v>586</v>
      </c>
      <c r="J1079" s="135">
        <v>59</v>
      </c>
      <c r="K1079" s="28">
        <v>0.64407000000000003</v>
      </c>
      <c r="L1079" s="77">
        <v>0.9</v>
      </c>
      <c r="Q1079" s="106"/>
    </row>
    <row r="1080" spans="1:17" x14ac:dyDescent="0.25">
      <c r="A1080" t="s">
        <v>331</v>
      </c>
      <c r="B1080" s="25">
        <v>2019</v>
      </c>
      <c r="C1080" s="25" t="s">
        <v>3</v>
      </c>
      <c r="D1080" s="25" t="s">
        <v>62</v>
      </c>
      <c r="E1080" s="25" t="s">
        <v>180</v>
      </c>
      <c r="F1080" s="23" t="s">
        <v>181</v>
      </c>
      <c r="G1080" s="23" t="s">
        <v>492</v>
      </c>
      <c r="H1080" s="32" t="s">
        <v>351</v>
      </c>
      <c r="I1080" s="32" t="s">
        <v>586</v>
      </c>
      <c r="J1080" s="135">
        <v>52</v>
      </c>
      <c r="K1080" s="28">
        <v>0.63461999999999996</v>
      </c>
      <c r="L1080" s="77">
        <v>0.9</v>
      </c>
      <c r="Q1080" s="106"/>
    </row>
    <row r="1081" spans="1:17" x14ac:dyDescent="0.25">
      <c r="A1081" t="s">
        <v>331</v>
      </c>
      <c r="B1081" s="25">
        <v>2020</v>
      </c>
      <c r="C1081" s="25" t="s">
        <v>0</v>
      </c>
      <c r="D1081" s="25" t="s">
        <v>63</v>
      </c>
      <c r="E1081" s="25" t="s">
        <v>180</v>
      </c>
      <c r="F1081" s="23" t="s">
        <v>181</v>
      </c>
      <c r="G1081" s="23" t="s">
        <v>492</v>
      </c>
      <c r="H1081" s="32" t="s">
        <v>351</v>
      </c>
      <c r="I1081" s="32" t="s">
        <v>586</v>
      </c>
      <c r="J1081" s="135">
        <v>54</v>
      </c>
      <c r="K1081" s="28">
        <v>0.75926000000000005</v>
      </c>
      <c r="L1081" s="77">
        <v>0.9</v>
      </c>
      <c r="Q1081" s="106"/>
    </row>
    <row r="1082" spans="1:17" x14ac:dyDescent="0.25">
      <c r="A1082" t="s">
        <v>331</v>
      </c>
      <c r="B1082" s="25">
        <v>2020</v>
      </c>
      <c r="C1082" s="25" t="s">
        <v>1</v>
      </c>
      <c r="D1082" s="25" t="s">
        <v>64</v>
      </c>
      <c r="E1082" s="25" t="s">
        <v>180</v>
      </c>
      <c r="F1082" s="23" t="s">
        <v>181</v>
      </c>
      <c r="G1082" s="23" t="s">
        <v>492</v>
      </c>
      <c r="H1082" s="32" t="s">
        <v>351</v>
      </c>
      <c r="I1082" s="32" t="s">
        <v>586</v>
      </c>
      <c r="J1082" s="135">
        <v>33</v>
      </c>
      <c r="K1082" s="28">
        <v>0.81818000000000002</v>
      </c>
      <c r="L1082" s="77">
        <v>0.9</v>
      </c>
      <c r="Q1082" s="106"/>
    </row>
    <row r="1083" spans="1:17" x14ac:dyDescent="0.25">
      <c r="A1083" t="s">
        <v>331</v>
      </c>
      <c r="B1083" s="25">
        <v>2020</v>
      </c>
      <c r="C1083" s="25" t="s">
        <v>2</v>
      </c>
      <c r="D1083" s="25" t="s">
        <v>65</v>
      </c>
      <c r="E1083" s="25" t="s">
        <v>180</v>
      </c>
      <c r="F1083" s="23" t="s">
        <v>181</v>
      </c>
      <c r="G1083" s="23" t="s">
        <v>492</v>
      </c>
      <c r="H1083" s="32" t="s">
        <v>351</v>
      </c>
      <c r="I1083" s="32" t="s">
        <v>586</v>
      </c>
      <c r="J1083" s="135">
        <v>54</v>
      </c>
      <c r="K1083" s="28">
        <v>0.70369999999999999</v>
      </c>
      <c r="L1083" s="77">
        <v>0.9</v>
      </c>
      <c r="Q1083" s="106"/>
    </row>
    <row r="1084" spans="1:17" x14ac:dyDescent="0.25">
      <c r="A1084" t="s">
        <v>331</v>
      </c>
      <c r="B1084" s="25">
        <v>2020</v>
      </c>
      <c r="C1084" s="25" t="s">
        <v>3</v>
      </c>
      <c r="D1084" s="25" t="s">
        <v>66</v>
      </c>
      <c r="E1084" s="25" t="s">
        <v>180</v>
      </c>
      <c r="F1084" s="23" t="s">
        <v>181</v>
      </c>
      <c r="G1084" s="23" t="s">
        <v>492</v>
      </c>
      <c r="H1084" s="32" t="s">
        <v>351</v>
      </c>
      <c r="I1084" s="32" t="s">
        <v>586</v>
      </c>
      <c r="J1084" s="135">
        <v>51</v>
      </c>
      <c r="K1084" s="28">
        <v>0.84314</v>
      </c>
      <c r="L1084" s="77">
        <v>0.9</v>
      </c>
      <c r="Q1084" s="106"/>
    </row>
    <row r="1085" spans="1:17" x14ac:dyDescent="0.25">
      <c r="A1085" t="s">
        <v>331</v>
      </c>
      <c r="B1085" s="25">
        <v>2021</v>
      </c>
      <c r="C1085" s="25" t="s">
        <v>0</v>
      </c>
      <c r="D1085" s="25" t="s">
        <v>67</v>
      </c>
      <c r="E1085" s="25" t="s">
        <v>180</v>
      </c>
      <c r="F1085" s="23" t="s">
        <v>181</v>
      </c>
      <c r="G1085" s="23" t="s">
        <v>492</v>
      </c>
      <c r="H1085" s="32" t="s">
        <v>351</v>
      </c>
      <c r="I1085" s="32" t="s">
        <v>586</v>
      </c>
      <c r="J1085" s="135">
        <v>60</v>
      </c>
      <c r="K1085" s="28">
        <v>0.9</v>
      </c>
      <c r="L1085" s="77">
        <v>0.9</v>
      </c>
      <c r="Q1085" s="106"/>
    </row>
    <row r="1086" spans="1:17" x14ac:dyDescent="0.25">
      <c r="A1086" t="s">
        <v>331</v>
      </c>
      <c r="B1086" s="25">
        <v>2021</v>
      </c>
      <c r="C1086" s="25" t="s">
        <v>1</v>
      </c>
      <c r="D1086" s="25" t="s">
        <v>68</v>
      </c>
      <c r="E1086" s="25" t="s">
        <v>180</v>
      </c>
      <c r="F1086" s="23" t="s">
        <v>181</v>
      </c>
      <c r="G1086" s="23" t="s">
        <v>492</v>
      </c>
      <c r="H1086" s="32" t="s">
        <v>351</v>
      </c>
      <c r="I1086" s="32" t="s">
        <v>586</v>
      </c>
      <c r="J1086" s="135">
        <v>63</v>
      </c>
      <c r="K1086" s="28">
        <v>0.92062999999999995</v>
      </c>
      <c r="L1086" s="77">
        <v>0.9</v>
      </c>
      <c r="Q1086" s="106"/>
    </row>
    <row r="1087" spans="1:17" x14ac:dyDescent="0.25">
      <c r="A1087" t="s">
        <v>331</v>
      </c>
      <c r="B1087" s="25">
        <v>2021</v>
      </c>
      <c r="C1087" s="25" t="s">
        <v>2</v>
      </c>
      <c r="D1087" s="25" t="s">
        <v>69</v>
      </c>
      <c r="E1087" s="25" t="s">
        <v>180</v>
      </c>
      <c r="F1087" s="23" t="s">
        <v>181</v>
      </c>
      <c r="G1087" s="23" t="s">
        <v>492</v>
      </c>
      <c r="H1087" s="32" t="s">
        <v>351</v>
      </c>
      <c r="I1087" s="32" t="s">
        <v>586</v>
      </c>
      <c r="J1087" s="135">
        <v>39</v>
      </c>
      <c r="K1087" s="28">
        <v>0.92308000000000001</v>
      </c>
      <c r="L1087" s="77">
        <v>0.9</v>
      </c>
      <c r="Q1087" s="106"/>
    </row>
    <row r="1088" spans="1:17" x14ac:dyDescent="0.25">
      <c r="A1088" t="s">
        <v>331</v>
      </c>
      <c r="B1088" s="25">
        <v>2021</v>
      </c>
      <c r="C1088" s="25" t="s">
        <v>3</v>
      </c>
      <c r="D1088" s="25" t="s">
        <v>70</v>
      </c>
      <c r="E1088" s="25" t="s">
        <v>180</v>
      </c>
      <c r="F1088" s="23" t="s">
        <v>181</v>
      </c>
      <c r="G1088" s="23" t="s">
        <v>492</v>
      </c>
      <c r="H1088" s="32" t="s">
        <v>351</v>
      </c>
      <c r="I1088" s="32" t="s">
        <v>586</v>
      </c>
      <c r="J1088" s="135">
        <v>56</v>
      </c>
      <c r="K1088" s="28">
        <v>0.92857000000000001</v>
      </c>
      <c r="L1088" s="77">
        <v>0.9</v>
      </c>
      <c r="Q1088" s="106"/>
    </row>
    <row r="1089" spans="1:17" x14ac:dyDescent="0.25">
      <c r="A1089" t="s">
        <v>331</v>
      </c>
      <c r="B1089" s="25">
        <v>2022</v>
      </c>
      <c r="C1089" s="25" t="s">
        <v>0</v>
      </c>
      <c r="D1089" s="25" t="s">
        <v>71</v>
      </c>
      <c r="E1089" s="25" t="s">
        <v>180</v>
      </c>
      <c r="F1089" s="23" t="s">
        <v>181</v>
      </c>
      <c r="G1089" s="23" t="s">
        <v>492</v>
      </c>
      <c r="H1089" s="32" t="s">
        <v>351</v>
      </c>
      <c r="I1089" s="32" t="s">
        <v>586</v>
      </c>
      <c r="J1089" s="135">
        <v>71</v>
      </c>
      <c r="K1089" s="28">
        <v>0.85914999999999997</v>
      </c>
      <c r="L1089" s="77">
        <v>0.9</v>
      </c>
      <c r="Q1089" s="106"/>
    </row>
    <row r="1090" spans="1:17" x14ac:dyDescent="0.25">
      <c r="A1090" t="s">
        <v>331</v>
      </c>
      <c r="B1090" s="25">
        <v>2022</v>
      </c>
      <c r="C1090" s="25" t="s">
        <v>1</v>
      </c>
      <c r="D1090" s="25" t="s">
        <v>72</v>
      </c>
      <c r="E1090" s="25" t="s">
        <v>180</v>
      </c>
      <c r="F1090" s="23" t="s">
        <v>181</v>
      </c>
      <c r="G1090" s="23" t="s">
        <v>492</v>
      </c>
      <c r="H1090" s="32" t="s">
        <v>351</v>
      </c>
      <c r="I1090" s="32" t="s">
        <v>586</v>
      </c>
      <c r="J1090" s="135">
        <v>57</v>
      </c>
      <c r="K1090" s="28">
        <v>0.78947000000000001</v>
      </c>
      <c r="L1090" s="77">
        <v>0.9</v>
      </c>
      <c r="Q1090" s="106"/>
    </row>
    <row r="1091" spans="1:17" x14ac:dyDescent="0.25">
      <c r="A1091" t="s">
        <v>331</v>
      </c>
      <c r="B1091" s="25">
        <v>2022</v>
      </c>
      <c r="C1091" s="25" t="s">
        <v>2</v>
      </c>
      <c r="D1091" s="25" t="s">
        <v>73</v>
      </c>
      <c r="E1091" s="25" t="s">
        <v>180</v>
      </c>
      <c r="F1091" s="23" t="s">
        <v>181</v>
      </c>
      <c r="G1091" s="23" t="s">
        <v>492</v>
      </c>
      <c r="H1091" s="32" t="s">
        <v>351</v>
      </c>
      <c r="I1091" s="32" t="s">
        <v>586</v>
      </c>
      <c r="J1091" s="135">
        <v>67</v>
      </c>
      <c r="K1091" s="28">
        <v>0.88060000000000005</v>
      </c>
      <c r="L1091" s="77">
        <v>0.9</v>
      </c>
      <c r="Q1091" s="106"/>
    </row>
    <row r="1092" spans="1:17" x14ac:dyDescent="0.25">
      <c r="A1092" t="s">
        <v>331</v>
      </c>
      <c r="B1092" s="25">
        <v>2022</v>
      </c>
      <c r="C1092" s="25" t="s">
        <v>3</v>
      </c>
      <c r="D1092" s="25" t="s">
        <v>493</v>
      </c>
      <c r="E1092" s="25" t="s">
        <v>180</v>
      </c>
      <c r="F1092" s="23" t="s">
        <v>181</v>
      </c>
      <c r="G1092" s="23" t="s">
        <v>492</v>
      </c>
      <c r="H1092" s="32" t="s">
        <v>351</v>
      </c>
      <c r="I1092" s="32" t="s">
        <v>586</v>
      </c>
      <c r="J1092" s="135">
        <v>55</v>
      </c>
      <c r="K1092" s="28">
        <v>0.92727000000000004</v>
      </c>
      <c r="L1092" s="77">
        <v>0.9</v>
      </c>
      <c r="Q1092" s="106"/>
    </row>
    <row r="1093" spans="1:17" x14ac:dyDescent="0.25">
      <c r="A1093" t="s">
        <v>331</v>
      </c>
      <c r="B1093" s="25">
        <v>2023</v>
      </c>
      <c r="C1093" s="25" t="s">
        <v>0</v>
      </c>
      <c r="D1093" s="25" t="s">
        <v>537</v>
      </c>
      <c r="E1093" s="25" t="s">
        <v>180</v>
      </c>
      <c r="F1093" s="23" t="s">
        <v>181</v>
      </c>
      <c r="G1093" s="23" t="s">
        <v>492</v>
      </c>
      <c r="H1093" s="32" t="s">
        <v>351</v>
      </c>
      <c r="I1093" s="32" t="s">
        <v>586</v>
      </c>
      <c r="J1093" s="135">
        <v>63</v>
      </c>
      <c r="K1093" s="28">
        <v>0.77778000000000003</v>
      </c>
      <c r="L1093" s="77">
        <v>0.9</v>
      </c>
      <c r="Q1093" s="106"/>
    </row>
    <row r="1094" spans="1:17" x14ac:dyDescent="0.25">
      <c r="A1094" t="s">
        <v>331</v>
      </c>
      <c r="B1094" s="25">
        <v>2018</v>
      </c>
      <c r="C1094" s="25" t="s">
        <v>0</v>
      </c>
      <c r="D1094" s="25" t="s">
        <v>54</v>
      </c>
      <c r="E1094" s="25" t="s">
        <v>492</v>
      </c>
      <c r="F1094" s="23" t="s">
        <v>351</v>
      </c>
      <c r="G1094" s="23" t="s">
        <v>492</v>
      </c>
      <c r="H1094" s="32" t="s">
        <v>351</v>
      </c>
      <c r="I1094" s="32" t="s">
        <v>586</v>
      </c>
      <c r="J1094" s="135">
        <v>324</v>
      </c>
      <c r="K1094" s="28">
        <v>0.79630000000000001</v>
      </c>
      <c r="L1094" s="77">
        <v>0.9</v>
      </c>
      <c r="Q1094" s="106"/>
    </row>
    <row r="1095" spans="1:17" x14ac:dyDescent="0.25">
      <c r="A1095" t="s">
        <v>331</v>
      </c>
      <c r="B1095" s="25">
        <v>2018</v>
      </c>
      <c r="C1095" s="25" t="s">
        <v>1</v>
      </c>
      <c r="D1095" s="25" t="s">
        <v>56</v>
      </c>
      <c r="E1095" s="25" t="s">
        <v>492</v>
      </c>
      <c r="F1095" s="23" t="s">
        <v>351</v>
      </c>
      <c r="G1095" s="23" t="s">
        <v>492</v>
      </c>
      <c r="H1095" s="32" t="s">
        <v>351</v>
      </c>
      <c r="I1095" s="32" t="s">
        <v>586</v>
      </c>
      <c r="J1095" s="135">
        <v>327</v>
      </c>
      <c r="K1095" s="28">
        <v>0.78286999999999995</v>
      </c>
      <c r="L1095" s="77">
        <v>0.9</v>
      </c>
      <c r="Q1095" s="106"/>
    </row>
    <row r="1096" spans="1:17" x14ac:dyDescent="0.25">
      <c r="A1096" t="s">
        <v>331</v>
      </c>
      <c r="B1096" s="25">
        <v>2018</v>
      </c>
      <c r="C1096" s="25" t="s">
        <v>2</v>
      </c>
      <c r="D1096" s="25" t="s">
        <v>57</v>
      </c>
      <c r="E1096" s="25" t="s">
        <v>492</v>
      </c>
      <c r="F1096" s="23" t="s">
        <v>351</v>
      </c>
      <c r="G1096" s="23" t="s">
        <v>492</v>
      </c>
      <c r="H1096" s="32" t="s">
        <v>351</v>
      </c>
      <c r="I1096" s="32" t="s">
        <v>586</v>
      </c>
      <c r="J1096" s="135">
        <v>345</v>
      </c>
      <c r="K1096" s="28">
        <v>0.82318999999999998</v>
      </c>
      <c r="L1096" s="77">
        <v>0.9</v>
      </c>
      <c r="Q1096" s="106"/>
    </row>
    <row r="1097" spans="1:17" x14ac:dyDescent="0.25">
      <c r="A1097" t="s">
        <v>331</v>
      </c>
      <c r="B1097" s="25">
        <v>2018</v>
      </c>
      <c r="C1097" s="25" t="s">
        <v>3</v>
      </c>
      <c r="D1097" s="25" t="s">
        <v>58</v>
      </c>
      <c r="E1097" s="25" t="s">
        <v>492</v>
      </c>
      <c r="F1097" s="23" t="s">
        <v>351</v>
      </c>
      <c r="G1097" s="23" t="s">
        <v>492</v>
      </c>
      <c r="H1097" s="32" t="s">
        <v>351</v>
      </c>
      <c r="I1097" s="32" t="s">
        <v>586</v>
      </c>
      <c r="J1097" s="135">
        <v>279</v>
      </c>
      <c r="K1097" s="28">
        <v>0.77778000000000003</v>
      </c>
      <c r="L1097" s="77">
        <v>0.9</v>
      </c>
      <c r="Q1097" s="106"/>
    </row>
    <row r="1098" spans="1:17" x14ac:dyDescent="0.25">
      <c r="A1098" t="s">
        <v>331</v>
      </c>
      <c r="B1098" s="25">
        <v>2019</v>
      </c>
      <c r="C1098" s="25" t="s">
        <v>0</v>
      </c>
      <c r="D1098" s="25" t="s">
        <v>59</v>
      </c>
      <c r="E1098" s="25" t="s">
        <v>492</v>
      </c>
      <c r="F1098" s="23" t="s">
        <v>351</v>
      </c>
      <c r="G1098" s="23" t="s">
        <v>492</v>
      </c>
      <c r="H1098" s="32" t="s">
        <v>351</v>
      </c>
      <c r="I1098" s="32" t="s">
        <v>586</v>
      </c>
      <c r="J1098" s="135">
        <v>306</v>
      </c>
      <c r="K1098" s="28">
        <v>0.84641</v>
      </c>
      <c r="L1098" s="77">
        <v>0.9</v>
      </c>
      <c r="Q1098" s="106"/>
    </row>
    <row r="1099" spans="1:17" x14ac:dyDescent="0.25">
      <c r="A1099" t="s">
        <v>331</v>
      </c>
      <c r="B1099" s="25">
        <v>2019</v>
      </c>
      <c r="C1099" s="25" t="s">
        <v>1</v>
      </c>
      <c r="D1099" s="25" t="s">
        <v>60</v>
      </c>
      <c r="E1099" s="25" t="s">
        <v>492</v>
      </c>
      <c r="F1099" s="23" t="s">
        <v>351</v>
      </c>
      <c r="G1099" s="23" t="s">
        <v>492</v>
      </c>
      <c r="H1099" s="32" t="s">
        <v>351</v>
      </c>
      <c r="I1099" s="32" t="s">
        <v>586</v>
      </c>
      <c r="J1099" s="135">
        <v>311</v>
      </c>
      <c r="K1099" s="28">
        <v>0.83923000000000003</v>
      </c>
      <c r="L1099" s="77">
        <v>0.9</v>
      </c>
      <c r="Q1099" s="106"/>
    </row>
    <row r="1100" spans="1:17" x14ac:dyDescent="0.25">
      <c r="A1100" t="s">
        <v>331</v>
      </c>
      <c r="B1100" s="25">
        <v>2019</v>
      </c>
      <c r="C1100" s="25" t="s">
        <v>2</v>
      </c>
      <c r="D1100" s="25" t="s">
        <v>61</v>
      </c>
      <c r="E1100" s="25" t="s">
        <v>492</v>
      </c>
      <c r="F1100" s="23" t="s">
        <v>351</v>
      </c>
      <c r="G1100" s="23" t="s">
        <v>492</v>
      </c>
      <c r="H1100" s="32" t="s">
        <v>351</v>
      </c>
      <c r="I1100" s="32" t="s">
        <v>586</v>
      </c>
      <c r="J1100" s="135">
        <v>333</v>
      </c>
      <c r="K1100" s="28">
        <v>0.88888999999999996</v>
      </c>
      <c r="L1100" s="77">
        <v>0.9</v>
      </c>
      <c r="Q1100" s="106"/>
    </row>
    <row r="1101" spans="1:17" x14ac:dyDescent="0.25">
      <c r="A1101" t="s">
        <v>331</v>
      </c>
      <c r="B1101" s="25">
        <v>2019</v>
      </c>
      <c r="C1101" s="25" t="s">
        <v>3</v>
      </c>
      <c r="D1101" s="25" t="s">
        <v>62</v>
      </c>
      <c r="E1101" s="25" t="s">
        <v>492</v>
      </c>
      <c r="F1101" s="23" t="s">
        <v>351</v>
      </c>
      <c r="G1101" s="23" t="s">
        <v>492</v>
      </c>
      <c r="H1101" s="32" t="s">
        <v>351</v>
      </c>
      <c r="I1101" s="32" t="s">
        <v>586</v>
      </c>
      <c r="J1101" s="135">
        <v>314</v>
      </c>
      <c r="K1101" s="28">
        <v>0.88217000000000001</v>
      </c>
      <c r="L1101" s="77">
        <v>0.9</v>
      </c>
      <c r="Q1101" s="106"/>
    </row>
    <row r="1102" spans="1:17" x14ac:dyDescent="0.25">
      <c r="A1102" t="s">
        <v>331</v>
      </c>
      <c r="B1102" s="25">
        <v>2020</v>
      </c>
      <c r="C1102" s="25" t="s">
        <v>0</v>
      </c>
      <c r="D1102" s="25" t="s">
        <v>63</v>
      </c>
      <c r="E1102" s="25" t="s">
        <v>492</v>
      </c>
      <c r="F1102" s="23" t="s">
        <v>351</v>
      </c>
      <c r="G1102" s="23" t="s">
        <v>492</v>
      </c>
      <c r="H1102" s="32" t="s">
        <v>351</v>
      </c>
      <c r="I1102" s="32" t="s">
        <v>586</v>
      </c>
      <c r="J1102" s="135">
        <v>274</v>
      </c>
      <c r="K1102" s="28">
        <v>0.87590999999999997</v>
      </c>
      <c r="L1102" s="77">
        <v>0.9</v>
      </c>
      <c r="Q1102" s="106"/>
    </row>
    <row r="1103" spans="1:17" x14ac:dyDescent="0.25">
      <c r="A1103" t="s">
        <v>331</v>
      </c>
      <c r="B1103" s="25">
        <v>2020</v>
      </c>
      <c r="C1103" s="25" t="s">
        <v>1</v>
      </c>
      <c r="D1103" s="25" t="s">
        <v>64</v>
      </c>
      <c r="E1103" s="25" t="s">
        <v>492</v>
      </c>
      <c r="F1103" s="23" t="s">
        <v>351</v>
      </c>
      <c r="G1103" s="23" t="s">
        <v>492</v>
      </c>
      <c r="H1103" s="32" t="s">
        <v>351</v>
      </c>
      <c r="I1103" s="32" t="s">
        <v>586</v>
      </c>
      <c r="J1103" s="135">
        <v>161</v>
      </c>
      <c r="K1103" s="28">
        <v>0.86956999999999995</v>
      </c>
      <c r="L1103" s="77">
        <v>0.9</v>
      </c>
      <c r="Q1103" s="106"/>
    </row>
    <row r="1104" spans="1:17" x14ac:dyDescent="0.25">
      <c r="A1104" t="s">
        <v>331</v>
      </c>
      <c r="B1104" s="25">
        <v>2020</v>
      </c>
      <c r="C1104" s="25" t="s">
        <v>2</v>
      </c>
      <c r="D1104" s="25" t="s">
        <v>65</v>
      </c>
      <c r="E1104" s="25" t="s">
        <v>492</v>
      </c>
      <c r="F1104" s="23" t="s">
        <v>351</v>
      </c>
      <c r="G1104" s="23" t="s">
        <v>492</v>
      </c>
      <c r="H1104" s="32" t="s">
        <v>351</v>
      </c>
      <c r="I1104" s="32" t="s">
        <v>586</v>
      </c>
      <c r="J1104" s="135">
        <v>235</v>
      </c>
      <c r="K1104" s="28">
        <v>0.88510999999999995</v>
      </c>
      <c r="L1104" s="77">
        <v>0.9</v>
      </c>
      <c r="Q1104" s="106"/>
    </row>
    <row r="1105" spans="1:17" x14ac:dyDescent="0.25">
      <c r="A1105" t="s">
        <v>331</v>
      </c>
      <c r="B1105" s="25">
        <v>2020</v>
      </c>
      <c r="C1105" s="25" t="s">
        <v>3</v>
      </c>
      <c r="D1105" s="25" t="s">
        <v>66</v>
      </c>
      <c r="E1105" s="25" t="s">
        <v>492</v>
      </c>
      <c r="F1105" s="23" t="s">
        <v>351</v>
      </c>
      <c r="G1105" s="23" t="s">
        <v>492</v>
      </c>
      <c r="H1105" s="32" t="s">
        <v>351</v>
      </c>
      <c r="I1105" s="32" t="s">
        <v>586</v>
      </c>
      <c r="J1105" s="135">
        <v>252</v>
      </c>
      <c r="K1105" s="28">
        <v>0.86507999999999996</v>
      </c>
      <c r="L1105" s="77">
        <v>0.9</v>
      </c>
      <c r="Q1105" s="106"/>
    </row>
    <row r="1106" spans="1:17" x14ac:dyDescent="0.25">
      <c r="A1106" t="s">
        <v>331</v>
      </c>
      <c r="B1106" s="25">
        <v>2021</v>
      </c>
      <c r="C1106" s="25" t="s">
        <v>0</v>
      </c>
      <c r="D1106" s="25" t="s">
        <v>67</v>
      </c>
      <c r="E1106" s="25" t="s">
        <v>492</v>
      </c>
      <c r="F1106" s="23" t="s">
        <v>351</v>
      </c>
      <c r="G1106" s="23" t="s">
        <v>492</v>
      </c>
      <c r="H1106" s="32" t="s">
        <v>351</v>
      </c>
      <c r="I1106" s="32" t="s">
        <v>586</v>
      </c>
      <c r="J1106" s="135">
        <v>315</v>
      </c>
      <c r="K1106" s="28">
        <v>0.92698000000000003</v>
      </c>
      <c r="L1106" s="77">
        <v>0.9</v>
      </c>
      <c r="Q1106" s="106"/>
    </row>
    <row r="1107" spans="1:17" x14ac:dyDescent="0.25">
      <c r="A1107" t="s">
        <v>331</v>
      </c>
      <c r="B1107" s="25">
        <v>2021</v>
      </c>
      <c r="C1107" s="25" t="s">
        <v>1</v>
      </c>
      <c r="D1107" s="25" t="s">
        <v>68</v>
      </c>
      <c r="E1107" s="25" t="s">
        <v>492</v>
      </c>
      <c r="F1107" s="23" t="s">
        <v>351</v>
      </c>
      <c r="G1107" s="23" t="s">
        <v>492</v>
      </c>
      <c r="H1107" s="32" t="s">
        <v>351</v>
      </c>
      <c r="I1107" s="32" t="s">
        <v>586</v>
      </c>
      <c r="J1107" s="135">
        <v>304</v>
      </c>
      <c r="K1107" s="28">
        <v>0.95394999999999996</v>
      </c>
      <c r="L1107" s="77">
        <v>0.9</v>
      </c>
      <c r="Q1107" s="106"/>
    </row>
    <row r="1108" spans="1:17" x14ac:dyDescent="0.25">
      <c r="A1108" t="s">
        <v>331</v>
      </c>
      <c r="B1108" s="25">
        <v>2021</v>
      </c>
      <c r="C1108" s="25" t="s">
        <v>2</v>
      </c>
      <c r="D1108" s="25" t="s">
        <v>69</v>
      </c>
      <c r="E1108" s="25" t="s">
        <v>492</v>
      </c>
      <c r="F1108" s="23" t="s">
        <v>351</v>
      </c>
      <c r="G1108" s="23" t="s">
        <v>492</v>
      </c>
      <c r="H1108" s="32" t="s">
        <v>351</v>
      </c>
      <c r="I1108" s="32" t="s">
        <v>586</v>
      </c>
      <c r="J1108" s="135">
        <v>300</v>
      </c>
      <c r="K1108" s="28">
        <v>0.91666999999999998</v>
      </c>
      <c r="L1108" s="77">
        <v>0.9</v>
      </c>
      <c r="Q1108" s="106"/>
    </row>
    <row r="1109" spans="1:17" x14ac:dyDescent="0.25">
      <c r="A1109" t="s">
        <v>331</v>
      </c>
      <c r="B1109" s="25">
        <v>2021</v>
      </c>
      <c r="C1109" s="25" t="s">
        <v>3</v>
      </c>
      <c r="D1109" s="25" t="s">
        <v>70</v>
      </c>
      <c r="E1109" s="25" t="s">
        <v>492</v>
      </c>
      <c r="F1109" s="23" t="s">
        <v>351</v>
      </c>
      <c r="G1109" s="23" t="s">
        <v>492</v>
      </c>
      <c r="H1109" s="32" t="s">
        <v>351</v>
      </c>
      <c r="I1109" s="32" t="s">
        <v>586</v>
      </c>
      <c r="J1109" s="135">
        <v>341</v>
      </c>
      <c r="K1109" s="28">
        <v>0.94428000000000001</v>
      </c>
      <c r="L1109" s="77">
        <v>0.9</v>
      </c>
      <c r="Q1109" s="106"/>
    </row>
    <row r="1110" spans="1:17" x14ac:dyDescent="0.25">
      <c r="A1110" t="s">
        <v>331</v>
      </c>
      <c r="B1110" s="25">
        <v>2022</v>
      </c>
      <c r="C1110" s="25" t="s">
        <v>0</v>
      </c>
      <c r="D1110" s="25" t="s">
        <v>71</v>
      </c>
      <c r="E1110" s="25" t="s">
        <v>492</v>
      </c>
      <c r="F1110" s="23" t="s">
        <v>351</v>
      </c>
      <c r="G1110" s="23" t="s">
        <v>492</v>
      </c>
      <c r="H1110" s="32" t="s">
        <v>351</v>
      </c>
      <c r="I1110" s="32" t="s">
        <v>586</v>
      </c>
      <c r="J1110" s="135">
        <v>361</v>
      </c>
      <c r="K1110" s="28">
        <v>0.90305000000000002</v>
      </c>
      <c r="L1110" s="77">
        <v>0.9</v>
      </c>
      <c r="Q1110" s="106"/>
    </row>
    <row r="1111" spans="1:17" x14ac:dyDescent="0.25">
      <c r="A1111" t="s">
        <v>331</v>
      </c>
      <c r="B1111" s="25">
        <v>2022</v>
      </c>
      <c r="C1111" s="25" t="s">
        <v>1</v>
      </c>
      <c r="D1111" s="25" t="s">
        <v>72</v>
      </c>
      <c r="E1111" s="25" t="s">
        <v>492</v>
      </c>
      <c r="F1111" s="23" t="s">
        <v>351</v>
      </c>
      <c r="G1111" s="23" t="s">
        <v>492</v>
      </c>
      <c r="H1111" s="32" t="s">
        <v>351</v>
      </c>
      <c r="I1111" s="32" t="s">
        <v>586</v>
      </c>
      <c r="J1111" s="135">
        <v>356</v>
      </c>
      <c r="K1111" s="28">
        <v>0.91010999999999997</v>
      </c>
      <c r="L1111" s="77">
        <v>0.9</v>
      </c>
      <c r="Q1111" s="106"/>
    </row>
    <row r="1112" spans="1:17" x14ac:dyDescent="0.25">
      <c r="A1112" t="s">
        <v>331</v>
      </c>
      <c r="B1112" s="25">
        <v>2022</v>
      </c>
      <c r="C1112" s="25" t="s">
        <v>2</v>
      </c>
      <c r="D1112" s="25" t="s">
        <v>73</v>
      </c>
      <c r="E1112" s="25" t="s">
        <v>492</v>
      </c>
      <c r="F1112" s="23" t="s">
        <v>351</v>
      </c>
      <c r="G1112" s="23" t="s">
        <v>492</v>
      </c>
      <c r="H1112" s="32" t="s">
        <v>351</v>
      </c>
      <c r="I1112" s="32" t="s">
        <v>586</v>
      </c>
      <c r="J1112" s="135">
        <v>356</v>
      </c>
      <c r="K1112" s="28">
        <v>0.94381999999999999</v>
      </c>
      <c r="L1112" s="77">
        <v>0.9</v>
      </c>
      <c r="Q1112" s="106"/>
    </row>
    <row r="1113" spans="1:17" x14ac:dyDescent="0.25">
      <c r="A1113" t="s">
        <v>331</v>
      </c>
      <c r="B1113" s="25">
        <v>2022</v>
      </c>
      <c r="C1113" s="25" t="s">
        <v>3</v>
      </c>
      <c r="D1113" s="25" t="s">
        <v>493</v>
      </c>
      <c r="E1113" s="25" t="s">
        <v>492</v>
      </c>
      <c r="F1113" s="23" t="s">
        <v>351</v>
      </c>
      <c r="G1113" s="23" t="s">
        <v>492</v>
      </c>
      <c r="H1113" s="32" t="s">
        <v>351</v>
      </c>
      <c r="I1113" s="32" t="s">
        <v>586</v>
      </c>
      <c r="J1113" s="135">
        <v>360</v>
      </c>
      <c r="K1113" s="28">
        <v>0.88888999999999996</v>
      </c>
      <c r="L1113" s="77">
        <v>0.9</v>
      </c>
      <c r="Q1113" s="106"/>
    </row>
    <row r="1114" spans="1:17" x14ac:dyDescent="0.25">
      <c r="A1114" t="s">
        <v>331</v>
      </c>
      <c r="B1114" s="25">
        <v>2023</v>
      </c>
      <c r="C1114" s="25" t="s">
        <v>0</v>
      </c>
      <c r="D1114" s="25" t="s">
        <v>537</v>
      </c>
      <c r="E1114" s="25" t="s">
        <v>492</v>
      </c>
      <c r="F1114" s="23" t="s">
        <v>351</v>
      </c>
      <c r="G1114" s="23" t="s">
        <v>492</v>
      </c>
      <c r="H1114" s="32" t="s">
        <v>351</v>
      </c>
      <c r="I1114" s="32" t="s">
        <v>586</v>
      </c>
      <c r="J1114" s="135">
        <v>347</v>
      </c>
      <c r="K1114" s="28">
        <v>0.78098000000000001</v>
      </c>
      <c r="L1114" s="77">
        <v>0.9</v>
      </c>
      <c r="Q1114" s="106"/>
    </row>
    <row r="1115" spans="1:17" x14ac:dyDescent="0.25">
      <c r="A1115" t="s">
        <v>331</v>
      </c>
      <c r="B1115" s="25">
        <v>2018</v>
      </c>
      <c r="C1115" s="25" t="s">
        <v>0</v>
      </c>
      <c r="D1115" s="25" t="s">
        <v>54</v>
      </c>
      <c r="E1115" s="25" t="s">
        <v>182</v>
      </c>
      <c r="F1115" s="23" t="s">
        <v>183</v>
      </c>
      <c r="G1115" s="23" t="s">
        <v>492</v>
      </c>
      <c r="H1115" s="32" t="s">
        <v>358</v>
      </c>
      <c r="I1115" s="32" t="s">
        <v>586</v>
      </c>
      <c r="J1115" s="135">
        <v>146</v>
      </c>
      <c r="K1115" s="28">
        <v>0.91781000000000001</v>
      </c>
      <c r="L1115" s="77">
        <v>0.9</v>
      </c>
      <c r="Q1115" s="106"/>
    </row>
    <row r="1116" spans="1:17" x14ac:dyDescent="0.25">
      <c r="A1116" t="s">
        <v>331</v>
      </c>
      <c r="B1116" s="25">
        <v>2018</v>
      </c>
      <c r="C1116" s="25" t="s">
        <v>1</v>
      </c>
      <c r="D1116" s="25" t="s">
        <v>56</v>
      </c>
      <c r="E1116" s="25" t="s">
        <v>182</v>
      </c>
      <c r="F1116" s="23" t="s">
        <v>183</v>
      </c>
      <c r="G1116" s="23" t="s">
        <v>492</v>
      </c>
      <c r="H1116" s="32" t="s">
        <v>358</v>
      </c>
      <c r="I1116" s="32" t="s">
        <v>586</v>
      </c>
      <c r="J1116" s="135">
        <v>137</v>
      </c>
      <c r="K1116" s="28">
        <v>0.84672000000000003</v>
      </c>
      <c r="L1116" s="77">
        <v>0.9</v>
      </c>
      <c r="Q1116" s="106"/>
    </row>
    <row r="1117" spans="1:17" x14ac:dyDescent="0.25">
      <c r="A1117" t="s">
        <v>331</v>
      </c>
      <c r="B1117" s="25">
        <v>2018</v>
      </c>
      <c r="C1117" s="25" t="s">
        <v>2</v>
      </c>
      <c r="D1117" s="25" t="s">
        <v>57</v>
      </c>
      <c r="E1117" s="25" t="s">
        <v>182</v>
      </c>
      <c r="F1117" s="23" t="s">
        <v>183</v>
      </c>
      <c r="G1117" s="23" t="s">
        <v>492</v>
      </c>
      <c r="H1117" s="32" t="s">
        <v>358</v>
      </c>
      <c r="I1117" s="32" t="s">
        <v>586</v>
      </c>
      <c r="J1117" s="135">
        <v>209</v>
      </c>
      <c r="K1117" s="28">
        <v>0.88995000000000002</v>
      </c>
      <c r="L1117" s="77">
        <v>0.9</v>
      </c>
      <c r="Q1117" s="106"/>
    </row>
    <row r="1118" spans="1:17" x14ac:dyDescent="0.25">
      <c r="A1118" t="s">
        <v>331</v>
      </c>
      <c r="B1118" s="25">
        <v>2018</v>
      </c>
      <c r="C1118" s="25" t="s">
        <v>3</v>
      </c>
      <c r="D1118" s="25" t="s">
        <v>58</v>
      </c>
      <c r="E1118" s="25" t="s">
        <v>182</v>
      </c>
      <c r="F1118" s="23" t="s">
        <v>183</v>
      </c>
      <c r="G1118" s="23" t="s">
        <v>492</v>
      </c>
      <c r="H1118" s="32" t="s">
        <v>358</v>
      </c>
      <c r="I1118" s="32" t="s">
        <v>586</v>
      </c>
      <c r="J1118" s="135">
        <v>155</v>
      </c>
      <c r="K1118" s="28">
        <v>0.90968000000000004</v>
      </c>
      <c r="L1118" s="77">
        <v>0.9</v>
      </c>
      <c r="Q1118" s="106"/>
    </row>
    <row r="1119" spans="1:17" x14ac:dyDescent="0.25">
      <c r="A1119" t="s">
        <v>331</v>
      </c>
      <c r="B1119" s="25">
        <v>2019</v>
      </c>
      <c r="C1119" s="25" t="s">
        <v>0</v>
      </c>
      <c r="D1119" s="25" t="s">
        <v>59</v>
      </c>
      <c r="E1119" s="25" t="s">
        <v>182</v>
      </c>
      <c r="F1119" s="23" t="s">
        <v>183</v>
      </c>
      <c r="G1119" s="23" t="s">
        <v>492</v>
      </c>
      <c r="H1119" s="32" t="s">
        <v>358</v>
      </c>
      <c r="I1119" s="32" t="s">
        <v>586</v>
      </c>
      <c r="J1119" s="135">
        <v>173</v>
      </c>
      <c r="K1119" s="28">
        <v>0.89017000000000002</v>
      </c>
      <c r="L1119" s="77">
        <v>0.9</v>
      </c>
      <c r="Q1119" s="106"/>
    </row>
    <row r="1120" spans="1:17" x14ac:dyDescent="0.25">
      <c r="A1120" t="s">
        <v>331</v>
      </c>
      <c r="B1120" s="25">
        <v>2019</v>
      </c>
      <c r="C1120" s="25" t="s">
        <v>1</v>
      </c>
      <c r="D1120" s="25" t="s">
        <v>60</v>
      </c>
      <c r="E1120" s="25" t="s">
        <v>182</v>
      </c>
      <c r="F1120" s="23" t="s">
        <v>183</v>
      </c>
      <c r="G1120" s="23" t="s">
        <v>492</v>
      </c>
      <c r="H1120" s="32" t="s">
        <v>358</v>
      </c>
      <c r="I1120" s="32" t="s">
        <v>586</v>
      </c>
      <c r="J1120" s="135">
        <v>206</v>
      </c>
      <c r="K1120" s="28">
        <v>0.90290999999999999</v>
      </c>
      <c r="L1120" s="77">
        <v>0.9</v>
      </c>
      <c r="Q1120" s="106"/>
    </row>
    <row r="1121" spans="1:17" x14ac:dyDescent="0.25">
      <c r="A1121" t="s">
        <v>331</v>
      </c>
      <c r="B1121" s="25">
        <v>2019</v>
      </c>
      <c r="C1121" s="25" t="s">
        <v>2</v>
      </c>
      <c r="D1121" s="25" t="s">
        <v>61</v>
      </c>
      <c r="E1121" s="25" t="s">
        <v>182</v>
      </c>
      <c r="F1121" s="23" t="s">
        <v>183</v>
      </c>
      <c r="G1121" s="23" t="s">
        <v>492</v>
      </c>
      <c r="H1121" s="32" t="s">
        <v>358</v>
      </c>
      <c r="I1121" s="32" t="s">
        <v>586</v>
      </c>
      <c r="J1121" s="135">
        <v>188</v>
      </c>
      <c r="K1121" s="28">
        <v>0.90425999999999995</v>
      </c>
      <c r="L1121" s="77">
        <v>0.9</v>
      </c>
      <c r="Q1121" s="106"/>
    </row>
    <row r="1122" spans="1:17" x14ac:dyDescent="0.25">
      <c r="A1122" t="s">
        <v>331</v>
      </c>
      <c r="B1122" s="25">
        <v>2019</v>
      </c>
      <c r="C1122" s="25" t="s">
        <v>3</v>
      </c>
      <c r="D1122" s="25" t="s">
        <v>62</v>
      </c>
      <c r="E1122" s="25" t="s">
        <v>182</v>
      </c>
      <c r="F1122" s="23" t="s">
        <v>183</v>
      </c>
      <c r="G1122" s="23" t="s">
        <v>492</v>
      </c>
      <c r="H1122" s="32" t="s">
        <v>358</v>
      </c>
      <c r="I1122" s="32" t="s">
        <v>586</v>
      </c>
      <c r="J1122" s="135">
        <v>225</v>
      </c>
      <c r="K1122" s="28">
        <v>0.78666999999999998</v>
      </c>
      <c r="L1122" s="77">
        <v>0.9</v>
      </c>
      <c r="Q1122" s="106"/>
    </row>
    <row r="1123" spans="1:17" x14ac:dyDescent="0.25">
      <c r="A1123" t="s">
        <v>331</v>
      </c>
      <c r="B1123" s="25">
        <v>2020</v>
      </c>
      <c r="C1123" s="25" t="s">
        <v>0</v>
      </c>
      <c r="D1123" s="25" t="s">
        <v>63</v>
      </c>
      <c r="E1123" s="25" t="s">
        <v>182</v>
      </c>
      <c r="F1123" s="23" t="s">
        <v>183</v>
      </c>
      <c r="G1123" s="23" t="s">
        <v>492</v>
      </c>
      <c r="H1123" s="32" t="s">
        <v>358</v>
      </c>
      <c r="I1123" s="32" t="s">
        <v>586</v>
      </c>
      <c r="J1123" s="135">
        <v>159</v>
      </c>
      <c r="K1123" s="28">
        <v>0.89307999999999998</v>
      </c>
      <c r="L1123" s="77">
        <v>0.9</v>
      </c>
      <c r="Q1123" s="106"/>
    </row>
    <row r="1124" spans="1:17" x14ac:dyDescent="0.25">
      <c r="A1124" t="s">
        <v>331</v>
      </c>
      <c r="B1124" s="25">
        <v>2020</v>
      </c>
      <c r="C1124" s="25" t="s">
        <v>1</v>
      </c>
      <c r="D1124" s="25" t="s">
        <v>64</v>
      </c>
      <c r="E1124" s="25" t="s">
        <v>182</v>
      </c>
      <c r="F1124" s="23" t="s">
        <v>183</v>
      </c>
      <c r="G1124" s="23" t="s">
        <v>492</v>
      </c>
      <c r="H1124" s="32" t="s">
        <v>358</v>
      </c>
      <c r="I1124" s="32" t="s">
        <v>586</v>
      </c>
      <c r="J1124" s="135">
        <v>70</v>
      </c>
      <c r="K1124" s="28">
        <v>0.87143000000000004</v>
      </c>
      <c r="L1124" s="77">
        <v>0.9</v>
      </c>
      <c r="Q1124" s="106"/>
    </row>
    <row r="1125" spans="1:17" x14ac:dyDescent="0.25">
      <c r="A1125" t="s">
        <v>331</v>
      </c>
      <c r="B1125" s="25">
        <v>2020</v>
      </c>
      <c r="C1125" s="25" t="s">
        <v>2</v>
      </c>
      <c r="D1125" s="25" t="s">
        <v>65</v>
      </c>
      <c r="E1125" s="25" t="s">
        <v>182</v>
      </c>
      <c r="F1125" s="23" t="s">
        <v>183</v>
      </c>
      <c r="G1125" s="23" t="s">
        <v>492</v>
      </c>
      <c r="H1125" s="32" t="s">
        <v>358</v>
      </c>
      <c r="I1125" s="32" t="s">
        <v>586</v>
      </c>
      <c r="J1125" s="135">
        <v>149</v>
      </c>
      <c r="K1125" s="28">
        <v>0.85235000000000005</v>
      </c>
      <c r="L1125" s="77">
        <v>0.9</v>
      </c>
      <c r="Q1125" s="106"/>
    </row>
    <row r="1126" spans="1:17" x14ac:dyDescent="0.25">
      <c r="A1126" t="s">
        <v>331</v>
      </c>
      <c r="B1126" s="25">
        <v>2020</v>
      </c>
      <c r="C1126" s="25" t="s">
        <v>3</v>
      </c>
      <c r="D1126" s="25" t="s">
        <v>66</v>
      </c>
      <c r="E1126" s="25" t="s">
        <v>182</v>
      </c>
      <c r="F1126" s="23" t="s">
        <v>183</v>
      </c>
      <c r="G1126" s="23" t="s">
        <v>492</v>
      </c>
      <c r="H1126" s="32" t="s">
        <v>358</v>
      </c>
      <c r="I1126" s="32" t="s">
        <v>586</v>
      </c>
      <c r="J1126" s="135">
        <v>159</v>
      </c>
      <c r="K1126" s="28">
        <v>0.89937</v>
      </c>
      <c r="L1126" s="77">
        <v>0.9</v>
      </c>
      <c r="Q1126" s="106"/>
    </row>
    <row r="1127" spans="1:17" x14ac:dyDescent="0.25">
      <c r="A1127" t="s">
        <v>331</v>
      </c>
      <c r="B1127" s="25">
        <v>2021</v>
      </c>
      <c r="C1127" s="25" t="s">
        <v>0</v>
      </c>
      <c r="D1127" s="25" t="s">
        <v>67</v>
      </c>
      <c r="E1127" s="25" t="s">
        <v>182</v>
      </c>
      <c r="F1127" s="23" t="s">
        <v>183</v>
      </c>
      <c r="G1127" s="23" t="s">
        <v>492</v>
      </c>
      <c r="H1127" s="32" t="s">
        <v>358</v>
      </c>
      <c r="I1127" s="32" t="s">
        <v>586</v>
      </c>
      <c r="J1127" s="135">
        <v>187</v>
      </c>
      <c r="K1127" s="28">
        <v>0.88770000000000004</v>
      </c>
      <c r="L1127" s="77">
        <v>0.9</v>
      </c>
      <c r="Q1127" s="106"/>
    </row>
    <row r="1128" spans="1:17" x14ac:dyDescent="0.25">
      <c r="A1128" t="s">
        <v>331</v>
      </c>
      <c r="B1128" s="25">
        <v>2021</v>
      </c>
      <c r="C1128" s="25" t="s">
        <v>1</v>
      </c>
      <c r="D1128" s="25" t="s">
        <v>68</v>
      </c>
      <c r="E1128" s="25" t="s">
        <v>182</v>
      </c>
      <c r="F1128" s="23" t="s">
        <v>183</v>
      </c>
      <c r="G1128" s="23" t="s">
        <v>492</v>
      </c>
      <c r="H1128" s="32" t="s">
        <v>358</v>
      </c>
      <c r="I1128" s="32" t="s">
        <v>586</v>
      </c>
      <c r="J1128" s="135">
        <v>177</v>
      </c>
      <c r="K1128" s="28">
        <v>0.88700999999999997</v>
      </c>
      <c r="L1128" s="77">
        <v>0.9</v>
      </c>
      <c r="Q1128" s="106"/>
    </row>
    <row r="1129" spans="1:17" x14ac:dyDescent="0.25">
      <c r="A1129" t="s">
        <v>331</v>
      </c>
      <c r="B1129" s="25">
        <v>2021</v>
      </c>
      <c r="C1129" s="25" t="s">
        <v>2</v>
      </c>
      <c r="D1129" s="25" t="s">
        <v>69</v>
      </c>
      <c r="E1129" s="25" t="s">
        <v>182</v>
      </c>
      <c r="F1129" s="23" t="s">
        <v>183</v>
      </c>
      <c r="G1129" s="23" t="s">
        <v>492</v>
      </c>
      <c r="H1129" s="32" t="s">
        <v>358</v>
      </c>
      <c r="I1129" s="32" t="s">
        <v>586</v>
      </c>
      <c r="J1129" s="135">
        <v>160</v>
      </c>
      <c r="K1129" s="28">
        <v>0.85</v>
      </c>
      <c r="L1129" s="77">
        <v>0.9</v>
      </c>
      <c r="Q1129" s="106"/>
    </row>
    <row r="1130" spans="1:17" x14ac:dyDescent="0.25">
      <c r="A1130" t="s">
        <v>331</v>
      </c>
      <c r="B1130" s="25">
        <v>2021</v>
      </c>
      <c r="C1130" s="25" t="s">
        <v>3</v>
      </c>
      <c r="D1130" s="25" t="s">
        <v>70</v>
      </c>
      <c r="E1130" s="25" t="s">
        <v>182</v>
      </c>
      <c r="F1130" s="23" t="s">
        <v>183</v>
      </c>
      <c r="G1130" s="23" t="s">
        <v>492</v>
      </c>
      <c r="H1130" s="32" t="s">
        <v>358</v>
      </c>
      <c r="I1130" s="32" t="s">
        <v>586</v>
      </c>
      <c r="J1130" s="135">
        <v>163</v>
      </c>
      <c r="K1130" s="28">
        <v>0.87729999999999997</v>
      </c>
      <c r="L1130" s="77">
        <v>0.9</v>
      </c>
      <c r="Q1130" s="106"/>
    </row>
    <row r="1131" spans="1:17" x14ac:dyDescent="0.25">
      <c r="A1131" t="s">
        <v>331</v>
      </c>
      <c r="B1131" s="25">
        <v>2022</v>
      </c>
      <c r="C1131" s="25" t="s">
        <v>0</v>
      </c>
      <c r="D1131" s="25" t="s">
        <v>71</v>
      </c>
      <c r="E1131" s="25" t="s">
        <v>182</v>
      </c>
      <c r="F1131" s="23" t="s">
        <v>183</v>
      </c>
      <c r="G1131" s="23" t="s">
        <v>492</v>
      </c>
      <c r="H1131" s="32" t="s">
        <v>358</v>
      </c>
      <c r="I1131" s="32" t="s">
        <v>586</v>
      </c>
      <c r="J1131" s="135">
        <v>181</v>
      </c>
      <c r="K1131" s="28">
        <v>0.81215000000000004</v>
      </c>
      <c r="L1131" s="77">
        <v>0.9</v>
      </c>
      <c r="Q1131" s="106"/>
    </row>
    <row r="1132" spans="1:17" x14ac:dyDescent="0.25">
      <c r="A1132" t="s">
        <v>331</v>
      </c>
      <c r="B1132" s="25">
        <v>2022</v>
      </c>
      <c r="C1132" s="25" t="s">
        <v>1</v>
      </c>
      <c r="D1132" s="25" t="s">
        <v>72</v>
      </c>
      <c r="E1132" s="25" t="s">
        <v>182</v>
      </c>
      <c r="F1132" s="23" t="s">
        <v>183</v>
      </c>
      <c r="G1132" s="23" t="s">
        <v>492</v>
      </c>
      <c r="H1132" s="32" t="s">
        <v>358</v>
      </c>
      <c r="I1132" s="32" t="s">
        <v>586</v>
      </c>
      <c r="J1132" s="135">
        <v>202</v>
      </c>
      <c r="K1132" s="28">
        <v>0.77227999999999997</v>
      </c>
      <c r="L1132" s="77">
        <v>0.9</v>
      </c>
      <c r="Q1132" s="106"/>
    </row>
    <row r="1133" spans="1:17" x14ac:dyDescent="0.25">
      <c r="A1133" t="s">
        <v>331</v>
      </c>
      <c r="B1133" s="25">
        <v>2022</v>
      </c>
      <c r="C1133" s="25" t="s">
        <v>2</v>
      </c>
      <c r="D1133" s="25" t="s">
        <v>73</v>
      </c>
      <c r="E1133" s="25" t="s">
        <v>182</v>
      </c>
      <c r="F1133" s="23" t="s">
        <v>183</v>
      </c>
      <c r="G1133" s="23" t="s">
        <v>492</v>
      </c>
      <c r="H1133" s="32" t="s">
        <v>358</v>
      </c>
      <c r="I1133" s="32" t="s">
        <v>586</v>
      </c>
      <c r="J1133" s="135">
        <v>192</v>
      </c>
      <c r="K1133" s="28">
        <v>0.77083000000000002</v>
      </c>
      <c r="L1133" s="77">
        <v>0.9</v>
      </c>
      <c r="Q1133" s="106"/>
    </row>
    <row r="1134" spans="1:17" x14ac:dyDescent="0.25">
      <c r="A1134" t="s">
        <v>331</v>
      </c>
      <c r="B1134" s="25">
        <v>2022</v>
      </c>
      <c r="C1134" s="25" t="s">
        <v>3</v>
      </c>
      <c r="D1134" s="25" t="s">
        <v>493</v>
      </c>
      <c r="E1134" s="25" t="s">
        <v>182</v>
      </c>
      <c r="F1134" s="23" t="s">
        <v>183</v>
      </c>
      <c r="G1134" s="23" t="s">
        <v>492</v>
      </c>
      <c r="H1134" s="32" t="s">
        <v>358</v>
      </c>
      <c r="I1134" s="32" t="s">
        <v>586</v>
      </c>
      <c r="J1134" s="135">
        <v>182</v>
      </c>
      <c r="K1134" s="28">
        <v>0.87363000000000002</v>
      </c>
      <c r="L1134" s="77">
        <v>0.9</v>
      </c>
      <c r="Q1134" s="106"/>
    </row>
    <row r="1135" spans="1:17" x14ac:dyDescent="0.25">
      <c r="A1135" t="s">
        <v>331</v>
      </c>
      <c r="B1135" s="25">
        <v>2023</v>
      </c>
      <c r="C1135" s="25" t="s">
        <v>0</v>
      </c>
      <c r="D1135" s="25" t="s">
        <v>537</v>
      </c>
      <c r="E1135" s="25" t="s">
        <v>182</v>
      </c>
      <c r="F1135" s="23" t="s">
        <v>183</v>
      </c>
      <c r="G1135" s="23" t="s">
        <v>492</v>
      </c>
      <c r="H1135" s="32" t="s">
        <v>358</v>
      </c>
      <c r="I1135" s="32" t="s">
        <v>586</v>
      </c>
      <c r="J1135" s="135">
        <v>201</v>
      </c>
      <c r="K1135" s="28">
        <v>0.79601999999999995</v>
      </c>
      <c r="L1135" s="77">
        <v>0.9</v>
      </c>
      <c r="Q1135" s="106"/>
    </row>
    <row r="1136" spans="1:17" x14ac:dyDescent="0.25">
      <c r="A1136" t="s">
        <v>331</v>
      </c>
      <c r="B1136" s="25">
        <v>2018</v>
      </c>
      <c r="C1136" s="25" t="s">
        <v>0</v>
      </c>
      <c r="D1136" s="25" t="s">
        <v>54</v>
      </c>
      <c r="E1136" s="25" t="s">
        <v>184</v>
      </c>
      <c r="F1136" s="23" t="s">
        <v>185</v>
      </c>
      <c r="G1136" s="23" t="s">
        <v>492</v>
      </c>
      <c r="H1136" s="32" t="s">
        <v>365</v>
      </c>
      <c r="I1136" s="32" t="s">
        <v>586</v>
      </c>
      <c r="J1136" s="135">
        <v>39</v>
      </c>
      <c r="K1136" s="28">
        <v>5.1279999999999999E-2</v>
      </c>
      <c r="L1136" s="77">
        <v>0.9</v>
      </c>
      <c r="Q1136" s="106"/>
    </row>
    <row r="1137" spans="1:17" x14ac:dyDescent="0.25">
      <c r="A1137" t="s">
        <v>331</v>
      </c>
      <c r="B1137" s="25">
        <v>2018</v>
      </c>
      <c r="C1137" s="25" t="s">
        <v>1</v>
      </c>
      <c r="D1137" s="25" t="s">
        <v>56</v>
      </c>
      <c r="E1137" s="25" t="s">
        <v>184</v>
      </c>
      <c r="F1137" s="23" t="s">
        <v>185</v>
      </c>
      <c r="G1137" s="23" t="s">
        <v>492</v>
      </c>
      <c r="H1137" s="32" t="s">
        <v>365</v>
      </c>
      <c r="I1137" s="32" t="s">
        <v>586</v>
      </c>
      <c r="J1137" s="135">
        <v>46</v>
      </c>
      <c r="K1137" s="28">
        <v>0.30435000000000001</v>
      </c>
      <c r="L1137" s="77">
        <v>0.9</v>
      </c>
      <c r="Q1137" s="106"/>
    </row>
    <row r="1138" spans="1:17" x14ac:dyDescent="0.25">
      <c r="A1138" t="s">
        <v>331</v>
      </c>
      <c r="B1138" s="25">
        <v>2018</v>
      </c>
      <c r="C1138" s="25" t="s">
        <v>2</v>
      </c>
      <c r="D1138" s="25" t="s">
        <v>57</v>
      </c>
      <c r="E1138" s="25" t="s">
        <v>184</v>
      </c>
      <c r="F1138" s="23" t="s">
        <v>185</v>
      </c>
      <c r="G1138" s="23" t="s">
        <v>492</v>
      </c>
      <c r="H1138" s="32" t="s">
        <v>365</v>
      </c>
      <c r="I1138" s="32" t="s">
        <v>586</v>
      </c>
      <c r="J1138" s="135">
        <v>43</v>
      </c>
      <c r="K1138" s="28">
        <v>0.53488000000000002</v>
      </c>
      <c r="L1138" s="77">
        <v>0.9</v>
      </c>
      <c r="Q1138" s="106"/>
    </row>
    <row r="1139" spans="1:17" x14ac:dyDescent="0.25">
      <c r="A1139" t="s">
        <v>331</v>
      </c>
      <c r="B1139" s="25">
        <v>2018</v>
      </c>
      <c r="C1139" s="25" t="s">
        <v>3</v>
      </c>
      <c r="D1139" s="25" t="s">
        <v>58</v>
      </c>
      <c r="E1139" s="25" t="s">
        <v>184</v>
      </c>
      <c r="F1139" s="23" t="s">
        <v>185</v>
      </c>
      <c r="G1139" s="23" t="s">
        <v>492</v>
      </c>
      <c r="H1139" s="32" t="s">
        <v>365</v>
      </c>
      <c r="I1139" s="32" t="s">
        <v>586</v>
      </c>
      <c r="J1139" s="135">
        <v>43</v>
      </c>
      <c r="K1139" s="28">
        <v>0.46511999999999998</v>
      </c>
      <c r="L1139" s="77">
        <v>0.9</v>
      </c>
      <c r="Q1139" s="106"/>
    </row>
    <row r="1140" spans="1:17" x14ac:dyDescent="0.25">
      <c r="A1140" t="s">
        <v>331</v>
      </c>
      <c r="B1140" s="25">
        <v>2019</v>
      </c>
      <c r="C1140" s="25" t="s">
        <v>0</v>
      </c>
      <c r="D1140" s="25" t="s">
        <v>59</v>
      </c>
      <c r="E1140" s="25" t="s">
        <v>184</v>
      </c>
      <c r="F1140" s="23" t="s">
        <v>185</v>
      </c>
      <c r="G1140" s="23" t="s">
        <v>492</v>
      </c>
      <c r="H1140" s="32" t="s">
        <v>365</v>
      </c>
      <c r="I1140" s="32" t="s">
        <v>586</v>
      </c>
      <c r="J1140" s="135">
        <v>52</v>
      </c>
      <c r="K1140" s="28">
        <v>0.65385000000000004</v>
      </c>
      <c r="L1140" s="77">
        <v>0.9</v>
      </c>
      <c r="Q1140" s="106"/>
    </row>
    <row r="1141" spans="1:17" x14ac:dyDescent="0.25">
      <c r="A1141" t="s">
        <v>331</v>
      </c>
      <c r="B1141" s="25">
        <v>2019</v>
      </c>
      <c r="C1141" s="25" t="s">
        <v>1</v>
      </c>
      <c r="D1141" s="25" t="s">
        <v>60</v>
      </c>
      <c r="E1141" s="25" t="s">
        <v>184</v>
      </c>
      <c r="F1141" s="23" t="s">
        <v>185</v>
      </c>
      <c r="G1141" s="23" t="s">
        <v>492</v>
      </c>
      <c r="H1141" s="32" t="s">
        <v>365</v>
      </c>
      <c r="I1141" s="32" t="s">
        <v>586</v>
      </c>
      <c r="J1141" s="135">
        <v>52</v>
      </c>
      <c r="K1141" s="28">
        <v>0.88461999999999996</v>
      </c>
      <c r="L1141" s="77">
        <v>0.9</v>
      </c>
      <c r="Q1141" s="106"/>
    </row>
    <row r="1142" spans="1:17" x14ac:dyDescent="0.25">
      <c r="A1142" t="s">
        <v>331</v>
      </c>
      <c r="B1142" s="25">
        <v>2019</v>
      </c>
      <c r="C1142" s="25" t="s">
        <v>2</v>
      </c>
      <c r="D1142" s="25" t="s">
        <v>61</v>
      </c>
      <c r="E1142" s="25" t="s">
        <v>184</v>
      </c>
      <c r="F1142" s="23" t="s">
        <v>185</v>
      </c>
      <c r="G1142" s="23" t="s">
        <v>492</v>
      </c>
      <c r="H1142" s="32" t="s">
        <v>365</v>
      </c>
      <c r="I1142" s="32" t="s">
        <v>586</v>
      </c>
      <c r="J1142" s="135">
        <v>46</v>
      </c>
      <c r="K1142" s="28">
        <v>0.78261000000000003</v>
      </c>
      <c r="L1142" s="77">
        <v>0.9</v>
      </c>
      <c r="Q1142" s="106"/>
    </row>
    <row r="1143" spans="1:17" x14ac:dyDescent="0.25">
      <c r="A1143" t="s">
        <v>331</v>
      </c>
      <c r="B1143" s="25">
        <v>2019</v>
      </c>
      <c r="C1143" s="25" t="s">
        <v>3</v>
      </c>
      <c r="D1143" s="25" t="s">
        <v>62</v>
      </c>
      <c r="E1143" s="25" t="s">
        <v>184</v>
      </c>
      <c r="F1143" s="23" t="s">
        <v>185</v>
      </c>
      <c r="G1143" s="23" t="s">
        <v>492</v>
      </c>
      <c r="H1143" s="32" t="s">
        <v>365</v>
      </c>
      <c r="I1143" s="32" t="s">
        <v>586</v>
      </c>
      <c r="J1143" s="135">
        <v>60</v>
      </c>
      <c r="K1143" s="28">
        <v>0.75</v>
      </c>
      <c r="L1143" s="77">
        <v>0.9</v>
      </c>
      <c r="Q1143" s="106"/>
    </row>
    <row r="1144" spans="1:17" x14ac:dyDescent="0.25">
      <c r="A1144" t="s">
        <v>331</v>
      </c>
      <c r="B1144" s="25">
        <v>2020</v>
      </c>
      <c r="C1144" s="25" t="s">
        <v>0</v>
      </c>
      <c r="D1144" s="25" t="s">
        <v>63</v>
      </c>
      <c r="E1144" s="25" t="s">
        <v>184</v>
      </c>
      <c r="F1144" s="23" t="s">
        <v>185</v>
      </c>
      <c r="G1144" s="23" t="s">
        <v>492</v>
      </c>
      <c r="H1144" s="32" t="s">
        <v>365</v>
      </c>
      <c r="I1144" s="32" t="s">
        <v>586</v>
      </c>
      <c r="J1144" s="135">
        <v>42</v>
      </c>
      <c r="K1144" s="28">
        <v>0.64285999999999999</v>
      </c>
      <c r="L1144" s="77">
        <v>0.9</v>
      </c>
      <c r="Q1144" s="106"/>
    </row>
    <row r="1145" spans="1:17" x14ac:dyDescent="0.25">
      <c r="A1145" t="s">
        <v>331</v>
      </c>
      <c r="B1145" s="25">
        <v>2020</v>
      </c>
      <c r="C1145" s="25" t="s">
        <v>1</v>
      </c>
      <c r="D1145" s="25" t="s">
        <v>64</v>
      </c>
      <c r="E1145" s="25" t="s">
        <v>184</v>
      </c>
      <c r="F1145" s="23" t="s">
        <v>185</v>
      </c>
      <c r="G1145" s="23" t="s">
        <v>492</v>
      </c>
      <c r="H1145" s="32" t="s">
        <v>365</v>
      </c>
      <c r="I1145" s="32" t="s">
        <v>586</v>
      </c>
      <c r="J1145" s="135">
        <v>29</v>
      </c>
      <c r="K1145" s="28">
        <v>0.82759000000000005</v>
      </c>
      <c r="L1145" s="77">
        <v>0.9</v>
      </c>
      <c r="Q1145" s="106"/>
    </row>
    <row r="1146" spans="1:17" x14ac:dyDescent="0.25">
      <c r="A1146" t="s">
        <v>331</v>
      </c>
      <c r="B1146" s="25">
        <v>2020</v>
      </c>
      <c r="C1146" s="25" t="s">
        <v>2</v>
      </c>
      <c r="D1146" s="25" t="s">
        <v>65</v>
      </c>
      <c r="E1146" s="25" t="s">
        <v>184</v>
      </c>
      <c r="F1146" s="23" t="s">
        <v>185</v>
      </c>
      <c r="G1146" s="23" t="s">
        <v>492</v>
      </c>
      <c r="H1146" s="32" t="s">
        <v>365</v>
      </c>
      <c r="I1146" s="32" t="s">
        <v>586</v>
      </c>
      <c r="J1146" s="135">
        <v>54</v>
      </c>
      <c r="K1146" s="28">
        <v>0.94443999999999995</v>
      </c>
      <c r="L1146" s="77">
        <v>0.9</v>
      </c>
      <c r="Q1146" s="106"/>
    </row>
    <row r="1147" spans="1:17" x14ac:dyDescent="0.25">
      <c r="A1147" t="s">
        <v>331</v>
      </c>
      <c r="B1147" s="25">
        <v>2020</v>
      </c>
      <c r="C1147" s="25" t="s">
        <v>3</v>
      </c>
      <c r="D1147" s="25" t="s">
        <v>66</v>
      </c>
      <c r="E1147" s="25" t="s">
        <v>184</v>
      </c>
      <c r="F1147" s="23" t="s">
        <v>185</v>
      </c>
      <c r="G1147" s="23" t="s">
        <v>492</v>
      </c>
      <c r="H1147" s="32" t="s">
        <v>365</v>
      </c>
      <c r="I1147" s="32" t="s">
        <v>586</v>
      </c>
      <c r="J1147" s="135">
        <v>55</v>
      </c>
      <c r="K1147" s="28">
        <v>0.90908999999999995</v>
      </c>
      <c r="L1147" s="77">
        <v>0.9</v>
      </c>
      <c r="Q1147" s="106"/>
    </row>
    <row r="1148" spans="1:17" x14ac:dyDescent="0.25">
      <c r="A1148" t="s">
        <v>331</v>
      </c>
      <c r="B1148" s="25">
        <v>2021</v>
      </c>
      <c r="C1148" s="25" t="s">
        <v>0</v>
      </c>
      <c r="D1148" s="25" t="s">
        <v>67</v>
      </c>
      <c r="E1148" s="25" t="s">
        <v>184</v>
      </c>
      <c r="F1148" s="23" t="s">
        <v>185</v>
      </c>
      <c r="G1148" s="23" t="s">
        <v>492</v>
      </c>
      <c r="H1148" s="32" t="s">
        <v>365</v>
      </c>
      <c r="I1148" s="32" t="s">
        <v>586</v>
      </c>
      <c r="J1148" s="135">
        <v>55</v>
      </c>
      <c r="K1148" s="28">
        <v>0.87273000000000001</v>
      </c>
      <c r="L1148" s="77">
        <v>0.9</v>
      </c>
      <c r="Q1148" s="106"/>
    </row>
    <row r="1149" spans="1:17" x14ac:dyDescent="0.25">
      <c r="A1149" t="s">
        <v>331</v>
      </c>
      <c r="B1149" s="25">
        <v>2021</v>
      </c>
      <c r="C1149" s="25" t="s">
        <v>1</v>
      </c>
      <c r="D1149" s="25" t="s">
        <v>68</v>
      </c>
      <c r="E1149" s="25" t="s">
        <v>184</v>
      </c>
      <c r="F1149" s="23" t="s">
        <v>185</v>
      </c>
      <c r="G1149" s="23" t="s">
        <v>492</v>
      </c>
      <c r="H1149" s="32" t="s">
        <v>365</v>
      </c>
      <c r="I1149" s="32" t="s">
        <v>586</v>
      </c>
      <c r="J1149" s="135">
        <v>62</v>
      </c>
      <c r="K1149" s="28">
        <v>0.77419000000000004</v>
      </c>
      <c r="L1149" s="77">
        <v>0.9</v>
      </c>
      <c r="Q1149" s="106"/>
    </row>
    <row r="1150" spans="1:17" x14ac:dyDescent="0.25">
      <c r="A1150" t="s">
        <v>331</v>
      </c>
      <c r="B1150" s="25">
        <v>2021</v>
      </c>
      <c r="C1150" s="25" t="s">
        <v>2</v>
      </c>
      <c r="D1150" s="25" t="s">
        <v>69</v>
      </c>
      <c r="E1150" s="25" t="s">
        <v>184</v>
      </c>
      <c r="F1150" s="23" t="s">
        <v>185</v>
      </c>
      <c r="G1150" s="23" t="s">
        <v>492</v>
      </c>
      <c r="H1150" s="32" t="s">
        <v>365</v>
      </c>
      <c r="I1150" s="32" t="s">
        <v>586</v>
      </c>
      <c r="J1150" s="135">
        <v>51</v>
      </c>
      <c r="K1150" s="28">
        <v>0.84314</v>
      </c>
      <c r="L1150" s="77">
        <v>0.9</v>
      </c>
      <c r="Q1150" s="106"/>
    </row>
    <row r="1151" spans="1:17" x14ac:dyDescent="0.25">
      <c r="A1151" t="s">
        <v>331</v>
      </c>
      <c r="B1151" s="25">
        <v>2021</v>
      </c>
      <c r="C1151" s="25" t="s">
        <v>3</v>
      </c>
      <c r="D1151" s="25" t="s">
        <v>70</v>
      </c>
      <c r="E1151" s="25" t="s">
        <v>184</v>
      </c>
      <c r="F1151" s="23" t="s">
        <v>185</v>
      </c>
      <c r="G1151" s="23" t="s">
        <v>492</v>
      </c>
      <c r="H1151" s="32" t="s">
        <v>365</v>
      </c>
      <c r="I1151" s="32" t="s">
        <v>586</v>
      </c>
      <c r="J1151" s="135">
        <v>45</v>
      </c>
      <c r="K1151" s="28">
        <v>0.88888999999999996</v>
      </c>
      <c r="L1151" s="77">
        <v>0.9</v>
      </c>
      <c r="Q1151" s="106"/>
    </row>
    <row r="1152" spans="1:17" x14ac:dyDescent="0.25">
      <c r="A1152" t="s">
        <v>331</v>
      </c>
      <c r="B1152" s="25">
        <v>2022</v>
      </c>
      <c r="C1152" s="25" t="s">
        <v>0</v>
      </c>
      <c r="D1152" s="25" t="s">
        <v>71</v>
      </c>
      <c r="E1152" s="25" t="s">
        <v>184</v>
      </c>
      <c r="F1152" s="23" t="s">
        <v>185</v>
      </c>
      <c r="G1152" s="23" t="s">
        <v>492</v>
      </c>
      <c r="H1152" s="32" t="s">
        <v>365</v>
      </c>
      <c r="I1152" s="32" t="s">
        <v>586</v>
      </c>
      <c r="J1152" s="135">
        <v>46</v>
      </c>
      <c r="K1152" s="28">
        <v>0.82608999999999999</v>
      </c>
      <c r="L1152" s="77">
        <v>0.9</v>
      </c>
      <c r="Q1152" s="106"/>
    </row>
    <row r="1153" spans="1:17" x14ac:dyDescent="0.25">
      <c r="A1153" t="s">
        <v>331</v>
      </c>
      <c r="B1153" s="25">
        <v>2022</v>
      </c>
      <c r="C1153" s="25" t="s">
        <v>1</v>
      </c>
      <c r="D1153" s="25" t="s">
        <v>72</v>
      </c>
      <c r="E1153" s="25" t="s">
        <v>184</v>
      </c>
      <c r="F1153" s="23" t="s">
        <v>185</v>
      </c>
      <c r="G1153" s="23" t="s">
        <v>492</v>
      </c>
      <c r="H1153" s="32" t="s">
        <v>365</v>
      </c>
      <c r="I1153" s="32" t="s">
        <v>586</v>
      </c>
      <c r="J1153" s="135">
        <v>57</v>
      </c>
      <c r="K1153" s="28">
        <v>0.73684000000000005</v>
      </c>
      <c r="L1153" s="77">
        <v>0.9</v>
      </c>
      <c r="Q1153" s="106"/>
    </row>
    <row r="1154" spans="1:17" x14ac:dyDescent="0.25">
      <c r="A1154" t="s">
        <v>331</v>
      </c>
      <c r="B1154" s="25">
        <v>2022</v>
      </c>
      <c r="C1154" s="25" t="s">
        <v>2</v>
      </c>
      <c r="D1154" s="25" t="s">
        <v>73</v>
      </c>
      <c r="E1154" s="25" t="s">
        <v>184</v>
      </c>
      <c r="F1154" s="23" t="s">
        <v>185</v>
      </c>
      <c r="G1154" s="23" t="s">
        <v>492</v>
      </c>
      <c r="H1154" s="32" t="s">
        <v>365</v>
      </c>
      <c r="I1154" s="32" t="s">
        <v>586</v>
      </c>
      <c r="J1154" s="135">
        <v>42</v>
      </c>
      <c r="K1154" s="28">
        <v>0.76190000000000002</v>
      </c>
      <c r="L1154" s="77">
        <v>0.9</v>
      </c>
      <c r="Q1154" s="106"/>
    </row>
    <row r="1155" spans="1:17" x14ac:dyDescent="0.25">
      <c r="A1155" t="s">
        <v>331</v>
      </c>
      <c r="B1155" s="25">
        <v>2022</v>
      </c>
      <c r="C1155" s="25" t="s">
        <v>3</v>
      </c>
      <c r="D1155" s="25" t="s">
        <v>493</v>
      </c>
      <c r="E1155" s="25" t="s">
        <v>184</v>
      </c>
      <c r="F1155" s="23" t="s">
        <v>185</v>
      </c>
      <c r="G1155" s="23" t="s">
        <v>492</v>
      </c>
      <c r="H1155" s="32" t="s">
        <v>365</v>
      </c>
      <c r="I1155" s="32" t="s">
        <v>586</v>
      </c>
      <c r="J1155" s="135">
        <v>34</v>
      </c>
      <c r="K1155" s="28">
        <v>0.85294000000000003</v>
      </c>
      <c r="L1155" s="77">
        <v>0.9</v>
      </c>
      <c r="Q1155" s="106"/>
    </row>
    <row r="1156" spans="1:17" x14ac:dyDescent="0.25">
      <c r="A1156" t="s">
        <v>331</v>
      </c>
      <c r="B1156" s="25">
        <v>2023</v>
      </c>
      <c r="C1156" s="25" t="s">
        <v>0</v>
      </c>
      <c r="D1156" s="25" t="s">
        <v>537</v>
      </c>
      <c r="E1156" s="25" t="s">
        <v>184</v>
      </c>
      <c r="F1156" s="23" t="s">
        <v>185</v>
      </c>
      <c r="G1156" s="23" t="s">
        <v>492</v>
      </c>
      <c r="H1156" s="32" t="s">
        <v>365</v>
      </c>
      <c r="I1156" s="32" t="s">
        <v>586</v>
      </c>
      <c r="J1156" s="135">
        <v>47</v>
      </c>
      <c r="K1156" s="28">
        <v>0.80850999999999995</v>
      </c>
      <c r="L1156" s="77">
        <v>0.9</v>
      </c>
      <c r="Q1156" s="106"/>
    </row>
    <row r="1157" spans="1:17" x14ac:dyDescent="0.25">
      <c r="A1157" t="s">
        <v>331</v>
      </c>
      <c r="B1157" s="25">
        <v>2018</v>
      </c>
      <c r="C1157" s="25" t="s">
        <v>0</v>
      </c>
      <c r="D1157" s="25" t="s">
        <v>54</v>
      </c>
      <c r="E1157" s="25" t="s">
        <v>186</v>
      </c>
      <c r="F1157" s="23" t="s">
        <v>187</v>
      </c>
      <c r="G1157" s="23" t="s">
        <v>492</v>
      </c>
      <c r="H1157" s="32" t="s">
        <v>361</v>
      </c>
      <c r="I1157" s="32" t="s">
        <v>586</v>
      </c>
      <c r="J1157" s="135">
        <v>186</v>
      </c>
      <c r="K1157" s="28">
        <v>0.83333000000000002</v>
      </c>
      <c r="L1157" s="77">
        <v>0.9</v>
      </c>
      <c r="Q1157" s="106"/>
    </row>
    <row r="1158" spans="1:17" x14ac:dyDescent="0.25">
      <c r="A1158" t="s">
        <v>331</v>
      </c>
      <c r="B1158" s="25">
        <v>2018</v>
      </c>
      <c r="C1158" s="25" t="s">
        <v>1</v>
      </c>
      <c r="D1158" s="25" t="s">
        <v>56</v>
      </c>
      <c r="E1158" s="25" t="s">
        <v>186</v>
      </c>
      <c r="F1158" s="23" t="s">
        <v>187</v>
      </c>
      <c r="G1158" s="23" t="s">
        <v>492</v>
      </c>
      <c r="H1158" s="32" t="s">
        <v>361</v>
      </c>
      <c r="I1158" s="32" t="s">
        <v>586</v>
      </c>
      <c r="J1158" s="135">
        <v>170</v>
      </c>
      <c r="K1158" s="28">
        <v>0.74705999999999995</v>
      </c>
      <c r="L1158" s="77">
        <v>0.9</v>
      </c>
      <c r="Q1158" s="106"/>
    </row>
    <row r="1159" spans="1:17" x14ac:dyDescent="0.25">
      <c r="A1159" t="s">
        <v>331</v>
      </c>
      <c r="B1159" s="25">
        <v>2018</v>
      </c>
      <c r="C1159" s="25" t="s">
        <v>2</v>
      </c>
      <c r="D1159" s="25" t="s">
        <v>57</v>
      </c>
      <c r="E1159" s="25" t="s">
        <v>186</v>
      </c>
      <c r="F1159" s="23" t="s">
        <v>187</v>
      </c>
      <c r="G1159" s="23" t="s">
        <v>492</v>
      </c>
      <c r="H1159" s="32" t="s">
        <v>361</v>
      </c>
      <c r="I1159" s="32" t="s">
        <v>586</v>
      </c>
      <c r="J1159" s="135">
        <v>194</v>
      </c>
      <c r="K1159" s="28">
        <v>0.84536</v>
      </c>
      <c r="L1159" s="77">
        <v>0.9</v>
      </c>
      <c r="Q1159" s="106"/>
    </row>
    <row r="1160" spans="1:17" x14ac:dyDescent="0.25">
      <c r="A1160" t="s">
        <v>331</v>
      </c>
      <c r="B1160" s="25">
        <v>2018</v>
      </c>
      <c r="C1160" s="25" t="s">
        <v>3</v>
      </c>
      <c r="D1160" s="25" t="s">
        <v>58</v>
      </c>
      <c r="E1160" s="25" t="s">
        <v>186</v>
      </c>
      <c r="F1160" s="23" t="s">
        <v>187</v>
      </c>
      <c r="G1160" s="23" t="s">
        <v>492</v>
      </c>
      <c r="H1160" s="32" t="s">
        <v>361</v>
      </c>
      <c r="I1160" s="32" t="s">
        <v>586</v>
      </c>
      <c r="J1160" s="135">
        <v>195</v>
      </c>
      <c r="K1160" s="28">
        <v>0.84103000000000006</v>
      </c>
      <c r="L1160" s="77">
        <v>0.9</v>
      </c>
      <c r="Q1160" s="106"/>
    </row>
    <row r="1161" spans="1:17" x14ac:dyDescent="0.25">
      <c r="A1161" t="s">
        <v>331</v>
      </c>
      <c r="B1161" s="25">
        <v>2019</v>
      </c>
      <c r="C1161" s="25" t="s">
        <v>0</v>
      </c>
      <c r="D1161" s="25" t="s">
        <v>59</v>
      </c>
      <c r="E1161" s="25" t="s">
        <v>186</v>
      </c>
      <c r="F1161" s="23" t="s">
        <v>187</v>
      </c>
      <c r="G1161" s="23" t="s">
        <v>492</v>
      </c>
      <c r="H1161" s="32" t="s">
        <v>361</v>
      </c>
      <c r="I1161" s="32" t="s">
        <v>586</v>
      </c>
      <c r="J1161" s="135">
        <v>193</v>
      </c>
      <c r="K1161" s="28">
        <v>0.89119000000000004</v>
      </c>
      <c r="L1161" s="77">
        <v>0.9</v>
      </c>
      <c r="Q1161" s="106"/>
    </row>
    <row r="1162" spans="1:17" x14ac:dyDescent="0.25">
      <c r="A1162" t="s">
        <v>331</v>
      </c>
      <c r="B1162" s="25">
        <v>2019</v>
      </c>
      <c r="C1162" s="25" t="s">
        <v>1</v>
      </c>
      <c r="D1162" s="25" t="s">
        <v>60</v>
      </c>
      <c r="E1162" s="25" t="s">
        <v>186</v>
      </c>
      <c r="F1162" s="23" t="s">
        <v>187</v>
      </c>
      <c r="G1162" s="23" t="s">
        <v>492</v>
      </c>
      <c r="H1162" s="32" t="s">
        <v>361</v>
      </c>
      <c r="I1162" s="32" t="s">
        <v>586</v>
      </c>
      <c r="J1162" s="135">
        <v>193</v>
      </c>
      <c r="K1162" s="28">
        <v>0.90154999999999996</v>
      </c>
      <c r="L1162" s="77">
        <v>0.9</v>
      </c>
      <c r="Q1162" s="106"/>
    </row>
    <row r="1163" spans="1:17" x14ac:dyDescent="0.25">
      <c r="A1163" t="s">
        <v>331</v>
      </c>
      <c r="B1163" s="25">
        <v>2019</v>
      </c>
      <c r="C1163" s="25" t="s">
        <v>2</v>
      </c>
      <c r="D1163" s="25" t="s">
        <v>61</v>
      </c>
      <c r="E1163" s="25" t="s">
        <v>186</v>
      </c>
      <c r="F1163" s="23" t="s">
        <v>187</v>
      </c>
      <c r="G1163" s="23" t="s">
        <v>492</v>
      </c>
      <c r="H1163" s="32" t="s">
        <v>361</v>
      </c>
      <c r="I1163" s="32" t="s">
        <v>586</v>
      </c>
      <c r="J1163" s="135">
        <v>206</v>
      </c>
      <c r="K1163" s="28">
        <v>0.83009999999999995</v>
      </c>
      <c r="L1163" s="77">
        <v>0.9</v>
      </c>
      <c r="Q1163" s="106"/>
    </row>
    <row r="1164" spans="1:17" x14ac:dyDescent="0.25">
      <c r="A1164" t="s">
        <v>331</v>
      </c>
      <c r="B1164" s="25">
        <v>2019</v>
      </c>
      <c r="C1164" s="25" t="s">
        <v>3</v>
      </c>
      <c r="D1164" s="25" t="s">
        <v>62</v>
      </c>
      <c r="E1164" s="25" t="s">
        <v>186</v>
      </c>
      <c r="F1164" s="23" t="s">
        <v>187</v>
      </c>
      <c r="G1164" s="23" t="s">
        <v>492</v>
      </c>
      <c r="H1164" s="32" t="s">
        <v>361</v>
      </c>
      <c r="I1164" s="32" t="s">
        <v>586</v>
      </c>
      <c r="J1164" s="135">
        <v>187</v>
      </c>
      <c r="K1164" s="28">
        <v>0.81283000000000005</v>
      </c>
      <c r="L1164" s="77">
        <v>0.9</v>
      </c>
      <c r="Q1164" s="106"/>
    </row>
    <row r="1165" spans="1:17" x14ac:dyDescent="0.25">
      <c r="A1165" t="s">
        <v>331</v>
      </c>
      <c r="B1165" s="25">
        <v>2020</v>
      </c>
      <c r="C1165" s="25" t="s">
        <v>0</v>
      </c>
      <c r="D1165" s="25" t="s">
        <v>63</v>
      </c>
      <c r="E1165" s="25" t="s">
        <v>186</v>
      </c>
      <c r="F1165" s="23" t="s">
        <v>187</v>
      </c>
      <c r="G1165" s="23" t="s">
        <v>492</v>
      </c>
      <c r="H1165" s="32" t="s">
        <v>361</v>
      </c>
      <c r="I1165" s="32" t="s">
        <v>586</v>
      </c>
      <c r="J1165" s="135">
        <v>208</v>
      </c>
      <c r="K1165" s="28">
        <v>0.75480999999999998</v>
      </c>
      <c r="L1165" s="77">
        <v>0.9</v>
      </c>
      <c r="Q1165" s="106"/>
    </row>
    <row r="1166" spans="1:17" x14ac:dyDescent="0.25">
      <c r="A1166" t="s">
        <v>331</v>
      </c>
      <c r="B1166" s="25">
        <v>2020</v>
      </c>
      <c r="C1166" s="25" t="s">
        <v>1</v>
      </c>
      <c r="D1166" s="25" t="s">
        <v>64</v>
      </c>
      <c r="E1166" s="25" t="s">
        <v>186</v>
      </c>
      <c r="F1166" s="23" t="s">
        <v>187</v>
      </c>
      <c r="G1166" s="23" t="s">
        <v>492</v>
      </c>
      <c r="H1166" s="32" t="s">
        <v>361</v>
      </c>
      <c r="I1166" s="32" t="s">
        <v>586</v>
      </c>
      <c r="J1166" s="135">
        <v>95</v>
      </c>
      <c r="K1166" s="28">
        <v>0.66315999999999997</v>
      </c>
      <c r="L1166" s="77">
        <v>0.9</v>
      </c>
      <c r="Q1166" s="106"/>
    </row>
    <row r="1167" spans="1:17" x14ac:dyDescent="0.25">
      <c r="A1167" t="s">
        <v>331</v>
      </c>
      <c r="B1167" s="25">
        <v>2020</v>
      </c>
      <c r="C1167" s="25" t="s">
        <v>2</v>
      </c>
      <c r="D1167" s="25" t="s">
        <v>65</v>
      </c>
      <c r="E1167" s="25" t="s">
        <v>186</v>
      </c>
      <c r="F1167" s="23" t="s">
        <v>187</v>
      </c>
      <c r="G1167" s="23" t="s">
        <v>492</v>
      </c>
      <c r="H1167" s="32" t="s">
        <v>361</v>
      </c>
      <c r="I1167" s="32" t="s">
        <v>586</v>
      </c>
      <c r="J1167" s="135">
        <v>145</v>
      </c>
      <c r="K1167" s="28">
        <v>0.57930999999999999</v>
      </c>
      <c r="L1167" s="77">
        <v>0.9</v>
      </c>
      <c r="Q1167" s="106"/>
    </row>
    <row r="1168" spans="1:17" x14ac:dyDescent="0.25">
      <c r="A1168" t="s">
        <v>331</v>
      </c>
      <c r="B1168" s="25">
        <v>2020</v>
      </c>
      <c r="C1168" s="25" t="s">
        <v>3</v>
      </c>
      <c r="D1168" s="25" t="s">
        <v>66</v>
      </c>
      <c r="E1168" s="25" t="s">
        <v>186</v>
      </c>
      <c r="F1168" s="23" t="s">
        <v>187</v>
      </c>
      <c r="G1168" s="23" t="s">
        <v>492</v>
      </c>
      <c r="H1168" s="32" t="s">
        <v>361</v>
      </c>
      <c r="I1168" s="32" t="s">
        <v>586</v>
      </c>
      <c r="J1168" s="135">
        <v>170</v>
      </c>
      <c r="K1168" s="28">
        <v>0.75294000000000005</v>
      </c>
      <c r="L1168" s="77">
        <v>0.9</v>
      </c>
      <c r="Q1168" s="106"/>
    </row>
    <row r="1169" spans="1:17" x14ac:dyDescent="0.25">
      <c r="A1169" t="s">
        <v>331</v>
      </c>
      <c r="B1169" s="25">
        <v>2021</v>
      </c>
      <c r="C1169" s="25" t="s">
        <v>0</v>
      </c>
      <c r="D1169" s="25" t="s">
        <v>67</v>
      </c>
      <c r="E1169" s="25" t="s">
        <v>186</v>
      </c>
      <c r="F1169" s="23" t="s">
        <v>187</v>
      </c>
      <c r="G1169" s="23" t="s">
        <v>492</v>
      </c>
      <c r="H1169" s="32" t="s">
        <v>361</v>
      </c>
      <c r="I1169" s="32" t="s">
        <v>586</v>
      </c>
      <c r="J1169" s="135">
        <v>183</v>
      </c>
      <c r="K1169" s="28">
        <v>0.60109000000000001</v>
      </c>
      <c r="L1169" s="77">
        <v>0.9</v>
      </c>
      <c r="Q1169" s="106"/>
    </row>
    <row r="1170" spans="1:17" x14ac:dyDescent="0.25">
      <c r="A1170" t="s">
        <v>331</v>
      </c>
      <c r="B1170" s="25">
        <v>2021</v>
      </c>
      <c r="C1170" s="25" t="s">
        <v>1</v>
      </c>
      <c r="D1170" s="25" t="s">
        <v>68</v>
      </c>
      <c r="E1170" s="25" t="s">
        <v>186</v>
      </c>
      <c r="F1170" s="23" t="s">
        <v>187</v>
      </c>
      <c r="G1170" s="23" t="s">
        <v>492</v>
      </c>
      <c r="H1170" s="32" t="s">
        <v>361</v>
      </c>
      <c r="I1170" s="32" t="s">
        <v>586</v>
      </c>
      <c r="J1170" s="135">
        <v>206</v>
      </c>
      <c r="K1170" s="28">
        <v>0.74272000000000005</v>
      </c>
      <c r="L1170" s="77">
        <v>0.9</v>
      </c>
      <c r="Q1170" s="106"/>
    </row>
    <row r="1171" spans="1:17" x14ac:dyDescent="0.25">
      <c r="A1171" t="s">
        <v>331</v>
      </c>
      <c r="B1171" s="25">
        <v>2021</v>
      </c>
      <c r="C1171" s="25" t="s">
        <v>2</v>
      </c>
      <c r="D1171" s="25" t="s">
        <v>69</v>
      </c>
      <c r="E1171" s="25" t="s">
        <v>186</v>
      </c>
      <c r="F1171" s="23" t="s">
        <v>187</v>
      </c>
      <c r="G1171" s="23" t="s">
        <v>492</v>
      </c>
      <c r="H1171" s="32" t="s">
        <v>361</v>
      </c>
      <c r="I1171" s="32" t="s">
        <v>586</v>
      </c>
      <c r="J1171" s="135">
        <v>220</v>
      </c>
      <c r="K1171" s="28">
        <v>0.76817999999999997</v>
      </c>
      <c r="L1171" s="77">
        <v>0.9</v>
      </c>
      <c r="Q1171" s="106"/>
    </row>
    <row r="1172" spans="1:17" x14ac:dyDescent="0.25">
      <c r="A1172" t="s">
        <v>331</v>
      </c>
      <c r="B1172" s="25">
        <v>2021</v>
      </c>
      <c r="C1172" s="25" t="s">
        <v>3</v>
      </c>
      <c r="D1172" s="25" t="s">
        <v>70</v>
      </c>
      <c r="E1172" s="25" t="s">
        <v>186</v>
      </c>
      <c r="F1172" s="23" t="s">
        <v>187</v>
      </c>
      <c r="G1172" s="23" t="s">
        <v>492</v>
      </c>
      <c r="H1172" s="32" t="s">
        <v>361</v>
      </c>
      <c r="I1172" s="32" t="s">
        <v>586</v>
      </c>
      <c r="J1172" s="135">
        <v>199</v>
      </c>
      <c r="K1172" s="28">
        <v>0.85426999999999997</v>
      </c>
      <c r="L1172" s="77">
        <v>0.9</v>
      </c>
      <c r="Q1172" s="106"/>
    </row>
    <row r="1173" spans="1:17" x14ac:dyDescent="0.25">
      <c r="A1173" t="s">
        <v>331</v>
      </c>
      <c r="B1173" s="25">
        <v>2022</v>
      </c>
      <c r="C1173" s="25" t="s">
        <v>0</v>
      </c>
      <c r="D1173" s="25" t="s">
        <v>71</v>
      </c>
      <c r="E1173" s="25" t="s">
        <v>186</v>
      </c>
      <c r="F1173" s="23" t="s">
        <v>187</v>
      </c>
      <c r="G1173" s="23" t="s">
        <v>492</v>
      </c>
      <c r="H1173" s="32" t="s">
        <v>361</v>
      </c>
      <c r="I1173" s="32" t="s">
        <v>586</v>
      </c>
      <c r="J1173" s="135">
        <v>179</v>
      </c>
      <c r="K1173" s="28">
        <v>0.94972000000000001</v>
      </c>
      <c r="L1173" s="77">
        <v>0.9</v>
      </c>
      <c r="Q1173" s="106"/>
    </row>
    <row r="1174" spans="1:17" x14ac:dyDescent="0.25">
      <c r="A1174" t="s">
        <v>331</v>
      </c>
      <c r="B1174" s="25">
        <v>2022</v>
      </c>
      <c r="C1174" s="25" t="s">
        <v>1</v>
      </c>
      <c r="D1174" s="25" t="s">
        <v>72</v>
      </c>
      <c r="E1174" s="25" t="s">
        <v>186</v>
      </c>
      <c r="F1174" s="23" t="s">
        <v>187</v>
      </c>
      <c r="G1174" s="23" t="s">
        <v>492</v>
      </c>
      <c r="H1174" s="32" t="s">
        <v>361</v>
      </c>
      <c r="I1174" s="32" t="s">
        <v>586</v>
      </c>
      <c r="J1174" s="135">
        <v>192</v>
      </c>
      <c r="K1174" s="28">
        <v>0.91146000000000005</v>
      </c>
      <c r="L1174" s="77">
        <v>0.9</v>
      </c>
      <c r="Q1174" s="106"/>
    </row>
    <row r="1175" spans="1:17" x14ac:dyDescent="0.25">
      <c r="A1175" t="s">
        <v>331</v>
      </c>
      <c r="B1175" s="25">
        <v>2022</v>
      </c>
      <c r="C1175" s="25" t="s">
        <v>2</v>
      </c>
      <c r="D1175" s="25" t="s">
        <v>73</v>
      </c>
      <c r="E1175" s="25" t="s">
        <v>186</v>
      </c>
      <c r="F1175" s="23" t="s">
        <v>187</v>
      </c>
      <c r="G1175" s="23" t="s">
        <v>492</v>
      </c>
      <c r="H1175" s="32" t="s">
        <v>361</v>
      </c>
      <c r="I1175" s="32" t="s">
        <v>586</v>
      </c>
      <c r="J1175" s="135">
        <v>170</v>
      </c>
      <c r="K1175" s="28">
        <v>0.85882000000000003</v>
      </c>
      <c r="L1175" s="77">
        <v>0.9</v>
      </c>
      <c r="Q1175" s="106"/>
    </row>
    <row r="1176" spans="1:17" x14ac:dyDescent="0.25">
      <c r="A1176" t="s">
        <v>331</v>
      </c>
      <c r="B1176" s="25">
        <v>2022</v>
      </c>
      <c r="C1176" s="25" t="s">
        <v>3</v>
      </c>
      <c r="D1176" s="25" t="s">
        <v>493</v>
      </c>
      <c r="E1176" s="25" t="s">
        <v>186</v>
      </c>
      <c r="F1176" s="23" t="s">
        <v>187</v>
      </c>
      <c r="G1176" s="23" t="s">
        <v>492</v>
      </c>
      <c r="H1176" s="32" t="s">
        <v>361</v>
      </c>
      <c r="I1176" s="32" t="s">
        <v>586</v>
      </c>
      <c r="J1176" s="135">
        <v>185</v>
      </c>
      <c r="K1176" s="28">
        <v>0.79459000000000002</v>
      </c>
      <c r="L1176" s="77">
        <v>0.9</v>
      </c>
      <c r="Q1176" s="106"/>
    </row>
    <row r="1177" spans="1:17" x14ac:dyDescent="0.25">
      <c r="A1177" t="s">
        <v>331</v>
      </c>
      <c r="B1177" s="25">
        <v>2023</v>
      </c>
      <c r="C1177" s="25" t="s">
        <v>0</v>
      </c>
      <c r="D1177" s="25" t="s">
        <v>537</v>
      </c>
      <c r="E1177" s="25" t="s">
        <v>186</v>
      </c>
      <c r="F1177" s="23" t="s">
        <v>187</v>
      </c>
      <c r="G1177" s="23" t="s">
        <v>492</v>
      </c>
      <c r="H1177" s="32" t="s">
        <v>361</v>
      </c>
      <c r="I1177" s="32" t="s">
        <v>586</v>
      </c>
      <c r="J1177" s="135">
        <v>202</v>
      </c>
      <c r="K1177" s="28">
        <v>0.70791999999999999</v>
      </c>
      <c r="L1177" s="77">
        <v>0.9</v>
      </c>
      <c r="Q1177" s="106"/>
    </row>
    <row r="1178" spans="1:17" x14ac:dyDescent="0.25">
      <c r="A1178" t="s">
        <v>331</v>
      </c>
      <c r="B1178" s="25">
        <v>2018</v>
      </c>
      <c r="C1178" s="25" t="s">
        <v>0</v>
      </c>
      <c r="D1178" s="25" t="s">
        <v>54</v>
      </c>
      <c r="E1178" s="25" t="s">
        <v>188</v>
      </c>
      <c r="F1178" s="23" t="s">
        <v>189</v>
      </c>
      <c r="G1178" s="23" t="s">
        <v>492</v>
      </c>
      <c r="H1178" s="167" t="s">
        <v>547</v>
      </c>
      <c r="I1178" s="32" t="s">
        <v>586</v>
      </c>
      <c r="J1178" s="135">
        <v>74</v>
      </c>
      <c r="K1178" s="28">
        <v>0.86485999999999996</v>
      </c>
      <c r="L1178" s="77">
        <v>0.9</v>
      </c>
      <c r="Q1178" s="106"/>
    </row>
    <row r="1179" spans="1:17" x14ac:dyDescent="0.25">
      <c r="A1179" t="s">
        <v>331</v>
      </c>
      <c r="B1179" s="25">
        <v>2018</v>
      </c>
      <c r="C1179" s="25" t="s">
        <v>1</v>
      </c>
      <c r="D1179" s="25" t="s">
        <v>56</v>
      </c>
      <c r="E1179" s="25" t="s">
        <v>188</v>
      </c>
      <c r="F1179" s="23" t="s">
        <v>189</v>
      </c>
      <c r="G1179" s="23" t="s">
        <v>492</v>
      </c>
      <c r="H1179" s="167" t="s">
        <v>547</v>
      </c>
      <c r="I1179" s="32" t="s">
        <v>586</v>
      </c>
      <c r="J1179" s="135">
        <v>84</v>
      </c>
      <c r="K1179" s="28">
        <v>0.71428999999999998</v>
      </c>
      <c r="L1179" s="77">
        <v>0.9</v>
      </c>
      <c r="Q1179" s="106"/>
    </row>
    <row r="1180" spans="1:17" x14ac:dyDescent="0.25">
      <c r="A1180" t="s">
        <v>331</v>
      </c>
      <c r="B1180" s="25">
        <v>2018</v>
      </c>
      <c r="C1180" s="25" t="s">
        <v>2</v>
      </c>
      <c r="D1180" s="25" t="s">
        <v>57</v>
      </c>
      <c r="E1180" s="25" t="s">
        <v>188</v>
      </c>
      <c r="F1180" s="23" t="s">
        <v>189</v>
      </c>
      <c r="G1180" s="23" t="s">
        <v>492</v>
      </c>
      <c r="H1180" s="167" t="s">
        <v>547</v>
      </c>
      <c r="I1180" s="32" t="s">
        <v>586</v>
      </c>
      <c r="J1180" s="135">
        <v>72</v>
      </c>
      <c r="K1180" s="28">
        <v>0.73611000000000004</v>
      </c>
      <c r="L1180" s="77">
        <v>0.9</v>
      </c>
      <c r="Q1180" s="106"/>
    </row>
    <row r="1181" spans="1:17" x14ac:dyDescent="0.25">
      <c r="A1181" t="s">
        <v>331</v>
      </c>
      <c r="B1181" s="25">
        <v>2018</v>
      </c>
      <c r="C1181" s="25" t="s">
        <v>3</v>
      </c>
      <c r="D1181" s="25" t="s">
        <v>58</v>
      </c>
      <c r="E1181" s="25" t="s">
        <v>188</v>
      </c>
      <c r="F1181" s="23" t="s">
        <v>189</v>
      </c>
      <c r="G1181" s="23" t="s">
        <v>492</v>
      </c>
      <c r="H1181" s="167" t="s">
        <v>547</v>
      </c>
      <c r="I1181" s="32" t="s">
        <v>586</v>
      </c>
      <c r="J1181" s="135">
        <v>81</v>
      </c>
      <c r="K1181" s="28">
        <v>0.64198</v>
      </c>
      <c r="L1181" s="77">
        <v>0.9</v>
      </c>
      <c r="Q1181" s="106"/>
    </row>
    <row r="1182" spans="1:17" x14ac:dyDescent="0.25">
      <c r="A1182" t="s">
        <v>331</v>
      </c>
      <c r="B1182" s="25">
        <v>2019</v>
      </c>
      <c r="C1182" s="25" t="s">
        <v>0</v>
      </c>
      <c r="D1182" s="25" t="s">
        <v>59</v>
      </c>
      <c r="E1182" s="25" t="s">
        <v>188</v>
      </c>
      <c r="F1182" s="23" t="s">
        <v>189</v>
      </c>
      <c r="G1182" s="23" t="s">
        <v>492</v>
      </c>
      <c r="H1182" s="167" t="s">
        <v>547</v>
      </c>
      <c r="I1182" s="32" t="s">
        <v>586</v>
      </c>
      <c r="J1182" s="135">
        <v>85</v>
      </c>
      <c r="K1182" s="28">
        <v>0.8</v>
      </c>
      <c r="L1182" s="77">
        <v>0.9</v>
      </c>
      <c r="Q1182" s="106"/>
    </row>
    <row r="1183" spans="1:17" x14ac:dyDescent="0.25">
      <c r="A1183" t="s">
        <v>331</v>
      </c>
      <c r="B1183" s="25">
        <v>2019</v>
      </c>
      <c r="C1183" s="25" t="s">
        <v>1</v>
      </c>
      <c r="D1183" s="25" t="s">
        <v>60</v>
      </c>
      <c r="E1183" s="25" t="s">
        <v>188</v>
      </c>
      <c r="F1183" s="23" t="s">
        <v>189</v>
      </c>
      <c r="G1183" s="23" t="s">
        <v>492</v>
      </c>
      <c r="H1183" s="167" t="s">
        <v>547</v>
      </c>
      <c r="I1183" s="32" t="s">
        <v>586</v>
      </c>
      <c r="J1183" s="135">
        <v>55</v>
      </c>
      <c r="K1183" s="28">
        <v>0.81818000000000002</v>
      </c>
      <c r="L1183" s="77">
        <v>0.9</v>
      </c>
      <c r="Q1183" s="106"/>
    </row>
    <row r="1184" spans="1:17" x14ac:dyDescent="0.25">
      <c r="A1184" t="s">
        <v>331</v>
      </c>
      <c r="B1184" s="25">
        <v>2019</v>
      </c>
      <c r="C1184" s="25" t="s">
        <v>2</v>
      </c>
      <c r="D1184" s="25" t="s">
        <v>61</v>
      </c>
      <c r="E1184" s="25" t="s">
        <v>188</v>
      </c>
      <c r="F1184" s="23" t="s">
        <v>189</v>
      </c>
      <c r="G1184" s="23" t="s">
        <v>492</v>
      </c>
      <c r="H1184" s="167" t="s">
        <v>547</v>
      </c>
      <c r="I1184" s="32" t="s">
        <v>586</v>
      </c>
      <c r="J1184" s="135">
        <v>76</v>
      </c>
      <c r="K1184" s="28">
        <v>0.65788999999999997</v>
      </c>
      <c r="L1184" s="77">
        <v>0.9</v>
      </c>
      <c r="Q1184" s="106"/>
    </row>
    <row r="1185" spans="1:17" x14ac:dyDescent="0.25">
      <c r="A1185" t="s">
        <v>331</v>
      </c>
      <c r="B1185" s="25">
        <v>2019</v>
      </c>
      <c r="C1185" s="25" t="s">
        <v>3</v>
      </c>
      <c r="D1185" s="25" t="s">
        <v>62</v>
      </c>
      <c r="E1185" s="25" t="s">
        <v>188</v>
      </c>
      <c r="F1185" s="23" t="s">
        <v>189</v>
      </c>
      <c r="G1185" s="23" t="s">
        <v>492</v>
      </c>
      <c r="H1185" s="167" t="s">
        <v>547</v>
      </c>
      <c r="I1185" s="32" t="s">
        <v>586</v>
      </c>
      <c r="J1185" s="135">
        <v>71</v>
      </c>
      <c r="K1185" s="28">
        <v>0.78873000000000004</v>
      </c>
      <c r="L1185" s="77">
        <v>0.9</v>
      </c>
      <c r="Q1185" s="106"/>
    </row>
    <row r="1186" spans="1:17" x14ac:dyDescent="0.25">
      <c r="A1186" t="s">
        <v>331</v>
      </c>
      <c r="B1186" s="25">
        <v>2020</v>
      </c>
      <c r="C1186" s="25" t="s">
        <v>0</v>
      </c>
      <c r="D1186" s="25" t="s">
        <v>63</v>
      </c>
      <c r="E1186" s="25" t="s">
        <v>188</v>
      </c>
      <c r="F1186" s="23" t="s">
        <v>189</v>
      </c>
      <c r="G1186" s="23" t="s">
        <v>492</v>
      </c>
      <c r="H1186" s="167" t="s">
        <v>547</v>
      </c>
      <c r="I1186" s="32" t="s">
        <v>586</v>
      </c>
      <c r="J1186" s="135">
        <v>78</v>
      </c>
      <c r="K1186" s="28">
        <v>0.83333000000000002</v>
      </c>
      <c r="L1186" s="77">
        <v>0.9</v>
      </c>
      <c r="Q1186" s="106"/>
    </row>
    <row r="1187" spans="1:17" x14ac:dyDescent="0.25">
      <c r="A1187" t="s">
        <v>331</v>
      </c>
      <c r="B1187" s="25">
        <v>2020</v>
      </c>
      <c r="C1187" s="25" t="s">
        <v>1</v>
      </c>
      <c r="D1187" s="25" t="s">
        <v>64</v>
      </c>
      <c r="E1187" s="25" t="s">
        <v>188</v>
      </c>
      <c r="F1187" s="23" t="s">
        <v>189</v>
      </c>
      <c r="G1187" s="23" t="s">
        <v>492</v>
      </c>
      <c r="H1187" s="167" t="s">
        <v>547</v>
      </c>
      <c r="I1187" s="32" t="s">
        <v>586</v>
      </c>
      <c r="J1187" s="135">
        <v>41</v>
      </c>
      <c r="K1187" s="28">
        <v>0.87805</v>
      </c>
      <c r="L1187" s="77">
        <v>0.9</v>
      </c>
      <c r="Q1187" s="106"/>
    </row>
    <row r="1188" spans="1:17" x14ac:dyDescent="0.25">
      <c r="A1188" t="s">
        <v>331</v>
      </c>
      <c r="B1188" s="25">
        <v>2020</v>
      </c>
      <c r="C1188" s="25" t="s">
        <v>2</v>
      </c>
      <c r="D1188" s="25" t="s">
        <v>65</v>
      </c>
      <c r="E1188" s="25" t="s">
        <v>188</v>
      </c>
      <c r="F1188" s="23" t="s">
        <v>189</v>
      </c>
      <c r="G1188" s="23" t="s">
        <v>492</v>
      </c>
      <c r="H1188" s="167" t="s">
        <v>547</v>
      </c>
      <c r="I1188" s="32" t="s">
        <v>586</v>
      </c>
      <c r="J1188" s="135">
        <v>79</v>
      </c>
      <c r="K1188" s="28">
        <v>0.63290999999999997</v>
      </c>
      <c r="L1188" s="77">
        <v>0.9</v>
      </c>
      <c r="Q1188" s="106"/>
    </row>
    <row r="1189" spans="1:17" x14ac:dyDescent="0.25">
      <c r="A1189" t="s">
        <v>331</v>
      </c>
      <c r="B1189" s="25">
        <v>2020</v>
      </c>
      <c r="C1189" s="25" t="s">
        <v>3</v>
      </c>
      <c r="D1189" s="25" t="s">
        <v>66</v>
      </c>
      <c r="E1189" s="25" t="s">
        <v>188</v>
      </c>
      <c r="F1189" s="23" t="s">
        <v>189</v>
      </c>
      <c r="G1189" s="23" t="s">
        <v>492</v>
      </c>
      <c r="H1189" s="167" t="s">
        <v>547</v>
      </c>
      <c r="I1189" s="32" t="s">
        <v>586</v>
      </c>
      <c r="J1189" s="135">
        <v>73</v>
      </c>
      <c r="K1189" s="28">
        <v>0.73973</v>
      </c>
      <c r="L1189" s="77">
        <v>0.9</v>
      </c>
      <c r="Q1189" s="106"/>
    </row>
    <row r="1190" spans="1:17" x14ac:dyDescent="0.25">
      <c r="A1190" t="s">
        <v>331</v>
      </c>
      <c r="B1190" s="25">
        <v>2021</v>
      </c>
      <c r="C1190" s="25" t="s">
        <v>0</v>
      </c>
      <c r="D1190" s="25" t="s">
        <v>67</v>
      </c>
      <c r="E1190" s="25" t="s">
        <v>188</v>
      </c>
      <c r="F1190" s="23" t="s">
        <v>189</v>
      </c>
      <c r="G1190" s="23" t="s">
        <v>492</v>
      </c>
      <c r="H1190" s="167" t="s">
        <v>547</v>
      </c>
      <c r="I1190" s="32" t="s">
        <v>586</v>
      </c>
      <c r="J1190" s="135">
        <v>62</v>
      </c>
      <c r="K1190" s="28">
        <v>0.59677000000000002</v>
      </c>
      <c r="L1190" s="77">
        <v>0.9</v>
      </c>
      <c r="Q1190" s="106"/>
    </row>
    <row r="1191" spans="1:17" x14ac:dyDescent="0.25">
      <c r="A1191" t="s">
        <v>331</v>
      </c>
      <c r="B1191" s="25">
        <v>2021</v>
      </c>
      <c r="C1191" s="25" t="s">
        <v>1</v>
      </c>
      <c r="D1191" s="25" t="s">
        <v>68</v>
      </c>
      <c r="E1191" s="25" t="s">
        <v>188</v>
      </c>
      <c r="F1191" s="23" t="s">
        <v>189</v>
      </c>
      <c r="G1191" s="23" t="s">
        <v>492</v>
      </c>
      <c r="H1191" s="167" t="s">
        <v>547</v>
      </c>
      <c r="I1191" s="32" t="s">
        <v>586</v>
      </c>
      <c r="J1191" s="135">
        <v>84</v>
      </c>
      <c r="K1191" s="28">
        <v>0.63095000000000001</v>
      </c>
      <c r="L1191" s="77">
        <v>0.9</v>
      </c>
      <c r="Q1191" s="106"/>
    </row>
    <row r="1192" spans="1:17" x14ac:dyDescent="0.25">
      <c r="A1192" t="s">
        <v>331</v>
      </c>
      <c r="B1192" s="25">
        <v>2021</v>
      </c>
      <c r="C1192" s="25" t="s">
        <v>2</v>
      </c>
      <c r="D1192" s="25" t="s">
        <v>69</v>
      </c>
      <c r="E1192" s="25" t="s">
        <v>188</v>
      </c>
      <c r="F1192" s="23" t="s">
        <v>189</v>
      </c>
      <c r="G1192" s="23" t="s">
        <v>492</v>
      </c>
      <c r="H1192" s="167" t="s">
        <v>547</v>
      </c>
      <c r="I1192" s="32" t="s">
        <v>586</v>
      </c>
      <c r="J1192" s="135">
        <v>70</v>
      </c>
      <c r="K1192" s="28">
        <v>0.85714000000000001</v>
      </c>
      <c r="L1192" s="77">
        <v>0.9</v>
      </c>
      <c r="Q1192" s="106"/>
    </row>
    <row r="1193" spans="1:17" x14ac:dyDescent="0.25">
      <c r="A1193" t="s">
        <v>331</v>
      </c>
      <c r="B1193" s="25">
        <v>2021</v>
      </c>
      <c r="C1193" s="25" t="s">
        <v>3</v>
      </c>
      <c r="D1193" s="25" t="s">
        <v>70</v>
      </c>
      <c r="E1193" s="25" t="s">
        <v>188</v>
      </c>
      <c r="F1193" s="23" t="s">
        <v>189</v>
      </c>
      <c r="G1193" s="23" t="s">
        <v>492</v>
      </c>
      <c r="H1193" s="167" t="s">
        <v>547</v>
      </c>
      <c r="I1193" s="32" t="s">
        <v>586</v>
      </c>
      <c r="J1193" s="135">
        <v>95</v>
      </c>
      <c r="K1193" s="28">
        <v>0.78947000000000001</v>
      </c>
      <c r="L1193" s="77">
        <v>0.9</v>
      </c>
      <c r="Q1193" s="106"/>
    </row>
    <row r="1194" spans="1:17" x14ac:dyDescent="0.25">
      <c r="A1194" t="s">
        <v>331</v>
      </c>
      <c r="B1194" s="25">
        <v>2022</v>
      </c>
      <c r="C1194" s="25" t="s">
        <v>0</v>
      </c>
      <c r="D1194" s="25" t="s">
        <v>71</v>
      </c>
      <c r="E1194" s="25" t="s">
        <v>188</v>
      </c>
      <c r="F1194" s="23" t="s">
        <v>189</v>
      </c>
      <c r="G1194" s="23" t="s">
        <v>492</v>
      </c>
      <c r="H1194" s="167" t="s">
        <v>547</v>
      </c>
      <c r="I1194" s="32" t="s">
        <v>586</v>
      </c>
      <c r="J1194" s="135">
        <v>65</v>
      </c>
      <c r="K1194" s="28">
        <v>0.73846000000000001</v>
      </c>
      <c r="L1194" s="77">
        <v>0.9</v>
      </c>
      <c r="Q1194" s="106"/>
    </row>
    <row r="1195" spans="1:17" x14ac:dyDescent="0.25">
      <c r="A1195" t="s">
        <v>331</v>
      </c>
      <c r="B1195" s="25">
        <v>2022</v>
      </c>
      <c r="C1195" s="25" t="s">
        <v>1</v>
      </c>
      <c r="D1195" s="25" t="s">
        <v>72</v>
      </c>
      <c r="E1195" s="25" t="s">
        <v>188</v>
      </c>
      <c r="F1195" s="23" t="s">
        <v>189</v>
      </c>
      <c r="G1195" s="23" t="s">
        <v>492</v>
      </c>
      <c r="H1195" s="167" t="s">
        <v>547</v>
      </c>
      <c r="I1195" s="32" t="s">
        <v>586</v>
      </c>
      <c r="J1195" s="135">
        <v>73</v>
      </c>
      <c r="K1195" s="28">
        <v>0.69862999999999997</v>
      </c>
      <c r="L1195" s="77">
        <v>0.9</v>
      </c>
      <c r="Q1195" s="106"/>
    </row>
    <row r="1196" spans="1:17" x14ac:dyDescent="0.25">
      <c r="A1196" t="s">
        <v>331</v>
      </c>
      <c r="B1196" s="25">
        <v>2022</v>
      </c>
      <c r="C1196" s="25" t="s">
        <v>2</v>
      </c>
      <c r="D1196" s="25" t="s">
        <v>73</v>
      </c>
      <c r="E1196" s="25" t="s">
        <v>188</v>
      </c>
      <c r="F1196" s="23" t="s">
        <v>189</v>
      </c>
      <c r="G1196" s="23" t="s">
        <v>492</v>
      </c>
      <c r="H1196" s="167" t="s">
        <v>547</v>
      </c>
      <c r="I1196" s="32" t="s">
        <v>586</v>
      </c>
      <c r="J1196" s="135">
        <v>79</v>
      </c>
      <c r="K1196" s="28">
        <v>0.62024999999999997</v>
      </c>
      <c r="L1196" s="77">
        <v>0.9</v>
      </c>
      <c r="Q1196" s="106"/>
    </row>
    <row r="1197" spans="1:17" x14ac:dyDescent="0.25">
      <c r="A1197" t="s">
        <v>331</v>
      </c>
      <c r="B1197" s="25">
        <v>2022</v>
      </c>
      <c r="C1197" s="25" t="s">
        <v>3</v>
      </c>
      <c r="D1197" s="25" t="s">
        <v>493</v>
      </c>
      <c r="E1197" s="25" t="s">
        <v>188</v>
      </c>
      <c r="F1197" s="23" t="s">
        <v>189</v>
      </c>
      <c r="G1197" s="23" t="s">
        <v>492</v>
      </c>
      <c r="H1197" s="167" t="s">
        <v>547</v>
      </c>
      <c r="I1197" s="32" t="s">
        <v>586</v>
      </c>
      <c r="J1197" s="135">
        <v>60</v>
      </c>
      <c r="K1197" s="28">
        <v>0.76666999999999996</v>
      </c>
      <c r="L1197" s="77">
        <v>0.9</v>
      </c>
      <c r="Q1197" s="106"/>
    </row>
    <row r="1198" spans="1:17" x14ac:dyDescent="0.25">
      <c r="A1198" t="s">
        <v>331</v>
      </c>
      <c r="B1198" s="25">
        <v>2023</v>
      </c>
      <c r="C1198" s="25" t="s">
        <v>0</v>
      </c>
      <c r="D1198" s="25" t="s">
        <v>537</v>
      </c>
      <c r="E1198" s="25" t="s">
        <v>188</v>
      </c>
      <c r="F1198" s="23" t="s">
        <v>189</v>
      </c>
      <c r="G1198" s="23" t="s">
        <v>492</v>
      </c>
      <c r="H1198" s="167" t="s">
        <v>547</v>
      </c>
      <c r="I1198" s="32" t="s">
        <v>586</v>
      </c>
      <c r="J1198" s="135">
        <v>70</v>
      </c>
      <c r="K1198" s="28">
        <v>0.81428999999999996</v>
      </c>
      <c r="L1198" s="77">
        <v>0.9</v>
      </c>
      <c r="Q1198" s="106"/>
    </row>
    <row r="1199" spans="1:17" x14ac:dyDescent="0.25">
      <c r="A1199" t="s">
        <v>331</v>
      </c>
      <c r="B1199" s="25">
        <v>2018</v>
      </c>
      <c r="C1199" s="25" t="s">
        <v>0</v>
      </c>
      <c r="D1199" s="25" t="s">
        <v>54</v>
      </c>
      <c r="E1199" s="25" t="s">
        <v>190</v>
      </c>
      <c r="F1199" s="23" t="s">
        <v>191</v>
      </c>
      <c r="G1199" s="23" t="s">
        <v>492</v>
      </c>
      <c r="H1199" s="32" t="s">
        <v>352</v>
      </c>
      <c r="I1199" s="32" t="s">
        <v>586</v>
      </c>
      <c r="J1199" s="135">
        <v>115</v>
      </c>
      <c r="K1199" s="28">
        <v>0.78261000000000003</v>
      </c>
      <c r="L1199" s="77">
        <v>0.9</v>
      </c>
      <c r="Q1199" s="106"/>
    </row>
    <row r="1200" spans="1:17" x14ac:dyDescent="0.25">
      <c r="A1200" t="s">
        <v>331</v>
      </c>
      <c r="B1200" s="25">
        <v>2018</v>
      </c>
      <c r="C1200" s="25" t="s">
        <v>1</v>
      </c>
      <c r="D1200" s="25" t="s">
        <v>56</v>
      </c>
      <c r="E1200" s="25" t="s">
        <v>190</v>
      </c>
      <c r="F1200" s="23" t="s">
        <v>191</v>
      </c>
      <c r="G1200" s="23" t="s">
        <v>492</v>
      </c>
      <c r="H1200" s="32" t="s">
        <v>352</v>
      </c>
      <c r="I1200" s="32" t="s">
        <v>586</v>
      </c>
      <c r="J1200" s="135">
        <v>116</v>
      </c>
      <c r="K1200" s="28">
        <v>0.46551999999999999</v>
      </c>
      <c r="L1200" s="77">
        <v>0.9</v>
      </c>
      <c r="Q1200" s="106"/>
    </row>
    <row r="1201" spans="1:17" x14ac:dyDescent="0.25">
      <c r="A1201" t="s">
        <v>331</v>
      </c>
      <c r="B1201" s="25">
        <v>2018</v>
      </c>
      <c r="C1201" s="25" t="s">
        <v>2</v>
      </c>
      <c r="D1201" s="25" t="s">
        <v>57</v>
      </c>
      <c r="E1201" s="25" t="s">
        <v>190</v>
      </c>
      <c r="F1201" s="23" t="s">
        <v>191</v>
      </c>
      <c r="G1201" s="23" t="s">
        <v>492</v>
      </c>
      <c r="H1201" s="32" t="s">
        <v>352</v>
      </c>
      <c r="I1201" s="32" t="s">
        <v>586</v>
      </c>
      <c r="J1201" s="135">
        <v>115</v>
      </c>
      <c r="K1201" s="28">
        <v>0.30435000000000001</v>
      </c>
      <c r="L1201" s="77">
        <v>0.9</v>
      </c>
      <c r="Q1201" s="106"/>
    </row>
    <row r="1202" spans="1:17" x14ac:dyDescent="0.25">
      <c r="A1202" t="s">
        <v>331</v>
      </c>
      <c r="B1202" s="25">
        <v>2018</v>
      </c>
      <c r="C1202" s="25" t="s">
        <v>3</v>
      </c>
      <c r="D1202" s="25" t="s">
        <v>58</v>
      </c>
      <c r="E1202" s="25" t="s">
        <v>190</v>
      </c>
      <c r="F1202" s="23" t="s">
        <v>191</v>
      </c>
      <c r="G1202" s="23" t="s">
        <v>492</v>
      </c>
      <c r="H1202" s="32" t="s">
        <v>352</v>
      </c>
      <c r="I1202" s="32" t="s">
        <v>586</v>
      </c>
      <c r="J1202" s="135">
        <v>137</v>
      </c>
      <c r="K1202" s="28">
        <v>0.60584000000000005</v>
      </c>
      <c r="L1202" s="77">
        <v>0.9</v>
      </c>
      <c r="Q1202" s="106"/>
    </row>
    <row r="1203" spans="1:17" x14ac:dyDescent="0.25">
      <c r="A1203" t="s">
        <v>331</v>
      </c>
      <c r="B1203" s="25">
        <v>2019</v>
      </c>
      <c r="C1203" s="25" t="s">
        <v>0</v>
      </c>
      <c r="D1203" s="25" t="s">
        <v>59</v>
      </c>
      <c r="E1203" s="25" t="s">
        <v>190</v>
      </c>
      <c r="F1203" s="23" t="s">
        <v>191</v>
      </c>
      <c r="G1203" s="23" t="s">
        <v>492</v>
      </c>
      <c r="H1203" s="32" t="s">
        <v>352</v>
      </c>
      <c r="I1203" s="32" t="s">
        <v>586</v>
      </c>
      <c r="J1203" s="135">
        <v>108</v>
      </c>
      <c r="K1203" s="28">
        <v>0.87036999999999998</v>
      </c>
      <c r="L1203" s="77">
        <v>0.9</v>
      </c>
      <c r="Q1203" s="106"/>
    </row>
    <row r="1204" spans="1:17" x14ac:dyDescent="0.25">
      <c r="A1204" t="s">
        <v>331</v>
      </c>
      <c r="B1204" s="25">
        <v>2019</v>
      </c>
      <c r="C1204" s="25" t="s">
        <v>1</v>
      </c>
      <c r="D1204" s="25" t="s">
        <v>60</v>
      </c>
      <c r="E1204" s="25" t="s">
        <v>190</v>
      </c>
      <c r="F1204" s="23" t="s">
        <v>191</v>
      </c>
      <c r="G1204" s="23" t="s">
        <v>492</v>
      </c>
      <c r="H1204" s="32" t="s">
        <v>352</v>
      </c>
      <c r="I1204" s="32" t="s">
        <v>586</v>
      </c>
      <c r="J1204" s="135">
        <v>123</v>
      </c>
      <c r="K1204" s="28">
        <v>0.63414999999999999</v>
      </c>
      <c r="L1204" s="77">
        <v>0.9</v>
      </c>
      <c r="Q1204" s="106"/>
    </row>
    <row r="1205" spans="1:17" x14ac:dyDescent="0.25">
      <c r="A1205" t="s">
        <v>331</v>
      </c>
      <c r="B1205" s="25">
        <v>2019</v>
      </c>
      <c r="C1205" s="25" t="s">
        <v>2</v>
      </c>
      <c r="D1205" s="25" t="s">
        <v>61</v>
      </c>
      <c r="E1205" s="25" t="s">
        <v>190</v>
      </c>
      <c r="F1205" s="23" t="s">
        <v>191</v>
      </c>
      <c r="G1205" s="23" t="s">
        <v>492</v>
      </c>
      <c r="H1205" s="32" t="s">
        <v>352</v>
      </c>
      <c r="I1205" s="32" t="s">
        <v>586</v>
      </c>
      <c r="J1205" s="135">
        <v>132</v>
      </c>
      <c r="K1205" s="28">
        <v>0.76515</v>
      </c>
      <c r="L1205" s="77">
        <v>0.9</v>
      </c>
      <c r="Q1205" s="106"/>
    </row>
    <row r="1206" spans="1:17" x14ac:dyDescent="0.25">
      <c r="A1206" t="s">
        <v>331</v>
      </c>
      <c r="B1206" s="25">
        <v>2019</v>
      </c>
      <c r="C1206" s="25" t="s">
        <v>3</v>
      </c>
      <c r="D1206" s="25" t="s">
        <v>62</v>
      </c>
      <c r="E1206" s="25" t="s">
        <v>190</v>
      </c>
      <c r="F1206" s="23" t="s">
        <v>191</v>
      </c>
      <c r="G1206" s="23" t="s">
        <v>492</v>
      </c>
      <c r="H1206" s="32" t="s">
        <v>352</v>
      </c>
      <c r="I1206" s="32" t="s">
        <v>586</v>
      </c>
      <c r="J1206" s="135">
        <v>128</v>
      </c>
      <c r="K1206" s="28">
        <v>0.84375</v>
      </c>
      <c r="L1206" s="77">
        <v>0.9</v>
      </c>
      <c r="Q1206" s="106"/>
    </row>
    <row r="1207" spans="1:17" x14ac:dyDescent="0.25">
      <c r="A1207" t="s">
        <v>331</v>
      </c>
      <c r="B1207" s="25">
        <v>2020</v>
      </c>
      <c r="C1207" s="25" t="s">
        <v>0</v>
      </c>
      <c r="D1207" s="25" t="s">
        <v>63</v>
      </c>
      <c r="E1207" s="25" t="s">
        <v>190</v>
      </c>
      <c r="F1207" s="23" t="s">
        <v>191</v>
      </c>
      <c r="G1207" s="23" t="s">
        <v>492</v>
      </c>
      <c r="H1207" s="32" t="s">
        <v>352</v>
      </c>
      <c r="I1207" s="32" t="s">
        <v>586</v>
      </c>
      <c r="J1207" s="135">
        <v>118</v>
      </c>
      <c r="K1207" s="28">
        <v>0.87287999999999999</v>
      </c>
      <c r="L1207" s="77">
        <v>0.9</v>
      </c>
      <c r="Q1207" s="106"/>
    </row>
    <row r="1208" spans="1:17" x14ac:dyDescent="0.25">
      <c r="A1208" t="s">
        <v>331</v>
      </c>
      <c r="B1208" s="25">
        <v>2020</v>
      </c>
      <c r="C1208" s="25" t="s">
        <v>1</v>
      </c>
      <c r="D1208" s="25" t="s">
        <v>64</v>
      </c>
      <c r="E1208" s="25" t="s">
        <v>190</v>
      </c>
      <c r="F1208" s="23" t="s">
        <v>191</v>
      </c>
      <c r="G1208" s="23" t="s">
        <v>492</v>
      </c>
      <c r="H1208" s="32" t="s">
        <v>352</v>
      </c>
      <c r="I1208" s="32" t="s">
        <v>586</v>
      </c>
      <c r="J1208" s="135">
        <v>86</v>
      </c>
      <c r="K1208" s="28">
        <v>0.86046999999999996</v>
      </c>
      <c r="L1208" s="77">
        <v>0.9</v>
      </c>
      <c r="Q1208" s="106"/>
    </row>
    <row r="1209" spans="1:17" x14ac:dyDescent="0.25">
      <c r="A1209" t="s">
        <v>331</v>
      </c>
      <c r="B1209" s="25">
        <v>2020</v>
      </c>
      <c r="C1209" s="25" t="s">
        <v>2</v>
      </c>
      <c r="D1209" s="25" t="s">
        <v>65</v>
      </c>
      <c r="E1209" s="25" t="s">
        <v>190</v>
      </c>
      <c r="F1209" s="23" t="s">
        <v>191</v>
      </c>
      <c r="G1209" s="23" t="s">
        <v>492</v>
      </c>
      <c r="H1209" s="32" t="s">
        <v>352</v>
      </c>
      <c r="I1209" s="32" t="s">
        <v>586</v>
      </c>
      <c r="J1209" s="135">
        <v>94</v>
      </c>
      <c r="K1209" s="28">
        <v>0.82979000000000003</v>
      </c>
      <c r="L1209" s="77">
        <v>0.9</v>
      </c>
      <c r="Q1209" s="106"/>
    </row>
    <row r="1210" spans="1:17" x14ac:dyDescent="0.25">
      <c r="A1210" t="s">
        <v>331</v>
      </c>
      <c r="B1210" s="25">
        <v>2020</v>
      </c>
      <c r="C1210" s="25" t="s">
        <v>3</v>
      </c>
      <c r="D1210" s="25" t="s">
        <v>66</v>
      </c>
      <c r="E1210" s="25" t="s">
        <v>190</v>
      </c>
      <c r="F1210" s="23" t="s">
        <v>191</v>
      </c>
      <c r="G1210" s="23" t="s">
        <v>492</v>
      </c>
      <c r="H1210" s="32" t="s">
        <v>352</v>
      </c>
      <c r="I1210" s="32" t="s">
        <v>586</v>
      </c>
      <c r="J1210" s="135">
        <v>109</v>
      </c>
      <c r="K1210" s="28">
        <v>0.71560000000000001</v>
      </c>
      <c r="L1210" s="77">
        <v>0.9</v>
      </c>
      <c r="Q1210" s="106"/>
    </row>
    <row r="1211" spans="1:17" x14ac:dyDescent="0.25">
      <c r="A1211" t="s">
        <v>331</v>
      </c>
      <c r="B1211" s="25">
        <v>2021</v>
      </c>
      <c r="C1211" s="25" t="s">
        <v>0</v>
      </c>
      <c r="D1211" s="25" t="s">
        <v>67</v>
      </c>
      <c r="E1211" s="25" t="s">
        <v>190</v>
      </c>
      <c r="F1211" s="23" t="s">
        <v>191</v>
      </c>
      <c r="G1211" s="23" t="s">
        <v>492</v>
      </c>
      <c r="H1211" s="32" t="s">
        <v>352</v>
      </c>
      <c r="I1211" s="32" t="s">
        <v>586</v>
      </c>
      <c r="J1211" s="135">
        <v>127</v>
      </c>
      <c r="K1211" s="28">
        <v>0.77952999999999995</v>
      </c>
      <c r="L1211" s="77">
        <v>0.9</v>
      </c>
      <c r="Q1211" s="106"/>
    </row>
    <row r="1212" spans="1:17" x14ac:dyDescent="0.25">
      <c r="A1212" t="s">
        <v>331</v>
      </c>
      <c r="B1212" s="25">
        <v>2021</v>
      </c>
      <c r="C1212" s="25" t="s">
        <v>1</v>
      </c>
      <c r="D1212" s="25" t="s">
        <v>68</v>
      </c>
      <c r="E1212" s="25" t="s">
        <v>190</v>
      </c>
      <c r="F1212" s="23" t="s">
        <v>191</v>
      </c>
      <c r="G1212" s="23" t="s">
        <v>492</v>
      </c>
      <c r="H1212" s="32" t="s">
        <v>352</v>
      </c>
      <c r="I1212" s="32" t="s">
        <v>586</v>
      </c>
      <c r="J1212" s="135">
        <v>125</v>
      </c>
      <c r="K1212" s="28">
        <v>0.8</v>
      </c>
      <c r="L1212" s="77">
        <v>0.9</v>
      </c>
      <c r="Q1212" s="106"/>
    </row>
    <row r="1213" spans="1:17" x14ac:dyDescent="0.25">
      <c r="A1213" t="s">
        <v>331</v>
      </c>
      <c r="B1213" s="25">
        <v>2021</v>
      </c>
      <c r="C1213" s="25" t="s">
        <v>2</v>
      </c>
      <c r="D1213" s="25" t="s">
        <v>69</v>
      </c>
      <c r="E1213" s="25" t="s">
        <v>190</v>
      </c>
      <c r="F1213" s="23" t="s">
        <v>191</v>
      </c>
      <c r="G1213" s="23" t="s">
        <v>492</v>
      </c>
      <c r="H1213" s="32" t="s">
        <v>352</v>
      </c>
      <c r="I1213" s="32" t="s">
        <v>586</v>
      </c>
      <c r="J1213" s="135">
        <v>139</v>
      </c>
      <c r="K1213" s="28">
        <v>0.63309000000000004</v>
      </c>
      <c r="L1213" s="77">
        <v>0.9</v>
      </c>
      <c r="Q1213" s="106"/>
    </row>
    <row r="1214" spans="1:17" x14ac:dyDescent="0.25">
      <c r="A1214" t="s">
        <v>331</v>
      </c>
      <c r="B1214" s="25">
        <v>2021</v>
      </c>
      <c r="C1214" s="25" t="s">
        <v>3</v>
      </c>
      <c r="D1214" s="25" t="s">
        <v>70</v>
      </c>
      <c r="E1214" s="25" t="s">
        <v>190</v>
      </c>
      <c r="F1214" s="23" t="s">
        <v>191</v>
      </c>
      <c r="G1214" s="23" t="s">
        <v>492</v>
      </c>
      <c r="H1214" s="32" t="s">
        <v>352</v>
      </c>
      <c r="I1214" s="32" t="s">
        <v>586</v>
      </c>
      <c r="J1214" s="135">
        <v>151</v>
      </c>
      <c r="K1214" s="28">
        <v>0.68211999999999995</v>
      </c>
      <c r="L1214" s="77">
        <v>0.9</v>
      </c>
      <c r="Q1214" s="106"/>
    </row>
    <row r="1215" spans="1:17" x14ac:dyDescent="0.25">
      <c r="A1215" t="s">
        <v>331</v>
      </c>
      <c r="B1215" s="25">
        <v>2022</v>
      </c>
      <c r="C1215" s="25" t="s">
        <v>0</v>
      </c>
      <c r="D1215" s="25" t="s">
        <v>71</v>
      </c>
      <c r="E1215" s="25" t="s">
        <v>190</v>
      </c>
      <c r="F1215" s="23" t="s">
        <v>191</v>
      </c>
      <c r="G1215" s="23" t="s">
        <v>492</v>
      </c>
      <c r="H1215" s="32" t="s">
        <v>352</v>
      </c>
      <c r="I1215" s="32" t="s">
        <v>586</v>
      </c>
      <c r="J1215" s="135">
        <v>134</v>
      </c>
      <c r="K1215" s="28">
        <v>0.74626999999999999</v>
      </c>
      <c r="L1215" s="77">
        <v>0.9</v>
      </c>
      <c r="Q1215" s="106"/>
    </row>
    <row r="1216" spans="1:17" x14ac:dyDescent="0.25">
      <c r="A1216" t="s">
        <v>331</v>
      </c>
      <c r="B1216" s="25">
        <v>2022</v>
      </c>
      <c r="C1216" s="25" t="s">
        <v>1</v>
      </c>
      <c r="D1216" s="25" t="s">
        <v>72</v>
      </c>
      <c r="E1216" s="25" t="s">
        <v>190</v>
      </c>
      <c r="F1216" s="23" t="s">
        <v>191</v>
      </c>
      <c r="G1216" s="23" t="s">
        <v>492</v>
      </c>
      <c r="H1216" s="32" t="s">
        <v>352</v>
      </c>
      <c r="I1216" s="32" t="s">
        <v>586</v>
      </c>
      <c r="J1216" s="135">
        <v>137</v>
      </c>
      <c r="K1216" s="28">
        <v>0.67152999999999996</v>
      </c>
      <c r="L1216" s="77">
        <v>0.9</v>
      </c>
      <c r="Q1216" s="106"/>
    </row>
    <row r="1217" spans="1:17" x14ac:dyDescent="0.25">
      <c r="A1217" t="s">
        <v>331</v>
      </c>
      <c r="B1217" s="25">
        <v>2022</v>
      </c>
      <c r="C1217" s="25" t="s">
        <v>2</v>
      </c>
      <c r="D1217" s="25" t="s">
        <v>73</v>
      </c>
      <c r="E1217" s="25" t="s">
        <v>190</v>
      </c>
      <c r="F1217" s="23" t="s">
        <v>191</v>
      </c>
      <c r="G1217" s="23" t="s">
        <v>492</v>
      </c>
      <c r="H1217" s="32" t="s">
        <v>352</v>
      </c>
      <c r="I1217" s="32" t="s">
        <v>586</v>
      </c>
      <c r="J1217" s="135">
        <v>162</v>
      </c>
      <c r="K1217" s="28">
        <v>0.73456999999999995</v>
      </c>
      <c r="L1217" s="77">
        <v>0.9</v>
      </c>
      <c r="Q1217" s="106"/>
    </row>
    <row r="1218" spans="1:17" x14ac:dyDescent="0.25">
      <c r="A1218" t="s">
        <v>331</v>
      </c>
      <c r="B1218" s="25">
        <v>2022</v>
      </c>
      <c r="C1218" s="25" t="s">
        <v>3</v>
      </c>
      <c r="D1218" s="25" t="s">
        <v>493</v>
      </c>
      <c r="E1218" s="25" t="s">
        <v>190</v>
      </c>
      <c r="F1218" s="23" t="s">
        <v>191</v>
      </c>
      <c r="G1218" s="23" t="s">
        <v>492</v>
      </c>
      <c r="H1218" s="32" t="s">
        <v>352</v>
      </c>
      <c r="I1218" s="32" t="s">
        <v>586</v>
      </c>
      <c r="J1218" s="135">
        <v>120</v>
      </c>
      <c r="K1218" s="28">
        <v>0.63332999999999995</v>
      </c>
      <c r="L1218" s="77">
        <v>0.9</v>
      </c>
      <c r="Q1218" s="106"/>
    </row>
    <row r="1219" spans="1:17" x14ac:dyDescent="0.25">
      <c r="A1219" t="s">
        <v>331</v>
      </c>
      <c r="B1219" s="25">
        <v>2023</v>
      </c>
      <c r="C1219" s="25" t="s">
        <v>0</v>
      </c>
      <c r="D1219" s="25" t="s">
        <v>537</v>
      </c>
      <c r="E1219" s="25" t="s">
        <v>190</v>
      </c>
      <c r="F1219" s="23" t="s">
        <v>191</v>
      </c>
      <c r="G1219" s="23" t="s">
        <v>492</v>
      </c>
      <c r="H1219" s="32" t="s">
        <v>352</v>
      </c>
      <c r="I1219" s="32" t="s">
        <v>586</v>
      </c>
      <c r="J1219" s="135">
        <v>151</v>
      </c>
      <c r="K1219" s="28">
        <v>0.68874000000000002</v>
      </c>
      <c r="L1219" s="77">
        <v>0.9</v>
      </c>
      <c r="Q1219" s="106"/>
    </row>
    <row r="1220" spans="1:17" x14ac:dyDescent="0.25">
      <c r="A1220" t="s">
        <v>331</v>
      </c>
      <c r="B1220" s="25">
        <v>2018</v>
      </c>
      <c r="C1220" s="25" t="s">
        <v>0</v>
      </c>
      <c r="D1220" s="25" t="s">
        <v>54</v>
      </c>
      <c r="E1220" s="25" t="s">
        <v>192</v>
      </c>
      <c r="F1220" s="23" t="s">
        <v>193</v>
      </c>
      <c r="G1220" s="23" t="s">
        <v>492</v>
      </c>
      <c r="H1220" s="32" t="s">
        <v>359</v>
      </c>
      <c r="I1220" s="32" t="s">
        <v>586</v>
      </c>
      <c r="J1220" s="135">
        <v>117</v>
      </c>
      <c r="K1220" s="28">
        <v>0.68376000000000003</v>
      </c>
      <c r="L1220" s="77">
        <v>0.9</v>
      </c>
      <c r="Q1220" s="106"/>
    </row>
    <row r="1221" spans="1:17" x14ac:dyDescent="0.25">
      <c r="A1221" t="s">
        <v>331</v>
      </c>
      <c r="B1221" s="25">
        <v>2018</v>
      </c>
      <c r="C1221" s="25" t="s">
        <v>1</v>
      </c>
      <c r="D1221" s="25" t="s">
        <v>56</v>
      </c>
      <c r="E1221" s="25" t="s">
        <v>192</v>
      </c>
      <c r="F1221" s="23" t="s">
        <v>193</v>
      </c>
      <c r="G1221" s="23" t="s">
        <v>492</v>
      </c>
      <c r="H1221" s="32" t="s">
        <v>359</v>
      </c>
      <c r="I1221" s="32" t="s">
        <v>586</v>
      </c>
      <c r="J1221" s="135">
        <v>206</v>
      </c>
      <c r="K1221" s="28">
        <v>0.68447000000000002</v>
      </c>
      <c r="L1221" s="77">
        <v>0.9</v>
      </c>
      <c r="Q1221" s="106"/>
    </row>
    <row r="1222" spans="1:17" x14ac:dyDescent="0.25">
      <c r="A1222" t="s">
        <v>331</v>
      </c>
      <c r="B1222" s="25">
        <v>2018</v>
      </c>
      <c r="C1222" s="25" t="s">
        <v>2</v>
      </c>
      <c r="D1222" s="25" t="s">
        <v>57</v>
      </c>
      <c r="E1222" s="25" t="s">
        <v>192</v>
      </c>
      <c r="F1222" s="23" t="s">
        <v>193</v>
      </c>
      <c r="G1222" s="23" t="s">
        <v>492</v>
      </c>
      <c r="H1222" s="32" t="s">
        <v>359</v>
      </c>
      <c r="I1222" s="32" t="s">
        <v>586</v>
      </c>
      <c r="J1222" s="135">
        <v>215</v>
      </c>
      <c r="K1222" s="28">
        <v>0.85116000000000003</v>
      </c>
      <c r="L1222" s="77">
        <v>0.9</v>
      </c>
      <c r="Q1222" s="106"/>
    </row>
    <row r="1223" spans="1:17" x14ac:dyDescent="0.25">
      <c r="A1223" t="s">
        <v>331</v>
      </c>
      <c r="B1223" s="25">
        <v>2018</v>
      </c>
      <c r="C1223" s="25" t="s">
        <v>3</v>
      </c>
      <c r="D1223" s="25" t="s">
        <v>58</v>
      </c>
      <c r="E1223" s="25" t="s">
        <v>192</v>
      </c>
      <c r="F1223" s="23" t="s">
        <v>193</v>
      </c>
      <c r="G1223" s="23" t="s">
        <v>492</v>
      </c>
      <c r="H1223" s="32" t="s">
        <v>359</v>
      </c>
      <c r="I1223" s="32" t="s">
        <v>586</v>
      </c>
      <c r="J1223" s="135">
        <v>175</v>
      </c>
      <c r="K1223" s="28">
        <v>0.82857000000000003</v>
      </c>
      <c r="L1223" s="77">
        <v>0.9</v>
      </c>
      <c r="Q1223" s="106"/>
    </row>
    <row r="1224" spans="1:17" x14ac:dyDescent="0.25">
      <c r="A1224" t="s">
        <v>331</v>
      </c>
      <c r="B1224" s="25">
        <v>2019</v>
      </c>
      <c r="C1224" s="25" t="s">
        <v>0</v>
      </c>
      <c r="D1224" s="25" t="s">
        <v>59</v>
      </c>
      <c r="E1224" s="25" t="s">
        <v>192</v>
      </c>
      <c r="F1224" s="23" t="s">
        <v>193</v>
      </c>
      <c r="G1224" s="23" t="s">
        <v>492</v>
      </c>
      <c r="H1224" s="32" t="s">
        <v>359</v>
      </c>
      <c r="I1224" s="32" t="s">
        <v>586</v>
      </c>
      <c r="J1224" s="135">
        <v>187</v>
      </c>
      <c r="K1224" s="28">
        <v>0.87165999999999999</v>
      </c>
      <c r="L1224" s="77">
        <v>0.9</v>
      </c>
      <c r="Q1224" s="106"/>
    </row>
    <row r="1225" spans="1:17" x14ac:dyDescent="0.25">
      <c r="A1225" t="s">
        <v>331</v>
      </c>
      <c r="B1225" s="25">
        <v>2019</v>
      </c>
      <c r="C1225" s="25" t="s">
        <v>1</v>
      </c>
      <c r="D1225" s="25" t="s">
        <v>60</v>
      </c>
      <c r="E1225" s="25" t="s">
        <v>192</v>
      </c>
      <c r="F1225" s="23" t="s">
        <v>193</v>
      </c>
      <c r="G1225" s="23" t="s">
        <v>492</v>
      </c>
      <c r="H1225" s="32" t="s">
        <v>359</v>
      </c>
      <c r="I1225" s="32" t="s">
        <v>586</v>
      </c>
      <c r="J1225" s="135">
        <v>162</v>
      </c>
      <c r="K1225" s="28">
        <v>0.87036999999999998</v>
      </c>
      <c r="L1225" s="77">
        <v>0.9</v>
      </c>
      <c r="Q1225" s="106"/>
    </row>
    <row r="1226" spans="1:17" x14ac:dyDescent="0.25">
      <c r="A1226" t="s">
        <v>331</v>
      </c>
      <c r="B1226" s="25">
        <v>2019</v>
      </c>
      <c r="C1226" s="25" t="s">
        <v>2</v>
      </c>
      <c r="D1226" s="25" t="s">
        <v>61</v>
      </c>
      <c r="E1226" s="25" t="s">
        <v>192</v>
      </c>
      <c r="F1226" s="23" t="s">
        <v>193</v>
      </c>
      <c r="G1226" s="23" t="s">
        <v>492</v>
      </c>
      <c r="H1226" s="32" t="s">
        <v>359</v>
      </c>
      <c r="I1226" s="32" t="s">
        <v>586</v>
      </c>
      <c r="J1226" s="135">
        <v>219</v>
      </c>
      <c r="K1226" s="28">
        <v>0.84475</v>
      </c>
      <c r="L1226" s="77">
        <v>0.9</v>
      </c>
      <c r="Q1226" s="106"/>
    </row>
    <row r="1227" spans="1:17" x14ac:dyDescent="0.25">
      <c r="A1227" t="s">
        <v>331</v>
      </c>
      <c r="B1227" s="25">
        <v>2019</v>
      </c>
      <c r="C1227" s="25" t="s">
        <v>3</v>
      </c>
      <c r="D1227" s="25" t="s">
        <v>62</v>
      </c>
      <c r="E1227" s="25" t="s">
        <v>192</v>
      </c>
      <c r="F1227" s="23" t="s">
        <v>193</v>
      </c>
      <c r="G1227" s="23" t="s">
        <v>492</v>
      </c>
      <c r="H1227" s="32" t="s">
        <v>359</v>
      </c>
      <c r="I1227" s="32" t="s">
        <v>586</v>
      </c>
      <c r="J1227" s="135">
        <v>226</v>
      </c>
      <c r="K1227" s="28">
        <v>0.89822999999999997</v>
      </c>
      <c r="L1227" s="77">
        <v>0.9</v>
      </c>
      <c r="Q1227" s="106"/>
    </row>
    <row r="1228" spans="1:17" x14ac:dyDescent="0.25">
      <c r="A1228" t="s">
        <v>331</v>
      </c>
      <c r="B1228" s="25">
        <v>2020</v>
      </c>
      <c r="C1228" s="25" t="s">
        <v>0</v>
      </c>
      <c r="D1228" s="25" t="s">
        <v>63</v>
      </c>
      <c r="E1228" s="25" t="s">
        <v>192</v>
      </c>
      <c r="F1228" s="23" t="s">
        <v>193</v>
      </c>
      <c r="G1228" s="23" t="s">
        <v>492</v>
      </c>
      <c r="H1228" s="32" t="s">
        <v>359</v>
      </c>
      <c r="I1228" s="32" t="s">
        <v>586</v>
      </c>
      <c r="J1228" s="135">
        <v>241</v>
      </c>
      <c r="K1228" s="28">
        <v>0.84646999999999994</v>
      </c>
      <c r="L1228" s="77">
        <v>0.9</v>
      </c>
      <c r="Q1228" s="106"/>
    </row>
    <row r="1229" spans="1:17" x14ac:dyDescent="0.25">
      <c r="A1229" t="s">
        <v>331</v>
      </c>
      <c r="B1229" s="25">
        <v>2020</v>
      </c>
      <c r="C1229" s="25" t="s">
        <v>1</v>
      </c>
      <c r="D1229" s="25" t="s">
        <v>64</v>
      </c>
      <c r="E1229" s="25" t="s">
        <v>192</v>
      </c>
      <c r="F1229" s="23" t="s">
        <v>193</v>
      </c>
      <c r="G1229" s="23" t="s">
        <v>492</v>
      </c>
      <c r="H1229" s="32" t="s">
        <v>359</v>
      </c>
      <c r="I1229" s="32" t="s">
        <v>586</v>
      </c>
      <c r="J1229" s="135">
        <v>78</v>
      </c>
      <c r="K1229" s="28">
        <v>0.82050999999999996</v>
      </c>
      <c r="L1229" s="77">
        <v>0.9</v>
      </c>
      <c r="Q1229" s="106"/>
    </row>
    <row r="1230" spans="1:17" x14ac:dyDescent="0.25">
      <c r="A1230" t="s">
        <v>331</v>
      </c>
      <c r="B1230" s="25">
        <v>2020</v>
      </c>
      <c r="C1230" s="25" t="s">
        <v>2</v>
      </c>
      <c r="D1230" s="25" t="s">
        <v>65</v>
      </c>
      <c r="E1230" s="25" t="s">
        <v>192</v>
      </c>
      <c r="F1230" s="23" t="s">
        <v>193</v>
      </c>
      <c r="G1230" s="23" t="s">
        <v>492</v>
      </c>
      <c r="H1230" s="32" t="s">
        <v>359</v>
      </c>
      <c r="I1230" s="32" t="s">
        <v>586</v>
      </c>
      <c r="J1230" s="135">
        <v>116</v>
      </c>
      <c r="K1230" s="28">
        <v>0.80171999999999999</v>
      </c>
      <c r="L1230" s="77">
        <v>0.9</v>
      </c>
      <c r="Q1230" s="106"/>
    </row>
    <row r="1231" spans="1:17" x14ac:dyDescent="0.25">
      <c r="A1231" t="s">
        <v>331</v>
      </c>
      <c r="B1231" s="25">
        <v>2020</v>
      </c>
      <c r="C1231" s="25" t="s">
        <v>3</v>
      </c>
      <c r="D1231" s="25" t="s">
        <v>66</v>
      </c>
      <c r="E1231" s="25" t="s">
        <v>192</v>
      </c>
      <c r="F1231" s="23" t="s">
        <v>193</v>
      </c>
      <c r="G1231" s="23" t="s">
        <v>492</v>
      </c>
      <c r="H1231" s="32" t="s">
        <v>359</v>
      </c>
      <c r="I1231" s="32" t="s">
        <v>586</v>
      </c>
      <c r="J1231" s="135">
        <v>179</v>
      </c>
      <c r="K1231" s="28">
        <v>0.72067000000000003</v>
      </c>
      <c r="L1231" s="77">
        <v>0.9</v>
      </c>
      <c r="Q1231" s="106"/>
    </row>
    <row r="1232" spans="1:17" x14ac:dyDescent="0.25">
      <c r="A1232" t="s">
        <v>331</v>
      </c>
      <c r="B1232" s="25">
        <v>2021</v>
      </c>
      <c r="C1232" s="25" t="s">
        <v>0</v>
      </c>
      <c r="D1232" s="25" t="s">
        <v>67</v>
      </c>
      <c r="E1232" s="25" t="s">
        <v>192</v>
      </c>
      <c r="F1232" s="23" t="s">
        <v>193</v>
      </c>
      <c r="G1232" s="23" t="s">
        <v>492</v>
      </c>
      <c r="H1232" s="32" t="s">
        <v>359</v>
      </c>
      <c r="I1232" s="32" t="s">
        <v>586</v>
      </c>
      <c r="J1232" s="135">
        <v>165</v>
      </c>
      <c r="K1232" s="28">
        <v>0.75758000000000003</v>
      </c>
      <c r="L1232" s="77">
        <v>0.9</v>
      </c>
      <c r="Q1232" s="106"/>
    </row>
    <row r="1233" spans="1:17" x14ac:dyDescent="0.25">
      <c r="A1233" t="s">
        <v>331</v>
      </c>
      <c r="B1233" s="25">
        <v>2021</v>
      </c>
      <c r="C1233" s="25" t="s">
        <v>1</v>
      </c>
      <c r="D1233" s="25" t="s">
        <v>68</v>
      </c>
      <c r="E1233" s="25" t="s">
        <v>192</v>
      </c>
      <c r="F1233" s="23" t="s">
        <v>193</v>
      </c>
      <c r="G1233" s="23" t="s">
        <v>492</v>
      </c>
      <c r="H1233" s="32" t="s">
        <v>359</v>
      </c>
      <c r="I1233" s="32" t="s">
        <v>586</v>
      </c>
      <c r="J1233" s="135">
        <v>178</v>
      </c>
      <c r="K1233" s="28">
        <v>0.75280999999999998</v>
      </c>
      <c r="L1233" s="77">
        <v>0.9</v>
      </c>
      <c r="Q1233" s="106"/>
    </row>
    <row r="1234" spans="1:17" x14ac:dyDescent="0.25">
      <c r="A1234" t="s">
        <v>331</v>
      </c>
      <c r="B1234" s="25">
        <v>2021</v>
      </c>
      <c r="C1234" s="25" t="s">
        <v>2</v>
      </c>
      <c r="D1234" s="25" t="s">
        <v>69</v>
      </c>
      <c r="E1234" s="25" t="s">
        <v>192</v>
      </c>
      <c r="F1234" s="23" t="s">
        <v>193</v>
      </c>
      <c r="G1234" s="23" t="s">
        <v>492</v>
      </c>
      <c r="H1234" s="32" t="s">
        <v>359</v>
      </c>
      <c r="I1234" s="32" t="s">
        <v>586</v>
      </c>
      <c r="J1234" s="135">
        <v>182</v>
      </c>
      <c r="K1234" s="28">
        <v>0.40659000000000001</v>
      </c>
      <c r="L1234" s="77">
        <v>0.9</v>
      </c>
      <c r="Q1234" s="106"/>
    </row>
    <row r="1235" spans="1:17" x14ac:dyDescent="0.25">
      <c r="A1235" t="s">
        <v>331</v>
      </c>
      <c r="B1235" s="25">
        <v>2021</v>
      </c>
      <c r="C1235" s="25" t="s">
        <v>3</v>
      </c>
      <c r="D1235" s="25" t="s">
        <v>70</v>
      </c>
      <c r="E1235" s="25" t="s">
        <v>192</v>
      </c>
      <c r="F1235" s="23" t="s">
        <v>193</v>
      </c>
      <c r="G1235" s="23" t="s">
        <v>492</v>
      </c>
      <c r="H1235" s="32" t="s">
        <v>359</v>
      </c>
      <c r="I1235" s="32" t="s">
        <v>586</v>
      </c>
      <c r="J1235" s="135">
        <v>164</v>
      </c>
      <c r="K1235" s="28">
        <v>3.049E-2</v>
      </c>
      <c r="L1235" s="77">
        <v>0.9</v>
      </c>
      <c r="Q1235" s="106"/>
    </row>
    <row r="1236" spans="1:17" x14ac:dyDescent="0.25">
      <c r="A1236" t="s">
        <v>331</v>
      </c>
      <c r="B1236" s="25">
        <v>2022</v>
      </c>
      <c r="C1236" s="25" t="s">
        <v>0</v>
      </c>
      <c r="D1236" s="25" t="s">
        <v>71</v>
      </c>
      <c r="E1236" s="25" t="s">
        <v>192</v>
      </c>
      <c r="F1236" s="23" t="s">
        <v>193</v>
      </c>
      <c r="G1236" s="23" t="s">
        <v>492</v>
      </c>
      <c r="H1236" s="32" t="s">
        <v>359</v>
      </c>
      <c r="I1236" s="32" t="s">
        <v>586</v>
      </c>
      <c r="J1236" s="135">
        <v>113</v>
      </c>
      <c r="K1236" s="28">
        <v>8.8500000000000002E-3</v>
      </c>
      <c r="L1236" s="77">
        <v>0.9</v>
      </c>
      <c r="Q1236" s="106"/>
    </row>
    <row r="1237" spans="1:17" x14ac:dyDescent="0.25">
      <c r="A1237" t="s">
        <v>331</v>
      </c>
      <c r="B1237" s="25">
        <v>2022</v>
      </c>
      <c r="C1237" s="25" t="s">
        <v>1</v>
      </c>
      <c r="D1237" s="25" t="s">
        <v>72</v>
      </c>
      <c r="E1237" s="25" t="s">
        <v>192</v>
      </c>
      <c r="F1237" s="23" t="s">
        <v>193</v>
      </c>
      <c r="G1237" s="23" t="s">
        <v>492</v>
      </c>
      <c r="H1237" s="32" t="s">
        <v>359</v>
      </c>
      <c r="I1237" s="32" t="s">
        <v>586</v>
      </c>
      <c r="J1237" s="135">
        <v>121</v>
      </c>
      <c r="K1237" s="28">
        <v>0</v>
      </c>
      <c r="L1237" s="77">
        <v>0.9</v>
      </c>
      <c r="Q1237" s="106"/>
    </row>
    <row r="1238" spans="1:17" x14ac:dyDescent="0.25">
      <c r="A1238" t="s">
        <v>331</v>
      </c>
      <c r="B1238" s="25">
        <v>2022</v>
      </c>
      <c r="C1238" s="25" t="s">
        <v>2</v>
      </c>
      <c r="D1238" s="25" t="s">
        <v>73</v>
      </c>
      <c r="E1238" s="25" t="s">
        <v>192</v>
      </c>
      <c r="F1238" s="23" t="s">
        <v>193</v>
      </c>
      <c r="G1238" s="23" t="s">
        <v>492</v>
      </c>
      <c r="H1238" s="32" t="s">
        <v>359</v>
      </c>
      <c r="I1238" s="32" t="s">
        <v>586</v>
      </c>
      <c r="J1238" s="135">
        <v>110</v>
      </c>
      <c r="K1238" s="28">
        <v>3.6360000000000003E-2</v>
      </c>
      <c r="L1238" s="77">
        <v>0.9</v>
      </c>
      <c r="Q1238" s="106"/>
    </row>
    <row r="1239" spans="1:17" x14ac:dyDescent="0.25">
      <c r="A1239" t="s">
        <v>331</v>
      </c>
      <c r="B1239" s="25">
        <v>2022</v>
      </c>
      <c r="C1239" s="25" t="s">
        <v>3</v>
      </c>
      <c r="D1239" s="25" t="s">
        <v>493</v>
      </c>
      <c r="E1239" s="25" t="s">
        <v>192</v>
      </c>
      <c r="F1239" s="23" t="s">
        <v>193</v>
      </c>
      <c r="G1239" s="23" t="s">
        <v>492</v>
      </c>
      <c r="H1239" s="32" t="s">
        <v>359</v>
      </c>
      <c r="I1239" s="32" t="s">
        <v>586</v>
      </c>
      <c r="J1239" s="135">
        <v>79</v>
      </c>
      <c r="K1239" s="28">
        <v>0</v>
      </c>
      <c r="L1239" s="77">
        <v>0.9</v>
      </c>
      <c r="Q1239" s="106"/>
    </row>
    <row r="1240" spans="1:17" x14ac:dyDescent="0.25">
      <c r="A1240" t="s">
        <v>331</v>
      </c>
      <c r="B1240" s="25">
        <v>2023</v>
      </c>
      <c r="C1240" s="25" t="s">
        <v>0</v>
      </c>
      <c r="D1240" s="25" t="s">
        <v>537</v>
      </c>
      <c r="E1240" s="25" t="s">
        <v>192</v>
      </c>
      <c r="F1240" s="23" t="s">
        <v>193</v>
      </c>
      <c r="G1240" s="23" t="s">
        <v>492</v>
      </c>
      <c r="H1240" s="32" t="s">
        <v>359</v>
      </c>
      <c r="I1240" s="32" t="s">
        <v>586</v>
      </c>
      <c r="J1240" s="135">
        <v>100</v>
      </c>
      <c r="K1240" s="28">
        <v>0.01</v>
      </c>
      <c r="L1240" s="77">
        <v>0.9</v>
      </c>
      <c r="Q1240" s="106"/>
    </row>
    <row r="1241" spans="1:17" x14ac:dyDescent="0.25">
      <c r="A1241" t="s">
        <v>331</v>
      </c>
      <c r="B1241" s="25">
        <v>2018</v>
      </c>
      <c r="C1241" s="25" t="s">
        <v>0</v>
      </c>
      <c r="D1241" s="25" t="s">
        <v>54</v>
      </c>
      <c r="E1241" s="25" t="s">
        <v>194</v>
      </c>
      <c r="F1241" s="23" t="s">
        <v>195</v>
      </c>
      <c r="G1241" s="23" t="s">
        <v>492</v>
      </c>
      <c r="H1241" s="32" t="s">
        <v>352</v>
      </c>
      <c r="I1241" s="32" t="s">
        <v>586</v>
      </c>
      <c r="J1241" s="135">
        <v>93</v>
      </c>
      <c r="K1241" s="28">
        <v>0.89246999999999999</v>
      </c>
      <c r="L1241" s="77">
        <v>0.9</v>
      </c>
      <c r="Q1241" s="106"/>
    </row>
    <row r="1242" spans="1:17" x14ac:dyDescent="0.25">
      <c r="A1242" t="s">
        <v>331</v>
      </c>
      <c r="B1242" s="25">
        <v>2018</v>
      </c>
      <c r="C1242" s="25" t="s">
        <v>1</v>
      </c>
      <c r="D1242" s="25" t="s">
        <v>56</v>
      </c>
      <c r="E1242" s="25" t="s">
        <v>194</v>
      </c>
      <c r="F1242" s="23" t="s">
        <v>195</v>
      </c>
      <c r="G1242" s="23" t="s">
        <v>492</v>
      </c>
      <c r="H1242" s="32" t="s">
        <v>352</v>
      </c>
      <c r="I1242" s="32" t="s">
        <v>586</v>
      </c>
      <c r="J1242" s="135">
        <v>76</v>
      </c>
      <c r="K1242" s="28">
        <v>0.80262999999999995</v>
      </c>
      <c r="L1242" s="77">
        <v>0.9</v>
      </c>
      <c r="Q1242" s="106"/>
    </row>
    <row r="1243" spans="1:17" x14ac:dyDescent="0.25">
      <c r="A1243" t="s">
        <v>331</v>
      </c>
      <c r="B1243" s="25">
        <v>2018</v>
      </c>
      <c r="C1243" s="25" t="s">
        <v>2</v>
      </c>
      <c r="D1243" s="25" t="s">
        <v>57</v>
      </c>
      <c r="E1243" s="25" t="s">
        <v>194</v>
      </c>
      <c r="F1243" s="23" t="s">
        <v>195</v>
      </c>
      <c r="G1243" s="23" t="s">
        <v>492</v>
      </c>
      <c r="H1243" s="32" t="s">
        <v>352</v>
      </c>
      <c r="I1243" s="32" t="s">
        <v>586</v>
      </c>
      <c r="J1243" s="135">
        <v>119</v>
      </c>
      <c r="K1243" s="28">
        <v>0.84874000000000005</v>
      </c>
      <c r="L1243" s="77">
        <v>0.9</v>
      </c>
      <c r="Q1243" s="106"/>
    </row>
    <row r="1244" spans="1:17" x14ac:dyDescent="0.25">
      <c r="A1244" t="s">
        <v>331</v>
      </c>
      <c r="B1244" s="25">
        <v>2018</v>
      </c>
      <c r="C1244" s="25" t="s">
        <v>3</v>
      </c>
      <c r="D1244" s="25" t="s">
        <v>58</v>
      </c>
      <c r="E1244" s="25" t="s">
        <v>194</v>
      </c>
      <c r="F1244" s="23" t="s">
        <v>195</v>
      </c>
      <c r="G1244" s="23" t="s">
        <v>492</v>
      </c>
      <c r="H1244" s="32" t="s">
        <v>352</v>
      </c>
      <c r="I1244" s="32" t="s">
        <v>586</v>
      </c>
      <c r="J1244" s="135">
        <v>107</v>
      </c>
      <c r="K1244" s="28">
        <v>0.85980999999999996</v>
      </c>
      <c r="L1244" s="77">
        <v>0.9</v>
      </c>
      <c r="Q1244" s="106"/>
    </row>
    <row r="1245" spans="1:17" x14ac:dyDescent="0.25">
      <c r="A1245" t="s">
        <v>331</v>
      </c>
      <c r="B1245" s="25">
        <v>2019</v>
      </c>
      <c r="C1245" s="25" t="s">
        <v>0</v>
      </c>
      <c r="D1245" s="25" t="s">
        <v>59</v>
      </c>
      <c r="E1245" s="25" t="s">
        <v>194</v>
      </c>
      <c r="F1245" s="23" t="s">
        <v>195</v>
      </c>
      <c r="G1245" s="23" t="s">
        <v>492</v>
      </c>
      <c r="H1245" s="32" t="s">
        <v>352</v>
      </c>
      <c r="I1245" s="32" t="s">
        <v>586</v>
      </c>
      <c r="J1245" s="135">
        <v>77</v>
      </c>
      <c r="K1245" s="28">
        <v>0.76622999999999997</v>
      </c>
      <c r="L1245" s="77">
        <v>0.9</v>
      </c>
      <c r="Q1245" s="106"/>
    </row>
    <row r="1246" spans="1:17" x14ac:dyDescent="0.25">
      <c r="A1246" t="s">
        <v>331</v>
      </c>
      <c r="B1246" s="25">
        <v>2019</v>
      </c>
      <c r="C1246" s="25" t="s">
        <v>1</v>
      </c>
      <c r="D1246" s="25" t="s">
        <v>60</v>
      </c>
      <c r="E1246" s="25" t="s">
        <v>194</v>
      </c>
      <c r="F1246" s="23" t="s">
        <v>195</v>
      </c>
      <c r="G1246" s="23" t="s">
        <v>492</v>
      </c>
      <c r="H1246" s="32" t="s">
        <v>352</v>
      </c>
      <c r="I1246" s="32" t="s">
        <v>586</v>
      </c>
      <c r="J1246" s="135">
        <v>82</v>
      </c>
      <c r="K1246" s="28">
        <v>0.84145999999999999</v>
      </c>
      <c r="L1246" s="77">
        <v>0.9</v>
      </c>
      <c r="Q1246" s="106"/>
    </row>
    <row r="1247" spans="1:17" x14ac:dyDescent="0.25">
      <c r="A1247" t="s">
        <v>331</v>
      </c>
      <c r="B1247" s="25">
        <v>2019</v>
      </c>
      <c r="C1247" s="25" t="s">
        <v>2</v>
      </c>
      <c r="D1247" s="25" t="s">
        <v>61</v>
      </c>
      <c r="E1247" s="25" t="s">
        <v>194</v>
      </c>
      <c r="F1247" s="23" t="s">
        <v>195</v>
      </c>
      <c r="G1247" s="23" t="s">
        <v>492</v>
      </c>
      <c r="H1247" s="32" t="s">
        <v>352</v>
      </c>
      <c r="I1247" s="32" t="s">
        <v>586</v>
      </c>
      <c r="J1247" s="135">
        <v>76</v>
      </c>
      <c r="K1247" s="28">
        <v>0.88158000000000003</v>
      </c>
      <c r="L1247" s="77">
        <v>0.9</v>
      </c>
      <c r="Q1247" s="106"/>
    </row>
    <row r="1248" spans="1:17" x14ac:dyDescent="0.25">
      <c r="A1248" t="s">
        <v>331</v>
      </c>
      <c r="B1248" s="25">
        <v>2019</v>
      </c>
      <c r="C1248" s="25" t="s">
        <v>3</v>
      </c>
      <c r="D1248" s="25" t="s">
        <v>62</v>
      </c>
      <c r="E1248" s="25" t="s">
        <v>194</v>
      </c>
      <c r="F1248" s="23" t="s">
        <v>195</v>
      </c>
      <c r="G1248" s="23" t="s">
        <v>492</v>
      </c>
      <c r="H1248" s="32" t="s">
        <v>352</v>
      </c>
      <c r="I1248" s="32" t="s">
        <v>586</v>
      </c>
      <c r="J1248" s="135">
        <v>92</v>
      </c>
      <c r="K1248" s="28">
        <v>0.84782999999999997</v>
      </c>
      <c r="L1248" s="77">
        <v>0.9</v>
      </c>
      <c r="Q1248" s="106"/>
    </row>
    <row r="1249" spans="1:17" x14ac:dyDescent="0.25">
      <c r="A1249" t="s">
        <v>331</v>
      </c>
      <c r="B1249" s="25">
        <v>2020</v>
      </c>
      <c r="C1249" s="25" t="s">
        <v>0</v>
      </c>
      <c r="D1249" s="25" t="s">
        <v>63</v>
      </c>
      <c r="E1249" s="25" t="s">
        <v>194</v>
      </c>
      <c r="F1249" s="23" t="s">
        <v>195</v>
      </c>
      <c r="G1249" s="23" t="s">
        <v>492</v>
      </c>
      <c r="H1249" s="32" t="s">
        <v>352</v>
      </c>
      <c r="I1249" s="32" t="s">
        <v>586</v>
      </c>
      <c r="J1249" s="135">
        <v>68</v>
      </c>
      <c r="K1249" s="28">
        <v>0.66176000000000001</v>
      </c>
      <c r="L1249" s="77">
        <v>0.9</v>
      </c>
      <c r="Q1249" s="106"/>
    </row>
    <row r="1250" spans="1:17" x14ac:dyDescent="0.25">
      <c r="A1250" t="s">
        <v>331</v>
      </c>
      <c r="B1250" s="25">
        <v>2020</v>
      </c>
      <c r="C1250" s="25" t="s">
        <v>1</v>
      </c>
      <c r="D1250" s="25" t="s">
        <v>64</v>
      </c>
      <c r="E1250" s="25" t="s">
        <v>194</v>
      </c>
      <c r="F1250" s="23" t="s">
        <v>195</v>
      </c>
      <c r="G1250" s="23" t="s">
        <v>492</v>
      </c>
      <c r="H1250" s="32" t="s">
        <v>352</v>
      </c>
      <c r="I1250" s="32" t="s">
        <v>586</v>
      </c>
      <c r="J1250" s="135">
        <v>48</v>
      </c>
      <c r="K1250" s="28">
        <v>0.375</v>
      </c>
      <c r="L1250" s="77">
        <v>0.9</v>
      </c>
      <c r="Q1250" s="106"/>
    </row>
    <row r="1251" spans="1:17" x14ac:dyDescent="0.25">
      <c r="A1251" t="s">
        <v>331</v>
      </c>
      <c r="B1251" s="25">
        <v>2020</v>
      </c>
      <c r="C1251" s="25" t="s">
        <v>2</v>
      </c>
      <c r="D1251" s="25" t="s">
        <v>65</v>
      </c>
      <c r="E1251" s="25" t="s">
        <v>194</v>
      </c>
      <c r="F1251" s="23" t="s">
        <v>195</v>
      </c>
      <c r="G1251" s="23" t="s">
        <v>492</v>
      </c>
      <c r="H1251" s="32" t="s">
        <v>352</v>
      </c>
      <c r="I1251" s="32" t="s">
        <v>586</v>
      </c>
      <c r="J1251" s="135">
        <v>67</v>
      </c>
      <c r="K1251" s="28">
        <v>0.43284</v>
      </c>
      <c r="L1251" s="77">
        <v>0.9</v>
      </c>
      <c r="Q1251" s="106"/>
    </row>
    <row r="1252" spans="1:17" x14ac:dyDescent="0.25">
      <c r="A1252" t="s">
        <v>331</v>
      </c>
      <c r="B1252" s="25">
        <v>2020</v>
      </c>
      <c r="C1252" s="25" t="s">
        <v>3</v>
      </c>
      <c r="D1252" s="25" t="s">
        <v>66</v>
      </c>
      <c r="E1252" s="25" t="s">
        <v>194</v>
      </c>
      <c r="F1252" s="23" t="s">
        <v>195</v>
      </c>
      <c r="G1252" s="23" t="s">
        <v>492</v>
      </c>
      <c r="H1252" s="32" t="s">
        <v>352</v>
      </c>
      <c r="I1252" s="32" t="s">
        <v>586</v>
      </c>
      <c r="J1252" s="135">
        <v>64</v>
      </c>
      <c r="K1252" s="28">
        <v>0.51561999999999997</v>
      </c>
      <c r="L1252" s="77">
        <v>0.9</v>
      </c>
      <c r="Q1252" s="106"/>
    </row>
    <row r="1253" spans="1:17" x14ac:dyDescent="0.25">
      <c r="A1253" t="s">
        <v>331</v>
      </c>
      <c r="B1253" s="25">
        <v>2021</v>
      </c>
      <c r="C1253" s="25" t="s">
        <v>0</v>
      </c>
      <c r="D1253" s="25" t="s">
        <v>67</v>
      </c>
      <c r="E1253" s="25" t="s">
        <v>194</v>
      </c>
      <c r="F1253" s="23" t="s">
        <v>195</v>
      </c>
      <c r="G1253" s="23" t="s">
        <v>492</v>
      </c>
      <c r="H1253" s="32" t="s">
        <v>352</v>
      </c>
      <c r="I1253" s="32" t="s">
        <v>586</v>
      </c>
      <c r="J1253" s="135">
        <v>78</v>
      </c>
      <c r="K1253" s="28">
        <v>0.56410000000000005</v>
      </c>
      <c r="L1253" s="77">
        <v>0.9</v>
      </c>
      <c r="Q1253" s="106"/>
    </row>
    <row r="1254" spans="1:17" x14ac:dyDescent="0.25">
      <c r="A1254" t="s">
        <v>331</v>
      </c>
      <c r="B1254" s="25">
        <v>2021</v>
      </c>
      <c r="C1254" s="25" t="s">
        <v>1</v>
      </c>
      <c r="D1254" s="25" t="s">
        <v>68</v>
      </c>
      <c r="E1254" s="25" t="s">
        <v>194</v>
      </c>
      <c r="F1254" s="23" t="s">
        <v>195</v>
      </c>
      <c r="G1254" s="23" t="s">
        <v>492</v>
      </c>
      <c r="H1254" s="32" t="s">
        <v>352</v>
      </c>
      <c r="I1254" s="32" t="s">
        <v>586</v>
      </c>
      <c r="J1254" s="135">
        <v>102</v>
      </c>
      <c r="K1254" s="28">
        <v>0.75490000000000002</v>
      </c>
      <c r="L1254" s="77">
        <v>0.9</v>
      </c>
      <c r="Q1254" s="106"/>
    </row>
    <row r="1255" spans="1:17" x14ac:dyDescent="0.25">
      <c r="A1255" t="s">
        <v>331</v>
      </c>
      <c r="B1255" s="25">
        <v>2021</v>
      </c>
      <c r="C1255" s="25" t="s">
        <v>2</v>
      </c>
      <c r="D1255" s="25" t="s">
        <v>69</v>
      </c>
      <c r="E1255" s="25" t="s">
        <v>194</v>
      </c>
      <c r="F1255" s="23" t="s">
        <v>195</v>
      </c>
      <c r="G1255" s="23" t="s">
        <v>492</v>
      </c>
      <c r="H1255" s="32" t="s">
        <v>352</v>
      </c>
      <c r="I1255" s="32" t="s">
        <v>586</v>
      </c>
      <c r="J1255" s="135">
        <v>112</v>
      </c>
      <c r="K1255" s="28">
        <v>0.74107000000000001</v>
      </c>
      <c r="L1255" s="77">
        <v>0.9</v>
      </c>
      <c r="Q1255" s="106"/>
    </row>
    <row r="1256" spans="1:17" x14ac:dyDescent="0.25">
      <c r="A1256" t="s">
        <v>331</v>
      </c>
      <c r="B1256" s="25">
        <v>2021</v>
      </c>
      <c r="C1256" s="25" t="s">
        <v>3</v>
      </c>
      <c r="D1256" s="25" t="s">
        <v>70</v>
      </c>
      <c r="E1256" s="25" t="s">
        <v>194</v>
      </c>
      <c r="F1256" s="23" t="s">
        <v>195</v>
      </c>
      <c r="G1256" s="23" t="s">
        <v>492</v>
      </c>
      <c r="H1256" s="32" t="s">
        <v>352</v>
      </c>
      <c r="I1256" s="32" t="s">
        <v>586</v>
      </c>
      <c r="J1256" s="135">
        <v>109</v>
      </c>
      <c r="K1256" s="28">
        <v>0.70642000000000005</v>
      </c>
      <c r="L1256" s="77">
        <v>0.9</v>
      </c>
      <c r="Q1256" s="106"/>
    </row>
    <row r="1257" spans="1:17" x14ac:dyDescent="0.25">
      <c r="A1257" t="s">
        <v>331</v>
      </c>
      <c r="B1257" s="25">
        <v>2022</v>
      </c>
      <c r="C1257" s="25" t="s">
        <v>0</v>
      </c>
      <c r="D1257" s="25" t="s">
        <v>71</v>
      </c>
      <c r="E1257" s="25" t="s">
        <v>194</v>
      </c>
      <c r="F1257" s="23" t="s">
        <v>195</v>
      </c>
      <c r="G1257" s="23" t="s">
        <v>492</v>
      </c>
      <c r="H1257" s="32" t="s">
        <v>352</v>
      </c>
      <c r="I1257" s="32" t="s">
        <v>586</v>
      </c>
      <c r="J1257" s="135">
        <v>96</v>
      </c>
      <c r="K1257" s="28">
        <v>0.72916999999999998</v>
      </c>
      <c r="L1257" s="77">
        <v>0.9</v>
      </c>
      <c r="Q1257" s="106"/>
    </row>
    <row r="1258" spans="1:17" x14ac:dyDescent="0.25">
      <c r="A1258" t="s">
        <v>331</v>
      </c>
      <c r="B1258" s="25">
        <v>2022</v>
      </c>
      <c r="C1258" s="25" t="s">
        <v>1</v>
      </c>
      <c r="D1258" s="25" t="s">
        <v>72</v>
      </c>
      <c r="E1258" s="25" t="s">
        <v>194</v>
      </c>
      <c r="F1258" s="23" t="s">
        <v>195</v>
      </c>
      <c r="G1258" s="23" t="s">
        <v>492</v>
      </c>
      <c r="H1258" s="32" t="s">
        <v>352</v>
      </c>
      <c r="I1258" s="32" t="s">
        <v>586</v>
      </c>
      <c r="J1258" s="135">
        <v>86</v>
      </c>
      <c r="K1258" s="28">
        <v>0.66278999999999999</v>
      </c>
      <c r="L1258" s="77">
        <v>0.9</v>
      </c>
      <c r="Q1258" s="106"/>
    </row>
    <row r="1259" spans="1:17" x14ac:dyDescent="0.25">
      <c r="A1259" t="s">
        <v>331</v>
      </c>
      <c r="B1259" s="25">
        <v>2022</v>
      </c>
      <c r="C1259" s="25" t="s">
        <v>2</v>
      </c>
      <c r="D1259" s="25" t="s">
        <v>73</v>
      </c>
      <c r="E1259" s="25" t="s">
        <v>194</v>
      </c>
      <c r="F1259" s="23" t="s">
        <v>195</v>
      </c>
      <c r="G1259" s="23" t="s">
        <v>492</v>
      </c>
      <c r="H1259" s="32" t="s">
        <v>352</v>
      </c>
      <c r="I1259" s="32" t="s">
        <v>586</v>
      </c>
      <c r="J1259" s="135">
        <v>93</v>
      </c>
      <c r="K1259" s="28">
        <v>0.76344000000000001</v>
      </c>
      <c r="L1259" s="77">
        <v>0.9</v>
      </c>
      <c r="Q1259" s="106"/>
    </row>
    <row r="1260" spans="1:17" x14ac:dyDescent="0.25">
      <c r="A1260" t="s">
        <v>331</v>
      </c>
      <c r="B1260" s="25">
        <v>2022</v>
      </c>
      <c r="C1260" s="25" t="s">
        <v>3</v>
      </c>
      <c r="D1260" s="25" t="s">
        <v>493</v>
      </c>
      <c r="E1260" s="25" t="s">
        <v>194</v>
      </c>
      <c r="F1260" s="23" t="s">
        <v>195</v>
      </c>
      <c r="G1260" s="23" t="s">
        <v>492</v>
      </c>
      <c r="H1260" s="32" t="s">
        <v>352</v>
      </c>
      <c r="I1260" s="32" t="s">
        <v>586</v>
      </c>
      <c r="J1260" s="135">
        <v>86</v>
      </c>
      <c r="K1260" s="28">
        <v>0.81394999999999995</v>
      </c>
      <c r="L1260" s="77">
        <v>0.9</v>
      </c>
      <c r="Q1260" s="106"/>
    </row>
    <row r="1261" spans="1:17" x14ac:dyDescent="0.25">
      <c r="A1261" t="s">
        <v>331</v>
      </c>
      <c r="B1261" s="25">
        <v>2023</v>
      </c>
      <c r="C1261" s="25" t="s">
        <v>0</v>
      </c>
      <c r="D1261" s="25" t="s">
        <v>537</v>
      </c>
      <c r="E1261" s="25" t="s">
        <v>194</v>
      </c>
      <c r="F1261" s="23" t="s">
        <v>195</v>
      </c>
      <c r="G1261" s="23" t="s">
        <v>492</v>
      </c>
      <c r="H1261" s="32" t="s">
        <v>352</v>
      </c>
      <c r="I1261" s="32" t="s">
        <v>586</v>
      </c>
      <c r="J1261" s="135">
        <v>73</v>
      </c>
      <c r="K1261" s="28">
        <v>0.78081999999999996</v>
      </c>
      <c r="L1261" s="77">
        <v>0.9</v>
      </c>
      <c r="Q1261" s="106"/>
    </row>
    <row r="1262" spans="1:17" x14ac:dyDescent="0.25">
      <c r="A1262" t="s">
        <v>331</v>
      </c>
      <c r="B1262" s="25">
        <v>2018</v>
      </c>
      <c r="C1262" s="25" t="s">
        <v>0</v>
      </c>
      <c r="D1262" s="25" t="s">
        <v>54</v>
      </c>
      <c r="E1262" s="25" t="s">
        <v>196</v>
      </c>
      <c r="F1262" s="23" t="s">
        <v>197</v>
      </c>
      <c r="G1262" s="23" t="s">
        <v>492</v>
      </c>
      <c r="H1262" s="32" t="s">
        <v>361</v>
      </c>
      <c r="I1262" s="32" t="s">
        <v>586</v>
      </c>
      <c r="J1262" s="135">
        <v>64</v>
      </c>
      <c r="K1262" s="28">
        <v>0.90625</v>
      </c>
      <c r="L1262" s="77">
        <v>0.9</v>
      </c>
      <c r="Q1262" s="106"/>
    </row>
    <row r="1263" spans="1:17" x14ac:dyDescent="0.25">
      <c r="A1263" t="s">
        <v>331</v>
      </c>
      <c r="B1263" s="25">
        <v>2018</v>
      </c>
      <c r="C1263" s="25" t="s">
        <v>1</v>
      </c>
      <c r="D1263" s="25" t="s">
        <v>56</v>
      </c>
      <c r="E1263" s="25" t="s">
        <v>196</v>
      </c>
      <c r="F1263" s="23" t="s">
        <v>197</v>
      </c>
      <c r="G1263" s="23" t="s">
        <v>492</v>
      </c>
      <c r="H1263" s="32" t="s">
        <v>361</v>
      </c>
      <c r="I1263" s="32" t="s">
        <v>586</v>
      </c>
      <c r="J1263" s="135">
        <v>78</v>
      </c>
      <c r="K1263" s="28">
        <v>0.93589999999999995</v>
      </c>
      <c r="L1263" s="77">
        <v>0.9</v>
      </c>
      <c r="Q1263" s="106"/>
    </row>
    <row r="1264" spans="1:17" x14ac:dyDescent="0.25">
      <c r="A1264" t="s">
        <v>331</v>
      </c>
      <c r="B1264" s="25">
        <v>2018</v>
      </c>
      <c r="C1264" s="25" t="s">
        <v>2</v>
      </c>
      <c r="D1264" s="25" t="s">
        <v>57</v>
      </c>
      <c r="E1264" s="25" t="s">
        <v>196</v>
      </c>
      <c r="F1264" s="23" t="s">
        <v>197</v>
      </c>
      <c r="G1264" s="23" t="s">
        <v>492</v>
      </c>
      <c r="H1264" s="32" t="s">
        <v>361</v>
      </c>
      <c r="I1264" s="32" t="s">
        <v>586</v>
      </c>
      <c r="J1264" s="135">
        <v>80</v>
      </c>
      <c r="K1264" s="28">
        <v>0.96250000000000002</v>
      </c>
      <c r="L1264" s="77">
        <v>0.9</v>
      </c>
      <c r="Q1264" s="106"/>
    </row>
    <row r="1265" spans="1:17" x14ac:dyDescent="0.25">
      <c r="A1265" t="s">
        <v>331</v>
      </c>
      <c r="B1265" s="25">
        <v>2018</v>
      </c>
      <c r="C1265" s="25" t="s">
        <v>3</v>
      </c>
      <c r="D1265" s="25" t="s">
        <v>58</v>
      </c>
      <c r="E1265" s="25" t="s">
        <v>196</v>
      </c>
      <c r="F1265" s="23" t="s">
        <v>197</v>
      </c>
      <c r="G1265" s="23" t="s">
        <v>492</v>
      </c>
      <c r="H1265" s="32" t="s">
        <v>361</v>
      </c>
      <c r="I1265" s="32" t="s">
        <v>586</v>
      </c>
      <c r="J1265" s="135">
        <v>73</v>
      </c>
      <c r="K1265" s="28">
        <v>0.95889999999999997</v>
      </c>
      <c r="L1265" s="77">
        <v>0.9</v>
      </c>
      <c r="Q1265" s="106"/>
    </row>
    <row r="1266" spans="1:17" x14ac:dyDescent="0.25">
      <c r="A1266" t="s">
        <v>331</v>
      </c>
      <c r="B1266" s="25">
        <v>2019</v>
      </c>
      <c r="C1266" s="25" t="s">
        <v>0</v>
      </c>
      <c r="D1266" s="25" t="s">
        <v>59</v>
      </c>
      <c r="E1266" s="25" t="s">
        <v>196</v>
      </c>
      <c r="F1266" s="23" t="s">
        <v>197</v>
      </c>
      <c r="G1266" s="23" t="s">
        <v>492</v>
      </c>
      <c r="H1266" s="32" t="s">
        <v>361</v>
      </c>
      <c r="I1266" s="32" t="s">
        <v>586</v>
      </c>
      <c r="J1266" s="135">
        <v>75</v>
      </c>
      <c r="K1266" s="28">
        <v>0.93332999999999999</v>
      </c>
      <c r="L1266" s="77">
        <v>0.9</v>
      </c>
      <c r="Q1266" s="106"/>
    </row>
    <row r="1267" spans="1:17" x14ac:dyDescent="0.25">
      <c r="A1267" t="s">
        <v>331</v>
      </c>
      <c r="B1267" s="25">
        <v>2019</v>
      </c>
      <c r="C1267" s="25" t="s">
        <v>1</v>
      </c>
      <c r="D1267" s="25" t="s">
        <v>60</v>
      </c>
      <c r="E1267" s="25" t="s">
        <v>196</v>
      </c>
      <c r="F1267" s="23" t="s">
        <v>197</v>
      </c>
      <c r="G1267" s="23" t="s">
        <v>492</v>
      </c>
      <c r="H1267" s="32" t="s">
        <v>361</v>
      </c>
      <c r="I1267" s="32" t="s">
        <v>586</v>
      </c>
      <c r="J1267" s="135">
        <v>55</v>
      </c>
      <c r="K1267" s="28">
        <v>0.92727000000000004</v>
      </c>
      <c r="L1267" s="77">
        <v>0.9</v>
      </c>
      <c r="Q1267" s="106"/>
    </row>
    <row r="1268" spans="1:17" x14ac:dyDescent="0.25">
      <c r="A1268" t="s">
        <v>331</v>
      </c>
      <c r="B1268" s="25">
        <v>2019</v>
      </c>
      <c r="C1268" s="25" t="s">
        <v>2</v>
      </c>
      <c r="D1268" s="25" t="s">
        <v>61</v>
      </c>
      <c r="E1268" s="25" t="s">
        <v>196</v>
      </c>
      <c r="F1268" s="23" t="s">
        <v>197</v>
      </c>
      <c r="G1268" s="23" t="s">
        <v>492</v>
      </c>
      <c r="H1268" s="32" t="s">
        <v>361</v>
      </c>
      <c r="I1268" s="32" t="s">
        <v>586</v>
      </c>
      <c r="J1268" s="135">
        <v>62</v>
      </c>
      <c r="K1268" s="28">
        <v>0.8871</v>
      </c>
      <c r="L1268" s="77">
        <v>0.9</v>
      </c>
      <c r="Q1268" s="106"/>
    </row>
    <row r="1269" spans="1:17" x14ac:dyDescent="0.25">
      <c r="A1269" t="s">
        <v>331</v>
      </c>
      <c r="B1269" s="25">
        <v>2019</v>
      </c>
      <c r="C1269" s="25" t="s">
        <v>3</v>
      </c>
      <c r="D1269" s="25" t="s">
        <v>62</v>
      </c>
      <c r="E1269" s="25" t="s">
        <v>196</v>
      </c>
      <c r="F1269" s="23" t="s">
        <v>197</v>
      </c>
      <c r="G1269" s="23" t="s">
        <v>492</v>
      </c>
      <c r="H1269" s="32" t="s">
        <v>361</v>
      </c>
      <c r="I1269" s="32" t="s">
        <v>586</v>
      </c>
      <c r="J1269" s="135">
        <v>50</v>
      </c>
      <c r="K1269" s="28">
        <v>0.9</v>
      </c>
      <c r="L1269" s="77">
        <v>0.9</v>
      </c>
      <c r="Q1269" s="106"/>
    </row>
    <row r="1270" spans="1:17" x14ac:dyDescent="0.25">
      <c r="A1270" t="s">
        <v>331</v>
      </c>
      <c r="B1270" s="25">
        <v>2020</v>
      </c>
      <c r="C1270" s="25" t="s">
        <v>0</v>
      </c>
      <c r="D1270" s="25" t="s">
        <v>63</v>
      </c>
      <c r="E1270" s="25" t="s">
        <v>196</v>
      </c>
      <c r="F1270" s="23" t="s">
        <v>197</v>
      </c>
      <c r="G1270" s="23" t="s">
        <v>492</v>
      </c>
      <c r="H1270" s="32" t="s">
        <v>361</v>
      </c>
      <c r="I1270" s="32" t="s">
        <v>586</v>
      </c>
      <c r="J1270" s="135">
        <v>46</v>
      </c>
      <c r="K1270" s="28">
        <v>0.86956999999999995</v>
      </c>
      <c r="L1270" s="77">
        <v>0.9</v>
      </c>
      <c r="Q1270" s="106"/>
    </row>
    <row r="1271" spans="1:17" x14ac:dyDescent="0.25">
      <c r="A1271" t="s">
        <v>331</v>
      </c>
      <c r="B1271" s="25">
        <v>2020</v>
      </c>
      <c r="C1271" s="25" t="s">
        <v>1</v>
      </c>
      <c r="D1271" s="25" t="s">
        <v>64</v>
      </c>
      <c r="E1271" s="25" t="s">
        <v>196</v>
      </c>
      <c r="F1271" s="23" t="s">
        <v>197</v>
      </c>
      <c r="G1271" s="23" t="s">
        <v>492</v>
      </c>
      <c r="H1271" s="32" t="s">
        <v>361</v>
      </c>
      <c r="I1271" s="32" t="s">
        <v>586</v>
      </c>
      <c r="J1271" s="135">
        <v>29</v>
      </c>
      <c r="K1271" s="28">
        <v>0.86207</v>
      </c>
      <c r="L1271" s="77">
        <v>0.9</v>
      </c>
      <c r="Q1271" s="106"/>
    </row>
    <row r="1272" spans="1:17" x14ac:dyDescent="0.25">
      <c r="A1272" t="s">
        <v>331</v>
      </c>
      <c r="B1272" s="25">
        <v>2020</v>
      </c>
      <c r="C1272" s="25" t="s">
        <v>2</v>
      </c>
      <c r="D1272" s="25" t="s">
        <v>65</v>
      </c>
      <c r="E1272" s="25" t="s">
        <v>196</v>
      </c>
      <c r="F1272" s="23" t="s">
        <v>197</v>
      </c>
      <c r="G1272" s="23" t="s">
        <v>492</v>
      </c>
      <c r="H1272" s="32" t="s">
        <v>361</v>
      </c>
      <c r="I1272" s="32" t="s">
        <v>586</v>
      </c>
      <c r="J1272" s="135">
        <v>43</v>
      </c>
      <c r="K1272" s="28">
        <v>0.83721000000000001</v>
      </c>
      <c r="L1272" s="77">
        <v>0.9</v>
      </c>
      <c r="Q1272" s="106"/>
    </row>
    <row r="1273" spans="1:17" x14ac:dyDescent="0.25">
      <c r="A1273" t="s">
        <v>331</v>
      </c>
      <c r="B1273" s="25">
        <v>2020</v>
      </c>
      <c r="C1273" s="25" t="s">
        <v>3</v>
      </c>
      <c r="D1273" s="25" t="s">
        <v>66</v>
      </c>
      <c r="E1273" s="25" t="s">
        <v>196</v>
      </c>
      <c r="F1273" s="23" t="s">
        <v>197</v>
      </c>
      <c r="G1273" s="23" t="s">
        <v>492</v>
      </c>
      <c r="H1273" s="32" t="s">
        <v>361</v>
      </c>
      <c r="I1273" s="32" t="s">
        <v>586</v>
      </c>
      <c r="J1273" s="135">
        <v>57</v>
      </c>
      <c r="K1273" s="28">
        <v>0.91227999999999998</v>
      </c>
      <c r="L1273" s="77">
        <v>0.9</v>
      </c>
      <c r="Q1273" s="106"/>
    </row>
    <row r="1274" spans="1:17" x14ac:dyDescent="0.25">
      <c r="A1274" t="s">
        <v>331</v>
      </c>
      <c r="B1274" s="25">
        <v>2021</v>
      </c>
      <c r="C1274" s="25" t="s">
        <v>0</v>
      </c>
      <c r="D1274" s="25" t="s">
        <v>67</v>
      </c>
      <c r="E1274" s="25" t="s">
        <v>196</v>
      </c>
      <c r="F1274" s="23" t="s">
        <v>197</v>
      </c>
      <c r="G1274" s="23" t="s">
        <v>492</v>
      </c>
      <c r="H1274" s="32" t="s">
        <v>361</v>
      </c>
      <c r="I1274" s="32" t="s">
        <v>586</v>
      </c>
      <c r="J1274" s="135">
        <v>67</v>
      </c>
      <c r="K1274" s="28">
        <v>0.88060000000000005</v>
      </c>
      <c r="L1274" s="77">
        <v>0.9</v>
      </c>
      <c r="Q1274" s="106"/>
    </row>
    <row r="1275" spans="1:17" x14ac:dyDescent="0.25">
      <c r="A1275" t="s">
        <v>331</v>
      </c>
      <c r="B1275" s="25">
        <v>2021</v>
      </c>
      <c r="C1275" s="25" t="s">
        <v>1</v>
      </c>
      <c r="D1275" s="25" t="s">
        <v>68</v>
      </c>
      <c r="E1275" s="25" t="s">
        <v>196</v>
      </c>
      <c r="F1275" s="23" t="s">
        <v>197</v>
      </c>
      <c r="G1275" s="23" t="s">
        <v>492</v>
      </c>
      <c r="H1275" s="32" t="s">
        <v>361</v>
      </c>
      <c r="I1275" s="32" t="s">
        <v>586</v>
      </c>
      <c r="J1275" s="135">
        <v>58</v>
      </c>
      <c r="K1275" s="28">
        <v>0.86207</v>
      </c>
      <c r="L1275" s="77">
        <v>0.9</v>
      </c>
      <c r="Q1275" s="106"/>
    </row>
    <row r="1276" spans="1:17" x14ac:dyDescent="0.25">
      <c r="A1276" t="s">
        <v>331</v>
      </c>
      <c r="B1276" s="25">
        <v>2021</v>
      </c>
      <c r="C1276" s="25" t="s">
        <v>2</v>
      </c>
      <c r="D1276" s="25" t="s">
        <v>69</v>
      </c>
      <c r="E1276" s="25" t="s">
        <v>196</v>
      </c>
      <c r="F1276" s="23" t="s">
        <v>197</v>
      </c>
      <c r="G1276" s="23" t="s">
        <v>492</v>
      </c>
      <c r="H1276" s="32" t="s">
        <v>361</v>
      </c>
      <c r="I1276" s="32" t="s">
        <v>586</v>
      </c>
      <c r="J1276" s="135">
        <v>52</v>
      </c>
      <c r="K1276" s="28">
        <v>0.86538000000000004</v>
      </c>
      <c r="L1276" s="77">
        <v>0.9</v>
      </c>
      <c r="Q1276" s="106"/>
    </row>
    <row r="1277" spans="1:17" x14ac:dyDescent="0.25">
      <c r="A1277" t="s">
        <v>331</v>
      </c>
      <c r="B1277" s="25">
        <v>2021</v>
      </c>
      <c r="C1277" s="25" t="s">
        <v>3</v>
      </c>
      <c r="D1277" s="25" t="s">
        <v>70</v>
      </c>
      <c r="E1277" s="25" t="s">
        <v>196</v>
      </c>
      <c r="F1277" s="23" t="s">
        <v>197</v>
      </c>
      <c r="G1277" s="23" t="s">
        <v>492</v>
      </c>
      <c r="H1277" s="32" t="s">
        <v>361</v>
      </c>
      <c r="I1277" s="32" t="s">
        <v>586</v>
      </c>
      <c r="J1277" s="135">
        <v>64</v>
      </c>
      <c r="K1277" s="28">
        <v>0.92186999999999997</v>
      </c>
      <c r="L1277" s="77">
        <v>0.9</v>
      </c>
      <c r="Q1277" s="106"/>
    </row>
    <row r="1278" spans="1:17" x14ac:dyDescent="0.25">
      <c r="A1278" t="s">
        <v>331</v>
      </c>
      <c r="B1278" s="25">
        <v>2022</v>
      </c>
      <c r="C1278" s="25" t="s">
        <v>0</v>
      </c>
      <c r="D1278" s="25" t="s">
        <v>71</v>
      </c>
      <c r="E1278" s="25" t="s">
        <v>196</v>
      </c>
      <c r="F1278" s="23" t="s">
        <v>197</v>
      </c>
      <c r="G1278" s="23" t="s">
        <v>492</v>
      </c>
      <c r="H1278" s="32" t="s">
        <v>361</v>
      </c>
      <c r="I1278" s="32" t="s">
        <v>586</v>
      </c>
      <c r="J1278" s="135">
        <v>67</v>
      </c>
      <c r="K1278" s="28">
        <v>0.94030000000000002</v>
      </c>
      <c r="L1278" s="77">
        <v>0.9</v>
      </c>
      <c r="Q1278" s="106"/>
    </row>
    <row r="1279" spans="1:17" x14ac:dyDescent="0.25">
      <c r="A1279" t="s">
        <v>331</v>
      </c>
      <c r="B1279" s="25">
        <v>2022</v>
      </c>
      <c r="C1279" s="25" t="s">
        <v>1</v>
      </c>
      <c r="D1279" s="25" t="s">
        <v>72</v>
      </c>
      <c r="E1279" s="25" t="s">
        <v>196</v>
      </c>
      <c r="F1279" s="23" t="s">
        <v>197</v>
      </c>
      <c r="G1279" s="23" t="s">
        <v>492</v>
      </c>
      <c r="H1279" s="32" t="s">
        <v>361</v>
      </c>
      <c r="I1279" s="32" t="s">
        <v>586</v>
      </c>
      <c r="J1279" s="135">
        <v>63</v>
      </c>
      <c r="K1279" s="28">
        <v>0.93650999999999995</v>
      </c>
      <c r="L1279" s="77">
        <v>0.9</v>
      </c>
      <c r="Q1279" s="106"/>
    </row>
    <row r="1280" spans="1:17" x14ac:dyDescent="0.25">
      <c r="A1280" t="s">
        <v>331</v>
      </c>
      <c r="B1280" s="25">
        <v>2022</v>
      </c>
      <c r="C1280" s="25" t="s">
        <v>2</v>
      </c>
      <c r="D1280" s="25" t="s">
        <v>73</v>
      </c>
      <c r="E1280" s="25" t="s">
        <v>196</v>
      </c>
      <c r="F1280" s="23" t="s">
        <v>197</v>
      </c>
      <c r="G1280" s="23" t="s">
        <v>492</v>
      </c>
      <c r="H1280" s="32" t="s">
        <v>361</v>
      </c>
      <c r="I1280" s="32" t="s">
        <v>586</v>
      </c>
      <c r="J1280" s="135">
        <v>61</v>
      </c>
      <c r="K1280" s="28">
        <v>0.85246</v>
      </c>
      <c r="L1280" s="77">
        <v>0.9</v>
      </c>
      <c r="Q1280" s="106"/>
    </row>
    <row r="1281" spans="1:17" x14ac:dyDescent="0.25">
      <c r="A1281" t="s">
        <v>331</v>
      </c>
      <c r="B1281" s="25">
        <v>2022</v>
      </c>
      <c r="C1281" s="25" t="s">
        <v>3</v>
      </c>
      <c r="D1281" s="25" t="s">
        <v>493</v>
      </c>
      <c r="E1281" s="25" t="s">
        <v>196</v>
      </c>
      <c r="F1281" s="23" t="s">
        <v>197</v>
      </c>
      <c r="G1281" s="23" t="s">
        <v>492</v>
      </c>
      <c r="H1281" s="32" t="s">
        <v>361</v>
      </c>
      <c r="I1281" s="32" t="s">
        <v>586</v>
      </c>
      <c r="J1281" s="135">
        <v>60</v>
      </c>
      <c r="K1281" s="28">
        <v>0.95</v>
      </c>
      <c r="L1281" s="77">
        <v>0.9</v>
      </c>
      <c r="Q1281" s="106"/>
    </row>
    <row r="1282" spans="1:17" x14ac:dyDescent="0.25">
      <c r="A1282" t="s">
        <v>331</v>
      </c>
      <c r="B1282" s="25">
        <v>2023</v>
      </c>
      <c r="C1282" s="25" t="s">
        <v>0</v>
      </c>
      <c r="D1282" s="25" t="s">
        <v>537</v>
      </c>
      <c r="E1282" s="25" t="s">
        <v>196</v>
      </c>
      <c r="F1282" s="23" t="s">
        <v>197</v>
      </c>
      <c r="G1282" s="23" t="s">
        <v>492</v>
      </c>
      <c r="H1282" s="32" t="s">
        <v>361</v>
      </c>
      <c r="I1282" s="32" t="s">
        <v>586</v>
      </c>
      <c r="J1282" s="135">
        <v>64</v>
      </c>
      <c r="K1282" s="28">
        <v>0.76563000000000003</v>
      </c>
      <c r="L1282" s="77">
        <v>0.9</v>
      </c>
      <c r="Q1282" s="106"/>
    </row>
    <row r="1283" spans="1:17" x14ac:dyDescent="0.25">
      <c r="A1283" t="s">
        <v>331</v>
      </c>
      <c r="B1283" s="25">
        <v>2018</v>
      </c>
      <c r="C1283" s="25" t="s">
        <v>0</v>
      </c>
      <c r="D1283" s="25" t="s">
        <v>54</v>
      </c>
      <c r="E1283" s="25" t="s">
        <v>198</v>
      </c>
      <c r="F1283" s="23" t="s">
        <v>199</v>
      </c>
      <c r="G1283" s="23" t="s">
        <v>492</v>
      </c>
      <c r="H1283" s="32" t="s">
        <v>361</v>
      </c>
      <c r="I1283" s="32" t="s">
        <v>586</v>
      </c>
      <c r="J1283" s="135">
        <v>47</v>
      </c>
      <c r="K1283" s="28">
        <v>0.91488999999999998</v>
      </c>
      <c r="L1283" s="77">
        <v>0.9</v>
      </c>
      <c r="Q1283" s="106"/>
    </row>
    <row r="1284" spans="1:17" x14ac:dyDescent="0.25">
      <c r="A1284" t="s">
        <v>331</v>
      </c>
      <c r="B1284" s="25">
        <v>2018</v>
      </c>
      <c r="C1284" s="25" t="s">
        <v>1</v>
      </c>
      <c r="D1284" s="25" t="s">
        <v>56</v>
      </c>
      <c r="E1284" s="25" t="s">
        <v>198</v>
      </c>
      <c r="F1284" s="23" t="s">
        <v>199</v>
      </c>
      <c r="G1284" s="23" t="s">
        <v>492</v>
      </c>
      <c r="H1284" s="32" t="s">
        <v>361</v>
      </c>
      <c r="I1284" s="32" t="s">
        <v>586</v>
      </c>
      <c r="J1284" s="135">
        <v>74</v>
      </c>
      <c r="K1284" s="28">
        <v>0.94594999999999996</v>
      </c>
      <c r="L1284" s="77">
        <v>0.9</v>
      </c>
      <c r="Q1284" s="106"/>
    </row>
    <row r="1285" spans="1:17" x14ac:dyDescent="0.25">
      <c r="A1285" t="s">
        <v>331</v>
      </c>
      <c r="B1285" s="25">
        <v>2018</v>
      </c>
      <c r="C1285" s="25" t="s">
        <v>2</v>
      </c>
      <c r="D1285" s="25" t="s">
        <v>57</v>
      </c>
      <c r="E1285" s="25" t="s">
        <v>198</v>
      </c>
      <c r="F1285" s="23" t="s">
        <v>199</v>
      </c>
      <c r="G1285" s="23" t="s">
        <v>492</v>
      </c>
      <c r="H1285" s="32" t="s">
        <v>361</v>
      </c>
      <c r="I1285" s="32" t="s">
        <v>586</v>
      </c>
      <c r="J1285" s="135">
        <v>84</v>
      </c>
      <c r="K1285" s="28">
        <v>0.88095000000000001</v>
      </c>
      <c r="L1285" s="77">
        <v>0.9</v>
      </c>
      <c r="Q1285" s="106"/>
    </row>
    <row r="1286" spans="1:17" x14ac:dyDescent="0.25">
      <c r="A1286" t="s">
        <v>331</v>
      </c>
      <c r="B1286" s="25">
        <v>2018</v>
      </c>
      <c r="C1286" s="25" t="s">
        <v>3</v>
      </c>
      <c r="D1286" s="25" t="s">
        <v>58</v>
      </c>
      <c r="E1286" s="25" t="s">
        <v>198</v>
      </c>
      <c r="F1286" s="23" t="s">
        <v>199</v>
      </c>
      <c r="G1286" s="23" t="s">
        <v>492</v>
      </c>
      <c r="H1286" s="32" t="s">
        <v>361</v>
      </c>
      <c r="I1286" s="32" t="s">
        <v>586</v>
      </c>
      <c r="J1286" s="135">
        <v>66</v>
      </c>
      <c r="K1286" s="28">
        <v>0.96970000000000001</v>
      </c>
      <c r="L1286" s="77">
        <v>0.9</v>
      </c>
      <c r="Q1286" s="106"/>
    </row>
    <row r="1287" spans="1:17" x14ac:dyDescent="0.25">
      <c r="A1287" t="s">
        <v>331</v>
      </c>
      <c r="B1287" s="25">
        <v>2019</v>
      </c>
      <c r="C1287" s="25" t="s">
        <v>0</v>
      </c>
      <c r="D1287" s="25" t="s">
        <v>59</v>
      </c>
      <c r="E1287" s="25" t="s">
        <v>198</v>
      </c>
      <c r="F1287" s="23" t="s">
        <v>199</v>
      </c>
      <c r="G1287" s="23" t="s">
        <v>492</v>
      </c>
      <c r="H1287" s="32" t="s">
        <v>361</v>
      </c>
      <c r="I1287" s="32" t="s">
        <v>586</v>
      </c>
      <c r="J1287" s="135">
        <v>57</v>
      </c>
      <c r="K1287" s="28">
        <v>0.87719000000000003</v>
      </c>
      <c r="L1287" s="77">
        <v>0.9</v>
      </c>
      <c r="Q1287" s="106"/>
    </row>
    <row r="1288" spans="1:17" x14ac:dyDescent="0.25">
      <c r="A1288" t="s">
        <v>331</v>
      </c>
      <c r="B1288" s="25">
        <v>2019</v>
      </c>
      <c r="C1288" s="25" t="s">
        <v>1</v>
      </c>
      <c r="D1288" s="25" t="s">
        <v>60</v>
      </c>
      <c r="E1288" s="25" t="s">
        <v>198</v>
      </c>
      <c r="F1288" s="23" t="s">
        <v>199</v>
      </c>
      <c r="G1288" s="23" t="s">
        <v>492</v>
      </c>
      <c r="H1288" s="32" t="s">
        <v>361</v>
      </c>
      <c r="I1288" s="32" t="s">
        <v>586</v>
      </c>
      <c r="J1288" s="135">
        <v>66</v>
      </c>
      <c r="K1288" s="28">
        <v>0.90908999999999995</v>
      </c>
      <c r="L1288" s="77">
        <v>0.9</v>
      </c>
      <c r="Q1288" s="106"/>
    </row>
    <row r="1289" spans="1:17" x14ac:dyDescent="0.25">
      <c r="A1289" t="s">
        <v>331</v>
      </c>
      <c r="B1289" s="25">
        <v>2019</v>
      </c>
      <c r="C1289" s="25" t="s">
        <v>2</v>
      </c>
      <c r="D1289" s="25" t="s">
        <v>61</v>
      </c>
      <c r="E1289" s="25" t="s">
        <v>198</v>
      </c>
      <c r="F1289" s="23" t="s">
        <v>199</v>
      </c>
      <c r="G1289" s="23" t="s">
        <v>492</v>
      </c>
      <c r="H1289" s="32" t="s">
        <v>361</v>
      </c>
      <c r="I1289" s="32" t="s">
        <v>586</v>
      </c>
      <c r="J1289" s="135">
        <v>64</v>
      </c>
      <c r="K1289" s="28">
        <v>0.95311999999999997</v>
      </c>
      <c r="L1289" s="77">
        <v>0.9</v>
      </c>
      <c r="Q1289" s="106"/>
    </row>
    <row r="1290" spans="1:17" x14ac:dyDescent="0.25">
      <c r="A1290" t="s">
        <v>331</v>
      </c>
      <c r="B1290" s="25">
        <v>2019</v>
      </c>
      <c r="C1290" s="25" t="s">
        <v>3</v>
      </c>
      <c r="D1290" s="25" t="s">
        <v>62</v>
      </c>
      <c r="E1290" s="25" t="s">
        <v>198</v>
      </c>
      <c r="F1290" s="23" t="s">
        <v>199</v>
      </c>
      <c r="G1290" s="23" t="s">
        <v>492</v>
      </c>
      <c r="H1290" s="32" t="s">
        <v>361</v>
      </c>
      <c r="I1290" s="32" t="s">
        <v>586</v>
      </c>
      <c r="J1290" s="135">
        <v>61</v>
      </c>
      <c r="K1290" s="28">
        <v>0.90164</v>
      </c>
      <c r="L1290" s="77">
        <v>0.9</v>
      </c>
      <c r="Q1290" s="106"/>
    </row>
    <row r="1291" spans="1:17" x14ac:dyDescent="0.25">
      <c r="A1291" t="s">
        <v>331</v>
      </c>
      <c r="B1291" s="25">
        <v>2020</v>
      </c>
      <c r="C1291" s="25" t="s">
        <v>0</v>
      </c>
      <c r="D1291" s="25" t="s">
        <v>63</v>
      </c>
      <c r="E1291" s="25" t="s">
        <v>198</v>
      </c>
      <c r="F1291" s="23" t="s">
        <v>199</v>
      </c>
      <c r="G1291" s="23" t="s">
        <v>492</v>
      </c>
      <c r="H1291" s="32" t="s">
        <v>361</v>
      </c>
      <c r="I1291" s="32" t="s">
        <v>586</v>
      </c>
      <c r="J1291" s="135">
        <v>78</v>
      </c>
      <c r="K1291" s="28">
        <v>0.85897000000000001</v>
      </c>
      <c r="L1291" s="77">
        <v>0.9</v>
      </c>
      <c r="Q1291" s="106"/>
    </row>
    <row r="1292" spans="1:17" x14ac:dyDescent="0.25">
      <c r="A1292" t="s">
        <v>331</v>
      </c>
      <c r="B1292" s="25">
        <v>2020</v>
      </c>
      <c r="C1292" s="25" t="s">
        <v>1</v>
      </c>
      <c r="D1292" s="25" t="s">
        <v>64</v>
      </c>
      <c r="E1292" s="25" t="s">
        <v>198</v>
      </c>
      <c r="F1292" s="23" t="s">
        <v>199</v>
      </c>
      <c r="G1292" s="23" t="s">
        <v>492</v>
      </c>
      <c r="H1292" s="32" t="s">
        <v>361</v>
      </c>
      <c r="I1292" s="32" t="s">
        <v>586</v>
      </c>
      <c r="J1292" s="135">
        <v>27</v>
      </c>
      <c r="K1292" s="28">
        <v>0.96296000000000004</v>
      </c>
      <c r="L1292" s="77">
        <v>0.9</v>
      </c>
      <c r="Q1292" s="106"/>
    </row>
    <row r="1293" spans="1:17" x14ac:dyDescent="0.25">
      <c r="A1293" t="s">
        <v>331</v>
      </c>
      <c r="B1293" s="25">
        <v>2020</v>
      </c>
      <c r="C1293" s="25" t="s">
        <v>2</v>
      </c>
      <c r="D1293" s="25" t="s">
        <v>65</v>
      </c>
      <c r="E1293" s="25" t="s">
        <v>198</v>
      </c>
      <c r="F1293" s="23" t="s">
        <v>199</v>
      </c>
      <c r="G1293" s="23" t="s">
        <v>492</v>
      </c>
      <c r="H1293" s="32" t="s">
        <v>361</v>
      </c>
      <c r="I1293" s="32" t="s">
        <v>586</v>
      </c>
      <c r="J1293" s="135">
        <v>36</v>
      </c>
      <c r="K1293" s="28">
        <v>0.88888999999999996</v>
      </c>
      <c r="L1293" s="77">
        <v>0.9</v>
      </c>
      <c r="Q1293" s="106"/>
    </row>
    <row r="1294" spans="1:17" x14ac:dyDescent="0.25">
      <c r="A1294" t="s">
        <v>331</v>
      </c>
      <c r="B1294" s="25">
        <v>2020</v>
      </c>
      <c r="C1294" s="25" t="s">
        <v>3</v>
      </c>
      <c r="D1294" s="25" t="s">
        <v>66</v>
      </c>
      <c r="E1294" s="25" t="s">
        <v>198</v>
      </c>
      <c r="F1294" s="23" t="s">
        <v>199</v>
      </c>
      <c r="G1294" s="23" t="s">
        <v>492</v>
      </c>
      <c r="H1294" s="32" t="s">
        <v>361</v>
      </c>
      <c r="I1294" s="32" t="s">
        <v>586</v>
      </c>
      <c r="J1294" s="135">
        <v>74</v>
      </c>
      <c r="K1294" s="28">
        <v>1</v>
      </c>
      <c r="L1294" s="77">
        <v>0.9</v>
      </c>
      <c r="Q1294" s="106"/>
    </row>
    <row r="1295" spans="1:17" x14ac:dyDescent="0.25">
      <c r="A1295" t="s">
        <v>331</v>
      </c>
      <c r="B1295" s="25">
        <v>2021</v>
      </c>
      <c r="C1295" s="25" t="s">
        <v>0</v>
      </c>
      <c r="D1295" s="25" t="s">
        <v>67</v>
      </c>
      <c r="E1295" s="25" t="s">
        <v>198</v>
      </c>
      <c r="F1295" s="23" t="s">
        <v>199</v>
      </c>
      <c r="G1295" s="23" t="s">
        <v>492</v>
      </c>
      <c r="H1295" s="32" t="s">
        <v>361</v>
      </c>
      <c r="I1295" s="32" t="s">
        <v>586</v>
      </c>
      <c r="J1295" s="135">
        <v>69</v>
      </c>
      <c r="K1295" s="28">
        <v>0.91303999999999996</v>
      </c>
      <c r="L1295" s="77">
        <v>0.9</v>
      </c>
      <c r="Q1295" s="106"/>
    </row>
    <row r="1296" spans="1:17" x14ac:dyDescent="0.25">
      <c r="A1296" t="s">
        <v>331</v>
      </c>
      <c r="B1296" s="25">
        <v>2021</v>
      </c>
      <c r="C1296" s="25" t="s">
        <v>1</v>
      </c>
      <c r="D1296" s="25" t="s">
        <v>68</v>
      </c>
      <c r="E1296" s="25" t="s">
        <v>198</v>
      </c>
      <c r="F1296" s="23" t="s">
        <v>199</v>
      </c>
      <c r="G1296" s="23" t="s">
        <v>492</v>
      </c>
      <c r="H1296" s="32" t="s">
        <v>361</v>
      </c>
      <c r="I1296" s="32" t="s">
        <v>586</v>
      </c>
      <c r="J1296" s="135">
        <v>43</v>
      </c>
      <c r="K1296" s="28">
        <v>0.88371999999999995</v>
      </c>
      <c r="L1296" s="77">
        <v>0.9</v>
      </c>
      <c r="Q1296" s="106"/>
    </row>
    <row r="1297" spans="1:17" x14ac:dyDescent="0.25">
      <c r="A1297" t="s">
        <v>331</v>
      </c>
      <c r="B1297" s="25">
        <v>2021</v>
      </c>
      <c r="C1297" s="25" t="s">
        <v>2</v>
      </c>
      <c r="D1297" s="25" t="s">
        <v>69</v>
      </c>
      <c r="E1297" s="25" t="s">
        <v>198</v>
      </c>
      <c r="F1297" s="23" t="s">
        <v>199</v>
      </c>
      <c r="G1297" s="23" t="s">
        <v>492</v>
      </c>
      <c r="H1297" s="32" t="s">
        <v>361</v>
      </c>
      <c r="I1297" s="32" t="s">
        <v>586</v>
      </c>
      <c r="J1297" s="135">
        <v>54</v>
      </c>
      <c r="K1297" s="28">
        <v>0.87036999999999998</v>
      </c>
      <c r="L1297" s="77">
        <v>0.9</v>
      </c>
      <c r="Q1297" s="106"/>
    </row>
    <row r="1298" spans="1:17" x14ac:dyDescent="0.25">
      <c r="A1298" t="s">
        <v>331</v>
      </c>
      <c r="B1298" s="25">
        <v>2021</v>
      </c>
      <c r="C1298" s="25" t="s">
        <v>3</v>
      </c>
      <c r="D1298" s="25" t="s">
        <v>70</v>
      </c>
      <c r="E1298" s="25" t="s">
        <v>198</v>
      </c>
      <c r="F1298" s="23" t="s">
        <v>199</v>
      </c>
      <c r="G1298" s="23" t="s">
        <v>492</v>
      </c>
      <c r="H1298" s="32" t="s">
        <v>361</v>
      </c>
      <c r="I1298" s="32" t="s">
        <v>586</v>
      </c>
      <c r="J1298" s="135">
        <v>55</v>
      </c>
      <c r="K1298" s="28">
        <v>0.87273000000000001</v>
      </c>
      <c r="L1298" s="77">
        <v>0.9</v>
      </c>
      <c r="Q1298" s="106"/>
    </row>
    <row r="1299" spans="1:17" x14ac:dyDescent="0.25">
      <c r="A1299" t="s">
        <v>331</v>
      </c>
      <c r="B1299" s="25">
        <v>2022</v>
      </c>
      <c r="C1299" s="25" t="s">
        <v>0</v>
      </c>
      <c r="D1299" s="25" t="s">
        <v>71</v>
      </c>
      <c r="E1299" s="25" t="s">
        <v>198</v>
      </c>
      <c r="F1299" s="23" t="s">
        <v>199</v>
      </c>
      <c r="G1299" s="23" t="s">
        <v>492</v>
      </c>
      <c r="H1299" s="32" t="s">
        <v>361</v>
      </c>
      <c r="I1299" s="32" t="s">
        <v>586</v>
      </c>
      <c r="J1299" s="135">
        <v>55</v>
      </c>
      <c r="K1299" s="28">
        <v>0.90908999999999995</v>
      </c>
      <c r="L1299" s="77">
        <v>0.9</v>
      </c>
      <c r="Q1299" s="106"/>
    </row>
    <row r="1300" spans="1:17" x14ac:dyDescent="0.25">
      <c r="A1300" t="s">
        <v>331</v>
      </c>
      <c r="B1300" s="25">
        <v>2022</v>
      </c>
      <c r="C1300" s="25" t="s">
        <v>1</v>
      </c>
      <c r="D1300" s="25" t="s">
        <v>72</v>
      </c>
      <c r="E1300" s="25" t="s">
        <v>198</v>
      </c>
      <c r="F1300" s="23" t="s">
        <v>199</v>
      </c>
      <c r="G1300" s="23" t="s">
        <v>492</v>
      </c>
      <c r="H1300" s="32" t="s">
        <v>361</v>
      </c>
      <c r="I1300" s="32" t="s">
        <v>586</v>
      </c>
      <c r="J1300" s="135">
        <v>40</v>
      </c>
      <c r="K1300" s="28">
        <v>0.9</v>
      </c>
      <c r="L1300" s="77">
        <v>0.9</v>
      </c>
      <c r="Q1300" s="106"/>
    </row>
    <row r="1301" spans="1:17" x14ac:dyDescent="0.25">
      <c r="A1301" t="s">
        <v>331</v>
      </c>
      <c r="B1301" s="25">
        <v>2022</v>
      </c>
      <c r="C1301" s="25" t="s">
        <v>2</v>
      </c>
      <c r="D1301" s="25" t="s">
        <v>73</v>
      </c>
      <c r="E1301" s="25" t="s">
        <v>198</v>
      </c>
      <c r="F1301" s="23" t="s">
        <v>199</v>
      </c>
      <c r="G1301" s="23" t="s">
        <v>492</v>
      </c>
      <c r="H1301" s="32" t="s">
        <v>361</v>
      </c>
      <c r="I1301" s="32" t="s">
        <v>586</v>
      </c>
      <c r="J1301" s="135">
        <v>61</v>
      </c>
      <c r="K1301" s="28">
        <v>0.85246</v>
      </c>
      <c r="L1301" s="77">
        <v>0.9</v>
      </c>
      <c r="Q1301" s="106"/>
    </row>
    <row r="1302" spans="1:17" x14ac:dyDescent="0.25">
      <c r="A1302" t="s">
        <v>331</v>
      </c>
      <c r="B1302" s="25">
        <v>2022</v>
      </c>
      <c r="C1302" s="25" t="s">
        <v>3</v>
      </c>
      <c r="D1302" s="25" t="s">
        <v>493</v>
      </c>
      <c r="E1302" s="25" t="s">
        <v>198</v>
      </c>
      <c r="F1302" s="23" t="s">
        <v>199</v>
      </c>
      <c r="G1302" s="23" t="s">
        <v>492</v>
      </c>
      <c r="H1302" s="32" t="s">
        <v>361</v>
      </c>
      <c r="I1302" s="32" t="s">
        <v>586</v>
      </c>
      <c r="J1302" s="135">
        <v>47</v>
      </c>
      <c r="K1302" s="28">
        <v>0.91488999999999998</v>
      </c>
      <c r="L1302" s="77">
        <v>0.9</v>
      </c>
      <c r="Q1302" s="106"/>
    </row>
    <row r="1303" spans="1:17" x14ac:dyDescent="0.25">
      <c r="A1303" t="s">
        <v>331</v>
      </c>
      <c r="B1303" s="25">
        <v>2023</v>
      </c>
      <c r="C1303" s="25" t="s">
        <v>0</v>
      </c>
      <c r="D1303" s="25" t="s">
        <v>537</v>
      </c>
      <c r="E1303" s="25" t="s">
        <v>198</v>
      </c>
      <c r="F1303" s="23" t="s">
        <v>199</v>
      </c>
      <c r="G1303" s="23" t="s">
        <v>492</v>
      </c>
      <c r="H1303" s="32" t="s">
        <v>361</v>
      </c>
      <c r="I1303" s="32" t="s">
        <v>586</v>
      </c>
      <c r="J1303" s="135">
        <v>40</v>
      </c>
      <c r="K1303" s="28">
        <v>0.72499999999999998</v>
      </c>
      <c r="L1303" s="77">
        <v>0.9</v>
      </c>
      <c r="Q1303" s="106"/>
    </row>
    <row r="1304" spans="1:17" x14ac:dyDescent="0.25">
      <c r="A1304" t="s">
        <v>331</v>
      </c>
      <c r="B1304" s="25">
        <v>2018</v>
      </c>
      <c r="C1304" s="25" t="s">
        <v>0</v>
      </c>
      <c r="D1304" s="25" t="s">
        <v>54</v>
      </c>
      <c r="E1304" s="25" t="s">
        <v>200</v>
      </c>
      <c r="F1304" s="23" t="s">
        <v>201</v>
      </c>
      <c r="G1304" s="23" t="s">
        <v>492</v>
      </c>
      <c r="H1304" s="32" t="s">
        <v>358</v>
      </c>
      <c r="I1304" s="32" t="s">
        <v>586</v>
      </c>
      <c r="J1304" s="135">
        <v>92</v>
      </c>
      <c r="K1304" s="28">
        <v>0.97826000000000002</v>
      </c>
      <c r="L1304" s="77">
        <v>0.9</v>
      </c>
      <c r="Q1304" s="106"/>
    </row>
    <row r="1305" spans="1:17" x14ac:dyDescent="0.25">
      <c r="A1305" t="s">
        <v>331</v>
      </c>
      <c r="B1305" s="25">
        <v>2018</v>
      </c>
      <c r="C1305" s="25" t="s">
        <v>1</v>
      </c>
      <c r="D1305" s="25" t="s">
        <v>56</v>
      </c>
      <c r="E1305" s="25" t="s">
        <v>200</v>
      </c>
      <c r="F1305" s="23" t="s">
        <v>201</v>
      </c>
      <c r="G1305" s="23" t="s">
        <v>492</v>
      </c>
      <c r="H1305" s="32" t="s">
        <v>358</v>
      </c>
      <c r="I1305" s="32" t="s">
        <v>586</v>
      </c>
      <c r="J1305" s="135">
        <v>109</v>
      </c>
      <c r="K1305" s="28">
        <v>0.92661000000000004</v>
      </c>
      <c r="L1305" s="77">
        <v>0.9</v>
      </c>
      <c r="Q1305" s="106"/>
    </row>
    <row r="1306" spans="1:17" x14ac:dyDescent="0.25">
      <c r="A1306" t="s">
        <v>331</v>
      </c>
      <c r="B1306" s="25">
        <v>2018</v>
      </c>
      <c r="C1306" s="25" t="s">
        <v>2</v>
      </c>
      <c r="D1306" s="25" t="s">
        <v>57</v>
      </c>
      <c r="E1306" s="25" t="s">
        <v>200</v>
      </c>
      <c r="F1306" s="23" t="s">
        <v>201</v>
      </c>
      <c r="G1306" s="23" t="s">
        <v>492</v>
      </c>
      <c r="H1306" s="32" t="s">
        <v>358</v>
      </c>
      <c r="I1306" s="32" t="s">
        <v>586</v>
      </c>
      <c r="J1306" s="135">
        <v>119</v>
      </c>
      <c r="K1306" s="28">
        <v>0.94957999999999998</v>
      </c>
      <c r="L1306" s="77">
        <v>0.9</v>
      </c>
      <c r="Q1306" s="106"/>
    </row>
    <row r="1307" spans="1:17" x14ac:dyDescent="0.25">
      <c r="A1307" t="s">
        <v>331</v>
      </c>
      <c r="B1307" s="25">
        <v>2018</v>
      </c>
      <c r="C1307" s="25" t="s">
        <v>3</v>
      </c>
      <c r="D1307" s="25" t="s">
        <v>58</v>
      </c>
      <c r="E1307" s="25" t="s">
        <v>200</v>
      </c>
      <c r="F1307" s="23" t="s">
        <v>201</v>
      </c>
      <c r="G1307" s="23" t="s">
        <v>492</v>
      </c>
      <c r="H1307" s="32" t="s">
        <v>358</v>
      </c>
      <c r="I1307" s="32" t="s">
        <v>586</v>
      </c>
      <c r="J1307" s="135">
        <v>84</v>
      </c>
      <c r="K1307" s="28">
        <v>0.92857000000000001</v>
      </c>
      <c r="L1307" s="77">
        <v>0.9</v>
      </c>
      <c r="Q1307" s="106"/>
    </row>
    <row r="1308" spans="1:17" x14ac:dyDescent="0.25">
      <c r="A1308" t="s">
        <v>331</v>
      </c>
      <c r="B1308" s="25">
        <v>2019</v>
      </c>
      <c r="C1308" s="25" t="s">
        <v>0</v>
      </c>
      <c r="D1308" s="25" t="s">
        <v>59</v>
      </c>
      <c r="E1308" s="25" t="s">
        <v>200</v>
      </c>
      <c r="F1308" s="23" t="s">
        <v>201</v>
      </c>
      <c r="G1308" s="23" t="s">
        <v>492</v>
      </c>
      <c r="H1308" s="32" t="s">
        <v>358</v>
      </c>
      <c r="I1308" s="32" t="s">
        <v>586</v>
      </c>
      <c r="J1308" s="135">
        <v>84</v>
      </c>
      <c r="K1308" s="28">
        <v>0.91666999999999998</v>
      </c>
      <c r="L1308" s="77">
        <v>0.9</v>
      </c>
      <c r="Q1308" s="106"/>
    </row>
    <row r="1309" spans="1:17" x14ac:dyDescent="0.25">
      <c r="A1309" t="s">
        <v>331</v>
      </c>
      <c r="B1309" s="25">
        <v>2019</v>
      </c>
      <c r="C1309" s="25" t="s">
        <v>1</v>
      </c>
      <c r="D1309" s="25" t="s">
        <v>60</v>
      </c>
      <c r="E1309" s="25" t="s">
        <v>200</v>
      </c>
      <c r="F1309" s="23" t="s">
        <v>201</v>
      </c>
      <c r="G1309" s="23" t="s">
        <v>492</v>
      </c>
      <c r="H1309" s="32" t="s">
        <v>358</v>
      </c>
      <c r="I1309" s="32" t="s">
        <v>586</v>
      </c>
      <c r="J1309" s="135">
        <v>104</v>
      </c>
      <c r="K1309" s="28">
        <v>0.95191999999999999</v>
      </c>
      <c r="L1309" s="77">
        <v>0.9</v>
      </c>
      <c r="Q1309" s="106"/>
    </row>
    <row r="1310" spans="1:17" x14ac:dyDescent="0.25">
      <c r="A1310" t="s">
        <v>331</v>
      </c>
      <c r="B1310" s="25">
        <v>2019</v>
      </c>
      <c r="C1310" s="25" t="s">
        <v>2</v>
      </c>
      <c r="D1310" s="25" t="s">
        <v>61</v>
      </c>
      <c r="E1310" s="25" t="s">
        <v>200</v>
      </c>
      <c r="F1310" s="23" t="s">
        <v>201</v>
      </c>
      <c r="G1310" s="23" t="s">
        <v>492</v>
      </c>
      <c r="H1310" s="32" t="s">
        <v>358</v>
      </c>
      <c r="I1310" s="32" t="s">
        <v>586</v>
      </c>
      <c r="J1310" s="135">
        <v>89</v>
      </c>
      <c r="K1310" s="28">
        <v>0.92135</v>
      </c>
      <c r="L1310" s="77">
        <v>0.9</v>
      </c>
      <c r="Q1310" s="106"/>
    </row>
    <row r="1311" spans="1:17" x14ac:dyDescent="0.25">
      <c r="A1311" t="s">
        <v>331</v>
      </c>
      <c r="B1311" s="25">
        <v>2019</v>
      </c>
      <c r="C1311" s="25" t="s">
        <v>3</v>
      </c>
      <c r="D1311" s="25" t="s">
        <v>62</v>
      </c>
      <c r="E1311" s="25" t="s">
        <v>200</v>
      </c>
      <c r="F1311" s="23" t="s">
        <v>201</v>
      </c>
      <c r="G1311" s="23" t="s">
        <v>492</v>
      </c>
      <c r="H1311" s="32" t="s">
        <v>358</v>
      </c>
      <c r="I1311" s="32" t="s">
        <v>586</v>
      </c>
      <c r="J1311" s="135">
        <v>74</v>
      </c>
      <c r="K1311" s="28">
        <v>0.93242999999999998</v>
      </c>
      <c r="L1311" s="77">
        <v>0.9</v>
      </c>
      <c r="Q1311" s="106"/>
    </row>
    <row r="1312" spans="1:17" x14ac:dyDescent="0.25">
      <c r="A1312" t="s">
        <v>331</v>
      </c>
      <c r="B1312" s="25">
        <v>2020</v>
      </c>
      <c r="C1312" s="25" t="s">
        <v>0</v>
      </c>
      <c r="D1312" s="25" t="s">
        <v>63</v>
      </c>
      <c r="E1312" s="25" t="s">
        <v>200</v>
      </c>
      <c r="F1312" s="23" t="s">
        <v>201</v>
      </c>
      <c r="G1312" s="23" t="s">
        <v>492</v>
      </c>
      <c r="H1312" s="32" t="s">
        <v>358</v>
      </c>
      <c r="I1312" s="32" t="s">
        <v>586</v>
      </c>
      <c r="J1312" s="135">
        <v>76</v>
      </c>
      <c r="K1312" s="28">
        <v>0.90788999999999997</v>
      </c>
      <c r="L1312" s="77">
        <v>0.9</v>
      </c>
      <c r="Q1312" s="106"/>
    </row>
    <row r="1313" spans="1:17" x14ac:dyDescent="0.25">
      <c r="A1313" t="s">
        <v>331</v>
      </c>
      <c r="B1313" s="25">
        <v>2020</v>
      </c>
      <c r="C1313" s="25" t="s">
        <v>1</v>
      </c>
      <c r="D1313" s="25" t="s">
        <v>64</v>
      </c>
      <c r="E1313" s="25" t="s">
        <v>200</v>
      </c>
      <c r="F1313" s="23" t="s">
        <v>201</v>
      </c>
      <c r="G1313" s="23" t="s">
        <v>492</v>
      </c>
      <c r="H1313" s="32" t="s">
        <v>358</v>
      </c>
      <c r="I1313" s="32" t="s">
        <v>586</v>
      </c>
      <c r="J1313" s="135">
        <v>58</v>
      </c>
      <c r="K1313" s="28">
        <v>0.94828000000000001</v>
      </c>
      <c r="L1313" s="77">
        <v>0.9</v>
      </c>
      <c r="Q1313" s="106"/>
    </row>
    <row r="1314" spans="1:17" x14ac:dyDescent="0.25">
      <c r="A1314" t="s">
        <v>331</v>
      </c>
      <c r="B1314" s="25">
        <v>2020</v>
      </c>
      <c r="C1314" s="25" t="s">
        <v>2</v>
      </c>
      <c r="D1314" s="25" t="s">
        <v>65</v>
      </c>
      <c r="E1314" s="25" t="s">
        <v>200</v>
      </c>
      <c r="F1314" s="23" t="s">
        <v>201</v>
      </c>
      <c r="G1314" s="23" t="s">
        <v>492</v>
      </c>
      <c r="H1314" s="32" t="s">
        <v>358</v>
      </c>
      <c r="I1314" s="32" t="s">
        <v>586</v>
      </c>
      <c r="J1314" s="135">
        <v>77</v>
      </c>
      <c r="K1314" s="28">
        <v>0.93506</v>
      </c>
      <c r="L1314" s="77">
        <v>0.9</v>
      </c>
      <c r="Q1314" s="106"/>
    </row>
    <row r="1315" spans="1:17" x14ac:dyDescent="0.25">
      <c r="A1315" t="s">
        <v>331</v>
      </c>
      <c r="B1315" s="25">
        <v>2020</v>
      </c>
      <c r="C1315" s="25" t="s">
        <v>3</v>
      </c>
      <c r="D1315" s="25" t="s">
        <v>66</v>
      </c>
      <c r="E1315" s="25" t="s">
        <v>200</v>
      </c>
      <c r="F1315" s="23" t="s">
        <v>201</v>
      </c>
      <c r="G1315" s="23" t="s">
        <v>492</v>
      </c>
      <c r="H1315" s="32" t="s">
        <v>358</v>
      </c>
      <c r="I1315" s="32" t="s">
        <v>586</v>
      </c>
      <c r="J1315" s="135">
        <v>75</v>
      </c>
      <c r="K1315" s="28">
        <v>0.94667000000000001</v>
      </c>
      <c r="L1315" s="77">
        <v>0.9</v>
      </c>
      <c r="Q1315" s="106"/>
    </row>
    <row r="1316" spans="1:17" x14ac:dyDescent="0.25">
      <c r="A1316" t="s">
        <v>331</v>
      </c>
      <c r="B1316" s="25">
        <v>2021</v>
      </c>
      <c r="C1316" s="25" t="s">
        <v>0</v>
      </c>
      <c r="D1316" s="25" t="s">
        <v>67</v>
      </c>
      <c r="E1316" s="25" t="s">
        <v>200</v>
      </c>
      <c r="F1316" s="23" t="s">
        <v>201</v>
      </c>
      <c r="G1316" s="23" t="s">
        <v>492</v>
      </c>
      <c r="H1316" s="32" t="s">
        <v>358</v>
      </c>
      <c r="I1316" s="32" t="s">
        <v>586</v>
      </c>
      <c r="J1316" s="135">
        <v>93</v>
      </c>
      <c r="K1316" s="28">
        <v>0.89246999999999999</v>
      </c>
      <c r="L1316" s="77">
        <v>0.9</v>
      </c>
      <c r="Q1316" s="106"/>
    </row>
    <row r="1317" spans="1:17" x14ac:dyDescent="0.25">
      <c r="A1317" t="s">
        <v>331</v>
      </c>
      <c r="B1317" s="25">
        <v>2021</v>
      </c>
      <c r="C1317" s="25" t="s">
        <v>1</v>
      </c>
      <c r="D1317" s="25" t="s">
        <v>68</v>
      </c>
      <c r="E1317" s="25" t="s">
        <v>200</v>
      </c>
      <c r="F1317" s="23" t="s">
        <v>201</v>
      </c>
      <c r="G1317" s="23" t="s">
        <v>492</v>
      </c>
      <c r="H1317" s="32" t="s">
        <v>358</v>
      </c>
      <c r="I1317" s="32" t="s">
        <v>586</v>
      </c>
      <c r="J1317" s="135">
        <v>66</v>
      </c>
      <c r="K1317" s="28">
        <v>0.93938999999999995</v>
      </c>
      <c r="L1317" s="77">
        <v>0.9</v>
      </c>
      <c r="Q1317" s="106"/>
    </row>
    <row r="1318" spans="1:17" x14ac:dyDescent="0.25">
      <c r="A1318" t="s">
        <v>331</v>
      </c>
      <c r="B1318" s="25">
        <v>2021</v>
      </c>
      <c r="C1318" s="25" t="s">
        <v>2</v>
      </c>
      <c r="D1318" s="25" t="s">
        <v>69</v>
      </c>
      <c r="E1318" s="25" t="s">
        <v>200</v>
      </c>
      <c r="F1318" s="23" t="s">
        <v>201</v>
      </c>
      <c r="G1318" s="23" t="s">
        <v>492</v>
      </c>
      <c r="H1318" s="32" t="s">
        <v>358</v>
      </c>
      <c r="I1318" s="32" t="s">
        <v>586</v>
      </c>
      <c r="J1318" s="135">
        <v>70</v>
      </c>
      <c r="K1318" s="28">
        <v>0.92857000000000001</v>
      </c>
      <c r="L1318" s="77">
        <v>0.9</v>
      </c>
      <c r="Q1318" s="106"/>
    </row>
    <row r="1319" spans="1:17" x14ac:dyDescent="0.25">
      <c r="A1319" t="s">
        <v>331</v>
      </c>
      <c r="B1319" s="25">
        <v>2021</v>
      </c>
      <c r="C1319" s="25" t="s">
        <v>3</v>
      </c>
      <c r="D1319" s="25" t="s">
        <v>70</v>
      </c>
      <c r="E1319" s="25" t="s">
        <v>200</v>
      </c>
      <c r="F1319" s="23" t="s">
        <v>201</v>
      </c>
      <c r="G1319" s="23" t="s">
        <v>492</v>
      </c>
      <c r="H1319" s="32" t="s">
        <v>358</v>
      </c>
      <c r="I1319" s="32" t="s">
        <v>586</v>
      </c>
      <c r="J1319" s="135">
        <v>80</v>
      </c>
      <c r="K1319" s="28">
        <v>0.95</v>
      </c>
      <c r="L1319" s="77">
        <v>0.9</v>
      </c>
      <c r="Q1319" s="106"/>
    </row>
    <row r="1320" spans="1:17" x14ac:dyDescent="0.25">
      <c r="A1320" t="s">
        <v>331</v>
      </c>
      <c r="B1320" s="25">
        <v>2022</v>
      </c>
      <c r="C1320" s="25" t="s">
        <v>0</v>
      </c>
      <c r="D1320" s="25" t="s">
        <v>71</v>
      </c>
      <c r="E1320" s="25" t="s">
        <v>200</v>
      </c>
      <c r="F1320" s="23" t="s">
        <v>201</v>
      </c>
      <c r="G1320" s="23" t="s">
        <v>492</v>
      </c>
      <c r="H1320" s="32" t="s">
        <v>358</v>
      </c>
      <c r="I1320" s="32" t="s">
        <v>586</v>
      </c>
      <c r="J1320" s="135">
        <v>72</v>
      </c>
      <c r="K1320" s="28">
        <v>0.91666999999999998</v>
      </c>
      <c r="L1320" s="77">
        <v>0.9</v>
      </c>
      <c r="Q1320" s="106"/>
    </row>
    <row r="1321" spans="1:17" x14ac:dyDescent="0.25">
      <c r="A1321" t="s">
        <v>331</v>
      </c>
      <c r="B1321" s="25">
        <v>2022</v>
      </c>
      <c r="C1321" s="25" t="s">
        <v>1</v>
      </c>
      <c r="D1321" s="25" t="s">
        <v>72</v>
      </c>
      <c r="E1321" s="25" t="s">
        <v>200</v>
      </c>
      <c r="F1321" s="23" t="s">
        <v>201</v>
      </c>
      <c r="G1321" s="23" t="s">
        <v>492</v>
      </c>
      <c r="H1321" s="32" t="s">
        <v>358</v>
      </c>
      <c r="I1321" s="32" t="s">
        <v>586</v>
      </c>
      <c r="J1321" s="135">
        <v>83</v>
      </c>
      <c r="K1321" s="28">
        <v>0.90361000000000002</v>
      </c>
      <c r="L1321" s="77">
        <v>0.9</v>
      </c>
      <c r="Q1321" s="106"/>
    </row>
    <row r="1322" spans="1:17" x14ac:dyDescent="0.25">
      <c r="A1322" t="s">
        <v>331</v>
      </c>
      <c r="B1322" s="25">
        <v>2022</v>
      </c>
      <c r="C1322" s="25" t="s">
        <v>2</v>
      </c>
      <c r="D1322" s="25" t="s">
        <v>73</v>
      </c>
      <c r="E1322" s="25" t="s">
        <v>200</v>
      </c>
      <c r="F1322" s="23" t="s">
        <v>201</v>
      </c>
      <c r="G1322" s="23" t="s">
        <v>492</v>
      </c>
      <c r="H1322" s="32" t="s">
        <v>358</v>
      </c>
      <c r="I1322" s="32" t="s">
        <v>586</v>
      </c>
      <c r="J1322" s="135">
        <v>82</v>
      </c>
      <c r="K1322" s="28">
        <v>0.93901999999999997</v>
      </c>
      <c r="L1322" s="77">
        <v>0.9</v>
      </c>
      <c r="Q1322" s="106"/>
    </row>
    <row r="1323" spans="1:17" x14ac:dyDescent="0.25">
      <c r="A1323" t="s">
        <v>331</v>
      </c>
      <c r="B1323" s="25">
        <v>2022</v>
      </c>
      <c r="C1323" s="25" t="s">
        <v>3</v>
      </c>
      <c r="D1323" s="25" t="s">
        <v>493</v>
      </c>
      <c r="E1323" s="25" t="s">
        <v>200</v>
      </c>
      <c r="F1323" s="23" t="s">
        <v>201</v>
      </c>
      <c r="G1323" s="23" t="s">
        <v>492</v>
      </c>
      <c r="H1323" s="32" t="s">
        <v>358</v>
      </c>
      <c r="I1323" s="32" t="s">
        <v>586</v>
      </c>
      <c r="J1323" s="135">
        <v>80</v>
      </c>
      <c r="K1323" s="28">
        <v>0.88749999999999996</v>
      </c>
      <c r="L1323" s="77">
        <v>0.9</v>
      </c>
      <c r="Q1323" s="106"/>
    </row>
    <row r="1324" spans="1:17" x14ac:dyDescent="0.25">
      <c r="A1324" t="s">
        <v>331</v>
      </c>
      <c r="B1324" s="25">
        <v>2023</v>
      </c>
      <c r="C1324" s="25" t="s">
        <v>0</v>
      </c>
      <c r="D1324" s="25" t="s">
        <v>537</v>
      </c>
      <c r="E1324" s="25" t="s">
        <v>200</v>
      </c>
      <c r="F1324" s="23" t="s">
        <v>201</v>
      </c>
      <c r="G1324" s="23" t="s">
        <v>492</v>
      </c>
      <c r="H1324" s="32" t="s">
        <v>358</v>
      </c>
      <c r="I1324" s="32" t="s">
        <v>586</v>
      </c>
      <c r="J1324" s="135">
        <v>85</v>
      </c>
      <c r="K1324" s="28">
        <v>0.74117999999999995</v>
      </c>
      <c r="L1324" s="77">
        <v>0.9</v>
      </c>
      <c r="Q1324" s="106"/>
    </row>
    <row r="1325" spans="1:17" x14ac:dyDescent="0.25">
      <c r="A1325" t="s">
        <v>331</v>
      </c>
      <c r="B1325" s="25">
        <v>2018</v>
      </c>
      <c r="C1325" s="25" t="s">
        <v>0</v>
      </c>
      <c r="D1325" s="25" t="s">
        <v>54</v>
      </c>
      <c r="E1325" s="25" t="s">
        <v>202</v>
      </c>
      <c r="F1325" s="23" t="s">
        <v>203</v>
      </c>
      <c r="G1325" s="23" t="s">
        <v>492</v>
      </c>
      <c r="H1325" s="32" t="s">
        <v>348</v>
      </c>
      <c r="I1325" s="32" t="s">
        <v>586</v>
      </c>
      <c r="J1325" s="135">
        <v>226</v>
      </c>
      <c r="K1325" s="28">
        <v>0.60177000000000003</v>
      </c>
      <c r="L1325" s="77">
        <v>0.9</v>
      </c>
      <c r="Q1325" s="106"/>
    </row>
    <row r="1326" spans="1:17" x14ac:dyDescent="0.25">
      <c r="A1326" t="s">
        <v>331</v>
      </c>
      <c r="B1326" s="25">
        <v>2018</v>
      </c>
      <c r="C1326" s="25" t="s">
        <v>1</v>
      </c>
      <c r="D1326" s="25" t="s">
        <v>56</v>
      </c>
      <c r="E1326" s="25" t="s">
        <v>202</v>
      </c>
      <c r="F1326" s="23" t="s">
        <v>203</v>
      </c>
      <c r="G1326" s="23" t="s">
        <v>492</v>
      </c>
      <c r="H1326" s="32" t="s">
        <v>348</v>
      </c>
      <c r="I1326" s="32" t="s">
        <v>586</v>
      </c>
      <c r="J1326" s="135">
        <v>250</v>
      </c>
      <c r="K1326" s="28">
        <v>0.52400000000000002</v>
      </c>
      <c r="L1326" s="77">
        <v>0.9</v>
      </c>
      <c r="Q1326" s="106"/>
    </row>
    <row r="1327" spans="1:17" x14ac:dyDescent="0.25">
      <c r="A1327" t="s">
        <v>331</v>
      </c>
      <c r="B1327" s="25">
        <v>2018</v>
      </c>
      <c r="C1327" s="25" t="s">
        <v>2</v>
      </c>
      <c r="D1327" s="25" t="s">
        <v>57</v>
      </c>
      <c r="E1327" s="25" t="s">
        <v>202</v>
      </c>
      <c r="F1327" s="23" t="s">
        <v>203</v>
      </c>
      <c r="G1327" s="23" t="s">
        <v>492</v>
      </c>
      <c r="H1327" s="32" t="s">
        <v>348</v>
      </c>
      <c r="I1327" s="32" t="s">
        <v>586</v>
      </c>
      <c r="J1327" s="135">
        <v>268</v>
      </c>
      <c r="K1327" s="28">
        <v>0.55596999999999996</v>
      </c>
      <c r="L1327" s="77">
        <v>0.9</v>
      </c>
      <c r="Q1327" s="106"/>
    </row>
    <row r="1328" spans="1:17" x14ac:dyDescent="0.25">
      <c r="A1328" t="s">
        <v>331</v>
      </c>
      <c r="B1328" s="25">
        <v>2018</v>
      </c>
      <c r="C1328" s="25" t="s">
        <v>3</v>
      </c>
      <c r="D1328" s="25" t="s">
        <v>58</v>
      </c>
      <c r="E1328" s="25" t="s">
        <v>202</v>
      </c>
      <c r="F1328" s="23" t="s">
        <v>203</v>
      </c>
      <c r="G1328" s="23" t="s">
        <v>492</v>
      </c>
      <c r="H1328" s="32" t="s">
        <v>348</v>
      </c>
      <c r="I1328" s="32" t="s">
        <v>586</v>
      </c>
      <c r="J1328" s="135">
        <v>255</v>
      </c>
      <c r="K1328" s="28">
        <v>0.51373000000000002</v>
      </c>
      <c r="L1328" s="77">
        <v>0.9</v>
      </c>
      <c r="Q1328" s="106"/>
    </row>
    <row r="1329" spans="1:17" x14ac:dyDescent="0.25">
      <c r="A1329" t="s">
        <v>331</v>
      </c>
      <c r="B1329" s="25">
        <v>2019</v>
      </c>
      <c r="C1329" s="25" t="s">
        <v>0</v>
      </c>
      <c r="D1329" s="25" t="s">
        <v>59</v>
      </c>
      <c r="E1329" s="25" t="s">
        <v>202</v>
      </c>
      <c r="F1329" s="23" t="s">
        <v>203</v>
      </c>
      <c r="G1329" s="23" t="s">
        <v>492</v>
      </c>
      <c r="H1329" s="32" t="s">
        <v>348</v>
      </c>
      <c r="I1329" s="32" t="s">
        <v>586</v>
      </c>
      <c r="J1329" s="135">
        <v>260</v>
      </c>
      <c r="K1329" s="28">
        <v>0.61538000000000004</v>
      </c>
      <c r="L1329" s="77">
        <v>0.9</v>
      </c>
      <c r="Q1329" s="106"/>
    </row>
    <row r="1330" spans="1:17" x14ac:dyDescent="0.25">
      <c r="A1330" t="s">
        <v>331</v>
      </c>
      <c r="B1330" s="25">
        <v>2019</v>
      </c>
      <c r="C1330" s="25" t="s">
        <v>1</v>
      </c>
      <c r="D1330" s="25" t="s">
        <v>60</v>
      </c>
      <c r="E1330" s="25" t="s">
        <v>202</v>
      </c>
      <c r="F1330" s="23" t="s">
        <v>203</v>
      </c>
      <c r="G1330" s="23" t="s">
        <v>492</v>
      </c>
      <c r="H1330" s="32" t="s">
        <v>348</v>
      </c>
      <c r="I1330" s="32" t="s">
        <v>586</v>
      </c>
      <c r="J1330" s="135">
        <v>220</v>
      </c>
      <c r="K1330" s="28">
        <v>0.93181999999999998</v>
      </c>
      <c r="L1330" s="77">
        <v>0.9</v>
      </c>
      <c r="Q1330" s="106"/>
    </row>
    <row r="1331" spans="1:17" x14ac:dyDescent="0.25">
      <c r="A1331" t="s">
        <v>331</v>
      </c>
      <c r="B1331" s="25">
        <v>2019</v>
      </c>
      <c r="C1331" s="25" t="s">
        <v>2</v>
      </c>
      <c r="D1331" s="25" t="s">
        <v>61</v>
      </c>
      <c r="E1331" s="25" t="s">
        <v>202</v>
      </c>
      <c r="F1331" s="23" t="s">
        <v>203</v>
      </c>
      <c r="G1331" s="23" t="s">
        <v>492</v>
      </c>
      <c r="H1331" s="32" t="s">
        <v>348</v>
      </c>
      <c r="I1331" s="32" t="s">
        <v>586</v>
      </c>
      <c r="J1331" s="135">
        <v>264</v>
      </c>
      <c r="K1331" s="28">
        <v>0.88636000000000004</v>
      </c>
      <c r="L1331" s="77">
        <v>0.9</v>
      </c>
      <c r="Q1331" s="106"/>
    </row>
    <row r="1332" spans="1:17" x14ac:dyDescent="0.25">
      <c r="A1332" t="s">
        <v>331</v>
      </c>
      <c r="B1332" s="25">
        <v>2019</v>
      </c>
      <c r="C1332" s="25" t="s">
        <v>3</v>
      </c>
      <c r="D1332" s="25" t="s">
        <v>62</v>
      </c>
      <c r="E1332" s="25" t="s">
        <v>202</v>
      </c>
      <c r="F1332" s="23" t="s">
        <v>203</v>
      </c>
      <c r="G1332" s="23" t="s">
        <v>492</v>
      </c>
      <c r="H1332" s="32" t="s">
        <v>348</v>
      </c>
      <c r="I1332" s="32" t="s">
        <v>586</v>
      </c>
      <c r="J1332" s="135">
        <v>249</v>
      </c>
      <c r="K1332" s="28">
        <v>0.76305000000000001</v>
      </c>
      <c r="L1332" s="77">
        <v>0.9</v>
      </c>
      <c r="Q1332" s="106"/>
    </row>
    <row r="1333" spans="1:17" x14ac:dyDescent="0.25">
      <c r="A1333" t="s">
        <v>331</v>
      </c>
      <c r="B1333" s="25">
        <v>2020</v>
      </c>
      <c r="C1333" s="25" t="s">
        <v>0</v>
      </c>
      <c r="D1333" s="25" t="s">
        <v>63</v>
      </c>
      <c r="E1333" s="25" t="s">
        <v>202</v>
      </c>
      <c r="F1333" s="23" t="s">
        <v>203</v>
      </c>
      <c r="G1333" s="23" t="s">
        <v>492</v>
      </c>
      <c r="H1333" s="32" t="s">
        <v>348</v>
      </c>
      <c r="I1333" s="32" t="s">
        <v>586</v>
      </c>
      <c r="J1333" s="135">
        <v>222</v>
      </c>
      <c r="K1333" s="28">
        <v>0.69369000000000003</v>
      </c>
      <c r="L1333" s="77">
        <v>0.9</v>
      </c>
      <c r="Q1333" s="106"/>
    </row>
    <row r="1334" spans="1:17" x14ac:dyDescent="0.25">
      <c r="A1334" t="s">
        <v>331</v>
      </c>
      <c r="B1334" s="25">
        <v>2020</v>
      </c>
      <c r="C1334" s="25" t="s">
        <v>1</v>
      </c>
      <c r="D1334" s="25" t="s">
        <v>64</v>
      </c>
      <c r="E1334" s="25" t="s">
        <v>202</v>
      </c>
      <c r="F1334" s="23" t="s">
        <v>203</v>
      </c>
      <c r="G1334" s="23" t="s">
        <v>492</v>
      </c>
      <c r="H1334" s="32" t="s">
        <v>348</v>
      </c>
      <c r="I1334" s="32" t="s">
        <v>586</v>
      </c>
      <c r="J1334" s="135">
        <v>131</v>
      </c>
      <c r="K1334" s="28">
        <v>0.67176000000000002</v>
      </c>
      <c r="L1334" s="77">
        <v>0.9</v>
      </c>
      <c r="Q1334" s="106"/>
    </row>
    <row r="1335" spans="1:17" x14ac:dyDescent="0.25">
      <c r="A1335" t="s">
        <v>331</v>
      </c>
      <c r="B1335" s="25">
        <v>2020</v>
      </c>
      <c r="C1335" s="25" t="s">
        <v>2</v>
      </c>
      <c r="D1335" s="25" t="s">
        <v>65</v>
      </c>
      <c r="E1335" s="25" t="s">
        <v>202</v>
      </c>
      <c r="F1335" s="23" t="s">
        <v>203</v>
      </c>
      <c r="G1335" s="23" t="s">
        <v>492</v>
      </c>
      <c r="H1335" s="32" t="s">
        <v>348</v>
      </c>
      <c r="I1335" s="32" t="s">
        <v>586</v>
      </c>
      <c r="J1335" s="135">
        <v>185</v>
      </c>
      <c r="K1335" s="28">
        <v>0.72972999999999999</v>
      </c>
      <c r="L1335" s="77">
        <v>0.9</v>
      </c>
      <c r="Q1335" s="106"/>
    </row>
    <row r="1336" spans="1:17" x14ac:dyDescent="0.25">
      <c r="A1336" t="s">
        <v>331</v>
      </c>
      <c r="B1336" s="25">
        <v>2020</v>
      </c>
      <c r="C1336" s="25" t="s">
        <v>3</v>
      </c>
      <c r="D1336" s="25" t="s">
        <v>66</v>
      </c>
      <c r="E1336" s="25" t="s">
        <v>202</v>
      </c>
      <c r="F1336" s="23" t="s">
        <v>203</v>
      </c>
      <c r="G1336" s="23" t="s">
        <v>492</v>
      </c>
      <c r="H1336" s="32" t="s">
        <v>348</v>
      </c>
      <c r="I1336" s="32" t="s">
        <v>586</v>
      </c>
      <c r="J1336" s="135">
        <v>214</v>
      </c>
      <c r="K1336" s="28">
        <v>0.75700999999999996</v>
      </c>
      <c r="L1336" s="77">
        <v>0.9</v>
      </c>
      <c r="Q1336" s="106"/>
    </row>
    <row r="1337" spans="1:17" x14ac:dyDescent="0.25">
      <c r="A1337" t="s">
        <v>331</v>
      </c>
      <c r="B1337" s="25">
        <v>2021</v>
      </c>
      <c r="C1337" s="25" t="s">
        <v>0</v>
      </c>
      <c r="D1337" s="25" t="s">
        <v>67</v>
      </c>
      <c r="E1337" s="25" t="s">
        <v>202</v>
      </c>
      <c r="F1337" s="23" t="s">
        <v>203</v>
      </c>
      <c r="G1337" s="23" t="s">
        <v>492</v>
      </c>
      <c r="H1337" s="32" t="s">
        <v>348</v>
      </c>
      <c r="I1337" s="32" t="s">
        <v>586</v>
      </c>
      <c r="J1337" s="135">
        <v>196</v>
      </c>
      <c r="K1337" s="28">
        <v>0.74490000000000001</v>
      </c>
      <c r="L1337" s="77">
        <v>0.9</v>
      </c>
      <c r="Q1337" s="106"/>
    </row>
    <row r="1338" spans="1:17" x14ac:dyDescent="0.25">
      <c r="A1338" t="s">
        <v>331</v>
      </c>
      <c r="B1338" s="25">
        <v>2021</v>
      </c>
      <c r="C1338" s="25" t="s">
        <v>1</v>
      </c>
      <c r="D1338" s="25" t="s">
        <v>68</v>
      </c>
      <c r="E1338" s="25" t="s">
        <v>202</v>
      </c>
      <c r="F1338" s="23" t="s">
        <v>203</v>
      </c>
      <c r="G1338" s="23" t="s">
        <v>492</v>
      </c>
      <c r="H1338" s="32" t="s">
        <v>348</v>
      </c>
      <c r="I1338" s="32" t="s">
        <v>586</v>
      </c>
      <c r="J1338" s="135">
        <v>261</v>
      </c>
      <c r="K1338" s="28">
        <v>0.79693000000000003</v>
      </c>
      <c r="L1338" s="77">
        <v>0.9</v>
      </c>
      <c r="Q1338" s="106"/>
    </row>
    <row r="1339" spans="1:17" x14ac:dyDescent="0.25">
      <c r="A1339" t="s">
        <v>331</v>
      </c>
      <c r="B1339" s="25">
        <v>2021</v>
      </c>
      <c r="C1339" s="25" t="s">
        <v>2</v>
      </c>
      <c r="D1339" s="25" t="s">
        <v>69</v>
      </c>
      <c r="E1339" s="25" t="s">
        <v>202</v>
      </c>
      <c r="F1339" s="23" t="s">
        <v>203</v>
      </c>
      <c r="G1339" s="23" t="s">
        <v>492</v>
      </c>
      <c r="H1339" s="32" t="s">
        <v>348</v>
      </c>
      <c r="I1339" s="32" t="s">
        <v>586</v>
      </c>
      <c r="J1339" s="135">
        <v>261</v>
      </c>
      <c r="K1339" s="28">
        <v>0.67815999999999999</v>
      </c>
      <c r="L1339" s="77">
        <v>0.9</v>
      </c>
      <c r="Q1339" s="106"/>
    </row>
    <row r="1340" spans="1:17" x14ac:dyDescent="0.25">
      <c r="A1340" t="s">
        <v>331</v>
      </c>
      <c r="B1340" s="25">
        <v>2021</v>
      </c>
      <c r="C1340" s="25" t="s">
        <v>3</v>
      </c>
      <c r="D1340" s="25" t="s">
        <v>70</v>
      </c>
      <c r="E1340" s="25" t="s">
        <v>202</v>
      </c>
      <c r="F1340" s="23" t="s">
        <v>203</v>
      </c>
      <c r="G1340" s="23" t="s">
        <v>492</v>
      </c>
      <c r="H1340" s="32" t="s">
        <v>348</v>
      </c>
      <c r="I1340" s="32" t="s">
        <v>586</v>
      </c>
      <c r="J1340" s="135">
        <v>232</v>
      </c>
      <c r="K1340" s="28">
        <v>0.70689999999999997</v>
      </c>
      <c r="L1340" s="77">
        <v>0.9</v>
      </c>
      <c r="Q1340" s="106"/>
    </row>
    <row r="1341" spans="1:17" x14ac:dyDescent="0.25">
      <c r="A1341" t="s">
        <v>331</v>
      </c>
      <c r="B1341" s="25">
        <v>2022</v>
      </c>
      <c r="C1341" s="25" t="s">
        <v>0</v>
      </c>
      <c r="D1341" s="25" t="s">
        <v>71</v>
      </c>
      <c r="E1341" s="25" t="s">
        <v>202</v>
      </c>
      <c r="F1341" s="23" t="s">
        <v>203</v>
      </c>
      <c r="G1341" s="23" t="s">
        <v>492</v>
      </c>
      <c r="H1341" s="32" t="s">
        <v>348</v>
      </c>
      <c r="I1341" s="32" t="s">
        <v>586</v>
      </c>
      <c r="J1341" s="135">
        <v>208</v>
      </c>
      <c r="K1341" s="28">
        <v>0.60096000000000005</v>
      </c>
      <c r="L1341" s="77">
        <v>0.9</v>
      </c>
      <c r="Q1341" s="106"/>
    </row>
    <row r="1342" spans="1:17" x14ac:dyDescent="0.25">
      <c r="A1342" t="s">
        <v>331</v>
      </c>
      <c r="B1342" s="25">
        <v>2022</v>
      </c>
      <c r="C1342" s="25" t="s">
        <v>1</v>
      </c>
      <c r="D1342" s="25" t="s">
        <v>72</v>
      </c>
      <c r="E1342" s="25" t="s">
        <v>202</v>
      </c>
      <c r="F1342" s="23" t="s">
        <v>203</v>
      </c>
      <c r="G1342" s="23" t="s">
        <v>492</v>
      </c>
      <c r="H1342" s="32" t="s">
        <v>348</v>
      </c>
      <c r="I1342" s="32" t="s">
        <v>586</v>
      </c>
      <c r="J1342" s="135">
        <v>294</v>
      </c>
      <c r="K1342" s="28">
        <v>0.73468999999999995</v>
      </c>
      <c r="L1342" s="77">
        <v>0.9</v>
      </c>
      <c r="Q1342" s="106"/>
    </row>
    <row r="1343" spans="1:17" x14ac:dyDescent="0.25">
      <c r="A1343" t="s">
        <v>331</v>
      </c>
      <c r="B1343" s="25">
        <v>2022</v>
      </c>
      <c r="C1343" s="25" t="s">
        <v>2</v>
      </c>
      <c r="D1343" s="25" t="s">
        <v>73</v>
      </c>
      <c r="E1343" s="25" t="s">
        <v>202</v>
      </c>
      <c r="F1343" s="23" t="s">
        <v>203</v>
      </c>
      <c r="G1343" s="23" t="s">
        <v>492</v>
      </c>
      <c r="H1343" s="32" t="s">
        <v>348</v>
      </c>
      <c r="I1343" s="32" t="s">
        <v>586</v>
      </c>
      <c r="J1343" s="135">
        <v>242</v>
      </c>
      <c r="K1343" s="28">
        <v>0.67354999999999998</v>
      </c>
      <c r="L1343" s="77">
        <v>0.9</v>
      </c>
      <c r="Q1343" s="106"/>
    </row>
    <row r="1344" spans="1:17" x14ac:dyDescent="0.25">
      <c r="A1344" t="s">
        <v>331</v>
      </c>
      <c r="B1344" s="25">
        <v>2022</v>
      </c>
      <c r="C1344" s="25" t="s">
        <v>3</v>
      </c>
      <c r="D1344" s="25" t="s">
        <v>493</v>
      </c>
      <c r="E1344" s="25" t="s">
        <v>202</v>
      </c>
      <c r="F1344" s="23" t="s">
        <v>203</v>
      </c>
      <c r="G1344" s="23" t="s">
        <v>492</v>
      </c>
      <c r="H1344" s="32" t="s">
        <v>348</v>
      </c>
      <c r="I1344" s="32" t="s">
        <v>586</v>
      </c>
      <c r="J1344" s="135">
        <v>218</v>
      </c>
      <c r="K1344" s="28">
        <v>0.71101000000000003</v>
      </c>
      <c r="L1344" s="77">
        <v>0.9</v>
      </c>
      <c r="Q1344" s="106"/>
    </row>
    <row r="1345" spans="1:17" x14ac:dyDescent="0.25">
      <c r="A1345" t="s">
        <v>331</v>
      </c>
      <c r="B1345" s="25">
        <v>2023</v>
      </c>
      <c r="C1345" s="25" t="s">
        <v>0</v>
      </c>
      <c r="D1345" s="25" t="s">
        <v>537</v>
      </c>
      <c r="E1345" s="25" t="s">
        <v>202</v>
      </c>
      <c r="F1345" s="23" t="s">
        <v>203</v>
      </c>
      <c r="G1345" s="23" t="s">
        <v>492</v>
      </c>
      <c r="H1345" s="32" t="s">
        <v>348</v>
      </c>
      <c r="I1345" s="32" t="s">
        <v>586</v>
      </c>
      <c r="J1345" s="135">
        <v>236</v>
      </c>
      <c r="K1345" s="28">
        <v>0.66949000000000003</v>
      </c>
      <c r="L1345" s="77">
        <v>0.9</v>
      </c>
      <c r="Q1345" s="106"/>
    </row>
    <row r="1346" spans="1:17" x14ac:dyDescent="0.25">
      <c r="A1346" t="s">
        <v>331</v>
      </c>
      <c r="B1346" s="25">
        <v>2018</v>
      </c>
      <c r="C1346" s="25" t="s">
        <v>0</v>
      </c>
      <c r="D1346" s="25" t="s">
        <v>54</v>
      </c>
      <c r="E1346" s="25" t="s">
        <v>204</v>
      </c>
      <c r="F1346" s="23" t="s">
        <v>205</v>
      </c>
      <c r="G1346" s="23" t="s">
        <v>492</v>
      </c>
      <c r="H1346" s="32" t="s">
        <v>348</v>
      </c>
      <c r="I1346" s="32" t="s">
        <v>586</v>
      </c>
      <c r="J1346" s="135">
        <v>60</v>
      </c>
      <c r="K1346" s="28">
        <v>0.91666999999999998</v>
      </c>
      <c r="L1346" s="77">
        <v>0.9</v>
      </c>
      <c r="Q1346" s="106"/>
    </row>
    <row r="1347" spans="1:17" x14ac:dyDescent="0.25">
      <c r="A1347" t="s">
        <v>331</v>
      </c>
      <c r="B1347" s="25">
        <v>2018</v>
      </c>
      <c r="C1347" s="25" t="s">
        <v>1</v>
      </c>
      <c r="D1347" s="25" t="s">
        <v>56</v>
      </c>
      <c r="E1347" s="25" t="s">
        <v>204</v>
      </c>
      <c r="F1347" s="23" t="s">
        <v>205</v>
      </c>
      <c r="G1347" s="23" t="s">
        <v>492</v>
      </c>
      <c r="H1347" s="32" t="s">
        <v>348</v>
      </c>
      <c r="I1347" s="32" t="s">
        <v>586</v>
      </c>
      <c r="J1347" s="135">
        <v>67</v>
      </c>
      <c r="K1347" s="28">
        <v>0.89551999999999998</v>
      </c>
      <c r="L1347" s="77">
        <v>0.9</v>
      </c>
      <c r="Q1347" s="106"/>
    </row>
    <row r="1348" spans="1:17" x14ac:dyDescent="0.25">
      <c r="A1348" t="s">
        <v>331</v>
      </c>
      <c r="B1348" s="25">
        <v>2018</v>
      </c>
      <c r="C1348" s="25" t="s">
        <v>2</v>
      </c>
      <c r="D1348" s="25" t="s">
        <v>57</v>
      </c>
      <c r="E1348" s="25" t="s">
        <v>204</v>
      </c>
      <c r="F1348" s="23" t="s">
        <v>205</v>
      </c>
      <c r="G1348" s="23" t="s">
        <v>492</v>
      </c>
      <c r="H1348" s="32" t="s">
        <v>348</v>
      </c>
      <c r="I1348" s="32" t="s">
        <v>586</v>
      </c>
      <c r="J1348" s="135">
        <v>71</v>
      </c>
      <c r="K1348" s="28">
        <v>0.88732</v>
      </c>
      <c r="L1348" s="77">
        <v>0.9</v>
      </c>
      <c r="Q1348" s="106"/>
    </row>
    <row r="1349" spans="1:17" x14ac:dyDescent="0.25">
      <c r="A1349" t="s">
        <v>331</v>
      </c>
      <c r="B1349" s="25">
        <v>2018</v>
      </c>
      <c r="C1349" s="25" t="s">
        <v>3</v>
      </c>
      <c r="D1349" s="25" t="s">
        <v>58</v>
      </c>
      <c r="E1349" s="25" t="s">
        <v>204</v>
      </c>
      <c r="F1349" s="23" t="s">
        <v>205</v>
      </c>
      <c r="G1349" s="23" t="s">
        <v>492</v>
      </c>
      <c r="H1349" s="32" t="s">
        <v>348</v>
      </c>
      <c r="I1349" s="32" t="s">
        <v>586</v>
      </c>
      <c r="J1349" s="135">
        <v>75</v>
      </c>
      <c r="K1349" s="28">
        <v>0.93332999999999999</v>
      </c>
      <c r="L1349" s="77">
        <v>0.9</v>
      </c>
      <c r="Q1349" s="106"/>
    </row>
    <row r="1350" spans="1:17" x14ac:dyDescent="0.25">
      <c r="A1350" t="s">
        <v>331</v>
      </c>
      <c r="B1350" s="25">
        <v>2019</v>
      </c>
      <c r="C1350" s="25" t="s">
        <v>0</v>
      </c>
      <c r="D1350" s="25" t="s">
        <v>59</v>
      </c>
      <c r="E1350" s="25" t="s">
        <v>204</v>
      </c>
      <c r="F1350" s="23" t="s">
        <v>205</v>
      </c>
      <c r="G1350" s="23" t="s">
        <v>492</v>
      </c>
      <c r="H1350" s="32" t="s">
        <v>348</v>
      </c>
      <c r="I1350" s="32" t="s">
        <v>586</v>
      </c>
      <c r="J1350" s="135">
        <v>47</v>
      </c>
      <c r="K1350" s="28">
        <v>0.85106000000000004</v>
      </c>
      <c r="L1350" s="77">
        <v>0.9</v>
      </c>
      <c r="Q1350" s="106"/>
    </row>
    <row r="1351" spans="1:17" x14ac:dyDescent="0.25">
      <c r="A1351" t="s">
        <v>331</v>
      </c>
      <c r="B1351" s="25">
        <v>2019</v>
      </c>
      <c r="C1351" s="25" t="s">
        <v>1</v>
      </c>
      <c r="D1351" s="25" t="s">
        <v>60</v>
      </c>
      <c r="E1351" s="25" t="s">
        <v>204</v>
      </c>
      <c r="F1351" s="23" t="s">
        <v>205</v>
      </c>
      <c r="G1351" s="23" t="s">
        <v>492</v>
      </c>
      <c r="H1351" s="32" t="s">
        <v>348</v>
      </c>
      <c r="I1351" s="32" t="s">
        <v>586</v>
      </c>
      <c r="J1351" s="135">
        <v>56</v>
      </c>
      <c r="K1351" s="28">
        <v>0.89285999999999999</v>
      </c>
      <c r="L1351" s="77">
        <v>0.9</v>
      </c>
      <c r="Q1351" s="106"/>
    </row>
    <row r="1352" spans="1:17" x14ac:dyDescent="0.25">
      <c r="A1352" t="s">
        <v>331</v>
      </c>
      <c r="B1352" s="25">
        <v>2019</v>
      </c>
      <c r="C1352" s="25" t="s">
        <v>2</v>
      </c>
      <c r="D1352" s="25" t="s">
        <v>61</v>
      </c>
      <c r="E1352" s="25" t="s">
        <v>204</v>
      </c>
      <c r="F1352" s="23" t="s">
        <v>205</v>
      </c>
      <c r="G1352" s="23" t="s">
        <v>492</v>
      </c>
      <c r="H1352" s="32" t="s">
        <v>348</v>
      </c>
      <c r="I1352" s="32" t="s">
        <v>586</v>
      </c>
      <c r="J1352" s="135">
        <v>63</v>
      </c>
      <c r="K1352" s="28">
        <v>0.80952000000000002</v>
      </c>
      <c r="L1352" s="77">
        <v>0.9</v>
      </c>
      <c r="Q1352" s="106"/>
    </row>
    <row r="1353" spans="1:17" x14ac:dyDescent="0.25">
      <c r="A1353" t="s">
        <v>331</v>
      </c>
      <c r="B1353" s="25">
        <v>2019</v>
      </c>
      <c r="C1353" s="25" t="s">
        <v>3</v>
      </c>
      <c r="D1353" s="25" t="s">
        <v>62</v>
      </c>
      <c r="E1353" s="25" t="s">
        <v>204</v>
      </c>
      <c r="F1353" s="23" t="s">
        <v>205</v>
      </c>
      <c r="G1353" s="23" t="s">
        <v>492</v>
      </c>
      <c r="H1353" s="32" t="s">
        <v>348</v>
      </c>
      <c r="I1353" s="32" t="s">
        <v>586</v>
      </c>
      <c r="J1353" s="135">
        <v>69</v>
      </c>
      <c r="K1353" s="28">
        <v>0.76812000000000002</v>
      </c>
      <c r="L1353" s="77">
        <v>0.9</v>
      </c>
      <c r="Q1353" s="106"/>
    </row>
    <row r="1354" spans="1:17" x14ac:dyDescent="0.25">
      <c r="A1354" t="s">
        <v>331</v>
      </c>
      <c r="B1354" s="25">
        <v>2020</v>
      </c>
      <c r="C1354" s="25" t="s">
        <v>0</v>
      </c>
      <c r="D1354" s="25" t="s">
        <v>63</v>
      </c>
      <c r="E1354" s="25" t="s">
        <v>204</v>
      </c>
      <c r="F1354" s="23" t="s">
        <v>205</v>
      </c>
      <c r="G1354" s="23" t="s">
        <v>492</v>
      </c>
      <c r="H1354" s="32" t="s">
        <v>348</v>
      </c>
      <c r="I1354" s="32" t="s">
        <v>586</v>
      </c>
      <c r="J1354" s="135">
        <v>66</v>
      </c>
      <c r="K1354" s="28">
        <v>0.84848000000000001</v>
      </c>
      <c r="L1354" s="77">
        <v>0.9</v>
      </c>
      <c r="Q1354" s="106"/>
    </row>
    <row r="1355" spans="1:17" x14ac:dyDescent="0.25">
      <c r="A1355" t="s">
        <v>331</v>
      </c>
      <c r="B1355" s="25">
        <v>2020</v>
      </c>
      <c r="C1355" s="25" t="s">
        <v>1</v>
      </c>
      <c r="D1355" s="25" t="s">
        <v>64</v>
      </c>
      <c r="E1355" s="25" t="s">
        <v>204</v>
      </c>
      <c r="F1355" s="23" t="s">
        <v>205</v>
      </c>
      <c r="G1355" s="23" t="s">
        <v>492</v>
      </c>
      <c r="H1355" s="32" t="s">
        <v>348</v>
      </c>
      <c r="I1355" s="32" t="s">
        <v>586</v>
      </c>
      <c r="J1355" s="135">
        <v>33</v>
      </c>
      <c r="K1355" s="28">
        <v>0.87878999999999996</v>
      </c>
      <c r="L1355" s="77">
        <v>0.9</v>
      </c>
      <c r="Q1355" s="106"/>
    </row>
    <row r="1356" spans="1:17" x14ac:dyDescent="0.25">
      <c r="A1356" t="s">
        <v>331</v>
      </c>
      <c r="B1356" s="25">
        <v>2020</v>
      </c>
      <c r="C1356" s="25" t="s">
        <v>2</v>
      </c>
      <c r="D1356" s="25" t="s">
        <v>65</v>
      </c>
      <c r="E1356" s="25" t="s">
        <v>204</v>
      </c>
      <c r="F1356" s="23" t="s">
        <v>205</v>
      </c>
      <c r="G1356" s="23" t="s">
        <v>492</v>
      </c>
      <c r="H1356" s="32" t="s">
        <v>348</v>
      </c>
      <c r="I1356" s="32" t="s">
        <v>586</v>
      </c>
      <c r="J1356" s="135">
        <v>57</v>
      </c>
      <c r="K1356" s="28">
        <v>0.84211000000000003</v>
      </c>
      <c r="L1356" s="77">
        <v>0.9</v>
      </c>
      <c r="Q1356" s="106"/>
    </row>
    <row r="1357" spans="1:17" x14ac:dyDescent="0.25">
      <c r="A1357" t="s">
        <v>331</v>
      </c>
      <c r="B1357" s="25">
        <v>2020</v>
      </c>
      <c r="C1357" s="25" t="s">
        <v>3</v>
      </c>
      <c r="D1357" s="25" t="s">
        <v>66</v>
      </c>
      <c r="E1357" s="25" t="s">
        <v>204</v>
      </c>
      <c r="F1357" s="23" t="s">
        <v>205</v>
      </c>
      <c r="G1357" s="23" t="s">
        <v>492</v>
      </c>
      <c r="H1357" s="32" t="s">
        <v>348</v>
      </c>
      <c r="I1357" s="32" t="s">
        <v>586</v>
      </c>
      <c r="J1357" s="135">
        <v>85</v>
      </c>
      <c r="K1357" s="28">
        <v>0.8</v>
      </c>
      <c r="L1357" s="77">
        <v>0.9</v>
      </c>
      <c r="Q1357" s="106"/>
    </row>
    <row r="1358" spans="1:17" x14ac:dyDescent="0.25">
      <c r="A1358" t="s">
        <v>331</v>
      </c>
      <c r="B1358" s="25">
        <v>2021</v>
      </c>
      <c r="C1358" s="25" t="s">
        <v>0</v>
      </c>
      <c r="D1358" s="25" t="s">
        <v>67</v>
      </c>
      <c r="E1358" s="25" t="s">
        <v>204</v>
      </c>
      <c r="F1358" s="23" t="s">
        <v>205</v>
      </c>
      <c r="G1358" s="23" t="s">
        <v>492</v>
      </c>
      <c r="H1358" s="32" t="s">
        <v>348</v>
      </c>
      <c r="I1358" s="32" t="s">
        <v>586</v>
      </c>
      <c r="J1358" s="135">
        <v>79</v>
      </c>
      <c r="K1358" s="28">
        <v>0.79747000000000001</v>
      </c>
      <c r="L1358" s="77">
        <v>0.9</v>
      </c>
      <c r="Q1358" s="106"/>
    </row>
    <row r="1359" spans="1:17" x14ac:dyDescent="0.25">
      <c r="A1359" t="s">
        <v>331</v>
      </c>
      <c r="B1359" s="25">
        <v>2021</v>
      </c>
      <c r="C1359" s="25" t="s">
        <v>1</v>
      </c>
      <c r="D1359" s="25" t="s">
        <v>68</v>
      </c>
      <c r="E1359" s="25" t="s">
        <v>204</v>
      </c>
      <c r="F1359" s="23" t="s">
        <v>205</v>
      </c>
      <c r="G1359" s="23" t="s">
        <v>492</v>
      </c>
      <c r="H1359" s="32" t="s">
        <v>348</v>
      </c>
      <c r="I1359" s="32" t="s">
        <v>586</v>
      </c>
      <c r="J1359" s="135">
        <v>74</v>
      </c>
      <c r="K1359" s="28">
        <v>0.63514000000000004</v>
      </c>
      <c r="L1359" s="77">
        <v>0.9</v>
      </c>
      <c r="Q1359" s="106"/>
    </row>
    <row r="1360" spans="1:17" x14ac:dyDescent="0.25">
      <c r="A1360" t="s">
        <v>331</v>
      </c>
      <c r="B1360" s="25">
        <v>2021</v>
      </c>
      <c r="C1360" s="25" t="s">
        <v>2</v>
      </c>
      <c r="D1360" s="25" t="s">
        <v>69</v>
      </c>
      <c r="E1360" s="25" t="s">
        <v>204</v>
      </c>
      <c r="F1360" s="23" t="s">
        <v>205</v>
      </c>
      <c r="G1360" s="23" t="s">
        <v>492</v>
      </c>
      <c r="H1360" s="32" t="s">
        <v>348</v>
      </c>
      <c r="I1360" s="32" t="s">
        <v>586</v>
      </c>
      <c r="J1360" s="135">
        <v>68</v>
      </c>
      <c r="K1360" s="28">
        <v>0.85294000000000003</v>
      </c>
      <c r="L1360" s="77">
        <v>0.9</v>
      </c>
      <c r="Q1360" s="106"/>
    </row>
    <row r="1361" spans="1:17" x14ac:dyDescent="0.25">
      <c r="A1361" t="s">
        <v>331</v>
      </c>
      <c r="B1361" s="25">
        <v>2021</v>
      </c>
      <c r="C1361" s="25" t="s">
        <v>3</v>
      </c>
      <c r="D1361" s="25" t="s">
        <v>70</v>
      </c>
      <c r="E1361" s="25" t="s">
        <v>204</v>
      </c>
      <c r="F1361" s="23" t="s">
        <v>205</v>
      </c>
      <c r="G1361" s="23" t="s">
        <v>492</v>
      </c>
      <c r="H1361" s="32" t="s">
        <v>348</v>
      </c>
      <c r="I1361" s="32" t="s">
        <v>586</v>
      </c>
      <c r="J1361" s="135">
        <v>68</v>
      </c>
      <c r="K1361" s="28">
        <v>0.85294000000000003</v>
      </c>
      <c r="L1361" s="77">
        <v>0.9</v>
      </c>
      <c r="Q1361" s="106"/>
    </row>
    <row r="1362" spans="1:17" x14ac:dyDescent="0.25">
      <c r="A1362" t="s">
        <v>331</v>
      </c>
      <c r="B1362" s="25">
        <v>2022</v>
      </c>
      <c r="C1362" s="25" t="s">
        <v>0</v>
      </c>
      <c r="D1362" s="25" t="s">
        <v>71</v>
      </c>
      <c r="E1362" s="25" t="s">
        <v>204</v>
      </c>
      <c r="F1362" s="23" t="s">
        <v>205</v>
      </c>
      <c r="G1362" s="23" t="s">
        <v>492</v>
      </c>
      <c r="H1362" s="32" t="s">
        <v>348</v>
      </c>
      <c r="I1362" s="32" t="s">
        <v>586</v>
      </c>
      <c r="J1362" s="135">
        <v>63</v>
      </c>
      <c r="K1362" s="28">
        <v>0.98412999999999995</v>
      </c>
      <c r="L1362" s="77">
        <v>0.9</v>
      </c>
      <c r="Q1362" s="106"/>
    </row>
    <row r="1363" spans="1:17" x14ac:dyDescent="0.25">
      <c r="A1363" t="s">
        <v>331</v>
      </c>
      <c r="B1363" s="25">
        <v>2022</v>
      </c>
      <c r="C1363" s="25" t="s">
        <v>1</v>
      </c>
      <c r="D1363" s="25" t="s">
        <v>72</v>
      </c>
      <c r="E1363" s="25" t="s">
        <v>204</v>
      </c>
      <c r="F1363" s="23" t="s">
        <v>205</v>
      </c>
      <c r="G1363" s="23" t="s">
        <v>492</v>
      </c>
      <c r="H1363" s="32" t="s">
        <v>348</v>
      </c>
      <c r="I1363" s="32" t="s">
        <v>586</v>
      </c>
      <c r="J1363" s="135">
        <v>67</v>
      </c>
      <c r="K1363" s="28">
        <v>0.94030000000000002</v>
      </c>
      <c r="L1363" s="77">
        <v>0.9</v>
      </c>
      <c r="Q1363" s="106"/>
    </row>
    <row r="1364" spans="1:17" x14ac:dyDescent="0.25">
      <c r="A1364" t="s">
        <v>331</v>
      </c>
      <c r="B1364" s="25">
        <v>2022</v>
      </c>
      <c r="C1364" s="25" t="s">
        <v>2</v>
      </c>
      <c r="D1364" s="25" t="s">
        <v>73</v>
      </c>
      <c r="E1364" s="25" t="s">
        <v>204</v>
      </c>
      <c r="F1364" s="23" t="s">
        <v>205</v>
      </c>
      <c r="G1364" s="23" t="s">
        <v>492</v>
      </c>
      <c r="H1364" s="32" t="s">
        <v>348</v>
      </c>
      <c r="I1364" s="32" t="s">
        <v>586</v>
      </c>
      <c r="J1364" s="135">
        <v>59</v>
      </c>
      <c r="K1364" s="28">
        <v>0.94915000000000005</v>
      </c>
      <c r="L1364" s="77">
        <v>0.9</v>
      </c>
      <c r="Q1364" s="106"/>
    </row>
    <row r="1365" spans="1:17" x14ac:dyDescent="0.25">
      <c r="A1365" t="s">
        <v>331</v>
      </c>
      <c r="B1365" s="25">
        <v>2022</v>
      </c>
      <c r="C1365" s="25" t="s">
        <v>3</v>
      </c>
      <c r="D1365" s="25" t="s">
        <v>493</v>
      </c>
      <c r="E1365" s="25" t="s">
        <v>204</v>
      </c>
      <c r="F1365" s="23" t="s">
        <v>205</v>
      </c>
      <c r="G1365" s="23" t="s">
        <v>492</v>
      </c>
      <c r="H1365" s="32" t="s">
        <v>348</v>
      </c>
      <c r="I1365" s="32" t="s">
        <v>586</v>
      </c>
      <c r="J1365" s="135">
        <v>62</v>
      </c>
      <c r="K1365" s="28">
        <v>0.90322999999999998</v>
      </c>
      <c r="L1365" s="77">
        <v>0.9</v>
      </c>
      <c r="Q1365" s="106"/>
    </row>
    <row r="1366" spans="1:17" x14ac:dyDescent="0.25">
      <c r="A1366" t="s">
        <v>331</v>
      </c>
      <c r="B1366" s="25">
        <v>2023</v>
      </c>
      <c r="C1366" s="25" t="s">
        <v>0</v>
      </c>
      <c r="D1366" s="25" t="s">
        <v>537</v>
      </c>
      <c r="E1366" s="25" t="s">
        <v>204</v>
      </c>
      <c r="F1366" s="23" t="s">
        <v>205</v>
      </c>
      <c r="G1366" s="23" t="s">
        <v>492</v>
      </c>
      <c r="H1366" s="32" t="s">
        <v>348</v>
      </c>
      <c r="I1366" s="32" t="s">
        <v>586</v>
      </c>
      <c r="J1366" s="135">
        <v>81</v>
      </c>
      <c r="K1366" s="28">
        <v>0.74073999999999995</v>
      </c>
      <c r="L1366" s="77">
        <v>0.9</v>
      </c>
      <c r="Q1366" s="106"/>
    </row>
    <row r="1367" spans="1:17" x14ac:dyDescent="0.25">
      <c r="A1367" t="s">
        <v>331</v>
      </c>
      <c r="B1367" s="25">
        <v>2018</v>
      </c>
      <c r="C1367" s="25" t="s">
        <v>0</v>
      </c>
      <c r="D1367" s="25" t="s">
        <v>54</v>
      </c>
      <c r="E1367" s="25" t="s">
        <v>264</v>
      </c>
      <c r="F1367" s="23" t="s">
        <v>336</v>
      </c>
      <c r="G1367" s="23" t="s">
        <v>492</v>
      </c>
      <c r="H1367" s="32" t="s">
        <v>357</v>
      </c>
      <c r="I1367" s="32" t="s">
        <v>586</v>
      </c>
      <c r="J1367" s="135">
        <v>151</v>
      </c>
      <c r="K1367" s="28">
        <v>0.87417</v>
      </c>
      <c r="L1367" s="77">
        <v>0.9</v>
      </c>
      <c r="Q1367" s="106"/>
    </row>
    <row r="1368" spans="1:17" x14ac:dyDescent="0.25">
      <c r="A1368" t="s">
        <v>331</v>
      </c>
      <c r="B1368" s="25">
        <v>2018</v>
      </c>
      <c r="C1368" s="25" t="s">
        <v>1</v>
      </c>
      <c r="D1368" s="25" t="s">
        <v>56</v>
      </c>
      <c r="E1368" s="25" t="s">
        <v>264</v>
      </c>
      <c r="F1368" s="23" t="s">
        <v>336</v>
      </c>
      <c r="G1368" s="23" t="s">
        <v>492</v>
      </c>
      <c r="H1368" s="32" t="s">
        <v>357</v>
      </c>
      <c r="I1368" s="32" t="s">
        <v>586</v>
      </c>
      <c r="J1368" s="135">
        <v>150</v>
      </c>
      <c r="K1368" s="28">
        <v>0.87333000000000005</v>
      </c>
      <c r="L1368" s="77">
        <v>0.9</v>
      </c>
      <c r="Q1368" s="106"/>
    </row>
    <row r="1369" spans="1:17" x14ac:dyDescent="0.25">
      <c r="A1369" t="s">
        <v>331</v>
      </c>
      <c r="B1369" s="25">
        <v>2018</v>
      </c>
      <c r="C1369" s="25" t="s">
        <v>2</v>
      </c>
      <c r="D1369" s="25" t="s">
        <v>57</v>
      </c>
      <c r="E1369" s="25" t="s">
        <v>264</v>
      </c>
      <c r="F1369" s="23" t="s">
        <v>336</v>
      </c>
      <c r="G1369" s="23" t="s">
        <v>492</v>
      </c>
      <c r="H1369" s="32" t="s">
        <v>357</v>
      </c>
      <c r="I1369" s="32" t="s">
        <v>586</v>
      </c>
      <c r="J1369" s="135">
        <v>178</v>
      </c>
      <c r="K1369" s="28">
        <v>0.87078999999999995</v>
      </c>
      <c r="L1369" s="77">
        <v>0.9</v>
      </c>
      <c r="Q1369" s="106"/>
    </row>
    <row r="1370" spans="1:17" x14ac:dyDescent="0.25">
      <c r="A1370" t="s">
        <v>331</v>
      </c>
      <c r="B1370" s="25">
        <v>2018</v>
      </c>
      <c r="C1370" s="25" t="s">
        <v>3</v>
      </c>
      <c r="D1370" s="25" t="s">
        <v>58</v>
      </c>
      <c r="E1370" s="25" t="s">
        <v>264</v>
      </c>
      <c r="F1370" s="23" t="s">
        <v>336</v>
      </c>
      <c r="G1370" s="23" t="s">
        <v>492</v>
      </c>
      <c r="H1370" s="32" t="s">
        <v>357</v>
      </c>
      <c r="I1370" s="32" t="s">
        <v>586</v>
      </c>
      <c r="J1370" s="135">
        <v>146</v>
      </c>
      <c r="K1370" s="28">
        <v>0.88356000000000001</v>
      </c>
      <c r="L1370" s="77">
        <v>0.9</v>
      </c>
      <c r="Q1370" s="106"/>
    </row>
    <row r="1371" spans="1:17" x14ac:dyDescent="0.25">
      <c r="A1371" t="s">
        <v>331</v>
      </c>
      <c r="B1371" s="25">
        <v>2019</v>
      </c>
      <c r="C1371" s="25" t="s">
        <v>0</v>
      </c>
      <c r="D1371" s="25" t="s">
        <v>59</v>
      </c>
      <c r="E1371" s="25" t="s">
        <v>264</v>
      </c>
      <c r="F1371" s="23" t="s">
        <v>336</v>
      </c>
      <c r="G1371" s="23" t="s">
        <v>492</v>
      </c>
      <c r="H1371" s="32" t="s">
        <v>357</v>
      </c>
      <c r="I1371" s="32" t="s">
        <v>586</v>
      </c>
      <c r="J1371" s="135">
        <v>130</v>
      </c>
      <c r="K1371" s="28">
        <v>0.90769</v>
      </c>
      <c r="L1371" s="77">
        <v>0.9</v>
      </c>
      <c r="Q1371" s="106"/>
    </row>
    <row r="1372" spans="1:17" x14ac:dyDescent="0.25">
      <c r="A1372" t="s">
        <v>331</v>
      </c>
      <c r="B1372" s="25">
        <v>2019</v>
      </c>
      <c r="C1372" s="25" t="s">
        <v>1</v>
      </c>
      <c r="D1372" s="25" t="s">
        <v>60</v>
      </c>
      <c r="E1372" s="25" t="s">
        <v>264</v>
      </c>
      <c r="F1372" s="23" t="s">
        <v>336</v>
      </c>
      <c r="G1372" s="23" t="s">
        <v>492</v>
      </c>
      <c r="H1372" s="32" t="s">
        <v>357</v>
      </c>
      <c r="I1372" s="32" t="s">
        <v>586</v>
      </c>
      <c r="J1372" s="135">
        <v>152</v>
      </c>
      <c r="K1372" s="28">
        <v>0.90132000000000001</v>
      </c>
      <c r="L1372" s="77">
        <v>0.9</v>
      </c>
      <c r="Q1372" s="106"/>
    </row>
    <row r="1373" spans="1:17" x14ac:dyDescent="0.25">
      <c r="A1373" t="s">
        <v>331</v>
      </c>
      <c r="B1373" s="25">
        <v>2019</v>
      </c>
      <c r="C1373" s="25" t="s">
        <v>2</v>
      </c>
      <c r="D1373" s="25" t="s">
        <v>61</v>
      </c>
      <c r="E1373" s="25" t="s">
        <v>264</v>
      </c>
      <c r="F1373" s="23" t="s">
        <v>336</v>
      </c>
      <c r="G1373" s="23" t="s">
        <v>492</v>
      </c>
      <c r="H1373" s="32" t="s">
        <v>357</v>
      </c>
      <c r="I1373" s="32" t="s">
        <v>586</v>
      </c>
      <c r="J1373" s="135">
        <v>152</v>
      </c>
      <c r="K1373" s="28">
        <v>0.90788999999999997</v>
      </c>
      <c r="L1373" s="77">
        <v>0.9</v>
      </c>
      <c r="Q1373" s="106"/>
    </row>
    <row r="1374" spans="1:17" x14ac:dyDescent="0.25">
      <c r="A1374" t="s">
        <v>331</v>
      </c>
      <c r="B1374" s="25">
        <v>2019</v>
      </c>
      <c r="C1374" s="25" t="s">
        <v>3</v>
      </c>
      <c r="D1374" s="25" t="s">
        <v>62</v>
      </c>
      <c r="E1374" s="25" t="s">
        <v>264</v>
      </c>
      <c r="F1374" s="23" t="s">
        <v>336</v>
      </c>
      <c r="G1374" s="23" t="s">
        <v>492</v>
      </c>
      <c r="H1374" s="32" t="s">
        <v>357</v>
      </c>
      <c r="I1374" s="32" t="s">
        <v>586</v>
      </c>
      <c r="J1374" s="135">
        <v>163</v>
      </c>
      <c r="K1374" s="28">
        <v>0.80367999999999995</v>
      </c>
      <c r="L1374" s="77">
        <v>0.9</v>
      </c>
      <c r="Q1374" s="106"/>
    </row>
    <row r="1375" spans="1:17" x14ac:dyDescent="0.25">
      <c r="A1375" t="s">
        <v>331</v>
      </c>
      <c r="B1375" s="25">
        <v>2020</v>
      </c>
      <c r="C1375" s="25" t="s">
        <v>0</v>
      </c>
      <c r="D1375" s="25" t="s">
        <v>63</v>
      </c>
      <c r="E1375" s="25" t="s">
        <v>264</v>
      </c>
      <c r="F1375" s="23" t="s">
        <v>336</v>
      </c>
      <c r="G1375" s="23" t="s">
        <v>492</v>
      </c>
      <c r="H1375" s="32" t="s">
        <v>357</v>
      </c>
      <c r="I1375" s="32" t="s">
        <v>586</v>
      </c>
      <c r="J1375" s="135">
        <v>145</v>
      </c>
      <c r="K1375" s="28">
        <v>0.91034000000000004</v>
      </c>
      <c r="L1375" s="77">
        <v>0.9</v>
      </c>
      <c r="Q1375" s="106"/>
    </row>
    <row r="1376" spans="1:17" x14ac:dyDescent="0.25">
      <c r="A1376" t="s">
        <v>331</v>
      </c>
      <c r="B1376" s="25">
        <v>2020</v>
      </c>
      <c r="C1376" s="25" t="s">
        <v>1</v>
      </c>
      <c r="D1376" s="25" t="s">
        <v>64</v>
      </c>
      <c r="E1376" s="25" t="s">
        <v>264</v>
      </c>
      <c r="F1376" s="23" t="s">
        <v>336</v>
      </c>
      <c r="G1376" s="23" t="s">
        <v>492</v>
      </c>
      <c r="H1376" s="32" t="s">
        <v>357</v>
      </c>
      <c r="I1376" s="32" t="s">
        <v>586</v>
      </c>
      <c r="J1376" s="135">
        <v>55</v>
      </c>
      <c r="K1376" s="28">
        <v>0.85455000000000003</v>
      </c>
      <c r="L1376" s="77">
        <v>0.9</v>
      </c>
      <c r="Q1376" s="106"/>
    </row>
    <row r="1377" spans="1:17" x14ac:dyDescent="0.25">
      <c r="A1377" t="s">
        <v>331</v>
      </c>
      <c r="B1377" s="25">
        <v>2020</v>
      </c>
      <c r="C1377" s="25" t="s">
        <v>2</v>
      </c>
      <c r="D1377" s="25" t="s">
        <v>65</v>
      </c>
      <c r="E1377" s="25" t="s">
        <v>264</v>
      </c>
      <c r="F1377" s="23" t="s">
        <v>336</v>
      </c>
      <c r="G1377" s="23" t="s">
        <v>492</v>
      </c>
      <c r="H1377" s="32" t="s">
        <v>357</v>
      </c>
      <c r="I1377" s="32" t="s">
        <v>586</v>
      </c>
      <c r="J1377" s="135">
        <v>82</v>
      </c>
      <c r="K1377" s="28">
        <v>0.89024000000000003</v>
      </c>
      <c r="L1377" s="77">
        <v>0.9</v>
      </c>
      <c r="Q1377" s="106"/>
    </row>
    <row r="1378" spans="1:17" x14ac:dyDescent="0.25">
      <c r="A1378" t="s">
        <v>331</v>
      </c>
      <c r="B1378" s="25">
        <v>2020</v>
      </c>
      <c r="C1378" s="25" t="s">
        <v>3</v>
      </c>
      <c r="D1378" s="25" t="s">
        <v>66</v>
      </c>
      <c r="E1378" s="25" t="s">
        <v>264</v>
      </c>
      <c r="F1378" s="23" t="s">
        <v>336</v>
      </c>
      <c r="G1378" s="23" t="s">
        <v>492</v>
      </c>
      <c r="H1378" s="32" t="s">
        <v>357</v>
      </c>
      <c r="I1378" s="32" t="s">
        <v>586</v>
      </c>
      <c r="J1378" s="135">
        <v>136</v>
      </c>
      <c r="K1378" s="28">
        <v>0.88234999999999997</v>
      </c>
      <c r="L1378" s="77">
        <v>0.9</v>
      </c>
      <c r="Q1378" s="106"/>
    </row>
    <row r="1379" spans="1:17" x14ac:dyDescent="0.25">
      <c r="A1379" t="s">
        <v>331</v>
      </c>
      <c r="B1379" s="25">
        <v>2021</v>
      </c>
      <c r="C1379" s="25" t="s">
        <v>0</v>
      </c>
      <c r="D1379" s="25" t="s">
        <v>67</v>
      </c>
      <c r="E1379" s="25" t="s">
        <v>264</v>
      </c>
      <c r="F1379" s="23" t="s">
        <v>336</v>
      </c>
      <c r="G1379" s="23" t="s">
        <v>492</v>
      </c>
      <c r="H1379" s="32" t="s">
        <v>357</v>
      </c>
      <c r="I1379" s="32" t="s">
        <v>586</v>
      </c>
      <c r="J1379" s="135">
        <v>130</v>
      </c>
      <c r="K1379" s="28">
        <v>0.91537999999999997</v>
      </c>
      <c r="L1379" s="77">
        <v>0.9</v>
      </c>
      <c r="Q1379" s="106"/>
    </row>
    <row r="1380" spans="1:17" x14ac:dyDescent="0.25">
      <c r="A1380" t="s">
        <v>331</v>
      </c>
      <c r="B1380" s="25">
        <v>2021</v>
      </c>
      <c r="C1380" s="25" t="s">
        <v>1</v>
      </c>
      <c r="D1380" s="25" t="s">
        <v>68</v>
      </c>
      <c r="E1380" s="25" t="s">
        <v>264</v>
      </c>
      <c r="F1380" s="23" t="s">
        <v>336</v>
      </c>
      <c r="G1380" s="23" t="s">
        <v>492</v>
      </c>
      <c r="H1380" s="32" t="s">
        <v>357</v>
      </c>
      <c r="I1380" s="32" t="s">
        <v>586</v>
      </c>
      <c r="J1380" s="135">
        <v>173</v>
      </c>
      <c r="K1380" s="28">
        <v>0.92486000000000002</v>
      </c>
      <c r="L1380" s="77">
        <v>0.9</v>
      </c>
      <c r="Q1380" s="106"/>
    </row>
    <row r="1381" spans="1:17" x14ac:dyDescent="0.25">
      <c r="A1381" t="s">
        <v>331</v>
      </c>
      <c r="B1381" s="25">
        <v>2021</v>
      </c>
      <c r="C1381" s="25" t="s">
        <v>2</v>
      </c>
      <c r="D1381" s="25" t="s">
        <v>69</v>
      </c>
      <c r="E1381" s="25" t="s">
        <v>264</v>
      </c>
      <c r="F1381" s="23" t="s">
        <v>336</v>
      </c>
      <c r="G1381" s="23" t="s">
        <v>492</v>
      </c>
      <c r="H1381" s="32" t="s">
        <v>357</v>
      </c>
      <c r="I1381" s="32" t="s">
        <v>586</v>
      </c>
      <c r="J1381" s="135">
        <v>148</v>
      </c>
      <c r="K1381" s="28">
        <v>0.93918999999999997</v>
      </c>
      <c r="L1381" s="77">
        <v>0.9</v>
      </c>
      <c r="Q1381" s="106"/>
    </row>
    <row r="1382" spans="1:17" x14ac:dyDescent="0.25">
      <c r="A1382" t="s">
        <v>331</v>
      </c>
      <c r="B1382" s="25">
        <v>2021</v>
      </c>
      <c r="C1382" s="25" t="s">
        <v>3</v>
      </c>
      <c r="D1382" s="25" t="s">
        <v>70</v>
      </c>
      <c r="E1382" s="25" t="s">
        <v>264</v>
      </c>
      <c r="F1382" s="23" t="s">
        <v>336</v>
      </c>
      <c r="G1382" s="23" t="s">
        <v>492</v>
      </c>
      <c r="H1382" s="32" t="s">
        <v>357</v>
      </c>
      <c r="I1382" s="32" t="s">
        <v>586</v>
      </c>
      <c r="J1382" s="135">
        <v>116</v>
      </c>
      <c r="K1382" s="28">
        <v>0.94828000000000001</v>
      </c>
      <c r="L1382" s="77">
        <v>0.9</v>
      </c>
      <c r="Q1382" s="106"/>
    </row>
    <row r="1383" spans="1:17" x14ac:dyDescent="0.25">
      <c r="A1383" t="s">
        <v>331</v>
      </c>
      <c r="B1383" s="25">
        <v>2022</v>
      </c>
      <c r="C1383" s="25" t="s">
        <v>0</v>
      </c>
      <c r="D1383" s="25" t="s">
        <v>71</v>
      </c>
      <c r="E1383" s="25" t="s">
        <v>264</v>
      </c>
      <c r="F1383" s="23" t="s">
        <v>336</v>
      </c>
      <c r="G1383" s="23" t="s">
        <v>492</v>
      </c>
      <c r="H1383" s="32" t="s">
        <v>357</v>
      </c>
      <c r="I1383" s="32" t="s">
        <v>586</v>
      </c>
      <c r="J1383" s="135">
        <v>121</v>
      </c>
      <c r="K1383" s="28">
        <v>0.90083000000000002</v>
      </c>
      <c r="L1383" s="77">
        <v>0.9</v>
      </c>
      <c r="Q1383" s="106"/>
    </row>
    <row r="1384" spans="1:17" x14ac:dyDescent="0.25">
      <c r="A1384" t="s">
        <v>331</v>
      </c>
      <c r="B1384" s="25">
        <v>2022</v>
      </c>
      <c r="C1384" s="25" t="s">
        <v>1</v>
      </c>
      <c r="D1384" s="25" t="s">
        <v>72</v>
      </c>
      <c r="E1384" s="25" t="s">
        <v>264</v>
      </c>
      <c r="F1384" s="23" t="s">
        <v>336</v>
      </c>
      <c r="G1384" s="23" t="s">
        <v>492</v>
      </c>
      <c r="H1384" s="32" t="s">
        <v>357</v>
      </c>
      <c r="I1384" s="32" t="s">
        <v>586</v>
      </c>
      <c r="J1384" s="135">
        <v>154</v>
      </c>
      <c r="K1384" s="28">
        <v>0.96104000000000001</v>
      </c>
      <c r="L1384" s="77">
        <v>0.9</v>
      </c>
      <c r="Q1384" s="106"/>
    </row>
    <row r="1385" spans="1:17" x14ac:dyDescent="0.25">
      <c r="A1385" t="s">
        <v>331</v>
      </c>
      <c r="B1385" s="25">
        <v>2022</v>
      </c>
      <c r="C1385" s="25" t="s">
        <v>2</v>
      </c>
      <c r="D1385" s="25" t="s">
        <v>73</v>
      </c>
      <c r="E1385" s="25" t="s">
        <v>264</v>
      </c>
      <c r="F1385" s="23" t="s">
        <v>336</v>
      </c>
      <c r="G1385" s="23" t="s">
        <v>492</v>
      </c>
      <c r="H1385" s="32" t="s">
        <v>357</v>
      </c>
      <c r="I1385" s="32" t="s">
        <v>586</v>
      </c>
      <c r="J1385" s="135">
        <v>146</v>
      </c>
      <c r="K1385" s="28">
        <v>0.84931999999999996</v>
      </c>
      <c r="L1385" s="77">
        <v>0.9</v>
      </c>
      <c r="Q1385" s="106"/>
    </row>
    <row r="1386" spans="1:17" x14ac:dyDescent="0.25">
      <c r="A1386" t="s">
        <v>331</v>
      </c>
      <c r="B1386" s="25">
        <v>2022</v>
      </c>
      <c r="C1386" s="25" t="s">
        <v>3</v>
      </c>
      <c r="D1386" s="25" t="s">
        <v>493</v>
      </c>
      <c r="E1386" s="25" t="s">
        <v>264</v>
      </c>
      <c r="F1386" s="23" t="s">
        <v>336</v>
      </c>
      <c r="G1386" s="23" t="s">
        <v>492</v>
      </c>
      <c r="H1386" s="32" t="s">
        <v>357</v>
      </c>
      <c r="I1386" s="32" t="s">
        <v>586</v>
      </c>
      <c r="J1386" s="135">
        <v>128</v>
      </c>
      <c r="K1386" s="28">
        <v>0.89844000000000002</v>
      </c>
      <c r="L1386" s="77">
        <v>0.9</v>
      </c>
      <c r="Q1386" s="106"/>
    </row>
    <row r="1387" spans="1:17" x14ac:dyDescent="0.25">
      <c r="A1387" t="s">
        <v>331</v>
      </c>
      <c r="B1387" s="25">
        <v>2023</v>
      </c>
      <c r="C1387" s="25" t="s">
        <v>0</v>
      </c>
      <c r="D1387" s="25" t="s">
        <v>537</v>
      </c>
      <c r="E1387" s="25" t="s">
        <v>264</v>
      </c>
      <c r="F1387" s="23" t="s">
        <v>336</v>
      </c>
      <c r="G1387" s="23" t="s">
        <v>492</v>
      </c>
      <c r="H1387" s="32" t="s">
        <v>357</v>
      </c>
      <c r="I1387" s="32" t="s">
        <v>586</v>
      </c>
      <c r="J1387" s="135">
        <v>161</v>
      </c>
      <c r="K1387" s="28">
        <v>0.81988000000000005</v>
      </c>
      <c r="L1387" s="77">
        <v>0.9</v>
      </c>
      <c r="Q1387" s="106"/>
    </row>
    <row r="1388" spans="1:17" x14ac:dyDescent="0.25">
      <c r="A1388" t="s">
        <v>331</v>
      </c>
      <c r="B1388" s="25">
        <v>2018</v>
      </c>
      <c r="C1388" s="25" t="s">
        <v>0</v>
      </c>
      <c r="D1388" s="25" t="s">
        <v>54</v>
      </c>
      <c r="E1388" s="25" t="s">
        <v>206</v>
      </c>
      <c r="F1388" s="23" t="s">
        <v>207</v>
      </c>
      <c r="G1388" s="23" t="s">
        <v>492</v>
      </c>
      <c r="H1388" s="32" t="s">
        <v>353</v>
      </c>
      <c r="I1388" s="32" t="s">
        <v>586</v>
      </c>
      <c r="J1388" s="135">
        <v>144</v>
      </c>
      <c r="K1388" s="28">
        <v>0.81943999999999995</v>
      </c>
      <c r="L1388" s="77">
        <v>0.9</v>
      </c>
      <c r="Q1388" s="106"/>
    </row>
    <row r="1389" spans="1:17" x14ac:dyDescent="0.25">
      <c r="A1389" t="s">
        <v>331</v>
      </c>
      <c r="B1389" s="25">
        <v>2018</v>
      </c>
      <c r="C1389" s="25" t="s">
        <v>1</v>
      </c>
      <c r="D1389" s="25" t="s">
        <v>56</v>
      </c>
      <c r="E1389" s="25" t="s">
        <v>206</v>
      </c>
      <c r="F1389" s="23" t="s">
        <v>207</v>
      </c>
      <c r="G1389" s="23" t="s">
        <v>492</v>
      </c>
      <c r="H1389" s="32" t="s">
        <v>353</v>
      </c>
      <c r="I1389" s="32" t="s">
        <v>586</v>
      </c>
      <c r="J1389" s="135">
        <v>157</v>
      </c>
      <c r="K1389" s="28">
        <v>0.81528999999999996</v>
      </c>
      <c r="L1389" s="77">
        <v>0.9</v>
      </c>
      <c r="Q1389" s="106"/>
    </row>
    <row r="1390" spans="1:17" x14ac:dyDescent="0.25">
      <c r="A1390" t="s">
        <v>331</v>
      </c>
      <c r="B1390" s="25">
        <v>2018</v>
      </c>
      <c r="C1390" s="25" t="s">
        <v>2</v>
      </c>
      <c r="D1390" s="25" t="s">
        <v>57</v>
      </c>
      <c r="E1390" s="25" t="s">
        <v>206</v>
      </c>
      <c r="F1390" s="23" t="s">
        <v>207</v>
      </c>
      <c r="G1390" s="23" t="s">
        <v>492</v>
      </c>
      <c r="H1390" s="32" t="s">
        <v>353</v>
      </c>
      <c r="I1390" s="32" t="s">
        <v>586</v>
      </c>
      <c r="J1390" s="135">
        <v>160</v>
      </c>
      <c r="K1390" s="28">
        <v>0.78749999999999998</v>
      </c>
      <c r="L1390" s="77">
        <v>0.9</v>
      </c>
      <c r="Q1390" s="106"/>
    </row>
    <row r="1391" spans="1:17" x14ac:dyDescent="0.25">
      <c r="A1391" t="s">
        <v>331</v>
      </c>
      <c r="B1391" s="25">
        <v>2018</v>
      </c>
      <c r="C1391" s="25" t="s">
        <v>3</v>
      </c>
      <c r="D1391" s="25" t="s">
        <v>58</v>
      </c>
      <c r="E1391" s="25" t="s">
        <v>206</v>
      </c>
      <c r="F1391" s="23" t="s">
        <v>207</v>
      </c>
      <c r="G1391" s="23" t="s">
        <v>492</v>
      </c>
      <c r="H1391" s="32" t="s">
        <v>353</v>
      </c>
      <c r="I1391" s="32" t="s">
        <v>586</v>
      </c>
      <c r="J1391" s="135">
        <v>152</v>
      </c>
      <c r="K1391" s="28">
        <v>0.75658000000000003</v>
      </c>
      <c r="L1391" s="77">
        <v>0.9</v>
      </c>
      <c r="Q1391" s="106"/>
    </row>
    <row r="1392" spans="1:17" x14ac:dyDescent="0.25">
      <c r="A1392" t="s">
        <v>331</v>
      </c>
      <c r="B1392" s="25">
        <v>2019</v>
      </c>
      <c r="C1392" s="25" t="s">
        <v>0</v>
      </c>
      <c r="D1392" s="25" t="s">
        <v>59</v>
      </c>
      <c r="E1392" s="25" t="s">
        <v>206</v>
      </c>
      <c r="F1392" s="23" t="s">
        <v>207</v>
      </c>
      <c r="G1392" s="23" t="s">
        <v>492</v>
      </c>
      <c r="H1392" s="32" t="s">
        <v>353</v>
      </c>
      <c r="I1392" s="32" t="s">
        <v>586</v>
      </c>
      <c r="J1392" s="135">
        <v>154</v>
      </c>
      <c r="K1392" s="28">
        <v>0.72726999999999997</v>
      </c>
      <c r="L1392" s="77">
        <v>0.9</v>
      </c>
      <c r="Q1392" s="106"/>
    </row>
    <row r="1393" spans="1:17" x14ac:dyDescent="0.25">
      <c r="A1393" t="s">
        <v>331</v>
      </c>
      <c r="B1393" s="25">
        <v>2019</v>
      </c>
      <c r="C1393" s="25" t="s">
        <v>1</v>
      </c>
      <c r="D1393" s="25" t="s">
        <v>60</v>
      </c>
      <c r="E1393" s="25" t="s">
        <v>206</v>
      </c>
      <c r="F1393" s="23" t="s">
        <v>207</v>
      </c>
      <c r="G1393" s="23" t="s">
        <v>492</v>
      </c>
      <c r="H1393" s="32" t="s">
        <v>353</v>
      </c>
      <c r="I1393" s="32" t="s">
        <v>586</v>
      </c>
      <c r="J1393" s="135">
        <v>146</v>
      </c>
      <c r="K1393" s="28">
        <v>0.67808000000000002</v>
      </c>
      <c r="L1393" s="77">
        <v>0.9</v>
      </c>
      <c r="Q1393" s="106"/>
    </row>
    <row r="1394" spans="1:17" x14ac:dyDescent="0.25">
      <c r="A1394" t="s">
        <v>331</v>
      </c>
      <c r="B1394" s="25">
        <v>2019</v>
      </c>
      <c r="C1394" s="25" t="s">
        <v>2</v>
      </c>
      <c r="D1394" s="25" t="s">
        <v>61</v>
      </c>
      <c r="E1394" s="25" t="s">
        <v>206</v>
      </c>
      <c r="F1394" s="23" t="s">
        <v>207</v>
      </c>
      <c r="G1394" s="23" t="s">
        <v>492</v>
      </c>
      <c r="H1394" s="32" t="s">
        <v>353</v>
      </c>
      <c r="I1394" s="32" t="s">
        <v>586</v>
      </c>
      <c r="J1394" s="135">
        <v>157</v>
      </c>
      <c r="K1394" s="28">
        <v>0.75795999999999997</v>
      </c>
      <c r="L1394" s="77">
        <v>0.9</v>
      </c>
      <c r="Q1394" s="106"/>
    </row>
    <row r="1395" spans="1:17" x14ac:dyDescent="0.25">
      <c r="A1395" t="s">
        <v>331</v>
      </c>
      <c r="B1395" s="25">
        <v>2019</v>
      </c>
      <c r="C1395" s="25" t="s">
        <v>3</v>
      </c>
      <c r="D1395" s="25" t="s">
        <v>62</v>
      </c>
      <c r="E1395" s="25" t="s">
        <v>206</v>
      </c>
      <c r="F1395" s="23" t="s">
        <v>207</v>
      </c>
      <c r="G1395" s="23" t="s">
        <v>492</v>
      </c>
      <c r="H1395" s="32" t="s">
        <v>353</v>
      </c>
      <c r="I1395" s="32" t="s">
        <v>586</v>
      </c>
      <c r="J1395" s="135">
        <v>160</v>
      </c>
      <c r="K1395" s="28">
        <v>0.81874999999999998</v>
      </c>
      <c r="L1395" s="77">
        <v>0.9</v>
      </c>
      <c r="Q1395" s="106"/>
    </row>
    <row r="1396" spans="1:17" x14ac:dyDescent="0.25">
      <c r="A1396" t="s">
        <v>331</v>
      </c>
      <c r="B1396" s="25">
        <v>2020</v>
      </c>
      <c r="C1396" s="25" t="s">
        <v>0</v>
      </c>
      <c r="D1396" s="25" t="s">
        <v>63</v>
      </c>
      <c r="E1396" s="25" t="s">
        <v>206</v>
      </c>
      <c r="F1396" s="23" t="s">
        <v>207</v>
      </c>
      <c r="G1396" s="23" t="s">
        <v>492</v>
      </c>
      <c r="H1396" s="32" t="s">
        <v>353</v>
      </c>
      <c r="I1396" s="32" t="s">
        <v>586</v>
      </c>
      <c r="J1396" s="135">
        <v>123</v>
      </c>
      <c r="K1396" s="28">
        <v>0.89431000000000005</v>
      </c>
      <c r="L1396" s="77">
        <v>0.9</v>
      </c>
      <c r="Q1396" s="106"/>
    </row>
    <row r="1397" spans="1:17" x14ac:dyDescent="0.25">
      <c r="A1397" t="s">
        <v>331</v>
      </c>
      <c r="B1397" s="25">
        <v>2020</v>
      </c>
      <c r="C1397" s="25" t="s">
        <v>1</v>
      </c>
      <c r="D1397" s="25" t="s">
        <v>64</v>
      </c>
      <c r="E1397" s="25" t="s">
        <v>206</v>
      </c>
      <c r="F1397" s="23" t="s">
        <v>207</v>
      </c>
      <c r="G1397" s="23" t="s">
        <v>492</v>
      </c>
      <c r="H1397" s="32" t="s">
        <v>353</v>
      </c>
      <c r="I1397" s="32" t="s">
        <v>586</v>
      </c>
      <c r="J1397" s="135">
        <v>94</v>
      </c>
      <c r="K1397" s="28">
        <v>0.85106000000000004</v>
      </c>
      <c r="L1397" s="77">
        <v>0.9</v>
      </c>
      <c r="Q1397" s="106"/>
    </row>
    <row r="1398" spans="1:17" x14ac:dyDescent="0.25">
      <c r="A1398" t="s">
        <v>331</v>
      </c>
      <c r="B1398" s="25">
        <v>2020</v>
      </c>
      <c r="C1398" s="25" t="s">
        <v>2</v>
      </c>
      <c r="D1398" s="25" t="s">
        <v>65</v>
      </c>
      <c r="E1398" s="25" t="s">
        <v>206</v>
      </c>
      <c r="F1398" s="23" t="s">
        <v>207</v>
      </c>
      <c r="G1398" s="23" t="s">
        <v>492</v>
      </c>
      <c r="H1398" s="32" t="s">
        <v>353</v>
      </c>
      <c r="I1398" s="32" t="s">
        <v>586</v>
      </c>
      <c r="J1398" s="135">
        <v>136</v>
      </c>
      <c r="K1398" s="28">
        <v>0.875</v>
      </c>
      <c r="L1398" s="77">
        <v>0.9</v>
      </c>
      <c r="Q1398" s="106"/>
    </row>
    <row r="1399" spans="1:17" x14ac:dyDescent="0.25">
      <c r="A1399" t="s">
        <v>331</v>
      </c>
      <c r="B1399" s="25">
        <v>2020</v>
      </c>
      <c r="C1399" s="25" t="s">
        <v>3</v>
      </c>
      <c r="D1399" s="25" t="s">
        <v>66</v>
      </c>
      <c r="E1399" s="25" t="s">
        <v>206</v>
      </c>
      <c r="F1399" s="23" t="s">
        <v>207</v>
      </c>
      <c r="G1399" s="23" t="s">
        <v>492</v>
      </c>
      <c r="H1399" s="32" t="s">
        <v>353</v>
      </c>
      <c r="I1399" s="32" t="s">
        <v>586</v>
      </c>
      <c r="J1399" s="135">
        <v>157</v>
      </c>
      <c r="K1399" s="28">
        <v>0.77070000000000005</v>
      </c>
      <c r="L1399" s="77">
        <v>0.9</v>
      </c>
      <c r="Q1399" s="106"/>
    </row>
    <row r="1400" spans="1:17" x14ac:dyDescent="0.25">
      <c r="A1400" t="s">
        <v>331</v>
      </c>
      <c r="B1400" s="25">
        <v>2021</v>
      </c>
      <c r="C1400" s="25" t="s">
        <v>0</v>
      </c>
      <c r="D1400" s="25" t="s">
        <v>67</v>
      </c>
      <c r="E1400" s="25" t="s">
        <v>206</v>
      </c>
      <c r="F1400" s="23" t="s">
        <v>207</v>
      </c>
      <c r="G1400" s="23" t="s">
        <v>492</v>
      </c>
      <c r="H1400" s="32" t="s">
        <v>353</v>
      </c>
      <c r="I1400" s="32" t="s">
        <v>586</v>
      </c>
      <c r="J1400" s="135">
        <v>194</v>
      </c>
      <c r="K1400" s="28">
        <v>0.71133999999999997</v>
      </c>
      <c r="L1400" s="77">
        <v>0.9</v>
      </c>
      <c r="Q1400" s="106"/>
    </row>
    <row r="1401" spans="1:17" x14ac:dyDescent="0.25">
      <c r="A1401" t="s">
        <v>331</v>
      </c>
      <c r="B1401" s="25">
        <v>2021</v>
      </c>
      <c r="C1401" s="25" t="s">
        <v>1</v>
      </c>
      <c r="D1401" s="25" t="s">
        <v>68</v>
      </c>
      <c r="E1401" s="25" t="s">
        <v>206</v>
      </c>
      <c r="F1401" s="23" t="s">
        <v>207</v>
      </c>
      <c r="G1401" s="23" t="s">
        <v>492</v>
      </c>
      <c r="H1401" s="32" t="s">
        <v>353</v>
      </c>
      <c r="I1401" s="32" t="s">
        <v>586</v>
      </c>
      <c r="J1401" s="135">
        <v>173</v>
      </c>
      <c r="K1401" s="28">
        <v>0.77456999999999998</v>
      </c>
      <c r="L1401" s="77">
        <v>0.9</v>
      </c>
      <c r="Q1401" s="106"/>
    </row>
    <row r="1402" spans="1:17" x14ac:dyDescent="0.25">
      <c r="A1402" t="s">
        <v>331</v>
      </c>
      <c r="B1402" s="25">
        <v>2021</v>
      </c>
      <c r="C1402" s="25" t="s">
        <v>2</v>
      </c>
      <c r="D1402" s="25" t="s">
        <v>69</v>
      </c>
      <c r="E1402" s="25" t="s">
        <v>206</v>
      </c>
      <c r="F1402" s="23" t="s">
        <v>207</v>
      </c>
      <c r="G1402" s="23" t="s">
        <v>492</v>
      </c>
      <c r="H1402" s="32" t="s">
        <v>353</v>
      </c>
      <c r="I1402" s="32" t="s">
        <v>586</v>
      </c>
      <c r="J1402" s="135">
        <v>175</v>
      </c>
      <c r="K1402" s="28">
        <v>0.83428999999999998</v>
      </c>
      <c r="L1402" s="77">
        <v>0.9</v>
      </c>
      <c r="Q1402" s="106"/>
    </row>
    <row r="1403" spans="1:17" x14ac:dyDescent="0.25">
      <c r="A1403" t="s">
        <v>331</v>
      </c>
      <c r="B1403" s="25">
        <v>2021</v>
      </c>
      <c r="C1403" s="25" t="s">
        <v>3</v>
      </c>
      <c r="D1403" s="25" t="s">
        <v>70</v>
      </c>
      <c r="E1403" s="25" t="s">
        <v>206</v>
      </c>
      <c r="F1403" s="23" t="s">
        <v>207</v>
      </c>
      <c r="G1403" s="23" t="s">
        <v>492</v>
      </c>
      <c r="H1403" s="32" t="s">
        <v>353</v>
      </c>
      <c r="I1403" s="32" t="s">
        <v>586</v>
      </c>
      <c r="J1403" s="135">
        <v>155</v>
      </c>
      <c r="K1403" s="28">
        <v>0.71613000000000004</v>
      </c>
      <c r="L1403" s="77">
        <v>0.9</v>
      </c>
      <c r="Q1403" s="106"/>
    </row>
    <row r="1404" spans="1:17" x14ac:dyDescent="0.25">
      <c r="A1404" t="s">
        <v>331</v>
      </c>
      <c r="B1404" s="25">
        <v>2022</v>
      </c>
      <c r="C1404" s="25" t="s">
        <v>0</v>
      </c>
      <c r="D1404" s="25" t="s">
        <v>71</v>
      </c>
      <c r="E1404" s="25" t="s">
        <v>206</v>
      </c>
      <c r="F1404" s="23" t="s">
        <v>207</v>
      </c>
      <c r="G1404" s="23" t="s">
        <v>492</v>
      </c>
      <c r="H1404" s="32" t="s">
        <v>353</v>
      </c>
      <c r="I1404" s="32" t="s">
        <v>586</v>
      </c>
      <c r="J1404" s="135">
        <v>149</v>
      </c>
      <c r="K1404" s="28">
        <v>0.79866000000000004</v>
      </c>
      <c r="L1404" s="77">
        <v>0.9</v>
      </c>
      <c r="Q1404" s="106"/>
    </row>
    <row r="1405" spans="1:17" x14ac:dyDescent="0.25">
      <c r="A1405" t="s">
        <v>331</v>
      </c>
      <c r="B1405" s="25">
        <v>2022</v>
      </c>
      <c r="C1405" s="25" t="s">
        <v>1</v>
      </c>
      <c r="D1405" s="25" t="s">
        <v>72</v>
      </c>
      <c r="E1405" s="25" t="s">
        <v>206</v>
      </c>
      <c r="F1405" s="23" t="s">
        <v>207</v>
      </c>
      <c r="G1405" s="23" t="s">
        <v>492</v>
      </c>
      <c r="H1405" s="32" t="s">
        <v>353</v>
      </c>
      <c r="I1405" s="32" t="s">
        <v>586</v>
      </c>
      <c r="J1405" s="135">
        <v>146</v>
      </c>
      <c r="K1405" s="28">
        <v>0.80137000000000003</v>
      </c>
      <c r="L1405" s="77">
        <v>0.9</v>
      </c>
      <c r="Q1405" s="106"/>
    </row>
    <row r="1406" spans="1:17" x14ac:dyDescent="0.25">
      <c r="A1406" t="s">
        <v>331</v>
      </c>
      <c r="B1406" s="25">
        <v>2022</v>
      </c>
      <c r="C1406" s="25" t="s">
        <v>2</v>
      </c>
      <c r="D1406" s="25" t="s">
        <v>73</v>
      </c>
      <c r="E1406" s="25" t="s">
        <v>206</v>
      </c>
      <c r="F1406" s="23" t="s">
        <v>207</v>
      </c>
      <c r="G1406" s="23" t="s">
        <v>492</v>
      </c>
      <c r="H1406" s="32" t="s">
        <v>353</v>
      </c>
      <c r="I1406" s="32" t="s">
        <v>586</v>
      </c>
      <c r="J1406" s="135">
        <v>128</v>
      </c>
      <c r="K1406" s="28">
        <v>0.82813000000000003</v>
      </c>
      <c r="L1406" s="77">
        <v>0.9</v>
      </c>
      <c r="Q1406" s="106"/>
    </row>
    <row r="1407" spans="1:17" x14ac:dyDescent="0.25">
      <c r="A1407" t="s">
        <v>331</v>
      </c>
      <c r="B1407" s="25">
        <v>2022</v>
      </c>
      <c r="C1407" s="25" t="s">
        <v>3</v>
      </c>
      <c r="D1407" s="25" t="s">
        <v>493</v>
      </c>
      <c r="E1407" s="25" t="s">
        <v>206</v>
      </c>
      <c r="F1407" s="23" t="s">
        <v>207</v>
      </c>
      <c r="G1407" s="23" t="s">
        <v>492</v>
      </c>
      <c r="H1407" s="32" t="s">
        <v>353</v>
      </c>
      <c r="I1407" s="32" t="s">
        <v>586</v>
      </c>
      <c r="J1407" s="135">
        <v>150</v>
      </c>
      <c r="K1407" s="28">
        <v>0.70667000000000002</v>
      </c>
      <c r="L1407" s="77">
        <v>0.9</v>
      </c>
      <c r="Q1407" s="106"/>
    </row>
    <row r="1408" spans="1:17" x14ac:dyDescent="0.25">
      <c r="A1408" t="s">
        <v>331</v>
      </c>
      <c r="B1408" s="25">
        <v>2023</v>
      </c>
      <c r="C1408" s="25" t="s">
        <v>0</v>
      </c>
      <c r="D1408" s="25" t="s">
        <v>537</v>
      </c>
      <c r="E1408" s="25" t="s">
        <v>206</v>
      </c>
      <c r="F1408" s="23" t="s">
        <v>207</v>
      </c>
      <c r="G1408" s="23" t="s">
        <v>492</v>
      </c>
      <c r="H1408" s="32" t="s">
        <v>353</v>
      </c>
      <c r="I1408" s="32" t="s">
        <v>586</v>
      </c>
      <c r="J1408" s="135">
        <v>164</v>
      </c>
      <c r="K1408" s="28">
        <v>0.75</v>
      </c>
      <c r="L1408" s="77">
        <v>0.9</v>
      </c>
      <c r="Q1408" s="106"/>
    </row>
    <row r="1409" spans="1:17" x14ac:dyDescent="0.25">
      <c r="A1409" t="s">
        <v>331</v>
      </c>
      <c r="B1409" s="25">
        <v>2018</v>
      </c>
      <c r="C1409" s="25" t="s">
        <v>0</v>
      </c>
      <c r="D1409" s="25" t="s">
        <v>54</v>
      </c>
      <c r="E1409" s="25" t="s">
        <v>208</v>
      </c>
      <c r="F1409" s="23" t="s">
        <v>209</v>
      </c>
      <c r="G1409" s="23" t="s">
        <v>492</v>
      </c>
      <c r="H1409" s="32" t="s">
        <v>469</v>
      </c>
      <c r="I1409" s="32" t="s">
        <v>586</v>
      </c>
      <c r="J1409" s="135">
        <v>193</v>
      </c>
      <c r="K1409" s="28">
        <v>0.46113999999999999</v>
      </c>
      <c r="L1409" s="77">
        <v>0.9</v>
      </c>
      <c r="Q1409" s="106"/>
    </row>
    <row r="1410" spans="1:17" x14ac:dyDescent="0.25">
      <c r="A1410" t="s">
        <v>331</v>
      </c>
      <c r="B1410" s="25">
        <v>2018</v>
      </c>
      <c r="C1410" s="25" t="s">
        <v>1</v>
      </c>
      <c r="D1410" s="25" t="s">
        <v>56</v>
      </c>
      <c r="E1410" s="25" t="s">
        <v>208</v>
      </c>
      <c r="F1410" s="23" t="s">
        <v>209</v>
      </c>
      <c r="G1410" s="23" t="s">
        <v>492</v>
      </c>
      <c r="H1410" s="32" t="s">
        <v>469</v>
      </c>
      <c r="I1410" s="32" t="s">
        <v>586</v>
      </c>
      <c r="J1410" s="135">
        <v>222</v>
      </c>
      <c r="K1410" s="28">
        <v>0.44144</v>
      </c>
      <c r="L1410" s="77">
        <v>0.9</v>
      </c>
      <c r="Q1410" s="106"/>
    </row>
    <row r="1411" spans="1:17" x14ac:dyDescent="0.25">
      <c r="A1411" t="s">
        <v>331</v>
      </c>
      <c r="B1411" s="25">
        <v>2018</v>
      </c>
      <c r="C1411" s="25" t="s">
        <v>2</v>
      </c>
      <c r="D1411" s="25" t="s">
        <v>57</v>
      </c>
      <c r="E1411" s="25" t="s">
        <v>208</v>
      </c>
      <c r="F1411" s="23" t="s">
        <v>209</v>
      </c>
      <c r="G1411" s="23" t="s">
        <v>492</v>
      </c>
      <c r="H1411" s="32" t="s">
        <v>469</v>
      </c>
      <c r="I1411" s="32" t="s">
        <v>586</v>
      </c>
      <c r="J1411" s="135">
        <v>277</v>
      </c>
      <c r="K1411" s="28">
        <v>0.37184</v>
      </c>
      <c r="L1411" s="77">
        <v>0.9</v>
      </c>
      <c r="Q1411" s="106"/>
    </row>
    <row r="1412" spans="1:17" x14ac:dyDescent="0.25">
      <c r="A1412" t="s">
        <v>331</v>
      </c>
      <c r="B1412" s="25">
        <v>2018</v>
      </c>
      <c r="C1412" s="25" t="s">
        <v>3</v>
      </c>
      <c r="D1412" s="25" t="s">
        <v>58</v>
      </c>
      <c r="E1412" s="25" t="s">
        <v>208</v>
      </c>
      <c r="F1412" s="23" t="s">
        <v>209</v>
      </c>
      <c r="G1412" s="23" t="s">
        <v>492</v>
      </c>
      <c r="H1412" s="32" t="s">
        <v>469</v>
      </c>
      <c r="I1412" s="32" t="s">
        <v>586</v>
      </c>
      <c r="J1412" s="135">
        <v>207</v>
      </c>
      <c r="K1412" s="28">
        <v>0.37680999999999998</v>
      </c>
      <c r="L1412" s="77">
        <v>0.9</v>
      </c>
      <c r="Q1412" s="106"/>
    </row>
    <row r="1413" spans="1:17" x14ac:dyDescent="0.25">
      <c r="A1413" t="s">
        <v>331</v>
      </c>
      <c r="B1413" s="25">
        <v>2019</v>
      </c>
      <c r="C1413" s="25" t="s">
        <v>0</v>
      </c>
      <c r="D1413" s="25" t="s">
        <v>59</v>
      </c>
      <c r="E1413" s="25" t="s">
        <v>208</v>
      </c>
      <c r="F1413" s="23" t="s">
        <v>209</v>
      </c>
      <c r="G1413" s="23" t="s">
        <v>492</v>
      </c>
      <c r="H1413" s="32" t="s">
        <v>469</v>
      </c>
      <c r="I1413" s="32" t="s">
        <v>586</v>
      </c>
      <c r="J1413" s="135">
        <v>214</v>
      </c>
      <c r="K1413" s="28">
        <v>0.3972</v>
      </c>
      <c r="L1413" s="77">
        <v>0.9</v>
      </c>
      <c r="Q1413" s="106"/>
    </row>
    <row r="1414" spans="1:17" x14ac:dyDescent="0.25">
      <c r="A1414" t="s">
        <v>331</v>
      </c>
      <c r="B1414" s="25">
        <v>2019</v>
      </c>
      <c r="C1414" s="25" t="s">
        <v>1</v>
      </c>
      <c r="D1414" s="25" t="s">
        <v>60</v>
      </c>
      <c r="E1414" s="25" t="s">
        <v>208</v>
      </c>
      <c r="F1414" s="23" t="s">
        <v>209</v>
      </c>
      <c r="G1414" s="23" t="s">
        <v>492</v>
      </c>
      <c r="H1414" s="32" t="s">
        <v>469</v>
      </c>
      <c r="I1414" s="32" t="s">
        <v>586</v>
      </c>
      <c r="J1414" s="135">
        <v>206</v>
      </c>
      <c r="K1414" s="28">
        <v>0.25242999999999999</v>
      </c>
      <c r="L1414" s="77">
        <v>0.9</v>
      </c>
      <c r="Q1414" s="106"/>
    </row>
    <row r="1415" spans="1:17" x14ac:dyDescent="0.25">
      <c r="A1415" t="s">
        <v>331</v>
      </c>
      <c r="B1415" s="25">
        <v>2019</v>
      </c>
      <c r="C1415" s="25" t="s">
        <v>2</v>
      </c>
      <c r="D1415" s="25" t="s">
        <v>61</v>
      </c>
      <c r="E1415" s="25" t="s">
        <v>208</v>
      </c>
      <c r="F1415" s="23" t="s">
        <v>209</v>
      </c>
      <c r="G1415" s="23" t="s">
        <v>492</v>
      </c>
      <c r="H1415" s="32" t="s">
        <v>469</v>
      </c>
      <c r="I1415" s="32" t="s">
        <v>586</v>
      </c>
      <c r="J1415" s="135">
        <v>217</v>
      </c>
      <c r="K1415" s="28">
        <v>0.18432999999999999</v>
      </c>
      <c r="L1415" s="77">
        <v>0.9</v>
      </c>
      <c r="Q1415" s="106"/>
    </row>
    <row r="1416" spans="1:17" x14ac:dyDescent="0.25">
      <c r="A1416" t="s">
        <v>331</v>
      </c>
      <c r="B1416" s="25">
        <v>2019</v>
      </c>
      <c r="C1416" s="25" t="s">
        <v>3</v>
      </c>
      <c r="D1416" s="25" t="s">
        <v>62</v>
      </c>
      <c r="E1416" s="25" t="s">
        <v>208</v>
      </c>
      <c r="F1416" s="23" t="s">
        <v>209</v>
      </c>
      <c r="G1416" s="23" t="s">
        <v>492</v>
      </c>
      <c r="H1416" s="32" t="s">
        <v>469</v>
      </c>
      <c r="I1416" s="32" t="s">
        <v>586</v>
      </c>
      <c r="J1416" s="135">
        <v>226</v>
      </c>
      <c r="K1416" s="28">
        <v>0.22566</v>
      </c>
      <c r="L1416" s="77">
        <v>0.9</v>
      </c>
      <c r="Q1416" s="106"/>
    </row>
    <row r="1417" spans="1:17" x14ac:dyDescent="0.25">
      <c r="A1417" t="s">
        <v>331</v>
      </c>
      <c r="B1417" s="25">
        <v>2020</v>
      </c>
      <c r="C1417" s="25" t="s">
        <v>0</v>
      </c>
      <c r="D1417" s="25" t="s">
        <v>63</v>
      </c>
      <c r="E1417" s="25" t="s">
        <v>208</v>
      </c>
      <c r="F1417" s="23" t="s">
        <v>209</v>
      </c>
      <c r="G1417" s="23" t="s">
        <v>492</v>
      </c>
      <c r="H1417" s="32" t="s">
        <v>469</v>
      </c>
      <c r="I1417" s="32" t="s">
        <v>586</v>
      </c>
      <c r="J1417" s="135">
        <v>226</v>
      </c>
      <c r="K1417" s="28">
        <v>0.46017999999999998</v>
      </c>
      <c r="L1417" s="77">
        <v>0.9</v>
      </c>
      <c r="Q1417" s="106"/>
    </row>
    <row r="1418" spans="1:17" x14ac:dyDescent="0.25">
      <c r="A1418" t="s">
        <v>331</v>
      </c>
      <c r="B1418" s="25">
        <v>2020</v>
      </c>
      <c r="C1418" s="25" t="s">
        <v>1</v>
      </c>
      <c r="D1418" s="25" t="s">
        <v>64</v>
      </c>
      <c r="E1418" s="25" t="s">
        <v>208</v>
      </c>
      <c r="F1418" s="23" t="s">
        <v>209</v>
      </c>
      <c r="G1418" s="23" t="s">
        <v>492</v>
      </c>
      <c r="H1418" s="32" t="s">
        <v>469</v>
      </c>
      <c r="I1418" s="32" t="s">
        <v>586</v>
      </c>
      <c r="J1418" s="135">
        <v>109</v>
      </c>
      <c r="K1418" s="28">
        <v>0.47705999999999998</v>
      </c>
      <c r="L1418" s="77">
        <v>0.9</v>
      </c>
      <c r="Q1418" s="106"/>
    </row>
    <row r="1419" spans="1:17" x14ac:dyDescent="0.25">
      <c r="A1419" t="s">
        <v>331</v>
      </c>
      <c r="B1419" s="25">
        <v>2020</v>
      </c>
      <c r="C1419" s="25" t="s">
        <v>2</v>
      </c>
      <c r="D1419" s="25" t="s">
        <v>65</v>
      </c>
      <c r="E1419" s="25" t="s">
        <v>208</v>
      </c>
      <c r="F1419" s="23" t="s">
        <v>209</v>
      </c>
      <c r="G1419" s="23" t="s">
        <v>492</v>
      </c>
      <c r="H1419" s="32" t="s">
        <v>469</v>
      </c>
      <c r="I1419" s="32" t="s">
        <v>586</v>
      </c>
      <c r="J1419" s="135">
        <v>186</v>
      </c>
      <c r="K1419" s="28">
        <v>0.55376000000000003</v>
      </c>
      <c r="L1419" s="77">
        <v>0.9</v>
      </c>
      <c r="Q1419" s="106"/>
    </row>
    <row r="1420" spans="1:17" x14ac:dyDescent="0.25">
      <c r="A1420" t="s">
        <v>331</v>
      </c>
      <c r="B1420" s="25">
        <v>2020</v>
      </c>
      <c r="C1420" s="25" t="s">
        <v>3</v>
      </c>
      <c r="D1420" s="25" t="s">
        <v>66</v>
      </c>
      <c r="E1420" s="25" t="s">
        <v>208</v>
      </c>
      <c r="F1420" s="23" t="s">
        <v>209</v>
      </c>
      <c r="G1420" s="23" t="s">
        <v>492</v>
      </c>
      <c r="H1420" s="32" t="s">
        <v>469</v>
      </c>
      <c r="I1420" s="32" t="s">
        <v>586</v>
      </c>
      <c r="J1420" s="135">
        <v>199</v>
      </c>
      <c r="K1420" s="28">
        <v>0.67839000000000005</v>
      </c>
      <c r="L1420" s="77">
        <v>0.9</v>
      </c>
      <c r="Q1420" s="106"/>
    </row>
    <row r="1421" spans="1:17" x14ac:dyDescent="0.25">
      <c r="A1421" t="s">
        <v>331</v>
      </c>
      <c r="B1421" s="25">
        <v>2021</v>
      </c>
      <c r="C1421" s="25" t="s">
        <v>0</v>
      </c>
      <c r="D1421" s="25" t="s">
        <v>67</v>
      </c>
      <c r="E1421" s="25" t="s">
        <v>208</v>
      </c>
      <c r="F1421" s="23" t="s">
        <v>209</v>
      </c>
      <c r="G1421" s="23" t="s">
        <v>492</v>
      </c>
      <c r="H1421" s="32" t="s">
        <v>469</v>
      </c>
      <c r="I1421" s="32" t="s">
        <v>586</v>
      </c>
      <c r="J1421" s="135">
        <v>233</v>
      </c>
      <c r="K1421" s="28">
        <v>0.74678</v>
      </c>
      <c r="L1421" s="77">
        <v>0.9</v>
      </c>
      <c r="Q1421" s="106"/>
    </row>
    <row r="1422" spans="1:17" x14ac:dyDescent="0.25">
      <c r="A1422" t="s">
        <v>331</v>
      </c>
      <c r="B1422" s="25">
        <v>2021</v>
      </c>
      <c r="C1422" s="25" t="s">
        <v>1</v>
      </c>
      <c r="D1422" s="25" t="s">
        <v>68</v>
      </c>
      <c r="E1422" s="25" t="s">
        <v>208</v>
      </c>
      <c r="F1422" s="23" t="s">
        <v>209</v>
      </c>
      <c r="G1422" s="23" t="s">
        <v>492</v>
      </c>
      <c r="H1422" s="32" t="s">
        <v>469</v>
      </c>
      <c r="I1422" s="32" t="s">
        <v>586</v>
      </c>
      <c r="J1422" s="135">
        <v>197</v>
      </c>
      <c r="K1422" s="28">
        <v>0.71065999999999996</v>
      </c>
      <c r="L1422" s="77">
        <v>0.9</v>
      </c>
      <c r="Q1422" s="106"/>
    </row>
    <row r="1423" spans="1:17" x14ac:dyDescent="0.25">
      <c r="A1423" t="s">
        <v>331</v>
      </c>
      <c r="B1423" s="25">
        <v>2021</v>
      </c>
      <c r="C1423" s="25" t="s">
        <v>2</v>
      </c>
      <c r="D1423" s="25" t="s">
        <v>69</v>
      </c>
      <c r="E1423" s="25" t="s">
        <v>208</v>
      </c>
      <c r="F1423" s="23" t="s">
        <v>209</v>
      </c>
      <c r="G1423" s="23" t="s">
        <v>492</v>
      </c>
      <c r="H1423" s="32" t="s">
        <v>469</v>
      </c>
      <c r="I1423" s="32" t="s">
        <v>586</v>
      </c>
      <c r="J1423" s="135">
        <v>235</v>
      </c>
      <c r="K1423" s="28">
        <v>0.68084999999999996</v>
      </c>
      <c r="L1423" s="77">
        <v>0.9</v>
      </c>
      <c r="Q1423" s="106"/>
    </row>
    <row r="1424" spans="1:17" x14ac:dyDescent="0.25">
      <c r="A1424" t="s">
        <v>331</v>
      </c>
      <c r="B1424" s="25">
        <v>2021</v>
      </c>
      <c r="C1424" s="25" t="s">
        <v>3</v>
      </c>
      <c r="D1424" s="25" t="s">
        <v>70</v>
      </c>
      <c r="E1424" s="25" t="s">
        <v>208</v>
      </c>
      <c r="F1424" s="23" t="s">
        <v>209</v>
      </c>
      <c r="G1424" s="23" t="s">
        <v>492</v>
      </c>
      <c r="H1424" s="32" t="s">
        <v>469</v>
      </c>
      <c r="I1424" s="32" t="s">
        <v>586</v>
      </c>
      <c r="J1424" s="135">
        <v>242</v>
      </c>
      <c r="K1424" s="28">
        <v>0.67769000000000001</v>
      </c>
      <c r="L1424" s="77">
        <v>0.9</v>
      </c>
      <c r="Q1424" s="106"/>
    </row>
    <row r="1425" spans="1:17" x14ac:dyDescent="0.25">
      <c r="A1425" t="s">
        <v>331</v>
      </c>
      <c r="B1425" s="25">
        <v>2022</v>
      </c>
      <c r="C1425" s="25" t="s">
        <v>0</v>
      </c>
      <c r="D1425" s="25" t="s">
        <v>71</v>
      </c>
      <c r="E1425" s="25" t="s">
        <v>208</v>
      </c>
      <c r="F1425" s="23" t="s">
        <v>209</v>
      </c>
      <c r="G1425" s="23" t="s">
        <v>492</v>
      </c>
      <c r="H1425" s="32" t="s">
        <v>469</v>
      </c>
      <c r="I1425" s="32" t="s">
        <v>586</v>
      </c>
      <c r="J1425" s="135">
        <v>266</v>
      </c>
      <c r="K1425" s="28">
        <v>0.63158000000000003</v>
      </c>
      <c r="L1425" s="77">
        <v>0.9</v>
      </c>
      <c r="Q1425" s="106"/>
    </row>
    <row r="1426" spans="1:17" x14ac:dyDescent="0.25">
      <c r="A1426" t="s">
        <v>331</v>
      </c>
      <c r="B1426" s="25">
        <v>2022</v>
      </c>
      <c r="C1426" s="25" t="s">
        <v>1</v>
      </c>
      <c r="D1426" s="25" t="s">
        <v>72</v>
      </c>
      <c r="E1426" s="25" t="s">
        <v>208</v>
      </c>
      <c r="F1426" s="23" t="s">
        <v>209</v>
      </c>
      <c r="G1426" s="23" t="s">
        <v>492</v>
      </c>
      <c r="H1426" s="32" t="s">
        <v>469</v>
      </c>
      <c r="I1426" s="32" t="s">
        <v>586</v>
      </c>
      <c r="J1426" s="135">
        <v>226</v>
      </c>
      <c r="K1426" s="28">
        <v>0.74336000000000002</v>
      </c>
      <c r="L1426" s="77">
        <v>0.9</v>
      </c>
      <c r="Q1426" s="106"/>
    </row>
    <row r="1427" spans="1:17" x14ac:dyDescent="0.25">
      <c r="A1427" t="s">
        <v>331</v>
      </c>
      <c r="B1427" s="25">
        <v>2022</v>
      </c>
      <c r="C1427" s="25" t="s">
        <v>2</v>
      </c>
      <c r="D1427" s="25" t="s">
        <v>73</v>
      </c>
      <c r="E1427" s="25" t="s">
        <v>208</v>
      </c>
      <c r="F1427" s="23" t="s">
        <v>209</v>
      </c>
      <c r="G1427" s="23" t="s">
        <v>492</v>
      </c>
      <c r="H1427" s="32" t="s">
        <v>469</v>
      </c>
      <c r="I1427" s="32" t="s">
        <v>586</v>
      </c>
      <c r="J1427" s="135">
        <v>224</v>
      </c>
      <c r="K1427" s="28">
        <v>0.66071000000000002</v>
      </c>
      <c r="L1427" s="77">
        <v>0.9</v>
      </c>
      <c r="Q1427" s="106"/>
    </row>
    <row r="1428" spans="1:17" x14ac:dyDescent="0.25">
      <c r="A1428" t="s">
        <v>331</v>
      </c>
      <c r="B1428" s="25">
        <v>2022</v>
      </c>
      <c r="C1428" s="25" t="s">
        <v>3</v>
      </c>
      <c r="D1428" s="25" t="s">
        <v>493</v>
      </c>
      <c r="E1428" s="25" t="s">
        <v>208</v>
      </c>
      <c r="F1428" s="23" t="s">
        <v>209</v>
      </c>
      <c r="G1428" s="23" t="s">
        <v>492</v>
      </c>
      <c r="H1428" s="32" t="s">
        <v>469</v>
      </c>
      <c r="I1428" s="32" t="s">
        <v>586</v>
      </c>
      <c r="J1428" s="135">
        <v>255</v>
      </c>
      <c r="K1428" s="28">
        <v>0.72941</v>
      </c>
      <c r="L1428" s="77">
        <v>0.9</v>
      </c>
      <c r="Q1428" s="106"/>
    </row>
    <row r="1429" spans="1:17" x14ac:dyDescent="0.25">
      <c r="A1429" t="s">
        <v>331</v>
      </c>
      <c r="B1429" s="25">
        <v>2023</v>
      </c>
      <c r="C1429" s="25" t="s">
        <v>0</v>
      </c>
      <c r="D1429" s="25" t="s">
        <v>537</v>
      </c>
      <c r="E1429" s="25" t="s">
        <v>208</v>
      </c>
      <c r="F1429" s="23" t="s">
        <v>209</v>
      </c>
      <c r="G1429" s="23" t="s">
        <v>492</v>
      </c>
      <c r="H1429" s="32" t="s">
        <v>469</v>
      </c>
      <c r="I1429" s="32" t="s">
        <v>586</v>
      </c>
      <c r="J1429" s="135">
        <v>262</v>
      </c>
      <c r="K1429" s="28">
        <v>0.72519</v>
      </c>
      <c r="L1429" s="77">
        <v>0.9</v>
      </c>
      <c r="Q1429" s="106"/>
    </row>
    <row r="1430" spans="1:17" x14ac:dyDescent="0.25">
      <c r="A1430" t="s">
        <v>331</v>
      </c>
      <c r="B1430" s="25">
        <v>2018</v>
      </c>
      <c r="C1430" s="25" t="s">
        <v>0</v>
      </c>
      <c r="D1430" s="25" t="s">
        <v>54</v>
      </c>
      <c r="E1430" s="25" t="s">
        <v>492</v>
      </c>
      <c r="F1430" s="23" t="s">
        <v>356</v>
      </c>
      <c r="G1430" s="23" t="s">
        <v>492</v>
      </c>
      <c r="H1430" s="32" t="s">
        <v>356</v>
      </c>
      <c r="I1430" s="32" t="s">
        <v>586</v>
      </c>
      <c r="J1430" s="135">
        <v>298</v>
      </c>
      <c r="K1430" s="28">
        <v>0.32885999999999999</v>
      </c>
      <c r="L1430" s="77">
        <v>0.9</v>
      </c>
      <c r="Q1430" s="106"/>
    </row>
    <row r="1431" spans="1:17" x14ac:dyDescent="0.25">
      <c r="A1431" t="s">
        <v>331</v>
      </c>
      <c r="B1431" s="25">
        <v>2018</v>
      </c>
      <c r="C1431" s="25" t="s">
        <v>1</v>
      </c>
      <c r="D1431" s="25" t="s">
        <v>56</v>
      </c>
      <c r="E1431" s="25" t="s">
        <v>492</v>
      </c>
      <c r="F1431" s="23" t="s">
        <v>356</v>
      </c>
      <c r="G1431" s="23" t="s">
        <v>492</v>
      </c>
      <c r="H1431" s="32" t="s">
        <v>356</v>
      </c>
      <c r="I1431" s="32" t="s">
        <v>586</v>
      </c>
      <c r="J1431" s="135">
        <v>306</v>
      </c>
      <c r="K1431" s="28">
        <v>0.28431000000000001</v>
      </c>
      <c r="L1431" s="77">
        <v>0.9</v>
      </c>
      <c r="Q1431" s="106"/>
    </row>
    <row r="1432" spans="1:17" x14ac:dyDescent="0.25">
      <c r="A1432" t="s">
        <v>331</v>
      </c>
      <c r="B1432" s="25">
        <v>2018</v>
      </c>
      <c r="C1432" s="25" t="s">
        <v>2</v>
      </c>
      <c r="D1432" s="25" t="s">
        <v>57</v>
      </c>
      <c r="E1432" s="25" t="s">
        <v>492</v>
      </c>
      <c r="F1432" s="23" t="s">
        <v>356</v>
      </c>
      <c r="G1432" s="23" t="s">
        <v>492</v>
      </c>
      <c r="H1432" s="32" t="s">
        <v>356</v>
      </c>
      <c r="I1432" s="32" t="s">
        <v>586</v>
      </c>
      <c r="J1432" s="135">
        <v>319</v>
      </c>
      <c r="K1432" s="28">
        <v>0.30408000000000002</v>
      </c>
      <c r="L1432" s="77">
        <v>0.9</v>
      </c>
      <c r="Q1432" s="106"/>
    </row>
    <row r="1433" spans="1:17" x14ac:dyDescent="0.25">
      <c r="A1433" t="s">
        <v>331</v>
      </c>
      <c r="B1433" s="25">
        <v>2018</v>
      </c>
      <c r="C1433" s="25" t="s">
        <v>3</v>
      </c>
      <c r="D1433" s="25" t="s">
        <v>58</v>
      </c>
      <c r="E1433" s="25" t="s">
        <v>492</v>
      </c>
      <c r="F1433" s="23" t="s">
        <v>356</v>
      </c>
      <c r="G1433" s="23" t="s">
        <v>492</v>
      </c>
      <c r="H1433" s="32" t="s">
        <v>356</v>
      </c>
      <c r="I1433" s="32" t="s">
        <v>586</v>
      </c>
      <c r="J1433" s="135">
        <v>308</v>
      </c>
      <c r="K1433" s="28">
        <v>0.35714000000000001</v>
      </c>
      <c r="L1433" s="77">
        <v>0.9</v>
      </c>
      <c r="Q1433" s="106"/>
    </row>
    <row r="1434" spans="1:17" x14ac:dyDescent="0.25">
      <c r="A1434" t="s">
        <v>331</v>
      </c>
      <c r="B1434" s="25">
        <v>2019</v>
      </c>
      <c r="C1434" s="25" t="s">
        <v>0</v>
      </c>
      <c r="D1434" s="25" t="s">
        <v>59</v>
      </c>
      <c r="E1434" s="25" t="s">
        <v>492</v>
      </c>
      <c r="F1434" s="23" t="s">
        <v>356</v>
      </c>
      <c r="G1434" s="23" t="s">
        <v>492</v>
      </c>
      <c r="H1434" s="32" t="s">
        <v>356</v>
      </c>
      <c r="I1434" s="32" t="s">
        <v>586</v>
      </c>
      <c r="J1434" s="135">
        <v>281</v>
      </c>
      <c r="K1434" s="28">
        <v>0.37367</v>
      </c>
      <c r="L1434" s="77">
        <v>0.9</v>
      </c>
      <c r="Q1434" s="106"/>
    </row>
    <row r="1435" spans="1:17" x14ac:dyDescent="0.25">
      <c r="A1435" t="s">
        <v>331</v>
      </c>
      <c r="B1435" s="25">
        <v>2019</v>
      </c>
      <c r="C1435" s="25" t="s">
        <v>1</v>
      </c>
      <c r="D1435" s="25" t="s">
        <v>60</v>
      </c>
      <c r="E1435" s="25" t="s">
        <v>492</v>
      </c>
      <c r="F1435" s="23" t="s">
        <v>356</v>
      </c>
      <c r="G1435" s="23" t="s">
        <v>492</v>
      </c>
      <c r="H1435" s="32" t="s">
        <v>356</v>
      </c>
      <c r="I1435" s="32" t="s">
        <v>586</v>
      </c>
      <c r="J1435" s="135">
        <v>400</v>
      </c>
      <c r="K1435" s="28">
        <v>0.45500000000000002</v>
      </c>
      <c r="L1435" s="77">
        <v>0.9</v>
      </c>
      <c r="Q1435" s="106"/>
    </row>
    <row r="1436" spans="1:17" x14ac:dyDescent="0.25">
      <c r="A1436" t="s">
        <v>331</v>
      </c>
      <c r="B1436" s="25">
        <v>2019</v>
      </c>
      <c r="C1436" s="25" t="s">
        <v>2</v>
      </c>
      <c r="D1436" s="25" t="s">
        <v>61</v>
      </c>
      <c r="E1436" s="25" t="s">
        <v>492</v>
      </c>
      <c r="F1436" s="23" t="s">
        <v>356</v>
      </c>
      <c r="G1436" s="23" t="s">
        <v>492</v>
      </c>
      <c r="H1436" s="32" t="s">
        <v>356</v>
      </c>
      <c r="I1436" s="32" t="s">
        <v>586</v>
      </c>
      <c r="J1436" s="135">
        <v>340</v>
      </c>
      <c r="K1436" s="28">
        <v>0.38235000000000002</v>
      </c>
      <c r="L1436" s="77">
        <v>0.9</v>
      </c>
      <c r="Q1436" s="106"/>
    </row>
    <row r="1437" spans="1:17" x14ac:dyDescent="0.25">
      <c r="A1437" t="s">
        <v>331</v>
      </c>
      <c r="B1437" s="25">
        <v>2019</v>
      </c>
      <c r="C1437" s="25" t="s">
        <v>3</v>
      </c>
      <c r="D1437" s="25" t="s">
        <v>62</v>
      </c>
      <c r="E1437" s="25" t="s">
        <v>492</v>
      </c>
      <c r="F1437" s="23" t="s">
        <v>356</v>
      </c>
      <c r="G1437" s="23" t="s">
        <v>492</v>
      </c>
      <c r="H1437" s="32" t="s">
        <v>356</v>
      </c>
      <c r="I1437" s="32" t="s">
        <v>586</v>
      </c>
      <c r="J1437" s="135">
        <v>431</v>
      </c>
      <c r="K1437" s="28">
        <v>0.34803000000000001</v>
      </c>
      <c r="L1437" s="77">
        <v>0.9</v>
      </c>
      <c r="Q1437" s="106"/>
    </row>
    <row r="1438" spans="1:17" x14ac:dyDescent="0.25">
      <c r="A1438" t="s">
        <v>331</v>
      </c>
      <c r="B1438" s="25">
        <v>2020</v>
      </c>
      <c r="C1438" s="25" t="s">
        <v>0</v>
      </c>
      <c r="D1438" s="25" t="s">
        <v>63</v>
      </c>
      <c r="E1438" s="25" t="s">
        <v>492</v>
      </c>
      <c r="F1438" s="23" t="s">
        <v>356</v>
      </c>
      <c r="G1438" s="23" t="s">
        <v>492</v>
      </c>
      <c r="H1438" s="32" t="s">
        <v>356</v>
      </c>
      <c r="I1438" s="32" t="s">
        <v>586</v>
      </c>
      <c r="J1438" s="135">
        <v>353</v>
      </c>
      <c r="K1438" s="28">
        <v>0.33428000000000002</v>
      </c>
      <c r="L1438" s="77">
        <v>0.9</v>
      </c>
      <c r="Q1438" s="106"/>
    </row>
    <row r="1439" spans="1:17" x14ac:dyDescent="0.25">
      <c r="A1439" t="s">
        <v>331</v>
      </c>
      <c r="B1439" s="25">
        <v>2020</v>
      </c>
      <c r="C1439" s="25" t="s">
        <v>1</v>
      </c>
      <c r="D1439" s="25" t="s">
        <v>64</v>
      </c>
      <c r="E1439" s="25" t="s">
        <v>492</v>
      </c>
      <c r="F1439" s="23" t="s">
        <v>356</v>
      </c>
      <c r="G1439" s="23" t="s">
        <v>492</v>
      </c>
      <c r="H1439" s="32" t="s">
        <v>356</v>
      </c>
      <c r="I1439" s="32" t="s">
        <v>586</v>
      </c>
      <c r="J1439" s="135">
        <v>151</v>
      </c>
      <c r="K1439" s="28">
        <v>0.35761999999999999</v>
      </c>
      <c r="L1439" s="77">
        <v>0.9</v>
      </c>
      <c r="Q1439" s="106"/>
    </row>
    <row r="1440" spans="1:17" x14ac:dyDescent="0.25">
      <c r="A1440" t="s">
        <v>331</v>
      </c>
      <c r="B1440" s="25">
        <v>2020</v>
      </c>
      <c r="C1440" s="25" t="s">
        <v>2</v>
      </c>
      <c r="D1440" s="25" t="s">
        <v>65</v>
      </c>
      <c r="E1440" s="25" t="s">
        <v>492</v>
      </c>
      <c r="F1440" s="23" t="s">
        <v>356</v>
      </c>
      <c r="G1440" s="23" t="s">
        <v>492</v>
      </c>
      <c r="H1440" s="32" t="s">
        <v>356</v>
      </c>
      <c r="I1440" s="32" t="s">
        <v>586</v>
      </c>
      <c r="J1440" s="135">
        <v>259</v>
      </c>
      <c r="K1440" s="28">
        <v>0.1583</v>
      </c>
      <c r="L1440" s="77">
        <v>0.9</v>
      </c>
      <c r="Q1440" s="106"/>
    </row>
    <row r="1441" spans="1:17" x14ac:dyDescent="0.25">
      <c r="A1441" t="s">
        <v>331</v>
      </c>
      <c r="B1441" s="25">
        <v>2020</v>
      </c>
      <c r="C1441" s="25" t="s">
        <v>3</v>
      </c>
      <c r="D1441" s="25" t="s">
        <v>66</v>
      </c>
      <c r="E1441" s="25" t="s">
        <v>492</v>
      </c>
      <c r="F1441" s="23" t="s">
        <v>356</v>
      </c>
      <c r="G1441" s="23" t="s">
        <v>492</v>
      </c>
      <c r="H1441" s="32" t="s">
        <v>356</v>
      </c>
      <c r="I1441" s="32" t="s">
        <v>586</v>
      </c>
      <c r="J1441" s="135">
        <v>310</v>
      </c>
      <c r="K1441" s="28">
        <v>0.17419000000000001</v>
      </c>
      <c r="L1441" s="77">
        <v>0.9</v>
      </c>
      <c r="Q1441" s="106"/>
    </row>
    <row r="1442" spans="1:17" x14ac:dyDescent="0.25">
      <c r="A1442" t="s">
        <v>331</v>
      </c>
      <c r="B1442" s="25">
        <v>2021</v>
      </c>
      <c r="C1442" s="25" t="s">
        <v>0</v>
      </c>
      <c r="D1442" s="25" t="s">
        <v>67</v>
      </c>
      <c r="E1442" s="25" t="s">
        <v>492</v>
      </c>
      <c r="F1442" s="23" t="s">
        <v>356</v>
      </c>
      <c r="G1442" s="23" t="s">
        <v>492</v>
      </c>
      <c r="H1442" s="32" t="s">
        <v>356</v>
      </c>
      <c r="I1442" s="32" t="s">
        <v>586</v>
      </c>
      <c r="J1442" s="135">
        <v>297</v>
      </c>
      <c r="K1442" s="28">
        <v>0.25252999999999998</v>
      </c>
      <c r="L1442" s="77">
        <v>0.9</v>
      </c>
      <c r="Q1442" s="106"/>
    </row>
    <row r="1443" spans="1:17" x14ac:dyDescent="0.25">
      <c r="A1443" t="s">
        <v>331</v>
      </c>
      <c r="B1443" s="25">
        <v>2021</v>
      </c>
      <c r="C1443" s="25" t="s">
        <v>1</v>
      </c>
      <c r="D1443" s="25" t="s">
        <v>68</v>
      </c>
      <c r="E1443" s="25" t="s">
        <v>492</v>
      </c>
      <c r="F1443" s="23" t="s">
        <v>356</v>
      </c>
      <c r="G1443" s="23" t="s">
        <v>492</v>
      </c>
      <c r="H1443" s="32" t="s">
        <v>356</v>
      </c>
      <c r="I1443" s="32" t="s">
        <v>586</v>
      </c>
      <c r="J1443" s="135">
        <v>403</v>
      </c>
      <c r="K1443" s="28">
        <v>0.33499000000000001</v>
      </c>
      <c r="L1443" s="77">
        <v>0.9</v>
      </c>
      <c r="Q1443" s="106"/>
    </row>
    <row r="1444" spans="1:17" x14ac:dyDescent="0.25">
      <c r="A1444" t="s">
        <v>331</v>
      </c>
      <c r="B1444" s="25">
        <v>2021</v>
      </c>
      <c r="C1444" s="25" t="s">
        <v>2</v>
      </c>
      <c r="D1444" s="25" t="s">
        <v>69</v>
      </c>
      <c r="E1444" s="25" t="s">
        <v>492</v>
      </c>
      <c r="F1444" s="23" t="s">
        <v>356</v>
      </c>
      <c r="G1444" s="23" t="s">
        <v>492</v>
      </c>
      <c r="H1444" s="32" t="s">
        <v>356</v>
      </c>
      <c r="I1444" s="32" t="s">
        <v>586</v>
      </c>
      <c r="J1444" s="135">
        <v>366</v>
      </c>
      <c r="K1444" s="28">
        <v>0.3306</v>
      </c>
      <c r="L1444" s="77">
        <v>0.9</v>
      </c>
      <c r="Q1444" s="106"/>
    </row>
    <row r="1445" spans="1:17" x14ac:dyDescent="0.25">
      <c r="A1445" t="s">
        <v>331</v>
      </c>
      <c r="B1445" s="25">
        <v>2021</v>
      </c>
      <c r="C1445" s="25" t="s">
        <v>3</v>
      </c>
      <c r="D1445" s="25" t="s">
        <v>70</v>
      </c>
      <c r="E1445" s="25" t="s">
        <v>492</v>
      </c>
      <c r="F1445" s="23" t="s">
        <v>356</v>
      </c>
      <c r="G1445" s="23" t="s">
        <v>492</v>
      </c>
      <c r="H1445" s="32" t="s">
        <v>356</v>
      </c>
      <c r="I1445" s="32" t="s">
        <v>586</v>
      </c>
      <c r="J1445" s="135">
        <v>369</v>
      </c>
      <c r="K1445" s="28">
        <v>0.39295000000000002</v>
      </c>
      <c r="L1445" s="77">
        <v>0.9</v>
      </c>
      <c r="Q1445" s="106"/>
    </row>
    <row r="1446" spans="1:17" x14ac:dyDescent="0.25">
      <c r="A1446" t="s">
        <v>331</v>
      </c>
      <c r="B1446" s="25">
        <v>2022</v>
      </c>
      <c r="C1446" s="25" t="s">
        <v>0</v>
      </c>
      <c r="D1446" s="25" t="s">
        <v>71</v>
      </c>
      <c r="E1446" s="25" t="s">
        <v>492</v>
      </c>
      <c r="F1446" s="23" t="s">
        <v>356</v>
      </c>
      <c r="G1446" s="23" t="s">
        <v>492</v>
      </c>
      <c r="H1446" s="32" t="s">
        <v>356</v>
      </c>
      <c r="I1446" s="32" t="s">
        <v>586</v>
      </c>
      <c r="J1446" s="135">
        <v>370</v>
      </c>
      <c r="K1446" s="28">
        <v>0.41350999999999999</v>
      </c>
      <c r="L1446" s="77">
        <v>0.9</v>
      </c>
      <c r="Q1446" s="106"/>
    </row>
    <row r="1447" spans="1:17" x14ac:dyDescent="0.25">
      <c r="A1447" t="s">
        <v>331</v>
      </c>
      <c r="B1447" s="25">
        <v>2022</v>
      </c>
      <c r="C1447" s="25" t="s">
        <v>1</v>
      </c>
      <c r="D1447" s="25" t="s">
        <v>72</v>
      </c>
      <c r="E1447" s="25" t="s">
        <v>492</v>
      </c>
      <c r="F1447" s="23" t="s">
        <v>356</v>
      </c>
      <c r="G1447" s="23" t="s">
        <v>492</v>
      </c>
      <c r="H1447" s="32" t="s">
        <v>356</v>
      </c>
      <c r="I1447" s="32" t="s">
        <v>586</v>
      </c>
      <c r="J1447" s="135">
        <v>384</v>
      </c>
      <c r="K1447" s="28">
        <v>0.5625</v>
      </c>
      <c r="L1447" s="77">
        <v>0.9</v>
      </c>
      <c r="Q1447" s="106"/>
    </row>
    <row r="1448" spans="1:17" x14ac:dyDescent="0.25">
      <c r="A1448" t="s">
        <v>331</v>
      </c>
      <c r="B1448" s="25">
        <v>2022</v>
      </c>
      <c r="C1448" s="25" t="s">
        <v>2</v>
      </c>
      <c r="D1448" s="25" t="s">
        <v>73</v>
      </c>
      <c r="E1448" s="25" t="s">
        <v>492</v>
      </c>
      <c r="F1448" s="23" t="s">
        <v>356</v>
      </c>
      <c r="G1448" s="23" t="s">
        <v>492</v>
      </c>
      <c r="H1448" s="32" t="s">
        <v>356</v>
      </c>
      <c r="I1448" s="32" t="s">
        <v>586</v>
      </c>
      <c r="J1448" s="135">
        <v>389</v>
      </c>
      <c r="K1448" s="28">
        <v>0.48329</v>
      </c>
      <c r="L1448" s="77">
        <v>0.9</v>
      </c>
      <c r="Q1448" s="106"/>
    </row>
    <row r="1449" spans="1:17" x14ac:dyDescent="0.25">
      <c r="A1449" t="s">
        <v>331</v>
      </c>
      <c r="B1449" s="25">
        <v>2022</v>
      </c>
      <c r="C1449" s="25" t="s">
        <v>3</v>
      </c>
      <c r="D1449" s="25" t="s">
        <v>493</v>
      </c>
      <c r="E1449" s="25" t="s">
        <v>492</v>
      </c>
      <c r="F1449" s="23" t="s">
        <v>356</v>
      </c>
      <c r="G1449" s="23" t="s">
        <v>492</v>
      </c>
      <c r="H1449" s="32" t="s">
        <v>356</v>
      </c>
      <c r="I1449" s="32" t="s">
        <v>586</v>
      </c>
      <c r="J1449" s="135">
        <v>355</v>
      </c>
      <c r="K1449" s="28">
        <v>0.49014000000000002</v>
      </c>
      <c r="L1449" s="77">
        <v>0.9</v>
      </c>
      <c r="Q1449" s="106"/>
    </row>
    <row r="1450" spans="1:17" x14ac:dyDescent="0.25">
      <c r="A1450" t="s">
        <v>331</v>
      </c>
      <c r="B1450" s="25">
        <v>2023</v>
      </c>
      <c r="C1450" s="25" t="s">
        <v>0</v>
      </c>
      <c r="D1450" s="25" t="s">
        <v>537</v>
      </c>
      <c r="E1450" s="25" t="s">
        <v>492</v>
      </c>
      <c r="F1450" s="23" t="s">
        <v>356</v>
      </c>
      <c r="G1450" s="23" t="s">
        <v>492</v>
      </c>
      <c r="H1450" s="32" t="s">
        <v>356</v>
      </c>
      <c r="I1450" s="32" t="s">
        <v>586</v>
      </c>
      <c r="J1450" s="135">
        <v>343</v>
      </c>
      <c r="K1450" s="28">
        <v>0.67347000000000001</v>
      </c>
      <c r="L1450" s="77">
        <v>0.9</v>
      </c>
      <c r="Q1450" s="106"/>
    </row>
    <row r="1451" spans="1:17" x14ac:dyDescent="0.25">
      <c r="A1451" t="s">
        <v>331</v>
      </c>
      <c r="B1451" s="25">
        <v>2018</v>
      </c>
      <c r="C1451" s="25" t="s">
        <v>0</v>
      </c>
      <c r="D1451" s="25" t="s">
        <v>54</v>
      </c>
      <c r="E1451" s="25" t="s">
        <v>210</v>
      </c>
      <c r="F1451" s="23" t="s">
        <v>211</v>
      </c>
      <c r="G1451" s="23" t="s">
        <v>492</v>
      </c>
      <c r="H1451" s="32" t="s">
        <v>357</v>
      </c>
      <c r="I1451" s="32" t="s">
        <v>586</v>
      </c>
      <c r="J1451" s="135">
        <v>73</v>
      </c>
      <c r="K1451" s="28">
        <v>9.5890000000000003E-2</v>
      </c>
      <c r="L1451" s="77">
        <v>0.9</v>
      </c>
      <c r="Q1451" s="106"/>
    </row>
    <row r="1452" spans="1:17" x14ac:dyDescent="0.25">
      <c r="A1452" t="s">
        <v>331</v>
      </c>
      <c r="B1452" s="25">
        <v>2018</v>
      </c>
      <c r="C1452" s="25" t="s">
        <v>1</v>
      </c>
      <c r="D1452" s="25" t="s">
        <v>56</v>
      </c>
      <c r="E1452" s="25" t="s">
        <v>210</v>
      </c>
      <c r="F1452" s="23" t="s">
        <v>211</v>
      </c>
      <c r="G1452" s="23" t="s">
        <v>492</v>
      </c>
      <c r="H1452" s="32" t="s">
        <v>357</v>
      </c>
      <c r="I1452" s="32" t="s">
        <v>586</v>
      </c>
      <c r="J1452" s="135">
        <v>89</v>
      </c>
      <c r="K1452" s="28">
        <v>0.22472</v>
      </c>
      <c r="L1452" s="77">
        <v>0.9</v>
      </c>
      <c r="Q1452" s="106"/>
    </row>
    <row r="1453" spans="1:17" x14ac:dyDescent="0.25">
      <c r="A1453" t="s">
        <v>331</v>
      </c>
      <c r="B1453" s="25">
        <v>2018</v>
      </c>
      <c r="C1453" s="25" t="s">
        <v>2</v>
      </c>
      <c r="D1453" s="25" t="s">
        <v>57</v>
      </c>
      <c r="E1453" s="25" t="s">
        <v>210</v>
      </c>
      <c r="F1453" s="23" t="s">
        <v>211</v>
      </c>
      <c r="G1453" s="23" t="s">
        <v>492</v>
      </c>
      <c r="H1453" s="32" t="s">
        <v>357</v>
      </c>
      <c r="I1453" s="32" t="s">
        <v>586</v>
      </c>
      <c r="J1453" s="135">
        <v>86</v>
      </c>
      <c r="K1453" s="28">
        <v>0.41860000000000003</v>
      </c>
      <c r="L1453" s="77">
        <v>0.9</v>
      </c>
      <c r="Q1453" s="106"/>
    </row>
    <row r="1454" spans="1:17" x14ac:dyDescent="0.25">
      <c r="A1454" t="s">
        <v>331</v>
      </c>
      <c r="B1454" s="25">
        <v>2018</v>
      </c>
      <c r="C1454" s="25" t="s">
        <v>3</v>
      </c>
      <c r="D1454" s="25" t="s">
        <v>58</v>
      </c>
      <c r="E1454" s="25" t="s">
        <v>210</v>
      </c>
      <c r="F1454" s="23" t="s">
        <v>211</v>
      </c>
      <c r="G1454" s="23" t="s">
        <v>492</v>
      </c>
      <c r="H1454" s="32" t="s">
        <v>357</v>
      </c>
      <c r="I1454" s="32" t="s">
        <v>586</v>
      </c>
      <c r="J1454" s="135">
        <v>82</v>
      </c>
      <c r="K1454" s="28">
        <v>0.39023999999999998</v>
      </c>
      <c r="L1454" s="77">
        <v>0.9</v>
      </c>
      <c r="Q1454" s="106"/>
    </row>
    <row r="1455" spans="1:17" x14ac:dyDescent="0.25">
      <c r="A1455" t="s">
        <v>331</v>
      </c>
      <c r="B1455" s="25">
        <v>2019</v>
      </c>
      <c r="C1455" s="25" t="s">
        <v>0</v>
      </c>
      <c r="D1455" s="25" t="s">
        <v>59</v>
      </c>
      <c r="E1455" s="25" t="s">
        <v>210</v>
      </c>
      <c r="F1455" s="23" t="s">
        <v>211</v>
      </c>
      <c r="G1455" s="23" t="s">
        <v>492</v>
      </c>
      <c r="H1455" s="32" t="s">
        <v>357</v>
      </c>
      <c r="I1455" s="32" t="s">
        <v>586</v>
      </c>
      <c r="J1455" s="135">
        <v>73</v>
      </c>
      <c r="K1455" s="28">
        <v>0.31507000000000002</v>
      </c>
      <c r="L1455" s="77">
        <v>0.9</v>
      </c>
      <c r="Q1455" s="106"/>
    </row>
    <row r="1456" spans="1:17" x14ac:dyDescent="0.25">
      <c r="A1456" t="s">
        <v>331</v>
      </c>
      <c r="B1456" s="25">
        <v>2019</v>
      </c>
      <c r="C1456" s="25" t="s">
        <v>1</v>
      </c>
      <c r="D1456" s="25" t="s">
        <v>60</v>
      </c>
      <c r="E1456" s="25" t="s">
        <v>210</v>
      </c>
      <c r="F1456" s="23" t="s">
        <v>211</v>
      </c>
      <c r="G1456" s="23" t="s">
        <v>492</v>
      </c>
      <c r="H1456" s="32" t="s">
        <v>357</v>
      </c>
      <c r="I1456" s="32" t="s">
        <v>586</v>
      </c>
      <c r="J1456" s="135">
        <v>75</v>
      </c>
      <c r="K1456" s="28">
        <v>0.25333</v>
      </c>
      <c r="L1456" s="77">
        <v>0.9</v>
      </c>
      <c r="Q1456" s="106"/>
    </row>
    <row r="1457" spans="1:17" x14ac:dyDescent="0.25">
      <c r="A1457" t="s">
        <v>331</v>
      </c>
      <c r="B1457" s="25">
        <v>2019</v>
      </c>
      <c r="C1457" s="25" t="s">
        <v>2</v>
      </c>
      <c r="D1457" s="25" t="s">
        <v>61</v>
      </c>
      <c r="E1457" s="25" t="s">
        <v>210</v>
      </c>
      <c r="F1457" s="23" t="s">
        <v>211</v>
      </c>
      <c r="G1457" s="23" t="s">
        <v>492</v>
      </c>
      <c r="H1457" s="32" t="s">
        <v>357</v>
      </c>
      <c r="I1457" s="32" t="s">
        <v>586</v>
      </c>
      <c r="J1457" s="135">
        <v>65</v>
      </c>
      <c r="K1457" s="28">
        <v>0.12307999999999999</v>
      </c>
      <c r="L1457" s="77">
        <v>0.9</v>
      </c>
      <c r="Q1457" s="106"/>
    </row>
    <row r="1458" spans="1:17" x14ac:dyDescent="0.25">
      <c r="A1458" t="s">
        <v>331</v>
      </c>
      <c r="B1458" s="25">
        <v>2019</v>
      </c>
      <c r="C1458" s="25" t="s">
        <v>3</v>
      </c>
      <c r="D1458" s="25" t="s">
        <v>62</v>
      </c>
      <c r="E1458" s="25" t="s">
        <v>210</v>
      </c>
      <c r="F1458" s="23" t="s">
        <v>211</v>
      </c>
      <c r="G1458" s="23" t="s">
        <v>492</v>
      </c>
      <c r="H1458" s="32" t="s">
        <v>357</v>
      </c>
      <c r="I1458" s="32" t="s">
        <v>586</v>
      </c>
      <c r="J1458" s="135">
        <v>67</v>
      </c>
      <c r="K1458" s="28">
        <v>0.10448</v>
      </c>
      <c r="L1458" s="77">
        <v>0.9</v>
      </c>
      <c r="Q1458" s="106"/>
    </row>
    <row r="1459" spans="1:17" x14ac:dyDescent="0.25">
      <c r="A1459" t="s">
        <v>331</v>
      </c>
      <c r="B1459" s="25">
        <v>2020</v>
      </c>
      <c r="C1459" s="25" t="s">
        <v>0</v>
      </c>
      <c r="D1459" s="25" t="s">
        <v>63</v>
      </c>
      <c r="E1459" s="25" t="s">
        <v>210</v>
      </c>
      <c r="F1459" s="23" t="s">
        <v>211</v>
      </c>
      <c r="G1459" s="23" t="s">
        <v>492</v>
      </c>
      <c r="H1459" s="32" t="s">
        <v>357</v>
      </c>
      <c r="I1459" s="32" t="s">
        <v>586</v>
      </c>
      <c r="J1459" s="135">
        <v>65</v>
      </c>
      <c r="K1459" s="28">
        <v>0.16922999999999999</v>
      </c>
      <c r="L1459" s="77">
        <v>0.9</v>
      </c>
      <c r="Q1459" s="106"/>
    </row>
    <row r="1460" spans="1:17" x14ac:dyDescent="0.25">
      <c r="A1460" t="s">
        <v>331</v>
      </c>
      <c r="B1460" s="25">
        <v>2020</v>
      </c>
      <c r="C1460" s="25" t="s">
        <v>1</v>
      </c>
      <c r="D1460" s="25" t="s">
        <v>64</v>
      </c>
      <c r="E1460" s="25" t="s">
        <v>210</v>
      </c>
      <c r="F1460" s="23" t="s">
        <v>211</v>
      </c>
      <c r="G1460" s="23" t="s">
        <v>492</v>
      </c>
      <c r="H1460" s="32" t="s">
        <v>357</v>
      </c>
      <c r="I1460" s="32" t="s">
        <v>586</v>
      </c>
      <c r="J1460" s="135">
        <v>53</v>
      </c>
      <c r="K1460" s="28">
        <v>3.7740000000000003E-2</v>
      </c>
      <c r="L1460" s="77">
        <v>0.9</v>
      </c>
      <c r="Q1460" s="106"/>
    </row>
    <row r="1461" spans="1:17" x14ac:dyDescent="0.25">
      <c r="A1461" t="s">
        <v>331</v>
      </c>
      <c r="B1461" s="25">
        <v>2020</v>
      </c>
      <c r="C1461" s="25" t="s">
        <v>2</v>
      </c>
      <c r="D1461" s="25" t="s">
        <v>65</v>
      </c>
      <c r="E1461" s="25" t="s">
        <v>210</v>
      </c>
      <c r="F1461" s="23" t="s">
        <v>211</v>
      </c>
      <c r="G1461" s="23" t="s">
        <v>492</v>
      </c>
      <c r="H1461" s="32" t="s">
        <v>357</v>
      </c>
      <c r="I1461" s="32" t="s">
        <v>586</v>
      </c>
      <c r="J1461" s="135">
        <v>49</v>
      </c>
      <c r="K1461" s="28">
        <v>2.0410000000000001E-2</v>
      </c>
      <c r="L1461" s="77">
        <v>0.9</v>
      </c>
      <c r="Q1461" s="106"/>
    </row>
    <row r="1462" spans="1:17" x14ac:dyDescent="0.25">
      <c r="A1462" t="s">
        <v>331</v>
      </c>
      <c r="B1462" s="25">
        <v>2020</v>
      </c>
      <c r="C1462" s="25" t="s">
        <v>3</v>
      </c>
      <c r="D1462" s="25" t="s">
        <v>66</v>
      </c>
      <c r="E1462" s="25" t="s">
        <v>210</v>
      </c>
      <c r="F1462" s="23" t="s">
        <v>211</v>
      </c>
      <c r="G1462" s="23" t="s">
        <v>492</v>
      </c>
      <c r="H1462" s="32" t="s">
        <v>357</v>
      </c>
      <c r="I1462" s="32" t="s">
        <v>586</v>
      </c>
      <c r="J1462" s="135">
        <v>70</v>
      </c>
      <c r="K1462" s="28">
        <v>2.8570000000000002E-2</v>
      </c>
      <c r="L1462" s="77">
        <v>0.9</v>
      </c>
      <c r="Q1462" s="106"/>
    </row>
    <row r="1463" spans="1:17" x14ac:dyDescent="0.25">
      <c r="A1463" t="s">
        <v>331</v>
      </c>
      <c r="B1463" s="25">
        <v>2021</v>
      </c>
      <c r="C1463" s="25" t="s">
        <v>0</v>
      </c>
      <c r="D1463" s="25" t="s">
        <v>67</v>
      </c>
      <c r="E1463" s="25" t="s">
        <v>210</v>
      </c>
      <c r="F1463" s="23" t="s">
        <v>211</v>
      </c>
      <c r="G1463" s="23" t="s">
        <v>492</v>
      </c>
      <c r="H1463" s="32" t="s">
        <v>357</v>
      </c>
      <c r="I1463" s="32" t="s">
        <v>586</v>
      </c>
      <c r="J1463" s="135">
        <v>54</v>
      </c>
      <c r="K1463" s="28">
        <v>0</v>
      </c>
      <c r="L1463" s="77">
        <v>0.9</v>
      </c>
      <c r="Q1463" s="106"/>
    </row>
    <row r="1464" spans="1:17" x14ac:dyDescent="0.25">
      <c r="A1464" t="s">
        <v>331</v>
      </c>
      <c r="B1464" s="25">
        <v>2021</v>
      </c>
      <c r="C1464" s="25" t="s">
        <v>1</v>
      </c>
      <c r="D1464" s="25" t="s">
        <v>68</v>
      </c>
      <c r="E1464" s="25" t="s">
        <v>210</v>
      </c>
      <c r="F1464" s="23" t="s">
        <v>211</v>
      </c>
      <c r="G1464" s="23" t="s">
        <v>492</v>
      </c>
      <c r="H1464" s="32" t="s">
        <v>357</v>
      </c>
      <c r="I1464" s="32" t="s">
        <v>586</v>
      </c>
      <c r="J1464" s="135">
        <v>69</v>
      </c>
      <c r="K1464" s="28">
        <v>1.4489999999999999E-2</v>
      </c>
      <c r="L1464" s="77">
        <v>0.9</v>
      </c>
      <c r="Q1464" s="106"/>
    </row>
    <row r="1465" spans="1:17" x14ac:dyDescent="0.25">
      <c r="A1465" t="s">
        <v>331</v>
      </c>
      <c r="B1465" s="25">
        <v>2021</v>
      </c>
      <c r="C1465" s="25" t="s">
        <v>2</v>
      </c>
      <c r="D1465" s="25" t="s">
        <v>69</v>
      </c>
      <c r="E1465" s="25" t="s">
        <v>210</v>
      </c>
      <c r="F1465" s="23" t="s">
        <v>211</v>
      </c>
      <c r="G1465" s="23" t="s">
        <v>492</v>
      </c>
      <c r="H1465" s="32" t="s">
        <v>357</v>
      </c>
      <c r="I1465" s="32" t="s">
        <v>586</v>
      </c>
      <c r="J1465" s="135">
        <v>73</v>
      </c>
      <c r="K1465" s="28">
        <v>1.37E-2</v>
      </c>
      <c r="L1465" s="77">
        <v>0.9</v>
      </c>
      <c r="Q1465" s="106"/>
    </row>
    <row r="1466" spans="1:17" x14ac:dyDescent="0.25">
      <c r="A1466" t="s">
        <v>331</v>
      </c>
      <c r="B1466" s="25">
        <v>2021</v>
      </c>
      <c r="C1466" s="25" t="s">
        <v>3</v>
      </c>
      <c r="D1466" s="25" t="s">
        <v>70</v>
      </c>
      <c r="E1466" s="25" t="s">
        <v>210</v>
      </c>
      <c r="F1466" s="23" t="s">
        <v>211</v>
      </c>
      <c r="G1466" s="23" t="s">
        <v>492</v>
      </c>
      <c r="H1466" s="32" t="s">
        <v>357</v>
      </c>
      <c r="I1466" s="32" t="s">
        <v>586</v>
      </c>
      <c r="J1466" s="135">
        <v>78</v>
      </c>
      <c r="K1466" s="28">
        <v>2.564E-2</v>
      </c>
      <c r="L1466" s="77">
        <v>0.9</v>
      </c>
      <c r="Q1466" s="106"/>
    </row>
    <row r="1467" spans="1:17" x14ac:dyDescent="0.25">
      <c r="A1467" t="s">
        <v>331</v>
      </c>
      <c r="B1467" s="25">
        <v>2022</v>
      </c>
      <c r="C1467" s="25" t="s">
        <v>0</v>
      </c>
      <c r="D1467" s="25" t="s">
        <v>71</v>
      </c>
      <c r="E1467" s="25" t="s">
        <v>210</v>
      </c>
      <c r="F1467" s="23" t="s">
        <v>211</v>
      </c>
      <c r="G1467" s="23" t="s">
        <v>492</v>
      </c>
      <c r="H1467" s="32" t="s">
        <v>357</v>
      </c>
      <c r="I1467" s="32" t="s">
        <v>586</v>
      </c>
      <c r="J1467" s="135">
        <v>78</v>
      </c>
      <c r="K1467" s="28">
        <v>0</v>
      </c>
      <c r="L1467" s="77">
        <v>0.9</v>
      </c>
      <c r="Q1467" s="106"/>
    </row>
    <row r="1468" spans="1:17" x14ac:dyDescent="0.25">
      <c r="A1468" t="s">
        <v>331</v>
      </c>
      <c r="B1468" s="25">
        <v>2022</v>
      </c>
      <c r="C1468" s="25" t="s">
        <v>1</v>
      </c>
      <c r="D1468" s="25" t="s">
        <v>72</v>
      </c>
      <c r="E1468" s="25" t="s">
        <v>210</v>
      </c>
      <c r="F1468" s="23" t="s">
        <v>211</v>
      </c>
      <c r="G1468" s="23" t="s">
        <v>492</v>
      </c>
      <c r="H1468" s="32" t="s">
        <v>357</v>
      </c>
      <c r="I1468" s="32" t="s">
        <v>586</v>
      </c>
      <c r="J1468" s="135">
        <v>78</v>
      </c>
      <c r="K1468" s="28">
        <v>3.8460000000000001E-2</v>
      </c>
      <c r="L1468" s="77">
        <v>0.9</v>
      </c>
      <c r="Q1468" s="106"/>
    </row>
    <row r="1469" spans="1:17" x14ac:dyDescent="0.25">
      <c r="A1469" t="s">
        <v>331</v>
      </c>
      <c r="B1469" s="25">
        <v>2022</v>
      </c>
      <c r="C1469" s="25" t="s">
        <v>2</v>
      </c>
      <c r="D1469" s="25" t="s">
        <v>73</v>
      </c>
      <c r="E1469" s="25" t="s">
        <v>210</v>
      </c>
      <c r="F1469" s="23" t="s">
        <v>211</v>
      </c>
      <c r="G1469" s="23" t="s">
        <v>492</v>
      </c>
      <c r="H1469" s="32" t="s">
        <v>357</v>
      </c>
      <c r="I1469" s="32" t="s">
        <v>586</v>
      </c>
      <c r="J1469" s="135">
        <v>81</v>
      </c>
      <c r="K1469" s="28">
        <v>0</v>
      </c>
      <c r="L1469" s="77">
        <v>0.9</v>
      </c>
      <c r="Q1469" s="106"/>
    </row>
    <row r="1470" spans="1:17" x14ac:dyDescent="0.25">
      <c r="A1470" t="s">
        <v>331</v>
      </c>
      <c r="B1470" s="25">
        <v>2022</v>
      </c>
      <c r="C1470" s="25" t="s">
        <v>3</v>
      </c>
      <c r="D1470" s="25" t="s">
        <v>493</v>
      </c>
      <c r="E1470" s="25" t="s">
        <v>210</v>
      </c>
      <c r="F1470" s="23" t="s">
        <v>211</v>
      </c>
      <c r="G1470" s="23" t="s">
        <v>492</v>
      </c>
      <c r="H1470" s="32" t="s">
        <v>357</v>
      </c>
      <c r="I1470" s="32" t="s">
        <v>586</v>
      </c>
      <c r="J1470" s="135">
        <v>85</v>
      </c>
      <c r="K1470" s="28">
        <v>3.5290000000000002E-2</v>
      </c>
      <c r="L1470" s="77">
        <v>0.9</v>
      </c>
      <c r="Q1470" s="106"/>
    </row>
    <row r="1471" spans="1:17" x14ac:dyDescent="0.25">
      <c r="A1471" t="s">
        <v>331</v>
      </c>
      <c r="B1471" s="25">
        <v>2023</v>
      </c>
      <c r="C1471" s="25" t="s">
        <v>0</v>
      </c>
      <c r="D1471" s="25" t="s">
        <v>537</v>
      </c>
      <c r="E1471" s="25" t="s">
        <v>210</v>
      </c>
      <c r="F1471" s="23" t="s">
        <v>211</v>
      </c>
      <c r="G1471" s="23" t="s">
        <v>492</v>
      </c>
      <c r="H1471" s="32" t="s">
        <v>357</v>
      </c>
      <c r="I1471" s="32" t="s">
        <v>586</v>
      </c>
      <c r="J1471" s="135">
        <v>68</v>
      </c>
      <c r="K1471" s="28">
        <v>0</v>
      </c>
      <c r="L1471" s="77">
        <v>0.9</v>
      </c>
      <c r="Q1471" s="106"/>
    </row>
    <row r="1472" spans="1:17" x14ac:dyDescent="0.25">
      <c r="A1472" t="s">
        <v>331</v>
      </c>
      <c r="B1472" s="25">
        <v>2018</v>
      </c>
      <c r="C1472" s="25" t="s">
        <v>0</v>
      </c>
      <c r="D1472" s="25" t="s">
        <v>54</v>
      </c>
      <c r="E1472" s="25" t="s">
        <v>492</v>
      </c>
      <c r="F1472" s="23" t="s">
        <v>364</v>
      </c>
      <c r="G1472" s="23" t="s">
        <v>492</v>
      </c>
      <c r="H1472" s="32" t="s">
        <v>364</v>
      </c>
      <c r="I1472" s="32" t="s">
        <v>586</v>
      </c>
      <c r="J1472" s="135">
        <v>252</v>
      </c>
      <c r="K1472" s="28">
        <v>0.27778000000000003</v>
      </c>
      <c r="L1472" s="77">
        <v>0.9</v>
      </c>
      <c r="Q1472" s="106"/>
    </row>
    <row r="1473" spans="1:17" x14ac:dyDescent="0.25">
      <c r="A1473" t="s">
        <v>331</v>
      </c>
      <c r="B1473" s="25">
        <v>2018</v>
      </c>
      <c r="C1473" s="25" t="s">
        <v>1</v>
      </c>
      <c r="D1473" s="25" t="s">
        <v>56</v>
      </c>
      <c r="E1473" s="25" t="s">
        <v>492</v>
      </c>
      <c r="F1473" s="23" t="s">
        <v>364</v>
      </c>
      <c r="G1473" s="23" t="s">
        <v>492</v>
      </c>
      <c r="H1473" s="32" t="s">
        <v>364</v>
      </c>
      <c r="I1473" s="32" t="s">
        <v>586</v>
      </c>
      <c r="J1473" s="135">
        <v>249</v>
      </c>
      <c r="K1473" s="28">
        <v>0.31727</v>
      </c>
      <c r="L1473" s="77">
        <v>0.9</v>
      </c>
      <c r="Q1473" s="106"/>
    </row>
    <row r="1474" spans="1:17" x14ac:dyDescent="0.25">
      <c r="A1474" t="s">
        <v>331</v>
      </c>
      <c r="B1474" s="25">
        <v>2018</v>
      </c>
      <c r="C1474" s="25" t="s">
        <v>2</v>
      </c>
      <c r="D1474" s="25" t="s">
        <v>57</v>
      </c>
      <c r="E1474" s="25" t="s">
        <v>492</v>
      </c>
      <c r="F1474" s="23" t="s">
        <v>364</v>
      </c>
      <c r="G1474" s="23" t="s">
        <v>492</v>
      </c>
      <c r="H1474" s="32" t="s">
        <v>364</v>
      </c>
      <c r="I1474" s="32" t="s">
        <v>586</v>
      </c>
      <c r="J1474" s="135">
        <v>221</v>
      </c>
      <c r="K1474" s="28">
        <v>0.36652000000000001</v>
      </c>
      <c r="L1474" s="77">
        <v>0.9</v>
      </c>
      <c r="Q1474" s="106"/>
    </row>
    <row r="1475" spans="1:17" x14ac:dyDescent="0.25">
      <c r="A1475" t="s">
        <v>331</v>
      </c>
      <c r="B1475" s="25">
        <v>2018</v>
      </c>
      <c r="C1475" s="25" t="s">
        <v>3</v>
      </c>
      <c r="D1475" s="25" t="s">
        <v>58</v>
      </c>
      <c r="E1475" s="25" t="s">
        <v>492</v>
      </c>
      <c r="F1475" s="23" t="s">
        <v>364</v>
      </c>
      <c r="G1475" s="23" t="s">
        <v>492</v>
      </c>
      <c r="H1475" s="32" t="s">
        <v>364</v>
      </c>
      <c r="I1475" s="32" t="s">
        <v>586</v>
      </c>
      <c r="J1475" s="135">
        <v>201</v>
      </c>
      <c r="K1475" s="28">
        <v>0.46766000000000002</v>
      </c>
      <c r="L1475" s="77">
        <v>0.9</v>
      </c>
      <c r="Q1475" s="106"/>
    </row>
    <row r="1476" spans="1:17" x14ac:dyDescent="0.25">
      <c r="A1476" t="s">
        <v>331</v>
      </c>
      <c r="B1476" s="25">
        <v>2019</v>
      </c>
      <c r="C1476" s="25" t="s">
        <v>0</v>
      </c>
      <c r="D1476" s="25" t="s">
        <v>59</v>
      </c>
      <c r="E1476" s="25" t="s">
        <v>492</v>
      </c>
      <c r="F1476" s="23" t="s">
        <v>364</v>
      </c>
      <c r="G1476" s="23" t="s">
        <v>492</v>
      </c>
      <c r="H1476" s="32" t="s">
        <v>364</v>
      </c>
      <c r="I1476" s="32" t="s">
        <v>586</v>
      </c>
      <c r="J1476" s="135">
        <v>179</v>
      </c>
      <c r="K1476" s="28">
        <v>0.41898999999999997</v>
      </c>
      <c r="L1476" s="77">
        <v>0.9</v>
      </c>
      <c r="Q1476" s="106"/>
    </row>
    <row r="1477" spans="1:17" x14ac:dyDescent="0.25">
      <c r="A1477" t="s">
        <v>331</v>
      </c>
      <c r="B1477" s="25">
        <v>2019</v>
      </c>
      <c r="C1477" s="25" t="s">
        <v>1</v>
      </c>
      <c r="D1477" s="25" t="s">
        <v>60</v>
      </c>
      <c r="E1477" s="25" t="s">
        <v>492</v>
      </c>
      <c r="F1477" s="23" t="s">
        <v>364</v>
      </c>
      <c r="G1477" s="23" t="s">
        <v>492</v>
      </c>
      <c r="H1477" s="32" t="s">
        <v>364</v>
      </c>
      <c r="I1477" s="32" t="s">
        <v>586</v>
      </c>
      <c r="J1477" s="135">
        <v>209</v>
      </c>
      <c r="K1477" s="28">
        <v>0.49281999999999998</v>
      </c>
      <c r="L1477" s="77">
        <v>0.9</v>
      </c>
      <c r="Q1477" s="106"/>
    </row>
    <row r="1478" spans="1:17" x14ac:dyDescent="0.25">
      <c r="A1478" t="s">
        <v>331</v>
      </c>
      <c r="B1478" s="25">
        <v>2019</v>
      </c>
      <c r="C1478" s="25" t="s">
        <v>2</v>
      </c>
      <c r="D1478" s="25" t="s">
        <v>61</v>
      </c>
      <c r="E1478" s="25" t="s">
        <v>492</v>
      </c>
      <c r="F1478" s="23" t="s">
        <v>364</v>
      </c>
      <c r="G1478" s="23" t="s">
        <v>492</v>
      </c>
      <c r="H1478" s="32" t="s">
        <v>364</v>
      </c>
      <c r="I1478" s="32" t="s">
        <v>586</v>
      </c>
      <c r="J1478" s="135">
        <v>214</v>
      </c>
      <c r="K1478" s="28">
        <v>0.5</v>
      </c>
      <c r="L1478" s="77">
        <v>0.9</v>
      </c>
      <c r="Q1478" s="106"/>
    </row>
    <row r="1479" spans="1:17" x14ac:dyDescent="0.25">
      <c r="A1479" t="s">
        <v>331</v>
      </c>
      <c r="B1479" s="25">
        <v>2019</v>
      </c>
      <c r="C1479" s="25" t="s">
        <v>3</v>
      </c>
      <c r="D1479" s="25" t="s">
        <v>62</v>
      </c>
      <c r="E1479" s="25" t="s">
        <v>492</v>
      </c>
      <c r="F1479" s="23" t="s">
        <v>364</v>
      </c>
      <c r="G1479" s="23" t="s">
        <v>492</v>
      </c>
      <c r="H1479" s="32" t="s">
        <v>364</v>
      </c>
      <c r="I1479" s="32" t="s">
        <v>586</v>
      </c>
      <c r="J1479" s="135">
        <v>216</v>
      </c>
      <c r="K1479" s="28">
        <v>0.54166999999999998</v>
      </c>
      <c r="L1479" s="77">
        <v>0.9</v>
      </c>
      <c r="Q1479" s="106"/>
    </row>
    <row r="1480" spans="1:17" x14ac:dyDescent="0.25">
      <c r="A1480" t="s">
        <v>331</v>
      </c>
      <c r="B1480" s="25">
        <v>2020</v>
      </c>
      <c r="C1480" s="25" t="s">
        <v>0</v>
      </c>
      <c r="D1480" s="25" t="s">
        <v>63</v>
      </c>
      <c r="E1480" s="25" t="s">
        <v>492</v>
      </c>
      <c r="F1480" s="23" t="s">
        <v>364</v>
      </c>
      <c r="G1480" s="23" t="s">
        <v>492</v>
      </c>
      <c r="H1480" s="32" t="s">
        <v>364</v>
      </c>
      <c r="I1480" s="32" t="s">
        <v>586</v>
      </c>
      <c r="J1480" s="135">
        <v>207</v>
      </c>
      <c r="K1480" s="28">
        <v>0.50241999999999998</v>
      </c>
      <c r="L1480" s="77">
        <v>0.9</v>
      </c>
      <c r="Q1480" s="106"/>
    </row>
    <row r="1481" spans="1:17" x14ac:dyDescent="0.25">
      <c r="A1481" t="s">
        <v>331</v>
      </c>
      <c r="B1481" s="25">
        <v>2020</v>
      </c>
      <c r="C1481" s="25" t="s">
        <v>1</v>
      </c>
      <c r="D1481" s="25" t="s">
        <v>64</v>
      </c>
      <c r="E1481" s="25" t="s">
        <v>492</v>
      </c>
      <c r="F1481" s="23" t="s">
        <v>364</v>
      </c>
      <c r="G1481" s="23" t="s">
        <v>492</v>
      </c>
      <c r="H1481" s="32" t="s">
        <v>364</v>
      </c>
      <c r="I1481" s="32" t="s">
        <v>586</v>
      </c>
      <c r="J1481" s="135">
        <v>94</v>
      </c>
      <c r="K1481" s="28">
        <v>0.26595999999999997</v>
      </c>
      <c r="L1481" s="77">
        <v>0.9</v>
      </c>
      <c r="Q1481" s="106"/>
    </row>
    <row r="1482" spans="1:17" x14ac:dyDescent="0.25">
      <c r="A1482" t="s">
        <v>331</v>
      </c>
      <c r="B1482" s="25">
        <v>2020</v>
      </c>
      <c r="C1482" s="25" t="s">
        <v>2</v>
      </c>
      <c r="D1482" s="25" t="s">
        <v>65</v>
      </c>
      <c r="E1482" s="25" t="s">
        <v>492</v>
      </c>
      <c r="F1482" s="23" t="s">
        <v>364</v>
      </c>
      <c r="G1482" s="23" t="s">
        <v>492</v>
      </c>
      <c r="H1482" s="32" t="s">
        <v>364</v>
      </c>
      <c r="I1482" s="32" t="s">
        <v>586</v>
      </c>
      <c r="J1482" s="135">
        <v>170</v>
      </c>
      <c r="K1482" s="28">
        <v>0.47647</v>
      </c>
      <c r="L1482" s="77">
        <v>0.9</v>
      </c>
      <c r="Q1482" s="106"/>
    </row>
    <row r="1483" spans="1:17" x14ac:dyDescent="0.25">
      <c r="A1483" t="s">
        <v>331</v>
      </c>
      <c r="B1483" s="25">
        <v>2020</v>
      </c>
      <c r="C1483" s="25" t="s">
        <v>3</v>
      </c>
      <c r="D1483" s="25" t="s">
        <v>66</v>
      </c>
      <c r="E1483" s="25" t="s">
        <v>492</v>
      </c>
      <c r="F1483" s="23" t="s">
        <v>364</v>
      </c>
      <c r="G1483" s="23" t="s">
        <v>492</v>
      </c>
      <c r="H1483" s="32" t="s">
        <v>364</v>
      </c>
      <c r="I1483" s="32" t="s">
        <v>586</v>
      </c>
      <c r="J1483" s="135">
        <v>197</v>
      </c>
      <c r="K1483" s="28">
        <v>0.55330000000000001</v>
      </c>
      <c r="L1483" s="77">
        <v>0.9</v>
      </c>
      <c r="Q1483" s="106"/>
    </row>
    <row r="1484" spans="1:17" x14ac:dyDescent="0.25">
      <c r="A1484" t="s">
        <v>331</v>
      </c>
      <c r="B1484" s="25">
        <v>2021</v>
      </c>
      <c r="C1484" s="25" t="s">
        <v>0</v>
      </c>
      <c r="D1484" s="25" t="s">
        <v>67</v>
      </c>
      <c r="E1484" s="25" t="s">
        <v>492</v>
      </c>
      <c r="F1484" s="23" t="s">
        <v>364</v>
      </c>
      <c r="G1484" s="23" t="s">
        <v>492</v>
      </c>
      <c r="H1484" s="32" t="s">
        <v>364</v>
      </c>
      <c r="I1484" s="32" t="s">
        <v>586</v>
      </c>
      <c r="J1484" s="135">
        <v>182</v>
      </c>
      <c r="K1484" s="28">
        <v>0.55495000000000005</v>
      </c>
      <c r="L1484" s="77">
        <v>0.9</v>
      </c>
      <c r="Q1484" s="106"/>
    </row>
    <row r="1485" spans="1:17" x14ac:dyDescent="0.25">
      <c r="A1485" t="s">
        <v>331</v>
      </c>
      <c r="B1485" s="25">
        <v>2021</v>
      </c>
      <c r="C1485" s="25" t="s">
        <v>1</v>
      </c>
      <c r="D1485" s="25" t="s">
        <v>68</v>
      </c>
      <c r="E1485" s="25" t="s">
        <v>492</v>
      </c>
      <c r="F1485" s="23" t="s">
        <v>364</v>
      </c>
      <c r="G1485" s="23" t="s">
        <v>492</v>
      </c>
      <c r="H1485" s="32" t="s">
        <v>364</v>
      </c>
      <c r="I1485" s="32" t="s">
        <v>586</v>
      </c>
      <c r="J1485" s="135">
        <v>192</v>
      </c>
      <c r="K1485" s="28">
        <v>0.5625</v>
      </c>
      <c r="L1485" s="77">
        <v>0.9</v>
      </c>
      <c r="Q1485" s="106"/>
    </row>
    <row r="1486" spans="1:17" x14ac:dyDescent="0.25">
      <c r="A1486" t="s">
        <v>331</v>
      </c>
      <c r="B1486" s="25">
        <v>2021</v>
      </c>
      <c r="C1486" s="25" t="s">
        <v>2</v>
      </c>
      <c r="D1486" s="25" t="s">
        <v>69</v>
      </c>
      <c r="E1486" s="25" t="s">
        <v>492</v>
      </c>
      <c r="F1486" s="23" t="s">
        <v>364</v>
      </c>
      <c r="G1486" s="23" t="s">
        <v>492</v>
      </c>
      <c r="H1486" s="32" t="s">
        <v>364</v>
      </c>
      <c r="I1486" s="32" t="s">
        <v>586</v>
      </c>
      <c r="J1486" s="135">
        <v>183</v>
      </c>
      <c r="K1486" s="28">
        <v>0.48633999999999999</v>
      </c>
      <c r="L1486" s="77">
        <v>0.9</v>
      </c>
      <c r="Q1486" s="106"/>
    </row>
    <row r="1487" spans="1:17" x14ac:dyDescent="0.25">
      <c r="A1487" t="s">
        <v>331</v>
      </c>
      <c r="B1487" s="25">
        <v>2021</v>
      </c>
      <c r="C1487" s="25" t="s">
        <v>3</v>
      </c>
      <c r="D1487" s="25" t="s">
        <v>70</v>
      </c>
      <c r="E1487" s="25" t="s">
        <v>492</v>
      </c>
      <c r="F1487" s="23" t="s">
        <v>364</v>
      </c>
      <c r="G1487" s="23" t="s">
        <v>492</v>
      </c>
      <c r="H1487" s="32" t="s">
        <v>364</v>
      </c>
      <c r="I1487" s="32" t="s">
        <v>586</v>
      </c>
      <c r="J1487" s="135">
        <v>209</v>
      </c>
      <c r="K1487" s="28">
        <v>0.55023999999999995</v>
      </c>
      <c r="L1487" s="77">
        <v>0.9</v>
      </c>
      <c r="Q1487" s="106"/>
    </row>
    <row r="1488" spans="1:17" x14ac:dyDescent="0.25">
      <c r="A1488" t="s">
        <v>331</v>
      </c>
      <c r="B1488" s="25">
        <v>2022</v>
      </c>
      <c r="C1488" s="25" t="s">
        <v>0</v>
      </c>
      <c r="D1488" s="25" t="s">
        <v>71</v>
      </c>
      <c r="E1488" s="25" t="s">
        <v>492</v>
      </c>
      <c r="F1488" s="23" t="s">
        <v>364</v>
      </c>
      <c r="G1488" s="23" t="s">
        <v>492</v>
      </c>
      <c r="H1488" s="32" t="s">
        <v>364</v>
      </c>
      <c r="I1488" s="32" t="s">
        <v>586</v>
      </c>
      <c r="J1488" s="135">
        <v>183</v>
      </c>
      <c r="K1488" s="28">
        <v>0.61202000000000001</v>
      </c>
      <c r="L1488" s="77">
        <v>0.9</v>
      </c>
      <c r="Q1488" s="106"/>
    </row>
    <row r="1489" spans="1:17" x14ac:dyDescent="0.25">
      <c r="A1489" t="s">
        <v>331</v>
      </c>
      <c r="B1489" s="25">
        <v>2022</v>
      </c>
      <c r="C1489" s="25" t="s">
        <v>1</v>
      </c>
      <c r="D1489" s="25" t="s">
        <v>72</v>
      </c>
      <c r="E1489" s="25" t="s">
        <v>492</v>
      </c>
      <c r="F1489" s="23" t="s">
        <v>364</v>
      </c>
      <c r="G1489" s="23" t="s">
        <v>492</v>
      </c>
      <c r="H1489" s="32" t="s">
        <v>364</v>
      </c>
      <c r="I1489" s="32" t="s">
        <v>586</v>
      </c>
      <c r="J1489" s="135">
        <v>171</v>
      </c>
      <c r="K1489" s="28">
        <v>0.61404000000000003</v>
      </c>
      <c r="L1489" s="77">
        <v>0.9</v>
      </c>
      <c r="Q1489" s="106"/>
    </row>
    <row r="1490" spans="1:17" x14ac:dyDescent="0.25">
      <c r="A1490" t="s">
        <v>331</v>
      </c>
      <c r="B1490" s="25">
        <v>2022</v>
      </c>
      <c r="C1490" s="25" t="s">
        <v>2</v>
      </c>
      <c r="D1490" s="25" t="s">
        <v>73</v>
      </c>
      <c r="E1490" s="25" t="s">
        <v>492</v>
      </c>
      <c r="F1490" s="23" t="s">
        <v>364</v>
      </c>
      <c r="G1490" s="23" t="s">
        <v>492</v>
      </c>
      <c r="H1490" s="32" t="s">
        <v>364</v>
      </c>
      <c r="I1490" s="32" t="s">
        <v>586</v>
      </c>
      <c r="J1490" s="135">
        <v>234</v>
      </c>
      <c r="K1490" s="28">
        <v>0.5</v>
      </c>
      <c r="L1490" s="77">
        <v>0.9</v>
      </c>
      <c r="Q1490" s="106"/>
    </row>
    <row r="1491" spans="1:17" x14ac:dyDescent="0.25">
      <c r="A1491" t="s">
        <v>331</v>
      </c>
      <c r="B1491" s="25">
        <v>2022</v>
      </c>
      <c r="C1491" s="25" t="s">
        <v>3</v>
      </c>
      <c r="D1491" s="25" t="s">
        <v>493</v>
      </c>
      <c r="E1491" s="25" t="s">
        <v>492</v>
      </c>
      <c r="F1491" s="23" t="s">
        <v>364</v>
      </c>
      <c r="G1491" s="23" t="s">
        <v>492</v>
      </c>
      <c r="H1491" s="32" t="s">
        <v>364</v>
      </c>
      <c r="I1491" s="32" t="s">
        <v>586</v>
      </c>
      <c r="J1491" s="135">
        <v>208</v>
      </c>
      <c r="K1491" s="28">
        <v>0.57211999999999996</v>
      </c>
      <c r="L1491" s="77">
        <v>0.9</v>
      </c>
      <c r="Q1491" s="106"/>
    </row>
    <row r="1492" spans="1:17" x14ac:dyDescent="0.25">
      <c r="A1492" t="s">
        <v>331</v>
      </c>
      <c r="B1492" s="25">
        <v>2023</v>
      </c>
      <c r="C1492" s="25" t="s">
        <v>0</v>
      </c>
      <c r="D1492" s="25" t="s">
        <v>537</v>
      </c>
      <c r="E1492" s="25" t="s">
        <v>492</v>
      </c>
      <c r="F1492" s="23" t="s">
        <v>364</v>
      </c>
      <c r="G1492" s="23" t="s">
        <v>492</v>
      </c>
      <c r="H1492" s="32" t="s">
        <v>364</v>
      </c>
      <c r="I1492" s="32" t="s">
        <v>586</v>
      </c>
      <c r="J1492" s="135">
        <v>241</v>
      </c>
      <c r="K1492" s="28">
        <v>0.75934000000000001</v>
      </c>
      <c r="L1492" s="77">
        <v>0.9</v>
      </c>
      <c r="Q1492" s="106"/>
    </row>
    <row r="1493" spans="1:17" x14ac:dyDescent="0.25">
      <c r="A1493" t="s">
        <v>331</v>
      </c>
      <c r="B1493" s="25">
        <v>2018</v>
      </c>
      <c r="C1493" s="25" t="s">
        <v>0</v>
      </c>
      <c r="D1493" s="25" t="s">
        <v>54</v>
      </c>
      <c r="E1493" s="25" t="s">
        <v>212</v>
      </c>
      <c r="F1493" s="23" t="s">
        <v>213</v>
      </c>
      <c r="G1493" s="23" t="s">
        <v>492</v>
      </c>
      <c r="H1493" s="32" t="s">
        <v>356</v>
      </c>
      <c r="I1493" s="32" t="s">
        <v>586</v>
      </c>
      <c r="J1493" s="135">
        <v>21</v>
      </c>
      <c r="K1493" s="28">
        <v>4.7620000000000003E-2</v>
      </c>
      <c r="L1493" s="77">
        <v>0.9</v>
      </c>
      <c r="Q1493" s="106"/>
    </row>
    <row r="1494" spans="1:17" x14ac:dyDescent="0.25">
      <c r="A1494" t="s">
        <v>331</v>
      </c>
      <c r="B1494" s="25">
        <v>2018</v>
      </c>
      <c r="C1494" s="25" t="s">
        <v>1</v>
      </c>
      <c r="D1494" s="25" t="s">
        <v>56</v>
      </c>
      <c r="E1494" s="25" t="s">
        <v>212</v>
      </c>
      <c r="F1494" s="23" t="s">
        <v>213</v>
      </c>
      <c r="G1494" s="23" t="s">
        <v>492</v>
      </c>
      <c r="H1494" s="32" t="s">
        <v>356</v>
      </c>
      <c r="I1494" s="32" t="s">
        <v>586</v>
      </c>
      <c r="J1494" s="135">
        <v>25</v>
      </c>
      <c r="K1494" s="28">
        <v>0.04</v>
      </c>
      <c r="L1494" s="77">
        <v>0.9</v>
      </c>
      <c r="Q1494" s="106"/>
    </row>
    <row r="1495" spans="1:17" x14ac:dyDescent="0.25">
      <c r="A1495" t="s">
        <v>331</v>
      </c>
      <c r="B1495" s="25">
        <v>2018</v>
      </c>
      <c r="C1495" s="25" t="s">
        <v>2</v>
      </c>
      <c r="D1495" s="25" t="s">
        <v>57</v>
      </c>
      <c r="E1495" s="25" t="s">
        <v>212</v>
      </c>
      <c r="F1495" s="23" t="s">
        <v>213</v>
      </c>
      <c r="G1495" s="23" t="s">
        <v>492</v>
      </c>
      <c r="H1495" s="32" t="s">
        <v>356</v>
      </c>
      <c r="I1495" s="32" t="s">
        <v>586</v>
      </c>
      <c r="J1495" s="135">
        <v>26</v>
      </c>
      <c r="K1495" s="28">
        <v>0</v>
      </c>
      <c r="L1495" s="77">
        <v>0.9</v>
      </c>
      <c r="Q1495" s="106"/>
    </row>
    <row r="1496" spans="1:17" x14ac:dyDescent="0.25">
      <c r="A1496" t="s">
        <v>331</v>
      </c>
      <c r="B1496" s="25">
        <v>2018</v>
      </c>
      <c r="C1496" s="25" t="s">
        <v>3</v>
      </c>
      <c r="D1496" s="25" t="s">
        <v>58</v>
      </c>
      <c r="E1496" s="25" t="s">
        <v>212</v>
      </c>
      <c r="F1496" s="23" t="s">
        <v>213</v>
      </c>
      <c r="G1496" s="23" t="s">
        <v>492</v>
      </c>
      <c r="H1496" s="32" t="s">
        <v>356</v>
      </c>
      <c r="I1496" s="32" t="s">
        <v>586</v>
      </c>
      <c r="J1496" s="135">
        <v>18</v>
      </c>
      <c r="K1496" s="28">
        <v>0.16667000000000001</v>
      </c>
      <c r="L1496" s="77">
        <v>0.9</v>
      </c>
      <c r="Q1496" s="106"/>
    </row>
    <row r="1497" spans="1:17" x14ac:dyDescent="0.25">
      <c r="A1497" t="s">
        <v>331</v>
      </c>
      <c r="B1497" s="25">
        <v>2019</v>
      </c>
      <c r="C1497" s="25" t="s">
        <v>0</v>
      </c>
      <c r="D1497" s="25" t="s">
        <v>59</v>
      </c>
      <c r="E1497" s="25" t="s">
        <v>212</v>
      </c>
      <c r="F1497" s="23" t="s">
        <v>213</v>
      </c>
      <c r="G1497" s="23" t="s">
        <v>492</v>
      </c>
      <c r="H1497" s="32" t="s">
        <v>356</v>
      </c>
      <c r="I1497" s="32" t="s">
        <v>586</v>
      </c>
      <c r="J1497" s="135">
        <v>16</v>
      </c>
      <c r="K1497" s="28">
        <v>0.375</v>
      </c>
      <c r="L1497" s="77">
        <v>0.9</v>
      </c>
      <c r="Q1497" s="106"/>
    </row>
    <row r="1498" spans="1:17" x14ac:dyDescent="0.25">
      <c r="A1498" t="s">
        <v>331</v>
      </c>
      <c r="B1498" s="25">
        <v>2019</v>
      </c>
      <c r="C1498" s="25" t="s">
        <v>1</v>
      </c>
      <c r="D1498" s="25" t="s">
        <v>60</v>
      </c>
      <c r="E1498" s="25" t="s">
        <v>212</v>
      </c>
      <c r="F1498" s="23" t="s">
        <v>213</v>
      </c>
      <c r="G1498" s="23" t="s">
        <v>492</v>
      </c>
      <c r="H1498" s="32" t="s">
        <v>356</v>
      </c>
      <c r="I1498" s="32" t="s">
        <v>586</v>
      </c>
      <c r="J1498" s="135">
        <v>30</v>
      </c>
      <c r="K1498" s="28">
        <v>0.23333000000000001</v>
      </c>
      <c r="L1498" s="77">
        <v>0.9</v>
      </c>
      <c r="Q1498" s="106"/>
    </row>
    <row r="1499" spans="1:17" x14ac:dyDescent="0.25">
      <c r="A1499" t="s">
        <v>331</v>
      </c>
      <c r="B1499" s="25">
        <v>2019</v>
      </c>
      <c r="C1499" s="25" t="s">
        <v>2</v>
      </c>
      <c r="D1499" s="25" t="s">
        <v>61</v>
      </c>
      <c r="E1499" s="25" t="s">
        <v>212</v>
      </c>
      <c r="F1499" s="23" t="s">
        <v>213</v>
      </c>
      <c r="G1499" s="23" t="s">
        <v>492</v>
      </c>
      <c r="H1499" s="32" t="s">
        <v>356</v>
      </c>
      <c r="I1499" s="32" t="s">
        <v>586</v>
      </c>
      <c r="J1499" s="135">
        <v>24</v>
      </c>
      <c r="K1499" s="28">
        <v>0.45833000000000002</v>
      </c>
      <c r="L1499" s="77">
        <v>0.9</v>
      </c>
      <c r="Q1499" s="106"/>
    </row>
    <row r="1500" spans="1:17" x14ac:dyDescent="0.25">
      <c r="A1500" t="s">
        <v>331</v>
      </c>
      <c r="B1500" s="25">
        <v>2019</v>
      </c>
      <c r="C1500" s="25" t="s">
        <v>3</v>
      </c>
      <c r="D1500" s="25" t="s">
        <v>62</v>
      </c>
      <c r="E1500" s="25" t="s">
        <v>212</v>
      </c>
      <c r="F1500" s="23" t="s">
        <v>213</v>
      </c>
      <c r="G1500" s="23" t="s">
        <v>492</v>
      </c>
      <c r="H1500" s="32" t="s">
        <v>356</v>
      </c>
      <c r="I1500" s="32" t="s">
        <v>586</v>
      </c>
      <c r="J1500" s="135">
        <v>28</v>
      </c>
      <c r="K1500" s="28">
        <v>0.5</v>
      </c>
      <c r="L1500" s="77">
        <v>0.9</v>
      </c>
      <c r="Q1500" s="106"/>
    </row>
    <row r="1501" spans="1:17" x14ac:dyDescent="0.25">
      <c r="A1501" t="s">
        <v>331</v>
      </c>
      <c r="B1501" s="25">
        <v>2020</v>
      </c>
      <c r="C1501" s="25" t="s">
        <v>0</v>
      </c>
      <c r="D1501" s="25" t="s">
        <v>63</v>
      </c>
      <c r="E1501" s="25" t="s">
        <v>212</v>
      </c>
      <c r="F1501" s="23" t="s">
        <v>213</v>
      </c>
      <c r="G1501" s="23" t="s">
        <v>492</v>
      </c>
      <c r="H1501" s="32" t="s">
        <v>356</v>
      </c>
      <c r="I1501" s="32" t="s">
        <v>586</v>
      </c>
      <c r="J1501" s="135">
        <v>31</v>
      </c>
      <c r="K1501" s="28">
        <v>0.51612999999999998</v>
      </c>
      <c r="L1501" s="77">
        <v>0.9</v>
      </c>
      <c r="Q1501" s="106"/>
    </row>
    <row r="1502" spans="1:17" x14ac:dyDescent="0.25">
      <c r="A1502" t="s">
        <v>331</v>
      </c>
      <c r="B1502" s="25">
        <v>2020</v>
      </c>
      <c r="C1502" s="25" t="s">
        <v>1</v>
      </c>
      <c r="D1502" s="25" t="s">
        <v>64</v>
      </c>
      <c r="E1502" s="25" t="s">
        <v>212</v>
      </c>
      <c r="F1502" s="23" t="s">
        <v>213</v>
      </c>
      <c r="G1502" s="23" t="s">
        <v>492</v>
      </c>
      <c r="H1502" s="32" t="s">
        <v>356</v>
      </c>
      <c r="I1502" s="32" t="s">
        <v>586</v>
      </c>
      <c r="J1502" s="135">
        <v>20</v>
      </c>
      <c r="K1502" s="28">
        <v>0.75</v>
      </c>
      <c r="L1502" s="77">
        <v>0.9</v>
      </c>
      <c r="Q1502" s="106"/>
    </row>
    <row r="1503" spans="1:17" x14ac:dyDescent="0.25">
      <c r="A1503" t="s">
        <v>331</v>
      </c>
      <c r="B1503" s="25">
        <v>2020</v>
      </c>
      <c r="C1503" s="25" t="s">
        <v>2</v>
      </c>
      <c r="D1503" s="25" t="s">
        <v>65</v>
      </c>
      <c r="E1503" s="25" t="s">
        <v>212</v>
      </c>
      <c r="F1503" s="23" t="s">
        <v>213</v>
      </c>
      <c r="G1503" s="23" t="s">
        <v>492</v>
      </c>
      <c r="H1503" s="32" t="s">
        <v>356</v>
      </c>
      <c r="I1503" s="32" t="s">
        <v>586</v>
      </c>
      <c r="J1503" s="135">
        <v>20</v>
      </c>
      <c r="K1503" s="28">
        <v>0.65</v>
      </c>
      <c r="L1503" s="77">
        <v>0.9</v>
      </c>
      <c r="Q1503" s="106"/>
    </row>
    <row r="1504" spans="1:17" x14ac:dyDescent="0.25">
      <c r="A1504" t="s">
        <v>331</v>
      </c>
      <c r="B1504" s="25">
        <v>2020</v>
      </c>
      <c r="C1504" s="25" t="s">
        <v>3</v>
      </c>
      <c r="D1504" s="25" t="s">
        <v>66</v>
      </c>
      <c r="E1504" s="25" t="s">
        <v>212</v>
      </c>
      <c r="F1504" s="23" t="s">
        <v>213</v>
      </c>
      <c r="G1504" s="23" t="s">
        <v>492</v>
      </c>
      <c r="H1504" s="32" t="s">
        <v>356</v>
      </c>
      <c r="I1504" s="32" t="s">
        <v>586</v>
      </c>
      <c r="J1504" s="135">
        <v>21</v>
      </c>
      <c r="K1504" s="28">
        <v>0.61904999999999999</v>
      </c>
      <c r="L1504" s="77">
        <v>0.9</v>
      </c>
      <c r="Q1504" s="106"/>
    </row>
    <row r="1505" spans="1:17" x14ac:dyDescent="0.25">
      <c r="A1505" t="s">
        <v>331</v>
      </c>
      <c r="B1505" s="25">
        <v>2021</v>
      </c>
      <c r="C1505" s="25" t="s">
        <v>0</v>
      </c>
      <c r="D1505" s="25" t="s">
        <v>67</v>
      </c>
      <c r="E1505" s="25" t="s">
        <v>212</v>
      </c>
      <c r="F1505" s="23" t="s">
        <v>213</v>
      </c>
      <c r="G1505" s="23" t="s">
        <v>492</v>
      </c>
      <c r="H1505" s="32" t="s">
        <v>356</v>
      </c>
      <c r="I1505" s="32" t="s">
        <v>586</v>
      </c>
      <c r="J1505" s="135">
        <v>18</v>
      </c>
      <c r="K1505" s="28">
        <v>0.61111000000000004</v>
      </c>
      <c r="L1505" s="77">
        <v>0.9</v>
      </c>
      <c r="Q1505" s="106"/>
    </row>
    <row r="1506" spans="1:17" x14ac:dyDescent="0.25">
      <c r="A1506" t="s">
        <v>331</v>
      </c>
      <c r="B1506" s="25">
        <v>2021</v>
      </c>
      <c r="C1506" s="25" t="s">
        <v>1</v>
      </c>
      <c r="D1506" s="25" t="s">
        <v>68</v>
      </c>
      <c r="E1506" s="25" t="s">
        <v>212</v>
      </c>
      <c r="F1506" s="23" t="s">
        <v>213</v>
      </c>
      <c r="G1506" s="23" t="s">
        <v>492</v>
      </c>
      <c r="H1506" s="32" t="s">
        <v>356</v>
      </c>
      <c r="I1506" s="32" t="s">
        <v>586</v>
      </c>
      <c r="J1506" s="135">
        <v>22</v>
      </c>
      <c r="K1506" s="28">
        <v>0.68181999999999998</v>
      </c>
      <c r="L1506" s="77">
        <v>0.9</v>
      </c>
      <c r="Q1506" s="106"/>
    </row>
    <row r="1507" spans="1:17" x14ac:dyDescent="0.25">
      <c r="A1507" t="s">
        <v>331</v>
      </c>
      <c r="B1507" s="25">
        <v>2021</v>
      </c>
      <c r="C1507" s="25" t="s">
        <v>2</v>
      </c>
      <c r="D1507" s="25" t="s">
        <v>69</v>
      </c>
      <c r="E1507" s="25" t="s">
        <v>212</v>
      </c>
      <c r="F1507" s="23" t="s">
        <v>213</v>
      </c>
      <c r="G1507" s="23" t="s">
        <v>492</v>
      </c>
      <c r="H1507" s="32" t="s">
        <v>356</v>
      </c>
      <c r="I1507" s="32" t="s">
        <v>586</v>
      </c>
      <c r="J1507" s="135">
        <v>17</v>
      </c>
      <c r="K1507" s="28">
        <v>0.70587999999999995</v>
      </c>
      <c r="L1507" s="77">
        <v>0.9</v>
      </c>
      <c r="Q1507" s="106"/>
    </row>
    <row r="1508" spans="1:17" x14ac:dyDescent="0.25">
      <c r="A1508" t="s">
        <v>331</v>
      </c>
      <c r="B1508" s="25">
        <v>2021</v>
      </c>
      <c r="C1508" s="25" t="s">
        <v>3</v>
      </c>
      <c r="D1508" s="25" t="s">
        <v>70</v>
      </c>
      <c r="E1508" s="25" t="s">
        <v>212</v>
      </c>
      <c r="F1508" s="23" t="s">
        <v>213</v>
      </c>
      <c r="G1508" s="23" t="s">
        <v>492</v>
      </c>
      <c r="H1508" s="32" t="s">
        <v>356</v>
      </c>
      <c r="I1508" s="32" t="s">
        <v>586</v>
      </c>
      <c r="J1508" s="135">
        <v>13</v>
      </c>
      <c r="K1508" s="28">
        <v>0.61538000000000004</v>
      </c>
      <c r="L1508" s="77">
        <v>0.9</v>
      </c>
      <c r="Q1508" s="106"/>
    </row>
    <row r="1509" spans="1:17" x14ac:dyDescent="0.25">
      <c r="A1509" t="s">
        <v>331</v>
      </c>
      <c r="B1509" s="25">
        <v>2022</v>
      </c>
      <c r="C1509" s="25" t="s">
        <v>0</v>
      </c>
      <c r="D1509" s="25" t="s">
        <v>71</v>
      </c>
      <c r="E1509" s="25" t="s">
        <v>212</v>
      </c>
      <c r="F1509" s="23" t="s">
        <v>213</v>
      </c>
      <c r="G1509" s="23" t="s">
        <v>492</v>
      </c>
      <c r="H1509" s="32" t="s">
        <v>356</v>
      </c>
      <c r="I1509" s="32" t="s">
        <v>586</v>
      </c>
      <c r="J1509" s="135">
        <v>9</v>
      </c>
      <c r="K1509" s="28">
        <v>0.33333000000000002</v>
      </c>
      <c r="L1509" s="77">
        <v>0.9</v>
      </c>
      <c r="Q1509" s="106"/>
    </row>
    <row r="1510" spans="1:17" x14ac:dyDescent="0.25">
      <c r="A1510" t="s">
        <v>331</v>
      </c>
      <c r="B1510" s="25">
        <v>2022</v>
      </c>
      <c r="C1510" s="25" t="s">
        <v>1</v>
      </c>
      <c r="D1510" s="25" t="s">
        <v>72</v>
      </c>
      <c r="E1510" s="25" t="s">
        <v>212</v>
      </c>
      <c r="F1510" s="23" t="s">
        <v>213</v>
      </c>
      <c r="G1510" s="23" t="s">
        <v>492</v>
      </c>
      <c r="H1510" s="32" t="s">
        <v>356</v>
      </c>
      <c r="I1510" s="32" t="s">
        <v>586</v>
      </c>
      <c r="J1510" s="135">
        <v>17</v>
      </c>
      <c r="K1510" s="28">
        <v>0.11765</v>
      </c>
      <c r="L1510" s="77">
        <v>0.9</v>
      </c>
      <c r="Q1510" s="106"/>
    </row>
    <row r="1511" spans="1:17" x14ac:dyDescent="0.25">
      <c r="A1511" t="s">
        <v>331</v>
      </c>
      <c r="B1511" s="25">
        <v>2022</v>
      </c>
      <c r="C1511" s="25" t="s">
        <v>2</v>
      </c>
      <c r="D1511" s="25" t="s">
        <v>73</v>
      </c>
      <c r="E1511" s="25" t="s">
        <v>212</v>
      </c>
      <c r="F1511" s="23" t="s">
        <v>213</v>
      </c>
      <c r="G1511" s="23" t="s">
        <v>492</v>
      </c>
      <c r="H1511" s="32" t="s">
        <v>356</v>
      </c>
      <c r="I1511" s="32" t="s">
        <v>586</v>
      </c>
      <c r="J1511" s="135">
        <v>15</v>
      </c>
      <c r="K1511" s="28">
        <v>0.33333000000000002</v>
      </c>
      <c r="L1511" s="77">
        <v>0.9</v>
      </c>
      <c r="Q1511" s="106"/>
    </row>
    <row r="1512" spans="1:17" x14ac:dyDescent="0.25">
      <c r="A1512" t="s">
        <v>331</v>
      </c>
      <c r="B1512" s="25">
        <v>2022</v>
      </c>
      <c r="C1512" s="25" t="s">
        <v>3</v>
      </c>
      <c r="D1512" s="25" t="s">
        <v>493</v>
      </c>
      <c r="E1512" s="25" t="s">
        <v>212</v>
      </c>
      <c r="F1512" s="23" t="s">
        <v>213</v>
      </c>
      <c r="G1512" s="23" t="s">
        <v>492</v>
      </c>
      <c r="H1512" s="32" t="s">
        <v>356</v>
      </c>
      <c r="I1512" s="32" t="s">
        <v>586</v>
      </c>
      <c r="J1512" s="135">
        <v>21</v>
      </c>
      <c r="K1512" s="28">
        <v>0.38095000000000001</v>
      </c>
      <c r="L1512" s="77">
        <v>0.9</v>
      </c>
      <c r="Q1512" s="106"/>
    </row>
    <row r="1513" spans="1:17" x14ac:dyDescent="0.25">
      <c r="A1513" t="s">
        <v>331</v>
      </c>
      <c r="B1513" s="25">
        <v>2023</v>
      </c>
      <c r="C1513" s="25" t="s">
        <v>0</v>
      </c>
      <c r="D1513" s="25" t="s">
        <v>537</v>
      </c>
      <c r="E1513" s="25" t="s">
        <v>212</v>
      </c>
      <c r="F1513" s="23" t="s">
        <v>213</v>
      </c>
      <c r="G1513" s="23" t="s">
        <v>492</v>
      </c>
      <c r="H1513" s="32" t="s">
        <v>356</v>
      </c>
      <c r="I1513" s="32" t="s">
        <v>586</v>
      </c>
      <c r="J1513" s="135">
        <v>25</v>
      </c>
      <c r="K1513" s="28">
        <v>0.76</v>
      </c>
      <c r="L1513" s="77">
        <v>0.9</v>
      </c>
      <c r="Q1513" s="106"/>
    </row>
    <row r="1514" spans="1:17" x14ac:dyDescent="0.25">
      <c r="A1514" t="s">
        <v>331</v>
      </c>
      <c r="B1514" s="25">
        <v>2018</v>
      </c>
      <c r="C1514" s="25" t="s">
        <v>0</v>
      </c>
      <c r="D1514" s="25" t="s">
        <v>54</v>
      </c>
      <c r="E1514" s="25" t="s">
        <v>214</v>
      </c>
      <c r="F1514" s="23" t="s">
        <v>215</v>
      </c>
      <c r="G1514" s="23" t="s">
        <v>492</v>
      </c>
      <c r="H1514" s="32" t="s">
        <v>357</v>
      </c>
      <c r="I1514" s="32" t="s">
        <v>586</v>
      </c>
      <c r="J1514" s="135">
        <v>128</v>
      </c>
      <c r="K1514" s="28">
        <v>0.88280999999999998</v>
      </c>
      <c r="L1514" s="77">
        <v>0.9</v>
      </c>
      <c r="Q1514" s="106"/>
    </row>
    <row r="1515" spans="1:17" x14ac:dyDescent="0.25">
      <c r="A1515" t="s">
        <v>331</v>
      </c>
      <c r="B1515" s="25">
        <v>2018</v>
      </c>
      <c r="C1515" s="25" t="s">
        <v>1</v>
      </c>
      <c r="D1515" s="25" t="s">
        <v>56</v>
      </c>
      <c r="E1515" s="25" t="s">
        <v>214</v>
      </c>
      <c r="F1515" s="23" t="s">
        <v>215</v>
      </c>
      <c r="G1515" s="23" t="s">
        <v>492</v>
      </c>
      <c r="H1515" s="32" t="s">
        <v>357</v>
      </c>
      <c r="I1515" s="32" t="s">
        <v>586</v>
      </c>
      <c r="J1515" s="135">
        <v>167</v>
      </c>
      <c r="K1515" s="28">
        <v>0.88024000000000002</v>
      </c>
      <c r="L1515" s="77">
        <v>0.9</v>
      </c>
      <c r="Q1515" s="106"/>
    </row>
    <row r="1516" spans="1:17" x14ac:dyDescent="0.25">
      <c r="A1516" t="s">
        <v>331</v>
      </c>
      <c r="B1516" s="25">
        <v>2018</v>
      </c>
      <c r="C1516" s="25" t="s">
        <v>2</v>
      </c>
      <c r="D1516" s="25" t="s">
        <v>57</v>
      </c>
      <c r="E1516" s="25" t="s">
        <v>214</v>
      </c>
      <c r="F1516" s="23" t="s">
        <v>215</v>
      </c>
      <c r="G1516" s="23" t="s">
        <v>492</v>
      </c>
      <c r="H1516" s="32" t="s">
        <v>357</v>
      </c>
      <c r="I1516" s="32" t="s">
        <v>586</v>
      </c>
      <c r="J1516" s="135">
        <v>183</v>
      </c>
      <c r="K1516" s="28">
        <v>0.92896000000000001</v>
      </c>
      <c r="L1516" s="77">
        <v>0.9</v>
      </c>
      <c r="Q1516" s="106"/>
    </row>
    <row r="1517" spans="1:17" x14ac:dyDescent="0.25">
      <c r="A1517" t="s">
        <v>331</v>
      </c>
      <c r="B1517" s="25">
        <v>2018</v>
      </c>
      <c r="C1517" s="25" t="s">
        <v>3</v>
      </c>
      <c r="D1517" s="25" t="s">
        <v>58</v>
      </c>
      <c r="E1517" s="25" t="s">
        <v>214</v>
      </c>
      <c r="F1517" s="23" t="s">
        <v>215</v>
      </c>
      <c r="G1517" s="23" t="s">
        <v>492</v>
      </c>
      <c r="H1517" s="32" t="s">
        <v>357</v>
      </c>
      <c r="I1517" s="32" t="s">
        <v>586</v>
      </c>
      <c r="J1517" s="135">
        <v>154</v>
      </c>
      <c r="K1517" s="28">
        <v>0.92208000000000001</v>
      </c>
      <c r="L1517" s="77">
        <v>0.9</v>
      </c>
      <c r="Q1517" s="106"/>
    </row>
    <row r="1518" spans="1:17" x14ac:dyDescent="0.25">
      <c r="A1518" t="s">
        <v>331</v>
      </c>
      <c r="B1518" s="25">
        <v>2019</v>
      </c>
      <c r="C1518" s="25" t="s">
        <v>0</v>
      </c>
      <c r="D1518" s="25" t="s">
        <v>59</v>
      </c>
      <c r="E1518" s="25" t="s">
        <v>214</v>
      </c>
      <c r="F1518" s="23" t="s">
        <v>215</v>
      </c>
      <c r="G1518" s="23" t="s">
        <v>492</v>
      </c>
      <c r="H1518" s="32" t="s">
        <v>357</v>
      </c>
      <c r="I1518" s="32" t="s">
        <v>586</v>
      </c>
      <c r="J1518" s="135">
        <v>160</v>
      </c>
      <c r="K1518" s="28">
        <v>0.88749999999999996</v>
      </c>
      <c r="L1518" s="77">
        <v>0.9</v>
      </c>
      <c r="Q1518" s="106"/>
    </row>
    <row r="1519" spans="1:17" x14ac:dyDescent="0.25">
      <c r="A1519" t="s">
        <v>331</v>
      </c>
      <c r="B1519" s="25">
        <v>2019</v>
      </c>
      <c r="C1519" s="25" t="s">
        <v>1</v>
      </c>
      <c r="D1519" s="25" t="s">
        <v>60</v>
      </c>
      <c r="E1519" s="25" t="s">
        <v>214</v>
      </c>
      <c r="F1519" s="23" t="s">
        <v>215</v>
      </c>
      <c r="G1519" s="23" t="s">
        <v>492</v>
      </c>
      <c r="H1519" s="32" t="s">
        <v>357</v>
      </c>
      <c r="I1519" s="32" t="s">
        <v>586</v>
      </c>
      <c r="J1519" s="135">
        <v>167</v>
      </c>
      <c r="K1519" s="28">
        <v>0.94011999999999996</v>
      </c>
      <c r="L1519" s="77">
        <v>0.9</v>
      </c>
      <c r="Q1519" s="106"/>
    </row>
    <row r="1520" spans="1:17" x14ac:dyDescent="0.25">
      <c r="A1520" t="s">
        <v>331</v>
      </c>
      <c r="B1520" s="25">
        <v>2019</v>
      </c>
      <c r="C1520" s="25" t="s">
        <v>2</v>
      </c>
      <c r="D1520" s="25" t="s">
        <v>61</v>
      </c>
      <c r="E1520" s="25" t="s">
        <v>214</v>
      </c>
      <c r="F1520" s="23" t="s">
        <v>215</v>
      </c>
      <c r="G1520" s="23" t="s">
        <v>492</v>
      </c>
      <c r="H1520" s="32" t="s">
        <v>357</v>
      </c>
      <c r="I1520" s="32" t="s">
        <v>586</v>
      </c>
      <c r="J1520" s="135">
        <v>168</v>
      </c>
      <c r="K1520" s="28">
        <v>0.89285999999999999</v>
      </c>
      <c r="L1520" s="77">
        <v>0.9</v>
      </c>
      <c r="Q1520" s="106"/>
    </row>
    <row r="1521" spans="1:17" x14ac:dyDescent="0.25">
      <c r="A1521" t="s">
        <v>331</v>
      </c>
      <c r="B1521" s="25">
        <v>2019</v>
      </c>
      <c r="C1521" s="25" t="s">
        <v>3</v>
      </c>
      <c r="D1521" s="25" t="s">
        <v>62</v>
      </c>
      <c r="E1521" s="25" t="s">
        <v>214</v>
      </c>
      <c r="F1521" s="23" t="s">
        <v>215</v>
      </c>
      <c r="G1521" s="23" t="s">
        <v>492</v>
      </c>
      <c r="H1521" s="32" t="s">
        <v>357</v>
      </c>
      <c r="I1521" s="32" t="s">
        <v>586</v>
      </c>
      <c r="J1521" s="135">
        <v>139</v>
      </c>
      <c r="K1521" s="28">
        <v>0.88488999999999995</v>
      </c>
      <c r="L1521" s="77">
        <v>0.9</v>
      </c>
      <c r="Q1521" s="106"/>
    </row>
    <row r="1522" spans="1:17" x14ac:dyDescent="0.25">
      <c r="A1522" t="s">
        <v>331</v>
      </c>
      <c r="B1522" s="25">
        <v>2020</v>
      </c>
      <c r="C1522" s="25" t="s">
        <v>0</v>
      </c>
      <c r="D1522" s="25" t="s">
        <v>63</v>
      </c>
      <c r="E1522" s="25" t="s">
        <v>214</v>
      </c>
      <c r="F1522" s="23" t="s">
        <v>215</v>
      </c>
      <c r="G1522" s="23" t="s">
        <v>492</v>
      </c>
      <c r="H1522" s="23" t="s">
        <v>357</v>
      </c>
      <c r="I1522" s="32" t="s">
        <v>586</v>
      </c>
      <c r="J1522" s="135">
        <v>170</v>
      </c>
      <c r="K1522" s="28">
        <v>0.92352999999999996</v>
      </c>
      <c r="L1522" s="77">
        <v>0.9</v>
      </c>
      <c r="Q1522" s="106"/>
    </row>
    <row r="1523" spans="1:17" x14ac:dyDescent="0.25">
      <c r="A1523" t="s">
        <v>331</v>
      </c>
      <c r="B1523" s="25">
        <v>2020</v>
      </c>
      <c r="C1523" s="25" t="s">
        <v>1</v>
      </c>
      <c r="D1523" s="25" t="s">
        <v>64</v>
      </c>
      <c r="E1523" s="25" t="s">
        <v>214</v>
      </c>
      <c r="F1523" s="23" t="s">
        <v>215</v>
      </c>
      <c r="G1523" s="23" t="s">
        <v>492</v>
      </c>
      <c r="H1523" s="23" t="s">
        <v>357</v>
      </c>
      <c r="I1523" s="32" t="s">
        <v>586</v>
      </c>
      <c r="J1523" s="135">
        <v>71</v>
      </c>
      <c r="K1523" s="28">
        <v>0.95774999999999999</v>
      </c>
      <c r="L1523" s="77">
        <v>0.9</v>
      </c>
      <c r="Q1523" s="106"/>
    </row>
    <row r="1524" spans="1:17" x14ac:dyDescent="0.25">
      <c r="A1524" t="s">
        <v>331</v>
      </c>
      <c r="B1524" s="25">
        <v>2020</v>
      </c>
      <c r="C1524" s="25" t="s">
        <v>2</v>
      </c>
      <c r="D1524" s="25" t="s">
        <v>65</v>
      </c>
      <c r="E1524" s="25" t="s">
        <v>214</v>
      </c>
      <c r="F1524" s="23" t="s">
        <v>215</v>
      </c>
      <c r="G1524" s="23" t="s">
        <v>492</v>
      </c>
      <c r="H1524" s="23" t="s">
        <v>357</v>
      </c>
      <c r="I1524" s="32" t="s">
        <v>586</v>
      </c>
      <c r="J1524" s="135">
        <v>108</v>
      </c>
      <c r="K1524" s="28">
        <v>0.91666999999999998</v>
      </c>
      <c r="L1524" s="77">
        <v>0.9</v>
      </c>
      <c r="Q1524" s="106"/>
    </row>
    <row r="1525" spans="1:17" x14ac:dyDescent="0.25">
      <c r="A1525" t="s">
        <v>331</v>
      </c>
      <c r="B1525" s="25">
        <v>2020</v>
      </c>
      <c r="C1525" s="25" t="s">
        <v>3</v>
      </c>
      <c r="D1525" s="25" t="s">
        <v>66</v>
      </c>
      <c r="E1525" s="25" t="s">
        <v>214</v>
      </c>
      <c r="F1525" s="23" t="s">
        <v>215</v>
      </c>
      <c r="G1525" s="23" t="s">
        <v>492</v>
      </c>
      <c r="H1525" s="23" t="s">
        <v>357</v>
      </c>
      <c r="I1525" s="32" t="s">
        <v>586</v>
      </c>
      <c r="J1525" s="135">
        <v>181</v>
      </c>
      <c r="K1525" s="28">
        <v>0.92264999999999997</v>
      </c>
      <c r="L1525" s="77">
        <v>0.9</v>
      </c>
      <c r="Q1525" s="106"/>
    </row>
    <row r="1526" spans="1:17" x14ac:dyDescent="0.25">
      <c r="A1526" t="s">
        <v>331</v>
      </c>
      <c r="B1526" s="25">
        <v>2021</v>
      </c>
      <c r="C1526" s="25" t="s">
        <v>0</v>
      </c>
      <c r="D1526" s="25" t="s">
        <v>67</v>
      </c>
      <c r="E1526" s="25" t="s">
        <v>214</v>
      </c>
      <c r="F1526" s="23" t="s">
        <v>215</v>
      </c>
      <c r="G1526" s="23" t="s">
        <v>492</v>
      </c>
      <c r="H1526" s="23" t="s">
        <v>357</v>
      </c>
      <c r="I1526" s="32" t="s">
        <v>586</v>
      </c>
      <c r="J1526" s="135">
        <v>150</v>
      </c>
      <c r="K1526" s="28">
        <v>0.96</v>
      </c>
      <c r="L1526" s="77">
        <v>0.9</v>
      </c>
      <c r="Q1526" s="106"/>
    </row>
    <row r="1527" spans="1:17" x14ac:dyDescent="0.25">
      <c r="A1527" t="s">
        <v>331</v>
      </c>
      <c r="B1527" s="25">
        <v>2021</v>
      </c>
      <c r="C1527" s="25" t="s">
        <v>1</v>
      </c>
      <c r="D1527" s="25" t="s">
        <v>68</v>
      </c>
      <c r="E1527" s="25" t="s">
        <v>214</v>
      </c>
      <c r="F1527" s="23" t="s">
        <v>215</v>
      </c>
      <c r="G1527" s="23" t="s">
        <v>492</v>
      </c>
      <c r="H1527" s="23" t="s">
        <v>357</v>
      </c>
      <c r="I1527" s="32" t="s">
        <v>586</v>
      </c>
      <c r="J1527" s="135">
        <v>153</v>
      </c>
      <c r="K1527" s="28">
        <v>0.94118000000000002</v>
      </c>
      <c r="L1527" s="77">
        <v>0.9</v>
      </c>
      <c r="Q1527" s="106"/>
    </row>
    <row r="1528" spans="1:17" x14ac:dyDescent="0.25">
      <c r="A1528" t="s">
        <v>331</v>
      </c>
      <c r="B1528" s="25">
        <v>2021</v>
      </c>
      <c r="C1528" s="25" t="s">
        <v>2</v>
      </c>
      <c r="D1528" s="25" t="s">
        <v>69</v>
      </c>
      <c r="E1528" s="25" t="s">
        <v>214</v>
      </c>
      <c r="F1528" s="23" t="s">
        <v>215</v>
      </c>
      <c r="G1528" s="23" t="s">
        <v>492</v>
      </c>
      <c r="H1528" s="23" t="s">
        <v>357</v>
      </c>
      <c r="I1528" s="32" t="s">
        <v>586</v>
      </c>
      <c r="J1528" s="135">
        <v>182</v>
      </c>
      <c r="K1528" s="28">
        <v>0.86812999999999996</v>
      </c>
      <c r="L1528" s="77">
        <v>0.9</v>
      </c>
      <c r="Q1528" s="106"/>
    </row>
    <row r="1529" spans="1:17" x14ac:dyDescent="0.25">
      <c r="A1529" t="s">
        <v>331</v>
      </c>
      <c r="B1529" s="25">
        <v>2021</v>
      </c>
      <c r="C1529" s="25" t="s">
        <v>3</v>
      </c>
      <c r="D1529" s="25" t="s">
        <v>70</v>
      </c>
      <c r="E1529" s="25" t="s">
        <v>214</v>
      </c>
      <c r="F1529" s="23" t="s">
        <v>215</v>
      </c>
      <c r="G1529" s="23" t="s">
        <v>492</v>
      </c>
      <c r="H1529" s="23" t="s">
        <v>357</v>
      </c>
      <c r="I1529" s="32" t="s">
        <v>586</v>
      </c>
      <c r="J1529" s="135">
        <v>203</v>
      </c>
      <c r="K1529" s="28">
        <v>0.94089</v>
      </c>
      <c r="L1529" s="77">
        <v>0.9</v>
      </c>
      <c r="Q1529" s="106"/>
    </row>
    <row r="1530" spans="1:17" x14ac:dyDescent="0.25">
      <c r="A1530" t="s">
        <v>331</v>
      </c>
      <c r="B1530" s="25">
        <v>2022</v>
      </c>
      <c r="C1530" s="25" t="s">
        <v>0</v>
      </c>
      <c r="D1530" s="25" t="s">
        <v>71</v>
      </c>
      <c r="E1530" s="25" t="s">
        <v>214</v>
      </c>
      <c r="F1530" s="23" t="s">
        <v>215</v>
      </c>
      <c r="G1530" s="23" t="s">
        <v>492</v>
      </c>
      <c r="H1530" s="23" t="s">
        <v>357</v>
      </c>
      <c r="I1530" s="32" t="s">
        <v>586</v>
      </c>
      <c r="J1530" s="135">
        <v>210</v>
      </c>
      <c r="K1530" s="28">
        <v>0.95713999999999999</v>
      </c>
      <c r="L1530" s="77">
        <v>0.9</v>
      </c>
      <c r="Q1530" s="106"/>
    </row>
    <row r="1531" spans="1:17" x14ac:dyDescent="0.25">
      <c r="A1531" t="s">
        <v>331</v>
      </c>
      <c r="B1531" s="25">
        <v>2022</v>
      </c>
      <c r="C1531" s="25" t="s">
        <v>1</v>
      </c>
      <c r="D1531" s="25" t="s">
        <v>72</v>
      </c>
      <c r="E1531" s="25" t="s">
        <v>214</v>
      </c>
      <c r="F1531" s="23" t="s">
        <v>215</v>
      </c>
      <c r="G1531" s="23" t="s">
        <v>492</v>
      </c>
      <c r="H1531" s="23" t="s">
        <v>357</v>
      </c>
      <c r="I1531" s="32" t="s">
        <v>586</v>
      </c>
      <c r="J1531" s="135">
        <v>168</v>
      </c>
      <c r="K1531" s="28">
        <v>0.97023999999999999</v>
      </c>
      <c r="L1531" s="77">
        <v>0.9</v>
      </c>
      <c r="Q1531" s="106"/>
    </row>
    <row r="1532" spans="1:17" x14ac:dyDescent="0.25">
      <c r="A1532" t="s">
        <v>331</v>
      </c>
      <c r="B1532" s="25">
        <v>2022</v>
      </c>
      <c r="C1532" s="25" t="s">
        <v>2</v>
      </c>
      <c r="D1532" s="25" t="s">
        <v>73</v>
      </c>
      <c r="E1532" s="25" t="s">
        <v>214</v>
      </c>
      <c r="F1532" s="23" t="s">
        <v>215</v>
      </c>
      <c r="G1532" s="23" t="s">
        <v>492</v>
      </c>
      <c r="H1532" s="23" t="s">
        <v>357</v>
      </c>
      <c r="I1532" s="32" t="s">
        <v>586</v>
      </c>
      <c r="J1532" s="135">
        <v>171</v>
      </c>
      <c r="K1532" s="28">
        <v>0.93567</v>
      </c>
      <c r="L1532" s="77">
        <v>0.9</v>
      </c>
      <c r="Q1532" s="106"/>
    </row>
    <row r="1533" spans="1:17" x14ac:dyDescent="0.25">
      <c r="A1533" t="s">
        <v>331</v>
      </c>
      <c r="B1533" s="25">
        <v>2022</v>
      </c>
      <c r="C1533" s="25" t="s">
        <v>3</v>
      </c>
      <c r="D1533" s="25" t="s">
        <v>493</v>
      </c>
      <c r="E1533" s="25" t="s">
        <v>214</v>
      </c>
      <c r="F1533" s="23" t="s">
        <v>215</v>
      </c>
      <c r="G1533" s="23" t="s">
        <v>492</v>
      </c>
      <c r="H1533" s="23" t="s">
        <v>357</v>
      </c>
      <c r="I1533" s="32" t="s">
        <v>586</v>
      </c>
      <c r="J1533" s="135">
        <v>167</v>
      </c>
      <c r="K1533" s="28">
        <v>0.85029999999999994</v>
      </c>
      <c r="L1533" s="77">
        <v>0.9</v>
      </c>
      <c r="Q1533" s="106"/>
    </row>
    <row r="1534" spans="1:17" x14ac:dyDescent="0.25">
      <c r="A1534" t="s">
        <v>331</v>
      </c>
      <c r="B1534" s="25">
        <v>2023</v>
      </c>
      <c r="C1534" s="25" t="s">
        <v>0</v>
      </c>
      <c r="D1534" s="25" t="s">
        <v>537</v>
      </c>
      <c r="E1534" s="25" t="s">
        <v>214</v>
      </c>
      <c r="F1534" s="23" t="s">
        <v>215</v>
      </c>
      <c r="G1534" s="23" t="s">
        <v>492</v>
      </c>
      <c r="H1534" s="23" t="s">
        <v>357</v>
      </c>
      <c r="I1534" s="32" t="s">
        <v>586</v>
      </c>
      <c r="J1534" s="135">
        <v>157</v>
      </c>
      <c r="K1534" s="28">
        <v>0.79618</v>
      </c>
      <c r="L1534" s="77">
        <v>0.9</v>
      </c>
      <c r="Q1534" s="106"/>
    </row>
    <row r="1535" spans="1:17" x14ac:dyDescent="0.25">
      <c r="A1535" t="s">
        <v>331</v>
      </c>
      <c r="B1535" s="25">
        <v>2018</v>
      </c>
      <c r="C1535" s="25" t="s">
        <v>0</v>
      </c>
      <c r="D1535" s="25" t="s">
        <v>54</v>
      </c>
      <c r="E1535" s="25" t="s">
        <v>216</v>
      </c>
      <c r="F1535" s="23" t="s">
        <v>217</v>
      </c>
      <c r="G1535" s="23" t="s">
        <v>492</v>
      </c>
      <c r="H1535" s="23" t="s">
        <v>353</v>
      </c>
      <c r="I1535" s="32" t="s">
        <v>586</v>
      </c>
      <c r="J1535" s="135">
        <v>103</v>
      </c>
      <c r="K1535" s="28">
        <v>0.3301</v>
      </c>
      <c r="L1535" s="77">
        <v>0.9</v>
      </c>
      <c r="Q1535" s="106"/>
    </row>
    <row r="1536" spans="1:17" x14ac:dyDescent="0.25">
      <c r="A1536" t="s">
        <v>331</v>
      </c>
      <c r="B1536" s="25">
        <v>2018</v>
      </c>
      <c r="C1536" s="25" t="s">
        <v>1</v>
      </c>
      <c r="D1536" s="25" t="s">
        <v>56</v>
      </c>
      <c r="E1536" s="25" t="s">
        <v>216</v>
      </c>
      <c r="F1536" s="23" t="s">
        <v>217</v>
      </c>
      <c r="G1536" s="23" t="s">
        <v>492</v>
      </c>
      <c r="H1536" s="23" t="s">
        <v>353</v>
      </c>
      <c r="I1536" s="32" t="s">
        <v>586</v>
      </c>
      <c r="J1536" s="135">
        <v>128</v>
      </c>
      <c r="K1536" s="28">
        <v>0.39062999999999998</v>
      </c>
      <c r="L1536" s="77">
        <v>0.9</v>
      </c>
      <c r="Q1536" s="106"/>
    </row>
    <row r="1537" spans="1:17" x14ac:dyDescent="0.25">
      <c r="A1537" t="s">
        <v>331</v>
      </c>
      <c r="B1537" s="25">
        <v>2018</v>
      </c>
      <c r="C1537" s="25" t="s">
        <v>2</v>
      </c>
      <c r="D1537" s="25" t="s">
        <v>57</v>
      </c>
      <c r="E1537" s="25" t="s">
        <v>216</v>
      </c>
      <c r="F1537" s="23" t="s">
        <v>217</v>
      </c>
      <c r="G1537" s="23" t="s">
        <v>492</v>
      </c>
      <c r="H1537" s="23" t="s">
        <v>353</v>
      </c>
      <c r="I1537" s="32" t="s">
        <v>586</v>
      </c>
      <c r="J1537" s="135">
        <v>120</v>
      </c>
      <c r="K1537" s="28">
        <v>0.31667000000000001</v>
      </c>
      <c r="L1537" s="77">
        <v>0.9</v>
      </c>
      <c r="Q1537" s="106"/>
    </row>
    <row r="1538" spans="1:17" x14ac:dyDescent="0.25">
      <c r="A1538" t="s">
        <v>331</v>
      </c>
      <c r="B1538" s="25">
        <v>2018</v>
      </c>
      <c r="C1538" s="25" t="s">
        <v>3</v>
      </c>
      <c r="D1538" s="25" t="s">
        <v>58</v>
      </c>
      <c r="E1538" s="25" t="s">
        <v>216</v>
      </c>
      <c r="F1538" s="23" t="s">
        <v>217</v>
      </c>
      <c r="G1538" s="23" t="s">
        <v>492</v>
      </c>
      <c r="H1538" s="23" t="s">
        <v>353</v>
      </c>
      <c r="I1538" s="32" t="s">
        <v>586</v>
      </c>
      <c r="J1538" s="135">
        <v>125</v>
      </c>
      <c r="K1538" s="28">
        <v>0.25600000000000001</v>
      </c>
      <c r="L1538" s="77">
        <v>0.9</v>
      </c>
      <c r="Q1538" s="106"/>
    </row>
    <row r="1539" spans="1:17" x14ac:dyDescent="0.25">
      <c r="A1539" t="s">
        <v>331</v>
      </c>
      <c r="B1539" s="25">
        <v>2019</v>
      </c>
      <c r="C1539" s="25" t="s">
        <v>0</v>
      </c>
      <c r="D1539" s="25" t="s">
        <v>59</v>
      </c>
      <c r="E1539" s="25" t="s">
        <v>216</v>
      </c>
      <c r="F1539" s="23" t="s">
        <v>217</v>
      </c>
      <c r="G1539" s="23" t="s">
        <v>492</v>
      </c>
      <c r="H1539" s="23" t="s">
        <v>353</v>
      </c>
      <c r="I1539" s="32" t="s">
        <v>586</v>
      </c>
      <c r="J1539" s="135">
        <v>98</v>
      </c>
      <c r="K1539" s="28">
        <v>0.15306</v>
      </c>
      <c r="L1539" s="77">
        <v>0.9</v>
      </c>
      <c r="Q1539" s="106"/>
    </row>
    <row r="1540" spans="1:17" x14ac:dyDescent="0.25">
      <c r="A1540" t="s">
        <v>331</v>
      </c>
      <c r="B1540" s="25">
        <v>2019</v>
      </c>
      <c r="C1540" s="25" t="s">
        <v>1</v>
      </c>
      <c r="D1540" s="25" t="s">
        <v>60</v>
      </c>
      <c r="E1540" s="25" t="s">
        <v>216</v>
      </c>
      <c r="F1540" s="23" t="s">
        <v>217</v>
      </c>
      <c r="G1540" s="23" t="s">
        <v>492</v>
      </c>
      <c r="H1540" s="23" t="s">
        <v>353</v>
      </c>
      <c r="I1540" s="32" t="s">
        <v>586</v>
      </c>
      <c r="J1540" s="135">
        <v>84</v>
      </c>
      <c r="K1540" s="28">
        <v>0.30952000000000002</v>
      </c>
      <c r="L1540" s="77">
        <v>0.9</v>
      </c>
      <c r="Q1540" s="106"/>
    </row>
    <row r="1541" spans="1:17" x14ac:dyDescent="0.25">
      <c r="A1541" t="s">
        <v>331</v>
      </c>
      <c r="B1541" s="25">
        <v>2019</v>
      </c>
      <c r="C1541" s="25" t="s">
        <v>2</v>
      </c>
      <c r="D1541" s="25" t="s">
        <v>61</v>
      </c>
      <c r="E1541" s="25" t="s">
        <v>216</v>
      </c>
      <c r="F1541" s="23" t="s">
        <v>217</v>
      </c>
      <c r="G1541" s="23" t="s">
        <v>492</v>
      </c>
      <c r="H1541" s="23" t="s">
        <v>353</v>
      </c>
      <c r="I1541" s="32" t="s">
        <v>586</v>
      </c>
      <c r="J1541" s="135">
        <v>108</v>
      </c>
      <c r="K1541" s="28">
        <v>0.83333000000000002</v>
      </c>
      <c r="L1541" s="77">
        <v>0.9</v>
      </c>
      <c r="Q1541" s="106"/>
    </row>
    <row r="1542" spans="1:17" x14ac:dyDescent="0.25">
      <c r="A1542" t="s">
        <v>331</v>
      </c>
      <c r="B1542" s="25">
        <v>2019</v>
      </c>
      <c r="C1542" s="25" t="s">
        <v>3</v>
      </c>
      <c r="D1542" s="25" t="s">
        <v>62</v>
      </c>
      <c r="E1542" s="25" t="s">
        <v>216</v>
      </c>
      <c r="F1542" s="23" t="s">
        <v>217</v>
      </c>
      <c r="G1542" s="23" t="s">
        <v>492</v>
      </c>
      <c r="H1542" s="32" t="s">
        <v>353</v>
      </c>
      <c r="I1542" s="32" t="s">
        <v>586</v>
      </c>
      <c r="J1542" s="135">
        <v>97</v>
      </c>
      <c r="K1542" s="28">
        <v>0.74226999999999999</v>
      </c>
      <c r="L1542" s="77">
        <v>0.9</v>
      </c>
      <c r="Q1542" s="106"/>
    </row>
    <row r="1543" spans="1:17" x14ac:dyDescent="0.25">
      <c r="A1543" t="s">
        <v>331</v>
      </c>
      <c r="B1543" s="25">
        <v>2020</v>
      </c>
      <c r="C1543" s="25" t="s">
        <v>0</v>
      </c>
      <c r="D1543" s="25" t="s">
        <v>63</v>
      </c>
      <c r="E1543" s="25" t="s">
        <v>216</v>
      </c>
      <c r="F1543" s="23" t="s">
        <v>217</v>
      </c>
      <c r="G1543" s="23" t="s">
        <v>492</v>
      </c>
      <c r="H1543" s="32" t="s">
        <v>353</v>
      </c>
      <c r="I1543" s="32" t="s">
        <v>586</v>
      </c>
      <c r="J1543" s="135">
        <v>84</v>
      </c>
      <c r="K1543" s="28">
        <v>0.61904999999999999</v>
      </c>
      <c r="L1543" s="77">
        <v>0.9</v>
      </c>
      <c r="Q1543" s="106"/>
    </row>
    <row r="1544" spans="1:17" x14ac:dyDescent="0.25">
      <c r="A1544" t="s">
        <v>331</v>
      </c>
      <c r="B1544" s="25">
        <v>2020</v>
      </c>
      <c r="C1544" s="25" t="s">
        <v>1</v>
      </c>
      <c r="D1544" s="25" t="s">
        <v>64</v>
      </c>
      <c r="E1544" s="25" t="s">
        <v>216</v>
      </c>
      <c r="F1544" s="23" t="s">
        <v>217</v>
      </c>
      <c r="G1544" s="23" t="s">
        <v>492</v>
      </c>
      <c r="H1544" s="32" t="s">
        <v>353</v>
      </c>
      <c r="I1544" s="32" t="s">
        <v>586</v>
      </c>
      <c r="J1544" s="135">
        <v>58</v>
      </c>
      <c r="K1544" s="28">
        <v>0.87931000000000004</v>
      </c>
      <c r="L1544" s="77">
        <v>0.9</v>
      </c>
      <c r="Q1544" s="106"/>
    </row>
    <row r="1545" spans="1:17" x14ac:dyDescent="0.25">
      <c r="A1545" t="s">
        <v>331</v>
      </c>
      <c r="B1545" s="25">
        <v>2020</v>
      </c>
      <c r="C1545" s="25" t="s">
        <v>2</v>
      </c>
      <c r="D1545" s="25" t="s">
        <v>65</v>
      </c>
      <c r="E1545" s="25" t="s">
        <v>216</v>
      </c>
      <c r="F1545" s="23" t="s">
        <v>217</v>
      </c>
      <c r="G1545" s="23" t="s">
        <v>492</v>
      </c>
      <c r="H1545" s="32" t="s">
        <v>353</v>
      </c>
      <c r="I1545" s="32" t="s">
        <v>586</v>
      </c>
      <c r="J1545" s="135">
        <v>97</v>
      </c>
      <c r="K1545" s="28">
        <v>0.7732</v>
      </c>
      <c r="L1545" s="77">
        <v>0.9</v>
      </c>
      <c r="Q1545" s="106"/>
    </row>
    <row r="1546" spans="1:17" x14ac:dyDescent="0.25">
      <c r="A1546" t="s">
        <v>331</v>
      </c>
      <c r="B1546" s="25">
        <v>2020</v>
      </c>
      <c r="C1546" s="25" t="s">
        <v>3</v>
      </c>
      <c r="D1546" s="25" t="s">
        <v>66</v>
      </c>
      <c r="E1546" s="25" t="s">
        <v>216</v>
      </c>
      <c r="F1546" s="23" t="s">
        <v>217</v>
      </c>
      <c r="G1546" s="23" t="s">
        <v>492</v>
      </c>
      <c r="H1546" s="32" t="s">
        <v>353</v>
      </c>
      <c r="I1546" s="32" t="s">
        <v>586</v>
      </c>
      <c r="J1546" s="135">
        <v>103</v>
      </c>
      <c r="K1546" s="28">
        <v>0.86407999999999996</v>
      </c>
      <c r="L1546" s="77">
        <v>0.9</v>
      </c>
      <c r="Q1546" s="106"/>
    </row>
    <row r="1547" spans="1:17" x14ac:dyDescent="0.25">
      <c r="A1547" t="s">
        <v>331</v>
      </c>
      <c r="B1547" s="25">
        <v>2021</v>
      </c>
      <c r="C1547" s="25" t="s">
        <v>0</v>
      </c>
      <c r="D1547" s="25" t="s">
        <v>67</v>
      </c>
      <c r="E1547" s="25" t="s">
        <v>216</v>
      </c>
      <c r="F1547" s="23" t="s">
        <v>217</v>
      </c>
      <c r="G1547" s="23" t="s">
        <v>492</v>
      </c>
      <c r="H1547" s="32" t="s">
        <v>353</v>
      </c>
      <c r="I1547" s="32" t="s">
        <v>586</v>
      </c>
      <c r="J1547" s="135">
        <v>98</v>
      </c>
      <c r="K1547" s="28">
        <v>0.90815999999999997</v>
      </c>
      <c r="L1547" s="77">
        <v>0.9</v>
      </c>
      <c r="Q1547" s="106"/>
    </row>
    <row r="1548" spans="1:17" x14ac:dyDescent="0.25">
      <c r="A1548" t="s">
        <v>331</v>
      </c>
      <c r="B1548" s="25">
        <v>2021</v>
      </c>
      <c r="C1548" s="25" t="s">
        <v>1</v>
      </c>
      <c r="D1548" s="25" t="s">
        <v>68</v>
      </c>
      <c r="E1548" s="25" t="s">
        <v>216</v>
      </c>
      <c r="F1548" s="23" t="s">
        <v>217</v>
      </c>
      <c r="G1548" s="23" t="s">
        <v>492</v>
      </c>
      <c r="H1548" s="32" t="s">
        <v>353</v>
      </c>
      <c r="I1548" s="32" t="s">
        <v>586</v>
      </c>
      <c r="J1548" s="135">
        <v>98</v>
      </c>
      <c r="K1548" s="28">
        <v>0.86734999999999995</v>
      </c>
      <c r="L1548" s="77">
        <v>0.9</v>
      </c>
      <c r="Q1548" s="106"/>
    </row>
    <row r="1549" spans="1:17" x14ac:dyDescent="0.25">
      <c r="A1549" t="s">
        <v>331</v>
      </c>
      <c r="B1549" s="25">
        <v>2021</v>
      </c>
      <c r="C1549" s="25" t="s">
        <v>2</v>
      </c>
      <c r="D1549" s="25" t="s">
        <v>69</v>
      </c>
      <c r="E1549" s="25" t="s">
        <v>216</v>
      </c>
      <c r="F1549" s="23" t="s">
        <v>217</v>
      </c>
      <c r="G1549" s="23" t="s">
        <v>492</v>
      </c>
      <c r="H1549" s="32" t="s">
        <v>353</v>
      </c>
      <c r="I1549" s="32" t="s">
        <v>586</v>
      </c>
      <c r="J1549" s="135">
        <v>105</v>
      </c>
      <c r="K1549" s="28">
        <v>0.92381000000000002</v>
      </c>
      <c r="L1549" s="77">
        <v>0.9</v>
      </c>
      <c r="Q1549" s="106"/>
    </row>
    <row r="1550" spans="1:17" x14ac:dyDescent="0.25">
      <c r="A1550" t="s">
        <v>331</v>
      </c>
      <c r="B1550" s="25">
        <v>2021</v>
      </c>
      <c r="C1550" s="25" t="s">
        <v>3</v>
      </c>
      <c r="D1550" s="25" t="s">
        <v>70</v>
      </c>
      <c r="E1550" s="25" t="s">
        <v>216</v>
      </c>
      <c r="F1550" s="23" t="s">
        <v>217</v>
      </c>
      <c r="G1550" s="23" t="s">
        <v>492</v>
      </c>
      <c r="H1550" s="32" t="s">
        <v>353</v>
      </c>
      <c r="I1550" s="32" t="s">
        <v>586</v>
      </c>
      <c r="J1550" s="135">
        <v>84</v>
      </c>
      <c r="K1550" s="28">
        <v>0.85714000000000001</v>
      </c>
      <c r="L1550" s="77">
        <v>0.9</v>
      </c>
      <c r="Q1550" s="106"/>
    </row>
    <row r="1551" spans="1:17" x14ac:dyDescent="0.25">
      <c r="A1551" t="s">
        <v>331</v>
      </c>
      <c r="B1551" s="25">
        <v>2022</v>
      </c>
      <c r="C1551" s="25" t="s">
        <v>0</v>
      </c>
      <c r="D1551" s="25" t="s">
        <v>71</v>
      </c>
      <c r="E1551" s="25" t="s">
        <v>216</v>
      </c>
      <c r="F1551" s="23" t="s">
        <v>217</v>
      </c>
      <c r="G1551" s="23" t="s">
        <v>492</v>
      </c>
      <c r="H1551" s="32" t="s">
        <v>353</v>
      </c>
      <c r="I1551" s="32" t="s">
        <v>586</v>
      </c>
      <c r="J1551" s="135">
        <v>85</v>
      </c>
      <c r="K1551" s="28">
        <v>0.94118000000000002</v>
      </c>
      <c r="L1551" s="77">
        <v>0.9</v>
      </c>
      <c r="Q1551" s="106"/>
    </row>
    <row r="1552" spans="1:17" x14ac:dyDescent="0.25">
      <c r="A1552" t="s">
        <v>331</v>
      </c>
      <c r="B1552" s="25">
        <v>2022</v>
      </c>
      <c r="C1552" s="25" t="s">
        <v>1</v>
      </c>
      <c r="D1552" s="25" t="s">
        <v>72</v>
      </c>
      <c r="E1552" s="25" t="s">
        <v>216</v>
      </c>
      <c r="F1552" s="23" t="s">
        <v>217</v>
      </c>
      <c r="G1552" s="23" t="s">
        <v>492</v>
      </c>
      <c r="H1552" s="32" t="s">
        <v>353</v>
      </c>
      <c r="I1552" s="32" t="s">
        <v>586</v>
      </c>
      <c r="J1552" s="135">
        <v>104</v>
      </c>
      <c r="K1552" s="28">
        <v>0.89422999999999997</v>
      </c>
      <c r="L1552" s="77">
        <v>0.9</v>
      </c>
      <c r="Q1552" s="106"/>
    </row>
    <row r="1553" spans="1:17" x14ac:dyDescent="0.25">
      <c r="A1553" t="s">
        <v>331</v>
      </c>
      <c r="B1553" s="25">
        <v>2022</v>
      </c>
      <c r="C1553" s="25" t="s">
        <v>2</v>
      </c>
      <c r="D1553" s="25" t="s">
        <v>73</v>
      </c>
      <c r="E1553" s="25" t="s">
        <v>216</v>
      </c>
      <c r="F1553" s="23" t="s">
        <v>217</v>
      </c>
      <c r="G1553" s="23" t="s">
        <v>492</v>
      </c>
      <c r="H1553" s="32" t="s">
        <v>353</v>
      </c>
      <c r="I1553" s="32" t="s">
        <v>586</v>
      </c>
      <c r="J1553" s="135">
        <v>105</v>
      </c>
      <c r="K1553" s="28">
        <v>0.92381000000000002</v>
      </c>
      <c r="L1553" s="77">
        <v>0.9</v>
      </c>
      <c r="Q1553" s="106"/>
    </row>
    <row r="1554" spans="1:17" x14ac:dyDescent="0.25">
      <c r="A1554" t="s">
        <v>331</v>
      </c>
      <c r="B1554" s="25">
        <v>2022</v>
      </c>
      <c r="C1554" s="25" t="s">
        <v>3</v>
      </c>
      <c r="D1554" s="25" t="s">
        <v>493</v>
      </c>
      <c r="E1554" s="25" t="s">
        <v>216</v>
      </c>
      <c r="F1554" s="23" t="s">
        <v>217</v>
      </c>
      <c r="G1554" s="23" t="s">
        <v>492</v>
      </c>
      <c r="H1554" s="32" t="s">
        <v>353</v>
      </c>
      <c r="I1554" s="32" t="s">
        <v>586</v>
      </c>
      <c r="J1554" s="135">
        <v>86</v>
      </c>
      <c r="K1554" s="28">
        <v>0.86046999999999996</v>
      </c>
      <c r="L1554" s="77">
        <v>0.9</v>
      </c>
      <c r="Q1554" s="106"/>
    </row>
    <row r="1555" spans="1:17" x14ac:dyDescent="0.25">
      <c r="A1555" t="s">
        <v>331</v>
      </c>
      <c r="B1555" s="25">
        <v>2023</v>
      </c>
      <c r="C1555" s="25" t="s">
        <v>0</v>
      </c>
      <c r="D1555" s="25" t="s">
        <v>537</v>
      </c>
      <c r="E1555" s="25" t="s">
        <v>216</v>
      </c>
      <c r="F1555" s="23" t="s">
        <v>217</v>
      </c>
      <c r="G1555" s="23" t="s">
        <v>492</v>
      </c>
      <c r="H1555" s="32" t="s">
        <v>353</v>
      </c>
      <c r="I1555" s="32" t="s">
        <v>586</v>
      </c>
      <c r="J1555" s="135">
        <v>84</v>
      </c>
      <c r="K1555" s="28">
        <v>0.77381</v>
      </c>
      <c r="L1555" s="77">
        <v>0.9</v>
      </c>
      <c r="Q1555" s="106"/>
    </row>
    <row r="1556" spans="1:17" x14ac:dyDescent="0.25">
      <c r="A1556" t="s">
        <v>331</v>
      </c>
      <c r="B1556" s="25">
        <v>2018</v>
      </c>
      <c r="C1556" s="25" t="s">
        <v>0</v>
      </c>
      <c r="D1556" s="25" t="s">
        <v>54</v>
      </c>
      <c r="E1556" s="25" t="s">
        <v>218</v>
      </c>
      <c r="F1556" s="23" t="s">
        <v>219</v>
      </c>
      <c r="G1556" s="23" t="s">
        <v>492</v>
      </c>
      <c r="H1556" s="32" t="s">
        <v>355</v>
      </c>
      <c r="I1556" s="32" t="s">
        <v>586</v>
      </c>
      <c r="J1556" s="135">
        <v>84</v>
      </c>
      <c r="K1556" s="28">
        <v>0.76190000000000002</v>
      </c>
      <c r="L1556" s="77">
        <v>0.9</v>
      </c>
      <c r="Q1556" s="106"/>
    </row>
    <row r="1557" spans="1:17" x14ac:dyDescent="0.25">
      <c r="A1557" t="s">
        <v>331</v>
      </c>
      <c r="B1557" s="25">
        <v>2018</v>
      </c>
      <c r="C1557" s="25" t="s">
        <v>1</v>
      </c>
      <c r="D1557" s="25" t="s">
        <v>56</v>
      </c>
      <c r="E1557" s="25" t="s">
        <v>218</v>
      </c>
      <c r="F1557" s="23" t="s">
        <v>219</v>
      </c>
      <c r="G1557" s="23" t="s">
        <v>492</v>
      </c>
      <c r="H1557" s="32" t="s">
        <v>355</v>
      </c>
      <c r="I1557" s="32" t="s">
        <v>586</v>
      </c>
      <c r="J1557" s="135">
        <v>86</v>
      </c>
      <c r="K1557" s="28">
        <v>0.81394999999999995</v>
      </c>
      <c r="L1557" s="77">
        <v>0.9</v>
      </c>
      <c r="Q1557" s="106"/>
    </row>
    <row r="1558" spans="1:17" x14ac:dyDescent="0.25">
      <c r="A1558" t="s">
        <v>331</v>
      </c>
      <c r="B1558" s="25">
        <v>2018</v>
      </c>
      <c r="C1558" s="25" t="s">
        <v>2</v>
      </c>
      <c r="D1558" s="25" t="s">
        <v>57</v>
      </c>
      <c r="E1558" s="25" t="s">
        <v>218</v>
      </c>
      <c r="F1558" s="23" t="s">
        <v>219</v>
      </c>
      <c r="G1558" s="23" t="s">
        <v>492</v>
      </c>
      <c r="H1558" s="32" t="s">
        <v>355</v>
      </c>
      <c r="I1558" s="32" t="s">
        <v>586</v>
      </c>
      <c r="J1558" s="135">
        <v>78</v>
      </c>
      <c r="K1558" s="28">
        <v>0.94872000000000001</v>
      </c>
      <c r="L1558" s="77">
        <v>0.9</v>
      </c>
      <c r="Q1558" s="106"/>
    </row>
    <row r="1559" spans="1:17" x14ac:dyDescent="0.25">
      <c r="A1559" t="s">
        <v>331</v>
      </c>
      <c r="B1559" s="25">
        <v>2018</v>
      </c>
      <c r="C1559" s="25" t="s">
        <v>3</v>
      </c>
      <c r="D1559" s="25" t="s">
        <v>58</v>
      </c>
      <c r="E1559" s="25" t="s">
        <v>218</v>
      </c>
      <c r="F1559" s="23" t="s">
        <v>219</v>
      </c>
      <c r="G1559" s="23" t="s">
        <v>492</v>
      </c>
      <c r="H1559" s="32" t="s">
        <v>355</v>
      </c>
      <c r="I1559" s="32" t="s">
        <v>586</v>
      </c>
      <c r="J1559" s="135">
        <v>76</v>
      </c>
      <c r="K1559" s="28">
        <v>0.90788999999999997</v>
      </c>
      <c r="L1559" s="77">
        <v>0.9</v>
      </c>
      <c r="Q1559" s="106"/>
    </row>
    <row r="1560" spans="1:17" x14ac:dyDescent="0.25">
      <c r="A1560" t="s">
        <v>331</v>
      </c>
      <c r="B1560" s="25">
        <v>2019</v>
      </c>
      <c r="C1560" s="25" t="s">
        <v>0</v>
      </c>
      <c r="D1560" s="25" t="s">
        <v>59</v>
      </c>
      <c r="E1560" s="25" t="s">
        <v>218</v>
      </c>
      <c r="F1560" s="23" t="s">
        <v>219</v>
      </c>
      <c r="G1560" s="23" t="s">
        <v>492</v>
      </c>
      <c r="H1560" s="32" t="s">
        <v>355</v>
      </c>
      <c r="I1560" s="32" t="s">
        <v>586</v>
      </c>
      <c r="J1560" s="135">
        <v>83</v>
      </c>
      <c r="K1560" s="28">
        <v>0.91566000000000003</v>
      </c>
      <c r="L1560" s="77">
        <v>0.9</v>
      </c>
      <c r="Q1560" s="106"/>
    </row>
    <row r="1561" spans="1:17" x14ac:dyDescent="0.25">
      <c r="A1561" t="s">
        <v>331</v>
      </c>
      <c r="B1561" s="25">
        <v>2019</v>
      </c>
      <c r="C1561" s="25" t="s">
        <v>1</v>
      </c>
      <c r="D1561" s="25" t="s">
        <v>60</v>
      </c>
      <c r="E1561" s="25" t="s">
        <v>218</v>
      </c>
      <c r="F1561" s="23" t="s">
        <v>219</v>
      </c>
      <c r="G1561" s="23" t="s">
        <v>492</v>
      </c>
      <c r="H1561" s="32" t="s">
        <v>355</v>
      </c>
      <c r="I1561" s="32" t="s">
        <v>586</v>
      </c>
      <c r="J1561" s="135">
        <v>80</v>
      </c>
      <c r="K1561" s="28">
        <v>0.875</v>
      </c>
      <c r="L1561" s="77">
        <v>0.9</v>
      </c>
      <c r="Q1561" s="106"/>
    </row>
    <row r="1562" spans="1:17" x14ac:dyDescent="0.25">
      <c r="A1562" t="s">
        <v>331</v>
      </c>
      <c r="B1562" s="25">
        <v>2019</v>
      </c>
      <c r="C1562" s="25" t="s">
        <v>2</v>
      </c>
      <c r="D1562" s="25" t="s">
        <v>61</v>
      </c>
      <c r="E1562" s="25" t="s">
        <v>218</v>
      </c>
      <c r="F1562" s="23" t="s">
        <v>219</v>
      </c>
      <c r="G1562" s="23" t="s">
        <v>492</v>
      </c>
      <c r="H1562" s="32" t="s">
        <v>355</v>
      </c>
      <c r="I1562" s="32" t="s">
        <v>586</v>
      </c>
      <c r="J1562" s="135">
        <v>72</v>
      </c>
      <c r="K1562" s="28">
        <v>0.90278000000000003</v>
      </c>
      <c r="L1562" s="77">
        <v>0.9</v>
      </c>
      <c r="Q1562" s="106"/>
    </row>
    <row r="1563" spans="1:17" x14ac:dyDescent="0.25">
      <c r="A1563" t="s">
        <v>331</v>
      </c>
      <c r="B1563" s="25">
        <v>2019</v>
      </c>
      <c r="C1563" s="25" t="s">
        <v>3</v>
      </c>
      <c r="D1563" s="25" t="s">
        <v>62</v>
      </c>
      <c r="E1563" s="25" t="s">
        <v>218</v>
      </c>
      <c r="F1563" s="23" t="s">
        <v>219</v>
      </c>
      <c r="G1563" s="23" t="s">
        <v>492</v>
      </c>
      <c r="H1563" s="32" t="s">
        <v>355</v>
      </c>
      <c r="I1563" s="32" t="s">
        <v>586</v>
      </c>
      <c r="J1563" s="135">
        <v>87</v>
      </c>
      <c r="K1563" s="28">
        <v>0.96552000000000004</v>
      </c>
      <c r="L1563" s="77">
        <v>0.9</v>
      </c>
      <c r="Q1563" s="106"/>
    </row>
    <row r="1564" spans="1:17" x14ac:dyDescent="0.25">
      <c r="A1564" t="s">
        <v>331</v>
      </c>
      <c r="B1564" s="25">
        <v>2020</v>
      </c>
      <c r="C1564" s="25" t="s">
        <v>0</v>
      </c>
      <c r="D1564" s="25" t="s">
        <v>63</v>
      </c>
      <c r="E1564" s="25" t="s">
        <v>218</v>
      </c>
      <c r="F1564" s="23" t="s">
        <v>219</v>
      </c>
      <c r="G1564" s="23" t="s">
        <v>492</v>
      </c>
      <c r="H1564" s="32" t="s">
        <v>355</v>
      </c>
      <c r="I1564" s="32" t="s">
        <v>586</v>
      </c>
      <c r="J1564" s="135">
        <v>69</v>
      </c>
      <c r="K1564" s="28">
        <v>0.88405999999999996</v>
      </c>
      <c r="L1564" s="77">
        <v>0.9</v>
      </c>
      <c r="Q1564" s="106"/>
    </row>
    <row r="1565" spans="1:17" x14ac:dyDescent="0.25">
      <c r="A1565" t="s">
        <v>331</v>
      </c>
      <c r="B1565" s="25">
        <v>2020</v>
      </c>
      <c r="C1565" s="25" t="s">
        <v>1</v>
      </c>
      <c r="D1565" s="25" t="s">
        <v>64</v>
      </c>
      <c r="E1565" s="25" t="s">
        <v>218</v>
      </c>
      <c r="F1565" s="23" t="s">
        <v>219</v>
      </c>
      <c r="G1565" s="23" t="s">
        <v>492</v>
      </c>
      <c r="H1565" s="32" t="s">
        <v>355</v>
      </c>
      <c r="I1565" s="32" t="s">
        <v>586</v>
      </c>
      <c r="J1565" s="135">
        <v>48</v>
      </c>
      <c r="K1565" s="28">
        <v>0.72916999999999998</v>
      </c>
      <c r="L1565" s="77">
        <v>0.9</v>
      </c>
      <c r="Q1565" s="106"/>
    </row>
    <row r="1566" spans="1:17" x14ac:dyDescent="0.25">
      <c r="A1566" t="s">
        <v>331</v>
      </c>
      <c r="B1566" s="25">
        <v>2020</v>
      </c>
      <c r="C1566" s="25" t="s">
        <v>2</v>
      </c>
      <c r="D1566" s="25" t="s">
        <v>65</v>
      </c>
      <c r="E1566" s="25" t="s">
        <v>218</v>
      </c>
      <c r="F1566" s="23" t="s">
        <v>219</v>
      </c>
      <c r="G1566" s="23" t="s">
        <v>492</v>
      </c>
      <c r="H1566" s="32" t="s">
        <v>355</v>
      </c>
      <c r="I1566" s="32" t="s">
        <v>586</v>
      </c>
      <c r="J1566" s="135">
        <v>70</v>
      </c>
      <c r="K1566" s="28">
        <v>0.85714000000000001</v>
      </c>
      <c r="L1566" s="77">
        <v>0.9</v>
      </c>
      <c r="Q1566" s="106"/>
    </row>
    <row r="1567" spans="1:17" x14ac:dyDescent="0.25">
      <c r="A1567" t="s">
        <v>331</v>
      </c>
      <c r="B1567" s="25">
        <v>2020</v>
      </c>
      <c r="C1567" s="25" t="s">
        <v>3</v>
      </c>
      <c r="D1567" s="25" t="s">
        <v>66</v>
      </c>
      <c r="E1567" s="25" t="s">
        <v>218</v>
      </c>
      <c r="F1567" s="23" t="s">
        <v>219</v>
      </c>
      <c r="G1567" s="23" t="s">
        <v>492</v>
      </c>
      <c r="H1567" s="32" t="s">
        <v>355</v>
      </c>
      <c r="I1567" s="32" t="s">
        <v>586</v>
      </c>
      <c r="J1567" s="135">
        <v>70</v>
      </c>
      <c r="K1567" s="28">
        <v>0.84286000000000005</v>
      </c>
      <c r="L1567" s="77">
        <v>0.9</v>
      </c>
      <c r="Q1567" s="106"/>
    </row>
    <row r="1568" spans="1:17" x14ac:dyDescent="0.25">
      <c r="A1568" t="s">
        <v>331</v>
      </c>
      <c r="B1568" s="25">
        <v>2021</v>
      </c>
      <c r="C1568" s="25" t="s">
        <v>0</v>
      </c>
      <c r="D1568" s="25" t="s">
        <v>67</v>
      </c>
      <c r="E1568" s="25" t="s">
        <v>218</v>
      </c>
      <c r="F1568" s="23" t="s">
        <v>219</v>
      </c>
      <c r="G1568" s="23" t="s">
        <v>492</v>
      </c>
      <c r="H1568" s="32" t="s">
        <v>355</v>
      </c>
      <c r="I1568" s="32" t="s">
        <v>586</v>
      </c>
      <c r="J1568" s="135">
        <v>60</v>
      </c>
      <c r="K1568" s="28">
        <v>0.9</v>
      </c>
      <c r="L1568" s="77">
        <v>0.9</v>
      </c>
      <c r="Q1568" s="106"/>
    </row>
    <row r="1569" spans="1:17" x14ac:dyDescent="0.25">
      <c r="A1569" t="s">
        <v>331</v>
      </c>
      <c r="B1569" s="25">
        <v>2021</v>
      </c>
      <c r="C1569" s="25" t="s">
        <v>1</v>
      </c>
      <c r="D1569" s="25" t="s">
        <v>68</v>
      </c>
      <c r="E1569" s="25" t="s">
        <v>218</v>
      </c>
      <c r="F1569" s="23" t="s">
        <v>219</v>
      </c>
      <c r="G1569" s="23" t="s">
        <v>492</v>
      </c>
      <c r="H1569" s="32" t="s">
        <v>355</v>
      </c>
      <c r="I1569" s="32" t="s">
        <v>586</v>
      </c>
      <c r="J1569" s="135">
        <v>71</v>
      </c>
      <c r="K1569" s="28">
        <v>0.95774999999999999</v>
      </c>
      <c r="L1569" s="77">
        <v>0.9</v>
      </c>
      <c r="Q1569" s="106"/>
    </row>
    <row r="1570" spans="1:17" x14ac:dyDescent="0.25">
      <c r="A1570" t="s">
        <v>331</v>
      </c>
      <c r="B1570" s="25">
        <v>2021</v>
      </c>
      <c r="C1570" s="25" t="s">
        <v>2</v>
      </c>
      <c r="D1570" s="25" t="s">
        <v>69</v>
      </c>
      <c r="E1570" s="25" t="s">
        <v>218</v>
      </c>
      <c r="F1570" s="23" t="s">
        <v>219</v>
      </c>
      <c r="G1570" s="23" t="s">
        <v>492</v>
      </c>
      <c r="H1570" s="32" t="s">
        <v>355</v>
      </c>
      <c r="I1570" s="32" t="s">
        <v>586</v>
      </c>
      <c r="J1570" s="135">
        <v>74</v>
      </c>
      <c r="K1570" s="28">
        <v>0.87838000000000005</v>
      </c>
      <c r="L1570" s="77">
        <v>0.9</v>
      </c>
      <c r="Q1570" s="106"/>
    </row>
    <row r="1571" spans="1:17" x14ac:dyDescent="0.25">
      <c r="A1571" t="s">
        <v>331</v>
      </c>
      <c r="B1571" s="25">
        <v>2021</v>
      </c>
      <c r="C1571" s="25" t="s">
        <v>3</v>
      </c>
      <c r="D1571" s="25" t="s">
        <v>70</v>
      </c>
      <c r="E1571" s="25" t="s">
        <v>218</v>
      </c>
      <c r="F1571" s="23" t="s">
        <v>219</v>
      </c>
      <c r="G1571" s="23" t="s">
        <v>492</v>
      </c>
      <c r="H1571" s="32" t="s">
        <v>355</v>
      </c>
      <c r="I1571" s="32" t="s">
        <v>586</v>
      </c>
      <c r="J1571" s="135">
        <v>68</v>
      </c>
      <c r="K1571" s="28">
        <v>0.86765000000000003</v>
      </c>
      <c r="L1571" s="77">
        <v>0.9</v>
      </c>
      <c r="Q1571" s="106"/>
    </row>
    <row r="1572" spans="1:17" x14ac:dyDescent="0.25">
      <c r="A1572" t="s">
        <v>331</v>
      </c>
      <c r="B1572" s="25">
        <v>2022</v>
      </c>
      <c r="C1572" s="25" t="s">
        <v>0</v>
      </c>
      <c r="D1572" s="25" t="s">
        <v>71</v>
      </c>
      <c r="E1572" s="25" t="s">
        <v>218</v>
      </c>
      <c r="F1572" s="23" t="s">
        <v>219</v>
      </c>
      <c r="G1572" s="23" t="s">
        <v>492</v>
      </c>
      <c r="H1572" s="32" t="s">
        <v>355</v>
      </c>
      <c r="I1572" s="32" t="s">
        <v>586</v>
      </c>
      <c r="J1572" s="135">
        <v>70</v>
      </c>
      <c r="K1572" s="28">
        <v>0.94286000000000003</v>
      </c>
      <c r="L1572" s="77">
        <v>0.9</v>
      </c>
      <c r="Q1572" s="106"/>
    </row>
    <row r="1573" spans="1:17" x14ac:dyDescent="0.25">
      <c r="A1573" t="s">
        <v>331</v>
      </c>
      <c r="B1573" s="25">
        <v>2022</v>
      </c>
      <c r="C1573" s="25" t="s">
        <v>1</v>
      </c>
      <c r="D1573" s="25" t="s">
        <v>72</v>
      </c>
      <c r="E1573" s="25" t="s">
        <v>218</v>
      </c>
      <c r="F1573" s="23" t="s">
        <v>219</v>
      </c>
      <c r="G1573" s="23" t="s">
        <v>492</v>
      </c>
      <c r="H1573" s="32" t="s">
        <v>355</v>
      </c>
      <c r="I1573" s="32" t="s">
        <v>586</v>
      </c>
      <c r="J1573" s="135">
        <v>75</v>
      </c>
      <c r="K1573" s="28">
        <v>0.81333</v>
      </c>
      <c r="L1573" s="77">
        <v>0.9</v>
      </c>
      <c r="Q1573" s="106"/>
    </row>
    <row r="1574" spans="1:17" x14ac:dyDescent="0.25">
      <c r="A1574" t="s">
        <v>331</v>
      </c>
      <c r="B1574" s="25">
        <v>2022</v>
      </c>
      <c r="C1574" s="25" t="s">
        <v>2</v>
      </c>
      <c r="D1574" s="25" t="s">
        <v>73</v>
      </c>
      <c r="E1574" s="25" t="s">
        <v>218</v>
      </c>
      <c r="F1574" s="23" t="s">
        <v>219</v>
      </c>
      <c r="G1574" s="23" t="s">
        <v>492</v>
      </c>
      <c r="H1574" s="32" t="s">
        <v>355</v>
      </c>
      <c r="I1574" s="32" t="s">
        <v>586</v>
      </c>
      <c r="J1574" s="135">
        <v>84</v>
      </c>
      <c r="K1574" s="28">
        <v>0.82142999999999999</v>
      </c>
      <c r="L1574" s="77">
        <v>0.9</v>
      </c>
      <c r="Q1574" s="106"/>
    </row>
    <row r="1575" spans="1:17" x14ac:dyDescent="0.25">
      <c r="A1575" t="s">
        <v>331</v>
      </c>
      <c r="B1575" s="25">
        <v>2022</v>
      </c>
      <c r="C1575" s="25" t="s">
        <v>3</v>
      </c>
      <c r="D1575" s="25" t="s">
        <v>493</v>
      </c>
      <c r="E1575" s="25" t="s">
        <v>218</v>
      </c>
      <c r="F1575" s="23" t="s">
        <v>219</v>
      </c>
      <c r="G1575" s="23" t="s">
        <v>492</v>
      </c>
      <c r="H1575" s="32" t="s">
        <v>355</v>
      </c>
      <c r="I1575" s="32" t="s">
        <v>586</v>
      </c>
      <c r="J1575" s="135">
        <v>68</v>
      </c>
      <c r="K1575" s="28">
        <v>0.80881999999999998</v>
      </c>
      <c r="L1575" s="77">
        <v>0.9</v>
      </c>
      <c r="Q1575" s="106"/>
    </row>
    <row r="1576" spans="1:17" x14ac:dyDescent="0.25">
      <c r="A1576" t="s">
        <v>331</v>
      </c>
      <c r="B1576" s="25">
        <v>2023</v>
      </c>
      <c r="C1576" s="25" t="s">
        <v>0</v>
      </c>
      <c r="D1576" s="25" t="s">
        <v>537</v>
      </c>
      <c r="E1576" s="25" t="s">
        <v>218</v>
      </c>
      <c r="F1576" s="23" t="s">
        <v>219</v>
      </c>
      <c r="G1576" s="23" t="s">
        <v>492</v>
      </c>
      <c r="H1576" s="32" t="s">
        <v>355</v>
      </c>
      <c r="I1576" s="32" t="s">
        <v>586</v>
      </c>
      <c r="J1576" s="135">
        <v>75</v>
      </c>
      <c r="K1576" s="28">
        <v>0.81333</v>
      </c>
      <c r="L1576" s="77">
        <v>0.9</v>
      </c>
      <c r="Q1576" s="106"/>
    </row>
    <row r="1577" spans="1:17" x14ac:dyDescent="0.25">
      <c r="A1577" t="s">
        <v>331</v>
      </c>
      <c r="B1577" s="25">
        <v>2018</v>
      </c>
      <c r="C1577" s="25" t="s">
        <v>0</v>
      </c>
      <c r="D1577" s="25" t="s">
        <v>54</v>
      </c>
      <c r="E1577" s="25" t="s">
        <v>492</v>
      </c>
      <c r="F1577" s="23" t="s">
        <v>357</v>
      </c>
      <c r="G1577" s="23" t="s">
        <v>492</v>
      </c>
      <c r="H1577" s="32" t="s">
        <v>357</v>
      </c>
      <c r="I1577" s="32" t="s">
        <v>586</v>
      </c>
      <c r="J1577" s="135">
        <v>644</v>
      </c>
      <c r="K1577" s="28">
        <v>0.75621000000000005</v>
      </c>
      <c r="L1577" s="77">
        <v>0.9</v>
      </c>
      <c r="Q1577" s="106"/>
    </row>
    <row r="1578" spans="1:17" x14ac:dyDescent="0.25">
      <c r="A1578" t="s">
        <v>331</v>
      </c>
      <c r="B1578" s="25">
        <v>2018</v>
      </c>
      <c r="C1578" s="25" t="s">
        <v>1</v>
      </c>
      <c r="D1578" s="25" t="s">
        <v>56</v>
      </c>
      <c r="E1578" s="25" t="s">
        <v>492</v>
      </c>
      <c r="F1578" s="23" t="s">
        <v>357</v>
      </c>
      <c r="G1578" s="23" t="s">
        <v>492</v>
      </c>
      <c r="H1578" s="32" t="s">
        <v>357</v>
      </c>
      <c r="I1578" s="32" t="s">
        <v>586</v>
      </c>
      <c r="J1578" s="135">
        <v>716</v>
      </c>
      <c r="K1578" s="28">
        <v>0.77234999999999998</v>
      </c>
      <c r="L1578" s="77">
        <v>0.9</v>
      </c>
      <c r="Q1578" s="106"/>
    </row>
    <row r="1579" spans="1:17" x14ac:dyDescent="0.25">
      <c r="A1579" t="s">
        <v>331</v>
      </c>
      <c r="B1579" s="25">
        <v>2018</v>
      </c>
      <c r="C1579" s="25" t="s">
        <v>2</v>
      </c>
      <c r="D1579" s="25" t="s">
        <v>57</v>
      </c>
      <c r="E1579" s="25" t="s">
        <v>492</v>
      </c>
      <c r="F1579" s="23" t="s">
        <v>357</v>
      </c>
      <c r="G1579" s="23" t="s">
        <v>492</v>
      </c>
      <c r="H1579" s="32" t="s">
        <v>357</v>
      </c>
      <c r="I1579" s="32" t="s">
        <v>586</v>
      </c>
      <c r="J1579" s="135">
        <v>775</v>
      </c>
      <c r="K1579" s="28">
        <v>0.82967999999999997</v>
      </c>
      <c r="L1579" s="77">
        <v>0.9</v>
      </c>
      <c r="Q1579" s="106"/>
    </row>
    <row r="1580" spans="1:17" x14ac:dyDescent="0.25">
      <c r="A1580" t="s">
        <v>331</v>
      </c>
      <c r="B1580" s="25">
        <v>2018</v>
      </c>
      <c r="C1580" s="25" t="s">
        <v>3</v>
      </c>
      <c r="D1580" s="25" t="s">
        <v>58</v>
      </c>
      <c r="E1580" s="25" t="s">
        <v>492</v>
      </c>
      <c r="F1580" s="23" t="s">
        <v>357</v>
      </c>
      <c r="G1580" s="23" t="s">
        <v>492</v>
      </c>
      <c r="H1580" s="32" t="s">
        <v>357</v>
      </c>
      <c r="I1580" s="32" t="s">
        <v>586</v>
      </c>
      <c r="J1580" s="135">
        <v>654</v>
      </c>
      <c r="K1580" s="28">
        <v>0.79817000000000005</v>
      </c>
      <c r="L1580" s="77">
        <v>0.9</v>
      </c>
      <c r="Q1580" s="106"/>
    </row>
    <row r="1581" spans="1:17" x14ac:dyDescent="0.25">
      <c r="A1581" t="s">
        <v>331</v>
      </c>
      <c r="B1581" s="25">
        <v>2019</v>
      </c>
      <c r="C1581" s="25" t="s">
        <v>0</v>
      </c>
      <c r="D1581" s="25" t="s">
        <v>59</v>
      </c>
      <c r="E1581" s="25" t="s">
        <v>492</v>
      </c>
      <c r="F1581" s="23" t="s">
        <v>357</v>
      </c>
      <c r="G1581" s="23" t="s">
        <v>492</v>
      </c>
      <c r="H1581" s="32" t="s">
        <v>357</v>
      </c>
      <c r="I1581" s="32" t="s">
        <v>586</v>
      </c>
      <c r="J1581" s="135">
        <v>637</v>
      </c>
      <c r="K1581" s="28">
        <v>0.78807000000000005</v>
      </c>
      <c r="L1581" s="77">
        <v>0.9</v>
      </c>
      <c r="Q1581" s="106"/>
    </row>
    <row r="1582" spans="1:17" x14ac:dyDescent="0.25">
      <c r="A1582" t="s">
        <v>331</v>
      </c>
      <c r="B1582" s="25">
        <v>2019</v>
      </c>
      <c r="C1582" s="25" t="s">
        <v>1</v>
      </c>
      <c r="D1582" s="25" t="s">
        <v>60</v>
      </c>
      <c r="E1582" s="25" t="s">
        <v>492</v>
      </c>
      <c r="F1582" s="23" t="s">
        <v>357</v>
      </c>
      <c r="G1582" s="23" t="s">
        <v>492</v>
      </c>
      <c r="H1582" s="32" t="s">
        <v>357</v>
      </c>
      <c r="I1582" s="32" t="s">
        <v>586</v>
      </c>
      <c r="J1582" s="135">
        <v>703</v>
      </c>
      <c r="K1582" s="28">
        <v>0.80796999999999997</v>
      </c>
      <c r="L1582" s="77">
        <v>0.9</v>
      </c>
      <c r="Q1582" s="106"/>
    </row>
    <row r="1583" spans="1:17" x14ac:dyDescent="0.25">
      <c r="A1583" t="s">
        <v>331</v>
      </c>
      <c r="B1583" s="25">
        <v>2019</v>
      </c>
      <c r="C1583" s="25" t="s">
        <v>2</v>
      </c>
      <c r="D1583" s="25" t="s">
        <v>61</v>
      </c>
      <c r="E1583" s="25" t="s">
        <v>492</v>
      </c>
      <c r="F1583" s="23" t="s">
        <v>357</v>
      </c>
      <c r="G1583" s="23" t="s">
        <v>492</v>
      </c>
      <c r="H1583" s="32" t="s">
        <v>357</v>
      </c>
      <c r="I1583" s="32" t="s">
        <v>586</v>
      </c>
      <c r="J1583" s="135">
        <v>690</v>
      </c>
      <c r="K1583" s="28">
        <v>0.74782999999999999</v>
      </c>
      <c r="L1583" s="77">
        <v>0.9</v>
      </c>
      <c r="Q1583" s="106"/>
    </row>
    <row r="1584" spans="1:17" x14ac:dyDescent="0.25">
      <c r="A1584" t="s">
        <v>331</v>
      </c>
      <c r="B1584" s="25">
        <v>2019</v>
      </c>
      <c r="C1584" s="25" t="s">
        <v>3</v>
      </c>
      <c r="D1584" s="25" t="s">
        <v>62</v>
      </c>
      <c r="E1584" s="25" t="s">
        <v>492</v>
      </c>
      <c r="F1584" s="23" t="s">
        <v>357</v>
      </c>
      <c r="G1584" s="23" t="s">
        <v>492</v>
      </c>
      <c r="H1584" s="32" t="s">
        <v>357</v>
      </c>
      <c r="I1584" s="32" t="s">
        <v>586</v>
      </c>
      <c r="J1584" s="135">
        <v>677</v>
      </c>
      <c r="K1584" s="28">
        <v>0.74446000000000001</v>
      </c>
      <c r="L1584" s="77">
        <v>0.9</v>
      </c>
      <c r="Q1584" s="106"/>
    </row>
    <row r="1585" spans="1:17" x14ac:dyDescent="0.25">
      <c r="A1585" t="s">
        <v>331</v>
      </c>
      <c r="B1585" s="25">
        <v>2020</v>
      </c>
      <c r="C1585" s="25" t="s">
        <v>0</v>
      </c>
      <c r="D1585" s="25" t="s">
        <v>63</v>
      </c>
      <c r="E1585" s="25" t="s">
        <v>492</v>
      </c>
      <c r="F1585" s="23" t="s">
        <v>357</v>
      </c>
      <c r="G1585" s="23" t="s">
        <v>492</v>
      </c>
      <c r="H1585" s="32" t="s">
        <v>357</v>
      </c>
      <c r="I1585" s="32" t="s">
        <v>586</v>
      </c>
      <c r="J1585" s="135">
        <v>678</v>
      </c>
      <c r="K1585" s="28">
        <v>0.73451</v>
      </c>
      <c r="L1585" s="77">
        <v>0.9</v>
      </c>
      <c r="Q1585" s="106"/>
    </row>
    <row r="1586" spans="1:17" x14ac:dyDescent="0.25">
      <c r="A1586" t="s">
        <v>331</v>
      </c>
      <c r="B1586" s="25">
        <v>2020</v>
      </c>
      <c r="C1586" s="25" t="s">
        <v>1</v>
      </c>
      <c r="D1586" s="25" t="s">
        <v>64</v>
      </c>
      <c r="E1586" s="25" t="s">
        <v>492</v>
      </c>
      <c r="F1586" s="23" t="s">
        <v>357</v>
      </c>
      <c r="G1586" s="23" t="s">
        <v>492</v>
      </c>
      <c r="H1586" s="32" t="s">
        <v>357</v>
      </c>
      <c r="I1586" s="32" t="s">
        <v>586</v>
      </c>
      <c r="J1586" s="135">
        <v>339</v>
      </c>
      <c r="K1586" s="28">
        <v>0.71975999999999996</v>
      </c>
      <c r="L1586" s="77">
        <v>0.9</v>
      </c>
      <c r="Q1586" s="106"/>
    </row>
    <row r="1587" spans="1:17" x14ac:dyDescent="0.25">
      <c r="A1587" t="s">
        <v>331</v>
      </c>
      <c r="B1587" s="25">
        <v>2020</v>
      </c>
      <c r="C1587" s="25" t="s">
        <v>2</v>
      </c>
      <c r="D1587" s="25" t="s">
        <v>65</v>
      </c>
      <c r="E1587" s="25" t="s">
        <v>492</v>
      </c>
      <c r="F1587" s="23" t="s">
        <v>357</v>
      </c>
      <c r="G1587" s="23" t="s">
        <v>492</v>
      </c>
      <c r="H1587" s="32" t="s">
        <v>357</v>
      </c>
      <c r="I1587" s="32" t="s">
        <v>586</v>
      </c>
      <c r="J1587" s="135">
        <v>495</v>
      </c>
      <c r="K1587" s="28">
        <v>0.71514999999999995</v>
      </c>
      <c r="L1587" s="77">
        <v>0.9</v>
      </c>
      <c r="Q1587" s="106"/>
    </row>
    <row r="1588" spans="1:17" x14ac:dyDescent="0.25">
      <c r="A1588" t="s">
        <v>331</v>
      </c>
      <c r="B1588" s="25">
        <v>2020</v>
      </c>
      <c r="C1588" s="25" t="s">
        <v>3</v>
      </c>
      <c r="D1588" s="25" t="s">
        <v>66</v>
      </c>
      <c r="E1588" s="25" t="s">
        <v>492</v>
      </c>
      <c r="F1588" s="23" t="s">
        <v>357</v>
      </c>
      <c r="G1588" s="23" t="s">
        <v>492</v>
      </c>
      <c r="H1588" s="32" t="s">
        <v>357</v>
      </c>
      <c r="I1588" s="32" t="s">
        <v>586</v>
      </c>
      <c r="J1588" s="135">
        <v>700</v>
      </c>
      <c r="K1588" s="28">
        <v>0.72143000000000002</v>
      </c>
      <c r="L1588" s="77">
        <v>0.9</v>
      </c>
      <c r="Q1588" s="106"/>
    </row>
    <row r="1589" spans="1:17" x14ac:dyDescent="0.25">
      <c r="A1589" t="s">
        <v>331</v>
      </c>
      <c r="B1589" s="25">
        <v>2021</v>
      </c>
      <c r="C1589" s="25" t="s">
        <v>0</v>
      </c>
      <c r="D1589" s="25" t="s">
        <v>67</v>
      </c>
      <c r="E1589" s="25" t="s">
        <v>492</v>
      </c>
      <c r="F1589" s="23" t="s">
        <v>357</v>
      </c>
      <c r="G1589" s="23" t="s">
        <v>492</v>
      </c>
      <c r="H1589" s="32" t="s">
        <v>357</v>
      </c>
      <c r="I1589" s="32" t="s">
        <v>586</v>
      </c>
      <c r="J1589" s="135">
        <v>652</v>
      </c>
      <c r="K1589" s="28">
        <v>0.77914000000000005</v>
      </c>
      <c r="L1589" s="77">
        <v>0.9</v>
      </c>
      <c r="Q1589" s="106"/>
    </row>
    <row r="1590" spans="1:17" x14ac:dyDescent="0.25">
      <c r="A1590" t="s">
        <v>331</v>
      </c>
      <c r="B1590" s="25">
        <v>2021</v>
      </c>
      <c r="C1590" s="25" t="s">
        <v>1</v>
      </c>
      <c r="D1590" s="25" t="s">
        <v>68</v>
      </c>
      <c r="E1590" s="25" t="s">
        <v>492</v>
      </c>
      <c r="F1590" s="23" t="s">
        <v>357</v>
      </c>
      <c r="G1590" s="23" t="s">
        <v>492</v>
      </c>
      <c r="H1590" s="32" t="s">
        <v>357</v>
      </c>
      <c r="I1590" s="32" t="s">
        <v>586</v>
      </c>
      <c r="J1590" s="135">
        <v>773</v>
      </c>
      <c r="K1590" s="28">
        <v>0.78783999999999998</v>
      </c>
      <c r="L1590" s="77">
        <v>0.9</v>
      </c>
      <c r="Q1590" s="106"/>
    </row>
    <row r="1591" spans="1:17" x14ac:dyDescent="0.25">
      <c r="A1591" t="s">
        <v>331</v>
      </c>
      <c r="B1591" s="25">
        <v>2021</v>
      </c>
      <c r="C1591" s="25" t="s">
        <v>2</v>
      </c>
      <c r="D1591" s="25" t="s">
        <v>69</v>
      </c>
      <c r="E1591" s="25" t="s">
        <v>492</v>
      </c>
      <c r="F1591" s="23" t="s">
        <v>357</v>
      </c>
      <c r="G1591" s="23" t="s">
        <v>492</v>
      </c>
      <c r="H1591" s="32" t="s">
        <v>357</v>
      </c>
      <c r="I1591" s="32" t="s">
        <v>586</v>
      </c>
      <c r="J1591" s="135">
        <v>747</v>
      </c>
      <c r="K1591" s="28">
        <v>0.81391999999999998</v>
      </c>
      <c r="L1591" s="77">
        <v>0.9</v>
      </c>
      <c r="Q1591" s="106"/>
    </row>
    <row r="1592" spans="1:17" x14ac:dyDescent="0.25">
      <c r="A1592" t="s">
        <v>331</v>
      </c>
      <c r="B1592" s="25">
        <v>2021</v>
      </c>
      <c r="C1592" s="25" t="s">
        <v>3</v>
      </c>
      <c r="D1592" s="25" t="s">
        <v>70</v>
      </c>
      <c r="E1592" s="25" t="s">
        <v>492</v>
      </c>
      <c r="F1592" s="23" t="s">
        <v>357</v>
      </c>
      <c r="G1592" s="23" t="s">
        <v>492</v>
      </c>
      <c r="H1592" s="32" t="s">
        <v>357</v>
      </c>
      <c r="I1592" s="32" t="s">
        <v>586</v>
      </c>
      <c r="J1592" s="135">
        <v>739</v>
      </c>
      <c r="K1592" s="28">
        <v>0.81732000000000005</v>
      </c>
      <c r="L1592" s="77">
        <v>0.9</v>
      </c>
      <c r="Q1592" s="106"/>
    </row>
    <row r="1593" spans="1:17" x14ac:dyDescent="0.25">
      <c r="A1593" t="s">
        <v>331</v>
      </c>
      <c r="B1593" s="25">
        <v>2022</v>
      </c>
      <c r="C1593" s="25" t="s">
        <v>0</v>
      </c>
      <c r="D1593" s="25" t="s">
        <v>71</v>
      </c>
      <c r="E1593" s="25" t="s">
        <v>492</v>
      </c>
      <c r="F1593" s="23" t="s">
        <v>357</v>
      </c>
      <c r="G1593" s="23" t="s">
        <v>492</v>
      </c>
      <c r="H1593" s="32" t="s">
        <v>357</v>
      </c>
      <c r="I1593" s="32" t="s">
        <v>586</v>
      </c>
      <c r="J1593" s="135">
        <v>729</v>
      </c>
      <c r="K1593" s="28">
        <v>0.81893000000000005</v>
      </c>
      <c r="L1593" s="77">
        <v>0.9</v>
      </c>
      <c r="Q1593" s="106"/>
    </row>
    <row r="1594" spans="1:17" x14ac:dyDescent="0.25">
      <c r="A1594" t="s">
        <v>331</v>
      </c>
      <c r="B1594" s="25">
        <v>2022</v>
      </c>
      <c r="C1594" s="25" t="s">
        <v>1</v>
      </c>
      <c r="D1594" s="25" t="s">
        <v>72</v>
      </c>
      <c r="E1594" s="25" t="s">
        <v>492</v>
      </c>
      <c r="F1594" s="23" t="s">
        <v>357</v>
      </c>
      <c r="G1594" s="23" t="s">
        <v>492</v>
      </c>
      <c r="H1594" s="32" t="s">
        <v>357</v>
      </c>
      <c r="I1594" s="32" t="s">
        <v>586</v>
      </c>
      <c r="J1594" s="135">
        <v>734</v>
      </c>
      <c r="K1594" s="28">
        <v>0.85150000000000003</v>
      </c>
      <c r="L1594" s="77">
        <v>0.9</v>
      </c>
      <c r="Q1594" s="106"/>
    </row>
    <row r="1595" spans="1:17" x14ac:dyDescent="0.25">
      <c r="A1595" t="s">
        <v>331</v>
      </c>
      <c r="B1595" s="25">
        <v>2022</v>
      </c>
      <c r="C1595" s="25" t="s">
        <v>2</v>
      </c>
      <c r="D1595" s="25" t="s">
        <v>73</v>
      </c>
      <c r="E1595" s="25" t="s">
        <v>492</v>
      </c>
      <c r="F1595" s="23" t="s">
        <v>357</v>
      </c>
      <c r="G1595" s="23" t="s">
        <v>492</v>
      </c>
      <c r="H1595" s="32" t="s">
        <v>357</v>
      </c>
      <c r="I1595" s="32" t="s">
        <v>586</v>
      </c>
      <c r="J1595" s="135">
        <v>767</v>
      </c>
      <c r="K1595" s="28">
        <v>0.80052000000000001</v>
      </c>
      <c r="L1595" s="77">
        <v>0.9</v>
      </c>
      <c r="Q1595" s="106"/>
    </row>
    <row r="1596" spans="1:17" x14ac:dyDescent="0.25">
      <c r="A1596" t="s">
        <v>331</v>
      </c>
      <c r="B1596" s="25">
        <v>2022</v>
      </c>
      <c r="C1596" s="25" t="s">
        <v>3</v>
      </c>
      <c r="D1596" s="25" t="s">
        <v>493</v>
      </c>
      <c r="E1596" s="25" t="s">
        <v>492</v>
      </c>
      <c r="F1596" s="23" t="s">
        <v>357</v>
      </c>
      <c r="G1596" s="23" t="s">
        <v>492</v>
      </c>
      <c r="H1596" s="32" t="s">
        <v>357</v>
      </c>
      <c r="I1596" s="32" t="s">
        <v>586</v>
      </c>
      <c r="J1596" s="135">
        <v>691</v>
      </c>
      <c r="K1596" s="28">
        <v>0.74529999999999996</v>
      </c>
      <c r="L1596" s="77">
        <v>0.9</v>
      </c>
      <c r="Q1596" s="106"/>
    </row>
    <row r="1597" spans="1:17" x14ac:dyDescent="0.25">
      <c r="A1597" t="s">
        <v>331</v>
      </c>
      <c r="B1597" s="25">
        <v>2023</v>
      </c>
      <c r="C1597" s="25" t="s">
        <v>0</v>
      </c>
      <c r="D1597" s="25" t="s">
        <v>537</v>
      </c>
      <c r="E1597" s="25" t="s">
        <v>492</v>
      </c>
      <c r="F1597" s="23" t="s">
        <v>357</v>
      </c>
      <c r="G1597" s="23" t="s">
        <v>492</v>
      </c>
      <c r="H1597" s="32" t="s">
        <v>357</v>
      </c>
      <c r="I1597" s="32" t="s">
        <v>586</v>
      </c>
      <c r="J1597" s="135">
        <v>747</v>
      </c>
      <c r="K1597" s="28">
        <v>0.72690999999999995</v>
      </c>
      <c r="L1597" s="77">
        <v>0.9</v>
      </c>
      <c r="Q1597" s="106"/>
    </row>
    <row r="1598" spans="1:17" x14ac:dyDescent="0.25">
      <c r="A1598" t="s">
        <v>331</v>
      </c>
      <c r="B1598" s="25">
        <v>2018</v>
      </c>
      <c r="C1598" s="25" t="s">
        <v>0</v>
      </c>
      <c r="D1598" s="25" t="s">
        <v>54</v>
      </c>
      <c r="E1598" s="25" t="s">
        <v>220</v>
      </c>
      <c r="F1598" s="23" t="s">
        <v>221</v>
      </c>
      <c r="G1598" s="23" t="s">
        <v>492</v>
      </c>
      <c r="H1598" s="166" t="s">
        <v>526</v>
      </c>
      <c r="I1598" s="32" t="s">
        <v>586</v>
      </c>
      <c r="J1598" s="135">
        <v>64</v>
      </c>
      <c r="K1598" s="28">
        <v>0.54686999999999997</v>
      </c>
      <c r="L1598" s="77">
        <v>0.9</v>
      </c>
      <c r="Q1598" s="106"/>
    </row>
    <row r="1599" spans="1:17" x14ac:dyDescent="0.25">
      <c r="A1599" t="s">
        <v>331</v>
      </c>
      <c r="B1599" s="25">
        <v>2018</v>
      </c>
      <c r="C1599" s="25" t="s">
        <v>1</v>
      </c>
      <c r="D1599" s="25" t="s">
        <v>56</v>
      </c>
      <c r="E1599" s="25" t="s">
        <v>220</v>
      </c>
      <c r="F1599" s="23" t="s">
        <v>221</v>
      </c>
      <c r="G1599" s="23" t="s">
        <v>492</v>
      </c>
      <c r="H1599" s="166" t="s">
        <v>526</v>
      </c>
      <c r="I1599" s="32" t="s">
        <v>586</v>
      </c>
      <c r="J1599" s="135">
        <v>71</v>
      </c>
      <c r="K1599" s="28">
        <v>0.52112999999999998</v>
      </c>
      <c r="L1599" s="77">
        <v>0.9</v>
      </c>
      <c r="Q1599" s="106"/>
    </row>
    <row r="1600" spans="1:17" x14ac:dyDescent="0.25">
      <c r="A1600" t="s">
        <v>331</v>
      </c>
      <c r="B1600" s="25">
        <v>2018</v>
      </c>
      <c r="C1600" s="25" t="s">
        <v>2</v>
      </c>
      <c r="D1600" s="25" t="s">
        <v>57</v>
      </c>
      <c r="E1600" s="25" t="s">
        <v>220</v>
      </c>
      <c r="F1600" s="23" t="s">
        <v>221</v>
      </c>
      <c r="G1600" s="23" t="s">
        <v>492</v>
      </c>
      <c r="H1600" s="166" t="s">
        <v>526</v>
      </c>
      <c r="I1600" s="32" t="s">
        <v>586</v>
      </c>
      <c r="J1600" s="135">
        <v>71</v>
      </c>
      <c r="K1600" s="28">
        <v>0.67605999999999999</v>
      </c>
      <c r="L1600" s="77">
        <v>0.9</v>
      </c>
      <c r="Q1600" s="106"/>
    </row>
    <row r="1601" spans="1:17" x14ac:dyDescent="0.25">
      <c r="A1601" t="s">
        <v>331</v>
      </c>
      <c r="B1601" s="25">
        <v>2018</v>
      </c>
      <c r="C1601" s="25" t="s">
        <v>3</v>
      </c>
      <c r="D1601" s="25" t="s">
        <v>58</v>
      </c>
      <c r="E1601" s="25" t="s">
        <v>220</v>
      </c>
      <c r="F1601" s="23" t="s">
        <v>221</v>
      </c>
      <c r="G1601" s="23" t="s">
        <v>492</v>
      </c>
      <c r="H1601" s="166" t="s">
        <v>526</v>
      </c>
      <c r="I1601" s="32" t="s">
        <v>586</v>
      </c>
      <c r="J1601" s="135">
        <v>69</v>
      </c>
      <c r="K1601" s="28">
        <v>0.68115999999999999</v>
      </c>
      <c r="L1601" s="77">
        <v>0.9</v>
      </c>
      <c r="Q1601" s="106"/>
    </row>
    <row r="1602" spans="1:17" x14ac:dyDescent="0.25">
      <c r="A1602" t="s">
        <v>331</v>
      </c>
      <c r="B1602" s="25">
        <v>2019</v>
      </c>
      <c r="C1602" s="25" t="s">
        <v>0</v>
      </c>
      <c r="D1602" s="25" t="s">
        <v>59</v>
      </c>
      <c r="E1602" s="25" t="s">
        <v>220</v>
      </c>
      <c r="F1602" s="23" t="s">
        <v>221</v>
      </c>
      <c r="G1602" s="23" t="s">
        <v>492</v>
      </c>
      <c r="H1602" s="166" t="s">
        <v>526</v>
      </c>
      <c r="I1602" s="32" t="s">
        <v>586</v>
      </c>
      <c r="J1602" s="135">
        <v>59</v>
      </c>
      <c r="K1602" s="28">
        <v>0.74575999999999998</v>
      </c>
      <c r="L1602" s="77">
        <v>0.9</v>
      </c>
      <c r="Q1602" s="106"/>
    </row>
    <row r="1603" spans="1:17" x14ac:dyDescent="0.25">
      <c r="A1603" t="s">
        <v>331</v>
      </c>
      <c r="B1603" s="25">
        <v>2019</v>
      </c>
      <c r="C1603" s="25" t="s">
        <v>1</v>
      </c>
      <c r="D1603" s="25" t="s">
        <v>60</v>
      </c>
      <c r="E1603" s="25" t="s">
        <v>220</v>
      </c>
      <c r="F1603" s="23" t="s">
        <v>221</v>
      </c>
      <c r="G1603" s="23" t="s">
        <v>492</v>
      </c>
      <c r="H1603" s="166" t="s">
        <v>526</v>
      </c>
      <c r="I1603" s="32" t="s">
        <v>586</v>
      </c>
      <c r="J1603" s="135">
        <v>62</v>
      </c>
      <c r="K1603" s="28">
        <v>0.82257999999999998</v>
      </c>
      <c r="L1603" s="77">
        <v>0.9</v>
      </c>
      <c r="Q1603" s="106"/>
    </row>
    <row r="1604" spans="1:17" x14ac:dyDescent="0.25">
      <c r="A1604" t="s">
        <v>331</v>
      </c>
      <c r="B1604" s="25">
        <v>2019</v>
      </c>
      <c r="C1604" s="25" t="s">
        <v>2</v>
      </c>
      <c r="D1604" s="25" t="s">
        <v>61</v>
      </c>
      <c r="E1604" s="25" t="s">
        <v>220</v>
      </c>
      <c r="F1604" s="23" t="s">
        <v>221</v>
      </c>
      <c r="G1604" s="23" t="s">
        <v>492</v>
      </c>
      <c r="H1604" s="166" t="s">
        <v>526</v>
      </c>
      <c r="I1604" s="32" t="s">
        <v>586</v>
      </c>
      <c r="J1604" s="135">
        <v>74</v>
      </c>
      <c r="K1604" s="28">
        <v>0.81081000000000003</v>
      </c>
      <c r="L1604" s="77">
        <v>0.9</v>
      </c>
      <c r="Q1604" s="106"/>
    </row>
    <row r="1605" spans="1:17" x14ac:dyDescent="0.25">
      <c r="A1605" t="s">
        <v>331</v>
      </c>
      <c r="B1605" s="25">
        <v>2019</v>
      </c>
      <c r="C1605" s="25" t="s">
        <v>3</v>
      </c>
      <c r="D1605" s="25" t="s">
        <v>62</v>
      </c>
      <c r="E1605" s="25" t="s">
        <v>220</v>
      </c>
      <c r="F1605" s="23" t="s">
        <v>221</v>
      </c>
      <c r="G1605" s="23" t="s">
        <v>492</v>
      </c>
      <c r="H1605" s="166" t="s">
        <v>526</v>
      </c>
      <c r="I1605" s="32" t="s">
        <v>586</v>
      </c>
      <c r="J1605" s="135">
        <v>60</v>
      </c>
      <c r="K1605" s="28">
        <v>0.91666999999999998</v>
      </c>
      <c r="L1605" s="77">
        <v>0.9</v>
      </c>
      <c r="Q1605" s="106"/>
    </row>
    <row r="1606" spans="1:17" x14ac:dyDescent="0.25">
      <c r="A1606" t="s">
        <v>331</v>
      </c>
      <c r="B1606" s="25">
        <v>2020</v>
      </c>
      <c r="C1606" s="25" t="s">
        <v>0</v>
      </c>
      <c r="D1606" s="25" t="s">
        <v>63</v>
      </c>
      <c r="E1606" s="25" t="s">
        <v>220</v>
      </c>
      <c r="F1606" s="23" t="s">
        <v>221</v>
      </c>
      <c r="G1606" s="23" t="s">
        <v>492</v>
      </c>
      <c r="H1606" s="166" t="s">
        <v>526</v>
      </c>
      <c r="I1606" s="32" t="s">
        <v>586</v>
      </c>
      <c r="J1606" s="135">
        <v>53</v>
      </c>
      <c r="K1606" s="28">
        <v>0.96226</v>
      </c>
      <c r="L1606" s="77">
        <v>0.9</v>
      </c>
      <c r="Q1606" s="106"/>
    </row>
    <row r="1607" spans="1:17" x14ac:dyDescent="0.25">
      <c r="A1607" t="s">
        <v>331</v>
      </c>
      <c r="B1607" s="25">
        <v>2020</v>
      </c>
      <c r="C1607" s="25" t="s">
        <v>1</v>
      </c>
      <c r="D1607" s="25" t="s">
        <v>64</v>
      </c>
      <c r="E1607" s="25" t="s">
        <v>220</v>
      </c>
      <c r="F1607" s="23" t="s">
        <v>221</v>
      </c>
      <c r="G1607" s="23" t="s">
        <v>492</v>
      </c>
      <c r="H1607" s="166" t="s">
        <v>526</v>
      </c>
      <c r="I1607" s="32" t="s">
        <v>586</v>
      </c>
      <c r="J1607" s="135">
        <v>43</v>
      </c>
      <c r="K1607" s="28">
        <v>0.74419000000000002</v>
      </c>
      <c r="L1607" s="77">
        <v>0.9</v>
      </c>
      <c r="Q1607" s="106"/>
    </row>
    <row r="1608" spans="1:17" x14ac:dyDescent="0.25">
      <c r="A1608" t="s">
        <v>331</v>
      </c>
      <c r="B1608" s="25">
        <v>2020</v>
      </c>
      <c r="C1608" s="25" t="s">
        <v>2</v>
      </c>
      <c r="D1608" s="25" t="s">
        <v>65</v>
      </c>
      <c r="E1608" s="25" t="s">
        <v>220</v>
      </c>
      <c r="F1608" s="23" t="s">
        <v>221</v>
      </c>
      <c r="G1608" s="23" t="s">
        <v>492</v>
      </c>
      <c r="H1608" s="166" t="s">
        <v>526</v>
      </c>
      <c r="I1608" s="32" t="s">
        <v>586</v>
      </c>
      <c r="J1608" s="135">
        <v>56</v>
      </c>
      <c r="K1608" s="28">
        <v>0.83928999999999998</v>
      </c>
      <c r="L1608" s="77">
        <v>0.9</v>
      </c>
      <c r="Q1608" s="106"/>
    </row>
    <row r="1609" spans="1:17" x14ac:dyDescent="0.25">
      <c r="A1609" t="s">
        <v>331</v>
      </c>
      <c r="B1609" s="25">
        <v>2020</v>
      </c>
      <c r="C1609" s="25" t="s">
        <v>3</v>
      </c>
      <c r="D1609" s="25" t="s">
        <v>66</v>
      </c>
      <c r="E1609" s="25" t="s">
        <v>220</v>
      </c>
      <c r="F1609" s="23" t="s">
        <v>221</v>
      </c>
      <c r="G1609" s="23" t="s">
        <v>492</v>
      </c>
      <c r="H1609" s="166" t="s">
        <v>526</v>
      </c>
      <c r="I1609" s="32" t="s">
        <v>586</v>
      </c>
      <c r="J1609" s="135">
        <v>53</v>
      </c>
      <c r="K1609" s="28">
        <v>0.86792000000000002</v>
      </c>
      <c r="L1609" s="77">
        <v>0.9</v>
      </c>
      <c r="Q1609" s="106"/>
    </row>
    <row r="1610" spans="1:17" x14ac:dyDescent="0.25">
      <c r="A1610" t="s">
        <v>331</v>
      </c>
      <c r="B1610" s="25">
        <v>2021</v>
      </c>
      <c r="C1610" s="25" t="s">
        <v>0</v>
      </c>
      <c r="D1610" s="25" t="s">
        <v>67</v>
      </c>
      <c r="E1610" s="25" t="s">
        <v>220</v>
      </c>
      <c r="F1610" s="23" t="s">
        <v>221</v>
      </c>
      <c r="G1610" s="23" t="s">
        <v>492</v>
      </c>
      <c r="H1610" s="166" t="s">
        <v>526</v>
      </c>
      <c r="I1610" s="32" t="s">
        <v>586</v>
      </c>
      <c r="J1610" s="135">
        <v>73</v>
      </c>
      <c r="K1610" s="28">
        <v>0.91781000000000001</v>
      </c>
      <c r="L1610" s="77">
        <v>0.9</v>
      </c>
      <c r="Q1610" s="106"/>
    </row>
    <row r="1611" spans="1:17" x14ac:dyDescent="0.25">
      <c r="A1611" t="s">
        <v>331</v>
      </c>
      <c r="B1611" s="25">
        <v>2021</v>
      </c>
      <c r="C1611" s="25" t="s">
        <v>1</v>
      </c>
      <c r="D1611" s="25" t="s">
        <v>68</v>
      </c>
      <c r="E1611" s="25" t="s">
        <v>220</v>
      </c>
      <c r="F1611" s="23" t="s">
        <v>221</v>
      </c>
      <c r="G1611" s="23" t="s">
        <v>492</v>
      </c>
      <c r="H1611" s="166" t="s">
        <v>526</v>
      </c>
      <c r="I1611" s="32" t="s">
        <v>586</v>
      </c>
      <c r="J1611" s="135">
        <v>67</v>
      </c>
      <c r="K1611" s="28">
        <v>0.82089999999999996</v>
      </c>
      <c r="L1611" s="77">
        <v>0.9</v>
      </c>
      <c r="Q1611" s="106"/>
    </row>
    <row r="1612" spans="1:17" x14ac:dyDescent="0.25">
      <c r="A1612" t="s">
        <v>331</v>
      </c>
      <c r="B1612" s="25">
        <v>2021</v>
      </c>
      <c r="C1612" s="25" t="s">
        <v>2</v>
      </c>
      <c r="D1612" s="25" t="s">
        <v>69</v>
      </c>
      <c r="E1612" s="25" t="s">
        <v>220</v>
      </c>
      <c r="F1612" s="23" t="s">
        <v>221</v>
      </c>
      <c r="G1612" s="23" t="s">
        <v>492</v>
      </c>
      <c r="H1612" s="166" t="s">
        <v>526</v>
      </c>
      <c r="I1612" s="32" t="s">
        <v>586</v>
      </c>
      <c r="J1612" s="135">
        <v>80</v>
      </c>
      <c r="K1612" s="28">
        <v>0.9375</v>
      </c>
      <c r="L1612" s="77">
        <v>0.9</v>
      </c>
      <c r="Q1612" s="106"/>
    </row>
    <row r="1613" spans="1:17" x14ac:dyDescent="0.25">
      <c r="A1613" t="s">
        <v>331</v>
      </c>
      <c r="B1613" s="25">
        <v>2021</v>
      </c>
      <c r="C1613" s="25" t="s">
        <v>3</v>
      </c>
      <c r="D1613" s="25" t="s">
        <v>70</v>
      </c>
      <c r="E1613" s="25" t="s">
        <v>220</v>
      </c>
      <c r="F1613" s="23" t="s">
        <v>221</v>
      </c>
      <c r="G1613" s="23" t="s">
        <v>492</v>
      </c>
      <c r="H1613" s="166" t="s">
        <v>526</v>
      </c>
      <c r="I1613" s="32" t="s">
        <v>586</v>
      </c>
      <c r="J1613" s="135">
        <v>72</v>
      </c>
      <c r="K1613" s="28">
        <v>0.97221999999999997</v>
      </c>
      <c r="L1613" s="77">
        <v>0.9</v>
      </c>
      <c r="Q1613" s="106"/>
    </row>
    <row r="1614" spans="1:17" x14ac:dyDescent="0.25">
      <c r="A1614" t="s">
        <v>331</v>
      </c>
      <c r="B1614" s="25">
        <v>2022</v>
      </c>
      <c r="C1614" s="25" t="s">
        <v>0</v>
      </c>
      <c r="D1614" s="25" t="s">
        <v>71</v>
      </c>
      <c r="E1614" s="25" t="s">
        <v>220</v>
      </c>
      <c r="F1614" s="23" t="s">
        <v>221</v>
      </c>
      <c r="G1614" s="23" t="s">
        <v>492</v>
      </c>
      <c r="H1614" s="166" t="s">
        <v>526</v>
      </c>
      <c r="I1614" s="32" t="s">
        <v>586</v>
      </c>
      <c r="J1614" s="135">
        <v>63</v>
      </c>
      <c r="K1614" s="28">
        <v>0.84126999999999996</v>
      </c>
      <c r="L1614" s="77">
        <v>0.9</v>
      </c>
      <c r="Q1614" s="106"/>
    </row>
    <row r="1615" spans="1:17" x14ac:dyDescent="0.25">
      <c r="A1615" t="s">
        <v>331</v>
      </c>
      <c r="B1615" s="25">
        <v>2022</v>
      </c>
      <c r="C1615" s="25" t="s">
        <v>1</v>
      </c>
      <c r="D1615" s="25" t="s">
        <v>72</v>
      </c>
      <c r="E1615" s="25" t="s">
        <v>220</v>
      </c>
      <c r="F1615" s="23" t="s">
        <v>221</v>
      </c>
      <c r="G1615" s="23" t="s">
        <v>492</v>
      </c>
      <c r="H1615" s="166" t="s">
        <v>526</v>
      </c>
      <c r="I1615" s="32" t="s">
        <v>586</v>
      </c>
      <c r="J1615" s="135">
        <v>71</v>
      </c>
      <c r="K1615" s="28">
        <v>0.85914999999999997</v>
      </c>
      <c r="L1615" s="77">
        <v>0.9</v>
      </c>
      <c r="Q1615" s="106"/>
    </row>
    <row r="1616" spans="1:17" x14ac:dyDescent="0.25">
      <c r="A1616" t="s">
        <v>331</v>
      </c>
      <c r="B1616" s="25">
        <v>2022</v>
      </c>
      <c r="C1616" s="25" t="s">
        <v>2</v>
      </c>
      <c r="D1616" s="25" t="s">
        <v>73</v>
      </c>
      <c r="E1616" s="25" t="s">
        <v>220</v>
      </c>
      <c r="F1616" s="23" t="s">
        <v>221</v>
      </c>
      <c r="G1616" s="23" t="s">
        <v>492</v>
      </c>
      <c r="H1616" s="166" t="s">
        <v>526</v>
      </c>
      <c r="I1616" s="32" t="s">
        <v>586</v>
      </c>
      <c r="J1616" s="135">
        <v>58</v>
      </c>
      <c r="K1616" s="28">
        <v>0.84482999999999997</v>
      </c>
      <c r="L1616" s="77">
        <v>0.9</v>
      </c>
      <c r="Q1616" s="106"/>
    </row>
    <row r="1617" spans="1:17" x14ac:dyDescent="0.25">
      <c r="A1617" t="s">
        <v>331</v>
      </c>
      <c r="B1617" s="25">
        <v>2022</v>
      </c>
      <c r="C1617" s="25" t="s">
        <v>3</v>
      </c>
      <c r="D1617" s="25" t="s">
        <v>493</v>
      </c>
      <c r="E1617" s="25" t="s">
        <v>220</v>
      </c>
      <c r="F1617" s="23" t="s">
        <v>221</v>
      </c>
      <c r="G1617" s="23" t="s">
        <v>492</v>
      </c>
      <c r="H1617" s="166" t="s">
        <v>526</v>
      </c>
      <c r="I1617" s="32" t="s">
        <v>586</v>
      </c>
      <c r="J1617" s="135">
        <v>70</v>
      </c>
      <c r="K1617" s="28">
        <v>0.9</v>
      </c>
      <c r="L1617" s="77">
        <v>0.9</v>
      </c>
      <c r="Q1617" s="106"/>
    </row>
    <row r="1618" spans="1:17" x14ac:dyDescent="0.25">
      <c r="A1618" t="s">
        <v>331</v>
      </c>
      <c r="B1618" s="25">
        <v>2023</v>
      </c>
      <c r="C1618" s="25" t="s">
        <v>0</v>
      </c>
      <c r="D1618" s="25" t="s">
        <v>537</v>
      </c>
      <c r="E1618" s="25" t="s">
        <v>220</v>
      </c>
      <c r="F1618" s="23" t="s">
        <v>221</v>
      </c>
      <c r="G1618" s="23" t="s">
        <v>492</v>
      </c>
      <c r="H1618" s="166" t="s">
        <v>526</v>
      </c>
      <c r="I1618" s="32" t="s">
        <v>586</v>
      </c>
      <c r="J1618" s="135">
        <v>57</v>
      </c>
      <c r="K1618" s="28">
        <v>0.73684000000000005</v>
      </c>
      <c r="L1618" s="77">
        <v>0.9</v>
      </c>
      <c r="Q1618" s="106"/>
    </row>
    <row r="1619" spans="1:17" x14ac:dyDescent="0.25">
      <c r="A1619" t="s">
        <v>331</v>
      </c>
      <c r="B1619" s="25">
        <v>2018</v>
      </c>
      <c r="C1619" s="25" t="s">
        <v>0</v>
      </c>
      <c r="D1619" s="25" t="s">
        <v>54</v>
      </c>
      <c r="E1619" s="25" t="s">
        <v>222</v>
      </c>
      <c r="F1619" s="23" t="s">
        <v>223</v>
      </c>
      <c r="G1619" s="23" t="s">
        <v>492</v>
      </c>
      <c r="H1619" s="32" t="s">
        <v>357</v>
      </c>
      <c r="I1619" s="32" t="s">
        <v>586</v>
      </c>
      <c r="J1619" s="135">
        <v>67</v>
      </c>
      <c r="K1619" s="28">
        <v>0.95521999999999996</v>
      </c>
      <c r="L1619" s="77">
        <v>0.9</v>
      </c>
      <c r="Q1619" s="106"/>
    </row>
    <row r="1620" spans="1:17" x14ac:dyDescent="0.25">
      <c r="A1620" t="s">
        <v>331</v>
      </c>
      <c r="B1620" s="25">
        <v>2018</v>
      </c>
      <c r="C1620" s="25" t="s">
        <v>1</v>
      </c>
      <c r="D1620" s="25" t="s">
        <v>56</v>
      </c>
      <c r="E1620" s="25" t="s">
        <v>222</v>
      </c>
      <c r="F1620" s="23" t="s">
        <v>223</v>
      </c>
      <c r="G1620" s="23" t="s">
        <v>492</v>
      </c>
      <c r="H1620" s="32" t="s">
        <v>357</v>
      </c>
      <c r="I1620" s="32" t="s">
        <v>586</v>
      </c>
      <c r="J1620" s="135">
        <v>58</v>
      </c>
      <c r="K1620" s="28">
        <v>0.86207</v>
      </c>
      <c r="L1620" s="77">
        <v>0.9</v>
      </c>
      <c r="Q1620" s="106"/>
    </row>
    <row r="1621" spans="1:17" x14ac:dyDescent="0.25">
      <c r="A1621" t="s">
        <v>331</v>
      </c>
      <c r="B1621" s="25">
        <v>2018</v>
      </c>
      <c r="C1621" s="25" t="s">
        <v>2</v>
      </c>
      <c r="D1621" s="25" t="s">
        <v>57</v>
      </c>
      <c r="E1621" s="25" t="s">
        <v>222</v>
      </c>
      <c r="F1621" s="23" t="s">
        <v>223</v>
      </c>
      <c r="G1621" s="23" t="s">
        <v>492</v>
      </c>
      <c r="H1621" s="32" t="s">
        <v>357</v>
      </c>
      <c r="I1621" s="32" t="s">
        <v>586</v>
      </c>
      <c r="J1621" s="135">
        <v>68</v>
      </c>
      <c r="K1621" s="28">
        <v>0.88234999999999997</v>
      </c>
      <c r="L1621" s="77">
        <v>0.9</v>
      </c>
      <c r="Q1621" s="106"/>
    </row>
    <row r="1622" spans="1:17" x14ac:dyDescent="0.25">
      <c r="A1622" t="s">
        <v>331</v>
      </c>
      <c r="B1622" s="25">
        <v>2018</v>
      </c>
      <c r="C1622" s="25" t="s">
        <v>3</v>
      </c>
      <c r="D1622" s="25" t="s">
        <v>58</v>
      </c>
      <c r="E1622" s="25" t="s">
        <v>222</v>
      </c>
      <c r="F1622" s="23" t="s">
        <v>223</v>
      </c>
      <c r="G1622" s="23" t="s">
        <v>492</v>
      </c>
      <c r="H1622" s="32" t="s">
        <v>357</v>
      </c>
      <c r="I1622" s="32" t="s">
        <v>586</v>
      </c>
      <c r="J1622" s="135">
        <v>45</v>
      </c>
      <c r="K1622" s="28">
        <v>0.77778000000000003</v>
      </c>
      <c r="L1622" s="77">
        <v>0.9</v>
      </c>
      <c r="Q1622" s="106"/>
    </row>
    <row r="1623" spans="1:17" x14ac:dyDescent="0.25">
      <c r="A1623" t="s">
        <v>331</v>
      </c>
      <c r="B1623" s="25">
        <v>2019</v>
      </c>
      <c r="C1623" s="25" t="s">
        <v>0</v>
      </c>
      <c r="D1623" s="25" t="s">
        <v>59</v>
      </c>
      <c r="E1623" s="25" t="s">
        <v>222</v>
      </c>
      <c r="F1623" s="23" t="s">
        <v>223</v>
      </c>
      <c r="G1623" s="23" t="s">
        <v>492</v>
      </c>
      <c r="H1623" s="32" t="s">
        <v>357</v>
      </c>
      <c r="I1623" s="32" t="s">
        <v>586</v>
      </c>
      <c r="J1623" s="135">
        <v>51</v>
      </c>
      <c r="K1623" s="28">
        <v>0.76471</v>
      </c>
      <c r="L1623" s="77">
        <v>0.9</v>
      </c>
      <c r="Q1623" s="106"/>
    </row>
    <row r="1624" spans="1:17" x14ac:dyDescent="0.25">
      <c r="A1624" t="s">
        <v>331</v>
      </c>
      <c r="B1624" s="25">
        <v>2019</v>
      </c>
      <c r="C1624" s="25" t="s">
        <v>1</v>
      </c>
      <c r="D1624" s="25" t="s">
        <v>60</v>
      </c>
      <c r="E1624" s="25" t="s">
        <v>222</v>
      </c>
      <c r="F1624" s="23" t="s">
        <v>223</v>
      </c>
      <c r="G1624" s="23" t="s">
        <v>492</v>
      </c>
      <c r="H1624" s="32" t="s">
        <v>357</v>
      </c>
      <c r="I1624" s="32" t="s">
        <v>586</v>
      </c>
      <c r="J1624" s="135">
        <v>66</v>
      </c>
      <c r="K1624" s="28">
        <v>0.86363999999999996</v>
      </c>
      <c r="L1624" s="77">
        <v>0.9</v>
      </c>
      <c r="Q1624" s="106"/>
    </row>
    <row r="1625" spans="1:17" x14ac:dyDescent="0.25">
      <c r="A1625" t="s">
        <v>331</v>
      </c>
      <c r="B1625" s="25">
        <v>2019</v>
      </c>
      <c r="C1625" s="25" t="s">
        <v>2</v>
      </c>
      <c r="D1625" s="25" t="s">
        <v>61</v>
      </c>
      <c r="E1625" s="25" t="s">
        <v>222</v>
      </c>
      <c r="F1625" s="23" t="s">
        <v>223</v>
      </c>
      <c r="G1625" s="23" t="s">
        <v>492</v>
      </c>
      <c r="H1625" s="32" t="s">
        <v>357</v>
      </c>
      <c r="I1625" s="32" t="s">
        <v>586</v>
      </c>
      <c r="J1625" s="135">
        <v>58</v>
      </c>
      <c r="K1625" s="28">
        <v>0.51724000000000003</v>
      </c>
      <c r="L1625" s="77">
        <v>0.9</v>
      </c>
      <c r="Q1625" s="106"/>
    </row>
    <row r="1626" spans="1:17" x14ac:dyDescent="0.25">
      <c r="A1626" t="s">
        <v>331</v>
      </c>
      <c r="B1626" s="25">
        <v>2019</v>
      </c>
      <c r="C1626" s="25" t="s">
        <v>3</v>
      </c>
      <c r="D1626" s="25" t="s">
        <v>62</v>
      </c>
      <c r="E1626" s="25" t="s">
        <v>222</v>
      </c>
      <c r="F1626" s="23" t="s">
        <v>223</v>
      </c>
      <c r="G1626" s="23" t="s">
        <v>492</v>
      </c>
      <c r="H1626" s="32" t="s">
        <v>357</v>
      </c>
      <c r="I1626" s="32" t="s">
        <v>586</v>
      </c>
      <c r="J1626" s="135">
        <v>65</v>
      </c>
      <c r="K1626" s="28">
        <v>0.6</v>
      </c>
      <c r="L1626" s="77">
        <v>0.9</v>
      </c>
      <c r="Q1626" s="106"/>
    </row>
    <row r="1627" spans="1:17" x14ac:dyDescent="0.25">
      <c r="A1627" t="s">
        <v>331</v>
      </c>
      <c r="B1627" s="25">
        <v>2020</v>
      </c>
      <c r="C1627" s="25" t="s">
        <v>0</v>
      </c>
      <c r="D1627" s="25" t="s">
        <v>63</v>
      </c>
      <c r="E1627" s="25" t="s">
        <v>222</v>
      </c>
      <c r="F1627" s="23" t="s">
        <v>223</v>
      </c>
      <c r="G1627" s="23" t="s">
        <v>492</v>
      </c>
      <c r="H1627" s="32" t="s">
        <v>357</v>
      </c>
      <c r="I1627" s="32" t="s">
        <v>586</v>
      </c>
      <c r="J1627" s="135">
        <v>76</v>
      </c>
      <c r="K1627" s="28">
        <v>0.38157999999999997</v>
      </c>
      <c r="L1627" s="77">
        <v>0.9</v>
      </c>
      <c r="Q1627" s="106"/>
    </row>
    <row r="1628" spans="1:17" x14ac:dyDescent="0.25">
      <c r="A1628" t="s">
        <v>331</v>
      </c>
      <c r="B1628" s="25">
        <v>2020</v>
      </c>
      <c r="C1628" s="25" t="s">
        <v>1</v>
      </c>
      <c r="D1628" s="25" t="s">
        <v>64</v>
      </c>
      <c r="E1628" s="25" t="s">
        <v>222</v>
      </c>
      <c r="F1628" s="23" t="s">
        <v>223</v>
      </c>
      <c r="G1628" s="23" t="s">
        <v>492</v>
      </c>
      <c r="H1628" s="32" t="s">
        <v>357</v>
      </c>
      <c r="I1628" s="32" t="s">
        <v>586</v>
      </c>
      <c r="J1628" s="135">
        <v>45</v>
      </c>
      <c r="K1628" s="28">
        <v>0.6</v>
      </c>
      <c r="L1628" s="77">
        <v>0.9</v>
      </c>
      <c r="Q1628" s="106"/>
    </row>
    <row r="1629" spans="1:17" x14ac:dyDescent="0.25">
      <c r="A1629" t="s">
        <v>331</v>
      </c>
      <c r="B1629" s="25">
        <v>2020</v>
      </c>
      <c r="C1629" s="25" t="s">
        <v>2</v>
      </c>
      <c r="D1629" s="25" t="s">
        <v>65</v>
      </c>
      <c r="E1629" s="25" t="s">
        <v>222</v>
      </c>
      <c r="F1629" s="23" t="s">
        <v>223</v>
      </c>
      <c r="G1629" s="23" t="s">
        <v>492</v>
      </c>
      <c r="H1629" s="32" t="s">
        <v>357</v>
      </c>
      <c r="I1629" s="32" t="s">
        <v>586</v>
      </c>
      <c r="J1629" s="135">
        <v>67</v>
      </c>
      <c r="K1629" s="28">
        <v>0.44775999999999999</v>
      </c>
      <c r="L1629" s="77">
        <v>0.9</v>
      </c>
      <c r="Q1629" s="106"/>
    </row>
    <row r="1630" spans="1:17" x14ac:dyDescent="0.25">
      <c r="A1630" t="s">
        <v>331</v>
      </c>
      <c r="B1630" s="25">
        <v>2020</v>
      </c>
      <c r="C1630" s="25" t="s">
        <v>3</v>
      </c>
      <c r="D1630" s="25" t="s">
        <v>66</v>
      </c>
      <c r="E1630" s="25" t="s">
        <v>222</v>
      </c>
      <c r="F1630" s="23" t="s">
        <v>223</v>
      </c>
      <c r="G1630" s="23" t="s">
        <v>492</v>
      </c>
      <c r="H1630" s="32" t="s">
        <v>357</v>
      </c>
      <c r="I1630" s="32" t="s">
        <v>586</v>
      </c>
      <c r="J1630" s="135">
        <v>84</v>
      </c>
      <c r="K1630" s="28">
        <v>0.33333000000000002</v>
      </c>
      <c r="L1630" s="77">
        <v>0.9</v>
      </c>
      <c r="Q1630" s="106"/>
    </row>
    <row r="1631" spans="1:17" x14ac:dyDescent="0.25">
      <c r="A1631" t="s">
        <v>331</v>
      </c>
      <c r="B1631" s="25">
        <v>2021</v>
      </c>
      <c r="C1631" s="25" t="s">
        <v>0</v>
      </c>
      <c r="D1631" s="25" t="s">
        <v>67</v>
      </c>
      <c r="E1631" s="25" t="s">
        <v>222</v>
      </c>
      <c r="F1631" s="23" t="s">
        <v>223</v>
      </c>
      <c r="G1631" s="23" t="s">
        <v>492</v>
      </c>
      <c r="H1631" s="32" t="s">
        <v>357</v>
      </c>
      <c r="I1631" s="32" t="s">
        <v>586</v>
      </c>
      <c r="J1631" s="135">
        <v>64</v>
      </c>
      <c r="K1631" s="28">
        <v>0.75</v>
      </c>
      <c r="L1631" s="77">
        <v>0.9</v>
      </c>
      <c r="Q1631" s="106"/>
    </row>
    <row r="1632" spans="1:17" x14ac:dyDescent="0.25">
      <c r="A1632" t="s">
        <v>331</v>
      </c>
      <c r="B1632" s="25">
        <v>2021</v>
      </c>
      <c r="C1632" s="25" t="s">
        <v>1</v>
      </c>
      <c r="D1632" s="25" t="s">
        <v>68</v>
      </c>
      <c r="E1632" s="25" t="s">
        <v>222</v>
      </c>
      <c r="F1632" s="23" t="s">
        <v>223</v>
      </c>
      <c r="G1632" s="23" t="s">
        <v>492</v>
      </c>
      <c r="H1632" s="32" t="s">
        <v>357</v>
      </c>
      <c r="I1632" s="32" t="s">
        <v>586</v>
      </c>
      <c r="J1632" s="135">
        <v>78</v>
      </c>
      <c r="K1632" s="28">
        <v>0.92308000000000001</v>
      </c>
      <c r="L1632" s="77">
        <v>0.9</v>
      </c>
      <c r="Q1632" s="106"/>
    </row>
    <row r="1633" spans="1:17" x14ac:dyDescent="0.25">
      <c r="A1633" t="s">
        <v>331</v>
      </c>
      <c r="B1633" s="25">
        <v>2021</v>
      </c>
      <c r="C1633" s="25" t="s">
        <v>2</v>
      </c>
      <c r="D1633" s="25" t="s">
        <v>69</v>
      </c>
      <c r="E1633" s="25" t="s">
        <v>222</v>
      </c>
      <c r="F1633" s="23" t="s">
        <v>223</v>
      </c>
      <c r="G1633" s="23" t="s">
        <v>492</v>
      </c>
      <c r="H1633" s="32" t="s">
        <v>357</v>
      </c>
      <c r="I1633" s="32" t="s">
        <v>586</v>
      </c>
      <c r="J1633" s="135">
        <v>65</v>
      </c>
      <c r="K1633" s="28">
        <v>0.90769</v>
      </c>
      <c r="L1633" s="77">
        <v>0.9</v>
      </c>
      <c r="Q1633" s="106"/>
    </row>
    <row r="1634" spans="1:17" x14ac:dyDescent="0.25">
      <c r="A1634" t="s">
        <v>331</v>
      </c>
      <c r="B1634" s="25">
        <v>2021</v>
      </c>
      <c r="C1634" s="25" t="s">
        <v>3</v>
      </c>
      <c r="D1634" s="25" t="s">
        <v>70</v>
      </c>
      <c r="E1634" s="25" t="s">
        <v>222</v>
      </c>
      <c r="F1634" s="23" t="s">
        <v>223</v>
      </c>
      <c r="G1634" s="23" t="s">
        <v>492</v>
      </c>
      <c r="H1634" s="32" t="s">
        <v>357</v>
      </c>
      <c r="I1634" s="32" t="s">
        <v>586</v>
      </c>
      <c r="J1634" s="135">
        <v>71</v>
      </c>
      <c r="K1634" s="28">
        <v>0.90141000000000004</v>
      </c>
      <c r="L1634" s="77">
        <v>0.9</v>
      </c>
      <c r="Q1634" s="106"/>
    </row>
    <row r="1635" spans="1:17" x14ac:dyDescent="0.25">
      <c r="A1635" t="s">
        <v>331</v>
      </c>
      <c r="B1635" s="25">
        <v>2022</v>
      </c>
      <c r="C1635" s="25" t="s">
        <v>0</v>
      </c>
      <c r="D1635" s="25" t="s">
        <v>71</v>
      </c>
      <c r="E1635" s="25" t="s">
        <v>222</v>
      </c>
      <c r="F1635" s="23" t="s">
        <v>223</v>
      </c>
      <c r="G1635" s="23" t="s">
        <v>492</v>
      </c>
      <c r="H1635" s="32" t="s">
        <v>357</v>
      </c>
      <c r="I1635" s="32" t="s">
        <v>586</v>
      </c>
      <c r="J1635" s="135">
        <v>64</v>
      </c>
      <c r="K1635" s="28">
        <v>0.75</v>
      </c>
      <c r="L1635" s="77">
        <v>0.9</v>
      </c>
      <c r="Q1635" s="106"/>
    </row>
    <row r="1636" spans="1:17" x14ac:dyDescent="0.25">
      <c r="A1636" t="s">
        <v>331</v>
      </c>
      <c r="B1636" s="25">
        <v>2022</v>
      </c>
      <c r="C1636" s="25" t="s">
        <v>1</v>
      </c>
      <c r="D1636" s="25" t="s">
        <v>72</v>
      </c>
      <c r="E1636" s="25" t="s">
        <v>222</v>
      </c>
      <c r="F1636" s="23" t="s">
        <v>223</v>
      </c>
      <c r="G1636" s="23" t="s">
        <v>492</v>
      </c>
      <c r="H1636" s="32" t="s">
        <v>357</v>
      </c>
      <c r="I1636" s="32" t="s">
        <v>586</v>
      </c>
      <c r="J1636" s="135">
        <v>72</v>
      </c>
      <c r="K1636" s="28">
        <v>0.91666999999999998</v>
      </c>
      <c r="L1636" s="77">
        <v>0.9</v>
      </c>
      <c r="Q1636" s="106"/>
    </row>
    <row r="1637" spans="1:17" x14ac:dyDescent="0.25">
      <c r="A1637" t="s">
        <v>331</v>
      </c>
      <c r="B1637" s="25">
        <v>2022</v>
      </c>
      <c r="C1637" s="25" t="s">
        <v>2</v>
      </c>
      <c r="D1637" s="25" t="s">
        <v>73</v>
      </c>
      <c r="E1637" s="25" t="s">
        <v>222</v>
      </c>
      <c r="F1637" s="23" t="s">
        <v>223</v>
      </c>
      <c r="G1637" s="23" t="s">
        <v>492</v>
      </c>
      <c r="H1637" s="32" t="s">
        <v>357</v>
      </c>
      <c r="I1637" s="32" t="s">
        <v>586</v>
      </c>
      <c r="J1637" s="135">
        <v>74</v>
      </c>
      <c r="K1637" s="28">
        <v>0.86485999999999996</v>
      </c>
      <c r="L1637" s="77">
        <v>0.9</v>
      </c>
      <c r="Q1637" s="106"/>
    </row>
    <row r="1638" spans="1:17" x14ac:dyDescent="0.25">
      <c r="A1638" t="s">
        <v>331</v>
      </c>
      <c r="B1638" s="25">
        <v>2022</v>
      </c>
      <c r="C1638" s="25" t="s">
        <v>3</v>
      </c>
      <c r="D1638" s="25" t="s">
        <v>493</v>
      </c>
      <c r="E1638" s="25" t="s">
        <v>222</v>
      </c>
      <c r="F1638" s="23" t="s">
        <v>223</v>
      </c>
      <c r="G1638" s="23" t="s">
        <v>492</v>
      </c>
      <c r="H1638" s="32" t="s">
        <v>357</v>
      </c>
      <c r="I1638" s="32" t="s">
        <v>586</v>
      </c>
      <c r="J1638" s="135">
        <v>62</v>
      </c>
      <c r="K1638" s="28">
        <v>0.79032000000000002</v>
      </c>
      <c r="L1638" s="77">
        <v>0.9</v>
      </c>
      <c r="Q1638" s="106"/>
    </row>
    <row r="1639" spans="1:17" x14ac:dyDescent="0.25">
      <c r="A1639" t="s">
        <v>331</v>
      </c>
      <c r="B1639" s="25">
        <v>2023</v>
      </c>
      <c r="C1639" s="25" t="s">
        <v>0</v>
      </c>
      <c r="D1639" s="25" t="s">
        <v>537</v>
      </c>
      <c r="E1639" s="25" t="s">
        <v>222</v>
      </c>
      <c r="F1639" s="23" t="s">
        <v>223</v>
      </c>
      <c r="G1639" s="23" t="s">
        <v>492</v>
      </c>
      <c r="H1639" s="32" t="s">
        <v>357</v>
      </c>
      <c r="I1639" s="32" t="s">
        <v>586</v>
      </c>
      <c r="J1639" s="135">
        <v>77</v>
      </c>
      <c r="K1639" s="28">
        <v>0.75324999999999998</v>
      </c>
      <c r="L1639" s="77">
        <v>0.9</v>
      </c>
      <c r="Q1639" s="106"/>
    </row>
    <row r="1640" spans="1:17" x14ac:dyDescent="0.25">
      <c r="A1640" t="s">
        <v>331</v>
      </c>
      <c r="B1640" s="25">
        <v>2018</v>
      </c>
      <c r="C1640" s="25" t="s">
        <v>0</v>
      </c>
      <c r="D1640" s="25" t="s">
        <v>54</v>
      </c>
      <c r="E1640" s="25" t="s">
        <v>224</v>
      </c>
      <c r="F1640" s="23" t="s">
        <v>225</v>
      </c>
      <c r="G1640" s="23" t="s">
        <v>492</v>
      </c>
      <c r="H1640" s="32" t="s">
        <v>355</v>
      </c>
      <c r="I1640" s="32" t="s">
        <v>586</v>
      </c>
      <c r="J1640" s="135">
        <v>156</v>
      </c>
      <c r="K1640" s="28">
        <v>0.86538000000000004</v>
      </c>
      <c r="L1640" s="77">
        <v>0.9</v>
      </c>
      <c r="Q1640" s="106"/>
    </row>
    <row r="1641" spans="1:17" x14ac:dyDescent="0.25">
      <c r="A1641" t="s">
        <v>331</v>
      </c>
      <c r="B1641" s="25">
        <v>2018</v>
      </c>
      <c r="C1641" s="25" t="s">
        <v>1</v>
      </c>
      <c r="D1641" s="25" t="s">
        <v>56</v>
      </c>
      <c r="E1641" s="25" t="s">
        <v>224</v>
      </c>
      <c r="F1641" s="23" t="s">
        <v>225</v>
      </c>
      <c r="G1641" s="23" t="s">
        <v>492</v>
      </c>
      <c r="H1641" s="32" t="s">
        <v>355</v>
      </c>
      <c r="I1641" s="32" t="s">
        <v>586</v>
      </c>
      <c r="J1641" s="135">
        <v>185</v>
      </c>
      <c r="K1641" s="28">
        <v>0.89188999999999996</v>
      </c>
      <c r="L1641" s="77">
        <v>0.9</v>
      </c>
      <c r="Q1641" s="106"/>
    </row>
    <row r="1642" spans="1:17" x14ac:dyDescent="0.25">
      <c r="A1642" t="s">
        <v>331</v>
      </c>
      <c r="B1642" s="25">
        <v>2018</v>
      </c>
      <c r="C1642" s="25" t="s">
        <v>2</v>
      </c>
      <c r="D1642" s="25" t="s">
        <v>57</v>
      </c>
      <c r="E1642" s="25" t="s">
        <v>224</v>
      </c>
      <c r="F1642" s="23" t="s">
        <v>225</v>
      </c>
      <c r="G1642" s="23" t="s">
        <v>492</v>
      </c>
      <c r="H1642" s="32" t="s">
        <v>355</v>
      </c>
      <c r="I1642" s="32" t="s">
        <v>586</v>
      </c>
      <c r="J1642" s="135">
        <v>188</v>
      </c>
      <c r="K1642" s="28">
        <v>0.95745000000000002</v>
      </c>
      <c r="L1642" s="77">
        <v>0.9</v>
      </c>
      <c r="Q1642" s="106"/>
    </row>
    <row r="1643" spans="1:17" x14ac:dyDescent="0.25">
      <c r="A1643" t="s">
        <v>331</v>
      </c>
      <c r="B1643" s="25">
        <v>2018</v>
      </c>
      <c r="C1643" s="25" t="s">
        <v>3</v>
      </c>
      <c r="D1643" s="25" t="s">
        <v>58</v>
      </c>
      <c r="E1643" s="25" t="s">
        <v>224</v>
      </c>
      <c r="F1643" s="23" t="s">
        <v>225</v>
      </c>
      <c r="G1643" s="23" t="s">
        <v>492</v>
      </c>
      <c r="H1643" s="32" t="s">
        <v>355</v>
      </c>
      <c r="I1643" s="32" t="s">
        <v>586</v>
      </c>
      <c r="J1643" s="135">
        <v>180</v>
      </c>
      <c r="K1643" s="28">
        <v>0.88332999999999995</v>
      </c>
      <c r="L1643" s="77">
        <v>0.9</v>
      </c>
      <c r="Q1643" s="106"/>
    </row>
    <row r="1644" spans="1:17" x14ac:dyDescent="0.25">
      <c r="A1644" t="s">
        <v>331</v>
      </c>
      <c r="B1644" s="25">
        <v>2019</v>
      </c>
      <c r="C1644" s="25" t="s">
        <v>0</v>
      </c>
      <c r="D1644" s="25" t="s">
        <v>59</v>
      </c>
      <c r="E1644" s="25" t="s">
        <v>224</v>
      </c>
      <c r="F1644" s="23" t="s">
        <v>225</v>
      </c>
      <c r="G1644" s="23" t="s">
        <v>492</v>
      </c>
      <c r="H1644" s="32" t="s">
        <v>355</v>
      </c>
      <c r="I1644" s="32" t="s">
        <v>586</v>
      </c>
      <c r="J1644" s="135">
        <v>164</v>
      </c>
      <c r="K1644" s="28">
        <v>0.84755999999999998</v>
      </c>
      <c r="L1644" s="77">
        <v>0.9</v>
      </c>
      <c r="Q1644" s="106"/>
    </row>
    <row r="1645" spans="1:17" x14ac:dyDescent="0.25">
      <c r="A1645" t="s">
        <v>331</v>
      </c>
      <c r="B1645" s="25">
        <v>2019</v>
      </c>
      <c r="C1645" s="25" t="s">
        <v>1</v>
      </c>
      <c r="D1645" s="25" t="s">
        <v>60</v>
      </c>
      <c r="E1645" s="25" t="s">
        <v>224</v>
      </c>
      <c r="F1645" s="23" t="s">
        <v>225</v>
      </c>
      <c r="G1645" s="23" t="s">
        <v>492</v>
      </c>
      <c r="H1645" s="32" t="s">
        <v>355</v>
      </c>
      <c r="I1645" s="32" t="s">
        <v>586</v>
      </c>
      <c r="J1645" s="135">
        <v>176</v>
      </c>
      <c r="K1645" s="28">
        <v>0.84658999999999995</v>
      </c>
      <c r="L1645" s="77">
        <v>0.9</v>
      </c>
      <c r="Q1645" s="106"/>
    </row>
    <row r="1646" spans="1:17" x14ac:dyDescent="0.25">
      <c r="A1646" t="s">
        <v>331</v>
      </c>
      <c r="B1646" s="25">
        <v>2019</v>
      </c>
      <c r="C1646" s="25" t="s">
        <v>2</v>
      </c>
      <c r="D1646" s="25" t="s">
        <v>61</v>
      </c>
      <c r="E1646" s="25" t="s">
        <v>224</v>
      </c>
      <c r="F1646" s="23" t="s">
        <v>225</v>
      </c>
      <c r="G1646" s="23" t="s">
        <v>492</v>
      </c>
      <c r="H1646" s="32" t="s">
        <v>355</v>
      </c>
      <c r="I1646" s="32" t="s">
        <v>586</v>
      </c>
      <c r="J1646" s="135">
        <v>171</v>
      </c>
      <c r="K1646" s="28">
        <v>0.90058000000000005</v>
      </c>
      <c r="L1646" s="77">
        <v>0.9</v>
      </c>
      <c r="Q1646" s="106"/>
    </row>
    <row r="1647" spans="1:17" x14ac:dyDescent="0.25">
      <c r="A1647" t="s">
        <v>331</v>
      </c>
      <c r="B1647" s="25">
        <v>2019</v>
      </c>
      <c r="C1647" s="25" t="s">
        <v>3</v>
      </c>
      <c r="D1647" s="25" t="s">
        <v>62</v>
      </c>
      <c r="E1647" s="25" t="s">
        <v>224</v>
      </c>
      <c r="F1647" s="23" t="s">
        <v>225</v>
      </c>
      <c r="G1647" s="23" t="s">
        <v>492</v>
      </c>
      <c r="H1647" s="32" t="s">
        <v>355</v>
      </c>
      <c r="I1647" s="32" t="s">
        <v>586</v>
      </c>
      <c r="J1647" s="135">
        <v>164</v>
      </c>
      <c r="K1647" s="28">
        <v>0.93901999999999997</v>
      </c>
      <c r="L1647" s="77">
        <v>0.9</v>
      </c>
      <c r="Q1647" s="106"/>
    </row>
    <row r="1648" spans="1:17" x14ac:dyDescent="0.25">
      <c r="A1648" t="s">
        <v>331</v>
      </c>
      <c r="B1648" s="25">
        <v>2020</v>
      </c>
      <c r="C1648" s="25" t="s">
        <v>0</v>
      </c>
      <c r="D1648" s="25" t="s">
        <v>63</v>
      </c>
      <c r="E1648" s="25" t="s">
        <v>224</v>
      </c>
      <c r="F1648" s="23" t="s">
        <v>225</v>
      </c>
      <c r="G1648" s="23" t="s">
        <v>492</v>
      </c>
      <c r="H1648" s="32" t="s">
        <v>355</v>
      </c>
      <c r="I1648" s="32" t="s">
        <v>586</v>
      </c>
      <c r="J1648" s="135">
        <v>183</v>
      </c>
      <c r="K1648" s="28">
        <v>0.8306</v>
      </c>
      <c r="L1648" s="77">
        <v>0.9</v>
      </c>
      <c r="Q1648" s="106"/>
    </row>
    <row r="1649" spans="1:17" x14ac:dyDescent="0.25">
      <c r="A1649" t="s">
        <v>331</v>
      </c>
      <c r="B1649" s="25">
        <v>2020</v>
      </c>
      <c r="C1649" s="25" t="s">
        <v>1</v>
      </c>
      <c r="D1649" s="25" t="s">
        <v>64</v>
      </c>
      <c r="E1649" s="25" t="s">
        <v>224</v>
      </c>
      <c r="F1649" s="23" t="s">
        <v>225</v>
      </c>
      <c r="G1649" s="23" t="s">
        <v>492</v>
      </c>
      <c r="H1649" s="32" t="s">
        <v>355</v>
      </c>
      <c r="I1649" s="32" t="s">
        <v>586</v>
      </c>
      <c r="J1649" s="135">
        <v>97</v>
      </c>
      <c r="K1649" s="28">
        <v>0.90722000000000003</v>
      </c>
      <c r="L1649" s="77">
        <v>0.9</v>
      </c>
      <c r="Q1649" s="106"/>
    </row>
    <row r="1650" spans="1:17" x14ac:dyDescent="0.25">
      <c r="A1650" t="s">
        <v>331</v>
      </c>
      <c r="B1650" s="25">
        <v>2020</v>
      </c>
      <c r="C1650" s="25" t="s">
        <v>2</v>
      </c>
      <c r="D1650" s="25" t="s">
        <v>65</v>
      </c>
      <c r="E1650" s="25" t="s">
        <v>224</v>
      </c>
      <c r="F1650" s="23" t="s">
        <v>225</v>
      </c>
      <c r="G1650" s="23" t="s">
        <v>492</v>
      </c>
      <c r="H1650" s="32" t="s">
        <v>355</v>
      </c>
      <c r="I1650" s="32" t="s">
        <v>586</v>
      </c>
      <c r="J1650" s="135">
        <v>125</v>
      </c>
      <c r="K1650" s="28">
        <v>0.84799999999999998</v>
      </c>
      <c r="L1650" s="77">
        <v>0.9</v>
      </c>
      <c r="Q1650" s="106"/>
    </row>
    <row r="1651" spans="1:17" x14ac:dyDescent="0.25">
      <c r="A1651" t="s">
        <v>331</v>
      </c>
      <c r="B1651" s="25">
        <v>2020</v>
      </c>
      <c r="C1651" s="25" t="s">
        <v>3</v>
      </c>
      <c r="D1651" s="25" t="s">
        <v>66</v>
      </c>
      <c r="E1651" s="25" t="s">
        <v>224</v>
      </c>
      <c r="F1651" s="23" t="s">
        <v>225</v>
      </c>
      <c r="G1651" s="23" t="s">
        <v>492</v>
      </c>
      <c r="H1651" s="32" t="s">
        <v>355</v>
      </c>
      <c r="I1651" s="32" t="s">
        <v>586</v>
      </c>
      <c r="J1651" s="135">
        <v>161</v>
      </c>
      <c r="K1651" s="28">
        <v>0.92547000000000001</v>
      </c>
      <c r="L1651" s="77">
        <v>0.9</v>
      </c>
      <c r="Q1651" s="106"/>
    </row>
    <row r="1652" spans="1:17" x14ac:dyDescent="0.25">
      <c r="A1652" t="s">
        <v>331</v>
      </c>
      <c r="B1652" s="25">
        <v>2021</v>
      </c>
      <c r="C1652" s="25" t="s">
        <v>0</v>
      </c>
      <c r="D1652" s="25" t="s">
        <v>67</v>
      </c>
      <c r="E1652" s="25" t="s">
        <v>224</v>
      </c>
      <c r="F1652" s="23" t="s">
        <v>225</v>
      </c>
      <c r="G1652" s="23" t="s">
        <v>492</v>
      </c>
      <c r="H1652" s="32" t="s">
        <v>355</v>
      </c>
      <c r="I1652" s="32" t="s">
        <v>586</v>
      </c>
      <c r="J1652" s="135">
        <v>154</v>
      </c>
      <c r="K1652" s="28">
        <v>0.98051999999999995</v>
      </c>
      <c r="L1652" s="77">
        <v>0.9</v>
      </c>
      <c r="Q1652" s="106"/>
    </row>
    <row r="1653" spans="1:17" x14ac:dyDescent="0.25">
      <c r="A1653" t="s">
        <v>331</v>
      </c>
      <c r="B1653" s="25">
        <v>2021</v>
      </c>
      <c r="C1653" s="25" t="s">
        <v>1</v>
      </c>
      <c r="D1653" s="25" t="s">
        <v>68</v>
      </c>
      <c r="E1653" s="25" t="s">
        <v>224</v>
      </c>
      <c r="F1653" s="23" t="s">
        <v>225</v>
      </c>
      <c r="G1653" s="23" t="s">
        <v>492</v>
      </c>
      <c r="H1653" s="32" t="s">
        <v>355</v>
      </c>
      <c r="I1653" s="32" t="s">
        <v>586</v>
      </c>
      <c r="J1653" s="135">
        <v>157</v>
      </c>
      <c r="K1653" s="28">
        <v>0.96177999999999997</v>
      </c>
      <c r="L1653" s="77">
        <v>0.9</v>
      </c>
      <c r="Q1653" s="106"/>
    </row>
    <row r="1654" spans="1:17" x14ac:dyDescent="0.25">
      <c r="A1654" t="s">
        <v>331</v>
      </c>
      <c r="B1654" s="25">
        <v>2021</v>
      </c>
      <c r="C1654" s="25" t="s">
        <v>2</v>
      </c>
      <c r="D1654" s="25" t="s">
        <v>69</v>
      </c>
      <c r="E1654" s="25" t="s">
        <v>224</v>
      </c>
      <c r="F1654" s="23" t="s">
        <v>225</v>
      </c>
      <c r="G1654" s="23" t="s">
        <v>492</v>
      </c>
      <c r="H1654" s="32" t="s">
        <v>355</v>
      </c>
      <c r="I1654" s="32" t="s">
        <v>586</v>
      </c>
      <c r="J1654" s="135">
        <v>192</v>
      </c>
      <c r="K1654" s="28">
        <v>0.72916999999999998</v>
      </c>
      <c r="L1654" s="77">
        <v>0.9</v>
      </c>
      <c r="Q1654" s="106"/>
    </row>
    <row r="1655" spans="1:17" x14ac:dyDescent="0.25">
      <c r="A1655" t="s">
        <v>331</v>
      </c>
      <c r="B1655" s="25">
        <v>2021</v>
      </c>
      <c r="C1655" s="25" t="s">
        <v>3</v>
      </c>
      <c r="D1655" s="25" t="s">
        <v>70</v>
      </c>
      <c r="E1655" s="25" t="s">
        <v>224</v>
      </c>
      <c r="F1655" s="23" t="s">
        <v>225</v>
      </c>
      <c r="G1655" s="23" t="s">
        <v>492</v>
      </c>
      <c r="H1655" s="32" t="s">
        <v>355</v>
      </c>
      <c r="I1655" s="32" t="s">
        <v>586</v>
      </c>
      <c r="J1655" s="135">
        <v>165</v>
      </c>
      <c r="K1655" s="28">
        <v>0.82423999999999997</v>
      </c>
      <c r="L1655" s="77">
        <v>0.9</v>
      </c>
      <c r="Q1655" s="106"/>
    </row>
    <row r="1656" spans="1:17" x14ac:dyDescent="0.25">
      <c r="A1656" t="s">
        <v>331</v>
      </c>
      <c r="B1656" s="25">
        <v>2022</v>
      </c>
      <c r="C1656" s="25" t="s">
        <v>0</v>
      </c>
      <c r="D1656" s="25" t="s">
        <v>71</v>
      </c>
      <c r="E1656" s="25" t="s">
        <v>224</v>
      </c>
      <c r="F1656" s="23" t="s">
        <v>225</v>
      </c>
      <c r="G1656" s="23" t="s">
        <v>492</v>
      </c>
      <c r="H1656" s="32" t="s">
        <v>355</v>
      </c>
      <c r="I1656" s="32" t="s">
        <v>586</v>
      </c>
      <c r="J1656" s="135">
        <v>149</v>
      </c>
      <c r="K1656" s="28">
        <v>0.93289</v>
      </c>
      <c r="L1656" s="77">
        <v>0.9</v>
      </c>
      <c r="Q1656" s="106"/>
    </row>
    <row r="1657" spans="1:17" x14ac:dyDescent="0.25">
      <c r="A1657" t="s">
        <v>331</v>
      </c>
      <c r="B1657" s="25">
        <v>2022</v>
      </c>
      <c r="C1657" s="25" t="s">
        <v>1</v>
      </c>
      <c r="D1657" s="25" t="s">
        <v>72</v>
      </c>
      <c r="E1657" s="25" t="s">
        <v>224</v>
      </c>
      <c r="F1657" s="23" t="s">
        <v>225</v>
      </c>
      <c r="G1657" s="23" t="s">
        <v>492</v>
      </c>
      <c r="H1657" s="32" t="s">
        <v>355</v>
      </c>
      <c r="I1657" s="32" t="s">
        <v>586</v>
      </c>
      <c r="J1657" s="135">
        <v>136</v>
      </c>
      <c r="K1657" s="28">
        <v>0.91176000000000001</v>
      </c>
      <c r="L1657" s="77">
        <v>0.9</v>
      </c>
      <c r="Q1657" s="106"/>
    </row>
    <row r="1658" spans="1:17" x14ac:dyDescent="0.25">
      <c r="A1658" t="s">
        <v>331</v>
      </c>
      <c r="B1658" s="25">
        <v>2022</v>
      </c>
      <c r="C1658" s="25" t="s">
        <v>2</v>
      </c>
      <c r="D1658" s="25" t="s">
        <v>73</v>
      </c>
      <c r="E1658" s="25" t="s">
        <v>224</v>
      </c>
      <c r="F1658" s="23" t="s">
        <v>225</v>
      </c>
      <c r="G1658" s="23" t="s">
        <v>492</v>
      </c>
      <c r="H1658" s="32" t="s">
        <v>355</v>
      </c>
      <c r="I1658" s="32" t="s">
        <v>586</v>
      </c>
      <c r="J1658" s="135">
        <v>179</v>
      </c>
      <c r="K1658" s="28">
        <v>0.91061000000000003</v>
      </c>
      <c r="L1658" s="77">
        <v>0.9</v>
      </c>
      <c r="Q1658" s="106"/>
    </row>
    <row r="1659" spans="1:17" x14ac:dyDescent="0.25">
      <c r="A1659" t="s">
        <v>331</v>
      </c>
      <c r="B1659" s="25">
        <v>2022</v>
      </c>
      <c r="C1659" s="25" t="s">
        <v>3</v>
      </c>
      <c r="D1659" s="25" t="s">
        <v>493</v>
      </c>
      <c r="E1659" s="25" t="s">
        <v>224</v>
      </c>
      <c r="F1659" s="23" t="s">
        <v>225</v>
      </c>
      <c r="G1659" s="23" t="s">
        <v>492</v>
      </c>
      <c r="H1659" s="32" t="s">
        <v>355</v>
      </c>
      <c r="I1659" s="32" t="s">
        <v>586</v>
      </c>
      <c r="J1659" s="135">
        <v>173</v>
      </c>
      <c r="K1659" s="28">
        <v>0.87282999999999999</v>
      </c>
      <c r="L1659" s="77">
        <v>0.9</v>
      </c>
      <c r="Q1659" s="106"/>
    </row>
    <row r="1660" spans="1:17" x14ac:dyDescent="0.25">
      <c r="A1660" t="s">
        <v>331</v>
      </c>
      <c r="B1660" s="25">
        <v>2023</v>
      </c>
      <c r="C1660" s="25" t="s">
        <v>0</v>
      </c>
      <c r="D1660" s="25" t="s">
        <v>537</v>
      </c>
      <c r="E1660" s="25" t="s">
        <v>224</v>
      </c>
      <c r="F1660" s="23" t="s">
        <v>225</v>
      </c>
      <c r="G1660" s="23" t="s">
        <v>492</v>
      </c>
      <c r="H1660" s="32" t="s">
        <v>355</v>
      </c>
      <c r="I1660" s="32" t="s">
        <v>586</v>
      </c>
      <c r="J1660" s="135">
        <v>167</v>
      </c>
      <c r="K1660" s="28">
        <v>0.70659000000000005</v>
      </c>
      <c r="L1660" s="77">
        <v>0.9</v>
      </c>
      <c r="Q1660" s="106"/>
    </row>
    <row r="1661" spans="1:17" x14ac:dyDescent="0.25">
      <c r="A1661" t="s">
        <v>331</v>
      </c>
      <c r="B1661" s="25">
        <v>2018</v>
      </c>
      <c r="C1661" s="25" t="s">
        <v>0</v>
      </c>
      <c r="D1661" s="25" t="s">
        <v>54</v>
      </c>
      <c r="E1661" s="25" t="s">
        <v>226</v>
      </c>
      <c r="F1661" s="23" t="s">
        <v>227</v>
      </c>
      <c r="G1661" s="23" t="s">
        <v>492</v>
      </c>
      <c r="H1661" s="32" t="s">
        <v>366</v>
      </c>
      <c r="I1661" s="32" t="s">
        <v>586</v>
      </c>
      <c r="J1661" s="135">
        <v>155</v>
      </c>
      <c r="K1661" s="28">
        <v>0.88387000000000004</v>
      </c>
      <c r="L1661" s="77">
        <v>0.9</v>
      </c>
      <c r="Q1661" s="106"/>
    </row>
    <row r="1662" spans="1:17" x14ac:dyDescent="0.25">
      <c r="A1662" t="s">
        <v>331</v>
      </c>
      <c r="B1662" s="25">
        <v>2018</v>
      </c>
      <c r="C1662" s="25" t="s">
        <v>1</v>
      </c>
      <c r="D1662" s="25" t="s">
        <v>56</v>
      </c>
      <c r="E1662" s="25" t="s">
        <v>226</v>
      </c>
      <c r="F1662" s="23" t="s">
        <v>227</v>
      </c>
      <c r="G1662" s="23" t="s">
        <v>492</v>
      </c>
      <c r="H1662" s="32" t="s">
        <v>366</v>
      </c>
      <c r="I1662" s="32" t="s">
        <v>586</v>
      </c>
      <c r="J1662" s="135">
        <v>162</v>
      </c>
      <c r="K1662" s="28">
        <v>0.88271999999999995</v>
      </c>
      <c r="L1662" s="77">
        <v>0.9</v>
      </c>
      <c r="Q1662" s="106"/>
    </row>
    <row r="1663" spans="1:17" x14ac:dyDescent="0.25">
      <c r="A1663" t="s">
        <v>331</v>
      </c>
      <c r="B1663" s="25">
        <v>2018</v>
      </c>
      <c r="C1663" s="25" t="s">
        <v>2</v>
      </c>
      <c r="D1663" s="25" t="s">
        <v>57</v>
      </c>
      <c r="E1663" s="25" t="s">
        <v>226</v>
      </c>
      <c r="F1663" s="23" t="s">
        <v>227</v>
      </c>
      <c r="G1663" s="23" t="s">
        <v>492</v>
      </c>
      <c r="H1663" s="32" t="s">
        <v>366</v>
      </c>
      <c r="I1663" s="32" t="s">
        <v>586</v>
      </c>
      <c r="J1663" s="135">
        <v>180</v>
      </c>
      <c r="K1663" s="28">
        <v>0.50556000000000001</v>
      </c>
      <c r="L1663" s="77">
        <v>0.9</v>
      </c>
      <c r="Q1663" s="106"/>
    </row>
    <row r="1664" spans="1:17" x14ac:dyDescent="0.25">
      <c r="A1664" t="s">
        <v>331</v>
      </c>
      <c r="B1664" s="25">
        <v>2018</v>
      </c>
      <c r="C1664" s="25" t="s">
        <v>3</v>
      </c>
      <c r="D1664" s="25" t="s">
        <v>58</v>
      </c>
      <c r="E1664" s="25" t="s">
        <v>226</v>
      </c>
      <c r="F1664" s="23" t="s">
        <v>227</v>
      </c>
      <c r="G1664" s="23" t="s">
        <v>492</v>
      </c>
      <c r="H1664" s="32" t="s">
        <v>366</v>
      </c>
      <c r="I1664" s="32" t="s">
        <v>586</v>
      </c>
      <c r="J1664" s="135">
        <v>162</v>
      </c>
      <c r="K1664" s="28">
        <v>8.6419999999999997E-2</v>
      </c>
      <c r="L1664" s="77">
        <v>0.9</v>
      </c>
      <c r="Q1664" s="106"/>
    </row>
    <row r="1665" spans="1:17" x14ac:dyDescent="0.25">
      <c r="A1665" t="s">
        <v>331</v>
      </c>
      <c r="B1665" s="25">
        <v>2019</v>
      </c>
      <c r="C1665" s="25" t="s">
        <v>0</v>
      </c>
      <c r="D1665" s="25" t="s">
        <v>59</v>
      </c>
      <c r="E1665" s="25" t="s">
        <v>226</v>
      </c>
      <c r="F1665" s="23" t="s">
        <v>227</v>
      </c>
      <c r="G1665" s="23" t="s">
        <v>492</v>
      </c>
      <c r="H1665" s="32" t="s">
        <v>366</v>
      </c>
      <c r="I1665" s="32" t="s">
        <v>586</v>
      </c>
      <c r="J1665" s="135">
        <v>149</v>
      </c>
      <c r="K1665" s="28">
        <v>0.89932999999999996</v>
      </c>
      <c r="L1665" s="77">
        <v>0.9</v>
      </c>
      <c r="Q1665" s="106"/>
    </row>
    <row r="1666" spans="1:17" x14ac:dyDescent="0.25">
      <c r="A1666" t="s">
        <v>331</v>
      </c>
      <c r="B1666" s="25">
        <v>2019</v>
      </c>
      <c r="C1666" s="25" t="s">
        <v>1</v>
      </c>
      <c r="D1666" s="25" t="s">
        <v>60</v>
      </c>
      <c r="E1666" s="25" t="s">
        <v>226</v>
      </c>
      <c r="F1666" s="23" t="s">
        <v>227</v>
      </c>
      <c r="G1666" s="23" t="s">
        <v>492</v>
      </c>
      <c r="H1666" s="32" t="s">
        <v>366</v>
      </c>
      <c r="I1666" s="32" t="s">
        <v>586</v>
      </c>
      <c r="J1666" s="135">
        <v>162</v>
      </c>
      <c r="K1666" s="28">
        <v>0.85802</v>
      </c>
      <c r="L1666" s="77">
        <v>0.9</v>
      </c>
      <c r="Q1666" s="106"/>
    </row>
    <row r="1667" spans="1:17" x14ac:dyDescent="0.25">
      <c r="A1667" t="s">
        <v>331</v>
      </c>
      <c r="B1667" s="25">
        <v>2019</v>
      </c>
      <c r="C1667" s="25" t="s">
        <v>2</v>
      </c>
      <c r="D1667" s="25" t="s">
        <v>61</v>
      </c>
      <c r="E1667" s="25" t="s">
        <v>226</v>
      </c>
      <c r="F1667" s="23" t="s">
        <v>227</v>
      </c>
      <c r="G1667" s="23" t="s">
        <v>492</v>
      </c>
      <c r="H1667" s="32" t="s">
        <v>366</v>
      </c>
      <c r="I1667" s="32" t="s">
        <v>586</v>
      </c>
      <c r="J1667" s="135">
        <v>185</v>
      </c>
      <c r="K1667" s="28">
        <v>0.86485999999999996</v>
      </c>
      <c r="L1667" s="77">
        <v>0.9</v>
      </c>
      <c r="Q1667" s="106"/>
    </row>
    <row r="1668" spans="1:17" x14ac:dyDescent="0.25">
      <c r="A1668" t="s">
        <v>331</v>
      </c>
      <c r="B1668" s="25">
        <v>2019</v>
      </c>
      <c r="C1668" s="25" t="s">
        <v>3</v>
      </c>
      <c r="D1668" s="25" t="s">
        <v>62</v>
      </c>
      <c r="E1668" s="25" t="s">
        <v>226</v>
      </c>
      <c r="F1668" s="23" t="s">
        <v>227</v>
      </c>
      <c r="G1668" s="23" t="s">
        <v>492</v>
      </c>
      <c r="H1668" s="32" t="s">
        <v>366</v>
      </c>
      <c r="I1668" s="32" t="s">
        <v>586</v>
      </c>
      <c r="J1668" s="135">
        <v>152</v>
      </c>
      <c r="K1668" s="28">
        <v>0.71052999999999999</v>
      </c>
      <c r="L1668" s="77">
        <v>0.9</v>
      </c>
      <c r="Q1668" s="106"/>
    </row>
    <row r="1669" spans="1:17" x14ac:dyDescent="0.25">
      <c r="A1669" t="s">
        <v>331</v>
      </c>
      <c r="B1669" s="25">
        <v>2020</v>
      </c>
      <c r="C1669" s="25" t="s">
        <v>0</v>
      </c>
      <c r="D1669" s="25" t="s">
        <v>63</v>
      </c>
      <c r="E1669" s="25" t="s">
        <v>226</v>
      </c>
      <c r="F1669" s="23" t="s">
        <v>227</v>
      </c>
      <c r="G1669" s="23" t="s">
        <v>492</v>
      </c>
      <c r="H1669" s="32" t="s">
        <v>366</v>
      </c>
      <c r="I1669" s="32" t="s">
        <v>586</v>
      </c>
      <c r="J1669" s="135">
        <v>161</v>
      </c>
      <c r="K1669" s="28">
        <v>0.87578</v>
      </c>
      <c r="L1669" s="77">
        <v>0.9</v>
      </c>
      <c r="Q1669" s="106"/>
    </row>
    <row r="1670" spans="1:17" x14ac:dyDescent="0.25">
      <c r="A1670" t="s">
        <v>331</v>
      </c>
      <c r="B1670" s="25">
        <v>2020</v>
      </c>
      <c r="C1670" s="25" t="s">
        <v>1</v>
      </c>
      <c r="D1670" s="25" t="s">
        <v>64</v>
      </c>
      <c r="E1670" s="25" t="s">
        <v>226</v>
      </c>
      <c r="F1670" s="23" t="s">
        <v>227</v>
      </c>
      <c r="G1670" s="23" t="s">
        <v>492</v>
      </c>
      <c r="H1670" s="32" t="s">
        <v>366</v>
      </c>
      <c r="I1670" s="32" t="s">
        <v>586</v>
      </c>
      <c r="J1670" s="135">
        <v>90</v>
      </c>
      <c r="K1670" s="28">
        <v>0.87778</v>
      </c>
      <c r="L1670" s="77">
        <v>0.9</v>
      </c>
      <c r="Q1670" s="106"/>
    </row>
    <row r="1671" spans="1:17" x14ac:dyDescent="0.25">
      <c r="A1671" t="s">
        <v>331</v>
      </c>
      <c r="B1671" s="25">
        <v>2020</v>
      </c>
      <c r="C1671" s="25" t="s">
        <v>2</v>
      </c>
      <c r="D1671" s="25" t="s">
        <v>65</v>
      </c>
      <c r="E1671" s="25" t="s">
        <v>226</v>
      </c>
      <c r="F1671" s="23" t="s">
        <v>227</v>
      </c>
      <c r="G1671" s="23" t="s">
        <v>492</v>
      </c>
      <c r="H1671" s="32" t="s">
        <v>366</v>
      </c>
      <c r="I1671" s="32" t="s">
        <v>586</v>
      </c>
      <c r="J1671" s="135">
        <v>139</v>
      </c>
      <c r="K1671" s="28">
        <v>0.82733999999999996</v>
      </c>
      <c r="L1671" s="77">
        <v>0.9</v>
      </c>
      <c r="Q1671" s="106"/>
    </row>
    <row r="1672" spans="1:17" x14ac:dyDescent="0.25">
      <c r="A1672" t="s">
        <v>331</v>
      </c>
      <c r="B1672" s="25">
        <v>2020</v>
      </c>
      <c r="C1672" s="25" t="s">
        <v>3</v>
      </c>
      <c r="D1672" s="25" t="s">
        <v>66</v>
      </c>
      <c r="E1672" s="25" t="s">
        <v>226</v>
      </c>
      <c r="F1672" s="23" t="s">
        <v>227</v>
      </c>
      <c r="G1672" s="23" t="s">
        <v>492</v>
      </c>
      <c r="H1672" s="32" t="s">
        <v>366</v>
      </c>
      <c r="I1672" s="32" t="s">
        <v>586</v>
      </c>
      <c r="J1672" s="135">
        <v>157</v>
      </c>
      <c r="K1672" s="28">
        <v>0.85987000000000002</v>
      </c>
      <c r="L1672" s="77">
        <v>0.9</v>
      </c>
      <c r="Q1672" s="106"/>
    </row>
    <row r="1673" spans="1:17" x14ac:dyDescent="0.25">
      <c r="A1673" t="s">
        <v>331</v>
      </c>
      <c r="B1673" s="25">
        <v>2021</v>
      </c>
      <c r="C1673" s="25" t="s">
        <v>0</v>
      </c>
      <c r="D1673" s="25" t="s">
        <v>67</v>
      </c>
      <c r="E1673" s="25" t="s">
        <v>226</v>
      </c>
      <c r="F1673" s="23" t="s">
        <v>227</v>
      </c>
      <c r="G1673" s="23" t="s">
        <v>492</v>
      </c>
      <c r="H1673" s="32" t="s">
        <v>366</v>
      </c>
      <c r="I1673" s="32" t="s">
        <v>586</v>
      </c>
      <c r="J1673" s="135">
        <v>176</v>
      </c>
      <c r="K1673" s="28">
        <v>0.86363999999999996</v>
      </c>
      <c r="L1673" s="77">
        <v>0.9</v>
      </c>
      <c r="Q1673" s="106"/>
    </row>
    <row r="1674" spans="1:17" x14ac:dyDescent="0.25">
      <c r="A1674" t="s">
        <v>331</v>
      </c>
      <c r="B1674" s="25">
        <v>2021</v>
      </c>
      <c r="C1674" s="25" t="s">
        <v>1</v>
      </c>
      <c r="D1674" s="25" t="s">
        <v>68</v>
      </c>
      <c r="E1674" s="25" t="s">
        <v>226</v>
      </c>
      <c r="F1674" s="23" t="s">
        <v>227</v>
      </c>
      <c r="G1674" s="23" t="s">
        <v>492</v>
      </c>
      <c r="H1674" s="32" t="s">
        <v>366</v>
      </c>
      <c r="I1674" s="32" t="s">
        <v>586</v>
      </c>
      <c r="J1674" s="135">
        <v>166</v>
      </c>
      <c r="K1674" s="28">
        <v>0.79518</v>
      </c>
      <c r="L1674" s="77">
        <v>0.9</v>
      </c>
      <c r="Q1674" s="106"/>
    </row>
    <row r="1675" spans="1:17" x14ac:dyDescent="0.25">
      <c r="A1675" t="s">
        <v>331</v>
      </c>
      <c r="B1675" s="25">
        <v>2021</v>
      </c>
      <c r="C1675" s="25" t="s">
        <v>2</v>
      </c>
      <c r="D1675" s="25" t="s">
        <v>69</v>
      </c>
      <c r="E1675" s="25" t="s">
        <v>226</v>
      </c>
      <c r="F1675" s="23" t="s">
        <v>227</v>
      </c>
      <c r="G1675" s="23" t="s">
        <v>492</v>
      </c>
      <c r="H1675" s="32" t="s">
        <v>366</v>
      </c>
      <c r="I1675" s="32" t="s">
        <v>586</v>
      </c>
      <c r="J1675" s="135">
        <v>195</v>
      </c>
      <c r="K1675" s="28">
        <v>0.63077000000000005</v>
      </c>
      <c r="L1675" s="77">
        <v>0.9</v>
      </c>
      <c r="Q1675" s="106"/>
    </row>
    <row r="1676" spans="1:17" x14ac:dyDescent="0.25">
      <c r="A1676" t="s">
        <v>331</v>
      </c>
      <c r="B1676" s="25">
        <v>2021</v>
      </c>
      <c r="C1676" s="25" t="s">
        <v>3</v>
      </c>
      <c r="D1676" s="25" t="s">
        <v>70</v>
      </c>
      <c r="E1676" s="25" t="s">
        <v>226</v>
      </c>
      <c r="F1676" s="23" t="s">
        <v>227</v>
      </c>
      <c r="G1676" s="23" t="s">
        <v>492</v>
      </c>
      <c r="H1676" s="32" t="s">
        <v>366</v>
      </c>
      <c r="I1676" s="32" t="s">
        <v>586</v>
      </c>
      <c r="J1676" s="135">
        <v>194</v>
      </c>
      <c r="K1676" s="28">
        <v>0.71648999999999996</v>
      </c>
      <c r="L1676" s="77">
        <v>0.9</v>
      </c>
      <c r="Q1676" s="106"/>
    </row>
    <row r="1677" spans="1:17" x14ac:dyDescent="0.25">
      <c r="A1677" t="s">
        <v>331</v>
      </c>
      <c r="B1677" s="25">
        <v>2022</v>
      </c>
      <c r="C1677" s="25" t="s">
        <v>0</v>
      </c>
      <c r="D1677" s="25" t="s">
        <v>71</v>
      </c>
      <c r="E1677" s="25" t="s">
        <v>226</v>
      </c>
      <c r="F1677" s="23" t="s">
        <v>227</v>
      </c>
      <c r="G1677" s="23" t="s">
        <v>492</v>
      </c>
      <c r="H1677" s="32" t="s">
        <v>366</v>
      </c>
      <c r="I1677" s="32" t="s">
        <v>586</v>
      </c>
      <c r="J1677" s="135">
        <v>154</v>
      </c>
      <c r="K1677" s="28">
        <v>0.64285999999999999</v>
      </c>
      <c r="L1677" s="77">
        <v>0.9</v>
      </c>
      <c r="Q1677" s="106"/>
    </row>
    <row r="1678" spans="1:17" x14ac:dyDescent="0.25">
      <c r="A1678" t="s">
        <v>331</v>
      </c>
      <c r="B1678" s="25">
        <v>2022</v>
      </c>
      <c r="C1678" s="25" t="s">
        <v>1</v>
      </c>
      <c r="D1678" s="25" t="s">
        <v>72</v>
      </c>
      <c r="E1678" s="25" t="s">
        <v>226</v>
      </c>
      <c r="F1678" s="23" t="s">
        <v>227</v>
      </c>
      <c r="G1678" s="23" t="s">
        <v>492</v>
      </c>
      <c r="H1678" s="32" t="s">
        <v>366</v>
      </c>
      <c r="I1678" s="32" t="s">
        <v>586</v>
      </c>
      <c r="J1678" s="135">
        <v>143</v>
      </c>
      <c r="K1678" s="28">
        <v>0.74126000000000003</v>
      </c>
      <c r="L1678" s="77">
        <v>0.9</v>
      </c>
      <c r="Q1678" s="106"/>
    </row>
    <row r="1679" spans="1:17" x14ac:dyDescent="0.25">
      <c r="A1679" t="s">
        <v>331</v>
      </c>
      <c r="B1679" s="25">
        <v>2022</v>
      </c>
      <c r="C1679" s="25" t="s">
        <v>2</v>
      </c>
      <c r="D1679" s="25" t="s">
        <v>73</v>
      </c>
      <c r="E1679" s="25" t="s">
        <v>226</v>
      </c>
      <c r="F1679" s="23" t="s">
        <v>227</v>
      </c>
      <c r="G1679" s="23" t="s">
        <v>492</v>
      </c>
      <c r="H1679" s="32" t="s">
        <v>366</v>
      </c>
      <c r="I1679" s="32" t="s">
        <v>586</v>
      </c>
      <c r="J1679" s="135">
        <v>169</v>
      </c>
      <c r="K1679" s="28">
        <v>0.92308000000000001</v>
      </c>
      <c r="L1679" s="77">
        <v>0.9</v>
      </c>
      <c r="Q1679" s="106"/>
    </row>
    <row r="1680" spans="1:17" x14ac:dyDescent="0.25">
      <c r="A1680" t="s">
        <v>331</v>
      </c>
      <c r="B1680" s="25">
        <v>2022</v>
      </c>
      <c r="C1680" s="25" t="s">
        <v>3</v>
      </c>
      <c r="D1680" s="25" t="s">
        <v>493</v>
      </c>
      <c r="E1680" s="25" t="s">
        <v>226</v>
      </c>
      <c r="F1680" s="23" t="s">
        <v>227</v>
      </c>
      <c r="G1680" s="23" t="s">
        <v>492</v>
      </c>
      <c r="H1680" s="32" t="s">
        <v>366</v>
      </c>
      <c r="I1680" s="32" t="s">
        <v>586</v>
      </c>
      <c r="J1680" s="135">
        <v>199</v>
      </c>
      <c r="K1680" s="28">
        <v>0.85929999999999995</v>
      </c>
      <c r="L1680" s="77">
        <v>0.9</v>
      </c>
      <c r="Q1680" s="106"/>
    </row>
    <row r="1681" spans="1:17" x14ac:dyDescent="0.25">
      <c r="A1681" t="s">
        <v>331</v>
      </c>
      <c r="B1681" s="25">
        <v>2023</v>
      </c>
      <c r="C1681" s="25" t="s">
        <v>0</v>
      </c>
      <c r="D1681" s="25" t="s">
        <v>537</v>
      </c>
      <c r="E1681" s="25" t="s">
        <v>226</v>
      </c>
      <c r="F1681" s="23" t="s">
        <v>227</v>
      </c>
      <c r="G1681" s="23" t="s">
        <v>492</v>
      </c>
      <c r="H1681" s="32" t="s">
        <v>366</v>
      </c>
      <c r="I1681" s="32" t="s">
        <v>586</v>
      </c>
      <c r="J1681" s="135">
        <v>173</v>
      </c>
      <c r="K1681" s="28">
        <v>0.79769000000000001</v>
      </c>
      <c r="L1681" s="77">
        <v>0.9</v>
      </c>
      <c r="Q1681" s="106"/>
    </row>
    <row r="1682" spans="1:17" x14ac:dyDescent="0.25">
      <c r="A1682" t="s">
        <v>331</v>
      </c>
      <c r="B1682" s="25">
        <v>2018</v>
      </c>
      <c r="C1682" s="25" t="s">
        <v>0</v>
      </c>
      <c r="D1682" s="25" t="s">
        <v>54</v>
      </c>
      <c r="E1682" s="25" t="s">
        <v>492</v>
      </c>
      <c r="F1682" s="23" t="s">
        <v>363</v>
      </c>
      <c r="G1682" s="23" t="s">
        <v>492</v>
      </c>
      <c r="H1682" s="32" t="s">
        <v>363</v>
      </c>
      <c r="I1682" s="32" t="s">
        <v>586</v>
      </c>
      <c r="J1682" s="135">
        <v>413</v>
      </c>
      <c r="K1682" s="28">
        <v>0.67312000000000005</v>
      </c>
      <c r="L1682" s="77">
        <v>0.9</v>
      </c>
      <c r="Q1682" s="106"/>
    </row>
    <row r="1683" spans="1:17" x14ac:dyDescent="0.25">
      <c r="A1683" t="s">
        <v>331</v>
      </c>
      <c r="B1683" s="25">
        <v>2018</v>
      </c>
      <c r="C1683" s="25" t="s">
        <v>1</v>
      </c>
      <c r="D1683" s="25" t="s">
        <v>56</v>
      </c>
      <c r="E1683" s="25" t="s">
        <v>492</v>
      </c>
      <c r="F1683" s="23" t="s">
        <v>363</v>
      </c>
      <c r="G1683" s="23" t="s">
        <v>492</v>
      </c>
      <c r="H1683" s="32" t="s">
        <v>363</v>
      </c>
      <c r="I1683" s="32" t="s">
        <v>586</v>
      </c>
      <c r="J1683" s="135">
        <v>458</v>
      </c>
      <c r="K1683" s="28">
        <v>0.70960999999999996</v>
      </c>
      <c r="L1683" s="77">
        <v>0.9</v>
      </c>
      <c r="Q1683" s="106"/>
    </row>
    <row r="1684" spans="1:17" x14ac:dyDescent="0.25">
      <c r="A1684" t="s">
        <v>331</v>
      </c>
      <c r="B1684" s="25">
        <v>2018</v>
      </c>
      <c r="C1684" s="25" t="s">
        <v>2</v>
      </c>
      <c r="D1684" s="25" t="s">
        <v>57</v>
      </c>
      <c r="E1684" s="25" t="s">
        <v>492</v>
      </c>
      <c r="F1684" s="23" t="s">
        <v>363</v>
      </c>
      <c r="G1684" s="23" t="s">
        <v>492</v>
      </c>
      <c r="H1684" s="32" t="s">
        <v>363</v>
      </c>
      <c r="I1684" s="32" t="s">
        <v>586</v>
      </c>
      <c r="J1684" s="135">
        <v>529</v>
      </c>
      <c r="K1684" s="28">
        <v>0.56521999999999994</v>
      </c>
      <c r="L1684" s="77">
        <v>0.9</v>
      </c>
      <c r="Q1684" s="106"/>
    </row>
    <row r="1685" spans="1:17" x14ac:dyDescent="0.25">
      <c r="A1685" t="s">
        <v>331</v>
      </c>
      <c r="B1685" s="25">
        <v>2018</v>
      </c>
      <c r="C1685" s="25" t="s">
        <v>3</v>
      </c>
      <c r="D1685" s="25" t="s">
        <v>58</v>
      </c>
      <c r="E1685" s="25" t="s">
        <v>492</v>
      </c>
      <c r="F1685" s="23" t="s">
        <v>363</v>
      </c>
      <c r="G1685" s="23" t="s">
        <v>492</v>
      </c>
      <c r="H1685" s="32" t="s">
        <v>363</v>
      </c>
      <c r="I1685" s="32" t="s">
        <v>586</v>
      </c>
      <c r="J1685" s="135">
        <v>455</v>
      </c>
      <c r="K1685" s="28">
        <v>0.61538000000000004</v>
      </c>
      <c r="L1685" s="77">
        <v>0.9</v>
      </c>
      <c r="Q1685" s="106"/>
    </row>
    <row r="1686" spans="1:17" x14ac:dyDescent="0.25">
      <c r="A1686" t="s">
        <v>331</v>
      </c>
      <c r="B1686" s="25">
        <v>2019</v>
      </c>
      <c r="C1686" s="25" t="s">
        <v>0</v>
      </c>
      <c r="D1686" s="25" t="s">
        <v>59</v>
      </c>
      <c r="E1686" s="25" t="s">
        <v>492</v>
      </c>
      <c r="F1686" s="23" t="s">
        <v>363</v>
      </c>
      <c r="G1686" s="23" t="s">
        <v>492</v>
      </c>
      <c r="H1686" s="32" t="s">
        <v>363</v>
      </c>
      <c r="I1686" s="32" t="s">
        <v>586</v>
      </c>
      <c r="J1686" s="135">
        <v>408</v>
      </c>
      <c r="K1686" s="28">
        <v>0.59314</v>
      </c>
      <c r="L1686" s="77">
        <v>0.9</v>
      </c>
      <c r="Q1686" s="106"/>
    </row>
    <row r="1687" spans="1:17" x14ac:dyDescent="0.25">
      <c r="A1687" t="s">
        <v>331</v>
      </c>
      <c r="B1687" s="25">
        <v>2019</v>
      </c>
      <c r="C1687" s="25" t="s">
        <v>1</v>
      </c>
      <c r="D1687" s="25" t="s">
        <v>60</v>
      </c>
      <c r="E1687" s="25" t="s">
        <v>492</v>
      </c>
      <c r="F1687" s="23" t="s">
        <v>363</v>
      </c>
      <c r="G1687" s="23" t="s">
        <v>492</v>
      </c>
      <c r="H1687" s="32" t="s">
        <v>363</v>
      </c>
      <c r="I1687" s="32" t="s">
        <v>586</v>
      </c>
      <c r="J1687" s="135">
        <v>534</v>
      </c>
      <c r="K1687" s="28">
        <v>0.64793999999999996</v>
      </c>
      <c r="L1687" s="77">
        <v>0.9</v>
      </c>
      <c r="Q1687" s="106"/>
    </row>
    <row r="1688" spans="1:17" x14ac:dyDescent="0.25">
      <c r="A1688" t="s">
        <v>331</v>
      </c>
      <c r="B1688" s="25">
        <v>2019</v>
      </c>
      <c r="C1688" s="25" t="s">
        <v>2</v>
      </c>
      <c r="D1688" s="25" t="s">
        <v>61</v>
      </c>
      <c r="E1688" s="25" t="s">
        <v>492</v>
      </c>
      <c r="F1688" s="23" t="s">
        <v>363</v>
      </c>
      <c r="G1688" s="23" t="s">
        <v>492</v>
      </c>
      <c r="H1688" s="32" t="s">
        <v>363</v>
      </c>
      <c r="I1688" s="32" t="s">
        <v>586</v>
      </c>
      <c r="J1688" s="135">
        <v>473</v>
      </c>
      <c r="K1688" s="28">
        <v>0.63848000000000005</v>
      </c>
      <c r="L1688" s="77">
        <v>0.9</v>
      </c>
      <c r="Q1688" s="106"/>
    </row>
    <row r="1689" spans="1:17" x14ac:dyDescent="0.25">
      <c r="A1689" t="s">
        <v>331</v>
      </c>
      <c r="B1689" s="25">
        <v>2019</v>
      </c>
      <c r="C1689" s="25" t="s">
        <v>3</v>
      </c>
      <c r="D1689" s="25" t="s">
        <v>62</v>
      </c>
      <c r="E1689" s="25" t="s">
        <v>492</v>
      </c>
      <c r="F1689" s="23" t="s">
        <v>363</v>
      </c>
      <c r="G1689" s="23" t="s">
        <v>492</v>
      </c>
      <c r="H1689" s="32" t="s">
        <v>363</v>
      </c>
      <c r="I1689" s="32" t="s">
        <v>586</v>
      </c>
      <c r="J1689" s="135">
        <v>428</v>
      </c>
      <c r="K1689" s="28">
        <v>0.63785000000000003</v>
      </c>
      <c r="L1689" s="77">
        <v>0.9</v>
      </c>
      <c r="Q1689" s="106"/>
    </row>
    <row r="1690" spans="1:17" x14ac:dyDescent="0.25">
      <c r="A1690" t="s">
        <v>331</v>
      </c>
      <c r="B1690" s="25">
        <v>2020</v>
      </c>
      <c r="C1690" s="25" t="s">
        <v>0</v>
      </c>
      <c r="D1690" s="25" t="s">
        <v>63</v>
      </c>
      <c r="E1690" s="25" t="s">
        <v>492</v>
      </c>
      <c r="F1690" s="23" t="s">
        <v>363</v>
      </c>
      <c r="G1690" s="23" t="s">
        <v>492</v>
      </c>
      <c r="H1690" s="32" t="s">
        <v>363</v>
      </c>
      <c r="I1690" s="32" t="s">
        <v>586</v>
      </c>
      <c r="J1690" s="135">
        <v>442</v>
      </c>
      <c r="K1690" s="28">
        <v>0.82804999999999995</v>
      </c>
      <c r="L1690" s="77">
        <v>0.9</v>
      </c>
      <c r="Q1690" s="106"/>
    </row>
    <row r="1691" spans="1:17" x14ac:dyDescent="0.25">
      <c r="A1691" t="s">
        <v>331</v>
      </c>
      <c r="B1691" s="25">
        <v>2020</v>
      </c>
      <c r="C1691" s="25" t="s">
        <v>1</v>
      </c>
      <c r="D1691" s="25" t="s">
        <v>64</v>
      </c>
      <c r="E1691" s="25" t="s">
        <v>492</v>
      </c>
      <c r="F1691" s="23" t="s">
        <v>363</v>
      </c>
      <c r="G1691" s="23" t="s">
        <v>492</v>
      </c>
      <c r="H1691" s="32" t="s">
        <v>363</v>
      </c>
      <c r="I1691" s="32" t="s">
        <v>586</v>
      </c>
      <c r="J1691" s="135">
        <v>283</v>
      </c>
      <c r="K1691" s="28">
        <v>0.80564999999999998</v>
      </c>
      <c r="L1691" s="77">
        <v>0.9</v>
      </c>
      <c r="Q1691" s="106"/>
    </row>
    <row r="1692" spans="1:17" x14ac:dyDescent="0.25">
      <c r="A1692" t="s">
        <v>331</v>
      </c>
      <c r="B1692" s="25">
        <v>2020</v>
      </c>
      <c r="C1692" s="25" t="s">
        <v>2</v>
      </c>
      <c r="D1692" s="25" t="s">
        <v>65</v>
      </c>
      <c r="E1692" s="25" t="s">
        <v>492</v>
      </c>
      <c r="F1692" s="23" t="s">
        <v>363</v>
      </c>
      <c r="G1692" s="23" t="s">
        <v>492</v>
      </c>
      <c r="H1692" s="32" t="s">
        <v>363</v>
      </c>
      <c r="I1692" s="32" t="s">
        <v>586</v>
      </c>
      <c r="J1692" s="135">
        <v>383</v>
      </c>
      <c r="K1692" s="28">
        <v>0.80940000000000001</v>
      </c>
      <c r="L1692" s="77">
        <v>0.9</v>
      </c>
      <c r="Q1692" s="106"/>
    </row>
    <row r="1693" spans="1:17" x14ac:dyDescent="0.25">
      <c r="A1693" t="s">
        <v>331</v>
      </c>
      <c r="B1693" s="25">
        <v>2020</v>
      </c>
      <c r="C1693" s="25" t="s">
        <v>3</v>
      </c>
      <c r="D1693" s="25" t="s">
        <v>66</v>
      </c>
      <c r="E1693" s="25" t="s">
        <v>492</v>
      </c>
      <c r="F1693" s="23" t="s">
        <v>363</v>
      </c>
      <c r="G1693" s="23" t="s">
        <v>492</v>
      </c>
      <c r="H1693" s="32" t="s">
        <v>363</v>
      </c>
      <c r="I1693" s="32" t="s">
        <v>586</v>
      </c>
      <c r="J1693" s="135">
        <v>411</v>
      </c>
      <c r="K1693" s="28">
        <v>0.69342999999999999</v>
      </c>
      <c r="L1693" s="77">
        <v>0.9</v>
      </c>
      <c r="Q1693" s="106"/>
    </row>
    <row r="1694" spans="1:17" x14ac:dyDescent="0.25">
      <c r="A1694" t="s">
        <v>331</v>
      </c>
      <c r="B1694" s="25">
        <v>2021</v>
      </c>
      <c r="C1694" s="25" t="s">
        <v>0</v>
      </c>
      <c r="D1694" s="25" t="s">
        <v>67</v>
      </c>
      <c r="E1694" s="25" t="s">
        <v>492</v>
      </c>
      <c r="F1694" s="23" t="s">
        <v>363</v>
      </c>
      <c r="G1694" s="23" t="s">
        <v>492</v>
      </c>
      <c r="H1694" s="32" t="s">
        <v>363</v>
      </c>
      <c r="I1694" s="32" t="s">
        <v>586</v>
      </c>
      <c r="J1694" s="135">
        <v>401</v>
      </c>
      <c r="K1694" s="28">
        <v>0.64339000000000002</v>
      </c>
      <c r="L1694" s="77">
        <v>0.9</v>
      </c>
      <c r="Q1694" s="106"/>
    </row>
    <row r="1695" spans="1:17" x14ac:dyDescent="0.25">
      <c r="A1695" t="s">
        <v>331</v>
      </c>
      <c r="B1695" s="25">
        <v>2021</v>
      </c>
      <c r="C1695" s="25" t="s">
        <v>1</v>
      </c>
      <c r="D1695" s="25" t="s">
        <v>68</v>
      </c>
      <c r="E1695" s="25" t="s">
        <v>492</v>
      </c>
      <c r="F1695" s="23" t="s">
        <v>363</v>
      </c>
      <c r="G1695" s="23" t="s">
        <v>492</v>
      </c>
      <c r="H1695" s="32" t="s">
        <v>363</v>
      </c>
      <c r="I1695" s="32" t="s">
        <v>586</v>
      </c>
      <c r="J1695" s="135">
        <v>475</v>
      </c>
      <c r="K1695" s="28">
        <v>0.69894999999999996</v>
      </c>
      <c r="L1695" s="77">
        <v>0.9</v>
      </c>
      <c r="Q1695" s="106"/>
    </row>
    <row r="1696" spans="1:17" x14ac:dyDescent="0.25">
      <c r="A1696" t="s">
        <v>331</v>
      </c>
      <c r="B1696" s="25">
        <v>2021</v>
      </c>
      <c r="C1696" s="25" t="s">
        <v>2</v>
      </c>
      <c r="D1696" s="25" t="s">
        <v>69</v>
      </c>
      <c r="E1696" s="25" t="s">
        <v>492</v>
      </c>
      <c r="F1696" s="23" t="s">
        <v>363</v>
      </c>
      <c r="G1696" s="23" t="s">
        <v>492</v>
      </c>
      <c r="H1696" s="32" t="s">
        <v>363</v>
      </c>
      <c r="I1696" s="32" t="s">
        <v>586</v>
      </c>
      <c r="J1696" s="135">
        <v>470</v>
      </c>
      <c r="K1696" s="28">
        <v>0.66808999999999996</v>
      </c>
      <c r="L1696" s="77">
        <v>0.9</v>
      </c>
      <c r="Q1696" s="106"/>
    </row>
    <row r="1697" spans="1:17" x14ac:dyDescent="0.25">
      <c r="A1697" t="s">
        <v>331</v>
      </c>
      <c r="B1697" s="25">
        <v>2021</v>
      </c>
      <c r="C1697" s="25" t="s">
        <v>3</v>
      </c>
      <c r="D1697" s="25" t="s">
        <v>70</v>
      </c>
      <c r="E1697" s="25" t="s">
        <v>492</v>
      </c>
      <c r="F1697" s="23" t="s">
        <v>363</v>
      </c>
      <c r="G1697" s="23" t="s">
        <v>492</v>
      </c>
      <c r="H1697" s="32" t="s">
        <v>363</v>
      </c>
      <c r="I1697" s="32" t="s">
        <v>586</v>
      </c>
      <c r="J1697" s="135">
        <v>463</v>
      </c>
      <c r="K1697" s="28">
        <v>0.38877</v>
      </c>
      <c r="L1697" s="77">
        <v>0.9</v>
      </c>
      <c r="Q1697" s="106"/>
    </row>
    <row r="1698" spans="1:17" x14ac:dyDescent="0.25">
      <c r="A1698" t="s">
        <v>331</v>
      </c>
      <c r="B1698" s="25">
        <v>2022</v>
      </c>
      <c r="C1698" s="25" t="s">
        <v>0</v>
      </c>
      <c r="D1698" s="25" t="s">
        <v>71</v>
      </c>
      <c r="E1698" s="25" t="s">
        <v>492</v>
      </c>
      <c r="F1698" s="23" t="s">
        <v>363</v>
      </c>
      <c r="G1698" s="23" t="s">
        <v>492</v>
      </c>
      <c r="H1698" s="32" t="s">
        <v>363</v>
      </c>
      <c r="I1698" s="32" t="s">
        <v>586</v>
      </c>
      <c r="J1698" s="135">
        <v>466</v>
      </c>
      <c r="K1698" s="28">
        <v>0.47210000000000002</v>
      </c>
      <c r="L1698" s="77">
        <v>0.9</v>
      </c>
      <c r="Q1698" s="106"/>
    </row>
    <row r="1699" spans="1:17" x14ac:dyDescent="0.25">
      <c r="A1699" t="s">
        <v>331</v>
      </c>
      <c r="B1699" s="25">
        <v>2022</v>
      </c>
      <c r="C1699" s="25" t="s">
        <v>1</v>
      </c>
      <c r="D1699" s="25" t="s">
        <v>72</v>
      </c>
      <c r="E1699" s="25" t="s">
        <v>492</v>
      </c>
      <c r="F1699" s="23" t="s">
        <v>363</v>
      </c>
      <c r="G1699" s="23" t="s">
        <v>492</v>
      </c>
      <c r="H1699" s="32" t="s">
        <v>363</v>
      </c>
      <c r="I1699" s="32" t="s">
        <v>586</v>
      </c>
      <c r="J1699" s="135">
        <v>480</v>
      </c>
      <c r="K1699" s="28">
        <v>0.49375000000000002</v>
      </c>
      <c r="L1699" s="77">
        <v>0.9</v>
      </c>
      <c r="Q1699" s="106"/>
    </row>
    <row r="1700" spans="1:17" x14ac:dyDescent="0.25">
      <c r="A1700" t="s">
        <v>331</v>
      </c>
      <c r="B1700" s="25">
        <v>2022</v>
      </c>
      <c r="C1700" s="25" t="s">
        <v>2</v>
      </c>
      <c r="D1700" s="25" t="s">
        <v>73</v>
      </c>
      <c r="E1700" s="25" t="s">
        <v>492</v>
      </c>
      <c r="F1700" s="23" t="s">
        <v>363</v>
      </c>
      <c r="G1700" s="23" t="s">
        <v>492</v>
      </c>
      <c r="H1700" s="32" t="s">
        <v>363</v>
      </c>
      <c r="I1700" s="32" t="s">
        <v>586</v>
      </c>
      <c r="J1700" s="135">
        <v>443</v>
      </c>
      <c r="K1700" s="28">
        <v>0.54852999999999996</v>
      </c>
      <c r="L1700" s="77">
        <v>0.9</v>
      </c>
      <c r="Q1700" s="106"/>
    </row>
    <row r="1701" spans="1:17" x14ac:dyDescent="0.25">
      <c r="A1701" t="s">
        <v>331</v>
      </c>
      <c r="B1701" s="25">
        <v>2022</v>
      </c>
      <c r="C1701" s="25" t="s">
        <v>3</v>
      </c>
      <c r="D1701" s="25" t="s">
        <v>493</v>
      </c>
      <c r="E1701" s="25" t="s">
        <v>492</v>
      </c>
      <c r="F1701" s="23" t="s">
        <v>363</v>
      </c>
      <c r="G1701" s="23" t="s">
        <v>492</v>
      </c>
      <c r="H1701" s="32" t="s">
        <v>363</v>
      </c>
      <c r="I1701" s="32" t="s">
        <v>586</v>
      </c>
      <c r="J1701" s="135">
        <v>429</v>
      </c>
      <c r="K1701" s="28">
        <v>0.43823000000000001</v>
      </c>
      <c r="L1701" s="77">
        <v>0.9</v>
      </c>
      <c r="Q1701" s="106"/>
    </row>
    <row r="1702" spans="1:17" x14ac:dyDescent="0.25">
      <c r="A1702" t="s">
        <v>331</v>
      </c>
      <c r="B1702" s="25">
        <v>2023</v>
      </c>
      <c r="C1702" s="25" t="s">
        <v>0</v>
      </c>
      <c r="D1702" s="25" t="s">
        <v>537</v>
      </c>
      <c r="E1702" s="25" t="s">
        <v>492</v>
      </c>
      <c r="F1702" s="23" t="s">
        <v>363</v>
      </c>
      <c r="G1702" s="23" t="s">
        <v>492</v>
      </c>
      <c r="H1702" s="32" t="s">
        <v>363</v>
      </c>
      <c r="I1702" s="32" t="s">
        <v>586</v>
      </c>
      <c r="J1702" s="135">
        <v>467</v>
      </c>
      <c r="K1702" s="28">
        <v>0.52248000000000006</v>
      </c>
      <c r="L1702" s="77">
        <v>0.9</v>
      </c>
      <c r="Q1702" s="106"/>
    </row>
    <row r="1703" spans="1:17" x14ac:dyDescent="0.25">
      <c r="A1703" t="s">
        <v>331</v>
      </c>
      <c r="B1703" s="25">
        <v>2018</v>
      </c>
      <c r="C1703" s="25" t="s">
        <v>0</v>
      </c>
      <c r="D1703" s="25" t="s">
        <v>54</v>
      </c>
      <c r="E1703" s="25" t="s">
        <v>228</v>
      </c>
      <c r="F1703" s="23" t="s">
        <v>229</v>
      </c>
      <c r="G1703" s="23" t="s">
        <v>492</v>
      </c>
      <c r="H1703" s="32" t="s">
        <v>360</v>
      </c>
      <c r="I1703" s="32" t="s">
        <v>586</v>
      </c>
      <c r="J1703" s="135">
        <v>121</v>
      </c>
      <c r="K1703" s="28">
        <v>0.60331000000000001</v>
      </c>
      <c r="L1703" s="77">
        <v>0.9</v>
      </c>
      <c r="Q1703" s="106"/>
    </row>
    <row r="1704" spans="1:17" x14ac:dyDescent="0.25">
      <c r="A1704" t="s">
        <v>331</v>
      </c>
      <c r="B1704" s="25">
        <v>2018</v>
      </c>
      <c r="C1704" s="25" t="s">
        <v>1</v>
      </c>
      <c r="D1704" s="25" t="s">
        <v>56</v>
      </c>
      <c r="E1704" s="25" t="s">
        <v>228</v>
      </c>
      <c r="F1704" s="23" t="s">
        <v>229</v>
      </c>
      <c r="G1704" s="23" t="s">
        <v>492</v>
      </c>
      <c r="H1704" s="32" t="s">
        <v>360</v>
      </c>
      <c r="I1704" s="32" t="s">
        <v>586</v>
      </c>
      <c r="J1704" s="135">
        <v>139</v>
      </c>
      <c r="K1704" s="28">
        <v>0.74819999999999998</v>
      </c>
      <c r="L1704" s="77">
        <v>0.9</v>
      </c>
      <c r="Q1704" s="106"/>
    </row>
    <row r="1705" spans="1:17" x14ac:dyDescent="0.25">
      <c r="A1705" t="s">
        <v>331</v>
      </c>
      <c r="B1705" s="25">
        <v>2018</v>
      </c>
      <c r="C1705" s="25" t="s">
        <v>2</v>
      </c>
      <c r="D1705" s="25" t="s">
        <v>57</v>
      </c>
      <c r="E1705" s="25" t="s">
        <v>228</v>
      </c>
      <c r="F1705" s="23" t="s">
        <v>229</v>
      </c>
      <c r="G1705" s="23" t="s">
        <v>492</v>
      </c>
      <c r="H1705" s="32" t="s">
        <v>360</v>
      </c>
      <c r="I1705" s="32" t="s">
        <v>586</v>
      </c>
      <c r="J1705" s="135">
        <v>162</v>
      </c>
      <c r="K1705" s="28">
        <v>0.59877000000000002</v>
      </c>
      <c r="L1705" s="77">
        <v>0.9</v>
      </c>
      <c r="Q1705" s="106"/>
    </row>
    <row r="1706" spans="1:17" x14ac:dyDescent="0.25">
      <c r="A1706" t="s">
        <v>331</v>
      </c>
      <c r="B1706" s="25">
        <v>2018</v>
      </c>
      <c r="C1706" s="25" t="s">
        <v>3</v>
      </c>
      <c r="D1706" s="25" t="s">
        <v>58</v>
      </c>
      <c r="E1706" s="25" t="s">
        <v>228</v>
      </c>
      <c r="F1706" s="23" t="s">
        <v>229</v>
      </c>
      <c r="G1706" s="23" t="s">
        <v>492</v>
      </c>
      <c r="H1706" s="32" t="s">
        <v>360</v>
      </c>
      <c r="I1706" s="32" t="s">
        <v>586</v>
      </c>
      <c r="J1706" s="135">
        <v>129</v>
      </c>
      <c r="K1706" s="28">
        <v>0.39534999999999998</v>
      </c>
      <c r="L1706" s="77">
        <v>0.9</v>
      </c>
      <c r="Q1706" s="106"/>
    </row>
    <row r="1707" spans="1:17" x14ac:dyDescent="0.25">
      <c r="A1707" t="s">
        <v>331</v>
      </c>
      <c r="B1707" s="25">
        <v>2019</v>
      </c>
      <c r="C1707" s="25" t="s">
        <v>0</v>
      </c>
      <c r="D1707" s="25" t="s">
        <v>59</v>
      </c>
      <c r="E1707" s="25" t="s">
        <v>228</v>
      </c>
      <c r="F1707" s="23" t="s">
        <v>229</v>
      </c>
      <c r="G1707" s="23" t="s">
        <v>492</v>
      </c>
      <c r="H1707" s="32" t="s">
        <v>360</v>
      </c>
      <c r="I1707" s="32" t="s">
        <v>586</v>
      </c>
      <c r="J1707" s="135">
        <v>148</v>
      </c>
      <c r="K1707" s="28">
        <v>0.56081000000000003</v>
      </c>
      <c r="L1707" s="77">
        <v>0.9</v>
      </c>
      <c r="Q1707" s="106"/>
    </row>
    <row r="1708" spans="1:17" x14ac:dyDescent="0.25">
      <c r="A1708" t="s">
        <v>331</v>
      </c>
      <c r="B1708" s="25">
        <v>2019</v>
      </c>
      <c r="C1708" s="25" t="s">
        <v>1</v>
      </c>
      <c r="D1708" s="25" t="s">
        <v>60</v>
      </c>
      <c r="E1708" s="25" t="s">
        <v>228</v>
      </c>
      <c r="F1708" s="23" t="s">
        <v>229</v>
      </c>
      <c r="G1708" s="23" t="s">
        <v>492</v>
      </c>
      <c r="H1708" s="32" t="s">
        <v>360</v>
      </c>
      <c r="I1708" s="32" t="s">
        <v>586</v>
      </c>
      <c r="J1708" s="135">
        <v>128</v>
      </c>
      <c r="K1708" s="28">
        <v>0.52344000000000002</v>
      </c>
      <c r="L1708" s="77">
        <v>0.9</v>
      </c>
      <c r="Q1708" s="106"/>
    </row>
    <row r="1709" spans="1:17" x14ac:dyDescent="0.25">
      <c r="A1709" t="s">
        <v>331</v>
      </c>
      <c r="B1709" s="25">
        <v>2019</v>
      </c>
      <c r="C1709" s="25" t="s">
        <v>2</v>
      </c>
      <c r="D1709" s="25" t="s">
        <v>61</v>
      </c>
      <c r="E1709" s="25" t="s">
        <v>228</v>
      </c>
      <c r="F1709" s="23" t="s">
        <v>229</v>
      </c>
      <c r="G1709" s="23" t="s">
        <v>492</v>
      </c>
      <c r="H1709" s="32" t="s">
        <v>360</v>
      </c>
      <c r="I1709" s="32" t="s">
        <v>586</v>
      </c>
      <c r="J1709" s="135">
        <v>132</v>
      </c>
      <c r="K1709" s="28">
        <v>0.67423999999999995</v>
      </c>
      <c r="L1709" s="77">
        <v>0.9</v>
      </c>
      <c r="Q1709" s="106"/>
    </row>
    <row r="1710" spans="1:17" x14ac:dyDescent="0.25">
      <c r="A1710" t="s">
        <v>331</v>
      </c>
      <c r="B1710" s="25">
        <v>2019</v>
      </c>
      <c r="C1710" s="25" t="s">
        <v>3</v>
      </c>
      <c r="D1710" s="25" t="s">
        <v>62</v>
      </c>
      <c r="E1710" s="25" t="s">
        <v>228</v>
      </c>
      <c r="F1710" s="23" t="s">
        <v>229</v>
      </c>
      <c r="G1710" s="23" t="s">
        <v>492</v>
      </c>
      <c r="H1710" s="32" t="s">
        <v>360</v>
      </c>
      <c r="I1710" s="32" t="s">
        <v>586</v>
      </c>
      <c r="J1710" s="135">
        <v>158</v>
      </c>
      <c r="K1710" s="28">
        <v>0.67088999999999999</v>
      </c>
      <c r="L1710" s="77">
        <v>0.9</v>
      </c>
      <c r="Q1710" s="106"/>
    </row>
    <row r="1711" spans="1:17" x14ac:dyDescent="0.25">
      <c r="A1711" t="s">
        <v>331</v>
      </c>
      <c r="B1711" s="25">
        <v>2020</v>
      </c>
      <c r="C1711" s="25" t="s">
        <v>0</v>
      </c>
      <c r="D1711" s="25" t="s">
        <v>63</v>
      </c>
      <c r="E1711" s="25" t="s">
        <v>228</v>
      </c>
      <c r="F1711" s="23" t="s">
        <v>229</v>
      </c>
      <c r="G1711" s="23" t="s">
        <v>492</v>
      </c>
      <c r="H1711" s="32" t="s">
        <v>360</v>
      </c>
      <c r="I1711" s="32" t="s">
        <v>586</v>
      </c>
      <c r="J1711" s="135">
        <v>108</v>
      </c>
      <c r="K1711" s="28">
        <v>0.65741000000000005</v>
      </c>
      <c r="L1711" s="77">
        <v>0.9</v>
      </c>
      <c r="Q1711" s="106"/>
    </row>
    <row r="1712" spans="1:17" x14ac:dyDescent="0.25">
      <c r="A1712" t="s">
        <v>331</v>
      </c>
      <c r="B1712" s="25">
        <v>2020</v>
      </c>
      <c r="C1712" s="25" t="s">
        <v>1</v>
      </c>
      <c r="D1712" s="25" t="s">
        <v>64</v>
      </c>
      <c r="E1712" s="25" t="s">
        <v>228</v>
      </c>
      <c r="F1712" s="23" t="s">
        <v>229</v>
      </c>
      <c r="G1712" s="23" t="s">
        <v>492</v>
      </c>
      <c r="H1712" s="32" t="s">
        <v>360</v>
      </c>
      <c r="I1712" s="32" t="s">
        <v>586</v>
      </c>
      <c r="J1712" s="135">
        <v>79</v>
      </c>
      <c r="K1712" s="28">
        <v>0.79747000000000001</v>
      </c>
      <c r="L1712" s="77">
        <v>0.9</v>
      </c>
      <c r="Q1712" s="106"/>
    </row>
    <row r="1713" spans="1:17" x14ac:dyDescent="0.25">
      <c r="A1713" t="s">
        <v>331</v>
      </c>
      <c r="B1713" s="25">
        <v>2020</v>
      </c>
      <c r="C1713" s="25" t="s">
        <v>2</v>
      </c>
      <c r="D1713" s="25" t="s">
        <v>65</v>
      </c>
      <c r="E1713" s="25" t="s">
        <v>228</v>
      </c>
      <c r="F1713" s="23" t="s">
        <v>229</v>
      </c>
      <c r="G1713" s="23" t="s">
        <v>492</v>
      </c>
      <c r="H1713" s="32" t="s">
        <v>360</v>
      </c>
      <c r="I1713" s="32" t="s">
        <v>586</v>
      </c>
      <c r="J1713" s="135">
        <v>109</v>
      </c>
      <c r="K1713" s="28">
        <v>0.27522999999999997</v>
      </c>
      <c r="L1713" s="77">
        <v>0.9</v>
      </c>
      <c r="Q1713" s="106"/>
    </row>
    <row r="1714" spans="1:17" x14ac:dyDescent="0.25">
      <c r="A1714" t="s">
        <v>331</v>
      </c>
      <c r="B1714" s="25">
        <v>2020</v>
      </c>
      <c r="C1714" s="25" t="s">
        <v>3</v>
      </c>
      <c r="D1714" s="25" t="s">
        <v>66</v>
      </c>
      <c r="E1714" s="25" t="s">
        <v>228</v>
      </c>
      <c r="F1714" s="23" t="s">
        <v>229</v>
      </c>
      <c r="G1714" s="23" t="s">
        <v>492</v>
      </c>
      <c r="H1714" s="32" t="s">
        <v>360</v>
      </c>
      <c r="I1714" s="32" t="s">
        <v>586</v>
      </c>
      <c r="J1714" s="135">
        <v>96</v>
      </c>
      <c r="K1714" s="28">
        <v>6.25E-2</v>
      </c>
      <c r="L1714" s="77">
        <v>0.9</v>
      </c>
      <c r="Q1714" s="106"/>
    </row>
    <row r="1715" spans="1:17" x14ac:dyDescent="0.25">
      <c r="A1715" t="s">
        <v>331</v>
      </c>
      <c r="B1715" s="25">
        <v>2021</v>
      </c>
      <c r="C1715" s="25" t="s">
        <v>0</v>
      </c>
      <c r="D1715" s="25" t="s">
        <v>67</v>
      </c>
      <c r="E1715" s="25" t="s">
        <v>228</v>
      </c>
      <c r="F1715" s="23" t="s">
        <v>229</v>
      </c>
      <c r="G1715" s="23" t="s">
        <v>492</v>
      </c>
      <c r="H1715" s="32" t="s">
        <v>360</v>
      </c>
      <c r="I1715" s="32" t="s">
        <v>586</v>
      </c>
      <c r="J1715" s="135">
        <v>124</v>
      </c>
      <c r="K1715" s="28">
        <v>0.62097000000000002</v>
      </c>
      <c r="L1715" s="77">
        <v>0.9</v>
      </c>
      <c r="Q1715" s="106"/>
    </row>
    <row r="1716" spans="1:17" x14ac:dyDescent="0.25">
      <c r="A1716" t="s">
        <v>331</v>
      </c>
      <c r="B1716" s="25">
        <v>2021</v>
      </c>
      <c r="C1716" s="25" t="s">
        <v>1</v>
      </c>
      <c r="D1716" s="25" t="s">
        <v>68</v>
      </c>
      <c r="E1716" s="25" t="s">
        <v>228</v>
      </c>
      <c r="F1716" s="23" t="s">
        <v>229</v>
      </c>
      <c r="G1716" s="23" t="s">
        <v>492</v>
      </c>
      <c r="H1716" s="32" t="s">
        <v>360</v>
      </c>
      <c r="I1716" s="32" t="s">
        <v>586</v>
      </c>
      <c r="J1716" s="135">
        <v>137</v>
      </c>
      <c r="K1716" s="28">
        <v>0.93430999999999997</v>
      </c>
      <c r="L1716" s="77">
        <v>0.9</v>
      </c>
      <c r="Q1716" s="106"/>
    </row>
    <row r="1717" spans="1:17" x14ac:dyDescent="0.25">
      <c r="A1717" t="s">
        <v>331</v>
      </c>
      <c r="B1717" s="25">
        <v>2021</v>
      </c>
      <c r="C1717" s="25" t="s">
        <v>2</v>
      </c>
      <c r="D1717" s="25" t="s">
        <v>69</v>
      </c>
      <c r="E1717" s="25" t="s">
        <v>228</v>
      </c>
      <c r="F1717" s="23" t="s">
        <v>229</v>
      </c>
      <c r="G1717" s="23" t="s">
        <v>492</v>
      </c>
      <c r="H1717" s="32" t="s">
        <v>360</v>
      </c>
      <c r="I1717" s="32" t="s">
        <v>586</v>
      </c>
      <c r="J1717" s="135">
        <v>171</v>
      </c>
      <c r="K1717" s="28">
        <v>0.92398000000000002</v>
      </c>
      <c r="L1717" s="77">
        <v>0.9</v>
      </c>
      <c r="Q1717" s="106"/>
    </row>
    <row r="1718" spans="1:17" x14ac:dyDescent="0.25">
      <c r="A1718" t="s">
        <v>331</v>
      </c>
      <c r="B1718" s="25">
        <v>2021</v>
      </c>
      <c r="C1718" s="25" t="s">
        <v>3</v>
      </c>
      <c r="D1718" s="25" t="s">
        <v>70</v>
      </c>
      <c r="E1718" s="25" t="s">
        <v>228</v>
      </c>
      <c r="F1718" s="23" t="s">
        <v>229</v>
      </c>
      <c r="G1718" s="23" t="s">
        <v>492</v>
      </c>
      <c r="H1718" s="32" t="s">
        <v>360</v>
      </c>
      <c r="I1718" s="32" t="s">
        <v>586</v>
      </c>
      <c r="J1718" s="135">
        <v>147</v>
      </c>
      <c r="K1718" s="28">
        <v>0.95238</v>
      </c>
      <c r="L1718" s="77">
        <v>0.9</v>
      </c>
      <c r="Q1718" s="106"/>
    </row>
    <row r="1719" spans="1:17" x14ac:dyDescent="0.25">
      <c r="A1719" t="s">
        <v>331</v>
      </c>
      <c r="B1719" s="25">
        <v>2022</v>
      </c>
      <c r="C1719" s="25" t="s">
        <v>0</v>
      </c>
      <c r="D1719" s="25" t="s">
        <v>71</v>
      </c>
      <c r="E1719" s="25" t="s">
        <v>228</v>
      </c>
      <c r="F1719" s="23" t="s">
        <v>229</v>
      </c>
      <c r="G1719" s="23" t="s">
        <v>492</v>
      </c>
      <c r="H1719" s="32" t="s">
        <v>360</v>
      </c>
      <c r="I1719" s="32" t="s">
        <v>586</v>
      </c>
      <c r="J1719" s="135">
        <v>157</v>
      </c>
      <c r="K1719" s="28">
        <v>0.91083000000000003</v>
      </c>
      <c r="L1719" s="77">
        <v>0.9</v>
      </c>
      <c r="Q1719" s="106"/>
    </row>
    <row r="1720" spans="1:17" x14ac:dyDescent="0.25">
      <c r="A1720" t="s">
        <v>331</v>
      </c>
      <c r="B1720" s="25">
        <v>2022</v>
      </c>
      <c r="C1720" s="25" t="s">
        <v>1</v>
      </c>
      <c r="D1720" s="25" t="s">
        <v>72</v>
      </c>
      <c r="E1720" s="25" t="s">
        <v>228</v>
      </c>
      <c r="F1720" s="23" t="s">
        <v>229</v>
      </c>
      <c r="G1720" s="23" t="s">
        <v>492</v>
      </c>
      <c r="H1720" s="32" t="s">
        <v>360</v>
      </c>
      <c r="I1720" s="32" t="s">
        <v>586</v>
      </c>
      <c r="J1720" s="135">
        <v>148</v>
      </c>
      <c r="K1720" s="28">
        <v>0.92567999999999995</v>
      </c>
      <c r="L1720" s="77">
        <v>0.9</v>
      </c>
      <c r="Q1720" s="106"/>
    </row>
    <row r="1721" spans="1:17" x14ac:dyDescent="0.25">
      <c r="A1721" t="s">
        <v>331</v>
      </c>
      <c r="B1721" s="25">
        <v>2022</v>
      </c>
      <c r="C1721" s="25" t="s">
        <v>2</v>
      </c>
      <c r="D1721" s="25" t="s">
        <v>73</v>
      </c>
      <c r="E1721" s="25" t="s">
        <v>228</v>
      </c>
      <c r="F1721" s="23" t="s">
        <v>229</v>
      </c>
      <c r="G1721" s="23" t="s">
        <v>492</v>
      </c>
      <c r="H1721" s="32" t="s">
        <v>360</v>
      </c>
      <c r="I1721" s="32" t="s">
        <v>586</v>
      </c>
      <c r="J1721" s="135">
        <v>161</v>
      </c>
      <c r="K1721" s="28">
        <v>0.95030999999999999</v>
      </c>
      <c r="L1721" s="77">
        <v>0.9</v>
      </c>
      <c r="Q1721" s="106"/>
    </row>
    <row r="1722" spans="1:17" x14ac:dyDescent="0.25">
      <c r="A1722" t="s">
        <v>331</v>
      </c>
      <c r="B1722" s="25">
        <v>2022</v>
      </c>
      <c r="C1722" s="25" t="s">
        <v>3</v>
      </c>
      <c r="D1722" s="25" t="s">
        <v>493</v>
      </c>
      <c r="E1722" s="25" t="s">
        <v>228</v>
      </c>
      <c r="F1722" s="23" t="s">
        <v>229</v>
      </c>
      <c r="G1722" s="23" t="s">
        <v>492</v>
      </c>
      <c r="H1722" s="32" t="s">
        <v>360</v>
      </c>
      <c r="I1722" s="32" t="s">
        <v>586</v>
      </c>
      <c r="J1722" s="135">
        <v>144</v>
      </c>
      <c r="K1722" s="28">
        <v>0.90278000000000003</v>
      </c>
      <c r="L1722" s="77">
        <v>0.9</v>
      </c>
      <c r="Q1722" s="106"/>
    </row>
    <row r="1723" spans="1:17" x14ac:dyDescent="0.25">
      <c r="A1723" t="s">
        <v>331</v>
      </c>
      <c r="B1723" s="25">
        <v>2023</v>
      </c>
      <c r="C1723" s="25" t="s">
        <v>0</v>
      </c>
      <c r="D1723" s="25" t="s">
        <v>537</v>
      </c>
      <c r="E1723" s="25" t="s">
        <v>228</v>
      </c>
      <c r="F1723" s="23" t="s">
        <v>229</v>
      </c>
      <c r="G1723" s="23" t="s">
        <v>492</v>
      </c>
      <c r="H1723" s="32" t="s">
        <v>360</v>
      </c>
      <c r="I1723" s="32" t="s">
        <v>586</v>
      </c>
      <c r="J1723" s="135">
        <v>134</v>
      </c>
      <c r="K1723" s="28">
        <v>0.81342999999999999</v>
      </c>
      <c r="L1723" s="77">
        <v>0.9</v>
      </c>
      <c r="Q1723" s="106"/>
    </row>
    <row r="1724" spans="1:17" x14ac:dyDescent="0.25">
      <c r="A1724" t="s">
        <v>331</v>
      </c>
      <c r="B1724" s="25">
        <v>2018</v>
      </c>
      <c r="C1724" s="25" t="s">
        <v>0</v>
      </c>
      <c r="D1724" s="25" t="s">
        <v>54</v>
      </c>
      <c r="E1724" s="25" t="s">
        <v>265</v>
      </c>
      <c r="F1724" s="23" t="s">
        <v>337</v>
      </c>
      <c r="G1724" s="23" t="s">
        <v>492</v>
      </c>
      <c r="H1724" s="32" t="s">
        <v>348</v>
      </c>
      <c r="I1724" s="32" t="s">
        <v>586</v>
      </c>
      <c r="J1724" s="135">
        <v>58</v>
      </c>
      <c r="K1724" s="28">
        <v>0.37930999999999998</v>
      </c>
      <c r="L1724" s="77">
        <v>0.9</v>
      </c>
      <c r="Q1724" s="106"/>
    </row>
    <row r="1725" spans="1:17" x14ac:dyDescent="0.25">
      <c r="A1725" t="s">
        <v>331</v>
      </c>
      <c r="B1725" s="25">
        <v>2018</v>
      </c>
      <c r="C1725" s="25" t="s">
        <v>1</v>
      </c>
      <c r="D1725" s="25" t="s">
        <v>56</v>
      </c>
      <c r="E1725" s="25" t="s">
        <v>265</v>
      </c>
      <c r="F1725" s="23" t="s">
        <v>337</v>
      </c>
      <c r="G1725" s="23" t="s">
        <v>492</v>
      </c>
      <c r="H1725" s="32" t="s">
        <v>348</v>
      </c>
      <c r="I1725" s="32" t="s">
        <v>586</v>
      </c>
      <c r="J1725" s="135">
        <v>72</v>
      </c>
      <c r="K1725" s="28">
        <v>0.44444</v>
      </c>
      <c r="L1725" s="77">
        <v>0.9</v>
      </c>
      <c r="Q1725" s="106"/>
    </row>
    <row r="1726" spans="1:17" x14ac:dyDescent="0.25">
      <c r="A1726" t="s">
        <v>331</v>
      </c>
      <c r="B1726" s="25">
        <v>2018</v>
      </c>
      <c r="C1726" s="25" t="s">
        <v>2</v>
      </c>
      <c r="D1726" s="25" t="s">
        <v>57</v>
      </c>
      <c r="E1726" s="25" t="s">
        <v>265</v>
      </c>
      <c r="F1726" s="23" t="s">
        <v>337</v>
      </c>
      <c r="G1726" s="23" t="s">
        <v>492</v>
      </c>
      <c r="H1726" s="32" t="s">
        <v>348</v>
      </c>
      <c r="I1726" s="32" t="s">
        <v>586</v>
      </c>
      <c r="J1726" s="135">
        <v>74</v>
      </c>
      <c r="K1726" s="28">
        <v>0.48648999999999998</v>
      </c>
      <c r="L1726" s="77">
        <v>0.9</v>
      </c>
      <c r="Q1726" s="106"/>
    </row>
    <row r="1727" spans="1:17" x14ac:dyDescent="0.25">
      <c r="A1727" t="s">
        <v>331</v>
      </c>
      <c r="B1727" s="25">
        <v>2018</v>
      </c>
      <c r="C1727" s="25" t="s">
        <v>3</v>
      </c>
      <c r="D1727" s="25" t="s">
        <v>58</v>
      </c>
      <c r="E1727" s="25" t="s">
        <v>265</v>
      </c>
      <c r="F1727" s="23" t="s">
        <v>337</v>
      </c>
      <c r="G1727" s="23" t="s">
        <v>492</v>
      </c>
      <c r="H1727" s="32" t="s">
        <v>348</v>
      </c>
      <c r="I1727" s="32" t="s">
        <v>586</v>
      </c>
      <c r="J1727" s="135">
        <v>79</v>
      </c>
      <c r="K1727" s="28">
        <v>0.69620000000000004</v>
      </c>
      <c r="L1727" s="77">
        <v>0.9</v>
      </c>
      <c r="Q1727" s="106"/>
    </row>
    <row r="1728" spans="1:17" x14ac:dyDescent="0.25">
      <c r="A1728" t="s">
        <v>331</v>
      </c>
      <c r="B1728" s="25">
        <v>2019</v>
      </c>
      <c r="C1728" s="25" t="s">
        <v>0</v>
      </c>
      <c r="D1728" s="25" t="s">
        <v>59</v>
      </c>
      <c r="E1728" s="25" t="s">
        <v>265</v>
      </c>
      <c r="F1728" s="23" t="s">
        <v>337</v>
      </c>
      <c r="G1728" s="23" t="s">
        <v>492</v>
      </c>
      <c r="H1728" s="32" t="s">
        <v>348</v>
      </c>
      <c r="I1728" s="32" t="s">
        <v>586</v>
      </c>
      <c r="J1728" s="135">
        <v>70</v>
      </c>
      <c r="K1728" s="28">
        <v>0.82857000000000003</v>
      </c>
      <c r="L1728" s="77">
        <v>0.9</v>
      </c>
      <c r="Q1728" s="106"/>
    </row>
    <row r="1729" spans="1:17" x14ac:dyDescent="0.25">
      <c r="A1729" t="s">
        <v>331</v>
      </c>
      <c r="B1729" s="25">
        <v>2019</v>
      </c>
      <c r="C1729" s="25" t="s">
        <v>1</v>
      </c>
      <c r="D1729" s="25" t="s">
        <v>60</v>
      </c>
      <c r="E1729" s="25" t="s">
        <v>265</v>
      </c>
      <c r="F1729" s="23" t="s">
        <v>337</v>
      </c>
      <c r="G1729" s="23" t="s">
        <v>492</v>
      </c>
      <c r="H1729" s="32" t="s">
        <v>348</v>
      </c>
      <c r="I1729" s="32" t="s">
        <v>586</v>
      </c>
      <c r="J1729" s="135">
        <v>69</v>
      </c>
      <c r="K1729" s="28">
        <v>0.57970999999999995</v>
      </c>
      <c r="L1729" s="77">
        <v>0.9</v>
      </c>
      <c r="Q1729" s="106"/>
    </row>
    <row r="1730" spans="1:17" x14ac:dyDescent="0.25">
      <c r="A1730" t="s">
        <v>331</v>
      </c>
      <c r="B1730" s="25">
        <v>2019</v>
      </c>
      <c r="C1730" s="25" t="s">
        <v>2</v>
      </c>
      <c r="D1730" s="25" t="s">
        <v>61</v>
      </c>
      <c r="E1730" s="25" t="s">
        <v>265</v>
      </c>
      <c r="F1730" s="23" t="s">
        <v>337</v>
      </c>
      <c r="G1730" s="23" t="s">
        <v>492</v>
      </c>
      <c r="H1730" s="32" t="s">
        <v>348</v>
      </c>
      <c r="I1730" s="32" t="s">
        <v>586</v>
      </c>
      <c r="J1730" s="135">
        <v>89</v>
      </c>
      <c r="K1730" s="28">
        <v>0.64044999999999996</v>
      </c>
      <c r="L1730" s="77">
        <v>0.9</v>
      </c>
      <c r="Q1730" s="106"/>
    </row>
    <row r="1731" spans="1:17" x14ac:dyDescent="0.25">
      <c r="A1731" t="s">
        <v>331</v>
      </c>
      <c r="B1731" s="25">
        <v>2019</v>
      </c>
      <c r="C1731" s="25" t="s">
        <v>3</v>
      </c>
      <c r="D1731" s="25" t="s">
        <v>62</v>
      </c>
      <c r="E1731" s="25" t="s">
        <v>265</v>
      </c>
      <c r="F1731" s="23" t="s">
        <v>337</v>
      </c>
      <c r="G1731" s="23" t="s">
        <v>492</v>
      </c>
      <c r="H1731" s="32" t="s">
        <v>348</v>
      </c>
      <c r="I1731" s="32" t="s">
        <v>586</v>
      </c>
      <c r="J1731" s="135">
        <v>82</v>
      </c>
      <c r="K1731" s="28">
        <v>0.74390000000000001</v>
      </c>
      <c r="L1731" s="77">
        <v>0.9</v>
      </c>
      <c r="Q1731" s="106"/>
    </row>
    <row r="1732" spans="1:17" x14ac:dyDescent="0.25">
      <c r="A1732" t="s">
        <v>331</v>
      </c>
      <c r="B1732" s="25">
        <v>2020</v>
      </c>
      <c r="C1732" s="25" t="s">
        <v>0</v>
      </c>
      <c r="D1732" s="25" t="s">
        <v>63</v>
      </c>
      <c r="E1732" s="25" t="s">
        <v>265</v>
      </c>
      <c r="F1732" s="23" t="s">
        <v>337</v>
      </c>
      <c r="G1732" s="23" t="s">
        <v>492</v>
      </c>
      <c r="H1732" s="32" t="s">
        <v>348</v>
      </c>
      <c r="I1732" s="32" t="s">
        <v>586</v>
      </c>
      <c r="J1732" s="135">
        <v>70</v>
      </c>
      <c r="K1732" s="28">
        <v>0.6</v>
      </c>
      <c r="L1732" s="77">
        <v>0.9</v>
      </c>
      <c r="Q1732" s="106"/>
    </row>
    <row r="1733" spans="1:17" x14ac:dyDescent="0.25">
      <c r="A1733" t="s">
        <v>331</v>
      </c>
      <c r="B1733" s="25">
        <v>2020</v>
      </c>
      <c r="C1733" s="25" t="s">
        <v>1</v>
      </c>
      <c r="D1733" s="25" t="s">
        <v>64</v>
      </c>
      <c r="E1733" s="25" t="s">
        <v>265</v>
      </c>
      <c r="F1733" s="23" t="s">
        <v>337</v>
      </c>
      <c r="G1733" s="23" t="s">
        <v>492</v>
      </c>
      <c r="H1733" s="32" t="s">
        <v>348</v>
      </c>
      <c r="I1733" s="32" t="s">
        <v>586</v>
      </c>
      <c r="J1733" s="135">
        <v>33</v>
      </c>
      <c r="K1733" s="28">
        <v>0.84848000000000001</v>
      </c>
      <c r="L1733" s="77">
        <v>0.9</v>
      </c>
      <c r="Q1733" s="106"/>
    </row>
    <row r="1734" spans="1:17" x14ac:dyDescent="0.25">
      <c r="A1734" t="s">
        <v>331</v>
      </c>
      <c r="B1734" s="25">
        <v>2020</v>
      </c>
      <c r="C1734" s="25" t="s">
        <v>2</v>
      </c>
      <c r="D1734" s="25" t="s">
        <v>65</v>
      </c>
      <c r="E1734" s="25" t="s">
        <v>265</v>
      </c>
      <c r="F1734" s="23" t="s">
        <v>337</v>
      </c>
      <c r="G1734" s="23" t="s">
        <v>492</v>
      </c>
      <c r="H1734" s="32" t="s">
        <v>348</v>
      </c>
      <c r="I1734" s="32" t="s">
        <v>586</v>
      </c>
      <c r="J1734" s="135">
        <v>46</v>
      </c>
      <c r="K1734" s="28">
        <v>0.95652000000000004</v>
      </c>
      <c r="L1734" s="77">
        <v>0.9</v>
      </c>
      <c r="Q1734" s="106"/>
    </row>
    <row r="1735" spans="1:17" x14ac:dyDescent="0.25">
      <c r="A1735" t="s">
        <v>331</v>
      </c>
      <c r="B1735" s="25">
        <v>2020</v>
      </c>
      <c r="C1735" s="25" t="s">
        <v>3</v>
      </c>
      <c r="D1735" s="25" t="s">
        <v>66</v>
      </c>
      <c r="E1735" s="25" t="s">
        <v>265</v>
      </c>
      <c r="F1735" s="23" t="s">
        <v>337</v>
      </c>
      <c r="G1735" s="23" t="s">
        <v>492</v>
      </c>
      <c r="H1735" s="32" t="s">
        <v>348</v>
      </c>
      <c r="I1735" s="32" t="s">
        <v>586</v>
      </c>
      <c r="J1735" s="135">
        <v>63</v>
      </c>
      <c r="K1735" s="28">
        <v>0.85714000000000001</v>
      </c>
      <c r="L1735" s="77">
        <v>0.9</v>
      </c>
      <c r="Q1735" s="106"/>
    </row>
    <row r="1736" spans="1:17" x14ac:dyDescent="0.25">
      <c r="A1736" t="s">
        <v>331</v>
      </c>
      <c r="B1736" s="25">
        <v>2021</v>
      </c>
      <c r="C1736" s="25" t="s">
        <v>0</v>
      </c>
      <c r="D1736" s="25" t="s">
        <v>67</v>
      </c>
      <c r="E1736" s="25" t="s">
        <v>265</v>
      </c>
      <c r="F1736" s="23" t="s">
        <v>337</v>
      </c>
      <c r="G1736" s="23" t="s">
        <v>492</v>
      </c>
      <c r="H1736" s="32" t="s">
        <v>348</v>
      </c>
      <c r="I1736" s="32" t="s">
        <v>586</v>
      </c>
      <c r="J1736" s="135">
        <v>56</v>
      </c>
      <c r="K1736" s="28">
        <v>0.85714000000000001</v>
      </c>
      <c r="L1736" s="77">
        <v>0.9</v>
      </c>
      <c r="Q1736" s="106"/>
    </row>
    <row r="1737" spans="1:17" x14ac:dyDescent="0.25">
      <c r="A1737" t="s">
        <v>331</v>
      </c>
      <c r="B1737" s="25">
        <v>2021</v>
      </c>
      <c r="C1737" s="25" t="s">
        <v>1</v>
      </c>
      <c r="D1737" s="25" t="s">
        <v>68</v>
      </c>
      <c r="E1737" s="25" t="s">
        <v>265</v>
      </c>
      <c r="F1737" s="23" t="s">
        <v>337</v>
      </c>
      <c r="G1737" s="23" t="s">
        <v>492</v>
      </c>
      <c r="H1737" s="32" t="s">
        <v>348</v>
      </c>
      <c r="I1737" s="32" t="s">
        <v>586</v>
      </c>
      <c r="J1737" s="135">
        <v>88</v>
      </c>
      <c r="K1737" s="28">
        <v>0.84091000000000005</v>
      </c>
      <c r="L1737" s="77">
        <v>0.9</v>
      </c>
      <c r="Q1737" s="106"/>
    </row>
    <row r="1738" spans="1:17" x14ac:dyDescent="0.25">
      <c r="A1738" t="s">
        <v>331</v>
      </c>
      <c r="B1738" s="25">
        <v>2021</v>
      </c>
      <c r="C1738" s="25" t="s">
        <v>2</v>
      </c>
      <c r="D1738" s="25" t="s">
        <v>69</v>
      </c>
      <c r="E1738" s="25" t="s">
        <v>265</v>
      </c>
      <c r="F1738" s="23" t="s">
        <v>337</v>
      </c>
      <c r="G1738" s="23" t="s">
        <v>492</v>
      </c>
      <c r="H1738" s="32" t="s">
        <v>348</v>
      </c>
      <c r="I1738" s="32" t="s">
        <v>586</v>
      </c>
      <c r="J1738" s="135">
        <v>70</v>
      </c>
      <c r="K1738" s="28">
        <v>0.78571000000000002</v>
      </c>
      <c r="L1738" s="77">
        <v>0.9</v>
      </c>
      <c r="Q1738" s="106"/>
    </row>
    <row r="1739" spans="1:17" x14ac:dyDescent="0.25">
      <c r="A1739" t="s">
        <v>331</v>
      </c>
      <c r="B1739" s="25">
        <v>2021</v>
      </c>
      <c r="C1739" s="25" t="s">
        <v>3</v>
      </c>
      <c r="D1739" s="25" t="s">
        <v>70</v>
      </c>
      <c r="E1739" s="25" t="s">
        <v>265</v>
      </c>
      <c r="F1739" s="23" t="s">
        <v>337</v>
      </c>
      <c r="G1739" s="23" t="s">
        <v>492</v>
      </c>
      <c r="H1739" s="32" t="s">
        <v>348</v>
      </c>
      <c r="I1739" s="32" t="s">
        <v>586</v>
      </c>
      <c r="J1739" s="135">
        <v>69</v>
      </c>
      <c r="K1739" s="28">
        <v>0.88405999999999996</v>
      </c>
      <c r="L1739" s="77">
        <v>0.9</v>
      </c>
      <c r="Q1739" s="106"/>
    </row>
    <row r="1740" spans="1:17" x14ac:dyDescent="0.25">
      <c r="A1740" t="s">
        <v>331</v>
      </c>
      <c r="B1740" s="25">
        <v>2022</v>
      </c>
      <c r="C1740" s="25" t="s">
        <v>0</v>
      </c>
      <c r="D1740" s="25" t="s">
        <v>71</v>
      </c>
      <c r="E1740" s="25" t="s">
        <v>265</v>
      </c>
      <c r="F1740" s="23" t="s">
        <v>337</v>
      </c>
      <c r="G1740" s="23" t="s">
        <v>492</v>
      </c>
      <c r="H1740" s="32" t="s">
        <v>348</v>
      </c>
      <c r="I1740" s="32" t="s">
        <v>586</v>
      </c>
      <c r="J1740" s="135">
        <v>83</v>
      </c>
      <c r="K1740" s="28">
        <v>0.79518</v>
      </c>
      <c r="L1740" s="77">
        <v>0.9</v>
      </c>
      <c r="Q1740" s="106"/>
    </row>
    <row r="1741" spans="1:17" x14ac:dyDescent="0.25">
      <c r="A1741" t="s">
        <v>331</v>
      </c>
      <c r="B1741" s="25">
        <v>2022</v>
      </c>
      <c r="C1741" s="25" t="s">
        <v>1</v>
      </c>
      <c r="D1741" s="25" t="s">
        <v>72</v>
      </c>
      <c r="E1741" s="25" t="s">
        <v>265</v>
      </c>
      <c r="F1741" s="23" t="s">
        <v>337</v>
      </c>
      <c r="G1741" s="23" t="s">
        <v>492</v>
      </c>
      <c r="H1741" s="32" t="s">
        <v>348</v>
      </c>
      <c r="I1741" s="32" t="s">
        <v>586</v>
      </c>
      <c r="J1741" s="135">
        <v>69</v>
      </c>
      <c r="K1741" s="28">
        <v>0.81159000000000003</v>
      </c>
      <c r="L1741" s="77">
        <v>0.9</v>
      </c>
      <c r="Q1741" s="106"/>
    </row>
    <row r="1742" spans="1:17" x14ac:dyDescent="0.25">
      <c r="A1742" t="s">
        <v>331</v>
      </c>
      <c r="B1742" s="25">
        <v>2022</v>
      </c>
      <c r="C1742" s="25" t="s">
        <v>2</v>
      </c>
      <c r="D1742" s="25" t="s">
        <v>73</v>
      </c>
      <c r="E1742" s="25" t="s">
        <v>265</v>
      </c>
      <c r="F1742" s="23" t="s">
        <v>337</v>
      </c>
      <c r="G1742" s="23" t="s">
        <v>492</v>
      </c>
      <c r="H1742" s="32" t="s">
        <v>348</v>
      </c>
      <c r="I1742" s="32" t="s">
        <v>586</v>
      </c>
      <c r="J1742" s="135">
        <v>79</v>
      </c>
      <c r="K1742" s="28">
        <v>0.86075999999999997</v>
      </c>
      <c r="L1742" s="77">
        <v>0.9</v>
      </c>
      <c r="Q1742" s="106"/>
    </row>
    <row r="1743" spans="1:17" x14ac:dyDescent="0.25">
      <c r="A1743" t="s">
        <v>331</v>
      </c>
      <c r="B1743" s="25">
        <v>2022</v>
      </c>
      <c r="C1743" s="25" t="s">
        <v>3</v>
      </c>
      <c r="D1743" s="25" t="s">
        <v>493</v>
      </c>
      <c r="E1743" s="25" t="s">
        <v>265</v>
      </c>
      <c r="F1743" s="23" t="s">
        <v>337</v>
      </c>
      <c r="G1743" s="23" t="s">
        <v>492</v>
      </c>
      <c r="H1743" s="32" t="s">
        <v>348</v>
      </c>
      <c r="I1743" s="32" t="s">
        <v>586</v>
      </c>
      <c r="J1743" s="135">
        <v>70</v>
      </c>
      <c r="K1743" s="28">
        <v>0.75714000000000004</v>
      </c>
      <c r="L1743" s="77">
        <v>0.9</v>
      </c>
      <c r="Q1743" s="106"/>
    </row>
    <row r="1744" spans="1:17" x14ac:dyDescent="0.25">
      <c r="A1744" t="s">
        <v>331</v>
      </c>
      <c r="B1744" s="25">
        <v>2023</v>
      </c>
      <c r="C1744" s="25" t="s">
        <v>0</v>
      </c>
      <c r="D1744" s="25" t="s">
        <v>537</v>
      </c>
      <c r="E1744" s="25" t="s">
        <v>265</v>
      </c>
      <c r="F1744" s="23" t="s">
        <v>337</v>
      </c>
      <c r="G1744" s="23" t="s">
        <v>492</v>
      </c>
      <c r="H1744" s="32" t="s">
        <v>348</v>
      </c>
      <c r="I1744" s="32" t="s">
        <v>586</v>
      </c>
      <c r="J1744" s="135">
        <v>69</v>
      </c>
      <c r="K1744" s="28">
        <v>0.85507</v>
      </c>
      <c r="L1744" s="77">
        <v>0.9</v>
      </c>
      <c r="Q1744" s="106"/>
    </row>
    <row r="1745" spans="1:17" x14ac:dyDescent="0.25">
      <c r="A1745" t="s">
        <v>331</v>
      </c>
      <c r="B1745" s="25">
        <v>2018</v>
      </c>
      <c r="C1745" s="25" t="s">
        <v>0</v>
      </c>
      <c r="D1745" s="25" t="s">
        <v>54</v>
      </c>
      <c r="E1745" s="25" t="s">
        <v>266</v>
      </c>
      <c r="F1745" s="23" t="s">
        <v>338</v>
      </c>
      <c r="G1745" s="23" t="s">
        <v>492</v>
      </c>
      <c r="H1745" s="32" t="s">
        <v>353</v>
      </c>
      <c r="I1745" s="32" t="s">
        <v>586</v>
      </c>
      <c r="J1745" s="135">
        <v>46</v>
      </c>
      <c r="K1745" s="28">
        <v>0.86956999999999995</v>
      </c>
      <c r="L1745" s="77">
        <v>0.9</v>
      </c>
      <c r="Q1745" s="106"/>
    </row>
    <row r="1746" spans="1:17" x14ac:dyDescent="0.25">
      <c r="A1746" t="s">
        <v>331</v>
      </c>
      <c r="B1746" s="25">
        <v>2018</v>
      </c>
      <c r="C1746" s="25" t="s">
        <v>1</v>
      </c>
      <c r="D1746" s="25" t="s">
        <v>56</v>
      </c>
      <c r="E1746" s="25" t="s">
        <v>266</v>
      </c>
      <c r="F1746" s="23" t="s">
        <v>338</v>
      </c>
      <c r="G1746" s="23" t="s">
        <v>492</v>
      </c>
      <c r="H1746" s="32" t="s">
        <v>353</v>
      </c>
      <c r="I1746" s="32" t="s">
        <v>586</v>
      </c>
      <c r="J1746" s="135">
        <v>54</v>
      </c>
      <c r="K1746" s="28">
        <v>0.92593000000000003</v>
      </c>
      <c r="L1746" s="77">
        <v>0.9</v>
      </c>
      <c r="Q1746" s="106"/>
    </row>
    <row r="1747" spans="1:17" x14ac:dyDescent="0.25">
      <c r="A1747" t="s">
        <v>331</v>
      </c>
      <c r="B1747" s="25">
        <v>2018</v>
      </c>
      <c r="C1747" s="25" t="s">
        <v>2</v>
      </c>
      <c r="D1747" s="25" t="s">
        <v>57</v>
      </c>
      <c r="E1747" s="25" t="s">
        <v>266</v>
      </c>
      <c r="F1747" s="23" t="s">
        <v>338</v>
      </c>
      <c r="G1747" s="23" t="s">
        <v>492</v>
      </c>
      <c r="H1747" s="32" t="s">
        <v>353</v>
      </c>
      <c r="I1747" s="32" t="s">
        <v>586</v>
      </c>
      <c r="J1747" s="135">
        <v>56</v>
      </c>
      <c r="K1747" s="28">
        <v>0.96428999999999998</v>
      </c>
      <c r="L1747" s="77">
        <v>0.9</v>
      </c>
      <c r="Q1747" s="106"/>
    </row>
    <row r="1748" spans="1:17" x14ac:dyDescent="0.25">
      <c r="A1748" t="s">
        <v>331</v>
      </c>
      <c r="B1748" s="25">
        <v>2018</v>
      </c>
      <c r="C1748" s="25" t="s">
        <v>3</v>
      </c>
      <c r="D1748" s="25" t="s">
        <v>58</v>
      </c>
      <c r="E1748" s="25" t="s">
        <v>266</v>
      </c>
      <c r="F1748" s="23" t="s">
        <v>338</v>
      </c>
      <c r="G1748" s="23" t="s">
        <v>492</v>
      </c>
      <c r="H1748" s="32" t="s">
        <v>353</v>
      </c>
      <c r="I1748" s="32" t="s">
        <v>586</v>
      </c>
      <c r="J1748" s="135">
        <v>65</v>
      </c>
      <c r="K1748" s="28">
        <v>0.92308000000000001</v>
      </c>
      <c r="L1748" s="77">
        <v>0.9</v>
      </c>
      <c r="Q1748" s="106"/>
    </row>
    <row r="1749" spans="1:17" x14ac:dyDescent="0.25">
      <c r="A1749" t="s">
        <v>331</v>
      </c>
      <c r="B1749" s="25">
        <v>2019</v>
      </c>
      <c r="C1749" s="25" t="s">
        <v>0</v>
      </c>
      <c r="D1749" s="25" t="s">
        <v>59</v>
      </c>
      <c r="E1749" s="25" t="s">
        <v>266</v>
      </c>
      <c r="F1749" s="23" t="s">
        <v>338</v>
      </c>
      <c r="G1749" s="23" t="s">
        <v>492</v>
      </c>
      <c r="H1749" s="32" t="s">
        <v>353</v>
      </c>
      <c r="I1749" s="32" t="s">
        <v>586</v>
      </c>
      <c r="J1749" s="135">
        <v>62</v>
      </c>
      <c r="K1749" s="28">
        <v>0.87097000000000002</v>
      </c>
      <c r="L1749" s="77">
        <v>0.9</v>
      </c>
      <c r="Q1749" s="106"/>
    </row>
    <row r="1750" spans="1:17" x14ac:dyDescent="0.25">
      <c r="A1750" t="s">
        <v>331</v>
      </c>
      <c r="B1750" s="25">
        <v>2019</v>
      </c>
      <c r="C1750" s="25" t="s">
        <v>1</v>
      </c>
      <c r="D1750" s="25" t="s">
        <v>60</v>
      </c>
      <c r="E1750" s="25" t="s">
        <v>266</v>
      </c>
      <c r="F1750" s="23" t="s">
        <v>338</v>
      </c>
      <c r="G1750" s="23" t="s">
        <v>492</v>
      </c>
      <c r="H1750" s="32" t="s">
        <v>353</v>
      </c>
      <c r="I1750" s="32" t="s">
        <v>586</v>
      </c>
      <c r="J1750" s="135">
        <v>69</v>
      </c>
      <c r="K1750" s="28">
        <v>0.82608999999999999</v>
      </c>
      <c r="L1750" s="77">
        <v>0.9</v>
      </c>
      <c r="Q1750" s="106"/>
    </row>
    <row r="1751" spans="1:17" x14ac:dyDescent="0.25">
      <c r="A1751" t="s">
        <v>331</v>
      </c>
      <c r="B1751" s="25">
        <v>2019</v>
      </c>
      <c r="C1751" s="25" t="s">
        <v>2</v>
      </c>
      <c r="D1751" s="25" t="s">
        <v>61</v>
      </c>
      <c r="E1751" s="25" t="s">
        <v>266</v>
      </c>
      <c r="F1751" s="23" t="s">
        <v>338</v>
      </c>
      <c r="G1751" s="23" t="s">
        <v>492</v>
      </c>
      <c r="H1751" s="32" t="s">
        <v>353</v>
      </c>
      <c r="I1751" s="32" t="s">
        <v>586</v>
      </c>
      <c r="J1751" s="135">
        <v>64</v>
      </c>
      <c r="K1751" s="28">
        <v>0.6875</v>
      </c>
      <c r="L1751" s="77">
        <v>0.9</v>
      </c>
      <c r="Q1751" s="106"/>
    </row>
    <row r="1752" spans="1:17" x14ac:dyDescent="0.25">
      <c r="A1752" t="s">
        <v>331</v>
      </c>
      <c r="B1752" s="25">
        <v>2019</v>
      </c>
      <c r="C1752" s="25" t="s">
        <v>3</v>
      </c>
      <c r="D1752" s="25" t="s">
        <v>62</v>
      </c>
      <c r="E1752" s="25" t="s">
        <v>266</v>
      </c>
      <c r="F1752" s="23" t="s">
        <v>338</v>
      </c>
      <c r="G1752" s="23" t="s">
        <v>492</v>
      </c>
      <c r="H1752" s="32" t="s">
        <v>353</v>
      </c>
      <c r="I1752" s="32" t="s">
        <v>586</v>
      </c>
      <c r="J1752" s="135">
        <v>52</v>
      </c>
      <c r="K1752" s="28">
        <v>0.78846000000000005</v>
      </c>
      <c r="L1752" s="77">
        <v>0.9</v>
      </c>
      <c r="Q1752" s="106"/>
    </row>
    <row r="1753" spans="1:17" x14ac:dyDescent="0.25">
      <c r="A1753" t="s">
        <v>331</v>
      </c>
      <c r="B1753" s="25">
        <v>2020</v>
      </c>
      <c r="C1753" s="25" t="s">
        <v>0</v>
      </c>
      <c r="D1753" s="25" t="s">
        <v>63</v>
      </c>
      <c r="E1753" s="25" t="s">
        <v>266</v>
      </c>
      <c r="F1753" s="23" t="s">
        <v>338</v>
      </c>
      <c r="G1753" s="23" t="s">
        <v>492</v>
      </c>
      <c r="H1753" s="32" t="s">
        <v>353</v>
      </c>
      <c r="I1753" s="32" t="s">
        <v>586</v>
      </c>
      <c r="J1753" s="135">
        <v>67</v>
      </c>
      <c r="K1753" s="28">
        <v>0.70148999999999995</v>
      </c>
      <c r="L1753" s="77">
        <v>0.9</v>
      </c>
      <c r="Q1753" s="106"/>
    </row>
    <row r="1754" spans="1:17" x14ac:dyDescent="0.25">
      <c r="A1754" t="s">
        <v>331</v>
      </c>
      <c r="B1754" s="25">
        <v>2020</v>
      </c>
      <c r="C1754" s="25" t="s">
        <v>1</v>
      </c>
      <c r="D1754" s="25" t="s">
        <v>64</v>
      </c>
      <c r="E1754" s="25" t="s">
        <v>266</v>
      </c>
      <c r="F1754" s="23" t="s">
        <v>338</v>
      </c>
      <c r="G1754" s="23" t="s">
        <v>492</v>
      </c>
      <c r="H1754" s="32" t="s">
        <v>353</v>
      </c>
      <c r="I1754" s="32" t="s">
        <v>586</v>
      </c>
      <c r="J1754" s="135">
        <v>19</v>
      </c>
      <c r="K1754" s="28">
        <v>0.68420999999999998</v>
      </c>
      <c r="L1754" s="77">
        <v>0.9</v>
      </c>
      <c r="Q1754" s="106"/>
    </row>
    <row r="1755" spans="1:17" x14ac:dyDescent="0.25">
      <c r="A1755" t="s">
        <v>331</v>
      </c>
      <c r="B1755" s="25">
        <v>2020</v>
      </c>
      <c r="C1755" s="25" t="s">
        <v>2</v>
      </c>
      <c r="D1755" s="25" t="s">
        <v>65</v>
      </c>
      <c r="E1755" s="25" t="s">
        <v>266</v>
      </c>
      <c r="F1755" s="23" t="s">
        <v>338</v>
      </c>
      <c r="G1755" s="23" t="s">
        <v>492</v>
      </c>
      <c r="H1755" s="32" t="s">
        <v>353</v>
      </c>
      <c r="I1755" s="32" t="s">
        <v>586</v>
      </c>
      <c r="J1755" s="135">
        <v>42</v>
      </c>
      <c r="K1755" s="28">
        <v>0.83333000000000002</v>
      </c>
      <c r="L1755" s="77">
        <v>0.9</v>
      </c>
      <c r="Q1755" s="106"/>
    </row>
    <row r="1756" spans="1:17" x14ac:dyDescent="0.25">
      <c r="A1756" t="s">
        <v>331</v>
      </c>
      <c r="B1756" s="25">
        <v>2020</v>
      </c>
      <c r="C1756" s="25" t="s">
        <v>3</v>
      </c>
      <c r="D1756" s="25" t="s">
        <v>66</v>
      </c>
      <c r="E1756" s="25" t="s">
        <v>266</v>
      </c>
      <c r="F1756" s="23" t="s">
        <v>338</v>
      </c>
      <c r="G1756" s="23" t="s">
        <v>492</v>
      </c>
      <c r="H1756" s="32" t="s">
        <v>353</v>
      </c>
      <c r="I1756" s="32" t="s">
        <v>586</v>
      </c>
      <c r="J1756" s="135">
        <v>53</v>
      </c>
      <c r="K1756" s="28">
        <v>0.88678999999999997</v>
      </c>
      <c r="L1756" s="77">
        <v>0.9</v>
      </c>
      <c r="Q1756" s="106"/>
    </row>
    <row r="1757" spans="1:17" x14ac:dyDescent="0.25">
      <c r="A1757" t="s">
        <v>331</v>
      </c>
      <c r="B1757" s="25">
        <v>2021</v>
      </c>
      <c r="C1757" s="25" t="s">
        <v>0</v>
      </c>
      <c r="D1757" s="25" t="s">
        <v>67</v>
      </c>
      <c r="E1757" s="25" t="s">
        <v>266</v>
      </c>
      <c r="F1757" s="23" t="s">
        <v>338</v>
      </c>
      <c r="G1757" s="23" t="s">
        <v>492</v>
      </c>
      <c r="H1757" s="32" t="s">
        <v>353</v>
      </c>
      <c r="I1757" s="32" t="s">
        <v>586</v>
      </c>
      <c r="J1757" s="135">
        <v>54</v>
      </c>
      <c r="K1757" s="28">
        <v>0.92593000000000003</v>
      </c>
      <c r="L1757" s="77">
        <v>0.9</v>
      </c>
      <c r="Q1757" s="106"/>
    </row>
    <row r="1758" spans="1:17" x14ac:dyDescent="0.25">
      <c r="A1758" t="s">
        <v>331</v>
      </c>
      <c r="B1758" s="25">
        <v>2021</v>
      </c>
      <c r="C1758" s="25" t="s">
        <v>1</v>
      </c>
      <c r="D1758" s="25" t="s">
        <v>68</v>
      </c>
      <c r="E1758" s="25" t="s">
        <v>266</v>
      </c>
      <c r="F1758" s="23" t="s">
        <v>338</v>
      </c>
      <c r="G1758" s="23" t="s">
        <v>492</v>
      </c>
      <c r="H1758" s="32" t="s">
        <v>353</v>
      </c>
      <c r="I1758" s="32" t="s">
        <v>586</v>
      </c>
      <c r="J1758" s="135">
        <v>57</v>
      </c>
      <c r="K1758" s="28">
        <v>0.96491000000000005</v>
      </c>
      <c r="L1758" s="77">
        <v>0.9</v>
      </c>
      <c r="Q1758" s="106"/>
    </row>
    <row r="1759" spans="1:17" x14ac:dyDescent="0.25">
      <c r="A1759" t="s">
        <v>331</v>
      </c>
      <c r="B1759" s="25">
        <v>2021</v>
      </c>
      <c r="C1759" s="25" t="s">
        <v>2</v>
      </c>
      <c r="D1759" s="25" t="s">
        <v>69</v>
      </c>
      <c r="E1759" s="25" t="s">
        <v>266</v>
      </c>
      <c r="F1759" s="23" t="s">
        <v>338</v>
      </c>
      <c r="G1759" s="23" t="s">
        <v>492</v>
      </c>
      <c r="H1759" s="32" t="s">
        <v>353</v>
      </c>
      <c r="I1759" s="32" t="s">
        <v>586</v>
      </c>
      <c r="J1759" s="135">
        <v>56</v>
      </c>
      <c r="K1759" s="28">
        <v>0.96428999999999998</v>
      </c>
      <c r="L1759" s="77">
        <v>0.9</v>
      </c>
      <c r="Q1759" s="106"/>
    </row>
    <row r="1760" spans="1:17" x14ac:dyDescent="0.25">
      <c r="A1760" t="s">
        <v>331</v>
      </c>
      <c r="B1760" s="25">
        <v>2021</v>
      </c>
      <c r="C1760" s="25" t="s">
        <v>3</v>
      </c>
      <c r="D1760" s="25" t="s">
        <v>70</v>
      </c>
      <c r="E1760" s="25" t="s">
        <v>266</v>
      </c>
      <c r="F1760" s="23" t="s">
        <v>338</v>
      </c>
      <c r="G1760" s="23" t="s">
        <v>492</v>
      </c>
      <c r="H1760" s="32" t="s">
        <v>353</v>
      </c>
      <c r="I1760" s="32" t="s">
        <v>586</v>
      </c>
      <c r="J1760" s="135">
        <v>53</v>
      </c>
      <c r="K1760" s="28">
        <v>0.90566000000000002</v>
      </c>
      <c r="L1760" s="77">
        <v>0.9</v>
      </c>
      <c r="Q1760" s="106"/>
    </row>
    <row r="1761" spans="1:17" x14ac:dyDescent="0.25">
      <c r="A1761" t="s">
        <v>331</v>
      </c>
      <c r="B1761" s="25">
        <v>2022</v>
      </c>
      <c r="C1761" s="25" t="s">
        <v>0</v>
      </c>
      <c r="D1761" s="25" t="s">
        <v>71</v>
      </c>
      <c r="E1761" s="25" t="s">
        <v>266</v>
      </c>
      <c r="F1761" s="23" t="s">
        <v>338</v>
      </c>
      <c r="G1761" s="23" t="s">
        <v>492</v>
      </c>
      <c r="H1761" s="32" t="s">
        <v>353</v>
      </c>
      <c r="I1761" s="32" t="s">
        <v>586</v>
      </c>
      <c r="J1761" s="135">
        <v>53</v>
      </c>
      <c r="K1761" s="28">
        <v>0.83018999999999998</v>
      </c>
      <c r="L1761" s="77">
        <v>0.9</v>
      </c>
      <c r="Q1761" s="106"/>
    </row>
    <row r="1762" spans="1:17" x14ac:dyDescent="0.25">
      <c r="A1762" t="s">
        <v>331</v>
      </c>
      <c r="B1762" s="25">
        <v>2022</v>
      </c>
      <c r="C1762" s="25" t="s">
        <v>1</v>
      </c>
      <c r="D1762" s="25" t="s">
        <v>72</v>
      </c>
      <c r="E1762" s="25" t="s">
        <v>266</v>
      </c>
      <c r="F1762" s="23" t="s">
        <v>338</v>
      </c>
      <c r="G1762" s="23" t="s">
        <v>492</v>
      </c>
      <c r="H1762" s="32" t="s">
        <v>353</v>
      </c>
      <c r="I1762" s="32" t="s">
        <v>586</v>
      </c>
      <c r="J1762" s="135">
        <v>74</v>
      </c>
      <c r="K1762" s="28">
        <v>0.93242999999999998</v>
      </c>
      <c r="L1762" s="77">
        <v>0.9</v>
      </c>
      <c r="Q1762" s="106"/>
    </row>
    <row r="1763" spans="1:17" x14ac:dyDescent="0.25">
      <c r="A1763" t="s">
        <v>331</v>
      </c>
      <c r="B1763" s="25">
        <v>2022</v>
      </c>
      <c r="C1763" s="25" t="s">
        <v>2</v>
      </c>
      <c r="D1763" s="25" t="s">
        <v>73</v>
      </c>
      <c r="E1763" s="25" t="s">
        <v>266</v>
      </c>
      <c r="F1763" s="23" t="s">
        <v>338</v>
      </c>
      <c r="G1763" s="23" t="s">
        <v>492</v>
      </c>
      <c r="H1763" s="32" t="s">
        <v>353</v>
      </c>
      <c r="I1763" s="32" t="s">
        <v>586</v>
      </c>
      <c r="J1763" s="135">
        <v>47</v>
      </c>
      <c r="K1763" s="28">
        <v>0.93616999999999995</v>
      </c>
      <c r="L1763" s="77">
        <v>0.9</v>
      </c>
      <c r="Q1763" s="106"/>
    </row>
    <row r="1764" spans="1:17" x14ac:dyDescent="0.25">
      <c r="A1764" t="s">
        <v>331</v>
      </c>
      <c r="B1764" s="25">
        <v>2022</v>
      </c>
      <c r="C1764" s="25" t="s">
        <v>3</v>
      </c>
      <c r="D1764" s="25" t="s">
        <v>493</v>
      </c>
      <c r="E1764" s="25" t="s">
        <v>266</v>
      </c>
      <c r="F1764" s="23" t="s">
        <v>338</v>
      </c>
      <c r="G1764" s="23" t="s">
        <v>492</v>
      </c>
      <c r="H1764" s="32" t="s">
        <v>353</v>
      </c>
      <c r="I1764" s="32" t="s">
        <v>586</v>
      </c>
      <c r="J1764" s="135">
        <v>49</v>
      </c>
      <c r="K1764" s="28">
        <v>0.91837000000000002</v>
      </c>
      <c r="L1764" s="77">
        <v>0.9</v>
      </c>
      <c r="Q1764" s="106"/>
    </row>
    <row r="1765" spans="1:17" x14ac:dyDescent="0.25">
      <c r="A1765" t="s">
        <v>331</v>
      </c>
      <c r="B1765" s="25">
        <v>2023</v>
      </c>
      <c r="C1765" s="25" t="s">
        <v>0</v>
      </c>
      <c r="D1765" s="25" t="s">
        <v>537</v>
      </c>
      <c r="E1765" s="25" t="s">
        <v>266</v>
      </c>
      <c r="F1765" s="23" t="s">
        <v>338</v>
      </c>
      <c r="G1765" s="23" t="s">
        <v>492</v>
      </c>
      <c r="H1765" s="32" t="s">
        <v>353</v>
      </c>
      <c r="I1765" s="32" t="s">
        <v>586</v>
      </c>
      <c r="J1765" s="135">
        <v>39</v>
      </c>
      <c r="K1765" s="28">
        <v>0.79486999999999997</v>
      </c>
      <c r="L1765" s="77">
        <v>0.9</v>
      </c>
      <c r="Q1765" s="106"/>
    </row>
    <row r="1766" spans="1:17" x14ac:dyDescent="0.25">
      <c r="A1766" t="s">
        <v>331</v>
      </c>
      <c r="B1766" s="25">
        <v>2018</v>
      </c>
      <c r="C1766" s="25" t="s">
        <v>0</v>
      </c>
      <c r="D1766" s="25" t="s">
        <v>54</v>
      </c>
      <c r="E1766" s="25" t="s">
        <v>492</v>
      </c>
      <c r="F1766" s="166" t="s">
        <v>547</v>
      </c>
      <c r="G1766" s="23" t="s">
        <v>492</v>
      </c>
      <c r="H1766" s="166" t="s">
        <v>547</v>
      </c>
      <c r="I1766" s="32" t="s">
        <v>586</v>
      </c>
      <c r="J1766" s="135">
        <v>670</v>
      </c>
      <c r="K1766" s="28">
        <v>0.41193999999999997</v>
      </c>
      <c r="L1766" s="77">
        <v>0.9</v>
      </c>
      <c r="Q1766" s="106"/>
    </row>
    <row r="1767" spans="1:17" x14ac:dyDescent="0.25">
      <c r="A1767" t="s">
        <v>331</v>
      </c>
      <c r="B1767" s="25">
        <v>2018</v>
      </c>
      <c r="C1767" s="25" t="s">
        <v>1</v>
      </c>
      <c r="D1767" s="25" t="s">
        <v>56</v>
      </c>
      <c r="E1767" s="25" t="s">
        <v>492</v>
      </c>
      <c r="F1767" s="166" t="s">
        <v>547</v>
      </c>
      <c r="G1767" s="23" t="s">
        <v>492</v>
      </c>
      <c r="H1767" s="166" t="s">
        <v>547</v>
      </c>
      <c r="I1767" s="32" t="s">
        <v>586</v>
      </c>
      <c r="J1767" s="135">
        <v>668</v>
      </c>
      <c r="K1767" s="28">
        <v>0.43263000000000001</v>
      </c>
      <c r="L1767" s="77">
        <v>0.9</v>
      </c>
      <c r="Q1767" s="106"/>
    </row>
    <row r="1768" spans="1:17" x14ac:dyDescent="0.25">
      <c r="A1768" t="s">
        <v>331</v>
      </c>
      <c r="B1768" s="25">
        <v>2018</v>
      </c>
      <c r="C1768" s="25" t="s">
        <v>2</v>
      </c>
      <c r="D1768" s="25" t="s">
        <v>57</v>
      </c>
      <c r="E1768" s="25" t="s">
        <v>492</v>
      </c>
      <c r="F1768" s="166" t="s">
        <v>547</v>
      </c>
      <c r="G1768" s="23" t="s">
        <v>492</v>
      </c>
      <c r="H1768" s="166" t="s">
        <v>547</v>
      </c>
      <c r="I1768" s="32" t="s">
        <v>586</v>
      </c>
      <c r="J1768" s="135">
        <v>686</v>
      </c>
      <c r="K1768" s="28">
        <v>0.41544999999999999</v>
      </c>
      <c r="L1768" s="77">
        <v>0.9</v>
      </c>
      <c r="Q1768" s="106"/>
    </row>
    <row r="1769" spans="1:17" x14ac:dyDescent="0.25">
      <c r="A1769" t="s">
        <v>331</v>
      </c>
      <c r="B1769" s="25">
        <v>2018</v>
      </c>
      <c r="C1769" s="25" t="s">
        <v>3</v>
      </c>
      <c r="D1769" s="25" t="s">
        <v>58</v>
      </c>
      <c r="E1769" s="25" t="s">
        <v>492</v>
      </c>
      <c r="F1769" s="166" t="s">
        <v>547</v>
      </c>
      <c r="G1769" s="23" t="s">
        <v>492</v>
      </c>
      <c r="H1769" s="166" t="s">
        <v>547</v>
      </c>
      <c r="I1769" s="32" t="s">
        <v>586</v>
      </c>
      <c r="J1769" s="135">
        <v>659</v>
      </c>
      <c r="K1769" s="28">
        <v>0.45219999999999999</v>
      </c>
      <c r="L1769" s="77">
        <v>0.9</v>
      </c>
      <c r="Q1769" s="106"/>
    </row>
    <row r="1770" spans="1:17" x14ac:dyDescent="0.25">
      <c r="A1770" t="s">
        <v>331</v>
      </c>
      <c r="B1770" s="25">
        <v>2019</v>
      </c>
      <c r="C1770" s="25" t="s">
        <v>0</v>
      </c>
      <c r="D1770" s="25" t="s">
        <v>59</v>
      </c>
      <c r="E1770" s="25" t="s">
        <v>492</v>
      </c>
      <c r="F1770" s="166" t="s">
        <v>547</v>
      </c>
      <c r="G1770" s="23" t="s">
        <v>492</v>
      </c>
      <c r="H1770" s="166" t="s">
        <v>547</v>
      </c>
      <c r="I1770" s="32" t="s">
        <v>586</v>
      </c>
      <c r="J1770" s="135">
        <v>624</v>
      </c>
      <c r="K1770" s="28">
        <v>0.43108999999999997</v>
      </c>
      <c r="L1770" s="77">
        <v>0.9</v>
      </c>
      <c r="Q1770" s="106"/>
    </row>
    <row r="1771" spans="1:17" x14ac:dyDescent="0.25">
      <c r="A1771" t="s">
        <v>331</v>
      </c>
      <c r="B1771" s="25">
        <v>2019</v>
      </c>
      <c r="C1771" s="25" t="s">
        <v>1</v>
      </c>
      <c r="D1771" s="25" t="s">
        <v>60</v>
      </c>
      <c r="E1771" s="25" t="s">
        <v>492</v>
      </c>
      <c r="F1771" s="166" t="s">
        <v>547</v>
      </c>
      <c r="G1771" s="23" t="s">
        <v>492</v>
      </c>
      <c r="H1771" s="166" t="s">
        <v>547</v>
      </c>
      <c r="I1771" s="32" t="s">
        <v>586</v>
      </c>
      <c r="J1771" s="135">
        <v>613</v>
      </c>
      <c r="K1771" s="28">
        <v>0.45188</v>
      </c>
      <c r="L1771" s="77">
        <v>0.9</v>
      </c>
      <c r="Q1771" s="106"/>
    </row>
    <row r="1772" spans="1:17" x14ac:dyDescent="0.25">
      <c r="A1772" t="s">
        <v>331</v>
      </c>
      <c r="B1772" s="25">
        <v>2019</v>
      </c>
      <c r="C1772" s="25" t="s">
        <v>2</v>
      </c>
      <c r="D1772" s="25" t="s">
        <v>61</v>
      </c>
      <c r="E1772" s="25" t="s">
        <v>492</v>
      </c>
      <c r="F1772" s="166" t="s">
        <v>547</v>
      </c>
      <c r="G1772" s="23" t="s">
        <v>492</v>
      </c>
      <c r="H1772" s="166" t="s">
        <v>547</v>
      </c>
      <c r="I1772" s="32" t="s">
        <v>586</v>
      </c>
      <c r="J1772" s="135">
        <v>738</v>
      </c>
      <c r="K1772" s="28">
        <v>0.39972999999999997</v>
      </c>
      <c r="L1772" s="77">
        <v>0.9</v>
      </c>
      <c r="Q1772" s="106"/>
    </row>
    <row r="1773" spans="1:17" x14ac:dyDescent="0.25">
      <c r="A1773" t="s">
        <v>331</v>
      </c>
      <c r="B1773" s="25">
        <v>2019</v>
      </c>
      <c r="C1773" s="25" t="s">
        <v>3</v>
      </c>
      <c r="D1773" s="25" t="s">
        <v>62</v>
      </c>
      <c r="E1773" s="25" t="s">
        <v>492</v>
      </c>
      <c r="F1773" s="166" t="s">
        <v>547</v>
      </c>
      <c r="G1773" s="23" t="s">
        <v>492</v>
      </c>
      <c r="H1773" s="166" t="s">
        <v>547</v>
      </c>
      <c r="I1773" s="32" t="s">
        <v>586</v>
      </c>
      <c r="J1773" s="135">
        <v>697</v>
      </c>
      <c r="K1773" s="28">
        <v>0.42754999999999999</v>
      </c>
      <c r="L1773" s="77">
        <v>0.9</v>
      </c>
      <c r="Q1773" s="106"/>
    </row>
    <row r="1774" spans="1:17" x14ac:dyDescent="0.25">
      <c r="A1774" t="s">
        <v>331</v>
      </c>
      <c r="B1774" s="25">
        <v>2020</v>
      </c>
      <c r="C1774" s="25" t="s">
        <v>0</v>
      </c>
      <c r="D1774" s="25" t="s">
        <v>63</v>
      </c>
      <c r="E1774" s="25" t="s">
        <v>492</v>
      </c>
      <c r="F1774" s="166" t="s">
        <v>547</v>
      </c>
      <c r="G1774" s="23" t="s">
        <v>492</v>
      </c>
      <c r="H1774" s="166" t="s">
        <v>547</v>
      </c>
      <c r="I1774" s="32" t="s">
        <v>586</v>
      </c>
      <c r="J1774" s="135">
        <v>643</v>
      </c>
      <c r="K1774" s="28">
        <v>0.46655999999999997</v>
      </c>
      <c r="L1774" s="77">
        <v>0.9</v>
      </c>
      <c r="Q1774" s="106"/>
    </row>
    <row r="1775" spans="1:17" x14ac:dyDescent="0.25">
      <c r="A1775" t="s">
        <v>331</v>
      </c>
      <c r="B1775" s="25">
        <v>2020</v>
      </c>
      <c r="C1775" s="25" t="s">
        <v>1</v>
      </c>
      <c r="D1775" s="25" t="s">
        <v>64</v>
      </c>
      <c r="E1775" s="25" t="s">
        <v>492</v>
      </c>
      <c r="F1775" s="166" t="s">
        <v>547</v>
      </c>
      <c r="G1775" s="23" t="s">
        <v>492</v>
      </c>
      <c r="H1775" s="166" t="s">
        <v>547</v>
      </c>
      <c r="I1775" s="32" t="s">
        <v>586</v>
      </c>
      <c r="J1775" s="135">
        <v>345</v>
      </c>
      <c r="K1775" s="28">
        <v>0.48115999999999998</v>
      </c>
      <c r="L1775" s="77">
        <v>0.9</v>
      </c>
      <c r="Q1775" s="106"/>
    </row>
    <row r="1776" spans="1:17" x14ac:dyDescent="0.25">
      <c r="A1776" t="s">
        <v>331</v>
      </c>
      <c r="B1776" s="25">
        <v>2020</v>
      </c>
      <c r="C1776" s="25" t="s">
        <v>2</v>
      </c>
      <c r="D1776" s="25" t="s">
        <v>65</v>
      </c>
      <c r="E1776" s="25" t="s">
        <v>492</v>
      </c>
      <c r="F1776" s="166" t="s">
        <v>547</v>
      </c>
      <c r="G1776" s="23" t="s">
        <v>492</v>
      </c>
      <c r="H1776" s="166" t="s">
        <v>547</v>
      </c>
      <c r="I1776" s="32" t="s">
        <v>586</v>
      </c>
      <c r="J1776" s="135">
        <v>465</v>
      </c>
      <c r="K1776" s="28">
        <v>0.46451999999999999</v>
      </c>
      <c r="L1776" s="77">
        <v>0.9</v>
      </c>
      <c r="Q1776" s="106"/>
    </row>
    <row r="1777" spans="1:17" x14ac:dyDescent="0.25">
      <c r="A1777" t="s">
        <v>331</v>
      </c>
      <c r="B1777" s="25">
        <v>2020</v>
      </c>
      <c r="C1777" s="25" t="s">
        <v>3</v>
      </c>
      <c r="D1777" s="25" t="s">
        <v>66</v>
      </c>
      <c r="E1777" s="25" t="s">
        <v>492</v>
      </c>
      <c r="F1777" s="166" t="s">
        <v>547</v>
      </c>
      <c r="G1777" s="23" t="s">
        <v>492</v>
      </c>
      <c r="H1777" s="166" t="s">
        <v>547</v>
      </c>
      <c r="I1777" s="32" t="s">
        <v>586</v>
      </c>
      <c r="J1777" s="135">
        <v>610</v>
      </c>
      <c r="K1777" s="28">
        <v>0.40492</v>
      </c>
      <c r="L1777" s="77">
        <v>0.9</v>
      </c>
      <c r="Q1777" s="106"/>
    </row>
    <row r="1778" spans="1:17" x14ac:dyDescent="0.25">
      <c r="A1778" t="s">
        <v>331</v>
      </c>
      <c r="B1778" s="25">
        <v>2021</v>
      </c>
      <c r="C1778" s="25" t="s">
        <v>0</v>
      </c>
      <c r="D1778" s="25" t="s">
        <v>67</v>
      </c>
      <c r="E1778" s="25" t="s">
        <v>492</v>
      </c>
      <c r="F1778" s="166" t="s">
        <v>547</v>
      </c>
      <c r="G1778" s="23" t="s">
        <v>492</v>
      </c>
      <c r="H1778" s="166" t="s">
        <v>547</v>
      </c>
      <c r="I1778" s="32" t="s">
        <v>586</v>
      </c>
      <c r="J1778" s="135">
        <v>564</v>
      </c>
      <c r="K1778" s="28">
        <v>0.47339999999999999</v>
      </c>
      <c r="L1778" s="77">
        <v>0.9</v>
      </c>
      <c r="Q1778" s="106"/>
    </row>
    <row r="1779" spans="1:17" x14ac:dyDescent="0.25">
      <c r="A1779" t="s">
        <v>331</v>
      </c>
      <c r="B1779" s="25">
        <v>2021</v>
      </c>
      <c r="C1779" s="25" t="s">
        <v>1</v>
      </c>
      <c r="D1779" s="25" t="s">
        <v>68</v>
      </c>
      <c r="E1779" s="25" t="s">
        <v>492</v>
      </c>
      <c r="F1779" s="166" t="s">
        <v>547</v>
      </c>
      <c r="G1779" s="23" t="s">
        <v>492</v>
      </c>
      <c r="H1779" s="166" t="s">
        <v>547</v>
      </c>
      <c r="I1779" s="32" t="s">
        <v>586</v>
      </c>
      <c r="J1779" s="135">
        <v>718</v>
      </c>
      <c r="K1779" s="28">
        <v>0.47632000000000002</v>
      </c>
      <c r="L1779" s="77">
        <v>0.9</v>
      </c>
      <c r="Q1779" s="106"/>
    </row>
    <row r="1780" spans="1:17" x14ac:dyDescent="0.25">
      <c r="A1780" t="s">
        <v>331</v>
      </c>
      <c r="B1780" s="25">
        <v>2021</v>
      </c>
      <c r="C1780" s="25" t="s">
        <v>2</v>
      </c>
      <c r="D1780" s="25" t="s">
        <v>69</v>
      </c>
      <c r="E1780" s="25" t="s">
        <v>492</v>
      </c>
      <c r="F1780" s="166" t="s">
        <v>547</v>
      </c>
      <c r="G1780" s="23" t="s">
        <v>492</v>
      </c>
      <c r="H1780" s="166" t="s">
        <v>547</v>
      </c>
      <c r="I1780" s="32" t="s">
        <v>586</v>
      </c>
      <c r="J1780" s="135">
        <v>698</v>
      </c>
      <c r="K1780" s="28">
        <v>0.53581999999999996</v>
      </c>
      <c r="L1780" s="77">
        <v>0.9</v>
      </c>
      <c r="Q1780" s="106"/>
    </row>
    <row r="1781" spans="1:17" x14ac:dyDescent="0.25">
      <c r="A1781" t="s">
        <v>331</v>
      </c>
      <c r="B1781" s="25">
        <v>2021</v>
      </c>
      <c r="C1781" s="25" t="s">
        <v>3</v>
      </c>
      <c r="D1781" s="25" t="s">
        <v>70</v>
      </c>
      <c r="E1781" s="25" t="s">
        <v>492</v>
      </c>
      <c r="F1781" s="166" t="s">
        <v>547</v>
      </c>
      <c r="G1781" s="23" t="s">
        <v>492</v>
      </c>
      <c r="H1781" s="166" t="s">
        <v>547</v>
      </c>
      <c r="I1781" s="32" t="s">
        <v>586</v>
      </c>
      <c r="J1781" s="135">
        <v>697</v>
      </c>
      <c r="K1781" s="28">
        <v>0.45767999999999998</v>
      </c>
      <c r="L1781" s="77">
        <v>0.9</v>
      </c>
      <c r="Q1781" s="106"/>
    </row>
    <row r="1782" spans="1:17" x14ac:dyDescent="0.25">
      <c r="A1782" t="s">
        <v>331</v>
      </c>
      <c r="B1782" s="25">
        <v>2022</v>
      </c>
      <c r="C1782" s="25" t="s">
        <v>0</v>
      </c>
      <c r="D1782" s="25" t="s">
        <v>71</v>
      </c>
      <c r="E1782" s="25" t="s">
        <v>492</v>
      </c>
      <c r="F1782" s="166" t="s">
        <v>547</v>
      </c>
      <c r="G1782" s="23" t="s">
        <v>492</v>
      </c>
      <c r="H1782" s="166" t="s">
        <v>547</v>
      </c>
      <c r="I1782" s="32" t="s">
        <v>586</v>
      </c>
      <c r="J1782" s="135">
        <v>677</v>
      </c>
      <c r="K1782" s="28">
        <v>0.47120000000000001</v>
      </c>
      <c r="L1782" s="77">
        <v>0.9</v>
      </c>
      <c r="Q1782" s="106"/>
    </row>
    <row r="1783" spans="1:17" x14ac:dyDescent="0.25">
      <c r="A1783" t="s">
        <v>331</v>
      </c>
      <c r="B1783" s="25">
        <v>2022</v>
      </c>
      <c r="C1783" s="25" t="s">
        <v>1</v>
      </c>
      <c r="D1783" s="25" t="s">
        <v>72</v>
      </c>
      <c r="E1783" s="25" t="s">
        <v>492</v>
      </c>
      <c r="F1783" s="166" t="s">
        <v>547</v>
      </c>
      <c r="G1783" s="23" t="s">
        <v>492</v>
      </c>
      <c r="H1783" s="166" t="s">
        <v>547</v>
      </c>
      <c r="I1783" s="32" t="s">
        <v>586</v>
      </c>
      <c r="J1783" s="135">
        <v>691</v>
      </c>
      <c r="K1783" s="28">
        <v>0.47177999999999998</v>
      </c>
      <c r="L1783" s="77">
        <v>0.9</v>
      </c>
      <c r="Q1783" s="106"/>
    </row>
    <row r="1784" spans="1:17" x14ac:dyDescent="0.25">
      <c r="A1784" t="s">
        <v>331</v>
      </c>
      <c r="B1784" s="25">
        <v>2022</v>
      </c>
      <c r="C1784" s="25" t="s">
        <v>2</v>
      </c>
      <c r="D1784" s="25" t="s">
        <v>73</v>
      </c>
      <c r="E1784" s="25" t="s">
        <v>492</v>
      </c>
      <c r="F1784" s="166" t="s">
        <v>547</v>
      </c>
      <c r="G1784" s="23" t="s">
        <v>492</v>
      </c>
      <c r="H1784" s="166" t="s">
        <v>547</v>
      </c>
      <c r="I1784" s="32" t="s">
        <v>586</v>
      </c>
      <c r="J1784" s="135">
        <v>728</v>
      </c>
      <c r="K1784" s="28">
        <v>0.45878999999999998</v>
      </c>
      <c r="L1784" s="77">
        <v>0.9</v>
      </c>
      <c r="Q1784" s="106"/>
    </row>
    <row r="1785" spans="1:17" x14ac:dyDescent="0.25">
      <c r="A1785" t="s">
        <v>331</v>
      </c>
      <c r="B1785" s="25">
        <v>2022</v>
      </c>
      <c r="C1785" s="25" t="s">
        <v>3</v>
      </c>
      <c r="D1785" s="25" t="s">
        <v>493</v>
      </c>
      <c r="E1785" s="25" t="s">
        <v>492</v>
      </c>
      <c r="F1785" s="166" t="s">
        <v>547</v>
      </c>
      <c r="G1785" s="23" t="s">
        <v>492</v>
      </c>
      <c r="H1785" s="166" t="s">
        <v>547</v>
      </c>
      <c r="I1785" s="32" t="s">
        <v>586</v>
      </c>
      <c r="J1785" s="135">
        <v>669</v>
      </c>
      <c r="K1785" s="28">
        <v>0.43198999999999999</v>
      </c>
      <c r="L1785" s="77">
        <v>0.9</v>
      </c>
      <c r="Q1785" s="106"/>
    </row>
    <row r="1786" spans="1:17" x14ac:dyDescent="0.25">
      <c r="A1786" t="s">
        <v>331</v>
      </c>
      <c r="B1786" s="25">
        <v>2023</v>
      </c>
      <c r="C1786" s="25" t="s">
        <v>0</v>
      </c>
      <c r="D1786" s="25" t="s">
        <v>537</v>
      </c>
      <c r="E1786" s="25" t="s">
        <v>492</v>
      </c>
      <c r="F1786" s="166" t="s">
        <v>547</v>
      </c>
      <c r="G1786" s="23" t="s">
        <v>492</v>
      </c>
      <c r="H1786" s="166" t="s">
        <v>547</v>
      </c>
      <c r="I1786" s="32" t="s">
        <v>586</v>
      </c>
      <c r="J1786" s="135">
        <v>687</v>
      </c>
      <c r="K1786" s="28">
        <v>0.50217999999999996</v>
      </c>
      <c r="L1786" s="77">
        <v>0.9</v>
      </c>
      <c r="Q1786" s="106"/>
    </row>
    <row r="1787" spans="1:17" x14ac:dyDescent="0.25">
      <c r="A1787" t="s">
        <v>331</v>
      </c>
      <c r="B1787" s="25">
        <v>2018</v>
      </c>
      <c r="C1787" s="25" t="s">
        <v>0</v>
      </c>
      <c r="D1787" s="25" t="s">
        <v>54</v>
      </c>
      <c r="E1787" s="25" t="s">
        <v>267</v>
      </c>
      <c r="F1787" s="23" t="s">
        <v>339</v>
      </c>
      <c r="G1787" s="23" t="s">
        <v>492</v>
      </c>
      <c r="H1787" s="32" t="s">
        <v>367</v>
      </c>
      <c r="I1787" s="32" t="s">
        <v>586</v>
      </c>
      <c r="J1787" s="135">
        <v>50</v>
      </c>
      <c r="K1787" s="28">
        <v>0.84</v>
      </c>
      <c r="L1787" s="77">
        <v>0.9</v>
      </c>
      <c r="Q1787" s="106"/>
    </row>
    <row r="1788" spans="1:17" x14ac:dyDescent="0.25">
      <c r="A1788" t="s">
        <v>331</v>
      </c>
      <c r="B1788" s="25">
        <v>2018</v>
      </c>
      <c r="C1788" s="25" t="s">
        <v>1</v>
      </c>
      <c r="D1788" s="25" t="s">
        <v>56</v>
      </c>
      <c r="E1788" s="25" t="s">
        <v>267</v>
      </c>
      <c r="F1788" s="23" t="s">
        <v>339</v>
      </c>
      <c r="G1788" s="23" t="s">
        <v>492</v>
      </c>
      <c r="H1788" s="32" t="s">
        <v>367</v>
      </c>
      <c r="I1788" s="32" t="s">
        <v>586</v>
      </c>
      <c r="J1788" s="135">
        <v>60</v>
      </c>
      <c r="K1788" s="28">
        <v>0.93332999999999999</v>
      </c>
      <c r="L1788" s="77">
        <v>0.9</v>
      </c>
      <c r="Q1788" s="106"/>
    </row>
    <row r="1789" spans="1:17" x14ac:dyDescent="0.25">
      <c r="A1789" t="s">
        <v>331</v>
      </c>
      <c r="B1789" s="25">
        <v>2018</v>
      </c>
      <c r="C1789" s="25" t="s">
        <v>2</v>
      </c>
      <c r="D1789" s="25" t="s">
        <v>57</v>
      </c>
      <c r="E1789" s="25" t="s">
        <v>267</v>
      </c>
      <c r="F1789" s="23" t="s">
        <v>339</v>
      </c>
      <c r="G1789" s="23" t="s">
        <v>492</v>
      </c>
      <c r="H1789" s="32" t="s">
        <v>367</v>
      </c>
      <c r="I1789" s="32" t="s">
        <v>586</v>
      </c>
      <c r="J1789" s="135">
        <v>57</v>
      </c>
      <c r="K1789" s="28">
        <v>0.92981999999999998</v>
      </c>
      <c r="L1789" s="77">
        <v>0.9</v>
      </c>
      <c r="Q1789" s="106"/>
    </row>
    <row r="1790" spans="1:17" x14ac:dyDescent="0.25">
      <c r="A1790" t="s">
        <v>331</v>
      </c>
      <c r="B1790" s="25">
        <v>2018</v>
      </c>
      <c r="C1790" s="25" t="s">
        <v>3</v>
      </c>
      <c r="D1790" s="25" t="s">
        <v>58</v>
      </c>
      <c r="E1790" s="25" t="s">
        <v>267</v>
      </c>
      <c r="F1790" s="23" t="s">
        <v>339</v>
      </c>
      <c r="G1790" s="23" t="s">
        <v>492</v>
      </c>
      <c r="H1790" s="32" t="s">
        <v>367</v>
      </c>
      <c r="I1790" s="32" t="s">
        <v>586</v>
      </c>
      <c r="J1790" s="135">
        <v>57</v>
      </c>
      <c r="K1790" s="28">
        <v>0.82455999999999996</v>
      </c>
      <c r="L1790" s="77">
        <v>0.9</v>
      </c>
      <c r="Q1790" s="106"/>
    </row>
    <row r="1791" spans="1:17" x14ac:dyDescent="0.25">
      <c r="A1791" t="s">
        <v>331</v>
      </c>
      <c r="B1791" s="25">
        <v>2019</v>
      </c>
      <c r="C1791" s="25" t="s">
        <v>0</v>
      </c>
      <c r="D1791" s="25" t="s">
        <v>59</v>
      </c>
      <c r="E1791" s="25" t="s">
        <v>267</v>
      </c>
      <c r="F1791" s="23" t="s">
        <v>339</v>
      </c>
      <c r="G1791" s="23" t="s">
        <v>492</v>
      </c>
      <c r="H1791" s="32" t="s">
        <v>367</v>
      </c>
      <c r="I1791" s="32" t="s">
        <v>586</v>
      </c>
      <c r="J1791" s="135">
        <v>55</v>
      </c>
      <c r="K1791" s="28">
        <v>0.87273000000000001</v>
      </c>
      <c r="L1791" s="77">
        <v>0.9</v>
      </c>
      <c r="Q1791" s="106"/>
    </row>
    <row r="1792" spans="1:17" x14ac:dyDescent="0.25">
      <c r="A1792" t="s">
        <v>331</v>
      </c>
      <c r="B1792" s="25">
        <v>2019</v>
      </c>
      <c r="C1792" s="25" t="s">
        <v>1</v>
      </c>
      <c r="D1792" s="25" t="s">
        <v>60</v>
      </c>
      <c r="E1792" s="25" t="s">
        <v>267</v>
      </c>
      <c r="F1792" s="23" t="s">
        <v>339</v>
      </c>
      <c r="G1792" s="23" t="s">
        <v>492</v>
      </c>
      <c r="H1792" s="32" t="s">
        <v>367</v>
      </c>
      <c r="I1792" s="32" t="s">
        <v>586</v>
      </c>
      <c r="J1792" s="135">
        <v>59</v>
      </c>
      <c r="K1792" s="28">
        <v>0.86441000000000001</v>
      </c>
      <c r="L1792" s="77">
        <v>0.9</v>
      </c>
      <c r="Q1792" s="106"/>
    </row>
    <row r="1793" spans="1:17" x14ac:dyDescent="0.25">
      <c r="A1793" t="s">
        <v>331</v>
      </c>
      <c r="B1793" s="25">
        <v>2019</v>
      </c>
      <c r="C1793" s="25" t="s">
        <v>2</v>
      </c>
      <c r="D1793" s="25" t="s">
        <v>61</v>
      </c>
      <c r="E1793" s="25" t="s">
        <v>267</v>
      </c>
      <c r="F1793" s="23" t="s">
        <v>339</v>
      </c>
      <c r="G1793" s="23" t="s">
        <v>492</v>
      </c>
      <c r="H1793" s="32" t="s">
        <v>367</v>
      </c>
      <c r="I1793" s="32" t="s">
        <v>586</v>
      </c>
      <c r="J1793" s="135">
        <v>60</v>
      </c>
      <c r="K1793" s="28">
        <v>0.9</v>
      </c>
      <c r="L1793" s="77">
        <v>0.9</v>
      </c>
      <c r="Q1793" s="106"/>
    </row>
    <row r="1794" spans="1:17" x14ac:dyDescent="0.25">
      <c r="A1794" t="s">
        <v>331</v>
      </c>
      <c r="B1794" s="25">
        <v>2019</v>
      </c>
      <c r="C1794" s="25" t="s">
        <v>3</v>
      </c>
      <c r="D1794" s="25" t="s">
        <v>62</v>
      </c>
      <c r="E1794" s="25" t="s">
        <v>267</v>
      </c>
      <c r="F1794" s="23" t="s">
        <v>339</v>
      </c>
      <c r="G1794" s="23" t="s">
        <v>492</v>
      </c>
      <c r="H1794" s="32" t="s">
        <v>367</v>
      </c>
      <c r="I1794" s="32" t="s">
        <v>586</v>
      </c>
      <c r="J1794" s="135">
        <v>60</v>
      </c>
      <c r="K1794" s="28">
        <v>0.93332999999999999</v>
      </c>
      <c r="L1794" s="77">
        <v>0.9</v>
      </c>
      <c r="Q1794" s="106"/>
    </row>
    <row r="1795" spans="1:17" x14ac:dyDescent="0.25">
      <c r="A1795" t="s">
        <v>331</v>
      </c>
      <c r="B1795" s="25">
        <v>2020</v>
      </c>
      <c r="C1795" s="25" t="s">
        <v>0</v>
      </c>
      <c r="D1795" s="25" t="s">
        <v>63</v>
      </c>
      <c r="E1795" s="25" t="s">
        <v>267</v>
      </c>
      <c r="F1795" s="23" t="s">
        <v>339</v>
      </c>
      <c r="G1795" s="23" t="s">
        <v>492</v>
      </c>
      <c r="H1795" s="32" t="s">
        <v>367</v>
      </c>
      <c r="I1795" s="32" t="s">
        <v>586</v>
      </c>
      <c r="J1795" s="135">
        <v>46</v>
      </c>
      <c r="K1795" s="28">
        <v>0.89129999999999998</v>
      </c>
      <c r="L1795" s="77">
        <v>0.9</v>
      </c>
      <c r="Q1795" s="106"/>
    </row>
    <row r="1796" spans="1:17" x14ac:dyDescent="0.25">
      <c r="A1796" t="s">
        <v>331</v>
      </c>
      <c r="B1796" s="25">
        <v>2020</v>
      </c>
      <c r="C1796" s="25" t="s">
        <v>1</v>
      </c>
      <c r="D1796" s="25" t="s">
        <v>64</v>
      </c>
      <c r="E1796" s="25" t="s">
        <v>267</v>
      </c>
      <c r="F1796" s="23" t="s">
        <v>339</v>
      </c>
      <c r="G1796" s="23" t="s">
        <v>492</v>
      </c>
      <c r="H1796" s="32" t="s">
        <v>367</v>
      </c>
      <c r="I1796" s="32" t="s">
        <v>586</v>
      </c>
      <c r="J1796" s="135">
        <v>16</v>
      </c>
      <c r="K1796" s="28">
        <v>0.9375</v>
      </c>
      <c r="L1796" s="77">
        <v>0.9</v>
      </c>
      <c r="Q1796" s="106"/>
    </row>
    <row r="1797" spans="1:17" x14ac:dyDescent="0.25">
      <c r="A1797" t="s">
        <v>331</v>
      </c>
      <c r="B1797" s="25">
        <v>2020</v>
      </c>
      <c r="C1797" s="25" t="s">
        <v>2</v>
      </c>
      <c r="D1797" s="25" t="s">
        <v>65</v>
      </c>
      <c r="E1797" s="25" t="s">
        <v>267</v>
      </c>
      <c r="F1797" s="23" t="s">
        <v>339</v>
      </c>
      <c r="G1797" s="23" t="s">
        <v>492</v>
      </c>
      <c r="H1797" s="32" t="s">
        <v>367</v>
      </c>
      <c r="I1797" s="32" t="s">
        <v>586</v>
      </c>
      <c r="J1797" s="135">
        <v>43</v>
      </c>
      <c r="K1797" s="28">
        <v>0.81394999999999995</v>
      </c>
      <c r="L1797" s="77">
        <v>0.9</v>
      </c>
      <c r="Q1797" s="106"/>
    </row>
    <row r="1798" spans="1:17" x14ac:dyDescent="0.25">
      <c r="A1798" t="s">
        <v>331</v>
      </c>
      <c r="B1798" s="25">
        <v>2020</v>
      </c>
      <c r="C1798" s="25" t="s">
        <v>3</v>
      </c>
      <c r="D1798" s="25" t="s">
        <v>66</v>
      </c>
      <c r="E1798" s="25" t="s">
        <v>267</v>
      </c>
      <c r="F1798" s="23" t="s">
        <v>339</v>
      </c>
      <c r="G1798" s="23" t="s">
        <v>492</v>
      </c>
      <c r="H1798" s="32" t="s">
        <v>367</v>
      </c>
      <c r="I1798" s="32" t="s">
        <v>586</v>
      </c>
      <c r="J1798" s="135">
        <v>52</v>
      </c>
      <c r="K1798" s="28">
        <v>0.88461999999999996</v>
      </c>
      <c r="L1798" s="77">
        <v>0.9</v>
      </c>
      <c r="Q1798" s="106"/>
    </row>
    <row r="1799" spans="1:17" x14ac:dyDescent="0.25">
      <c r="A1799" t="s">
        <v>331</v>
      </c>
      <c r="B1799" s="25">
        <v>2021</v>
      </c>
      <c r="C1799" s="25" t="s">
        <v>0</v>
      </c>
      <c r="D1799" s="25" t="s">
        <v>67</v>
      </c>
      <c r="E1799" s="25" t="s">
        <v>267</v>
      </c>
      <c r="F1799" s="23" t="s">
        <v>339</v>
      </c>
      <c r="G1799" s="23" t="s">
        <v>492</v>
      </c>
      <c r="H1799" s="32" t="s">
        <v>367</v>
      </c>
      <c r="I1799" s="32" t="s">
        <v>586</v>
      </c>
      <c r="J1799" s="135">
        <v>71</v>
      </c>
      <c r="K1799" s="28">
        <v>0.92957999999999996</v>
      </c>
      <c r="L1799" s="77">
        <v>0.9</v>
      </c>
      <c r="Q1799" s="106"/>
    </row>
    <row r="1800" spans="1:17" x14ac:dyDescent="0.25">
      <c r="A1800" t="s">
        <v>331</v>
      </c>
      <c r="B1800" s="25">
        <v>2021</v>
      </c>
      <c r="C1800" s="25" t="s">
        <v>1</v>
      </c>
      <c r="D1800" s="25" t="s">
        <v>68</v>
      </c>
      <c r="E1800" s="25" t="s">
        <v>267</v>
      </c>
      <c r="F1800" s="23" t="s">
        <v>339</v>
      </c>
      <c r="G1800" s="23" t="s">
        <v>492</v>
      </c>
      <c r="H1800" s="32" t="s">
        <v>367</v>
      </c>
      <c r="I1800" s="32" t="s">
        <v>586</v>
      </c>
      <c r="J1800" s="135">
        <v>69</v>
      </c>
      <c r="K1800" s="28">
        <v>0.95652000000000004</v>
      </c>
      <c r="L1800" s="77">
        <v>0.9</v>
      </c>
      <c r="Q1800" s="106"/>
    </row>
    <row r="1801" spans="1:17" x14ac:dyDescent="0.25">
      <c r="A1801" t="s">
        <v>331</v>
      </c>
      <c r="B1801" s="25">
        <v>2021</v>
      </c>
      <c r="C1801" s="25" t="s">
        <v>2</v>
      </c>
      <c r="D1801" s="25" t="s">
        <v>69</v>
      </c>
      <c r="E1801" s="25" t="s">
        <v>267</v>
      </c>
      <c r="F1801" s="23" t="s">
        <v>339</v>
      </c>
      <c r="G1801" s="23" t="s">
        <v>492</v>
      </c>
      <c r="H1801" s="32" t="s">
        <v>367</v>
      </c>
      <c r="I1801" s="32" t="s">
        <v>586</v>
      </c>
      <c r="J1801" s="135">
        <v>60</v>
      </c>
      <c r="K1801" s="28">
        <v>0.93332999999999999</v>
      </c>
      <c r="L1801" s="77">
        <v>0.9</v>
      </c>
      <c r="Q1801" s="106"/>
    </row>
    <row r="1802" spans="1:17" x14ac:dyDescent="0.25">
      <c r="A1802" t="s">
        <v>331</v>
      </c>
      <c r="B1802" s="25">
        <v>2021</v>
      </c>
      <c r="C1802" s="25" t="s">
        <v>3</v>
      </c>
      <c r="D1802" s="25" t="s">
        <v>70</v>
      </c>
      <c r="E1802" s="25" t="s">
        <v>267</v>
      </c>
      <c r="F1802" s="23" t="s">
        <v>339</v>
      </c>
      <c r="G1802" s="23" t="s">
        <v>492</v>
      </c>
      <c r="H1802" s="32" t="s">
        <v>367</v>
      </c>
      <c r="I1802" s="32" t="s">
        <v>586</v>
      </c>
      <c r="J1802" s="135">
        <v>62</v>
      </c>
      <c r="K1802" s="28">
        <v>0.82257999999999998</v>
      </c>
      <c r="L1802" s="77">
        <v>0.9</v>
      </c>
      <c r="Q1802" s="106"/>
    </row>
    <row r="1803" spans="1:17" x14ac:dyDescent="0.25">
      <c r="A1803" t="s">
        <v>331</v>
      </c>
      <c r="B1803" s="25">
        <v>2022</v>
      </c>
      <c r="C1803" s="25" t="s">
        <v>0</v>
      </c>
      <c r="D1803" s="25" t="s">
        <v>71</v>
      </c>
      <c r="E1803" s="25" t="s">
        <v>267</v>
      </c>
      <c r="F1803" s="23" t="s">
        <v>339</v>
      </c>
      <c r="G1803" s="23" t="s">
        <v>492</v>
      </c>
      <c r="H1803" s="32" t="s">
        <v>367</v>
      </c>
      <c r="I1803" s="32" t="s">
        <v>586</v>
      </c>
      <c r="J1803" s="135">
        <v>76</v>
      </c>
      <c r="K1803" s="28">
        <v>0.86841999999999997</v>
      </c>
      <c r="L1803" s="77">
        <v>0.9</v>
      </c>
      <c r="Q1803" s="106"/>
    </row>
    <row r="1804" spans="1:17" x14ac:dyDescent="0.25">
      <c r="A1804" t="s">
        <v>331</v>
      </c>
      <c r="B1804" s="25">
        <v>2022</v>
      </c>
      <c r="C1804" s="25" t="s">
        <v>1</v>
      </c>
      <c r="D1804" s="25" t="s">
        <v>72</v>
      </c>
      <c r="E1804" s="25" t="s">
        <v>267</v>
      </c>
      <c r="F1804" s="23" t="s">
        <v>339</v>
      </c>
      <c r="G1804" s="23" t="s">
        <v>492</v>
      </c>
      <c r="H1804" s="32" t="s">
        <v>367</v>
      </c>
      <c r="I1804" s="32" t="s">
        <v>586</v>
      </c>
      <c r="J1804" s="135">
        <v>47</v>
      </c>
      <c r="K1804" s="28">
        <v>0.93616999999999995</v>
      </c>
      <c r="L1804" s="77">
        <v>0.9</v>
      </c>
      <c r="Q1804" s="106"/>
    </row>
    <row r="1805" spans="1:17" x14ac:dyDescent="0.25">
      <c r="A1805" t="s">
        <v>331</v>
      </c>
      <c r="B1805" s="25">
        <v>2022</v>
      </c>
      <c r="C1805" s="25" t="s">
        <v>2</v>
      </c>
      <c r="D1805" s="25" t="s">
        <v>73</v>
      </c>
      <c r="E1805" s="25" t="s">
        <v>267</v>
      </c>
      <c r="F1805" s="23" t="s">
        <v>339</v>
      </c>
      <c r="G1805" s="23" t="s">
        <v>492</v>
      </c>
      <c r="H1805" s="32" t="s">
        <v>367</v>
      </c>
      <c r="I1805" s="32" t="s">
        <v>586</v>
      </c>
      <c r="J1805" s="135">
        <v>64</v>
      </c>
      <c r="K1805" s="28">
        <v>0.84375</v>
      </c>
      <c r="L1805" s="77">
        <v>0.9</v>
      </c>
      <c r="Q1805" s="106"/>
    </row>
    <row r="1806" spans="1:17" x14ac:dyDescent="0.25">
      <c r="A1806" t="s">
        <v>331</v>
      </c>
      <c r="B1806" s="25">
        <v>2022</v>
      </c>
      <c r="C1806" s="25" t="s">
        <v>3</v>
      </c>
      <c r="D1806" s="25" t="s">
        <v>493</v>
      </c>
      <c r="E1806" s="25" t="s">
        <v>267</v>
      </c>
      <c r="F1806" s="23" t="s">
        <v>339</v>
      </c>
      <c r="G1806" s="23" t="s">
        <v>492</v>
      </c>
      <c r="H1806" s="32" t="s">
        <v>367</v>
      </c>
      <c r="I1806" s="32" t="s">
        <v>586</v>
      </c>
      <c r="J1806" s="135">
        <v>49</v>
      </c>
      <c r="K1806" s="28">
        <v>0.89795999999999998</v>
      </c>
      <c r="L1806" s="77">
        <v>0.9</v>
      </c>
      <c r="Q1806" s="106"/>
    </row>
    <row r="1807" spans="1:17" x14ac:dyDescent="0.25">
      <c r="A1807" t="s">
        <v>331</v>
      </c>
      <c r="B1807" s="25">
        <v>2023</v>
      </c>
      <c r="C1807" s="25" t="s">
        <v>0</v>
      </c>
      <c r="D1807" s="25" t="s">
        <v>537</v>
      </c>
      <c r="E1807" s="25" t="s">
        <v>267</v>
      </c>
      <c r="F1807" s="23" t="s">
        <v>339</v>
      </c>
      <c r="G1807" s="23" t="s">
        <v>492</v>
      </c>
      <c r="H1807" s="32" t="s">
        <v>367</v>
      </c>
      <c r="I1807" s="32" t="s">
        <v>586</v>
      </c>
      <c r="J1807" s="135">
        <v>57</v>
      </c>
      <c r="K1807" s="28">
        <v>0.71930000000000005</v>
      </c>
      <c r="L1807" s="77">
        <v>0.9</v>
      </c>
      <c r="Q1807" s="106"/>
    </row>
    <row r="1808" spans="1:17" x14ac:dyDescent="0.25">
      <c r="A1808" t="s">
        <v>331</v>
      </c>
      <c r="B1808" s="25">
        <v>2018</v>
      </c>
      <c r="C1808" s="25" t="s">
        <v>0</v>
      </c>
      <c r="D1808" s="25" t="s">
        <v>54</v>
      </c>
      <c r="E1808" s="25" t="s">
        <v>230</v>
      </c>
      <c r="F1808" s="23" t="s">
        <v>231</v>
      </c>
      <c r="G1808" s="23" t="s">
        <v>492</v>
      </c>
      <c r="H1808" s="32" t="s">
        <v>366</v>
      </c>
      <c r="I1808" s="32" t="s">
        <v>586</v>
      </c>
      <c r="J1808" s="135">
        <v>74</v>
      </c>
      <c r="K1808" s="28">
        <v>0.91891999999999996</v>
      </c>
      <c r="L1808" s="77">
        <v>0.9</v>
      </c>
      <c r="Q1808" s="106"/>
    </row>
    <row r="1809" spans="1:17" x14ac:dyDescent="0.25">
      <c r="A1809" t="s">
        <v>331</v>
      </c>
      <c r="B1809" s="25">
        <v>2018</v>
      </c>
      <c r="C1809" s="25" t="s">
        <v>1</v>
      </c>
      <c r="D1809" s="25" t="s">
        <v>56</v>
      </c>
      <c r="E1809" s="25" t="s">
        <v>230</v>
      </c>
      <c r="F1809" s="23" t="s">
        <v>231</v>
      </c>
      <c r="G1809" s="23" t="s">
        <v>492</v>
      </c>
      <c r="H1809" s="32" t="s">
        <v>366</v>
      </c>
      <c r="I1809" s="32" t="s">
        <v>586</v>
      </c>
      <c r="J1809" s="135">
        <v>90</v>
      </c>
      <c r="K1809" s="28">
        <v>0.78888999999999998</v>
      </c>
      <c r="L1809" s="77">
        <v>0.9</v>
      </c>
      <c r="Q1809" s="106"/>
    </row>
    <row r="1810" spans="1:17" x14ac:dyDescent="0.25">
      <c r="A1810" t="s">
        <v>331</v>
      </c>
      <c r="B1810" s="25">
        <v>2018</v>
      </c>
      <c r="C1810" s="25" t="s">
        <v>2</v>
      </c>
      <c r="D1810" s="25" t="s">
        <v>57</v>
      </c>
      <c r="E1810" s="25" t="s">
        <v>230</v>
      </c>
      <c r="F1810" s="23" t="s">
        <v>231</v>
      </c>
      <c r="G1810" s="23" t="s">
        <v>492</v>
      </c>
      <c r="H1810" s="32" t="s">
        <v>366</v>
      </c>
      <c r="I1810" s="32" t="s">
        <v>586</v>
      </c>
      <c r="J1810" s="135">
        <v>95</v>
      </c>
      <c r="K1810" s="28">
        <v>0.87368000000000001</v>
      </c>
      <c r="L1810" s="77">
        <v>0.9</v>
      </c>
      <c r="Q1810" s="106"/>
    </row>
    <row r="1811" spans="1:17" x14ac:dyDescent="0.25">
      <c r="A1811" t="s">
        <v>331</v>
      </c>
      <c r="B1811" s="25">
        <v>2018</v>
      </c>
      <c r="C1811" s="25" t="s">
        <v>3</v>
      </c>
      <c r="D1811" s="25" t="s">
        <v>58</v>
      </c>
      <c r="E1811" s="25" t="s">
        <v>230</v>
      </c>
      <c r="F1811" s="23" t="s">
        <v>231</v>
      </c>
      <c r="G1811" s="23" t="s">
        <v>492</v>
      </c>
      <c r="H1811" s="32" t="s">
        <v>366</v>
      </c>
      <c r="I1811" s="32" t="s">
        <v>586</v>
      </c>
      <c r="J1811" s="135">
        <v>89</v>
      </c>
      <c r="K1811" s="28">
        <v>0.83145999999999998</v>
      </c>
      <c r="L1811" s="77">
        <v>0.9</v>
      </c>
      <c r="Q1811" s="106"/>
    </row>
    <row r="1812" spans="1:17" x14ac:dyDescent="0.25">
      <c r="A1812" t="s">
        <v>331</v>
      </c>
      <c r="B1812" s="25">
        <v>2019</v>
      </c>
      <c r="C1812" s="25" t="s">
        <v>0</v>
      </c>
      <c r="D1812" s="25" t="s">
        <v>59</v>
      </c>
      <c r="E1812" s="25" t="s">
        <v>230</v>
      </c>
      <c r="F1812" s="23" t="s">
        <v>231</v>
      </c>
      <c r="G1812" s="23" t="s">
        <v>492</v>
      </c>
      <c r="H1812" s="32" t="s">
        <v>366</v>
      </c>
      <c r="I1812" s="32" t="s">
        <v>586</v>
      </c>
      <c r="J1812" s="135">
        <v>83</v>
      </c>
      <c r="K1812" s="28">
        <v>0.89156999999999997</v>
      </c>
      <c r="L1812" s="77">
        <v>0.9</v>
      </c>
      <c r="Q1812" s="106"/>
    </row>
    <row r="1813" spans="1:17" x14ac:dyDescent="0.25">
      <c r="A1813" t="s">
        <v>331</v>
      </c>
      <c r="B1813" s="25">
        <v>2019</v>
      </c>
      <c r="C1813" s="25" t="s">
        <v>1</v>
      </c>
      <c r="D1813" s="25" t="s">
        <v>60</v>
      </c>
      <c r="E1813" s="25" t="s">
        <v>230</v>
      </c>
      <c r="F1813" s="23" t="s">
        <v>231</v>
      </c>
      <c r="G1813" s="23" t="s">
        <v>492</v>
      </c>
      <c r="H1813" s="32" t="s">
        <v>366</v>
      </c>
      <c r="I1813" s="32" t="s">
        <v>586</v>
      </c>
      <c r="J1813" s="135">
        <v>77</v>
      </c>
      <c r="K1813" s="28">
        <v>0.83116999999999996</v>
      </c>
      <c r="L1813" s="77">
        <v>0.9</v>
      </c>
      <c r="Q1813" s="106"/>
    </row>
    <row r="1814" spans="1:17" x14ac:dyDescent="0.25">
      <c r="A1814" t="s">
        <v>331</v>
      </c>
      <c r="B1814" s="25">
        <v>2019</v>
      </c>
      <c r="C1814" s="25" t="s">
        <v>2</v>
      </c>
      <c r="D1814" s="25" t="s">
        <v>61</v>
      </c>
      <c r="E1814" s="25" t="s">
        <v>230</v>
      </c>
      <c r="F1814" s="23" t="s">
        <v>231</v>
      </c>
      <c r="G1814" s="23" t="s">
        <v>492</v>
      </c>
      <c r="H1814" s="32" t="s">
        <v>366</v>
      </c>
      <c r="I1814" s="32" t="s">
        <v>586</v>
      </c>
      <c r="J1814" s="135">
        <v>97</v>
      </c>
      <c r="K1814" s="28">
        <v>0.67010000000000003</v>
      </c>
      <c r="L1814" s="77">
        <v>0.9</v>
      </c>
      <c r="Q1814" s="106"/>
    </row>
    <row r="1815" spans="1:17" x14ac:dyDescent="0.25">
      <c r="A1815" t="s">
        <v>331</v>
      </c>
      <c r="B1815" s="25">
        <v>2019</v>
      </c>
      <c r="C1815" s="25" t="s">
        <v>3</v>
      </c>
      <c r="D1815" s="25" t="s">
        <v>62</v>
      </c>
      <c r="E1815" s="25" t="s">
        <v>230</v>
      </c>
      <c r="F1815" s="23" t="s">
        <v>231</v>
      </c>
      <c r="G1815" s="23" t="s">
        <v>492</v>
      </c>
      <c r="H1815" s="32" t="s">
        <v>366</v>
      </c>
      <c r="I1815" s="32" t="s">
        <v>586</v>
      </c>
      <c r="J1815" s="135">
        <v>86</v>
      </c>
      <c r="K1815" s="28">
        <v>0.81394999999999995</v>
      </c>
      <c r="L1815" s="77">
        <v>0.9</v>
      </c>
      <c r="Q1815" s="106"/>
    </row>
    <row r="1816" spans="1:17" x14ac:dyDescent="0.25">
      <c r="A1816" t="s">
        <v>331</v>
      </c>
      <c r="B1816" s="25">
        <v>2020</v>
      </c>
      <c r="C1816" s="25" t="s">
        <v>0</v>
      </c>
      <c r="D1816" s="25" t="s">
        <v>63</v>
      </c>
      <c r="E1816" s="25" t="s">
        <v>230</v>
      </c>
      <c r="F1816" s="23" t="s">
        <v>231</v>
      </c>
      <c r="G1816" s="23" t="s">
        <v>492</v>
      </c>
      <c r="H1816" s="32" t="s">
        <v>366</v>
      </c>
      <c r="I1816" s="32" t="s">
        <v>586</v>
      </c>
      <c r="J1816" s="135">
        <v>77</v>
      </c>
      <c r="K1816" s="28">
        <v>0.81818000000000002</v>
      </c>
      <c r="L1816" s="77">
        <v>0.9</v>
      </c>
      <c r="Q1816" s="106"/>
    </row>
    <row r="1817" spans="1:17" x14ac:dyDescent="0.25">
      <c r="A1817" t="s">
        <v>331</v>
      </c>
      <c r="B1817" s="25">
        <v>2020</v>
      </c>
      <c r="C1817" s="25" t="s">
        <v>1</v>
      </c>
      <c r="D1817" s="25" t="s">
        <v>64</v>
      </c>
      <c r="E1817" s="25" t="s">
        <v>230</v>
      </c>
      <c r="F1817" s="23" t="s">
        <v>231</v>
      </c>
      <c r="G1817" s="23" t="s">
        <v>492</v>
      </c>
      <c r="H1817" s="32" t="s">
        <v>366</v>
      </c>
      <c r="I1817" s="32" t="s">
        <v>586</v>
      </c>
      <c r="J1817" s="135">
        <v>39</v>
      </c>
      <c r="K1817" s="28">
        <v>0.74358999999999997</v>
      </c>
      <c r="L1817" s="77">
        <v>0.9</v>
      </c>
      <c r="Q1817" s="106"/>
    </row>
    <row r="1818" spans="1:17" x14ac:dyDescent="0.25">
      <c r="A1818" t="s">
        <v>331</v>
      </c>
      <c r="B1818" s="25">
        <v>2020</v>
      </c>
      <c r="C1818" s="25" t="s">
        <v>2</v>
      </c>
      <c r="D1818" s="25" t="s">
        <v>65</v>
      </c>
      <c r="E1818" s="25" t="s">
        <v>230</v>
      </c>
      <c r="F1818" s="23" t="s">
        <v>231</v>
      </c>
      <c r="G1818" s="23" t="s">
        <v>492</v>
      </c>
      <c r="H1818" s="32" t="s">
        <v>366</v>
      </c>
      <c r="I1818" s="32" t="s">
        <v>586</v>
      </c>
      <c r="J1818" s="135">
        <v>67</v>
      </c>
      <c r="K1818" s="28">
        <v>0.77612000000000003</v>
      </c>
      <c r="L1818" s="77">
        <v>0.9</v>
      </c>
      <c r="Q1818" s="106"/>
    </row>
    <row r="1819" spans="1:17" x14ac:dyDescent="0.25">
      <c r="A1819" t="s">
        <v>331</v>
      </c>
      <c r="B1819" s="25">
        <v>2020</v>
      </c>
      <c r="C1819" s="25" t="s">
        <v>3</v>
      </c>
      <c r="D1819" s="25" t="s">
        <v>66</v>
      </c>
      <c r="E1819" s="25" t="s">
        <v>230</v>
      </c>
      <c r="F1819" s="23" t="s">
        <v>231</v>
      </c>
      <c r="G1819" s="23" t="s">
        <v>492</v>
      </c>
      <c r="H1819" s="32" t="s">
        <v>366</v>
      </c>
      <c r="I1819" s="32" t="s">
        <v>586</v>
      </c>
      <c r="J1819" s="135">
        <v>84</v>
      </c>
      <c r="K1819" s="28">
        <v>0.79762</v>
      </c>
      <c r="L1819" s="77">
        <v>0.9</v>
      </c>
      <c r="Q1819" s="106"/>
    </row>
    <row r="1820" spans="1:17" x14ac:dyDescent="0.25">
      <c r="A1820" t="s">
        <v>331</v>
      </c>
      <c r="B1820" s="25">
        <v>2021</v>
      </c>
      <c r="C1820" s="25" t="s">
        <v>0</v>
      </c>
      <c r="D1820" s="25" t="s">
        <v>67</v>
      </c>
      <c r="E1820" s="25" t="s">
        <v>230</v>
      </c>
      <c r="F1820" s="23" t="s">
        <v>231</v>
      </c>
      <c r="G1820" s="23" t="s">
        <v>492</v>
      </c>
      <c r="H1820" s="32" t="s">
        <v>366</v>
      </c>
      <c r="I1820" s="32" t="s">
        <v>586</v>
      </c>
      <c r="J1820" s="135">
        <v>96</v>
      </c>
      <c r="K1820" s="28">
        <v>0.88541999999999998</v>
      </c>
      <c r="L1820" s="77">
        <v>0.9</v>
      </c>
      <c r="Q1820" s="106"/>
    </row>
    <row r="1821" spans="1:17" x14ac:dyDescent="0.25">
      <c r="A1821" t="s">
        <v>331</v>
      </c>
      <c r="B1821" s="25">
        <v>2021</v>
      </c>
      <c r="C1821" s="25" t="s">
        <v>1</v>
      </c>
      <c r="D1821" s="25" t="s">
        <v>68</v>
      </c>
      <c r="E1821" s="25" t="s">
        <v>230</v>
      </c>
      <c r="F1821" s="23" t="s">
        <v>231</v>
      </c>
      <c r="G1821" s="23" t="s">
        <v>492</v>
      </c>
      <c r="H1821" s="32" t="s">
        <v>366</v>
      </c>
      <c r="I1821" s="32" t="s">
        <v>586</v>
      </c>
      <c r="J1821" s="135">
        <v>88</v>
      </c>
      <c r="K1821" s="28">
        <v>0.93181999999999998</v>
      </c>
      <c r="L1821" s="77">
        <v>0.9</v>
      </c>
      <c r="Q1821" s="106"/>
    </row>
    <row r="1822" spans="1:17" x14ac:dyDescent="0.25">
      <c r="A1822" t="s">
        <v>331</v>
      </c>
      <c r="B1822" s="25">
        <v>2021</v>
      </c>
      <c r="C1822" s="25" t="s">
        <v>2</v>
      </c>
      <c r="D1822" s="25" t="s">
        <v>69</v>
      </c>
      <c r="E1822" s="25" t="s">
        <v>230</v>
      </c>
      <c r="F1822" s="23" t="s">
        <v>231</v>
      </c>
      <c r="G1822" s="23" t="s">
        <v>492</v>
      </c>
      <c r="H1822" s="32" t="s">
        <v>366</v>
      </c>
      <c r="I1822" s="32" t="s">
        <v>586</v>
      </c>
      <c r="J1822" s="135">
        <v>87</v>
      </c>
      <c r="K1822" s="28">
        <v>0.90805000000000002</v>
      </c>
      <c r="L1822" s="77">
        <v>0.9</v>
      </c>
      <c r="Q1822" s="106"/>
    </row>
    <row r="1823" spans="1:17" x14ac:dyDescent="0.25">
      <c r="A1823" t="s">
        <v>331</v>
      </c>
      <c r="B1823" s="25">
        <v>2021</v>
      </c>
      <c r="C1823" s="25" t="s">
        <v>3</v>
      </c>
      <c r="D1823" s="25" t="s">
        <v>70</v>
      </c>
      <c r="E1823" s="25" t="s">
        <v>230</v>
      </c>
      <c r="F1823" s="23" t="s">
        <v>231</v>
      </c>
      <c r="G1823" s="23" t="s">
        <v>492</v>
      </c>
      <c r="H1823" s="32" t="s">
        <v>366</v>
      </c>
      <c r="I1823" s="32" t="s">
        <v>586</v>
      </c>
      <c r="J1823" s="135">
        <v>116</v>
      </c>
      <c r="K1823" s="28">
        <v>0.93966000000000005</v>
      </c>
      <c r="L1823" s="77">
        <v>0.9</v>
      </c>
      <c r="Q1823" s="106"/>
    </row>
    <row r="1824" spans="1:17" x14ac:dyDescent="0.25">
      <c r="A1824" t="s">
        <v>331</v>
      </c>
      <c r="B1824" s="25">
        <v>2022</v>
      </c>
      <c r="C1824" s="25" t="s">
        <v>0</v>
      </c>
      <c r="D1824" s="25" t="s">
        <v>71</v>
      </c>
      <c r="E1824" s="25" t="s">
        <v>230</v>
      </c>
      <c r="F1824" s="23" t="s">
        <v>231</v>
      </c>
      <c r="G1824" s="23" t="s">
        <v>492</v>
      </c>
      <c r="H1824" s="32" t="s">
        <v>366</v>
      </c>
      <c r="I1824" s="32" t="s">
        <v>586</v>
      </c>
      <c r="J1824" s="135">
        <v>86</v>
      </c>
      <c r="K1824" s="28">
        <v>0.91859999999999997</v>
      </c>
      <c r="L1824" s="77">
        <v>0.9</v>
      </c>
      <c r="Q1824" s="106"/>
    </row>
    <row r="1825" spans="1:17" x14ac:dyDescent="0.25">
      <c r="A1825" t="s">
        <v>331</v>
      </c>
      <c r="B1825" s="25">
        <v>2022</v>
      </c>
      <c r="C1825" s="25" t="s">
        <v>1</v>
      </c>
      <c r="D1825" s="25" t="s">
        <v>72</v>
      </c>
      <c r="E1825" s="25" t="s">
        <v>230</v>
      </c>
      <c r="F1825" s="23" t="s">
        <v>231</v>
      </c>
      <c r="G1825" s="23" t="s">
        <v>492</v>
      </c>
      <c r="H1825" s="32" t="s">
        <v>366</v>
      </c>
      <c r="I1825" s="32" t="s">
        <v>586</v>
      </c>
      <c r="J1825" s="135">
        <v>112</v>
      </c>
      <c r="K1825" s="28">
        <v>0.90178999999999998</v>
      </c>
      <c r="L1825" s="77">
        <v>0.9</v>
      </c>
      <c r="Q1825" s="106"/>
    </row>
    <row r="1826" spans="1:17" x14ac:dyDescent="0.25">
      <c r="A1826" t="s">
        <v>331</v>
      </c>
      <c r="B1826" s="25">
        <v>2022</v>
      </c>
      <c r="C1826" s="25" t="s">
        <v>2</v>
      </c>
      <c r="D1826" s="25" t="s">
        <v>73</v>
      </c>
      <c r="E1826" s="25" t="s">
        <v>230</v>
      </c>
      <c r="F1826" s="23" t="s">
        <v>231</v>
      </c>
      <c r="G1826" s="23" t="s">
        <v>492</v>
      </c>
      <c r="H1826" s="32" t="s">
        <v>366</v>
      </c>
      <c r="I1826" s="32" t="s">
        <v>586</v>
      </c>
      <c r="J1826" s="135">
        <v>104</v>
      </c>
      <c r="K1826" s="28">
        <v>0.91346000000000005</v>
      </c>
      <c r="L1826" s="77">
        <v>0.9</v>
      </c>
      <c r="Q1826" s="106"/>
    </row>
    <row r="1827" spans="1:17" x14ac:dyDescent="0.25">
      <c r="A1827" t="s">
        <v>331</v>
      </c>
      <c r="B1827" s="25">
        <v>2022</v>
      </c>
      <c r="C1827" s="25" t="s">
        <v>3</v>
      </c>
      <c r="D1827" s="25" t="s">
        <v>493</v>
      </c>
      <c r="E1827" s="25" t="s">
        <v>230</v>
      </c>
      <c r="F1827" s="23" t="s">
        <v>231</v>
      </c>
      <c r="G1827" s="23" t="s">
        <v>492</v>
      </c>
      <c r="H1827" s="32" t="s">
        <v>366</v>
      </c>
      <c r="I1827" s="32" t="s">
        <v>586</v>
      </c>
      <c r="J1827" s="135">
        <v>95</v>
      </c>
      <c r="K1827" s="28">
        <v>0.75788999999999995</v>
      </c>
      <c r="L1827" s="77">
        <v>0.9</v>
      </c>
      <c r="Q1827" s="106"/>
    </row>
    <row r="1828" spans="1:17" x14ac:dyDescent="0.25">
      <c r="A1828" t="s">
        <v>331</v>
      </c>
      <c r="B1828" s="25">
        <v>2023</v>
      </c>
      <c r="C1828" s="25" t="s">
        <v>0</v>
      </c>
      <c r="D1828" s="25" t="s">
        <v>537</v>
      </c>
      <c r="E1828" s="25" t="s">
        <v>230</v>
      </c>
      <c r="F1828" s="23" t="s">
        <v>231</v>
      </c>
      <c r="G1828" s="23" t="s">
        <v>492</v>
      </c>
      <c r="H1828" s="32" t="s">
        <v>366</v>
      </c>
      <c r="I1828" s="32" t="s">
        <v>586</v>
      </c>
      <c r="J1828" s="135">
        <v>104</v>
      </c>
      <c r="K1828" s="28">
        <v>0.71153999999999995</v>
      </c>
      <c r="L1828" s="77">
        <v>0.9</v>
      </c>
      <c r="Q1828" s="106"/>
    </row>
    <row r="1829" spans="1:17" x14ac:dyDescent="0.25">
      <c r="A1829" t="s">
        <v>331</v>
      </c>
      <c r="B1829" s="25">
        <v>2018</v>
      </c>
      <c r="C1829" s="25" t="s">
        <v>0</v>
      </c>
      <c r="D1829" s="25" t="s">
        <v>54</v>
      </c>
      <c r="E1829" s="25" t="s">
        <v>232</v>
      </c>
      <c r="F1829" s="23" t="s">
        <v>233</v>
      </c>
      <c r="G1829" s="23" t="s">
        <v>492</v>
      </c>
      <c r="H1829" s="32" t="s">
        <v>363</v>
      </c>
      <c r="I1829" s="32" t="s">
        <v>586</v>
      </c>
      <c r="J1829" s="135">
        <v>115</v>
      </c>
      <c r="K1829" s="28">
        <v>0.46956999999999999</v>
      </c>
      <c r="L1829" s="77">
        <v>0.9</v>
      </c>
      <c r="Q1829" s="106"/>
    </row>
    <row r="1830" spans="1:17" x14ac:dyDescent="0.25">
      <c r="A1830" t="s">
        <v>331</v>
      </c>
      <c r="B1830" s="25">
        <v>2018</v>
      </c>
      <c r="C1830" s="25" t="s">
        <v>1</v>
      </c>
      <c r="D1830" s="25" t="s">
        <v>56</v>
      </c>
      <c r="E1830" s="25" t="s">
        <v>232</v>
      </c>
      <c r="F1830" s="23" t="s">
        <v>233</v>
      </c>
      <c r="G1830" s="23" t="s">
        <v>492</v>
      </c>
      <c r="H1830" s="32" t="s">
        <v>363</v>
      </c>
      <c r="I1830" s="32" t="s">
        <v>586</v>
      </c>
      <c r="J1830" s="135">
        <v>106</v>
      </c>
      <c r="K1830" s="28">
        <v>0.64151000000000002</v>
      </c>
      <c r="L1830" s="77">
        <v>0.9</v>
      </c>
      <c r="Q1830" s="106"/>
    </row>
    <row r="1831" spans="1:17" x14ac:dyDescent="0.25">
      <c r="A1831" t="s">
        <v>331</v>
      </c>
      <c r="B1831" s="25">
        <v>2018</v>
      </c>
      <c r="C1831" s="25" t="s">
        <v>2</v>
      </c>
      <c r="D1831" s="25" t="s">
        <v>57</v>
      </c>
      <c r="E1831" s="25" t="s">
        <v>232</v>
      </c>
      <c r="F1831" s="23" t="s">
        <v>233</v>
      </c>
      <c r="G1831" s="23" t="s">
        <v>492</v>
      </c>
      <c r="H1831" s="32" t="s">
        <v>363</v>
      </c>
      <c r="I1831" s="32" t="s">
        <v>586</v>
      </c>
      <c r="J1831" s="135">
        <v>140</v>
      </c>
      <c r="K1831" s="28">
        <v>0.62856999999999996</v>
      </c>
      <c r="L1831" s="77">
        <v>0.9</v>
      </c>
      <c r="Q1831" s="106"/>
    </row>
    <row r="1832" spans="1:17" x14ac:dyDescent="0.25">
      <c r="A1832" t="s">
        <v>331</v>
      </c>
      <c r="B1832" s="25">
        <v>2018</v>
      </c>
      <c r="C1832" s="25" t="s">
        <v>3</v>
      </c>
      <c r="D1832" s="25" t="s">
        <v>58</v>
      </c>
      <c r="E1832" s="25" t="s">
        <v>232</v>
      </c>
      <c r="F1832" s="23" t="s">
        <v>233</v>
      </c>
      <c r="G1832" s="23" t="s">
        <v>492</v>
      </c>
      <c r="H1832" s="32" t="s">
        <v>363</v>
      </c>
      <c r="I1832" s="32" t="s">
        <v>586</v>
      </c>
      <c r="J1832" s="135">
        <v>126</v>
      </c>
      <c r="K1832" s="28">
        <v>0.80159000000000002</v>
      </c>
      <c r="L1832" s="77">
        <v>0.9</v>
      </c>
      <c r="Q1832" s="106"/>
    </row>
    <row r="1833" spans="1:17" x14ac:dyDescent="0.25">
      <c r="A1833" t="s">
        <v>331</v>
      </c>
      <c r="B1833" s="25">
        <v>2019</v>
      </c>
      <c r="C1833" s="25" t="s">
        <v>0</v>
      </c>
      <c r="D1833" s="25" t="s">
        <v>59</v>
      </c>
      <c r="E1833" s="25" t="s">
        <v>232</v>
      </c>
      <c r="F1833" s="23" t="s">
        <v>233</v>
      </c>
      <c r="G1833" s="23" t="s">
        <v>492</v>
      </c>
      <c r="H1833" s="32" t="s">
        <v>363</v>
      </c>
      <c r="I1833" s="32" t="s">
        <v>586</v>
      </c>
      <c r="J1833" s="135">
        <v>94</v>
      </c>
      <c r="K1833" s="28">
        <v>0.87234</v>
      </c>
      <c r="L1833" s="77">
        <v>0.9</v>
      </c>
      <c r="Q1833" s="106"/>
    </row>
    <row r="1834" spans="1:17" x14ac:dyDescent="0.25">
      <c r="A1834" t="s">
        <v>331</v>
      </c>
      <c r="B1834" s="25">
        <v>2019</v>
      </c>
      <c r="C1834" s="25" t="s">
        <v>1</v>
      </c>
      <c r="D1834" s="25" t="s">
        <v>60</v>
      </c>
      <c r="E1834" s="25" t="s">
        <v>232</v>
      </c>
      <c r="F1834" s="23" t="s">
        <v>233</v>
      </c>
      <c r="G1834" s="23" t="s">
        <v>492</v>
      </c>
      <c r="H1834" s="32" t="s">
        <v>363</v>
      </c>
      <c r="I1834" s="32" t="s">
        <v>586</v>
      </c>
      <c r="J1834" s="135">
        <v>134</v>
      </c>
      <c r="K1834" s="28">
        <v>0.87312999999999996</v>
      </c>
      <c r="L1834" s="77">
        <v>0.9</v>
      </c>
      <c r="Q1834" s="106"/>
    </row>
    <row r="1835" spans="1:17" x14ac:dyDescent="0.25">
      <c r="A1835" t="s">
        <v>331</v>
      </c>
      <c r="B1835" s="25">
        <v>2019</v>
      </c>
      <c r="C1835" s="25" t="s">
        <v>2</v>
      </c>
      <c r="D1835" s="25" t="s">
        <v>61</v>
      </c>
      <c r="E1835" s="25" t="s">
        <v>232</v>
      </c>
      <c r="F1835" s="23" t="s">
        <v>233</v>
      </c>
      <c r="G1835" s="23" t="s">
        <v>492</v>
      </c>
      <c r="H1835" s="32" t="s">
        <v>363</v>
      </c>
      <c r="I1835" s="32" t="s">
        <v>586</v>
      </c>
      <c r="J1835" s="135">
        <v>127</v>
      </c>
      <c r="K1835" s="28">
        <v>0.76378000000000001</v>
      </c>
      <c r="L1835" s="77">
        <v>0.9</v>
      </c>
      <c r="Q1835" s="106"/>
    </row>
    <row r="1836" spans="1:17" x14ac:dyDescent="0.25">
      <c r="A1836" t="s">
        <v>331</v>
      </c>
      <c r="B1836" s="25">
        <v>2019</v>
      </c>
      <c r="C1836" s="25" t="s">
        <v>3</v>
      </c>
      <c r="D1836" s="25" t="s">
        <v>62</v>
      </c>
      <c r="E1836" s="25" t="s">
        <v>232</v>
      </c>
      <c r="F1836" s="23" t="s">
        <v>233</v>
      </c>
      <c r="G1836" s="23" t="s">
        <v>492</v>
      </c>
      <c r="H1836" s="32" t="s">
        <v>363</v>
      </c>
      <c r="I1836" s="32" t="s">
        <v>586</v>
      </c>
      <c r="J1836" s="135">
        <v>97</v>
      </c>
      <c r="K1836" s="28">
        <v>0.75258000000000003</v>
      </c>
      <c r="L1836" s="77">
        <v>0.9</v>
      </c>
      <c r="Q1836" s="106"/>
    </row>
    <row r="1837" spans="1:17" x14ac:dyDescent="0.25">
      <c r="A1837" t="s">
        <v>331</v>
      </c>
      <c r="B1837" s="25">
        <v>2020</v>
      </c>
      <c r="C1837" s="25" t="s">
        <v>0</v>
      </c>
      <c r="D1837" s="25" t="s">
        <v>63</v>
      </c>
      <c r="E1837" s="25" t="s">
        <v>232</v>
      </c>
      <c r="F1837" s="23" t="s">
        <v>233</v>
      </c>
      <c r="G1837" s="23" t="s">
        <v>492</v>
      </c>
      <c r="H1837" s="32" t="s">
        <v>363</v>
      </c>
      <c r="I1837" s="32" t="s">
        <v>586</v>
      </c>
      <c r="J1837" s="135">
        <v>106</v>
      </c>
      <c r="K1837" s="28">
        <v>0.83962000000000003</v>
      </c>
      <c r="L1837" s="77">
        <v>0.9</v>
      </c>
      <c r="Q1837" s="106"/>
    </row>
    <row r="1838" spans="1:17" x14ac:dyDescent="0.25">
      <c r="A1838" t="s">
        <v>331</v>
      </c>
      <c r="B1838" s="25">
        <v>2020</v>
      </c>
      <c r="C1838" s="25" t="s">
        <v>1</v>
      </c>
      <c r="D1838" s="25" t="s">
        <v>64</v>
      </c>
      <c r="E1838" s="25" t="s">
        <v>232</v>
      </c>
      <c r="F1838" s="23" t="s">
        <v>233</v>
      </c>
      <c r="G1838" s="23" t="s">
        <v>492</v>
      </c>
      <c r="H1838" s="32" t="s">
        <v>363</v>
      </c>
      <c r="I1838" s="32" t="s">
        <v>586</v>
      </c>
      <c r="J1838" s="135">
        <v>77</v>
      </c>
      <c r="K1838" s="28">
        <v>0.88312000000000002</v>
      </c>
      <c r="L1838" s="77">
        <v>0.9</v>
      </c>
      <c r="Q1838" s="106"/>
    </row>
    <row r="1839" spans="1:17" x14ac:dyDescent="0.25">
      <c r="A1839" t="s">
        <v>331</v>
      </c>
      <c r="B1839" s="25">
        <v>2020</v>
      </c>
      <c r="C1839" s="25" t="s">
        <v>2</v>
      </c>
      <c r="D1839" s="25" t="s">
        <v>65</v>
      </c>
      <c r="E1839" s="25" t="s">
        <v>232</v>
      </c>
      <c r="F1839" s="23" t="s">
        <v>233</v>
      </c>
      <c r="G1839" s="23" t="s">
        <v>492</v>
      </c>
      <c r="H1839" s="32" t="s">
        <v>363</v>
      </c>
      <c r="I1839" s="32" t="s">
        <v>586</v>
      </c>
      <c r="J1839" s="135">
        <v>90</v>
      </c>
      <c r="K1839" s="28">
        <v>0.94443999999999995</v>
      </c>
      <c r="L1839" s="77">
        <v>0.9</v>
      </c>
      <c r="Q1839" s="106"/>
    </row>
    <row r="1840" spans="1:17" x14ac:dyDescent="0.25">
      <c r="A1840" t="s">
        <v>331</v>
      </c>
      <c r="B1840" s="25">
        <v>2020</v>
      </c>
      <c r="C1840" s="25" t="s">
        <v>3</v>
      </c>
      <c r="D1840" s="25" t="s">
        <v>66</v>
      </c>
      <c r="E1840" s="25" t="s">
        <v>232</v>
      </c>
      <c r="F1840" s="23" t="s">
        <v>233</v>
      </c>
      <c r="G1840" s="23" t="s">
        <v>492</v>
      </c>
      <c r="H1840" s="32" t="s">
        <v>363</v>
      </c>
      <c r="I1840" s="32" t="s">
        <v>586</v>
      </c>
      <c r="J1840" s="135">
        <v>93</v>
      </c>
      <c r="K1840" s="28">
        <v>0.88171999999999995</v>
      </c>
      <c r="L1840" s="77">
        <v>0.9</v>
      </c>
      <c r="Q1840" s="106"/>
    </row>
    <row r="1841" spans="1:17" x14ac:dyDescent="0.25">
      <c r="A1841" t="s">
        <v>331</v>
      </c>
      <c r="B1841" s="25">
        <v>2021</v>
      </c>
      <c r="C1841" s="25" t="s">
        <v>0</v>
      </c>
      <c r="D1841" s="25" t="s">
        <v>67</v>
      </c>
      <c r="E1841" s="25" t="s">
        <v>232</v>
      </c>
      <c r="F1841" s="23" t="s">
        <v>233</v>
      </c>
      <c r="G1841" s="23" t="s">
        <v>492</v>
      </c>
      <c r="H1841" s="32" t="s">
        <v>363</v>
      </c>
      <c r="I1841" s="32" t="s">
        <v>586</v>
      </c>
      <c r="J1841" s="135">
        <v>114</v>
      </c>
      <c r="K1841" s="28">
        <v>0.92105000000000004</v>
      </c>
      <c r="L1841" s="77">
        <v>0.9</v>
      </c>
      <c r="Q1841" s="106"/>
    </row>
    <row r="1842" spans="1:17" x14ac:dyDescent="0.25">
      <c r="A1842" t="s">
        <v>331</v>
      </c>
      <c r="B1842" s="25">
        <v>2021</v>
      </c>
      <c r="C1842" s="25" t="s">
        <v>1</v>
      </c>
      <c r="D1842" s="25" t="s">
        <v>68</v>
      </c>
      <c r="E1842" s="25" t="s">
        <v>232</v>
      </c>
      <c r="F1842" s="23" t="s">
        <v>233</v>
      </c>
      <c r="G1842" s="23" t="s">
        <v>492</v>
      </c>
      <c r="H1842" s="32" t="s">
        <v>363</v>
      </c>
      <c r="I1842" s="32" t="s">
        <v>586</v>
      </c>
      <c r="J1842" s="135">
        <v>114</v>
      </c>
      <c r="K1842" s="28">
        <v>0.92981999999999998</v>
      </c>
      <c r="L1842" s="77">
        <v>0.9</v>
      </c>
      <c r="Q1842" s="106"/>
    </row>
    <row r="1843" spans="1:17" x14ac:dyDescent="0.25">
      <c r="A1843" t="s">
        <v>331</v>
      </c>
      <c r="B1843" s="25">
        <v>2021</v>
      </c>
      <c r="C1843" s="25" t="s">
        <v>2</v>
      </c>
      <c r="D1843" s="25" t="s">
        <v>69</v>
      </c>
      <c r="E1843" s="25" t="s">
        <v>232</v>
      </c>
      <c r="F1843" s="23" t="s">
        <v>233</v>
      </c>
      <c r="G1843" s="23" t="s">
        <v>492</v>
      </c>
      <c r="H1843" s="32" t="s">
        <v>363</v>
      </c>
      <c r="I1843" s="32" t="s">
        <v>586</v>
      </c>
      <c r="J1843" s="135">
        <v>131</v>
      </c>
      <c r="K1843" s="28">
        <v>0.93893000000000004</v>
      </c>
      <c r="L1843" s="77">
        <v>0.9</v>
      </c>
      <c r="Q1843" s="106"/>
    </row>
    <row r="1844" spans="1:17" x14ac:dyDescent="0.25">
      <c r="A1844" t="s">
        <v>331</v>
      </c>
      <c r="B1844" s="25">
        <v>2021</v>
      </c>
      <c r="C1844" s="25" t="s">
        <v>3</v>
      </c>
      <c r="D1844" s="25" t="s">
        <v>70</v>
      </c>
      <c r="E1844" s="25" t="s">
        <v>232</v>
      </c>
      <c r="F1844" s="23" t="s">
        <v>233</v>
      </c>
      <c r="G1844" s="23" t="s">
        <v>492</v>
      </c>
      <c r="H1844" s="32" t="s">
        <v>363</v>
      </c>
      <c r="I1844" s="32" t="s">
        <v>586</v>
      </c>
      <c r="J1844" s="135">
        <v>110</v>
      </c>
      <c r="K1844" s="28">
        <v>0.93635999999999997</v>
      </c>
      <c r="L1844" s="77">
        <v>0.9</v>
      </c>
      <c r="Q1844" s="106"/>
    </row>
    <row r="1845" spans="1:17" x14ac:dyDescent="0.25">
      <c r="A1845" t="s">
        <v>331</v>
      </c>
      <c r="B1845" s="25">
        <v>2022</v>
      </c>
      <c r="C1845" s="25" t="s">
        <v>0</v>
      </c>
      <c r="D1845" s="25" t="s">
        <v>71</v>
      </c>
      <c r="E1845" s="25" t="s">
        <v>232</v>
      </c>
      <c r="F1845" s="23" t="s">
        <v>233</v>
      </c>
      <c r="G1845" s="23" t="s">
        <v>492</v>
      </c>
      <c r="H1845" s="32" t="s">
        <v>363</v>
      </c>
      <c r="I1845" s="32" t="s">
        <v>586</v>
      </c>
      <c r="J1845" s="135">
        <v>122</v>
      </c>
      <c r="K1845" s="28">
        <v>0.93442999999999998</v>
      </c>
      <c r="L1845" s="77">
        <v>0.9</v>
      </c>
      <c r="Q1845" s="106"/>
    </row>
    <row r="1846" spans="1:17" x14ac:dyDescent="0.25">
      <c r="A1846" t="s">
        <v>331</v>
      </c>
      <c r="B1846" s="25">
        <v>2022</v>
      </c>
      <c r="C1846" s="25" t="s">
        <v>1</v>
      </c>
      <c r="D1846" s="25" t="s">
        <v>72</v>
      </c>
      <c r="E1846" s="25" t="s">
        <v>232</v>
      </c>
      <c r="F1846" s="23" t="s">
        <v>233</v>
      </c>
      <c r="G1846" s="23" t="s">
        <v>492</v>
      </c>
      <c r="H1846" s="32" t="s">
        <v>363</v>
      </c>
      <c r="I1846" s="32" t="s">
        <v>586</v>
      </c>
      <c r="J1846" s="135">
        <v>127</v>
      </c>
      <c r="K1846" s="28">
        <v>0.86614000000000002</v>
      </c>
      <c r="L1846" s="77">
        <v>0.9</v>
      </c>
      <c r="Q1846" s="106"/>
    </row>
    <row r="1847" spans="1:17" x14ac:dyDescent="0.25">
      <c r="A1847" t="s">
        <v>331</v>
      </c>
      <c r="B1847" s="25">
        <v>2022</v>
      </c>
      <c r="C1847" s="25" t="s">
        <v>2</v>
      </c>
      <c r="D1847" s="25" t="s">
        <v>73</v>
      </c>
      <c r="E1847" s="25" t="s">
        <v>232</v>
      </c>
      <c r="F1847" s="23" t="s">
        <v>233</v>
      </c>
      <c r="G1847" s="23" t="s">
        <v>492</v>
      </c>
      <c r="H1847" s="32" t="s">
        <v>363</v>
      </c>
      <c r="I1847" s="32" t="s">
        <v>586</v>
      </c>
      <c r="J1847" s="135">
        <v>115</v>
      </c>
      <c r="K1847" s="28">
        <v>0.91303999999999996</v>
      </c>
      <c r="L1847" s="77">
        <v>0.9</v>
      </c>
      <c r="Q1847" s="106"/>
    </row>
    <row r="1848" spans="1:17" x14ac:dyDescent="0.25">
      <c r="A1848" t="s">
        <v>331</v>
      </c>
      <c r="B1848" s="25">
        <v>2022</v>
      </c>
      <c r="C1848" s="25" t="s">
        <v>3</v>
      </c>
      <c r="D1848" s="25" t="s">
        <v>493</v>
      </c>
      <c r="E1848" s="25" t="s">
        <v>232</v>
      </c>
      <c r="F1848" s="23" t="s">
        <v>233</v>
      </c>
      <c r="G1848" s="23" t="s">
        <v>492</v>
      </c>
      <c r="H1848" s="32" t="s">
        <v>363</v>
      </c>
      <c r="I1848" s="32" t="s">
        <v>586</v>
      </c>
      <c r="J1848" s="135">
        <v>99</v>
      </c>
      <c r="K1848" s="28">
        <v>0.87878999999999996</v>
      </c>
      <c r="L1848" s="77">
        <v>0.9</v>
      </c>
      <c r="Q1848" s="106"/>
    </row>
    <row r="1849" spans="1:17" x14ac:dyDescent="0.25">
      <c r="A1849" t="s">
        <v>331</v>
      </c>
      <c r="B1849" s="25">
        <v>2023</v>
      </c>
      <c r="C1849" s="25" t="s">
        <v>0</v>
      </c>
      <c r="D1849" s="25" t="s">
        <v>537</v>
      </c>
      <c r="E1849" s="25" t="s">
        <v>232</v>
      </c>
      <c r="F1849" s="23" t="s">
        <v>233</v>
      </c>
      <c r="G1849" s="23" t="s">
        <v>492</v>
      </c>
      <c r="H1849" s="32" t="s">
        <v>363</v>
      </c>
      <c r="I1849" s="32" t="s">
        <v>586</v>
      </c>
      <c r="J1849" s="135">
        <v>108</v>
      </c>
      <c r="K1849" s="28">
        <v>0.66666999999999998</v>
      </c>
      <c r="L1849" s="77">
        <v>0.9</v>
      </c>
      <c r="Q1849" s="106"/>
    </row>
    <row r="1850" spans="1:17" x14ac:dyDescent="0.25">
      <c r="A1850" t="s">
        <v>331</v>
      </c>
      <c r="B1850" s="25">
        <v>2018</v>
      </c>
      <c r="C1850" s="25" t="s">
        <v>0</v>
      </c>
      <c r="D1850" s="25" t="s">
        <v>54</v>
      </c>
      <c r="E1850" s="25" t="s">
        <v>234</v>
      </c>
      <c r="F1850" s="23" t="s">
        <v>235</v>
      </c>
      <c r="G1850" s="23" t="s">
        <v>492</v>
      </c>
      <c r="H1850" s="32" t="s">
        <v>363</v>
      </c>
      <c r="I1850" s="32" t="s">
        <v>586</v>
      </c>
      <c r="J1850" s="135">
        <v>124</v>
      </c>
      <c r="K1850" s="28">
        <v>0.82257999999999998</v>
      </c>
      <c r="L1850" s="77">
        <v>0.9</v>
      </c>
      <c r="Q1850" s="106"/>
    </row>
    <row r="1851" spans="1:17" x14ac:dyDescent="0.25">
      <c r="A1851" t="s">
        <v>331</v>
      </c>
      <c r="B1851" s="25">
        <v>2018</v>
      </c>
      <c r="C1851" s="25" t="s">
        <v>1</v>
      </c>
      <c r="D1851" s="25" t="s">
        <v>56</v>
      </c>
      <c r="E1851" s="25" t="s">
        <v>234</v>
      </c>
      <c r="F1851" s="23" t="s">
        <v>235</v>
      </c>
      <c r="G1851" s="23" t="s">
        <v>492</v>
      </c>
      <c r="H1851" s="32" t="s">
        <v>363</v>
      </c>
      <c r="I1851" s="32" t="s">
        <v>586</v>
      </c>
      <c r="J1851" s="135">
        <v>170</v>
      </c>
      <c r="K1851" s="28">
        <v>0.85882000000000003</v>
      </c>
      <c r="L1851" s="77">
        <v>0.9</v>
      </c>
      <c r="Q1851" s="106"/>
    </row>
    <row r="1852" spans="1:17" x14ac:dyDescent="0.25">
      <c r="A1852" t="s">
        <v>331</v>
      </c>
      <c r="B1852" s="25">
        <v>2018</v>
      </c>
      <c r="C1852" s="25" t="s">
        <v>2</v>
      </c>
      <c r="D1852" s="25" t="s">
        <v>57</v>
      </c>
      <c r="E1852" s="25" t="s">
        <v>234</v>
      </c>
      <c r="F1852" s="23" t="s">
        <v>235</v>
      </c>
      <c r="G1852" s="23" t="s">
        <v>492</v>
      </c>
      <c r="H1852" s="32" t="s">
        <v>363</v>
      </c>
      <c r="I1852" s="32" t="s">
        <v>586</v>
      </c>
      <c r="J1852" s="135">
        <v>146</v>
      </c>
      <c r="K1852" s="28">
        <v>0.82877000000000001</v>
      </c>
      <c r="L1852" s="77">
        <v>0.9</v>
      </c>
      <c r="Q1852" s="106"/>
    </row>
    <row r="1853" spans="1:17" x14ac:dyDescent="0.25">
      <c r="A1853" t="s">
        <v>331</v>
      </c>
      <c r="B1853" s="25">
        <v>2018</v>
      </c>
      <c r="C1853" s="25" t="s">
        <v>3</v>
      </c>
      <c r="D1853" s="25" t="s">
        <v>58</v>
      </c>
      <c r="E1853" s="25" t="s">
        <v>234</v>
      </c>
      <c r="F1853" s="23" t="s">
        <v>235</v>
      </c>
      <c r="G1853" s="23" t="s">
        <v>492</v>
      </c>
      <c r="H1853" s="32" t="s">
        <v>363</v>
      </c>
      <c r="I1853" s="32" t="s">
        <v>586</v>
      </c>
      <c r="J1853" s="135">
        <v>137</v>
      </c>
      <c r="K1853" s="28">
        <v>0.86131000000000002</v>
      </c>
      <c r="L1853" s="77">
        <v>0.9</v>
      </c>
      <c r="Q1853" s="106"/>
    </row>
    <row r="1854" spans="1:17" x14ac:dyDescent="0.25">
      <c r="A1854" t="s">
        <v>331</v>
      </c>
      <c r="B1854" s="25">
        <v>2019</v>
      </c>
      <c r="C1854" s="25" t="s">
        <v>0</v>
      </c>
      <c r="D1854" s="25" t="s">
        <v>59</v>
      </c>
      <c r="E1854" s="25" t="s">
        <v>234</v>
      </c>
      <c r="F1854" s="23" t="s">
        <v>235</v>
      </c>
      <c r="G1854" s="23" t="s">
        <v>492</v>
      </c>
      <c r="H1854" s="32" t="s">
        <v>363</v>
      </c>
      <c r="I1854" s="32" t="s">
        <v>586</v>
      </c>
      <c r="J1854" s="135">
        <v>123</v>
      </c>
      <c r="K1854" s="28">
        <v>0.81301000000000001</v>
      </c>
      <c r="L1854" s="77">
        <v>0.9</v>
      </c>
      <c r="Q1854" s="106"/>
    </row>
    <row r="1855" spans="1:17" x14ac:dyDescent="0.25">
      <c r="A1855" t="s">
        <v>331</v>
      </c>
      <c r="B1855" s="25">
        <v>2019</v>
      </c>
      <c r="C1855" s="25" t="s">
        <v>1</v>
      </c>
      <c r="D1855" s="25" t="s">
        <v>60</v>
      </c>
      <c r="E1855" s="25" t="s">
        <v>234</v>
      </c>
      <c r="F1855" s="23" t="s">
        <v>235</v>
      </c>
      <c r="G1855" s="23" t="s">
        <v>492</v>
      </c>
      <c r="H1855" s="32" t="s">
        <v>363</v>
      </c>
      <c r="I1855" s="32" t="s">
        <v>586</v>
      </c>
      <c r="J1855" s="135">
        <v>195</v>
      </c>
      <c r="K1855" s="28">
        <v>0.84103000000000006</v>
      </c>
      <c r="L1855" s="77">
        <v>0.9</v>
      </c>
      <c r="Q1855" s="106"/>
    </row>
    <row r="1856" spans="1:17" x14ac:dyDescent="0.25">
      <c r="A1856" t="s">
        <v>331</v>
      </c>
      <c r="B1856" s="25">
        <v>2019</v>
      </c>
      <c r="C1856" s="25" t="s">
        <v>2</v>
      </c>
      <c r="D1856" s="25" t="s">
        <v>61</v>
      </c>
      <c r="E1856" s="25" t="s">
        <v>234</v>
      </c>
      <c r="F1856" s="23" t="s">
        <v>235</v>
      </c>
      <c r="G1856" s="23" t="s">
        <v>492</v>
      </c>
      <c r="H1856" s="32" t="s">
        <v>363</v>
      </c>
      <c r="I1856" s="32" t="s">
        <v>586</v>
      </c>
      <c r="J1856" s="135">
        <v>159</v>
      </c>
      <c r="K1856" s="28">
        <v>0.91195000000000004</v>
      </c>
      <c r="L1856" s="77">
        <v>0.9</v>
      </c>
      <c r="Q1856" s="106"/>
    </row>
    <row r="1857" spans="1:17" x14ac:dyDescent="0.25">
      <c r="A1857" t="s">
        <v>331</v>
      </c>
      <c r="B1857" s="25">
        <v>2019</v>
      </c>
      <c r="C1857" s="25" t="s">
        <v>3</v>
      </c>
      <c r="D1857" s="25" t="s">
        <v>62</v>
      </c>
      <c r="E1857" s="25" t="s">
        <v>234</v>
      </c>
      <c r="F1857" s="23" t="s">
        <v>235</v>
      </c>
      <c r="G1857" s="23" t="s">
        <v>492</v>
      </c>
      <c r="H1857" s="32" t="s">
        <v>363</v>
      </c>
      <c r="I1857" s="32" t="s">
        <v>586</v>
      </c>
      <c r="J1857" s="135">
        <v>157</v>
      </c>
      <c r="K1857" s="28">
        <v>0.86624000000000001</v>
      </c>
      <c r="L1857" s="77">
        <v>0.9</v>
      </c>
      <c r="Q1857" s="106"/>
    </row>
    <row r="1858" spans="1:17" x14ac:dyDescent="0.25">
      <c r="A1858" t="s">
        <v>331</v>
      </c>
      <c r="B1858" s="25">
        <v>2020</v>
      </c>
      <c r="C1858" s="25" t="s">
        <v>0</v>
      </c>
      <c r="D1858" s="25" t="s">
        <v>63</v>
      </c>
      <c r="E1858" s="25" t="s">
        <v>234</v>
      </c>
      <c r="F1858" s="23" t="s">
        <v>235</v>
      </c>
      <c r="G1858" s="23" t="s">
        <v>492</v>
      </c>
      <c r="H1858" s="32" t="s">
        <v>363</v>
      </c>
      <c r="I1858" s="32" t="s">
        <v>586</v>
      </c>
      <c r="J1858" s="135">
        <v>156</v>
      </c>
      <c r="K1858" s="28">
        <v>0.80127999999999999</v>
      </c>
      <c r="L1858" s="77">
        <v>0.9</v>
      </c>
      <c r="Q1858" s="106"/>
    </row>
    <row r="1859" spans="1:17" x14ac:dyDescent="0.25">
      <c r="A1859" t="s">
        <v>331</v>
      </c>
      <c r="B1859" s="25">
        <v>2020</v>
      </c>
      <c r="C1859" s="25" t="s">
        <v>1</v>
      </c>
      <c r="D1859" s="25" t="s">
        <v>64</v>
      </c>
      <c r="E1859" s="25" t="s">
        <v>234</v>
      </c>
      <c r="F1859" s="23" t="s">
        <v>235</v>
      </c>
      <c r="G1859" s="23" t="s">
        <v>492</v>
      </c>
      <c r="H1859" s="32" t="s">
        <v>363</v>
      </c>
      <c r="I1859" s="32" t="s">
        <v>586</v>
      </c>
      <c r="J1859" s="135">
        <v>102</v>
      </c>
      <c r="K1859" s="28">
        <v>0.79412000000000005</v>
      </c>
      <c r="L1859" s="77">
        <v>0.9</v>
      </c>
      <c r="Q1859" s="106"/>
    </row>
    <row r="1860" spans="1:17" x14ac:dyDescent="0.25">
      <c r="A1860" t="s">
        <v>331</v>
      </c>
      <c r="B1860" s="25">
        <v>2020</v>
      </c>
      <c r="C1860" s="25" t="s">
        <v>2</v>
      </c>
      <c r="D1860" s="25" t="s">
        <v>65</v>
      </c>
      <c r="E1860" s="25" t="s">
        <v>234</v>
      </c>
      <c r="F1860" s="23" t="s">
        <v>235</v>
      </c>
      <c r="G1860" s="23" t="s">
        <v>492</v>
      </c>
      <c r="H1860" s="32" t="s">
        <v>363</v>
      </c>
      <c r="I1860" s="32" t="s">
        <v>586</v>
      </c>
      <c r="J1860" s="135">
        <v>115</v>
      </c>
      <c r="K1860" s="28">
        <v>0.66086999999999996</v>
      </c>
      <c r="L1860" s="77">
        <v>0.9</v>
      </c>
      <c r="Q1860" s="106"/>
    </row>
    <row r="1861" spans="1:17" x14ac:dyDescent="0.25">
      <c r="A1861" t="s">
        <v>331</v>
      </c>
      <c r="B1861" s="25">
        <v>2020</v>
      </c>
      <c r="C1861" s="25" t="s">
        <v>3</v>
      </c>
      <c r="D1861" s="25" t="s">
        <v>66</v>
      </c>
      <c r="E1861" s="25" t="s">
        <v>234</v>
      </c>
      <c r="F1861" s="23" t="s">
        <v>235</v>
      </c>
      <c r="G1861" s="23" t="s">
        <v>492</v>
      </c>
      <c r="H1861" s="32" t="s">
        <v>363</v>
      </c>
      <c r="I1861" s="32" t="s">
        <v>586</v>
      </c>
      <c r="J1861" s="135">
        <v>122</v>
      </c>
      <c r="K1861" s="28">
        <v>0.21310999999999999</v>
      </c>
      <c r="L1861" s="77">
        <v>0.9</v>
      </c>
      <c r="Q1861" s="106"/>
    </row>
    <row r="1862" spans="1:17" x14ac:dyDescent="0.25">
      <c r="A1862" t="s">
        <v>331</v>
      </c>
      <c r="B1862" s="25">
        <v>2021</v>
      </c>
      <c r="C1862" s="25" t="s">
        <v>0</v>
      </c>
      <c r="D1862" s="25" t="s">
        <v>67</v>
      </c>
      <c r="E1862" s="25" t="s">
        <v>234</v>
      </c>
      <c r="F1862" s="23" t="s">
        <v>235</v>
      </c>
      <c r="G1862" s="23" t="s">
        <v>492</v>
      </c>
      <c r="H1862" s="32" t="s">
        <v>363</v>
      </c>
      <c r="I1862" s="32" t="s">
        <v>586</v>
      </c>
      <c r="J1862" s="135">
        <v>122</v>
      </c>
      <c r="K1862" s="28">
        <v>0.20491999999999999</v>
      </c>
      <c r="L1862" s="77">
        <v>0.9</v>
      </c>
      <c r="Q1862" s="106"/>
    </row>
    <row r="1863" spans="1:17" x14ac:dyDescent="0.25">
      <c r="A1863" t="s">
        <v>331</v>
      </c>
      <c r="B1863" s="25">
        <v>2021</v>
      </c>
      <c r="C1863" s="25" t="s">
        <v>1</v>
      </c>
      <c r="D1863" s="25" t="s">
        <v>68</v>
      </c>
      <c r="E1863" s="25" t="s">
        <v>234</v>
      </c>
      <c r="F1863" s="23" t="s">
        <v>235</v>
      </c>
      <c r="G1863" s="23" t="s">
        <v>492</v>
      </c>
      <c r="H1863" s="32" t="s">
        <v>363</v>
      </c>
      <c r="I1863" s="32" t="s">
        <v>586</v>
      </c>
      <c r="J1863" s="135">
        <v>142</v>
      </c>
      <c r="K1863" s="28">
        <v>0.21127000000000001</v>
      </c>
      <c r="L1863" s="77">
        <v>0.9</v>
      </c>
      <c r="Q1863" s="106"/>
    </row>
    <row r="1864" spans="1:17" x14ac:dyDescent="0.25">
      <c r="A1864" t="s">
        <v>331</v>
      </c>
      <c r="B1864" s="25">
        <v>2021</v>
      </c>
      <c r="C1864" s="25" t="s">
        <v>2</v>
      </c>
      <c r="D1864" s="25" t="s">
        <v>69</v>
      </c>
      <c r="E1864" s="25" t="s">
        <v>234</v>
      </c>
      <c r="F1864" s="23" t="s">
        <v>235</v>
      </c>
      <c r="G1864" s="23" t="s">
        <v>492</v>
      </c>
      <c r="H1864" s="32" t="s">
        <v>363</v>
      </c>
      <c r="I1864" s="32" t="s">
        <v>586</v>
      </c>
      <c r="J1864" s="135">
        <v>143</v>
      </c>
      <c r="K1864" s="28">
        <v>0.20280000000000001</v>
      </c>
      <c r="L1864" s="77">
        <v>0.9</v>
      </c>
      <c r="Q1864" s="106"/>
    </row>
    <row r="1865" spans="1:17" x14ac:dyDescent="0.25">
      <c r="A1865" t="s">
        <v>331</v>
      </c>
      <c r="B1865" s="25">
        <v>2021</v>
      </c>
      <c r="C1865" s="25" t="s">
        <v>3</v>
      </c>
      <c r="D1865" s="25" t="s">
        <v>70</v>
      </c>
      <c r="E1865" s="25" t="s">
        <v>234</v>
      </c>
      <c r="F1865" s="23" t="s">
        <v>235</v>
      </c>
      <c r="G1865" s="23" t="s">
        <v>492</v>
      </c>
      <c r="H1865" s="32" t="s">
        <v>363</v>
      </c>
      <c r="I1865" s="32" t="s">
        <v>586</v>
      </c>
      <c r="J1865" s="135">
        <v>144</v>
      </c>
      <c r="K1865" s="28">
        <v>0.20832999999999999</v>
      </c>
      <c r="L1865" s="77">
        <v>0.9</v>
      </c>
      <c r="Q1865" s="106"/>
    </row>
    <row r="1866" spans="1:17" x14ac:dyDescent="0.25">
      <c r="A1866" t="s">
        <v>331</v>
      </c>
      <c r="B1866" s="25">
        <v>2022</v>
      </c>
      <c r="C1866" s="25" t="s">
        <v>0</v>
      </c>
      <c r="D1866" s="25" t="s">
        <v>71</v>
      </c>
      <c r="E1866" s="25" t="s">
        <v>234</v>
      </c>
      <c r="F1866" s="23" t="s">
        <v>235</v>
      </c>
      <c r="G1866" s="23" t="s">
        <v>492</v>
      </c>
      <c r="H1866" s="32" t="s">
        <v>363</v>
      </c>
      <c r="I1866" s="32" t="s">
        <v>586</v>
      </c>
      <c r="J1866" s="135">
        <v>142</v>
      </c>
      <c r="K1866" s="28">
        <v>0.22534999999999999</v>
      </c>
      <c r="L1866" s="77">
        <v>0.9</v>
      </c>
      <c r="Q1866" s="106"/>
    </row>
    <row r="1867" spans="1:17" x14ac:dyDescent="0.25">
      <c r="A1867" t="s">
        <v>331</v>
      </c>
      <c r="B1867" s="25">
        <v>2022</v>
      </c>
      <c r="C1867" s="25" t="s">
        <v>1</v>
      </c>
      <c r="D1867" s="25" t="s">
        <v>72</v>
      </c>
      <c r="E1867" s="25" t="s">
        <v>234</v>
      </c>
      <c r="F1867" s="23" t="s">
        <v>235</v>
      </c>
      <c r="G1867" s="23" t="s">
        <v>492</v>
      </c>
      <c r="H1867" s="32" t="s">
        <v>363</v>
      </c>
      <c r="I1867" s="32" t="s">
        <v>586</v>
      </c>
      <c r="J1867" s="135">
        <v>161</v>
      </c>
      <c r="K1867" s="28">
        <v>0.1118</v>
      </c>
      <c r="L1867" s="77">
        <v>0.9</v>
      </c>
      <c r="Q1867" s="106"/>
    </row>
    <row r="1868" spans="1:17" x14ac:dyDescent="0.25">
      <c r="A1868" t="s">
        <v>331</v>
      </c>
      <c r="B1868" s="25">
        <v>2022</v>
      </c>
      <c r="C1868" s="25" t="s">
        <v>2</v>
      </c>
      <c r="D1868" s="25" t="s">
        <v>73</v>
      </c>
      <c r="E1868" s="25" t="s">
        <v>234</v>
      </c>
      <c r="F1868" s="23" t="s">
        <v>235</v>
      </c>
      <c r="G1868" s="23" t="s">
        <v>492</v>
      </c>
      <c r="H1868" s="32" t="s">
        <v>363</v>
      </c>
      <c r="I1868" s="32" t="s">
        <v>586</v>
      </c>
      <c r="J1868" s="135">
        <v>139</v>
      </c>
      <c r="K1868" s="28">
        <v>0.10791000000000001</v>
      </c>
      <c r="L1868" s="77">
        <v>0.9</v>
      </c>
      <c r="Q1868" s="106"/>
    </row>
    <row r="1869" spans="1:17" x14ac:dyDescent="0.25">
      <c r="A1869" t="s">
        <v>331</v>
      </c>
      <c r="B1869" s="25">
        <v>2022</v>
      </c>
      <c r="C1869" s="25" t="s">
        <v>3</v>
      </c>
      <c r="D1869" s="25" t="s">
        <v>493</v>
      </c>
      <c r="E1869" s="25" t="s">
        <v>234</v>
      </c>
      <c r="F1869" s="23" t="s">
        <v>235</v>
      </c>
      <c r="G1869" s="23" t="s">
        <v>492</v>
      </c>
      <c r="H1869" s="32" t="s">
        <v>363</v>
      </c>
      <c r="I1869" s="32" t="s">
        <v>586</v>
      </c>
      <c r="J1869" s="135">
        <v>159</v>
      </c>
      <c r="K1869" s="28">
        <v>0.13208</v>
      </c>
      <c r="L1869" s="77">
        <v>0.9</v>
      </c>
      <c r="Q1869" s="106"/>
    </row>
    <row r="1870" spans="1:17" x14ac:dyDescent="0.25">
      <c r="A1870" t="s">
        <v>331</v>
      </c>
      <c r="B1870" s="25">
        <v>2023</v>
      </c>
      <c r="C1870" s="25" t="s">
        <v>0</v>
      </c>
      <c r="D1870" s="25" t="s">
        <v>537</v>
      </c>
      <c r="E1870" s="25" t="s">
        <v>234</v>
      </c>
      <c r="F1870" s="23" t="s">
        <v>235</v>
      </c>
      <c r="G1870" s="23" t="s">
        <v>492</v>
      </c>
      <c r="H1870" s="32" t="s">
        <v>363</v>
      </c>
      <c r="I1870" s="32" t="s">
        <v>586</v>
      </c>
      <c r="J1870" s="135">
        <v>159</v>
      </c>
      <c r="K1870" s="28">
        <v>0.15723000000000001</v>
      </c>
      <c r="L1870" s="77">
        <v>0.9</v>
      </c>
      <c r="Q1870" s="106"/>
    </row>
    <row r="1871" spans="1:17" x14ac:dyDescent="0.25">
      <c r="A1871" t="s">
        <v>331</v>
      </c>
      <c r="B1871" s="25">
        <v>2018</v>
      </c>
      <c r="C1871" s="25" t="s">
        <v>0</v>
      </c>
      <c r="D1871" s="25" t="s">
        <v>54</v>
      </c>
      <c r="E1871" s="25" t="s">
        <v>236</v>
      </c>
      <c r="F1871" s="23" t="s">
        <v>237</v>
      </c>
      <c r="G1871" s="23" t="s">
        <v>492</v>
      </c>
      <c r="H1871" s="32" t="s">
        <v>356</v>
      </c>
      <c r="I1871" s="32" t="s">
        <v>586</v>
      </c>
      <c r="J1871" s="135">
        <v>211</v>
      </c>
      <c r="K1871" s="28">
        <v>0.34122999999999998</v>
      </c>
      <c r="L1871" s="77">
        <v>0.9</v>
      </c>
      <c r="Q1871" s="106"/>
    </row>
    <row r="1872" spans="1:17" x14ac:dyDescent="0.25">
      <c r="A1872" t="s">
        <v>331</v>
      </c>
      <c r="B1872" s="25">
        <v>2018</v>
      </c>
      <c r="C1872" s="25" t="s">
        <v>1</v>
      </c>
      <c r="D1872" s="25" t="s">
        <v>56</v>
      </c>
      <c r="E1872" s="25" t="s">
        <v>236</v>
      </c>
      <c r="F1872" s="23" t="s">
        <v>237</v>
      </c>
      <c r="G1872" s="23" t="s">
        <v>492</v>
      </c>
      <c r="H1872" s="32" t="s">
        <v>356</v>
      </c>
      <c r="I1872" s="32" t="s">
        <v>586</v>
      </c>
      <c r="J1872" s="135">
        <v>231</v>
      </c>
      <c r="K1872" s="28">
        <v>0.28571000000000002</v>
      </c>
      <c r="L1872" s="77">
        <v>0.9</v>
      </c>
      <c r="Q1872" s="106"/>
    </row>
    <row r="1873" spans="1:17" x14ac:dyDescent="0.25">
      <c r="A1873" t="s">
        <v>331</v>
      </c>
      <c r="B1873" s="25">
        <v>2018</v>
      </c>
      <c r="C1873" s="25" t="s">
        <v>2</v>
      </c>
      <c r="D1873" s="25" t="s">
        <v>57</v>
      </c>
      <c r="E1873" s="25" t="s">
        <v>236</v>
      </c>
      <c r="F1873" s="23" t="s">
        <v>237</v>
      </c>
      <c r="G1873" s="23" t="s">
        <v>492</v>
      </c>
      <c r="H1873" s="32" t="s">
        <v>356</v>
      </c>
      <c r="I1873" s="32" t="s">
        <v>586</v>
      </c>
      <c r="J1873" s="135">
        <v>228</v>
      </c>
      <c r="K1873" s="28">
        <v>0.31579000000000002</v>
      </c>
      <c r="L1873" s="77">
        <v>0.9</v>
      </c>
      <c r="Q1873" s="106"/>
    </row>
    <row r="1874" spans="1:17" x14ac:dyDescent="0.25">
      <c r="A1874" t="s">
        <v>331</v>
      </c>
      <c r="B1874" s="25">
        <v>2018</v>
      </c>
      <c r="C1874" s="25" t="s">
        <v>3</v>
      </c>
      <c r="D1874" s="25" t="s">
        <v>58</v>
      </c>
      <c r="E1874" s="25" t="s">
        <v>236</v>
      </c>
      <c r="F1874" s="23" t="s">
        <v>237</v>
      </c>
      <c r="G1874" s="23" t="s">
        <v>492</v>
      </c>
      <c r="H1874" s="32" t="s">
        <v>356</v>
      </c>
      <c r="I1874" s="32" t="s">
        <v>586</v>
      </c>
      <c r="J1874" s="135">
        <v>243</v>
      </c>
      <c r="K1874" s="28">
        <v>0.37036999999999998</v>
      </c>
      <c r="L1874" s="77">
        <v>0.9</v>
      </c>
      <c r="Q1874" s="106"/>
    </row>
    <row r="1875" spans="1:17" x14ac:dyDescent="0.25">
      <c r="A1875" t="s">
        <v>331</v>
      </c>
      <c r="B1875" s="25">
        <v>2019</v>
      </c>
      <c r="C1875" s="25" t="s">
        <v>0</v>
      </c>
      <c r="D1875" s="25" t="s">
        <v>59</v>
      </c>
      <c r="E1875" s="25" t="s">
        <v>236</v>
      </c>
      <c r="F1875" s="23" t="s">
        <v>237</v>
      </c>
      <c r="G1875" s="23" t="s">
        <v>492</v>
      </c>
      <c r="H1875" s="32" t="s">
        <v>356</v>
      </c>
      <c r="I1875" s="32" t="s">
        <v>586</v>
      </c>
      <c r="J1875" s="135">
        <v>232</v>
      </c>
      <c r="K1875" s="28">
        <v>0.39655000000000001</v>
      </c>
      <c r="L1875" s="77">
        <v>0.9</v>
      </c>
      <c r="Q1875" s="106"/>
    </row>
    <row r="1876" spans="1:17" x14ac:dyDescent="0.25">
      <c r="A1876" t="s">
        <v>331</v>
      </c>
      <c r="B1876" s="25">
        <v>2019</v>
      </c>
      <c r="C1876" s="25" t="s">
        <v>1</v>
      </c>
      <c r="D1876" s="25" t="s">
        <v>60</v>
      </c>
      <c r="E1876" s="25" t="s">
        <v>236</v>
      </c>
      <c r="F1876" s="23" t="s">
        <v>237</v>
      </c>
      <c r="G1876" s="23" t="s">
        <v>492</v>
      </c>
      <c r="H1876" s="32" t="s">
        <v>356</v>
      </c>
      <c r="I1876" s="32" t="s">
        <v>586</v>
      </c>
      <c r="J1876" s="135">
        <v>306</v>
      </c>
      <c r="K1876" s="28">
        <v>0.47711999999999999</v>
      </c>
      <c r="L1876" s="77">
        <v>0.9</v>
      </c>
      <c r="Q1876" s="106"/>
    </row>
    <row r="1877" spans="1:17" x14ac:dyDescent="0.25">
      <c r="A1877" t="s">
        <v>331</v>
      </c>
      <c r="B1877" s="25">
        <v>2019</v>
      </c>
      <c r="C1877" s="25" t="s">
        <v>2</v>
      </c>
      <c r="D1877" s="25" t="s">
        <v>61</v>
      </c>
      <c r="E1877" s="25" t="s">
        <v>236</v>
      </c>
      <c r="F1877" s="23" t="s">
        <v>237</v>
      </c>
      <c r="G1877" s="23" t="s">
        <v>492</v>
      </c>
      <c r="H1877" s="32" t="s">
        <v>356</v>
      </c>
      <c r="I1877" s="32" t="s">
        <v>586</v>
      </c>
      <c r="J1877" s="135">
        <v>259</v>
      </c>
      <c r="K1877" s="28">
        <v>0.36680000000000001</v>
      </c>
      <c r="L1877" s="77">
        <v>0.9</v>
      </c>
      <c r="Q1877" s="106"/>
    </row>
    <row r="1878" spans="1:17" x14ac:dyDescent="0.25">
      <c r="A1878" t="s">
        <v>331</v>
      </c>
      <c r="B1878" s="25">
        <v>2019</v>
      </c>
      <c r="C1878" s="25" t="s">
        <v>3</v>
      </c>
      <c r="D1878" s="25" t="s">
        <v>62</v>
      </c>
      <c r="E1878" s="25" t="s">
        <v>236</v>
      </c>
      <c r="F1878" s="23" t="s">
        <v>237</v>
      </c>
      <c r="G1878" s="23" t="s">
        <v>492</v>
      </c>
      <c r="H1878" s="32" t="s">
        <v>356</v>
      </c>
      <c r="I1878" s="32" t="s">
        <v>586</v>
      </c>
      <c r="J1878" s="135">
        <v>331</v>
      </c>
      <c r="K1878" s="28">
        <v>0.32930999999999999</v>
      </c>
      <c r="L1878" s="77">
        <v>0.9</v>
      </c>
      <c r="Q1878" s="106"/>
    </row>
    <row r="1879" spans="1:17" x14ac:dyDescent="0.25">
      <c r="A1879" t="s">
        <v>331</v>
      </c>
      <c r="B1879" s="25">
        <v>2020</v>
      </c>
      <c r="C1879" s="25" t="s">
        <v>0</v>
      </c>
      <c r="D1879" s="25" t="s">
        <v>63</v>
      </c>
      <c r="E1879" s="25" t="s">
        <v>236</v>
      </c>
      <c r="F1879" s="23" t="s">
        <v>237</v>
      </c>
      <c r="G1879" s="23" t="s">
        <v>492</v>
      </c>
      <c r="H1879" s="32" t="s">
        <v>356</v>
      </c>
      <c r="I1879" s="32" t="s">
        <v>586</v>
      </c>
      <c r="J1879" s="135">
        <v>264</v>
      </c>
      <c r="K1879" s="28">
        <v>0.32196999999999998</v>
      </c>
      <c r="L1879" s="77">
        <v>0.9</v>
      </c>
      <c r="Q1879" s="106"/>
    </row>
    <row r="1880" spans="1:17" x14ac:dyDescent="0.25">
      <c r="A1880" t="s">
        <v>331</v>
      </c>
      <c r="B1880" s="25">
        <v>2020</v>
      </c>
      <c r="C1880" s="25" t="s">
        <v>1</v>
      </c>
      <c r="D1880" s="25" t="s">
        <v>64</v>
      </c>
      <c r="E1880" s="25" t="s">
        <v>236</v>
      </c>
      <c r="F1880" s="23" t="s">
        <v>237</v>
      </c>
      <c r="G1880" s="23" t="s">
        <v>492</v>
      </c>
      <c r="H1880" s="32" t="s">
        <v>356</v>
      </c>
      <c r="I1880" s="32" t="s">
        <v>586</v>
      </c>
      <c r="J1880" s="135">
        <v>103</v>
      </c>
      <c r="K1880" s="28">
        <v>0.25242999999999999</v>
      </c>
      <c r="L1880" s="77">
        <v>0.9</v>
      </c>
      <c r="Q1880" s="106"/>
    </row>
    <row r="1881" spans="1:17" x14ac:dyDescent="0.25">
      <c r="A1881" t="s">
        <v>331</v>
      </c>
      <c r="B1881" s="25">
        <v>2020</v>
      </c>
      <c r="C1881" s="25" t="s">
        <v>2</v>
      </c>
      <c r="D1881" s="25" t="s">
        <v>65</v>
      </c>
      <c r="E1881" s="25" t="s">
        <v>236</v>
      </c>
      <c r="F1881" s="23" t="s">
        <v>237</v>
      </c>
      <c r="G1881" s="23" t="s">
        <v>492</v>
      </c>
      <c r="H1881" s="32" t="s">
        <v>356</v>
      </c>
      <c r="I1881" s="32" t="s">
        <v>586</v>
      </c>
      <c r="J1881" s="135">
        <v>195</v>
      </c>
      <c r="K1881" s="28">
        <v>7.6920000000000002E-2</v>
      </c>
      <c r="L1881" s="77">
        <v>0.9</v>
      </c>
      <c r="Q1881" s="106"/>
    </row>
    <row r="1882" spans="1:17" x14ac:dyDescent="0.25">
      <c r="A1882" t="s">
        <v>331</v>
      </c>
      <c r="B1882" s="25">
        <v>2020</v>
      </c>
      <c r="C1882" s="25" t="s">
        <v>3</v>
      </c>
      <c r="D1882" s="25" t="s">
        <v>66</v>
      </c>
      <c r="E1882" s="25" t="s">
        <v>236</v>
      </c>
      <c r="F1882" s="23" t="s">
        <v>237</v>
      </c>
      <c r="G1882" s="23" t="s">
        <v>492</v>
      </c>
      <c r="H1882" s="32" t="s">
        <v>356</v>
      </c>
      <c r="I1882" s="32" t="s">
        <v>586</v>
      </c>
      <c r="J1882" s="135">
        <v>229</v>
      </c>
      <c r="K1882" s="28">
        <v>0.1048</v>
      </c>
      <c r="L1882" s="77">
        <v>0.9</v>
      </c>
      <c r="Q1882" s="106"/>
    </row>
    <row r="1883" spans="1:17" x14ac:dyDescent="0.25">
      <c r="A1883" t="s">
        <v>331</v>
      </c>
      <c r="B1883" s="25">
        <v>2021</v>
      </c>
      <c r="C1883" s="25" t="s">
        <v>0</v>
      </c>
      <c r="D1883" s="25" t="s">
        <v>67</v>
      </c>
      <c r="E1883" s="25" t="s">
        <v>236</v>
      </c>
      <c r="F1883" s="23" t="s">
        <v>237</v>
      </c>
      <c r="G1883" s="23" t="s">
        <v>492</v>
      </c>
      <c r="H1883" s="32" t="s">
        <v>356</v>
      </c>
      <c r="I1883" s="32" t="s">
        <v>586</v>
      </c>
      <c r="J1883" s="135">
        <v>231</v>
      </c>
      <c r="K1883" s="28">
        <v>0.21645</v>
      </c>
      <c r="L1883" s="77">
        <v>0.9</v>
      </c>
      <c r="Q1883" s="106"/>
    </row>
    <row r="1884" spans="1:17" x14ac:dyDescent="0.25">
      <c r="A1884" t="s">
        <v>331</v>
      </c>
      <c r="B1884" s="25">
        <v>2021</v>
      </c>
      <c r="C1884" s="25" t="s">
        <v>1</v>
      </c>
      <c r="D1884" s="25" t="s">
        <v>68</v>
      </c>
      <c r="E1884" s="25" t="s">
        <v>236</v>
      </c>
      <c r="F1884" s="23" t="s">
        <v>237</v>
      </c>
      <c r="G1884" s="23" t="s">
        <v>492</v>
      </c>
      <c r="H1884" s="32" t="s">
        <v>356</v>
      </c>
      <c r="I1884" s="32" t="s">
        <v>586</v>
      </c>
      <c r="J1884" s="135">
        <v>316</v>
      </c>
      <c r="K1884" s="28">
        <v>0.31646000000000002</v>
      </c>
      <c r="L1884" s="77">
        <v>0.9</v>
      </c>
      <c r="Q1884" s="106"/>
    </row>
    <row r="1885" spans="1:17" x14ac:dyDescent="0.25">
      <c r="A1885" t="s">
        <v>331</v>
      </c>
      <c r="B1885" s="25">
        <v>2021</v>
      </c>
      <c r="C1885" s="25" t="s">
        <v>2</v>
      </c>
      <c r="D1885" s="25" t="s">
        <v>69</v>
      </c>
      <c r="E1885" s="25" t="s">
        <v>236</v>
      </c>
      <c r="F1885" s="23" t="s">
        <v>237</v>
      </c>
      <c r="G1885" s="23" t="s">
        <v>492</v>
      </c>
      <c r="H1885" s="32" t="s">
        <v>356</v>
      </c>
      <c r="I1885" s="32" t="s">
        <v>586</v>
      </c>
      <c r="J1885" s="135">
        <v>290</v>
      </c>
      <c r="K1885" s="28">
        <v>0.31034</v>
      </c>
      <c r="L1885" s="77">
        <v>0.9</v>
      </c>
      <c r="Q1885" s="106"/>
    </row>
    <row r="1886" spans="1:17" x14ac:dyDescent="0.25">
      <c r="A1886" t="s">
        <v>331</v>
      </c>
      <c r="B1886" s="25">
        <v>2021</v>
      </c>
      <c r="C1886" s="25" t="s">
        <v>3</v>
      </c>
      <c r="D1886" s="25" t="s">
        <v>70</v>
      </c>
      <c r="E1886" s="25" t="s">
        <v>236</v>
      </c>
      <c r="F1886" s="23" t="s">
        <v>237</v>
      </c>
      <c r="G1886" s="23" t="s">
        <v>492</v>
      </c>
      <c r="H1886" s="32" t="s">
        <v>356</v>
      </c>
      <c r="I1886" s="32" t="s">
        <v>586</v>
      </c>
      <c r="J1886" s="135">
        <v>285</v>
      </c>
      <c r="K1886" s="28">
        <v>0.37544</v>
      </c>
      <c r="L1886" s="77">
        <v>0.9</v>
      </c>
      <c r="Q1886" s="106"/>
    </row>
    <row r="1887" spans="1:17" x14ac:dyDescent="0.25">
      <c r="A1887" t="s">
        <v>331</v>
      </c>
      <c r="B1887" s="25">
        <v>2022</v>
      </c>
      <c r="C1887" s="25" t="s">
        <v>0</v>
      </c>
      <c r="D1887" s="25" t="s">
        <v>71</v>
      </c>
      <c r="E1887" s="25" t="s">
        <v>236</v>
      </c>
      <c r="F1887" s="23" t="s">
        <v>237</v>
      </c>
      <c r="G1887" s="23" t="s">
        <v>492</v>
      </c>
      <c r="H1887" s="32" t="s">
        <v>356</v>
      </c>
      <c r="I1887" s="32" t="s">
        <v>586</v>
      </c>
      <c r="J1887" s="135">
        <v>320</v>
      </c>
      <c r="K1887" s="28">
        <v>0.40312999999999999</v>
      </c>
      <c r="L1887" s="77">
        <v>0.9</v>
      </c>
      <c r="Q1887" s="106"/>
    </row>
    <row r="1888" spans="1:17" x14ac:dyDescent="0.25">
      <c r="A1888" t="s">
        <v>331</v>
      </c>
      <c r="B1888" s="25">
        <v>2022</v>
      </c>
      <c r="C1888" s="25" t="s">
        <v>1</v>
      </c>
      <c r="D1888" s="25" t="s">
        <v>72</v>
      </c>
      <c r="E1888" s="25" t="s">
        <v>236</v>
      </c>
      <c r="F1888" s="23" t="s">
        <v>237</v>
      </c>
      <c r="G1888" s="23" t="s">
        <v>492</v>
      </c>
      <c r="H1888" s="32" t="s">
        <v>356</v>
      </c>
      <c r="I1888" s="32" t="s">
        <v>586</v>
      </c>
      <c r="J1888" s="135">
        <v>298</v>
      </c>
      <c r="K1888" s="28">
        <v>0.54698000000000002</v>
      </c>
      <c r="L1888" s="77">
        <v>0.9</v>
      </c>
      <c r="Q1888" s="106"/>
    </row>
    <row r="1889" spans="1:17" x14ac:dyDescent="0.25">
      <c r="A1889" t="s">
        <v>331</v>
      </c>
      <c r="B1889" s="25">
        <v>2022</v>
      </c>
      <c r="C1889" s="25" t="s">
        <v>2</v>
      </c>
      <c r="D1889" s="25" t="s">
        <v>73</v>
      </c>
      <c r="E1889" s="25" t="s">
        <v>236</v>
      </c>
      <c r="F1889" s="23" t="s">
        <v>237</v>
      </c>
      <c r="G1889" s="23" t="s">
        <v>492</v>
      </c>
      <c r="H1889" s="32" t="s">
        <v>356</v>
      </c>
      <c r="I1889" s="32" t="s">
        <v>586</v>
      </c>
      <c r="J1889" s="135">
        <v>307</v>
      </c>
      <c r="K1889" s="28">
        <v>0.43647999999999998</v>
      </c>
      <c r="L1889" s="77">
        <v>0.9</v>
      </c>
      <c r="Q1889" s="106"/>
    </row>
    <row r="1890" spans="1:17" x14ac:dyDescent="0.25">
      <c r="A1890" t="s">
        <v>331</v>
      </c>
      <c r="B1890" s="25">
        <v>2022</v>
      </c>
      <c r="C1890" s="25" t="s">
        <v>3</v>
      </c>
      <c r="D1890" s="25" t="s">
        <v>493</v>
      </c>
      <c r="E1890" s="25" t="s">
        <v>236</v>
      </c>
      <c r="F1890" s="23" t="s">
        <v>237</v>
      </c>
      <c r="G1890" s="23" t="s">
        <v>492</v>
      </c>
      <c r="H1890" s="32" t="s">
        <v>356</v>
      </c>
      <c r="I1890" s="32" t="s">
        <v>586</v>
      </c>
      <c r="J1890" s="135">
        <v>269</v>
      </c>
      <c r="K1890" s="28">
        <v>0.49442000000000003</v>
      </c>
      <c r="L1890" s="77">
        <v>0.9</v>
      </c>
      <c r="Q1890" s="106"/>
    </row>
    <row r="1891" spans="1:17" x14ac:dyDescent="0.25">
      <c r="A1891" t="s">
        <v>331</v>
      </c>
      <c r="B1891" s="25">
        <v>2023</v>
      </c>
      <c r="C1891" s="25" t="s">
        <v>0</v>
      </c>
      <c r="D1891" s="25" t="s">
        <v>537</v>
      </c>
      <c r="E1891" s="25" t="s">
        <v>236</v>
      </c>
      <c r="F1891" s="23" t="s">
        <v>237</v>
      </c>
      <c r="G1891" s="23" t="s">
        <v>492</v>
      </c>
      <c r="H1891" s="32" t="s">
        <v>356</v>
      </c>
      <c r="I1891" s="32" t="s">
        <v>586</v>
      </c>
      <c r="J1891" s="135">
        <v>253</v>
      </c>
      <c r="K1891" s="28">
        <v>0.65612999999999999</v>
      </c>
      <c r="L1891" s="77">
        <v>0.9</v>
      </c>
      <c r="Q1891" s="106"/>
    </row>
    <row r="1892" spans="1:17" x14ac:dyDescent="0.25">
      <c r="A1892" t="s">
        <v>331</v>
      </c>
      <c r="B1892" s="25">
        <v>2018</v>
      </c>
      <c r="C1892" s="25" t="s">
        <v>0</v>
      </c>
      <c r="D1892" s="25" t="s">
        <v>54</v>
      </c>
      <c r="E1892" s="25" t="s">
        <v>268</v>
      </c>
      <c r="F1892" s="23" t="s">
        <v>340</v>
      </c>
      <c r="G1892" s="23" t="s">
        <v>492</v>
      </c>
      <c r="H1892" s="167" t="s">
        <v>547</v>
      </c>
      <c r="I1892" s="32" t="s">
        <v>586</v>
      </c>
      <c r="J1892" s="135">
        <v>168</v>
      </c>
      <c r="K1892" s="28">
        <v>5.9500000000000004E-3</v>
      </c>
      <c r="L1892" s="77">
        <v>0.9</v>
      </c>
      <c r="Q1892" s="106"/>
    </row>
    <row r="1893" spans="1:17" x14ac:dyDescent="0.25">
      <c r="A1893" t="s">
        <v>331</v>
      </c>
      <c r="B1893" s="25">
        <v>2018</v>
      </c>
      <c r="C1893" s="25" t="s">
        <v>1</v>
      </c>
      <c r="D1893" s="25" t="s">
        <v>56</v>
      </c>
      <c r="E1893" s="25" t="s">
        <v>268</v>
      </c>
      <c r="F1893" s="23" t="s">
        <v>340</v>
      </c>
      <c r="G1893" s="23" t="s">
        <v>492</v>
      </c>
      <c r="H1893" s="167" t="s">
        <v>547</v>
      </c>
      <c r="I1893" s="32" t="s">
        <v>586</v>
      </c>
      <c r="J1893" s="135">
        <v>171</v>
      </c>
      <c r="K1893" s="28">
        <v>7.0180000000000006E-2</v>
      </c>
      <c r="L1893" s="77">
        <v>0.9</v>
      </c>
      <c r="Q1893" s="106"/>
    </row>
    <row r="1894" spans="1:17" x14ac:dyDescent="0.25">
      <c r="A1894" t="s">
        <v>331</v>
      </c>
      <c r="B1894" s="25">
        <v>2018</v>
      </c>
      <c r="C1894" s="25" t="s">
        <v>2</v>
      </c>
      <c r="D1894" s="25" t="s">
        <v>57</v>
      </c>
      <c r="E1894" s="25" t="s">
        <v>268</v>
      </c>
      <c r="F1894" s="23" t="s">
        <v>340</v>
      </c>
      <c r="G1894" s="23" t="s">
        <v>492</v>
      </c>
      <c r="H1894" s="167" t="s">
        <v>547</v>
      </c>
      <c r="I1894" s="32" t="s">
        <v>586</v>
      </c>
      <c r="J1894" s="135">
        <v>167</v>
      </c>
      <c r="K1894" s="28">
        <v>2.3949999999999999E-2</v>
      </c>
      <c r="L1894" s="77">
        <v>0.9</v>
      </c>
      <c r="Q1894" s="106"/>
    </row>
    <row r="1895" spans="1:17" x14ac:dyDescent="0.25">
      <c r="A1895" t="s">
        <v>331</v>
      </c>
      <c r="B1895" s="25">
        <v>2018</v>
      </c>
      <c r="C1895" s="25" t="s">
        <v>3</v>
      </c>
      <c r="D1895" s="25" t="s">
        <v>58</v>
      </c>
      <c r="E1895" s="25" t="s">
        <v>268</v>
      </c>
      <c r="F1895" s="23" t="s">
        <v>340</v>
      </c>
      <c r="G1895" s="23" t="s">
        <v>492</v>
      </c>
      <c r="H1895" s="167" t="s">
        <v>547</v>
      </c>
      <c r="I1895" s="32" t="s">
        <v>586</v>
      </c>
      <c r="J1895" s="135">
        <v>116</v>
      </c>
      <c r="K1895" s="28">
        <v>6.0339999999999998E-2</v>
      </c>
      <c r="L1895" s="77">
        <v>0.9</v>
      </c>
      <c r="Q1895" s="106"/>
    </row>
    <row r="1896" spans="1:17" x14ac:dyDescent="0.25">
      <c r="A1896" t="s">
        <v>331</v>
      </c>
      <c r="B1896" s="25">
        <v>2019</v>
      </c>
      <c r="C1896" s="25" t="s">
        <v>0</v>
      </c>
      <c r="D1896" s="25" t="s">
        <v>59</v>
      </c>
      <c r="E1896" s="25" t="s">
        <v>268</v>
      </c>
      <c r="F1896" s="23" t="s">
        <v>340</v>
      </c>
      <c r="G1896" s="23" t="s">
        <v>492</v>
      </c>
      <c r="H1896" s="167" t="s">
        <v>547</v>
      </c>
      <c r="I1896" s="32" t="s">
        <v>586</v>
      </c>
      <c r="J1896" s="135">
        <v>158</v>
      </c>
      <c r="K1896" s="28">
        <v>6.9620000000000001E-2</v>
      </c>
      <c r="L1896" s="77">
        <v>0.9</v>
      </c>
      <c r="Q1896" s="106"/>
    </row>
    <row r="1897" spans="1:17" x14ac:dyDescent="0.25">
      <c r="A1897" t="s">
        <v>331</v>
      </c>
      <c r="B1897" s="25">
        <v>2019</v>
      </c>
      <c r="C1897" s="25" t="s">
        <v>1</v>
      </c>
      <c r="D1897" s="25" t="s">
        <v>60</v>
      </c>
      <c r="E1897" s="25" t="s">
        <v>268</v>
      </c>
      <c r="F1897" s="23" t="s">
        <v>340</v>
      </c>
      <c r="G1897" s="23" t="s">
        <v>492</v>
      </c>
      <c r="H1897" s="167" t="s">
        <v>547</v>
      </c>
      <c r="I1897" s="32" t="s">
        <v>586</v>
      </c>
      <c r="J1897" s="135">
        <v>156</v>
      </c>
      <c r="K1897" s="28">
        <v>8.974E-2</v>
      </c>
      <c r="L1897" s="77">
        <v>0.9</v>
      </c>
      <c r="Q1897" s="106"/>
    </row>
    <row r="1898" spans="1:17" x14ac:dyDescent="0.25">
      <c r="A1898" t="s">
        <v>331</v>
      </c>
      <c r="B1898" s="25">
        <v>2019</v>
      </c>
      <c r="C1898" s="25" t="s">
        <v>2</v>
      </c>
      <c r="D1898" s="25" t="s">
        <v>61</v>
      </c>
      <c r="E1898" s="25" t="s">
        <v>268</v>
      </c>
      <c r="F1898" s="23" t="s">
        <v>340</v>
      </c>
      <c r="G1898" s="23" t="s">
        <v>492</v>
      </c>
      <c r="H1898" s="167" t="s">
        <v>547</v>
      </c>
      <c r="I1898" s="32" t="s">
        <v>586</v>
      </c>
      <c r="J1898" s="135">
        <v>204</v>
      </c>
      <c r="K1898" s="28">
        <v>5.3920000000000003E-2</v>
      </c>
      <c r="L1898" s="77">
        <v>0.9</v>
      </c>
      <c r="Q1898" s="106"/>
    </row>
    <row r="1899" spans="1:17" x14ac:dyDescent="0.25">
      <c r="A1899" t="s">
        <v>331</v>
      </c>
      <c r="B1899" s="25">
        <v>2019</v>
      </c>
      <c r="C1899" s="25" t="s">
        <v>3</v>
      </c>
      <c r="D1899" s="25" t="s">
        <v>62</v>
      </c>
      <c r="E1899" s="25" t="s">
        <v>268</v>
      </c>
      <c r="F1899" s="23" t="s">
        <v>340</v>
      </c>
      <c r="G1899" s="23" t="s">
        <v>492</v>
      </c>
      <c r="H1899" s="167" t="s">
        <v>547</v>
      </c>
      <c r="I1899" s="32" t="s">
        <v>586</v>
      </c>
      <c r="J1899" s="135">
        <v>172</v>
      </c>
      <c r="K1899" s="28">
        <v>9.3020000000000005E-2</v>
      </c>
      <c r="L1899" s="77">
        <v>0.9</v>
      </c>
      <c r="Q1899" s="106"/>
    </row>
    <row r="1900" spans="1:17" x14ac:dyDescent="0.25">
      <c r="A1900" t="s">
        <v>331</v>
      </c>
      <c r="B1900" s="25">
        <v>2020</v>
      </c>
      <c r="C1900" s="25" t="s">
        <v>0</v>
      </c>
      <c r="D1900" s="25" t="s">
        <v>63</v>
      </c>
      <c r="E1900" s="25" t="s">
        <v>268</v>
      </c>
      <c r="F1900" s="23" t="s">
        <v>340</v>
      </c>
      <c r="G1900" s="23" t="s">
        <v>492</v>
      </c>
      <c r="H1900" s="167" t="s">
        <v>547</v>
      </c>
      <c r="I1900" s="32" t="s">
        <v>586</v>
      </c>
      <c r="J1900" s="135">
        <v>169</v>
      </c>
      <c r="K1900" s="28">
        <v>8.2839999999999997E-2</v>
      </c>
      <c r="L1900" s="77">
        <v>0.9</v>
      </c>
      <c r="Q1900" s="106"/>
    </row>
    <row r="1901" spans="1:17" x14ac:dyDescent="0.25">
      <c r="A1901" t="s">
        <v>331</v>
      </c>
      <c r="B1901" s="25">
        <v>2020</v>
      </c>
      <c r="C1901" s="25" t="s">
        <v>1</v>
      </c>
      <c r="D1901" s="25" t="s">
        <v>64</v>
      </c>
      <c r="E1901" s="25" t="s">
        <v>268</v>
      </c>
      <c r="F1901" s="23" t="s">
        <v>340</v>
      </c>
      <c r="G1901" s="23" t="s">
        <v>492</v>
      </c>
      <c r="H1901" s="167" t="s">
        <v>547</v>
      </c>
      <c r="I1901" s="32" t="s">
        <v>586</v>
      </c>
      <c r="J1901" s="135">
        <v>102</v>
      </c>
      <c r="K1901" s="28">
        <v>0.13725000000000001</v>
      </c>
      <c r="L1901" s="77">
        <v>0.9</v>
      </c>
      <c r="Q1901" s="106"/>
    </row>
    <row r="1902" spans="1:17" x14ac:dyDescent="0.25">
      <c r="A1902" t="s">
        <v>331</v>
      </c>
      <c r="B1902" s="25">
        <v>2020</v>
      </c>
      <c r="C1902" s="25" t="s">
        <v>2</v>
      </c>
      <c r="D1902" s="25" t="s">
        <v>65</v>
      </c>
      <c r="E1902" s="25" t="s">
        <v>268</v>
      </c>
      <c r="F1902" s="23" t="s">
        <v>340</v>
      </c>
      <c r="G1902" s="23" t="s">
        <v>492</v>
      </c>
      <c r="H1902" s="167" t="s">
        <v>547</v>
      </c>
      <c r="I1902" s="32" t="s">
        <v>586</v>
      </c>
      <c r="J1902" s="135">
        <v>133</v>
      </c>
      <c r="K1902" s="28">
        <v>0.14285999999999999</v>
      </c>
      <c r="L1902" s="77">
        <v>0.9</v>
      </c>
      <c r="Q1902" s="106"/>
    </row>
    <row r="1903" spans="1:17" x14ac:dyDescent="0.25">
      <c r="A1903" t="s">
        <v>331</v>
      </c>
      <c r="B1903" s="25">
        <v>2020</v>
      </c>
      <c r="C1903" s="25" t="s">
        <v>3</v>
      </c>
      <c r="D1903" s="25" t="s">
        <v>66</v>
      </c>
      <c r="E1903" s="25" t="s">
        <v>268</v>
      </c>
      <c r="F1903" s="23" t="s">
        <v>340</v>
      </c>
      <c r="G1903" s="23" t="s">
        <v>492</v>
      </c>
      <c r="H1903" s="167" t="s">
        <v>547</v>
      </c>
      <c r="I1903" s="32" t="s">
        <v>586</v>
      </c>
      <c r="J1903" s="135">
        <v>164</v>
      </c>
      <c r="K1903" s="28">
        <v>9.146E-2</v>
      </c>
      <c r="L1903" s="77">
        <v>0.9</v>
      </c>
      <c r="Q1903" s="106"/>
    </row>
    <row r="1904" spans="1:17" x14ac:dyDescent="0.25">
      <c r="A1904" t="s">
        <v>331</v>
      </c>
      <c r="B1904" s="25">
        <v>2021</v>
      </c>
      <c r="C1904" s="25" t="s">
        <v>0</v>
      </c>
      <c r="D1904" s="25" t="s">
        <v>67</v>
      </c>
      <c r="E1904" s="25" t="s">
        <v>268</v>
      </c>
      <c r="F1904" s="23" t="s">
        <v>340</v>
      </c>
      <c r="G1904" s="23" t="s">
        <v>492</v>
      </c>
      <c r="H1904" s="167" t="s">
        <v>547</v>
      </c>
      <c r="I1904" s="32" t="s">
        <v>586</v>
      </c>
      <c r="J1904" s="135">
        <v>171</v>
      </c>
      <c r="K1904" s="28">
        <v>7.0180000000000006E-2</v>
      </c>
      <c r="L1904" s="77">
        <v>0.9</v>
      </c>
      <c r="Q1904" s="106"/>
    </row>
    <row r="1905" spans="1:17" x14ac:dyDescent="0.25">
      <c r="A1905" t="s">
        <v>331</v>
      </c>
      <c r="B1905" s="25">
        <v>2021</v>
      </c>
      <c r="C1905" s="25" t="s">
        <v>1</v>
      </c>
      <c r="D1905" s="25" t="s">
        <v>68</v>
      </c>
      <c r="E1905" s="25" t="s">
        <v>268</v>
      </c>
      <c r="F1905" s="23" t="s">
        <v>340</v>
      </c>
      <c r="G1905" s="23" t="s">
        <v>492</v>
      </c>
      <c r="H1905" s="167" t="s">
        <v>547</v>
      </c>
      <c r="I1905" s="32" t="s">
        <v>586</v>
      </c>
      <c r="J1905" s="135">
        <v>191</v>
      </c>
      <c r="K1905" s="28">
        <v>7.8530000000000003E-2</v>
      </c>
      <c r="L1905" s="77">
        <v>0.9</v>
      </c>
      <c r="Q1905" s="106"/>
    </row>
    <row r="1906" spans="1:17" x14ac:dyDescent="0.25">
      <c r="A1906" t="s">
        <v>331</v>
      </c>
      <c r="B1906" s="25">
        <v>2021</v>
      </c>
      <c r="C1906" s="25" t="s">
        <v>2</v>
      </c>
      <c r="D1906" s="25" t="s">
        <v>69</v>
      </c>
      <c r="E1906" s="25" t="s">
        <v>268</v>
      </c>
      <c r="F1906" s="23" t="s">
        <v>340</v>
      </c>
      <c r="G1906" s="23" t="s">
        <v>492</v>
      </c>
      <c r="H1906" s="167" t="s">
        <v>547</v>
      </c>
      <c r="I1906" s="32" t="s">
        <v>586</v>
      </c>
      <c r="J1906" s="135">
        <v>188</v>
      </c>
      <c r="K1906" s="28">
        <v>8.5110000000000005E-2</v>
      </c>
      <c r="L1906" s="77">
        <v>0.9</v>
      </c>
      <c r="Q1906" s="106"/>
    </row>
    <row r="1907" spans="1:17" x14ac:dyDescent="0.25">
      <c r="A1907" t="s">
        <v>331</v>
      </c>
      <c r="B1907" s="25">
        <v>2021</v>
      </c>
      <c r="C1907" s="25" t="s">
        <v>3</v>
      </c>
      <c r="D1907" s="25" t="s">
        <v>70</v>
      </c>
      <c r="E1907" s="25" t="s">
        <v>268</v>
      </c>
      <c r="F1907" s="23" t="s">
        <v>340</v>
      </c>
      <c r="G1907" s="23" t="s">
        <v>492</v>
      </c>
      <c r="H1907" s="167" t="s">
        <v>547</v>
      </c>
      <c r="I1907" s="32" t="s">
        <v>586</v>
      </c>
      <c r="J1907" s="135">
        <v>189</v>
      </c>
      <c r="K1907" s="28">
        <v>0.10582</v>
      </c>
      <c r="L1907" s="77">
        <v>0.9</v>
      </c>
      <c r="Q1907" s="106"/>
    </row>
    <row r="1908" spans="1:17" x14ac:dyDescent="0.25">
      <c r="A1908" t="s">
        <v>331</v>
      </c>
      <c r="B1908" s="25">
        <v>2022</v>
      </c>
      <c r="C1908" s="25" t="s">
        <v>0</v>
      </c>
      <c r="D1908" s="25" t="s">
        <v>71</v>
      </c>
      <c r="E1908" s="25" t="s">
        <v>268</v>
      </c>
      <c r="F1908" s="23" t="s">
        <v>340</v>
      </c>
      <c r="G1908" s="23" t="s">
        <v>492</v>
      </c>
      <c r="H1908" s="167" t="s">
        <v>547</v>
      </c>
      <c r="I1908" s="32" t="s">
        <v>586</v>
      </c>
      <c r="J1908" s="135">
        <v>181</v>
      </c>
      <c r="K1908" s="28">
        <v>9.3920000000000003E-2</v>
      </c>
      <c r="L1908" s="77">
        <v>0.9</v>
      </c>
      <c r="Q1908" s="106"/>
    </row>
    <row r="1909" spans="1:17" x14ac:dyDescent="0.25">
      <c r="A1909" t="s">
        <v>331</v>
      </c>
      <c r="B1909" s="25">
        <v>2022</v>
      </c>
      <c r="C1909" s="25" t="s">
        <v>1</v>
      </c>
      <c r="D1909" s="25" t="s">
        <v>72</v>
      </c>
      <c r="E1909" s="25" t="s">
        <v>268</v>
      </c>
      <c r="F1909" s="23" t="s">
        <v>340</v>
      </c>
      <c r="G1909" s="23" t="s">
        <v>492</v>
      </c>
      <c r="H1909" s="167" t="s">
        <v>547</v>
      </c>
      <c r="I1909" s="32" t="s">
        <v>586</v>
      </c>
      <c r="J1909" s="135">
        <v>181</v>
      </c>
      <c r="K1909" s="28">
        <v>8.8400000000000006E-2</v>
      </c>
      <c r="L1909" s="77">
        <v>0.9</v>
      </c>
      <c r="Q1909" s="106"/>
    </row>
    <row r="1910" spans="1:17" x14ac:dyDescent="0.25">
      <c r="A1910" t="s">
        <v>331</v>
      </c>
      <c r="B1910" s="25">
        <v>2022</v>
      </c>
      <c r="C1910" s="25" t="s">
        <v>2</v>
      </c>
      <c r="D1910" s="25" t="s">
        <v>73</v>
      </c>
      <c r="E1910" s="25" t="s">
        <v>268</v>
      </c>
      <c r="F1910" s="23" t="s">
        <v>340</v>
      </c>
      <c r="G1910" s="23" t="s">
        <v>492</v>
      </c>
      <c r="H1910" s="167" t="s">
        <v>547</v>
      </c>
      <c r="I1910" s="32" t="s">
        <v>586</v>
      </c>
      <c r="J1910" s="135">
        <v>196</v>
      </c>
      <c r="K1910" s="28">
        <v>9.6939999999999998E-2</v>
      </c>
      <c r="L1910" s="77">
        <v>0.9</v>
      </c>
      <c r="Q1910" s="106"/>
    </row>
    <row r="1911" spans="1:17" x14ac:dyDescent="0.25">
      <c r="A1911" t="s">
        <v>331</v>
      </c>
      <c r="B1911" s="25">
        <v>2022</v>
      </c>
      <c r="C1911" s="25" t="s">
        <v>3</v>
      </c>
      <c r="D1911" s="25" t="s">
        <v>493</v>
      </c>
      <c r="E1911" s="25" t="s">
        <v>268</v>
      </c>
      <c r="F1911" s="23" t="s">
        <v>340</v>
      </c>
      <c r="G1911" s="23" t="s">
        <v>492</v>
      </c>
      <c r="H1911" s="167" t="s">
        <v>547</v>
      </c>
      <c r="I1911" s="32" t="s">
        <v>586</v>
      </c>
      <c r="J1911" s="135">
        <v>215</v>
      </c>
      <c r="K1911" s="28">
        <v>9.3020000000000005E-2</v>
      </c>
      <c r="L1911" s="77">
        <v>0.9</v>
      </c>
      <c r="Q1911" s="106"/>
    </row>
    <row r="1912" spans="1:17" x14ac:dyDescent="0.25">
      <c r="A1912" t="s">
        <v>331</v>
      </c>
      <c r="B1912" s="25">
        <v>2023</v>
      </c>
      <c r="C1912" s="25" t="s">
        <v>0</v>
      </c>
      <c r="D1912" s="25" t="s">
        <v>537</v>
      </c>
      <c r="E1912" s="25" t="s">
        <v>268</v>
      </c>
      <c r="F1912" s="23" t="s">
        <v>340</v>
      </c>
      <c r="G1912" s="23" t="s">
        <v>492</v>
      </c>
      <c r="H1912" s="167" t="s">
        <v>547</v>
      </c>
      <c r="I1912" s="32" t="s">
        <v>586</v>
      </c>
      <c r="J1912" s="135">
        <v>147</v>
      </c>
      <c r="K1912" s="28">
        <v>6.8029999999999993E-2</v>
      </c>
      <c r="L1912" s="77">
        <v>0.9</v>
      </c>
      <c r="Q1912" s="106"/>
    </row>
    <row r="1913" spans="1:17" x14ac:dyDescent="0.25">
      <c r="A1913" t="s">
        <v>331</v>
      </c>
      <c r="B1913" s="25">
        <v>2018</v>
      </c>
      <c r="C1913" s="25" t="s">
        <v>0</v>
      </c>
      <c r="D1913" s="25" t="s">
        <v>54</v>
      </c>
      <c r="E1913" s="25" t="s">
        <v>238</v>
      </c>
      <c r="F1913" s="23" t="s">
        <v>239</v>
      </c>
      <c r="G1913" s="23" t="s">
        <v>492</v>
      </c>
      <c r="H1913" s="32" t="s">
        <v>362</v>
      </c>
      <c r="I1913" s="32" t="s">
        <v>586</v>
      </c>
      <c r="J1913" s="135">
        <v>90</v>
      </c>
      <c r="K1913" s="28">
        <v>0.82221999999999995</v>
      </c>
      <c r="L1913" s="77">
        <v>0.9</v>
      </c>
      <c r="Q1913" s="106"/>
    </row>
    <row r="1914" spans="1:17" x14ac:dyDescent="0.25">
      <c r="A1914" t="s">
        <v>331</v>
      </c>
      <c r="B1914" s="25">
        <v>2018</v>
      </c>
      <c r="C1914" s="25" t="s">
        <v>1</v>
      </c>
      <c r="D1914" s="25" t="s">
        <v>56</v>
      </c>
      <c r="E1914" s="25" t="s">
        <v>238</v>
      </c>
      <c r="F1914" s="23" t="s">
        <v>239</v>
      </c>
      <c r="G1914" s="23" t="s">
        <v>492</v>
      </c>
      <c r="H1914" s="32" t="s">
        <v>362</v>
      </c>
      <c r="I1914" s="32" t="s">
        <v>586</v>
      </c>
      <c r="J1914" s="135">
        <v>97</v>
      </c>
      <c r="K1914" s="28">
        <v>0.86597999999999997</v>
      </c>
      <c r="L1914" s="77">
        <v>0.9</v>
      </c>
      <c r="Q1914" s="106"/>
    </row>
    <row r="1915" spans="1:17" x14ac:dyDescent="0.25">
      <c r="A1915" t="s">
        <v>331</v>
      </c>
      <c r="B1915" s="25">
        <v>2018</v>
      </c>
      <c r="C1915" s="25" t="s">
        <v>2</v>
      </c>
      <c r="D1915" s="25" t="s">
        <v>57</v>
      </c>
      <c r="E1915" s="25" t="s">
        <v>238</v>
      </c>
      <c r="F1915" s="23" t="s">
        <v>239</v>
      </c>
      <c r="G1915" s="23" t="s">
        <v>492</v>
      </c>
      <c r="H1915" s="32" t="s">
        <v>362</v>
      </c>
      <c r="I1915" s="32" t="s">
        <v>586</v>
      </c>
      <c r="J1915" s="135">
        <v>99</v>
      </c>
      <c r="K1915" s="28">
        <v>0.72726999999999997</v>
      </c>
      <c r="L1915" s="77">
        <v>0.9</v>
      </c>
      <c r="Q1915" s="106"/>
    </row>
    <row r="1916" spans="1:17" x14ac:dyDescent="0.25">
      <c r="A1916" t="s">
        <v>331</v>
      </c>
      <c r="B1916" s="25">
        <v>2018</v>
      </c>
      <c r="C1916" s="25" t="s">
        <v>3</v>
      </c>
      <c r="D1916" s="25" t="s">
        <v>58</v>
      </c>
      <c r="E1916" s="25" t="s">
        <v>238</v>
      </c>
      <c r="F1916" s="23" t="s">
        <v>239</v>
      </c>
      <c r="G1916" s="23" t="s">
        <v>492</v>
      </c>
      <c r="H1916" s="32" t="s">
        <v>362</v>
      </c>
      <c r="I1916" s="32" t="s">
        <v>586</v>
      </c>
      <c r="J1916" s="135">
        <v>96</v>
      </c>
      <c r="K1916" s="28">
        <v>0.13542000000000001</v>
      </c>
      <c r="L1916" s="77">
        <v>0.9</v>
      </c>
      <c r="Q1916" s="106"/>
    </row>
    <row r="1917" spans="1:17" x14ac:dyDescent="0.25">
      <c r="A1917" t="s">
        <v>331</v>
      </c>
      <c r="B1917" s="25">
        <v>2019</v>
      </c>
      <c r="C1917" s="25" t="s">
        <v>0</v>
      </c>
      <c r="D1917" s="25" t="s">
        <v>59</v>
      </c>
      <c r="E1917" s="25" t="s">
        <v>238</v>
      </c>
      <c r="F1917" s="23" t="s">
        <v>239</v>
      </c>
      <c r="G1917" s="23" t="s">
        <v>492</v>
      </c>
      <c r="H1917" s="32" t="s">
        <v>362</v>
      </c>
      <c r="I1917" s="32" t="s">
        <v>586</v>
      </c>
      <c r="J1917" s="135">
        <v>100</v>
      </c>
      <c r="K1917" s="28">
        <v>0.04</v>
      </c>
      <c r="L1917" s="77">
        <v>0.9</v>
      </c>
      <c r="Q1917" s="106"/>
    </row>
    <row r="1918" spans="1:17" x14ac:dyDescent="0.25">
      <c r="A1918" t="s">
        <v>331</v>
      </c>
      <c r="B1918" s="25">
        <v>2019</v>
      </c>
      <c r="C1918" s="25" t="s">
        <v>1</v>
      </c>
      <c r="D1918" s="25" t="s">
        <v>60</v>
      </c>
      <c r="E1918" s="25" t="s">
        <v>238</v>
      </c>
      <c r="F1918" s="23" t="s">
        <v>239</v>
      </c>
      <c r="G1918" s="23" t="s">
        <v>492</v>
      </c>
      <c r="H1918" s="32" t="s">
        <v>362</v>
      </c>
      <c r="I1918" s="32" t="s">
        <v>586</v>
      </c>
      <c r="J1918" s="135">
        <v>94</v>
      </c>
      <c r="K1918" s="28">
        <v>3.1910000000000001E-2</v>
      </c>
      <c r="L1918" s="77">
        <v>0.9</v>
      </c>
      <c r="Q1918" s="106"/>
    </row>
    <row r="1919" spans="1:17" x14ac:dyDescent="0.25">
      <c r="A1919" t="s">
        <v>331</v>
      </c>
      <c r="B1919" s="25">
        <v>2019</v>
      </c>
      <c r="C1919" s="25" t="s">
        <v>2</v>
      </c>
      <c r="D1919" s="25" t="s">
        <v>61</v>
      </c>
      <c r="E1919" s="25" t="s">
        <v>238</v>
      </c>
      <c r="F1919" s="23" t="s">
        <v>239</v>
      </c>
      <c r="G1919" s="23" t="s">
        <v>492</v>
      </c>
      <c r="H1919" s="32" t="s">
        <v>362</v>
      </c>
      <c r="I1919" s="32" t="s">
        <v>586</v>
      </c>
      <c r="J1919" s="135">
        <v>82</v>
      </c>
      <c r="K1919" s="28">
        <v>8.5370000000000001E-2</v>
      </c>
      <c r="L1919" s="77">
        <v>0.9</v>
      </c>
      <c r="Q1919" s="106"/>
    </row>
    <row r="1920" spans="1:17" x14ac:dyDescent="0.25">
      <c r="A1920" t="s">
        <v>331</v>
      </c>
      <c r="B1920" s="25">
        <v>2019</v>
      </c>
      <c r="C1920" s="25" t="s">
        <v>3</v>
      </c>
      <c r="D1920" s="25" t="s">
        <v>62</v>
      </c>
      <c r="E1920" s="25" t="s">
        <v>238</v>
      </c>
      <c r="F1920" s="23" t="s">
        <v>239</v>
      </c>
      <c r="G1920" s="23" t="s">
        <v>492</v>
      </c>
      <c r="H1920" s="32" t="s">
        <v>362</v>
      </c>
      <c r="I1920" s="32" t="s">
        <v>586</v>
      </c>
      <c r="J1920" s="135">
        <v>78</v>
      </c>
      <c r="K1920" s="28">
        <v>0.23077</v>
      </c>
      <c r="L1920" s="77">
        <v>0.9</v>
      </c>
      <c r="Q1920" s="106"/>
    </row>
    <row r="1921" spans="1:17" x14ac:dyDescent="0.25">
      <c r="A1921" t="s">
        <v>331</v>
      </c>
      <c r="B1921" s="25">
        <v>2020</v>
      </c>
      <c r="C1921" s="25" t="s">
        <v>0</v>
      </c>
      <c r="D1921" s="25" t="s">
        <v>63</v>
      </c>
      <c r="E1921" s="25" t="s">
        <v>238</v>
      </c>
      <c r="F1921" s="23" t="s">
        <v>239</v>
      </c>
      <c r="G1921" s="23" t="s">
        <v>492</v>
      </c>
      <c r="H1921" s="32" t="s">
        <v>362</v>
      </c>
      <c r="I1921" s="32" t="s">
        <v>586</v>
      </c>
      <c r="J1921" s="135">
        <v>86</v>
      </c>
      <c r="K1921" s="28">
        <v>0.75580999999999998</v>
      </c>
      <c r="L1921" s="77">
        <v>0.9</v>
      </c>
      <c r="Q1921" s="106"/>
    </row>
    <row r="1922" spans="1:17" x14ac:dyDescent="0.25">
      <c r="A1922" t="s">
        <v>331</v>
      </c>
      <c r="B1922" s="25">
        <v>2020</v>
      </c>
      <c r="C1922" s="25" t="s">
        <v>1</v>
      </c>
      <c r="D1922" s="25" t="s">
        <v>64</v>
      </c>
      <c r="E1922" s="25" t="s">
        <v>238</v>
      </c>
      <c r="F1922" s="23" t="s">
        <v>239</v>
      </c>
      <c r="G1922" s="23" t="s">
        <v>492</v>
      </c>
      <c r="H1922" s="32" t="s">
        <v>362</v>
      </c>
      <c r="I1922" s="32" t="s">
        <v>586</v>
      </c>
      <c r="J1922" s="135">
        <v>41</v>
      </c>
      <c r="K1922" s="28">
        <v>0.75609999999999999</v>
      </c>
      <c r="L1922" s="77">
        <v>0.9</v>
      </c>
      <c r="Q1922" s="106"/>
    </row>
    <row r="1923" spans="1:17" x14ac:dyDescent="0.25">
      <c r="A1923" t="s">
        <v>331</v>
      </c>
      <c r="B1923" s="25">
        <v>2020</v>
      </c>
      <c r="C1923" s="25" t="s">
        <v>2</v>
      </c>
      <c r="D1923" s="25" t="s">
        <v>65</v>
      </c>
      <c r="E1923" s="25" t="s">
        <v>238</v>
      </c>
      <c r="F1923" s="23" t="s">
        <v>239</v>
      </c>
      <c r="G1923" s="23" t="s">
        <v>492</v>
      </c>
      <c r="H1923" s="32" t="s">
        <v>362</v>
      </c>
      <c r="I1923" s="32" t="s">
        <v>586</v>
      </c>
      <c r="J1923" s="135">
        <v>63</v>
      </c>
      <c r="K1923" s="28">
        <v>0.58730000000000004</v>
      </c>
      <c r="L1923" s="77">
        <v>0.9</v>
      </c>
      <c r="Q1923" s="106"/>
    </row>
    <row r="1924" spans="1:17" x14ac:dyDescent="0.25">
      <c r="A1924" t="s">
        <v>331</v>
      </c>
      <c r="B1924" s="25">
        <v>2020</v>
      </c>
      <c r="C1924" s="25" t="s">
        <v>3</v>
      </c>
      <c r="D1924" s="25" t="s">
        <v>66</v>
      </c>
      <c r="E1924" s="25" t="s">
        <v>238</v>
      </c>
      <c r="F1924" s="23" t="s">
        <v>239</v>
      </c>
      <c r="G1924" s="23" t="s">
        <v>492</v>
      </c>
      <c r="H1924" s="32" t="s">
        <v>362</v>
      </c>
      <c r="I1924" s="32" t="s">
        <v>586</v>
      </c>
      <c r="J1924" s="135">
        <v>78</v>
      </c>
      <c r="K1924" s="28">
        <v>0.38462000000000002</v>
      </c>
      <c r="L1924" s="77">
        <v>0.9</v>
      </c>
      <c r="Q1924" s="106"/>
    </row>
    <row r="1925" spans="1:17" x14ac:dyDescent="0.25">
      <c r="A1925" t="s">
        <v>331</v>
      </c>
      <c r="B1925" s="25">
        <v>2021</v>
      </c>
      <c r="C1925" s="25" t="s">
        <v>0</v>
      </c>
      <c r="D1925" s="25" t="s">
        <v>67</v>
      </c>
      <c r="E1925" s="25" t="s">
        <v>238</v>
      </c>
      <c r="F1925" s="23" t="s">
        <v>239</v>
      </c>
      <c r="G1925" s="23" t="s">
        <v>492</v>
      </c>
      <c r="H1925" s="32" t="s">
        <v>362</v>
      </c>
      <c r="I1925" s="32" t="s">
        <v>586</v>
      </c>
      <c r="J1925" s="135">
        <v>84</v>
      </c>
      <c r="K1925" s="28">
        <v>0.61904999999999999</v>
      </c>
      <c r="L1925" s="77">
        <v>0.9</v>
      </c>
      <c r="Q1925" s="106"/>
    </row>
    <row r="1926" spans="1:17" x14ac:dyDescent="0.25">
      <c r="A1926" t="s">
        <v>331</v>
      </c>
      <c r="B1926" s="25">
        <v>2021</v>
      </c>
      <c r="C1926" s="25" t="s">
        <v>1</v>
      </c>
      <c r="D1926" s="25" t="s">
        <v>68</v>
      </c>
      <c r="E1926" s="25" t="s">
        <v>238</v>
      </c>
      <c r="F1926" s="23" t="s">
        <v>239</v>
      </c>
      <c r="G1926" s="23" t="s">
        <v>492</v>
      </c>
      <c r="H1926" s="32" t="s">
        <v>362</v>
      </c>
      <c r="I1926" s="32" t="s">
        <v>586</v>
      </c>
      <c r="J1926" s="135">
        <v>91</v>
      </c>
      <c r="K1926" s="28">
        <v>0.82418000000000002</v>
      </c>
      <c r="L1926" s="77">
        <v>0.9</v>
      </c>
      <c r="Q1926" s="106"/>
    </row>
    <row r="1927" spans="1:17" x14ac:dyDescent="0.25">
      <c r="A1927" t="s">
        <v>331</v>
      </c>
      <c r="B1927" s="25">
        <v>2021</v>
      </c>
      <c r="C1927" s="25" t="s">
        <v>2</v>
      </c>
      <c r="D1927" s="25" t="s">
        <v>69</v>
      </c>
      <c r="E1927" s="25" t="s">
        <v>238</v>
      </c>
      <c r="F1927" s="23" t="s">
        <v>239</v>
      </c>
      <c r="G1927" s="23" t="s">
        <v>492</v>
      </c>
      <c r="H1927" s="32" t="s">
        <v>362</v>
      </c>
      <c r="I1927" s="32" t="s">
        <v>586</v>
      </c>
      <c r="J1927" s="135">
        <v>88</v>
      </c>
      <c r="K1927" s="28">
        <v>0.75</v>
      </c>
      <c r="L1927" s="77">
        <v>0.9</v>
      </c>
      <c r="Q1927" s="106"/>
    </row>
    <row r="1928" spans="1:17" x14ac:dyDescent="0.25">
      <c r="A1928" t="s">
        <v>331</v>
      </c>
      <c r="B1928" s="25">
        <v>2021</v>
      </c>
      <c r="C1928" s="25" t="s">
        <v>3</v>
      </c>
      <c r="D1928" s="25" t="s">
        <v>70</v>
      </c>
      <c r="E1928" s="25" t="s">
        <v>238</v>
      </c>
      <c r="F1928" s="23" t="s">
        <v>239</v>
      </c>
      <c r="G1928" s="23" t="s">
        <v>492</v>
      </c>
      <c r="H1928" s="32" t="s">
        <v>362</v>
      </c>
      <c r="I1928" s="32" t="s">
        <v>586</v>
      </c>
      <c r="J1928" s="135">
        <v>105</v>
      </c>
      <c r="K1928" s="28">
        <v>0.74285999999999996</v>
      </c>
      <c r="L1928" s="77">
        <v>0.9</v>
      </c>
      <c r="Q1928" s="106"/>
    </row>
    <row r="1929" spans="1:17" x14ac:dyDescent="0.25">
      <c r="A1929" t="s">
        <v>331</v>
      </c>
      <c r="B1929" s="25">
        <v>2022</v>
      </c>
      <c r="C1929" s="25" t="s">
        <v>0</v>
      </c>
      <c r="D1929" s="25" t="s">
        <v>71</v>
      </c>
      <c r="E1929" s="25" t="s">
        <v>238</v>
      </c>
      <c r="F1929" s="23" t="s">
        <v>239</v>
      </c>
      <c r="G1929" s="23" t="s">
        <v>492</v>
      </c>
      <c r="H1929" s="32" t="s">
        <v>362</v>
      </c>
      <c r="I1929" s="32" t="s">
        <v>586</v>
      </c>
      <c r="J1929" s="135">
        <v>110</v>
      </c>
      <c r="K1929" s="28">
        <v>0.87273000000000001</v>
      </c>
      <c r="L1929" s="77">
        <v>0.9</v>
      </c>
      <c r="Q1929" s="106"/>
    </row>
    <row r="1930" spans="1:17" x14ac:dyDescent="0.25">
      <c r="A1930" t="s">
        <v>331</v>
      </c>
      <c r="B1930" s="25">
        <v>2022</v>
      </c>
      <c r="C1930" s="25" t="s">
        <v>1</v>
      </c>
      <c r="D1930" s="25" t="s">
        <v>72</v>
      </c>
      <c r="E1930" s="25" t="s">
        <v>238</v>
      </c>
      <c r="F1930" s="23" t="s">
        <v>239</v>
      </c>
      <c r="G1930" s="23" t="s">
        <v>492</v>
      </c>
      <c r="H1930" s="32" t="s">
        <v>362</v>
      </c>
      <c r="I1930" s="32" t="s">
        <v>586</v>
      </c>
      <c r="J1930" s="135">
        <v>76</v>
      </c>
      <c r="K1930" s="28">
        <v>0.88158000000000003</v>
      </c>
      <c r="L1930" s="77">
        <v>0.9</v>
      </c>
      <c r="Q1930" s="106"/>
    </row>
    <row r="1931" spans="1:17" x14ac:dyDescent="0.25">
      <c r="A1931" t="s">
        <v>331</v>
      </c>
      <c r="B1931" s="25">
        <v>2022</v>
      </c>
      <c r="C1931" s="25" t="s">
        <v>2</v>
      </c>
      <c r="D1931" s="25" t="s">
        <v>73</v>
      </c>
      <c r="E1931" s="25" t="s">
        <v>238</v>
      </c>
      <c r="F1931" s="23" t="s">
        <v>239</v>
      </c>
      <c r="G1931" s="23" t="s">
        <v>492</v>
      </c>
      <c r="H1931" s="32" t="s">
        <v>362</v>
      </c>
      <c r="I1931" s="32" t="s">
        <v>586</v>
      </c>
      <c r="J1931" s="135">
        <v>105</v>
      </c>
      <c r="K1931" s="28">
        <v>0.87619000000000002</v>
      </c>
      <c r="L1931" s="77">
        <v>0.9</v>
      </c>
      <c r="Q1931" s="106"/>
    </row>
    <row r="1932" spans="1:17" x14ac:dyDescent="0.25">
      <c r="A1932" t="s">
        <v>331</v>
      </c>
      <c r="B1932" s="25">
        <v>2022</v>
      </c>
      <c r="C1932" s="25" t="s">
        <v>3</v>
      </c>
      <c r="D1932" s="25" t="s">
        <v>493</v>
      </c>
      <c r="E1932" s="25" t="s">
        <v>238</v>
      </c>
      <c r="F1932" s="23" t="s">
        <v>239</v>
      </c>
      <c r="G1932" s="23" t="s">
        <v>492</v>
      </c>
      <c r="H1932" s="32" t="s">
        <v>362</v>
      </c>
      <c r="I1932" s="32" t="s">
        <v>586</v>
      </c>
      <c r="J1932" s="135">
        <v>88</v>
      </c>
      <c r="K1932" s="28">
        <v>0.75</v>
      </c>
      <c r="L1932" s="77">
        <v>0.9</v>
      </c>
      <c r="Q1932" s="106"/>
    </row>
    <row r="1933" spans="1:17" x14ac:dyDescent="0.25">
      <c r="A1933" t="s">
        <v>331</v>
      </c>
      <c r="B1933" s="25">
        <v>2023</v>
      </c>
      <c r="C1933" s="25" t="s">
        <v>0</v>
      </c>
      <c r="D1933" s="25" t="s">
        <v>537</v>
      </c>
      <c r="E1933" s="25" t="s">
        <v>238</v>
      </c>
      <c r="F1933" s="23" t="s">
        <v>239</v>
      </c>
      <c r="G1933" s="23" t="s">
        <v>492</v>
      </c>
      <c r="H1933" s="32" t="s">
        <v>362</v>
      </c>
      <c r="I1933" s="32" t="s">
        <v>586</v>
      </c>
      <c r="J1933" s="135">
        <v>70</v>
      </c>
      <c r="K1933" s="28">
        <v>0.77142999999999995</v>
      </c>
      <c r="L1933" s="77">
        <v>0.9</v>
      </c>
      <c r="Q1933" s="106"/>
    </row>
    <row r="1934" spans="1:17" x14ac:dyDescent="0.25">
      <c r="A1934" t="s">
        <v>331</v>
      </c>
      <c r="B1934" s="25">
        <v>2018</v>
      </c>
      <c r="C1934" s="25" t="s">
        <v>0</v>
      </c>
      <c r="D1934" s="25" t="s">
        <v>54</v>
      </c>
      <c r="E1934" s="25" t="s">
        <v>240</v>
      </c>
      <c r="F1934" s="23" t="s">
        <v>241</v>
      </c>
      <c r="G1934" s="23" t="s">
        <v>492</v>
      </c>
      <c r="H1934" s="32" t="s">
        <v>469</v>
      </c>
      <c r="I1934" s="32" t="s">
        <v>586</v>
      </c>
      <c r="J1934" s="135">
        <v>76</v>
      </c>
      <c r="K1934" s="28">
        <v>7.8950000000000006E-2</v>
      </c>
      <c r="L1934" s="77">
        <v>0.9</v>
      </c>
      <c r="Q1934" s="106"/>
    </row>
    <row r="1935" spans="1:17" x14ac:dyDescent="0.25">
      <c r="A1935" t="s">
        <v>331</v>
      </c>
      <c r="B1935" s="25">
        <v>2018</v>
      </c>
      <c r="C1935" s="25" t="s">
        <v>1</v>
      </c>
      <c r="D1935" s="25" t="s">
        <v>56</v>
      </c>
      <c r="E1935" s="25" t="s">
        <v>240</v>
      </c>
      <c r="F1935" s="23" t="s">
        <v>241</v>
      </c>
      <c r="G1935" s="23" t="s">
        <v>492</v>
      </c>
      <c r="H1935" s="32" t="s">
        <v>469</v>
      </c>
      <c r="I1935" s="32" t="s">
        <v>586</v>
      </c>
      <c r="J1935" s="135">
        <v>62</v>
      </c>
      <c r="K1935" s="28">
        <v>1.6129999999999999E-2</v>
      </c>
      <c r="L1935" s="77">
        <v>0.9</v>
      </c>
      <c r="Q1935" s="106"/>
    </row>
    <row r="1936" spans="1:17" x14ac:dyDescent="0.25">
      <c r="A1936" t="s">
        <v>331</v>
      </c>
      <c r="B1936" s="25">
        <v>2018</v>
      </c>
      <c r="C1936" s="25" t="s">
        <v>2</v>
      </c>
      <c r="D1936" s="25" t="s">
        <v>57</v>
      </c>
      <c r="E1936" s="25" t="s">
        <v>240</v>
      </c>
      <c r="F1936" s="23" t="s">
        <v>241</v>
      </c>
      <c r="G1936" s="23" t="s">
        <v>492</v>
      </c>
      <c r="H1936" s="32" t="s">
        <v>469</v>
      </c>
      <c r="I1936" s="32" t="s">
        <v>586</v>
      </c>
      <c r="J1936" s="135">
        <v>55</v>
      </c>
      <c r="K1936" s="28">
        <v>0.16364000000000001</v>
      </c>
      <c r="L1936" s="77">
        <v>0.9</v>
      </c>
      <c r="Q1936" s="106"/>
    </row>
    <row r="1937" spans="1:17" x14ac:dyDescent="0.25">
      <c r="A1937" t="s">
        <v>331</v>
      </c>
      <c r="B1937" s="25">
        <v>2018</v>
      </c>
      <c r="C1937" s="25" t="s">
        <v>3</v>
      </c>
      <c r="D1937" s="25" t="s">
        <v>58</v>
      </c>
      <c r="E1937" s="25" t="s">
        <v>240</v>
      </c>
      <c r="F1937" s="23" t="s">
        <v>241</v>
      </c>
      <c r="G1937" s="23" t="s">
        <v>492</v>
      </c>
      <c r="H1937" s="32" t="s">
        <v>469</v>
      </c>
      <c r="I1937" s="32" t="s">
        <v>586</v>
      </c>
      <c r="J1937" s="135">
        <v>75</v>
      </c>
      <c r="K1937" s="28">
        <v>0</v>
      </c>
      <c r="L1937" s="77">
        <v>0.9</v>
      </c>
      <c r="Q1937" s="106"/>
    </row>
    <row r="1938" spans="1:17" x14ac:dyDescent="0.25">
      <c r="A1938" t="s">
        <v>331</v>
      </c>
      <c r="B1938" s="25">
        <v>2019</v>
      </c>
      <c r="C1938" s="25" t="s">
        <v>0</v>
      </c>
      <c r="D1938" s="25" t="s">
        <v>59</v>
      </c>
      <c r="E1938" s="25" t="s">
        <v>240</v>
      </c>
      <c r="F1938" s="23" t="s">
        <v>241</v>
      </c>
      <c r="G1938" s="23" t="s">
        <v>492</v>
      </c>
      <c r="H1938" s="32" t="s">
        <v>469</v>
      </c>
      <c r="I1938" s="32" t="s">
        <v>586</v>
      </c>
      <c r="J1938" s="135">
        <v>68</v>
      </c>
      <c r="K1938" s="28">
        <v>1.4710000000000001E-2</v>
      </c>
      <c r="L1938" s="77">
        <v>0.9</v>
      </c>
      <c r="Q1938" s="106"/>
    </row>
    <row r="1939" spans="1:17" x14ac:dyDescent="0.25">
      <c r="A1939" t="s">
        <v>331</v>
      </c>
      <c r="B1939" s="25">
        <v>2019</v>
      </c>
      <c r="C1939" s="25" t="s">
        <v>1</v>
      </c>
      <c r="D1939" s="25" t="s">
        <v>60</v>
      </c>
      <c r="E1939" s="25" t="s">
        <v>240</v>
      </c>
      <c r="F1939" s="23" t="s">
        <v>241</v>
      </c>
      <c r="G1939" s="23" t="s">
        <v>492</v>
      </c>
      <c r="H1939" s="32" t="s">
        <v>469</v>
      </c>
      <c r="I1939" s="32" t="s">
        <v>586</v>
      </c>
      <c r="J1939" s="135">
        <v>61</v>
      </c>
      <c r="K1939" s="28">
        <v>1.6389999999999998E-2</v>
      </c>
      <c r="L1939" s="77">
        <v>0.9</v>
      </c>
      <c r="Q1939" s="106"/>
    </row>
    <row r="1940" spans="1:17" x14ac:dyDescent="0.25">
      <c r="A1940" t="s">
        <v>331</v>
      </c>
      <c r="B1940" s="25">
        <v>2019</v>
      </c>
      <c r="C1940" s="25" t="s">
        <v>2</v>
      </c>
      <c r="D1940" s="25" t="s">
        <v>61</v>
      </c>
      <c r="E1940" s="25" t="s">
        <v>240</v>
      </c>
      <c r="F1940" s="23" t="s">
        <v>241</v>
      </c>
      <c r="G1940" s="23" t="s">
        <v>492</v>
      </c>
      <c r="H1940" s="32" t="s">
        <v>469</v>
      </c>
      <c r="I1940" s="32" t="s">
        <v>586</v>
      </c>
      <c r="J1940" s="135">
        <v>84</v>
      </c>
      <c r="K1940" s="28">
        <v>0</v>
      </c>
      <c r="L1940" s="77">
        <v>0.9</v>
      </c>
      <c r="Q1940" s="106"/>
    </row>
    <row r="1941" spans="1:17" x14ac:dyDescent="0.25">
      <c r="A1941" t="s">
        <v>331</v>
      </c>
      <c r="B1941" s="25">
        <v>2019</v>
      </c>
      <c r="C1941" s="25" t="s">
        <v>3</v>
      </c>
      <c r="D1941" s="25" t="s">
        <v>62</v>
      </c>
      <c r="E1941" s="25" t="s">
        <v>240</v>
      </c>
      <c r="F1941" s="23" t="s">
        <v>241</v>
      </c>
      <c r="G1941" s="23" t="s">
        <v>492</v>
      </c>
      <c r="H1941" s="32" t="s">
        <v>469</v>
      </c>
      <c r="I1941" s="32" t="s">
        <v>586</v>
      </c>
      <c r="J1941" s="135">
        <v>69</v>
      </c>
      <c r="K1941" s="28">
        <v>0</v>
      </c>
      <c r="L1941" s="77">
        <v>0.9</v>
      </c>
      <c r="Q1941" s="106"/>
    </row>
    <row r="1942" spans="1:17" x14ac:dyDescent="0.25">
      <c r="A1942" t="s">
        <v>331</v>
      </c>
      <c r="B1942" s="25">
        <v>2020</v>
      </c>
      <c r="C1942" s="25" t="s">
        <v>0</v>
      </c>
      <c r="D1942" s="25" t="s">
        <v>63</v>
      </c>
      <c r="E1942" s="25" t="s">
        <v>240</v>
      </c>
      <c r="F1942" s="23" t="s">
        <v>241</v>
      </c>
      <c r="G1942" s="23" t="s">
        <v>492</v>
      </c>
      <c r="H1942" s="32" t="s">
        <v>469</v>
      </c>
      <c r="I1942" s="32" t="s">
        <v>586</v>
      </c>
      <c r="J1942" s="135">
        <v>62</v>
      </c>
      <c r="K1942" s="28">
        <v>3.2259999999999997E-2</v>
      </c>
      <c r="L1942" s="77">
        <v>0.9</v>
      </c>
      <c r="Q1942" s="106"/>
    </row>
    <row r="1943" spans="1:17" x14ac:dyDescent="0.25">
      <c r="A1943" t="s">
        <v>331</v>
      </c>
      <c r="B1943" s="25">
        <v>2020</v>
      </c>
      <c r="C1943" s="25" t="s">
        <v>1</v>
      </c>
      <c r="D1943" s="25" t="s">
        <v>64</v>
      </c>
      <c r="E1943" s="25" t="s">
        <v>240</v>
      </c>
      <c r="F1943" s="23" t="s">
        <v>241</v>
      </c>
      <c r="G1943" s="23" t="s">
        <v>492</v>
      </c>
      <c r="H1943" s="32" t="s">
        <v>469</v>
      </c>
      <c r="I1943" s="32" t="s">
        <v>586</v>
      </c>
      <c r="J1943" s="135">
        <v>59</v>
      </c>
      <c r="K1943" s="28">
        <v>6.7799999999999999E-2</v>
      </c>
      <c r="L1943" s="77">
        <v>0.9</v>
      </c>
      <c r="Q1943" s="106"/>
    </row>
    <row r="1944" spans="1:17" x14ac:dyDescent="0.25">
      <c r="A1944" t="s">
        <v>331</v>
      </c>
      <c r="B1944" s="25">
        <v>2020</v>
      </c>
      <c r="C1944" s="25" t="s">
        <v>2</v>
      </c>
      <c r="D1944" s="25" t="s">
        <v>65</v>
      </c>
      <c r="E1944" s="25" t="s">
        <v>240</v>
      </c>
      <c r="F1944" s="23" t="s">
        <v>241</v>
      </c>
      <c r="G1944" s="23" t="s">
        <v>492</v>
      </c>
      <c r="H1944" s="32" t="s">
        <v>469</v>
      </c>
      <c r="I1944" s="32" t="s">
        <v>586</v>
      </c>
      <c r="J1944" s="135">
        <v>86</v>
      </c>
      <c r="K1944" s="28">
        <v>0.13952999999999999</v>
      </c>
      <c r="L1944" s="77">
        <v>0.9</v>
      </c>
      <c r="Q1944" s="106"/>
    </row>
    <row r="1945" spans="1:17" x14ac:dyDescent="0.25">
      <c r="A1945" t="s">
        <v>331</v>
      </c>
      <c r="B1945" s="25">
        <v>2020</v>
      </c>
      <c r="C1945" s="25" t="s">
        <v>3</v>
      </c>
      <c r="D1945" s="25" t="s">
        <v>66</v>
      </c>
      <c r="E1945" s="25" t="s">
        <v>240</v>
      </c>
      <c r="F1945" s="23" t="s">
        <v>241</v>
      </c>
      <c r="G1945" s="23" t="s">
        <v>492</v>
      </c>
      <c r="H1945" s="32" t="s">
        <v>469</v>
      </c>
      <c r="I1945" s="32" t="s">
        <v>586</v>
      </c>
      <c r="J1945" s="135">
        <v>72</v>
      </c>
      <c r="K1945" s="28">
        <v>0.44444</v>
      </c>
      <c r="L1945" s="77">
        <v>0.9</v>
      </c>
      <c r="Q1945" s="106"/>
    </row>
    <row r="1946" spans="1:17" x14ac:dyDescent="0.25">
      <c r="A1946" t="s">
        <v>331</v>
      </c>
      <c r="B1946" s="25">
        <v>2021</v>
      </c>
      <c r="C1946" s="25" t="s">
        <v>0</v>
      </c>
      <c r="D1946" s="25" t="s">
        <v>67</v>
      </c>
      <c r="E1946" s="25" t="s">
        <v>240</v>
      </c>
      <c r="F1946" s="23" t="s">
        <v>241</v>
      </c>
      <c r="G1946" s="23" t="s">
        <v>492</v>
      </c>
      <c r="H1946" s="32" t="s">
        <v>469</v>
      </c>
      <c r="I1946" s="32" t="s">
        <v>586</v>
      </c>
      <c r="J1946" s="135">
        <v>77</v>
      </c>
      <c r="K1946" s="28">
        <v>0.96104000000000001</v>
      </c>
      <c r="L1946" s="77">
        <v>0.9</v>
      </c>
      <c r="Q1946" s="106"/>
    </row>
    <row r="1947" spans="1:17" x14ac:dyDescent="0.25">
      <c r="A1947" t="s">
        <v>331</v>
      </c>
      <c r="B1947" s="25">
        <v>2021</v>
      </c>
      <c r="C1947" s="25" t="s">
        <v>1</v>
      </c>
      <c r="D1947" s="25" t="s">
        <v>68</v>
      </c>
      <c r="E1947" s="25" t="s">
        <v>240</v>
      </c>
      <c r="F1947" s="23" t="s">
        <v>241</v>
      </c>
      <c r="G1947" s="23" t="s">
        <v>492</v>
      </c>
      <c r="H1947" s="32" t="s">
        <v>469</v>
      </c>
      <c r="I1947" s="32" t="s">
        <v>586</v>
      </c>
      <c r="J1947" s="135">
        <v>78</v>
      </c>
      <c r="K1947" s="28">
        <v>0.94872000000000001</v>
      </c>
      <c r="L1947" s="77">
        <v>0.9</v>
      </c>
      <c r="Q1947" s="106"/>
    </row>
    <row r="1948" spans="1:17" x14ac:dyDescent="0.25">
      <c r="A1948" t="s">
        <v>331</v>
      </c>
      <c r="B1948" s="25">
        <v>2021</v>
      </c>
      <c r="C1948" s="25" t="s">
        <v>2</v>
      </c>
      <c r="D1948" s="25" t="s">
        <v>69</v>
      </c>
      <c r="E1948" s="25" t="s">
        <v>240</v>
      </c>
      <c r="F1948" s="23" t="s">
        <v>241</v>
      </c>
      <c r="G1948" s="23" t="s">
        <v>492</v>
      </c>
      <c r="H1948" s="32" t="s">
        <v>469</v>
      </c>
      <c r="I1948" s="32" t="s">
        <v>586</v>
      </c>
      <c r="J1948" s="135">
        <v>84</v>
      </c>
      <c r="K1948" s="28">
        <v>0.86904999999999999</v>
      </c>
      <c r="L1948" s="77">
        <v>0.9</v>
      </c>
      <c r="Q1948" s="106"/>
    </row>
    <row r="1949" spans="1:17" x14ac:dyDescent="0.25">
      <c r="A1949" t="s">
        <v>331</v>
      </c>
      <c r="B1949" s="25">
        <v>2021</v>
      </c>
      <c r="C1949" s="25" t="s">
        <v>3</v>
      </c>
      <c r="D1949" s="25" t="s">
        <v>70</v>
      </c>
      <c r="E1949" s="25" t="s">
        <v>240</v>
      </c>
      <c r="F1949" s="23" t="s">
        <v>241</v>
      </c>
      <c r="G1949" s="23" t="s">
        <v>492</v>
      </c>
      <c r="H1949" s="32" t="s">
        <v>469</v>
      </c>
      <c r="I1949" s="32" t="s">
        <v>586</v>
      </c>
      <c r="J1949" s="135">
        <v>81</v>
      </c>
      <c r="K1949" s="28">
        <v>0.88888999999999996</v>
      </c>
      <c r="L1949" s="77">
        <v>0.9</v>
      </c>
      <c r="Q1949" s="106"/>
    </row>
    <row r="1950" spans="1:17" x14ac:dyDescent="0.25">
      <c r="A1950" t="s">
        <v>331</v>
      </c>
      <c r="B1950" s="25">
        <v>2022</v>
      </c>
      <c r="C1950" s="25" t="s">
        <v>0</v>
      </c>
      <c r="D1950" s="25" t="s">
        <v>71</v>
      </c>
      <c r="E1950" s="25" t="s">
        <v>240</v>
      </c>
      <c r="F1950" s="23" t="s">
        <v>241</v>
      </c>
      <c r="G1950" s="23" t="s">
        <v>492</v>
      </c>
      <c r="H1950" s="32" t="s">
        <v>469</v>
      </c>
      <c r="I1950" s="32" t="s">
        <v>586</v>
      </c>
      <c r="J1950" s="135">
        <v>83</v>
      </c>
      <c r="K1950" s="28">
        <v>0.92771000000000003</v>
      </c>
      <c r="L1950" s="77">
        <v>0.9</v>
      </c>
      <c r="Q1950" s="106"/>
    </row>
    <row r="1951" spans="1:17" x14ac:dyDescent="0.25">
      <c r="A1951" t="s">
        <v>331</v>
      </c>
      <c r="B1951" s="25">
        <v>2022</v>
      </c>
      <c r="C1951" s="25" t="s">
        <v>1</v>
      </c>
      <c r="D1951" s="25" t="s">
        <v>72</v>
      </c>
      <c r="E1951" s="25" t="s">
        <v>240</v>
      </c>
      <c r="F1951" s="23" t="s">
        <v>241</v>
      </c>
      <c r="G1951" s="23" t="s">
        <v>492</v>
      </c>
      <c r="H1951" s="32" t="s">
        <v>469</v>
      </c>
      <c r="I1951" s="32" t="s">
        <v>586</v>
      </c>
      <c r="J1951" s="135">
        <v>101</v>
      </c>
      <c r="K1951" s="28">
        <v>0.88119000000000003</v>
      </c>
      <c r="L1951" s="77">
        <v>0.9</v>
      </c>
      <c r="Q1951" s="106"/>
    </row>
    <row r="1952" spans="1:17" x14ac:dyDescent="0.25">
      <c r="A1952" t="s">
        <v>331</v>
      </c>
      <c r="B1952" s="25">
        <v>2022</v>
      </c>
      <c r="C1952" s="25" t="s">
        <v>2</v>
      </c>
      <c r="D1952" s="25" t="s">
        <v>73</v>
      </c>
      <c r="E1952" s="25" t="s">
        <v>240</v>
      </c>
      <c r="F1952" s="23" t="s">
        <v>241</v>
      </c>
      <c r="G1952" s="23" t="s">
        <v>492</v>
      </c>
      <c r="H1952" s="32" t="s">
        <v>469</v>
      </c>
      <c r="I1952" s="32" t="s">
        <v>586</v>
      </c>
      <c r="J1952" s="135">
        <v>85</v>
      </c>
      <c r="K1952" s="28">
        <v>0.90588000000000002</v>
      </c>
      <c r="L1952" s="77">
        <v>0.9</v>
      </c>
      <c r="Q1952" s="106"/>
    </row>
    <row r="1953" spans="1:17" x14ac:dyDescent="0.25">
      <c r="A1953" t="s">
        <v>331</v>
      </c>
      <c r="B1953" s="25">
        <v>2022</v>
      </c>
      <c r="C1953" s="25" t="s">
        <v>3</v>
      </c>
      <c r="D1953" s="25" t="s">
        <v>493</v>
      </c>
      <c r="E1953" s="25" t="s">
        <v>240</v>
      </c>
      <c r="F1953" s="23" t="s">
        <v>241</v>
      </c>
      <c r="G1953" s="23" t="s">
        <v>492</v>
      </c>
      <c r="H1953" s="32" t="s">
        <v>469</v>
      </c>
      <c r="I1953" s="32" t="s">
        <v>586</v>
      </c>
      <c r="J1953" s="135">
        <v>64</v>
      </c>
      <c r="K1953" s="28">
        <v>0.79688000000000003</v>
      </c>
      <c r="L1953" s="77">
        <v>0.9</v>
      </c>
      <c r="Q1953" s="106"/>
    </row>
    <row r="1954" spans="1:17" x14ac:dyDescent="0.25">
      <c r="A1954" t="s">
        <v>331</v>
      </c>
      <c r="B1954" s="25">
        <v>2023</v>
      </c>
      <c r="C1954" s="25" t="s">
        <v>0</v>
      </c>
      <c r="D1954" s="25" t="s">
        <v>537</v>
      </c>
      <c r="E1954" s="25" t="s">
        <v>240</v>
      </c>
      <c r="F1954" s="23" t="s">
        <v>241</v>
      </c>
      <c r="G1954" s="23" t="s">
        <v>492</v>
      </c>
      <c r="H1954" s="32" t="s">
        <v>469</v>
      </c>
      <c r="I1954" s="32" t="s">
        <v>586</v>
      </c>
      <c r="J1954" s="135">
        <v>66</v>
      </c>
      <c r="K1954" s="28">
        <v>0.78788000000000002</v>
      </c>
      <c r="L1954" s="77">
        <v>0.9</v>
      </c>
      <c r="Q1954" s="106"/>
    </row>
    <row r="1955" spans="1:17" x14ac:dyDescent="0.25">
      <c r="A1955" t="s">
        <v>331</v>
      </c>
      <c r="B1955" s="25">
        <v>2018</v>
      </c>
      <c r="C1955" s="25" t="s">
        <v>0</v>
      </c>
      <c r="D1955" s="25" t="s">
        <v>54</v>
      </c>
      <c r="E1955" s="25" t="s">
        <v>269</v>
      </c>
      <c r="F1955" s="23" t="s">
        <v>341</v>
      </c>
      <c r="G1955" s="23" t="s">
        <v>492</v>
      </c>
      <c r="H1955" s="32" t="s">
        <v>354</v>
      </c>
      <c r="I1955" s="32" t="s">
        <v>586</v>
      </c>
      <c r="J1955" s="135">
        <v>90</v>
      </c>
      <c r="K1955" s="28">
        <v>0.83333000000000002</v>
      </c>
      <c r="L1955" s="77">
        <v>0.9</v>
      </c>
      <c r="Q1955" s="106"/>
    </row>
    <row r="1956" spans="1:17" x14ac:dyDescent="0.25">
      <c r="A1956" t="s">
        <v>331</v>
      </c>
      <c r="B1956" s="25">
        <v>2018</v>
      </c>
      <c r="C1956" s="25" t="s">
        <v>1</v>
      </c>
      <c r="D1956" s="25" t="s">
        <v>56</v>
      </c>
      <c r="E1956" s="25" t="s">
        <v>269</v>
      </c>
      <c r="F1956" s="23" t="s">
        <v>341</v>
      </c>
      <c r="G1956" s="23" t="s">
        <v>492</v>
      </c>
      <c r="H1956" s="32" t="s">
        <v>354</v>
      </c>
      <c r="I1956" s="32" t="s">
        <v>586</v>
      </c>
      <c r="J1956" s="135">
        <v>99</v>
      </c>
      <c r="K1956" s="28">
        <v>0.77778000000000003</v>
      </c>
      <c r="L1956" s="77">
        <v>0.9</v>
      </c>
      <c r="Q1956" s="106"/>
    </row>
    <row r="1957" spans="1:17" x14ac:dyDescent="0.25">
      <c r="A1957" t="s">
        <v>331</v>
      </c>
      <c r="B1957" s="25">
        <v>2018</v>
      </c>
      <c r="C1957" s="25" t="s">
        <v>2</v>
      </c>
      <c r="D1957" s="25" t="s">
        <v>57</v>
      </c>
      <c r="E1957" s="25" t="s">
        <v>269</v>
      </c>
      <c r="F1957" s="23" t="s">
        <v>341</v>
      </c>
      <c r="G1957" s="23" t="s">
        <v>492</v>
      </c>
      <c r="H1957" s="32" t="s">
        <v>354</v>
      </c>
      <c r="I1957" s="32" t="s">
        <v>586</v>
      </c>
      <c r="J1957" s="135">
        <v>82</v>
      </c>
      <c r="K1957" s="28">
        <v>0.82926999999999995</v>
      </c>
      <c r="L1957" s="77">
        <v>0.9</v>
      </c>
      <c r="Q1957" s="106"/>
    </row>
    <row r="1958" spans="1:17" x14ac:dyDescent="0.25">
      <c r="A1958" t="s">
        <v>331</v>
      </c>
      <c r="B1958" s="25">
        <v>2018</v>
      </c>
      <c r="C1958" s="25" t="s">
        <v>3</v>
      </c>
      <c r="D1958" s="25" t="s">
        <v>58</v>
      </c>
      <c r="E1958" s="25" t="s">
        <v>269</v>
      </c>
      <c r="F1958" s="23" t="s">
        <v>341</v>
      </c>
      <c r="G1958" s="23" t="s">
        <v>492</v>
      </c>
      <c r="H1958" s="32" t="s">
        <v>354</v>
      </c>
      <c r="I1958" s="32" t="s">
        <v>586</v>
      </c>
      <c r="J1958" s="135">
        <v>102</v>
      </c>
      <c r="K1958" s="28">
        <v>0.88234999999999997</v>
      </c>
      <c r="L1958" s="77">
        <v>0.9</v>
      </c>
      <c r="Q1958" s="106"/>
    </row>
    <row r="1959" spans="1:17" x14ac:dyDescent="0.25">
      <c r="A1959" t="s">
        <v>331</v>
      </c>
      <c r="B1959" s="25">
        <v>2019</v>
      </c>
      <c r="C1959" s="25" t="s">
        <v>0</v>
      </c>
      <c r="D1959" s="25" t="s">
        <v>59</v>
      </c>
      <c r="E1959" s="25" t="s">
        <v>269</v>
      </c>
      <c r="F1959" s="23" t="s">
        <v>341</v>
      </c>
      <c r="G1959" s="23" t="s">
        <v>492</v>
      </c>
      <c r="H1959" s="32" t="s">
        <v>354</v>
      </c>
      <c r="I1959" s="32" t="s">
        <v>586</v>
      </c>
      <c r="J1959" s="135">
        <v>84</v>
      </c>
      <c r="K1959" s="28">
        <v>0.83333000000000002</v>
      </c>
      <c r="L1959" s="77">
        <v>0.9</v>
      </c>
      <c r="Q1959" s="106"/>
    </row>
    <row r="1960" spans="1:17" x14ac:dyDescent="0.25">
      <c r="A1960" t="s">
        <v>331</v>
      </c>
      <c r="B1960" s="25">
        <v>2019</v>
      </c>
      <c r="C1960" s="25" t="s">
        <v>1</v>
      </c>
      <c r="D1960" s="25" t="s">
        <v>60</v>
      </c>
      <c r="E1960" s="25" t="s">
        <v>269</v>
      </c>
      <c r="F1960" s="23" t="s">
        <v>341</v>
      </c>
      <c r="G1960" s="23" t="s">
        <v>492</v>
      </c>
      <c r="H1960" s="32" t="s">
        <v>354</v>
      </c>
      <c r="I1960" s="32" t="s">
        <v>586</v>
      </c>
      <c r="J1960" s="135">
        <v>99</v>
      </c>
      <c r="K1960" s="28">
        <v>0.77778000000000003</v>
      </c>
      <c r="L1960" s="77">
        <v>0.9</v>
      </c>
      <c r="Q1960" s="106"/>
    </row>
    <row r="1961" spans="1:17" x14ac:dyDescent="0.25">
      <c r="A1961" t="s">
        <v>331</v>
      </c>
      <c r="B1961" s="25">
        <v>2019</v>
      </c>
      <c r="C1961" s="25" t="s">
        <v>2</v>
      </c>
      <c r="D1961" s="25" t="s">
        <v>61</v>
      </c>
      <c r="E1961" s="25" t="s">
        <v>269</v>
      </c>
      <c r="F1961" s="23" t="s">
        <v>341</v>
      </c>
      <c r="G1961" s="23" t="s">
        <v>492</v>
      </c>
      <c r="H1961" s="32" t="s">
        <v>354</v>
      </c>
      <c r="I1961" s="32" t="s">
        <v>586</v>
      </c>
      <c r="J1961" s="135">
        <v>86</v>
      </c>
      <c r="K1961" s="28">
        <v>0.86046999999999996</v>
      </c>
      <c r="L1961" s="77">
        <v>0.9</v>
      </c>
      <c r="Q1961" s="106"/>
    </row>
    <row r="1962" spans="1:17" x14ac:dyDescent="0.25">
      <c r="A1962" t="s">
        <v>331</v>
      </c>
      <c r="B1962" s="25">
        <v>2019</v>
      </c>
      <c r="C1962" s="25" t="s">
        <v>3</v>
      </c>
      <c r="D1962" s="25" t="s">
        <v>62</v>
      </c>
      <c r="E1962" s="25" t="s">
        <v>269</v>
      </c>
      <c r="F1962" s="23" t="s">
        <v>341</v>
      </c>
      <c r="G1962" s="23" t="s">
        <v>492</v>
      </c>
      <c r="H1962" s="32" t="s">
        <v>354</v>
      </c>
      <c r="I1962" s="32" t="s">
        <v>586</v>
      </c>
      <c r="J1962" s="135">
        <v>102</v>
      </c>
      <c r="K1962" s="28">
        <v>0.74509999999999998</v>
      </c>
      <c r="L1962" s="77">
        <v>0.9</v>
      </c>
      <c r="Q1962" s="106"/>
    </row>
    <row r="1963" spans="1:17" x14ac:dyDescent="0.25">
      <c r="A1963" t="s">
        <v>331</v>
      </c>
      <c r="B1963" s="25">
        <v>2020</v>
      </c>
      <c r="C1963" s="25" t="s">
        <v>0</v>
      </c>
      <c r="D1963" s="25" t="s">
        <v>63</v>
      </c>
      <c r="E1963" s="25" t="s">
        <v>269</v>
      </c>
      <c r="F1963" s="23" t="s">
        <v>341</v>
      </c>
      <c r="G1963" s="23" t="s">
        <v>492</v>
      </c>
      <c r="H1963" s="32" t="s">
        <v>354</v>
      </c>
      <c r="I1963" s="32" t="s">
        <v>586</v>
      </c>
      <c r="J1963" s="135">
        <v>125</v>
      </c>
      <c r="K1963" s="28">
        <v>0.84</v>
      </c>
      <c r="L1963" s="77">
        <v>0.9</v>
      </c>
      <c r="Q1963" s="106"/>
    </row>
    <row r="1964" spans="1:17" x14ac:dyDescent="0.25">
      <c r="A1964" t="s">
        <v>331</v>
      </c>
      <c r="B1964" s="25">
        <v>2020</v>
      </c>
      <c r="C1964" s="25" t="s">
        <v>1</v>
      </c>
      <c r="D1964" s="25" t="s">
        <v>64</v>
      </c>
      <c r="E1964" s="25" t="s">
        <v>269</v>
      </c>
      <c r="F1964" s="23" t="s">
        <v>341</v>
      </c>
      <c r="G1964" s="23" t="s">
        <v>492</v>
      </c>
      <c r="H1964" s="32" t="s">
        <v>354</v>
      </c>
      <c r="I1964" s="32" t="s">
        <v>586</v>
      </c>
      <c r="J1964" s="135">
        <v>45</v>
      </c>
      <c r="K1964" s="28">
        <v>0.91110999999999998</v>
      </c>
      <c r="L1964" s="77">
        <v>0.9</v>
      </c>
      <c r="Q1964" s="106"/>
    </row>
    <row r="1965" spans="1:17" x14ac:dyDescent="0.25">
      <c r="A1965" t="s">
        <v>331</v>
      </c>
      <c r="B1965" s="25">
        <v>2020</v>
      </c>
      <c r="C1965" s="25" t="s">
        <v>2</v>
      </c>
      <c r="D1965" s="25" t="s">
        <v>65</v>
      </c>
      <c r="E1965" s="25" t="s">
        <v>269</v>
      </c>
      <c r="F1965" s="23" t="s">
        <v>341</v>
      </c>
      <c r="G1965" s="23" t="s">
        <v>492</v>
      </c>
      <c r="H1965" s="32" t="s">
        <v>354</v>
      </c>
      <c r="I1965" s="32" t="s">
        <v>586</v>
      </c>
      <c r="J1965" s="135">
        <v>70</v>
      </c>
      <c r="K1965" s="28">
        <v>0.88571</v>
      </c>
      <c r="L1965" s="77">
        <v>0.9</v>
      </c>
      <c r="Q1965" s="106"/>
    </row>
    <row r="1966" spans="1:17" x14ac:dyDescent="0.25">
      <c r="A1966" t="s">
        <v>331</v>
      </c>
      <c r="B1966" s="25">
        <v>2020</v>
      </c>
      <c r="C1966" s="25" t="s">
        <v>3</v>
      </c>
      <c r="D1966" s="25" t="s">
        <v>66</v>
      </c>
      <c r="E1966" s="25" t="s">
        <v>269</v>
      </c>
      <c r="F1966" s="23" t="s">
        <v>341</v>
      </c>
      <c r="G1966" s="23" t="s">
        <v>492</v>
      </c>
      <c r="H1966" s="32" t="s">
        <v>354</v>
      </c>
      <c r="I1966" s="32" t="s">
        <v>586</v>
      </c>
      <c r="J1966" s="135">
        <v>75</v>
      </c>
      <c r="K1966" s="28">
        <v>0.73333000000000004</v>
      </c>
      <c r="L1966" s="77">
        <v>0.9</v>
      </c>
      <c r="Q1966" s="106"/>
    </row>
    <row r="1967" spans="1:17" x14ac:dyDescent="0.25">
      <c r="A1967" t="s">
        <v>331</v>
      </c>
      <c r="B1967" s="25">
        <v>2021</v>
      </c>
      <c r="C1967" s="25" t="s">
        <v>0</v>
      </c>
      <c r="D1967" s="25" t="s">
        <v>67</v>
      </c>
      <c r="E1967" s="25" t="s">
        <v>269</v>
      </c>
      <c r="F1967" s="23" t="s">
        <v>341</v>
      </c>
      <c r="G1967" s="23" t="s">
        <v>492</v>
      </c>
      <c r="H1967" s="32" t="s">
        <v>354</v>
      </c>
      <c r="I1967" s="32" t="s">
        <v>586</v>
      </c>
      <c r="J1967" s="135">
        <v>66</v>
      </c>
      <c r="K1967" s="28">
        <v>0.72726999999999997</v>
      </c>
      <c r="L1967" s="77">
        <v>0.9</v>
      </c>
      <c r="Q1967" s="106"/>
    </row>
    <row r="1968" spans="1:17" x14ac:dyDescent="0.25">
      <c r="A1968" t="s">
        <v>331</v>
      </c>
      <c r="B1968" s="25">
        <v>2021</v>
      </c>
      <c r="C1968" s="25" t="s">
        <v>1</v>
      </c>
      <c r="D1968" s="25" t="s">
        <v>68</v>
      </c>
      <c r="E1968" s="25" t="s">
        <v>269</v>
      </c>
      <c r="F1968" s="23" t="s">
        <v>341</v>
      </c>
      <c r="G1968" s="23" t="s">
        <v>492</v>
      </c>
      <c r="H1968" s="32" t="s">
        <v>354</v>
      </c>
      <c r="I1968" s="32" t="s">
        <v>586</v>
      </c>
      <c r="J1968" s="135">
        <v>83</v>
      </c>
      <c r="K1968" s="28">
        <v>0.63854999999999995</v>
      </c>
      <c r="L1968" s="77">
        <v>0.9</v>
      </c>
      <c r="Q1968" s="106"/>
    </row>
    <row r="1969" spans="1:17" x14ac:dyDescent="0.25">
      <c r="A1969" t="s">
        <v>331</v>
      </c>
      <c r="B1969" s="25">
        <v>2021</v>
      </c>
      <c r="C1969" s="25" t="s">
        <v>2</v>
      </c>
      <c r="D1969" s="25" t="s">
        <v>69</v>
      </c>
      <c r="E1969" s="25" t="s">
        <v>269</v>
      </c>
      <c r="F1969" s="23" t="s">
        <v>341</v>
      </c>
      <c r="G1969" s="23" t="s">
        <v>492</v>
      </c>
      <c r="H1969" s="32" t="s">
        <v>354</v>
      </c>
      <c r="I1969" s="32" t="s">
        <v>586</v>
      </c>
      <c r="J1969" s="135">
        <v>101</v>
      </c>
      <c r="K1969" s="28">
        <v>0.80198000000000003</v>
      </c>
      <c r="L1969" s="77">
        <v>0.9</v>
      </c>
      <c r="Q1969" s="106"/>
    </row>
    <row r="1970" spans="1:17" x14ac:dyDescent="0.25">
      <c r="A1970" t="s">
        <v>331</v>
      </c>
      <c r="B1970" s="25">
        <v>2021</v>
      </c>
      <c r="C1970" s="25" t="s">
        <v>3</v>
      </c>
      <c r="D1970" s="25" t="s">
        <v>70</v>
      </c>
      <c r="E1970" s="25" t="s">
        <v>269</v>
      </c>
      <c r="F1970" s="23" t="s">
        <v>341</v>
      </c>
      <c r="G1970" s="23" t="s">
        <v>492</v>
      </c>
      <c r="H1970" s="32" t="s">
        <v>354</v>
      </c>
      <c r="I1970" s="32" t="s">
        <v>586</v>
      </c>
      <c r="J1970" s="135">
        <v>104</v>
      </c>
      <c r="K1970" s="28">
        <v>0.86538000000000004</v>
      </c>
      <c r="L1970" s="77">
        <v>0.9</v>
      </c>
      <c r="Q1970" s="106"/>
    </row>
    <row r="1971" spans="1:17" x14ac:dyDescent="0.25">
      <c r="A1971" t="s">
        <v>331</v>
      </c>
      <c r="B1971" s="25">
        <v>2022</v>
      </c>
      <c r="C1971" s="25" t="s">
        <v>0</v>
      </c>
      <c r="D1971" s="25" t="s">
        <v>71</v>
      </c>
      <c r="E1971" s="25" t="s">
        <v>269</v>
      </c>
      <c r="F1971" s="23" t="s">
        <v>341</v>
      </c>
      <c r="G1971" s="23" t="s">
        <v>492</v>
      </c>
      <c r="H1971" s="32" t="s">
        <v>354</v>
      </c>
      <c r="I1971" s="32" t="s">
        <v>586</v>
      </c>
      <c r="J1971" s="135">
        <v>108</v>
      </c>
      <c r="K1971" s="28">
        <v>0.88888999999999996</v>
      </c>
      <c r="L1971" s="77">
        <v>0.9</v>
      </c>
      <c r="Q1971" s="106"/>
    </row>
    <row r="1972" spans="1:17" x14ac:dyDescent="0.25">
      <c r="A1972" t="s">
        <v>331</v>
      </c>
      <c r="B1972" s="25">
        <v>2022</v>
      </c>
      <c r="C1972" s="25" t="s">
        <v>1</v>
      </c>
      <c r="D1972" s="25" t="s">
        <v>72</v>
      </c>
      <c r="E1972" s="25" t="s">
        <v>269</v>
      </c>
      <c r="F1972" s="23" t="s">
        <v>341</v>
      </c>
      <c r="G1972" s="23" t="s">
        <v>492</v>
      </c>
      <c r="H1972" s="32" t="s">
        <v>354</v>
      </c>
      <c r="I1972" s="32" t="s">
        <v>586</v>
      </c>
      <c r="J1972" s="135">
        <v>125</v>
      </c>
      <c r="K1972" s="28">
        <v>0.91200000000000003</v>
      </c>
      <c r="L1972" s="77">
        <v>0.9</v>
      </c>
      <c r="Q1972" s="106"/>
    </row>
    <row r="1973" spans="1:17" x14ac:dyDescent="0.25">
      <c r="A1973" t="s">
        <v>331</v>
      </c>
      <c r="B1973" s="25">
        <v>2022</v>
      </c>
      <c r="C1973" s="25" t="s">
        <v>2</v>
      </c>
      <c r="D1973" s="25" t="s">
        <v>73</v>
      </c>
      <c r="E1973" s="25" t="s">
        <v>269</v>
      </c>
      <c r="F1973" s="23" t="s">
        <v>341</v>
      </c>
      <c r="G1973" s="23" t="s">
        <v>492</v>
      </c>
      <c r="H1973" s="32" t="s">
        <v>354</v>
      </c>
      <c r="I1973" s="32" t="s">
        <v>586</v>
      </c>
      <c r="J1973" s="135">
        <v>94</v>
      </c>
      <c r="K1973" s="28">
        <v>0.82979000000000003</v>
      </c>
      <c r="L1973" s="77">
        <v>0.9</v>
      </c>
      <c r="Q1973" s="106"/>
    </row>
    <row r="1974" spans="1:17" x14ac:dyDescent="0.25">
      <c r="A1974" t="s">
        <v>331</v>
      </c>
      <c r="B1974" s="25">
        <v>2022</v>
      </c>
      <c r="C1974" s="25" t="s">
        <v>3</v>
      </c>
      <c r="D1974" s="25" t="s">
        <v>493</v>
      </c>
      <c r="E1974" s="25" t="s">
        <v>269</v>
      </c>
      <c r="F1974" s="23" t="s">
        <v>341</v>
      </c>
      <c r="G1974" s="23" t="s">
        <v>492</v>
      </c>
      <c r="H1974" s="32" t="s">
        <v>354</v>
      </c>
      <c r="I1974" s="32" t="s">
        <v>586</v>
      </c>
      <c r="J1974" s="135">
        <v>97</v>
      </c>
      <c r="K1974" s="28">
        <v>0.83504999999999996</v>
      </c>
      <c r="L1974" s="77">
        <v>0.9</v>
      </c>
      <c r="Q1974" s="106"/>
    </row>
    <row r="1975" spans="1:17" x14ac:dyDescent="0.25">
      <c r="A1975" t="s">
        <v>331</v>
      </c>
      <c r="B1975" s="25">
        <v>2023</v>
      </c>
      <c r="C1975" s="25" t="s">
        <v>0</v>
      </c>
      <c r="D1975" s="25" t="s">
        <v>537</v>
      </c>
      <c r="E1975" s="25" t="s">
        <v>269</v>
      </c>
      <c r="F1975" s="23" t="s">
        <v>341</v>
      </c>
      <c r="G1975" s="23" t="s">
        <v>492</v>
      </c>
      <c r="H1975" s="32" t="s">
        <v>354</v>
      </c>
      <c r="I1975" s="32" t="s">
        <v>586</v>
      </c>
      <c r="J1975" s="135">
        <v>114</v>
      </c>
      <c r="K1975" s="28">
        <v>0.80701999999999996</v>
      </c>
      <c r="L1975" s="77">
        <v>0.9</v>
      </c>
      <c r="Q1975" s="106"/>
    </row>
    <row r="1976" spans="1:17" x14ac:dyDescent="0.25">
      <c r="A1976" t="s">
        <v>331</v>
      </c>
      <c r="B1976" s="25">
        <v>2018</v>
      </c>
      <c r="C1976" s="25" t="s">
        <v>0</v>
      </c>
      <c r="D1976" s="25" t="s">
        <v>54</v>
      </c>
      <c r="E1976" s="25" t="s">
        <v>242</v>
      </c>
      <c r="F1976" s="23" t="s">
        <v>243</v>
      </c>
      <c r="G1976" s="23" t="s">
        <v>492</v>
      </c>
      <c r="H1976" s="32" t="s">
        <v>469</v>
      </c>
      <c r="I1976" s="32" t="s">
        <v>586</v>
      </c>
      <c r="J1976" s="135">
        <v>36</v>
      </c>
      <c r="K1976" s="28">
        <v>0.77778000000000003</v>
      </c>
      <c r="L1976" s="77">
        <v>0.9</v>
      </c>
      <c r="Q1976" s="106"/>
    </row>
    <row r="1977" spans="1:17" x14ac:dyDescent="0.25">
      <c r="A1977" t="s">
        <v>331</v>
      </c>
      <c r="B1977" s="25">
        <v>2018</v>
      </c>
      <c r="C1977" s="25" t="s">
        <v>1</v>
      </c>
      <c r="D1977" s="25" t="s">
        <v>56</v>
      </c>
      <c r="E1977" s="25" t="s">
        <v>242</v>
      </c>
      <c r="F1977" s="23" t="s">
        <v>243</v>
      </c>
      <c r="G1977" s="23" t="s">
        <v>492</v>
      </c>
      <c r="H1977" s="32" t="s">
        <v>469</v>
      </c>
      <c r="I1977" s="32" t="s">
        <v>586</v>
      </c>
      <c r="J1977" s="135">
        <v>45</v>
      </c>
      <c r="K1977" s="28">
        <v>0.8</v>
      </c>
      <c r="L1977" s="77">
        <v>0.9</v>
      </c>
      <c r="Q1977" s="106"/>
    </row>
    <row r="1978" spans="1:17" x14ac:dyDescent="0.25">
      <c r="A1978" t="s">
        <v>331</v>
      </c>
      <c r="B1978" s="25">
        <v>2018</v>
      </c>
      <c r="C1978" s="25" t="s">
        <v>2</v>
      </c>
      <c r="D1978" s="25" t="s">
        <v>57</v>
      </c>
      <c r="E1978" s="25" t="s">
        <v>242</v>
      </c>
      <c r="F1978" s="23" t="s">
        <v>243</v>
      </c>
      <c r="G1978" s="23" t="s">
        <v>492</v>
      </c>
      <c r="H1978" s="32" t="s">
        <v>469</v>
      </c>
      <c r="I1978" s="32" t="s">
        <v>586</v>
      </c>
      <c r="J1978" s="135">
        <v>50</v>
      </c>
      <c r="K1978" s="28">
        <v>0.62</v>
      </c>
      <c r="L1978" s="77">
        <v>0.9</v>
      </c>
      <c r="Q1978" s="106"/>
    </row>
    <row r="1979" spans="1:17" x14ac:dyDescent="0.25">
      <c r="A1979" t="s">
        <v>331</v>
      </c>
      <c r="B1979" s="25">
        <v>2018</v>
      </c>
      <c r="C1979" s="25" t="s">
        <v>3</v>
      </c>
      <c r="D1979" s="25" t="s">
        <v>58</v>
      </c>
      <c r="E1979" s="25" t="s">
        <v>242</v>
      </c>
      <c r="F1979" s="23" t="s">
        <v>243</v>
      </c>
      <c r="G1979" s="23" t="s">
        <v>492</v>
      </c>
      <c r="H1979" s="32" t="s">
        <v>469</v>
      </c>
      <c r="I1979" s="32" t="s">
        <v>586</v>
      </c>
      <c r="J1979" s="135">
        <v>35</v>
      </c>
      <c r="K1979" s="28">
        <v>0.74285999999999996</v>
      </c>
      <c r="L1979" s="77">
        <v>0.9</v>
      </c>
      <c r="Q1979" s="106"/>
    </row>
    <row r="1980" spans="1:17" x14ac:dyDescent="0.25">
      <c r="A1980" t="s">
        <v>331</v>
      </c>
      <c r="B1980" s="25">
        <v>2019</v>
      </c>
      <c r="C1980" s="25" t="s">
        <v>0</v>
      </c>
      <c r="D1980" s="25" t="s">
        <v>59</v>
      </c>
      <c r="E1980" s="25" t="s">
        <v>242</v>
      </c>
      <c r="F1980" s="23" t="s">
        <v>243</v>
      </c>
      <c r="G1980" s="23" t="s">
        <v>492</v>
      </c>
      <c r="H1980" s="32" t="s">
        <v>469</v>
      </c>
      <c r="I1980" s="32" t="s">
        <v>586</v>
      </c>
      <c r="J1980" s="135">
        <v>41</v>
      </c>
      <c r="K1980" s="28">
        <v>0.85365999999999997</v>
      </c>
      <c r="L1980" s="77">
        <v>0.9</v>
      </c>
      <c r="Q1980" s="106"/>
    </row>
    <row r="1981" spans="1:17" x14ac:dyDescent="0.25">
      <c r="A1981" t="s">
        <v>331</v>
      </c>
      <c r="B1981" s="25">
        <v>2019</v>
      </c>
      <c r="C1981" s="25" t="s">
        <v>1</v>
      </c>
      <c r="D1981" s="25" t="s">
        <v>60</v>
      </c>
      <c r="E1981" s="25" t="s">
        <v>242</v>
      </c>
      <c r="F1981" s="23" t="s">
        <v>243</v>
      </c>
      <c r="G1981" s="23" t="s">
        <v>492</v>
      </c>
      <c r="H1981" s="32" t="s">
        <v>469</v>
      </c>
      <c r="I1981" s="32" t="s">
        <v>586</v>
      </c>
      <c r="J1981" s="135">
        <v>32</v>
      </c>
      <c r="K1981" s="28">
        <v>0.8125</v>
      </c>
      <c r="L1981" s="77">
        <v>0.9</v>
      </c>
      <c r="Q1981" s="106"/>
    </row>
    <row r="1982" spans="1:17" x14ac:dyDescent="0.25">
      <c r="A1982" t="s">
        <v>331</v>
      </c>
      <c r="B1982" s="25">
        <v>2019</v>
      </c>
      <c r="C1982" s="25" t="s">
        <v>2</v>
      </c>
      <c r="D1982" s="25" t="s">
        <v>61</v>
      </c>
      <c r="E1982" s="25" t="s">
        <v>242</v>
      </c>
      <c r="F1982" s="23" t="s">
        <v>243</v>
      </c>
      <c r="G1982" s="23" t="s">
        <v>492</v>
      </c>
      <c r="H1982" s="32" t="s">
        <v>469</v>
      </c>
      <c r="I1982" s="32" t="s">
        <v>586</v>
      </c>
      <c r="J1982" s="135">
        <v>58</v>
      </c>
      <c r="K1982" s="28">
        <v>0.84482999999999997</v>
      </c>
      <c r="L1982" s="77">
        <v>0.9</v>
      </c>
      <c r="Q1982" s="106"/>
    </row>
    <row r="1983" spans="1:17" x14ac:dyDescent="0.25">
      <c r="A1983" t="s">
        <v>331</v>
      </c>
      <c r="B1983" s="25">
        <v>2019</v>
      </c>
      <c r="C1983" s="25" t="s">
        <v>3</v>
      </c>
      <c r="D1983" s="25" t="s">
        <v>62</v>
      </c>
      <c r="E1983" s="25" t="s">
        <v>242</v>
      </c>
      <c r="F1983" s="23" t="s">
        <v>243</v>
      </c>
      <c r="G1983" s="23" t="s">
        <v>492</v>
      </c>
      <c r="H1983" s="32" t="s">
        <v>469</v>
      </c>
      <c r="I1983" s="32" t="s">
        <v>586</v>
      </c>
      <c r="J1983" s="135">
        <v>30</v>
      </c>
      <c r="K1983" s="28">
        <v>0.76666999999999996</v>
      </c>
      <c r="L1983" s="77">
        <v>0.9</v>
      </c>
      <c r="Q1983" s="106"/>
    </row>
    <row r="1984" spans="1:17" x14ac:dyDescent="0.25">
      <c r="A1984" t="s">
        <v>331</v>
      </c>
      <c r="B1984" s="25">
        <v>2020</v>
      </c>
      <c r="C1984" s="25" t="s">
        <v>0</v>
      </c>
      <c r="D1984" s="25" t="s">
        <v>63</v>
      </c>
      <c r="E1984" s="25" t="s">
        <v>242</v>
      </c>
      <c r="F1984" s="23" t="s">
        <v>243</v>
      </c>
      <c r="G1984" s="23" t="s">
        <v>492</v>
      </c>
      <c r="H1984" s="32" t="s">
        <v>469</v>
      </c>
      <c r="I1984" s="32" t="s">
        <v>586</v>
      </c>
      <c r="J1984" s="135">
        <v>41</v>
      </c>
      <c r="K1984" s="28">
        <v>0.90244000000000002</v>
      </c>
      <c r="L1984" s="77">
        <v>0.9</v>
      </c>
      <c r="Q1984" s="106"/>
    </row>
    <row r="1985" spans="1:17" x14ac:dyDescent="0.25">
      <c r="A1985" t="s">
        <v>331</v>
      </c>
      <c r="B1985" s="25">
        <v>2020</v>
      </c>
      <c r="C1985" s="25" t="s">
        <v>1</v>
      </c>
      <c r="D1985" s="25" t="s">
        <v>64</v>
      </c>
      <c r="E1985" s="25" t="s">
        <v>242</v>
      </c>
      <c r="F1985" s="23" t="s">
        <v>243</v>
      </c>
      <c r="G1985" s="23" t="s">
        <v>492</v>
      </c>
      <c r="H1985" s="32" t="s">
        <v>469</v>
      </c>
      <c r="I1985" s="32" t="s">
        <v>586</v>
      </c>
      <c r="J1985" s="135">
        <v>36</v>
      </c>
      <c r="K1985" s="28">
        <v>0.91666999999999998</v>
      </c>
      <c r="L1985" s="77">
        <v>0.9</v>
      </c>
      <c r="Q1985" s="106"/>
    </row>
    <row r="1986" spans="1:17" x14ac:dyDescent="0.25">
      <c r="A1986" t="s">
        <v>331</v>
      </c>
      <c r="B1986" s="25">
        <v>2020</v>
      </c>
      <c r="C1986" s="25" t="s">
        <v>2</v>
      </c>
      <c r="D1986" s="25" t="s">
        <v>65</v>
      </c>
      <c r="E1986" s="25" t="s">
        <v>242</v>
      </c>
      <c r="F1986" s="23" t="s">
        <v>243</v>
      </c>
      <c r="G1986" s="23" t="s">
        <v>492</v>
      </c>
      <c r="H1986" s="32" t="s">
        <v>469</v>
      </c>
      <c r="I1986" s="32" t="s">
        <v>586</v>
      </c>
      <c r="J1986" s="135">
        <v>52</v>
      </c>
      <c r="K1986" s="28">
        <v>0.92308000000000001</v>
      </c>
      <c r="L1986" s="77">
        <v>0.9</v>
      </c>
      <c r="Q1986" s="106"/>
    </row>
    <row r="1987" spans="1:17" x14ac:dyDescent="0.25">
      <c r="A1987" t="s">
        <v>331</v>
      </c>
      <c r="B1987" s="25">
        <v>2020</v>
      </c>
      <c r="C1987" s="25" t="s">
        <v>3</v>
      </c>
      <c r="D1987" s="25" t="s">
        <v>66</v>
      </c>
      <c r="E1987" s="25" t="s">
        <v>242</v>
      </c>
      <c r="F1987" s="23" t="s">
        <v>243</v>
      </c>
      <c r="G1987" s="23" t="s">
        <v>492</v>
      </c>
      <c r="H1987" s="32" t="s">
        <v>469</v>
      </c>
      <c r="I1987" s="32" t="s">
        <v>586</v>
      </c>
      <c r="J1987" s="135">
        <v>45</v>
      </c>
      <c r="K1987" s="28">
        <v>0.91110999999999998</v>
      </c>
      <c r="L1987" s="77">
        <v>0.9</v>
      </c>
      <c r="Q1987" s="106"/>
    </row>
    <row r="1988" spans="1:17" x14ac:dyDescent="0.25">
      <c r="A1988" t="s">
        <v>331</v>
      </c>
      <c r="B1988" s="25">
        <v>2021</v>
      </c>
      <c r="C1988" s="25" t="s">
        <v>0</v>
      </c>
      <c r="D1988" s="25" t="s">
        <v>67</v>
      </c>
      <c r="E1988" s="25" t="s">
        <v>242</v>
      </c>
      <c r="F1988" s="23" t="s">
        <v>243</v>
      </c>
      <c r="G1988" s="23" t="s">
        <v>492</v>
      </c>
      <c r="H1988" s="32" t="s">
        <v>469</v>
      </c>
      <c r="I1988" s="32" t="s">
        <v>586</v>
      </c>
      <c r="J1988" s="135">
        <v>41</v>
      </c>
      <c r="K1988" s="28">
        <v>0.87805</v>
      </c>
      <c r="L1988" s="77">
        <v>0.9</v>
      </c>
      <c r="Q1988" s="106"/>
    </row>
    <row r="1989" spans="1:17" x14ac:dyDescent="0.25">
      <c r="A1989" t="s">
        <v>331</v>
      </c>
      <c r="B1989" s="25">
        <v>2021</v>
      </c>
      <c r="C1989" s="25" t="s">
        <v>1</v>
      </c>
      <c r="D1989" s="25" t="s">
        <v>68</v>
      </c>
      <c r="E1989" s="25" t="s">
        <v>242</v>
      </c>
      <c r="F1989" s="23" t="s">
        <v>243</v>
      </c>
      <c r="G1989" s="23" t="s">
        <v>492</v>
      </c>
      <c r="H1989" s="32" t="s">
        <v>469</v>
      </c>
      <c r="I1989" s="32" t="s">
        <v>586</v>
      </c>
      <c r="J1989" s="135">
        <v>36</v>
      </c>
      <c r="K1989" s="28">
        <v>0.88888999999999996</v>
      </c>
      <c r="L1989" s="77">
        <v>0.9</v>
      </c>
      <c r="Q1989" s="106"/>
    </row>
    <row r="1990" spans="1:17" x14ac:dyDescent="0.25">
      <c r="A1990" t="s">
        <v>331</v>
      </c>
      <c r="B1990" s="25">
        <v>2021</v>
      </c>
      <c r="C1990" s="25" t="s">
        <v>2</v>
      </c>
      <c r="D1990" s="25" t="s">
        <v>69</v>
      </c>
      <c r="E1990" s="25" t="s">
        <v>242</v>
      </c>
      <c r="F1990" s="23" t="s">
        <v>243</v>
      </c>
      <c r="G1990" s="23" t="s">
        <v>492</v>
      </c>
      <c r="H1990" s="32" t="s">
        <v>469</v>
      </c>
      <c r="I1990" s="32" t="s">
        <v>586</v>
      </c>
      <c r="J1990" s="135">
        <v>44</v>
      </c>
      <c r="K1990" s="28">
        <v>0.88636000000000004</v>
      </c>
      <c r="L1990" s="77">
        <v>0.9</v>
      </c>
      <c r="Q1990" s="106"/>
    </row>
    <row r="1991" spans="1:17" x14ac:dyDescent="0.25">
      <c r="A1991" t="s">
        <v>331</v>
      </c>
      <c r="B1991" s="25">
        <v>2021</v>
      </c>
      <c r="C1991" s="25" t="s">
        <v>3</v>
      </c>
      <c r="D1991" s="25" t="s">
        <v>70</v>
      </c>
      <c r="E1991" s="25" t="s">
        <v>242</v>
      </c>
      <c r="F1991" s="23" t="s">
        <v>243</v>
      </c>
      <c r="G1991" s="23" t="s">
        <v>492</v>
      </c>
      <c r="H1991" s="32" t="s">
        <v>469</v>
      </c>
      <c r="I1991" s="32" t="s">
        <v>586</v>
      </c>
      <c r="J1991" s="135">
        <v>56</v>
      </c>
      <c r="K1991" s="28">
        <v>0.78571000000000002</v>
      </c>
      <c r="L1991" s="77">
        <v>0.9</v>
      </c>
      <c r="Q1991" s="106"/>
    </row>
    <row r="1992" spans="1:17" x14ac:dyDescent="0.25">
      <c r="A1992" t="s">
        <v>331</v>
      </c>
      <c r="B1992" s="25">
        <v>2022</v>
      </c>
      <c r="C1992" s="25" t="s">
        <v>0</v>
      </c>
      <c r="D1992" s="25" t="s">
        <v>71</v>
      </c>
      <c r="E1992" s="25" t="s">
        <v>242</v>
      </c>
      <c r="F1992" s="23" t="s">
        <v>243</v>
      </c>
      <c r="G1992" s="23" t="s">
        <v>492</v>
      </c>
      <c r="H1992" s="32" t="s">
        <v>469</v>
      </c>
      <c r="I1992" s="32" t="s">
        <v>586</v>
      </c>
      <c r="J1992" s="135">
        <v>42</v>
      </c>
      <c r="K1992" s="28">
        <v>0.66666999999999998</v>
      </c>
      <c r="L1992" s="77">
        <v>0.9</v>
      </c>
      <c r="Q1992" s="106"/>
    </row>
    <row r="1993" spans="1:17" x14ac:dyDescent="0.25">
      <c r="A1993" t="s">
        <v>331</v>
      </c>
      <c r="B1993" s="25">
        <v>2022</v>
      </c>
      <c r="C1993" s="25" t="s">
        <v>1</v>
      </c>
      <c r="D1993" s="25" t="s">
        <v>72</v>
      </c>
      <c r="E1993" s="25" t="s">
        <v>242</v>
      </c>
      <c r="F1993" s="23" t="s">
        <v>243</v>
      </c>
      <c r="G1993" s="23" t="s">
        <v>492</v>
      </c>
      <c r="H1993" s="32" t="s">
        <v>469</v>
      </c>
      <c r="I1993" s="32" t="s">
        <v>586</v>
      </c>
      <c r="J1993" s="135">
        <v>38</v>
      </c>
      <c r="K1993" s="28">
        <v>0.84211000000000003</v>
      </c>
      <c r="L1993" s="77">
        <v>0.9</v>
      </c>
      <c r="Q1993" s="106"/>
    </row>
    <row r="1994" spans="1:17" x14ac:dyDescent="0.25">
      <c r="A1994" t="s">
        <v>331</v>
      </c>
      <c r="B1994" s="25">
        <v>2022</v>
      </c>
      <c r="C1994" s="25" t="s">
        <v>2</v>
      </c>
      <c r="D1994" s="25" t="s">
        <v>73</v>
      </c>
      <c r="E1994" s="25" t="s">
        <v>242</v>
      </c>
      <c r="F1994" s="23" t="s">
        <v>243</v>
      </c>
      <c r="G1994" s="23" t="s">
        <v>492</v>
      </c>
      <c r="H1994" s="32" t="s">
        <v>469</v>
      </c>
      <c r="I1994" s="32" t="s">
        <v>586</v>
      </c>
      <c r="J1994" s="135">
        <v>52</v>
      </c>
      <c r="K1994" s="28">
        <v>0.80769000000000002</v>
      </c>
      <c r="L1994" s="77">
        <v>0.9</v>
      </c>
      <c r="Q1994" s="106"/>
    </row>
    <row r="1995" spans="1:17" x14ac:dyDescent="0.25">
      <c r="A1995" t="s">
        <v>331</v>
      </c>
      <c r="B1995" s="25">
        <v>2022</v>
      </c>
      <c r="C1995" s="25" t="s">
        <v>3</v>
      </c>
      <c r="D1995" s="25" t="s">
        <v>493</v>
      </c>
      <c r="E1995" s="25" t="s">
        <v>242</v>
      </c>
      <c r="F1995" s="23" t="s">
        <v>243</v>
      </c>
      <c r="G1995" s="23" t="s">
        <v>492</v>
      </c>
      <c r="H1995" s="32" t="s">
        <v>469</v>
      </c>
      <c r="I1995" s="32" t="s">
        <v>586</v>
      </c>
      <c r="J1995" s="135">
        <v>55</v>
      </c>
      <c r="K1995" s="28">
        <v>0.78181999999999996</v>
      </c>
      <c r="L1995" s="77">
        <v>0.9</v>
      </c>
      <c r="Q1995" s="106"/>
    </row>
    <row r="1996" spans="1:17" x14ac:dyDescent="0.25">
      <c r="A1996" t="s">
        <v>331</v>
      </c>
      <c r="B1996" s="25">
        <v>2023</v>
      </c>
      <c r="C1996" s="25" t="s">
        <v>0</v>
      </c>
      <c r="D1996" s="25" t="s">
        <v>537</v>
      </c>
      <c r="E1996" s="25" t="s">
        <v>242</v>
      </c>
      <c r="F1996" s="23" t="s">
        <v>243</v>
      </c>
      <c r="G1996" s="23" t="s">
        <v>492</v>
      </c>
      <c r="H1996" s="32" t="s">
        <v>469</v>
      </c>
      <c r="I1996" s="32" t="s">
        <v>586</v>
      </c>
      <c r="J1996" s="135">
        <v>42</v>
      </c>
      <c r="K1996" s="28">
        <v>0.66666999999999998</v>
      </c>
      <c r="L1996" s="77">
        <v>0.9</v>
      </c>
      <c r="Q1996" s="106"/>
    </row>
    <row r="1997" spans="1:17" x14ac:dyDescent="0.25">
      <c r="A1997" t="s">
        <v>331</v>
      </c>
      <c r="B1997" s="25">
        <v>2018</v>
      </c>
      <c r="C1997" s="25" t="s">
        <v>0</v>
      </c>
      <c r="D1997" s="25" t="s">
        <v>54</v>
      </c>
      <c r="E1997" s="25" t="s">
        <v>244</v>
      </c>
      <c r="F1997" s="23" t="s">
        <v>245</v>
      </c>
      <c r="G1997" s="23" t="s">
        <v>492</v>
      </c>
      <c r="H1997" s="32" t="s">
        <v>354</v>
      </c>
      <c r="I1997" s="32" t="s">
        <v>586</v>
      </c>
      <c r="J1997" s="135">
        <v>92</v>
      </c>
      <c r="K1997" s="28">
        <v>0.86956999999999995</v>
      </c>
      <c r="L1997" s="77">
        <v>0.9</v>
      </c>
      <c r="Q1997" s="106"/>
    </row>
    <row r="1998" spans="1:17" x14ac:dyDescent="0.25">
      <c r="A1998" t="s">
        <v>331</v>
      </c>
      <c r="B1998" s="25">
        <v>2018</v>
      </c>
      <c r="C1998" s="25" t="s">
        <v>1</v>
      </c>
      <c r="D1998" s="25" t="s">
        <v>56</v>
      </c>
      <c r="E1998" s="25" t="s">
        <v>244</v>
      </c>
      <c r="F1998" s="23" t="s">
        <v>245</v>
      </c>
      <c r="G1998" s="23" t="s">
        <v>492</v>
      </c>
      <c r="H1998" s="32" t="s">
        <v>354</v>
      </c>
      <c r="I1998" s="32" t="s">
        <v>586</v>
      </c>
      <c r="J1998" s="135">
        <v>100</v>
      </c>
      <c r="K1998" s="28">
        <v>0.84</v>
      </c>
      <c r="L1998" s="77">
        <v>0.9</v>
      </c>
      <c r="Q1998" s="106"/>
    </row>
    <row r="1999" spans="1:17" x14ac:dyDescent="0.25">
      <c r="A1999" t="s">
        <v>331</v>
      </c>
      <c r="B1999" s="25">
        <v>2018</v>
      </c>
      <c r="C1999" s="25" t="s">
        <v>2</v>
      </c>
      <c r="D1999" s="25" t="s">
        <v>57</v>
      </c>
      <c r="E1999" s="25" t="s">
        <v>244</v>
      </c>
      <c r="F1999" s="23" t="s">
        <v>245</v>
      </c>
      <c r="G1999" s="23" t="s">
        <v>492</v>
      </c>
      <c r="H1999" s="32" t="s">
        <v>354</v>
      </c>
      <c r="I1999" s="32" t="s">
        <v>586</v>
      </c>
      <c r="J1999" s="135">
        <v>96</v>
      </c>
      <c r="K1999" s="28">
        <v>0.76041999999999998</v>
      </c>
      <c r="L1999" s="77">
        <v>0.9</v>
      </c>
      <c r="Q1999" s="106"/>
    </row>
    <row r="2000" spans="1:17" x14ac:dyDescent="0.25">
      <c r="A2000" t="s">
        <v>331</v>
      </c>
      <c r="B2000" s="25">
        <v>2018</v>
      </c>
      <c r="C2000" s="25" t="s">
        <v>3</v>
      </c>
      <c r="D2000" s="25" t="s">
        <v>58</v>
      </c>
      <c r="E2000" s="25" t="s">
        <v>244</v>
      </c>
      <c r="F2000" s="23" t="s">
        <v>245</v>
      </c>
      <c r="G2000" s="23" t="s">
        <v>492</v>
      </c>
      <c r="H2000" s="32" t="s">
        <v>354</v>
      </c>
      <c r="I2000" s="32" t="s">
        <v>586</v>
      </c>
      <c r="J2000" s="135">
        <v>131</v>
      </c>
      <c r="K2000" s="28">
        <v>0.81679000000000002</v>
      </c>
      <c r="L2000" s="77">
        <v>0.9</v>
      </c>
      <c r="Q2000" s="106"/>
    </row>
    <row r="2001" spans="1:17" x14ac:dyDescent="0.25">
      <c r="A2001" t="s">
        <v>331</v>
      </c>
      <c r="B2001" s="25">
        <v>2019</v>
      </c>
      <c r="C2001" s="25" t="s">
        <v>0</v>
      </c>
      <c r="D2001" s="25" t="s">
        <v>59</v>
      </c>
      <c r="E2001" s="25" t="s">
        <v>244</v>
      </c>
      <c r="F2001" s="23" t="s">
        <v>245</v>
      </c>
      <c r="G2001" s="23" t="s">
        <v>492</v>
      </c>
      <c r="H2001" s="32" t="s">
        <v>354</v>
      </c>
      <c r="I2001" s="32" t="s">
        <v>586</v>
      </c>
      <c r="J2001" s="135">
        <v>112</v>
      </c>
      <c r="K2001" s="28">
        <v>0.88392999999999999</v>
      </c>
      <c r="L2001" s="77">
        <v>0.9</v>
      </c>
      <c r="Q2001" s="106"/>
    </row>
    <row r="2002" spans="1:17" x14ac:dyDescent="0.25">
      <c r="A2002" t="s">
        <v>331</v>
      </c>
      <c r="B2002" s="25">
        <v>2019</v>
      </c>
      <c r="C2002" s="25" t="s">
        <v>1</v>
      </c>
      <c r="D2002" s="25" t="s">
        <v>60</v>
      </c>
      <c r="E2002" s="25" t="s">
        <v>244</v>
      </c>
      <c r="F2002" s="23" t="s">
        <v>245</v>
      </c>
      <c r="G2002" s="23" t="s">
        <v>492</v>
      </c>
      <c r="H2002" s="32" t="s">
        <v>354</v>
      </c>
      <c r="I2002" s="32" t="s">
        <v>586</v>
      </c>
      <c r="J2002" s="135">
        <v>112</v>
      </c>
      <c r="K2002" s="28">
        <v>0.86607000000000001</v>
      </c>
      <c r="L2002" s="77">
        <v>0.9</v>
      </c>
      <c r="Q2002" s="106"/>
    </row>
    <row r="2003" spans="1:17" x14ac:dyDescent="0.25">
      <c r="A2003" t="s">
        <v>331</v>
      </c>
      <c r="B2003" s="25">
        <v>2019</v>
      </c>
      <c r="C2003" s="25" t="s">
        <v>2</v>
      </c>
      <c r="D2003" s="25" t="s">
        <v>61</v>
      </c>
      <c r="E2003" s="25" t="s">
        <v>244</v>
      </c>
      <c r="F2003" s="23" t="s">
        <v>245</v>
      </c>
      <c r="G2003" s="23" t="s">
        <v>492</v>
      </c>
      <c r="H2003" s="32" t="s">
        <v>354</v>
      </c>
      <c r="I2003" s="32" t="s">
        <v>586</v>
      </c>
      <c r="J2003" s="135">
        <v>114</v>
      </c>
      <c r="K2003" s="28">
        <v>0.85965000000000003</v>
      </c>
      <c r="L2003" s="77">
        <v>0.9</v>
      </c>
      <c r="Q2003" s="106"/>
    </row>
    <row r="2004" spans="1:17" x14ac:dyDescent="0.25">
      <c r="A2004" t="s">
        <v>331</v>
      </c>
      <c r="B2004" s="25">
        <v>2019</v>
      </c>
      <c r="C2004" s="25" t="s">
        <v>3</v>
      </c>
      <c r="D2004" s="25" t="s">
        <v>62</v>
      </c>
      <c r="E2004" s="25" t="s">
        <v>244</v>
      </c>
      <c r="F2004" s="23" t="s">
        <v>245</v>
      </c>
      <c r="G2004" s="23" t="s">
        <v>492</v>
      </c>
      <c r="H2004" s="32" t="s">
        <v>354</v>
      </c>
      <c r="I2004" s="32" t="s">
        <v>586</v>
      </c>
      <c r="J2004" s="135">
        <v>105</v>
      </c>
      <c r="K2004" s="28">
        <v>0.85714000000000001</v>
      </c>
      <c r="L2004" s="77">
        <v>0.9</v>
      </c>
      <c r="Q2004" s="106"/>
    </row>
    <row r="2005" spans="1:17" x14ac:dyDescent="0.25">
      <c r="A2005" t="s">
        <v>331</v>
      </c>
      <c r="B2005" s="25">
        <v>2020</v>
      </c>
      <c r="C2005" s="25" t="s">
        <v>0</v>
      </c>
      <c r="D2005" s="25" t="s">
        <v>63</v>
      </c>
      <c r="E2005" s="25" t="s">
        <v>244</v>
      </c>
      <c r="F2005" s="23" t="s">
        <v>245</v>
      </c>
      <c r="G2005" s="23" t="s">
        <v>492</v>
      </c>
      <c r="H2005" s="32" t="s">
        <v>354</v>
      </c>
      <c r="I2005" s="32" t="s">
        <v>586</v>
      </c>
      <c r="J2005" s="135">
        <v>109</v>
      </c>
      <c r="K2005" s="28">
        <v>0.81650999999999996</v>
      </c>
      <c r="L2005" s="77">
        <v>0.9</v>
      </c>
      <c r="Q2005" s="106"/>
    </row>
    <row r="2006" spans="1:17" x14ac:dyDescent="0.25">
      <c r="A2006" t="s">
        <v>331</v>
      </c>
      <c r="B2006" s="25">
        <v>2020</v>
      </c>
      <c r="C2006" s="25" t="s">
        <v>1</v>
      </c>
      <c r="D2006" s="25" t="s">
        <v>64</v>
      </c>
      <c r="E2006" s="25" t="s">
        <v>244</v>
      </c>
      <c r="F2006" s="23" t="s">
        <v>245</v>
      </c>
      <c r="G2006" s="23" t="s">
        <v>492</v>
      </c>
      <c r="H2006" s="32" t="s">
        <v>354</v>
      </c>
      <c r="I2006" s="32" t="s">
        <v>586</v>
      </c>
      <c r="J2006" s="135">
        <v>44</v>
      </c>
      <c r="K2006" s="28">
        <v>0.79544999999999999</v>
      </c>
      <c r="L2006" s="77">
        <v>0.9</v>
      </c>
      <c r="Q2006" s="106"/>
    </row>
    <row r="2007" spans="1:17" x14ac:dyDescent="0.25">
      <c r="A2007" t="s">
        <v>331</v>
      </c>
      <c r="B2007" s="25">
        <v>2020</v>
      </c>
      <c r="C2007" s="25" t="s">
        <v>2</v>
      </c>
      <c r="D2007" s="25" t="s">
        <v>65</v>
      </c>
      <c r="E2007" s="25" t="s">
        <v>244</v>
      </c>
      <c r="F2007" s="23" t="s">
        <v>245</v>
      </c>
      <c r="G2007" s="23" t="s">
        <v>492</v>
      </c>
      <c r="H2007" s="32" t="s">
        <v>354</v>
      </c>
      <c r="I2007" s="32" t="s">
        <v>586</v>
      </c>
      <c r="J2007" s="135">
        <v>68</v>
      </c>
      <c r="K2007" s="28">
        <v>0.82352999999999998</v>
      </c>
      <c r="L2007" s="77">
        <v>0.9</v>
      </c>
      <c r="Q2007" s="106"/>
    </row>
    <row r="2008" spans="1:17" x14ac:dyDescent="0.25">
      <c r="A2008" t="s">
        <v>331</v>
      </c>
      <c r="B2008" s="25">
        <v>2020</v>
      </c>
      <c r="C2008" s="25" t="s">
        <v>3</v>
      </c>
      <c r="D2008" s="25" t="s">
        <v>66</v>
      </c>
      <c r="E2008" s="25" t="s">
        <v>244</v>
      </c>
      <c r="F2008" s="23" t="s">
        <v>245</v>
      </c>
      <c r="G2008" s="23" t="s">
        <v>492</v>
      </c>
      <c r="H2008" s="32" t="s">
        <v>354</v>
      </c>
      <c r="I2008" s="32" t="s">
        <v>586</v>
      </c>
      <c r="J2008" s="135">
        <v>101</v>
      </c>
      <c r="K2008" s="28">
        <v>0.76237999999999995</v>
      </c>
      <c r="L2008" s="77">
        <v>0.9</v>
      </c>
      <c r="Q2008" s="106"/>
    </row>
    <row r="2009" spans="1:17" x14ac:dyDescent="0.25">
      <c r="A2009" t="s">
        <v>331</v>
      </c>
      <c r="B2009" s="25">
        <v>2021</v>
      </c>
      <c r="C2009" s="25" t="s">
        <v>0</v>
      </c>
      <c r="D2009" s="25" t="s">
        <v>67</v>
      </c>
      <c r="E2009" s="25" t="s">
        <v>244</v>
      </c>
      <c r="F2009" s="23" t="s">
        <v>245</v>
      </c>
      <c r="G2009" s="23" t="s">
        <v>492</v>
      </c>
      <c r="H2009" s="32" t="s">
        <v>354</v>
      </c>
      <c r="I2009" s="32" t="s">
        <v>586</v>
      </c>
      <c r="J2009" s="135">
        <v>94</v>
      </c>
      <c r="K2009" s="28">
        <v>0.93616999999999995</v>
      </c>
      <c r="L2009" s="77">
        <v>0.9</v>
      </c>
      <c r="Q2009" s="106"/>
    </row>
    <row r="2010" spans="1:17" x14ac:dyDescent="0.25">
      <c r="A2010" t="s">
        <v>331</v>
      </c>
      <c r="B2010" s="25">
        <v>2021</v>
      </c>
      <c r="C2010" s="25" t="s">
        <v>1</v>
      </c>
      <c r="D2010" s="25" t="s">
        <v>68</v>
      </c>
      <c r="E2010" s="25" t="s">
        <v>244</v>
      </c>
      <c r="F2010" s="23" t="s">
        <v>245</v>
      </c>
      <c r="G2010" s="23" t="s">
        <v>492</v>
      </c>
      <c r="H2010" s="32" t="s">
        <v>354</v>
      </c>
      <c r="I2010" s="32" t="s">
        <v>586</v>
      </c>
      <c r="J2010" s="135">
        <v>107</v>
      </c>
      <c r="K2010" s="28">
        <v>0.87849999999999995</v>
      </c>
      <c r="L2010" s="77">
        <v>0.9</v>
      </c>
      <c r="Q2010" s="106"/>
    </row>
    <row r="2011" spans="1:17" x14ac:dyDescent="0.25">
      <c r="A2011" t="s">
        <v>331</v>
      </c>
      <c r="B2011" s="25">
        <v>2021</v>
      </c>
      <c r="C2011" s="25" t="s">
        <v>2</v>
      </c>
      <c r="D2011" s="25" t="s">
        <v>69</v>
      </c>
      <c r="E2011" s="25" t="s">
        <v>244</v>
      </c>
      <c r="F2011" s="23" t="s">
        <v>245</v>
      </c>
      <c r="G2011" s="23" t="s">
        <v>492</v>
      </c>
      <c r="H2011" s="32" t="s">
        <v>354</v>
      </c>
      <c r="I2011" s="32" t="s">
        <v>586</v>
      </c>
      <c r="J2011" s="135">
        <v>104</v>
      </c>
      <c r="K2011" s="28">
        <v>0.86538000000000004</v>
      </c>
      <c r="L2011" s="77">
        <v>0.9</v>
      </c>
      <c r="Q2011" s="106"/>
    </row>
    <row r="2012" spans="1:17" x14ac:dyDescent="0.25">
      <c r="A2012" t="s">
        <v>331</v>
      </c>
      <c r="B2012" s="25">
        <v>2021</v>
      </c>
      <c r="C2012" s="25" t="s">
        <v>3</v>
      </c>
      <c r="D2012" s="25" t="s">
        <v>70</v>
      </c>
      <c r="E2012" s="25" t="s">
        <v>244</v>
      </c>
      <c r="F2012" s="23" t="s">
        <v>245</v>
      </c>
      <c r="G2012" s="23" t="s">
        <v>492</v>
      </c>
      <c r="H2012" s="32" t="s">
        <v>354</v>
      </c>
      <c r="I2012" s="32" t="s">
        <v>586</v>
      </c>
      <c r="J2012" s="135">
        <v>128</v>
      </c>
      <c r="K2012" s="28">
        <v>0.88280999999999998</v>
      </c>
      <c r="L2012" s="77">
        <v>0.9</v>
      </c>
      <c r="Q2012" s="106"/>
    </row>
    <row r="2013" spans="1:17" x14ac:dyDescent="0.25">
      <c r="A2013" t="s">
        <v>331</v>
      </c>
      <c r="B2013" s="25">
        <v>2022</v>
      </c>
      <c r="C2013" s="25" t="s">
        <v>0</v>
      </c>
      <c r="D2013" s="25" t="s">
        <v>71</v>
      </c>
      <c r="E2013" s="25" t="s">
        <v>244</v>
      </c>
      <c r="F2013" s="23" t="s">
        <v>245</v>
      </c>
      <c r="G2013" s="23" t="s">
        <v>492</v>
      </c>
      <c r="H2013" s="32" t="s">
        <v>354</v>
      </c>
      <c r="I2013" s="32" t="s">
        <v>586</v>
      </c>
      <c r="J2013" s="135">
        <v>121</v>
      </c>
      <c r="K2013" s="28">
        <v>0.88429999999999997</v>
      </c>
      <c r="L2013" s="77">
        <v>0.9</v>
      </c>
      <c r="Q2013" s="106"/>
    </row>
    <row r="2014" spans="1:17" x14ac:dyDescent="0.25">
      <c r="A2014" t="s">
        <v>331</v>
      </c>
      <c r="B2014" s="25">
        <v>2022</v>
      </c>
      <c r="C2014" s="25" t="s">
        <v>1</v>
      </c>
      <c r="D2014" s="25" t="s">
        <v>72</v>
      </c>
      <c r="E2014" s="25" t="s">
        <v>244</v>
      </c>
      <c r="F2014" s="23" t="s">
        <v>245</v>
      </c>
      <c r="G2014" s="23" t="s">
        <v>492</v>
      </c>
      <c r="H2014" s="32" t="s">
        <v>354</v>
      </c>
      <c r="I2014" s="32" t="s">
        <v>586</v>
      </c>
      <c r="J2014" s="135">
        <v>100</v>
      </c>
      <c r="K2014" s="28">
        <v>0.95</v>
      </c>
      <c r="L2014" s="77">
        <v>0.9</v>
      </c>
      <c r="Q2014" s="106"/>
    </row>
    <row r="2015" spans="1:17" x14ac:dyDescent="0.25">
      <c r="A2015" t="s">
        <v>331</v>
      </c>
      <c r="B2015" s="25">
        <v>2022</v>
      </c>
      <c r="C2015" s="25" t="s">
        <v>2</v>
      </c>
      <c r="D2015" s="25" t="s">
        <v>73</v>
      </c>
      <c r="E2015" s="25" t="s">
        <v>244</v>
      </c>
      <c r="F2015" s="23" t="s">
        <v>245</v>
      </c>
      <c r="G2015" s="23" t="s">
        <v>492</v>
      </c>
      <c r="H2015" s="32" t="s">
        <v>354</v>
      </c>
      <c r="I2015" s="32" t="s">
        <v>586</v>
      </c>
      <c r="J2015" s="135">
        <v>117</v>
      </c>
      <c r="K2015" s="28">
        <v>0.90598000000000001</v>
      </c>
      <c r="L2015" s="77">
        <v>0.9</v>
      </c>
      <c r="Q2015" s="106"/>
    </row>
    <row r="2016" spans="1:17" x14ac:dyDescent="0.25">
      <c r="A2016" t="s">
        <v>331</v>
      </c>
      <c r="B2016" s="25">
        <v>2022</v>
      </c>
      <c r="C2016" s="25" t="s">
        <v>3</v>
      </c>
      <c r="D2016" s="25" t="s">
        <v>493</v>
      </c>
      <c r="E2016" s="25" t="s">
        <v>244</v>
      </c>
      <c r="F2016" s="23" t="s">
        <v>245</v>
      </c>
      <c r="G2016" s="23" t="s">
        <v>492</v>
      </c>
      <c r="H2016" s="32" t="s">
        <v>354</v>
      </c>
      <c r="I2016" s="32" t="s">
        <v>586</v>
      </c>
      <c r="J2016" s="135">
        <v>88</v>
      </c>
      <c r="K2016" s="28">
        <v>0.875</v>
      </c>
      <c r="L2016" s="77">
        <v>0.9</v>
      </c>
      <c r="Q2016" s="106"/>
    </row>
    <row r="2017" spans="1:17" x14ac:dyDescent="0.25">
      <c r="A2017" t="s">
        <v>331</v>
      </c>
      <c r="B2017" s="25">
        <v>2023</v>
      </c>
      <c r="C2017" s="25" t="s">
        <v>0</v>
      </c>
      <c r="D2017" s="25" t="s">
        <v>537</v>
      </c>
      <c r="E2017" s="25" t="s">
        <v>244</v>
      </c>
      <c r="F2017" s="23" t="s">
        <v>245</v>
      </c>
      <c r="G2017" s="23" t="s">
        <v>492</v>
      </c>
      <c r="H2017" s="32" t="s">
        <v>354</v>
      </c>
      <c r="I2017" s="32" t="s">
        <v>586</v>
      </c>
      <c r="J2017" s="135">
        <v>101</v>
      </c>
      <c r="K2017" s="28">
        <v>0.88119000000000003</v>
      </c>
      <c r="L2017" s="77">
        <v>0.9</v>
      </c>
      <c r="Q2017" s="106"/>
    </row>
    <row r="2018" spans="1:17" x14ac:dyDescent="0.25">
      <c r="A2018" t="s">
        <v>331</v>
      </c>
      <c r="B2018" s="25">
        <v>2018</v>
      </c>
      <c r="C2018" s="25" t="s">
        <v>0</v>
      </c>
      <c r="D2018" s="25" t="s">
        <v>54</v>
      </c>
      <c r="E2018" s="25" t="s">
        <v>246</v>
      </c>
      <c r="F2018" s="23" t="s">
        <v>247</v>
      </c>
      <c r="G2018" s="23" t="s">
        <v>492</v>
      </c>
      <c r="H2018" s="32" t="s">
        <v>367</v>
      </c>
      <c r="I2018" s="32" t="s">
        <v>586</v>
      </c>
      <c r="J2018" s="135">
        <v>116</v>
      </c>
      <c r="K2018" s="28">
        <v>0.87068999999999996</v>
      </c>
      <c r="L2018" s="77">
        <v>0.9</v>
      </c>
      <c r="Q2018" s="106"/>
    </row>
    <row r="2019" spans="1:17" x14ac:dyDescent="0.25">
      <c r="A2019" t="s">
        <v>331</v>
      </c>
      <c r="B2019" s="25">
        <v>2018</v>
      </c>
      <c r="C2019" s="25" t="s">
        <v>1</v>
      </c>
      <c r="D2019" s="25" t="s">
        <v>56</v>
      </c>
      <c r="E2019" s="25" t="s">
        <v>246</v>
      </c>
      <c r="F2019" s="23" t="s">
        <v>247</v>
      </c>
      <c r="G2019" s="23" t="s">
        <v>492</v>
      </c>
      <c r="H2019" s="32" t="s">
        <v>367</v>
      </c>
      <c r="I2019" s="32" t="s">
        <v>586</v>
      </c>
      <c r="J2019" s="135">
        <v>128</v>
      </c>
      <c r="K2019" s="28">
        <v>0.91405999999999998</v>
      </c>
      <c r="L2019" s="77">
        <v>0.9</v>
      </c>
      <c r="Q2019" s="106"/>
    </row>
    <row r="2020" spans="1:17" x14ac:dyDescent="0.25">
      <c r="A2020" t="s">
        <v>331</v>
      </c>
      <c r="B2020" s="25">
        <v>2018</v>
      </c>
      <c r="C2020" s="25" t="s">
        <v>2</v>
      </c>
      <c r="D2020" s="25" t="s">
        <v>57</v>
      </c>
      <c r="E2020" s="25" t="s">
        <v>246</v>
      </c>
      <c r="F2020" s="23" t="s">
        <v>247</v>
      </c>
      <c r="G2020" s="23" t="s">
        <v>492</v>
      </c>
      <c r="H2020" s="32" t="s">
        <v>367</v>
      </c>
      <c r="I2020" s="32" t="s">
        <v>586</v>
      </c>
      <c r="J2020" s="135">
        <v>137</v>
      </c>
      <c r="K2020" s="28">
        <v>0.91241000000000005</v>
      </c>
      <c r="L2020" s="77">
        <v>0.9</v>
      </c>
      <c r="Q2020" s="106"/>
    </row>
    <row r="2021" spans="1:17" x14ac:dyDescent="0.25">
      <c r="A2021" t="s">
        <v>331</v>
      </c>
      <c r="B2021" s="25">
        <v>2018</v>
      </c>
      <c r="C2021" s="25" t="s">
        <v>3</v>
      </c>
      <c r="D2021" s="25" t="s">
        <v>58</v>
      </c>
      <c r="E2021" s="25" t="s">
        <v>246</v>
      </c>
      <c r="F2021" s="23" t="s">
        <v>247</v>
      </c>
      <c r="G2021" s="23" t="s">
        <v>492</v>
      </c>
      <c r="H2021" s="32" t="s">
        <v>367</v>
      </c>
      <c r="I2021" s="32" t="s">
        <v>586</v>
      </c>
      <c r="J2021" s="135">
        <v>125</v>
      </c>
      <c r="K2021" s="28">
        <v>0.93600000000000005</v>
      </c>
      <c r="L2021" s="77">
        <v>0.9</v>
      </c>
      <c r="Q2021" s="106"/>
    </row>
    <row r="2022" spans="1:17" x14ac:dyDescent="0.25">
      <c r="A2022" t="s">
        <v>331</v>
      </c>
      <c r="B2022" s="25">
        <v>2019</v>
      </c>
      <c r="C2022" s="25" t="s">
        <v>0</v>
      </c>
      <c r="D2022" s="25" t="s">
        <v>59</v>
      </c>
      <c r="E2022" s="25" t="s">
        <v>246</v>
      </c>
      <c r="F2022" s="23" t="s">
        <v>247</v>
      </c>
      <c r="G2022" s="23" t="s">
        <v>492</v>
      </c>
      <c r="H2022" s="32" t="s">
        <v>367</v>
      </c>
      <c r="I2022" s="32" t="s">
        <v>586</v>
      </c>
      <c r="J2022" s="135">
        <v>125</v>
      </c>
      <c r="K2022" s="28">
        <v>0.97599999999999998</v>
      </c>
      <c r="L2022" s="77">
        <v>0.9</v>
      </c>
      <c r="Q2022" s="106"/>
    </row>
    <row r="2023" spans="1:17" x14ac:dyDescent="0.25">
      <c r="A2023" t="s">
        <v>331</v>
      </c>
      <c r="B2023" s="25">
        <v>2019</v>
      </c>
      <c r="C2023" s="25" t="s">
        <v>1</v>
      </c>
      <c r="D2023" s="25" t="s">
        <v>60</v>
      </c>
      <c r="E2023" s="25" t="s">
        <v>246</v>
      </c>
      <c r="F2023" s="23" t="s">
        <v>247</v>
      </c>
      <c r="G2023" s="23" t="s">
        <v>492</v>
      </c>
      <c r="H2023" s="32" t="s">
        <v>367</v>
      </c>
      <c r="I2023" s="32" t="s">
        <v>586</v>
      </c>
      <c r="J2023" s="135">
        <v>100</v>
      </c>
      <c r="K2023" s="28">
        <v>0.93</v>
      </c>
      <c r="L2023" s="77">
        <v>0.9</v>
      </c>
      <c r="Q2023" s="106"/>
    </row>
    <row r="2024" spans="1:17" x14ac:dyDescent="0.25">
      <c r="A2024" t="s">
        <v>331</v>
      </c>
      <c r="B2024" s="25">
        <v>2019</v>
      </c>
      <c r="C2024" s="25" t="s">
        <v>2</v>
      </c>
      <c r="D2024" s="25" t="s">
        <v>61</v>
      </c>
      <c r="E2024" s="25" t="s">
        <v>246</v>
      </c>
      <c r="F2024" s="23" t="s">
        <v>247</v>
      </c>
      <c r="G2024" s="23" t="s">
        <v>492</v>
      </c>
      <c r="H2024" s="32" t="s">
        <v>367</v>
      </c>
      <c r="I2024" s="32" t="s">
        <v>586</v>
      </c>
      <c r="J2024" s="135">
        <v>125</v>
      </c>
      <c r="K2024" s="28">
        <v>0.93600000000000005</v>
      </c>
      <c r="L2024" s="77">
        <v>0.9</v>
      </c>
      <c r="Q2024" s="106"/>
    </row>
    <row r="2025" spans="1:17" x14ac:dyDescent="0.25">
      <c r="A2025" t="s">
        <v>331</v>
      </c>
      <c r="B2025" s="25">
        <v>2019</v>
      </c>
      <c r="C2025" s="25" t="s">
        <v>3</v>
      </c>
      <c r="D2025" s="25" t="s">
        <v>62</v>
      </c>
      <c r="E2025" s="25" t="s">
        <v>246</v>
      </c>
      <c r="F2025" s="23" t="s">
        <v>247</v>
      </c>
      <c r="G2025" s="23" t="s">
        <v>492</v>
      </c>
      <c r="H2025" s="32" t="s">
        <v>367</v>
      </c>
      <c r="I2025" s="32" t="s">
        <v>586</v>
      </c>
      <c r="J2025" s="135">
        <v>112</v>
      </c>
      <c r="K2025" s="28">
        <v>0.89285999999999999</v>
      </c>
      <c r="L2025" s="77">
        <v>0.9</v>
      </c>
      <c r="Q2025" s="106"/>
    </row>
    <row r="2026" spans="1:17" x14ac:dyDescent="0.25">
      <c r="A2026" t="s">
        <v>331</v>
      </c>
      <c r="B2026" s="25">
        <v>2020</v>
      </c>
      <c r="C2026" s="25" t="s">
        <v>0</v>
      </c>
      <c r="D2026" s="25" t="s">
        <v>63</v>
      </c>
      <c r="E2026" s="25" t="s">
        <v>246</v>
      </c>
      <c r="F2026" s="23" t="s">
        <v>247</v>
      </c>
      <c r="G2026" s="23" t="s">
        <v>492</v>
      </c>
      <c r="H2026" s="32" t="s">
        <v>367</v>
      </c>
      <c r="I2026" s="32" t="s">
        <v>586</v>
      </c>
      <c r="J2026" s="135">
        <v>85</v>
      </c>
      <c r="K2026" s="28">
        <v>0.84706000000000004</v>
      </c>
      <c r="L2026" s="77">
        <v>0.9</v>
      </c>
      <c r="Q2026" s="106"/>
    </row>
    <row r="2027" spans="1:17" x14ac:dyDescent="0.25">
      <c r="A2027" t="s">
        <v>331</v>
      </c>
      <c r="B2027" s="25">
        <v>2020</v>
      </c>
      <c r="C2027" s="25" t="s">
        <v>1</v>
      </c>
      <c r="D2027" s="25" t="s">
        <v>64</v>
      </c>
      <c r="E2027" s="25" t="s">
        <v>246</v>
      </c>
      <c r="F2027" s="23" t="s">
        <v>247</v>
      </c>
      <c r="G2027" s="23" t="s">
        <v>492</v>
      </c>
      <c r="H2027" s="32" t="s">
        <v>367</v>
      </c>
      <c r="I2027" s="32" t="s">
        <v>586</v>
      </c>
      <c r="J2027" s="135">
        <v>50</v>
      </c>
      <c r="K2027" s="28">
        <v>0.9</v>
      </c>
      <c r="L2027" s="77">
        <v>0.9</v>
      </c>
      <c r="Q2027" s="106"/>
    </row>
    <row r="2028" spans="1:17" x14ac:dyDescent="0.25">
      <c r="A2028" t="s">
        <v>331</v>
      </c>
      <c r="B2028" s="25">
        <v>2020</v>
      </c>
      <c r="C2028" s="25" t="s">
        <v>2</v>
      </c>
      <c r="D2028" s="25" t="s">
        <v>65</v>
      </c>
      <c r="E2028" s="25" t="s">
        <v>246</v>
      </c>
      <c r="F2028" s="23" t="s">
        <v>247</v>
      </c>
      <c r="G2028" s="23" t="s">
        <v>492</v>
      </c>
      <c r="H2028" s="32" t="s">
        <v>367</v>
      </c>
      <c r="I2028" s="32" t="s">
        <v>586</v>
      </c>
      <c r="J2028" s="135">
        <v>70</v>
      </c>
      <c r="K2028" s="28">
        <v>0.88571</v>
      </c>
      <c r="L2028" s="77">
        <v>0.9</v>
      </c>
      <c r="Q2028" s="106"/>
    </row>
    <row r="2029" spans="1:17" x14ac:dyDescent="0.25">
      <c r="A2029" t="s">
        <v>331</v>
      </c>
      <c r="B2029" s="25">
        <v>2020</v>
      </c>
      <c r="C2029" s="25" t="s">
        <v>3</v>
      </c>
      <c r="D2029" s="25" t="s">
        <v>66</v>
      </c>
      <c r="E2029" s="25" t="s">
        <v>246</v>
      </c>
      <c r="F2029" s="23" t="s">
        <v>247</v>
      </c>
      <c r="G2029" s="23" t="s">
        <v>492</v>
      </c>
      <c r="H2029" s="32" t="s">
        <v>367</v>
      </c>
      <c r="I2029" s="32" t="s">
        <v>586</v>
      </c>
      <c r="J2029" s="135">
        <v>101</v>
      </c>
      <c r="K2029" s="28">
        <v>0.94059000000000004</v>
      </c>
      <c r="L2029" s="77">
        <v>0.9</v>
      </c>
      <c r="Q2029" s="106"/>
    </row>
    <row r="2030" spans="1:17" x14ac:dyDescent="0.25">
      <c r="A2030" t="s">
        <v>331</v>
      </c>
      <c r="B2030" s="25">
        <v>2021</v>
      </c>
      <c r="C2030" s="25" t="s">
        <v>0</v>
      </c>
      <c r="D2030" s="25" t="s">
        <v>67</v>
      </c>
      <c r="E2030" s="25" t="s">
        <v>246</v>
      </c>
      <c r="F2030" s="23" t="s">
        <v>247</v>
      </c>
      <c r="G2030" s="23" t="s">
        <v>492</v>
      </c>
      <c r="H2030" s="32" t="s">
        <v>367</v>
      </c>
      <c r="I2030" s="32" t="s">
        <v>586</v>
      </c>
      <c r="J2030" s="135">
        <v>106</v>
      </c>
      <c r="K2030" s="28">
        <v>0.97170000000000001</v>
      </c>
      <c r="L2030" s="77">
        <v>0.9</v>
      </c>
      <c r="Q2030" s="106"/>
    </row>
    <row r="2031" spans="1:17" x14ac:dyDescent="0.25">
      <c r="A2031" t="s">
        <v>331</v>
      </c>
      <c r="B2031" s="25">
        <v>2021</v>
      </c>
      <c r="C2031" s="25" t="s">
        <v>1</v>
      </c>
      <c r="D2031" s="25" t="s">
        <v>68</v>
      </c>
      <c r="E2031" s="25" t="s">
        <v>246</v>
      </c>
      <c r="F2031" s="23" t="s">
        <v>247</v>
      </c>
      <c r="G2031" s="23" t="s">
        <v>492</v>
      </c>
      <c r="H2031" s="32" t="s">
        <v>367</v>
      </c>
      <c r="I2031" s="32" t="s">
        <v>586</v>
      </c>
      <c r="J2031" s="135">
        <v>107</v>
      </c>
      <c r="K2031" s="28">
        <v>0.96262000000000003</v>
      </c>
      <c r="L2031" s="77">
        <v>0.9</v>
      </c>
      <c r="Q2031" s="106"/>
    </row>
    <row r="2032" spans="1:17" x14ac:dyDescent="0.25">
      <c r="A2032" t="s">
        <v>331</v>
      </c>
      <c r="B2032" s="25">
        <v>2021</v>
      </c>
      <c r="C2032" s="25" t="s">
        <v>2</v>
      </c>
      <c r="D2032" s="25" t="s">
        <v>69</v>
      </c>
      <c r="E2032" s="25" t="s">
        <v>246</v>
      </c>
      <c r="F2032" s="23" t="s">
        <v>247</v>
      </c>
      <c r="G2032" s="23" t="s">
        <v>492</v>
      </c>
      <c r="H2032" s="32" t="s">
        <v>367</v>
      </c>
      <c r="I2032" s="32" t="s">
        <v>586</v>
      </c>
      <c r="J2032" s="135">
        <v>144</v>
      </c>
      <c r="K2032" s="28">
        <v>0.9375</v>
      </c>
      <c r="L2032" s="77">
        <v>0.9</v>
      </c>
      <c r="Q2032" s="106"/>
    </row>
    <row r="2033" spans="1:17" x14ac:dyDescent="0.25">
      <c r="A2033" t="s">
        <v>331</v>
      </c>
      <c r="B2033" s="25">
        <v>2021</v>
      </c>
      <c r="C2033" s="25" t="s">
        <v>3</v>
      </c>
      <c r="D2033" s="25" t="s">
        <v>70</v>
      </c>
      <c r="E2033" s="25" t="s">
        <v>246</v>
      </c>
      <c r="F2033" s="23" t="s">
        <v>247</v>
      </c>
      <c r="G2033" s="23" t="s">
        <v>492</v>
      </c>
      <c r="H2033" s="32" t="s">
        <v>367</v>
      </c>
      <c r="I2033" s="32" t="s">
        <v>586</v>
      </c>
      <c r="J2033" s="135">
        <v>106</v>
      </c>
      <c r="K2033" s="28">
        <v>0.90566000000000002</v>
      </c>
      <c r="L2033" s="77">
        <v>0.9</v>
      </c>
      <c r="Q2033" s="106"/>
    </row>
    <row r="2034" spans="1:17" x14ac:dyDescent="0.25">
      <c r="A2034" t="s">
        <v>331</v>
      </c>
      <c r="B2034" s="25">
        <v>2022</v>
      </c>
      <c r="C2034" s="25" t="s">
        <v>0</v>
      </c>
      <c r="D2034" s="25" t="s">
        <v>71</v>
      </c>
      <c r="E2034" s="25" t="s">
        <v>246</v>
      </c>
      <c r="F2034" s="23" t="s">
        <v>247</v>
      </c>
      <c r="G2034" s="23" t="s">
        <v>492</v>
      </c>
      <c r="H2034" s="32" t="s">
        <v>367</v>
      </c>
      <c r="I2034" s="32" t="s">
        <v>586</v>
      </c>
      <c r="J2034" s="135">
        <v>132</v>
      </c>
      <c r="K2034" s="28">
        <v>0.84848000000000001</v>
      </c>
      <c r="L2034" s="77">
        <v>0.9</v>
      </c>
      <c r="Q2034" s="106"/>
    </row>
    <row r="2035" spans="1:17" x14ac:dyDescent="0.25">
      <c r="A2035" t="s">
        <v>331</v>
      </c>
      <c r="B2035" s="25">
        <v>2022</v>
      </c>
      <c r="C2035" s="25" t="s">
        <v>1</v>
      </c>
      <c r="D2035" s="25" t="s">
        <v>72</v>
      </c>
      <c r="E2035" s="25" t="s">
        <v>246</v>
      </c>
      <c r="F2035" s="23" t="s">
        <v>247</v>
      </c>
      <c r="G2035" s="23" t="s">
        <v>492</v>
      </c>
      <c r="H2035" s="32" t="s">
        <v>367</v>
      </c>
      <c r="I2035" s="32" t="s">
        <v>586</v>
      </c>
      <c r="J2035" s="135">
        <v>130</v>
      </c>
      <c r="K2035" s="28">
        <v>0.76153999999999999</v>
      </c>
      <c r="L2035" s="77">
        <v>0.9</v>
      </c>
      <c r="Q2035" s="106"/>
    </row>
    <row r="2036" spans="1:17" x14ac:dyDescent="0.25">
      <c r="A2036" t="s">
        <v>331</v>
      </c>
      <c r="B2036" s="25">
        <v>2022</v>
      </c>
      <c r="C2036" s="25" t="s">
        <v>2</v>
      </c>
      <c r="D2036" s="25" t="s">
        <v>73</v>
      </c>
      <c r="E2036" s="25" t="s">
        <v>246</v>
      </c>
      <c r="F2036" s="23" t="s">
        <v>247</v>
      </c>
      <c r="G2036" s="23" t="s">
        <v>492</v>
      </c>
      <c r="H2036" s="32" t="s">
        <v>367</v>
      </c>
      <c r="I2036" s="32" t="s">
        <v>586</v>
      </c>
      <c r="J2036" s="135">
        <v>115</v>
      </c>
      <c r="K2036" s="28">
        <v>0.86087000000000002</v>
      </c>
      <c r="L2036" s="77">
        <v>0.9</v>
      </c>
      <c r="Q2036" s="106"/>
    </row>
    <row r="2037" spans="1:17" x14ac:dyDescent="0.25">
      <c r="A2037" t="s">
        <v>331</v>
      </c>
      <c r="B2037" s="25">
        <v>2022</v>
      </c>
      <c r="C2037" s="25" t="s">
        <v>3</v>
      </c>
      <c r="D2037" s="25" t="s">
        <v>493</v>
      </c>
      <c r="E2037" s="25" t="s">
        <v>246</v>
      </c>
      <c r="F2037" s="23" t="s">
        <v>247</v>
      </c>
      <c r="G2037" s="23" t="s">
        <v>492</v>
      </c>
      <c r="H2037" s="32" t="s">
        <v>367</v>
      </c>
      <c r="I2037" s="32" t="s">
        <v>586</v>
      </c>
      <c r="J2037" s="135">
        <v>107</v>
      </c>
      <c r="K2037" s="28">
        <v>0.84111999999999998</v>
      </c>
      <c r="L2037" s="77">
        <v>0.9</v>
      </c>
      <c r="Q2037" s="106"/>
    </row>
    <row r="2038" spans="1:17" x14ac:dyDescent="0.25">
      <c r="A2038" t="s">
        <v>331</v>
      </c>
      <c r="B2038" s="25">
        <v>2023</v>
      </c>
      <c r="C2038" s="25" t="s">
        <v>0</v>
      </c>
      <c r="D2038" s="25" t="s">
        <v>537</v>
      </c>
      <c r="E2038" s="25" t="s">
        <v>246</v>
      </c>
      <c r="F2038" s="23" t="s">
        <v>247</v>
      </c>
      <c r="G2038" s="23" t="s">
        <v>492</v>
      </c>
      <c r="H2038" s="32" t="s">
        <v>367</v>
      </c>
      <c r="I2038" s="32" t="s">
        <v>586</v>
      </c>
      <c r="J2038" s="135">
        <v>114</v>
      </c>
      <c r="K2038" s="28">
        <v>0.75439000000000001</v>
      </c>
      <c r="L2038" s="77">
        <v>0.9</v>
      </c>
      <c r="Q2038" s="106"/>
    </row>
    <row r="2039" spans="1:17" x14ac:dyDescent="0.25">
      <c r="A2039" t="s">
        <v>331</v>
      </c>
      <c r="B2039" s="25">
        <v>2018</v>
      </c>
      <c r="C2039" s="25" t="s">
        <v>0</v>
      </c>
      <c r="D2039" s="25" t="s">
        <v>54</v>
      </c>
      <c r="E2039" s="25" t="s">
        <v>248</v>
      </c>
      <c r="F2039" s="23" t="s">
        <v>249</v>
      </c>
      <c r="G2039" s="23" t="s">
        <v>492</v>
      </c>
      <c r="H2039" s="32" t="s">
        <v>355</v>
      </c>
      <c r="I2039" s="32" t="s">
        <v>586</v>
      </c>
      <c r="J2039" s="135">
        <v>56</v>
      </c>
      <c r="K2039" s="28">
        <v>7.1429999999999993E-2</v>
      </c>
      <c r="L2039" s="77">
        <v>0.9</v>
      </c>
      <c r="Q2039" s="106"/>
    </row>
    <row r="2040" spans="1:17" x14ac:dyDescent="0.25">
      <c r="A2040" t="s">
        <v>331</v>
      </c>
      <c r="B2040" s="25">
        <v>2018</v>
      </c>
      <c r="C2040" s="25" t="s">
        <v>1</v>
      </c>
      <c r="D2040" s="25" t="s">
        <v>56</v>
      </c>
      <c r="E2040" s="25" t="s">
        <v>248</v>
      </c>
      <c r="F2040" s="23" t="s">
        <v>249</v>
      </c>
      <c r="G2040" s="23" t="s">
        <v>492</v>
      </c>
      <c r="H2040" s="32" t="s">
        <v>355</v>
      </c>
      <c r="I2040" s="32" t="s">
        <v>586</v>
      </c>
      <c r="J2040" s="135">
        <v>59</v>
      </c>
      <c r="K2040" s="28">
        <v>3.39E-2</v>
      </c>
      <c r="L2040" s="77">
        <v>0.9</v>
      </c>
      <c r="Q2040" s="106"/>
    </row>
    <row r="2041" spans="1:17" x14ac:dyDescent="0.25">
      <c r="A2041" t="s">
        <v>331</v>
      </c>
      <c r="B2041" s="25">
        <v>2018</v>
      </c>
      <c r="C2041" s="25" t="s">
        <v>2</v>
      </c>
      <c r="D2041" s="25" t="s">
        <v>57</v>
      </c>
      <c r="E2041" s="25" t="s">
        <v>248</v>
      </c>
      <c r="F2041" s="23" t="s">
        <v>249</v>
      </c>
      <c r="G2041" s="23" t="s">
        <v>492</v>
      </c>
      <c r="H2041" s="32" t="s">
        <v>355</v>
      </c>
      <c r="I2041" s="32" t="s">
        <v>586</v>
      </c>
      <c r="J2041" s="135">
        <v>45</v>
      </c>
      <c r="K2041" s="28">
        <v>4.444E-2</v>
      </c>
      <c r="L2041" s="77">
        <v>0.9</v>
      </c>
      <c r="Q2041" s="106"/>
    </row>
    <row r="2042" spans="1:17" x14ac:dyDescent="0.25">
      <c r="A2042" t="s">
        <v>331</v>
      </c>
      <c r="B2042" s="25">
        <v>2018</v>
      </c>
      <c r="C2042" s="25" t="s">
        <v>3</v>
      </c>
      <c r="D2042" s="25" t="s">
        <v>58</v>
      </c>
      <c r="E2042" s="25" t="s">
        <v>248</v>
      </c>
      <c r="F2042" s="23" t="s">
        <v>249</v>
      </c>
      <c r="G2042" s="23" t="s">
        <v>492</v>
      </c>
      <c r="H2042" s="32" t="s">
        <v>355</v>
      </c>
      <c r="I2042" s="32" t="s">
        <v>586</v>
      </c>
      <c r="J2042" s="135">
        <v>70</v>
      </c>
      <c r="K2042" s="28">
        <v>0</v>
      </c>
      <c r="L2042" s="77">
        <v>0.9</v>
      </c>
      <c r="Q2042" s="106"/>
    </row>
    <row r="2043" spans="1:17" x14ac:dyDescent="0.25">
      <c r="A2043" t="s">
        <v>331</v>
      </c>
      <c r="B2043" s="25">
        <v>2019</v>
      </c>
      <c r="C2043" s="25" t="s">
        <v>0</v>
      </c>
      <c r="D2043" s="25" t="s">
        <v>59</v>
      </c>
      <c r="E2043" s="25" t="s">
        <v>248</v>
      </c>
      <c r="F2043" s="23" t="s">
        <v>249</v>
      </c>
      <c r="G2043" s="23" t="s">
        <v>492</v>
      </c>
      <c r="H2043" s="32" t="s">
        <v>355</v>
      </c>
      <c r="I2043" s="32" t="s">
        <v>586</v>
      </c>
      <c r="J2043" s="135">
        <v>54</v>
      </c>
      <c r="K2043" s="28">
        <v>0.92593000000000003</v>
      </c>
      <c r="L2043" s="77">
        <v>0.9</v>
      </c>
      <c r="Q2043" s="106"/>
    </row>
    <row r="2044" spans="1:17" x14ac:dyDescent="0.25">
      <c r="A2044" t="s">
        <v>331</v>
      </c>
      <c r="B2044" s="25">
        <v>2019</v>
      </c>
      <c r="C2044" s="25" t="s">
        <v>1</v>
      </c>
      <c r="D2044" s="25" t="s">
        <v>60</v>
      </c>
      <c r="E2044" s="25" t="s">
        <v>248</v>
      </c>
      <c r="F2044" s="23" t="s">
        <v>249</v>
      </c>
      <c r="G2044" s="23" t="s">
        <v>492</v>
      </c>
      <c r="H2044" s="32" t="s">
        <v>355</v>
      </c>
      <c r="I2044" s="32" t="s">
        <v>586</v>
      </c>
      <c r="J2044" s="135">
        <v>67</v>
      </c>
      <c r="K2044" s="28">
        <v>0.89551999999999998</v>
      </c>
      <c r="L2044" s="77">
        <v>0.9</v>
      </c>
      <c r="Q2044" s="106"/>
    </row>
    <row r="2045" spans="1:17" x14ac:dyDescent="0.25">
      <c r="A2045" t="s">
        <v>331</v>
      </c>
      <c r="B2045" s="25">
        <v>2019</v>
      </c>
      <c r="C2045" s="25" t="s">
        <v>2</v>
      </c>
      <c r="D2045" s="25" t="s">
        <v>61</v>
      </c>
      <c r="E2045" s="25" t="s">
        <v>248</v>
      </c>
      <c r="F2045" s="23" t="s">
        <v>249</v>
      </c>
      <c r="G2045" s="23" t="s">
        <v>492</v>
      </c>
      <c r="H2045" s="32" t="s">
        <v>355</v>
      </c>
      <c r="I2045" s="32" t="s">
        <v>586</v>
      </c>
      <c r="J2045" s="135">
        <v>75</v>
      </c>
      <c r="K2045" s="28">
        <v>0.94667000000000001</v>
      </c>
      <c r="L2045" s="77">
        <v>0.9</v>
      </c>
      <c r="Q2045" s="106"/>
    </row>
    <row r="2046" spans="1:17" x14ac:dyDescent="0.25">
      <c r="A2046" t="s">
        <v>331</v>
      </c>
      <c r="B2046" s="25">
        <v>2019</v>
      </c>
      <c r="C2046" s="25" t="s">
        <v>3</v>
      </c>
      <c r="D2046" s="25" t="s">
        <v>62</v>
      </c>
      <c r="E2046" s="25" t="s">
        <v>248</v>
      </c>
      <c r="F2046" s="23" t="s">
        <v>249</v>
      </c>
      <c r="G2046" s="23" t="s">
        <v>492</v>
      </c>
      <c r="H2046" s="32" t="s">
        <v>355</v>
      </c>
      <c r="I2046" s="32" t="s">
        <v>586</v>
      </c>
      <c r="J2046" s="135">
        <v>62</v>
      </c>
      <c r="K2046" s="28">
        <v>0.8871</v>
      </c>
      <c r="L2046" s="77">
        <v>0.9</v>
      </c>
      <c r="Q2046" s="106"/>
    </row>
    <row r="2047" spans="1:17" x14ac:dyDescent="0.25">
      <c r="A2047" t="s">
        <v>331</v>
      </c>
      <c r="B2047" s="25">
        <v>2020</v>
      </c>
      <c r="C2047" s="25" t="s">
        <v>0</v>
      </c>
      <c r="D2047" s="25" t="s">
        <v>63</v>
      </c>
      <c r="E2047" s="25" t="s">
        <v>248</v>
      </c>
      <c r="F2047" s="23" t="s">
        <v>249</v>
      </c>
      <c r="G2047" s="23" t="s">
        <v>492</v>
      </c>
      <c r="H2047" s="32" t="s">
        <v>355</v>
      </c>
      <c r="I2047" s="32" t="s">
        <v>586</v>
      </c>
      <c r="J2047" s="135">
        <v>68</v>
      </c>
      <c r="K2047" s="28">
        <v>0.89705999999999997</v>
      </c>
      <c r="L2047" s="77">
        <v>0.9</v>
      </c>
      <c r="Q2047" s="106"/>
    </row>
    <row r="2048" spans="1:17" x14ac:dyDescent="0.25">
      <c r="A2048" t="s">
        <v>331</v>
      </c>
      <c r="B2048" s="25">
        <v>2020</v>
      </c>
      <c r="C2048" s="25" t="s">
        <v>1</v>
      </c>
      <c r="D2048" s="25" t="s">
        <v>64</v>
      </c>
      <c r="E2048" s="25" t="s">
        <v>248</v>
      </c>
      <c r="F2048" s="23" t="s">
        <v>249</v>
      </c>
      <c r="G2048" s="23" t="s">
        <v>492</v>
      </c>
      <c r="H2048" s="32" t="s">
        <v>355</v>
      </c>
      <c r="I2048" s="32" t="s">
        <v>586</v>
      </c>
      <c r="J2048" s="135">
        <v>22</v>
      </c>
      <c r="K2048" s="28">
        <v>0.95455000000000001</v>
      </c>
      <c r="L2048" s="77">
        <v>0.9</v>
      </c>
      <c r="Q2048" s="106"/>
    </row>
    <row r="2049" spans="1:17" x14ac:dyDescent="0.25">
      <c r="A2049" t="s">
        <v>331</v>
      </c>
      <c r="B2049" s="25">
        <v>2020</v>
      </c>
      <c r="C2049" s="25" t="s">
        <v>2</v>
      </c>
      <c r="D2049" s="25" t="s">
        <v>65</v>
      </c>
      <c r="E2049" s="25" t="s">
        <v>248</v>
      </c>
      <c r="F2049" s="23" t="s">
        <v>249</v>
      </c>
      <c r="G2049" s="23" t="s">
        <v>492</v>
      </c>
      <c r="H2049" s="32" t="s">
        <v>355</v>
      </c>
      <c r="I2049" s="32" t="s">
        <v>586</v>
      </c>
      <c r="J2049" s="135">
        <v>40</v>
      </c>
      <c r="K2049" s="28">
        <v>0.9</v>
      </c>
      <c r="L2049" s="77">
        <v>0.9</v>
      </c>
      <c r="Q2049" s="106"/>
    </row>
    <row r="2050" spans="1:17" x14ac:dyDescent="0.25">
      <c r="A2050" t="s">
        <v>331</v>
      </c>
      <c r="B2050" s="25">
        <v>2020</v>
      </c>
      <c r="C2050" s="25" t="s">
        <v>3</v>
      </c>
      <c r="D2050" s="25" t="s">
        <v>66</v>
      </c>
      <c r="E2050" s="25" t="s">
        <v>248</v>
      </c>
      <c r="F2050" s="23" t="s">
        <v>249</v>
      </c>
      <c r="G2050" s="23" t="s">
        <v>492</v>
      </c>
      <c r="H2050" s="32" t="s">
        <v>355</v>
      </c>
      <c r="I2050" s="32" t="s">
        <v>586</v>
      </c>
      <c r="J2050" s="135">
        <v>69</v>
      </c>
      <c r="K2050" s="28">
        <v>0.79710000000000003</v>
      </c>
      <c r="L2050" s="77">
        <v>0.9</v>
      </c>
      <c r="Q2050" s="106"/>
    </row>
    <row r="2051" spans="1:17" x14ac:dyDescent="0.25">
      <c r="A2051" t="s">
        <v>331</v>
      </c>
      <c r="B2051" s="25">
        <v>2021</v>
      </c>
      <c r="C2051" s="25" t="s">
        <v>0</v>
      </c>
      <c r="D2051" s="25" t="s">
        <v>67</v>
      </c>
      <c r="E2051" s="25" t="s">
        <v>248</v>
      </c>
      <c r="F2051" s="23" t="s">
        <v>249</v>
      </c>
      <c r="G2051" s="23" t="s">
        <v>492</v>
      </c>
      <c r="H2051" s="32" t="s">
        <v>355</v>
      </c>
      <c r="I2051" s="32" t="s">
        <v>586</v>
      </c>
      <c r="J2051" s="135">
        <v>74</v>
      </c>
      <c r="K2051" s="28">
        <v>0.94594999999999996</v>
      </c>
      <c r="L2051" s="77">
        <v>0.9</v>
      </c>
      <c r="Q2051" s="106"/>
    </row>
    <row r="2052" spans="1:17" x14ac:dyDescent="0.25">
      <c r="A2052" t="s">
        <v>331</v>
      </c>
      <c r="B2052" s="25">
        <v>2021</v>
      </c>
      <c r="C2052" s="25" t="s">
        <v>1</v>
      </c>
      <c r="D2052" s="25" t="s">
        <v>68</v>
      </c>
      <c r="E2052" s="25" t="s">
        <v>248</v>
      </c>
      <c r="F2052" s="23" t="s">
        <v>249</v>
      </c>
      <c r="G2052" s="23" t="s">
        <v>492</v>
      </c>
      <c r="H2052" s="32" t="s">
        <v>355</v>
      </c>
      <c r="I2052" s="32" t="s">
        <v>586</v>
      </c>
      <c r="J2052" s="135">
        <v>83</v>
      </c>
      <c r="K2052" s="28">
        <v>0.93976000000000004</v>
      </c>
      <c r="L2052" s="77">
        <v>0.9</v>
      </c>
      <c r="Q2052" s="106"/>
    </row>
    <row r="2053" spans="1:17" x14ac:dyDescent="0.25">
      <c r="A2053" t="s">
        <v>331</v>
      </c>
      <c r="B2053" s="25">
        <v>2021</v>
      </c>
      <c r="C2053" s="25" t="s">
        <v>2</v>
      </c>
      <c r="D2053" s="25" t="s">
        <v>69</v>
      </c>
      <c r="E2053" s="25" t="s">
        <v>248</v>
      </c>
      <c r="F2053" s="23" t="s">
        <v>249</v>
      </c>
      <c r="G2053" s="23" t="s">
        <v>492</v>
      </c>
      <c r="H2053" s="32" t="s">
        <v>355</v>
      </c>
      <c r="I2053" s="32" t="s">
        <v>586</v>
      </c>
      <c r="J2053" s="135">
        <v>67</v>
      </c>
      <c r="K2053" s="28">
        <v>0.86567000000000005</v>
      </c>
      <c r="L2053" s="77">
        <v>0.9</v>
      </c>
      <c r="Q2053" s="106"/>
    </row>
    <row r="2054" spans="1:17" x14ac:dyDescent="0.25">
      <c r="A2054" t="s">
        <v>331</v>
      </c>
      <c r="B2054" s="25">
        <v>2021</v>
      </c>
      <c r="C2054" s="25" t="s">
        <v>3</v>
      </c>
      <c r="D2054" s="25" t="s">
        <v>70</v>
      </c>
      <c r="E2054" s="25" t="s">
        <v>248</v>
      </c>
      <c r="F2054" s="23" t="s">
        <v>249</v>
      </c>
      <c r="G2054" s="23" t="s">
        <v>492</v>
      </c>
      <c r="H2054" s="32" t="s">
        <v>355</v>
      </c>
      <c r="I2054" s="32" t="s">
        <v>586</v>
      </c>
      <c r="J2054" s="135">
        <v>69</v>
      </c>
      <c r="K2054" s="28">
        <v>0.88405999999999996</v>
      </c>
      <c r="L2054" s="77">
        <v>0.9</v>
      </c>
      <c r="Q2054" s="106"/>
    </row>
    <row r="2055" spans="1:17" x14ac:dyDescent="0.25">
      <c r="A2055" t="s">
        <v>331</v>
      </c>
      <c r="B2055" s="25">
        <v>2022</v>
      </c>
      <c r="C2055" s="25" t="s">
        <v>0</v>
      </c>
      <c r="D2055" s="25" t="s">
        <v>71</v>
      </c>
      <c r="E2055" s="25" t="s">
        <v>248</v>
      </c>
      <c r="F2055" s="23" t="s">
        <v>249</v>
      </c>
      <c r="G2055" s="23" t="s">
        <v>492</v>
      </c>
      <c r="H2055" s="32" t="s">
        <v>355</v>
      </c>
      <c r="I2055" s="32" t="s">
        <v>586</v>
      </c>
      <c r="J2055" s="135">
        <v>77</v>
      </c>
      <c r="K2055" s="28">
        <v>0.14285999999999999</v>
      </c>
      <c r="L2055" s="77">
        <v>0.9</v>
      </c>
      <c r="Q2055" s="106"/>
    </row>
    <row r="2056" spans="1:17" x14ac:dyDescent="0.25">
      <c r="A2056" t="s">
        <v>331</v>
      </c>
      <c r="B2056" s="25">
        <v>2022</v>
      </c>
      <c r="C2056" s="25" t="s">
        <v>1</v>
      </c>
      <c r="D2056" s="25" t="s">
        <v>72</v>
      </c>
      <c r="E2056" s="25" t="s">
        <v>248</v>
      </c>
      <c r="F2056" s="23" t="s">
        <v>249</v>
      </c>
      <c r="G2056" s="23" t="s">
        <v>492</v>
      </c>
      <c r="H2056" s="32" t="s">
        <v>355</v>
      </c>
      <c r="I2056" s="32" t="s">
        <v>586</v>
      </c>
      <c r="J2056" s="135">
        <v>71</v>
      </c>
      <c r="K2056" s="28">
        <v>0.32394000000000001</v>
      </c>
      <c r="L2056" s="77">
        <v>0.9</v>
      </c>
      <c r="Q2056" s="106"/>
    </row>
    <row r="2057" spans="1:17" x14ac:dyDescent="0.25">
      <c r="A2057" t="s">
        <v>331</v>
      </c>
      <c r="B2057" s="25">
        <v>2022</v>
      </c>
      <c r="C2057" s="25" t="s">
        <v>2</v>
      </c>
      <c r="D2057" s="25" t="s">
        <v>73</v>
      </c>
      <c r="E2057" s="25" t="s">
        <v>248</v>
      </c>
      <c r="F2057" s="23" t="s">
        <v>249</v>
      </c>
      <c r="G2057" s="23" t="s">
        <v>492</v>
      </c>
      <c r="H2057" s="32" t="s">
        <v>355</v>
      </c>
      <c r="I2057" s="32" t="s">
        <v>586</v>
      </c>
      <c r="J2057" s="135">
        <v>73</v>
      </c>
      <c r="K2057" s="28">
        <v>0.76712000000000002</v>
      </c>
      <c r="L2057" s="77">
        <v>0.9</v>
      </c>
      <c r="Q2057" s="106"/>
    </row>
    <row r="2058" spans="1:17" x14ac:dyDescent="0.25">
      <c r="A2058" t="s">
        <v>331</v>
      </c>
      <c r="B2058" s="25">
        <v>2022</v>
      </c>
      <c r="C2058" s="25" t="s">
        <v>3</v>
      </c>
      <c r="D2058" s="25" t="s">
        <v>493</v>
      </c>
      <c r="E2058" s="25" t="s">
        <v>248</v>
      </c>
      <c r="F2058" s="23" t="s">
        <v>249</v>
      </c>
      <c r="G2058" s="23" t="s">
        <v>492</v>
      </c>
      <c r="H2058" s="32" t="s">
        <v>355</v>
      </c>
      <c r="I2058" s="32" t="s">
        <v>586</v>
      </c>
      <c r="J2058" s="135">
        <v>61</v>
      </c>
      <c r="K2058" s="28">
        <v>0.19672000000000001</v>
      </c>
      <c r="L2058" s="77">
        <v>0.9</v>
      </c>
      <c r="Q2058" s="106"/>
    </row>
    <row r="2059" spans="1:17" x14ac:dyDescent="0.25">
      <c r="A2059" t="s">
        <v>331</v>
      </c>
      <c r="B2059" s="25">
        <v>2023</v>
      </c>
      <c r="C2059" s="25" t="s">
        <v>0</v>
      </c>
      <c r="D2059" s="25" t="s">
        <v>537</v>
      </c>
      <c r="E2059" s="25" t="s">
        <v>248</v>
      </c>
      <c r="F2059" s="23" t="s">
        <v>249</v>
      </c>
      <c r="G2059" s="23" t="s">
        <v>492</v>
      </c>
      <c r="H2059" s="32" t="s">
        <v>355</v>
      </c>
      <c r="I2059" s="32" t="s">
        <v>586</v>
      </c>
      <c r="J2059" s="135">
        <v>68</v>
      </c>
      <c r="K2059" s="28">
        <v>0.77941000000000005</v>
      </c>
      <c r="L2059" s="77">
        <v>0.9</v>
      </c>
      <c r="Q2059" s="106"/>
    </row>
    <row r="2060" spans="1:17" x14ac:dyDescent="0.25">
      <c r="A2060" t="s">
        <v>331</v>
      </c>
      <c r="B2060" s="25">
        <v>2018</v>
      </c>
      <c r="C2060" s="25" t="s">
        <v>0</v>
      </c>
      <c r="D2060" s="25" t="s">
        <v>54</v>
      </c>
      <c r="E2060" s="25" t="s">
        <v>270</v>
      </c>
      <c r="F2060" s="23" t="s">
        <v>342</v>
      </c>
      <c r="G2060" s="23" t="s">
        <v>492</v>
      </c>
      <c r="H2060" s="32" t="s">
        <v>354</v>
      </c>
      <c r="I2060" s="32" t="s">
        <v>586</v>
      </c>
      <c r="J2060" s="135">
        <v>135</v>
      </c>
      <c r="K2060" s="28">
        <v>0.94815000000000005</v>
      </c>
      <c r="L2060" s="77">
        <v>0.9</v>
      </c>
      <c r="Q2060" s="106"/>
    </row>
    <row r="2061" spans="1:17" x14ac:dyDescent="0.25">
      <c r="A2061" t="s">
        <v>331</v>
      </c>
      <c r="B2061" s="25">
        <v>2018</v>
      </c>
      <c r="C2061" s="25" t="s">
        <v>1</v>
      </c>
      <c r="D2061" s="25" t="s">
        <v>56</v>
      </c>
      <c r="E2061" s="25" t="s">
        <v>270</v>
      </c>
      <c r="F2061" s="23" t="s">
        <v>342</v>
      </c>
      <c r="G2061" s="23" t="s">
        <v>492</v>
      </c>
      <c r="H2061" s="32" t="s">
        <v>354</v>
      </c>
      <c r="I2061" s="32" t="s">
        <v>586</v>
      </c>
      <c r="J2061" s="135">
        <v>111</v>
      </c>
      <c r="K2061" s="28">
        <v>0.90991</v>
      </c>
      <c r="L2061" s="77">
        <v>0.9</v>
      </c>
      <c r="Q2061" s="106"/>
    </row>
    <row r="2062" spans="1:17" x14ac:dyDescent="0.25">
      <c r="A2062" t="s">
        <v>331</v>
      </c>
      <c r="B2062" s="25">
        <v>2018</v>
      </c>
      <c r="C2062" s="25" t="s">
        <v>2</v>
      </c>
      <c r="D2062" s="25" t="s">
        <v>57</v>
      </c>
      <c r="E2062" s="25" t="s">
        <v>270</v>
      </c>
      <c r="F2062" s="23" t="s">
        <v>342</v>
      </c>
      <c r="G2062" s="23" t="s">
        <v>492</v>
      </c>
      <c r="H2062" s="32" t="s">
        <v>354</v>
      </c>
      <c r="I2062" s="32" t="s">
        <v>586</v>
      </c>
      <c r="J2062" s="135">
        <v>96</v>
      </c>
      <c r="K2062" s="28">
        <v>0.89583000000000002</v>
      </c>
      <c r="L2062" s="77">
        <v>0.9</v>
      </c>
      <c r="Q2062" s="106"/>
    </row>
    <row r="2063" spans="1:17" x14ac:dyDescent="0.25">
      <c r="A2063" t="s">
        <v>331</v>
      </c>
      <c r="B2063" s="25">
        <v>2018</v>
      </c>
      <c r="C2063" s="25" t="s">
        <v>3</v>
      </c>
      <c r="D2063" s="25" t="s">
        <v>58</v>
      </c>
      <c r="E2063" s="25" t="s">
        <v>270</v>
      </c>
      <c r="F2063" s="23" t="s">
        <v>342</v>
      </c>
      <c r="G2063" s="23" t="s">
        <v>492</v>
      </c>
      <c r="H2063" s="32" t="s">
        <v>354</v>
      </c>
      <c r="I2063" s="32" t="s">
        <v>586</v>
      </c>
      <c r="J2063" s="135">
        <v>121</v>
      </c>
      <c r="K2063" s="28">
        <v>0.92562</v>
      </c>
      <c r="L2063" s="77">
        <v>0.9</v>
      </c>
      <c r="Q2063" s="106"/>
    </row>
    <row r="2064" spans="1:17" x14ac:dyDescent="0.25">
      <c r="A2064" t="s">
        <v>331</v>
      </c>
      <c r="B2064" s="25">
        <v>2019</v>
      </c>
      <c r="C2064" s="25" t="s">
        <v>0</v>
      </c>
      <c r="D2064" s="25" t="s">
        <v>59</v>
      </c>
      <c r="E2064" s="25" t="s">
        <v>270</v>
      </c>
      <c r="F2064" s="23" t="s">
        <v>342</v>
      </c>
      <c r="G2064" s="23" t="s">
        <v>492</v>
      </c>
      <c r="H2064" s="32" t="s">
        <v>354</v>
      </c>
      <c r="I2064" s="32" t="s">
        <v>586</v>
      </c>
      <c r="J2064" s="135">
        <v>102</v>
      </c>
      <c r="K2064" s="28">
        <v>0.89215999999999995</v>
      </c>
      <c r="L2064" s="77">
        <v>0.9</v>
      </c>
      <c r="Q2064" s="106"/>
    </row>
    <row r="2065" spans="1:17" x14ac:dyDescent="0.25">
      <c r="A2065" t="s">
        <v>331</v>
      </c>
      <c r="B2065" s="25">
        <v>2019</v>
      </c>
      <c r="C2065" s="25" t="s">
        <v>1</v>
      </c>
      <c r="D2065" s="25" t="s">
        <v>60</v>
      </c>
      <c r="E2065" s="25" t="s">
        <v>270</v>
      </c>
      <c r="F2065" s="23" t="s">
        <v>342</v>
      </c>
      <c r="G2065" s="23" t="s">
        <v>492</v>
      </c>
      <c r="H2065" s="32" t="s">
        <v>354</v>
      </c>
      <c r="I2065" s="32" t="s">
        <v>586</v>
      </c>
      <c r="J2065" s="135">
        <v>106</v>
      </c>
      <c r="K2065" s="28">
        <v>0.93396000000000001</v>
      </c>
      <c r="L2065" s="77">
        <v>0.9</v>
      </c>
      <c r="Q2065" s="106"/>
    </row>
    <row r="2066" spans="1:17" x14ac:dyDescent="0.25">
      <c r="A2066" t="s">
        <v>331</v>
      </c>
      <c r="B2066" s="25">
        <v>2019</v>
      </c>
      <c r="C2066" s="25" t="s">
        <v>2</v>
      </c>
      <c r="D2066" s="25" t="s">
        <v>61</v>
      </c>
      <c r="E2066" s="25" t="s">
        <v>270</v>
      </c>
      <c r="F2066" s="23" t="s">
        <v>342</v>
      </c>
      <c r="G2066" s="23" t="s">
        <v>492</v>
      </c>
      <c r="H2066" s="32" t="s">
        <v>354</v>
      </c>
      <c r="I2066" s="32" t="s">
        <v>586</v>
      </c>
      <c r="J2066" s="135">
        <v>109</v>
      </c>
      <c r="K2066" s="28">
        <v>0.91742999999999997</v>
      </c>
      <c r="L2066" s="77">
        <v>0.9</v>
      </c>
      <c r="Q2066" s="106"/>
    </row>
    <row r="2067" spans="1:17" x14ac:dyDescent="0.25">
      <c r="A2067" t="s">
        <v>331</v>
      </c>
      <c r="B2067" s="25">
        <v>2019</v>
      </c>
      <c r="C2067" s="25" t="s">
        <v>3</v>
      </c>
      <c r="D2067" s="25" t="s">
        <v>62</v>
      </c>
      <c r="E2067" s="25" t="s">
        <v>270</v>
      </c>
      <c r="F2067" s="23" t="s">
        <v>342</v>
      </c>
      <c r="G2067" s="23" t="s">
        <v>492</v>
      </c>
      <c r="H2067" s="32" t="s">
        <v>354</v>
      </c>
      <c r="I2067" s="32" t="s">
        <v>586</v>
      </c>
      <c r="J2067" s="135">
        <v>135</v>
      </c>
      <c r="K2067" s="28">
        <v>0.97036999999999995</v>
      </c>
      <c r="L2067" s="77">
        <v>0.9</v>
      </c>
      <c r="Q2067" s="106"/>
    </row>
    <row r="2068" spans="1:17" x14ac:dyDescent="0.25">
      <c r="A2068" t="s">
        <v>331</v>
      </c>
      <c r="B2068" s="25">
        <v>2020</v>
      </c>
      <c r="C2068" s="25" t="s">
        <v>0</v>
      </c>
      <c r="D2068" s="25" t="s">
        <v>63</v>
      </c>
      <c r="E2068" s="25" t="s">
        <v>270</v>
      </c>
      <c r="F2068" s="23" t="s">
        <v>342</v>
      </c>
      <c r="G2068" s="23" t="s">
        <v>492</v>
      </c>
      <c r="H2068" s="32" t="s">
        <v>354</v>
      </c>
      <c r="I2068" s="32" t="s">
        <v>586</v>
      </c>
      <c r="J2068" s="135">
        <v>95</v>
      </c>
      <c r="K2068" s="28">
        <v>0.93684000000000001</v>
      </c>
      <c r="L2068" s="77">
        <v>0.9</v>
      </c>
      <c r="Q2068" s="106"/>
    </row>
    <row r="2069" spans="1:17" x14ac:dyDescent="0.25">
      <c r="A2069" t="s">
        <v>331</v>
      </c>
      <c r="B2069" s="25">
        <v>2020</v>
      </c>
      <c r="C2069" s="25" t="s">
        <v>1</v>
      </c>
      <c r="D2069" s="25" t="s">
        <v>64</v>
      </c>
      <c r="E2069" s="25" t="s">
        <v>270</v>
      </c>
      <c r="F2069" s="23" t="s">
        <v>342</v>
      </c>
      <c r="G2069" s="23" t="s">
        <v>492</v>
      </c>
      <c r="H2069" s="32" t="s">
        <v>354</v>
      </c>
      <c r="I2069" s="32" t="s">
        <v>586</v>
      </c>
      <c r="J2069" s="135">
        <v>58</v>
      </c>
      <c r="K2069" s="28">
        <v>0.96552000000000004</v>
      </c>
      <c r="L2069" s="77">
        <v>0.9</v>
      </c>
      <c r="Q2069" s="106"/>
    </row>
    <row r="2070" spans="1:17" x14ac:dyDescent="0.25">
      <c r="A2070" t="s">
        <v>331</v>
      </c>
      <c r="B2070" s="25">
        <v>2020</v>
      </c>
      <c r="C2070" s="25" t="s">
        <v>2</v>
      </c>
      <c r="D2070" s="25" t="s">
        <v>65</v>
      </c>
      <c r="E2070" s="25" t="s">
        <v>270</v>
      </c>
      <c r="F2070" s="23" t="s">
        <v>342</v>
      </c>
      <c r="G2070" s="23" t="s">
        <v>492</v>
      </c>
      <c r="H2070" s="32" t="s">
        <v>354</v>
      </c>
      <c r="I2070" s="32" t="s">
        <v>586</v>
      </c>
      <c r="J2070" s="135">
        <v>71</v>
      </c>
      <c r="K2070" s="28">
        <v>0.94366000000000005</v>
      </c>
      <c r="L2070" s="77">
        <v>0.9</v>
      </c>
      <c r="Q2070" s="106"/>
    </row>
    <row r="2071" spans="1:17" x14ac:dyDescent="0.25">
      <c r="A2071" t="s">
        <v>331</v>
      </c>
      <c r="B2071" s="25">
        <v>2020</v>
      </c>
      <c r="C2071" s="25" t="s">
        <v>3</v>
      </c>
      <c r="D2071" s="25" t="s">
        <v>66</v>
      </c>
      <c r="E2071" s="25" t="s">
        <v>270</v>
      </c>
      <c r="F2071" s="23" t="s">
        <v>342</v>
      </c>
      <c r="G2071" s="23" t="s">
        <v>492</v>
      </c>
      <c r="H2071" s="32" t="s">
        <v>354</v>
      </c>
      <c r="I2071" s="32" t="s">
        <v>586</v>
      </c>
      <c r="J2071" s="135">
        <v>82</v>
      </c>
      <c r="K2071" s="28">
        <v>0.96340999999999999</v>
      </c>
      <c r="L2071" s="77">
        <v>0.9</v>
      </c>
      <c r="Q2071" s="106"/>
    </row>
    <row r="2072" spans="1:17" x14ac:dyDescent="0.25">
      <c r="A2072" t="s">
        <v>331</v>
      </c>
      <c r="B2072" s="25">
        <v>2021</v>
      </c>
      <c r="C2072" s="25" t="s">
        <v>0</v>
      </c>
      <c r="D2072" s="25" t="s">
        <v>67</v>
      </c>
      <c r="E2072" s="25" t="s">
        <v>270</v>
      </c>
      <c r="F2072" s="23" t="s">
        <v>342</v>
      </c>
      <c r="G2072" s="23" t="s">
        <v>492</v>
      </c>
      <c r="H2072" s="32" t="s">
        <v>354</v>
      </c>
      <c r="I2072" s="32" t="s">
        <v>586</v>
      </c>
      <c r="J2072" s="135">
        <v>91</v>
      </c>
      <c r="K2072" s="28">
        <v>0.92308000000000001</v>
      </c>
      <c r="L2072" s="77">
        <v>0.9</v>
      </c>
      <c r="Q2072" s="106"/>
    </row>
    <row r="2073" spans="1:17" x14ac:dyDescent="0.25">
      <c r="A2073" t="s">
        <v>331</v>
      </c>
      <c r="B2073" s="25">
        <v>2021</v>
      </c>
      <c r="C2073" s="25" t="s">
        <v>1</v>
      </c>
      <c r="D2073" s="25" t="s">
        <v>68</v>
      </c>
      <c r="E2073" s="25" t="s">
        <v>270</v>
      </c>
      <c r="F2073" s="23" t="s">
        <v>342</v>
      </c>
      <c r="G2073" s="23" t="s">
        <v>492</v>
      </c>
      <c r="H2073" s="32" t="s">
        <v>354</v>
      </c>
      <c r="I2073" s="32" t="s">
        <v>586</v>
      </c>
      <c r="J2073" s="135">
        <v>102</v>
      </c>
      <c r="K2073" s="28">
        <v>0.86275000000000002</v>
      </c>
      <c r="L2073" s="77">
        <v>0.9</v>
      </c>
      <c r="Q2073" s="106"/>
    </row>
    <row r="2074" spans="1:17" x14ac:dyDescent="0.25">
      <c r="A2074" t="s">
        <v>331</v>
      </c>
      <c r="B2074" s="25">
        <v>2021</v>
      </c>
      <c r="C2074" s="25" t="s">
        <v>2</v>
      </c>
      <c r="D2074" s="25" t="s">
        <v>69</v>
      </c>
      <c r="E2074" s="25" t="s">
        <v>270</v>
      </c>
      <c r="F2074" s="23" t="s">
        <v>342</v>
      </c>
      <c r="G2074" s="23" t="s">
        <v>492</v>
      </c>
      <c r="H2074" s="32" t="s">
        <v>354</v>
      </c>
      <c r="I2074" s="32" t="s">
        <v>586</v>
      </c>
      <c r="J2074" s="135">
        <v>113</v>
      </c>
      <c r="K2074" s="28">
        <v>0.80530999999999997</v>
      </c>
      <c r="L2074" s="77">
        <v>0.9</v>
      </c>
      <c r="Q2074" s="106"/>
    </row>
    <row r="2075" spans="1:17" x14ac:dyDescent="0.25">
      <c r="A2075" t="s">
        <v>331</v>
      </c>
      <c r="B2075" s="25">
        <v>2021</v>
      </c>
      <c r="C2075" s="25" t="s">
        <v>3</v>
      </c>
      <c r="D2075" s="25" t="s">
        <v>70</v>
      </c>
      <c r="E2075" s="25" t="s">
        <v>270</v>
      </c>
      <c r="F2075" s="23" t="s">
        <v>342</v>
      </c>
      <c r="G2075" s="23" t="s">
        <v>492</v>
      </c>
      <c r="H2075" s="32" t="s">
        <v>354</v>
      </c>
      <c r="I2075" s="32" t="s">
        <v>586</v>
      </c>
      <c r="J2075" s="135">
        <v>142</v>
      </c>
      <c r="K2075" s="28">
        <v>0.82394000000000001</v>
      </c>
      <c r="L2075" s="77">
        <v>0.9</v>
      </c>
      <c r="Q2075" s="106"/>
    </row>
    <row r="2076" spans="1:17" x14ac:dyDescent="0.25">
      <c r="A2076" t="s">
        <v>331</v>
      </c>
      <c r="B2076" s="25">
        <v>2022</v>
      </c>
      <c r="C2076" s="25" t="s">
        <v>0</v>
      </c>
      <c r="D2076" s="25" t="s">
        <v>71</v>
      </c>
      <c r="E2076" s="25" t="s">
        <v>270</v>
      </c>
      <c r="F2076" s="23" t="s">
        <v>342</v>
      </c>
      <c r="G2076" s="23" t="s">
        <v>492</v>
      </c>
      <c r="H2076" s="32" t="s">
        <v>354</v>
      </c>
      <c r="I2076" s="32" t="s">
        <v>586</v>
      </c>
      <c r="J2076" s="135">
        <v>108</v>
      </c>
      <c r="K2076" s="28">
        <v>0.63888999999999996</v>
      </c>
      <c r="L2076" s="77">
        <v>0.9</v>
      </c>
      <c r="Q2076" s="106"/>
    </row>
    <row r="2077" spans="1:17" x14ac:dyDescent="0.25">
      <c r="A2077" t="s">
        <v>331</v>
      </c>
      <c r="B2077" s="25">
        <v>2022</v>
      </c>
      <c r="C2077" s="25" t="s">
        <v>1</v>
      </c>
      <c r="D2077" s="25" t="s">
        <v>72</v>
      </c>
      <c r="E2077" s="25" t="s">
        <v>270</v>
      </c>
      <c r="F2077" s="23" t="s">
        <v>342</v>
      </c>
      <c r="G2077" s="23" t="s">
        <v>492</v>
      </c>
      <c r="H2077" s="32" t="s">
        <v>354</v>
      </c>
      <c r="I2077" s="32" t="s">
        <v>586</v>
      </c>
      <c r="J2077" s="135">
        <v>114</v>
      </c>
      <c r="K2077" s="28">
        <v>0.71930000000000005</v>
      </c>
      <c r="L2077" s="77">
        <v>0.9</v>
      </c>
      <c r="Q2077" s="106"/>
    </row>
    <row r="2078" spans="1:17" x14ac:dyDescent="0.25">
      <c r="A2078" t="s">
        <v>331</v>
      </c>
      <c r="B2078" s="25">
        <v>2022</v>
      </c>
      <c r="C2078" s="25" t="s">
        <v>2</v>
      </c>
      <c r="D2078" s="25" t="s">
        <v>73</v>
      </c>
      <c r="E2078" s="25" t="s">
        <v>270</v>
      </c>
      <c r="F2078" s="23" t="s">
        <v>342</v>
      </c>
      <c r="G2078" s="23" t="s">
        <v>492</v>
      </c>
      <c r="H2078" s="32" t="s">
        <v>354</v>
      </c>
      <c r="I2078" s="32" t="s">
        <v>586</v>
      </c>
      <c r="J2078" s="135">
        <v>173</v>
      </c>
      <c r="K2078" s="28">
        <v>0.84392999999999996</v>
      </c>
      <c r="L2078" s="77">
        <v>0.9</v>
      </c>
      <c r="Q2078" s="106"/>
    </row>
    <row r="2079" spans="1:17" x14ac:dyDescent="0.25">
      <c r="A2079" t="s">
        <v>331</v>
      </c>
      <c r="B2079" s="25">
        <v>2022</v>
      </c>
      <c r="C2079" s="25" t="s">
        <v>3</v>
      </c>
      <c r="D2079" s="25" t="s">
        <v>493</v>
      </c>
      <c r="E2079" s="25" t="s">
        <v>270</v>
      </c>
      <c r="F2079" s="23" t="s">
        <v>342</v>
      </c>
      <c r="G2079" s="23" t="s">
        <v>492</v>
      </c>
      <c r="H2079" s="32" t="s">
        <v>354</v>
      </c>
      <c r="I2079" s="32" t="s">
        <v>586</v>
      </c>
      <c r="J2079" s="135">
        <v>168</v>
      </c>
      <c r="K2079" s="28">
        <v>0.82738</v>
      </c>
      <c r="L2079" s="77">
        <v>0.9</v>
      </c>
      <c r="Q2079" s="106"/>
    </row>
    <row r="2080" spans="1:17" x14ac:dyDescent="0.25">
      <c r="A2080" t="s">
        <v>331</v>
      </c>
      <c r="B2080" s="25">
        <v>2023</v>
      </c>
      <c r="C2080" s="25" t="s">
        <v>0</v>
      </c>
      <c r="D2080" s="25" t="s">
        <v>537</v>
      </c>
      <c r="E2080" s="25" t="s">
        <v>270</v>
      </c>
      <c r="F2080" s="23" t="s">
        <v>342</v>
      </c>
      <c r="G2080" s="23" t="s">
        <v>492</v>
      </c>
      <c r="H2080" s="32" t="s">
        <v>354</v>
      </c>
      <c r="I2080" s="32" t="s">
        <v>586</v>
      </c>
      <c r="J2080" s="135">
        <v>130</v>
      </c>
      <c r="K2080" s="28">
        <v>0.79230999999999996</v>
      </c>
      <c r="L2080" s="77">
        <v>0.9</v>
      </c>
      <c r="Q2080" s="106"/>
    </row>
    <row r="2081" spans="1:17" x14ac:dyDescent="0.25">
      <c r="A2081" t="s">
        <v>331</v>
      </c>
      <c r="B2081" s="25">
        <v>2018</v>
      </c>
      <c r="C2081" s="25" t="s">
        <v>0</v>
      </c>
      <c r="D2081" s="25" t="s">
        <v>54</v>
      </c>
      <c r="E2081" s="25" t="s">
        <v>250</v>
      </c>
      <c r="F2081" s="23" t="s">
        <v>251</v>
      </c>
      <c r="G2081" s="23" t="s">
        <v>492</v>
      </c>
      <c r="H2081" s="32" t="s">
        <v>469</v>
      </c>
      <c r="I2081" s="32" t="s">
        <v>586</v>
      </c>
      <c r="J2081" s="135">
        <v>108</v>
      </c>
      <c r="K2081" s="28">
        <v>0.53703999999999996</v>
      </c>
      <c r="L2081" s="77">
        <v>0.9</v>
      </c>
      <c r="Q2081" s="106"/>
    </row>
    <row r="2082" spans="1:17" x14ac:dyDescent="0.25">
      <c r="A2082" t="s">
        <v>331</v>
      </c>
      <c r="B2082" s="25">
        <v>2018</v>
      </c>
      <c r="C2082" s="25" t="s">
        <v>1</v>
      </c>
      <c r="D2082" s="25" t="s">
        <v>56</v>
      </c>
      <c r="E2082" s="25" t="s">
        <v>250</v>
      </c>
      <c r="F2082" s="23" t="s">
        <v>251</v>
      </c>
      <c r="G2082" s="23" t="s">
        <v>492</v>
      </c>
      <c r="H2082" s="32" t="s">
        <v>469</v>
      </c>
      <c r="I2082" s="32" t="s">
        <v>586</v>
      </c>
      <c r="J2082" s="135">
        <v>121</v>
      </c>
      <c r="K2082" s="28">
        <v>0.71901000000000004</v>
      </c>
      <c r="L2082" s="77">
        <v>0.9</v>
      </c>
      <c r="Q2082" s="106"/>
    </row>
    <row r="2083" spans="1:17" x14ac:dyDescent="0.25">
      <c r="A2083" t="s">
        <v>331</v>
      </c>
      <c r="B2083" s="25">
        <v>2018</v>
      </c>
      <c r="C2083" s="25" t="s">
        <v>2</v>
      </c>
      <c r="D2083" s="25" t="s">
        <v>57</v>
      </c>
      <c r="E2083" s="25" t="s">
        <v>250</v>
      </c>
      <c r="F2083" s="23" t="s">
        <v>251</v>
      </c>
      <c r="G2083" s="23" t="s">
        <v>492</v>
      </c>
      <c r="H2083" s="32" t="s">
        <v>469</v>
      </c>
      <c r="I2083" s="32" t="s">
        <v>586</v>
      </c>
      <c r="J2083" s="135">
        <v>149</v>
      </c>
      <c r="K2083" s="28">
        <v>0.7651</v>
      </c>
      <c r="L2083" s="77">
        <v>0.9</v>
      </c>
      <c r="Q2083" s="106"/>
    </row>
    <row r="2084" spans="1:17" x14ac:dyDescent="0.25">
      <c r="A2084" t="s">
        <v>331</v>
      </c>
      <c r="B2084" s="25">
        <v>2018</v>
      </c>
      <c r="C2084" s="25" t="s">
        <v>3</v>
      </c>
      <c r="D2084" s="25" t="s">
        <v>58</v>
      </c>
      <c r="E2084" s="25" t="s">
        <v>250</v>
      </c>
      <c r="F2084" s="23" t="s">
        <v>251</v>
      </c>
      <c r="G2084" s="23" t="s">
        <v>492</v>
      </c>
      <c r="H2084" s="32" t="s">
        <v>469</v>
      </c>
      <c r="I2084" s="32" t="s">
        <v>586</v>
      </c>
      <c r="J2084" s="135">
        <v>142</v>
      </c>
      <c r="K2084" s="28">
        <v>0.75351999999999997</v>
      </c>
      <c r="L2084" s="77">
        <v>0.9</v>
      </c>
      <c r="Q2084" s="106"/>
    </row>
    <row r="2085" spans="1:17" x14ac:dyDescent="0.25">
      <c r="A2085" t="s">
        <v>331</v>
      </c>
      <c r="B2085" s="25">
        <v>2019</v>
      </c>
      <c r="C2085" s="25" t="s">
        <v>0</v>
      </c>
      <c r="D2085" s="25" t="s">
        <v>59</v>
      </c>
      <c r="E2085" s="25" t="s">
        <v>250</v>
      </c>
      <c r="F2085" s="23" t="s">
        <v>251</v>
      </c>
      <c r="G2085" s="23" t="s">
        <v>492</v>
      </c>
      <c r="H2085" s="32" t="s">
        <v>469</v>
      </c>
      <c r="I2085" s="32" t="s">
        <v>586</v>
      </c>
      <c r="J2085" s="135">
        <v>118</v>
      </c>
      <c r="K2085" s="28">
        <v>0.86441000000000001</v>
      </c>
      <c r="L2085" s="77">
        <v>0.9</v>
      </c>
      <c r="Q2085" s="106"/>
    </row>
    <row r="2086" spans="1:17" x14ac:dyDescent="0.25">
      <c r="A2086" t="s">
        <v>331</v>
      </c>
      <c r="B2086" s="25">
        <v>2019</v>
      </c>
      <c r="C2086" s="25" t="s">
        <v>1</v>
      </c>
      <c r="D2086" s="25" t="s">
        <v>60</v>
      </c>
      <c r="E2086" s="25" t="s">
        <v>250</v>
      </c>
      <c r="F2086" s="23" t="s">
        <v>251</v>
      </c>
      <c r="G2086" s="23" t="s">
        <v>492</v>
      </c>
      <c r="H2086" s="32" t="s">
        <v>469</v>
      </c>
      <c r="I2086" s="32" t="s">
        <v>586</v>
      </c>
      <c r="J2086" s="135">
        <v>133</v>
      </c>
      <c r="K2086" s="28">
        <v>0.86465999999999998</v>
      </c>
      <c r="L2086" s="77">
        <v>0.9</v>
      </c>
      <c r="Q2086" s="106"/>
    </row>
    <row r="2087" spans="1:17" x14ac:dyDescent="0.25">
      <c r="A2087" t="s">
        <v>331</v>
      </c>
      <c r="B2087" s="25">
        <v>2019</v>
      </c>
      <c r="C2087" s="25" t="s">
        <v>2</v>
      </c>
      <c r="D2087" s="25" t="s">
        <v>61</v>
      </c>
      <c r="E2087" s="25" t="s">
        <v>250</v>
      </c>
      <c r="F2087" s="23" t="s">
        <v>251</v>
      </c>
      <c r="G2087" s="23" t="s">
        <v>492</v>
      </c>
      <c r="H2087" s="32" t="s">
        <v>469</v>
      </c>
      <c r="I2087" s="32" t="s">
        <v>586</v>
      </c>
      <c r="J2087" s="135">
        <v>113</v>
      </c>
      <c r="K2087" s="28">
        <v>0.87611000000000006</v>
      </c>
      <c r="L2087" s="77">
        <v>0.9</v>
      </c>
      <c r="Q2087" s="106"/>
    </row>
    <row r="2088" spans="1:17" x14ac:dyDescent="0.25">
      <c r="A2088" t="s">
        <v>331</v>
      </c>
      <c r="B2088" s="25">
        <v>2019</v>
      </c>
      <c r="C2088" s="25" t="s">
        <v>3</v>
      </c>
      <c r="D2088" s="25" t="s">
        <v>62</v>
      </c>
      <c r="E2088" s="25" t="s">
        <v>250</v>
      </c>
      <c r="F2088" s="23" t="s">
        <v>251</v>
      </c>
      <c r="G2088" s="23" t="s">
        <v>492</v>
      </c>
      <c r="H2088" s="32" t="s">
        <v>469</v>
      </c>
      <c r="I2088" s="32" t="s">
        <v>586</v>
      </c>
      <c r="J2088" s="135">
        <v>124</v>
      </c>
      <c r="K2088" s="28">
        <v>0.89515999999999996</v>
      </c>
      <c r="L2088" s="77">
        <v>0.9</v>
      </c>
      <c r="Q2088" s="106"/>
    </row>
    <row r="2089" spans="1:17" x14ac:dyDescent="0.25">
      <c r="A2089" t="s">
        <v>331</v>
      </c>
      <c r="B2089" s="25">
        <v>2020</v>
      </c>
      <c r="C2089" s="25" t="s">
        <v>0</v>
      </c>
      <c r="D2089" s="25" t="s">
        <v>63</v>
      </c>
      <c r="E2089" s="25" t="s">
        <v>250</v>
      </c>
      <c r="F2089" s="23" t="s">
        <v>251</v>
      </c>
      <c r="G2089" s="23" t="s">
        <v>492</v>
      </c>
      <c r="H2089" s="32" t="s">
        <v>469</v>
      </c>
      <c r="I2089" s="32" t="s">
        <v>586</v>
      </c>
      <c r="J2089" s="135">
        <v>97</v>
      </c>
      <c r="K2089" s="28">
        <v>0.85567000000000004</v>
      </c>
      <c r="L2089" s="77">
        <v>0.9</v>
      </c>
      <c r="Q2089" s="106"/>
    </row>
    <row r="2090" spans="1:17" x14ac:dyDescent="0.25">
      <c r="A2090" t="s">
        <v>331</v>
      </c>
      <c r="B2090" s="25">
        <v>2020</v>
      </c>
      <c r="C2090" s="25" t="s">
        <v>1</v>
      </c>
      <c r="D2090" s="25" t="s">
        <v>64</v>
      </c>
      <c r="E2090" s="25" t="s">
        <v>250</v>
      </c>
      <c r="F2090" s="23" t="s">
        <v>251</v>
      </c>
      <c r="G2090" s="23" t="s">
        <v>492</v>
      </c>
      <c r="H2090" s="32" t="s">
        <v>469</v>
      </c>
      <c r="I2090" s="32" t="s">
        <v>586</v>
      </c>
      <c r="J2090" s="135">
        <v>57</v>
      </c>
      <c r="K2090" s="28">
        <v>0.85965000000000003</v>
      </c>
      <c r="L2090" s="77">
        <v>0.9</v>
      </c>
      <c r="Q2090" s="106"/>
    </row>
    <row r="2091" spans="1:17" x14ac:dyDescent="0.25">
      <c r="A2091" t="s">
        <v>331</v>
      </c>
      <c r="B2091" s="25">
        <v>2020</v>
      </c>
      <c r="C2091" s="25" t="s">
        <v>2</v>
      </c>
      <c r="D2091" s="25" t="s">
        <v>65</v>
      </c>
      <c r="E2091" s="25" t="s">
        <v>250</v>
      </c>
      <c r="F2091" s="23" t="s">
        <v>251</v>
      </c>
      <c r="G2091" s="23" t="s">
        <v>492</v>
      </c>
      <c r="H2091" s="32" t="s">
        <v>469</v>
      </c>
      <c r="I2091" s="32" t="s">
        <v>586</v>
      </c>
      <c r="J2091" s="135">
        <v>90</v>
      </c>
      <c r="K2091" s="28">
        <v>0.87778</v>
      </c>
      <c r="L2091" s="77">
        <v>0.9</v>
      </c>
      <c r="Q2091" s="106"/>
    </row>
    <row r="2092" spans="1:17" x14ac:dyDescent="0.25">
      <c r="A2092" t="s">
        <v>331</v>
      </c>
      <c r="B2092" s="25">
        <v>2020</v>
      </c>
      <c r="C2092" s="25" t="s">
        <v>3</v>
      </c>
      <c r="D2092" s="25" t="s">
        <v>66</v>
      </c>
      <c r="E2092" s="25" t="s">
        <v>250</v>
      </c>
      <c r="F2092" s="23" t="s">
        <v>251</v>
      </c>
      <c r="G2092" s="23" t="s">
        <v>492</v>
      </c>
      <c r="H2092" s="32" t="s">
        <v>469</v>
      </c>
      <c r="I2092" s="32" t="s">
        <v>586</v>
      </c>
      <c r="J2092" s="135">
        <v>128</v>
      </c>
      <c r="K2092" s="28">
        <v>0.96094000000000002</v>
      </c>
      <c r="L2092" s="77">
        <v>0.9</v>
      </c>
      <c r="Q2092" s="106"/>
    </row>
    <row r="2093" spans="1:17" x14ac:dyDescent="0.25">
      <c r="A2093" t="s">
        <v>331</v>
      </c>
      <c r="B2093" s="25">
        <v>2021</v>
      </c>
      <c r="C2093" s="25" t="s">
        <v>0</v>
      </c>
      <c r="D2093" s="25" t="s">
        <v>67</v>
      </c>
      <c r="E2093" s="25" t="s">
        <v>250</v>
      </c>
      <c r="F2093" s="23" t="s">
        <v>251</v>
      </c>
      <c r="G2093" s="23" t="s">
        <v>492</v>
      </c>
      <c r="H2093" s="32" t="s">
        <v>469</v>
      </c>
      <c r="I2093" s="32" t="s">
        <v>586</v>
      </c>
      <c r="J2093" s="135">
        <v>134</v>
      </c>
      <c r="K2093" s="28">
        <v>0.89551999999999998</v>
      </c>
      <c r="L2093" s="77">
        <v>0.9</v>
      </c>
      <c r="Q2093" s="106"/>
    </row>
    <row r="2094" spans="1:17" x14ac:dyDescent="0.25">
      <c r="A2094" t="s">
        <v>331</v>
      </c>
      <c r="B2094" s="25">
        <v>2021</v>
      </c>
      <c r="C2094" s="25" t="s">
        <v>1</v>
      </c>
      <c r="D2094" s="25" t="s">
        <v>68</v>
      </c>
      <c r="E2094" s="25" t="s">
        <v>250</v>
      </c>
      <c r="F2094" s="23" t="s">
        <v>251</v>
      </c>
      <c r="G2094" s="23" t="s">
        <v>492</v>
      </c>
      <c r="H2094" s="32" t="s">
        <v>469</v>
      </c>
      <c r="I2094" s="32" t="s">
        <v>586</v>
      </c>
      <c r="J2094" s="135">
        <v>152</v>
      </c>
      <c r="K2094" s="28">
        <v>0.86841999999999997</v>
      </c>
      <c r="L2094" s="77">
        <v>0.9</v>
      </c>
      <c r="Q2094" s="106"/>
    </row>
    <row r="2095" spans="1:17" x14ac:dyDescent="0.25">
      <c r="A2095" t="s">
        <v>331</v>
      </c>
      <c r="B2095" s="25">
        <v>2021</v>
      </c>
      <c r="C2095" s="25" t="s">
        <v>2</v>
      </c>
      <c r="D2095" s="25" t="s">
        <v>69</v>
      </c>
      <c r="E2095" s="25" t="s">
        <v>250</v>
      </c>
      <c r="F2095" s="23" t="s">
        <v>251</v>
      </c>
      <c r="G2095" s="23" t="s">
        <v>492</v>
      </c>
      <c r="H2095" s="32" t="s">
        <v>469</v>
      </c>
      <c r="I2095" s="32" t="s">
        <v>586</v>
      </c>
      <c r="J2095" s="135">
        <v>142</v>
      </c>
      <c r="K2095" s="28">
        <v>0.83803000000000005</v>
      </c>
      <c r="L2095" s="77">
        <v>0.9</v>
      </c>
      <c r="Q2095" s="106"/>
    </row>
    <row r="2096" spans="1:17" x14ac:dyDescent="0.25">
      <c r="A2096" t="s">
        <v>331</v>
      </c>
      <c r="B2096" s="25">
        <v>2021</v>
      </c>
      <c r="C2096" s="25" t="s">
        <v>3</v>
      </c>
      <c r="D2096" s="25" t="s">
        <v>70</v>
      </c>
      <c r="E2096" s="25" t="s">
        <v>250</v>
      </c>
      <c r="F2096" s="23" t="s">
        <v>251</v>
      </c>
      <c r="G2096" s="23" t="s">
        <v>492</v>
      </c>
      <c r="H2096" s="32" t="s">
        <v>469</v>
      </c>
      <c r="I2096" s="32" t="s">
        <v>586</v>
      </c>
      <c r="J2096" s="135">
        <v>140</v>
      </c>
      <c r="K2096" s="28">
        <v>0.84286000000000005</v>
      </c>
      <c r="L2096" s="77">
        <v>0.9</v>
      </c>
      <c r="Q2096" s="106"/>
    </row>
    <row r="2097" spans="1:17" x14ac:dyDescent="0.25">
      <c r="A2097" t="s">
        <v>331</v>
      </c>
      <c r="B2097" s="25">
        <v>2022</v>
      </c>
      <c r="C2097" s="25" t="s">
        <v>0</v>
      </c>
      <c r="D2097" s="25" t="s">
        <v>71</v>
      </c>
      <c r="E2097" s="25" t="s">
        <v>250</v>
      </c>
      <c r="F2097" s="23" t="s">
        <v>251</v>
      </c>
      <c r="G2097" s="23" t="s">
        <v>492</v>
      </c>
      <c r="H2097" s="32" t="s">
        <v>469</v>
      </c>
      <c r="I2097" s="32" t="s">
        <v>586</v>
      </c>
      <c r="J2097" s="135">
        <v>170</v>
      </c>
      <c r="K2097" s="28">
        <v>0.82940999999999998</v>
      </c>
      <c r="L2097" s="77">
        <v>0.9</v>
      </c>
      <c r="Q2097" s="106"/>
    </row>
    <row r="2098" spans="1:17" x14ac:dyDescent="0.25">
      <c r="A2098" t="s">
        <v>331</v>
      </c>
      <c r="B2098" s="25">
        <v>2022</v>
      </c>
      <c r="C2098" s="25" t="s">
        <v>1</v>
      </c>
      <c r="D2098" s="25" t="s">
        <v>72</v>
      </c>
      <c r="E2098" s="25" t="s">
        <v>250</v>
      </c>
      <c r="F2098" s="23" t="s">
        <v>251</v>
      </c>
      <c r="G2098" s="23" t="s">
        <v>492</v>
      </c>
      <c r="H2098" s="32" t="s">
        <v>469</v>
      </c>
      <c r="I2098" s="32" t="s">
        <v>586</v>
      </c>
      <c r="J2098" s="135">
        <v>136</v>
      </c>
      <c r="K2098" s="28">
        <v>0.77941000000000005</v>
      </c>
      <c r="L2098" s="77">
        <v>0.9</v>
      </c>
      <c r="Q2098" s="106"/>
    </row>
    <row r="2099" spans="1:17" x14ac:dyDescent="0.25">
      <c r="A2099" t="s">
        <v>331</v>
      </c>
      <c r="B2099" s="25">
        <v>2022</v>
      </c>
      <c r="C2099" s="25" t="s">
        <v>2</v>
      </c>
      <c r="D2099" s="25" t="s">
        <v>73</v>
      </c>
      <c r="E2099" s="25" t="s">
        <v>250</v>
      </c>
      <c r="F2099" s="23" t="s">
        <v>251</v>
      </c>
      <c r="G2099" s="23" t="s">
        <v>492</v>
      </c>
      <c r="H2099" s="32" t="s">
        <v>469</v>
      </c>
      <c r="I2099" s="32" t="s">
        <v>586</v>
      </c>
      <c r="J2099" s="135">
        <v>149</v>
      </c>
      <c r="K2099" s="28">
        <v>0.81879000000000002</v>
      </c>
      <c r="L2099" s="77">
        <v>0.9</v>
      </c>
      <c r="Q2099" s="106"/>
    </row>
    <row r="2100" spans="1:17" x14ac:dyDescent="0.25">
      <c r="A2100" t="s">
        <v>331</v>
      </c>
      <c r="B2100" s="25">
        <v>2022</v>
      </c>
      <c r="C2100" s="25" t="s">
        <v>3</v>
      </c>
      <c r="D2100" s="25" t="s">
        <v>493</v>
      </c>
      <c r="E2100" s="25" t="s">
        <v>250</v>
      </c>
      <c r="F2100" s="23" t="s">
        <v>251</v>
      </c>
      <c r="G2100" s="23" t="s">
        <v>492</v>
      </c>
      <c r="H2100" s="32" t="s">
        <v>469</v>
      </c>
      <c r="I2100" s="32" t="s">
        <v>586</v>
      </c>
      <c r="J2100" s="135">
        <v>146</v>
      </c>
      <c r="K2100" s="28">
        <v>0.80822000000000005</v>
      </c>
      <c r="L2100" s="77">
        <v>0.9</v>
      </c>
      <c r="Q2100" s="106"/>
    </row>
    <row r="2101" spans="1:17" x14ac:dyDescent="0.25">
      <c r="A2101" t="s">
        <v>331</v>
      </c>
      <c r="B2101" s="25">
        <v>2023</v>
      </c>
      <c r="C2101" s="25" t="s">
        <v>0</v>
      </c>
      <c r="D2101" s="25" t="s">
        <v>537</v>
      </c>
      <c r="E2101" s="25" t="s">
        <v>250</v>
      </c>
      <c r="F2101" s="23" t="s">
        <v>251</v>
      </c>
      <c r="G2101" s="23" t="s">
        <v>492</v>
      </c>
      <c r="H2101" s="32" t="s">
        <v>469</v>
      </c>
      <c r="I2101" s="32" t="s">
        <v>586</v>
      </c>
      <c r="J2101" s="135">
        <v>159</v>
      </c>
      <c r="K2101" s="28">
        <v>0.69181999999999999</v>
      </c>
      <c r="L2101" s="77">
        <v>0.9</v>
      </c>
      <c r="Q2101" s="106"/>
    </row>
    <row r="2102" spans="1:17" x14ac:dyDescent="0.25">
      <c r="A2102" t="s">
        <v>331</v>
      </c>
      <c r="B2102" s="25">
        <v>2018</v>
      </c>
      <c r="C2102" s="25" t="s">
        <v>0</v>
      </c>
      <c r="D2102" s="25" t="s">
        <v>54</v>
      </c>
      <c r="E2102" s="25" t="s">
        <v>492</v>
      </c>
      <c r="F2102" s="23" t="s">
        <v>469</v>
      </c>
      <c r="G2102" s="23" t="s">
        <v>492</v>
      </c>
      <c r="H2102" s="32" t="s">
        <v>469</v>
      </c>
      <c r="I2102" s="32" t="s">
        <v>586</v>
      </c>
      <c r="J2102" s="135">
        <v>552</v>
      </c>
      <c r="K2102" s="28">
        <v>0.55978000000000006</v>
      </c>
      <c r="L2102" s="77">
        <v>0.9</v>
      </c>
      <c r="Q2102" s="106"/>
    </row>
    <row r="2103" spans="1:17" x14ac:dyDescent="0.25">
      <c r="A2103" t="s">
        <v>331</v>
      </c>
      <c r="B2103" s="25">
        <v>2018</v>
      </c>
      <c r="C2103" s="25" t="s">
        <v>1</v>
      </c>
      <c r="D2103" s="25" t="s">
        <v>56</v>
      </c>
      <c r="E2103" s="25" t="s">
        <v>492</v>
      </c>
      <c r="F2103" s="23" t="s">
        <v>469</v>
      </c>
      <c r="G2103" s="23" t="s">
        <v>492</v>
      </c>
      <c r="H2103" s="32" t="s">
        <v>469</v>
      </c>
      <c r="I2103" s="32" t="s">
        <v>586</v>
      </c>
      <c r="J2103" s="135">
        <v>603</v>
      </c>
      <c r="K2103" s="28">
        <v>0.59204000000000001</v>
      </c>
      <c r="L2103" s="77">
        <v>0.9</v>
      </c>
      <c r="Q2103" s="106"/>
    </row>
    <row r="2104" spans="1:17" x14ac:dyDescent="0.25">
      <c r="A2104" t="s">
        <v>331</v>
      </c>
      <c r="B2104" s="25">
        <v>2018</v>
      </c>
      <c r="C2104" s="25" t="s">
        <v>2</v>
      </c>
      <c r="D2104" s="25" t="s">
        <v>57</v>
      </c>
      <c r="E2104" s="25" t="s">
        <v>492</v>
      </c>
      <c r="F2104" s="23" t="s">
        <v>469</v>
      </c>
      <c r="G2104" s="23" t="s">
        <v>492</v>
      </c>
      <c r="H2104" s="32" t="s">
        <v>469</v>
      </c>
      <c r="I2104" s="32" t="s">
        <v>586</v>
      </c>
      <c r="J2104" s="135">
        <v>696</v>
      </c>
      <c r="K2104" s="28">
        <v>0.57615000000000005</v>
      </c>
      <c r="L2104" s="77">
        <v>0.9</v>
      </c>
      <c r="Q2104" s="106"/>
    </row>
    <row r="2105" spans="1:17" x14ac:dyDescent="0.25">
      <c r="A2105" t="s">
        <v>331</v>
      </c>
      <c r="B2105" s="25">
        <v>2018</v>
      </c>
      <c r="C2105" s="25" t="s">
        <v>3</v>
      </c>
      <c r="D2105" s="25" t="s">
        <v>58</v>
      </c>
      <c r="E2105" s="25" t="s">
        <v>492</v>
      </c>
      <c r="F2105" s="23" t="s">
        <v>469</v>
      </c>
      <c r="G2105" s="23" t="s">
        <v>492</v>
      </c>
      <c r="H2105" s="32" t="s">
        <v>469</v>
      </c>
      <c r="I2105" s="32" t="s">
        <v>586</v>
      </c>
      <c r="J2105" s="135">
        <v>616</v>
      </c>
      <c r="K2105" s="28">
        <v>0.57142999999999999</v>
      </c>
      <c r="L2105" s="77">
        <v>0.9</v>
      </c>
      <c r="Q2105" s="106"/>
    </row>
    <row r="2106" spans="1:17" x14ac:dyDescent="0.25">
      <c r="A2106" t="s">
        <v>331</v>
      </c>
      <c r="B2106" s="25">
        <v>2019</v>
      </c>
      <c r="C2106" s="25" t="s">
        <v>0</v>
      </c>
      <c r="D2106" s="25" t="s">
        <v>59</v>
      </c>
      <c r="E2106" s="25" t="s">
        <v>492</v>
      </c>
      <c r="F2106" s="23" t="s">
        <v>469</v>
      </c>
      <c r="G2106" s="23" t="s">
        <v>492</v>
      </c>
      <c r="H2106" s="32" t="s">
        <v>469</v>
      </c>
      <c r="I2106" s="32" t="s">
        <v>586</v>
      </c>
      <c r="J2106" s="135">
        <v>593</v>
      </c>
      <c r="K2106" s="28">
        <v>0.58516000000000001</v>
      </c>
      <c r="L2106" s="77">
        <v>0.9</v>
      </c>
      <c r="Q2106" s="106"/>
    </row>
    <row r="2107" spans="1:17" x14ac:dyDescent="0.25">
      <c r="A2107" t="s">
        <v>331</v>
      </c>
      <c r="B2107" s="25">
        <v>2019</v>
      </c>
      <c r="C2107" s="25" t="s">
        <v>1</v>
      </c>
      <c r="D2107" s="25" t="s">
        <v>60</v>
      </c>
      <c r="E2107" s="25" t="s">
        <v>492</v>
      </c>
      <c r="F2107" s="23" t="s">
        <v>469</v>
      </c>
      <c r="G2107" s="23" t="s">
        <v>492</v>
      </c>
      <c r="H2107" s="32" t="s">
        <v>469</v>
      </c>
      <c r="I2107" s="32" t="s">
        <v>586</v>
      </c>
      <c r="J2107" s="135">
        <v>610</v>
      </c>
      <c r="K2107" s="28">
        <v>0.56393000000000004</v>
      </c>
      <c r="L2107" s="77">
        <v>0.9</v>
      </c>
      <c r="Q2107" s="106"/>
    </row>
    <row r="2108" spans="1:17" x14ac:dyDescent="0.25">
      <c r="A2108" t="s">
        <v>331</v>
      </c>
      <c r="B2108" s="25">
        <v>2019</v>
      </c>
      <c r="C2108" s="25" t="s">
        <v>2</v>
      </c>
      <c r="D2108" s="25" t="s">
        <v>61</v>
      </c>
      <c r="E2108" s="25" t="s">
        <v>492</v>
      </c>
      <c r="F2108" s="23" t="s">
        <v>469</v>
      </c>
      <c r="G2108" s="23" t="s">
        <v>492</v>
      </c>
      <c r="H2108" s="32" t="s">
        <v>469</v>
      </c>
      <c r="I2108" s="32" t="s">
        <v>586</v>
      </c>
      <c r="J2108" s="135">
        <v>636</v>
      </c>
      <c r="K2108" s="28">
        <v>0.51258000000000004</v>
      </c>
      <c r="L2108" s="77">
        <v>0.9</v>
      </c>
      <c r="Q2108" s="106"/>
    </row>
    <row r="2109" spans="1:17" x14ac:dyDescent="0.25">
      <c r="A2109" t="s">
        <v>331</v>
      </c>
      <c r="B2109" s="25">
        <v>2019</v>
      </c>
      <c r="C2109" s="25" t="s">
        <v>3</v>
      </c>
      <c r="D2109" s="25" t="s">
        <v>62</v>
      </c>
      <c r="E2109" s="25" t="s">
        <v>492</v>
      </c>
      <c r="F2109" s="23" t="s">
        <v>469</v>
      </c>
      <c r="G2109" s="23" t="s">
        <v>492</v>
      </c>
      <c r="H2109" s="32" t="s">
        <v>469</v>
      </c>
      <c r="I2109" s="32" t="s">
        <v>586</v>
      </c>
      <c r="J2109" s="135">
        <v>597</v>
      </c>
      <c r="K2109" s="28">
        <v>0.51424000000000003</v>
      </c>
      <c r="L2109" s="77">
        <v>0.9</v>
      </c>
      <c r="Q2109" s="106"/>
    </row>
    <row r="2110" spans="1:17" x14ac:dyDescent="0.25">
      <c r="A2110" t="s">
        <v>331</v>
      </c>
      <c r="B2110" s="25">
        <v>2020</v>
      </c>
      <c r="C2110" s="25" t="s">
        <v>0</v>
      </c>
      <c r="D2110" s="25" t="s">
        <v>63</v>
      </c>
      <c r="E2110" s="25" t="s">
        <v>492</v>
      </c>
      <c r="F2110" s="23" t="s">
        <v>469</v>
      </c>
      <c r="G2110" s="23" t="s">
        <v>492</v>
      </c>
      <c r="H2110" s="32" t="s">
        <v>469</v>
      </c>
      <c r="I2110" s="32" t="s">
        <v>586</v>
      </c>
      <c r="J2110" s="135">
        <v>591</v>
      </c>
      <c r="K2110" s="28">
        <v>0.58545000000000003</v>
      </c>
      <c r="L2110" s="77">
        <v>0.9</v>
      </c>
      <c r="Q2110" s="106"/>
    </row>
    <row r="2111" spans="1:17" x14ac:dyDescent="0.25">
      <c r="A2111" t="s">
        <v>331</v>
      </c>
      <c r="B2111" s="25">
        <v>2020</v>
      </c>
      <c r="C2111" s="25" t="s">
        <v>1</v>
      </c>
      <c r="D2111" s="25" t="s">
        <v>64</v>
      </c>
      <c r="E2111" s="25" t="s">
        <v>492</v>
      </c>
      <c r="F2111" s="23" t="s">
        <v>469</v>
      </c>
      <c r="G2111" s="23" t="s">
        <v>492</v>
      </c>
      <c r="H2111" s="32" t="s">
        <v>469</v>
      </c>
      <c r="I2111" s="32" t="s">
        <v>586</v>
      </c>
      <c r="J2111" s="135">
        <v>346</v>
      </c>
      <c r="K2111" s="28">
        <v>0.58382000000000001</v>
      </c>
      <c r="L2111" s="77">
        <v>0.9</v>
      </c>
      <c r="Q2111" s="106"/>
    </row>
    <row r="2112" spans="1:17" x14ac:dyDescent="0.25">
      <c r="A2112" t="s">
        <v>331</v>
      </c>
      <c r="B2112" s="25">
        <v>2020</v>
      </c>
      <c r="C2112" s="25" t="s">
        <v>2</v>
      </c>
      <c r="D2112" s="25" t="s">
        <v>65</v>
      </c>
      <c r="E2112" s="25" t="s">
        <v>492</v>
      </c>
      <c r="F2112" s="23" t="s">
        <v>469</v>
      </c>
      <c r="G2112" s="23" t="s">
        <v>492</v>
      </c>
      <c r="H2112" s="32" t="s">
        <v>469</v>
      </c>
      <c r="I2112" s="32" t="s">
        <v>586</v>
      </c>
      <c r="J2112" s="135">
        <v>561</v>
      </c>
      <c r="K2112" s="28">
        <v>0.63636000000000004</v>
      </c>
      <c r="L2112" s="77">
        <v>0.9</v>
      </c>
      <c r="Q2112" s="106"/>
    </row>
    <row r="2113" spans="1:17" x14ac:dyDescent="0.25">
      <c r="A2113" t="s">
        <v>331</v>
      </c>
      <c r="B2113" s="25">
        <v>2020</v>
      </c>
      <c r="C2113" s="25" t="s">
        <v>3</v>
      </c>
      <c r="D2113" s="25" t="s">
        <v>66</v>
      </c>
      <c r="E2113" s="25" t="s">
        <v>492</v>
      </c>
      <c r="F2113" s="23" t="s">
        <v>469</v>
      </c>
      <c r="G2113" s="23" t="s">
        <v>492</v>
      </c>
      <c r="H2113" s="32" t="s">
        <v>469</v>
      </c>
      <c r="I2113" s="32" t="s">
        <v>586</v>
      </c>
      <c r="J2113" s="135">
        <v>613</v>
      </c>
      <c r="K2113" s="28">
        <v>0.78139999999999998</v>
      </c>
      <c r="L2113" s="77">
        <v>0.9</v>
      </c>
      <c r="Q2113" s="106"/>
    </row>
    <row r="2114" spans="1:17" x14ac:dyDescent="0.25">
      <c r="A2114" t="s">
        <v>331</v>
      </c>
      <c r="B2114" s="25">
        <v>2021</v>
      </c>
      <c r="C2114" s="25" t="s">
        <v>0</v>
      </c>
      <c r="D2114" s="25" t="s">
        <v>67</v>
      </c>
      <c r="E2114" s="25" t="s">
        <v>492</v>
      </c>
      <c r="F2114" s="23" t="s">
        <v>469</v>
      </c>
      <c r="G2114" s="23" t="s">
        <v>492</v>
      </c>
      <c r="H2114" s="32" t="s">
        <v>469</v>
      </c>
      <c r="I2114" s="32" t="s">
        <v>586</v>
      </c>
      <c r="J2114" s="135">
        <v>644</v>
      </c>
      <c r="K2114" s="28">
        <v>0.82918999999999998</v>
      </c>
      <c r="L2114" s="77">
        <v>0.9</v>
      </c>
      <c r="Q2114" s="106"/>
    </row>
    <row r="2115" spans="1:17" x14ac:dyDescent="0.25">
      <c r="A2115" t="s">
        <v>331</v>
      </c>
      <c r="B2115" s="25">
        <v>2021</v>
      </c>
      <c r="C2115" s="25" t="s">
        <v>1</v>
      </c>
      <c r="D2115" s="25" t="s">
        <v>68</v>
      </c>
      <c r="E2115" s="25" t="s">
        <v>492</v>
      </c>
      <c r="F2115" s="23" t="s">
        <v>469</v>
      </c>
      <c r="G2115" s="23" t="s">
        <v>492</v>
      </c>
      <c r="H2115" s="32" t="s">
        <v>469</v>
      </c>
      <c r="I2115" s="32" t="s">
        <v>586</v>
      </c>
      <c r="J2115" s="135">
        <v>631</v>
      </c>
      <c r="K2115" s="28">
        <v>0.83994000000000002</v>
      </c>
      <c r="L2115" s="77">
        <v>0.9</v>
      </c>
      <c r="Q2115" s="106"/>
    </row>
    <row r="2116" spans="1:17" x14ac:dyDescent="0.25">
      <c r="A2116" t="s">
        <v>331</v>
      </c>
      <c r="B2116" s="25">
        <v>2021</v>
      </c>
      <c r="C2116" s="25" t="s">
        <v>2</v>
      </c>
      <c r="D2116" s="25" t="s">
        <v>69</v>
      </c>
      <c r="E2116" s="25" t="s">
        <v>492</v>
      </c>
      <c r="F2116" s="23" t="s">
        <v>469</v>
      </c>
      <c r="G2116" s="23" t="s">
        <v>492</v>
      </c>
      <c r="H2116" s="32" t="s">
        <v>469</v>
      </c>
      <c r="I2116" s="32" t="s">
        <v>586</v>
      </c>
      <c r="J2116" s="135">
        <v>691</v>
      </c>
      <c r="K2116" s="28">
        <v>0.75976999999999995</v>
      </c>
      <c r="L2116" s="77">
        <v>0.9</v>
      </c>
      <c r="Q2116" s="106"/>
    </row>
    <row r="2117" spans="1:17" x14ac:dyDescent="0.25">
      <c r="A2117" t="s">
        <v>331</v>
      </c>
      <c r="B2117" s="25">
        <v>2021</v>
      </c>
      <c r="C2117" s="25" t="s">
        <v>3</v>
      </c>
      <c r="D2117" s="25" t="s">
        <v>70</v>
      </c>
      <c r="E2117" s="25" t="s">
        <v>492</v>
      </c>
      <c r="F2117" s="23" t="s">
        <v>469</v>
      </c>
      <c r="G2117" s="23" t="s">
        <v>492</v>
      </c>
      <c r="H2117" s="32" t="s">
        <v>469</v>
      </c>
      <c r="I2117" s="32" t="s">
        <v>586</v>
      </c>
      <c r="J2117" s="135">
        <v>713</v>
      </c>
      <c r="K2117" s="28">
        <v>0.76156999999999997</v>
      </c>
      <c r="L2117" s="77">
        <v>0.9</v>
      </c>
      <c r="Q2117" s="106"/>
    </row>
    <row r="2118" spans="1:17" x14ac:dyDescent="0.25">
      <c r="A2118" t="s">
        <v>331</v>
      </c>
      <c r="B2118" s="25">
        <v>2022</v>
      </c>
      <c r="C2118" s="25" t="s">
        <v>0</v>
      </c>
      <c r="D2118" s="25" t="s">
        <v>71</v>
      </c>
      <c r="E2118" s="25" t="s">
        <v>492</v>
      </c>
      <c r="F2118" s="23" t="s">
        <v>469</v>
      </c>
      <c r="G2118" s="23" t="s">
        <v>492</v>
      </c>
      <c r="H2118" s="32" t="s">
        <v>469</v>
      </c>
      <c r="I2118" s="32" t="s">
        <v>586</v>
      </c>
      <c r="J2118" s="135">
        <v>733</v>
      </c>
      <c r="K2118" s="28">
        <v>0.78034999999999999</v>
      </c>
      <c r="L2118" s="77">
        <v>0.9</v>
      </c>
      <c r="Q2118" s="106"/>
    </row>
    <row r="2119" spans="1:17" x14ac:dyDescent="0.25">
      <c r="A2119" t="s">
        <v>331</v>
      </c>
      <c r="B2119" s="25">
        <v>2022</v>
      </c>
      <c r="C2119" s="25" t="s">
        <v>1</v>
      </c>
      <c r="D2119" s="25" t="s">
        <v>72</v>
      </c>
      <c r="E2119" s="25" t="s">
        <v>492</v>
      </c>
      <c r="F2119" s="23" t="s">
        <v>469</v>
      </c>
      <c r="G2119" s="23" t="s">
        <v>492</v>
      </c>
      <c r="H2119" s="32" t="s">
        <v>469</v>
      </c>
      <c r="I2119" s="32" t="s">
        <v>586</v>
      </c>
      <c r="J2119" s="135">
        <v>660</v>
      </c>
      <c r="K2119" s="28">
        <v>0.81969999999999998</v>
      </c>
      <c r="L2119" s="77">
        <v>0.9</v>
      </c>
      <c r="Q2119" s="106"/>
    </row>
    <row r="2120" spans="1:17" x14ac:dyDescent="0.25">
      <c r="A2120" t="s">
        <v>331</v>
      </c>
      <c r="B2120" s="25">
        <v>2022</v>
      </c>
      <c r="C2120" s="25" t="s">
        <v>2</v>
      </c>
      <c r="D2120" s="25" t="s">
        <v>73</v>
      </c>
      <c r="E2120" s="25" t="s">
        <v>492</v>
      </c>
      <c r="F2120" s="23" t="s">
        <v>469</v>
      </c>
      <c r="G2120" s="23" t="s">
        <v>492</v>
      </c>
      <c r="H2120" s="32" t="s">
        <v>469</v>
      </c>
      <c r="I2120" s="32" t="s">
        <v>586</v>
      </c>
      <c r="J2120" s="135">
        <v>654</v>
      </c>
      <c r="K2120" s="28">
        <v>0.80122000000000004</v>
      </c>
      <c r="L2120" s="77">
        <v>0.9</v>
      </c>
      <c r="Q2120" s="106"/>
    </row>
    <row r="2121" spans="1:17" x14ac:dyDescent="0.25">
      <c r="A2121" t="s">
        <v>331</v>
      </c>
      <c r="B2121" s="25">
        <v>2022</v>
      </c>
      <c r="C2121" s="25" t="s">
        <v>3</v>
      </c>
      <c r="D2121" s="25" t="s">
        <v>493</v>
      </c>
      <c r="E2121" s="25" t="s">
        <v>492</v>
      </c>
      <c r="F2121" s="23" t="s">
        <v>469</v>
      </c>
      <c r="G2121" s="23" t="s">
        <v>492</v>
      </c>
      <c r="H2121" s="32" t="s">
        <v>469</v>
      </c>
      <c r="I2121" s="32" t="s">
        <v>586</v>
      </c>
      <c r="J2121" s="135">
        <v>678</v>
      </c>
      <c r="K2121" s="28">
        <v>0.78761000000000003</v>
      </c>
      <c r="L2121" s="77">
        <v>0.9</v>
      </c>
      <c r="Q2121" s="106"/>
    </row>
    <row r="2122" spans="1:17" x14ac:dyDescent="0.25">
      <c r="A2122" t="s">
        <v>331</v>
      </c>
      <c r="B2122" s="25">
        <v>2023</v>
      </c>
      <c r="C2122" s="25" t="s">
        <v>0</v>
      </c>
      <c r="D2122" s="25" t="s">
        <v>537</v>
      </c>
      <c r="E2122" s="25" t="s">
        <v>492</v>
      </c>
      <c r="F2122" s="23" t="s">
        <v>469</v>
      </c>
      <c r="G2122" s="23" t="s">
        <v>492</v>
      </c>
      <c r="H2122" s="32" t="s">
        <v>469</v>
      </c>
      <c r="I2122" s="32" t="s">
        <v>586</v>
      </c>
      <c r="J2122" s="135">
        <v>699</v>
      </c>
      <c r="K2122" s="28">
        <v>0.73677000000000004</v>
      </c>
      <c r="L2122" s="77">
        <v>0.9</v>
      </c>
      <c r="Q2122" s="106"/>
    </row>
    <row r="2123" spans="1:17" x14ac:dyDescent="0.25">
      <c r="A2123" t="s">
        <v>331</v>
      </c>
      <c r="B2123" s="25">
        <v>2018</v>
      </c>
      <c r="C2123" s="25" t="s">
        <v>0</v>
      </c>
      <c r="D2123" s="25" t="s">
        <v>54</v>
      </c>
      <c r="E2123" s="25" t="s">
        <v>492</v>
      </c>
      <c r="F2123" s="23" t="s">
        <v>365</v>
      </c>
      <c r="G2123" s="23" t="s">
        <v>492</v>
      </c>
      <c r="H2123" s="32" t="s">
        <v>365</v>
      </c>
      <c r="I2123" s="32" t="s">
        <v>586</v>
      </c>
      <c r="J2123" s="135">
        <v>249</v>
      </c>
      <c r="K2123" s="28">
        <v>0.65863000000000005</v>
      </c>
      <c r="L2123" s="77">
        <v>0.9</v>
      </c>
      <c r="Q2123" s="106"/>
    </row>
    <row r="2124" spans="1:17" x14ac:dyDescent="0.25">
      <c r="A2124" t="s">
        <v>331</v>
      </c>
      <c r="B2124" s="25">
        <v>2018</v>
      </c>
      <c r="C2124" s="25" t="s">
        <v>1</v>
      </c>
      <c r="D2124" s="25" t="s">
        <v>56</v>
      </c>
      <c r="E2124" s="25" t="s">
        <v>492</v>
      </c>
      <c r="F2124" s="23" t="s">
        <v>365</v>
      </c>
      <c r="G2124" s="23" t="s">
        <v>492</v>
      </c>
      <c r="H2124" s="32" t="s">
        <v>365</v>
      </c>
      <c r="I2124" s="32" t="s">
        <v>586</v>
      </c>
      <c r="J2124" s="135">
        <v>333</v>
      </c>
      <c r="K2124" s="28">
        <v>0.68467999999999996</v>
      </c>
      <c r="L2124" s="77">
        <v>0.9</v>
      </c>
      <c r="Q2124" s="106"/>
    </row>
    <row r="2125" spans="1:17" x14ac:dyDescent="0.25">
      <c r="A2125" t="s">
        <v>331</v>
      </c>
      <c r="B2125" s="25">
        <v>2018</v>
      </c>
      <c r="C2125" s="25" t="s">
        <v>2</v>
      </c>
      <c r="D2125" s="25" t="s">
        <v>57</v>
      </c>
      <c r="E2125" s="25" t="s">
        <v>492</v>
      </c>
      <c r="F2125" s="23" t="s">
        <v>365</v>
      </c>
      <c r="G2125" s="23" t="s">
        <v>492</v>
      </c>
      <c r="H2125" s="32" t="s">
        <v>365</v>
      </c>
      <c r="I2125" s="32" t="s">
        <v>586</v>
      </c>
      <c r="J2125" s="135">
        <v>303</v>
      </c>
      <c r="K2125" s="28">
        <v>0.66996999999999995</v>
      </c>
      <c r="L2125" s="77">
        <v>0.9</v>
      </c>
      <c r="Q2125" s="106"/>
    </row>
    <row r="2126" spans="1:17" x14ac:dyDescent="0.25">
      <c r="A2126" t="s">
        <v>331</v>
      </c>
      <c r="B2126" s="25">
        <v>2018</v>
      </c>
      <c r="C2126" s="25" t="s">
        <v>3</v>
      </c>
      <c r="D2126" s="25" t="s">
        <v>58</v>
      </c>
      <c r="E2126" s="25" t="s">
        <v>492</v>
      </c>
      <c r="F2126" s="23" t="s">
        <v>365</v>
      </c>
      <c r="G2126" s="23" t="s">
        <v>492</v>
      </c>
      <c r="H2126" s="32" t="s">
        <v>365</v>
      </c>
      <c r="I2126" s="32" t="s">
        <v>586</v>
      </c>
      <c r="J2126" s="135">
        <v>276</v>
      </c>
      <c r="K2126" s="28">
        <v>0.46013999999999999</v>
      </c>
      <c r="L2126" s="77">
        <v>0.9</v>
      </c>
      <c r="Q2126" s="106"/>
    </row>
    <row r="2127" spans="1:17" x14ac:dyDescent="0.25">
      <c r="A2127" t="s">
        <v>331</v>
      </c>
      <c r="B2127" s="25">
        <v>2019</v>
      </c>
      <c r="C2127" s="25" t="s">
        <v>0</v>
      </c>
      <c r="D2127" s="25" t="s">
        <v>59</v>
      </c>
      <c r="E2127" s="25" t="s">
        <v>492</v>
      </c>
      <c r="F2127" s="23" t="s">
        <v>365</v>
      </c>
      <c r="G2127" s="23" t="s">
        <v>492</v>
      </c>
      <c r="H2127" s="32" t="s">
        <v>365</v>
      </c>
      <c r="I2127" s="32" t="s">
        <v>586</v>
      </c>
      <c r="J2127" s="135">
        <v>288</v>
      </c>
      <c r="K2127" s="28">
        <v>0.46528000000000003</v>
      </c>
      <c r="L2127" s="77">
        <v>0.9</v>
      </c>
      <c r="Q2127" s="106"/>
    </row>
    <row r="2128" spans="1:17" x14ac:dyDescent="0.25">
      <c r="A2128" t="s">
        <v>331</v>
      </c>
      <c r="B2128" s="25">
        <v>2019</v>
      </c>
      <c r="C2128" s="25" t="s">
        <v>1</v>
      </c>
      <c r="D2128" s="25" t="s">
        <v>60</v>
      </c>
      <c r="E2128" s="25" t="s">
        <v>492</v>
      </c>
      <c r="F2128" s="23" t="s">
        <v>365</v>
      </c>
      <c r="G2128" s="23" t="s">
        <v>492</v>
      </c>
      <c r="H2128" s="32" t="s">
        <v>365</v>
      </c>
      <c r="I2128" s="32" t="s">
        <v>586</v>
      </c>
      <c r="J2128" s="135">
        <v>305</v>
      </c>
      <c r="K2128" s="28">
        <v>0.64917999999999998</v>
      </c>
      <c r="L2128" s="77">
        <v>0.9</v>
      </c>
      <c r="Q2128" s="106"/>
    </row>
    <row r="2129" spans="1:17" x14ac:dyDescent="0.25">
      <c r="A2129" t="s">
        <v>331</v>
      </c>
      <c r="B2129" s="25">
        <v>2019</v>
      </c>
      <c r="C2129" s="25" t="s">
        <v>2</v>
      </c>
      <c r="D2129" s="25" t="s">
        <v>61</v>
      </c>
      <c r="E2129" s="25" t="s">
        <v>492</v>
      </c>
      <c r="F2129" s="23" t="s">
        <v>365</v>
      </c>
      <c r="G2129" s="23" t="s">
        <v>492</v>
      </c>
      <c r="H2129" s="32" t="s">
        <v>365</v>
      </c>
      <c r="I2129" s="32" t="s">
        <v>586</v>
      </c>
      <c r="J2129" s="135">
        <v>296</v>
      </c>
      <c r="K2129" s="28">
        <v>0.72297</v>
      </c>
      <c r="L2129" s="77">
        <v>0.9</v>
      </c>
      <c r="Q2129" s="106"/>
    </row>
    <row r="2130" spans="1:17" x14ac:dyDescent="0.25">
      <c r="A2130" t="s">
        <v>331</v>
      </c>
      <c r="B2130" s="25">
        <v>2019</v>
      </c>
      <c r="C2130" s="25" t="s">
        <v>3</v>
      </c>
      <c r="D2130" s="25" t="s">
        <v>62</v>
      </c>
      <c r="E2130" s="25" t="s">
        <v>492</v>
      </c>
      <c r="F2130" s="23" t="s">
        <v>365</v>
      </c>
      <c r="G2130" s="23" t="s">
        <v>492</v>
      </c>
      <c r="H2130" s="32" t="s">
        <v>365</v>
      </c>
      <c r="I2130" s="32" t="s">
        <v>586</v>
      </c>
      <c r="J2130" s="135">
        <v>305</v>
      </c>
      <c r="K2130" s="28">
        <v>0.69179999999999997</v>
      </c>
      <c r="L2130" s="77">
        <v>0.9</v>
      </c>
      <c r="Q2130" s="106"/>
    </row>
    <row r="2131" spans="1:17" x14ac:dyDescent="0.25">
      <c r="A2131" t="s">
        <v>331</v>
      </c>
      <c r="B2131" s="25">
        <v>2020</v>
      </c>
      <c r="C2131" s="25" t="s">
        <v>0</v>
      </c>
      <c r="D2131" s="25" t="s">
        <v>63</v>
      </c>
      <c r="E2131" s="25" t="s">
        <v>492</v>
      </c>
      <c r="F2131" s="23" t="s">
        <v>365</v>
      </c>
      <c r="G2131" s="23" t="s">
        <v>492</v>
      </c>
      <c r="H2131" s="32" t="s">
        <v>365</v>
      </c>
      <c r="I2131" s="32" t="s">
        <v>586</v>
      </c>
      <c r="J2131" s="135">
        <v>254</v>
      </c>
      <c r="K2131" s="28">
        <v>0.66929000000000005</v>
      </c>
      <c r="L2131" s="77">
        <v>0.9</v>
      </c>
      <c r="Q2131" s="106"/>
    </row>
    <row r="2132" spans="1:17" x14ac:dyDescent="0.25">
      <c r="A2132" t="s">
        <v>331</v>
      </c>
      <c r="B2132" s="25">
        <v>2020</v>
      </c>
      <c r="C2132" s="25" t="s">
        <v>1</v>
      </c>
      <c r="D2132" s="25" t="s">
        <v>64</v>
      </c>
      <c r="E2132" s="25" t="s">
        <v>492</v>
      </c>
      <c r="F2132" s="23" t="s">
        <v>365</v>
      </c>
      <c r="G2132" s="23" t="s">
        <v>492</v>
      </c>
      <c r="H2132" s="32" t="s">
        <v>365</v>
      </c>
      <c r="I2132" s="32" t="s">
        <v>586</v>
      </c>
      <c r="J2132" s="135">
        <v>142</v>
      </c>
      <c r="K2132" s="28">
        <v>0.73238999999999999</v>
      </c>
      <c r="L2132" s="77">
        <v>0.9</v>
      </c>
      <c r="Q2132" s="106"/>
    </row>
    <row r="2133" spans="1:17" x14ac:dyDescent="0.25">
      <c r="A2133" t="s">
        <v>331</v>
      </c>
      <c r="B2133" s="25">
        <v>2020</v>
      </c>
      <c r="C2133" s="25" t="s">
        <v>2</v>
      </c>
      <c r="D2133" s="25" t="s">
        <v>65</v>
      </c>
      <c r="E2133" s="25" t="s">
        <v>492</v>
      </c>
      <c r="F2133" s="23" t="s">
        <v>365</v>
      </c>
      <c r="G2133" s="23" t="s">
        <v>492</v>
      </c>
      <c r="H2133" s="32" t="s">
        <v>365</v>
      </c>
      <c r="I2133" s="32" t="s">
        <v>586</v>
      </c>
      <c r="J2133" s="135">
        <v>225</v>
      </c>
      <c r="K2133" s="28">
        <v>0.76888999999999996</v>
      </c>
      <c r="L2133" s="77">
        <v>0.9</v>
      </c>
      <c r="Q2133" s="106"/>
    </row>
    <row r="2134" spans="1:17" x14ac:dyDescent="0.25">
      <c r="A2134" t="s">
        <v>331</v>
      </c>
      <c r="B2134" s="25">
        <v>2020</v>
      </c>
      <c r="C2134" s="25" t="s">
        <v>3</v>
      </c>
      <c r="D2134" s="25" t="s">
        <v>66</v>
      </c>
      <c r="E2134" s="25" t="s">
        <v>492</v>
      </c>
      <c r="F2134" s="23" t="s">
        <v>365</v>
      </c>
      <c r="G2134" s="23" t="s">
        <v>492</v>
      </c>
      <c r="H2134" s="32" t="s">
        <v>365</v>
      </c>
      <c r="I2134" s="32" t="s">
        <v>586</v>
      </c>
      <c r="J2134" s="135">
        <v>297</v>
      </c>
      <c r="K2134" s="28">
        <v>0.73401000000000005</v>
      </c>
      <c r="L2134" s="77">
        <v>0.9</v>
      </c>
      <c r="Q2134" s="106"/>
    </row>
    <row r="2135" spans="1:17" x14ac:dyDescent="0.25">
      <c r="A2135" t="s">
        <v>331</v>
      </c>
      <c r="B2135" s="25">
        <v>2021</v>
      </c>
      <c r="C2135" s="25" t="s">
        <v>0</v>
      </c>
      <c r="D2135" s="25" t="s">
        <v>67</v>
      </c>
      <c r="E2135" s="25" t="s">
        <v>492</v>
      </c>
      <c r="F2135" s="23" t="s">
        <v>365</v>
      </c>
      <c r="G2135" s="23" t="s">
        <v>492</v>
      </c>
      <c r="H2135" s="32" t="s">
        <v>365</v>
      </c>
      <c r="I2135" s="32" t="s">
        <v>586</v>
      </c>
      <c r="J2135" s="135">
        <v>241</v>
      </c>
      <c r="K2135" s="28">
        <v>0.73443999999999998</v>
      </c>
      <c r="L2135" s="77">
        <v>0.9</v>
      </c>
      <c r="Q2135" s="106"/>
    </row>
    <row r="2136" spans="1:17" x14ac:dyDescent="0.25">
      <c r="A2136" t="s">
        <v>331</v>
      </c>
      <c r="B2136" s="25">
        <v>2021</v>
      </c>
      <c r="C2136" s="25" t="s">
        <v>1</v>
      </c>
      <c r="D2136" s="25" t="s">
        <v>68</v>
      </c>
      <c r="E2136" s="25" t="s">
        <v>492</v>
      </c>
      <c r="F2136" s="23" t="s">
        <v>365</v>
      </c>
      <c r="G2136" s="23" t="s">
        <v>492</v>
      </c>
      <c r="H2136" s="32" t="s">
        <v>365</v>
      </c>
      <c r="I2136" s="32" t="s">
        <v>586</v>
      </c>
      <c r="J2136" s="135">
        <v>291</v>
      </c>
      <c r="K2136" s="28">
        <v>0.71821000000000002</v>
      </c>
      <c r="L2136" s="77">
        <v>0.9</v>
      </c>
      <c r="Q2136" s="106"/>
    </row>
    <row r="2137" spans="1:17" x14ac:dyDescent="0.25">
      <c r="A2137" t="s">
        <v>331</v>
      </c>
      <c r="B2137" s="25">
        <v>2021</v>
      </c>
      <c r="C2137" s="25" t="s">
        <v>2</v>
      </c>
      <c r="D2137" s="25" t="s">
        <v>69</v>
      </c>
      <c r="E2137" s="25" t="s">
        <v>492</v>
      </c>
      <c r="F2137" s="23" t="s">
        <v>365</v>
      </c>
      <c r="G2137" s="23" t="s">
        <v>492</v>
      </c>
      <c r="H2137" s="32" t="s">
        <v>365</v>
      </c>
      <c r="I2137" s="32" t="s">
        <v>586</v>
      </c>
      <c r="J2137" s="135">
        <v>282</v>
      </c>
      <c r="K2137" s="28">
        <v>0.81206</v>
      </c>
      <c r="L2137" s="77">
        <v>0.9</v>
      </c>
      <c r="Q2137" s="106"/>
    </row>
    <row r="2138" spans="1:17" x14ac:dyDescent="0.25">
      <c r="A2138" t="s">
        <v>331</v>
      </c>
      <c r="B2138" s="25">
        <v>2021</v>
      </c>
      <c r="C2138" s="25" t="s">
        <v>3</v>
      </c>
      <c r="D2138" s="25" t="s">
        <v>70</v>
      </c>
      <c r="E2138" s="25" t="s">
        <v>492</v>
      </c>
      <c r="F2138" s="23" t="s">
        <v>365</v>
      </c>
      <c r="G2138" s="23" t="s">
        <v>492</v>
      </c>
      <c r="H2138" s="32" t="s">
        <v>365</v>
      </c>
      <c r="I2138" s="32" t="s">
        <v>586</v>
      </c>
      <c r="J2138" s="135">
        <v>314</v>
      </c>
      <c r="K2138" s="28">
        <v>0.78661999999999999</v>
      </c>
      <c r="L2138" s="77">
        <v>0.9</v>
      </c>
      <c r="Q2138" s="106"/>
    </row>
    <row r="2139" spans="1:17" x14ac:dyDescent="0.25">
      <c r="A2139" t="s">
        <v>331</v>
      </c>
      <c r="B2139" s="25">
        <v>2022</v>
      </c>
      <c r="C2139" s="25" t="s">
        <v>0</v>
      </c>
      <c r="D2139" s="25" t="s">
        <v>71</v>
      </c>
      <c r="E2139" s="25" t="s">
        <v>492</v>
      </c>
      <c r="F2139" s="23" t="s">
        <v>365</v>
      </c>
      <c r="G2139" s="23" t="s">
        <v>492</v>
      </c>
      <c r="H2139" s="32" t="s">
        <v>365</v>
      </c>
      <c r="I2139" s="32" t="s">
        <v>586</v>
      </c>
      <c r="J2139" s="135">
        <v>311</v>
      </c>
      <c r="K2139" s="28">
        <v>0.84887000000000001</v>
      </c>
      <c r="L2139" s="77">
        <v>0.9</v>
      </c>
      <c r="Q2139" s="106"/>
    </row>
    <row r="2140" spans="1:17" x14ac:dyDescent="0.25">
      <c r="A2140" t="s">
        <v>331</v>
      </c>
      <c r="B2140" s="25">
        <v>2022</v>
      </c>
      <c r="C2140" s="25" t="s">
        <v>1</v>
      </c>
      <c r="D2140" s="25" t="s">
        <v>72</v>
      </c>
      <c r="E2140" s="25" t="s">
        <v>492</v>
      </c>
      <c r="F2140" s="23" t="s">
        <v>365</v>
      </c>
      <c r="G2140" s="23" t="s">
        <v>492</v>
      </c>
      <c r="H2140" s="32" t="s">
        <v>365</v>
      </c>
      <c r="I2140" s="32" t="s">
        <v>586</v>
      </c>
      <c r="J2140" s="135">
        <v>344</v>
      </c>
      <c r="K2140" s="28">
        <v>0.68313999999999997</v>
      </c>
      <c r="L2140" s="77">
        <v>0.9</v>
      </c>
      <c r="Q2140" s="106"/>
    </row>
    <row r="2141" spans="1:17" x14ac:dyDescent="0.25">
      <c r="A2141" t="s">
        <v>331</v>
      </c>
      <c r="B2141" s="25">
        <v>2022</v>
      </c>
      <c r="C2141" s="25" t="s">
        <v>2</v>
      </c>
      <c r="D2141" s="25" t="s">
        <v>73</v>
      </c>
      <c r="E2141" s="25" t="s">
        <v>492</v>
      </c>
      <c r="F2141" s="23" t="s">
        <v>365</v>
      </c>
      <c r="G2141" s="23" t="s">
        <v>492</v>
      </c>
      <c r="H2141" s="32" t="s">
        <v>365</v>
      </c>
      <c r="I2141" s="32" t="s">
        <v>586</v>
      </c>
      <c r="J2141" s="135">
        <v>296</v>
      </c>
      <c r="K2141" s="28">
        <v>0.75338000000000005</v>
      </c>
      <c r="L2141" s="77">
        <v>0.9</v>
      </c>
      <c r="Q2141" s="106"/>
    </row>
    <row r="2142" spans="1:17" x14ac:dyDescent="0.25">
      <c r="A2142" t="s">
        <v>331</v>
      </c>
      <c r="B2142" s="25">
        <v>2022</v>
      </c>
      <c r="C2142" s="25" t="s">
        <v>3</v>
      </c>
      <c r="D2142" s="25" t="s">
        <v>493</v>
      </c>
      <c r="E2142" s="25" t="s">
        <v>492</v>
      </c>
      <c r="F2142" s="23" t="s">
        <v>365</v>
      </c>
      <c r="G2142" s="23" t="s">
        <v>492</v>
      </c>
      <c r="H2142" s="32" t="s">
        <v>365</v>
      </c>
      <c r="I2142" s="32" t="s">
        <v>586</v>
      </c>
      <c r="J2142" s="135">
        <v>297</v>
      </c>
      <c r="K2142" s="28">
        <v>0.82491999999999999</v>
      </c>
      <c r="L2142" s="77">
        <v>0.9</v>
      </c>
      <c r="Q2142" s="106"/>
    </row>
    <row r="2143" spans="1:17" x14ac:dyDescent="0.25">
      <c r="A2143" t="s">
        <v>331</v>
      </c>
      <c r="B2143" s="25">
        <v>2023</v>
      </c>
      <c r="C2143" s="25" t="s">
        <v>0</v>
      </c>
      <c r="D2143" s="25" t="s">
        <v>537</v>
      </c>
      <c r="E2143" s="25" t="s">
        <v>492</v>
      </c>
      <c r="F2143" s="23" t="s">
        <v>365</v>
      </c>
      <c r="G2143" s="23" t="s">
        <v>492</v>
      </c>
      <c r="H2143" s="32" t="s">
        <v>365</v>
      </c>
      <c r="I2143" s="32" t="s">
        <v>586</v>
      </c>
      <c r="J2143" s="135">
        <v>294</v>
      </c>
      <c r="K2143" s="28">
        <v>0.80952000000000002</v>
      </c>
      <c r="L2143" s="77">
        <v>0.9</v>
      </c>
      <c r="Q2143" s="106"/>
    </row>
    <row r="2144" spans="1:17" x14ac:dyDescent="0.25">
      <c r="A2144" t="s">
        <v>331</v>
      </c>
      <c r="B2144" s="25">
        <v>2018</v>
      </c>
      <c r="C2144" s="25" t="s">
        <v>0</v>
      </c>
      <c r="D2144" s="25" t="s">
        <v>54</v>
      </c>
      <c r="E2144" s="25" t="s">
        <v>252</v>
      </c>
      <c r="F2144" s="23" t="s">
        <v>253</v>
      </c>
      <c r="G2144" s="23" t="s">
        <v>492</v>
      </c>
      <c r="H2144" s="32" t="s">
        <v>357</v>
      </c>
      <c r="I2144" s="32" t="s">
        <v>586</v>
      </c>
      <c r="J2144" s="135">
        <v>17</v>
      </c>
      <c r="K2144" s="28">
        <v>0.29411999999999999</v>
      </c>
      <c r="L2144" s="77">
        <v>0.9</v>
      </c>
      <c r="Q2144" s="106"/>
    </row>
    <row r="2145" spans="1:17" x14ac:dyDescent="0.25">
      <c r="A2145" t="s">
        <v>331</v>
      </c>
      <c r="B2145" s="25">
        <v>2018</v>
      </c>
      <c r="C2145" s="25" t="s">
        <v>1</v>
      </c>
      <c r="D2145" s="25" t="s">
        <v>56</v>
      </c>
      <c r="E2145" s="25" t="s">
        <v>252</v>
      </c>
      <c r="F2145" s="23" t="s">
        <v>253</v>
      </c>
      <c r="G2145" s="23" t="s">
        <v>492</v>
      </c>
      <c r="H2145" s="32" t="s">
        <v>357</v>
      </c>
      <c r="I2145" s="32" t="s">
        <v>586</v>
      </c>
      <c r="J2145" s="135">
        <v>25</v>
      </c>
      <c r="K2145" s="28">
        <v>0.72</v>
      </c>
      <c r="L2145" s="77">
        <v>0.9</v>
      </c>
      <c r="Q2145" s="106"/>
    </row>
    <row r="2146" spans="1:17" x14ac:dyDescent="0.25">
      <c r="A2146" t="s">
        <v>331</v>
      </c>
      <c r="B2146" s="25">
        <v>2018</v>
      </c>
      <c r="C2146" s="25" t="s">
        <v>2</v>
      </c>
      <c r="D2146" s="25" t="s">
        <v>57</v>
      </c>
      <c r="E2146" s="25" t="s">
        <v>252</v>
      </c>
      <c r="F2146" s="23" t="s">
        <v>253</v>
      </c>
      <c r="G2146" s="23" t="s">
        <v>492</v>
      </c>
      <c r="H2146" s="32" t="s">
        <v>357</v>
      </c>
      <c r="I2146" s="32" t="s">
        <v>586</v>
      </c>
      <c r="J2146" s="135">
        <v>15</v>
      </c>
      <c r="K2146" s="28">
        <v>0.8</v>
      </c>
      <c r="L2146" s="77">
        <v>0.9</v>
      </c>
      <c r="Q2146" s="106"/>
    </row>
    <row r="2147" spans="1:17" x14ac:dyDescent="0.25">
      <c r="A2147" t="s">
        <v>331</v>
      </c>
      <c r="B2147" s="25">
        <v>2018</v>
      </c>
      <c r="C2147" s="25" t="s">
        <v>3</v>
      </c>
      <c r="D2147" s="25" t="s">
        <v>58</v>
      </c>
      <c r="E2147" s="25" t="s">
        <v>252</v>
      </c>
      <c r="F2147" s="23" t="s">
        <v>253</v>
      </c>
      <c r="G2147" s="23" t="s">
        <v>492</v>
      </c>
      <c r="H2147" s="32" t="s">
        <v>357</v>
      </c>
      <c r="I2147" s="32" t="s">
        <v>586</v>
      </c>
      <c r="J2147" s="135">
        <v>23</v>
      </c>
      <c r="K2147" s="28">
        <v>0.17391000000000001</v>
      </c>
      <c r="L2147" s="77">
        <v>0.9</v>
      </c>
      <c r="Q2147" s="106"/>
    </row>
    <row r="2148" spans="1:17" x14ac:dyDescent="0.25">
      <c r="A2148" t="s">
        <v>331</v>
      </c>
      <c r="B2148" s="25">
        <v>2019</v>
      </c>
      <c r="C2148" s="25" t="s">
        <v>0</v>
      </c>
      <c r="D2148" s="25" t="s">
        <v>59</v>
      </c>
      <c r="E2148" s="25" t="s">
        <v>252</v>
      </c>
      <c r="F2148" s="23" t="s">
        <v>253</v>
      </c>
      <c r="G2148" s="23" t="s">
        <v>492</v>
      </c>
      <c r="H2148" s="32" t="s">
        <v>357</v>
      </c>
      <c r="I2148" s="32" t="s">
        <v>586</v>
      </c>
      <c r="J2148" s="135">
        <v>21</v>
      </c>
      <c r="K2148" s="28">
        <v>0.14285999999999999</v>
      </c>
      <c r="L2148" s="77">
        <v>0.9</v>
      </c>
      <c r="Q2148" s="106"/>
    </row>
    <row r="2149" spans="1:17" x14ac:dyDescent="0.25">
      <c r="A2149" t="s">
        <v>331</v>
      </c>
      <c r="B2149" s="25">
        <v>2019</v>
      </c>
      <c r="C2149" s="25" t="s">
        <v>1</v>
      </c>
      <c r="D2149" s="25" t="s">
        <v>60</v>
      </c>
      <c r="E2149" s="25" t="s">
        <v>252</v>
      </c>
      <c r="F2149" s="23" t="s">
        <v>253</v>
      </c>
      <c r="G2149" s="23" t="s">
        <v>492</v>
      </c>
      <c r="H2149" s="32" t="s">
        <v>357</v>
      </c>
      <c r="I2149" s="32" t="s">
        <v>586</v>
      </c>
      <c r="J2149" s="135">
        <v>23</v>
      </c>
      <c r="K2149" s="28">
        <v>4.3479999999999998E-2</v>
      </c>
      <c r="L2149" s="77">
        <v>0.9</v>
      </c>
      <c r="Q2149" s="106"/>
    </row>
    <row r="2150" spans="1:17" x14ac:dyDescent="0.25">
      <c r="A2150" t="s">
        <v>331</v>
      </c>
      <c r="B2150" s="25">
        <v>2019</v>
      </c>
      <c r="C2150" s="25" t="s">
        <v>2</v>
      </c>
      <c r="D2150" s="25" t="s">
        <v>61</v>
      </c>
      <c r="E2150" s="25" t="s">
        <v>252</v>
      </c>
      <c r="F2150" s="23" t="s">
        <v>253</v>
      </c>
      <c r="G2150" s="23" t="s">
        <v>492</v>
      </c>
      <c r="H2150" s="32" t="s">
        <v>357</v>
      </c>
      <c r="I2150" s="32" t="s">
        <v>586</v>
      </c>
      <c r="J2150" s="135">
        <v>18</v>
      </c>
      <c r="K2150" s="28">
        <v>5.5559999999999998E-2</v>
      </c>
      <c r="L2150" s="77">
        <v>0.9</v>
      </c>
      <c r="Q2150" s="106"/>
    </row>
    <row r="2151" spans="1:17" x14ac:dyDescent="0.25">
      <c r="A2151" t="s">
        <v>331</v>
      </c>
      <c r="B2151" s="25">
        <v>2019</v>
      </c>
      <c r="C2151" s="25" t="s">
        <v>3</v>
      </c>
      <c r="D2151" s="25" t="s">
        <v>62</v>
      </c>
      <c r="E2151" s="25" t="s">
        <v>252</v>
      </c>
      <c r="F2151" s="23" t="s">
        <v>253</v>
      </c>
      <c r="G2151" s="23" t="s">
        <v>492</v>
      </c>
      <c r="H2151" s="32" t="s">
        <v>357</v>
      </c>
      <c r="I2151" s="32" t="s">
        <v>586</v>
      </c>
      <c r="J2151" s="135">
        <v>22</v>
      </c>
      <c r="K2151" s="28">
        <v>0.13636000000000001</v>
      </c>
      <c r="L2151" s="77">
        <v>0.9</v>
      </c>
      <c r="Q2151" s="106"/>
    </row>
    <row r="2152" spans="1:17" x14ac:dyDescent="0.25">
      <c r="A2152" t="s">
        <v>331</v>
      </c>
      <c r="B2152" s="25">
        <v>2020</v>
      </c>
      <c r="C2152" s="25" t="s">
        <v>0</v>
      </c>
      <c r="D2152" s="25" t="s">
        <v>63</v>
      </c>
      <c r="E2152" s="25" t="s">
        <v>252</v>
      </c>
      <c r="F2152" s="23" t="s">
        <v>253</v>
      </c>
      <c r="G2152" s="23" t="s">
        <v>492</v>
      </c>
      <c r="H2152" s="32" t="s">
        <v>357</v>
      </c>
      <c r="I2152" s="32" t="s">
        <v>586</v>
      </c>
      <c r="J2152" s="135">
        <v>17</v>
      </c>
      <c r="K2152" s="28">
        <v>5.8819999999999997E-2</v>
      </c>
      <c r="L2152" s="77">
        <v>0.9</v>
      </c>
      <c r="Q2152" s="106"/>
    </row>
    <row r="2153" spans="1:17" x14ac:dyDescent="0.25">
      <c r="A2153" t="s">
        <v>331</v>
      </c>
      <c r="B2153" s="25">
        <v>2020</v>
      </c>
      <c r="C2153" s="25" t="s">
        <v>1</v>
      </c>
      <c r="D2153" s="25" t="s">
        <v>64</v>
      </c>
      <c r="E2153" s="25" t="s">
        <v>252</v>
      </c>
      <c r="F2153" s="23" t="s">
        <v>253</v>
      </c>
      <c r="G2153" s="23" t="s">
        <v>492</v>
      </c>
      <c r="H2153" s="32" t="s">
        <v>357</v>
      </c>
      <c r="I2153" s="32" t="s">
        <v>586</v>
      </c>
      <c r="J2153" s="135">
        <v>16</v>
      </c>
      <c r="K2153" s="28">
        <v>0.75</v>
      </c>
      <c r="L2153" s="77">
        <v>0.9</v>
      </c>
      <c r="Q2153" s="106"/>
    </row>
    <row r="2154" spans="1:17" x14ac:dyDescent="0.25">
      <c r="A2154" t="s">
        <v>331</v>
      </c>
      <c r="B2154" s="25">
        <v>2020</v>
      </c>
      <c r="C2154" s="25" t="s">
        <v>2</v>
      </c>
      <c r="D2154" s="25" t="s">
        <v>65</v>
      </c>
      <c r="E2154" s="25" t="s">
        <v>252</v>
      </c>
      <c r="F2154" s="23" t="s">
        <v>253</v>
      </c>
      <c r="G2154" s="23" t="s">
        <v>492</v>
      </c>
      <c r="H2154" s="32" t="s">
        <v>357</v>
      </c>
      <c r="I2154" s="32" t="s">
        <v>586</v>
      </c>
      <c r="J2154" s="135">
        <v>23</v>
      </c>
      <c r="K2154" s="28">
        <v>0.39129999999999998</v>
      </c>
      <c r="L2154" s="77">
        <v>0.9</v>
      </c>
      <c r="Q2154" s="106"/>
    </row>
    <row r="2155" spans="1:17" x14ac:dyDescent="0.25">
      <c r="A2155" t="s">
        <v>331</v>
      </c>
      <c r="B2155" s="25">
        <v>2020</v>
      </c>
      <c r="C2155" s="25" t="s">
        <v>3</v>
      </c>
      <c r="D2155" s="25" t="s">
        <v>66</v>
      </c>
      <c r="E2155" s="25" t="s">
        <v>252</v>
      </c>
      <c r="F2155" s="23" t="s">
        <v>253</v>
      </c>
      <c r="G2155" s="23" t="s">
        <v>492</v>
      </c>
      <c r="H2155" s="32" t="s">
        <v>357</v>
      </c>
      <c r="I2155" s="32" t="s">
        <v>586</v>
      </c>
      <c r="J2155" s="135">
        <v>18</v>
      </c>
      <c r="K2155" s="28">
        <v>0.38889000000000001</v>
      </c>
      <c r="L2155" s="77">
        <v>0.9</v>
      </c>
      <c r="Q2155" s="106"/>
    </row>
    <row r="2156" spans="1:17" x14ac:dyDescent="0.25">
      <c r="A2156" t="s">
        <v>331</v>
      </c>
      <c r="B2156" s="25">
        <v>2021</v>
      </c>
      <c r="C2156" s="25" t="s">
        <v>0</v>
      </c>
      <c r="D2156" s="25" t="s">
        <v>67</v>
      </c>
      <c r="E2156" s="25" t="s">
        <v>252</v>
      </c>
      <c r="F2156" s="23" t="s">
        <v>253</v>
      </c>
      <c r="G2156" s="23" t="s">
        <v>492</v>
      </c>
      <c r="H2156" s="32" t="s">
        <v>357</v>
      </c>
      <c r="I2156" s="32" t="s">
        <v>586</v>
      </c>
      <c r="J2156" s="135">
        <v>16</v>
      </c>
      <c r="K2156" s="28">
        <v>0.5</v>
      </c>
      <c r="L2156" s="77">
        <v>0.9</v>
      </c>
      <c r="Q2156" s="106"/>
    </row>
    <row r="2157" spans="1:17" x14ac:dyDescent="0.25">
      <c r="A2157" t="s">
        <v>331</v>
      </c>
      <c r="B2157" s="25">
        <v>2021</v>
      </c>
      <c r="C2157" s="25" t="s">
        <v>1</v>
      </c>
      <c r="D2157" s="25" t="s">
        <v>68</v>
      </c>
      <c r="E2157" s="25" t="s">
        <v>252</v>
      </c>
      <c r="F2157" s="23" t="s">
        <v>253</v>
      </c>
      <c r="G2157" s="23" t="s">
        <v>492</v>
      </c>
      <c r="H2157" s="32" t="s">
        <v>357</v>
      </c>
      <c r="I2157" s="32" t="s">
        <v>586</v>
      </c>
      <c r="J2157" s="135">
        <v>30</v>
      </c>
      <c r="K2157" s="28">
        <v>0.16667000000000001</v>
      </c>
      <c r="L2157" s="77">
        <v>0.9</v>
      </c>
      <c r="Q2157" s="106"/>
    </row>
    <row r="2158" spans="1:17" x14ac:dyDescent="0.25">
      <c r="A2158" t="s">
        <v>331</v>
      </c>
      <c r="B2158" s="25">
        <v>2021</v>
      </c>
      <c r="C2158" s="25" t="s">
        <v>2</v>
      </c>
      <c r="D2158" s="25" t="s">
        <v>69</v>
      </c>
      <c r="E2158" s="25" t="s">
        <v>252</v>
      </c>
      <c r="F2158" s="23" t="s">
        <v>253</v>
      </c>
      <c r="G2158" s="23" t="s">
        <v>492</v>
      </c>
      <c r="H2158" s="32" t="s">
        <v>357</v>
      </c>
      <c r="I2158" s="32" t="s">
        <v>586</v>
      </c>
      <c r="J2158" s="135">
        <v>19</v>
      </c>
      <c r="K2158" s="28">
        <v>0.63158000000000003</v>
      </c>
      <c r="L2158" s="77">
        <v>0.9</v>
      </c>
      <c r="Q2158" s="106"/>
    </row>
    <row r="2159" spans="1:17" x14ac:dyDescent="0.25">
      <c r="A2159" t="s">
        <v>331</v>
      </c>
      <c r="B2159" s="25">
        <v>2021</v>
      </c>
      <c r="C2159" s="25" t="s">
        <v>3</v>
      </c>
      <c r="D2159" s="25" t="s">
        <v>70</v>
      </c>
      <c r="E2159" s="25" t="s">
        <v>252</v>
      </c>
      <c r="F2159" s="23" t="s">
        <v>253</v>
      </c>
      <c r="G2159" s="23" t="s">
        <v>492</v>
      </c>
      <c r="H2159" s="32" t="s">
        <v>357</v>
      </c>
      <c r="I2159" s="32" t="s">
        <v>586</v>
      </c>
      <c r="J2159" s="135">
        <v>22</v>
      </c>
      <c r="K2159" s="28">
        <v>0.40909000000000001</v>
      </c>
      <c r="L2159" s="77">
        <v>0.9</v>
      </c>
      <c r="Q2159" s="106"/>
    </row>
    <row r="2160" spans="1:17" x14ac:dyDescent="0.25">
      <c r="A2160" t="s">
        <v>331</v>
      </c>
      <c r="B2160" s="25">
        <v>2022</v>
      </c>
      <c r="C2160" s="25" t="s">
        <v>0</v>
      </c>
      <c r="D2160" s="25" t="s">
        <v>71</v>
      </c>
      <c r="E2160" s="25" t="s">
        <v>252</v>
      </c>
      <c r="F2160" s="23" t="s">
        <v>253</v>
      </c>
      <c r="G2160" s="23" t="s">
        <v>492</v>
      </c>
      <c r="H2160" s="32" t="s">
        <v>357</v>
      </c>
      <c r="I2160" s="32" t="s">
        <v>586</v>
      </c>
      <c r="J2160" s="135">
        <v>23</v>
      </c>
      <c r="K2160" s="28">
        <v>0.91303999999999996</v>
      </c>
      <c r="L2160" s="77">
        <v>0.9</v>
      </c>
      <c r="Q2160" s="106"/>
    </row>
    <row r="2161" spans="1:17" x14ac:dyDescent="0.25">
      <c r="A2161" t="s">
        <v>331</v>
      </c>
      <c r="B2161" s="25">
        <v>2022</v>
      </c>
      <c r="C2161" s="25" t="s">
        <v>1</v>
      </c>
      <c r="D2161" s="25" t="s">
        <v>72</v>
      </c>
      <c r="E2161" s="25" t="s">
        <v>252</v>
      </c>
      <c r="F2161" s="23" t="s">
        <v>253</v>
      </c>
      <c r="G2161" s="23" t="s">
        <v>492</v>
      </c>
      <c r="H2161" s="32" t="s">
        <v>357</v>
      </c>
      <c r="I2161" s="32" t="s">
        <v>586</v>
      </c>
      <c r="J2161" s="135">
        <v>27</v>
      </c>
      <c r="K2161" s="28">
        <v>0.77778000000000003</v>
      </c>
      <c r="L2161" s="77">
        <v>0.9</v>
      </c>
      <c r="Q2161" s="106"/>
    </row>
    <row r="2162" spans="1:17" x14ac:dyDescent="0.25">
      <c r="A2162" t="s">
        <v>331</v>
      </c>
      <c r="B2162" s="25">
        <v>2022</v>
      </c>
      <c r="C2162" s="25" t="s">
        <v>2</v>
      </c>
      <c r="D2162" s="25" t="s">
        <v>73</v>
      </c>
      <c r="E2162" s="25" t="s">
        <v>252</v>
      </c>
      <c r="F2162" s="23" t="s">
        <v>253</v>
      </c>
      <c r="G2162" s="23" t="s">
        <v>492</v>
      </c>
      <c r="H2162" s="32" t="s">
        <v>357</v>
      </c>
      <c r="I2162" s="32" t="s">
        <v>586</v>
      </c>
      <c r="J2162" s="135">
        <v>29</v>
      </c>
      <c r="K2162" s="28">
        <v>0.75861999999999996</v>
      </c>
      <c r="L2162" s="77">
        <v>0.9</v>
      </c>
      <c r="Q2162" s="106"/>
    </row>
    <row r="2163" spans="1:17" x14ac:dyDescent="0.25">
      <c r="A2163" t="s">
        <v>331</v>
      </c>
      <c r="B2163" s="25">
        <v>2022</v>
      </c>
      <c r="C2163" s="25" t="s">
        <v>3</v>
      </c>
      <c r="D2163" s="25" t="s">
        <v>493</v>
      </c>
      <c r="E2163" s="25" t="s">
        <v>252</v>
      </c>
      <c r="F2163" s="23" t="s">
        <v>253</v>
      </c>
      <c r="G2163" s="23" t="s">
        <v>492</v>
      </c>
      <c r="H2163" s="32" t="s">
        <v>357</v>
      </c>
      <c r="I2163" s="32" t="s">
        <v>586</v>
      </c>
      <c r="J2163" s="135">
        <v>19</v>
      </c>
      <c r="K2163" s="28">
        <v>0.68420999999999998</v>
      </c>
      <c r="L2163" s="77">
        <v>0.9</v>
      </c>
      <c r="Q2163" s="106"/>
    </row>
    <row r="2164" spans="1:17" x14ac:dyDescent="0.25">
      <c r="A2164" t="s">
        <v>331</v>
      </c>
      <c r="B2164" s="25">
        <v>2023</v>
      </c>
      <c r="C2164" s="25" t="s">
        <v>0</v>
      </c>
      <c r="D2164" s="25" t="s">
        <v>537</v>
      </c>
      <c r="E2164" s="25" t="s">
        <v>252</v>
      </c>
      <c r="F2164" s="23" t="s">
        <v>253</v>
      </c>
      <c r="G2164" s="23" t="s">
        <v>492</v>
      </c>
      <c r="H2164" s="32" t="s">
        <v>357</v>
      </c>
      <c r="I2164" s="32" t="s">
        <v>586</v>
      </c>
      <c r="J2164" s="135">
        <v>18</v>
      </c>
      <c r="K2164" s="28">
        <v>0.72221999999999997</v>
      </c>
      <c r="L2164" s="77">
        <v>0.9</v>
      </c>
      <c r="Q2164" s="106"/>
    </row>
    <row r="2165" spans="1:17" x14ac:dyDescent="0.25">
      <c r="A2165" t="s">
        <v>331</v>
      </c>
      <c r="B2165" s="25">
        <v>2018</v>
      </c>
      <c r="C2165" s="25" t="s">
        <v>0</v>
      </c>
      <c r="D2165" s="25" t="s">
        <v>54</v>
      </c>
      <c r="E2165" s="25" t="s">
        <v>254</v>
      </c>
      <c r="F2165" s="23" t="s">
        <v>255</v>
      </c>
      <c r="G2165" s="23" t="s">
        <v>492</v>
      </c>
      <c r="H2165" s="32" t="s">
        <v>354</v>
      </c>
      <c r="I2165" s="32" t="s">
        <v>586</v>
      </c>
      <c r="J2165" s="135">
        <v>42</v>
      </c>
      <c r="K2165" s="28">
        <v>0.21429000000000001</v>
      </c>
      <c r="L2165" s="77">
        <v>0.9</v>
      </c>
      <c r="Q2165" s="106"/>
    </row>
    <row r="2166" spans="1:17" x14ac:dyDescent="0.25">
      <c r="A2166" t="s">
        <v>331</v>
      </c>
      <c r="B2166" s="25">
        <v>2018</v>
      </c>
      <c r="C2166" s="25" t="s">
        <v>1</v>
      </c>
      <c r="D2166" s="25" t="s">
        <v>56</v>
      </c>
      <c r="E2166" s="25" t="s">
        <v>254</v>
      </c>
      <c r="F2166" s="23" t="s">
        <v>255</v>
      </c>
      <c r="G2166" s="23" t="s">
        <v>492</v>
      </c>
      <c r="H2166" s="32" t="s">
        <v>354</v>
      </c>
      <c r="I2166" s="32" t="s">
        <v>586</v>
      </c>
      <c r="J2166" s="135">
        <v>58</v>
      </c>
      <c r="K2166" s="28">
        <v>0.82759000000000005</v>
      </c>
      <c r="L2166" s="77">
        <v>0.9</v>
      </c>
      <c r="Q2166" s="106"/>
    </row>
    <row r="2167" spans="1:17" x14ac:dyDescent="0.25">
      <c r="A2167" t="s">
        <v>331</v>
      </c>
      <c r="B2167" s="25">
        <v>2018</v>
      </c>
      <c r="C2167" s="25" t="s">
        <v>2</v>
      </c>
      <c r="D2167" s="25" t="s">
        <v>57</v>
      </c>
      <c r="E2167" s="25" t="s">
        <v>254</v>
      </c>
      <c r="F2167" s="23" t="s">
        <v>255</v>
      </c>
      <c r="G2167" s="23" t="s">
        <v>492</v>
      </c>
      <c r="H2167" s="32" t="s">
        <v>354</v>
      </c>
      <c r="I2167" s="32" t="s">
        <v>586</v>
      </c>
      <c r="J2167" s="135">
        <v>62</v>
      </c>
      <c r="K2167" s="28">
        <v>0.87097000000000002</v>
      </c>
      <c r="L2167" s="77">
        <v>0.9</v>
      </c>
      <c r="Q2167" s="106"/>
    </row>
    <row r="2168" spans="1:17" x14ac:dyDescent="0.25">
      <c r="A2168" t="s">
        <v>331</v>
      </c>
      <c r="B2168" s="25">
        <v>2018</v>
      </c>
      <c r="C2168" s="25" t="s">
        <v>3</v>
      </c>
      <c r="D2168" s="25" t="s">
        <v>58</v>
      </c>
      <c r="E2168" s="25" t="s">
        <v>254</v>
      </c>
      <c r="F2168" s="23" t="s">
        <v>255</v>
      </c>
      <c r="G2168" s="23" t="s">
        <v>492</v>
      </c>
      <c r="H2168" s="32" t="s">
        <v>354</v>
      </c>
      <c r="I2168" s="32" t="s">
        <v>586</v>
      </c>
      <c r="J2168" s="135">
        <v>50</v>
      </c>
      <c r="K2168" s="28">
        <v>0.92</v>
      </c>
      <c r="L2168" s="77">
        <v>0.9</v>
      </c>
      <c r="Q2168" s="106"/>
    </row>
    <row r="2169" spans="1:17" x14ac:dyDescent="0.25">
      <c r="A2169" t="s">
        <v>331</v>
      </c>
      <c r="B2169" s="25">
        <v>2019</v>
      </c>
      <c r="C2169" s="25" t="s">
        <v>0</v>
      </c>
      <c r="D2169" s="25" t="s">
        <v>59</v>
      </c>
      <c r="E2169" s="25" t="s">
        <v>254</v>
      </c>
      <c r="F2169" s="23" t="s">
        <v>255</v>
      </c>
      <c r="G2169" s="23" t="s">
        <v>492</v>
      </c>
      <c r="H2169" s="32" t="s">
        <v>354</v>
      </c>
      <c r="I2169" s="32" t="s">
        <v>586</v>
      </c>
      <c r="J2169" s="135">
        <v>50</v>
      </c>
      <c r="K2169" s="28">
        <v>0.88</v>
      </c>
      <c r="L2169" s="77">
        <v>0.9</v>
      </c>
      <c r="Q2169" s="106"/>
    </row>
    <row r="2170" spans="1:17" x14ac:dyDescent="0.25">
      <c r="A2170" t="s">
        <v>331</v>
      </c>
      <c r="B2170" s="25">
        <v>2019</v>
      </c>
      <c r="C2170" s="25" t="s">
        <v>1</v>
      </c>
      <c r="D2170" s="25" t="s">
        <v>60</v>
      </c>
      <c r="E2170" s="25" t="s">
        <v>254</v>
      </c>
      <c r="F2170" s="23" t="s">
        <v>255</v>
      </c>
      <c r="G2170" s="23" t="s">
        <v>492</v>
      </c>
      <c r="H2170" s="32" t="s">
        <v>354</v>
      </c>
      <c r="I2170" s="32" t="s">
        <v>586</v>
      </c>
      <c r="J2170" s="135">
        <v>63</v>
      </c>
      <c r="K2170" s="28">
        <v>0.80952000000000002</v>
      </c>
      <c r="L2170" s="77">
        <v>0.9</v>
      </c>
      <c r="Q2170" s="106"/>
    </row>
    <row r="2171" spans="1:17" x14ac:dyDescent="0.25">
      <c r="A2171" t="s">
        <v>331</v>
      </c>
      <c r="B2171" s="25">
        <v>2019</v>
      </c>
      <c r="C2171" s="25" t="s">
        <v>2</v>
      </c>
      <c r="D2171" s="25" t="s">
        <v>61</v>
      </c>
      <c r="E2171" s="25" t="s">
        <v>254</v>
      </c>
      <c r="F2171" s="23" t="s">
        <v>255</v>
      </c>
      <c r="G2171" s="23" t="s">
        <v>492</v>
      </c>
      <c r="H2171" s="32" t="s">
        <v>354</v>
      </c>
      <c r="I2171" s="32" t="s">
        <v>586</v>
      </c>
      <c r="J2171" s="135">
        <v>59</v>
      </c>
      <c r="K2171" s="28">
        <v>0.81355999999999995</v>
      </c>
      <c r="L2171" s="77">
        <v>0.9</v>
      </c>
      <c r="Q2171" s="106"/>
    </row>
    <row r="2172" spans="1:17" x14ac:dyDescent="0.25">
      <c r="A2172" t="s">
        <v>331</v>
      </c>
      <c r="B2172" s="25">
        <v>2019</v>
      </c>
      <c r="C2172" s="25" t="s">
        <v>3</v>
      </c>
      <c r="D2172" s="25" t="s">
        <v>62</v>
      </c>
      <c r="E2172" s="25" t="s">
        <v>254</v>
      </c>
      <c r="F2172" s="23" t="s">
        <v>255</v>
      </c>
      <c r="G2172" s="23" t="s">
        <v>492</v>
      </c>
      <c r="H2172" s="32" t="s">
        <v>354</v>
      </c>
      <c r="I2172" s="32" t="s">
        <v>586</v>
      </c>
      <c r="J2172" s="135">
        <v>82</v>
      </c>
      <c r="K2172" s="28">
        <v>0.69511999999999996</v>
      </c>
      <c r="L2172" s="77">
        <v>0.9</v>
      </c>
      <c r="Q2172" s="106"/>
    </row>
    <row r="2173" spans="1:17" x14ac:dyDescent="0.25">
      <c r="A2173" t="s">
        <v>331</v>
      </c>
      <c r="B2173" s="25">
        <v>2020</v>
      </c>
      <c r="C2173" s="25" t="s">
        <v>0</v>
      </c>
      <c r="D2173" s="25" t="s">
        <v>63</v>
      </c>
      <c r="E2173" s="25" t="s">
        <v>254</v>
      </c>
      <c r="F2173" s="23" t="s">
        <v>255</v>
      </c>
      <c r="G2173" s="23" t="s">
        <v>492</v>
      </c>
      <c r="H2173" s="32" t="s">
        <v>354</v>
      </c>
      <c r="I2173" s="32" t="s">
        <v>586</v>
      </c>
      <c r="J2173" s="135">
        <v>96</v>
      </c>
      <c r="K2173" s="28">
        <v>0.78125</v>
      </c>
      <c r="L2173" s="77">
        <v>0.9</v>
      </c>
      <c r="Q2173" s="106"/>
    </row>
    <row r="2174" spans="1:17" x14ac:dyDescent="0.25">
      <c r="A2174" t="s">
        <v>331</v>
      </c>
      <c r="B2174" s="25">
        <v>2020</v>
      </c>
      <c r="C2174" s="25" t="s">
        <v>1</v>
      </c>
      <c r="D2174" s="25" t="s">
        <v>64</v>
      </c>
      <c r="E2174" s="25" t="s">
        <v>254</v>
      </c>
      <c r="F2174" s="23" t="s">
        <v>255</v>
      </c>
      <c r="G2174" s="23" t="s">
        <v>492</v>
      </c>
      <c r="H2174" s="32" t="s">
        <v>354</v>
      </c>
      <c r="I2174" s="32" t="s">
        <v>586</v>
      </c>
      <c r="J2174" s="135">
        <v>50</v>
      </c>
      <c r="K2174" s="28">
        <v>0.92</v>
      </c>
      <c r="L2174" s="77">
        <v>0.9</v>
      </c>
      <c r="Q2174" s="106"/>
    </row>
    <row r="2175" spans="1:17" x14ac:dyDescent="0.25">
      <c r="A2175" t="s">
        <v>331</v>
      </c>
      <c r="B2175" s="25">
        <v>2020</v>
      </c>
      <c r="C2175" s="25" t="s">
        <v>2</v>
      </c>
      <c r="D2175" s="25" t="s">
        <v>65</v>
      </c>
      <c r="E2175" s="25" t="s">
        <v>254</v>
      </c>
      <c r="F2175" s="23" t="s">
        <v>255</v>
      </c>
      <c r="G2175" s="23" t="s">
        <v>492</v>
      </c>
      <c r="H2175" s="32" t="s">
        <v>354</v>
      </c>
      <c r="I2175" s="32" t="s">
        <v>586</v>
      </c>
      <c r="J2175" s="135">
        <v>46</v>
      </c>
      <c r="K2175" s="28">
        <v>0.89129999999999998</v>
      </c>
      <c r="L2175" s="77">
        <v>0.9</v>
      </c>
      <c r="Q2175" s="106"/>
    </row>
    <row r="2176" spans="1:17" x14ac:dyDescent="0.25">
      <c r="A2176" t="s">
        <v>331</v>
      </c>
      <c r="B2176" s="25">
        <v>2020</v>
      </c>
      <c r="C2176" s="25" t="s">
        <v>3</v>
      </c>
      <c r="D2176" s="25" t="s">
        <v>66</v>
      </c>
      <c r="E2176" s="25" t="s">
        <v>254</v>
      </c>
      <c r="F2176" s="23" t="s">
        <v>255</v>
      </c>
      <c r="G2176" s="23" t="s">
        <v>492</v>
      </c>
      <c r="H2176" s="32" t="s">
        <v>354</v>
      </c>
      <c r="I2176" s="32" t="s">
        <v>586</v>
      </c>
      <c r="J2176" s="135">
        <v>47</v>
      </c>
      <c r="K2176" s="28">
        <v>0.97872000000000003</v>
      </c>
      <c r="L2176" s="77">
        <v>0.9</v>
      </c>
      <c r="Q2176" s="106"/>
    </row>
    <row r="2177" spans="1:17" x14ac:dyDescent="0.25">
      <c r="A2177" t="s">
        <v>331</v>
      </c>
      <c r="B2177" s="25">
        <v>2021</v>
      </c>
      <c r="C2177" s="25" t="s">
        <v>0</v>
      </c>
      <c r="D2177" s="25" t="s">
        <v>67</v>
      </c>
      <c r="E2177" s="25" t="s">
        <v>254</v>
      </c>
      <c r="F2177" s="23" t="s">
        <v>255</v>
      </c>
      <c r="G2177" s="23" t="s">
        <v>492</v>
      </c>
      <c r="H2177" s="32" t="s">
        <v>354</v>
      </c>
      <c r="I2177" s="32" t="s">
        <v>586</v>
      </c>
      <c r="J2177" s="135">
        <v>50</v>
      </c>
      <c r="K2177" s="28">
        <v>0.86</v>
      </c>
      <c r="L2177" s="77">
        <v>0.9</v>
      </c>
      <c r="Q2177" s="106"/>
    </row>
    <row r="2178" spans="1:17" x14ac:dyDescent="0.25">
      <c r="A2178" t="s">
        <v>331</v>
      </c>
      <c r="B2178" s="25">
        <v>2021</v>
      </c>
      <c r="C2178" s="25" t="s">
        <v>1</v>
      </c>
      <c r="D2178" s="25" t="s">
        <v>68</v>
      </c>
      <c r="E2178" s="25" t="s">
        <v>254</v>
      </c>
      <c r="F2178" s="23" t="s">
        <v>255</v>
      </c>
      <c r="G2178" s="23" t="s">
        <v>492</v>
      </c>
      <c r="H2178" s="32" t="s">
        <v>354</v>
      </c>
      <c r="I2178" s="32" t="s">
        <v>586</v>
      </c>
      <c r="J2178" s="135">
        <v>69</v>
      </c>
      <c r="K2178" s="28">
        <v>0.94203000000000003</v>
      </c>
      <c r="L2178" s="77">
        <v>0.9</v>
      </c>
      <c r="Q2178" s="106"/>
    </row>
    <row r="2179" spans="1:17" x14ac:dyDescent="0.25">
      <c r="A2179" t="s">
        <v>331</v>
      </c>
      <c r="B2179" s="25">
        <v>2021</v>
      </c>
      <c r="C2179" s="25" t="s">
        <v>2</v>
      </c>
      <c r="D2179" s="25" t="s">
        <v>69</v>
      </c>
      <c r="E2179" s="25" t="s">
        <v>254</v>
      </c>
      <c r="F2179" s="23" t="s">
        <v>255</v>
      </c>
      <c r="G2179" s="23" t="s">
        <v>492</v>
      </c>
      <c r="H2179" s="32" t="s">
        <v>354</v>
      </c>
      <c r="I2179" s="32" t="s">
        <v>586</v>
      </c>
      <c r="J2179" s="135">
        <v>88</v>
      </c>
      <c r="K2179" s="28">
        <v>0.92044999999999999</v>
      </c>
      <c r="L2179" s="77">
        <v>0.9</v>
      </c>
      <c r="Q2179" s="106"/>
    </row>
    <row r="2180" spans="1:17" x14ac:dyDescent="0.25">
      <c r="A2180" t="s">
        <v>331</v>
      </c>
      <c r="B2180" s="25">
        <v>2021</v>
      </c>
      <c r="C2180" s="25" t="s">
        <v>3</v>
      </c>
      <c r="D2180" s="25" t="s">
        <v>70</v>
      </c>
      <c r="E2180" s="25" t="s">
        <v>254</v>
      </c>
      <c r="F2180" s="23" t="s">
        <v>255</v>
      </c>
      <c r="G2180" s="23" t="s">
        <v>492</v>
      </c>
      <c r="H2180" s="32" t="s">
        <v>354</v>
      </c>
      <c r="I2180" s="32" t="s">
        <v>586</v>
      </c>
      <c r="J2180" s="135">
        <v>107</v>
      </c>
      <c r="K2180" s="28">
        <v>0.91588999999999998</v>
      </c>
      <c r="L2180" s="77">
        <v>0.9</v>
      </c>
      <c r="Q2180" s="106"/>
    </row>
    <row r="2181" spans="1:17" x14ac:dyDescent="0.25">
      <c r="A2181" t="s">
        <v>331</v>
      </c>
      <c r="B2181" s="25">
        <v>2022</v>
      </c>
      <c r="C2181" s="25" t="s">
        <v>0</v>
      </c>
      <c r="D2181" s="25" t="s">
        <v>71</v>
      </c>
      <c r="E2181" s="25" t="s">
        <v>254</v>
      </c>
      <c r="F2181" s="23" t="s">
        <v>255</v>
      </c>
      <c r="G2181" s="23" t="s">
        <v>492</v>
      </c>
      <c r="H2181" s="32" t="s">
        <v>354</v>
      </c>
      <c r="I2181" s="32" t="s">
        <v>586</v>
      </c>
      <c r="J2181" s="135">
        <v>75</v>
      </c>
      <c r="K2181" s="28">
        <v>0.89332999999999996</v>
      </c>
      <c r="L2181" s="77">
        <v>0.9</v>
      </c>
      <c r="Q2181" s="106"/>
    </row>
    <row r="2182" spans="1:17" x14ac:dyDescent="0.25">
      <c r="A2182" t="s">
        <v>331</v>
      </c>
      <c r="B2182" s="25">
        <v>2022</v>
      </c>
      <c r="C2182" s="25" t="s">
        <v>1</v>
      </c>
      <c r="D2182" s="25" t="s">
        <v>72</v>
      </c>
      <c r="E2182" s="25" t="s">
        <v>254</v>
      </c>
      <c r="F2182" s="23" t="s">
        <v>255</v>
      </c>
      <c r="G2182" s="23" t="s">
        <v>492</v>
      </c>
      <c r="H2182" s="32" t="s">
        <v>354</v>
      </c>
      <c r="I2182" s="32" t="s">
        <v>586</v>
      </c>
      <c r="J2182" s="135">
        <v>66</v>
      </c>
      <c r="K2182" s="28">
        <v>0.54544999999999999</v>
      </c>
      <c r="L2182" s="77">
        <v>0.9</v>
      </c>
      <c r="Q2182" s="106"/>
    </row>
    <row r="2183" spans="1:17" x14ac:dyDescent="0.25">
      <c r="A2183" t="s">
        <v>331</v>
      </c>
      <c r="B2183" s="25">
        <v>2022</v>
      </c>
      <c r="C2183" s="25" t="s">
        <v>2</v>
      </c>
      <c r="D2183" s="25" t="s">
        <v>73</v>
      </c>
      <c r="E2183" s="25" t="s">
        <v>254</v>
      </c>
      <c r="F2183" s="23" t="s">
        <v>255</v>
      </c>
      <c r="G2183" s="23" t="s">
        <v>492</v>
      </c>
      <c r="H2183" s="32" t="s">
        <v>354</v>
      </c>
      <c r="I2183" s="32" t="s">
        <v>586</v>
      </c>
      <c r="J2183" s="135">
        <v>67</v>
      </c>
      <c r="K2183" s="28">
        <v>0.89551999999999998</v>
      </c>
      <c r="L2183" s="77">
        <v>0.9</v>
      </c>
      <c r="Q2183" s="106"/>
    </row>
    <row r="2184" spans="1:17" x14ac:dyDescent="0.25">
      <c r="A2184" t="s">
        <v>331</v>
      </c>
      <c r="B2184" s="25">
        <v>2022</v>
      </c>
      <c r="C2184" s="25" t="s">
        <v>3</v>
      </c>
      <c r="D2184" s="25" t="s">
        <v>493</v>
      </c>
      <c r="E2184" s="25" t="s">
        <v>254</v>
      </c>
      <c r="F2184" s="23" t="s">
        <v>255</v>
      </c>
      <c r="G2184" s="23" t="s">
        <v>492</v>
      </c>
      <c r="H2184" s="32" t="s">
        <v>354</v>
      </c>
      <c r="I2184" s="32" t="s">
        <v>586</v>
      </c>
      <c r="J2184" s="135">
        <v>86</v>
      </c>
      <c r="K2184" s="28">
        <v>0.89534999999999998</v>
      </c>
      <c r="L2184" s="77">
        <v>0.9</v>
      </c>
      <c r="Q2184" s="106"/>
    </row>
    <row r="2185" spans="1:17" x14ac:dyDescent="0.25">
      <c r="A2185" t="s">
        <v>331</v>
      </c>
      <c r="B2185" s="25">
        <v>2023</v>
      </c>
      <c r="C2185" s="25" t="s">
        <v>0</v>
      </c>
      <c r="D2185" s="25" t="s">
        <v>537</v>
      </c>
      <c r="E2185" s="25" t="s">
        <v>254</v>
      </c>
      <c r="F2185" s="23" t="s">
        <v>255</v>
      </c>
      <c r="G2185" s="23" t="s">
        <v>492</v>
      </c>
      <c r="H2185" s="32" t="s">
        <v>354</v>
      </c>
      <c r="I2185" s="32" t="s">
        <v>586</v>
      </c>
      <c r="J2185" s="135">
        <v>70</v>
      </c>
      <c r="K2185" s="28">
        <v>0.77142999999999995</v>
      </c>
      <c r="L2185" s="77">
        <v>0.9</v>
      </c>
      <c r="Q2185" s="106"/>
    </row>
    <row r="2186" spans="1:17" x14ac:dyDescent="0.25">
      <c r="A2186" t="s">
        <v>331</v>
      </c>
      <c r="B2186" s="25">
        <v>2018</v>
      </c>
      <c r="C2186" s="25" t="s">
        <v>0</v>
      </c>
      <c r="D2186" s="25" t="s">
        <v>54</v>
      </c>
      <c r="E2186" s="25" t="s">
        <v>492</v>
      </c>
      <c r="F2186" s="23" t="s">
        <v>367</v>
      </c>
      <c r="G2186" s="23" t="s">
        <v>492</v>
      </c>
      <c r="H2186" s="32" t="s">
        <v>367</v>
      </c>
      <c r="I2186" s="32" t="s">
        <v>586</v>
      </c>
      <c r="J2186" s="135">
        <v>404</v>
      </c>
      <c r="K2186" s="28">
        <v>0.88614000000000004</v>
      </c>
      <c r="L2186" s="77">
        <v>0.9</v>
      </c>
      <c r="Q2186" s="106"/>
    </row>
    <row r="2187" spans="1:17" x14ac:dyDescent="0.25">
      <c r="A2187" t="s">
        <v>331</v>
      </c>
      <c r="B2187" s="25">
        <v>2018</v>
      </c>
      <c r="C2187" s="25" t="s">
        <v>1</v>
      </c>
      <c r="D2187" s="25" t="s">
        <v>56</v>
      </c>
      <c r="E2187" s="25" t="s">
        <v>492</v>
      </c>
      <c r="F2187" s="23" t="s">
        <v>367</v>
      </c>
      <c r="G2187" s="23" t="s">
        <v>492</v>
      </c>
      <c r="H2187" s="32" t="s">
        <v>367</v>
      </c>
      <c r="I2187" s="32" t="s">
        <v>586</v>
      </c>
      <c r="J2187" s="135">
        <v>433</v>
      </c>
      <c r="K2187" s="28">
        <v>0.89607000000000003</v>
      </c>
      <c r="L2187" s="77">
        <v>0.9</v>
      </c>
      <c r="Q2187" s="106"/>
    </row>
    <row r="2188" spans="1:17" x14ac:dyDescent="0.25">
      <c r="A2188" t="s">
        <v>331</v>
      </c>
      <c r="B2188" s="25">
        <v>2018</v>
      </c>
      <c r="C2188" s="25" t="s">
        <v>2</v>
      </c>
      <c r="D2188" s="25" t="s">
        <v>57</v>
      </c>
      <c r="E2188" s="25" t="s">
        <v>492</v>
      </c>
      <c r="F2188" s="23" t="s">
        <v>367</v>
      </c>
      <c r="G2188" s="23" t="s">
        <v>492</v>
      </c>
      <c r="H2188" s="32" t="s">
        <v>367</v>
      </c>
      <c r="I2188" s="32" t="s">
        <v>586</v>
      </c>
      <c r="J2188" s="135">
        <v>415</v>
      </c>
      <c r="K2188" s="28">
        <v>0.90842999999999996</v>
      </c>
      <c r="L2188" s="77">
        <v>0.9</v>
      </c>
      <c r="Q2188" s="106"/>
    </row>
    <row r="2189" spans="1:17" x14ac:dyDescent="0.25">
      <c r="A2189" t="s">
        <v>331</v>
      </c>
      <c r="B2189" s="25">
        <v>2018</v>
      </c>
      <c r="C2189" s="25" t="s">
        <v>3</v>
      </c>
      <c r="D2189" s="25" t="s">
        <v>58</v>
      </c>
      <c r="E2189" s="25" t="s">
        <v>492</v>
      </c>
      <c r="F2189" s="23" t="s">
        <v>367</v>
      </c>
      <c r="G2189" s="23" t="s">
        <v>492</v>
      </c>
      <c r="H2189" s="32" t="s">
        <v>367</v>
      </c>
      <c r="I2189" s="32" t="s">
        <v>586</v>
      </c>
      <c r="J2189" s="135">
        <v>449</v>
      </c>
      <c r="K2189" s="28">
        <v>0.90869</v>
      </c>
      <c r="L2189" s="77">
        <v>0.9</v>
      </c>
      <c r="Q2189" s="106"/>
    </row>
    <row r="2190" spans="1:17" x14ac:dyDescent="0.25">
      <c r="A2190" t="s">
        <v>331</v>
      </c>
      <c r="B2190" s="25">
        <v>2019</v>
      </c>
      <c r="C2190" s="25" t="s">
        <v>0</v>
      </c>
      <c r="D2190" s="25" t="s">
        <v>59</v>
      </c>
      <c r="E2190" s="25" t="s">
        <v>492</v>
      </c>
      <c r="F2190" s="23" t="s">
        <v>367</v>
      </c>
      <c r="G2190" s="23" t="s">
        <v>492</v>
      </c>
      <c r="H2190" s="32" t="s">
        <v>367</v>
      </c>
      <c r="I2190" s="32" t="s">
        <v>586</v>
      </c>
      <c r="J2190" s="135">
        <v>421</v>
      </c>
      <c r="K2190" s="28">
        <v>0.92161999999999999</v>
      </c>
      <c r="L2190" s="77">
        <v>0.9</v>
      </c>
      <c r="Q2190" s="106"/>
    </row>
    <row r="2191" spans="1:17" x14ac:dyDescent="0.25">
      <c r="A2191" t="s">
        <v>331</v>
      </c>
      <c r="B2191" s="25">
        <v>2019</v>
      </c>
      <c r="C2191" s="25" t="s">
        <v>1</v>
      </c>
      <c r="D2191" s="25" t="s">
        <v>60</v>
      </c>
      <c r="E2191" s="25" t="s">
        <v>492</v>
      </c>
      <c r="F2191" s="23" t="s">
        <v>367</v>
      </c>
      <c r="G2191" s="23" t="s">
        <v>492</v>
      </c>
      <c r="H2191" s="32" t="s">
        <v>367</v>
      </c>
      <c r="I2191" s="32" t="s">
        <v>586</v>
      </c>
      <c r="J2191" s="135">
        <v>390</v>
      </c>
      <c r="K2191" s="28">
        <v>0.92308000000000001</v>
      </c>
      <c r="L2191" s="77">
        <v>0.9</v>
      </c>
      <c r="Q2191" s="106"/>
    </row>
    <row r="2192" spans="1:17" x14ac:dyDescent="0.25">
      <c r="A2192" t="s">
        <v>331</v>
      </c>
      <c r="B2192" s="25">
        <v>2019</v>
      </c>
      <c r="C2192" s="25" t="s">
        <v>2</v>
      </c>
      <c r="D2192" s="25" t="s">
        <v>61</v>
      </c>
      <c r="E2192" s="25" t="s">
        <v>492</v>
      </c>
      <c r="F2192" s="23" t="s">
        <v>367</v>
      </c>
      <c r="G2192" s="23" t="s">
        <v>492</v>
      </c>
      <c r="H2192" s="32" t="s">
        <v>367</v>
      </c>
      <c r="I2192" s="32" t="s">
        <v>586</v>
      </c>
      <c r="J2192" s="135">
        <v>421</v>
      </c>
      <c r="K2192" s="28">
        <v>0.89549000000000001</v>
      </c>
      <c r="L2192" s="77">
        <v>0.9</v>
      </c>
      <c r="Q2192" s="106"/>
    </row>
    <row r="2193" spans="1:17" x14ac:dyDescent="0.25">
      <c r="A2193" t="s">
        <v>331</v>
      </c>
      <c r="B2193" s="25">
        <v>2019</v>
      </c>
      <c r="C2193" s="25" t="s">
        <v>3</v>
      </c>
      <c r="D2193" s="25" t="s">
        <v>62</v>
      </c>
      <c r="E2193" s="25" t="s">
        <v>492</v>
      </c>
      <c r="F2193" s="23" t="s">
        <v>367</v>
      </c>
      <c r="G2193" s="23" t="s">
        <v>492</v>
      </c>
      <c r="H2193" s="32" t="s">
        <v>367</v>
      </c>
      <c r="I2193" s="32" t="s">
        <v>586</v>
      </c>
      <c r="J2193" s="135">
        <v>377</v>
      </c>
      <c r="K2193" s="28">
        <v>0.75331999999999999</v>
      </c>
      <c r="L2193" s="77">
        <v>0.9</v>
      </c>
      <c r="Q2193" s="106"/>
    </row>
    <row r="2194" spans="1:17" x14ac:dyDescent="0.25">
      <c r="A2194" t="s">
        <v>331</v>
      </c>
      <c r="B2194" s="25">
        <v>2020</v>
      </c>
      <c r="C2194" s="25" t="s">
        <v>0</v>
      </c>
      <c r="D2194" s="25" t="s">
        <v>63</v>
      </c>
      <c r="E2194" s="25" t="s">
        <v>492</v>
      </c>
      <c r="F2194" s="23" t="s">
        <v>367</v>
      </c>
      <c r="G2194" s="23" t="s">
        <v>492</v>
      </c>
      <c r="H2194" s="32" t="s">
        <v>367</v>
      </c>
      <c r="I2194" s="32" t="s">
        <v>586</v>
      </c>
      <c r="J2194" s="135">
        <v>372</v>
      </c>
      <c r="K2194" s="28">
        <v>0.80645</v>
      </c>
      <c r="L2194" s="77">
        <v>0.9</v>
      </c>
      <c r="Q2194" s="106"/>
    </row>
    <row r="2195" spans="1:17" x14ac:dyDescent="0.25">
      <c r="A2195" t="s">
        <v>331</v>
      </c>
      <c r="B2195" s="25">
        <v>2020</v>
      </c>
      <c r="C2195" s="25" t="s">
        <v>1</v>
      </c>
      <c r="D2195" s="25" t="s">
        <v>64</v>
      </c>
      <c r="E2195" s="25" t="s">
        <v>492</v>
      </c>
      <c r="F2195" s="23" t="s">
        <v>367</v>
      </c>
      <c r="G2195" s="23" t="s">
        <v>492</v>
      </c>
      <c r="H2195" s="32" t="s">
        <v>367</v>
      </c>
      <c r="I2195" s="32" t="s">
        <v>586</v>
      </c>
      <c r="J2195" s="135">
        <v>191</v>
      </c>
      <c r="K2195" s="28">
        <v>0.72775000000000001</v>
      </c>
      <c r="L2195" s="77">
        <v>0.9</v>
      </c>
      <c r="Q2195" s="106"/>
    </row>
    <row r="2196" spans="1:17" x14ac:dyDescent="0.25">
      <c r="A2196" t="s">
        <v>331</v>
      </c>
      <c r="B2196" s="25">
        <v>2020</v>
      </c>
      <c r="C2196" s="25" t="s">
        <v>2</v>
      </c>
      <c r="D2196" s="25" t="s">
        <v>65</v>
      </c>
      <c r="E2196" s="25" t="s">
        <v>492</v>
      </c>
      <c r="F2196" s="23" t="s">
        <v>367</v>
      </c>
      <c r="G2196" s="23" t="s">
        <v>492</v>
      </c>
      <c r="H2196" s="32" t="s">
        <v>367</v>
      </c>
      <c r="I2196" s="32" t="s">
        <v>586</v>
      </c>
      <c r="J2196" s="135">
        <v>282</v>
      </c>
      <c r="K2196" s="28">
        <v>0.85460999999999998</v>
      </c>
      <c r="L2196" s="77">
        <v>0.9</v>
      </c>
      <c r="Q2196" s="106"/>
    </row>
    <row r="2197" spans="1:17" x14ac:dyDescent="0.25">
      <c r="A2197" t="s">
        <v>331</v>
      </c>
      <c r="B2197" s="25">
        <v>2020</v>
      </c>
      <c r="C2197" s="25" t="s">
        <v>3</v>
      </c>
      <c r="D2197" s="25" t="s">
        <v>66</v>
      </c>
      <c r="E2197" s="25" t="s">
        <v>492</v>
      </c>
      <c r="F2197" s="23" t="s">
        <v>367</v>
      </c>
      <c r="G2197" s="23" t="s">
        <v>492</v>
      </c>
      <c r="H2197" s="32" t="s">
        <v>367</v>
      </c>
      <c r="I2197" s="32" t="s">
        <v>586</v>
      </c>
      <c r="J2197" s="135">
        <v>347</v>
      </c>
      <c r="K2197" s="28">
        <v>0.93659999999999999</v>
      </c>
      <c r="L2197" s="77">
        <v>0.9</v>
      </c>
      <c r="Q2197" s="106"/>
    </row>
    <row r="2198" spans="1:17" x14ac:dyDescent="0.25">
      <c r="A2198" t="s">
        <v>331</v>
      </c>
      <c r="B2198" s="25">
        <v>2021</v>
      </c>
      <c r="C2198" s="25" t="s">
        <v>0</v>
      </c>
      <c r="D2198" s="25" t="s">
        <v>67</v>
      </c>
      <c r="E2198" s="25" t="s">
        <v>492</v>
      </c>
      <c r="F2198" s="23" t="s">
        <v>367</v>
      </c>
      <c r="G2198" s="23" t="s">
        <v>492</v>
      </c>
      <c r="H2198" s="32" t="s">
        <v>367</v>
      </c>
      <c r="I2198" s="32" t="s">
        <v>586</v>
      </c>
      <c r="J2198" s="135">
        <v>391</v>
      </c>
      <c r="K2198" s="28">
        <v>0.95652000000000004</v>
      </c>
      <c r="L2198" s="77">
        <v>0.9</v>
      </c>
      <c r="Q2198" s="106"/>
    </row>
    <row r="2199" spans="1:17" x14ac:dyDescent="0.25">
      <c r="A2199" t="s">
        <v>331</v>
      </c>
      <c r="B2199" s="25">
        <v>2021</v>
      </c>
      <c r="C2199" s="25" t="s">
        <v>1</v>
      </c>
      <c r="D2199" s="25" t="s">
        <v>68</v>
      </c>
      <c r="E2199" s="25" t="s">
        <v>492</v>
      </c>
      <c r="F2199" s="23" t="s">
        <v>367</v>
      </c>
      <c r="G2199" s="23" t="s">
        <v>492</v>
      </c>
      <c r="H2199" s="32" t="s">
        <v>367</v>
      </c>
      <c r="I2199" s="32" t="s">
        <v>586</v>
      </c>
      <c r="J2199" s="135">
        <v>389</v>
      </c>
      <c r="K2199" s="28">
        <v>0.94601999999999997</v>
      </c>
      <c r="L2199" s="77">
        <v>0.9</v>
      </c>
      <c r="Q2199" s="106"/>
    </row>
    <row r="2200" spans="1:17" x14ac:dyDescent="0.25">
      <c r="A2200" t="s">
        <v>331</v>
      </c>
      <c r="B2200" s="25">
        <v>2021</v>
      </c>
      <c r="C2200" s="25" t="s">
        <v>2</v>
      </c>
      <c r="D2200" s="25" t="s">
        <v>69</v>
      </c>
      <c r="E2200" s="25" t="s">
        <v>492</v>
      </c>
      <c r="F2200" s="23" t="s">
        <v>367</v>
      </c>
      <c r="G2200" s="23" t="s">
        <v>492</v>
      </c>
      <c r="H2200" s="32" t="s">
        <v>367</v>
      </c>
      <c r="I2200" s="32" t="s">
        <v>586</v>
      </c>
      <c r="J2200" s="135">
        <v>440</v>
      </c>
      <c r="K2200" s="28">
        <v>0.92500000000000004</v>
      </c>
      <c r="L2200" s="77">
        <v>0.9</v>
      </c>
      <c r="Q2200" s="106"/>
    </row>
    <row r="2201" spans="1:17" x14ac:dyDescent="0.25">
      <c r="A2201" t="s">
        <v>331</v>
      </c>
      <c r="B2201" s="25">
        <v>2021</v>
      </c>
      <c r="C2201" s="25" t="s">
        <v>3</v>
      </c>
      <c r="D2201" s="25" t="s">
        <v>70</v>
      </c>
      <c r="E2201" s="25" t="s">
        <v>492</v>
      </c>
      <c r="F2201" s="23" t="s">
        <v>367</v>
      </c>
      <c r="G2201" s="23" t="s">
        <v>492</v>
      </c>
      <c r="H2201" s="32" t="s">
        <v>367</v>
      </c>
      <c r="I2201" s="32" t="s">
        <v>586</v>
      </c>
      <c r="J2201" s="135">
        <v>403</v>
      </c>
      <c r="K2201" s="28">
        <v>0.89578000000000002</v>
      </c>
      <c r="L2201" s="77">
        <v>0.9</v>
      </c>
      <c r="Q2201" s="106"/>
    </row>
    <row r="2202" spans="1:17" x14ac:dyDescent="0.25">
      <c r="A2202" t="s">
        <v>331</v>
      </c>
      <c r="B2202" s="25">
        <v>2022</v>
      </c>
      <c r="C2202" s="25" t="s">
        <v>0</v>
      </c>
      <c r="D2202" s="25" t="s">
        <v>71</v>
      </c>
      <c r="E2202" s="25" t="s">
        <v>492</v>
      </c>
      <c r="F2202" s="23" t="s">
        <v>367</v>
      </c>
      <c r="G2202" s="23" t="s">
        <v>492</v>
      </c>
      <c r="H2202" s="32" t="s">
        <v>367</v>
      </c>
      <c r="I2202" s="32" t="s">
        <v>586</v>
      </c>
      <c r="J2202" s="135">
        <v>462</v>
      </c>
      <c r="K2202" s="28">
        <v>0.88744999999999996</v>
      </c>
      <c r="L2202" s="77">
        <v>0.9</v>
      </c>
      <c r="Q2202" s="106"/>
    </row>
    <row r="2203" spans="1:17" x14ac:dyDescent="0.25">
      <c r="A2203" t="s">
        <v>331</v>
      </c>
      <c r="B2203" s="25">
        <v>2022</v>
      </c>
      <c r="C2203" s="25" t="s">
        <v>1</v>
      </c>
      <c r="D2203" s="25" t="s">
        <v>72</v>
      </c>
      <c r="E2203" s="25" t="s">
        <v>492</v>
      </c>
      <c r="F2203" s="23" t="s">
        <v>367</v>
      </c>
      <c r="G2203" s="23" t="s">
        <v>492</v>
      </c>
      <c r="H2203" s="32" t="s">
        <v>367</v>
      </c>
      <c r="I2203" s="32" t="s">
        <v>586</v>
      </c>
      <c r="J2203" s="135">
        <v>453</v>
      </c>
      <c r="K2203" s="28">
        <v>0.84106000000000003</v>
      </c>
      <c r="L2203" s="77">
        <v>0.9</v>
      </c>
      <c r="Q2203" s="106"/>
    </row>
    <row r="2204" spans="1:17" x14ac:dyDescent="0.25">
      <c r="A2204" t="s">
        <v>331</v>
      </c>
      <c r="B2204" s="25">
        <v>2022</v>
      </c>
      <c r="C2204" s="25" t="s">
        <v>2</v>
      </c>
      <c r="D2204" s="25" t="s">
        <v>73</v>
      </c>
      <c r="E2204" s="25" t="s">
        <v>492</v>
      </c>
      <c r="F2204" s="23" t="s">
        <v>367</v>
      </c>
      <c r="G2204" s="23" t="s">
        <v>492</v>
      </c>
      <c r="H2204" s="32" t="s">
        <v>367</v>
      </c>
      <c r="I2204" s="32" t="s">
        <v>586</v>
      </c>
      <c r="J2204" s="135">
        <v>381</v>
      </c>
      <c r="K2204" s="28">
        <v>0.86614000000000002</v>
      </c>
      <c r="L2204" s="77">
        <v>0.9</v>
      </c>
      <c r="Q2204" s="106"/>
    </row>
    <row r="2205" spans="1:17" x14ac:dyDescent="0.25">
      <c r="A2205" t="s">
        <v>331</v>
      </c>
      <c r="B2205" s="25">
        <v>2022</v>
      </c>
      <c r="C2205" s="25" t="s">
        <v>3</v>
      </c>
      <c r="D2205" s="25" t="s">
        <v>493</v>
      </c>
      <c r="E2205" s="25" t="s">
        <v>492</v>
      </c>
      <c r="F2205" s="23" t="s">
        <v>367</v>
      </c>
      <c r="G2205" s="23" t="s">
        <v>492</v>
      </c>
      <c r="H2205" s="32" t="s">
        <v>367</v>
      </c>
      <c r="I2205" s="32" t="s">
        <v>586</v>
      </c>
      <c r="J2205" s="135">
        <v>394</v>
      </c>
      <c r="K2205" s="28">
        <v>0.84518000000000004</v>
      </c>
      <c r="L2205" s="77">
        <v>0.9</v>
      </c>
      <c r="Q2205" s="106"/>
    </row>
    <row r="2206" spans="1:17" x14ac:dyDescent="0.25">
      <c r="A2206" t="s">
        <v>331</v>
      </c>
      <c r="B2206" s="25">
        <v>2023</v>
      </c>
      <c r="C2206" s="25" t="s">
        <v>0</v>
      </c>
      <c r="D2206" s="25" t="s">
        <v>537</v>
      </c>
      <c r="E2206" s="25" t="s">
        <v>492</v>
      </c>
      <c r="F2206" s="23" t="s">
        <v>367</v>
      </c>
      <c r="G2206" s="23" t="s">
        <v>492</v>
      </c>
      <c r="H2206" s="32" t="s">
        <v>367</v>
      </c>
      <c r="I2206" s="32" t="s">
        <v>586</v>
      </c>
      <c r="J2206" s="135">
        <v>379</v>
      </c>
      <c r="K2206" s="28">
        <v>0.77044999999999997</v>
      </c>
      <c r="L2206" s="77">
        <v>0.9</v>
      </c>
      <c r="Q2206" s="106"/>
    </row>
    <row r="2207" spans="1:17" x14ac:dyDescent="0.25">
      <c r="A2207" t="s">
        <v>331</v>
      </c>
      <c r="B2207" s="25">
        <v>2018</v>
      </c>
      <c r="C2207" s="25" t="s">
        <v>0</v>
      </c>
      <c r="D2207" s="25" t="s">
        <v>54</v>
      </c>
      <c r="E2207" s="25" t="s">
        <v>256</v>
      </c>
      <c r="F2207" s="23" t="s">
        <v>257</v>
      </c>
      <c r="G2207" s="23" t="s">
        <v>492</v>
      </c>
      <c r="H2207" s="167" t="s">
        <v>547</v>
      </c>
      <c r="I2207" s="32" t="s">
        <v>586</v>
      </c>
      <c r="J2207" s="135">
        <v>126</v>
      </c>
      <c r="K2207" s="28">
        <v>7.9369999999999996E-2</v>
      </c>
      <c r="L2207" s="77">
        <v>0.9</v>
      </c>
      <c r="Q2207" s="106"/>
    </row>
    <row r="2208" spans="1:17" x14ac:dyDescent="0.25">
      <c r="A2208" t="s">
        <v>331</v>
      </c>
      <c r="B2208" s="25">
        <v>2018</v>
      </c>
      <c r="C2208" s="25" t="s">
        <v>1</v>
      </c>
      <c r="D2208" s="25" t="s">
        <v>56</v>
      </c>
      <c r="E2208" s="25" t="s">
        <v>256</v>
      </c>
      <c r="F2208" s="23" t="s">
        <v>257</v>
      </c>
      <c r="G2208" s="23" t="s">
        <v>492</v>
      </c>
      <c r="H2208" s="167" t="s">
        <v>547</v>
      </c>
      <c r="I2208" s="32" t="s">
        <v>586</v>
      </c>
      <c r="J2208" s="135">
        <v>121</v>
      </c>
      <c r="K2208" s="28">
        <v>0.16528999999999999</v>
      </c>
      <c r="L2208" s="77">
        <v>0.9</v>
      </c>
      <c r="Q2208" s="106"/>
    </row>
    <row r="2209" spans="1:17" x14ac:dyDescent="0.25">
      <c r="A2209" t="s">
        <v>331</v>
      </c>
      <c r="B2209" s="25">
        <v>2018</v>
      </c>
      <c r="C2209" s="25" t="s">
        <v>2</v>
      </c>
      <c r="D2209" s="25" t="s">
        <v>57</v>
      </c>
      <c r="E2209" s="25" t="s">
        <v>256</v>
      </c>
      <c r="F2209" s="23" t="s">
        <v>257</v>
      </c>
      <c r="G2209" s="23" t="s">
        <v>492</v>
      </c>
      <c r="H2209" s="167" t="s">
        <v>547</v>
      </c>
      <c r="I2209" s="32" t="s">
        <v>586</v>
      </c>
      <c r="J2209" s="135">
        <v>141</v>
      </c>
      <c r="K2209" s="28">
        <v>3.5459999999999998E-2</v>
      </c>
      <c r="L2209" s="77">
        <v>0.9</v>
      </c>
      <c r="Q2209" s="106"/>
    </row>
    <row r="2210" spans="1:17" x14ac:dyDescent="0.25">
      <c r="A2210" t="s">
        <v>331</v>
      </c>
      <c r="B2210" s="25">
        <v>2018</v>
      </c>
      <c r="C2210" s="25" t="s">
        <v>3</v>
      </c>
      <c r="D2210" s="25" t="s">
        <v>58</v>
      </c>
      <c r="E2210" s="25" t="s">
        <v>256</v>
      </c>
      <c r="F2210" s="23" t="s">
        <v>257</v>
      </c>
      <c r="G2210" s="23" t="s">
        <v>492</v>
      </c>
      <c r="H2210" s="167" t="s">
        <v>547</v>
      </c>
      <c r="I2210" s="32" t="s">
        <v>586</v>
      </c>
      <c r="J2210" s="135">
        <v>160</v>
      </c>
      <c r="K2210" s="28">
        <v>9.375E-2</v>
      </c>
      <c r="L2210" s="77">
        <v>0.9</v>
      </c>
      <c r="Q2210" s="106"/>
    </row>
    <row r="2211" spans="1:17" x14ac:dyDescent="0.25">
      <c r="A2211" t="s">
        <v>331</v>
      </c>
      <c r="B2211" s="25">
        <v>2019</v>
      </c>
      <c r="C2211" s="25" t="s">
        <v>0</v>
      </c>
      <c r="D2211" s="25" t="s">
        <v>59</v>
      </c>
      <c r="E2211" s="25" t="s">
        <v>256</v>
      </c>
      <c r="F2211" s="23" t="s">
        <v>257</v>
      </c>
      <c r="G2211" s="23" t="s">
        <v>492</v>
      </c>
      <c r="H2211" s="167" t="s">
        <v>547</v>
      </c>
      <c r="I2211" s="32" t="s">
        <v>586</v>
      </c>
      <c r="J2211" s="135">
        <v>132</v>
      </c>
      <c r="K2211" s="28">
        <v>0.10606</v>
      </c>
      <c r="L2211" s="77">
        <v>0.9</v>
      </c>
      <c r="Q2211" s="106"/>
    </row>
    <row r="2212" spans="1:17" x14ac:dyDescent="0.25">
      <c r="A2212" t="s">
        <v>331</v>
      </c>
      <c r="B2212" s="25">
        <v>2019</v>
      </c>
      <c r="C2212" s="25" t="s">
        <v>1</v>
      </c>
      <c r="D2212" s="25" t="s">
        <v>60</v>
      </c>
      <c r="E2212" s="25" t="s">
        <v>256</v>
      </c>
      <c r="F2212" s="23" t="s">
        <v>257</v>
      </c>
      <c r="G2212" s="23" t="s">
        <v>492</v>
      </c>
      <c r="H2212" s="167" t="s">
        <v>547</v>
      </c>
      <c r="I2212" s="32" t="s">
        <v>586</v>
      </c>
      <c r="J2212" s="135">
        <v>129</v>
      </c>
      <c r="K2212" s="28">
        <v>0.10853</v>
      </c>
      <c r="L2212" s="77">
        <v>0.9</v>
      </c>
      <c r="Q2212" s="106"/>
    </row>
    <row r="2213" spans="1:17" x14ac:dyDescent="0.25">
      <c r="A2213" t="s">
        <v>331</v>
      </c>
      <c r="B2213" s="25">
        <v>2019</v>
      </c>
      <c r="C2213" s="25" t="s">
        <v>2</v>
      </c>
      <c r="D2213" s="25" t="s">
        <v>61</v>
      </c>
      <c r="E2213" s="25" t="s">
        <v>256</v>
      </c>
      <c r="F2213" s="23" t="s">
        <v>257</v>
      </c>
      <c r="G2213" s="23" t="s">
        <v>492</v>
      </c>
      <c r="H2213" s="167" t="s">
        <v>547</v>
      </c>
      <c r="I2213" s="32" t="s">
        <v>586</v>
      </c>
      <c r="J2213" s="135">
        <v>146</v>
      </c>
      <c r="K2213" s="28">
        <v>8.9039999999999994E-2</v>
      </c>
      <c r="L2213" s="77">
        <v>0.9</v>
      </c>
      <c r="Q2213" s="106"/>
    </row>
    <row r="2214" spans="1:17" x14ac:dyDescent="0.25">
      <c r="A2214" t="s">
        <v>331</v>
      </c>
      <c r="B2214" s="25">
        <v>2019</v>
      </c>
      <c r="C2214" s="25" t="s">
        <v>3</v>
      </c>
      <c r="D2214" s="25" t="s">
        <v>62</v>
      </c>
      <c r="E2214" s="25" t="s">
        <v>256</v>
      </c>
      <c r="F2214" s="23" t="s">
        <v>257</v>
      </c>
      <c r="G2214" s="23" t="s">
        <v>492</v>
      </c>
      <c r="H2214" s="167" t="s">
        <v>547</v>
      </c>
      <c r="I2214" s="32" t="s">
        <v>586</v>
      </c>
      <c r="J2214" s="135">
        <v>157</v>
      </c>
      <c r="K2214" s="28">
        <v>0.10828</v>
      </c>
      <c r="L2214" s="77">
        <v>0.9</v>
      </c>
      <c r="Q2214" s="106"/>
    </row>
    <row r="2215" spans="1:17" x14ac:dyDescent="0.25">
      <c r="A2215" t="s">
        <v>331</v>
      </c>
      <c r="B2215" s="25">
        <v>2020</v>
      </c>
      <c r="C2215" s="25" t="s">
        <v>0</v>
      </c>
      <c r="D2215" s="25" t="s">
        <v>63</v>
      </c>
      <c r="E2215" s="25" t="s">
        <v>256</v>
      </c>
      <c r="F2215" s="23" t="s">
        <v>257</v>
      </c>
      <c r="G2215" s="23" t="s">
        <v>492</v>
      </c>
      <c r="H2215" s="167" t="s">
        <v>547</v>
      </c>
      <c r="I2215" s="32" t="s">
        <v>586</v>
      </c>
      <c r="J2215" s="135">
        <v>110</v>
      </c>
      <c r="K2215" s="28">
        <v>0.16364000000000001</v>
      </c>
      <c r="L2215" s="77">
        <v>0.9</v>
      </c>
      <c r="Q2215" s="106"/>
    </row>
    <row r="2216" spans="1:17" x14ac:dyDescent="0.25">
      <c r="A2216" t="s">
        <v>331</v>
      </c>
      <c r="B2216" s="25">
        <v>2020</v>
      </c>
      <c r="C2216" s="25" t="s">
        <v>1</v>
      </c>
      <c r="D2216" s="25" t="s">
        <v>64</v>
      </c>
      <c r="E2216" s="25" t="s">
        <v>256</v>
      </c>
      <c r="F2216" s="23" t="s">
        <v>257</v>
      </c>
      <c r="G2216" s="23" t="s">
        <v>492</v>
      </c>
      <c r="H2216" s="167" t="s">
        <v>547</v>
      </c>
      <c r="I2216" s="32" t="s">
        <v>586</v>
      </c>
      <c r="J2216" s="135">
        <v>40</v>
      </c>
      <c r="K2216" s="28">
        <v>7.4999999999999997E-2</v>
      </c>
      <c r="L2216" s="77">
        <v>0.9</v>
      </c>
      <c r="Q2216" s="106"/>
    </row>
    <row r="2217" spans="1:17" x14ac:dyDescent="0.25">
      <c r="A2217" t="s">
        <v>331</v>
      </c>
      <c r="B2217" s="25">
        <v>2020</v>
      </c>
      <c r="C2217" s="25" t="s">
        <v>2</v>
      </c>
      <c r="D2217" s="25" t="s">
        <v>65</v>
      </c>
      <c r="E2217" s="25" t="s">
        <v>256</v>
      </c>
      <c r="F2217" s="23" t="s">
        <v>257</v>
      </c>
      <c r="G2217" s="23" t="s">
        <v>492</v>
      </c>
      <c r="H2217" s="167" t="s">
        <v>547</v>
      </c>
      <c r="I2217" s="32" t="s">
        <v>586</v>
      </c>
      <c r="J2217" s="135">
        <v>56</v>
      </c>
      <c r="K2217" s="28">
        <v>0.17857000000000001</v>
      </c>
      <c r="L2217" s="77">
        <v>0.9</v>
      </c>
      <c r="Q2217" s="106"/>
    </row>
    <row r="2218" spans="1:17" x14ac:dyDescent="0.25">
      <c r="A2218" t="s">
        <v>331</v>
      </c>
      <c r="B2218" s="25">
        <v>2020</v>
      </c>
      <c r="C2218" s="25" t="s">
        <v>3</v>
      </c>
      <c r="D2218" s="25" t="s">
        <v>66</v>
      </c>
      <c r="E2218" s="25" t="s">
        <v>256</v>
      </c>
      <c r="F2218" s="23" t="s">
        <v>257</v>
      </c>
      <c r="G2218" s="23" t="s">
        <v>492</v>
      </c>
      <c r="H2218" s="167" t="s">
        <v>547</v>
      </c>
      <c r="I2218" s="32" t="s">
        <v>586</v>
      </c>
      <c r="J2218" s="135">
        <v>118</v>
      </c>
      <c r="K2218" s="28">
        <v>0.20338999999999999</v>
      </c>
      <c r="L2218" s="77">
        <v>0.9</v>
      </c>
      <c r="Q2218" s="106"/>
    </row>
    <row r="2219" spans="1:17" x14ac:dyDescent="0.25">
      <c r="A2219" t="s">
        <v>331</v>
      </c>
      <c r="B2219" s="25">
        <v>2021</v>
      </c>
      <c r="C2219" s="25" t="s">
        <v>0</v>
      </c>
      <c r="D2219" s="25" t="s">
        <v>67</v>
      </c>
      <c r="E2219" s="25" t="s">
        <v>256</v>
      </c>
      <c r="F2219" s="23" t="s">
        <v>257</v>
      </c>
      <c r="G2219" s="23" t="s">
        <v>492</v>
      </c>
      <c r="H2219" s="167" t="s">
        <v>547</v>
      </c>
      <c r="I2219" s="32" t="s">
        <v>586</v>
      </c>
      <c r="J2219" s="135">
        <v>85</v>
      </c>
      <c r="K2219" s="28">
        <v>0.18823999999999999</v>
      </c>
      <c r="L2219" s="77">
        <v>0.9</v>
      </c>
      <c r="Q2219" s="106"/>
    </row>
    <row r="2220" spans="1:17" x14ac:dyDescent="0.25">
      <c r="A2220" t="s">
        <v>331</v>
      </c>
      <c r="B2220" s="25">
        <v>2021</v>
      </c>
      <c r="C2220" s="25" t="s">
        <v>1</v>
      </c>
      <c r="D2220" s="25" t="s">
        <v>68</v>
      </c>
      <c r="E2220" s="25" t="s">
        <v>256</v>
      </c>
      <c r="F2220" s="23" t="s">
        <v>257</v>
      </c>
      <c r="G2220" s="23" t="s">
        <v>492</v>
      </c>
      <c r="H2220" s="167" t="s">
        <v>547</v>
      </c>
      <c r="I2220" s="32" t="s">
        <v>586</v>
      </c>
      <c r="J2220" s="135">
        <v>134</v>
      </c>
      <c r="K2220" s="28">
        <v>0.16417999999999999</v>
      </c>
      <c r="L2220" s="77">
        <v>0.9</v>
      </c>
      <c r="Q2220" s="106"/>
    </row>
    <row r="2221" spans="1:17" x14ac:dyDescent="0.25">
      <c r="A2221" t="s">
        <v>331</v>
      </c>
      <c r="B2221" s="25">
        <v>2021</v>
      </c>
      <c r="C2221" s="25" t="s">
        <v>2</v>
      </c>
      <c r="D2221" s="25" t="s">
        <v>69</v>
      </c>
      <c r="E2221" s="25" t="s">
        <v>256</v>
      </c>
      <c r="F2221" s="23" t="s">
        <v>257</v>
      </c>
      <c r="G2221" s="23" t="s">
        <v>492</v>
      </c>
      <c r="H2221" s="167" t="s">
        <v>547</v>
      </c>
      <c r="I2221" s="32" t="s">
        <v>586</v>
      </c>
      <c r="J2221" s="135">
        <v>109</v>
      </c>
      <c r="K2221" s="28">
        <v>0.26606000000000002</v>
      </c>
      <c r="L2221" s="77">
        <v>0.9</v>
      </c>
      <c r="Q2221" s="106"/>
    </row>
    <row r="2222" spans="1:17" x14ac:dyDescent="0.25">
      <c r="A2222" t="s">
        <v>331</v>
      </c>
      <c r="B2222" s="25">
        <v>2021</v>
      </c>
      <c r="C2222" s="25" t="s">
        <v>3</v>
      </c>
      <c r="D2222" s="25" t="s">
        <v>70</v>
      </c>
      <c r="E2222" s="25" t="s">
        <v>256</v>
      </c>
      <c r="F2222" s="23" t="s">
        <v>257</v>
      </c>
      <c r="G2222" s="23" t="s">
        <v>492</v>
      </c>
      <c r="H2222" s="167" t="s">
        <v>547</v>
      </c>
      <c r="I2222" s="32" t="s">
        <v>586</v>
      </c>
      <c r="J2222" s="135">
        <v>121</v>
      </c>
      <c r="K2222" s="28">
        <v>0.19835</v>
      </c>
      <c r="L2222" s="77">
        <v>0.9</v>
      </c>
      <c r="Q2222" s="106"/>
    </row>
    <row r="2223" spans="1:17" x14ac:dyDescent="0.25">
      <c r="A2223" t="s">
        <v>331</v>
      </c>
      <c r="B2223" s="25">
        <v>2022</v>
      </c>
      <c r="C2223" s="25" t="s">
        <v>0</v>
      </c>
      <c r="D2223" s="25" t="s">
        <v>71</v>
      </c>
      <c r="E2223" s="25" t="s">
        <v>256</v>
      </c>
      <c r="F2223" s="23" t="s">
        <v>257</v>
      </c>
      <c r="G2223" s="23" t="s">
        <v>492</v>
      </c>
      <c r="H2223" s="167" t="s">
        <v>547</v>
      </c>
      <c r="I2223" s="32" t="s">
        <v>586</v>
      </c>
      <c r="J2223" s="135">
        <v>129</v>
      </c>
      <c r="K2223" s="28">
        <v>0.15504000000000001</v>
      </c>
      <c r="L2223" s="77">
        <v>0.9</v>
      </c>
      <c r="Q2223" s="106"/>
    </row>
    <row r="2224" spans="1:17" x14ac:dyDescent="0.25">
      <c r="A2224" t="s">
        <v>331</v>
      </c>
      <c r="B2224" s="25">
        <v>2022</v>
      </c>
      <c r="C2224" s="25" t="s">
        <v>1</v>
      </c>
      <c r="D2224" s="25" t="s">
        <v>72</v>
      </c>
      <c r="E2224" s="25" t="s">
        <v>256</v>
      </c>
      <c r="F2224" s="23" t="s">
        <v>257</v>
      </c>
      <c r="G2224" s="23" t="s">
        <v>492</v>
      </c>
      <c r="H2224" s="167" t="s">
        <v>547</v>
      </c>
      <c r="I2224" s="32" t="s">
        <v>586</v>
      </c>
      <c r="J2224" s="135">
        <v>120</v>
      </c>
      <c r="K2224" s="28">
        <v>0.15</v>
      </c>
      <c r="L2224" s="77">
        <v>0.9</v>
      </c>
      <c r="Q2224" s="106"/>
    </row>
    <row r="2225" spans="1:17" x14ac:dyDescent="0.25">
      <c r="A2225" t="s">
        <v>331</v>
      </c>
      <c r="B2225" s="25">
        <v>2022</v>
      </c>
      <c r="C2225" s="25" t="s">
        <v>2</v>
      </c>
      <c r="D2225" s="25" t="s">
        <v>73</v>
      </c>
      <c r="E2225" s="25" t="s">
        <v>256</v>
      </c>
      <c r="F2225" s="23" t="s">
        <v>257</v>
      </c>
      <c r="G2225" s="23" t="s">
        <v>492</v>
      </c>
      <c r="H2225" s="167" t="s">
        <v>547</v>
      </c>
      <c r="I2225" s="32" t="s">
        <v>586</v>
      </c>
      <c r="J2225" s="135">
        <v>113</v>
      </c>
      <c r="K2225" s="28">
        <v>0.22123999999999999</v>
      </c>
      <c r="L2225" s="77">
        <v>0.9</v>
      </c>
      <c r="Q2225" s="106"/>
    </row>
    <row r="2226" spans="1:17" x14ac:dyDescent="0.25">
      <c r="A2226" t="s">
        <v>331</v>
      </c>
      <c r="B2226" s="25">
        <v>2022</v>
      </c>
      <c r="C2226" s="25" t="s">
        <v>3</v>
      </c>
      <c r="D2226" s="25" t="s">
        <v>493</v>
      </c>
      <c r="E2226" s="25" t="s">
        <v>256</v>
      </c>
      <c r="F2226" s="23" t="s">
        <v>257</v>
      </c>
      <c r="G2226" s="23" t="s">
        <v>492</v>
      </c>
      <c r="H2226" s="167" t="s">
        <v>547</v>
      </c>
      <c r="I2226" s="32" t="s">
        <v>586</v>
      </c>
      <c r="J2226" s="135">
        <v>139</v>
      </c>
      <c r="K2226" s="28">
        <v>0.25899</v>
      </c>
      <c r="L2226" s="77">
        <v>0.9</v>
      </c>
      <c r="Q2226" s="106"/>
    </row>
    <row r="2227" spans="1:17" x14ac:dyDescent="0.25">
      <c r="A2227" t="s">
        <v>331</v>
      </c>
      <c r="B2227" s="25">
        <v>2023</v>
      </c>
      <c r="C2227" s="25" t="s">
        <v>0</v>
      </c>
      <c r="D2227" s="25" t="s">
        <v>537</v>
      </c>
      <c r="E2227" s="25" t="s">
        <v>256</v>
      </c>
      <c r="F2227" s="23" t="s">
        <v>257</v>
      </c>
      <c r="G2227" s="23" t="s">
        <v>492</v>
      </c>
      <c r="H2227" s="167" t="s">
        <v>547</v>
      </c>
      <c r="I2227" s="32" t="s">
        <v>586</v>
      </c>
      <c r="J2227" s="135">
        <v>144</v>
      </c>
      <c r="K2227" s="28">
        <v>0.20139000000000001</v>
      </c>
      <c r="L2227" s="77">
        <v>0.9</v>
      </c>
      <c r="Q2227" s="106"/>
    </row>
    <row r="2228" spans="1:17" x14ac:dyDescent="0.25">
      <c r="A2228" t="s">
        <v>331</v>
      </c>
      <c r="B2228" s="25">
        <v>2018</v>
      </c>
      <c r="C2228" s="25" t="s">
        <v>0</v>
      </c>
      <c r="D2228" s="25" t="s">
        <v>54</v>
      </c>
      <c r="E2228" s="25" t="s">
        <v>492</v>
      </c>
      <c r="F2228" s="23" t="s">
        <v>362</v>
      </c>
      <c r="G2228" s="23" t="s">
        <v>492</v>
      </c>
      <c r="H2228" s="32" t="s">
        <v>362</v>
      </c>
      <c r="I2228" s="32" t="s">
        <v>586</v>
      </c>
      <c r="J2228" s="135">
        <v>726</v>
      </c>
      <c r="K2228" s="28">
        <v>0.59228999999999998</v>
      </c>
      <c r="L2228" s="77">
        <v>0.9</v>
      </c>
      <c r="Q2228" s="106"/>
    </row>
    <row r="2229" spans="1:17" x14ac:dyDescent="0.25">
      <c r="A2229" t="s">
        <v>331</v>
      </c>
      <c r="B2229" s="25">
        <v>2018</v>
      </c>
      <c r="C2229" s="25" t="s">
        <v>1</v>
      </c>
      <c r="D2229" s="25" t="s">
        <v>56</v>
      </c>
      <c r="E2229" s="25" t="s">
        <v>492</v>
      </c>
      <c r="F2229" s="23" t="s">
        <v>362</v>
      </c>
      <c r="G2229" s="23" t="s">
        <v>492</v>
      </c>
      <c r="H2229" s="32" t="s">
        <v>362</v>
      </c>
      <c r="I2229" s="32" t="s">
        <v>586</v>
      </c>
      <c r="J2229" s="135">
        <v>851</v>
      </c>
      <c r="K2229" s="28">
        <v>0.60165000000000002</v>
      </c>
      <c r="L2229" s="77">
        <v>0.9</v>
      </c>
      <c r="Q2229" s="106"/>
    </row>
    <row r="2230" spans="1:17" x14ac:dyDescent="0.25">
      <c r="A2230" t="s">
        <v>331</v>
      </c>
      <c r="B2230" s="25">
        <v>2018</v>
      </c>
      <c r="C2230" s="25" t="s">
        <v>2</v>
      </c>
      <c r="D2230" s="25" t="s">
        <v>57</v>
      </c>
      <c r="E2230" s="25" t="s">
        <v>492</v>
      </c>
      <c r="F2230" s="23" t="s">
        <v>362</v>
      </c>
      <c r="G2230" s="23" t="s">
        <v>492</v>
      </c>
      <c r="H2230" s="32" t="s">
        <v>362</v>
      </c>
      <c r="I2230" s="32" t="s">
        <v>586</v>
      </c>
      <c r="J2230" s="135">
        <v>807</v>
      </c>
      <c r="K2230" s="28">
        <v>0.56381999999999999</v>
      </c>
      <c r="L2230" s="77">
        <v>0.9</v>
      </c>
      <c r="Q2230" s="106"/>
    </row>
    <row r="2231" spans="1:17" x14ac:dyDescent="0.25">
      <c r="A2231" t="s">
        <v>331</v>
      </c>
      <c r="B2231" s="25">
        <v>2018</v>
      </c>
      <c r="C2231" s="25" t="s">
        <v>3</v>
      </c>
      <c r="D2231" s="25" t="s">
        <v>58</v>
      </c>
      <c r="E2231" s="25" t="s">
        <v>492</v>
      </c>
      <c r="F2231" s="23" t="s">
        <v>362</v>
      </c>
      <c r="G2231" s="23" t="s">
        <v>492</v>
      </c>
      <c r="H2231" s="32" t="s">
        <v>362</v>
      </c>
      <c r="I2231" s="32" t="s">
        <v>586</v>
      </c>
      <c r="J2231" s="135">
        <v>802</v>
      </c>
      <c r="K2231" s="28">
        <v>0.55486000000000002</v>
      </c>
      <c r="L2231" s="77">
        <v>0.9</v>
      </c>
      <c r="Q2231" s="106"/>
    </row>
    <row r="2232" spans="1:17" x14ac:dyDescent="0.25">
      <c r="A2232" t="s">
        <v>331</v>
      </c>
      <c r="B2232" s="25">
        <v>2019</v>
      </c>
      <c r="C2232" s="25" t="s">
        <v>0</v>
      </c>
      <c r="D2232" s="25" t="s">
        <v>59</v>
      </c>
      <c r="E2232" s="25" t="s">
        <v>492</v>
      </c>
      <c r="F2232" s="23" t="s">
        <v>362</v>
      </c>
      <c r="G2232" s="23" t="s">
        <v>492</v>
      </c>
      <c r="H2232" s="32" t="s">
        <v>362</v>
      </c>
      <c r="I2232" s="32" t="s">
        <v>586</v>
      </c>
      <c r="J2232" s="135">
        <v>810</v>
      </c>
      <c r="K2232" s="28">
        <v>0.59136</v>
      </c>
      <c r="L2232" s="77">
        <v>0.9</v>
      </c>
      <c r="Q2232" s="106"/>
    </row>
    <row r="2233" spans="1:17" x14ac:dyDescent="0.25">
      <c r="A2233" t="s">
        <v>331</v>
      </c>
      <c r="B2233" s="25">
        <v>2019</v>
      </c>
      <c r="C2233" s="25" t="s">
        <v>1</v>
      </c>
      <c r="D2233" s="25" t="s">
        <v>60</v>
      </c>
      <c r="E2233" s="25" t="s">
        <v>492</v>
      </c>
      <c r="F2233" s="23" t="s">
        <v>362</v>
      </c>
      <c r="G2233" s="23" t="s">
        <v>492</v>
      </c>
      <c r="H2233" s="32" t="s">
        <v>362</v>
      </c>
      <c r="I2233" s="32" t="s">
        <v>586</v>
      </c>
      <c r="J2233" s="135">
        <v>839</v>
      </c>
      <c r="K2233" s="28">
        <v>0.59118000000000004</v>
      </c>
      <c r="L2233" s="77">
        <v>0.9</v>
      </c>
      <c r="Q2233" s="106"/>
    </row>
    <row r="2234" spans="1:17" x14ac:dyDescent="0.25">
      <c r="A2234" t="s">
        <v>331</v>
      </c>
      <c r="B2234" s="25">
        <v>2019</v>
      </c>
      <c r="C2234" s="25" t="s">
        <v>2</v>
      </c>
      <c r="D2234" s="25" t="s">
        <v>61</v>
      </c>
      <c r="E2234" s="25" t="s">
        <v>492</v>
      </c>
      <c r="F2234" s="23" t="s">
        <v>362</v>
      </c>
      <c r="G2234" s="23" t="s">
        <v>492</v>
      </c>
      <c r="H2234" s="32" t="s">
        <v>362</v>
      </c>
      <c r="I2234" s="32" t="s">
        <v>586</v>
      </c>
      <c r="J2234" s="135">
        <v>805</v>
      </c>
      <c r="K2234" s="28">
        <v>0.60124</v>
      </c>
      <c r="L2234" s="77">
        <v>0.9</v>
      </c>
      <c r="Q2234" s="106"/>
    </row>
    <row r="2235" spans="1:17" x14ac:dyDescent="0.25">
      <c r="A2235" t="s">
        <v>331</v>
      </c>
      <c r="B2235" s="25">
        <v>2019</v>
      </c>
      <c r="C2235" s="25" t="s">
        <v>3</v>
      </c>
      <c r="D2235" s="25" t="s">
        <v>62</v>
      </c>
      <c r="E2235" s="25" t="s">
        <v>492</v>
      </c>
      <c r="F2235" s="23" t="s">
        <v>362</v>
      </c>
      <c r="G2235" s="23" t="s">
        <v>492</v>
      </c>
      <c r="H2235" s="32" t="s">
        <v>362</v>
      </c>
      <c r="I2235" s="32" t="s">
        <v>586</v>
      </c>
      <c r="J2235" s="135">
        <v>736</v>
      </c>
      <c r="K2235" s="28">
        <v>0.66168000000000005</v>
      </c>
      <c r="L2235" s="77">
        <v>0.9</v>
      </c>
      <c r="Q2235" s="106"/>
    </row>
    <row r="2236" spans="1:17" x14ac:dyDescent="0.25">
      <c r="A2236" t="s">
        <v>331</v>
      </c>
      <c r="B2236" s="25">
        <v>2020</v>
      </c>
      <c r="C2236" s="25" t="s">
        <v>0</v>
      </c>
      <c r="D2236" s="25" t="s">
        <v>63</v>
      </c>
      <c r="E2236" s="25" t="s">
        <v>492</v>
      </c>
      <c r="F2236" s="23" t="s">
        <v>362</v>
      </c>
      <c r="G2236" s="23" t="s">
        <v>492</v>
      </c>
      <c r="H2236" s="32" t="s">
        <v>362</v>
      </c>
      <c r="I2236" s="32" t="s">
        <v>586</v>
      </c>
      <c r="J2236" s="135">
        <v>788</v>
      </c>
      <c r="K2236" s="28">
        <v>0.71701000000000004</v>
      </c>
      <c r="L2236" s="77">
        <v>0.9</v>
      </c>
      <c r="Q2236" s="106"/>
    </row>
    <row r="2237" spans="1:17" x14ac:dyDescent="0.25">
      <c r="A2237" t="s">
        <v>331</v>
      </c>
      <c r="B2237" s="25">
        <v>2020</v>
      </c>
      <c r="C2237" s="25" t="s">
        <v>1</v>
      </c>
      <c r="D2237" s="25" t="s">
        <v>64</v>
      </c>
      <c r="E2237" s="25" t="s">
        <v>492</v>
      </c>
      <c r="F2237" s="23" t="s">
        <v>362</v>
      </c>
      <c r="G2237" s="23" t="s">
        <v>492</v>
      </c>
      <c r="H2237" s="32" t="s">
        <v>362</v>
      </c>
      <c r="I2237" s="32" t="s">
        <v>586</v>
      </c>
      <c r="J2237" s="135">
        <v>430</v>
      </c>
      <c r="K2237" s="28">
        <v>0.65115999999999996</v>
      </c>
      <c r="L2237" s="77">
        <v>0.9</v>
      </c>
      <c r="Q2237" s="106"/>
    </row>
    <row r="2238" spans="1:17" x14ac:dyDescent="0.25">
      <c r="A2238" t="s">
        <v>331</v>
      </c>
      <c r="B2238" s="25">
        <v>2020</v>
      </c>
      <c r="C2238" s="25" t="s">
        <v>2</v>
      </c>
      <c r="D2238" s="25" t="s">
        <v>65</v>
      </c>
      <c r="E2238" s="25" t="s">
        <v>492</v>
      </c>
      <c r="F2238" s="23" t="s">
        <v>362</v>
      </c>
      <c r="G2238" s="23" t="s">
        <v>492</v>
      </c>
      <c r="H2238" s="32" t="s">
        <v>362</v>
      </c>
      <c r="I2238" s="32" t="s">
        <v>586</v>
      </c>
      <c r="J2238" s="135">
        <v>604</v>
      </c>
      <c r="K2238" s="28">
        <v>0.69205000000000005</v>
      </c>
      <c r="L2238" s="77">
        <v>0.9</v>
      </c>
      <c r="Q2238" s="106"/>
    </row>
    <row r="2239" spans="1:17" x14ac:dyDescent="0.25">
      <c r="A2239" t="s">
        <v>331</v>
      </c>
      <c r="B2239" s="25">
        <v>2020</v>
      </c>
      <c r="C2239" s="25" t="s">
        <v>3</v>
      </c>
      <c r="D2239" s="25" t="s">
        <v>66</v>
      </c>
      <c r="E2239" s="25" t="s">
        <v>492</v>
      </c>
      <c r="F2239" s="23" t="s">
        <v>362</v>
      </c>
      <c r="G2239" s="23" t="s">
        <v>492</v>
      </c>
      <c r="H2239" s="32" t="s">
        <v>362</v>
      </c>
      <c r="I2239" s="32" t="s">
        <v>586</v>
      </c>
      <c r="J2239" s="135">
        <v>829</v>
      </c>
      <c r="K2239" s="28">
        <v>0.63329000000000002</v>
      </c>
      <c r="L2239" s="77">
        <v>0.9</v>
      </c>
      <c r="Q2239" s="106"/>
    </row>
    <row r="2240" spans="1:17" x14ac:dyDescent="0.25">
      <c r="A2240" t="s">
        <v>331</v>
      </c>
      <c r="B2240" s="25">
        <v>2021</v>
      </c>
      <c r="C2240" s="25" t="s">
        <v>0</v>
      </c>
      <c r="D2240" s="25" t="s">
        <v>67</v>
      </c>
      <c r="E2240" s="25" t="s">
        <v>492</v>
      </c>
      <c r="F2240" s="23" t="s">
        <v>362</v>
      </c>
      <c r="G2240" s="23" t="s">
        <v>492</v>
      </c>
      <c r="H2240" s="32" t="s">
        <v>362</v>
      </c>
      <c r="I2240" s="32" t="s">
        <v>586</v>
      </c>
      <c r="J2240" s="135">
        <v>772</v>
      </c>
      <c r="K2240" s="28">
        <v>0.71113999999999999</v>
      </c>
      <c r="L2240" s="77">
        <v>0.9</v>
      </c>
      <c r="Q2240" s="106"/>
    </row>
    <row r="2241" spans="1:17" x14ac:dyDescent="0.25">
      <c r="A2241" t="s">
        <v>331</v>
      </c>
      <c r="B2241" s="25">
        <v>2021</v>
      </c>
      <c r="C2241" s="25" t="s">
        <v>1</v>
      </c>
      <c r="D2241" s="25" t="s">
        <v>68</v>
      </c>
      <c r="E2241" s="25" t="s">
        <v>492</v>
      </c>
      <c r="F2241" s="23" t="s">
        <v>362</v>
      </c>
      <c r="G2241" s="23" t="s">
        <v>492</v>
      </c>
      <c r="H2241" s="32" t="s">
        <v>362</v>
      </c>
      <c r="I2241" s="32" t="s">
        <v>586</v>
      </c>
      <c r="J2241" s="135">
        <v>785</v>
      </c>
      <c r="K2241" s="28">
        <v>0.74395</v>
      </c>
      <c r="L2241" s="77">
        <v>0.9</v>
      </c>
      <c r="Q2241" s="106"/>
    </row>
    <row r="2242" spans="1:17" x14ac:dyDescent="0.25">
      <c r="A2242" t="s">
        <v>331</v>
      </c>
      <c r="B2242" s="25">
        <v>2021</v>
      </c>
      <c r="C2242" s="25" t="s">
        <v>2</v>
      </c>
      <c r="D2242" s="25" t="s">
        <v>69</v>
      </c>
      <c r="E2242" s="25" t="s">
        <v>492</v>
      </c>
      <c r="F2242" s="23" t="s">
        <v>362</v>
      </c>
      <c r="G2242" s="23" t="s">
        <v>492</v>
      </c>
      <c r="H2242" s="32" t="s">
        <v>362</v>
      </c>
      <c r="I2242" s="32" t="s">
        <v>586</v>
      </c>
      <c r="J2242" s="135">
        <v>893</v>
      </c>
      <c r="K2242" s="28">
        <v>0.79395000000000004</v>
      </c>
      <c r="L2242" s="77">
        <v>0.9</v>
      </c>
      <c r="Q2242" s="106"/>
    </row>
    <row r="2243" spans="1:17" x14ac:dyDescent="0.25">
      <c r="A2243" t="s">
        <v>331</v>
      </c>
      <c r="B2243" s="25">
        <v>2021</v>
      </c>
      <c r="C2243" s="25" t="s">
        <v>3</v>
      </c>
      <c r="D2243" s="25" t="s">
        <v>70</v>
      </c>
      <c r="E2243" s="25" t="s">
        <v>492</v>
      </c>
      <c r="F2243" s="23" t="s">
        <v>362</v>
      </c>
      <c r="G2243" s="23" t="s">
        <v>492</v>
      </c>
      <c r="H2243" s="32" t="s">
        <v>362</v>
      </c>
      <c r="I2243" s="32" t="s">
        <v>586</v>
      </c>
      <c r="J2243" s="135">
        <v>864</v>
      </c>
      <c r="K2243" s="28">
        <v>0.78241000000000005</v>
      </c>
      <c r="L2243" s="77">
        <v>0.9</v>
      </c>
      <c r="Q2243" s="106"/>
    </row>
    <row r="2244" spans="1:17" x14ac:dyDescent="0.25">
      <c r="A2244" t="s">
        <v>331</v>
      </c>
      <c r="B2244" s="25">
        <v>2022</v>
      </c>
      <c r="C2244" s="25" t="s">
        <v>0</v>
      </c>
      <c r="D2244" s="25" t="s">
        <v>71</v>
      </c>
      <c r="E2244" s="25" t="s">
        <v>492</v>
      </c>
      <c r="F2244" s="23" t="s">
        <v>362</v>
      </c>
      <c r="G2244" s="23" t="s">
        <v>492</v>
      </c>
      <c r="H2244" s="32" t="s">
        <v>362</v>
      </c>
      <c r="I2244" s="32" t="s">
        <v>586</v>
      </c>
      <c r="J2244" s="135">
        <v>844</v>
      </c>
      <c r="K2244" s="28">
        <v>0.79147000000000001</v>
      </c>
      <c r="L2244" s="77">
        <v>0.9</v>
      </c>
      <c r="Q2244" s="106"/>
    </row>
    <row r="2245" spans="1:17" x14ac:dyDescent="0.25">
      <c r="A2245" t="s">
        <v>331</v>
      </c>
      <c r="B2245" s="25">
        <v>2022</v>
      </c>
      <c r="C2245" s="25" t="s">
        <v>1</v>
      </c>
      <c r="D2245" s="25" t="s">
        <v>72</v>
      </c>
      <c r="E2245" s="25" t="s">
        <v>492</v>
      </c>
      <c r="F2245" s="23" t="s">
        <v>362</v>
      </c>
      <c r="G2245" s="23" t="s">
        <v>492</v>
      </c>
      <c r="H2245" s="32" t="s">
        <v>362</v>
      </c>
      <c r="I2245" s="32" t="s">
        <v>586</v>
      </c>
      <c r="J2245" s="135">
        <v>757</v>
      </c>
      <c r="K2245" s="28">
        <v>0.78732000000000002</v>
      </c>
      <c r="L2245" s="77">
        <v>0.9</v>
      </c>
      <c r="Q2245" s="106"/>
    </row>
    <row r="2246" spans="1:17" x14ac:dyDescent="0.25">
      <c r="A2246" t="s">
        <v>331</v>
      </c>
      <c r="B2246" s="25">
        <v>2022</v>
      </c>
      <c r="C2246" s="25" t="s">
        <v>2</v>
      </c>
      <c r="D2246" s="25" t="s">
        <v>73</v>
      </c>
      <c r="E2246" s="25" t="s">
        <v>492</v>
      </c>
      <c r="F2246" s="23" t="s">
        <v>362</v>
      </c>
      <c r="G2246" s="23" t="s">
        <v>492</v>
      </c>
      <c r="H2246" s="32" t="s">
        <v>362</v>
      </c>
      <c r="I2246" s="32" t="s">
        <v>586</v>
      </c>
      <c r="J2246" s="135">
        <v>818</v>
      </c>
      <c r="K2246" s="28">
        <v>0.81662999999999997</v>
      </c>
      <c r="L2246" s="77">
        <v>0.9</v>
      </c>
      <c r="Q2246" s="106"/>
    </row>
    <row r="2247" spans="1:17" x14ac:dyDescent="0.25">
      <c r="A2247" t="s">
        <v>331</v>
      </c>
      <c r="B2247" s="25">
        <v>2022</v>
      </c>
      <c r="C2247" s="25" t="s">
        <v>3</v>
      </c>
      <c r="D2247" s="25" t="s">
        <v>493</v>
      </c>
      <c r="E2247" s="25" t="s">
        <v>492</v>
      </c>
      <c r="F2247" s="23" t="s">
        <v>362</v>
      </c>
      <c r="G2247" s="23" t="s">
        <v>492</v>
      </c>
      <c r="H2247" s="32" t="s">
        <v>362</v>
      </c>
      <c r="I2247" s="32" t="s">
        <v>586</v>
      </c>
      <c r="J2247" s="135">
        <v>742</v>
      </c>
      <c r="K2247" s="28">
        <v>0.76280000000000003</v>
      </c>
      <c r="L2247" s="77">
        <v>0.9</v>
      </c>
      <c r="Q2247" s="106"/>
    </row>
    <row r="2248" spans="1:17" x14ac:dyDescent="0.25">
      <c r="A2248" t="s">
        <v>331</v>
      </c>
      <c r="B2248" s="25">
        <v>2023</v>
      </c>
      <c r="C2248" s="25" t="s">
        <v>0</v>
      </c>
      <c r="D2248" s="25" t="s">
        <v>537</v>
      </c>
      <c r="E2248" s="25" t="s">
        <v>492</v>
      </c>
      <c r="F2248" s="23" t="s">
        <v>362</v>
      </c>
      <c r="G2248" s="23" t="s">
        <v>492</v>
      </c>
      <c r="H2248" s="32" t="s">
        <v>362</v>
      </c>
      <c r="I2248" s="32" t="s">
        <v>586</v>
      </c>
      <c r="J2248" s="135">
        <v>770</v>
      </c>
      <c r="K2248" s="28">
        <v>0.70518999999999998</v>
      </c>
      <c r="L2248" s="77">
        <v>0.9</v>
      </c>
      <c r="Q2248" s="106"/>
    </row>
    <row r="2249" spans="1:17" x14ac:dyDescent="0.25">
      <c r="A2249" t="s">
        <v>331</v>
      </c>
      <c r="B2249" s="25">
        <v>2018</v>
      </c>
      <c r="C2249" s="25" t="s">
        <v>0</v>
      </c>
      <c r="D2249" s="25" t="s">
        <v>54</v>
      </c>
      <c r="E2249" s="25" t="s">
        <v>258</v>
      </c>
      <c r="F2249" s="23" t="s">
        <v>259</v>
      </c>
      <c r="G2249" s="23" t="s">
        <v>492</v>
      </c>
      <c r="H2249" s="32" t="s">
        <v>362</v>
      </c>
      <c r="I2249" s="32" t="s">
        <v>586</v>
      </c>
      <c r="J2249" s="135">
        <v>88</v>
      </c>
      <c r="K2249" s="28">
        <v>0.64773000000000003</v>
      </c>
      <c r="L2249" s="77">
        <v>0.9</v>
      </c>
      <c r="Q2249" s="106"/>
    </row>
    <row r="2250" spans="1:17" x14ac:dyDescent="0.25">
      <c r="A2250" t="s">
        <v>331</v>
      </c>
      <c r="B2250" s="25">
        <v>2018</v>
      </c>
      <c r="C2250" s="25" t="s">
        <v>1</v>
      </c>
      <c r="D2250" s="25" t="s">
        <v>56</v>
      </c>
      <c r="E2250" s="25" t="s">
        <v>258</v>
      </c>
      <c r="F2250" s="23" t="s">
        <v>259</v>
      </c>
      <c r="G2250" s="23" t="s">
        <v>492</v>
      </c>
      <c r="H2250" s="32" t="s">
        <v>362</v>
      </c>
      <c r="I2250" s="32" t="s">
        <v>586</v>
      </c>
      <c r="J2250" s="135">
        <v>89</v>
      </c>
      <c r="K2250" s="28">
        <v>0.60673999999999995</v>
      </c>
      <c r="L2250" s="77">
        <v>0.9</v>
      </c>
      <c r="Q2250" s="106"/>
    </row>
    <row r="2251" spans="1:17" x14ac:dyDescent="0.25">
      <c r="A2251" t="s">
        <v>331</v>
      </c>
      <c r="B2251" s="25">
        <v>2018</v>
      </c>
      <c r="C2251" s="25" t="s">
        <v>2</v>
      </c>
      <c r="D2251" s="25" t="s">
        <v>57</v>
      </c>
      <c r="E2251" s="25" t="s">
        <v>258</v>
      </c>
      <c r="F2251" s="23" t="s">
        <v>259</v>
      </c>
      <c r="G2251" s="23" t="s">
        <v>492</v>
      </c>
      <c r="H2251" s="32" t="s">
        <v>362</v>
      </c>
      <c r="I2251" s="32" t="s">
        <v>586</v>
      </c>
      <c r="J2251" s="135">
        <v>84</v>
      </c>
      <c r="K2251" s="28">
        <v>0.52381</v>
      </c>
      <c r="L2251" s="77">
        <v>0.9</v>
      </c>
      <c r="Q2251" s="106"/>
    </row>
    <row r="2252" spans="1:17" x14ac:dyDescent="0.25">
      <c r="A2252" t="s">
        <v>331</v>
      </c>
      <c r="B2252" s="25">
        <v>2018</v>
      </c>
      <c r="C2252" s="25" t="s">
        <v>3</v>
      </c>
      <c r="D2252" s="25" t="s">
        <v>58</v>
      </c>
      <c r="E2252" s="25" t="s">
        <v>258</v>
      </c>
      <c r="F2252" s="23" t="s">
        <v>259</v>
      </c>
      <c r="G2252" s="23" t="s">
        <v>492</v>
      </c>
      <c r="H2252" s="32" t="s">
        <v>362</v>
      </c>
      <c r="I2252" s="32" t="s">
        <v>586</v>
      </c>
      <c r="J2252" s="135">
        <v>93</v>
      </c>
      <c r="K2252" s="28">
        <v>0.72043000000000001</v>
      </c>
      <c r="L2252" s="77">
        <v>0.9</v>
      </c>
      <c r="Q2252" s="106"/>
    </row>
    <row r="2253" spans="1:17" x14ac:dyDescent="0.25">
      <c r="A2253" t="s">
        <v>331</v>
      </c>
      <c r="B2253" s="25">
        <v>2019</v>
      </c>
      <c r="C2253" s="25" t="s">
        <v>0</v>
      </c>
      <c r="D2253" s="25" t="s">
        <v>59</v>
      </c>
      <c r="E2253" s="25" t="s">
        <v>258</v>
      </c>
      <c r="F2253" s="23" t="s">
        <v>259</v>
      </c>
      <c r="G2253" s="23" t="s">
        <v>492</v>
      </c>
      <c r="H2253" s="32" t="s">
        <v>362</v>
      </c>
      <c r="I2253" s="32" t="s">
        <v>586</v>
      </c>
      <c r="J2253" s="135">
        <v>90</v>
      </c>
      <c r="K2253" s="28">
        <v>0.7</v>
      </c>
      <c r="L2253" s="77">
        <v>0.9</v>
      </c>
      <c r="Q2253" s="106"/>
    </row>
    <row r="2254" spans="1:17" x14ac:dyDescent="0.25">
      <c r="A2254" t="s">
        <v>331</v>
      </c>
      <c r="B2254" s="25">
        <v>2019</v>
      </c>
      <c r="C2254" s="25" t="s">
        <v>1</v>
      </c>
      <c r="D2254" s="25" t="s">
        <v>60</v>
      </c>
      <c r="E2254" s="25" t="s">
        <v>258</v>
      </c>
      <c r="F2254" s="23" t="s">
        <v>259</v>
      </c>
      <c r="G2254" s="23" t="s">
        <v>492</v>
      </c>
      <c r="H2254" s="32" t="s">
        <v>362</v>
      </c>
      <c r="I2254" s="32" t="s">
        <v>586</v>
      </c>
      <c r="J2254" s="135">
        <v>95</v>
      </c>
      <c r="K2254" s="28">
        <v>0.75788999999999995</v>
      </c>
      <c r="L2254" s="77">
        <v>0.9</v>
      </c>
      <c r="Q2254" s="106"/>
    </row>
    <row r="2255" spans="1:17" x14ac:dyDescent="0.25">
      <c r="A2255" t="s">
        <v>331</v>
      </c>
      <c r="B2255" s="25">
        <v>2019</v>
      </c>
      <c r="C2255" s="25" t="s">
        <v>2</v>
      </c>
      <c r="D2255" s="25" t="s">
        <v>61</v>
      </c>
      <c r="E2255" s="25" t="s">
        <v>258</v>
      </c>
      <c r="F2255" s="23" t="s">
        <v>259</v>
      </c>
      <c r="G2255" s="23" t="s">
        <v>492</v>
      </c>
      <c r="H2255" s="32" t="s">
        <v>362</v>
      </c>
      <c r="I2255" s="32" t="s">
        <v>586</v>
      </c>
      <c r="J2255" s="135">
        <v>85</v>
      </c>
      <c r="K2255" s="28">
        <v>0.68235000000000001</v>
      </c>
      <c r="L2255" s="77">
        <v>0.9</v>
      </c>
      <c r="Q2255" s="106"/>
    </row>
    <row r="2256" spans="1:17" x14ac:dyDescent="0.25">
      <c r="A2256" t="s">
        <v>331</v>
      </c>
      <c r="B2256" s="25">
        <v>2019</v>
      </c>
      <c r="C2256" s="25" t="s">
        <v>3</v>
      </c>
      <c r="D2256" s="25" t="s">
        <v>62</v>
      </c>
      <c r="E2256" s="25" t="s">
        <v>258</v>
      </c>
      <c r="F2256" s="23" t="s">
        <v>259</v>
      </c>
      <c r="G2256" s="23" t="s">
        <v>492</v>
      </c>
      <c r="H2256" s="32" t="s">
        <v>362</v>
      </c>
      <c r="I2256" s="32" t="s">
        <v>586</v>
      </c>
      <c r="J2256" s="135">
        <v>74</v>
      </c>
      <c r="K2256" s="28">
        <v>0.79730000000000001</v>
      </c>
      <c r="L2256" s="77">
        <v>0.9</v>
      </c>
      <c r="Q2256" s="106"/>
    </row>
    <row r="2257" spans="1:17" x14ac:dyDescent="0.25">
      <c r="A2257" t="s">
        <v>331</v>
      </c>
      <c r="B2257" s="25">
        <v>2020</v>
      </c>
      <c r="C2257" s="25" t="s">
        <v>0</v>
      </c>
      <c r="D2257" s="25" t="s">
        <v>63</v>
      </c>
      <c r="E2257" s="25" t="s">
        <v>258</v>
      </c>
      <c r="F2257" s="23" t="s">
        <v>259</v>
      </c>
      <c r="G2257" s="23" t="s">
        <v>492</v>
      </c>
      <c r="H2257" s="32" t="s">
        <v>362</v>
      </c>
      <c r="I2257" s="32" t="s">
        <v>586</v>
      </c>
      <c r="J2257" s="135">
        <v>59</v>
      </c>
      <c r="K2257" s="28">
        <v>0.83050999999999997</v>
      </c>
      <c r="L2257" s="77">
        <v>0.9</v>
      </c>
      <c r="Q2257" s="106"/>
    </row>
    <row r="2258" spans="1:17" x14ac:dyDescent="0.25">
      <c r="A2258" t="s">
        <v>331</v>
      </c>
      <c r="B2258" s="25">
        <v>2020</v>
      </c>
      <c r="C2258" s="25" t="s">
        <v>1</v>
      </c>
      <c r="D2258" s="25" t="s">
        <v>64</v>
      </c>
      <c r="E2258" s="25" t="s">
        <v>258</v>
      </c>
      <c r="F2258" s="23" t="s">
        <v>259</v>
      </c>
      <c r="G2258" s="23" t="s">
        <v>492</v>
      </c>
      <c r="H2258" s="32" t="s">
        <v>362</v>
      </c>
      <c r="I2258" s="32" t="s">
        <v>586</v>
      </c>
      <c r="J2258" s="135">
        <v>46</v>
      </c>
      <c r="K2258" s="28">
        <v>0.69564999999999999</v>
      </c>
      <c r="L2258" s="77">
        <v>0.9</v>
      </c>
      <c r="Q2258" s="106"/>
    </row>
    <row r="2259" spans="1:17" x14ac:dyDescent="0.25">
      <c r="A2259" t="s">
        <v>331</v>
      </c>
      <c r="B2259" s="25">
        <v>2020</v>
      </c>
      <c r="C2259" s="25" t="s">
        <v>2</v>
      </c>
      <c r="D2259" s="25" t="s">
        <v>65</v>
      </c>
      <c r="E2259" s="25" t="s">
        <v>258</v>
      </c>
      <c r="F2259" s="23" t="s">
        <v>259</v>
      </c>
      <c r="G2259" s="23" t="s">
        <v>492</v>
      </c>
      <c r="H2259" s="32" t="s">
        <v>362</v>
      </c>
      <c r="I2259" s="32" t="s">
        <v>586</v>
      </c>
      <c r="J2259" s="135">
        <v>49</v>
      </c>
      <c r="K2259" s="28">
        <v>0.81633</v>
      </c>
      <c r="L2259" s="77">
        <v>0.9</v>
      </c>
      <c r="Q2259" s="106"/>
    </row>
    <row r="2260" spans="1:17" x14ac:dyDescent="0.25">
      <c r="A2260" t="s">
        <v>331</v>
      </c>
      <c r="B2260" s="25">
        <v>2020</v>
      </c>
      <c r="C2260" s="25" t="s">
        <v>3</v>
      </c>
      <c r="D2260" s="25" t="s">
        <v>66</v>
      </c>
      <c r="E2260" s="25" t="s">
        <v>258</v>
      </c>
      <c r="F2260" s="23" t="s">
        <v>259</v>
      </c>
      <c r="G2260" s="23" t="s">
        <v>492</v>
      </c>
      <c r="H2260" s="32" t="s">
        <v>362</v>
      </c>
      <c r="I2260" s="32" t="s">
        <v>586</v>
      </c>
      <c r="J2260" s="135">
        <v>82</v>
      </c>
      <c r="K2260" s="28">
        <v>0.81706999999999996</v>
      </c>
      <c r="L2260" s="77">
        <v>0.9</v>
      </c>
      <c r="Q2260" s="106"/>
    </row>
    <row r="2261" spans="1:17" x14ac:dyDescent="0.25">
      <c r="A2261" t="s">
        <v>331</v>
      </c>
      <c r="B2261" s="25">
        <v>2021</v>
      </c>
      <c r="C2261" s="25" t="s">
        <v>0</v>
      </c>
      <c r="D2261" s="25" t="s">
        <v>67</v>
      </c>
      <c r="E2261" s="25" t="s">
        <v>258</v>
      </c>
      <c r="F2261" s="23" t="s">
        <v>259</v>
      </c>
      <c r="G2261" s="23" t="s">
        <v>492</v>
      </c>
      <c r="H2261" s="32" t="s">
        <v>362</v>
      </c>
      <c r="I2261" s="32" t="s">
        <v>586</v>
      </c>
      <c r="J2261" s="135">
        <v>94</v>
      </c>
      <c r="K2261" s="28">
        <v>0.78722999999999999</v>
      </c>
      <c r="L2261" s="77">
        <v>0.9</v>
      </c>
      <c r="Q2261" s="106"/>
    </row>
    <row r="2262" spans="1:17" x14ac:dyDescent="0.25">
      <c r="A2262" t="s">
        <v>331</v>
      </c>
      <c r="B2262" s="25">
        <v>2021</v>
      </c>
      <c r="C2262" s="25" t="s">
        <v>1</v>
      </c>
      <c r="D2262" s="25" t="s">
        <v>68</v>
      </c>
      <c r="E2262" s="25" t="s">
        <v>258</v>
      </c>
      <c r="F2262" s="23" t="s">
        <v>259</v>
      </c>
      <c r="G2262" s="23" t="s">
        <v>492</v>
      </c>
      <c r="H2262" s="32" t="s">
        <v>362</v>
      </c>
      <c r="I2262" s="32" t="s">
        <v>586</v>
      </c>
      <c r="J2262" s="135">
        <v>71</v>
      </c>
      <c r="K2262" s="28">
        <v>0.73238999999999999</v>
      </c>
      <c r="L2262" s="77">
        <v>0.9</v>
      </c>
      <c r="Q2262" s="106"/>
    </row>
    <row r="2263" spans="1:17" x14ac:dyDescent="0.25">
      <c r="A2263" t="s">
        <v>331</v>
      </c>
      <c r="B2263" s="25">
        <v>2021</v>
      </c>
      <c r="C2263" s="25" t="s">
        <v>2</v>
      </c>
      <c r="D2263" s="25" t="s">
        <v>69</v>
      </c>
      <c r="E2263" s="25" t="s">
        <v>258</v>
      </c>
      <c r="F2263" s="23" t="s">
        <v>259</v>
      </c>
      <c r="G2263" s="23" t="s">
        <v>492</v>
      </c>
      <c r="H2263" s="32" t="s">
        <v>362</v>
      </c>
      <c r="I2263" s="32" t="s">
        <v>586</v>
      </c>
      <c r="J2263" s="135">
        <v>111</v>
      </c>
      <c r="K2263" s="28">
        <v>0.79278999999999999</v>
      </c>
      <c r="L2263" s="77">
        <v>0.9</v>
      </c>
      <c r="Q2263" s="106"/>
    </row>
    <row r="2264" spans="1:17" x14ac:dyDescent="0.25">
      <c r="A2264" t="s">
        <v>331</v>
      </c>
      <c r="B2264" s="25">
        <v>2021</v>
      </c>
      <c r="C2264" s="25" t="s">
        <v>3</v>
      </c>
      <c r="D2264" s="25" t="s">
        <v>70</v>
      </c>
      <c r="E2264" s="25" t="s">
        <v>258</v>
      </c>
      <c r="F2264" s="23" t="s">
        <v>259</v>
      </c>
      <c r="G2264" s="23" t="s">
        <v>492</v>
      </c>
      <c r="H2264" s="32" t="s">
        <v>362</v>
      </c>
      <c r="I2264" s="32" t="s">
        <v>586</v>
      </c>
      <c r="J2264" s="135">
        <v>112</v>
      </c>
      <c r="K2264" s="28">
        <v>0.80357000000000001</v>
      </c>
      <c r="L2264" s="77">
        <v>0.9</v>
      </c>
      <c r="Q2264" s="106"/>
    </row>
    <row r="2265" spans="1:17" x14ac:dyDescent="0.25">
      <c r="A2265" t="s">
        <v>331</v>
      </c>
      <c r="B2265" s="25">
        <v>2022</v>
      </c>
      <c r="C2265" s="25" t="s">
        <v>0</v>
      </c>
      <c r="D2265" s="25" t="s">
        <v>71</v>
      </c>
      <c r="E2265" s="25" t="s">
        <v>258</v>
      </c>
      <c r="F2265" s="23" t="s">
        <v>259</v>
      </c>
      <c r="G2265" s="23" t="s">
        <v>492</v>
      </c>
      <c r="H2265" s="32" t="s">
        <v>362</v>
      </c>
      <c r="I2265" s="32" t="s">
        <v>586</v>
      </c>
      <c r="J2265" s="135">
        <v>91</v>
      </c>
      <c r="K2265" s="28">
        <v>0.73626000000000003</v>
      </c>
      <c r="L2265" s="77">
        <v>0.9</v>
      </c>
      <c r="Q2265" s="106"/>
    </row>
    <row r="2266" spans="1:17" x14ac:dyDescent="0.25">
      <c r="A2266" t="s">
        <v>331</v>
      </c>
      <c r="B2266" s="25">
        <v>2022</v>
      </c>
      <c r="C2266" s="25" t="s">
        <v>1</v>
      </c>
      <c r="D2266" s="25" t="s">
        <v>72</v>
      </c>
      <c r="E2266" s="25" t="s">
        <v>258</v>
      </c>
      <c r="F2266" s="23" t="s">
        <v>259</v>
      </c>
      <c r="G2266" s="23" t="s">
        <v>492</v>
      </c>
      <c r="H2266" s="32" t="s">
        <v>362</v>
      </c>
      <c r="I2266" s="32" t="s">
        <v>586</v>
      </c>
      <c r="J2266" s="135">
        <v>81</v>
      </c>
      <c r="K2266" s="28">
        <v>0.70369999999999999</v>
      </c>
      <c r="L2266" s="77">
        <v>0.9</v>
      </c>
      <c r="Q2266" s="106"/>
    </row>
    <row r="2267" spans="1:17" x14ac:dyDescent="0.25">
      <c r="A2267" t="s">
        <v>331</v>
      </c>
      <c r="B2267" s="25">
        <v>2022</v>
      </c>
      <c r="C2267" s="25" t="s">
        <v>2</v>
      </c>
      <c r="D2267" s="25" t="s">
        <v>73</v>
      </c>
      <c r="E2267" s="25" t="s">
        <v>258</v>
      </c>
      <c r="F2267" s="23" t="s">
        <v>259</v>
      </c>
      <c r="G2267" s="23" t="s">
        <v>492</v>
      </c>
      <c r="H2267" s="32" t="s">
        <v>362</v>
      </c>
      <c r="I2267" s="32" t="s">
        <v>586</v>
      </c>
      <c r="J2267" s="135">
        <v>94</v>
      </c>
      <c r="K2267" s="28">
        <v>0.75531999999999999</v>
      </c>
      <c r="L2267" s="77">
        <v>0.9</v>
      </c>
      <c r="Q2267" s="106"/>
    </row>
    <row r="2268" spans="1:17" x14ac:dyDescent="0.25">
      <c r="A2268" t="s">
        <v>331</v>
      </c>
      <c r="B2268" s="25">
        <v>2022</v>
      </c>
      <c r="C2268" s="25" t="s">
        <v>3</v>
      </c>
      <c r="D2268" s="25" t="s">
        <v>493</v>
      </c>
      <c r="E2268" s="25" t="s">
        <v>258</v>
      </c>
      <c r="F2268" s="23" t="s">
        <v>259</v>
      </c>
      <c r="G2268" s="23" t="s">
        <v>492</v>
      </c>
      <c r="H2268" s="32" t="s">
        <v>362</v>
      </c>
      <c r="I2268" s="32" t="s">
        <v>586</v>
      </c>
      <c r="J2268" s="135">
        <v>66</v>
      </c>
      <c r="K2268" s="28">
        <v>0.77273000000000003</v>
      </c>
      <c r="L2268" s="77">
        <v>0.9</v>
      </c>
      <c r="Q2268" s="106"/>
    </row>
    <row r="2269" spans="1:17" x14ac:dyDescent="0.25">
      <c r="A2269" t="s">
        <v>331</v>
      </c>
      <c r="B2269" s="25">
        <v>2023</v>
      </c>
      <c r="C2269" s="25" t="s">
        <v>0</v>
      </c>
      <c r="D2269" s="25" t="s">
        <v>537</v>
      </c>
      <c r="E2269" s="25" t="s">
        <v>258</v>
      </c>
      <c r="F2269" s="23" t="s">
        <v>259</v>
      </c>
      <c r="G2269" s="23" t="s">
        <v>492</v>
      </c>
      <c r="H2269" s="32" t="s">
        <v>362</v>
      </c>
      <c r="I2269" s="32" t="s">
        <v>586</v>
      </c>
      <c r="J2269" s="135">
        <v>78</v>
      </c>
      <c r="K2269" s="28">
        <v>0.78205000000000002</v>
      </c>
      <c r="L2269" s="77">
        <v>0.9</v>
      </c>
      <c r="Q2269" s="106"/>
    </row>
    <row r="2270" spans="1:17" x14ac:dyDescent="0.25">
      <c r="A2270" t="s">
        <v>331</v>
      </c>
      <c r="B2270" s="25">
        <v>2018</v>
      </c>
      <c r="C2270" s="25" t="s">
        <v>0</v>
      </c>
      <c r="D2270" s="25" t="s">
        <v>54</v>
      </c>
      <c r="E2270" s="25" t="s">
        <v>260</v>
      </c>
      <c r="F2270" s="23" t="s">
        <v>261</v>
      </c>
      <c r="G2270" s="23" t="s">
        <v>492</v>
      </c>
      <c r="H2270" s="32" t="s">
        <v>359</v>
      </c>
      <c r="I2270" s="32" t="s">
        <v>586</v>
      </c>
      <c r="J2270" s="135">
        <v>18</v>
      </c>
      <c r="K2270" s="28">
        <v>0.94443999999999995</v>
      </c>
      <c r="L2270" s="77">
        <v>0.9</v>
      </c>
      <c r="Q2270" s="106"/>
    </row>
    <row r="2271" spans="1:17" x14ac:dyDescent="0.25">
      <c r="A2271" t="s">
        <v>331</v>
      </c>
      <c r="B2271" s="25">
        <v>2018</v>
      </c>
      <c r="C2271" s="25" t="s">
        <v>1</v>
      </c>
      <c r="D2271" s="25" t="s">
        <v>56</v>
      </c>
      <c r="E2271" s="25" t="s">
        <v>260</v>
      </c>
      <c r="F2271" s="23" t="s">
        <v>261</v>
      </c>
      <c r="G2271" s="23" t="s">
        <v>492</v>
      </c>
      <c r="H2271" s="32" t="s">
        <v>359</v>
      </c>
      <c r="I2271" s="32" t="s">
        <v>586</v>
      </c>
      <c r="J2271" s="135">
        <v>29</v>
      </c>
      <c r="K2271" s="28">
        <v>0.82759000000000005</v>
      </c>
      <c r="L2271" s="77">
        <v>0.9</v>
      </c>
      <c r="Q2271" s="106"/>
    </row>
    <row r="2272" spans="1:17" x14ac:dyDescent="0.25">
      <c r="A2272" t="s">
        <v>331</v>
      </c>
      <c r="B2272" s="25">
        <v>2018</v>
      </c>
      <c r="C2272" s="25" t="s">
        <v>2</v>
      </c>
      <c r="D2272" s="25" t="s">
        <v>57</v>
      </c>
      <c r="E2272" s="25" t="s">
        <v>260</v>
      </c>
      <c r="F2272" s="23" t="s">
        <v>261</v>
      </c>
      <c r="G2272" s="23" t="s">
        <v>492</v>
      </c>
      <c r="H2272" s="32" t="s">
        <v>359</v>
      </c>
      <c r="I2272" s="32" t="s">
        <v>586</v>
      </c>
      <c r="J2272" s="135">
        <v>25</v>
      </c>
      <c r="K2272" s="28">
        <v>0.96</v>
      </c>
      <c r="L2272" s="77">
        <v>0.9</v>
      </c>
      <c r="Q2272" s="106"/>
    </row>
    <row r="2273" spans="1:17" x14ac:dyDescent="0.25">
      <c r="A2273" t="s">
        <v>331</v>
      </c>
      <c r="B2273" s="25">
        <v>2018</v>
      </c>
      <c r="C2273" s="25" t="s">
        <v>3</v>
      </c>
      <c r="D2273" s="25" t="s">
        <v>58</v>
      </c>
      <c r="E2273" s="25" t="s">
        <v>260</v>
      </c>
      <c r="F2273" s="23" t="s">
        <v>261</v>
      </c>
      <c r="G2273" s="23" t="s">
        <v>492</v>
      </c>
      <c r="H2273" s="32" t="s">
        <v>359</v>
      </c>
      <c r="I2273" s="32" t="s">
        <v>586</v>
      </c>
      <c r="J2273" s="135">
        <v>31</v>
      </c>
      <c r="K2273" s="28">
        <v>0.96774000000000004</v>
      </c>
      <c r="L2273" s="77">
        <v>0.9</v>
      </c>
      <c r="Q2273" s="106"/>
    </row>
    <row r="2274" spans="1:17" x14ac:dyDescent="0.25">
      <c r="A2274" t="s">
        <v>331</v>
      </c>
      <c r="B2274" s="25">
        <v>2019</v>
      </c>
      <c r="C2274" s="25" t="s">
        <v>0</v>
      </c>
      <c r="D2274" s="25" t="s">
        <v>59</v>
      </c>
      <c r="E2274" s="25" t="s">
        <v>260</v>
      </c>
      <c r="F2274" s="23" t="s">
        <v>261</v>
      </c>
      <c r="G2274" s="23" t="s">
        <v>492</v>
      </c>
      <c r="H2274" s="32" t="s">
        <v>359</v>
      </c>
      <c r="I2274" s="32" t="s">
        <v>586</v>
      </c>
      <c r="J2274" s="135">
        <v>33</v>
      </c>
      <c r="K2274" s="28">
        <v>0.72726999999999997</v>
      </c>
      <c r="L2274" s="77">
        <v>0.9</v>
      </c>
      <c r="Q2274" s="106"/>
    </row>
    <row r="2275" spans="1:17" x14ac:dyDescent="0.25">
      <c r="A2275" t="s">
        <v>331</v>
      </c>
      <c r="B2275" s="25">
        <v>2019</v>
      </c>
      <c r="C2275" s="25" t="s">
        <v>1</v>
      </c>
      <c r="D2275" s="25" t="s">
        <v>60</v>
      </c>
      <c r="E2275" s="25" t="s">
        <v>260</v>
      </c>
      <c r="F2275" s="23" t="s">
        <v>261</v>
      </c>
      <c r="G2275" s="23" t="s">
        <v>492</v>
      </c>
      <c r="H2275" s="32" t="s">
        <v>359</v>
      </c>
      <c r="I2275" s="32" t="s">
        <v>586</v>
      </c>
      <c r="J2275" s="135">
        <v>35</v>
      </c>
      <c r="K2275" s="28">
        <v>0.74285999999999996</v>
      </c>
      <c r="L2275" s="77">
        <v>0.9</v>
      </c>
      <c r="Q2275" s="106"/>
    </row>
    <row r="2276" spans="1:17" x14ac:dyDescent="0.25">
      <c r="A2276" t="s">
        <v>331</v>
      </c>
      <c r="B2276" s="25">
        <v>2019</v>
      </c>
      <c r="C2276" s="25" t="s">
        <v>2</v>
      </c>
      <c r="D2276" s="25" t="s">
        <v>61</v>
      </c>
      <c r="E2276" s="25" t="s">
        <v>260</v>
      </c>
      <c r="F2276" s="23" t="s">
        <v>261</v>
      </c>
      <c r="G2276" s="23" t="s">
        <v>492</v>
      </c>
      <c r="H2276" s="32" t="s">
        <v>359</v>
      </c>
      <c r="I2276" s="32" t="s">
        <v>586</v>
      </c>
      <c r="J2276" s="135">
        <v>42</v>
      </c>
      <c r="K2276" s="28">
        <v>0.76190000000000002</v>
      </c>
      <c r="L2276" s="77">
        <v>0.9</v>
      </c>
      <c r="Q2276" s="106"/>
    </row>
    <row r="2277" spans="1:17" x14ac:dyDescent="0.25">
      <c r="A2277" t="s">
        <v>331</v>
      </c>
      <c r="B2277" s="25">
        <v>2019</v>
      </c>
      <c r="C2277" s="25" t="s">
        <v>3</v>
      </c>
      <c r="D2277" s="25" t="s">
        <v>62</v>
      </c>
      <c r="E2277" s="25" t="s">
        <v>260</v>
      </c>
      <c r="F2277" s="23" t="s">
        <v>261</v>
      </c>
      <c r="G2277" s="23" t="s">
        <v>492</v>
      </c>
      <c r="H2277" s="32" t="s">
        <v>359</v>
      </c>
      <c r="I2277" s="32" t="s">
        <v>586</v>
      </c>
      <c r="J2277" s="135">
        <v>35</v>
      </c>
      <c r="K2277" s="28">
        <v>0.8</v>
      </c>
      <c r="L2277" s="77">
        <v>0.9</v>
      </c>
      <c r="Q2277" s="106"/>
    </row>
    <row r="2278" spans="1:17" x14ac:dyDescent="0.25">
      <c r="A2278" t="s">
        <v>331</v>
      </c>
      <c r="B2278" s="25">
        <v>2020</v>
      </c>
      <c r="C2278" s="25" t="s">
        <v>0</v>
      </c>
      <c r="D2278" s="25" t="s">
        <v>63</v>
      </c>
      <c r="E2278" s="25" t="s">
        <v>260</v>
      </c>
      <c r="F2278" s="23" t="s">
        <v>261</v>
      </c>
      <c r="G2278" s="23" t="s">
        <v>492</v>
      </c>
      <c r="H2278" s="32" t="s">
        <v>359</v>
      </c>
      <c r="I2278" s="32" t="s">
        <v>586</v>
      </c>
      <c r="J2278" s="135">
        <v>34</v>
      </c>
      <c r="K2278" s="28">
        <v>0.64705999999999997</v>
      </c>
      <c r="L2278" s="77">
        <v>0.9</v>
      </c>
      <c r="Q2278" s="106"/>
    </row>
    <row r="2279" spans="1:17" x14ac:dyDescent="0.25">
      <c r="A2279" t="s">
        <v>331</v>
      </c>
      <c r="B2279" s="25">
        <v>2020</v>
      </c>
      <c r="C2279" s="25" t="s">
        <v>1</v>
      </c>
      <c r="D2279" s="25" t="s">
        <v>64</v>
      </c>
      <c r="E2279" s="25" t="s">
        <v>260</v>
      </c>
      <c r="F2279" s="23" t="s">
        <v>261</v>
      </c>
      <c r="G2279" s="23" t="s">
        <v>492</v>
      </c>
      <c r="H2279" s="32" t="s">
        <v>359</v>
      </c>
      <c r="I2279" s="32" t="s">
        <v>586</v>
      </c>
      <c r="J2279" s="135">
        <v>21</v>
      </c>
      <c r="K2279" s="28">
        <v>1</v>
      </c>
      <c r="L2279" s="77">
        <v>0.9</v>
      </c>
      <c r="Q2279" s="106"/>
    </row>
    <row r="2280" spans="1:17" x14ac:dyDescent="0.25">
      <c r="A2280" t="s">
        <v>331</v>
      </c>
      <c r="B2280" s="25">
        <v>2020</v>
      </c>
      <c r="C2280" s="25" t="s">
        <v>2</v>
      </c>
      <c r="D2280" s="25" t="s">
        <v>65</v>
      </c>
      <c r="E2280" s="25" t="s">
        <v>260</v>
      </c>
      <c r="F2280" s="23" t="s">
        <v>261</v>
      </c>
      <c r="G2280" s="23" t="s">
        <v>492</v>
      </c>
      <c r="H2280" s="32" t="s">
        <v>359</v>
      </c>
      <c r="I2280" s="32" t="s">
        <v>586</v>
      </c>
      <c r="J2280" s="135">
        <v>22</v>
      </c>
      <c r="K2280" s="28">
        <v>0.95455000000000001</v>
      </c>
      <c r="L2280" s="77">
        <v>0.9</v>
      </c>
      <c r="Q2280" s="106"/>
    </row>
    <row r="2281" spans="1:17" x14ac:dyDescent="0.25">
      <c r="A2281" t="s">
        <v>331</v>
      </c>
      <c r="B2281" s="25">
        <v>2020</v>
      </c>
      <c r="C2281" s="25" t="s">
        <v>3</v>
      </c>
      <c r="D2281" s="25" t="s">
        <v>66</v>
      </c>
      <c r="E2281" s="25" t="s">
        <v>260</v>
      </c>
      <c r="F2281" s="23" t="s">
        <v>261</v>
      </c>
      <c r="G2281" s="23" t="s">
        <v>492</v>
      </c>
      <c r="H2281" s="32" t="s">
        <v>359</v>
      </c>
      <c r="I2281" s="32" t="s">
        <v>586</v>
      </c>
      <c r="J2281" s="135">
        <v>33</v>
      </c>
      <c r="K2281" s="28">
        <v>0.87878999999999996</v>
      </c>
      <c r="L2281" s="77">
        <v>0.9</v>
      </c>
      <c r="Q2281" s="106"/>
    </row>
    <row r="2282" spans="1:17" x14ac:dyDescent="0.25">
      <c r="A2282" t="s">
        <v>331</v>
      </c>
      <c r="B2282" s="25">
        <v>2021</v>
      </c>
      <c r="C2282" s="25" t="s">
        <v>0</v>
      </c>
      <c r="D2282" s="25" t="s">
        <v>67</v>
      </c>
      <c r="E2282" s="25" t="s">
        <v>260</v>
      </c>
      <c r="F2282" s="23" t="s">
        <v>261</v>
      </c>
      <c r="G2282" s="23" t="s">
        <v>492</v>
      </c>
      <c r="H2282" s="32" t="s">
        <v>359</v>
      </c>
      <c r="I2282" s="32" t="s">
        <v>586</v>
      </c>
      <c r="J2282" s="135">
        <v>39</v>
      </c>
      <c r="K2282" s="28">
        <v>0.87178999999999995</v>
      </c>
      <c r="L2282" s="77">
        <v>0.9</v>
      </c>
      <c r="Q2282" s="106"/>
    </row>
    <row r="2283" spans="1:17" x14ac:dyDescent="0.25">
      <c r="A2283" t="s">
        <v>331</v>
      </c>
      <c r="B2283" s="25">
        <v>2021</v>
      </c>
      <c r="C2283" s="25" t="s">
        <v>1</v>
      </c>
      <c r="D2283" s="25" t="s">
        <v>68</v>
      </c>
      <c r="E2283" s="25" t="s">
        <v>260</v>
      </c>
      <c r="F2283" s="23" t="s">
        <v>261</v>
      </c>
      <c r="G2283" s="23" t="s">
        <v>492</v>
      </c>
      <c r="H2283" s="32" t="s">
        <v>359</v>
      </c>
      <c r="I2283" s="32" t="s">
        <v>586</v>
      </c>
      <c r="J2283" s="135">
        <v>31</v>
      </c>
      <c r="K2283" s="28">
        <v>0.87097000000000002</v>
      </c>
      <c r="L2283" s="77">
        <v>0.9</v>
      </c>
      <c r="Q2283" s="106"/>
    </row>
    <row r="2284" spans="1:17" x14ac:dyDescent="0.25">
      <c r="A2284" t="s">
        <v>331</v>
      </c>
      <c r="B2284" s="25">
        <v>2021</v>
      </c>
      <c r="C2284" s="25" t="s">
        <v>2</v>
      </c>
      <c r="D2284" s="25" t="s">
        <v>69</v>
      </c>
      <c r="E2284" s="25" t="s">
        <v>260</v>
      </c>
      <c r="F2284" s="23" t="s">
        <v>261</v>
      </c>
      <c r="G2284" s="23" t="s">
        <v>492</v>
      </c>
      <c r="H2284" s="32" t="s">
        <v>359</v>
      </c>
      <c r="I2284" s="32" t="s">
        <v>586</v>
      </c>
      <c r="J2284" s="135">
        <v>31</v>
      </c>
      <c r="K2284" s="28">
        <v>0.80645</v>
      </c>
      <c r="L2284" s="77">
        <v>0.9</v>
      </c>
      <c r="Q2284" s="106"/>
    </row>
    <row r="2285" spans="1:17" x14ac:dyDescent="0.25">
      <c r="A2285" t="s">
        <v>331</v>
      </c>
      <c r="B2285" s="25">
        <v>2021</v>
      </c>
      <c r="C2285" s="25" t="s">
        <v>3</v>
      </c>
      <c r="D2285" s="25" t="s">
        <v>70</v>
      </c>
      <c r="E2285" s="25" t="s">
        <v>260</v>
      </c>
      <c r="F2285" s="23" t="s">
        <v>261</v>
      </c>
      <c r="G2285" s="23" t="s">
        <v>492</v>
      </c>
      <c r="H2285" s="32" t="s">
        <v>359</v>
      </c>
      <c r="I2285" s="32" t="s">
        <v>586</v>
      </c>
      <c r="J2285" s="135">
        <v>21</v>
      </c>
      <c r="K2285" s="28">
        <v>0.57142999999999999</v>
      </c>
      <c r="L2285" s="77">
        <v>0.9</v>
      </c>
      <c r="Q2285" s="106"/>
    </row>
    <row r="2286" spans="1:17" x14ac:dyDescent="0.25">
      <c r="A2286" t="s">
        <v>331</v>
      </c>
      <c r="B2286" s="25">
        <v>2022</v>
      </c>
      <c r="C2286" s="25" t="s">
        <v>0</v>
      </c>
      <c r="D2286" s="25" t="s">
        <v>71</v>
      </c>
      <c r="E2286" s="25" t="s">
        <v>260</v>
      </c>
      <c r="F2286" s="23" t="s">
        <v>261</v>
      </c>
      <c r="G2286" s="23" t="s">
        <v>492</v>
      </c>
      <c r="H2286" s="32" t="s">
        <v>359</v>
      </c>
      <c r="I2286" s="32" t="s">
        <v>586</v>
      </c>
      <c r="J2286" s="135">
        <v>31</v>
      </c>
      <c r="K2286" s="28">
        <v>0.90322999999999998</v>
      </c>
      <c r="L2286" s="77">
        <v>0.9</v>
      </c>
      <c r="Q2286" s="106"/>
    </row>
    <row r="2287" spans="1:17" x14ac:dyDescent="0.25">
      <c r="A2287" t="s">
        <v>331</v>
      </c>
      <c r="B2287" s="25">
        <v>2022</v>
      </c>
      <c r="C2287" s="25" t="s">
        <v>1</v>
      </c>
      <c r="D2287" s="25" t="s">
        <v>72</v>
      </c>
      <c r="E2287" s="25" t="s">
        <v>260</v>
      </c>
      <c r="F2287" s="23" t="s">
        <v>261</v>
      </c>
      <c r="G2287" s="23" t="s">
        <v>492</v>
      </c>
      <c r="H2287" s="32" t="s">
        <v>359</v>
      </c>
      <c r="I2287" s="32" t="s">
        <v>586</v>
      </c>
      <c r="J2287" s="135">
        <v>39</v>
      </c>
      <c r="K2287" s="28">
        <v>0.87178999999999995</v>
      </c>
      <c r="L2287" s="77">
        <v>0.9</v>
      </c>
      <c r="Q2287" s="106"/>
    </row>
    <row r="2288" spans="1:17" x14ac:dyDescent="0.25">
      <c r="A2288" t="s">
        <v>331</v>
      </c>
      <c r="B2288" s="25">
        <v>2022</v>
      </c>
      <c r="C2288" s="25" t="s">
        <v>2</v>
      </c>
      <c r="D2288" s="25" t="s">
        <v>73</v>
      </c>
      <c r="E2288" s="25" t="s">
        <v>260</v>
      </c>
      <c r="F2288" s="23" t="s">
        <v>261</v>
      </c>
      <c r="G2288" s="23" t="s">
        <v>492</v>
      </c>
      <c r="H2288" s="32" t="s">
        <v>359</v>
      </c>
      <c r="I2288" s="32" t="s">
        <v>586</v>
      </c>
      <c r="J2288" s="135">
        <v>32</v>
      </c>
      <c r="K2288" s="28">
        <v>0.75</v>
      </c>
      <c r="L2288" s="77">
        <v>0.9</v>
      </c>
      <c r="Q2288" s="106"/>
    </row>
    <row r="2289" spans="1:17" x14ac:dyDescent="0.25">
      <c r="A2289" t="s">
        <v>331</v>
      </c>
      <c r="B2289" s="25">
        <v>2022</v>
      </c>
      <c r="C2289" s="25" t="s">
        <v>3</v>
      </c>
      <c r="D2289" s="25" t="s">
        <v>493</v>
      </c>
      <c r="E2289" s="25" t="s">
        <v>260</v>
      </c>
      <c r="F2289" s="23" t="s">
        <v>261</v>
      </c>
      <c r="G2289" s="23" t="s">
        <v>492</v>
      </c>
      <c r="H2289" s="32" t="s">
        <v>359</v>
      </c>
      <c r="I2289" s="32" t="s">
        <v>586</v>
      </c>
      <c r="J2289" s="135">
        <v>17</v>
      </c>
      <c r="K2289" s="28">
        <v>0.88234999999999997</v>
      </c>
      <c r="L2289" s="77">
        <v>0.9</v>
      </c>
      <c r="Q2289" s="106"/>
    </row>
    <row r="2290" spans="1:17" x14ac:dyDescent="0.25">
      <c r="A2290" t="s">
        <v>331</v>
      </c>
      <c r="B2290" s="25">
        <v>2023</v>
      </c>
      <c r="C2290" s="25" t="s">
        <v>0</v>
      </c>
      <c r="D2290" s="25" t="s">
        <v>537</v>
      </c>
      <c r="E2290" s="25" t="s">
        <v>260</v>
      </c>
      <c r="F2290" s="23" t="s">
        <v>261</v>
      </c>
      <c r="G2290" s="23" t="s">
        <v>492</v>
      </c>
      <c r="H2290" s="32" t="s">
        <v>359</v>
      </c>
      <c r="I2290" s="32" t="s">
        <v>586</v>
      </c>
      <c r="J2290" s="135">
        <v>30</v>
      </c>
      <c r="K2290" s="28">
        <v>0.76666999999999996</v>
      </c>
      <c r="L2290" s="77">
        <v>0.9</v>
      </c>
      <c r="Q2290" s="106"/>
    </row>
    <row r="2291" spans="1:17" x14ac:dyDescent="0.25">
      <c r="A2291" t="s">
        <v>331</v>
      </c>
      <c r="B2291" s="25">
        <v>2018</v>
      </c>
      <c r="C2291" s="25" t="s">
        <v>0</v>
      </c>
      <c r="D2291" s="25" t="s">
        <v>54</v>
      </c>
      <c r="E2291" s="25" t="s">
        <v>492</v>
      </c>
      <c r="F2291" s="23" t="s">
        <v>366</v>
      </c>
      <c r="G2291" s="23" t="s">
        <v>492</v>
      </c>
      <c r="H2291" s="32" t="s">
        <v>366</v>
      </c>
      <c r="I2291" s="32" t="s">
        <v>586</v>
      </c>
      <c r="J2291" s="135">
        <v>440</v>
      </c>
      <c r="K2291" s="28">
        <v>0.71818000000000004</v>
      </c>
      <c r="L2291" s="77">
        <v>0.9</v>
      </c>
      <c r="Q2291" s="106"/>
    </row>
    <row r="2292" spans="1:17" x14ac:dyDescent="0.25">
      <c r="A2292" t="s">
        <v>331</v>
      </c>
      <c r="B2292" s="25">
        <v>2018</v>
      </c>
      <c r="C2292" s="25" t="s">
        <v>1</v>
      </c>
      <c r="D2292" s="25" t="s">
        <v>56</v>
      </c>
      <c r="E2292" s="25" t="s">
        <v>492</v>
      </c>
      <c r="F2292" s="23" t="s">
        <v>366</v>
      </c>
      <c r="G2292" s="23" t="s">
        <v>492</v>
      </c>
      <c r="H2292" s="32" t="s">
        <v>366</v>
      </c>
      <c r="I2292" s="32" t="s">
        <v>586</v>
      </c>
      <c r="J2292" s="135">
        <v>491</v>
      </c>
      <c r="K2292" s="28">
        <v>0.81669999999999998</v>
      </c>
      <c r="L2292" s="77">
        <v>0.9</v>
      </c>
      <c r="Q2292" s="106"/>
    </row>
    <row r="2293" spans="1:17" x14ac:dyDescent="0.25">
      <c r="A2293" t="s">
        <v>331</v>
      </c>
      <c r="B2293" s="25">
        <v>2018</v>
      </c>
      <c r="C2293" s="25" t="s">
        <v>2</v>
      </c>
      <c r="D2293" s="25" t="s">
        <v>57</v>
      </c>
      <c r="E2293" s="25" t="s">
        <v>492</v>
      </c>
      <c r="F2293" s="23" t="s">
        <v>366</v>
      </c>
      <c r="G2293" s="23" t="s">
        <v>492</v>
      </c>
      <c r="H2293" s="32" t="s">
        <v>366</v>
      </c>
      <c r="I2293" s="32" t="s">
        <v>586</v>
      </c>
      <c r="J2293" s="135">
        <v>491</v>
      </c>
      <c r="K2293" s="28">
        <v>0.60895999999999995</v>
      </c>
      <c r="L2293" s="77">
        <v>0.9</v>
      </c>
      <c r="Q2293" s="106"/>
    </row>
    <row r="2294" spans="1:17" x14ac:dyDescent="0.25">
      <c r="A2294" t="s">
        <v>331</v>
      </c>
      <c r="B2294" s="25">
        <v>2018</v>
      </c>
      <c r="C2294" s="25" t="s">
        <v>3</v>
      </c>
      <c r="D2294" s="25" t="s">
        <v>58</v>
      </c>
      <c r="E2294" s="25" t="s">
        <v>492</v>
      </c>
      <c r="F2294" s="23" t="s">
        <v>366</v>
      </c>
      <c r="G2294" s="23" t="s">
        <v>492</v>
      </c>
      <c r="H2294" s="32" t="s">
        <v>366</v>
      </c>
      <c r="I2294" s="32" t="s">
        <v>586</v>
      </c>
      <c r="J2294" s="135">
        <v>445</v>
      </c>
      <c r="K2294" s="28">
        <v>0.45843</v>
      </c>
      <c r="L2294" s="77">
        <v>0.9</v>
      </c>
      <c r="Q2294" s="106"/>
    </row>
    <row r="2295" spans="1:17" x14ac:dyDescent="0.25">
      <c r="A2295" t="s">
        <v>331</v>
      </c>
      <c r="B2295" s="25">
        <v>2019</v>
      </c>
      <c r="C2295" s="25" t="s">
        <v>0</v>
      </c>
      <c r="D2295" s="25" t="s">
        <v>59</v>
      </c>
      <c r="E2295" s="25" t="s">
        <v>492</v>
      </c>
      <c r="F2295" s="23" t="s">
        <v>366</v>
      </c>
      <c r="G2295" s="23" t="s">
        <v>492</v>
      </c>
      <c r="H2295" s="32" t="s">
        <v>366</v>
      </c>
      <c r="I2295" s="32" t="s">
        <v>586</v>
      </c>
      <c r="J2295" s="135">
        <v>470</v>
      </c>
      <c r="K2295" s="28">
        <v>0.73190999999999995</v>
      </c>
      <c r="L2295" s="77">
        <v>0.9</v>
      </c>
      <c r="Q2295" s="106"/>
    </row>
    <row r="2296" spans="1:17" x14ac:dyDescent="0.25">
      <c r="A2296" t="s">
        <v>331</v>
      </c>
      <c r="B2296" s="25">
        <v>2019</v>
      </c>
      <c r="C2296" s="25" t="s">
        <v>1</v>
      </c>
      <c r="D2296" s="25" t="s">
        <v>60</v>
      </c>
      <c r="E2296" s="25" t="s">
        <v>492</v>
      </c>
      <c r="F2296" s="23" t="s">
        <v>366</v>
      </c>
      <c r="G2296" s="23" t="s">
        <v>492</v>
      </c>
      <c r="H2296" s="32" t="s">
        <v>366</v>
      </c>
      <c r="I2296" s="32" t="s">
        <v>586</v>
      </c>
      <c r="J2296" s="135">
        <v>502</v>
      </c>
      <c r="K2296" s="28">
        <v>0.73107999999999995</v>
      </c>
      <c r="L2296" s="77">
        <v>0.9</v>
      </c>
      <c r="Q2296" s="106"/>
    </row>
    <row r="2297" spans="1:17" x14ac:dyDescent="0.25">
      <c r="A2297" t="s">
        <v>331</v>
      </c>
      <c r="B2297" s="25">
        <v>2019</v>
      </c>
      <c r="C2297" s="25" t="s">
        <v>2</v>
      </c>
      <c r="D2297" s="25" t="s">
        <v>61</v>
      </c>
      <c r="E2297" s="25" t="s">
        <v>492</v>
      </c>
      <c r="F2297" s="23" t="s">
        <v>366</v>
      </c>
      <c r="G2297" s="23" t="s">
        <v>492</v>
      </c>
      <c r="H2297" s="32" t="s">
        <v>366</v>
      </c>
      <c r="I2297" s="32" t="s">
        <v>586</v>
      </c>
      <c r="J2297" s="135">
        <v>536</v>
      </c>
      <c r="K2297" s="28">
        <v>0.73321000000000003</v>
      </c>
      <c r="L2297" s="77">
        <v>0.9</v>
      </c>
      <c r="Q2297" s="106"/>
    </row>
    <row r="2298" spans="1:17" x14ac:dyDescent="0.25">
      <c r="A2298" t="s">
        <v>331</v>
      </c>
      <c r="B2298" s="25">
        <v>2019</v>
      </c>
      <c r="C2298" s="25" t="s">
        <v>3</v>
      </c>
      <c r="D2298" s="25" t="s">
        <v>62</v>
      </c>
      <c r="E2298" s="25" t="s">
        <v>492</v>
      </c>
      <c r="F2298" s="23" t="s">
        <v>366</v>
      </c>
      <c r="G2298" s="23" t="s">
        <v>492</v>
      </c>
      <c r="H2298" s="32" t="s">
        <v>366</v>
      </c>
      <c r="I2298" s="32" t="s">
        <v>586</v>
      </c>
      <c r="J2298" s="135">
        <v>437</v>
      </c>
      <c r="K2298" s="28">
        <v>0.746</v>
      </c>
      <c r="L2298" s="77">
        <v>0.9</v>
      </c>
      <c r="Q2298" s="106"/>
    </row>
    <row r="2299" spans="1:17" x14ac:dyDescent="0.25">
      <c r="A2299" t="s">
        <v>331</v>
      </c>
      <c r="B2299" s="25">
        <v>2020</v>
      </c>
      <c r="C2299" s="25" t="s">
        <v>0</v>
      </c>
      <c r="D2299" s="25" t="s">
        <v>63</v>
      </c>
      <c r="E2299" s="25" t="s">
        <v>492</v>
      </c>
      <c r="F2299" s="23" t="s">
        <v>366</v>
      </c>
      <c r="G2299" s="23" t="s">
        <v>492</v>
      </c>
      <c r="H2299" s="32" t="s">
        <v>366</v>
      </c>
      <c r="I2299" s="32" t="s">
        <v>586</v>
      </c>
      <c r="J2299" s="135">
        <v>443</v>
      </c>
      <c r="K2299" s="28">
        <v>0.79007000000000005</v>
      </c>
      <c r="L2299" s="77">
        <v>0.9</v>
      </c>
      <c r="Q2299" s="106"/>
    </row>
    <row r="2300" spans="1:17" x14ac:dyDescent="0.25">
      <c r="A2300" t="s">
        <v>331</v>
      </c>
      <c r="B2300" s="25">
        <v>2020</v>
      </c>
      <c r="C2300" s="25" t="s">
        <v>1</v>
      </c>
      <c r="D2300" s="25" t="s">
        <v>64</v>
      </c>
      <c r="E2300" s="25" t="s">
        <v>492</v>
      </c>
      <c r="F2300" s="23" t="s">
        <v>366</v>
      </c>
      <c r="G2300" s="23" t="s">
        <v>492</v>
      </c>
      <c r="H2300" s="32" t="s">
        <v>366</v>
      </c>
      <c r="I2300" s="32" t="s">
        <v>586</v>
      </c>
      <c r="J2300" s="135">
        <v>236</v>
      </c>
      <c r="K2300" s="28">
        <v>0.80508000000000002</v>
      </c>
      <c r="L2300" s="77">
        <v>0.9</v>
      </c>
      <c r="Q2300" s="106"/>
    </row>
    <row r="2301" spans="1:17" x14ac:dyDescent="0.25">
      <c r="A2301" t="s">
        <v>331</v>
      </c>
      <c r="B2301" s="25">
        <v>2020</v>
      </c>
      <c r="C2301" s="25" t="s">
        <v>2</v>
      </c>
      <c r="D2301" s="25" t="s">
        <v>65</v>
      </c>
      <c r="E2301" s="25" t="s">
        <v>492</v>
      </c>
      <c r="F2301" s="23" t="s">
        <v>366</v>
      </c>
      <c r="G2301" s="23" t="s">
        <v>492</v>
      </c>
      <c r="H2301" s="32" t="s">
        <v>366</v>
      </c>
      <c r="I2301" s="32" t="s">
        <v>586</v>
      </c>
      <c r="J2301" s="135">
        <v>388</v>
      </c>
      <c r="K2301" s="28">
        <v>0.84536</v>
      </c>
      <c r="L2301" s="77">
        <v>0.9</v>
      </c>
      <c r="Q2301" s="106"/>
    </row>
    <row r="2302" spans="1:17" x14ac:dyDescent="0.25">
      <c r="A2302" t="s">
        <v>331</v>
      </c>
      <c r="B2302" s="25">
        <v>2020</v>
      </c>
      <c r="C2302" s="25" t="s">
        <v>3</v>
      </c>
      <c r="D2302" s="25" t="s">
        <v>66</v>
      </c>
      <c r="E2302" s="25" t="s">
        <v>492</v>
      </c>
      <c r="F2302" s="23" t="s">
        <v>366</v>
      </c>
      <c r="G2302" s="23" t="s">
        <v>492</v>
      </c>
      <c r="H2302" s="32" t="s">
        <v>366</v>
      </c>
      <c r="I2302" s="32" t="s">
        <v>586</v>
      </c>
      <c r="J2302" s="135">
        <v>457</v>
      </c>
      <c r="K2302" s="28">
        <v>0.82713000000000003</v>
      </c>
      <c r="L2302" s="77">
        <v>0.9</v>
      </c>
      <c r="Q2302" s="106"/>
    </row>
    <row r="2303" spans="1:17" x14ac:dyDescent="0.25">
      <c r="A2303" t="s">
        <v>331</v>
      </c>
      <c r="B2303" s="25">
        <v>2021</v>
      </c>
      <c r="C2303" s="25" t="s">
        <v>0</v>
      </c>
      <c r="D2303" s="25" t="s">
        <v>67</v>
      </c>
      <c r="E2303" s="25" t="s">
        <v>492</v>
      </c>
      <c r="F2303" s="23" t="s">
        <v>366</v>
      </c>
      <c r="G2303" s="23" t="s">
        <v>492</v>
      </c>
      <c r="H2303" s="32" t="s">
        <v>366</v>
      </c>
      <c r="I2303" s="32" t="s">
        <v>586</v>
      </c>
      <c r="J2303" s="135">
        <v>482</v>
      </c>
      <c r="K2303" s="28">
        <v>0.85270000000000001</v>
      </c>
      <c r="L2303" s="77">
        <v>0.9</v>
      </c>
      <c r="Q2303" s="106"/>
    </row>
    <row r="2304" spans="1:17" x14ac:dyDescent="0.25">
      <c r="A2304" t="s">
        <v>331</v>
      </c>
      <c r="B2304" s="25">
        <v>2021</v>
      </c>
      <c r="C2304" s="25" t="s">
        <v>1</v>
      </c>
      <c r="D2304" s="25" t="s">
        <v>68</v>
      </c>
      <c r="E2304" s="25" t="s">
        <v>492</v>
      </c>
      <c r="F2304" s="23" t="s">
        <v>366</v>
      </c>
      <c r="G2304" s="23" t="s">
        <v>492</v>
      </c>
      <c r="H2304" s="32" t="s">
        <v>366</v>
      </c>
      <c r="I2304" s="32" t="s">
        <v>586</v>
      </c>
      <c r="J2304" s="135">
        <v>457</v>
      </c>
      <c r="K2304" s="28">
        <v>0.86214000000000002</v>
      </c>
      <c r="L2304" s="77">
        <v>0.9</v>
      </c>
      <c r="Q2304" s="106"/>
    </row>
    <row r="2305" spans="1:17" x14ac:dyDescent="0.25">
      <c r="A2305" t="s">
        <v>331</v>
      </c>
      <c r="B2305" s="25">
        <v>2021</v>
      </c>
      <c r="C2305" s="25" t="s">
        <v>2</v>
      </c>
      <c r="D2305" s="25" t="s">
        <v>69</v>
      </c>
      <c r="E2305" s="25" t="s">
        <v>492</v>
      </c>
      <c r="F2305" s="23" t="s">
        <v>366</v>
      </c>
      <c r="G2305" s="23" t="s">
        <v>492</v>
      </c>
      <c r="H2305" s="32" t="s">
        <v>366</v>
      </c>
      <c r="I2305" s="32" t="s">
        <v>586</v>
      </c>
      <c r="J2305" s="135">
        <v>548</v>
      </c>
      <c r="K2305" s="28">
        <v>0.74634999999999996</v>
      </c>
      <c r="L2305" s="77">
        <v>0.9</v>
      </c>
      <c r="Q2305" s="106"/>
    </row>
    <row r="2306" spans="1:17" x14ac:dyDescent="0.25">
      <c r="A2306" t="s">
        <v>331</v>
      </c>
      <c r="B2306" s="25">
        <v>2021</v>
      </c>
      <c r="C2306" s="25" t="s">
        <v>3</v>
      </c>
      <c r="D2306" s="25" t="s">
        <v>70</v>
      </c>
      <c r="E2306" s="25" t="s">
        <v>492</v>
      </c>
      <c r="F2306" s="23" t="s">
        <v>366</v>
      </c>
      <c r="G2306" s="23" t="s">
        <v>492</v>
      </c>
      <c r="H2306" s="32" t="s">
        <v>366</v>
      </c>
      <c r="I2306" s="32" t="s">
        <v>586</v>
      </c>
      <c r="J2306" s="135">
        <v>541</v>
      </c>
      <c r="K2306" s="28">
        <v>0.79113</v>
      </c>
      <c r="L2306" s="77">
        <v>0.9</v>
      </c>
      <c r="Q2306" s="106"/>
    </row>
    <row r="2307" spans="1:17" x14ac:dyDescent="0.25">
      <c r="A2307" t="s">
        <v>331</v>
      </c>
      <c r="B2307" s="25">
        <v>2022</v>
      </c>
      <c r="C2307" s="25" t="s">
        <v>0</v>
      </c>
      <c r="D2307" s="25" t="s">
        <v>71</v>
      </c>
      <c r="E2307" s="25" t="s">
        <v>492</v>
      </c>
      <c r="F2307" s="23" t="s">
        <v>366</v>
      </c>
      <c r="G2307" s="23" t="s">
        <v>492</v>
      </c>
      <c r="H2307" s="32" t="s">
        <v>366</v>
      </c>
      <c r="I2307" s="32" t="s">
        <v>586</v>
      </c>
      <c r="J2307" s="135">
        <v>449</v>
      </c>
      <c r="K2307" s="28">
        <v>0.77727999999999997</v>
      </c>
      <c r="L2307" s="77">
        <v>0.9</v>
      </c>
      <c r="Q2307" s="106"/>
    </row>
    <row r="2308" spans="1:17" x14ac:dyDescent="0.25">
      <c r="A2308" t="s">
        <v>331</v>
      </c>
      <c r="B2308" s="25">
        <v>2022</v>
      </c>
      <c r="C2308" s="25" t="s">
        <v>1</v>
      </c>
      <c r="D2308" s="25" t="s">
        <v>72</v>
      </c>
      <c r="E2308" s="25" t="s">
        <v>492</v>
      </c>
      <c r="F2308" s="23" t="s">
        <v>366</v>
      </c>
      <c r="G2308" s="23" t="s">
        <v>492</v>
      </c>
      <c r="H2308" s="32" t="s">
        <v>366</v>
      </c>
      <c r="I2308" s="32" t="s">
        <v>586</v>
      </c>
      <c r="J2308" s="135">
        <v>496</v>
      </c>
      <c r="K2308" s="28">
        <v>0.82862999999999998</v>
      </c>
      <c r="L2308" s="77">
        <v>0.9</v>
      </c>
      <c r="Q2308" s="106"/>
    </row>
    <row r="2309" spans="1:17" x14ac:dyDescent="0.25">
      <c r="A2309" t="s">
        <v>331</v>
      </c>
      <c r="B2309" s="25">
        <v>2022</v>
      </c>
      <c r="C2309" s="25" t="s">
        <v>2</v>
      </c>
      <c r="D2309" s="25" t="s">
        <v>73</v>
      </c>
      <c r="E2309" s="25" t="s">
        <v>492</v>
      </c>
      <c r="F2309" s="23" t="s">
        <v>366</v>
      </c>
      <c r="G2309" s="23" t="s">
        <v>492</v>
      </c>
      <c r="H2309" s="32" t="s">
        <v>366</v>
      </c>
      <c r="I2309" s="32" t="s">
        <v>586</v>
      </c>
      <c r="J2309" s="135">
        <v>490</v>
      </c>
      <c r="K2309" s="28">
        <v>0.85102</v>
      </c>
      <c r="L2309" s="77">
        <v>0.9</v>
      </c>
      <c r="Q2309" s="106"/>
    </row>
    <row r="2310" spans="1:17" x14ac:dyDescent="0.25">
      <c r="A2310" t="s">
        <v>331</v>
      </c>
      <c r="B2310" s="25">
        <v>2022</v>
      </c>
      <c r="C2310" s="25" t="s">
        <v>3</v>
      </c>
      <c r="D2310" s="25" t="s">
        <v>493</v>
      </c>
      <c r="E2310" s="25" t="s">
        <v>492</v>
      </c>
      <c r="F2310" s="23" t="s">
        <v>366</v>
      </c>
      <c r="G2310" s="23" t="s">
        <v>492</v>
      </c>
      <c r="H2310" s="32" t="s">
        <v>366</v>
      </c>
      <c r="I2310" s="32" t="s">
        <v>586</v>
      </c>
      <c r="J2310" s="135">
        <v>519</v>
      </c>
      <c r="K2310" s="28">
        <v>0.80925000000000002</v>
      </c>
      <c r="L2310" s="77">
        <v>0.9</v>
      </c>
      <c r="Q2310" s="106"/>
    </row>
    <row r="2311" spans="1:17" x14ac:dyDescent="0.25">
      <c r="A2311" t="s">
        <v>331</v>
      </c>
      <c r="B2311" s="25">
        <v>2023</v>
      </c>
      <c r="C2311" s="25" t="s">
        <v>0</v>
      </c>
      <c r="D2311" s="25" t="s">
        <v>537</v>
      </c>
      <c r="E2311" s="25" t="s">
        <v>492</v>
      </c>
      <c r="F2311" s="23" t="s">
        <v>366</v>
      </c>
      <c r="G2311" s="23" t="s">
        <v>492</v>
      </c>
      <c r="H2311" s="32" t="s">
        <v>366</v>
      </c>
      <c r="I2311" s="32" t="s">
        <v>586</v>
      </c>
      <c r="J2311" s="135">
        <v>497</v>
      </c>
      <c r="K2311" s="28">
        <v>0.76861000000000002</v>
      </c>
      <c r="L2311" s="77">
        <v>0.9</v>
      </c>
      <c r="Q2311" s="106"/>
    </row>
    <row r="2312" spans="1:17" x14ac:dyDescent="0.25">
      <c r="A2312" t="s">
        <v>331</v>
      </c>
      <c r="B2312" s="25">
        <v>2018</v>
      </c>
      <c r="C2312" s="25" t="s">
        <v>0</v>
      </c>
      <c r="D2312" s="25" t="s">
        <v>54</v>
      </c>
      <c r="E2312" s="25" t="s">
        <v>271</v>
      </c>
      <c r="F2312" s="23" t="s">
        <v>272</v>
      </c>
      <c r="G2312" s="23" t="s">
        <v>492</v>
      </c>
      <c r="H2312" s="32" t="s">
        <v>363</v>
      </c>
      <c r="I2312" s="32" t="s">
        <v>586</v>
      </c>
      <c r="J2312" s="135">
        <v>58</v>
      </c>
      <c r="K2312" s="28">
        <v>0.60345000000000004</v>
      </c>
      <c r="L2312" s="77">
        <v>0.9</v>
      </c>
      <c r="Q2312" s="106"/>
    </row>
    <row r="2313" spans="1:17" x14ac:dyDescent="0.25">
      <c r="A2313" t="s">
        <v>331</v>
      </c>
      <c r="B2313" s="25">
        <v>2018</v>
      </c>
      <c r="C2313" s="25" t="s">
        <v>1</v>
      </c>
      <c r="D2313" s="25" t="s">
        <v>56</v>
      </c>
      <c r="E2313" s="25" t="s">
        <v>271</v>
      </c>
      <c r="F2313" s="23" t="s">
        <v>272</v>
      </c>
      <c r="G2313" s="23" t="s">
        <v>492</v>
      </c>
      <c r="H2313" s="32" t="s">
        <v>363</v>
      </c>
      <c r="I2313" s="32" t="s">
        <v>586</v>
      </c>
      <c r="J2313" s="135">
        <v>62</v>
      </c>
      <c r="K2313" s="28">
        <v>0.83870999999999996</v>
      </c>
      <c r="L2313" s="77">
        <v>0.9</v>
      </c>
      <c r="Q2313" s="106"/>
    </row>
    <row r="2314" spans="1:17" x14ac:dyDescent="0.25">
      <c r="A2314" t="s">
        <v>331</v>
      </c>
      <c r="B2314" s="25">
        <v>2018</v>
      </c>
      <c r="C2314" s="25" t="s">
        <v>2</v>
      </c>
      <c r="D2314" s="25" t="s">
        <v>57</v>
      </c>
      <c r="E2314" s="25" t="s">
        <v>271</v>
      </c>
      <c r="F2314" s="23" t="s">
        <v>272</v>
      </c>
      <c r="G2314" s="23" t="s">
        <v>492</v>
      </c>
      <c r="H2314" s="32" t="s">
        <v>363</v>
      </c>
      <c r="I2314" s="32" t="s">
        <v>586</v>
      </c>
      <c r="J2314" s="135">
        <v>88</v>
      </c>
      <c r="K2314" s="28">
        <v>0.80681999999999998</v>
      </c>
      <c r="L2314" s="77">
        <v>0.9</v>
      </c>
      <c r="Q2314" s="106"/>
    </row>
    <row r="2315" spans="1:17" x14ac:dyDescent="0.25">
      <c r="A2315" t="s">
        <v>331</v>
      </c>
      <c r="B2315" s="25">
        <v>2018</v>
      </c>
      <c r="C2315" s="25" t="s">
        <v>3</v>
      </c>
      <c r="D2315" s="25" t="s">
        <v>58</v>
      </c>
      <c r="E2315" s="25" t="s">
        <v>271</v>
      </c>
      <c r="F2315" s="23" t="s">
        <v>272</v>
      </c>
      <c r="G2315" s="23" t="s">
        <v>492</v>
      </c>
      <c r="H2315" s="32" t="s">
        <v>363</v>
      </c>
      <c r="I2315" s="32" t="s">
        <v>586</v>
      </c>
      <c r="J2315" s="135">
        <v>63</v>
      </c>
      <c r="K2315" s="28">
        <v>0.90476000000000001</v>
      </c>
      <c r="L2315" s="77">
        <v>0.9</v>
      </c>
      <c r="Q2315" s="106"/>
    </row>
    <row r="2316" spans="1:17" x14ac:dyDescent="0.25">
      <c r="A2316" t="s">
        <v>331</v>
      </c>
      <c r="B2316" s="25">
        <v>2019</v>
      </c>
      <c r="C2316" s="25" t="s">
        <v>0</v>
      </c>
      <c r="D2316" s="25" t="s">
        <v>59</v>
      </c>
      <c r="E2316" s="25" t="s">
        <v>271</v>
      </c>
      <c r="F2316" s="23" t="s">
        <v>272</v>
      </c>
      <c r="G2316" s="23" t="s">
        <v>492</v>
      </c>
      <c r="H2316" s="32" t="s">
        <v>363</v>
      </c>
      <c r="I2316" s="32" t="s">
        <v>586</v>
      </c>
      <c r="J2316" s="135">
        <v>74</v>
      </c>
      <c r="K2316" s="28">
        <v>0.79730000000000001</v>
      </c>
      <c r="L2316" s="77">
        <v>0.9</v>
      </c>
      <c r="Q2316" s="106"/>
    </row>
    <row r="2317" spans="1:17" x14ac:dyDescent="0.25">
      <c r="A2317" t="s">
        <v>331</v>
      </c>
      <c r="B2317" s="25">
        <v>2019</v>
      </c>
      <c r="C2317" s="25" t="s">
        <v>1</v>
      </c>
      <c r="D2317" s="25" t="s">
        <v>60</v>
      </c>
      <c r="E2317" s="25" t="s">
        <v>271</v>
      </c>
      <c r="F2317" s="23" t="s">
        <v>272</v>
      </c>
      <c r="G2317" s="23" t="s">
        <v>492</v>
      </c>
      <c r="H2317" s="32" t="s">
        <v>363</v>
      </c>
      <c r="I2317" s="32" t="s">
        <v>586</v>
      </c>
      <c r="J2317" s="135">
        <v>81</v>
      </c>
      <c r="K2317" s="28">
        <v>0.77778000000000003</v>
      </c>
      <c r="L2317" s="77">
        <v>0.9</v>
      </c>
      <c r="Q2317" s="106"/>
    </row>
    <row r="2318" spans="1:17" x14ac:dyDescent="0.25">
      <c r="A2318" t="s">
        <v>331</v>
      </c>
      <c r="B2318" s="25">
        <v>2019</v>
      </c>
      <c r="C2318" s="25" t="s">
        <v>2</v>
      </c>
      <c r="D2318" s="25" t="s">
        <v>61</v>
      </c>
      <c r="E2318" s="25" t="s">
        <v>271</v>
      </c>
      <c r="F2318" s="23" t="s">
        <v>272</v>
      </c>
      <c r="G2318" s="23" t="s">
        <v>492</v>
      </c>
      <c r="H2318" s="32" t="s">
        <v>363</v>
      </c>
      <c r="I2318" s="32" t="s">
        <v>586</v>
      </c>
      <c r="J2318" s="135">
        <v>71</v>
      </c>
      <c r="K2318" s="28">
        <v>0.81689999999999996</v>
      </c>
      <c r="L2318" s="77">
        <v>0.9</v>
      </c>
      <c r="Q2318" s="106"/>
    </row>
    <row r="2319" spans="1:17" x14ac:dyDescent="0.25">
      <c r="A2319" t="s">
        <v>331</v>
      </c>
      <c r="B2319" s="25">
        <v>2019</v>
      </c>
      <c r="C2319" s="25" t="s">
        <v>3</v>
      </c>
      <c r="D2319" s="25" t="s">
        <v>62</v>
      </c>
      <c r="E2319" s="25" t="s">
        <v>271</v>
      </c>
      <c r="F2319" s="23" t="s">
        <v>272</v>
      </c>
      <c r="G2319" s="23" t="s">
        <v>492</v>
      </c>
      <c r="H2319" s="32" t="s">
        <v>363</v>
      </c>
      <c r="I2319" s="32" t="s">
        <v>586</v>
      </c>
      <c r="J2319" s="135">
        <v>70</v>
      </c>
      <c r="K2319" s="28">
        <v>0.75714000000000004</v>
      </c>
      <c r="L2319" s="77">
        <v>0.9</v>
      </c>
      <c r="Q2319" s="106"/>
    </row>
    <row r="2320" spans="1:17" x14ac:dyDescent="0.25">
      <c r="A2320" t="s">
        <v>331</v>
      </c>
      <c r="B2320" s="25">
        <v>2020</v>
      </c>
      <c r="C2320" s="25" t="s">
        <v>0</v>
      </c>
      <c r="D2320" s="25" t="s">
        <v>63</v>
      </c>
      <c r="E2320" s="25" t="s">
        <v>271</v>
      </c>
      <c r="F2320" s="23" t="s">
        <v>272</v>
      </c>
      <c r="G2320" s="23" t="s">
        <v>492</v>
      </c>
      <c r="H2320" s="32" t="s">
        <v>363</v>
      </c>
      <c r="I2320" s="32" t="s">
        <v>586</v>
      </c>
      <c r="J2320" s="135">
        <v>71</v>
      </c>
      <c r="K2320" s="28">
        <v>0.85914999999999997</v>
      </c>
      <c r="L2320" s="77">
        <v>0.9</v>
      </c>
      <c r="Q2320" s="106"/>
    </row>
    <row r="2321" spans="1:17" x14ac:dyDescent="0.25">
      <c r="A2321" t="s">
        <v>331</v>
      </c>
      <c r="B2321" s="25">
        <v>2020</v>
      </c>
      <c r="C2321" s="25" t="s">
        <v>1</v>
      </c>
      <c r="D2321" s="25" t="s">
        <v>64</v>
      </c>
      <c r="E2321" s="25" t="s">
        <v>271</v>
      </c>
      <c r="F2321" s="23" t="s">
        <v>272</v>
      </c>
      <c r="G2321" s="23" t="s">
        <v>492</v>
      </c>
      <c r="H2321" s="32" t="s">
        <v>363</v>
      </c>
      <c r="I2321" s="32" t="s">
        <v>586</v>
      </c>
      <c r="J2321" s="135">
        <v>40</v>
      </c>
      <c r="K2321" s="28">
        <v>0.9</v>
      </c>
      <c r="L2321" s="77">
        <v>0.9</v>
      </c>
      <c r="Q2321" s="106"/>
    </row>
    <row r="2322" spans="1:17" x14ac:dyDescent="0.25">
      <c r="A2322" t="s">
        <v>331</v>
      </c>
      <c r="B2322" s="25">
        <v>2020</v>
      </c>
      <c r="C2322" s="25" t="s">
        <v>2</v>
      </c>
      <c r="D2322" s="25" t="s">
        <v>65</v>
      </c>
      <c r="E2322" s="25" t="s">
        <v>271</v>
      </c>
      <c r="F2322" s="23" t="s">
        <v>272</v>
      </c>
      <c r="G2322" s="23" t="s">
        <v>492</v>
      </c>
      <c r="H2322" s="32" t="s">
        <v>363</v>
      </c>
      <c r="I2322" s="32" t="s">
        <v>586</v>
      </c>
      <c r="J2322" s="135">
        <v>56</v>
      </c>
      <c r="K2322" s="28">
        <v>0.92857000000000001</v>
      </c>
      <c r="L2322" s="77">
        <v>0.9</v>
      </c>
      <c r="Q2322" s="106"/>
    </row>
    <row r="2323" spans="1:17" x14ac:dyDescent="0.25">
      <c r="A2323" t="s">
        <v>331</v>
      </c>
      <c r="B2323" s="25">
        <v>2020</v>
      </c>
      <c r="C2323" s="25" t="s">
        <v>3</v>
      </c>
      <c r="D2323" s="25" t="s">
        <v>66</v>
      </c>
      <c r="E2323" s="25" t="s">
        <v>271</v>
      </c>
      <c r="F2323" s="23" t="s">
        <v>272</v>
      </c>
      <c r="G2323" s="23" t="s">
        <v>492</v>
      </c>
      <c r="H2323" s="32" t="s">
        <v>363</v>
      </c>
      <c r="I2323" s="32" t="s">
        <v>586</v>
      </c>
      <c r="J2323" s="135">
        <v>71</v>
      </c>
      <c r="K2323" s="28">
        <v>0.85914999999999997</v>
      </c>
      <c r="L2323" s="77">
        <v>0.9</v>
      </c>
      <c r="Q2323" s="106"/>
    </row>
    <row r="2324" spans="1:17" x14ac:dyDescent="0.25">
      <c r="A2324" t="s">
        <v>331</v>
      </c>
      <c r="B2324" s="25">
        <v>2021</v>
      </c>
      <c r="C2324" s="25" t="s">
        <v>0</v>
      </c>
      <c r="D2324" s="25" t="s">
        <v>67</v>
      </c>
      <c r="E2324" s="25" t="s">
        <v>271</v>
      </c>
      <c r="F2324" s="23" t="s">
        <v>272</v>
      </c>
      <c r="G2324" s="23" t="s">
        <v>492</v>
      </c>
      <c r="H2324" s="32" t="s">
        <v>363</v>
      </c>
      <c r="I2324" s="32" t="s">
        <v>586</v>
      </c>
      <c r="J2324" s="135">
        <v>57</v>
      </c>
      <c r="K2324" s="28">
        <v>0.47367999999999999</v>
      </c>
      <c r="L2324" s="77">
        <v>0.9</v>
      </c>
      <c r="Q2324" s="106"/>
    </row>
    <row r="2325" spans="1:17" x14ac:dyDescent="0.25">
      <c r="A2325" t="s">
        <v>331</v>
      </c>
      <c r="B2325" s="25">
        <v>2021</v>
      </c>
      <c r="C2325" s="25" t="s">
        <v>1</v>
      </c>
      <c r="D2325" s="25" t="s">
        <v>68</v>
      </c>
      <c r="E2325" s="25" t="s">
        <v>271</v>
      </c>
      <c r="F2325" s="23" t="s">
        <v>272</v>
      </c>
      <c r="G2325" s="23" t="s">
        <v>492</v>
      </c>
      <c r="H2325" s="32" t="s">
        <v>363</v>
      </c>
      <c r="I2325" s="32" t="s">
        <v>586</v>
      </c>
      <c r="J2325" s="135">
        <v>82</v>
      </c>
      <c r="K2325" s="28">
        <v>0.85365999999999997</v>
      </c>
      <c r="L2325" s="77">
        <v>0.9</v>
      </c>
      <c r="Q2325" s="106"/>
    </row>
    <row r="2326" spans="1:17" x14ac:dyDescent="0.25">
      <c r="A2326" t="s">
        <v>331</v>
      </c>
      <c r="B2326" s="25">
        <v>2021</v>
      </c>
      <c r="C2326" s="25" t="s">
        <v>2</v>
      </c>
      <c r="D2326" s="25" t="s">
        <v>69</v>
      </c>
      <c r="E2326" s="25" t="s">
        <v>271</v>
      </c>
      <c r="F2326" s="23" t="s">
        <v>272</v>
      </c>
      <c r="G2326" s="23" t="s">
        <v>492</v>
      </c>
      <c r="H2326" s="32" t="s">
        <v>363</v>
      </c>
      <c r="I2326" s="32" t="s">
        <v>586</v>
      </c>
      <c r="J2326" s="135">
        <v>60</v>
      </c>
      <c r="K2326" s="28">
        <v>0.83333000000000002</v>
      </c>
      <c r="L2326" s="77">
        <v>0.9</v>
      </c>
      <c r="Q2326" s="106"/>
    </row>
    <row r="2327" spans="1:17" x14ac:dyDescent="0.25">
      <c r="A2327" t="s">
        <v>331</v>
      </c>
      <c r="B2327" s="25">
        <v>2021</v>
      </c>
      <c r="C2327" s="25" t="s">
        <v>3</v>
      </c>
      <c r="D2327" s="25" t="s">
        <v>70</v>
      </c>
      <c r="E2327" s="25" t="s">
        <v>271</v>
      </c>
      <c r="F2327" s="23" t="s">
        <v>272</v>
      </c>
      <c r="G2327" s="23" t="s">
        <v>492</v>
      </c>
      <c r="H2327" s="32" t="s">
        <v>363</v>
      </c>
      <c r="I2327" s="32" t="s">
        <v>586</v>
      </c>
      <c r="J2327" s="135">
        <v>79</v>
      </c>
      <c r="K2327" s="28">
        <v>2.5319999999999999E-2</v>
      </c>
      <c r="L2327" s="77">
        <v>0.9</v>
      </c>
      <c r="Q2327" s="106"/>
    </row>
    <row r="2328" spans="1:17" x14ac:dyDescent="0.25">
      <c r="A2328" t="s">
        <v>331</v>
      </c>
      <c r="B2328" s="25">
        <v>2022</v>
      </c>
      <c r="C2328" s="25" t="s">
        <v>0</v>
      </c>
      <c r="D2328" s="25" t="s">
        <v>71</v>
      </c>
      <c r="E2328" s="25" t="s">
        <v>271</v>
      </c>
      <c r="F2328" s="23" t="s">
        <v>272</v>
      </c>
      <c r="G2328" s="23" t="s">
        <v>492</v>
      </c>
      <c r="H2328" s="32" t="s">
        <v>363</v>
      </c>
      <c r="I2328" s="32" t="s">
        <v>586</v>
      </c>
      <c r="J2328" s="135">
        <v>79</v>
      </c>
      <c r="K2328" s="28">
        <v>0.24051</v>
      </c>
      <c r="L2328" s="77">
        <v>0.9</v>
      </c>
      <c r="Q2328" s="106"/>
    </row>
    <row r="2329" spans="1:17" x14ac:dyDescent="0.25">
      <c r="A2329" t="s">
        <v>331</v>
      </c>
      <c r="B2329" s="25">
        <v>2022</v>
      </c>
      <c r="C2329" s="25" t="s">
        <v>1</v>
      </c>
      <c r="D2329" s="25" t="s">
        <v>72</v>
      </c>
      <c r="E2329" s="25" t="s">
        <v>271</v>
      </c>
      <c r="F2329" s="23" t="s">
        <v>272</v>
      </c>
      <c r="G2329" s="23" t="s">
        <v>492</v>
      </c>
      <c r="H2329" s="32" t="s">
        <v>363</v>
      </c>
      <c r="I2329" s="32" t="s">
        <v>586</v>
      </c>
      <c r="J2329" s="135">
        <v>77</v>
      </c>
      <c r="K2329" s="28">
        <v>0.48052</v>
      </c>
      <c r="L2329" s="77">
        <v>0.9</v>
      </c>
      <c r="Q2329" s="106"/>
    </row>
    <row r="2330" spans="1:17" x14ac:dyDescent="0.25">
      <c r="A2330" t="s">
        <v>331</v>
      </c>
      <c r="B2330" s="25">
        <v>2022</v>
      </c>
      <c r="C2330" s="25" t="s">
        <v>2</v>
      </c>
      <c r="D2330" s="25" t="s">
        <v>73</v>
      </c>
      <c r="E2330" s="25" t="s">
        <v>271</v>
      </c>
      <c r="F2330" s="23" t="s">
        <v>272</v>
      </c>
      <c r="G2330" s="23" t="s">
        <v>492</v>
      </c>
      <c r="H2330" s="32" t="s">
        <v>363</v>
      </c>
      <c r="I2330" s="32" t="s">
        <v>586</v>
      </c>
      <c r="J2330" s="135">
        <v>81</v>
      </c>
      <c r="K2330" s="28">
        <v>0.82716000000000001</v>
      </c>
      <c r="L2330" s="77">
        <v>0.9</v>
      </c>
      <c r="Q2330" s="106"/>
    </row>
    <row r="2331" spans="1:17" x14ac:dyDescent="0.25">
      <c r="A2331" t="s">
        <v>331</v>
      </c>
      <c r="B2331" s="25">
        <v>2022</v>
      </c>
      <c r="C2331" s="25" t="s">
        <v>3</v>
      </c>
      <c r="D2331" s="25" t="s">
        <v>493</v>
      </c>
      <c r="E2331" s="25" t="s">
        <v>271</v>
      </c>
      <c r="F2331" s="23" t="s">
        <v>272</v>
      </c>
      <c r="G2331" s="23" t="s">
        <v>492</v>
      </c>
      <c r="H2331" s="32" t="s">
        <v>363</v>
      </c>
      <c r="I2331" s="32" t="s">
        <v>586</v>
      </c>
      <c r="J2331" s="135">
        <v>69</v>
      </c>
      <c r="K2331" s="28">
        <v>0.79710000000000003</v>
      </c>
      <c r="L2331" s="77">
        <v>0.9</v>
      </c>
      <c r="Q2331" s="106"/>
    </row>
    <row r="2332" spans="1:17" x14ac:dyDescent="0.25">
      <c r="A2332" t="s">
        <v>331</v>
      </c>
      <c r="B2332" s="25">
        <v>2023</v>
      </c>
      <c r="C2332" s="25" t="s">
        <v>0</v>
      </c>
      <c r="D2332" s="25" t="s">
        <v>537</v>
      </c>
      <c r="E2332" s="25" t="s">
        <v>271</v>
      </c>
      <c r="F2332" s="23" t="s">
        <v>272</v>
      </c>
      <c r="G2332" s="23" t="s">
        <v>492</v>
      </c>
      <c r="H2332" s="32" t="s">
        <v>363</v>
      </c>
      <c r="I2332" s="32" t="s">
        <v>586</v>
      </c>
      <c r="J2332" s="135">
        <v>69</v>
      </c>
      <c r="K2332" s="28">
        <v>0.73912999999999995</v>
      </c>
      <c r="L2332" s="77">
        <v>0.9</v>
      </c>
      <c r="Q2332" s="106"/>
    </row>
    <row r="2333" spans="1:17" x14ac:dyDescent="0.25">
      <c r="A2333" t="s">
        <v>331</v>
      </c>
      <c r="B2333" s="25">
        <v>2018</v>
      </c>
      <c r="C2333" s="25" t="s">
        <v>0</v>
      </c>
      <c r="D2333" s="25" t="s">
        <v>54</v>
      </c>
      <c r="E2333" s="25" t="s">
        <v>273</v>
      </c>
      <c r="F2333" s="23" t="s">
        <v>274</v>
      </c>
      <c r="G2333" s="23" t="s">
        <v>492</v>
      </c>
      <c r="H2333" s="32" t="s">
        <v>355</v>
      </c>
      <c r="I2333" s="32" t="s">
        <v>586</v>
      </c>
      <c r="J2333" s="135">
        <v>111</v>
      </c>
      <c r="K2333" s="28">
        <v>2.7029999999999998E-2</v>
      </c>
      <c r="L2333" s="77">
        <v>0.9</v>
      </c>
      <c r="Q2333" s="106"/>
    </row>
    <row r="2334" spans="1:17" x14ac:dyDescent="0.25">
      <c r="A2334" t="s">
        <v>331</v>
      </c>
      <c r="B2334" s="25">
        <v>2018</v>
      </c>
      <c r="C2334" s="25" t="s">
        <v>1</v>
      </c>
      <c r="D2334" s="25" t="s">
        <v>56</v>
      </c>
      <c r="E2334" s="25" t="s">
        <v>273</v>
      </c>
      <c r="F2334" s="23" t="s">
        <v>274</v>
      </c>
      <c r="G2334" s="23" t="s">
        <v>492</v>
      </c>
      <c r="H2334" s="32" t="s">
        <v>355</v>
      </c>
      <c r="I2334" s="32" t="s">
        <v>586</v>
      </c>
      <c r="J2334" s="135">
        <v>147</v>
      </c>
      <c r="K2334" s="28">
        <v>0.40816000000000002</v>
      </c>
      <c r="L2334" s="77">
        <v>0.9</v>
      </c>
      <c r="Q2334" s="106"/>
    </row>
    <row r="2335" spans="1:17" x14ac:dyDescent="0.25">
      <c r="A2335" t="s">
        <v>331</v>
      </c>
      <c r="B2335" s="25">
        <v>2018</v>
      </c>
      <c r="C2335" s="25" t="s">
        <v>2</v>
      </c>
      <c r="D2335" s="25" t="s">
        <v>57</v>
      </c>
      <c r="E2335" s="25" t="s">
        <v>273</v>
      </c>
      <c r="F2335" s="23" t="s">
        <v>274</v>
      </c>
      <c r="G2335" s="23" t="s">
        <v>492</v>
      </c>
      <c r="H2335" s="32" t="s">
        <v>355</v>
      </c>
      <c r="I2335" s="32" t="s">
        <v>586</v>
      </c>
      <c r="J2335" s="135">
        <v>165</v>
      </c>
      <c r="K2335" s="28">
        <v>0.54544999999999999</v>
      </c>
      <c r="L2335" s="77">
        <v>0.9</v>
      </c>
      <c r="Q2335" s="106"/>
    </row>
    <row r="2336" spans="1:17" x14ac:dyDescent="0.25">
      <c r="A2336" t="s">
        <v>331</v>
      </c>
      <c r="B2336" s="25">
        <v>2018</v>
      </c>
      <c r="C2336" s="25" t="s">
        <v>3</v>
      </c>
      <c r="D2336" s="25" t="s">
        <v>58</v>
      </c>
      <c r="E2336" s="25" t="s">
        <v>273</v>
      </c>
      <c r="F2336" s="23" t="s">
        <v>274</v>
      </c>
      <c r="G2336" s="23" t="s">
        <v>492</v>
      </c>
      <c r="H2336" s="32" t="s">
        <v>355</v>
      </c>
      <c r="I2336" s="32" t="s">
        <v>586</v>
      </c>
      <c r="J2336" s="135">
        <v>124</v>
      </c>
      <c r="K2336" s="28">
        <v>0.77419000000000004</v>
      </c>
      <c r="L2336" s="77">
        <v>0.9</v>
      </c>
      <c r="Q2336" s="106"/>
    </row>
    <row r="2337" spans="1:17" x14ac:dyDescent="0.25">
      <c r="A2337" t="s">
        <v>331</v>
      </c>
      <c r="B2337" s="25">
        <v>2019</v>
      </c>
      <c r="C2337" s="25" t="s">
        <v>0</v>
      </c>
      <c r="D2337" s="25" t="s">
        <v>59</v>
      </c>
      <c r="E2337" s="25" t="s">
        <v>273</v>
      </c>
      <c r="F2337" s="23" t="s">
        <v>274</v>
      </c>
      <c r="G2337" s="23" t="s">
        <v>492</v>
      </c>
      <c r="H2337" s="32" t="s">
        <v>355</v>
      </c>
      <c r="I2337" s="32" t="s">
        <v>586</v>
      </c>
      <c r="J2337" s="135">
        <v>131</v>
      </c>
      <c r="K2337" s="28">
        <v>0.61068999999999996</v>
      </c>
      <c r="L2337" s="77">
        <v>0.9</v>
      </c>
      <c r="Q2337" s="106"/>
    </row>
    <row r="2338" spans="1:17" x14ac:dyDescent="0.25">
      <c r="A2338" t="s">
        <v>331</v>
      </c>
      <c r="B2338" s="25">
        <v>2019</v>
      </c>
      <c r="C2338" s="25" t="s">
        <v>1</v>
      </c>
      <c r="D2338" s="25" t="s">
        <v>60</v>
      </c>
      <c r="E2338" s="25" t="s">
        <v>273</v>
      </c>
      <c r="F2338" s="23" t="s">
        <v>274</v>
      </c>
      <c r="G2338" s="23" t="s">
        <v>492</v>
      </c>
      <c r="H2338" s="32" t="s">
        <v>355</v>
      </c>
      <c r="I2338" s="32" t="s">
        <v>586</v>
      </c>
      <c r="J2338" s="135">
        <v>160</v>
      </c>
      <c r="K2338" s="28">
        <v>0.71250000000000002</v>
      </c>
      <c r="L2338" s="77">
        <v>0.9</v>
      </c>
      <c r="Q2338" s="106"/>
    </row>
    <row r="2339" spans="1:17" x14ac:dyDescent="0.25">
      <c r="A2339" t="s">
        <v>331</v>
      </c>
      <c r="B2339" s="25">
        <v>2019</v>
      </c>
      <c r="C2339" s="25" t="s">
        <v>2</v>
      </c>
      <c r="D2339" s="25" t="s">
        <v>61</v>
      </c>
      <c r="E2339" s="25" t="s">
        <v>273</v>
      </c>
      <c r="F2339" s="23" t="s">
        <v>274</v>
      </c>
      <c r="G2339" s="23" t="s">
        <v>492</v>
      </c>
      <c r="H2339" s="32" t="s">
        <v>355</v>
      </c>
      <c r="I2339" s="32" t="s">
        <v>586</v>
      </c>
      <c r="J2339" s="135">
        <v>114</v>
      </c>
      <c r="K2339" s="28">
        <v>0.71930000000000005</v>
      </c>
      <c r="L2339" s="77">
        <v>0.9</v>
      </c>
      <c r="Q2339" s="106"/>
    </row>
    <row r="2340" spans="1:17" x14ac:dyDescent="0.25">
      <c r="A2340" t="s">
        <v>331</v>
      </c>
      <c r="B2340" s="25">
        <v>2019</v>
      </c>
      <c r="C2340" s="25" t="s">
        <v>3</v>
      </c>
      <c r="D2340" s="25" t="s">
        <v>62</v>
      </c>
      <c r="E2340" s="25" t="s">
        <v>273</v>
      </c>
      <c r="F2340" s="23" t="s">
        <v>274</v>
      </c>
      <c r="G2340" s="23" t="s">
        <v>492</v>
      </c>
      <c r="H2340" s="32" t="s">
        <v>355</v>
      </c>
      <c r="I2340" s="32" t="s">
        <v>586</v>
      </c>
      <c r="J2340" s="135">
        <v>135</v>
      </c>
      <c r="K2340" s="28">
        <v>0.65925999999999996</v>
      </c>
      <c r="L2340" s="77">
        <v>0.9</v>
      </c>
      <c r="Q2340" s="106"/>
    </row>
    <row r="2341" spans="1:17" x14ac:dyDescent="0.25">
      <c r="A2341" t="s">
        <v>331</v>
      </c>
      <c r="B2341" s="25">
        <v>2020</v>
      </c>
      <c r="C2341" s="25" t="s">
        <v>0</v>
      </c>
      <c r="D2341" s="25" t="s">
        <v>63</v>
      </c>
      <c r="E2341" s="25" t="s">
        <v>273</v>
      </c>
      <c r="F2341" s="23" t="s">
        <v>274</v>
      </c>
      <c r="G2341" s="23" t="s">
        <v>492</v>
      </c>
      <c r="H2341" s="32" t="s">
        <v>355</v>
      </c>
      <c r="I2341" s="32" t="s">
        <v>586</v>
      </c>
      <c r="J2341" s="135">
        <v>138</v>
      </c>
      <c r="K2341" s="28">
        <v>0.67391000000000001</v>
      </c>
      <c r="L2341" s="77">
        <v>0.9</v>
      </c>
      <c r="Q2341" s="106"/>
    </row>
    <row r="2342" spans="1:17" x14ac:dyDescent="0.25">
      <c r="A2342" t="s">
        <v>331</v>
      </c>
      <c r="B2342" s="25">
        <v>2020</v>
      </c>
      <c r="C2342" s="25" t="s">
        <v>1</v>
      </c>
      <c r="D2342" s="25" t="s">
        <v>64</v>
      </c>
      <c r="E2342" s="25" t="s">
        <v>273</v>
      </c>
      <c r="F2342" s="23" t="s">
        <v>274</v>
      </c>
      <c r="G2342" s="23" t="s">
        <v>492</v>
      </c>
      <c r="H2342" s="32" t="s">
        <v>355</v>
      </c>
      <c r="I2342" s="32" t="s">
        <v>586</v>
      </c>
      <c r="J2342" s="135">
        <v>81</v>
      </c>
      <c r="K2342" s="28">
        <v>0.64198</v>
      </c>
      <c r="L2342" s="77">
        <v>0.9</v>
      </c>
      <c r="Q2342" s="106"/>
    </row>
    <row r="2343" spans="1:17" x14ac:dyDescent="0.25">
      <c r="A2343" t="s">
        <v>331</v>
      </c>
      <c r="B2343" s="25">
        <v>2020</v>
      </c>
      <c r="C2343" s="25" t="s">
        <v>2</v>
      </c>
      <c r="D2343" s="25" t="s">
        <v>65</v>
      </c>
      <c r="E2343" s="25" t="s">
        <v>273</v>
      </c>
      <c r="F2343" s="23" t="s">
        <v>274</v>
      </c>
      <c r="G2343" s="23" t="s">
        <v>492</v>
      </c>
      <c r="H2343" s="32" t="s">
        <v>355</v>
      </c>
      <c r="I2343" s="32" t="s">
        <v>586</v>
      </c>
      <c r="J2343" s="135">
        <v>69</v>
      </c>
      <c r="K2343" s="28">
        <v>0.63768000000000002</v>
      </c>
      <c r="L2343" s="77">
        <v>0.9</v>
      </c>
      <c r="Q2343" s="106"/>
    </row>
    <row r="2344" spans="1:17" x14ac:dyDescent="0.25">
      <c r="A2344" t="s">
        <v>331</v>
      </c>
      <c r="B2344" s="25">
        <v>2020</v>
      </c>
      <c r="C2344" s="25" t="s">
        <v>3</v>
      </c>
      <c r="D2344" s="25" t="s">
        <v>66</v>
      </c>
      <c r="E2344" s="25" t="s">
        <v>273</v>
      </c>
      <c r="F2344" s="23" t="s">
        <v>274</v>
      </c>
      <c r="G2344" s="23" t="s">
        <v>492</v>
      </c>
      <c r="H2344" s="32" t="s">
        <v>355</v>
      </c>
      <c r="I2344" s="32" t="s">
        <v>586</v>
      </c>
      <c r="J2344" s="135">
        <v>95</v>
      </c>
      <c r="K2344" s="28">
        <v>0.37895000000000001</v>
      </c>
      <c r="L2344" s="77">
        <v>0.9</v>
      </c>
      <c r="Q2344" s="106"/>
    </row>
    <row r="2345" spans="1:17" x14ac:dyDescent="0.25">
      <c r="A2345" t="s">
        <v>331</v>
      </c>
      <c r="B2345" s="25">
        <v>2021</v>
      </c>
      <c r="C2345" s="25" t="s">
        <v>0</v>
      </c>
      <c r="D2345" s="25" t="s">
        <v>67</v>
      </c>
      <c r="E2345" s="25" t="s">
        <v>273</v>
      </c>
      <c r="F2345" s="23" t="s">
        <v>274</v>
      </c>
      <c r="G2345" s="23" t="s">
        <v>492</v>
      </c>
      <c r="H2345" s="32" t="s">
        <v>355</v>
      </c>
      <c r="I2345" s="32" t="s">
        <v>586</v>
      </c>
      <c r="J2345" s="135">
        <v>77</v>
      </c>
      <c r="K2345" s="28">
        <v>0.48052</v>
      </c>
      <c r="L2345" s="77">
        <v>0.9</v>
      </c>
      <c r="Q2345" s="106"/>
    </row>
    <row r="2346" spans="1:17" x14ac:dyDescent="0.25">
      <c r="A2346" t="s">
        <v>331</v>
      </c>
      <c r="B2346" s="25">
        <v>2021</v>
      </c>
      <c r="C2346" s="25" t="s">
        <v>1</v>
      </c>
      <c r="D2346" s="25" t="s">
        <v>68</v>
      </c>
      <c r="E2346" s="25" t="s">
        <v>273</v>
      </c>
      <c r="F2346" s="23" t="s">
        <v>274</v>
      </c>
      <c r="G2346" s="23" t="s">
        <v>492</v>
      </c>
      <c r="H2346" s="32" t="s">
        <v>355</v>
      </c>
      <c r="I2346" s="32" t="s">
        <v>586</v>
      </c>
      <c r="J2346" s="135">
        <v>131</v>
      </c>
      <c r="K2346" s="28">
        <v>0.43511</v>
      </c>
      <c r="L2346" s="77">
        <v>0.9</v>
      </c>
      <c r="Q2346" s="106"/>
    </row>
    <row r="2347" spans="1:17" x14ac:dyDescent="0.25">
      <c r="A2347" t="s">
        <v>331</v>
      </c>
      <c r="B2347" s="25">
        <v>2021</v>
      </c>
      <c r="C2347" s="25" t="s">
        <v>2</v>
      </c>
      <c r="D2347" s="25" t="s">
        <v>69</v>
      </c>
      <c r="E2347" s="25" t="s">
        <v>273</v>
      </c>
      <c r="F2347" s="23" t="s">
        <v>274</v>
      </c>
      <c r="G2347" s="23" t="s">
        <v>492</v>
      </c>
      <c r="H2347" s="32" t="s">
        <v>355</v>
      </c>
      <c r="I2347" s="32" t="s">
        <v>586</v>
      </c>
      <c r="J2347" s="135">
        <v>104</v>
      </c>
      <c r="K2347" s="28">
        <v>0.40384999999999999</v>
      </c>
      <c r="L2347" s="77">
        <v>0.9</v>
      </c>
      <c r="Q2347" s="106"/>
    </row>
    <row r="2348" spans="1:17" x14ac:dyDescent="0.25">
      <c r="A2348" t="s">
        <v>331</v>
      </c>
      <c r="B2348" s="25">
        <v>2021</v>
      </c>
      <c r="C2348" s="25" t="s">
        <v>3</v>
      </c>
      <c r="D2348" s="25" t="s">
        <v>70</v>
      </c>
      <c r="E2348" s="25" t="s">
        <v>273</v>
      </c>
      <c r="F2348" s="23" t="s">
        <v>274</v>
      </c>
      <c r="G2348" s="23" t="s">
        <v>492</v>
      </c>
      <c r="H2348" s="32" t="s">
        <v>355</v>
      </c>
      <c r="I2348" s="32" t="s">
        <v>586</v>
      </c>
      <c r="J2348" s="135">
        <v>102</v>
      </c>
      <c r="K2348" s="28">
        <v>0.37254999999999999</v>
      </c>
      <c r="L2348" s="77">
        <v>0.9</v>
      </c>
      <c r="Q2348" s="106"/>
    </row>
    <row r="2349" spans="1:17" x14ac:dyDescent="0.25">
      <c r="A2349" t="s">
        <v>331</v>
      </c>
      <c r="B2349" s="25">
        <v>2022</v>
      </c>
      <c r="C2349" s="25" t="s">
        <v>0</v>
      </c>
      <c r="D2349" s="25" t="s">
        <v>71</v>
      </c>
      <c r="E2349" s="25" t="s">
        <v>273</v>
      </c>
      <c r="F2349" s="23" t="s">
        <v>274</v>
      </c>
      <c r="G2349" s="23" t="s">
        <v>492</v>
      </c>
      <c r="H2349" s="32" t="s">
        <v>355</v>
      </c>
      <c r="I2349" s="32" t="s">
        <v>586</v>
      </c>
      <c r="J2349" s="135">
        <v>90</v>
      </c>
      <c r="K2349" s="28">
        <v>0.45556000000000002</v>
      </c>
      <c r="L2349" s="77">
        <v>0.9</v>
      </c>
      <c r="Q2349" s="106"/>
    </row>
    <row r="2350" spans="1:17" x14ac:dyDescent="0.25">
      <c r="A2350" t="s">
        <v>331</v>
      </c>
      <c r="B2350" s="25">
        <v>2022</v>
      </c>
      <c r="C2350" s="25" t="s">
        <v>1</v>
      </c>
      <c r="D2350" s="25" t="s">
        <v>72</v>
      </c>
      <c r="E2350" s="25" t="s">
        <v>273</v>
      </c>
      <c r="F2350" s="23" t="s">
        <v>274</v>
      </c>
      <c r="G2350" s="23" t="s">
        <v>492</v>
      </c>
      <c r="H2350" s="32" t="s">
        <v>355</v>
      </c>
      <c r="I2350" s="32" t="s">
        <v>586</v>
      </c>
      <c r="J2350" s="135">
        <v>97</v>
      </c>
      <c r="K2350" s="28">
        <v>0.42268</v>
      </c>
      <c r="L2350" s="77">
        <v>0.9</v>
      </c>
      <c r="Q2350" s="106"/>
    </row>
    <row r="2351" spans="1:17" x14ac:dyDescent="0.25">
      <c r="A2351" t="s">
        <v>331</v>
      </c>
      <c r="B2351" s="25">
        <v>2022</v>
      </c>
      <c r="C2351" s="25" t="s">
        <v>2</v>
      </c>
      <c r="D2351" s="25" t="s">
        <v>73</v>
      </c>
      <c r="E2351" s="25" t="s">
        <v>273</v>
      </c>
      <c r="F2351" s="23" t="s">
        <v>274</v>
      </c>
      <c r="G2351" s="23" t="s">
        <v>492</v>
      </c>
      <c r="H2351" s="32" t="s">
        <v>355</v>
      </c>
      <c r="I2351" s="32" t="s">
        <v>586</v>
      </c>
      <c r="J2351" s="135">
        <v>127</v>
      </c>
      <c r="K2351" s="28">
        <v>0.56693000000000005</v>
      </c>
      <c r="L2351" s="77">
        <v>0.9</v>
      </c>
      <c r="Q2351" s="106"/>
    </row>
    <row r="2352" spans="1:17" x14ac:dyDescent="0.25">
      <c r="A2352" t="s">
        <v>331</v>
      </c>
      <c r="B2352" s="25">
        <v>2022</v>
      </c>
      <c r="C2352" s="25" t="s">
        <v>3</v>
      </c>
      <c r="D2352" s="25" t="s">
        <v>493</v>
      </c>
      <c r="E2352" s="25" t="s">
        <v>273</v>
      </c>
      <c r="F2352" s="23" t="s">
        <v>274</v>
      </c>
      <c r="G2352" s="23" t="s">
        <v>492</v>
      </c>
      <c r="H2352" s="32" t="s">
        <v>355</v>
      </c>
      <c r="I2352" s="32" t="s">
        <v>586</v>
      </c>
      <c r="J2352" s="135">
        <v>133</v>
      </c>
      <c r="K2352" s="28">
        <v>0.7218</v>
      </c>
      <c r="L2352" s="77">
        <v>0.9</v>
      </c>
      <c r="Q2352" s="106"/>
    </row>
    <row r="2353" spans="1:17" x14ac:dyDescent="0.25">
      <c r="A2353" t="s">
        <v>331</v>
      </c>
      <c r="B2353" s="25">
        <v>2023</v>
      </c>
      <c r="C2353" s="25" t="s">
        <v>0</v>
      </c>
      <c r="D2353" s="25" t="s">
        <v>537</v>
      </c>
      <c r="E2353" s="25" t="s">
        <v>273</v>
      </c>
      <c r="F2353" s="23" t="s">
        <v>274</v>
      </c>
      <c r="G2353" s="23" t="s">
        <v>492</v>
      </c>
      <c r="H2353" s="32" t="s">
        <v>355</v>
      </c>
      <c r="I2353" s="32" t="s">
        <v>586</v>
      </c>
      <c r="J2353" s="135">
        <v>164</v>
      </c>
      <c r="K2353" s="28">
        <v>0.54268000000000005</v>
      </c>
      <c r="L2353" s="77">
        <v>0.9</v>
      </c>
      <c r="Q2353" s="106"/>
    </row>
    <row r="2354" spans="1:17" x14ac:dyDescent="0.25">
      <c r="A2354" t="s">
        <v>331</v>
      </c>
      <c r="B2354" s="25">
        <v>2018</v>
      </c>
      <c r="C2354" s="25" t="s">
        <v>0</v>
      </c>
      <c r="D2354" s="25" t="s">
        <v>54</v>
      </c>
      <c r="E2354" s="25" t="s">
        <v>275</v>
      </c>
      <c r="F2354" s="23" t="s">
        <v>276</v>
      </c>
      <c r="G2354" s="23" t="s">
        <v>492</v>
      </c>
      <c r="H2354" s="32" t="s">
        <v>356</v>
      </c>
      <c r="I2354" s="32" t="s">
        <v>586</v>
      </c>
      <c r="J2354" s="135">
        <v>36</v>
      </c>
      <c r="K2354" s="28">
        <v>0.11111</v>
      </c>
      <c r="L2354" s="77">
        <v>0.9</v>
      </c>
      <c r="Q2354" s="106"/>
    </row>
    <row r="2355" spans="1:17" x14ac:dyDescent="0.25">
      <c r="A2355" t="s">
        <v>331</v>
      </c>
      <c r="B2355" s="25">
        <v>2018</v>
      </c>
      <c r="C2355" s="25" t="s">
        <v>1</v>
      </c>
      <c r="D2355" s="25" t="s">
        <v>56</v>
      </c>
      <c r="E2355" s="25" t="s">
        <v>275</v>
      </c>
      <c r="F2355" s="23" t="s">
        <v>276</v>
      </c>
      <c r="G2355" s="23" t="s">
        <v>492</v>
      </c>
      <c r="H2355" s="32" t="s">
        <v>356</v>
      </c>
      <c r="I2355" s="32" t="s">
        <v>586</v>
      </c>
      <c r="J2355" s="135">
        <v>29</v>
      </c>
      <c r="K2355" s="28">
        <v>0.10345</v>
      </c>
      <c r="L2355" s="77">
        <v>0.9</v>
      </c>
      <c r="Q2355" s="106"/>
    </row>
    <row r="2356" spans="1:17" x14ac:dyDescent="0.25">
      <c r="A2356" t="s">
        <v>331</v>
      </c>
      <c r="B2356" s="25">
        <v>2018</v>
      </c>
      <c r="C2356" s="25" t="s">
        <v>2</v>
      </c>
      <c r="D2356" s="25" t="s">
        <v>57</v>
      </c>
      <c r="E2356" s="25" t="s">
        <v>275</v>
      </c>
      <c r="F2356" s="23" t="s">
        <v>276</v>
      </c>
      <c r="G2356" s="23" t="s">
        <v>492</v>
      </c>
      <c r="H2356" s="32" t="s">
        <v>356</v>
      </c>
      <c r="I2356" s="32" t="s">
        <v>586</v>
      </c>
      <c r="J2356" s="135">
        <v>32</v>
      </c>
      <c r="K2356" s="28">
        <v>0</v>
      </c>
      <c r="L2356" s="77">
        <v>0.9</v>
      </c>
      <c r="Q2356" s="106"/>
    </row>
    <row r="2357" spans="1:17" x14ac:dyDescent="0.25">
      <c r="A2357" t="s">
        <v>331</v>
      </c>
      <c r="B2357" s="25">
        <v>2018</v>
      </c>
      <c r="C2357" s="25" t="s">
        <v>3</v>
      </c>
      <c r="D2357" s="25" t="s">
        <v>58</v>
      </c>
      <c r="E2357" s="25" t="s">
        <v>275</v>
      </c>
      <c r="F2357" s="23" t="s">
        <v>276</v>
      </c>
      <c r="G2357" s="23" t="s">
        <v>492</v>
      </c>
      <c r="H2357" s="32" t="s">
        <v>356</v>
      </c>
      <c r="I2357" s="32" t="s">
        <v>586</v>
      </c>
      <c r="J2357" s="135">
        <v>27</v>
      </c>
      <c r="K2357" s="28">
        <v>3.7039999999999997E-2</v>
      </c>
      <c r="L2357" s="77">
        <v>0.9</v>
      </c>
      <c r="Q2357" s="106"/>
    </row>
    <row r="2358" spans="1:17" x14ac:dyDescent="0.25">
      <c r="A2358" t="s">
        <v>331</v>
      </c>
      <c r="B2358" s="25">
        <v>2019</v>
      </c>
      <c r="C2358" s="25" t="s">
        <v>0</v>
      </c>
      <c r="D2358" s="25" t="s">
        <v>59</v>
      </c>
      <c r="E2358" s="25" t="s">
        <v>275</v>
      </c>
      <c r="F2358" s="23" t="s">
        <v>276</v>
      </c>
      <c r="G2358" s="23" t="s">
        <v>492</v>
      </c>
      <c r="H2358" s="32" t="s">
        <v>356</v>
      </c>
      <c r="I2358" s="32" t="s">
        <v>586</v>
      </c>
      <c r="J2358" s="135">
        <v>20</v>
      </c>
      <c r="K2358" s="28">
        <v>0</v>
      </c>
      <c r="L2358" s="77">
        <v>0.9</v>
      </c>
      <c r="Q2358" s="106"/>
    </row>
    <row r="2359" spans="1:17" x14ac:dyDescent="0.25">
      <c r="A2359" t="s">
        <v>331</v>
      </c>
      <c r="B2359" s="25">
        <v>2019</v>
      </c>
      <c r="C2359" s="25" t="s">
        <v>1</v>
      </c>
      <c r="D2359" s="25" t="s">
        <v>60</v>
      </c>
      <c r="E2359" s="25" t="s">
        <v>275</v>
      </c>
      <c r="F2359" s="23" t="s">
        <v>276</v>
      </c>
      <c r="G2359" s="23" t="s">
        <v>492</v>
      </c>
      <c r="H2359" s="32" t="s">
        <v>356</v>
      </c>
      <c r="I2359" s="32" t="s">
        <v>586</v>
      </c>
      <c r="J2359" s="135">
        <v>32</v>
      </c>
      <c r="K2359" s="28">
        <v>3.125E-2</v>
      </c>
      <c r="L2359" s="77">
        <v>0.9</v>
      </c>
      <c r="Q2359" s="106"/>
    </row>
    <row r="2360" spans="1:17" x14ac:dyDescent="0.25">
      <c r="A2360" t="s">
        <v>331</v>
      </c>
      <c r="B2360" s="25">
        <v>2019</v>
      </c>
      <c r="C2360" s="25" t="s">
        <v>2</v>
      </c>
      <c r="D2360" s="25" t="s">
        <v>61</v>
      </c>
      <c r="E2360" s="25" t="s">
        <v>275</v>
      </c>
      <c r="F2360" s="23" t="s">
        <v>276</v>
      </c>
      <c r="G2360" s="23" t="s">
        <v>492</v>
      </c>
      <c r="H2360" s="32" t="s">
        <v>356</v>
      </c>
      <c r="I2360" s="32" t="s">
        <v>586</v>
      </c>
      <c r="J2360" s="135">
        <v>30</v>
      </c>
      <c r="K2360" s="28">
        <v>0.1</v>
      </c>
      <c r="L2360" s="77">
        <v>0.9</v>
      </c>
      <c r="Q2360" s="106"/>
    </row>
    <row r="2361" spans="1:17" x14ac:dyDescent="0.25">
      <c r="A2361" t="s">
        <v>331</v>
      </c>
      <c r="B2361" s="25">
        <v>2019</v>
      </c>
      <c r="C2361" s="25" t="s">
        <v>3</v>
      </c>
      <c r="D2361" s="25" t="s">
        <v>62</v>
      </c>
      <c r="E2361" s="25" t="s">
        <v>275</v>
      </c>
      <c r="F2361" s="23" t="s">
        <v>276</v>
      </c>
      <c r="G2361" s="23" t="s">
        <v>492</v>
      </c>
      <c r="H2361" s="32" t="s">
        <v>356</v>
      </c>
      <c r="I2361" s="32" t="s">
        <v>586</v>
      </c>
      <c r="J2361" s="135">
        <v>38</v>
      </c>
      <c r="K2361" s="28">
        <v>0</v>
      </c>
      <c r="L2361" s="77">
        <v>0.9</v>
      </c>
      <c r="Q2361" s="106"/>
    </row>
    <row r="2362" spans="1:17" x14ac:dyDescent="0.25">
      <c r="A2362" t="s">
        <v>331</v>
      </c>
      <c r="B2362" s="25">
        <v>2020</v>
      </c>
      <c r="C2362" s="25" t="s">
        <v>0</v>
      </c>
      <c r="D2362" s="25" t="s">
        <v>63</v>
      </c>
      <c r="E2362" s="25" t="s">
        <v>275</v>
      </c>
      <c r="F2362" s="23" t="s">
        <v>276</v>
      </c>
      <c r="G2362" s="23" t="s">
        <v>492</v>
      </c>
      <c r="H2362" s="32" t="s">
        <v>356</v>
      </c>
      <c r="I2362" s="32" t="s">
        <v>586</v>
      </c>
      <c r="J2362" s="135">
        <v>35</v>
      </c>
      <c r="K2362" s="28">
        <v>0</v>
      </c>
      <c r="L2362" s="77">
        <v>0.9</v>
      </c>
      <c r="Q2362" s="106"/>
    </row>
    <row r="2363" spans="1:17" x14ac:dyDescent="0.25">
      <c r="A2363" t="s">
        <v>331</v>
      </c>
      <c r="B2363" s="25">
        <v>2020</v>
      </c>
      <c r="C2363" s="25" t="s">
        <v>1</v>
      </c>
      <c r="D2363" s="25" t="s">
        <v>64</v>
      </c>
      <c r="E2363" s="25" t="s">
        <v>275</v>
      </c>
      <c r="F2363" s="23" t="s">
        <v>276</v>
      </c>
      <c r="G2363" s="23" t="s">
        <v>492</v>
      </c>
      <c r="H2363" s="32" t="s">
        <v>356</v>
      </c>
      <c r="I2363" s="32" t="s">
        <v>586</v>
      </c>
      <c r="J2363" s="135">
        <v>14</v>
      </c>
      <c r="K2363" s="28">
        <v>0</v>
      </c>
      <c r="L2363" s="77">
        <v>0.9</v>
      </c>
      <c r="Q2363" s="106"/>
    </row>
    <row r="2364" spans="1:17" x14ac:dyDescent="0.25">
      <c r="A2364" t="s">
        <v>331</v>
      </c>
      <c r="B2364" s="25">
        <v>2020</v>
      </c>
      <c r="C2364" s="25" t="s">
        <v>2</v>
      </c>
      <c r="D2364" s="25" t="s">
        <v>65</v>
      </c>
      <c r="E2364" s="25" t="s">
        <v>275</v>
      </c>
      <c r="F2364" s="23" t="s">
        <v>276</v>
      </c>
      <c r="G2364" s="23" t="s">
        <v>492</v>
      </c>
      <c r="H2364" s="32" t="s">
        <v>356</v>
      </c>
      <c r="I2364" s="32" t="s">
        <v>586</v>
      </c>
      <c r="J2364" s="135">
        <v>27</v>
      </c>
      <c r="K2364" s="28">
        <v>0</v>
      </c>
      <c r="L2364" s="77">
        <v>0.9</v>
      </c>
      <c r="Q2364" s="106"/>
    </row>
    <row r="2365" spans="1:17" x14ac:dyDescent="0.25">
      <c r="A2365" t="s">
        <v>331</v>
      </c>
      <c r="B2365" s="25">
        <v>2020</v>
      </c>
      <c r="C2365" s="25" t="s">
        <v>3</v>
      </c>
      <c r="D2365" s="25" t="s">
        <v>66</v>
      </c>
      <c r="E2365" s="25" t="s">
        <v>275</v>
      </c>
      <c r="F2365" s="23" t="s">
        <v>276</v>
      </c>
      <c r="G2365" s="23" t="s">
        <v>492</v>
      </c>
      <c r="H2365" s="32" t="s">
        <v>356</v>
      </c>
      <c r="I2365" s="32" t="s">
        <v>586</v>
      </c>
      <c r="J2365" s="135">
        <v>33</v>
      </c>
      <c r="K2365" s="28">
        <v>3.0300000000000001E-2</v>
      </c>
      <c r="L2365" s="77">
        <v>0.9</v>
      </c>
      <c r="Q2365" s="106"/>
    </row>
    <row r="2366" spans="1:17" x14ac:dyDescent="0.25">
      <c r="A2366" t="s">
        <v>331</v>
      </c>
      <c r="B2366" s="25">
        <v>2021</v>
      </c>
      <c r="C2366" s="25" t="s">
        <v>0</v>
      </c>
      <c r="D2366" s="25" t="s">
        <v>67</v>
      </c>
      <c r="E2366" s="25" t="s">
        <v>275</v>
      </c>
      <c r="F2366" s="23" t="s">
        <v>276</v>
      </c>
      <c r="G2366" s="23" t="s">
        <v>492</v>
      </c>
      <c r="H2366" s="32" t="s">
        <v>356</v>
      </c>
      <c r="I2366" s="32" t="s">
        <v>586</v>
      </c>
      <c r="J2366" s="135">
        <v>30</v>
      </c>
      <c r="K2366" s="28">
        <v>3.3329999999999999E-2</v>
      </c>
      <c r="L2366" s="77">
        <v>0.9</v>
      </c>
      <c r="Q2366" s="106"/>
    </row>
    <row r="2367" spans="1:17" x14ac:dyDescent="0.25">
      <c r="A2367" t="s">
        <v>331</v>
      </c>
      <c r="B2367" s="25">
        <v>2021</v>
      </c>
      <c r="C2367" s="25" t="s">
        <v>1</v>
      </c>
      <c r="D2367" s="25" t="s">
        <v>68</v>
      </c>
      <c r="E2367" s="25" t="s">
        <v>275</v>
      </c>
      <c r="F2367" s="23" t="s">
        <v>276</v>
      </c>
      <c r="G2367" s="23" t="s">
        <v>492</v>
      </c>
      <c r="H2367" s="32" t="s">
        <v>356</v>
      </c>
      <c r="I2367" s="32" t="s">
        <v>586</v>
      </c>
      <c r="J2367" s="135">
        <v>37</v>
      </c>
      <c r="K2367" s="28">
        <v>5.4050000000000001E-2</v>
      </c>
      <c r="L2367" s="77">
        <v>0.9</v>
      </c>
      <c r="Q2367" s="106"/>
    </row>
    <row r="2368" spans="1:17" x14ac:dyDescent="0.25">
      <c r="A2368" t="s">
        <v>331</v>
      </c>
      <c r="B2368" s="25">
        <v>2021</v>
      </c>
      <c r="C2368" s="25" t="s">
        <v>2</v>
      </c>
      <c r="D2368" s="25" t="s">
        <v>69</v>
      </c>
      <c r="E2368" s="25" t="s">
        <v>275</v>
      </c>
      <c r="F2368" s="23" t="s">
        <v>276</v>
      </c>
      <c r="G2368" s="23" t="s">
        <v>492</v>
      </c>
      <c r="H2368" s="32" t="s">
        <v>356</v>
      </c>
      <c r="I2368" s="32" t="s">
        <v>586</v>
      </c>
      <c r="J2368" s="135">
        <v>36</v>
      </c>
      <c r="K2368" s="28">
        <v>8.3330000000000001E-2</v>
      </c>
      <c r="L2368" s="77">
        <v>0.9</v>
      </c>
      <c r="Q2368" s="106"/>
    </row>
    <row r="2369" spans="1:17" x14ac:dyDescent="0.25">
      <c r="A2369" t="s">
        <v>331</v>
      </c>
      <c r="B2369" s="25">
        <v>2021</v>
      </c>
      <c r="C2369" s="25" t="s">
        <v>3</v>
      </c>
      <c r="D2369" s="25" t="s">
        <v>70</v>
      </c>
      <c r="E2369" s="25" t="s">
        <v>275</v>
      </c>
      <c r="F2369" s="23" t="s">
        <v>276</v>
      </c>
      <c r="G2369" s="23" t="s">
        <v>492</v>
      </c>
      <c r="H2369" s="32" t="s">
        <v>356</v>
      </c>
      <c r="I2369" s="32" t="s">
        <v>586</v>
      </c>
      <c r="J2369" s="135">
        <v>46</v>
      </c>
      <c r="K2369" s="28">
        <v>0.28260999999999997</v>
      </c>
      <c r="L2369" s="77">
        <v>0.9</v>
      </c>
      <c r="Q2369" s="106"/>
    </row>
    <row r="2370" spans="1:17" x14ac:dyDescent="0.25">
      <c r="A2370" t="s">
        <v>331</v>
      </c>
      <c r="B2370" s="25">
        <v>2022</v>
      </c>
      <c r="C2370" s="25" t="s">
        <v>0</v>
      </c>
      <c r="D2370" s="25" t="s">
        <v>71</v>
      </c>
      <c r="E2370" s="25" t="s">
        <v>275</v>
      </c>
      <c r="F2370" s="23" t="s">
        <v>276</v>
      </c>
      <c r="G2370" s="23" t="s">
        <v>492</v>
      </c>
      <c r="H2370" s="32" t="s">
        <v>356</v>
      </c>
      <c r="I2370" s="32" t="s">
        <v>586</v>
      </c>
      <c r="J2370" s="135">
        <v>19</v>
      </c>
      <c r="K2370" s="28">
        <v>0.31579000000000002</v>
      </c>
      <c r="L2370" s="77">
        <v>0.9</v>
      </c>
      <c r="Q2370" s="106"/>
    </row>
    <row r="2371" spans="1:17" x14ac:dyDescent="0.25">
      <c r="A2371" t="s">
        <v>331</v>
      </c>
      <c r="B2371" s="25">
        <v>2022</v>
      </c>
      <c r="C2371" s="25" t="s">
        <v>1</v>
      </c>
      <c r="D2371" s="25" t="s">
        <v>72</v>
      </c>
      <c r="E2371" s="25" t="s">
        <v>275</v>
      </c>
      <c r="F2371" s="23" t="s">
        <v>276</v>
      </c>
      <c r="G2371" s="23" t="s">
        <v>492</v>
      </c>
      <c r="H2371" s="32" t="s">
        <v>356</v>
      </c>
      <c r="I2371" s="32" t="s">
        <v>586</v>
      </c>
      <c r="J2371" s="135">
        <v>39</v>
      </c>
      <c r="K2371" s="28">
        <v>0.71794999999999998</v>
      </c>
      <c r="L2371" s="77">
        <v>0.9</v>
      </c>
      <c r="Q2371" s="106"/>
    </row>
    <row r="2372" spans="1:17" x14ac:dyDescent="0.25">
      <c r="A2372" t="s">
        <v>331</v>
      </c>
      <c r="B2372" s="25">
        <v>2022</v>
      </c>
      <c r="C2372" s="25" t="s">
        <v>2</v>
      </c>
      <c r="D2372" s="25" t="s">
        <v>73</v>
      </c>
      <c r="E2372" s="25" t="s">
        <v>275</v>
      </c>
      <c r="F2372" s="23" t="s">
        <v>276</v>
      </c>
      <c r="G2372" s="23" t="s">
        <v>492</v>
      </c>
      <c r="H2372" s="32" t="s">
        <v>356</v>
      </c>
      <c r="I2372" s="32" t="s">
        <v>586</v>
      </c>
      <c r="J2372" s="135">
        <v>41</v>
      </c>
      <c r="K2372" s="28">
        <v>0.68293000000000004</v>
      </c>
      <c r="L2372" s="77">
        <v>0.9</v>
      </c>
      <c r="Q2372" s="106"/>
    </row>
    <row r="2373" spans="1:17" x14ac:dyDescent="0.25">
      <c r="A2373" t="s">
        <v>331</v>
      </c>
      <c r="B2373" s="25">
        <v>2022</v>
      </c>
      <c r="C2373" s="25" t="s">
        <v>3</v>
      </c>
      <c r="D2373" s="25" t="s">
        <v>493</v>
      </c>
      <c r="E2373" s="25" t="s">
        <v>275</v>
      </c>
      <c r="F2373" s="23" t="s">
        <v>276</v>
      </c>
      <c r="G2373" s="23" t="s">
        <v>492</v>
      </c>
      <c r="H2373" s="32" t="s">
        <v>356</v>
      </c>
      <c r="I2373" s="32" t="s">
        <v>586</v>
      </c>
      <c r="J2373" s="135">
        <v>43</v>
      </c>
      <c r="K2373" s="28">
        <v>0.44185999999999998</v>
      </c>
      <c r="L2373" s="77">
        <v>0.9</v>
      </c>
      <c r="Q2373" s="106"/>
    </row>
    <row r="2374" spans="1:17" x14ac:dyDescent="0.25">
      <c r="A2374" t="s">
        <v>331</v>
      </c>
      <c r="B2374" s="25">
        <v>2023</v>
      </c>
      <c r="C2374" s="25" t="s">
        <v>0</v>
      </c>
      <c r="D2374" s="25" t="s">
        <v>537</v>
      </c>
      <c r="E2374" s="25" t="s">
        <v>275</v>
      </c>
      <c r="F2374" s="23" t="s">
        <v>276</v>
      </c>
      <c r="G2374" s="23" t="s">
        <v>492</v>
      </c>
      <c r="H2374" s="32" t="s">
        <v>356</v>
      </c>
      <c r="I2374" s="32" t="s">
        <v>586</v>
      </c>
      <c r="J2374" s="135">
        <v>42</v>
      </c>
      <c r="K2374" s="28">
        <v>0.71428999999999998</v>
      </c>
      <c r="L2374" s="77">
        <v>0.9</v>
      </c>
      <c r="Q2374" s="106"/>
    </row>
    <row r="2375" spans="1:17" x14ac:dyDescent="0.25">
      <c r="A2375" t="s">
        <v>331</v>
      </c>
      <c r="B2375" s="25">
        <v>2018</v>
      </c>
      <c r="C2375" s="25" t="s">
        <v>0</v>
      </c>
      <c r="D2375" s="25" t="s">
        <v>54</v>
      </c>
      <c r="E2375" s="25" t="s">
        <v>277</v>
      </c>
      <c r="F2375" s="23" t="s">
        <v>278</v>
      </c>
      <c r="G2375" s="23" t="s">
        <v>492</v>
      </c>
      <c r="H2375" s="32" t="s">
        <v>360</v>
      </c>
      <c r="I2375" s="32" t="s">
        <v>586</v>
      </c>
      <c r="J2375" s="135">
        <v>119</v>
      </c>
      <c r="K2375" s="28">
        <v>0.63866000000000001</v>
      </c>
      <c r="L2375" s="77">
        <v>0.9</v>
      </c>
      <c r="Q2375" s="106"/>
    </row>
    <row r="2376" spans="1:17" x14ac:dyDescent="0.25">
      <c r="A2376" t="s">
        <v>331</v>
      </c>
      <c r="B2376" s="25">
        <v>2018</v>
      </c>
      <c r="C2376" s="25" t="s">
        <v>1</v>
      </c>
      <c r="D2376" s="25" t="s">
        <v>56</v>
      </c>
      <c r="E2376" s="25" t="s">
        <v>277</v>
      </c>
      <c r="F2376" s="23" t="s">
        <v>278</v>
      </c>
      <c r="G2376" s="23" t="s">
        <v>492</v>
      </c>
      <c r="H2376" s="32" t="s">
        <v>360</v>
      </c>
      <c r="I2376" s="32" t="s">
        <v>586</v>
      </c>
      <c r="J2376" s="135">
        <v>144</v>
      </c>
      <c r="K2376" s="28">
        <v>0.74306000000000005</v>
      </c>
      <c r="L2376" s="77">
        <v>0.9</v>
      </c>
      <c r="Q2376" s="106"/>
    </row>
    <row r="2377" spans="1:17" x14ac:dyDescent="0.25">
      <c r="A2377" t="s">
        <v>331</v>
      </c>
      <c r="B2377" s="25">
        <v>2018</v>
      </c>
      <c r="C2377" s="25" t="s">
        <v>2</v>
      </c>
      <c r="D2377" s="25" t="s">
        <v>57</v>
      </c>
      <c r="E2377" s="25" t="s">
        <v>277</v>
      </c>
      <c r="F2377" s="23" t="s">
        <v>278</v>
      </c>
      <c r="G2377" s="23" t="s">
        <v>492</v>
      </c>
      <c r="H2377" s="32" t="s">
        <v>360</v>
      </c>
      <c r="I2377" s="32" t="s">
        <v>586</v>
      </c>
      <c r="J2377" s="135">
        <v>130</v>
      </c>
      <c r="K2377" s="28">
        <v>0.61538000000000004</v>
      </c>
      <c r="L2377" s="77">
        <v>0.9</v>
      </c>
      <c r="Q2377" s="106"/>
    </row>
    <row r="2378" spans="1:17" x14ac:dyDescent="0.25">
      <c r="A2378" t="s">
        <v>331</v>
      </c>
      <c r="B2378" s="25">
        <v>2018</v>
      </c>
      <c r="C2378" s="25" t="s">
        <v>3</v>
      </c>
      <c r="D2378" s="25" t="s">
        <v>58</v>
      </c>
      <c r="E2378" s="25" t="s">
        <v>277</v>
      </c>
      <c r="F2378" s="23" t="s">
        <v>278</v>
      </c>
      <c r="G2378" s="23" t="s">
        <v>492</v>
      </c>
      <c r="H2378" s="32" t="s">
        <v>360</v>
      </c>
      <c r="I2378" s="32" t="s">
        <v>586</v>
      </c>
      <c r="J2378" s="135">
        <v>125</v>
      </c>
      <c r="K2378" s="28">
        <v>0.68</v>
      </c>
      <c r="L2378" s="77">
        <v>0.9</v>
      </c>
      <c r="Q2378" s="106"/>
    </row>
    <row r="2379" spans="1:17" x14ac:dyDescent="0.25">
      <c r="A2379" t="s">
        <v>331</v>
      </c>
      <c r="B2379" s="25">
        <v>2019</v>
      </c>
      <c r="C2379" s="25" t="s">
        <v>0</v>
      </c>
      <c r="D2379" s="25" t="s">
        <v>59</v>
      </c>
      <c r="E2379" s="25" t="s">
        <v>277</v>
      </c>
      <c r="F2379" s="23" t="s">
        <v>278</v>
      </c>
      <c r="G2379" s="23" t="s">
        <v>492</v>
      </c>
      <c r="H2379" s="32" t="s">
        <v>360</v>
      </c>
      <c r="I2379" s="32" t="s">
        <v>586</v>
      </c>
      <c r="J2379" s="135">
        <v>145</v>
      </c>
      <c r="K2379" s="28">
        <v>0.68966000000000005</v>
      </c>
      <c r="L2379" s="77">
        <v>0.9</v>
      </c>
      <c r="Q2379" s="106"/>
    </row>
    <row r="2380" spans="1:17" x14ac:dyDescent="0.25">
      <c r="A2380" t="s">
        <v>331</v>
      </c>
      <c r="B2380" s="25">
        <v>2019</v>
      </c>
      <c r="C2380" s="25" t="s">
        <v>1</v>
      </c>
      <c r="D2380" s="25" t="s">
        <v>60</v>
      </c>
      <c r="E2380" s="25" t="s">
        <v>277</v>
      </c>
      <c r="F2380" s="23" t="s">
        <v>278</v>
      </c>
      <c r="G2380" s="23" t="s">
        <v>492</v>
      </c>
      <c r="H2380" s="32" t="s">
        <v>360</v>
      </c>
      <c r="I2380" s="32" t="s">
        <v>586</v>
      </c>
      <c r="J2380" s="135">
        <v>163</v>
      </c>
      <c r="K2380" s="28">
        <v>0.8589</v>
      </c>
      <c r="L2380" s="77">
        <v>0.9</v>
      </c>
      <c r="Q2380" s="106"/>
    </row>
    <row r="2381" spans="1:17" x14ac:dyDescent="0.25">
      <c r="A2381" t="s">
        <v>331</v>
      </c>
      <c r="B2381" s="25">
        <v>2019</v>
      </c>
      <c r="C2381" s="25" t="s">
        <v>2</v>
      </c>
      <c r="D2381" s="25" t="s">
        <v>61</v>
      </c>
      <c r="E2381" s="25" t="s">
        <v>277</v>
      </c>
      <c r="F2381" s="23" t="s">
        <v>278</v>
      </c>
      <c r="G2381" s="23" t="s">
        <v>492</v>
      </c>
      <c r="H2381" s="32" t="s">
        <v>360</v>
      </c>
      <c r="I2381" s="32" t="s">
        <v>586</v>
      </c>
      <c r="J2381" s="135">
        <v>127</v>
      </c>
      <c r="K2381" s="28">
        <v>0.90551000000000004</v>
      </c>
      <c r="L2381" s="77">
        <v>0.9</v>
      </c>
      <c r="Q2381" s="106"/>
    </row>
    <row r="2382" spans="1:17" x14ac:dyDescent="0.25">
      <c r="A2382" t="s">
        <v>331</v>
      </c>
      <c r="B2382" s="25">
        <v>2019</v>
      </c>
      <c r="C2382" s="25" t="s">
        <v>3</v>
      </c>
      <c r="D2382" s="25" t="s">
        <v>62</v>
      </c>
      <c r="E2382" s="25" t="s">
        <v>277</v>
      </c>
      <c r="F2382" s="23" t="s">
        <v>278</v>
      </c>
      <c r="G2382" s="23" t="s">
        <v>492</v>
      </c>
      <c r="H2382" s="32" t="s">
        <v>360</v>
      </c>
      <c r="I2382" s="32" t="s">
        <v>586</v>
      </c>
      <c r="J2382" s="135">
        <v>129</v>
      </c>
      <c r="K2382" s="28">
        <v>0.92247999999999997</v>
      </c>
      <c r="L2382" s="77">
        <v>0.9</v>
      </c>
      <c r="Q2382" s="106"/>
    </row>
    <row r="2383" spans="1:17" x14ac:dyDescent="0.25">
      <c r="A2383" t="s">
        <v>331</v>
      </c>
      <c r="B2383" s="25">
        <v>2020</v>
      </c>
      <c r="C2383" s="25" t="s">
        <v>0</v>
      </c>
      <c r="D2383" s="25" t="s">
        <v>63</v>
      </c>
      <c r="E2383" s="25" t="s">
        <v>277</v>
      </c>
      <c r="F2383" s="23" t="s">
        <v>278</v>
      </c>
      <c r="G2383" s="23" t="s">
        <v>492</v>
      </c>
      <c r="H2383" s="32" t="s">
        <v>360</v>
      </c>
      <c r="I2383" s="32" t="s">
        <v>586</v>
      </c>
      <c r="J2383" s="135">
        <v>100</v>
      </c>
      <c r="K2383" s="28">
        <v>0.89</v>
      </c>
      <c r="L2383" s="77">
        <v>0.9</v>
      </c>
      <c r="Q2383" s="106"/>
    </row>
    <row r="2384" spans="1:17" x14ac:dyDescent="0.25">
      <c r="A2384" t="s">
        <v>331</v>
      </c>
      <c r="B2384" s="25">
        <v>2020</v>
      </c>
      <c r="C2384" s="25" t="s">
        <v>1</v>
      </c>
      <c r="D2384" s="25" t="s">
        <v>64</v>
      </c>
      <c r="E2384" s="25" t="s">
        <v>277</v>
      </c>
      <c r="F2384" s="23" t="s">
        <v>278</v>
      </c>
      <c r="G2384" s="23" t="s">
        <v>492</v>
      </c>
      <c r="H2384" s="32" t="s">
        <v>360</v>
      </c>
      <c r="I2384" s="32" t="s">
        <v>586</v>
      </c>
      <c r="J2384" s="135">
        <v>54</v>
      </c>
      <c r="K2384" s="28">
        <v>0.90741000000000005</v>
      </c>
      <c r="L2384" s="77">
        <v>0.9</v>
      </c>
      <c r="Q2384" s="106"/>
    </row>
    <row r="2385" spans="1:17" x14ac:dyDescent="0.25">
      <c r="A2385" t="s">
        <v>331</v>
      </c>
      <c r="B2385" s="25">
        <v>2020</v>
      </c>
      <c r="C2385" s="25" t="s">
        <v>2</v>
      </c>
      <c r="D2385" s="25" t="s">
        <v>65</v>
      </c>
      <c r="E2385" s="25" t="s">
        <v>277</v>
      </c>
      <c r="F2385" s="23" t="s">
        <v>278</v>
      </c>
      <c r="G2385" s="23" t="s">
        <v>492</v>
      </c>
      <c r="H2385" s="32" t="s">
        <v>360</v>
      </c>
      <c r="I2385" s="32" t="s">
        <v>586</v>
      </c>
      <c r="J2385" s="135">
        <v>81</v>
      </c>
      <c r="K2385" s="28">
        <v>0.83950999999999998</v>
      </c>
      <c r="L2385" s="77">
        <v>0.9</v>
      </c>
      <c r="Q2385" s="106"/>
    </row>
    <row r="2386" spans="1:17" x14ac:dyDescent="0.25">
      <c r="A2386" t="s">
        <v>331</v>
      </c>
      <c r="B2386" s="25">
        <v>2020</v>
      </c>
      <c r="C2386" s="25" t="s">
        <v>3</v>
      </c>
      <c r="D2386" s="25" t="s">
        <v>66</v>
      </c>
      <c r="E2386" s="25" t="s">
        <v>277</v>
      </c>
      <c r="F2386" s="23" t="s">
        <v>278</v>
      </c>
      <c r="G2386" s="23" t="s">
        <v>492</v>
      </c>
      <c r="H2386" s="32" t="s">
        <v>360</v>
      </c>
      <c r="I2386" s="32" t="s">
        <v>586</v>
      </c>
      <c r="J2386" s="135">
        <v>106</v>
      </c>
      <c r="K2386" s="28">
        <v>0.88678999999999997</v>
      </c>
      <c r="L2386" s="77">
        <v>0.9</v>
      </c>
      <c r="Q2386" s="106"/>
    </row>
    <row r="2387" spans="1:17" x14ac:dyDescent="0.25">
      <c r="A2387" t="s">
        <v>331</v>
      </c>
      <c r="B2387" s="25">
        <v>2021</v>
      </c>
      <c r="C2387" s="25" t="s">
        <v>0</v>
      </c>
      <c r="D2387" s="25" t="s">
        <v>67</v>
      </c>
      <c r="E2387" s="25" t="s">
        <v>277</v>
      </c>
      <c r="F2387" s="23" t="s">
        <v>278</v>
      </c>
      <c r="G2387" s="23" t="s">
        <v>492</v>
      </c>
      <c r="H2387" s="32" t="s">
        <v>360</v>
      </c>
      <c r="I2387" s="32" t="s">
        <v>586</v>
      </c>
      <c r="J2387" s="135">
        <v>101</v>
      </c>
      <c r="K2387" s="28">
        <v>0.95050000000000001</v>
      </c>
      <c r="L2387" s="77">
        <v>0.9</v>
      </c>
      <c r="Q2387" s="106"/>
    </row>
    <row r="2388" spans="1:17" x14ac:dyDescent="0.25">
      <c r="A2388" t="s">
        <v>331</v>
      </c>
      <c r="B2388" s="25">
        <v>2021</v>
      </c>
      <c r="C2388" s="25" t="s">
        <v>1</v>
      </c>
      <c r="D2388" s="25" t="s">
        <v>68</v>
      </c>
      <c r="E2388" s="25" t="s">
        <v>277</v>
      </c>
      <c r="F2388" s="23" t="s">
        <v>278</v>
      </c>
      <c r="G2388" s="23" t="s">
        <v>492</v>
      </c>
      <c r="H2388" s="32" t="s">
        <v>360</v>
      </c>
      <c r="I2388" s="32" t="s">
        <v>586</v>
      </c>
      <c r="J2388" s="135">
        <v>129</v>
      </c>
      <c r="K2388" s="28">
        <v>0.92247999999999997</v>
      </c>
      <c r="L2388" s="77">
        <v>0.9</v>
      </c>
      <c r="Q2388" s="106"/>
    </row>
    <row r="2389" spans="1:17" x14ac:dyDescent="0.25">
      <c r="A2389" t="s">
        <v>331</v>
      </c>
      <c r="B2389" s="25">
        <v>2021</v>
      </c>
      <c r="C2389" s="25" t="s">
        <v>2</v>
      </c>
      <c r="D2389" s="25" t="s">
        <v>69</v>
      </c>
      <c r="E2389" s="25" t="s">
        <v>277</v>
      </c>
      <c r="F2389" s="23" t="s">
        <v>278</v>
      </c>
      <c r="G2389" s="23" t="s">
        <v>492</v>
      </c>
      <c r="H2389" s="32" t="s">
        <v>360</v>
      </c>
      <c r="I2389" s="32" t="s">
        <v>586</v>
      </c>
      <c r="J2389" s="135">
        <v>138</v>
      </c>
      <c r="K2389" s="28">
        <v>0.93478000000000006</v>
      </c>
      <c r="L2389" s="77">
        <v>0.9</v>
      </c>
      <c r="Q2389" s="106"/>
    </row>
    <row r="2390" spans="1:17" x14ac:dyDescent="0.25">
      <c r="A2390" t="s">
        <v>331</v>
      </c>
      <c r="B2390" s="25">
        <v>2021</v>
      </c>
      <c r="C2390" s="25" t="s">
        <v>3</v>
      </c>
      <c r="D2390" s="25" t="s">
        <v>70</v>
      </c>
      <c r="E2390" s="25" t="s">
        <v>277</v>
      </c>
      <c r="F2390" s="23" t="s">
        <v>278</v>
      </c>
      <c r="G2390" s="23" t="s">
        <v>492</v>
      </c>
      <c r="H2390" s="32" t="s">
        <v>360</v>
      </c>
      <c r="I2390" s="32" t="s">
        <v>586</v>
      </c>
      <c r="J2390" s="135">
        <v>139</v>
      </c>
      <c r="K2390" s="28">
        <v>0.90647</v>
      </c>
      <c r="L2390" s="77">
        <v>0.9</v>
      </c>
      <c r="Q2390" s="106"/>
    </row>
    <row r="2391" spans="1:17" x14ac:dyDescent="0.25">
      <c r="A2391" t="s">
        <v>331</v>
      </c>
      <c r="B2391" s="25">
        <v>2022</v>
      </c>
      <c r="C2391" s="25" t="s">
        <v>0</v>
      </c>
      <c r="D2391" s="25" t="s">
        <v>71</v>
      </c>
      <c r="E2391" s="25" t="s">
        <v>277</v>
      </c>
      <c r="F2391" s="23" t="s">
        <v>278</v>
      </c>
      <c r="G2391" s="23" t="s">
        <v>492</v>
      </c>
      <c r="H2391" s="32" t="s">
        <v>360</v>
      </c>
      <c r="I2391" s="32" t="s">
        <v>586</v>
      </c>
      <c r="J2391" s="135">
        <v>152</v>
      </c>
      <c r="K2391" s="28">
        <v>0.88815999999999995</v>
      </c>
      <c r="L2391" s="77">
        <v>0.9</v>
      </c>
      <c r="Q2391" s="106"/>
    </row>
    <row r="2392" spans="1:17" x14ac:dyDescent="0.25">
      <c r="A2392" t="s">
        <v>331</v>
      </c>
      <c r="B2392" s="25">
        <v>2022</v>
      </c>
      <c r="C2392" s="25" t="s">
        <v>1</v>
      </c>
      <c r="D2392" s="25" t="s">
        <v>72</v>
      </c>
      <c r="E2392" s="25" t="s">
        <v>277</v>
      </c>
      <c r="F2392" s="23" t="s">
        <v>278</v>
      </c>
      <c r="G2392" s="23" t="s">
        <v>492</v>
      </c>
      <c r="H2392" s="32" t="s">
        <v>360</v>
      </c>
      <c r="I2392" s="32" t="s">
        <v>586</v>
      </c>
      <c r="J2392" s="135">
        <v>163</v>
      </c>
      <c r="K2392" s="28">
        <v>0.87729999999999997</v>
      </c>
      <c r="L2392" s="77">
        <v>0.9</v>
      </c>
      <c r="Q2392" s="106"/>
    </row>
    <row r="2393" spans="1:17" x14ac:dyDescent="0.25">
      <c r="A2393" t="s">
        <v>331</v>
      </c>
      <c r="B2393" s="25">
        <v>2022</v>
      </c>
      <c r="C2393" s="25" t="s">
        <v>2</v>
      </c>
      <c r="D2393" s="25" t="s">
        <v>73</v>
      </c>
      <c r="E2393" s="25" t="s">
        <v>277</v>
      </c>
      <c r="F2393" s="23" t="s">
        <v>278</v>
      </c>
      <c r="G2393" s="23" t="s">
        <v>492</v>
      </c>
      <c r="H2393" s="32" t="s">
        <v>360</v>
      </c>
      <c r="I2393" s="32" t="s">
        <v>586</v>
      </c>
      <c r="J2393" s="135">
        <v>174</v>
      </c>
      <c r="K2393" s="28">
        <v>0.79310000000000003</v>
      </c>
      <c r="L2393" s="77">
        <v>0.9</v>
      </c>
      <c r="Q2393" s="106"/>
    </row>
    <row r="2394" spans="1:17" x14ac:dyDescent="0.25">
      <c r="A2394" t="s">
        <v>331</v>
      </c>
      <c r="B2394" s="25">
        <v>2022</v>
      </c>
      <c r="C2394" s="25" t="s">
        <v>3</v>
      </c>
      <c r="D2394" s="25" t="s">
        <v>493</v>
      </c>
      <c r="E2394" s="25" t="s">
        <v>277</v>
      </c>
      <c r="F2394" s="23" t="s">
        <v>278</v>
      </c>
      <c r="G2394" s="23" t="s">
        <v>492</v>
      </c>
      <c r="H2394" s="32" t="s">
        <v>360</v>
      </c>
      <c r="I2394" s="32" t="s">
        <v>586</v>
      </c>
      <c r="J2394" s="135">
        <v>180</v>
      </c>
      <c r="K2394" s="28">
        <v>0.76666999999999996</v>
      </c>
      <c r="L2394" s="77">
        <v>0.9</v>
      </c>
      <c r="Q2394" s="106"/>
    </row>
    <row r="2395" spans="1:17" x14ac:dyDescent="0.25">
      <c r="A2395" t="s">
        <v>331</v>
      </c>
      <c r="B2395" s="25">
        <v>2023</v>
      </c>
      <c r="C2395" s="25" t="s">
        <v>0</v>
      </c>
      <c r="D2395" s="25" t="s">
        <v>537</v>
      </c>
      <c r="E2395" s="25" t="s">
        <v>277</v>
      </c>
      <c r="F2395" s="23" t="s">
        <v>278</v>
      </c>
      <c r="G2395" s="23" t="s">
        <v>492</v>
      </c>
      <c r="H2395" s="32" t="s">
        <v>360</v>
      </c>
      <c r="I2395" s="32" t="s">
        <v>586</v>
      </c>
      <c r="J2395" s="135">
        <v>158</v>
      </c>
      <c r="K2395" s="28">
        <v>0.76581999999999995</v>
      </c>
      <c r="L2395" s="77">
        <v>0.9</v>
      </c>
      <c r="Q2395" s="106"/>
    </row>
    <row r="2396" spans="1:17" x14ac:dyDescent="0.25">
      <c r="A2396" t="s">
        <v>331</v>
      </c>
      <c r="B2396" s="25">
        <v>2018</v>
      </c>
      <c r="C2396" s="25" t="s">
        <v>0</v>
      </c>
      <c r="D2396" s="25" t="s">
        <v>54</v>
      </c>
      <c r="E2396" s="25" t="s">
        <v>279</v>
      </c>
      <c r="F2396" s="23" t="s">
        <v>280</v>
      </c>
      <c r="G2396" s="23" t="s">
        <v>492</v>
      </c>
      <c r="H2396" s="32" t="s">
        <v>354</v>
      </c>
      <c r="I2396" s="32" t="s">
        <v>586</v>
      </c>
      <c r="J2396" s="135">
        <v>192</v>
      </c>
      <c r="K2396" s="28">
        <v>0.75</v>
      </c>
      <c r="L2396" s="77">
        <v>0.9</v>
      </c>
      <c r="Q2396" s="106"/>
    </row>
    <row r="2397" spans="1:17" x14ac:dyDescent="0.25">
      <c r="A2397" t="s">
        <v>331</v>
      </c>
      <c r="B2397" s="25">
        <v>2018</v>
      </c>
      <c r="C2397" s="25" t="s">
        <v>1</v>
      </c>
      <c r="D2397" s="25" t="s">
        <v>56</v>
      </c>
      <c r="E2397" s="25" t="s">
        <v>279</v>
      </c>
      <c r="F2397" s="23" t="s">
        <v>280</v>
      </c>
      <c r="G2397" s="23" t="s">
        <v>492</v>
      </c>
      <c r="H2397" s="32" t="s">
        <v>354</v>
      </c>
      <c r="I2397" s="32" t="s">
        <v>586</v>
      </c>
      <c r="J2397" s="135">
        <v>215</v>
      </c>
      <c r="K2397" s="28">
        <v>0.8</v>
      </c>
      <c r="L2397" s="77">
        <v>0.9</v>
      </c>
      <c r="Q2397" s="106"/>
    </row>
    <row r="2398" spans="1:17" x14ac:dyDescent="0.25">
      <c r="A2398" t="s">
        <v>331</v>
      </c>
      <c r="B2398" s="25">
        <v>2018</v>
      </c>
      <c r="C2398" s="25" t="s">
        <v>2</v>
      </c>
      <c r="D2398" s="25" t="s">
        <v>57</v>
      </c>
      <c r="E2398" s="25" t="s">
        <v>279</v>
      </c>
      <c r="F2398" s="23" t="s">
        <v>280</v>
      </c>
      <c r="G2398" s="23" t="s">
        <v>492</v>
      </c>
      <c r="H2398" s="32" t="s">
        <v>354</v>
      </c>
      <c r="I2398" s="32" t="s">
        <v>586</v>
      </c>
      <c r="J2398" s="135">
        <v>207</v>
      </c>
      <c r="K2398" s="28">
        <v>0.86956999999999995</v>
      </c>
      <c r="L2398" s="77">
        <v>0.9</v>
      </c>
      <c r="Q2398" s="106"/>
    </row>
    <row r="2399" spans="1:17" x14ac:dyDescent="0.25">
      <c r="A2399" t="s">
        <v>331</v>
      </c>
      <c r="B2399" s="25">
        <v>2018</v>
      </c>
      <c r="C2399" s="25" t="s">
        <v>3</v>
      </c>
      <c r="D2399" s="25" t="s">
        <v>58</v>
      </c>
      <c r="E2399" s="25" t="s">
        <v>279</v>
      </c>
      <c r="F2399" s="23" t="s">
        <v>280</v>
      </c>
      <c r="G2399" s="23" t="s">
        <v>492</v>
      </c>
      <c r="H2399" s="32" t="s">
        <v>354</v>
      </c>
      <c r="I2399" s="32" t="s">
        <v>586</v>
      </c>
      <c r="J2399" s="135">
        <v>209</v>
      </c>
      <c r="K2399" s="28">
        <v>0.77032999999999996</v>
      </c>
      <c r="L2399" s="77">
        <v>0.9</v>
      </c>
      <c r="Q2399" s="106"/>
    </row>
    <row r="2400" spans="1:17" x14ac:dyDescent="0.25">
      <c r="A2400" t="s">
        <v>331</v>
      </c>
      <c r="B2400" s="25">
        <v>2019</v>
      </c>
      <c r="C2400" s="25" t="s">
        <v>0</v>
      </c>
      <c r="D2400" s="25" t="s">
        <v>59</v>
      </c>
      <c r="E2400" s="25" t="s">
        <v>279</v>
      </c>
      <c r="F2400" s="23" t="s">
        <v>280</v>
      </c>
      <c r="G2400" s="23" t="s">
        <v>492</v>
      </c>
      <c r="H2400" s="32" t="s">
        <v>354</v>
      </c>
      <c r="I2400" s="32" t="s">
        <v>586</v>
      </c>
      <c r="J2400" s="135">
        <v>184</v>
      </c>
      <c r="K2400" s="28">
        <v>0.67391000000000001</v>
      </c>
      <c r="L2400" s="77">
        <v>0.9</v>
      </c>
      <c r="Q2400" s="106"/>
    </row>
    <row r="2401" spans="1:17" x14ac:dyDescent="0.25">
      <c r="A2401" t="s">
        <v>331</v>
      </c>
      <c r="B2401" s="25">
        <v>2019</v>
      </c>
      <c r="C2401" s="25" t="s">
        <v>1</v>
      </c>
      <c r="D2401" s="25" t="s">
        <v>60</v>
      </c>
      <c r="E2401" s="25" t="s">
        <v>279</v>
      </c>
      <c r="F2401" s="23" t="s">
        <v>280</v>
      </c>
      <c r="G2401" s="23" t="s">
        <v>492</v>
      </c>
      <c r="H2401" s="32" t="s">
        <v>354</v>
      </c>
      <c r="I2401" s="32" t="s">
        <v>586</v>
      </c>
      <c r="J2401" s="135">
        <v>211</v>
      </c>
      <c r="K2401" s="28">
        <v>0.81516999999999995</v>
      </c>
      <c r="L2401" s="77">
        <v>0.9</v>
      </c>
      <c r="Q2401" s="106"/>
    </row>
    <row r="2402" spans="1:17" x14ac:dyDescent="0.25">
      <c r="A2402" t="s">
        <v>331</v>
      </c>
      <c r="B2402" s="25">
        <v>2019</v>
      </c>
      <c r="C2402" s="25" t="s">
        <v>2</v>
      </c>
      <c r="D2402" s="25" t="s">
        <v>61</v>
      </c>
      <c r="E2402" s="25" t="s">
        <v>279</v>
      </c>
      <c r="F2402" s="23" t="s">
        <v>280</v>
      </c>
      <c r="G2402" s="23" t="s">
        <v>492</v>
      </c>
      <c r="H2402" s="32" t="s">
        <v>354</v>
      </c>
      <c r="I2402" s="32" t="s">
        <v>586</v>
      </c>
      <c r="J2402" s="135">
        <v>212</v>
      </c>
      <c r="K2402" s="28">
        <v>0.69340000000000002</v>
      </c>
      <c r="L2402" s="77">
        <v>0.9</v>
      </c>
      <c r="Q2402" s="106"/>
    </row>
    <row r="2403" spans="1:17" x14ac:dyDescent="0.25">
      <c r="A2403" t="s">
        <v>331</v>
      </c>
      <c r="B2403" s="25">
        <v>2019</v>
      </c>
      <c r="C2403" s="25" t="s">
        <v>3</v>
      </c>
      <c r="D2403" s="25" t="s">
        <v>62</v>
      </c>
      <c r="E2403" s="25" t="s">
        <v>279</v>
      </c>
      <c r="F2403" s="23" t="s">
        <v>280</v>
      </c>
      <c r="G2403" s="23" t="s">
        <v>492</v>
      </c>
      <c r="H2403" s="32" t="s">
        <v>354</v>
      </c>
      <c r="I2403" s="32" t="s">
        <v>586</v>
      </c>
      <c r="J2403" s="135">
        <v>221</v>
      </c>
      <c r="K2403" s="28">
        <v>0.63800999999999997</v>
      </c>
      <c r="L2403" s="77">
        <v>0.9</v>
      </c>
      <c r="Q2403" s="106"/>
    </row>
    <row r="2404" spans="1:17" x14ac:dyDescent="0.25">
      <c r="A2404" t="s">
        <v>331</v>
      </c>
      <c r="B2404" s="25">
        <v>2020</v>
      </c>
      <c r="C2404" s="25" t="s">
        <v>0</v>
      </c>
      <c r="D2404" s="25" t="s">
        <v>63</v>
      </c>
      <c r="E2404" s="25" t="s">
        <v>279</v>
      </c>
      <c r="F2404" s="23" t="s">
        <v>280</v>
      </c>
      <c r="G2404" s="23" t="s">
        <v>492</v>
      </c>
      <c r="H2404" s="32" t="s">
        <v>354</v>
      </c>
      <c r="I2404" s="32" t="s">
        <v>586</v>
      </c>
      <c r="J2404" s="135">
        <v>177</v>
      </c>
      <c r="K2404" s="28">
        <v>0.46328000000000003</v>
      </c>
      <c r="L2404" s="77">
        <v>0.9</v>
      </c>
      <c r="Q2404" s="106"/>
    </row>
    <row r="2405" spans="1:17" x14ac:dyDescent="0.25">
      <c r="A2405" t="s">
        <v>331</v>
      </c>
      <c r="B2405" s="25">
        <v>2020</v>
      </c>
      <c r="C2405" s="25" t="s">
        <v>1</v>
      </c>
      <c r="D2405" s="25" t="s">
        <v>64</v>
      </c>
      <c r="E2405" s="25" t="s">
        <v>279</v>
      </c>
      <c r="F2405" s="23" t="s">
        <v>280</v>
      </c>
      <c r="G2405" s="23" t="s">
        <v>492</v>
      </c>
      <c r="H2405" s="32" t="s">
        <v>354</v>
      </c>
      <c r="I2405" s="32" t="s">
        <v>586</v>
      </c>
      <c r="J2405" s="135">
        <v>123</v>
      </c>
      <c r="K2405" s="28">
        <v>0.54471999999999998</v>
      </c>
      <c r="L2405" s="77">
        <v>0.9</v>
      </c>
      <c r="Q2405" s="106"/>
    </row>
    <row r="2406" spans="1:17" x14ac:dyDescent="0.25">
      <c r="A2406" t="s">
        <v>331</v>
      </c>
      <c r="B2406" s="25">
        <v>2020</v>
      </c>
      <c r="C2406" s="25" t="s">
        <v>2</v>
      </c>
      <c r="D2406" s="25" t="s">
        <v>65</v>
      </c>
      <c r="E2406" s="25" t="s">
        <v>279</v>
      </c>
      <c r="F2406" s="23" t="s">
        <v>280</v>
      </c>
      <c r="G2406" s="23" t="s">
        <v>492</v>
      </c>
      <c r="H2406" s="32" t="s">
        <v>354</v>
      </c>
      <c r="I2406" s="32" t="s">
        <v>586</v>
      </c>
      <c r="J2406" s="135">
        <v>122</v>
      </c>
      <c r="K2406" s="28">
        <v>0.35246</v>
      </c>
      <c r="L2406" s="77">
        <v>0.9</v>
      </c>
      <c r="Q2406" s="106"/>
    </row>
    <row r="2407" spans="1:17" x14ac:dyDescent="0.25">
      <c r="A2407" t="s">
        <v>331</v>
      </c>
      <c r="B2407" s="25">
        <v>2020</v>
      </c>
      <c r="C2407" s="25" t="s">
        <v>3</v>
      </c>
      <c r="D2407" s="25" t="s">
        <v>66</v>
      </c>
      <c r="E2407" s="25" t="s">
        <v>279</v>
      </c>
      <c r="F2407" s="23" t="s">
        <v>280</v>
      </c>
      <c r="G2407" s="23" t="s">
        <v>492</v>
      </c>
      <c r="H2407" s="32" t="s">
        <v>354</v>
      </c>
      <c r="I2407" s="32" t="s">
        <v>586</v>
      </c>
      <c r="J2407" s="135">
        <v>181</v>
      </c>
      <c r="K2407" s="28">
        <v>0.50829000000000002</v>
      </c>
      <c r="L2407" s="77">
        <v>0.9</v>
      </c>
      <c r="Q2407" s="106"/>
    </row>
    <row r="2408" spans="1:17" x14ac:dyDescent="0.25">
      <c r="A2408" t="s">
        <v>331</v>
      </c>
      <c r="B2408" s="25">
        <v>2021</v>
      </c>
      <c r="C2408" s="25" t="s">
        <v>0</v>
      </c>
      <c r="D2408" s="25" t="s">
        <v>67</v>
      </c>
      <c r="E2408" s="25" t="s">
        <v>279</v>
      </c>
      <c r="F2408" s="23" t="s">
        <v>280</v>
      </c>
      <c r="G2408" s="23" t="s">
        <v>492</v>
      </c>
      <c r="H2408" s="32" t="s">
        <v>354</v>
      </c>
      <c r="I2408" s="32" t="s">
        <v>586</v>
      </c>
      <c r="J2408" s="135">
        <v>161</v>
      </c>
      <c r="K2408" s="28">
        <v>0.57764000000000004</v>
      </c>
      <c r="L2408" s="77">
        <v>0.9</v>
      </c>
      <c r="Q2408" s="106"/>
    </row>
    <row r="2409" spans="1:17" x14ac:dyDescent="0.25">
      <c r="A2409" t="s">
        <v>331</v>
      </c>
      <c r="B2409" s="25">
        <v>2021</v>
      </c>
      <c r="C2409" s="25" t="s">
        <v>1</v>
      </c>
      <c r="D2409" s="25" t="s">
        <v>68</v>
      </c>
      <c r="E2409" s="25" t="s">
        <v>279</v>
      </c>
      <c r="F2409" s="23" t="s">
        <v>280</v>
      </c>
      <c r="G2409" s="23" t="s">
        <v>492</v>
      </c>
      <c r="H2409" s="32" t="s">
        <v>354</v>
      </c>
      <c r="I2409" s="32" t="s">
        <v>586</v>
      </c>
      <c r="J2409" s="135">
        <v>213</v>
      </c>
      <c r="K2409" s="28">
        <v>0.39437</v>
      </c>
      <c r="L2409" s="77">
        <v>0.9</v>
      </c>
      <c r="Q2409" s="106"/>
    </row>
    <row r="2410" spans="1:17" x14ac:dyDescent="0.25">
      <c r="A2410" t="s">
        <v>331</v>
      </c>
      <c r="B2410" s="25">
        <v>2021</v>
      </c>
      <c r="C2410" s="25" t="s">
        <v>2</v>
      </c>
      <c r="D2410" s="25" t="s">
        <v>69</v>
      </c>
      <c r="E2410" s="25" t="s">
        <v>279</v>
      </c>
      <c r="F2410" s="23" t="s">
        <v>280</v>
      </c>
      <c r="G2410" s="23" t="s">
        <v>492</v>
      </c>
      <c r="H2410" s="32" t="s">
        <v>354</v>
      </c>
      <c r="I2410" s="32" t="s">
        <v>586</v>
      </c>
      <c r="J2410" s="135">
        <v>233</v>
      </c>
      <c r="K2410" s="28">
        <v>0.62231999999999998</v>
      </c>
      <c r="L2410" s="77">
        <v>0.9</v>
      </c>
      <c r="Q2410" s="106"/>
    </row>
    <row r="2411" spans="1:17" x14ac:dyDescent="0.25">
      <c r="A2411" t="s">
        <v>331</v>
      </c>
      <c r="B2411" s="25">
        <v>2021</v>
      </c>
      <c r="C2411" s="25" t="s">
        <v>3</v>
      </c>
      <c r="D2411" s="25" t="s">
        <v>70</v>
      </c>
      <c r="E2411" s="25" t="s">
        <v>279</v>
      </c>
      <c r="F2411" s="23" t="s">
        <v>280</v>
      </c>
      <c r="G2411" s="23" t="s">
        <v>492</v>
      </c>
      <c r="H2411" s="32" t="s">
        <v>354</v>
      </c>
      <c r="I2411" s="32" t="s">
        <v>586</v>
      </c>
      <c r="J2411" s="135">
        <v>196</v>
      </c>
      <c r="K2411" s="28">
        <v>0.81122000000000005</v>
      </c>
      <c r="L2411" s="77">
        <v>0.9</v>
      </c>
      <c r="Q2411" s="106"/>
    </row>
    <row r="2412" spans="1:17" x14ac:dyDescent="0.25">
      <c r="A2412" t="s">
        <v>331</v>
      </c>
      <c r="B2412" s="25">
        <v>2022</v>
      </c>
      <c r="C2412" s="25" t="s">
        <v>0</v>
      </c>
      <c r="D2412" s="25" t="s">
        <v>71</v>
      </c>
      <c r="E2412" s="25" t="s">
        <v>279</v>
      </c>
      <c r="F2412" s="23" t="s">
        <v>280</v>
      </c>
      <c r="G2412" s="23" t="s">
        <v>492</v>
      </c>
      <c r="H2412" s="32" t="s">
        <v>354</v>
      </c>
      <c r="I2412" s="32" t="s">
        <v>586</v>
      </c>
      <c r="J2412" s="135">
        <v>189</v>
      </c>
      <c r="K2412" s="28">
        <v>0.87831000000000004</v>
      </c>
      <c r="L2412" s="77">
        <v>0.9</v>
      </c>
      <c r="Q2412" s="106"/>
    </row>
    <row r="2413" spans="1:17" x14ac:dyDescent="0.25">
      <c r="A2413" t="s">
        <v>331</v>
      </c>
      <c r="B2413" s="25">
        <v>2022</v>
      </c>
      <c r="C2413" s="25" t="s">
        <v>1</v>
      </c>
      <c r="D2413" s="25" t="s">
        <v>72</v>
      </c>
      <c r="E2413" s="25" t="s">
        <v>279</v>
      </c>
      <c r="F2413" s="23" t="s">
        <v>280</v>
      </c>
      <c r="G2413" s="23" t="s">
        <v>492</v>
      </c>
      <c r="H2413" s="32" t="s">
        <v>354</v>
      </c>
      <c r="I2413" s="32" t="s">
        <v>586</v>
      </c>
      <c r="J2413" s="135">
        <v>229</v>
      </c>
      <c r="K2413" s="28">
        <v>0.87336000000000003</v>
      </c>
      <c r="L2413" s="77">
        <v>0.9</v>
      </c>
      <c r="Q2413" s="106"/>
    </row>
    <row r="2414" spans="1:17" x14ac:dyDescent="0.25">
      <c r="A2414" t="s">
        <v>331</v>
      </c>
      <c r="B2414" s="25">
        <v>2022</v>
      </c>
      <c r="C2414" s="25" t="s">
        <v>2</v>
      </c>
      <c r="D2414" s="25" t="s">
        <v>73</v>
      </c>
      <c r="E2414" s="25" t="s">
        <v>279</v>
      </c>
      <c r="F2414" s="23" t="s">
        <v>280</v>
      </c>
      <c r="G2414" s="23" t="s">
        <v>492</v>
      </c>
      <c r="H2414" s="32" t="s">
        <v>354</v>
      </c>
      <c r="I2414" s="32" t="s">
        <v>586</v>
      </c>
      <c r="J2414" s="135">
        <v>194</v>
      </c>
      <c r="K2414" s="28">
        <v>0.86082000000000003</v>
      </c>
      <c r="L2414" s="77">
        <v>0.9</v>
      </c>
      <c r="Q2414" s="106"/>
    </row>
    <row r="2415" spans="1:17" x14ac:dyDescent="0.25">
      <c r="A2415" t="s">
        <v>331</v>
      </c>
      <c r="B2415" s="25">
        <v>2022</v>
      </c>
      <c r="C2415" s="25" t="s">
        <v>3</v>
      </c>
      <c r="D2415" s="25" t="s">
        <v>493</v>
      </c>
      <c r="E2415" s="25" t="s">
        <v>279</v>
      </c>
      <c r="F2415" s="23" t="s">
        <v>280</v>
      </c>
      <c r="G2415" s="23" t="s">
        <v>492</v>
      </c>
      <c r="H2415" s="32" t="s">
        <v>354</v>
      </c>
      <c r="I2415" s="32" t="s">
        <v>586</v>
      </c>
      <c r="J2415" s="135">
        <v>232</v>
      </c>
      <c r="K2415" s="28">
        <v>0.82328000000000001</v>
      </c>
      <c r="L2415" s="77">
        <v>0.9</v>
      </c>
      <c r="Q2415" s="106"/>
    </row>
    <row r="2416" spans="1:17" x14ac:dyDescent="0.25">
      <c r="A2416" t="s">
        <v>331</v>
      </c>
      <c r="B2416" s="25">
        <v>2023</v>
      </c>
      <c r="C2416" s="25" t="s">
        <v>0</v>
      </c>
      <c r="D2416" s="25" t="s">
        <v>537</v>
      </c>
      <c r="E2416" s="25" t="s">
        <v>279</v>
      </c>
      <c r="F2416" s="23" t="s">
        <v>280</v>
      </c>
      <c r="G2416" s="23" t="s">
        <v>492</v>
      </c>
      <c r="H2416" s="32" t="s">
        <v>354</v>
      </c>
      <c r="I2416" s="32" t="s">
        <v>586</v>
      </c>
      <c r="J2416" s="135">
        <v>181</v>
      </c>
      <c r="K2416" s="28">
        <v>0.81215000000000004</v>
      </c>
      <c r="L2416" s="77">
        <v>0.9</v>
      </c>
      <c r="Q2416" s="106"/>
    </row>
    <row r="2417" spans="1:17" x14ac:dyDescent="0.25">
      <c r="A2417" t="s">
        <v>331</v>
      </c>
      <c r="B2417" s="25">
        <v>2018</v>
      </c>
      <c r="C2417" s="25" t="s">
        <v>0</v>
      </c>
      <c r="D2417" s="25" t="s">
        <v>54</v>
      </c>
      <c r="E2417" s="25" t="s">
        <v>281</v>
      </c>
      <c r="F2417" s="23" t="s">
        <v>282</v>
      </c>
      <c r="G2417" s="23" t="s">
        <v>492</v>
      </c>
      <c r="H2417" s="32" t="s">
        <v>354</v>
      </c>
      <c r="I2417" s="32" t="s">
        <v>586</v>
      </c>
      <c r="J2417" s="135">
        <v>94</v>
      </c>
      <c r="K2417" s="28">
        <v>0.74468000000000001</v>
      </c>
      <c r="L2417" s="77">
        <v>0.9</v>
      </c>
      <c r="Q2417" s="106"/>
    </row>
    <row r="2418" spans="1:17" x14ac:dyDescent="0.25">
      <c r="A2418" t="s">
        <v>331</v>
      </c>
      <c r="B2418" s="25">
        <v>2018</v>
      </c>
      <c r="C2418" s="25" t="s">
        <v>1</v>
      </c>
      <c r="D2418" s="25" t="s">
        <v>56</v>
      </c>
      <c r="E2418" s="25" t="s">
        <v>281</v>
      </c>
      <c r="F2418" s="23" t="s">
        <v>282</v>
      </c>
      <c r="G2418" s="23" t="s">
        <v>492</v>
      </c>
      <c r="H2418" s="32" t="s">
        <v>354</v>
      </c>
      <c r="I2418" s="32" t="s">
        <v>586</v>
      </c>
      <c r="J2418" s="135">
        <v>113</v>
      </c>
      <c r="K2418" s="28">
        <v>0.82301000000000002</v>
      </c>
      <c r="L2418" s="77">
        <v>0.9</v>
      </c>
      <c r="Q2418" s="106"/>
    </row>
    <row r="2419" spans="1:17" x14ac:dyDescent="0.25">
      <c r="A2419" t="s">
        <v>331</v>
      </c>
      <c r="B2419" s="25">
        <v>2018</v>
      </c>
      <c r="C2419" s="25" t="s">
        <v>2</v>
      </c>
      <c r="D2419" s="25" t="s">
        <v>57</v>
      </c>
      <c r="E2419" s="25" t="s">
        <v>281</v>
      </c>
      <c r="F2419" s="23" t="s">
        <v>282</v>
      </c>
      <c r="G2419" s="23" t="s">
        <v>492</v>
      </c>
      <c r="H2419" s="32" t="s">
        <v>354</v>
      </c>
      <c r="I2419" s="32" t="s">
        <v>586</v>
      </c>
      <c r="J2419" s="135">
        <v>113</v>
      </c>
      <c r="K2419" s="28">
        <v>0.85841000000000001</v>
      </c>
      <c r="L2419" s="77">
        <v>0.9</v>
      </c>
      <c r="Q2419" s="106"/>
    </row>
    <row r="2420" spans="1:17" x14ac:dyDescent="0.25">
      <c r="A2420" t="s">
        <v>331</v>
      </c>
      <c r="B2420" s="25">
        <v>2018</v>
      </c>
      <c r="C2420" s="25" t="s">
        <v>3</v>
      </c>
      <c r="D2420" s="25" t="s">
        <v>58</v>
      </c>
      <c r="E2420" s="25" t="s">
        <v>281</v>
      </c>
      <c r="F2420" s="23" t="s">
        <v>282</v>
      </c>
      <c r="G2420" s="23" t="s">
        <v>492</v>
      </c>
      <c r="H2420" s="32" t="s">
        <v>354</v>
      </c>
      <c r="I2420" s="32" t="s">
        <v>586</v>
      </c>
      <c r="J2420" s="135">
        <v>97</v>
      </c>
      <c r="K2420" s="28">
        <v>0.93813999999999997</v>
      </c>
      <c r="L2420" s="77">
        <v>0.9</v>
      </c>
      <c r="Q2420" s="106"/>
    </row>
    <row r="2421" spans="1:17" x14ac:dyDescent="0.25">
      <c r="A2421" t="s">
        <v>331</v>
      </c>
      <c r="B2421" s="25">
        <v>2019</v>
      </c>
      <c r="C2421" s="25" t="s">
        <v>0</v>
      </c>
      <c r="D2421" s="25" t="s">
        <v>59</v>
      </c>
      <c r="E2421" s="25" t="s">
        <v>281</v>
      </c>
      <c r="F2421" s="23" t="s">
        <v>282</v>
      </c>
      <c r="G2421" s="23" t="s">
        <v>492</v>
      </c>
      <c r="H2421" s="32" t="s">
        <v>354</v>
      </c>
      <c r="I2421" s="32" t="s">
        <v>586</v>
      </c>
      <c r="J2421" s="135">
        <v>68</v>
      </c>
      <c r="K2421" s="28">
        <v>0.88234999999999997</v>
      </c>
      <c r="L2421" s="77">
        <v>0.9</v>
      </c>
      <c r="Q2421" s="106"/>
    </row>
    <row r="2422" spans="1:17" x14ac:dyDescent="0.25">
      <c r="A2422" t="s">
        <v>331</v>
      </c>
      <c r="B2422" s="25">
        <v>2019</v>
      </c>
      <c r="C2422" s="25" t="s">
        <v>1</v>
      </c>
      <c r="D2422" s="25" t="s">
        <v>60</v>
      </c>
      <c r="E2422" s="25" t="s">
        <v>281</v>
      </c>
      <c r="F2422" s="23" t="s">
        <v>282</v>
      </c>
      <c r="G2422" s="23" t="s">
        <v>492</v>
      </c>
      <c r="H2422" s="32" t="s">
        <v>354</v>
      </c>
      <c r="I2422" s="32" t="s">
        <v>586</v>
      </c>
      <c r="J2422" s="135">
        <v>64</v>
      </c>
      <c r="K2422" s="28">
        <v>0.9375</v>
      </c>
      <c r="L2422" s="77">
        <v>0.9</v>
      </c>
      <c r="Q2422" s="106"/>
    </row>
    <row r="2423" spans="1:17" x14ac:dyDescent="0.25">
      <c r="A2423" t="s">
        <v>331</v>
      </c>
      <c r="B2423" s="25">
        <v>2019</v>
      </c>
      <c r="C2423" s="25" t="s">
        <v>2</v>
      </c>
      <c r="D2423" s="25" t="s">
        <v>61</v>
      </c>
      <c r="E2423" s="25" t="s">
        <v>281</v>
      </c>
      <c r="F2423" s="23" t="s">
        <v>282</v>
      </c>
      <c r="G2423" s="23" t="s">
        <v>492</v>
      </c>
      <c r="H2423" s="32" t="s">
        <v>354</v>
      </c>
      <c r="I2423" s="32" t="s">
        <v>586</v>
      </c>
      <c r="J2423" s="135">
        <v>92</v>
      </c>
      <c r="K2423" s="28">
        <v>0.88043000000000005</v>
      </c>
      <c r="L2423" s="77">
        <v>0.9</v>
      </c>
      <c r="Q2423" s="106"/>
    </row>
    <row r="2424" spans="1:17" x14ac:dyDescent="0.25">
      <c r="A2424" t="s">
        <v>331</v>
      </c>
      <c r="B2424" s="25">
        <v>2019</v>
      </c>
      <c r="C2424" s="25" t="s">
        <v>3</v>
      </c>
      <c r="D2424" s="25" t="s">
        <v>62</v>
      </c>
      <c r="E2424" s="25" t="s">
        <v>281</v>
      </c>
      <c r="F2424" s="23" t="s">
        <v>282</v>
      </c>
      <c r="G2424" s="23" t="s">
        <v>492</v>
      </c>
      <c r="H2424" s="32" t="s">
        <v>354</v>
      </c>
      <c r="I2424" s="32" t="s">
        <v>586</v>
      </c>
      <c r="J2424" s="135">
        <v>104</v>
      </c>
      <c r="K2424" s="28">
        <v>0.84614999999999996</v>
      </c>
      <c r="L2424" s="77">
        <v>0.9</v>
      </c>
      <c r="Q2424" s="106"/>
    </row>
    <row r="2425" spans="1:17" x14ac:dyDescent="0.25">
      <c r="A2425" t="s">
        <v>331</v>
      </c>
      <c r="B2425" s="25">
        <v>2020</v>
      </c>
      <c r="C2425" s="25" t="s">
        <v>0</v>
      </c>
      <c r="D2425" s="25" t="s">
        <v>63</v>
      </c>
      <c r="E2425" s="25" t="s">
        <v>281</v>
      </c>
      <c r="F2425" s="23" t="s">
        <v>282</v>
      </c>
      <c r="G2425" s="23" t="s">
        <v>492</v>
      </c>
      <c r="H2425" s="32" t="s">
        <v>354</v>
      </c>
      <c r="I2425" s="32" t="s">
        <v>586</v>
      </c>
      <c r="J2425" s="135">
        <v>82</v>
      </c>
      <c r="K2425" s="28">
        <v>0.81706999999999996</v>
      </c>
      <c r="L2425" s="77">
        <v>0.9</v>
      </c>
      <c r="Q2425" s="106"/>
    </row>
    <row r="2426" spans="1:17" x14ac:dyDescent="0.25">
      <c r="A2426" t="s">
        <v>331</v>
      </c>
      <c r="B2426" s="25">
        <v>2020</v>
      </c>
      <c r="C2426" s="25" t="s">
        <v>1</v>
      </c>
      <c r="D2426" s="25" t="s">
        <v>64</v>
      </c>
      <c r="E2426" s="25" t="s">
        <v>281</v>
      </c>
      <c r="F2426" s="23" t="s">
        <v>282</v>
      </c>
      <c r="G2426" s="23" t="s">
        <v>492</v>
      </c>
      <c r="H2426" s="32" t="s">
        <v>354</v>
      </c>
      <c r="I2426" s="32" t="s">
        <v>586</v>
      </c>
      <c r="J2426" s="135">
        <v>50</v>
      </c>
      <c r="K2426" s="28">
        <v>0.94</v>
      </c>
      <c r="L2426" s="77">
        <v>0.9</v>
      </c>
      <c r="Q2426" s="106"/>
    </row>
    <row r="2427" spans="1:17" x14ac:dyDescent="0.25">
      <c r="A2427" t="s">
        <v>331</v>
      </c>
      <c r="B2427" s="25">
        <v>2020</v>
      </c>
      <c r="C2427" s="25" t="s">
        <v>2</v>
      </c>
      <c r="D2427" s="25" t="s">
        <v>65</v>
      </c>
      <c r="E2427" s="25" t="s">
        <v>281</v>
      </c>
      <c r="F2427" s="23" t="s">
        <v>282</v>
      </c>
      <c r="G2427" s="23" t="s">
        <v>492</v>
      </c>
      <c r="H2427" s="32" t="s">
        <v>354</v>
      </c>
      <c r="I2427" s="32" t="s">
        <v>586</v>
      </c>
      <c r="J2427" s="135">
        <v>51</v>
      </c>
      <c r="K2427" s="28">
        <v>0.84314</v>
      </c>
      <c r="L2427" s="77">
        <v>0.9</v>
      </c>
      <c r="Q2427" s="106"/>
    </row>
    <row r="2428" spans="1:17" x14ac:dyDescent="0.25">
      <c r="A2428" t="s">
        <v>331</v>
      </c>
      <c r="B2428" s="25">
        <v>2020</v>
      </c>
      <c r="C2428" s="25" t="s">
        <v>3</v>
      </c>
      <c r="D2428" s="25" t="s">
        <v>66</v>
      </c>
      <c r="E2428" s="25" t="s">
        <v>281</v>
      </c>
      <c r="F2428" s="23" t="s">
        <v>282</v>
      </c>
      <c r="G2428" s="23" t="s">
        <v>492</v>
      </c>
      <c r="H2428" s="32" t="s">
        <v>354</v>
      </c>
      <c r="I2428" s="32" t="s">
        <v>586</v>
      </c>
      <c r="J2428" s="135">
        <v>99</v>
      </c>
      <c r="K2428" s="28">
        <v>0.91918999999999995</v>
      </c>
      <c r="L2428" s="77">
        <v>0.9</v>
      </c>
      <c r="Q2428" s="106"/>
    </row>
    <row r="2429" spans="1:17" x14ac:dyDescent="0.25">
      <c r="A2429" t="s">
        <v>331</v>
      </c>
      <c r="B2429" s="25">
        <v>2021</v>
      </c>
      <c r="C2429" s="25" t="s">
        <v>0</v>
      </c>
      <c r="D2429" s="25" t="s">
        <v>67</v>
      </c>
      <c r="E2429" s="25" t="s">
        <v>281</v>
      </c>
      <c r="F2429" s="23" t="s">
        <v>282</v>
      </c>
      <c r="G2429" s="23" t="s">
        <v>492</v>
      </c>
      <c r="H2429" s="32" t="s">
        <v>354</v>
      </c>
      <c r="I2429" s="32" t="s">
        <v>586</v>
      </c>
      <c r="J2429" s="135">
        <v>67</v>
      </c>
      <c r="K2429" s="28">
        <v>0.79103999999999997</v>
      </c>
      <c r="L2429" s="77">
        <v>0.9</v>
      </c>
      <c r="Q2429" s="106"/>
    </row>
    <row r="2430" spans="1:17" x14ac:dyDescent="0.25">
      <c r="A2430" t="s">
        <v>331</v>
      </c>
      <c r="B2430" s="25">
        <v>2021</v>
      </c>
      <c r="C2430" s="25" t="s">
        <v>1</v>
      </c>
      <c r="D2430" s="25" t="s">
        <v>68</v>
      </c>
      <c r="E2430" s="25" t="s">
        <v>281</v>
      </c>
      <c r="F2430" s="23" t="s">
        <v>282</v>
      </c>
      <c r="G2430" s="23" t="s">
        <v>492</v>
      </c>
      <c r="H2430" s="32" t="s">
        <v>354</v>
      </c>
      <c r="I2430" s="32" t="s">
        <v>586</v>
      </c>
      <c r="J2430" s="135">
        <v>112</v>
      </c>
      <c r="K2430" s="28">
        <v>0.89285999999999999</v>
      </c>
      <c r="L2430" s="77">
        <v>0.9</v>
      </c>
      <c r="Q2430" s="106"/>
    </row>
    <row r="2431" spans="1:17" x14ac:dyDescent="0.25">
      <c r="A2431" t="s">
        <v>331</v>
      </c>
      <c r="B2431" s="25">
        <v>2021</v>
      </c>
      <c r="C2431" s="25" t="s">
        <v>2</v>
      </c>
      <c r="D2431" s="25" t="s">
        <v>69</v>
      </c>
      <c r="E2431" s="25" t="s">
        <v>281</v>
      </c>
      <c r="F2431" s="23" t="s">
        <v>282</v>
      </c>
      <c r="G2431" s="23" t="s">
        <v>492</v>
      </c>
      <c r="H2431" s="32" t="s">
        <v>354</v>
      </c>
      <c r="I2431" s="32" t="s">
        <v>586</v>
      </c>
      <c r="J2431" s="135">
        <v>87</v>
      </c>
      <c r="K2431" s="28">
        <v>0.82759000000000005</v>
      </c>
      <c r="L2431" s="77">
        <v>0.9</v>
      </c>
      <c r="Q2431" s="106"/>
    </row>
    <row r="2432" spans="1:17" x14ac:dyDescent="0.25">
      <c r="A2432" t="s">
        <v>331</v>
      </c>
      <c r="B2432" s="25">
        <v>2021</v>
      </c>
      <c r="C2432" s="25" t="s">
        <v>3</v>
      </c>
      <c r="D2432" s="25" t="s">
        <v>70</v>
      </c>
      <c r="E2432" s="25" t="s">
        <v>281</v>
      </c>
      <c r="F2432" s="23" t="s">
        <v>282</v>
      </c>
      <c r="G2432" s="23" t="s">
        <v>492</v>
      </c>
      <c r="H2432" s="32" t="s">
        <v>354</v>
      </c>
      <c r="I2432" s="32" t="s">
        <v>586</v>
      </c>
      <c r="J2432" s="135">
        <v>108</v>
      </c>
      <c r="K2432" s="28">
        <v>0.95369999999999999</v>
      </c>
      <c r="L2432" s="77">
        <v>0.9</v>
      </c>
      <c r="Q2432" s="106"/>
    </row>
    <row r="2433" spans="1:17" x14ac:dyDescent="0.25">
      <c r="A2433" t="s">
        <v>331</v>
      </c>
      <c r="B2433" s="25">
        <v>2022</v>
      </c>
      <c r="C2433" s="25" t="s">
        <v>0</v>
      </c>
      <c r="D2433" s="25" t="s">
        <v>71</v>
      </c>
      <c r="E2433" s="25" t="s">
        <v>281</v>
      </c>
      <c r="F2433" s="23" t="s">
        <v>282</v>
      </c>
      <c r="G2433" s="23" t="s">
        <v>492</v>
      </c>
      <c r="H2433" s="32" t="s">
        <v>354</v>
      </c>
      <c r="I2433" s="32" t="s">
        <v>586</v>
      </c>
      <c r="J2433" s="135">
        <v>110</v>
      </c>
      <c r="K2433" s="28">
        <v>0.83635999999999999</v>
      </c>
      <c r="L2433" s="77">
        <v>0.9</v>
      </c>
      <c r="Q2433" s="106"/>
    </row>
    <row r="2434" spans="1:17" x14ac:dyDescent="0.25">
      <c r="A2434" t="s">
        <v>331</v>
      </c>
      <c r="B2434" s="25">
        <v>2022</v>
      </c>
      <c r="C2434" s="25" t="s">
        <v>1</v>
      </c>
      <c r="D2434" s="25" t="s">
        <v>72</v>
      </c>
      <c r="E2434" s="25" t="s">
        <v>281</v>
      </c>
      <c r="F2434" s="23" t="s">
        <v>282</v>
      </c>
      <c r="G2434" s="23" t="s">
        <v>492</v>
      </c>
      <c r="H2434" s="32" t="s">
        <v>354</v>
      </c>
      <c r="I2434" s="32" t="s">
        <v>586</v>
      </c>
      <c r="J2434" s="135">
        <v>99</v>
      </c>
      <c r="K2434" s="28">
        <v>0.84848000000000001</v>
      </c>
      <c r="L2434" s="77">
        <v>0.9</v>
      </c>
      <c r="Q2434" s="106"/>
    </row>
    <row r="2435" spans="1:17" x14ac:dyDescent="0.25">
      <c r="A2435" t="s">
        <v>331</v>
      </c>
      <c r="B2435" s="25">
        <v>2022</v>
      </c>
      <c r="C2435" s="25" t="s">
        <v>2</v>
      </c>
      <c r="D2435" s="25" t="s">
        <v>73</v>
      </c>
      <c r="E2435" s="25" t="s">
        <v>281</v>
      </c>
      <c r="F2435" s="23" t="s">
        <v>282</v>
      </c>
      <c r="G2435" s="23" t="s">
        <v>492</v>
      </c>
      <c r="H2435" s="32" t="s">
        <v>354</v>
      </c>
      <c r="I2435" s="32" t="s">
        <v>586</v>
      </c>
      <c r="J2435" s="135">
        <v>90</v>
      </c>
      <c r="K2435" s="28">
        <v>0.93332999999999999</v>
      </c>
      <c r="L2435" s="77">
        <v>0.9</v>
      </c>
      <c r="Q2435" s="106"/>
    </row>
    <row r="2436" spans="1:17" x14ac:dyDescent="0.25">
      <c r="A2436" t="s">
        <v>331</v>
      </c>
      <c r="B2436" s="25">
        <v>2022</v>
      </c>
      <c r="C2436" s="25" t="s">
        <v>3</v>
      </c>
      <c r="D2436" s="25" t="s">
        <v>493</v>
      </c>
      <c r="E2436" s="25" t="s">
        <v>281</v>
      </c>
      <c r="F2436" s="23" t="s">
        <v>282</v>
      </c>
      <c r="G2436" s="23" t="s">
        <v>492</v>
      </c>
      <c r="H2436" s="32" t="s">
        <v>354</v>
      </c>
      <c r="I2436" s="32" t="s">
        <v>586</v>
      </c>
      <c r="J2436" s="135">
        <v>133</v>
      </c>
      <c r="K2436" s="28">
        <v>0.92481000000000002</v>
      </c>
      <c r="L2436" s="77">
        <v>0.9</v>
      </c>
      <c r="Q2436" s="106"/>
    </row>
    <row r="2437" spans="1:17" x14ac:dyDescent="0.25">
      <c r="A2437" t="s">
        <v>331</v>
      </c>
      <c r="B2437" s="25">
        <v>2023</v>
      </c>
      <c r="C2437" s="25" t="s">
        <v>0</v>
      </c>
      <c r="D2437" s="25" t="s">
        <v>537</v>
      </c>
      <c r="E2437" s="25" t="s">
        <v>281</v>
      </c>
      <c r="F2437" s="23" t="s">
        <v>282</v>
      </c>
      <c r="G2437" s="23" t="s">
        <v>492</v>
      </c>
      <c r="H2437" s="32" t="s">
        <v>354</v>
      </c>
      <c r="I2437" s="32" t="s">
        <v>586</v>
      </c>
      <c r="J2437" s="135">
        <v>71</v>
      </c>
      <c r="K2437" s="28">
        <v>0.81689999999999996</v>
      </c>
      <c r="L2437" s="77">
        <v>0.9</v>
      </c>
      <c r="Q2437" s="106"/>
    </row>
    <row r="2438" spans="1:17" x14ac:dyDescent="0.25">
      <c r="A2438" t="s">
        <v>331</v>
      </c>
      <c r="B2438" s="25">
        <v>2018</v>
      </c>
      <c r="C2438" s="25" t="s">
        <v>0</v>
      </c>
      <c r="D2438" s="25" t="s">
        <v>54</v>
      </c>
      <c r="E2438" s="25" t="s">
        <v>283</v>
      </c>
      <c r="F2438" s="23" t="s">
        <v>284</v>
      </c>
      <c r="G2438" s="23" t="s">
        <v>492</v>
      </c>
      <c r="H2438" s="32" t="s">
        <v>360</v>
      </c>
      <c r="I2438" s="32" t="s">
        <v>586</v>
      </c>
      <c r="J2438" s="135">
        <v>178</v>
      </c>
      <c r="K2438" s="28">
        <v>0.42697000000000002</v>
      </c>
      <c r="L2438" s="77">
        <v>0.9</v>
      </c>
      <c r="Q2438" s="106"/>
    </row>
    <row r="2439" spans="1:17" x14ac:dyDescent="0.25">
      <c r="A2439" t="s">
        <v>331</v>
      </c>
      <c r="B2439" s="25">
        <v>2018</v>
      </c>
      <c r="C2439" s="25" t="s">
        <v>1</v>
      </c>
      <c r="D2439" s="25" t="s">
        <v>56</v>
      </c>
      <c r="E2439" s="25" t="s">
        <v>283</v>
      </c>
      <c r="F2439" s="23" t="s">
        <v>284</v>
      </c>
      <c r="G2439" s="23" t="s">
        <v>492</v>
      </c>
      <c r="H2439" s="32" t="s">
        <v>360</v>
      </c>
      <c r="I2439" s="32" t="s">
        <v>586</v>
      </c>
      <c r="J2439" s="135">
        <v>207</v>
      </c>
      <c r="K2439" s="28">
        <v>0.45894000000000001</v>
      </c>
      <c r="L2439" s="77">
        <v>0.9</v>
      </c>
      <c r="Q2439" s="106"/>
    </row>
    <row r="2440" spans="1:17" x14ac:dyDescent="0.25">
      <c r="A2440" t="s">
        <v>331</v>
      </c>
      <c r="B2440" s="25">
        <v>2018</v>
      </c>
      <c r="C2440" s="25" t="s">
        <v>2</v>
      </c>
      <c r="D2440" s="25" t="s">
        <v>57</v>
      </c>
      <c r="E2440" s="25" t="s">
        <v>283</v>
      </c>
      <c r="F2440" s="23" t="s">
        <v>284</v>
      </c>
      <c r="G2440" s="23" t="s">
        <v>492</v>
      </c>
      <c r="H2440" s="32" t="s">
        <v>360</v>
      </c>
      <c r="I2440" s="32" t="s">
        <v>586</v>
      </c>
      <c r="J2440" s="135">
        <v>163</v>
      </c>
      <c r="K2440" s="28">
        <v>0.57669000000000004</v>
      </c>
      <c r="L2440" s="77">
        <v>0.9</v>
      </c>
      <c r="Q2440" s="106"/>
    </row>
    <row r="2441" spans="1:17" x14ac:dyDescent="0.25">
      <c r="A2441" t="s">
        <v>331</v>
      </c>
      <c r="B2441" s="25">
        <v>2018</v>
      </c>
      <c r="C2441" s="25" t="s">
        <v>3</v>
      </c>
      <c r="D2441" s="25" t="s">
        <v>58</v>
      </c>
      <c r="E2441" s="25" t="s">
        <v>283</v>
      </c>
      <c r="F2441" s="23" t="s">
        <v>284</v>
      </c>
      <c r="G2441" s="23" t="s">
        <v>492</v>
      </c>
      <c r="H2441" s="32" t="s">
        <v>360</v>
      </c>
      <c r="I2441" s="32" t="s">
        <v>586</v>
      </c>
      <c r="J2441" s="135">
        <v>176</v>
      </c>
      <c r="K2441" s="28">
        <v>0.58523000000000003</v>
      </c>
      <c r="L2441" s="77">
        <v>0.9</v>
      </c>
      <c r="Q2441" s="106"/>
    </row>
    <row r="2442" spans="1:17" x14ac:dyDescent="0.25">
      <c r="A2442" t="s">
        <v>331</v>
      </c>
      <c r="B2442" s="25">
        <v>2019</v>
      </c>
      <c r="C2442" s="25" t="s">
        <v>0</v>
      </c>
      <c r="D2442" s="25" t="s">
        <v>59</v>
      </c>
      <c r="E2442" s="25" t="s">
        <v>283</v>
      </c>
      <c r="F2442" s="23" t="s">
        <v>284</v>
      </c>
      <c r="G2442" s="23" t="s">
        <v>492</v>
      </c>
      <c r="H2442" s="32" t="s">
        <v>360</v>
      </c>
      <c r="I2442" s="32" t="s">
        <v>586</v>
      </c>
      <c r="J2442" s="135">
        <v>188</v>
      </c>
      <c r="K2442" s="28">
        <v>0.53722999999999999</v>
      </c>
      <c r="L2442" s="77">
        <v>0.9</v>
      </c>
      <c r="Q2442" s="106"/>
    </row>
    <row r="2443" spans="1:17" x14ac:dyDescent="0.25">
      <c r="A2443" t="s">
        <v>331</v>
      </c>
      <c r="B2443" s="25">
        <v>2019</v>
      </c>
      <c r="C2443" s="25" t="s">
        <v>1</v>
      </c>
      <c r="D2443" s="25" t="s">
        <v>60</v>
      </c>
      <c r="E2443" s="25" t="s">
        <v>283</v>
      </c>
      <c r="F2443" s="23" t="s">
        <v>284</v>
      </c>
      <c r="G2443" s="23" t="s">
        <v>492</v>
      </c>
      <c r="H2443" s="32" t="s">
        <v>360</v>
      </c>
      <c r="I2443" s="32" t="s">
        <v>586</v>
      </c>
      <c r="J2443" s="135">
        <v>184</v>
      </c>
      <c r="K2443" s="28">
        <v>0.56521999999999994</v>
      </c>
      <c r="L2443" s="77">
        <v>0.9</v>
      </c>
      <c r="Q2443" s="106"/>
    </row>
    <row r="2444" spans="1:17" x14ac:dyDescent="0.25">
      <c r="A2444" t="s">
        <v>331</v>
      </c>
      <c r="B2444" s="25">
        <v>2019</v>
      </c>
      <c r="C2444" s="25" t="s">
        <v>2</v>
      </c>
      <c r="D2444" s="25" t="s">
        <v>61</v>
      </c>
      <c r="E2444" s="25" t="s">
        <v>283</v>
      </c>
      <c r="F2444" s="23" t="s">
        <v>284</v>
      </c>
      <c r="G2444" s="23" t="s">
        <v>492</v>
      </c>
      <c r="H2444" s="32" t="s">
        <v>360</v>
      </c>
      <c r="I2444" s="32" t="s">
        <v>586</v>
      </c>
      <c r="J2444" s="135">
        <v>171</v>
      </c>
      <c r="K2444" s="28">
        <v>0.46199000000000001</v>
      </c>
      <c r="L2444" s="77">
        <v>0.9</v>
      </c>
      <c r="Q2444" s="106"/>
    </row>
    <row r="2445" spans="1:17" x14ac:dyDescent="0.25">
      <c r="A2445" t="s">
        <v>331</v>
      </c>
      <c r="B2445" s="25">
        <v>2019</v>
      </c>
      <c r="C2445" s="25" t="s">
        <v>3</v>
      </c>
      <c r="D2445" s="25" t="s">
        <v>62</v>
      </c>
      <c r="E2445" s="25" t="s">
        <v>283</v>
      </c>
      <c r="F2445" s="23" t="s">
        <v>284</v>
      </c>
      <c r="G2445" s="23" t="s">
        <v>492</v>
      </c>
      <c r="H2445" s="32" t="s">
        <v>360</v>
      </c>
      <c r="I2445" s="32" t="s">
        <v>586</v>
      </c>
      <c r="J2445" s="135">
        <v>195</v>
      </c>
      <c r="K2445" s="28">
        <v>0.43590000000000001</v>
      </c>
      <c r="L2445" s="77">
        <v>0.9</v>
      </c>
      <c r="Q2445" s="106"/>
    </row>
    <row r="2446" spans="1:17" x14ac:dyDescent="0.25">
      <c r="A2446" t="s">
        <v>331</v>
      </c>
      <c r="B2446" s="25">
        <v>2020</v>
      </c>
      <c r="C2446" s="25" t="s">
        <v>0</v>
      </c>
      <c r="D2446" s="25" t="s">
        <v>63</v>
      </c>
      <c r="E2446" s="25" t="s">
        <v>283</v>
      </c>
      <c r="F2446" s="23" t="s">
        <v>284</v>
      </c>
      <c r="G2446" s="23" t="s">
        <v>492</v>
      </c>
      <c r="H2446" s="32" t="s">
        <v>360</v>
      </c>
      <c r="I2446" s="32" t="s">
        <v>586</v>
      </c>
      <c r="J2446" s="135">
        <v>144</v>
      </c>
      <c r="K2446" s="28">
        <v>0.47916999999999998</v>
      </c>
      <c r="L2446" s="77">
        <v>0.9</v>
      </c>
      <c r="Q2446" s="106"/>
    </row>
    <row r="2447" spans="1:17" x14ac:dyDescent="0.25">
      <c r="A2447" t="s">
        <v>331</v>
      </c>
      <c r="B2447" s="25">
        <v>2020</v>
      </c>
      <c r="C2447" s="25" t="s">
        <v>1</v>
      </c>
      <c r="D2447" s="25" t="s">
        <v>64</v>
      </c>
      <c r="E2447" s="25" t="s">
        <v>283</v>
      </c>
      <c r="F2447" s="23" t="s">
        <v>284</v>
      </c>
      <c r="G2447" s="23" t="s">
        <v>492</v>
      </c>
      <c r="H2447" s="32" t="s">
        <v>360</v>
      </c>
      <c r="I2447" s="32" t="s">
        <v>586</v>
      </c>
      <c r="J2447" s="135">
        <v>80</v>
      </c>
      <c r="K2447" s="28">
        <v>0.52500000000000002</v>
      </c>
      <c r="L2447" s="77">
        <v>0.9</v>
      </c>
      <c r="Q2447" s="106"/>
    </row>
    <row r="2448" spans="1:17" x14ac:dyDescent="0.25">
      <c r="A2448" t="s">
        <v>331</v>
      </c>
      <c r="B2448" s="25">
        <v>2020</v>
      </c>
      <c r="C2448" s="25" t="s">
        <v>2</v>
      </c>
      <c r="D2448" s="25" t="s">
        <v>65</v>
      </c>
      <c r="E2448" s="25" t="s">
        <v>283</v>
      </c>
      <c r="F2448" s="23" t="s">
        <v>284</v>
      </c>
      <c r="G2448" s="23" t="s">
        <v>492</v>
      </c>
      <c r="H2448" s="32" t="s">
        <v>360</v>
      </c>
      <c r="I2448" s="32" t="s">
        <v>586</v>
      </c>
      <c r="J2448" s="135">
        <v>110</v>
      </c>
      <c r="K2448" s="28">
        <v>0.5</v>
      </c>
      <c r="L2448" s="77">
        <v>0.9</v>
      </c>
      <c r="Q2448" s="106"/>
    </row>
    <row r="2449" spans="1:17" x14ac:dyDescent="0.25">
      <c r="A2449" t="s">
        <v>331</v>
      </c>
      <c r="B2449" s="25">
        <v>2020</v>
      </c>
      <c r="C2449" s="25" t="s">
        <v>3</v>
      </c>
      <c r="D2449" s="25" t="s">
        <v>66</v>
      </c>
      <c r="E2449" s="25" t="s">
        <v>283</v>
      </c>
      <c r="F2449" s="23" t="s">
        <v>284</v>
      </c>
      <c r="G2449" s="23" t="s">
        <v>492</v>
      </c>
      <c r="H2449" s="32" t="s">
        <v>360</v>
      </c>
      <c r="I2449" s="32" t="s">
        <v>586</v>
      </c>
      <c r="J2449" s="135">
        <v>173</v>
      </c>
      <c r="K2449" s="28">
        <v>0.60694000000000004</v>
      </c>
      <c r="L2449" s="77">
        <v>0.9</v>
      </c>
      <c r="Q2449" s="106"/>
    </row>
    <row r="2450" spans="1:17" x14ac:dyDescent="0.25">
      <c r="A2450" t="s">
        <v>331</v>
      </c>
      <c r="B2450" s="25">
        <v>2021</v>
      </c>
      <c r="C2450" s="25" t="s">
        <v>0</v>
      </c>
      <c r="D2450" s="25" t="s">
        <v>67</v>
      </c>
      <c r="E2450" s="25" t="s">
        <v>283</v>
      </c>
      <c r="F2450" s="23" t="s">
        <v>284</v>
      </c>
      <c r="G2450" s="23" t="s">
        <v>492</v>
      </c>
      <c r="H2450" s="32" t="s">
        <v>360</v>
      </c>
      <c r="I2450" s="32" t="s">
        <v>586</v>
      </c>
      <c r="J2450" s="135">
        <v>154</v>
      </c>
      <c r="K2450" s="28">
        <v>0.53247</v>
      </c>
      <c r="L2450" s="77">
        <v>0.9</v>
      </c>
      <c r="Q2450" s="106"/>
    </row>
    <row r="2451" spans="1:17" x14ac:dyDescent="0.25">
      <c r="A2451" t="s">
        <v>331</v>
      </c>
      <c r="B2451" s="25">
        <v>2021</v>
      </c>
      <c r="C2451" s="25" t="s">
        <v>1</v>
      </c>
      <c r="D2451" s="25" t="s">
        <v>68</v>
      </c>
      <c r="E2451" s="25" t="s">
        <v>283</v>
      </c>
      <c r="F2451" s="23" t="s">
        <v>284</v>
      </c>
      <c r="G2451" s="23" t="s">
        <v>492</v>
      </c>
      <c r="H2451" s="32" t="s">
        <v>360</v>
      </c>
      <c r="I2451" s="32" t="s">
        <v>586</v>
      </c>
      <c r="J2451" s="135">
        <v>209</v>
      </c>
      <c r="K2451" s="28">
        <v>0.39712999999999998</v>
      </c>
      <c r="L2451" s="77">
        <v>0.9</v>
      </c>
      <c r="Q2451" s="106"/>
    </row>
    <row r="2452" spans="1:17" x14ac:dyDescent="0.25">
      <c r="A2452" t="s">
        <v>331</v>
      </c>
      <c r="B2452" s="25">
        <v>2021</v>
      </c>
      <c r="C2452" s="25" t="s">
        <v>2</v>
      </c>
      <c r="D2452" s="25" t="s">
        <v>69</v>
      </c>
      <c r="E2452" s="25" t="s">
        <v>283</v>
      </c>
      <c r="F2452" s="23" t="s">
        <v>284</v>
      </c>
      <c r="G2452" s="23" t="s">
        <v>492</v>
      </c>
      <c r="H2452" s="32" t="s">
        <v>360</v>
      </c>
      <c r="I2452" s="32" t="s">
        <v>586</v>
      </c>
      <c r="J2452" s="135">
        <v>183</v>
      </c>
      <c r="K2452" s="28">
        <v>0.4153</v>
      </c>
      <c r="L2452" s="77">
        <v>0.9</v>
      </c>
      <c r="Q2452" s="106"/>
    </row>
    <row r="2453" spans="1:17" x14ac:dyDescent="0.25">
      <c r="A2453" t="s">
        <v>331</v>
      </c>
      <c r="B2453" s="25">
        <v>2021</v>
      </c>
      <c r="C2453" s="25" t="s">
        <v>3</v>
      </c>
      <c r="D2453" s="25" t="s">
        <v>70</v>
      </c>
      <c r="E2453" s="25" t="s">
        <v>283</v>
      </c>
      <c r="F2453" s="23" t="s">
        <v>284</v>
      </c>
      <c r="G2453" s="23" t="s">
        <v>492</v>
      </c>
      <c r="H2453" s="32" t="s">
        <v>360</v>
      </c>
      <c r="I2453" s="32" t="s">
        <v>586</v>
      </c>
      <c r="J2453" s="135">
        <v>198</v>
      </c>
      <c r="K2453" s="28">
        <v>0.36364000000000002</v>
      </c>
      <c r="L2453" s="77">
        <v>0.9</v>
      </c>
      <c r="Q2453" s="106"/>
    </row>
    <row r="2454" spans="1:17" x14ac:dyDescent="0.25">
      <c r="A2454" t="s">
        <v>331</v>
      </c>
      <c r="B2454" s="25">
        <v>2022</v>
      </c>
      <c r="C2454" s="25" t="s">
        <v>0</v>
      </c>
      <c r="D2454" s="25" t="s">
        <v>71</v>
      </c>
      <c r="E2454" s="25" t="s">
        <v>283</v>
      </c>
      <c r="F2454" s="23" t="s">
        <v>284</v>
      </c>
      <c r="G2454" s="23" t="s">
        <v>492</v>
      </c>
      <c r="H2454" s="32" t="s">
        <v>360</v>
      </c>
      <c r="I2454" s="32" t="s">
        <v>586</v>
      </c>
      <c r="J2454" s="135">
        <v>155</v>
      </c>
      <c r="K2454" s="28">
        <v>0.45161000000000001</v>
      </c>
      <c r="L2454" s="77">
        <v>0.9</v>
      </c>
      <c r="Q2454" s="106"/>
    </row>
    <row r="2455" spans="1:17" x14ac:dyDescent="0.25">
      <c r="A2455" t="s">
        <v>331</v>
      </c>
      <c r="B2455" s="25">
        <v>2022</v>
      </c>
      <c r="C2455" s="25" t="s">
        <v>1</v>
      </c>
      <c r="D2455" s="25" t="s">
        <v>72</v>
      </c>
      <c r="E2455" s="25" t="s">
        <v>283</v>
      </c>
      <c r="F2455" s="23" t="s">
        <v>284</v>
      </c>
      <c r="G2455" s="23" t="s">
        <v>492</v>
      </c>
      <c r="H2455" s="32" t="s">
        <v>360</v>
      </c>
      <c r="I2455" s="32" t="s">
        <v>586</v>
      </c>
      <c r="J2455" s="135">
        <v>180</v>
      </c>
      <c r="K2455" s="28">
        <v>0.49443999999999999</v>
      </c>
      <c r="L2455" s="77">
        <v>0.9</v>
      </c>
      <c r="Q2455" s="106"/>
    </row>
    <row r="2456" spans="1:17" x14ac:dyDescent="0.25">
      <c r="A2456" t="s">
        <v>331</v>
      </c>
      <c r="B2456" s="25">
        <v>2022</v>
      </c>
      <c r="C2456" s="25" t="s">
        <v>2</v>
      </c>
      <c r="D2456" s="25" t="s">
        <v>73</v>
      </c>
      <c r="E2456" s="25" t="s">
        <v>283</v>
      </c>
      <c r="F2456" s="23" t="s">
        <v>284</v>
      </c>
      <c r="G2456" s="23" t="s">
        <v>492</v>
      </c>
      <c r="H2456" s="32" t="s">
        <v>360</v>
      </c>
      <c r="I2456" s="32" t="s">
        <v>586</v>
      </c>
      <c r="J2456" s="135">
        <v>190</v>
      </c>
      <c r="K2456" s="28">
        <v>0.45262999999999998</v>
      </c>
      <c r="L2456" s="77">
        <v>0.9</v>
      </c>
      <c r="Q2456" s="106"/>
    </row>
    <row r="2457" spans="1:17" x14ac:dyDescent="0.25">
      <c r="A2457" t="s">
        <v>331</v>
      </c>
      <c r="B2457" s="25">
        <v>2022</v>
      </c>
      <c r="C2457" s="25" t="s">
        <v>3</v>
      </c>
      <c r="D2457" s="25" t="s">
        <v>493</v>
      </c>
      <c r="E2457" s="25" t="s">
        <v>283</v>
      </c>
      <c r="F2457" s="23" t="s">
        <v>284</v>
      </c>
      <c r="G2457" s="23" t="s">
        <v>492</v>
      </c>
      <c r="H2457" s="32" t="s">
        <v>360</v>
      </c>
      <c r="I2457" s="32" t="s">
        <v>586</v>
      </c>
      <c r="J2457" s="135">
        <v>194</v>
      </c>
      <c r="K2457" s="28">
        <v>0.42784</v>
      </c>
      <c r="L2457" s="77">
        <v>0.9</v>
      </c>
      <c r="Q2457" s="106"/>
    </row>
    <row r="2458" spans="1:17" x14ac:dyDescent="0.25">
      <c r="A2458" t="s">
        <v>331</v>
      </c>
      <c r="B2458" s="25">
        <v>2023</v>
      </c>
      <c r="C2458" s="25" t="s">
        <v>0</v>
      </c>
      <c r="D2458" s="25" t="s">
        <v>537</v>
      </c>
      <c r="E2458" s="25" t="s">
        <v>283</v>
      </c>
      <c r="F2458" s="23" t="s">
        <v>284</v>
      </c>
      <c r="G2458" s="23" t="s">
        <v>492</v>
      </c>
      <c r="H2458" s="32" t="s">
        <v>360</v>
      </c>
      <c r="I2458" s="32" t="s">
        <v>586</v>
      </c>
      <c r="J2458" s="135">
        <v>202</v>
      </c>
      <c r="K2458" s="28">
        <v>0.46534999999999999</v>
      </c>
      <c r="L2458" s="77">
        <v>0.9</v>
      </c>
      <c r="Q2458" s="106"/>
    </row>
    <row r="2459" spans="1:17" x14ac:dyDescent="0.25">
      <c r="A2459" t="s">
        <v>331</v>
      </c>
      <c r="B2459" s="25">
        <v>2018</v>
      </c>
      <c r="C2459" s="25" t="s">
        <v>0</v>
      </c>
      <c r="D2459" s="25" t="s">
        <v>54</v>
      </c>
      <c r="E2459" s="25" t="s">
        <v>293</v>
      </c>
      <c r="F2459" s="23" t="s">
        <v>294</v>
      </c>
      <c r="G2459" s="23" t="s">
        <v>492</v>
      </c>
      <c r="H2459" s="32" t="s">
        <v>363</v>
      </c>
      <c r="I2459" s="32" t="s">
        <v>586</v>
      </c>
      <c r="J2459" s="135">
        <v>116</v>
      </c>
      <c r="K2459" s="28">
        <v>0.75</v>
      </c>
      <c r="L2459" s="77">
        <v>0.9</v>
      </c>
      <c r="Q2459" s="106"/>
    </row>
    <row r="2460" spans="1:17" x14ac:dyDescent="0.25">
      <c r="A2460" t="s">
        <v>331</v>
      </c>
      <c r="B2460" s="25">
        <v>2018</v>
      </c>
      <c r="C2460" s="25" t="s">
        <v>1</v>
      </c>
      <c r="D2460" s="25" t="s">
        <v>56</v>
      </c>
      <c r="E2460" s="25" t="s">
        <v>293</v>
      </c>
      <c r="F2460" s="23" t="s">
        <v>294</v>
      </c>
      <c r="G2460" s="23" t="s">
        <v>492</v>
      </c>
      <c r="H2460" s="32" t="s">
        <v>363</v>
      </c>
      <c r="I2460" s="32" t="s">
        <v>586</v>
      </c>
      <c r="J2460" s="135">
        <v>120</v>
      </c>
      <c r="K2460" s="28">
        <v>0.49167</v>
      </c>
      <c r="L2460" s="77">
        <v>0.9</v>
      </c>
      <c r="Q2460" s="106"/>
    </row>
    <row r="2461" spans="1:17" x14ac:dyDescent="0.25">
      <c r="A2461" t="s">
        <v>331</v>
      </c>
      <c r="B2461" s="25">
        <v>2018</v>
      </c>
      <c r="C2461" s="25" t="s">
        <v>2</v>
      </c>
      <c r="D2461" s="25" t="s">
        <v>57</v>
      </c>
      <c r="E2461" s="25" t="s">
        <v>293</v>
      </c>
      <c r="F2461" s="23" t="s">
        <v>294</v>
      </c>
      <c r="G2461" s="23" t="s">
        <v>492</v>
      </c>
      <c r="H2461" s="32" t="s">
        <v>363</v>
      </c>
      <c r="I2461" s="32" t="s">
        <v>586</v>
      </c>
      <c r="J2461" s="135">
        <v>155</v>
      </c>
      <c r="K2461" s="28">
        <v>0.12257999999999999</v>
      </c>
      <c r="L2461" s="77">
        <v>0.9</v>
      </c>
      <c r="Q2461" s="106"/>
    </row>
    <row r="2462" spans="1:17" x14ac:dyDescent="0.25">
      <c r="A2462" t="s">
        <v>331</v>
      </c>
      <c r="B2462" s="25">
        <v>2018</v>
      </c>
      <c r="C2462" s="25" t="s">
        <v>3</v>
      </c>
      <c r="D2462" s="25" t="s">
        <v>58</v>
      </c>
      <c r="E2462" s="25" t="s">
        <v>293</v>
      </c>
      <c r="F2462" s="23" t="s">
        <v>294</v>
      </c>
      <c r="G2462" s="23" t="s">
        <v>492</v>
      </c>
      <c r="H2462" s="32" t="s">
        <v>363</v>
      </c>
      <c r="I2462" s="32" t="s">
        <v>586</v>
      </c>
      <c r="J2462" s="135">
        <v>129</v>
      </c>
      <c r="K2462" s="28">
        <v>3.1009999999999999E-2</v>
      </c>
      <c r="L2462" s="77">
        <v>0.9</v>
      </c>
      <c r="Q2462" s="106"/>
    </row>
    <row r="2463" spans="1:17" x14ac:dyDescent="0.25">
      <c r="A2463" t="s">
        <v>331</v>
      </c>
      <c r="B2463" s="25">
        <v>2019</v>
      </c>
      <c r="C2463" s="25" t="s">
        <v>0</v>
      </c>
      <c r="D2463" s="25" t="s">
        <v>59</v>
      </c>
      <c r="E2463" s="25" t="s">
        <v>293</v>
      </c>
      <c r="F2463" s="23" t="s">
        <v>294</v>
      </c>
      <c r="G2463" s="23" t="s">
        <v>492</v>
      </c>
      <c r="H2463" s="32" t="s">
        <v>363</v>
      </c>
      <c r="I2463" s="32" t="s">
        <v>586</v>
      </c>
      <c r="J2463" s="135">
        <v>117</v>
      </c>
      <c r="K2463" s="28">
        <v>8.5500000000000003E-3</v>
      </c>
      <c r="L2463" s="77">
        <v>0.9</v>
      </c>
      <c r="Q2463" s="106"/>
    </row>
    <row r="2464" spans="1:17" x14ac:dyDescent="0.25">
      <c r="A2464" t="s">
        <v>331</v>
      </c>
      <c r="B2464" s="25">
        <v>2019</v>
      </c>
      <c r="C2464" s="25" t="s">
        <v>1</v>
      </c>
      <c r="D2464" s="25" t="s">
        <v>60</v>
      </c>
      <c r="E2464" s="25" t="s">
        <v>293</v>
      </c>
      <c r="F2464" s="23" t="s">
        <v>294</v>
      </c>
      <c r="G2464" s="23" t="s">
        <v>492</v>
      </c>
      <c r="H2464" s="32" t="s">
        <v>363</v>
      </c>
      <c r="I2464" s="32" t="s">
        <v>586</v>
      </c>
      <c r="J2464" s="135">
        <v>124</v>
      </c>
      <c r="K2464" s="28">
        <v>1.6129999999999999E-2</v>
      </c>
      <c r="L2464" s="77">
        <v>0.9</v>
      </c>
      <c r="Q2464" s="106"/>
    </row>
    <row r="2465" spans="1:17" x14ac:dyDescent="0.25">
      <c r="A2465" t="s">
        <v>331</v>
      </c>
      <c r="B2465" s="25">
        <v>2019</v>
      </c>
      <c r="C2465" s="25" t="s">
        <v>2</v>
      </c>
      <c r="D2465" s="25" t="s">
        <v>61</v>
      </c>
      <c r="E2465" s="25" t="s">
        <v>293</v>
      </c>
      <c r="F2465" s="23" t="s">
        <v>294</v>
      </c>
      <c r="G2465" s="23" t="s">
        <v>492</v>
      </c>
      <c r="H2465" s="32" t="s">
        <v>363</v>
      </c>
      <c r="I2465" s="32" t="s">
        <v>586</v>
      </c>
      <c r="J2465" s="135">
        <v>116</v>
      </c>
      <c r="K2465" s="28">
        <v>1.7239999999999998E-2</v>
      </c>
      <c r="L2465" s="77">
        <v>0.9</v>
      </c>
      <c r="Q2465" s="106"/>
    </row>
    <row r="2466" spans="1:17" x14ac:dyDescent="0.25">
      <c r="A2466" t="s">
        <v>331</v>
      </c>
      <c r="B2466" s="25">
        <v>2019</v>
      </c>
      <c r="C2466" s="25" t="s">
        <v>3</v>
      </c>
      <c r="D2466" s="25" t="s">
        <v>62</v>
      </c>
      <c r="E2466" s="25" t="s">
        <v>293</v>
      </c>
      <c r="F2466" s="23" t="s">
        <v>294</v>
      </c>
      <c r="G2466" s="23" t="s">
        <v>492</v>
      </c>
      <c r="H2466" s="32" t="s">
        <v>363</v>
      </c>
      <c r="I2466" s="32" t="s">
        <v>586</v>
      </c>
      <c r="J2466" s="135">
        <v>104</v>
      </c>
      <c r="K2466" s="28">
        <v>0.10577</v>
      </c>
      <c r="L2466" s="77">
        <v>0.9</v>
      </c>
      <c r="Q2466" s="106"/>
    </row>
    <row r="2467" spans="1:17" x14ac:dyDescent="0.25">
      <c r="A2467" t="s">
        <v>331</v>
      </c>
      <c r="B2467" s="25">
        <v>2020</v>
      </c>
      <c r="C2467" s="25" t="s">
        <v>0</v>
      </c>
      <c r="D2467" s="25" t="s">
        <v>63</v>
      </c>
      <c r="E2467" s="25" t="s">
        <v>293</v>
      </c>
      <c r="F2467" s="23" t="s">
        <v>294</v>
      </c>
      <c r="G2467" s="23" t="s">
        <v>492</v>
      </c>
      <c r="H2467" s="32" t="s">
        <v>363</v>
      </c>
      <c r="I2467" s="32" t="s">
        <v>586</v>
      </c>
      <c r="J2467" s="135">
        <v>109</v>
      </c>
      <c r="K2467" s="28">
        <v>0.83486000000000005</v>
      </c>
      <c r="L2467" s="77">
        <v>0.9</v>
      </c>
      <c r="Q2467" s="106"/>
    </row>
    <row r="2468" spans="1:17" x14ac:dyDescent="0.25">
      <c r="A2468" t="s">
        <v>331</v>
      </c>
      <c r="B2468" s="25">
        <v>2020</v>
      </c>
      <c r="C2468" s="25" t="s">
        <v>1</v>
      </c>
      <c r="D2468" s="25" t="s">
        <v>64</v>
      </c>
      <c r="E2468" s="25" t="s">
        <v>293</v>
      </c>
      <c r="F2468" s="23" t="s">
        <v>294</v>
      </c>
      <c r="G2468" s="23" t="s">
        <v>492</v>
      </c>
      <c r="H2468" s="32" t="s">
        <v>363</v>
      </c>
      <c r="I2468" s="32" t="s">
        <v>586</v>
      </c>
      <c r="J2468" s="135">
        <v>64</v>
      </c>
      <c r="K2468" s="28">
        <v>0.67188000000000003</v>
      </c>
      <c r="L2468" s="77">
        <v>0.9</v>
      </c>
      <c r="Q2468" s="106"/>
    </row>
    <row r="2469" spans="1:17" x14ac:dyDescent="0.25">
      <c r="A2469" t="s">
        <v>331</v>
      </c>
      <c r="B2469" s="25">
        <v>2020</v>
      </c>
      <c r="C2469" s="25" t="s">
        <v>2</v>
      </c>
      <c r="D2469" s="25" t="s">
        <v>65</v>
      </c>
      <c r="E2469" s="25" t="s">
        <v>293</v>
      </c>
      <c r="F2469" s="23" t="s">
        <v>294</v>
      </c>
      <c r="G2469" s="23" t="s">
        <v>492</v>
      </c>
      <c r="H2469" s="32" t="s">
        <v>363</v>
      </c>
      <c r="I2469" s="32" t="s">
        <v>586</v>
      </c>
      <c r="J2469" s="135">
        <v>122</v>
      </c>
      <c r="K2469" s="28">
        <v>0.79508000000000001</v>
      </c>
      <c r="L2469" s="77">
        <v>0.9</v>
      </c>
      <c r="Q2469" s="106"/>
    </row>
    <row r="2470" spans="1:17" x14ac:dyDescent="0.25">
      <c r="A2470" t="s">
        <v>331</v>
      </c>
      <c r="B2470" s="25">
        <v>2020</v>
      </c>
      <c r="C2470" s="25" t="s">
        <v>3</v>
      </c>
      <c r="D2470" s="25" t="s">
        <v>66</v>
      </c>
      <c r="E2470" s="25" t="s">
        <v>293</v>
      </c>
      <c r="F2470" s="23" t="s">
        <v>294</v>
      </c>
      <c r="G2470" s="23" t="s">
        <v>492</v>
      </c>
      <c r="H2470" s="32" t="s">
        <v>363</v>
      </c>
      <c r="I2470" s="32" t="s">
        <v>586</v>
      </c>
      <c r="J2470" s="135">
        <v>125</v>
      </c>
      <c r="K2470" s="28">
        <v>0.92800000000000005</v>
      </c>
      <c r="L2470" s="77">
        <v>0.9</v>
      </c>
      <c r="Q2470" s="106"/>
    </row>
    <row r="2471" spans="1:17" x14ac:dyDescent="0.25">
      <c r="A2471" t="s">
        <v>331</v>
      </c>
      <c r="B2471" s="25">
        <v>2021</v>
      </c>
      <c r="C2471" s="25" t="s">
        <v>0</v>
      </c>
      <c r="D2471" s="25" t="s">
        <v>67</v>
      </c>
      <c r="E2471" s="25" t="s">
        <v>293</v>
      </c>
      <c r="F2471" s="23" t="s">
        <v>294</v>
      </c>
      <c r="G2471" s="23" t="s">
        <v>492</v>
      </c>
      <c r="H2471" s="32" t="s">
        <v>363</v>
      </c>
      <c r="I2471" s="32" t="s">
        <v>586</v>
      </c>
      <c r="J2471" s="135">
        <v>108</v>
      </c>
      <c r="K2471" s="28">
        <v>0.93518999999999997</v>
      </c>
      <c r="L2471" s="77">
        <v>0.9</v>
      </c>
      <c r="Q2471" s="106"/>
    </row>
    <row r="2472" spans="1:17" x14ac:dyDescent="0.25">
      <c r="A2472" t="s">
        <v>331</v>
      </c>
      <c r="B2472" s="25">
        <v>2021</v>
      </c>
      <c r="C2472" s="25" t="s">
        <v>1</v>
      </c>
      <c r="D2472" s="25" t="s">
        <v>68</v>
      </c>
      <c r="E2472" s="25" t="s">
        <v>293</v>
      </c>
      <c r="F2472" s="23" t="s">
        <v>294</v>
      </c>
      <c r="G2472" s="23" t="s">
        <v>492</v>
      </c>
      <c r="H2472" s="32" t="s">
        <v>363</v>
      </c>
      <c r="I2472" s="32" t="s">
        <v>586</v>
      </c>
      <c r="J2472" s="135">
        <v>137</v>
      </c>
      <c r="K2472" s="28">
        <v>0.91971000000000003</v>
      </c>
      <c r="L2472" s="77">
        <v>0.9</v>
      </c>
      <c r="Q2472" s="106"/>
    </row>
    <row r="2473" spans="1:17" x14ac:dyDescent="0.25">
      <c r="A2473" t="s">
        <v>331</v>
      </c>
      <c r="B2473" s="25">
        <v>2021</v>
      </c>
      <c r="C2473" s="25" t="s">
        <v>2</v>
      </c>
      <c r="D2473" s="25" t="s">
        <v>69</v>
      </c>
      <c r="E2473" s="25" t="s">
        <v>293</v>
      </c>
      <c r="F2473" s="23" t="s">
        <v>294</v>
      </c>
      <c r="G2473" s="23" t="s">
        <v>492</v>
      </c>
      <c r="H2473" s="32" t="s">
        <v>363</v>
      </c>
      <c r="I2473" s="32" t="s">
        <v>586</v>
      </c>
      <c r="J2473" s="135">
        <v>136</v>
      </c>
      <c r="K2473" s="28">
        <v>0.82352999999999998</v>
      </c>
      <c r="L2473" s="77">
        <v>0.9</v>
      </c>
      <c r="Q2473" s="106"/>
    </row>
    <row r="2474" spans="1:17" x14ac:dyDescent="0.25">
      <c r="A2474" t="s">
        <v>331</v>
      </c>
      <c r="B2474" s="25">
        <v>2021</v>
      </c>
      <c r="C2474" s="25" t="s">
        <v>3</v>
      </c>
      <c r="D2474" s="25" t="s">
        <v>70</v>
      </c>
      <c r="E2474" s="25" t="s">
        <v>293</v>
      </c>
      <c r="F2474" s="23" t="s">
        <v>294</v>
      </c>
      <c r="G2474" s="23" t="s">
        <v>492</v>
      </c>
      <c r="H2474" s="32" t="s">
        <v>363</v>
      </c>
      <c r="I2474" s="32" t="s">
        <v>586</v>
      </c>
      <c r="J2474" s="135">
        <v>130</v>
      </c>
      <c r="K2474" s="28">
        <v>0.34615000000000001</v>
      </c>
      <c r="L2474" s="77">
        <v>0.9</v>
      </c>
      <c r="Q2474" s="106"/>
    </row>
    <row r="2475" spans="1:17" x14ac:dyDescent="0.25">
      <c r="A2475" t="s">
        <v>331</v>
      </c>
      <c r="B2475" s="25">
        <v>2022</v>
      </c>
      <c r="C2475" s="25" t="s">
        <v>0</v>
      </c>
      <c r="D2475" s="25" t="s">
        <v>71</v>
      </c>
      <c r="E2475" s="25" t="s">
        <v>293</v>
      </c>
      <c r="F2475" s="23" t="s">
        <v>294</v>
      </c>
      <c r="G2475" s="23" t="s">
        <v>492</v>
      </c>
      <c r="H2475" s="32" t="s">
        <v>363</v>
      </c>
      <c r="I2475" s="32" t="s">
        <v>586</v>
      </c>
      <c r="J2475" s="135">
        <v>123</v>
      </c>
      <c r="K2475" s="28">
        <v>0.44714999999999999</v>
      </c>
      <c r="L2475" s="77">
        <v>0.9</v>
      </c>
      <c r="Q2475" s="106"/>
    </row>
    <row r="2476" spans="1:17" x14ac:dyDescent="0.25">
      <c r="A2476" t="s">
        <v>331</v>
      </c>
      <c r="B2476" s="25">
        <v>2022</v>
      </c>
      <c r="C2476" s="25" t="s">
        <v>1</v>
      </c>
      <c r="D2476" s="25" t="s">
        <v>72</v>
      </c>
      <c r="E2476" s="25" t="s">
        <v>293</v>
      </c>
      <c r="F2476" s="23" t="s">
        <v>294</v>
      </c>
      <c r="G2476" s="23" t="s">
        <v>492</v>
      </c>
      <c r="H2476" s="32" t="s">
        <v>363</v>
      </c>
      <c r="I2476" s="32" t="s">
        <v>586</v>
      </c>
      <c r="J2476" s="135">
        <v>115</v>
      </c>
      <c r="K2476" s="28">
        <v>0.62609000000000004</v>
      </c>
      <c r="L2476" s="77">
        <v>0.9</v>
      </c>
      <c r="Q2476" s="106"/>
    </row>
    <row r="2477" spans="1:17" x14ac:dyDescent="0.25">
      <c r="A2477" t="s">
        <v>331</v>
      </c>
      <c r="B2477" s="25">
        <v>2022</v>
      </c>
      <c r="C2477" s="25" t="s">
        <v>2</v>
      </c>
      <c r="D2477" s="25" t="s">
        <v>73</v>
      </c>
      <c r="E2477" s="25" t="s">
        <v>293</v>
      </c>
      <c r="F2477" s="23" t="s">
        <v>294</v>
      </c>
      <c r="G2477" s="23" t="s">
        <v>492</v>
      </c>
      <c r="H2477" s="32" t="s">
        <v>363</v>
      </c>
      <c r="I2477" s="32" t="s">
        <v>586</v>
      </c>
      <c r="J2477" s="135">
        <v>108</v>
      </c>
      <c r="K2477" s="28">
        <v>0.51851999999999998</v>
      </c>
      <c r="L2477" s="77">
        <v>0.9</v>
      </c>
      <c r="Q2477" s="106"/>
    </row>
    <row r="2478" spans="1:17" x14ac:dyDescent="0.25">
      <c r="A2478" t="s">
        <v>331</v>
      </c>
      <c r="B2478" s="25">
        <v>2022</v>
      </c>
      <c r="C2478" s="25" t="s">
        <v>3</v>
      </c>
      <c r="D2478" s="25" t="s">
        <v>493</v>
      </c>
      <c r="E2478" s="25" t="s">
        <v>293</v>
      </c>
      <c r="F2478" s="23" t="s">
        <v>294</v>
      </c>
      <c r="G2478" s="23" t="s">
        <v>492</v>
      </c>
      <c r="H2478" s="32" t="s">
        <v>363</v>
      </c>
      <c r="I2478" s="32" t="s">
        <v>586</v>
      </c>
      <c r="J2478" s="135">
        <v>102</v>
      </c>
      <c r="K2478" s="28">
        <v>0.24510000000000001</v>
      </c>
      <c r="L2478" s="77">
        <v>0.9</v>
      </c>
      <c r="Q2478" s="106"/>
    </row>
    <row r="2479" spans="1:17" x14ac:dyDescent="0.25">
      <c r="A2479" t="s">
        <v>331</v>
      </c>
      <c r="B2479" s="25">
        <v>2023</v>
      </c>
      <c r="C2479" s="25" t="s">
        <v>0</v>
      </c>
      <c r="D2479" s="25" t="s">
        <v>537</v>
      </c>
      <c r="E2479" s="25" t="s">
        <v>293</v>
      </c>
      <c r="F2479" s="23" t="s">
        <v>294</v>
      </c>
      <c r="G2479" s="23" t="s">
        <v>492</v>
      </c>
      <c r="H2479" s="32" t="s">
        <v>363</v>
      </c>
      <c r="I2479" s="32" t="s">
        <v>586</v>
      </c>
      <c r="J2479" s="135">
        <v>131</v>
      </c>
      <c r="K2479" s="28">
        <v>0.73282000000000003</v>
      </c>
      <c r="L2479" s="77">
        <v>0.9</v>
      </c>
      <c r="Q2479" s="106"/>
    </row>
    <row r="2480" spans="1:17" x14ac:dyDescent="0.25">
      <c r="A2480" t="s">
        <v>331</v>
      </c>
      <c r="B2480" s="25">
        <v>2018</v>
      </c>
      <c r="C2480" s="25" t="s">
        <v>0</v>
      </c>
      <c r="D2480" s="25" t="s">
        <v>54</v>
      </c>
      <c r="E2480" s="25" t="s">
        <v>295</v>
      </c>
      <c r="F2480" s="23" t="s">
        <v>296</v>
      </c>
      <c r="G2480" s="23" t="s">
        <v>492</v>
      </c>
      <c r="H2480" s="32" t="s">
        <v>362</v>
      </c>
      <c r="I2480" s="32" t="s">
        <v>586</v>
      </c>
      <c r="J2480" s="135">
        <v>280</v>
      </c>
      <c r="K2480" s="28">
        <v>0.53571000000000002</v>
      </c>
      <c r="L2480" s="77">
        <v>0.9</v>
      </c>
      <c r="Q2480" s="106"/>
    </row>
    <row r="2481" spans="1:17" x14ac:dyDescent="0.25">
      <c r="A2481" t="s">
        <v>331</v>
      </c>
      <c r="B2481" s="25">
        <v>2018</v>
      </c>
      <c r="C2481" s="25" t="s">
        <v>1</v>
      </c>
      <c r="D2481" s="25" t="s">
        <v>56</v>
      </c>
      <c r="E2481" s="25" t="s">
        <v>295</v>
      </c>
      <c r="F2481" s="23" t="s">
        <v>296</v>
      </c>
      <c r="G2481" s="23" t="s">
        <v>492</v>
      </c>
      <c r="H2481" s="32" t="s">
        <v>362</v>
      </c>
      <c r="I2481" s="32" t="s">
        <v>586</v>
      </c>
      <c r="J2481" s="135">
        <v>335</v>
      </c>
      <c r="K2481" s="28">
        <v>0.52537</v>
      </c>
      <c r="L2481" s="77">
        <v>0.9</v>
      </c>
      <c r="Q2481" s="106"/>
    </row>
    <row r="2482" spans="1:17" x14ac:dyDescent="0.25">
      <c r="A2482" t="s">
        <v>331</v>
      </c>
      <c r="B2482" s="25">
        <v>2018</v>
      </c>
      <c r="C2482" s="25" t="s">
        <v>2</v>
      </c>
      <c r="D2482" s="25" t="s">
        <v>57</v>
      </c>
      <c r="E2482" s="25" t="s">
        <v>295</v>
      </c>
      <c r="F2482" s="23" t="s">
        <v>296</v>
      </c>
      <c r="G2482" s="23" t="s">
        <v>492</v>
      </c>
      <c r="H2482" s="32" t="s">
        <v>362</v>
      </c>
      <c r="I2482" s="32" t="s">
        <v>586</v>
      </c>
      <c r="J2482" s="135">
        <v>317</v>
      </c>
      <c r="K2482" s="28">
        <v>0.51104000000000005</v>
      </c>
      <c r="L2482" s="77">
        <v>0.9</v>
      </c>
      <c r="Q2482" s="106"/>
    </row>
    <row r="2483" spans="1:17" x14ac:dyDescent="0.25">
      <c r="A2483" t="s">
        <v>331</v>
      </c>
      <c r="B2483" s="25">
        <v>2018</v>
      </c>
      <c r="C2483" s="25" t="s">
        <v>3</v>
      </c>
      <c r="D2483" s="25" t="s">
        <v>58</v>
      </c>
      <c r="E2483" s="25" t="s">
        <v>295</v>
      </c>
      <c r="F2483" s="23" t="s">
        <v>296</v>
      </c>
      <c r="G2483" s="23" t="s">
        <v>492</v>
      </c>
      <c r="H2483" s="32" t="s">
        <v>362</v>
      </c>
      <c r="I2483" s="32" t="s">
        <v>586</v>
      </c>
      <c r="J2483" s="135">
        <v>316</v>
      </c>
      <c r="K2483" s="28">
        <v>0.54113999999999995</v>
      </c>
      <c r="L2483" s="77">
        <v>0.9</v>
      </c>
      <c r="Q2483" s="106"/>
    </row>
    <row r="2484" spans="1:17" x14ac:dyDescent="0.25">
      <c r="A2484" t="s">
        <v>331</v>
      </c>
      <c r="B2484" s="25">
        <v>2019</v>
      </c>
      <c r="C2484" s="25" t="s">
        <v>0</v>
      </c>
      <c r="D2484" s="25" t="s">
        <v>59</v>
      </c>
      <c r="E2484" s="25" t="s">
        <v>295</v>
      </c>
      <c r="F2484" s="23" t="s">
        <v>296</v>
      </c>
      <c r="G2484" s="23" t="s">
        <v>492</v>
      </c>
      <c r="H2484" s="32" t="s">
        <v>362</v>
      </c>
      <c r="I2484" s="32" t="s">
        <v>586</v>
      </c>
      <c r="J2484" s="135">
        <v>317</v>
      </c>
      <c r="K2484" s="28">
        <v>0.67191999999999996</v>
      </c>
      <c r="L2484" s="77">
        <v>0.9</v>
      </c>
      <c r="Q2484" s="106"/>
    </row>
    <row r="2485" spans="1:17" x14ac:dyDescent="0.25">
      <c r="A2485" t="s">
        <v>331</v>
      </c>
      <c r="B2485" s="25">
        <v>2019</v>
      </c>
      <c r="C2485" s="25" t="s">
        <v>1</v>
      </c>
      <c r="D2485" s="25" t="s">
        <v>60</v>
      </c>
      <c r="E2485" s="25" t="s">
        <v>295</v>
      </c>
      <c r="F2485" s="23" t="s">
        <v>296</v>
      </c>
      <c r="G2485" s="23" t="s">
        <v>492</v>
      </c>
      <c r="H2485" s="32" t="s">
        <v>362</v>
      </c>
      <c r="I2485" s="32" t="s">
        <v>586</v>
      </c>
      <c r="J2485" s="135">
        <v>345</v>
      </c>
      <c r="K2485" s="28">
        <v>0.65217000000000003</v>
      </c>
      <c r="L2485" s="77">
        <v>0.9</v>
      </c>
      <c r="Q2485" s="106"/>
    </row>
    <row r="2486" spans="1:17" x14ac:dyDescent="0.25">
      <c r="A2486" t="s">
        <v>331</v>
      </c>
      <c r="B2486" s="25">
        <v>2019</v>
      </c>
      <c r="C2486" s="25" t="s">
        <v>2</v>
      </c>
      <c r="D2486" s="25" t="s">
        <v>61</v>
      </c>
      <c r="E2486" s="25" t="s">
        <v>295</v>
      </c>
      <c r="F2486" s="23" t="s">
        <v>296</v>
      </c>
      <c r="G2486" s="23" t="s">
        <v>492</v>
      </c>
      <c r="H2486" s="32" t="s">
        <v>362</v>
      </c>
      <c r="I2486" s="32" t="s">
        <v>586</v>
      </c>
      <c r="J2486" s="135">
        <v>316</v>
      </c>
      <c r="K2486" s="28">
        <v>0.69620000000000004</v>
      </c>
      <c r="L2486" s="77">
        <v>0.9</v>
      </c>
      <c r="Q2486" s="106"/>
    </row>
    <row r="2487" spans="1:17" x14ac:dyDescent="0.25">
      <c r="A2487" t="s">
        <v>331</v>
      </c>
      <c r="B2487" s="25">
        <v>2019</v>
      </c>
      <c r="C2487" s="25" t="s">
        <v>3</v>
      </c>
      <c r="D2487" s="25" t="s">
        <v>62</v>
      </c>
      <c r="E2487" s="25" t="s">
        <v>295</v>
      </c>
      <c r="F2487" s="23" t="s">
        <v>296</v>
      </c>
      <c r="G2487" s="23" t="s">
        <v>492</v>
      </c>
      <c r="H2487" s="32" t="s">
        <v>362</v>
      </c>
      <c r="I2487" s="32" t="s">
        <v>586</v>
      </c>
      <c r="J2487" s="135">
        <v>298</v>
      </c>
      <c r="K2487" s="28">
        <v>0.69462999999999997</v>
      </c>
      <c r="L2487" s="77">
        <v>0.9</v>
      </c>
      <c r="Q2487" s="106"/>
    </row>
    <row r="2488" spans="1:17" x14ac:dyDescent="0.25">
      <c r="A2488" t="s">
        <v>331</v>
      </c>
      <c r="B2488" s="25">
        <v>2020</v>
      </c>
      <c r="C2488" s="25" t="s">
        <v>0</v>
      </c>
      <c r="D2488" s="25" t="s">
        <v>63</v>
      </c>
      <c r="E2488" s="25" t="s">
        <v>295</v>
      </c>
      <c r="F2488" s="23" t="s">
        <v>296</v>
      </c>
      <c r="G2488" s="23" t="s">
        <v>492</v>
      </c>
      <c r="H2488" s="32" t="s">
        <v>362</v>
      </c>
      <c r="I2488" s="32" t="s">
        <v>586</v>
      </c>
      <c r="J2488" s="135">
        <v>306</v>
      </c>
      <c r="K2488" s="28">
        <v>0.67320000000000002</v>
      </c>
      <c r="L2488" s="77">
        <v>0.9</v>
      </c>
      <c r="Q2488" s="106"/>
    </row>
    <row r="2489" spans="1:17" x14ac:dyDescent="0.25">
      <c r="A2489" t="s">
        <v>331</v>
      </c>
      <c r="B2489" s="25">
        <v>2020</v>
      </c>
      <c r="C2489" s="25" t="s">
        <v>1</v>
      </c>
      <c r="D2489" s="25" t="s">
        <v>64</v>
      </c>
      <c r="E2489" s="25" t="s">
        <v>295</v>
      </c>
      <c r="F2489" s="23" t="s">
        <v>296</v>
      </c>
      <c r="G2489" s="23" t="s">
        <v>492</v>
      </c>
      <c r="H2489" s="32" t="s">
        <v>362</v>
      </c>
      <c r="I2489" s="32" t="s">
        <v>586</v>
      </c>
      <c r="J2489" s="135">
        <v>158</v>
      </c>
      <c r="K2489" s="28">
        <v>0.50632999999999995</v>
      </c>
      <c r="L2489" s="77">
        <v>0.9</v>
      </c>
      <c r="Q2489" s="106"/>
    </row>
    <row r="2490" spans="1:17" x14ac:dyDescent="0.25">
      <c r="A2490" t="s">
        <v>331</v>
      </c>
      <c r="B2490" s="25">
        <v>2020</v>
      </c>
      <c r="C2490" s="25" t="s">
        <v>2</v>
      </c>
      <c r="D2490" s="25" t="s">
        <v>65</v>
      </c>
      <c r="E2490" s="25" t="s">
        <v>295</v>
      </c>
      <c r="F2490" s="23" t="s">
        <v>296</v>
      </c>
      <c r="G2490" s="23" t="s">
        <v>492</v>
      </c>
      <c r="H2490" s="32" t="s">
        <v>362</v>
      </c>
      <c r="I2490" s="32" t="s">
        <v>586</v>
      </c>
      <c r="J2490" s="135">
        <v>235</v>
      </c>
      <c r="K2490" s="28">
        <v>0.60426000000000002</v>
      </c>
      <c r="L2490" s="77">
        <v>0.9</v>
      </c>
      <c r="Q2490" s="106"/>
    </row>
    <row r="2491" spans="1:17" x14ac:dyDescent="0.25">
      <c r="A2491" t="s">
        <v>331</v>
      </c>
      <c r="B2491" s="25">
        <v>2020</v>
      </c>
      <c r="C2491" s="25" t="s">
        <v>3</v>
      </c>
      <c r="D2491" s="25" t="s">
        <v>66</v>
      </c>
      <c r="E2491" s="25" t="s">
        <v>295</v>
      </c>
      <c r="F2491" s="23" t="s">
        <v>296</v>
      </c>
      <c r="G2491" s="23" t="s">
        <v>492</v>
      </c>
      <c r="H2491" s="32" t="s">
        <v>362</v>
      </c>
      <c r="I2491" s="32" t="s">
        <v>586</v>
      </c>
      <c r="J2491" s="135">
        <v>350</v>
      </c>
      <c r="K2491" s="28">
        <v>0.52571000000000001</v>
      </c>
      <c r="L2491" s="77">
        <v>0.9</v>
      </c>
      <c r="Q2491" s="106"/>
    </row>
    <row r="2492" spans="1:17" x14ac:dyDescent="0.25">
      <c r="A2492" t="s">
        <v>331</v>
      </c>
      <c r="B2492" s="25">
        <v>2021</v>
      </c>
      <c r="C2492" s="25" t="s">
        <v>0</v>
      </c>
      <c r="D2492" s="25" t="s">
        <v>67</v>
      </c>
      <c r="E2492" s="25" t="s">
        <v>295</v>
      </c>
      <c r="F2492" s="23" t="s">
        <v>296</v>
      </c>
      <c r="G2492" s="23" t="s">
        <v>492</v>
      </c>
      <c r="H2492" s="32" t="s">
        <v>362</v>
      </c>
      <c r="I2492" s="32" t="s">
        <v>586</v>
      </c>
      <c r="J2492" s="135">
        <v>311</v>
      </c>
      <c r="K2492" s="28">
        <v>0.60450000000000004</v>
      </c>
      <c r="L2492" s="77">
        <v>0.9</v>
      </c>
      <c r="Q2492" s="106"/>
    </row>
    <row r="2493" spans="1:17" x14ac:dyDescent="0.25">
      <c r="A2493" t="s">
        <v>331</v>
      </c>
      <c r="B2493" s="25">
        <v>2021</v>
      </c>
      <c r="C2493" s="25" t="s">
        <v>1</v>
      </c>
      <c r="D2493" s="25" t="s">
        <v>68</v>
      </c>
      <c r="E2493" s="25" t="s">
        <v>295</v>
      </c>
      <c r="F2493" s="23" t="s">
        <v>296</v>
      </c>
      <c r="G2493" s="23" t="s">
        <v>492</v>
      </c>
      <c r="H2493" s="32" t="s">
        <v>362</v>
      </c>
      <c r="I2493" s="32" t="s">
        <v>586</v>
      </c>
      <c r="J2493" s="135">
        <v>334</v>
      </c>
      <c r="K2493" s="28">
        <v>0.62275000000000003</v>
      </c>
      <c r="L2493" s="77">
        <v>0.9</v>
      </c>
      <c r="Q2493" s="106"/>
    </row>
    <row r="2494" spans="1:17" x14ac:dyDescent="0.25">
      <c r="A2494" t="s">
        <v>331</v>
      </c>
      <c r="B2494" s="25">
        <v>2021</v>
      </c>
      <c r="C2494" s="25" t="s">
        <v>2</v>
      </c>
      <c r="D2494" s="25" t="s">
        <v>69</v>
      </c>
      <c r="E2494" s="25" t="s">
        <v>295</v>
      </c>
      <c r="F2494" s="23" t="s">
        <v>296</v>
      </c>
      <c r="G2494" s="23" t="s">
        <v>492</v>
      </c>
      <c r="H2494" s="32" t="s">
        <v>362</v>
      </c>
      <c r="I2494" s="32" t="s">
        <v>586</v>
      </c>
      <c r="J2494" s="135">
        <v>348</v>
      </c>
      <c r="K2494" s="28">
        <v>0.76149</v>
      </c>
      <c r="L2494" s="77">
        <v>0.9</v>
      </c>
      <c r="Q2494" s="106"/>
    </row>
    <row r="2495" spans="1:17" x14ac:dyDescent="0.25">
      <c r="A2495" t="s">
        <v>331</v>
      </c>
      <c r="B2495" s="25">
        <v>2021</v>
      </c>
      <c r="C2495" s="25" t="s">
        <v>3</v>
      </c>
      <c r="D2495" s="25" t="s">
        <v>70</v>
      </c>
      <c r="E2495" s="25" t="s">
        <v>295</v>
      </c>
      <c r="F2495" s="23" t="s">
        <v>296</v>
      </c>
      <c r="G2495" s="23" t="s">
        <v>492</v>
      </c>
      <c r="H2495" s="32" t="s">
        <v>362</v>
      </c>
      <c r="I2495" s="32" t="s">
        <v>586</v>
      </c>
      <c r="J2495" s="135">
        <v>303</v>
      </c>
      <c r="K2495" s="28">
        <v>0.71287</v>
      </c>
      <c r="L2495" s="77">
        <v>0.9</v>
      </c>
      <c r="Q2495" s="106"/>
    </row>
    <row r="2496" spans="1:17" x14ac:dyDescent="0.25">
      <c r="A2496" t="s">
        <v>331</v>
      </c>
      <c r="B2496" s="25">
        <v>2022</v>
      </c>
      <c r="C2496" s="25" t="s">
        <v>0</v>
      </c>
      <c r="D2496" s="25" t="s">
        <v>71</v>
      </c>
      <c r="E2496" s="25" t="s">
        <v>295</v>
      </c>
      <c r="F2496" s="23" t="s">
        <v>296</v>
      </c>
      <c r="G2496" s="23" t="s">
        <v>492</v>
      </c>
      <c r="H2496" s="32" t="s">
        <v>362</v>
      </c>
      <c r="I2496" s="32" t="s">
        <v>586</v>
      </c>
      <c r="J2496" s="135">
        <v>333</v>
      </c>
      <c r="K2496" s="28">
        <v>0.76275999999999999</v>
      </c>
      <c r="L2496" s="77">
        <v>0.9</v>
      </c>
      <c r="Q2496" s="106"/>
    </row>
    <row r="2497" spans="1:17" x14ac:dyDescent="0.25">
      <c r="A2497" t="s">
        <v>331</v>
      </c>
      <c r="B2497" s="25">
        <v>2022</v>
      </c>
      <c r="C2497" s="25" t="s">
        <v>1</v>
      </c>
      <c r="D2497" s="25" t="s">
        <v>72</v>
      </c>
      <c r="E2497" s="25" t="s">
        <v>295</v>
      </c>
      <c r="F2497" s="23" t="s">
        <v>296</v>
      </c>
      <c r="G2497" s="23" t="s">
        <v>492</v>
      </c>
      <c r="H2497" s="32" t="s">
        <v>362</v>
      </c>
      <c r="I2497" s="32" t="s">
        <v>586</v>
      </c>
      <c r="J2497" s="135">
        <v>317</v>
      </c>
      <c r="K2497" s="28">
        <v>0.77603</v>
      </c>
      <c r="L2497" s="77">
        <v>0.9</v>
      </c>
      <c r="Q2497" s="106"/>
    </row>
    <row r="2498" spans="1:17" x14ac:dyDescent="0.25">
      <c r="A2498" t="s">
        <v>331</v>
      </c>
      <c r="B2498" s="25">
        <v>2022</v>
      </c>
      <c r="C2498" s="25" t="s">
        <v>2</v>
      </c>
      <c r="D2498" s="25" t="s">
        <v>73</v>
      </c>
      <c r="E2498" s="25" t="s">
        <v>295</v>
      </c>
      <c r="F2498" s="23" t="s">
        <v>296</v>
      </c>
      <c r="G2498" s="23" t="s">
        <v>492</v>
      </c>
      <c r="H2498" s="32" t="s">
        <v>362</v>
      </c>
      <c r="I2498" s="32" t="s">
        <v>586</v>
      </c>
      <c r="J2498" s="135">
        <v>291</v>
      </c>
      <c r="K2498" s="28">
        <v>0.76976</v>
      </c>
      <c r="L2498" s="77">
        <v>0.9</v>
      </c>
      <c r="Q2498" s="106"/>
    </row>
    <row r="2499" spans="1:17" x14ac:dyDescent="0.25">
      <c r="A2499" t="s">
        <v>331</v>
      </c>
      <c r="B2499" s="25">
        <v>2022</v>
      </c>
      <c r="C2499" s="25" t="s">
        <v>3</v>
      </c>
      <c r="D2499" s="25" t="s">
        <v>493</v>
      </c>
      <c r="E2499" s="25" t="s">
        <v>295</v>
      </c>
      <c r="F2499" s="23" t="s">
        <v>296</v>
      </c>
      <c r="G2499" s="23" t="s">
        <v>492</v>
      </c>
      <c r="H2499" s="32" t="s">
        <v>362</v>
      </c>
      <c r="I2499" s="32" t="s">
        <v>586</v>
      </c>
      <c r="J2499" s="135">
        <v>291</v>
      </c>
      <c r="K2499" s="28">
        <v>0.73196000000000006</v>
      </c>
      <c r="L2499" s="77">
        <v>0.9</v>
      </c>
      <c r="Q2499" s="106"/>
    </row>
    <row r="2500" spans="1:17" x14ac:dyDescent="0.25">
      <c r="A2500" t="s">
        <v>331</v>
      </c>
      <c r="B2500" s="25">
        <v>2023</v>
      </c>
      <c r="C2500" s="25" t="s">
        <v>0</v>
      </c>
      <c r="D2500" s="25" t="s">
        <v>537</v>
      </c>
      <c r="E2500" s="25" t="s">
        <v>295</v>
      </c>
      <c r="F2500" s="23" t="s">
        <v>296</v>
      </c>
      <c r="G2500" s="23" t="s">
        <v>492</v>
      </c>
      <c r="H2500" s="32" t="s">
        <v>362</v>
      </c>
      <c r="I2500" s="32" t="s">
        <v>586</v>
      </c>
      <c r="J2500" s="135">
        <v>295</v>
      </c>
      <c r="K2500" s="28">
        <v>0.6</v>
      </c>
      <c r="L2500" s="77">
        <v>0.9</v>
      </c>
      <c r="Q2500" s="106"/>
    </row>
    <row r="2501" spans="1:17" x14ac:dyDescent="0.25">
      <c r="A2501" t="s">
        <v>331</v>
      </c>
      <c r="B2501" s="25">
        <v>2018</v>
      </c>
      <c r="C2501" s="25" t="s">
        <v>0</v>
      </c>
      <c r="D2501" s="25" t="s">
        <v>54</v>
      </c>
      <c r="E2501" s="25" t="s">
        <v>285</v>
      </c>
      <c r="F2501" s="23" t="s">
        <v>343</v>
      </c>
      <c r="G2501" s="23" t="s">
        <v>492</v>
      </c>
      <c r="H2501" s="32" t="s">
        <v>355</v>
      </c>
      <c r="I2501" s="32" t="s">
        <v>586</v>
      </c>
      <c r="J2501" s="135">
        <v>219</v>
      </c>
      <c r="K2501" s="28">
        <v>0.78995000000000004</v>
      </c>
      <c r="L2501" s="77">
        <v>0.9</v>
      </c>
      <c r="Q2501" s="106"/>
    </row>
    <row r="2502" spans="1:17" x14ac:dyDescent="0.25">
      <c r="A2502" t="s">
        <v>331</v>
      </c>
      <c r="B2502" s="25">
        <v>2018</v>
      </c>
      <c r="C2502" s="25" t="s">
        <v>1</v>
      </c>
      <c r="D2502" s="25" t="s">
        <v>56</v>
      </c>
      <c r="E2502" s="25" t="s">
        <v>285</v>
      </c>
      <c r="F2502" s="23" t="s">
        <v>343</v>
      </c>
      <c r="G2502" s="23" t="s">
        <v>492</v>
      </c>
      <c r="H2502" s="32" t="s">
        <v>355</v>
      </c>
      <c r="I2502" s="32" t="s">
        <v>586</v>
      </c>
      <c r="J2502" s="135">
        <v>205</v>
      </c>
      <c r="K2502" s="28">
        <v>0.87317</v>
      </c>
      <c r="L2502" s="77">
        <v>0.9</v>
      </c>
      <c r="Q2502" s="106"/>
    </row>
    <row r="2503" spans="1:17" x14ac:dyDescent="0.25">
      <c r="A2503" t="s">
        <v>331</v>
      </c>
      <c r="B2503" s="25">
        <v>2018</v>
      </c>
      <c r="C2503" s="25" t="s">
        <v>2</v>
      </c>
      <c r="D2503" s="25" t="s">
        <v>57</v>
      </c>
      <c r="E2503" s="25" t="s">
        <v>285</v>
      </c>
      <c r="F2503" s="23" t="s">
        <v>343</v>
      </c>
      <c r="G2503" s="23" t="s">
        <v>492</v>
      </c>
      <c r="H2503" s="32" t="s">
        <v>355</v>
      </c>
      <c r="I2503" s="32" t="s">
        <v>586</v>
      </c>
      <c r="J2503" s="135">
        <v>189</v>
      </c>
      <c r="K2503" s="28">
        <v>0.82011000000000001</v>
      </c>
      <c r="L2503" s="77">
        <v>0.9</v>
      </c>
      <c r="Q2503" s="106"/>
    </row>
    <row r="2504" spans="1:17" x14ac:dyDescent="0.25">
      <c r="A2504" t="s">
        <v>331</v>
      </c>
      <c r="B2504" s="25">
        <v>2018</v>
      </c>
      <c r="C2504" s="25" t="s">
        <v>3</v>
      </c>
      <c r="D2504" s="25" t="s">
        <v>58</v>
      </c>
      <c r="E2504" s="25" t="s">
        <v>285</v>
      </c>
      <c r="F2504" s="23" t="s">
        <v>343</v>
      </c>
      <c r="G2504" s="23" t="s">
        <v>492</v>
      </c>
      <c r="H2504" s="32" t="s">
        <v>355</v>
      </c>
      <c r="I2504" s="32" t="s">
        <v>586</v>
      </c>
      <c r="J2504" s="135">
        <v>193</v>
      </c>
      <c r="K2504" s="28">
        <v>0.75129999999999997</v>
      </c>
      <c r="L2504" s="77">
        <v>0.9</v>
      </c>
      <c r="Q2504" s="106"/>
    </row>
    <row r="2505" spans="1:17" x14ac:dyDescent="0.25">
      <c r="A2505" t="s">
        <v>331</v>
      </c>
      <c r="B2505" s="25">
        <v>2019</v>
      </c>
      <c r="C2505" s="25" t="s">
        <v>0</v>
      </c>
      <c r="D2505" s="25" t="s">
        <v>59</v>
      </c>
      <c r="E2505" s="25" t="s">
        <v>285</v>
      </c>
      <c r="F2505" s="23" t="s">
        <v>343</v>
      </c>
      <c r="G2505" s="23" t="s">
        <v>492</v>
      </c>
      <c r="H2505" s="32" t="s">
        <v>355</v>
      </c>
      <c r="I2505" s="32" t="s">
        <v>586</v>
      </c>
      <c r="J2505" s="135">
        <v>171</v>
      </c>
      <c r="K2505" s="28">
        <v>0.80701999999999996</v>
      </c>
      <c r="L2505" s="77">
        <v>0.9</v>
      </c>
      <c r="Q2505" s="106"/>
    </row>
    <row r="2506" spans="1:17" x14ac:dyDescent="0.25">
      <c r="A2506" t="s">
        <v>331</v>
      </c>
      <c r="B2506" s="25">
        <v>2019</v>
      </c>
      <c r="C2506" s="25" t="s">
        <v>1</v>
      </c>
      <c r="D2506" s="25" t="s">
        <v>60</v>
      </c>
      <c r="E2506" s="25" t="s">
        <v>285</v>
      </c>
      <c r="F2506" s="23" t="s">
        <v>343</v>
      </c>
      <c r="G2506" s="23" t="s">
        <v>492</v>
      </c>
      <c r="H2506" s="32" t="s">
        <v>355</v>
      </c>
      <c r="I2506" s="32" t="s">
        <v>586</v>
      </c>
      <c r="J2506" s="135">
        <v>205</v>
      </c>
      <c r="K2506" s="28">
        <v>0.73658999999999997</v>
      </c>
      <c r="L2506" s="77">
        <v>0.9</v>
      </c>
      <c r="Q2506" s="106"/>
    </row>
    <row r="2507" spans="1:17" x14ac:dyDescent="0.25">
      <c r="A2507" t="s">
        <v>331</v>
      </c>
      <c r="B2507" s="25">
        <v>2019</v>
      </c>
      <c r="C2507" s="25" t="s">
        <v>2</v>
      </c>
      <c r="D2507" s="25" t="s">
        <v>61</v>
      </c>
      <c r="E2507" s="25" t="s">
        <v>285</v>
      </c>
      <c r="F2507" s="23" t="s">
        <v>343</v>
      </c>
      <c r="G2507" s="23" t="s">
        <v>492</v>
      </c>
      <c r="H2507" s="32" t="s">
        <v>355</v>
      </c>
      <c r="I2507" s="32" t="s">
        <v>586</v>
      </c>
      <c r="J2507" s="135">
        <v>193</v>
      </c>
      <c r="K2507" s="28">
        <v>0.69430000000000003</v>
      </c>
      <c r="L2507" s="77">
        <v>0.9</v>
      </c>
      <c r="Q2507" s="106"/>
    </row>
    <row r="2508" spans="1:17" x14ac:dyDescent="0.25">
      <c r="A2508" t="s">
        <v>331</v>
      </c>
      <c r="B2508" s="25">
        <v>2019</v>
      </c>
      <c r="C2508" s="25" t="s">
        <v>3</v>
      </c>
      <c r="D2508" s="25" t="s">
        <v>62</v>
      </c>
      <c r="E2508" s="25" t="s">
        <v>285</v>
      </c>
      <c r="F2508" s="23" t="s">
        <v>343</v>
      </c>
      <c r="G2508" s="23" t="s">
        <v>492</v>
      </c>
      <c r="H2508" s="32" t="s">
        <v>355</v>
      </c>
      <c r="I2508" s="32" t="s">
        <v>586</v>
      </c>
      <c r="J2508" s="135">
        <v>178</v>
      </c>
      <c r="K2508" s="28">
        <v>0.80337000000000003</v>
      </c>
      <c r="L2508" s="77">
        <v>0.9</v>
      </c>
      <c r="Q2508" s="106"/>
    </row>
    <row r="2509" spans="1:17" x14ac:dyDescent="0.25">
      <c r="A2509" t="s">
        <v>331</v>
      </c>
      <c r="B2509" s="25">
        <v>2020</v>
      </c>
      <c r="C2509" s="25" t="s">
        <v>0</v>
      </c>
      <c r="D2509" s="25" t="s">
        <v>63</v>
      </c>
      <c r="E2509" s="25" t="s">
        <v>285</v>
      </c>
      <c r="F2509" s="23" t="s">
        <v>343</v>
      </c>
      <c r="G2509" s="23" t="s">
        <v>492</v>
      </c>
      <c r="H2509" s="32" t="s">
        <v>355</v>
      </c>
      <c r="I2509" s="32" t="s">
        <v>586</v>
      </c>
      <c r="J2509" s="135">
        <v>180</v>
      </c>
      <c r="K2509" s="28">
        <v>0.71111000000000002</v>
      </c>
      <c r="L2509" s="77">
        <v>0.9</v>
      </c>
      <c r="Q2509" s="106"/>
    </row>
    <row r="2510" spans="1:17" x14ac:dyDescent="0.25">
      <c r="A2510" t="s">
        <v>331</v>
      </c>
      <c r="B2510" s="25">
        <v>2020</v>
      </c>
      <c r="C2510" s="25" t="s">
        <v>1</v>
      </c>
      <c r="D2510" s="25" t="s">
        <v>64</v>
      </c>
      <c r="E2510" s="25" t="s">
        <v>285</v>
      </c>
      <c r="F2510" s="23" t="s">
        <v>343</v>
      </c>
      <c r="G2510" s="23" t="s">
        <v>492</v>
      </c>
      <c r="H2510" s="32" t="s">
        <v>355</v>
      </c>
      <c r="I2510" s="32" t="s">
        <v>586</v>
      </c>
      <c r="J2510" s="135">
        <v>98</v>
      </c>
      <c r="K2510" s="28">
        <v>0.53061000000000003</v>
      </c>
      <c r="L2510" s="77">
        <v>0.9</v>
      </c>
      <c r="Q2510" s="106"/>
    </row>
    <row r="2511" spans="1:17" x14ac:dyDescent="0.25">
      <c r="A2511" t="s">
        <v>331</v>
      </c>
      <c r="B2511" s="25">
        <v>2020</v>
      </c>
      <c r="C2511" s="25" t="s">
        <v>2</v>
      </c>
      <c r="D2511" s="25" t="s">
        <v>65</v>
      </c>
      <c r="E2511" s="25" t="s">
        <v>285</v>
      </c>
      <c r="F2511" s="23" t="s">
        <v>343</v>
      </c>
      <c r="G2511" s="23" t="s">
        <v>492</v>
      </c>
      <c r="H2511" s="32" t="s">
        <v>355</v>
      </c>
      <c r="I2511" s="32" t="s">
        <v>586</v>
      </c>
      <c r="J2511" s="135">
        <v>141</v>
      </c>
      <c r="K2511" s="28">
        <v>0.52481999999999995</v>
      </c>
      <c r="L2511" s="77">
        <v>0.9</v>
      </c>
      <c r="Q2511" s="106"/>
    </row>
    <row r="2512" spans="1:17" x14ac:dyDescent="0.25">
      <c r="A2512" t="s">
        <v>331</v>
      </c>
      <c r="B2512" s="25">
        <v>2020</v>
      </c>
      <c r="C2512" s="25" t="s">
        <v>3</v>
      </c>
      <c r="D2512" s="25" t="s">
        <v>66</v>
      </c>
      <c r="E2512" s="25" t="s">
        <v>285</v>
      </c>
      <c r="F2512" s="23" t="s">
        <v>343</v>
      </c>
      <c r="G2512" s="23" t="s">
        <v>492</v>
      </c>
      <c r="H2512" s="32" t="s">
        <v>355</v>
      </c>
      <c r="I2512" s="32" t="s">
        <v>586</v>
      </c>
      <c r="J2512" s="135">
        <v>183</v>
      </c>
      <c r="K2512" s="28">
        <v>0.54098000000000002</v>
      </c>
      <c r="L2512" s="77">
        <v>0.9</v>
      </c>
      <c r="Q2512" s="106"/>
    </row>
    <row r="2513" spans="1:17" x14ac:dyDescent="0.25">
      <c r="A2513" t="s">
        <v>331</v>
      </c>
      <c r="B2513" s="25">
        <v>2021</v>
      </c>
      <c r="C2513" s="25" t="s">
        <v>0</v>
      </c>
      <c r="D2513" s="25" t="s">
        <v>67</v>
      </c>
      <c r="E2513" s="25" t="s">
        <v>285</v>
      </c>
      <c r="F2513" s="23" t="s">
        <v>343</v>
      </c>
      <c r="G2513" s="23" t="s">
        <v>492</v>
      </c>
      <c r="H2513" s="32" t="s">
        <v>355</v>
      </c>
      <c r="I2513" s="32" t="s">
        <v>586</v>
      </c>
      <c r="J2513" s="135">
        <v>163</v>
      </c>
      <c r="K2513" s="28">
        <v>0.49692999999999998</v>
      </c>
      <c r="L2513" s="77">
        <v>0.9</v>
      </c>
      <c r="Q2513" s="106"/>
    </row>
    <row r="2514" spans="1:17" x14ac:dyDescent="0.25">
      <c r="A2514" t="s">
        <v>331</v>
      </c>
      <c r="B2514" s="25">
        <v>2021</v>
      </c>
      <c r="C2514" s="25" t="s">
        <v>1</v>
      </c>
      <c r="D2514" s="25" t="s">
        <v>68</v>
      </c>
      <c r="E2514" s="25" t="s">
        <v>285</v>
      </c>
      <c r="F2514" s="23" t="s">
        <v>343</v>
      </c>
      <c r="G2514" s="23" t="s">
        <v>492</v>
      </c>
      <c r="H2514" s="32" t="s">
        <v>355</v>
      </c>
      <c r="I2514" s="32" t="s">
        <v>586</v>
      </c>
      <c r="J2514" s="135">
        <v>204</v>
      </c>
      <c r="K2514" s="28">
        <v>0.49020000000000002</v>
      </c>
      <c r="L2514" s="77">
        <v>0.9</v>
      </c>
      <c r="Q2514" s="106"/>
    </row>
    <row r="2515" spans="1:17" x14ac:dyDescent="0.25">
      <c r="A2515" t="s">
        <v>331</v>
      </c>
      <c r="B2515" s="25">
        <v>2021</v>
      </c>
      <c r="C2515" s="25" t="s">
        <v>2</v>
      </c>
      <c r="D2515" s="25" t="s">
        <v>69</v>
      </c>
      <c r="E2515" s="25" t="s">
        <v>285</v>
      </c>
      <c r="F2515" s="23" t="s">
        <v>343</v>
      </c>
      <c r="G2515" s="23" t="s">
        <v>492</v>
      </c>
      <c r="H2515" s="32" t="s">
        <v>355</v>
      </c>
      <c r="I2515" s="32" t="s">
        <v>586</v>
      </c>
      <c r="J2515" s="135">
        <v>219</v>
      </c>
      <c r="K2515" s="28">
        <v>0.81279000000000001</v>
      </c>
      <c r="L2515" s="77">
        <v>0.9</v>
      </c>
      <c r="Q2515" s="106"/>
    </row>
    <row r="2516" spans="1:17" x14ac:dyDescent="0.25">
      <c r="A2516" t="s">
        <v>331</v>
      </c>
      <c r="B2516" s="25">
        <v>2021</v>
      </c>
      <c r="C2516" s="25" t="s">
        <v>3</v>
      </c>
      <c r="D2516" s="25" t="s">
        <v>70</v>
      </c>
      <c r="E2516" s="25" t="s">
        <v>285</v>
      </c>
      <c r="F2516" s="23" t="s">
        <v>343</v>
      </c>
      <c r="G2516" s="23" t="s">
        <v>492</v>
      </c>
      <c r="H2516" s="32" t="s">
        <v>355</v>
      </c>
      <c r="I2516" s="32" t="s">
        <v>586</v>
      </c>
      <c r="J2516" s="135">
        <v>209</v>
      </c>
      <c r="K2516" s="28">
        <v>0.79903999999999997</v>
      </c>
      <c r="L2516" s="77">
        <v>0.9</v>
      </c>
      <c r="Q2516" s="106"/>
    </row>
    <row r="2517" spans="1:17" x14ac:dyDescent="0.25">
      <c r="A2517" t="s">
        <v>331</v>
      </c>
      <c r="B2517" s="25">
        <v>2022</v>
      </c>
      <c r="C2517" s="25" t="s">
        <v>0</v>
      </c>
      <c r="D2517" s="25" t="s">
        <v>71</v>
      </c>
      <c r="E2517" s="25" t="s">
        <v>285</v>
      </c>
      <c r="F2517" s="23" t="s">
        <v>343</v>
      </c>
      <c r="G2517" s="23" t="s">
        <v>492</v>
      </c>
      <c r="H2517" s="32" t="s">
        <v>355</v>
      </c>
      <c r="I2517" s="32" t="s">
        <v>586</v>
      </c>
      <c r="J2517" s="135">
        <v>231</v>
      </c>
      <c r="K2517" s="28">
        <v>0.74026000000000003</v>
      </c>
      <c r="L2517" s="77">
        <v>0.9</v>
      </c>
      <c r="Q2517" s="106"/>
    </row>
    <row r="2518" spans="1:17" x14ac:dyDescent="0.25">
      <c r="A2518" t="s">
        <v>331</v>
      </c>
      <c r="B2518" s="25">
        <v>2022</v>
      </c>
      <c r="C2518" s="25" t="s">
        <v>1</v>
      </c>
      <c r="D2518" s="25" t="s">
        <v>72</v>
      </c>
      <c r="E2518" s="25" t="s">
        <v>285</v>
      </c>
      <c r="F2518" s="23" t="s">
        <v>343</v>
      </c>
      <c r="G2518" s="23" t="s">
        <v>492</v>
      </c>
      <c r="H2518" s="32" t="s">
        <v>355</v>
      </c>
      <c r="I2518" s="32" t="s">
        <v>586</v>
      </c>
      <c r="J2518" s="135">
        <v>198</v>
      </c>
      <c r="K2518" s="28">
        <v>0.42929</v>
      </c>
      <c r="L2518" s="77">
        <v>0.9</v>
      </c>
      <c r="Q2518" s="106"/>
    </row>
    <row r="2519" spans="1:17" x14ac:dyDescent="0.25">
      <c r="A2519" t="s">
        <v>331</v>
      </c>
      <c r="B2519" s="25">
        <v>2022</v>
      </c>
      <c r="C2519" s="25" t="s">
        <v>2</v>
      </c>
      <c r="D2519" s="25" t="s">
        <v>73</v>
      </c>
      <c r="E2519" s="25" t="s">
        <v>285</v>
      </c>
      <c r="F2519" s="23" t="s">
        <v>343</v>
      </c>
      <c r="G2519" s="23" t="s">
        <v>492</v>
      </c>
      <c r="H2519" s="32" t="s">
        <v>355</v>
      </c>
      <c r="I2519" s="32" t="s">
        <v>586</v>
      </c>
      <c r="J2519" s="135">
        <v>213</v>
      </c>
      <c r="K2519" s="28">
        <v>0.54459999999999997</v>
      </c>
      <c r="L2519" s="77">
        <v>0.9</v>
      </c>
      <c r="Q2519" s="106"/>
    </row>
    <row r="2520" spans="1:17" x14ac:dyDescent="0.25">
      <c r="A2520" t="s">
        <v>331</v>
      </c>
      <c r="B2520" s="25">
        <v>2022</v>
      </c>
      <c r="C2520" s="25" t="s">
        <v>3</v>
      </c>
      <c r="D2520" s="25" t="s">
        <v>493</v>
      </c>
      <c r="E2520" s="25" t="s">
        <v>285</v>
      </c>
      <c r="F2520" s="23" t="s">
        <v>343</v>
      </c>
      <c r="G2520" s="23" t="s">
        <v>492</v>
      </c>
      <c r="H2520" s="32" t="s">
        <v>355</v>
      </c>
      <c r="I2520" s="32" t="s">
        <v>586</v>
      </c>
      <c r="J2520" s="135">
        <v>198</v>
      </c>
      <c r="K2520" s="28">
        <v>0.36364000000000002</v>
      </c>
      <c r="L2520" s="77">
        <v>0.9</v>
      </c>
      <c r="Q2520" s="106"/>
    </row>
    <row r="2521" spans="1:17" x14ac:dyDescent="0.25">
      <c r="A2521" t="s">
        <v>331</v>
      </c>
      <c r="B2521" s="25">
        <v>2023</v>
      </c>
      <c r="C2521" s="25" t="s">
        <v>0</v>
      </c>
      <c r="D2521" s="25" t="s">
        <v>537</v>
      </c>
      <c r="E2521" s="25" t="s">
        <v>285</v>
      </c>
      <c r="F2521" s="23" t="s">
        <v>343</v>
      </c>
      <c r="G2521" s="23" t="s">
        <v>492</v>
      </c>
      <c r="H2521" s="32" t="s">
        <v>355</v>
      </c>
      <c r="I2521" s="32" t="s">
        <v>586</v>
      </c>
      <c r="J2521" s="135">
        <v>161</v>
      </c>
      <c r="K2521" s="28">
        <v>0.68323</v>
      </c>
      <c r="L2521" s="77">
        <v>0.9</v>
      </c>
      <c r="Q2521" s="106"/>
    </row>
    <row r="2522" spans="1:17" x14ac:dyDescent="0.25">
      <c r="A2522" t="s">
        <v>331</v>
      </c>
      <c r="B2522" s="25">
        <v>2018</v>
      </c>
      <c r="C2522" s="25" t="s">
        <v>0</v>
      </c>
      <c r="D2522" s="25" t="s">
        <v>54</v>
      </c>
      <c r="E2522" s="25" t="s">
        <v>287</v>
      </c>
      <c r="F2522" s="23" t="s">
        <v>344</v>
      </c>
      <c r="G2522" s="23" t="s">
        <v>492</v>
      </c>
      <c r="H2522" s="32" t="s">
        <v>355</v>
      </c>
      <c r="I2522" s="32" t="s">
        <v>586</v>
      </c>
      <c r="J2522" s="135">
        <v>168</v>
      </c>
      <c r="K2522" s="28">
        <v>1.1900000000000001E-2</v>
      </c>
      <c r="L2522" s="77">
        <v>0.9</v>
      </c>
      <c r="Q2522" s="106"/>
    </row>
    <row r="2523" spans="1:17" x14ac:dyDescent="0.25">
      <c r="A2523" t="s">
        <v>331</v>
      </c>
      <c r="B2523" s="25">
        <v>2018</v>
      </c>
      <c r="C2523" s="25" t="s">
        <v>1</v>
      </c>
      <c r="D2523" s="25" t="s">
        <v>56</v>
      </c>
      <c r="E2523" s="25" t="s">
        <v>287</v>
      </c>
      <c r="F2523" s="23" t="s">
        <v>344</v>
      </c>
      <c r="G2523" s="23" t="s">
        <v>492</v>
      </c>
      <c r="H2523" s="32" t="s">
        <v>355</v>
      </c>
      <c r="I2523" s="32" t="s">
        <v>586</v>
      </c>
      <c r="J2523" s="135">
        <v>175</v>
      </c>
      <c r="K2523" s="28">
        <v>0.14857000000000001</v>
      </c>
      <c r="L2523" s="77">
        <v>0.9</v>
      </c>
      <c r="Q2523" s="106"/>
    </row>
    <row r="2524" spans="1:17" x14ac:dyDescent="0.25">
      <c r="A2524" t="s">
        <v>331</v>
      </c>
      <c r="B2524" s="25">
        <v>2018</v>
      </c>
      <c r="C2524" s="25" t="s">
        <v>2</v>
      </c>
      <c r="D2524" s="25" t="s">
        <v>57</v>
      </c>
      <c r="E2524" s="25" t="s">
        <v>287</v>
      </c>
      <c r="F2524" s="23" t="s">
        <v>344</v>
      </c>
      <c r="G2524" s="23" t="s">
        <v>492</v>
      </c>
      <c r="H2524" s="32" t="s">
        <v>355</v>
      </c>
      <c r="I2524" s="32" t="s">
        <v>586</v>
      </c>
      <c r="J2524" s="135">
        <v>174</v>
      </c>
      <c r="K2524" s="28">
        <v>0.54022999999999999</v>
      </c>
      <c r="L2524" s="77">
        <v>0.9</v>
      </c>
      <c r="Q2524" s="106"/>
    </row>
    <row r="2525" spans="1:17" x14ac:dyDescent="0.25">
      <c r="A2525" t="s">
        <v>331</v>
      </c>
      <c r="B2525" s="25">
        <v>2018</v>
      </c>
      <c r="C2525" s="25" t="s">
        <v>3</v>
      </c>
      <c r="D2525" s="25" t="s">
        <v>58</v>
      </c>
      <c r="E2525" s="25" t="s">
        <v>287</v>
      </c>
      <c r="F2525" s="23" t="s">
        <v>344</v>
      </c>
      <c r="G2525" s="23" t="s">
        <v>492</v>
      </c>
      <c r="H2525" s="32" t="s">
        <v>355</v>
      </c>
      <c r="I2525" s="32" t="s">
        <v>586</v>
      </c>
      <c r="J2525" s="135">
        <v>193</v>
      </c>
      <c r="K2525" s="28">
        <v>0.64766999999999997</v>
      </c>
      <c r="L2525" s="77">
        <v>0.9</v>
      </c>
      <c r="Q2525" s="106"/>
    </row>
    <row r="2526" spans="1:17" x14ac:dyDescent="0.25">
      <c r="A2526" t="s">
        <v>331</v>
      </c>
      <c r="B2526" s="25">
        <v>2019</v>
      </c>
      <c r="C2526" s="25" t="s">
        <v>0</v>
      </c>
      <c r="D2526" s="25" t="s">
        <v>59</v>
      </c>
      <c r="E2526" s="25" t="s">
        <v>287</v>
      </c>
      <c r="F2526" s="23" t="s">
        <v>344</v>
      </c>
      <c r="G2526" s="23" t="s">
        <v>492</v>
      </c>
      <c r="H2526" s="32" t="s">
        <v>355</v>
      </c>
      <c r="I2526" s="32" t="s">
        <v>586</v>
      </c>
      <c r="J2526" s="135">
        <v>195</v>
      </c>
      <c r="K2526" s="28">
        <v>0.77949000000000002</v>
      </c>
      <c r="L2526" s="77">
        <v>0.9</v>
      </c>
      <c r="Q2526" s="106"/>
    </row>
    <row r="2527" spans="1:17" x14ac:dyDescent="0.25">
      <c r="A2527" t="s">
        <v>331</v>
      </c>
      <c r="B2527" s="25">
        <v>2019</v>
      </c>
      <c r="C2527" s="25" t="s">
        <v>1</v>
      </c>
      <c r="D2527" s="25" t="s">
        <v>60</v>
      </c>
      <c r="E2527" s="25" t="s">
        <v>287</v>
      </c>
      <c r="F2527" s="23" t="s">
        <v>344</v>
      </c>
      <c r="G2527" s="23" t="s">
        <v>492</v>
      </c>
      <c r="H2527" s="32" t="s">
        <v>355</v>
      </c>
      <c r="I2527" s="32" t="s">
        <v>586</v>
      </c>
      <c r="J2527" s="135">
        <v>211</v>
      </c>
      <c r="K2527" s="28">
        <v>0.75355000000000005</v>
      </c>
      <c r="L2527" s="77">
        <v>0.9</v>
      </c>
      <c r="Q2527" s="106"/>
    </row>
    <row r="2528" spans="1:17" x14ac:dyDescent="0.25">
      <c r="A2528" t="s">
        <v>331</v>
      </c>
      <c r="B2528" s="25">
        <v>2019</v>
      </c>
      <c r="C2528" s="25" t="s">
        <v>2</v>
      </c>
      <c r="D2528" s="25" t="s">
        <v>61</v>
      </c>
      <c r="E2528" s="25" t="s">
        <v>287</v>
      </c>
      <c r="F2528" s="23" t="s">
        <v>344</v>
      </c>
      <c r="G2528" s="23" t="s">
        <v>492</v>
      </c>
      <c r="H2528" s="32" t="s">
        <v>355</v>
      </c>
      <c r="I2528" s="32" t="s">
        <v>586</v>
      </c>
      <c r="J2528" s="135">
        <v>207</v>
      </c>
      <c r="K2528" s="28">
        <v>0.71013999999999999</v>
      </c>
      <c r="L2528" s="77">
        <v>0.9</v>
      </c>
      <c r="Q2528" s="106"/>
    </row>
    <row r="2529" spans="1:17" x14ac:dyDescent="0.25">
      <c r="A2529" t="s">
        <v>331</v>
      </c>
      <c r="B2529" s="25">
        <v>2019</v>
      </c>
      <c r="C2529" s="25" t="s">
        <v>3</v>
      </c>
      <c r="D2529" s="25" t="s">
        <v>62</v>
      </c>
      <c r="E2529" s="25" t="s">
        <v>287</v>
      </c>
      <c r="F2529" s="23" t="s">
        <v>344</v>
      </c>
      <c r="G2529" s="23" t="s">
        <v>492</v>
      </c>
      <c r="H2529" s="32" t="s">
        <v>355</v>
      </c>
      <c r="I2529" s="32" t="s">
        <v>586</v>
      </c>
      <c r="J2529" s="135">
        <v>246</v>
      </c>
      <c r="K2529" s="28">
        <v>0.56911</v>
      </c>
      <c r="L2529" s="77">
        <v>0.9</v>
      </c>
      <c r="Q2529" s="106"/>
    </row>
    <row r="2530" spans="1:17" x14ac:dyDescent="0.25">
      <c r="A2530" t="s">
        <v>331</v>
      </c>
      <c r="B2530" s="25">
        <v>2020</v>
      </c>
      <c r="C2530" s="25" t="s">
        <v>0</v>
      </c>
      <c r="D2530" s="25" t="s">
        <v>63</v>
      </c>
      <c r="E2530" s="25" t="s">
        <v>287</v>
      </c>
      <c r="F2530" s="23" t="s">
        <v>344</v>
      </c>
      <c r="G2530" s="23" t="s">
        <v>492</v>
      </c>
      <c r="H2530" s="32" t="s">
        <v>355</v>
      </c>
      <c r="I2530" s="32" t="s">
        <v>586</v>
      </c>
      <c r="J2530" s="135">
        <v>213</v>
      </c>
      <c r="K2530" s="28">
        <v>0.48357</v>
      </c>
      <c r="L2530" s="77">
        <v>0.9</v>
      </c>
      <c r="Q2530" s="106"/>
    </row>
    <row r="2531" spans="1:17" x14ac:dyDescent="0.25">
      <c r="A2531" t="s">
        <v>331</v>
      </c>
      <c r="B2531" s="25">
        <v>2020</v>
      </c>
      <c r="C2531" s="25" t="s">
        <v>1</v>
      </c>
      <c r="D2531" s="25" t="s">
        <v>64</v>
      </c>
      <c r="E2531" s="25" t="s">
        <v>287</v>
      </c>
      <c r="F2531" s="23" t="s">
        <v>344</v>
      </c>
      <c r="G2531" s="23" t="s">
        <v>492</v>
      </c>
      <c r="H2531" s="32" t="s">
        <v>355</v>
      </c>
      <c r="I2531" s="32" t="s">
        <v>586</v>
      </c>
      <c r="J2531" s="135">
        <v>120</v>
      </c>
      <c r="K2531" s="28">
        <v>0.78332999999999997</v>
      </c>
      <c r="L2531" s="77">
        <v>0.9</v>
      </c>
      <c r="Q2531" s="106"/>
    </row>
    <row r="2532" spans="1:17" x14ac:dyDescent="0.25">
      <c r="A2532" t="s">
        <v>331</v>
      </c>
      <c r="B2532" s="25">
        <v>2020</v>
      </c>
      <c r="C2532" s="25" t="s">
        <v>2</v>
      </c>
      <c r="D2532" s="25" t="s">
        <v>65</v>
      </c>
      <c r="E2532" s="25" t="s">
        <v>287</v>
      </c>
      <c r="F2532" s="23" t="s">
        <v>344</v>
      </c>
      <c r="G2532" s="23" t="s">
        <v>492</v>
      </c>
      <c r="H2532" s="32" t="s">
        <v>355</v>
      </c>
      <c r="I2532" s="32" t="s">
        <v>586</v>
      </c>
      <c r="J2532" s="135">
        <v>130</v>
      </c>
      <c r="K2532" s="28">
        <v>0.7</v>
      </c>
      <c r="L2532" s="77">
        <v>0.9</v>
      </c>
      <c r="Q2532" s="106"/>
    </row>
    <row r="2533" spans="1:17" x14ac:dyDescent="0.25">
      <c r="A2533" t="s">
        <v>331</v>
      </c>
      <c r="B2533" s="25">
        <v>2020</v>
      </c>
      <c r="C2533" s="25" t="s">
        <v>3</v>
      </c>
      <c r="D2533" s="25" t="s">
        <v>66</v>
      </c>
      <c r="E2533" s="25" t="s">
        <v>287</v>
      </c>
      <c r="F2533" s="23" t="s">
        <v>344</v>
      </c>
      <c r="G2533" s="23" t="s">
        <v>492</v>
      </c>
      <c r="H2533" s="32" t="s">
        <v>355</v>
      </c>
      <c r="I2533" s="32" t="s">
        <v>586</v>
      </c>
      <c r="J2533" s="135">
        <v>210</v>
      </c>
      <c r="K2533" s="28">
        <v>0.70952000000000004</v>
      </c>
      <c r="L2533" s="77">
        <v>0.9</v>
      </c>
      <c r="Q2533" s="106"/>
    </row>
    <row r="2534" spans="1:17" x14ac:dyDescent="0.25">
      <c r="A2534" t="s">
        <v>331</v>
      </c>
      <c r="B2534" s="25">
        <v>2021</v>
      </c>
      <c r="C2534" s="25" t="s">
        <v>0</v>
      </c>
      <c r="D2534" s="25" t="s">
        <v>67</v>
      </c>
      <c r="E2534" s="25" t="s">
        <v>287</v>
      </c>
      <c r="F2534" s="23" t="s">
        <v>344</v>
      </c>
      <c r="G2534" s="23" t="s">
        <v>492</v>
      </c>
      <c r="H2534" s="32" t="s">
        <v>355</v>
      </c>
      <c r="I2534" s="32" t="s">
        <v>586</v>
      </c>
      <c r="J2534" s="135">
        <v>164</v>
      </c>
      <c r="K2534" s="28">
        <v>0.95731999999999995</v>
      </c>
      <c r="L2534" s="77">
        <v>0.9</v>
      </c>
      <c r="Q2534" s="106"/>
    </row>
    <row r="2535" spans="1:17" x14ac:dyDescent="0.25">
      <c r="A2535" t="s">
        <v>331</v>
      </c>
      <c r="B2535" s="25">
        <v>2021</v>
      </c>
      <c r="C2535" s="25" t="s">
        <v>1</v>
      </c>
      <c r="D2535" s="25" t="s">
        <v>68</v>
      </c>
      <c r="E2535" s="25" t="s">
        <v>287</v>
      </c>
      <c r="F2535" s="23" t="s">
        <v>344</v>
      </c>
      <c r="G2535" s="23" t="s">
        <v>492</v>
      </c>
      <c r="H2535" s="32" t="s">
        <v>355</v>
      </c>
      <c r="I2535" s="32" t="s">
        <v>586</v>
      </c>
      <c r="J2535" s="135">
        <v>205</v>
      </c>
      <c r="K2535" s="28">
        <v>0.92195000000000005</v>
      </c>
      <c r="L2535" s="77">
        <v>0.9</v>
      </c>
      <c r="Q2535" s="106"/>
    </row>
    <row r="2536" spans="1:17" x14ac:dyDescent="0.25">
      <c r="A2536" t="s">
        <v>331</v>
      </c>
      <c r="B2536" s="25">
        <v>2021</v>
      </c>
      <c r="C2536" s="25" t="s">
        <v>2</v>
      </c>
      <c r="D2536" s="25" t="s">
        <v>69</v>
      </c>
      <c r="E2536" s="25" t="s">
        <v>287</v>
      </c>
      <c r="F2536" s="23" t="s">
        <v>344</v>
      </c>
      <c r="G2536" s="23" t="s">
        <v>492</v>
      </c>
      <c r="H2536" s="32" t="s">
        <v>355</v>
      </c>
      <c r="I2536" s="32" t="s">
        <v>586</v>
      </c>
      <c r="J2536" s="135">
        <v>199</v>
      </c>
      <c r="K2536" s="28">
        <v>0.85426999999999997</v>
      </c>
      <c r="L2536" s="77">
        <v>0.9</v>
      </c>
      <c r="Q2536" s="106"/>
    </row>
    <row r="2537" spans="1:17" x14ac:dyDescent="0.25">
      <c r="A2537" t="s">
        <v>331</v>
      </c>
      <c r="B2537" s="25">
        <v>2021</v>
      </c>
      <c r="C2537" s="25" t="s">
        <v>3</v>
      </c>
      <c r="D2537" s="25" t="s">
        <v>70</v>
      </c>
      <c r="E2537" s="25" t="s">
        <v>287</v>
      </c>
      <c r="F2537" s="23" t="s">
        <v>344</v>
      </c>
      <c r="G2537" s="23" t="s">
        <v>492</v>
      </c>
      <c r="H2537" s="32" t="s">
        <v>355</v>
      </c>
      <c r="I2537" s="32" t="s">
        <v>586</v>
      </c>
      <c r="J2537" s="135">
        <v>228</v>
      </c>
      <c r="K2537" s="28">
        <v>0.74123000000000006</v>
      </c>
      <c r="L2537" s="77">
        <v>0.9</v>
      </c>
      <c r="Q2537" s="106"/>
    </row>
    <row r="2538" spans="1:17" x14ac:dyDescent="0.25">
      <c r="A2538" t="s">
        <v>331</v>
      </c>
      <c r="B2538" s="25">
        <v>2022</v>
      </c>
      <c r="C2538" s="25" t="s">
        <v>0</v>
      </c>
      <c r="D2538" s="25" t="s">
        <v>71</v>
      </c>
      <c r="E2538" s="25" t="s">
        <v>287</v>
      </c>
      <c r="F2538" s="23" t="s">
        <v>344</v>
      </c>
      <c r="G2538" s="23" t="s">
        <v>492</v>
      </c>
      <c r="H2538" s="32" t="s">
        <v>355</v>
      </c>
      <c r="I2538" s="32" t="s">
        <v>586</v>
      </c>
      <c r="J2538" s="135">
        <v>235</v>
      </c>
      <c r="K2538" s="28">
        <v>0.71489000000000003</v>
      </c>
      <c r="L2538" s="77">
        <v>0.9</v>
      </c>
      <c r="Q2538" s="106"/>
    </row>
    <row r="2539" spans="1:17" x14ac:dyDescent="0.25">
      <c r="A2539" t="s">
        <v>331</v>
      </c>
      <c r="B2539" s="25">
        <v>2022</v>
      </c>
      <c r="C2539" s="25" t="s">
        <v>1</v>
      </c>
      <c r="D2539" s="25" t="s">
        <v>72</v>
      </c>
      <c r="E2539" s="25" t="s">
        <v>287</v>
      </c>
      <c r="F2539" s="23" t="s">
        <v>344</v>
      </c>
      <c r="G2539" s="23" t="s">
        <v>492</v>
      </c>
      <c r="H2539" s="32" t="s">
        <v>355</v>
      </c>
      <c r="I2539" s="32" t="s">
        <v>586</v>
      </c>
      <c r="J2539" s="135">
        <v>200</v>
      </c>
      <c r="K2539" s="28">
        <v>0.83</v>
      </c>
      <c r="L2539" s="77">
        <v>0.9</v>
      </c>
      <c r="Q2539" s="106"/>
    </row>
    <row r="2540" spans="1:17" x14ac:dyDescent="0.25">
      <c r="A2540" t="s">
        <v>331</v>
      </c>
      <c r="B2540" s="25">
        <v>2022</v>
      </c>
      <c r="C2540" s="25" t="s">
        <v>2</v>
      </c>
      <c r="D2540" s="25" t="s">
        <v>73</v>
      </c>
      <c r="E2540" s="25" t="s">
        <v>287</v>
      </c>
      <c r="F2540" s="23" t="s">
        <v>344</v>
      </c>
      <c r="G2540" s="23" t="s">
        <v>492</v>
      </c>
      <c r="H2540" s="32" t="s">
        <v>355</v>
      </c>
      <c r="I2540" s="32" t="s">
        <v>586</v>
      </c>
      <c r="J2540" s="135">
        <v>193</v>
      </c>
      <c r="K2540" s="28">
        <v>0.89637</v>
      </c>
      <c r="L2540" s="77">
        <v>0.9</v>
      </c>
      <c r="Q2540" s="106"/>
    </row>
    <row r="2541" spans="1:17" x14ac:dyDescent="0.25">
      <c r="A2541" t="s">
        <v>331</v>
      </c>
      <c r="B2541" s="25">
        <v>2022</v>
      </c>
      <c r="C2541" s="25" t="s">
        <v>3</v>
      </c>
      <c r="D2541" s="25" t="s">
        <v>493</v>
      </c>
      <c r="E2541" s="25" t="s">
        <v>287</v>
      </c>
      <c r="F2541" s="23" t="s">
        <v>344</v>
      </c>
      <c r="G2541" s="23" t="s">
        <v>492</v>
      </c>
      <c r="H2541" s="32" t="s">
        <v>355</v>
      </c>
      <c r="I2541" s="32" t="s">
        <v>586</v>
      </c>
      <c r="J2541" s="135">
        <v>218</v>
      </c>
      <c r="K2541" s="28">
        <v>0.87156</v>
      </c>
      <c r="L2541" s="77">
        <v>0.9</v>
      </c>
      <c r="Q2541" s="106"/>
    </row>
    <row r="2542" spans="1:17" x14ac:dyDescent="0.25">
      <c r="A2542" t="s">
        <v>331</v>
      </c>
      <c r="B2542" s="25">
        <v>2023</v>
      </c>
      <c r="C2542" s="25" t="s">
        <v>0</v>
      </c>
      <c r="D2542" s="25" t="s">
        <v>537</v>
      </c>
      <c r="E2542" s="25" t="s">
        <v>287</v>
      </c>
      <c r="F2542" s="23" t="s">
        <v>344</v>
      </c>
      <c r="G2542" s="23" t="s">
        <v>492</v>
      </c>
      <c r="H2542" s="32" t="s">
        <v>355</v>
      </c>
      <c r="I2542" s="32" t="s">
        <v>586</v>
      </c>
      <c r="J2542" s="135">
        <v>187</v>
      </c>
      <c r="K2542" s="28">
        <v>0.75400999999999996</v>
      </c>
      <c r="L2542" s="77">
        <v>0.9</v>
      </c>
      <c r="Q2542" s="106"/>
    </row>
    <row r="2543" spans="1:17" x14ac:dyDescent="0.25">
      <c r="A2543" t="s">
        <v>331</v>
      </c>
      <c r="B2543" s="25">
        <v>2018</v>
      </c>
      <c r="C2543" s="25" t="s">
        <v>0</v>
      </c>
      <c r="D2543" s="25" t="s">
        <v>54</v>
      </c>
      <c r="E2543" s="25" t="s">
        <v>289</v>
      </c>
      <c r="F2543" s="23" t="s">
        <v>345</v>
      </c>
      <c r="G2543" s="23" t="s">
        <v>492</v>
      </c>
      <c r="H2543" s="32" t="s">
        <v>351</v>
      </c>
      <c r="I2543" s="32" t="s">
        <v>586</v>
      </c>
      <c r="J2543" s="135">
        <v>150</v>
      </c>
      <c r="K2543" s="28">
        <v>0.77332999999999996</v>
      </c>
      <c r="L2543" s="77">
        <v>0.9</v>
      </c>
      <c r="Q2543" s="106"/>
    </row>
    <row r="2544" spans="1:17" x14ac:dyDescent="0.25">
      <c r="A2544" t="s">
        <v>331</v>
      </c>
      <c r="B2544" s="25">
        <v>2018</v>
      </c>
      <c r="C2544" s="25" t="s">
        <v>1</v>
      </c>
      <c r="D2544" s="25" t="s">
        <v>56</v>
      </c>
      <c r="E2544" s="25" t="s">
        <v>289</v>
      </c>
      <c r="F2544" s="23" t="s">
        <v>345</v>
      </c>
      <c r="G2544" s="23" t="s">
        <v>492</v>
      </c>
      <c r="H2544" s="32" t="s">
        <v>351</v>
      </c>
      <c r="I2544" s="32" t="s">
        <v>586</v>
      </c>
      <c r="J2544" s="135">
        <v>104</v>
      </c>
      <c r="K2544" s="28">
        <v>0.69230999999999998</v>
      </c>
      <c r="L2544" s="77">
        <v>0.9</v>
      </c>
      <c r="Q2544" s="106"/>
    </row>
    <row r="2545" spans="1:17" x14ac:dyDescent="0.25">
      <c r="A2545" t="s">
        <v>331</v>
      </c>
      <c r="B2545" s="25">
        <v>2018</v>
      </c>
      <c r="C2545" s="25" t="s">
        <v>2</v>
      </c>
      <c r="D2545" s="25" t="s">
        <v>57</v>
      </c>
      <c r="E2545" s="25" t="s">
        <v>289</v>
      </c>
      <c r="F2545" s="23" t="s">
        <v>345</v>
      </c>
      <c r="G2545" s="23" t="s">
        <v>492</v>
      </c>
      <c r="H2545" s="32" t="s">
        <v>351</v>
      </c>
      <c r="I2545" s="32" t="s">
        <v>586</v>
      </c>
      <c r="J2545" s="135">
        <v>115</v>
      </c>
      <c r="K2545" s="28">
        <v>0.82608999999999999</v>
      </c>
      <c r="L2545" s="77">
        <v>0.9</v>
      </c>
      <c r="Q2545" s="106"/>
    </row>
    <row r="2546" spans="1:17" x14ac:dyDescent="0.25">
      <c r="A2546" t="s">
        <v>331</v>
      </c>
      <c r="B2546" s="25">
        <v>2018</v>
      </c>
      <c r="C2546" s="25" t="s">
        <v>3</v>
      </c>
      <c r="D2546" s="25" t="s">
        <v>58</v>
      </c>
      <c r="E2546" s="25" t="s">
        <v>289</v>
      </c>
      <c r="F2546" s="23" t="s">
        <v>345</v>
      </c>
      <c r="G2546" s="23" t="s">
        <v>492</v>
      </c>
      <c r="H2546" s="32" t="s">
        <v>351</v>
      </c>
      <c r="I2546" s="32" t="s">
        <v>586</v>
      </c>
      <c r="J2546" s="135">
        <v>96</v>
      </c>
      <c r="K2546" s="28">
        <v>0.71875</v>
      </c>
      <c r="L2546" s="77">
        <v>0.9</v>
      </c>
      <c r="Q2546" s="106"/>
    </row>
    <row r="2547" spans="1:17" x14ac:dyDescent="0.25">
      <c r="A2547" t="s">
        <v>331</v>
      </c>
      <c r="B2547" s="25">
        <v>2019</v>
      </c>
      <c r="C2547" s="25" t="s">
        <v>0</v>
      </c>
      <c r="D2547" s="25" t="s">
        <v>59</v>
      </c>
      <c r="E2547" s="25" t="s">
        <v>289</v>
      </c>
      <c r="F2547" s="23" t="s">
        <v>345</v>
      </c>
      <c r="G2547" s="23" t="s">
        <v>492</v>
      </c>
      <c r="H2547" s="32" t="s">
        <v>351</v>
      </c>
      <c r="I2547" s="32" t="s">
        <v>586</v>
      </c>
      <c r="J2547" s="135">
        <v>90</v>
      </c>
      <c r="K2547" s="28">
        <v>0.81111</v>
      </c>
      <c r="L2547" s="77">
        <v>0.9</v>
      </c>
      <c r="Q2547" s="106"/>
    </row>
    <row r="2548" spans="1:17" x14ac:dyDescent="0.25">
      <c r="A2548" t="s">
        <v>331</v>
      </c>
      <c r="B2548" s="25">
        <v>2019</v>
      </c>
      <c r="C2548" s="25" t="s">
        <v>1</v>
      </c>
      <c r="D2548" s="25" t="s">
        <v>60</v>
      </c>
      <c r="E2548" s="25" t="s">
        <v>289</v>
      </c>
      <c r="F2548" s="23" t="s">
        <v>345</v>
      </c>
      <c r="G2548" s="23" t="s">
        <v>492</v>
      </c>
      <c r="H2548" s="32" t="s">
        <v>351</v>
      </c>
      <c r="I2548" s="32" t="s">
        <v>586</v>
      </c>
      <c r="J2548" s="135">
        <v>91</v>
      </c>
      <c r="K2548" s="28">
        <v>0.90110000000000001</v>
      </c>
      <c r="L2548" s="77">
        <v>0.9</v>
      </c>
      <c r="Q2548" s="106"/>
    </row>
    <row r="2549" spans="1:17" x14ac:dyDescent="0.25">
      <c r="A2549" t="s">
        <v>331</v>
      </c>
      <c r="B2549" s="25">
        <v>2019</v>
      </c>
      <c r="C2549" s="25" t="s">
        <v>2</v>
      </c>
      <c r="D2549" s="25" t="s">
        <v>61</v>
      </c>
      <c r="E2549" s="25" t="s">
        <v>289</v>
      </c>
      <c r="F2549" s="23" t="s">
        <v>345</v>
      </c>
      <c r="G2549" s="23" t="s">
        <v>492</v>
      </c>
      <c r="H2549" s="32" t="s">
        <v>351</v>
      </c>
      <c r="I2549" s="32" t="s">
        <v>586</v>
      </c>
      <c r="J2549" s="135">
        <v>117</v>
      </c>
      <c r="K2549" s="28">
        <v>0.94872000000000001</v>
      </c>
      <c r="L2549" s="77">
        <v>0.9</v>
      </c>
      <c r="Q2549" s="106"/>
    </row>
    <row r="2550" spans="1:17" x14ac:dyDescent="0.25">
      <c r="A2550" t="s">
        <v>331</v>
      </c>
      <c r="B2550" s="25">
        <v>2019</v>
      </c>
      <c r="C2550" s="25" t="s">
        <v>3</v>
      </c>
      <c r="D2550" s="25" t="s">
        <v>62</v>
      </c>
      <c r="E2550" s="25" t="s">
        <v>289</v>
      </c>
      <c r="F2550" s="23" t="s">
        <v>345</v>
      </c>
      <c r="G2550" s="23" t="s">
        <v>492</v>
      </c>
      <c r="H2550" s="32" t="s">
        <v>351</v>
      </c>
      <c r="I2550" s="32" t="s">
        <v>586</v>
      </c>
      <c r="J2550" s="135">
        <v>97</v>
      </c>
      <c r="K2550" s="28">
        <v>0.89690999999999999</v>
      </c>
      <c r="L2550" s="77">
        <v>0.9</v>
      </c>
      <c r="Q2550" s="106"/>
    </row>
    <row r="2551" spans="1:17" x14ac:dyDescent="0.25">
      <c r="A2551" t="s">
        <v>331</v>
      </c>
      <c r="B2551" s="25">
        <v>2020</v>
      </c>
      <c r="C2551" s="25" t="s">
        <v>0</v>
      </c>
      <c r="D2551" s="25" t="s">
        <v>63</v>
      </c>
      <c r="E2551" s="25" t="s">
        <v>289</v>
      </c>
      <c r="F2551" s="23" t="s">
        <v>345</v>
      </c>
      <c r="G2551" s="23" t="s">
        <v>492</v>
      </c>
      <c r="H2551" s="32" t="s">
        <v>351</v>
      </c>
      <c r="I2551" s="32" t="s">
        <v>586</v>
      </c>
      <c r="J2551" s="135">
        <v>102</v>
      </c>
      <c r="K2551" s="28">
        <v>0.92157</v>
      </c>
      <c r="L2551" s="77">
        <v>0.9</v>
      </c>
      <c r="Q2551" s="106"/>
    </row>
    <row r="2552" spans="1:17" x14ac:dyDescent="0.25">
      <c r="A2552" t="s">
        <v>331</v>
      </c>
      <c r="B2552" s="25">
        <v>2020</v>
      </c>
      <c r="C2552" s="25" t="s">
        <v>1</v>
      </c>
      <c r="D2552" s="25" t="s">
        <v>64</v>
      </c>
      <c r="E2552" s="25" t="s">
        <v>289</v>
      </c>
      <c r="F2552" s="23" t="s">
        <v>345</v>
      </c>
      <c r="G2552" s="23" t="s">
        <v>492</v>
      </c>
      <c r="H2552" s="32" t="s">
        <v>351</v>
      </c>
      <c r="I2552" s="32" t="s">
        <v>586</v>
      </c>
      <c r="J2552" s="135">
        <v>50</v>
      </c>
      <c r="K2552" s="28">
        <v>0.9</v>
      </c>
      <c r="L2552" s="77">
        <v>0.9</v>
      </c>
      <c r="Q2552" s="106"/>
    </row>
    <row r="2553" spans="1:17" x14ac:dyDescent="0.25">
      <c r="A2553" t="s">
        <v>331</v>
      </c>
      <c r="B2553" s="25">
        <v>2020</v>
      </c>
      <c r="C2553" s="25" t="s">
        <v>2</v>
      </c>
      <c r="D2553" s="25" t="s">
        <v>65</v>
      </c>
      <c r="E2553" s="25" t="s">
        <v>289</v>
      </c>
      <c r="F2553" s="23" t="s">
        <v>345</v>
      </c>
      <c r="G2553" s="23" t="s">
        <v>492</v>
      </c>
      <c r="H2553" s="32" t="s">
        <v>351</v>
      </c>
      <c r="I2553" s="32" t="s">
        <v>586</v>
      </c>
      <c r="J2553" s="135">
        <v>41</v>
      </c>
      <c r="K2553" s="28">
        <v>0.95121999999999995</v>
      </c>
      <c r="L2553" s="77">
        <v>0.9</v>
      </c>
      <c r="Q2553" s="106"/>
    </row>
    <row r="2554" spans="1:17" x14ac:dyDescent="0.25">
      <c r="A2554" t="s">
        <v>331</v>
      </c>
      <c r="B2554" s="25">
        <v>2020</v>
      </c>
      <c r="C2554" s="25" t="s">
        <v>3</v>
      </c>
      <c r="D2554" s="25" t="s">
        <v>66</v>
      </c>
      <c r="E2554" s="25" t="s">
        <v>289</v>
      </c>
      <c r="F2554" s="23" t="s">
        <v>345</v>
      </c>
      <c r="G2554" s="23" t="s">
        <v>492</v>
      </c>
      <c r="H2554" s="32" t="s">
        <v>351</v>
      </c>
      <c r="I2554" s="32" t="s">
        <v>586</v>
      </c>
      <c r="J2554" s="135">
        <v>69</v>
      </c>
      <c r="K2554" s="28">
        <v>0.86956999999999995</v>
      </c>
      <c r="L2554" s="77">
        <v>0.9</v>
      </c>
      <c r="Q2554" s="106"/>
    </row>
    <row r="2555" spans="1:17" x14ac:dyDescent="0.25">
      <c r="A2555" t="s">
        <v>331</v>
      </c>
      <c r="B2555" s="25">
        <v>2021</v>
      </c>
      <c r="C2555" s="25" t="s">
        <v>0</v>
      </c>
      <c r="D2555" s="25" t="s">
        <v>67</v>
      </c>
      <c r="E2555" s="25" t="s">
        <v>289</v>
      </c>
      <c r="F2555" s="23" t="s">
        <v>345</v>
      </c>
      <c r="G2555" s="23" t="s">
        <v>492</v>
      </c>
      <c r="H2555" s="32" t="s">
        <v>351</v>
      </c>
      <c r="I2555" s="32" t="s">
        <v>586</v>
      </c>
      <c r="J2555" s="135">
        <v>115</v>
      </c>
      <c r="K2555" s="28">
        <v>0.91303999999999996</v>
      </c>
      <c r="L2555" s="77">
        <v>0.9</v>
      </c>
      <c r="Q2555" s="106"/>
    </row>
    <row r="2556" spans="1:17" x14ac:dyDescent="0.25">
      <c r="A2556" t="s">
        <v>331</v>
      </c>
      <c r="B2556" s="25">
        <v>2021</v>
      </c>
      <c r="C2556" s="25" t="s">
        <v>1</v>
      </c>
      <c r="D2556" s="25" t="s">
        <v>68</v>
      </c>
      <c r="E2556" s="25" t="s">
        <v>289</v>
      </c>
      <c r="F2556" s="23" t="s">
        <v>345</v>
      </c>
      <c r="G2556" s="23" t="s">
        <v>492</v>
      </c>
      <c r="H2556" s="32" t="s">
        <v>351</v>
      </c>
      <c r="I2556" s="32" t="s">
        <v>586</v>
      </c>
      <c r="J2556" s="135">
        <v>109</v>
      </c>
      <c r="K2556" s="28">
        <v>0.93577999999999995</v>
      </c>
      <c r="L2556" s="77">
        <v>0.9</v>
      </c>
      <c r="Q2556" s="106"/>
    </row>
    <row r="2557" spans="1:17" x14ac:dyDescent="0.25">
      <c r="A2557" t="s">
        <v>331</v>
      </c>
      <c r="B2557" s="25">
        <v>2021</v>
      </c>
      <c r="C2557" s="25" t="s">
        <v>2</v>
      </c>
      <c r="D2557" s="25" t="s">
        <v>69</v>
      </c>
      <c r="E2557" s="25" t="s">
        <v>289</v>
      </c>
      <c r="F2557" s="23" t="s">
        <v>345</v>
      </c>
      <c r="G2557" s="23" t="s">
        <v>492</v>
      </c>
      <c r="H2557" s="32" t="s">
        <v>351</v>
      </c>
      <c r="I2557" s="32" t="s">
        <v>586</v>
      </c>
      <c r="J2557" s="135">
        <v>115</v>
      </c>
      <c r="K2557" s="28">
        <v>0.95652000000000004</v>
      </c>
      <c r="L2557" s="77">
        <v>0.9</v>
      </c>
      <c r="Q2557" s="106"/>
    </row>
    <row r="2558" spans="1:17" x14ac:dyDescent="0.25">
      <c r="A2558" t="s">
        <v>331</v>
      </c>
      <c r="B2558" s="25">
        <v>2021</v>
      </c>
      <c r="C2558" s="25" t="s">
        <v>3</v>
      </c>
      <c r="D2558" s="25" t="s">
        <v>70</v>
      </c>
      <c r="E2558" s="25" t="s">
        <v>289</v>
      </c>
      <c r="F2558" s="23" t="s">
        <v>345</v>
      </c>
      <c r="G2558" s="23" t="s">
        <v>492</v>
      </c>
      <c r="H2558" s="32" t="s">
        <v>351</v>
      </c>
      <c r="I2558" s="32" t="s">
        <v>586</v>
      </c>
      <c r="J2558" s="135">
        <v>116</v>
      </c>
      <c r="K2558" s="28">
        <v>0.95689999999999997</v>
      </c>
      <c r="L2558" s="77">
        <v>0.9</v>
      </c>
      <c r="Q2558" s="106"/>
    </row>
    <row r="2559" spans="1:17" x14ac:dyDescent="0.25">
      <c r="A2559" t="s">
        <v>331</v>
      </c>
      <c r="B2559" s="25">
        <v>2022</v>
      </c>
      <c r="C2559" s="25" t="s">
        <v>0</v>
      </c>
      <c r="D2559" s="25" t="s">
        <v>71</v>
      </c>
      <c r="E2559" s="25" t="s">
        <v>289</v>
      </c>
      <c r="F2559" s="23" t="s">
        <v>345</v>
      </c>
      <c r="G2559" s="23" t="s">
        <v>492</v>
      </c>
      <c r="H2559" s="32" t="s">
        <v>351</v>
      </c>
      <c r="I2559" s="32" t="s">
        <v>586</v>
      </c>
      <c r="J2559" s="135">
        <v>116</v>
      </c>
      <c r="K2559" s="28">
        <v>0.91378999999999999</v>
      </c>
      <c r="L2559" s="77">
        <v>0.9</v>
      </c>
      <c r="Q2559" s="106"/>
    </row>
    <row r="2560" spans="1:17" x14ac:dyDescent="0.25">
      <c r="A2560" t="s">
        <v>331</v>
      </c>
      <c r="B2560" s="25">
        <v>2022</v>
      </c>
      <c r="C2560" s="25" t="s">
        <v>1</v>
      </c>
      <c r="D2560" s="25" t="s">
        <v>72</v>
      </c>
      <c r="E2560" s="25" t="s">
        <v>289</v>
      </c>
      <c r="F2560" s="23" t="s">
        <v>345</v>
      </c>
      <c r="G2560" s="23" t="s">
        <v>492</v>
      </c>
      <c r="H2560" s="32" t="s">
        <v>351</v>
      </c>
      <c r="I2560" s="32" t="s">
        <v>586</v>
      </c>
      <c r="J2560" s="135">
        <v>119</v>
      </c>
      <c r="K2560" s="28">
        <v>0.96638999999999997</v>
      </c>
      <c r="L2560" s="77">
        <v>0.9</v>
      </c>
      <c r="Q2560" s="106"/>
    </row>
    <row r="2561" spans="1:17" x14ac:dyDescent="0.25">
      <c r="A2561" t="s">
        <v>331</v>
      </c>
      <c r="B2561" s="25">
        <v>2022</v>
      </c>
      <c r="C2561" s="25" t="s">
        <v>2</v>
      </c>
      <c r="D2561" s="25" t="s">
        <v>73</v>
      </c>
      <c r="E2561" s="25" t="s">
        <v>289</v>
      </c>
      <c r="F2561" s="23" t="s">
        <v>345</v>
      </c>
      <c r="G2561" s="23" t="s">
        <v>492</v>
      </c>
      <c r="H2561" s="32" t="s">
        <v>351</v>
      </c>
      <c r="I2561" s="32" t="s">
        <v>586</v>
      </c>
      <c r="J2561" s="135">
        <v>112</v>
      </c>
      <c r="K2561" s="28">
        <v>0.96428999999999998</v>
      </c>
      <c r="L2561" s="77">
        <v>0.9</v>
      </c>
      <c r="Q2561" s="106"/>
    </row>
    <row r="2562" spans="1:17" x14ac:dyDescent="0.25">
      <c r="A2562" t="s">
        <v>331</v>
      </c>
      <c r="B2562" s="25">
        <v>2022</v>
      </c>
      <c r="C2562" s="25" t="s">
        <v>3</v>
      </c>
      <c r="D2562" s="25" t="s">
        <v>493</v>
      </c>
      <c r="E2562" s="25" t="s">
        <v>289</v>
      </c>
      <c r="F2562" s="23" t="s">
        <v>345</v>
      </c>
      <c r="G2562" s="23" t="s">
        <v>492</v>
      </c>
      <c r="H2562" s="32" t="s">
        <v>351</v>
      </c>
      <c r="I2562" s="32" t="s">
        <v>586</v>
      </c>
      <c r="J2562" s="135">
        <v>123</v>
      </c>
      <c r="K2562" s="28">
        <v>0.89431000000000005</v>
      </c>
      <c r="L2562" s="77">
        <v>0.9</v>
      </c>
      <c r="Q2562" s="106"/>
    </row>
    <row r="2563" spans="1:17" x14ac:dyDescent="0.25">
      <c r="A2563" t="s">
        <v>331</v>
      </c>
      <c r="B2563" s="25">
        <v>2023</v>
      </c>
      <c r="C2563" s="25" t="s">
        <v>0</v>
      </c>
      <c r="D2563" s="25" t="s">
        <v>537</v>
      </c>
      <c r="E2563" s="25" t="s">
        <v>289</v>
      </c>
      <c r="F2563" s="23" t="s">
        <v>345</v>
      </c>
      <c r="G2563" s="23" t="s">
        <v>492</v>
      </c>
      <c r="H2563" s="32" t="s">
        <v>351</v>
      </c>
      <c r="I2563" s="32" t="s">
        <v>586</v>
      </c>
      <c r="J2563" s="135">
        <v>112</v>
      </c>
      <c r="K2563" s="28">
        <v>0.8125</v>
      </c>
      <c r="L2563" s="77">
        <v>0.9</v>
      </c>
      <c r="Q2563" s="106"/>
    </row>
    <row r="2564" spans="1:17" x14ac:dyDescent="0.25">
      <c r="A2564" t="s">
        <v>331</v>
      </c>
      <c r="B2564" s="25">
        <v>2018</v>
      </c>
      <c r="C2564" s="25" t="s">
        <v>0</v>
      </c>
      <c r="D2564" s="25" t="s">
        <v>54</v>
      </c>
      <c r="E2564" s="25" t="s">
        <v>291</v>
      </c>
      <c r="F2564" s="23" t="s">
        <v>346</v>
      </c>
      <c r="G2564" s="23" t="s">
        <v>492</v>
      </c>
      <c r="H2564" s="32" t="s">
        <v>354</v>
      </c>
      <c r="I2564" s="32" t="s">
        <v>586</v>
      </c>
      <c r="J2564" s="135">
        <v>116</v>
      </c>
      <c r="K2564" s="28">
        <v>0.78447999999999996</v>
      </c>
      <c r="L2564" s="77">
        <v>0.9</v>
      </c>
      <c r="Q2564" s="106"/>
    </row>
    <row r="2565" spans="1:17" x14ac:dyDescent="0.25">
      <c r="A2565" t="s">
        <v>331</v>
      </c>
      <c r="B2565" s="25">
        <v>2018</v>
      </c>
      <c r="C2565" s="25" t="s">
        <v>1</v>
      </c>
      <c r="D2565" s="25" t="s">
        <v>56</v>
      </c>
      <c r="E2565" s="25" t="s">
        <v>291</v>
      </c>
      <c r="F2565" s="23" t="s">
        <v>346</v>
      </c>
      <c r="G2565" s="23" t="s">
        <v>492</v>
      </c>
      <c r="H2565" s="32" t="s">
        <v>354</v>
      </c>
      <c r="I2565" s="32" t="s">
        <v>586</v>
      </c>
      <c r="J2565" s="135">
        <v>152</v>
      </c>
      <c r="K2565" s="28">
        <v>0.875</v>
      </c>
      <c r="L2565" s="77">
        <v>0.9</v>
      </c>
      <c r="Q2565" s="106"/>
    </row>
    <row r="2566" spans="1:17" x14ac:dyDescent="0.25">
      <c r="A2566" t="s">
        <v>331</v>
      </c>
      <c r="B2566" s="25">
        <v>2018</v>
      </c>
      <c r="C2566" s="25" t="s">
        <v>2</v>
      </c>
      <c r="D2566" s="25" t="s">
        <v>57</v>
      </c>
      <c r="E2566" s="25" t="s">
        <v>291</v>
      </c>
      <c r="F2566" s="23" t="s">
        <v>346</v>
      </c>
      <c r="G2566" s="23" t="s">
        <v>492</v>
      </c>
      <c r="H2566" s="32" t="s">
        <v>354</v>
      </c>
      <c r="I2566" s="32" t="s">
        <v>586</v>
      </c>
      <c r="J2566" s="135">
        <v>173</v>
      </c>
      <c r="K2566" s="28">
        <v>0.85548999999999997</v>
      </c>
      <c r="L2566" s="77">
        <v>0.9</v>
      </c>
      <c r="Q2566" s="106"/>
    </row>
    <row r="2567" spans="1:17" x14ac:dyDescent="0.25">
      <c r="A2567" t="s">
        <v>331</v>
      </c>
      <c r="B2567" s="25">
        <v>2018</v>
      </c>
      <c r="C2567" s="25" t="s">
        <v>3</v>
      </c>
      <c r="D2567" s="25" t="s">
        <v>58</v>
      </c>
      <c r="E2567" s="25" t="s">
        <v>291</v>
      </c>
      <c r="F2567" s="23" t="s">
        <v>346</v>
      </c>
      <c r="G2567" s="23" t="s">
        <v>492</v>
      </c>
      <c r="H2567" s="32" t="s">
        <v>354</v>
      </c>
      <c r="I2567" s="32" t="s">
        <v>586</v>
      </c>
      <c r="J2567" s="135">
        <v>126</v>
      </c>
      <c r="K2567" s="28">
        <v>0.90476000000000001</v>
      </c>
      <c r="L2567" s="77">
        <v>0.9</v>
      </c>
      <c r="Q2567" s="106"/>
    </row>
    <row r="2568" spans="1:17" x14ac:dyDescent="0.25">
      <c r="A2568" t="s">
        <v>331</v>
      </c>
      <c r="B2568" s="25">
        <v>2019</v>
      </c>
      <c r="C2568" s="25" t="s">
        <v>0</v>
      </c>
      <c r="D2568" s="25" t="s">
        <v>59</v>
      </c>
      <c r="E2568" s="25" t="s">
        <v>291</v>
      </c>
      <c r="F2568" s="23" t="s">
        <v>346</v>
      </c>
      <c r="G2568" s="23" t="s">
        <v>492</v>
      </c>
      <c r="H2568" s="32" t="s">
        <v>354</v>
      </c>
      <c r="I2568" s="32" t="s">
        <v>586</v>
      </c>
      <c r="J2568" s="135">
        <v>140</v>
      </c>
      <c r="K2568" s="28">
        <v>0.83570999999999995</v>
      </c>
      <c r="L2568" s="77">
        <v>0.9</v>
      </c>
      <c r="Q2568" s="106"/>
    </row>
    <row r="2569" spans="1:17" x14ac:dyDescent="0.25">
      <c r="A2569" t="s">
        <v>331</v>
      </c>
      <c r="B2569" s="25">
        <v>2019</v>
      </c>
      <c r="C2569" s="25" t="s">
        <v>1</v>
      </c>
      <c r="D2569" s="25" t="s">
        <v>60</v>
      </c>
      <c r="E2569" s="25" t="s">
        <v>291</v>
      </c>
      <c r="F2569" s="23" t="s">
        <v>346</v>
      </c>
      <c r="G2569" s="23" t="s">
        <v>492</v>
      </c>
      <c r="H2569" s="32" t="s">
        <v>354</v>
      </c>
      <c r="I2569" s="32" t="s">
        <v>586</v>
      </c>
      <c r="J2569" s="135">
        <v>124</v>
      </c>
      <c r="K2569" s="28">
        <v>0.8629</v>
      </c>
      <c r="L2569" s="77">
        <v>0.9</v>
      </c>
      <c r="Q2569" s="106"/>
    </row>
    <row r="2570" spans="1:17" x14ac:dyDescent="0.25">
      <c r="A2570" t="s">
        <v>331</v>
      </c>
      <c r="B2570" s="25">
        <v>2019</v>
      </c>
      <c r="C2570" s="25" t="s">
        <v>2</v>
      </c>
      <c r="D2570" s="25" t="s">
        <v>61</v>
      </c>
      <c r="E2570" s="25" t="s">
        <v>291</v>
      </c>
      <c r="F2570" s="23" t="s">
        <v>346</v>
      </c>
      <c r="G2570" s="23" t="s">
        <v>492</v>
      </c>
      <c r="H2570" s="32" t="s">
        <v>354</v>
      </c>
      <c r="I2570" s="32" t="s">
        <v>586</v>
      </c>
      <c r="J2570" s="135">
        <v>161</v>
      </c>
      <c r="K2570" s="28">
        <v>0.90683000000000002</v>
      </c>
      <c r="L2570" s="77">
        <v>0.9</v>
      </c>
      <c r="Q2570" s="106"/>
    </row>
    <row r="2571" spans="1:17" x14ac:dyDescent="0.25">
      <c r="A2571" t="s">
        <v>331</v>
      </c>
      <c r="B2571" s="25">
        <v>2019</v>
      </c>
      <c r="C2571" s="25" t="s">
        <v>3</v>
      </c>
      <c r="D2571" s="25" t="s">
        <v>62</v>
      </c>
      <c r="E2571" s="25" t="s">
        <v>291</v>
      </c>
      <c r="F2571" s="23" t="s">
        <v>346</v>
      </c>
      <c r="G2571" s="23" t="s">
        <v>492</v>
      </c>
      <c r="H2571" s="32" t="s">
        <v>354</v>
      </c>
      <c r="I2571" s="32" t="s">
        <v>586</v>
      </c>
      <c r="J2571" s="135">
        <v>137</v>
      </c>
      <c r="K2571" s="28">
        <v>0.85401000000000005</v>
      </c>
      <c r="L2571" s="77">
        <v>0.9</v>
      </c>
      <c r="Q2571" s="106"/>
    </row>
    <row r="2572" spans="1:17" x14ac:dyDescent="0.25">
      <c r="A2572" t="s">
        <v>331</v>
      </c>
      <c r="B2572" s="25">
        <v>2020</v>
      </c>
      <c r="C2572" s="25" t="s">
        <v>0</v>
      </c>
      <c r="D2572" s="25" t="s">
        <v>63</v>
      </c>
      <c r="E2572" s="25" t="s">
        <v>291</v>
      </c>
      <c r="F2572" s="23" t="s">
        <v>346</v>
      </c>
      <c r="G2572" s="23" t="s">
        <v>492</v>
      </c>
      <c r="H2572" s="32" t="s">
        <v>354</v>
      </c>
      <c r="I2572" s="32" t="s">
        <v>586</v>
      </c>
      <c r="J2572" s="135">
        <v>151</v>
      </c>
      <c r="K2572" s="28">
        <v>0.94040000000000001</v>
      </c>
      <c r="L2572" s="77">
        <v>0.9</v>
      </c>
      <c r="Q2572" s="106"/>
    </row>
    <row r="2573" spans="1:17" x14ac:dyDescent="0.25">
      <c r="A2573" t="s">
        <v>331</v>
      </c>
      <c r="B2573" s="25">
        <v>2020</v>
      </c>
      <c r="C2573" s="25" t="s">
        <v>1</v>
      </c>
      <c r="D2573" s="25" t="s">
        <v>64</v>
      </c>
      <c r="E2573" s="25" t="s">
        <v>291</v>
      </c>
      <c r="F2573" s="23" t="s">
        <v>346</v>
      </c>
      <c r="G2573" s="23" t="s">
        <v>492</v>
      </c>
      <c r="H2573" s="32" t="s">
        <v>354</v>
      </c>
      <c r="I2573" s="32" t="s">
        <v>586</v>
      </c>
      <c r="J2573" s="135">
        <v>67</v>
      </c>
      <c r="K2573" s="28">
        <v>0.88060000000000005</v>
      </c>
      <c r="L2573" s="77">
        <v>0.9</v>
      </c>
      <c r="Q2573" s="106"/>
    </row>
    <row r="2574" spans="1:17" x14ac:dyDescent="0.25">
      <c r="A2574" t="s">
        <v>331</v>
      </c>
      <c r="B2574" s="25">
        <v>2020</v>
      </c>
      <c r="C2574" s="25" t="s">
        <v>2</v>
      </c>
      <c r="D2574" s="25" t="s">
        <v>65</v>
      </c>
      <c r="E2574" s="25" t="s">
        <v>291</v>
      </c>
      <c r="F2574" s="23" t="s">
        <v>346</v>
      </c>
      <c r="G2574" s="23" t="s">
        <v>492</v>
      </c>
      <c r="H2574" s="32" t="s">
        <v>354</v>
      </c>
      <c r="I2574" s="32" t="s">
        <v>586</v>
      </c>
      <c r="J2574" s="135">
        <v>110</v>
      </c>
      <c r="K2574" s="28">
        <v>0.9</v>
      </c>
      <c r="L2574" s="77">
        <v>0.9</v>
      </c>
      <c r="Q2574" s="106"/>
    </row>
    <row r="2575" spans="1:17" x14ac:dyDescent="0.25">
      <c r="A2575" t="s">
        <v>331</v>
      </c>
      <c r="B2575" s="25">
        <v>2020</v>
      </c>
      <c r="C2575" s="25" t="s">
        <v>3</v>
      </c>
      <c r="D2575" s="25" t="s">
        <v>66</v>
      </c>
      <c r="E2575" s="25" t="s">
        <v>291</v>
      </c>
      <c r="F2575" s="23" t="s">
        <v>346</v>
      </c>
      <c r="G2575" s="23" t="s">
        <v>492</v>
      </c>
      <c r="H2575" s="32" t="s">
        <v>354</v>
      </c>
      <c r="I2575" s="32" t="s">
        <v>586</v>
      </c>
      <c r="J2575" s="135">
        <v>142</v>
      </c>
      <c r="K2575" s="28">
        <v>0.94366000000000005</v>
      </c>
      <c r="L2575" s="77">
        <v>0.9</v>
      </c>
      <c r="Q2575" s="106"/>
    </row>
    <row r="2576" spans="1:17" x14ac:dyDescent="0.25">
      <c r="A2576" t="s">
        <v>331</v>
      </c>
      <c r="B2576" s="25">
        <v>2021</v>
      </c>
      <c r="C2576" s="25" t="s">
        <v>0</v>
      </c>
      <c r="D2576" s="25" t="s">
        <v>67</v>
      </c>
      <c r="E2576" s="25" t="s">
        <v>291</v>
      </c>
      <c r="F2576" s="23" t="s">
        <v>346</v>
      </c>
      <c r="G2576" s="23" t="s">
        <v>492</v>
      </c>
      <c r="H2576" s="32" t="s">
        <v>354</v>
      </c>
      <c r="I2576" s="32" t="s">
        <v>586</v>
      </c>
      <c r="J2576" s="135">
        <v>148</v>
      </c>
      <c r="K2576" s="28">
        <v>0.90541000000000005</v>
      </c>
      <c r="L2576" s="77">
        <v>0.9</v>
      </c>
      <c r="Q2576" s="106"/>
    </row>
    <row r="2577" spans="1:17" x14ac:dyDescent="0.25">
      <c r="A2577" t="s">
        <v>331</v>
      </c>
      <c r="B2577" s="25">
        <v>2021</v>
      </c>
      <c r="C2577" s="25" t="s">
        <v>1</v>
      </c>
      <c r="D2577" s="25" t="s">
        <v>68</v>
      </c>
      <c r="E2577" s="25" t="s">
        <v>291</v>
      </c>
      <c r="F2577" s="23" t="s">
        <v>346</v>
      </c>
      <c r="G2577" s="23" t="s">
        <v>492</v>
      </c>
      <c r="H2577" s="32" t="s">
        <v>354</v>
      </c>
      <c r="I2577" s="32" t="s">
        <v>586</v>
      </c>
      <c r="J2577" s="135">
        <v>168</v>
      </c>
      <c r="K2577" s="28">
        <v>0.88690000000000002</v>
      </c>
      <c r="L2577" s="77">
        <v>0.9</v>
      </c>
      <c r="Q2577" s="106"/>
    </row>
    <row r="2578" spans="1:17" x14ac:dyDescent="0.25">
      <c r="A2578" t="s">
        <v>331</v>
      </c>
      <c r="B2578" s="25">
        <v>2021</v>
      </c>
      <c r="C2578" s="25" t="s">
        <v>2</v>
      </c>
      <c r="D2578" s="25" t="s">
        <v>69</v>
      </c>
      <c r="E2578" s="25" t="s">
        <v>291</v>
      </c>
      <c r="F2578" s="23" t="s">
        <v>346</v>
      </c>
      <c r="G2578" s="23" t="s">
        <v>492</v>
      </c>
      <c r="H2578" s="32" t="s">
        <v>354</v>
      </c>
      <c r="I2578" s="32" t="s">
        <v>586</v>
      </c>
      <c r="J2578" s="135">
        <v>146</v>
      </c>
      <c r="K2578" s="28">
        <v>0.94520999999999999</v>
      </c>
      <c r="L2578" s="77">
        <v>0.9</v>
      </c>
      <c r="Q2578" s="106"/>
    </row>
    <row r="2579" spans="1:17" x14ac:dyDescent="0.25">
      <c r="A2579" t="s">
        <v>331</v>
      </c>
      <c r="B2579" s="25">
        <v>2021</v>
      </c>
      <c r="C2579" s="25" t="s">
        <v>3</v>
      </c>
      <c r="D2579" s="25" t="s">
        <v>70</v>
      </c>
      <c r="E2579" s="25" t="s">
        <v>291</v>
      </c>
      <c r="F2579" s="23" t="s">
        <v>346</v>
      </c>
      <c r="G2579" s="23" t="s">
        <v>492</v>
      </c>
      <c r="H2579" s="32" t="s">
        <v>354</v>
      </c>
      <c r="I2579" s="32" t="s">
        <v>586</v>
      </c>
      <c r="J2579" s="135">
        <v>137</v>
      </c>
      <c r="K2579" s="28">
        <v>0.91971000000000003</v>
      </c>
      <c r="L2579" s="77">
        <v>0.9</v>
      </c>
      <c r="Q2579" s="106"/>
    </row>
    <row r="2580" spans="1:17" x14ac:dyDescent="0.25">
      <c r="A2580" t="s">
        <v>331</v>
      </c>
      <c r="B2580" s="25">
        <v>2022</v>
      </c>
      <c r="C2580" s="25" t="s">
        <v>0</v>
      </c>
      <c r="D2580" s="25" t="s">
        <v>71</v>
      </c>
      <c r="E2580" s="25" t="s">
        <v>291</v>
      </c>
      <c r="F2580" s="23" t="s">
        <v>346</v>
      </c>
      <c r="G2580" s="23" t="s">
        <v>492</v>
      </c>
      <c r="H2580" s="32" t="s">
        <v>354</v>
      </c>
      <c r="I2580" s="32" t="s">
        <v>586</v>
      </c>
      <c r="J2580" s="135">
        <v>113</v>
      </c>
      <c r="K2580" s="28">
        <v>0.83186000000000004</v>
      </c>
      <c r="L2580" s="77">
        <v>0.9</v>
      </c>
      <c r="Q2580" s="106"/>
    </row>
    <row r="2581" spans="1:17" x14ac:dyDescent="0.25">
      <c r="A2581" t="s">
        <v>331</v>
      </c>
      <c r="B2581" s="25">
        <v>2022</v>
      </c>
      <c r="C2581" s="25" t="s">
        <v>1</v>
      </c>
      <c r="D2581" s="25" t="s">
        <v>72</v>
      </c>
      <c r="E2581" s="25" t="s">
        <v>291</v>
      </c>
      <c r="F2581" s="23" t="s">
        <v>346</v>
      </c>
      <c r="G2581" s="23" t="s">
        <v>492</v>
      </c>
      <c r="H2581" s="32" t="s">
        <v>354</v>
      </c>
      <c r="I2581" s="32" t="s">
        <v>586</v>
      </c>
      <c r="J2581" s="135">
        <v>157</v>
      </c>
      <c r="K2581" s="28">
        <v>0.85350000000000004</v>
      </c>
      <c r="L2581" s="77">
        <v>0.9</v>
      </c>
      <c r="Q2581" s="106"/>
    </row>
    <row r="2582" spans="1:17" x14ac:dyDescent="0.25">
      <c r="A2582" t="s">
        <v>331</v>
      </c>
      <c r="B2582" s="25">
        <v>2022</v>
      </c>
      <c r="C2582" s="25" t="s">
        <v>2</v>
      </c>
      <c r="D2582" s="25" t="s">
        <v>73</v>
      </c>
      <c r="E2582" s="25" t="s">
        <v>291</v>
      </c>
      <c r="F2582" s="23" t="s">
        <v>346</v>
      </c>
      <c r="G2582" s="23" t="s">
        <v>492</v>
      </c>
      <c r="H2582" s="32" t="s">
        <v>354</v>
      </c>
      <c r="I2582" s="32" t="s">
        <v>586</v>
      </c>
      <c r="J2582" s="135">
        <v>157</v>
      </c>
      <c r="K2582" s="28">
        <v>0.83438999999999997</v>
      </c>
      <c r="L2582" s="77">
        <v>0.9</v>
      </c>
      <c r="Q2582" s="106"/>
    </row>
    <row r="2583" spans="1:17" x14ac:dyDescent="0.25">
      <c r="A2583" t="s">
        <v>331</v>
      </c>
      <c r="B2583" s="25">
        <v>2022</v>
      </c>
      <c r="C2583" s="25" t="s">
        <v>3</v>
      </c>
      <c r="D2583" s="25" t="s">
        <v>493</v>
      </c>
      <c r="E2583" s="25" t="s">
        <v>291</v>
      </c>
      <c r="F2583" s="23" t="s">
        <v>346</v>
      </c>
      <c r="G2583" s="23" t="s">
        <v>492</v>
      </c>
      <c r="H2583" s="32" t="s">
        <v>354</v>
      </c>
      <c r="I2583" s="32" t="s">
        <v>586</v>
      </c>
      <c r="J2583" s="135">
        <v>138</v>
      </c>
      <c r="K2583" s="28">
        <v>0.84057999999999999</v>
      </c>
      <c r="L2583" s="77">
        <v>0.9</v>
      </c>
      <c r="Q2583" s="106"/>
    </row>
    <row r="2584" spans="1:17" x14ac:dyDescent="0.25">
      <c r="A2584" t="s">
        <v>331</v>
      </c>
      <c r="B2584" s="25">
        <v>2023</v>
      </c>
      <c r="C2584" s="25" t="s">
        <v>0</v>
      </c>
      <c r="D2584" s="25" t="s">
        <v>537</v>
      </c>
      <c r="E2584" s="25" t="s">
        <v>291</v>
      </c>
      <c r="F2584" s="23" t="s">
        <v>346</v>
      </c>
      <c r="G2584" s="23" t="s">
        <v>492</v>
      </c>
      <c r="H2584" s="32" t="s">
        <v>354</v>
      </c>
      <c r="I2584" s="32" t="s">
        <v>586</v>
      </c>
      <c r="J2584" s="135">
        <v>130</v>
      </c>
      <c r="K2584" s="28">
        <v>0.63846000000000003</v>
      </c>
      <c r="L2584" s="77">
        <v>0.9</v>
      </c>
      <c r="Q2584" s="106"/>
    </row>
    <row r="2585" spans="1:17" x14ac:dyDescent="0.25">
      <c r="A2585" t="s">
        <v>331</v>
      </c>
      <c r="B2585" s="25">
        <v>2018</v>
      </c>
      <c r="C2585" s="25" t="s">
        <v>0</v>
      </c>
      <c r="D2585" s="25" t="s">
        <v>54</v>
      </c>
      <c r="E2585" s="25" t="s">
        <v>297</v>
      </c>
      <c r="F2585" s="23" t="s">
        <v>298</v>
      </c>
      <c r="G2585" s="23" t="s">
        <v>492</v>
      </c>
      <c r="H2585" s="32" t="s">
        <v>354</v>
      </c>
      <c r="I2585" s="32" t="s">
        <v>586</v>
      </c>
      <c r="J2585" s="135">
        <v>49</v>
      </c>
      <c r="K2585" s="28">
        <v>0.89795999999999998</v>
      </c>
      <c r="L2585" s="77">
        <v>0.9</v>
      </c>
      <c r="Q2585" s="106"/>
    </row>
    <row r="2586" spans="1:17" x14ac:dyDescent="0.25">
      <c r="A2586" t="s">
        <v>331</v>
      </c>
      <c r="B2586" s="25">
        <v>2018</v>
      </c>
      <c r="C2586" s="25" t="s">
        <v>1</v>
      </c>
      <c r="D2586" s="25" t="s">
        <v>56</v>
      </c>
      <c r="E2586" s="25" t="s">
        <v>297</v>
      </c>
      <c r="F2586" s="23" t="s">
        <v>298</v>
      </c>
      <c r="G2586" s="23" t="s">
        <v>492</v>
      </c>
      <c r="H2586" s="32" t="s">
        <v>354</v>
      </c>
      <c r="I2586" s="32" t="s">
        <v>586</v>
      </c>
      <c r="J2586" s="135">
        <v>62</v>
      </c>
      <c r="K2586" s="28">
        <v>0.91935</v>
      </c>
      <c r="L2586" s="77">
        <v>0.9</v>
      </c>
      <c r="Q2586" s="106"/>
    </row>
    <row r="2587" spans="1:17" x14ac:dyDescent="0.25">
      <c r="A2587" t="s">
        <v>331</v>
      </c>
      <c r="B2587" s="25">
        <v>2018</v>
      </c>
      <c r="C2587" s="25" t="s">
        <v>2</v>
      </c>
      <c r="D2587" s="25" t="s">
        <v>57</v>
      </c>
      <c r="E2587" s="25" t="s">
        <v>297</v>
      </c>
      <c r="F2587" s="23" t="s">
        <v>298</v>
      </c>
      <c r="G2587" s="23" t="s">
        <v>492</v>
      </c>
      <c r="H2587" s="32" t="s">
        <v>354</v>
      </c>
      <c r="I2587" s="32" t="s">
        <v>586</v>
      </c>
      <c r="J2587" s="135">
        <v>55</v>
      </c>
      <c r="K2587" s="28">
        <v>0.87273000000000001</v>
      </c>
      <c r="L2587" s="77">
        <v>0.9</v>
      </c>
      <c r="Q2587" s="106"/>
    </row>
    <row r="2588" spans="1:17" x14ac:dyDescent="0.25">
      <c r="A2588" t="s">
        <v>331</v>
      </c>
      <c r="B2588" s="25">
        <v>2018</v>
      </c>
      <c r="C2588" s="25" t="s">
        <v>3</v>
      </c>
      <c r="D2588" s="25" t="s">
        <v>58</v>
      </c>
      <c r="E2588" s="25" t="s">
        <v>297</v>
      </c>
      <c r="F2588" s="23" t="s">
        <v>298</v>
      </c>
      <c r="G2588" s="23" t="s">
        <v>492</v>
      </c>
      <c r="H2588" s="32" t="s">
        <v>354</v>
      </c>
      <c r="I2588" s="32" t="s">
        <v>586</v>
      </c>
      <c r="J2588" s="135">
        <v>49</v>
      </c>
      <c r="K2588" s="28">
        <v>0.85714000000000001</v>
      </c>
      <c r="L2588" s="77">
        <v>0.9</v>
      </c>
      <c r="Q2588" s="106"/>
    </row>
    <row r="2589" spans="1:17" x14ac:dyDescent="0.25">
      <c r="A2589" t="s">
        <v>331</v>
      </c>
      <c r="B2589" s="25">
        <v>2019</v>
      </c>
      <c r="C2589" s="25" t="s">
        <v>0</v>
      </c>
      <c r="D2589" s="25" t="s">
        <v>59</v>
      </c>
      <c r="E2589" s="25" t="s">
        <v>297</v>
      </c>
      <c r="F2589" s="23" t="s">
        <v>298</v>
      </c>
      <c r="G2589" s="23" t="s">
        <v>492</v>
      </c>
      <c r="H2589" s="32" t="s">
        <v>354</v>
      </c>
      <c r="I2589" s="32" t="s">
        <v>586</v>
      </c>
      <c r="J2589" s="135">
        <v>67</v>
      </c>
      <c r="K2589" s="28">
        <v>0.82089999999999996</v>
      </c>
      <c r="L2589" s="77">
        <v>0.9</v>
      </c>
      <c r="Q2589" s="106"/>
    </row>
    <row r="2590" spans="1:17" x14ac:dyDescent="0.25">
      <c r="A2590" t="s">
        <v>331</v>
      </c>
      <c r="B2590" s="25">
        <v>2019</v>
      </c>
      <c r="C2590" s="25" t="s">
        <v>1</v>
      </c>
      <c r="D2590" s="25" t="s">
        <v>60</v>
      </c>
      <c r="E2590" s="25" t="s">
        <v>297</v>
      </c>
      <c r="F2590" s="23" t="s">
        <v>298</v>
      </c>
      <c r="G2590" s="23" t="s">
        <v>492</v>
      </c>
      <c r="H2590" s="32" t="s">
        <v>354</v>
      </c>
      <c r="I2590" s="32" t="s">
        <v>586</v>
      </c>
      <c r="J2590" s="135">
        <v>63</v>
      </c>
      <c r="K2590" s="28">
        <v>0.90476000000000001</v>
      </c>
      <c r="L2590" s="77">
        <v>0.9</v>
      </c>
      <c r="Q2590" s="106"/>
    </row>
    <row r="2591" spans="1:17" x14ac:dyDescent="0.25">
      <c r="A2591" t="s">
        <v>331</v>
      </c>
      <c r="B2591" s="25">
        <v>2019</v>
      </c>
      <c r="C2591" s="25" t="s">
        <v>2</v>
      </c>
      <c r="D2591" s="25" t="s">
        <v>61</v>
      </c>
      <c r="E2591" s="25" t="s">
        <v>297</v>
      </c>
      <c r="F2591" s="23" t="s">
        <v>298</v>
      </c>
      <c r="G2591" s="23" t="s">
        <v>492</v>
      </c>
      <c r="H2591" s="32" t="s">
        <v>354</v>
      </c>
      <c r="I2591" s="32" t="s">
        <v>586</v>
      </c>
      <c r="J2591" s="135">
        <v>61</v>
      </c>
      <c r="K2591" s="28">
        <v>0.80327999999999999</v>
      </c>
      <c r="L2591" s="77">
        <v>0.9</v>
      </c>
      <c r="Q2591" s="106"/>
    </row>
    <row r="2592" spans="1:17" x14ac:dyDescent="0.25">
      <c r="A2592" t="s">
        <v>331</v>
      </c>
      <c r="B2592" s="25">
        <v>2019</v>
      </c>
      <c r="C2592" s="25" t="s">
        <v>3</v>
      </c>
      <c r="D2592" s="25" t="s">
        <v>62</v>
      </c>
      <c r="E2592" s="25" t="s">
        <v>297</v>
      </c>
      <c r="F2592" s="23" t="s">
        <v>298</v>
      </c>
      <c r="G2592" s="23" t="s">
        <v>492</v>
      </c>
      <c r="H2592" s="32" t="s">
        <v>354</v>
      </c>
      <c r="I2592" s="32" t="s">
        <v>586</v>
      </c>
      <c r="J2592" s="135">
        <v>60</v>
      </c>
      <c r="K2592" s="28">
        <v>0.85</v>
      </c>
      <c r="L2592" s="77">
        <v>0.9</v>
      </c>
      <c r="Q2592" s="106"/>
    </row>
    <row r="2593" spans="1:17" x14ac:dyDescent="0.25">
      <c r="A2593" t="s">
        <v>331</v>
      </c>
      <c r="B2593" s="25">
        <v>2020</v>
      </c>
      <c r="C2593" s="25" t="s">
        <v>0</v>
      </c>
      <c r="D2593" s="25" t="s">
        <v>63</v>
      </c>
      <c r="E2593" s="25" t="s">
        <v>297</v>
      </c>
      <c r="F2593" s="23" t="s">
        <v>298</v>
      </c>
      <c r="G2593" s="23" t="s">
        <v>492</v>
      </c>
      <c r="H2593" s="32" t="s">
        <v>354</v>
      </c>
      <c r="I2593" s="32" t="s">
        <v>586</v>
      </c>
      <c r="J2593" s="135">
        <v>56</v>
      </c>
      <c r="K2593" s="28">
        <v>0.80357000000000001</v>
      </c>
      <c r="L2593" s="77">
        <v>0.9</v>
      </c>
      <c r="Q2593" s="106"/>
    </row>
    <row r="2594" spans="1:17" x14ac:dyDescent="0.25">
      <c r="A2594" t="s">
        <v>331</v>
      </c>
      <c r="B2594" s="25">
        <v>2020</v>
      </c>
      <c r="C2594" s="25" t="s">
        <v>1</v>
      </c>
      <c r="D2594" s="25" t="s">
        <v>64</v>
      </c>
      <c r="E2594" s="25" t="s">
        <v>297</v>
      </c>
      <c r="F2594" s="23" t="s">
        <v>298</v>
      </c>
      <c r="G2594" s="23" t="s">
        <v>492</v>
      </c>
      <c r="H2594" s="32" t="s">
        <v>354</v>
      </c>
      <c r="I2594" s="32" t="s">
        <v>586</v>
      </c>
      <c r="J2594" s="135">
        <v>17</v>
      </c>
      <c r="K2594" s="28">
        <v>0.82352999999999998</v>
      </c>
      <c r="L2594" s="77">
        <v>0.9</v>
      </c>
      <c r="Q2594" s="106"/>
    </row>
    <row r="2595" spans="1:17" x14ac:dyDescent="0.25">
      <c r="A2595" t="s">
        <v>331</v>
      </c>
      <c r="B2595" s="25">
        <v>2020</v>
      </c>
      <c r="C2595" s="25" t="s">
        <v>2</v>
      </c>
      <c r="D2595" s="25" t="s">
        <v>65</v>
      </c>
      <c r="E2595" s="25" t="s">
        <v>297</v>
      </c>
      <c r="F2595" s="23" t="s">
        <v>298</v>
      </c>
      <c r="G2595" s="23" t="s">
        <v>492</v>
      </c>
      <c r="H2595" s="32" t="s">
        <v>354</v>
      </c>
      <c r="I2595" s="32" t="s">
        <v>586</v>
      </c>
      <c r="J2595" s="135">
        <v>53</v>
      </c>
      <c r="K2595" s="28">
        <v>0.62263999999999997</v>
      </c>
      <c r="L2595" s="77">
        <v>0.9</v>
      </c>
      <c r="Q2595" s="106"/>
    </row>
    <row r="2596" spans="1:17" x14ac:dyDescent="0.25">
      <c r="A2596" t="s">
        <v>331</v>
      </c>
      <c r="B2596" s="25">
        <v>2020</v>
      </c>
      <c r="C2596" s="25" t="s">
        <v>3</v>
      </c>
      <c r="D2596" s="25" t="s">
        <v>66</v>
      </c>
      <c r="E2596" s="25" t="s">
        <v>297</v>
      </c>
      <c r="F2596" s="23" t="s">
        <v>298</v>
      </c>
      <c r="G2596" s="23" t="s">
        <v>492</v>
      </c>
      <c r="H2596" s="32" t="s">
        <v>354</v>
      </c>
      <c r="I2596" s="32" t="s">
        <v>586</v>
      </c>
      <c r="J2596" s="135">
        <v>66</v>
      </c>
      <c r="K2596" s="28">
        <v>0.89393999999999996</v>
      </c>
      <c r="L2596" s="77">
        <v>0.9</v>
      </c>
      <c r="Q2596" s="106"/>
    </row>
    <row r="2597" spans="1:17" x14ac:dyDescent="0.25">
      <c r="A2597" t="s">
        <v>331</v>
      </c>
      <c r="B2597" s="25">
        <v>2021</v>
      </c>
      <c r="C2597" s="25" t="s">
        <v>0</v>
      </c>
      <c r="D2597" s="25" t="s">
        <v>67</v>
      </c>
      <c r="E2597" s="25" t="s">
        <v>297</v>
      </c>
      <c r="F2597" s="23" t="s">
        <v>298</v>
      </c>
      <c r="G2597" s="23" t="s">
        <v>492</v>
      </c>
      <c r="H2597" s="32" t="s">
        <v>354</v>
      </c>
      <c r="I2597" s="32" t="s">
        <v>586</v>
      </c>
      <c r="J2597" s="135">
        <v>56</v>
      </c>
      <c r="K2597" s="28">
        <v>0.92857000000000001</v>
      </c>
      <c r="L2597" s="77">
        <v>0.9</v>
      </c>
      <c r="Q2597" s="106"/>
    </row>
    <row r="2598" spans="1:17" x14ac:dyDescent="0.25">
      <c r="A2598" t="s">
        <v>331</v>
      </c>
      <c r="B2598" s="25">
        <v>2021</v>
      </c>
      <c r="C2598" s="25" t="s">
        <v>1</v>
      </c>
      <c r="D2598" s="25" t="s">
        <v>68</v>
      </c>
      <c r="E2598" s="25" t="s">
        <v>297</v>
      </c>
      <c r="F2598" s="23" t="s">
        <v>298</v>
      </c>
      <c r="G2598" s="23" t="s">
        <v>492</v>
      </c>
      <c r="H2598" s="32" t="s">
        <v>354</v>
      </c>
      <c r="I2598" s="32" t="s">
        <v>586</v>
      </c>
      <c r="J2598" s="135">
        <v>58</v>
      </c>
      <c r="K2598" s="28">
        <v>0.87931000000000004</v>
      </c>
      <c r="L2598" s="77">
        <v>0.9</v>
      </c>
      <c r="Q2598" s="106"/>
    </row>
    <row r="2599" spans="1:17" x14ac:dyDescent="0.25">
      <c r="A2599" t="s">
        <v>331</v>
      </c>
      <c r="B2599" s="25">
        <v>2021</v>
      </c>
      <c r="C2599" s="25" t="s">
        <v>2</v>
      </c>
      <c r="D2599" s="25" t="s">
        <v>69</v>
      </c>
      <c r="E2599" s="25" t="s">
        <v>297</v>
      </c>
      <c r="F2599" s="23" t="s">
        <v>298</v>
      </c>
      <c r="G2599" s="23" t="s">
        <v>492</v>
      </c>
      <c r="H2599" s="32" t="s">
        <v>354</v>
      </c>
      <c r="I2599" s="32" t="s">
        <v>586</v>
      </c>
      <c r="J2599" s="135">
        <v>64</v>
      </c>
      <c r="K2599" s="28">
        <v>0.98436999999999997</v>
      </c>
      <c r="L2599" s="77">
        <v>0.9</v>
      </c>
      <c r="Q2599" s="106"/>
    </row>
    <row r="2600" spans="1:17" x14ac:dyDescent="0.25">
      <c r="A2600" t="s">
        <v>331</v>
      </c>
      <c r="B2600" s="25">
        <v>2021</v>
      </c>
      <c r="C2600" s="25" t="s">
        <v>3</v>
      </c>
      <c r="D2600" s="25" t="s">
        <v>70</v>
      </c>
      <c r="E2600" s="25" t="s">
        <v>297</v>
      </c>
      <c r="F2600" s="23" t="s">
        <v>298</v>
      </c>
      <c r="G2600" s="23" t="s">
        <v>492</v>
      </c>
      <c r="H2600" s="32" t="s">
        <v>354</v>
      </c>
      <c r="I2600" s="32" t="s">
        <v>586</v>
      </c>
      <c r="J2600" s="135">
        <v>49</v>
      </c>
      <c r="K2600" s="28">
        <v>0.46938999999999997</v>
      </c>
      <c r="L2600" s="77">
        <v>0.9</v>
      </c>
      <c r="Q2600" s="106"/>
    </row>
    <row r="2601" spans="1:17" x14ac:dyDescent="0.25">
      <c r="A2601" t="s">
        <v>331</v>
      </c>
      <c r="B2601" s="25">
        <v>2022</v>
      </c>
      <c r="C2601" s="25" t="s">
        <v>0</v>
      </c>
      <c r="D2601" s="25" t="s">
        <v>71</v>
      </c>
      <c r="E2601" s="25" t="s">
        <v>297</v>
      </c>
      <c r="F2601" s="23" t="s">
        <v>298</v>
      </c>
      <c r="G2601" s="23" t="s">
        <v>492</v>
      </c>
      <c r="H2601" s="32" t="s">
        <v>354</v>
      </c>
      <c r="I2601" s="32" t="s">
        <v>586</v>
      </c>
      <c r="J2601" s="135">
        <v>43</v>
      </c>
      <c r="K2601" s="28">
        <v>0.30232999999999999</v>
      </c>
      <c r="L2601" s="77">
        <v>0.9</v>
      </c>
      <c r="Q2601" s="106"/>
    </row>
    <row r="2602" spans="1:17" x14ac:dyDescent="0.25">
      <c r="A2602" t="s">
        <v>331</v>
      </c>
      <c r="B2602" s="25">
        <v>2022</v>
      </c>
      <c r="C2602" s="25" t="s">
        <v>1</v>
      </c>
      <c r="D2602" s="25" t="s">
        <v>72</v>
      </c>
      <c r="E2602" s="25" t="s">
        <v>297</v>
      </c>
      <c r="F2602" s="23" t="s">
        <v>298</v>
      </c>
      <c r="G2602" s="23" t="s">
        <v>492</v>
      </c>
      <c r="H2602" s="32" t="s">
        <v>354</v>
      </c>
      <c r="I2602" s="32" t="s">
        <v>586</v>
      </c>
      <c r="J2602" s="135">
        <v>47</v>
      </c>
      <c r="K2602" s="28">
        <v>0.87234</v>
      </c>
      <c r="L2602" s="77">
        <v>0.9</v>
      </c>
      <c r="Q2602" s="106"/>
    </row>
    <row r="2603" spans="1:17" x14ac:dyDescent="0.25">
      <c r="A2603" t="s">
        <v>331</v>
      </c>
      <c r="B2603" s="25">
        <v>2022</v>
      </c>
      <c r="C2603" s="25" t="s">
        <v>2</v>
      </c>
      <c r="D2603" s="25" t="s">
        <v>73</v>
      </c>
      <c r="E2603" s="25" t="s">
        <v>297</v>
      </c>
      <c r="F2603" s="23" t="s">
        <v>298</v>
      </c>
      <c r="G2603" s="23" t="s">
        <v>492</v>
      </c>
      <c r="H2603" s="32" t="s">
        <v>354</v>
      </c>
      <c r="I2603" s="32" t="s">
        <v>586</v>
      </c>
      <c r="J2603" s="135">
        <v>52</v>
      </c>
      <c r="K2603" s="28">
        <v>0.92308000000000001</v>
      </c>
      <c r="L2603" s="77">
        <v>0.9</v>
      </c>
      <c r="Q2603" s="106"/>
    </row>
    <row r="2604" spans="1:17" x14ac:dyDescent="0.25">
      <c r="A2604" t="s">
        <v>331</v>
      </c>
      <c r="B2604" s="25">
        <v>2022</v>
      </c>
      <c r="C2604" s="25" t="s">
        <v>3</v>
      </c>
      <c r="D2604" s="25" t="s">
        <v>493</v>
      </c>
      <c r="E2604" s="25" t="s">
        <v>297</v>
      </c>
      <c r="F2604" s="23" t="s">
        <v>298</v>
      </c>
      <c r="G2604" s="23" t="s">
        <v>492</v>
      </c>
      <c r="H2604" s="32" t="s">
        <v>354</v>
      </c>
      <c r="I2604" s="32" t="s">
        <v>586</v>
      </c>
      <c r="J2604" s="135">
        <v>54</v>
      </c>
      <c r="K2604" s="28">
        <v>0.92593000000000003</v>
      </c>
      <c r="L2604" s="77">
        <v>0.9</v>
      </c>
      <c r="Q2604" s="106"/>
    </row>
    <row r="2605" spans="1:17" x14ac:dyDescent="0.25">
      <c r="A2605" t="s">
        <v>331</v>
      </c>
      <c r="B2605" s="25">
        <v>2023</v>
      </c>
      <c r="C2605" s="25" t="s">
        <v>0</v>
      </c>
      <c r="D2605" s="25" t="s">
        <v>537</v>
      </c>
      <c r="E2605" s="25" t="s">
        <v>297</v>
      </c>
      <c r="F2605" s="23" t="s">
        <v>298</v>
      </c>
      <c r="G2605" s="23" t="s">
        <v>492</v>
      </c>
      <c r="H2605" s="32" t="s">
        <v>354</v>
      </c>
      <c r="I2605" s="32" t="s">
        <v>586</v>
      </c>
      <c r="J2605" s="135">
        <v>61</v>
      </c>
      <c r="K2605" s="28">
        <v>0.90164</v>
      </c>
      <c r="L2605" s="77">
        <v>0.9</v>
      </c>
      <c r="Q2605" s="106"/>
    </row>
    <row r="2606" spans="1:17" x14ac:dyDescent="0.25">
      <c r="A2606" t="s">
        <v>331</v>
      </c>
      <c r="B2606" s="25">
        <v>2018</v>
      </c>
      <c r="C2606" s="25" t="s">
        <v>0</v>
      </c>
      <c r="D2606" s="25" t="s">
        <v>54</v>
      </c>
      <c r="E2606" s="25" t="s">
        <v>299</v>
      </c>
      <c r="F2606" s="23" t="s">
        <v>300</v>
      </c>
      <c r="G2606" s="23" t="s">
        <v>492</v>
      </c>
      <c r="H2606" s="32" t="s">
        <v>361</v>
      </c>
      <c r="I2606" s="32" t="s">
        <v>586</v>
      </c>
      <c r="J2606" s="135">
        <v>71</v>
      </c>
      <c r="K2606" s="28">
        <v>0.77464999999999995</v>
      </c>
      <c r="L2606" s="77">
        <v>0.9</v>
      </c>
      <c r="Q2606" s="106"/>
    </row>
    <row r="2607" spans="1:17" x14ac:dyDescent="0.25">
      <c r="A2607" t="s">
        <v>331</v>
      </c>
      <c r="B2607" s="25">
        <v>2018</v>
      </c>
      <c r="C2607" s="25" t="s">
        <v>1</v>
      </c>
      <c r="D2607" s="25" t="s">
        <v>56</v>
      </c>
      <c r="E2607" s="25" t="s">
        <v>299</v>
      </c>
      <c r="F2607" s="23" t="s">
        <v>300</v>
      </c>
      <c r="G2607" s="23" t="s">
        <v>492</v>
      </c>
      <c r="H2607" s="32" t="s">
        <v>361</v>
      </c>
      <c r="I2607" s="32" t="s">
        <v>586</v>
      </c>
      <c r="J2607" s="135">
        <v>67</v>
      </c>
      <c r="K2607" s="28">
        <v>0.70148999999999995</v>
      </c>
      <c r="L2607" s="77">
        <v>0.9</v>
      </c>
      <c r="Q2607" s="106"/>
    </row>
    <row r="2608" spans="1:17" x14ac:dyDescent="0.25">
      <c r="A2608" t="s">
        <v>331</v>
      </c>
      <c r="B2608" s="25">
        <v>2018</v>
      </c>
      <c r="C2608" s="25" t="s">
        <v>2</v>
      </c>
      <c r="D2608" s="25" t="s">
        <v>57</v>
      </c>
      <c r="E2608" s="25" t="s">
        <v>299</v>
      </c>
      <c r="F2608" s="23" t="s">
        <v>300</v>
      </c>
      <c r="G2608" s="23" t="s">
        <v>492</v>
      </c>
      <c r="H2608" s="32" t="s">
        <v>361</v>
      </c>
      <c r="I2608" s="32" t="s">
        <v>586</v>
      </c>
      <c r="J2608" s="135">
        <v>67</v>
      </c>
      <c r="K2608" s="28">
        <v>0.74626999999999999</v>
      </c>
      <c r="L2608" s="77">
        <v>0.9</v>
      </c>
      <c r="Q2608" s="106"/>
    </row>
    <row r="2609" spans="1:17" x14ac:dyDescent="0.25">
      <c r="A2609" t="s">
        <v>331</v>
      </c>
      <c r="B2609" s="25">
        <v>2018</v>
      </c>
      <c r="C2609" s="25" t="s">
        <v>3</v>
      </c>
      <c r="D2609" s="25" t="s">
        <v>58</v>
      </c>
      <c r="E2609" s="25" t="s">
        <v>299</v>
      </c>
      <c r="F2609" s="23" t="s">
        <v>300</v>
      </c>
      <c r="G2609" s="23" t="s">
        <v>492</v>
      </c>
      <c r="H2609" s="32" t="s">
        <v>361</v>
      </c>
      <c r="I2609" s="32" t="s">
        <v>586</v>
      </c>
      <c r="J2609" s="135">
        <v>69</v>
      </c>
      <c r="K2609" s="28">
        <v>0.60870000000000002</v>
      </c>
      <c r="L2609" s="77">
        <v>0.9</v>
      </c>
      <c r="Q2609" s="106"/>
    </row>
    <row r="2610" spans="1:17" x14ac:dyDescent="0.25">
      <c r="A2610" t="s">
        <v>331</v>
      </c>
      <c r="B2610" s="25">
        <v>2019</v>
      </c>
      <c r="C2610" s="25" t="s">
        <v>0</v>
      </c>
      <c r="D2610" s="25" t="s">
        <v>59</v>
      </c>
      <c r="E2610" s="25" t="s">
        <v>299</v>
      </c>
      <c r="F2610" s="23" t="s">
        <v>300</v>
      </c>
      <c r="G2610" s="23" t="s">
        <v>492</v>
      </c>
      <c r="H2610" s="32" t="s">
        <v>361</v>
      </c>
      <c r="I2610" s="32" t="s">
        <v>586</v>
      </c>
      <c r="J2610" s="135">
        <v>67</v>
      </c>
      <c r="K2610" s="28">
        <v>0.74626999999999999</v>
      </c>
      <c r="L2610" s="77">
        <v>0.9</v>
      </c>
      <c r="Q2610" s="106"/>
    </row>
    <row r="2611" spans="1:17" x14ac:dyDescent="0.25">
      <c r="A2611" t="s">
        <v>331</v>
      </c>
      <c r="B2611" s="25">
        <v>2019</v>
      </c>
      <c r="C2611" s="25" t="s">
        <v>1</v>
      </c>
      <c r="D2611" s="25" t="s">
        <v>60</v>
      </c>
      <c r="E2611" s="25" t="s">
        <v>299</v>
      </c>
      <c r="F2611" s="23" t="s">
        <v>300</v>
      </c>
      <c r="G2611" s="23" t="s">
        <v>492</v>
      </c>
      <c r="H2611" s="32" t="s">
        <v>361</v>
      </c>
      <c r="I2611" s="32" t="s">
        <v>586</v>
      </c>
      <c r="J2611" s="135">
        <v>105</v>
      </c>
      <c r="K2611" s="28">
        <v>0.82857000000000003</v>
      </c>
      <c r="L2611" s="77">
        <v>0.9</v>
      </c>
      <c r="Q2611" s="106"/>
    </row>
    <row r="2612" spans="1:17" x14ac:dyDescent="0.25">
      <c r="A2612" t="s">
        <v>331</v>
      </c>
      <c r="B2612" s="25">
        <v>2019</v>
      </c>
      <c r="C2612" s="25" t="s">
        <v>2</v>
      </c>
      <c r="D2612" s="25" t="s">
        <v>61</v>
      </c>
      <c r="E2612" s="25" t="s">
        <v>299</v>
      </c>
      <c r="F2612" s="23" t="s">
        <v>300</v>
      </c>
      <c r="G2612" s="23" t="s">
        <v>492</v>
      </c>
      <c r="H2612" s="32" t="s">
        <v>361</v>
      </c>
      <c r="I2612" s="32" t="s">
        <v>586</v>
      </c>
      <c r="J2612" s="135">
        <v>73</v>
      </c>
      <c r="K2612" s="28">
        <v>0.83562000000000003</v>
      </c>
      <c r="L2612" s="77">
        <v>0.9</v>
      </c>
      <c r="Q2612" s="106"/>
    </row>
    <row r="2613" spans="1:17" x14ac:dyDescent="0.25">
      <c r="A2613" t="s">
        <v>331</v>
      </c>
      <c r="B2613" s="25">
        <v>2019</v>
      </c>
      <c r="C2613" s="25" t="s">
        <v>3</v>
      </c>
      <c r="D2613" s="25" t="s">
        <v>62</v>
      </c>
      <c r="E2613" s="25" t="s">
        <v>299</v>
      </c>
      <c r="F2613" s="23" t="s">
        <v>300</v>
      </c>
      <c r="G2613" s="23" t="s">
        <v>492</v>
      </c>
      <c r="H2613" s="32" t="s">
        <v>361</v>
      </c>
      <c r="I2613" s="32" t="s">
        <v>586</v>
      </c>
      <c r="J2613" s="135">
        <v>65</v>
      </c>
      <c r="K2613" s="28">
        <v>0.76922999999999997</v>
      </c>
      <c r="L2613" s="77">
        <v>0.9</v>
      </c>
      <c r="Q2613" s="106"/>
    </row>
    <row r="2614" spans="1:17" x14ac:dyDescent="0.25">
      <c r="A2614" t="s">
        <v>331</v>
      </c>
      <c r="B2614" s="25">
        <v>2020</v>
      </c>
      <c r="C2614" s="25" t="s">
        <v>0</v>
      </c>
      <c r="D2614" s="25" t="s">
        <v>63</v>
      </c>
      <c r="E2614" s="25" t="s">
        <v>299</v>
      </c>
      <c r="F2614" s="23" t="s">
        <v>300</v>
      </c>
      <c r="G2614" s="23" t="s">
        <v>492</v>
      </c>
      <c r="H2614" s="32" t="s">
        <v>361</v>
      </c>
      <c r="I2614" s="32" t="s">
        <v>586</v>
      </c>
      <c r="J2614" s="135">
        <v>99</v>
      </c>
      <c r="K2614" s="28">
        <v>0.81818000000000002</v>
      </c>
      <c r="L2614" s="77">
        <v>0.9</v>
      </c>
      <c r="Q2614" s="106"/>
    </row>
    <row r="2615" spans="1:17" x14ac:dyDescent="0.25">
      <c r="A2615" t="s">
        <v>331</v>
      </c>
      <c r="B2615" s="25">
        <v>2020</v>
      </c>
      <c r="C2615" s="25" t="s">
        <v>1</v>
      </c>
      <c r="D2615" s="25" t="s">
        <v>64</v>
      </c>
      <c r="E2615" s="25" t="s">
        <v>299</v>
      </c>
      <c r="F2615" s="23" t="s">
        <v>300</v>
      </c>
      <c r="G2615" s="23" t="s">
        <v>492</v>
      </c>
      <c r="H2615" s="32" t="s">
        <v>361</v>
      </c>
      <c r="I2615" s="32" t="s">
        <v>586</v>
      </c>
      <c r="J2615" s="135">
        <v>32</v>
      </c>
      <c r="K2615" s="28">
        <v>0.75</v>
      </c>
      <c r="L2615" s="77">
        <v>0.9</v>
      </c>
      <c r="Q2615" s="106"/>
    </row>
    <row r="2616" spans="1:17" x14ac:dyDescent="0.25">
      <c r="A2616" t="s">
        <v>331</v>
      </c>
      <c r="B2616" s="25">
        <v>2020</v>
      </c>
      <c r="C2616" s="25" t="s">
        <v>2</v>
      </c>
      <c r="D2616" s="25" t="s">
        <v>65</v>
      </c>
      <c r="E2616" s="25" t="s">
        <v>299</v>
      </c>
      <c r="F2616" s="23" t="s">
        <v>300</v>
      </c>
      <c r="G2616" s="23" t="s">
        <v>492</v>
      </c>
      <c r="H2616" s="32" t="s">
        <v>361</v>
      </c>
      <c r="I2616" s="32" t="s">
        <v>586</v>
      </c>
      <c r="J2616" s="135">
        <v>66</v>
      </c>
      <c r="K2616" s="28">
        <v>0.87878999999999996</v>
      </c>
      <c r="L2616" s="77">
        <v>0.9</v>
      </c>
      <c r="Q2616" s="106"/>
    </row>
    <row r="2617" spans="1:17" x14ac:dyDescent="0.25">
      <c r="A2617" t="s">
        <v>331</v>
      </c>
      <c r="B2617" s="25">
        <v>2020</v>
      </c>
      <c r="C2617" s="25" t="s">
        <v>3</v>
      </c>
      <c r="D2617" s="25" t="s">
        <v>66</v>
      </c>
      <c r="E2617" s="25" t="s">
        <v>299</v>
      </c>
      <c r="F2617" s="23" t="s">
        <v>300</v>
      </c>
      <c r="G2617" s="23" t="s">
        <v>492</v>
      </c>
      <c r="H2617" s="32" t="s">
        <v>361</v>
      </c>
      <c r="I2617" s="32" t="s">
        <v>586</v>
      </c>
      <c r="J2617" s="135">
        <v>63</v>
      </c>
      <c r="K2617" s="28">
        <v>0.82540000000000002</v>
      </c>
      <c r="L2617" s="77">
        <v>0.9</v>
      </c>
      <c r="Q2617" s="106"/>
    </row>
    <row r="2618" spans="1:17" x14ac:dyDescent="0.25">
      <c r="A2618" t="s">
        <v>331</v>
      </c>
      <c r="B2618" s="25">
        <v>2021</v>
      </c>
      <c r="C2618" s="25" t="s">
        <v>0</v>
      </c>
      <c r="D2618" s="25" t="s">
        <v>67</v>
      </c>
      <c r="E2618" s="25" t="s">
        <v>299</v>
      </c>
      <c r="F2618" s="23" t="s">
        <v>300</v>
      </c>
      <c r="G2618" s="23" t="s">
        <v>492</v>
      </c>
      <c r="H2618" s="32" t="s">
        <v>361</v>
      </c>
      <c r="I2618" s="32" t="s">
        <v>586</v>
      </c>
      <c r="J2618" s="135">
        <v>61</v>
      </c>
      <c r="K2618" s="28">
        <v>0.75409999999999999</v>
      </c>
      <c r="L2618" s="77">
        <v>0.9</v>
      </c>
      <c r="Q2618" s="106"/>
    </row>
    <row r="2619" spans="1:17" x14ac:dyDescent="0.25">
      <c r="A2619" t="s">
        <v>331</v>
      </c>
      <c r="B2619" s="25">
        <v>2021</v>
      </c>
      <c r="C2619" s="25" t="s">
        <v>1</v>
      </c>
      <c r="D2619" s="25" t="s">
        <v>68</v>
      </c>
      <c r="E2619" s="25" t="s">
        <v>299</v>
      </c>
      <c r="F2619" s="23" t="s">
        <v>300</v>
      </c>
      <c r="G2619" s="23" t="s">
        <v>492</v>
      </c>
      <c r="H2619" s="32" t="s">
        <v>361</v>
      </c>
      <c r="I2619" s="32" t="s">
        <v>586</v>
      </c>
      <c r="J2619" s="135">
        <v>77</v>
      </c>
      <c r="K2619" s="28">
        <v>0.83116999999999996</v>
      </c>
      <c r="L2619" s="77">
        <v>0.9</v>
      </c>
      <c r="Q2619" s="106"/>
    </row>
    <row r="2620" spans="1:17" x14ac:dyDescent="0.25">
      <c r="A2620" t="s">
        <v>331</v>
      </c>
      <c r="B2620" s="25">
        <v>2021</v>
      </c>
      <c r="C2620" s="25" t="s">
        <v>2</v>
      </c>
      <c r="D2620" s="25" t="s">
        <v>69</v>
      </c>
      <c r="E2620" s="25" t="s">
        <v>299</v>
      </c>
      <c r="F2620" s="23" t="s">
        <v>300</v>
      </c>
      <c r="G2620" s="23" t="s">
        <v>492</v>
      </c>
      <c r="H2620" s="32" t="s">
        <v>361</v>
      </c>
      <c r="I2620" s="32" t="s">
        <v>586</v>
      </c>
      <c r="J2620" s="135">
        <v>83</v>
      </c>
      <c r="K2620" s="28">
        <v>0.81928000000000001</v>
      </c>
      <c r="L2620" s="77">
        <v>0.9</v>
      </c>
      <c r="Q2620" s="106"/>
    </row>
    <row r="2621" spans="1:17" x14ac:dyDescent="0.25">
      <c r="A2621" t="s">
        <v>331</v>
      </c>
      <c r="B2621" s="25">
        <v>2021</v>
      </c>
      <c r="C2621" s="25" t="s">
        <v>3</v>
      </c>
      <c r="D2621" s="25" t="s">
        <v>70</v>
      </c>
      <c r="E2621" s="25" t="s">
        <v>299</v>
      </c>
      <c r="F2621" s="23" t="s">
        <v>300</v>
      </c>
      <c r="G2621" s="23" t="s">
        <v>492</v>
      </c>
      <c r="H2621" s="32" t="s">
        <v>361</v>
      </c>
      <c r="I2621" s="32" t="s">
        <v>586</v>
      </c>
      <c r="J2621" s="135">
        <v>68</v>
      </c>
      <c r="K2621" s="28">
        <v>0.79412000000000005</v>
      </c>
      <c r="L2621" s="77">
        <v>0.9</v>
      </c>
      <c r="Q2621" s="106"/>
    </row>
    <row r="2622" spans="1:17" x14ac:dyDescent="0.25">
      <c r="A2622" t="s">
        <v>331</v>
      </c>
      <c r="B2622" s="25">
        <v>2022</v>
      </c>
      <c r="C26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Descent="0.25">
      <c r="A2623" t="s">
        <v>331</v>
      </c>
      <c r="B2623" s="25">
        <v>2022</v>
      </c>
      <c r="C2623" s="25" t="s">
        <v>1</v>
      </c>
      <c r="D2623" s="25" t="s">
        <v>72</v>
      </c>
      <c r="E2623" s="25" t="s">
        <v>299</v>
      </c>
      <c r="F2623" s="23" t="s">
        <v>300</v>
      </c>
      <c r="G2623" s="23" t="s">
        <v>492</v>
      </c>
      <c r="H2623" s="32" t="s">
        <v>361</v>
      </c>
      <c r="I2623" s="32" t="s">
        <v>586</v>
      </c>
      <c r="J2623" s="135">
        <v>95</v>
      </c>
      <c r="K2623" s="28">
        <v>0.76841999999999999</v>
      </c>
      <c r="L2623" s="77">
        <v>0.9</v>
      </c>
      <c r="Q2623" s="106"/>
    </row>
    <row r="2624" spans="1:17" x14ac:dyDescent="0.25">
      <c r="A2624" t="s">
        <v>331</v>
      </c>
      <c r="B2624" s="25">
        <v>2022</v>
      </c>
      <c r="C2624" s="25" t="s">
        <v>2</v>
      </c>
      <c r="D2624" s="25" t="s">
        <v>73</v>
      </c>
      <c r="E2624" s="25" t="s">
        <v>299</v>
      </c>
      <c r="F2624" s="23" t="s">
        <v>300</v>
      </c>
      <c r="G2624" s="23" t="s">
        <v>492</v>
      </c>
      <c r="H2624" s="32" t="s">
        <v>361</v>
      </c>
      <c r="I2624" s="32" t="s">
        <v>586</v>
      </c>
      <c r="J2624" s="135">
        <v>81</v>
      </c>
      <c r="K2624" s="28">
        <v>0.76543000000000005</v>
      </c>
      <c r="L2624" s="77">
        <v>0.9</v>
      </c>
      <c r="Q2624" s="106"/>
    </row>
    <row r="2625" spans="1:17" x14ac:dyDescent="0.25">
      <c r="A2625" t="s">
        <v>331</v>
      </c>
      <c r="B2625" s="25">
        <v>2022</v>
      </c>
      <c r="C2625" s="25" t="s">
        <v>3</v>
      </c>
      <c r="D2625" s="25" t="s">
        <v>493</v>
      </c>
      <c r="E2625" s="25" t="s">
        <v>299</v>
      </c>
      <c r="F2625" s="23" t="s">
        <v>300</v>
      </c>
      <c r="G2625" s="23" t="s">
        <v>492</v>
      </c>
      <c r="H2625" s="32" t="s">
        <v>361</v>
      </c>
      <c r="I2625" s="32" t="s">
        <v>586</v>
      </c>
      <c r="J2625" s="135">
        <v>72</v>
      </c>
      <c r="K2625" s="28">
        <v>0.84721999999999997</v>
      </c>
      <c r="L2625" s="77">
        <v>0.9</v>
      </c>
      <c r="Q2625" s="106"/>
    </row>
    <row r="2626" spans="1:17" x14ac:dyDescent="0.25">
      <c r="A2626" t="s">
        <v>331</v>
      </c>
      <c r="B2626" s="25">
        <v>2023</v>
      </c>
      <c r="C2626" s="25" t="s">
        <v>0</v>
      </c>
      <c r="D2626" s="25" t="s">
        <v>537</v>
      </c>
      <c r="E2626" s="25" t="s">
        <v>299</v>
      </c>
      <c r="F2626" s="23" t="s">
        <v>300</v>
      </c>
      <c r="G2626" s="23" t="s">
        <v>492</v>
      </c>
      <c r="H2626" s="32" t="s">
        <v>361</v>
      </c>
      <c r="I2626" s="32" t="s">
        <v>586</v>
      </c>
      <c r="J2626" s="135">
        <v>82</v>
      </c>
      <c r="K2626" s="28">
        <v>0.84145999999999999</v>
      </c>
      <c r="L2626" s="77">
        <v>0.9</v>
      </c>
      <c r="Q2626" s="106"/>
    </row>
    <row r="2627" spans="1:17" x14ac:dyDescent="0.25">
      <c r="A2627" t="s">
        <v>331</v>
      </c>
      <c r="B2627" s="25">
        <v>2018</v>
      </c>
      <c r="C2627" s="25" t="s">
        <v>0</v>
      </c>
      <c r="D2627" s="25" t="s">
        <v>54</v>
      </c>
      <c r="E2627" s="25" t="s">
        <v>492</v>
      </c>
      <c r="F2627" s="23" t="s">
        <v>360</v>
      </c>
      <c r="G2627" s="23" t="s">
        <v>492</v>
      </c>
      <c r="H2627" s="32" t="s">
        <v>360</v>
      </c>
      <c r="I2627" s="32" t="s">
        <v>586</v>
      </c>
      <c r="J2627" s="135">
        <v>600</v>
      </c>
      <c r="K2627" s="28">
        <v>0.60499999999999998</v>
      </c>
      <c r="L2627" s="77">
        <v>0.9</v>
      </c>
      <c r="Q2627" s="106"/>
    </row>
    <row r="2628" spans="1:17" x14ac:dyDescent="0.25">
      <c r="A2628" t="s">
        <v>331</v>
      </c>
      <c r="B2628" s="25">
        <v>2018</v>
      </c>
      <c r="C2628" s="25" t="s">
        <v>1</v>
      </c>
      <c r="D2628" s="25" t="s">
        <v>56</v>
      </c>
      <c r="E2628" s="25" t="s">
        <v>492</v>
      </c>
      <c r="F2628" s="23" t="s">
        <v>360</v>
      </c>
      <c r="G2628" s="23" t="s">
        <v>492</v>
      </c>
      <c r="H2628" s="32" t="s">
        <v>360</v>
      </c>
      <c r="I2628" s="32" t="s">
        <v>586</v>
      </c>
      <c r="J2628" s="135">
        <v>698</v>
      </c>
      <c r="K2628" s="28">
        <v>0.67335</v>
      </c>
      <c r="L2628" s="77">
        <v>0.9</v>
      </c>
      <c r="Q2628" s="106"/>
    </row>
    <row r="2629" spans="1:17" x14ac:dyDescent="0.25">
      <c r="A2629" t="s">
        <v>331</v>
      </c>
      <c r="B2629" s="25">
        <v>2018</v>
      </c>
      <c r="C2629" s="25" t="s">
        <v>2</v>
      </c>
      <c r="D2629" s="25" t="s">
        <v>57</v>
      </c>
      <c r="E2629" s="25" t="s">
        <v>492</v>
      </c>
      <c r="F2629" s="23" t="s">
        <v>360</v>
      </c>
      <c r="G2629" s="23" t="s">
        <v>492</v>
      </c>
      <c r="H2629" s="32" t="s">
        <v>360</v>
      </c>
      <c r="I2629" s="32" t="s">
        <v>586</v>
      </c>
      <c r="J2629" s="135">
        <v>684</v>
      </c>
      <c r="K2629" s="28">
        <v>0.65935999999999995</v>
      </c>
      <c r="L2629" s="77">
        <v>0.9</v>
      </c>
      <c r="Q2629" s="106"/>
    </row>
    <row r="2630" spans="1:17" x14ac:dyDescent="0.25">
      <c r="A2630" t="s">
        <v>331</v>
      </c>
      <c r="B2630" s="25">
        <v>2018</v>
      </c>
      <c r="C2630" s="25" t="s">
        <v>3</v>
      </c>
      <c r="D2630" s="25" t="s">
        <v>58</v>
      </c>
      <c r="E2630" s="25" t="s">
        <v>492</v>
      </c>
      <c r="F2630" s="23" t="s">
        <v>360</v>
      </c>
      <c r="G2630" s="23" t="s">
        <v>492</v>
      </c>
      <c r="H2630" s="32" t="s">
        <v>360</v>
      </c>
      <c r="I2630" s="32" t="s">
        <v>586</v>
      </c>
      <c r="J2630" s="135">
        <v>616</v>
      </c>
      <c r="K2630" s="28">
        <v>0.60065000000000002</v>
      </c>
      <c r="L2630" s="77">
        <v>0.9</v>
      </c>
      <c r="Q2630" s="106"/>
    </row>
    <row r="2631" spans="1:17" x14ac:dyDescent="0.25">
      <c r="A2631" t="s">
        <v>331</v>
      </c>
      <c r="B2631" s="25">
        <v>2019</v>
      </c>
      <c r="C2631" s="25" t="s">
        <v>0</v>
      </c>
      <c r="D2631" s="25" t="s">
        <v>59</v>
      </c>
      <c r="E2631" s="25" t="s">
        <v>492</v>
      </c>
      <c r="F2631" s="23" t="s">
        <v>360</v>
      </c>
      <c r="G2631" s="23" t="s">
        <v>492</v>
      </c>
      <c r="H2631" s="32" t="s">
        <v>360</v>
      </c>
      <c r="I2631" s="32" t="s">
        <v>586</v>
      </c>
      <c r="J2631" s="135">
        <v>685</v>
      </c>
      <c r="K2631" s="28">
        <v>0.67152999999999996</v>
      </c>
      <c r="L2631" s="77">
        <v>0.9</v>
      </c>
      <c r="Q2631" s="106"/>
    </row>
    <row r="2632" spans="1:17" x14ac:dyDescent="0.25">
      <c r="A2632" t="s">
        <v>331</v>
      </c>
      <c r="B2632" s="25">
        <v>2019</v>
      </c>
      <c r="C2632" s="25" t="s">
        <v>1</v>
      </c>
      <c r="D2632" s="25" t="s">
        <v>60</v>
      </c>
      <c r="E2632" s="25" t="s">
        <v>492</v>
      </c>
      <c r="F2632" s="23" t="s">
        <v>360</v>
      </c>
      <c r="G2632" s="23" t="s">
        <v>492</v>
      </c>
      <c r="H2632" s="32" t="s">
        <v>360</v>
      </c>
      <c r="I2632" s="32" t="s">
        <v>586</v>
      </c>
      <c r="J2632" s="135">
        <v>670</v>
      </c>
      <c r="K2632" s="28">
        <v>0.70596999999999999</v>
      </c>
      <c r="L2632" s="77">
        <v>0.9</v>
      </c>
      <c r="Q2632" s="106"/>
    </row>
    <row r="2633" spans="1:17" x14ac:dyDescent="0.25">
      <c r="A2633" t="s">
        <v>331</v>
      </c>
      <c r="B2633" s="25">
        <v>2019</v>
      </c>
      <c r="C2633" s="25" t="s">
        <v>2</v>
      </c>
      <c r="D2633" s="25" t="s">
        <v>61</v>
      </c>
      <c r="E2633" s="25" t="s">
        <v>492</v>
      </c>
      <c r="F2633" s="23" t="s">
        <v>360</v>
      </c>
      <c r="G2633" s="23" t="s">
        <v>492</v>
      </c>
      <c r="H2633" s="32" t="s">
        <v>360</v>
      </c>
      <c r="I2633" s="32" t="s">
        <v>586</v>
      </c>
      <c r="J2633" s="135">
        <v>654</v>
      </c>
      <c r="K2633" s="28">
        <v>0.72018000000000004</v>
      </c>
      <c r="L2633" s="77">
        <v>0.9</v>
      </c>
      <c r="Q2633" s="106"/>
    </row>
    <row r="2634" spans="1:17" x14ac:dyDescent="0.25">
      <c r="A2634" t="s">
        <v>331</v>
      </c>
      <c r="B2634" s="25">
        <v>2019</v>
      </c>
      <c r="C2634" s="25" t="s">
        <v>3</v>
      </c>
      <c r="D2634" s="25" t="s">
        <v>62</v>
      </c>
      <c r="E2634" s="25" t="s">
        <v>492</v>
      </c>
      <c r="F2634" s="23" t="s">
        <v>360</v>
      </c>
      <c r="G2634" s="23" t="s">
        <v>492</v>
      </c>
      <c r="H2634" s="32" t="s">
        <v>360</v>
      </c>
      <c r="I2634" s="32" t="s">
        <v>586</v>
      </c>
      <c r="J2634" s="135">
        <v>686</v>
      </c>
      <c r="K2634" s="28">
        <v>0.71136999999999995</v>
      </c>
      <c r="L2634" s="77">
        <v>0.9</v>
      </c>
      <c r="Q2634" s="106"/>
    </row>
    <row r="2635" spans="1:17" x14ac:dyDescent="0.25">
      <c r="A2635" t="s">
        <v>331</v>
      </c>
      <c r="B2635" s="25">
        <v>2020</v>
      </c>
      <c r="C2635" s="25" t="s">
        <v>0</v>
      </c>
      <c r="D2635" s="25" t="s">
        <v>63</v>
      </c>
      <c r="E2635" s="25" t="s">
        <v>492</v>
      </c>
      <c r="F2635" s="23" t="s">
        <v>360</v>
      </c>
      <c r="G2635" s="23" t="s">
        <v>492</v>
      </c>
      <c r="H2635" s="32" t="s">
        <v>360</v>
      </c>
      <c r="I2635" s="32" t="s">
        <v>586</v>
      </c>
      <c r="J2635" s="135">
        <v>570</v>
      </c>
      <c r="K2635" s="28">
        <v>0.74034999999999995</v>
      </c>
      <c r="L2635" s="77">
        <v>0.9</v>
      </c>
      <c r="Q2635" s="106"/>
    </row>
    <row r="2636" spans="1:17" x14ac:dyDescent="0.25">
      <c r="A2636" t="s">
        <v>331</v>
      </c>
      <c r="B2636" s="25">
        <v>2020</v>
      </c>
      <c r="C2636" s="25" t="s">
        <v>1</v>
      </c>
      <c r="D2636" s="25" t="s">
        <v>64</v>
      </c>
      <c r="E2636" s="25" t="s">
        <v>492</v>
      </c>
      <c r="F2636" s="23" t="s">
        <v>360</v>
      </c>
      <c r="G2636" s="23" t="s">
        <v>492</v>
      </c>
      <c r="H2636" s="32" t="s">
        <v>360</v>
      </c>
      <c r="I2636" s="32" t="s">
        <v>586</v>
      </c>
      <c r="J2636" s="135">
        <v>325</v>
      </c>
      <c r="K2636" s="28">
        <v>0.75692000000000004</v>
      </c>
      <c r="L2636" s="77">
        <v>0.9</v>
      </c>
      <c r="Q2636" s="106"/>
    </row>
    <row r="2637" spans="1:17" x14ac:dyDescent="0.25">
      <c r="A2637" t="s">
        <v>331</v>
      </c>
      <c r="B2637" s="25">
        <v>2020</v>
      </c>
      <c r="C2637" s="25" t="s">
        <v>2</v>
      </c>
      <c r="D2637" s="25" t="s">
        <v>65</v>
      </c>
      <c r="E2637" s="25" t="s">
        <v>492</v>
      </c>
      <c r="F2637" s="23" t="s">
        <v>360</v>
      </c>
      <c r="G2637" s="23" t="s">
        <v>492</v>
      </c>
      <c r="H2637" s="32" t="s">
        <v>360</v>
      </c>
      <c r="I2637" s="32" t="s">
        <v>586</v>
      </c>
      <c r="J2637" s="135">
        <v>455</v>
      </c>
      <c r="K2637" s="28">
        <v>0.62856999999999996</v>
      </c>
      <c r="L2637" s="77">
        <v>0.9</v>
      </c>
      <c r="Q2637" s="106"/>
    </row>
    <row r="2638" spans="1:17" x14ac:dyDescent="0.25">
      <c r="A2638" t="s">
        <v>331</v>
      </c>
      <c r="B2638" s="25">
        <v>2020</v>
      </c>
      <c r="C2638" s="25" t="s">
        <v>3</v>
      </c>
      <c r="D2638" s="25" t="s">
        <v>66</v>
      </c>
      <c r="E2638" s="25" t="s">
        <v>492</v>
      </c>
      <c r="F2638" s="23" t="s">
        <v>360</v>
      </c>
      <c r="G2638" s="23" t="s">
        <v>492</v>
      </c>
      <c r="H2638" s="32" t="s">
        <v>360</v>
      </c>
      <c r="I2638" s="32" t="s">
        <v>586</v>
      </c>
      <c r="J2638" s="135">
        <v>572</v>
      </c>
      <c r="K2638" s="28">
        <v>0.64685000000000004</v>
      </c>
      <c r="L2638" s="77">
        <v>0.9</v>
      </c>
      <c r="Q2638" s="106"/>
    </row>
    <row r="2639" spans="1:17" x14ac:dyDescent="0.25">
      <c r="A2639" t="s">
        <v>331</v>
      </c>
      <c r="B2639" s="25">
        <v>2021</v>
      </c>
      <c r="C2639" s="25" t="s">
        <v>0</v>
      </c>
      <c r="D2639" s="25" t="s">
        <v>67</v>
      </c>
      <c r="E2639" s="25" t="s">
        <v>492</v>
      </c>
      <c r="F2639" s="23" t="s">
        <v>360</v>
      </c>
      <c r="G2639" s="23" t="s">
        <v>492</v>
      </c>
      <c r="H2639" s="32" t="s">
        <v>360</v>
      </c>
      <c r="I2639" s="32" t="s">
        <v>586</v>
      </c>
      <c r="J2639" s="135">
        <v>556</v>
      </c>
      <c r="K2639" s="28">
        <v>0.72302</v>
      </c>
      <c r="L2639" s="77">
        <v>0.9</v>
      </c>
      <c r="Q2639" s="106"/>
    </row>
    <row r="2640" spans="1:17" x14ac:dyDescent="0.25">
      <c r="A2640" t="s">
        <v>331</v>
      </c>
      <c r="B2640" s="25">
        <v>2021</v>
      </c>
      <c r="C2640" s="25" t="s">
        <v>1</v>
      </c>
      <c r="D2640" s="25" t="s">
        <v>68</v>
      </c>
      <c r="E2640" s="25" t="s">
        <v>492</v>
      </c>
      <c r="F2640" s="23" t="s">
        <v>360</v>
      </c>
      <c r="G2640" s="23" t="s">
        <v>492</v>
      </c>
      <c r="H2640" s="32" t="s">
        <v>360</v>
      </c>
      <c r="I2640" s="32" t="s">
        <v>586</v>
      </c>
      <c r="J2640" s="135">
        <v>655</v>
      </c>
      <c r="K2640" s="28">
        <v>0.73892999999999998</v>
      </c>
      <c r="L2640" s="77">
        <v>0.9</v>
      </c>
      <c r="Q2640" s="106"/>
    </row>
    <row r="2641" spans="1:17" x14ac:dyDescent="0.25">
      <c r="A2641" t="s">
        <v>331</v>
      </c>
      <c r="B2641" s="25">
        <v>2021</v>
      </c>
      <c r="C2641" s="25" t="s">
        <v>2</v>
      </c>
      <c r="D2641" s="25" t="s">
        <v>69</v>
      </c>
      <c r="E2641" s="25" t="s">
        <v>492</v>
      </c>
      <c r="F2641" s="23" t="s">
        <v>360</v>
      </c>
      <c r="G2641" s="23" t="s">
        <v>492</v>
      </c>
      <c r="H2641" s="32" t="s">
        <v>360</v>
      </c>
      <c r="I2641" s="32" t="s">
        <v>586</v>
      </c>
      <c r="J2641" s="135">
        <v>706</v>
      </c>
      <c r="K2641" s="28">
        <v>0.76204000000000005</v>
      </c>
      <c r="L2641" s="77">
        <v>0.9</v>
      </c>
      <c r="Q2641" s="106"/>
    </row>
    <row r="2642" spans="1:17" x14ac:dyDescent="0.25">
      <c r="A2642" t="s">
        <v>331</v>
      </c>
      <c r="B2642" s="25">
        <v>2021</v>
      </c>
      <c r="C2642" s="25" t="s">
        <v>3</v>
      </c>
      <c r="D2642" s="25" t="s">
        <v>70</v>
      </c>
      <c r="E2642" s="25" t="s">
        <v>492</v>
      </c>
      <c r="F2642" s="23" t="s">
        <v>360</v>
      </c>
      <c r="G2642" s="23" t="s">
        <v>492</v>
      </c>
      <c r="H2642" s="32" t="s">
        <v>360</v>
      </c>
      <c r="I2642" s="32" t="s">
        <v>586</v>
      </c>
      <c r="J2642" s="135">
        <v>680</v>
      </c>
      <c r="K2642" s="28">
        <v>0.73970999999999998</v>
      </c>
      <c r="L2642" s="77">
        <v>0.9</v>
      </c>
      <c r="Q2642" s="106"/>
    </row>
    <row r="2643" spans="1:17" x14ac:dyDescent="0.25">
      <c r="A2643" t="s">
        <v>331</v>
      </c>
      <c r="B2643" s="25">
        <v>2022</v>
      </c>
      <c r="C2643" s="25" t="s">
        <v>0</v>
      </c>
      <c r="D2643" s="25" t="s">
        <v>71</v>
      </c>
      <c r="E2643" s="25" t="s">
        <v>492</v>
      </c>
      <c r="F2643" s="23" t="s">
        <v>360</v>
      </c>
      <c r="G2643" s="23" t="s">
        <v>492</v>
      </c>
      <c r="H2643" s="32" t="s">
        <v>360</v>
      </c>
      <c r="I2643" s="32" t="s">
        <v>586</v>
      </c>
      <c r="J2643" s="135">
        <v>656</v>
      </c>
      <c r="K2643" s="28">
        <v>0.76219999999999999</v>
      </c>
      <c r="L2643" s="77">
        <v>0.9</v>
      </c>
      <c r="Q2643" s="106"/>
    </row>
    <row r="2644" spans="1:17" x14ac:dyDescent="0.25">
      <c r="A2644" t="s">
        <v>331</v>
      </c>
      <c r="B2644" s="25">
        <v>2022</v>
      </c>
      <c r="C2644" s="25" t="s">
        <v>1</v>
      </c>
      <c r="D2644" s="25" t="s">
        <v>72</v>
      </c>
      <c r="E2644" s="25" t="s">
        <v>492</v>
      </c>
      <c r="F2644" s="23" t="s">
        <v>360</v>
      </c>
      <c r="G2644" s="23" t="s">
        <v>492</v>
      </c>
      <c r="H2644" s="32" t="s">
        <v>360</v>
      </c>
      <c r="I2644" s="32" t="s">
        <v>586</v>
      </c>
      <c r="J2644" s="135">
        <v>666</v>
      </c>
      <c r="K2644" s="28">
        <v>0.76576999999999995</v>
      </c>
      <c r="L2644" s="77">
        <v>0.9</v>
      </c>
      <c r="Q2644" s="106"/>
    </row>
    <row r="2645" spans="1:17" x14ac:dyDescent="0.25">
      <c r="A2645" t="s">
        <v>331</v>
      </c>
      <c r="B2645" s="25">
        <v>2022</v>
      </c>
      <c r="C2645" s="25" t="s">
        <v>2</v>
      </c>
      <c r="D2645" s="25" t="s">
        <v>73</v>
      </c>
      <c r="E2645" s="25" t="s">
        <v>492</v>
      </c>
      <c r="F2645" s="23" t="s">
        <v>360</v>
      </c>
      <c r="G2645" s="23" t="s">
        <v>492</v>
      </c>
      <c r="H2645" s="32" t="s">
        <v>360</v>
      </c>
      <c r="I2645" s="32" t="s">
        <v>586</v>
      </c>
      <c r="J2645" s="135">
        <v>714</v>
      </c>
      <c r="K2645" s="28">
        <v>0.73668999999999996</v>
      </c>
      <c r="L2645" s="77">
        <v>0.9</v>
      </c>
      <c r="Q2645" s="106"/>
    </row>
    <row r="2646" spans="1:17" x14ac:dyDescent="0.25">
      <c r="A2646" t="s">
        <v>331</v>
      </c>
      <c r="B2646" s="25">
        <v>2022</v>
      </c>
      <c r="C2646" s="25" t="s">
        <v>3</v>
      </c>
      <c r="D2646" s="25" t="s">
        <v>493</v>
      </c>
      <c r="E2646" s="25" t="s">
        <v>492</v>
      </c>
      <c r="F2646" s="23" t="s">
        <v>360</v>
      </c>
      <c r="G2646" s="23" t="s">
        <v>492</v>
      </c>
      <c r="H2646" s="32" t="s">
        <v>360</v>
      </c>
      <c r="I2646" s="32" t="s">
        <v>586</v>
      </c>
      <c r="J2646" s="135">
        <v>703</v>
      </c>
      <c r="K2646" s="28">
        <v>0.71265999999999996</v>
      </c>
      <c r="L2646" s="77">
        <v>0.9</v>
      </c>
      <c r="Q2646" s="106"/>
    </row>
    <row r="2647" spans="1:17" x14ac:dyDescent="0.25">
      <c r="A2647" t="s">
        <v>331</v>
      </c>
      <c r="B2647" s="25">
        <v>2023</v>
      </c>
      <c r="C2647" s="25" t="s">
        <v>0</v>
      </c>
      <c r="D2647" s="25" t="s">
        <v>537</v>
      </c>
      <c r="E2647" s="25" t="s">
        <v>492</v>
      </c>
      <c r="F2647" s="23" t="s">
        <v>360</v>
      </c>
      <c r="G2647" s="23" t="s">
        <v>492</v>
      </c>
      <c r="H2647" s="32" t="s">
        <v>360</v>
      </c>
      <c r="I2647" s="32" t="s">
        <v>586</v>
      </c>
      <c r="J2647" s="135">
        <v>687</v>
      </c>
      <c r="K2647" s="28">
        <v>0.6623</v>
      </c>
      <c r="L2647" s="77">
        <v>0.9</v>
      </c>
      <c r="Q2647" s="106"/>
    </row>
    <row r="2648" spans="1:17" x14ac:dyDescent="0.25">
      <c r="A2648" t="s">
        <v>331</v>
      </c>
      <c r="B2648" s="25">
        <v>2018</v>
      </c>
      <c r="C2648" s="25" t="s">
        <v>0</v>
      </c>
      <c r="D2648" s="25" t="s">
        <v>54</v>
      </c>
      <c r="E2648" s="25" t="s">
        <v>301</v>
      </c>
      <c r="F2648" s="23" t="s">
        <v>302</v>
      </c>
      <c r="G2648" s="23" t="s">
        <v>492</v>
      </c>
      <c r="H2648" s="32" t="s">
        <v>348</v>
      </c>
      <c r="I2648" s="32" t="s">
        <v>586</v>
      </c>
      <c r="J2648" s="135">
        <v>70</v>
      </c>
      <c r="K2648" s="28">
        <v>0.78571000000000002</v>
      </c>
      <c r="L2648" s="77">
        <v>0.9</v>
      </c>
      <c r="Q2648" s="106"/>
    </row>
    <row r="2649" spans="1:17" x14ac:dyDescent="0.25">
      <c r="A2649" t="s">
        <v>331</v>
      </c>
      <c r="B2649" s="25">
        <v>2018</v>
      </c>
      <c r="C2649" s="25" t="s">
        <v>1</v>
      </c>
      <c r="D2649" s="25" t="s">
        <v>56</v>
      </c>
      <c r="E2649" s="25" t="s">
        <v>301</v>
      </c>
      <c r="F2649" s="23" t="s">
        <v>302</v>
      </c>
      <c r="G2649" s="23" t="s">
        <v>492</v>
      </c>
      <c r="H2649" s="32" t="s">
        <v>348</v>
      </c>
      <c r="I2649" s="32" t="s">
        <v>586</v>
      </c>
      <c r="J2649" s="135">
        <v>63</v>
      </c>
      <c r="K2649" s="28">
        <v>0.66666999999999998</v>
      </c>
      <c r="L2649" s="77">
        <v>0.9</v>
      </c>
      <c r="Q2649" s="106"/>
    </row>
    <row r="2650" spans="1:17" x14ac:dyDescent="0.25">
      <c r="A2650" t="s">
        <v>331</v>
      </c>
      <c r="B2650" s="25">
        <v>2018</v>
      </c>
      <c r="C2650" s="25" t="s">
        <v>2</v>
      </c>
      <c r="D2650" s="25" t="s">
        <v>57</v>
      </c>
      <c r="E2650" s="25" t="s">
        <v>301</v>
      </c>
      <c r="F2650" s="23" t="s">
        <v>302</v>
      </c>
      <c r="G2650" s="23" t="s">
        <v>492</v>
      </c>
      <c r="H2650" s="32" t="s">
        <v>348</v>
      </c>
      <c r="I2650" s="32" t="s">
        <v>586</v>
      </c>
      <c r="J2650" s="135">
        <v>70</v>
      </c>
      <c r="K2650" s="28">
        <v>0.57142999999999999</v>
      </c>
      <c r="L2650" s="77">
        <v>0.9</v>
      </c>
      <c r="Q2650" s="106"/>
    </row>
    <row r="2651" spans="1:17" x14ac:dyDescent="0.25">
      <c r="A2651" t="s">
        <v>331</v>
      </c>
      <c r="B2651" s="25">
        <v>2018</v>
      </c>
      <c r="C2651" s="25" t="s">
        <v>3</v>
      </c>
      <c r="D2651" s="25" t="s">
        <v>58</v>
      </c>
      <c r="E2651" s="25" t="s">
        <v>301</v>
      </c>
      <c r="F2651" s="23" t="s">
        <v>302</v>
      </c>
      <c r="G2651" s="23" t="s">
        <v>492</v>
      </c>
      <c r="H2651" s="32" t="s">
        <v>348</v>
      </c>
      <c r="I2651" s="32" t="s">
        <v>586</v>
      </c>
      <c r="J2651" s="135">
        <v>64</v>
      </c>
      <c r="K2651" s="28">
        <v>0.60936999999999997</v>
      </c>
      <c r="L2651" s="77">
        <v>0.9</v>
      </c>
      <c r="Q2651" s="106"/>
    </row>
    <row r="2652" spans="1:17" x14ac:dyDescent="0.25">
      <c r="A2652" t="s">
        <v>331</v>
      </c>
      <c r="B2652" s="25">
        <v>2019</v>
      </c>
      <c r="C2652" s="25" t="s">
        <v>0</v>
      </c>
      <c r="D2652" s="25" t="s">
        <v>59</v>
      </c>
      <c r="E2652" s="25" t="s">
        <v>301</v>
      </c>
      <c r="F2652" s="23" t="s">
        <v>302</v>
      </c>
      <c r="G2652" s="23" t="s">
        <v>492</v>
      </c>
      <c r="H2652" s="32" t="s">
        <v>348</v>
      </c>
      <c r="I2652" s="32" t="s">
        <v>586</v>
      </c>
      <c r="J2652" s="135">
        <v>56</v>
      </c>
      <c r="K2652" s="28">
        <v>0.80357000000000001</v>
      </c>
      <c r="L2652" s="77">
        <v>0.9</v>
      </c>
      <c r="Q2652" s="106"/>
    </row>
    <row r="2653" spans="1:17" x14ac:dyDescent="0.25">
      <c r="A2653" t="s">
        <v>331</v>
      </c>
      <c r="B2653" s="25">
        <v>2019</v>
      </c>
      <c r="C2653" s="25" t="s">
        <v>1</v>
      </c>
      <c r="D2653" s="25" t="s">
        <v>60</v>
      </c>
      <c r="E2653" s="25" t="s">
        <v>301</v>
      </c>
      <c r="F2653" s="23" t="s">
        <v>302</v>
      </c>
      <c r="G2653" s="23" t="s">
        <v>492</v>
      </c>
      <c r="H2653" s="32" t="s">
        <v>348</v>
      </c>
      <c r="I2653" s="32" t="s">
        <v>586</v>
      </c>
      <c r="J2653" s="135">
        <v>60</v>
      </c>
      <c r="K2653" s="28">
        <v>0.63332999999999995</v>
      </c>
      <c r="L2653" s="77">
        <v>0.9</v>
      </c>
      <c r="Q2653" s="106"/>
    </row>
    <row r="2654" spans="1:17" x14ac:dyDescent="0.25">
      <c r="A2654" t="s">
        <v>331</v>
      </c>
      <c r="B2654" s="25">
        <v>2019</v>
      </c>
      <c r="C2654" s="25" t="s">
        <v>2</v>
      </c>
      <c r="D2654" s="25" t="s">
        <v>61</v>
      </c>
      <c r="E2654" s="25" t="s">
        <v>301</v>
      </c>
      <c r="F2654" s="23" t="s">
        <v>302</v>
      </c>
      <c r="G2654" s="23" t="s">
        <v>492</v>
      </c>
      <c r="H2654" s="32" t="s">
        <v>348</v>
      </c>
      <c r="I2654" s="32" t="s">
        <v>586</v>
      </c>
      <c r="J2654" s="135">
        <v>64</v>
      </c>
      <c r="K2654" s="28">
        <v>0.5625</v>
      </c>
      <c r="L2654" s="77">
        <v>0.9</v>
      </c>
      <c r="Q2654" s="106"/>
    </row>
    <row r="2655" spans="1:17" x14ac:dyDescent="0.25">
      <c r="A2655" t="s">
        <v>331</v>
      </c>
      <c r="B2655" s="25">
        <v>2019</v>
      </c>
      <c r="C2655" s="25" t="s">
        <v>3</v>
      </c>
      <c r="D2655" s="25" t="s">
        <v>62</v>
      </c>
      <c r="E2655" s="25" t="s">
        <v>301</v>
      </c>
      <c r="F2655" s="23" t="s">
        <v>302</v>
      </c>
      <c r="G2655" s="23" t="s">
        <v>492</v>
      </c>
      <c r="H2655" s="32" t="s">
        <v>348</v>
      </c>
      <c r="I2655" s="32" t="s">
        <v>586</v>
      </c>
      <c r="J2655" s="135">
        <v>71</v>
      </c>
      <c r="K2655" s="28">
        <v>0.45069999999999999</v>
      </c>
      <c r="L2655" s="77">
        <v>0.9</v>
      </c>
      <c r="Q2655" s="106"/>
    </row>
    <row r="2656" spans="1:17" x14ac:dyDescent="0.25">
      <c r="A2656" t="s">
        <v>331</v>
      </c>
      <c r="B2656" s="25">
        <v>2020</v>
      </c>
      <c r="C2656" s="25" t="s">
        <v>0</v>
      </c>
      <c r="D2656" s="25" t="s">
        <v>63</v>
      </c>
      <c r="E2656" s="25" t="s">
        <v>301</v>
      </c>
      <c r="F2656" s="23" t="s">
        <v>302</v>
      </c>
      <c r="G2656" s="23" t="s">
        <v>492</v>
      </c>
      <c r="H2656" s="32" t="s">
        <v>348</v>
      </c>
      <c r="I2656" s="32" t="s">
        <v>586</v>
      </c>
      <c r="J2656" s="135">
        <v>61</v>
      </c>
      <c r="K2656" s="28">
        <v>0.81967000000000001</v>
      </c>
      <c r="L2656" s="77">
        <v>0.9</v>
      </c>
      <c r="Q2656" s="106"/>
    </row>
    <row r="2657" spans="1:17" x14ac:dyDescent="0.25">
      <c r="A2657" t="s">
        <v>331</v>
      </c>
      <c r="B2657" s="25">
        <v>2020</v>
      </c>
      <c r="C2657" s="25" t="s">
        <v>1</v>
      </c>
      <c r="D2657" s="25" t="s">
        <v>64</v>
      </c>
      <c r="E2657" s="25" t="s">
        <v>301</v>
      </c>
      <c r="F2657" s="23" t="s">
        <v>302</v>
      </c>
      <c r="G2657" s="23" t="s">
        <v>492</v>
      </c>
      <c r="H2657" s="32" t="s">
        <v>348</v>
      </c>
      <c r="I2657" s="32" t="s">
        <v>586</v>
      </c>
      <c r="J2657" s="135">
        <v>42</v>
      </c>
      <c r="K2657" s="28">
        <v>0.57142999999999999</v>
      </c>
      <c r="L2657" s="77">
        <v>0.9</v>
      </c>
      <c r="Q2657" s="106"/>
    </row>
    <row r="2658" spans="1:17" x14ac:dyDescent="0.25">
      <c r="A2658" t="s">
        <v>331</v>
      </c>
      <c r="B2658" s="25">
        <v>2020</v>
      </c>
      <c r="C2658" s="25" t="s">
        <v>2</v>
      </c>
      <c r="D2658" s="25" t="s">
        <v>65</v>
      </c>
      <c r="E2658" s="25" t="s">
        <v>301</v>
      </c>
      <c r="F2658" s="23" t="s">
        <v>302</v>
      </c>
      <c r="G2658" s="23" t="s">
        <v>492</v>
      </c>
      <c r="H2658" s="32" t="s">
        <v>348</v>
      </c>
      <c r="I2658" s="32" t="s">
        <v>586</v>
      </c>
      <c r="J2658" s="135">
        <v>59</v>
      </c>
      <c r="K2658" s="28">
        <v>0.86441000000000001</v>
      </c>
      <c r="L2658" s="77">
        <v>0.9</v>
      </c>
      <c r="Q2658" s="106"/>
    </row>
    <row r="2659" spans="1:17" x14ac:dyDescent="0.25">
      <c r="A2659" t="s">
        <v>331</v>
      </c>
      <c r="B2659" s="25">
        <v>2020</v>
      </c>
      <c r="C2659" s="25" t="s">
        <v>3</v>
      </c>
      <c r="D2659" s="25" t="s">
        <v>66</v>
      </c>
      <c r="E2659" s="25" t="s">
        <v>301</v>
      </c>
      <c r="F2659" s="23" t="s">
        <v>302</v>
      </c>
      <c r="G2659" s="23" t="s">
        <v>492</v>
      </c>
      <c r="H2659" s="32" t="s">
        <v>348</v>
      </c>
      <c r="I2659" s="32" t="s">
        <v>586</v>
      </c>
      <c r="J2659" s="135">
        <v>67</v>
      </c>
      <c r="K2659" s="28">
        <v>0.94030000000000002</v>
      </c>
      <c r="L2659" s="77">
        <v>0.9</v>
      </c>
      <c r="Q2659" s="106"/>
    </row>
    <row r="2660" spans="1:17" x14ac:dyDescent="0.25">
      <c r="A2660" t="s">
        <v>331</v>
      </c>
      <c r="B2660" s="25">
        <v>2021</v>
      </c>
      <c r="C2660" s="25" t="s">
        <v>0</v>
      </c>
      <c r="D2660" s="25" t="s">
        <v>67</v>
      </c>
      <c r="E2660" s="25" t="s">
        <v>301</v>
      </c>
      <c r="F2660" s="23" t="s">
        <v>302</v>
      </c>
      <c r="G2660" s="23" t="s">
        <v>492</v>
      </c>
      <c r="H2660" s="32" t="s">
        <v>348</v>
      </c>
      <c r="I2660" s="32" t="s">
        <v>586</v>
      </c>
      <c r="J2660" s="135">
        <v>60</v>
      </c>
      <c r="K2660" s="28">
        <v>0.91666999999999998</v>
      </c>
      <c r="L2660" s="77">
        <v>0.9</v>
      </c>
      <c r="Q2660" s="106"/>
    </row>
    <row r="2661" spans="1:17" x14ac:dyDescent="0.25">
      <c r="A2661" t="s">
        <v>331</v>
      </c>
      <c r="B2661" s="25">
        <v>2021</v>
      </c>
      <c r="C2661" s="25" t="s">
        <v>1</v>
      </c>
      <c r="D2661" s="25" t="s">
        <v>68</v>
      </c>
      <c r="E2661" s="25" t="s">
        <v>301</v>
      </c>
      <c r="F2661" s="23" t="s">
        <v>302</v>
      </c>
      <c r="G2661" s="23" t="s">
        <v>492</v>
      </c>
      <c r="H2661" s="32" t="s">
        <v>348</v>
      </c>
      <c r="I2661" s="32" t="s">
        <v>586</v>
      </c>
      <c r="J2661" s="135">
        <v>83</v>
      </c>
      <c r="K2661" s="28">
        <v>0.86746999999999996</v>
      </c>
      <c r="L2661" s="77">
        <v>0.9</v>
      </c>
      <c r="Q2661" s="106"/>
    </row>
    <row r="2662" spans="1:17" x14ac:dyDescent="0.25">
      <c r="A2662" t="s">
        <v>331</v>
      </c>
      <c r="B2662" s="25">
        <v>2021</v>
      </c>
      <c r="C2662" s="25" t="s">
        <v>2</v>
      </c>
      <c r="D2662" s="25" t="s">
        <v>69</v>
      </c>
      <c r="E2662" s="25" t="s">
        <v>301</v>
      </c>
      <c r="F2662" s="23" t="s">
        <v>302</v>
      </c>
      <c r="G2662" s="23" t="s">
        <v>492</v>
      </c>
      <c r="H2662" s="32" t="s">
        <v>348</v>
      </c>
      <c r="I2662" s="32" t="s">
        <v>586</v>
      </c>
      <c r="J2662" s="135">
        <v>73</v>
      </c>
      <c r="K2662" s="28">
        <v>0.91781000000000001</v>
      </c>
      <c r="L2662" s="77">
        <v>0.9</v>
      </c>
      <c r="Q2662" s="106"/>
    </row>
    <row r="2663" spans="1:17" x14ac:dyDescent="0.25">
      <c r="A2663" t="s">
        <v>331</v>
      </c>
      <c r="B2663" s="25">
        <v>2021</v>
      </c>
      <c r="C2663" s="25" t="s">
        <v>3</v>
      </c>
      <c r="D2663" s="25" t="s">
        <v>70</v>
      </c>
      <c r="E2663" s="25" t="s">
        <v>301</v>
      </c>
      <c r="F2663" s="23" t="s">
        <v>302</v>
      </c>
      <c r="G2663" s="23" t="s">
        <v>492</v>
      </c>
      <c r="H2663" s="32" t="s">
        <v>348</v>
      </c>
      <c r="I2663" s="32" t="s">
        <v>586</v>
      </c>
      <c r="J2663" s="135">
        <v>72</v>
      </c>
      <c r="K2663" s="28">
        <v>0.80556000000000005</v>
      </c>
      <c r="L2663" s="77">
        <v>0.9</v>
      </c>
      <c r="Q2663" s="106"/>
    </row>
    <row r="2664" spans="1:17" x14ac:dyDescent="0.25">
      <c r="A2664" t="s">
        <v>331</v>
      </c>
      <c r="B2664" s="25">
        <v>2022</v>
      </c>
      <c r="C2664" s="25" t="s">
        <v>0</v>
      </c>
      <c r="D2664" s="25" t="s">
        <v>71</v>
      </c>
      <c r="E2664" s="25" t="s">
        <v>301</v>
      </c>
      <c r="F2664" s="23" t="s">
        <v>302</v>
      </c>
      <c r="G2664" s="23" t="s">
        <v>492</v>
      </c>
      <c r="H2664" s="32" t="s">
        <v>348</v>
      </c>
      <c r="I2664" s="32" t="s">
        <v>586</v>
      </c>
      <c r="J2664" s="135">
        <v>43</v>
      </c>
      <c r="K2664" s="28">
        <v>0.83721000000000001</v>
      </c>
      <c r="L2664" s="77">
        <v>0.9</v>
      </c>
      <c r="Q2664" s="106"/>
    </row>
    <row r="2665" spans="1:17" x14ac:dyDescent="0.25">
      <c r="A2665" t="s">
        <v>331</v>
      </c>
      <c r="B2665" s="25">
        <v>2022</v>
      </c>
      <c r="C2665" s="25" t="s">
        <v>1</v>
      </c>
      <c r="D2665" s="25" t="s">
        <v>72</v>
      </c>
      <c r="E2665" s="25" t="s">
        <v>301</v>
      </c>
      <c r="F2665" s="23" t="s">
        <v>302</v>
      </c>
      <c r="G2665" s="23" t="s">
        <v>492</v>
      </c>
      <c r="H2665" s="32" t="s">
        <v>348</v>
      </c>
      <c r="I2665" s="32" t="s">
        <v>586</v>
      </c>
      <c r="J2665" s="135">
        <v>59</v>
      </c>
      <c r="K2665" s="28">
        <v>0.89831000000000005</v>
      </c>
      <c r="L2665" s="77">
        <v>0.9</v>
      </c>
      <c r="Q2665" s="106"/>
    </row>
    <row r="2666" spans="1:17" x14ac:dyDescent="0.25">
      <c r="A2666" t="s">
        <v>331</v>
      </c>
      <c r="B2666" s="25">
        <v>2022</v>
      </c>
      <c r="C2666" s="25" t="s">
        <v>2</v>
      </c>
      <c r="D2666" s="25" t="s">
        <v>73</v>
      </c>
      <c r="E2666" s="25" t="s">
        <v>301</v>
      </c>
      <c r="F2666" s="23" t="s">
        <v>302</v>
      </c>
      <c r="G2666" s="23" t="s">
        <v>492</v>
      </c>
      <c r="H2666" s="32" t="s">
        <v>348</v>
      </c>
      <c r="I2666" s="32" t="s">
        <v>586</v>
      </c>
      <c r="J2666" s="135">
        <v>74</v>
      </c>
      <c r="K2666" s="28">
        <v>0.85135000000000005</v>
      </c>
      <c r="L2666" s="77">
        <v>0.9</v>
      </c>
      <c r="Q2666" s="106"/>
    </row>
    <row r="2667" spans="1:17" x14ac:dyDescent="0.25">
      <c r="A2667" t="s">
        <v>331</v>
      </c>
      <c r="B2667" s="25">
        <v>2022</v>
      </c>
      <c r="C2667" s="25" t="s">
        <v>3</v>
      </c>
      <c r="D2667" s="25" t="s">
        <v>493</v>
      </c>
      <c r="E2667" s="25" t="s">
        <v>301</v>
      </c>
      <c r="F2667" s="23" t="s">
        <v>302</v>
      </c>
      <c r="G2667" s="23" t="s">
        <v>492</v>
      </c>
      <c r="H2667" s="32" t="s">
        <v>348</v>
      </c>
      <c r="I2667" s="32" t="s">
        <v>586</v>
      </c>
      <c r="J2667" s="135">
        <v>71</v>
      </c>
      <c r="K2667" s="28">
        <v>0.80281999999999998</v>
      </c>
      <c r="L2667" s="77">
        <v>0.9</v>
      </c>
      <c r="Q2667" s="106"/>
    </row>
    <row r="2668" spans="1:17" x14ac:dyDescent="0.25">
      <c r="A2668" t="s">
        <v>331</v>
      </c>
      <c r="B2668" s="25">
        <v>2023</v>
      </c>
      <c r="C2668" s="25" t="s">
        <v>0</v>
      </c>
      <c r="D2668" s="25" t="s">
        <v>537</v>
      </c>
      <c r="E2668" s="25" t="s">
        <v>301</v>
      </c>
      <c r="F2668" s="23" t="s">
        <v>302</v>
      </c>
      <c r="G2668" s="23" t="s">
        <v>492</v>
      </c>
      <c r="H2668" s="32" t="s">
        <v>348</v>
      </c>
      <c r="I2668" s="32" t="s">
        <v>586</v>
      </c>
      <c r="J2668" s="135">
        <v>54</v>
      </c>
      <c r="K2668" s="28">
        <v>0.62963000000000002</v>
      </c>
      <c r="L2668" s="77">
        <v>0.9</v>
      </c>
      <c r="Q2668" s="106"/>
    </row>
    <row r="2669" spans="1:17" x14ac:dyDescent="0.25">
      <c r="A2669" t="s">
        <v>331</v>
      </c>
      <c r="B2669" s="25">
        <v>2018</v>
      </c>
      <c r="C2669" s="25" t="s">
        <v>0</v>
      </c>
      <c r="D2669" s="25" t="s">
        <v>54</v>
      </c>
      <c r="E2669" s="25" t="s">
        <v>492</v>
      </c>
      <c r="F2669" s="23" t="s">
        <v>354</v>
      </c>
      <c r="G2669" s="23" t="s">
        <v>492</v>
      </c>
      <c r="H2669" s="32" t="s">
        <v>354</v>
      </c>
      <c r="I2669" s="32" t="s">
        <v>586</v>
      </c>
      <c r="J2669" s="135">
        <v>1095</v>
      </c>
      <c r="K2669" s="28">
        <v>0.81005000000000005</v>
      </c>
      <c r="L2669" s="77">
        <v>0.9</v>
      </c>
      <c r="Q2669" s="106"/>
    </row>
    <row r="2670" spans="1:17" x14ac:dyDescent="0.25">
      <c r="A2670" t="s">
        <v>331</v>
      </c>
      <c r="B2670" s="25">
        <v>2018</v>
      </c>
      <c r="C2670" s="25" t="s">
        <v>1</v>
      </c>
      <c r="D2670" s="25" t="s">
        <v>56</v>
      </c>
      <c r="E2670" s="25" t="s">
        <v>492</v>
      </c>
      <c r="F2670" s="23" t="s">
        <v>354</v>
      </c>
      <c r="G2670" s="23" t="s">
        <v>492</v>
      </c>
      <c r="H2670" s="32" t="s">
        <v>354</v>
      </c>
      <c r="I2670" s="32" t="s">
        <v>586</v>
      </c>
      <c r="J2670" s="135">
        <v>1240</v>
      </c>
      <c r="K2670" s="28">
        <v>0.85726000000000002</v>
      </c>
      <c r="L2670" s="77">
        <v>0.9</v>
      </c>
      <c r="Q2670" s="106"/>
    </row>
    <row r="2671" spans="1:17" x14ac:dyDescent="0.25">
      <c r="A2671" t="s">
        <v>331</v>
      </c>
      <c r="B2671" s="25">
        <v>2018</v>
      </c>
      <c r="C2671" s="25" t="s">
        <v>2</v>
      </c>
      <c r="D2671" s="25" t="s">
        <v>57</v>
      </c>
      <c r="E2671" s="25" t="s">
        <v>492</v>
      </c>
      <c r="F2671" s="23" t="s">
        <v>354</v>
      </c>
      <c r="G2671" s="23" t="s">
        <v>492</v>
      </c>
      <c r="H2671" s="32" t="s">
        <v>354</v>
      </c>
      <c r="I2671" s="32" t="s">
        <v>586</v>
      </c>
      <c r="J2671" s="135">
        <v>1238</v>
      </c>
      <c r="K2671" s="28">
        <v>0.82472000000000001</v>
      </c>
      <c r="L2671" s="77">
        <v>0.9</v>
      </c>
      <c r="Q2671" s="106"/>
    </row>
    <row r="2672" spans="1:17" x14ac:dyDescent="0.25">
      <c r="A2672" t="s">
        <v>331</v>
      </c>
      <c r="B2672" s="25">
        <v>2018</v>
      </c>
      <c r="C2672" s="25" t="s">
        <v>3</v>
      </c>
      <c r="D2672" s="25" t="s">
        <v>58</v>
      </c>
      <c r="E2672" s="25" t="s">
        <v>492</v>
      </c>
      <c r="F2672" s="23" t="s">
        <v>354</v>
      </c>
      <c r="G2672" s="23" t="s">
        <v>492</v>
      </c>
      <c r="H2672" s="32" t="s">
        <v>354</v>
      </c>
      <c r="I2672" s="32" t="s">
        <v>586</v>
      </c>
      <c r="J2672" s="135">
        <v>1180</v>
      </c>
      <c r="K2672" s="28">
        <v>0.81610000000000005</v>
      </c>
      <c r="L2672" s="77">
        <v>0.9</v>
      </c>
      <c r="Q2672" s="106"/>
    </row>
    <row r="2673" spans="1:17" x14ac:dyDescent="0.25">
      <c r="A2673" t="s">
        <v>331</v>
      </c>
      <c r="B2673" s="25">
        <v>2019</v>
      </c>
      <c r="C2673" s="25" t="s">
        <v>0</v>
      </c>
      <c r="D2673" s="25" t="s">
        <v>59</v>
      </c>
      <c r="E2673" s="25" t="s">
        <v>492</v>
      </c>
      <c r="F2673" s="23" t="s">
        <v>354</v>
      </c>
      <c r="G2673" s="23" t="s">
        <v>492</v>
      </c>
      <c r="H2673" s="32" t="s">
        <v>354</v>
      </c>
      <c r="I2673" s="32" t="s">
        <v>586</v>
      </c>
      <c r="J2673" s="135">
        <v>1076</v>
      </c>
      <c r="K2673" s="28">
        <v>0.78903000000000001</v>
      </c>
      <c r="L2673" s="77">
        <v>0.9</v>
      </c>
      <c r="Q2673" s="106"/>
    </row>
    <row r="2674" spans="1:17" x14ac:dyDescent="0.25">
      <c r="A2674" t="s">
        <v>331</v>
      </c>
      <c r="B2674" s="25">
        <v>2019</v>
      </c>
      <c r="C2674" s="25" t="s">
        <v>1</v>
      </c>
      <c r="D2674" s="25" t="s">
        <v>60</v>
      </c>
      <c r="E2674" s="25" t="s">
        <v>492</v>
      </c>
      <c r="F2674" s="23" t="s">
        <v>354</v>
      </c>
      <c r="G2674" s="23" t="s">
        <v>492</v>
      </c>
      <c r="H2674" s="32" t="s">
        <v>354</v>
      </c>
      <c r="I2674" s="32" t="s">
        <v>586</v>
      </c>
      <c r="J2674" s="135">
        <v>1150</v>
      </c>
      <c r="K2674" s="28">
        <v>0.83738999999999997</v>
      </c>
      <c r="L2674" s="77">
        <v>0.9</v>
      </c>
      <c r="Q2674" s="106"/>
    </row>
    <row r="2675" spans="1:17" x14ac:dyDescent="0.25">
      <c r="A2675" t="s">
        <v>331</v>
      </c>
      <c r="B2675" s="25">
        <v>2019</v>
      </c>
      <c r="C2675" s="25" t="s">
        <v>2</v>
      </c>
      <c r="D2675" s="25" t="s">
        <v>61</v>
      </c>
      <c r="E2675" s="25" t="s">
        <v>492</v>
      </c>
      <c r="F2675" s="23" t="s">
        <v>354</v>
      </c>
      <c r="G2675" s="23" t="s">
        <v>492</v>
      </c>
      <c r="H2675" s="32" t="s">
        <v>354</v>
      </c>
      <c r="I2675" s="32" t="s">
        <v>586</v>
      </c>
      <c r="J2675" s="135">
        <v>1198</v>
      </c>
      <c r="K2675" s="28">
        <v>0.81886000000000003</v>
      </c>
      <c r="L2675" s="77">
        <v>0.9</v>
      </c>
      <c r="Q2675" s="106"/>
    </row>
    <row r="2676" spans="1:17" x14ac:dyDescent="0.25">
      <c r="A2676" t="s">
        <v>331</v>
      </c>
      <c r="B2676" s="25">
        <v>2019</v>
      </c>
      <c r="C2676" s="25" t="s">
        <v>3</v>
      </c>
      <c r="D2676" s="25" t="s">
        <v>62</v>
      </c>
      <c r="E2676" s="25" t="s">
        <v>492</v>
      </c>
      <c r="F2676" s="23" t="s">
        <v>354</v>
      </c>
      <c r="G2676" s="23" t="s">
        <v>492</v>
      </c>
      <c r="H2676" s="32" t="s">
        <v>354</v>
      </c>
      <c r="I2676" s="32" t="s">
        <v>586</v>
      </c>
      <c r="J2676" s="135">
        <v>1236</v>
      </c>
      <c r="K2676" s="28">
        <v>0.75971</v>
      </c>
      <c r="L2676" s="77">
        <v>0.9</v>
      </c>
      <c r="Q2676" s="106"/>
    </row>
    <row r="2677" spans="1:17" x14ac:dyDescent="0.25">
      <c r="A2677" t="s">
        <v>331</v>
      </c>
      <c r="B2677" s="25">
        <v>2020</v>
      </c>
      <c r="C2677" s="25" t="s">
        <v>0</v>
      </c>
      <c r="D2677" s="25" t="s">
        <v>63</v>
      </c>
      <c r="E2677" s="25" t="s">
        <v>492</v>
      </c>
      <c r="F2677" s="23" t="s">
        <v>354</v>
      </c>
      <c r="G2677" s="23" t="s">
        <v>492</v>
      </c>
      <c r="H2677" s="32" t="s">
        <v>354</v>
      </c>
      <c r="I2677" s="32" t="s">
        <v>586</v>
      </c>
      <c r="J2677" s="135">
        <v>1169</v>
      </c>
      <c r="K2677" s="28">
        <v>0.73909000000000002</v>
      </c>
      <c r="L2677" s="77">
        <v>0.9</v>
      </c>
      <c r="Q2677" s="106"/>
    </row>
    <row r="2678" spans="1:17" x14ac:dyDescent="0.25">
      <c r="A2678" t="s">
        <v>331</v>
      </c>
      <c r="B2678" s="25">
        <v>2020</v>
      </c>
      <c r="C2678" s="25" t="s">
        <v>1</v>
      </c>
      <c r="D2678" s="25" t="s">
        <v>64</v>
      </c>
      <c r="E2678" s="25" t="s">
        <v>492</v>
      </c>
      <c r="F2678" s="23" t="s">
        <v>354</v>
      </c>
      <c r="G2678" s="23" t="s">
        <v>492</v>
      </c>
      <c r="H2678" s="32" t="s">
        <v>354</v>
      </c>
      <c r="I2678" s="32" t="s">
        <v>586</v>
      </c>
      <c r="J2678" s="135">
        <v>632</v>
      </c>
      <c r="K2678" s="28">
        <v>0.79113999999999995</v>
      </c>
      <c r="L2678" s="77">
        <v>0.9</v>
      </c>
      <c r="Q2678" s="106"/>
    </row>
    <row r="2679" spans="1:17" x14ac:dyDescent="0.25">
      <c r="A2679" t="s">
        <v>331</v>
      </c>
      <c r="B2679" s="25">
        <v>2020</v>
      </c>
      <c r="C2679" s="25" t="s">
        <v>2</v>
      </c>
      <c r="D2679" s="25" t="s">
        <v>65</v>
      </c>
      <c r="E2679" s="25" t="s">
        <v>492</v>
      </c>
      <c r="F2679" s="23" t="s">
        <v>354</v>
      </c>
      <c r="G2679" s="23" t="s">
        <v>492</v>
      </c>
      <c r="H2679" s="32" t="s">
        <v>354</v>
      </c>
      <c r="I2679" s="32" t="s">
        <v>586</v>
      </c>
      <c r="J2679" s="135">
        <v>807</v>
      </c>
      <c r="K2679" s="28">
        <v>0.76207999999999998</v>
      </c>
      <c r="L2679" s="77">
        <v>0.9</v>
      </c>
      <c r="Q2679" s="106"/>
    </row>
    <row r="2680" spans="1:17" x14ac:dyDescent="0.25">
      <c r="A2680" t="s">
        <v>331</v>
      </c>
      <c r="B2680" s="25">
        <v>2020</v>
      </c>
      <c r="C2680" s="25" t="s">
        <v>3</v>
      </c>
      <c r="D2680" s="25" t="s">
        <v>66</v>
      </c>
      <c r="E2680" s="25" t="s">
        <v>492</v>
      </c>
      <c r="F2680" s="23" t="s">
        <v>354</v>
      </c>
      <c r="G2680" s="23" t="s">
        <v>492</v>
      </c>
      <c r="H2680" s="32" t="s">
        <v>354</v>
      </c>
      <c r="I2680" s="32" t="s">
        <v>586</v>
      </c>
      <c r="J2680" s="135">
        <v>1092</v>
      </c>
      <c r="K2680" s="28">
        <v>0.79669999999999996</v>
      </c>
      <c r="L2680" s="77">
        <v>0.9</v>
      </c>
      <c r="Q2680" s="106"/>
    </row>
    <row r="2681" spans="1:17" x14ac:dyDescent="0.25">
      <c r="A2681" t="s">
        <v>331</v>
      </c>
      <c r="B2681" s="25">
        <v>2021</v>
      </c>
      <c r="C2681" s="25" t="s">
        <v>0</v>
      </c>
      <c r="D2681" s="25" t="s">
        <v>67</v>
      </c>
      <c r="E2681" s="25" t="s">
        <v>492</v>
      </c>
      <c r="F2681" s="23" t="s">
        <v>354</v>
      </c>
      <c r="G2681" s="23" t="s">
        <v>492</v>
      </c>
      <c r="H2681" s="32" t="s">
        <v>354</v>
      </c>
      <c r="I2681" s="32" t="s">
        <v>586</v>
      </c>
      <c r="J2681" s="135">
        <v>1031</v>
      </c>
      <c r="K2681" s="28">
        <v>0.81959000000000004</v>
      </c>
      <c r="L2681" s="77">
        <v>0.9</v>
      </c>
      <c r="Q2681" s="106"/>
    </row>
    <row r="2682" spans="1:17" x14ac:dyDescent="0.25">
      <c r="A2682" t="s">
        <v>331</v>
      </c>
      <c r="B2682" s="25">
        <v>2021</v>
      </c>
      <c r="C2682" s="25" t="s">
        <v>1</v>
      </c>
      <c r="D2682" s="25" t="s">
        <v>68</v>
      </c>
      <c r="E2682" s="25" t="s">
        <v>492</v>
      </c>
      <c r="F2682" s="23" t="s">
        <v>354</v>
      </c>
      <c r="G2682" s="23" t="s">
        <v>492</v>
      </c>
      <c r="H2682" s="32" t="s">
        <v>354</v>
      </c>
      <c r="I2682" s="32" t="s">
        <v>586</v>
      </c>
      <c r="J2682" s="135">
        <v>1239</v>
      </c>
      <c r="K2682" s="28">
        <v>0.77563000000000004</v>
      </c>
      <c r="L2682" s="77">
        <v>0.9</v>
      </c>
      <c r="Q2682" s="106"/>
    </row>
    <row r="2683" spans="1:17" x14ac:dyDescent="0.25">
      <c r="A2683" t="s">
        <v>331</v>
      </c>
      <c r="B2683" s="25">
        <v>2021</v>
      </c>
      <c r="C2683" s="25" t="s">
        <v>2</v>
      </c>
      <c r="D2683" s="25" t="s">
        <v>69</v>
      </c>
      <c r="E2683" s="25" t="s">
        <v>492</v>
      </c>
      <c r="F2683" s="23" t="s">
        <v>354</v>
      </c>
      <c r="G2683" s="23" t="s">
        <v>492</v>
      </c>
      <c r="H2683" s="32" t="s">
        <v>354</v>
      </c>
      <c r="I2683" s="32" t="s">
        <v>586</v>
      </c>
      <c r="J2683" s="135">
        <v>1269</v>
      </c>
      <c r="K2683" s="28">
        <v>0.83057999999999998</v>
      </c>
      <c r="L2683" s="77">
        <v>0.9</v>
      </c>
      <c r="Q2683" s="106"/>
    </row>
    <row r="2684" spans="1:17" x14ac:dyDescent="0.25">
      <c r="A2684" t="s">
        <v>331</v>
      </c>
      <c r="B2684" s="25">
        <v>2021</v>
      </c>
      <c r="C2684" s="25" t="s">
        <v>3</v>
      </c>
      <c r="D2684" s="25" t="s">
        <v>70</v>
      </c>
      <c r="E2684" s="25" t="s">
        <v>492</v>
      </c>
      <c r="F2684" s="23" t="s">
        <v>354</v>
      </c>
      <c r="G2684" s="23" t="s">
        <v>492</v>
      </c>
      <c r="H2684" s="32" t="s">
        <v>354</v>
      </c>
      <c r="I2684" s="32" t="s">
        <v>586</v>
      </c>
      <c r="J2684" s="135">
        <v>1307</v>
      </c>
      <c r="K2684" s="28">
        <v>0.86763999999999997</v>
      </c>
      <c r="L2684" s="77">
        <v>0.9</v>
      </c>
      <c r="Q2684" s="106"/>
    </row>
    <row r="2685" spans="1:17" x14ac:dyDescent="0.25">
      <c r="A2685" t="s">
        <v>331</v>
      </c>
      <c r="B2685" s="25">
        <v>2022</v>
      </c>
      <c r="C2685" s="25" t="s">
        <v>0</v>
      </c>
      <c r="D2685" s="25" t="s">
        <v>71</v>
      </c>
      <c r="E2685" s="25" t="s">
        <v>492</v>
      </c>
      <c r="F2685" s="23" t="s">
        <v>354</v>
      </c>
      <c r="G2685" s="23" t="s">
        <v>492</v>
      </c>
      <c r="H2685" s="32" t="s">
        <v>354</v>
      </c>
      <c r="I2685" s="32" t="s">
        <v>586</v>
      </c>
      <c r="J2685" s="135">
        <v>1189</v>
      </c>
      <c r="K2685" s="28">
        <v>0.82843</v>
      </c>
      <c r="L2685" s="77">
        <v>0.9</v>
      </c>
      <c r="Q2685" s="106"/>
    </row>
    <row r="2686" spans="1:17" x14ac:dyDescent="0.25">
      <c r="A2686" t="s">
        <v>331</v>
      </c>
      <c r="B2686" s="25">
        <v>2022</v>
      </c>
      <c r="C2686" s="25" t="s">
        <v>1</v>
      </c>
      <c r="D2686" s="25" t="s">
        <v>72</v>
      </c>
      <c r="E2686" s="25" t="s">
        <v>492</v>
      </c>
      <c r="F2686" s="23" t="s">
        <v>354</v>
      </c>
      <c r="G2686" s="23" t="s">
        <v>492</v>
      </c>
      <c r="H2686" s="32" t="s">
        <v>354</v>
      </c>
      <c r="I2686" s="32" t="s">
        <v>586</v>
      </c>
      <c r="J2686" s="135">
        <v>1218</v>
      </c>
      <c r="K2686" s="28">
        <v>0.84811000000000003</v>
      </c>
      <c r="L2686" s="77">
        <v>0.9</v>
      </c>
      <c r="Q2686" s="106"/>
    </row>
    <row r="2687" spans="1:17" x14ac:dyDescent="0.25">
      <c r="A2687" t="s">
        <v>331</v>
      </c>
      <c r="B2687" s="25">
        <v>2022</v>
      </c>
      <c r="C2687" s="25" t="s">
        <v>2</v>
      </c>
      <c r="D2687" s="25" t="s">
        <v>73</v>
      </c>
      <c r="E2687" s="25" t="s">
        <v>492</v>
      </c>
      <c r="F2687" s="23" t="s">
        <v>354</v>
      </c>
      <c r="G2687" s="23" t="s">
        <v>492</v>
      </c>
      <c r="H2687" s="32" t="s">
        <v>354</v>
      </c>
      <c r="I2687" s="32" t="s">
        <v>586</v>
      </c>
      <c r="J2687" s="135">
        <v>1308</v>
      </c>
      <c r="K2687" s="28">
        <v>0.86850000000000005</v>
      </c>
      <c r="L2687" s="77">
        <v>0.9</v>
      </c>
      <c r="Q2687" s="106"/>
    </row>
    <row r="2688" spans="1:17" x14ac:dyDescent="0.25">
      <c r="A2688" t="s">
        <v>331</v>
      </c>
      <c r="B2688" s="25">
        <v>2022</v>
      </c>
      <c r="C2688" s="25" t="s">
        <v>3</v>
      </c>
      <c r="D2688" s="25" t="s">
        <v>493</v>
      </c>
      <c r="E2688" s="25" t="s">
        <v>492</v>
      </c>
      <c r="F2688" s="23" t="s">
        <v>354</v>
      </c>
      <c r="G2688" s="23" t="s">
        <v>492</v>
      </c>
      <c r="H2688" s="32" t="s">
        <v>354</v>
      </c>
      <c r="I2688" s="32" t="s">
        <v>586</v>
      </c>
      <c r="J2688" s="135">
        <v>1315</v>
      </c>
      <c r="K2688" s="28">
        <v>0.84182999999999997</v>
      </c>
      <c r="L2688" s="77">
        <v>0.9</v>
      </c>
      <c r="Q2688" s="106"/>
    </row>
    <row r="2689" spans="1:17" x14ac:dyDescent="0.25">
      <c r="A2689" t="s">
        <v>331</v>
      </c>
      <c r="B2689" s="25">
        <v>2023</v>
      </c>
      <c r="C2689" s="25" t="s">
        <v>0</v>
      </c>
      <c r="D2689" s="25" t="s">
        <v>537</v>
      </c>
      <c r="E2689" s="25" t="s">
        <v>492</v>
      </c>
      <c r="F2689" s="23" t="s">
        <v>354</v>
      </c>
      <c r="G2689" s="23" t="s">
        <v>492</v>
      </c>
      <c r="H2689" s="32" t="s">
        <v>354</v>
      </c>
      <c r="I2689" s="32" t="s">
        <v>586</v>
      </c>
      <c r="J2689" s="135">
        <v>1187</v>
      </c>
      <c r="K2689" s="28">
        <v>0.77842999999999996</v>
      </c>
      <c r="L2689" s="77">
        <v>0.9</v>
      </c>
      <c r="Q2689" s="106"/>
    </row>
    <row r="2690" spans="1:17" x14ac:dyDescent="0.25">
      <c r="A2690" t="s">
        <v>331</v>
      </c>
      <c r="B2690" s="25">
        <v>2018</v>
      </c>
      <c r="C2690" s="25" t="s">
        <v>0</v>
      </c>
      <c r="D2690" s="25" t="s">
        <v>54</v>
      </c>
      <c r="E2690" s="25" t="s">
        <v>303</v>
      </c>
      <c r="F2690" s="23" t="s">
        <v>304</v>
      </c>
      <c r="G2690" s="23" t="s">
        <v>492</v>
      </c>
      <c r="H2690" s="32" t="s">
        <v>353</v>
      </c>
      <c r="I2690" s="32" t="s">
        <v>586</v>
      </c>
      <c r="J2690" s="135">
        <v>47</v>
      </c>
      <c r="K2690" s="28">
        <v>0.91488999999999998</v>
      </c>
      <c r="L2690" s="77">
        <v>0.9</v>
      </c>
      <c r="Q2690" s="106"/>
    </row>
    <row r="2691" spans="1:17" x14ac:dyDescent="0.25">
      <c r="A2691" t="s">
        <v>331</v>
      </c>
      <c r="B2691" s="25">
        <v>2018</v>
      </c>
      <c r="C2691" s="25" t="s">
        <v>1</v>
      </c>
      <c r="D2691" s="25" t="s">
        <v>56</v>
      </c>
      <c r="E2691" s="25" t="s">
        <v>303</v>
      </c>
      <c r="F2691" s="23" t="s">
        <v>304</v>
      </c>
      <c r="G2691" s="23" t="s">
        <v>492</v>
      </c>
      <c r="H2691" s="32" t="s">
        <v>353</v>
      </c>
      <c r="I2691" s="32" t="s">
        <v>586</v>
      </c>
      <c r="J2691" s="135">
        <v>75</v>
      </c>
      <c r="K2691" s="28">
        <v>0.90666999999999998</v>
      </c>
      <c r="L2691" s="77">
        <v>0.9</v>
      </c>
      <c r="Q2691" s="106"/>
    </row>
    <row r="2692" spans="1:17" x14ac:dyDescent="0.25">
      <c r="A2692" t="s">
        <v>331</v>
      </c>
      <c r="B2692" s="25">
        <v>2018</v>
      </c>
      <c r="C2692" s="25" t="s">
        <v>2</v>
      </c>
      <c r="D2692" s="25" t="s">
        <v>57</v>
      </c>
      <c r="E2692" s="25" t="s">
        <v>303</v>
      </c>
      <c r="F2692" s="23" t="s">
        <v>304</v>
      </c>
      <c r="G2692" s="23" t="s">
        <v>492</v>
      </c>
      <c r="H2692" s="32" t="s">
        <v>353</v>
      </c>
      <c r="I2692" s="32" t="s">
        <v>586</v>
      </c>
      <c r="J2692" s="135">
        <v>76</v>
      </c>
      <c r="K2692" s="28">
        <v>0.86841999999999997</v>
      </c>
      <c r="L2692" s="77">
        <v>0.9</v>
      </c>
      <c r="Q2692" s="106"/>
    </row>
    <row r="2693" spans="1:17" x14ac:dyDescent="0.25">
      <c r="A2693" t="s">
        <v>331</v>
      </c>
      <c r="B2693" s="25">
        <v>2018</v>
      </c>
      <c r="C2693" s="25" t="s">
        <v>3</v>
      </c>
      <c r="D2693" s="25" t="s">
        <v>58</v>
      </c>
      <c r="E2693" s="25" t="s">
        <v>303</v>
      </c>
      <c r="F2693" s="23" t="s">
        <v>304</v>
      </c>
      <c r="G2693" s="23" t="s">
        <v>492</v>
      </c>
      <c r="H2693" s="32" t="s">
        <v>353</v>
      </c>
      <c r="I2693" s="32" t="s">
        <v>586</v>
      </c>
      <c r="J2693" s="135">
        <v>63</v>
      </c>
      <c r="K2693" s="28">
        <v>0.88888999999999996</v>
      </c>
      <c r="L2693" s="77">
        <v>0.9</v>
      </c>
      <c r="Q2693" s="106"/>
    </row>
    <row r="2694" spans="1:17" x14ac:dyDescent="0.25">
      <c r="A2694" t="s">
        <v>331</v>
      </c>
      <c r="B2694" s="25">
        <v>2019</v>
      </c>
      <c r="C2694" s="25" t="s">
        <v>0</v>
      </c>
      <c r="D2694" s="25" t="s">
        <v>59</v>
      </c>
      <c r="E2694" s="25" t="s">
        <v>303</v>
      </c>
      <c r="F2694" s="23" t="s">
        <v>304</v>
      </c>
      <c r="G2694" s="23" t="s">
        <v>492</v>
      </c>
      <c r="H2694" s="32" t="s">
        <v>353</v>
      </c>
      <c r="I2694" s="32" t="s">
        <v>586</v>
      </c>
      <c r="J2694" s="135">
        <v>66</v>
      </c>
      <c r="K2694" s="28">
        <v>0.90908999999999995</v>
      </c>
      <c r="L2694" s="77">
        <v>0.9</v>
      </c>
      <c r="Q2694" s="106"/>
    </row>
    <row r="2695" spans="1:17" x14ac:dyDescent="0.25">
      <c r="A2695" t="s">
        <v>331</v>
      </c>
      <c r="B2695" s="25">
        <v>2019</v>
      </c>
      <c r="C2695" s="25" t="s">
        <v>1</v>
      </c>
      <c r="D2695" s="25" t="s">
        <v>60</v>
      </c>
      <c r="E2695" s="25" t="s">
        <v>303</v>
      </c>
      <c r="F2695" s="23" t="s">
        <v>304</v>
      </c>
      <c r="G2695" s="23" t="s">
        <v>492</v>
      </c>
      <c r="H2695" s="32" t="s">
        <v>353</v>
      </c>
      <c r="I2695" s="32" t="s">
        <v>586</v>
      </c>
      <c r="J2695" s="135">
        <v>62</v>
      </c>
      <c r="K2695" s="28">
        <v>0.8871</v>
      </c>
      <c r="L2695" s="77">
        <v>0.9</v>
      </c>
      <c r="Q2695" s="106"/>
    </row>
    <row r="2696" spans="1:17" x14ac:dyDescent="0.25">
      <c r="A2696" t="s">
        <v>331</v>
      </c>
      <c r="B2696" s="25">
        <v>2019</v>
      </c>
      <c r="C2696" s="25" t="s">
        <v>2</v>
      </c>
      <c r="D2696" s="25" t="s">
        <v>61</v>
      </c>
      <c r="E2696" s="25" t="s">
        <v>303</v>
      </c>
      <c r="F2696" s="23" t="s">
        <v>304</v>
      </c>
      <c r="G2696" s="23" t="s">
        <v>492</v>
      </c>
      <c r="H2696" s="32" t="s">
        <v>353</v>
      </c>
      <c r="I2696" s="32" t="s">
        <v>586</v>
      </c>
      <c r="J2696" s="135">
        <v>75</v>
      </c>
      <c r="K2696" s="28">
        <v>0.90666999999999998</v>
      </c>
      <c r="L2696" s="77">
        <v>0.9</v>
      </c>
      <c r="Q2696" s="106"/>
    </row>
    <row r="2697" spans="1:17" x14ac:dyDescent="0.25">
      <c r="A2697" t="s">
        <v>331</v>
      </c>
      <c r="B2697" s="25">
        <v>2019</v>
      </c>
      <c r="C2697" s="25" t="s">
        <v>3</v>
      </c>
      <c r="D2697" s="25" t="s">
        <v>62</v>
      </c>
      <c r="E2697" s="25" t="s">
        <v>303</v>
      </c>
      <c r="F2697" s="23" t="s">
        <v>304</v>
      </c>
      <c r="G2697" s="23" t="s">
        <v>492</v>
      </c>
      <c r="H2697" s="32" t="s">
        <v>353</v>
      </c>
      <c r="I2697" s="32" t="s">
        <v>586</v>
      </c>
      <c r="J2697" s="135">
        <v>77</v>
      </c>
      <c r="K2697" s="28">
        <v>0.87012999999999996</v>
      </c>
      <c r="L2697" s="77">
        <v>0.9</v>
      </c>
      <c r="Q2697" s="106"/>
    </row>
    <row r="2698" spans="1:17" x14ac:dyDescent="0.25">
      <c r="A2698" t="s">
        <v>331</v>
      </c>
      <c r="B2698" s="25">
        <v>2020</v>
      </c>
      <c r="C2698" s="25" t="s">
        <v>0</v>
      </c>
      <c r="D2698" s="25" t="s">
        <v>63</v>
      </c>
      <c r="E2698" s="25" t="s">
        <v>303</v>
      </c>
      <c r="F2698" s="23" t="s">
        <v>304</v>
      </c>
      <c r="G2698" s="23" t="s">
        <v>492</v>
      </c>
      <c r="H2698" s="32" t="s">
        <v>353</v>
      </c>
      <c r="I2698" s="32" t="s">
        <v>586</v>
      </c>
      <c r="J2698" s="135">
        <v>54</v>
      </c>
      <c r="K2698" s="28">
        <v>0.92593000000000003</v>
      </c>
      <c r="L2698" s="77">
        <v>0.9</v>
      </c>
      <c r="Q2698" s="106"/>
    </row>
    <row r="2699" spans="1:17" x14ac:dyDescent="0.25">
      <c r="A2699" t="s">
        <v>331</v>
      </c>
      <c r="B2699" s="25">
        <v>2020</v>
      </c>
      <c r="C2699" s="25" t="s">
        <v>1</v>
      </c>
      <c r="D2699" s="25" t="s">
        <v>64</v>
      </c>
      <c r="E2699" s="25" t="s">
        <v>303</v>
      </c>
      <c r="F2699" s="23" t="s">
        <v>304</v>
      </c>
      <c r="G2699" s="23" t="s">
        <v>492</v>
      </c>
      <c r="H2699" s="32" t="s">
        <v>353</v>
      </c>
      <c r="I2699" s="32" t="s">
        <v>586</v>
      </c>
      <c r="J2699" s="135">
        <v>34</v>
      </c>
      <c r="K2699" s="28">
        <v>0.85294000000000003</v>
      </c>
      <c r="L2699" s="77">
        <v>0.9</v>
      </c>
      <c r="Q2699" s="106"/>
    </row>
    <row r="2700" spans="1:17" x14ac:dyDescent="0.25">
      <c r="A2700" t="s">
        <v>331</v>
      </c>
      <c r="B2700" s="25">
        <v>2020</v>
      </c>
      <c r="C2700" s="25" t="s">
        <v>2</v>
      </c>
      <c r="D2700" s="25" t="s">
        <v>65</v>
      </c>
      <c r="E2700" s="25" t="s">
        <v>303</v>
      </c>
      <c r="F2700" s="23" t="s">
        <v>304</v>
      </c>
      <c r="G2700" s="23" t="s">
        <v>492</v>
      </c>
      <c r="H2700" s="32" t="s">
        <v>353</v>
      </c>
      <c r="I2700" s="32" t="s">
        <v>586</v>
      </c>
      <c r="J2700" s="135">
        <v>69</v>
      </c>
      <c r="K2700" s="28">
        <v>0.94203000000000003</v>
      </c>
      <c r="L2700" s="77">
        <v>0.9</v>
      </c>
      <c r="Q2700" s="106"/>
    </row>
    <row r="2701" spans="1:17" x14ac:dyDescent="0.25">
      <c r="A2701" t="s">
        <v>331</v>
      </c>
      <c r="B2701" s="25">
        <v>2020</v>
      </c>
      <c r="C2701" s="25" t="s">
        <v>3</v>
      </c>
      <c r="D2701" s="25" t="s">
        <v>66</v>
      </c>
      <c r="E2701" s="25" t="s">
        <v>303</v>
      </c>
      <c r="F2701" s="23" t="s">
        <v>304</v>
      </c>
      <c r="G2701" s="23" t="s">
        <v>492</v>
      </c>
      <c r="H2701" s="32" t="s">
        <v>353</v>
      </c>
      <c r="I2701" s="32" t="s">
        <v>586</v>
      </c>
      <c r="J2701" s="135">
        <v>58</v>
      </c>
      <c r="K2701" s="28">
        <v>0.77585999999999999</v>
      </c>
      <c r="L2701" s="77">
        <v>0.9</v>
      </c>
      <c r="Q2701" s="106"/>
    </row>
    <row r="2702" spans="1:17" x14ac:dyDescent="0.25">
      <c r="A2702" t="s">
        <v>331</v>
      </c>
      <c r="B2702" s="25">
        <v>2021</v>
      </c>
      <c r="C2702" s="25" t="s">
        <v>0</v>
      </c>
      <c r="D2702" s="25" t="s">
        <v>67</v>
      </c>
      <c r="E2702" s="25" t="s">
        <v>303</v>
      </c>
      <c r="F2702" s="23" t="s">
        <v>304</v>
      </c>
      <c r="G2702" s="23" t="s">
        <v>492</v>
      </c>
      <c r="H2702" s="23" t="s">
        <v>353</v>
      </c>
      <c r="I2702" s="32" t="s">
        <v>586</v>
      </c>
      <c r="J2702" s="135">
        <v>66</v>
      </c>
      <c r="K2702" s="28">
        <v>0.90908999999999995</v>
      </c>
      <c r="L2702" s="77">
        <v>0.9</v>
      </c>
      <c r="Q2702" s="106"/>
    </row>
    <row r="2703" spans="1:17" x14ac:dyDescent="0.25">
      <c r="A2703" t="s">
        <v>331</v>
      </c>
      <c r="B2703" s="25">
        <v>2021</v>
      </c>
      <c r="C2703" s="25" t="s">
        <v>1</v>
      </c>
      <c r="D2703" s="25" t="s">
        <v>68</v>
      </c>
      <c r="E2703" s="25" t="s">
        <v>303</v>
      </c>
      <c r="F2703" s="23" t="s">
        <v>304</v>
      </c>
      <c r="G2703" s="23" t="s">
        <v>492</v>
      </c>
      <c r="H2703" s="23" t="s">
        <v>353</v>
      </c>
      <c r="I2703" s="32" t="s">
        <v>586</v>
      </c>
      <c r="J2703" s="135">
        <v>79</v>
      </c>
      <c r="K2703" s="28">
        <v>0.88607999999999998</v>
      </c>
      <c r="L2703" s="77">
        <v>0.9</v>
      </c>
      <c r="Q2703" s="106"/>
    </row>
    <row r="2704" spans="1:17" x14ac:dyDescent="0.25">
      <c r="A2704" t="s">
        <v>331</v>
      </c>
      <c r="B2704" s="25">
        <v>2021</v>
      </c>
      <c r="C2704" s="25" t="s">
        <v>2</v>
      </c>
      <c r="D2704" s="25" t="s">
        <v>69</v>
      </c>
      <c r="E2704" s="25" t="s">
        <v>303</v>
      </c>
      <c r="F2704" s="23" t="s">
        <v>304</v>
      </c>
      <c r="G2704" s="23" t="s">
        <v>492</v>
      </c>
      <c r="H2704" s="23" t="s">
        <v>353</v>
      </c>
      <c r="I2704" s="32" t="s">
        <v>586</v>
      </c>
      <c r="J2704" s="135">
        <v>69</v>
      </c>
      <c r="K2704" s="28">
        <v>0.92754000000000003</v>
      </c>
      <c r="L2704" s="77">
        <v>0.9</v>
      </c>
      <c r="Q2704" s="106"/>
    </row>
    <row r="2705" spans="1:17" x14ac:dyDescent="0.25">
      <c r="A2705" t="s">
        <v>331</v>
      </c>
      <c r="B2705" s="25">
        <v>2021</v>
      </c>
      <c r="C2705" s="25" t="s">
        <v>3</v>
      </c>
      <c r="D2705" s="25" t="s">
        <v>70</v>
      </c>
      <c r="E2705" s="25" t="s">
        <v>303</v>
      </c>
      <c r="F2705" s="23" t="s">
        <v>304</v>
      </c>
      <c r="G2705" s="23" t="s">
        <v>492</v>
      </c>
      <c r="H2705" s="23" t="s">
        <v>353</v>
      </c>
      <c r="I2705" s="32" t="s">
        <v>586</v>
      </c>
      <c r="J2705" s="135">
        <v>84</v>
      </c>
      <c r="K2705" s="28">
        <v>0.94047999999999998</v>
      </c>
      <c r="L2705" s="77">
        <v>0.9</v>
      </c>
      <c r="Q2705" s="106"/>
    </row>
    <row r="2706" spans="1:17" x14ac:dyDescent="0.25">
      <c r="A2706" t="s">
        <v>331</v>
      </c>
      <c r="B2706" s="25">
        <v>2022</v>
      </c>
      <c r="C2706" s="25" t="s">
        <v>0</v>
      </c>
      <c r="D2706" s="25" t="s">
        <v>71</v>
      </c>
      <c r="E2706" s="25" t="s">
        <v>303</v>
      </c>
      <c r="F2706" s="23" t="s">
        <v>304</v>
      </c>
      <c r="G2706" s="23" t="s">
        <v>492</v>
      </c>
      <c r="H2706" s="23" t="s">
        <v>353</v>
      </c>
      <c r="I2706" s="32" t="s">
        <v>586</v>
      </c>
      <c r="J2706" s="135">
        <v>59</v>
      </c>
      <c r="K2706" s="28">
        <v>0.88136000000000003</v>
      </c>
      <c r="L2706" s="77">
        <v>0.9</v>
      </c>
      <c r="Q2706" s="106"/>
    </row>
    <row r="2707" spans="1:17" x14ac:dyDescent="0.25">
      <c r="A2707" t="s">
        <v>331</v>
      </c>
      <c r="B2707" s="25">
        <v>2022</v>
      </c>
      <c r="C2707" s="25" t="s">
        <v>1</v>
      </c>
      <c r="D2707" s="25" t="s">
        <v>72</v>
      </c>
      <c r="E2707" s="25" t="s">
        <v>303</v>
      </c>
      <c r="F2707" s="23" t="s">
        <v>304</v>
      </c>
      <c r="G2707" s="23" t="s">
        <v>492</v>
      </c>
      <c r="H2707" s="23" t="s">
        <v>353</v>
      </c>
      <c r="I2707" s="32" t="s">
        <v>586</v>
      </c>
      <c r="J2707" s="135">
        <v>76</v>
      </c>
      <c r="K2707" s="28">
        <v>0.88158000000000003</v>
      </c>
      <c r="L2707" s="77">
        <v>0.9</v>
      </c>
      <c r="Q2707" s="106"/>
    </row>
    <row r="2708" spans="1:17" x14ac:dyDescent="0.25">
      <c r="A2708" t="s">
        <v>331</v>
      </c>
      <c r="B2708" s="25">
        <v>2022</v>
      </c>
      <c r="C2708" s="25" t="s">
        <v>2</v>
      </c>
      <c r="D2708" s="25" t="s">
        <v>73</v>
      </c>
      <c r="E2708" s="25" t="s">
        <v>303</v>
      </c>
      <c r="F2708" s="23" t="s">
        <v>304</v>
      </c>
      <c r="G2708" s="23" t="s">
        <v>492</v>
      </c>
      <c r="H2708" s="23" t="s">
        <v>353</v>
      </c>
      <c r="I2708" s="32" t="s">
        <v>586</v>
      </c>
      <c r="J2708" s="135">
        <v>79</v>
      </c>
      <c r="K2708" s="28">
        <v>0.93671000000000004</v>
      </c>
      <c r="L2708" s="77">
        <v>0.9</v>
      </c>
      <c r="Q2708" s="106"/>
    </row>
    <row r="2709" spans="1:17" x14ac:dyDescent="0.25">
      <c r="A2709" t="s">
        <v>331</v>
      </c>
      <c r="B2709" s="25">
        <v>2022</v>
      </c>
      <c r="C2709" s="25" t="s">
        <v>3</v>
      </c>
      <c r="D2709" s="25" t="s">
        <v>493</v>
      </c>
      <c r="E2709" s="25" t="s">
        <v>303</v>
      </c>
      <c r="F2709" s="23" t="s">
        <v>304</v>
      </c>
      <c r="G2709" s="23" t="s">
        <v>492</v>
      </c>
      <c r="H2709" s="23" t="s">
        <v>353</v>
      </c>
      <c r="I2709" s="32" t="s">
        <v>586</v>
      </c>
      <c r="J2709" s="135">
        <v>83</v>
      </c>
      <c r="K2709" s="28">
        <v>0.85541999999999996</v>
      </c>
      <c r="L2709" s="77">
        <v>0.9</v>
      </c>
      <c r="Q2709" s="106"/>
    </row>
    <row r="2710" spans="1:17" x14ac:dyDescent="0.25">
      <c r="A2710" t="s">
        <v>331</v>
      </c>
      <c r="B2710" s="25">
        <v>2023</v>
      </c>
      <c r="C2710" s="25" t="s">
        <v>0</v>
      </c>
      <c r="D2710" s="25" t="s">
        <v>537</v>
      </c>
      <c r="E2710" s="25" t="s">
        <v>303</v>
      </c>
      <c r="F2710" s="23" t="s">
        <v>304</v>
      </c>
      <c r="G2710" s="23" t="s">
        <v>492</v>
      </c>
      <c r="H2710" s="23" t="s">
        <v>353</v>
      </c>
      <c r="I2710" s="32" t="s">
        <v>586</v>
      </c>
      <c r="J2710" s="135">
        <v>79</v>
      </c>
      <c r="K2710" s="28">
        <v>0.83543999999999996</v>
      </c>
      <c r="L2710" s="77">
        <v>0.9</v>
      </c>
      <c r="Q2710" s="106"/>
    </row>
    <row r="2711" spans="1:17" x14ac:dyDescent="0.25">
      <c r="A2711" t="s">
        <v>331</v>
      </c>
      <c r="B2711" s="25">
        <v>2018</v>
      </c>
      <c r="C2711" s="25" t="s">
        <v>0</v>
      </c>
      <c r="D2711" s="25" t="s">
        <v>54</v>
      </c>
      <c r="E2711" s="25" t="s">
        <v>492</v>
      </c>
      <c r="F2711" s="23" t="s">
        <v>358</v>
      </c>
      <c r="G2711" s="23" t="s">
        <v>492</v>
      </c>
      <c r="H2711" s="23" t="s">
        <v>358</v>
      </c>
      <c r="I2711" s="32" t="s">
        <v>586</v>
      </c>
      <c r="J2711" s="135">
        <v>464</v>
      </c>
      <c r="K2711" s="28">
        <v>0.88146999999999998</v>
      </c>
      <c r="L2711" s="77">
        <v>0.9</v>
      </c>
      <c r="Q2711" s="106"/>
    </row>
    <row r="2712" spans="1:17" x14ac:dyDescent="0.25">
      <c r="A2712" t="s">
        <v>331</v>
      </c>
      <c r="B2712" s="25">
        <v>2018</v>
      </c>
      <c r="C2712" s="25" t="s">
        <v>1</v>
      </c>
      <c r="D2712" s="25" t="s">
        <v>56</v>
      </c>
      <c r="E2712" s="25" t="s">
        <v>492</v>
      </c>
      <c r="F2712" s="23" t="s">
        <v>358</v>
      </c>
      <c r="G2712" s="23" t="s">
        <v>492</v>
      </c>
      <c r="H2712" s="23" t="s">
        <v>358</v>
      </c>
      <c r="I2712" s="32" t="s">
        <v>586</v>
      </c>
      <c r="J2712" s="135">
        <v>509</v>
      </c>
      <c r="K2712" s="28">
        <v>0.87819000000000003</v>
      </c>
      <c r="L2712" s="77">
        <v>0.9</v>
      </c>
      <c r="Q2712" s="106"/>
    </row>
    <row r="2713" spans="1:17" x14ac:dyDescent="0.25">
      <c r="A2713" t="s">
        <v>331</v>
      </c>
      <c r="B2713" s="25">
        <v>2018</v>
      </c>
      <c r="C2713" s="25" t="s">
        <v>2</v>
      </c>
      <c r="D2713" s="25" t="s">
        <v>57</v>
      </c>
      <c r="E2713" s="25" t="s">
        <v>492</v>
      </c>
      <c r="F2713" s="23" t="s">
        <v>358</v>
      </c>
      <c r="G2713" s="23" t="s">
        <v>492</v>
      </c>
      <c r="H2713" s="23" t="s">
        <v>358</v>
      </c>
      <c r="I2713" s="32" t="s">
        <v>586</v>
      </c>
      <c r="J2713" s="135">
        <v>590</v>
      </c>
      <c r="K2713" s="28">
        <v>0.89492000000000005</v>
      </c>
      <c r="L2713" s="77">
        <v>0.9</v>
      </c>
      <c r="Q2713" s="106"/>
    </row>
    <row r="2714" spans="1:17" x14ac:dyDescent="0.25">
      <c r="A2714" t="s">
        <v>331</v>
      </c>
      <c r="B2714" s="25">
        <v>2018</v>
      </c>
      <c r="C2714" s="25" t="s">
        <v>3</v>
      </c>
      <c r="D2714" s="25" t="s">
        <v>58</v>
      </c>
      <c r="E2714" s="25" t="s">
        <v>492</v>
      </c>
      <c r="F2714" s="23" t="s">
        <v>358</v>
      </c>
      <c r="G2714" s="23" t="s">
        <v>492</v>
      </c>
      <c r="H2714" s="23" t="s">
        <v>358</v>
      </c>
      <c r="I2714" s="32" t="s">
        <v>586</v>
      </c>
      <c r="J2714" s="135">
        <v>495</v>
      </c>
      <c r="K2714" s="28">
        <v>0.91313</v>
      </c>
      <c r="L2714" s="77">
        <v>0.9</v>
      </c>
      <c r="Q2714" s="106"/>
    </row>
    <row r="2715" spans="1:17" x14ac:dyDescent="0.25">
      <c r="A2715" t="s">
        <v>331</v>
      </c>
      <c r="B2715" s="25">
        <v>2019</v>
      </c>
      <c r="C2715" s="25" t="s">
        <v>0</v>
      </c>
      <c r="D2715" s="25" t="s">
        <v>59</v>
      </c>
      <c r="E2715" s="25" t="s">
        <v>492</v>
      </c>
      <c r="F2715" s="23" t="s">
        <v>358</v>
      </c>
      <c r="G2715" s="23" t="s">
        <v>492</v>
      </c>
      <c r="H2715" s="23" t="s">
        <v>358</v>
      </c>
      <c r="I2715" s="32" t="s">
        <v>586</v>
      </c>
      <c r="J2715" s="135">
        <v>507</v>
      </c>
      <c r="K2715" s="28">
        <v>0.9073</v>
      </c>
      <c r="L2715" s="77">
        <v>0.9</v>
      </c>
      <c r="Q2715" s="106"/>
    </row>
    <row r="2716" spans="1:17" x14ac:dyDescent="0.25">
      <c r="A2716" t="s">
        <v>331</v>
      </c>
      <c r="B2716" s="25">
        <v>2019</v>
      </c>
      <c r="C2716" s="25" t="s">
        <v>1</v>
      </c>
      <c r="D2716" s="25" t="s">
        <v>60</v>
      </c>
      <c r="E2716" s="25" t="s">
        <v>492</v>
      </c>
      <c r="F2716" s="23" t="s">
        <v>358</v>
      </c>
      <c r="G2716" s="23" t="s">
        <v>492</v>
      </c>
      <c r="H2716" s="23" t="s">
        <v>358</v>
      </c>
      <c r="I2716" s="32" t="s">
        <v>586</v>
      </c>
      <c r="J2716" s="135">
        <v>554</v>
      </c>
      <c r="K2716" s="28">
        <v>0.90793999999999997</v>
      </c>
      <c r="L2716" s="77">
        <v>0.9</v>
      </c>
      <c r="Q2716" s="106"/>
    </row>
    <row r="2717" spans="1:17" x14ac:dyDescent="0.25">
      <c r="A2717" t="s">
        <v>331</v>
      </c>
      <c r="B2717" s="25">
        <v>2019</v>
      </c>
      <c r="C2717" s="25" t="s">
        <v>2</v>
      </c>
      <c r="D2717" s="25" t="s">
        <v>61</v>
      </c>
      <c r="E2717" s="25" t="s">
        <v>492</v>
      </c>
      <c r="F2717" s="23" t="s">
        <v>358</v>
      </c>
      <c r="G2717" s="23" t="s">
        <v>492</v>
      </c>
      <c r="H2717" s="23" t="s">
        <v>358</v>
      </c>
      <c r="I2717" s="32" t="s">
        <v>586</v>
      </c>
      <c r="J2717" s="135">
        <v>530</v>
      </c>
      <c r="K2717" s="28">
        <v>0.89434000000000002</v>
      </c>
      <c r="L2717" s="77">
        <v>0.9</v>
      </c>
      <c r="Q2717" s="106"/>
    </row>
    <row r="2718" spans="1:17" x14ac:dyDescent="0.25">
      <c r="A2718" t="s">
        <v>331</v>
      </c>
      <c r="B2718" s="25">
        <v>2019</v>
      </c>
      <c r="C2718" s="25" t="s">
        <v>3</v>
      </c>
      <c r="D2718" s="25" t="s">
        <v>62</v>
      </c>
      <c r="E2718" s="25" t="s">
        <v>492</v>
      </c>
      <c r="F2718" s="23" t="s">
        <v>358</v>
      </c>
      <c r="G2718" s="23" t="s">
        <v>492</v>
      </c>
      <c r="H2718" s="23" t="s">
        <v>358</v>
      </c>
      <c r="I2718" s="32" t="s">
        <v>586</v>
      </c>
      <c r="J2718" s="135">
        <v>518</v>
      </c>
      <c r="K2718" s="28">
        <v>0.8417</v>
      </c>
      <c r="L2718" s="77">
        <v>0.9</v>
      </c>
      <c r="Q2718" s="106"/>
    </row>
    <row r="2719" spans="1:17" x14ac:dyDescent="0.25">
      <c r="A2719" t="s">
        <v>331</v>
      </c>
      <c r="B2719" s="25">
        <v>2020</v>
      </c>
      <c r="C2719" s="25" t="s">
        <v>0</v>
      </c>
      <c r="D2719" s="25" t="s">
        <v>63</v>
      </c>
      <c r="E2719" s="25" t="s">
        <v>492</v>
      </c>
      <c r="F2719" s="23" t="s">
        <v>358</v>
      </c>
      <c r="G2719" s="23" t="s">
        <v>492</v>
      </c>
      <c r="H2719" s="23" t="s">
        <v>358</v>
      </c>
      <c r="I2719" s="32" t="s">
        <v>586</v>
      </c>
      <c r="J2719" s="135">
        <v>469</v>
      </c>
      <c r="K2719" s="28">
        <v>0.88912999999999998</v>
      </c>
      <c r="L2719" s="77">
        <v>0.9</v>
      </c>
      <c r="Q2719" s="106"/>
    </row>
    <row r="2720" spans="1:17" x14ac:dyDescent="0.25">
      <c r="A2720" t="s">
        <v>331</v>
      </c>
      <c r="B2720" s="25">
        <v>2020</v>
      </c>
      <c r="C2720" s="25" t="s">
        <v>1</v>
      </c>
      <c r="D2720" s="25" t="s">
        <v>64</v>
      </c>
      <c r="E2720" s="25" t="s">
        <v>492</v>
      </c>
      <c r="F2720" s="23" t="s">
        <v>358</v>
      </c>
      <c r="G2720" s="23" t="s">
        <v>492</v>
      </c>
      <c r="H2720" s="23" t="s">
        <v>358</v>
      </c>
      <c r="I2720" s="32" t="s">
        <v>586</v>
      </c>
      <c r="J2720" s="135">
        <v>246</v>
      </c>
      <c r="K2720" s="28">
        <v>0.91056999999999999</v>
      </c>
      <c r="L2720" s="77">
        <v>0.9</v>
      </c>
      <c r="Q2720" s="106"/>
    </row>
    <row r="2721" spans="1:17" x14ac:dyDescent="0.25">
      <c r="A2721" t="s">
        <v>331</v>
      </c>
      <c r="B2721" s="25">
        <v>2020</v>
      </c>
      <c r="C2721" s="25" t="s">
        <v>2</v>
      </c>
      <c r="D2721" s="25" t="s">
        <v>65</v>
      </c>
      <c r="E2721" s="25" t="s">
        <v>492</v>
      </c>
      <c r="F2721" s="23" t="s">
        <v>358</v>
      </c>
      <c r="G2721" s="23" t="s">
        <v>492</v>
      </c>
      <c r="H2721" s="23" t="s">
        <v>358</v>
      </c>
      <c r="I2721" s="32" t="s">
        <v>586</v>
      </c>
      <c r="J2721" s="135">
        <v>401</v>
      </c>
      <c r="K2721" s="28">
        <v>0.90273999999999999</v>
      </c>
      <c r="L2721" s="77">
        <v>0.9</v>
      </c>
      <c r="Q2721" s="106"/>
    </row>
    <row r="2722" spans="1:17" x14ac:dyDescent="0.25">
      <c r="A2722" t="s">
        <v>331</v>
      </c>
      <c r="B2722" s="25">
        <v>2020</v>
      </c>
      <c r="C2722" s="25" t="s">
        <v>3</v>
      </c>
      <c r="D2722" s="25" t="s">
        <v>66</v>
      </c>
      <c r="E2722" s="25" t="s">
        <v>492</v>
      </c>
      <c r="F2722" s="23" t="s">
        <v>358</v>
      </c>
      <c r="G2722" s="23" t="s">
        <v>492</v>
      </c>
      <c r="H2722" s="32" t="s">
        <v>358</v>
      </c>
      <c r="I2722" s="32" t="s">
        <v>586</v>
      </c>
      <c r="J2722" s="135">
        <v>464</v>
      </c>
      <c r="K2722" s="28">
        <v>0.89439999999999997</v>
      </c>
      <c r="L2722" s="77">
        <v>0.9</v>
      </c>
      <c r="Q2722" s="106"/>
    </row>
    <row r="2723" spans="1:17" x14ac:dyDescent="0.25">
      <c r="A2723" t="s">
        <v>331</v>
      </c>
      <c r="B2723" s="25">
        <v>2021</v>
      </c>
      <c r="C2723" s="25" t="s">
        <v>0</v>
      </c>
      <c r="D2723" s="25" t="s">
        <v>67</v>
      </c>
      <c r="E2723" s="25" t="s">
        <v>492</v>
      </c>
      <c r="F2723" s="23" t="s">
        <v>358</v>
      </c>
      <c r="G2723" s="23" t="s">
        <v>492</v>
      </c>
      <c r="H2723" s="32" t="s">
        <v>358</v>
      </c>
      <c r="I2723" s="32" t="s">
        <v>586</v>
      </c>
      <c r="J2723" s="135">
        <v>523</v>
      </c>
      <c r="K2723" s="28">
        <v>0.90249000000000001</v>
      </c>
      <c r="L2723" s="77">
        <v>0.9</v>
      </c>
      <c r="Q2723" s="106"/>
    </row>
    <row r="2724" spans="1:17" x14ac:dyDescent="0.25">
      <c r="A2724" t="s">
        <v>331</v>
      </c>
      <c r="B2724" s="25">
        <v>2021</v>
      </c>
      <c r="C2724" s="25" t="s">
        <v>1</v>
      </c>
      <c r="D2724" s="25" t="s">
        <v>68</v>
      </c>
      <c r="E2724" s="25" t="s">
        <v>492</v>
      </c>
      <c r="F2724" s="23" t="s">
        <v>358</v>
      </c>
      <c r="G2724" s="23" t="s">
        <v>492</v>
      </c>
      <c r="H2724" s="32" t="s">
        <v>358</v>
      </c>
      <c r="I2724" s="32" t="s">
        <v>586</v>
      </c>
      <c r="J2724" s="135">
        <v>547</v>
      </c>
      <c r="K2724" s="28">
        <v>0.92686999999999997</v>
      </c>
      <c r="L2724" s="77">
        <v>0.9</v>
      </c>
      <c r="Q2724" s="106"/>
    </row>
    <row r="2725" spans="1:17" x14ac:dyDescent="0.25">
      <c r="A2725" t="s">
        <v>331</v>
      </c>
      <c r="B2725" s="25">
        <v>2021</v>
      </c>
      <c r="C2725" s="25" t="s">
        <v>2</v>
      </c>
      <c r="D2725" s="25" t="s">
        <v>69</v>
      </c>
      <c r="E2725" s="25" t="s">
        <v>492</v>
      </c>
      <c r="F2725" s="23" t="s">
        <v>358</v>
      </c>
      <c r="G2725" s="23" t="s">
        <v>492</v>
      </c>
      <c r="H2725" s="32" t="s">
        <v>358</v>
      </c>
      <c r="I2725" s="32" t="s">
        <v>586</v>
      </c>
      <c r="J2725" s="135">
        <v>476</v>
      </c>
      <c r="K2725" s="28">
        <v>0.90546000000000004</v>
      </c>
      <c r="L2725" s="77">
        <v>0.9</v>
      </c>
      <c r="Q2725" s="106"/>
    </row>
    <row r="2726" spans="1:17" x14ac:dyDescent="0.25">
      <c r="A2726" t="s">
        <v>331</v>
      </c>
      <c r="B2726" s="25">
        <v>2021</v>
      </c>
      <c r="C2726" s="25" t="s">
        <v>3</v>
      </c>
      <c r="D2726" s="25" t="s">
        <v>70</v>
      </c>
      <c r="E2726" s="25" t="s">
        <v>492</v>
      </c>
      <c r="F2726" s="23" t="s">
        <v>358</v>
      </c>
      <c r="G2726" s="23" t="s">
        <v>492</v>
      </c>
      <c r="H2726" s="32" t="s">
        <v>358</v>
      </c>
      <c r="I2726" s="32" t="s">
        <v>586</v>
      </c>
      <c r="J2726" s="135">
        <v>511</v>
      </c>
      <c r="K2726" s="28">
        <v>0.90607000000000004</v>
      </c>
      <c r="L2726" s="77">
        <v>0.9</v>
      </c>
      <c r="Q2726" s="106"/>
    </row>
    <row r="2727" spans="1:17" x14ac:dyDescent="0.25">
      <c r="A2727" t="s">
        <v>331</v>
      </c>
      <c r="B2727" s="25">
        <v>2022</v>
      </c>
      <c r="C2727" s="25" t="s">
        <v>0</v>
      </c>
      <c r="D2727" s="25" t="s">
        <v>71</v>
      </c>
      <c r="E2727" s="25" t="s">
        <v>492</v>
      </c>
      <c r="F2727" s="23" t="s">
        <v>358</v>
      </c>
      <c r="G2727" s="23" t="s">
        <v>492</v>
      </c>
      <c r="H2727" s="32" t="s">
        <v>358</v>
      </c>
      <c r="I2727" s="32" t="s">
        <v>586</v>
      </c>
      <c r="J2727" s="135">
        <v>484</v>
      </c>
      <c r="K2727" s="28">
        <v>0.90495999999999999</v>
      </c>
      <c r="L2727" s="77">
        <v>0.9</v>
      </c>
      <c r="Q2727" s="106"/>
    </row>
    <row r="2728" spans="1:17" x14ac:dyDescent="0.25">
      <c r="A2728" t="s">
        <v>331</v>
      </c>
      <c r="B2728" s="25">
        <v>2022</v>
      </c>
      <c r="C2728" s="25" t="s">
        <v>1</v>
      </c>
      <c r="D2728" s="25" t="s">
        <v>72</v>
      </c>
      <c r="E2728" s="25" t="s">
        <v>492</v>
      </c>
      <c r="F2728" s="23" t="s">
        <v>358</v>
      </c>
      <c r="G2728" s="23" t="s">
        <v>492</v>
      </c>
      <c r="H2728" s="32" t="s">
        <v>358</v>
      </c>
      <c r="I2728" s="32" t="s">
        <v>586</v>
      </c>
      <c r="J2728" s="135">
        <v>544</v>
      </c>
      <c r="K2728" s="28">
        <v>0.87131999999999998</v>
      </c>
      <c r="L2728" s="77">
        <v>0.9</v>
      </c>
      <c r="Q2728" s="106"/>
    </row>
    <row r="2729" spans="1:17" x14ac:dyDescent="0.25">
      <c r="A2729" t="s">
        <v>331</v>
      </c>
      <c r="B2729" s="25">
        <v>2022</v>
      </c>
      <c r="C2729" s="25" t="s">
        <v>2</v>
      </c>
      <c r="D2729" s="25" t="s">
        <v>73</v>
      </c>
      <c r="E2729" s="25" t="s">
        <v>492</v>
      </c>
      <c r="F2729" s="23" t="s">
        <v>358</v>
      </c>
      <c r="G2729" s="23" t="s">
        <v>492</v>
      </c>
      <c r="H2729" s="32" t="s">
        <v>358</v>
      </c>
      <c r="I2729" s="32" t="s">
        <v>586</v>
      </c>
      <c r="J2729" s="135">
        <v>550</v>
      </c>
      <c r="K2729" s="28">
        <v>0.88</v>
      </c>
      <c r="L2729" s="77">
        <v>0.9</v>
      </c>
      <c r="Q2729" s="106"/>
    </row>
    <row r="2730" spans="1:17" x14ac:dyDescent="0.25">
      <c r="A2730" t="s">
        <v>331</v>
      </c>
      <c r="B2730" s="25">
        <v>2022</v>
      </c>
      <c r="C2730" s="25" t="s">
        <v>3</v>
      </c>
      <c r="D2730" s="25" t="s">
        <v>493</v>
      </c>
      <c r="E2730" s="25" t="s">
        <v>492</v>
      </c>
      <c r="F2730" s="23" t="s">
        <v>358</v>
      </c>
      <c r="G2730" s="23" t="s">
        <v>492</v>
      </c>
      <c r="H2730" s="32" t="s">
        <v>358</v>
      </c>
      <c r="I2730" s="32" t="s">
        <v>586</v>
      </c>
      <c r="J2730" s="135">
        <v>491</v>
      </c>
      <c r="K2730" s="28">
        <v>0.89205999999999996</v>
      </c>
      <c r="L2730" s="77">
        <v>0.9</v>
      </c>
      <c r="Q2730" s="106"/>
    </row>
    <row r="2731" spans="1:17" x14ac:dyDescent="0.25">
      <c r="A2731" t="s">
        <v>331</v>
      </c>
      <c r="B2731" s="25">
        <v>2023</v>
      </c>
      <c r="C2731" s="25" t="s">
        <v>0</v>
      </c>
      <c r="D2731" s="25" t="s">
        <v>537</v>
      </c>
      <c r="E2731" s="25" t="s">
        <v>492</v>
      </c>
      <c r="F2731" s="23" t="s">
        <v>358</v>
      </c>
      <c r="G2731" s="23" t="s">
        <v>492</v>
      </c>
      <c r="H2731" s="32" t="s">
        <v>358</v>
      </c>
      <c r="I2731" s="32" t="s">
        <v>586</v>
      </c>
      <c r="J2731" s="135">
        <v>541</v>
      </c>
      <c r="K2731" s="28">
        <v>0.80776000000000003</v>
      </c>
      <c r="L2731" s="77">
        <v>0.9</v>
      </c>
      <c r="Q2731" s="106"/>
    </row>
    <row r="2732" spans="1:17" x14ac:dyDescent="0.25">
      <c r="A2732" t="s">
        <v>331</v>
      </c>
      <c r="B2732" s="25">
        <v>2018</v>
      </c>
      <c r="C2732" s="25" t="s">
        <v>0</v>
      </c>
      <c r="D2732" s="25" t="s">
        <v>54</v>
      </c>
      <c r="E2732" s="25" t="s">
        <v>305</v>
      </c>
      <c r="F2732" s="23" t="s">
        <v>306</v>
      </c>
      <c r="G2732" s="23" t="s">
        <v>492</v>
      </c>
      <c r="H2732" s="32" t="s">
        <v>356</v>
      </c>
      <c r="I2732" s="32" t="s">
        <v>586</v>
      </c>
      <c r="J2732" s="135">
        <v>30</v>
      </c>
      <c r="K2732" s="28">
        <v>0.7</v>
      </c>
      <c r="L2732" s="77">
        <v>0.9</v>
      </c>
      <c r="Q2732" s="106"/>
    </row>
    <row r="2733" spans="1:17" x14ac:dyDescent="0.25">
      <c r="A2733" t="s">
        <v>331</v>
      </c>
      <c r="B2733" s="25">
        <v>2018</v>
      </c>
      <c r="C2733" s="25" t="s">
        <v>1</v>
      </c>
      <c r="D2733" s="25" t="s">
        <v>56</v>
      </c>
      <c r="E2733" s="25" t="s">
        <v>305</v>
      </c>
      <c r="F2733" s="23" t="s">
        <v>306</v>
      </c>
      <c r="G2733" s="23" t="s">
        <v>492</v>
      </c>
      <c r="H2733" s="32" t="s">
        <v>356</v>
      </c>
      <c r="I2733" s="32" t="s">
        <v>586</v>
      </c>
      <c r="J2733" s="135">
        <v>21</v>
      </c>
      <c r="K2733" s="28">
        <v>0.80952000000000002</v>
      </c>
      <c r="L2733" s="77">
        <v>0.9</v>
      </c>
      <c r="Q2733" s="106"/>
    </row>
    <row r="2734" spans="1:17" x14ac:dyDescent="0.25">
      <c r="A2734" t="s">
        <v>331</v>
      </c>
      <c r="B2734" s="25">
        <v>2018</v>
      </c>
      <c r="C2734" s="25" t="s">
        <v>2</v>
      </c>
      <c r="D2734" s="25" t="s">
        <v>57</v>
      </c>
      <c r="E2734" s="25" t="s">
        <v>305</v>
      </c>
      <c r="F2734" s="23" t="s">
        <v>306</v>
      </c>
      <c r="G2734" s="23" t="s">
        <v>492</v>
      </c>
      <c r="H2734" s="32" t="s">
        <v>356</v>
      </c>
      <c r="I2734" s="32" t="s">
        <v>586</v>
      </c>
      <c r="J2734" s="135">
        <v>33</v>
      </c>
      <c r="K2734" s="28">
        <v>0.75758000000000003</v>
      </c>
      <c r="L2734" s="77">
        <v>0.9</v>
      </c>
      <c r="Q2734" s="106"/>
    </row>
    <row r="2735" spans="1:17" x14ac:dyDescent="0.25">
      <c r="A2735" t="s">
        <v>331</v>
      </c>
      <c r="B2735" s="25">
        <v>2018</v>
      </c>
      <c r="C2735" s="25" t="s">
        <v>3</v>
      </c>
      <c r="D2735" s="25" t="s">
        <v>58</v>
      </c>
      <c r="E2735" s="25" t="s">
        <v>305</v>
      </c>
      <c r="F2735" s="23" t="s">
        <v>306</v>
      </c>
      <c r="G2735" s="23" t="s">
        <v>492</v>
      </c>
      <c r="H2735" s="32" t="s">
        <v>356</v>
      </c>
      <c r="I2735" s="32" t="s">
        <v>586</v>
      </c>
      <c r="J2735" s="135">
        <v>20</v>
      </c>
      <c r="K2735" s="28">
        <v>0.8</v>
      </c>
      <c r="L2735" s="77">
        <v>0.9</v>
      </c>
      <c r="Q2735" s="106"/>
    </row>
    <row r="2736" spans="1:17" x14ac:dyDescent="0.25">
      <c r="A2736" t="s">
        <v>331</v>
      </c>
      <c r="B2736" s="25">
        <v>2019</v>
      </c>
      <c r="C2736" s="25" t="s">
        <v>0</v>
      </c>
      <c r="D2736" s="25" t="s">
        <v>59</v>
      </c>
      <c r="E2736" s="25" t="s">
        <v>305</v>
      </c>
      <c r="F2736" s="23" t="s">
        <v>306</v>
      </c>
      <c r="G2736" s="23" t="s">
        <v>492</v>
      </c>
      <c r="H2736" s="32" t="s">
        <v>356</v>
      </c>
      <c r="I2736" s="32" t="s">
        <v>586</v>
      </c>
      <c r="J2736" s="135">
        <v>13</v>
      </c>
      <c r="K2736" s="28">
        <v>0.53846000000000005</v>
      </c>
      <c r="L2736" s="77">
        <v>0.9</v>
      </c>
      <c r="Q2736" s="106"/>
    </row>
    <row r="2737" spans="1:17" x14ac:dyDescent="0.25">
      <c r="A2737" t="s">
        <v>331</v>
      </c>
      <c r="B2737" s="25">
        <v>2019</v>
      </c>
      <c r="C2737" s="25" t="s">
        <v>1</v>
      </c>
      <c r="D2737" s="25" t="s">
        <v>60</v>
      </c>
      <c r="E2737" s="25" t="s">
        <v>305</v>
      </c>
      <c r="F2737" s="23" t="s">
        <v>306</v>
      </c>
      <c r="G2737" s="23" t="s">
        <v>492</v>
      </c>
      <c r="H2737" s="32" t="s">
        <v>356</v>
      </c>
      <c r="I2737" s="32" t="s">
        <v>586</v>
      </c>
      <c r="J2737" s="135">
        <v>32</v>
      </c>
      <c r="K2737" s="28">
        <v>0.875</v>
      </c>
      <c r="L2737" s="77">
        <v>0.9</v>
      </c>
      <c r="Q2737" s="106"/>
    </row>
    <row r="2738" spans="1:17" x14ac:dyDescent="0.25">
      <c r="A2738" t="s">
        <v>331</v>
      </c>
      <c r="B2738" s="25">
        <v>2019</v>
      </c>
      <c r="C2738" s="25" t="s">
        <v>2</v>
      </c>
      <c r="D2738" s="25" t="s">
        <v>61</v>
      </c>
      <c r="E2738" s="25" t="s">
        <v>305</v>
      </c>
      <c r="F2738" s="23" t="s">
        <v>306</v>
      </c>
      <c r="G2738" s="23" t="s">
        <v>492</v>
      </c>
      <c r="H2738" s="32" t="s">
        <v>356</v>
      </c>
      <c r="I2738" s="32" t="s">
        <v>586</v>
      </c>
      <c r="J2738" s="135">
        <v>27</v>
      </c>
      <c r="K2738" s="28">
        <v>0.77778000000000003</v>
      </c>
      <c r="L2738" s="77">
        <v>0.9</v>
      </c>
      <c r="Q2738" s="106"/>
    </row>
    <row r="2739" spans="1:17" x14ac:dyDescent="0.25">
      <c r="A2739" t="s">
        <v>331</v>
      </c>
      <c r="B2739" s="25">
        <v>2019</v>
      </c>
      <c r="C2739" s="25" t="s">
        <v>3</v>
      </c>
      <c r="D2739" s="25" t="s">
        <v>62</v>
      </c>
      <c r="E2739" s="25" t="s">
        <v>305</v>
      </c>
      <c r="F2739" s="23" t="s">
        <v>306</v>
      </c>
      <c r="G2739" s="23" t="s">
        <v>492</v>
      </c>
      <c r="H2739" s="32" t="s">
        <v>356</v>
      </c>
      <c r="I2739" s="32" t="s">
        <v>586</v>
      </c>
      <c r="J2739" s="135">
        <v>34</v>
      </c>
      <c r="K2739" s="28">
        <v>0.79412000000000005</v>
      </c>
      <c r="L2739" s="77">
        <v>0.9</v>
      </c>
      <c r="Q2739" s="106"/>
    </row>
    <row r="2740" spans="1:17" x14ac:dyDescent="0.25">
      <c r="A2740" t="s">
        <v>331</v>
      </c>
      <c r="B2740" s="25">
        <v>2020</v>
      </c>
      <c r="C2740" s="25" t="s">
        <v>0</v>
      </c>
      <c r="D2740" s="25" t="s">
        <v>63</v>
      </c>
      <c r="E2740" s="25" t="s">
        <v>305</v>
      </c>
      <c r="F2740" s="23" t="s">
        <v>306</v>
      </c>
      <c r="G2740" s="23" t="s">
        <v>492</v>
      </c>
      <c r="H2740" s="32" t="s">
        <v>356</v>
      </c>
      <c r="I2740" s="32" t="s">
        <v>586</v>
      </c>
      <c r="J2740" s="135">
        <v>23</v>
      </c>
      <c r="K2740" s="28">
        <v>0.73912999999999995</v>
      </c>
      <c r="L2740" s="77">
        <v>0.9</v>
      </c>
      <c r="Q2740" s="106"/>
    </row>
    <row r="2741" spans="1:17" x14ac:dyDescent="0.25">
      <c r="A2741" t="s">
        <v>331</v>
      </c>
      <c r="B2741" s="25">
        <v>2020</v>
      </c>
      <c r="C2741" s="25" t="s">
        <v>1</v>
      </c>
      <c r="D2741" s="25" t="s">
        <v>64</v>
      </c>
      <c r="E2741" s="25" t="s">
        <v>305</v>
      </c>
      <c r="F2741" s="23" t="s">
        <v>306</v>
      </c>
      <c r="G2741" s="23" t="s">
        <v>492</v>
      </c>
      <c r="H2741" s="32" t="s">
        <v>356</v>
      </c>
      <c r="I2741" s="32" t="s">
        <v>586</v>
      </c>
      <c r="J2741" s="135">
        <v>14</v>
      </c>
      <c r="K2741" s="28">
        <v>0.92857000000000001</v>
      </c>
      <c r="L2741" s="77">
        <v>0.9</v>
      </c>
      <c r="Q2741" s="106"/>
    </row>
    <row r="2742" spans="1:17" x14ac:dyDescent="0.25">
      <c r="A2742" t="s">
        <v>331</v>
      </c>
      <c r="B2742" s="25">
        <v>2020</v>
      </c>
      <c r="C2742" s="25" t="s">
        <v>2</v>
      </c>
      <c r="D2742" s="25" t="s">
        <v>65</v>
      </c>
      <c r="E2742" s="25" t="s">
        <v>305</v>
      </c>
      <c r="F2742" s="23" t="s">
        <v>306</v>
      </c>
      <c r="G2742" s="23" t="s">
        <v>492</v>
      </c>
      <c r="H2742" s="32" t="s">
        <v>356</v>
      </c>
      <c r="I2742" s="32" t="s">
        <v>586</v>
      </c>
      <c r="J2742" s="135">
        <v>17</v>
      </c>
      <c r="K2742" s="28">
        <v>0.76471</v>
      </c>
      <c r="L2742" s="77">
        <v>0.9</v>
      </c>
      <c r="Q2742" s="106"/>
    </row>
    <row r="2743" spans="1:17" x14ac:dyDescent="0.25">
      <c r="A2743" t="s">
        <v>331</v>
      </c>
      <c r="B2743" s="25">
        <v>2020</v>
      </c>
      <c r="C2743" s="25" t="s">
        <v>3</v>
      </c>
      <c r="D2743" s="25" t="s">
        <v>66</v>
      </c>
      <c r="E2743" s="25" t="s">
        <v>305</v>
      </c>
      <c r="F2743" s="23" t="s">
        <v>306</v>
      </c>
      <c r="G2743" s="23" t="s">
        <v>492</v>
      </c>
      <c r="H2743" s="32" t="s">
        <v>356</v>
      </c>
      <c r="I2743" s="32" t="s">
        <v>586</v>
      </c>
      <c r="J2743" s="135">
        <v>27</v>
      </c>
      <c r="K2743" s="28">
        <v>0.59258999999999995</v>
      </c>
      <c r="L2743" s="77">
        <v>0.9</v>
      </c>
      <c r="Q2743" s="106"/>
    </row>
    <row r="2744" spans="1:17" x14ac:dyDescent="0.25">
      <c r="A2744" t="s">
        <v>331</v>
      </c>
      <c r="B2744" s="25">
        <v>2021</v>
      </c>
      <c r="C2744" s="25" t="s">
        <v>0</v>
      </c>
      <c r="D2744" s="25" t="s">
        <v>67</v>
      </c>
      <c r="E2744" s="25" t="s">
        <v>305</v>
      </c>
      <c r="F2744" s="23" t="s">
        <v>306</v>
      </c>
      <c r="G2744" s="23" t="s">
        <v>492</v>
      </c>
      <c r="H2744" s="32" t="s">
        <v>356</v>
      </c>
      <c r="I2744" s="32" t="s">
        <v>586</v>
      </c>
      <c r="J2744" s="135">
        <v>18</v>
      </c>
      <c r="K2744" s="28">
        <v>0.72221999999999997</v>
      </c>
      <c r="L2744" s="77">
        <v>0.9</v>
      </c>
      <c r="Q2744" s="106"/>
    </row>
    <row r="2745" spans="1:17" x14ac:dyDescent="0.25">
      <c r="A2745" t="s">
        <v>331</v>
      </c>
      <c r="B2745" s="25">
        <v>2021</v>
      </c>
      <c r="C2745" s="25" t="s">
        <v>1</v>
      </c>
      <c r="D2745" s="25" t="s">
        <v>68</v>
      </c>
      <c r="E2745" s="25" t="s">
        <v>305</v>
      </c>
      <c r="F2745" s="23" t="s">
        <v>306</v>
      </c>
      <c r="G2745" s="23" t="s">
        <v>492</v>
      </c>
      <c r="H2745" s="32" t="s">
        <v>356</v>
      </c>
      <c r="I2745" s="32" t="s">
        <v>586</v>
      </c>
      <c r="J2745" s="135">
        <v>28</v>
      </c>
      <c r="K2745" s="28">
        <v>0.64285999999999999</v>
      </c>
      <c r="L2745" s="77">
        <v>0.9</v>
      </c>
      <c r="Q2745" s="106"/>
    </row>
    <row r="2746" spans="1:17" x14ac:dyDescent="0.25">
      <c r="A2746" t="s">
        <v>331</v>
      </c>
      <c r="B2746" s="25">
        <v>2021</v>
      </c>
      <c r="C2746" s="25" t="s">
        <v>2</v>
      </c>
      <c r="D2746" s="25" t="s">
        <v>69</v>
      </c>
      <c r="E2746" s="25" t="s">
        <v>305</v>
      </c>
      <c r="F2746" s="23" t="s">
        <v>306</v>
      </c>
      <c r="G2746" s="23" t="s">
        <v>492</v>
      </c>
      <c r="H2746" s="32" t="s">
        <v>356</v>
      </c>
      <c r="I2746" s="32" t="s">
        <v>586</v>
      </c>
      <c r="J2746" s="135">
        <v>23</v>
      </c>
      <c r="K2746" s="28">
        <v>0.69564999999999999</v>
      </c>
      <c r="L2746" s="77">
        <v>0.9</v>
      </c>
      <c r="Q2746" s="106"/>
    </row>
    <row r="2747" spans="1:17" x14ac:dyDescent="0.25">
      <c r="A2747" t="s">
        <v>331</v>
      </c>
      <c r="B2747" s="25">
        <v>2021</v>
      </c>
      <c r="C2747" s="25" t="s">
        <v>3</v>
      </c>
      <c r="D2747" s="25" t="s">
        <v>70</v>
      </c>
      <c r="E2747" s="25" t="s">
        <v>305</v>
      </c>
      <c r="F2747" s="23" t="s">
        <v>306</v>
      </c>
      <c r="G2747" s="23" t="s">
        <v>492</v>
      </c>
      <c r="H2747" s="32" t="s">
        <v>356</v>
      </c>
      <c r="I2747" s="32" t="s">
        <v>586</v>
      </c>
      <c r="J2747" s="135">
        <v>25</v>
      </c>
      <c r="K2747" s="28">
        <v>0.68</v>
      </c>
      <c r="L2747" s="77">
        <v>0.9</v>
      </c>
      <c r="Q2747" s="106"/>
    </row>
    <row r="2748" spans="1:17" x14ac:dyDescent="0.25">
      <c r="A2748" t="s">
        <v>331</v>
      </c>
      <c r="B2748" s="25">
        <v>2022</v>
      </c>
      <c r="C2748" s="25" t="s">
        <v>0</v>
      </c>
      <c r="D2748" s="25" t="s">
        <v>71</v>
      </c>
      <c r="E2748" s="25" t="s">
        <v>305</v>
      </c>
      <c r="F2748" s="23" t="s">
        <v>306</v>
      </c>
      <c r="G2748" s="23" t="s">
        <v>492</v>
      </c>
      <c r="H2748" s="32" t="s">
        <v>356</v>
      </c>
      <c r="I2748" s="32" t="s">
        <v>586</v>
      </c>
      <c r="J2748" s="135">
        <v>22</v>
      </c>
      <c r="K2748" s="28">
        <v>0.68181999999999998</v>
      </c>
      <c r="L2748" s="77">
        <v>0.9</v>
      </c>
      <c r="Q2748" s="106"/>
    </row>
    <row r="2749" spans="1:17" x14ac:dyDescent="0.25">
      <c r="A2749" t="s">
        <v>331</v>
      </c>
      <c r="B2749" s="25">
        <v>2022</v>
      </c>
      <c r="C2749" s="25" t="s">
        <v>1</v>
      </c>
      <c r="D2749" s="25" t="s">
        <v>72</v>
      </c>
      <c r="E2749" s="25" t="s">
        <v>305</v>
      </c>
      <c r="F2749" s="23" t="s">
        <v>306</v>
      </c>
      <c r="G2749" s="23" t="s">
        <v>492</v>
      </c>
      <c r="H2749" s="32" t="s">
        <v>356</v>
      </c>
      <c r="I2749" s="32" t="s">
        <v>586</v>
      </c>
      <c r="J2749" s="135">
        <v>30</v>
      </c>
      <c r="K2749" s="28">
        <v>0.76666999999999996</v>
      </c>
      <c r="L2749" s="77">
        <v>0.9</v>
      </c>
      <c r="Q2749" s="106"/>
    </row>
    <row r="2750" spans="1:17" x14ac:dyDescent="0.25">
      <c r="A2750" t="s">
        <v>331</v>
      </c>
      <c r="B2750" s="25">
        <v>2022</v>
      </c>
      <c r="C2750" s="25" t="s">
        <v>2</v>
      </c>
      <c r="D2750" s="25" t="s">
        <v>73</v>
      </c>
      <c r="E2750" s="25" t="s">
        <v>305</v>
      </c>
      <c r="F2750" s="23" t="s">
        <v>306</v>
      </c>
      <c r="G2750" s="23" t="s">
        <v>492</v>
      </c>
      <c r="H2750" s="32" t="s">
        <v>356</v>
      </c>
      <c r="I2750" s="32" t="s">
        <v>586</v>
      </c>
      <c r="J2750" s="135">
        <v>26</v>
      </c>
      <c r="K2750" s="28">
        <v>0.80769000000000002</v>
      </c>
      <c r="L2750" s="77">
        <v>0.9</v>
      </c>
      <c r="Q2750" s="106"/>
    </row>
    <row r="2751" spans="1:17" x14ac:dyDescent="0.25">
      <c r="A2751" t="s">
        <v>331</v>
      </c>
      <c r="B2751" s="25">
        <v>2022</v>
      </c>
      <c r="C2751" s="25" t="s">
        <v>3</v>
      </c>
      <c r="D2751" s="25" t="s">
        <v>493</v>
      </c>
      <c r="E2751" s="25" t="s">
        <v>305</v>
      </c>
      <c r="F2751" s="23" t="s">
        <v>306</v>
      </c>
      <c r="G2751" s="23" t="s">
        <v>492</v>
      </c>
      <c r="H2751" s="32" t="s">
        <v>356</v>
      </c>
      <c r="I2751" s="32" t="s">
        <v>586</v>
      </c>
      <c r="J2751" s="135">
        <v>22</v>
      </c>
      <c r="K2751" s="28">
        <v>0.63636000000000004</v>
      </c>
      <c r="L2751" s="77">
        <v>0.9</v>
      </c>
      <c r="Q2751" s="106"/>
    </row>
    <row r="2752" spans="1:17" x14ac:dyDescent="0.25">
      <c r="A2752" t="s">
        <v>331</v>
      </c>
      <c r="B2752" s="25">
        <v>2023</v>
      </c>
      <c r="C2752" s="25" t="s">
        <v>0</v>
      </c>
      <c r="D2752" s="25" t="s">
        <v>537</v>
      </c>
      <c r="E2752" s="25" t="s">
        <v>305</v>
      </c>
      <c r="F2752" s="23" t="s">
        <v>306</v>
      </c>
      <c r="G2752" s="23" t="s">
        <v>492</v>
      </c>
      <c r="H2752" s="32" t="s">
        <v>356</v>
      </c>
      <c r="I2752" s="32" t="s">
        <v>586</v>
      </c>
      <c r="J2752" s="135">
        <v>23</v>
      </c>
      <c r="K2752" s="28">
        <v>0.69564999999999999</v>
      </c>
      <c r="L2752" s="77">
        <v>0.9</v>
      </c>
      <c r="Q2752" s="106"/>
    </row>
    <row r="2753" spans="1:17" x14ac:dyDescent="0.25">
      <c r="A2753" t="s">
        <v>331</v>
      </c>
      <c r="B2753" s="25">
        <v>2018</v>
      </c>
      <c r="C2753" s="25" t="s">
        <v>0</v>
      </c>
      <c r="D2753" s="25" t="s">
        <v>54</v>
      </c>
      <c r="E2753" s="25" t="s">
        <v>307</v>
      </c>
      <c r="F2753" s="23" t="s">
        <v>308</v>
      </c>
      <c r="G2753" s="23" t="s">
        <v>492</v>
      </c>
      <c r="H2753" s="32" t="s">
        <v>361</v>
      </c>
      <c r="I2753" s="32" t="s">
        <v>586</v>
      </c>
      <c r="J2753" s="135">
        <v>59</v>
      </c>
      <c r="K2753" s="28">
        <v>0.91525000000000001</v>
      </c>
      <c r="L2753" s="77">
        <v>0.9</v>
      </c>
      <c r="Q2753" s="106"/>
    </row>
    <row r="2754" spans="1:17" x14ac:dyDescent="0.25">
      <c r="A2754" t="s">
        <v>331</v>
      </c>
      <c r="B2754" s="25">
        <v>2018</v>
      </c>
      <c r="C2754" s="25" t="s">
        <v>1</v>
      </c>
      <c r="D2754" s="25" t="s">
        <v>56</v>
      </c>
      <c r="E2754" s="25" t="s">
        <v>307</v>
      </c>
      <c r="F2754" s="23" t="s">
        <v>308</v>
      </c>
      <c r="G2754" s="23" t="s">
        <v>492</v>
      </c>
      <c r="H2754" s="32" t="s">
        <v>361</v>
      </c>
      <c r="I2754" s="32" t="s">
        <v>586</v>
      </c>
      <c r="J2754" s="135">
        <v>85</v>
      </c>
      <c r="K2754" s="28">
        <v>0.88234999999999997</v>
      </c>
      <c r="L2754" s="77">
        <v>0.9</v>
      </c>
      <c r="Q2754" s="106"/>
    </row>
    <row r="2755" spans="1:17" x14ac:dyDescent="0.25">
      <c r="A2755" t="s">
        <v>331</v>
      </c>
      <c r="B2755" s="25">
        <v>2018</v>
      </c>
      <c r="C2755" s="25" t="s">
        <v>2</v>
      </c>
      <c r="D2755" s="25" t="s">
        <v>57</v>
      </c>
      <c r="E2755" s="25" t="s">
        <v>307</v>
      </c>
      <c r="F2755" s="23" t="s">
        <v>308</v>
      </c>
      <c r="G2755" s="23" t="s">
        <v>492</v>
      </c>
      <c r="H2755" s="32" t="s">
        <v>361</v>
      </c>
      <c r="I2755" s="32" t="s">
        <v>586</v>
      </c>
      <c r="J2755" s="135">
        <v>111</v>
      </c>
      <c r="K2755" s="28">
        <v>0.83784000000000003</v>
      </c>
      <c r="L2755" s="77">
        <v>0.9</v>
      </c>
      <c r="Q2755" s="106"/>
    </row>
    <row r="2756" spans="1:17" x14ac:dyDescent="0.25">
      <c r="A2756" t="s">
        <v>331</v>
      </c>
      <c r="B2756" s="25">
        <v>2018</v>
      </c>
      <c r="C2756" s="25" t="s">
        <v>3</v>
      </c>
      <c r="D2756" s="25" t="s">
        <v>58</v>
      </c>
      <c r="E2756" s="25" t="s">
        <v>307</v>
      </c>
      <c r="F2756" s="23" t="s">
        <v>308</v>
      </c>
      <c r="G2756" s="23" t="s">
        <v>492</v>
      </c>
      <c r="H2756" s="32" t="s">
        <v>361</v>
      </c>
      <c r="I2756" s="32" t="s">
        <v>586</v>
      </c>
      <c r="J2756" s="135">
        <v>103</v>
      </c>
      <c r="K2756" s="28">
        <v>0.86407999999999996</v>
      </c>
      <c r="L2756" s="77">
        <v>0.9</v>
      </c>
      <c r="Q2756" s="106"/>
    </row>
    <row r="2757" spans="1:17" x14ac:dyDescent="0.25">
      <c r="A2757" t="s">
        <v>331</v>
      </c>
      <c r="B2757" s="25">
        <v>2019</v>
      </c>
      <c r="C2757" s="25" t="s">
        <v>0</v>
      </c>
      <c r="D2757" s="25" t="s">
        <v>59</v>
      </c>
      <c r="E2757" s="25" t="s">
        <v>307</v>
      </c>
      <c r="F2757" s="23" t="s">
        <v>308</v>
      </c>
      <c r="G2757" s="23" t="s">
        <v>492</v>
      </c>
      <c r="H2757" s="32" t="s">
        <v>361</v>
      </c>
      <c r="I2757" s="32" t="s">
        <v>586</v>
      </c>
      <c r="J2757" s="135">
        <v>90</v>
      </c>
      <c r="K2757" s="28">
        <v>0.88888999999999996</v>
      </c>
      <c r="L2757" s="77">
        <v>0.9</v>
      </c>
      <c r="Q2757" s="106"/>
    </row>
    <row r="2758" spans="1:17" x14ac:dyDescent="0.25">
      <c r="A2758" t="s">
        <v>331</v>
      </c>
      <c r="B2758" s="25">
        <v>2019</v>
      </c>
      <c r="C2758" s="25" t="s">
        <v>1</v>
      </c>
      <c r="D2758" s="25" t="s">
        <v>60</v>
      </c>
      <c r="E2758" s="25" t="s">
        <v>307</v>
      </c>
      <c r="F2758" s="23" t="s">
        <v>308</v>
      </c>
      <c r="G2758" s="23" t="s">
        <v>492</v>
      </c>
      <c r="H2758" s="32" t="s">
        <v>361</v>
      </c>
      <c r="I2758" s="32" t="s">
        <v>586</v>
      </c>
      <c r="J2758" s="135">
        <v>93</v>
      </c>
      <c r="K2758" s="28">
        <v>0.88171999999999995</v>
      </c>
      <c r="L2758" s="77">
        <v>0.9</v>
      </c>
      <c r="Q2758" s="106"/>
    </row>
    <row r="2759" spans="1:17" x14ac:dyDescent="0.25">
      <c r="A2759" t="s">
        <v>331</v>
      </c>
      <c r="B2759" s="25">
        <v>2019</v>
      </c>
      <c r="C2759" s="25" t="s">
        <v>2</v>
      </c>
      <c r="D2759" s="25" t="s">
        <v>61</v>
      </c>
      <c r="E2759" s="25" t="s">
        <v>307</v>
      </c>
      <c r="F2759" s="23" t="s">
        <v>308</v>
      </c>
      <c r="G2759" s="23" t="s">
        <v>492</v>
      </c>
      <c r="H2759" s="32" t="s">
        <v>361</v>
      </c>
      <c r="I2759" s="32" t="s">
        <v>586</v>
      </c>
      <c r="J2759" s="135">
        <v>83</v>
      </c>
      <c r="K2759" s="28">
        <v>0.93976000000000004</v>
      </c>
      <c r="L2759" s="77">
        <v>0.9</v>
      </c>
      <c r="Q2759" s="106"/>
    </row>
    <row r="2760" spans="1:17" x14ac:dyDescent="0.25">
      <c r="A2760" t="s">
        <v>331</v>
      </c>
      <c r="B2760" s="25">
        <v>2019</v>
      </c>
      <c r="C2760" s="25" t="s">
        <v>3</v>
      </c>
      <c r="D2760" s="25" t="s">
        <v>62</v>
      </c>
      <c r="E2760" s="25" t="s">
        <v>307</v>
      </c>
      <c r="F2760" s="23" t="s">
        <v>308</v>
      </c>
      <c r="G2760" s="23" t="s">
        <v>492</v>
      </c>
      <c r="H2760" s="32" t="s">
        <v>361</v>
      </c>
      <c r="I2760" s="32" t="s">
        <v>586</v>
      </c>
      <c r="J2760" s="135">
        <v>91</v>
      </c>
      <c r="K2760" s="28">
        <v>0.95604</v>
      </c>
      <c r="L2760" s="77">
        <v>0.9</v>
      </c>
      <c r="Q2760" s="106"/>
    </row>
    <row r="2761" spans="1:17" x14ac:dyDescent="0.25">
      <c r="A2761" t="s">
        <v>331</v>
      </c>
      <c r="B2761" s="25">
        <v>2020</v>
      </c>
      <c r="C2761" s="25" t="s">
        <v>0</v>
      </c>
      <c r="D2761" s="25" t="s">
        <v>63</v>
      </c>
      <c r="E2761" s="25" t="s">
        <v>307</v>
      </c>
      <c r="F2761" s="23" t="s">
        <v>308</v>
      </c>
      <c r="G2761" s="23" t="s">
        <v>492</v>
      </c>
      <c r="H2761" s="32" t="s">
        <v>361</v>
      </c>
      <c r="I2761" s="32" t="s">
        <v>586</v>
      </c>
      <c r="J2761" s="135">
        <v>92</v>
      </c>
      <c r="K2761" s="28">
        <v>0.91303999999999996</v>
      </c>
      <c r="L2761" s="77">
        <v>0.9</v>
      </c>
      <c r="Q2761" s="106"/>
    </row>
    <row r="2762" spans="1:17" x14ac:dyDescent="0.25">
      <c r="A2762" t="s">
        <v>331</v>
      </c>
      <c r="B2762" s="25">
        <v>2020</v>
      </c>
      <c r="C2762" s="25" t="s">
        <v>1</v>
      </c>
      <c r="D2762" s="25" t="s">
        <v>64</v>
      </c>
      <c r="E2762" s="25" t="s">
        <v>307</v>
      </c>
      <c r="F2762" s="23" t="s">
        <v>308</v>
      </c>
      <c r="G2762" s="23" t="s">
        <v>492</v>
      </c>
      <c r="H2762" s="32" t="s">
        <v>361</v>
      </c>
      <c r="I2762" s="32" t="s">
        <v>586</v>
      </c>
      <c r="J2762" s="135">
        <v>58</v>
      </c>
      <c r="K2762" s="28">
        <v>0.77585999999999999</v>
      </c>
      <c r="L2762" s="77">
        <v>0.9</v>
      </c>
      <c r="Q2762" s="106"/>
    </row>
    <row r="2763" spans="1:17" x14ac:dyDescent="0.25">
      <c r="A2763" t="s">
        <v>331</v>
      </c>
      <c r="B2763" s="25">
        <v>2020</v>
      </c>
      <c r="C2763" s="25" t="s">
        <v>2</v>
      </c>
      <c r="D2763" s="25" t="s">
        <v>65</v>
      </c>
      <c r="E2763" s="25" t="s">
        <v>307</v>
      </c>
      <c r="F2763" s="23" t="s">
        <v>308</v>
      </c>
      <c r="G2763" s="23" t="s">
        <v>492</v>
      </c>
      <c r="H2763" s="32" t="s">
        <v>361</v>
      </c>
      <c r="I2763" s="32" t="s">
        <v>586</v>
      </c>
      <c r="J2763" s="135">
        <v>56</v>
      </c>
      <c r="K2763" s="28">
        <v>0.89285999999999999</v>
      </c>
      <c r="L2763" s="77">
        <v>0.9</v>
      </c>
      <c r="Q2763" s="106"/>
    </row>
    <row r="2764" spans="1:17" x14ac:dyDescent="0.25">
      <c r="A2764" t="s">
        <v>331</v>
      </c>
      <c r="B2764" s="25">
        <v>2020</v>
      </c>
      <c r="C2764" s="25" t="s">
        <v>3</v>
      </c>
      <c r="D2764" s="25" t="s">
        <v>66</v>
      </c>
      <c r="E2764" s="25" t="s">
        <v>307</v>
      </c>
      <c r="F2764" s="23" t="s">
        <v>308</v>
      </c>
      <c r="G2764" s="23" t="s">
        <v>492</v>
      </c>
      <c r="H2764" s="32" t="s">
        <v>361</v>
      </c>
      <c r="I2764" s="32" t="s">
        <v>586</v>
      </c>
      <c r="J2764" s="135">
        <v>98</v>
      </c>
      <c r="K2764" s="28">
        <v>0.95918000000000003</v>
      </c>
      <c r="L2764" s="77">
        <v>0.9</v>
      </c>
      <c r="Q2764" s="106"/>
    </row>
    <row r="2765" spans="1:17" x14ac:dyDescent="0.25">
      <c r="A2765" t="s">
        <v>331</v>
      </c>
      <c r="B2765" s="25">
        <v>2021</v>
      </c>
      <c r="C2765" s="25" t="s">
        <v>0</v>
      </c>
      <c r="D2765" s="25" t="s">
        <v>67</v>
      </c>
      <c r="E2765" s="25" t="s">
        <v>307</v>
      </c>
      <c r="F2765" s="23" t="s">
        <v>308</v>
      </c>
      <c r="G2765" s="23" t="s">
        <v>492</v>
      </c>
      <c r="H2765" s="32" t="s">
        <v>361</v>
      </c>
      <c r="I2765" s="32" t="s">
        <v>586</v>
      </c>
      <c r="J2765" s="135">
        <v>102</v>
      </c>
      <c r="K2765" s="28">
        <v>0.98038999999999998</v>
      </c>
      <c r="L2765" s="77">
        <v>0.9</v>
      </c>
      <c r="Q2765" s="106"/>
    </row>
    <row r="2766" spans="1:17" x14ac:dyDescent="0.25">
      <c r="A2766" t="s">
        <v>331</v>
      </c>
      <c r="B2766" s="25">
        <v>2021</v>
      </c>
      <c r="C2766" s="25" t="s">
        <v>1</v>
      </c>
      <c r="D2766" s="25" t="s">
        <v>68</v>
      </c>
      <c r="E2766" s="25" t="s">
        <v>307</v>
      </c>
      <c r="F2766" s="23" t="s">
        <v>308</v>
      </c>
      <c r="G2766" s="23" t="s">
        <v>492</v>
      </c>
      <c r="H2766" s="32" t="s">
        <v>361</v>
      </c>
      <c r="I2766" s="32" t="s">
        <v>586</v>
      </c>
      <c r="J2766" s="135">
        <v>73</v>
      </c>
      <c r="K2766" s="28">
        <v>0.91781000000000001</v>
      </c>
      <c r="L2766" s="77">
        <v>0.9</v>
      </c>
      <c r="Q2766" s="106"/>
    </row>
    <row r="2767" spans="1:17" x14ac:dyDescent="0.25">
      <c r="A2767" t="s">
        <v>331</v>
      </c>
      <c r="B2767" s="25">
        <v>2021</v>
      </c>
      <c r="C2767" s="25" t="s">
        <v>2</v>
      </c>
      <c r="D2767" s="25" t="s">
        <v>69</v>
      </c>
      <c r="E2767" s="25" t="s">
        <v>307</v>
      </c>
      <c r="F2767" s="23" t="s">
        <v>308</v>
      </c>
      <c r="G2767" s="23" t="s">
        <v>492</v>
      </c>
      <c r="H2767" s="32" t="s">
        <v>361</v>
      </c>
      <c r="I2767" s="32" t="s">
        <v>586</v>
      </c>
      <c r="J2767" s="135">
        <v>86</v>
      </c>
      <c r="K2767" s="28">
        <v>0.91859999999999997</v>
      </c>
      <c r="L2767" s="77">
        <v>0.9</v>
      </c>
      <c r="Q2767" s="106"/>
    </row>
    <row r="2768" spans="1:17" x14ac:dyDescent="0.25">
      <c r="A2768" t="s">
        <v>331</v>
      </c>
      <c r="B2768" s="25">
        <v>2021</v>
      </c>
      <c r="C2768" s="25" t="s">
        <v>3</v>
      </c>
      <c r="D2768" s="25" t="s">
        <v>70</v>
      </c>
      <c r="E2768" s="25" t="s">
        <v>307</v>
      </c>
      <c r="F2768" s="23" t="s">
        <v>308</v>
      </c>
      <c r="G2768" s="23" t="s">
        <v>492</v>
      </c>
      <c r="H2768" s="32" t="s">
        <v>361</v>
      </c>
      <c r="I2768" s="32" t="s">
        <v>586</v>
      </c>
      <c r="J2768" s="135">
        <v>81</v>
      </c>
      <c r="K2768" s="28">
        <v>0.88888999999999996</v>
      </c>
      <c r="L2768" s="77">
        <v>0.9</v>
      </c>
      <c r="Q2768" s="106"/>
    </row>
    <row r="2769" spans="1:17" x14ac:dyDescent="0.25">
      <c r="A2769" t="s">
        <v>331</v>
      </c>
      <c r="B2769" s="25">
        <v>2022</v>
      </c>
      <c r="C2769" s="25" t="s">
        <v>0</v>
      </c>
      <c r="D2769" s="25" t="s">
        <v>71</v>
      </c>
      <c r="E2769" s="25" t="s">
        <v>307</v>
      </c>
      <c r="F2769" s="23" t="s">
        <v>308</v>
      </c>
      <c r="G2769" s="23" t="s">
        <v>492</v>
      </c>
      <c r="H2769" s="32" t="s">
        <v>361</v>
      </c>
      <c r="I2769" s="32" t="s">
        <v>586</v>
      </c>
      <c r="J2769" s="135">
        <v>75</v>
      </c>
      <c r="K2769" s="28">
        <v>0.90666999999999998</v>
      </c>
      <c r="L2769" s="77">
        <v>0.9</v>
      </c>
      <c r="Q2769" s="106"/>
    </row>
    <row r="2770" spans="1:17" x14ac:dyDescent="0.25">
      <c r="A2770" t="s">
        <v>331</v>
      </c>
      <c r="B2770" s="25">
        <v>2022</v>
      </c>
      <c r="C2770" s="25" t="s">
        <v>1</v>
      </c>
      <c r="D2770" s="25" t="s">
        <v>72</v>
      </c>
      <c r="E2770" s="25" t="s">
        <v>307</v>
      </c>
      <c r="F2770" s="23" t="s">
        <v>308</v>
      </c>
      <c r="G2770" s="23" t="s">
        <v>492</v>
      </c>
      <c r="H2770" s="32" t="s">
        <v>361</v>
      </c>
      <c r="I2770" s="32" t="s">
        <v>586</v>
      </c>
      <c r="J2770" s="135">
        <v>85</v>
      </c>
      <c r="K2770" s="28">
        <v>0.85882000000000003</v>
      </c>
      <c r="L2770" s="77">
        <v>0.9</v>
      </c>
      <c r="Q2770" s="106"/>
    </row>
    <row r="2771" spans="1:17" x14ac:dyDescent="0.25">
      <c r="A2771" t="s">
        <v>331</v>
      </c>
      <c r="B2771" s="25">
        <v>2022</v>
      </c>
      <c r="C2771" s="25" t="s">
        <v>2</v>
      </c>
      <c r="D2771" s="25" t="s">
        <v>73</v>
      </c>
      <c r="E2771" s="25" t="s">
        <v>307</v>
      </c>
      <c r="F2771" s="23" t="s">
        <v>308</v>
      </c>
      <c r="G2771" s="23" t="s">
        <v>492</v>
      </c>
      <c r="H2771" s="32" t="s">
        <v>361</v>
      </c>
      <c r="I2771" s="32" t="s">
        <v>586</v>
      </c>
      <c r="J2771" s="135">
        <v>110</v>
      </c>
      <c r="K2771" s="28">
        <v>0.81818000000000002</v>
      </c>
      <c r="L2771" s="77">
        <v>0.9</v>
      </c>
      <c r="Q2771" s="106"/>
    </row>
    <row r="2772" spans="1:17" x14ac:dyDescent="0.25">
      <c r="A2772" t="s">
        <v>331</v>
      </c>
      <c r="B2772" s="25">
        <v>2022</v>
      </c>
      <c r="C2772" s="25" t="s">
        <v>3</v>
      </c>
      <c r="D2772" s="25" t="s">
        <v>493</v>
      </c>
      <c r="E2772" s="25" t="s">
        <v>307</v>
      </c>
      <c r="F2772" s="23" t="s">
        <v>308</v>
      </c>
      <c r="G2772" s="23" t="s">
        <v>492</v>
      </c>
      <c r="H2772" s="32" t="s">
        <v>361</v>
      </c>
      <c r="I2772" s="32" t="s">
        <v>586</v>
      </c>
      <c r="J2772" s="135">
        <v>86</v>
      </c>
      <c r="K2772" s="28">
        <v>0.83721000000000001</v>
      </c>
      <c r="L2772" s="77">
        <v>0.9</v>
      </c>
      <c r="Q2772" s="106"/>
    </row>
    <row r="2773" spans="1:17" x14ac:dyDescent="0.25">
      <c r="A2773" t="s">
        <v>331</v>
      </c>
      <c r="B2773" s="25">
        <v>2023</v>
      </c>
      <c r="C2773" s="25" t="s">
        <v>0</v>
      </c>
      <c r="D2773" s="25" t="s">
        <v>537</v>
      </c>
      <c r="E2773" s="25" t="s">
        <v>307</v>
      </c>
      <c r="F2773" s="23" t="s">
        <v>308</v>
      </c>
      <c r="G2773" s="23" t="s">
        <v>492</v>
      </c>
      <c r="H2773" s="32" t="s">
        <v>361</v>
      </c>
      <c r="I2773" s="32" t="s">
        <v>586</v>
      </c>
      <c r="J2773" s="135">
        <v>82</v>
      </c>
      <c r="K2773" s="28">
        <v>0.74390000000000001</v>
      </c>
      <c r="L2773" s="77">
        <v>0.9</v>
      </c>
      <c r="Q2773" s="106"/>
    </row>
    <row r="2774" spans="1:17" x14ac:dyDescent="0.25">
      <c r="A2774" t="s">
        <v>331</v>
      </c>
      <c r="B2774" s="25">
        <v>2018</v>
      </c>
      <c r="C2774" s="25" t="s">
        <v>0</v>
      </c>
      <c r="D2774" s="25" t="s">
        <v>54</v>
      </c>
      <c r="E2774" s="25" t="s">
        <v>309</v>
      </c>
      <c r="F2774" s="23" t="s">
        <v>310</v>
      </c>
      <c r="G2774" s="23" t="s">
        <v>492</v>
      </c>
      <c r="H2774" s="32" t="s">
        <v>354</v>
      </c>
      <c r="I2774" s="32" t="s">
        <v>586</v>
      </c>
      <c r="J2774" s="135">
        <v>128</v>
      </c>
      <c r="K2774" s="28">
        <v>0.86719000000000002</v>
      </c>
      <c r="L2774" s="77">
        <v>0.9</v>
      </c>
      <c r="Q2774" s="106"/>
    </row>
    <row r="2775" spans="1:17" x14ac:dyDescent="0.25">
      <c r="A2775" t="s">
        <v>331</v>
      </c>
      <c r="B2775" s="25">
        <v>2018</v>
      </c>
      <c r="C2775" s="25" t="s">
        <v>1</v>
      </c>
      <c r="D2775" s="25" t="s">
        <v>56</v>
      </c>
      <c r="E2775" s="25" t="s">
        <v>309</v>
      </c>
      <c r="F2775" s="23" t="s">
        <v>310</v>
      </c>
      <c r="G2775" s="23" t="s">
        <v>492</v>
      </c>
      <c r="H2775" s="32" t="s">
        <v>354</v>
      </c>
      <c r="I2775" s="32" t="s">
        <v>586</v>
      </c>
      <c r="J2775" s="135">
        <v>161</v>
      </c>
      <c r="K2775" s="28">
        <v>0.93789</v>
      </c>
      <c r="L2775" s="77">
        <v>0.9</v>
      </c>
      <c r="Q2775" s="106"/>
    </row>
    <row r="2776" spans="1:17" x14ac:dyDescent="0.25">
      <c r="A2776" t="s">
        <v>331</v>
      </c>
      <c r="B2776" s="25">
        <v>2018</v>
      </c>
      <c r="C2776" s="25" t="s">
        <v>2</v>
      </c>
      <c r="D2776" s="25" t="s">
        <v>57</v>
      </c>
      <c r="E2776" s="25" t="s">
        <v>309</v>
      </c>
      <c r="F2776" s="23" t="s">
        <v>310</v>
      </c>
      <c r="G2776" s="23" t="s">
        <v>492</v>
      </c>
      <c r="H2776" s="32" t="s">
        <v>354</v>
      </c>
      <c r="I2776" s="32" t="s">
        <v>586</v>
      </c>
      <c r="J2776" s="135">
        <v>174</v>
      </c>
      <c r="K2776" s="28">
        <v>0.72414000000000001</v>
      </c>
      <c r="L2776" s="77">
        <v>0.9</v>
      </c>
      <c r="Q2776" s="106"/>
    </row>
    <row r="2777" spans="1:17" x14ac:dyDescent="0.25">
      <c r="A2777" t="s">
        <v>331</v>
      </c>
      <c r="B2777" s="25">
        <v>2018</v>
      </c>
      <c r="C2777" s="25" t="s">
        <v>3</v>
      </c>
      <c r="D2777" s="25" t="s">
        <v>58</v>
      </c>
      <c r="E2777" s="25" t="s">
        <v>309</v>
      </c>
      <c r="F2777" s="23" t="s">
        <v>310</v>
      </c>
      <c r="G2777" s="23" t="s">
        <v>492</v>
      </c>
      <c r="H2777" s="32" t="s">
        <v>354</v>
      </c>
      <c r="I2777" s="32" t="s">
        <v>586</v>
      </c>
      <c r="J2777" s="135">
        <v>134</v>
      </c>
      <c r="K2777" s="28">
        <v>0.58955000000000002</v>
      </c>
      <c r="L2777" s="77">
        <v>0.9</v>
      </c>
      <c r="Q2777" s="106"/>
    </row>
    <row r="2778" spans="1:17" x14ac:dyDescent="0.25">
      <c r="A2778" t="s">
        <v>331</v>
      </c>
      <c r="B2778" s="25">
        <v>2019</v>
      </c>
      <c r="C2778" s="25" t="s">
        <v>0</v>
      </c>
      <c r="D2778" s="25" t="s">
        <v>59</v>
      </c>
      <c r="E2778" s="25" t="s">
        <v>309</v>
      </c>
      <c r="F2778" s="23" t="s">
        <v>310</v>
      </c>
      <c r="G2778" s="23" t="s">
        <v>492</v>
      </c>
      <c r="H2778" s="32" t="s">
        <v>354</v>
      </c>
      <c r="I2778" s="32" t="s">
        <v>586</v>
      </c>
      <c r="J2778" s="135">
        <v>125</v>
      </c>
      <c r="K2778" s="28">
        <v>0.55200000000000005</v>
      </c>
      <c r="L2778" s="77">
        <v>0.9</v>
      </c>
      <c r="Q2778" s="106"/>
    </row>
    <row r="2779" spans="1:17" x14ac:dyDescent="0.25">
      <c r="A2779" t="s">
        <v>331</v>
      </c>
      <c r="B2779" s="25">
        <v>2019</v>
      </c>
      <c r="C2779" s="25" t="s">
        <v>1</v>
      </c>
      <c r="D2779" s="25" t="s">
        <v>60</v>
      </c>
      <c r="E2779" s="25" t="s">
        <v>309</v>
      </c>
      <c r="F2779" s="23" t="s">
        <v>310</v>
      </c>
      <c r="G2779" s="23" t="s">
        <v>492</v>
      </c>
      <c r="H2779" s="32" t="s">
        <v>354</v>
      </c>
      <c r="I2779" s="32" t="s">
        <v>586</v>
      </c>
      <c r="J2779" s="135">
        <v>124</v>
      </c>
      <c r="K2779" s="28">
        <v>0.6371</v>
      </c>
      <c r="L2779" s="77">
        <v>0.9</v>
      </c>
      <c r="Q2779" s="106"/>
    </row>
    <row r="2780" spans="1:17" x14ac:dyDescent="0.25">
      <c r="A2780" t="s">
        <v>331</v>
      </c>
      <c r="B2780" s="25">
        <v>2019</v>
      </c>
      <c r="C2780" s="25" t="s">
        <v>2</v>
      </c>
      <c r="D2780" s="25" t="s">
        <v>61</v>
      </c>
      <c r="E2780" s="25" t="s">
        <v>309</v>
      </c>
      <c r="F2780" s="23" t="s">
        <v>310</v>
      </c>
      <c r="G2780" s="23" t="s">
        <v>492</v>
      </c>
      <c r="H2780" s="32" t="s">
        <v>354</v>
      </c>
      <c r="I2780" s="32" t="s">
        <v>586</v>
      </c>
      <c r="J2780" s="135">
        <v>157</v>
      </c>
      <c r="K2780" s="28">
        <v>0.69427000000000005</v>
      </c>
      <c r="L2780" s="77">
        <v>0.9</v>
      </c>
      <c r="Q2780" s="106"/>
    </row>
    <row r="2781" spans="1:17" x14ac:dyDescent="0.25">
      <c r="A2781" t="s">
        <v>331</v>
      </c>
      <c r="B2781" s="25">
        <v>2019</v>
      </c>
      <c r="C2781" s="25" t="s">
        <v>3</v>
      </c>
      <c r="D2781" s="25" t="s">
        <v>62</v>
      </c>
      <c r="E2781" s="25" t="s">
        <v>309</v>
      </c>
      <c r="F2781" s="23" t="s">
        <v>310</v>
      </c>
      <c r="G2781" s="23" t="s">
        <v>492</v>
      </c>
      <c r="H2781" s="32" t="s">
        <v>354</v>
      </c>
      <c r="I2781" s="32" t="s">
        <v>586</v>
      </c>
      <c r="J2781" s="135">
        <v>119</v>
      </c>
      <c r="K2781" s="28">
        <v>0.30252000000000001</v>
      </c>
      <c r="L2781" s="77">
        <v>0.9</v>
      </c>
      <c r="Q2781" s="106"/>
    </row>
    <row r="2782" spans="1:17" x14ac:dyDescent="0.25">
      <c r="A2782" t="s">
        <v>331</v>
      </c>
      <c r="B2782" s="25">
        <v>2020</v>
      </c>
      <c r="C2782" s="25" t="s">
        <v>0</v>
      </c>
      <c r="D2782" s="25" t="s">
        <v>63</v>
      </c>
      <c r="E2782" s="25" t="s">
        <v>309</v>
      </c>
      <c r="F2782" s="23" t="s">
        <v>310</v>
      </c>
      <c r="G2782" s="23" t="s">
        <v>492</v>
      </c>
      <c r="H2782" s="32" t="s">
        <v>354</v>
      </c>
      <c r="I2782" s="32" t="s">
        <v>586</v>
      </c>
      <c r="J2782" s="135">
        <v>141</v>
      </c>
      <c r="K2782" s="28">
        <v>0.56028</v>
      </c>
      <c r="L2782" s="77">
        <v>0.9</v>
      </c>
      <c r="Q2782" s="106"/>
    </row>
    <row r="2783" spans="1:17" x14ac:dyDescent="0.25">
      <c r="A2783" t="s">
        <v>331</v>
      </c>
      <c r="B2783" s="25">
        <v>2020</v>
      </c>
      <c r="C2783" s="25" t="s">
        <v>1</v>
      </c>
      <c r="D2783" s="25" t="s">
        <v>64</v>
      </c>
      <c r="E2783" s="25" t="s">
        <v>309</v>
      </c>
      <c r="F2783" s="23" t="s">
        <v>310</v>
      </c>
      <c r="G2783" s="23" t="s">
        <v>492</v>
      </c>
      <c r="H2783" s="32" t="s">
        <v>354</v>
      </c>
      <c r="I2783" s="32" t="s">
        <v>586</v>
      </c>
      <c r="J2783" s="135">
        <v>87</v>
      </c>
      <c r="K2783" s="28">
        <v>0.88505999999999996</v>
      </c>
      <c r="L2783" s="77">
        <v>0.9</v>
      </c>
      <c r="Q2783" s="106"/>
    </row>
    <row r="2784" spans="1:17" x14ac:dyDescent="0.25">
      <c r="A2784" t="s">
        <v>331</v>
      </c>
      <c r="B2784" s="25">
        <v>2020</v>
      </c>
      <c r="C2784" s="25" t="s">
        <v>2</v>
      </c>
      <c r="D2784" s="25" t="s">
        <v>65</v>
      </c>
      <c r="E2784" s="25" t="s">
        <v>309</v>
      </c>
      <c r="F2784" s="23" t="s">
        <v>310</v>
      </c>
      <c r="G2784" s="23" t="s">
        <v>492</v>
      </c>
      <c r="H2784" s="32" t="s">
        <v>354</v>
      </c>
      <c r="I2784" s="32" t="s">
        <v>586</v>
      </c>
      <c r="J2784" s="135">
        <v>108</v>
      </c>
      <c r="K2784" s="28">
        <v>0.90741000000000005</v>
      </c>
      <c r="L2784" s="77">
        <v>0.9</v>
      </c>
      <c r="Q2784" s="106"/>
    </row>
    <row r="2785" spans="1:17" x14ac:dyDescent="0.25">
      <c r="A2785" t="s">
        <v>331</v>
      </c>
      <c r="B2785" s="25">
        <v>2020</v>
      </c>
      <c r="C2785" s="25" t="s">
        <v>3</v>
      </c>
      <c r="D2785" s="25" t="s">
        <v>66</v>
      </c>
      <c r="E2785" s="25" t="s">
        <v>309</v>
      </c>
      <c r="F2785" s="23" t="s">
        <v>310</v>
      </c>
      <c r="G2785" s="23" t="s">
        <v>492</v>
      </c>
      <c r="H2785" s="32" t="s">
        <v>354</v>
      </c>
      <c r="I2785" s="32" t="s">
        <v>586</v>
      </c>
      <c r="J2785" s="135">
        <v>148</v>
      </c>
      <c r="K2785" s="28">
        <v>0.90541000000000005</v>
      </c>
      <c r="L2785" s="77">
        <v>0.9</v>
      </c>
      <c r="Q2785" s="106"/>
    </row>
    <row r="2786" spans="1:17" x14ac:dyDescent="0.25">
      <c r="A2786" t="s">
        <v>331</v>
      </c>
      <c r="B2786" s="25">
        <v>2021</v>
      </c>
      <c r="C2786" s="25" t="s">
        <v>0</v>
      </c>
      <c r="D2786" s="25" t="s">
        <v>67</v>
      </c>
      <c r="E2786" s="25" t="s">
        <v>309</v>
      </c>
      <c r="F2786" s="23" t="s">
        <v>310</v>
      </c>
      <c r="G2786" s="23" t="s">
        <v>492</v>
      </c>
      <c r="H2786" s="32" t="s">
        <v>354</v>
      </c>
      <c r="I2786" s="32" t="s">
        <v>586</v>
      </c>
      <c r="J2786" s="135">
        <v>133</v>
      </c>
      <c r="K2786" s="28">
        <v>0.89473999999999998</v>
      </c>
      <c r="L2786" s="77">
        <v>0.9</v>
      </c>
      <c r="Q2786" s="106"/>
    </row>
    <row r="2787" spans="1:17" x14ac:dyDescent="0.25">
      <c r="A2787" t="s">
        <v>331</v>
      </c>
      <c r="B2787" s="25">
        <v>2021</v>
      </c>
      <c r="C2787" s="25" t="s">
        <v>1</v>
      </c>
      <c r="D2787" s="25" t="s">
        <v>68</v>
      </c>
      <c r="E2787" s="25" t="s">
        <v>309</v>
      </c>
      <c r="F2787" s="23" t="s">
        <v>310</v>
      </c>
      <c r="G2787" s="23" t="s">
        <v>492</v>
      </c>
      <c r="H2787" s="32" t="s">
        <v>354</v>
      </c>
      <c r="I2787" s="32" t="s">
        <v>586</v>
      </c>
      <c r="J2787" s="135">
        <v>133</v>
      </c>
      <c r="K2787" s="28">
        <v>0.92481000000000002</v>
      </c>
      <c r="L2787" s="77">
        <v>0.9</v>
      </c>
      <c r="Q2787" s="106"/>
    </row>
    <row r="2788" spans="1:17" x14ac:dyDescent="0.25">
      <c r="A2788" t="s">
        <v>331</v>
      </c>
      <c r="B2788" s="25">
        <v>2021</v>
      </c>
      <c r="C2788" s="25" t="s">
        <v>2</v>
      </c>
      <c r="D2788" s="25" t="s">
        <v>69</v>
      </c>
      <c r="E2788" s="25" t="s">
        <v>309</v>
      </c>
      <c r="F2788" s="23" t="s">
        <v>310</v>
      </c>
      <c r="G2788" s="23" t="s">
        <v>492</v>
      </c>
      <c r="H2788" s="32" t="s">
        <v>354</v>
      </c>
      <c r="I2788" s="32" t="s">
        <v>586</v>
      </c>
      <c r="J2788" s="135">
        <v>157</v>
      </c>
      <c r="K2788" s="28">
        <v>0.93630999999999998</v>
      </c>
      <c r="L2788" s="77">
        <v>0.9</v>
      </c>
      <c r="Q2788" s="106"/>
    </row>
    <row r="2789" spans="1:17" x14ac:dyDescent="0.25">
      <c r="A2789" t="s">
        <v>331</v>
      </c>
      <c r="B2789" s="25">
        <v>2021</v>
      </c>
      <c r="C2789" s="25" t="s">
        <v>3</v>
      </c>
      <c r="D2789" s="25" t="s">
        <v>70</v>
      </c>
      <c r="E2789" s="25" t="s">
        <v>309</v>
      </c>
      <c r="F2789" s="23" t="s">
        <v>310</v>
      </c>
      <c r="G2789" s="23" t="s">
        <v>492</v>
      </c>
      <c r="H2789" s="32" t="s">
        <v>354</v>
      </c>
      <c r="I2789" s="32" t="s">
        <v>586</v>
      </c>
      <c r="J2789" s="135">
        <v>166</v>
      </c>
      <c r="K2789" s="28">
        <v>0.94577999999999995</v>
      </c>
      <c r="L2789" s="77">
        <v>0.9</v>
      </c>
      <c r="Q2789" s="106"/>
    </row>
    <row r="2790" spans="1:17" x14ac:dyDescent="0.25">
      <c r="A2790" t="s">
        <v>331</v>
      </c>
      <c r="B2790" s="25">
        <v>2022</v>
      </c>
      <c r="C2790" s="25" t="s">
        <v>0</v>
      </c>
      <c r="D2790" s="25" t="s">
        <v>71</v>
      </c>
      <c r="E2790" s="25" t="s">
        <v>309</v>
      </c>
      <c r="F2790" s="23" t="s">
        <v>310</v>
      </c>
      <c r="G2790" s="23" t="s">
        <v>492</v>
      </c>
      <c r="H2790" s="32" t="s">
        <v>354</v>
      </c>
      <c r="I2790" s="32" t="s">
        <v>586</v>
      </c>
      <c r="J2790" s="135">
        <v>162</v>
      </c>
      <c r="K2790" s="28">
        <v>0.92593000000000003</v>
      </c>
      <c r="L2790" s="77">
        <v>0.9</v>
      </c>
      <c r="Q2790" s="106"/>
    </row>
    <row r="2791" spans="1:17" x14ac:dyDescent="0.25">
      <c r="A2791" t="s">
        <v>331</v>
      </c>
      <c r="B2791" s="25">
        <v>2022</v>
      </c>
      <c r="C2791" s="25" t="s">
        <v>1</v>
      </c>
      <c r="D2791" s="25" t="s">
        <v>72</v>
      </c>
      <c r="E2791" s="25" t="s">
        <v>309</v>
      </c>
      <c r="F2791" s="23" t="s">
        <v>310</v>
      </c>
      <c r="G2791" s="23" t="s">
        <v>492</v>
      </c>
      <c r="H2791" s="32" t="s">
        <v>354</v>
      </c>
      <c r="I2791" s="32" t="s">
        <v>586</v>
      </c>
      <c r="J2791" s="135">
        <v>131</v>
      </c>
      <c r="K2791" s="28">
        <v>0.93130000000000002</v>
      </c>
      <c r="L2791" s="77">
        <v>0.9</v>
      </c>
      <c r="Q2791" s="106"/>
    </row>
    <row r="2792" spans="1:17" x14ac:dyDescent="0.25">
      <c r="A2792" t="s">
        <v>331</v>
      </c>
      <c r="B2792" s="25">
        <v>2022</v>
      </c>
      <c r="C2792" s="25" t="s">
        <v>2</v>
      </c>
      <c r="D2792" s="25" t="s">
        <v>73</v>
      </c>
      <c r="E2792" s="25" t="s">
        <v>309</v>
      </c>
      <c r="F2792" s="23" t="s">
        <v>310</v>
      </c>
      <c r="G2792" s="23" t="s">
        <v>492</v>
      </c>
      <c r="H2792" s="32" t="s">
        <v>354</v>
      </c>
      <c r="I2792" s="32" t="s">
        <v>586</v>
      </c>
      <c r="J2792" s="135">
        <v>161</v>
      </c>
      <c r="K2792" s="28">
        <v>0.89441000000000004</v>
      </c>
      <c r="L2792" s="77">
        <v>0.9</v>
      </c>
      <c r="Q2792" s="106"/>
    </row>
    <row r="2793" spans="1:17" x14ac:dyDescent="0.25">
      <c r="A2793" t="s">
        <v>331</v>
      </c>
      <c r="B2793" s="25">
        <v>2022</v>
      </c>
      <c r="C2793" s="25" t="s">
        <v>3</v>
      </c>
      <c r="D2793" s="25" t="s">
        <v>493</v>
      </c>
      <c r="E2793" s="25" t="s">
        <v>309</v>
      </c>
      <c r="F2793" s="23" t="s">
        <v>310</v>
      </c>
      <c r="G2793" s="23" t="s">
        <v>492</v>
      </c>
      <c r="H2793" s="32" t="s">
        <v>354</v>
      </c>
      <c r="I2793" s="32" t="s">
        <v>586</v>
      </c>
      <c r="J2793" s="135">
        <v>160</v>
      </c>
      <c r="K2793" s="28">
        <v>0.83125000000000004</v>
      </c>
      <c r="L2793" s="77">
        <v>0.9</v>
      </c>
      <c r="Q2793" s="106"/>
    </row>
    <row r="2794" spans="1:17" x14ac:dyDescent="0.25">
      <c r="A2794" t="s">
        <v>331</v>
      </c>
      <c r="B2794" s="25">
        <v>2023</v>
      </c>
      <c r="C2794" s="25" t="s">
        <v>0</v>
      </c>
      <c r="D2794" s="25" t="s">
        <v>537</v>
      </c>
      <c r="E2794" s="25" t="s">
        <v>309</v>
      </c>
      <c r="F2794" s="23" t="s">
        <v>310</v>
      </c>
      <c r="G2794" s="23" t="s">
        <v>492</v>
      </c>
      <c r="H2794" s="32" t="s">
        <v>354</v>
      </c>
      <c r="I2794" s="32" t="s">
        <v>586</v>
      </c>
      <c r="J2794" s="135">
        <v>182</v>
      </c>
      <c r="K2794" s="28">
        <v>0.78022000000000002</v>
      </c>
      <c r="L2794" s="77">
        <v>0.9</v>
      </c>
      <c r="Q2794" s="106"/>
    </row>
    <row r="2795" spans="1:17" x14ac:dyDescent="0.25">
      <c r="A2795" t="s">
        <v>331</v>
      </c>
      <c r="B2795" s="25">
        <v>2018</v>
      </c>
      <c r="C2795" s="25" t="s">
        <v>0</v>
      </c>
      <c r="D2795" s="25" t="s">
        <v>54</v>
      </c>
      <c r="E2795" s="25" t="s">
        <v>311</v>
      </c>
      <c r="F2795" s="23" t="s">
        <v>312</v>
      </c>
      <c r="G2795" s="23" t="s">
        <v>492</v>
      </c>
      <c r="H2795" s="32" t="s">
        <v>359</v>
      </c>
      <c r="I2795" s="32" t="s">
        <v>586</v>
      </c>
      <c r="J2795" s="135">
        <v>63</v>
      </c>
      <c r="K2795" s="28">
        <v>0.84126999999999996</v>
      </c>
      <c r="L2795" s="77">
        <v>0.9</v>
      </c>
      <c r="Q2795" s="106"/>
    </row>
    <row r="2796" spans="1:17" x14ac:dyDescent="0.25">
      <c r="A2796" t="s">
        <v>331</v>
      </c>
      <c r="B2796" s="25">
        <v>2018</v>
      </c>
      <c r="C2796" s="25" t="s">
        <v>1</v>
      </c>
      <c r="D2796" s="25" t="s">
        <v>56</v>
      </c>
      <c r="E2796" s="25" t="s">
        <v>311</v>
      </c>
      <c r="F2796" s="23" t="s">
        <v>312</v>
      </c>
      <c r="G2796" s="23" t="s">
        <v>492</v>
      </c>
      <c r="H2796" s="32" t="s">
        <v>359</v>
      </c>
      <c r="I2796" s="32" t="s">
        <v>586</v>
      </c>
      <c r="J2796" s="135">
        <v>80</v>
      </c>
      <c r="K2796" s="28">
        <v>0.91249999999999998</v>
      </c>
      <c r="L2796" s="77">
        <v>0.9</v>
      </c>
      <c r="Q2796" s="106"/>
    </row>
    <row r="2797" spans="1:17" x14ac:dyDescent="0.25">
      <c r="A2797" t="s">
        <v>331</v>
      </c>
      <c r="B2797" s="25">
        <v>2018</v>
      </c>
      <c r="C2797" s="25" t="s">
        <v>2</v>
      </c>
      <c r="D2797" s="25" t="s">
        <v>57</v>
      </c>
      <c r="E2797" s="25" t="s">
        <v>311</v>
      </c>
      <c r="F2797" s="23" t="s">
        <v>312</v>
      </c>
      <c r="G2797" s="23" t="s">
        <v>492</v>
      </c>
      <c r="H2797" s="32" t="s">
        <v>359</v>
      </c>
      <c r="I2797" s="32" t="s">
        <v>586</v>
      </c>
      <c r="J2797" s="135">
        <v>104</v>
      </c>
      <c r="K2797" s="28">
        <v>0.86538000000000004</v>
      </c>
      <c r="L2797" s="77">
        <v>0.9</v>
      </c>
      <c r="Q2797" s="106"/>
    </row>
    <row r="2798" spans="1:17" x14ac:dyDescent="0.25">
      <c r="A2798" t="s">
        <v>331</v>
      </c>
      <c r="B2798" s="25">
        <v>2018</v>
      </c>
      <c r="C2798" s="25" t="s">
        <v>3</v>
      </c>
      <c r="D2798" s="25" t="s">
        <v>58</v>
      </c>
      <c r="E2798" s="25" t="s">
        <v>311</v>
      </c>
      <c r="F2798" s="23" t="s">
        <v>312</v>
      </c>
      <c r="G2798" s="23" t="s">
        <v>492</v>
      </c>
      <c r="H2798" s="32" t="s">
        <v>359</v>
      </c>
      <c r="I2798" s="32" t="s">
        <v>586</v>
      </c>
      <c r="J2798" s="135">
        <v>110</v>
      </c>
      <c r="K2798" s="28">
        <v>0.8</v>
      </c>
      <c r="L2798" s="77">
        <v>0.9</v>
      </c>
      <c r="Q2798" s="106"/>
    </row>
    <row r="2799" spans="1:17" x14ac:dyDescent="0.25">
      <c r="A2799" t="s">
        <v>331</v>
      </c>
      <c r="B2799" s="25">
        <v>2019</v>
      </c>
      <c r="C2799" s="25" t="s">
        <v>0</v>
      </c>
      <c r="D2799" s="25" t="s">
        <v>59</v>
      </c>
      <c r="E2799" s="25" t="s">
        <v>311</v>
      </c>
      <c r="F2799" s="23" t="s">
        <v>312</v>
      </c>
      <c r="G2799" s="23" t="s">
        <v>492</v>
      </c>
      <c r="H2799" s="32" t="s">
        <v>359</v>
      </c>
      <c r="I2799" s="32" t="s">
        <v>586</v>
      </c>
      <c r="J2799" s="135">
        <v>97</v>
      </c>
      <c r="K2799" s="28">
        <v>0.90722000000000003</v>
      </c>
      <c r="L2799" s="77">
        <v>0.9</v>
      </c>
      <c r="Q2799" s="106"/>
    </row>
    <row r="2800" spans="1:17" x14ac:dyDescent="0.25">
      <c r="A2800" t="s">
        <v>331</v>
      </c>
      <c r="B2800" s="25">
        <v>2019</v>
      </c>
      <c r="C2800" s="25" t="s">
        <v>1</v>
      </c>
      <c r="D2800" s="25" t="s">
        <v>60</v>
      </c>
      <c r="E2800" s="25" t="s">
        <v>311</v>
      </c>
      <c r="F2800" s="23" t="s">
        <v>312</v>
      </c>
      <c r="G2800" s="23" t="s">
        <v>492</v>
      </c>
      <c r="H2800" s="32" t="s">
        <v>359</v>
      </c>
      <c r="I2800" s="32" t="s">
        <v>586</v>
      </c>
      <c r="J2800" s="135">
        <v>102</v>
      </c>
      <c r="K2800" s="28">
        <v>0.83333000000000002</v>
      </c>
      <c r="L2800" s="77">
        <v>0.9</v>
      </c>
      <c r="Q2800" s="106"/>
    </row>
    <row r="2801" spans="1:17" x14ac:dyDescent="0.25">
      <c r="A2801" t="s">
        <v>331</v>
      </c>
      <c r="B2801" s="25">
        <v>2019</v>
      </c>
      <c r="C2801" s="25" t="s">
        <v>2</v>
      </c>
      <c r="D2801" s="25" t="s">
        <v>61</v>
      </c>
      <c r="E2801" s="25" t="s">
        <v>311</v>
      </c>
      <c r="F2801" s="23" t="s">
        <v>312</v>
      </c>
      <c r="G2801" s="23" t="s">
        <v>492</v>
      </c>
      <c r="H2801" s="32" t="s">
        <v>359</v>
      </c>
      <c r="I2801" s="32" t="s">
        <v>586</v>
      </c>
      <c r="J2801" s="135">
        <v>92</v>
      </c>
      <c r="K2801" s="28">
        <v>0.46739000000000003</v>
      </c>
      <c r="L2801" s="77">
        <v>0.9</v>
      </c>
      <c r="Q2801" s="106"/>
    </row>
    <row r="2802" spans="1:17" x14ac:dyDescent="0.25">
      <c r="A2802" t="s">
        <v>331</v>
      </c>
      <c r="B2802" s="25">
        <v>2019</v>
      </c>
      <c r="C2802" s="25" t="s">
        <v>3</v>
      </c>
      <c r="D2802" s="25" t="s">
        <v>62</v>
      </c>
      <c r="E2802" s="25" t="s">
        <v>311</v>
      </c>
      <c r="F2802" s="23" t="s">
        <v>312</v>
      </c>
      <c r="G2802" s="23" t="s">
        <v>492</v>
      </c>
      <c r="H2802" s="32" t="s">
        <v>359</v>
      </c>
      <c r="I2802" s="32" t="s">
        <v>586</v>
      </c>
      <c r="J2802" s="135">
        <v>104</v>
      </c>
      <c r="K2802" s="28">
        <v>0.82691999999999999</v>
      </c>
      <c r="L2802" s="77">
        <v>0.9</v>
      </c>
      <c r="Q2802" s="106"/>
    </row>
    <row r="2803" spans="1:17" x14ac:dyDescent="0.25">
      <c r="A2803" t="s">
        <v>331</v>
      </c>
      <c r="B2803" s="25">
        <v>2020</v>
      </c>
      <c r="C2803" s="25" t="s">
        <v>0</v>
      </c>
      <c r="D2803" s="25" t="s">
        <v>63</v>
      </c>
      <c r="E2803" s="25" t="s">
        <v>311</v>
      </c>
      <c r="F2803" s="23" t="s">
        <v>312</v>
      </c>
      <c r="G2803" s="23" t="s">
        <v>492</v>
      </c>
      <c r="H2803" s="32" t="s">
        <v>359</v>
      </c>
      <c r="I2803" s="32" t="s">
        <v>586</v>
      </c>
      <c r="J2803" s="135">
        <v>86</v>
      </c>
      <c r="K2803" s="28">
        <v>0.81394999999999995</v>
      </c>
      <c r="L2803" s="77">
        <v>0.9</v>
      </c>
      <c r="Q2803" s="106"/>
    </row>
    <row r="2804" spans="1:17" x14ac:dyDescent="0.25">
      <c r="A2804" t="s">
        <v>331</v>
      </c>
      <c r="B2804" s="25">
        <v>2020</v>
      </c>
      <c r="C2804" s="25" t="s">
        <v>1</v>
      </c>
      <c r="D2804" s="25" t="s">
        <v>64</v>
      </c>
      <c r="E2804" s="25" t="s">
        <v>311</v>
      </c>
      <c r="F2804" s="23" t="s">
        <v>312</v>
      </c>
      <c r="G2804" s="23" t="s">
        <v>492</v>
      </c>
      <c r="H2804" s="32" t="s">
        <v>359</v>
      </c>
      <c r="I2804" s="32" t="s">
        <v>586</v>
      </c>
      <c r="J2804" s="135">
        <v>25</v>
      </c>
      <c r="K2804" s="28">
        <v>0.64</v>
      </c>
      <c r="L2804" s="77">
        <v>0.9</v>
      </c>
      <c r="Q2804" s="106"/>
    </row>
    <row r="2805" spans="1:17" x14ac:dyDescent="0.25">
      <c r="A2805" t="s">
        <v>331</v>
      </c>
      <c r="B2805" s="25">
        <v>2020</v>
      </c>
      <c r="C2805" s="25" t="s">
        <v>2</v>
      </c>
      <c r="D2805" s="25" t="s">
        <v>65</v>
      </c>
      <c r="E2805" s="25" t="s">
        <v>311</v>
      </c>
      <c r="F2805" s="23" t="s">
        <v>312</v>
      </c>
      <c r="G2805" s="23" t="s">
        <v>492</v>
      </c>
      <c r="H2805" s="32" t="s">
        <v>359</v>
      </c>
      <c r="I2805" s="32" t="s">
        <v>586</v>
      </c>
      <c r="J2805" s="135">
        <v>40</v>
      </c>
      <c r="K2805" s="28">
        <v>0.77500000000000002</v>
      </c>
      <c r="L2805" s="77">
        <v>0.9</v>
      </c>
      <c r="Q2805" s="106"/>
    </row>
    <row r="2806" spans="1:17" x14ac:dyDescent="0.25">
      <c r="A2806" t="s">
        <v>331</v>
      </c>
      <c r="B2806" s="25">
        <v>2020</v>
      </c>
      <c r="C2806" s="25" t="s">
        <v>3</v>
      </c>
      <c r="D2806" s="25" t="s">
        <v>66</v>
      </c>
      <c r="E2806" s="25" t="s">
        <v>311</v>
      </c>
      <c r="F2806" s="23" t="s">
        <v>312</v>
      </c>
      <c r="G2806" s="23" t="s">
        <v>492</v>
      </c>
      <c r="H2806" s="32" t="s">
        <v>359</v>
      </c>
      <c r="I2806" s="32" t="s">
        <v>586</v>
      </c>
      <c r="J2806" s="135">
        <v>76</v>
      </c>
      <c r="K2806" s="28">
        <v>0.86841999999999997</v>
      </c>
      <c r="L2806" s="77">
        <v>0.9</v>
      </c>
      <c r="Q2806" s="106"/>
    </row>
    <row r="2807" spans="1:17" x14ac:dyDescent="0.25">
      <c r="A2807" t="s">
        <v>331</v>
      </c>
      <c r="B2807" s="25">
        <v>2021</v>
      </c>
      <c r="C2807" s="25" t="s">
        <v>0</v>
      </c>
      <c r="D2807" s="25" t="s">
        <v>67</v>
      </c>
      <c r="E2807" s="25" t="s">
        <v>311</v>
      </c>
      <c r="F2807" s="23" t="s">
        <v>312</v>
      </c>
      <c r="G2807" s="23" t="s">
        <v>492</v>
      </c>
      <c r="H2807" s="32" t="s">
        <v>359</v>
      </c>
      <c r="I2807" s="32" t="s">
        <v>586</v>
      </c>
      <c r="J2807" s="135">
        <v>88</v>
      </c>
      <c r="K2807" s="28">
        <v>0.81818000000000002</v>
      </c>
      <c r="L2807" s="77">
        <v>0.9</v>
      </c>
      <c r="Q2807" s="106"/>
    </row>
    <row r="2808" spans="1:17" x14ac:dyDescent="0.25">
      <c r="A2808" t="s">
        <v>331</v>
      </c>
      <c r="B2808" s="25">
        <v>2021</v>
      </c>
      <c r="C2808" s="25" t="s">
        <v>1</v>
      </c>
      <c r="D2808" s="25" t="s">
        <v>68</v>
      </c>
      <c r="E2808" s="25" t="s">
        <v>311</v>
      </c>
      <c r="F2808" s="23" t="s">
        <v>312</v>
      </c>
      <c r="G2808" s="23" t="s">
        <v>492</v>
      </c>
      <c r="H2808" s="32" t="s">
        <v>359</v>
      </c>
      <c r="I2808" s="32" t="s">
        <v>586</v>
      </c>
      <c r="J2808" s="135">
        <v>79</v>
      </c>
      <c r="K2808" s="28">
        <v>0.84809999999999997</v>
      </c>
      <c r="L2808" s="77">
        <v>0.9</v>
      </c>
      <c r="Q2808" s="106"/>
    </row>
    <row r="2809" spans="1:17" x14ac:dyDescent="0.25">
      <c r="A2809" t="s">
        <v>331</v>
      </c>
      <c r="B2809" s="25">
        <v>2021</v>
      </c>
      <c r="C2809" s="25" t="s">
        <v>2</v>
      </c>
      <c r="D2809" s="25" t="s">
        <v>69</v>
      </c>
      <c r="E2809" s="25" t="s">
        <v>311</v>
      </c>
      <c r="F2809" s="23" t="s">
        <v>312</v>
      </c>
      <c r="G2809" s="23" t="s">
        <v>492</v>
      </c>
      <c r="H2809" s="32" t="s">
        <v>359</v>
      </c>
      <c r="I2809" s="32" t="s">
        <v>586</v>
      </c>
      <c r="J2809" s="135">
        <v>74</v>
      </c>
      <c r="K2809" s="28">
        <v>0.82432000000000005</v>
      </c>
      <c r="L2809" s="77">
        <v>0.9</v>
      </c>
      <c r="Q2809" s="106"/>
    </row>
    <row r="2810" spans="1:17" x14ac:dyDescent="0.25">
      <c r="A2810" t="s">
        <v>331</v>
      </c>
      <c r="B2810" s="25">
        <v>2021</v>
      </c>
      <c r="C2810" s="25" t="s">
        <v>3</v>
      </c>
      <c r="D2810" s="25" t="s">
        <v>70</v>
      </c>
      <c r="E2810" s="25" t="s">
        <v>311</v>
      </c>
      <c r="F2810" s="23" t="s">
        <v>312</v>
      </c>
      <c r="G2810" s="23" t="s">
        <v>492</v>
      </c>
      <c r="H2810" s="32" t="s">
        <v>359</v>
      </c>
      <c r="I2810" s="32" t="s">
        <v>586</v>
      </c>
      <c r="J2810" s="135">
        <v>54</v>
      </c>
      <c r="K2810" s="28">
        <v>0.88888999999999996</v>
      </c>
      <c r="L2810" s="77">
        <v>0.9</v>
      </c>
      <c r="Q2810" s="106"/>
    </row>
    <row r="2811" spans="1:17" x14ac:dyDescent="0.25">
      <c r="A2811" t="s">
        <v>331</v>
      </c>
      <c r="B2811" s="25">
        <v>2022</v>
      </c>
      <c r="C2811" s="25" t="s">
        <v>0</v>
      </c>
      <c r="D2811" s="25" t="s">
        <v>71</v>
      </c>
      <c r="E2811" s="25" t="s">
        <v>311</v>
      </c>
      <c r="F2811" s="23" t="s">
        <v>312</v>
      </c>
      <c r="G2811" s="23" t="s">
        <v>492</v>
      </c>
      <c r="H2811" s="32" t="s">
        <v>359</v>
      </c>
      <c r="I2811" s="32" t="s">
        <v>586</v>
      </c>
      <c r="J2811" s="135">
        <v>62</v>
      </c>
      <c r="K2811" s="28">
        <v>0.75805999999999996</v>
      </c>
      <c r="L2811" s="77">
        <v>0.9</v>
      </c>
      <c r="Q2811" s="106"/>
    </row>
    <row r="2812" spans="1:17" x14ac:dyDescent="0.25">
      <c r="A2812" t="s">
        <v>331</v>
      </c>
      <c r="B2812" s="25">
        <v>2022</v>
      </c>
      <c r="C2812" s="25" t="s">
        <v>1</v>
      </c>
      <c r="D2812" s="25" t="s">
        <v>72</v>
      </c>
      <c r="E2812" s="25" t="s">
        <v>311</v>
      </c>
      <c r="F2812" s="23" t="s">
        <v>312</v>
      </c>
      <c r="G2812" s="23" t="s">
        <v>492</v>
      </c>
      <c r="H2812" s="32" t="s">
        <v>359</v>
      </c>
      <c r="I2812" s="32" t="s">
        <v>586</v>
      </c>
      <c r="J2812" s="135">
        <v>58</v>
      </c>
      <c r="K2812" s="28">
        <v>0.84482999999999997</v>
      </c>
      <c r="L2812" s="77">
        <v>0.9</v>
      </c>
      <c r="Q2812" s="106"/>
    </row>
    <row r="2813" spans="1:17" x14ac:dyDescent="0.25">
      <c r="A2813" t="s">
        <v>331</v>
      </c>
      <c r="B2813" s="25">
        <v>2022</v>
      </c>
      <c r="C2813" s="25" t="s">
        <v>2</v>
      </c>
      <c r="D2813" s="25" t="s">
        <v>73</v>
      </c>
      <c r="E2813" s="25" t="s">
        <v>311</v>
      </c>
      <c r="F2813" s="23" t="s">
        <v>312</v>
      </c>
      <c r="G2813" s="23" t="s">
        <v>492</v>
      </c>
      <c r="H2813" s="32" t="s">
        <v>359</v>
      </c>
      <c r="I2813" s="32" t="s">
        <v>586</v>
      </c>
      <c r="J2813" s="135">
        <v>68</v>
      </c>
      <c r="K2813" s="28">
        <v>0.89705999999999997</v>
      </c>
      <c r="L2813" s="77">
        <v>0.9</v>
      </c>
      <c r="Q2813" s="106"/>
    </row>
    <row r="2814" spans="1:17" x14ac:dyDescent="0.25">
      <c r="A2814" t="s">
        <v>331</v>
      </c>
      <c r="B2814" s="25">
        <v>2022</v>
      </c>
      <c r="C2814" s="25" t="s">
        <v>3</v>
      </c>
      <c r="D2814" s="25" t="s">
        <v>493</v>
      </c>
      <c r="E2814" s="25" t="s">
        <v>311</v>
      </c>
      <c r="F2814" s="23" t="s">
        <v>312</v>
      </c>
      <c r="G2814" s="23" t="s">
        <v>492</v>
      </c>
      <c r="H2814" s="32" t="s">
        <v>359</v>
      </c>
      <c r="I2814" s="32" t="s">
        <v>586</v>
      </c>
      <c r="J2814" s="135">
        <v>41</v>
      </c>
      <c r="K2814" s="28">
        <v>0.82926999999999995</v>
      </c>
      <c r="L2814" s="77">
        <v>0.9</v>
      </c>
      <c r="Q2814" s="106"/>
    </row>
    <row r="2815" spans="1:17" x14ac:dyDescent="0.25">
      <c r="A2815" t="s">
        <v>331</v>
      </c>
      <c r="B2815" s="25">
        <v>2023</v>
      </c>
      <c r="C2815" s="25" t="s">
        <v>0</v>
      </c>
      <c r="D2815" s="25" t="s">
        <v>537</v>
      </c>
      <c r="E2815" s="25" t="s">
        <v>311</v>
      </c>
      <c r="F2815" s="23" t="s">
        <v>312</v>
      </c>
      <c r="G2815" s="23" t="s">
        <v>492</v>
      </c>
      <c r="H2815" s="32" t="s">
        <v>359</v>
      </c>
      <c r="I2815" s="32" t="s">
        <v>586</v>
      </c>
      <c r="J2815" s="135">
        <v>45</v>
      </c>
      <c r="K2815" s="28">
        <v>0.73333000000000004</v>
      </c>
      <c r="L2815" s="77">
        <v>0.9</v>
      </c>
      <c r="Q2815" s="106"/>
    </row>
    <row r="2816" spans="1:17" x14ac:dyDescent="0.25">
      <c r="A2816" t="s">
        <v>331</v>
      </c>
      <c r="B2816" s="25">
        <v>2018</v>
      </c>
      <c r="C2816" s="25" t="s">
        <v>0</v>
      </c>
      <c r="D2816" s="25" t="s">
        <v>54</v>
      </c>
      <c r="E2816" s="25" t="s">
        <v>313</v>
      </c>
      <c r="F2816" s="23" t="s">
        <v>314</v>
      </c>
      <c r="G2816" s="23" t="s">
        <v>492</v>
      </c>
      <c r="H2816" s="32" t="s">
        <v>354</v>
      </c>
      <c r="I2816" s="32" t="s">
        <v>586</v>
      </c>
      <c r="J2816" s="135">
        <v>48</v>
      </c>
      <c r="K2816" s="28">
        <v>0.83333000000000002</v>
      </c>
      <c r="L2816" s="77">
        <v>0.9</v>
      </c>
      <c r="Q2816" s="106"/>
    </row>
    <row r="2817" spans="1:17" x14ac:dyDescent="0.25">
      <c r="A2817" t="s">
        <v>331</v>
      </c>
      <c r="B2817" s="25">
        <v>2018</v>
      </c>
      <c r="C2817" s="25" t="s">
        <v>1</v>
      </c>
      <c r="D2817" s="25" t="s">
        <v>56</v>
      </c>
      <c r="E2817" s="25" t="s">
        <v>313</v>
      </c>
      <c r="F2817" s="23" t="s">
        <v>314</v>
      </c>
      <c r="G2817" s="23" t="s">
        <v>492</v>
      </c>
      <c r="H2817" s="32" t="s">
        <v>354</v>
      </c>
      <c r="I2817" s="32" t="s">
        <v>586</v>
      </c>
      <c r="J2817" s="135">
        <v>44</v>
      </c>
      <c r="K2817" s="28">
        <v>0.90908999999999995</v>
      </c>
      <c r="L2817" s="77">
        <v>0.9</v>
      </c>
      <c r="Q2817" s="106"/>
    </row>
    <row r="2818" spans="1:17" x14ac:dyDescent="0.25">
      <c r="A2818" t="s">
        <v>331</v>
      </c>
      <c r="B2818" s="25">
        <v>2018</v>
      </c>
      <c r="C2818" s="25" t="s">
        <v>2</v>
      </c>
      <c r="D2818" s="25" t="s">
        <v>57</v>
      </c>
      <c r="E2818" s="25" t="s">
        <v>313</v>
      </c>
      <c r="F2818" s="23" t="s">
        <v>314</v>
      </c>
      <c r="G2818" s="23" t="s">
        <v>492</v>
      </c>
      <c r="H2818" s="32" t="s">
        <v>354</v>
      </c>
      <c r="I2818" s="32" t="s">
        <v>586</v>
      </c>
      <c r="J2818" s="135">
        <v>48</v>
      </c>
      <c r="K2818" s="28">
        <v>0.6875</v>
      </c>
      <c r="L2818" s="77">
        <v>0.9</v>
      </c>
      <c r="Q2818" s="106"/>
    </row>
    <row r="2819" spans="1:17" x14ac:dyDescent="0.25">
      <c r="A2819" t="s">
        <v>331</v>
      </c>
      <c r="B2819" s="25">
        <v>2018</v>
      </c>
      <c r="C2819" s="25" t="s">
        <v>3</v>
      </c>
      <c r="D2819" s="25" t="s">
        <v>58</v>
      </c>
      <c r="E2819" s="25" t="s">
        <v>313</v>
      </c>
      <c r="F2819" s="23" t="s">
        <v>314</v>
      </c>
      <c r="G2819" s="23" t="s">
        <v>492</v>
      </c>
      <c r="H2819" s="32" t="s">
        <v>354</v>
      </c>
      <c r="I2819" s="32" t="s">
        <v>586</v>
      </c>
      <c r="J2819" s="135">
        <v>50</v>
      </c>
      <c r="K2819" s="28">
        <v>0.57999999999999996</v>
      </c>
      <c r="L2819" s="77">
        <v>0.9</v>
      </c>
      <c r="Q2819" s="106"/>
    </row>
    <row r="2820" spans="1:17" x14ac:dyDescent="0.25">
      <c r="A2820" t="s">
        <v>331</v>
      </c>
      <c r="B2820" s="25">
        <v>2019</v>
      </c>
      <c r="C2820" s="25" t="s">
        <v>0</v>
      </c>
      <c r="D2820" s="25" t="s">
        <v>59</v>
      </c>
      <c r="E2820" s="25" t="s">
        <v>313</v>
      </c>
      <c r="F2820" s="23" t="s">
        <v>314</v>
      </c>
      <c r="G2820" s="23" t="s">
        <v>492</v>
      </c>
      <c r="H2820" s="32" t="s">
        <v>354</v>
      </c>
      <c r="I2820" s="32" t="s">
        <v>586</v>
      </c>
      <c r="J2820" s="135">
        <v>41</v>
      </c>
      <c r="K2820" s="28">
        <v>0.75609999999999999</v>
      </c>
      <c r="L2820" s="77">
        <v>0.9</v>
      </c>
      <c r="Q2820" s="106"/>
    </row>
    <row r="2821" spans="1:17" x14ac:dyDescent="0.25">
      <c r="A2821" t="s">
        <v>331</v>
      </c>
      <c r="B2821" s="25">
        <v>2019</v>
      </c>
      <c r="C2821" s="25" t="s">
        <v>1</v>
      </c>
      <c r="D2821" s="25" t="s">
        <v>60</v>
      </c>
      <c r="E2821" s="25" t="s">
        <v>313</v>
      </c>
      <c r="F2821" s="23" t="s">
        <v>314</v>
      </c>
      <c r="G2821" s="23" t="s">
        <v>492</v>
      </c>
      <c r="H2821" s="32" t="s">
        <v>354</v>
      </c>
      <c r="I2821" s="32" t="s">
        <v>586</v>
      </c>
      <c r="J2821" s="135">
        <v>53</v>
      </c>
      <c r="K2821" s="28">
        <v>0.84906000000000004</v>
      </c>
      <c r="L2821" s="77">
        <v>0.9</v>
      </c>
      <c r="Q2821" s="106"/>
    </row>
    <row r="2822" spans="1:17" x14ac:dyDescent="0.25">
      <c r="A2822" t="s">
        <v>331</v>
      </c>
      <c r="B2822" s="25">
        <v>2019</v>
      </c>
      <c r="C2822" s="25" t="s">
        <v>2</v>
      </c>
      <c r="D2822" s="25" t="s">
        <v>61</v>
      </c>
      <c r="E2822" s="25" t="s">
        <v>313</v>
      </c>
      <c r="F2822" s="23" t="s">
        <v>314</v>
      </c>
      <c r="G2822" s="23" t="s">
        <v>492</v>
      </c>
      <c r="H2822" s="32" t="s">
        <v>354</v>
      </c>
      <c r="I2822" s="32" t="s">
        <v>586</v>
      </c>
      <c r="J2822" s="135">
        <v>40</v>
      </c>
      <c r="K2822" s="28">
        <v>0.82499999999999996</v>
      </c>
      <c r="L2822" s="77">
        <v>0.9</v>
      </c>
      <c r="Q2822" s="106"/>
    </row>
    <row r="2823" spans="1:17" x14ac:dyDescent="0.25">
      <c r="A2823" t="s">
        <v>331</v>
      </c>
      <c r="B2823" s="25">
        <v>2019</v>
      </c>
      <c r="C2823" s="25" t="s">
        <v>3</v>
      </c>
      <c r="D2823" s="25" t="s">
        <v>62</v>
      </c>
      <c r="E2823" s="25" t="s">
        <v>313</v>
      </c>
      <c r="F2823" s="23" t="s">
        <v>314</v>
      </c>
      <c r="G2823" s="23" t="s">
        <v>492</v>
      </c>
      <c r="H2823" s="32" t="s">
        <v>354</v>
      </c>
      <c r="I2823" s="32" t="s">
        <v>586</v>
      </c>
      <c r="J2823" s="135">
        <v>51</v>
      </c>
      <c r="K2823" s="28">
        <v>0.82352999999999998</v>
      </c>
      <c r="L2823" s="77">
        <v>0.9</v>
      </c>
      <c r="Q2823" s="106"/>
    </row>
    <row r="2824" spans="1:17" x14ac:dyDescent="0.25">
      <c r="A2824" t="s">
        <v>331</v>
      </c>
      <c r="B2824" s="25">
        <v>2020</v>
      </c>
      <c r="C2824" s="25" t="s">
        <v>0</v>
      </c>
      <c r="D2824" s="25" t="s">
        <v>63</v>
      </c>
      <c r="E2824" s="25" t="s">
        <v>313</v>
      </c>
      <c r="F2824" s="23" t="s">
        <v>314</v>
      </c>
      <c r="G2824" s="23" t="s">
        <v>492</v>
      </c>
      <c r="H2824" s="32" t="s">
        <v>354</v>
      </c>
      <c r="I2824" s="32" t="s">
        <v>586</v>
      </c>
      <c r="J2824" s="135">
        <v>24</v>
      </c>
      <c r="K2824" s="28">
        <v>0.66666999999999998</v>
      </c>
      <c r="L2824" s="77">
        <v>0.9</v>
      </c>
      <c r="Q2824" s="106"/>
    </row>
    <row r="2825" spans="1:17" x14ac:dyDescent="0.25">
      <c r="A2825" t="s">
        <v>331</v>
      </c>
      <c r="B2825" s="25">
        <v>2020</v>
      </c>
      <c r="C2825" s="25" t="s">
        <v>1</v>
      </c>
      <c r="D2825" s="25" t="s">
        <v>64</v>
      </c>
      <c r="E2825" s="25" t="s">
        <v>313</v>
      </c>
      <c r="F2825" s="23" t="s">
        <v>314</v>
      </c>
      <c r="G2825" s="23" t="s">
        <v>492</v>
      </c>
      <c r="H2825" s="32" t="s">
        <v>354</v>
      </c>
      <c r="I2825" s="32" t="s">
        <v>586</v>
      </c>
      <c r="J2825" s="135">
        <v>36</v>
      </c>
      <c r="K2825" s="28">
        <v>0.61111000000000004</v>
      </c>
      <c r="L2825" s="77">
        <v>0.9</v>
      </c>
      <c r="Q2825" s="106"/>
    </row>
    <row r="2826" spans="1:17" x14ac:dyDescent="0.25">
      <c r="A2826" t="s">
        <v>331</v>
      </c>
      <c r="B2826" s="25">
        <v>2020</v>
      </c>
      <c r="C2826" s="25" t="s">
        <v>2</v>
      </c>
      <c r="D2826" s="25" t="s">
        <v>65</v>
      </c>
      <c r="E2826" s="25" t="s">
        <v>313</v>
      </c>
      <c r="F2826" s="23" t="s">
        <v>314</v>
      </c>
      <c r="G2826" s="23" t="s">
        <v>492</v>
      </c>
      <c r="H2826" s="32" t="s">
        <v>354</v>
      </c>
      <c r="I2826" s="32" t="s">
        <v>586</v>
      </c>
      <c r="J2826" s="135">
        <v>35</v>
      </c>
      <c r="K2826" s="28">
        <v>0.74285999999999996</v>
      </c>
      <c r="L2826" s="77">
        <v>0.9</v>
      </c>
      <c r="Q2826" s="106"/>
    </row>
    <row r="2827" spans="1:17" x14ac:dyDescent="0.25">
      <c r="A2827" t="s">
        <v>331</v>
      </c>
      <c r="B2827" s="25">
        <v>2020</v>
      </c>
      <c r="C2827" s="25" t="s">
        <v>3</v>
      </c>
      <c r="D2827" s="25" t="s">
        <v>66</v>
      </c>
      <c r="E2827" s="25" t="s">
        <v>313</v>
      </c>
      <c r="F2827" s="23" t="s">
        <v>314</v>
      </c>
      <c r="G2827" s="23" t="s">
        <v>492</v>
      </c>
      <c r="H2827" s="32" t="s">
        <v>354</v>
      </c>
      <c r="I2827" s="32" t="s">
        <v>586</v>
      </c>
      <c r="J2827" s="135">
        <v>37</v>
      </c>
      <c r="K2827" s="28">
        <v>0.81081000000000003</v>
      </c>
      <c r="L2827" s="77">
        <v>0.9</v>
      </c>
      <c r="Q2827" s="106"/>
    </row>
    <row r="2828" spans="1:17" x14ac:dyDescent="0.25">
      <c r="A2828" t="s">
        <v>331</v>
      </c>
      <c r="B2828" s="25">
        <v>2021</v>
      </c>
      <c r="C2828" s="25" t="s">
        <v>0</v>
      </c>
      <c r="D2828" s="25" t="s">
        <v>67</v>
      </c>
      <c r="E2828" s="25" t="s">
        <v>313</v>
      </c>
      <c r="F2828" s="23" t="s">
        <v>314</v>
      </c>
      <c r="G2828" s="23" t="s">
        <v>492</v>
      </c>
      <c r="H2828" s="32" t="s">
        <v>354</v>
      </c>
      <c r="I2828" s="32" t="s">
        <v>586</v>
      </c>
      <c r="J2828" s="135">
        <v>54</v>
      </c>
      <c r="K2828" s="28">
        <v>0.88888999999999996</v>
      </c>
      <c r="L2828" s="77">
        <v>0.9</v>
      </c>
      <c r="Q2828" s="106"/>
    </row>
    <row r="2829" spans="1:17" x14ac:dyDescent="0.25">
      <c r="A2829" t="s">
        <v>331</v>
      </c>
      <c r="B2829" s="25">
        <v>2021</v>
      </c>
      <c r="C2829" s="25" t="s">
        <v>1</v>
      </c>
      <c r="D2829" s="25" t="s">
        <v>68</v>
      </c>
      <c r="E2829" s="25" t="s">
        <v>313</v>
      </c>
      <c r="F2829" s="23" t="s">
        <v>314</v>
      </c>
      <c r="G2829" s="23" t="s">
        <v>492</v>
      </c>
      <c r="H2829" s="32" t="s">
        <v>354</v>
      </c>
      <c r="I2829" s="32" t="s">
        <v>586</v>
      </c>
      <c r="J2829" s="135">
        <v>62</v>
      </c>
      <c r="K2829" s="28">
        <v>0.8871</v>
      </c>
      <c r="L2829" s="77">
        <v>0.9</v>
      </c>
      <c r="Q2829" s="106"/>
    </row>
    <row r="2830" spans="1:17" x14ac:dyDescent="0.25">
      <c r="A2830" t="s">
        <v>331</v>
      </c>
      <c r="B2830" s="25">
        <v>2021</v>
      </c>
      <c r="C2830" s="25" t="s">
        <v>2</v>
      </c>
      <c r="D2830" s="25" t="s">
        <v>69</v>
      </c>
      <c r="E2830" s="25" t="s">
        <v>313</v>
      </c>
      <c r="F2830" s="23" t="s">
        <v>314</v>
      </c>
      <c r="G2830" s="23" t="s">
        <v>492</v>
      </c>
      <c r="H2830" s="32" t="s">
        <v>354</v>
      </c>
      <c r="I2830" s="32" t="s">
        <v>586</v>
      </c>
      <c r="J2830" s="135">
        <v>49</v>
      </c>
      <c r="K2830" s="28">
        <v>0.85714000000000001</v>
      </c>
      <c r="L2830" s="77">
        <v>0.9</v>
      </c>
      <c r="Q2830" s="106"/>
    </row>
    <row r="2831" spans="1:17" x14ac:dyDescent="0.25">
      <c r="A2831" t="s">
        <v>331</v>
      </c>
      <c r="B2831" s="25">
        <v>2021</v>
      </c>
      <c r="C2831" s="25" t="s">
        <v>3</v>
      </c>
      <c r="D2831" s="25" t="s">
        <v>70</v>
      </c>
      <c r="E2831" s="25" t="s">
        <v>313</v>
      </c>
      <c r="F2831" s="23" t="s">
        <v>314</v>
      </c>
      <c r="G2831" s="23" t="s">
        <v>492</v>
      </c>
      <c r="H2831" s="32" t="s">
        <v>354</v>
      </c>
      <c r="I2831" s="32" t="s">
        <v>586</v>
      </c>
      <c r="J2831" s="135">
        <v>55</v>
      </c>
      <c r="K2831" s="28">
        <v>0.89090999999999998</v>
      </c>
      <c r="L2831" s="77">
        <v>0.9</v>
      </c>
      <c r="Q2831" s="106"/>
    </row>
    <row r="2832" spans="1:17" x14ac:dyDescent="0.25">
      <c r="A2832" t="s">
        <v>331</v>
      </c>
      <c r="B2832" s="25">
        <v>2022</v>
      </c>
      <c r="C2832" s="25" t="s">
        <v>0</v>
      </c>
      <c r="D2832" s="25" t="s">
        <v>71</v>
      </c>
      <c r="E2832" s="25" t="s">
        <v>313</v>
      </c>
      <c r="F2832" s="23" t="s">
        <v>314</v>
      </c>
      <c r="G2832" s="23" t="s">
        <v>492</v>
      </c>
      <c r="H2832" s="32" t="s">
        <v>354</v>
      </c>
      <c r="I2832" s="32" t="s">
        <v>586</v>
      </c>
      <c r="J2832" s="135">
        <v>50</v>
      </c>
      <c r="K2832" s="28">
        <v>0.82</v>
      </c>
      <c r="L2832" s="77">
        <v>0.9</v>
      </c>
      <c r="Q2832" s="106"/>
    </row>
    <row r="2833" spans="1:17" x14ac:dyDescent="0.25">
      <c r="A2833" t="s">
        <v>331</v>
      </c>
      <c r="B2833" s="25">
        <v>2022</v>
      </c>
      <c r="C2833" s="25" t="s">
        <v>1</v>
      </c>
      <c r="D2833" s="25" t="s">
        <v>72</v>
      </c>
      <c r="E2833" s="25" t="s">
        <v>313</v>
      </c>
      <c r="F2833" s="23" t="s">
        <v>314</v>
      </c>
      <c r="G2833" s="23" t="s">
        <v>492</v>
      </c>
      <c r="H2833" s="32" t="s">
        <v>354</v>
      </c>
      <c r="I2833" s="32" t="s">
        <v>586</v>
      </c>
      <c r="J2833" s="135">
        <v>33</v>
      </c>
      <c r="K2833" s="28">
        <v>0.90908999999999995</v>
      </c>
      <c r="L2833" s="77">
        <v>0.9</v>
      </c>
      <c r="Q2833" s="106"/>
    </row>
    <row r="2834" spans="1:17" x14ac:dyDescent="0.25">
      <c r="A2834" t="s">
        <v>331</v>
      </c>
      <c r="B2834" s="25">
        <v>2022</v>
      </c>
      <c r="C2834" s="25" t="s">
        <v>2</v>
      </c>
      <c r="D2834" s="25" t="s">
        <v>73</v>
      </c>
      <c r="E2834" s="25" t="s">
        <v>313</v>
      </c>
      <c r="F2834" s="23" t="s">
        <v>314</v>
      </c>
      <c r="G2834" s="23" t="s">
        <v>492</v>
      </c>
      <c r="H2834" s="32" t="s">
        <v>354</v>
      </c>
      <c r="I2834" s="32" t="s">
        <v>586</v>
      </c>
      <c r="J2834" s="135">
        <v>68</v>
      </c>
      <c r="K2834" s="28">
        <v>0.85294000000000003</v>
      </c>
      <c r="L2834" s="77">
        <v>0.9</v>
      </c>
      <c r="Q2834" s="106"/>
    </row>
    <row r="2835" spans="1:17" x14ac:dyDescent="0.25">
      <c r="A2835" t="s">
        <v>331</v>
      </c>
      <c r="B2835" s="25">
        <v>2022</v>
      </c>
      <c r="C2835" s="25" t="s">
        <v>3</v>
      </c>
      <c r="D2835" s="25" t="s">
        <v>493</v>
      </c>
      <c r="E2835" s="25" t="s">
        <v>313</v>
      </c>
      <c r="F2835" s="23" t="s">
        <v>314</v>
      </c>
      <c r="G2835" s="23" t="s">
        <v>492</v>
      </c>
      <c r="H2835" s="32" t="s">
        <v>354</v>
      </c>
      <c r="I2835" s="32" t="s">
        <v>586</v>
      </c>
      <c r="J2835" s="135">
        <v>52</v>
      </c>
      <c r="K2835" s="28">
        <v>0.71153999999999995</v>
      </c>
      <c r="L2835" s="77">
        <v>0.9</v>
      </c>
      <c r="Q2835" s="106"/>
    </row>
    <row r="2836" spans="1:17" x14ac:dyDescent="0.25">
      <c r="A2836" t="s">
        <v>331</v>
      </c>
      <c r="B2836" s="25">
        <v>2023</v>
      </c>
      <c r="C2836" s="25" t="s">
        <v>0</v>
      </c>
      <c r="D2836" s="25" t="s">
        <v>537</v>
      </c>
      <c r="E2836" s="25" t="s">
        <v>313</v>
      </c>
      <c r="F2836" s="23" t="s">
        <v>314</v>
      </c>
      <c r="G2836" s="23" t="s">
        <v>492</v>
      </c>
      <c r="H2836" s="32" t="s">
        <v>354</v>
      </c>
      <c r="I2836" s="32" t="s">
        <v>586</v>
      </c>
      <c r="J2836" s="135">
        <v>39</v>
      </c>
      <c r="K2836" s="28">
        <v>0.48718</v>
      </c>
      <c r="L2836" s="77">
        <v>0.9</v>
      </c>
      <c r="Q2836" s="106"/>
    </row>
    <row r="2837" spans="1:17" x14ac:dyDescent="0.25">
      <c r="A2837" t="s">
        <v>331</v>
      </c>
      <c r="B2837" s="25">
        <v>2018</v>
      </c>
      <c r="C2837" s="25" t="s">
        <v>0</v>
      </c>
      <c r="D2837" s="25" t="s">
        <v>54</v>
      </c>
      <c r="E2837" s="25" t="s">
        <v>315</v>
      </c>
      <c r="F2837" s="23" t="s">
        <v>316</v>
      </c>
      <c r="G2837" s="23" t="s">
        <v>492</v>
      </c>
      <c r="H2837" s="166" t="s">
        <v>526</v>
      </c>
      <c r="I2837" s="32" t="s">
        <v>586</v>
      </c>
      <c r="J2837" s="135">
        <v>121</v>
      </c>
      <c r="K2837" s="28">
        <v>0.76032999999999995</v>
      </c>
      <c r="L2837" s="77">
        <v>0.9</v>
      </c>
      <c r="Q2837" s="106"/>
    </row>
    <row r="2838" spans="1:17" x14ac:dyDescent="0.25">
      <c r="A2838" t="s">
        <v>331</v>
      </c>
      <c r="B2838" s="25">
        <v>2018</v>
      </c>
      <c r="C2838" s="25" t="s">
        <v>1</v>
      </c>
      <c r="D2838" s="25" t="s">
        <v>56</v>
      </c>
      <c r="E2838" s="25" t="s">
        <v>315</v>
      </c>
      <c r="F2838" s="23" t="s">
        <v>316</v>
      </c>
      <c r="G2838" s="23" t="s">
        <v>492</v>
      </c>
      <c r="H2838" s="166" t="s">
        <v>526</v>
      </c>
      <c r="I2838" s="32" t="s">
        <v>586</v>
      </c>
      <c r="J2838" s="135">
        <v>168</v>
      </c>
      <c r="K2838" s="28">
        <v>0.75</v>
      </c>
      <c r="L2838" s="77">
        <v>0.9</v>
      </c>
      <c r="Q2838" s="106"/>
    </row>
    <row r="2839" spans="1:17" x14ac:dyDescent="0.25">
      <c r="A2839" t="s">
        <v>331</v>
      </c>
      <c r="B2839" s="25">
        <v>2018</v>
      </c>
      <c r="C2839" s="25" t="s">
        <v>2</v>
      </c>
      <c r="D2839" s="25" t="s">
        <v>57</v>
      </c>
      <c r="E2839" s="25" t="s">
        <v>315</v>
      </c>
      <c r="F2839" s="23" t="s">
        <v>316</v>
      </c>
      <c r="G2839" s="23" t="s">
        <v>492</v>
      </c>
      <c r="H2839" s="166" t="s">
        <v>526</v>
      </c>
      <c r="I2839" s="32" t="s">
        <v>586</v>
      </c>
      <c r="J2839" s="135">
        <v>142</v>
      </c>
      <c r="K2839" s="28">
        <v>0.71126999999999996</v>
      </c>
      <c r="L2839" s="77">
        <v>0.9</v>
      </c>
      <c r="Q2839" s="106"/>
    </row>
    <row r="2840" spans="1:17" x14ac:dyDescent="0.25">
      <c r="A2840" t="s">
        <v>331</v>
      </c>
      <c r="B2840" s="25">
        <v>2018</v>
      </c>
      <c r="C2840" s="25" t="s">
        <v>3</v>
      </c>
      <c r="D2840" s="25" t="s">
        <v>58</v>
      </c>
      <c r="E2840" s="25" t="s">
        <v>315</v>
      </c>
      <c r="F2840" s="23" t="s">
        <v>316</v>
      </c>
      <c r="G2840" s="23" t="s">
        <v>492</v>
      </c>
      <c r="H2840" s="166" t="s">
        <v>526</v>
      </c>
      <c r="I2840" s="32" t="s">
        <v>586</v>
      </c>
      <c r="J2840" s="135">
        <v>148</v>
      </c>
      <c r="K2840" s="28">
        <v>0.79054000000000002</v>
      </c>
      <c r="L2840" s="77">
        <v>0.9</v>
      </c>
      <c r="Q2840" s="106"/>
    </row>
    <row r="2841" spans="1:17" x14ac:dyDescent="0.25">
      <c r="A2841" t="s">
        <v>331</v>
      </c>
      <c r="B2841" s="25">
        <v>2019</v>
      </c>
      <c r="C2841" s="25" t="s">
        <v>0</v>
      </c>
      <c r="D2841" s="25" t="s">
        <v>59</v>
      </c>
      <c r="E2841" s="25" t="s">
        <v>315</v>
      </c>
      <c r="F2841" s="23" t="s">
        <v>316</v>
      </c>
      <c r="G2841" s="23" t="s">
        <v>492</v>
      </c>
      <c r="H2841" s="166" t="s">
        <v>526</v>
      </c>
      <c r="I2841" s="32" t="s">
        <v>586</v>
      </c>
      <c r="J2841" s="135">
        <v>136</v>
      </c>
      <c r="K2841" s="28">
        <v>0.83087999999999995</v>
      </c>
      <c r="L2841" s="77">
        <v>0.9</v>
      </c>
      <c r="Q2841" s="106"/>
    </row>
    <row r="2842" spans="1:17" x14ac:dyDescent="0.25">
      <c r="A2842" t="s">
        <v>331</v>
      </c>
      <c r="B2842" s="25">
        <v>2019</v>
      </c>
      <c r="C2842" s="25" t="s">
        <v>1</v>
      </c>
      <c r="D2842" s="25" t="s">
        <v>60</v>
      </c>
      <c r="E2842" s="25" t="s">
        <v>315</v>
      </c>
      <c r="F2842" s="23" t="s">
        <v>316</v>
      </c>
      <c r="G2842" s="23" t="s">
        <v>492</v>
      </c>
      <c r="H2842" s="166" t="s">
        <v>526</v>
      </c>
      <c r="I2842" s="32" t="s">
        <v>586</v>
      </c>
      <c r="J2842" s="135">
        <v>137</v>
      </c>
      <c r="K2842" s="28">
        <v>0.66422999999999999</v>
      </c>
      <c r="L2842" s="77">
        <v>0.9</v>
      </c>
      <c r="Q2842" s="106"/>
    </row>
    <row r="2843" spans="1:17" x14ac:dyDescent="0.25">
      <c r="A2843" t="s">
        <v>331</v>
      </c>
      <c r="B2843" s="25">
        <v>2019</v>
      </c>
      <c r="C2843" s="25" t="s">
        <v>2</v>
      </c>
      <c r="D2843" s="25" t="s">
        <v>61</v>
      </c>
      <c r="E2843" s="25" t="s">
        <v>315</v>
      </c>
      <c r="F2843" s="23" t="s">
        <v>316</v>
      </c>
      <c r="G2843" s="23" t="s">
        <v>492</v>
      </c>
      <c r="H2843" s="166" t="s">
        <v>526</v>
      </c>
      <c r="I2843" s="32" t="s">
        <v>586</v>
      </c>
      <c r="J2843" s="135">
        <v>146</v>
      </c>
      <c r="K2843" s="28">
        <v>0.74658000000000002</v>
      </c>
      <c r="L2843" s="77">
        <v>0.9</v>
      </c>
      <c r="Q2843" s="106"/>
    </row>
    <row r="2844" spans="1:17" x14ac:dyDescent="0.25">
      <c r="A2844" t="s">
        <v>331</v>
      </c>
      <c r="B2844" s="25">
        <v>2019</v>
      </c>
      <c r="C2844" s="25" t="s">
        <v>3</v>
      </c>
      <c r="D2844" s="25" t="s">
        <v>62</v>
      </c>
      <c r="E2844" s="25" t="s">
        <v>315</v>
      </c>
      <c r="F2844" s="23" t="s">
        <v>316</v>
      </c>
      <c r="G2844" s="23" t="s">
        <v>492</v>
      </c>
      <c r="H2844" s="166" t="s">
        <v>526</v>
      </c>
      <c r="I2844" s="32" t="s">
        <v>586</v>
      </c>
      <c r="J2844" s="135">
        <v>108</v>
      </c>
      <c r="K2844" s="28">
        <v>0.60185</v>
      </c>
      <c r="L2844" s="77">
        <v>0.9</v>
      </c>
      <c r="Q2844" s="106"/>
    </row>
    <row r="2845" spans="1:17" x14ac:dyDescent="0.25">
      <c r="A2845" t="s">
        <v>331</v>
      </c>
      <c r="B2845" s="25">
        <v>2020</v>
      </c>
      <c r="C2845" s="25" t="s">
        <v>0</v>
      </c>
      <c r="D2845" s="25" t="s">
        <v>63</v>
      </c>
      <c r="E2845" s="25" t="s">
        <v>315</v>
      </c>
      <c r="F2845" s="23" t="s">
        <v>316</v>
      </c>
      <c r="G2845" s="23" t="s">
        <v>492</v>
      </c>
      <c r="H2845" s="166" t="s">
        <v>526</v>
      </c>
      <c r="I2845" s="32" t="s">
        <v>586</v>
      </c>
      <c r="J2845" s="135">
        <v>142</v>
      </c>
      <c r="K2845" s="28">
        <v>0.78169</v>
      </c>
      <c r="L2845" s="77">
        <v>0.9</v>
      </c>
      <c r="Q2845" s="106"/>
    </row>
    <row r="2846" spans="1:17" x14ac:dyDescent="0.25">
      <c r="A2846" t="s">
        <v>331</v>
      </c>
      <c r="B2846" s="25">
        <v>2020</v>
      </c>
      <c r="C2846" s="25" t="s">
        <v>1</v>
      </c>
      <c r="D2846" s="25" t="s">
        <v>64</v>
      </c>
      <c r="E2846" s="25" t="s">
        <v>315</v>
      </c>
      <c r="F2846" s="23" t="s">
        <v>316</v>
      </c>
      <c r="G2846" s="23" t="s">
        <v>492</v>
      </c>
      <c r="H2846" s="166" t="s">
        <v>526</v>
      </c>
      <c r="I2846" s="32" t="s">
        <v>586</v>
      </c>
      <c r="J2846" s="135">
        <v>72</v>
      </c>
      <c r="K2846" s="28">
        <v>0.68056000000000005</v>
      </c>
      <c r="L2846" s="77">
        <v>0.9</v>
      </c>
      <c r="Q2846" s="106"/>
    </row>
    <row r="2847" spans="1:17" x14ac:dyDescent="0.25">
      <c r="A2847" t="s">
        <v>331</v>
      </c>
      <c r="B2847" s="25">
        <v>2020</v>
      </c>
      <c r="C2847" s="25" t="s">
        <v>2</v>
      </c>
      <c r="D2847" s="25" t="s">
        <v>65</v>
      </c>
      <c r="E2847" s="25" t="s">
        <v>315</v>
      </c>
      <c r="F2847" s="23" t="s">
        <v>316</v>
      </c>
      <c r="G2847" s="23" t="s">
        <v>492</v>
      </c>
      <c r="H2847" s="166" t="s">
        <v>526</v>
      </c>
      <c r="I2847" s="32" t="s">
        <v>586</v>
      </c>
      <c r="J2847" s="135">
        <v>102</v>
      </c>
      <c r="K2847" s="28">
        <v>0.60784000000000005</v>
      </c>
      <c r="L2847" s="77">
        <v>0.9</v>
      </c>
      <c r="Q2847" s="106"/>
    </row>
    <row r="2848" spans="1:17" x14ac:dyDescent="0.25">
      <c r="A2848" t="s">
        <v>331</v>
      </c>
      <c r="B2848" s="25">
        <v>2020</v>
      </c>
      <c r="C2848" s="25" t="s">
        <v>3</v>
      </c>
      <c r="D2848" s="25" t="s">
        <v>66</v>
      </c>
      <c r="E2848" s="25" t="s">
        <v>315</v>
      </c>
      <c r="F2848" s="23" t="s">
        <v>316</v>
      </c>
      <c r="G2848" s="23" t="s">
        <v>492</v>
      </c>
      <c r="H2848" s="166" t="s">
        <v>526</v>
      </c>
      <c r="I2848" s="32" t="s">
        <v>586</v>
      </c>
      <c r="J2848" s="135">
        <v>135</v>
      </c>
      <c r="K2848" s="28">
        <v>0.87407000000000001</v>
      </c>
      <c r="L2848" s="77">
        <v>0.9</v>
      </c>
      <c r="Q2848" s="106"/>
    </row>
    <row r="2849" spans="1:17" x14ac:dyDescent="0.25">
      <c r="A2849" t="s">
        <v>331</v>
      </c>
      <c r="B2849" s="25">
        <v>2021</v>
      </c>
      <c r="C2849" s="25" t="s">
        <v>0</v>
      </c>
      <c r="D2849" s="25" t="s">
        <v>67</v>
      </c>
      <c r="E2849" s="25" t="s">
        <v>315</v>
      </c>
      <c r="F2849" s="23" t="s">
        <v>316</v>
      </c>
      <c r="G2849" s="23" t="s">
        <v>492</v>
      </c>
      <c r="H2849" s="166" t="s">
        <v>526</v>
      </c>
      <c r="I2849" s="32" t="s">
        <v>586</v>
      </c>
      <c r="J2849" s="135">
        <v>133</v>
      </c>
      <c r="K2849" s="28">
        <v>0.88722000000000001</v>
      </c>
      <c r="L2849" s="77">
        <v>0.9</v>
      </c>
      <c r="Q2849" s="106"/>
    </row>
    <row r="2850" spans="1:17" x14ac:dyDescent="0.25">
      <c r="A2850" t="s">
        <v>331</v>
      </c>
      <c r="B2850" s="25">
        <v>2021</v>
      </c>
      <c r="C2850" s="25" t="s">
        <v>1</v>
      </c>
      <c r="D2850" s="25" t="s">
        <v>68</v>
      </c>
      <c r="E2850" s="25" t="s">
        <v>315</v>
      </c>
      <c r="F2850" s="23" t="s">
        <v>316</v>
      </c>
      <c r="G2850" s="23" t="s">
        <v>492</v>
      </c>
      <c r="H2850" s="166" t="s">
        <v>526</v>
      </c>
      <c r="I2850" s="32" t="s">
        <v>586</v>
      </c>
      <c r="J2850" s="135">
        <v>162</v>
      </c>
      <c r="K2850" s="28">
        <v>0.83950999999999998</v>
      </c>
      <c r="L2850" s="77">
        <v>0.9</v>
      </c>
      <c r="Q2850" s="106"/>
    </row>
    <row r="2851" spans="1:17" x14ac:dyDescent="0.25">
      <c r="A2851" t="s">
        <v>331</v>
      </c>
      <c r="B2851" s="25">
        <v>2021</v>
      </c>
      <c r="C2851" s="25" t="s">
        <v>2</v>
      </c>
      <c r="D2851" s="25" t="s">
        <v>69</v>
      </c>
      <c r="E2851" s="25" t="s">
        <v>315</v>
      </c>
      <c r="F2851" s="23" t="s">
        <v>316</v>
      </c>
      <c r="G2851" s="23" t="s">
        <v>492</v>
      </c>
      <c r="H2851" s="166" t="s">
        <v>526</v>
      </c>
      <c r="I2851" s="32" t="s">
        <v>586</v>
      </c>
      <c r="J2851" s="135">
        <v>141</v>
      </c>
      <c r="K2851" s="28">
        <v>0.92198999999999998</v>
      </c>
      <c r="L2851" s="77">
        <v>0.9</v>
      </c>
      <c r="Q2851" s="106"/>
    </row>
    <row r="2852" spans="1:17" x14ac:dyDescent="0.25">
      <c r="A2852" t="s">
        <v>331</v>
      </c>
      <c r="B2852" s="25">
        <v>2021</v>
      </c>
      <c r="C2852" s="25" t="s">
        <v>3</v>
      </c>
      <c r="D2852" s="25" t="s">
        <v>70</v>
      </c>
      <c r="E2852" s="25" t="s">
        <v>315</v>
      </c>
      <c r="F2852" s="23" t="s">
        <v>316</v>
      </c>
      <c r="G2852" s="23" t="s">
        <v>492</v>
      </c>
      <c r="H2852" s="166" t="s">
        <v>526</v>
      </c>
      <c r="I2852" s="32" t="s">
        <v>586</v>
      </c>
      <c r="J2852" s="135">
        <v>131</v>
      </c>
      <c r="K2852" s="28">
        <v>0.84733000000000003</v>
      </c>
      <c r="L2852" s="77">
        <v>0.9</v>
      </c>
      <c r="Q2852" s="106"/>
    </row>
    <row r="2853" spans="1:17" x14ac:dyDescent="0.25">
      <c r="A2853" t="s">
        <v>331</v>
      </c>
      <c r="B2853" s="25">
        <v>2022</v>
      </c>
      <c r="C2853" s="25" t="s">
        <v>0</v>
      </c>
      <c r="D2853" s="25" t="s">
        <v>71</v>
      </c>
      <c r="E2853" s="25" t="s">
        <v>315</v>
      </c>
      <c r="F2853" s="23" t="s">
        <v>316</v>
      </c>
      <c r="G2853" s="23" t="s">
        <v>492</v>
      </c>
      <c r="H2853" s="166" t="s">
        <v>526</v>
      </c>
      <c r="I2853" s="32" t="s">
        <v>586</v>
      </c>
      <c r="J2853" s="135">
        <v>146</v>
      </c>
      <c r="K2853" s="28">
        <v>0.80822000000000005</v>
      </c>
      <c r="L2853" s="77">
        <v>0.9</v>
      </c>
      <c r="Q2853" s="106"/>
    </row>
    <row r="2854" spans="1:17" x14ac:dyDescent="0.25">
      <c r="A2854" t="s">
        <v>331</v>
      </c>
      <c r="B2854" s="25">
        <v>2022</v>
      </c>
      <c r="C2854" s="25" t="s">
        <v>1</v>
      </c>
      <c r="D2854" s="25" t="s">
        <v>72</v>
      </c>
      <c r="E2854" s="25" t="s">
        <v>315</v>
      </c>
      <c r="F2854" s="23" t="s">
        <v>316</v>
      </c>
      <c r="G2854" s="23" t="s">
        <v>492</v>
      </c>
      <c r="H2854" s="166" t="s">
        <v>526</v>
      </c>
      <c r="I2854" s="32" t="s">
        <v>586</v>
      </c>
      <c r="J2854" s="135">
        <v>167</v>
      </c>
      <c r="K2854" s="28">
        <v>0.86228000000000005</v>
      </c>
      <c r="L2854" s="77">
        <v>0.9</v>
      </c>
      <c r="Q2854" s="106"/>
    </row>
    <row r="2855" spans="1:17" x14ac:dyDescent="0.25">
      <c r="A2855" t="s">
        <v>331</v>
      </c>
      <c r="B2855" s="25">
        <v>2022</v>
      </c>
      <c r="C2855" s="25" t="s">
        <v>2</v>
      </c>
      <c r="D2855" s="25" t="s">
        <v>73</v>
      </c>
      <c r="E2855" s="25" t="s">
        <v>315</v>
      </c>
      <c r="F2855" s="23" t="s">
        <v>316</v>
      </c>
      <c r="G2855" s="23" t="s">
        <v>492</v>
      </c>
      <c r="H2855" s="166" t="s">
        <v>526</v>
      </c>
      <c r="I2855" s="32" t="s">
        <v>586</v>
      </c>
      <c r="J2855" s="135">
        <v>139</v>
      </c>
      <c r="K2855" s="28">
        <v>0.69064999999999999</v>
      </c>
      <c r="L2855" s="77">
        <v>0.9</v>
      </c>
      <c r="Q2855" s="106"/>
    </row>
    <row r="2856" spans="1:17" x14ac:dyDescent="0.25">
      <c r="A2856" t="s">
        <v>331</v>
      </c>
      <c r="B2856" s="25">
        <v>2022</v>
      </c>
      <c r="C2856" s="25" t="s">
        <v>3</v>
      </c>
      <c r="D2856" s="25" t="s">
        <v>493</v>
      </c>
      <c r="E2856" s="25" t="s">
        <v>315</v>
      </c>
      <c r="F2856" s="23" t="s">
        <v>316</v>
      </c>
      <c r="G2856" s="23" t="s">
        <v>492</v>
      </c>
      <c r="H2856" s="166" t="s">
        <v>526</v>
      </c>
      <c r="I2856" s="32" t="s">
        <v>586</v>
      </c>
      <c r="J2856" s="135">
        <v>138</v>
      </c>
      <c r="K2856" s="28">
        <v>0.26086999999999999</v>
      </c>
      <c r="L2856" s="77">
        <v>0.9</v>
      </c>
      <c r="Q2856" s="106"/>
    </row>
    <row r="2857" spans="1:17" x14ac:dyDescent="0.25">
      <c r="A2857" t="s">
        <v>331</v>
      </c>
      <c r="B2857" s="25">
        <v>2023</v>
      </c>
      <c r="C2857" s="25" t="s">
        <v>0</v>
      </c>
      <c r="D2857" s="25" t="s">
        <v>537</v>
      </c>
      <c r="E2857" s="25" t="s">
        <v>315</v>
      </c>
      <c r="F2857" s="23" t="s">
        <v>316</v>
      </c>
      <c r="G2857" s="23" t="s">
        <v>492</v>
      </c>
      <c r="H2857" s="166" t="s">
        <v>526</v>
      </c>
      <c r="I2857" s="32" t="s">
        <v>586</v>
      </c>
      <c r="J2857" s="135">
        <v>146</v>
      </c>
      <c r="K2857" s="28">
        <v>0.49314999999999998</v>
      </c>
      <c r="L2857" s="77">
        <v>0.9</v>
      </c>
      <c r="Q2857" s="106"/>
    </row>
    <row r="2858" spans="1:17" x14ac:dyDescent="0.25">
      <c r="A2858" t="s">
        <v>331</v>
      </c>
      <c r="B2858" s="25">
        <v>2018</v>
      </c>
      <c r="C2858" s="25" t="s">
        <v>0</v>
      </c>
      <c r="D2858" s="25" t="s">
        <v>54</v>
      </c>
      <c r="E2858" s="25" t="s">
        <v>98</v>
      </c>
      <c r="F2858" s="23" t="s">
        <v>99</v>
      </c>
      <c r="G2858" s="23" t="s">
        <v>492</v>
      </c>
      <c r="H2858" s="32" t="s">
        <v>358</v>
      </c>
      <c r="I2858" s="32" t="s">
        <v>55</v>
      </c>
      <c r="J2858" s="135">
        <v>30</v>
      </c>
      <c r="K2858" s="28">
        <v>0.8</v>
      </c>
      <c r="L2858" s="77">
        <v>0.9</v>
      </c>
      <c r="Q2858" s="106"/>
    </row>
    <row r="2859" spans="1:17" x14ac:dyDescent="0.25">
      <c r="A2859" t="s">
        <v>331</v>
      </c>
      <c r="B2859" s="25">
        <v>2018</v>
      </c>
      <c r="C2859" s="25" t="s">
        <v>1</v>
      </c>
      <c r="D2859" s="25" t="s">
        <v>56</v>
      </c>
      <c r="E2859" s="25" t="s">
        <v>98</v>
      </c>
      <c r="F2859" s="23" t="s">
        <v>99</v>
      </c>
      <c r="G2859" s="23" t="s">
        <v>492</v>
      </c>
      <c r="H2859" s="32" t="s">
        <v>358</v>
      </c>
      <c r="I2859" s="32" t="s">
        <v>55</v>
      </c>
      <c r="J2859" s="135">
        <v>37</v>
      </c>
      <c r="K2859" s="28">
        <v>0.89188999999999996</v>
      </c>
      <c r="L2859" s="77">
        <v>0.9</v>
      </c>
      <c r="Q2859" s="106"/>
    </row>
    <row r="2860" spans="1:17" x14ac:dyDescent="0.25">
      <c r="A2860" t="s">
        <v>331</v>
      </c>
      <c r="B2860" s="25">
        <v>2018</v>
      </c>
      <c r="C2860" s="25" t="s">
        <v>2</v>
      </c>
      <c r="D2860" s="25" t="s">
        <v>57</v>
      </c>
      <c r="E2860" s="25" t="s">
        <v>98</v>
      </c>
      <c r="F2860" s="23" t="s">
        <v>99</v>
      </c>
      <c r="G2860" s="23" t="s">
        <v>492</v>
      </c>
      <c r="H2860" s="32" t="s">
        <v>358</v>
      </c>
      <c r="I2860" s="32" t="s">
        <v>55</v>
      </c>
      <c r="J2860" s="135">
        <v>30</v>
      </c>
      <c r="K2860" s="28">
        <v>0.86667000000000005</v>
      </c>
      <c r="L2860" s="77">
        <v>0.9</v>
      </c>
      <c r="Q2860" s="106"/>
    </row>
    <row r="2861" spans="1:17" x14ac:dyDescent="0.25">
      <c r="A2861" t="s">
        <v>331</v>
      </c>
      <c r="B2861" s="25">
        <v>2018</v>
      </c>
      <c r="C2861" s="25" t="s">
        <v>3</v>
      </c>
      <c r="D2861" s="25" t="s">
        <v>58</v>
      </c>
      <c r="E2861" s="25" t="s">
        <v>98</v>
      </c>
      <c r="F2861" s="23" t="s">
        <v>99</v>
      </c>
      <c r="G2861" s="23" t="s">
        <v>492</v>
      </c>
      <c r="H2861" s="32" t="s">
        <v>358</v>
      </c>
      <c r="I2861" s="32" t="s">
        <v>55</v>
      </c>
      <c r="J2861" s="135">
        <v>28</v>
      </c>
      <c r="K2861" s="28">
        <v>0.89285999999999999</v>
      </c>
      <c r="L2861" s="77">
        <v>0.9</v>
      </c>
      <c r="Q2861" s="106"/>
    </row>
    <row r="2862" spans="1:17" x14ac:dyDescent="0.25">
      <c r="A2862" t="s">
        <v>331</v>
      </c>
      <c r="B2862" s="25">
        <v>2019</v>
      </c>
      <c r="C2862" s="25" t="s">
        <v>0</v>
      </c>
      <c r="D2862" s="25" t="s">
        <v>59</v>
      </c>
      <c r="E2862" s="25" t="s">
        <v>98</v>
      </c>
      <c r="F2862" s="23" t="s">
        <v>99</v>
      </c>
      <c r="G2862" s="23" t="s">
        <v>492</v>
      </c>
      <c r="H2862" s="32" t="s">
        <v>358</v>
      </c>
      <c r="I2862" s="32" t="s">
        <v>55</v>
      </c>
      <c r="J2862" s="135">
        <v>34</v>
      </c>
      <c r="K2862" s="28">
        <v>0.94118000000000002</v>
      </c>
      <c r="L2862" s="77">
        <v>0.9</v>
      </c>
      <c r="Q2862" s="106"/>
    </row>
    <row r="2863" spans="1:17" x14ac:dyDescent="0.25">
      <c r="A2863" t="s">
        <v>331</v>
      </c>
      <c r="B2863" s="25">
        <v>2019</v>
      </c>
      <c r="C2863" s="25" t="s">
        <v>1</v>
      </c>
      <c r="D2863" s="25" t="s">
        <v>60</v>
      </c>
      <c r="E2863" s="25" t="s">
        <v>98</v>
      </c>
      <c r="F2863" s="23" t="s">
        <v>99</v>
      </c>
      <c r="G2863" s="23" t="s">
        <v>492</v>
      </c>
      <c r="H2863" s="32" t="s">
        <v>358</v>
      </c>
      <c r="I2863" s="32" t="s">
        <v>55</v>
      </c>
      <c r="J2863" s="135">
        <v>28</v>
      </c>
      <c r="K2863" s="28">
        <v>0.96428999999999998</v>
      </c>
      <c r="L2863" s="77">
        <v>0.9</v>
      </c>
      <c r="Q2863" s="106"/>
    </row>
    <row r="2864" spans="1:17" x14ac:dyDescent="0.25">
      <c r="A2864" t="s">
        <v>331</v>
      </c>
      <c r="B2864" s="25">
        <v>2019</v>
      </c>
      <c r="C2864" s="25" t="s">
        <v>2</v>
      </c>
      <c r="D2864" s="25" t="s">
        <v>61</v>
      </c>
      <c r="E2864" s="25" t="s">
        <v>98</v>
      </c>
      <c r="F2864" s="23" t="s">
        <v>99</v>
      </c>
      <c r="G2864" s="23" t="s">
        <v>492</v>
      </c>
      <c r="H2864" s="32" t="s">
        <v>358</v>
      </c>
      <c r="I2864" s="32" t="s">
        <v>55</v>
      </c>
      <c r="J2864" s="135">
        <v>36</v>
      </c>
      <c r="K2864" s="28">
        <v>0.91666999999999998</v>
      </c>
      <c r="L2864" s="77">
        <v>0.9</v>
      </c>
      <c r="Q2864" s="106"/>
    </row>
    <row r="2865" spans="1:17" x14ac:dyDescent="0.25">
      <c r="A2865" t="s">
        <v>331</v>
      </c>
      <c r="B2865" s="25">
        <v>2019</v>
      </c>
      <c r="C2865" s="25" t="s">
        <v>3</v>
      </c>
      <c r="D2865" s="25" t="s">
        <v>62</v>
      </c>
      <c r="E2865" s="25" t="s">
        <v>98</v>
      </c>
      <c r="F2865" s="23" t="s">
        <v>99</v>
      </c>
      <c r="G2865" s="23" t="s">
        <v>492</v>
      </c>
      <c r="H2865" s="32" t="s">
        <v>358</v>
      </c>
      <c r="I2865" s="32" t="s">
        <v>55</v>
      </c>
      <c r="J2865" s="135">
        <v>29</v>
      </c>
      <c r="K2865" s="28">
        <v>0.89654999999999996</v>
      </c>
      <c r="L2865" s="77">
        <v>0.9</v>
      </c>
      <c r="Q2865" s="106"/>
    </row>
    <row r="2866" spans="1:17" x14ac:dyDescent="0.25">
      <c r="A2866" t="s">
        <v>331</v>
      </c>
      <c r="B2866" s="25">
        <v>2020</v>
      </c>
      <c r="C2866" s="25" t="s">
        <v>0</v>
      </c>
      <c r="D2866" s="25" t="s">
        <v>63</v>
      </c>
      <c r="E2866" s="25" t="s">
        <v>98</v>
      </c>
      <c r="F2866" s="23" t="s">
        <v>99</v>
      </c>
      <c r="G2866" s="23" t="s">
        <v>492</v>
      </c>
      <c r="H2866" s="32" t="s">
        <v>358</v>
      </c>
      <c r="I2866" s="32" t="s">
        <v>55</v>
      </c>
      <c r="J2866" s="135">
        <v>36</v>
      </c>
      <c r="K2866" s="28">
        <v>0.91666999999999998</v>
      </c>
      <c r="L2866" s="77">
        <v>0.9</v>
      </c>
      <c r="Q2866" s="106"/>
    </row>
    <row r="2867" spans="1:17" x14ac:dyDescent="0.25">
      <c r="A2867" t="s">
        <v>331</v>
      </c>
      <c r="B2867" s="25">
        <v>2020</v>
      </c>
      <c r="C2867" s="25" t="s">
        <v>1</v>
      </c>
      <c r="D2867" s="25" t="s">
        <v>64</v>
      </c>
      <c r="E2867" s="25" t="s">
        <v>98</v>
      </c>
      <c r="F2867" s="23" t="s">
        <v>99</v>
      </c>
      <c r="G2867" s="23" t="s">
        <v>492</v>
      </c>
      <c r="H2867" s="32" t="s">
        <v>358</v>
      </c>
      <c r="I2867" s="32" t="s">
        <v>55</v>
      </c>
      <c r="J2867" s="135">
        <v>26</v>
      </c>
      <c r="K2867" s="28">
        <v>0.96153999999999995</v>
      </c>
      <c r="L2867" s="77">
        <v>0.9</v>
      </c>
      <c r="Q2867" s="106"/>
    </row>
    <row r="2868" spans="1:17" x14ac:dyDescent="0.25">
      <c r="A2868" t="s">
        <v>331</v>
      </c>
      <c r="B2868" s="25">
        <v>2020</v>
      </c>
      <c r="C2868" s="25" t="s">
        <v>2</v>
      </c>
      <c r="D2868" s="25" t="s">
        <v>65</v>
      </c>
      <c r="E2868" s="25" t="s">
        <v>98</v>
      </c>
      <c r="F2868" s="23" t="s">
        <v>99</v>
      </c>
      <c r="G2868" s="23" t="s">
        <v>492</v>
      </c>
      <c r="H2868" s="32" t="s">
        <v>358</v>
      </c>
      <c r="I2868" s="32" t="s">
        <v>55</v>
      </c>
      <c r="J2868" s="135">
        <v>36</v>
      </c>
      <c r="K2868" s="28">
        <v>1</v>
      </c>
      <c r="L2868" s="77">
        <v>0.9</v>
      </c>
      <c r="Q2868" s="106"/>
    </row>
    <row r="2869" spans="1:17" x14ac:dyDescent="0.25">
      <c r="A2869" t="s">
        <v>331</v>
      </c>
      <c r="B2869" s="25">
        <v>2020</v>
      </c>
      <c r="C2869" s="25" t="s">
        <v>3</v>
      </c>
      <c r="D2869" s="25" t="s">
        <v>66</v>
      </c>
      <c r="E2869" s="25" t="s">
        <v>98</v>
      </c>
      <c r="F2869" s="23" t="s">
        <v>99</v>
      </c>
      <c r="G2869" s="23" t="s">
        <v>492</v>
      </c>
      <c r="H2869" s="32" t="s">
        <v>358</v>
      </c>
      <c r="I2869" s="32" t="s">
        <v>55</v>
      </c>
      <c r="J2869" s="135">
        <v>31</v>
      </c>
      <c r="K2869" s="28">
        <v>0.96774000000000004</v>
      </c>
      <c r="L2869" s="77">
        <v>0.9</v>
      </c>
      <c r="Q2869" s="106"/>
    </row>
    <row r="2870" spans="1:17" x14ac:dyDescent="0.25">
      <c r="A2870" t="s">
        <v>331</v>
      </c>
      <c r="B2870" s="25">
        <v>2021</v>
      </c>
      <c r="C2870" s="25" t="s">
        <v>0</v>
      </c>
      <c r="D2870" s="25" t="s">
        <v>67</v>
      </c>
      <c r="E2870" s="25" t="s">
        <v>98</v>
      </c>
      <c r="F2870" s="23" t="s">
        <v>99</v>
      </c>
      <c r="G2870" s="23" t="s">
        <v>492</v>
      </c>
      <c r="H2870" s="32" t="s">
        <v>358</v>
      </c>
      <c r="I2870" s="32" t="s">
        <v>55</v>
      </c>
      <c r="J2870" s="135">
        <v>42</v>
      </c>
      <c r="K2870" s="28">
        <v>0.92857000000000001</v>
      </c>
      <c r="L2870" s="77">
        <v>0.9</v>
      </c>
      <c r="Q2870" s="106"/>
    </row>
    <row r="2871" spans="1:17" x14ac:dyDescent="0.25">
      <c r="A2871" t="s">
        <v>331</v>
      </c>
      <c r="B2871" s="25">
        <v>2021</v>
      </c>
      <c r="C2871" s="25" t="s">
        <v>1</v>
      </c>
      <c r="D2871" s="25" t="s">
        <v>68</v>
      </c>
      <c r="E2871" s="25" t="s">
        <v>98</v>
      </c>
      <c r="F2871" s="23" t="s">
        <v>99</v>
      </c>
      <c r="G2871" s="23" t="s">
        <v>492</v>
      </c>
      <c r="H2871" s="32" t="s">
        <v>358</v>
      </c>
      <c r="I2871" s="32" t="s">
        <v>55</v>
      </c>
      <c r="J2871" s="135">
        <v>38</v>
      </c>
      <c r="K2871" s="28">
        <v>1</v>
      </c>
      <c r="L2871" s="77">
        <v>0.9</v>
      </c>
      <c r="Q2871" s="106"/>
    </row>
    <row r="2872" spans="1:17" x14ac:dyDescent="0.25">
      <c r="A2872" t="s">
        <v>331</v>
      </c>
      <c r="B2872" s="25">
        <v>2021</v>
      </c>
      <c r="C2872" s="25" t="s">
        <v>2</v>
      </c>
      <c r="D2872" s="25" t="s">
        <v>69</v>
      </c>
      <c r="E2872" s="25" t="s">
        <v>98</v>
      </c>
      <c r="F2872" s="23" t="s">
        <v>99</v>
      </c>
      <c r="G2872" s="23" t="s">
        <v>492</v>
      </c>
      <c r="H2872" s="32" t="s">
        <v>358</v>
      </c>
      <c r="I2872" s="32" t="s">
        <v>55</v>
      </c>
      <c r="J2872" s="135">
        <v>24</v>
      </c>
      <c r="K2872" s="28">
        <v>0.95833000000000002</v>
      </c>
      <c r="L2872" s="77">
        <v>0.9</v>
      </c>
      <c r="Q2872" s="106"/>
    </row>
    <row r="2873" spans="1:17" x14ac:dyDescent="0.25">
      <c r="A2873" t="s">
        <v>331</v>
      </c>
      <c r="B2873" s="25">
        <v>2021</v>
      </c>
      <c r="C2873" s="25" t="s">
        <v>3</v>
      </c>
      <c r="D2873" s="25" t="s">
        <v>70</v>
      </c>
      <c r="E2873" s="25" t="s">
        <v>98</v>
      </c>
      <c r="F2873" s="23" t="s">
        <v>99</v>
      </c>
      <c r="G2873" s="23" t="s">
        <v>492</v>
      </c>
      <c r="H2873" s="32" t="s">
        <v>358</v>
      </c>
      <c r="I2873" s="32" t="s">
        <v>55</v>
      </c>
      <c r="J2873" s="135">
        <v>28</v>
      </c>
      <c r="K2873" s="28">
        <v>1</v>
      </c>
      <c r="L2873" s="77">
        <v>0.9</v>
      </c>
      <c r="Q2873" s="106"/>
    </row>
    <row r="2874" spans="1:17" x14ac:dyDescent="0.25">
      <c r="A2874" t="s">
        <v>331</v>
      </c>
      <c r="B2874" s="25">
        <v>2022</v>
      </c>
      <c r="C2874" s="25" t="s">
        <v>0</v>
      </c>
      <c r="D2874" s="25" t="s">
        <v>71</v>
      </c>
      <c r="E2874" s="25" t="s">
        <v>98</v>
      </c>
      <c r="F2874" s="23" t="s">
        <v>99</v>
      </c>
      <c r="G2874" s="23" t="s">
        <v>492</v>
      </c>
      <c r="H2874" s="32" t="s">
        <v>358</v>
      </c>
      <c r="I2874" s="32" t="s">
        <v>55</v>
      </c>
      <c r="J2874" s="135">
        <v>35</v>
      </c>
      <c r="K2874" s="28">
        <v>1</v>
      </c>
      <c r="L2874" s="77">
        <v>0.9</v>
      </c>
      <c r="Q2874" s="106"/>
    </row>
    <row r="2875" spans="1:17" x14ac:dyDescent="0.25">
      <c r="A2875" t="s">
        <v>331</v>
      </c>
      <c r="B2875" s="25">
        <v>2022</v>
      </c>
      <c r="C2875" s="25" t="s">
        <v>1</v>
      </c>
      <c r="D2875" s="25" t="s">
        <v>72</v>
      </c>
      <c r="E2875" s="25" t="s">
        <v>98</v>
      </c>
      <c r="F2875" s="23" t="s">
        <v>99</v>
      </c>
      <c r="G2875" s="23" t="s">
        <v>492</v>
      </c>
      <c r="H2875" s="32" t="s">
        <v>358</v>
      </c>
      <c r="I2875" s="32" t="s">
        <v>55</v>
      </c>
      <c r="J2875" s="135">
        <v>42</v>
      </c>
      <c r="K2875" s="28">
        <v>0.95238</v>
      </c>
      <c r="L2875" s="77">
        <v>0.9</v>
      </c>
      <c r="Q2875" s="106"/>
    </row>
    <row r="2876" spans="1:17" x14ac:dyDescent="0.25">
      <c r="A2876" t="s">
        <v>331</v>
      </c>
      <c r="B2876" s="25">
        <v>2022</v>
      </c>
      <c r="C2876" s="25" t="s">
        <v>2</v>
      </c>
      <c r="D2876" s="25" t="s">
        <v>73</v>
      </c>
      <c r="E2876" s="25" t="s">
        <v>98</v>
      </c>
      <c r="F2876" s="23" t="s">
        <v>99</v>
      </c>
      <c r="G2876" s="23" t="s">
        <v>492</v>
      </c>
      <c r="H2876" s="32" t="s">
        <v>358</v>
      </c>
      <c r="I2876" s="32" t="s">
        <v>55</v>
      </c>
      <c r="J2876" s="135">
        <v>42</v>
      </c>
      <c r="K2876" s="28">
        <v>0.90476000000000001</v>
      </c>
      <c r="L2876" s="77">
        <v>0.9</v>
      </c>
      <c r="Q2876" s="106"/>
    </row>
    <row r="2877" spans="1:17" x14ac:dyDescent="0.25">
      <c r="A2877" t="s">
        <v>331</v>
      </c>
      <c r="B2877" s="25">
        <v>2022</v>
      </c>
      <c r="C2877" s="25" t="s">
        <v>3</v>
      </c>
      <c r="D2877" s="25" t="s">
        <v>493</v>
      </c>
      <c r="E2877" s="25" t="s">
        <v>98</v>
      </c>
      <c r="F2877" s="23" t="s">
        <v>99</v>
      </c>
      <c r="G2877" s="23" t="s">
        <v>492</v>
      </c>
      <c r="H2877" s="32" t="s">
        <v>358</v>
      </c>
      <c r="I2877" s="32" t="s">
        <v>55</v>
      </c>
      <c r="J2877" s="135">
        <v>29</v>
      </c>
      <c r="K2877" s="28">
        <v>0.96552000000000004</v>
      </c>
      <c r="L2877" s="77">
        <v>0.9</v>
      </c>
      <c r="Q2877" s="106"/>
    </row>
    <row r="2878" spans="1:17" x14ac:dyDescent="0.25">
      <c r="A2878" t="s">
        <v>331</v>
      </c>
      <c r="B2878" s="25">
        <v>2023</v>
      </c>
      <c r="C2878" s="25" t="s">
        <v>0</v>
      </c>
      <c r="D2878" s="25" t="s">
        <v>537</v>
      </c>
      <c r="E2878" s="25" t="s">
        <v>98</v>
      </c>
      <c r="F2878" s="23" t="s">
        <v>99</v>
      </c>
      <c r="G2878" s="23" t="s">
        <v>492</v>
      </c>
      <c r="H2878" s="32" t="s">
        <v>358</v>
      </c>
      <c r="I2878" s="32" t="s">
        <v>55</v>
      </c>
      <c r="J2878" s="135">
        <v>36</v>
      </c>
      <c r="K2878" s="28">
        <v>0.91666999999999998</v>
      </c>
      <c r="L2878" s="77">
        <v>0.9</v>
      </c>
      <c r="Q2878" s="106"/>
    </row>
    <row r="2879" spans="1:17" x14ac:dyDescent="0.25">
      <c r="A2879" t="s">
        <v>331</v>
      </c>
      <c r="B2879" s="25">
        <v>2018</v>
      </c>
      <c r="C2879" s="25" t="s">
        <v>0</v>
      </c>
      <c r="D2879" s="25" t="s">
        <v>54</v>
      </c>
      <c r="E2879" s="25" t="s">
        <v>100</v>
      </c>
      <c r="F2879" s="23" t="s">
        <v>101</v>
      </c>
      <c r="G2879" s="23" t="s">
        <v>492</v>
      </c>
      <c r="H2879" s="32" t="s">
        <v>362</v>
      </c>
      <c r="I2879" s="32" t="s">
        <v>55</v>
      </c>
      <c r="J2879" s="135">
        <v>48</v>
      </c>
      <c r="K2879" s="28">
        <v>0.14582999999999999</v>
      </c>
      <c r="L2879" s="77">
        <v>0.9</v>
      </c>
      <c r="Q2879" s="106"/>
    </row>
    <row r="2880" spans="1:17" x14ac:dyDescent="0.25">
      <c r="A2880" t="s">
        <v>331</v>
      </c>
      <c r="B2880" s="25">
        <v>2018</v>
      </c>
      <c r="C2880" s="25" t="s">
        <v>1</v>
      </c>
      <c r="D2880" s="25" t="s">
        <v>56</v>
      </c>
      <c r="E2880" s="25" t="s">
        <v>100</v>
      </c>
      <c r="F2880" s="23" t="s">
        <v>101</v>
      </c>
      <c r="G2880" s="23" t="s">
        <v>492</v>
      </c>
      <c r="H2880" s="32" t="s">
        <v>362</v>
      </c>
      <c r="I2880" s="32" t="s">
        <v>55</v>
      </c>
      <c r="J2880" s="135">
        <v>80</v>
      </c>
      <c r="K2880" s="28">
        <v>0.625</v>
      </c>
      <c r="L2880" s="77">
        <v>0.9</v>
      </c>
      <c r="Q2880" s="106"/>
    </row>
    <row r="2881" spans="1:17" x14ac:dyDescent="0.25">
      <c r="A2881" t="s">
        <v>331</v>
      </c>
      <c r="B2881" s="25">
        <v>2018</v>
      </c>
      <c r="C2881" s="25" t="s">
        <v>2</v>
      </c>
      <c r="D2881" s="25" t="s">
        <v>57</v>
      </c>
      <c r="E2881" s="25" t="s">
        <v>100</v>
      </c>
      <c r="F2881" s="23" t="s">
        <v>101</v>
      </c>
      <c r="G2881" s="23" t="s">
        <v>492</v>
      </c>
      <c r="H2881" s="32" t="s">
        <v>362</v>
      </c>
      <c r="I2881" s="32" t="s">
        <v>55</v>
      </c>
      <c r="J2881" s="135">
        <v>66</v>
      </c>
      <c r="K2881" s="28">
        <v>0.92423999999999995</v>
      </c>
      <c r="L2881" s="77">
        <v>0.9</v>
      </c>
      <c r="Q2881" s="106"/>
    </row>
    <row r="2882" spans="1:17" x14ac:dyDescent="0.25">
      <c r="A2882" t="s">
        <v>331</v>
      </c>
      <c r="B2882" s="25">
        <v>2018</v>
      </c>
      <c r="C2882" s="25" t="s">
        <v>3</v>
      </c>
      <c r="D2882" s="25" t="s">
        <v>58</v>
      </c>
      <c r="E2882" s="25" t="s">
        <v>100</v>
      </c>
      <c r="F2882" s="23" t="s">
        <v>101</v>
      </c>
      <c r="G2882" s="23" t="s">
        <v>492</v>
      </c>
      <c r="H2882" s="32" t="s">
        <v>362</v>
      </c>
      <c r="I2882" s="32" t="s">
        <v>55</v>
      </c>
      <c r="J2882" s="135">
        <v>70</v>
      </c>
      <c r="K2882" s="28">
        <v>0.95713999999999999</v>
      </c>
      <c r="L2882" s="77">
        <v>0.9</v>
      </c>
      <c r="Q2882" s="106"/>
    </row>
    <row r="2883" spans="1:17" x14ac:dyDescent="0.25">
      <c r="A2883" t="s">
        <v>331</v>
      </c>
      <c r="B2883" s="25">
        <v>2019</v>
      </c>
      <c r="C2883" s="25" t="s">
        <v>0</v>
      </c>
      <c r="D2883" s="25" t="s">
        <v>59</v>
      </c>
      <c r="E2883" s="25" t="s">
        <v>100</v>
      </c>
      <c r="F2883" s="23" t="s">
        <v>101</v>
      </c>
      <c r="G2883" s="23" t="s">
        <v>492</v>
      </c>
      <c r="H2883" s="32" t="s">
        <v>362</v>
      </c>
      <c r="I2883" s="32" t="s">
        <v>55</v>
      </c>
      <c r="J2883" s="135">
        <v>72</v>
      </c>
      <c r="K2883" s="28">
        <v>0.875</v>
      </c>
      <c r="L2883" s="77">
        <v>0.9</v>
      </c>
      <c r="Q2883" s="106"/>
    </row>
    <row r="2884" spans="1:17" x14ac:dyDescent="0.25">
      <c r="A2884" t="s">
        <v>331</v>
      </c>
      <c r="B2884" s="25">
        <v>2019</v>
      </c>
      <c r="C2884" s="25" t="s">
        <v>1</v>
      </c>
      <c r="D2884" s="25" t="s">
        <v>60</v>
      </c>
      <c r="E2884" s="25" t="s">
        <v>100</v>
      </c>
      <c r="F2884" s="23" t="s">
        <v>101</v>
      </c>
      <c r="G2884" s="23" t="s">
        <v>492</v>
      </c>
      <c r="H2884" s="32" t="s">
        <v>362</v>
      </c>
      <c r="I2884" s="32" t="s">
        <v>55</v>
      </c>
      <c r="J2884" s="135">
        <v>80</v>
      </c>
      <c r="K2884" s="28">
        <v>0.96250000000000002</v>
      </c>
      <c r="L2884" s="77">
        <v>0.9</v>
      </c>
      <c r="Q2884" s="106"/>
    </row>
    <row r="2885" spans="1:17" x14ac:dyDescent="0.25">
      <c r="A2885" t="s">
        <v>331</v>
      </c>
      <c r="B2885" s="25">
        <v>2019</v>
      </c>
      <c r="C2885" s="25" t="s">
        <v>2</v>
      </c>
      <c r="D2885" s="25" t="s">
        <v>61</v>
      </c>
      <c r="E2885" s="25" t="s">
        <v>100</v>
      </c>
      <c r="F2885" s="23" t="s">
        <v>101</v>
      </c>
      <c r="G2885" s="23" t="s">
        <v>492</v>
      </c>
      <c r="H2885" s="32" t="s">
        <v>362</v>
      </c>
      <c r="I2885" s="32" t="s">
        <v>55</v>
      </c>
      <c r="J2885" s="135">
        <v>80</v>
      </c>
      <c r="K2885" s="28">
        <v>0.98750000000000004</v>
      </c>
      <c r="L2885" s="77">
        <v>0.9</v>
      </c>
      <c r="Q2885" s="106"/>
    </row>
    <row r="2886" spans="1:17" x14ac:dyDescent="0.25">
      <c r="A2886" t="s">
        <v>331</v>
      </c>
      <c r="B2886" s="25">
        <v>2019</v>
      </c>
      <c r="C2886" s="25" t="s">
        <v>3</v>
      </c>
      <c r="D2886" s="25" t="s">
        <v>62</v>
      </c>
      <c r="E2886" s="25" t="s">
        <v>100</v>
      </c>
      <c r="F2886" s="23" t="s">
        <v>101</v>
      </c>
      <c r="G2886" s="23" t="s">
        <v>492</v>
      </c>
      <c r="H2886" s="32" t="s">
        <v>362</v>
      </c>
      <c r="I2886" s="32" t="s">
        <v>55</v>
      </c>
      <c r="J2886" s="135">
        <v>48</v>
      </c>
      <c r="K2886" s="28">
        <v>0.89583000000000002</v>
      </c>
      <c r="L2886" s="77">
        <v>0.9</v>
      </c>
      <c r="Q2886" s="106"/>
    </row>
    <row r="2887" spans="1:17" x14ac:dyDescent="0.25">
      <c r="A2887" t="s">
        <v>331</v>
      </c>
      <c r="B2887" s="25">
        <v>2020</v>
      </c>
      <c r="C2887" s="25" t="s">
        <v>0</v>
      </c>
      <c r="D2887" s="25" t="s">
        <v>63</v>
      </c>
      <c r="E2887" s="25" t="s">
        <v>100</v>
      </c>
      <c r="F2887" s="23" t="s">
        <v>101</v>
      </c>
      <c r="G2887" s="23" t="s">
        <v>492</v>
      </c>
      <c r="H2887" s="32" t="s">
        <v>362</v>
      </c>
      <c r="I2887" s="32" t="s">
        <v>55</v>
      </c>
      <c r="J2887" s="135">
        <v>80</v>
      </c>
      <c r="K2887" s="28">
        <v>0.96250000000000002</v>
      </c>
      <c r="L2887" s="77">
        <v>0.9</v>
      </c>
      <c r="Q2887" s="106"/>
    </row>
    <row r="2888" spans="1:17" x14ac:dyDescent="0.25">
      <c r="A2888" t="s">
        <v>331</v>
      </c>
      <c r="B2888" s="25">
        <v>2020</v>
      </c>
      <c r="C2888" s="25" t="s">
        <v>1</v>
      </c>
      <c r="D2888" s="25" t="s">
        <v>64</v>
      </c>
      <c r="E2888" s="25" t="s">
        <v>100</v>
      </c>
      <c r="F2888" s="23" t="s">
        <v>101</v>
      </c>
      <c r="G2888" s="23" t="s">
        <v>492</v>
      </c>
      <c r="H2888" s="32" t="s">
        <v>362</v>
      </c>
      <c r="I2888" s="32" t="s">
        <v>55</v>
      </c>
      <c r="J2888" s="135">
        <v>47</v>
      </c>
      <c r="K2888" s="28">
        <v>0.93616999999999995</v>
      </c>
      <c r="L2888" s="77">
        <v>0.9</v>
      </c>
      <c r="Q2888" s="106"/>
    </row>
    <row r="2889" spans="1:17" x14ac:dyDescent="0.25">
      <c r="A2889" t="s">
        <v>331</v>
      </c>
      <c r="B2889" s="25">
        <v>2020</v>
      </c>
      <c r="C2889" s="25" t="s">
        <v>2</v>
      </c>
      <c r="D2889" s="25" t="s">
        <v>65</v>
      </c>
      <c r="E2889" s="25" t="s">
        <v>100</v>
      </c>
      <c r="F2889" s="23" t="s">
        <v>101</v>
      </c>
      <c r="G2889" s="23" t="s">
        <v>492</v>
      </c>
      <c r="H2889" s="32" t="s">
        <v>362</v>
      </c>
      <c r="I2889" s="32" t="s">
        <v>55</v>
      </c>
      <c r="J2889" s="135">
        <v>58</v>
      </c>
      <c r="K2889" s="28">
        <v>0.79310000000000003</v>
      </c>
      <c r="L2889" s="77">
        <v>0.9</v>
      </c>
      <c r="Q2889" s="106"/>
    </row>
    <row r="2890" spans="1:17" x14ac:dyDescent="0.25">
      <c r="A2890" t="s">
        <v>331</v>
      </c>
      <c r="B2890" s="25">
        <v>2020</v>
      </c>
      <c r="C2890" s="25" t="s">
        <v>3</v>
      </c>
      <c r="D2890" s="25" t="s">
        <v>66</v>
      </c>
      <c r="E2890" s="25" t="s">
        <v>100</v>
      </c>
      <c r="F2890" s="23" t="s">
        <v>101</v>
      </c>
      <c r="G2890" s="23" t="s">
        <v>492</v>
      </c>
      <c r="H2890" s="32" t="s">
        <v>362</v>
      </c>
      <c r="I2890" s="32" t="s">
        <v>55</v>
      </c>
      <c r="J2890" s="135">
        <v>81</v>
      </c>
      <c r="K2890" s="28">
        <v>0.19753000000000001</v>
      </c>
      <c r="L2890" s="77">
        <v>0.9</v>
      </c>
      <c r="Q2890" s="106"/>
    </row>
    <row r="2891" spans="1:17" x14ac:dyDescent="0.25">
      <c r="A2891" t="s">
        <v>331</v>
      </c>
      <c r="B2891" s="25">
        <v>2021</v>
      </c>
      <c r="C2891" s="25" t="s">
        <v>0</v>
      </c>
      <c r="D2891" s="25" t="s">
        <v>67</v>
      </c>
      <c r="E2891" s="25" t="s">
        <v>100</v>
      </c>
      <c r="F2891" s="23" t="s">
        <v>101</v>
      </c>
      <c r="G2891" s="23" t="s">
        <v>492</v>
      </c>
      <c r="H2891" s="32" t="s">
        <v>362</v>
      </c>
      <c r="I2891" s="32" t="s">
        <v>55</v>
      </c>
      <c r="J2891" s="135">
        <v>55</v>
      </c>
      <c r="K2891" s="28">
        <v>0.23635999999999999</v>
      </c>
      <c r="L2891" s="77">
        <v>0.9</v>
      </c>
      <c r="Q2891" s="106"/>
    </row>
    <row r="2892" spans="1:17" x14ac:dyDescent="0.25">
      <c r="A2892" t="s">
        <v>331</v>
      </c>
      <c r="B2892" s="25">
        <v>2021</v>
      </c>
      <c r="C2892" s="25" t="s">
        <v>1</v>
      </c>
      <c r="D2892" s="25" t="s">
        <v>68</v>
      </c>
      <c r="E2892" s="25" t="s">
        <v>100</v>
      </c>
      <c r="F2892" s="23" t="s">
        <v>101</v>
      </c>
      <c r="G2892" s="23" t="s">
        <v>492</v>
      </c>
      <c r="H2892" s="32" t="s">
        <v>362</v>
      </c>
      <c r="I2892" s="32" t="s">
        <v>55</v>
      </c>
      <c r="J2892" s="135">
        <v>57</v>
      </c>
      <c r="K2892" s="28">
        <v>0.91227999999999998</v>
      </c>
      <c r="L2892" s="77">
        <v>0.9</v>
      </c>
      <c r="Q2892" s="106"/>
    </row>
    <row r="2893" spans="1:17" x14ac:dyDescent="0.25">
      <c r="A2893" t="s">
        <v>331</v>
      </c>
      <c r="B2893" s="25">
        <v>2021</v>
      </c>
      <c r="C2893" s="25" t="s">
        <v>2</v>
      </c>
      <c r="D2893" s="25" t="s">
        <v>69</v>
      </c>
      <c r="E2893" s="25" t="s">
        <v>100</v>
      </c>
      <c r="F2893" s="23" t="s">
        <v>101</v>
      </c>
      <c r="G2893" s="23" t="s">
        <v>492</v>
      </c>
      <c r="H2893" s="32" t="s">
        <v>362</v>
      </c>
      <c r="I2893" s="32" t="s">
        <v>55</v>
      </c>
      <c r="J2893" s="135">
        <v>91</v>
      </c>
      <c r="K2893" s="28">
        <v>0.85714000000000001</v>
      </c>
      <c r="L2893" s="77">
        <v>0.9</v>
      </c>
      <c r="Q2893" s="106"/>
    </row>
    <row r="2894" spans="1:17" x14ac:dyDescent="0.25">
      <c r="A2894" t="s">
        <v>331</v>
      </c>
      <c r="B2894" s="25">
        <v>2021</v>
      </c>
      <c r="C2894" s="25" t="s">
        <v>3</v>
      </c>
      <c r="D2894" s="25" t="s">
        <v>70</v>
      </c>
      <c r="E2894" s="25" t="s">
        <v>100</v>
      </c>
      <c r="F2894" s="23" t="s">
        <v>101</v>
      </c>
      <c r="G2894" s="23" t="s">
        <v>492</v>
      </c>
      <c r="H2894" s="32" t="s">
        <v>362</v>
      </c>
      <c r="I2894" s="32" t="s">
        <v>55</v>
      </c>
      <c r="J2894" s="135">
        <v>70</v>
      </c>
      <c r="K2894" s="28">
        <v>0.84286000000000005</v>
      </c>
      <c r="L2894" s="77">
        <v>0.9</v>
      </c>
      <c r="Q2894" s="106"/>
    </row>
    <row r="2895" spans="1:17" x14ac:dyDescent="0.25">
      <c r="A2895" t="s">
        <v>331</v>
      </c>
      <c r="B2895" s="25">
        <v>2022</v>
      </c>
      <c r="C2895" s="25" t="s">
        <v>0</v>
      </c>
      <c r="D2895" s="25" t="s">
        <v>71</v>
      </c>
      <c r="E2895" s="25" t="s">
        <v>100</v>
      </c>
      <c r="F2895" s="23" t="s">
        <v>101</v>
      </c>
      <c r="G2895" s="23" t="s">
        <v>492</v>
      </c>
      <c r="H2895" s="32" t="s">
        <v>362</v>
      </c>
      <c r="I2895" s="32" t="s">
        <v>55</v>
      </c>
      <c r="J2895" s="135">
        <v>63</v>
      </c>
      <c r="K2895" s="28">
        <v>0.90476000000000001</v>
      </c>
      <c r="L2895" s="77">
        <v>0.9</v>
      </c>
      <c r="Q2895" s="106"/>
    </row>
    <row r="2896" spans="1:17" x14ac:dyDescent="0.25">
      <c r="A2896" t="s">
        <v>331</v>
      </c>
      <c r="B2896" s="25">
        <v>2022</v>
      </c>
      <c r="C2896" s="25" t="s">
        <v>1</v>
      </c>
      <c r="D2896" s="25" t="s">
        <v>72</v>
      </c>
      <c r="E2896" s="25" t="s">
        <v>100</v>
      </c>
      <c r="F2896" s="23" t="s">
        <v>101</v>
      </c>
      <c r="G2896" s="23" t="s">
        <v>492</v>
      </c>
      <c r="H2896" s="32" t="s">
        <v>362</v>
      </c>
      <c r="I2896" s="32" t="s">
        <v>55</v>
      </c>
      <c r="J2896" s="135">
        <v>65</v>
      </c>
      <c r="K2896" s="28">
        <v>0.98462000000000005</v>
      </c>
      <c r="L2896" s="77">
        <v>0.9</v>
      </c>
      <c r="Q2896" s="106"/>
    </row>
    <row r="2897" spans="1:17" x14ac:dyDescent="0.25">
      <c r="A2897" t="s">
        <v>331</v>
      </c>
      <c r="B2897" s="25">
        <v>2022</v>
      </c>
      <c r="C2897" s="25" t="s">
        <v>2</v>
      </c>
      <c r="D2897" s="25" t="s">
        <v>73</v>
      </c>
      <c r="E2897" s="25" t="s">
        <v>100</v>
      </c>
      <c r="F2897" s="23" t="s">
        <v>101</v>
      </c>
      <c r="G2897" s="23" t="s">
        <v>492</v>
      </c>
      <c r="H2897" s="32" t="s">
        <v>362</v>
      </c>
      <c r="I2897" s="32" t="s">
        <v>55</v>
      </c>
      <c r="J2897" s="135">
        <v>89</v>
      </c>
      <c r="K2897" s="28">
        <v>0.97753000000000001</v>
      </c>
      <c r="L2897" s="77">
        <v>0.9</v>
      </c>
      <c r="Q2897" s="106"/>
    </row>
    <row r="2898" spans="1:17" x14ac:dyDescent="0.25">
      <c r="A2898" t="s">
        <v>331</v>
      </c>
      <c r="B2898" s="25">
        <v>2022</v>
      </c>
      <c r="C2898" s="25" t="s">
        <v>3</v>
      </c>
      <c r="D2898" s="25" t="s">
        <v>493</v>
      </c>
      <c r="E2898" s="25" t="s">
        <v>100</v>
      </c>
      <c r="F2898" s="23" t="s">
        <v>101</v>
      </c>
      <c r="G2898" s="23" t="s">
        <v>492</v>
      </c>
      <c r="H2898" s="32" t="s">
        <v>362</v>
      </c>
      <c r="I2898" s="32" t="s">
        <v>55</v>
      </c>
      <c r="J2898" s="135">
        <v>78</v>
      </c>
      <c r="K2898" s="28">
        <v>0.88461999999999996</v>
      </c>
      <c r="L2898" s="77">
        <v>0.9</v>
      </c>
      <c r="Q2898" s="106"/>
    </row>
    <row r="2899" spans="1:17" x14ac:dyDescent="0.25">
      <c r="A2899" t="s">
        <v>331</v>
      </c>
      <c r="B2899" s="25">
        <v>2023</v>
      </c>
      <c r="C2899" s="25" t="s">
        <v>0</v>
      </c>
      <c r="D2899" s="25" t="s">
        <v>537</v>
      </c>
      <c r="E2899" s="25" t="s">
        <v>100</v>
      </c>
      <c r="F2899" s="23" t="s">
        <v>101</v>
      </c>
      <c r="G2899" s="23" t="s">
        <v>492</v>
      </c>
      <c r="H2899" s="32" t="s">
        <v>362</v>
      </c>
      <c r="I2899" s="32" t="s">
        <v>55</v>
      </c>
      <c r="J2899" s="135">
        <v>92</v>
      </c>
      <c r="K2899" s="28">
        <v>0.98912999999999995</v>
      </c>
      <c r="L2899" s="77">
        <v>0.9</v>
      </c>
      <c r="Q2899" s="106"/>
    </row>
    <row r="2900" spans="1:17" x14ac:dyDescent="0.25">
      <c r="A2900" t="s">
        <v>331</v>
      </c>
      <c r="B2900" s="25">
        <v>2018</v>
      </c>
      <c r="C2900" s="25" t="s">
        <v>0</v>
      </c>
      <c r="D2900" s="25" t="s">
        <v>54</v>
      </c>
      <c r="E2900" s="25" t="s">
        <v>102</v>
      </c>
      <c r="F2900" s="23" t="s">
        <v>103</v>
      </c>
      <c r="G2900" s="23" t="s">
        <v>492</v>
      </c>
      <c r="H2900" s="32" t="s">
        <v>364</v>
      </c>
      <c r="I2900" s="32" t="s">
        <v>55</v>
      </c>
      <c r="J2900" s="135">
        <v>108</v>
      </c>
      <c r="K2900" s="28">
        <v>0.12037</v>
      </c>
      <c r="L2900" s="77">
        <v>0.9</v>
      </c>
      <c r="Q2900" s="106"/>
    </row>
    <row r="2901" spans="1:17" x14ac:dyDescent="0.25">
      <c r="A2901" t="s">
        <v>331</v>
      </c>
      <c r="B2901" s="25">
        <v>2018</v>
      </c>
      <c r="C2901" s="25" t="s">
        <v>1</v>
      </c>
      <c r="D2901" s="25" t="s">
        <v>56</v>
      </c>
      <c r="E2901" s="25" t="s">
        <v>102</v>
      </c>
      <c r="F2901" s="23" t="s">
        <v>103</v>
      </c>
      <c r="G2901" s="23" t="s">
        <v>492</v>
      </c>
      <c r="H2901" s="32" t="s">
        <v>364</v>
      </c>
      <c r="I2901" s="32" t="s">
        <v>55</v>
      </c>
      <c r="J2901" s="135">
        <v>137</v>
      </c>
      <c r="K2901" s="28">
        <v>0.13139000000000001</v>
      </c>
      <c r="L2901" s="77">
        <v>0.9</v>
      </c>
      <c r="Q2901" s="106"/>
    </row>
    <row r="2902" spans="1:17" x14ac:dyDescent="0.25">
      <c r="A2902" t="s">
        <v>331</v>
      </c>
      <c r="B2902" s="25">
        <v>2018</v>
      </c>
      <c r="C2902" s="25" t="s">
        <v>2</v>
      </c>
      <c r="D2902" s="25" t="s">
        <v>57</v>
      </c>
      <c r="E2902" s="25" t="s">
        <v>102</v>
      </c>
      <c r="F2902" s="23" t="s">
        <v>103</v>
      </c>
      <c r="G2902" s="23" t="s">
        <v>492</v>
      </c>
      <c r="H2902" s="32" t="s">
        <v>364</v>
      </c>
      <c r="I2902" s="32" t="s">
        <v>55</v>
      </c>
      <c r="J2902" s="135">
        <v>133</v>
      </c>
      <c r="K2902" s="28">
        <v>0.15789</v>
      </c>
      <c r="L2902" s="77">
        <v>0.9</v>
      </c>
      <c r="Q2902" s="106"/>
    </row>
    <row r="2903" spans="1:17" x14ac:dyDescent="0.25">
      <c r="A2903" t="s">
        <v>331</v>
      </c>
      <c r="B2903" s="25">
        <v>2018</v>
      </c>
      <c r="C2903" s="25" t="s">
        <v>3</v>
      </c>
      <c r="D2903" s="25" t="s">
        <v>58</v>
      </c>
      <c r="E2903" s="25" t="s">
        <v>102</v>
      </c>
      <c r="F2903" s="23" t="s">
        <v>103</v>
      </c>
      <c r="G2903" s="23" t="s">
        <v>492</v>
      </c>
      <c r="H2903" s="32" t="s">
        <v>364</v>
      </c>
      <c r="I2903" s="32" t="s">
        <v>55</v>
      </c>
      <c r="J2903" s="135">
        <v>123</v>
      </c>
      <c r="K2903" s="28">
        <v>0.25202999999999998</v>
      </c>
      <c r="L2903" s="77">
        <v>0.9</v>
      </c>
      <c r="Q2903" s="106"/>
    </row>
    <row r="2904" spans="1:17" x14ac:dyDescent="0.25">
      <c r="A2904" t="s">
        <v>331</v>
      </c>
      <c r="B2904" s="25">
        <v>2019</v>
      </c>
      <c r="C2904" s="25" t="s">
        <v>0</v>
      </c>
      <c r="D2904" s="25" t="s">
        <v>59</v>
      </c>
      <c r="E2904" s="25" t="s">
        <v>102</v>
      </c>
      <c r="F2904" s="23" t="s">
        <v>103</v>
      </c>
      <c r="G2904" s="23" t="s">
        <v>492</v>
      </c>
      <c r="H2904" s="32" t="s">
        <v>364</v>
      </c>
      <c r="I2904" s="32" t="s">
        <v>55</v>
      </c>
      <c r="J2904" s="135">
        <v>102</v>
      </c>
      <c r="K2904" s="28">
        <v>0.22549</v>
      </c>
      <c r="L2904" s="77">
        <v>0.9</v>
      </c>
      <c r="Q2904" s="106"/>
    </row>
    <row r="2905" spans="1:17" x14ac:dyDescent="0.25">
      <c r="A2905" t="s">
        <v>331</v>
      </c>
      <c r="B2905" s="25">
        <v>2019</v>
      </c>
      <c r="C2905" s="25" t="s">
        <v>1</v>
      </c>
      <c r="D2905" s="25" t="s">
        <v>60</v>
      </c>
      <c r="E2905" s="25" t="s">
        <v>102</v>
      </c>
      <c r="F2905" s="23" t="s">
        <v>103</v>
      </c>
      <c r="G2905" s="23" t="s">
        <v>492</v>
      </c>
      <c r="H2905" s="32" t="s">
        <v>364</v>
      </c>
      <c r="I2905" s="32" t="s">
        <v>55</v>
      </c>
      <c r="J2905" s="135">
        <v>121</v>
      </c>
      <c r="K2905" s="28">
        <v>0.13222999999999999</v>
      </c>
      <c r="L2905" s="77">
        <v>0.9</v>
      </c>
      <c r="Q2905" s="106"/>
    </row>
    <row r="2906" spans="1:17" x14ac:dyDescent="0.25">
      <c r="A2906" t="s">
        <v>331</v>
      </c>
      <c r="B2906" s="25">
        <v>2019</v>
      </c>
      <c r="C2906" s="25" t="s">
        <v>2</v>
      </c>
      <c r="D2906" s="25" t="s">
        <v>61</v>
      </c>
      <c r="E2906" s="25" t="s">
        <v>102</v>
      </c>
      <c r="F2906" s="23" t="s">
        <v>103</v>
      </c>
      <c r="G2906" s="23" t="s">
        <v>492</v>
      </c>
      <c r="H2906" s="32" t="s">
        <v>364</v>
      </c>
      <c r="I2906" s="32" t="s">
        <v>55</v>
      </c>
      <c r="J2906" s="135">
        <v>122</v>
      </c>
      <c r="K2906" s="28">
        <v>8.1970000000000001E-2</v>
      </c>
      <c r="L2906" s="77">
        <v>0.9</v>
      </c>
      <c r="Q2906" s="106"/>
    </row>
    <row r="2907" spans="1:17" x14ac:dyDescent="0.25">
      <c r="A2907" t="s">
        <v>331</v>
      </c>
      <c r="B2907" s="25">
        <v>2019</v>
      </c>
      <c r="C2907" s="25" t="s">
        <v>3</v>
      </c>
      <c r="D2907" s="25" t="s">
        <v>62</v>
      </c>
      <c r="E2907" s="25" t="s">
        <v>102</v>
      </c>
      <c r="F2907" s="23" t="s">
        <v>103</v>
      </c>
      <c r="G2907" s="23" t="s">
        <v>492</v>
      </c>
      <c r="H2907" s="32" t="s">
        <v>364</v>
      </c>
      <c r="I2907" s="32" t="s">
        <v>55</v>
      </c>
      <c r="J2907" s="135">
        <v>127</v>
      </c>
      <c r="K2907" s="28">
        <v>0.12598000000000001</v>
      </c>
      <c r="L2907" s="77">
        <v>0.9</v>
      </c>
      <c r="Q2907" s="106"/>
    </row>
    <row r="2908" spans="1:17" x14ac:dyDescent="0.25">
      <c r="A2908" t="s">
        <v>331</v>
      </c>
      <c r="B2908" s="25">
        <v>2020</v>
      </c>
      <c r="C2908" s="25" t="s">
        <v>0</v>
      </c>
      <c r="D2908" s="25" t="s">
        <v>63</v>
      </c>
      <c r="E2908" s="25" t="s">
        <v>102</v>
      </c>
      <c r="F2908" s="23" t="s">
        <v>103</v>
      </c>
      <c r="G2908" s="23" t="s">
        <v>492</v>
      </c>
      <c r="H2908" s="32" t="s">
        <v>364</v>
      </c>
      <c r="I2908" s="32" t="s">
        <v>55</v>
      </c>
      <c r="J2908" s="135">
        <v>136</v>
      </c>
      <c r="K2908" s="28">
        <v>4.4119999999999999E-2</v>
      </c>
      <c r="L2908" s="77">
        <v>0.9</v>
      </c>
      <c r="Q2908" s="106"/>
    </row>
    <row r="2909" spans="1:17" x14ac:dyDescent="0.25">
      <c r="A2909" t="s">
        <v>331</v>
      </c>
      <c r="B2909" s="25">
        <v>2020</v>
      </c>
      <c r="C2909" s="25" t="s">
        <v>1</v>
      </c>
      <c r="D2909" s="25" t="s">
        <v>64</v>
      </c>
      <c r="E2909" s="25" t="s">
        <v>102</v>
      </c>
      <c r="F2909" s="23" t="s">
        <v>103</v>
      </c>
      <c r="G2909" s="23" t="s">
        <v>492</v>
      </c>
      <c r="H2909" s="32" t="s">
        <v>364</v>
      </c>
      <c r="I2909" s="32" t="s">
        <v>55</v>
      </c>
      <c r="J2909" s="135">
        <v>39</v>
      </c>
      <c r="K2909" s="28">
        <v>7.6920000000000002E-2</v>
      </c>
      <c r="L2909" s="77">
        <v>0.9</v>
      </c>
      <c r="Q2909" s="106"/>
    </row>
    <row r="2910" spans="1:17" x14ac:dyDescent="0.25">
      <c r="A2910" t="s">
        <v>331</v>
      </c>
      <c r="B2910" s="25">
        <v>2020</v>
      </c>
      <c r="C2910" s="25" t="s">
        <v>2</v>
      </c>
      <c r="D2910" s="25" t="s">
        <v>65</v>
      </c>
      <c r="E2910" s="25" t="s">
        <v>102</v>
      </c>
      <c r="F2910" s="23" t="s">
        <v>103</v>
      </c>
      <c r="G2910" s="23" t="s">
        <v>492</v>
      </c>
      <c r="H2910" s="32" t="s">
        <v>364</v>
      </c>
      <c r="I2910" s="32" t="s">
        <v>55</v>
      </c>
      <c r="J2910" s="135">
        <v>98</v>
      </c>
      <c r="K2910" s="28">
        <v>8.1629999999999994E-2</v>
      </c>
      <c r="L2910" s="77">
        <v>0.9</v>
      </c>
      <c r="Q2910" s="106"/>
    </row>
    <row r="2911" spans="1:17" x14ac:dyDescent="0.25">
      <c r="A2911" t="s">
        <v>331</v>
      </c>
      <c r="B2911" s="25">
        <v>2020</v>
      </c>
      <c r="C2911" s="25" t="s">
        <v>3</v>
      </c>
      <c r="D2911" s="25" t="s">
        <v>66</v>
      </c>
      <c r="E2911" s="25" t="s">
        <v>102</v>
      </c>
      <c r="F2911" s="23" t="s">
        <v>103</v>
      </c>
      <c r="G2911" s="23" t="s">
        <v>492</v>
      </c>
      <c r="H2911" s="32" t="s">
        <v>364</v>
      </c>
      <c r="I2911" s="32" t="s">
        <v>55</v>
      </c>
      <c r="J2911" s="135">
        <v>130</v>
      </c>
      <c r="K2911" s="28">
        <v>5.3850000000000002E-2</v>
      </c>
      <c r="L2911" s="77">
        <v>0.9</v>
      </c>
      <c r="Q2911" s="106"/>
    </row>
    <row r="2912" spans="1:17" x14ac:dyDescent="0.25">
      <c r="A2912" t="s">
        <v>331</v>
      </c>
      <c r="B2912" s="25">
        <v>2021</v>
      </c>
      <c r="C2912" s="25" t="s">
        <v>0</v>
      </c>
      <c r="D2912" s="25" t="s">
        <v>67</v>
      </c>
      <c r="E2912" s="25" t="s">
        <v>102</v>
      </c>
      <c r="F2912" s="23" t="s">
        <v>103</v>
      </c>
      <c r="G2912" s="23" t="s">
        <v>492</v>
      </c>
      <c r="H2912" s="32" t="s">
        <v>364</v>
      </c>
      <c r="I2912" s="32" t="s">
        <v>55</v>
      </c>
      <c r="J2912" s="135">
        <v>116</v>
      </c>
      <c r="K2912" s="28">
        <v>2.5860000000000001E-2</v>
      </c>
      <c r="L2912" s="77">
        <v>0.9</v>
      </c>
      <c r="Q2912" s="106"/>
    </row>
    <row r="2913" spans="1:17" x14ac:dyDescent="0.25">
      <c r="A2913" t="s">
        <v>331</v>
      </c>
      <c r="B2913" s="25">
        <v>2021</v>
      </c>
      <c r="C2913" s="25" t="s">
        <v>1</v>
      </c>
      <c r="D2913" s="25" t="s">
        <v>68</v>
      </c>
      <c r="E2913" s="25" t="s">
        <v>102</v>
      </c>
      <c r="F2913" s="23" t="s">
        <v>103</v>
      </c>
      <c r="G2913" s="23" t="s">
        <v>492</v>
      </c>
      <c r="H2913" s="32" t="s">
        <v>364</v>
      </c>
      <c r="I2913" s="32" t="s">
        <v>55</v>
      </c>
      <c r="J2913" s="135">
        <v>121</v>
      </c>
      <c r="K2913" s="28">
        <v>9.9169999999999994E-2</v>
      </c>
      <c r="L2913" s="77">
        <v>0.9</v>
      </c>
      <c r="Q2913" s="106"/>
    </row>
    <row r="2914" spans="1:17" x14ac:dyDescent="0.25">
      <c r="A2914" t="s">
        <v>331</v>
      </c>
      <c r="B2914" s="25">
        <v>2021</v>
      </c>
      <c r="C2914" s="25" t="s">
        <v>2</v>
      </c>
      <c r="D2914" s="25" t="s">
        <v>69</v>
      </c>
      <c r="E2914" s="25" t="s">
        <v>102</v>
      </c>
      <c r="F2914" s="23" t="s">
        <v>103</v>
      </c>
      <c r="G2914" s="23" t="s">
        <v>492</v>
      </c>
      <c r="H2914" s="32" t="s">
        <v>364</v>
      </c>
      <c r="I2914" s="32" t="s">
        <v>55</v>
      </c>
      <c r="J2914" s="135">
        <v>113</v>
      </c>
      <c r="K2914" s="28">
        <v>0.11504</v>
      </c>
      <c r="L2914" s="77">
        <v>0.9</v>
      </c>
      <c r="Q2914" s="106"/>
    </row>
    <row r="2915" spans="1:17" x14ac:dyDescent="0.25">
      <c r="A2915" t="s">
        <v>331</v>
      </c>
      <c r="B2915" s="25">
        <v>2021</v>
      </c>
      <c r="C2915" s="25" t="s">
        <v>3</v>
      </c>
      <c r="D2915" s="25" t="s">
        <v>70</v>
      </c>
      <c r="E2915" s="25" t="s">
        <v>102</v>
      </c>
      <c r="F2915" s="23" t="s">
        <v>103</v>
      </c>
      <c r="G2915" s="23" t="s">
        <v>492</v>
      </c>
      <c r="H2915" s="32" t="s">
        <v>364</v>
      </c>
      <c r="I2915" s="32" t="s">
        <v>55</v>
      </c>
      <c r="J2915" s="135">
        <v>129</v>
      </c>
      <c r="K2915" s="28">
        <v>0.47287000000000001</v>
      </c>
      <c r="L2915" s="77">
        <v>0.9</v>
      </c>
      <c r="Q2915" s="106"/>
    </row>
    <row r="2916" spans="1:17" x14ac:dyDescent="0.25">
      <c r="A2916" t="s">
        <v>331</v>
      </c>
      <c r="B2916" s="25">
        <v>2022</v>
      </c>
      <c r="C2916" s="25" t="s">
        <v>0</v>
      </c>
      <c r="D2916" s="25" t="s">
        <v>71</v>
      </c>
      <c r="E2916" s="25" t="s">
        <v>102</v>
      </c>
      <c r="F2916" s="23" t="s">
        <v>103</v>
      </c>
      <c r="G2916" s="23" t="s">
        <v>492</v>
      </c>
      <c r="H2916" s="32" t="s">
        <v>364</v>
      </c>
      <c r="I2916" s="32" t="s">
        <v>55</v>
      </c>
      <c r="J2916" s="135">
        <v>121</v>
      </c>
      <c r="K2916" s="28">
        <v>0.84297999999999995</v>
      </c>
      <c r="L2916" s="77">
        <v>0.9</v>
      </c>
      <c r="Q2916" s="106"/>
    </row>
    <row r="2917" spans="1:17" x14ac:dyDescent="0.25">
      <c r="A2917" t="s">
        <v>331</v>
      </c>
      <c r="B2917" s="25">
        <v>2022</v>
      </c>
      <c r="C2917" s="25" t="s">
        <v>1</v>
      </c>
      <c r="D2917" s="25" t="s">
        <v>72</v>
      </c>
      <c r="E2917" s="25" t="s">
        <v>102</v>
      </c>
      <c r="F2917" s="23" t="s">
        <v>103</v>
      </c>
      <c r="G2917" s="23" t="s">
        <v>492</v>
      </c>
      <c r="H2917" s="32" t="s">
        <v>364</v>
      </c>
      <c r="I2917" s="32" t="s">
        <v>55</v>
      </c>
      <c r="J2917" s="135">
        <v>108</v>
      </c>
      <c r="K2917" s="28">
        <v>0.98148000000000002</v>
      </c>
      <c r="L2917" s="77">
        <v>0.9</v>
      </c>
      <c r="Q2917" s="106"/>
    </row>
    <row r="2918" spans="1:17" x14ac:dyDescent="0.25">
      <c r="A2918" t="s">
        <v>331</v>
      </c>
      <c r="B2918" s="25">
        <v>2022</v>
      </c>
      <c r="C2918" s="25" t="s">
        <v>2</v>
      </c>
      <c r="D2918" s="25" t="s">
        <v>73</v>
      </c>
      <c r="E2918" s="25" t="s">
        <v>102</v>
      </c>
      <c r="F2918" s="23" t="s">
        <v>103</v>
      </c>
      <c r="G2918" s="23" t="s">
        <v>492</v>
      </c>
      <c r="H2918" s="32" t="s">
        <v>364</v>
      </c>
      <c r="I2918" s="32" t="s">
        <v>55</v>
      </c>
      <c r="J2918" s="135">
        <v>133</v>
      </c>
      <c r="K2918" s="28">
        <v>0.91729000000000005</v>
      </c>
      <c r="L2918" s="77">
        <v>0.9</v>
      </c>
      <c r="Q2918" s="106"/>
    </row>
    <row r="2919" spans="1:17" x14ac:dyDescent="0.25">
      <c r="A2919" t="s">
        <v>331</v>
      </c>
      <c r="B2919" s="25">
        <v>2022</v>
      </c>
      <c r="C2919" s="25" t="s">
        <v>3</v>
      </c>
      <c r="D2919" s="25" t="s">
        <v>493</v>
      </c>
      <c r="E2919" s="25" t="s">
        <v>102</v>
      </c>
      <c r="F2919" s="23" t="s">
        <v>103</v>
      </c>
      <c r="G2919" s="23" t="s">
        <v>492</v>
      </c>
      <c r="H2919" s="32" t="s">
        <v>364</v>
      </c>
      <c r="I2919" s="32" t="s">
        <v>55</v>
      </c>
      <c r="J2919" s="135">
        <v>120</v>
      </c>
      <c r="K2919" s="28">
        <v>0.84167000000000003</v>
      </c>
      <c r="L2919" s="77">
        <v>0.9</v>
      </c>
      <c r="Q2919" s="106"/>
    </row>
    <row r="2920" spans="1:17" x14ac:dyDescent="0.25">
      <c r="A2920" t="s">
        <v>331</v>
      </c>
      <c r="B2920" s="25">
        <v>2023</v>
      </c>
      <c r="C2920" s="25" t="s">
        <v>0</v>
      </c>
      <c r="D2920" s="25" t="s">
        <v>537</v>
      </c>
      <c r="E2920" s="25" t="s">
        <v>102</v>
      </c>
      <c r="F2920" s="23" t="s">
        <v>103</v>
      </c>
      <c r="G2920" s="23" t="s">
        <v>492</v>
      </c>
      <c r="H2920" s="32" t="s">
        <v>364</v>
      </c>
      <c r="I2920" s="32" t="s">
        <v>55</v>
      </c>
      <c r="J2920" s="135">
        <v>125</v>
      </c>
      <c r="K2920" s="28">
        <v>0.86399999999999999</v>
      </c>
      <c r="L2920" s="77">
        <v>0.9</v>
      </c>
      <c r="Q2920" s="106"/>
    </row>
    <row r="2921" spans="1:17" x14ac:dyDescent="0.25">
      <c r="A2921" t="s">
        <v>331</v>
      </c>
      <c r="B2921" s="25">
        <v>2018</v>
      </c>
      <c r="C2921" s="25" t="s">
        <v>0</v>
      </c>
      <c r="D2921" s="25" t="s">
        <v>54</v>
      </c>
      <c r="E2921" s="25" t="s">
        <v>104</v>
      </c>
      <c r="F2921" s="23" t="s">
        <v>105</v>
      </c>
      <c r="G2921" s="23" t="s">
        <v>492</v>
      </c>
      <c r="H2921" s="32" t="s">
        <v>367</v>
      </c>
      <c r="I2921" s="32" t="s">
        <v>55</v>
      </c>
      <c r="J2921" s="135">
        <v>50</v>
      </c>
      <c r="K2921" s="28">
        <v>0.92</v>
      </c>
      <c r="L2921" s="77">
        <v>0.9</v>
      </c>
      <c r="Q2921" s="106"/>
    </row>
    <row r="2922" spans="1:17" x14ac:dyDescent="0.25">
      <c r="A2922" t="s">
        <v>331</v>
      </c>
      <c r="B2922" s="25">
        <v>2018</v>
      </c>
      <c r="C2922" s="25" t="s">
        <v>1</v>
      </c>
      <c r="D2922" s="25" t="s">
        <v>56</v>
      </c>
      <c r="E2922" s="25" t="s">
        <v>104</v>
      </c>
      <c r="F2922" s="23" t="s">
        <v>105</v>
      </c>
      <c r="G2922" s="23" t="s">
        <v>492</v>
      </c>
      <c r="H2922" s="32" t="s">
        <v>367</v>
      </c>
      <c r="I2922" s="32" t="s">
        <v>55</v>
      </c>
      <c r="J2922" s="135">
        <v>59</v>
      </c>
      <c r="K2922" s="28">
        <v>0.93220000000000003</v>
      </c>
      <c r="L2922" s="77">
        <v>0.9</v>
      </c>
      <c r="Q2922" s="106"/>
    </row>
    <row r="2923" spans="1:17" x14ac:dyDescent="0.25">
      <c r="A2923" t="s">
        <v>331</v>
      </c>
      <c r="B2923" s="25">
        <v>2018</v>
      </c>
      <c r="C2923" s="25" t="s">
        <v>2</v>
      </c>
      <c r="D2923" s="25" t="s">
        <v>57</v>
      </c>
      <c r="E2923" s="25" t="s">
        <v>104</v>
      </c>
      <c r="F2923" s="23" t="s">
        <v>105</v>
      </c>
      <c r="G2923" s="23" t="s">
        <v>492</v>
      </c>
      <c r="H2923" s="32" t="s">
        <v>367</v>
      </c>
      <c r="I2923" s="32" t="s">
        <v>55</v>
      </c>
      <c r="J2923" s="135">
        <v>47</v>
      </c>
      <c r="K2923" s="28">
        <v>0.95745000000000002</v>
      </c>
      <c r="L2923" s="77">
        <v>0.9</v>
      </c>
      <c r="Q2923" s="106"/>
    </row>
    <row r="2924" spans="1:17" x14ac:dyDescent="0.25">
      <c r="A2924" t="s">
        <v>331</v>
      </c>
      <c r="B2924" s="25">
        <v>2018</v>
      </c>
      <c r="C2924" s="25" t="s">
        <v>3</v>
      </c>
      <c r="D2924" s="25" t="s">
        <v>58</v>
      </c>
      <c r="E2924" s="25" t="s">
        <v>104</v>
      </c>
      <c r="F2924" s="23" t="s">
        <v>105</v>
      </c>
      <c r="G2924" s="23" t="s">
        <v>492</v>
      </c>
      <c r="H2924" s="32" t="s">
        <v>367</v>
      </c>
      <c r="I2924" s="32" t="s">
        <v>55</v>
      </c>
      <c r="J2924" s="135">
        <v>59</v>
      </c>
      <c r="K2924" s="28">
        <v>0.91525000000000001</v>
      </c>
      <c r="L2924" s="77">
        <v>0.9</v>
      </c>
      <c r="Q2924" s="106"/>
    </row>
    <row r="2925" spans="1:17" x14ac:dyDescent="0.25">
      <c r="A2925" t="s">
        <v>331</v>
      </c>
      <c r="B2925" s="25">
        <v>2019</v>
      </c>
      <c r="C2925" s="25" t="s">
        <v>0</v>
      </c>
      <c r="D2925" s="25" t="s">
        <v>59</v>
      </c>
      <c r="E2925" s="25" t="s">
        <v>104</v>
      </c>
      <c r="F2925" s="23" t="s">
        <v>105</v>
      </c>
      <c r="G2925" s="23" t="s">
        <v>492</v>
      </c>
      <c r="H2925" s="32" t="s">
        <v>367</v>
      </c>
      <c r="I2925" s="32" t="s">
        <v>55</v>
      </c>
      <c r="J2925" s="135">
        <v>52</v>
      </c>
      <c r="K2925" s="28">
        <v>0.92308000000000001</v>
      </c>
      <c r="L2925" s="77">
        <v>0.9</v>
      </c>
      <c r="Q2925" s="106"/>
    </row>
    <row r="2926" spans="1:17" x14ac:dyDescent="0.25">
      <c r="A2926" t="s">
        <v>331</v>
      </c>
      <c r="B2926" s="25">
        <v>2019</v>
      </c>
      <c r="C2926" s="25" t="s">
        <v>1</v>
      </c>
      <c r="D2926" s="25" t="s">
        <v>60</v>
      </c>
      <c r="E2926" s="25" t="s">
        <v>104</v>
      </c>
      <c r="F2926" s="23" t="s">
        <v>105</v>
      </c>
      <c r="G2926" s="23" t="s">
        <v>492</v>
      </c>
      <c r="H2926" s="32" t="s">
        <v>367</v>
      </c>
      <c r="I2926" s="32" t="s">
        <v>55</v>
      </c>
      <c r="J2926" s="135">
        <v>38</v>
      </c>
      <c r="K2926" s="28">
        <v>0.89473999999999998</v>
      </c>
      <c r="L2926" s="77">
        <v>0.9</v>
      </c>
      <c r="Q2926" s="106"/>
    </row>
    <row r="2927" spans="1:17" x14ac:dyDescent="0.25">
      <c r="A2927" t="s">
        <v>331</v>
      </c>
      <c r="B2927" s="25">
        <v>2019</v>
      </c>
      <c r="C2927" s="25" t="s">
        <v>2</v>
      </c>
      <c r="D2927" s="25" t="s">
        <v>61</v>
      </c>
      <c r="E2927" s="25" t="s">
        <v>104</v>
      </c>
      <c r="F2927" s="23" t="s">
        <v>105</v>
      </c>
      <c r="G2927" s="23" t="s">
        <v>492</v>
      </c>
      <c r="H2927" s="32" t="s">
        <v>367</v>
      </c>
      <c r="I2927" s="32" t="s">
        <v>55</v>
      </c>
      <c r="J2927" s="135">
        <v>54</v>
      </c>
      <c r="K2927" s="28">
        <v>0.94443999999999995</v>
      </c>
      <c r="L2927" s="77">
        <v>0.9</v>
      </c>
      <c r="Q2927" s="106"/>
    </row>
    <row r="2928" spans="1:17" x14ac:dyDescent="0.25">
      <c r="A2928" t="s">
        <v>331</v>
      </c>
      <c r="B2928" s="25">
        <v>2019</v>
      </c>
      <c r="C2928" s="25" t="s">
        <v>3</v>
      </c>
      <c r="D2928" s="25" t="s">
        <v>62</v>
      </c>
      <c r="E2928" s="25" t="s">
        <v>104</v>
      </c>
      <c r="F2928" s="23" t="s">
        <v>105</v>
      </c>
      <c r="G2928" s="23" t="s">
        <v>492</v>
      </c>
      <c r="H2928" s="32" t="s">
        <v>367</v>
      </c>
      <c r="I2928" s="32" t="s">
        <v>55</v>
      </c>
      <c r="J2928" s="135">
        <v>43</v>
      </c>
      <c r="K2928" s="28">
        <v>0.93023</v>
      </c>
      <c r="L2928" s="77">
        <v>0.9</v>
      </c>
      <c r="Q2928" s="106"/>
    </row>
    <row r="2929" spans="1:17" x14ac:dyDescent="0.25">
      <c r="A2929" t="s">
        <v>331</v>
      </c>
      <c r="B2929" s="25">
        <v>2020</v>
      </c>
      <c r="C2929" s="25" t="s">
        <v>0</v>
      </c>
      <c r="D2929" s="25" t="s">
        <v>63</v>
      </c>
      <c r="E2929" s="25" t="s">
        <v>104</v>
      </c>
      <c r="F2929" s="23" t="s">
        <v>105</v>
      </c>
      <c r="G2929" s="23" t="s">
        <v>492</v>
      </c>
      <c r="H2929" s="32" t="s">
        <v>367</v>
      </c>
      <c r="I2929" s="32" t="s">
        <v>55</v>
      </c>
      <c r="J2929" s="135">
        <v>68</v>
      </c>
      <c r="K2929" s="28">
        <v>0.89705999999999997</v>
      </c>
      <c r="L2929" s="77">
        <v>0.9</v>
      </c>
      <c r="Q2929" s="106"/>
    </row>
    <row r="2930" spans="1:17" x14ac:dyDescent="0.25">
      <c r="A2930" t="s">
        <v>331</v>
      </c>
      <c r="B2930" s="25">
        <v>2020</v>
      </c>
      <c r="C2930" s="25" t="s">
        <v>1</v>
      </c>
      <c r="D2930" s="25" t="s">
        <v>64</v>
      </c>
      <c r="E2930" s="25" t="s">
        <v>104</v>
      </c>
      <c r="F2930" s="23" t="s">
        <v>105</v>
      </c>
      <c r="G2930" s="23" t="s">
        <v>492</v>
      </c>
      <c r="H2930" s="32" t="s">
        <v>367</v>
      </c>
      <c r="I2930" s="32" t="s">
        <v>55</v>
      </c>
      <c r="J2930" s="135">
        <v>42</v>
      </c>
      <c r="K2930" s="28">
        <v>0.88095000000000001</v>
      </c>
      <c r="L2930" s="77">
        <v>0.9</v>
      </c>
      <c r="Q2930" s="106"/>
    </row>
    <row r="2931" spans="1:17" x14ac:dyDescent="0.25">
      <c r="A2931" t="s">
        <v>331</v>
      </c>
      <c r="B2931" s="25">
        <v>2020</v>
      </c>
      <c r="C2931" s="25" t="s">
        <v>2</v>
      </c>
      <c r="D2931" s="25" t="s">
        <v>65</v>
      </c>
      <c r="E2931" s="25" t="s">
        <v>104</v>
      </c>
      <c r="F2931" s="23" t="s">
        <v>105</v>
      </c>
      <c r="G2931" s="23" t="s">
        <v>492</v>
      </c>
      <c r="H2931" s="32" t="s">
        <v>367</v>
      </c>
      <c r="I2931" s="32" t="s">
        <v>55</v>
      </c>
      <c r="J2931" s="135">
        <v>37</v>
      </c>
      <c r="K2931" s="28">
        <v>0.86485999999999996</v>
      </c>
      <c r="L2931" s="77">
        <v>0.9</v>
      </c>
      <c r="Q2931" s="106"/>
    </row>
    <row r="2932" spans="1:17" x14ac:dyDescent="0.25">
      <c r="A2932" t="s">
        <v>331</v>
      </c>
      <c r="B2932" s="25">
        <v>2020</v>
      </c>
      <c r="C2932" s="25" t="s">
        <v>3</v>
      </c>
      <c r="D2932" s="25" t="s">
        <v>66</v>
      </c>
      <c r="E2932" s="25" t="s">
        <v>104</v>
      </c>
      <c r="F2932" s="23" t="s">
        <v>105</v>
      </c>
      <c r="G2932" s="23" t="s">
        <v>492</v>
      </c>
      <c r="H2932" s="32" t="s">
        <v>367</v>
      </c>
      <c r="I2932" s="32" t="s">
        <v>55</v>
      </c>
      <c r="J2932" s="135">
        <v>41</v>
      </c>
      <c r="K2932" s="28">
        <v>0.87805</v>
      </c>
      <c r="L2932" s="77">
        <v>0.9</v>
      </c>
      <c r="Q2932" s="106"/>
    </row>
    <row r="2933" spans="1:17" x14ac:dyDescent="0.25">
      <c r="A2933" t="s">
        <v>331</v>
      </c>
      <c r="B2933" s="25">
        <v>2021</v>
      </c>
      <c r="C2933" s="25" t="s">
        <v>0</v>
      </c>
      <c r="D2933" s="25" t="s">
        <v>67</v>
      </c>
      <c r="E2933" s="25" t="s">
        <v>104</v>
      </c>
      <c r="F2933" s="23" t="s">
        <v>105</v>
      </c>
      <c r="G2933" s="23" t="s">
        <v>492</v>
      </c>
      <c r="H2933" s="32" t="s">
        <v>367</v>
      </c>
      <c r="I2933" s="32" t="s">
        <v>55</v>
      </c>
      <c r="J2933" s="135">
        <v>58</v>
      </c>
      <c r="K2933" s="28">
        <v>0.91378999999999999</v>
      </c>
      <c r="L2933" s="77">
        <v>0.9</v>
      </c>
      <c r="Q2933" s="106"/>
    </row>
    <row r="2934" spans="1:17" x14ac:dyDescent="0.25">
      <c r="A2934" t="s">
        <v>331</v>
      </c>
      <c r="B2934" s="25">
        <v>2021</v>
      </c>
      <c r="C2934" s="25" t="s">
        <v>1</v>
      </c>
      <c r="D2934" s="25" t="s">
        <v>68</v>
      </c>
      <c r="E2934" s="25" t="s">
        <v>104</v>
      </c>
      <c r="F2934" s="23" t="s">
        <v>105</v>
      </c>
      <c r="G2934" s="23" t="s">
        <v>492</v>
      </c>
      <c r="H2934" s="32" t="s">
        <v>367</v>
      </c>
      <c r="I2934" s="32" t="s">
        <v>55</v>
      </c>
      <c r="J2934" s="135">
        <v>51</v>
      </c>
      <c r="K2934" s="28">
        <v>0.96077999999999997</v>
      </c>
      <c r="L2934" s="77">
        <v>0.9</v>
      </c>
      <c r="Q2934" s="106"/>
    </row>
    <row r="2935" spans="1:17" x14ac:dyDescent="0.25">
      <c r="A2935" t="s">
        <v>331</v>
      </c>
      <c r="B2935" s="25">
        <v>2021</v>
      </c>
      <c r="C2935" s="25" t="s">
        <v>2</v>
      </c>
      <c r="D2935" s="25" t="s">
        <v>69</v>
      </c>
      <c r="E2935" s="25" t="s">
        <v>104</v>
      </c>
      <c r="F2935" s="23" t="s">
        <v>105</v>
      </c>
      <c r="G2935" s="23" t="s">
        <v>492</v>
      </c>
      <c r="H2935" s="32" t="s">
        <v>367</v>
      </c>
      <c r="I2935" s="32" t="s">
        <v>55</v>
      </c>
      <c r="J2935" s="135">
        <v>58</v>
      </c>
      <c r="K2935" s="28">
        <v>0.89654999999999996</v>
      </c>
      <c r="L2935" s="77">
        <v>0.9</v>
      </c>
      <c r="Q2935" s="106"/>
    </row>
    <row r="2936" spans="1:17" x14ac:dyDescent="0.25">
      <c r="A2936" t="s">
        <v>331</v>
      </c>
      <c r="B2936" s="25">
        <v>2021</v>
      </c>
      <c r="C2936" s="25" t="s">
        <v>3</v>
      </c>
      <c r="D2936" s="25" t="s">
        <v>70</v>
      </c>
      <c r="E2936" s="25" t="s">
        <v>104</v>
      </c>
      <c r="F2936" s="23" t="s">
        <v>105</v>
      </c>
      <c r="G2936" s="23" t="s">
        <v>492</v>
      </c>
      <c r="H2936" s="32" t="s">
        <v>367</v>
      </c>
      <c r="I2936" s="32" t="s">
        <v>55</v>
      </c>
      <c r="J2936" s="135">
        <v>61</v>
      </c>
      <c r="K2936" s="28">
        <v>0.88524999999999998</v>
      </c>
      <c r="L2936" s="77">
        <v>0.9</v>
      </c>
      <c r="Q2936" s="106"/>
    </row>
    <row r="2937" spans="1:17" x14ac:dyDescent="0.25">
      <c r="A2937" t="s">
        <v>331</v>
      </c>
      <c r="B2937" s="25">
        <v>2022</v>
      </c>
      <c r="C2937" s="25" t="s">
        <v>0</v>
      </c>
      <c r="D2937" s="25" t="s">
        <v>71</v>
      </c>
      <c r="E2937" s="25" t="s">
        <v>104</v>
      </c>
      <c r="F2937" s="23" t="s">
        <v>105</v>
      </c>
      <c r="G2937" s="23" t="s">
        <v>492</v>
      </c>
      <c r="H2937" s="32" t="s">
        <v>367</v>
      </c>
      <c r="I2937" s="32" t="s">
        <v>55</v>
      </c>
      <c r="J2937" s="135">
        <v>69</v>
      </c>
      <c r="K2937" s="28">
        <v>0.95652000000000004</v>
      </c>
      <c r="L2937" s="77">
        <v>0.9</v>
      </c>
      <c r="Q2937" s="106"/>
    </row>
    <row r="2938" spans="1:17" x14ac:dyDescent="0.25">
      <c r="A2938" t="s">
        <v>331</v>
      </c>
      <c r="B2938" s="25">
        <v>2022</v>
      </c>
      <c r="C2938" s="25" t="s">
        <v>1</v>
      </c>
      <c r="D2938" s="25" t="s">
        <v>72</v>
      </c>
      <c r="E2938" s="25" t="s">
        <v>104</v>
      </c>
      <c r="F2938" s="23" t="s">
        <v>105</v>
      </c>
      <c r="G2938" s="23" t="s">
        <v>492</v>
      </c>
      <c r="H2938" s="32" t="s">
        <v>367</v>
      </c>
      <c r="I2938" s="32" t="s">
        <v>55</v>
      </c>
      <c r="J2938" s="135">
        <v>64</v>
      </c>
      <c r="K2938" s="28">
        <v>0.9375</v>
      </c>
      <c r="L2938" s="77">
        <v>0.9</v>
      </c>
      <c r="Q2938" s="106"/>
    </row>
    <row r="2939" spans="1:17" x14ac:dyDescent="0.25">
      <c r="A2939" t="s">
        <v>331</v>
      </c>
      <c r="B2939" s="25">
        <v>2022</v>
      </c>
      <c r="C2939" s="25" t="s">
        <v>2</v>
      </c>
      <c r="D2939" s="25" t="s">
        <v>73</v>
      </c>
      <c r="E2939" s="25" t="s">
        <v>104</v>
      </c>
      <c r="F2939" s="23" t="s">
        <v>105</v>
      </c>
      <c r="G2939" s="23" t="s">
        <v>492</v>
      </c>
      <c r="H2939" s="32" t="s">
        <v>367</v>
      </c>
      <c r="I2939" s="32" t="s">
        <v>55</v>
      </c>
      <c r="J2939" s="135">
        <v>47</v>
      </c>
      <c r="K2939" s="28">
        <v>0.91488999999999998</v>
      </c>
      <c r="L2939" s="77">
        <v>0.9</v>
      </c>
      <c r="Q2939" s="106"/>
    </row>
    <row r="2940" spans="1:17" x14ac:dyDescent="0.25">
      <c r="A2940" t="s">
        <v>331</v>
      </c>
      <c r="B2940" s="25">
        <v>2022</v>
      </c>
      <c r="C2940" s="25" t="s">
        <v>3</v>
      </c>
      <c r="D2940" s="25" t="s">
        <v>493</v>
      </c>
      <c r="E2940" s="25" t="s">
        <v>104</v>
      </c>
      <c r="F2940" s="23" t="s">
        <v>105</v>
      </c>
      <c r="G2940" s="23" t="s">
        <v>492</v>
      </c>
      <c r="H2940" s="32" t="s">
        <v>367</v>
      </c>
      <c r="I2940" s="32" t="s">
        <v>55</v>
      </c>
      <c r="J2940" s="135">
        <v>49</v>
      </c>
      <c r="K2940" s="28">
        <v>1</v>
      </c>
      <c r="L2940" s="77">
        <v>0.9</v>
      </c>
      <c r="Q2940" s="106"/>
    </row>
    <row r="2941" spans="1:17" x14ac:dyDescent="0.25">
      <c r="A2941" t="s">
        <v>331</v>
      </c>
      <c r="B2941" s="25">
        <v>2023</v>
      </c>
      <c r="C2941" s="25" t="s">
        <v>0</v>
      </c>
      <c r="D2941" s="25" t="s">
        <v>537</v>
      </c>
      <c r="E2941" s="25" t="s">
        <v>104</v>
      </c>
      <c r="F2941" s="23" t="s">
        <v>105</v>
      </c>
      <c r="G2941" s="23" t="s">
        <v>492</v>
      </c>
      <c r="H2941" s="32" t="s">
        <v>367</v>
      </c>
      <c r="I2941" s="32" t="s">
        <v>55</v>
      </c>
      <c r="J2941" s="135">
        <v>57</v>
      </c>
      <c r="K2941" s="28">
        <v>0.92981999999999998</v>
      </c>
      <c r="L2941" s="77">
        <v>0.9</v>
      </c>
      <c r="Q2941" s="106"/>
    </row>
    <row r="2942" spans="1:17" x14ac:dyDescent="0.25">
      <c r="A2942" t="s">
        <v>331</v>
      </c>
      <c r="B2942" s="25">
        <v>2018</v>
      </c>
      <c r="C2942" s="25" t="s">
        <v>0</v>
      </c>
      <c r="D2942" s="25" t="s">
        <v>54</v>
      </c>
      <c r="E2942" s="25" t="s">
        <v>106</v>
      </c>
      <c r="F2942" s="23" t="s">
        <v>107</v>
      </c>
      <c r="G2942" s="23" t="s">
        <v>492</v>
      </c>
      <c r="H2942" s="32" t="s">
        <v>364</v>
      </c>
      <c r="I2942" s="32" t="s">
        <v>55</v>
      </c>
      <c r="J2942" s="135">
        <v>144</v>
      </c>
      <c r="K2942" s="28">
        <v>1.389E-2</v>
      </c>
      <c r="L2942" s="77">
        <v>0.9</v>
      </c>
      <c r="Q2942" s="106"/>
    </row>
    <row r="2943" spans="1:17" x14ac:dyDescent="0.25">
      <c r="A2943" t="s">
        <v>331</v>
      </c>
      <c r="B2943" s="25">
        <v>2018</v>
      </c>
      <c r="C2943" s="25" t="s">
        <v>1</v>
      </c>
      <c r="D2943" s="25" t="s">
        <v>56</v>
      </c>
      <c r="E2943" s="25" t="s">
        <v>106</v>
      </c>
      <c r="F2943" s="23" t="s">
        <v>107</v>
      </c>
      <c r="G2943" s="23" t="s">
        <v>492</v>
      </c>
      <c r="H2943" s="32" t="s">
        <v>364</v>
      </c>
      <c r="I2943" s="32" t="s">
        <v>55</v>
      </c>
      <c r="J2943" s="135">
        <v>112</v>
      </c>
      <c r="K2943" s="28">
        <v>8.9300000000000004E-3</v>
      </c>
      <c r="L2943" s="77">
        <v>0.9</v>
      </c>
      <c r="Q2943" s="106"/>
    </row>
    <row r="2944" spans="1:17" x14ac:dyDescent="0.25">
      <c r="A2944" t="s">
        <v>331</v>
      </c>
      <c r="B2944" s="25">
        <v>2018</v>
      </c>
      <c r="C2944" s="25" t="s">
        <v>2</v>
      </c>
      <c r="D2944" s="25" t="s">
        <v>57</v>
      </c>
      <c r="E2944" s="25" t="s">
        <v>106</v>
      </c>
      <c r="F2944" s="23" t="s">
        <v>107</v>
      </c>
      <c r="G2944" s="23" t="s">
        <v>492</v>
      </c>
      <c r="H2944" s="32" t="s">
        <v>364</v>
      </c>
      <c r="I2944" s="32" t="s">
        <v>55</v>
      </c>
      <c r="J2944" s="135">
        <v>88</v>
      </c>
      <c r="K2944" s="28">
        <v>5.6820000000000002E-2</v>
      </c>
      <c r="L2944" s="77">
        <v>0.9</v>
      </c>
      <c r="Q2944" s="106"/>
    </row>
    <row r="2945" spans="1:17" x14ac:dyDescent="0.25">
      <c r="A2945" t="s">
        <v>331</v>
      </c>
      <c r="B2945" s="25">
        <v>2018</v>
      </c>
      <c r="C2945" s="25" t="s">
        <v>3</v>
      </c>
      <c r="D2945" s="25" t="s">
        <v>58</v>
      </c>
      <c r="E2945" s="25" t="s">
        <v>106</v>
      </c>
      <c r="F2945" s="23" t="s">
        <v>107</v>
      </c>
      <c r="G2945" s="23" t="s">
        <v>492</v>
      </c>
      <c r="H2945" s="32" t="s">
        <v>364</v>
      </c>
      <c r="I2945" s="32" t="s">
        <v>55</v>
      </c>
      <c r="J2945" s="135">
        <v>78</v>
      </c>
      <c r="K2945" s="28">
        <v>0</v>
      </c>
      <c r="L2945" s="77">
        <v>0.9</v>
      </c>
      <c r="Q2945" s="106"/>
    </row>
    <row r="2946" spans="1:17" x14ac:dyDescent="0.25">
      <c r="A2946" t="s">
        <v>331</v>
      </c>
      <c r="B2946" s="25">
        <v>2019</v>
      </c>
      <c r="C2946" s="25" t="s">
        <v>0</v>
      </c>
      <c r="D2946" s="25" t="s">
        <v>59</v>
      </c>
      <c r="E2946" s="25" t="s">
        <v>106</v>
      </c>
      <c r="F2946" s="23" t="s">
        <v>107</v>
      </c>
      <c r="G2946" s="23" t="s">
        <v>492</v>
      </c>
      <c r="H2946" s="32" t="s">
        <v>364</v>
      </c>
      <c r="I2946" s="32" t="s">
        <v>55</v>
      </c>
      <c r="J2946" s="135">
        <v>77</v>
      </c>
      <c r="K2946" s="28">
        <v>1.299E-2</v>
      </c>
      <c r="L2946" s="77">
        <v>0.9</v>
      </c>
      <c r="Q2946" s="106"/>
    </row>
    <row r="2947" spans="1:17" x14ac:dyDescent="0.25">
      <c r="A2947" t="s">
        <v>331</v>
      </c>
      <c r="B2947" s="25">
        <v>2019</v>
      </c>
      <c r="C2947" s="25" t="s">
        <v>1</v>
      </c>
      <c r="D2947" s="25" t="s">
        <v>60</v>
      </c>
      <c r="E2947" s="25" t="s">
        <v>106</v>
      </c>
      <c r="F2947" s="23" t="s">
        <v>107</v>
      </c>
      <c r="G2947" s="23" t="s">
        <v>492</v>
      </c>
      <c r="H2947" s="32" t="s">
        <v>364</v>
      </c>
      <c r="I2947" s="32" t="s">
        <v>55</v>
      </c>
      <c r="J2947" s="135">
        <v>88</v>
      </c>
      <c r="K2947" s="28">
        <v>3.4090000000000002E-2</v>
      </c>
      <c r="L2947" s="77">
        <v>0.9</v>
      </c>
      <c r="Q2947" s="106"/>
    </row>
    <row r="2948" spans="1:17" x14ac:dyDescent="0.25">
      <c r="A2948" t="s">
        <v>331</v>
      </c>
      <c r="B2948" s="25">
        <v>2019</v>
      </c>
      <c r="C2948" s="25" t="s">
        <v>2</v>
      </c>
      <c r="D2948" s="25" t="s">
        <v>61</v>
      </c>
      <c r="E2948" s="25" t="s">
        <v>106</v>
      </c>
      <c r="F2948" s="23" t="s">
        <v>107</v>
      </c>
      <c r="G2948" s="23" t="s">
        <v>492</v>
      </c>
      <c r="H2948" s="32" t="s">
        <v>364</v>
      </c>
      <c r="I2948" s="32" t="s">
        <v>55</v>
      </c>
      <c r="J2948" s="135">
        <v>92</v>
      </c>
      <c r="K2948" s="28">
        <v>2.1739999999999999E-2</v>
      </c>
      <c r="L2948" s="77">
        <v>0.9</v>
      </c>
      <c r="Q2948" s="106"/>
    </row>
    <row r="2949" spans="1:17" x14ac:dyDescent="0.25">
      <c r="A2949" t="s">
        <v>331</v>
      </c>
      <c r="B2949" s="25">
        <v>2019</v>
      </c>
      <c r="C2949" s="25" t="s">
        <v>3</v>
      </c>
      <c r="D2949" s="25" t="s">
        <v>62</v>
      </c>
      <c r="E2949" s="25" t="s">
        <v>106</v>
      </c>
      <c r="F2949" s="23" t="s">
        <v>107</v>
      </c>
      <c r="G2949" s="23" t="s">
        <v>492</v>
      </c>
      <c r="H2949" s="32" t="s">
        <v>364</v>
      </c>
      <c r="I2949" s="32" t="s">
        <v>55</v>
      </c>
      <c r="J2949" s="135">
        <v>89</v>
      </c>
      <c r="K2949" s="28">
        <v>0</v>
      </c>
      <c r="L2949" s="77">
        <v>0.9</v>
      </c>
      <c r="Q2949" s="106"/>
    </row>
    <row r="2950" spans="1:17" x14ac:dyDescent="0.25">
      <c r="A2950" t="s">
        <v>331</v>
      </c>
      <c r="B2950" s="25">
        <v>2020</v>
      </c>
      <c r="C2950" s="25" t="s">
        <v>0</v>
      </c>
      <c r="D2950" s="25" t="s">
        <v>63</v>
      </c>
      <c r="E2950" s="25" t="s">
        <v>106</v>
      </c>
      <c r="F2950" s="23" t="s">
        <v>107</v>
      </c>
      <c r="G2950" s="23" t="s">
        <v>492</v>
      </c>
      <c r="H2950" s="32" t="s">
        <v>364</v>
      </c>
      <c r="I2950" s="32" t="s">
        <v>55</v>
      </c>
      <c r="J2950" s="135">
        <v>71</v>
      </c>
      <c r="K2950" s="28">
        <v>1.4080000000000001E-2</v>
      </c>
      <c r="L2950" s="77">
        <v>0.9</v>
      </c>
      <c r="Q2950" s="106"/>
    </row>
    <row r="2951" spans="1:17" x14ac:dyDescent="0.25">
      <c r="A2951" t="s">
        <v>331</v>
      </c>
      <c r="B2951" s="25">
        <v>2020</v>
      </c>
      <c r="C2951" s="25" t="s">
        <v>1</v>
      </c>
      <c r="D2951" s="25" t="s">
        <v>64</v>
      </c>
      <c r="E2951" s="25" t="s">
        <v>106</v>
      </c>
      <c r="F2951" s="23" t="s">
        <v>107</v>
      </c>
      <c r="G2951" s="23" t="s">
        <v>492</v>
      </c>
      <c r="H2951" s="32" t="s">
        <v>364</v>
      </c>
      <c r="I2951" s="32" t="s">
        <v>55</v>
      </c>
      <c r="J2951" s="135">
        <v>55</v>
      </c>
      <c r="K2951" s="28">
        <v>1.8180000000000002E-2</v>
      </c>
      <c r="L2951" s="77">
        <v>0.9</v>
      </c>
      <c r="Q2951" s="106"/>
    </row>
    <row r="2952" spans="1:17" x14ac:dyDescent="0.25">
      <c r="A2952" t="s">
        <v>331</v>
      </c>
      <c r="B2952" s="25">
        <v>2020</v>
      </c>
      <c r="C2952" s="25" t="s">
        <v>2</v>
      </c>
      <c r="D2952" s="25" t="s">
        <v>65</v>
      </c>
      <c r="E2952" s="25" t="s">
        <v>106</v>
      </c>
      <c r="F2952" s="23" t="s">
        <v>107</v>
      </c>
      <c r="G2952" s="23" t="s">
        <v>492</v>
      </c>
      <c r="H2952" s="32" t="s">
        <v>364</v>
      </c>
      <c r="I2952" s="32" t="s">
        <v>55</v>
      </c>
      <c r="J2952" s="135">
        <v>72</v>
      </c>
      <c r="K2952" s="28">
        <v>0</v>
      </c>
      <c r="L2952" s="77">
        <v>0.9</v>
      </c>
      <c r="Q2952" s="106"/>
    </row>
    <row r="2953" spans="1:17" x14ac:dyDescent="0.25">
      <c r="A2953" t="s">
        <v>331</v>
      </c>
      <c r="B2953" s="25">
        <v>2020</v>
      </c>
      <c r="C2953" s="25" t="s">
        <v>3</v>
      </c>
      <c r="D2953" s="25" t="s">
        <v>66</v>
      </c>
      <c r="E2953" s="25" t="s">
        <v>106</v>
      </c>
      <c r="F2953" s="23" t="s">
        <v>107</v>
      </c>
      <c r="G2953" s="23" t="s">
        <v>492</v>
      </c>
      <c r="H2953" s="32" t="s">
        <v>364</v>
      </c>
      <c r="I2953" s="32" t="s">
        <v>55</v>
      </c>
      <c r="J2953" s="135">
        <v>67</v>
      </c>
      <c r="K2953" s="28">
        <v>1.4930000000000001E-2</v>
      </c>
      <c r="L2953" s="77">
        <v>0.9</v>
      </c>
      <c r="Q2953" s="106"/>
    </row>
    <row r="2954" spans="1:17" x14ac:dyDescent="0.25">
      <c r="A2954" t="s">
        <v>331</v>
      </c>
      <c r="B2954" s="25">
        <v>2021</v>
      </c>
      <c r="C2954" s="25" t="s">
        <v>0</v>
      </c>
      <c r="D2954" s="25" t="s">
        <v>67</v>
      </c>
      <c r="E2954" s="25" t="s">
        <v>106</v>
      </c>
      <c r="F2954" s="23" t="s">
        <v>107</v>
      </c>
      <c r="G2954" s="23" t="s">
        <v>492</v>
      </c>
      <c r="H2954" s="32" t="s">
        <v>364</v>
      </c>
      <c r="I2954" s="32" t="s">
        <v>55</v>
      </c>
      <c r="J2954" s="135">
        <v>66</v>
      </c>
      <c r="K2954" s="28">
        <v>1.515E-2</v>
      </c>
      <c r="L2954" s="77">
        <v>0.9</v>
      </c>
      <c r="Q2954" s="106"/>
    </row>
    <row r="2955" spans="1:17" x14ac:dyDescent="0.25">
      <c r="A2955" t="s">
        <v>331</v>
      </c>
      <c r="B2955" s="25">
        <v>2021</v>
      </c>
      <c r="C2955" s="25" t="s">
        <v>1</v>
      </c>
      <c r="D2955" s="25" t="s">
        <v>68</v>
      </c>
      <c r="E2955" s="25" t="s">
        <v>106</v>
      </c>
      <c r="F2955" s="23" t="s">
        <v>107</v>
      </c>
      <c r="G2955" s="23" t="s">
        <v>492</v>
      </c>
      <c r="H2955" s="32" t="s">
        <v>364</v>
      </c>
      <c r="I2955" s="32" t="s">
        <v>55</v>
      </c>
      <c r="J2955" s="135">
        <v>71</v>
      </c>
      <c r="K2955" s="28">
        <v>1.4080000000000001E-2</v>
      </c>
      <c r="L2955" s="77">
        <v>0.9</v>
      </c>
      <c r="Q2955" s="106"/>
    </row>
    <row r="2956" spans="1:17" x14ac:dyDescent="0.25">
      <c r="A2956" t="s">
        <v>331</v>
      </c>
      <c r="B2956" s="25">
        <v>2021</v>
      </c>
      <c r="C2956" s="25" t="s">
        <v>2</v>
      </c>
      <c r="D2956" s="25" t="s">
        <v>69</v>
      </c>
      <c r="E2956" s="25" t="s">
        <v>106</v>
      </c>
      <c r="F2956" s="23" t="s">
        <v>107</v>
      </c>
      <c r="G2956" s="23" t="s">
        <v>492</v>
      </c>
      <c r="H2956" s="32" t="s">
        <v>364</v>
      </c>
      <c r="I2956" s="32" t="s">
        <v>55</v>
      </c>
      <c r="J2956" s="135">
        <v>70</v>
      </c>
      <c r="K2956" s="28">
        <v>0</v>
      </c>
      <c r="L2956" s="77">
        <v>0.9</v>
      </c>
      <c r="Q2956" s="106"/>
    </row>
    <row r="2957" spans="1:17" x14ac:dyDescent="0.25">
      <c r="A2957" t="s">
        <v>331</v>
      </c>
      <c r="B2957" s="25">
        <v>2021</v>
      </c>
      <c r="C2957" s="25" t="s">
        <v>3</v>
      </c>
      <c r="D2957" s="25" t="s">
        <v>70</v>
      </c>
      <c r="E2957" s="25" t="s">
        <v>106</v>
      </c>
      <c r="F2957" s="23" t="s">
        <v>107</v>
      </c>
      <c r="G2957" s="23" t="s">
        <v>492</v>
      </c>
      <c r="H2957" s="32" t="s">
        <v>364</v>
      </c>
      <c r="I2957" s="32" t="s">
        <v>55</v>
      </c>
      <c r="J2957" s="135">
        <v>80</v>
      </c>
      <c r="K2957" s="28">
        <v>1.2500000000000001E-2</v>
      </c>
      <c r="L2957" s="77">
        <v>0.9</v>
      </c>
      <c r="Q2957" s="106"/>
    </row>
    <row r="2958" spans="1:17" x14ac:dyDescent="0.25">
      <c r="A2958" t="s">
        <v>331</v>
      </c>
      <c r="B2958" s="25">
        <v>2022</v>
      </c>
      <c r="C2958" s="25" t="s">
        <v>0</v>
      </c>
      <c r="D2958" s="25" t="s">
        <v>71</v>
      </c>
      <c r="E2958" s="25" t="s">
        <v>106</v>
      </c>
      <c r="F2958" s="23" t="s">
        <v>107</v>
      </c>
      <c r="G2958" s="23" t="s">
        <v>492</v>
      </c>
      <c r="H2958" s="32" t="s">
        <v>364</v>
      </c>
      <c r="I2958" s="32" t="s">
        <v>55</v>
      </c>
      <c r="J2958" s="135">
        <v>62</v>
      </c>
      <c r="K2958" s="28">
        <v>4.8390000000000002E-2</v>
      </c>
      <c r="L2958" s="77">
        <v>0.9</v>
      </c>
      <c r="Q2958" s="106"/>
    </row>
    <row r="2959" spans="1:17" x14ac:dyDescent="0.25">
      <c r="A2959" t="s">
        <v>331</v>
      </c>
      <c r="B2959" s="25">
        <v>2022</v>
      </c>
      <c r="C2959" s="25" t="s">
        <v>1</v>
      </c>
      <c r="D2959" s="25" t="s">
        <v>72</v>
      </c>
      <c r="E2959" s="25" t="s">
        <v>106</v>
      </c>
      <c r="F2959" s="23" t="s">
        <v>107</v>
      </c>
      <c r="G2959" s="23" t="s">
        <v>492</v>
      </c>
      <c r="H2959" s="32" t="s">
        <v>364</v>
      </c>
      <c r="I2959" s="32" t="s">
        <v>55</v>
      </c>
      <c r="J2959" s="135">
        <v>63</v>
      </c>
      <c r="K2959" s="28">
        <v>3.175E-2</v>
      </c>
      <c r="L2959" s="77">
        <v>0.9</v>
      </c>
      <c r="Q2959" s="106"/>
    </row>
    <row r="2960" spans="1:17" x14ac:dyDescent="0.25">
      <c r="A2960" t="s">
        <v>331</v>
      </c>
      <c r="B2960" s="25">
        <v>2022</v>
      </c>
      <c r="C2960" s="25" t="s">
        <v>2</v>
      </c>
      <c r="D2960" s="25" t="s">
        <v>73</v>
      </c>
      <c r="E2960" s="25" t="s">
        <v>106</v>
      </c>
      <c r="F2960" s="23" t="s">
        <v>107</v>
      </c>
      <c r="G2960" s="23" t="s">
        <v>492</v>
      </c>
      <c r="H2960" s="32" t="s">
        <v>364</v>
      </c>
      <c r="I2960" s="32" t="s">
        <v>55</v>
      </c>
      <c r="J2960" s="135">
        <v>101</v>
      </c>
      <c r="K2960" s="28">
        <v>0</v>
      </c>
      <c r="L2960" s="77">
        <v>0.9</v>
      </c>
      <c r="Q2960" s="106"/>
    </row>
    <row r="2961" spans="1:17" x14ac:dyDescent="0.25">
      <c r="A2961" t="s">
        <v>331</v>
      </c>
      <c r="B2961" s="25">
        <v>2022</v>
      </c>
      <c r="C2961" s="25" t="s">
        <v>3</v>
      </c>
      <c r="D2961" s="25" t="s">
        <v>493</v>
      </c>
      <c r="E2961" s="25" t="s">
        <v>106</v>
      </c>
      <c r="F2961" s="23" t="s">
        <v>107</v>
      </c>
      <c r="G2961" s="23" t="s">
        <v>492</v>
      </c>
      <c r="H2961" s="32" t="s">
        <v>364</v>
      </c>
      <c r="I2961" s="32" t="s">
        <v>55</v>
      </c>
      <c r="J2961" s="135">
        <v>88</v>
      </c>
      <c r="K2961" s="28">
        <v>1.136E-2</v>
      </c>
      <c r="L2961" s="77">
        <v>0.9</v>
      </c>
      <c r="Q2961" s="106"/>
    </row>
    <row r="2962" spans="1:17" x14ac:dyDescent="0.25">
      <c r="A2962" t="s">
        <v>331</v>
      </c>
      <c r="B2962" s="25">
        <v>2023</v>
      </c>
      <c r="C2962" s="25" t="s">
        <v>0</v>
      </c>
      <c r="D2962" s="25" t="s">
        <v>537</v>
      </c>
      <c r="E2962" s="25" t="s">
        <v>106</v>
      </c>
      <c r="F2962" s="23" t="s">
        <v>107</v>
      </c>
      <c r="G2962" s="23" t="s">
        <v>492</v>
      </c>
      <c r="H2962" s="32" t="s">
        <v>364</v>
      </c>
      <c r="I2962" s="32" t="s">
        <v>55</v>
      </c>
      <c r="J2962" s="135">
        <v>116</v>
      </c>
      <c r="K2962" s="28">
        <v>3.4479999999999997E-2</v>
      </c>
      <c r="L2962" s="77">
        <v>0.9</v>
      </c>
      <c r="Q2962" s="106"/>
    </row>
    <row r="2963" spans="1:17" x14ac:dyDescent="0.25">
      <c r="A2963" t="s">
        <v>331</v>
      </c>
      <c r="B2963" s="25">
        <v>2018</v>
      </c>
      <c r="C2963" s="25" t="s">
        <v>0</v>
      </c>
      <c r="D2963" s="25" t="s">
        <v>54</v>
      </c>
      <c r="E2963" s="25" t="s">
        <v>108</v>
      </c>
      <c r="F2963" s="23" t="s">
        <v>109</v>
      </c>
      <c r="G2963" s="23" t="s">
        <v>492</v>
      </c>
      <c r="H2963" s="32" t="s">
        <v>348</v>
      </c>
      <c r="I2963" s="32" t="s">
        <v>55</v>
      </c>
      <c r="J2963" s="135">
        <v>167</v>
      </c>
      <c r="K2963" s="28">
        <v>0.78442999999999996</v>
      </c>
      <c r="L2963" s="77">
        <v>0.9</v>
      </c>
      <c r="Q2963" s="106"/>
    </row>
    <row r="2964" spans="1:17" x14ac:dyDescent="0.25">
      <c r="A2964" t="s">
        <v>331</v>
      </c>
      <c r="B2964" s="25">
        <v>2018</v>
      </c>
      <c r="C2964" s="25" t="s">
        <v>1</v>
      </c>
      <c r="D2964" s="25" t="s">
        <v>56</v>
      </c>
      <c r="E2964" s="25" t="s">
        <v>108</v>
      </c>
      <c r="F2964" s="23" t="s">
        <v>109</v>
      </c>
      <c r="G2964" s="23" t="s">
        <v>492</v>
      </c>
      <c r="H2964" s="32" t="s">
        <v>348</v>
      </c>
      <c r="I2964" s="32" t="s">
        <v>55</v>
      </c>
      <c r="J2964" s="135">
        <v>165</v>
      </c>
      <c r="K2964" s="28">
        <v>0.76363999999999999</v>
      </c>
      <c r="L2964" s="77">
        <v>0.9</v>
      </c>
      <c r="Q2964" s="106"/>
    </row>
    <row r="2965" spans="1:17" x14ac:dyDescent="0.25">
      <c r="A2965" t="s">
        <v>331</v>
      </c>
      <c r="B2965" s="25">
        <v>2018</v>
      </c>
      <c r="C2965" s="25" t="s">
        <v>2</v>
      </c>
      <c r="D2965" s="25" t="s">
        <v>57</v>
      </c>
      <c r="E2965" s="25" t="s">
        <v>108</v>
      </c>
      <c r="F2965" s="23" t="s">
        <v>109</v>
      </c>
      <c r="G2965" s="23" t="s">
        <v>492</v>
      </c>
      <c r="H2965" s="32" t="s">
        <v>348</v>
      </c>
      <c r="I2965" s="32" t="s">
        <v>55</v>
      </c>
      <c r="J2965" s="135">
        <v>178</v>
      </c>
      <c r="K2965" s="28">
        <v>0.63483000000000001</v>
      </c>
      <c r="L2965" s="77">
        <v>0.9</v>
      </c>
      <c r="Q2965" s="106"/>
    </row>
    <row r="2966" spans="1:17" x14ac:dyDescent="0.25">
      <c r="A2966" t="s">
        <v>331</v>
      </c>
      <c r="B2966" s="25">
        <v>2018</v>
      </c>
      <c r="C2966" s="25" t="s">
        <v>3</v>
      </c>
      <c r="D2966" s="25" t="s">
        <v>58</v>
      </c>
      <c r="E2966" s="25" t="s">
        <v>108</v>
      </c>
      <c r="F2966" s="23" t="s">
        <v>109</v>
      </c>
      <c r="G2966" s="23" t="s">
        <v>492</v>
      </c>
      <c r="H2966" s="32" t="s">
        <v>348</v>
      </c>
      <c r="I2966" s="32" t="s">
        <v>55</v>
      </c>
      <c r="J2966" s="135">
        <v>168</v>
      </c>
      <c r="K2966" s="28">
        <v>0.83333000000000002</v>
      </c>
      <c r="L2966" s="77">
        <v>0.9</v>
      </c>
      <c r="Q2966" s="106"/>
    </row>
    <row r="2967" spans="1:17" x14ac:dyDescent="0.25">
      <c r="A2967" t="s">
        <v>331</v>
      </c>
      <c r="B2967" s="25">
        <v>2019</v>
      </c>
      <c r="C2967" s="25" t="s">
        <v>0</v>
      </c>
      <c r="D2967" s="25" t="s">
        <v>59</v>
      </c>
      <c r="E2967" s="25" t="s">
        <v>108</v>
      </c>
      <c r="F2967" s="23" t="s">
        <v>109</v>
      </c>
      <c r="G2967" s="23" t="s">
        <v>492</v>
      </c>
      <c r="H2967" s="32" t="s">
        <v>348</v>
      </c>
      <c r="I2967" s="32" t="s">
        <v>55</v>
      </c>
      <c r="J2967" s="135">
        <v>144</v>
      </c>
      <c r="K2967" s="28">
        <v>0.83333000000000002</v>
      </c>
      <c r="L2967" s="77">
        <v>0.9</v>
      </c>
      <c r="Q2967" s="106"/>
    </row>
    <row r="2968" spans="1:17" x14ac:dyDescent="0.25">
      <c r="A2968" t="s">
        <v>331</v>
      </c>
      <c r="B2968" s="25">
        <v>2019</v>
      </c>
      <c r="C2968" s="25" t="s">
        <v>1</v>
      </c>
      <c r="D2968" s="25" t="s">
        <v>60</v>
      </c>
      <c r="E2968" s="25" t="s">
        <v>108</v>
      </c>
      <c r="F2968" s="23" t="s">
        <v>109</v>
      </c>
      <c r="G2968" s="23" t="s">
        <v>492</v>
      </c>
      <c r="H2968" s="32" t="s">
        <v>348</v>
      </c>
      <c r="I2968" s="32" t="s">
        <v>55</v>
      </c>
      <c r="J2968" s="135">
        <v>156</v>
      </c>
      <c r="K2968" s="28">
        <v>0.71153999999999995</v>
      </c>
      <c r="L2968" s="77">
        <v>0.9</v>
      </c>
      <c r="Q2968" s="106"/>
    </row>
    <row r="2969" spans="1:17" x14ac:dyDescent="0.25">
      <c r="A2969" t="s">
        <v>331</v>
      </c>
      <c r="B2969" s="25">
        <v>2019</v>
      </c>
      <c r="C2969" s="25" t="s">
        <v>2</v>
      </c>
      <c r="D2969" s="25" t="s">
        <v>61</v>
      </c>
      <c r="E2969" s="25" t="s">
        <v>108</v>
      </c>
      <c r="F2969" s="23" t="s">
        <v>109</v>
      </c>
      <c r="G2969" s="23" t="s">
        <v>492</v>
      </c>
      <c r="H2969" s="32" t="s">
        <v>348</v>
      </c>
      <c r="I2969" s="32" t="s">
        <v>55</v>
      </c>
      <c r="J2969" s="135">
        <v>152</v>
      </c>
      <c r="K2969" s="28">
        <v>0.73026000000000002</v>
      </c>
      <c r="L2969" s="77">
        <v>0.9</v>
      </c>
      <c r="Q2969" s="106"/>
    </row>
    <row r="2970" spans="1:17" x14ac:dyDescent="0.25">
      <c r="A2970" t="s">
        <v>331</v>
      </c>
      <c r="B2970" s="25">
        <v>2019</v>
      </c>
      <c r="C2970" s="25" t="s">
        <v>3</v>
      </c>
      <c r="D2970" s="25" t="s">
        <v>62</v>
      </c>
      <c r="E2970" s="25" t="s">
        <v>108</v>
      </c>
      <c r="F2970" s="23" t="s">
        <v>109</v>
      </c>
      <c r="G2970" s="23" t="s">
        <v>492</v>
      </c>
      <c r="H2970" s="32" t="s">
        <v>348</v>
      </c>
      <c r="I2970" s="32" t="s">
        <v>55</v>
      </c>
      <c r="J2970" s="135">
        <v>167</v>
      </c>
      <c r="K2970" s="28">
        <v>0.74251</v>
      </c>
      <c r="L2970" s="77">
        <v>0.9</v>
      </c>
      <c r="Q2970" s="106"/>
    </row>
    <row r="2971" spans="1:17" x14ac:dyDescent="0.25">
      <c r="A2971" t="s">
        <v>331</v>
      </c>
      <c r="B2971" s="25">
        <v>2020</v>
      </c>
      <c r="C2971" s="25" t="s">
        <v>0</v>
      </c>
      <c r="D2971" s="25" t="s">
        <v>63</v>
      </c>
      <c r="E2971" s="25" t="s">
        <v>108</v>
      </c>
      <c r="F2971" s="23" t="s">
        <v>109</v>
      </c>
      <c r="G2971" s="23" t="s">
        <v>492</v>
      </c>
      <c r="H2971" s="32" t="s">
        <v>348</v>
      </c>
      <c r="I2971" s="32" t="s">
        <v>55</v>
      </c>
      <c r="J2971" s="135">
        <v>181</v>
      </c>
      <c r="K2971" s="28">
        <v>0.84530000000000005</v>
      </c>
      <c r="L2971" s="77">
        <v>0.9</v>
      </c>
      <c r="Q2971" s="106"/>
    </row>
    <row r="2972" spans="1:17" x14ac:dyDescent="0.25">
      <c r="A2972" t="s">
        <v>331</v>
      </c>
      <c r="B2972" s="25">
        <v>2020</v>
      </c>
      <c r="C2972" s="25" t="s">
        <v>1</v>
      </c>
      <c r="D2972" s="25" t="s">
        <v>64</v>
      </c>
      <c r="E2972" s="25" t="s">
        <v>108</v>
      </c>
      <c r="F2972" s="23" t="s">
        <v>109</v>
      </c>
      <c r="G2972" s="23" t="s">
        <v>492</v>
      </c>
      <c r="H2972" s="32" t="s">
        <v>348</v>
      </c>
      <c r="I2972" s="32" t="s">
        <v>55</v>
      </c>
      <c r="J2972" s="135">
        <v>80</v>
      </c>
      <c r="K2972" s="28">
        <v>0.96250000000000002</v>
      </c>
      <c r="L2972" s="77">
        <v>0.9</v>
      </c>
      <c r="Q2972" s="106"/>
    </row>
    <row r="2973" spans="1:17" x14ac:dyDescent="0.25">
      <c r="A2973" t="s">
        <v>331</v>
      </c>
      <c r="B2973" s="25">
        <v>2020</v>
      </c>
      <c r="C2973" s="25" t="s">
        <v>2</v>
      </c>
      <c r="D2973" s="25" t="s">
        <v>65</v>
      </c>
      <c r="E2973" s="25" t="s">
        <v>108</v>
      </c>
      <c r="F2973" s="23" t="s">
        <v>109</v>
      </c>
      <c r="G2973" s="23" t="s">
        <v>492</v>
      </c>
      <c r="H2973" s="32" t="s">
        <v>348</v>
      </c>
      <c r="I2973" s="32" t="s">
        <v>55</v>
      </c>
      <c r="J2973" s="135">
        <v>134</v>
      </c>
      <c r="K2973" s="28">
        <v>0.88805999999999996</v>
      </c>
      <c r="L2973" s="77">
        <v>0.9</v>
      </c>
      <c r="Q2973" s="106"/>
    </row>
    <row r="2974" spans="1:17" x14ac:dyDescent="0.25">
      <c r="A2974" t="s">
        <v>331</v>
      </c>
      <c r="B2974" s="25">
        <v>2020</v>
      </c>
      <c r="C2974" s="25" t="s">
        <v>3</v>
      </c>
      <c r="D2974" s="25" t="s">
        <v>66</v>
      </c>
      <c r="E2974" s="25" t="s">
        <v>108</v>
      </c>
      <c r="F2974" s="23" t="s">
        <v>109</v>
      </c>
      <c r="G2974" s="23" t="s">
        <v>492</v>
      </c>
      <c r="H2974" s="32" t="s">
        <v>348</v>
      </c>
      <c r="I2974" s="32" t="s">
        <v>55</v>
      </c>
      <c r="J2974" s="135">
        <v>132</v>
      </c>
      <c r="K2974" s="28">
        <v>0.81818000000000002</v>
      </c>
      <c r="L2974" s="77">
        <v>0.9</v>
      </c>
      <c r="Q2974" s="106"/>
    </row>
    <row r="2975" spans="1:17" x14ac:dyDescent="0.25">
      <c r="A2975" t="s">
        <v>331</v>
      </c>
      <c r="B2975" s="25">
        <v>2021</v>
      </c>
      <c r="C2975" s="25" t="s">
        <v>0</v>
      </c>
      <c r="D2975" s="25" t="s">
        <v>67</v>
      </c>
      <c r="E2975" s="25" t="s">
        <v>108</v>
      </c>
      <c r="F2975" s="23" t="s">
        <v>109</v>
      </c>
      <c r="G2975" s="23" t="s">
        <v>492</v>
      </c>
      <c r="H2975" s="32" t="s">
        <v>348</v>
      </c>
      <c r="I2975" s="32" t="s">
        <v>55</v>
      </c>
      <c r="J2975" s="135">
        <v>129</v>
      </c>
      <c r="K2975" s="28">
        <v>0.74419000000000002</v>
      </c>
      <c r="L2975" s="77">
        <v>0.9</v>
      </c>
      <c r="Q2975" s="106"/>
    </row>
    <row r="2976" spans="1:17" x14ac:dyDescent="0.25">
      <c r="A2976" t="s">
        <v>331</v>
      </c>
      <c r="B2976" s="25">
        <v>2021</v>
      </c>
      <c r="C2976" s="25" t="s">
        <v>1</v>
      </c>
      <c r="D2976" s="25" t="s">
        <v>68</v>
      </c>
      <c r="E2976" s="25" t="s">
        <v>108</v>
      </c>
      <c r="F2976" s="23" t="s">
        <v>109</v>
      </c>
      <c r="G2976" s="23" t="s">
        <v>492</v>
      </c>
      <c r="H2976" s="32" t="s">
        <v>348</v>
      </c>
      <c r="I2976" s="32" t="s">
        <v>55</v>
      </c>
      <c r="J2976" s="135">
        <v>187</v>
      </c>
      <c r="K2976" s="28">
        <v>0.66844999999999999</v>
      </c>
      <c r="L2976" s="77">
        <v>0.9</v>
      </c>
      <c r="Q2976" s="106"/>
    </row>
    <row r="2977" spans="1:17" x14ac:dyDescent="0.25">
      <c r="A2977" t="s">
        <v>331</v>
      </c>
      <c r="B2977" s="25">
        <v>2021</v>
      </c>
      <c r="C2977" s="25" t="s">
        <v>2</v>
      </c>
      <c r="D2977" s="25" t="s">
        <v>69</v>
      </c>
      <c r="E2977" s="25" t="s">
        <v>108</v>
      </c>
      <c r="F2977" s="23" t="s">
        <v>109</v>
      </c>
      <c r="G2977" s="23" t="s">
        <v>492</v>
      </c>
      <c r="H2977" s="32" t="s">
        <v>348</v>
      </c>
      <c r="I2977" s="32" t="s">
        <v>55</v>
      </c>
      <c r="J2977" s="135">
        <v>171</v>
      </c>
      <c r="K2977" s="28">
        <v>0.77778000000000003</v>
      </c>
      <c r="L2977" s="77">
        <v>0.9</v>
      </c>
      <c r="Q2977" s="106"/>
    </row>
    <row r="2978" spans="1:17" x14ac:dyDescent="0.25">
      <c r="A2978" t="s">
        <v>331</v>
      </c>
      <c r="B2978" s="25">
        <v>2021</v>
      </c>
      <c r="C2978" s="25" t="s">
        <v>3</v>
      </c>
      <c r="D2978" s="25" t="s">
        <v>70</v>
      </c>
      <c r="E2978" s="25" t="s">
        <v>108</v>
      </c>
      <c r="F2978" s="23" t="s">
        <v>109</v>
      </c>
      <c r="G2978" s="23" t="s">
        <v>492</v>
      </c>
      <c r="H2978" s="32" t="s">
        <v>348</v>
      </c>
      <c r="I2978" s="32" t="s">
        <v>55</v>
      </c>
      <c r="J2978" s="135">
        <v>136</v>
      </c>
      <c r="K2978" s="28">
        <v>0.84558999999999995</v>
      </c>
      <c r="L2978" s="77">
        <v>0.9</v>
      </c>
      <c r="Q2978" s="106"/>
    </row>
    <row r="2979" spans="1:17" x14ac:dyDescent="0.25">
      <c r="A2979" t="s">
        <v>331</v>
      </c>
      <c r="B2979" s="25">
        <v>2022</v>
      </c>
      <c r="C2979" s="25" t="s">
        <v>0</v>
      </c>
      <c r="D2979" s="25" t="s">
        <v>71</v>
      </c>
      <c r="E2979" s="25" t="s">
        <v>108</v>
      </c>
      <c r="F2979" s="23" t="s">
        <v>109</v>
      </c>
      <c r="G2979" s="23" t="s">
        <v>492</v>
      </c>
      <c r="H2979" s="32" t="s">
        <v>348</v>
      </c>
      <c r="I2979" s="32" t="s">
        <v>55</v>
      </c>
      <c r="J2979" s="135">
        <v>159</v>
      </c>
      <c r="K2979" s="28">
        <v>0.77358000000000005</v>
      </c>
      <c r="L2979" s="77">
        <v>0.9</v>
      </c>
      <c r="Q2979" s="106"/>
    </row>
    <row r="2980" spans="1:17" x14ac:dyDescent="0.25">
      <c r="A2980" t="s">
        <v>331</v>
      </c>
      <c r="B2980" s="25">
        <v>2022</v>
      </c>
      <c r="C2980" s="25" t="s">
        <v>1</v>
      </c>
      <c r="D2980" s="25" t="s">
        <v>72</v>
      </c>
      <c r="E2980" s="25" t="s">
        <v>108</v>
      </c>
      <c r="F2980" s="23" t="s">
        <v>109</v>
      </c>
      <c r="G2980" s="23" t="s">
        <v>492</v>
      </c>
      <c r="H2980" s="32" t="s">
        <v>348</v>
      </c>
      <c r="I2980" s="32" t="s">
        <v>55</v>
      </c>
      <c r="J2980" s="135">
        <v>153</v>
      </c>
      <c r="K2980" s="28">
        <v>0.87582000000000004</v>
      </c>
      <c r="L2980" s="77">
        <v>0.9</v>
      </c>
      <c r="Q2980" s="106"/>
    </row>
    <row r="2981" spans="1:17" x14ac:dyDescent="0.25">
      <c r="A2981" t="s">
        <v>331</v>
      </c>
      <c r="B2981" s="25">
        <v>2022</v>
      </c>
      <c r="C2981" s="25" t="s">
        <v>2</v>
      </c>
      <c r="D2981" s="25" t="s">
        <v>73</v>
      </c>
      <c r="E2981" s="25" t="s">
        <v>108</v>
      </c>
      <c r="F2981" s="23" t="s">
        <v>109</v>
      </c>
      <c r="G2981" s="23" t="s">
        <v>492</v>
      </c>
      <c r="H2981" s="32" t="s">
        <v>348</v>
      </c>
      <c r="I2981" s="32" t="s">
        <v>55</v>
      </c>
      <c r="J2981" s="135">
        <v>159</v>
      </c>
      <c r="K2981" s="28">
        <v>0.89937</v>
      </c>
      <c r="L2981" s="77">
        <v>0.9</v>
      </c>
      <c r="Q2981" s="106"/>
    </row>
    <row r="2982" spans="1:17" x14ac:dyDescent="0.25">
      <c r="A2982" t="s">
        <v>331</v>
      </c>
      <c r="B2982" s="25">
        <v>2022</v>
      </c>
      <c r="C2982" s="25" t="s">
        <v>3</v>
      </c>
      <c r="D2982" s="25" t="s">
        <v>493</v>
      </c>
      <c r="E2982" s="25" t="s">
        <v>108</v>
      </c>
      <c r="F2982" s="23" t="s">
        <v>109</v>
      </c>
      <c r="G2982" s="23" t="s">
        <v>492</v>
      </c>
      <c r="H2982" s="32" t="s">
        <v>348</v>
      </c>
      <c r="I2982" s="32" t="s">
        <v>55</v>
      </c>
      <c r="J2982" s="135">
        <v>185</v>
      </c>
      <c r="K2982" s="28">
        <v>0.89188999999999996</v>
      </c>
      <c r="L2982" s="77">
        <v>0.9</v>
      </c>
      <c r="Q2982" s="106"/>
    </row>
    <row r="2983" spans="1:17" x14ac:dyDescent="0.25">
      <c r="A2983" t="s">
        <v>331</v>
      </c>
      <c r="B2983" s="25">
        <v>2023</v>
      </c>
      <c r="C2983" s="25" t="s">
        <v>0</v>
      </c>
      <c r="D2983" s="25" t="s">
        <v>537</v>
      </c>
      <c r="E2983" s="25" t="s">
        <v>108</v>
      </c>
      <c r="F2983" s="23" t="s">
        <v>109</v>
      </c>
      <c r="G2983" s="23" t="s">
        <v>492</v>
      </c>
      <c r="H2983" s="32" t="s">
        <v>348</v>
      </c>
      <c r="I2983" s="32" t="s">
        <v>55</v>
      </c>
      <c r="J2983" s="135">
        <v>184</v>
      </c>
      <c r="K2983" s="28">
        <v>0.85326000000000002</v>
      </c>
      <c r="L2983" s="77">
        <v>0.9</v>
      </c>
      <c r="Q2983" s="106"/>
    </row>
    <row r="2984" spans="1:17" x14ac:dyDescent="0.25">
      <c r="A2984" t="s">
        <v>331</v>
      </c>
      <c r="B2984" s="25">
        <v>2018</v>
      </c>
      <c r="C2984" s="25" t="s">
        <v>0</v>
      </c>
      <c r="D2984" s="25" t="s">
        <v>54</v>
      </c>
      <c r="E2984" s="25" t="s">
        <v>110</v>
      </c>
      <c r="F2984" s="23" t="s">
        <v>111</v>
      </c>
      <c r="G2984" s="23" t="s">
        <v>492</v>
      </c>
      <c r="H2984" s="32" t="s">
        <v>351</v>
      </c>
      <c r="I2984" s="32" t="s">
        <v>55</v>
      </c>
      <c r="J2984" s="135">
        <v>55</v>
      </c>
      <c r="K2984" s="28">
        <v>0.98182000000000003</v>
      </c>
      <c r="L2984" s="77">
        <v>0.9</v>
      </c>
      <c r="Q2984" s="106"/>
    </row>
    <row r="2985" spans="1:17" x14ac:dyDescent="0.25">
      <c r="A2985" t="s">
        <v>331</v>
      </c>
      <c r="B2985" s="25">
        <v>2018</v>
      </c>
      <c r="C2985" s="25" t="s">
        <v>1</v>
      </c>
      <c r="D2985" s="25" t="s">
        <v>56</v>
      </c>
      <c r="E2985" s="25" t="s">
        <v>110</v>
      </c>
      <c r="F2985" s="23" t="s">
        <v>111</v>
      </c>
      <c r="G2985" s="23" t="s">
        <v>492</v>
      </c>
      <c r="H2985" s="32" t="s">
        <v>351</v>
      </c>
      <c r="I2985" s="32" t="s">
        <v>55</v>
      </c>
      <c r="J2985" s="135">
        <v>61</v>
      </c>
      <c r="K2985" s="28">
        <v>1</v>
      </c>
      <c r="L2985" s="77">
        <v>0.9</v>
      </c>
      <c r="Q2985" s="106"/>
    </row>
    <row r="2986" spans="1:17" x14ac:dyDescent="0.25">
      <c r="A2986" t="s">
        <v>331</v>
      </c>
      <c r="B2986" s="25">
        <v>2018</v>
      </c>
      <c r="C2986" s="25" t="s">
        <v>2</v>
      </c>
      <c r="D2986" s="25" t="s">
        <v>57</v>
      </c>
      <c r="E2986" s="25" t="s">
        <v>110</v>
      </c>
      <c r="F2986" s="23" t="s">
        <v>111</v>
      </c>
      <c r="G2986" s="23" t="s">
        <v>492</v>
      </c>
      <c r="H2986" s="32" t="s">
        <v>351</v>
      </c>
      <c r="I2986" s="32" t="s">
        <v>55</v>
      </c>
      <c r="J2986" s="135">
        <v>63</v>
      </c>
      <c r="K2986" s="28">
        <v>0.95238</v>
      </c>
      <c r="L2986" s="77">
        <v>0.9</v>
      </c>
      <c r="Q2986" s="106"/>
    </row>
    <row r="2987" spans="1:17" x14ac:dyDescent="0.25">
      <c r="A2987" t="s">
        <v>331</v>
      </c>
      <c r="B2987" s="25">
        <v>2018</v>
      </c>
      <c r="C2987" s="25" t="s">
        <v>3</v>
      </c>
      <c r="D2987" s="25" t="s">
        <v>58</v>
      </c>
      <c r="E2987" s="25" t="s">
        <v>110</v>
      </c>
      <c r="F2987" s="23" t="s">
        <v>111</v>
      </c>
      <c r="G2987" s="23" t="s">
        <v>492</v>
      </c>
      <c r="H2987" s="32" t="s">
        <v>351</v>
      </c>
      <c r="I2987" s="32" t="s">
        <v>55</v>
      </c>
      <c r="J2987" s="135">
        <v>52</v>
      </c>
      <c r="K2987" s="28">
        <v>0.98077000000000003</v>
      </c>
      <c r="L2987" s="77">
        <v>0.9</v>
      </c>
      <c r="Q2987" s="106"/>
    </row>
    <row r="2988" spans="1:17" x14ac:dyDescent="0.25">
      <c r="A2988" t="s">
        <v>331</v>
      </c>
      <c r="B2988" s="25">
        <v>2019</v>
      </c>
      <c r="C2988" s="25" t="s">
        <v>0</v>
      </c>
      <c r="D2988" s="25" t="s">
        <v>59</v>
      </c>
      <c r="E2988" s="25" t="s">
        <v>110</v>
      </c>
      <c r="F2988" s="23" t="s">
        <v>111</v>
      </c>
      <c r="G2988" s="23" t="s">
        <v>492</v>
      </c>
      <c r="H2988" s="32" t="s">
        <v>351</v>
      </c>
      <c r="I2988" s="32" t="s">
        <v>55</v>
      </c>
      <c r="J2988" s="135">
        <v>54</v>
      </c>
      <c r="K2988" s="28">
        <v>1</v>
      </c>
      <c r="L2988" s="77">
        <v>0.9</v>
      </c>
      <c r="Q2988" s="106"/>
    </row>
    <row r="2989" spans="1:17" x14ac:dyDescent="0.25">
      <c r="A2989" t="s">
        <v>331</v>
      </c>
      <c r="B2989" s="25">
        <v>2019</v>
      </c>
      <c r="C2989" s="25" t="s">
        <v>1</v>
      </c>
      <c r="D2989" s="25" t="s">
        <v>60</v>
      </c>
      <c r="E2989" s="25" t="s">
        <v>110</v>
      </c>
      <c r="F2989" s="23" t="s">
        <v>111</v>
      </c>
      <c r="G2989" s="23" t="s">
        <v>492</v>
      </c>
      <c r="H2989" s="32" t="s">
        <v>351</v>
      </c>
      <c r="I2989" s="32" t="s">
        <v>55</v>
      </c>
      <c r="J2989" s="135">
        <v>49</v>
      </c>
      <c r="K2989" s="28">
        <v>1</v>
      </c>
      <c r="L2989" s="77">
        <v>0.9</v>
      </c>
      <c r="Q2989" s="106"/>
    </row>
    <row r="2990" spans="1:17" x14ac:dyDescent="0.25">
      <c r="A2990" t="s">
        <v>331</v>
      </c>
      <c r="B2990" s="25">
        <v>2019</v>
      </c>
      <c r="C2990" s="25" t="s">
        <v>2</v>
      </c>
      <c r="D2990" s="25" t="s">
        <v>61</v>
      </c>
      <c r="E2990" s="25" t="s">
        <v>110</v>
      </c>
      <c r="F2990" s="23" t="s">
        <v>111</v>
      </c>
      <c r="G2990" s="23" t="s">
        <v>492</v>
      </c>
      <c r="H2990" s="32" t="s">
        <v>351</v>
      </c>
      <c r="I2990" s="32" t="s">
        <v>55</v>
      </c>
      <c r="J2990" s="135">
        <v>62</v>
      </c>
      <c r="K2990" s="28">
        <v>0.98387000000000002</v>
      </c>
      <c r="L2990" s="77">
        <v>0.9</v>
      </c>
      <c r="Q2990" s="106"/>
    </row>
    <row r="2991" spans="1:17" x14ac:dyDescent="0.25">
      <c r="A2991" t="s">
        <v>331</v>
      </c>
      <c r="B2991" s="25">
        <v>2019</v>
      </c>
      <c r="C2991" s="25" t="s">
        <v>3</v>
      </c>
      <c r="D2991" s="25" t="s">
        <v>62</v>
      </c>
      <c r="E2991" s="25" t="s">
        <v>110</v>
      </c>
      <c r="F2991" s="23" t="s">
        <v>111</v>
      </c>
      <c r="G2991" s="23" t="s">
        <v>492</v>
      </c>
      <c r="H2991" s="32" t="s">
        <v>351</v>
      </c>
      <c r="I2991" s="32" t="s">
        <v>55</v>
      </c>
      <c r="J2991" s="135">
        <v>43</v>
      </c>
      <c r="K2991" s="28">
        <v>1</v>
      </c>
      <c r="L2991" s="77">
        <v>0.9</v>
      </c>
      <c r="Q2991" s="106"/>
    </row>
    <row r="2992" spans="1:17" x14ac:dyDescent="0.25">
      <c r="A2992" t="s">
        <v>331</v>
      </c>
      <c r="B2992" s="25">
        <v>2020</v>
      </c>
      <c r="C2992" s="25" t="s">
        <v>0</v>
      </c>
      <c r="D2992" s="25" t="s">
        <v>63</v>
      </c>
      <c r="E2992" s="25" t="s">
        <v>110</v>
      </c>
      <c r="F2992" s="23" t="s">
        <v>111</v>
      </c>
      <c r="G2992" s="23" t="s">
        <v>492</v>
      </c>
      <c r="H2992" s="32" t="s">
        <v>351</v>
      </c>
      <c r="I2992" s="32" t="s">
        <v>55</v>
      </c>
      <c r="J2992" s="135">
        <v>46</v>
      </c>
      <c r="K2992" s="28">
        <v>0.95652000000000004</v>
      </c>
      <c r="L2992" s="77">
        <v>0.9</v>
      </c>
      <c r="Q2992" s="106"/>
    </row>
    <row r="2993" spans="1:17" x14ac:dyDescent="0.25">
      <c r="A2993" t="s">
        <v>331</v>
      </c>
      <c r="B2993" s="25">
        <v>2020</v>
      </c>
      <c r="C2993" s="25" t="s">
        <v>1</v>
      </c>
      <c r="D2993" s="25" t="s">
        <v>64</v>
      </c>
      <c r="E2993" s="25" t="s">
        <v>110</v>
      </c>
      <c r="F2993" s="23" t="s">
        <v>111</v>
      </c>
      <c r="G2993" s="23" t="s">
        <v>492</v>
      </c>
      <c r="H2993" s="32" t="s">
        <v>351</v>
      </c>
      <c r="I2993" s="32" t="s">
        <v>55</v>
      </c>
      <c r="J2993" s="135">
        <v>26</v>
      </c>
      <c r="K2993" s="28">
        <v>1</v>
      </c>
      <c r="L2993" s="77">
        <v>0.9</v>
      </c>
      <c r="Q2993" s="106"/>
    </row>
    <row r="2994" spans="1:17" x14ac:dyDescent="0.25">
      <c r="A2994" t="s">
        <v>331</v>
      </c>
      <c r="B2994" s="25">
        <v>2020</v>
      </c>
      <c r="C2994" s="25" t="s">
        <v>2</v>
      </c>
      <c r="D2994" s="25" t="s">
        <v>65</v>
      </c>
      <c r="E2994" s="25" t="s">
        <v>110</v>
      </c>
      <c r="F2994" s="23" t="s">
        <v>111</v>
      </c>
      <c r="G2994" s="23" t="s">
        <v>492</v>
      </c>
      <c r="H2994" s="32" t="s">
        <v>351</v>
      </c>
      <c r="I2994" s="32" t="s">
        <v>55</v>
      </c>
      <c r="J2994" s="135">
        <v>56</v>
      </c>
      <c r="K2994" s="28">
        <v>0.96428999999999998</v>
      </c>
      <c r="L2994" s="77">
        <v>0.9</v>
      </c>
      <c r="Q2994" s="106"/>
    </row>
    <row r="2995" spans="1:17" x14ac:dyDescent="0.25">
      <c r="A2995" t="s">
        <v>331</v>
      </c>
      <c r="B2995" s="25">
        <v>2020</v>
      </c>
      <c r="C2995" s="25" t="s">
        <v>3</v>
      </c>
      <c r="D2995" s="25" t="s">
        <v>66</v>
      </c>
      <c r="E2995" s="25" t="s">
        <v>110</v>
      </c>
      <c r="F2995" s="23" t="s">
        <v>111</v>
      </c>
      <c r="G2995" s="23" t="s">
        <v>492</v>
      </c>
      <c r="H2995" s="32" t="s">
        <v>351</v>
      </c>
      <c r="I2995" s="32" t="s">
        <v>55</v>
      </c>
      <c r="J2995" s="135">
        <v>55</v>
      </c>
      <c r="K2995" s="28">
        <v>0.96364000000000005</v>
      </c>
      <c r="L2995" s="77">
        <v>0.9</v>
      </c>
      <c r="Q2995" s="106"/>
    </row>
    <row r="2996" spans="1:17" x14ac:dyDescent="0.25">
      <c r="A2996" t="s">
        <v>331</v>
      </c>
      <c r="B2996" s="25">
        <v>2021</v>
      </c>
      <c r="C2996" s="25" t="s">
        <v>0</v>
      </c>
      <c r="D2996" s="25" t="s">
        <v>67</v>
      </c>
      <c r="E2996" s="25" t="s">
        <v>110</v>
      </c>
      <c r="F2996" s="23" t="s">
        <v>111</v>
      </c>
      <c r="G2996" s="23" t="s">
        <v>492</v>
      </c>
      <c r="H2996" s="32" t="s">
        <v>351</v>
      </c>
      <c r="I2996" s="32" t="s">
        <v>55</v>
      </c>
      <c r="J2996" s="135">
        <v>35</v>
      </c>
      <c r="K2996" s="28">
        <v>0.97143000000000002</v>
      </c>
      <c r="L2996" s="77">
        <v>0.9</v>
      </c>
      <c r="Q2996" s="106"/>
    </row>
    <row r="2997" spans="1:17" x14ac:dyDescent="0.25">
      <c r="A2997" t="s">
        <v>331</v>
      </c>
      <c r="B2997" s="25">
        <v>2021</v>
      </c>
      <c r="C2997" s="25" t="s">
        <v>1</v>
      </c>
      <c r="D2997" s="25" t="s">
        <v>68</v>
      </c>
      <c r="E2997" s="25" t="s">
        <v>110</v>
      </c>
      <c r="F2997" s="23" t="s">
        <v>111</v>
      </c>
      <c r="G2997" s="23" t="s">
        <v>492</v>
      </c>
      <c r="H2997" s="32" t="s">
        <v>351</v>
      </c>
      <c r="I2997" s="32" t="s">
        <v>55</v>
      </c>
      <c r="J2997" s="135">
        <v>61</v>
      </c>
      <c r="K2997" s="28">
        <v>1</v>
      </c>
      <c r="L2997" s="77">
        <v>0.9</v>
      </c>
      <c r="Q2997" s="106"/>
    </row>
    <row r="2998" spans="1:17" x14ac:dyDescent="0.25">
      <c r="A2998" t="s">
        <v>331</v>
      </c>
      <c r="B2998" s="25">
        <v>2021</v>
      </c>
      <c r="C2998" s="25" t="s">
        <v>2</v>
      </c>
      <c r="D2998" s="25" t="s">
        <v>69</v>
      </c>
      <c r="E2998" s="25" t="s">
        <v>110</v>
      </c>
      <c r="F2998" s="23" t="s">
        <v>111</v>
      </c>
      <c r="G2998" s="23" t="s">
        <v>492</v>
      </c>
      <c r="H2998" s="32" t="s">
        <v>351</v>
      </c>
      <c r="I2998" s="32" t="s">
        <v>55</v>
      </c>
      <c r="J2998" s="135">
        <v>64</v>
      </c>
      <c r="K2998" s="28">
        <v>1</v>
      </c>
      <c r="L2998" s="77">
        <v>0.9</v>
      </c>
      <c r="Q2998" s="106"/>
    </row>
    <row r="2999" spans="1:17" x14ac:dyDescent="0.25">
      <c r="A2999" t="s">
        <v>331</v>
      </c>
      <c r="B2999" s="25">
        <v>2021</v>
      </c>
      <c r="C2999" s="25" t="s">
        <v>3</v>
      </c>
      <c r="D2999" s="25" t="s">
        <v>70</v>
      </c>
      <c r="E2999" s="25" t="s">
        <v>110</v>
      </c>
      <c r="F2999" s="23" t="s">
        <v>111</v>
      </c>
      <c r="G2999" s="23" t="s">
        <v>492</v>
      </c>
      <c r="H2999" s="32" t="s">
        <v>351</v>
      </c>
      <c r="I2999" s="32" t="s">
        <v>55</v>
      </c>
      <c r="J2999" s="135">
        <v>83</v>
      </c>
      <c r="K2999" s="28">
        <v>1</v>
      </c>
      <c r="L2999" s="77">
        <v>0.9</v>
      </c>
      <c r="Q2999" s="106"/>
    </row>
    <row r="3000" spans="1:17" x14ac:dyDescent="0.25">
      <c r="A3000" t="s">
        <v>331</v>
      </c>
      <c r="B3000" s="25">
        <v>2022</v>
      </c>
      <c r="C3000" s="25" t="s">
        <v>0</v>
      </c>
      <c r="D3000" s="25" t="s">
        <v>71</v>
      </c>
      <c r="E3000" s="25" t="s">
        <v>110</v>
      </c>
      <c r="F3000" s="23" t="s">
        <v>111</v>
      </c>
      <c r="G3000" s="23" t="s">
        <v>492</v>
      </c>
      <c r="H3000" s="32" t="s">
        <v>351</v>
      </c>
      <c r="I3000" s="32" t="s">
        <v>55</v>
      </c>
      <c r="J3000" s="135">
        <v>67</v>
      </c>
      <c r="K3000" s="28">
        <v>0.95521999999999996</v>
      </c>
      <c r="L3000" s="77">
        <v>0.9</v>
      </c>
      <c r="Q3000" s="106"/>
    </row>
    <row r="3001" spans="1:17" x14ac:dyDescent="0.25">
      <c r="A3001" t="s">
        <v>331</v>
      </c>
      <c r="B3001" s="25">
        <v>2022</v>
      </c>
      <c r="C3001" s="25" t="s">
        <v>1</v>
      </c>
      <c r="D3001" s="25" t="s">
        <v>72</v>
      </c>
      <c r="E3001" s="25" t="s">
        <v>110</v>
      </c>
      <c r="F3001" s="23" t="s">
        <v>111</v>
      </c>
      <c r="G3001" s="23" t="s">
        <v>492</v>
      </c>
      <c r="H3001" s="32" t="s">
        <v>351</v>
      </c>
      <c r="I3001" s="32" t="s">
        <v>55</v>
      </c>
      <c r="J3001" s="135">
        <v>56</v>
      </c>
      <c r="K3001" s="28">
        <v>0.94642999999999999</v>
      </c>
      <c r="L3001" s="77">
        <v>0.9</v>
      </c>
      <c r="Q3001" s="106"/>
    </row>
    <row r="3002" spans="1:17" x14ac:dyDescent="0.25">
      <c r="A3002" t="s">
        <v>331</v>
      </c>
      <c r="B3002" s="25">
        <v>2022</v>
      </c>
      <c r="C3002" s="25" t="s">
        <v>2</v>
      </c>
      <c r="D3002" s="25" t="s">
        <v>73</v>
      </c>
      <c r="E3002" s="25" t="s">
        <v>110</v>
      </c>
      <c r="F3002" s="23" t="s">
        <v>111</v>
      </c>
      <c r="G3002" s="23" t="s">
        <v>492</v>
      </c>
      <c r="H3002" s="32" t="s">
        <v>351</v>
      </c>
      <c r="I3002" s="32" t="s">
        <v>55</v>
      </c>
      <c r="J3002" s="135">
        <v>70</v>
      </c>
      <c r="K3002" s="28">
        <v>0.92857000000000001</v>
      </c>
      <c r="L3002" s="77">
        <v>0.9</v>
      </c>
      <c r="Q3002" s="106"/>
    </row>
    <row r="3003" spans="1:17" x14ac:dyDescent="0.25">
      <c r="A3003" t="s">
        <v>331</v>
      </c>
      <c r="B3003" s="25">
        <v>2022</v>
      </c>
      <c r="C3003" s="25" t="s">
        <v>3</v>
      </c>
      <c r="D3003" s="25" t="s">
        <v>493</v>
      </c>
      <c r="E3003" s="25" t="s">
        <v>110</v>
      </c>
      <c r="F3003" s="23" t="s">
        <v>111</v>
      </c>
      <c r="G3003" s="23" t="s">
        <v>492</v>
      </c>
      <c r="H3003" s="32" t="s">
        <v>351</v>
      </c>
      <c r="I3003" s="32" t="s">
        <v>55</v>
      </c>
      <c r="J3003" s="135">
        <v>75</v>
      </c>
      <c r="K3003" s="28">
        <v>0.97333000000000003</v>
      </c>
      <c r="L3003" s="77">
        <v>0.9</v>
      </c>
      <c r="Q3003" s="106"/>
    </row>
    <row r="3004" spans="1:17" x14ac:dyDescent="0.25">
      <c r="A3004" t="s">
        <v>331</v>
      </c>
      <c r="B3004" s="25">
        <v>2023</v>
      </c>
      <c r="C3004" s="25" t="s">
        <v>0</v>
      </c>
      <c r="D3004" s="25" t="s">
        <v>537</v>
      </c>
      <c r="E3004" s="25" t="s">
        <v>110</v>
      </c>
      <c r="F3004" s="23" t="s">
        <v>111</v>
      </c>
      <c r="G3004" s="23" t="s">
        <v>492</v>
      </c>
      <c r="H3004" s="32" t="s">
        <v>351</v>
      </c>
      <c r="I3004" s="32" t="s">
        <v>55</v>
      </c>
      <c r="J3004" s="135">
        <v>87</v>
      </c>
      <c r="K3004" s="28">
        <v>0.97701000000000005</v>
      </c>
      <c r="L3004" s="77">
        <v>0.9</v>
      </c>
      <c r="Q3004" s="106"/>
    </row>
    <row r="3005" spans="1:17" x14ac:dyDescent="0.25">
      <c r="A3005" t="s">
        <v>331</v>
      </c>
      <c r="B3005" s="25">
        <v>2018</v>
      </c>
      <c r="C3005" s="25" t="s">
        <v>0</v>
      </c>
      <c r="D3005" s="25" t="s">
        <v>54</v>
      </c>
      <c r="E3005" s="25" t="s">
        <v>112</v>
      </c>
      <c r="F3005" s="23" t="s">
        <v>113</v>
      </c>
      <c r="G3005" s="23" t="s">
        <v>492</v>
      </c>
      <c r="H3005" s="32" t="s">
        <v>359</v>
      </c>
      <c r="I3005" s="32" t="s">
        <v>55</v>
      </c>
      <c r="J3005" s="135">
        <v>71</v>
      </c>
      <c r="K3005" s="28">
        <v>0.95774999999999999</v>
      </c>
      <c r="L3005" s="77">
        <v>0.9</v>
      </c>
      <c r="Q3005" s="106"/>
    </row>
    <row r="3006" spans="1:17" x14ac:dyDescent="0.25">
      <c r="A3006" t="s">
        <v>331</v>
      </c>
      <c r="B3006" s="25">
        <v>2018</v>
      </c>
      <c r="C3006" s="25" t="s">
        <v>1</v>
      </c>
      <c r="D3006" s="25" t="s">
        <v>56</v>
      </c>
      <c r="E3006" s="25" t="s">
        <v>112</v>
      </c>
      <c r="F3006" s="23" t="s">
        <v>113</v>
      </c>
      <c r="G3006" s="23" t="s">
        <v>492</v>
      </c>
      <c r="H3006" s="32" t="s">
        <v>359</v>
      </c>
      <c r="I3006" s="32" t="s">
        <v>55</v>
      </c>
      <c r="J3006" s="135">
        <v>114</v>
      </c>
      <c r="K3006" s="28">
        <v>0.96491000000000005</v>
      </c>
      <c r="L3006" s="77">
        <v>0.9</v>
      </c>
      <c r="Q3006" s="106"/>
    </row>
    <row r="3007" spans="1:17" x14ac:dyDescent="0.25">
      <c r="A3007" t="s">
        <v>331</v>
      </c>
      <c r="B3007" s="25">
        <v>2018</v>
      </c>
      <c r="C3007" s="25" t="s">
        <v>2</v>
      </c>
      <c r="D3007" s="25" t="s">
        <v>57</v>
      </c>
      <c r="E3007" s="25" t="s">
        <v>112</v>
      </c>
      <c r="F3007" s="23" t="s">
        <v>113</v>
      </c>
      <c r="G3007" s="23" t="s">
        <v>492</v>
      </c>
      <c r="H3007" s="32" t="s">
        <v>359</v>
      </c>
      <c r="I3007" s="32" t="s">
        <v>55</v>
      </c>
      <c r="J3007" s="135">
        <v>125</v>
      </c>
      <c r="K3007" s="28">
        <v>0.98399999999999999</v>
      </c>
      <c r="L3007" s="77">
        <v>0.9</v>
      </c>
      <c r="Q3007" s="106"/>
    </row>
    <row r="3008" spans="1:17" x14ac:dyDescent="0.25">
      <c r="A3008" t="s">
        <v>331</v>
      </c>
      <c r="B3008" s="25">
        <v>2018</v>
      </c>
      <c r="C3008" s="25" t="s">
        <v>3</v>
      </c>
      <c r="D3008" s="25" t="s">
        <v>58</v>
      </c>
      <c r="E3008" s="25" t="s">
        <v>112</v>
      </c>
      <c r="F3008" s="23" t="s">
        <v>113</v>
      </c>
      <c r="G3008" s="23" t="s">
        <v>492</v>
      </c>
      <c r="H3008" s="32" t="s">
        <v>359</v>
      </c>
      <c r="I3008" s="32" t="s">
        <v>55</v>
      </c>
      <c r="J3008" s="135">
        <v>127</v>
      </c>
      <c r="K3008" s="28">
        <v>0.98424999999999996</v>
      </c>
      <c r="L3008" s="77">
        <v>0.9</v>
      </c>
      <c r="Q3008" s="106"/>
    </row>
    <row r="3009" spans="1:17" x14ac:dyDescent="0.25">
      <c r="A3009" t="s">
        <v>331</v>
      </c>
      <c r="B3009" s="25">
        <v>2019</v>
      </c>
      <c r="C3009" s="25" t="s">
        <v>0</v>
      </c>
      <c r="D3009" s="25" t="s">
        <v>59</v>
      </c>
      <c r="E3009" s="25" t="s">
        <v>112</v>
      </c>
      <c r="F3009" s="23" t="s">
        <v>113</v>
      </c>
      <c r="G3009" s="23" t="s">
        <v>492</v>
      </c>
      <c r="H3009" s="32" t="s">
        <v>359</v>
      </c>
      <c r="I3009" s="32" t="s">
        <v>55</v>
      </c>
      <c r="J3009" s="135">
        <v>109</v>
      </c>
      <c r="K3009" s="28">
        <v>1</v>
      </c>
      <c r="L3009" s="77">
        <v>0.9</v>
      </c>
      <c r="Q3009" s="106"/>
    </row>
    <row r="3010" spans="1:17" x14ac:dyDescent="0.25">
      <c r="A3010" t="s">
        <v>331</v>
      </c>
      <c r="B3010" s="25">
        <v>2019</v>
      </c>
      <c r="C3010" s="25" t="s">
        <v>1</v>
      </c>
      <c r="D3010" s="25" t="s">
        <v>60</v>
      </c>
      <c r="E3010" s="25" t="s">
        <v>112</v>
      </c>
      <c r="F3010" s="23" t="s">
        <v>113</v>
      </c>
      <c r="G3010" s="23" t="s">
        <v>492</v>
      </c>
      <c r="H3010" s="32" t="s">
        <v>359</v>
      </c>
      <c r="I3010" s="32" t="s">
        <v>55</v>
      </c>
      <c r="J3010" s="135">
        <v>132</v>
      </c>
      <c r="K3010" s="28">
        <v>0.96970000000000001</v>
      </c>
      <c r="L3010" s="77">
        <v>0.9</v>
      </c>
      <c r="Q3010" s="106"/>
    </row>
    <row r="3011" spans="1:17" x14ac:dyDescent="0.25">
      <c r="A3011" t="s">
        <v>331</v>
      </c>
      <c r="B3011" s="25">
        <v>2019</v>
      </c>
      <c r="C3011" s="25" t="s">
        <v>2</v>
      </c>
      <c r="D3011" s="25" t="s">
        <v>61</v>
      </c>
      <c r="E3011" s="25" t="s">
        <v>112</v>
      </c>
      <c r="F3011" s="23" t="s">
        <v>113</v>
      </c>
      <c r="G3011" s="23" t="s">
        <v>492</v>
      </c>
      <c r="H3011" s="32" t="s">
        <v>359</v>
      </c>
      <c r="I3011" s="32" t="s">
        <v>55</v>
      </c>
      <c r="J3011" s="135">
        <v>142</v>
      </c>
      <c r="K3011" s="28">
        <v>0.98592000000000002</v>
      </c>
      <c r="L3011" s="77">
        <v>0.9</v>
      </c>
      <c r="Q3011" s="106"/>
    </row>
    <row r="3012" spans="1:17" x14ac:dyDescent="0.25">
      <c r="A3012" t="s">
        <v>331</v>
      </c>
      <c r="B3012" s="25">
        <v>2019</v>
      </c>
      <c r="C3012" s="25" t="s">
        <v>3</v>
      </c>
      <c r="D3012" s="25" t="s">
        <v>62</v>
      </c>
      <c r="E3012" s="25" t="s">
        <v>112</v>
      </c>
      <c r="F3012" s="23" t="s">
        <v>113</v>
      </c>
      <c r="G3012" s="23" t="s">
        <v>492</v>
      </c>
      <c r="H3012" s="32" t="s">
        <v>359</v>
      </c>
      <c r="I3012" s="32" t="s">
        <v>55</v>
      </c>
      <c r="J3012" s="135">
        <v>114</v>
      </c>
      <c r="K3012" s="28">
        <v>0.98246</v>
      </c>
      <c r="L3012" s="77">
        <v>0.9</v>
      </c>
      <c r="Q3012" s="106"/>
    </row>
    <row r="3013" spans="1:17" x14ac:dyDescent="0.25">
      <c r="A3013" t="s">
        <v>331</v>
      </c>
      <c r="B3013" s="25">
        <v>2020</v>
      </c>
      <c r="C3013" s="25" t="s">
        <v>0</v>
      </c>
      <c r="D3013" s="25" t="s">
        <v>63</v>
      </c>
      <c r="E3013" s="25" t="s">
        <v>112</v>
      </c>
      <c r="F3013" s="23" t="s">
        <v>113</v>
      </c>
      <c r="G3013" s="23" t="s">
        <v>492</v>
      </c>
      <c r="H3013" s="32" t="s">
        <v>359</v>
      </c>
      <c r="I3013" s="32" t="s">
        <v>55</v>
      </c>
      <c r="J3013" s="135">
        <v>84</v>
      </c>
      <c r="K3013" s="28">
        <v>0.96428999999999998</v>
      </c>
      <c r="L3013" s="77">
        <v>0.9</v>
      </c>
      <c r="Q3013" s="106"/>
    </row>
    <row r="3014" spans="1:17" x14ac:dyDescent="0.25">
      <c r="A3014" t="s">
        <v>331</v>
      </c>
      <c r="B3014" s="25">
        <v>2020</v>
      </c>
      <c r="C3014" s="25" t="s">
        <v>1</v>
      </c>
      <c r="D3014" s="25" t="s">
        <v>64</v>
      </c>
      <c r="E3014" s="25" t="s">
        <v>112</v>
      </c>
      <c r="F3014" s="23" t="s">
        <v>113</v>
      </c>
      <c r="G3014" s="23" t="s">
        <v>492</v>
      </c>
      <c r="H3014" s="32" t="s">
        <v>359</v>
      </c>
      <c r="I3014" s="32" t="s">
        <v>55</v>
      </c>
      <c r="J3014" s="135">
        <v>28</v>
      </c>
      <c r="K3014" s="28">
        <v>0.92857000000000001</v>
      </c>
      <c r="L3014" s="77">
        <v>0.9</v>
      </c>
      <c r="Q3014" s="106"/>
    </row>
    <row r="3015" spans="1:17" x14ac:dyDescent="0.25">
      <c r="A3015" t="s">
        <v>331</v>
      </c>
      <c r="B3015" s="25">
        <v>2020</v>
      </c>
      <c r="C3015" s="25" t="s">
        <v>2</v>
      </c>
      <c r="D3015" s="25" t="s">
        <v>65</v>
      </c>
      <c r="E3015" s="25" t="s">
        <v>112</v>
      </c>
      <c r="F3015" s="23" t="s">
        <v>113</v>
      </c>
      <c r="G3015" s="23" t="s">
        <v>492</v>
      </c>
      <c r="H3015" s="32" t="s">
        <v>359</v>
      </c>
      <c r="I3015" s="32" t="s">
        <v>55</v>
      </c>
      <c r="J3015" s="135">
        <v>60</v>
      </c>
      <c r="K3015" s="28">
        <v>1</v>
      </c>
      <c r="L3015" s="77">
        <v>0.9</v>
      </c>
      <c r="Q3015" s="106"/>
    </row>
    <row r="3016" spans="1:17" x14ac:dyDescent="0.25">
      <c r="A3016" t="s">
        <v>331</v>
      </c>
      <c r="B3016" s="25">
        <v>2020</v>
      </c>
      <c r="C3016" s="25" t="s">
        <v>3</v>
      </c>
      <c r="D3016" s="25" t="s">
        <v>66</v>
      </c>
      <c r="E3016" s="25" t="s">
        <v>112</v>
      </c>
      <c r="F3016" s="23" t="s">
        <v>113</v>
      </c>
      <c r="G3016" s="23" t="s">
        <v>492</v>
      </c>
      <c r="H3016" s="32" t="s">
        <v>359</v>
      </c>
      <c r="I3016" s="32" t="s">
        <v>55</v>
      </c>
      <c r="J3016" s="135">
        <v>90</v>
      </c>
      <c r="K3016" s="28">
        <v>0.95555999999999996</v>
      </c>
      <c r="L3016" s="77">
        <v>0.9</v>
      </c>
      <c r="Q3016" s="106"/>
    </row>
    <row r="3017" spans="1:17" x14ac:dyDescent="0.25">
      <c r="A3017" t="s">
        <v>331</v>
      </c>
      <c r="B3017" s="25">
        <v>2021</v>
      </c>
      <c r="C3017" s="25" t="s">
        <v>0</v>
      </c>
      <c r="D3017" s="25" t="s">
        <v>67</v>
      </c>
      <c r="E3017" s="25" t="s">
        <v>112</v>
      </c>
      <c r="F3017" s="23" t="s">
        <v>113</v>
      </c>
      <c r="G3017" s="23" t="s">
        <v>492</v>
      </c>
      <c r="H3017" s="32" t="s">
        <v>359</v>
      </c>
      <c r="I3017" s="32" t="s">
        <v>55</v>
      </c>
      <c r="J3017" s="135">
        <v>87</v>
      </c>
      <c r="K3017" s="28">
        <v>0.97701000000000005</v>
      </c>
      <c r="L3017" s="77">
        <v>0.9</v>
      </c>
      <c r="Q3017" s="106"/>
    </row>
    <row r="3018" spans="1:17" x14ac:dyDescent="0.25">
      <c r="A3018" t="s">
        <v>331</v>
      </c>
      <c r="B3018" s="25">
        <v>2021</v>
      </c>
      <c r="C3018" s="25" t="s">
        <v>1</v>
      </c>
      <c r="D3018" s="25" t="s">
        <v>68</v>
      </c>
      <c r="E3018" s="25" t="s">
        <v>112</v>
      </c>
      <c r="F3018" s="23" t="s">
        <v>113</v>
      </c>
      <c r="G3018" s="23" t="s">
        <v>492</v>
      </c>
      <c r="H3018" s="32" t="s">
        <v>359</v>
      </c>
      <c r="I3018" s="32" t="s">
        <v>55</v>
      </c>
      <c r="J3018" s="135">
        <v>55</v>
      </c>
      <c r="K3018" s="28">
        <v>0.96364000000000005</v>
      </c>
      <c r="L3018" s="77">
        <v>0.9</v>
      </c>
      <c r="Q3018" s="106"/>
    </row>
    <row r="3019" spans="1:17" x14ac:dyDescent="0.25">
      <c r="A3019" t="s">
        <v>331</v>
      </c>
      <c r="B3019" s="25">
        <v>2021</v>
      </c>
      <c r="C3019" s="25" t="s">
        <v>2</v>
      </c>
      <c r="D3019" s="25" t="s">
        <v>69</v>
      </c>
      <c r="E3019" s="25" t="s">
        <v>112</v>
      </c>
      <c r="F3019" s="23" t="s">
        <v>113</v>
      </c>
      <c r="G3019" s="23" t="s">
        <v>492</v>
      </c>
      <c r="H3019" s="32" t="s">
        <v>359</v>
      </c>
      <c r="I3019" s="32" t="s">
        <v>55</v>
      </c>
      <c r="J3019" s="135">
        <v>56</v>
      </c>
      <c r="K3019" s="28">
        <v>1</v>
      </c>
      <c r="L3019" s="77">
        <v>0.9</v>
      </c>
      <c r="Q3019" s="106"/>
    </row>
    <row r="3020" spans="1:17" x14ac:dyDescent="0.25">
      <c r="A3020" t="s">
        <v>331</v>
      </c>
      <c r="B3020" s="25">
        <v>2021</v>
      </c>
      <c r="C3020" s="25" t="s">
        <v>3</v>
      </c>
      <c r="D3020" s="25" t="s">
        <v>70</v>
      </c>
      <c r="E3020" s="25" t="s">
        <v>112</v>
      </c>
      <c r="F3020" s="23" t="s">
        <v>113</v>
      </c>
      <c r="G3020" s="23" t="s">
        <v>492</v>
      </c>
      <c r="H3020" s="32" t="s">
        <v>359</v>
      </c>
      <c r="I3020" s="32" t="s">
        <v>55</v>
      </c>
      <c r="J3020" s="135">
        <v>54</v>
      </c>
      <c r="K3020" s="28">
        <v>1</v>
      </c>
      <c r="L3020" s="77">
        <v>0.9</v>
      </c>
      <c r="Q3020" s="106"/>
    </row>
    <row r="3021" spans="1:17" x14ac:dyDescent="0.25">
      <c r="A3021" t="s">
        <v>331</v>
      </c>
      <c r="B3021" s="25">
        <v>2022</v>
      </c>
      <c r="C3021" s="25" t="s">
        <v>0</v>
      </c>
      <c r="D3021" s="25" t="s">
        <v>71</v>
      </c>
      <c r="E3021" s="25" t="s">
        <v>112</v>
      </c>
      <c r="F3021" s="23" t="s">
        <v>113</v>
      </c>
      <c r="G3021" s="23" t="s">
        <v>492</v>
      </c>
      <c r="H3021" s="32" t="s">
        <v>359</v>
      </c>
      <c r="I3021" s="32" t="s">
        <v>55</v>
      </c>
      <c r="J3021" s="135">
        <v>61</v>
      </c>
      <c r="K3021" s="28">
        <v>0.95082</v>
      </c>
      <c r="L3021" s="77">
        <v>0.9</v>
      </c>
      <c r="Q3021" s="106"/>
    </row>
    <row r="3022" spans="1:17" x14ac:dyDescent="0.25">
      <c r="A3022" t="s">
        <v>331</v>
      </c>
      <c r="B3022" s="25">
        <v>2022</v>
      </c>
      <c r="C3022" s="25" t="s">
        <v>1</v>
      </c>
      <c r="D3022" s="25" t="s">
        <v>72</v>
      </c>
      <c r="E3022" s="25" t="s">
        <v>112</v>
      </c>
      <c r="F3022" s="23" t="s">
        <v>113</v>
      </c>
      <c r="G3022" s="23" t="s">
        <v>492</v>
      </c>
      <c r="H3022" s="32" t="s">
        <v>359</v>
      </c>
      <c r="I3022" s="32" t="s">
        <v>55</v>
      </c>
      <c r="J3022" s="135">
        <v>62</v>
      </c>
      <c r="K3022" s="28">
        <v>0.98387000000000002</v>
      </c>
      <c r="L3022" s="77">
        <v>0.9</v>
      </c>
      <c r="Q3022" s="106"/>
    </row>
    <row r="3023" spans="1:17" x14ac:dyDescent="0.25">
      <c r="A3023" t="s">
        <v>331</v>
      </c>
      <c r="B3023" s="25">
        <v>2022</v>
      </c>
      <c r="C3023" s="25" t="s">
        <v>2</v>
      </c>
      <c r="D3023" s="25" t="s">
        <v>73</v>
      </c>
      <c r="E3023" s="25" t="s">
        <v>112</v>
      </c>
      <c r="F3023" s="23" t="s">
        <v>113</v>
      </c>
      <c r="G3023" s="23" t="s">
        <v>492</v>
      </c>
      <c r="H3023" s="32" t="s">
        <v>359</v>
      </c>
      <c r="I3023" s="32" t="s">
        <v>55</v>
      </c>
      <c r="J3023" s="135">
        <v>76</v>
      </c>
      <c r="K3023" s="28">
        <v>0.94737000000000005</v>
      </c>
      <c r="L3023" s="77">
        <v>0.9</v>
      </c>
      <c r="Q3023" s="106"/>
    </row>
    <row r="3024" spans="1:17" x14ac:dyDescent="0.25">
      <c r="A3024" t="s">
        <v>331</v>
      </c>
      <c r="B3024" s="25">
        <v>2022</v>
      </c>
      <c r="C3024" s="25" t="s">
        <v>3</v>
      </c>
      <c r="D3024" s="25" t="s">
        <v>493</v>
      </c>
      <c r="E3024" s="25" t="s">
        <v>112</v>
      </c>
      <c r="F3024" s="23" t="s">
        <v>113</v>
      </c>
      <c r="G3024" s="23" t="s">
        <v>492</v>
      </c>
      <c r="H3024" s="32" t="s">
        <v>359</v>
      </c>
      <c r="I3024" s="32" t="s">
        <v>55</v>
      </c>
      <c r="J3024" s="135">
        <v>83</v>
      </c>
      <c r="K3024" s="28">
        <v>0.98794999999999999</v>
      </c>
      <c r="L3024" s="77">
        <v>0.9</v>
      </c>
      <c r="Q3024" s="106"/>
    </row>
    <row r="3025" spans="1:17" x14ac:dyDescent="0.25">
      <c r="A3025" t="s">
        <v>331</v>
      </c>
      <c r="B3025" s="25">
        <v>2023</v>
      </c>
      <c r="C3025" s="25" t="s">
        <v>0</v>
      </c>
      <c r="D3025" s="25" t="s">
        <v>537</v>
      </c>
      <c r="E3025" s="25" t="s">
        <v>112</v>
      </c>
      <c r="F3025" s="23" t="s">
        <v>113</v>
      </c>
      <c r="G3025" s="23" t="s">
        <v>492</v>
      </c>
      <c r="H3025" s="32" t="s">
        <v>359</v>
      </c>
      <c r="I3025" s="32" t="s">
        <v>55</v>
      </c>
      <c r="J3025" s="135">
        <v>85</v>
      </c>
      <c r="K3025" s="28">
        <v>0.98824000000000001</v>
      </c>
      <c r="L3025" s="77">
        <v>0.9</v>
      </c>
      <c r="Q3025" s="106"/>
    </row>
    <row r="3026" spans="1:17" x14ac:dyDescent="0.25">
      <c r="A3026" t="s">
        <v>331</v>
      </c>
      <c r="B3026" s="25">
        <v>2018</v>
      </c>
      <c r="C3026" s="25" t="s">
        <v>0</v>
      </c>
      <c r="D3026" s="25" t="s">
        <v>54</v>
      </c>
      <c r="E3026" s="25" t="s">
        <v>114</v>
      </c>
      <c r="F3026" s="23" t="s">
        <v>115</v>
      </c>
      <c r="G3026" s="23" t="s">
        <v>492</v>
      </c>
      <c r="H3026" s="32" t="s">
        <v>358</v>
      </c>
      <c r="I3026" s="32" t="s">
        <v>55</v>
      </c>
      <c r="J3026" s="135">
        <v>104</v>
      </c>
      <c r="K3026" s="28">
        <v>0.42308000000000001</v>
      </c>
      <c r="L3026" s="77">
        <v>0.9</v>
      </c>
      <c r="Q3026" s="106"/>
    </row>
    <row r="3027" spans="1:17" x14ac:dyDescent="0.25">
      <c r="A3027" t="s">
        <v>331</v>
      </c>
      <c r="B3027" s="25">
        <v>2018</v>
      </c>
      <c r="C3027" s="25" t="s">
        <v>1</v>
      </c>
      <c r="D3027" s="25" t="s">
        <v>56</v>
      </c>
      <c r="E3027" s="25" t="s">
        <v>114</v>
      </c>
      <c r="F3027" s="23" t="s">
        <v>115</v>
      </c>
      <c r="G3027" s="23" t="s">
        <v>492</v>
      </c>
      <c r="H3027" s="32" t="s">
        <v>358</v>
      </c>
      <c r="I3027" s="32" t="s">
        <v>55</v>
      </c>
      <c r="J3027" s="135">
        <v>116</v>
      </c>
      <c r="K3027" s="28">
        <v>0.30171999999999999</v>
      </c>
      <c r="L3027" s="77">
        <v>0.9</v>
      </c>
      <c r="Q3027" s="106"/>
    </row>
    <row r="3028" spans="1:17" x14ac:dyDescent="0.25">
      <c r="A3028" t="s">
        <v>331</v>
      </c>
      <c r="B3028" s="25">
        <v>2018</v>
      </c>
      <c r="C3028" s="25" t="s">
        <v>2</v>
      </c>
      <c r="D3028" s="25" t="s">
        <v>57</v>
      </c>
      <c r="E3028" s="25" t="s">
        <v>114</v>
      </c>
      <c r="F3028" s="23" t="s">
        <v>115</v>
      </c>
      <c r="G3028" s="23" t="s">
        <v>492</v>
      </c>
      <c r="H3028" s="32" t="s">
        <v>358</v>
      </c>
      <c r="I3028" s="32" t="s">
        <v>55</v>
      </c>
      <c r="J3028" s="135">
        <v>127</v>
      </c>
      <c r="K3028" s="28">
        <v>0.30708999999999997</v>
      </c>
      <c r="L3028" s="77">
        <v>0.9</v>
      </c>
      <c r="Q3028" s="106"/>
    </row>
    <row r="3029" spans="1:17" x14ac:dyDescent="0.25">
      <c r="A3029" t="s">
        <v>331</v>
      </c>
      <c r="B3029" s="25">
        <v>2018</v>
      </c>
      <c r="C3029" s="25" t="s">
        <v>3</v>
      </c>
      <c r="D3029" s="25" t="s">
        <v>58</v>
      </c>
      <c r="E3029" s="25" t="s">
        <v>114</v>
      </c>
      <c r="F3029" s="23" t="s">
        <v>115</v>
      </c>
      <c r="G3029" s="23" t="s">
        <v>492</v>
      </c>
      <c r="H3029" s="32" t="s">
        <v>358</v>
      </c>
      <c r="I3029" s="32" t="s">
        <v>55</v>
      </c>
      <c r="J3029" s="135">
        <v>128</v>
      </c>
      <c r="K3029" s="28">
        <v>0.47655999999999998</v>
      </c>
      <c r="L3029" s="77">
        <v>0.9</v>
      </c>
      <c r="Q3029" s="106"/>
    </row>
    <row r="3030" spans="1:17" x14ac:dyDescent="0.25">
      <c r="A3030" t="s">
        <v>331</v>
      </c>
      <c r="B3030" s="25">
        <v>2019</v>
      </c>
      <c r="C3030" s="25" t="s">
        <v>0</v>
      </c>
      <c r="D3030" s="25" t="s">
        <v>59</v>
      </c>
      <c r="E3030" s="25" t="s">
        <v>114</v>
      </c>
      <c r="F3030" s="23" t="s">
        <v>115</v>
      </c>
      <c r="G3030" s="23" t="s">
        <v>492</v>
      </c>
      <c r="H3030" s="32" t="s">
        <v>358</v>
      </c>
      <c r="I3030" s="32" t="s">
        <v>55</v>
      </c>
      <c r="J3030" s="135">
        <v>121</v>
      </c>
      <c r="K3030" s="28">
        <v>0.41321999999999998</v>
      </c>
      <c r="L3030" s="77">
        <v>0.9</v>
      </c>
      <c r="Q3030" s="106"/>
    </row>
    <row r="3031" spans="1:17" x14ac:dyDescent="0.25">
      <c r="A3031" t="s">
        <v>331</v>
      </c>
      <c r="B3031" s="25">
        <v>2019</v>
      </c>
      <c r="C3031" s="25" t="s">
        <v>1</v>
      </c>
      <c r="D3031" s="25" t="s">
        <v>60</v>
      </c>
      <c r="E3031" s="25" t="s">
        <v>114</v>
      </c>
      <c r="F3031" s="23" t="s">
        <v>115</v>
      </c>
      <c r="G3031" s="23" t="s">
        <v>492</v>
      </c>
      <c r="H3031" s="32" t="s">
        <v>358</v>
      </c>
      <c r="I3031" s="32" t="s">
        <v>55</v>
      </c>
      <c r="J3031" s="135">
        <v>113</v>
      </c>
      <c r="K3031" s="28">
        <v>0.33628000000000002</v>
      </c>
      <c r="L3031" s="77">
        <v>0.9</v>
      </c>
      <c r="Q3031" s="106"/>
    </row>
    <row r="3032" spans="1:17" x14ac:dyDescent="0.25">
      <c r="A3032" t="s">
        <v>331</v>
      </c>
      <c r="B3032" s="25">
        <v>2019</v>
      </c>
      <c r="C3032" s="25" t="s">
        <v>2</v>
      </c>
      <c r="D3032" s="25" t="s">
        <v>61</v>
      </c>
      <c r="E3032" s="25" t="s">
        <v>114</v>
      </c>
      <c r="F3032" s="23" t="s">
        <v>115</v>
      </c>
      <c r="G3032" s="23" t="s">
        <v>492</v>
      </c>
      <c r="H3032" s="32" t="s">
        <v>358</v>
      </c>
      <c r="I3032" s="32" t="s">
        <v>55</v>
      </c>
      <c r="J3032" s="135">
        <v>109</v>
      </c>
      <c r="K3032" s="28">
        <v>0.36697000000000002</v>
      </c>
      <c r="L3032" s="77">
        <v>0.9</v>
      </c>
      <c r="Q3032" s="106"/>
    </row>
    <row r="3033" spans="1:17" x14ac:dyDescent="0.25">
      <c r="A3033" t="s">
        <v>331</v>
      </c>
      <c r="B3033" s="25">
        <v>2019</v>
      </c>
      <c r="C3033" s="25" t="s">
        <v>3</v>
      </c>
      <c r="D3033" s="25" t="s">
        <v>62</v>
      </c>
      <c r="E3033" s="25" t="s">
        <v>114</v>
      </c>
      <c r="F3033" s="23" t="s">
        <v>115</v>
      </c>
      <c r="G3033" s="23" t="s">
        <v>492</v>
      </c>
      <c r="H3033" s="32" t="s">
        <v>358</v>
      </c>
      <c r="I3033" s="32" t="s">
        <v>55</v>
      </c>
      <c r="J3033" s="135">
        <v>106</v>
      </c>
      <c r="K3033" s="28">
        <v>0.80188999999999999</v>
      </c>
      <c r="L3033" s="77">
        <v>0.9</v>
      </c>
      <c r="Q3033" s="106"/>
    </row>
    <row r="3034" spans="1:17" x14ac:dyDescent="0.25">
      <c r="A3034" t="s">
        <v>331</v>
      </c>
      <c r="B3034" s="25">
        <v>2020</v>
      </c>
      <c r="C3034" s="25" t="s">
        <v>0</v>
      </c>
      <c r="D3034" s="25" t="s">
        <v>63</v>
      </c>
      <c r="E3034" s="25" t="s">
        <v>114</v>
      </c>
      <c r="F3034" s="23" t="s">
        <v>115</v>
      </c>
      <c r="G3034" s="23" t="s">
        <v>492</v>
      </c>
      <c r="H3034" s="32" t="s">
        <v>358</v>
      </c>
      <c r="I3034" s="32" t="s">
        <v>55</v>
      </c>
      <c r="J3034" s="135">
        <v>106</v>
      </c>
      <c r="K3034" s="28">
        <v>0.66037999999999997</v>
      </c>
      <c r="L3034" s="77">
        <v>0.9</v>
      </c>
      <c r="Q3034" s="106"/>
    </row>
    <row r="3035" spans="1:17" x14ac:dyDescent="0.25">
      <c r="A3035" t="s">
        <v>331</v>
      </c>
      <c r="B3035" s="25">
        <v>2020</v>
      </c>
      <c r="C3035" s="25" t="s">
        <v>1</v>
      </c>
      <c r="D3035" s="25" t="s">
        <v>64</v>
      </c>
      <c r="E3035" s="25" t="s">
        <v>114</v>
      </c>
      <c r="F3035" s="23" t="s">
        <v>115</v>
      </c>
      <c r="G3035" s="23" t="s">
        <v>492</v>
      </c>
      <c r="H3035" s="32" t="s">
        <v>358</v>
      </c>
      <c r="I3035" s="32" t="s">
        <v>55</v>
      </c>
      <c r="J3035" s="135">
        <v>31</v>
      </c>
      <c r="K3035" s="28">
        <v>0.77419000000000004</v>
      </c>
      <c r="L3035" s="77">
        <v>0.9</v>
      </c>
      <c r="Q3035" s="106"/>
    </row>
    <row r="3036" spans="1:17" x14ac:dyDescent="0.25">
      <c r="A3036" t="s">
        <v>331</v>
      </c>
      <c r="B3036" s="25">
        <v>2020</v>
      </c>
      <c r="C3036" s="25" t="s">
        <v>2</v>
      </c>
      <c r="D3036" s="25" t="s">
        <v>65</v>
      </c>
      <c r="E3036" s="25" t="s">
        <v>114</v>
      </c>
      <c r="F3036" s="23" t="s">
        <v>115</v>
      </c>
      <c r="G3036" s="23" t="s">
        <v>492</v>
      </c>
      <c r="H3036" s="32" t="s">
        <v>358</v>
      </c>
      <c r="I3036" s="32" t="s">
        <v>55</v>
      </c>
      <c r="J3036" s="135">
        <v>49</v>
      </c>
      <c r="K3036" s="28">
        <v>0.53061000000000003</v>
      </c>
      <c r="L3036" s="77">
        <v>0.9</v>
      </c>
      <c r="Q3036" s="106"/>
    </row>
    <row r="3037" spans="1:17" x14ac:dyDescent="0.25">
      <c r="A3037" t="s">
        <v>331</v>
      </c>
      <c r="B3037" s="25">
        <v>2020</v>
      </c>
      <c r="C3037" s="25" t="s">
        <v>3</v>
      </c>
      <c r="D3037" s="25" t="s">
        <v>66</v>
      </c>
      <c r="E3037" s="25" t="s">
        <v>114</v>
      </c>
      <c r="F3037" s="23" t="s">
        <v>115</v>
      </c>
      <c r="G3037" s="23" t="s">
        <v>492</v>
      </c>
      <c r="H3037" s="32" t="s">
        <v>358</v>
      </c>
      <c r="I3037" s="32" t="s">
        <v>55</v>
      </c>
      <c r="J3037" s="135">
        <v>123</v>
      </c>
      <c r="K3037" s="28">
        <v>0.21138000000000001</v>
      </c>
      <c r="L3037" s="77">
        <v>0.9</v>
      </c>
      <c r="Q3037" s="106"/>
    </row>
    <row r="3038" spans="1:17" x14ac:dyDescent="0.25">
      <c r="A3038" t="s">
        <v>331</v>
      </c>
      <c r="B3038" s="25">
        <v>2021</v>
      </c>
      <c r="C3038" s="25" t="s">
        <v>0</v>
      </c>
      <c r="D3038" s="25" t="s">
        <v>67</v>
      </c>
      <c r="E3038" s="25" t="s">
        <v>114</v>
      </c>
      <c r="F3038" s="23" t="s">
        <v>115</v>
      </c>
      <c r="G3038" s="23" t="s">
        <v>492</v>
      </c>
      <c r="H3038" s="32" t="s">
        <v>358</v>
      </c>
      <c r="I3038" s="32" t="s">
        <v>55</v>
      </c>
      <c r="J3038" s="135">
        <v>121</v>
      </c>
      <c r="K3038" s="28">
        <v>0.46281</v>
      </c>
      <c r="L3038" s="77">
        <v>0.9</v>
      </c>
      <c r="Q3038" s="106"/>
    </row>
    <row r="3039" spans="1:17" x14ac:dyDescent="0.25">
      <c r="A3039" t="s">
        <v>331</v>
      </c>
      <c r="B3039" s="25">
        <v>2021</v>
      </c>
      <c r="C3039" s="25" t="s">
        <v>1</v>
      </c>
      <c r="D3039" s="25" t="s">
        <v>68</v>
      </c>
      <c r="E3039" s="25" t="s">
        <v>114</v>
      </c>
      <c r="F3039" s="23" t="s">
        <v>115</v>
      </c>
      <c r="G3039" s="23" t="s">
        <v>492</v>
      </c>
      <c r="H3039" s="32" t="s">
        <v>358</v>
      </c>
      <c r="I3039" s="32" t="s">
        <v>55</v>
      </c>
      <c r="J3039" s="135">
        <v>147</v>
      </c>
      <c r="K3039" s="28">
        <v>0.89795999999999998</v>
      </c>
      <c r="L3039" s="77">
        <v>0.9</v>
      </c>
      <c r="Q3039" s="106"/>
    </row>
    <row r="3040" spans="1:17" x14ac:dyDescent="0.25">
      <c r="A3040" t="s">
        <v>331</v>
      </c>
      <c r="B3040" s="25">
        <v>2021</v>
      </c>
      <c r="C3040" s="25" t="s">
        <v>2</v>
      </c>
      <c r="D3040" s="25" t="s">
        <v>69</v>
      </c>
      <c r="E3040" s="25" t="s">
        <v>114</v>
      </c>
      <c r="F3040" s="23" t="s">
        <v>115</v>
      </c>
      <c r="G3040" s="23" t="s">
        <v>492</v>
      </c>
      <c r="H3040" s="32" t="s">
        <v>358</v>
      </c>
      <c r="I3040" s="32" t="s">
        <v>55</v>
      </c>
      <c r="J3040" s="135">
        <v>113</v>
      </c>
      <c r="K3040" s="28">
        <v>0.88495999999999997</v>
      </c>
      <c r="L3040" s="77">
        <v>0.9</v>
      </c>
      <c r="Q3040" s="106"/>
    </row>
    <row r="3041" spans="1:17" x14ac:dyDescent="0.25">
      <c r="A3041" t="s">
        <v>331</v>
      </c>
      <c r="B3041" s="25">
        <v>2021</v>
      </c>
      <c r="C3041" s="25" t="s">
        <v>3</v>
      </c>
      <c r="D3041" s="25" t="s">
        <v>70</v>
      </c>
      <c r="E3041" s="25" t="s">
        <v>114</v>
      </c>
      <c r="F3041" s="23" t="s">
        <v>115</v>
      </c>
      <c r="G3041" s="23" t="s">
        <v>492</v>
      </c>
      <c r="H3041" s="32" t="s">
        <v>358</v>
      </c>
      <c r="I3041" s="32" t="s">
        <v>55</v>
      </c>
      <c r="J3041" s="135">
        <v>132</v>
      </c>
      <c r="K3041" s="28">
        <v>0.95455000000000001</v>
      </c>
      <c r="L3041" s="77">
        <v>0.9</v>
      </c>
      <c r="Q3041" s="106"/>
    </row>
    <row r="3042" spans="1:17" x14ac:dyDescent="0.25">
      <c r="A3042" t="s">
        <v>331</v>
      </c>
      <c r="B3042" s="25">
        <v>2022</v>
      </c>
      <c r="C3042" s="25" t="s">
        <v>0</v>
      </c>
      <c r="D3042" s="25" t="s">
        <v>71</v>
      </c>
      <c r="E3042" s="25" t="s">
        <v>114</v>
      </c>
      <c r="F3042" s="23" t="s">
        <v>115</v>
      </c>
      <c r="G3042" s="23" t="s">
        <v>492</v>
      </c>
      <c r="H3042" s="32" t="s">
        <v>358</v>
      </c>
      <c r="I3042" s="32" t="s">
        <v>55</v>
      </c>
      <c r="J3042" s="135">
        <v>110</v>
      </c>
      <c r="K3042" s="28">
        <v>0.96364000000000005</v>
      </c>
      <c r="L3042" s="77">
        <v>0.9</v>
      </c>
      <c r="Q3042" s="106"/>
    </row>
    <row r="3043" spans="1:17" x14ac:dyDescent="0.25">
      <c r="A3043" t="s">
        <v>331</v>
      </c>
      <c r="B3043" s="25">
        <v>2022</v>
      </c>
      <c r="C3043" s="25" t="s">
        <v>1</v>
      </c>
      <c r="D3043" s="25" t="s">
        <v>72</v>
      </c>
      <c r="E3043" s="25" t="s">
        <v>114</v>
      </c>
      <c r="F3043" s="23" t="s">
        <v>115</v>
      </c>
      <c r="G3043" s="23" t="s">
        <v>492</v>
      </c>
      <c r="H3043" s="32" t="s">
        <v>358</v>
      </c>
      <c r="I3043" s="32" t="s">
        <v>55</v>
      </c>
      <c r="J3043" s="135">
        <v>118</v>
      </c>
      <c r="K3043" s="28">
        <v>0.82203000000000004</v>
      </c>
      <c r="L3043" s="77">
        <v>0.9</v>
      </c>
      <c r="Q3043" s="106"/>
    </row>
    <row r="3044" spans="1:17" x14ac:dyDescent="0.25">
      <c r="A3044" t="s">
        <v>331</v>
      </c>
      <c r="B3044" s="25">
        <v>2022</v>
      </c>
      <c r="C3044" s="25" t="s">
        <v>2</v>
      </c>
      <c r="D3044" s="25" t="s">
        <v>73</v>
      </c>
      <c r="E3044" s="25" t="s">
        <v>114</v>
      </c>
      <c r="F3044" s="23" t="s">
        <v>115</v>
      </c>
      <c r="G3044" s="23" t="s">
        <v>492</v>
      </c>
      <c r="H3044" s="32" t="s">
        <v>358</v>
      </c>
      <c r="I3044" s="32" t="s">
        <v>55</v>
      </c>
      <c r="J3044" s="135">
        <v>134</v>
      </c>
      <c r="K3044" s="28">
        <v>0.56716</v>
      </c>
      <c r="L3044" s="77">
        <v>0.9</v>
      </c>
      <c r="Q3044" s="106"/>
    </row>
    <row r="3045" spans="1:17" x14ac:dyDescent="0.25">
      <c r="A3045" t="s">
        <v>331</v>
      </c>
      <c r="B3045" s="25">
        <v>2022</v>
      </c>
      <c r="C3045" s="25" t="s">
        <v>3</v>
      </c>
      <c r="D3045" s="25" t="s">
        <v>493</v>
      </c>
      <c r="E3045" s="25" t="s">
        <v>114</v>
      </c>
      <c r="F3045" s="23" t="s">
        <v>115</v>
      </c>
      <c r="G3045" s="23" t="s">
        <v>492</v>
      </c>
      <c r="H3045" s="32" t="s">
        <v>358</v>
      </c>
      <c r="I3045" s="32" t="s">
        <v>55</v>
      </c>
      <c r="J3045" s="135">
        <v>114</v>
      </c>
      <c r="K3045" s="28">
        <v>0.59648999999999996</v>
      </c>
      <c r="L3045" s="77">
        <v>0.9</v>
      </c>
      <c r="Q3045" s="106"/>
    </row>
    <row r="3046" spans="1:17" x14ac:dyDescent="0.25">
      <c r="A3046" t="s">
        <v>331</v>
      </c>
      <c r="B3046" s="25">
        <v>2023</v>
      </c>
      <c r="C3046" s="25" t="s">
        <v>0</v>
      </c>
      <c r="D3046" s="25" t="s">
        <v>537</v>
      </c>
      <c r="E3046" s="25" t="s">
        <v>114</v>
      </c>
      <c r="F3046" s="23" t="s">
        <v>115</v>
      </c>
      <c r="G3046" s="23" t="s">
        <v>492</v>
      </c>
      <c r="H3046" s="32" t="s">
        <v>358</v>
      </c>
      <c r="I3046" s="32" t="s">
        <v>55</v>
      </c>
      <c r="J3046" s="135">
        <v>128</v>
      </c>
      <c r="K3046" s="28">
        <v>0.64844000000000002</v>
      </c>
      <c r="L3046" s="77">
        <v>0.9</v>
      </c>
      <c r="Q3046" s="106"/>
    </row>
    <row r="3047" spans="1:17" x14ac:dyDescent="0.25">
      <c r="A3047" t="s">
        <v>331</v>
      </c>
      <c r="B3047" s="25">
        <v>2018</v>
      </c>
      <c r="C3047" s="25" t="s">
        <v>0</v>
      </c>
      <c r="D3047" s="25" t="s">
        <v>54</v>
      </c>
      <c r="E3047" s="25" t="s">
        <v>116</v>
      </c>
      <c r="F3047" s="23" t="s">
        <v>117</v>
      </c>
      <c r="G3047" s="23" t="s">
        <v>492</v>
      </c>
      <c r="H3047" s="32" t="s">
        <v>366</v>
      </c>
      <c r="I3047" s="32" t="s">
        <v>55</v>
      </c>
      <c r="J3047" s="135">
        <v>100</v>
      </c>
      <c r="K3047" s="28">
        <v>0.4</v>
      </c>
      <c r="L3047" s="77">
        <v>0.9</v>
      </c>
      <c r="Q3047" s="106"/>
    </row>
    <row r="3048" spans="1:17" x14ac:dyDescent="0.25">
      <c r="A3048" t="s">
        <v>331</v>
      </c>
      <c r="B3048" s="25">
        <v>2018</v>
      </c>
      <c r="C3048" s="25" t="s">
        <v>1</v>
      </c>
      <c r="D3048" s="25" t="s">
        <v>56</v>
      </c>
      <c r="E3048" s="25" t="s">
        <v>116</v>
      </c>
      <c r="F3048" s="23" t="s">
        <v>117</v>
      </c>
      <c r="G3048" s="23" t="s">
        <v>492</v>
      </c>
      <c r="H3048" s="32" t="s">
        <v>366</v>
      </c>
      <c r="I3048" s="32" t="s">
        <v>55</v>
      </c>
      <c r="J3048" s="135">
        <v>125</v>
      </c>
      <c r="K3048" s="28">
        <v>0.65600000000000003</v>
      </c>
      <c r="L3048" s="77">
        <v>0.9</v>
      </c>
      <c r="Q3048" s="106"/>
    </row>
    <row r="3049" spans="1:17" x14ac:dyDescent="0.25">
      <c r="A3049" t="s">
        <v>331</v>
      </c>
      <c r="B3049" s="25">
        <v>2018</v>
      </c>
      <c r="C3049" s="25" t="s">
        <v>2</v>
      </c>
      <c r="D3049" s="25" t="s">
        <v>57</v>
      </c>
      <c r="E3049" s="25" t="s">
        <v>116</v>
      </c>
      <c r="F3049" s="23" t="s">
        <v>117</v>
      </c>
      <c r="G3049" s="23" t="s">
        <v>492</v>
      </c>
      <c r="H3049" s="32" t="s">
        <v>366</v>
      </c>
      <c r="I3049" s="32" t="s">
        <v>55</v>
      </c>
      <c r="J3049" s="135">
        <v>110</v>
      </c>
      <c r="K3049" s="28">
        <v>0.67273000000000005</v>
      </c>
      <c r="L3049" s="77">
        <v>0.9</v>
      </c>
      <c r="Q3049" s="106"/>
    </row>
    <row r="3050" spans="1:17" x14ac:dyDescent="0.25">
      <c r="A3050" t="s">
        <v>331</v>
      </c>
      <c r="B3050" s="25">
        <v>2018</v>
      </c>
      <c r="C3050" s="25" t="s">
        <v>3</v>
      </c>
      <c r="D3050" s="25" t="s">
        <v>58</v>
      </c>
      <c r="E3050" s="25" t="s">
        <v>116</v>
      </c>
      <c r="F3050" s="23" t="s">
        <v>117</v>
      </c>
      <c r="G3050" s="23" t="s">
        <v>492</v>
      </c>
      <c r="H3050" s="32" t="s">
        <v>366</v>
      </c>
      <c r="I3050" s="32" t="s">
        <v>55</v>
      </c>
      <c r="J3050" s="135">
        <v>119</v>
      </c>
      <c r="K3050" s="28">
        <v>0.76471</v>
      </c>
      <c r="L3050" s="77">
        <v>0.9</v>
      </c>
      <c r="Q3050" s="106"/>
    </row>
    <row r="3051" spans="1:17" x14ac:dyDescent="0.25">
      <c r="A3051" t="s">
        <v>331</v>
      </c>
      <c r="B3051" s="25">
        <v>2019</v>
      </c>
      <c r="C3051" s="25" t="s">
        <v>0</v>
      </c>
      <c r="D3051" s="25" t="s">
        <v>59</v>
      </c>
      <c r="E3051" s="25" t="s">
        <v>116</v>
      </c>
      <c r="F3051" s="23" t="s">
        <v>117</v>
      </c>
      <c r="G3051" s="23" t="s">
        <v>492</v>
      </c>
      <c r="H3051" s="32" t="s">
        <v>366</v>
      </c>
      <c r="I3051" s="32" t="s">
        <v>55</v>
      </c>
      <c r="J3051" s="135">
        <v>101</v>
      </c>
      <c r="K3051" s="28">
        <v>0.70296999999999998</v>
      </c>
      <c r="L3051" s="77">
        <v>0.9</v>
      </c>
      <c r="Q3051" s="106"/>
    </row>
    <row r="3052" spans="1:17" x14ac:dyDescent="0.25">
      <c r="A3052" t="s">
        <v>331</v>
      </c>
      <c r="B3052" s="25">
        <v>2019</v>
      </c>
      <c r="C3052" s="25" t="s">
        <v>1</v>
      </c>
      <c r="D3052" s="25" t="s">
        <v>60</v>
      </c>
      <c r="E3052" s="25" t="s">
        <v>116</v>
      </c>
      <c r="F3052" s="23" t="s">
        <v>117</v>
      </c>
      <c r="G3052" s="23" t="s">
        <v>492</v>
      </c>
      <c r="H3052" s="32" t="s">
        <v>366</v>
      </c>
      <c r="I3052" s="32" t="s">
        <v>55</v>
      </c>
      <c r="J3052" s="135">
        <v>147</v>
      </c>
      <c r="K3052" s="28">
        <v>0.74150000000000005</v>
      </c>
      <c r="L3052" s="77">
        <v>0.9</v>
      </c>
      <c r="Q3052" s="106"/>
    </row>
    <row r="3053" spans="1:17" x14ac:dyDescent="0.25">
      <c r="A3053" t="s">
        <v>331</v>
      </c>
      <c r="B3053" s="25">
        <v>2019</v>
      </c>
      <c r="C3053" s="25" t="s">
        <v>2</v>
      </c>
      <c r="D3053" s="25" t="s">
        <v>61</v>
      </c>
      <c r="E3053" s="25" t="s">
        <v>116</v>
      </c>
      <c r="F3053" s="23" t="s">
        <v>117</v>
      </c>
      <c r="G3053" s="23" t="s">
        <v>492</v>
      </c>
      <c r="H3053" s="32" t="s">
        <v>366</v>
      </c>
      <c r="I3053" s="32" t="s">
        <v>55</v>
      </c>
      <c r="J3053" s="135">
        <v>140</v>
      </c>
      <c r="K3053" s="28">
        <v>0.87856999999999996</v>
      </c>
      <c r="L3053" s="77">
        <v>0.9</v>
      </c>
      <c r="Q3053" s="106"/>
    </row>
    <row r="3054" spans="1:17" x14ac:dyDescent="0.25">
      <c r="A3054" t="s">
        <v>331</v>
      </c>
      <c r="B3054" s="25">
        <v>2019</v>
      </c>
      <c r="C3054" s="25" t="s">
        <v>3</v>
      </c>
      <c r="D3054" s="25" t="s">
        <v>62</v>
      </c>
      <c r="E3054" s="25" t="s">
        <v>116</v>
      </c>
      <c r="F3054" s="23" t="s">
        <v>117</v>
      </c>
      <c r="G3054" s="23" t="s">
        <v>492</v>
      </c>
      <c r="H3054" s="32" t="s">
        <v>366</v>
      </c>
      <c r="I3054" s="32" t="s">
        <v>55</v>
      </c>
      <c r="J3054" s="135">
        <v>105</v>
      </c>
      <c r="K3054" s="28">
        <v>0.93332999999999999</v>
      </c>
      <c r="L3054" s="77">
        <v>0.9</v>
      </c>
      <c r="Q3054" s="106"/>
    </row>
    <row r="3055" spans="1:17" x14ac:dyDescent="0.25">
      <c r="A3055" t="s">
        <v>331</v>
      </c>
      <c r="B3055" s="25">
        <v>2020</v>
      </c>
      <c r="C3055" s="25" t="s">
        <v>0</v>
      </c>
      <c r="D3055" s="25" t="s">
        <v>63</v>
      </c>
      <c r="E3055" s="25" t="s">
        <v>116</v>
      </c>
      <c r="F3055" s="23" t="s">
        <v>117</v>
      </c>
      <c r="G3055" s="23" t="s">
        <v>492</v>
      </c>
      <c r="H3055" s="32" t="s">
        <v>366</v>
      </c>
      <c r="I3055" s="32" t="s">
        <v>55</v>
      </c>
      <c r="J3055" s="135">
        <v>96</v>
      </c>
      <c r="K3055" s="28">
        <v>0.88541999999999998</v>
      </c>
      <c r="L3055" s="77">
        <v>0.9</v>
      </c>
      <c r="Q3055" s="106"/>
    </row>
    <row r="3056" spans="1:17" x14ac:dyDescent="0.25">
      <c r="A3056" t="s">
        <v>331</v>
      </c>
      <c r="B3056" s="25">
        <v>2020</v>
      </c>
      <c r="C3056" s="25" t="s">
        <v>1</v>
      </c>
      <c r="D3056" s="25" t="s">
        <v>64</v>
      </c>
      <c r="E3056" s="25" t="s">
        <v>116</v>
      </c>
      <c r="F3056" s="23" t="s">
        <v>117</v>
      </c>
      <c r="G3056" s="23" t="s">
        <v>492</v>
      </c>
      <c r="H3056" s="32" t="s">
        <v>366</v>
      </c>
      <c r="I3056" s="32" t="s">
        <v>55</v>
      </c>
      <c r="J3056" s="135">
        <v>48</v>
      </c>
      <c r="K3056" s="28">
        <v>0.875</v>
      </c>
      <c r="L3056" s="77">
        <v>0.9</v>
      </c>
      <c r="Q3056" s="106"/>
    </row>
    <row r="3057" spans="1:17" x14ac:dyDescent="0.25">
      <c r="A3057" t="s">
        <v>331</v>
      </c>
      <c r="B3057" s="25">
        <v>2020</v>
      </c>
      <c r="C3057" s="25" t="s">
        <v>2</v>
      </c>
      <c r="D3057" s="25" t="s">
        <v>65</v>
      </c>
      <c r="E3057" s="25" t="s">
        <v>116</v>
      </c>
      <c r="F3057" s="23" t="s">
        <v>117</v>
      </c>
      <c r="G3057" s="23" t="s">
        <v>492</v>
      </c>
      <c r="H3057" s="32" t="s">
        <v>366</v>
      </c>
      <c r="I3057" s="32" t="s">
        <v>55</v>
      </c>
      <c r="J3057" s="135">
        <v>85</v>
      </c>
      <c r="K3057" s="28">
        <v>0.90588000000000002</v>
      </c>
      <c r="L3057" s="77">
        <v>0.9</v>
      </c>
      <c r="Q3057" s="106"/>
    </row>
    <row r="3058" spans="1:17" x14ac:dyDescent="0.25">
      <c r="A3058" t="s">
        <v>331</v>
      </c>
      <c r="B3058" s="25">
        <v>2020</v>
      </c>
      <c r="C3058" s="25" t="s">
        <v>3</v>
      </c>
      <c r="D3058" s="25" t="s">
        <v>66</v>
      </c>
      <c r="E3058" s="25" t="s">
        <v>116</v>
      </c>
      <c r="F3058" s="23" t="s">
        <v>117</v>
      </c>
      <c r="G3058" s="23" t="s">
        <v>492</v>
      </c>
      <c r="H3058" s="32" t="s">
        <v>366</v>
      </c>
      <c r="I3058" s="32" t="s">
        <v>55</v>
      </c>
      <c r="J3058" s="135">
        <v>118</v>
      </c>
      <c r="K3058" s="28">
        <v>0.89831000000000005</v>
      </c>
      <c r="L3058" s="77">
        <v>0.9</v>
      </c>
      <c r="Q3058" s="106"/>
    </row>
    <row r="3059" spans="1:17" x14ac:dyDescent="0.25">
      <c r="A3059" t="s">
        <v>331</v>
      </c>
      <c r="B3059" s="25">
        <v>2021</v>
      </c>
      <c r="C3059" s="25" t="s">
        <v>0</v>
      </c>
      <c r="D3059" s="25" t="s">
        <v>67</v>
      </c>
      <c r="E3059" s="25" t="s">
        <v>116</v>
      </c>
      <c r="F3059" s="23" t="s">
        <v>117</v>
      </c>
      <c r="G3059" s="23" t="s">
        <v>492</v>
      </c>
      <c r="H3059" s="32" t="s">
        <v>366</v>
      </c>
      <c r="I3059" s="32" t="s">
        <v>55</v>
      </c>
      <c r="J3059" s="135">
        <v>111</v>
      </c>
      <c r="K3059" s="28">
        <v>0.90991</v>
      </c>
      <c r="L3059" s="77">
        <v>0.9</v>
      </c>
      <c r="Q3059" s="106"/>
    </row>
    <row r="3060" spans="1:17" x14ac:dyDescent="0.25">
      <c r="A3060" t="s">
        <v>331</v>
      </c>
      <c r="B3060" s="25">
        <v>2021</v>
      </c>
      <c r="C3060" s="25" t="s">
        <v>1</v>
      </c>
      <c r="D3060" s="25" t="s">
        <v>68</v>
      </c>
      <c r="E3060" s="25" t="s">
        <v>116</v>
      </c>
      <c r="F3060" s="23" t="s">
        <v>117</v>
      </c>
      <c r="G3060" s="23" t="s">
        <v>492</v>
      </c>
      <c r="H3060" s="32" t="s">
        <v>366</v>
      </c>
      <c r="I3060" s="32" t="s">
        <v>55</v>
      </c>
      <c r="J3060" s="135">
        <v>105</v>
      </c>
      <c r="K3060" s="28">
        <v>0.93332999999999999</v>
      </c>
      <c r="L3060" s="77">
        <v>0.9</v>
      </c>
      <c r="Q3060" s="106"/>
    </row>
    <row r="3061" spans="1:17" x14ac:dyDescent="0.25">
      <c r="A3061" t="s">
        <v>331</v>
      </c>
      <c r="B3061" s="25">
        <v>2021</v>
      </c>
      <c r="C3061" s="25" t="s">
        <v>2</v>
      </c>
      <c r="D3061" s="25" t="s">
        <v>69</v>
      </c>
      <c r="E3061" s="25" t="s">
        <v>116</v>
      </c>
      <c r="F3061" s="23" t="s">
        <v>117</v>
      </c>
      <c r="G3061" s="23" t="s">
        <v>492</v>
      </c>
      <c r="H3061" s="32" t="s">
        <v>366</v>
      </c>
      <c r="I3061" s="32" t="s">
        <v>55</v>
      </c>
      <c r="J3061" s="135">
        <v>140</v>
      </c>
      <c r="K3061" s="28">
        <v>0.96428999999999998</v>
      </c>
      <c r="L3061" s="77">
        <v>0.9</v>
      </c>
      <c r="Q3061" s="106"/>
    </row>
    <row r="3062" spans="1:17" x14ac:dyDescent="0.25">
      <c r="A3062" t="s">
        <v>331</v>
      </c>
      <c r="B3062" s="25">
        <v>2021</v>
      </c>
      <c r="C3062" s="25" t="s">
        <v>3</v>
      </c>
      <c r="D3062" s="25" t="s">
        <v>70</v>
      </c>
      <c r="E3062" s="25" t="s">
        <v>116</v>
      </c>
      <c r="F3062" s="23" t="s">
        <v>117</v>
      </c>
      <c r="G3062" s="23" t="s">
        <v>492</v>
      </c>
      <c r="H3062" s="32" t="s">
        <v>366</v>
      </c>
      <c r="I3062" s="32" t="s">
        <v>55</v>
      </c>
      <c r="J3062" s="135">
        <v>131</v>
      </c>
      <c r="K3062" s="28">
        <v>0.88549999999999995</v>
      </c>
      <c r="L3062" s="77">
        <v>0.9</v>
      </c>
      <c r="Q3062" s="106"/>
    </row>
    <row r="3063" spans="1:17" x14ac:dyDescent="0.25">
      <c r="A3063" t="s">
        <v>331</v>
      </c>
      <c r="B3063" s="25">
        <v>2022</v>
      </c>
      <c r="C3063" s="25" t="s">
        <v>0</v>
      </c>
      <c r="D3063" s="25" t="s">
        <v>71</v>
      </c>
      <c r="E3063" s="25" t="s">
        <v>116</v>
      </c>
      <c r="F3063" s="23" t="s">
        <v>117</v>
      </c>
      <c r="G3063" s="23" t="s">
        <v>492</v>
      </c>
      <c r="H3063" s="32" t="s">
        <v>366</v>
      </c>
      <c r="I3063" s="32" t="s">
        <v>55</v>
      </c>
      <c r="J3063" s="135">
        <v>112</v>
      </c>
      <c r="K3063" s="28">
        <v>0.875</v>
      </c>
      <c r="L3063" s="77">
        <v>0.9</v>
      </c>
      <c r="Q3063" s="106"/>
    </row>
    <row r="3064" spans="1:17" x14ac:dyDescent="0.25">
      <c r="A3064" t="s">
        <v>331</v>
      </c>
      <c r="B3064" s="25">
        <v>2022</v>
      </c>
      <c r="C3064" s="25" t="s">
        <v>1</v>
      </c>
      <c r="D3064" s="25" t="s">
        <v>72</v>
      </c>
      <c r="E3064" s="25" t="s">
        <v>116</v>
      </c>
      <c r="F3064" s="23" t="s">
        <v>117</v>
      </c>
      <c r="G3064" s="23" t="s">
        <v>492</v>
      </c>
      <c r="H3064" s="32" t="s">
        <v>366</v>
      </c>
      <c r="I3064" s="32" t="s">
        <v>55</v>
      </c>
      <c r="J3064" s="135">
        <v>144</v>
      </c>
      <c r="K3064" s="28">
        <v>0.92361000000000004</v>
      </c>
      <c r="L3064" s="77">
        <v>0.9</v>
      </c>
      <c r="Q3064" s="106"/>
    </row>
    <row r="3065" spans="1:17" x14ac:dyDescent="0.25">
      <c r="A3065" t="s">
        <v>331</v>
      </c>
      <c r="B3065" s="25">
        <v>2022</v>
      </c>
      <c r="C3065" s="25" t="s">
        <v>2</v>
      </c>
      <c r="D3065" s="25" t="s">
        <v>73</v>
      </c>
      <c r="E3065" s="25" t="s">
        <v>116</v>
      </c>
      <c r="F3065" s="23" t="s">
        <v>117</v>
      </c>
      <c r="G3065" s="23" t="s">
        <v>492</v>
      </c>
      <c r="H3065" s="32" t="s">
        <v>366</v>
      </c>
      <c r="I3065" s="32" t="s">
        <v>55</v>
      </c>
      <c r="J3065" s="135">
        <v>119</v>
      </c>
      <c r="K3065" s="28">
        <v>0.94957999999999998</v>
      </c>
      <c r="L3065" s="77">
        <v>0.9</v>
      </c>
      <c r="Q3065" s="106"/>
    </row>
    <row r="3066" spans="1:17" x14ac:dyDescent="0.25">
      <c r="A3066" t="s">
        <v>331</v>
      </c>
      <c r="B3066" s="25">
        <v>2022</v>
      </c>
      <c r="C3066" s="25" t="s">
        <v>3</v>
      </c>
      <c r="D3066" s="25" t="s">
        <v>493</v>
      </c>
      <c r="E3066" s="25" t="s">
        <v>116</v>
      </c>
      <c r="F3066" s="23" t="s">
        <v>117</v>
      </c>
      <c r="G3066" s="23" t="s">
        <v>492</v>
      </c>
      <c r="H3066" s="32" t="s">
        <v>366</v>
      </c>
      <c r="I3066" s="32" t="s">
        <v>55</v>
      </c>
      <c r="J3066" s="135">
        <v>120</v>
      </c>
      <c r="K3066" s="28">
        <v>0.97499999999999998</v>
      </c>
      <c r="L3066" s="77">
        <v>0.9</v>
      </c>
      <c r="Q3066" s="106"/>
    </row>
    <row r="3067" spans="1:17" x14ac:dyDescent="0.25">
      <c r="A3067" t="s">
        <v>331</v>
      </c>
      <c r="B3067" s="25">
        <v>2023</v>
      </c>
      <c r="C3067" s="25" t="s">
        <v>0</v>
      </c>
      <c r="D3067" s="25" t="s">
        <v>537</v>
      </c>
      <c r="E3067" s="25" t="s">
        <v>116</v>
      </c>
      <c r="F3067" s="23" t="s">
        <v>117</v>
      </c>
      <c r="G3067" s="23" t="s">
        <v>492</v>
      </c>
      <c r="H3067" s="32" t="s">
        <v>366</v>
      </c>
      <c r="I3067" s="32" t="s">
        <v>55</v>
      </c>
      <c r="J3067" s="135">
        <v>119</v>
      </c>
      <c r="K3067" s="28">
        <v>0.89915999999999996</v>
      </c>
      <c r="L3067" s="77">
        <v>0.9</v>
      </c>
      <c r="Q3067" s="106"/>
    </row>
    <row r="3068" spans="1:17" x14ac:dyDescent="0.25">
      <c r="A3068" t="s">
        <v>331</v>
      </c>
      <c r="B3068" s="25">
        <v>2018</v>
      </c>
      <c r="C3068" s="25" t="s">
        <v>0</v>
      </c>
      <c r="D3068" s="25" t="s">
        <v>54</v>
      </c>
      <c r="E3068" s="25" t="s">
        <v>118</v>
      </c>
      <c r="F3068" s="23" t="s">
        <v>119</v>
      </c>
      <c r="G3068" s="23" t="s">
        <v>492</v>
      </c>
      <c r="H3068" s="32" t="s">
        <v>358</v>
      </c>
      <c r="I3068" s="32" t="s">
        <v>55</v>
      </c>
      <c r="J3068" s="135">
        <v>54</v>
      </c>
      <c r="K3068" s="28">
        <v>0.85185</v>
      </c>
      <c r="L3068" s="77">
        <v>0.9</v>
      </c>
      <c r="Q3068" s="106"/>
    </row>
    <row r="3069" spans="1:17" x14ac:dyDescent="0.25">
      <c r="A3069" t="s">
        <v>331</v>
      </c>
      <c r="B3069" s="25">
        <v>2018</v>
      </c>
      <c r="C3069" s="25" t="s">
        <v>1</v>
      </c>
      <c r="D3069" s="25" t="s">
        <v>56</v>
      </c>
      <c r="E3069" s="25" t="s">
        <v>118</v>
      </c>
      <c r="F3069" s="23" t="s">
        <v>119</v>
      </c>
      <c r="G3069" s="23" t="s">
        <v>492</v>
      </c>
      <c r="H3069" s="32" t="s">
        <v>358</v>
      </c>
      <c r="I3069" s="32" t="s">
        <v>55</v>
      </c>
      <c r="J3069" s="135">
        <v>77</v>
      </c>
      <c r="K3069" s="28">
        <v>0.76622999999999997</v>
      </c>
      <c r="L3069" s="77">
        <v>0.9</v>
      </c>
      <c r="Q3069" s="106"/>
    </row>
    <row r="3070" spans="1:17" x14ac:dyDescent="0.25">
      <c r="A3070" t="s">
        <v>331</v>
      </c>
      <c r="B3070" s="25">
        <v>2018</v>
      </c>
      <c r="C3070" s="25" t="s">
        <v>2</v>
      </c>
      <c r="D3070" s="25" t="s">
        <v>57</v>
      </c>
      <c r="E3070" s="25" t="s">
        <v>118</v>
      </c>
      <c r="F3070" s="23" t="s">
        <v>119</v>
      </c>
      <c r="G3070" s="23" t="s">
        <v>492</v>
      </c>
      <c r="H3070" s="32" t="s">
        <v>358</v>
      </c>
      <c r="I3070" s="32" t="s">
        <v>55</v>
      </c>
      <c r="J3070" s="135">
        <v>57</v>
      </c>
      <c r="K3070" s="28">
        <v>0.89473999999999998</v>
      </c>
      <c r="L3070" s="77">
        <v>0.9</v>
      </c>
      <c r="Q3070" s="106"/>
    </row>
    <row r="3071" spans="1:17" x14ac:dyDescent="0.25">
      <c r="A3071" t="s">
        <v>331</v>
      </c>
      <c r="B3071" s="25">
        <v>2018</v>
      </c>
      <c r="C3071" s="25" t="s">
        <v>3</v>
      </c>
      <c r="D3071" s="25" t="s">
        <v>58</v>
      </c>
      <c r="E3071" s="25" t="s">
        <v>118</v>
      </c>
      <c r="F3071" s="23" t="s">
        <v>119</v>
      </c>
      <c r="G3071" s="23" t="s">
        <v>492</v>
      </c>
      <c r="H3071" s="32" t="s">
        <v>358</v>
      </c>
      <c r="I3071" s="32" t="s">
        <v>55</v>
      </c>
      <c r="J3071" s="135">
        <v>66</v>
      </c>
      <c r="K3071" s="28">
        <v>0.90908999999999995</v>
      </c>
      <c r="L3071" s="77">
        <v>0.9</v>
      </c>
      <c r="Q3071" s="106"/>
    </row>
    <row r="3072" spans="1:17" x14ac:dyDescent="0.25">
      <c r="A3072" t="s">
        <v>331</v>
      </c>
      <c r="B3072" s="25">
        <v>2019</v>
      </c>
      <c r="C3072" s="25" t="s">
        <v>0</v>
      </c>
      <c r="D3072" s="25" t="s">
        <v>59</v>
      </c>
      <c r="E3072" s="25" t="s">
        <v>118</v>
      </c>
      <c r="F3072" s="23" t="s">
        <v>119</v>
      </c>
      <c r="G3072" s="23" t="s">
        <v>492</v>
      </c>
      <c r="H3072" s="32" t="s">
        <v>358</v>
      </c>
      <c r="I3072" s="32" t="s">
        <v>55</v>
      </c>
      <c r="J3072" s="135">
        <v>57</v>
      </c>
      <c r="K3072" s="28">
        <v>0.87719000000000003</v>
      </c>
      <c r="L3072" s="77">
        <v>0.9</v>
      </c>
      <c r="Q3072" s="106"/>
    </row>
    <row r="3073" spans="1:17" x14ac:dyDescent="0.25">
      <c r="A3073" t="s">
        <v>331</v>
      </c>
      <c r="B3073" s="25">
        <v>2019</v>
      </c>
      <c r="C3073" s="25" t="s">
        <v>1</v>
      </c>
      <c r="D3073" s="25" t="s">
        <v>60</v>
      </c>
      <c r="E3073" s="25" t="s">
        <v>118</v>
      </c>
      <c r="F3073" s="23" t="s">
        <v>119</v>
      </c>
      <c r="G3073" s="23" t="s">
        <v>492</v>
      </c>
      <c r="H3073" s="32" t="s">
        <v>358</v>
      </c>
      <c r="I3073" s="32" t="s">
        <v>55</v>
      </c>
      <c r="J3073" s="135">
        <v>71</v>
      </c>
      <c r="K3073" s="28">
        <v>0.90141000000000004</v>
      </c>
      <c r="L3073" s="77">
        <v>0.9</v>
      </c>
      <c r="Q3073" s="106"/>
    </row>
    <row r="3074" spans="1:17" x14ac:dyDescent="0.25">
      <c r="A3074" t="s">
        <v>331</v>
      </c>
      <c r="B3074" s="25">
        <v>2019</v>
      </c>
      <c r="C3074" s="25" t="s">
        <v>2</v>
      </c>
      <c r="D3074" s="25" t="s">
        <v>61</v>
      </c>
      <c r="E3074" s="25" t="s">
        <v>118</v>
      </c>
      <c r="F3074" s="23" t="s">
        <v>119</v>
      </c>
      <c r="G3074" s="23" t="s">
        <v>492</v>
      </c>
      <c r="H3074" s="32" t="s">
        <v>358</v>
      </c>
      <c r="I3074" s="32" t="s">
        <v>55</v>
      </c>
      <c r="J3074" s="135">
        <v>73</v>
      </c>
      <c r="K3074" s="28">
        <v>0.89041000000000003</v>
      </c>
      <c r="L3074" s="77">
        <v>0.9</v>
      </c>
      <c r="Q3074" s="106"/>
    </row>
    <row r="3075" spans="1:17" x14ac:dyDescent="0.25">
      <c r="A3075" t="s">
        <v>331</v>
      </c>
      <c r="B3075" s="25">
        <v>2019</v>
      </c>
      <c r="C3075" s="25" t="s">
        <v>3</v>
      </c>
      <c r="D3075" s="25" t="s">
        <v>62</v>
      </c>
      <c r="E3075" s="25" t="s">
        <v>118</v>
      </c>
      <c r="F3075" s="23" t="s">
        <v>119</v>
      </c>
      <c r="G3075" s="23" t="s">
        <v>492</v>
      </c>
      <c r="H3075" s="32" t="s">
        <v>358</v>
      </c>
      <c r="I3075" s="32" t="s">
        <v>55</v>
      </c>
      <c r="J3075" s="135">
        <v>51</v>
      </c>
      <c r="K3075" s="28">
        <v>0.88234999999999997</v>
      </c>
      <c r="L3075" s="77">
        <v>0.9</v>
      </c>
      <c r="Q3075" s="106"/>
    </row>
    <row r="3076" spans="1:17" x14ac:dyDescent="0.25">
      <c r="A3076" t="s">
        <v>331</v>
      </c>
      <c r="B3076" s="25">
        <v>2020</v>
      </c>
      <c r="C3076" s="25" t="s">
        <v>0</v>
      </c>
      <c r="D3076" s="25" t="s">
        <v>63</v>
      </c>
      <c r="E3076" s="25" t="s">
        <v>118</v>
      </c>
      <c r="F3076" s="23" t="s">
        <v>119</v>
      </c>
      <c r="G3076" s="23" t="s">
        <v>492</v>
      </c>
      <c r="H3076" s="32" t="s">
        <v>358</v>
      </c>
      <c r="I3076" s="32" t="s">
        <v>55</v>
      </c>
      <c r="J3076" s="135">
        <v>67</v>
      </c>
      <c r="K3076" s="28">
        <v>0.80596999999999996</v>
      </c>
      <c r="L3076" s="77">
        <v>0.9</v>
      </c>
      <c r="Q3076" s="106"/>
    </row>
    <row r="3077" spans="1:17" x14ac:dyDescent="0.25">
      <c r="A3077" t="s">
        <v>331</v>
      </c>
      <c r="B3077" s="25">
        <v>2020</v>
      </c>
      <c r="C3077" s="25" t="s">
        <v>1</v>
      </c>
      <c r="D3077" s="25" t="s">
        <v>64</v>
      </c>
      <c r="E3077" s="25" t="s">
        <v>118</v>
      </c>
      <c r="F3077" s="23" t="s">
        <v>119</v>
      </c>
      <c r="G3077" s="23" t="s">
        <v>492</v>
      </c>
      <c r="H3077" s="32" t="s">
        <v>358</v>
      </c>
      <c r="I3077" s="32" t="s">
        <v>55</v>
      </c>
      <c r="J3077" s="135">
        <v>35</v>
      </c>
      <c r="K3077" s="28">
        <v>0.94286000000000003</v>
      </c>
      <c r="L3077" s="77">
        <v>0.9</v>
      </c>
      <c r="Q3077" s="106"/>
    </row>
    <row r="3078" spans="1:17" x14ac:dyDescent="0.25">
      <c r="A3078" t="s">
        <v>331</v>
      </c>
      <c r="B3078" s="25">
        <v>2020</v>
      </c>
      <c r="C3078" s="25" t="s">
        <v>2</v>
      </c>
      <c r="D3078" s="25" t="s">
        <v>65</v>
      </c>
      <c r="E3078" s="25" t="s">
        <v>118</v>
      </c>
      <c r="F3078" s="23" t="s">
        <v>119</v>
      </c>
      <c r="G3078" s="23" t="s">
        <v>492</v>
      </c>
      <c r="H3078" s="32" t="s">
        <v>358</v>
      </c>
      <c r="I3078" s="32" t="s">
        <v>55</v>
      </c>
      <c r="J3078" s="135">
        <v>65</v>
      </c>
      <c r="K3078" s="28">
        <v>0.98462000000000005</v>
      </c>
      <c r="L3078" s="77">
        <v>0.9</v>
      </c>
      <c r="Q3078" s="106"/>
    </row>
    <row r="3079" spans="1:17" x14ac:dyDescent="0.25">
      <c r="A3079" t="s">
        <v>331</v>
      </c>
      <c r="B3079" s="25">
        <v>2020</v>
      </c>
      <c r="C3079" s="25" t="s">
        <v>3</v>
      </c>
      <c r="D3079" s="25" t="s">
        <v>66</v>
      </c>
      <c r="E3079" s="25" t="s">
        <v>118</v>
      </c>
      <c r="F3079" s="23" t="s">
        <v>119</v>
      </c>
      <c r="G3079" s="23" t="s">
        <v>492</v>
      </c>
      <c r="H3079" s="32" t="s">
        <v>358</v>
      </c>
      <c r="I3079" s="32" t="s">
        <v>55</v>
      </c>
      <c r="J3079" s="135">
        <v>54</v>
      </c>
      <c r="K3079" s="28">
        <v>0.88888999999999996</v>
      </c>
      <c r="L3079" s="77">
        <v>0.9</v>
      </c>
      <c r="Q3079" s="106"/>
    </row>
    <row r="3080" spans="1:17" x14ac:dyDescent="0.25">
      <c r="A3080" t="s">
        <v>331</v>
      </c>
      <c r="B3080" s="25">
        <v>2021</v>
      </c>
      <c r="C3080" s="25" t="s">
        <v>0</v>
      </c>
      <c r="D3080" s="25" t="s">
        <v>67</v>
      </c>
      <c r="E3080" s="25" t="s">
        <v>118</v>
      </c>
      <c r="F3080" s="23" t="s">
        <v>119</v>
      </c>
      <c r="G3080" s="23" t="s">
        <v>492</v>
      </c>
      <c r="H3080" s="32" t="s">
        <v>358</v>
      </c>
      <c r="I3080" s="32" t="s">
        <v>55</v>
      </c>
      <c r="J3080" s="135">
        <v>44</v>
      </c>
      <c r="K3080" s="28">
        <v>1</v>
      </c>
      <c r="L3080" s="77">
        <v>0.9</v>
      </c>
      <c r="Q3080" s="106"/>
    </row>
    <row r="3081" spans="1:17" x14ac:dyDescent="0.25">
      <c r="A3081" t="s">
        <v>331</v>
      </c>
      <c r="B3081" s="25">
        <v>2021</v>
      </c>
      <c r="C3081" s="25" t="s">
        <v>1</v>
      </c>
      <c r="D3081" s="25" t="s">
        <v>68</v>
      </c>
      <c r="E3081" s="25" t="s">
        <v>118</v>
      </c>
      <c r="F3081" s="23" t="s">
        <v>119</v>
      </c>
      <c r="G3081" s="23" t="s">
        <v>492</v>
      </c>
      <c r="H3081" s="32" t="s">
        <v>358</v>
      </c>
      <c r="I3081" s="32" t="s">
        <v>55</v>
      </c>
      <c r="J3081" s="135">
        <v>72</v>
      </c>
      <c r="K3081" s="28">
        <v>0.98611000000000004</v>
      </c>
      <c r="L3081" s="77">
        <v>0.9</v>
      </c>
      <c r="Q3081" s="106"/>
    </row>
    <row r="3082" spans="1:17" x14ac:dyDescent="0.25">
      <c r="A3082" t="s">
        <v>331</v>
      </c>
      <c r="B3082" s="25">
        <v>2021</v>
      </c>
      <c r="C3082" s="25" t="s">
        <v>2</v>
      </c>
      <c r="D3082" s="25" t="s">
        <v>69</v>
      </c>
      <c r="E3082" s="25" t="s">
        <v>118</v>
      </c>
      <c r="F3082" s="23" t="s">
        <v>119</v>
      </c>
      <c r="G3082" s="23" t="s">
        <v>492</v>
      </c>
      <c r="H3082" s="32" t="s">
        <v>358</v>
      </c>
      <c r="I3082" s="32" t="s">
        <v>55</v>
      </c>
      <c r="J3082" s="135">
        <v>59</v>
      </c>
      <c r="K3082" s="28">
        <v>0.98304999999999998</v>
      </c>
      <c r="L3082" s="77">
        <v>0.9</v>
      </c>
      <c r="Q3082" s="106"/>
    </row>
    <row r="3083" spans="1:17" x14ac:dyDescent="0.25">
      <c r="A3083" t="s">
        <v>331</v>
      </c>
      <c r="B3083" s="25">
        <v>2021</v>
      </c>
      <c r="C3083" s="25" t="s">
        <v>3</v>
      </c>
      <c r="D3083" s="25" t="s">
        <v>70</v>
      </c>
      <c r="E3083" s="25" t="s">
        <v>118</v>
      </c>
      <c r="F3083" s="23" t="s">
        <v>119</v>
      </c>
      <c r="G3083" s="23" t="s">
        <v>492</v>
      </c>
      <c r="H3083" s="32" t="s">
        <v>358</v>
      </c>
      <c r="I3083" s="32" t="s">
        <v>55</v>
      </c>
      <c r="J3083" s="135">
        <v>62</v>
      </c>
      <c r="K3083" s="28">
        <v>0.93547999999999998</v>
      </c>
      <c r="L3083" s="77">
        <v>0.9</v>
      </c>
      <c r="Q3083" s="106"/>
    </row>
    <row r="3084" spans="1:17" x14ac:dyDescent="0.25">
      <c r="A3084" t="s">
        <v>331</v>
      </c>
      <c r="B3084" s="25">
        <v>2022</v>
      </c>
      <c r="C3084" s="25" t="s">
        <v>0</v>
      </c>
      <c r="D3084" s="25" t="s">
        <v>71</v>
      </c>
      <c r="E3084" s="25" t="s">
        <v>118</v>
      </c>
      <c r="F3084" s="23" t="s">
        <v>119</v>
      </c>
      <c r="G3084" s="23" t="s">
        <v>492</v>
      </c>
      <c r="H3084" s="32" t="s">
        <v>358</v>
      </c>
      <c r="I3084" s="32" t="s">
        <v>55</v>
      </c>
      <c r="J3084" s="135">
        <v>39</v>
      </c>
      <c r="K3084" s="28">
        <v>0.89744000000000002</v>
      </c>
      <c r="L3084" s="77">
        <v>0.9</v>
      </c>
      <c r="Q3084" s="106"/>
    </row>
    <row r="3085" spans="1:17" x14ac:dyDescent="0.25">
      <c r="A3085" t="s">
        <v>331</v>
      </c>
      <c r="B3085" s="25">
        <v>2022</v>
      </c>
      <c r="C3085" s="25" t="s">
        <v>1</v>
      </c>
      <c r="D3085" s="25" t="s">
        <v>72</v>
      </c>
      <c r="E3085" s="25" t="s">
        <v>118</v>
      </c>
      <c r="F3085" s="23" t="s">
        <v>119</v>
      </c>
      <c r="G3085" s="23" t="s">
        <v>492</v>
      </c>
      <c r="H3085" s="32" t="s">
        <v>358</v>
      </c>
      <c r="I3085" s="32" t="s">
        <v>55</v>
      </c>
      <c r="J3085" s="135">
        <v>61</v>
      </c>
      <c r="K3085" s="28">
        <v>0.86885000000000001</v>
      </c>
      <c r="L3085" s="77">
        <v>0.9</v>
      </c>
      <c r="Q3085" s="106"/>
    </row>
    <row r="3086" spans="1:17" x14ac:dyDescent="0.25">
      <c r="A3086" t="s">
        <v>331</v>
      </c>
      <c r="B3086" s="25">
        <v>2022</v>
      </c>
      <c r="C3086" s="25" t="s">
        <v>2</v>
      </c>
      <c r="D3086" s="25" t="s">
        <v>73</v>
      </c>
      <c r="E3086" s="25" t="s">
        <v>118</v>
      </c>
      <c r="F3086" s="23" t="s">
        <v>119</v>
      </c>
      <c r="G3086" s="23" t="s">
        <v>492</v>
      </c>
      <c r="H3086" s="32" t="s">
        <v>358</v>
      </c>
      <c r="I3086" s="32" t="s">
        <v>55</v>
      </c>
      <c r="J3086" s="135">
        <v>69</v>
      </c>
      <c r="K3086" s="28">
        <v>0.97101000000000004</v>
      </c>
      <c r="L3086" s="77">
        <v>0.9</v>
      </c>
      <c r="Q3086" s="106"/>
    </row>
    <row r="3087" spans="1:17" x14ac:dyDescent="0.25">
      <c r="A3087" t="s">
        <v>331</v>
      </c>
      <c r="B3087" s="25">
        <v>2022</v>
      </c>
      <c r="C3087" s="25" t="s">
        <v>3</v>
      </c>
      <c r="D3087" s="25" t="s">
        <v>493</v>
      </c>
      <c r="E3087" s="25" t="s">
        <v>118</v>
      </c>
      <c r="F3087" s="23" t="s">
        <v>119</v>
      </c>
      <c r="G3087" s="23" t="s">
        <v>492</v>
      </c>
      <c r="H3087" s="32" t="s">
        <v>358</v>
      </c>
      <c r="I3087" s="32" t="s">
        <v>55</v>
      </c>
      <c r="J3087" s="135">
        <v>60</v>
      </c>
      <c r="K3087" s="28">
        <v>0.91666999999999998</v>
      </c>
      <c r="L3087" s="77">
        <v>0.9</v>
      </c>
      <c r="Q3087" s="106"/>
    </row>
    <row r="3088" spans="1:17" x14ac:dyDescent="0.25">
      <c r="A3088" t="s">
        <v>331</v>
      </c>
      <c r="B3088" s="25">
        <v>2023</v>
      </c>
      <c r="C3088" s="25" t="s">
        <v>0</v>
      </c>
      <c r="D3088" s="25" t="s">
        <v>537</v>
      </c>
      <c r="E3088" s="25" t="s">
        <v>118</v>
      </c>
      <c r="F3088" s="23" t="s">
        <v>119</v>
      </c>
      <c r="G3088" s="23" t="s">
        <v>492</v>
      </c>
      <c r="H3088" s="32" t="s">
        <v>358</v>
      </c>
      <c r="I3088" s="32" t="s">
        <v>55</v>
      </c>
      <c r="J3088" s="135">
        <v>71</v>
      </c>
      <c r="K3088" s="28">
        <v>0.97182999999999997</v>
      </c>
      <c r="L3088" s="77">
        <v>0.9</v>
      </c>
      <c r="Q3088" s="106"/>
    </row>
    <row r="3089" spans="1:17" x14ac:dyDescent="0.25">
      <c r="A3089" t="s">
        <v>331</v>
      </c>
      <c r="B3089" s="25">
        <v>2018</v>
      </c>
      <c r="C3089" s="25" t="s">
        <v>0</v>
      </c>
      <c r="D3089" s="25" t="s">
        <v>54</v>
      </c>
      <c r="E3089" s="25" t="s">
        <v>120</v>
      </c>
      <c r="F3089" s="23" t="s">
        <v>121</v>
      </c>
      <c r="G3089" s="23" t="s">
        <v>492</v>
      </c>
      <c r="H3089" s="32" t="s">
        <v>353</v>
      </c>
      <c r="I3089" s="32" t="s">
        <v>55</v>
      </c>
      <c r="J3089" s="135">
        <v>118</v>
      </c>
      <c r="K3089" s="28">
        <v>0.78813999999999995</v>
      </c>
      <c r="L3089" s="77">
        <v>0.9</v>
      </c>
      <c r="Q3089" s="106"/>
    </row>
    <row r="3090" spans="1:17" x14ac:dyDescent="0.25">
      <c r="A3090" t="s">
        <v>331</v>
      </c>
      <c r="B3090" s="25">
        <v>2018</v>
      </c>
      <c r="C3090" s="25" t="s">
        <v>1</v>
      </c>
      <c r="D3090" s="25" t="s">
        <v>56</v>
      </c>
      <c r="E3090" s="25" t="s">
        <v>120</v>
      </c>
      <c r="F3090" s="23" t="s">
        <v>121</v>
      </c>
      <c r="G3090" s="23" t="s">
        <v>492</v>
      </c>
      <c r="H3090" s="32" t="s">
        <v>353</v>
      </c>
      <c r="I3090" s="32" t="s">
        <v>55</v>
      </c>
      <c r="J3090" s="135">
        <v>157</v>
      </c>
      <c r="K3090" s="28">
        <v>0.79618</v>
      </c>
      <c r="L3090" s="77">
        <v>0.9</v>
      </c>
      <c r="Q3090" s="106"/>
    </row>
    <row r="3091" spans="1:17" x14ac:dyDescent="0.25">
      <c r="A3091" t="s">
        <v>331</v>
      </c>
      <c r="B3091" s="25">
        <v>2018</v>
      </c>
      <c r="C3091" s="25" t="s">
        <v>2</v>
      </c>
      <c r="D3091" s="25" t="s">
        <v>57</v>
      </c>
      <c r="E3091" s="25" t="s">
        <v>120</v>
      </c>
      <c r="F3091" s="23" t="s">
        <v>121</v>
      </c>
      <c r="G3091" s="23" t="s">
        <v>492</v>
      </c>
      <c r="H3091" s="32" t="s">
        <v>353</v>
      </c>
      <c r="I3091" s="32" t="s">
        <v>55</v>
      </c>
      <c r="J3091" s="135">
        <v>136</v>
      </c>
      <c r="K3091" s="28">
        <v>0.60294000000000003</v>
      </c>
      <c r="L3091" s="77">
        <v>0.9</v>
      </c>
      <c r="Q3091" s="106"/>
    </row>
    <row r="3092" spans="1:17" x14ac:dyDescent="0.25">
      <c r="A3092" t="s">
        <v>331</v>
      </c>
      <c r="B3092" s="25">
        <v>2018</v>
      </c>
      <c r="C3092" s="25" t="s">
        <v>3</v>
      </c>
      <c r="D3092" s="25" t="s">
        <v>58</v>
      </c>
      <c r="E3092" s="25" t="s">
        <v>120</v>
      </c>
      <c r="F3092" s="23" t="s">
        <v>121</v>
      </c>
      <c r="G3092" s="23" t="s">
        <v>492</v>
      </c>
      <c r="H3092" s="32" t="s">
        <v>353</v>
      </c>
      <c r="I3092" s="32" t="s">
        <v>55</v>
      </c>
      <c r="J3092" s="135">
        <v>138</v>
      </c>
      <c r="K3092" s="28">
        <v>0.71013999999999999</v>
      </c>
      <c r="L3092" s="77">
        <v>0.9</v>
      </c>
      <c r="Q3092" s="106"/>
    </row>
    <row r="3093" spans="1:17" x14ac:dyDescent="0.25">
      <c r="A3093" t="s">
        <v>331</v>
      </c>
      <c r="B3093" s="25">
        <v>2019</v>
      </c>
      <c r="C3093" s="25" t="s">
        <v>0</v>
      </c>
      <c r="D3093" s="25" t="s">
        <v>59</v>
      </c>
      <c r="E3093" s="25" t="s">
        <v>120</v>
      </c>
      <c r="F3093" s="23" t="s">
        <v>121</v>
      </c>
      <c r="G3093" s="23" t="s">
        <v>492</v>
      </c>
      <c r="H3093" s="32" t="s">
        <v>353</v>
      </c>
      <c r="I3093" s="32" t="s">
        <v>55</v>
      </c>
      <c r="J3093" s="135">
        <v>138</v>
      </c>
      <c r="K3093" s="28">
        <v>0.70289999999999997</v>
      </c>
      <c r="L3093" s="77">
        <v>0.9</v>
      </c>
      <c r="Q3093" s="106"/>
    </row>
    <row r="3094" spans="1:17" x14ac:dyDescent="0.25">
      <c r="A3094" t="s">
        <v>331</v>
      </c>
      <c r="B3094" s="25">
        <v>2019</v>
      </c>
      <c r="C3094" s="25" t="s">
        <v>1</v>
      </c>
      <c r="D3094" s="25" t="s">
        <v>60</v>
      </c>
      <c r="E3094" s="25" t="s">
        <v>120</v>
      </c>
      <c r="F3094" s="23" t="s">
        <v>121</v>
      </c>
      <c r="G3094" s="23" t="s">
        <v>492</v>
      </c>
      <c r="H3094" s="32" t="s">
        <v>353</v>
      </c>
      <c r="I3094" s="32" t="s">
        <v>55</v>
      </c>
      <c r="J3094" s="135">
        <v>142</v>
      </c>
      <c r="K3094" s="28">
        <v>0.73238999999999999</v>
      </c>
      <c r="L3094" s="77">
        <v>0.9</v>
      </c>
      <c r="Q3094" s="106"/>
    </row>
    <row r="3095" spans="1:17" x14ac:dyDescent="0.25">
      <c r="A3095" t="s">
        <v>331</v>
      </c>
      <c r="B3095" s="25">
        <v>2019</v>
      </c>
      <c r="C3095" s="25" t="s">
        <v>2</v>
      </c>
      <c r="D3095" s="25" t="s">
        <v>61</v>
      </c>
      <c r="E3095" s="25" t="s">
        <v>120</v>
      </c>
      <c r="F3095" s="23" t="s">
        <v>121</v>
      </c>
      <c r="G3095" s="23" t="s">
        <v>492</v>
      </c>
      <c r="H3095" s="32" t="s">
        <v>353</v>
      </c>
      <c r="I3095" s="32" t="s">
        <v>55</v>
      </c>
      <c r="J3095" s="135">
        <v>127</v>
      </c>
      <c r="K3095" s="28">
        <v>0.77952999999999995</v>
      </c>
      <c r="L3095" s="77">
        <v>0.9</v>
      </c>
      <c r="Q3095" s="106"/>
    </row>
    <row r="3096" spans="1:17" x14ac:dyDescent="0.25">
      <c r="A3096" t="s">
        <v>331</v>
      </c>
      <c r="B3096" s="25">
        <v>2019</v>
      </c>
      <c r="C3096" s="25" t="s">
        <v>3</v>
      </c>
      <c r="D3096" s="25" t="s">
        <v>62</v>
      </c>
      <c r="E3096" s="25" t="s">
        <v>120</v>
      </c>
      <c r="F3096" s="23" t="s">
        <v>121</v>
      </c>
      <c r="G3096" s="23" t="s">
        <v>492</v>
      </c>
      <c r="H3096" s="32" t="s">
        <v>353</v>
      </c>
      <c r="I3096" s="32" t="s">
        <v>55</v>
      </c>
      <c r="J3096" s="135">
        <v>117</v>
      </c>
      <c r="K3096" s="28">
        <v>0.64956999999999998</v>
      </c>
      <c r="L3096" s="77">
        <v>0.9</v>
      </c>
      <c r="Q3096" s="106"/>
    </row>
    <row r="3097" spans="1:17" x14ac:dyDescent="0.25">
      <c r="A3097" t="s">
        <v>331</v>
      </c>
      <c r="B3097" s="25">
        <v>2020</v>
      </c>
      <c r="C3097" s="25" t="s">
        <v>0</v>
      </c>
      <c r="D3097" s="25" t="s">
        <v>63</v>
      </c>
      <c r="E3097" s="25" t="s">
        <v>120</v>
      </c>
      <c r="F3097" s="23" t="s">
        <v>121</v>
      </c>
      <c r="G3097" s="23" t="s">
        <v>492</v>
      </c>
      <c r="H3097" s="32" t="s">
        <v>353</v>
      </c>
      <c r="I3097" s="32" t="s">
        <v>55</v>
      </c>
      <c r="J3097" s="135">
        <v>107</v>
      </c>
      <c r="K3097" s="28">
        <v>0.81308000000000002</v>
      </c>
      <c r="L3097" s="77">
        <v>0.9</v>
      </c>
      <c r="Q3097" s="106"/>
    </row>
    <row r="3098" spans="1:17" x14ac:dyDescent="0.25">
      <c r="A3098" t="s">
        <v>331</v>
      </c>
      <c r="B3098" s="25">
        <v>2020</v>
      </c>
      <c r="C3098" s="25" t="s">
        <v>1</v>
      </c>
      <c r="D3098" s="25" t="s">
        <v>64</v>
      </c>
      <c r="E3098" s="25" t="s">
        <v>120</v>
      </c>
      <c r="F3098" s="23" t="s">
        <v>121</v>
      </c>
      <c r="G3098" s="23" t="s">
        <v>492</v>
      </c>
      <c r="H3098" s="32" t="s">
        <v>353</v>
      </c>
      <c r="I3098" s="32" t="s">
        <v>55</v>
      </c>
      <c r="J3098" s="135">
        <v>87</v>
      </c>
      <c r="K3098" s="28">
        <v>0.86207</v>
      </c>
      <c r="L3098" s="77">
        <v>0.9</v>
      </c>
      <c r="Q3098" s="106"/>
    </row>
    <row r="3099" spans="1:17" x14ac:dyDescent="0.25">
      <c r="A3099" t="s">
        <v>331</v>
      </c>
      <c r="B3099" s="25">
        <v>2020</v>
      </c>
      <c r="C3099" s="25" t="s">
        <v>2</v>
      </c>
      <c r="D3099" s="25" t="s">
        <v>65</v>
      </c>
      <c r="E3099" s="25" t="s">
        <v>120</v>
      </c>
      <c r="F3099" s="23" t="s">
        <v>121</v>
      </c>
      <c r="G3099" s="23" t="s">
        <v>492</v>
      </c>
      <c r="H3099" s="32" t="s">
        <v>353</v>
      </c>
      <c r="I3099" s="32" t="s">
        <v>55</v>
      </c>
      <c r="J3099" s="135">
        <v>118</v>
      </c>
      <c r="K3099" s="28">
        <v>0.80508000000000002</v>
      </c>
      <c r="L3099" s="77">
        <v>0.9</v>
      </c>
      <c r="Q3099" s="106"/>
    </row>
    <row r="3100" spans="1:17" x14ac:dyDescent="0.25">
      <c r="A3100" t="s">
        <v>331</v>
      </c>
      <c r="B3100" s="25">
        <v>2020</v>
      </c>
      <c r="C3100" s="25" t="s">
        <v>3</v>
      </c>
      <c r="D3100" s="25" t="s">
        <v>66</v>
      </c>
      <c r="E3100" s="25" t="s">
        <v>120</v>
      </c>
      <c r="F3100" s="23" t="s">
        <v>121</v>
      </c>
      <c r="G3100" s="23" t="s">
        <v>492</v>
      </c>
      <c r="H3100" s="32" t="s">
        <v>353</v>
      </c>
      <c r="I3100" s="32" t="s">
        <v>55</v>
      </c>
      <c r="J3100" s="135">
        <v>125</v>
      </c>
      <c r="K3100" s="28">
        <v>0.69599999999999995</v>
      </c>
      <c r="L3100" s="77">
        <v>0.9</v>
      </c>
      <c r="Q3100" s="106"/>
    </row>
    <row r="3101" spans="1:17" x14ac:dyDescent="0.25">
      <c r="A3101" t="s">
        <v>331</v>
      </c>
      <c r="B3101" s="25">
        <v>2021</v>
      </c>
      <c r="C3101" s="25" t="s">
        <v>0</v>
      </c>
      <c r="D3101" s="25" t="s">
        <v>67</v>
      </c>
      <c r="E3101" s="25" t="s">
        <v>120</v>
      </c>
      <c r="F3101" s="23" t="s">
        <v>121</v>
      </c>
      <c r="G3101" s="23" t="s">
        <v>492</v>
      </c>
      <c r="H3101" s="32" t="s">
        <v>353</v>
      </c>
      <c r="I3101" s="32" t="s">
        <v>55</v>
      </c>
      <c r="J3101" s="135">
        <v>98</v>
      </c>
      <c r="K3101" s="28">
        <v>0.69388000000000005</v>
      </c>
      <c r="L3101" s="77">
        <v>0.9</v>
      </c>
      <c r="Q3101" s="106"/>
    </row>
    <row r="3102" spans="1:17" x14ac:dyDescent="0.25">
      <c r="A3102" t="s">
        <v>331</v>
      </c>
      <c r="B3102" s="25">
        <v>2021</v>
      </c>
      <c r="C3102" s="25" t="s">
        <v>1</v>
      </c>
      <c r="D3102" s="25" t="s">
        <v>68</v>
      </c>
      <c r="E3102" s="25" t="s">
        <v>120</v>
      </c>
      <c r="F3102" s="23" t="s">
        <v>121</v>
      </c>
      <c r="G3102" s="23" t="s">
        <v>492</v>
      </c>
      <c r="H3102" s="32" t="s">
        <v>353</v>
      </c>
      <c r="I3102" s="32" t="s">
        <v>55</v>
      </c>
      <c r="J3102" s="135">
        <v>116</v>
      </c>
      <c r="K3102" s="28">
        <v>0.69828000000000001</v>
      </c>
      <c r="L3102" s="77">
        <v>0.9</v>
      </c>
      <c r="Q3102" s="106"/>
    </row>
    <row r="3103" spans="1:17" x14ac:dyDescent="0.25">
      <c r="A3103" t="s">
        <v>331</v>
      </c>
      <c r="B3103" s="25">
        <v>2021</v>
      </c>
      <c r="C3103" s="25" t="s">
        <v>2</v>
      </c>
      <c r="D3103" s="25" t="s">
        <v>69</v>
      </c>
      <c r="E3103" s="25" t="s">
        <v>120</v>
      </c>
      <c r="F3103" s="23" t="s">
        <v>121</v>
      </c>
      <c r="G3103" s="23" t="s">
        <v>492</v>
      </c>
      <c r="H3103" s="32" t="s">
        <v>353</v>
      </c>
      <c r="I3103" s="32" t="s">
        <v>55</v>
      </c>
      <c r="J3103" s="135">
        <v>160</v>
      </c>
      <c r="K3103" s="28">
        <v>0.72499999999999998</v>
      </c>
      <c r="L3103" s="77">
        <v>0.9</v>
      </c>
      <c r="Q3103" s="106"/>
    </row>
    <row r="3104" spans="1:17" x14ac:dyDescent="0.25">
      <c r="A3104" t="s">
        <v>331</v>
      </c>
      <c r="B3104" s="25">
        <v>2021</v>
      </c>
      <c r="C3104" s="25" t="s">
        <v>3</v>
      </c>
      <c r="D3104" s="25" t="s">
        <v>70</v>
      </c>
      <c r="E3104" s="25" t="s">
        <v>120</v>
      </c>
      <c r="F3104" s="23" t="s">
        <v>121</v>
      </c>
      <c r="G3104" s="23" t="s">
        <v>492</v>
      </c>
      <c r="H3104" s="32" t="s">
        <v>353</v>
      </c>
      <c r="I3104" s="32" t="s">
        <v>55</v>
      </c>
      <c r="J3104" s="135">
        <v>151</v>
      </c>
      <c r="K3104" s="28">
        <v>0.80794999999999995</v>
      </c>
      <c r="L3104" s="77">
        <v>0.9</v>
      </c>
      <c r="Q3104" s="106"/>
    </row>
    <row r="3105" spans="1:17" x14ac:dyDescent="0.25">
      <c r="A3105" t="s">
        <v>331</v>
      </c>
      <c r="B3105" s="25">
        <v>2022</v>
      </c>
      <c r="C3105" s="25" t="s">
        <v>0</v>
      </c>
      <c r="D3105" s="25" t="s">
        <v>71</v>
      </c>
      <c r="E3105" s="25" t="s">
        <v>120</v>
      </c>
      <c r="F3105" s="23" t="s">
        <v>121</v>
      </c>
      <c r="G3105" s="23" t="s">
        <v>492</v>
      </c>
      <c r="H3105" s="32" t="s">
        <v>353</v>
      </c>
      <c r="I3105" s="32" t="s">
        <v>55</v>
      </c>
      <c r="J3105" s="135">
        <v>140</v>
      </c>
      <c r="K3105" s="28">
        <v>0.80713999999999997</v>
      </c>
      <c r="L3105" s="77">
        <v>0.9</v>
      </c>
      <c r="Q3105" s="106"/>
    </row>
    <row r="3106" spans="1:17" x14ac:dyDescent="0.25">
      <c r="A3106" t="s">
        <v>331</v>
      </c>
      <c r="B3106" s="25">
        <v>2022</v>
      </c>
      <c r="C3106" s="25" t="s">
        <v>1</v>
      </c>
      <c r="D3106" s="25" t="s">
        <v>72</v>
      </c>
      <c r="E3106" s="25" t="s">
        <v>120</v>
      </c>
      <c r="F3106" s="23" t="s">
        <v>121</v>
      </c>
      <c r="G3106" s="23" t="s">
        <v>492</v>
      </c>
      <c r="H3106" s="32" t="s">
        <v>353</v>
      </c>
      <c r="I3106" s="32" t="s">
        <v>55</v>
      </c>
      <c r="J3106" s="135">
        <v>139</v>
      </c>
      <c r="K3106" s="28">
        <v>0.79856000000000005</v>
      </c>
      <c r="L3106" s="77">
        <v>0.9</v>
      </c>
      <c r="Q3106" s="106"/>
    </row>
    <row r="3107" spans="1:17" x14ac:dyDescent="0.25">
      <c r="A3107" t="s">
        <v>331</v>
      </c>
      <c r="B3107" s="25">
        <v>2022</v>
      </c>
      <c r="C3107" s="25" t="s">
        <v>2</v>
      </c>
      <c r="D3107" s="25" t="s">
        <v>73</v>
      </c>
      <c r="E3107" s="25" t="s">
        <v>120</v>
      </c>
      <c r="F3107" s="23" t="s">
        <v>121</v>
      </c>
      <c r="G3107" s="23" t="s">
        <v>492</v>
      </c>
      <c r="H3107" s="32" t="s">
        <v>353</v>
      </c>
      <c r="I3107" s="32" t="s">
        <v>55</v>
      </c>
      <c r="J3107" s="135">
        <v>121</v>
      </c>
      <c r="K3107" s="28">
        <v>0.77685999999999999</v>
      </c>
      <c r="L3107" s="77">
        <v>0.9</v>
      </c>
      <c r="Q3107" s="106"/>
    </row>
    <row r="3108" spans="1:17" x14ac:dyDescent="0.25">
      <c r="A3108" t="s">
        <v>331</v>
      </c>
      <c r="B3108" s="25">
        <v>2022</v>
      </c>
      <c r="C3108" s="25" t="s">
        <v>3</v>
      </c>
      <c r="D3108" s="25" t="s">
        <v>493</v>
      </c>
      <c r="E3108" s="25" t="s">
        <v>120</v>
      </c>
      <c r="F3108" s="23" t="s">
        <v>121</v>
      </c>
      <c r="G3108" s="23" t="s">
        <v>492</v>
      </c>
      <c r="H3108" s="32" t="s">
        <v>353</v>
      </c>
      <c r="I3108" s="32" t="s">
        <v>55</v>
      </c>
      <c r="J3108" s="135">
        <v>125</v>
      </c>
      <c r="K3108" s="28">
        <v>0.84799999999999998</v>
      </c>
      <c r="L3108" s="77">
        <v>0.9</v>
      </c>
      <c r="Q3108" s="106"/>
    </row>
    <row r="3109" spans="1:17" x14ac:dyDescent="0.25">
      <c r="A3109" t="s">
        <v>331</v>
      </c>
      <c r="B3109" s="25">
        <v>2023</v>
      </c>
      <c r="C3109" s="25" t="s">
        <v>0</v>
      </c>
      <c r="D3109" s="25" t="s">
        <v>537</v>
      </c>
      <c r="E3109" s="25" t="s">
        <v>120</v>
      </c>
      <c r="F3109" s="23" t="s">
        <v>121</v>
      </c>
      <c r="G3109" s="23" t="s">
        <v>492</v>
      </c>
      <c r="H3109" s="32" t="s">
        <v>353</v>
      </c>
      <c r="I3109" s="32" t="s">
        <v>55</v>
      </c>
      <c r="J3109" s="135">
        <v>141</v>
      </c>
      <c r="K3109" s="28">
        <v>0.80142000000000002</v>
      </c>
      <c r="L3109" s="77">
        <v>0.9</v>
      </c>
      <c r="Q3109" s="106"/>
    </row>
    <row r="3110" spans="1:17" x14ac:dyDescent="0.25">
      <c r="A3110" t="s">
        <v>331</v>
      </c>
      <c r="B3110" s="25">
        <v>2018</v>
      </c>
      <c r="C3110" s="25" t="s">
        <v>0</v>
      </c>
      <c r="D3110" s="25" t="s">
        <v>54</v>
      </c>
      <c r="E3110" s="25" t="s">
        <v>122</v>
      </c>
      <c r="F3110" s="23" t="s">
        <v>123</v>
      </c>
      <c r="G3110" s="23" t="s">
        <v>492</v>
      </c>
      <c r="H3110" s="167" t="s">
        <v>547</v>
      </c>
      <c r="I3110" s="32" t="s">
        <v>55</v>
      </c>
      <c r="J3110" s="135">
        <v>45</v>
      </c>
      <c r="K3110" s="28">
        <v>0.31111</v>
      </c>
      <c r="L3110" s="77">
        <v>0.9</v>
      </c>
      <c r="Q3110" s="106"/>
    </row>
    <row r="3111" spans="1:17" x14ac:dyDescent="0.25">
      <c r="A3111" t="s">
        <v>331</v>
      </c>
      <c r="B3111" s="25">
        <v>2018</v>
      </c>
      <c r="C3111" s="25" t="s">
        <v>1</v>
      </c>
      <c r="D3111" s="25" t="s">
        <v>56</v>
      </c>
      <c r="E3111" s="25" t="s">
        <v>122</v>
      </c>
      <c r="F3111" s="23" t="s">
        <v>123</v>
      </c>
      <c r="G3111" s="23" t="s">
        <v>492</v>
      </c>
      <c r="H3111" s="167" t="s">
        <v>547</v>
      </c>
      <c r="I3111" s="32" t="s">
        <v>55</v>
      </c>
      <c r="J3111" s="135">
        <v>23</v>
      </c>
      <c r="K3111" s="28">
        <v>0.26086999999999999</v>
      </c>
      <c r="L3111" s="77">
        <v>0.9</v>
      </c>
      <c r="Q3111" s="106"/>
    </row>
    <row r="3112" spans="1:17" x14ac:dyDescent="0.25">
      <c r="A3112" t="s">
        <v>331</v>
      </c>
      <c r="B3112" s="25">
        <v>2018</v>
      </c>
      <c r="C3112" s="25" t="s">
        <v>2</v>
      </c>
      <c r="D3112" s="25" t="s">
        <v>57</v>
      </c>
      <c r="E3112" s="25" t="s">
        <v>122</v>
      </c>
      <c r="F3112" s="23" t="s">
        <v>123</v>
      </c>
      <c r="G3112" s="23" t="s">
        <v>492</v>
      </c>
      <c r="H3112" s="167" t="s">
        <v>547</v>
      </c>
      <c r="I3112" s="32" t="s">
        <v>55</v>
      </c>
      <c r="J3112" s="135">
        <v>40</v>
      </c>
      <c r="K3112" s="28">
        <v>0.55000000000000004</v>
      </c>
      <c r="L3112" s="77">
        <v>0.9</v>
      </c>
      <c r="Q3112" s="106"/>
    </row>
    <row r="3113" spans="1:17" x14ac:dyDescent="0.25">
      <c r="A3113" t="s">
        <v>331</v>
      </c>
      <c r="B3113" s="25">
        <v>2018</v>
      </c>
      <c r="C3113" s="25" t="s">
        <v>3</v>
      </c>
      <c r="D3113" s="25" t="s">
        <v>58</v>
      </c>
      <c r="E3113" s="25" t="s">
        <v>122</v>
      </c>
      <c r="F3113" s="23" t="s">
        <v>123</v>
      </c>
      <c r="G3113" s="23" t="s">
        <v>492</v>
      </c>
      <c r="H3113" s="167" t="s">
        <v>547</v>
      </c>
      <c r="I3113" s="32" t="s">
        <v>55</v>
      </c>
      <c r="J3113" s="135">
        <v>30</v>
      </c>
      <c r="K3113" s="28">
        <v>0.83333000000000002</v>
      </c>
      <c r="L3113" s="77">
        <v>0.9</v>
      </c>
      <c r="Q3113" s="106"/>
    </row>
    <row r="3114" spans="1:17" x14ac:dyDescent="0.25">
      <c r="A3114" t="s">
        <v>331</v>
      </c>
      <c r="B3114" s="25">
        <v>2019</v>
      </c>
      <c r="C3114" s="25" t="s">
        <v>0</v>
      </c>
      <c r="D3114" s="25" t="s">
        <v>59</v>
      </c>
      <c r="E3114" s="25" t="s">
        <v>122</v>
      </c>
      <c r="F3114" s="23" t="s">
        <v>123</v>
      </c>
      <c r="G3114" s="23" t="s">
        <v>492</v>
      </c>
      <c r="H3114" s="167" t="s">
        <v>547</v>
      </c>
      <c r="I3114" s="32" t="s">
        <v>55</v>
      </c>
      <c r="J3114" s="135">
        <v>31</v>
      </c>
      <c r="K3114" s="28">
        <v>0.87097000000000002</v>
      </c>
      <c r="L3114" s="77">
        <v>0.9</v>
      </c>
      <c r="Q3114" s="106"/>
    </row>
    <row r="3115" spans="1:17" x14ac:dyDescent="0.25">
      <c r="A3115" t="s">
        <v>331</v>
      </c>
      <c r="B3115" s="25">
        <v>2019</v>
      </c>
      <c r="C3115" s="25" t="s">
        <v>1</v>
      </c>
      <c r="D3115" s="25" t="s">
        <v>60</v>
      </c>
      <c r="E3115" s="25" t="s">
        <v>122</v>
      </c>
      <c r="F3115" s="23" t="s">
        <v>123</v>
      </c>
      <c r="G3115" s="23" t="s">
        <v>492</v>
      </c>
      <c r="H3115" s="167" t="s">
        <v>547</v>
      </c>
      <c r="I3115" s="32" t="s">
        <v>55</v>
      </c>
      <c r="J3115" s="135">
        <v>39</v>
      </c>
      <c r="K3115" s="28">
        <v>0.53846000000000005</v>
      </c>
      <c r="L3115" s="77">
        <v>0.9</v>
      </c>
      <c r="Q3115" s="106"/>
    </row>
    <row r="3116" spans="1:17" x14ac:dyDescent="0.25">
      <c r="A3116" t="s">
        <v>331</v>
      </c>
      <c r="B3116" s="25">
        <v>2019</v>
      </c>
      <c r="C3116" s="25" t="s">
        <v>2</v>
      </c>
      <c r="D3116" s="25" t="s">
        <v>61</v>
      </c>
      <c r="E3116" s="25" t="s">
        <v>122</v>
      </c>
      <c r="F3116" s="23" t="s">
        <v>123</v>
      </c>
      <c r="G3116" s="23" t="s">
        <v>492</v>
      </c>
      <c r="H3116" s="167" t="s">
        <v>547</v>
      </c>
      <c r="I3116" s="32" t="s">
        <v>55</v>
      </c>
      <c r="J3116" s="135">
        <v>46</v>
      </c>
      <c r="K3116" s="28">
        <v>0.39129999999999998</v>
      </c>
      <c r="L3116" s="77">
        <v>0.9</v>
      </c>
      <c r="Q3116" s="106"/>
    </row>
    <row r="3117" spans="1:17" x14ac:dyDescent="0.25">
      <c r="A3117" t="s">
        <v>331</v>
      </c>
      <c r="B3117" s="25">
        <v>2019</v>
      </c>
      <c r="C3117" s="25" t="s">
        <v>3</v>
      </c>
      <c r="D3117" s="25" t="s">
        <v>62</v>
      </c>
      <c r="E3117" s="25" t="s">
        <v>122</v>
      </c>
      <c r="F3117" s="23" t="s">
        <v>123</v>
      </c>
      <c r="G3117" s="23" t="s">
        <v>492</v>
      </c>
      <c r="H3117" s="167" t="s">
        <v>547</v>
      </c>
      <c r="I3117" s="32" t="s">
        <v>55</v>
      </c>
      <c r="J3117" s="135">
        <v>46</v>
      </c>
      <c r="K3117" s="28">
        <v>0.43478</v>
      </c>
      <c r="L3117" s="77">
        <v>0.9</v>
      </c>
      <c r="Q3117" s="106"/>
    </row>
    <row r="3118" spans="1:17" x14ac:dyDescent="0.25">
      <c r="A3118" t="s">
        <v>331</v>
      </c>
      <c r="B3118" s="25">
        <v>2020</v>
      </c>
      <c r="C3118" s="25" t="s">
        <v>0</v>
      </c>
      <c r="D3118" s="25" t="s">
        <v>63</v>
      </c>
      <c r="E3118" s="25" t="s">
        <v>122</v>
      </c>
      <c r="F3118" s="23" t="s">
        <v>123</v>
      </c>
      <c r="G3118" s="23" t="s">
        <v>492</v>
      </c>
      <c r="H3118" s="167" t="s">
        <v>547</v>
      </c>
      <c r="I3118" s="32" t="s">
        <v>55</v>
      </c>
      <c r="J3118" s="135">
        <v>37</v>
      </c>
      <c r="K3118" s="28">
        <v>0.29730000000000001</v>
      </c>
      <c r="L3118" s="77">
        <v>0.9</v>
      </c>
      <c r="Q3118" s="106"/>
    </row>
    <row r="3119" spans="1:17" x14ac:dyDescent="0.25">
      <c r="A3119" t="s">
        <v>331</v>
      </c>
      <c r="B3119" s="25">
        <v>2020</v>
      </c>
      <c r="C3119" s="25" t="s">
        <v>1</v>
      </c>
      <c r="D3119" s="25" t="s">
        <v>64</v>
      </c>
      <c r="E3119" s="25" t="s">
        <v>122</v>
      </c>
      <c r="F3119" s="23" t="s">
        <v>123</v>
      </c>
      <c r="G3119" s="23" t="s">
        <v>492</v>
      </c>
      <c r="H3119" s="167" t="s">
        <v>547</v>
      </c>
      <c r="I3119" s="32" t="s">
        <v>55</v>
      </c>
      <c r="J3119" s="135">
        <v>30</v>
      </c>
      <c r="K3119" s="28">
        <v>3.3329999999999999E-2</v>
      </c>
      <c r="L3119" s="77">
        <v>0.9</v>
      </c>
      <c r="Q3119" s="106"/>
    </row>
    <row r="3120" spans="1:17" x14ac:dyDescent="0.25">
      <c r="A3120" t="s">
        <v>331</v>
      </c>
      <c r="B3120" s="25">
        <v>2020</v>
      </c>
      <c r="C3120" s="25" t="s">
        <v>2</v>
      </c>
      <c r="D3120" s="25" t="s">
        <v>65</v>
      </c>
      <c r="E3120" s="25" t="s">
        <v>122</v>
      </c>
      <c r="F3120" s="23" t="s">
        <v>123</v>
      </c>
      <c r="G3120" s="23" t="s">
        <v>492</v>
      </c>
      <c r="H3120" s="167" t="s">
        <v>547</v>
      </c>
      <c r="I3120" s="32" t="s">
        <v>55</v>
      </c>
      <c r="J3120" s="135">
        <v>21</v>
      </c>
      <c r="K3120" s="28">
        <v>0</v>
      </c>
      <c r="L3120" s="77">
        <v>0.9</v>
      </c>
      <c r="Q3120" s="106"/>
    </row>
    <row r="3121" spans="1:17" x14ac:dyDescent="0.25">
      <c r="A3121" t="s">
        <v>331</v>
      </c>
      <c r="B3121" s="25">
        <v>2020</v>
      </c>
      <c r="C3121" s="25" t="s">
        <v>3</v>
      </c>
      <c r="D3121" s="25" t="s">
        <v>66</v>
      </c>
      <c r="E3121" s="25" t="s">
        <v>122</v>
      </c>
      <c r="F3121" s="23" t="s">
        <v>123</v>
      </c>
      <c r="G3121" s="23" t="s">
        <v>492</v>
      </c>
      <c r="H3121" s="167" t="s">
        <v>547</v>
      </c>
      <c r="I3121" s="32" t="s">
        <v>55</v>
      </c>
      <c r="J3121" s="135">
        <v>35</v>
      </c>
      <c r="K3121" s="28">
        <v>0</v>
      </c>
      <c r="L3121" s="77">
        <v>0.9</v>
      </c>
      <c r="Q3121" s="106"/>
    </row>
    <row r="3122" spans="1:17" x14ac:dyDescent="0.25">
      <c r="A3122" t="s">
        <v>331</v>
      </c>
      <c r="B3122" s="25">
        <v>2021</v>
      </c>
      <c r="C3122" s="25" t="s">
        <v>0</v>
      </c>
      <c r="D3122" s="25" t="s">
        <v>67</v>
      </c>
      <c r="E3122" s="25" t="s">
        <v>122</v>
      </c>
      <c r="F3122" s="23" t="s">
        <v>123</v>
      </c>
      <c r="G3122" s="23" t="s">
        <v>492</v>
      </c>
      <c r="H3122" s="167" t="s">
        <v>547</v>
      </c>
      <c r="I3122" s="32" t="s">
        <v>55</v>
      </c>
      <c r="J3122" s="135">
        <v>27</v>
      </c>
      <c r="K3122" s="28">
        <v>0</v>
      </c>
      <c r="L3122" s="77">
        <v>0.9</v>
      </c>
      <c r="Q3122" s="106"/>
    </row>
    <row r="3123" spans="1:17" x14ac:dyDescent="0.25">
      <c r="A3123" t="s">
        <v>331</v>
      </c>
      <c r="B3123" s="25">
        <v>2021</v>
      </c>
      <c r="C3123" s="25" t="s">
        <v>1</v>
      </c>
      <c r="D3123" s="25" t="s">
        <v>68</v>
      </c>
      <c r="E3123" s="25" t="s">
        <v>122</v>
      </c>
      <c r="F3123" s="23" t="s">
        <v>123</v>
      </c>
      <c r="G3123" s="23" t="s">
        <v>492</v>
      </c>
      <c r="H3123" s="167" t="s">
        <v>547</v>
      </c>
      <c r="I3123" s="32" t="s">
        <v>55</v>
      </c>
      <c r="J3123" s="135">
        <v>42</v>
      </c>
      <c r="K3123" s="28">
        <v>4.7620000000000003E-2</v>
      </c>
      <c r="L3123" s="77">
        <v>0.9</v>
      </c>
      <c r="Q3123" s="106"/>
    </row>
    <row r="3124" spans="1:17" x14ac:dyDescent="0.25">
      <c r="A3124" t="s">
        <v>331</v>
      </c>
      <c r="B3124" s="25">
        <v>2021</v>
      </c>
      <c r="C3124" s="25" t="s">
        <v>2</v>
      </c>
      <c r="D3124" s="25" t="s">
        <v>69</v>
      </c>
      <c r="E3124" s="25" t="s">
        <v>122</v>
      </c>
      <c r="F3124" s="23" t="s">
        <v>123</v>
      </c>
      <c r="G3124" s="23" t="s">
        <v>492</v>
      </c>
      <c r="H3124" s="167" t="s">
        <v>547</v>
      </c>
      <c r="I3124" s="32" t="s">
        <v>55</v>
      </c>
      <c r="J3124" s="135">
        <v>50</v>
      </c>
      <c r="K3124" s="28">
        <v>0.02</v>
      </c>
      <c r="L3124" s="77">
        <v>0.9</v>
      </c>
      <c r="Q3124" s="106"/>
    </row>
    <row r="3125" spans="1:17" x14ac:dyDescent="0.25">
      <c r="A3125" t="s">
        <v>331</v>
      </c>
      <c r="B3125" s="25">
        <v>2021</v>
      </c>
      <c r="C3125" s="25" t="s">
        <v>3</v>
      </c>
      <c r="D3125" s="25" t="s">
        <v>70</v>
      </c>
      <c r="E3125" s="25" t="s">
        <v>122</v>
      </c>
      <c r="F3125" s="23" t="s">
        <v>123</v>
      </c>
      <c r="G3125" s="23" t="s">
        <v>492</v>
      </c>
      <c r="H3125" s="167" t="s">
        <v>547</v>
      </c>
      <c r="I3125" s="32" t="s">
        <v>55</v>
      </c>
      <c r="J3125" s="135">
        <v>36</v>
      </c>
      <c r="K3125" s="28">
        <v>2.7779999999999999E-2</v>
      </c>
      <c r="L3125" s="77">
        <v>0.9</v>
      </c>
      <c r="Q3125" s="106"/>
    </row>
    <row r="3126" spans="1:17" x14ac:dyDescent="0.25">
      <c r="A3126" t="s">
        <v>331</v>
      </c>
      <c r="B3126" s="25">
        <v>2022</v>
      </c>
      <c r="C3126" s="25" t="s">
        <v>0</v>
      </c>
      <c r="D3126" s="25" t="s">
        <v>71</v>
      </c>
      <c r="E3126" s="25" t="s">
        <v>122</v>
      </c>
      <c r="F3126" s="23" t="s">
        <v>123</v>
      </c>
      <c r="G3126" s="23" t="s">
        <v>492</v>
      </c>
      <c r="H3126" s="167" t="s">
        <v>547</v>
      </c>
      <c r="I3126" s="32" t="s">
        <v>55</v>
      </c>
      <c r="J3126" s="135">
        <v>40</v>
      </c>
      <c r="K3126" s="28">
        <v>2.5000000000000001E-2</v>
      </c>
      <c r="L3126" s="77">
        <v>0.9</v>
      </c>
      <c r="Q3126" s="106"/>
    </row>
    <row r="3127" spans="1:17" x14ac:dyDescent="0.25">
      <c r="A3127" t="s">
        <v>331</v>
      </c>
      <c r="B3127" s="25">
        <v>2022</v>
      </c>
      <c r="C3127" s="25" t="s">
        <v>1</v>
      </c>
      <c r="D3127" s="25" t="s">
        <v>72</v>
      </c>
      <c r="E3127" s="25" t="s">
        <v>122</v>
      </c>
      <c r="F3127" s="23" t="s">
        <v>123</v>
      </c>
      <c r="G3127" s="23" t="s">
        <v>492</v>
      </c>
      <c r="H3127" s="167" t="s">
        <v>547</v>
      </c>
      <c r="I3127" s="32" t="s">
        <v>55</v>
      </c>
      <c r="J3127" s="135">
        <v>45</v>
      </c>
      <c r="K3127" s="28">
        <v>2.222E-2</v>
      </c>
      <c r="L3127" s="77">
        <v>0.9</v>
      </c>
      <c r="Q3127" s="106"/>
    </row>
    <row r="3128" spans="1:17" x14ac:dyDescent="0.25">
      <c r="A3128" t="s">
        <v>331</v>
      </c>
      <c r="B3128" s="25">
        <v>2022</v>
      </c>
      <c r="C3128" s="25" t="s">
        <v>2</v>
      </c>
      <c r="D3128" s="25" t="s">
        <v>73</v>
      </c>
      <c r="E3128" s="25" t="s">
        <v>122</v>
      </c>
      <c r="F3128" s="23" t="s">
        <v>123</v>
      </c>
      <c r="G3128" s="23" t="s">
        <v>492</v>
      </c>
      <c r="H3128" s="167" t="s">
        <v>547</v>
      </c>
      <c r="I3128" s="32" t="s">
        <v>55</v>
      </c>
      <c r="J3128" s="135">
        <v>41</v>
      </c>
      <c r="K3128" s="28">
        <v>9.7559999999999994E-2</v>
      </c>
      <c r="L3128" s="77">
        <v>0.9</v>
      </c>
      <c r="Q3128" s="106"/>
    </row>
    <row r="3129" spans="1:17" x14ac:dyDescent="0.25">
      <c r="A3129" t="s">
        <v>331</v>
      </c>
      <c r="B3129" s="25">
        <v>2022</v>
      </c>
      <c r="C3129" s="25" t="s">
        <v>3</v>
      </c>
      <c r="D3129" s="25" t="s">
        <v>493</v>
      </c>
      <c r="E3129" s="25" t="s">
        <v>122</v>
      </c>
      <c r="F3129" s="23" t="s">
        <v>123</v>
      </c>
      <c r="G3129" s="23" t="s">
        <v>492</v>
      </c>
      <c r="H3129" s="167" t="s">
        <v>547</v>
      </c>
      <c r="I3129" s="32" t="s">
        <v>55</v>
      </c>
      <c r="J3129" s="135">
        <v>27</v>
      </c>
      <c r="K3129" s="28">
        <v>0</v>
      </c>
      <c r="L3129" s="77">
        <v>0.9</v>
      </c>
      <c r="Q3129" s="106"/>
    </row>
    <row r="3130" spans="1:17" x14ac:dyDescent="0.25">
      <c r="A3130" t="s">
        <v>331</v>
      </c>
      <c r="B3130" s="25">
        <v>2023</v>
      </c>
      <c r="C3130" s="25" t="s">
        <v>0</v>
      </c>
      <c r="D3130" s="25" t="s">
        <v>537</v>
      </c>
      <c r="E3130" s="25" t="s">
        <v>122</v>
      </c>
      <c r="F3130" s="23" t="s">
        <v>123</v>
      </c>
      <c r="G3130" s="23" t="s">
        <v>492</v>
      </c>
      <c r="H3130" s="167" t="s">
        <v>547</v>
      </c>
      <c r="I3130" s="32" t="s">
        <v>55</v>
      </c>
      <c r="J3130" s="135">
        <v>43</v>
      </c>
      <c r="K3130" s="28">
        <v>9.3020000000000005E-2</v>
      </c>
      <c r="L3130" s="77">
        <v>0.9</v>
      </c>
      <c r="Q3130" s="106"/>
    </row>
    <row r="3131" spans="1:17" x14ac:dyDescent="0.25">
      <c r="A3131" t="s">
        <v>331</v>
      </c>
      <c r="B3131" s="25">
        <v>2018</v>
      </c>
      <c r="C3131" s="25" t="s">
        <v>0</v>
      </c>
      <c r="D3131" s="25" t="s">
        <v>54</v>
      </c>
      <c r="E3131" s="25" t="s">
        <v>492</v>
      </c>
      <c r="F3131" s="23" t="s">
        <v>361</v>
      </c>
      <c r="G3131" s="23" t="s">
        <v>492</v>
      </c>
      <c r="H3131" s="32" t="s">
        <v>361</v>
      </c>
      <c r="I3131" s="32" t="s">
        <v>55</v>
      </c>
      <c r="J3131" s="135">
        <v>538</v>
      </c>
      <c r="K3131" s="28">
        <v>0.87731999999999999</v>
      </c>
      <c r="L3131" s="77">
        <v>0.9</v>
      </c>
      <c r="Q3131" s="106"/>
    </row>
    <row r="3132" spans="1:17" x14ac:dyDescent="0.25">
      <c r="A3132" t="s">
        <v>331</v>
      </c>
      <c r="B3132" s="25">
        <v>2018</v>
      </c>
      <c r="C3132" s="25" t="s">
        <v>1</v>
      </c>
      <c r="D3132" s="25" t="s">
        <v>56</v>
      </c>
      <c r="E3132" s="25" t="s">
        <v>492</v>
      </c>
      <c r="F3132" s="23" t="s">
        <v>361</v>
      </c>
      <c r="G3132" s="23" t="s">
        <v>492</v>
      </c>
      <c r="H3132" s="32" t="s">
        <v>361</v>
      </c>
      <c r="I3132" s="32" t="s">
        <v>55</v>
      </c>
      <c r="J3132" s="135">
        <v>601</v>
      </c>
      <c r="K3132" s="28">
        <v>0.81032000000000004</v>
      </c>
      <c r="L3132" s="77">
        <v>0.9</v>
      </c>
      <c r="Q3132" s="106"/>
    </row>
    <row r="3133" spans="1:17" x14ac:dyDescent="0.25">
      <c r="A3133" t="s">
        <v>331</v>
      </c>
      <c r="B3133" s="25">
        <v>2018</v>
      </c>
      <c r="C3133" s="25" t="s">
        <v>2</v>
      </c>
      <c r="D3133" s="25" t="s">
        <v>57</v>
      </c>
      <c r="E3133" s="25" t="s">
        <v>492</v>
      </c>
      <c r="F3133" s="23" t="s">
        <v>361</v>
      </c>
      <c r="G3133" s="23" t="s">
        <v>492</v>
      </c>
      <c r="H3133" s="32" t="s">
        <v>361</v>
      </c>
      <c r="I3133" s="32" t="s">
        <v>55</v>
      </c>
      <c r="J3133" s="135">
        <v>656</v>
      </c>
      <c r="K3133" s="28">
        <v>0.79878000000000005</v>
      </c>
      <c r="L3133" s="77">
        <v>0.9</v>
      </c>
      <c r="Q3133" s="106"/>
    </row>
    <row r="3134" spans="1:17" x14ac:dyDescent="0.25">
      <c r="A3134" t="s">
        <v>331</v>
      </c>
      <c r="B3134" s="25">
        <v>2018</v>
      </c>
      <c r="C3134" s="25" t="s">
        <v>3</v>
      </c>
      <c r="D3134" s="25" t="s">
        <v>58</v>
      </c>
      <c r="E3134" s="25" t="s">
        <v>492</v>
      </c>
      <c r="F3134" s="23" t="s">
        <v>361</v>
      </c>
      <c r="G3134" s="23" t="s">
        <v>492</v>
      </c>
      <c r="H3134" s="32" t="s">
        <v>361</v>
      </c>
      <c r="I3134" s="32" t="s">
        <v>55</v>
      </c>
      <c r="J3134" s="135">
        <v>639</v>
      </c>
      <c r="K3134" s="28">
        <v>0.87011000000000005</v>
      </c>
      <c r="L3134" s="77">
        <v>0.9</v>
      </c>
      <c r="Q3134" s="106"/>
    </row>
    <row r="3135" spans="1:17" x14ac:dyDescent="0.25">
      <c r="A3135" t="s">
        <v>331</v>
      </c>
      <c r="B3135" s="25">
        <v>2019</v>
      </c>
      <c r="C3135" s="25" t="s">
        <v>0</v>
      </c>
      <c r="D3135" s="25" t="s">
        <v>59</v>
      </c>
      <c r="E3135" s="25" t="s">
        <v>492</v>
      </c>
      <c r="F3135" s="23" t="s">
        <v>361</v>
      </c>
      <c r="G3135" s="23" t="s">
        <v>492</v>
      </c>
      <c r="H3135" s="32" t="s">
        <v>361</v>
      </c>
      <c r="I3135" s="32" t="s">
        <v>55</v>
      </c>
      <c r="J3135" s="135">
        <v>603</v>
      </c>
      <c r="K3135" s="28">
        <v>0.97677999999999998</v>
      </c>
      <c r="L3135" s="77">
        <v>0.9</v>
      </c>
      <c r="Q3135" s="106"/>
    </row>
    <row r="3136" spans="1:17" x14ac:dyDescent="0.25">
      <c r="A3136" t="s">
        <v>331</v>
      </c>
      <c r="B3136" s="25">
        <v>2019</v>
      </c>
      <c r="C3136" s="25" t="s">
        <v>1</v>
      </c>
      <c r="D3136" s="25" t="s">
        <v>60</v>
      </c>
      <c r="E3136" s="25" t="s">
        <v>492</v>
      </c>
      <c r="F3136" s="23" t="s">
        <v>361</v>
      </c>
      <c r="G3136" s="23" t="s">
        <v>492</v>
      </c>
      <c r="H3136" s="32" t="s">
        <v>361</v>
      </c>
      <c r="I3136" s="32" t="s">
        <v>55</v>
      </c>
      <c r="J3136" s="135">
        <v>644</v>
      </c>
      <c r="K3136" s="28">
        <v>0.96272999999999997</v>
      </c>
      <c r="L3136" s="77">
        <v>0.9</v>
      </c>
      <c r="Q3136" s="106"/>
    </row>
    <row r="3137" spans="1:17" x14ac:dyDescent="0.25">
      <c r="A3137" t="s">
        <v>331</v>
      </c>
      <c r="B3137" s="25">
        <v>2019</v>
      </c>
      <c r="C3137" s="25" t="s">
        <v>2</v>
      </c>
      <c r="D3137" s="25" t="s">
        <v>61</v>
      </c>
      <c r="E3137" s="25" t="s">
        <v>492</v>
      </c>
      <c r="F3137" s="23" t="s">
        <v>361</v>
      </c>
      <c r="G3137" s="23" t="s">
        <v>492</v>
      </c>
      <c r="H3137" s="32" t="s">
        <v>361</v>
      </c>
      <c r="I3137" s="32" t="s">
        <v>55</v>
      </c>
      <c r="J3137" s="135">
        <v>611</v>
      </c>
      <c r="K3137" s="28">
        <v>0.95745000000000002</v>
      </c>
      <c r="L3137" s="77">
        <v>0.9</v>
      </c>
      <c r="Q3137" s="106"/>
    </row>
    <row r="3138" spans="1:17" x14ac:dyDescent="0.25">
      <c r="A3138" t="s">
        <v>331</v>
      </c>
      <c r="B3138" s="25">
        <v>2019</v>
      </c>
      <c r="C3138" s="25" t="s">
        <v>3</v>
      </c>
      <c r="D3138" s="25" t="s">
        <v>62</v>
      </c>
      <c r="E3138" s="25" t="s">
        <v>492</v>
      </c>
      <c r="F3138" s="23" t="s">
        <v>361</v>
      </c>
      <c r="G3138" s="23" t="s">
        <v>492</v>
      </c>
      <c r="H3138" s="32" t="s">
        <v>361</v>
      </c>
      <c r="I3138" s="32" t="s">
        <v>55</v>
      </c>
      <c r="J3138" s="135">
        <v>593</v>
      </c>
      <c r="K3138" s="28">
        <v>0.92917000000000005</v>
      </c>
      <c r="L3138" s="77">
        <v>0.9</v>
      </c>
      <c r="Q3138" s="106"/>
    </row>
    <row r="3139" spans="1:17" x14ac:dyDescent="0.25">
      <c r="A3139" t="s">
        <v>331</v>
      </c>
      <c r="B3139" s="25">
        <v>2020</v>
      </c>
      <c r="C3139" s="25" t="s">
        <v>0</v>
      </c>
      <c r="D3139" s="25" t="s">
        <v>63</v>
      </c>
      <c r="E3139" s="25" t="s">
        <v>492</v>
      </c>
      <c r="F3139" s="23" t="s">
        <v>361</v>
      </c>
      <c r="G3139" s="23" t="s">
        <v>492</v>
      </c>
      <c r="H3139" s="32" t="s">
        <v>361</v>
      </c>
      <c r="I3139" s="32" t="s">
        <v>55</v>
      </c>
      <c r="J3139" s="135">
        <v>665</v>
      </c>
      <c r="K3139" s="28">
        <v>0.93232999999999999</v>
      </c>
      <c r="L3139" s="77">
        <v>0.9</v>
      </c>
      <c r="Q3139" s="106"/>
    </row>
    <row r="3140" spans="1:17" x14ac:dyDescent="0.25">
      <c r="A3140" t="s">
        <v>331</v>
      </c>
      <c r="B3140" s="25">
        <v>2020</v>
      </c>
      <c r="C3140" s="25" t="s">
        <v>1</v>
      </c>
      <c r="D3140" s="25" t="s">
        <v>64</v>
      </c>
      <c r="E3140" s="25" t="s">
        <v>492</v>
      </c>
      <c r="F3140" s="23" t="s">
        <v>361</v>
      </c>
      <c r="G3140" s="23" t="s">
        <v>492</v>
      </c>
      <c r="H3140" s="32" t="s">
        <v>361</v>
      </c>
      <c r="I3140" s="32" t="s">
        <v>55</v>
      </c>
      <c r="J3140" s="135">
        <v>298</v>
      </c>
      <c r="K3140" s="28">
        <v>0.87919000000000003</v>
      </c>
      <c r="L3140" s="77">
        <v>0.9</v>
      </c>
      <c r="Q3140" s="106"/>
    </row>
    <row r="3141" spans="1:17" x14ac:dyDescent="0.25">
      <c r="A3141" t="s">
        <v>331</v>
      </c>
      <c r="B3141" s="25">
        <v>2020</v>
      </c>
      <c r="C3141" s="25" t="s">
        <v>2</v>
      </c>
      <c r="D3141" s="25" t="s">
        <v>65</v>
      </c>
      <c r="E3141" s="25" t="s">
        <v>492</v>
      </c>
      <c r="F3141" s="23" t="s">
        <v>361</v>
      </c>
      <c r="G3141" s="23" t="s">
        <v>492</v>
      </c>
      <c r="H3141" s="32" t="s">
        <v>361</v>
      </c>
      <c r="I3141" s="32" t="s">
        <v>55</v>
      </c>
      <c r="J3141" s="135">
        <v>433</v>
      </c>
      <c r="K3141" s="28">
        <v>0.85680999999999996</v>
      </c>
      <c r="L3141" s="77">
        <v>0.9</v>
      </c>
      <c r="Q3141" s="106"/>
    </row>
    <row r="3142" spans="1:17" x14ac:dyDescent="0.25">
      <c r="A3142" t="s">
        <v>331</v>
      </c>
      <c r="B3142" s="25">
        <v>2020</v>
      </c>
      <c r="C3142" s="25" t="s">
        <v>3</v>
      </c>
      <c r="D3142" s="25" t="s">
        <v>66</v>
      </c>
      <c r="E3142" s="25" t="s">
        <v>492</v>
      </c>
      <c r="F3142" s="23" t="s">
        <v>361</v>
      </c>
      <c r="G3142" s="23" t="s">
        <v>492</v>
      </c>
      <c r="H3142" s="32" t="s">
        <v>361</v>
      </c>
      <c r="I3142" s="32" t="s">
        <v>55</v>
      </c>
      <c r="J3142" s="135">
        <v>570</v>
      </c>
      <c r="K3142" s="28">
        <v>0.74736999999999998</v>
      </c>
      <c r="L3142" s="77">
        <v>0.9</v>
      </c>
      <c r="Q3142" s="106"/>
    </row>
    <row r="3143" spans="1:17" x14ac:dyDescent="0.25">
      <c r="A3143" t="s">
        <v>331</v>
      </c>
      <c r="B3143" s="25">
        <v>2021</v>
      </c>
      <c r="C3143" s="25" t="s">
        <v>0</v>
      </c>
      <c r="D3143" s="25" t="s">
        <v>67</v>
      </c>
      <c r="E3143" s="25" t="s">
        <v>492</v>
      </c>
      <c r="F3143" s="23" t="s">
        <v>361</v>
      </c>
      <c r="G3143" s="23" t="s">
        <v>492</v>
      </c>
      <c r="H3143" s="32" t="s">
        <v>361</v>
      </c>
      <c r="I3143" s="32" t="s">
        <v>55</v>
      </c>
      <c r="J3143" s="135">
        <v>603</v>
      </c>
      <c r="K3143" s="28">
        <v>0.82421</v>
      </c>
      <c r="L3143" s="77">
        <v>0.9</v>
      </c>
      <c r="Q3143" s="106"/>
    </row>
    <row r="3144" spans="1:17" x14ac:dyDescent="0.25">
      <c r="A3144" t="s">
        <v>331</v>
      </c>
      <c r="B3144" s="25">
        <v>2021</v>
      </c>
      <c r="C3144" s="25" t="s">
        <v>1</v>
      </c>
      <c r="D3144" s="25" t="s">
        <v>68</v>
      </c>
      <c r="E3144" s="25" t="s">
        <v>492</v>
      </c>
      <c r="F3144" s="23" t="s">
        <v>361</v>
      </c>
      <c r="G3144" s="23" t="s">
        <v>492</v>
      </c>
      <c r="H3144" s="32" t="s">
        <v>361</v>
      </c>
      <c r="I3144" s="32" t="s">
        <v>55</v>
      </c>
      <c r="J3144" s="135">
        <v>574</v>
      </c>
      <c r="K3144" s="28">
        <v>0.82752999999999999</v>
      </c>
      <c r="L3144" s="77">
        <v>0.9</v>
      </c>
      <c r="Q3144" s="106"/>
    </row>
    <row r="3145" spans="1:17" x14ac:dyDescent="0.25">
      <c r="A3145" t="s">
        <v>331</v>
      </c>
      <c r="B3145" s="25">
        <v>2021</v>
      </c>
      <c r="C3145" s="25" t="s">
        <v>2</v>
      </c>
      <c r="D3145" s="25" t="s">
        <v>69</v>
      </c>
      <c r="E3145" s="25" t="s">
        <v>492</v>
      </c>
      <c r="F3145" s="23" t="s">
        <v>361</v>
      </c>
      <c r="G3145" s="23" t="s">
        <v>492</v>
      </c>
      <c r="H3145" s="32" t="s">
        <v>361</v>
      </c>
      <c r="I3145" s="32" t="s">
        <v>55</v>
      </c>
      <c r="J3145" s="135">
        <v>629</v>
      </c>
      <c r="K3145" s="28">
        <v>0.82511999999999996</v>
      </c>
      <c r="L3145" s="77">
        <v>0.9</v>
      </c>
      <c r="Q3145" s="106"/>
    </row>
    <row r="3146" spans="1:17" x14ac:dyDescent="0.25">
      <c r="A3146" t="s">
        <v>331</v>
      </c>
      <c r="B3146" s="25">
        <v>2021</v>
      </c>
      <c r="C3146" s="25" t="s">
        <v>3</v>
      </c>
      <c r="D3146" s="25" t="s">
        <v>70</v>
      </c>
      <c r="E3146" s="25" t="s">
        <v>492</v>
      </c>
      <c r="F3146" s="23" t="s">
        <v>361</v>
      </c>
      <c r="G3146" s="23" t="s">
        <v>492</v>
      </c>
      <c r="H3146" s="32" t="s">
        <v>361</v>
      </c>
      <c r="I3146" s="32" t="s">
        <v>55</v>
      </c>
      <c r="J3146" s="135">
        <v>598</v>
      </c>
      <c r="K3146" s="28">
        <v>0.83445000000000003</v>
      </c>
      <c r="L3146" s="77">
        <v>0.9</v>
      </c>
      <c r="Q3146" s="106"/>
    </row>
    <row r="3147" spans="1:17" x14ac:dyDescent="0.25">
      <c r="A3147" t="s">
        <v>331</v>
      </c>
      <c r="B3147" s="25">
        <v>2022</v>
      </c>
      <c r="C3147" s="25" t="s">
        <v>0</v>
      </c>
      <c r="D3147" s="25" t="s">
        <v>71</v>
      </c>
      <c r="E3147" s="25" t="s">
        <v>492</v>
      </c>
      <c r="F3147" s="23" t="s">
        <v>361</v>
      </c>
      <c r="G3147" s="23" t="s">
        <v>492</v>
      </c>
      <c r="H3147" s="32" t="s">
        <v>361</v>
      </c>
      <c r="I3147" s="32" t="s">
        <v>55</v>
      </c>
      <c r="J3147" s="135">
        <v>586</v>
      </c>
      <c r="K3147" s="28">
        <v>0.88224999999999998</v>
      </c>
      <c r="L3147" s="77">
        <v>0.9</v>
      </c>
      <c r="Q3147" s="106"/>
    </row>
    <row r="3148" spans="1:17" x14ac:dyDescent="0.25">
      <c r="A3148" t="s">
        <v>331</v>
      </c>
      <c r="B3148" s="25">
        <v>2022</v>
      </c>
      <c r="C3148" s="25" t="s">
        <v>1</v>
      </c>
      <c r="D3148" s="25" t="s">
        <v>72</v>
      </c>
      <c r="E3148" s="25" t="s">
        <v>492</v>
      </c>
      <c r="F3148" s="23" t="s">
        <v>361</v>
      </c>
      <c r="G3148" s="23" t="s">
        <v>492</v>
      </c>
      <c r="H3148" s="32" t="s">
        <v>361</v>
      </c>
      <c r="I3148" s="32" t="s">
        <v>55</v>
      </c>
      <c r="J3148" s="135">
        <v>605</v>
      </c>
      <c r="K3148" s="28">
        <v>0.85619999999999996</v>
      </c>
      <c r="L3148" s="77">
        <v>0.9</v>
      </c>
      <c r="Q3148" s="106"/>
    </row>
    <row r="3149" spans="1:17" x14ac:dyDescent="0.25">
      <c r="A3149" t="s">
        <v>331</v>
      </c>
      <c r="B3149" s="25">
        <v>2022</v>
      </c>
      <c r="C3149" s="25" t="s">
        <v>2</v>
      </c>
      <c r="D3149" s="25" t="s">
        <v>73</v>
      </c>
      <c r="E3149" s="25" t="s">
        <v>492</v>
      </c>
      <c r="F3149" s="23" t="s">
        <v>361</v>
      </c>
      <c r="G3149" s="23" t="s">
        <v>492</v>
      </c>
      <c r="H3149" s="32" t="s">
        <v>361</v>
      </c>
      <c r="I3149" s="32" t="s">
        <v>55</v>
      </c>
      <c r="J3149" s="135">
        <v>605</v>
      </c>
      <c r="K3149" s="28">
        <v>0.89917000000000002</v>
      </c>
      <c r="L3149" s="77">
        <v>0.9</v>
      </c>
      <c r="Q3149" s="106"/>
    </row>
    <row r="3150" spans="1:17" x14ac:dyDescent="0.25">
      <c r="A3150" t="s">
        <v>331</v>
      </c>
      <c r="B3150" s="25">
        <v>2022</v>
      </c>
      <c r="C3150" s="25" t="s">
        <v>3</v>
      </c>
      <c r="D3150" s="25" t="s">
        <v>493</v>
      </c>
      <c r="E3150" s="25" t="s">
        <v>492</v>
      </c>
      <c r="F3150" s="23" t="s">
        <v>361</v>
      </c>
      <c r="G3150" s="23" t="s">
        <v>492</v>
      </c>
      <c r="H3150" s="32" t="s">
        <v>361</v>
      </c>
      <c r="I3150" s="32" t="s">
        <v>55</v>
      </c>
      <c r="J3150" s="135">
        <v>575</v>
      </c>
      <c r="K3150" s="28">
        <v>0.89390999999999998</v>
      </c>
      <c r="L3150" s="77">
        <v>0.9</v>
      </c>
      <c r="Q3150" s="106"/>
    </row>
    <row r="3151" spans="1:17" x14ac:dyDescent="0.25">
      <c r="A3151" t="s">
        <v>331</v>
      </c>
      <c r="B3151" s="25">
        <v>2023</v>
      </c>
      <c r="C3151" s="25" t="s">
        <v>0</v>
      </c>
      <c r="D3151" s="25" t="s">
        <v>537</v>
      </c>
      <c r="E3151" s="25" t="s">
        <v>492</v>
      </c>
      <c r="F3151" s="23" t="s">
        <v>361</v>
      </c>
      <c r="G3151" s="23" t="s">
        <v>492</v>
      </c>
      <c r="H3151" s="32" t="s">
        <v>361</v>
      </c>
      <c r="I3151" s="32" t="s">
        <v>55</v>
      </c>
      <c r="J3151" s="135">
        <v>580</v>
      </c>
      <c r="K3151" s="28">
        <v>0.87414000000000003</v>
      </c>
      <c r="L3151" s="77">
        <v>0.9</v>
      </c>
      <c r="Q3151" s="106"/>
    </row>
    <row r="3152" spans="1:17" x14ac:dyDescent="0.25">
      <c r="A3152" t="s">
        <v>331</v>
      </c>
      <c r="B3152" s="25">
        <v>2018</v>
      </c>
      <c r="C3152" s="25" t="s">
        <v>0</v>
      </c>
      <c r="D3152" s="25" t="s">
        <v>54</v>
      </c>
      <c r="E3152" s="25" t="s">
        <v>124</v>
      </c>
      <c r="F3152" s="23" t="s">
        <v>125</v>
      </c>
      <c r="G3152" s="23" t="s">
        <v>492</v>
      </c>
      <c r="H3152" s="32" t="s">
        <v>367</v>
      </c>
      <c r="I3152" s="32" t="s">
        <v>55</v>
      </c>
      <c r="J3152" s="135">
        <v>79</v>
      </c>
      <c r="K3152" s="28">
        <v>0.81013000000000002</v>
      </c>
      <c r="L3152" s="77">
        <v>0.9</v>
      </c>
      <c r="Q3152" s="106"/>
    </row>
    <row r="3153" spans="1:17" x14ac:dyDescent="0.25">
      <c r="A3153" t="s">
        <v>331</v>
      </c>
      <c r="B3153" s="25">
        <v>2018</v>
      </c>
      <c r="C3153" s="25" t="s">
        <v>1</v>
      </c>
      <c r="D3153" s="25" t="s">
        <v>56</v>
      </c>
      <c r="E3153" s="25" t="s">
        <v>124</v>
      </c>
      <c r="F3153" s="23" t="s">
        <v>125</v>
      </c>
      <c r="G3153" s="23" t="s">
        <v>492</v>
      </c>
      <c r="H3153" s="32" t="s">
        <v>367</v>
      </c>
      <c r="I3153" s="32" t="s">
        <v>55</v>
      </c>
      <c r="J3153" s="135">
        <v>97</v>
      </c>
      <c r="K3153" s="28">
        <v>0.65978999999999999</v>
      </c>
      <c r="L3153" s="77">
        <v>0.9</v>
      </c>
      <c r="Q3153" s="106"/>
    </row>
    <row r="3154" spans="1:17" x14ac:dyDescent="0.25">
      <c r="A3154" t="s">
        <v>331</v>
      </c>
      <c r="B3154" s="25">
        <v>2018</v>
      </c>
      <c r="C3154" s="25" t="s">
        <v>2</v>
      </c>
      <c r="D3154" s="25" t="s">
        <v>57</v>
      </c>
      <c r="E3154" s="25" t="s">
        <v>124</v>
      </c>
      <c r="F3154" s="23" t="s">
        <v>125</v>
      </c>
      <c r="G3154" s="23" t="s">
        <v>492</v>
      </c>
      <c r="H3154" s="32" t="s">
        <v>367</v>
      </c>
      <c r="I3154" s="32" t="s">
        <v>55</v>
      </c>
      <c r="J3154" s="135">
        <v>86</v>
      </c>
      <c r="K3154" s="28">
        <v>0.75580999999999998</v>
      </c>
      <c r="L3154" s="77">
        <v>0.9</v>
      </c>
      <c r="Q3154" s="106"/>
    </row>
    <row r="3155" spans="1:17" x14ac:dyDescent="0.25">
      <c r="A3155" t="s">
        <v>331</v>
      </c>
      <c r="B3155" s="25">
        <v>2018</v>
      </c>
      <c r="C3155" s="25" t="s">
        <v>3</v>
      </c>
      <c r="D3155" s="25" t="s">
        <v>58</v>
      </c>
      <c r="E3155" s="25" t="s">
        <v>124</v>
      </c>
      <c r="F3155" s="23" t="s">
        <v>125</v>
      </c>
      <c r="G3155" s="23" t="s">
        <v>492</v>
      </c>
      <c r="H3155" s="32" t="s">
        <v>367</v>
      </c>
      <c r="I3155" s="32" t="s">
        <v>55</v>
      </c>
      <c r="J3155" s="135">
        <v>94</v>
      </c>
      <c r="K3155" s="28">
        <v>0.78722999999999999</v>
      </c>
      <c r="L3155" s="77">
        <v>0.9</v>
      </c>
      <c r="Q3155" s="106"/>
    </row>
    <row r="3156" spans="1:17" x14ac:dyDescent="0.25">
      <c r="A3156" t="s">
        <v>331</v>
      </c>
      <c r="B3156" s="25">
        <v>2019</v>
      </c>
      <c r="C3156" s="25" t="s">
        <v>0</v>
      </c>
      <c r="D3156" s="25" t="s">
        <v>59</v>
      </c>
      <c r="E3156" s="25" t="s">
        <v>124</v>
      </c>
      <c r="F3156" s="23" t="s">
        <v>125</v>
      </c>
      <c r="G3156" s="23" t="s">
        <v>492</v>
      </c>
      <c r="H3156" s="32" t="s">
        <v>367</v>
      </c>
      <c r="I3156" s="32" t="s">
        <v>55</v>
      </c>
      <c r="J3156" s="135">
        <v>87</v>
      </c>
      <c r="K3156" s="28">
        <v>0.81608999999999998</v>
      </c>
      <c r="L3156" s="77">
        <v>0.9</v>
      </c>
      <c r="Q3156" s="106"/>
    </row>
    <row r="3157" spans="1:17" x14ac:dyDescent="0.25">
      <c r="A3157" t="s">
        <v>331</v>
      </c>
      <c r="B3157" s="25">
        <v>2019</v>
      </c>
      <c r="C3157" s="25" t="s">
        <v>1</v>
      </c>
      <c r="D3157" s="25" t="s">
        <v>60</v>
      </c>
      <c r="E3157" s="25" t="s">
        <v>124</v>
      </c>
      <c r="F3157" s="23" t="s">
        <v>125</v>
      </c>
      <c r="G3157" s="23" t="s">
        <v>492</v>
      </c>
      <c r="H3157" s="32" t="s">
        <v>367</v>
      </c>
      <c r="I3157" s="32" t="s">
        <v>55</v>
      </c>
      <c r="J3157" s="135">
        <v>93</v>
      </c>
      <c r="K3157" s="28">
        <v>0.82796000000000003</v>
      </c>
      <c r="L3157" s="77">
        <v>0.9</v>
      </c>
      <c r="Q3157" s="106"/>
    </row>
    <row r="3158" spans="1:17" x14ac:dyDescent="0.25">
      <c r="A3158" t="s">
        <v>331</v>
      </c>
      <c r="B3158" s="25">
        <v>2019</v>
      </c>
      <c r="C3158" s="25" t="s">
        <v>2</v>
      </c>
      <c r="D3158" s="25" t="s">
        <v>61</v>
      </c>
      <c r="E3158" s="25" t="s">
        <v>124</v>
      </c>
      <c r="F3158" s="23" t="s">
        <v>125</v>
      </c>
      <c r="G3158" s="23" t="s">
        <v>492</v>
      </c>
      <c r="H3158" s="32" t="s">
        <v>367</v>
      </c>
      <c r="I3158" s="32" t="s">
        <v>55</v>
      </c>
      <c r="J3158" s="135">
        <v>78</v>
      </c>
      <c r="K3158" s="28">
        <v>0.89744000000000002</v>
      </c>
      <c r="L3158" s="77">
        <v>0.9</v>
      </c>
      <c r="Q3158" s="106"/>
    </row>
    <row r="3159" spans="1:17" x14ac:dyDescent="0.25">
      <c r="A3159" t="s">
        <v>331</v>
      </c>
      <c r="B3159" s="25">
        <v>2019</v>
      </c>
      <c r="C3159" s="25" t="s">
        <v>3</v>
      </c>
      <c r="D3159" s="25" t="s">
        <v>62</v>
      </c>
      <c r="E3159" s="25" t="s">
        <v>124</v>
      </c>
      <c r="F3159" s="23" t="s">
        <v>125</v>
      </c>
      <c r="G3159" s="23" t="s">
        <v>492</v>
      </c>
      <c r="H3159" s="32" t="s">
        <v>367</v>
      </c>
      <c r="I3159" s="32" t="s">
        <v>55</v>
      </c>
      <c r="J3159" s="135">
        <v>77</v>
      </c>
      <c r="K3159" s="28">
        <v>0.84416000000000002</v>
      </c>
      <c r="L3159" s="77">
        <v>0.9</v>
      </c>
      <c r="Q3159" s="106"/>
    </row>
    <row r="3160" spans="1:17" x14ac:dyDescent="0.25">
      <c r="A3160" t="s">
        <v>331</v>
      </c>
      <c r="B3160" s="25">
        <v>2020</v>
      </c>
      <c r="C3160" s="25" t="s">
        <v>0</v>
      </c>
      <c r="D3160" s="25" t="s">
        <v>63</v>
      </c>
      <c r="E3160" s="25" t="s">
        <v>124</v>
      </c>
      <c r="F3160" s="23" t="s">
        <v>125</v>
      </c>
      <c r="G3160" s="23" t="s">
        <v>492</v>
      </c>
      <c r="H3160" s="32" t="s">
        <v>367</v>
      </c>
      <c r="I3160" s="32" t="s">
        <v>55</v>
      </c>
      <c r="J3160" s="135">
        <v>75</v>
      </c>
      <c r="K3160" s="28">
        <v>0.78666999999999998</v>
      </c>
      <c r="L3160" s="77">
        <v>0.9</v>
      </c>
      <c r="Q3160" s="106"/>
    </row>
    <row r="3161" spans="1:17" x14ac:dyDescent="0.25">
      <c r="A3161" t="s">
        <v>331</v>
      </c>
      <c r="B3161" s="25">
        <v>2020</v>
      </c>
      <c r="C3161" s="25" t="s">
        <v>1</v>
      </c>
      <c r="D3161" s="25" t="s">
        <v>64</v>
      </c>
      <c r="E3161" s="25" t="s">
        <v>124</v>
      </c>
      <c r="F3161" s="23" t="s">
        <v>125</v>
      </c>
      <c r="G3161" s="23" t="s">
        <v>492</v>
      </c>
      <c r="H3161" s="32" t="s">
        <v>367</v>
      </c>
      <c r="I3161" s="32" t="s">
        <v>55</v>
      </c>
      <c r="J3161" s="135">
        <v>39</v>
      </c>
      <c r="K3161" s="28">
        <v>0.74358999999999997</v>
      </c>
      <c r="L3161" s="77">
        <v>0.9</v>
      </c>
      <c r="Q3161" s="106"/>
    </row>
    <row r="3162" spans="1:17" x14ac:dyDescent="0.25">
      <c r="A3162" t="s">
        <v>331</v>
      </c>
      <c r="B3162" s="25">
        <v>2020</v>
      </c>
      <c r="C3162" s="25" t="s">
        <v>2</v>
      </c>
      <c r="D3162" s="25" t="s">
        <v>65</v>
      </c>
      <c r="E3162" s="25" t="s">
        <v>124</v>
      </c>
      <c r="F3162" s="23" t="s">
        <v>125</v>
      </c>
      <c r="G3162" s="23" t="s">
        <v>492</v>
      </c>
      <c r="H3162" s="32" t="s">
        <v>367</v>
      </c>
      <c r="I3162" s="32" t="s">
        <v>55</v>
      </c>
      <c r="J3162" s="135">
        <v>65</v>
      </c>
      <c r="K3162" s="28">
        <v>0.72307999999999995</v>
      </c>
      <c r="L3162" s="77">
        <v>0.9</v>
      </c>
      <c r="Q3162" s="106"/>
    </row>
    <row r="3163" spans="1:17" x14ac:dyDescent="0.25">
      <c r="A3163" t="s">
        <v>331</v>
      </c>
      <c r="B3163" s="25">
        <v>2020</v>
      </c>
      <c r="C3163" s="25" t="s">
        <v>3</v>
      </c>
      <c r="D3163" s="25" t="s">
        <v>66</v>
      </c>
      <c r="E3163" s="25" t="s">
        <v>124</v>
      </c>
      <c r="F3163" s="23" t="s">
        <v>125</v>
      </c>
      <c r="G3163" s="23" t="s">
        <v>492</v>
      </c>
      <c r="H3163" s="32" t="s">
        <v>367</v>
      </c>
      <c r="I3163" s="32" t="s">
        <v>55</v>
      </c>
      <c r="J3163" s="135">
        <v>74</v>
      </c>
      <c r="K3163" s="28">
        <v>0.64864999999999995</v>
      </c>
      <c r="L3163" s="77">
        <v>0.9</v>
      </c>
      <c r="Q3163" s="106"/>
    </row>
    <row r="3164" spans="1:17" x14ac:dyDescent="0.25">
      <c r="A3164" t="s">
        <v>331</v>
      </c>
      <c r="B3164" s="25">
        <v>2021</v>
      </c>
      <c r="C3164" s="25" t="s">
        <v>0</v>
      </c>
      <c r="D3164" s="25" t="s">
        <v>67</v>
      </c>
      <c r="E3164" s="25" t="s">
        <v>124</v>
      </c>
      <c r="F3164" s="23" t="s">
        <v>125</v>
      </c>
      <c r="G3164" s="23" t="s">
        <v>492</v>
      </c>
      <c r="H3164" s="32" t="s">
        <v>367</v>
      </c>
      <c r="I3164" s="32" t="s">
        <v>55</v>
      </c>
      <c r="J3164" s="135">
        <v>80</v>
      </c>
      <c r="K3164" s="28">
        <v>0.71250000000000002</v>
      </c>
      <c r="L3164" s="77">
        <v>0.9</v>
      </c>
      <c r="Q3164" s="106"/>
    </row>
    <row r="3165" spans="1:17" x14ac:dyDescent="0.25">
      <c r="A3165" t="s">
        <v>331</v>
      </c>
      <c r="B3165" s="25">
        <v>2021</v>
      </c>
      <c r="C3165" s="25" t="s">
        <v>1</v>
      </c>
      <c r="D3165" s="25" t="s">
        <v>68</v>
      </c>
      <c r="E3165" s="25" t="s">
        <v>124</v>
      </c>
      <c r="F3165" s="23" t="s">
        <v>125</v>
      </c>
      <c r="G3165" s="23" t="s">
        <v>492</v>
      </c>
      <c r="H3165" s="32" t="s">
        <v>367</v>
      </c>
      <c r="I3165" s="32" t="s">
        <v>55</v>
      </c>
      <c r="J3165" s="135">
        <v>72</v>
      </c>
      <c r="K3165" s="28">
        <v>0.56943999999999995</v>
      </c>
      <c r="L3165" s="77">
        <v>0.9</v>
      </c>
      <c r="Q3165" s="106"/>
    </row>
    <row r="3166" spans="1:17" x14ac:dyDescent="0.25">
      <c r="A3166" t="s">
        <v>331</v>
      </c>
      <c r="B3166" s="25">
        <v>2021</v>
      </c>
      <c r="C3166" s="25" t="s">
        <v>2</v>
      </c>
      <c r="D3166" s="25" t="s">
        <v>69</v>
      </c>
      <c r="E3166" s="25" t="s">
        <v>124</v>
      </c>
      <c r="F3166" s="23" t="s">
        <v>125</v>
      </c>
      <c r="G3166" s="23" t="s">
        <v>492</v>
      </c>
      <c r="H3166" s="32" t="s">
        <v>367</v>
      </c>
      <c r="I3166" s="32" t="s">
        <v>55</v>
      </c>
      <c r="J3166" s="135">
        <v>91</v>
      </c>
      <c r="K3166" s="28">
        <v>0.86812999999999996</v>
      </c>
      <c r="L3166" s="77">
        <v>0.9</v>
      </c>
      <c r="Q3166" s="106"/>
    </row>
    <row r="3167" spans="1:17" x14ac:dyDescent="0.25">
      <c r="A3167" t="s">
        <v>331</v>
      </c>
      <c r="B3167" s="25">
        <v>2021</v>
      </c>
      <c r="C3167" s="25" t="s">
        <v>3</v>
      </c>
      <c r="D3167" s="25" t="s">
        <v>70</v>
      </c>
      <c r="E3167" s="25" t="s">
        <v>124</v>
      </c>
      <c r="F3167" s="23" t="s">
        <v>125</v>
      </c>
      <c r="G3167" s="23" t="s">
        <v>492</v>
      </c>
      <c r="H3167" s="32" t="s">
        <v>367</v>
      </c>
      <c r="I3167" s="32" t="s">
        <v>55</v>
      </c>
      <c r="J3167" s="135">
        <v>87</v>
      </c>
      <c r="K3167" s="28">
        <v>0.81608999999999998</v>
      </c>
      <c r="L3167" s="77">
        <v>0.9</v>
      </c>
      <c r="Q3167" s="106"/>
    </row>
    <row r="3168" spans="1:17" x14ac:dyDescent="0.25">
      <c r="A3168" t="s">
        <v>331</v>
      </c>
      <c r="B3168" s="25">
        <v>2022</v>
      </c>
      <c r="C3168" s="25" t="s">
        <v>0</v>
      </c>
      <c r="D3168" s="25" t="s">
        <v>71</v>
      </c>
      <c r="E3168" s="25" t="s">
        <v>124</v>
      </c>
      <c r="F3168" s="23" t="s">
        <v>125</v>
      </c>
      <c r="G3168" s="23" t="s">
        <v>492</v>
      </c>
      <c r="H3168" s="32" t="s">
        <v>367</v>
      </c>
      <c r="I3168" s="32" t="s">
        <v>55</v>
      </c>
      <c r="J3168" s="135">
        <v>103</v>
      </c>
      <c r="K3168" s="28">
        <v>0.80583000000000005</v>
      </c>
      <c r="L3168" s="77">
        <v>0.9</v>
      </c>
      <c r="Q3168" s="106"/>
    </row>
    <row r="3169" spans="1:17" x14ac:dyDescent="0.25">
      <c r="A3169" t="s">
        <v>331</v>
      </c>
      <c r="B3169" s="25">
        <v>2022</v>
      </c>
      <c r="C3169" s="25" t="s">
        <v>1</v>
      </c>
      <c r="D3169" s="25" t="s">
        <v>72</v>
      </c>
      <c r="E3169" s="25" t="s">
        <v>124</v>
      </c>
      <c r="F3169" s="23" t="s">
        <v>125</v>
      </c>
      <c r="G3169" s="23" t="s">
        <v>492</v>
      </c>
      <c r="H3169" s="32" t="s">
        <v>367</v>
      </c>
      <c r="I3169" s="32" t="s">
        <v>55</v>
      </c>
      <c r="J3169" s="135">
        <v>106</v>
      </c>
      <c r="K3169" s="28">
        <v>0.72641999999999995</v>
      </c>
      <c r="L3169" s="77">
        <v>0.9</v>
      </c>
      <c r="Q3169" s="106"/>
    </row>
    <row r="3170" spans="1:17" x14ac:dyDescent="0.25">
      <c r="A3170" t="s">
        <v>331</v>
      </c>
      <c r="B3170" s="25">
        <v>2022</v>
      </c>
      <c r="C3170" s="25" t="s">
        <v>2</v>
      </c>
      <c r="D3170" s="25" t="s">
        <v>73</v>
      </c>
      <c r="E3170" s="25" t="s">
        <v>124</v>
      </c>
      <c r="F3170" s="23" t="s">
        <v>125</v>
      </c>
      <c r="G3170" s="23" t="s">
        <v>492</v>
      </c>
      <c r="H3170" s="32" t="s">
        <v>367</v>
      </c>
      <c r="I3170" s="32" t="s">
        <v>55</v>
      </c>
      <c r="J3170" s="135">
        <v>63</v>
      </c>
      <c r="K3170" s="28">
        <v>0.84126999999999996</v>
      </c>
      <c r="L3170" s="77">
        <v>0.9</v>
      </c>
      <c r="Q3170" s="106"/>
    </row>
    <row r="3171" spans="1:17" x14ac:dyDescent="0.25">
      <c r="A3171" t="s">
        <v>331</v>
      </c>
      <c r="B3171" s="25">
        <v>2022</v>
      </c>
      <c r="C3171" s="25" t="s">
        <v>3</v>
      </c>
      <c r="D3171" s="25" t="s">
        <v>493</v>
      </c>
      <c r="E3171" s="25" t="s">
        <v>124</v>
      </c>
      <c r="F3171" s="23" t="s">
        <v>125</v>
      </c>
      <c r="G3171" s="23" t="s">
        <v>492</v>
      </c>
      <c r="H3171" s="32" t="s">
        <v>367</v>
      </c>
      <c r="I3171" s="32" t="s">
        <v>55</v>
      </c>
      <c r="J3171" s="135">
        <v>95</v>
      </c>
      <c r="K3171" s="28">
        <v>0.97894999999999999</v>
      </c>
      <c r="L3171" s="77">
        <v>0.9</v>
      </c>
      <c r="Q3171" s="106"/>
    </row>
    <row r="3172" spans="1:17" x14ac:dyDescent="0.25">
      <c r="A3172" t="s">
        <v>331</v>
      </c>
      <c r="B3172" s="25">
        <v>2023</v>
      </c>
      <c r="C3172" s="25" t="s">
        <v>0</v>
      </c>
      <c r="D3172" s="25" t="s">
        <v>537</v>
      </c>
      <c r="E3172" s="25" t="s">
        <v>124</v>
      </c>
      <c r="F3172" s="23" t="s">
        <v>125</v>
      </c>
      <c r="G3172" s="23" t="s">
        <v>492</v>
      </c>
      <c r="H3172" s="32" t="s">
        <v>367</v>
      </c>
      <c r="I3172" s="32" t="s">
        <v>55</v>
      </c>
      <c r="J3172" s="135">
        <v>66</v>
      </c>
      <c r="K3172" s="28">
        <v>1</v>
      </c>
      <c r="L3172" s="77">
        <v>0.9</v>
      </c>
      <c r="Q3172" s="106"/>
    </row>
    <row r="3173" spans="1:17" x14ac:dyDescent="0.25">
      <c r="A3173" t="s">
        <v>331</v>
      </c>
      <c r="B3173" s="25">
        <v>2018</v>
      </c>
      <c r="C3173" s="25" t="s">
        <v>0</v>
      </c>
      <c r="D3173" s="25" t="s">
        <v>54</v>
      </c>
      <c r="E3173" s="25" t="s">
        <v>126</v>
      </c>
      <c r="F3173" s="23" t="s">
        <v>332</v>
      </c>
      <c r="G3173" s="23" t="s">
        <v>492</v>
      </c>
      <c r="H3173" s="32" t="s">
        <v>361</v>
      </c>
      <c r="I3173" s="32" t="s">
        <v>55</v>
      </c>
      <c r="J3173" s="135">
        <v>58</v>
      </c>
      <c r="K3173" s="28">
        <v>0.91378999999999999</v>
      </c>
      <c r="L3173" s="77">
        <v>0.9</v>
      </c>
      <c r="Q3173" s="106"/>
    </row>
    <row r="3174" spans="1:17" x14ac:dyDescent="0.25">
      <c r="A3174" t="s">
        <v>331</v>
      </c>
      <c r="B3174" s="25">
        <v>2018</v>
      </c>
      <c r="C3174" s="25" t="s">
        <v>1</v>
      </c>
      <c r="D3174" s="25" t="s">
        <v>56</v>
      </c>
      <c r="E3174" s="25" t="s">
        <v>126</v>
      </c>
      <c r="F3174" s="23" t="s">
        <v>332</v>
      </c>
      <c r="G3174" s="23" t="s">
        <v>492</v>
      </c>
      <c r="H3174" s="32" t="s">
        <v>361</v>
      </c>
      <c r="I3174" s="32" t="s">
        <v>55</v>
      </c>
      <c r="J3174" s="135">
        <v>65</v>
      </c>
      <c r="K3174" s="28">
        <v>0.90769</v>
      </c>
      <c r="L3174" s="77">
        <v>0.9</v>
      </c>
      <c r="Q3174" s="106"/>
    </row>
    <row r="3175" spans="1:17" x14ac:dyDescent="0.25">
      <c r="A3175" t="s">
        <v>331</v>
      </c>
      <c r="B3175" s="25">
        <v>2018</v>
      </c>
      <c r="C3175" s="25" t="s">
        <v>2</v>
      </c>
      <c r="D3175" s="25" t="s">
        <v>57</v>
      </c>
      <c r="E3175" s="25" t="s">
        <v>126</v>
      </c>
      <c r="F3175" s="23" t="s">
        <v>332</v>
      </c>
      <c r="G3175" s="23" t="s">
        <v>492</v>
      </c>
      <c r="H3175" s="32" t="s">
        <v>361</v>
      </c>
      <c r="I3175" s="32" t="s">
        <v>55</v>
      </c>
      <c r="J3175" s="135">
        <v>46</v>
      </c>
      <c r="K3175" s="28">
        <v>0.63043000000000005</v>
      </c>
      <c r="L3175" s="77">
        <v>0.9</v>
      </c>
      <c r="Q3175" s="106"/>
    </row>
    <row r="3176" spans="1:17" x14ac:dyDescent="0.25">
      <c r="A3176" t="s">
        <v>331</v>
      </c>
      <c r="B3176" s="25">
        <v>2018</v>
      </c>
      <c r="C3176" s="25" t="s">
        <v>3</v>
      </c>
      <c r="D3176" s="25" t="s">
        <v>58</v>
      </c>
      <c r="E3176" s="25" t="s">
        <v>126</v>
      </c>
      <c r="F3176" s="23" t="s">
        <v>332</v>
      </c>
      <c r="G3176" s="23" t="s">
        <v>492</v>
      </c>
      <c r="H3176" s="32" t="s">
        <v>361</v>
      </c>
      <c r="I3176" s="32" t="s">
        <v>55</v>
      </c>
      <c r="J3176" s="135">
        <v>52</v>
      </c>
      <c r="K3176" s="28">
        <v>0.69230999999999998</v>
      </c>
      <c r="L3176" s="77">
        <v>0.9</v>
      </c>
      <c r="Q3176" s="106"/>
    </row>
    <row r="3177" spans="1:17" x14ac:dyDescent="0.25">
      <c r="A3177" t="s">
        <v>331</v>
      </c>
      <c r="B3177" s="25">
        <v>2019</v>
      </c>
      <c r="C3177" s="25" t="s">
        <v>0</v>
      </c>
      <c r="D3177" s="25" t="s">
        <v>59</v>
      </c>
      <c r="E3177" s="25" t="s">
        <v>126</v>
      </c>
      <c r="F3177" s="23" t="s">
        <v>332</v>
      </c>
      <c r="G3177" s="23" t="s">
        <v>492</v>
      </c>
      <c r="H3177" s="32" t="s">
        <v>361</v>
      </c>
      <c r="I3177" s="32" t="s">
        <v>55</v>
      </c>
      <c r="J3177" s="135">
        <v>48</v>
      </c>
      <c r="K3177" s="28">
        <v>0.97916999999999998</v>
      </c>
      <c r="L3177" s="77">
        <v>0.9</v>
      </c>
      <c r="Q3177" s="106"/>
    </row>
    <row r="3178" spans="1:17" x14ac:dyDescent="0.25">
      <c r="A3178" t="s">
        <v>331</v>
      </c>
      <c r="B3178" s="25">
        <v>2019</v>
      </c>
      <c r="C3178" s="25" t="s">
        <v>1</v>
      </c>
      <c r="D3178" s="25" t="s">
        <v>60</v>
      </c>
      <c r="E3178" s="25" t="s">
        <v>126</v>
      </c>
      <c r="F3178" s="23" t="s">
        <v>332</v>
      </c>
      <c r="G3178" s="23" t="s">
        <v>492</v>
      </c>
      <c r="H3178" s="32" t="s">
        <v>361</v>
      </c>
      <c r="I3178" s="32" t="s">
        <v>55</v>
      </c>
      <c r="J3178" s="135">
        <v>60</v>
      </c>
      <c r="K3178" s="28">
        <v>0.95</v>
      </c>
      <c r="L3178" s="77">
        <v>0.9</v>
      </c>
      <c r="Q3178" s="106"/>
    </row>
    <row r="3179" spans="1:17" x14ac:dyDescent="0.25">
      <c r="A3179" t="s">
        <v>331</v>
      </c>
      <c r="B3179" s="25">
        <v>2019</v>
      </c>
      <c r="C3179" s="25" t="s">
        <v>2</v>
      </c>
      <c r="D3179" s="25" t="s">
        <v>61</v>
      </c>
      <c r="E3179" s="25" t="s">
        <v>126</v>
      </c>
      <c r="F3179" s="23" t="s">
        <v>332</v>
      </c>
      <c r="G3179" s="23" t="s">
        <v>492</v>
      </c>
      <c r="H3179" s="32" t="s">
        <v>361</v>
      </c>
      <c r="I3179" s="32" t="s">
        <v>55</v>
      </c>
      <c r="J3179" s="135">
        <v>51</v>
      </c>
      <c r="K3179" s="28">
        <v>0.98038999999999998</v>
      </c>
      <c r="L3179" s="77">
        <v>0.9</v>
      </c>
      <c r="Q3179" s="106"/>
    </row>
    <row r="3180" spans="1:17" x14ac:dyDescent="0.25">
      <c r="A3180" t="s">
        <v>331</v>
      </c>
      <c r="B3180" s="25">
        <v>2019</v>
      </c>
      <c r="C3180" s="25" t="s">
        <v>3</v>
      </c>
      <c r="D3180" s="25" t="s">
        <v>62</v>
      </c>
      <c r="E3180" s="25" t="s">
        <v>126</v>
      </c>
      <c r="F3180" s="23" t="s">
        <v>332</v>
      </c>
      <c r="G3180" s="23" t="s">
        <v>492</v>
      </c>
      <c r="H3180" s="32" t="s">
        <v>361</v>
      </c>
      <c r="I3180" s="32" t="s">
        <v>55</v>
      </c>
      <c r="J3180" s="135">
        <v>54</v>
      </c>
      <c r="K3180" s="28">
        <v>0.81481000000000003</v>
      </c>
      <c r="L3180" s="77">
        <v>0.9</v>
      </c>
      <c r="Q3180" s="106"/>
    </row>
    <row r="3181" spans="1:17" x14ac:dyDescent="0.25">
      <c r="A3181" t="s">
        <v>331</v>
      </c>
      <c r="B3181" s="25">
        <v>2020</v>
      </c>
      <c r="C3181" s="25" t="s">
        <v>0</v>
      </c>
      <c r="D3181" s="25" t="s">
        <v>63</v>
      </c>
      <c r="E3181" s="25" t="s">
        <v>126</v>
      </c>
      <c r="F3181" s="23" t="s">
        <v>332</v>
      </c>
      <c r="G3181" s="23" t="s">
        <v>492</v>
      </c>
      <c r="H3181" s="32" t="s">
        <v>361</v>
      </c>
      <c r="I3181" s="32" t="s">
        <v>55</v>
      </c>
      <c r="J3181" s="135">
        <v>57</v>
      </c>
      <c r="K3181" s="28">
        <v>0.98246</v>
      </c>
      <c r="L3181" s="77">
        <v>0.9</v>
      </c>
      <c r="Q3181" s="106"/>
    </row>
    <row r="3182" spans="1:17" x14ac:dyDescent="0.25">
      <c r="A3182" t="s">
        <v>331</v>
      </c>
      <c r="B3182" s="25">
        <v>2020</v>
      </c>
      <c r="C3182" s="25" t="s">
        <v>1</v>
      </c>
      <c r="D3182" s="25" t="s">
        <v>64</v>
      </c>
      <c r="E3182" s="25" t="s">
        <v>126</v>
      </c>
      <c r="F3182" s="23" t="s">
        <v>332</v>
      </c>
      <c r="G3182" s="23" t="s">
        <v>492</v>
      </c>
      <c r="H3182" s="32" t="s">
        <v>361</v>
      </c>
      <c r="I3182" s="32" t="s">
        <v>55</v>
      </c>
      <c r="J3182" s="135">
        <v>18</v>
      </c>
      <c r="K3182" s="28">
        <v>0.77778000000000003</v>
      </c>
      <c r="L3182" s="77">
        <v>0.9</v>
      </c>
      <c r="Q3182" s="106"/>
    </row>
    <row r="3183" spans="1:17" x14ac:dyDescent="0.25">
      <c r="A3183" t="s">
        <v>331</v>
      </c>
      <c r="B3183" s="25">
        <v>2020</v>
      </c>
      <c r="C3183" s="25" t="s">
        <v>2</v>
      </c>
      <c r="D3183" s="25" t="s">
        <v>65</v>
      </c>
      <c r="E3183" s="25" t="s">
        <v>126</v>
      </c>
      <c r="F3183" s="23" t="s">
        <v>332</v>
      </c>
      <c r="G3183" s="23" t="s">
        <v>492</v>
      </c>
      <c r="H3183" s="32" t="s">
        <v>361</v>
      </c>
      <c r="I3183" s="32" t="s">
        <v>55</v>
      </c>
      <c r="J3183" s="135">
        <v>40</v>
      </c>
      <c r="K3183" s="28">
        <v>0.95</v>
      </c>
      <c r="L3183" s="77">
        <v>0.9</v>
      </c>
      <c r="Q3183" s="106"/>
    </row>
    <row r="3184" spans="1:17" x14ac:dyDescent="0.25">
      <c r="A3184" t="s">
        <v>331</v>
      </c>
      <c r="B3184" s="25">
        <v>2020</v>
      </c>
      <c r="C3184" s="25" t="s">
        <v>3</v>
      </c>
      <c r="D3184" s="25" t="s">
        <v>66</v>
      </c>
      <c r="E3184" s="25" t="s">
        <v>126</v>
      </c>
      <c r="F3184" s="23" t="s">
        <v>332</v>
      </c>
      <c r="G3184" s="23" t="s">
        <v>492</v>
      </c>
      <c r="H3184" s="32" t="s">
        <v>361</v>
      </c>
      <c r="I3184" s="32" t="s">
        <v>55</v>
      </c>
      <c r="J3184" s="135">
        <v>38</v>
      </c>
      <c r="K3184" s="28">
        <v>0.97367999999999999</v>
      </c>
      <c r="L3184" s="77">
        <v>0.9</v>
      </c>
      <c r="Q3184" s="106"/>
    </row>
    <row r="3185" spans="1:17" x14ac:dyDescent="0.25">
      <c r="A3185" t="s">
        <v>331</v>
      </c>
      <c r="B3185" s="25">
        <v>2021</v>
      </c>
      <c r="C3185" s="25" t="s">
        <v>0</v>
      </c>
      <c r="D3185" s="25" t="s">
        <v>67</v>
      </c>
      <c r="E3185" s="25" t="s">
        <v>126</v>
      </c>
      <c r="F3185" s="23" t="s">
        <v>332</v>
      </c>
      <c r="G3185" s="23" t="s">
        <v>492</v>
      </c>
      <c r="H3185" s="32" t="s">
        <v>361</v>
      </c>
      <c r="I3185" s="32" t="s">
        <v>55</v>
      </c>
      <c r="J3185" s="135">
        <v>47</v>
      </c>
      <c r="K3185" s="28">
        <v>1</v>
      </c>
      <c r="L3185" s="77">
        <v>0.9</v>
      </c>
      <c r="Q3185" s="106"/>
    </row>
    <row r="3186" spans="1:17" x14ac:dyDescent="0.25">
      <c r="A3186" t="s">
        <v>331</v>
      </c>
      <c r="B3186" s="25">
        <v>2021</v>
      </c>
      <c r="C3186" s="25" t="s">
        <v>1</v>
      </c>
      <c r="D3186" s="25" t="s">
        <v>68</v>
      </c>
      <c r="E3186" s="25" t="s">
        <v>126</v>
      </c>
      <c r="F3186" s="23" t="s">
        <v>332</v>
      </c>
      <c r="G3186" s="23" t="s">
        <v>492</v>
      </c>
      <c r="H3186" s="32" t="s">
        <v>361</v>
      </c>
      <c r="I3186" s="32" t="s">
        <v>55</v>
      </c>
      <c r="J3186" s="135">
        <v>47</v>
      </c>
      <c r="K3186" s="28">
        <v>0.97872000000000003</v>
      </c>
      <c r="L3186" s="77">
        <v>0.9</v>
      </c>
      <c r="Q3186" s="106"/>
    </row>
    <row r="3187" spans="1:17" x14ac:dyDescent="0.25">
      <c r="A3187" t="s">
        <v>331</v>
      </c>
      <c r="B3187" s="25">
        <v>2021</v>
      </c>
      <c r="C3187" s="25" t="s">
        <v>2</v>
      </c>
      <c r="D3187" s="25" t="s">
        <v>69</v>
      </c>
      <c r="E3187" s="25" t="s">
        <v>126</v>
      </c>
      <c r="F3187" s="23" t="s">
        <v>332</v>
      </c>
      <c r="G3187" s="23" t="s">
        <v>492</v>
      </c>
      <c r="H3187" s="32" t="s">
        <v>361</v>
      </c>
      <c r="I3187" s="32" t="s">
        <v>55</v>
      </c>
      <c r="J3187" s="135">
        <v>61</v>
      </c>
      <c r="K3187" s="28">
        <v>1</v>
      </c>
      <c r="L3187" s="77">
        <v>0.9</v>
      </c>
      <c r="Q3187" s="106"/>
    </row>
    <row r="3188" spans="1:17" x14ac:dyDescent="0.25">
      <c r="A3188" t="s">
        <v>331</v>
      </c>
      <c r="B3188" s="25">
        <v>2021</v>
      </c>
      <c r="C3188" s="25" t="s">
        <v>3</v>
      </c>
      <c r="D3188" s="25" t="s">
        <v>70</v>
      </c>
      <c r="E3188" s="25" t="s">
        <v>126</v>
      </c>
      <c r="F3188" s="23" t="s">
        <v>332</v>
      </c>
      <c r="G3188" s="23" t="s">
        <v>492</v>
      </c>
      <c r="H3188" s="32" t="s">
        <v>361</v>
      </c>
      <c r="I3188" s="32" t="s">
        <v>55</v>
      </c>
      <c r="J3188" s="135">
        <v>59</v>
      </c>
      <c r="K3188" s="28">
        <v>0.98304999999999998</v>
      </c>
      <c r="L3188" s="77">
        <v>0.9</v>
      </c>
      <c r="Q3188" s="106"/>
    </row>
    <row r="3189" spans="1:17" x14ac:dyDescent="0.25">
      <c r="A3189" t="s">
        <v>331</v>
      </c>
      <c r="B3189" s="25">
        <v>2022</v>
      </c>
      <c r="C3189" s="25" t="s">
        <v>0</v>
      </c>
      <c r="D3189" s="25" t="s">
        <v>71</v>
      </c>
      <c r="E3189" s="25" t="s">
        <v>126</v>
      </c>
      <c r="F3189" s="23" t="s">
        <v>332</v>
      </c>
      <c r="G3189" s="23" t="s">
        <v>492</v>
      </c>
      <c r="H3189" s="32" t="s">
        <v>361</v>
      </c>
      <c r="I3189" s="32" t="s">
        <v>55</v>
      </c>
      <c r="J3189" s="135">
        <v>64</v>
      </c>
      <c r="K3189" s="28">
        <v>1</v>
      </c>
      <c r="L3189" s="77">
        <v>0.9</v>
      </c>
      <c r="Q3189" s="106"/>
    </row>
    <row r="3190" spans="1:17" x14ac:dyDescent="0.25">
      <c r="A3190" t="s">
        <v>331</v>
      </c>
      <c r="B3190" s="25">
        <v>2022</v>
      </c>
      <c r="C3190" s="25" t="s">
        <v>1</v>
      </c>
      <c r="D3190" s="25" t="s">
        <v>72</v>
      </c>
      <c r="E3190" s="25" t="s">
        <v>126</v>
      </c>
      <c r="F3190" s="23" t="s">
        <v>332</v>
      </c>
      <c r="G3190" s="23" t="s">
        <v>492</v>
      </c>
      <c r="H3190" s="32" t="s">
        <v>361</v>
      </c>
      <c r="I3190" s="32" t="s">
        <v>55</v>
      </c>
      <c r="J3190" s="135">
        <v>53</v>
      </c>
      <c r="K3190" s="28">
        <v>0.98112999999999995</v>
      </c>
      <c r="L3190" s="77">
        <v>0.9</v>
      </c>
      <c r="Q3190" s="106"/>
    </row>
    <row r="3191" spans="1:17" x14ac:dyDescent="0.25">
      <c r="A3191" t="s">
        <v>331</v>
      </c>
      <c r="B3191" s="25">
        <v>2022</v>
      </c>
      <c r="C3191" s="25" t="s">
        <v>2</v>
      </c>
      <c r="D3191" s="25" t="s">
        <v>73</v>
      </c>
      <c r="E3191" s="25" t="s">
        <v>126</v>
      </c>
      <c r="F3191" s="23" t="s">
        <v>332</v>
      </c>
      <c r="G3191" s="23" t="s">
        <v>492</v>
      </c>
      <c r="H3191" s="32" t="s">
        <v>361</v>
      </c>
      <c r="I3191" s="32" t="s">
        <v>55</v>
      </c>
      <c r="J3191" s="135">
        <v>52</v>
      </c>
      <c r="K3191" s="28">
        <v>1</v>
      </c>
      <c r="L3191" s="77">
        <v>0.9</v>
      </c>
      <c r="Q3191" s="106"/>
    </row>
    <row r="3192" spans="1:17" x14ac:dyDescent="0.25">
      <c r="A3192" t="s">
        <v>331</v>
      </c>
      <c r="B3192" s="25">
        <v>2022</v>
      </c>
      <c r="C3192" s="25" t="s">
        <v>3</v>
      </c>
      <c r="D3192" s="25" t="s">
        <v>493</v>
      </c>
      <c r="E3192" s="25" t="s">
        <v>126</v>
      </c>
      <c r="F3192" s="23" t="s">
        <v>332</v>
      </c>
      <c r="G3192" s="23" t="s">
        <v>492</v>
      </c>
      <c r="H3192" s="32" t="s">
        <v>361</v>
      </c>
      <c r="I3192" s="32" t="s">
        <v>55</v>
      </c>
      <c r="J3192" s="135">
        <v>58</v>
      </c>
      <c r="K3192" s="28">
        <v>1</v>
      </c>
      <c r="L3192" s="77">
        <v>0.9</v>
      </c>
      <c r="Q3192" s="106"/>
    </row>
    <row r="3193" spans="1:17" x14ac:dyDescent="0.25">
      <c r="A3193" t="s">
        <v>331</v>
      </c>
      <c r="B3193" s="25">
        <v>2023</v>
      </c>
      <c r="C3193" s="25" t="s">
        <v>0</v>
      </c>
      <c r="D3193" s="25" t="s">
        <v>537</v>
      </c>
      <c r="E3193" s="25" t="s">
        <v>126</v>
      </c>
      <c r="F3193" s="23" t="s">
        <v>332</v>
      </c>
      <c r="G3193" s="23" t="s">
        <v>492</v>
      </c>
      <c r="H3193" s="32" t="s">
        <v>361</v>
      </c>
      <c r="I3193" s="32" t="s">
        <v>55</v>
      </c>
      <c r="J3193" s="135">
        <v>53</v>
      </c>
      <c r="K3193" s="28">
        <v>1</v>
      </c>
      <c r="L3193" s="77">
        <v>0.9</v>
      </c>
      <c r="Q3193" s="106"/>
    </row>
    <row r="3194" spans="1:17" x14ac:dyDescent="0.25">
      <c r="A3194" t="s">
        <v>331</v>
      </c>
      <c r="B3194" s="25">
        <v>2018</v>
      </c>
      <c r="C3194" s="25" t="s">
        <v>0</v>
      </c>
      <c r="D3194" s="25" t="s">
        <v>54</v>
      </c>
      <c r="E3194" s="25" t="s">
        <v>128</v>
      </c>
      <c r="F3194" s="23" t="s">
        <v>129</v>
      </c>
      <c r="G3194" s="23" t="s">
        <v>492</v>
      </c>
      <c r="H3194" s="32" t="s">
        <v>357</v>
      </c>
      <c r="I3194" s="32" t="s">
        <v>55</v>
      </c>
      <c r="J3194" s="135">
        <v>60</v>
      </c>
      <c r="K3194" s="28">
        <v>0.05</v>
      </c>
      <c r="L3194" s="77">
        <v>0.9</v>
      </c>
      <c r="Q3194" s="106"/>
    </row>
    <row r="3195" spans="1:17" x14ac:dyDescent="0.25">
      <c r="A3195" t="s">
        <v>331</v>
      </c>
      <c r="B3195" s="25">
        <v>2018</v>
      </c>
      <c r="C3195" s="25" t="s">
        <v>1</v>
      </c>
      <c r="D3195" s="25" t="s">
        <v>56</v>
      </c>
      <c r="E3195" s="25" t="s">
        <v>128</v>
      </c>
      <c r="F3195" s="23" t="s">
        <v>129</v>
      </c>
      <c r="G3195" s="23" t="s">
        <v>492</v>
      </c>
      <c r="H3195" s="32" t="s">
        <v>357</v>
      </c>
      <c r="I3195" s="32" t="s">
        <v>55</v>
      </c>
      <c r="J3195" s="135">
        <v>77</v>
      </c>
      <c r="K3195" s="28">
        <v>0.31169000000000002</v>
      </c>
      <c r="L3195" s="77">
        <v>0.9</v>
      </c>
      <c r="Q3195" s="106"/>
    </row>
    <row r="3196" spans="1:17" x14ac:dyDescent="0.25">
      <c r="A3196" t="s">
        <v>331</v>
      </c>
      <c r="B3196" s="25">
        <v>2018</v>
      </c>
      <c r="C3196" s="25" t="s">
        <v>2</v>
      </c>
      <c r="D3196" s="25" t="s">
        <v>57</v>
      </c>
      <c r="E3196" s="25" t="s">
        <v>128</v>
      </c>
      <c r="F3196" s="23" t="s">
        <v>129</v>
      </c>
      <c r="G3196" s="23" t="s">
        <v>492</v>
      </c>
      <c r="H3196" s="32" t="s">
        <v>357</v>
      </c>
      <c r="I3196" s="32" t="s">
        <v>55</v>
      </c>
      <c r="J3196" s="135">
        <v>61</v>
      </c>
      <c r="K3196" s="28">
        <v>0.13114999999999999</v>
      </c>
      <c r="L3196" s="77">
        <v>0.9</v>
      </c>
      <c r="Q3196" s="106"/>
    </row>
    <row r="3197" spans="1:17" x14ac:dyDescent="0.25">
      <c r="A3197" t="s">
        <v>331</v>
      </c>
      <c r="B3197" s="25">
        <v>2018</v>
      </c>
      <c r="C3197" s="25" t="s">
        <v>3</v>
      </c>
      <c r="D3197" s="25" t="s">
        <v>58</v>
      </c>
      <c r="E3197" s="25" t="s">
        <v>128</v>
      </c>
      <c r="F3197" s="23" t="s">
        <v>129</v>
      </c>
      <c r="G3197" s="23" t="s">
        <v>492</v>
      </c>
      <c r="H3197" s="32" t="s">
        <v>357</v>
      </c>
      <c r="I3197" s="32" t="s">
        <v>55</v>
      </c>
      <c r="J3197" s="135">
        <v>65</v>
      </c>
      <c r="K3197" s="28">
        <v>0.29231000000000001</v>
      </c>
      <c r="L3197" s="77">
        <v>0.9</v>
      </c>
      <c r="Q3197" s="106"/>
    </row>
    <row r="3198" spans="1:17" x14ac:dyDescent="0.25">
      <c r="A3198" t="s">
        <v>331</v>
      </c>
      <c r="B3198" s="25">
        <v>2019</v>
      </c>
      <c r="C3198" s="25" t="s">
        <v>0</v>
      </c>
      <c r="D3198" s="25" t="s">
        <v>59</v>
      </c>
      <c r="E3198" s="25" t="s">
        <v>128</v>
      </c>
      <c r="F3198" s="23" t="s">
        <v>129</v>
      </c>
      <c r="G3198" s="23" t="s">
        <v>492</v>
      </c>
      <c r="H3198" s="32" t="s">
        <v>357</v>
      </c>
      <c r="I3198" s="32" t="s">
        <v>55</v>
      </c>
      <c r="J3198" s="135">
        <v>75</v>
      </c>
      <c r="K3198" s="28">
        <v>0.82667000000000002</v>
      </c>
      <c r="L3198" s="77">
        <v>0.9</v>
      </c>
      <c r="Q3198" s="106"/>
    </row>
    <row r="3199" spans="1:17" x14ac:dyDescent="0.25">
      <c r="A3199" t="s">
        <v>331</v>
      </c>
      <c r="B3199" s="25">
        <v>2019</v>
      </c>
      <c r="C3199" s="25" t="s">
        <v>1</v>
      </c>
      <c r="D3199" s="25" t="s">
        <v>60</v>
      </c>
      <c r="E3199" s="25" t="s">
        <v>128</v>
      </c>
      <c r="F3199" s="23" t="s">
        <v>129</v>
      </c>
      <c r="G3199" s="23" t="s">
        <v>492</v>
      </c>
      <c r="H3199" s="32" t="s">
        <v>357</v>
      </c>
      <c r="I3199" s="32" t="s">
        <v>55</v>
      </c>
      <c r="J3199" s="135">
        <v>87</v>
      </c>
      <c r="K3199" s="28">
        <v>0.72414000000000001</v>
      </c>
      <c r="L3199" s="77">
        <v>0.9</v>
      </c>
      <c r="Q3199" s="106"/>
    </row>
    <row r="3200" spans="1:17" x14ac:dyDescent="0.25">
      <c r="A3200" t="s">
        <v>331</v>
      </c>
      <c r="B3200" s="25">
        <v>2019</v>
      </c>
      <c r="C3200" s="25" t="s">
        <v>2</v>
      </c>
      <c r="D3200" s="25" t="s">
        <v>61</v>
      </c>
      <c r="E3200" s="25" t="s">
        <v>128</v>
      </c>
      <c r="F3200" s="23" t="s">
        <v>129</v>
      </c>
      <c r="G3200" s="23" t="s">
        <v>492</v>
      </c>
      <c r="H3200" s="32" t="s">
        <v>357</v>
      </c>
      <c r="I3200" s="32" t="s">
        <v>55</v>
      </c>
      <c r="J3200" s="135">
        <v>69</v>
      </c>
      <c r="K3200" s="28">
        <v>0.75361999999999996</v>
      </c>
      <c r="L3200" s="77">
        <v>0.9</v>
      </c>
      <c r="Q3200" s="106"/>
    </row>
    <row r="3201" spans="1:17" x14ac:dyDescent="0.25">
      <c r="A3201" t="s">
        <v>331</v>
      </c>
      <c r="B3201" s="25">
        <v>2019</v>
      </c>
      <c r="C3201" s="25" t="s">
        <v>3</v>
      </c>
      <c r="D3201" s="25" t="s">
        <v>62</v>
      </c>
      <c r="E3201" s="25" t="s">
        <v>128</v>
      </c>
      <c r="F3201" s="23" t="s">
        <v>129</v>
      </c>
      <c r="G3201" s="23" t="s">
        <v>492</v>
      </c>
      <c r="H3201" s="32" t="s">
        <v>357</v>
      </c>
      <c r="I3201" s="32" t="s">
        <v>55</v>
      </c>
      <c r="J3201" s="135">
        <v>59</v>
      </c>
      <c r="K3201" s="28">
        <v>0.55932000000000004</v>
      </c>
      <c r="L3201" s="77">
        <v>0.9</v>
      </c>
      <c r="Q3201" s="106"/>
    </row>
    <row r="3202" spans="1:17" x14ac:dyDescent="0.25">
      <c r="A3202" t="s">
        <v>331</v>
      </c>
      <c r="B3202" s="25">
        <v>2020</v>
      </c>
      <c r="C3202" s="25" t="s">
        <v>0</v>
      </c>
      <c r="D3202" s="25" t="s">
        <v>63</v>
      </c>
      <c r="E3202" s="25" t="s">
        <v>128</v>
      </c>
      <c r="F3202" s="23" t="s">
        <v>129</v>
      </c>
      <c r="G3202" s="23" t="s">
        <v>492</v>
      </c>
      <c r="H3202" s="32" t="s">
        <v>357</v>
      </c>
      <c r="I3202" s="32" t="s">
        <v>55</v>
      </c>
      <c r="J3202" s="135">
        <v>59</v>
      </c>
      <c r="K3202" s="28">
        <v>0.96609999999999996</v>
      </c>
      <c r="L3202" s="77">
        <v>0.9</v>
      </c>
      <c r="Q3202" s="106"/>
    </row>
    <row r="3203" spans="1:17" x14ac:dyDescent="0.25">
      <c r="A3203" t="s">
        <v>331</v>
      </c>
      <c r="B3203" s="25">
        <v>2020</v>
      </c>
      <c r="C3203" s="25" t="s">
        <v>1</v>
      </c>
      <c r="D3203" s="25" t="s">
        <v>64</v>
      </c>
      <c r="E3203" s="25" t="s">
        <v>128</v>
      </c>
      <c r="F3203" s="23" t="s">
        <v>129</v>
      </c>
      <c r="G3203" s="23" t="s">
        <v>492</v>
      </c>
      <c r="H3203" s="32" t="s">
        <v>357</v>
      </c>
      <c r="I3203" s="32" t="s">
        <v>55</v>
      </c>
      <c r="J3203" s="135">
        <v>55</v>
      </c>
      <c r="K3203" s="28">
        <v>0.94545000000000001</v>
      </c>
      <c r="L3203" s="77">
        <v>0.9</v>
      </c>
      <c r="Q3203" s="106"/>
    </row>
    <row r="3204" spans="1:17" x14ac:dyDescent="0.25">
      <c r="A3204" t="s">
        <v>331</v>
      </c>
      <c r="B3204" s="25">
        <v>2020</v>
      </c>
      <c r="C3204" s="25" t="s">
        <v>2</v>
      </c>
      <c r="D3204" s="25" t="s">
        <v>65</v>
      </c>
      <c r="E3204" s="25" t="s">
        <v>128</v>
      </c>
      <c r="F3204" s="23" t="s">
        <v>129</v>
      </c>
      <c r="G3204" s="23" t="s">
        <v>492</v>
      </c>
      <c r="H3204" s="32" t="s">
        <v>357</v>
      </c>
      <c r="I3204" s="32" t="s">
        <v>55</v>
      </c>
      <c r="J3204" s="135">
        <v>54</v>
      </c>
      <c r="K3204" s="28">
        <v>0.85185</v>
      </c>
      <c r="L3204" s="77">
        <v>0.9</v>
      </c>
      <c r="Q3204" s="106"/>
    </row>
    <row r="3205" spans="1:17" x14ac:dyDescent="0.25">
      <c r="A3205" t="s">
        <v>331</v>
      </c>
      <c r="B3205" s="25">
        <v>2020</v>
      </c>
      <c r="C3205" s="25" t="s">
        <v>3</v>
      </c>
      <c r="D3205" s="25" t="s">
        <v>66</v>
      </c>
      <c r="E3205" s="25" t="s">
        <v>128</v>
      </c>
      <c r="F3205" s="23" t="s">
        <v>129</v>
      </c>
      <c r="G3205" s="23" t="s">
        <v>492</v>
      </c>
      <c r="H3205" s="32" t="s">
        <v>357</v>
      </c>
      <c r="I3205" s="32" t="s">
        <v>55</v>
      </c>
      <c r="J3205" s="135">
        <v>81</v>
      </c>
      <c r="K3205" s="28">
        <v>0.80247000000000002</v>
      </c>
      <c r="L3205" s="77">
        <v>0.9</v>
      </c>
      <c r="Q3205" s="106"/>
    </row>
    <row r="3206" spans="1:17" x14ac:dyDescent="0.25">
      <c r="A3206" t="s">
        <v>331</v>
      </c>
      <c r="B3206" s="25">
        <v>2021</v>
      </c>
      <c r="C3206" s="25" t="s">
        <v>0</v>
      </c>
      <c r="D3206" s="25" t="s">
        <v>67</v>
      </c>
      <c r="E3206" s="25" t="s">
        <v>128</v>
      </c>
      <c r="F3206" s="23" t="s">
        <v>129</v>
      </c>
      <c r="G3206" s="23" t="s">
        <v>492</v>
      </c>
      <c r="H3206" s="32" t="s">
        <v>357</v>
      </c>
      <c r="I3206" s="32" t="s">
        <v>55</v>
      </c>
      <c r="J3206" s="135">
        <v>74</v>
      </c>
      <c r="K3206" s="28">
        <v>0.82432000000000005</v>
      </c>
      <c r="L3206" s="77">
        <v>0.9</v>
      </c>
      <c r="Q3206" s="106"/>
    </row>
    <row r="3207" spans="1:17" x14ac:dyDescent="0.25">
      <c r="A3207" t="s">
        <v>331</v>
      </c>
      <c r="B3207" s="25">
        <v>2021</v>
      </c>
      <c r="C3207" s="25" t="s">
        <v>1</v>
      </c>
      <c r="D3207" s="25" t="s">
        <v>68</v>
      </c>
      <c r="E3207" s="25" t="s">
        <v>128</v>
      </c>
      <c r="F3207" s="23" t="s">
        <v>129</v>
      </c>
      <c r="G3207" s="23" t="s">
        <v>492</v>
      </c>
      <c r="H3207" s="32" t="s">
        <v>357</v>
      </c>
      <c r="I3207" s="32" t="s">
        <v>55</v>
      </c>
      <c r="J3207" s="135">
        <v>103</v>
      </c>
      <c r="K3207" s="28">
        <v>0.88349999999999995</v>
      </c>
      <c r="L3207" s="77">
        <v>0.9</v>
      </c>
      <c r="Q3207" s="106"/>
    </row>
    <row r="3208" spans="1:17" x14ac:dyDescent="0.25">
      <c r="A3208" t="s">
        <v>331</v>
      </c>
      <c r="B3208" s="25">
        <v>2021</v>
      </c>
      <c r="C3208" s="25" t="s">
        <v>2</v>
      </c>
      <c r="D3208" s="25" t="s">
        <v>69</v>
      </c>
      <c r="E3208" s="25" t="s">
        <v>128</v>
      </c>
      <c r="F3208" s="23" t="s">
        <v>129</v>
      </c>
      <c r="G3208" s="23" t="s">
        <v>492</v>
      </c>
      <c r="H3208" s="32" t="s">
        <v>357</v>
      </c>
      <c r="I3208" s="32" t="s">
        <v>55</v>
      </c>
      <c r="J3208" s="135">
        <v>87</v>
      </c>
      <c r="K3208" s="28">
        <v>0.73563000000000001</v>
      </c>
      <c r="L3208" s="77">
        <v>0.9</v>
      </c>
      <c r="Q3208" s="106"/>
    </row>
    <row r="3209" spans="1:17" x14ac:dyDescent="0.25">
      <c r="A3209" t="s">
        <v>331</v>
      </c>
      <c r="B3209" s="25">
        <v>2021</v>
      </c>
      <c r="C3209" s="25" t="s">
        <v>3</v>
      </c>
      <c r="D3209" s="25" t="s">
        <v>70</v>
      </c>
      <c r="E3209" s="25" t="s">
        <v>128</v>
      </c>
      <c r="F3209" s="23" t="s">
        <v>129</v>
      </c>
      <c r="G3209" s="23" t="s">
        <v>492</v>
      </c>
      <c r="H3209" s="32" t="s">
        <v>357</v>
      </c>
      <c r="I3209" s="32" t="s">
        <v>55</v>
      </c>
      <c r="J3209" s="135">
        <v>86</v>
      </c>
      <c r="K3209" s="28">
        <v>0.83721000000000001</v>
      </c>
      <c r="L3209" s="77">
        <v>0.9</v>
      </c>
      <c r="Q3209" s="106"/>
    </row>
    <row r="3210" spans="1:17" x14ac:dyDescent="0.25">
      <c r="A3210" t="s">
        <v>331</v>
      </c>
      <c r="B3210" s="25">
        <v>2022</v>
      </c>
      <c r="C3210" s="25" t="s">
        <v>0</v>
      </c>
      <c r="D3210" s="25" t="s">
        <v>71</v>
      </c>
      <c r="E3210" s="25" t="s">
        <v>128</v>
      </c>
      <c r="F3210" s="23" t="s">
        <v>129</v>
      </c>
      <c r="G3210" s="23" t="s">
        <v>492</v>
      </c>
      <c r="H3210" s="32" t="s">
        <v>357</v>
      </c>
      <c r="I3210" s="32" t="s">
        <v>55</v>
      </c>
      <c r="J3210" s="135">
        <v>85</v>
      </c>
      <c r="K3210" s="28">
        <v>0.97646999999999995</v>
      </c>
      <c r="L3210" s="77">
        <v>0.9</v>
      </c>
      <c r="Q3210" s="106"/>
    </row>
    <row r="3211" spans="1:17" x14ac:dyDescent="0.25">
      <c r="A3211" t="s">
        <v>331</v>
      </c>
      <c r="B3211" s="25">
        <v>2022</v>
      </c>
      <c r="C3211" s="25" t="s">
        <v>1</v>
      </c>
      <c r="D3211" s="25" t="s">
        <v>72</v>
      </c>
      <c r="E3211" s="25" t="s">
        <v>128</v>
      </c>
      <c r="F3211" s="23" t="s">
        <v>129</v>
      </c>
      <c r="G3211" s="23" t="s">
        <v>492</v>
      </c>
      <c r="H3211" s="32" t="s">
        <v>357</v>
      </c>
      <c r="I3211" s="32" t="s">
        <v>55</v>
      </c>
      <c r="J3211" s="135">
        <v>75</v>
      </c>
      <c r="K3211" s="28">
        <v>0.94667000000000001</v>
      </c>
      <c r="L3211" s="77">
        <v>0.9</v>
      </c>
      <c r="Q3211" s="106"/>
    </row>
    <row r="3212" spans="1:17" x14ac:dyDescent="0.25">
      <c r="A3212" t="s">
        <v>331</v>
      </c>
      <c r="B3212" s="25">
        <v>2022</v>
      </c>
      <c r="C3212" s="25" t="s">
        <v>2</v>
      </c>
      <c r="D3212" s="25" t="s">
        <v>73</v>
      </c>
      <c r="E3212" s="25" t="s">
        <v>128</v>
      </c>
      <c r="F3212" s="23" t="s">
        <v>129</v>
      </c>
      <c r="G3212" s="23" t="s">
        <v>492</v>
      </c>
      <c r="H3212" s="32" t="s">
        <v>357</v>
      </c>
      <c r="I3212" s="32" t="s">
        <v>55</v>
      </c>
      <c r="J3212" s="135">
        <v>77</v>
      </c>
      <c r="K3212" s="28">
        <v>0.93506</v>
      </c>
      <c r="L3212" s="77">
        <v>0.9</v>
      </c>
      <c r="Q3212" s="106"/>
    </row>
    <row r="3213" spans="1:17" x14ac:dyDescent="0.25">
      <c r="A3213" t="s">
        <v>331</v>
      </c>
      <c r="B3213" s="25">
        <v>2022</v>
      </c>
      <c r="C3213" s="25" t="s">
        <v>3</v>
      </c>
      <c r="D3213" s="25" t="s">
        <v>493</v>
      </c>
      <c r="E3213" s="25" t="s">
        <v>128</v>
      </c>
      <c r="F3213" s="23" t="s">
        <v>129</v>
      </c>
      <c r="G3213" s="23" t="s">
        <v>492</v>
      </c>
      <c r="H3213" s="32" t="s">
        <v>357</v>
      </c>
      <c r="I3213" s="32" t="s">
        <v>55</v>
      </c>
      <c r="J3213" s="135">
        <v>70</v>
      </c>
      <c r="K3213" s="28">
        <v>0.97143000000000002</v>
      </c>
      <c r="L3213" s="77">
        <v>0.9</v>
      </c>
      <c r="Q3213" s="106"/>
    </row>
    <row r="3214" spans="1:17" x14ac:dyDescent="0.25">
      <c r="A3214" t="s">
        <v>331</v>
      </c>
      <c r="B3214" s="25">
        <v>2023</v>
      </c>
      <c r="C3214" s="25" t="s">
        <v>0</v>
      </c>
      <c r="D3214" s="25" t="s">
        <v>537</v>
      </c>
      <c r="E3214" s="25" t="s">
        <v>128</v>
      </c>
      <c r="F3214" s="23" t="s">
        <v>129</v>
      </c>
      <c r="G3214" s="23" t="s">
        <v>492</v>
      </c>
      <c r="H3214" s="32" t="s">
        <v>357</v>
      </c>
      <c r="I3214" s="32" t="s">
        <v>55</v>
      </c>
      <c r="J3214" s="135">
        <v>99</v>
      </c>
      <c r="K3214" s="28">
        <v>0.9798</v>
      </c>
      <c r="L3214" s="77">
        <v>0.9</v>
      </c>
      <c r="Q3214" s="106"/>
    </row>
    <row r="3215" spans="1:17" x14ac:dyDescent="0.25">
      <c r="A3215" t="s">
        <v>331</v>
      </c>
      <c r="B3215" s="25">
        <v>2018</v>
      </c>
      <c r="C3215" s="25" t="s">
        <v>0</v>
      </c>
      <c r="D3215" s="25" t="s">
        <v>54</v>
      </c>
      <c r="E3215" s="25" t="s">
        <v>130</v>
      </c>
      <c r="F3215" s="23" t="s">
        <v>131</v>
      </c>
      <c r="G3215" s="23" t="s">
        <v>492</v>
      </c>
      <c r="H3215" s="167" t="s">
        <v>547</v>
      </c>
      <c r="I3215" s="32" t="s">
        <v>55</v>
      </c>
      <c r="J3215" s="135">
        <v>40</v>
      </c>
      <c r="K3215" s="28">
        <v>0.5</v>
      </c>
      <c r="L3215" s="77">
        <v>0.9</v>
      </c>
      <c r="Q3215" s="106"/>
    </row>
    <row r="3216" spans="1:17" x14ac:dyDescent="0.25">
      <c r="A3216" t="s">
        <v>331</v>
      </c>
      <c r="B3216" s="25">
        <v>2018</v>
      </c>
      <c r="C3216" s="25" t="s">
        <v>1</v>
      </c>
      <c r="D3216" s="25" t="s">
        <v>56</v>
      </c>
      <c r="E3216" s="25" t="s">
        <v>130</v>
      </c>
      <c r="F3216" s="23" t="s">
        <v>131</v>
      </c>
      <c r="G3216" s="23" t="s">
        <v>492</v>
      </c>
      <c r="H3216" s="167" t="s">
        <v>547</v>
      </c>
      <c r="I3216" s="32" t="s">
        <v>55</v>
      </c>
      <c r="J3216" s="135">
        <v>41</v>
      </c>
      <c r="K3216" s="28">
        <v>0.87805</v>
      </c>
      <c r="L3216" s="77">
        <v>0.9</v>
      </c>
      <c r="Q3216" s="106"/>
    </row>
    <row r="3217" spans="1:17" x14ac:dyDescent="0.25">
      <c r="A3217" t="s">
        <v>331</v>
      </c>
      <c r="B3217" s="25">
        <v>2018</v>
      </c>
      <c r="C3217" s="25" t="s">
        <v>2</v>
      </c>
      <c r="D3217" s="25" t="s">
        <v>57</v>
      </c>
      <c r="E3217" s="25" t="s">
        <v>130</v>
      </c>
      <c r="F3217" s="23" t="s">
        <v>131</v>
      </c>
      <c r="G3217" s="23" t="s">
        <v>492</v>
      </c>
      <c r="H3217" s="167" t="s">
        <v>547</v>
      </c>
      <c r="I3217" s="32" t="s">
        <v>55</v>
      </c>
      <c r="J3217" s="135">
        <v>38</v>
      </c>
      <c r="K3217" s="28">
        <v>0.86841999999999997</v>
      </c>
      <c r="L3217" s="77">
        <v>0.9</v>
      </c>
      <c r="Q3217" s="106"/>
    </row>
    <row r="3218" spans="1:17" x14ac:dyDescent="0.25">
      <c r="A3218" t="s">
        <v>331</v>
      </c>
      <c r="B3218" s="25">
        <v>2018</v>
      </c>
      <c r="C3218" s="25" t="s">
        <v>3</v>
      </c>
      <c r="D3218" s="25" t="s">
        <v>58</v>
      </c>
      <c r="E3218" s="25" t="s">
        <v>130</v>
      </c>
      <c r="F3218" s="23" t="s">
        <v>131</v>
      </c>
      <c r="G3218" s="23" t="s">
        <v>492</v>
      </c>
      <c r="H3218" s="167" t="s">
        <v>547</v>
      </c>
      <c r="I3218" s="32" t="s">
        <v>55</v>
      </c>
      <c r="J3218" s="135">
        <v>40</v>
      </c>
      <c r="K3218" s="28">
        <v>0.67500000000000004</v>
      </c>
      <c r="L3218" s="77">
        <v>0.9</v>
      </c>
      <c r="Q3218" s="106"/>
    </row>
    <row r="3219" spans="1:17" x14ac:dyDescent="0.25">
      <c r="A3219" t="s">
        <v>331</v>
      </c>
      <c r="B3219" s="25">
        <v>2019</v>
      </c>
      <c r="C3219" s="25" t="s">
        <v>0</v>
      </c>
      <c r="D3219" s="25" t="s">
        <v>59</v>
      </c>
      <c r="E3219" s="25" t="s">
        <v>130</v>
      </c>
      <c r="F3219" s="23" t="s">
        <v>131</v>
      </c>
      <c r="G3219" s="23" t="s">
        <v>492</v>
      </c>
      <c r="H3219" s="167" t="s">
        <v>547</v>
      </c>
      <c r="I3219" s="32" t="s">
        <v>55</v>
      </c>
      <c r="J3219" s="135">
        <v>33</v>
      </c>
      <c r="K3219" s="28">
        <v>0.69696999999999998</v>
      </c>
      <c r="L3219" s="77">
        <v>0.9</v>
      </c>
      <c r="Q3219" s="106"/>
    </row>
    <row r="3220" spans="1:17" x14ac:dyDescent="0.25">
      <c r="A3220" t="s">
        <v>331</v>
      </c>
      <c r="B3220" s="25">
        <v>2019</v>
      </c>
      <c r="C3220" s="25" t="s">
        <v>1</v>
      </c>
      <c r="D3220" s="25" t="s">
        <v>60</v>
      </c>
      <c r="E3220" s="25" t="s">
        <v>130</v>
      </c>
      <c r="F3220" s="23" t="s">
        <v>131</v>
      </c>
      <c r="G3220" s="23" t="s">
        <v>492</v>
      </c>
      <c r="H3220" s="167" t="s">
        <v>547</v>
      </c>
      <c r="I3220" s="32" t="s">
        <v>55</v>
      </c>
      <c r="J3220" s="135">
        <v>27</v>
      </c>
      <c r="K3220" s="28">
        <v>0.81481000000000003</v>
      </c>
      <c r="L3220" s="77">
        <v>0.9</v>
      </c>
      <c r="Q3220" s="106"/>
    </row>
    <row r="3221" spans="1:17" x14ac:dyDescent="0.25">
      <c r="A3221" t="s">
        <v>331</v>
      </c>
      <c r="B3221" s="25">
        <v>2019</v>
      </c>
      <c r="C3221" s="25" t="s">
        <v>2</v>
      </c>
      <c r="D3221" s="25" t="s">
        <v>61</v>
      </c>
      <c r="E3221" s="25" t="s">
        <v>130</v>
      </c>
      <c r="F3221" s="23" t="s">
        <v>131</v>
      </c>
      <c r="G3221" s="23" t="s">
        <v>492</v>
      </c>
      <c r="H3221" s="167" t="s">
        <v>547</v>
      </c>
      <c r="I3221" s="32" t="s">
        <v>55</v>
      </c>
      <c r="J3221" s="135">
        <v>23</v>
      </c>
      <c r="K3221" s="28">
        <v>0.86956999999999995</v>
      </c>
      <c r="L3221" s="77">
        <v>0.9</v>
      </c>
      <c r="Q3221" s="106"/>
    </row>
    <row r="3222" spans="1:17" x14ac:dyDescent="0.25">
      <c r="A3222" t="s">
        <v>331</v>
      </c>
      <c r="B3222" s="25">
        <v>2019</v>
      </c>
      <c r="C3222" s="25" t="s">
        <v>3</v>
      </c>
      <c r="D3222" s="25" t="s">
        <v>62</v>
      </c>
      <c r="E3222" s="25" t="s">
        <v>130</v>
      </c>
      <c r="F3222" s="23" t="s">
        <v>131</v>
      </c>
      <c r="G3222" s="23" t="s">
        <v>492</v>
      </c>
      <c r="H3222" s="167" t="s">
        <v>547</v>
      </c>
      <c r="I3222" s="32" t="s">
        <v>55</v>
      </c>
      <c r="J3222" s="135">
        <v>39</v>
      </c>
      <c r="K3222" s="28">
        <v>0.66666999999999998</v>
      </c>
      <c r="L3222" s="77">
        <v>0.9</v>
      </c>
      <c r="Q3222" s="106"/>
    </row>
    <row r="3223" spans="1:17" x14ac:dyDescent="0.25">
      <c r="A3223" t="s">
        <v>331</v>
      </c>
      <c r="B3223" s="25">
        <v>2020</v>
      </c>
      <c r="C3223" s="25" t="s">
        <v>0</v>
      </c>
      <c r="D3223" s="25" t="s">
        <v>63</v>
      </c>
      <c r="E3223" s="25" t="s">
        <v>130</v>
      </c>
      <c r="F3223" s="23" t="s">
        <v>131</v>
      </c>
      <c r="G3223" s="23" t="s">
        <v>492</v>
      </c>
      <c r="H3223" s="167" t="s">
        <v>547</v>
      </c>
      <c r="I3223" s="32" t="s">
        <v>55</v>
      </c>
      <c r="J3223" s="135">
        <v>30</v>
      </c>
      <c r="K3223" s="28">
        <v>0.73333000000000004</v>
      </c>
      <c r="L3223" s="77">
        <v>0.9</v>
      </c>
      <c r="Q3223" s="106"/>
    </row>
    <row r="3224" spans="1:17" x14ac:dyDescent="0.25">
      <c r="A3224" t="s">
        <v>331</v>
      </c>
      <c r="B3224" s="25">
        <v>2020</v>
      </c>
      <c r="C3224" s="25" t="s">
        <v>1</v>
      </c>
      <c r="D3224" s="25" t="s">
        <v>64</v>
      </c>
      <c r="E3224" s="25" t="s">
        <v>130</v>
      </c>
      <c r="F3224" s="23" t="s">
        <v>131</v>
      </c>
      <c r="G3224" s="23" t="s">
        <v>492</v>
      </c>
      <c r="H3224" s="167" t="s">
        <v>547</v>
      </c>
      <c r="I3224" s="32" t="s">
        <v>55</v>
      </c>
      <c r="J3224" s="135">
        <v>14</v>
      </c>
      <c r="K3224" s="28">
        <v>0.71428999999999998</v>
      </c>
      <c r="L3224" s="77">
        <v>0.9</v>
      </c>
      <c r="Q3224" s="106"/>
    </row>
    <row r="3225" spans="1:17" x14ac:dyDescent="0.25">
      <c r="A3225" t="s">
        <v>331</v>
      </c>
      <c r="B3225" s="25">
        <v>2020</v>
      </c>
      <c r="C3225" s="25" t="s">
        <v>2</v>
      </c>
      <c r="D3225" s="25" t="s">
        <v>65</v>
      </c>
      <c r="E3225" s="25" t="s">
        <v>130</v>
      </c>
      <c r="F3225" s="23" t="s">
        <v>131</v>
      </c>
      <c r="G3225" s="23" t="s">
        <v>492</v>
      </c>
      <c r="H3225" s="167" t="s">
        <v>547</v>
      </c>
      <c r="I3225" s="32" t="s">
        <v>55</v>
      </c>
      <c r="J3225" s="135">
        <v>17</v>
      </c>
      <c r="K3225" s="28">
        <v>0.58823999999999999</v>
      </c>
      <c r="L3225" s="77">
        <v>0.9</v>
      </c>
      <c r="Q3225" s="106"/>
    </row>
    <row r="3226" spans="1:17" x14ac:dyDescent="0.25">
      <c r="A3226" t="s">
        <v>331</v>
      </c>
      <c r="B3226" s="25">
        <v>2020</v>
      </c>
      <c r="C3226" s="25" t="s">
        <v>3</v>
      </c>
      <c r="D3226" s="25" t="s">
        <v>66</v>
      </c>
      <c r="E3226" s="25" t="s">
        <v>130</v>
      </c>
      <c r="F3226" s="23" t="s">
        <v>131</v>
      </c>
      <c r="G3226" s="23" t="s">
        <v>492</v>
      </c>
      <c r="H3226" s="167" t="s">
        <v>547</v>
      </c>
      <c r="I3226" s="32" t="s">
        <v>55</v>
      </c>
      <c r="J3226" s="135">
        <v>23</v>
      </c>
      <c r="K3226" s="28">
        <v>0.43478</v>
      </c>
      <c r="L3226" s="77">
        <v>0.9</v>
      </c>
      <c r="Q3226" s="106"/>
    </row>
    <row r="3227" spans="1:17" x14ac:dyDescent="0.25">
      <c r="A3227" t="s">
        <v>331</v>
      </c>
      <c r="B3227" s="25">
        <v>2021</v>
      </c>
      <c r="C3227" s="25" t="s">
        <v>0</v>
      </c>
      <c r="D3227" s="25" t="s">
        <v>67</v>
      </c>
      <c r="E3227" s="25" t="s">
        <v>130</v>
      </c>
      <c r="F3227" s="23" t="s">
        <v>131</v>
      </c>
      <c r="G3227" s="23" t="s">
        <v>492</v>
      </c>
      <c r="H3227" s="167" t="s">
        <v>547</v>
      </c>
      <c r="I3227" s="32" t="s">
        <v>55</v>
      </c>
      <c r="J3227" s="135">
        <v>35</v>
      </c>
      <c r="K3227" s="28">
        <v>0.57142999999999999</v>
      </c>
      <c r="L3227" s="77">
        <v>0.9</v>
      </c>
      <c r="Q3227" s="106"/>
    </row>
    <row r="3228" spans="1:17" x14ac:dyDescent="0.25">
      <c r="A3228" t="s">
        <v>331</v>
      </c>
      <c r="B3228" s="25">
        <v>2021</v>
      </c>
      <c r="C3228" s="25" t="s">
        <v>1</v>
      </c>
      <c r="D3228" s="25" t="s">
        <v>68</v>
      </c>
      <c r="E3228" s="25" t="s">
        <v>130</v>
      </c>
      <c r="F3228" s="23" t="s">
        <v>131</v>
      </c>
      <c r="G3228" s="23" t="s">
        <v>492</v>
      </c>
      <c r="H3228" s="167" t="s">
        <v>547</v>
      </c>
      <c r="I3228" s="32" t="s">
        <v>55</v>
      </c>
      <c r="J3228" s="135">
        <v>37</v>
      </c>
      <c r="K3228" s="28">
        <v>0.86485999999999996</v>
      </c>
      <c r="L3228" s="77">
        <v>0.9</v>
      </c>
      <c r="Q3228" s="106"/>
    </row>
    <row r="3229" spans="1:17" x14ac:dyDescent="0.25">
      <c r="A3229" t="s">
        <v>331</v>
      </c>
      <c r="B3229" s="25">
        <v>2021</v>
      </c>
      <c r="C3229" s="25" t="s">
        <v>2</v>
      </c>
      <c r="D3229" s="25" t="s">
        <v>69</v>
      </c>
      <c r="E3229" s="25" t="s">
        <v>130</v>
      </c>
      <c r="F3229" s="23" t="s">
        <v>131</v>
      </c>
      <c r="G3229" s="23" t="s">
        <v>492</v>
      </c>
      <c r="H3229" s="167" t="s">
        <v>547</v>
      </c>
      <c r="I3229" s="32" t="s">
        <v>55</v>
      </c>
      <c r="J3229" s="135">
        <v>32</v>
      </c>
      <c r="K3229" s="28">
        <v>0.96875</v>
      </c>
      <c r="L3229" s="77">
        <v>0.9</v>
      </c>
      <c r="Q3229" s="106"/>
    </row>
    <row r="3230" spans="1:17" x14ac:dyDescent="0.25">
      <c r="A3230" t="s">
        <v>331</v>
      </c>
      <c r="B3230" s="25">
        <v>2021</v>
      </c>
      <c r="C3230" s="25" t="s">
        <v>3</v>
      </c>
      <c r="D3230" s="25" t="s">
        <v>70</v>
      </c>
      <c r="E3230" s="25" t="s">
        <v>130</v>
      </c>
      <c r="F3230" s="23" t="s">
        <v>131</v>
      </c>
      <c r="G3230" s="23" t="s">
        <v>492</v>
      </c>
      <c r="H3230" s="167" t="s">
        <v>547</v>
      </c>
      <c r="I3230" s="32" t="s">
        <v>55</v>
      </c>
      <c r="J3230" s="135">
        <v>32</v>
      </c>
      <c r="K3230" s="28">
        <v>0.8125</v>
      </c>
      <c r="L3230" s="77">
        <v>0.9</v>
      </c>
      <c r="Q3230" s="106"/>
    </row>
    <row r="3231" spans="1:17" x14ac:dyDescent="0.25">
      <c r="A3231" t="s">
        <v>331</v>
      </c>
      <c r="B3231" s="25">
        <v>2022</v>
      </c>
      <c r="C3231" s="25" t="s">
        <v>0</v>
      </c>
      <c r="D3231" s="25" t="s">
        <v>71</v>
      </c>
      <c r="E3231" s="25" t="s">
        <v>130</v>
      </c>
      <c r="F3231" s="23" t="s">
        <v>131</v>
      </c>
      <c r="G3231" s="23" t="s">
        <v>492</v>
      </c>
      <c r="H3231" s="167" t="s">
        <v>547</v>
      </c>
      <c r="I3231" s="32" t="s">
        <v>55</v>
      </c>
      <c r="J3231" s="135">
        <v>42</v>
      </c>
      <c r="K3231" s="28">
        <v>0.66666999999999998</v>
      </c>
      <c r="L3231" s="77">
        <v>0.9</v>
      </c>
      <c r="Q3231" s="106"/>
    </row>
    <row r="3232" spans="1:17" x14ac:dyDescent="0.25">
      <c r="A3232" t="s">
        <v>331</v>
      </c>
      <c r="B3232" s="25">
        <v>2022</v>
      </c>
      <c r="C3232" s="25" t="s">
        <v>1</v>
      </c>
      <c r="D3232" s="25" t="s">
        <v>72</v>
      </c>
      <c r="E3232" s="25" t="s">
        <v>130</v>
      </c>
      <c r="F3232" s="23" t="s">
        <v>131</v>
      </c>
      <c r="G3232" s="23" t="s">
        <v>492</v>
      </c>
      <c r="H3232" s="167" t="s">
        <v>547</v>
      </c>
      <c r="I3232" s="32" t="s">
        <v>55</v>
      </c>
      <c r="J3232" s="135">
        <v>32</v>
      </c>
      <c r="K3232" s="28">
        <v>0.46875</v>
      </c>
      <c r="L3232" s="77">
        <v>0.9</v>
      </c>
      <c r="Q3232" s="106"/>
    </row>
    <row r="3233" spans="1:17" x14ac:dyDescent="0.25">
      <c r="A3233" t="s">
        <v>331</v>
      </c>
      <c r="B3233" s="25">
        <v>2022</v>
      </c>
      <c r="C3233" s="25" t="s">
        <v>2</v>
      </c>
      <c r="D3233" s="25" t="s">
        <v>73</v>
      </c>
      <c r="E3233" s="25" t="s">
        <v>130</v>
      </c>
      <c r="F3233" s="23" t="s">
        <v>131</v>
      </c>
      <c r="G3233" s="23" t="s">
        <v>492</v>
      </c>
      <c r="H3233" s="167" t="s">
        <v>547</v>
      </c>
      <c r="I3233" s="32" t="s">
        <v>55</v>
      </c>
      <c r="J3233" s="135">
        <v>28</v>
      </c>
      <c r="K3233" s="28">
        <v>0.5</v>
      </c>
      <c r="L3233" s="77">
        <v>0.9</v>
      </c>
      <c r="Q3233" s="106"/>
    </row>
    <row r="3234" spans="1:17" x14ac:dyDescent="0.25">
      <c r="A3234" t="s">
        <v>331</v>
      </c>
      <c r="B3234" s="25">
        <v>2022</v>
      </c>
      <c r="C3234" s="25" t="s">
        <v>3</v>
      </c>
      <c r="D3234" s="25" t="s">
        <v>493</v>
      </c>
      <c r="E3234" s="25" t="s">
        <v>130</v>
      </c>
      <c r="F3234" s="23" t="s">
        <v>131</v>
      </c>
      <c r="G3234" s="23" t="s">
        <v>492</v>
      </c>
      <c r="H3234" s="167" t="s">
        <v>547</v>
      </c>
      <c r="I3234" s="32" t="s">
        <v>55</v>
      </c>
      <c r="J3234" s="135">
        <v>33</v>
      </c>
      <c r="K3234" s="28">
        <v>0.54544999999999999</v>
      </c>
      <c r="L3234" s="77">
        <v>0.9</v>
      </c>
      <c r="Q3234" s="106"/>
    </row>
    <row r="3235" spans="1:17" x14ac:dyDescent="0.25">
      <c r="A3235" t="s">
        <v>331</v>
      </c>
      <c r="B3235" s="25">
        <v>2023</v>
      </c>
      <c r="C3235" s="25" t="s">
        <v>0</v>
      </c>
      <c r="D3235" s="25" t="s">
        <v>537</v>
      </c>
      <c r="E3235" s="25" t="s">
        <v>130</v>
      </c>
      <c r="F3235" s="23" t="s">
        <v>131</v>
      </c>
      <c r="G3235" s="23" t="s">
        <v>492</v>
      </c>
      <c r="H3235" s="167" t="s">
        <v>547</v>
      </c>
      <c r="I3235" s="32" t="s">
        <v>55</v>
      </c>
      <c r="J3235" s="135">
        <v>43</v>
      </c>
      <c r="K3235" s="28">
        <v>0.32557999999999998</v>
      </c>
      <c r="L3235" s="77">
        <v>0.9</v>
      </c>
      <c r="Q3235" s="106"/>
    </row>
    <row r="3236" spans="1:17" x14ac:dyDescent="0.25">
      <c r="A3236" t="s">
        <v>331</v>
      </c>
      <c r="B3236" s="25">
        <v>2018</v>
      </c>
      <c r="C3236" s="25" t="s">
        <v>0</v>
      </c>
      <c r="D3236" s="25" t="s">
        <v>54</v>
      </c>
      <c r="E3236" s="25" t="s">
        <v>132</v>
      </c>
      <c r="F3236" s="23" t="s">
        <v>133</v>
      </c>
      <c r="G3236" s="23" t="s">
        <v>492</v>
      </c>
      <c r="H3236" s="32" t="s">
        <v>352</v>
      </c>
      <c r="I3236" s="32" t="s">
        <v>55</v>
      </c>
      <c r="J3236" s="135">
        <v>53</v>
      </c>
      <c r="K3236" s="28">
        <v>0.90566000000000002</v>
      </c>
      <c r="L3236" s="77">
        <v>0.9</v>
      </c>
      <c r="Q3236" s="106"/>
    </row>
    <row r="3237" spans="1:17" x14ac:dyDescent="0.25">
      <c r="A3237" t="s">
        <v>331</v>
      </c>
      <c r="B3237" s="25">
        <v>2018</v>
      </c>
      <c r="C3237" s="25" t="s">
        <v>1</v>
      </c>
      <c r="D3237" s="25" t="s">
        <v>56</v>
      </c>
      <c r="E3237" s="25" t="s">
        <v>132</v>
      </c>
      <c r="F3237" s="23" t="s">
        <v>133</v>
      </c>
      <c r="G3237" s="23" t="s">
        <v>492</v>
      </c>
      <c r="H3237" s="32" t="s">
        <v>352</v>
      </c>
      <c r="I3237" s="32" t="s">
        <v>55</v>
      </c>
      <c r="J3237" s="135">
        <v>61</v>
      </c>
      <c r="K3237" s="28">
        <v>0.62295</v>
      </c>
      <c r="L3237" s="77">
        <v>0.9</v>
      </c>
      <c r="Q3237" s="106"/>
    </row>
    <row r="3238" spans="1:17" x14ac:dyDescent="0.25">
      <c r="A3238" t="s">
        <v>331</v>
      </c>
      <c r="B3238" s="25">
        <v>2018</v>
      </c>
      <c r="C3238" s="25" t="s">
        <v>2</v>
      </c>
      <c r="D3238" s="25" t="s">
        <v>57</v>
      </c>
      <c r="E3238" s="25" t="s">
        <v>132</v>
      </c>
      <c r="F3238" s="23" t="s">
        <v>133</v>
      </c>
      <c r="G3238" s="23" t="s">
        <v>492</v>
      </c>
      <c r="H3238" s="32" t="s">
        <v>352</v>
      </c>
      <c r="I3238" s="32" t="s">
        <v>55</v>
      </c>
      <c r="J3238" s="135">
        <v>46</v>
      </c>
      <c r="K3238" s="28">
        <v>0.60870000000000002</v>
      </c>
      <c r="L3238" s="77">
        <v>0.9</v>
      </c>
      <c r="Q3238" s="106"/>
    </row>
    <row r="3239" spans="1:17" x14ac:dyDescent="0.25">
      <c r="A3239" t="s">
        <v>331</v>
      </c>
      <c r="B3239" s="25">
        <v>2018</v>
      </c>
      <c r="C3239" s="25" t="s">
        <v>3</v>
      </c>
      <c r="D3239" s="25" t="s">
        <v>58</v>
      </c>
      <c r="E3239" s="25" t="s">
        <v>132</v>
      </c>
      <c r="F3239" s="23" t="s">
        <v>133</v>
      </c>
      <c r="G3239" s="23" t="s">
        <v>492</v>
      </c>
      <c r="H3239" s="32" t="s">
        <v>352</v>
      </c>
      <c r="I3239" s="32" t="s">
        <v>55</v>
      </c>
      <c r="J3239" s="135">
        <v>41</v>
      </c>
      <c r="K3239" s="28">
        <v>0.65854000000000001</v>
      </c>
      <c r="L3239" s="77">
        <v>0.9</v>
      </c>
      <c r="Q3239" s="106"/>
    </row>
    <row r="3240" spans="1:17" x14ac:dyDescent="0.25">
      <c r="A3240" t="s">
        <v>331</v>
      </c>
      <c r="B3240" s="25">
        <v>2019</v>
      </c>
      <c r="C3240" s="25" t="s">
        <v>0</v>
      </c>
      <c r="D3240" s="25" t="s">
        <v>59</v>
      </c>
      <c r="E3240" s="25" t="s">
        <v>132</v>
      </c>
      <c r="F3240" s="23" t="s">
        <v>133</v>
      </c>
      <c r="G3240" s="23" t="s">
        <v>492</v>
      </c>
      <c r="H3240" s="32" t="s">
        <v>352</v>
      </c>
      <c r="I3240" s="32" t="s">
        <v>55</v>
      </c>
      <c r="J3240" s="135">
        <v>73</v>
      </c>
      <c r="K3240" s="28">
        <v>0.63014000000000003</v>
      </c>
      <c r="L3240" s="77">
        <v>0.9</v>
      </c>
      <c r="Q3240" s="106"/>
    </row>
    <row r="3241" spans="1:17" x14ac:dyDescent="0.25">
      <c r="A3241" t="s">
        <v>331</v>
      </c>
      <c r="B3241" s="25">
        <v>2019</v>
      </c>
      <c r="C3241" s="25" t="s">
        <v>1</v>
      </c>
      <c r="D3241" s="25" t="s">
        <v>60</v>
      </c>
      <c r="E3241" s="25" t="s">
        <v>132</v>
      </c>
      <c r="F3241" s="23" t="s">
        <v>133</v>
      </c>
      <c r="G3241" s="23" t="s">
        <v>492</v>
      </c>
      <c r="H3241" s="32" t="s">
        <v>352</v>
      </c>
      <c r="I3241" s="32" t="s">
        <v>55</v>
      </c>
      <c r="J3241" s="135">
        <v>80</v>
      </c>
      <c r="K3241" s="28">
        <v>0.63749999999999996</v>
      </c>
      <c r="L3241" s="77">
        <v>0.9</v>
      </c>
      <c r="Q3241" s="106"/>
    </row>
    <row r="3242" spans="1:17" x14ac:dyDescent="0.25">
      <c r="A3242" t="s">
        <v>331</v>
      </c>
      <c r="B3242" s="25">
        <v>2019</v>
      </c>
      <c r="C3242" s="25" t="s">
        <v>2</v>
      </c>
      <c r="D3242" s="25" t="s">
        <v>61</v>
      </c>
      <c r="E3242" s="25" t="s">
        <v>132</v>
      </c>
      <c r="F3242" s="23" t="s">
        <v>133</v>
      </c>
      <c r="G3242" s="23" t="s">
        <v>492</v>
      </c>
      <c r="H3242" s="32" t="s">
        <v>352</v>
      </c>
      <c r="I3242" s="32" t="s">
        <v>55</v>
      </c>
      <c r="J3242" s="135">
        <v>65</v>
      </c>
      <c r="K3242" s="28">
        <v>0.70769000000000004</v>
      </c>
      <c r="L3242" s="77">
        <v>0.9</v>
      </c>
      <c r="Q3242" s="106"/>
    </row>
    <row r="3243" spans="1:17" x14ac:dyDescent="0.25">
      <c r="A3243" t="s">
        <v>331</v>
      </c>
      <c r="B3243" s="25">
        <v>2019</v>
      </c>
      <c r="C3243" s="25" t="s">
        <v>3</v>
      </c>
      <c r="D3243" s="25" t="s">
        <v>62</v>
      </c>
      <c r="E3243" s="25" t="s">
        <v>132</v>
      </c>
      <c r="F3243" s="23" t="s">
        <v>133</v>
      </c>
      <c r="G3243" s="23" t="s">
        <v>492</v>
      </c>
      <c r="H3243" s="32" t="s">
        <v>352</v>
      </c>
      <c r="I3243" s="32" t="s">
        <v>55</v>
      </c>
      <c r="J3243" s="135">
        <v>86</v>
      </c>
      <c r="K3243" s="28">
        <v>0.77907000000000004</v>
      </c>
      <c r="L3243" s="77">
        <v>0.9</v>
      </c>
      <c r="Q3243" s="106"/>
    </row>
    <row r="3244" spans="1:17" x14ac:dyDescent="0.25">
      <c r="A3244" t="s">
        <v>331</v>
      </c>
      <c r="B3244" s="25">
        <v>2020</v>
      </c>
      <c r="C3244" s="25" t="s">
        <v>0</v>
      </c>
      <c r="D3244" s="25" t="s">
        <v>63</v>
      </c>
      <c r="E3244" s="25" t="s">
        <v>132</v>
      </c>
      <c r="F3244" s="23" t="s">
        <v>133</v>
      </c>
      <c r="G3244" s="23" t="s">
        <v>492</v>
      </c>
      <c r="H3244" s="32" t="s">
        <v>352</v>
      </c>
      <c r="I3244" s="32" t="s">
        <v>55</v>
      </c>
      <c r="J3244" s="135">
        <v>67</v>
      </c>
      <c r="K3244" s="28">
        <v>0.79103999999999997</v>
      </c>
      <c r="L3244" s="77">
        <v>0.9</v>
      </c>
      <c r="Q3244" s="106"/>
    </row>
    <row r="3245" spans="1:17" x14ac:dyDescent="0.25">
      <c r="A3245" t="s">
        <v>331</v>
      </c>
      <c r="B3245" s="25">
        <v>2020</v>
      </c>
      <c r="C3245" s="25" t="s">
        <v>1</v>
      </c>
      <c r="D3245" s="25" t="s">
        <v>64</v>
      </c>
      <c r="E3245" s="25" t="s">
        <v>132</v>
      </c>
      <c r="F3245" s="23" t="s">
        <v>133</v>
      </c>
      <c r="G3245" s="23" t="s">
        <v>492</v>
      </c>
      <c r="H3245" s="32" t="s">
        <v>352</v>
      </c>
      <c r="I3245" s="32" t="s">
        <v>55</v>
      </c>
      <c r="J3245" s="135">
        <v>44</v>
      </c>
      <c r="K3245" s="28">
        <v>0.95455000000000001</v>
      </c>
      <c r="L3245" s="77">
        <v>0.9</v>
      </c>
      <c r="Q3245" s="106"/>
    </row>
    <row r="3246" spans="1:17" x14ac:dyDescent="0.25">
      <c r="A3246" t="s">
        <v>331</v>
      </c>
      <c r="B3246" s="25">
        <v>2020</v>
      </c>
      <c r="C3246" s="25" t="s">
        <v>2</v>
      </c>
      <c r="D3246" s="25" t="s">
        <v>65</v>
      </c>
      <c r="E3246" s="25" t="s">
        <v>132</v>
      </c>
      <c r="F3246" s="23" t="s">
        <v>133</v>
      </c>
      <c r="G3246" s="23" t="s">
        <v>492</v>
      </c>
      <c r="H3246" s="32" t="s">
        <v>352</v>
      </c>
      <c r="I3246" s="32" t="s">
        <v>55</v>
      </c>
      <c r="J3246" s="135">
        <v>45</v>
      </c>
      <c r="K3246" s="28">
        <v>0.97777999999999998</v>
      </c>
      <c r="L3246" s="77">
        <v>0.9</v>
      </c>
      <c r="Q3246" s="106"/>
    </row>
    <row r="3247" spans="1:17" x14ac:dyDescent="0.25">
      <c r="A3247" t="s">
        <v>331</v>
      </c>
      <c r="B3247" s="25">
        <v>2020</v>
      </c>
      <c r="C3247" s="25" t="s">
        <v>3</v>
      </c>
      <c r="D3247" s="25" t="s">
        <v>66</v>
      </c>
      <c r="E3247" s="25" t="s">
        <v>132</v>
      </c>
      <c r="F3247" s="23" t="s">
        <v>133</v>
      </c>
      <c r="G3247" s="23" t="s">
        <v>492</v>
      </c>
      <c r="H3247" s="32" t="s">
        <v>352</v>
      </c>
      <c r="I3247" s="32" t="s">
        <v>55</v>
      </c>
      <c r="J3247" s="135">
        <v>73</v>
      </c>
      <c r="K3247" s="28">
        <v>0.89041000000000003</v>
      </c>
      <c r="L3247" s="77">
        <v>0.9</v>
      </c>
      <c r="Q3247" s="106"/>
    </row>
    <row r="3248" spans="1:17" x14ac:dyDescent="0.25">
      <c r="A3248" t="s">
        <v>331</v>
      </c>
      <c r="B3248" s="25">
        <v>2021</v>
      </c>
      <c r="C3248" s="25" t="s">
        <v>0</v>
      </c>
      <c r="D3248" s="25" t="s">
        <v>67</v>
      </c>
      <c r="E3248" s="25" t="s">
        <v>132</v>
      </c>
      <c r="F3248" s="23" t="s">
        <v>133</v>
      </c>
      <c r="G3248" s="23" t="s">
        <v>492</v>
      </c>
      <c r="H3248" s="32" t="s">
        <v>352</v>
      </c>
      <c r="I3248" s="32" t="s">
        <v>55</v>
      </c>
      <c r="J3248" s="135">
        <v>73</v>
      </c>
      <c r="K3248" s="28">
        <v>0.87670999999999999</v>
      </c>
      <c r="L3248" s="77">
        <v>0.9</v>
      </c>
      <c r="Q3248" s="106"/>
    </row>
    <row r="3249" spans="1:17" x14ac:dyDescent="0.25">
      <c r="A3249" t="s">
        <v>331</v>
      </c>
      <c r="B3249" s="25">
        <v>2021</v>
      </c>
      <c r="C3249" s="25" t="s">
        <v>1</v>
      </c>
      <c r="D3249" s="25" t="s">
        <v>68</v>
      </c>
      <c r="E3249" s="25" t="s">
        <v>132</v>
      </c>
      <c r="F3249" s="23" t="s">
        <v>133</v>
      </c>
      <c r="G3249" s="23" t="s">
        <v>492</v>
      </c>
      <c r="H3249" s="32" t="s">
        <v>352</v>
      </c>
      <c r="I3249" s="32" t="s">
        <v>55</v>
      </c>
      <c r="J3249" s="135">
        <v>75</v>
      </c>
      <c r="K3249" s="28">
        <v>0.98667000000000005</v>
      </c>
      <c r="L3249" s="77">
        <v>0.9</v>
      </c>
      <c r="Q3249" s="106"/>
    </row>
    <row r="3250" spans="1:17" x14ac:dyDescent="0.25">
      <c r="A3250" t="s">
        <v>331</v>
      </c>
      <c r="B3250" s="25">
        <v>2021</v>
      </c>
      <c r="C3250" s="25" t="s">
        <v>2</v>
      </c>
      <c r="D3250" s="25" t="s">
        <v>69</v>
      </c>
      <c r="E3250" s="25" t="s">
        <v>132</v>
      </c>
      <c r="F3250" s="23" t="s">
        <v>133</v>
      </c>
      <c r="G3250" s="23" t="s">
        <v>492</v>
      </c>
      <c r="H3250" s="32" t="s">
        <v>352</v>
      </c>
      <c r="I3250" s="32" t="s">
        <v>55</v>
      </c>
      <c r="J3250" s="135">
        <v>64</v>
      </c>
      <c r="K3250" s="28">
        <v>0.96875</v>
      </c>
      <c r="L3250" s="77">
        <v>0.9</v>
      </c>
      <c r="Q3250" s="106"/>
    </row>
    <row r="3251" spans="1:17" x14ac:dyDescent="0.25">
      <c r="A3251" t="s">
        <v>331</v>
      </c>
      <c r="B3251" s="25">
        <v>2021</v>
      </c>
      <c r="C3251" s="25" t="s">
        <v>3</v>
      </c>
      <c r="D3251" s="25" t="s">
        <v>70</v>
      </c>
      <c r="E3251" s="25" t="s">
        <v>132</v>
      </c>
      <c r="F3251" s="23" t="s">
        <v>133</v>
      </c>
      <c r="G3251" s="23" t="s">
        <v>492</v>
      </c>
      <c r="H3251" s="32" t="s">
        <v>352</v>
      </c>
      <c r="I3251" s="32" t="s">
        <v>55</v>
      </c>
      <c r="J3251" s="135">
        <v>39</v>
      </c>
      <c r="K3251" s="28">
        <v>0.89744000000000002</v>
      </c>
      <c r="L3251" s="77">
        <v>0.9</v>
      </c>
      <c r="Q3251" s="106"/>
    </row>
    <row r="3252" spans="1:17" x14ac:dyDescent="0.25">
      <c r="A3252" t="s">
        <v>331</v>
      </c>
      <c r="B3252" s="25">
        <v>2022</v>
      </c>
      <c r="C3252" s="25" t="s">
        <v>0</v>
      </c>
      <c r="D3252" s="25" t="s">
        <v>71</v>
      </c>
      <c r="E3252" s="25" t="s">
        <v>132</v>
      </c>
      <c r="F3252" s="23" t="s">
        <v>133</v>
      </c>
      <c r="G3252" s="23" t="s">
        <v>492</v>
      </c>
      <c r="H3252" s="32" t="s">
        <v>352</v>
      </c>
      <c r="I3252" s="32" t="s">
        <v>55</v>
      </c>
      <c r="J3252" s="135">
        <v>91</v>
      </c>
      <c r="K3252" s="28">
        <v>0.95604</v>
      </c>
      <c r="L3252" s="77">
        <v>0.9</v>
      </c>
      <c r="Q3252" s="106"/>
    </row>
    <row r="3253" spans="1:17" x14ac:dyDescent="0.25">
      <c r="A3253" t="s">
        <v>331</v>
      </c>
      <c r="B3253" s="25">
        <v>2022</v>
      </c>
      <c r="C3253" s="25" t="s">
        <v>1</v>
      </c>
      <c r="D3253" s="25" t="s">
        <v>72</v>
      </c>
      <c r="E3253" s="25" t="s">
        <v>132</v>
      </c>
      <c r="F3253" s="23" t="s">
        <v>133</v>
      </c>
      <c r="G3253" s="23" t="s">
        <v>492</v>
      </c>
      <c r="H3253" s="32" t="s">
        <v>352</v>
      </c>
      <c r="I3253" s="32" t="s">
        <v>55</v>
      </c>
      <c r="J3253" s="135">
        <v>97</v>
      </c>
      <c r="K3253" s="28">
        <v>0.85567000000000004</v>
      </c>
      <c r="L3253" s="77">
        <v>0.9</v>
      </c>
      <c r="Q3253" s="106"/>
    </row>
    <row r="3254" spans="1:17" x14ac:dyDescent="0.25">
      <c r="A3254" t="s">
        <v>331</v>
      </c>
      <c r="B3254" s="25">
        <v>2022</v>
      </c>
      <c r="C3254" s="25" t="s">
        <v>2</v>
      </c>
      <c r="D3254" s="25" t="s">
        <v>73</v>
      </c>
      <c r="E3254" s="25" t="s">
        <v>132</v>
      </c>
      <c r="F3254" s="23" t="s">
        <v>133</v>
      </c>
      <c r="G3254" s="23" t="s">
        <v>492</v>
      </c>
      <c r="H3254" s="32" t="s">
        <v>352</v>
      </c>
      <c r="I3254" s="32" t="s">
        <v>55</v>
      </c>
      <c r="J3254" s="135">
        <v>85</v>
      </c>
      <c r="K3254" s="28">
        <v>0.90588000000000002</v>
      </c>
      <c r="L3254" s="77">
        <v>0.9</v>
      </c>
      <c r="Q3254" s="106"/>
    </row>
    <row r="3255" spans="1:17" x14ac:dyDescent="0.25">
      <c r="A3255" t="s">
        <v>331</v>
      </c>
      <c r="B3255" s="25">
        <v>2022</v>
      </c>
      <c r="C3255" s="25" t="s">
        <v>3</v>
      </c>
      <c r="D3255" s="25" t="s">
        <v>493</v>
      </c>
      <c r="E3255" s="25" t="s">
        <v>132</v>
      </c>
      <c r="F3255" s="23" t="s">
        <v>133</v>
      </c>
      <c r="G3255" s="23" t="s">
        <v>492</v>
      </c>
      <c r="H3255" s="32" t="s">
        <v>352</v>
      </c>
      <c r="I3255" s="32" t="s">
        <v>55</v>
      </c>
      <c r="J3255" s="135">
        <v>85</v>
      </c>
      <c r="K3255" s="28">
        <v>0.96470999999999996</v>
      </c>
      <c r="L3255" s="77">
        <v>0.9</v>
      </c>
      <c r="Q3255" s="106"/>
    </row>
    <row r="3256" spans="1:17" x14ac:dyDescent="0.25">
      <c r="A3256" t="s">
        <v>331</v>
      </c>
      <c r="B3256" s="25">
        <v>2023</v>
      </c>
      <c r="C3256" s="25" t="s">
        <v>0</v>
      </c>
      <c r="D3256" s="25" t="s">
        <v>537</v>
      </c>
      <c r="E3256" s="25" t="s">
        <v>132</v>
      </c>
      <c r="F3256" s="23" t="s">
        <v>133</v>
      </c>
      <c r="G3256" s="23" t="s">
        <v>492</v>
      </c>
      <c r="H3256" s="32" t="s">
        <v>352</v>
      </c>
      <c r="I3256" s="32" t="s">
        <v>55</v>
      </c>
      <c r="J3256" s="135">
        <v>88</v>
      </c>
      <c r="K3256" s="28">
        <v>0.79544999999999999</v>
      </c>
      <c r="L3256" s="77">
        <v>0.9</v>
      </c>
      <c r="Q3256" s="106"/>
    </row>
    <row r="3257" spans="1:17" x14ac:dyDescent="0.25">
      <c r="A3257" t="s">
        <v>331</v>
      </c>
      <c r="B3257" s="25">
        <v>2018</v>
      </c>
      <c r="C3257" s="25" t="s">
        <v>0</v>
      </c>
      <c r="D3257" s="25" t="s">
        <v>54</v>
      </c>
      <c r="E3257" s="25" t="s">
        <v>134</v>
      </c>
      <c r="F3257" s="23" t="s">
        <v>135</v>
      </c>
      <c r="G3257" s="23" t="s">
        <v>492</v>
      </c>
      <c r="H3257" s="32" t="s">
        <v>367</v>
      </c>
      <c r="I3257" s="32" t="s">
        <v>55</v>
      </c>
      <c r="J3257" s="135">
        <v>109</v>
      </c>
      <c r="K3257" s="28">
        <v>0.65137999999999996</v>
      </c>
      <c r="L3257" s="77">
        <v>0.9</v>
      </c>
      <c r="Q3257" s="106"/>
    </row>
    <row r="3258" spans="1:17" x14ac:dyDescent="0.25">
      <c r="A3258" t="s">
        <v>331</v>
      </c>
      <c r="B3258" s="25">
        <v>2018</v>
      </c>
      <c r="C3258" s="25" t="s">
        <v>1</v>
      </c>
      <c r="D3258" s="25" t="s">
        <v>56</v>
      </c>
      <c r="E3258" s="25" t="s">
        <v>134</v>
      </c>
      <c r="F3258" s="23" t="s">
        <v>135</v>
      </c>
      <c r="G3258" s="23" t="s">
        <v>492</v>
      </c>
      <c r="H3258" s="32" t="s">
        <v>367</v>
      </c>
      <c r="I3258" s="32" t="s">
        <v>55</v>
      </c>
      <c r="J3258" s="135">
        <v>89</v>
      </c>
      <c r="K3258" s="28">
        <v>0.76404000000000005</v>
      </c>
      <c r="L3258" s="77">
        <v>0.9</v>
      </c>
      <c r="Q3258" s="106"/>
    </row>
    <row r="3259" spans="1:17" x14ac:dyDescent="0.25">
      <c r="A3259" t="s">
        <v>331</v>
      </c>
      <c r="B3259" s="25">
        <v>2018</v>
      </c>
      <c r="C3259" s="25" t="s">
        <v>2</v>
      </c>
      <c r="D3259" s="25" t="s">
        <v>57</v>
      </c>
      <c r="E3259" s="25" t="s">
        <v>134</v>
      </c>
      <c r="F3259" s="23" t="s">
        <v>135</v>
      </c>
      <c r="G3259" s="23" t="s">
        <v>492</v>
      </c>
      <c r="H3259" s="32" t="s">
        <v>367</v>
      </c>
      <c r="I3259" s="32" t="s">
        <v>55</v>
      </c>
      <c r="J3259" s="135">
        <v>88</v>
      </c>
      <c r="K3259" s="28">
        <v>0.89773000000000003</v>
      </c>
      <c r="L3259" s="77">
        <v>0.9</v>
      </c>
      <c r="Q3259" s="106"/>
    </row>
    <row r="3260" spans="1:17" x14ac:dyDescent="0.25">
      <c r="A3260" t="s">
        <v>331</v>
      </c>
      <c r="B3260" s="25">
        <v>2018</v>
      </c>
      <c r="C3260" s="25" t="s">
        <v>3</v>
      </c>
      <c r="D3260" s="25" t="s">
        <v>58</v>
      </c>
      <c r="E3260" s="25" t="s">
        <v>134</v>
      </c>
      <c r="F3260" s="23" t="s">
        <v>135</v>
      </c>
      <c r="G3260" s="23" t="s">
        <v>492</v>
      </c>
      <c r="H3260" s="32" t="s">
        <v>367</v>
      </c>
      <c r="I3260" s="32" t="s">
        <v>55</v>
      </c>
      <c r="J3260" s="135">
        <v>114</v>
      </c>
      <c r="K3260" s="28">
        <v>0.89473999999999998</v>
      </c>
      <c r="L3260" s="77">
        <v>0.9</v>
      </c>
      <c r="Q3260" s="106"/>
    </row>
    <row r="3261" spans="1:17" x14ac:dyDescent="0.25">
      <c r="A3261" t="s">
        <v>331</v>
      </c>
      <c r="B3261" s="25">
        <v>2019</v>
      </c>
      <c r="C3261" s="25" t="s">
        <v>0</v>
      </c>
      <c r="D3261" s="25" t="s">
        <v>59</v>
      </c>
      <c r="E3261" s="25" t="s">
        <v>134</v>
      </c>
      <c r="F3261" s="23" t="s">
        <v>135</v>
      </c>
      <c r="G3261" s="23" t="s">
        <v>492</v>
      </c>
      <c r="H3261" s="32" t="s">
        <v>367</v>
      </c>
      <c r="I3261" s="32" t="s">
        <v>55</v>
      </c>
      <c r="J3261" s="135">
        <v>102</v>
      </c>
      <c r="K3261" s="28">
        <v>0.70587999999999995</v>
      </c>
      <c r="L3261" s="77">
        <v>0.9</v>
      </c>
      <c r="Q3261" s="106"/>
    </row>
    <row r="3262" spans="1:17" x14ac:dyDescent="0.25">
      <c r="A3262" t="s">
        <v>331</v>
      </c>
      <c r="B3262" s="25">
        <v>2019</v>
      </c>
      <c r="C3262" s="25" t="s">
        <v>1</v>
      </c>
      <c r="D3262" s="25" t="s">
        <v>60</v>
      </c>
      <c r="E3262" s="25" t="s">
        <v>134</v>
      </c>
      <c r="F3262" s="23" t="s">
        <v>135</v>
      </c>
      <c r="G3262" s="23" t="s">
        <v>492</v>
      </c>
      <c r="H3262" s="32" t="s">
        <v>367</v>
      </c>
      <c r="I3262" s="32" t="s">
        <v>55</v>
      </c>
      <c r="J3262" s="135">
        <v>100</v>
      </c>
      <c r="K3262" s="28">
        <v>0.9</v>
      </c>
      <c r="L3262" s="77">
        <v>0.9</v>
      </c>
      <c r="Q3262" s="106"/>
    </row>
    <row r="3263" spans="1:17" x14ac:dyDescent="0.25">
      <c r="A3263" t="s">
        <v>331</v>
      </c>
      <c r="B3263" s="25">
        <v>2019</v>
      </c>
      <c r="C3263" s="25" t="s">
        <v>2</v>
      </c>
      <c r="D3263" s="25" t="s">
        <v>61</v>
      </c>
      <c r="E3263" s="25" t="s">
        <v>134</v>
      </c>
      <c r="F3263" s="23" t="s">
        <v>135</v>
      </c>
      <c r="G3263" s="23" t="s">
        <v>492</v>
      </c>
      <c r="H3263" s="32" t="s">
        <v>367</v>
      </c>
      <c r="I3263" s="32" t="s">
        <v>55</v>
      </c>
      <c r="J3263" s="135">
        <v>104</v>
      </c>
      <c r="K3263" s="28">
        <v>0.74038000000000004</v>
      </c>
      <c r="L3263" s="77">
        <v>0.9</v>
      </c>
      <c r="Q3263" s="106"/>
    </row>
    <row r="3264" spans="1:17" x14ac:dyDescent="0.25">
      <c r="A3264" t="s">
        <v>331</v>
      </c>
      <c r="B3264" s="25">
        <v>2019</v>
      </c>
      <c r="C3264" s="25" t="s">
        <v>3</v>
      </c>
      <c r="D3264" s="25" t="s">
        <v>62</v>
      </c>
      <c r="E3264" s="25" t="s">
        <v>134</v>
      </c>
      <c r="F3264" s="23" t="s">
        <v>135</v>
      </c>
      <c r="G3264" s="23" t="s">
        <v>492</v>
      </c>
      <c r="H3264" s="32" t="s">
        <v>367</v>
      </c>
      <c r="I3264" s="32" t="s">
        <v>55</v>
      </c>
      <c r="J3264" s="135">
        <v>85</v>
      </c>
      <c r="K3264" s="28">
        <v>0.61175999999999997</v>
      </c>
      <c r="L3264" s="77">
        <v>0.9</v>
      </c>
      <c r="Q3264" s="106"/>
    </row>
    <row r="3265" spans="1:17" x14ac:dyDescent="0.25">
      <c r="A3265" t="s">
        <v>331</v>
      </c>
      <c r="B3265" s="25">
        <v>2020</v>
      </c>
      <c r="C3265" s="25" t="s">
        <v>0</v>
      </c>
      <c r="D3265" s="25" t="s">
        <v>63</v>
      </c>
      <c r="E3265" s="25" t="s">
        <v>134</v>
      </c>
      <c r="F3265" s="23" t="s">
        <v>135</v>
      </c>
      <c r="G3265" s="23" t="s">
        <v>492</v>
      </c>
      <c r="H3265" s="32" t="s">
        <v>367</v>
      </c>
      <c r="I3265" s="32" t="s">
        <v>55</v>
      </c>
      <c r="J3265" s="135">
        <v>98</v>
      </c>
      <c r="K3265" s="28">
        <v>0.92857000000000001</v>
      </c>
      <c r="L3265" s="77">
        <v>0.9</v>
      </c>
      <c r="Q3265" s="106"/>
    </row>
    <row r="3266" spans="1:17" x14ac:dyDescent="0.25">
      <c r="A3266" t="s">
        <v>331</v>
      </c>
      <c r="B3266" s="25">
        <v>2020</v>
      </c>
      <c r="C3266" s="25" t="s">
        <v>1</v>
      </c>
      <c r="D3266" s="25" t="s">
        <v>64</v>
      </c>
      <c r="E3266" s="25" t="s">
        <v>134</v>
      </c>
      <c r="F3266" s="23" t="s">
        <v>135</v>
      </c>
      <c r="G3266" s="23" t="s">
        <v>492</v>
      </c>
      <c r="H3266" s="32" t="s">
        <v>367</v>
      </c>
      <c r="I3266" s="32" t="s">
        <v>55</v>
      </c>
      <c r="J3266" s="135">
        <v>44</v>
      </c>
      <c r="K3266" s="28">
        <v>1</v>
      </c>
      <c r="L3266" s="77">
        <v>0.9</v>
      </c>
      <c r="Q3266" s="106"/>
    </row>
    <row r="3267" spans="1:17" x14ac:dyDescent="0.25">
      <c r="A3267" t="s">
        <v>331</v>
      </c>
      <c r="B3267" s="25">
        <v>2020</v>
      </c>
      <c r="C3267" s="25" t="s">
        <v>2</v>
      </c>
      <c r="D3267" s="25" t="s">
        <v>65</v>
      </c>
      <c r="E3267" s="25" t="s">
        <v>134</v>
      </c>
      <c r="F3267" s="23" t="s">
        <v>135</v>
      </c>
      <c r="G3267" s="23" t="s">
        <v>492</v>
      </c>
      <c r="H3267" s="32" t="s">
        <v>367</v>
      </c>
      <c r="I3267" s="32" t="s">
        <v>55</v>
      </c>
      <c r="J3267" s="135">
        <v>67</v>
      </c>
      <c r="K3267" s="28">
        <v>0.94030000000000002</v>
      </c>
      <c r="L3267" s="77">
        <v>0.9</v>
      </c>
      <c r="Q3267" s="106"/>
    </row>
    <row r="3268" spans="1:17" x14ac:dyDescent="0.25">
      <c r="A3268" t="s">
        <v>331</v>
      </c>
      <c r="B3268" s="25">
        <v>2020</v>
      </c>
      <c r="C3268" s="25" t="s">
        <v>3</v>
      </c>
      <c r="D3268" s="25" t="s">
        <v>66</v>
      </c>
      <c r="E3268" s="25" t="s">
        <v>134</v>
      </c>
      <c r="F3268" s="23" t="s">
        <v>135</v>
      </c>
      <c r="G3268" s="23" t="s">
        <v>492</v>
      </c>
      <c r="H3268" s="32" t="s">
        <v>367</v>
      </c>
      <c r="I3268" s="32" t="s">
        <v>55</v>
      </c>
      <c r="J3268" s="135">
        <v>79</v>
      </c>
      <c r="K3268" s="28">
        <v>1</v>
      </c>
      <c r="L3268" s="77">
        <v>0.9</v>
      </c>
      <c r="Q3268" s="106"/>
    </row>
    <row r="3269" spans="1:17" x14ac:dyDescent="0.25">
      <c r="A3269" t="s">
        <v>331</v>
      </c>
      <c r="B3269" s="25">
        <v>2021</v>
      </c>
      <c r="C3269" s="25" t="s">
        <v>0</v>
      </c>
      <c r="D3269" s="25" t="s">
        <v>67</v>
      </c>
      <c r="E3269" s="25" t="s">
        <v>134</v>
      </c>
      <c r="F3269" s="23" t="s">
        <v>135</v>
      </c>
      <c r="G3269" s="23" t="s">
        <v>492</v>
      </c>
      <c r="H3269" s="32" t="s">
        <v>367</v>
      </c>
      <c r="I3269" s="32" t="s">
        <v>55</v>
      </c>
      <c r="J3269" s="135">
        <v>76</v>
      </c>
      <c r="K3269" s="28">
        <v>0.90788999999999997</v>
      </c>
      <c r="L3269" s="77">
        <v>0.9</v>
      </c>
      <c r="Q3269" s="106"/>
    </row>
    <row r="3270" spans="1:17" x14ac:dyDescent="0.25">
      <c r="A3270" t="s">
        <v>331</v>
      </c>
      <c r="B3270" s="25">
        <v>2021</v>
      </c>
      <c r="C3270" s="25" t="s">
        <v>1</v>
      </c>
      <c r="D3270" s="25" t="s">
        <v>68</v>
      </c>
      <c r="E3270" s="25" t="s">
        <v>134</v>
      </c>
      <c r="F3270" s="23" t="s">
        <v>135</v>
      </c>
      <c r="G3270" s="23" t="s">
        <v>492</v>
      </c>
      <c r="H3270" s="32" t="s">
        <v>367</v>
      </c>
      <c r="I3270" s="32" t="s">
        <v>55</v>
      </c>
      <c r="J3270" s="135">
        <v>90</v>
      </c>
      <c r="K3270" s="28">
        <v>0.98889000000000005</v>
      </c>
      <c r="L3270" s="77">
        <v>0.9</v>
      </c>
      <c r="Q3270" s="106"/>
    </row>
    <row r="3271" spans="1:17" x14ac:dyDescent="0.25">
      <c r="A3271" t="s">
        <v>331</v>
      </c>
      <c r="B3271" s="25">
        <v>2021</v>
      </c>
      <c r="C3271" s="25" t="s">
        <v>2</v>
      </c>
      <c r="D3271" s="25" t="s">
        <v>69</v>
      </c>
      <c r="E3271" s="25" t="s">
        <v>134</v>
      </c>
      <c r="F3271" s="23" t="s">
        <v>135</v>
      </c>
      <c r="G3271" s="23" t="s">
        <v>492</v>
      </c>
      <c r="H3271" s="32" t="s">
        <v>367</v>
      </c>
      <c r="I3271" s="32" t="s">
        <v>55</v>
      </c>
      <c r="J3271" s="135">
        <v>87</v>
      </c>
      <c r="K3271" s="28">
        <v>0.97701000000000005</v>
      </c>
      <c r="L3271" s="77">
        <v>0.9</v>
      </c>
      <c r="Q3271" s="106"/>
    </row>
    <row r="3272" spans="1:17" x14ac:dyDescent="0.25">
      <c r="A3272" t="s">
        <v>331</v>
      </c>
      <c r="B3272" s="25">
        <v>2021</v>
      </c>
      <c r="C3272" s="25" t="s">
        <v>3</v>
      </c>
      <c r="D3272" s="25" t="s">
        <v>70</v>
      </c>
      <c r="E3272" s="25" t="s">
        <v>134</v>
      </c>
      <c r="F3272" s="23" t="s">
        <v>135</v>
      </c>
      <c r="G3272" s="23" t="s">
        <v>492</v>
      </c>
      <c r="H3272" s="32" t="s">
        <v>367</v>
      </c>
      <c r="I3272" s="32" t="s">
        <v>55</v>
      </c>
      <c r="J3272" s="135">
        <v>87</v>
      </c>
      <c r="K3272" s="28">
        <v>1</v>
      </c>
      <c r="L3272" s="77">
        <v>0.9</v>
      </c>
      <c r="Q3272" s="106"/>
    </row>
    <row r="3273" spans="1:17" x14ac:dyDescent="0.25">
      <c r="A3273" t="s">
        <v>331</v>
      </c>
      <c r="B3273" s="25">
        <v>2022</v>
      </c>
      <c r="C3273" s="25" t="s">
        <v>0</v>
      </c>
      <c r="D3273" s="25" t="s">
        <v>71</v>
      </c>
      <c r="E3273" s="25" t="s">
        <v>134</v>
      </c>
      <c r="F3273" s="23" t="s">
        <v>135</v>
      </c>
      <c r="G3273" s="23" t="s">
        <v>492</v>
      </c>
      <c r="H3273" s="32" t="s">
        <v>367</v>
      </c>
      <c r="I3273" s="32" t="s">
        <v>55</v>
      </c>
      <c r="J3273" s="135">
        <v>82</v>
      </c>
      <c r="K3273" s="28">
        <v>0.97560999999999998</v>
      </c>
      <c r="L3273" s="77">
        <v>0.9</v>
      </c>
      <c r="Q3273" s="106"/>
    </row>
    <row r="3274" spans="1:17" x14ac:dyDescent="0.25">
      <c r="A3274" t="s">
        <v>331</v>
      </c>
      <c r="B3274" s="25">
        <v>2022</v>
      </c>
      <c r="C3274" s="25" t="s">
        <v>1</v>
      </c>
      <c r="D3274" s="25" t="s">
        <v>72</v>
      </c>
      <c r="E3274" s="25" t="s">
        <v>134</v>
      </c>
      <c r="F3274" s="23" t="s">
        <v>135</v>
      </c>
      <c r="G3274" s="23" t="s">
        <v>492</v>
      </c>
      <c r="H3274" s="32" t="s">
        <v>367</v>
      </c>
      <c r="I3274" s="32" t="s">
        <v>55</v>
      </c>
      <c r="J3274" s="135">
        <v>106</v>
      </c>
      <c r="K3274" s="28">
        <v>0.92452999999999996</v>
      </c>
      <c r="L3274" s="77">
        <v>0.9</v>
      </c>
      <c r="Q3274" s="106"/>
    </row>
    <row r="3275" spans="1:17" x14ac:dyDescent="0.25">
      <c r="A3275" t="s">
        <v>331</v>
      </c>
      <c r="B3275" s="25">
        <v>2022</v>
      </c>
      <c r="C3275" s="25" t="s">
        <v>2</v>
      </c>
      <c r="D3275" s="25" t="s">
        <v>73</v>
      </c>
      <c r="E3275" s="25" t="s">
        <v>134</v>
      </c>
      <c r="F3275" s="23" t="s">
        <v>135</v>
      </c>
      <c r="G3275" s="23" t="s">
        <v>492</v>
      </c>
      <c r="H3275" s="32" t="s">
        <v>367</v>
      </c>
      <c r="I3275" s="32" t="s">
        <v>55</v>
      </c>
      <c r="J3275" s="135">
        <v>92</v>
      </c>
      <c r="K3275" s="28">
        <v>0.97826000000000002</v>
      </c>
      <c r="L3275" s="77">
        <v>0.9</v>
      </c>
      <c r="Q3275" s="106"/>
    </row>
    <row r="3276" spans="1:17" x14ac:dyDescent="0.25">
      <c r="A3276" t="s">
        <v>331</v>
      </c>
      <c r="B3276" s="25">
        <v>2022</v>
      </c>
      <c r="C3276" s="25" t="s">
        <v>3</v>
      </c>
      <c r="D3276" s="25" t="s">
        <v>493</v>
      </c>
      <c r="E3276" s="25" t="s">
        <v>134</v>
      </c>
      <c r="F3276" s="23" t="s">
        <v>135</v>
      </c>
      <c r="G3276" s="23" t="s">
        <v>492</v>
      </c>
      <c r="H3276" s="32" t="s">
        <v>367</v>
      </c>
      <c r="I3276" s="32" t="s">
        <v>55</v>
      </c>
      <c r="J3276" s="135">
        <v>94</v>
      </c>
      <c r="K3276" s="28">
        <v>0.92552999999999996</v>
      </c>
      <c r="L3276" s="77">
        <v>0.9</v>
      </c>
      <c r="Q3276" s="106"/>
    </row>
    <row r="3277" spans="1:17" x14ac:dyDescent="0.25">
      <c r="A3277" t="s">
        <v>331</v>
      </c>
      <c r="B3277" s="25">
        <v>2023</v>
      </c>
      <c r="C3277" s="25" t="s">
        <v>0</v>
      </c>
      <c r="D3277" s="25" t="s">
        <v>537</v>
      </c>
      <c r="E3277" s="25" t="s">
        <v>134</v>
      </c>
      <c r="F3277" s="23" t="s">
        <v>135</v>
      </c>
      <c r="G3277" s="23" t="s">
        <v>492</v>
      </c>
      <c r="H3277" s="32" t="s">
        <v>367</v>
      </c>
      <c r="I3277" s="32" t="s">
        <v>55</v>
      </c>
      <c r="J3277" s="135">
        <v>85</v>
      </c>
      <c r="K3277" s="28">
        <v>0.61175999999999997</v>
      </c>
      <c r="L3277" s="77">
        <v>0.9</v>
      </c>
      <c r="Q3277" s="106"/>
    </row>
    <row r="3278" spans="1:17" x14ac:dyDescent="0.25">
      <c r="A3278" t="s">
        <v>331</v>
      </c>
      <c r="B3278" s="25">
        <v>2018</v>
      </c>
      <c r="C3278" s="25" t="s">
        <v>0</v>
      </c>
      <c r="D3278" s="25" t="s">
        <v>54</v>
      </c>
      <c r="E3278" s="25" t="s">
        <v>136</v>
      </c>
      <c r="F3278" s="23" t="s">
        <v>137</v>
      </c>
      <c r="G3278" s="23" t="s">
        <v>492</v>
      </c>
      <c r="H3278" s="32" t="s">
        <v>360</v>
      </c>
      <c r="I3278" s="32" t="s">
        <v>55</v>
      </c>
      <c r="J3278" s="135">
        <v>36</v>
      </c>
      <c r="K3278" s="28">
        <v>0.97221999999999997</v>
      </c>
      <c r="L3278" s="77">
        <v>0.9</v>
      </c>
      <c r="Q3278" s="106"/>
    </row>
    <row r="3279" spans="1:17" x14ac:dyDescent="0.25">
      <c r="A3279" t="s">
        <v>331</v>
      </c>
      <c r="B3279" s="25">
        <v>2018</v>
      </c>
      <c r="C3279" s="25" t="s">
        <v>1</v>
      </c>
      <c r="D3279" s="25" t="s">
        <v>56</v>
      </c>
      <c r="E3279" s="25" t="s">
        <v>136</v>
      </c>
      <c r="F3279" s="23" t="s">
        <v>137</v>
      </c>
      <c r="G3279" s="23" t="s">
        <v>492</v>
      </c>
      <c r="H3279" s="32" t="s">
        <v>360</v>
      </c>
      <c r="I3279" s="32" t="s">
        <v>55</v>
      </c>
      <c r="J3279" s="135">
        <v>43</v>
      </c>
      <c r="K3279" s="28">
        <v>0.95348999999999995</v>
      </c>
      <c r="L3279" s="77">
        <v>0.9</v>
      </c>
      <c r="Q3279" s="106"/>
    </row>
    <row r="3280" spans="1:17" x14ac:dyDescent="0.25">
      <c r="A3280" t="s">
        <v>331</v>
      </c>
      <c r="B3280" s="25">
        <v>2018</v>
      </c>
      <c r="C3280" s="25" t="s">
        <v>2</v>
      </c>
      <c r="D3280" s="25" t="s">
        <v>57</v>
      </c>
      <c r="E3280" s="25" t="s">
        <v>136</v>
      </c>
      <c r="F3280" s="23" t="s">
        <v>137</v>
      </c>
      <c r="G3280" s="23" t="s">
        <v>492</v>
      </c>
      <c r="H3280" s="32" t="s">
        <v>360</v>
      </c>
      <c r="I3280" s="32" t="s">
        <v>55</v>
      </c>
      <c r="J3280" s="135">
        <v>46</v>
      </c>
      <c r="K3280" s="28">
        <v>0.93478000000000006</v>
      </c>
      <c r="L3280" s="77">
        <v>0.9</v>
      </c>
      <c r="Q3280" s="106"/>
    </row>
    <row r="3281" spans="1:17" x14ac:dyDescent="0.25">
      <c r="A3281" t="s">
        <v>331</v>
      </c>
      <c r="B3281" s="25">
        <v>2018</v>
      </c>
      <c r="C3281" s="25" t="s">
        <v>3</v>
      </c>
      <c r="D3281" s="25" t="s">
        <v>58</v>
      </c>
      <c r="E3281" s="25" t="s">
        <v>136</v>
      </c>
      <c r="F3281" s="23" t="s">
        <v>137</v>
      </c>
      <c r="G3281" s="23" t="s">
        <v>492</v>
      </c>
      <c r="H3281" s="32" t="s">
        <v>360</v>
      </c>
      <c r="I3281" s="32" t="s">
        <v>55</v>
      </c>
      <c r="J3281" s="135">
        <v>28</v>
      </c>
      <c r="K3281" s="28">
        <v>0.96428999999999998</v>
      </c>
      <c r="L3281" s="77">
        <v>0.9</v>
      </c>
      <c r="Q3281" s="106"/>
    </row>
    <row r="3282" spans="1:17" x14ac:dyDescent="0.25">
      <c r="A3282" t="s">
        <v>331</v>
      </c>
      <c r="B3282" s="25">
        <v>2019</v>
      </c>
      <c r="C3282" s="25" t="s">
        <v>0</v>
      </c>
      <c r="D3282" s="25" t="s">
        <v>59</v>
      </c>
      <c r="E3282" s="25" t="s">
        <v>136</v>
      </c>
      <c r="F3282" s="23" t="s">
        <v>137</v>
      </c>
      <c r="G3282" s="23" t="s">
        <v>492</v>
      </c>
      <c r="H3282" s="32" t="s">
        <v>360</v>
      </c>
      <c r="I3282" s="32" t="s">
        <v>55</v>
      </c>
      <c r="J3282" s="135">
        <v>35</v>
      </c>
      <c r="K3282" s="28">
        <v>1</v>
      </c>
      <c r="L3282" s="77">
        <v>0.9</v>
      </c>
      <c r="Q3282" s="106"/>
    </row>
    <row r="3283" spans="1:17" x14ac:dyDescent="0.25">
      <c r="A3283" t="s">
        <v>331</v>
      </c>
      <c r="B3283" s="25">
        <v>2019</v>
      </c>
      <c r="C3283" s="25" t="s">
        <v>1</v>
      </c>
      <c r="D3283" s="25" t="s">
        <v>60</v>
      </c>
      <c r="E3283" s="25" t="s">
        <v>136</v>
      </c>
      <c r="F3283" s="23" t="s">
        <v>137</v>
      </c>
      <c r="G3283" s="23" t="s">
        <v>492</v>
      </c>
      <c r="H3283" s="32" t="s">
        <v>360</v>
      </c>
      <c r="I3283" s="32" t="s">
        <v>55</v>
      </c>
      <c r="J3283" s="135">
        <v>31</v>
      </c>
      <c r="K3283" s="28">
        <v>0.90322999999999998</v>
      </c>
      <c r="L3283" s="77">
        <v>0.9</v>
      </c>
      <c r="Q3283" s="106"/>
    </row>
    <row r="3284" spans="1:17" x14ac:dyDescent="0.25">
      <c r="A3284" t="s">
        <v>331</v>
      </c>
      <c r="B3284" s="25">
        <v>2019</v>
      </c>
      <c r="C3284" s="25" t="s">
        <v>2</v>
      </c>
      <c r="D3284" s="25" t="s">
        <v>61</v>
      </c>
      <c r="E3284" s="25" t="s">
        <v>136</v>
      </c>
      <c r="F3284" s="23" t="s">
        <v>137</v>
      </c>
      <c r="G3284" s="23" t="s">
        <v>492</v>
      </c>
      <c r="H3284" s="32" t="s">
        <v>360</v>
      </c>
      <c r="I3284" s="32" t="s">
        <v>55</v>
      </c>
      <c r="J3284" s="135">
        <v>44</v>
      </c>
      <c r="K3284" s="28">
        <v>0.79544999999999999</v>
      </c>
      <c r="L3284" s="77">
        <v>0.9</v>
      </c>
      <c r="Q3284" s="106"/>
    </row>
    <row r="3285" spans="1:17" x14ac:dyDescent="0.25">
      <c r="A3285" t="s">
        <v>331</v>
      </c>
      <c r="B3285" s="25">
        <v>2019</v>
      </c>
      <c r="C3285" s="25" t="s">
        <v>3</v>
      </c>
      <c r="D3285" s="25" t="s">
        <v>62</v>
      </c>
      <c r="E3285" s="25" t="s">
        <v>136</v>
      </c>
      <c r="F3285" s="23" t="s">
        <v>137</v>
      </c>
      <c r="G3285" s="23" t="s">
        <v>492</v>
      </c>
      <c r="H3285" s="32" t="s">
        <v>360</v>
      </c>
      <c r="I3285" s="32" t="s">
        <v>55</v>
      </c>
      <c r="J3285" s="135">
        <v>36</v>
      </c>
      <c r="K3285" s="28">
        <v>0.88888999999999996</v>
      </c>
      <c r="L3285" s="77">
        <v>0.9</v>
      </c>
      <c r="Q3285" s="106"/>
    </row>
    <row r="3286" spans="1:17" x14ac:dyDescent="0.25">
      <c r="A3286" t="s">
        <v>331</v>
      </c>
      <c r="B3286" s="25">
        <v>2020</v>
      </c>
      <c r="C3286" s="25" t="s">
        <v>0</v>
      </c>
      <c r="D3286" s="25" t="s">
        <v>63</v>
      </c>
      <c r="E3286" s="25" t="s">
        <v>136</v>
      </c>
      <c r="F3286" s="23" t="s">
        <v>137</v>
      </c>
      <c r="G3286" s="23" t="s">
        <v>492</v>
      </c>
      <c r="H3286" s="32" t="s">
        <v>360</v>
      </c>
      <c r="I3286" s="32" t="s">
        <v>55</v>
      </c>
      <c r="J3286" s="135">
        <v>37</v>
      </c>
      <c r="K3286" s="28">
        <v>0.89188999999999996</v>
      </c>
      <c r="L3286" s="77">
        <v>0.9</v>
      </c>
      <c r="Q3286" s="106"/>
    </row>
    <row r="3287" spans="1:17" x14ac:dyDescent="0.25">
      <c r="A3287" t="s">
        <v>331</v>
      </c>
      <c r="B3287" s="25">
        <v>2020</v>
      </c>
      <c r="C3287" s="25" t="s">
        <v>1</v>
      </c>
      <c r="D3287" s="25" t="s">
        <v>64</v>
      </c>
      <c r="E3287" s="25" t="s">
        <v>136</v>
      </c>
      <c r="F3287" s="23" t="s">
        <v>137</v>
      </c>
      <c r="G3287" s="23" t="s">
        <v>492</v>
      </c>
      <c r="H3287" s="32" t="s">
        <v>360</v>
      </c>
      <c r="I3287" s="32" t="s">
        <v>55</v>
      </c>
      <c r="J3287" s="135">
        <v>29</v>
      </c>
      <c r="K3287" s="28">
        <v>1</v>
      </c>
      <c r="L3287" s="77">
        <v>0.9</v>
      </c>
      <c r="Q3287" s="106"/>
    </row>
    <row r="3288" spans="1:17" x14ac:dyDescent="0.25">
      <c r="A3288" t="s">
        <v>331</v>
      </c>
      <c r="B3288" s="25">
        <v>2020</v>
      </c>
      <c r="C3288" s="25" t="s">
        <v>2</v>
      </c>
      <c r="D3288" s="25" t="s">
        <v>65</v>
      </c>
      <c r="E3288" s="25" t="s">
        <v>136</v>
      </c>
      <c r="F3288" s="23" t="s">
        <v>137</v>
      </c>
      <c r="G3288" s="23" t="s">
        <v>492</v>
      </c>
      <c r="H3288" s="32" t="s">
        <v>360</v>
      </c>
      <c r="I3288" s="32" t="s">
        <v>55</v>
      </c>
      <c r="J3288" s="135">
        <v>34</v>
      </c>
      <c r="K3288" s="28">
        <v>0.97058999999999995</v>
      </c>
      <c r="L3288" s="77">
        <v>0.9</v>
      </c>
      <c r="Q3288" s="106"/>
    </row>
    <row r="3289" spans="1:17" x14ac:dyDescent="0.25">
      <c r="A3289" t="s">
        <v>331</v>
      </c>
      <c r="B3289" s="25">
        <v>2020</v>
      </c>
      <c r="C3289" s="25" t="s">
        <v>3</v>
      </c>
      <c r="D3289" s="25" t="s">
        <v>66</v>
      </c>
      <c r="E3289" s="25" t="s">
        <v>136</v>
      </c>
      <c r="F3289" s="23" t="s">
        <v>137</v>
      </c>
      <c r="G3289" s="23" t="s">
        <v>492</v>
      </c>
      <c r="H3289" s="32" t="s">
        <v>360</v>
      </c>
      <c r="I3289" s="32" t="s">
        <v>55</v>
      </c>
      <c r="J3289" s="135">
        <v>35</v>
      </c>
      <c r="K3289" s="28">
        <v>0.97143000000000002</v>
      </c>
      <c r="L3289" s="77">
        <v>0.9</v>
      </c>
      <c r="Q3289" s="106"/>
    </row>
    <row r="3290" spans="1:17" x14ac:dyDescent="0.25">
      <c r="A3290" t="s">
        <v>331</v>
      </c>
      <c r="B3290" s="25">
        <v>2021</v>
      </c>
      <c r="C3290" s="25" t="s">
        <v>0</v>
      </c>
      <c r="D3290" s="25" t="s">
        <v>67</v>
      </c>
      <c r="E3290" s="25" t="s">
        <v>136</v>
      </c>
      <c r="F3290" s="23" t="s">
        <v>137</v>
      </c>
      <c r="G3290" s="23" t="s">
        <v>492</v>
      </c>
      <c r="H3290" s="32" t="s">
        <v>360</v>
      </c>
      <c r="I3290" s="32" t="s">
        <v>55</v>
      </c>
      <c r="J3290" s="135">
        <v>37</v>
      </c>
      <c r="K3290" s="28">
        <v>0.97297</v>
      </c>
      <c r="L3290" s="77">
        <v>0.9</v>
      </c>
      <c r="Q3290" s="106"/>
    </row>
    <row r="3291" spans="1:17" x14ac:dyDescent="0.25">
      <c r="A3291" t="s">
        <v>331</v>
      </c>
      <c r="B3291" s="25">
        <v>2021</v>
      </c>
      <c r="C3291" s="25" t="s">
        <v>1</v>
      </c>
      <c r="D3291" s="25" t="s">
        <v>68</v>
      </c>
      <c r="E3291" s="25" t="s">
        <v>136</v>
      </c>
      <c r="F3291" s="23" t="s">
        <v>137</v>
      </c>
      <c r="G3291" s="23" t="s">
        <v>492</v>
      </c>
      <c r="H3291" s="32" t="s">
        <v>360</v>
      </c>
      <c r="I3291" s="32" t="s">
        <v>55</v>
      </c>
      <c r="J3291" s="135">
        <v>30</v>
      </c>
      <c r="K3291" s="28">
        <v>1</v>
      </c>
      <c r="L3291" s="77">
        <v>0.9</v>
      </c>
      <c r="Q3291" s="106"/>
    </row>
    <row r="3292" spans="1:17" x14ac:dyDescent="0.25">
      <c r="A3292" t="s">
        <v>331</v>
      </c>
      <c r="B3292" s="25">
        <v>2021</v>
      </c>
      <c r="C3292" s="25" t="s">
        <v>2</v>
      </c>
      <c r="D3292" s="25" t="s">
        <v>69</v>
      </c>
      <c r="E3292" s="25" t="s">
        <v>136</v>
      </c>
      <c r="F3292" s="23" t="s">
        <v>137</v>
      </c>
      <c r="G3292" s="23" t="s">
        <v>492</v>
      </c>
      <c r="H3292" s="32" t="s">
        <v>360</v>
      </c>
      <c r="I3292" s="32" t="s">
        <v>55</v>
      </c>
      <c r="J3292" s="135">
        <v>41</v>
      </c>
      <c r="K3292" s="28">
        <v>1</v>
      </c>
      <c r="L3292" s="77">
        <v>0.9</v>
      </c>
      <c r="Q3292" s="106"/>
    </row>
    <row r="3293" spans="1:17" x14ac:dyDescent="0.25">
      <c r="A3293" t="s">
        <v>331</v>
      </c>
      <c r="B3293" s="25">
        <v>2021</v>
      </c>
      <c r="C3293" s="25" t="s">
        <v>3</v>
      </c>
      <c r="D3293" s="25" t="s">
        <v>70</v>
      </c>
      <c r="E3293" s="25" t="s">
        <v>136</v>
      </c>
      <c r="F3293" s="23" t="s">
        <v>137</v>
      </c>
      <c r="G3293" s="23" t="s">
        <v>492</v>
      </c>
      <c r="H3293" s="32" t="s">
        <v>360</v>
      </c>
      <c r="I3293" s="32" t="s">
        <v>55</v>
      </c>
      <c r="J3293" s="135">
        <v>34</v>
      </c>
      <c r="K3293" s="28">
        <v>0.94118000000000002</v>
      </c>
      <c r="L3293" s="77">
        <v>0.9</v>
      </c>
      <c r="Q3293" s="106"/>
    </row>
    <row r="3294" spans="1:17" x14ac:dyDescent="0.25">
      <c r="A3294" t="s">
        <v>331</v>
      </c>
      <c r="B3294" s="25">
        <v>2022</v>
      </c>
      <c r="C3294" s="25" t="s">
        <v>0</v>
      </c>
      <c r="D3294" s="25" t="s">
        <v>71</v>
      </c>
      <c r="E3294" s="25" t="s">
        <v>136</v>
      </c>
      <c r="F3294" s="23" t="s">
        <v>137</v>
      </c>
      <c r="G3294" s="23" t="s">
        <v>492</v>
      </c>
      <c r="H3294" s="32" t="s">
        <v>360</v>
      </c>
      <c r="I3294" s="32" t="s">
        <v>55</v>
      </c>
      <c r="J3294" s="135">
        <v>38</v>
      </c>
      <c r="K3294" s="28">
        <v>0.97367999999999999</v>
      </c>
      <c r="L3294" s="77">
        <v>0.9</v>
      </c>
      <c r="Q3294" s="106"/>
    </row>
    <row r="3295" spans="1:17" x14ac:dyDescent="0.25">
      <c r="A3295" t="s">
        <v>331</v>
      </c>
      <c r="B3295" s="25">
        <v>2022</v>
      </c>
      <c r="C3295" s="25" t="s">
        <v>1</v>
      </c>
      <c r="D3295" s="25" t="s">
        <v>72</v>
      </c>
      <c r="E3295" s="25" t="s">
        <v>136</v>
      </c>
      <c r="F3295" s="23" t="s">
        <v>137</v>
      </c>
      <c r="G3295" s="23" t="s">
        <v>492</v>
      </c>
      <c r="H3295" s="32" t="s">
        <v>360</v>
      </c>
      <c r="I3295" s="32" t="s">
        <v>55</v>
      </c>
      <c r="J3295" s="135">
        <v>19</v>
      </c>
      <c r="K3295" s="28">
        <v>0.94737000000000005</v>
      </c>
      <c r="L3295" s="77">
        <v>0.9</v>
      </c>
      <c r="Q3295" s="106"/>
    </row>
    <row r="3296" spans="1:17" x14ac:dyDescent="0.25">
      <c r="A3296" t="s">
        <v>331</v>
      </c>
      <c r="B3296" s="25">
        <v>2022</v>
      </c>
      <c r="C3296" s="25" t="s">
        <v>2</v>
      </c>
      <c r="D3296" s="25" t="s">
        <v>73</v>
      </c>
      <c r="E3296" s="25" t="s">
        <v>136</v>
      </c>
      <c r="F3296" s="23" t="s">
        <v>137</v>
      </c>
      <c r="G3296" s="23" t="s">
        <v>492</v>
      </c>
      <c r="H3296" s="32" t="s">
        <v>360</v>
      </c>
      <c r="I3296" s="32" t="s">
        <v>55</v>
      </c>
      <c r="J3296" s="135">
        <v>28</v>
      </c>
      <c r="K3296" s="28">
        <v>0.96428999999999998</v>
      </c>
      <c r="L3296" s="77">
        <v>0.9</v>
      </c>
      <c r="Q3296" s="106"/>
    </row>
    <row r="3297" spans="1:17" x14ac:dyDescent="0.25">
      <c r="A3297" t="s">
        <v>331</v>
      </c>
      <c r="B3297" s="25">
        <v>2022</v>
      </c>
      <c r="C3297" s="25" t="s">
        <v>3</v>
      </c>
      <c r="D3297" s="25" t="s">
        <v>493</v>
      </c>
      <c r="E3297" s="25" t="s">
        <v>136</v>
      </c>
      <c r="F3297" s="23" t="s">
        <v>137</v>
      </c>
      <c r="G3297" s="23" t="s">
        <v>492</v>
      </c>
      <c r="H3297" s="32" t="s">
        <v>360</v>
      </c>
      <c r="I3297" s="32" t="s">
        <v>55</v>
      </c>
      <c r="J3297" s="135">
        <v>28</v>
      </c>
      <c r="K3297" s="28">
        <v>1</v>
      </c>
      <c r="L3297" s="77">
        <v>0.9</v>
      </c>
      <c r="Q3297" s="106"/>
    </row>
    <row r="3298" spans="1:17" x14ac:dyDescent="0.25">
      <c r="A3298" t="s">
        <v>331</v>
      </c>
      <c r="B3298" s="25">
        <v>2023</v>
      </c>
      <c r="C3298" s="25" t="s">
        <v>0</v>
      </c>
      <c r="D3298" s="25" t="s">
        <v>537</v>
      </c>
      <c r="E3298" s="25" t="s">
        <v>136</v>
      </c>
      <c r="F3298" s="23" t="s">
        <v>137</v>
      </c>
      <c r="G3298" s="23" t="s">
        <v>492</v>
      </c>
      <c r="H3298" s="32" t="s">
        <v>360</v>
      </c>
      <c r="I3298" s="32" t="s">
        <v>55</v>
      </c>
      <c r="J3298" s="135">
        <v>26</v>
      </c>
      <c r="K3298" s="28">
        <v>1</v>
      </c>
      <c r="L3298" s="77">
        <v>0.9</v>
      </c>
      <c r="Q3298" s="106"/>
    </row>
    <row r="3299" spans="1:17" x14ac:dyDescent="0.25">
      <c r="A3299" t="s">
        <v>331</v>
      </c>
      <c r="B3299" s="25">
        <v>2018</v>
      </c>
      <c r="C3299" s="25" t="s">
        <v>0</v>
      </c>
      <c r="D3299" s="25" t="s">
        <v>54</v>
      </c>
      <c r="E3299" s="25" t="s">
        <v>262</v>
      </c>
      <c r="F3299" s="23" t="s">
        <v>333</v>
      </c>
      <c r="G3299" s="23" t="s">
        <v>492</v>
      </c>
      <c r="H3299" s="32" t="s">
        <v>354</v>
      </c>
      <c r="I3299" s="32" t="s">
        <v>55</v>
      </c>
      <c r="J3299" s="135">
        <v>81</v>
      </c>
      <c r="K3299" s="28">
        <v>0.38272</v>
      </c>
      <c r="L3299" s="77">
        <v>0.9</v>
      </c>
      <c r="Q3299" s="106"/>
    </row>
    <row r="3300" spans="1:17" x14ac:dyDescent="0.25">
      <c r="A3300" t="s">
        <v>331</v>
      </c>
      <c r="B3300" s="25">
        <v>2018</v>
      </c>
      <c r="C3300" s="25" t="s">
        <v>1</v>
      </c>
      <c r="D3300" s="25" t="s">
        <v>56</v>
      </c>
      <c r="E3300" s="25" t="s">
        <v>262</v>
      </c>
      <c r="F3300" s="23" t="s">
        <v>333</v>
      </c>
      <c r="G3300" s="23" t="s">
        <v>492</v>
      </c>
      <c r="H3300" s="32" t="s">
        <v>354</v>
      </c>
      <c r="I3300" s="32" t="s">
        <v>55</v>
      </c>
      <c r="J3300" s="135">
        <v>96</v>
      </c>
      <c r="K3300" s="28">
        <v>0.9375</v>
      </c>
      <c r="L3300" s="77">
        <v>0.9</v>
      </c>
      <c r="Q3300" s="106"/>
    </row>
    <row r="3301" spans="1:17" x14ac:dyDescent="0.25">
      <c r="A3301" t="s">
        <v>331</v>
      </c>
      <c r="B3301" s="25">
        <v>2018</v>
      </c>
      <c r="C3301" s="25" t="s">
        <v>2</v>
      </c>
      <c r="D3301" s="25" t="s">
        <v>57</v>
      </c>
      <c r="E3301" s="25" t="s">
        <v>262</v>
      </c>
      <c r="F3301" s="23" t="s">
        <v>333</v>
      </c>
      <c r="G3301" s="23" t="s">
        <v>492</v>
      </c>
      <c r="H3301" s="32" t="s">
        <v>354</v>
      </c>
      <c r="I3301" s="32" t="s">
        <v>55</v>
      </c>
      <c r="J3301" s="135">
        <v>91</v>
      </c>
      <c r="K3301" s="28">
        <v>0.96702999999999995</v>
      </c>
      <c r="L3301" s="77">
        <v>0.9</v>
      </c>
      <c r="Q3301" s="106"/>
    </row>
    <row r="3302" spans="1:17" x14ac:dyDescent="0.25">
      <c r="A3302" t="s">
        <v>331</v>
      </c>
      <c r="B3302" s="25">
        <v>2018</v>
      </c>
      <c r="C3302" s="25" t="s">
        <v>3</v>
      </c>
      <c r="D3302" s="25" t="s">
        <v>58</v>
      </c>
      <c r="E3302" s="25" t="s">
        <v>262</v>
      </c>
      <c r="F3302" s="23" t="s">
        <v>333</v>
      </c>
      <c r="G3302" s="23" t="s">
        <v>492</v>
      </c>
      <c r="H3302" s="32" t="s">
        <v>354</v>
      </c>
      <c r="I3302" s="32" t="s">
        <v>55</v>
      </c>
      <c r="J3302" s="135">
        <v>85</v>
      </c>
      <c r="K3302" s="28">
        <v>0.94118000000000002</v>
      </c>
      <c r="L3302" s="77">
        <v>0.9</v>
      </c>
      <c r="Q3302" s="106"/>
    </row>
    <row r="3303" spans="1:17" x14ac:dyDescent="0.25">
      <c r="A3303" t="s">
        <v>331</v>
      </c>
      <c r="B3303" s="25">
        <v>2019</v>
      </c>
      <c r="C3303" s="25" t="s">
        <v>0</v>
      </c>
      <c r="D3303" s="25" t="s">
        <v>59</v>
      </c>
      <c r="E3303" s="25" t="s">
        <v>262</v>
      </c>
      <c r="F3303" s="23" t="s">
        <v>333</v>
      </c>
      <c r="G3303" s="23" t="s">
        <v>492</v>
      </c>
      <c r="H3303" s="32" t="s">
        <v>354</v>
      </c>
      <c r="I3303" s="32" t="s">
        <v>55</v>
      </c>
      <c r="J3303" s="135">
        <v>75</v>
      </c>
      <c r="K3303" s="28">
        <v>0.97333000000000003</v>
      </c>
      <c r="L3303" s="77">
        <v>0.9</v>
      </c>
      <c r="Q3303" s="106"/>
    </row>
    <row r="3304" spans="1:17" x14ac:dyDescent="0.25">
      <c r="A3304" t="s">
        <v>331</v>
      </c>
      <c r="B3304" s="25">
        <v>2019</v>
      </c>
      <c r="C3304" s="25" t="s">
        <v>1</v>
      </c>
      <c r="D3304" s="25" t="s">
        <v>60</v>
      </c>
      <c r="E3304" s="25" t="s">
        <v>262</v>
      </c>
      <c r="F3304" s="23" t="s">
        <v>333</v>
      </c>
      <c r="G3304" s="23" t="s">
        <v>492</v>
      </c>
      <c r="H3304" s="32" t="s">
        <v>354</v>
      </c>
      <c r="I3304" s="32" t="s">
        <v>55</v>
      </c>
      <c r="J3304" s="135">
        <v>92</v>
      </c>
      <c r="K3304" s="28">
        <v>0.96738999999999997</v>
      </c>
      <c r="L3304" s="77">
        <v>0.9</v>
      </c>
      <c r="Q3304" s="106"/>
    </row>
    <row r="3305" spans="1:17" x14ac:dyDescent="0.25">
      <c r="A3305" t="s">
        <v>331</v>
      </c>
      <c r="B3305" s="25">
        <v>2019</v>
      </c>
      <c r="C3305" s="25" t="s">
        <v>2</v>
      </c>
      <c r="D3305" s="25" t="s">
        <v>61</v>
      </c>
      <c r="E3305" s="25" t="s">
        <v>262</v>
      </c>
      <c r="F3305" s="23" t="s">
        <v>333</v>
      </c>
      <c r="G3305" s="23" t="s">
        <v>492</v>
      </c>
      <c r="H3305" s="32" t="s">
        <v>354</v>
      </c>
      <c r="I3305" s="32" t="s">
        <v>55</v>
      </c>
      <c r="J3305" s="135">
        <v>71</v>
      </c>
      <c r="K3305" s="28">
        <v>0.90141000000000004</v>
      </c>
      <c r="L3305" s="77">
        <v>0.9</v>
      </c>
      <c r="Q3305" s="106"/>
    </row>
    <row r="3306" spans="1:17" x14ac:dyDescent="0.25">
      <c r="A3306" t="s">
        <v>331</v>
      </c>
      <c r="B3306" s="25">
        <v>2019</v>
      </c>
      <c r="C3306" s="25" t="s">
        <v>3</v>
      </c>
      <c r="D3306" s="25" t="s">
        <v>62</v>
      </c>
      <c r="E3306" s="25" t="s">
        <v>262</v>
      </c>
      <c r="F3306" s="23" t="s">
        <v>333</v>
      </c>
      <c r="G3306" s="23" t="s">
        <v>492</v>
      </c>
      <c r="H3306" s="32" t="s">
        <v>354</v>
      </c>
      <c r="I3306" s="32" t="s">
        <v>55</v>
      </c>
      <c r="J3306" s="135">
        <v>81</v>
      </c>
      <c r="K3306" s="28">
        <v>0.90122999999999998</v>
      </c>
      <c r="L3306" s="77">
        <v>0.9</v>
      </c>
      <c r="Q3306" s="106"/>
    </row>
    <row r="3307" spans="1:17" x14ac:dyDescent="0.25">
      <c r="A3307" t="s">
        <v>331</v>
      </c>
      <c r="B3307" s="25">
        <v>2020</v>
      </c>
      <c r="C3307" s="25" t="s">
        <v>0</v>
      </c>
      <c r="D3307" s="25" t="s">
        <v>63</v>
      </c>
      <c r="E3307" s="25" t="s">
        <v>262</v>
      </c>
      <c r="F3307" s="23" t="s">
        <v>333</v>
      </c>
      <c r="G3307" s="23" t="s">
        <v>492</v>
      </c>
      <c r="H3307" s="32" t="s">
        <v>354</v>
      </c>
      <c r="I3307" s="32" t="s">
        <v>55</v>
      </c>
      <c r="J3307" s="135">
        <v>83</v>
      </c>
      <c r="K3307" s="28">
        <v>0.65059999999999996</v>
      </c>
      <c r="L3307" s="77">
        <v>0.9</v>
      </c>
      <c r="Q3307" s="106"/>
    </row>
    <row r="3308" spans="1:17" x14ac:dyDescent="0.25">
      <c r="A3308" t="s">
        <v>331</v>
      </c>
      <c r="B3308" s="25">
        <v>2020</v>
      </c>
      <c r="C3308" s="25" t="s">
        <v>1</v>
      </c>
      <c r="D3308" s="25" t="s">
        <v>64</v>
      </c>
      <c r="E3308" s="25" t="s">
        <v>262</v>
      </c>
      <c r="F3308" s="23" t="s">
        <v>333</v>
      </c>
      <c r="G3308" s="23" t="s">
        <v>492</v>
      </c>
      <c r="H3308" s="32" t="s">
        <v>354</v>
      </c>
      <c r="I3308" s="32" t="s">
        <v>55</v>
      </c>
      <c r="J3308" s="135">
        <v>33</v>
      </c>
      <c r="K3308" s="28">
        <v>0.69696999999999998</v>
      </c>
      <c r="L3308" s="77">
        <v>0.9</v>
      </c>
      <c r="Q3308" s="106"/>
    </row>
    <row r="3309" spans="1:17" x14ac:dyDescent="0.25">
      <c r="A3309" t="s">
        <v>331</v>
      </c>
      <c r="B3309" s="25">
        <v>2020</v>
      </c>
      <c r="C3309" s="25" t="s">
        <v>2</v>
      </c>
      <c r="D3309" s="25" t="s">
        <v>65</v>
      </c>
      <c r="E3309" s="25" t="s">
        <v>262</v>
      </c>
      <c r="F3309" s="23" t="s">
        <v>333</v>
      </c>
      <c r="G3309" s="23" t="s">
        <v>492</v>
      </c>
      <c r="H3309" s="32" t="s">
        <v>354</v>
      </c>
      <c r="I3309" s="32" t="s">
        <v>55</v>
      </c>
      <c r="J3309" s="135">
        <v>45</v>
      </c>
      <c r="K3309" s="28">
        <v>0.44444</v>
      </c>
      <c r="L3309" s="77">
        <v>0.9</v>
      </c>
      <c r="Q3309" s="106"/>
    </row>
    <row r="3310" spans="1:17" x14ac:dyDescent="0.25">
      <c r="A3310" t="s">
        <v>331</v>
      </c>
      <c r="B3310" s="25">
        <v>2020</v>
      </c>
      <c r="C3310" s="25" t="s">
        <v>3</v>
      </c>
      <c r="D3310" s="25" t="s">
        <v>66</v>
      </c>
      <c r="E3310" s="25" t="s">
        <v>262</v>
      </c>
      <c r="F3310" s="23" t="s">
        <v>333</v>
      </c>
      <c r="G3310" s="23" t="s">
        <v>492</v>
      </c>
      <c r="H3310" s="32" t="s">
        <v>354</v>
      </c>
      <c r="I3310" s="32" t="s">
        <v>55</v>
      </c>
      <c r="J3310" s="135">
        <v>83</v>
      </c>
      <c r="K3310" s="28">
        <v>0.72289000000000003</v>
      </c>
      <c r="L3310" s="77">
        <v>0.9</v>
      </c>
      <c r="Q3310" s="106"/>
    </row>
    <row r="3311" spans="1:17" x14ac:dyDescent="0.25">
      <c r="A3311" t="s">
        <v>331</v>
      </c>
      <c r="B3311" s="25">
        <v>2021</v>
      </c>
      <c r="C3311" s="25" t="s">
        <v>0</v>
      </c>
      <c r="D3311" s="25" t="s">
        <v>67</v>
      </c>
      <c r="E3311" s="25" t="s">
        <v>262</v>
      </c>
      <c r="F3311" s="23" t="s">
        <v>333</v>
      </c>
      <c r="G3311" s="23" t="s">
        <v>492</v>
      </c>
      <c r="H3311" s="32" t="s">
        <v>354</v>
      </c>
      <c r="I3311" s="32" t="s">
        <v>55</v>
      </c>
      <c r="J3311" s="135">
        <v>87</v>
      </c>
      <c r="K3311" s="28">
        <v>0.78161000000000003</v>
      </c>
      <c r="L3311" s="77">
        <v>0.9</v>
      </c>
      <c r="Q3311" s="106"/>
    </row>
    <row r="3312" spans="1:17" x14ac:dyDescent="0.25">
      <c r="A3312" t="s">
        <v>331</v>
      </c>
      <c r="B3312" s="25">
        <v>2021</v>
      </c>
      <c r="C3312" s="25" t="s">
        <v>1</v>
      </c>
      <c r="D3312" s="25" t="s">
        <v>68</v>
      </c>
      <c r="E3312" s="25" t="s">
        <v>262</v>
      </c>
      <c r="F3312" s="23" t="s">
        <v>333</v>
      </c>
      <c r="G3312" s="23" t="s">
        <v>492</v>
      </c>
      <c r="H3312" s="32" t="s">
        <v>354</v>
      </c>
      <c r="I3312" s="32" t="s">
        <v>55</v>
      </c>
      <c r="J3312" s="135">
        <v>90</v>
      </c>
      <c r="K3312" s="28">
        <v>0.84443999999999997</v>
      </c>
      <c r="L3312" s="77">
        <v>0.9</v>
      </c>
      <c r="Q3312" s="106"/>
    </row>
    <row r="3313" spans="1:17" x14ac:dyDescent="0.25">
      <c r="A3313" t="s">
        <v>331</v>
      </c>
      <c r="B3313" s="25">
        <v>2021</v>
      </c>
      <c r="C3313" s="25" t="s">
        <v>2</v>
      </c>
      <c r="D3313" s="25" t="s">
        <v>69</v>
      </c>
      <c r="E3313" s="25" t="s">
        <v>262</v>
      </c>
      <c r="F3313" s="23" t="s">
        <v>333</v>
      </c>
      <c r="G3313" s="23" t="s">
        <v>492</v>
      </c>
      <c r="H3313" s="32" t="s">
        <v>354</v>
      </c>
      <c r="I3313" s="32" t="s">
        <v>55</v>
      </c>
      <c r="J3313" s="135">
        <v>78</v>
      </c>
      <c r="K3313" s="28">
        <v>0.79486999999999997</v>
      </c>
      <c r="L3313" s="77">
        <v>0.9</v>
      </c>
      <c r="Q3313" s="106"/>
    </row>
    <row r="3314" spans="1:17" x14ac:dyDescent="0.25">
      <c r="A3314" t="s">
        <v>331</v>
      </c>
      <c r="B3314" s="25">
        <v>2021</v>
      </c>
      <c r="C3314" s="25" t="s">
        <v>3</v>
      </c>
      <c r="D3314" s="25" t="s">
        <v>70</v>
      </c>
      <c r="E3314" s="25" t="s">
        <v>262</v>
      </c>
      <c r="F3314" s="23" t="s">
        <v>333</v>
      </c>
      <c r="G3314" s="23" t="s">
        <v>492</v>
      </c>
      <c r="H3314" s="32" t="s">
        <v>354</v>
      </c>
      <c r="I3314" s="32" t="s">
        <v>55</v>
      </c>
      <c r="J3314" s="135">
        <v>84</v>
      </c>
      <c r="K3314" s="28">
        <v>0.76190000000000002</v>
      </c>
      <c r="L3314" s="77">
        <v>0.9</v>
      </c>
      <c r="Q3314" s="106"/>
    </row>
    <row r="3315" spans="1:17" x14ac:dyDescent="0.25">
      <c r="A3315" t="s">
        <v>331</v>
      </c>
      <c r="B3315" s="25">
        <v>2022</v>
      </c>
      <c r="C3315" s="25" t="s">
        <v>0</v>
      </c>
      <c r="D3315" s="25" t="s">
        <v>71</v>
      </c>
      <c r="E3315" s="25" t="s">
        <v>262</v>
      </c>
      <c r="F3315" s="23" t="s">
        <v>333</v>
      </c>
      <c r="G3315" s="23" t="s">
        <v>492</v>
      </c>
      <c r="H3315" s="32" t="s">
        <v>354</v>
      </c>
      <c r="I3315" s="32" t="s">
        <v>55</v>
      </c>
      <c r="J3315" s="135">
        <v>84</v>
      </c>
      <c r="K3315" s="28">
        <v>0.77381</v>
      </c>
      <c r="L3315" s="77">
        <v>0.9</v>
      </c>
      <c r="Q3315" s="106"/>
    </row>
    <row r="3316" spans="1:17" x14ac:dyDescent="0.25">
      <c r="A3316" t="s">
        <v>331</v>
      </c>
      <c r="B3316" s="25">
        <v>2022</v>
      </c>
      <c r="C3316" s="25" t="s">
        <v>1</v>
      </c>
      <c r="D3316" s="25" t="s">
        <v>72</v>
      </c>
      <c r="E3316" s="25" t="s">
        <v>262</v>
      </c>
      <c r="F3316" s="23" t="s">
        <v>333</v>
      </c>
      <c r="G3316" s="23" t="s">
        <v>492</v>
      </c>
      <c r="H3316" s="32" t="s">
        <v>354</v>
      </c>
      <c r="I3316" s="32" t="s">
        <v>55</v>
      </c>
      <c r="J3316" s="135">
        <v>86</v>
      </c>
      <c r="K3316" s="28">
        <v>1</v>
      </c>
      <c r="L3316" s="77">
        <v>0.9</v>
      </c>
      <c r="Q3316" s="106"/>
    </row>
    <row r="3317" spans="1:17" x14ac:dyDescent="0.25">
      <c r="A3317" t="s">
        <v>331</v>
      </c>
      <c r="B3317" s="25">
        <v>2022</v>
      </c>
      <c r="C3317" s="25" t="s">
        <v>2</v>
      </c>
      <c r="D3317" s="25" t="s">
        <v>73</v>
      </c>
      <c r="E3317" s="25" t="s">
        <v>262</v>
      </c>
      <c r="F3317" s="23" t="s">
        <v>333</v>
      </c>
      <c r="G3317" s="23" t="s">
        <v>492</v>
      </c>
      <c r="H3317" s="32" t="s">
        <v>354</v>
      </c>
      <c r="I3317" s="32" t="s">
        <v>55</v>
      </c>
      <c r="J3317" s="135">
        <v>98</v>
      </c>
      <c r="K3317" s="28">
        <v>1</v>
      </c>
      <c r="L3317" s="77">
        <v>0.9</v>
      </c>
      <c r="Q3317" s="106"/>
    </row>
    <row r="3318" spans="1:17" x14ac:dyDescent="0.25">
      <c r="A3318" t="s">
        <v>331</v>
      </c>
      <c r="B3318" s="25">
        <v>2022</v>
      </c>
      <c r="C3318" s="25" t="s">
        <v>3</v>
      </c>
      <c r="D3318" s="25" t="s">
        <v>493</v>
      </c>
      <c r="E3318" s="25" t="s">
        <v>262</v>
      </c>
      <c r="F3318" s="23" t="s">
        <v>333</v>
      </c>
      <c r="G3318" s="23" t="s">
        <v>492</v>
      </c>
      <c r="H3318" s="32" t="s">
        <v>354</v>
      </c>
      <c r="I3318" s="32" t="s">
        <v>55</v>
      </c>
      <c r="J3318" s="135">
        <v>63</v>
      </c>
      <c r="K3318" s="28">
        <v>1</v>
      </c>
      <c r="L3318" s="77">
        <v>0.9</v>
      </c>
      <c r="Q3318" s="106"/>
    </row>
    <row r="3319" spans="1:17" x14ac:dyDescent="0.25">
      <c r="A3319" t="s">
        <v>331</v>
      </c>
      <c r="B3319" s="25">
        <v>2023</v>
      </c>
      <c r="C3319" s="25" t="s">
        <v>0</v>
      </c>
      <c r="D3319" s="25" t="s">
        <v>537</v>
      </c>
      <c r="E3319" s="25" t="s">
        <v>262</v>
      </c>
      <c r="F3319" s="23" t="s">
        <v>333</v>
      </c>
      <c r="G3319" s="23" t="s">
        <v>492</v>
      </c>
      <c r="H3319" s="32" t="s">
        <v>354</v>
      </c>
      <c r="I3319" s="32" t="s">
        <v>55</v>
      </c>
      <c r="J3319" s="135">
        <v>71</v>
      </c>
      <c r="K3319" s="28">
        <v>0.98592000000000002</v>
      </c>
      <c r="L3319" s="77">
        <v>0.9</v>
      </c>
      <c r="Q3319" s="106"/>
    </row>
    <row r="3320" spans="1:17" x14ac:dyDescent="0.25">
      <c r="A3320" t="s">
        <v>331</v>
      </c>
      <c r="B3320" s="25">
        <v>2018</v>
      </c>
      <c r="C3320" s="25" t="s">
        <v>0</v>
      </c>
      <c r="D3320" s="25" t="s">
        <v>54</v>
      </c>
      <c r="E3320" s="25" t="s">
        <v>138</v>
      </c>
      <c r="F3320" s="23" t="s">
        <v>139</v>
      </c>
      <c r="G3320" s="23" t="s">
        <v>492</v>
      </c>
      <c r="H3320" s="32" t="s">
        <v>361</v>
      </c>
      <c r="I3320" s="32" t="s">
        <v>55</v>
      </c>
      <c r="J3320" s="135">
        <v>53</v>
      </c>
      <c r="K3320" s="28">
        <v>0.98112999999999995</v>
      </c>
      <c r="L3320" s="77">
        <v>0.9</v>
      </c>
      <c r="Q3320" s="106"/>
    </row>
    <row r="3321" spans="1:17" x14ac:dyDescent="0.25">
      <c r="A3321" t="s">
        <v>331</v>
      </c>
      <c r="B3321" s="25">
        <v>2018</v>
      </c>
      <c r="C3321" s="25" t="s">
        <v>1</v>
      </c>
      <c r="D3321" s="25" t="s">
        <v>56</v>
      </c>
      <c r="E3321" s="25" t="s">
        <v>138</v>
      </c>
      <c r="F3321" s="23" t="s">
        <v>139</v>
      </c>
      <c r="G3321" s="23" t="s">
        <v>492</v>
      </c>
      <c r="H3321" s="32" t="s">
        <v>361</v>
      </c>
      <c r="I3321" s="32" t="s">
        <v>55</v>
      </c>
      <c r="J3321" s="135">
        <v>62</v>
      </c>
      <c r="K3321" s="28">
        <v>0.96774000000000004</v>
      </c>
      <c r="L3321" s="77">
        <v>0.9</v>
      </c>
      <c r="Q3321" s="106"/>
    </row>
    <row r="3322" spans="1:17" x14ac:dyDescent="0.25">
      <c r="A3322" t="s">
        <v>331</v>
      </c>
      <c r="B3322" s="25">
        <v>2018</v>
      </c>
      <c r="C3322" s="25" t="s">
        <v>2</v>
      </c>
      <c r="D3322" s="25" t="s">
        <v>57</v>
      </c>
      <c r="E3322" s="25" t="s">
        <v>138</v>
      </c>
      <c r="F3322" s="23" t="s">
        <v>139</v>
      </c>
      <c r="G3322" s="23" t="s">
        <v>492</v>
      </c>
      <c r="H3322" s="32" t="s">
        <v>361</v>
      </c>
      <c r="I3322" s="32" t="s">
        <v>55</v>
      </c>
      <c r="J3322" s="135">
        <v>74</v>
      </c>
      <c r="K3322" s="28">
        <v>0.94594999999999996</v>
      </c>
      <c r="L3322" s="77">
        <v>0.9</v>
      </c>
      <c r="Q3322" s="106"/>
    </row>
    <row r="3323" spans="1:17" x14ac:dyDescent="0.25">
      <c r="A3323" t="s">
        <v>331</v>
      </c>
      <c r="B3323" s="25">
        <v>2018</v>
      </c>
      <c r="C3323" s="25" t="s">
        <v>3</v>
      </c>
      <c r="D3323" s="25" t="s">
        <v>58</v>
      </c>
      <c r="E3323" s="25" t="s">
        <v>138</v>
      </c>
      <c r="F3323" s="23" t="s">
        <v>139</v>
      </c>
      <c r="G3323" s="23" t="s">
        <v>492</v>
      </c>
      <c r="H3323" s="32" t="s">
        <v>361</v>
      </c>
      <c r="I3323" s="32" t="s">
        <v>55</v>
      </c>
      <c r="J3323" s="135">
        <v>81</v>
      </c>
      <c r="K3323" s="28">
        <v>0.93827000000000005</v>
      </c>
      <c r="L3323" s="77">
        <v>0.9</v>
      </c>
      <c r="Q3323" s="106"/>
    </row>
    <row r="3324" spans="1:17" x14ac:dyDescent="0.25">
      <c r="A3324" t="s">
        <v>331</v>
      </c>
      <c r="B3324" s="25">
        <v>2019</v>
      </c>
      <c r="C3324" s="25" t="s">
        <v>0</v>
      </c>
      <c r="D3324" s="25" t="s">
        <v>59</v>
      </c>
      <c r="E3324" s="25" t="s">
        <v>138</v>
      </c>
      <c r="F3324" s="23" t="s">
        <v>139</v>
      </c>
      <c r="G3324" s="23" t="s">
        <v>492</v>
      </c>
      <c r="H3324" s="32" t="s">
        <v>361</v>
      </c>
      <c r="I3324" s="32" t="s">
        <v>55</v>
      </c>
      <c r="J3324" s="135">
        <v>73</v>
      </c>
      <c r="K3324" s="28">
        <v>0.97260000000000002</v>
      </c>
      <c r="L3324" s="77">
        <v>0.9</v>
      </c>
      <c r="Q3324" s="106"/>
    </row>
    <row r="3325" spans="1:17" x14ac:dyDescent="0.25">
      <c r="A3325" t="s">
        <v>331</v>
      </c>
      <c r="B3325" s="25">
        <v>2019</v>
      </c>
      <c r="C3325" s="25" t="s">
        <v>1</v>
      </c>
      <c r="D3325" s="25" t="s">
        <v>60</v>
      </c>
      <c r="E3325" s="25" t="s">
        <v>138</v>
      </c>
      <c r="F3325" s="23" t="s">
        <v>139</v>
      </c>
      <c r="G3325" s="23" t="s">
        <v>492</v>
      </c>
      <c r="H3325" s="32" t="s">
        <v>361</v>
      </c>
      <c r="I3325" s="32" t="s">
        <v>55</v>
      </c>
      <c r="J3325" s="135">
        <v>72</v>
      </c>
      <c r="K3325" s="28">
        <v>0.95833000000000002</v>
      </c>
      <c r="L3325" s="77">
        <v>0.9</v>
      </c>
      <c r="Q3325" s="106"/>
    </row>
    <row r="3326" spans="1:17" x14ac:dyDescent="0.25">
      <c r="A3326" t="s">
        <v>331</v>
      </c>
      <c r="B3326" s="25">
        <v>2019</v>
      </c>
      <c r="C3326" s="25" t="s">
        <v>2</v>
      </c>
      <c r="D3326" s="25" t="s">
        <v>61</v>
      </c>
      <c r="E3326" s="25" t="s">
        <v>138</v>
      </c>
      <c r="F3326" s="23" t="s">
        <v>139</v>
      </c>
      <c r="G3326" s="23" t="s">
        <v>492</v>
      </c>
      <c r="H3326" s="32" t="s">
        <v>361</v>
      </c>
      <c r="I3326" s="32" t="s">
        <v>55</v>
      </c>
      <c r="J3326" s="135">
        <v>72</v>
      </c>
      <c r="K3326" s="28">
        <v>0.98611000000000004</v>
      </c>
      <c r="L3326" s="77">
        <v>0.9</v>
      </c>
      <c r="Q3326" s="106"/>
    </row>
    <row r="3327" spans="1:17" x14ac:dyDescent="0.25">
      <c r="A3327" t="s">
        <v>331</v>
      </c>
      <c r="B3327" s="25">
        <v>2019</v>
      </c>
      <c r="C3327" s="25" t="s">
        <v>3</v>
      </c>
      <c r="D3327" s="25" t="s">
        <v>62</v>
      </c>
      <c r="E3327" s="25" t="s">
        <v>138</v>
      </c>
      <c r="F3327" s="23" t="s">
        <v>139</v>
      </c>
      <c r="G3327" s="23" t="s">
        <v>492</v>
      </c>
      <c r="H3327" s="32" t="s">
        <v>361</v>
      </c>
      <c r="I3327" s="32" t="s">
        <v>55</v>
      </c>
      <c r="J3327" s="135">
        <v>85</v>
      </c>
      <c r="K3327" s="28">
        <v>0.97646999999999995</v>
      </c>
      <c r="L3327" s="77">
        <v>0.9</v>
      </c>
      <c r="Q3327" s="106"/>
    </row>
    <row r="3328" spans="1:17" x14ac:dyDescent="0.25">
      <c r="A3328" t="s">
        <v>331</v>
      </c>
      <c r="B3328" s="25">
        <v>2020</v>
      </c>
      <c r="C3328" s="25" t="s">
        <v>0</v>
      </c>
      <c r="D3328" s="25" t="s">
        <v>63</v>
      </c>
      <c r="E3328" s="25" t="s">
        <v>138</v>
      </c>
      <c r="F3328" s="23" t="s">
        <v>139</v>
      </c>
      <c r="G3328" s="23" t="s">
        <v>492</v>
      </c>
      <c r="H3328" s="32" t="s">
        <v>361</v>
      </c>
      <c r="I3328" s="32" t="s">
        <v>55</v>
      </c>
      <c r="J3328" s="135">
        <v>85</v>
      </c>
      <c r="K3328" s="28">
        <v>0.82352999999999998</v>
      </c>
      <c r="L3328" s="77">
        <v>0.9</v>
      </c>
      <c r="Q3328" s="106"/>
    </row>
    <row r="3329" spans="1:17" x14ac:dyDescent="0.25">
      <c r="A3329" t="s">
        <v>331</v>
      </c>
      <c r="B3329" s="25">
        <v>2020</v>
      </c>
      <c r="C3329" s="25" t="s">
        <v>1</v>
      </c>
      <c r="D3329" s="25" t="s">
        <v>64</v>
      </c>
      <c r="E3329" s="25" t="s">
        <v>138</v>
      </c>
      <c r="F3329" s="23" t="s">
        <v>139</v>
      </c>
      <c r="G3329" s="23" t="s">
        <v>492</v>
      </c>
      <c r="H3329" s="32" t="s">
        <v>361</v>
      </c>
      <c r="I3329" s="32" t="s">
        <v>55</v>
      </c>
      <c r="J3329" s="135">
        <v>39</v>
      </c>
      <c r="K3329" s="28">
        <v>0.92308000000000001</v>
      </c>
      <c r="L3329" s="77">
        <v>0.9</v>
      </c>
      <c r="Q3329" s="106"/>
    </row>
    <row r="3330" spans="1:17" x14ac:dyDescent="0.25">
      <c r="A3330" t="s">
        <v>331</v>
      </c>
      <c r="B3330" s="25">
        <v>2020</v>
      </c>
      <c r="C3330" s="25" t="s">
        <v>2</v>
      </c>
      <c r="D3330" s="25" t="s">
        <v>65</v>
      </c>
      <c r="E3330" s="25" t="s">
        <v>138</v>
      </c>
      <c r="F3330" s="23" t="s">
        <v>139</v>
      </c>
      <c r="G3330" s="23" t="s">
        <v>492</v>
      </c>
      <c r="H3330" s="32" t="s">
        <v>361</v>
      </c>
      <c r="I3330" s="32" t="s">
        <v>55</v>
      </c>
      <c r="J3330" s="135">
        <v>47</v>
      </c>
      <c r="K3330" s="28">
        <v>0.38297999999999999</v>
      </c>
      <c r="L3330" s="77">
        <v>0.9</v>
      </c>
      <c r="Q3330" s="106"/>
    </row>
    <row r="3331" spans="1:17" x14ac:dyDescent="0.25">
      <c r="A3331" t="s">
        <v>331</v>
      </c>
      <c r="B3331" s="25">
        <v>2020</v>
      </c>
      <c r="C3331" s="25" t="s">
        <v>3</v>
      </c>
      <c r="D3331" s="25" t="s">
        <v>66</v>
      </c>
      <c r="E3331" s="25" t="s">
        <v>138</v>
      </c>
      <c r="F3331" s="23" t="s">
        <v>139</v>
      </c>
      <c r="G3331" s="23" t="s">
        <v>492</v>
      </c>
      <c r="H3331" s="32" t="s">
        <v>361</v>
      </c>
      <c r="I3331" s="32" t="s">
        <v>55</v>
      </c>
      <c r="J3331" s="135">
        <v>70</v>
      </c>
      <c r="K3331" s="28">
        <v>0.25713999999999998</v>
      </c>
      <c r="L3331" s="77">
        <v>0.9</v>
      </c>
      <c r="Q3331" s="106"/>
    </row>
    <row r="3332" spans="1:17" x14ac:dyDescent="0.25">
      <c r="A3332" t="s">
        <v>331</v>
      </c>
      <c r="B3332" s="25">
        <v>2021</v>
      </c>
      <c r="C3332" s="25" t="s">
        <v>0</v>
      </c>
      <c r="D3332" s="25" t="s">
        <v>67</v>
      </c>
      <c r="E3332" s="25" t="s">
        <v>138</v>
      </c>
      <c r="F3332" s="23" t="s">
        <v>139</v>
      </c>
      <c r="G3332" s="23" t="s">
        <v>492</v>
      </c>
      <c r="H3332" s="32" t="s">
        <v>361</v>
      </c>
      <c r="I3332" s="32" t="s">
        <v>55</v>
      </c>
      <c r="J3332" s="135">
        <v>74</v>
      </c>
      <c r="K3332" s="28">
        <v>0.20269999999999999</v>
      </c>
      <c r="L3332" s="77">
        <v>0.9</v>
      </c>
      <c r="Q3332" s="106"/>
    </row>
    <row r="3333" spans="1:17" x14ac:dyDescent="0.25">
      <c r="A3333" t="s">
        <v>331</v>
      </c>
      <c r="B3333" s="25">
        <v>2021</v>
      </c>
      <c r="C3333" s="25" t="s">
        <v>1</v>
      </c>
      <c r="D3333" s="25" t="s">
        <v>68</v>
      </c>
      <c r="E3333" s="25" t="s">
        <v>138</v>
      </c>
      <c r="F3333" s="23" t="s">
        <v>139</v>
      </c>
      <c r="G3333" s="23" t="s">
        <v>492</v>
      </c>
      <c r="H3333" s="32" t="s">
        <v>361</v>
      </c>
      <c r="I3333" s="32" t="s">
        <v>55</v>
      </c>
      <c r="J3333" s="135">
        <v>70</v>
      </c>
      <c r="K3333" s="28">
        <v>0.35714000000000001</v>
      </c>
      <c r="L3333" s="77">
        <v>0.9</v>
      </c>
      <c r="Q3333" s="106"/>
    </row>
    <row r="3334" spans="1:17" x14ac:dyDescent="0.25">
      <c r="A3334" t="s">
        <v>331</v>
      </c>
      <c r="B3334" s="25">
        <v>2021</v>
      </c>
      <c r="C3334" s="25" t="s">
        <v>2</v>
      </c>
      <c r="D3334" s="25" t="s">
        <v>69</v>
      </c>
      <c r="E3334" s="25" t="s">
        <v>138</v>
      </c>
      <c r="F3334" s="23" t="s">
        <v>139</v>
      </c>
      <c r="G3334" s="23" t="s">
        <v>492</v>
      </c>
      <c r="H3334" s="32" t="s">
        <v>361</v>
      </c>
      <c r="I3334" s="32" t="s">
        <v>55</v>
      </c>
      <c r="J3334" s="135">
        <v>73</v>
      </c>
      <c r="K3334" s="28">
        <v>0.28766999999999998</v>
      </c>
      <c r="L3334" s="77">
        <v>0.9</v>
      </c>
      <c r="Q3334" s="106"/>
    </row>
    <row r="3335" spans="1:17" x14ac:dyDescent="0.25">
      <c r="A3335" t="s">
        <v>331</v>
      </c>
      <c r="B3335" s="25">
        <v>2021</v>
      </c>
      <c r="C3335" s="25" t="s">
        <v>3</v>
      </c>
      <c r="D3335" s="25" t="s">
        <v>70</v>
      </c>
      <c r="E3335" s="25" t="s">
        <v>138</v>
      </c>
      <c r="F3335" s="23" t="s">
        <v>139</v>
      </c>
      <c r="G3335" s="23" t="s">
        <v>492</v>
      </c>
      <c r="H3335" s="32" t="s">
        <v>361</v>
      </c>
      <c r="I3335" s="32" t="s">
        <v>55</v>
      </c>
      <c r="J3335" s="135">
        <v>72</v>
      </c>
      <c r="K3335" s="28">
        <v>0.47221999999999997</v>
      </c>
      <c r="L3335" s="77">
        <v>0.9</v>
      </c>
      <c r="Q3335" s="106"/>
    </row>
    <row r="3336" spans="1:17" x14ac:dyDescent="0.25">
      <c r="A3336" t="s">
        <v>331</v>
      </c>
      <c r="B3336" s="25">
        <v>2022</v>
      </c>
      <c r="C3336" s="25" t="s">
        <v>0</v>
      </c>
      <c r="D3336" s="25" t="s">
        <v>71</v>
      </c>
      <c r="E3336" s="25" t="s">
        <v>138</v>
      </c>
      <c r="F3336" s="23" t="s">
        <v>139</v>
      </c>
      <c r="G3336" s="23" t="s">
        <v>492</v>
      </c>
      <c r="H3336" s="32" t="s">
        <v>361</v>
      </c>
      <c r="I3336" s="32" t="s">
        <v>55</v>
      </c>
      <c r="J3336" s="135">
        <v>71</v>
      </c>
      <c r="K3336" s="28">
        <v>0.63380000000000003</v>
      </c>
      <c r="L3336" s="77">
        <v>0.9</v>
      </c>
      <c r="Q3336" s="106"/>
    </row>
    <row r="3337" spans="1:17" x14ac:dyDescent="0.25">
      <c r="A3337" t="s">
        <v>331</v>
      </c>
      <c r="B3337" s="25">
        <v>2022</v>
      </c>
      <c r="C3337" s="25" t="s">
        <v>1</v>
      </c>
      <c r="D3337" s="25" t="s">
        <v>72</v>
      </c>
      <c r="E3337" s="25" t="s">
        <v>138</v>
      </c>
      <c r="F3337" s="23" t="s">
        <v>139</v>
      </c>
      <c r="G3337" s="23" t="s">
        <v>492</v>
      </c>
      <c r="H3337" s="32" t="s">
        <v>361</v>
      </c>
      <c r="I3337" s="32" t="s">
        <v>55</v>
      </c>
      <c r="J3337" s="135">
        <v>77</v>
      </c>
      <c r="K3337" s="28">
        <v>0.48052</v>
      </c>
      <c r="L3337" s="77">
        <v>0.9</v>
      </c>
      <c r="Q3337" s="106"/>
    </row>
    <row r="3338" spans="1:17" x14ac:dyDescent="0.25">
      <c r="A3338" t="s">
        <v>331</v>
      </c>
      <c r="B3338" s="25">
        <v>2022</v>
      </c>
      <c r="C3338" s="25" t="s">
        <v>2</v>
      </c>
      <c r="D3338" s="25" t="s">
        <v>73</v>
      </c>
      <c r="E3338" s="25" t="s">
        <v>138</v>
      </c>
      <c r="F3338" s="23" t="s">
        <v>139</v>
      </c>
      <c r="G3338" s="23" t="s">
        <v>492</v>
      </c>
      <c r="H3338" s="32" t="s">
        <v>361</v>
      </c>
      <c r="I3338" s="32" t="s">
        <v>55</v>
      </c>
      <c r="J3338" s="135">
        <v>70</v>
      </c>
      <c r="K3338" s="28">
        <v>0.54286000000000001</v>
      </c>
      <c r="L3338" s="77">
        <v>0.9</v>
      </c>
      <c r="Q3338" s="106"/>
    </row>
    <row r="3339" spans="1:17" x14ac:dyDescent="0.25">
      <c r="A3339" t="s">
        <v>331</v>
      </c>
      <c r="B3339" s="25">
        <v>2022</v>
      </c>
      <c r="C3339" s="25" t="s">
        <v>3</v>
      </c>
      <c r="D3339" s="25" t="s">
        <v>493</v>
      </c>
      <c r="E3339" s="25" t="s">
        <v>138</v>
      </c>
      <c r="F3339" s="23" t="s">
        <v>139</v>
      </c>
      <c r="G3339" s="23" t="s">
        <v>492</v>
      </c>
      <c r="H3339" s="32" t="s">
        <v>361</v>
      </c>
      <c r="I3339" s="32" t="s">
        <v>55</v>
      </c>
      <c r="J3339" s="135">
        <v>67</v>
      </c>
      <c r="K3339" s="28">
        <v>0.83582000000000001</v>
      </c>
      <c r="L3339" s="77">
        <v>0.9</v>
      </c>
      <c r="Q3339" s="106"/>
    </row>
    <row r="3340" spans="1:17" x14ac:dyDescent="0.25">
      <c r="A3340" t="s">
        <v>331</v>
      </c>
      <c r="B3340" s="25">
        <v>2023</v>
      </c>
      <c r="C3340" s="25" t="s">
        <v>0</v>
      </c>
      <c r="D3340" s="25" t="s">
        <v>537</v>
      </c>
      <c r="E3340" s="25" t="s">
        <v>138</v>
      </c>
      <c r="F3340" s="23" t="s">
        <v>139</v>
      </c>
      <c r="G3340" s="23" t="s">
        <v>492</v>
      </c>
      <c r="H3340" s="32" t="s">
        <v>361</v>
      </c>
      <c r="I3340" s="32" t="s">
        <v>55</v>
      </c>
      <c r="J3340" s="135">
        <v>57</v>
      </c>
      <c r="K3340" s="28">
        <v>0.64912000000000003</v>
      </c>
      <c r="L3340" s="77">
        <v>0.9</v>
      </c>
      <c r="Q3340" s="106"/>
    </row>
    <row r="3341" spans="1:17" x14ac:dyDescent="0.25">
      <c r="A3341" t="s">
        <v>331</v>
      </c>
      <c r="B3341" s="25">
        <v>2018</v>
      </c>
      <c r="C3341" s="25" t="s">
        <v>0</v>
      </c>
      <c r="D3341" s="25" t="s">
        <v>54</v>
      </c>
      <c r="E3341" s="25" t="s">
        <v>140</v>
      </c>
      <c r="F3341" s="23" t="s">
        <v>141</v>
      </c>
      <c r="G3341" s="23" t="s">
        <v>492</v>
      </c>
      <c r="H3341" s="32" t="s">
        <v>352</v>
      </c>
      <c r="I3341" s="32" t="s">
        <v>55</v>
      </c>
      <c r="J3341" s="135">
        <v>117</v>
      </c>
      <c r="K3341" s="28">
        <v>0.58120000000000005</v>
      </c>
      <c r="L3341" s="77">
        <v>0.9</v>
      </c>
      <c r="Q3341" s="106"/>
    </row>
    <row r="3342" spans="1:17" x14ac:dyDescent="0.25">
      <c r="A3342" t="s">
        <v>331</v>
      </c>
      <c r="B3342" s="25">
        <v>2018</v>
      </c>
      <c r="C3342" s="25" t="s">
        <v>1</v>
      </c>
      <c r="D3342" s="25" t="s">
        <v>56</v>
      </c>
      <c r="E3342" s="25" t="s">
        <v>140</v>
      </c>
      <c r="F3342" s="23" t="s">
        <v>141</v>
      </c>
      <c r="G3342" s="23" t="s">
        <v>492</v>
      </c>
      <c r="H3342" s="32" t="s">
        <v>352</v>
      </c>
      <c r="I3342" s="32" t="s">
        <v>55</v>
      </c>
      <c r="J3342" s="135">
        <v>168</v>
      </c>
      <c r="K3342" s="28">
        <v>0.59523999999999999</v>
      </c>
      <c r="L3342" s="77">
        <v>0.9</v>
      </c>
      <c r="Q3342" s="106"/>
    </row>
    <row r="3343" spans="1:17" x14ac:dyDescent="0.25">
      <c r="A3343" t="s">
        <v>331</v>
      </c>
      <c r="B3343" s="25">
        <v>2018</v>
      </c>
      <c r="C3343" s="25" t="s">
        <v>2</v>
      </c>
      <c r="D3343" s="25" t="s">
        <v>57</v>
      </c>
      <c r="E3343" s="25" t="s">
        <v>140</v>
      </c>
      <c r="F3343" s="23" t="s">
        <v>141</v>
      </c>
      <c r="G3343" s="23" t="s">
        <v>492</v>
      </c>
      <c r="H3343" s="32" t="s">
        <v>352</v>
      </c>
      <c r="I3343" s="32" t="s">
        <v>55</v>
      </c>
      <c r="J3343" s="135">
        <v>178</v>
      </c>
      <c r="K3343" s="28">
        <v>0.64607000000000003</v>
      </c>
      <c r="L3343" s="77">
        <v>0.9</v>
      </c>
      <c r="Q3343" s="106"/>
    </row>
    <row r="3344" spans="1:17" x14ac:dyDescent="0.25">
      <c r="A3344" t="s">
        <v>331</v>
      </c>
      <c r="B3344" s="25">
        <v>2018</v>
      </c>
      <c r="C3344" s="25" t="s">
        <v>3</v>
      </c>
      <c r="D3344" s="25" t="s">
        <v>58</v>
      </c>
      <c r="E3344" s="25" t="s">
        <v>140</v>
      </c>
      <c r="F3344" s="23" t="s">
        <v>141</v>
      </c>
      <c r="G3344" s="23" t="s">
        <v>492</v>
      </c>
      <c r="H3344" s="32" t="s">
        <v>352</v>
      </c>
      <c r="I3344" s="32" t="s">
        <v>55</v>
      </c>
      <c r="J3344" s="135">
        <v>160</v>
      </c>
      <c r="K3344" s="28">
        <v>0.8</v>
      </c>
      <c r="L3344" s="77">
        <v>0.9</v>
      </c>
      <c r="Q3344" s="106"/>
    </row>
    <row r="3345" spans="1:17" x14ac:dyDescent="0.25">
      <c r="A3345" t="s">
        <v>331</v>
      </c>
      <c r="B3345" s="25">
        <v>2019</v>
      </c>
      <c r="C3345" s="25" t="s">
        <v>0</v>
      </c>
      <c r="D3345" s="25" t="s">
        <v>59</v>
      </c>
      <c r="E3345" s="25" t="s">
        <v>140</v>
      </c>
      <c r="F3345" s="23" t="s">
        <v>141</v>
      </c>
      <c r="G3345" s="23" t="s">
        <v>492</v>
      </c>
      <c r="H3345" s="32" t="s">
        <v>352</v>
      </c>
      <c r="I3345" s="32" t="s">
        <v>55</v>
      </c>
      <c r="J3345" s="135">
        <v>150</v>
      </c>
      <c r="K3345" s="28">
        <v>0.81333</v>
      </c>
      <c r="L3345" s="77">
        <v>0.9</v>
      </c>
      <c r="Q3345" s="106"/>
    </row>
    <row r="3346" spans="1:17" x14ac:dyDescent="0.25">
      <c r="A3346" t="s">
        <v>331</v>
      </c>
      <c r="B3346" s="25">
        <v>2019</v>
      </c>
      <c r="C3346" s="25" t="s">
        <v>1</v>
      </c>
      <c r="D3346" s="25" t="s">
        <v>60</v>
      </c>
      <c r="E3346" s="25" t="s">
        <v>140</v>
      </c>
      <c r="F3346" s="23" t="s">
        <v>141</v>
      </c>
      <c r="G3346" s="23" t="s">
        <v>492</v>
      </c>
      <c r="H3346" s="32" t="s">
        <v>352</v>
      </c>
      <c r="I3346" s="32" t="s">
        <v>55</v>
      </c>
      <c r="J3346" s="135">
        <v>159</v>
      </c>
      <c r="K3346" s="28">
        <v>0.73585</v>
      </c>
      <c r="L3346" s="77">
        <v>0.9</v>
      </c>
      <c r="Q3346" s="106"/>
    </row>
    <row r="3347" spans="1:17" x14ac:dyDescent="0.25">
      <c r="A3347" t="s">
        <v>331</v>
      </c>
      <c r="B3347" s="25">
        <v>2019</v>
      </c>
      <c r="C3347" s="25" t="s">
        <v>2</v>
      </c>
      <c r="D3347" s="25" t="s">
        <v>61</v>
      </c>
      <c r="E3347" s="25" t="s">
        <v>140</v>
      </c>
      <c r="F3347" s="23" t="s">
        <v>141</v>
      </c>
      <c r="G3347" s="23" t="s">
        <v>492</v>
      </c>
      <c r="H3347" s="32" t="s">
        <v>352</v>
      </c>
      <c r="I3347" s="32" t="s">
        <v>55</v>
      </c>
      <c r="J3347" s="135">
        <v>189</v>
      </c>
      <c r="K3347" s="28">
        <v>0.77778000000000003</v>
      </c>
      <c r="L3347" s="77">
        <v>0.9</v>
      </c>
      <c r="Q3347" s="106"/>
    </row>
    <row r="3348" spans="1:17" x14ac:dyDescent="0.25">
      <c r="A3348" t="s">
        <v>331</v>
      </c>
      <c r="B3348" s="25">
        <v>2019</v>
      </c>
      <c r="C3348" s="25" t="s">
        <v>3</v>
      </c>
      <c r="D3348" s="25" t="s">
        <v>62</v>
      </c>
      <c r="E3348" s="25" t="s">
        <v>140</v>
      </c>
      <c r="F3348" s="23" t="s">
        <v>141</v>
      </c>
      <c r="G3348" s="23" t="s">
        <v>492</v>
      </c>
      <c r="H3348" s="32" t="s">
        <v>352</v>
      </c>
      <c r="I3348" s="32" t="s">
        <v>55</v>
      </c>
      <c r="J3348" s="135">
        <v>160</v>
      </c>
      <c r="K3348" s="28">
        <v>0.98124999999999996</v>
      </c>
      <c r="L3348" s="77">
        <v>0.9</v>
      </c>
      <c r="Q3348" s="106"/>
    </row>
    <row r="3349" spans="1:17" x14ac:dyDescent="0.25">
      <c r="A3349" t="s">
        <v>331</v>
      </c>
      <c r="B3349" s="25">
        <v>2020</v>
      </c>
      <c r="C3349" s="25" t="s">
        <v>0</v>
      </c>
      <c r="D3349" s="25" t="s">
        <v>63</v>
      </c>
      <c r="E3349" s="25" t="s">
        <v>140</v>
      </c>
      <c r="F3349" s="23" t="s">
        <v>141</v>
      </c>
      <c r="G3349" s="23" t="s">
        <v>492</v>
      </c>
      <c r="H3349" s="32" t="s">
        <v>352</v>
      </c>
      <c r="I3349" s="32" t="s">
        <v>55</v>
      </c>
      <c r="J3349" s="135">
        <v>147</v>
      </c>
      <c r="K3349" s="28">
        <v>0.95918000000000003</v>
      </c>
      <c r="L3349" s="77">
        <v>0.9</v>
      </c>
      <c r="Q3349" s="106"/>
    </row>
    <row r="3350" spans="1:17" x14ac:dyDescent="0.25">
      <c r="A3350" t="s">
        <v>331</v>
      </c>
      <c r="B3350" s="25">
        <v>2020</v>
      </c>
      <c r="C3350" s="25" t="s">
        <v>1</v>
      </c>
      <c r="D3350" s="25" t="s">
        <v>64</v>
      </c>
      <c r="E3350" s="25" t="s">
        <v>140</v>
      </c>
      <c r="F3350" s="23" t="s">
        <v>141</v>
      </c>
      <c r="G3350" s="23" t="s">
        <v>492</v>
      </c>
      <c r="H3350" s="32" t="s">
        <v>352</v>
      </c>
      <c r="I3350" s="32" t="s">
        <v>55</v>
      </c>
      <c r="J3350" s="135">
        <v>93</v>
      </c>
      <c r="K3350" s="28">
        <v>0.89246999999999999</v>
      </c>
      <c r="L3350" s="77">
        <v>0.9</v>
      </c>
      <c r="Q3350" s="106"/>
    </row>
    <row r="3351" spans="1:17" x14ac:dyDescent="0.25">
      <c r="A3351" t="s">
        <v>331</v>
      </c>
      <c r="B3351" s="25">
        <v>2020</v>
      </c>
      <c r="C3351" s="25" t="s">
        <v>2</v>
      </c>
      <c r="D3351" s="25" t="s">
        <v>65</v>
      </c>
      <c r="E3351" s="25" t="s">
        <v>140</v>
      </c>
      <c r="F3351" s="23" t="s">
        <v>141</v>
      </c>
      <c r="G3351" s="23" t="s">
        <v>492</v>
      </c>
      <c r="H3351" s="32" t="s">
        <v>352</v>
      </c>
      <c r="I3351" s="32" t="s">
        <v>55</v>
      </c>
      <c r="J3351" s="135">
        <v>150</v>
      </c>
      <c r="K3351" s="28">
        <v>0.88</v>
      </c>
      <c r="L3351" s="77">
        <v>0.9</v>
      </c>
      <c r="Q3351" s="106"/>
    </row>
    <row r="3352" spans="1:17" x14ac:dyDescent="0.25">
      <c r="A3352" t="s">
        <v>331</v>
      </c>
      <c r="B3352" s="25">
        <v>2020</v>
      </c>
      <c r="C3352" s="25" t="s">
        <v>3</v>
      </c>
      <c r="D3352" s="25" t="s">
        <v>66</v>
      </c>
      <c r="E3352" s="25" t="s">
        <v>140</v>
      </c>
      <c r="F3352" s="23" t="s">
        <v>141</v>
      </c>
      <c r="G3352" s="23" t="s">
        <v>492</v>
      </c>
      <c r="H3352" s="32" t="s">
        <v>352</v>
      </c>
      <c r="I3352" s="32" t="s">
        <v>55</v>
      </c>
      <c r="J3352" s="135">
        <v>146</v>
      </c>
      <c r="K3352" s="28">
        <v>0.95204999999999995</v>
      </c>
      <c r="L3352" s="77">
        <v>0.9</v>
      </c>
      <c r="Q3352" s="106"/>
    </row>
    <row r="3353" spans="1:17" x14ac:dyDescent="0.25">
      <c r="A3353" t="s">
        <v>331</v>
      </c>
      <c r="B3353" s="25">
        <v>2021</v>
      </c>
      <c r="C3353" s="25" t="s">
        <v>0</v>
      </c>
      <c r="D3353" s="25" t="s">
        <v>67</v>
      </c>
      <c r="E3353" s="25" t="s">
        <v>140</v>
      </c>
      <c r="F3353" s="23" t="s">
        <v>141</v>
      </c>
      <c r="G3353" s="23" t="s">
        <v>492</v>
      </c>
      <c r="H3353" s="32" t="s">
        <v>352</v>
      </c>
      <c r="I3353" s="32" t="s">
        <v>55</v>
      </c>
      <c r="J3353" s="135">
        <v>138</v>
      </c>
      <c r="K3353" s="28">
        <v>0.96377000000000002</v>
      </c>
      <c r="L3353" s="77">
        <v>0.9</v>
      </c>
      <c r="Q3353" s="106"/>
    </row>
    <row r="3354" spans="1:17" x14ac:dyDescent="0.25">
      <c r="A3354" t="s">
        <v>331</v>
      </c>
      <c r="B3354" s="25">
        <v>2021</v>
      </c>
      <c r="C3354" s="25" t="s">
        <v>1</v>
      </c>
      <c r="D3354" s="25" t="s">
        <v>68</v>
      </c>
      <c r="E3354" s="25" t="s">
        <v>140</v>
      </c>
      <c r="F3354" s="23" t="s">
        <v>141</v>
      </c>
      <c r="G3354" s="23" t="s">
        <v>492</v>
      </c>
      <c r="H3354" s="32" t="s">
        <v>352</v>
      </c>
      <c r="I3354" s="32" t="s">
        <v>55</v>
      </c>
      <c r="J3354" s="135">
        <v>157</v>
      </c>
      <c r="K3354" s="28">
        <v>0.98089000000000004</v>
      </c>
      <c r="L3354" s="77">
        <v>0.9</v>
      </c>
      <c r="Q3354" s="106"/>
    </row>
    <row r="3355" spans="1:17" x14ac:dyDescent="0.25">
      <c r="A3355" t="s">
        <v>331</v>
      </c>
      <c r="B3355" s="25">
        <v>2021</v>
      </c>
      <c r="C3355" s="25" t="s">
        <v>2</v>
      </c>
      <c r="D3355" s="25" t="s">
        <v>69</v>
      </c>
      <c r="E3355" s="25" t="s">
        <v>140</v>
      </c>
      <c r="F3355" s="23" t="s">
        <v>141</v>
      </c>
      <c r="G3355" s="23" t="s">
        <v>492</v>
      </c>
      <c r="H3355" s="32" t="s">
        <v>352</v>
      </c>
      <c r="I3355" s="32" t="s">
        <v>55</v>
      </c>
      <c r="J3355" s="135">
        <v>152</v>
      </c>
      <c r="K3355" s="28">
        <v>0.89473999999999998</v>
      </c>
      <c r="L3355" s="77">
        <v>0.9</v>
      </c>
      <c r="Q3355" s="106"/>
    </row>
    <row r="3356" spans="1:17" x14ac:dyDescent="0.25">
      <c r="A3356" t="s">
        <v>331</v>
      </c>
      <c r="B3356" s="25">
        <v>2021</v>
      </c>
      <c r="C3356" s="25" t="s">
        <v>3</v>
      </c>
      <c r="D3356" s="25" t="s">
        <v>70</v>
      </c>
      <c r="E3356" s="25" t="s">
        <v>140</v>
      </c>
      <c r="F3356" s="23" t="s">
        <v>141</v>
      </c>
      <c r="G3356" s="23" t="s">
        <v>492</v>
      </c>
      <c r="H3356" s="32" t="s">
        <v>352</v>
      </c>
      <c r="I3356" s="32" t="s">
        <v>55</v>
      </c>
      <c r="J3356" s="135">
        <v>156</v>
      </c>
      <c r="K3356" s="28">
        <v>0.74358999999999997</v>
      </c>
      <c r="L3356" s="77">
        <v>0.9</v>
      </c>
      <c r="Q3356" s="106"/>
    </row>
    <row r="3357" spans="1:17" x14ac:dyDescent="0.25">
      <c r="A3357" t="s">
        <v>331</v>
      </c>
      <c r="B3357" s="25">
        <v>2022</v>
      </c>
      <c r="C3357" s="25" t="s">
        <v>0</v>
      </c>
      <c r="D3357" s="25" t="s">
        <v>71</v>
      </c>
      <c r="E3357" s="25" t="s">
        <v>140</v>
      </c>
      <c r="F3357" s="23" t="s">
        <v>141</v>
      </c>
      <c r="G3357" s="23" t="s">
        <v>492</v>
      </c>
      <c r="H3357" s="32" t="s">
        <v>352</v>
      </c>
      <c r="I3357" s="32" t="s">
        <v>55</v>
      </c>
      <c r="J3357" s="135">
        <v>141</v>
      </c>
      <c r="K3357" s="28">
        <v>0.98582000000000003</v>
      </c>
      <c r="L3357" s="77">
        <v>0.9</v>
      </c>
      <c r="Q3357" s="106"/>
    </row>
    <row r="3358" spans="1:17" x14ac:dyDescent="0.25">
      <c r="A3358" t="s">
        <v>331</v>
      </c>
      <c r="B3358" s="25">
        <v>2022</v>
      </c>
      <c r="C3358" s="25" t="s">
        <v>1</v>
      </c>
      <c r="D3358" s="25" t="s">
        <v>72</v>
      </c>
      <c r="E3358" s="25" t="s">
        <v>140</v>
      </c>
      <c r="F3358" s="23" t="s">
        <v>141</v>
      </c>
      <c r="G3358" s="23" t="s">
        <v>492</v>
      </c>
      <c r="H3358" s="32" t="s">
        <v>352</v>
      </c>
      <c r="I3358" s="32" t="s">
        <v>55</v>
      </c>
      <c r="J3358" s="135">
        <v>177</v>
      </c>
      <c r="K3358" s="28">
        <v>0.97175</v>
      </c>
      <c r="L3358" s="77">
        <v>0.9</v>
      </c>
      <c r="Q3358" s="106"/>
    </row>
    <row r="3359" spans="1:17" x14ac:dyDescent="0.25">
      <c r="A3359" t="s">
        <v>331</v>
      </c>
      <c r="B3359" s="25">
        <v>2022</v>
      </c>
      <c r="C3359" s="25" t="s">
        <v>2</v>
      </c>
      <c r="D3359" s="25" t="s">
        <v>73</v>
      </c>
      <c r="E3359" s="25" t="s">
        <v>140</v>
      </c>
      <c r="F3359" s="23" t="s">
        <v>141</v>
      </c>
      <c r="G3359" s="23" t="s">
        <v>492</v>
      </c>
      <c r="H3359" s="32" t="s">
        <v>352</v>
      </c>
      <c r="I3359" s="32" t="s">
        <v>55</v>
      </c>
      <c r="J3359" s="135">
        <v>167</v>
      </c>
      <c r="K3359" s="28">
        <v>0.98204000000000002</v>
      </c>
      <c r="L3359" s="77">
        <v>0.9</v>
      </c>
      <c r="Q3359" s="106"/>
    </row>
    <row r="3360" spans="1:17" x14ac:dyDescent="0.25">
      <c r="A3360" t="s">
        <v>331</v>
      </c>
      <c r="B3360" s="25">
        <v>2022</v>
      </c>
      <c r="C3360" s="25" t="s">
        <v>3</v>
      </c>
      <c r="D3360" s="25" t="s">
        <v>493</v>
      </c>
      <c r="E3360" s="25" t="s">
        <v>140</v>
      </c>
      <c r="F3360" s="23" t="s">
        <v>141</v>
      </c>
      <c r="G3360" s="23" t="s">
        <v>492</v>
      </c>
      <c r="H3360" s="32" t="s">
        <v>352</v>
      </c>
      <c r="I3360" s="32" t="s">
        <v>55</v>
      </c>
      <c r="J3360" s="135">
        <v>163</v>
      </c>
      <c r="K3360" s="28">
        <v>0.96933000000000002</v>
      </c>
      <c r="L3360" s="77">
        <v>0.9</v>
      </c>
      <c r="Q3360" s="106"/>
    </row>
    <row r="3361" spans="1:17" x14ac:dyDescent="0.25">
      <c r="A3361" t="s">
        <v>331</v>
      </c>
      <c r="B3361" s="25">
        <v>2023</v>
      </c>
      <c r="C3361" s="25" t="s">
        <v>0</v>
      </c>
      <c r="D3361" s="25" t="s">
        <v>537</v>
      </c>
      <c r="E3361" s="25" t="s">
        <v>140</v>
      </c>
      <c r="F3361" s="23" t="s">
        <v>141</v>
      </c>
      <c r="G3361" s="23" t="s">
        <v>492</v>
      </c>
      <c r="H3361" s="32" t="s">
        <v>352</v>
      </c>
      <c r="I3361" s="32" t="s">
        <v>55</v>
      </c>
      <c r="J3361" s="135">
        <v>175</v>
      </c>
      <c r="K3361" s="28">
        <v>0.96570999999999996</v>
      </c>
      <c r="L3361" s="77">
        <v>0.9</v>
      </c>
      <c r="Q3361" s="106"/>
    </row>
    <row r="3362" spans="1:17" x14ac:dyDescent="0.25">
      <c r="A3362" t="s">
        <v>331</v>
      </c>
      <c r="B3362" s="25">
        <v>2018</v>
      </c>
      <c r="C3362" s="25" t="s">
        <v>0</v>
      </c>
      <c r="D3362" s="25" t="s">
        <v>54</v>
      </c>
      <c r="E3362" s="25" t="s">
        <v>142</v>
      </c>
      <c r="F3362" s="23" t="s">
        <v>143</v>
      </c>
      <c r="G3362" s="23" t="s">
        <v>492</v>
      </c>
      <c r="H3362" s="32" t="s">
        <v>351</v>
      </c>
      <c r="I3362" s="32" t="s">
        <v>55</v>
      </c>
      <c r="J3362" s="135">
        <v>70</v>
      </c>
      <c r="K3362" s="28">
        <v>1</v>
      </c>
      <c r="L3362" s="77">
        <v>0.9</v>
      </c>
      <c r="Q3362" s="106"/>
    </row>
    <row r="3363" spans="1:17" x14ac:dyDescent="0.25">
      <c r="A3363" t="s">
        <v>331</v>
      </c>
      <c r="B3363" s="25">
        <v>2018</v>
      </c>
      <c r="C3363" s="25" t="s">
        <v>1</v>
      </c>
      <c r="D3363" s="25" t="s">
        <v>56</v>
      </c>
      <c r="E3363" s="25" t="s">
        <v>142</v>
      </c>
      <c r="F3363" s="23" t="s">
        <v>143</v>
      </c>
      <c r="G3363" s="23" t="s">
        <v>492</v>
      </c>
      <c r="H3363" s="32" t="s">
        <v>351</v>
      </c>
      <c r="I3363" s="32" t="s">
        <v>55</v>
      </c>
      <c r="J3363" s="135">
        <v>107</v>
      </c>
      <c r="K3363" s="28">
        <v>0.98131000000000002</v>
      </c>
      <c r="L3363" s="77">
        <v>0.9</v>
      </c>
      <c r="Q3363" s="106"/>
    </row>
    <row r="3364" spans="1:17" x14ac:dyDescent="0.25">
      <c r="A3364" t="s">
        <v>331</v>
      </c>
      <c r="B3364" s="25">
        <v>2018</v>
      </c>
      <c r="C3364" s="25" t="s">
        <v>2</v>
      </c>
      <c r="D3364" s="25" t="s">
        <v>57</v>
      </c>
      <c r="E3364" s="25" t="s">
        <v>142</v>
      </c>
      <c r="F3364" s="23" t="s">
        <v>143</v>
      </c>
      <c r="G3364" s="23" t="s">
        <v>492</v>
      </c>
      <c r="H3364" s="32" t="s">
        <v>351</v>
      </c>
      <c r="I3364" s="32" t="s">
        <v>55</v>
      </c>
      <c r="J3364" s="135">
        <v>111</v>
      </c>
      <c r="K3364" s="28">
        <v>0.99099000000000004</v>
      </c>
      <c r="L3364" s="77">
        <v>0.9</v>
      </c>
      <c r="Q3364" s="106"/>
    </row>
    <row r="3365" spans="1:17" x14ac:dyDescent="0.25">
      <c r="A3365" t="s">
        <v>331</v>
      </c>
      <c r="B3365" s="25">
        <v>2018</v>
      </c>
      <c r="C3365" s="25" t="s">
        <v>3</v>
      </c>
      <c r="D3365" s="25" t="s">
        <v>58</v>
      </c>
      <c r="E3365" s="25" t="s">
        <v>142</v>
      </c>
      <c r="F3365" s="23" t="s">
        <v>143</v>
      </c>
      <c r="G3365" s="23" t="s">
        <v>492</v>
      </c>
      <c r="H3365" s="32" t="s">
        <v>351</v>
      </c>
      <c r="I3365" s="32" t="s">
        <v>55</v>
      </c>
      <c r="J3365" s="135">
        <v>86</v>
      </c>
      <c r="K3365" s="28">
        <v>0.98836999999999997</v>
      </c>
      <c r="L3365" s="77">
        <v>0.9</v>
      </c>
      <c r="Q3365" s="106"/>
    </row>
    <row r="3366" spans="1:17" x14ac:dyDescent="0.25">
      <c r="A3366" t="s">
        <v>331</v>
      </c>
      <c r="B3366" s="25">
        <v>2019</v>
      </c>
      <c r="C3366" s="25" t="s">
        <v>0</v>
      </c>
      <c r="D3366" s="25" t="s">
        <v>59</v>
      </c>
      <c r="E3366" s="25" t="s">
        <v>142</v>
      </c>
      <c r="F3366" s="23" t="s">
        <v>143</v>
      </c>
      <c r="G3366" s="23" t="s">
        <v>492</v>
      </c>
      <c r="H3366" s="32" t="s">
        <v>351</v>
      </c>
      <c r="I3366" s="32" t="s">
        <v>55</v>
      </c>
      <c r="J3366" s="135">
        <v>101</v>
      </c>
      <c r="K3366" s="28">
        <v>0.99009999999999998</v>
      </c>
      <c r="L3366" s="77">
        <v>0.9</v>
      </c>
      <c r="Q3366" s="106"/>
    </row>
    <row r="3367" spans="1:17" x14ac:dyDescent="0.25">
      <c r="A3367" t="s">
        <v>331</v>
      </c>
      <c r="B3367" s="25">
        <v>2019</v>
      </c>
      <c r="C3367" s="25" t="s">
        <v>1</v>
      </c>
      <c r="D3367" s="25" t="s">
        <v>60</v>
      </c>
      <c r="E3367" s="25" t="s">
        <v>142</v>
      </c>
      <c r="F3367" s="23" t="s">
        <v>143</v>
      </c>
      <c r="G3367" s="23" t="s">
        <v>492</v>
      </c>
      <c r="H3367" s="32" t="s">
        <v>351</v>
      </c>
      <c r="I3367" s="32" t="s">
        <v>55</v>
      </c>
      <c r="J3367" s="135">
        <v>108</v>
      </c>
      <c r="K3367" s="28">
        <v>1</v>
      </c>
      <c r="L3367" s="77">
        <v>0.9</v>
      </c>
      <c r="Q3367" s="106"/>
    </row>
    <row r="3368" spans="1:17" x14ac:dyDescent="0.25">
      <c r="A3368" t="s">
        <v>331</v>
      </c>
      <c r="B3368" s="25">
        <v>2019</v>
      </c>
      <c r="C3368" s="25" t="s">
        <v>2</v>
      </c>
      <c r="D3368" s="25" t="s">
        <v>61</v>
      </c>
      <c r="E3368" s="25" t="s">
        <v>142</v>
      </c>
      <c r="F3368" s="23" t="s">
        <v>143</v>
      </c>
      <c r="G3368" s="23" t="s">
        <v>492</v>
      </c>
      <c r="H3368" s="32" t="s">
        <v>351</v>
      </c>
      <c r="I3368" s="32" t="s">
        <v>55</v>
      </c>
      <c r="J3368" s="135">
        <v>95</v>
      </c>
      <c r="K3368" s="28">
        <v>0.93684000000000001</v>
      </c>
      <c r="L3368" s="77">
        <v>0.9</v>
      </c>
      <c r="Q3368" s="106"/>
    </row>
    <row r="3369" spans="1:17" x14ac:dyDescent="0.25">
      <c r="A3369" t="s">
        <v>331</v>
      </c>
      <c r="B3369" s="25">
        <v>2019</v>
      </c>
      <c r="C3369" s="25" t="s">
        <v>3</v>
      </c>
      <c r="D3369" s="25" t="s">
        <v>62</v>
      </c>
      <c r="E3369" s="25" t="s">
        <v>142</v>
      </c>
      <c r="F3369" s="23" t="s">
        <v>143</v>
      </c>
      <c r="G3369" s="23" t="s">
        <v>492</v>
      </c>
      <c r="H3369" s="32" t="s">
        <v>351</v>
      </c>
      <c r="I3369" s="32" t="s">
        <v>55</v>
      </c>
      <c r="J3369" s="135">
        <v>122</v>
      </c>
      <c r="K3369" s="28">
        <v>0.97541</v>
      </c>
      <c r="L3369" s="77">
        <v>0.9</v>
      </c>
      <c r="Q3369" s="106"/>
    </row>
    <row r="3370" spans="1:17" x14ac:dyDescent="0.25">
      <c r="A3370" t="s">
        <v>331</v>
      </c>
      <c r="B3370" s="25">
        <v>2020</v>
      </c>
      <c r="C3370" s="25" t="s">
        <v>0</v>
      </c>
      <c r="D3370" s="25" t="s">
        <v>63</v>
      </c>
      <c r="E3370" s="25" t="s">
        <v>142</v>
      </c>
      <c r="F3370" s="23" t="s">
        <v>143</v>
      </c>
      <c r="G3370" s="23" t="s">
        <v>492</v>
      </c>
      <c r="H3370" s="32" t="s">
        <v>351</v>
      </c>
      <c r="I3370" s="32" t="s">
        <v>55</v>
      </c>
      <c r="J3370" s="135">
        <v>72</v>
      </c>
      <c r="K3370" s="28">
        <v>0.98611000000000004</v>
      </c>
      <c r="L3370" s="77">
        <v>0.9</v>
      </c>
      <c r="Q3370" s="106"/>
    </row>
    <row r="3371" spans="1:17" x14ac:dyDescent="0.25">
      <c r="A3371" t="s">
        <v>331</v>
      </c>
      <c r="B3371" s="25">
        <v>2020</v>
      </c>
      <c r="C3371" s="25" t="s">
        <v>1</v>
      </c>
      <c r="D3371" s="25" t="s">
        <v>64</v>
      </c>
      <c r="E3371" s="25" t="s">
        <v>142</v>
      </c>
      <c r="F3371" s="23" t="s">
        <v>143</v>
      </c>
      <c r="G3371" s="23" t="s">
        <v>492</v>
      </c>
      <c r="H3371" s="32" t="s">
        <v>351</v>
      </c>
      <c r="I3371" s="32" t="s">
        <v>55</v>
      </c>
      <c r="J3371" s="135">
        <v>52</v>
      </c>
      <c r="K3371" s="28">
        <v>0.96153999999999995</v>
      </c>
      <c r="L3371" s="77">
        <v>0.9</v>
      </c>
      <c r="Q3371" s="106"/>
    </row>
    <row r="3372" spans="1:17" x14ac:dyDescent="0.25">
      <c r="A3372" t="s">
        <v>331</v>
      </c>
      <c r="B3372" s="25">
        <v>2020</v>
      </c>
      <c r="C3372" s="25" t="s">
        <v>2</v>
      </c>
      <c r="D3372" s="25" t="s">
        <v>65</v>
      </c>
      <c r="E3372" s="25" t="s">
        <v>142</v>
      </c>
      <c r="F3372" s="23" t="s">
        <v>143</v>
      </c>
      <c r="G3372" s="23" t="s">
        <v>492</v>
      </c>
      <c r="H3372" s="32" t="s">
        <v>351</v>
      </c>
      <c r="I3372" s="32" t="s">
        <v>55</v>
      </c>
      <c r="J3372" s="135">
        <v>84</v>
      </c>
      <c r="K3372" s="28">
        <v>0.70238</v>
      </c>
      <c r="L3372" s="77">
        <v>0.9</v>
      </c>
      <c r="Q3372" s="106"/>
    </row>
    <row r="3373" spans="1:17" x14ac:dyDescent="0.25">
      <c r="A3373" t="s">
        <v>331</v>
      </c>
      <c r="B3373" s="25">
        <v>2020</v>
      </c>
      <c r="C3373" s="25" t="s">
        <v>3</v>
      </c>
      <c r="D3373" s="25" t="s">
        <v>66</v>
      </c>
      <c r="E3373" s="25" t="s">
        <v>142</v>
      </c>
      <c r="F3373" s="23" t="s">
        <v>143</v>
      </c>
      <c r="G3373" s="23" t="s">
        <v>492</v>
      </c>
      <c r="H3373" s="32" t="s">
        <v>351</v>
      </c>
      <c r="I3373" s="32" t="s">
        <v>55</v>
      </c>
      <c r="J3373" s="135">
        <v>77</v>
      </c>
      <c r="K3373" s="28">
        <v>0.92208000000000001</v>
      </c>
      <c r="L3373" s="77">
        <v>0.9</v>
      </c>
      <c r="Q3373" s="106"/>
    </row>
    <row r="3374" spans="1:17" x14ac:dyDescent="0.25">
      <c r="A3374" t="s">
        <v>331</v>
      </c>
      <c r="B3374" s="25">
        <v>2021</v>
      </c>
      <c r="C3374" s="25" t="s">
        <v>0</v>
      </c>
      <c r="D3374" s="25" t="s">
        <v>67</v>
      </c>
      <c r="E3374" s="25" t="s">
        <v>142</v>
      </c>
      <c r="F3374" s="23" t="s">
        <v>143</v>
      </c>
      <c r="G3374" s="23" t="s">
        <v>492</v>
      </c>
      <c r="H3374" s="32" t="s">
        <v>351</v>
      </c>
      <c r="I3374" s="32" t="s">
        <v>55</v>
      </c>
      <c r="J3374" s="135">
        <v>105</v>
      </c>
      <c r="K3374" s="28">
        <v>0.94286000000000003</v>
      </c>
      <c r="L3374" s="77">
        <v>0.9</v>
      </c>
      <c r="Q3374" s="106"/>
    </row>
    <row r="3375" spans="1:17" x14ac:dyDescent="0.25">
      <c r="A3375" t="s">
        <v>331</v>
      </c>
      <c r="B3375" s="25">
        <v>2021</v>
      </c>
      <c r="C3375" s="25" t="s">
        <v>1</v>
      </c>
      <c r="D3375" s="25" t="s">
        <v>68</v>
      </c>
      <c r="E3375" s="25" t="s">
        <v>142</v>
      </c>
      <c r="F3375" s="23" t="s">
        <v>143</v>
      </c>
      <c r="G3375" s="23" t="s">
        <v>492</v>
      </c>
      <c r="H3375" s="32" t="s">
        <v>351</v>
      </c>
      <c r="I3375" s="32" t="s">
        <v>55</v>
      </c>
      <c r="J3375" s="135">
        <v>71</v>
      </c>
      <c r="K3375" s="28">
        <v>0.94366000000000005</v>
      </c>
      <c r="L3375" s="77">
        <v>0.9</v>
      </c>
      <c r="Q3375" s="106"/>
    </row>
    <row r="3376" spans="1:17" x14ac:dyDescent="0.25">
      <c r="A3376" t="s">
        <v>331</v>
      </c>
      <c r="B3376" s="25">
        <v>2021</v>
      </c>
      <c r="C3376" s="25" t="s">
        <v>2</v>
      </c>
      <c r="D3376" s="25" t="s">
        <v>69</v>
      </c>
      <c r="E3376" s="25" t="s">
        <v>142</v>
      </c>
      <c r="F3376" s="23" t="s">
        <v>143</v>
      </c>
      <c r="G3376" s="23" t="s">
        <v>492</v>
      </c>
      <c r="H3376" s="32" t="s">
        <v>351</v>
      </c>
      <c r="I3376" s="32" t="s">
        <v>55</v>
      </c>
      <c r="J3376" s="135">
        <v>82</v>
      </c>
      <c r="K3376" s="28">
        <v>0.90244000000000002</v>
      </c>
      <c r="L3376" s="77">
        <v>0.9</v>
      </c>
      <c r="Q3376" s="106"/>
    </row>
    <row r="3377" spans="1:17" x14ac:dyDescent="0.25">
      <c r="A3377" t="s">
        <v>331</v>
      </c>
      <c r="B3377" s="25">
        <v>2021</v>
      </c>
      <c r="C3377" s="25" t="s">
        <v>3</v>
      </c>
      <c r="D3377" s="25" t="s">
        <v>70</v>
      </c>
      <c r="E3377" s="25" t="s">
        <v>142</v>
      </c>
      <c r="F3377" s="23" t="s">
        <v>143</v>
      </c>
      <c r="G3377" s="23" t="s">
        <v>492</v>
      </c>
      <c r="H3377" s="32" t="s">
        <v>351</v>
      </c>
      <c r="I3377" s="32" t="s">
        <v>55</v>
      </c>
      <c r="J3377" s="135">
        <v>86</v>
      </c>
      <c r="K3377" s="28">
        <v>0.93023</v>
      </c>
      <c r="L3377" s="77">
        <v>0.9</v>
      </c>
      <c r="Q3377" s="106"/>
    </row>
    <row r="3378" spans="1:17" x14ac:dyDescent="0.25">
      <c r="A3378" t="s">
        <v>331</v>
      </c>
      <c r="B3378" s="25">
        <v>2022</v>
      </c>
      <c r="C3378" s="25" t="s">
        <v>0</v>
      </c>
      <c r="D3378" s="25" t="s">
        <v>71</v>
      </c>
      <c r="E3378" s="25" t="s">
        <v>142</v>
      </c>
      <c r="F3378" s="23" t="s">
        <v>143</v>
      </c>
      <c r="G3378" s="23" t="s">
        <v>492</v>
      </c>
      <c r="H3378" s="32" t="s">
        <v>351</v>
      </c>
      <c r="I3378" s="32" t="s">
        <v>55</v>
      </c>
      <c r="J3378" s="135">
        <v>107</v>
      </c>
      <c r="K3378" s="28">
        <v>0.96262000000000003</v>
      </c>
      <c r="L3378" s="77">
        <v>0.9</v>
      </c>
      <c r="Q3378" s="106"/>
    </row>
    <row r="3379" spans="1:17" x14ac:dyDescent="0.25">
      <c r="A3379" t="s">
        <v>331</v>
      </c>
      <c r="B3379" s="25">
        <v>2022</v>
      </c>
      <c r="C3379" s="25" t="s">
        <v>1</v>
      </c>
      <c r="D3379" s="25" t="s">
        <v>72</v>
      </c>
      <c r="E3379" s="25" t="s">
        <v>142</v>
      </c>
      <c r="F3379" s="23" t="s">
        <v>143</v>
      </c>
      <c r="G3379" s="23" t="s">
        <v>492</v>
      </c>
      <c r="H3379" s="32" t="s">
        <v>351</v>
      </c>
      <c r="I3379" s="32" t="s">
        <v>55</v>
      </c>
      <c r="J3379" s="135">
        <v>124</v>
      </c>
      <c r="K3379" s="28">
        <v>0.96774000000000004</v>
      </c>
      <c r="L3379" s="77">
        <v>0.9</v>
      </c>
      <c r="Q3379" s="106"/>
    </row>
    <row r="3380" spans="1:17" x14ac:dyDescent="0.25">
      <c r="A3380" t="s">
        <v>331</v>
      </c>
      <c r="B3380" s="25">
        <v>2022</v>
      </c>
      <c r="C3380" s="25" t="s">
        <v>2</v>
      </c>
      <c r="D3380" s="25" t="s">
        <v>73</v>
      </c>
      <c r="E3380" s="25" t="s">
        <v>142</v>
      </c>
      <c r="F3380" s="23" t="s">
        <v>143</v>
      </c>
      <c r="G3380" s="23" t="s">
        <v>492</v>
      </c>
      <c r="H3380" s="32" t="s">
        <v>351</v>
      </c>
      <c r="I3380" s="32" t="s">
        <v>55</v>
      </c>
      <c r="J3380" s="135">
        <v>107</v>
      </c>
      <c r="K3380" s="28">
        <v>0.94393000000000005</v>
      </c>
      <c r="L3380" s="77">
        <v>0.9</v>
      </c>
      <c r="Q3380" s="106"/>
    </row>
    <row r="3381" spans="1:17" x14ac:dyDescent="0.25">
      <c r="A3381" t="s">
        <v>331</v>
      </c>
      <c r="B3381" s="25">
        <v>2022</v>
      </c>
      <c r="C3381" s="25" t="s">
        <v>3</v>
      </c>
      <c r="D3381" s="25" t="s">
        <v>493</v>
      </c>
      <c r="E3381" s="25" t="s">
        <v>142</v>
      </c>
      <c r="F3381" s="23" t="s">
        <v>143</v>
      </c>
      <c r="G3381" s="23" t="s">
        <v>492</v>
      </c>
      <c r="H3381" s="32" t="s">
        <v>351</v>
      </c>
      <c r="I3381" s="32" t="s">
        <v>55</v>
      </c>
      <c r="J3381" s="135">
        <v>107</v>
      </c>
      <c r="K3381" s="28">
        <v>0.95326999999999995</v>
      </c>
      <c r="L3381" s="77">
        <v>0.9</v>
      </c>
      <c r="Q3381" s="106"/>
    </row>
    <row r="3382" spans="1:17" x14ac:dyDescent="0.25">
      <c r="A3382" t="s">
        <v>331</v>
      </c>
      <c r="B3382" s="25">
        <v>2023</v>
      </c>
      <c r="C3382" s="25" t="s">
        <v>0</v>
      </c>
      <c r="D3382" s="25" t="s">
        <v>537</v>
      </c>
      <c r="E3382" s="25" t="s">
        <v>142</v>
      </c>
      <c r="F3382" s="23" t="s">
        <v>143</v>
      </c>
      <c r="G3382" s="23" t="s">
        <v>492</v>
      </c>
      <c r="H3382" s="32" t="s">
        <v>351</v>
      </c>
      <c r="I3382" s="32" t="s">
        <v>55</v>
      </c>
      <c r="J3382" s="135">
        <v>85</v>
      </c>
      <c r="K3382" s="28">
        <v>0.97646999999999995</v>
      </c>
      <c r="L3382" s="77">
        <v>0.9</v>
      </c>
      <c r="Q3382" s="106"/>
    </row>
    <row r="3383" spans="1:17" x14ac:dyDescent="0.25">
      <c r="A3383" t="s">
        <v>331</v>
      </c>
      <c r="B3383" s="25">
        <v>2018</v>
      </c>
      <c r="C3383" s="25" t="s">
        <v>0</v>
      </c>
      <c r="D3383" s="25" t="s">
        <v>54</v>
      </c>
      <c r="E3383" s="25" t="s">
        <v>492</v>
      </c>
      <c r="F3383" s="23" t="s">
        <v>355</v>
      </c>
      <c r="G3383" s="23" t="s">
        <v>492</v>
      </c>
      <c r="H3383" s="32" t="s">
        <v>355</v>
      </c>
      <c r="I3383" s="32" t="s">
        <v>55</v>
      </c>
      <c r="J3383" s="135">
        <v>854</v>
      </c>
      <c r="K3383" s="28">
        <v>0.43911</v>
      </c>
      <c r="L3383" s="77">
        <v>0.9</v>
      </c>
      <c r="Q3383" s="106"/>
    </row>
    <row r="3384" spans="1:17" x14ac:dyDescent="0.25">
      <c r="A3384" t="s">
        <v>331</v>
      </c>
      <c r="B3384" s="25">
        <v>2018</v>
      </c>
      <c r="C3384" s="25" t="s">
        <v>1</v>
      </c>
      <c r="D3384" s="25" t="s">
        <v>56</v>
      </c>
      <c r="E3384" s="25" t="s">
        <v>492</v>
      </c>
      <c r="F3384" s="23" t="s">
        <v>355</v>
      </c>
      <c r="G3384" s="23" t="s">
        <v>492</v>
      </c>
      <c r="H3384" s="32" t="s">
        <v>355</v>
      </c>
      <c r="I3384" s="32" t="s">
        <v>55</v>
      </c>
      <c r="J3384" s="135">
        <v>914</v>
      </c>
      <c r="K3384" s="28">
        <v>0.44419999999999998</v>
      </c>
      <c r="L3384" s="77">
        <v>0.9</v>
      </c>
      <c r="Q3384" s="106"/>
    </row>
    <row r="3385" spans="1:17" x14ac:dyDescent="0.25">
      <c r="A3385" t="s">
        <v>331</v>
      </c>
      <c r="B3385" s="25">
        <v>2018</v>
      </c>
      <c r="C3385" s="25" t="s">
        <v>2</v>
      </c>
      <c r="D3385" s="25" t="s">
        <v>57</v>
      </c>
      <c r="E3385" s="25" t="s">
        <v>492</v>
      </c>
      <c r="F3385" s="23" t="s">
        <v>355</v>
      </c>
      <c r="G3385" s="23" t="s">
        <v>492</v>
      </c>
      <c r="H3385" s="32" t="s">
        <v>355</v>
      </c>
      <c r="I3385" s="32" t="s">
        <v>55</v>
      </c>
      <c r="J3385" s="135">
        <v>914</v>
      </c>
      <c r="K3385" s="28">
        <v>0.48359000000000002</v>
      </c>
      <c r="L3385" s="77">
        <v>0.9</v>
      </c>
      <c r="Q3385" s="106"/>
    </row>
    <row r="3386" spans="1:17" x14ac:dyDescent="0.25">
      <c r="A3386" t="s">
        <v>331</v>
      </c>
      <c r="B3386" s="25">
        <v>2018</v>
      </c>
      <c r="C3386" s="25" t="s">
        <v>3</v>
      </c>
      <c r="D3386" s="25" t="s">
        <v>58</v>
      </c>
      <c r="E3386" s="25" t="s">
        <v>492</v>
      </c>
      <c r="F3386" s="23" t="s">
        <v>355</v>
      </c>
      <c r="G3386" s="23" t="s">
        <v>492</v>
      </c>
      <c r="H3386" s="32" t="s">
        <v>355</v>
      </c>
      <c r="I3386" s="32" t="s">
        <v>55</v>
      </c>
      <c r="J3386" s="135">
        <v>908</v>
      </c>
      <c r="K3386" s="28">
        <v>0.46145000000000003</v>
      </c>
      <c r="L3386" s="77">
        <v>0.9</v>
      </c>
      <c r="Q3386" s="106"/>
    </row>
    <row r="3387" spans="1:17" x14ac:dyDescent="0.25">
      <c r="A3387" t="s">
        <v>331</v>
      </c>
      <c r="B3387" s="25">
        <v>2019</v>
      </c>
      <c r="C3387" s="25" t="s">
        <v>0</v>
      </c>
      <c r="D3387" s="25" t="s">
        <v>59</v>
      </c>
      <c r="E3387" s="25" t="s">
        <v>492</v>
      </c>
      <c r="F3387" s="23" t="s">
        <v>355</v>
      </c>
      <c r="G3387" s="23" t="s">
        <v>492</v>
      </c>
      <c r="H3387" s="32" t="s">
        <v>355</v>
      </c>
      <c r="I3387" s="32" t="s">
        <v>55</v>
      </c>
      <c r="J3387" s="135">
        <v>870</v>
      </c>
      <c r="K3387" s="28">
        <v>0.56667000000000001</v>
      </c>
      <c r="L3387" s="77">
        <v>0.9</v>
      </c>
      <c r="Q3387" s="106"/>
    </row>
    <row r="3388" spans="1:17" x14ac:dyDescent="0.25">
      <c r="A3388" t="s">
        <v>331</v>
      </c>
      <c r="B3388" s="25">
        <v>2019</v>
      </c>
      <c r="C3388" s="25" t="s">
        <v>1</v>
      </c>
      <c r="D3388" s="25" t="s">
        <v>60</v>
      </c>
      <c r="E3388" s="25" t="s">
        <v>492</v>
      </c>
      <c r="F3388" s="23" t="s">
        <v>355</v>
      </c>
      <c r="G3388" s="23" t="s">
        <v>492</v>
      </c>
      <c r="H3388" s="32" t="s">
        <v>355</v>
      </c>
      <c r="I3388" s="32" t="s">
        <v>55</v>
      </c>
      <c r="J3388" s="135">
        <v>947</v>
      </c>
      <c r="K3388" s="28">
        <v>0.60718000000000005</v>
      </c>
      <c r="L3388" s="77">
        <v>0.9</v>
      </c>
      <c r="Q3388" s="106"/>
    </row>
    <row r="3389" spans="1:17" x14ac:dyDescent="0.25">
      <c r="A3389" t="s">
        <v>331</v>
      </c>
      <c r="B3389" s="25">
        <v>2019</v>
      </c>
      <c r="C3389" s="25" t="s">
        <v>2</v>
      </c>
      <c r="D3389" s="25" t="s">
        <v>61</v>
      </c>
      <c r="E3389" s="25" t="s">
        <v>492</v>
      </c>
      <c r="F3389" s="23" t="s">
        <v>355</v>
      </c>
      <c r="G3389" s="23" t="s">
        <v>492</v>
      </c>
      <c r="H3389" s="32" t="s">
        <v>355</v>
      </c>
      <c r="I3389" s="32" t="s">
        <v>55</v>
      </c>
      <c r="J3389" s="135">
        <v>894</v>
      </c>
      <c r="K3389" s="28">
        <v>0.53356000000000003</v>
      </c>
      <c r="L3389" s="77">
        <v>0.9</v>
      </c>
      <c r="Q3389" s="106"/>
    </row>
    <row r="3390" spans="1:17" x14ac:dyDescent="0.25">
      <c r="A3390" t="s">
        <v>331</v>
      </c>
      <c r="B3390" s="25">
        <v>2019</v>
      </c>
      <c r="C3390" s="25" t="s">
        <v>3</v>
      </c>
      <c r="D3390" s="25" t="s">
        <v>62</v>
      </c>
      <c r="E3390" s="25" t="s">
        <v>492</v>
      </c>
      <c r="F3390" s="23" t="s">
        <v>355</v>
      </c>
      <c r="G3390" s="23" t="s">
        <v>492</v>
      </c>
      <c r="H3390" s="32" t="s">
        <v>355</v>
      </c>
      <c r="I3390" s="32" t="s">
        <v>55</v>
      </c>
      <c r="J3390" s="135">
        <v>962</v>
      </c>
      <c r="K3390" s="28">
        <v>0.54366000000000003</v>
      </c>
      <c r="L3390" s="77">
        <v>0.9</v>
      </c>
      <c r="Q3390" s="106"/>
    </row>
    <row r="3391" spans="1:17" x14ac:dyDescent="0.25">
      <c r="A3391" t="s">
        <v>331</v>
      </c>
      <c r="B3391" s="25">
        <v>2020</v>
      </c>
      <c r="C3391" s="25" t="s">
        <v>0</v>
      </c>
      <c r="D3391" s="25" t="s">
        <v>63</v>
      </c>
      <c r="E3391" s="25" t="s">
        <v>492</v>
      </c>
      <c r="F3391" s="23" t="s">
        <v>355</v>
      </c>
      <c r="G3391" s="23" t="s">
        <v>492</v>
      </c>
      <c r="H3391" s="32" t="s">
        <v>355</v>
      </c>
      <c r="I3391" s="32" t="s">
        <v>55</v>
      </c>
      <c r="J3391" s="135">
        <v>921</v>
      </c>
      <c r="K3391" s="28">
        <v>0.55916999999999994</v>
      </c>
      <c r="L3391" s="77">
        <v>0.9</v>
      </c>
      <c r="Q3391" s="106"/>
    </row>
    <row r="3392" spans="1:17" x14ac:dyDescent="0.25">
      <c r="A3392" t="s">
        <v>331</v>
      </c>
      <c r="B3392" s="25">
        <v>2020</v>
      </c>
      <c r="C3392" s="25" t="s">
        <v>1</v>
      </c>
      <c r="D3392" s="25" t="s">
        <v>64</v>
      </c>
      <c r="E3392" s="25" t="s">
        <v>492</v>
      </c>
      <c r="F3392" s="23" t="s">
        <v>355</v>
      </c>
      <c r="G3392" s="23" t="s">
        <v>492</v>
      </c>
      <c r="H3392" s="32" t="s">
        <v>355</v>
      </c>
      <c r="I3392" s="32" t="s">
        <v>55</v>
      </c>
      <c r="J3392" s="135">
        <v>503</v>
      </c>
      <c r="K3392" s="28">
        <v>0.57852999999999999</v>
      </c>
      <c r="L3392" s="77">
        <v>0.9</v>
      </c>
      <c r="Q3392" s="106"/>
    </row>
    <row r="3393" spans="1:17" x14ac:dyDescent="0.25">
      <c r="A3393" t="s">
        <v>331</v>
      </c>
      <c r="B3393" s="25">
        <v>2020</v>
      </c>
      <c r="C3393" s="25" t="s">
        <v>2</v>
      </c>
      <c r="D3393" s="25" t="s">
        <v>65</v>
      </c>
      <c r="E3393" s="25" t="s">
        <v>492</v>
      </c>
      <c r="F3393" s="23" t="s">
        <v>355</v>
      </c>
      <c r="G3393" s="23" t="s">
        <v>492</v>
      </c>
      <c r="H3393" s="32" t="s">
        <v>355</v>
      </c>
      <c r="I3393" s="32" t="s">
        <v>55</v>
      </c>
      <c r="J3393" s="135">
        <v>643</v>
      </c>
      <c r="K3393" s="28">
        <v>0.61741999999999997</v>
      </c>
      <c r="L3393" s="77">
        <v>0.9</v>
      </c>
      <c r="Q3393" s="106"/>
    </row>
    <row r="3394" spans="1:17" x14ac:dyDescent="0.25">
      <c r="A3394" t="s">
        <v>331</v>
      </c>
      <c r="B3394" s="25">
        <v>2020</v>
      </c>
      <c r="C3394" s="25" t="s">
        <v>3</v>
      </c>
      <c r="D3394" s="25" t="s">
        <v>66</v>
      </c>
      <c r="E3394" s="25" t="s">
        <v>492</v>
      </c>
      <c r="F3394" s="23" t="s">
        <v>355</v>
      </c>
      <c r="G3394" s="23" t="s">
        <v>492</v>
      </c>
      <c r="H3394" s="32" t="s">
        <v>355</v>
      </c>
      <c r="I3394" s="32" t="s">
        <v>55</v>
      </c>
      <c r="J3394" s="135">
        <v>860</v>
      </c>
      <c r="K3394" s="28">
        <v>0.59650999999999998</v>
      </c>
      <c r="L3394" s="77">
        <v>0.9</v>
      </c>
      <c r="Q3394" s="106"/>
    </row>
    <row r="3395" spans="1:17" x14ac:dyDescent="0.25">
      <c r="A3395" t="s">
        <v>331</v>
      </c>
      <c r="B3395" s="25">
        <v>2021</v>
      </c>
      <c r="C3395" s="25" t="s">
        <v>0</v>
      </c>
      <c r="D3395" s="25" t="s">
        <v>67</v>
      </c>
      <c r="E3395" s="25" t="s">
        <v>492</v>
      </c>
      <c r="F3395" s="23" t="s">
        <v>355</v>
      </c>
      <c r="G3395" s="23" t="s">
        <v>492</v>
      </c>
      <c r="H3395" s="32" t="s">
        <v>355</v>
      </c>
      <c r="I3395" s="32" t="s">
        <v>55</v>
      </c>
      <c r="J3395" s="135">
        <v>771</v>
      </c>
      <c r="K3395" s="28">
        <v>0.61997000000000002</v>
      </c>
      <c r="L3395" s="77">
        <v>0.9</v>
      </c>
      <c r="Q3395" s="106"/>
    </row>
    <row r="3396" spans="1:17" x14ac:dyDescent="0.25">
      <c r="A3396" t="s">
        <v>331</v>
      </c>
      <c r="B3396" s="25">
        <v>2021</v>
      </c>
      <c r="C3396" s="25" t="s">
        <v>1</v>
      </c>
      <c r="D3396" s="25" t="s">
        <v>68</v>
      </c>
      <c r="E3396" s="25" t="s">
        <v>492</v>
      </c>
      <c r="F3396" s="23" t="s">
        <v>355</v>
      </c>
      <c r="G3396" s="23" t="s">
        <v>492</v>
      </c>
      <c r="H3396" s="32" t="s">
        <v>355</v>
      </c>
      <c r="I3396" s="32" t="s">
        <v>55</v>
      </c>
      <c r="J3396" s="135">
        <v>930</v>
      </c>
      <c r="K3396" s="28">
        <v>0.61719999999999997</v>
      </c>
      <c r="L3396" s="77">
        <v>0.9</v>
      </c>
      <c r="Q3396" s="106"/>
    </row>
    <row r="3397" spans="1:17" x14ac:dyDescent="0.25">
      <c r="A3397" t="s">
        <v>331</v>
      </c>
      <c r="B3397" s="25">
        <v>2021</v>
      </c>
      <c r="C3397" s="25" t="s">
        <v>2</v>
      </c>
      <c r="D3397" s="25" t="s">
        <v>69</v>
      </c>
      <c r="E3397" s="25" t="s">
        <v>492</v>
      </c>
      <c r="F3397" s="23" t="s">
        <v>355</v>
      </c>
      <c r="G3397" s="23" t="s">
        <v>492</v>
      </c>
      <c r="H3397" s="32" t="s">
        <v>355</v>
      </c>
      <c r="I3397" s="32" t="s">
        <v>55</v>
      </c>
      <c r="J3397" s="135">
        <v>927</v>
      </c>
      <c r="K3397" s="28">
        <v>0.59223000000000003</v>
      </c>
      <c r="L3397" s="77">
        <v>0.9</v>
      </c>
      <c r="Q3397" s="106"/>
    </row>
    <row r="3398" spans="1:17" x14ac:dyDescent="0.25">
      <c r="A3398" t="s">
        <v>331</v>
      </c>
      <c r="B3398" s="25">
        <v>2021</v>
      </c>
      <c r="C3398" s="25" t="s">
        <v>3</v>
      </c>
      <c r="D3398" s="25" t="s">
        <v>70</v>
      </c>
      <c r="E3398" s="25" t="s">
        <v>492</v>
      </c>
      <c r="F3398" s="23" t="s">
        <v>355</v>
      </c>
      <c r="G3398" s="23" t="s">
        <v>492</v>
      </c>
      <c r="H3398" s="32" t="s">
        <v>355</v>
      </c>
      <c r="I3398" s="32" t="s">
        <v>55</v>
      </c>
      <c r="J3398" s="135">
        <v>912</v>
      </c>
      <c r="K3398" s="28">
        <v>0.58772000000000002</v>
      </c>
      <c r="L3398" s="77">
        <v>0.9</v>
      </c>
      <c r="Q3398" s="106"/>
    </row>
    <row r="3399" spans="1:17" x14ac:dyDescent="0.25">
      <c r="A3399" t="s">
        <v>331</v>
      </c>
      <c r="B3399" s="25">
        <v>2022</v>
      </c>
      <c r="C3399" s="25" t="s">
        <v>0</v>
      </c>
      <c r="D3399" s="25" t="s">
        <v>71</v>
      </c>
      <c r="E3399" s="25" t="s">
        <v>492</v>
      </c>
      <c r="F3399" s="23" t="s">
        <v>355</v>
      </c>
      <c r="G3399" s="23" t="s">
        <v>492</v>
      </c>
      <c r="H3399" s="32" t="s">
        <v>355</v>
      </c>
      <c r="I3399" s="32" t="s">
        <v>55</v>
      </c>
      <c r="J3399" s="135">
        <v>929</v>
      </c>
      <c r="K3399" s="28">
        <v>0.58557999999999999</v>
      </c>
      <c r="L3399" s="77">
        <v>0.9</v>
      </c>
      <c r="Q3399" s="106"/>
    </row>
    <row r="3400" spans="1:17" x14ac:dyDescent="0.25">
      <c r="A3400" t="s">
        <v>331</v>
      </c>
      <c r="B3400" s="25">
        <v>2022</v>
      </c>
      <c r="C3400" s="25" t="s">
        <v>1</v>
      </c>
      <c r="D3400" s="25" t="s">
        <v>72</v>
      </c>
      <c r="E3400" s="25" t="s">
        <v>492</v>
      </c>
      <c r="F3400" s="23" t="s">
        <v>355</v>
      </c>
      <c r="G3400" s="23" t="s">
        <v>492</v>
      </c>
      <c r="H3400" s="32" t="s">
        <v>355</v>
      </c>
      <c r="I3400" s="32" t="s">
        <v>55</v>
      </c>
      <c r="J3400" s="135">
        <v>851</v>
      </c>
      <c r="K3400" s="28">
        <v>0.63690000000000002</v>
      </c>
      <c r="L3400" s="77">
        <v>0.9</v>
      </c>
      <c r="Q3400" s="106"/>
    </row>
    <row r="3401" spans="1:17" x14ac:dyDescent="0.25">
      <c r="A3401" t="s">
        <v>331</v>
      </c>
      <c r="B3401" s="25">
        <v>2022</v>
      </c>
      <c r="C3401" s="25" t="s">
        <v>2</v>
      </c>
      <c r="D3401" s="25" t="s">
        <v>73</v>
      </c>
      <c r="E3401" s="25" t="s">
        <v>492</v>
      </c>
      <c r="F3401" s="23" t="s">
        <v>355</v>
      </c>
      <c r="G3401" s="23" t="s">
        <v>492</v>
      </c>
      <c r="H3401" s="32" t="s">
        <v>355</v>
      </c>
      <c r="I3401" s="32" t="s">
        <v>55</v>
      </c>
      <c r="J3401" s="135">
        <v>955</v>
      </c>
      <c r="K3401" s="28">
        <v>0.64817000000000002</v>
      </c>
      <c r="L3401" s="77">
        <v>0.9</v>
      </c>
      <c r="Q3401" s="106"/>
    </row>
    <row r="3402" spans="1:17" x14ac:dyDescent="0.25">
      <c r="A3402" t="s">
        <v>331</v>
      </c>
      <c r="B3402" s="25">
        <v>2022</v>
      </c>
      <c r="C3402" s="25" t="s">
        <v>3</v>
      </c>
      <c r="D3402" s="25" t="s">
        <v>493</v>
      </c>
      <c r="E3402" s="25" t="s">
        <v>492</v>
      </c>
      <c r="F3402" s="23" t="s">
        <v>355</v>
      </c>
      <c r="G3402" s="23" t="s">
        <v>492</v>
      </c>
      <c r="H3402" s="32" t="s">
        <v>355</v>
      </c>
      <c r="I3402" s="32" t="s">
        <v>55</v>
      </c>
      <c r="J3402" s="135">
        <v>917</v>
      </c>
      <c r="K3402" s="28">
        <v>0.60196000000000005</v>
      </c>
      <c r="L3402" s="77">
        <v>0.9</v>
      </c>
      <c r="Q3402" s="106"/>
    </row>
    <row r="3403" spans="1:17" x14ac:dyDescent="0.25">
      <c r="A3403" t="s">
        <v>331</v>
      </c>
      <c r="B3403" s="25">
        <v>2023</v>
      </c>
      <c r="C3403" s="25" t="s">
        <v>0</v>
      </c>
      <c r="D3403" s="25" t="s">
        <v>537</v>
      </c>
      <c r="E3403" s="25" t="s">
        <v>492</v>
      </c>
      <c r="F3403" s="23" t="s">
        <v>355</v>
      </c>
      <c r="G3403" s="23" t="s">
        <v>492</v>
      </c>
      <c r="H3403" s="32" t="s">
        <v>355</v>
      </c>
      <c r="I3403" s="32" t="s">
        <v>55</v>
      </c>
      <c r="J3403" s="135">
        <v>889</v>
      </c>
      <c r="K3403" s="28">
        <v>0.67491999999999996</v>
      </c>
      <c r="L3403" s="77">
        <v>0.9</v>
      </c>
      <c r="Q3403" s="106"/>
    </row>
    <row r="3404" spans="1:17" x14ac:dyDescent="0.25">
      <c r="A3404" t="s">
        <v>331</v>
      </c>
      <c r="B3404" s="25">
        <v>2018</v>
      </c>
      <c r="C3404" s="25" t="s">
        <v>0</v>
      </c>
      <c r="D3404" s="25" t="s">
        <v>54</v>
      </c>
      <c r="E3404" s="25" t="s">
        <v>144</v>
      </c>
      <c r="F3404" s="23" t="s">
        <v>145</v>
      </c>
      <c r="G3404" s="23" t="s">
        <v>492</v>
      </c>
      <c r="H3404" s="32" t="s">
        <v>353</v>
      </c>
      <c r="I3404" s="32" t="s">
        <v>55</v>
      </c>
      <c r="J3404" s="135">
        <v>170</v>
      </c>
      <c r="K3404" s="28">
        <v>0.64117999999999997</v>
      </c>
      <c r="L3404" s="77">
        <v>0.9</v>
      </c>
      <c r="Q3404" s="106"/>
    </row>
    <row r="3405" spans="1:17" x14ac:dyDescent="0.25">
      <c r="A3405" t="s">
        <v>331</v>
      </c>
      <c r="B3405" s="25">
        <v>2018</v>
      </c>
      <c r="C3405" s="25" t="s">
        <v>1</v>
      </c>
      <c r="D3405" s="25" t="s">
        <v>56</v>
      </c>
      <c r="E3405" s="25" t="s">
        <v>144</v>
      </c>
      <c r="F3405" s="23" t="s">
        <v>145</v>
      </c>
      <c r="G3405" s="23" t="s">
        <v>492</v>
      </c>
      <c r="H3405" s="32" t="s">
        <v>353</v>
      </c>
      <c r="I3405" s="32" t="s">
        <v>55</v>
      </c>
      <c r="J3405" s="135">
        <v>185</v>
      </c>
      <c r="K3405" s="28">
        <v>0.61080999999999996</v>
      </c>
      <c r="L3405" s="77">
        <v>0.9</v>
      </c>
      <c r="Q3405" s="106"/>
    </row>
    <row r="3406" spans="1:17" x14ac:dyDescent="0.25">
      <c r="A3406" t="s">
        <v>331</v>
      </c>
      <c r="B3406" s="25">
        <v>2018</v>
      </c>
      <c r="C3406" s="25" t="s">
        <v>2</v>
      </c>
      <c r="D3406" s="25" t="s">
        <v>57</v>
      </c>
      <c r="E3406" s="25" t="s">
        <v>144</v>
      </c>
      <c r="F3406" s="23" t="s">
        <v>145</v>
      </c>
      <c r="G3406" s="23" t="s">
        <v>492</v>
      </c>
      <c r="H3406" s="32" t="s">
        <v>353</v>
      </c>
      <c r="I3406" s="32" t="s">
        <v>55</v>
      </c>
      <c r="J3406" s="135">
        <v>168</v>
      </c>
      <c r="K3406" s="28">
        <v>0.70238</v>
      </c>
      <c r="L3406" s="77">
        <v>0.9</v>
      </c>
      <c r="Q3406" s="106"/>
    </row>
    <row r="3407" spans="1:17" x14ac:dyDescent="0.25">
      <c r="A3407" t="s">
        <v>331</v>
      </c>
      <c r="B3407" s="25">
        <v>2018</v>
      </c>
      <c r="C3407" s="25" t="s">
        <v>3</v>
      </c>
      <c r="D3407" s="25" t="s">
        <v>58</v>
      </c>
      <c r="E3407" s="25" t="s">
        <v>144</v>
      </c>
      <c r="F3407" s="23" t="s">
        <v>145</v>
      </c>
      <c r="G3407" s="23" t="s">
        <v>492</v>
      </c>
      <c r="H3407" s="32" t="s">
        <v>353</v>
      </c>
      <c r="I3407" s="32" t="s">
        <v>55</v>
      </c>
      <c r="J3407" s="135">
        <v>136</v>
      </c>
      <c r="K3407" s="28">
        <v>0.83087999999999995</v>
      </c>
      <c r="L3407" s="77">
        <v>0.9</v>
      </c>
      <c r="Q3407" s="106"/>
    </row>
    <row r="3408" spans="1:17" x14ac:dyDescent="0.25">
      <c r="A3408" t="s">
        <v>331</v>
      </c>
      <c r="B3408" s="25">
        <v>2019</v>
      </c>
      <c r="C3408" s="25" t="s">
        <v>0</v>
      </c>
      <c r="D3408" s="25" t="s">
        <v>59</v>
      </c>
      <c r="E3408" s="25" t="s">
        <v>144</v>
      </c>
      <c r="F3408" s="23" t="s">
        <v>145</v>
      </c>
      <c r="G3408" s="23" t="s">
        <v>492</v>
      </c>
      <c r="H3408" s="32" t="s">
        <v>353</v>
      </c>
      <c r="I3408" s="32" t="s">
        <v>55</v>
      </c>
      <c r="J3408" s="135">
        <v>202</v>
      </c>
      <c r="K3408" s="28">
        <v>0.84157999999999999</v>
      </c>
      <c r="L3408" s="77">
        <v>0.9</v>
      </c>
      <c r="Q3408" s="106"/>
    </row>
    <row r="3409" spans="1:17" x14ac:dyDescent="0.25">
      <c r="A3409" t="s">
        <v>331</v>
      </c>
      <c r="B3409" s="25">
        <v>2019</v>
      </c>
      <c r="C3409" s="25" t="s">
        <v>1</v>
      </c>
      <c r="D3409" s="25" t="s">
        <v>60</v>
      </c>
      <c r="E3409" s="25" t="s">
        <v>144</v>
      </c>
      <c r="F3409" s="23" t="s">
        <v>145</v>
      </c>
      <c r="G3409" s="23" t="s">
        <v>492</v>
      </c>
      <c r="H3409" s="32" t="s">
        <v>353</v>
      </c>
      <c r="I3409" s="32" t="s">
        <v>55</v>
      </c>
      <c r="J3409" s="135">
        <v>199</v>
      </c>
      <c r="K3409" s="28">
        <v>0.87436999999999998</v>
      </c>
      <c r="L3409" s="77">
        <v>0.9</v>
      </c>
      <c r="Q3409" s="106"/>
    </row>
    <row r="3410" spans="1:17" x14ac:dyDescent="0.25">
      <c r="A3410" t="s">
        <v>331</v>
      </c>
      <c r="B3410" s="25">
        <v>2019</v>
      </c>
      <c r="C3410" s="25" t="s">
        <v>2</v>
      </c>
      <c r="D3410" s="25" t="s">
        <v>61</v>
      </c>
      <c r="E3410" s="25" t="s">
        <v>144</v>
      </c>
      <c r="F3410" s="23" t="s">
        <v>145</v>
      </c>
      <c r="G3410" s="23" t="s">
        <v>492</v>
      </c>
      <c r="H3410" s="32" t="s">
        <v>353</v>
      </c>
      <c r="I3410" s="32" t="s">
        <v>55</v>
      </c>
      <c r="J3410" s="135">
        <v>170</v>
      </c>
      <c r="K3410" s="28">
        <v>0.53529000000000004</v>
      </c>
      <c r="L3410" s="77">
        <v>0.9</v>
      </c>
      <c r="Q3410" s="106"/>
    </row>
    <row r="3411" spans="1:17" x14ac:dyDescent="0.25">
      <c r="A3411" t="s">
        <v>331</v>
      </c>
      <c r="B3411" s="25">
        <v>2019</v>
      </c>
      <c r="C3411" s="25" t="s">
        <v>3</v>
      </c>
      <c r="D3411" s="25" t="s">
        <v>62</v>
      </c>
      <c r="E3411" s="25" t="s">
        <v>144</v>
      </c>
      <c r="F3411" s="23" t="s">
        <v>145</v>
      </c>
      <c r="G3411" s="23" t="s">
        <v>492</v>
      </c>
      <c r="H3411" s="32" t="s">
        <v>353</v>
      </c>
      <c r="I3411" s="32" t="s">
        <v>55</v>
      </c>
      <c r="J3411" s="135">
        <v>157</v>
      </c>
      <c r="K3411" s="28">
        <v>0.29298999999999997</v>
      </c>
      <c r="L3411" s="77">
        <v>0.9</v>
      </c>
      <c r="Q3411" s="106"/>
    </row>
    <row r="3412" spans="1:17" x14ac:dyDescent="0.25">
      <c r="A3412" t="s">
        <v>331</v>
      </c>
      <c r="B3412" s="25">
        <v>2020</v>
      </c>
      <c r="C3412" s="25" t="s">
        <v>0</v>
      </c>
      <c r="D3412" s="25" t="s">
        <v>63</v>
      </c>
      <c r="E3412" s="25" t="s">
        <v>144</v>
      </c>
      <c r="F3412" s="23" t="s">
        <v>145</v>
      </c>
      <c r="G3412" s="23" t="s">
        <v>492</v>
      </c>
      <c r="H3412" s="32" t="s">
        <v>353</v>
      </c>
      <c r="I3412" s="32" t="s">
        <v>55</v>
      </c>
      <c r="J3412" s="135">
        <v>164</v>
      </c>
      <c r="K3412" s="28">
        <v>0.40854000000000001</v>
      </c>
      <c r="L3412" s="77">
        <v>0.9</v>
      </c>
      <c r="Q3412" s="106"/>
    </row>
    <row r="3413" spans="1:17" x14ac:dyDescent="0.25">
      <c r="A3413" t="s">
        <v>331</v>
      </c>
      <c r="B3413" s="25">
        <v>2020</v>
      </c>
      <c r="C3413" s="25" t="s">
        <v>1</v>
      </c>
      <c r="D3413" s="25" t="s">
        <v>64</v>
      </c>
      <c r="E3413" s="25" t="s">
        <v>144</v>
      </c>
      <c r="F3413" s="23" t="s">
        <v>145</v>
      </c>
      <c r="G3413" s="23" t="s">
        <v>492</v>
      </c>
      <c r="H3413" s="32" t="s">
        <v>353</v>
      </c>
      <c r="I3413" s="32" t="s">
        <v>55</v>
      </c>
      <c r="J3413" s="135">
        <v>88</v>
      </c>
      <c r="K3413" s="28">
        <v>0.5</v>
      </c>
      <c r="L3413" s="77">
        <v>0.9</v>
      </c>
      <c r="Q3413" s="106"/>
    </row>
    <row r="3414" spans="1:17" x14ac:dyDescent="0.25">
      <c r="A3414" t="s">
        <v>331</v>
      </c>
      <c r="B3414" s="25">
        <v>2020</v>
      </c>
      <c r="C3414" s="25" t="s">
        <v>2</v>
      </c>
      <c r="D3414" s="25" t="s">
        <v>65</v>
      </c>
      <c r="E3414" s="25" t="s">
        <v>144</v>
      </c>
      <c r="F3414" s="23" t="s">
        <v>145</v>
      </c>
      <c r="G3414" s="23" t="s">
        <v>492</v>
      </c>
      <c r="H3414" s="32" t="s">
        <v>353</v>
      </c>
      <c r="I3414" s="32" t="s">
        <v>55</v>
      </c>
      <c r="J3414" s="135">
        <v>158</v>
      </c>
      <c r="K3414" s="28">
        <v>0.5</v>
      </c>
      <c r="L3414" s="77">
        <v>0.9</v>
      </c>
      <c r="Q3414" s="106"/>
    </row>
    <row r="3415" spans="1:17" x14ac:dyDescent="0.25">
      <c r="A3415" t="s">
        <v>331</v>
      </c>
      <c r="B3415" s="25">
        <v>2020</v>
      </c>
      <c r="C3415" s="25" t="s">
        <v>3</v>
      </c>
      <c r="D3415" s="25" t="s">
        <v>66</v>
      </c>
      <c r="E3415" s="25" t="s">
        <v>144</v>
      </c>
      <c r="F3415" s="23" t="s">
        <v>145</v>
      </c>
      <c r="G3415" s="23" t="s">
        <v>492</v>
      </c>
      <c r="H3415" s="32" t="s">
        <v>353</v>
      </c>
      <c r="I3415" s="32" t="s">
        <v>55</v>
      </c>
      <c r="J3415" s="135">
        <v>173</v>
      </c>
      <c r="K3415" s="28">
        <v>0.47976999999999997</v>
      </c>
      <c r="L3415" s="77">
        <v>0.9</v>
      </c>
      <c r="Q3415" s="106"/>
    </row>
    <row r="3416" spans="1:17" x14ac:dyDescent="0.25">
      <c r="A3416" t="s">
        <v>331</v>
      </c>
      <c r="B3416" s="25">
        <v>2021</v>
      </c>
      <c r="C3416" s="25" t="s">
        <v>0</v>
      </c>
      <c r="D3416" s="25" t="s">
        <v>67</v>
      </c>
      <c r="E3416" s="25" t="s">
        <v>144</v>
      </c>
      <c r="F3416" s="23" t="s">
        <v>145</v>
      </c>
      <c r="G3416" s="23" t="s">
        <v>492</v>
      </c>
      <c r="H3416" s="32" t="s">
        <v>353</v>
      </c>
      <c r="I3416" s="32" t="s">
        <v>55</v>
      </c>
      <c r="J3416" s="135">
        <v>182</v>
      </c>
      <c r="K3416" s="28">
        <v>0.48901</v>
      </c>
      <c r="L3416" s="77">
        <v>0.9</v>
      </c>
      <c r="Q3416" s="106"/>
    </row>
    <row r="3417" spans="1:17" x14ac:dyDescent="0.25">
      <c r="A3417" t="s">
        <v>331</v>
      </c>
      <c r="B3417" s="25">
        <v>2021</v>
      </c>
      <c r="C3417" s="25" t="s">
        <v>1</v>
      </c>
      <c r="D3417" s="25" t="s">
        <v>68</v>
      </c>
      <c r="E3417" s="25" t="s">
        <v>144</v>
      </c>
      <c r="F3417" s="23" t="s">
        <v>145</v>
      </c>
      <c r="G3417" s="23" t="s">
        <v>492</v>
      </c>
      <c r="H3417" s="32" t="s">
        <v>353</v>
      </c>
      <c r="I3417" s="32" t="s">
        <v>55</v>
      </c>
      <c r="J3417" s="135">
        <v>170</v>
      </c>
      <c r="K3417" s="28">
        <v>0.75882000000000005</v>
      </c>
      <c r="L3417" s="77">
        <v>0.9</v>
      </c>
      <c r="Q3417" s="106"/>
    </row>
    <row r="3418" spans="1:17" x14ac:dyDescent="0.25">
      <c r="A3418" t="s">
        <v>331</v>
      </c>
      <c r="B3418" s="25">
        <v>2021</v>
      </c>
      <c r="C3418" s="25" t="s">
        <v>2</v>
      </c>
      <c r="D3418" s="25" t="s">
        <v>69</v>
      </c>
      <c r="E3418" s="25" t="s">
        <v>144</v>
      </c>
      <c r="F3418" s="23" t="s">
        <v>145</v>
      </c>
      <c r="G3418" s="23" t="s">
        <v>492</v>
      </c>
      <c r="H3418" s="32" t="s">
        <v>353</v>
      </c>
      <c r="I3418" s="32" t="s">
        <v>55</v>
      </c>
      <c r="J3418" s="135">
        <v>197</v>
      </c>
      <c r="K3418" s="28">
        <v>0.80710999999999999</v>
      </c>
      <c r="L3418" s="77">
        <v>0.9</v>
      </c>
      <c r="Q3418" s="106"/>
    </row>
    <row r="3419" spans="1:17" x14ac:dyDescent="0.25">
      <c r="A3419" t="s">
        <v>331</v>
      </c>
      <c r="B3419" s="25">
        <v>2021</v>
      </c>
      <c r="C3419" s="25" t="s">
        <v>3</v>
      </c>
      <c r="D3419" s="25" t="s">
        <v>70</v>
      </c>
      <c r="E3419" s="25" t="s">
        <v>144</v>
      </c>
      <c r="F3419" s="23" t="s">
        <v>145</v>
      </c>
      <c r="G3419" s="23" t="s">
        <v>492</v>
      </c>
      <c r="H3419" s="32" t="s">
        <v>353</v>
      </c>
      <c r="I3419" s="32" t="s">
        <v>55</v>
      </c>
      <c r="J3419" s="135">
        <v>171</v>
      </c>
      <c r="K3419" s="28">
        <v>0.84794999999999998</v>
      </c>
      <c r="L3419" s="77">
        <v>0.9</v>
      </c>
      <c r="Q3419" s="106"/>
    </row>
    <row r="3420" spans="1:17" x14ac:dyDescent="0.25">
      <c r="A3420" t="s">
        <v>331</v>
      </c>
      <c r="B3420" s="25">
        <v>2022</v>
      </c>
      <c r="C3420" s="25" t="s">
        <v>0</v>
      </c>
      <c r="D3420" s="25" t="s">
        <v>71</v>
      </c>
      <c r="E3420" s="25" t="s">
        <v>144</v>
      </c>
      <c r="F3420" s="23" t="s">
        <v>145</v>
      </c>
      <c r="G3420" s="23" t="s">
        <v>492</v>
      </c>
      <c r="H3420" s="32" t="s">
        <v>353</v>
      </c>
      <c r="I3420" s="32" t="s">
        <v>55</v>
      </c>
      <c r="J3420" s="135">
        <v>169</v>
      </c>
      <c r="K3420" s="28">
        <v>0.85206999999999999</v>
      </c>
      <c r="L3420" s="77">
        <v>0.9</v>
      </c>
      <c r="Q3420" s="106"/>
    </row>
    <row r="3421" spans="1:17" x14ac:dyDescent="0.25">
      <c r="A3421" t="s">
        <v>331</v>
      </c>
      <c r="B3421" s="25">
        <v>2022</v>
      </c>
      <c r="C3421" s="25" t="s">
        <v>1</v>
      </c>
      <c r="D3421" s="25" t="s">
        <v>72</v>
      </c>
      <c r="E3421" s="25" t="s">
        <v>144</v>
      </c>
      <c r="F3421" s="23" t="s">
        <v>145</v>
      </c>
      <c r="G3421" s="23" t="s">
        <v>492</v>
      </c>
      <c r="H3421" s="32" t="s">
        <v>353</v>
      </c>
      <c r="I3421" s="32" t="s">
        <v>55</v>
      </c>
      <c r="J3421" s="135">
        <v>164</v>
      </c>
      <c r="K3421" s="28">
        <v>0.80488000000000004</v>
      </c>
      <c r="L3421" s="77">
        <v>0.9</v>
      </c>
      <c r="Q3421" s="106"/>
    </row>
    <row r="3422" spans="1:17" x14ac:dyDescent="0.25">
      <c r="A3422" t="s">
        <v>331</v>
      </c>
      <c r="B3422" s="25">
        <v>2022</v>
      </c>
      <c r="C3422" s="25" t="s">
        <v>2</v>
      </c>
      <c r="D3422" s="25" t="s">
        <v>73</v>
      </c>
      <c r="E3422" s="25" t="s">
        <v>144</v>
      </c>
      <c r="F3422" s="23" t="s">
        <v>145</v>
      </c>
      <c r="G3422" s="23" t="s">
        <v>492</v>
      </c>
      <c r="H3422" s="32" t="s">
        <v>353</v>
      </c>
      <c r="I3422" s="32" t="s">
        <v>55</v>
      </c>
      <c r="J3422" s="135">
        <v>182</v>
      </c>
      <c r="K3422" s="28">
        <v>0.89559999999999995</v>
      </c>
      <c r="L3422" s="77">
        <v>0.9</v>
      </c>
      <c r="Q3422" s="106"/>
    </row>
    <row r="3423" spans="1:17" x14ac:dyDescent="0.25">
      <c r="A3423" t="s">
        <v>331</v>
      </c>
      <c r="B3423" s="25">
        <v>2022</v>
      </c>
      <c r="C3423" s="25" t="s">
        <v>3</v>
      </c>
      <c r="D3423" s="25" t="s">
        <v>493</v>
      </c>
      <c r="E3423" s="25" t="s">
        <v>144</v>
      </c>
      <c r="F3423" s="23" t="s">
        <v>145</v>
      </c>
      <c r="G3423" s="23" t="s">
        <v>492</v>
      </c>
      <c r="H3423" s="32" t="s">
        <v>353</v>
      </c>
      <c r="I3423" s="32" t="s">
        <v>55</v>
      </c>
      <c r="J3423" s="135">
        <v>170</v>
      </c>
      <c r="K3423" s="28">
        <v>0.87646999999999997</v>
      </c>
      <c r="L3423" s="77">
        <v>0.9</v>
      </c>
      <c r="Q3423" s="106"/>
    </row>
    <row r="3424" spans="1:17" x14ac:dyDescent="0.25">
      <c r="A3424" t="s">
        <v>331</v>
      </c>
      <c r="B3424" s="25">
        <v>2023</v>
      </c>
      <c r="C3424" s="25" t="s">
        <v>0</v>
      </c>
      <c r="D3424" s="25" t="s">
        <v>537</v>
      </c>
      <c r="E3424" s="25" t="s">
        <v>144</v>
      </c>
      <c r="F3424" s="23" t="s">
        <v>145</v>
      </c>
      <c r="G3424" s="23" t="s">
        <v>492</v>
      </c>
      <c r="H3424" s="32" t="s">
        <v>353</v>
      </c>
      <c r="I3424" s="32" t="s">
        <v>55</v>
      </c>
      <c r="J3424" s="135">
        <v>162</v>
      </c>
      <c r="K3424" s="28">
        <v>0.88271999999999995</v>
      </c>
      <c r="L3424" s="77">
        <v>0.9</v>
      </c>
      <c r="Q3424" s="106"/>
    </row>
    <row r="3425" spans="1:17" x14ac:dyDescent="0.25">
      <c r="A3425" t="s">
        <v>331</v>
      </c>
      <c r="B3425" s="25">
        <v>2018</v>
      </c>
      <c r="C3425" s="25" t="s">
        <v>0</v>
      </c>
      <c r="D3425" s="25" t="s">
        <v>54</v>
      </c>
      <c r="E3425" s="25" t="s">
        <v>146</v>
      </c>
      <c r="F3425" s="23" t="s">
        <v>147</v>
      </c>
      <c r="G3425" s="23" t="s">
        <v>492</v>
      </c>
      <c r="H3425" s="32" t="s">
        <v>362</v>
      </c>
      <c r="I3425" s="32" t="s">
        <v>55</v>
      </c>
      <c r="J3425" s="135">
        <v>70</v>
      </c>
      <c r="K3425" s="28">
        <v>0.8</v>
      </c>
      <c r="L3425" s="77">
        <v>0.9</v>
      </c>
      <c r="Q3425" s="106"/>
    </row>
    <row r="3426" spans="1:17" x14ac:dyDescent="0.25">
      <c r="A3426" t="s">
        <v>331</v>
      </c>
      <c r="B3426" s="25">
        <v>2018</v>
      </c>
      <c r="C3426" s="25" t="s">
        <v>1</v>
      </c>
      <c r="D3426" s="25" t="s">
        <v>56</v>
      </c>
      <c r="E3426" s="25" t="s">
        <v>146</v>
      </c>
      <c r="F3426" s="23" t="s">
        <v>147</v>
      </c>
      <c r="G3426" s="23" t="s">
        <v>492</v>
      </c>
      <c r="H3426" s="32" t="s">
        <v>362</v>
      </c>
      <c r="I3426" s="32" t="s">
        <v>55</v>
      </c>
      <c r="J3426" s="135">
        <v>70</v>
      </c>
      <c r="K3426" s="28">
        <v>0.61429</v>
      </c>
      <c r="L3426" s="77">
        <v>0.9</v>
      </c>
      <c r="Q3426" s="106"/>
    </row>
    <row r="3427" spans="1:17" x14ac:dyDescent="0.25">
      <c r="A3427" t="s">
        <v>331</v>
      </c>
      <c r="B3427" s="25">
        <v>2018</v>
      </c>
      <c r="C3427" s="25" t="s">
        <v>2</v>
      </c>
      <c r="D3427" s="25" t="s">
        <v>57</v>
      </c>
      <c r="E3427" s="25" t="s">
        <v>146</v>
      </c>
      <c r="F3427" s="23" t="s">
        <v>147</v>
      </c>
      <c r="G3427" s="23" t="s">
        <v>492</v>
      </c>
      <c r="H3427" s="32" t="s">
        <v>362</v>
      </c>
      <c r="I3427" s="32" t="s">
        <v>55</v>
      </c>
      <c r="J3427" s="135">
        <v>66</v>
      </c>
      <c r="K3427" s="28">
        <v>0.66666999999999998</v>
      </c>
      <c r="L3427" s="77">
        <v>0.9</v>
      </c>
      <c r="Q3427" s="106"/>
    </row>
    <row r="3428" spans="1:17" x14ac:dyDescent="0.25">
      <c r="A3428" t="s">
        <v>331</v>
      </c>
      <c r="B3428" s="25">
        <v>2018</v>
      </c>
      <c r="C3428" s="25" t="s">
        <v>3</v>
      </c>
      <c r="D3428" s="25" t="s">
        <v>58</v>
      </c>
      <c r="E3428" s="25" t="s">
        <v>146</v>
      </c>
      <c r="F3428" s="23" t="s">
        <v>147</v>
      </c>
      <c r="G3428" s="23" t="s">
        <v>492</v>
      </c>
      <c r="H3428" s="32" t="s">
        <v>362</v>
      </c>
      <c r="I3428" s="32" t="s">
        <v>55</v>
      </c>
      <c r="J3428" s="135">
        <v>56</v>
      </c>
      <c r="K3428" s="28">
        <v>0.625</v>
      </c>
      <c r="L3428" s="77">
        <v>0.9</v>
      </c>
      <c r="Q3428" s="106"/>
    </row>
    <row r="3429" spans="1:17" x14ac:dyDescent="0.25">
      <c r="A3429" t="s">
        <v>331</v>
      </c>
      <c r="B3429" s="25">
        <v>2019</v>
      </c>
      <c r="C3429" s="25" t="s">
        <v>0</v>
      </c>
      <c r="D3429" s="25" t="s">
        <v>59</v>
      </c>
      <c r="E3429" s="25" t="s">
        <v>146</v>
      </c>
      <c r="F3429" s="23" t="s">
        <v>147</v>
      </c>
      <c r="G3429" s="23" t="s">
        <v>492</v>
      </c>
      <c r="H3429" s="32" t="s">
        <v>362</v>
      </c>
      <c r="I3429" s="32" t="s">
        <v>55</v>
      </c>
      <c r="J3429" s="135">
        <v>80</v>
      </c>
      <c r="K3429" s="28">
        <v>0.7</v>
      </c>
      <c r="L3429" s="77">
        <v>0.9</v>
      </c>
      <c r="Q3429" s="106"/>
    </row>
    <row r="3430" spans="1:17" x14ac:dyDescent="0.25">
      <c r="A3430" t="s">
        <v>331</v>
      </c>
      <c r="B3430" s="25">
        <v>2019</v>
      </c>
      <c r="C3430" s="25" t="s">
        <v>1</v>
      </c>
      <c r="D3430" s="25" t="s">
        <v>60</v>
      </c>
      <c r="E3430" s="25" t="s">
        <v>146</v>
      </c>
      <c r="F3430" s="23" t="s">
        <v>147</v>
      </c>
      <c r="G3430" s="23" t="s">
        <v>492</v>
      </c>
      <c r="H3430" s="32" t="s">
        <v>362</v>
      </c>
      <c r="I3430" s="32" t="s">
        <v>55</v>
      </c>
      <c r="J3430" s="135">
        <v>62</v>
      </c>
      <c r="K3430" s="28">
        <v>0.64515999999999996</v>
      </c>
      <c r="L3430" s="77">
        <v>0.9</v>
      </c>
      <c r="Q3430" s="106"/>
    </row>
    <row r="3431" spans="1:17" x14ac:dyDescent="0.25">
      <c r="A3431" t="s">
        <v>331</v>
      </c>
      <c r="B3431" s="25">
        <v>2019</v>
      </c>
      <c r="C3431" s="25" t="s">
        <v>2</v>
      </c>
      <c r="D3431" s="25" t="s">
        <v>61</v>
      </c>
      <c r="E3431" s="25" t="s">
        <v>146</v>
      </c>
      <c r="F3431" s="23" t="s">
        <v>147</v>
      </c>
      <c r="G3431" s="23" t="s">
        <v>492</v>
      </c>
      <c r="H3431" s="32" t="s">
        <v>362</v>
      </c>
      <c r="I3431" s="32" t="s">
        <v>55</v>
      </c>
      <c r="J3431" s="135">
        <v>78</v>
      </c>
      <c r="K3431" s="28">
        <v>0.70513000000000003</v>
      </c>
      <c r="L3431" s="77">
        <v>0.9</v>
      </c>
      <c r="Q3431" s="106"/>
    </row>
    <row r="3432" spans="1:17" x14ac:dyDescent="0.25">
      <c r="A3432" t="s">
        <v>331</v>
      </c>
      <c r="B3432" s="25">
        <v>2019</v>
      </c>
      <c r="C3432" s="25" t="s">
        <v>3</v>
      </c>
      <c r="D3432" s="25" t="s">
        <v>62</v>
      </c>
      <c r="E3432" s="25" t="s">
        <v>146</v>
      </c>
      <c r="F3432" s="23" t="s">
        <v>147</v>
      </c>
      <c r="G3432" s="23" t="s">
        <v>492</v>
      </c>
      <c r="H3432" s="32" t="s">
        <v>362</v>
      </c>
      <c r="I3432" s="32" t="s">
        <v>55</v>
      </c>
      <c r="J3432" s="135">
        <v>81</v>
      </c>
      <c r="K3432" s="28">
        <v>0.66666999999999998</v>
      </c>
      <c r="L3432" s="77">
        <v>0.9</v>
      </c>
      <c r="Q3432" s="106"/>
    </row>
    <row r="3433" spans="1:17" x14ac:dyDescent="0.25">
      <c r="A3433" t="s">
        <v>331</v>
      </c>
      <c r="B3433" s="25">
        <v>2020</v>
      </c>
      <c r="C3433" s="25" t="s">
        <v>0</v>
      </c>
      <c r="D3433" s="25" t="s">
        <v>63</v>
      </c>
      <c r="E3433" s="25" t="s">
        <v>146</v>
      </c>
      <c r="F3433" s="23" t="s">
        <v>147</v>
      </c>
      <c r="G3433" s="23" t="s">
        <v>492</v>
      </c>
      <c r="H3433" s="32" t="s">
        <v>362</v>
      </c>
      <c r="I3433" s="32" t="s">
        <v>55</v>
      </c>
      <c r="J3433" s="135">
        <v>74</v>
      </c>
      <c r="K3433" s="28">
        <v>0.71621999999999997</v>
      </c>
      <c r="L3433" s="77">
        <v>0.9</v>
      </c>
      <c r="Q3433" s="106"/>
    </row>
    <row r="3434" spans="1:17" x14ac:dyDescent="0.25">
      <c r="A3434" t="s">
        <v>331</v>
      </c>
      <c r="B3434" s="25">
        <v>2020</v>
      </c>
      <c r="C3434" s="25" t="s">
        <v>1</v>
      </c>
      <c r="D3434" s="25" t="s">
        <v>64</v>
      </c>
      <c r="E3434" s="25" t="s">
        <v>146</v>
      </c>
      <c r="F3434" s="23" t="s">
        <v>147</v>
      </c>
      <c r="G3434" s="23" t="s">
        <v>492</v>
      </c>
      <c r="H3434" s="32" t="s">
        <v>362</v>
      </c>
      <c r="I3434" s="32" t="s">
        <v>55</v>
      </c>
      <c r="J3434" s="135">
        <v>38</v>
      </c>
      <c r="K3434" s="28">
        <v>0.86841999999999997</v>
      </c>
      <c r="L3434" s="77">
        <v>0.9</v>
      </c>
      <c r="Q3434" s="106"/>
    </row>
    <row r="3435" spans="1:17" x14ac:dyDescent="0.25">
      <c r="A3435" t="s">
        <v>331</v>
      </c>
      <c r="B3435" s="25">
        <v>2020</v>
      </c>
      <c r="C3435" s="25" t="s">
        <v>2</v>
      </c>
      <c r="D3435" s="25" t="s">
        <v>65</v>
      </c>
      <c r="E3435" s="25" t="s">
        <v>146</v>
      </c>
      <c r="F3435" s="23" t="s">
        <v>147</v>
      </c>
      <c r="G3435" s="23" t="s">
        <v>492</v>
      </c>
      <c r="H3435" s="32" t="s">
        <v>362</v>
      </c>
      <c r="I3435" s="32" t="s">
        <v>55</v>
      </c>
      <c r="J3435" s="135">
        <v>59</v>
      </c>
      <c r="K3435" s="28">
        <v>0.77966000000000002</v>
      </c>
      <c r="L3435" s="77">
        <v>0.9</v>
      </c>
      <c r="Q3435" s="106"/>
    </row>
    <row r="3436" spans="1:17" x14ac:dyDescent="0.25">
      <c r="A3436" t="s">
        <v>331</v>
      </c>
      <c r="B3436" s="25">
        <v>2020</v>
      </c>
      <c r="C3436" s="25" t="s">
        <v>3</v>
      </c>
      <c r="D3436" s="25" t="s">
        <v>66</v>
      </c>
      <c r="E3436" s="25" t="s">
        <v>146</v>
      </c>
      <c r="F3436" s="23" t="s">
        <v>147</v>
      </c>
      <c r="G3436" s="23" t="s">
        <v>492</v>
      </c>
      <c r="H3436" s="32" t="s">
        <v>362</v>
      </c>
      <c r="I3436" s="32" t="s">
        <v>55</v>
      </c>
      <c r="J3436" s="135">
        <v>56</v>
      </c>
      <c r="K3436" s="28">
        <v>0.67857000000000001</v>
      </c>
      <c r="L3436" s="77">
        <v>0.9</v>
      </c>
      <c r="Q3436" s="106"/>
    </row>
    <row r="3437" spans="1:17" x14ac:dyDescent="0.25">
      <c r="A3437" t="s">
        <v>331</v>
      </c>
      <c r="B3437" s="25">
        <v>2021</v>
      </c>
      <c r="C3437" s="25" t="s">
        <v>0</v>
      </c>
      <c r="D3437" s="25" t="s">
        <v>67</v>
      </c>
      <c r="E3437" s="25" t="s">
        <v>146</v>
      </c>
      <c r="F3437" s="23" t="s">
        <v>147</v>
      </c>
      <c r="G3437" s="23" t="s">
        <v>492</v>
      </c>
      <c r="H3437" s="32" t="s">
        <v>362</v>
      </c>
      <c r="I3437" s="32" t="s">
        <v>55</v>
      </c>
      <c r="J3437" s="135">
        <v>51</v>
      </c>
      <c r="K3437" s="28">
        <v>0.58823999999999999</v>
      </c>
      <c r="L3437" s="77">
        <v>0.9</v>
      </c>
      <c r="Q3437" s="106"/>
    </row>
    <row r="3438" spans="1:17" x14ac:dyDescent="0.25">
      <c r="A3438" t="s">
        <v>331</v>
      </c>
      <c r="B3438" s="25">
        <v>2021</v>
      </c>
      <c r="C3438" s="25" t="s">
        <v>1</v>
      </c>
      <c r="D3438" s="25" t="s">
        <v>68</v>
      </c>
      <c r="E3438" s="25" t="s">
        <v>146</v>
      </c>
      <c r="F3438" s="23" t="s">
        <v>147</v>
      </c>
      <c r="G3438" s="23" t="s">
        <v>492</v>
      </c>
      <c r="H3438" s="32" t="s">
        <v>362</v>
      </c>
      <c r="I3438" s="32" t="s">
        <v>55</v>
      </c>
      <c r="J3438" s="135">
        <v>60</v>
      </c>
      <c r="K3438" s="28">
        <v>0.78332999999999997</v>
      </c>
      <c r="L3438" s="77">
        <v>0.9</v>
      </c>
      <c r="Q3438" s="106"/>
    </row>
    <row r="3439" spans="1:17" x14ac:dyDescent="0.25">
      <c r="A3439" t="s">
        <v>331</v>
      </c>
      <c r="B3439" s="25">
        <v>2021</v>
      </c>
      <c r="C3439" s="25" t="s">
        <v>2</v>
      </c>
      <c r="D3439" s="25" t="s">
        <v>69</v>
      </c>
      <c r="E3439" s="25" t="s">
        <v>146</v>
      </c>
      <c r="F3439" s="23" t="s">
        <v>147</v>
      </c>
      <c r="G3439" s="23" t="s">
        <v>492</v>
      </c>
      <c r="H3439" s="32" t="s">
        <v>362</v>
      </c>
      <c r="I3439" s="32" t="s">
        <v>55</v>
      </c>
      <c r="J3439" s="135">
        <v>68</v>
      </c>
      <c r="K3439" s="28">
        <v>0.79412000000000005</v>
      </c>
      <c r="L3439" s="77">
        <v>0.9</v>
      </c>
      <c r="Q3439" s="106"/>
    </row>
    <row r="3440" spans="1:17" x14ac:dyDescent="0.25">
      <c r="A3440" t="s">
        <v>331</v>
      </c>
      <c r="B3440" s="25">
        <v>2021</v>
      </c>
      <c r="C3440" s="25" t="s">
        <v>3</v>
      </c>
      <c r="D3440" s="25" t="s">
        <v>70</v>
      </c>
      <c r="E3440" s="25" t="s">
        <v>146</v>
      </c>
      <c r="F3440" s="23" t="s">
        <v>147</v>
      </c>
      <c r="G3440" s="23" t="s">
        <v>492</v>
      </c>
      <c r="H3440" s="32" t="s">
        <v>362</v>
      </c>
      <c r="I3440" s="32" t="s">
        <v>55</v>
      </c>
      <c r="J3440" s="135">
        <v>80</v>
      </c>
      <c r="K3440" s="28">
        <v>0.53749999999999998</v>
      </c>
      <c r="L3440" s="77">
        <v>0.9</v>
      </c>
      <c r="Q3440" s="106"/>
    </row>
    <row r="3441" spans="1:17" x14ac:dyDescent="0.25">
      <c r="A3441" t="s">
        <v>331</v>
      </c>
      <c r="B3441" s="25">
        <v>2022</v>
      </c>
      <c r="C3441" s="25" t="s">
        <v>0</v>
      </c>
      <c r="D3441" s="25" t="s">
        <v>71</v>
      </c>
      <c r="E3441" s="25" t="s">
        <v>146</v>
      </c>
      <c r="F3441" s="23" t="s">
        <v>147</v>
      </c>
      <c r="G3441" s="23" t="s">
        <v>492</v>
      </c>
      <c r="H3441" s="32" t="s">
        <v>362</v>
      </c>
      <c r="I3441" s="32" t="s">
        <v>55</v>
      </c>
      <c r="J3441" s="135">
        <v>65</v>
      </c>
      <c r="K3441" s="28">
        <v>0.64615</v>
      </c>
      <c r="L3441" s="77">
        <v>0.9</v>
      </c>
      <c r="Q3441" s="106"/>
    </row>
    <row r="3442" spans="1:17" x14ac:dyDescent="0.25">
      <c r="A3442" t="s">
        <v>331</v>
      </c>
      <c r="B3442" s="25">
        <v>2022</v>
      </c>
      <c r="C3442" s="25" t="s">
        <v>1</v>
      </c>
      <c r="D3442" s="25" t="s">
        <v>72</v>
      </c>
      <c r="E3442" s="25" t="s">
        <v>146</v>
      </c>
      <c r="F3442" s="23" t="s">
        <v>147</v>
      </c>
      <c r="G3442" s="23" t="s">
        <v>492</v>
      </c>
      <c r="H3442" s="32" t="s">
        <v>362</v>
      </c>
      <c r="I3442" s="32" t="s">
        <v>55</v>
      </c>
      <c r="J3442" s="135">
        <v>74</v>
      </c>
      <c r="K3442" s="28">
        <v>0.52703</v>
      </c>
      <c r="L3442" s="77">
        <v>0.9</v>
      </c>
      <c r="Q3442" s="106"/>
    </row>
    <row r="3443" spans="1:17" x14ac:dyDescent="0.25">
      <c r="A3443" t="s">
        <v>331</v>
      </c>
      <c r="B3443" s="25">
        <v>2022</v>
      </c>
      <c r="C3443" s="25" t="s">
        <v>2</v>
      </c>
      <c r="D3443" s="25" t="s">
        <v>73</v>
      </c>
      <c r="E3443" s="25" t="s">
        <v>146</v>
      </c>
      <c r="F3443" s="23" t="s">
        <v>147</v>
      </c>
      <c r="G3443" s="23" t="s">
        <v>492</v>
      </c>
      <c r="H3443" s="32" t="s">
        <v>362</v>
      </c>
      <c r="I3443" s="32" t="s">
        <v>55</v>
      </c>
      <c r="J3443" s="135">
        <v>76</v>
      </c>
      <c r="K3443" s="28">
        <v>0.55262999999999995</v>
      </c>
      <c r="L3443" s="77">
        <v>0.9</v>
      </c>
      <c r="Q3443" s="106"/>
    </row>
    <row r="3444" spans="1:17" x14ac:dyDescent="0.25">
      <c r="A3444" t="s">
        <v>331</v>
      </c>
      <c r="B3444" s="25">
        <v>2022</v>
      </c>
      <c r="C3444" s="25" t="s">
        <v>3</v>
      </c>
      <c r="D3444" s="25" t="s">
        <v>493</v>
      </c>
      <c r="E3444" s="25" t="s">
        <v>146</v>
      </c>
      <c r="F3444" s="23" t="s">
        <v>147</v>
      </c>
      <c r="G3444" s="23" t="s">
        <v>492</v>
      </c>
      <c r="H3444" s="32" t="s">
        <v>362</v>
      </c>
      <c r="I3444" s="32" t="s">
        <v>55</v>
      </c>
      <c r="J3444" s="135">
        <v>52</v>
      </c>
      <c r="K3444" s="28">
        <v>0.32691999999999999</v>
      </c>
      <c r="L3444" s="77">
        <v>0.9</v>
      </c>
      <c r="Q3444" s="106"/>
    </row>
    <row r="3445" spans="1:17" x14ac:dyDescent="0.25">
      <c r="A3445" t="s">
        <v>331</v>
      </c>
      <c r="B3445" s="25">
        <v>2023</v>
      </c>
      <c r="C3445" s="25" t="s">
        <v>0</v>
      </c>
      <c r="D3445" s="25" t="s">
        <v>537</v>
      </c>
      <c r="E3445" s="25" t="s">
        <v>146</v>
      </c>
      <c r="F3445" s="23" t="s">
        <v>147</v>
      </c>
      <c r="G3445" s="23" t="s">
        <v>492</v>
      </c>
      <c r="H3445" s="32" t="s">
        <v>362</v>
      </c>
      <c r="I3445" s="32" t="s">
        <v>55</v>
      </c>
      <c r="J3445" s="135">
        <v>70</v>
      </c>
      <c r="K3445" s="28">
        <v>0.12856999999999999</v>
      </c>
      <c r="L3445" s="77">
        <v>0.9</v>
      </c>
      <c r="Q3445" s="106"/>
    </row>
    <row r="3446" spans="1:17" x14ac:dyDescent="0.25">
      <c r="A3446" t="s">
        <v>331</v>
      </c>
      <c r="B3446" s="25">
        <v>2018</v>
      </c>
      <c r="C3446" s="25" t="s">
        <v>0</v>
      </c>
      <c r="D3446" s="25" t="s">
        <v>54</v>
      </c>
      <c r="E3446" s="25" t="s">
        <v>148</v>
      </c>
      <c r="F3446" s="23" t="s">
        <v>149</v>
      </c>
      <c r="G3446" s="23" t="s">
        <v>492</v>
      </c>
      <c r="H3446" s="32" t="s">
        <v>348</v>
      </c>
      <c r="I3446" s="32" t="s">
        <v>55</v>
      </c>
      <c r="J3446" s="135">
        <v>73</v>
      </c>
      <c r="K3446" s="28">
        <v>0.19178000000000001</v>
      </c>
      <c r="L3446" s="77">
        <v>0.9</v>
      </c>
      <c r="Q3446" s="106"/>
    </row>
    <row r="3447" spans="1:17" x14ac:dyDescent="0.25">
      <c r="A3447" t="s">
        <v>331</v>
      </c>
      <c r="B3447" s="25">
        <v>2018</v>
      </c>
      <c r="C3447" s="25" t="s">
        <v>1</v>
      </c>
      <c r="D3447" s="25" t="s">
        <v>56</v>
      </c>
      <c r="E3447" s="25" t="s">
        <v>148</v>
      </c>
      <c r="F3447" s="23" t="s">
        <v>149</v>
      </c>
      <c r="G3447" s="23" t="s">
        <v>492</v>
      </c>
      <c r="H3447" s="32" t="s">
        <v>348</v>
      </c>
      <c r="I3447" s="32" t="s">
        <v>55</v>
      </c>
      <c r="J3447" s="135">
        <v>78</v>
      </c>
      <c r="K3447" s="28">
        <v>0.43590000000000001</v>
      </c>
      <c r="L3447" s="77">
        <v>0.9</v>
      </c>
      <c r="Q3447" s="106"/>
    </row>
    <row r="3448" spans="1:17" x14ac:dyDescent="0.25">
      <c r="A3448" t="s">
        <v>331</v>
      </c>
      <c r="B3448" s="25">
        <v>2018</v>
      </c>
      <c r="C3448" s="25" t="s">
        <v>2</v>
      </c>
      <c r="D3448" s="25" t="s">
        <v>57</v>
      </c>
      <c r="E3448" s="25" t="s">
        <v>148</v>
      </c>
      <c r="F3448" s="23" t="s">
        <v>149</v>
      </c>
      <c r="G3448" s="23" t="s">
        <v>492</v>
      </c>
      <c r="H3448" s="32" t="s">
        <v>348</v>
      </c>
      <c r="I3448" s="32" t="s">
        <v>55</v>
      </c>
      <c r="J3448" s="135">
        <v>84</v>
      </c>
      <c r="K3448" s="28">
        <v>0.25</v>
      </c>
      <c r="L3448" s="77">
        <v>0.9</v>
      </c>
      <c r="Q3448" s="106"/>
    </row>
    <row r="3449" spans="1:17" x14ac:dyDescent="0.25">
      <c r="A3449" t="s">
        <v>331</v>
      </c>
      <c r="B3449" s="25">
        <v>2018</v>
      </c>
      <c r="C3449" s="25" t="s">
        <v>3</v>
      </c>
      <c r="D3449" s="25" t="s">
        <v>58</v>
      </c>
      <c r="E3449" s="25" t="s">
        <v>148</v>
      </c>
      <c r="F3449" s="23" t="s">
        <v>149</v>
      </c>
      <c r="G3449" s="23" t="s">
        <v>492</v>
      </c>
      <c r="H3449" s="32" t="s">
        <v>348</v>
      </c>
      <c r="I3449" s="32" t="s">
        <v>55</v>
      </c>
      <c r="J3449" s="135">
        <v>100</v>
      </c>
      <c r="K3449" s="28">
        <v>0.33</v>
      </c>
      <c r="L3449" s="77">
        <v>0.9</v>
      </c>
      <c r="Q3449" s="106"/>
    </row>
    <row r="3450" spans="1:17" x14ac:dyDescent="0.25">
      <c r="A3450" t="s">
        <v>331</v>
      </c>
      <c r="B3450" s="25">
        <v>2019</v>
      </c>
      <c r="C3450" s="25" t="s">
        <v>0</v>
      </c>
      <c r="D3450" s="25" t="s">
        <v>59</v>
      </c>
      <c r="E3450" s="25" t="s">
        <v>148</v>
      </c>
      <c r="F3450" s="23" t="s">
        <v>149</v>
      </c>
      <c r="G3450" s="23" t="s">
        <v>492</v>
      </c>
      <c r="H3450" s="32" t="s">
        <v>348</v>
      </c>
      <c r="I3450" s="32" t="s">
        <v>55</v>
      </c>
      <c r="J3450" s="135">
        <v>70</v>
      </c>
      <c r="K3450" s="28">
        <v>5.7140000000000003E-2</v>
      </c>
      <c r="L3450" s="77">
        <v>0.9</v>
      </c>
      <c r="Q3450" s="106"/>
    </row>
    <row r="3451" spans="1:17" x14ac:dyDescent="0.25">
      <c r="A3451" t="s">
        <v>331</v>
      </c>
      <c r="B3451" s="25">
        <v>2019</v>
      </c>
      <c r="C3451" s="25" t="s">
        <v>1</v>
      </c>
      <c r="D3451" s="25" t="s">
        <v>60</v>
      </c>
      <c r="E3451" s="25" t="s">
        <v>148</v>
      </c>
      <c r="F3451" s="23" t="s">
        <v>149</v>
      </c>
      <c r="G3451" s="23" t="s">
        <v>492</v>
      </c>
      <c r="H3451" s="32" t="s">
        <v>348</v>
      </c>
      <c r="I3451" s="32" t="s">
        <v>55</v>
      </c>
      <c r="J3451" s="135">
        <v>83</v>
      </c>
      <c r="K3451" s="28">
        <v>2.41E-2</v>
      </c>
      <c r="L3451" s="77">
        <v>0.9</v>
      </c>
      <c r="Q3451" s="106"/>
    </row>
    <row r="3452" spans="1:17" x14ac:dyDescent="0.25">
      <c r="A3452" t="s">
        <v>331</v>
      </c>
      <c r="B3452" s="25">
        <v>2019</v>
      </c>
      <c r="C3452" s="25" t="s">
        <v>2</v>
      </c>
      <c r="D3452" s="25" t="s">
        <v>61</v>
      </c>
      <c r="E3452" s="25" t="s">
        <v>148</v>
      </c>
      <c r="F3452" s="23" t="s">
        <v>149</v>
      </c>
      <c r="G3452" s="23" t="s">
        <v>492</v>
      </c>
      <c r="H3452" s="32" t="s">
        <v>348</v>
      </c>
      <c r="I3452" s="32" t="s">
        <v>55</v>
      </c>
      <c r="J3452" s="135">
        <v>87</v>
      </c>
      <c r="K3452" s="28">
        <v>4.598E-2</v>
      </c>
      <c r="L3452" s="77">
        <v>0.9</v>
      </c>
      <c r="Q3452" s="106"/>
    </row>
    <row r="3453" spans="1:17" x14ac:dyDescent="0.25">
      <c r="A3453" t="s">
        <v>331</v>
      </c>
      <c r="B3453" s="25">
        <v>2019</v>
      </c>
      <c r="C3453" s="25" t="s">
        <v>3</v>
      </c>
      <c r="D3453" s="25" t="s">
        <v>62</v>
      </c>
      <c r="E3453" s="25" t="s">
        <v>148</v>
      </c>
      <c r="F3453" s="23" t="s">
        <v>149</v>
      </c>
      <c r="G3453" s="23" t="s">
        <v>492</v>
      </c>
      <c r="H3453" s="32" t="s">
        <v>348</v>
      </c>
      <c r="I3453" s="32" t="s">
        <v>55</v>
      </c>
      <c r="J3453" s="135">
        <v>69</v>
      </c>
      <c r="K3453" s="28">
        <v>1.4489999999999999E-2</v>
      </c>
      <c r="L3453" s="77">
        <v>0.9</v>
      </c>
      <c r="Q3453" s="106"/>
    </row>
    <row r="3454" spans="1:17" x14ac:dyDescent="0.25">
      <c r="A3454" t="s">
        <v>331</v>
      </c>
      <c r="B3454" s="25">
        <v>2020</v>
      </c>
      <c r="C3454" s="25" t="s">
        <v>0</v>
      </c>
      <c r="D3454" s="25" t="s">
        <v>63</v>
      </c>
      <c r="E3454" s="25" t="s">
        <v>148</v>
      </c>
      <c r="F3454" s="23" t="s">
        <v>149</v>
      </c>
      <c r="G3454" s="23" t="s">
        <v>492</v>
      </c>
      <c r="H3454" s="32" t="s">
        <v>348</v>
      </c>
      <c r="I3454" s="32" t="s">
        <v>55</v>
      </c>
      <c r="J3454" s="135">
        <v>57</v>
      </c>
      <c r="K3454" s="28">
        <v>0.21052999999999999</v>
      </c>
      <c r="L3454" s="77">
        <v>0.9</v>
      </c>
      <c r="Q3454" s="106"/>
    </row>
    <row r="3455" spans="1:17" x14ac:dyDescent="0.25">
      <c r="A3455" t="s">
        <v>331</v>
      </c>
      <c r="B3455" s="25">
        <v>2020</v>
      </c>
      <c r="C3455" s="25" t="s">
        <v>1</v>
      </c>
      <c r="D3455" s="25" t="s">
        <v>64</v>
      </c>
      <c r="E3455" s="25" t="s">
        <v>148</v>
      </c>
      <c r="F3455" s="23" t="s">
        <v>149</v>
      </c>
      <c r="G3455" s="23" t="s">
        <v>492</v>
      </c>
      <c r="H3455" s="32" t="s">
        <v>348</v>
      </c>
      <c r="I3455" s="32" t="s">
        <v>55</v>
      </c>
      <c r="J3455" s="135">
        <v>63</v>
      </c>
      <c r="K3455" s="28">
        <v>0.12698000000000001</v>
      </c>
      <c r="L3455" s="77">
        <v>0.9</v>
      </c>
      <c r="Q3455" s="106"/>
    </row>
    <row r="3456" spans="1:17" x14ac:dyDescent="0.25">
      <c r="A3456" t="s">
        <v>331</v>
      </c>
      <c r="B3456" s="25">
        <v>2020</v>
      </c>
      <c r="C3456" s="25" t="s">
        <v>2</v>
      </c>
      <c r="D3456" s="25" t="s">
        <v>65</v>
      </c>
      <c r="E3456" s="25" t="s">
        <v>148</v>
      </c>
      <c r="F3456" s="23" t="s">
        <v>149</v>
      </c>
      <c r="G3456" s="23" t="s">
        <v>492</v>
      </c>
      <c r="H3456" s="32" t="s">
        <v>348</v>
      </c>
      <c r="I3456" s="32" t="s">
        <v>55</v>
      </c>
      <c r="J3456" s="135">
        <v>64</v>
      </c>
      <c r="K3456" s="28">
        <v>7.8119999999999995E-2</v>
      </c>
      <c r="L3456" s="77">
        <v>0.9</v>
      </c>
      <c r="Q3456" s="106"/>
    </row>
    <row r="3457" spans="1:17" x14ac:dyDescent="0.25">
      <c r="A3457" t="s">
        <v>331</v>
      </c>
      <c r="B3457" s="25">
        <v>2020</v>
      </c>
      <c r="C3457" s="25" t="s">
        <v>3</v>
      </c>
      <c r="D3457" s="25" t="s">
        <v>66</v>
      </c>
      <c r="E3457" s="25" t="s">
        <v>148</v>
      </c>
      <c r="F3457" s="23" t="s">
        <v>149</v>
      </c>
      <c r="G3457" s="23" t="s">
        <v>492</v>
      </c>
      <c r="H3457" s="32" t="s">
        <v>348</v>
      </c>
      <c r="I3457" s="32" t="s">
        <v>55</v>
      </c>
      <c r="J3457" s="135">
        <v>88</v>
      </c>
      <c r="K3457" s="28">
        <v>0.10227</v>
      </c>
      <c r="L3457" s="77">
        <v>0.9</v>
      </c>
      <c r="Q3457" s="106"/>
    </row>
    <row r="3458" spans="1:17" x14ac:dyDescent="0.25">
      <c r="A3458" t="s">
        <v>331</v>
      </c>
      <c r="B3458" s="25">
        <v>2021</v>
      </c>
      <c r="C3458" s="25" t="s">
        <v>0</v>
      </c>
      <c r="D3458" s="25" t="s">
        <v>67</v>
      </c>
      <c r="E3458" s="25" t="s">
        <v>148</v>
      </c>
      <c r="F3458" s="23" t="s">
        <v>149</v>
      </c>
      <c r="G3458" s="23" t="s">
        <v>492</v>
      </c>
      <c r="H3458" s="32" t="s">
        <v>348</v>
      </c>
      <c r="I3458" s="32" t="s">
        <v>55</v>
      </c>
      <c r="J3458" s="135">
        <v>74</v>
      </c>
      <c r="K3458" s="28">
        <v>0.52703</v>
      </c>
      <c r="L3458" s="77">
        <v>0.9</v>
      </c>
      <c r="Q3458" s="106"/>
    </row>
    <row r="3459" spans="1:17" x14ac:dyDescent="0.25">
      <c r="A3459" t="s">
        <v>331</v>
      </c>
      <c r="B3459" s="25">
        <v>2021</v>
      </c>
      <c r="C3459" s="25" t="s">
        <v>1</v>
      </c>
      <c r="D3459" s="25" t="s">
        <v>68</v>
      </c>
      <c r="E3459" s="25" t="s">
        <v>148</v>
      </c>
      <c r="F3459" s="23" t="s">
        <v>149</v>
      </c>
      <c r="G3459" s="23" t="s">
        <v>492</v>
      </c>
      <c r="H3459" s="32" t="s">
        <v>348</v>
      </c>
      <c r="I3459" s="32" t="s">
        <v>55</v>
      </c>
      <c r="J3459" s="135">
        <v>62</v>
      </c>
      <c r="K3459" s="28">
        <v>0.40322999999999998</v>
      </c>
      <c r="L3459" s="77">
        <v>0.9</v>
      </c>
      <c r="Q3459" s="106"/>
    </row>
    <row r="3460" spans="1:17" x14ac:dyDescent="0.25">
      <c r="A3460" t="s">
        <v>331</v>
      </c>
      <c r="B3460" s="25">
        <v>2021</v>
      </c>
      <c r="C3460" s="25" t="s">
        <v>2</v>
      </c>
      <c r="D3460" s="25" t="s">
        <v>69</v>
      </c>
      <c r="E3460" s="25" t="s">
        <v>148</v>
      </c>
      <c r="F3460" s="23" t="s">
        <v>149</v>
      </c>
      <c r="G3460" s="23" t="s">
        <v>492</v>
      </c>
      <c r="H3460" s="32" t="s">
        <v>348</v>
      </c>
      <c r="I3460" s="32" t="s">
        <v>55</v>
      </c>
      <c r="J3460" s="135">
        <v>77</v>
      </c>
      <c r="K3460" s="28">
        <v>0.46753</v>
      </c>
      <c r="L3460" s="77">
        <v>0.9</v>
      </c>
      <c r="Q3460" s="106"/>
    </row>
    <row r="3461" spans="1:17" x14ac:dyDescent="0.25">
      <c r="A3461" t="s">
        <v>331</v>
      </c>
      <c r="B3461" s="25">
        <v>2021</v>
      </c>
      <c r="C3461" s="25" t="s">
        <v>3</v>
      </c>
      <c r="D3461" s="25" t="s">
        <v>70</v>
      </c>
      <c r="E3461" s="25" t="s">
        <v>148</v>
      </c>
      <c r="F3461" s="23" t="s">
        <v>149</v>
      </c>
      <c r="G3461" s="23" t="s">
        <v>492</v>
      </c>
      <c r="H3461" s="32" t="s">
        <v>348</v>
      </c>
      <c r="I3461" s="32" t="s">
        <v>55</v>
      </c>
      <c r="J3461" s="135">
        <v>92</v>
      </c>
      <c r="K3461" s="28">
        <v>0.47826000000000002</v>
      </c>
      <c r="L3461" s="77">
        <v>0.9</v>
      </c>
      <c r="Q3461" s="106"/>
    </row>
    <row r="3462" spans="1:17" x14ac:dyDescent="0.25">
      <c r="A3462" t="s">
        <v>331</v>
      </c>
      <c r="B3462" s="25">
        <v>2022</v>
      </c>
      <c r="C3462" s="25" t="s">
        <v>0</v>
      </c>
      <c r="D3462" s="25" t="s">
        <v>71</v>
      </c>
      <c r="E3462" s="25" t="s">
        <v>148</v>
      </c>
      <c r="F3462" s="23" t="s">
        <v>149</v>
      </c>
      <c r="G3462" s="23" t="s">
        <v>492</v>
      </c>
      <c r="H3462" s="32" t="s">
        <v>348</v>
      </c>
      <c r="I3462" s="32" t="s">
        <v>55</v>
      </c>
      <c r="J3462" s="135">
        <v>89</v>
      </c>
      <c r="K3462" s="28">
        <v>0.19101000000000001</v>
      </c>
      <c r="L3462" s="77">
        <v>0.9</v>
      </c>
      <c r="Q3462" s="106"/>
    </row>
    <row r="3463" spans="1:17" x14ac:dyDescent="0.25">
      <c r="A3463" t="s">
        <v>331</v>
      </c>
      <c r="B3463" s="25">
        <v>2022</v>
      </c>
      <c r="C3463" s="25" t="s">
        <v>1</v>
      </c>
      <c r="D3463" s="25" t="s">
        <v>72</v>
      </c>
      <c r="E3463" s="25" t="s">
        <v>148</v>
      </c>
      <c r="F3463" s="23" t="s">
        <v>149</v>
      </c>
      <c r="G3463" s="23" t="s">
        <v>492</v>
      </c>
      <c r="H3463" s="32" t="s">
        <v>348</v>
      </c>
      <c r="I3463" s="32" t="s">
        <v>55</v>
      </c>
      <c r="J3463" s="135">
        <v>89</v>
      </c>
      <c r="K3463" s="28">
        <v>0.39326</v>
      </c>
      <c r="L3463" s="77">
        <v>0.9</v>
      </c>
      <c r="Q3463" s="106"/>
    </row>
    <row r="3464" spans="1:17" x14ac:dyDescent="0.25">
      <c r="A3464" t="s">
        <v>331</v>
      </c>
      <c r="B3464" s="25">
        <v>2022</v>
      </c>
      <c r="C3464" s="25" t="s">
        <v>2</v>
      </c>
      <c r="D3464" s="25" t="s">
        <v>73</v>
      </c>
      <c r="E3464" s="25" t="s">
        <v>148</v>
      </c>
      <c r="F3464" s="23" t="s">
        <v>149</v>
      </c>
      <c r="G3464" s="23" t="s">
        <v>492</v>
      </c>
      <c r="H3464" s="32" t="s">
        <v>348</v>
      </c>
      <c r="I3464" s="32" t="s">
        <v>55</v>
      </c>
      <c r="J3464" s="135">
        <v>81</v>
      </c>
      <c r="K3464" s="28">
        <v>0.55556000000000005</v>
      </c>
      <c r="L3464" s="77">
        <v>0.9</v>
      </c>
      <c r="Q3464" s="106"/>
    </row>
    <row r="3465" spans="1:17" x14ac:dyDescent="0.25">
      <c r="A3465" t="s">
        <v>331</v>
      </c>
      <c r="B3465" s="25">
        <v>2022</v>
      </c>
      <c r="C3465" s="25" t="s">
        <v>3</v>
      </c>
      <c r="D3465" s="25" t="s">
        <v>493</v>
      </c>
      <c r="E3465" s="25" t="s">
        <v>148</v>
      </c>
      <c r="F3465" s="23" t="s">
        <v>149</v>
      </c>
      <c r="G3465" s="23" t="s">
        <v>492</v>
      </c>
      <c r="H3465" s="32" t="s">
        <v>348</v>
      </c>
      <c r="I3465" s="32" t="s">
        <v>55</v>
      </c>
      <c r="J3465" s="135">
        <v>50</v>
      </c>
      <c r="K3465" s="28">
        <v>0.86</v>
      </c>
      <c r="L3465" s="77">
        <v>0.9</v>
      </c>
      <c r="Q3465" s="106"/>
    </row>
    <row r="3466" spans="1:17" x14ac:dyDescent="0.25">
      <c r="A3466" t="s">
        <v>331</v>
      </c>
      <c r="B3466" s="25">
        <v>2023</v>
      </c>
      <c r="C3466" s="25" t="s">
        <v>0</v>
      </c>
      <c r="D3466" s="25" t="s">
        <v>537</v>
      </c>
      <c r="E3466" s="25" t="s">
        <v>148</v>
      </c>
      <c r="F3466" s="23" t="s">
        <v>149</v>
      </c>
      <c r="G3466" s="23" t="s">
        <v>492</v>
      </c>
      <c r="H3466" s="32" t="s">
        <v>348</v>
      </c>
      <c r="I3466" s="32" t="s">
        <v>55</v>
      </c>
      <c r="J3466" s="135">
        <v>76</v>
      </c>
      <c r="K3466" s="28">
        <v>0.75</v>
      </c>
      <c r="L3466" s="77">
        <v>0.9</v>
      </c>
      <c r="Q3466" s="106"/>
    </row>
    <row r="3467" spans="1:17" x14ac:dyDescent="0.25">
      <c r="A3467" t="s">
        <v>331</v>
      </c>
      <c r="B3467" s="25">
        <v>2018</v>
      </c>
      <c r="C3467" s="25" t="s">
        <v>0</v>
      </c>
      <c r="D3467" s="25" t="s">
        <v>54</v>
      </c>
      <c r="E3467" s="25" t="s">
        <v>492</v>
      </c>
      <c r="F3467" s="23" t="s">
        <v>353</v>
      </c>
      <c r="G3467" s="23" t="s">
        <v>492</v>
      </c>
      <c r="H3467" s="32" t="s">
        <v>353</v>
      </c>
      <c r="I3467" s="32" t="s">
        <v>55</v>
      </c>
      <c r="J3467" s="135">
        <v>673</v>
      </c>
      <c r="K3467" s="28">
        <v>0.76522999999999997</v>
      </c>
      <c r="L3467" s="77">
        <v>0.9</v>
      </c>
      <c r="Q3467" s="106"/>
    </row>
    <row r="3468" spans="1:17" x14ac:dyDescent="0.25">
      <c r="A3468" t="s">
        <v>331</v>
      </c>
      <c r="B3468" s="25">
        <v>2018</v>
      </c>
      <c r="C3468" s="25" t="s">
        <v>1</v>
      </c>
      <c r="D3468" s="25" t="s">
        <v>56</v>
      </c>
      <c r="E3468" s="25" t="s">
        <v>492</v>
      </c>
      <c r="F3468" s="23" t="s">
        <v>353</v>
      </c>
      <c r="G3468" s="23" t="s">
        <v>492</v>
      </c>
      <c r="H3468" s="32" t="s">
        <v>353</v>
      </c>
      <c r="I3468" s="32" t="s">
        <v>55</v>
      </c>
      <c r="J3468" s="135">
        <v>818</v>
      </c>
      <c r="K3468" s="28">
        <v>0.77995000000000003</v>
      </c>
      <c r="L3468" s="77">
        <v>0.9</v>
      </c>
      <c r="Q3468" s="106"/>
    </row>
    <row r="3469" spans="1:17" x14ac:dyDescent="0.25">
      <c r="A3469" t="s">
        <v>331</v>
      </c>
      <c r="B3469" s="25">
        <v>2018</v>
      </c>
      <c r="C3469" s="25" t="s">
        <v>2</v>
      </c>
      <c r="D3469" s="25" t="s">
        <v>57</v>
      </c>
      <c r="E3469" s="25" t="s">
        <v>492</v>
      </c>
      <c r="F3469" s="23" t="s">
        <v>353</v>
      </c>
      <c r="G3469" s="23" t="s">
        <v>492</v>
      </c>
      <c r="H3469" s="32" t="s">
        <v>353</v>
      </c>
      <c r="I3469" s="32" t="s">
        <v>55</v>
      </c>
      <c r="J3469" s="135">
        <v>783</v>
      </c>
      <c r="K3469" s="28">
        <v>0.75222999999999995</v>
      </c>
      <c r="L3469" s="77">
        <v>0.9</v>
      </c>
      <c r="Q3469" s="106"/>
    </row>
    <row r="3470" spans="1:17" x14ac:dyDescent="0.25">
      <c r="A3470" t="s">
        <v>331</v>
      </c>
      <c r="B3470" s="25">
        <v>2018</v>
      </c>
      <c r="C3470" s="25" t="s">
        <v>3</v>
      </c>
      <c r="D3470" s="25" t="s">
        <v>58</v>
      </c>
      <c r="E3470" s="25" t="s">
        <v>492</v>
      </c>
      <c r="F3470" s="23" t="s">
        <v>353</v>
      </c>
      <c r="G3470" s="23" t="s">
        <v>492</v>
      </c>
      <c r="H3470" s="32" t="s">
        <v>353</v>
      </c>
      <c r="I3470" s="32" t="s">
        <v>55</v>
      </c>
      <c r="J3470" s="135">
        <v>737</v>
      </c>
      <c r="K3470" s="28">
        <v>0.84938999999999998</v>
      </c>
      <c r="L3470" s="77">
        <v>0.9</v>
      </c>
      <c r="Q3470" s="106"/>
    </row>
    <row r="3471" spans="1:17" x14ac:dyDescent="0.25">
      <c r="A3471" t="s">
        <v>331</v>
      </c>
      <c r="B3471" s="25">
        <v>2019</v>
      </c>
      <c r="C3471" s="25" t="s">
        <v>0</v>
      </c>
      <c r="D3471" s="25" t="s">
        <v>59</v>
      </c>
      <c r="E3471" s="25" t="s">
        <v>492</v>
      </c>
      <c r="F3471" s="23" t="s">
        <v>353</v>
      </c>
      <c r="G3471" s="23" t="s">
        <v>492</v>
      </c>
      <c r="H3471" s="32" t="s">
        <v>353</v>
      </c>
      <c r="I3471" s="32" t="s">
        <v>55</v>
      </c>
      <c r="J3471" s="135">
        <v>794</v>
      </c>
      <c r="K3471" s="28">
        <v>0.81233999999999995</v>
      </c>
      <c r="L3471" s="77">
        <v>0.9</v>
      </c>
      <c r="Q3471" s="106"/>
    </row>
    <row r="3472" spans="1:17" x14ac:dyDescent="0.25">
      <c r="A3472" t="s">
        <v>331</v>
      </c>
      <c r="B3472" s="25">
        <v>2019</v>
      </c>
      <c r="C3472" s="25" t="s">
        <v>1</v>
      </c>
      <c r="D3472" s="25" t="s">
        <v>60</v>
      </c>
      <c r="E3472" s="25" t="s">
        <v>492</v>
      </c>
      <c r="F3472" s="23" t="s">
        <v>353</v>
      </c>
      <c r="G3472" s="23" t="s">
        <v>492</v>
      </c>
      <c r="H3472" s="32" t="s">
        <v>353</v>
      </c>
      <c r="I3472" s="32" t="s">
        <v>55</v>
      </c>
      <c r="J3472" s="135">
        <v>764</v>
      </c>
      <c r="K3472" s="28">
        <v>0.83377000000000001</v>
      </c>
      <c r="L3472" s="77">
        <v>0.9</v>
      </c>
      <c r="Q3472" s="106"/>
    </row>
    <row r="3473" spans="1:17" x14ac:dyDescent="0.25">
      <c r="A3473" t="s">
        <v>331</v>
      </c>
      <c r="B3473" s="25">
        <v>2019</v>
      </c>
      <c r="C3473" s="25" t="s">
        <v>2</v>
      </c>
      <c r="D3473" s="25" t="s">
        <v>61</v>
      </c>
      <c r="E3473" s="25" t="s">
        <v>492</v>
      </c>
      <c r="F3473" s="23" t="s">
        <v>353</v>
      </c>
      <c r="G3473" s="23" t="s">
        <v>492</v>
      </c>
      <c r="H3473" s="32" t="s">
        <v>353</v>
      </c>
      <c r="I3473" s="32" t="s">
        <v>55</v>
      </c>
      <c r="J3473" s="135">
        <v>739</v>
      </c>
      <c r="K3473" s="28">
        <v>0.77942999999999996</v>
      </c>
      <c r="L3473" s="77">
        <v>0.9</v>
      </c>
      <c r="Q3473" s="106"/>
    </row>
    <row r="3474" spans="1:17" x14ac:dyDescent="0.25">
      <c r="A3474" t="s">
        <v>331</v>
      </c>
      <c r="B3474" s="25">
        <v>2019</v>
      </c>
      <c r="C3474" s="25" t="s">
        <v>3</v>
      </c>
      <c r="D3474" s="25" t="s">
        <v>62</v>
      </c>
      <c r="E3474" s="25" t="s">
        <v>492</v>
      </c>
      <c r="F3474" s="23" t="s">
        <v>353</v>
      </c>
      <c r="G3474" s="23" t="s">
        <v>492</v>
      </c>
      <c r="H3474" s="32" t="s">
        <v>353</v>
      </c>
      <c r="I3474" s="32" t="s">
        <v>55</v>
      </c>
      <c r="J3474" s="135">
        <v>717</v>
      </c>
      <c r="K3474" s="28">
        <v>0.71548</v>
      </c>
      <c r="L3474" s="77">
        <v>0.9</v>
      </c>
      <c r="Q3474" s="106"/>
    </row>
    <row r="3475" spans="1:17" x14ac:dyDescent="0.25">
      <c r="A3475" t="s">
        <v>331</v>
      </c>
      <c r="B3475" s="25">
        <v>2020</v>
      </c>
      <c r="C3475" s="25" t="s">
        <v>0</v>
      </c>
      <c r="D3475" s="25" t="s">
        <v>63</v>
      </c>
      <c r="E3475" s="25" t="s">
        <v>492</v>
      </c>
      <c r="F3475" s="23" t="s">
        <v>353</v>
      </c>
      <c r="G3475" s="23" t="s">
        <v>492</v>
      </c>
      <c r="H3475" s="32" t="s">
        <v>353</v>
      </c>
      <c r="I3475" s="32" t="s">
        <v>55</v>
      </c>
      <c r="J3475" s="135">
        <v>671</v>
      </c>
      <c r="K3475" s="28">
        <v>0.73770000000000002</v>
      </c>
      <c r="L3475" s="77">
        <v>0.9</v>
      </c>
      <c r="Q3475" s="106"/>
    </row>
    <row r="3476" spans="1:17" x14ac:dyDescent="0.25">
      <c r="A3476" t="s">
        <v>331</v>
      </c>
      <c r="B3476" s="25">
        <v>2020</v>
      </c>
      <c r="C3476" s="25" t="s">
        <v>1</v>
      </c>
      <c r="D3476" s="25" t="s">
        <v>64</v>
      </c>
      <c r="E3476" s="25" t="s">
        <v>492</v>
      </c>
      <c r="F3476" s="23" t="s">
        <v>353</v>
      </c>
      <c r="G3476" s="23" t="s">
        <v>492</v>
      </c>
      <c r="H3476" s="32" t="s">
        <v>353</v>
      </c>
      <c r="I3476" s="32" t="s">
        <v>55</v>
      </c>
      <c r="J3476" s="135">
        <v>410</v>
      </c>
      <c r="K3476" s="28">
        <v>0.75853999999999999</v>
      </c>
      <c r="L3476" s="77">
        <v>0.9</v>
      </c>
      <c r="Q3476" s="106"/>
    </row>
    <row r="3477" spans="1:17" x14ac:dyDescent="0.25">
      <c r="A3477" t="s">
        <v>331</v>
      </c>
      <c r="B3477" s="25">
        <v>2020</v>
      </c>
      <c r="C3477" s="25" t="s">
        <v>2</v>
      </c>
      <c r="D3477" s="25" t="s">
        <v>65</v>
      </c>
      <c r="E3477" s="25" t="s">
        <v>492</v>
      </c>
      <c r="F3477" s="23" t="s">
        <v>353</v>
      </c>
      <c r="G3477" s="23" t="s">
        <v>492</v>
      </c>
      <c r="H3477" s="32" t="s">
        <v>353</v>
      </c>
      <c r="I3477" s="32" t="s">
        <v>55</v>
      </c>
      <c r="J3477" s="135">
        <v>664</v>
      </c>
      <c r="K3477" s="28">
        <v>0.76205000000000001</v>
      </c>
      <c r="L3477" s="77">
        <v>0.9</v>
      </c>
      <c r="Q3477" s="106"/>
    </row>
    <row r="3478" spans="1:17" x14ac:dyDescent="0.25">
      <c r="A3478" t="s">
        <v>331</v>
      </c>
      <c r="B3478" s="25">
        <v>2020</v>
      </c>
      <c r="C3478" s="25" t="s">
        <v>3</v>
      </c>
      <c r="D3478" s="25" t="s">
        <v>66</v>
      </c>
      <c r="E3478" s="25" t="s">
        <v>492</v>
      </c>
      <c r="F3478" s="23" t="s">
        <v>353</v>
      </c>
      <c r="G3478" s="23" t="s">
        <v>492</v>
      </c>
      <c r="H3478" s="32" t="s">
        <v>353</v>
      </c>
      <c r="I3478" s="32" t="s">
        <v>55</v>
      </c>
      <c r="J3478" s="135">
        <v>733</v>
      </c>
      <c r="K3478" s="28">
        <v>0.67530999999999997</v>
      </c>
      <c r="L3478" s="77">
        <v>0.9</v>
      </c>
      <c r="Q3478" s="106"/>
    </row>
    <row r="3479" spans="1:17" x14ac:dyDescent="0.25">
      <c r="A3479" t="s">
        <v>331</v>
      </c>
      <c r="B3479" s="25">
        <v>2021</v>
      </c>
      <c r="C3479" s="25" t="s">
        <v>0</v>
      </c>
      <c r="D3479" s="25" t="s">
        <v>67</v>
      </c>
      <c r="E3479" s="25" t="s">
        <v>492</v>
      </c>
      <c r="F3479" s="23" t="s">
        <v>353</v>
      </c>
      <c r="G3479" s="23" t="s">
        <v>492</v>
      </c>
      <c r="H3479" s="32" t="s">
        <v>353</v>
      </c>
      <c r="I3479" s="32" t="s">
        <v>55</v>
      </c>
      <c r="J3479" s="135">
        <v>743</v>
      </c>
      <c r="K3479" s="28">
        <v>0.54913000000000001</v>
      </c>
      <c r="L3479" s="77">
        <v>0.9</v>
      </c>
      <c r="Q3479" s="106"/>
    </row>
    <row r="3480" spans="1:17" x14ac:dyDescent="0.25">
      <c r="A3480" t="s">
        <v>331</v>
      </c>
      <c r="B3480" s="25">
        <v>2021</v>
      </c>
      <c r="C3480" s="25" t="s">
        <v>1</v>
      </c>
      <c r="D3480" s="25" t="s">
        <v>68</v>
      </c>
      <c r="E3480" s="25" t="s">
        <v>492</v>
      </c>
      <c r="F3480" s="23" t="s">
        <v>353</v>
      </c>
      <c r="G3480" s="23" t="s">
        <v>492</v>
      </c>
      <c r="H3480" s="32" t="s">
        <v>353</v>
      </c>
      <c r="I3480" s="32" t="s">
        <v>55</v>
      </c>
      <c r="J3480" s="135">
        <v>745</v>
      </c>
      <c r="K3480" s="28">
        <v>0.69664000000000004</v>
      </c>
      <c r="L3480" s="77">
        <v>0.9</v>
      </c>
      <c r="Q3480" s="106"/>
    </row>
    <row r="3481" spans="1:17" x14ac:dyDescent="0.25">
      <c r="A3481" t="s">
        <v>331</v>
      </c>
      <c r="B3481" s="25">
        <v>2021</v>
      </c>
      <c r="C3481" s="25" t="s">
        <v>2</v>
      </c>
      <c r="D3481" s="25" t="s">
        <v>69</v>
      </c>
      <c r="E3481" s="25" t="s">
        <v>492</v>
      </c>
      <c r="F3481" s="23" t="s">
        <v>353</v>
      </c>
      <c r="G3481" s="23" t="s">
        <v>492</v>
      </c>
      <c r="H3481" s="32" t="s">
        <v>353</v>
      </c>
      <c r="I3481" s="32" t="s">
        <v>55</v>
      </c>
      <c r="J3481" s="135">
        <v>830</v>
      </c>
      <c r="K3481" s="28">
        <v>0.76627000000000001</v>
      </c>
      <c r="L3481" s="77">
        <v>0.9</v>
      </c>
      <c r="Q3481" s="106"/>
    </row>
    <row r="3482" spans="1:17" x14ac:dyDescent="0.25">
      <c r="A3482" t="s">
        <v>331</v>
      </c>
      <c r="B3482" s="25">
        <v>2021</v>
      </c>
      <c r="C3482" s="25" t="s">
        <v>3</v>
      </c>
      <c r="D3482" s="25" t="s">
        <v>70</v>
      </c>
      <c r="E3482" s="25" t="s">
        <v>492</v>
      </c>
      <c r="F3482" s="23" t="s">
        <v>353</v>
      </c>
      <c r="G3482" s="23" t="s">
        <v>492</v>
      </c>
      <c r="H3482" s="32" t="s">
        <v>353</v>
      </c>
      <c r="I3482" s="32" t="s">
        <v>55</v>
      </c>
      <c r="J3482" s="135">
        <v>760</v>
      </c>
      <c r="K3482" s="28">
        <v>0.76183999999999996</v>
      </c>
      <c r="L3482" s="77">
        <v>0.9</v>
      </c>
      <c r="Q3482" s="106"/>
    </row>
    <row r="3483" spans="1:17" x14ac:dyDescent="0.25">
      <c r="A3483" t="s">
        <v>331</v>
      </c>
      <c r="B3483" s="25">
        <v>2022</v>
      </c>
      <c r="C3483" s="25" t="s">
        <v>0</v>
      </c>
      <c r="D3483" s="25" t="s">
        <v>71</v>
      </c>
      <c r="E3483" s="25" t="s">
        <v>492</v>
      </c>
      <c r="F3483" s="23" t="s">
        <v>353</v>
      </c>
      <c r="G3483" s="23" t="s">
        <v>492</v>
      </c>
      <c r="H3483" s="32" t="s">
        <v>353</v>
      </c>
      <c r="I3483" s="32" t="s">
        <v>55</v>
      </c>
      <c r="J3483" s="135">
        <v>714</v>
      </c>
      <c r="K3483" s="28">
        <v>0.75770000000000004</v>
      </c>
      <c r="L3483" s="77">
        <v>0.9</v>
      </c>
      <c r="Q3483" s="106"/>
    </row>
    <row r="3484" spans="1:17" x14ac:dyDescent="0.25">
      <c r="A3484" t="s">
        <v>331</v>
      </c>
      <c r="B3484" s="25">
        <v>2022</v>
      </c>
      <c r="C3484" s="25" t="s">
        <v>1</v>
      </c>
      <c r="D3484" s="25" t="s">
        <v>72</v>
      </c>
      <c r="E3484" s="25" t="s">
        <v>492</v>
      </c>
      <c r="F3484" s="23" t="s">
        <v>353</v>
      </c>
      <c r="G3484" s="23" t="s">
        <v>492</v>
      </c>
      <c r="H3484" s="32" t="s">
        <v>353</v>
      </c>
      <c r="I3484" s="32" t="s">
        <v>55</v>
      </c>
      <c r="J3484" s="135">
        <v>744</v>
      </c>
      <c r="K3484" s="28">
        <v>0.7621</v>
      </c>
      <c r="L3484" s="77">
        <v>0.9</v>
      </c>
      <c r="Q3484" s="106"/>
    </row>
    <row r="3485" spans="1:17" x14ac:dyDescent="0.25">
      <c r="A3485" t="s">
        <v>331</v>
      </c>
      <c r="B3485" s="25">
        <v>2022</v>
      </c>
      <c r="C3485" s="25" t="s">
        <v>2</v>
      </c>
      <c r="D3485" s="25" t="s">
        <v>73</v>
      </c>
      <c r="E3485" s="25" t="s">
        <v>492</v>
      </c>
      <c r="F3485" s="23" t="s">
        <v>353</v>
      </c>
      <c r="G3485" s="23" t="s">
        <v>492</v>
      </c>
      <c r="H3485" s="32" t="s">
        <v>353</v>
      </c>
      <c r="I3485" s="32" t="s">
        <v>55</v>
      </c>
      <c r="J3485" s="135">
        <v>731</v>
      </c>
      <c r="K3485" s="28">
        <v>0.76471</v>
      </c>
      <c r="L3485" s="77">
        <v>0.9</v>
      </c>
      <c r="Q3485" s="106"/>
    </row>
    <row r="3486" spans="1:17" x14ac:dyDescent="0.25">
      <c r="A3486" t="s">
        <v>331</v>
      </c>
      <c r="B3486" s="25">
        <v>2022</v>
      </c>
      <c r="C3486" s="25" t="s">
        <v>3</v>
      </c>
      <c r="D3486" s="25" t="s">
        <v>493</v>
      </c>
      <c r="E3486" s="25" t="s">
        <v>492</v>
      </c>
      <c r="F3486" s="23" t="s">
        <v>353</v>
      </c>
      <c r="G3486" s="23" t="s">
        <v>492</v>
      </c>
      <c r="H3486" s="32" t="s">
        <v>353</v>
      </c>
      <c r="I3486" s="32" t="s">
        <v>55</v>
      </c>
      <c r="J3486" s="135">
        <v>708</v>
      </c>
      <c r="K3486" s="28">
        <v>0.69067999999999996</v>
      </c>
      <c r="L3486" s="77">
        <v>0.9</v>
      </c>
      <c r="Q3486" s="106"/>
    </row>
    <row r="3487" spans="1:17" x14ac:dyDescent="0.25">
      <c r="A3487" t="s">
        <v>331</v>
      </c>
      <c r="B3487" s="25">
        <v>2023</v>
      </c>
      <c r="C3487" s="25" t="s">
        <v>0</v>
      </c>
      <c r="D3487" s="25" t="s">
        <v>537</v>
      </c>
      <c r="E3487" s="25" t="s">
        <v>492</v>
      </c>
      <c r="F3487" s="23" t="s">
        <v>353</v>
      </c>
      <c r="G3487" s="23" t="s">
        <v>492</v>
      </c>
      <c r="H3487" s="32" t="s">
        <v>353</v>
      </c>
      <c r="I3487" s="32" t="s">
        <v>55</v>
      </c>
      <c r="J3487" s="135">
        <v>740</v>
      </c>
      <c r="K3487" s="28">
        <v>0.70811000000000002</v>
      </c>
      <c r="L3487" s="77">
        <v>0.9</v>
      </c>
      <c r="Q3487" s="106"/>
    </row>
    <row r="3488" spans="1:17" x14ac:dyDescent="0.25">
      <c r="A3488" t="s">
        <v>331</v>
      </c>
      <c r="B3488" s="25">
        <v>2018</v>
      </c>
      <c r="C3488" s="25" t="s">
        <v>0</v>
      </c>
      <c r="D3488" s="25" t="s">
        <v>54</v>
      </c>
      <c r="E3488" s="25" t="s">
        <v>492</v>
      </c>
      <c r="F3488" s="23" t="s">
        <v>348</v>
      </c>
      <c r="G3488" s="23" t="s">
        <v>492</v>
      </c>
      <c r="H3488" s="32" t="s">
        <v>348</v>
      </c>
      <c r="I3488" s="32" t="s">
        <v>55</v>
      </c>
      <c r="J3488" s="135">
        <v>654</v>
      </c>
      <c r="K3488" s="28">
        <v>0.57645000000000002</v>
      </c>
      <c r="L3488" s="77">
        <v>0.9</v>
      </c>
      <c r="Q3488" s="106"/>
    </row>
    <row r="3489" spans="1:17" x14ac:dyDescent="0.25">
      <c r="A3489" t="s">
        <v>331</v>
      </c>
      <c r="B3489" s="25">
        <v>2018</v>
      </c>
      <c r="C3489" s="25" t="s">
        <v>1</v>
      </c>
      <c r="D3489" s="25" t="s">
        <v>56</v>
      </c>
      <c r="E3489" s="25" t="s">
        <v>492</v>
      </c>
      <c r="F3489" s="23" t="s">
        <v>348</v>
      </c>
      <c r="G3489" s="23" t="s">
        <v>492</v>
      </c>
      <c r="H3489" s="32" t="s">
        <v>348</v>
      </c>
      <c r="I3489" s="32" t="s">
        <v>55</v>
      </c>
      <c r="J3489" s="135">
        <v>695</v>
      </c>
      <c r="K3489" s="28">
        <v>0.64748000000000006</v>
      </c>
      <c r="L3489" s="77">
        <v>0.9</v>
      </c>
      <c r="Q3489" s="106"/>
    </row>
    <row r="3490" spans="1:17" x14ac:dyDescent="0.25">
      <c r="A3490" t="s">
        <v>331</v>
      </c>
      <c r="B3490" s="25">
        <v>2018</v>
      </c>
      <c r="C3490" s="25" t="s">
        <v>2</v>
      </c>
      <c r="D3490" s="25" t="s">
        <v>57</v>
      </c>
      <c r="E3490" s="25" t="s">
        <v>492</v>
      </c>
      <c r="F3490" s="23" t="s">
        <v>348</v>
      </c>
      <c r="G3490" s="23" t="s">
        <v>492</v>
      </c>
      <c r="H3490" s="32" t="s">
        <v>348</v>
      </c>
      <c r="I3490" s="32" t="s">
        <v>55</v>
      </c>
      <c r="J3490" s="135">
        <v>745</v>
      </c>
      <c r="K3490" s="28">
        <v>0.49530000000000002</v>
      </c>
      <c r="L3490" s="77">
        <v>0.9</v>
      </c>
      <c r="Q3490" s="106"/>
    </row>
    <row r="3491" spans="1:17" x14ac:dyDescent="0.25">
      <c r="A3491" t="s">
        <v>331</v>
      </c>
      <c r="B3491" s="25">
        <v>2018</v>
      </c>
      <c r="C3491" s="25" t="s">
        <v>3</v>
      </c>
      <c r="D3491" s="25" t="s">
        <v>58</v>
      </c>
      <c r="E3491" s="25" t="s">
        <v>492</v>
      </c>
      <c r="F3491" s="23" t="s">
        <v>348</v>
      </c>
      <c r="G3491" s="23" t="s">
        <v>492</v>
      </c>
      <c r="H3491" s="32" t="s">
        <v>348</v>
      </c>
      <c r="I3491" s="32" t="s">
        <v>55</v>
      </c>
      <c r="J3491" s="135">
        <v>741</v>
      </c>
      <c r="K3491" s="28">
        <v>0.66127000000000002</v>
      </c>
      <c r="L3491" s="77">
        <v>0.9</v>
      </c>
      <c r="Q3491" s="106"/>
    </row>
    <row r="3492" spans="1:17" x14ac:dyDescent="0.25">
      <c r="A3492" t="s">
        <v>331</v>
      </c>
      <c r="B3492" s="25">
        <v>2019</v>
      </c>
      <c r="C3492" s="25" t="s">
        <v>0</v>
      </c>
      <c r="D3492" s="25" t="s">
        <v>59</v>
      </c>
      <c r="E3492" s="25" t="s">
        <v>492</v>
      </c>
      <c r="F3492" s="23" t="s">
        <v>348</v>
      </c>
      <c r="G3492" s="23" t="s">
        <v>492</v>
      </c>
      <c r="H3492" s="32" t="s">
        <v>348</v>
      </c>
      <c r="I3492" s="32" t="s">
        <v>55</v>
      </c>
      <c r="J3492" s="135">
        <v>647</v>
      </c>
      <c r="K3492" s="28">
        <v>0.72951999999999995</v>
      </c>
      <c r="L3492" s="77">
        <v>0.9</v>
      </c>
      <c r="Q3492" s="106"/>
    </row>
    <row r="3493" spans="1:17" x14ac:dyDescent="0.25">
      <c r="A3493" t="s">
        <v>331</v>
      </c>
      <c r="B3493" s="25">
        <v>2019</v>
      </c>
      <c r="C3493" s="25" t="s">
        <v>1</v>
      </c>
      <c r="D3493" s="25" t="s">
        <v>60</v>
      </c>
      <c r="E3493" s="25" t="s">
        <v>492</v>
      </c>
      <c r="F3493" s="23" t="s">
        <v>348</v>
      </c>
      <c r="G3493" s="23" t="s">
        <v>492</v>
      </c>
      <c r="H3493" s="32" t="s">
        <v>348</v>
      </c>
      <c r="I3493" s="32" t="s">
        <v>55</v>
      </c>
      <c r="J3493" s="135">
        <v>644</v>
      </c>
      <c r="K3493" s="28">
        <v>0.72670999999999997</v>
      </c>
      <c r="L3493" s="77">
        <v>0.9</v>
      </c>
      <c r="Q3493" s="106"/>
    </row>
    <row r="3494" spans="1:17" x14ac:dyDescent="0.25">
      <c r="A3494" t="s">
        <v>331</v>
      </c>
      <c r="B3494" s="25">
        <v>2019</v>
      </c>
      <c r="C3494" s="25" t="s">
        <v>2</v>
      </c>
      <c r="D3494" s="25" t="s">
        <v>61</v>
      </c>
      <c r="E3494" s="25" t="s">
        <v>492</v>
      </c>
      <c r="F3494" s="23" t="s">
        <v>348</v>
      </c>
      <c r="G3494" s="23" t="s">
        <v>492</v>
      </c>
      <c r="H3494" s="32" t="s">
        <v>348</v>
      </c>
      <c r="I3494" s="32" t="s">
        <v>55</v>
      </c>
      <c r="J3494" s="135">
        <v>719</v>
      </c>
      <c r="K3494" s="28">
        <v>0.72462000000000004</v>
      </c>
      <c r="L3494" s="77">
        <v>0.9</v>
      </c>
      <c r="Q3494" s="106"/>
    </row>
    <row r="3495" spans="1:17" x14ac:dyDescent="0.25">
      <c r="A3495" t="s">
        <v>331</v>
      </c>
      <c r="B3495" s="25">
        <v>2019</v>
      </c>
      <c r="C3495" s="25" t="s">
        <v>3</v>
      </c>
      <c r="D3495" s="25" t="s">
        <v>62</v>
      </c>
      <c r="E3495" s="25" t="s">
        <v>492</v>
      </c>
      <c r="F3495" s="23" t="s">
        <v>348</v>
      </c>
      <c r="G3495" s="23" t="s">
        <v>492</v>
      </c>
      <c r="H3495" s="32" t="s">
        <v>348</v>
      </c>
      <c r="I3495" s="32" t="s">
        <v>55</v>
      </c>
      <c r="J3495" s="135">
        <v>707</v>
      </c>
      <c r="K3495" s="28">
        <v>0.7157</v>
      </c>
      <c r="L3495" s="77">
        <v>0.9</v>
      </c>
      <c r="Q3495" s="106"/>
    </row>
    <row r="3496" spans="1:17" x14ac:dyDescent="0.25">
      <c r="A3496" t="s">
        <v>331</v>
      </c>
      <c r="B3496" s="25">
        <v>2020</v>
      </c>
      <c r="C3496" s="25" t="s">
        <v>0</v>
      </c>
      <c r="D3496" s="25" t="s">
        <v>63</v>
      </c>
      <c r="E3496" s="25" t="s">
        <v>492</v>
      </c>
      <c r="F3496" s="23" t="s">
        <v>348</v>
      </c>
      <c r="G3496" s="23" t="s">
        <v>492</v>
      </c>
      <c r="H3496" s="32" t="s">
        <v>348</v>
      </c>
      <c r="I3496" s="32" t="s">
        <v>55</v>
      </c>
      <c r="J3496" s="135">
        <v>657</v>
      </c>
      <c r="K3496" s="28">
        <v>0.78234000000000004</v>
      </c>
      <c r="L3496" s="77">
        <v>0.9</v>
      </c>
      <c r="Q3496" s="106"/>
    </row>
    <row r="3497" spans="1:17" x14ac:dyDescent="0.25">
      <c r="A3497" t="s">
        <v>331</v>
      </c>
      <c r="B3497" s="25">
        <v>2020</v>
      </c>
      <c r="C3497" s="25" t="s">
        <v>1</v>
      </c>
      <c r="D3497" s="25" t="s">
        <v>64</v>
      </c>
      <c r="E3497" s="25" t="s">
        <v>492</v>
      </c>
      <c r="F3497" s="23" t="s">
        <v>348</v>
      </c>
      <c r="G3497" s="23" t="s">
        <v>492</v>
      </c>
      <c r="H3497" s="32" t="s">
        <v>348</v>
      </c>
      <c r="I3497" s="32" t="s">
        <v>55</v>
      </c>
      <c r="J3497" s="135">
        <v>382</v>
      </c>
      <c r="K3497" s="28">
        <v>0.81674999999999998</v>
      </c>
      <c r="L3497" s="77">
        <v>0.9</v>
      </c>
      <c r="Q3497" s="106"/>
    </row>
    <row r="3498" spans="1:17" x14ac:dyDescent="0.25">
      <c r="A3498" t="s">
        <v>331</v>
      </c>
      <c r="B3498" s="25">
        <v>2020</v>
      </c>
      <c r="C3498" s="25" t="s">
        <v>2</v>
      </c>
      <c r="D3498" s="25" t="s">
        <v>65</v>
      </c>
      <c r="E3498" s="25" t="s">
        <v>492</v>
      </c>
      <c r="F3498" s="23" t="s">
        <v>348</v>
      </c>
      <c r="G3498" s="23" t="s">
        <v>492</v>
      </c>
      <c r="H3498" s="32" t="s">
        <v>348</v>
      </c>
      <c r="I3498" s="32" t="s">
        <v>55</v>
      </c>
      <c r="J3498" s="135">
        <v>545</v>
      </c>
      <c r="K3498" s="28">
        <v>0.82384999999999997</v>
      </c>
      <c r="L3498" s="77">
        <v>0.9</v>
      </c>
      <c r="Q3498" s="106"/>
    </row>
    <row r="3499" spans="1:17" x14ac:dyDescent="0.25">
      <c r="A3499" t="s">
        <v>331</v>
      </c>
      <c r="B3499" s="25">
        <v>2020</v>
      </c>
      <c r="C3499" s="25" t="s">
        <v>3</v>
      </c>
      <c r="D3499" s="25" t="s">
        <v>66</v>
      </c>
      <c r="E3499" s="25" t="s">
        <v>492</v>
      </c>
      <c r="F3499" s="23" t="s">
        <v>348</v>
      </c>
      <c r="G3499" s="23" t="s">
        <v>492</v>
      </c>
      <c r="H3499" s="32" t="s">
        <v>348</v>
      </c>
      <c r="I3499" s="32" t="s">
        <v>55</v>
      </c>
      <c r="J3499" s="135">
        <v>649</v>
      </c>
      <c r="K3499" s="28">
        <v>0.79352999999999996</v>
      </c>
      <c r="L3499" s="77">
        <v>0.9</v>
      </c>
      <c r="Q3499" s="106"/>
    </row>
    <row r="3500" spans="1:17" x14ac:dyDescent="0.25">
      <c r="A3500" t="s">
        <v>331</v>
      </c>
      <c r="B3500" s="25">
        <v>2021</v>
      </c>
      <c r="C3500" s="25" t="s">
        <v>0</v>
      </c>
      <c r="D3500" s="25" t="s">
        <v>67</v>
      </c>
      <c r="E3500" s="25" t="s">
        <v>492</v>
      </c>
      <c r="F3500" s="23" t="s">
        <v>348</v>
      </c>
      <c r="G3500" s="23" t="s">
        <v>492</v>
      </c>
      <c r="H3500" s="32" t="s">
        <v>348</v>
      </c>
      <c r="I3500" s="32" t="s">
        <v>55</v>
      </c>
      <c r="J3500" s="135">
        <v>594</v>
      </c>
      <c r="K3500" s="28">
        <v>0.85016999999999998</v>
      </c>
      <c r="L3500" s="77">
        <v>0.9</v>
      </c>
      <c r="Q3500" s="106"/>
    </row>
    <row r="3501" spans="1:17" x14ac:dyDescent="0.25">
      <c r="A3501" t="s">
        <v>331</v>
      </c>
      <c r="B3501" s="25">
        <v>2021</v>
      </c>
      <c r="C3501" s="25" t="s">
        <v>1</v>
      </c>
      <c r="D3501" s="25" t="s">
        <v>68</v>
      </c>
      <c r="E3501" s="25" t="s">
        <v>492</v>
      </c>
      <c r="F3501" s="23" t="s">
        <v>348</v>
      </c>
      <c r="G3501" s="23" t="s">
        <v>492</v>
      </c>
      <c r="H3501" s="32" t="s">
        <v>348</v>
      </c>
      <c r="I3501" s="32" t="s">
        <v>55</v>
      </c>
      <c r="J3501" s="135">
        <v>755</v>
      </c>
      <c r="K3501" s="28">
        <v>0.81854000000000005</v>
      </c>
      <c r="L3501" s="77">
        <v>0.9</v>
      </c>
      <c r="Q3501" s="106"/>
    </row>
    <row r="3502" spans="1:17" x14ac:dyDescent="0.25">
      <c r="A3502" t="s">
        <v>331</v>
      </c>
      <c r="B3502" s="25">
        <v>2021</v>
      </c>
      <c r="C3502" s="25" t="s">
        <v>2</v>
      </c>
      <c r="D3502" s="25" t="s">
        <v>69</v>
      </c>
      <c r="E3502" s="25" t="s">
        <v>492</v>
      </c>
      <c r="F3502" s="23" t="s">
        <v>348</v>
      </c>
      <c r="G3502" s="23" t="s">
        <v>492</v>
      </c>
      <c r="H3502" s="32" t="s">
        <v>348</v>
      </c>
      <c r="I3502" s="32" t="s">
        <v>55</v>
      </c>
      <c r="J3502" s="135">
        <v>720</v>
      </c>
      <c r="K3502" s="28">
        <v>0.82360999999999995</v>
      </c>
      <c r="L3502" s="77">
        <v>0.9</v>
      </c>
      <c r="Q3502" s="106"/>
    </row>
    <row r="3503" spans="1:17" x14ac:dyDescent="0.25">
      <c r="A3503" t="s">
        <v>331</v>
      </c>
      <c r="B3503" s="25">
        <v>2021</v>
      </c>
      <c r="C3503" s="25" t="s">
        <v>3</v>
      </c>
      <c r="D3503" s="25" t="s">
        <v>70</v>
      </c>
      <c r="E3503" s="25" t="s">
        <v>492</v>
      </c>
      <c r="F3503" s="23" t="s">
        <v>348</v>
      </c>
      <c r="G3503" s="23" t="s">
        <v>492</v>
      </c>
      <c r="H3503" s="32" t="s">
        <v>348</v>
      </c>
      <c r="I3503" s="32" t="s">
        <v>55</v>
      </c>
      <c r="J3503" s="135">
        <v>669</v>
      </c>
      <c r="K3503" s="28">
        <v>0.85948999999999998</v>
      </c>
      <c r="L3503" s="77">
        <v>0.9</v>
      </c>
      <c r="Q3503" s="106"/>
    </row>
    <row r="3504" spans="1:17" x14ac:dyDescent="0.25">
      <c r="A3504" t="s">
        <v>331</v>
      </c>
      <c r="B3504" s="25">
        <v>2022</v>
      </c>
      <c r="C3504" s="25" t="s">
        <v>0</v>
      </c>
      <c r="D3504" s="25" t="s">
        <v>71</v>
      </c>
      <c r="E3504" s="25" t="s">
        <v>492</v>
      </c>
      <c r="F3504" s="23" t="s">
        <v>348</v>
      </c>
      <c r="G3504" s="23" t="s">
        <v>492</v>
      </c>
      <c r="H3504" s="32" t="s">
        <v>348</v>
      </c>
      <c r="I3504" s="32" t="s">
        <v>55</v>
      </c>
      <c r="J3504" s="135">
        <v>645</v>
      </c>
      <c r="K3504" s="28">
        <v>0.79690000000000005</v>
      </c>
      <c r="L3504" s="77">
        <v>0.9</v>
      </c>
      <c r="Q3504" s="106"/>
    </row>
    <row r="3505" spans="1:17" x14ac:dyDescent="0.25">
      <c r="A3505" t="s">
        <v>331</v>
      </c>
      <c r="B3505" s="25">
        <v>2022</v>
      </c>
      <c r="C3505" s="25" t="s">
        <v>1</v>
      </c>
      <c r="D3505" s="25" t="s">
        <v>72</v>
      </c>
      <c r="E3505" s="25" t="s">
        <v>492</v>
      </c>
      <c r="F3505" s="23" t="s">
        <v>348</v>
      </c>
      <c r="G3505" s="23" t="s">
        <v>492</v>
      </c>
      <c r="H3505" s="32" t="s">
        <v>348</v>
      </c>
      <c r="I3505" s="32" t="s">
        <v>55</v>
      </c>
      <c r="J3505" s="135">
        <v>731</v>
      </c>
      <c r="K3505" s="28">
        <v>0.85226000000000002</v>
      </c>
      <c r="L3505" s="77">
        <v>0.9</v>
      </c>
      <c r="Q3505" s="106"/>
    </row>
    <row r="3506" spans="1:17" x14ac:dyDescent="0.25">
      <c r="A3506" t="s">
        <v>331</v>
      </c>
      <c r="B3506" s="25">
        <v>2022</v>
      </c>
      <c r="C3506" s="25" t="s">
        <v>2</v>
      </c>
      <c r="D3506" s="25" t="s">
        <v>73</v>
      </c>
      <c r="E3506" s="25" t="s">
        <v>492</v>
      </c>
      <c r="F3506" s="23" t="s">
        <v>348</v>
      </c>
      <c r="G3506" s="23" t="s">
        <v>492</v>
      </c>
      <c r="H3506" s="32" t="s">
        <v>348</v>
      </c>
      <c r="I3506" s="32" t="s">
        <v>55</v>
      </c>
      <c r="J3506" s="135">
        <v>694</v>
      </c>
      <c r="K3506" s="28">
        <v>0.85158999999999996</v>
      </c>
      <c r="L3506" s="77">
        <v>0.9</v>
      </c>
      <c r="Q3506" s="106"/>
    </row>
    <row r="3507" spans="1:17" x14ac:dyDescent="0.25">
      <c r="A3507" t="s">
        <v>331</v>
      </c>
      <c r="B3507" s="25">
        <v>2022</v>
      </c>
      <c r="C3507" s="25" t="s">
        <v>3</v>
      </c>
      <c r="D3507" s="25" t="s">
        <v>493</v>
      </c>
      <c r="E3507" s="25" t="s">
        <v>492</v>
      </c>
      <c r="F3507" s="23" t="s">
        <v>348</v>
      </c>
      <c r="G3507" s="23" t="s">
        <v>492</v>
      </c>
      <c r="H3507" s="32" t="s">
        <v>348</v>
      </c>
      <c r="I3507" s="32" t="s">
        <v>55</v>
      </c>
      <c r="J3507" s="135">
        <v>656</v>
      </c>
      <c r="K3507" s="28">
        <v>0.89634000000000003</v>
      </c>
      <c r="L3507" s="77">
        <v>0.9</v>
      </c>
      <c r="Q3507" s="106"/>
    </row>
    <row r="3508" spans="1:17" x14ac:dyDescent="0.25">
      <c r="A3508" t="s">
        <v>331</v>
      </c>
      <c r="B3508" s="25">
        <v>2023</v>
      </c>
      <c r="C3508" s="25" t="s">
        <v>0</v>
      </c>
      <c r="D3508" s="25" t="s">
        <v>537</v>
      </c>
      <c r="E3508" s="25" t="s">
        <v>492</v>
      </c>
      <c r="F3508" s="23" t="s">
        <v>348</v>
      </c>
      <c r="G3508" s="23" t="s">
        <v>492</v>
      </c>
      <c r="H3508" s="32" t="s">
        <v>348</v>
      </c>
      <c r="I3508" s="32" t="s">
        <v>55</v>
      </c>
      <c r="J3508" s="135">
        <v>700</v>
      </c>
      <c r="K3508" s="28">
        <v>0.89571000000000001</v>
      </c>
      <c r="L3508" s="77">
        <v>0.9</v>
      </c>
      <c r="Q3508" s="106"/>
    </row>
    <row r="3509" spans="1:17" x14ac:dyDescent="0.25">
      <c r="A3509" t="s">
        <v>331</v>
      </c>
      <c r="B3509" s="25">
        <v>2018</v>
      </c>
      <c r="C3509" s="25" t="s">
        <v>0</v>
      </c>
      <c r="D3509" s="25" t="s">
        <v>54</v>
      </c>
      <c r="E3509" s="25" t="s">
        <v>494</v>
      </c>
      <c r="F3509" s="23" t="s">
        <v>488</v>
      </c>
      <c r="G3509" s="23" t="s">
        <v>492</v>
      </c>
      <c r="H3509" s="32" t="s">
        <v>488</v>
      </c>
      <c r="I3509" s="32" t="s">
        <v>55</v>
      </c>
      <c r="J3509" s="135">
        <v>10823</v>
      </c>
      <c r="K3509" s="28">
        <v>0.56259999999999999</v>
      </c>
      <c r="L3509" s="77">
        <v>0.9</v>
      </c>
      <c r="Q3509" s="106"/>
    </row>
    <row r="3510" spans="1:17" x14ac:dyDescent="0.25">
      <c r="A3510" t="s">
        <v>331</v>
      </c>
      <c r="B3510" s="25">
        <v>2018</v>
      </c>
      <c r="C3510" s="25" t="s">
        <v>1</v>
      </c>
      <c r="D3510" s="25" t="s">
        <v>56</v>
      </c>
      <c r="E3510" s="25" t="s">
        <v>494</v>
      </c>
      <c r="F3510" s="23" t="s">
        <v>488</v>
      </c>
      <c r="G3510" s="23" t="s">
        <v>492</v>
      </c>
      <c r="H3510" s="32" t="s">
        <v>488</v>
      </c>
      <c r="I3510" s="32" t="s">
        <v>55</v>
      </c>
      <c r="J3510" s="135">
        <v>12139</v>
      </c>
      <c r="K3510" s="28">
        <v>0.59214</v>
      </c>
      <c r="L3510" s="77">
        <v>0.9</v>
      </c>
      <c r="Q3510" s="106"/>
    </row>
    <row r="3511" spans="1:17" x14ac:dyDescent="0.25">
      <c r="A3511" t="s">
        <v>331</v>
      </c>
      <c r="B3511" s="25">
        <v>2018</v>
      </c>
      <c r="C3511" s="25" t="s">
        <v>2</v>
      </c>
      <c r="D3511" s="25" t="s">
        <v>57</v>
      </c>
      <c r="E3511" s="25" t="s">
        <v>494</v>
      </c>
      <c r="F3511" s="23" t="s">
        <v>488</v>
      </c>
      <c r="G3511" s="23" t="s">
        <v>492</v>
      </c>
      <c r="H3511" s="32" t="s">
        <v>488</v>
      </c>
      <c r="I3511" s="32" t="s">
        <v>55</v>
      </c>
      <c r="J3511" s="135">
        <v>12507</v>
      </c>
      <c r="K3511" s="28">
        <v>0.58982999999999997</v>
      </c>
      <c r="L3511" s="77">
        <v>0.9</v>
      </c>
      <c r="Q3511" s="106"/>
    </row>
    <row r="3512" spans="1:17" x14ac:dyDescent="0.25">
      <c r="A3512" t="s">
        <v>331</v>
      </c>
      <c r="B3512" s="25">
        <v>2018</v>
      </c>
      <c r="C3512" s="25" t="s">
        <v>3</v>
      </c>
      <c r="D3512" s="25" t="s">
        <v>58</v>
      </c>
      <c r="E3512" s="25" t="s">
        <v>494</v>
      </c>
      <c r="F3512" s="23" t="s">
        <v>488</v>
      </c>
      <c r="G3512" s="23" t="s">
        <v>492</v>
      </c>
      <c r="H3512" s="32" t="s">
        <v>488</v>
      </c>
      <c r="I3512" s="32" t="s">
        <v>55</v>
      </c>
      <c r="J3512" s="135">
        <v>11716</v>
      </c>
      <c r="K3512" s="28">
        <v>0.61079000000000006</v>
      </c>
      <c r="L3512" s="77">
        <v>0.9</v>
      </c>
      <c r="Q3512" s="106"/>
    </row>
    <row r="3513" spans="1:17" x14ac:dyDescent="0.25">
      <c r="A3513" t="s">
        <v>331</v>
      </c>
      <c r="B3513" s="25">
        <v>2019</v>
      </c>
      <c r="C3513" s="25" t="s">
        <v>0</v>
      </c>
      <c r="D3513" s="25" t="s">
        <v>59</v>
      </c>
      <c r="E3513" s="25" t="s">
        <v>494</v>
      </c>
      <c r="F3513" s="23" t="s">
        <v>488</v>
      </c>
      <c r="G3513" s="23" t="s">
        <v>492</v>
      </c>
      <c r="H3513" s="32" t="s">
        <v>488</v>
      </c>
      <c r="I3513" s="32" t="s">
        <v>55</v>
      </c>
      <c r="J3513" s="135">
        <v>11363</v>
      </c>
      <c r="K3513" s="28">
        <v>0.63909000000000005</v>
      </c>
      <c r="L3513" s="77">
        <v>0.9</v>
      </c>
      <c r="Q3513" s="106"/>
    </row>
    <row r="3514" spans="1:17" x14ac:dyDescent="0.25">
      <c r="A3514" t="s">
        <v>331</v>
      </c>
      <c r="B3514" s="25">
        <v>2019</v>
      </c>
      <c r="C3514" s="25" t="s">
        <v>1</v>
      </c>
      <c r="D3514" s="25" t="s">
        <v>60</v>
      </c>
      <c r="E3514" s="25" t="s">
        <v>494</v>
      </c>
      <c r="F3514" s="23" t="s">
        <v>488</v>
      </c>
      <c r="G3514" s="23" t="s">
        <v>492</v>
      </c>
      <c r="H3514" s="32" t="s">
        <v>488</v>
      </c>
      <c r="I3514" s="32" t="s">
        <v>55</v>
      </c>
      <c r="J3514" s="135">
        <v>12014</v>
      </c>
      <c r="K3514" s="28">
        <v>0.64366999999999996</v>
      </c>
      <c r="L3514" s="77">
        <v>0.9</v>
      </c>
      <c r="Q3514" s="106"/>
    </row>
    <row r="3515" spans="1:17" x14ac:dyDescent="0.25">
      <c r="A3515" t="s">
        <v>331</v>
      </c>
      <c r="B3515" s="25">
        <v>2019</v>
      </c>
      <c r="C3515" s="25" t="s">
        <v>2</v>
      </c>
      <c r="D3515" s="25" t="s">
        <v>61</v>
      </c>
      <c r="E3515" s="25" t="s">
        <v>494</v>
      </c>
      <c r="F3515" s="23" t="s">
        <v>488</v>
      </c>
      <c r="G3515" s="23" t="s">
        <v>492</v>
      </c>
      <c r="H3515" s="32" t="s">
        <v>488</v>
      </c>
      <c r="I3515" s="32" t="s">
        <v>55</v>
      </c>
      <c r="J3515" s="135">
        <v>12145</v>
      </c>
      <c r="K3515" s="28">
        <v>0.63202999999999998</v>
      </c>
      <c r="L3515" s="77">
        <v>0.9</v>
      </c>
      <c r="Q3515" s="106"/>
    </row>
    <row r="3516" spans="1:17" x14ac:dyDescent="0.25">
      <c r="A3516" t="s">
        <v>331</v>
      </c>
      <c r="B3516" s="25">
        <v>2019</v>
      </c>
      <c r="C3516" s="25" t="s">
        <v>3</v>
      </c>
      <c r="D3516" s="25" t="s">
        <v>62</v>
      </c>
      <c r="E3516" s="25" t="s">
        <v>494</v>
      </c>
      <c r="F3516" s="23" t="s">
        <v>488</v>
      </c>
      <c r="G3516" s="23" t="s">
        <v>492</v>
      </c>
      <c r="H3516" s="32" t="s">
        <v>488</v>
      </c>
      <c r="I3516" s="32" t="s">
        <v>55</v>
      </c>
      <c r="J3516" s="135">
        <v>11896</v>
      </c>
      <c r="K3516" s="28">
        <v>0.65459000000000001</v>
      </c>
      <c r="L3516" s="77">
        <v>0.9</v>
      </c>
      <c r="Q3516" s="106"/>
    </row>
    <row r="3517" spans="1:17" x14ac:dyDescent="0.25">
      <c r="A3517" t="s">
        <v>331</v>
      </c>
      <c r="B3517" s="25">
        <v>2020</v>
      </c>
      <c r="C3517" s="25" t="s">
        <v>0</v>
      </c>
      <c r="D3517" s="25" t="s">
        <v>63</v>
      </c>
      <c r="E3517" s="25" t="s">
        <v>494</v>
      </c>
      <c r="F3517" s="23" t="s">
        <v>488</v>
      </c>
      <c r="G3517" s="23" t="s">
        <v>492</v>
      </c>
      <c r="H3517" s="32" t="s">
        <v>488</v>
      </c>
      <c r="I3517" s="32" t="s">
        <v>55</v>
      </c>
      <c r="J3517" s="135">
        <v>11324</v>
      </c>
      <c r="K3517" s="28">
        <v>0.69057000000000002</v>
      </c>
      <c r="L3517" s="77">
        <v>0.9</v>
      </c>
      <c r="Q3517" s="106"/>
    </row>
    <row r="3518" spans="1:17" x14ac:dyDescent="0.25">
      <c r="A3518" t="s">
        <v>331</v>
      </c>
      <c r="B3518" s="25">
        <v>2020</v>
      </c>
      <c r="C3518" s="25" t="s">
        <v>1</v>
      </c>
      <c r="D3518" s="25" t="s">
        <v>64</v>
      </c>
      <c r="E3518" s="25" t="s">
        <v>494</v>
      </c>
      <c r="F3518" s="23" t="s">
        <v>488</v>
      </c>
      <c r="G3518" s="23" t="s">
        <v>492</v>
      </c>
      <c r="H3518" s="32" t="s">
        <v>488</v>
      </c>
      <c r="I3518" s="32" t="s">
        <v>55</v>
      </c>
      <c r="J3518" s="135">
        <v>6104</v>
      </c>
      <c r="K3518" s="28">
        <v>0.70347000000000004</v>
      </c>
      <c r="L3518" s="77">
        <v>0.9</v>
      </c>
      <c r="Q3518" s="106"/>
    </row>
    <row r="3519" spans="1:17" x14ac:dyDescent="0.25">
      <c r="A3519" t="s">
        <v>331</v>
      </c>
      <c r="B3519" s="25">
        <v>2020</v>
      </c>
      <c r="C3519" s="25" t="s">
        <v>2</v>
      </c>
      <c r="D3519" s="25" t="s">
        <v>65</v>
      </c>
      <c r="E3519" s="25" t="s">
        <v>494</v>
      </c>
      <c r="F3519" s="23" t="s">
        <v>488</v>
      </c>
      <c r="G3519" s="23" t="s">
        <v>492</v>
      </c>
      <c r="H3519" s="32" t="s">
        <v>488</v>
      </c>
      <c r="I3519" s="32" t="s">
        <v>55</v>
      </c>
      <c r="J3519" s="135">
        <v>8872</v>
      </c>
      <c r="K3519" s="28">
        <v>0.66918</v>
      </c>
      <c r="L3519" s="77">
        <v>0.9</v>
      </c>
      <c r="Q3519" s="106"/>
    </row>
    <row r="3520" spans="1:17" x14ac:dyDescent="0.25">
      <c r="A3520" t="s">
        <v>331</v>
      </c>
      <c r="B3520" s="25">
        <v>2020</v>
      </c>
      <c r="C3520" s="25" t="s">
        <v>3</v>
      </c>
      <c r="D3520" s="25" t="s">
        <v>66</v>
      </c>
      <c r="E3520" s="25" t="s">
        <v>494</v>
      </c>
      <c r="F3520" s="23" t="s">
        <v>488</v>
      </c>
      <c r="G3520" s="23" t="s">
        <v>492</v>
      </c>
      <c r="H3520" s="32" t="s">
        <v>488</v>
      </c>
      <c r="I3520" s="32" t="s">
        <v>55</v>
      </c>
      <c r="J3520" s="135">
        <v>11018</v>
      </c>
      <c r="K3520" s="28">
        <v>0.63768000000000002</v>
      </c>
      <c r="L3520" s="77">
        <v>0.9</v>
      </c>
      <c r="Q3520" s="106"/>
    </row>
    <row r="3521" spans="1:17" x14ac:dyDescent="0.25">
      <c r="A3521" t="s">
        <v>331</v>
      </c>
      <c r="B3521" s="25">
        <v>2021</v>
      </c>
      <c r="C3521" s="25" t="s">
        <v>0</v>
      </c>
      <c r="D3521" s="25" t="s">
        <v>67</v>
      </c>
      <c r="E3521" s="25" t="s">
        <v>494</v>
      </c>
      <c r="F3521" s="23" t="s">
        <v>488</v>
      </c>
      <c r="G3521" s="23" t="s">
        <v>492</v>
      </c>
      <c r="H3521" s="32" t="s">
        <v>488</v>
      </c>
      <c r="I3521" s="32" t="s">
        <v>55</v>
      </c>
      <c r="J3521" s="135">
        <v>10841</v>
      </c>
      <c r="K3521" s="28">
        <v>0.63314999999999999</v>
      </c>
      <c r="L3521" s="77">
        <v>0.9</v>
      </c>
      <c r="Q3521" s="106"/>
    </row>
    <row r="3522" spans="1:17" x14ac:dyDescent="0.25">
      <c r="A3522" t="s">
        <v>331</v>
      </c>
      <c r="B3522" s="25">
        <v>2021</v>
      </c>
      <c r="C3522" s="25" t="s">
        <v>1</v>
      </c>
      <c r="D3522" s="25" t="s">
        <v>68</v>
      </c>
      <c r="E3522" s="25" t="s">
        <v>494</v>
      </c>
      <c r="F3522" s="23" t="s">
        <v>488</v>
      </c>
      <c r="G3522" s="23" t="s">
        <v>492</v>
      </c>
      <c r="H3522" s="32" t="s">
        <v>488</v>
      </c>
      <c r="I3522" s="32" t="s">
        <v>55</v>
      </c>
      <c r="J3522" s="135">
        <v>12072</v>
      </c>
      <c r="K3522" s="28">
        <v>0.66169999999999995</v>
      </c>
      <c r="L3522" s="77">
        <v>0.9</v>
      </c>
      <c r="Q3522" s="106"/>
    </row>
    <row r="3523" spans="1:17" x14ac:dyDescent="0.25">
      <c r="A3523" t="s">
        <v>331</v>
      </c>
      <c r="B3523" s="25">
        <v>2021</v>
      </c>
      <c r="C3523" s="25" t="s">
        <v>2</v>
      </c>
      <c r="D3523" s="25" t="s">
        <v>69</v>
      </c>
      <c r="E3523" s="25" t="s">
        <v>494</v>
      </c>
      <c r="F3523" s="23" t="s">
        <v>488</v>
      </c>
      <c r="G3523" s="23" t="s">
        <v>492</v>
      </c>
      <c r="H3523" s="32" t="s">
        <v>488</v>
      </c>
      <c r="I3523" s="32" t="s">
        <v>55</v>
      </c>
      <c r="J3523" s="135">
        <v>12379</v>
      </c>
      <c r="K3523" s="28">
        <v>0.65441000000000005</v>
      </c>
      <c r="L3523" s="77">
        <v>0.9</v>
      </c>
      <c r="Q3523" s="106"/>
    </row>
    <row r="3524" spans="1:17" x14ac:dyDescent="0.25">
      <c r="A3524" t="s">
        <v>331</v>
      </c>
      <c r="B3524" s="25">
        <v>2021</v>
      </c>
      <c r="C3524" s="25" t="s">
        <v>3</v>
      </c>
      <c r="D3524" s="25" t="s">
        <v>70</v>
      </c>
      <c r="E3524" s="25" t="s">
        <v>494</v>
      </c>
      <c r="F3524" s="23" t="s">
        <v>488</v>
      </c>
      <c r="G3524" s="23" t="s">
        <v>492</v>
      </c>
      <c r="H3524" s="32" t="s">
        <v>488</v>
      </c>
      <c r="I3524" s="32" t="s">
        <v>55</v>
      </c>
      <c r="J3524" s="135">
        <v>12230</v>
      </c>
      <c r="K3524" s="28">
        <v>0.66051000000000004</v>
      </c>
      <c r="L3524" s="77">
        <v>0.9</v>
      </c>
      <c r="Q3524" s="106"/>
    </row>
    <row r="3525" spans="1:17" x14ac:dyDescent="0.25">
      <c r="A3525" t="s">
        <v>331</v>
      </c>
      <c r="B3525" s="25">
        <v>2022</v>
      </c>
      <c r="C3525" s="25" t="s">
        <v>0</v>
      </c>
      <c r="D3525" s="25" t="s">
        <v>71</v>
      </c>
      <c r="E3525" s="25" t="s">
        <v>494</v>
      </c>
      <c r="F3525" s="23" t="s">
        <v>488</v>
      </c>
      <c r="G3525" s="23" t="s">
        <v>492</v>
      </c>
      <c r="H3525" s="32" t="s">
        <v>488</v>
      </c>
      <c r="I3525" s="32" t="s">
        <v>55</v>
      </c>
      <c r="J3525" s="135">
        <v>11889</v>
      </c>
      <c r="K3525" s="28">
        <v>0.69525999999999999</v>
      </c>
      <c r="L3525" s="77">
        <v>0.9</v>
      </c>
      <c r="Q3525" s="106"/>
    </row>
    <row r="3526" spans="1:17" x14ac:dyDescent="0.25">
      <c r="A3526" t="s">
        <v>331</v>
      </c>
      <c r="B3526" s="25">
        <v>2022</v>
      </c>
      <c r="C3526" s="25" t="s">
        <v>1</v>
      </c>
      <c r="D3526" s="25" t="s">
        <v>72</v>
      </c>
      <c r="E3526" s="25" t="s">
        <v>494</v>
      </c>
      <c r="F3526" s="23" t="s">
        <v>488</v>
      </c>
      <c r="G3526" s="23" t="s">
        <v>492</v>
      </c>
      <c r="H3526" s="32" t="s">
        <v>488</v>
      </c>
      <c r="I3526" s="32" t="s">
        <v>55</v>
      </c>
      <c r="J3526" s="135">
        <v>12057</v>
      </c>
      <c r="K3526" s="28">
        <v>0.69677</v>
      </c>
      <c r="L3526" s="77">
        <v>0.9</v>
      </c>
      <c r="Q3526" s="106"/>
    </row>
    <row r="3527" spans="1:17" x14ac:dyDescent="0.25">
      <c r="A3527" t="s">
        <v>331</v>
      </c>
      <c r="B3527" s="25">
        <v>2022</v>
      </c>
      <c r="C3527" s="25" t="s">
        <v>2</v>
      </c>
      <c r="D3527" s="25" t="s">
        <v>73</v>
      </c>
      <c r="E3527" s="25" t="s">
        <v>494</v>
      </c>
      <c r="F3527" s="23" t="s">
        <v>488</v>
      </c>
      <c r="G3527" s="23" t="s">
        <v>492</v>
      </c>
      <c r="H3527" s="32" t="s">
        <v>488</v>
      </c>
      <c r="I3527" s="32" t="s">
        <v>55</v>
      </c>
      <c r="J3527" s="135">
        <v>12288</v>
      </c>
      <c r="K3527" s="28">
        <v>0.68562999999999996</v>
      </c>
      <c r="L3527" s="77">
        <v>0.9</v>
      </c>
      <c r="Q3527" s="106"/>
    </row>
    <row r="3528" spans="1:17" x14ac:dyDescent="0.25">
      <c r="A3528" t="s">
        <v>331</v>
      </c>
      <c r="B3528" s="25">
        <v>2022</v>
      </c>
      <c r="C3528" s="25" t="s">
        <v>3</v>
      </c>
      <c r="D3528" s="25" t="s">
        <v>493</v>
      </c>
      <c r="E3528" s="25" t="s">
        <v>494</v>
      </c>
      <c r="F3528" s="23" t="s">
        <v>488</v>
      </c>
      <c r="G3528" s="23" t="s">
        <v>492</v>
      </c>
      <c r="H3528" s="32" t="s">
        <v>488</v>
      </c>
      <c r="I3528" s="32" t="s">
        <v>55</v>
      </c>
      <c r="J3528" s="135">
        <v>11730</v>
      </c>
      <c r="K3528" s="28">
        <v>0.67852000000000001</v>
      </c>
      <c r="L3528" s="77">
        <v>0.9</v>
      </c>
      <c r="Q3528" s="106"/>
    </row>
    <row r="3529" spans="1:17" x14ac:dyDescent="0.25">
      <c r="A3529" t="s">
        <v>331</v>
      </c>
      <c r="B3529" s="25">
        <v>2023</v>
      </c>
      <c r="C3529" s="25" t="s">
        <v>0</v>
      </c>
      <c r="D3529" s="25" t="s">
        <v>537</v>
      </c>
      <c r="E3529" s="25" t="s">
        <v>494</v>
      </c>
      <c r="F3529" s="23" t="s">
        <v>488</v>
      </c>
      <c r="G3529" s="23" t="s">
        <v>492</v>
      </c>
      <c r="H3529" s="32" t="s">
        <v>488</v>
      </c>
      <c r="I3529" s="32" t="s">
        <v>55</v>
      </c>
      <c r="J3529" s="135">
        <v>11896</v>
      </c>
      <c r="K3529" s="28">
        <v>0.71721999999999997</v>
      </c>
      <c r="L3529" s="77">
        <v>0.9</v>
      </c>
      <c r="Q3529" s="106"/>
    </row>
    <row r="3530" spans="1:17" x14ac:dyDescent="0.25">
      <c r="A3530" t="s">
        <v>331</v>
      </c>
      <c r="B3530" s="25">
        <v>2018</v>
      </c>
      <c r="C3530" s="25" t="s">
        <v>0</v>
      </c>
      <c r="D3530" s="25" t="s">
        <v>54</v>
      </c>
      <c r="E3530" s="25" t="s">
        <v>150</v>
      </c>
      <c r="F3530" s="23" t="s">
        <v>151</v>
      </c>
      <c r="G3530" s="23" t="s">
        <v>492</v>
      </c>
      <c r="H3530" s="32" t="s">
        <v>362</v>
      </c>
      <c r="I3530" s="32" t="s">
        <v>55</v>
      </c>
      <c r="J3530" s="135">
        <v>150</v>
      </c>
      <c r="K3530" s="28">
        <v>0.96667000000000003</v>
      </c>
      <c r="L3530" s="77">
        <v>0.9</v>
      </c>
      <c r="Q3530" s="106"/>
    </row>
    <row r="3531" spans="1:17" x14ac:dyDescent="0.25">
      <c r="A3531" t="s">
        <v>331</v>
      </c>
      <c r="B3531" s="25">
        <v>2018</v>
      </c>
      <c r="C3531" s="25" t="s">
        <v>1</v>
      </c>
      <c r="D3531" s="25" t="s">
        <v>56</v>
      </c>
      <c r="E3531" s="25" t="s">
        <v>150</v>
      </c>
      <c r="F3531" s="23" t="s">
        <v>151</v>
      </c>
      <c r="G3531" s="23" t="s">
        <v>492</v>
      </c>
      <c r="H3531" s="32" t="s">
        <v>362</v>
      </c>
      <c r="I3531" s="32" t="s">
        <v>55</v>
      </c>
      <c r="J3531" s="135">
        <v>180</v>
      </c>
      <c r="K3531" s="28">
        <v>0.93332999999999999</v>
      </c>
      <c r="L3531" s="77">
        <v>0.9</v>
      </c>
      <c r="Q3531" s="106"/>
    </row>
    <row r="3532" spans="1:17" x14ac:dyDescent="0.25">
      <c r="A3532" t="s">
        <v>331</v>
      </c>
      <c r="B3532" s="25">
        <v>2018</v>
      </c>
      <c r="C3532" s="25" t="s">
        <v>2</v>
      </c>
      <c r="D3532" s="25" t="s">
        <v>57</v>
      </c>
      <c r="E3532" s="25" t="s">
        <v>150</v>
      </c>
      <c r="F3532" s="23" t="s">
        <v>151</v>
      </c>
      <c r="G3532" s="23" t="s">
        <v>492</v>
      </c>
      <c r="H3532" s="32" t="s">
        <v>362</v>
      </c>
      <c r="I3532" s="32" t="s">
        <v>55</v>
      </c>
      <c r="J3532" s="135">
        <v>175</v>
      </c>
      <c r="K3532" s="28">
        <v>0.85143000000000002</v>
      </c>
      <c r="L3532" s="77">
        <v>0.9</v>
      </c>
      <c r="Q3532" s="106"/>
    </row>
    <row r="3533" spans="1:17" x14ac:dyDescent="0.25">
      <c r="A3533" t="s">
        <v>331</v>
      </c>
      <c r="B3533" s="25">
        <v>2018</v>
      </c>
      <c r="C3533" s="25" t="s">
        <v>3</v>
      </c>
      <c r="D3533" s="25" t="s">
        <v>58</v>
      </c>
      <c r="E3533" s="25" t="s">
        <v>150</v>
      </c>
      <c r="F3533" s="23" t="s">
        <v>151</v>
      </c>
      <c r="G3533" s="23" t="s">
        <v>492</v>
      </c>
      <c r="H3533" s="32" t="s">
        <v>362</v>
      </c>
      <c r="I3533" s="32" t="s">
        <v>55</v>
      </c>
      <c r="J3533" s="135">
        <v>171</v>
      </c>
      <c r="K3533" s="28">
        <v>0.87719000000000003</v>
      </c>
      <c r="L3533" s="77">
        <v>0.9</v>
      </c>
      <c r="Q3533" s="106"/>
    </row>
    <row r="3534" spans="1:17" x14ac:dyDescent="0.25">
      <c r="A3534" t="s">
        <v>331</v>
      </c>
      <c r="B3534" s="25">
        <v>2019</v>
      </c>
      <c r="C3534" s="25" t="s">
        <v>0</v>
      </c>
      <c r="D3534" s="25" t="s">
        <v>59</v>
      </c>
      <c r="E3534" s="25" t="s">
        <v>150</v>
      </c>
      <c r="F3534" s="23" t="s">
        <v>151</v>
      </c>
      <c r="G3534" s="23" t="s">
        <v>492</v>
      </c>
      <c r="H3534" s="32" t="s">
        <v>362</v>
      </c>
      <c r="I3534" s="32" t="s">
        <v>55</v>
      </c>
      <c r="J3534" s="135">
        <v>151</v>
      </c>
      <c r="K3534" s="28">
        <v>0.91391</v>
      </c>
      <c r="L3534" s="77">
        <v>0.9</v>
      </c>
      <c r="Q3534" s="106"/>
    </row>
    <row r="3535" spans="1:17" x14ac:dyDescent="0.25">
      <c r="A3535" t="s">
        <v>331</v>
      </c>
      <c r="B3535" s="25">
        <v>2019</v>
      </c>
      <c r="C3535" s="25" t="s">
        <v>1</v>
      </c>
      <c r="D3535" s="25" t="s">
        <v>60</v>
      </c>
      <c r="E3535" s="25" t="s">
        <v>150</v>
      </c>
      <c r="F3535" s="23" t="s">
        <v>151</v>
      </c>
      <c r="G3535" s="23" t="s">
        <v>492</v>
      </c>
      <c r="H3535" s="32" t="s">
        <v>362</v>
      </c>
      <c r="I3535" s="32" t="s">
        <v>55</v>
      </c>
      <c r="J3535" s="135">
        <v>163</v>
      </c>
      <c r="K3535" s="28">
        <v>0.96318999999999999</v>
      </c>
      <c r="L3535" s="77">
        <v>0.9</v>
      </c>
      <c r="Q3535" s="106"/>
    </row>
    <row r="3536" spans="1:17" x14ac:dyDescent="0.25">
      <c r="A3536" t="s">
        <v>331</v>
      </c>
      <c r="B3536" s="25">
        <v>2019</v>
      </c>
      <c r="C3536" s="25" t="s">
        <v>2</v>
      </c>
      <c r="D3536" s="25" t="s">
        <v>61</v>
      </c>
      <c r="E3536" s="25" t="s">
        <v>150</v>
      </c>
      <c r="F3536" s="23" t="s">
        <v>151</v>
      </c>
      <c r="G3536" s="23" t="s">
        <v>492</v>
      </c>
      <c r="H3536" s="32" t="s">
        <v>362</v>
      </c>
      <c r="I3536" s="32" t="s">
        <v>55</v>
      </c>
      <c r="J3536" s="135">
        <v>164</v>
      </c>
      <c r="K3536" s="28">
        <v>0.92683000000000004</v>
      </c>
      <c r="L3536" s="77">
        <v>0.9</v>
      </c>
      <c r="Q3536" s="106"/>
    </row>
    <row r="3537" spans="1:17" x14ac:dyDescent="0.25">
      <c r="A3537" t="s">
        <v>331</v>
      </c>
      <c r="B3537" s="25">
        <v>2019</v>
      </c>
      <c r="C3537" s="25" t="s">
        <v>3</v>
      </c>
      <c r="D3537" s="25" t="s">
        <v>62</v>
      </c>
      <c r="E3537" s="25" t="s">
        <v>150</v>
      </c>
      <c r="F3537" s="23" t="s">
        <v>151</v>
      </c>
      <c r="G3537" s="23" t="s">
        <v>492</v>
      </c>
      <c r="H3537" s="32" t="s">
        <v>362</v>
      </c>
      <c r="I3537" s="32" t="s">
        <v>55</v>
      </c>
      <c r="J3537" s="135">
        <v>157</v>
      </c>
      <c r="K3537" s="28">
        <v>0.81528999999999996</v>
      </c>
      <c r="L3537" s="77">
        <v>0.9</v>
      </c>
      <c r="Q3537" s="106"/>
    </row>
    <row r="3538" spans="1:17" x14ac:dyDescent="0.25">
      <c r="A3538" t="s">
        <v>331</v>
      </c>
      <c r="B3538" s="25">
        <v>2020</v>
      </c>
      <c r="C3538" s="25" t="s">
        <v>0</v>
      </c>
      <c r="D3538" s="25" t="s">
        <v>63</v>
      </c>
      <c r="E3538" s="25" t="s">
        <v>150</v>
      </c>
      <c r="F3538" s="23" t="s">
        <v>151</v>
      </c>
      <c r="G3538" s="23" t="s">
        <v>492</v>
      </c>
      <c r="H3538" s="32" t="s">
        <v>362</v>
      </c>
      <c r="I3538" s="32" t="s">
        <v>55</v>
      </c>
      <c r="J3538" s="135">
        <v>183</v>
      </c>
      <c r="K3538" s="28">
        <v>0.90164</v>
      </c>
      <c r="L3538" s="77">
        <v>0.9</v>
      </c>
      <c r="Q3538" s="106"/>
    </row>
    <row r="3539" spans="1:17" x14ac:dyDescent="0.25">
      <c r="A3539" t="s">
        <v>331</v>
      </c>
      <c r="B3539" s="25">
        <v>2020</v>
      </c>
      <c r="C3539" s="25" t="s">
        <v>1</v>
      </c>
      <c r="D3539" s="25" t="s">
        <v>64</v>
      </c>
      <c r="E3539" s="25" t="s">
        <v>150</v>
      </c>
      <c r="F3539" s="23" t="s">
        <v>151</v>
      </c>
      <c r="G3539" s="23" t="s">
        <v>492</v>
      </c>
      <c r="H3539" s="32" t="s">
        <v>362</v>
      </c>
      <c r="I3539" s="32" t="s">
        <v>55</v>
      </c>
      <c r="J3539" s="135">
        <v>100</v>
      </c>
      <c r="K3539" s="28">
        <v>0.98</v>
      </c>
      <c r="L3539" s="77">
        <v>0.9</v>
      </c>
      <c r="Q3539" s="106"/>
    </row>
    <row r="3540" spans="1:17" x14ac:dyDescent="0.25">
      <c r="A3540" t="s">
        <v>331</v>
      </c>
      <c r="B3540" s="25">
        <v>2020</v>
      </c>
      <c r="C3540" s="25" t="s">
        <v>2</v>
      </c>
      <c r="D3540" s="25" t="s">
        <v>65</v>
      </c>
      <c r="E3540" s="25" t="s">
        <v>150</v>
      </c>
      <c r="F3540" s="23" t="s">
        <v>151</v>
      </c>
      <c r="G3540" s="23" t="s">
        <v>492</v>
      </c>
      <c r="H3540" s="32" t="s">
        <v>362</v>
      </c>
      <c r="I3540" s="32" t="s">
        <v>55</v>
      </c>
      <c r="J3540" s="135">
        <v>140</v>
      </c>
      <c r="K3540" s="28">
        <v>0.91429000000000005</v>
      </c>
      <c r="L3540" s="77">
        <v>0.9</v>
      </c>
      <c r="Q3540" s="106"/>
    </row>
    <row r="3541" spans="1:17" x14ac:dyDescent="0.25">
      <c r="A3541" t="s">
        <v>331</v>
      </c>
      <c r="B3541" s="25">
        <v>2020</v>
      </c>
      <c r="C3541" s="25" t="s">
        <v>3</v>
      </c>
      <c r="D3541" s="25" t="s">
        <v>66</v>
      </c>
      <c r="E3541" s="25" t="s">
        <v>150</v>
      </c>
      <c r="F3541" s="23" t="s">
        <v>151</v>
      </c>
      <c r="G3541" s="23" t="s">
        <v>492</v>
      </c>
      <c r="H3541" s="32" t="s">
        <v>362</v>
      </c>
      <c r="I3541" s="32" t="s">
        <v>55</v>
      </c>
      <c r="J3541" s="135">
        <v>182</v>
      </c>
      <c r="K3541" s="28">
        <v>0.83516000000000001</v>
      </c>
      <c r="L3541" s="77">
        <v>0.9</v>
      </c>
      <c r="Q3541" s="106"/>
    </row>
    <row r="3542" spans="1:17" x14ac:dyDescent="0.25">
      <c r="A3542" t="s">
        <v>331</v>
      </c>
      <c r="B3542" s="25">
        <v>2021</v>
      </c>
      <c r="C3542" s="25" t="s">
        <v>0</v>
      </c>
      <c r="D3542" s="25" t="s">
        <v>67</v>
      </c>
      <c r="E3542" s="25" t="s">
        <v>150</v>
      </c>
      <c r="F3542" s="23" t="s">
        <v>151</v>
      </c>
      <c r="G3542" s="23" t="s">
        <v>492</v>
      </c>
      <c r="H3542" s="32" t="s">
        <v>362</v>
      </c>
      <c r="I3542" s="32" t="s">
        <v>55</v>
      </c>
      <c r="J3542" s="135">
        <v>177</v>
      </c>
      <c r="K3542" s="28">
        <v>0.74011000000000005</v>
      </c>
      <c r="L3542" s="77">
        <v>0.9</v>
      </c>
      <c r="Q3542" s="106"/>
    </row>
    <row r="3543" spans="1:17" x14ac:dyDescent="0.25">
      <c r="A3543" t="s">
        <v>331</v>
      </c>
      <c r="B3543" s="25">
        <v>2021</v>
      </c>
      <c r="C3543" s="25" t="s">
        <v>1</v>
      </c>
      <c r="D3543" s="25" t="s">
        <v>68</v>
      </c>
      <c r="E3543" s="25" t="s">
        <v>150</v>
      </c>
      <c r="F3543" s="23" t="s">
        <v>151</v>
      </c>
      <c r="G3543" s="23" t="s">
        <v>492</v>
      </c>
      <c r="H3543" s="32" t="s">
        <v>362</v>
      </c>
      <c r="I3543" s="32" t="s">
        <v>55</v>
      </c>
      <c r="J3543" s="135">
        <v>172</v>
      </c>
      <c r="K3543" s="28">
        <v>0.81977</v>
      </c>
      <c r="L3543" s="77">
        <v>0.9</v>
      </c>
      <c r="Q3543" s="106"/>
    </row>
    <row r="3544" spans="1:17" x14ac:dyDescent="0.25">
      <c r="A3544" t="s">
        <v>331</v>
      </c>
      <c r="B3544" s="25">
        <v>2021</v>
      </c>
      <c r="C3544" s="25" t="s">
        <v>2</v>
      </c>
      <c r="D3544" s="25" t="s">
        <v>69</v>
      </c>
      <c r="E3544" s="25" t="s">
        <v>150</v>
      </c>
      <c r="F3544" s="23" t="s">
        <v>151</v>
      </c>
      <c r="G3544" s="23" t="s">
        <v>492</v>
      </c>
      <c r="H3544" s="32" t="s">
        <v>362</v>
      </c>
      <c r="I3544" s="32" t="s">
        <v>55</v>
      </c>
      <c r="J3544" s="135">
        <v>187</v>
      </c>
      <c r="K3544" s="28">
        <v>0.65241000000000005</v>
      </c>
      <c r="L3544" s="77">
        <v>0.9</v>
      </c>
      <c r="Q3544" s="106"/>
    </row>
    <row r="3545" spans="1:17" x14ac:dyDescent="0.25">
      <c r="A3545" t="s">
        <v>331</v>
      </c>
      <c r="B3545" s="25">
        <v>2021</v>
      </c>
      <c r="C3545" s="25" t="s">
        <v>3</v>
      </c>
      <c r="D3545" s="25" t="s">
        <v>70</v>
      </c>
      <c r="E3545" s="25" t="s">
        <v>150</v>
      </c>
      <c r="F3545" s="23" t="s">
        <v>151</v>
      </c>
      <c r="G3545" s="23" t="s">
        <v>492</v>
      </c>
      <c r="H3545" s="32" t="s">
        <v>362</v>
      </c>
      <c r="I3545" s="32" t="s">
        <v>55</v>
      </c>
      <c r="J3545" s="135">
        <v>194</v>
      </c>
      <c r="K3545" s="28">
        <v>0.60309000000000001</v>
      </c>
      <c r="L3545" s="77">
        <v>0.9</v>
      </c>
      <c r="Q3545" s="106"/>
    </row>
    <row r="3546" spans="1:17" x14ac:dyDescent="0.25">
      <c r="A3546" t="s">
        <v>331</v>
      </c>
      <c r="B3546" s="25">
        <v>2022</v>
      </c>
      <c r="C3546" s="25" t="s">
        <v>0</v>
      </c>
      <c r="D3546" s="25" t="s">
        <v>71</v>
      </c>
      <c r="E3546" s="25" t="s">
        <v>150</v>
      </c>
      <c r="F3546" s="23" t="s">
        <v>151</v>
      </c>
      <c r="G3546" s="23" t="s">
        <v>492</v>
      </c>
      <c r="H3546" s="32" t="s">
        <v>362</v>
      </c>
      <c r="I3546" s="32" t="s">
        <v>55</v>
      </c>
      <c r="J3546" s="135">
        <v>182</v>
      </c>
      <c r="K3546" s="28">
        <v>0.68132000000000004</v>
      </c>
      <c r="L3546" s="77">
        <v>0.9</v>
      </c>
      <c r="Q3546" s="106"/>
    </row>
    <row r="3547" spans="1:17" x14ac:dyDescent="0.25">
      <c r="A3547" t="s">
        <v>331</v>
      </c>
      <c r="B3547" s="25">
        <v>2022</v>
      </c>
      <c r="C3547" s="25" t="s">
        <v>1</v>
      </c>
      <c r="D3547" s="25" t="s">
        <v>72</v>
      </c>
      <c r="E3547" s="25" t="s">
        <v>150</v>
      </c>
      <c r="F3547" s="23" t="s">
        <v>151</v>
      </c>
      <c r="G3547" s="23" t="s">
        <v>492</v>
      </c>
      <c r="H3547" s="32" t="s">
        <v>362</v>
      </c>
      <c r="I3547" s="32" t="s">
        <v>55</v>
      </c>
      <c r="J3547" s="135">
        <v>144</v>
      </c>
      <c r="K3547" s="28">
        <v>0.70833000000000002</v>
      </c>
      <c r="L3547" s="77">
        <v>0.9</v>
      </c>
      <c r="Q3547" s="106"/>
    </row>
    <row r="3548" spans="1:17" x14ac:dyDescent="0.25">
      <c r="A3548" t="s">
        <v>331</v>
      </c>
      <c r="B3548" s="25">
        <v>2022</v>
      </c>
      <c r="C3548" s="25" t="s">
        <v>2</v>
      </c>
      <c r="D3548" s="25" t="s">
        <v>73</v>
      </c>
      <c r="E3548" s="25" t="s">
        <v>150</v>
      </c>
      <c r="F3548" s="23" t="s">
        <v>151</v>
      </c>
      <c r="G3548" s="23" t="s">
        <v>492</v>
      </c>
      <c r="H3548" s="32" t="s">
        <v>362</v>
      </c>
      <c r="I3548" s="32" t="s">
        <v>55</v>
      </c>
      <c r="J3548" s="135">
        <v>163</v>
      </c>
      <c r="K3548" s="28">
        <v>0.64417000000000002</v>
      </c>
      <c r="L3548" s="77">
        <v>0.9</v>
      </c>
      <c r="Q3548" s="106"/>
    </row>
    <row r="3549" spans="1:17" x14ac:dyDescent="0.25">
      <c r="A3549" t="s">
        <v>331</v>
      </c>
      <c r="B3549" s="25">
        <v>2022</v>
      </c>
      <c r="C3549" s="25" t="s">
        <v>3</v>
      </c>
      <c r="D3549" s="25" t="s">
        <v>493</v>
      </c>
      <c r="E3549" s="25" t="s">
        <v>150</v>
      </c>
      <c r="F3549" s="23" t="s">
        <v>151</v>
      </c>
      <c r="G3549" s="23" t="s">
        <v>492</v>
      </c>
      <c r="H3549" s="32" t="s">
        <v>362</v>
      </c>
      <c r="I3549" s="32" t="s">
        <v>55</v>
      </c>
      <c r="J3549" s="135">
        <v>167</v>
      </c>
      <c r="K3549" s="28">
        <v>0.96406999999999998</v>
      </c>
      <c r="L3549" s="77">
        <v>0.9</v>
      </c>
      <c r="Q3549" s="106"/>
    </row>
    <row r="3550" spans="1:17" x14ac:dyDescent="0.25">
      <c r="A3550" t="s">
        <v>331</v>
      </c>
      <c r="B3550" s="25">
        <v>2023</v>
      </c>
      <c r="C3550" s="25" t="s">
        <v>0</v>
      </c>
      <c r="D3550" s="25" t="s">
        <v>537</v>
      </c>
      <c r="E3550" s="25" t="s">
        <v>150</v>
      </c>
      <c r="F3550" s="23" t="s">
        <v>151</v>
      </c>
      <c r="G3550" s="23" t="s">
        <v>492</v>
      </c>
      <c r="H3550" s="32" t="s">
        <v>362</v>
      </c>
      <c r="I3550" s="32" t="s">
        <v>55</v>
      </c>
      <c r="J3550" s="135">
        <v>165</v>
      </c>
      <c r="K3550" s="28">
        <v>0.97575999999999996</v>
      </c>
      <c r="L3550" s="77">
        <v>0.9</v>
      </c>
      <c r="Q3550" s="106"/>
    </row>
    <row r="3551" spans="1:17" x14ac:dyDescent="0.25">
      <c r="A3551" t="s">
        <v>331</v>
      </c>
      <c r="B3551" s="25">
        <v>2018</v>
      </c>
      <c r="C3551" s="25" t="s">
        <v>0</v>
      </c>
      <c r="D3551" s="25" t="s">
        <v>54</v>
      </c>
      <c r="E3551" s="25" t="s">
        <v>152</v>
      </c>
      <c r="F3551" s="23" t="s">
        <v>153</v>
      </c>
      <c r="G3551" s="23" t="s">
        <v>492</v>
      </c>
      <c r="H3551" s="32" t="s">
        <v>357</v>
      </c>
      <c r="I3551" s="32" t="s">
        <v>55</v>
      </c>
      <c r="J3551" s="135">
        <v>148</v>
      </c>
      <c r="K3551" s="28">
        <v>2.7029999999999998E-2</v>
      </c>
      <c r="L3551" s="77">
        <v>0.9</v>
      </c>
      <c r="Q3551" s="106"/>
    </row>
    <row r="3552" spans="1:17" x14ac:dyDescent="0.25">
      <c r="A3552" t="s">
        <v>331</v>
      </c>
      <c r="B3552" s="25">
        <v>2018</v>
      </c>
      <c r="C3552" s="25" t="s">
        <v>1</v>
      </c>
      <c r="D3552" s="25" t="s">
        <v>56</v>
      </c>
      <c r="E3552" s="25" t="s">
        <v>152</v>
      </c>
      <c r="F3552" s="23" t="s">
        <v>153</v>
      </c>
      <c r="G3552" s="23" t="s">
        <v>492</v>
      </c>
      <c r="H3552" s="32" t="s">
        <v>357</v>
      </c>
      <c r="I3552" s="32" t="s">
        <v>55</v>
      </c>
      <c r="J3552" s="135">
        <v>150</v>
      </c>
      <c r="K3552" s="28">
        <v>0.02</v>
      </c>
      <c r="L3552" s="77">
        <v>0.9</v>
      </c>
      <c r="Q3552" s="106"/>
    </row>
    <row r="3553" spans="1:17" x14ac:dyDescent="0.25">
      <c r="A3553" t="s">
        <v>331</v>
      </c>
      <c r="B3553" s="25">
        <v>2018</v>
      </c>
      <c r="C3553" s="25" t="s">
        <v>2</v>
      </c>
      <c r="D3553" s="25" t="s">
        <v>57</v>
      </c>
      <c r="E3553" s="25" t="s">
        <v>152</v>
      </c>
      <c r="F3553" s="23" t="s">
        <v>153</v>
      </c>
      <c r="G3553" s="23" t="s">
        <v>492</v>
      </c>
      <c r="H3553" s="32" t="s">
        <v>357</v>
      </c>
      <c r="I3553" s="32" t="s">
        <v>55</v>
      </c>
      <c r="J3553" s="135">
        <v>184</v>
      </c>
      <c r="K3553" s="28">
        <v>1.0869999999999999E-2</v>
      </c>
      <c r="L3553" s="77">
        <v>0.9</v>
      </c>
      <c r="Q3553" s="106"/>
    </row>
    <row r="3554" spans="1:17" x14ac:dyDescent="0.25">
      <c r="A3554" t="s">
        <v>331</v>
      </c>
      <c r="B3554" s="25">
        <v>2018</v>
      </c>
      <c r="C3554" s="25" t="s">
        <v>3</v>
      </c>
      <c r="D3554" s="25" t="s">
        <v>58</v>
      </c>
      <c r="E3554" s="25" t="s">
        <v>152</v>
      </c>
      <c r="F3554" s="23" t="s">
        <v>153</v>
      </c>
      <c r="G3554" s="23" t="s">
        <v>492</v>
      </c>
      <c r="H3554" s="32" t="s">
        <v>357</v>
      </c>
      <c r="I3554" s="32" t="s">
        <v>55</v>
      </c>
      <c r="J3554" s="135">
        <v>139</v>
      </c>
      <c r="K3554" s="28">
        <v>7.1900000000000002E-3</v>
      </c>
      <c r="L3554" s="77">
        <v>0.9</v>
      </c>
      <c r="Q3554" s="106"/>
    </row>
    <row r="3555" spans="1:17" x14ac:dyDescent="0.25">
      <c r="A3555" t="s">
        <v>331</v>
      </c>
      <c r="B3555" s="25">
        <v>2019</v>
      </c>
      <c r="C3555" s="25" t="s">
        <v>0</v>
      </c>
      <c r="D3555" s="25" t="s">
        <v>59</v>
      </c>
      <c r="E3555" s="25" t="s">
        <v>152</v>
      </c>
      <c r="F3555" s="23" t="s">
        <v>153</v>
      </c>
      <c r="G3555" s="23" t="s">
        <v>492</v>
      </c>
      <c r="H3555" s="32" t="s">
        <v>357</v>
      </c>
      <c r="I3555" s="32" t="s">
        <v>55</v>
      </c>
      <c r="J3555" s="135">
        <v>127</v>
      </c>
      <c r="K3555" s="28">
        <v>1.575E-2</v>
      </c>
      <c r="L3555" s="77">
        <v>0.9</v>
      </c>
      <c r="Q3555" s="106"/>
    </row>
    <row r="3556" spans="1:17" x14ac:dyDescent="0.25">
      <c r="A3556" t="s">
        <v>331</v>
      </c>
      <c r="B3556" s="25">
        <v>2019</v>
      </c>
      <c r="C3556" s="25" t="s">
        <v>1</v>
      </c>
      <c r="D3556" s="25" t="s">
        <v>60</v>
      </c>
      <c r="E3556" s="25" t="s">
        <v>152</v>
      </c>
      <c r="F3556" s="23" t="s">
        <v>153</v>
      </c>
      <c r="G3556" s="23" t="s">
        <v>492</v>
      </c>
      <c r="H3556" s="32" t="s">
        <v>357</v>
      </c>
      <c r="I3556" s="32" t="s">
        <v>55</v>
      </c>
      <c r="J3556" s="135">
        <v>133</v>
      </c>
      <c r="K3556" s="28">
        <v>7.5199999999999998E-3</v>
      </c>
      <c r="L3556" s="77">
        <v>0.9</v>
      </c>
      <c r="Q3556" s="106"/>
    </row>
    <row r="3557" spans="1:17" x14ac:dyDescent="0.25">
      <c r="A3557" t="s">
        <v>331</v>
      </c>
      <c r="B3557" s="25">
        <v>2019</v>
      </c>
      <c r="C3557" s="25" t="s">
        <v>2</v>
      </c>
      <c r="D3557" s="25" t="s">
        <v>61</v>
      </c>
      <c r="E3557" s="25" t="s">
        <v>152</v>
      </c>
      <c r="F3557" s="23" t="s">
        <v>153</v>
      </c>
      <c r="G3557" s="23" t="s">
        <v>492</v>
      </c>
      <c r="H3557" s="32" t="s">
        <v>357</v>
      </c>
      <c r="I3557" s="32" t="s">
        <v>55</v>
      </c>
      <c r="J3557" s="135">
        <v>160</v>
      </c>
      <c r="K3557" s="28">
        <v>1.2500000000000001E-2</v>
      </c>
      <c r="L3557" s="77">
        <v>0.9</v>
      </c>
      <c r="Q3557" s="106"/>
    </row>
    <row r="3558" spans="1:17" x14ac:dyDescent="0.25">
      <c r="A3558" t="s">
        <v>331</v>
      </c>
      <c r="B3558" s="25">
        <v>2019</v>
      </c>
      <c r="C3558" s="25" t="s">
        <v>3</v>
      </c>
      <c r="D3558" s="25" t="s">
        <v>62</v>
      </c>
      <c r="E3558" s="25" t="s">
        <v>152</v>
      </c>
      <c r="F3558" s="23" t="s">
        <v>153</v>
      </c>
      <c r="G3558" s="23" t="s">
        <v>492</v>
      </c>
      <c r="H3558" s="32" t="s">
        <v>357</v>
      </c>
      <c r="I3558" s="32" t="s">
        <v>55</v>
      </c>
      <c r="J3558" s="135">
        <v>162</v>
      </c>
      <c r="K3558" s="28">
        <v>6.1700000000000001E-3</v>
      </c>
      <c r="L3558" s="77">
        <v>0.9</v>
      </c>
      <c r="Q3558" s="106"/>
    </row>
    <row r="3559" spans="1:17" x14ac:dyDescent="0.25">
      <c r="A3559" t="s">
        <v>331</v>
      </c>
      <c r="B3559" s="25">
        <v>2020</v>
      </c>
      <c r="C3559" s="25" t="s">
        <v>0</v>
      </c>
      <c r="D3559" s="25" t="s">
        <v>63</v>
      </c>
      <c r="E3559" s="25" t="s">
        <v>152</v>
      </c>
      <c r="F3559" s="23" t="s">
        <v>153</v>
      </c>
      <c r="G3559" s="23" t="s">
        <v>492</v>
      </c>
      <c r="H3559" s="32" t="s">
        <v>357</v>
      </c>
      <c r="I3559" s="32" t="s">
        <v>55</v>
      </c>
      <c r="J3559" s="135">
        <v>146</v>
      </c>
      <c r="K3559" s="28">
        <v>2.7400000000000001E-2</v>
      </c>
      <c r="L3559" s="77">
        <v>0.9</v>
      </c>
      <c r="Q3559" s="106"/>
    </row>
    <row r="3560" spans="1:17" x14ac:dyDescent="0.25">
      <c r="A3560" t="s">
        <v>331</v>
      </c>
      <c r="B3560" s="25">
        <v>2020</v>
      </c>
      <c r="C3560" s="25" t="s">
        <v>1</v>
      </c>
      <c r="D3560" s="25" t="s">
        <v>64</v>
      </c>
      <c r="E3560" s="25" t="s">
        <v>152</v>
      </c>
      <c r="F3560" s="23" t="s">
        <v>153</v>
      </c>
      <c r="G3560" s="23" t="s">
        <v>492</v>
      </c>
      <c r="H3560" s="32" t="s">
        <v>357</v>
      </c>
      <c r="I3560" s="32" t="s">
        <v>55</v>
      </c>
      <c r="J3560" s="135">
        <v>44</v>
      </c>
      <c r="K3560" s="28">
        <v>2.273E-2</v>
      </c>
      <c r="L3560" s="77">
        <v>0.9</v>
      </c>
      <c r="Q3560" s="106"/>
    </row>
    <row r="3561" spans="1:17" x14ac:dyDescent="0.25">
      <c r="A3561" t="s">
        <v>331</v>
      </c>
      <c r="B3561" s="25">
        <v>2020</v>
      </c>
      <c r="C3561" s="25" t="s">
        <v>2</v>
      </c>
      <c r="D3561" s="25" t="s">
        <v>65</v>
      </c>
      <c r="E3561" s="25" t="s">
        <v>152</v>
      </c>
      <c r="F3561" s="23" t="s">
        <v>153</v>
      </c>
      <c r="G3561" s="23" t="s">
        <v>492</v>
      </c>
      <c r="H3561" s="32" t="s">
        <v>357</v>
      </c>
      <c r="I3561" s="32" t="s">
        <v>55</v>
      </c>
      <c r="J3561" s="135">
        <v>112</v>
      </c>
      <c r="K3561" s="28">
        <v>7.1429999999999993E-2</v>
      </c>
      <c r="L3561" s="77">
        <v>0.9</v>
      </c>
      <c r="Q3561" s="106"/>
    </row>
    <row r="3562" spans="1:17" x14ac:dyDescent="0.25">
      <c r="A3562" t="s">
        <v>331</v>
      </c>
      <c r="B3562" s="25">
        <v>2020</v>
      </c>
      <c r="C3562" s="25" t="s">
        <v>3</v>
      </c>
      <c r="D3562" s="25" t="s">
        <v>66</v>
      </c>
      <c r="E3562" s="25" t="s">
        <v>152</v>
      </c>
      <c r="F3562" s="23" t="s">
        <v>153</v>
      </c>
      <c r="G3562" s="23" t="s">
        <v>492</v>
      </c>
      <c r="H3562" s="23" t="s">
        <v>357</v>
      </c>
      <c r="I3562" s="32" t="s">
        <v>55</v>
      </c>
      <c r="J3562" s="135">
        <v>130</v>
      </c>
      <c r="K3562" s="28">
        <v>1.538E-2</v>
      </c>
      <c r="L3562" s="77">
        <v>0.9</v>
      </c>
      <c r="Q3562" s="106"/>
    </row>
    <row r="3563" spans="1:17" x14ac:dyDescent="0.25">
      <c r="A3563" t="s">
        <v>331</v>
      </c>
      <c r="B3563" s="25">
        <v>2021</v>
      </c>
      <c r="C3563" s="25" t="s">
        <v>0</v>
      </c>
      <c r="D3563" s="25" t="s">
        <v>67</v>
      </c>
      <c r="E3563" s="25" t="s">
        <v>152</v>
      </c>
      <c r="F3563" s="23" t="s">
        <v>153</v>
      </c>
      <c r="G3563" s="23" t="s">
        <v>492</v>
      </c>
      <c r="H3563" s="23" t="s">
        <v>357</v>
      </c>
      <c r="I3563" s="32" t="s">
        <v>55</v>
      </c>
      <c r="J3563" s="135">
        <v>164</v>
      </c>
      <c r="K3563" s="28">
        <v>6.1000000000000004E-3</v>
      </c>
      <c r="L3563" s="77">
        <v>0.9</v>
      </c>
      <c r="Q3563" s="106"/>
    </row>
    <row r="3564" spans="1:17" x14ac:dyDescent="0.25">
      <c r="A3564" t="s">
        <v>331</v>
      </c>
      <c r="B3564" s="25">
        <v>2021</v>
      </c>
      <c r="C3564" s="25" t="s">
        <v>1</v>
      </c>
      <c r="D3564" s="25" t="s">
        <v>68</v>
      </c>
      <c r="E3564" s="25" t="s">
        <v>152</v>
      </c>
      <c r="F3564" s="23" t="s">
        <v>153</v>
      </c>
      <c r="G3564" s="23" t="s">
        <v>492</v>
      </c>
      <c r="H3564" s="23" t="s">
        <v>357</v>
      </c>
      <c r="I3564" s="32" t="s">
        <v>55</v>
      </c>
      <c r="J3564" s="135">
        <v>167</v>
      </c>
      <c r="K3564" s="28">
        <v>1.1979999999999999E-2</v>
      </c>
      <c r="L3564" s="77">
        <v>0.9</v>
      </c>
      <c r="Q3564" s="106"/>
    </row>
    <row r="3565" spans="1:17" x14ac:dyDescent="0.25">
      <c r="A3565" t="s">
        <v>331</v>
      </c>
      <c r="B3565" s="25">
        <v>2021</v>
      </c>
      <c r="C3565" s="25" t="s">
        <v>2</v>
      </c>
      <c r="D3565" s="25" t="s">
        <v>69</v>
      </c>
      <c r="E3565" s="25" t="s">
        <v>152</v>
      </c>
      <c r="F3565" s="23" t="s">
        <v>153</v>
      </c>
      <c r="G3565" s="23" t="s">
        <v>492</v>
      </c>
      <c r="H3565" s="23" t="s">
        <v>357</v>
      </c>
      <c r="I3565" s="32" t="s">
        <v>55</v>
      </c>
      <c r="J3565" s="135">
        <v>173</v>
      </c>
      <c r="K3565" s="28">
        <v>5.7800000000000004E-3</v>
      </c>
      <c r="L3565" s="77">
        <v>0.9</v>
      </c>
      <c r="Q3565" s="106"/>
    </row>
    <row r="3566" spans="1:17" x14ac:dyDescent="0.25">
      <c r="A3566" t="s">
        <v>331</v>
      </c>
      <c r="B3566" s="25">
        <v>2021</v>
      </c>
      <c r="C3566" s="25" t="s">
        <v>3</v>
      </c>
      <c r="D3566" s="25" t="s">
        <v>70</v>
      </c>
      <c r="E3566" s="25" t="s">
        <v>152</v>
      </c>
      <c r="F3566" s="23" t="s">
        <v>153</v>
      </c>
      <c r="G3566" s="23" t="s">
        <v>492</v>
      </c>
      <c r="H3566" s="23" t="s">
        <v>357</v>
      </c>
      <c r="I3566" s="32" t="s">
        <v>55</v>
      </c>
      <c r="J3566" s="135">
        <v>163</v>
      </c>
      <c r="K3566" s="28">
        <v>1.227E-2</v>
      </c>
      <c r="L3566" s="77">
        <v>0.9</v>
      </c>
      <c r="Q3566" s="106"/>
    </row>
    <row r="3567" spans="1:17" x14ac:dyDescent="0.25">
      <c r="A3567" t="s">
        <v>331</v>
      </c>
      <c r="B3567" s="25">
        <v>2022</v>
      </c>
      <c r="C3567" s="25" t="s">
        <v>0</v>
      </c>
      <c r="D3567" s="25" t="s">
        <v>71</v>
      </c>
      <c r="E3567" s="25" t="s">
        <v>152</v>
      </c>
      <c r="F3567" s="23" t="s">
        <v>153</v>
      </c>
      <c r="G3567" s="23" t="s">
        <v>492</v>
      </c>
      <c r="H3567" s="23" t="s">
        <v>357</v>
      </c>
      <c r="I3567" s="32" t="s">
        <v>55</v>
      </c>
      <c r="J3567" s="135">
        <v>148</v>
      </c>
      <c r="K3567" s="28">
        <v>3.3779999999999998E-2</v>
      </c>
      <c r="L3567" s="77">
        <v>0.9</v>
      </c>
      <c r="Q3567" s="106"/>
    </row>
    <row r="3568" spans="1:17" x14ac:dyDescent="0.25">
      <c r="A3568" t="s">
        <v>331</v>
      </c>
      <c r="B3568" s="25">
        <v>2022</v>
      </c>
      <c r="C3568" s="25" t="s">
        <v>1</v>
      </c>
      <c r="D3568" s="25" t="s">
        <v>72</v>
      </c>
      <c r="E3568" s="25" t="s">
        <v>152</v>
      </c>
      <c r="F3568" s="23" t="s">
        <v>153</v>
      </c>
      <c r="G3568" s="23" t="s">
        <v>492</v>
      </c>
      <c r="H3568" s="23" t="s">
        <v>357</v>
      </c>
      <c r="I3568" s="32" t="s">
        <v>55</v>
      </c>
      <c r="J3568" s="135">
        <v>160</v>
      </c>
      <c r="K3568" s="28">
        <v>0.05</v>
      </c>
      <c r="L3568" s="77">
        <v>0.9</v>
      </c>
      <c r="Q3568" s="106"/>
    </row>
    <row r="3569" spans="1:17" x14ac:dyDescent="0.25">
      <c r="A3569" t="s">
        <v>331</v>
      </c>
      <c r="B3569" s="25">
        <v>2022</v>
      </c>
      <c r="C3569" s="25" t="s">
        <v>2</v>
      </c>
      <c r="D3569" s="25" t="s">
        <v>73</v>
      </c>
      <c r="E3569" s="25" t="s">
        <v>152</v>
      </c>
      <c r="F3569" s="23" t="s">
        <v>153</v>
      </c>
      <c r="G3569" s="23" t="s">
        <v>492</v>
      </c>
      <c r="H3569" s="23" t="s">
        <v>357</v>
      </c>
      <c r="I3569" s="32" t="s">
        <v>55</v>
      </c>
      <c r="J3569" s="135">
        <v>189</v>
      </c>
      <c r="K3569" s="28">
        <v>2.6460000000000001E-2</v>
      </c>
      <c r="L3569" s="77">
        <v>0.9</v>
      </c>
      <c r="Q3569" s="106"/>
    </row>
    <row r="3570" spans="1:17" x14ac:dyDescent="0.25">
      <c r="A3570" t="s">
        <v>331</v>
      </c>
      <c r="B3570" s="25">
        <v>2022</v>
      </c>
      <c r="C3570" s="25" t="s">
        <v>3</v>
      </c>
      <c r="D3570" s="25" t="s">
        <v>493</v>
      </c>
      <c r="E3570" s="25" t="s">
        <v>152</v>
      </c>
      <c r="F3570" s="23" t="s">
        <v>153</v>
      </c>
      <c r="G3570" s="23" t="s">
        <v>492</v>
      </c>
      <c r="H3570" s="23" t="s">
        <v>357</v>
      </c>
      <c r="I3570" s="32" t="s">
        <v>55</v>
      </c>
      <c r="J3570" s="135">
        <v>160</v>
      </c>
      <c r="K3570" s="28">
        <v>1.8749999999999999E-2</v>
      </c>
      <c r="L3570" s="77">
        <v>0.9</v>
      </c>
      <c r="Q3570" s="106"/>
    </row>
    <row r="3571" spans="1:17" x14ac:dyDescent="0.25">
      <c r="A3571" t="s">
        <v>331</v>
      </c>
      <c r="B3571" s="25">
        <v>2023</v>
      </c>
      <c r="C3571" s="25" t="s">
        <v>0</v>
      </c>
      <c r="D3571" s="25" t="s">
        <v>537</v>
      </c>
      <c r="E3571" s="25" t="s">
        <v>152</v>
      </c>
      <c r="F3571" s="23" t="s">
        <v>153</v>
      </c>
      <c r="G3571" s="23" t="s">
        <v>492</v>
      </c>
      <c r="H3571" s="23" t="s">
        <v>357</v>
      </c>
      <c r="I3571" s="32" t="s">
        <v>55</v>
      </c>
      <c r="J3571" s="135">
        <v>167</v>
      </c>
      <c r="K3571" s="28">
        <v>1.796E-2</v>
      </c>
      <c r="L3571" s="77">
        <v>0.9</v>
      </c>
      <c r="Q3571" s="106"/>
    </row>
    <row r="3572" spans="1:17" x14ac:dyDescent="0.25">
      <c r="A3572" t="s">
        <v>331</v>
      </c>
      <c r="B3572" s="25">
        <v>2018</v>
      </c>
      <c r="C3572" s="25" t="s">
        <v>0</v>
      </c>
      <c r="D3572" s="25" t="s">
        <v>54</v>
      </c>
      <c r="E3572" s="25" t="s">
        <v>154</v>
      </c>
      <c r="F3572" s="23" t="s">
        <v>155</v>
      </c>
      <c r="G3572" s="23" t="s">
        <v>492</v>
      </c>
      <c r="H3572" s="23" t="s">
        <v>354</v>
      </c>
      <c r="I3572" s="32" t="s">
        <v>55</v>
      </c>
      <c r="J3572" s="135">
        <v>28</v>
      </c>
      <c r="K3572" s="28">
        <v>0.96428999999999998</v>
      </c>
      <c r="L3572" s="77">
        <v>0.9</v>
      </c>
      <c r="Q3572" s="106"/>
    </row>
    <row r="3573" spans="1:17" x14ac:dyDescent="0.25">
      <c r="A3573" t="s">
        <v>331</v>
      </c>
      <c r="B3573" s="25">
        <v>2018</v>
      </c>
      <c r="C3573" s="25" t="s">
        <v>1</v>
      </c>
      <c r="D3573" s="25" t="s">
        <v>56</v>
      </c>
      <c r="E3573" s="25" t="s">
        <v>154</v>
      </c>
      <c r="F3573" s="23" t="s">
        <v>155</v>
      </c>
      <c r="G3573" s="23" t="s">
        <v>492</v>
      </c>
      <c r="H3573" s="23" t="s">
        <v>354</v>
      </c>
      <c r="I3573" s="32" t="s">
        <v>55</v>
      </c>
      <c r="J3573" s="135">
        <v>29</v>
      </c>
      <c r="K3573" s="28">
        <v>0.96552000000000004</v>
      </c>
      <c r="L3573" s="77">
        <v>0.9</v>
      </c>
      <c r="Q3573" s="106"/>
    </row>
    <row r="3574" spans="1:17" x14ac:dyDescent="0.25">
      <c r="A3574" t="s">
        <v>331</v>
      </c>
      <c r="B3574" s="25">
        <v>2018</v>
      </c>
      <c r="C3574" s="25" t="s">
        <v>2</v>
      </c>
      <c r="D3574" s="25" t="s">
        <v>57</v>
      </c>
      <c r="E3574" s="25" t="s">
        <v>154</v>
      </c>
      <c r="F3574" s="23" t="s">
        <v>155</v>
      </c>
      <c r="G3574" s="23" t="s">
        <v>492</v>
      </c>
      <c r="H3574" s="23" t="s">
        <v>354</v>
      </c>
      <c r="I3574" s="32" t="s">
        <v>55</v>
      </c>
      <c r="J3574" s="135">
        <v>41</v>
      </c>
      <c r="K3574" s="28">
        <v>0.95121999999999995</v>
      </c>
      <c r="L3574" s="77">
        <v>0.9</v>
      </c>
      <c r="Q3574" s="106"/>
    </row>
    <row r="3575" spans="1:17" x14ac:dyDescent="0.25">
      <c r="A3575" t="s">
        <v>331</v>
      </c>
      <c r="B3575" s="25">
        <v>2018</v>
      </c>
      <c r="C3575" s="25" t="s">
        <v>3</v>
      </c>
      <c r="D3575" s="25" t="s">
        <v>58</v>
      </c>
      <c r="E3575" s="25" t="s">
        <v>154</v>
      </c>
      <c r="F3575" s="23" t="s">
        <v>155</v>
      </c>
      <c r="G3575" s="23" t="s">
        <v>492</v>
      </c>
      <c r="H3575" s="23" t="s">
        <v>354</v>
      </c>
      <c r="I3575" s="32" t="s">
        <v>55</v>
      </c>
      <c r="J3575" s="135">
        <v>26</v>
      </c>
      <c r="K3575" s="28">
        <v>1</v>
      </c>
      <c r="L3575" s="77">
        <v>0.9</v>
      </c>
      <c r="Q3575" s="106"/>
    </row>
    <row r="3576" spans="1:17" x14ac:dyDescent="0.25">
      <c r="A3576" t="s">
        <v>331</v>
      </c>
      <c r="B3576" s="25">
        <v>2019</v>
      </c>
      <c r="C3576" s="25" t="s">
        <v>0</v>
      </c>
      <c r="D3576" s="25" t="s">
        <v>59</v>
      </c>
      <c r="E3576" s="25" t="s">
        <v>154</v>
      </c>
      <c r="F3576" s="23" t="s">
        <v>155</v>
      </c>
      <c r="G3576" s="23" t="s">
        <v>492</v>
      </c>
      <c r="H3576" s="23" t="s">
        <v>354</v>
      </c>
      <c r="I3576" s="32" t="s">
        <v>55</v>
      </c>
      <c r="J3576" s="135">
        <v>28</v>
      </c>
      <c r="K3576" s="28">
        <v>1</v>
      </c>
      <c r="L3576" s="77">
        <v>0.9</v>
      </c>
      <c r="Q3576" s="106"/>
    </row>
    <row r="3577" spans="1:17" x14ac:dyDescent="0.25">
      <c r="A3577" t="s">
        <v>331</v>
      </c>
      <c r="B3577" s="25">
        <v>2019</v>
      </c>
      <c r="C3577" s="25" t="s">
        <v>1</v>
      </c>
      <c r="D3577" s="25" t="s">
        <v>60</v>
      </c>
      <c r="E3577" s="25" t="s">
        <v>154</v>
      </c>
      <c r="F3577" s="23" t="s">
        <v>155</v>
      </c>
      <c r="G3577" s="23" t="s">
        <v>492</v>
      </c>
      <c r="H3577" s="23" t="s">
        <v>354</v>
      </c>
      <c r="I3577" s="32" t="s">
        <v>55</v>
      </c>
      <c r="J3577" s="135">
        <v>39</v>
      </c>
      <c r="K3577" s="28">
        <v>0.94872000000000001</v>
      </c>
      <c r="L3577" s="77">
        <v>0.9</v>
      </c>
      <c r="Q3577" s="106"/>
    </row>
    <row r="3578" spans="1:17" x14ac:dyDescent="0.25">
      <c r="A3578" t="s">
        <v>331</v>
      </c>
      <c r="B3578" s="25">
        <v>2019</v>
      </c>
      <c r="C3578" s="25" t="s">
        <v>2</v>
      </c>
      <c r="D3578" s="25" t="s">
        <v>61</v>
      </c>
      <c r="E3578" s="25" t="s">
        <v>154</v>
      </c>
      <c r="F3578" s="23" t="s">
        <v>155</v>
      </c>
      <c r="G3578" s="23" t="s">
        <v>492</v>
      </c>
      <c r="H3578" s="23" t="s">
        <v>354</v>
      </c>
      <c r="I3578" s="32" t="s">
        <v>55</v>
      </c>
      <c r="J3578" s="135">
        <v>36</v>
      </c>
      <c r="K3578" s="28">
        <v>0.97221999999999997</v>
      </c>
      <c r="L3578" s="77">
        <v>0.9</v>
      </c>
      <c r="Q3578" s="106"/>
    </row>
    <row r="3579" spans="1:17" x14ac:dyDescent="0.25">
      <c r="A3579" t="s">
        <v>331</v>
      </c>
      <c r="B3579" s="25">
        <v>2019</v>
      </c>
      <c r="C3579" s="25" t="s">
        <v>3</v>
      </c>
      <c r="D3579" s="25" t="s">
        <v>62</v>
      </c>
      <c r="E3579" s="25" t="s">
        <v>154</v>
      </c>
      <c r="F3579" s="23" t="s">
        <v>155</v>
      </c>
      <c r="G3579" s="23" t="s">
        <v>492</v>
      </c>
      <c r="H3579" s="23" t="s">
        <v>354</v>
      </c>
      <c r="I3579" s="32" t="s">
        <v>55</v>
      </c>
      <c r="J3579" s="135">
        <v>39</v>
      </c>
      <c r="K3579" s="28">
        <v>1</v>
      </c>
      <c r="L3579" s="77">
        <v>0.9</v>
      </c>
      <c r="Q3579" s="106"/>
    </row>
    <row r="3580" spans="1:17" x14ac:dyDescent="0.25">
      <c r="A3580" t="s">
        <v>331</v>
      </c>
      <c r="B3580" s="25">
        <v>2020</v>
      </c>
      <c r="C3580" s="25" t="s">
        <v>0</v>
      </c>
      <c r="D3580" s="25" t="s">
        <v>63</v>
      </c>
      <c r="E3580" s="25" t="s">
        <v>154</v>
      </c>
      <c r="F3580" s="23" t="s">
        <v>155</v>
      </c>
      <c r="G3580" s="23" t="s">
        <v>492</v>
      </c>
      <c r="H3580" s="23" t="s">
        <v>354</v>
      </c>
      <c r="I3580" s="32" t="s">
        <v>55</v>
      </c>
      <c r="J3580" s="135">
        <v>30</v>
      </c>
      <c r="K3580" s="28">
        <v>1</v>
      </c>
      <c r="L3580" s="77">
        <v>0.9</v>
      </c>
      <c r="Q3580" s="106"/>
    </row>
    <row r="3581" spans="1:17" x14ac:dyDescent="0.25">
      <c r="A3581" t="s">
        <v>331</v>
      </c>
      <c r="B3581" s="25">
        <v>2020</v>
      </c>
      <c r="C3581" s="25" t="s">
        <v>1</v>
      </c>
      <c r="D3581" s="25" t="s">
        <v>64</v>
      </c>
      <c r="E3581" s="25" t="s">
        <v>154</v>
      </c>
      <c r="F3581" s="23" t="s">
        <v>155</v>
      </c>
      <c r="G3581" s="23" t="s">
        <v>492</v>
      </c>
      <c r="H3581" s="23" t="s">
        <v>354</v>
      </c>
      <c r="I3581" s="32" t="s">
        <v>55</v>
      </c>
      <c r="J3581" s="135">
        <v>22</v>
      </c>
      <c r="K3581" s="28">
        <v>1</v>
      </c>
      <c r="L3581" s="77">
        <v>0.9</v>
      </c>
      <c r="Q3581" s="106"/>
    </row>
    <row r="3582" spans="1:17" x14ac:dyDescent="0.25">
      <c r="A3582" t="s">
        <v>331</v>
      </c>
      <c r="B3582" s="25">
        <v>2020</v>
      </c>
      <c r="C3582" s="25" t="s">
        <v>2</v>
      </c>
      <c r="D3582" s="25" t="s">
        <v>65</v>
      </c>
      <c r="E3582" s="25" t="s">
        <v>154</v>
      </c>
      <c r="F3582" s="23" t="s">
        <v>155</v>
      </c>
      <c r="G3582" s="23" t="s">
        <v>492</v>
      </c>
      <c r="H3582" s="23" t="s">
        <v>354</v>
      </c>
      <c r="I3582" s="32" t="s">
        <v>55</v>
      </c>
      <c r="J3582" s="135">
        <v>28</v>
      </c>
      <c r="K3582" s="28">
        <v>1</v>
      </c>
      <c r="L3582" s="77">
        <v>0.9</v>
      </c>
      <c r="Q3582" s="106"/>
    </row>
    <row r="3583" spans="1:17" x14ac:dyDescent="0.25">
      <c r="A3583" t="s">
        <v>331</v>
      </c>
      <c r="B3583" s="25">
        <v>2020</v>
      </c>
      <c r="C3583" s="25" t="s">
        <v>3</v>
      </c>
      <c r="D3583" s="25" t="s">
        <v>66</v>
      </c>
      <c r="E3583" s="25" t="s">
        <v>154</v>
      </c>
      <c r="F3583" s="23" t="s">
        <v>155</v>
      </c>
      <c r="G3583" s="23" t="s">
        <v>492</v>
      </c>
      <c r="H3583" s="23" t="s">
        <v>354</v>
      </c>
      <c r="I3583" s="32" t="s">
        <v>55</v>
      </c>
      <c r="J3583" s="135">
        <v>31</v>
      </c>
      <c r="K3583" s="28">
        <v>1</v>
      </c>
      <c r="L3583" s="77">
        <v>0.9</v>
      </c>
      <c r="Q3583" s="106"/>
    </row>
    <row r="3584" spans="1:17" x14ac:dyDescent="0.25">
      <c r="A3584" t="s">
        <v>331</v>
      </c>
      <c r="B3584" s="25">
        <v>2021</v>
      </c>
      <c r="C3584" s="25" t="s">
        <v>0</v>
      </c>
      <c r="D3584" s="25" t="s">
        <v>67</v>
      </c>
      <c r="E3584" s="25" t="s">
        <v>154</v>
      </c>
      <c r="F3584" s="23" t="s">
        <v>155</v>
      </c>
      <c r="G3584" s="23" t="s">
        <v>492</v>
      </c>
      <c r="H3584" s="23" t="s">
        <v>354</v>
      </c>
      <c r="I3584" s="32" t="s">
        <v>55</v>
      </c>
      <c r="J3584" s="135">
        <v>24</v>
      </c>
      <c r="K3584" s="28">
        <v>0.95833000000000002</v>
      </c>
      <c r="L3584" s="77">
        <v>0.9</v>
      </c>
      <c r="Q3584" s="106"/>
    </row>
    <row r="3585" spans="1:17" x14ac:dyDescent="0.25">
      <c r="A3585" t="s">
        <v>331</v>
      </c>
      <c r="B3585" s="25">
        <v>2021</v>
      </c>
      <c r="C3585" s="25" t="s">
        <v>1</v>
      </c>
      <c r="D3585" s="25" t="s">
        <v>68</v>
      </c>
      <c r="E3585" s="25" t="s">
        <v>154</v>
      </c>
      <c r="F3585" s="23" t="s">
        <v>155</v>
      </c>
      <c r="G3585" s="23" t="s">
        <v>492</v>
      </c>
      <c r="H3585" s="23" t="s">
        <v>354</v>
      </c>
      <c r="I3585" s="32" t="s">
        <v>55</v>
      </c>
      <c r="J3585" s="135">
        <v>42</v>
      </c>
      <c r="K3585" s="28">
        <v>1</v>
      </c>
      <c r="L3585" s="77">
        <v>0.9</v>
      </c>
      <c r="Q3585" s="106"/>
    </row>
    <row r="3586" spans="1:17" x14ac:dyDescent="0.25">
      <c r="A3586" t="s">
        <v>331</v>
      </c>
      <c r="B3586" s="25">
        <v>2021</v>
      </c>
      <c r="C3586" s="25" t="s">
        <v>2</v>
      </c>
      <c r="D3586" s="25" t="s">
        <v>69</v>
      </c>
      <c r="E3586" s="25" t="s">
        <v>154</v>
      </c>
      <c r="F3586" s="23" t="s">
        <v>155</v>
      </c>
      <c r="G3586" s="23" t="s">
        <v>492</v>
      </c>
      <c r="H3586" s="23" t="s">
        <v>354</v>
      </c>
      <c r="I3586" s="32" t="s">
        <v>55</v>
      </c>
      <c r="J3586" s="135">
        <v>49</v>
      </c>
      <c r="K3586" s="28">
        <v>0.93877999999999995</v>
      </c>
      <c r="L3586" s="77">
        <v>0.9</v>
      </c>
      <c r="Q3586" s="106"/>
    </row>
    <row r="3587" spans="1:17" x14ac:dyDescent="0.25">
      <c r="A3587" t="s">
        <v>331</v>
      </c>
      <c r="B3587" s="25">
        <v>2021</v>
      </c>
      <c r="C3587" s="25" t="s">
        <v>3</v>
      </c>
      <c r="D3587" s="25" t="s">
        <v>70</v>
      </c>
      <c r="E3587" s="25" t="s">
        <v>154</v>
      </c>
      <c r="F3587" s="23" t="s">
        <v>155</v>
      </c>
      <c r="G3587" s="23" t="s">
        <v>492</v>
      </c>
      <c r="H3587" s="23" t="s">
        <v>354</v>
      </c>
      <c r="I3587" s="32" t="s">
        <v>55</v>
      </c>
      <c r="J3587" s="135">
        <v>31</v>
      </c>
      <c r="K3587" s="28">
        <v>0.96774000000000004</v>
      </c>
      <c r="L3587" s="77">
        <v>0.9</v>
      </c>
      <c r="Q3587" s="106"/>
    </row>
    <row r="3588" spans="1:17" x14ac:dyDescent="0.25">
      <c r="A3588" t="s">
        <v>331</v>
      </c>
      <c r="B3588" s="25">
        <v>2022</v>
      </c>
      <c r="C3588" s="25" t="s">
        <v>0</v>
      </c>
      <c r="D3588" s="25" t="s">
        <v>71</v>
      </c>
      <c r="E3588" s="25" t="s">
        <v>154</v>
      </c>
      <c r="F3588" s="23" t="s">
        <v>155</v>
      </c>
      <c r="G3588" s="23" t="s">
        <v>492</v>
      </c>
      <c r="H3588" s="23" t="s">
        <v>354</v>
      </c>
      <c r="I3588" s="32" t="s">
        <v>55</v>
      </c>
      <c r="J3588" s="135">
        <v>26</v>
      </c>
      <c r="K3588" s="28">
        <v>0.92308000000000001</v>
      </c>
      <c r="L3588" s="77">
        <v>0.9</v>
      </c>
      <c r="Q3588" s="106"/>
    </row>
    <row r="3589" spans="1:17" x14ac:dyDescent="0.25">
      <c r="A3589" t="s">
        <v>331</v>
      </c>
      <c r="B3589" s="25">
        <v>2022</v>
      </c>
      <c r="C3589" s="25" t="s">
        <v>1</v>
      </c>
      <c r="D3589" s="25" t="s">
        <v>72</v>
      </c>
      <c r="E3589" s="25" t="s">
        <v>154</v>
      </c>
      <c r="F3589" s="23" t="s">
        <v>155</v>
      </c>
      <c r="G3589" s="23" t="s">
        <v>492</v>
      </c>
      <c r="H3589" s="23" t="s">
        <v>354</v>
      </c>
      <c r="I3589" s="32" t="s">
        <v>55</v>
      </c>
      <c r="J3589" s="135">
        <v>31</v>
      </c>
      <c r="K3589" s="28">
        <v>1</v>
      </c>
      <c r="L3589" s="77">
        <v>0.9</v>
      </c>
      <c r="Q3589" s="106"/>
    </row>
    <row r="3590" spans="1:17" x14ac:dyDescent="0.25">
      <c r="A3590" t="s">
        <v>331</v>
      </c>
      <c r="B3590" s="25">
        <v>2022</v>
      </c>
      <c r="C3590" s="25" t="s">
        <v>2</v>
      </c>
      <c r="D3590" s="25" t="s">
        <v>73</v>
      </c>
      <c r="E3590" s="25" t="s">
        <v>154</v>
      </c>
      <c r="F3590" s="23" t="s">
        <v>155</v>
      </c>
      <c r="G3590" s="23" t="s">
        <v>492</v>
      </c>
      <c r="H3590" s="23" t="s">
        <v>354</v>
      </c>
      <c r="I3590" s="32" t="s">
        <v>55</v>
      </c>
      <c r="J3590" s="135">
        <v>37</v>
      </c>
      <c r="K3590" s="28">
        <v>0.91891999999999996</v>
      </c>
      <c r="L3590" s="77">
        <v>0.9</v>
      </c>
      <c r="Q3590" s="106"/>
    </row>
    <row r="3591" spans="1:17" x14ac:dyDescent="0.25">
      <c r="A3591" t="s">
        <v>331</v>
      </c>
      <c r="B3591" s="25">
        <v>2022</v>
      </c>
      <c r="C3591" s="25" t="s">
        <v>3</v>
      </c>
      <c r="D3591" s="25" t="s">
        <v>493</v>
      </c>
      <c r="E3591" s="25" t="s">
        <v>154</v>
      </c>
      <c r="F3591" s="23" t="s">
        <v>155</v>
      </c>
      <c r="G3591" s="23" t="s">
        <v>492</v>
      </c>
      <c r="H3591" s="23" t="s">
        <v>354</v>
      </c>
      <c r="I3591" s="32" t="s">
        <v>55</v>
      </c>
      <c r="J3591" s="135">
        <v>44</v>
      </c>
      <c r="K3591" s="28">
        <v>0.95455000000000001</v>
      </c>
      <c r="L3591" s="77">
        <v>0.9</v>
      </c>
      <c r="Q3591" s="106"/>
    </row>
    <row r="3592" spans="1:17" x14ac:dyDescent="0.25">
      <c r="A3592" t="s">
        <v>331</v>
      </c>
      <c r="B3592" s="25">
        <v>2023</v>
      </c>
      <c r="C3592" s="25" t="s">
        <v>0</v>
      </c>
      <c r="D3592" s="25" t="s">
        <v>537</v>
      </c>
      <c r="E3592" s="25" t="s">
        <v>154</v>
      </c>
      <c r="F3592" s="23" t="s">
        <v>155</v>
      </c>
      <c r="G3592" s="23" t="s">
        <v>492</v>
      </c>
      <c r="H3592" s="23" t="s">
        <v>354</v>
      </c>
      <c r="I3592" s="32" t="s">
        <v>55</v>
      </c>
      <c r="J3592" s="135">
        <v>37</v>
      </c>
      <c r="K3592" s="28">
        <v>0.94594999999999996</v>
      </c>
      <c r="L3592" s="77">
        <v>0.9</v>
      </c>
      <c r="Q3592" s="106"/>
    </row>
    <row r="3593" spans="1:17" x14ac:dyDescent="0.25">
      <c r="A3593" t="s">
        <v>331</v>
      </c>
      <c r="B3593" s="25">
        <v>2018</v>
      </c>
      <c r="C3593" s="25" t="s">
        <v>0</v>
      </c>
      <c r="D3593" s="25" t="s">
        <v>54</v>
      </c>
      <c r="E3593" s="25" t="s">
        <v>156</v>
      </c>
      <c r="F3593" s="23" t="s">
        <v>157</v>
      </c>
      <c r="G3593" s="23" t="s">
        <v>492</v>
      </c>
      <c r="H3593" s="23" t="s">
        <v>469</v>
      </c>
      <c r="I3593" s="32" t="s">
        <v>55</v>
      </c>
      <c r="J3593" s="135">
        <v>139</v>
      </c>
      <c r="K3593" s="28">
        <v>0.46762999999999999</v>
      </c>
      <c r="L3593" s="77">
        <v>0.9</v>
      </c>
      <c r="Q3593" s="106"/>
    </row>
    <row r="3594" spans="1:17" x14ac:dyDescent="0.25">
      <c r="A3594" t="s">
        <v>331</v>
      </c>
      <c r="B3594" s="25">
        <v>2018</v>
      </c>
      <c r="C3594" s="25" t="s">
        <v>1</v>
      </c>
      <c r="D3594" s="25" t="s">
        <v>56</v>
      </c>
      <c r="E3594" s="25" t="s">
        <v>156</v>
      </c>
      <c r="F3594" s="23" t="s">
        <v>157</v>
      </c>
      <c r="G3594" s="23" t="s">
        <v>492</v>
      </c>
      <c r="H3594" s="23" t="s">
        <v>469</v>
      </c>
      <c r="I3594" s="32" t="s">
        <v>55</v>
      </c>
      <c r="J3594" s="135">
        <v>153</v>
      </c>
      <c r="K3594" s="28">
        <v>0.37907999999999997</v>
      </c>
      <c r="L3594" s="77">
        <v>0.9</v>
      </c>
      <c r="Q3594" s="106"/>
    </row>
    <row r="3595" spans="1:17" x14ac:dyDescent="0.25">
      <c r="A3595" t="s">
        <v>331</v>
      </c>
      <c r="B3595" s="25">
        <v>2018</v>
      </c>
      <c r="C3595" s="25" t="s">
        <v>2</v>
      </c>
      <c r="D3595" s="25" t="s">
        <v>57</v>
      </c>
      <c r="E3595" s="25" t="s">
        <v>156</v>
      </c>
      <c r="F3595" s="23" t="s">
        <v>157</v>
      </c>
      <c r="G3595" s="23" t="s">
        <v>492</v>
      </c>
      <c r="H3595" s="23" t="s">
        <v>469</v>
      </c>
      <c r="I3595" s="32" t="s">
        <v>55</v>
      </c>
      <c r="J3595" s="135">
        <v>165</v>
      </c>
      <c r="K3595" s="28">
        <v>0.38181999999999999</v>
      </c>
      <c r="L3595" s="77">
        <v>0.9</v>
      </c>
      <c r="Q3595" s="106"/>
    </row>
    <row r="3596" spans="1:17" x14ac:dyDescent="0.25">
      <c r="A3596" t="s">
        <v>331</v>
      </c>
      <c r="B3596" s="25">
        <v>2018</v>
      </c>
      <c r="C3596" s="25" t="s">
        <v>3</v>
      </c>
      <c r="D3596" s="25" t="s">
        <v>58</v>
      </c>
      <c r="E3596" s="25" t="s">
        <v>156</v>
      </c>
      <c r="F3596" s="23" t="s">
        <v>157</v>
      </c>
      <c r="G3596" s="23" t="s">
        <v>492</v>
      </c>
      <c r="H3596" s="23" t="s">
        <v>469</v>
      </c>
      <c r="I3596" s="32" t="s">
        <v>55</v>
      </c>
      <c r="J3596" s="135">
        <v>157</v>
      </c>
      <c r="K3596" s="28">
        <v>0.47133999999999998</v>
      </c>
      <c r="L3596" s="77">
        <v>0.9</v>
      </c>
      <c r="Q3596" s="106"/>
    </row>
    <row r="3597" spans="1:17" x14ac:dyDescent="0.25">
      <c r="A3597" t="s">
        <v>331</v>
      </c>
      <c r="B3597" s="25">
        <v>2019</v>
      </c>
      <c r="C3597" s="25" t="s">
        <v>0</v>
      </c>
      <c r="D3597" s="25" t="s">
        <v>59</v>
      </c>
      <c r="E3597" s="25" t="s">
        <v>156</v>
      </c>
      <c r="F3597" s="23" t="s">
        <v>157</v>
      </c>
      <c r="G3597" s="23" t="s">
        <v>492</v>
      </c>
      <c r="H3597" s="23" t="s">
        <v>469</v>
      </c>
      <c r="I3597" s="32" t="s">
        <v>55</v>
      </c>
      <c r="J3597" s="135">
        <v>152</v>
      </c>
      <c r="K3597" s="28">
        <v>0.45395000000000002</v>
      </c>
      <c r="L3597" s="77">
        <v>0.9</v>
      </c>
      <c r="Q3597" s="106"/>
    </row>
    <row r="3598" spans="1:17" x14ac:dyDescent="0.25">
      <c r="A3598" t="s">
        <v>331</v>
      </c>
      <c r="B3598" s="25">
        <v>2019</v>
      </c>
      <c r="C3598" s="25" t="s">
        <v>1</v>
      </c>
      <c r="D3598" s="25" t="s">
        <v>60</v>
      </c>
      <c r="E3598" s="25" t="s">
        <v>156</v>
      </c>
      <c r="F3598" s="23" t="s">
        <v>157</v>
      </c>
      <c r="G3598" s="23" t="s">
        <v>492</v>
      </c>
      <c r="H3598" s="23" t="s">
        <v>469</v>
      </c>
      <c r="I3598" s="32" t="s">
        <v>55</v>
      </c>
      <c r="J3598" s="135">
        <v>178</v>
      </c>
      <c r="K3598" s="28">
        <v>0.48875999999999997</v>
      </c>
      <c r="L3598" s="77">
        <v>0.9</v>
      </c>
      <c r="Q3598" s="106"/>
    </row>
    <row r="3599" spans="1:17" x14ac:dyDescent="0.25">
      <c r="A3599" t="s">
        <v>331</v>
      </c>
      <c r="B3599" s="25">
        <v>2019</v>
      </c>
      <c r="C3599" s="25" t="s">
        <v>2</v>
      </c>
      <c r="D3599" s="25" t="s">
        <v>61</v>
      </c>
      <c r="E3599" s="25" t="s">
        <v>156</v>
      </c>
      <c r="F3599" s="23" t="s">
        <v>157</v>
      </c>
      <c r="G3599" s="23" t="s">
        <v>492</v>
      </c>
      <c r="H3599" s="23" t="s">
        <v>469</v>
      </c>
      <c r="I3599" s="32" t="s">
        <v>55</v>
      </c>
      <c r="J3599" s="135">
        <v>164</v>
      </c>
      <c r="K3599" s="28">
        <v>0.54268000000000005</v>
      </c>
      <c r="L3599" s="77">
        <v>0.9</v>
      </c>
      <c r="Q3599" s="106"/>
    </row>
    <row r="3600" spans="1:17" x14ac:dyDescent="0.25">
      <c r="A3600" t="s">
        <v>331</v>
      </c>
      <c r="B3600" s="25">
        <v>2019</v>
      </c>
      <c r="C3600" s="25" t="s">
        <v>3</v>
      </c>
      <c r="D3600" s="25" t="s">
        <v>62</v>
      </c>
      <c r="E3600" s="25" t="s">
        <v>156</v>
      </c>
      <c r="F3600" s="23" t="s">
        <v>157</v>
      </c>
      <c r="G3600" s="23" t="s">
        <v>492</v>
      </c>
      <c r="H3600" s="23" t="s">
        <v>469</v>
      </c>
      <c r="I3600" s="32" t="s">
        <v>55</v>
      </c>
      <c r="J3600" s="135">
        <v>148</v>
      </c>
      <c r="K3600" s="28">
        <v>0.58108000000000004</v>
      </c>
      <c r="L3600" s="77">
        <v>0.9</v>
      </c>
      <c r="Q3600" s="106"/>
    </row>
    <row r="3601" spans="1:17" x14ac:dyDescent="0.25">
      <c r="A3601" t="s">
        <v>331</v>
      </c>
      <c r="B3601" s="25">
        <v>2020</v>
      </c>
      <c r="C3601" s="25" t="s">
        <v>0</v>
      </c>
      <c r="D3601" s="25" t="s">
        <v>63</v>
      </c>
      <c r="E3601" s="25" t="s">
        <v>156</v>
      </c>
      <c r="F3601" s="23" t="s">
        <v>157</v>
      </c>
      <c r="G3601" s="23" t="s">
        <v>492</v>
      </c>
      <c r="H3601" s="23" t="s">
        <v>469</v>
      </c>
      <c r="I3601" s="32" t="s">
        <v>55</v>
      </c>
      <c r="J3601" s="135">
        <v>165</v>
      </c>
      <c r="K3601" s="28">
        <v>0.56364000000000003</v>
      </c>
      <c r="L3601" s="77">
        <v>0.9</v>
      </c>
      <c r="Q3601" s="106"/>
    </row>
    <row r="3602" spans="1:17" x14ac:dyDescent="0.25">
      <c r="A3602" t="s">
        <v>331</v>
      </c>
      <c r="B3602" s="25">
        <v>2020</v>
      </c>
      <c r="C3602" s="25" t="s">
        <v>1</v>
      </c>
      <c r="D3602" s="25" t="s">
        <v>64</v>
      </c>
      <c r="E3602" s="25" t="s">
        <v>156</v>
      </c>
      <c r="F3602" s="23" t="s">
        <v>157</v>
      </c>
      <c r="G3602" s="23" t="s">
        <v>492</v>
      </c>
      <c r="H3602" s="32" t="s">
        <v>469</v>
      </c>
      <c r="I3602" s="32" t="s">
        <v>55</v>
      </c>
      <c r="J3602" s="135">
        <v>85</v>
      </c>
      <c r="K3602" s="28">
        <v>0.75294000000000005</v>
      </c>
      <c r="L3602" s="77">
        <v>0.9</v>
      </c>
      <c r="Q3602" s="106"/>
    </row>
    <row r="3603" spans="1:17" x14ac:dyDescent="0.25">
      <c r="A3603" t="s">
        <v>331</v>
      </c>
      <c r="B3603" s="25">
        <v>2020</v>
      </c>
      <c r="C3603" s="25" t="s">
        <v>2</v>
      </c>
      <c r="D3603" s="25" t="s">
        <v>65</v>
      </c>
      <c r="E3603" s="25" t="s">
        <v>156</v>
      </c>
      <c r="F3603" s="23" t="s">
        <v>157</v>
      </c>
      <c r="G3603" s="23" t="s">
        <v>492</v>
      </c>
      <c r="H3603" s="32" t="s">
        <v>469</v>
      </c>
      <c r="I3603" s="32" t="s">
        <v>55</v>
      </c>
      <c r="J3603" s="135">
        <v>147</v>
      </c>
      <c r="K3603" s="28">
        <v>0.58503000000000005</v>
      </c>
      <c r="L3603" s="77">
        <v>0.9</v>
      </c>
      <c r="Q3603" s="106"/>
    </row>
    <row r="3604" spans="1:17" x14ac:dyDescent="0.25">
      <c r="A3604" t="s">
        <v>331</v>
      </c>
      <c r="B3604" s="25">
        <v>2020</v>
      </c>
      <c r="C3604" s="25" t="s">
        <v>3</v>
      </c>
      <c r="D3604" s="25" t="s">
        <v>66</v>
      </c>
      <c r="E3604" s="25" t="s">
        <v>156</v>
      </c>
      <c r="F3604" s="23" t="s">
        <v>157</v>
      </c>
      <c r="G3604" s="23" t="s">
        <v>492</v>
      </c>
      <c r="H3604" s="32" t="s">
        <v>469</v>
      </c>
      <c r="I3604" s="32" t="s">
        <v>55</v>
      </c>
      <c r="J3604" s="135">
        <v>169</v>
      </c>
      <c r="K3604" s="28">
        <v>0.55030000000000001</v>
      </c>
      <c r="L3604" s="77">
        <v>0.9</v>
      </c>
      <c r="Q3604" s="106"/>
    </row>
    <row r="3605" spans="1:17" x14ac:dyDescent="0.25">
      <c r="A3605" t="s">
        <v>331</v>
      </c>
      <c r="B3605" s="25">
        <v>2021</v>
      </c>
      <c r="C3605" s="25" t="s">
        <v>0</v>
      </c>
      <c r="D3605" s="25" t="s">
        <v>67</v>
      </c>
      <c r="E3605" s="25" t="s">
        <v>156</v>
      </c>
      <c r="F3605" s="23" t="s">
        <v>157</v>
      </c>
      <c r="G3605" s="23" t="s">
        <v>492</v>
      </c>
      <c r="H3605" s="32" t="s">
        <v>469</v>
      </c>
      <c r="I3605" s="32" t="s">
        <v>55</v>
      </c>
      <c r="J3605" s="135">
        <v>159</v>
      </c>
      <c r="K3605" s="28">
        <v>0.64780000000000004</v>
      </c>
      <c r="L3605" s="77">
        <v>0.9</v>
      </c>
      <c r="Q3605" s="106"/>
    </row>
    <row r="3606" spans="1:17" x14ac:dyDescent="0.25">
      <c r="A3606" t="s">
        <v>331</v>
      </c>
      <c r="B3606" s="25">
        <v>2021</v>
      </c>
      <c r="C3606" s="25" t="s">
        <v>1</v>
      </c>
      <c r="D3606" s="25" t="s">
        <v>68</v>
      </c>
      <c r="E3606" s="25" t="s">
        <v>156</v>
      </c>
      <c r="F3606" s="23" t="s">
        <v>157</v>
      </c>
      <c r="G3606" s="23" t="s">
        <v>492</v>
      </c>
      <c r="H3606" s="32" t="s">
        <v>469</v>
      </c>
      <c r="I3606" s="32" t="s">
        <v>55</v>
      </c>
      <c r="J3606" s="135">
        <v>168</v>
      </c>
      <c r="K3606" s="28">
        <v>0.89285999999999999</v>
      </c>
      <c r="L3606" s="77">
        <v>0.9</v>
      </c>
      <c r="Q3606" s="106"/>
    </row>
    <row r="3607" spans="1:17" x14ac:dyDescent="0.25">
      <c r="A3607" t="s">
        <v>331</v>
      </c>
      <c r="B3607" s="25">
        <v>2021</v>
      </c>
      <c r="C3607" s="25" t="s">
        <v>2</v>
      </c>
      <c r="D3607" s="25" t="s">
        <v>69</v>
      </c>
      <c r="E3607" s="25" t="s">
        <v>156</v>
      </c>
      <c r="F3607" s="23" t="s">
        <v>157</v>
      </c>
      <c r="G3607" s="23" t="s">
        <v>492</v>
      </c>
      <c r="H3607" s="32" t="s">
        <v>469</v>
      </c>
      <c r="I3607" s="32" t="s">
        <v>55</v>
      </c>
      <c r="J3607" s="135">
        <v>186</v>
      </c>
      <c r="K3607" s="28">
        <v>0.77419000000000004</v>
      </c>
      <c r="L3607" s="77">
        <v>0.9</v>
      </c>
      <c r="Q3607" s="106"/>
    </row>
    <row r="3608" spans="1:17" x14ac:dyDescent="0.25">
      <c r="A3608" t="s">
        <v>331</v>
      </c>
      <c r="B3608" s="25">
        <v>2021</v>
      </c>
      <c r="C3608" s="25" t="s">
        <v>3</v>
      </c>
      <c r="D3608" s="25" t="s">
        <v>70</v>
      </c>
      <c r="E3608" s="25" t="s">
        <v>156</v>
      </c>
      <c r="F3608" s="23" t="s">
        <v>157</v>
      </c>
      <c r="G3608" s="23" t="s">
        <v>492</v>
      </c>
      <c r="H3608" s="32" t="s">
        <v>469</v>
      </c>
      <c r="I3608" s="32" t="s">
        <v>55</v>
      </c>
      <c r="J3608" s="135">
        <v>194</v>
      </c>
      <c r="K3608" s="28">
        <v>0.85567000000000004</v>
      </c>
      <c r="L3608" s="77">
        <v>0.9</v>
      </c>
      <c r="Q3608" s="106"/>
    </row>
    <row r="3609" spans="1:17" x14ac:dyDescent="0.25">
      <c r="A3609" t="s">
        <v>331</v>
      </c>
      <c r="B3609" s="25">
        <v>2022</v>
      </c>
      <c r="C3609" s="25" t="s">
        <v>0</v>
      </c>
      <c r="D3609" s="25" t="s">
        <v>71</v>
      </c>
      <c r="E3609" s="25" t="s">
        <v>156</v>
      </c>
      <c r="F3609" s="23" t="s">
        <v>157</v>
      </c>
      <c r="G3609" s="23" t="s">
        <v>492</v>
      </c>
      <c r="H3609" s="32" t="s">
        <v>469</v>
      </c>
      <c r="I3609" s="32" t="s">
        <v>55</v>
      </c>
      <c r="J3609" s="135">
        <v>172</v>
      </c>
      <c r="K3609" s="28">
        <v>0.96511999999999998</v>
      </c>
      <c r="L3609" s="77">
        <v>0.9</v>
      </c>
      <c r="Q3609" s="106"/>
    </row>
    <row r="3610" spans="1:17" x14ac:dyDescent="0.25">
      <c r="A3610" t="s">
        <v>331</v>
      </c>
      <c r="B3610" s="25">
        <v>2022</v>
      </c>
      <c r="C3610" s="25" t="s">
        <v>1</v>
      </c>
      <c r="D3610" s="25" t="s">
        <v>72</v>
      </c>
      <c r="E3610" s="25" t="s">
        <v>156</v>
      </c>
      <c r="F3610" s="23" t="s">
        <v>157</v>
      </c>
      <c r="G3610" s="23" t="s">
        <v>492</v>
      </c>
      <c r="H3610" s="32" t="s">
        <v>469</v>
      </c>
      <c r="I3610" s="32" t="s">
        <v>55</v>
      </c>
      <c r="J3610" s="135">
        <v>159</v>
      </c>
      <c r="K3610" s="28">
        <v>0.94969000000000003</v>
      </c>
      <c r="L3610" s="77">
        <v>0.9</v>
      </c>
      <c r="Q3610" s="106"/>
    </row>
    <row r="3611" spans="1:17" x14ac:dyDescent="0.25">
      <c r="A3611" t="s">
        <v>331</v>
      </c>
      <c r="B3611" s="25">
        <v>2022</v>
      </c>
      <c r="C3611" s="25" t="s">
        <v>2</v>
      </c>
      <c r="D3611" s="25" t="s">
        <v>73</v>
      </c>
      <c r="E3611" s="25" t="s">
        <v>156</v>
      </c>
      <c r="F3611" s="23" t="s">
        <v>157</v>
      </c>
      <c r="G3611" s="23" t="s">
        <v>492</v>
      </c>
      <c r="H3611" s="32" t="s">
        <v>469</v>
      </c>
      <c r="I3611" s="32" t="s">
        <v>55</v>
      </c>
      <c r="J3611" s="135">
        <v>144</v>
      </c>
      <c r="K3611" s="28">
        <v>0.95833000000000002</v>
      </c>
      <c r="L3611" s="77">
        <v>0.9</v>
      </c>
      <c r="Q3611" s="106"/>
    </row>
    <row r="3612" spans="1:17" x14ac:dyDescent="0.25">
      <c r="A3612" t="s">
        <v>331</v>
      </c>
      <c r="B3612" s="25">
        <v>2022</v>
      </c>
      <c r="C3612" s="25" t="s">
        <v>3</v>
      </c>
      <c r="D3612" s="25" t="s">
        <v>493</v>
      </c>
      <c r="E3612" s="25" t="s">
        <v>156</v>
      </c>
      <c r="F3612" s="23" t="s">
        <v>157</v>
      </c>
      <c r="G3612" s="23" t="s">
        <v>492</v>
      </c>
      <c r="H3612" s="32" t="s">
        <v>469</v>
      </c>
      <c r="I3612" s="32" t="s">
        <v>55</v>
      </c>
      <c r="J3612" s="135">
        <v>158</v>
      </c>
      <c r="K3612" s="28">
        <v>0.93037999999999998</v>
      </c>
      <c r="L3612" s="77">
        <v>0.9</v>
      </c>
      <c r="Q3612" s="106"/>
    </row>
    <row r="3613" spans="1:17" x14ac:dyDescent="0.25">
      <c r="A3613" t="s">
        <v>331</v>
      </c>
      <c r="B3613" s="25">
        <v>2023</v>
      </c>
      <c r="C3613" s="25" t="s">
        <v>0</v>
      </c>
      <c r="D3613" s="25" t="s">
        <v>537</v>
      </c>
      <c r="E3613" s="25" t="s">
        <v>156</v>
      </c>
      <c r="F3613" s="23" t="s">
        <v>157</v>
      </c>
      <c r="G3613" s="23" t="s">
        <v>492</v>
      </c>
      <c r="H3613" s="32" t="s">
        <v>469</v>
      </c>
      <c r="I3613" s="32" t="s">
        <v>55</v>
      </c>
      <c r="J3613" s="135">
        <v>170</v>
      </c>
      <c r="K3613" s="28">
        <v>0.94118000000000002</v>
      </c>
      <c r="L3613" s="77">
        <v>0.9</v>
      </c>
      <c r="Q3613" s="106"/>
    </row>
    <row r="3614" spans="1:17" x14ac:dyDescent="0.25">
      <c r="A3614" t="s">
        <v>331</v>
      </c>
      <c r="B3614" s="25">
        <v>2018</v>
      </c>
      <c r="C3614" s="25" t="s">
        <v>0</v>
      </c>
      <c r="D3614" s="25" t="s">
        <v>54</v>
      </c>
      <c r="E3614" s="25" t="s">
        <v>158</v>
      </c>
      <c r="F3614" s="23" t="s">
        <v>159</v>
      </c>
      <c r="G3614" s="23" t="s">
        <v>492</v>
      </c>
      <c r="H3614" s="32" t="s">
        <v>366</v>
      </c>
      <c r="I3614" s="32" t="s">
        <v>55</v>
      </c>
      <c r="J3614" s="135">
        <v>111</v>
      </c>
      <c r="K3614" s="28">
        <v>3.6040000000000003E-2</v>
      </c>
      <c r="L3614" s="77">
        <v>0.9</v>
      </c>
      <c r="Q3614" s="106"/>
    </row>
    <row r="3615" spans="1:17" x14ac:dyDescent="0.25">
      <c r="A3615" t="s">
        <v>331</v>
      </c>
      <c r="B3615" s="25">
        <v>2018</v>
      </c>
      <c r="C3615" s="25" t="s">
        <v>1</v>
      </c>
      <c r="D3615" s="25" t="s">
        <v>56</v>
      </c>
      <c r="E3615" s="25" t="s">
        <v>158</v>
      </c>
      <c r="F3615" s="23" t="s">
        <v>159</v>
      </c>
      <c r="G3615" s="23" t="s">
        <v>492</v>
      </c>
      <c r="H3615" s="32" t="s">
        <v>366</v>
      </c>
      <c r="I3615" s="32" t="s">
        <v>55</v>
      </c>
      <c r="J3615" s="135">
        <v>114</v>
      </c>
      <c r="K3615" s="28">
        <v>1.754E-2</v>
      </c>
      <c r="L3615" s="77">
        <v>0.9</v>
      </c>
      <c r="Q3615" s="106"/>
    </row>
    <row r="3616" spans="1:17" x14ac:dyDescent="0.25">
      <c r="A3616" t="s">
        <v>331</v>
      </c>
      <c r="B3616" s="25">
        <v>2018</v>
      </c>
      <c r="C3616" s="25" t="s">
        <v>2</v>
      </c>
      <c r="D3616" s="25" t="s">
        <v>57</v>
      </c>
      <c r="E3616" s="25" t="s">
        <v>158</v>
      </c>
      <c r="F3616" s="23" t="s">
        <v>159</v>
      </c>
      <c r="G3616" s="23" t="s">
        <v>492</v>
      </c>
      <c r="H3616" s="32" t="s">
        <v>366</v>
      </c>
      <c r="I3616" s="32" t="s">
        <v>55</v>
      </c>
      <c r="J3616" s="135">
        <v>106</v>
      </c>
      <c r="K3616" s="28">
        <v>0.11321000000000001</v>
      </c>
      <c r="L3616" s="77">
        <v>0.9</v>
      </c>
      <c r="Q3616" s="106"/>
    </row>
    <row r="3617" spans="1:17" x14ac:dyDescent="0.25">
      <c r="A3617" t="s">
        <v>331</v>
      </c>
      <c r="B3617" s="25">
        <v>2018</v>
      </c>
      <c r="C3617" s="25" t="s">
        <v>3</v>
      </c>
      <c r="D3617" s="25" t="s">
        <v>58</v>
      </c>
      <c r="E3617" s="25" t="s">
        <v>158</v>
      </c>
      <c r="F3617" s="23" t="s">
        <v>159</v>
      </c>
      <c r="G3617" s="23" t="s">
        <v>492</v>
      </c>
      <c r="H3617" s="32" t="s">
        <v>366</v>
      </c>
      <c r="I3617" s="32" t="s">
        <v>55</v>
      </c>
      <c r="J3617" s="135">
        <v>75</v>
      </c>
      <c r="K3617" s="28">
        <v>0.26667000000000002</v>
      </c>
      <c r="L3617" s="77">
        <v>0.9</v>
      </c>
      <c r="Q3617" s="106"/>
    </row>
    <row r="3618" spans="1:17" x14ac:dyDescent="0.25">
      <c r="A3618" t="s">
        <v>331</v>
      </c>
      <c r="B3618" s="25">
        <v>2019</v>
      </c>
      <c r="C3618" s="25" t="s">
        <v>0</v>
      </c>
      <c r="D3618" s="25" t="s">
        <v>59</v>
      </c>
      <c r="E3618" s="25" t="s">
        <v>158</v>
      </c>
      <c r="F3618" s="23" t="s">
        <v>159</v>
      </c>
      <c r="G3618" s="23" t="s">
        <v>492</v>
      </c>
      <c r="H3618" s="32" t="s">
        <v>366</v>
      </c>
      <c r="I3618" s="32" t="s">
        <v>55</v>
      </c>
      <c r="J3618" s="135">
        <v>137</v>
      </c>
      <c r="K3618" s="28">
        <v>0.21898000000000001</v>
      </c>
      <c r="L3618" s="77">
        <v>0.9</v>
      </c>
      <c r="Q3618" s="106"/>
    </row>
    <row r="3619" spans="1:17" x14ac:dyDescent="0.25">
      <c r="A3619" t="s">
        <v>331</v>
      </c>
      <c r="B3619" s="25">
        <v>2019</v>
      </c>
      <c r="C3619" s="25" t="s">
        <v>1</v>
      </c>
      <c r="D3619" s="25" t="s">
        <v>60</v>
      </c>
      <c r="E3619" s="25" t="s">
        <v>158</v>
      </c>
      <c r="F3619" s="23" t="s">
        <v>159</v>
      </c>
      <c r="G3619" s="23" t="s">
        <v>492</v>
      </c>
      <c r="H3619" s="32" t="s">
        <v>366</v>
      </c>
      <c r="I3619" s="32" t="s">
        <v>55</v>
      </c>
      <c r="J3619" s="135">
        <v>116</v>
      </c>
      <c r="K3619" s="28">
        <v>0.33621000000000001</v>
      </c>
      <c r="L3619" s="77">
        <v>0.9</v>
      </c>
      <c r="Q3619" s="106"/>
    </row>
    <row r="3620" spans="1:17" x14ac:dyDescent="0.25">
      <c r="A3620" t="s">
        <v>331</v>
      </c>
      <c r="B3620" s="25">
        <v>2019</v>
      </c>
      <c r="C3620" s="25" t="s">
        <v>2</v>
      </c>
      <c r="D3620" s="25" t="s">
        <v>61</v>
      </c>
      <c r="E3620" s="25" t="s">
        <v>158</v>
      </c>
      <c r="F3620" s="23" t="s">
        <v>159</v>
      </c>
      <c r="G3620" s="23" t="s">
        <v>492</v>
      </c>
      <c r="H3620" s="32" t="s">
        <v>366</v>
      </c>
      <c r="I3620" s="32" t="s">
        <v>55</v>
      </c>
      <c r="J3620" s="135">
        <v>114</v>
      </c>
      <c r="K3620" s="28">
        <v>0.24560999999999999</v>
      </c>
      <c r="L3620" s="77">
        <v>0.9</v>
      </c>
      <c r="Q3620" s="106"/>
    </row>
    <row r="3621" spans="1:17" x14ac:dyDescent="0.25">
      <c r="A3621" t="s">
        <v>331</v>
      </c>
      <c r="B3621" s="25">
        <v>2019</v>
      </c>
      <c r="C3621" s="25" t="s">
        <v>3</v>
      </c>
      <c r="D3621" s="25" t="s">
        <v>62</v>
      </c>
      <c r="E3621" s="25" t="s">
        <v>158</v>
      </c>
      <c r="F3621" s="23" t="s">
        <v>159</v>
      </c>
      <c r="G3621" s="23" t="s">
        <v>492</v>
      </c>
      <c r="H3621" s="32" t="s">
        <v>366</v>
      </c>
      <c r="I3621" s="32" t="s">
        <v>55</v>
      </c>
      <c r="J3621" s="135">
        <v>94</v>
      </c>
      <c r="K3621" s="28">
        <v>0.47871999999999998</v>
      </c>
      <c r="L3621" s="77">
        <v>0.9</v>
      </c>
      <c r="Q3621" s="106"/>
    </row>
    <row r="3622" spans="1:17" x14ac:dyDescent="0.25">
      <c r="A3622" t="s">
        <v>331</v>
      </c>
      <c r="B3622" s="25">
        <v>2020</v>
      </c>
      <c r="C3622" s="25" t="s">
        <v>0</v>
      </c>
      <c r="D3622" s="25" t="s">
        <v>63</v>
      </c>
      <c r="E3622" s="25" t="s">
        <v>158</v>
      </c>
      <c r="F3622" s="23" t="s">
        <v>159</v>
      </c>
      <c r="G3622" s="23" t="s">
        <v>492</v>
      </c>
      <c r="H3622" s="32" t="s">
        <v>366</v>
      </c>
      <c r="I3622" s="32" t="s">
        <v>55</v>
      </c>
      <c r="J3622" s="135">
        <v>109</v>
      </c>
      <c r="K3622" s="28">
        <v>0.39450000000000002</v>
      </c>
      <c r="L3622" s="77">
        <v>0.9</v>
      </c>
      <c r="Q3622" s="106"/>
    </row>
    <row r="3623" spans="1:17" x14ac:dyDescent="0.25">
      <c r="A3623" t="s">
        <v>331</v>
      </c>
      <c r="B3623" s="25">
        <v>2020</v>
      </c>
      <c r="C3623" s="25" t="s">
        <v>1</v>
      </c>
      <c r="D3623" s="25" t="s">
        <v>64</v>
      </c>
      <c r="E3623" s="25" t="s">
        <v>158</v>
      </c>
      <c r="F3623" s="23" t="s">
        <v>159</v>
      </c>
      <c r="G3623" s="23" t="s">
        <v>492</v>
      </c>
      <c r="H3623" s="32" t="s">
        <v>366</v>
      </c>
      <c r="I3623" s="32" t="s">
        <v>55</v>
      </c>
      <c r="J3623" s="135">
        <v>59</v>
      </c>
      <c r="K3623" s="28">
        <v>0.40677999999999997</v>
      </c>
      <c r="L3623" s="77">
        <v>0.9</v>
      </c>
      <c r="Q3623" s="106"/>
    </row>
    <row r="3624" spans="1:17" x14ac:dyDescent="0.25">
      <c r="A3624" t="s">
        <v>331</v>
      </c>
      <c r="B3624" s="25">
        <v>2020</v>
      </c>
      <c r="C3624" s="25" t="s">
        <v>2</v>
      </c>
      <c r="D3624" s="25" t="s">
        <v>65</v>
      </c>
      <c r="E3624" s="25" t="s">
        <v>158</v>
      </c>
      <c r="F3624" s="23" t="s">
        <v>159</v>
      </c>
      <c r="G3624" s="23" t="s">
        <v>492</v>
      </c>
      <c r="H3624" s="32" t="s">
        <v>366</v>
      </c>
      <c r="I3624" s="32" t="s">
        <v>55</v>
      </c>
      <c r="J3624" s="135">
        <v>97</v>
      </c>
      <c r="K3624" s="28">
        <v>0.48454000000000003</v>
      </c>
      <c r="L3624" s="77">
        <v>0.9</v>
      </c>
      <c r="Q3624" s="106"/>
    </row>
    <row r="3625" spans="1:17" x14ac:dyDescent="0.25">
      <c r="A3625" t="s">
        <v>331</v>
      </c>
      <c r="B3625" s="25">
        <v>2020</v>
      </c>
      <c r="C3625" s="25" t="s">
        <v>3</v>
      </c>
      <c r="D3625" s="25" t="s">
        <v>66</v>
      </c>
      <c r="E3625" s="25" t="s">
        <v>158</v>
      </c>
      <c r="F3625" s="23" t="s">
        <v>159</v>
      </c>
      <c r="G3625" s="23" t="s">
        <v>492</v>
      </c>
      <c r="H3625" s="32" t="s">
        <v>366</v>
      </c>
      <c r="I3625" s="32" t="s">
        <v>55</v>
      </c>
      <c r="J3625" s="135">
        <v>98</v>
      </c>
      <c r="K3625" s="28">
        <v>0.47959000000000002</v>
      </c>
      <c r="L3625" s="77">
        <v>0.9</v>
      </c>
      <c r="Q3625" s="106"/>
    </row>
    <row r="3626" spans="1:17" x14ac:dyDescent="0.25">
      <c r="A3626" t="s">
        <v>331</v>
      </c>
      <c r="B3626" s="25">
        <v>2021</v>
      </c>
      <c r="C3626" s="25" t="s">
        <v>0</v>
      </c>
      <c r="D3626" s="25" t="s">
        <v>67</v>
      </c>
      <c r="E3626" s="25" t="s">
        <v>158</v>
      </c>
      <c r="F3626" s="23" t="s">
        <v>159</v>
      </c>
      <c r="G3626" s="23" t="s">
        <v>492</v>
      </c>
      <c r="H3626" s="32" t="s">
        <v>366</v>
      </c>
      <c r="I3626" s="32" t="s">
        <v>55</v>
      </c>
      <c r="J3626" s="135">
        <v>99</v>
      </c>
      <c r="K3626" s="28">
        <v>0.76768000000000003</v>
      </c>
      <c r="L3626" s="77">
        <v>0.9</v>
      </c>
      <c r="Q3626" s="106"/>
    </row>
    <row r="3627" spans="1:17" x14ac:dyDescent="0.25">
      <c r="A3627" t="s">
        <v>331</v>
      </c>
      <c r="B3627" s="25">
        <v>2021</v>
      </c>
      <c r="C3627" s="25" t="s">
        <v>1</v>
      </c>
      <c r="D3627" s="25" t="s">
        <v>68</v>
      </c>
      <c r="E3627" s="25" t="s">
        <v>158</v>
      </c>
      <c r="F3627" s="23" t="s">
        <v>159</v>
      </c>
      <c r="G3627" s="23" t="s">
        <v>492</v>
      </c>
      <c r="H3627" s="32" t="s">
        <v>366</v>
      </c>
      <c r="I3627" s="32" t="s">
        <v>55</v>
      </c>
      <c r="J3627" s="135">
        <v>98</v>
      </c>
      <c r="K3627" s="28">
        <v>0.92857000000000001</v>
      </c>
      <c r="L3627" s="77">
        <v>0.9</v>
      </c>
      <c r="Q3627" s="106"/>
    </row>
    <row r="3628" spans="1:17" x14ac:dyDescent="0.25">
      <c r="A3628" t="s">
        <v>331</v>
      </c>
      <c r="B3628" s="25">
        <v>2021</v>
      </c>
      <c r="C3628" s="25" t="s">
        <v>2</v>
      </c>
      <c r="D3628" s="25" t="s">
        <v>69</v>
      </c>
      <c r="E3628" s="25" t="s">
        <v>158</v>
      </c>
      <c r="F3628" s="23" t="s">
        <v>159</v>
      </c>
      <c r="G3628" s="23" t="s">
        <v>492</v>
      </c>
      <c r="H3628" s="32" t="s">
        <v>366</v>
      </c>
      <c r="I3628" s="32" t="s">
        <v>55</v>
      </c>
      <c r="J3628" s="135">
        <v>126</v>
      </c>
      <c r="K3628" s="28">
        <v>0.84126999999999996</v>
      </c>
      <c r="L3628" s="77">
        <v>0.9</v>
      </c>
      <c r="Q3628" s="106"/>
    </row>
    <row r="3629" spans="1:17" x14ac:dyDescent="0.25">
      <c r="A3629" t="s">
        <v>331</v>
      </c>
      <c r="B3629" s="25">
        <v>2021</v>
      </c>
      <c r="C3629" s="25" t="s">
        <v>3</v>
      </c>
      <c r="D3629" s="25" t="s">
        <v>70</v>
      </c>
      <c r="E3629" s="25" t="s">
        <v>158</v>
      </c>
      <c r="F3629" s="23" t="s">
        <v>159</v>
      </c>
      <c r="G3629" s="23" t="s">
        <v>492</v>
      </c>
      <c r="H3629" s="32" t="s">
        <v>366</v>
      </c>
      <c r="I3629" s="32" t="s">
        <v>55</v>
      </c>
      <c r="J3629" s="135">
        <v>100</v>
      </c>
      <c r="K3629" s="28">
        <v>0.92</v>
      </c>
      <c r="L3629" s="77">
        <v>0.9</v>
      </c>
      <c r="Q3629" s="106"/>
    </row>
    <row r="3630" spans="1:17" x14ac:dyDescent="0.25">
      <c r="A3630" t="s">
        <v>331</v>
      </c>
      <c r="B3630" s="25">
        <v>2022</v>
      </c>
      <c r="C3630" s="25" t="s">
        <v>0</v>
      </c>
      <c r="D3630" s="25" t="s">
        <v>71</v>
      </c>
      <c r="E3630" s="25" t="s">
        <v>158</v>
      </c>
      <c r="F3630" s="23" t="s">
        <v>159</v>
      </c>
      <c r="G3630" s="23" t="s">
        <v>492</v>
      </c>
      <c r="H3630" s="32" t="s">
        <v>366</v>
      </c>
      <c r="I3630" s="32" t="s">
        <v>55</v>
      </c>
      <c r="J3630" s="135">
        <v>97</v>
      </c>
      <c r="K3630" s="28">
        <v>0.94845000000000002</v>
      </c>
      <c r="L3630" s="77">
        <v>0.9</v>
      </c>
      <c r="Q3630" s="106"/>
    </row>
    <row r="3631" spans="1:17" x14ac:dyDescent="0.25">
      <c r="A3631" t="s">
        <v>331</v>
      </c>
      <c r="B3631" s="25">
        <v>2022</v>
      </c>
      <c r="C3631" s="25" t="s">
        <v>1</v>
      </c>
      <c r="D3631" s="25" t="s">
        <v>72</v>
      </c>
      <c r="E3631" s="25" t="s">
        <v>158</v>
      </c>
      <c r="F3631" s="23" t="s">
        <v>159</v>
      </c>
      <c r="G3631" s="23" t="s">
        <v>492</v>
      </c>
      <c r="H3631" s="32" t="s">
        <v>366</v>
      </c>
      <c r="I3631" s="32" t="s">
        <v>55</v>
      </c>
      <c r="J3631" s="135">
        <v>97</v>
      </c>
      <c r="K3631" s="28">
        <v>0.91752999999999996</v>
      </c>
      <c r="L3631" s="77">
        <v>0.9</v>
      </c>
      <c r="Q3631" s="106"/>
    </row>
    <row r="3632" spans="1:17" x14ac:dyDescent="0.25">
      <c r="A3632" t="s">
        <v>331</v>
      </c>
      <c r="B3632" s="25">
        <v>2022</v>
      </c>
      <c r="C3632" s="25" t="s">
        <v>2</v>
      </c>
      <c r="D3632" s="25" t="s">
        <v>73</v>
      </c>
      <c r="E3632" s="25" t="s">
        <v>158</v>
      </c>
      <c r="F3632" s="23" t="s">
        <v>159</v>
      </c>
      <c r="G3632" s="23" t="s">
        <v>492</v>
      </c>
      <c r="H3632" s="32" t="s">
        <v>366</v>
      </c>
      <c r="I3632" s="32" t="s">
        <v>55</v>
      </c>
      <c r="J3632" s="135">
        <v>98</v>
      </c>
      <c r="K3632" s="28">
        <v>0.84694000000000003</v>
      </c>
      <c r="L3632" s="77">
        <v>0.9</v>
      </c>
      <c r="Q3632" s="106"/>
    </row>
    <row r="3633" spans="1:17" x14ac:dyDescent="0.25">
      <c r="A3633" t="s">
        <v>331</v>
      </c>
      <c r="B3633" s="25">
        <v>2022</v>
      </c>
      <c r="C3633" s="25" t="s">
        <v>3</v>
      </c>
      <c r="D3633" s="25" t="s">
        <v>493</v>
      </c>
      <c r="E3633" s="25" t="s">
        <v>158</v>
      </c>
      <c r="F3633" s="23" t="s">
        <v>159</v>
      </c>
      <c r="G3633" s="23" t="s">
        <v>492</v>
      </c>
      <c r="H3633" s="32" t="s">
        <v>366</v>
      </c>
      <c r="I3633" s="32" t="s">
        <v>55</v>
      </c>
      <c r="J3633" s="135">
        <v>105</v>
      </c>
      <c r="K3633" s="28">
        <v>0.88571</v>
      </c>
      <c r="L3633" s="77">
        <v>0.9</v>
      </c>
      <c r="Q3633" s="106"/>
    </row>
    <row r="3634" spans="1:17" x14ac:dyDescent="0.25">
      <c r="A3634" t="s">
        <v>331</v>
      </c>
      <c r="B3634" s="25">
        <v>2023</v>
      </c>
      <c r="C3634" s="25" t="s">
        <v>0</v>
      </c>
      <c r="D3634" s="25" t="s">
        <v>537</v>
      </c>
      <c r="E3634" s="25" t="s">
        <v>158</v>
      </c>
      <c r="F3634" s="23" t="s">
        <v>159</v>
      </c>
      <c r="G3634" s="23" t="s">
        <v>492</v>
      </c>
      <c r="H3634" s="32" t="s">
        <v>366</v>
      </c>
      <c r="I3634" s="32" t="s">
        <v>55</v>
      </c>
      <c r="J3634" s="135">
        <v>101</v>
      </c>
      <c r="K3634" s="28">
        <v>0.93069000000000002</v>
      </c>
      <c r="L3634" s="77">
        <v>0.9</v>
      </c>
      <c r="Q3634" s="106"/>
    </row>
    <row r="3635" spans="1:17" x14ac:dyDescent="0.25">
      <c r="A3635" t="s">
        <v>331</v>
      </c>
      <c r="B3635" s="25">
        <v>2018</v>
      </c>
      <c r="C3635" s="25" t="s">
        <v>0</v>
      </c>
      <c r="D3635" s="25" t="s">
        <v>54</v>
      </c>
      <c r="E3635" s="25" t="s">
        <v>492</v>
      </c>
      <c r="F3635" s="23" t="s">
        <v>359</v>
      </c>
      <c r="G3635" s="23" t="s">
        <v>492</v>
      </c>
      <c r="H3635" s="32" t="s">
        <v>359</v>
      </c>
      <c r="I3635" s="32" t="s">
        <v>55</v>
      </c>
      <c r="J3635" s="135">
        <v>269</v>
      </c>
      <c r="K3635" s="28">
        <v>0.67657999999999996</v>
      </c>
      <c r="L3635" s="77">
        <v>0.9</v>
      </c>
      <c r="Q3635" s="106"/>
    </row>
    <row r="3636" spans="1:17" x14ac:dyDescent="0.25">
      <c r="A3636" t="s">
        <v>331</v>
      </c>
      <c r="B3636" s="25">
        <v>2018</v>
      </c>
      <c r="C3636" s="25" t="s">
        <v>1</v>
      </c>
      <c r="D3636" s="25" t="s">
        <v>56</v>
      </c>
      <c r="E3636" s="25" t="s">
        <v>492</v>
      </c>
      <c r="F3636" s="23" t="s">
        <v>359</v>
      </c>
      <c r="G3636" s="23" t="s">
        <v>492</v>
      </c>
      <c r="H3636" s="32" t="s">
        <v>359</v>
      </c>
      <c r="I3636" s="32" t="s">
        <v>55</v>
      </c>
      <c r="J3636" s="135">
        <v>429</v>
      </c>
      <c r="K3636" s="28">
        <v>0.76224000000000003</v>
      </c>
      <c r="L3636" s="77">
        <v>0.9</v>
      </c>
      <c r="Q3636" s="106"/>
    </row>
    <row r="3637" spans="1:17" x14ac:dyDescent="0.25">
      <c r="A3637" t="s">
        <v>331</v>
      </c>
      <c r="B3637" s="25">
        <v>2018</v>
      </c>
      <c r="C3637" s="25" t="s">
        <v>2</v>
      </c>
      <c r="D3637" s="25" t="s">
        <v>57</v>
      </c>
      <c r="E3637" s="25" t="s">
        <v>492</v>
      </c>
      <c r="F3637" s="23" t="s">
        <v>359</v>
      </c>
      <c r="G3637" s="23" t="s">
        <v>492</v>
      </c>
      <c r="H3637" s="32" t="s">
        <v>359</v>
      </c>
      <c r="I3637" s="32" t="s">
        <v>55</v>
      </c>
      <c r="J3637" s="135">
        <v>469</v>
      </c>
      <c r="K3637" s="28">
        <v>0.8145</v>
      </c>
      <c r="L3637" s="77">
        <v>0.9</v>
      </c>
      <c r="Q3637" s="106"/>
    </row>
    <row r="3638" spans="1:17" x14ac:dyDescent="0.25">
      <c r="A3638" t="s">
        <v>331</v>
      </c>
      <c r="B3638" s="25">
        <v>2018</v>
      </c>
      <c r="C3638" s="25" t="s">
        <v>3</v>
      </c>
      <c r="D3638" s="25" t="s">
        <v>58</v>
      </c>
      <c r="E3638" s="25" t="s">
        <v>492</v>
      </c>
      <c r="F3638" s="23" t="s">
        <v>359</v>
      </c>
      <c r="G3638" s="23" t="s">
        <v>492</v>
      </c>
      <c r="H3638" s="32" t="s">
        <v>359</v>
      </c>
      <c r="I3638" s="32" t="s">
        <v>55</v>
      </c>
      <c r="J3638" s="135">
        <v>443</v>
      </c>
      <c r="K3638" s="28">
        <v>0.87358999999999998</v>
      </c>
      <c r="L3638" s="77">
        <v>0.9</v>
      </c>
      <c r="Q3638" s="106"/>
    </row>
    <row r="3639" spans="1:17" x14ac:dyDescent="0.25">
      <c r="A3639" t="s">
        <v>331</v>
      </c>
      <c r="B3639" s="25">
        <v>2019</v>
      </c>
      <c r="C3639" s="25" t="s">
        <v>0</v>
      </c>
      <c r="D3639" s="25" t="s">
        <v>59</v>
      </c>
      <c r="E3639" s="25" t="s">
        <v>492</v>
      </c>
      <c r="F3639" s="23" t="s">
        <v>359</v>
      </c>
      <c r="G3639" s="23" t="s">
        <v>492</v>
      </c>
      <c r="H3639" s="32" t="s">
        <v>359</v>
      </c>
      <c r="I3639" s="32" t="s">
        <v>55</v>
      </c>
      <c r="J3639" s="135">
        <v>426</v>
      </c>
      <c r="K3639" s="28">
        <v>0.85211000000000003</v>
      </c>
      <c r="L3639" s="77">
        <v>0.9</v>
      </c>
      <c r="Q3639" s="106"/>
    </row>
    <row r="3640" spans="1:17" x14ac:dyDescent="0.25">
      <c r="A3640" t="s">
        <v>331</v>
      </c>
      <c r="B3640" s="25">
        <v>2019</v>
      </c>
      <c r="C3640" s="25" t="s">
        <v>1</v>
      </c>
      <c r="D3640" s="25" t="s">
        <v>60</v>
      </c>
      <c r="E3640" s="25" t="s">
        <v>492</v>
      </c>
      <c r="F3640" s="23" t="s">
        <v>359</v>
      </c>
      <c r="G3640" s="23" t="s">
        <v>492</v>
      </c>
      <c r="H3640" s="32" t="s">
        <v>359</v>
      </c>
      <c r="I3640" s="32" t="s">
        <v>55</v>
      </c>
      <c r="J3640" s="135">
        <v>431</v>
      </c>
      <c r="K3640" s="28">
        <v>0.81671000000000005</v>
      </c>
      <c r="L3640" s="77">
        <v>0.9</v>
      </c>
      <c r="Q3640" s="106"/>
    </row>
    <row r="3641" spans="1:17" x14ac:dyDescent="0.25">
      <c r="A3641" t="s">
        <v>331</v>
      </c>
      <c r="B3641" s="25">
        <v>2019</v>
      </c>
      <c r="C3641" s="25" t="s">
        <v>2</v>
      </c>
      <c r="D3641" s="25" t="s">
        <v>61</v>
      </c>
      <c r="E3641" s="25" t="s">
        <v>492</v>
      </c>
      <c r="F3641" s="23" t="s">
        <v>359</v>
      </c>
      <c r="G3641" s="23" t="s">
        <v>492</v>
      </c>
      <c r="H3641" s="32" t="s">
        <v>359</v>
      </c>
      <c r="I3641" s="32" t="s">
        <v>55</v>
      </c>
      <c r="J3641" s="135">
        <v>495</v>
      </c>
      <c r="K3641" s="28">
        <v>0.79596</v>
      </c>
      <c r="L3641" s="77">
        <v>0.9</v>
      </c>
      <c r="Q3641" s="106"/>
    </row>
    <row r="3642" spans="1:17" x14ac:dyDescent="0.25">
      <c r="A3642" t="s">
        <v>331</v>
      </c>
      <c r="B3642" s="25">
        <v>2019</v>
      </c>
      <c r="C3642" s="25" t="s">
        <v>3</v>
      </c>
      <c r="D3642" s="25" t="s">
        <v>62</v>
      </c>
      <c r="E3642" s="25" t="s">
        <v>492</v>
      </c>
      <c r="F3642" s="23" t="s">
        <v>359</v>
      </c>
      <c r="G3642" s="23" t="s">
        <v>492</v>
      </c>
      <c r="H3642" s="32" t="s">
        <v>359</v>
      </c>
      <c r="I3642" s="32" t="s">
        <v>55</v>
      </c>
      <c r="J3642" s="135">
        <v>479</v>
      </c>
      <c r="K3642" s="28">
        <v>0.79332000000000003</v>
      </c>
      <c r="L3642" s="77">
        <v>0.9</v>
      </c>
      <c r="Q3642" s="106"/>
    </row>
    <row r="3643" spans="1:17" x14ac:dyDescent="0.25">
      <c r="A3643" t="s">
        <v>331</v>
      </c>
      <c r="B3643" s="25">
        <v>2020</v>
      </c>
      <c r="C3643" s="25" t="s">
        <v>0</v>
      </c>
      <c r="D3643" s="25" t="s">
        <v>63</v>
      </c>
      <c r="E3643" s="25" t="s">
        <v>492</v>
      </c>
      <c r="F3643" s="23" t="s">
        <v>359</v>
      </c>
      <c r="G3643" s="23" t="s">
        <v>492</v>
      </c>
      <c r="H3643" s="32" t="s">
        <v>359</v>
      </c>
      <c r="I3643" s="32" t="s">
        <v>55</v>
      </c>
      <c r="J3643" s="135">
        <v>445</v>
      </c>
      <c r="K3643" s="28">
        <v>0.63371</v>
      </c>
      <c r="L3643" s="77">
        <v>0.9</v>
      </c>
      <c r="Q3643" s="106"/>
    </row>
    <row r="3644" spans="1:17" x14ac:dyDescent="0.25">
      <c r="A3644" t="s">
        <v>331</v>
      </c>
      <c r="B3644" s="25">
        <v>2020</v>
      </c>
      <c r="C3644" s="25" t="s">
        <v>1</v>
      </c>
      <c r="D3644" s="25" t="s">
        <v>64</v>
      </c>
      <c r="E3644" s="25" t="s">
        <v>492</v>
      </c>
      <c r="F3644" s="23" t="s">
        <v>359</v>
      </c>
      <c r="G3644" s="23" t="s">
        <v>492</v>
      </c>
      <c r="H3644" s="32" t="s">
        <v>359</v>
      </c>
      <c r="I3644" s="32" t="s">
        <v>55</v>
      </c>
      <c r="J3644" s="135">
        <v>152</v>
      </c>
      <c r="K3644" s="28">
        <v>0.54605000000000004</v>
      </c>
      <c r="L3644" s="77">
        <v>0.9</v>
      </c>
      <c r="Q3644" s="106"/>
    </row>
    <row r="3645" spans="1:17" x14ac:dyDescent="0.25">
      <c r="A3645" t="s">
        <v>331</v>
      </c>
      <c r="B3645" s="25">
        <v>2020</v>
      </c>
      <c r="C3645" s="25" t="s">
        <v>2</v>
      </c>
      <c r="D3645" s="25" t="s">
        <v>65</v>
      </c>
      <c r="E3645" s="25" t="s">
        <v>492</v>
      </c>
      <c r="F3645" s="23" t="s">
        <v>359</v>
      </c>
      <c r="G3645" s="23" t="s">
        <v>492</v>
      </c>
      <c r="H3645" s="32" t="s">
        <v>359</v>
      </c>
      <c r="I3645" s="32" t="s">
        <v>55</v>
      </c>
      <c r="J3645" s="135">
        <v>238</v>
      </c>
      <c r="K3645" s="28">
        <v>0.54622000000000004</v>
      </c>
      <c r="L3645" s="77">
        <v>0.9</v>
      </c>
      <c r="Q3645" s="106"/>
    </row>
    <row r="3646" spans="1:17" x14ac:dyDescent="0.25">
      <c r="A3646" t="s">
        <v>331</v>
      </c>
      <c r="B3646" s="25">
        <v>2020</v>
      </c>
      <c r="C3646" s="25" t="s">
        <v>3</v>
      </c>
      <c r="D3646" s="25" t="s">
        <v>66</v>
      </c>
      <c r="E3646" s="25" t="s">
        <v>492</v>
      </c>
      <c r="F3646" s="23" t="s">
        <v>359</v>
      </c>
      <c r="G3646" s="23" t="s">
        <v>492</v>
      </c>
      <c r="H3646" s="32" t="s">
        <v>359</v>
      </c>
      <c r="I3646" s="32" t="s">
        <v>55</v>
      </c>
      <c r="J3646" s="135">
        <v>378</v>
      </c>
      <c r="K3646" s="28">
        <v>0.53703999999999996</v>
      </c>
      <c r="L3646" s="77">
        <v>0.9</v>
      </c>
      <c r="Q3646" s="106"/>
    </row>
    <row r="3647" spans="1:17" x14ac:dyDescent="0.25">
      <c r="A3647" t="s">
        <v>331</v>
      </c>
      <c r="B3647" s="25">
        <v>2021</v>
      </c>
      <c r="C3647" s="25" t="s">
        <v>0</v>
      </c>
      <c r="D3647" s="25" t="s">
        <v>67</v>
      </c>
      <c r="E3647" s="25" t="s">
        <v>492</v>
      </c>
      <c r="F3647" s="23" t="s">
        <v>359</v>
      </c>
      <c r="G3647" s="23" t="s">
        <v>492</v>
      </c>
      <c r="H3647" s="32" t="s">
        <v>359</v>
      </c>
      <c r="I3647" s="32" t="s">
        <v>55</v>
      </c>
      <c r="J3647" s="135">
        <v>379</v>
      </c>
      <c r="K3647" s="28">
        <v>0.54354000000000002</v>
      </c>
      <c r="L3647" s="77">
        <v>0.9</v>
      </c>
      <c r="Q3647" s="106"/>
    </row>
    <row r="3648" spans="1:17" x14ac:dyDescent="0.25">
      <c r="A3648" t="s">
        <v>331</v>
      </c>
      <c r="B3648" s="25">
        <v>2021</v>
      </c>
      <c r="C3648" s="25" t="s">
        <v>1</v>
      </c>
      <c r="D3648" s="25" t="s">
        <v>68</v>
      </c>
      <c r="E3648" s="25" t="s">
        <v>492</v>
      </c>
      <c r="F3648" s="23" t="s">
        <v>359</v>
      </c>
      <c r="G3648" s="23" t="s">
        <v>492</v>
      </c>
      <c r="H3648" s="32" t="s">
        <v>359</v>
      </c>
      <c r="I3648" s="32" t="s">
        <v>55</v>
      </c>
      <c r="J3648" s="135">
        <v>343</v>
      </c>
      <c r="K3648" s="28">
        <v>0.56267999999999996</v>
      </c>
      <c r="L3648" s="77">
        <v>0.9</v>
      </c>
      <c r="Q3648" s="106"/>
    </row>
    <row r="3649" spans="1:17" x14ac:dyDescent="0.25">
      <c r="A3649" t="s">
        <v>331</v>
      </c>
      <c r="B3649" s="25">
        <v>2021</v>
      </c>
      <c r="C3649" s="25" t="s">
        <v>2</v>
      </c>
      <c r="D3649" s="25" t="s">
        <v>69</v>
      </c>
      <c r="E3649" s="25" t="s">
        <v>492</v>
      </c>
      <c r="F3649" s="23" t="s">
        <v>359</v>
      </c>
      <c r="G3649" s="23" t="s">
        <v>492</v>
      </c>
      <c r="H3649" s="32" t="s">
        <v>359</v>
      </c>
      <c r="I3649" s="32" t="s">
        <v>55</v>
      </c>
      <c r="J3649" s="135">
        <v>343</v>
      </c>
      <c r="K3649" s="28">
        <v>0.52186999999999995</v>
      </c>
      <c r="L3649" s="77">
        <v>0.9</v>
      </c>
      <c r="Q3649" s="106"/>
    </row>
    <row r="3650" spans="1:17" x14ac:dyDescent="0.25">
      <c r="A3650" t="s">
        <v>331</v>
      </c>
      <c r="B3650" s="25">
        <v>2021</v>
      </c>
      <c r="C3650" s="25" t="s">
        <v>3</v>
      </c>
      <c r="D3650" s="25" t="s">
        <v>70</v>
      </c>
      <c r="E3650" s="25" t="s">
        <v>492</v>
      </c>
      <c r="F3650" s="23" t="s">
        <v>359</v>
      </c>
      <c r="G3650" s="23" t="s">
        <v>492</v>
      </c>
      <c r="H3650" s="32" t="s">
        <v>359</v>
      </c>
      <c r="I3650" s="32" t="s">
        <v>55</v>
      </c>
      <c r="J3650" s="135">
        <v>293</v>
      </c>
      <c r="K3650" s="28">
        <v>0.50853000000000004</v>
      </c>
      <c r="L3650" s="77">
        <v>0.9</v>
      </c>
      <c r="Q3650" s="106"/>
    </row>
    <row r="3651" spans="1:17" x14ac:dyDescent="0.25">
      <c r="A3651" t="s">
        <v>331</v>
      </c>
      <c r="B3651" s="25">
        <v>2022</v>
      </c>
      <c r="C3651" s="25" t="s">
        <v>0</v>
      </c>
      <c r="D3651" s="25" t="s">
        <v>71</v>
      </c>
      <c r="E3651" s="25" t="s">
        <v>492</v>
      </c>
      <c r="F3651" s="23" t="s">
        <v>359</v>
      </c>
      <c r="G3651" s="23" t="s">
        <v>492</v>
      </c>
      <c r="H3651" s="32" t="s">
        <v>359</v>
      </c>
      <c r="I3651" s="32" t="s">
        <v>55</v>
      </c>
      <c r="J3651" s="135">
        <v>267</v>
      </c>
      <c r="K3651" s="28">
        <v>0.55056000000000005</v>
      </c>
      <c r="L3651" s="77">
        <v>0.9</v>
      </c>
      <c r="Q3651" s="106"/>
    </row>
    <row r="3652" spans="1:17" x14ac:dyDescent="0.25">
      <c r="A3652" t="s">
        <v>331</v>
      </c>
      <c r="B3652" s="25">
        <v>2022</v>
      </c>
      <c r="C3652" s="25" t="s">
        <v>1</v>
      </c>
      <c r="D3652" s="25" t="s">
        <v>72</v>
      </c>
      <c r="E3652" s="25" t="s">
        <v>492</v>
      </c>
      <c r="F3652" s="23" t="s">
        <v>359</v>
      </c>
      <c r="G3652" s="23" t="s">
        <v>492</v>
      </c>
      <c r="H3652" s="32" t="s">
        <v>359</v>
      </c>
      <c r="I3652" s="32" t="s">
        <v>55</v>
      </c>
      <c r="J3652" s="135">
        <v>280</v>
      </c>
      <c r="K3652" s="28">
        <v>0.57499999999999996</v>
      </c>
      <c r="L3652" s="77">
        <v>0.9</v>
      </c>
      <c r="Q3652" s="106"/>
    </row>
    <row r="3653" spans="1:17" x14ac:dyDescent="0.25">
      <c r="A3653" t="s">
        <v>331</v>
      </c>
      <c r="B3653" s="25">
        <v>2022</v>
      </c>
      <c r="C3653" s="25" t="s">
        <v>2</v>
      </c>
      <c r="D3653" s="25" t="s">
        <v>73</v>
      </c>
      <c r="E3653" s="25" t="s">
        <v>492</v>
      </c>
      <c r="F3653" s="23" t="s">
        <v>359</v>
      </c>
      <c r="G3653" s="23" t="s">
        <v>492</v>
      </c>
      <c r="H3653" s="32" t="s">
        <v>359</v>
      </c>
      <c r="I3653" s="32" t="s">
        <v>55</v>
      </c>
      <c r="J3653" s="135">
        <v>286</v>
      </c>
      <c r="K3653" s="28">
        <v>0.63287000000000004</v>
      </c>
      <c r="L3653" s="77">
        <v>0.9</v>
      </c>
      <c r="Q3653" s="106"/>
    </row>
    <row r="3654" spans="1:17" x14ac:dyDescent="0.25">
      <c r="A3654" t="s">
        <v>331</v>
      </c>
      <c r="B3654" s="25">
        <v>2022</v>
      </c>
      <c r="C3654" s="25" t="s">
        <v>3</v>
      </c>
      <c r="D3654" s="25" t="s">
        <v>493</v>
      </c>
      <c r="E3654" s="25" t="s">
        <v>492</v>
      </c>
      <c r="F3654" s="23" t="s">
        <v>359</v>
      </c>
      <c r="G3654" s="23" t="s">
        <v>492</v>
      </c>
      <c r="H3654" s="32" t="s">
        <v>359</v>
      </c>
      <c r="I3654" s="32" t="s">
        <v>55</v>
      </c>
      <c r="J3654" s="135">
        <v>220</v>
      </c>
      <c r="K3654" s="28">
        <v>0.62273000000000001</v>
      </c>
      <c r="L3654" s="77">
        <v>0.9</v>
      </c>
      <c r="Q3654" s="106"/>
    </row>
    <row r="3655" spans="1:17" x14ac:dyDescent="0.25">
      <c r="A3655" t="s">
        <v>331</v>
      </c>
      <c r="B3655" s="25">
        <v>2023</v>
      </c>
      <c r="C3655" s="25" t="s">
        <v>0</v>
      </c>
      <c r="D3655" s="25" t="s">
        <v>537</v>
      </c>
      <c r="E3655" s="25" t="s">
        <v>492</v>
      </c>
      <c r="F3655" s="23" t="s">
        <v>359</v>
      </c>
      <c r="G3655" s="23" t="s">
        <v>492</v>
      </c>
      <c r="H3655" s="32" t="s">
        <v>359</v>
      </c>
      <c r="I3655" s="32" t="s">
        <v>55</v>
      </c>
      <c r="J3655" s="135">
        <v>260</v>
      </c>
      <c r="K3655" s="28">
        <v>0.56537999999999999</v>
      </c>
      <c r="L3655" s="77">
        <v>0.9</v>
      </c>
      <c r="Q3655" s="106"/>
    </row>
    <row r="3656" spans="1:17" x14ac:dyDescent="0.25">
      <c r="A3656" t="s">
        <v>331</v>
      </c>
      <c r="B3656" s="25">
        <v>2018</v>
      </c>
      <c r="C3656" s="25" t="s">
        <v>0</v>
      </c>
      <c r="D3656" s="25" t="s">
        <v>54</v>
      </c>
      <c r="E3656" s="25" t="s">
        <v>160</v>
      </c>
      <c r="F3656" s="23" t="s">
        <v>161</v>
      </c>
      <c r="G3656" s="23" t="s">
        <v>492</v>
      </c>
      <c r="H3656" s="32" t="s">
        <v>365</v>
      </c>
      <c r="I3656" s="32" t="s">
        <v>55</v>
      </c>
      <c r="J3656" s="135">
        <v>70</v>
      </c>
      <c r="K3656" s="28">
        <v>0.84286000000000005</v>
      </c>
      <c r="L3656" s="77">
        <v>0.9</v>
      </c>
      <c r="Q3656" s="106"/>
    </row>
    <row r="3657" spans="1:17" x14ac:dyDescent="0.25">
      <c r="A3657" t="s">
        <v>331</v>
      </c>
      <c r="B3657" s="25">
        <v>2018</v>
      </c>
      <c r="C3657" s="25" t="s">
        <v>1</v>
      </c>
      <c r="D3657" s="25" t="s">
        <v>56</v>
      </c>
      <c r="E3657" s="25" t="s">
        <v>160</v>
      </c>
      <c r="F3657" s="23" t="s">
        <v>161</v>
      </c>
      <c r="G3657" s="23" t="s">
        <v>492</v>
      </c>
      <c r="H3657" s="32" t="s">
        <v>365</v>
      </c>
      <c r="I3657" s="32" t="s">
        <v>55</v>
      </c>
      <c r="J3657" s="135">
        <v>111</v>
      </c>
      <c r="K3657" s="28">
        <v>0.97297</v>
      </c>
      <c r="L3657" s="77">
        <v>0.9</v>
      </c>
      <c r="Q3657" s="106"/>
    </row>
    <row r="3658" spans="1:17" x14ac:dyDescent="0.25">
      <c r="A3658" t="s">
        <v>331</v>
      </c>
      <c r="B3658" s="25">
        <v>2018</v>
      </c>
      <c r="C3658" s="25" t="s">
        <v>2</v>
      </c>
      <c r="D3658" s="25" t="s">
        <v>57</v>
      </c>
      <c r="E3658" s="25" t="s">
        <v>160</v>
      </c>
      <c r="F3658" s="23" t="s">
        <v>161</v>
      </c>
      <c r="G3658" s="23" t="s">
        <v>492</v>
      </c>
      <c r="H3658" s="32" t="s">
        <v>365</v>
      </c>
      <c r="I3658" s="32" t="s">
        <v>55</v>
      </c>
      <c r="J3658" s="135">
        <v>108</v>
      </c>
      <c r="K3658" s="28">
        <v>0.96296000000000004</v>
      </c>
      <c r="L3658" s="77">
        <v>0.9</v>
      </c>
      <c r="Q3658" s="106"/>
    </row>
    <row r="3659" spans="1:17" x14ac:dyDescent="0.25">
      <c r="A3659" t="s">
        <v>331</v>
      </c>
      <c r="B3659" s="25">
        <v>2018</v>
      </c>
      <c r="C3659" s="25" t="s">
        <v>3</v>
      </c>
      <c r="D3659" s="25" t="s">
        <v>58</v>
      </c>
      <c r="E3659" s="25" t="s">
        <v>160</v>
      </c>
      <c r="F3659" s="23" t="s">
        <v>161</v>
      </c>
      <c r="G3659" s="23" t="s">
        <v>492</v>
      </c>
      <c r="H3659" s="32" t="s">
        <v>365</v>
      </c>
      <c r="I3659" s="32" t="s">
        <v>55</v>
      </c>
      <c r="J3659" s="135">
        <v>73</v>
      </c>
      <c r="K3659" s="28">
        <v>0.91781000000000001</v>
      </c>
      <c r="L3659" s="77">
        <v>0.9</v>
      </c>
      <c r="Q3659" s="106"/>
    </row>
    <row r="3660" spans="1:17" x14ac:dyDescent="0.25">
      <c r="A3660" t="s">
        <v>331</v>
      </c>
      <c r="B3660" s="25">
        <v>2019</v>
      </c>
      <c r="C3660" s="25" t="s">
        <v>0</v>
      </c>
      <c r="D3660" s="25" t="s">
        <v>59</v>
      </c>
      <c r="E3660" s="25" t="s">
        <v>160</v>
      </c>
      <c r="F3660" s="23" t="s">
        <v>161</v>
      </c>
      <c r="G3660" s="23" t="s">
        <v>492</v>
      </c>
      <c r="H3660" s="32" t="s">
        <v>365</v>
      </c>
      <c r="I3660" s="32" t="s">
        <v>55</v>
      </c>
      <c r="J3660" s="135">
        <v>63</v>
      </c>
      <c r="K3660" s="28">
        <v>0.88888999999999996</v>
      </c>
      <c r="L3660" s="77">
        <v>0.9</v>
      </c>
      <c r="Q3660" s="106"/>
    </row>
    <row r="3661" spans="1:17" x14ac:dyDescent="0.25">
      <c r="A3661" t="s">
        <v>331</v>
      </c>
      <c r="B3661" s="25">
        <v>2019</v>
      </c>
      <c r="C3661" s="25" t="s">
        <v>1</v>
      </c>
      <c r="D3661" s="25" t="s">
        <v>60</v>
      </c>
      <c r="E3661" s="25" t="s">
        <v>160</v>
      </c>
      <c r="F3661" s="23" t="s">
        <v>161</v>
      </c>
      <c r="G3661" s="23" t="s">
        <v>492</v>
      </c>
      <c r="H3661" s="32" t="s">
        <v>365</v>
      </c>
      <c r="I3661" s="32" t="s">
        <v>55</v>
      </c>
      <c r="J3661" s="135">
        <v>71</v>
      </c>
      <c r="K3661" s="28">
        <v>0.91549000000000003</v>
      </c>
      <c r="L3661" s="77">
        <v>0.9</v>
      </c>
      <c r="Q3661" s="106"/>
    </row>
    <row r="3662" spans="1:17" x14ac:dyDescent="0.25">
      <c r="A3662" t="s">
        <v>331</v>
      </c>
      <c r="B3662" s="25">
        <v>2019</v>
      </c>
      <c r="C3662" s="25" t="s">
        <v>2</v>
      </c>
      <c r="D3662" s="25" t="s">
        <v>61</v>
      </c>
      <c r="E3662" s="25" t="s">
        <v>160</v>
      </c>
      <c r="F3662" s="23" t="s">
        <v>161</v>
      </c>
      <c r="G3662" s="23" t="s">
        <v>492</v>
      </c>
      <c r="H3662" s="32" t="s">
        <v>365</v>
      </c>
      <c r="I3662" s="32" t="s">
        <v>55</v>
      </c>
      <c r="J3662" s="135">
        <v>85</v>
      </c>
      <c r="K3662" s="28">
        <v>0.92940999999999996</v>
      </c>
      <c r="L3662" s="77">
        <v>0.9</v>
      </c>
      <c r="Q3662" s="106"/>
    </row>
    <row r="3663" spans="1:17" x14ac:dyDescent="0.25">
      <c r="A3663" t="s">
        <v>331</v>
      </c>
      <c r="B3663" s="25">
        <v>2019</v>
      </c>
      <c r="C3663" s="25" t="s">
        <v>3</v>
      </c>
      <c r="D3663" s="25" t="s">
        <v>62</v>
      </c>
      <c r="E3663" s="25" t="s">
        <v>160</v>
      </c>
      <c r="F3663" s="23" t="s">
        <v>161</v>
      </c>
      <c r="G3663" s="23" t="s">
        <v>492</v>
      </c>
      <c r="H3663" s="32" t="s">
        <v>365</v>
      </c>
      <c r="I3663" s="32" t="s">
        <v>55</v>
      </c>
      <c r="J3663" s="135">
        <v>59</v>
      </c>
      <c r="K3663" s="28">
        <v>0.94915000000000005</v>
      </c>
      <c r="L3663" s="77">
        <v>0.9</v>
      </c>
      <c r="Q3663" s="106"/>
    </row>
    <row r="3664" spans="1:17" x14ac:dyDescent="0.25">
      <c r="A3664" t="s">
        <v>331</v>
      </c>
      <c r="B3664" s="25">
        <v>2020</v>
      </c>
      <c r="C3664" s="25" t="s">
        <v>0</v>
      </c>
      <c r="D3664" s="25" t="s">
        <v>63</v>
      </c>
      <c r="E3664" s="25" t="s">
        <v>160</v>
      </c>
      <c r="F3664" s="23" t="s">
        <v>161</v>
      </c>
      <c r="G3664" s="23" t="s">
        <v>492</v>
      </c>
      <c r="H3664" s="32" t="s">
        <v>365</v>
      </c>
      <c r="I3664" s="32" t="s">
        <v>55</v>
      </c>
      <c r="J3664" s="135">
        <v>58</v>
      </c>
      <c r="K3664" s="28">
        <v>0.94828000000000001</v>
      </c>
      <c r="L3664" s="77">
        <v>0.9</v>
      </c>
      <c r="Q3664" s="106"/>
    </row>
    <row r="3665" spans="1:17" x14ac:dyDescent="0.25">
      <c r="A3665" t="s">
        <v>331</v>
      </c>
      <c r="B3665" s="25">
        <v>2020</v>
      </c>
      <c r="C3665" s="25" t="s">
        <v>1</v>
      </c>
      <c r="D3665" s="25" t="s">
        <v>64</v>
      </c>
      <c r="E3665" s="25" t="s">
        <v>160</v>
      </c>
      <c r="F3665" s="23" t="s">
        <v>161</v>
      </c>
      <c r="G3665" s="23" t="s">
        <v>492</v>
      </c>
      <c r="H3665" s="32" t="s">
        <v>365</v>
      </c>
      <c r="I3665" s="32" t="s">
        <v>55</v>
      </c>
      <c r="J3665" s="135">
        <v>46</v>
      </c>
      <c r="K3665" s="28">
        <v>0.91303999999999996</v>
      </c>
      <c r="L3665" s="77">
        <v>0.9</v>
      </c>
      <c r="Q3665" s="106"/>
    </row>
    <row r="3666" spans="1:17" x14ac:dyDescent="0.25">
      <c r="A3666" t="s">
        <v>331</v>
      </c>
      <c r="B3666" s="25">
        <v>2020</v>
      </c>
      <c r="C3666" s="25" t="s">
        <v>2</v>
      </c>
      <c r="D3666" s="25" t="s">
        <v>65</v>
      </c>
      <c r="E3666" s="25" t="s">
        <v>160</v>
      </c>
      <c r="F3666" s="23" t="s">
        <v>161</v>
      </c>
      <c r="G3666" s="23" t="s">
        <v>492</v>
      </c>
      <c r="H3666" s="32" t="s">
        <v>365</v>
      </c>
      <c r="I3666" s="32" t="s">
        <v>55</v>
      </c>
      <c r="J3666" s="135">
        <v>64</v>
      </c>
      <c r="K3666" s="28">
        <v>0.90625</v>
      </c>
      <c r="L3666" s="77">
        <v>0.9</v>
      </c>
      <c r="Q3666" s="106"/>
    </row>
    <row r="3667" spans="1:17" x14ac:dyDescent="0.25">
      <c r="A3667" t="s">
        <v>331</v>
      </c>
      <c r="B3667" s="25">
        <v>2020</v>
      </c>
      <c r="C3667" s="25" t="s">
        <v>3</v>
      </c>
      <c r="D3667" s="25" t="s">
        <v>66</v>
      </c>
      <c r="E3667" s="25" t="s">
        <v>160</v>
      </c>
      <c r="F3667" s="23" t="s">
        <v>161</v>
      </c>
      <c r="G3667" s="23" t="s">
        <v>492</v>
      </c>
      <c r="H3667" s="32" t="s">
        <v>365</v>
      </c>
      <c r="I3667" s="32" t="s">
        <v>55</v>
      </c>
      <c r="J3667" s="135">
        <v>65</v>
      </c>
      <c r="K3667" s="28">
        <v>0.92308000000000001</v>
      </c>
      <c r="L3667" s="77">
        <v>0.9</v>
      </c>
      <c r="Q3667" s="106"/>
    </row>
    <row r="3668" spans="1:17" x14ac:dyDescent="0.25">
      <c r="A3668" t="s">
        <v>331</v>
      </c>
      <c r="B3668" s="25">
        <v>2021</v>
      </c>
      <c r="C3668" s="25" t="s">
        <v>0</v>
      </c>
      <c r="D3668" s="25" t="s">
        <v>67</v>
      </c>
      <c r="E3668" s="25" t="s">
        <v>160</v>
      </c>
      <c r="F3668" s="23" t="s">
        <v>161</v>
      </c>
      <c r="G3668" s="23" t="s">
        <v>492</v>
      </c>
      <c r="H3668" s="32" t="s">
        <v>365</v>
      </c>
      <c r="I3668" s="32" t="s">
        <v>55</v>
      </c>
      <c r="J3668" s="135">
        <v>56</v>
      </c>
      <c r="K3668" s="28">
        <v>0.96428999999999998</v>
      </c>
      <c r="L3668" s="77">
        <v>0.9</v>
      </c>
      <c r="Q3668" s="106"/>
    </row>
    <row r="3669" spans="1:17" x14ac:dyDescent="0.25">
      <c r="A3669" t="s">
        <v>331</v>
      </c>
      <c r="B3669" s="25">
        <v>2021</v>
      </c>
      <c r="C3669" s="25" t="s">
        <v>1</v>
      </c>
      <c r="D3669" s="25" t="s">
        <v>68</v>
      </c>
      <c r="E3669" s="25" t="s">
        <v>160</v>
      </c>
      <c r="F3669" s="23" t="s">
        <v>161</v>
      </c>
      <c r="G3669" s="23" t="s">
        <v>492</v>
      </c>
      <c r="H3669" s="32" t="s">
        <v>365</v>
      </c>
      <c r="I3669" s="32" t="s">
        <v>55</v>
      </c>
      <c r="J3669" s="135">
        <v>60</v>
      </c>
      <c r="K3669" s="28">
        <v>0.91666999999999998</v>
      </c>
      <c r="L3669" s="77">
        <v>0.9</v>
      </c>
      <c r="Q3669" s="106"/>
    </row>
    <row r="3670" spans="1:17" x14ac:dyDescent="0.25">
      <c r="A3670" t="s">
        <v>331</v>
      </c>
      <c r="B3670" s="25">
        <v>2021</v>
      </c>
      <c r="C3670" s="25" t="s">
        <v>2</v>
      </c>
      <c r="D3670" s="25" t="s">
        <v>69</v>
      </c>
      <c r="E3670" s="25" t="s">
        <v>160</v>
      </c>
      <c r="F3670" s="23" t="s">
        <v>161</v>
      </c>
      <c r="G3670" s="23" t="s">
        <v>492</v>
      </c>
      <c r="H3670" s="32" t="s">
        <v>365</v>
      </c>
      <c r="I3670" s="32" t="s">
        <v>55</v>
      </c>
      <c r="J3670" s="135">
        <v>76</v>
      </c>
      <c r="K3670" s="28">
        <v>0.93420999999999998</v>
      </c>
      <c r="L3670" s="77">
        <v>0.9</v>
      </c>
      <c r="Q3670" s="106"/>
    </row>
    <row r="3671" spans="1:17" x14ac:dyDescent="0.25">
      <c r="A3671" t="s">
        <v>331</v>
      </c>
      <c r="B3671" s="25">
        <v>2021</v>
      </c>
      <c r="C3671" s="25" t="s">
        <v>3</v>
      </c>
      <c r="D3671" s="25" t="s">
        <v>70</v>
      </c>
      <c r="E3671" s="25" t="s">
        <v>160</v>
      </c>
      <c r="F3671" s="23" t="s">
        <v>161</v>
      </c>
      <c r="G3671" s="23" t="s">
        <v>492</v>
      </c>
      <c r="H3671" s="32" t="s">
        <v>365</v>
      </c>
      <c r="I3671" s="32" t="s">
        <v>55</v>
      </c>
      <c r="J3671" s="135">
        <v>55</v>
      </c>
      <c r="K3671" s="28">
        <v>0.83635999999999999</v>
      </c>
      <c r="L3671" s="77">
        <v>0.9</v>
      </c>
      <c r="Q3671" s="106"/>
    </row>
    <row r="3672" spans="1:17" x14ac:dyDescent="0.25">
      <c r="A3672" t="s">
        <v>331</v>
      </c>
      <c r="B3672" s="25">
        <v>2022</v>
      </c>
      <c r="C3672" s="25" t="s">
        <v>0</v>
      </c>
      <c r="D3672" s="25" t="s">
        <v>71</v>
      </c>
      <c r="E3672" s="25" t="s">
        <v>160</v>
      </c>
      <c r="F3672" s="23" t="s">
        <v>161</v>
      </c>
      <c r="G3672" s="23" t="s">
        <v>492</v>
      </c>
      <c r="H3672" s="32" t="s">
        <v>365</v>
      </c>
      <c r="I3672" s="32" t="s">
        <v>55</v>
      </c>
      <c r="J3672" s="135">
        <v>58</v>
      </c>
      <c r="K3672" s="28">
        <v>0.87931000000000004</v>
      </c>
      <c r="L3672" s="77">
        <v>0.9</v>
      </c>
      <c r="Q3672" s="106"/>
    </row>
    <row r="3673" spans="1:17" x14ac:dyDescent="0.25">
      <c r="A3673" t="s">
        <v>331</v>
      </c>
      <c r="B3673" s="25">
        <v>2022</v>
      </c>
      <c r="C3673" s="25" t="s">
        <v>1</v>
      </c>
      <c r="D3673" s="25" t="s">
        <v>72</v>
      </c>
      <c r="E3673" s="25" t="s">
        <v>160</v>
      </c>
      <c r="F3673" s="23" t="s">
        <v>161</v>
      </c>
      <c r="G3673" s="23" t="s">
        <v>492</v>
      </c>
      <c r="H3673" s="32" t="s">
        <v>365</v>
      </c>
      <c r="I3673" s="32" t="s">
        <v>55</v>
      </c>
      <c r="J3673" s="135">
        <v>63</v>
      </c>
      <c r="K3673" s="28">
        <v>0.17460000000000001</v>
      </c>
      <c r="L3673" s="77">
        <v>0.9</v>
      </c>
      <c r="Q3673" s="106"/>
    </row>
    <row r="3674" spans="1:17" x14ac:dyDescent="0.25">
      <c r="A3674" t="s">
        <v>331</v>
      </c>
      <c r="B3674" s="25">
        <v>2022</v>
      </c>
      <c r="C3674" s="25" t="s">
        <v>2</v>
      </c>
      <c r="D3674" s="25" t="s">
        <v>73</v>
      </c>
      <c r="E3674" s="25" t="s">
        <v>160</v>
      </c>
      <c r="F3674" s="23" t="s">
        <v>161</v>
      </c>
      <c r="G3674" s="23" t="s">
        <v>492</v>
      </c>
      <c r="H3674" s="32" t="s">
        <v>365</v>
      </c>
      <c r="I3674" s="32" t="s">
        <v>55</v>
      </c>
      <c r="J3674" s="135">
        <v>81</v>
      </c>
      <c r="K3674" s="28">
        <v>0.27160000000000001</v>
      </c>
      <c r="L3674" s="77">
        <v>0.9</v>
      </c>
      <c r="Q3674" s="106"/>
    </row>
    <row r="3675" spans="1:17" x14ac:dyDescent="0.25">
      <c r="A3675" t="s">
        <v>331</v>
      </c>
      <c r="B3675" s="25">
        <v>2022</v>
      </c>
      <c r="C3675" s="25" t="s">
        <v>3</v>
      </c>
      <c r="D3675" s="25" t="s">
        <v>493</v>
      </c>
      <c r="E3675" s="25" t="s">
        <v>160</v>
      </c>
      <c r="F3675" s="23" t="s">
        <v>161</v>
      </c>
      <c r="G3675" s="23" t="s">
        <v>492</v>
      </c>
      <c r="H3675" s="32" t="s">
        <v>365</v>
      </c>
      <c r="I3675" s="32" t="s">
        <v>55</v>
      </c>
      <c r="J3675" s="135">
        <v>74</v>
      </c>
      <c r="K3675" s="28">
        <v>0.62161999999999995</v>
      </c>
      <c r="L3675" s="77">
        <v>0.9</v>
      </c>
      <c r="Q3675" s="106"/>
    </row>
    <row r="3676" spans="1:17" x14ac:dyDescent="0.25">
      <c r="A3676" t="s">
        <v>331</v>
      </c>
      <c r="B3676" s="25">
        <v>2023</v>
      </c>
      <c r="C3676" s="25" t="s">
        <v>0</v>
      </c>
      <c r="D3676" s="25" t="s">
        <v>537</v>
      </c>
      <c r="E3676" s="25" t="s">
        <v>160</v>
      </c>
      <c r="F3676" s="23" t="s">
        <v>161</v>
      </c>
      <c r="G3676" s="23" t="s">
        <v>492</v>
      </c>
      <c r="H3676" s="32" t="s">
        <v>365</v>
      </c>
      <c r="I3676" s="32" t="s">
        <v>55</v>
      </c>
      <c r="J3676" s="135">
        <v>71</v>
      </c>
      <c r="K3676" s="28">
        <v>0.71831</v>
      </c>
      <c r="L3676" s="77">
        <v>0.9</v>
      </c>
      <c r="Q3676" s="106"/>
    </row>
    <row r="3677" spans="1:17" x14ac:dyDescent="0.25">
      <c r="A3677" t="s">
        <v>331</v>
      </c>
      <c r="B3677" s="25">
        <v>2018</v>
      </c>
      <c r="C3677" s="25" t="s">
        <v>0</v>
      </c>
      <c r="D3677" s="25" t="s">
        <v>54</v>
      </c>
      <c r="E3677" s="25" t="s">
        <v>162</v>
      </c>
      <c r="F3677" s="23" t="s">
        <v>163</v>
      </c>
      <c r="G3677" s="23" t="s">
        <v>492</v>
      </c>
      <c r="H3677" s="32" t="s">
        <v>360</v>
      </c>
      <c r="I3677" s="32" t="s">
        <v>55</v>
      </c>
      <c r="J3677" s="135">
        <v>108</v>
      </c>
      <c r="K3677" s="28">
        <v>0.53703999999999996</v>
      </c>
      <c r="L3677" s="77">
        <v>0.9</v>
      </c>
      <c r="Q3677" s="106"/>
    </row>
    <row r="3678" spans="1:17" x14ac:dyDescent="0.25">
      <c r="A3678" t="s">
        <v>331</v>
      </c>
      <c r="B3678" s="25">
        <v>2018</v>
      </c>
      <c r="C3678" s="25" t="s">
        <v>1</v>
      </c>
      <c r="D3678" s="25" t="s">
        <v>56</v>
      </c>
      <c r="E3678" s="25" t="s">
        <v>162</v>
      </c>
      <c r="F3678" s="23" t="s">
        <v>163</v>
      </c>
      <c r="G3678" s="23" t="s">
        <v>492</v>
      </c>
      <c r="H3678" s="32" t="s">
        <v>360</v>
      </c>
      <c r="I3678" s="32" t="s">
        <v>55</v>
      </c>
      <c r="J3678" s="135">
        <v>129</v>
      </c>
      <c r="K3678" s="28">
        <v>0.56589</v>
      </c>
      <c r="L3678" s="77">
        <v>0.9</v>
      </c>
      <c r="Q3678" s="106"/>
    </row>
    <row r="3679" spans="1:17" x14ac:dyDescent="0.25">
      <c r="A3679" t="s">
        <v>331</v>
      </c>
      <c r="B3679" s="25">
        <v>2018</v>
      </c>
      <c r="C3679" s="25" t="s">
        <v>2</v>
      </c>
      <c r="D3679" s="25" t="s">
        <v>57</v>
      </c>
      <c r="E3679" s="25" t="s">
        <v>162</v>
      </c>
      <c r="F3679" s="23" t="s">
        <v>163</v>
      </c>
      <c r="G3679" s="23" t="s">
        <v>492</v>
      </c>
      <c r="H3679" s="32" t="s">
        <v>360</v>
      </c>
      <c r="I3679" s="32" t="s">
        <v>55</v>
      </c>
      <c r="J3679" s="135">
        <v>136</v>
      </c>
      <c r="K3679" s="28">
        <v>0.57352999999999998</v>
      </c>
      <c r="L3679" s="77">
        <v>0.9</v>
      </c>
      <c r="Q3679" s="106"/>
    </row>
    <row r="3680" spans="1:17" x14ac:dyDescent="0.25">
      <c r="A3680" t="s">
        <v>331</v>
      </c>
      <c r="B3680" s="25">
        <v>2018</v>
      </c>
      <c r="C3680" s="25" t="s">
        <v>3</v>
      </c>
      <c r="D3680" s="25" t="s">
        <v>58</v>
      </c>
      <c r="E3680" s="25" t="s">
        <v>162</v>
      </c>
      <c r="F3680" s="23" t="s">
        <v>163</v>
      </c>
      <c r="G3680" s="23" t="s">
        <v>492</v>
      </c>
      <c r="H3680" s="32" t="s">
        <v>360</v>
      </c>
      <c r="I3680" s="32" t="s">
        <v>55</v>
      </c>
      <c r="J3680" s="135">
        <v>127</v>
      </c>
      <c r="K3680" s="28">
        <v>0.62992000000000004</v>
      </c>
      <c r="L3680" s="77">
        <v>0.9</v>
      </c>
      <c r="Q3680" s="106"/>
    </row>
    <row r="3681" spans="1:17" x14ac:dyDescent="0.25">
      <c r="A3681" t="s">
        <v>331</v>
      </c>
      <c r="B3681" s="25">
        <v>2019</v>
      </c>
      <c r="C3681" s="25" t="s">
        <v>0</v>
      </c>
      <c r="D3681" s="25" t="s">
        <v>59</v>
      </c>
      <c r="E3681" s="25" t="s">
        <v>162</v>
      </c>
      <c r="F3681" s="23" t="s">
        <v>163</v>
      </c>
      <c r="G3681" s="23" t="s">
        <v>492</v>
      </c>
      <c r="H3681" s="32" t="s">
        <v>360</v>
      </c>
      <c r="I3681" s="32" t="s">
        <v>55</v>
      </c>
      <c r="J3681" s="135">
        <v>125</v>
      </c>
      <c r="K3681" s="28">
        <v>0.72799999999999998</v>
      </c>
      <c r="L3681" s="77">
        <v>0.9</v>
      </c>
      <c r="Q3681" s="106"/>
    </row>
    <row r="3682" spans="1:17" x14ac:dyDescent="0.25">
      <c r="A3682" t="s">
        <v>331</v>
      </c>
      <c r="B3682" s="25">
        <v>2019</v>
      </c>
      <c r="C3682" s="25" t="s">
        <v>1</v>
      </c>
      <c r="D3682" s="25" t="s">
        <v>60</v>
      </c>
      <c r="E3682" s="25" t="s">
        <v>162</v>
      </c>
      <c r="F3682" s="23" t="s">
        <v>163</v>
      </c>
      <c r="G3682" s="23" t="s">
        <v>492</v>
      </c>
      <c r="H3682" s="32" t="s">
        <v>360</v>
      </c>
      <c r="I3682" s="32" t="s">
        <v>55</v>
      </c>
      <c r="J3682" s="135">
        <v>118</v>
      </c>
      <c r="K3682" s="28">
        <v>0.71186000000000005</v>
      </c>
      <c r="L3682" s="77">
        <v>0.9</v>
      </c>
      <c r="Q3682" s="106"/>
    </row>
    <row r="3683" spans="1:17" x14ac:dyDescent="0.25">
      <c r="A3683" t="s">
        <v>331</v>
      </c>
      <c r="B3683" s="25">
        <v>2019</v>
      </c>
      <c r="C3683" s="25" t="s">
        <v>2</v>
      </c>
      <c r="D3683" s="25" t="s">
        <v>61</v>
      </c>
      <c r="E3683" s="25" t="s">
        <v>162</v>
      </c>
      <c r="F3683" s="23" t="s">
        <v>163</v>
      </c>
      <c r="G3683" s="23" t="s">
        <v>492</v>
      </c>
      <c r="H3683" s="32" t="s">
        <v>360</v>
      </c>
      <c r="I3683" s="32" t="s">
        <v>55</v>
      </c>
      <c r="J3683" s="135">
        <v>132</v>
      </c>
      <c r="K3683" s="28">
        <v>0.75</v>
      </c>
      <c r="L3683" s="77">
        <v>0.9</v>
      </c>
      <c r="Q3683" s="106"/>
    </row>
    <row r="3684" spans="1:17" x14ac:dyDescent="0.25">
      <c r="A3684" t="s">
        <v>331</v>
      </c>
      <c r="B3684" s="25">
        <v>2019</v>
      </c>
      <c r="C3684" s="25" t="s">
        <v>3</v>
      </c>
      <c r="D3684" s="25" t="s">
        <v>62</v>
      </c>
      <c r="E3684" s="25" t="s">
        <v>162</v>
      </c>
      <c r="F3684" s="23" t="s">
        <v>163</v>
      </c>
      <c r="G3684" s="23" t="s">
        <v>492</v>
      </c>
      <c r="H3684" s="32" t="s">
        <v>360</v>
      </c>
      <c r="I3684" s="32" t="s">
        <v>55</v>
      </c>
      <c r="J3684" s="135">
        <v>115</v>
      </c>
      <c r="K3684" s="28">
        <v>0.89564999999999995</v>
      </c>
      <c r="L3684" s="77">
        <v>0.9</v>
      </c>
      <c r="Q3684" s="106"/>
    </row>
    <row r="3685" spans="1:17" x14ac:dyDescent="0.25">
      <c r="A3685" t="s">
        <v>331</v>
      </c>
      <c r="B3685" s="25">
        <v>2020</v>
      </c>
      <c r="C3685" s="25" t="s">
        <v>0</v>
      </c>
      <c r="D3685" s="25" t="s">
        <v>63</v>
      </c>
      <c r="E3685" s="25" t="s">
        <v>162</v>
      </c>
      <c r="F3685" s="23" t="s">
        <v>163</v>
      </c>
      <c r="G3685" s="23" t="s">
        <v>492</v>
      </c>
      <c r="H3685" s="32" t="s">
        <v>360</v>
      </c>
      <c r="I3685" s="32" t="s">
        <v>55</v>
      </c>
      <c r="J3685" s="135">
        <v>133</v>
      </c>
      <c r="K3685" s="28">
        <v>0.98495999999999995</v>
      </c>
      <c r="L3685" s="77">
        <v>0.9</v>
      </c>
      <c r="Q3685" s="106"/>
    </row>
    <row r="3686" spans="1:17" x14ac:dyDescent="0.25">
      <c r="A3686" t="s">
        <v>331</v>
      </c>
      <c r="B3686" s="25">
        <v>2020</v>
      </c>
      <c r="C3686" s="25" t="s">
        <v>1</v>
      </c>
      <c r="D3686" s="25" t="s">
        <v>64</v>
      </c>
      <c r="E3686" s="25" t="s">
        <v>162</v>
      </c>
      <c r="F3686" s="23" t="s">
        <v>163</v>
      </c>
      <c r="G3686" s="23" t="s">
        <v>492</v>
      </c>
      <c r="H3686" s="32" t="s">
        <v>360</v>
      </c>
      <c r="I3686" s="32" t="s">
        <v>55</v>
      </c>
      <c r="J3686" s="135">
        <v>63</v>
      </c>
      <c r="K3686" s="28">
        <v>1</v>
      </c>
      <c r="L3686" s="77">
        <v>0.9</v>
      </c>
      <c r="Q3686" s="106"/>
    </row>
    <row r="3687" spans="1:17" x14ac:dyDescent="0.25">
      <c r="A3687" t="s">
        <v>331</v>
      </c>
      <c r="B3687" s="25">
        <v>2020</v>
      </c>
      <c r="C3687" s="25" t="s">
        <v>2</v>
      </c>
      <c r="D3687" s="25" t="s">
        <v>65</v>
      </c>
      <c r="E3687" s="25" t="s">
        <v>162</v>
      </c>
      <c r="F3687" s="23" t="s">
        <v>163</v>
      </c>
      <c r="G3687" s="23" t="s">
        <v>492</v>
      </c>
      <c r="H3687" s="32" t="s">
        <v>360</v>
      </c>
      <c r="I3687" s="32" t="s">
        <v>55</v>
      </c>
      <c r="J3687" s="135">
        <v>90</v>
      </c>
      <c r="K3687" s="28">
        <v>0.97777999999999998</v>
      </c>
      <c r="L3687" s="77">
        <v>0.9</v>
      </c>
      <c r="Q3687" s="106"/>
    </row>
    <row r="3688" spans="1:17" x14ac:dyDescent="0.25">
      <c r="A3688" t="s">
        <v>331</v>
      </c>
      <c r="B3688" s="25">
        <v>2020</v>
      </c>
      <c r="C3688" s="25" t="s">
        <v>3</v>
      </c>
      <c r="D3688" s="25" t="s">
        <v>66</v>
      </c>
      <c r="E3688" s="25" t="s">
        <v>162</v>
      </c>
      <c r="F3688" s="23" t="s">
        <v>163</v>
      </c>
      <c r="G3688" s="23" t="s">
        <v>492</v>
      </c>
      <c r="H3688" s="32" t="s">
        <v>360</v>
      </c>
      <c r="I3688" s="32" t="s">
        <v>55</v>
      </c>
      <c r="J3688" s="135">
        <v>120</v>
      </c>
      <c r="K3688" s="28">
        <v>0.97499999999999998</v>
      </c>
      <c r="L3688" s="77">
        <v>0.9</v>
      </c>
      <c r="Q3688" s="106"/>
    </row>
    <row r="3689" spans="1:17" x14ac:dyDescent="0.25">
      <c r="A3689" t="s">
        <v>331</v>
      </c>
      <c r="B3689" s="25">
        <v>2021</v>
      </c>
      <c r="C3689" s="25" t="s">
        <v>0</v>
      </c>
      <c r="D3689" s="25" t="s">
        <v>67</v>
      </c>
      <c r="E3689" s="25" t="s">
        <v>162</v>
      </c>
      <c r="F3689" s="23" t="s">
        <v>163</v>
      </c>
      <c r="G3689" s="23" t="s">
        <v>492</v>
      </c>
      <c r="H3689" s="32" t="s">
        <v>360</v>
      </c>
      <c r="I3689" s="32" t="s">
        <v>55</v>
      </c>
      <c r="J3689" s="135">
        <v>106</v>
      </c>
      <c r="K3689" s="28">
        <v>1</v>
      </c>
      <c r="L3689" s="77">
        <v>0.9</v>
      </c>
      <c r="Q3689" s="106"/>
    </row>
    <row r="3690" spans="1:17" x14ac:dyDescent="0.25">
      <c r="A3690" t="s">
        <v>331</v>
      </c>
      <c r="B3690" s="25">
        <v>2021</v>
      </c>
      <c r="C3690" s="25" t="s">
        <v>1</v>
      </c>
      <c r="D3690" s="25" t="s">
        <v>68</v>
      </c>
      <c r="E3690" s="25" t="s">
        <v>162</v>
      </c>
      <c r="F3690" s="23" t="s">
        <v>163</v>
      </c>
      <c r="G3690" s="23" t="s">
        <v>492</v>
      </c>
      <c r="H3690" s="32" t="s">
        <v>360</v>
      </c>
      <c r="I3690" s="32" t="s">
        <v>55</v>
      </c>
      <c r="J3690" s="135">
        <v>111</v>
      </c>
      <c r="K3690" s="28">
        <v>0.98197999999999996</v>
      </c>
      <c r="L3690" s="77">
        <v>0.9</v>
      </c>
      <c r="Q3690" s="106"/>
    </row>
    <row r="3691" spans="1:17" x14ac:dyDescent="0.25">
      <c r="A3691" t="s">
        <v>331</v>
      </c>
      <c r="B3691" s="25">
        <v>2021</v>
      </c>
      <c r="C3691" s="25" t="s">
        <v>2</v>
      </c>
      <c r="D3691" s="25" t="s">
        <v>69</v>
      </c>
      <c r="E3691" s="25" t="s">
        <v>162</v>
      </c>
      <c r="F3691" s="23" t="s">
        <v>163</v>
      </c>
      <c r="G3691" s="23" t="s">
        <v>492</v>
      </c>
      <c r="H3691" s="32" t="s">
        <v>360</v>
      </c>
      <c r="I3691" s="32" t="s">
        <v>55</v>
      </c>
      <c r="J3691" s="135">
        <v>129</v>
      </c>
      <c r="K3691" s="28">
        <v>0.98450000000000004</v>
      </c>
      <c r="L3691" s="77">
        <v>0.9</v>
      </c>
      <c r="Q3691" s="106"/>
    </row>
    <row r="3692" spans="1:17" x14ac:dyDescent="0.25">
      <c r="A3692" t="s">
        <v>331</v>
      </c>
      <c r="B3692" s="25">
        <v>2021</v>
      </c>
      <c r="C3692" s="25" t="s">
        <v>3</v>
      </c>
      <c r="D3692" s="25" t="s">
        <v>70</v>
      </c>
      <c r="E3692" s="25" t="s">
        <v>162</v>
      </c>
      <c r="F3692" s="23" t="s">
        <v>163</v>
      </c>
      <c r="G3692" s="23" t="s">
        <v>492</v>
      </c>
      <c r="H3692" s="32" t="s">
        <v>360</v>
      </c>
      <c r="I3692" s="32" t="s">
        <v>55</v>
      </c>
      <c r="J3692" s="135">
        <v>117</v>
      </c>
      <c r="K3692" s="28">
        <v>0.98290999999999995</v>
      </c>
      <c r="L3692" s="77">
        <v>0.9</v>
      </c>
      <c r="Q3692" s="106"/>
    </row>
    <row r="3693" spans="1:17" x14ac:dyDescent="0.25">
      <c r="A3693" t="s">
        <v>331</v>
      </c>
      <c r="B3693" s="25">
        <v>2022</v>
      </c>
      <c r="C3693" s="25" t="s">
        <v>0</v>
      </c>
      <c r="D3693" s="25" t="s">
        <v>71</v>
      </c>
      <c r="E3693" s="25" t="s">
        <v>162</v>
      </c>
      <c r="F3693" s="23" t="s">
        <v>163</v>
      </c>
      <c r="G3693" s="23" t="s">
        <v>492</v>
      </c>
      <c r="H3693" s="32" t="s">
        <v>360</v>
      </c>
      <c r="I3693" s="32" t="s">
        <v>55</v>
      </c>
      <c r="J3693" s="135">
        <v>116</v>
      </c>
      <c r="K3693" s="28">
        <v>0.99138000000000004</v>
      </c>
      <c r="L3693" s="77">
        <v>0.9</v>
      </c>
      <c r="Q3693" s="106"/>
    </row>
    <row r="3694" spans="1:17" x14ac:dyDescent="0.25">
      <c r="A3694" t="s">
        <v>331</v>
      </c>
      <c r="B3694" s="25">
        <v>2022</v>
      </c>
      <c r="C3694" s="25" t="s">
        <v>1</v>
      </c>
      <c r="D3694" s="25" t="s">
        <v>72</v>
      </c>
      <c r="E3694" s="25" t="s">
        <v>162</v>
      </c>
      <c r="F3694" s="23" t="s">
        <v>163</v>
      </c>
      <c r="G3694" s="23" t="s">
        <v>492</v>
      </c>
      <c r="H3694" s="32" t="s">
        <v>360</v>
      </c>
      <c r="I3694" s="32" t="s">
        <v>55</v>
      </c>
      <c r="J3694" s="135">
        <v>121</v>
      </c>
      <c r="K3694" s="28">
        <v>1</v>
      </c>
      <c r="L3694" s="77">
        <v>0.9</v>
      </c>
      <c r="Q3694" s="106"/>
    </row>
    <row r="3695" spans="1:17" x14ac:dyDescent="0.25">
      <c r="A3695" t="s">
        <v>331</v>
      </c>
      <c r="B3695" s="25">
        <v>2022</v>
      </c>
      <c r="C3695" s="25" t="s">
        <v>2</v>
      </c>
      <c r="D3695" s="25" t="s">
        <v>73</v>
      </c>
      <c r="E3695" s="25" t="s">
        <v>162</v>
      </c>
      <c r="F3695" s="23" t="s">
        <v>163</v>
      </c>
      <c r="G3695" s="23" t="s">
        <v>492</v>
      </c>
      <c r="H3695" s="32" t="s">
        <v>360</v>
      </c>
      <c r="I3695" s="32" t="s">
        <v>55</v>
      </c>
      <c r="J3695" s="135">
        <v>107</v>
      </c>
      <c r="K3695" s="28">
        <v>0.98131000000000002</v>
      </c>
      <c r="L3695" s="77">
        <v>0.9</v>
      </c>
      <c r="Q3695" s="106"/>
    </row>
    <row r="3696" spans="1:17" x14ac:dyDescent="0.25">
      <c r="A3696" t="s">
        <v>331</v>
      </c>
      <c r="B3696" s="25">
        <v>2022</v>
      </c>
      <c r="C3696" s="25" t="s">
        <v>3</v>
      </c>
      <c r="D3696" s="25" t="s">
        <v>493</v>
      </c>
      <c r="E3696" s="25" t="s">
        <v>162</v>
      </c>
      <c r="F3696" s="23" t="s">
        <v>163</v>
      </c>
      <c r="G3696" s="23" t="s">
        <v>492</v>
      </c>
      <c r="H3696" s="32" t="s">
        <v>360</v>
      </c>
      <c r="I3696" s="32" t="s">
        <v>55</v>
      </c>
      <c r="J3696" s="135">
        <v>107</v>
      </c>
      <c r="K3696" s="28">
        <v>0.99065000000000003</v>
      </c>
      <c r="L3696" s="77">
        <v>0.9</v>
      </c>
      <c r="Q3696" s="106"/>
    </row>
    <row r="3697" spans="1:17" x14ac:dyDescent="0.25">
      <c r="A3697" t="s">
        <v>331</v>
      </c>
      <c r="B3697" s="25">
        <v>2023</v>
      </c>
      <c r="C3697" s="25" t="s">
        <v>0</v>
      </c>
      <c r="D3697" s="25" t="s">
        <v>537</v>
      </c>
      <c r="E3697" s="25" t="s">
        <v>162</v>
      </c>
      <c r="F3697" s="23" t="s">
        <v>163</v>
      </c>
      <c r="G3697" s="23" t="s">
        <v>492</v>
      </c>
      <c r="H3697" s="32" t="s">
        <v>360</v>
      </c>
      <c r="I3697" s="32" t="s">
        <v>55</v>
      </c>
      <c r="J3697" s="135">
        <v>123</v>
      </c>
      <c r="K3697" s="28">
        <v>0.96748000000000001</v>
      </c>
      <c r="L3697" s="77">
        <v>0.9</v>
      </c>
      <c r="Q3697" s="106"/>
    </row>
    <row r="3698" spans="1:17" x14ac:dyDescent="0.25">
      <c r="A3698" t="s">
        <v>331</v>
      </c>
      <c r="B3698" s="25">
        <v>2018</v>
      </c>
      <c r="C3698" s="25" t="s">
        <v>0</v>
      </c>
      <c r="D3698" s="25" t="s">
        <v>54</v>
      </c>
      <c r="E3698" s="25" t="s">
        <v>164</v>
      </c>
      <c r="F3698" s="23" t="s">
        <v>165</v>
      </c>
      <c r="G3698" s="23" t="s">
        <v>492</v>
      </c>
      <c r="H3698" s="32" t="s">
        <v>358</v>
      </c>
      <c r="I3698" s="32" t="s">
        <v>55</v>
      </c>
      <c r="J3698" s="135">
        <v>38</v>
      </c>
      <c r="K3698" s="28">
        <v>0.44736999999999999</v>
      </c>
      <c r="L3698" s="77">
        <v>0.9</v>
      </c>
      <c r="Q3698" s="106"/>
    </row>
    <row r="3699" spans="1:17" x14ac:dyDescent="0.25">
      <c r="A3699" t="s">
        <v>331</v>
      </c>
      <c r="B3699" s="25">
        <v>2018</v>
      </c>
      <c r="C3699" s="25" t="s">
        <v>1</v>
      </c>
      <c r="D3699" s="25" t="s">
        <v>56</v>
      </c>
      <c r="E3699" s="25" t="s">
        <v>164</v>
      </c>
      <c r="F3699" s="23" t="s">
        <v>165</v>
      </c>
      <c r="G3699" s="23" t="s">
        <v>492</v>
      </c>
      <c r="H3699" s="32" t="s">
        <v>358</v>
      </c>
      <c r="I3699" s="32" t="s">
        <v>55</v>
      </c>
      <c r="J3699" s="135">
        <v>33</v>
      </c>
      <c r="K3699" s="28">
        <v>0.69696999999999998</v>
      </c>
      <c r="L3699" s="77">
        <v>0.9</v>
      </c>
      <c r="Q3699" s="106"/>
    </row>
    <row r="3700" spans="1:17" x14ac:dyDescent="0.25">
      <c r="A3700" t="s">
        <v>331</v>
      </c>
      <c r="B3700" s="25">
        <v>2018</v>
      </c>
      <c r="C3700" s="25" t="s">
        <v>2</v>
      </c>
      <c r="D3700" s="25" t="s">
        <v>57</v>
      </c>
      <c r="E3700" s="25" t="s">
        <v>164</v>
      </c>
      <c r="F3700" s="23" t="s">
        <v>165</v>
      </c>
      <c r="G3700" s="23" t="s">
        <v>492</v>
      </c>
      <c r="H3700" s="32" t="s">
        <v>358</v>
      </c>
      <c r="I3700" s="32" t="s">
        <v>55</v>
      </c>
      <c r="J3700" s="135">
        <v>48</v>
      </c>
      <c r="K3700" s="28">
        <v>0.95833000000000002</v>
      </c>
      <c r="L3700" s="77">
        <v>0.9</v>
      </c>
      <c r="Q3700" s="106"/>
    </row>
    <row r="3701" spans="1:17" x14ac:dyDescent="0.25">
      <c r="A3701" t="s">
        <v>331</v>
      </c>
      <c r="B3701" s="25">
        <v>2018</v>
      </c>
      <c r="C3701" s="25" t="s">
        <v>3</v>
      </c>
      <c r="D3701" s="25" t="s">
        <v>58</v>
      </c>
      <c r="E3701" s="25" t="s">
        <v>164</v>
      </c>
      <c r="F3701" s="23" t="s">
        <v>165</v>
      </c>
      <c r="G3701" s="23" t="s">
        <v>492</v>
      </c>
      <c r="H3701" s="32" t="s">
        <v>358</v>
      </c>
      <c r="I3701" s="32" t="s">
        <v>55</v>
      </c>
      <c r="J3701" s="135">
        <v>34</v>
      </c>
      <c r="K3701" s="28">
        <v>0.97058999999999995</v>
      </c>
      <c r="L3701" s="77">
        <v>0.9</v>
      </c>
      <c r="Q3701" s="106"/>
    </row>
    <row r="3702" spans="1:17" x14ac:dyDescent="0.25">
      <c r="A3702" t="s">
        <v>331</v>
      </c>
      <c r="B3702" s="25">
        <v>2019</v>
      </c>
      <c r="C3702" s="25" t="s">
        <v>0</v>
      </c>
      <c r="D3702" s="25" t="s">
        <v>59</v>
      </c>
      <c r="E3702" s="25" t="s">
        <v>164</v>
      </c>
      <c r="F3702" s="23" t="s">
        <v>165</v>
      </c>
      <c r="G3702" s="23" t="s">
        <v>492</v>
      </c>
      <c r="H3702" s="32" t="s">
        <v>358</v>
      </c>
      <c r="I3702" s="32" t="s">
        <v>55</v>
      </c>
      <c r="J3702" s="135">
        <v>38</v>
      </c>
      <c r="K3702" s="28">
        <v>1</v>
      </c>
      <c r="L3702" s="77">
        <v>0.9</v>
      </c>
      <c r="Q3702" s="106"/>
    </row>
    <row r="3703" spans="1:17" x14ac:dyDescent="0.25">
      <c r="A3703" t="s">
        <v>331</v>
      </c>
      <c r="B3703" s="25">
        <v>2019</v>
      </c>
      <c r="C3703" s="25" t="s">
        <v>1</v>
      </c>
      <c r="D3703" s="25" t="s">
        <v>60</v>
      </c>
      <c r="E3703" s="25" t="s">
        <v>164</v>
      </c>
      <c r="F3703" s="23" t="s">
        <v>165</v>
      </c>
      <c r="G3703" s="23" t="s">
        <v>492</v>
      </c>
      <c r="H3703" s="32" t="s">
        <v>358</v>
      </c>
      <c r="I3703" s="32" t="s">
        <v>55</v>
      </c>
      <c r="J3703" s="135">
        <v>32</v>
      </c>
      <c r="K3703" s="28">
        <v>0.90625</v>
      </c>
      <c r="L3703" s="77">
        <v>0.9</v>
      </c>
      <c r="Q3703" s="106"/>
    </row>
    <row r="3704" spans="1:17" x14ac:dyDescent="0.25">
      <c r="A3704" t="s">
        <v>331</v>
      </c>
      <c r="B3704" s="25">
        <v>2019</v>
      </c>
      <c r="C3704" s="25" t="s">
        <v>2</v>
      </c>
      <c r="D3704" s="25" t="s">
        <v>61</v>
      </c>
      <c r="E3704" s="25" t="s">
        <v>164</v>
      </c>
      <c r="F3704" s="23" t="s">
        <v>165</v>
      </c>
      <c r="G3704" s="23" t="s">
        <v>492</v>
      </c>
      <c r="H3704" s="32" t="s">
        <v>358</v>
      </c>
      <c r="I3704" s="32" t="s">
        <v>55</v>
      </c>
      <c r="J3704" s="135">
        <v>35</v>
      </c>
      <c r="K3704" s="28">
        <v>0.88571</v>
      </c>
      <c r="L3704" s="77">
        <v>0.9</v>
      </c>
      <c r="Q3704" s="106"/>
    </row>
    <row r="3705" spans="1:17" x14ac:dyDescent="0.25">
      <c r="A3705" t="s">
        <v>331</v>
      </c>
      <c r="B3705" s="25">
        <v>2019</v>
      </c>
      <c r="C3705" s="25" t="s">
        <v>3</v>
      </c>
      <c r="D3705" s="25" t="s">
        <v>62</v>
      </c>
      <c r="E3705" s="25" t="s">
        <v>164</v>
      </c>
      <c r="F3705" s="23" t="s">
        <v>165</v>
      </c>
      <c r="G3705" s="23" t="s">
        <v>492</v>
      </c>
      <c r="H3705" s="32" t="s">
        <v>358</v>
      </c>
      <c r="I3705" s="32" t="s">
        <v>55</v>
      </c>
      <c r="J3705" s="135">
        <v>33</v>
      </c>
      <c r="K3705" s="28">
        <v>0.87878999999999996</v>
      </c>
      <c r="L3705" s="77">
        <v>0.9</v>
      </c>
      <c r="Q3705" s="106"/>
    </row>
    <row r="3706" spans="1:17" x14ac:dyDescent="0.25">
      <c r="A3706" t="s">
        <v>331</v>
      </c>
      <c r="B3706" s="25">
        <v>2020</v>
      </c>
      <c r="C3706" s="25" t="s">
        <v>0</v>
      </c>
      <c r="D3706" s="25" t="s">
        <v>63</v>
      </c>
      <c r="E3706" s="25" t="s">
        <v>164</v>
      </c>
      <c r="F3706" s="23" t="s">
        <v>165</v>
      </c>
      <c r="G3706" s="23" t="s">
        <v>492</v>
      </c>
      <c r="H3706" s="32" t="s">
        <v>358</v>
      </c>
      <c r="I3706" s="32" t="s">
        <v>55</v>
      </c>
      <c r="J3706" s="135">
        <v>25</v>
      </c>
      <c r="K3706" s="28">
        <v>0.96</v>
      </c>
      <c r="L3706" s="77">
        <v>0.9</v>
      </c>
      <c r="Q3706" s="106"/>
    </row>
    <row r="3707" spans="1:17" x14ac:dyDescent="0.25">
      <c r="A3707" t="s">
        <v>331</v>
      </c>
      <c r="B3707" s="25">
        <v>2020</v>
      </c>
      <c r="C3707" s="25" t="s">
        <v>1</v>
      </c>
      <c r="D3707" s="25" t="s">
        <v>64</v>
      </c>
      <c r="E3707" s="25" t="s">
        <v>164</v>
      </c>
      <c r="F3707" s="23" t="s">
        <v>165</v>
      </c>
      <c r="G3707" s="23" t="s">
        <v>492</v>
      </c>
      <c r="H3707" s="32" t="s">
        <v>358</v>
      </c>
      <c r="I3707" s="32" t="s">
        <v>55</v>
      </c>
      <c r="J3707" s="135">
        <v>26</v>
      </c>
      <c r="K3707" s="28">
        <v>1</v>
      </c>
      <c r="L3707" s="77">
        <v>0.9</v>
      </c>
      <c r="Q3707" s="106"/>
    </row>
    <row r="3708" spans="1:17" x14ac:dyDescent="0.25">
      <c r="A3708" t="s">
        <v>331</v>
      </c>
      <c r="B3708" s="25">
        <v>2020</v>
      </c>
      <c r="C3708" s="25" t="s">
        <v>2</v>
      </c>
      <c r="D3708" s="25" t="s">
        <v>65</v>
      </c>
      <c r="E3708" s="25" t="s">
        <v>164</v>
      </c>
      <c r="F3708" s="23" t="s">
        <v>165</v>
      </c>
      <c r="G3708" s="23" t="s">
        <v>492</v>
      </c>
      <c r="H3708" s="32" t="s">
        <v>358</v>
      </c>
      <c r="I3708" s="32" t="s">
        <v>55</v>
      </c>
      <c r="J3708" s="135">
        <v>25</v>
      </c>
      <c r="K3708" s="28">
        <v>0.92</v>
      </c>
      <c r="L3708" s="77">
        <v>0.9</v>
      </c>
      <c r="Q3708" s="106"/>
    </row>
    <row r="3709" spans="1:17" x14ac:dyDescent="0.25">
      <c r="A3709" t="s">
        <v>331</v>
      </c>
      <c r="B3709" s="25">
        <v>2020</v>
      </c>
      <c r="C3709" s="25" t="s">
        <v>3</v>
      </c>
      <c r="D3709" s="25" t="s">
        <v>66</v>
      </c>
      <c r="E3709" s="25" t="s">
        <v>164</v>
      </c>
      <c r="F3709" s="23" t="s">
        <v>165</v>
      </c>
      <c r="G3709" s="23" t="s">
        <v>492</v>
      </c>
      <c r="H3709" s="32" t="s">
        <v>358</v>
      </c>
      <c r="I3709" s="32" t="s">
        <v>55</v>
      </c>
      <c r="J3709" s="135">
        <v>22</v>
      </c>
      <c r="K3709" s="28">
        <v>0.81818000000000002</v>
      </c>
      <c r="L3709" s="77">
        <v>0.9</v>
      </c>
      <c r="Q3709" s="106"/>
    </row>
    <row r="3710" spans="1:17" x14ac:dyDescent="0.25">
      <c r="A3710" t="s">
        <v>331</v>
      </c>
      <c r="B3710" s="25">
        <v>2021</v>
      </c>
      <c r="C3710" s="25" t="s">
        <v>0</v>
      </c>
      <c r="D3710" s="25" t="s">
        <v>67</v>
      </c>
      <c r="E3710" s="25" t="s">
        <v>164</v>
      </c>
      <c r="F3710" s="23" t="s">
        <v>165</v>
      </c>
      <c r="G3710" s="23" t="s">
        <v>492</v>
      </c>
      <c r="H3710" s="32" t="s">
        <v>358</v>
      </c>
      <c r="I3710" s="32" t="s">
        <v>55</v>
      </c>
      <c r="J3710" s="135">
        <v>36</v>
      </c>
      <c r="K3710" s="28">
        <v>0.86111000000000004</v>
      </c>
      <c r="L3710" s="77">
        <v>0.9</v>
      </c>
      <c r="Q3710" s="106"/>
    </row>
    <row r="3711" spans="1:17" x14ac:dyDescent="0.25">
      <c r="A3711" t="s">
        <v>331</v>
      </c>
      <c r="B3711" s="25">
        <v>2021</v>
      </c>
      <c r="C3711" s="25" t="s">
        <v>1</v>
      </c>
      <c r="D3711" s="25" t="s">
        <v>68</v>
      </c>
      <c r="E3711" s="25" t="s">
        <v>164</v>
      </c>
      <c r="F3711" s="23" t="s">
        <v>165</v>
      </c>
      <c r="G3711" s="23" t="s">
        <v>492</v>
      </c>
      <c r="H3711" s="32" t="s">
        <v>358</v>
      </c>
      <c r="I3711" s="32" t="s">
        <v>55</v>
      </c>
      <c r="J3711" s="135">
        <v>47</v>
      </c>
      <c r="K3711" s="28">
        <v>0.78722999999999999</v>
      </c>
      <c r="L3711" s="77">
        <v>0.9</v>
      </c>
      <c r="Q3711" s="106"/>
    </row>
    <row r="3712" spans="1:17" x14ac:dyDescent="0.25">
      <c r="A3712" t="s">
        <v>331</v>
      </c>
      <c r="B3712" s="25">
        <v>2021</v>
      </c>
      <c r="C3712" s="25" t="s">
        <v>2</v>
      </c>
      <c r="D3712" s="25" t="s">
        <v>69</v>
      </c>
      <c r="E3712" s="25" t="s">
        <v>164</v>
      </c>
      <c r="F3712" s="23" t="s">
        <v>165</v>
      </c>
      <c r="G3712" s="23" t="s">
        <v>492</v>
      </c>
      <c r="H3712" s="32" t="s">
        <v>358</v>
      </c>
      <c r="I3712" s="32" t="s">
        <v>55</v>
      </c>
      <c r="J3712" s="135">
        <v>50</v>
      </c>
      <c r="K3712" s="28">
        <v>0.84</v>
      </c>
      <c r="L3712" s="77">
        <v>0.9</v>
      </c>
      <c r="Q3712" s="106"/>
    </row>
    <row r="3713" spans="1:17" x14ac:dyDescent="0.25">
      <c r="A3713" t="s">
        <v>331</v>
      </c>
      <c r="B3713" s="25">
        <v>2021</v>
      </c>
      <c r="C3713" s="25" t="s">
        <v>3</v>
      </c>
      <c r="D3713" s="25" t="s">
        <v>70</v>
      </c>
      <c r="E3713" s="25" t="s">
        <v>164</v>
      </c>
      <c r="F3713" s="23" t="s">
        <v>165</v>
      </c>
      <c r="G3713" s="23" t="s">
        <v>492</v>
      </c>
      <c r="H3713" s="32" t="s">
        <v>358</v>
      </c>
      <c r="I3713" s="32" t="s">
        <v>55</v>
      </c>
      <c r="J3713" s="135">
        <v>46</v>
      </c>
      <c r="K3713" s="28">
        <v>0.86956999999999995</v>
      </c>
      <c r="L3713" s="77">
        <v>0.9</v>
      </c>
      <c r="Q3713" s="106"/>
    </row>
    <row r="3714" spans="1:17" x14ac:dyDescent="0.25">
      <c r="A3714" t="s">
        <v>331</v>
      </c>
      <c r="B3714" s="25">
        <v>2022</v>
      </c>
      <c r="C3714" s="25" t="s">
        <v>0</v>
      </c>
      <c r="D3714" s="25" t="s">
        <v>71</v>
      </c>
      <c r="E3714" s="25" t="s">
        <v>164</v>
      </c>
      <c r="F3714" s="23" t="s">
        <v>165</v>
      </c>
      <c r="G3714" s="23" t="s">
        <v>492</v>
      </c>
      <c r="H3714" s="32" t="s">
        <v>358</v>
      </c>
      <c r="I3714" s="32" t="s">
        <v>55</v>
      </c>
      <c r="J3714" s="135">
        <v>47</v>
      </c>
      <c r="K3714" s="28">
        <v>0.97872000000000003</v>
      </c>
      <c r="L3714" s="77">
        <v>0.9</v>
      </c>
      <c r="Q3714" s="106"/>
    </row>
    <row r="3715" spans="1:17" x14ac:dyDescent="0.25">
      <c r="A3715" t="s">
        <v>331</v>
      </c>
      <c r="B3715" s="25">
        <v>2022</v>
      </c>
      <c r="C3715" s="25" t="s">
        <v>1</v>
      </c>
      <c r="D3715" s="25" t="s">
        <v>72</v>
      </c>
      <c r="E3715" s="25" t="s">
        <v>164</v>
      </c>
      <c r="F3715" s="23" t="s">
        <v>165</v>
      </c>
      <c r="G3715" s="23" t="s">
        <v>492</v>
      </c>
      <c r="H3715" s="32" t="s">
        <v>358</v>
      </c>
      <c r="I3715" s="32" t="s">
        <v>55</v>
      </c>
      <c r="J3715" s="135">
        <v>38</v>
      </c>
      <c r="K3715" s="28">
        <v>0.92105000000000004</v>
      </c>
      <c r="L3715" s="77">
        <v>0.9</v>
      </c>
      <c r="Q3715" s="106"/>
    </row>
    <row r="3716" spans="1:17" x14ac:dyDescent="0.25">
      <c r="A3716" t="s">
        <v>331</v>
      </c>
      <c r="B3716" s="25">
        <v>2022</v>
      </c>
      <c r="C3716" s="25" t="s">
        <v>2</v>
      </c>
      <c r="D3716" s="25" t="s">
        <v>73</v>
      </c>
      <c r="E3716" s="25" t="s">
        <v>164</v>
      </c>
      <c r="F3716" s="23" t="s">
        <v>165</v>
      </c>
      <c r="G3716" s="23" t="s">
        <v>492</v>
      </c>
      <c r="H3716" s="32" t="s">
        <v>358</v>
      </c>
      <c r="I3716" s="32" t="s">
        <v>55</v>
      </c>
      <c r="J3716" s="135">
        <v>31</v>
      </c>
      <c r="K3716" s="28">
        <v>0.48387000000000002</v>
      </c>
      <c r="L3716" s="77">
        <v>0.9</v>
      </c>
      <c r="Q3716" s="106"/>
    </row>
    <row r="3717" spans="1:17" x14ac:dyDescent="0.25">
      <c r="A3717" t="s">
        <v>331</v>
      </c>
      <c r="B3717" s="25">
        <v>2022</v>
      </c>
      <c r="C3717" s="25" t="s">
        <v>3</v>
      </c>
      <c r="D3717" s="25" t="s">
        <v>493</v>
      </c>
      <c r="E3717" s="25" t="s">
        <v>164</v>
      </c>
      <c r="F3717" s="23" t="s">
        <v>165</v>
      </c>
      <c r="G3717" s="23" t="s">
        <v>492</v>
      </c>
      <c r="H3717" s="32" t="s">
        <v>358</v>
      </c>
      <c r="I3717" s="32" t="s">
        <v>55</v>
      </c>
      <c r="J3717" s="135">
        <v>26</v>
      </c>
      <c r="K3717" s="28">
        <v>0.69230999999999998</v>
      </c>
      <c r="L3717" s="77">
        <v>0.9</v>
      </c>
      <c r="Q3717" s="106"/>
    </row>
    <row r="3718" spans="1:17" x14ac:dyDescent="0.25">
      <c r="A3718" t="s">
        <v>331</v>
      </c>
      <c r="B3718" s="25">
        <v>2023</v>
      </c>
      <c r="C3718" s="25" t="s">
        <v>0</v>
      </c>
      <c r="D3718" s="25" t="s">
        <v>537</v>
      </c>
      <c r="E3718" s="25" t="s">
        <v>164</v>
      </c>
      <c r="F3718" s="23" t="s">
        <v>165</v>
      </c>
      <c r="G3718" s="23" t="s">
        <v>492</v>
      </c>
      <c r="H3718" s="32" t="s">
        <v>358</v>
      </c>
      <c r="I3718" s="32" t="s">
        <v>55</v>
      </c>
      <c r="J3718" s="135">
        <v>20</v>
      </c>
      <c r="K3718" s="28">
        <v>0.75</v>
      </c>
      <c r="L3718" s="77">
        <v>0.9</v>
      </c>
      <c r="Q3718" s="106"/>
    </row>
    <row r="3719" spans="1:17" x14ac:dyDescent="0.25">
      <c r="A3719" t="s">
        <v>331</v>
      </c>
      <c r="B3719" s="25">
        <v>2018</v>
      </c>
      <c r="C3719" s="25" t="s">
        <v>0</v>
      </c>
      <c r="D3719" s="25" t="s">
        <v>54</v>
      </c>
      <c r="E3719" s="25" t="s">
        <v>263</v>
      </c>
      <c r="F3719" s="23" t="s">
        <v>334</v>
      </c>
      <c r="G3719" s="23" t="s">
        <v>492</v>
      </c>
      <c r="H3719" s="167" t="s">
        <v>547</v>
      </c>
      <c r="I3719" s="32" t="s">
        <v>55</v>
      </c>
      <c r="J3719" s="135">
        <v>29</v>
      </c>
      <c r="K3719" s="28">
        <v>0.93103000000000002</v>
      </c>
      <c r="L3719" s="77">
        <v>0.9</v>
      </c>
      <c r="Q3719" s="106"/>
    </row>
    <row r="3720" spans="1:17" x14ac:dyDescent="0.25">
      <c r="A3720" t="s">
        <v>331</v>
      </c>
      <c r="B3720" s="25">
        <v>2018</v>
      </c>
      <c r="C3720" s="25" t="s">
        <v>1</v>
      </c>
      <c r="D3720" s="25" t="s">
        <v>56</v>
      </c>
      <c r="E3720" s="25" t="s">
        <v>263</v>
      </c>
      <c r="F3720" s="23" t="s">
        <v>334</v>
      </c>
      <c r="G3720" s="23" t="s">
        <v>492</v>
      </c>
      <c r="H3720" s="167" t="s">
        <v>547</v>
      </c>
      <c r="I3720" s="32" t="s">
        <v>55</v>
      </c>
      <c r="J3720" s="135">
        <v>36</v>
      </c>
      <c r="K3720" s="28">
        <v>0.94443999999999995</v>
      </c>
      <c r="L3720" s="77">
        <v>0.9</v>
      </c>
      <c r="Q3720" s="106"/>
    </row>
    <row r="3721" spans="1:17" x14ac:dyDescent="0.25">
      <c r="A3721" t="s">
        <v>331</v>
      </c>
      <c r="B3721" s="25">
        <v>2018</v>
      </c>
      <c r="C3721" s="25" t="s">
        <v>2</v>
      </c>
      <c r="D3721" s="25" t="s">
        <v>57</v>
      </c>
      <c r="E3721" s="25" t="s">
        <v>263</v>
      </c>
      <c r="F3721" s="23" t="s">
        <v>334</v>
      </c>
      <c r="G3721" s="23" t="s">
        <v>492</v>
      </c>
      <c r="H3721" s="167" t="s">
        <v>547</v>
      </c>
      <c r="I3721" s="32" t="s">
        <v>55</v>
      </c>
      <c r="J3721" s="135">
        <v>44</v>
      </c>
      <c r="K3721" s="28">
        <v>0.84091000000000005</v>
      </c>
      <c r="L3721" s="77">
        <v>0.9</v>
      </c>
      <c r="Q3721" s="106"/>
    </row>
    <row r="3722" spans="1:17" x14ac:dyDescent="0.25">
      <c r="A3722" t="s">
        <v>331</v>
      </c>
      <c r="B3722" s="25">
        <v>2018</v>
      </c>
      <c r="C3722" s="25" t="s">
        <v>3</v>
      </c>
      <c r="D3722" s="25" t="s">
        <v>58</v>
      </c>
      <c r="E3722" s="25" t="s">
        <v>263</v>
      </c>
      <c r="F3722" s="23" t="s">
        <v>334</v>
      </c>
      <c r="G3722" s="23" t="s">
        <v>492</v>
      </c>
      <c r="H3722" s="167" t="s">
        <v>547</v>
      </c>
      <c r="I3722" s="32" t="s">
        <v>55</v>
      </c>
      <c r="J3722" s="135">
        <v>30</v>
      </c>
      <c r="K3722" s="28">
        <v>0.96667000000000003</v>
      </c>
      <c r="L3722" s="77">
        <v>0.9</v>
      </c>
      <c r="Q3722" s="106"/>
    </row>
    <row r="3723" spans="1:17" x14ac:dyDescent="0.25">
      <c r="A3723" t="s">
        <v>331</v>
      </c>
      <c r="B3723" s="25">
        <v>2019</v>
      </c>
      <c r="C3723" s="25" t="s">
        <v>0</v>
      </c>
      <c r="D3723" s="25" t="s">
        <v>59</v>
      </c>
      <c r="E3723" s="25" t="s">
        <v>263</v>
      </c>
      <c r="F3723" s="23" t="s">
        <v>334</v>
      </c>
      <c r="G3723" s="23" t="s">
        <v>492</v>
      </c>
      <c r="H3723" s="167" t="s">
        <v>547</v>
      </c>
      <c r="I3723" s="32" t="s">
        <v>55</v>
      </c>
      <c r="J3723" s="135">
        <v>29</v>
      </c>
      <c r="K3723" s="28">
        <v>0.72414000000000001</v>
      </c>
      <c r="L3723" s="77">
        <v>0.9</v>
      </c>
      <c r="Q3723" s="106"/>
    </row>
    <row r="3724" spans="1:17" x14ac:dyDescent="0.25">
      <c r="A3724" t="s">
        <v>331</v>
      </c>
      <c r="B3724" s="25">
        <v>2019</v>
      </c>
      <c r="C3724" s="25" t="s">
        <v>1</v>
      </c>
      <c r="D3724" s="25" t="s">
        <v>60</v>
      </c>
      <c r="E3724" s="25" t="s">
        <v>263</v>
      </c>
      <c r="F3724" s="23" t="s">
        <v>334</v>
      </c>
      <c r="G3724" s="23" t="s">
        <v>492</v>
      </c>
      <c r="H3724" s="167" t="s">
        <v>547</v>
      </c>
      <c r="I3724" s="32" t="s">
        <v>55</v>
      </c>
      <c r="J3724" s="135">
        <v>30</v>
      </c>
      <c r="K3724" s="28">
        <v>0.76666999999999996</v>
      </c>
      <c r="L3724" s="77">
        <v>0.9</v>
      </c>
      <c r="Q3724" s="106"/>
    </row>
    <row r="3725" spans="1:17" x14ac:dyDescent="0.25">
      <c r="A3725" t="s">
        <v>331</v>
      </c>
      <c r="B3725" s="25">
        <v>2019</v>
      </c>
      <c r="C3725" s="25" t="s">
        <v>2</v>
      </c>
      <c r="D3725" s="25" t="s">
        <v>61</v>
      </c>
      <c r="E3725" s="25" t="s">
        <v>263</v>
      </c>
      <c r="F3725" s="23" t="s">
        <v>334</v>
      </c>
      <c r="G3725" s="23" t="s">
        <v>492</v>
      </c>
      <c r="H3725" s="167" t="s">
        <v>547</v>
      </c>
      <c r="I3725" s="32" t="s">
        <v>55</v>
      </c>
      <c r="J3725" s="135">
        <v>30</v>
      </c>
      <c r="K3725" s="28">
        <v>0.66666999999999998</v>
      </c>
      <c r="L3725" s="77">
        <v>0.9</v>
      </c>
      <c r="Q3725" s="106"/>
    </row>
    <row r="3726" spans="1:17" x14ac:dyDescent="0.25">
      <c r="A3726" t="s">
        <v>331</v>
      </c>
      <c r="B3726" s="25">
        <v>2019</v>
      </c>
      <c r="C3726" s="25" t="s">
        <v>3</v>
      </c>
      <c r="D3726" s="25" t="s">
        <v>62</v>
      </c>
      <c r="E3726" s="25" t="s">
        <v>263</v>
      </c>
      <c r="F3726" s="23" t="s">
        <v>334</v>
      </c>
      <c r="G3726" s="23" t="s">
        <v>492</v>
      </c>
      <c r="H3726" s="167" t="s">
        <v>547</v>
      </c>
      <c r="I3726" s="32" t="s">
        <v>55</v>
      </c>
      <c r="J3726" s="135">
        <v>27</v>
      </c>
      <c r="K3726" s="28">
        <v>0.85185</v>
      </c>
      <c r="L3726" s="77">
        <v>0.9</v>
      </c>
      <c r="Q3726" s="106"/>
    </row>
    <row r="3727" spans="1:17" x14ac:dyDescent="0.25">
      <c r="A3727" t="s">
        <v>331</v>
      </c>
      <c r="B3727" s="25">
        <v>2020</v>
      </c>
      <c r="C3727" s="25" t="s">
        <v>0</v>
      </c>
      <c r="D3727" s="25" t="s">
        <v>63</v>
      </c>
      <c r="E3727" s="25" t="s">
        <v>263</v>
      </c>
      <c r="F3727" s="23" t="s">
        <v>334</v>
      </c>
      <c r="G3727" s="23" t="s">
        <v>492</v>
      </c>
      <c r="H3727" s="167" t="s">
        <v>547</v>
      </c>
      <c r="I3727" s="32" t="s">
        <v>55</v>
      </c>
      <c r="J3727" s="135">
        <v>32</v>
      </c>
      <c r="K3727" s="28">
        <v>0.71875</v>
      </c>
      <c r="L3727" s="77">
        <v>0.9</v>
      </c>
      <c r="Q3727" s="106"/>
    </row>
    <row r="3728" spans="1:17" x14ac:dyDescent="0.25">
      <c r="A3728" t="s">
        <v>331</v>
      </c>
      <c r="B3728" s="25">
        <v>2020</v>
      </c>
      <c r="C3728" s="25" t="s">
        <v>1</v>
      </c>
      <c r="D3728" s="25" t="s">
        <v>64</v>
      </c>
      <c r="E3728" s="25" t="s">
        <v>263</v>
      </c>
      <c r="F3728" s="23" t="s">
        <v>334</v>
      </c>
      <c r="G3728" s="23" t="s">
        <v>492</v>
      </c>
      <c r="H3728" s="167" t="s">
        <v>547</v>
      </c>
      <c r="I3728" s="32" t="s">
        <v>55</v>
      </c>
      <c r="J3728" s="135">
        <v>23</v>
      </c>
      <c r="K3728" s="28">
        <v>0.56521999999999994</v>
      </c>
      <c r="L3728" s="77">
        <v>0.9</v>
      </c>
      <c r="Q3728" s="106"/>
    </row>
    <row r="3729" spans="1:17" x14ac:dyDescent="0.25">
      <c r="A3729" t="s">
        <v>331</v>
      </c>
      <c r="B3729" s="25">
        <v>2020</v>
      </c>
      <c r="C3729" s="25" t="s">
        <v>2</v>
      </c>
      <c r="D3729" s="25" t="s">
        <v>65</v>
      </c>
      <c r="E3729" s="25" t="s">
        <v>263</v>
      </c>
      <c r="F3729" s="23" t="s">
        <v>334</v>
      </c>
      <c r="G3729" s="23" t="s">
        <v>492</v>
      </c>
      <c r="H3729" s="167" t="s">
        <v>547</v>
      </c>
      <c r="I3729" s="32" t="s">
        <v>55</v>
      </c>
      <c r="J3729" s="135">
        <v>30</v>
      </c>
      <c r="K3729" s="28">
        <v>0.66666999999999998</v>
      </c>
      <c r="L3729" s="77">
        <v>0.9</v>
      </c>
      <c r="Q3729" s="106"/>
    </row>
    <row r="3730" spans="1:17" x14ac:dyDescent="0.25">
      <c r="A3730" t="s">
        <v>331</v>
      </c>
      <c r="B3730" s="25">
        <v>2020</v>
      </c>
      <c r="C3730" s="25" t="s">
        <v>3</v>
      </c>
      <c r="D3730" s="25" t="s">
        <v>66</v>
      </c>
      <c r="E3730" s="25" t="s">
        <v>263</v>
      </c>
      <c r="F3730" s="23" t="s">
        <v>334</v>
      </c>
      <c r="G3730" s="23" t="s">
        <v>492</v>
      </c>
      <c r="H3730" s="167" t="s">
        <v>547</v>
      </c>
      <c r="I3730" s="32" t="s">
        <v>55</v>
      </c>
      <c r="J3730" s="135">
        <v>27</v>
      </c>
      <c r="K3730" s="28">
        <v>0.70369999999999999</v>
      </c>
      <c r="L3730" s="77">
        <v>0.9</v>
      </c>
      <c r="Q3730" s="106"/>
    </row>
    <row r="3731" spans="1:17" x14ac:dyDescent="0.25">
      <c r="A3731" t="s">
        <v>331</v>
      </c>
      <c r="B3731" s="25">
        <v>2021</v>
      </c>
      <c r="C3731" s="25" t="s">
        <v>0</v>
      </c>
      <c r="D3731" s="25" t="s">
        <v>67</v>
      </c>
      <c r="E3731" s="25" t="s">
        <v>263</v>
      </c>
      <c r="F3731" s="23" t="s">
        <v>334</v>
      </c>
      <c r="G3731" s="23" t="s">
        <v>492</v>
      </c>
      <c r="H3731" s="167" t="s">
        <v>547</v>
      </c>
      <c r="I3731" s="32" t="s">
        <v>55</v>
      </c>
      <c r="J3731" s="135">
        <v>29</v>
      </c>
      <c r="K3731" s="28">
        <v>0.55171999999999999</v>
      </c>
      <c r="L3731" s="77">
        <v>0.9</v>
      </c>
      <c r="Q3731" s="106"/>
    </row>
    <row r="3732" spans="1:17" x14ac:dyDescent="0.25">
      <c r="A3732" t="s">
        <v>331</v>
      </c>
      <c r="B3732" s="25">
        <v>2021</v>
      </c>
      <c r="C3732" s="25" t="s">
        <v>1</v>
      </c>
      <c r="D3732" s="25" t="s">
        <v>68</v>
      </c>
      <c r="E3732" s="25" t="s">
        <v>263</v>
      </c>
      <c r="F3732" s="23" t="s">
        <v>334</v>
      </c>
      <c r="G3732" s="23" t="s">
        <v>492</v>
      </c>
      <c r="H3732" s="167" t="s">
        <v>547</v>
      </c>
      <c r="I3732" s="32" t="s">
        <v>55</v>
      </c>
      <c r="J3732" s="135">
        <v>33</v>
      </c>
      <c r="K3732" s="28">
        <v>0.84848000000000001</v>
      </c>
      <c r="L3732" s="77">
        <v>0.9</v>
      </c>
      <c r="Q3732" s="106"/>
    </row>
    <row r="3733" spans="1:17" x14ac:dyDescent="0.25">
      <c r="A3733" t="s">
        <v>331</v>
      </c>
      <c r="B3733" s="25">
        <v>2021</v>
      </c>
      <c r="C3733" s="25" t="s">
        <v>2</v>
      </c>
      <c r="D3733" s="25" t="s">
        <v>69</v>
      </c>
      <c r="E3733" s="25" t="s">
        <v>263</v>
      </c>
      <c r="F3733" s="23" t="s">
        <v>334</v>
      </c>
      <c r="G3733" s="23" t="s">
        <v>492</v>
      </c>
      <c r="H3733" s="167" t="s">
        <v>547</v>
      </c>
      <c r="I3733" s="32" t="s">
        <v>55</v>
      </c>
      <c r="J3733" s="135">
        <v>35</v>
      </c>
      <c r="K3733" s="28">
        <v>0.8</v>
      </c>
      <c r="L3733" s="77">
        <v>0.9</v>
      </c>
      <c r="Q3733" s="106"/>
    </row>
    <row r="3734" spans="1:17" x14ac:dyDescent="0.25">
      <c r="A3734" t="s">
        <v>331</v>
      </c>
      <c r="B3734" s="25">
        <v>2021</v>
      </c>
      <c r="C3734" s="25" t="s">
        <v>3</v>
      </c>
      <c r="D3734" s="25" t="s">
        <v>70</v>
      </c>
      <c r="E3734" s="25" t="s">
        <v>263</v>
      </c>
      <c r="F3734" s="23" t="s">
        <v>334</v>
      </c>
      <c r="G3734" s="23" t="s">
        <v>492</v>
      </c>
      <c r="H3734" s="167" t="s">
        <v>547</v>
      </c>
      <c r="I3734" s="32" t="s">
        <v>55</v>
      </c>
      <c r="J3734" s="135">
        <v>35</v>
      </c>
      <c r="K3734" s="28">
        <v>0.62856999999999996</v>
      </c>
      <c r="L3734" s="77">
        <v>0.9</v>
      </c>
      <c r="Q3734" s="106"/>
    </row>
    <row r="3735" spans="1:17" x14ac:dyDescent="0.25">
      <c r="A3735" t="s">
        <v>331</v>
      </c>
      <c r="B3735" s="25">
        <v>2022</v>
      </c>
      <c r="C3735" s="25" t="s">
        <v>0</v>
      </c>
      <c r="D3735" s="25" t="s">
        <v>71</v>
      </c>
      <c r="E3735" s="25" t="s">
        <v>263</v>
      </c>
      <c r="F3735" s="23" t="s">
        <v>334</v>
      </c>
      <c r="G3735" s="23" t="s">
        <v>492</v>
      </c>
      <c r="H3735" s="167" t="s">
        <v>547</v>
      </c>
      <c r="I3735" s="32" t="s">
        <v>55</v>
      </c>
      <c r="J3735" s="135">
        <v>36</v>
      </c>
      <c r="K3735" s="28">
        <v>0.61111000000000004</v>
      </c>
      <c r="L3735" s="77">
        <v>0.9</v>
      </c>
      <c r="Q3735" s="106"/>
    </row>
    <row r="3736" spans="1:17" x14ac:dyDescent="0.25">
      <c r="A3736" t="s">
        <v>331</v>
      </c>
      <c r="B3736" s="25">
        <v>2022</v>
      </c>
      <c r="C3736" s="25" t="s">
        <v>1</v>
      </c>
      <c r="D3736" s="25" t="s">
        <v>72</v>
      </c>
      <c r="E3736" s="25" t="s">
        <v>263</v>
      </c>
      <c r="F3736" s="23" t="s">
        <v>334</v>
      </c>
      <c r="G3736" s="23" t="s">
        <v>492</v>
      </c>
      <c r="H3736" s="167" t="s">
        <v>547</v>
      </c>
      <c r="I3736" s="32" t="s">
        <v>55</v>
      </c>
      <c r="J3736" s="135">
        <v>35</v>
      </c>
      <c r="K3736" s="28">
        <v>0.88571</v>
      </c>
      <c r="L3736" s="77">
        <v>0.9</v>
      </c>
      <c r="Q3736" s="106"/>
    </row>
    <row r="3737" spans="1:17" x14ac:dyDescent="0.25">
      <c r="A3737" t="s">
        <v>331</v>
      </c>
      <c r="B3737" s="25">
        <v>2022</v>
      </c>
      <c r="C3737" s="25" t="s">
        <v>2</v>
      </c>
      <c r="D3737" s="25" t="s">
        <v>73</v>
      </c>
      <c r="E3737" s="25" t="s">
        <v>263</v>
      </c>
      <c r="F3737" s="23" t="s">
        <v>334</v>
      </c>
      <c r="G3737" s="23" t="s">
        <v>492</v>
      </c>
      <c r="H3737" s="167" t="s">
        <v>547</v>
      </c>
      <c r="I3737" s="32" t="s">
        <v>55</v>
      </c>
      <c r="J3737" s="135">
        <v>45</v>
      </c>
      <c r="K3737" s="28">
        <v>0.46666999999999997</v>
      </c>
      <c r="L3737" s="77">
        <v>0.9</v>
      </c>
      <c r="Q3737" s="106"/>
    </row>
    <row r="3738" spans="1:17" x14ac:dyDescent="0.25">
      <c r="A3738" t="s">
        <v>331</v>
      </c>
      <c r="B3738" s="25">
        <v>2022</v>
      </c>
      <c r="C3738" s="25" t="s">
        <v>3</v>
      </c>
      <c r="D3738" s="25" t="s">
        <v>493</v>
      </c>
      <c r="E3738" s="25" t="s">
        <v>263</v>
      </c>
      <c r="F3738" s="23" t="s">
        <v>334</v>
      </c>
      <c r="G3738" s="23" t="s">
        <v>492</v>
      </c>
      <c r="H3738" s="167" t="s">
        <v>547</v>
      </c>
      <c r="I3738" s="32" t="s">
        <v>55</v>
      </c>
      <c r="J3738" s="135">
        <v>34</v>
      </c>
      <c r="K3738" s="28">
        <v>0.61765000000000003</v>
      </c>
      <c r="L3738" s="77">
        <v>0.9</v>
      </c>
      <c r="Q3738" s="106"/>
    </row>
    <row r="3739" spans="1:17" x14ac:dyDescent="0.25">
      <c r="A3739" t="s">
        <v>331</v>
      </c>
      <c r="B3739" s="25">
        <v>2023</v>
      </c>
      <c r="C3739" s="25" t="s">
        <v>0</v>
      </c>
      <c r="D3739" s="25" t="s">
        <v>537</v>
      </c>
      <c r="E3739" s="25" t="s">
        <v>263</v>
      </c>
      <c r="F3739" s="23" t="s">
        <v>334</v>
      </c>
      <c r="G3739" s="23" t="s">
        <v>492</v>
      </c>
      <c r="H3739" s="167" t="s">
        <v>547</v>
      </c>
      <c r="I3739" s="32" t="s">
        <v>55</v>
      </c>
      <c r="J3739" s="135">
        <v>30</v>
      </c>
      <c r="K3739" s="28">
        <v>0.93332999999999999</v>
      </c>
      <c r="L3739" s="77">
        <v>0.9</v>
      </c>
      <c r="Q3739" s="106"/>
    </row>
    <row r="3740" spans="1:17" x14ac:dyDescent="0.25">
      <c r="A3740" t="s">
        <v>331</v>
      </c>
      <c r="B3740" s="25">
        <v>2018</v>
      </c>
      <c r="C3740" s="25" t="s">
        <v>0</v>
      </c>
      <c r="D3740" s="25" t="s">
        <v>54</v>
      </c>
      <c r="E3740" s="25" t="s">
        <v>166</v>
      </c>
      <c r="F3740" s="23" t="s">
        <v>167</v>
      </c>
      <c r="G3740" s="23" t="s">
        <v>492</v>
      </c>
      <c r="H3740" s="166" t="s">
        <v>526</v>
      </c>
      <c r="I3740" s="32" t="s">
        <v>55</v>
      </c>
      <c r="J3740" s="135">
        <v>141</v>
      </c>
      <c r="K3740" s="28">
        <v>0.93616999999999995</v>
      </c>
      <c r="L3740" s="77">
        <v>0.9</v>
      </c>
      <c r="Q3740" s="106"/>
    </row>
    <row r="3741" spans="1:17" x14ac:dyDescent="0.25">
      <c r="A3741" t="s">
        <v>331</v>
      </c>
      <c r="B3741" s="25">
        <v>2018</v>
      </c>
      <c r="C3741" s="25" t="s">
        <v>1</v>
      </c>
      <c r="D3741" s="25" t="s">
        <v>56</v>
      </c>
      <c r="E3741" s="25" t="s">
        <v>166</v>
      </c>
      <c r="F3741" s="23" t="s">
        <v>167</v>
      </c>
      <c r="G3741" s="23" t="s">
        <v>492</v>
      </c>
      <c r="H3741" s="166" t="s">
        <v>526</v>
      </c>
      <c r="I3741" s="32" t="s">
        <v>55</v>
      </c>
      <c r="J3741" s="135">
        <v>140</v>
      </c>
      <c r="K3741" s="28">
        <v>0.84286000000000005</v>
      </c>
      <c r="L3741" s="77">
        <v>0.9</v>
      </c>
      <c r="Q3741" s="106"/>
    </row>
    <row r="3742" spans="1:17" x14ac:dyDescent="0.25">
      <c r="A3742" t="s">
        <v>331</v>
      </c>
      <c r="B3742" s="25">
        <v>2018</v>
      </c>
      <c r="C3742" s="25" t="s">
        <v>2</v>
      </c>
      <c r="D3742" s="25" t="s">
        <v>57</v>
      </c>
      <c r="E3742" s="25" t="s">
        <v>166</v>
      </c>
      <c r="F3742" s="23" t="s">
        <v>167</v>
      </c>
      <c r="G3742" s="23" t="s">
        <v>492</v>
      </c>
      <c r="H3742" s="166" t="s">
        <v>526</v>
      </c>
      <c r="I3742" s="32" t="s">
        <v>55</v>
      </c>
      <c r="J3742" s="135">
        <v>170</v>
      </c>
      <c r="K3742" s="28">
        <v>0.78824000000000005</v>
      </c>
      <c r="L3742" s="77">
        <v>0.9</v>
      </c>
      <c r="Q3742" s="106"/>
    </row>
    <row r="3743" spans="1:17" x14ac:dyDescent="0.25">
      <c r="A3743" t="s">
        <v>331</v>
      </c>
      <c r="B3743" s="25">
        <v>2018</v>
      </c>
      <c r="C3743" s="25" t="s">
        <v>3</v>
      </c>
      <c r="D3743" s="25" t="s">
        <v>58</v>
      </c>
      <c r="E3743" s="25" t="s">
        <v>166</v>
      </c>
      <c r="F3743" s="23" t="s">
        <v>167</v>
      </c>
      <c r="G3743" s="23" t="s">
        <v>492</v>
      </c>
      <c r="H3743" s="166" t="s">
        <v>526</v>
      </c>
      <c r="I3743" s="32" t="s">
        <v>55</v>
      </c>
      <c r="J3743" s="135">
        <v>151</v>
      </c>
      <c r="K3743" s="28">
        <v>0.70199</v>
      </c>
      <c r="L3743" s="77">
        <v>0.9</v>
      </c>
      <c r="Q3743" s="106"/>
    </row>
    <row r="3744" spans="1:17" x14ac:dyDescent="0.25">
      <c r="A3744" t="s">
        <v>331</v>
      </c>
      <c r="B3744" s="25">
        <v>2019</v>
      </c>
      <c r="C3744" s="25" t="s">
        <v>0</v>
      </c>
      <c r="D3744" s="25" t="s">
        <v>59</v>
      </c>
      <c r="E3744" s="25" t="s">
        <v>166</v>
      </c>
      <c r="F3744" s="23" t="s">
        <v>167</v>
      </c>
      <c r="G3744" s="23" t="s">
        <v>492</v>
      </c>
      <c r="H3744" s="166" t="s">
        <v>526</v>
      </c>
      <c r="I3744" s="32" t="s">
        <v>55</v>
      </c>
      <c r="J3744" s="135">
        <v>135</v>
      </c>
      <c r="K3744" s="28">
        <v>0.74073999999999995</v>
      </c>
      <c r="L3744" s="77">
        <v>0.9</v>
      </c>
      <c r="Q3744" s="106"/>
    </row>
    <row r="3745" spans="1:17" x14ac:dyDescent="0.25">
      <c r="A3745" t="s">
        <v>331</v>
      </c>
      <c r="B3745" s="25">
        <v>2019</v>
      </c>
      <c r="C3745" s="25" t="s">
        <v>1</v>
      </c>
      <c r="D3745" s="25" t="s">
        <v>60</v>
      </c>
      <c r="E3745" s="25" t="s">
        <v>166</v>
      </c>
      <c r="F3745" s="23" t="s">
        <v>167</v>
      </c>
      <c r="G3745" s="23" t="s">
        <v>492</v>
      </c>
      <c r="H3745" s="166" t="s">
        <v>526</v>
      </c>
      <c r="I3745" s="32" t="s">
        <v>55</v>
      </c>
      <c r="J3745" s="135">
        <v>151</v>
      </c>
      <c r="K3745" s="28">
        <v>0.68211999999999995</v>
      </c>
      <c r="L3745" s="77">
        <v>0.9</v>
      </c>
      <c r="Q3745" s="106"/>
    </row>
    <row r="3746" spans="1:17" x14ac:dyDescent="0.25">
      <c r="A3746" t="s">
        <v>331</v>
      </c>
      <c r="B3746" s="25">
        <v>2019</v>
      </c>
      <c r="C3746" s="25" t="s">
        <v>2</v>
      </c>
      <c r="D3746" s="25" t="s">
        <v>61</v>
      </c>
      <c r="E3746" s="25" t="s">
        <v>166</v>
      </c>
      <c r="F3746" s="23" t="s">
        <v>167</v>
      </c>
      <c r="G3746" s="23" t="s">
        <v>492</v>
      </c>
      <c r="H3746" s="166" t="s">
        <v>526</v>
      </c>
      <c r="I3746" s="32" t="s">
        <v>55</v>
      </c>
      <c r="J3746" s="135">
        <v>141</v>
      </c>
      <c r="K3746" s="28">
        <v>0.43262</v>
      </c>
      <c r="L3746" s="77">
        <v>0.9</v>
      </c>
      <c r="Q3746" s="106"/>
    </row>
    <row r="3747" spans="1:17" x14ac:dyDescent="0.25">
      <c r="A3747" t="s">
        <v>331</v>
      </c>
      <c r="B3747" s="25">
        <v>2019</v>
      </c>
      <c r="C3747" s="25" t="s">
        <v>3</v>
      </c>
      <c r="D3747" s="25" t="s">
        <v>62</v>
      </c>
      <c r="E3747" s="25" t="s">
        <v>166</v>
      </c>
      <c r="F3747" s="23" t="s">
        <v>167</v>
      </c>
      <c r="G3747" s="23" t="s">
        <v>492</v>
      </c>
      <c r="H3747" s="166" t="s">
        <v>526</v>
      </c>
      <c r="I3747" s="32" t="s">
        <v>55</v>
      </c>
      <c r="J3747" s="135">
        <v>149</v>
      </c>
      <c r="K3747" s="28">
        <v>3.356E-2</v>
      </c>
      <c r="L3747" s="77">
        <v>0.9</v>
      </c>
      <c r="Q3747" s="106"/>
    </row>
    <row r="3748" spans="1:17" x14ac:dyDescent="0.25">
      <c r="A3748" t="s">
        <v>331</v>
      </c>
      <c r="B3748" s="25">
        <v>2020</v>
      </c>
      <c r="C3748" s="25" t="s">
        <v>0</v>
      </c>
      <c r="D3748" s="25" t="s">
        <v>63</v>
      </c>
      <c r="E3748" s="25" t="s">
        <v>166</v>
      </c>
      <c r="F3748" s="23" t="s">
        <v>167</v>
      </c>
      <c r="G3748" s="23" t="s">
        <v>492</v>
      </c>
      <c r="H3748" s="166" t="s">
        <v>526</v>
      </c>
      <c r="I3748" s="32" t="s">
        <v>55</v>
      </c>
      <c r="J3748" s="135">
        <v>117</v>
      </c>
      <c r="K3748" s="28">
        <v>8.5500000000000003E-3</v>
      </c>
      <c r="L3748" s="77">
        <v>0.9</v>
      </c>
      <c r="Q3748" s="106"/>
    </row>
    <row r="3749" spans="1:17" x14ac:dyDescent="0.25">
      <c r="A3749" t="s">
        <v>331</v>
      </c>
      <c r="B3749" s="25">
        <v>2020</v>
      </c>
      <c r="C3749" s="25" t="s">
        <v>1</v>
      </c>
      <c r="D3749" s="25" t="s">
        <v>64</v>
      </c>
      <c r="E3749" s="25" t="s">
        <v>166</v>
      </c>
      <c r="F3749" s="23" t="s">
        <v>167</v>
      </c>
      <c r="G3749" s="23" t="s">
        <v>492</v>
      </c>
      <c r="H3749" s="166" t="s">
        <v>526</v>
      </c>
      <c r="I3749" s="32" t="s">
        <v>55</v>
      </c>
      <c r="J3749" s="135">
        <v>52</v>
      </c>
      <c r="K3749" s="28">
        <v>3.8460000000000001E-2</v>
      </c>
      <c r="L3749" s="77">
        <v>0.9</v>
      </c>
      <c r="Q3749" s="106"/>
    </row>
    <row r="3750" spans="1:17" x14ac:dyDescent="0.25">
      <c r="A3750" t="s">
        <v>331</v>
      </c>
      <c r="B3750" s="25">
        <v>2020</v>
      </c>
      <c r="C3750" s="25" t="s">
        <v>2</v>
      </c>
      <c r="D3750" s="25" t="s">
        <v>65</v>
      </c>
      <c r="E3750" s="25" t="s">
        <v>166</v>
      </c>
      <c r="F3750" s="23" t="s">
        <v>167</v>
      </c>
      <c r="G3750" s="23" t="s">
        <v>492</v>
      </c>
      <c r="H3750" s="166" t="s">
        <v>526</v>
      </c>
      <c r="I3750" s="32" t="s">
        <v>55</v>
      </c>
      <c r="J3750" s="135">
        <v>105</v>
      </c>
      <c r="K3750" s="28">
        <v>9.5200000000000007E-3</v>
      </c>
      <c r="L3750" s="77">
        <v>0.9</v>
      </c>
      <c r="Q3750" s="106"/>
    </row>
    <row r="3751" spans="1:17" x14ac:dyDescent="0.25">
      <c r="A3751" t="s">
        <v>331</v>
      </c>
      <c r="B3751" s="25">
        <v>2020</v>
      </c>
      <c r="C3751" s="25" t="s">
        <v>3</v>
      </c>
      <c r="D3751" s="25" t="s">
        <v>66</v>
      </c>
      <c r="E3751" s="25" t="s">
        <v>166</v>
      </c>
      <c r="F3751" s="23" t="s">
        <v>167</v>
      </c>
      <c r="G3751" s="23" t="s">
        <v>492</v>
      </c>
      <c r="H3751" s="166" t="s">
        <v>526</v>
      </c>
      <c r="I3751" s="32" t="s">
        <v>55</v>
      </c>
      <c r="J3751" s="135">
        <v>97</v>
      </c>
      <c r="K3751" s="28">
        <v>0</v>
      </c>
      <c r="L3751" s="77">
        <v>0.9</v>
      </c>
      <c r="Q3751" s="106"/>
    </row>
    <row r="3752" spans="1:17" x14ac:dyDescent="0.25">
      <c r="A3752" t="s">
        <v>331</v>
      </c>
      <c r="B3752" s="25">
        <v>2021</v>
      </c>
      <c r="C3752" s="25" t="s">
        <v>0</v>
      </c>
      <c r="D3752" s="25" t="s">
        <v>67</v>
      </c>
      <c r="E3752" s="25" t="s">
        <v>166</v>
      </c>
      <c r="F3752" s="23" t="s">
        <v>167</v>
      </c>
      <c r="G3752" s="23" t="s">
        <v>492</v>
      </c>
      <c r="H3752" s="166" t="s">
        <v>526</v>
      </c>
      <c r="I3752" s="32" t="s">
        <v>55</v>
      </c>
      <c r="J3752" s="135">
        <v>78</v>
      </c>
      <c r="K3752" s="28">
        <v>2.564E-2</v>
      </c>
      <c r="L3752" s="77">
        <v>0.9</v>
      </c>
      <c r="Q3752" s="106"/>
    </row>
    <row r="3753" spans="1:17" x14ac:dyDescent="0.25">
      <c r="A3753" t="s">
        <v>331</v>
      </c>
      <c r="B3753" s="25">
        <v>2021</v>
      </c>
      <c r="C3753" s="25" t="s">
        <v>1</v>
      </c>
      <c r="D3753" s="25" t="s">
        <v>68</v>
      </c>
      <c r="E3753" s="25" t="s">
        <v>166</v>
      </c>
      <c r="F3753" s="23" t="s">
        <v>167</v>
      </c>
      <c r="G3753" s="23" t="s">
        <v>492</v>
      </c>
      <c r="H3753" s="166" t="s">
        <v>526</v>
      </c>
      <c r="I3753" s="32" t="s">
        <v>55</v>
      </c>
      <c r="J3753" s="135">
        <v>178</v>
      </c>
      <c r="K3753" s="28">
        <v>2.247E-2</v>
      </c>
      <c r="L3753" s="77">
        <v>0.9</v>
      </c>
      <c r="Q3753" s="106"/>
    </row>
    <row r="3754" spans="1:17" x14ac:dyDescent="0.25">
      <c r="A3754" t="s">
        <v>331</v>
      </c>
      <c r="B3754" s="25">
        <v>2021</v>
      </c>
      <c r="C3754" s="25" t="s">
        <v>2</v>
      </c>
      <c r="D3754" s="25" t="s">
        <v>69</v>
      </c>
      <c r="E3754" s="25" t="s">
        <v>166</v>
      </c>
      <c r="F3754" s="23" t="s">
        <v>167</v>
      </c>
      <c r="G3754" s="23" t="s">
        <v>492</v>
      </c>
      <c r="H3754" s="166" t="s">
        <v>526</v>
      </c>
      <c r="I3754" s="32" t="s">
        <v>55</v>
      </c>
      <c r="J3754" s="135">
        <v>173</v>
      </c>
      <c r="K3754" s="28">
        <v>2.3120000000000002E-2</v>
      </c>
      <c r="L3754" s="77">
        <v>0.9</v>
      </c>
      <c r="Q3754" s="106"/>
    </row>
    <row r="3755" spans="1:17" x14ac:dyDescent="0.25">
      <c r="A3755" t="s">
        <v>331</v>
      </c>
      <c r="B3755" s="25">
        <v>2021</v>
      </c>
      <c r="C3755" s="25" t="s">
        <v>3</v>
      </c>
      <c r="D3755" s="25" t="s">
        <v>70</v>
      </c>
      <c r="E3755" s="25" t="s">
        <v>166</v>
      </c>
      <c r="F3755" s="23" t="s">
        <v>167</v>
      </c>
      <c r="G3755" s="23" t="s">
        <v>492</v>
      </c>
      <c r="H3755" s="166" t="s">
        <v>526</v>
      </c>
      <c r="I3755" s="32" t="s">
        <v>55</v>
      </c>
      <c r="J3755" s="135">
        <v>189</v>
      </c>
      <c r="K3755" s="28">
        <v>1.5869999999999999E-2</v>
      </c>
      <c r="L3755" s="77">
        <v>0.9</v>
      </c>
      <c r="Q3755" s="106"/>
    </row>
    <row r="3756" spans="1:17" x14ac:dyDescent="0.25">
      <c r="A3756" t="s">
        <v>331</v>
      </c>
      <c r="B3756" s="25">
        <v>2022</v>
      </c>
      <c r="C3756" s="25" t="s">
        <v>0</v>
      </c>
      <c r="D3756" s="25" t="s">
        <v>71</v>
      </c>
      <c r="E3756" s="25" t="s">
        <v>166</v>
      </c>
      <c r="F3756" s="23" t="s">
        <v>167</v>
      </c>
      <c r="G3756" s="23" t="s">
        <v>492</v>
      </c>
      <c r="H3756" s="166" t="s">
        <v>526</v>
      </c>
      <c r="I3756" s="32" t="s">
        <v>55</v>
      </c>
      <c r="J3756" s="135">
        <v>163</v>
      </c>
      <c r="K3756" s="28">
        <v>6.13E-3</v>
      </c>
      <c r="L3756" s="77">
        <v>0.9</v>
      </c>
      <c r="Q3756" s="106"/>
    </row>
    <row r="3757" spans="1:17" x14ac:dyDescent="0.25">
      <c r="A3757" t="s">
        <v>331</v>
      </c>
      <c r="B3757" s="25">
        <v>2022</v>
      </c>
      <c r="C3757" s="25" t="s">
        <v>1</v>
      </c>
      <c r="D3757" s="25" t="s">
        <v>72</v>
      </c>
      <c r="E3757" s="25" t="s">
        <v>166</v>
      </c>
      <c r="F3757" s="23" t="s">
        <v>167</v>
      </c>
      <c r="G3757" s="23" t="s">
        <v>492</v>
      </c>
      <c r="H3757" s="166" t="s">
        <v>526</v>
      </c>
      <c r="I3757" s="32" t="s">
        <v>55</v>
      </c>
      <c r="J3757" s="135">
        <v>157</v>
      </c>
      <c r="K3757" s="28">
        <v>5.7320000000000003E-2</v>
      </c>
      <c r="L3757" s="77">
        <v>0.9</v>
      </c>
      <c r="Q3757" s="106"/>
    </row>
    <row r="3758" spans="1:17" x14ac:dyDescent="0.25">
      <c r="A3758" t="s">
        <v>331</v>
      </c>
      <c r="B3758" s="25">
        <v>2022</v>
      </c>
      <c r="C3758" s="25" t="s">
        <v>2</v>
      </c>
      <c r="D3758" s="25" t="s">
        <v>73</v>
      </c>
      <c r="E3758" s="25" t="s">
        <v>166</v>
      </c>
      <c r="F3758" s="23" t="s">
        <v>167</v>
      </c>
      <c r="G3758" s="23" t="s">
        <v>492</v>
      </c>
      <c r="H3758" s="166" t="s">
        <v>526</v>
      </c>
      <c r="I3758" s="32" t="s">
        <v>55</v>
      </c>
      <c r="J3758" s="135">
        <v>185</v>
      </c>
      <c r="K3758" s="28">
        <v>0.23784</v>
      </c>
      <c r="L3758" s="77">
        <v>0.9</v>
      </c>
      <c r="Q3758" s="106"/>
    </row>
    <row r="3759" spans="1:17" x14ac:dyDescent="0.25">
      <c r="A3759" t="s">
        <v>331</v>
      </c>
      <c r="B3759" s="25">
        <v>2022</v>
      </c>
      <c r="C3759" s="25" t="s">
        <v>3</v>
      </c>
      <c r="D3759" s="25" t="s">
        <v>493</v>
      </c>
      <c r="E3759" s="25" t="s">
        <v>166</v>
      </c>
      <c r="F3759" s="23" t="s">
        <v>167</v>
      </c>
      <c r="G3759" s="23" t="s">
        <v>492</v>
      </c>
      <c r="H3759" s="166" t="s">
        <v>526</v>
      </c>
      <c r="I3759" s="32" t="s">
        <v>55</v>
      </c>
      <c r="J3759" s="135">
        <v>141</v>
      </c>
      <c r="K3759" s="28">
        <v>9.9290000000000003E-2</v>
      </c>
      <c r="L3759" s="77">
        <v>0.9</v>
      </c>
      <c r="Q3759" s="106"/>
    </row>
    <row r="3760" spans="1:17" x14ac:dyDescent="0.25">
      <c r="A3760" t="s">
        <v>331</v>
      </c>
      <c r="B3760" s="25">
        <v>2023</v>
      </c>
      <c r="C3760" s="25" t="s">
        <v>0</v>
      </c>
      <c r="D3760" s="25" t="s">
        <v>537</v>
      </c>
      <c r="E3760" s="25" t="s">
        <v>166</v>
      </c>
      <c r="F3760" s="23" t="s">
        <v>167</v>
      </c>
      <c r="G3760" s="23" t="s">
        <v>492</v>
      </c>
      <c r="H3760" s="166" t="s">
        <v>526</v>
      </c>
      <c r="I3760" s="32" t="s">
        <v>55</v>
      </c>
      <c r="J3760" s="135">
        <v>151</v>
      </c>
      <c r="K3760" s="28">
        <v>0.25828000000000001</v>
      </c>
      <c r="L3760" s="77">
        <v>0.9</v>
      </c>
      <c r="Q3760" s="106"/>
    </row>
    <row r="3761" spans="1:17" x14ac:dyDescent="0.25">
      <c r="A3761" t="s">
        <v>331</v>
      </c>
      <c r="B3761" s="25">
        <v>2018</v>
      </c>
      <c r="C3761" s="25" t="s">
        <v>0</v>
      </c>
      <c r="D3761" s="25" t="s">
        <v>54</v>
      </c>
      <c r="E3761" s="25" t="s">
        <v>492</v>
      </c>
      <c r="F3761" s="166" t="s">
        <v>526</v>
      </c>
      <c r="G3761" s="23" t="s">
        <v>492</v>
      </c>
      <c r="H3761" s="166" t="s">
        <v>526</v>
      </c>
      <c r="I3761" s="32" t="s">
        <v>55</v>
      </c>
      <c r="J3761" s="135">
        <v>326</v>
      </c>
      <c r="K3761" s="28">
        <v>0.84968999999999995</v>
      </c>
      <c r="L3761" s="77">
        <v>0.9</v>
      </c>
      <c r="Q3761" s="106"/>
    </row>
    <row r="3762" spans="1:17" x14ac:dyDescent="0.25">
      <c r="A3762" t="s">
        <v>331</v>
      </c>
      <c r="B3762" s="25">
        <v>2018</v>
      </c>
      <c r="C3762" s="25" t="s">
        <v>1</v>
      </c>
      <c r="D3762" s="25" t="s">
        <v>56</v>
      </c>
      <c r="E3762" s="25" t="s">
        <v>492</v>
      </c>
      <c r="F3762" s="166" t="s">
        <v>526</v>
      </c>
      <c r="G3762" s="23" t="s">
        <v>492</v>
      </c>
      <c r="H3762" s="166" t="s">
        <v>526</v>
      </c>
      <c r="I3762" s="32" t="s">
        <v>55</v>
      </c>
      <c r="J3762" s="135">
        <v>379</v>
      </c>
      <c r="K3762" s="28">
        <v>0.79947000000000001</v>
      </c>
      <c r="L3762" s="77">
        <v>0.9</v>
      </c>
      <c r="Q3762" s="106"/>
    </row>
    <row r="3763" spans="1:17" x14ac:dyDescent="0.25">
      <c r="A3763" t="s">
        <v>331</v>
      </c>
      <c r="B3763" s="25">
        <v>2018</v>
      </c>
      <c r="C3763" s="25" t="s">
        <v>2</v>
      </c>
      <c r="D3763" s="25" t="s">
        <v>57</v>
      </c>
      <c r="E3763" s="25" t="s">
        <v>492</v>
      </c>
      <c r="F3763" s="166" t="s">
        <v>526</v>
      </c>
      <c r="G3763" s="23" t="s">
        <v>492</v>
      </c>
      <c r="H3763" s="166" t="s">
        <v>526</v>
      </c>
      <c r="I3763" s="32" t="s">
        <v>55</v>
      </c>
      <c r="J3763" s="135">
        <v>383</v>
      </c>
      <c r="K3763" s="28">
        <v>0.82767999999999997</v>
      </c>
      <c r="L3763" s="77">
        <v>0.9</v>
      </c>
      <c r="Q3763" s="106"/>
    </row>
    <row r="3764" spans="1:17" x14ac:dyDescent="0.25">
      <c r="A3764" t="s">
        <v>331</v>
      </c>
      <c r="B3764" s="25">
        <v>2018</v>
      </c>
      <c r="C3764" s="25" t="s">
        <v>3</v>
      </c>
      <c r="D3764" s="25" t="s">
        <v>58</v>
      </c>
      <c r="E3764" s="25" t="s">
        <v>492</v>
      </c>
      <c r="F3764" s="166" t="s">
        <v>526</v>
      </c>
      <c r="G3764" s="23" t="s">
        <v>492</v>
      </c>
      <c r="H3764" s="166" t="s">
        <v>526</v>
      </c>
      <c r="I3764" s="32" t="s">
        <v>55</v>
      </c>
      <c r="J3764" s="135">
        <v>368</v>
      </c>
      <c r="K3764" s="28">
        <v>0.77446000000000004</v>
      </c>
      <c r="L3764" s="77">
        <v>0.9</v>
      </c>
      <c r="Q3764" s="106"/>
    </row>
    <row r="3765" spans="1:17" x14ac:dyDescent="0.25">
      <c r="A3765" t="s">
        <v>331</v>
      </c>
      <c r="B3765" s="25">
        <v>2019</v>
      </c>
      <c r="C3765" s="25" t="s">
        <v>0</v>
      </c>
      <c r="D3765" s="25" t="s">
        <v>59</v>
      </c>
      <c r="E3765" s="25" t="s">
        <v>492</v>
      </c>
      <c r="F3765" s="166" t="s">
        <v>526</v>
      </c>
      <c r="G3765" s="23" t="s">
        <v>492</v>
      </c>
      <c r="H3765" s="166" t="s">
        <v>526</v>
      </c>
      <c r="I3765" s="32" t="s">
        <v>55</v>
      </c>
      <c r="J3765" s="135">
        <v>330</v>
      </c>
      <c r="K3765" s="28">
        <v>0.81211999999999995</v>
      </c>
      <c r="L3765" s="77">
        <v>0.9</v>
      </c>
      <c r="Q3765" s="106"/>
    </row>
    <row r="3766" spans="1:17" x14ac:dyDescent="0.25">
      <c r="A3766" t="s">
        <v>331</v>
      </c>
      <c r="B3766" s="25">
        <v>2019</v>
      </c>
      <c r="C3766" s="25" t="s">
        <v>1</v>
      </c>
      <c r="D3766" s="25" t="s">
        <v>60</v>
      </c>
      <c r="E3766" s="25" t="s">
        <v>492</v>
      </c>
      <c r="F3766" s="166" t="s">
        <v>526</v>
      </c>
      <c r="G3766" s="23" t="s">
        <v>492</v>
      </c>
      <c r="H3766" s="166" t="s">
        <v>526</v>
      </c>
      <c r="I3766" s="32" t="s">
        <v>55</v>
      </c>
      <c r="J3766" s="135">
        <v>350</v>
      </c>
      <c r="K3766" s="28">
        <v>0.78</v>
      </c>
      <c r="L3766" s="77">
        <v>0.9</v>
      </c>
      <c r="Q3766" s="106"/>
    </row>
    <row r="3767" spans="1:17" x14ac:dyDescent="0.25">
      <c r="A3767" t="s">
        <v>331</v>
      </c>
      <c r="B3767" s="25">
        <v>2019</v>
      </c>
      <c r="C3767" s="25" t="s">
        <v>2</v>
      </c>
      <c r="D3767" s="25" t="s">
        <v>61</v>
      </c>
      <c r="E3767" s="25" t="s">
        <v>492</v>
      </c>
      <c r="F3767" s="166" t="s">
        <v>526</v>
      </c>
      <c r="G3767" s="23" t="s">
        <v>492</v>
      </c>
      <c r="H3767" s="166" t="s">
        <v>526</v>
      </c>
      <c r="I3767" s="32" t="s">
        <v>55</v>
      </c>
      <c r="J3767" s="135">
        <v>361</v>
      </c>
      <c r="K3767" s="28">
        <v>0.71467999999999998</v>
      </c>
      <c r="L3767" s="77">
        <v>0.9</v>
      </c>
      <c r="Q3767" s="106"/>
    </row>
    <row r="3768" spans="1:17" x14ac:dyDescent="0.25">
      <c r="A3768" t="s">
        <v>331</v>
      </c>
      <c r="B3768" s="25">
        <v>2019</v>
      </c>
      <c r="C3768" s="25" t="s">
        <v>3</v>
      </c>
      <c r="D3768" s="25" t="s">
        <v>62</v>
      </c>
      <c r="E3768" s="25" t="s">
        <v>492</v>
      </c>
      <c r="F3768" s="166" t="s">
        <v>526</v>
      </c>
      <c r="G3768" s="23" t="s">
        <v>492</v>
      </c>
      <c r="H3768" s="166" t="s">
        <v>526</v>
      </c>
      <c r="I3768" s="32" t="s">
        <v>55</v>
      </c>
      <c r="J3768" s="135">
        <v>317</v>
      </c>
      <c r="K3768" s="28">
        <v>0.47949999999999998</v>
      </c>
      <c r="L3768" s="77">
        <v>0.9</v>
      </c>
      <c r="Q3768" s="106"/>
    </row>
    <row r="3769" spans="1:17" x14ac:dyDescent="0.25">
      <c r="A3769" t="s">
        <v>331</v>
      </c>
      <c r="B3769" s="25">
        <v>2020</v>
      </c>
      <c r="C3769" s="25" t="s">
        <v>0</v>
      </c>
      <c r="D3769" s="25" t="s">
        <v>63</v>
      </c>
      <c r="E3769" s="25" t="s">
        <v>492</v>
      </c>
      <c r="F3769" s="166" t="s">
        <v>526</v>
      </c>
      <c r="G3769" s="23" t="s">
        <v>492</v>
      </c>
      <c r="H3769" s="166" t="s">
        <v>526</v>
      </c>
      <c r="I3769" s="32" t="s">
        <v>55</v>
      </c>
      <c r="J3769" s="135">
        <v>312</v>
      </c>
      <c r="K3769" s="28">
        <v>0.55449000000000004</v>
      </c>
      <c r="L3769" s="77">
        <v>0.9</v>
      </c>
      <c r="Q3769" s="106"/>
    </row>
    <row r="3770" spans="1:17" x14ac:dyDescent="0.25">
      <c r="A3770" t="s">
        <v>331</v>
      </c>
      <c r="B3770" s="25">
        <v>2020</v>
      </c>
      <c r="C3770" s="25" t="s">
        <v>1</v>
      </c>
      <c r="D3770" s="25" t="s">
        <v>64</v>
      </c>
      <c r="E3770" s="25" t="s">
        <v>492</v>
      </c>
      <c r="F3770" s="166" t="s">
        <v>526</v>
      </c>
      <c r="G3770" s="23" t="s">
        <v>492</v>
      </c>
      <c r="H3770" s="166" t="s">
        <v>526</v>
      </c>
      <c r="I3770" s="32" t="s">
        <v>55</v>
      </c>
      <c r="J3770" s="135">
        <v>167</v>
      </c>
      <c r="K3770" s="28">
        <v>0.53891999999999995</v>
      </c>
      <c r="L3770" s="77">
        <v>0.9</v>
      </c>
      <c r="Q3770" s="106"/>
    </row>
    <row r="3771" spans="1:17" x14ac:dyDescent="0.25">
      <c r="A3771" t="s">
        <v>331</v>
      </c>
      <c r="B3771" s="25">
        <v>2020</v>
      </c>
      <c r="C3771" s="25" t="s">
        <v>2</v>
      </c>
      <c r="D3771" s="25" t="s">
        <v>65</v>
      </c>
      <c r="E3771" s="25" t="s">
        <v>492</v>
      </c>
      <c r="F3771" s="166" t="s">
        <v>526</v>
      </c>
      <c r="G3771" s="23" t="s">
        <v>492</v>
      </c>
      <c r="H3771" s="166" t="s">
        <v>526</v>
      </c>
      <c r="I3771" s="32" t="s">
        <v>55</v>
      </c>
      <c r="J3771" s="135">
        <v>263</v>
      </c>
      <c r="K3771" s="28">
        <v>0.36502000000000001</v>
      </c>
      <c r="L3771" s="77">
        <v>0.9</v>
      </c>
      <c r="Q3771" s="106"/>
    </row>
    <row r="3772" spans="1:17" x14ac:dyDescent="0.25">
      <c r="A3772" t="s">
        <v>331</v>
      </c>
      <c r="B3772" s="25">
        <v>2020</v>
      </c>
      <c r="C3772" s="25" t="s">
        <v>3</v>
      </c>
      <c r="D3772" s="25" t="s">
        <v>66</v>
      </c>
      <c r="E3772" s="25" t="s">
        <v>492</v>
      </c>
      <c r="F3772" s="166" t="s">
        <v>526</v>
      </c>
      <c r="G3772" s="23" t="s">
        <v>492</v>
      </c>
      <c r="H3772" s="166" t="s">
        <v>526</v>
      </c>
      <c r="I3772" s="32" t="s">
        <v>55</v>
      </c>
      <c r="J3772" s="135">
        <v>285</v>
      </c>
      <c r="K3772" s="28">
        <v>0.49474000000000001</v>
      </c>
      <c r="L3772" s="77">
        <v>0.9</v>
      </c>
      <c r="Q3772" s="106"/>
    </row>
    <row r="3773" spans="1:17" x14ac:dyDescent="0.25">
      <c r="A3773" t="s">
        <v>331</v>
      </c>
      <c r="B3773" s="25">
        <v>2021</v>
      </c>
      <c r="C3773" s="25" t="s">
        <v>0</v>
      </c>
      <c r="D3773" s="25" t="s">
        <v>67</v>
      </c>
      <c r="E3773" s="25" t="s">
        <v>492</v>
      </c>
      <c r="F3773" s="166" t="s">
        <v>526</v>
      </c>
      <c r="G3773" s="23" t="s">
        <v>492</v>
      </c>
      <c r="H3773" s="166" t="s">
        <v>526</v>
      </c>
      <c r="I3773" s="32" t="s">
        <v>55</v>
      </c>
      <c r="J3773" s="135">
        <v>284</v>
      </c>
      <c r="K3773" s="28">
        <v>0.48238999999999999</v>
      </c>
      <c r="L3773" s="77">
        <v>0.9</v>
      </c>
      <c r="Q3773" s="106"/>
    </row>
    <row r="3774" spans="1:17" x14ac:dyDescent="0.25">
      <c r="A3774" t="s">
        <v>331</v>
      </c>
      <c r="B3774" s="25">
        <v>2021</v>
      </c>
      <c r="C3774" s="25" t="s">
        <v>1</v>
      </c>
      <c r="D3774" s="25" t="s">
        <v>68</v>
      </c>
      <c r="E3774" s="25" t="s">
        <v>492</v>
      </c>
      <c r="F3774" s="166" t="s">
        <v>526</v>
      </c>
      <c r="G3774" s="23" t="s">
        <v>492</v>
      </c>
      <c r="H3774" s="166" t="s">
        <v>526</v>
      </c>
      <c r="I3774" s="32" t="s">
        <v>55</v>
      </c>
      <c r="J3774" s="135">
        <v>407</v>
      </c>
      <c r="K3774" s="28">
        <v>0.29730000000000001</v>
      </c>
      <c r="L3774" s="77">
        <v>0.9</v>
      </c>
      <c r="Q3774" s="106"/>
    </row>
    <row r="3775" spans="1:17" x14ac:dyDescent="0.25">
      <c r="A3775" t="s">
        <v>331</v>
      </c>
      <c r="B3775" s="25">
        <v>2021</v>
      </c>
      <c r="C3775" s="25" t="s">
        <v>2</v>
      </c>
      <c r="D3775" s="25" t="s">
        <v>69</v>
      </c>
      <c r="E3775" s="25" t="s">
        <v>492</v>
      </c>
      <c r="F3775" s="166" t="s">
        <v>526</v>
      </c>
      <c r="G3775" s="23" t="s">
        <v>492</v>
      </c>
      <c r="H3775" s="166" t="s">
        <v>526</v>
      </c>
      <c r="I3775" s="32" t="s">
        <v>55</v>
      </c>
      <c r="J3775" s="135">
        <v>394</v>
      </c>
      <c r="K3775" s="28">
        <v>0.36293999999999998</v>
      </c>
      <c r="L3775" s="77">
        <v>0.9</v>
      </c>
      <c r="Q3775" s="106"/>
    </row>
    <row r="3776" spans="1:17" x14ac:dyDescent="0.25">
      <c r="A3776" t="s">
        <v>331</v>
      </c>
      <c r="B3776" s="25">
        <v>2021</v>
      </c>
      <c r="C3776" s="25" t="s">
        <v>3</v>
      </c>
      <c r="D3776" s="25" t="s">
        <v>70</v>
      </c>
      <c r="E3776" s="25" t="s">
        <v>492</v>
      </c>
      <c r="F3776" s="166" t="s">
        <v>526</v>
      </c>
      <c r="G3776" s="23" t="s">
        <v>492</v>
      </c>
      <c r="H3776" s="166" t="s">
        <v>526</v>
      </c>
      <c r="I3776" s="32" t="s">
        <v>55</v>
      </c>
      <c r="J3776" s="135">
        <v>392</v>
      </c>
      <c r="K3776" s="28">
        <v>0.34438999999999997</v>
      </c>
      <c r="L3776" s="77">
        <v>0.9</v>
      </c>
      <c r="Q3776" s="106"/>
    </row>
    <row r="3777" spans="1:17" x14ac:dyDescent="0.25">
      <c r="A3777" t="s">
        <v>331</v>
      </c>
      <c r="B3777" s="25">
        <v>2022</v>
      </c>
      <c r="C3777" s="25" t="s">
        <v>0</v>
      </c>
      <c r="D3777" s="25" t="s">
        <v>71</v>
      </c>
      <c r="E3777" s="25" t="s">
        <v>492</v>
      </c>
      <c r="F3777" s="166" t="s">
        <v>526</v>
      </c>
      <c r="G3777" s="23" t="s">
        <v>492</v>
      </c>
      <c r="H3777" s="166" t="s">
        <v>526</v>
      </c>
      <c r="I3777" s="32" t="s">
        <v>55</v>
      </c>
      <c r="J3777" s="135">
        <v>372</v>
      </c>
      <c r="K3777" s="28">
        <v>0.29032000000000002</v>
      </c>
      <c r="L3777" s="77">
        <v>0.9</v>
      </c>
      <c r="Q3777" s="106"/>
    </row>
    <row r="3778" spans="1:17" x14ac:dyDescent="0.25">
      <c r="A3778" t="s">
        <v>331</v>
      </c>
      <c r="B3778" s="25">
        <v>2022</v>
      </c>
      <c r="C3778" s="25" t="s">
        <v>1</v>
      </c>
      <c r="D3778" s="25" t="s">
        <v>72</v>
      </c>
      <c r="E3778" s="25" t="s">
        <v>492</v>
      </c>
      <c r="F3778" s="166" t="s">
        <v>526</v>
      </c>
      <c r="G3778" s="23" t="s">
        <v>492</v>
      </c>
      <c r="H3778" s="166" t="s">
        <v>526</v>
      </c>
      <c r="I3778" s="32" t="s">
        <v>55</v>
      </c>
      <c r="J3778" s="135">
        <v>395</v>
      </c>
      <c r="K3778" s="28">
        <v>0.39746999999999999</v>
      </c>
      <c r="L3778" s="77">
        <v>0.9</v>
      </c>
      <c r="Q3778" s="106"/>
    </row>
    <row r="3779" spans="1:17" x14ac:dyDescent="0.25">
      <c r="A3779" t="s">
        <v>331</v>
      </c>
      <c r="B3779" s="25">
        <v>2022</v>
      </c>
      <c r="C3779" s="25" t="s">
        <v>2</v>
      </c>
      <c r="D3779" s="25" t="s">
        <v>73</v>
      </c>
      <c r="E3779" s="25" t="s">
        <v>492</v>
      </c>
      <c r="F3779" s="166" t="s">
        <v>526</v>
      </c>
      <c r="G3779" s="23" t="s">
        <v>492</v>
      </c>
      <c r="H3779" s="166" t="s">
        <v>526</v>
      </c>
      <c r="I3779" s="32" t="s">
        <v>55</v>
      </c>
      <c r="J3779" s="135">
        <v>382</v>
      </c>
      <c r="K3779" s="28">
        <v>0.45550000000000002</v>
      </c>
      <c r="L3779" s="77">
        <v>0.9</v>
      </c>
      <c r="Q3779" s="106"/>
    </row>
    <row r="3780" spans="1:17" x14ac:dyDescent="0.25">
      <c r="A3780" t="s">
        <v>331</v>
      </c>
      <c r="B3780" s="25">
        <v>2022</v>
      </c>
      <c r="C3780" s="25" t="s">
        <v>3</v>
      </c>
      <c r="D3780" s="25" t="s">
        <v>493</v>
      </c>
      <c r="E3780" s="25" t="s">
        <v>492</v>
      </c>
      <c r="F3780" s="166" t="s">
        <v>526</v>
      </c>
      <c r="G3780" s="23" t="s">
        <v>492</v>
      </c>
      <c r="H3780" s="166" t="s">
        <v>526</v>
      </c>
      <c r="I3780" s="32" t="s">
        <v>55</v>
      </c>
      <c r="J3780" s="135">
        <v>349</v>
      </c>
      <c r="K3780" s="28">
        <v>0.42120000000000002</v>
      </c>
      <c r="L3780" s="77">
        <v>0.9</v>
      </c>
      <c r="Q3780" s="106"/>
    </row>
    <row r="3781" spans="1:17" x14ac:dyDescent="0.25">
      <c r="A3781" t="s">
        <v>331</v>
      </c>
      <c r="B3781" s="25">
        <v>2023</v>
      </c>
      <c r="C3781" s="25" t="s">
        <v>0</v>
      </c>
      <c r="D3781" s="25" t="s">
        <v>537</v>
      </c>
      <c r="E3781" s="25" t="s">
        <v>492</v>
      </c>
      <c r="F3781" s="166" t="s">
        <v>526</v>
      </c>
      <c r="G3781" s="23" t="s">
        <v>492</v>
      </c>
      <c r="H3781" s="166" t="s">
        <v>526</v>
      </c>
      <c r="I3781" s="32" t="s">
        <v>55</v>
      </c>
      <c r="J3781" s="135">
        <v>354</v>
      </c>
      <c r="K3781" s="28">
        <v>0.48022999999999999</v>
      </c>
      <c r="L3781" s="77">
        <v>0.9</v>
      </c>
      <c r="Q3781" s="106"/>
    </row>
    <row r="3782" spans="1:17" x14ac:dyDescent="0.25">
      <c r="A3782" t="s">
        <v>331</v>
      </c>
      <c r="B3782" s="25">
        <v>2018</v>
      </c>
      <c r="C3782" s="25" t="s">
        <v>0</v>
      </c>
      <c r="D3782" s="25" t="s">
        <v>54</v>
      </c>
      <c r="E3782" s="25" t="s">
        <v>168</v>
      </c>
      <c r="F3782" s="23" t="s">
        <v>169</v>
      </c>
      <c r="G3782" s="23" t="s">
        <v>492</v>
      </c>
      <c r="H3782" s="167" t="s">
        <v>547</v>
      </c>
      <c r="I3782" s="32" t="s">
        <v>55</v>
      </c>
      <c r="J3782" s="135">
        <v>144</v>
      </c>
      <c r="K3782" s="28">
        <v>0.88888999999999996</v>
      </c>
      <c r="L3782" s="77">
        <v>0.9</v>
      </c>
      <c r="Q3782" s="106"/>
    </row>
    <row r="3783" spans="1:17" x14ac:dyDescent="0.25">
      <c r="A3783" t="s">
        <v>331</v>
      </c>
      <c r="B3783" s="25">
        <v>2018</v>
      </c>
      <c r="C3783" s="25" t="s">
        <v>1</v>
      </c>
      <c r="D3783" s="25" t="s">
        <v>56</v>
      </c>
      <c r="E3783" s="25" t="s">
        <v>168</v>
      </c>
      <c r="F3783" s="23" t="s">
        <v>169</v>
      </c>
      <c r="G3783" s="23" t="s">
        <v>492</v>
      </c>
      <c r="H3783" s="167" t="s">
        <v>547</v>
      </c>
      <c r="I3783" s="32" t="s">
        <v>55</v>
      </c>
      <c r="J3783" s="135">
        <v>156</v>
      </c>
      <c r="K3783" s="28">
        <v>0.88461999999999996</v>
      </c>
      <c r="L3783" s="77">
        <v>0.9</v>
      </c>
      <c r="Q3783" s="106"/>
    </row>
    <row r="3784" spans="1:17" x14ac:dyDescent="0.25">
      <c r="A3784" t="s">
        <v>331</v>
      </c>
      <c r="B3784" s="25">
        <v>2018</v>
      </c>
      <c r="C3784" s="25" t="s">
        <v>2</v>
      </c>
      <c r="D3784" s="25" t="s">
        <v>57</v>
      </c>
      <c r="E3784" s="25" t="s">
        <v>168</v>
      </c>
      <c r="F3784" s="23" t="s">
        <v>169</v>
      </c>
      <c r="G3784" s="23" t="s">
        <v>492</v>
      </c>
      <c r="H3784" s="167" t="s">
        <v>547</v>
      </c>
      <c r="I3784" s="32" t="s">
        <v>55</v>
      </c>
      <c r="J3784" s="135">
        <v>137</v>
      </c>
      <c r="K3784" s="28">
        <v>0.91971000000000003</v>
      </c>
      <c r="L3784" s="77">
        <v>0.9</v>
      </c>
      <c r="Q3784" s="106"/>
    </row>
    <row r="3785" spans="1:17" x14ac:dyDescent="0.25">
      <c r="A3785" t="s">
        <v>331</v>
      </c>
      <c r="B3785" s="25">
        <v>2018</v>
      </c>
      <c r="C3785" s="25" t="s">
        <v>3</v>
      </c>
      <c r="D3785" s="25" t="s">
        <v>58</v>
      </c>
      <c r="E3785" s="25" t="s">
        <v>168</v>
      </c>
      <c r="F3785" s="23" t="s">
        <v>169</v>
      </c>
      <c r="G3785" s="23" t="s">
        <v>492</v>
      </c>
      <c r="H3785" s="167" t="s">
        <v>547</v>
      </c>
      <c r="I3785" s="32" t="s">
        <v>55</v>
      </c>
      <c r="J3785" s="135">
        <v>144</v>
      </c>
      <c r="K3785" s="28">
        <v>0.94443999999999995</v>
      </c>
      <c r="L3785" s="77">
        <v>0.9</v>
      </c>
      <c r="Q3785" s="106"/>
    </row>
    <row r="3786" spans="1:17" x14ac:dyDescent="0.25">
      <c r="A3786" t="s">
        <v>331</v>
      </c>
      <c r="B3786" s="25">
        <v>2019</v>
      </c>
      <c r="C3786" s="25" t="s">
        <v>0</v>
      </c>
      <c r="D3786" s="25" t="s">
        <v>59</v>
      </c>
      <c r="E3786" s="25" t="s">
        <v>168</v>
      </c>
      <c r="F3786" s="23" t="s">
        <v>169</v>
      </c>
      <c r="G3786" s="23" t="s">
        <v>492</v>
      </c>
      <c r="H3786" s="167" t="s">
        <v>547</v>
      </c>
      <c r="I3786" s="32" t="s">
        <v>55</v>
      </c>
      <c r="J3786" s="135">
        <v>111</v>
      </c>
      <c r="K3786" s="28">
        <v>0.92793000000000003</v>
      </c>
      <c r="L3786" s="77">
        <v>0.9</v>
      </c>
      <c r="Q3786" s="106"/>
    </row>
    <row r="3787" spans="1:17" x14ac:dyDescent="0.25">
      <c r="A3787" t="s">
        <v>331</v>
      </c>
      <c r="B3787" s="25">
        <v>2019</v>
      </c>
      <c r="C3787" s="25" t="s">
        <v>1</v>
      </c>
      <c r="D3787" s="25" t="s">
        <v>60</v>
      </c>
      <c r="E3787" s="25" t="s">
        <v>168</v>
      </c>
      <c r="F3787" s="23" t="s">
        <v>169</v>
      </c>
      <c r="G3787" s="23" t="s">
        <v>492</v>
      </c>
      <c r="H3787" s="167" t="s">
        <v>547</v>
      </c>
      <c r="I3787" s="32" t="s">
        <v>55</v>
      </c>
      <c r="J3787" s="135">
        <v>135</v>
      </c>
      <c r="K3787" s="28">
        <v>0.96296000000000004</v>
      </c>
      <c r="L3787" s="77">
        <v>0.9</v>
      </c>
      <c r="Q3787" s="106"/>
    </row>
    <row r="3788" spans="1:17" x14ac:dyDescent="0.25">
      <c r="A3788" t="s">
        <v>331</v>
      </c>
      <c r="B3788" s="25">
        <v>2019</v>
      </c>
      <c r="C3788" s="25" t="s">
        <v>2</v>
      </c>
      <c r="D3788" s="25" t="s">
        <v>61</v>
      </c>
      <c r="E3788" s="25" t="s">
        <v>168</v>
      </c>
      <c r="F3788" s="23" t="s">
        <v>169</v>
      </c>
      <c r="G3788" s="23" t="s">
        <v>492</v>
      </c>
      <c r="H3788" s="167" t="s">
        <v>547</v>
      </c>
      <c r="I3788" s="32" t="s">
        <v>55</v>
      </c>
      <c r="J3788" s="135">
        <v>175</v>
      </c>
      <c r="K3788" s="28">
        <v>0.92571000000000003</v>
      </c>
      <c r="L3788" s="77">
        <v>0.9</v>
      </c>
      <c r="Q3788" s="106"/>
    </row>
    <row r="3789" spans="1:17" x14ac:dyDescent="0.25">
      <c r="A3789" t="s">
        <v>331</v>
      </c>
      <c r="B3789" s="25">
        <v>2019</v>
      </c>
      <c r="C3789" s="25" t="s">
        <v>3</v>
      </c>
      <c r="D3789" s="25" t="s">
        <v>62</v>
      </c>
      <c r="E3789" s="25" t="s">
        <v>168</v>
      </c>
      <c r="F3789" s="23" t="s">
        <v>169</v>
      </c>
      <c r="G3789" s="23" t="s">
        <v>492</v>
      </c>
      <c r="H3789" s="167" t="s">
        <v>547</v>
      </c>
      <c r="I3789" s="32" t="s">
        <v>55</v>
      </c>
      <c r="J3789" s="135">
        <v>135</v>
      </c>
      <c r="K3789" s="28">
        <v>0.93332999999999999</v>
      </c>
      <c r="L3789" s="77">
        <v>0.9</v>
      </c>
      <c r="Q3789" s="106"/>
    </row>
    <row r="3790" spans="1:17" x14ac:dyDescent="0.25">
      <c r="A3790" t="s">
        <v>331</v>
      </c>
      <c r="B3790" s="25">
        <v>2020</v>
      </c>
      <c r="C3790" s="25" t="s">
        <v>0</v>
      </c>
      <c r="D3790" s="25" t="s">
        <v>63</v>
      </c>
      <c r="E3790" s="25" t="s">
        <v>168</v>
      </c>
      <c r="F3790" s="23" t="s">
        <v>169</v>
      </c>
      <c r="G3790" s="23" t="s">
        <v>492</v>
      </c>
      <c r="H3790" s="167" t="s">
        <v>547</v>
      </c>
      <c r="I3790" s="32" t="s">
        <v>55</v>
      </c>
      <c r="J3790" s="135">
        <v>145</v>
      </c>
      <c r="K3790" s="28">
        <v>0.95172000000000001</v>
      </c>
      <c r="L3790" s="77">
        <v>0.9</v>
      </c>
      <c r="Q3790" s="106"/>
    </row>
    <row r="3791" spans="1:17" x14ac:dyDescent="0.25">
      <c r="A3791" t="s">
        <v>331</v>
      </c>
      <c r="B3791" s="25">
        <v>2020</v>
      </c>
      <c r="C3791" s="25" t="s">
        <v>1</v>
      </c>
      <c r="D3791" s="25" t="s">
        <v>64</v>
      </c>
      <c r="E3791" s="25" t="s">
        <v>168</v>
      </c>
      <c r="F3791" s="23" t="s">
        <v>169</v>
      </c>
      <c r="G3791" s="23" t="s">
        <v>492</v>
      </c>
      <c r="H3791" s="167" t="s">
        <v>547</v>
      </c>
      <c r="I3791" s="32" t="s">
        <v>55</v>
      </c>
      <c r="J3791" s="135">
        <v>64</v>
      </c>
      <c r="K3791" s="28">
        <v>0.98436999999999997</v>
      </c>
      <c r="L3791" s="77">
        <v>0.9</v>
      </c>
      <c r="Q3791" s="106"/>
    </row>
    <row r="3792" spans="1:17" x14ac:dyDescent="0.25">
      <c r="A3792" t="s">
        <v>331</v>
      </c>
      <c r="B3792" s="25">
        <v>2020</v>
      </c>
      <c r="C3792" s="25" t="s">
        <v>2</v>
      </c>
      <c r="D3792" s="25" t="s">
        <v>65</v>
      </c>
      <c r="E3792" s="25" t="s">
        <v>168</v>
      </c>
      <c r="F3792" s="23" t="s">
        <v>169</v>
      </c>
      <c r="G3792" s="23" t="s">
        <v>492</v>
      </c>
      <c r="H3792" s="167" t="s">
        <v>547</v>
      </c>
      <c r="I3792" s="32" t="s">
        <v>55</v>
      </c>
      <c r="J3792" s="135">
        <v>85</v>
      </c>
      <c r="K3792" s="28">
        <v>0.37647000000000003</v>
      </c>
      <c r="L3792" s="77">
        <v>0.9</v>
      </c>
      <c r="Q3792" s="106"/>
    </row>
    <row r="3793" spans="1:17" x14ac:dyDescent="0.25">
      <c r="A3793" t="s">
        <v>331</v>
      </c>
      <c r="B3793" s="25">
        <v>2020</v>
      </c>
      <c r="C3793" s="25" t="s">
        <v>3</v>
      </c>
      <c r="D3793" s="25" t="s">
        <v>66</v>
      </c>
      <c r="E3793" s="25" t="s">
        <v>168</v>
      </c>
      <c r="F3793" s="23" t="s">
        <v>169</v>
      </c>
      <c r="G3793" s="23" t="s">
        <v>492</v>
      </c>
      <c r="H3793" s="167" t="s">
        <v>547</v>
      </c>
      <c r="I3793" s="32" t="s">
        <v>55</v>
      </c>
      <c r="J3793" s="135">
        <v>125</v>
      </c>
      <c r="K3793" s="28">
        <v>6.4000000000000001E-2</v>
      </c>
      <c r="L3793" s="77">
        <v>0.9</v>
      </c>
      <c r="Q3793" s="106"/>
    </row>
    <row r="3794" spans="1:17" x14ac:dyDescent="0.25">
      <c r="A3794" t="s">
        <v>331</v>
      </c>
      <c r="B3794" s="25">
        <v>2021</v>
      </c>
      <c r="C3794" s="25" t="s">
        <v>0</v>
      </c>
      <c r="D3794" s="25" t="s">
        <v>67</v>
      </c>
      <c r="E3794" s="25" t="s">
        <v>168</v>
      </c>
      <c r="F3794" s="23" t="s">
        <v>169</v>
      </c>
      <c r="G3794" s="23" t="s">
        <v>492</v>
      </c>
      <c r="H3794" s="167" t="s">
        <v>547</v>
      </c>
      <c r="I3794" s="32" t="s">
        <v>55</v>
      </c>
      <c r="J3794" s="135">
        <v>103</v>
      </c>
      <c r="K3794" s="28">
        <v>0.12620999999999999</v>
      </c>
      <c r="L3794" s="77">
        <v>0.9</v>
      </c>
      <c r="Q3794" s="106"/>
    </row>
    <row r="3795" spans="1:17" x14ac:dyDescent="0.25">
      <c r="A3795" t="s">
        <v>331</v>
      </c>
      <c r="B3795" s="25">
        <v>2021</v>
      </c>
      <c r="C3795" s="25" t="s">
        <v>1</v>
      </c>
      <c r="D3795" s="25" t="s">
        <v>68</v>
      </c>
      <c r="E3795" s="25" t="s">
        <v>168</v>
      </c>
      <c r="F3795" s="23" t="s">
        <v>169</v>
      </c>
      <c r="G3795" s="23" t="s">
        <v>492</v>
      </c>
      <c r="H3795" s="167" t="s">
        <v>547</v>
      </c>
      <c r="I3795" s="32" t="s">
        <v>55</v>
      </c>
      <c r="J3795" s="135">
        <v>146</v>
      </c>
      <c r="K3795" s="28">
        <v>0.16438</v>
      </c>
      <c r="L3795" s="77">
        <v>0.9</v>
      </c>
      <c r="Q3795" s="106"/>
    </row>
    <row r="3796" spans="1:17" x14ac:dyDescent="0.25">
      <c r="A3796" t="s">
        <v>331</v>
      </c>
      <c r="B3796" s="25">
        <v>2021</v>
      </c>
      <c r="C3796" s="25" t="s">
        <v>2</v>
      </c>
      <c r="D3796" s="25" t="s">
        <v>69</v>
      </c>
      <c r="E3796" s="25" t="s">
        <v>168</v>
      </c>
      <c r="F3796" s="23" t="s">
        <v>169</v>
      </c>
      <c r="G3796" s="23" t="s">
        <v>492</v>
      </c>
      <c r="H3796" s="167" t="s">
        <v>547</v>
      </c>
      <c r="I3796" s="32" t="s">
        <v>55</v>
      </c>
      <c r="J3796" s="135">
        <v>167</v>
      </c>
      <c r="K3796" s="28">
        <v>0.1497</v>
      </c>
      <c r="L3796" s="77">
        <v>0.9</v>
      </c>
      <c r="Q3796" s="106"/>
    </row>
    <row r="3797" spans="1:17" x14ac:dyDescent="0.25">
      <c r="A3797" t="s">
        <v>331</v>
      </c>
      <c r="B3797" s="25">
        <v>2021</v>
      </c>
      <c r="C3797" s="25" t="s">
        <v>3</v>
      </c>
      <c r="D3797" s="25" t="s">
        <v>70</v>
      </c>
      <c r="E3797" s="25" t="s">
        <v>168</v>
      </c>
      <c r="F3797" s="23" t="s">
        <v>169</v>
      </c>
      <c r="G3797" s="23" t="s">
        <v>492</v>
      </c>
      <c r="H3797" s="167" t="s">
        <v>547</v>
      </c>
      <c r="I3797" s="32" t="s">
        <v>55</v>
      </c>
      <c r="J3797" s="135">
        <v>147</v>
      </c>
      <c r="K3797" s="28">
        <v>0.20408000000000001</v>
      </c>
      <c r="L3797" s="77">
        <v>0.9</v>
      </c>
      <c r="Q3797" s="106"/>
    </row>
    <row r="3798" spans="1:17" x14ac:dyDescent="0.25">
      <c r="A3798" t="s">
        <v>331</v>
      </c>
      <c r="B3798" s="25">
        <v>2022</v>
      </c>
      <c r="C3798" s="25" t="s">
        <v>0</v>
      </c>
      <c r="D3798" s="25" t="s">
        <v>71</v>
      </c>
      <c r="E3798" s="25" t="s">
        <v>168</v>
      </c>
      <c r="F3798" s="23" t="s">
        <v>169</v>
      </c>
      <c r="G3798" s="23" t="s">
        <v>492</v>
      </c>
      <c r="H3798" s="167" t="s">
        <v>547</v>
      </c>
      <c r="I3798" s="32" t="s">
        <v>55</v>
      </c>
      <c r="J3798" s="135">
        <v>135</v>
      </c>
      <c r="K3798" s="28">
        <v>0.82221999999999995</v>
      </c>
      <c r="L3798" s="77">
        <v>0.9</v>
      </c>
      <c r="Q3798" s="106"/>
    </row>
    <row r="3799" spans="1:17" x14ac:dyDescent="0.25">
      <c r="A3799" t="s">
        <v>331</v>
      </c>
      <c r="B3799" s="25">
        <v>2022</v>
      </c>
      <c r="C3799" s="25" t="s">
        <v>1</v>
      </c>
      <c r="D3799" s="25" t="s">
        <v>72</v>
      </c>
      <c r="E3799" s="25" t="s">
        <v>168</v>
      </c>
      <c r="F3799" s="23" t="s">
        <v>169</v>
      </c>
      <c r="G3799" s="23" t="s">
        <v>492</v>
      </c>
      <c r="H3799" s="167" t="s">
        <v>547</v>
      </c>
      <c r="I3799" s="32" t="s">
        <v>55</v>
      </c>
      <c r="J3799" s="135">
        <v>147</v>
      </c>
      <c r="K3799" s="28">
        <v>0.74829999999999997</v>
      </c>
      <c r="L3799" s="77">
        <v>0.9</v>
      </c>
      <c r="Q3799" s="106"/>
    </row>
    <row r="3800" spans="1:17" x14ac:dyDescent="0.25">
      <c r="A3800" t="s">
        <v>331</v>
      </c>
      <c r="B3800" s="25">
        <v>2022</v>
      </c>
      <c r="C3800" s="25" t="s">
        <v>2</v>
      </c>
      <c r="D3800" s="25" t="s">
        <v>73</v>
      </c>
      <c r="E3800" s="25" t="s">
        <v>168</v>
      </c>
      <c r="F3800" s="23" t="s">
        <v>169</v>
      </c>
      <c r="G3800" s="23" t="s">
        <v>492</v>
      </c>
      <c r="H3800" s="167" t="s">
        <v>547</v>
      </c>
      <c r="I3800" s="32" t="s">
        <v>55</v>
      </c>
      <c r="J3800" s="135">
        <v>161</v>
      </c>
      <c r="K3800" s="28">
        <v>0.85714000000000001</v>
      </c>
      <c r="L3800" s="77">
        <v>0.9</v>
      </c>
      <c r="Q3800" s="106"/>
    </row>
    <row r="3801" spans="1:17" x14ac:dyDescent="0.25">
      <c r="A3801" t="s">
        <v>331</v>
      </c>
      <c r="B3801" s="25">
        <v>2022</v>
      </c>
      <c r="C3801" s="25" t="s">
        <v>3</v>
      </c>
      <c r="D3801" s="25" t="s">
        <v>493</v>
      </c>
      <c r="E3801" s="25" t="s">
        <v>168</v>
      </c>
      <c r="F3801" s="23" t="s">
        <v>169</v>
      </c>
      <c r="G3801" s="23" t="s">
        <v>492</v>
      </c>
      <c r="H3801" s="167" t="s">
        <v>547</v>
      </c>
      <c r="I3801" s="32" t="s">
        <v>55</v>
      </c>
      <c r="J3801" s="135">
        <v>125</v>
      </c>
      <c r="K3801" s="28">
        <v>0.8</v>
      </c>
      <c r="L3801" s="77">
        <v>0.9</v>
      </c>
      <c r="Q3801" s="106"/>
    </row>
    <row r="3802" spans="1:17" x14ac:dyDescent="0.25">
      <c r="A3802" t="s">
        <v>331</v>
      </c>
      <c r="B3802" s="25">
        <v>2023</v>
      </c>
      <c r="C3802" s="25" t="s">
        <v>0</v>
      </c>
      <c r="D3802" s="25" t="s">
        <v>537</v>
      </c>
      <c r="E3802" s="25" t="s">
        <v>168</v>
      </c>
      <c r="F3802" s="23" t="s">
        <v>169</v>
      </c>
      <c r="G3802" s="23" t="s">
        <v>492</v>
      </c>
      <c r="H3802" s="167" t="s">
        <v>547</v>
      </c>
      <c r="I3802" s="32" t="s">
        <v>55</v>
      </c>
      <c r="J3802" s="135">
        <v>152</v>
      </c>
      <c r="K3802" s="28">
        <v>0.94079000000000002</v>
      </c>
      <c r="L3802" s="77">
        <v>0.9</v>
      </c>
      <c r="Q3802" s="106"/>
    </row>
    <row r="3803" spans="1:17" x14ac:dyDescent="0.25">
      <c r="A3803" t="s">
        <v>331</v>
      </c>
      <c r="B3803" s="25">
        <v>2018</v>
      </c>
      <c r="C3803" s="25" t="s">
        <v>0</v>
      </c>
      <c r="D3803" s="25" t="s">
        <v>54</v>
      </c>
      <c r="E3803" s="25" t="s">
        <v>170</v>
      </c>
      <c r="F3803" s="23" t="s">
        <v>335</v>
      </c>
      <c r="G3803" s="23" t="s">
        <v>492</v>
      </c>
      <c r="H3803" s="32" t="s">
        <v>360</v>
      </c>
      <c r="I3803" s="32" t="s">
        <v>55</v>
      </c>
      <c r="J3803" s="135">
        <v>38</v>
      </c>
      <c r="K3803" s="28">
        <v>0.76315999999999995</v>
      </c>
      <c r="L3803" s="77">
        <v>0.9</v>
      </c>
      <c r="Q3803" s="106"/>
    </row>
    <row r="3804" spans="1:17" x14ac:dyDescent="0.25">
      <c r="A3804" t="s">
        <v>331</v>
      </c>
      <c r="B3804" s="25">
        <v>2018</v>
      </c>
      <c r="C3804" s="25" t="s">
        <v>1</v>
      </c>
      <c r="D3804" s="25" t="s">
        <v>56</v>
      </c>
      <c r="E3804" s="25" t="s">
        <v>170</v>
      </c>
      <c r="F3804" s="23" t="s">
        <v>335</v>
      </c>
      <c r="G3804" s="23" t="s">
        <v>492</v>
      </c>
      <c r="H3804" s="32" t="s">
        <v>360</v>
      </c>
      <c r="I3804" s="32" t="s">
        <v>55</v>
      </c>
      <c r="J3804" s="135">
        <v>36</v>
      </c>
      <c r="K3804" s="28">
        <v>0.94443999999999995</v>
      </c>
      <c r="L3804" s="77">
        <v>0.9</v>
      </c>
      <c r="Q3804" s="106"/>
    </row>
    <row r="3805" spans="1:17" x14ac:dyDescent="0.25">
      <c r="A3805" t="s">
        <v>331</v>
      </c>
      <c r="B3805" s="25">
        <v>2018</v>
      </c>
      <c r="C3805" s="25" t="s">
        <v>2</v>
      </c>
      <c r="D3805" s="25" t="s">
        <v>57</v>
      </c>
      <c r="E3805" s="25" t="s">
        <v>170</v>
      </c>
      <c r="F3805" s="23" t="s">
        <v>335</v>
      </c>
      <c r="G3805" s="23" t="s">
        <v>492</v>
      </c>
      <c r="H3805" s="32" t="s">
        <v>360</v>
      </c>
      <c r="I3805" s="32" t="s">
        <v>55</v>
      </c>
      <c r="J3805" s="135">
        <v>47</v>
      </c>
      <c r="K3805" s="28">
        <v>0.89361999999999997</v>
      </c>
      <c r="L3805" s="77">
        <v>0.9</v>
      </c>
      <c r="Q3805" s="106"/>
    </row>
    <row r="3806" spans="1:17" x14ac:dyDescent="0.25">
      <c r="A3806" t="s">
        <v>331</v>
      </c>
      <c r="B3806" s="25">
        <v>2018</v>
      </c>
      <c r="C3806" s="25" t="s">
        <v>3</v>
      </c>
      <c r="D3806" s="25" t="s">
        <v>58</v>
      </c>
      <c r="E3806" s="25" t="s">
        <v>170</v>
      </c>
      <c r="F3806" s="23" t="s">
        <v>335</v>
      </c>
      <c r="G3806" s="23" t="s">
        <v>492</v>
      </c>
      <c r="H3806" s="32" t="s">
        <v>360</v>
      </c>
      <c r="I3806" s="32" t="s">
        <v>55</v>
      </c>
      <c r="J3806" s="135">
        <v>31</v>
      </c>
      <c r="K3806" s="28">
        <v>0.90322999999999998</v>
      </c>
      <c r="L3806" s="77">
        <v>0.9</v>
      </c>
      <c r="Q3806" s="106"/>
    </row>
    <row r="3807" spans="1:17" x14ac:dyDescent="0.25">
      <c r="A3807" t="s">
        <v>331</v>
      </c>
      <c r="B3807" s="25">
        <v>2019</v>
      </c>
      <c r="C3807" s="25" t="s">
        <v>0</v>
      </c>
      <c r="D3807" s="25" t="s">
        <v>59</v>
      </c>
      <c r="E3807" s="25" t="s">
        <v>170</v>
      </c>
      <c r="F3807" s="23" t="s">
        <v>335</v>
      </c>
      <c r="G3807" s="23" t="s">
        <v>492</v>
      </c>
      <c r="H3807" s="32" t="s">
        <v>360</v>
      </c>
      <c r="I3807" s="32" t="s">
        <v>55</v>
      </c>
      <c r="J3807" s="135">
        <v>44</v>
      </c>
      <c r="K3807" s="28">
        <v>0.95455000000000001</v>
      </c>
      <c r="L3807" s="77">
        <v>0.9</v>
      </c>
      <c r="Q3807" s="106"/>
    </row>
    <row r="3808" spans="1:17" x14ac:dyDescent="0.25">
      <c r="A3808" t="s">
        <v>331</v>
      </c>
      <c r="B3808" s="25">
        <v>2019</v>
      </c>
      <c r="C3808" s="25" t="s">
        <v>1</v>
      </c>
      <c r="D3808" s="25" t="s">
        <v>60</v>
      </c>
      <c r="E3808" s="25" t="s">
        <v>170</v>
      </c>
      <c r="F3808" s="23" t="s">
        <v>335</v>
      </c>
      <c r="G3808" s="23" t="s">
        <v>492</v>
      </c>
      <c r="H3808" s="32" t="s">
        <v>360</v>
      </c>
      <c r="I3808" s="32" t="s">
        <v>55</v>
      </c>
      <c r="J3808" s="135">
        <v>46</v>
      </c>
      <c r="K3808" s="28">
        <v>0.93478000000000006</v>
      </c>
      <c r="L3808" s="77">
        <v>0.9</v>
      </c>
      <c r="Q3808" s="106"/>
    </row>
    <row r="3809" spans="1:17" x14ac:dyDescent="0.25">
      <c r="A3809" t="s">
        <v>331</v>
      </c>
      <c r="B3809" s="25">
        <v>2019</v>
      </c>
      <c r="C3809" s="25" t="s">
        <v>2</v>
      </c>
      <c r="D3809" s="25" t="s">
        <v>61</v>
      </c>
      <c r="E3809" s="25" t="s">
        <v>170</v>
      </c>
      <c r="F3809" s="23" t="s">
        <v>335</v>
      </c>
      <c r="G3809" s="23" t="s">
        <v>492</v>
      </c>
      <c r="H3809" s="32" t="s">
        <v>360</v>
      </c>
      <c r="I3809" s="32" t="s">
        <v>55</v>
      </c>
      <c r="J3809" s="135">
        <v>48</v>
      </c>
      <c r="K3809" s="28">
        <v>0.95833000000000002</v>
      </c>
      <c r="L3809" s="77">
        <v>0.9</v>
      </c>
      <c r="Q3809" s="106"/>
    </row>
    <row r="3810" spans="1:17" x14ac:dyDescent="0.25">
      <c r="A3810" t="s">
        <v>331</v>
      </c>
      <c r="B3810" s="25">
        <v>2019</v>
      </c>
      <c r="C3810" s="25" t="s">
        <v>3</v>
      </c>
      <c r="D3810" s="25" t="s">
        <v>62</v>
      </c>
      <c r="E3810" s="25" t="s">
        <v>170</v>
      </c>
      <c r="F3810" s="23" t="s">
        <v>335</v>
      </c>
      <c r="G3810" s="23" t="s">
        <v>492</v>
      </c>
      <c r="H3810" s="32" t="s">
        <v>360</v>
      </c>
      <c r="I3810" s="32" t="s">
        <v>55</v>
      </c>
      <c r="J3810" s="135">
        <v>53</v>
      </c>
      <c r="K3810" s="28">
        <v>0.98112999999999995</v>
      </c>
      <c r="L3810" s="77">
        <v>0.9</v>
      </c>
      <c r="Q3810" s="106"/>
    </row>
    <row r="3811" spans="1:17" x14ac:dyDescent="0.25">
      <c r="A3811" t="s">
        <v>331</v>
      </c>
      <c r="B3811" s="25">
        <v>2020</v>
      </c>
      <c r="C3811" s="25" t="s">
        <v>0</v>
      </c>
      <c r="D3811" s="25" t="s">
        <v>63</v>
      </c>
      <c r="E3811" s="25" t="s">
        <v>170</v>
      </c>
      <c r="F3811" s="23" t="s">
        <v>335</v>
      </c>
      <c r="G3811" s="23" t="s">
        <v>492</v>
      </c>
      <c r="H3811" s="32" t="s">
        <v>360</v>
      </c>
      <c r="I3811" s="32" t="s">
        <v>55</v>
      </c>
      <c r="J3811" s="135">
        <v>48</v>
      </c>
      <c r="K3811" s="28">
        <v>0.97916999999999998</v>
      </c>
      <c r="L3811" s="77">
        <v>0.9</v>
      </c>
      <c r="Q3811" s="106"/>
    </row>
    <row r="3812" spans="1:17" x14ac:dyDescent="0.25">
      <c r="A3812" t="s">
        <v>331</v>
      </c>
      <c r="B3812" s="25">
        <v>2020</v>
      </c>
      <c r="C3812" s="25" t="s">
        <v>1</v>
      </c>
      <c r="D3812" s="25" t="s">
        <v>64</v>
      </c>
      <c r="E3812" s="25" t="s">
        <v>170</v>
      </c>
      <c r="F3812" s="23" t="s">
        <v>335</v>
      </c>
      <c r="G3812" s="23" t="s">
        <v>492</v>
      </c>
      <c r="H3812" s="32" t="s">
        <v>360</v>
      </c>
      <c r="I3812" s="32" t="s">
        <v>55</v>
      </c>
      <c r="J3812" s="135">
        <v>20</v>
      </c>
      <c r="K3812" s="28">
        <v>1</v>
      </c>
      <c r="L3812" s="77">
        <v>0.9</v>
      </c>
      <c r="Q3812" s="106"/>
    </row>
    <row r="3813" spans="1:17" x14ac:dyDescent="0.25">
      <c r="A3813" t="s">
        <v>331</v>
      </c>
      <c r="B3813" s="25">
        <v>2020</v>
      </c>
      <c r="C3813" s="25" t="s">
        <v>2</v>
      </c>
      <c r="D3813" s="25" t="s">
        <v>65</v>
      </c>
      <c r="E3813" s="25" t="s">
        <v>170</v>
      </c>
      <c r="F3813" s="23" t="s">
        <v>335</v>
      </c>
      <c r="G3813" s="23" t="s">
        <v>492</v>
      </c>
      <c r="H3813" s="32" t="s">
        <v>360</v>
      </c>
      <c r="I3813" s="32" t="s">
        <v>55</v>
      </c>
      <c r="J3813" s="135">
        <v>31</v>
      </c>
      <c r="K3813" s="28">
        <v>1</v>
      </c>
      <c r="L3813" s="77">
        <v>0.9</v>
      </c>
      <c r="Q3813" s="106"/>
    </row>
    <row r="3814" spans="1:17" x14ac:dyDescent="0.25">
      <c r="A3814" t="s">
        <v>331</v>
      </c>
      <c r="B3814" s="25">
        <v>2020</v>
      </c>
      <c r="C3814" s="25" t="s">
        <v>3</v>
      </c>
      <c r="D3814" s="25" t="s">
        <v>66</v>
      </c>
      <c r="E3814" s="25" t="s">
        <v>170</v>
      </c>
      <c r="F3814" s="23" t="s">
        <v>335</v>
      </c>
      <c r="G3814" s="23" t="s">
        <v>492</v>
      </c>
      <c r="H3814" s="32" t="s">
        <v>360</v>
      </c>
      <c r="I3814" s="32" t="s">
        <v>55</v>
      </c>
      <c r="J3814" s="135">
        <v>42</v>
      </c>
      <c r="K3814" s="28">
        <v>0.95238</v>
      </c>
      <c r="L3814" s="77">
        <v>0.9</v>
      </c>
      <c r="Q3814" s="106"/>
    </row>
    <row r="3815" spans="1:17" x14ac:dyDescent="0.25">
      <c r="A3815" t="s">
        <v>331</v>
      </c>
      <c r="B3815" s="25">
        <v>2021</v>
      </c>
      <c r="C3815" s="25" t="s">
        <v>0</v>
      </c>
      <c r="D3815" s="25" t="s">
        <v>67</v>
      </c>
      <c r="E3815" s="25" t="s">
        <v>170</v>
      </c>
      <c r="F3815" s="23" t="s">
        <v>335</v>
      </c>
      <c r="G3815" s="23" t="s">
        <v>492</v>
      </c>
      <c r="H3815" s="32" t="s">
        <v>360</v>
      </c>
      <c r="I3815" s="32" t="s">
        <v>55</v>
      </c>
      <c r="J3815" s="135">
        <v>34</v>
      </c>
      <c r="K3815" s="28">
        <v>0.97058999999999995</v>
      </c>
      <c r="L3815" s="77">
        <v>0.9</v>
      </c>
      <c r="Q3815" s="106"/>
    </row>
    <row r="3816" spans="1:17" x14ac:dyDescent="0.25">
      <c r="A3816" t="s">
        <v>331</v>
      </c>
      <c r="B3816" s="25">
        <v>2021</v>
      </c>
      <c r="C3816" s="25" t="s">
        <v>1</v>
      </c>
      <c r="D3816" s="25" t="s">
        <v>68</v>
      </c>
      <c r="E3816" s="25" t="s">
        <v>170</v>
      </c>
      <c r="F3816" s="23" t="s">
        <v>335</v>
      </c>
      <c r="G3816" s="23" t="s">
        <v>492</v>
      </c>
      <c r="H3816" s="32" t="s">
        <v>360</v>
      </c>
      <c r="I3816" s="32" t="s">
        <v>55</v>
      </c>
      <c r="J3816" s="135">
        <v>39</v>
      </c>
      <c r="K3816" s="28">
        <v>0.94872000000000001</v>
      </c>
      <c r="L3816" s="77">
        <v>0.9</v>
      </c>
      <c r="Q3816" s="106"/>
    </row>
    <row r="3817" spans="1:17" x14ac:dyDescent="0.25">
      <c r="A3817" t="s">
        <v>331</v>
      </c>
      <c r="B3817" s="25">
        <v>2021</v>
      </c>
      <c r="C3817" s="25" t="s">
        <v>2</v>
      </c>
      <c r="D3817" s="25" t="s">
        <v>69</v>
      </c>
      <c r="E3817" s="25" t="s">
        <v>170</v>
      </c>
      <c r="F3817" s="23" t="s">
        <v>335</v>
      </c>
      <c r="G3817" s="23" t="s">
        <v>492</v>
      </c>
      <c r="H3817" s="32" t="s">
        <v>360</v>
      </c>
      <c r="I3817" s="32" t="s">
        <v>55</v>
      </c>
      <c r="J3817" s="135">
        <v>44</v>
      </c>
      <c r="K3817" s="28">
        <v>0.93181999999999998</v>
      </c>
      <c r="L3817" s="77">
        <v>0.9</v>
      </c>
      <c r="Q3817" s="106"/>
    </row>
    <row r="3818" spans="1:17" x14ac:dyDescent="0.25">
      <c r="A3818" t="s">
        <v>331</v>
      </c>
      <c r="B3818" s="25">
        <v>2021</v>
      </c>
      <c r="C3818" s="25" t="s">
        <v>3</v>
      </c>
      <c r="D3818" s="25" t="s">
        <v>70</v>
      </c>
      <c r="E3818" s="25" t="s">
        <v>170</v>
      </c>
      <c r="F3818" s="23" t="s">
        <v>335</v>
      </c>
      <c r="G3818" s="23" t="s">
        <v>492</v>
      </c>
      <c r="H3818" s="32" t="s">
        <v>360</v>
      </c>
      <c r="I3818" s="32" t="s">
        <v>55</v>
      </c>
      <c r="J3818" s="135">
        <v>45</v>
      </c>
      <c r="K3818" s="28">
        <v>0.77778000000000003</v>
      </c>
      <c r="L3818" s="77">
        <v>0.9</v>
      </c>
      <c r="Q3818" s="106"/>
    </row>
    <row r="3819" spans="1:17" x14ac:dyDescent="0.25">
      <c r="A3819" t="s">
        <v>331</v>
      </c>
      <c r="B3819" s="25">
        <v>2022</v>
      </c>
      <c r="C3819" s="25" t="s">
        <v>0</v>
      </c>
      <c r="D3819" s="25" t="s">
        <v>71</v>
      </c>
      <c r="E3819" s="25" t="s">
        <v>170</v>
      </c>
      <c r="F3819" s="23" t="s">
        <v>335</v>
      </c>
      <c r="G3819" s="23" t="s">
        <v>492</v>
      </c>
      <c r="H3819" s="32" t="s">
        <v>360</v>
      </c>
      <c r="I3819" s="32" t="s">
        <v>55</v>
      </c>
      <c r="J3819" s="135">
        <v>38</v>
      </c>
      <c r="K3819" s="28">
        <v>0.86841999999999997</v>
      </c>
      <c r="L3819" s="77">
        <v>0.9</v>
      </c>
      <c r="Q3819" s="106"/>
    </row>
    <row r="3820" spans="1:17" x14ac:dyDescent="0.25">
      <c r="A3820" t="s">
        <v>331</v>
      </c>
      <c r="B3820" s="25">
        <v>2022</v>
      </c>
      <c r="C3820" s="25" t="s">
        <v>1</v>
      </c>
      <c r="D3820" s="25" t="s">
        <v>72</v>
      </c>
      <c r="E3820" s="25" t="s">
        <v>170</v>
      </c>
      <c r="F3820" s="23" t="s">
        <v>335</v>
      </c>
      <c r="G3820" s="23" t="s">
        <v>492</v>
      </c>
      <c r="H3820" s="32" t="s">
        <v>360</v>
      </c>
      <c r="I3820" s="32" t="s">
        <v>55</v>
      </c>
      <c r="J3820" s="135">
        <v>35</v>
      </c>
      <c r="K3820" s="28">
        <v>0.94286000000000003</v>
      </c>
      <c r="L3820" s="77">
        <v>0.9</v>
      </c>
      <c r="Q3820" s="106"/>
    </row>
    <row r="3821" spans="1:17" x14ac:dyDescent="0.25">
      <c r="A3821" t="s">
        <v>331</v>
      </c>
      <c r="B3821" s="25">
        <v>2022</v>
      </c>
      <c r="C3821" s="25" t="s">
        <v>2</v>
      </c>
      <c r="D3821" s="25" t="s">
        <v>73</v>
      </c>
      <c r="E3821" s="25" t="s">
        <v>170</v>
      </c>
      <c r="F3821" s="23" t="s">
        <v>335</v>
      </c>
      <c r="G3821" s="23" t="s">
        <v>492</v>
      </c>
      <c r="H3821" s="32" t="s">
        <v>360</v>
      </c>
      <c r="I3821" s="32" t="s">
        <v>55</v>
      </c>
      <c r="J3821" s="135">
        <v>54</v>
      </c>
      <c r="K3821" s="28">
        <v>0.64815</v>
      </c>
      <c r="L3821" s="77">
        <v>0.9</v>
      </c>
      <c r="Q3821" s="106"/>
    </row>
    <row r="3822" spans="1:17" x14ac:dyDescent="0.25">
      <c r="A3822" t="s">
        <v>331</v>
      </c>
      <c r="B3822" s="25">
        <v>2022</v>
      </c>
      <c r="C3822" s="25" t="s">
        <v>3</v>
      </c>
      <c r="D3822" s="25" t="s">
        <v>493</v>
      </c>
      <c r="E3822" s="25" t="s">
        <v>170</v>
      </c>
      <c r="F3822" s="23" t="s">
        <v>335</v>
      </c>
      <c r="G3822" s="23" t="s">
        <v>492</v>
      </c>
      <c r="H3822" s="32" t="s">
        <v>360</v>
      </c>
      <c r="I3822" s="32" t="s">
        <v>55</v>
      </c>
      <c r="J3822" s="135">
        <v>50</v>
      </c>
      <c r="K3822" s="28">
        <v>0.92</v>
      </c>
      <c r="L3822" s="77">
        <v>0.9</v>
      </c>
      <c r="Q3822" s="106"/>
    </row>
    <row r="3823" spans="1:17" x14ac:dyDescent="0.25">
      <c r="A3823" t="s">
        <v>331</v>
      </c>
      <c r="B3823" s="25">
        <v>2023</v>
      </c>
      <c r="C3823" s="25" t="s">
        <v>0</v>
      </c>
      <c r="D3823" s="25" t="s">
        <v>537</v>
      </c>
      <c r="E3823" s="25" t="s">
        <v>170</v>
      </c>
      <c r="F3823" s="23" t="s">
        <v>335</v>
      </c>
      <c r="G3823" s="23" t="s">
        <v>492</v>
      </c>
      <c r="H3823" s="32" t="s">
        <v>360</v>
      </c>
      <c r="I3823" s="32" t="s">
        <v>55</v>
      </c>
      <c r="J3823" s="135">
        <v>44</v>
      </c>
      <c r="K3823" s="28">
        <v>1</v>
      </c>
      <c r="L3823" s="77">
        <v>0.9</v>
      </c>
      <c r="Q3823" s="106"/>
    </row>
    <row r="3824" spans="1:17" x14ac:dyDescent="0.25">
      <c r="A3824" t="s">
        <v>331</v>
      </c>
      <c r="B3824" s="25">
        <v>2018</v>
      </c>
      <c r="C3824" s="25" t="s">
        <v>0</v>
      </c>
      <c r="D3824" s="25" t="s">
        <v>54</v>
      </c>
      <c r="E3824" s="25" t="s">
        <v>172</v>
      </c>
      <c r="F3824" s="23" t="s">
        <v>173</v>
      </c>
      <c r="G3824" s="23" t="s">
        <v>492</v>
      </c>
      <c r="H3824" s="32" t="s">
        <v>353</v>
      </c>
      <c r="I3824" s="32" t="s">
        <v>55</v>
      </c>
      <c r="J3824" s="135">
        <v>45</v>
      </c>
      <c r="K3824" s="28">
        <v>0.84443999999999997</v>
      </c>
      <c r="L3824" s="77">
        <v>0.9</v>
      </c>
      <c r="Q3824" s="106"/>
    </row>
    <row r="3825" spans="1:17" x14ac:dyDescent="0.25">
      <c r="A3825" t="s">
        <v>331</v>
      </c>
      <c r="B3825" s="25">
        <v>2018</v>
      </c>
      <c r="C3825" s="25" t="s">
        <v>1</v>
      </c>
      <c r="D3825" s="25" t="s">
        <v>56</v>
      </c>
      <c r="E3825" s="25" t="s">
        <v>172</v>
      </c>
      <c r="F3825" s="23" t="s">
        <v>173</v>
      </c>
      <c r="G3825" s="23" t="s">
        <v>492</v>
      </c>
      <c r="H3825" s="32" t="s">
        <v>353</v>
      </c>
      <c r="I3825" s="32" t="s">
        <v>55</v>
      </c>
      <c r="J3825" s="135">
        <v>62</v>
      </c>
      <c r="K3825" s="28">
        <v>0.96774000000000004</v>
      </c>
      <c r="L3825" s="77">
        <v>0.9</v>
      </c>
      <c r="Q3825" s="106"/>
    </row>
    <row r="3826" spans="1:17" x14ac:dyDescent="0.25">
      <c r="A3826" t="s">
        <v>331</v>
      </c>
      <c r="B3826" s="25">
        <v>2018</v>
      </c>
      <c r="C3826" s="25" t="s">
        <v>2</v>
      </c>
      <c r="D3826" s="25" t="s">
        <v>57</v>
      </c>
      <c r="E3826" s="25" t="s">
        <v>172</v>
      </c>
      <c r="F3826" s="23" t="s">
        <v>173</v>
      </c>
      <c r="G3826" s="23" t="s">
        <v>492</v>
      </c>
      <c r="H3826" s="32" t="s">
        <v>353</v>
      </c>
      <c r="I3826" s="32" t="s">
        <v>55</v>
      </c>
      <c r="J3826" s="135">
        <v>67</v>
      </c>
      <c r="K3826" s="28">
        <v>0.94030000000000002</v>
      </c>
      <c r="L3826" s="77">
        <v>0.9</v>
      </c>
      <c r="Q3826" s="106"/>
    </row>
    <row r="3827" spans="1:17" x14ac:dyDescent="0.25">
      <c r="A3827" t="s">
        <v>331</v>
      </c>
      <c r="B3827" s="25">
        <v>2018</v>
      </c>
      <c r="C3827" s="25" t="s">
        <v>3</v>
      </c>
      <c r="D3827" s="25" t="s">
        <v>58</v>
      </c>
      <c r="E3827" s="25" t="s">
        <v>172</v>
      </c>
      <c r="F3827" s="23" t="s">
        <v>173</v>
      </c>
      <c r="G3827" s="23" t="s">
        <v>492</v>
      </c>
      <c r="H3827" s="32" t="s">
        <v>353</v>
      </c>
      <c r="I3827" s="32" t="s">
        <v>55</v>
      </c>
      <c r="J3827" s="135">
        <v>58</v>
      </c>
      <c r="K3827" s="28">
        <v>0.96552000000000004</v>
      </c>
      <c r="L3827" s="77">
        <v>0.9</v>
      </c>
      <c r="Q3827" s="106"/>
    </row>
    <row r="3828" spans="1:17" x14ac:dyDescent="0.25">
      <c r="A3828" t="s">
        <v>331</v>
      </c>
      <c r="B3828" s="25">
        <v>2019</v>
      </c>
      <c r="C3828" s="25" t="s">
        <v>0</v>
      </c>
      <c r="D3828" s="25" t="s">
        <v>59</v>
      </c>
      <c r="E3828" s="25" t="s">
        <v>172</v>
      </c>
      <c r="F3828" s="23" t="s">
        <v>173</v>
      </c>
      <c r="G3828" s="23" t="s">
        <v>492</v>
      </c>
      <c r="H3828" s="32" t="s">
        <v>353</v>
      </c>
      <c r="I3828" s="32" t="s">
        <v>55</v>
      </c>
      <c r="J3828" s="135">
        <v>74</v>
      </c>
      <c r="K3828" s="28">
        <v>0.93242999999999998</v>
      </c>
      <c r="L3828" s="77">
        <v>0.9</v>
      </c>
      <c r="Q3828" s="106"/>
    </row>
    <row r="3829" spans="1:17" x14ac:dyDescent="0.25">
      <c r="A3829" t="s">
        <v>331</v>
      </c>
      <c r="B3829" s="25">
        <v>2019</v>
      </c>
      <c r="C3829" s="25" t="s">
        <v>1</v>
      </c>
      <c r="D3829" s="25" t="s">
        <v>60</v>
      </c>
      <c r="E3829" s="25" t="s">
        <v>172</v>
      </c>
      <c r="F3829" s="23" t="s">
        <v>173</v>
      </c>
      <c r="G3829" s="23" t="s">
        <v>492</v>
      </c>
      <c r="H3829" s="32" t="s">
        <v>353</v>
      </c>
      <c r="I3829" s="32" t="s">
        <v>55</v>
      </c>
      <c r="J3829" s="135">
        <v>62</v>
      </c>
      <c r="K3829" s="28">
        <v>0.8871</v>
      </c>
      <c r="L3829" s="77">
        <v>0.9</v>
      </c>
      <c r="Q3829" s="106"/>
    </row>
    <row r="3830" spans="1:17" x14ac:dyDescent="0.25">
      <c r="A3830" t="s">
        <v>331</v>
      </c>
      <c r="B3830" s="25">
        <v>2019</v>
      </c>
      <c r="C3830" s="25" t="s">
        <v>2</v>
      </c>
      <c r="D3830" s="25" t="s">
        <v>61</v>
      </c>
      <c r="E3830" s="25" t="s">
        <v>172</v>
      </c>
      <c r="F3830" s="23" t="s">
        <v>173</v>
      </c>
      <c r="G3830" s="23" t="s">
        <v>492</v>
      </c>
      <c r="H3830" s="32" t="s">
        <v>353</v>
      </c>
      <c r="I3830" s="32" t="s">
        <v>55</v>
      </c>
      <c r="J3830" s="135">
        <v>38</v>
      </c>
      <c r="K3830" s="28">
        <v>0.94737000000000005</v>
      </c>
      <c r="L3830" s="77">
        <v>0.9</v>
      </c>
      <c r="Q3830" s="106"/>
    </row>
    <row r="3831" spans="1:17" x14ac:dyDescent="0.25">
      <c r="A3831" t="s">
        <v>331</v>
      </c>
      <c r="B3831" s="25">
        <v>2019</v>
      </c>
      <c r="C3831" s="25" t="s">
        <v>3</v>
      </c>
      <c r="D3831" s="25" t="s">
        <v>62</v>
      </c>
      <c r="E3831" s="25" t="s">
        <v>172</v>
      </c>
      <c r="F3831" s="23" t="s">
        <v>173</v>
      </c>
      <c r="G3831" s="23" t="s">
        <v>492</v>
      </c>
      <c r="H3831" s="32" t="s">
        <v>353</v>
      </c>
      <c r="I3831" s="32" t="s">
        <v>55</v>
      </c>
      <c r="J3831" s="135">
        <v>57</v>
      </c>
      <c r="K3831" s="28">
        <v>1</v>
      </c>
      <c r="L3831" s="77">
        <v>0.9</v>
      </c>
      <c r="Q3831" s="106"/>
    </row>
    <row r="3832" spans="1:17" x14ac:dyDescent="0.25">
      <c r="A3832" t="s">
        <v>331</v>
      </c>
      <c r="B3832" s="25">
        <v>2020</v>
      </c>
      <c r="C3832" s="25" t="s">
        <v>0</v>
      </c>
      <c r="D3832" s="25" t="s">
        <v>63</v>
      </c>
      <c r="E3832" s="25" t="s">
        <v>172</v>
      </c>
      <c r="F3832" s="23" t="s">
        <v>173</v>
      </c>
      <c r="G3832" s="23" t="s">
        <v>492</v>
      </c>
      <c r="H3832" s="32" t="s">
        <v>353</v>
      </c>
      <c r="I3832" s="32" t="s">
        <v>55</v>
      </c>
      <c r="J3832" s="135">
        <v>72</v>
      </c>
      <c r="K3832" s="28">
        <v>0.94443999999999995</v>
      </c>
      <c r="L3832" s="77">
        <v>0.9</v>
      </c>
      <c r="Q3832" s="106"/>
    </row>
    <row r="3833" spans="1:17" x14ac:dyDescent="0.25">
      <c r="A3833" t="s">
        <v>331</v>
      </c>
      <c r="B3833" s="25">
        <v>2020</v>
      </c>
      <c r="C3833" s="25" t="s">
        <v>1</v>
      </c>
      <c r="D3833" s="25" t="s">
        <v>64</v>
      </c>
      <c r="E3833" s="25" t="s">
        <v>172</v>
      </c>
      <c r="F3833" s="23" t="s">
        <v>173</v>
      </c>
      <c r="G3833" s="23" t="s">
        <v>492</v>
      </c>
      <c r="H3833" s="32" t="s">
        <v>353</v>
      </c>
      <c r="I3833" s="32" t="s">
        <v>55</v>
      </c>
      <c r="J3833" s="135">
        <v>30</v>
      </c>
      <c r="K3833" s="28">
        <v>0.86667000000000005</v>
      </c>
      <c r="L3833" s="77">
        <v>0.9</v>
      </c>
      <c r="Q3833" s="106"/>
    </row>
    <row r="3834" spans="1:17" x14ac:dyDescent="0.25">
      <c r="A3834" t="s">
        <v>331</v>
      </c>
      <c r="B3834" s="25">
        <v>2020</v>
      </c>
      <c r="C3834" s="25" t="s">
        <v>2</v>
      </c>
      <c r="D3834" s="25" t="s">
        <v>65</v>
      </c>
      <c r="E3834" s="25" t="s">
        <v>172</v>
      </c>
      <c r="F3834" s="23" t="s">
        <v>173</v>
      </c>
      <c r="G3834" s="23" t="s">
        <v>492</v>
      </c>
      <c r="H3834" s="32" t="s">
        <v>353</v>
      </c>
      <c r="I3834" s="32" t="s">
        <v>55</v>
      </c>
      <c r="J3834" s="135">
        <v>44</v>
      </c>
      <c r="K3834" s="28">
        <v>0.88636000000000004</v>
      </c>
      <c r="L3834" s="77">
        <v>0.9</v>
      </c>
      <c r="Q3834" s="106"/>
    </row>
    <row r="3835" spans="1:17" x14ac:dyDescent="0.25">
      <c r="A3835" t="s">
        <v>331</v>
      </c>
      <c r="B3835" s="25">
        <v>2020</v>
      </c>
      <c r="C3835" s="25" t="s">
        <v>3</v>
      </c>
      <c r="D3835" s="25" t="s">
        <v>66</v>
      </c>
      <c r="E3835" s="25" t="s">
        <v>172</v>
      </c>
      <c r="F3835" s="23" t="s">
        <v>173</v>
      </c>
      <c r="G3835" s="23" t="s">
        <v>492</v>
      </c>
      <c r="H3835" s="32" t="s">
        <v>353</v>
      </c>
      <c r="I3835" s="32" t="s">
        <v>55</v>
      </c>
      <c r="J3835" s="135">
        <v>64</v>
      </c>
      <c r="K3835" s="28">
        <v>0.875</v>
      </c>
      <c r="L3835" s="77">
        <v>0.9</v>
      </c>
      <c r="Q3835" s="106"/>
    </row>
    <row r="3836" spans="1:17" x14ac:dyDescent="0.25">
      <c r="A3836" t="s">
        <v>331</v>
      </c>
      <c r="B3836" s="25">
        <v>2021</v>
      </c>
      <c r="C3836" s="25" t="s">
        <v>0</v>
      </c>
      <c r="D3836" s="25" t="s">
        <v>67</v>
      </c>
      <c r="E3836" s="25" t="s">
        <v>172</v>
      </c>
      <c r="F3836" s="23" t="s">
        <v>173</v>
      </c>
      <c r="G3836" s="23" t="s">
        <v>492</v>
      </c>
      <c r="H3836" s="32" t="s">
        <v>353</v>
      </c>
      <c r="I3836" s="32" t="s">
        <v>55</v>
      </c>
      <c r="J3836" s="135">
        <v>51</v>
      </c>
      <c r="K3836" s="28">
        <v>0.98038999999999998</v>
      </c>
      <c r="L3836" s="77">
        <v>0.9</v>
      </c>
      <c r="Q3836" s="106"/>
    </row>
    <row r="3837" spans="1:17" x14ac:dyDescent="0.25">
      <c r="A3837" t="s">
        <v>331</v>
      </c>
      <c r="B3837" s="25">
        <v>2021</v>
      </c>
      <c r="C3837" s="25" t="s">
        <v>1</v>
      </c>
      <c r="D3837" s="25" t="s">
        <v>68</v>
      </c>
      <c r="E3837" s="25" t="s">
        <v>172</v>
      </c>
      <c r="F3837" s="23" t="s">
        <v>173</v>
      </c>
      <c r="G3837" s="23" t="s">
        <v>492</v>
      </c>
      <c r="H3837" s="32" t="s">
        <v>353</v>
      </c>
      <c r="I3837" s="32" t="s">
        <v>55</v>
      </c>
      <c r="J3837" s="135">
        <v>52</v>
      </c>
      <c r="K3837" s="28">
        <v>0.92308000000000001</v>
      </c>
      <c r="L3837" s="77">
        <v>0.9</v>
      </c>
      <c r="Q3837" s="106"/>
    </row>
    <row r="3838" spans="1:17" x14ac:dyDescent="0.25">
      <c r="A3838" t="s">
        <v>331</v>
      </c>
      <c r="B3838" s="25">
        <v>2021</v>
      </c>
      <c r="C3838" s="25" t="s">
        <v>2</v>
      </c>
      <c r="D3838" s="25" t="s">
        <v>69</v>
      </c>
      <c r="E3838" s="25" t="s">
        <v>172</v>
      </c>
      <c r="F3838" s="23" t="s">
        <v>173</v>
      </c>
      <c r="G3838" s="23" t="s">
        <v>492</v>
      </c>
      <c r="H3838" s="32" t="s">
        <v>353</v>
      </c>
      <c r="I3838" s="32" t="s">
        <v>55</v>
      </c>
      <c r="J3838" s="135">
        <v>68</v>
      </c>
      <c r="K3838" s="28">
        <v>0.66176000000000001</v>
      </c>
      <c r="L3838" s="77">
        <v>0.9</v>
      </c>
      <c r="Q3838" s="106"/>
    </row>
    <row r="3839" spans="1:17" x14ac:dyDescent="0.25">
      <c r="A3839" t="s">
        <v>331</v>
      </c>
      <c r="B3839" s="25">
        <v>2021</v>
      </c>
      <c r="C3839" s="25" t="s">
        <v>3</v>
      </c>
      <c r="D3839" s="25" t="s">
        <v>70</v>
      </c>
      <c r="E3839" s="25" t="s">
        <v>172</v>
      </c>
      <c r="F3839" s="23" t="s">
        <v>173</v>
      </c>
      <c r="G3839" s="23" t="s">
        <v>492</v>
      </c>
      <c r="H3839" s="32" t="s">
        <v>353</v>
      </c>
      <c r="I3839" s="32" t="s">
        <v>55</v>
      </c>
      <c r="J3839" s="135">
        <v>62</v>
      </c>
      <c r="K3839" s="28">
        <v>0.74194000000000004</v>
      </c>
      <c r="L3839" s="77">
        <v>0.9</v>
      </c>
      <c r="Q3839" s="106"/>
    </row>
    <row r="3840" spans="1:17" x14ac:dyDescent="0.25">
      <c r="A3840" t="s">
        <v>331</v>
      </c>
      <c r="B3840" s="25">
        <v>2022</v>
      </c>
      <c r="C3840" s="25" t="s">
        <v>0</v>
      </c>
      <c r="D3840" s="25" t="s">
        <v>71</v>
      </c>
      <c r="E3840" s="25" t="s">
        <v>172</v>
      </c>
      <c r="F3840" s="23" t="s">
        <v>173</v>
      </c>
      <c r="G3840" s="23" t="s">
        <v>492</v>
      </c>
      <c r="H3840" s="32" t="s">
        <v>353</v>
      </c>
      <c r="I3840" s="32" t="s">
        <v>55</v>
      </c>
      <c r="J3840" s="135">
        <v>59</v>
      </c>
      <c r="K3840" s="28">
        <v>0.98304999999999998</v>
      </c>
      <c r="L3840" s="77">
        <v>0.9</v>
      </c>
      <c r="Q3840" s="106"/>
    </row>
    <row r="3841" spans="1:17" x14ac:dyDescent="0.25">
      <c r="A3841" t="s">
        <v>331</v>
      </c>
      <c r="B3841" s="25">
        <v>2022</v>
      </c>
      <c r="C3841" s="25" t="s">
        <v>1</v>
      </c>
      <c r="D3841" s="25" t="s">
        <v>72</v>
      </c>
      <c r="E3841" s="25" t="s">
        <v>172</v>
      </c>
      <c r="F3841" s="23" t="s">
        <v>173</v>
      </c>
      <c r="G3841" s="23" t="s">
        <v>492</v>
      </c>
      <c r="H3841" s="32" t="s">
        <v>353</v>
      </c>
      <c r="I3841" s="32" t="s">
        <v>55</v>
      </c>
      <c r="J3841" s="135">
        <v>41</v>
      </c>
      <c r="K3841" s="28">
        <v>1</v>
      </c>
      <c r="L3841" s="77">
        <v>0.9</v>
      </c>
      <c r="Q3841" s="106"/>
    </row>
    <row r="3842" spans="1:17" x14ac:dyDescent="0.25">
      <c r="A3842" t="s">
        <v>331</v>
      </c>
      <c r="B3842" s="25">
        <v>2022</v>
      </c>
      <c r="C3842" s="25" t="s">
        <v>2</v>
      </c>
      <c r="D3842" s="25" t="s">
        <v>73</v>
      </c>
      <c r="E3842" s="25" t="s">
        <v>172</v>
      </c>
      <c r="F3842" s="23" t="s">
        <v>173</v>
      </c>
      <c r="G3842" s="23" t="s">
        <v>492</v>
      </c>
      <c r="H3842" s="32" t="s">
        <v>353</v>
      </c>
      <c r="I3842" s="32" t="s">
        <v>55</v>
      </c>
      <c r="J3842" s="135">
        <v>69</v>
      </c>
      <c r="K3842" s="28">
        <v>1</v>
      </c>
      <c r="L3842" s="77">
        <v>0.9</v>
      </c>
      <c r="Q3842" s="106"/>
    </row>
    <row r="3843" spans="1:17" x14ac:dyDescent="0.25">
      <c r="A3843" t="s">
        <v>331</v>
      </c>
      <c r="B3843" s="25">
        <v>2022</v>
      </c>
      <c r="C3843" s="25" t="s">
        <v>3</v>
      </c>
      <c r="D3843" s="25" t="s">
        <v>493</v>
      </c>
      <c r="E3843" s="25" t="s">
        <v>172</v>
      </c>
      <c r="F3843" s="23" t="s">
        <v>173</v>
      </c>
      <c r="G3843" s="23" t="s">
        <v>492</v>
      </c>
      <c r="H3843" s="32" t="s">
        <v>353</v>
      </c>
      <c r="I3843" s="32" t="s">
        <v>55</v>
      </c>
      <c r="J3843" s="135">
        <v>45</v>
      </c>
      <c r="K3843" s="28">
        <v>1</v>
      </c>
      <c r="L3843" s="77">
        <v>0.9</v>
      </c>
      <c r="Q3843" s="106"/>
    </row>
    <row r="3844" spans="1:17" x14ac:dyDescent="0.25">
      <c r="A3844" t="s">
        <v>331</v>
      </c>
      <c r="B3844" s="25">
        <v>2023</v>
      </c>
      <c r="C3844" s="25" t="s">
        <v>0</v>
      </c>
      <c r="D3844" s="25" t="s">
        <v>537</v>
      </c>
      <c r="E3844" s="25" t="s">
        <v>172</v>
      </c>
      <c r="F3844" s="23" t="s">
        <v>173</v>
      </c>
      <c r="G3844" s="23" t="s">
        <v>492</v>
      </c>
      <c r="H3844" s="32" t="s">
        <v>353</v>
      </c>
      <c r="I3844" s="32" t="s">
        <v>55</v>
      </c>
      <c r="J3844" s="135">
        <v>71</v>
      </c>
      <c r="K3844" s="28">
        <v>0.95774999999999999</v>
      </c>
      <c r="L3844" s="77">
        <v>0.9</v>
      </c>
      <c r="Q3844" s="106"/>
    </row>
    <row r="3845" spans="1:17" x14ac:dyDescent="0.25">
      <c r="A3845" t="s">
        <v>331</v>
      </c>
      <c r="B3845" s="25">
        <v>2018</v>
      </c>
      <c r="C3845" s="25" t="s">
        <v>0</v>
      </c>
      <c r="D3845" s="25" t="s">
        <v>54</v>
      </c>
      <c r="E3845" s="25" t="s">
        <v>492</v>
      </c>
      <c r="F3845" s="23" t="s">
        <v>352</v>
      </c>
      <c r="G3845" s="23" t="s">
        <v>492</v>
      </c>
      <c r="H3845" s="32" t="s">
        <v>352</v>
      </c>
      <c r="I3845" s="32" t="s">
        <v>55</v>
      </c>
      <c r="J3845" s="135">
        <v>378</v>
      </c>
      <c r="K3845" s="28">
        <v>0.72221999999999997</v>
      </c>
      <c r="L3845" s="77">
        <v>0.9</v>
      </c>
      <c r="Q3845" s="106"/>
    </row>
    <row r="3846" spans="1:17" x14ac:dyDescent="0.25">
      <c r="A3846" t="s">
        <v>331</v>
      </c>
      <c r="B3846" s="25">
        <v>2018</v>
      </c>
      <c r="C3846" s="25" t="s">
        <v>1</v>
      </c>
      <c r="D3846" s="25" t="s">
        <v>56</v>
      </c>
      <c r="E3846" s="25" t="s">
        <v>492</v>
      </c>
      <c r="F3846" s="23" t="s">
        <v>352</v>
      </c>
      <c r="G3846" s="23" t="s">
        <v>492</v>
      </c>
      <c r="H3846" s="32" t="s">
        <v>352</v>
      </c>
      <c r="I3846" s="32" t="s">
        <v>55</v>
      </c>
      <c r="J3846" s="135">
        <v>421</v>
      </c>
      <c r="K3846" s="28">
        <v>0.60807999999999995</v>
      </c>
      <c r="L3846" s="77">
        <v>0.9</v>
      </c>
      <c r="Q3846" s="106"/>
    </row>
    <row r="3847" spans="1:17" x14ac:dyDescent="0.25">
      <c r="A3847" t="s">
        <v>331</v>
      </c>
      <c r="B3847" s="25">
        <v>2018</v>
      </c>
      <c r="C3847" s="25" t="s">
        <v>2</v>
      </c>
      <c r="D3847" s="25" t="s">
        <v>57</v>
      </c>
      <c r="E3847" s="25" t="s">
        <v>492</v>
      </c>
      <c r="F3847" s="23" t="s">
        <v>352</v>
      </c>
      <c r="G3847" s="23" t="s">
        <v>492</v>
      </c>
      <c r="H3847" s="32" t="s">
        <v>352</v>
      </c>
      <c r="I3847" s="32" t="s">
        <v>55</v>
      </c>
      <c r="J3847" s="135">
        <v>458</v>
      </c>
      <c r="K3847" s="28">
        <v>0.58733999999999997</v>
      </c>
      <c r="L3847" s="77">
        <v>0.9</v>
      </c>
      <c r="Q3847" s="106"/>
    </row>
    <row r="3848" spans="1:17" x14ac:dyDescent="0.25">
      <c r="A3848" t="s">
        <v>331</v>
      </c>
      <c r="B3848" s="25">
        <v>2018</v>
      </c>
      <c r="C3848" s="25" t="s">
        <v>3</v>
      </c>
      <c r="D3848" s="25" t="s">
        <v>58</v>
      </c>
      <c r="E3848" s="25" t="s">
        <v>492</v>
      </c>
      <c r="F3848" s="23" t="s">
        <v>352</v>
      </c>
      <c r="G3848" s="23" t="s">
        <v>492</v>
      </c>
      <c r="H3848" s="32" t="s">
        <v>352</v>
      </c>
      <c r="I3848" s="32" t="s">
        <v>55</v>
      </c>
      <c r="J3848" s="135">
        <v>445</v>
      </c>
      <c r="K3848" s="28">
        <v>0.74382000000000004</v>
      </c>
      <c r="L3848" s="77">
        <v>0.9</v>
      </c>
      <c r="Q3848" s="106"/>
    </row>
    <row r="3849" spans="1:17" x14ac:dyDescent="0.25">
      <c r="A3849" t="s">
        <v>331</v>
      </c>
      <c r="B3849" s="25">
        <v>2019</v>
      </c>
      <c r="C3849" s="25" t="s">
        <v>0</v>
      </c>
      <c r="D3849" s="25" t="s">
        <v>59</v>
      </c>
      <c r="E3849" s="25" t="s">
        <v>492</v>
      </c>
      <c r="F3849" s="23" t="s">
        <v>352</v>
      </c>
      <c r="G3849" s="23" t="s">
        <v>492</v>
      </c>
      <c r="H3849" s="32" t="s">
        <v>352</v>
      </c>
      <c r="I3849" s="32" t="s">
        <v>55</v>
      </c>
      <c r="J3849" s="135">
        <v>408</v>
      </c>
      <c r="K3849" s="28">
        <v>0.78922000000000003</v>
      </c>
      <c r="L3849" s="77">
        <v>0.9</v>
      </c>
      <c r="Q3849" s="106"/>
    </row>
    <row r="3850" spans="1:17" x14ac:dyDescent="0.25">
      <c r="A3850" t="s">
        <v>331</v>
      </c>
      <c r="B3850" s="25">
        <v>2019</v>
      </c>
      <c r="C3850" s="25" t="s">
        <v>1</v>
      </c>
      <c r="D3850" s="25" t="s">
        <v>60</v>
      </c>
      <c r="E3850" s="25" t="s">
        <v>492</v>
      </c>
      <c r="F3850" s="23" t="s">
        <v>352</v>
      </c>
      <c r="G3850" s="23" t="s">
        <v>492</v>
      </c>
      <c r="H3850" s="32" t="s">
        <v>352</v>
      </c>
      <c r="I3850" s="32" t="s">
        <v>55</v>
      </c>
      <c r="J3850" s="135">
        <v>444</v>
      </c>
      <c r="K3850" s="28">
        <v>0.68694</v>
      </c>
      <c r="L3850" s="77">
        <v>0.9</v>
      </c>
      <c r="Q3850" s="106"/>
    </row>
    <row r="3851" spans="1:17" x14ac:dyDescent="0.25">
      <c r="A3851" t="s">
        <v>331</v>
      </c>
      <c r="B3851" s="25">
        <v>2019</v>
      </c>
      <c r="C3851" s="25" t="s">
        <v>2</v>
      </c>
      <c r="D3851" s="25" t="s">
        <v>61</v>
      </c>
      <c r="E3851" s="25" t="s">
        <v>492</v>
      </c>
      <c r="F3851" s="23" t="s">
        <v>352</v>
      </c>
      <c r="G3851" s="23" t="s">
        <v>492</v>
      </c>
      <c r="H3851" s="32" t="s">
        <v>352</v>
      </c>
      <c r="I3851" s="32" t="s">
        <v>55</v>
      </c>
      <c r="J3851" s="135">
        <v>462</v>
      </c>
      <c r="K3851" s="28">
        <v>0.72077999999999998</v>
      </c>
      <c r="L3851" s="77">
        <v>0.9</v>
      </c>
      <c r="Q3851" s="106"/>
    </row>
    <row r="3852" spans="1:17" x14ac:dyDescent="0.25">
      <c r="A3852" t="s">
        <v>331</v>
      </c>
      <c r="B3852" s="25">
        <v>2019</v>
      </c>
      <c r="C3852" s="25" t="s">
        <v>3</v>
      </c>
      <c r="D3852" s="25" t="s">
        <v>62</v>
      </c>
      <c r="E3852" s="25" t="s">
        <v>492</v>
      </c>
      <c r="F3852" s="23" t="s">
        <v>352</v>
      </c>
      <c r="G3852" s="23" t="s">
        <v>492</v>
      </c>
      <c r="H3852" s="32" t="s">
        <v>352</v>
      </c>
      <c r="I3852" s="32" t="s">
        <v>55</v>
      </c>
      <c r="J3852" s="135">
        <v>466</v>
      </c>
      <c r="K3852" s="28">
        <v>0.86051999999999995</v>
      </c>
      <c r="L3852" s="77">
        <v>0.9</v>
      </c>
      <c r="Q3852" s="106"/>
    </row>
    <row r="3853" spans="1:17" x14ac:dyDescent="0.25">
      <c r="A3853" t="s">
        <v>331</v>
      </c>
      <c r="B3853" s="25">
        <v>2020</v>
      </c>
      <c r="C3853" s="25" t="s">
        <v>0</v>
      </c>
      <c r="D3853" s="25" t="s">
        <v>63</v>
      </c>
      <c r="E3853" s="25" t="s">
        <v>492</v>
      </c>
      <c r="F3853" s="23" t="s">
        <v>352</v>
      </c>
      <c r="G3853" s="23" t="s">
        <v>492</v>
      </c>
      <c r="H3853" s="32" t="s">
        <v>352</v>
      </c>
      <c r="I3853" s="32" t="s">
        <v>55</v>
      </c>
      <c r="J3853" s="135">
        <v>400</v>
      </c>
      <c r="K3853" s="28">
        <v>0.82499999999999996</v>
      </c>
      <c r="L3853" s="77">
        <v>0.9</v>
      </c>
      <c r="Q3853" s="106"/>
    </row>
    <row r="3854" spans="1:17" x14ac:dyDescent="0.25">
      <c r="A3854" t="s">
        <v>331</v>
      </c>
      <c r="B3854" s="25">
        <v>2020</v>
      </c>
      <c r="C3854" s="25" t="s">
        <v>1</v>
      </c>
      <c r="D3854" s="25" t="s">
        <v>64</v>
      </c>
      <c r="E3854" s="25" t="s">
        <v>492</v>
      </c>
      <c r="F3854" s="23" t="s">
        <v>352</v>
      </c>
      <c r="G3854" s="23" t="s">
        <v>492</v>
      </c>
      <c r="H3854" s="32" t="s">
        <v>352</v>
      </c>
      <c r="I3854" s="32" t="s">
        <v>55</v>
      </c>
      <c r="J3854" s="135">
        <v>271</v>
      </c>
      <c r="K3854" s="28">
        <v>0.74539</v>
      </c>
      <c r="L3854" s="77">
        <v>0.9</v>
      </c>
      <c r="Q3854" s="106"/>
    </row>
    <row r="3855" spans="1:17" x14ac:dyDescent="0.25">
      <c r="A3855" t="s">
        <v>331</v>
      </c>
      <c r="B3855" s="25">
        <v>2020</v>
      </c>
      <c r="C3855" s="25" t="s">
        <v>2</v>
      </c>
      <c r="D3855" s="25" t="s">
        <v>65</v>
      </c>
      <c r="E3855" s="25" t="s">
        <v>492</v>
      </c>
      <c r="F3855" s="23" t="s">
        <v>352</v>
      </c>
      <c r="G3855" s="23" t="s">
        <v>492</v>
      </c>
      <c r="H3855" s="32" t="s">
        <v>352</v>
      </c>
      <c r="I3855" s="32" t="s">
        <v>55</v>
      </c>
      <c r="J3855" s="135">
        <v>356</v>
      </c>
      <c r="K3855" s="28">
        <v>0.76685000000000003</v>
      </c>
      <c r="L3855" s="77">
        <v>0.9</v>
      </c>
      <c r="Q3855" s="106"/>
    </row>
    <row r="3856" spans="1:17" x14ac:dyDescent="0.25">
      <c r="A3856" t="s">
        <v>331</v>
      </c>
      <c r="B3856" s="25">
        <v>2020</v>
      </c>
      <c r="C3856" s="25" t="s">
        <v>3</v>
      </c>
      <c r="D3856" s="25" t="s">
        <v>66</v>
      </c>
      <c r="E3856" s="25" t="s">
        <v>492</v>
      </c>
      <c r="F3856" s="23" t="s">
        <v>352</v>
      </c>
      <c r="G3856" s="23" t="s">
        <v>492</v>
      </c>
      <c r="H3856" s="32" t="s">
        <v>352</v>
      </c>
      <c r="I3856" s="32" t="s">
        <v>55</v>
      </c>
      <c r="J3856" s="135">
        <v>392</v>
      </c>
      <c r="K3856" s="28">
        <v>0.73724000000000001</v>
      </c>
      <c r="L3856" s="77">
        <v>0.9</v>
      </c>
      <c r="Q3856" s="106"/>
    </row>
    <row r="3857" spans="1:17" x14ac:dyDescent="0.25">
      <c r="A3857" t="s">
        <v>331</v>
      </c>
      <c r="B3857" s="25">
        <v>2021</v>
      </c>
      <c r="C3857" s="25" t="s">
        <v>0</v>
      </c>
      <c r="D3857" s="25" t="s">
        <v>67</v>
      </c>
      <c r="E3857" s="25" t="s">
        <v>492</v>
      </c>
      <c r="F3857" s="23" t="s">
        <v>352</v>
      </c>
      <c r="G3857" s="23" t="s">
        <v>492</v>
      </c>
      <c r="H3857" s="32" t="s">
        <v>352</v>
      </c>
      <c r="I3857" s="32" t="s">
        <v>55</v>
      </c>
      <c r="J3857" s="135">
        <v>416</v>
      </c>
      <c r="K3857" s="28">
        <v>0.72355999999999998</v>
      </c>
      <c r="L3857" s="77">
        <v>0.9</v>
      </c>
      <c r="Q3857" s="106"/>
    </row>
    <row r="3858" spans="1:17" x14ac:dyDescent="0.25">
      <c r="A3858" t="s">
        <v>331</v>
      </c>
      <c r="B3858" s="25">
        <v>2021</v>
      </c>
      <c r="C3858" s="25" t="s">
        <v>1</v>
      </c>
      <c r="D3858" s="25" t="s">
        <v>68</v>
      </c>
      <c r="E3858" s="25" t="s">
        <v>492</v>
      </c>
      <c r="F3858" s="23" t="s">
        <v>352</v>
      </c>
      <c r="G3858" s="23" t="s">
        <v>492</v>
      </c>
      <c r="H3858" s="32" t="s">
        <v>352</v>
      </c>
      <c r="I3858" s="32" t="s">
        <v>55</v>
      </c>
      <c r="J3858" s="135">
        <v>459</v>
      </c>
      <c r="K3858" s="28">
        <v>0.81045999999999996</v>
      </c>
      <c r="L3858" s="77">
        <v>0.9</v>
      </c>
      <c r="Q3858" s="106"/>
    </row>
    <row r="3859" spans="1:17" x14ac:dyDescent="0.25">
      <c r="A3859" t="s">
        <v>331</v>
      </c>
      <c r="B3859" s="25">
        <v>2021</v>
      </c>
      <c r="C3859" s="25" t="s">
        <v>2</v>
      </c>
      <c r="D3859" s="25" t="s">
        <v>69</v>
      </c>
      <c r="E3859" s="25" t="s">
        <v>492</v>
      </c>
      <c r="F3859" s="23" t="s">
        <v>352</v>
      </c>
      <c r="G3859" s="23" t="s">
        <v>492</v>
      </c>
      <c r="H3859" s="32" t="s">
        <v>352</v>
      </c>
      <c r="I3859" s="32" t="s">
        <v>55</v>
      </c>
      <c r="J3859" s="135">
        <v>467</v>
      </c>
      <c r="K3859" s="28">
        <v>0.76017000000000001</v>
      </c>
      <c r="L3859" s="77">
        <v>0.9</v>
      </c>
      <c r="Q3859" s="106"/>
    </row>
    <row r="3860" spans="1:17" x14ac:dyDescent="0.25">
      <c r="A3860" t="s">
        <v>331</v>
      </c>
      <c r="B3860" s="25">
        <v>2021</v>
      </c>
      <c r="C3860" s="25" t="s">
        <v>3</v>
      </c>
      <c r="D3860" s="25" t="s">
        <v>70</v>
      </c>
      <c r="E3860" s="25" t="s">
        <v>492</v>
      </c>
      <c r="F3860" s="23" t="s">
        <v>352</v>
      </c>
      <c r="G3860" s="23" t="s">
        <v>492</v>
      </c>
      <c r="H3860" s="32" t="s">
        <v>352</v>
      </c>
      <c r="I3860" s="32" t="s">
        <v>55</v>
      </c>
      <c r="J3860" s="135">
        <v>455</v>
      </c>
      <c r="K3860" s="28">
        <v>0.67473000000000005</v>
      </c>
      <c r="L3860" s="77">
        <v>0.9</v>
      </c>
      <c r="Q3860" s="106"/>
    </row>
    <row r="3861" spans="1:17" x14ac:dyDescent="0.25">
      <c r="A3861" t="s">
        <v>331</v>
      </c>
      <c r="B3861" s="25">
        <v>2022</v>
      </c>
      <c r="C3861" s="25" t="s">
        <v>0</v>
      </c>
      <c r="D3861" s="25" t="s">
        <v>71</v>
      </c>
      <c r="E3861" s="25" t="s">
        <v>492</v>
      </c>
      <c r="F3861" s="23" t="s">
        <v>352</v>
      </c>
      <c r="G3861" s="23" t="s">
        <v>492</v>
      </c>
      <c r="H3861" s="32" t="s">
        <v>352</v>
      </c>
      <c r="I3861" s="32" t="s">
        <v>55</v>
      </c>
      <c r="J3861" s="135">
        <v>462</v>
      </c>
      <c r="K3861" s="28">
        <v>0.84848000000000001</v>
      </c>
      <c r="L3861" s="77">
        <v>0.9</v>
      </c>
      <c r="Q3861" s="106"/>
    </row>
    <row r="3862" spans="1:17" x14ac:dyDescent="0.25">
      <c r="A3862" t="s">
        <v>331</v>
      </c>
      <c r="B3862" s="25">
        <v>2022</v>
      </c>
      <c r="C3862" s="25" t="s">
        <v>1</v>
      </c>
      <c r="D3862" s="25" t="s">
        <v>72</v>
      </c>
      <c r="E3862" s="25" t="s">
        <v>492</v>
      </c>
      <c r="F3862" s="23" t="s">
        <v>352</v>
      </c>
      <c r="G3862" s="23" t="s">
        <v>492</v>
      </c>
      <c r="H3862" s="32" t="s">
        <v>352</v>
      </c>
      <c r="I3862" s="32" t="s">
        <v>55</v>
      </c>
      <c r="J3862" s="135">
        <v>497</v>
      </c>
      <c r="K3862" s="28">
        <v>0.85311999999999999</v>
      </c>
      <c r="L3862" s="77">
        <v>0.9</v>
      </c>
      <c r="Q3862" s="106"/>
    </row>
    <row r="3863" spans="1:17" x14ac:dyDescent="0.25">
      <c r="A3863" t="s">
        <v>331</v>
      </c>
      <c r="B3863" s="25">
        <v>2022</v>
      </c>
      <c r="C3863" s="25" t="s">
        <v>2</v>
      </c>
      <c r="D3863" s="25" t="s">
        <v>73</v>
      </c>
      <c r="E3863" s="25" t="s">
        <v>492</v>
      </c>
      <c r="F3863" s="23" t="s">
        <v>352</v>
      </c>
      <c r="G3863" s="23" t="s">
        <v>492</v>
      </c>
      <c r="H3863" s="32" t="s">
        <v>352</v>
      </c>
      <c r="I3863" s="32" t="s">
        <v>55</v>
      </c>
      <c r="J3863" s="135">
        <v>507</v>
      </c>
      <c r="K3863" s="28">
        <v>0.83235000000000003</v>
      </c>
      <c r="L3863" s="77">
        <v>0.9</v>
      </c>
      <c r="Q3863" s="106"/>
    </row>
    <row r="3864" spans="1:17" x14ac:dyDescent="0.25">
      <c r="A3864" t="s">
        <v>331</v>
      </c>
      <c r="B3864" s="25">
        <v>2022</v>
      </c>
      <c r="C3864" s="25" t="s">
        <v>3</v>
      </c>
      <c r="D3864" s="25" t="s">
        <v>493</v>
      </c>
      <c r="E3864" s="25" t="s">
        <v>492</v>
      </c>
      <c r="F3864" s="23" t="s">
        <v>352</v>
      </c>
      <c r="G3864" s="23" t="s">
        <v>492</v>
      </c>
      <c r="H3864" s="32" t="s">
        <v>352</v>
      </c>
      <c r="I3864" s="32" t="s">
        <v>55</v>
      </c>
      <c r="J3864" s="135">
        <v>454</v>
      </c>
      <c r="K3864" s="28">
        <v>0.81498000000000004</v>
      </c>
      <c r="L3864" s="77">
        <v>0.9</v>
      </c>
      <c r="Q3864" s="106"/>
    </row>
    <row r="3865" spans="1:17" x14ac:dyDescent="0.25">
      <c r="A3865" t="s">
        <v>331</v>
      </c>
      <c r="B3865" s="25">
        <v>2023</v>
      </c>
      <c r="C3865" s="25" t="s">
        <v>0</v>
      </c>
      <c r="D3865" s="25" t="s">
        <v>537</v>
      </c>
      <c r="E3865" s="25" t="s">
        <v>492</v>
      </c>
      <c r="F3865" s="23" t="s">
        <v>352</v>
      </c>
      <c r="G3865" s="23" t="s">
        <v>492</v>
      </c>
      <c r="H3865" s="32" t="s">
        <v>352</v>
      </c>
      <c r="I3865" s="32" t="s">
        <v>55</v>
      </c>
      <c r="J3865" s="135">
        <v>487</v>
      </c>
      <c r="K3865" s="28">
        <v>0.84394000000000002</v>
      </c>
      <c r="L3865" s="77">
        <v>0.9</v>
      </c>
      <c r="Q3865" s="106"/>
    </row>
    <row r="3866" spans="1:17" x14ac:dyDescent="0.25">
      <c r="A3866" t="s">
        <v>331</v>
      </c>
      <c r="B3866" s="25">
        <v>2018</v>
      </c>
      <c r="C3866" s="25" t="s">
        <v>0</v>
      </c>
      <c r="D3866" s="25" t="s">
        <v>54</v>
      </c>
      <c r="E3866" s="25" t="s">
        <v>174</v>
      </c>
      <c r="F3866" s="23" t="s">
        <v>175</v>
      </c>
      <c r="G3866" s="23" t="s">
        <v>492</v>
      </c>
      <c r="H3866" s="32" t="s">
        <v>355</v>
      </c>
      <c r="I3866" s="32" t="s">
        <v>55</v>
      </c>
      <c r="J3866" s="135">
        <v>60</v>
      </c>
      <c r="K3866" s="28">
        <v>0.11667</v>
      </c>
      <c r="L3866" s="77">
        <v>0.9</v>
      </c>
      <c r="Q3866" s="106"/>
    </row>
    <row r="3867" spans="1:17" x14ac:dyDescent="0.25">
      <c r="A3867" t="s">
        <v>331</v>
      </c>
      <c r="B3867" s="25">
        <v>2018</v>
      </c>
      <c r="C3867" s="25" t="s">
        <v>1</v>
      </c>
      <c r="D3867" s="25" t="s">
        <v>56</v>
      </c>
      <c r="E3867" s="25" t="s">
        <v>174</v>
      </c>
      <c r="F3867" s="23" t="s">
        <v>175</v>
      </c>
      <c r="G3867" s="23" t="s">
        <v>492</v>
      </c>
      <c r="H3867" s="32" t="s">
        <v>355</v>
      </c>
      <c r="I3867" s="32" t="s">
        <v>55</v>
      </c>
      <c r="J3867" s="135">
        <v>57</v>
      </c>
      <c r="K3867" s="28">
        <v>0.10526000000000001</v>
      </c>
      <c r="L3867" s="77">
        <v>0.9</v>
      </c>
      <c r="Q3867" s="106"/>
    </row>
    <row r="3868" spans="1:17" x14ac:dyDescent="0.25">
      <c r="A3868" t="s">
        <v>331</v>
      </c>
      <c r="B3868" s="25">
        <v>2018</v>
      </c>
      <c r="C3868" s="25" t="s">
        <v>2</v>
      </c>
      <c r="D3868" s="25" t="s">
        <v>57</v>
      </c>
      <c r="E3868" s="25" t="s">
        <v>174</v>
      </c>
      <c r="F3868" s="23" t="s">
        <v>175</v>
      </c>
      <c r="G3868" s="23" t="s">
        <v>492</v>
      </c>
      <c r="H3868" s="32" t="s">
        <v>355</v>
      </c>
      <c r="I3868" s="32" t="s">
        <v>55</v>
      </c>
      <c r="J3868" s="135">
        <v>75</v>
      </c>
      <c r="K3868" s="28">
        <v>0.18667</v>
      </c>
      <c r="L3868" s="77">
        <v>0.9</v>
      </c>
      <c r="Q3868" s="106"/>
    </row>
    <row r="3869" spans="1:17" x14ac:dyDescent="0.25">
      <c r="A3869" t="s">
        <v>331</v>
      </c>
      <c r="B3869" s="25">
        <v>2018</v>
      </c>
      <c r="C3869" s="25" t="s">
        <v>3</v>
      </c>
      <c r="D3869" s="25" t="s">
        <v>58</v>
      </c>
      <c r="E3869" s="25" t="s">
        <v>174</v>
      </c>
      <c r="F3869" s="23" t="s">
        <v>175</v>
      </c>
      <c r="G3869" s="23" t="s">
        <v>492</v>
      </c>
      <c r="H3869" s="32" t="s">
        <v>355</v>
      </c>
      <c r="I3869" s="32" t="s">
        <v>55</v>
      </c>
      <c r="J3869" s="135">
        <v>72</v>
      </c>
      <c r="K3869" s="28">
        <v>0.55556000000000005</v>
      </c>
      <c r="L3869" s="77">
        <v>0.9</v>
      </c>
      <c r="Q3869" s="106"/>
    </row>
    <row r="3870" spans="1:17" x14ac:dyDescent="0.25">
      <c r="A3870" t="s">
        <v>331</v>
      </c>
      <c r="B3870" s="25">
        <v>2019</v>
      </c>
      <c r="C3870" s="25" t="s">
        <v>0</v>
      </c>
      <c r="D3870" s="25" t="s">
        <v>59</v>
      </c>
      <c r="E3870" s="25" t="s">
        <v>174</v>
      </c>
      <c r="F3870" s="23" t="s">
        <v>175</v>
      </c>
      <c r="G3870" s="23" t="s">
        <v>492</v>
      </c>
      <c r="H3870" s="32" t="s">
        <v>355</v>
      </c>
      <c r="I3870" s="32" t="s">
        <v>55</v>
      </c>
      <c r="J3870" s="135">
        <v>72</v>
      </c>
      <c r="K3870" s="28">
        <v>0.59721999999999997</v>
      </c>
      <c r="L3870" s="77">
        <v>0.9</v>
      </c>
      <c r="Q3870" s="106"/>
    </row>
    <row r="3871" spans="1:17" x14ac:dyDescent="0.25">
      <c r="A3871" t="s">
        <v>331</v>
      </c>
      <c r="B3871" s="25">
        <v>2019</v>
      </c>
      <c r="C3871" s="25" t="s">
        <v>1</v>
      </c>
      <c r="D3871" s="25" t="s">
        <v>60</v>
      </c>
      <c r="E3871" s="25" t="s">
        <v>174</v>
      </c>
      <c r="F3871" s="23" t="s">
        <v>175</v>
      </c>
      <c r="G3871" s="23" t="s">
        <v>492</v>
      </c>
      <c r="H3871" s="32" t="s">
        <v>355</v>
      </c>
      <c r="I3871" s="32" t="s">
        <v>55</v>
      </c>
      <c r="J3871" s="135">
        <v>48</v>
      </c>
      <c r="K3871" s="28">
        <v>0.625</v>
      </c>
      <c r="L3871" s="77">
        <v>0.9</v>
      </c>
      <c r="Q3871" s="106"/>
    </row>
    <row r="3872" spans="1:17" x14ac:dyDescent="0.25">
      <c r="A3872" t="s">
        <v>331</v>
      </c>
      <c r="B3872" s="25">
        <v>2019</v>
      </c>
      <c r="C3872" s="25" t="s">
        <v>2</v>
      </c>
      <c r="D3872" s="25" t="s">
        <v>61</v>
      </c>
      <c r="E3872" s="25" t="s">
        <v>174</v>
      </c>
      <c r="F3872" s="23" t="s">
        <v>175</v>
      </c>
      <c r="G3872" s="23" t="s">
        <v>492</v>
      </c>
      <c r="H3872" s="32" t="s">
        <v>355</v>
      </c>
      <c r="I3872" s="32" t="s">
        <v>55</v>
      </c>
      <c r="J3872" s="135">
        <v>62</v>
      </c>
      <c r="K3872" s="28">
        <v>0.59677000000000002</v>
      </c>
      <c r="L3872" s="77">
        <v>0.9</v>
      </c>
      <c r="Q3872" s="106"/>
    </row>
    <row r="3873" spans="1:17" x14ac:dyDescent="0.25">
      <c r="A3873" t="s">
        <v>331</v>
      </c>
      <c r="B3873" s="25">
        <v>2019</v>
      </c>
      <c r="C3873" s="25" t="s">
        <v>3</v>
      </c>
      <c r="D3873" s="25" t="s">
        <v>62</v>
      </c>
      <c r="E3873" s="25" t="s">
        <v>174</v>
      </c>
      <c r="F3873" s="23" t="s">
        <v>175</v>
      </c>
      <c r="G3873" s="23" t="s">
        <v>492</v>
      </c>
      <c r="H3873" s="32" t="s">
        <v>355</v>
      </c>
      <c r="I3873" s="32" t="s">
        <v>55</v>
      </c>
      <c r="J3873" s="135">
        <v>90</v>
      </c>
      <c r="K3873" s="28">
        <v>0.64444000000000001</v>
      </c>
      <c r="L3873" s="77">
        <v>0.9</v>
      </c>
      <c r="Q3873" s="106"/>
    </row>
    <row r="3874" spans="1:17" x14ac:dyDescent="0.25">
      <c r="A3874" t="s">
        <v>331</v>
      </c>
      <c r="B3874" s="25">
        <v>2020</v>
      </c>
      <c r="C3874" s="25" t="s">
        <v>0</v>
      </c>
      <c r="D3874" s="25" t="s">
        <v>63</v>
      </c>
      <c r="E3874" s="25" t="s">
        <v>174</v>
      </c>
      <c r="F3874" s="23" t="s">
        <v>175</v>
      </c>
      <c r="G3874" s="23" t="s">
        <v>492</v>
      </c>
      <c r="H3874" s="32" t="s">
        <v>355</v>
      </c>
      <c r="I3874" s="32" t="s">
        <v>55</v>
      </c>
      <c r="J3874" s="135">
        <v>70</v>
      </c>
      <c r="K3874" s="28">
        <v>0.71428999999999998</v>
      </c>
      <c r="L3874" s="77">
        <v>0.9</v>
      </c>
      <c r="Q3874" s="106"/>
    </row>
    <row r="3875" spans="1:17" x14ac:dyDescent="0.25">
      <c r="A3875" t="s">
        <v>331</v>
      </c>
      <c r="B3875" s="25">
        <v>2020</v>
      </c>
      <c r="C3875" s="25" t="s">
        <v>1</v>
      </c>
      <c r="D3875" s="25" t="s">
        <v>64</v>
      </c>
      <c r="E3875" s="25" t="s">
        <v>174</v>
      </c>
      <c r="F3875" s="23" t="s">
        <v>175</v>
      </c>
      <c r="G3875" s="23" t="s">
        <v>492</v>
      </c>
      <c r="H3875" s="32" t="s">
        <v>355</v>
      </c>
      <c r="I3875" s="32" t="s">
        <v>55</v>
      </c>
      <c r="J3875" s="135">
        <v>37</v>
      </c>
      <c r="K3875" s="28">
        <v>0.70269999999999999</v>
      </c>
      <c r="L3875" s="77">
        <v>0.9</v>
      </c>
      <c r="Q3875" s="106"/>
    </row>
    <row r="3876" spans="1:17" x14ac:dyDescent="0.25">
      <c r="A3876" t="s">
        <v>331</v>
      </c>
      <c r="B3876" s="25">
        <v>2020</v>
      </c>
      <c r="C3876" s="25" t="s">
        <v>2</v>
      </c>
      <c r="D3876" s="25" t="s">
        <v>65</v>
      </c>
      <c r="E3876" s="25" t="s">
        <v>174</v>
      </c>
      <c r="F3876" s="23" t="s">
        <v>175</v>
      </c>
      <c r="G3876" s="23" t="s">
        <v>492</v>
      </c>
      <c r="H3876" s="32" t="s">
        <v>355</v>
      </c>
      <c r="I3876" s="32" t="s">
        <v>55</v>
      </c>
      <c r="J3876" s="135">
        <v>68</v>
      </c>
      <c r="K3876" s="28">
        <v>0.85294000000000003</v>
      </c>
      <c r="L3876" s="77">
        <v>0.9</v>
      </c>
      <c r="Q3876" s="106"/>
    </row>
    <row r="3877" spans="1:17" x14ac:dyDescent="0.25">
      <c r="A3877" t="s">
        <v>331</v>
      </c>
      <c r="B3877" s="25">
        <v>2020</v>
      </c>
      <c r="C3877" s="25" t="s">
        <v>3</v>
      </c>
      <c r="D3877" s="25" t="s">
        <v>66</v>
      </c>
      <c r="E3877" s="25" t="s">
        <v>174</v>
      </c>
      <c r="F3877" s="23" t="s">
        <v>175</v>
      </c>
      <c r="G3877" s="23" t="s">
        <v>492</v>
      </c>
      <c r="H3877" s="32" t="s">
        <v>355</v>
      </c>
      <c r="I3877" s="32" t="s">
        <v>55</v>
      </c>
      <c r="J3877" s="135">
        <v>72</v>
      </c>
      <c r="K3877" s="28">
        <v>0.98611000000000004</v>
      </c>
      <c r="L3877" s="77">
        <v>0.9</v>
      </c>
      <c r="Q3877" s="106"/>
    </row>
    <row r="3878" spans="1:17" x14ac:dyDescent="0.25">
      <c r="A3878" t="s">
        <v>331</v>
      </c>
      <c r="B3878" s="25">
        <v>2021</v>
      </c>
      <c r="C3878" s="25" t="s">
        <v>0</v>
      </c>
      <c r="D3878" s="25" t="s">
        <v>67</v>
      </c>
      <c r="E3878" s="25" t="s">
        <v>174</v>
      </c>
      <c r="F3878" s="23" t="s">
        <v>175</v>
      </c>
      <c r="G3878" s="23" t="s">
        <v>492</v>
      </c>
      <c r="H3878" s="32" t="s">
        <v>355</v>
      </c>
      <c r="I3878" s="32" t="s">
        <v>55</v>
      </c>
      <c r="J3878" s="135">
        <v>79</v>
      </c>
      <c r="K3878" s="28">
        <v>0.93671000000000004</v>
      </c>
      <c r="L3878" s="77">
        <v>0.9</v>
      </c>
      <c r="Q3878" s="106"/>
    </row>
    <row r="3879" spans="1:17" x14ac:dyDescent="0.25">
      <c r="A3879" t="s">
        <v>331</v>
      </c>
      <c r="B3879" s="25">
        <v>2021</v>
      </c>
      <c r="C3879" s="25" t="s">
        <v>1</v>
      </c>
      <c r="D3879" s="25" t="s">
        <v>68</v>
      </c>
      <c r="E3879" s="25" t="s">
        <v>174</v>
      </c>
      <c r="F3879" s="23" t="s">
        <v>175</v>
      </c>
      <c r="G3879" s="23" t="s">
        <v>492</v>
      </c>
      <c r="H3879" s="32" t="s">
        <v>355</v>
      </c>
      <c r="I3879" s="32" t="s">
        <v>55</v>
      </c>
      <c r="J3879" s="135">
        <v>79</v>
      </c>
      <c r="K3879" s="28">
        <v>0.89873000000000003</v>
      </c>
      <c r="L3879" s="77">
        <v>0.9</v>
      </c>
      <c r="Q3879" s="106"/>
    </row>
    <row r="3880" spans="1:17" x14ac:dyDescent="0.25">
      <c r="A3880" t="s">
        <v>331</v>
      </c>
      <c r="B3880" s="25">
        <v>2021</v>
      </c>
      <c r="C3880" s="25" t="s">
        <v>2</v>
      </c>
      <c r="D3880" s="25" t="s">
        <v>69</v>
      </c>
      <c r="E3880" s="25" t="s">
        <v>174</v>
      </c>
      <c r="F3880" s="23" t="s">
        <v>175</v>
      </c>
      <c r="G3880" s="23" t="s">
        <v>492</v>
      </c>
      <c r="H3880" s="32" t="s">
        <v>355</v>
      </c>
      <c r="I3880" s="32" t="s">
        <v>55</v>
      </c>
      <c r="J3880" s="135">
        <v>72</v>
      </c>
      <c r="K3880" s="28">
        <v>0.55556000000000005</v>
      </c>
      <c r="L3880" s="77">
        <v>0.9</v>
      </c>
      <c r="Q3880" s="106"/>
    </row>
    <row r="3881" spans="1:17" x14ac:dyDescent="0.25">
      <c r="A3881" t="s">
        <v>331</v>
      </c>
      <c r="B3881" s="25">
        <v>2021</v>
      </c>
      <c r="C3881" s="25" t="s">
        <v>3</v>
      </c>
      <c r="D3881" s="25" t="s">
        <v>70</v>
      </c>
      <c r="E3881" s="25" t="s">
        <v>174</v>
      </c>
      <c r="F3881" s="23" t="s">
        <v>175</v>
      </c>
      <c r="G3881" s="23" t="s">
        <v>492</v>
      </c>
      <c r="H3881" s="32" t="s">
        <v>355</v>
      </c>
      <c r="I3881" s="32" t="s">
        <v>55</v>
      </c>
      <c r="J3881" s="135">
        <v>71</v>
      </c>
      <c r="K3881" s="28">
        <v>0.32394000000000001</v>
      </c>
      <c r="L3881" s="77">
        <v>0.9</v>
      </c>
      <c r="Q3881" s="106"/>
    </row>
    <row r="3882" spans="1:17" x14ac:dyDescent="0.25">
      <c r="A3882" t="s">
        <v>331</v>
      </c>
      <c r="B3882" s="25">
        <v>2022</v>
      </c>
      <c r="C3882" s="25" t="s">
        <v>0</v>
      </c>
      <c r="D3882" s="25" t="s">
        <v>71</v>
      </c>
      <c r="E3882" s="25" t="s">
        <v>174</v>
      </c>
      <c r="F3882" s="23" t="s">
        <v>175</v>
      </c>
      <c r="G3882" s="23" t="s">
        <v>492</v>
      </c>
      <c r="H3882" s="32" t="s">
        <v>355</v>
      </c>
      <c r="I3882" s="32" t="s">
        <v>55</v>
      </c>
      <c r="J3882" s="135">
        <v>77</v>
      </c>
      <c r="K3882" s="28">
        <v>0.93506</v>
      </c>
      <c r="L3882" s="77">
        <v>0.9</v>
      </c>
      <c r="Q3882" s="106"/>
    </row>
    <row r="3883" spans="1:17" x14ac:dyDescent="0.25">
      <c r="A3883" t="s">
        <v>331</v>
      </c>
      <c r="B3883" s="25">
        <v>2022</v>
      </c>
      <c r="C3883" s="25" t="s">
        <v>1</v>
      </c>
      <c r="D3883" s="25" t="s">
        <v>72</v>
      </c>
      <c r="E3883" s="25" t="s">
        <v>174</v>
      </c>
      <c r="F3883" s="23" t="s">
        <v>175</v>
      </c>
      <c r="G3883" s="23" t="s">
        <v>492</v>
      </c>
      <c r="H3883" s="32" t="s">
        <v>355</v>
      </c>
      <c r="I3883" s="32" t="s">
        <v>55</v>
      </c>
      <c r="J3883" s="135">
        <v>74</v>
      </c>
      <c r="K3883" s="28">
        <v>1</v>
      </c>
      <c r="L3883" s="77">
        <v>0.9</v>
      </c>
      <c r="Q3883" s="106"/>
    </row>
    <row r="3884" spans="1:17" x14ac:dyDescent="0.25">
      <c r="A3884" t="s">
        <v>331</v>
      </c>
      <c r="B3884" s="25">
        <v>2022</v>
      </c>
      <c r="C3884" s="25" t="s">
        <v>2</v>
      </c>
      <c r="D3884" s="25" t="s">
        <v>73</v>
      </c>
      <c r="E3884" s="25" t="s">
        <v>174</v>
      </c>
      <c r="F3884" s="23" t="s">
        <v>175</v>
      </c>
      <c r="G3884" s="23" t="s">
        <v>492</v>
      </c>
      <c r="H3884" s="32" t="s">
        <v>355</v>
      </c>
      <c r="I3884" s="32" t="s">
        <v>55</v>
      </c>
      <c r="J3884" s="135">
        <v>86</v>
      </c>
      <c r="K3884" s="28">
        <v>0.97674000000000005</v>
      </c>
      <c r="L3884" s="77">
        <v>0.9</v>
      </c>
      <c r="Q3884" s="106"/>
    </row>
    <row r="3885" spans="1:17" x14ac:dyDescent="0.25">
      <c r="A3885" t="s">
        <v>331</v>
      </c>
      <c r="B3885" s="25">
        <v>2022</v>
      </c>
      <c r="C3885" s="25" t="s">
        <v>3</v>
      </c>
      <c r="D3885" s="25" t="s">
        <v>493</v>
      </c>
      <c r="E3885" s="25" t="s">
        <v>174</v>
      </c>
      <c r="F3885" s="23" t="s">
        <v>175</v>
      </c>
      <c r="G3885" s="23" t="s">
        <v>492</v>
      </c>
      <c r="H3885" s="32" t="s">
        <v>355</v>
      </c>
      <c r="I3885" s="32" t="s">
        <v>55</v>
      </c>
      <c r="J3885" s="135">
        <v>66</v>
      </c>
      <c r="K3885" s="28">
        <v>0.83333000000000002</v>
      </c>
      <c r="L3885" s="77">
        <v>0.9</v>
      </c>
      <c r="Q3885" s="106"/>
    </row>
    <row r="3886" spans="1:17" x14ac:dyDescent="0.25">
      <c r="A3886" t="s">
        <v>331</v>
      </c>
      <c r="B3886" s="25">
        <v>2023</v>
      </c>
      <c r="C3886" s="25" t="s">
        <v>0</v>
      </c>
      <c r="D3886" s="25" t="s">
        <v>537</v>
      </c>
      <c r="E3886" s="25" t="s">
        <v>174</v>
      </c>
      <c r="F3886" s="23" t="s">
        <v>175</v>
      </c>
      <c r="G3886" s="23" t="s">
        <v>492</v>
      </c>
      <c r="H3886" s="32" t="s">
        <v>355</v>
      </c>
      <c r="I3886" s="32" t="s">
        <v>55</v>
      </c>
      <c r="J3886" s="135">
        <v>67</v>
      </c>
      <c r="K3886" s="28">
        <v>0.67164000000000001</v>
      </c>
      <c r="L3886" s="77">
        <v>0.9</v>
      </c>
      <c r="Q3886" s="106"/>
    </row>
    <row r="3887" spans="1:17" x14ac:dyDescent="0.25">
      <c r="A3887" t="s">
        <v>331</v>
      </c>
      <c r="B3887" s="25">
        <v>2018</v>
      </c>
      <c r="C3887" s="25" t="s">
        <v>0</v>
      </c>
      <c r="D3887" s="25" t="s">
        <v>54</v>
      </c>
      <c r="E3887" s="25" t="s">
        <v>176</v>
      </c>
      <c r="F3887" s="23" t="s">
        <v>177</v>
      </c>
      <c r="G3887" s="23" t="s">
        <v>492</v>
      </c>
      <c r="H3887" s="32" t="s">
        <v>365</v>
      </c>
      <c r="I3887" s="32" t="s">
        <v>55</v>
      </c>
      <c r="J3887" s="135">
        <v>140</v>
      </c>
      <c r="K3887" s="28">
        <v>0.52142999999999995</v>
      </c>
      <c r="L3887" s="77">
        <v>0.9</v>
      </c>
      <c r="Q3887" s="106"/>
    </row>
    <row r="3888" spans="1:17" x14ac:dyDescent="0.25">
      <c r="A3888" t="s">
        <v>331</v>
      </c>
      <c r="B3888" s="25">
        <v>2018</v>
      </c>
      <c r="C3888" s="25" t="s">
        <v>1</v>
      </c>
      <c r="D3888" s="25" t="s">
        <v>56</v>
      </c>
      <c r="E3888" s="25" t="s">
        <v>176</v>
      </c>
      <c r="F3888" s="23" t="s">
        <v>177</v>
      </c>
      <c r="G3888" s="23" t="s">
        <v>492</v>
      </c>
      <c r="H3888" s="32" t="s">
        <v>365</v>
      </c>
      <c r="I3888" s="32" t="s">
        <v>55</v>
      </c>
      <c r="J3888" s="135">
        <v>176</v>
      </c>
      <c r="K3888" s="28">
        <v>0.25</v>
      </c>
      <c r="L3888" s="77">
        <v>0.9</v>
      </c>
      <c r="Q3888" s="106"/>
    </row>
    <row r="3889" spans="1:17" x14ac:dyDescent="0.25">
      <c r="A3889" t="s">
        <v>331</v>
      </c>
      <c r="B3889" s="25">
        <v>2018</v>
      </c>
      <c r="C3889" s="25" t="s">
        <v>2</v>
      </c>
      <c r="D3889" s="25" t="s">
        <v>57</v>
      </c>
      <c r="E3889" s="25" t="s">
        <v>176</v>
      </c>
      <c r="F3889" s="23" t="s">
        <v>177</v>
      </c>
      <c r="G3889" s="23" t="s">
        <v>492</v>
      </c>
      <c r="H3889" s="32" t="s">
        <v>365</v>
      </c>
      <c r="I3889" s="32" t="s">
        <v>55</v>
      </c>
      <c r="J3889" s="135">
        <v>152</v>
      </c>
      <c r="K3889" s="28">
        <v>0.22367999999999999</v>
      </c>
      <c r="L3889" s="77">
        <v>0.9</v>
      </c>
      <c r="Q3889" s="106"/>
    </row>
    <row r="3890" spans="1:17" x14ac:dyDescent="0.25">
      <c r="A3890" t="s">
        <v>331</v>
      </c>
      <c r="B3890" s="25">
        <v>2018</v>
      </c>
      <c r="C3890" s="25" t="s">
        <v>3</v>
      </c>
      <c r="D3890" s="25" t="s">
        <v>58</v>
      </c>
      <c r="E3890" s="25" t="s">
        <v>176</v>
      </c>
      <c r="F3890" s="23" t="s">
        <v>177</v>
      </c>
      <c r="G3890" s="23" t="s">
        <v>492</v>
      </c>
      <c r="H3890" s="32" t="s">
        <v>365</v>
      </c>
      <c r="I3890" s="32" t="s">
        <v>55</v>
      </c>
      <c r="J3890" s="135">
        <v>160</v>
      </c>
      <c r="K3890" s="28">
        <v>0.13125000000000001</v>
      </c>
      <c r="L3890" s="77">
        <v>0.9</v>
      </c>
      <c r="Q3890" s="106"/>
    </row>
    <row r="3891" spans="1:17" x14ac:dyDescent="0.25">
      <c r="A3891" t="s">
        <v>331</v>
      </c>
      <c r="B3891" s="25">
        <v>2019</v>
      </c>
      <c r="C3891" s="25" t="s">
        <v>0</v>
      </c>
      <c r="D3891" s="25" t="s">
        <v>59</v>
      </c>
      <c r="E3891" s="25" t="s">
        <v>176</v>
      </c>
      <c r="F3891" s="23" t="s">
        <v>177</v>
      </c>
      <c r="G3891" s="23" t="s">
        <v>492</v>
      </c>
      <c r="H3891" s="32" t="s">
        <v>365</v>
      </c>
      <c r="I3891" s="32" t="s">
        <v>55</v>
      </c>
      <c r="J3891" s="135">
        <v>173</v>
      </c>
      <c r="K3891" s="28">
        <v>0.17918999999999999</v>
      </c>
      <c r="L3891" s="77">
        <v>0.9</v>
      </c>
      <c r="Q3891" s="106"/>
    </row>
    <row r="3892" spans="1:17" x14ac:dyDescent="0.25">
      <c r="A3892" t="s">
        <v>331</v>
      </c>
      <c r="B3892" s="25">
        <v>2019</v>
      </c>
      <c r="C3892" s="25" t="s">
        <v>1</v>
      </c>
      <c r="D3892" s="25" t="s">
        <v>60</v>
      </c>
      <c r="E3892" s="25" t="s">
        <v>176</v>
      </c>
      <c r="F3892" s="23" t="s">
        <v>177</v>
      </c>
      <c r="G3892" s="23" t="s">
        <v>492</v>
      </c>
      <c r="H3892" s="32" t="s">
        <v>365</v>
      </c>
      <c r="I3892" s="32" t="s">
        <v>55</v>
      </c>
      <c r="J3892" s="135">
        <v>182</v>
      </c>
      <c r="K3892" s="28">
        <v>0.36813000000000001</v>
      </c>
      <c r="L3892" s="77">
        <v>0.9</v>
      </c>
      <c r="Q3892" s="106"/>
    </row>
    <row r="3893" spans="1:17" x14ac:dyDescent="0.25">
      <c r="A3893" t="s">
        <v>331</v>
      </c>
      <c r="B3893" s="25">
        <v>2019</v>
      </c>
      <c r="C3893" s="25" t="s">
        <v>2</v>
      </c>
      <c r="D3893" s="25" t="s">
        <v>61</v>
      </c>
      <c r="E3893" s="25" t="s">
        <v>176</v>
      </c>
      <c r="F3893" s="23" t="s">
        <v>177</v>
      </c>
      <c r="G3893" s="23" t="s">
        <v>492</v>
      </c>
      <c r="H3893" s="32" t="s">
        <v>365</v>
      </c>
      <c r="I3893" s="32" t="s">
        <v>55</v>
      </c>
      <c r="J3893" s="135">
        <v>165</v>
      </c>
      <c r="K3893" s="28">
        <v>0.4</v>
      </c>
      <c r="L3893" s="77">
        <v>0.9</v>
      </c>
      <c r="Q3893" s="106"/>
    </row>
    <row r="3894" spans="1:17" x14ac:dyDescent="0.25">
      <c r="A3894" t="s">
        <v>331</v>
      </c>
      <c r="B3894" s="25">
        <v>2019</v>
      </c>
      <c r="C3894" s="25" t="s">
        <v>3</v>
      </c>
      <c r="D3894" s="25" t="s">
        <v>62</v>
      </c>
      <c r="E3894" s="25" t="s">
        <v>176</v>
      </c>
      <c r="F3894" s="23" t="s">
        <v>177</v>
      </c>
      <c r="G3894" s="23" t="s">
        <v>492</v>
      </c>
      <c r="H3894" s="32" t="s">
        <v>365</v>
      </c>
      <c r="I3894" s="32" t="s">
        <v>55</v>
      </c>
      <c r="J3894" s="135">
        <v>186</v>
      </c>
      <c r="K3894" s="28">
        <v>0.48387000000000002</v>
      </c>
      <c r="L3894" s="77">
        <v>0.9</v>
      </c>
      <c r="Q3894" s="106"/>
    </row>
    <row r="3895" spans="1:17" x14ac:dyDescent="0.25">
      <c r="A3895" t="s">
        <v>331</v>
      </c>
      <c r="B3895" s="25">
        <v>2020</v>
      </c>
      <c r="C3895" s="25" t="s">
        <v>0</v>
      </c>
      <c r="D3895" s="25" t="s">
        <v>63</v>
      </c>
      <c r="E3895" s="25" t="s">
        <v>176</v>
      </c>
      <c r="F3895" s="23" t="s">
        <v>177</v>
      </c>
      <c r="G3895" s="23" t="s">
        <v>492</v>
      </c>
      <c r="H3895" s="32" t="s">
        <v>365</v>
      </c>
      <c r="I3895" s="32" t="s">
        <v>55</v>
      </c>
      <c r="J3895" s="135">
        <v>154</v>
      </c>
      <c r="K3895" s="28">
        <v>0.62338000000000005</v>
      </c>
      <c r="L3895" s="77">
        <v>0.9</v>
      </c>
      <c r="Q3895" s="106"/>
    </row>
    <row r="3896" spans="1:17" x14ac:dyDescent="0.25">
      <c r="A3896" t="s">
        <v>331</v>
      </c>
      <c r="B3896" s="25">
        <v>2020</v>
      </c>
      <c r="C3896" s="25" t="s">
        <v>1</v>
      </c>
      <c r="D3896" s="25" t="s">
        <v>64</v>
      </c>
      <c r="E3896" s="25" t="s">
        <v>176</v>
      </c>
      <c r="F3896" s="23" t="s">
        <v>177</v>
      </c>
      <c r="G3896" s="23" t="s">
        <v>492</v>
      </c>
      <c r="H3896" s="32" t="s">
        <v>365</v>
      </c>
      <c r="I3896" s="32" t="s">
        <v>55</v>
      </c>
      <c r="J3896" s="135">
        <v>67</v>
      </c>
      <c r="K3896" s="28">
        <v>0.64178999999999997</v>
      </c>
      <c r="L3896" s="77">
        <v>0.9</v>
      </c>
      <c r="Q3896" s="106"/>
    </row>
    <row r="3897" spans="1:17" x14ac:dyDescent="0.25">
      <c r="A3897" t="s">
        <v>331</v>
      </c>
      <c r="B3897" s="25">
        <v>2020</v>
      </c>
      <c r="C3897" s="25" t="s">
        <v>2</v>
      </c>
      <c r="D3897" s="25" t="s">
        <v>65</v>
      </c>
      <c r="E3897" s="25" t="s">
        <v>176</v>
      </c>
      <c r="F3897" s="23" t="s">
        <v>177</v>
      </c>
      <c r="G3897" s="23" t="s">
        <v>492</v>
      </c>
      <c r="H3897" s="32" t="s">
        <v>365</v>
      </c>
      <c r="I3897" s="32" t="s">
        <v>55</v>
      </c>
      <c r="J3897" s="135">
        <v>107</v>
      </c>
      <c r="K3897" s="28">
        <v>0.33645000000000003</v>
      </c>
      <c r="L3897" s="77">
        <v>0.9</v>
      </c>
      <c r="Q3897" s="106"/>
    </row>
    <row r="3898" spans="1:17" x14ac:dyDescent="0.25">
      <c r="A3898" t="s">
        <v>331</v>
      </c>
      <c r="B3898" s="25">
        <v>2020</v>
      </c>
      <c r="C3898" s="25" t="s">
        <v>3</v>
      </c>
      <c r="D3898" s="25" t="s">
        <v>66</v>
      </c>
      <c r="E3898" s="25" t="s">
        <v>176</v>
      </c>
      <c r="F3898" s="23" t="s">
        <v>177</v>
      </c>
      <c r="G3898" s="23" t="s">
        <v>492</v>
      </c>
      <c r="H3898" s="32" t="s">
        <v>365</v>
      </c>
      <c r="I3898" s="32" t="s">
        <v>55</v>
      </c>
      <c r="J3898" s="135">
        <v>177</v>
      </c>
      <c r="K3898" s="28">
        <v>0.38983000000000001</v>
      </c>
      <c r="L3898" s="77">
        <v>0.9</v>
      </c>
      <c r="Q3898" s="106"/>
    </row>
    <row r="3899" spans="1:17" x14ac:dyDescent="0.25">
      <c r="A3899" t="s">
        <v>331</v>
      </c>
      <c r="B3899" s="25">
        <v>2021</v>
      </c>
      <c r="C3899" s="25" t="s">
        <v>0</v>
      </c>
      <c r="D3899" s="25" t="s">
        <v>67</v>
      </c>
      <c r="E3899" s="25" t="s">
        <v>176</v>
      </c>
      <c r="F3899" s="23" t="s">
        <v>177</v>
      </c>
      <c r="G3899" s="23" t="s">
        <v>492</v>
      </c>
      <c r="H3899" s="32" t="s">
        <v>365</v>
      </c>
      <c r="I3899" s="32" t="s">
        <v>55</v>
      </c>
      <c r="J3899" s="135">
        <v>130</v>
      </c>
      <c r="K3899" s="28">
        <v>0.33845999999999998</v>
      </c>
      <c r="L3899" s="77">
        <v>0.9</v>
      </c>
      <c r="Q3899" s="106"/>
    </row>
    <row r="3900" spans="1:17" x14ac:dyDescent="0.25">
      <c r="A3900" t="s">
        <v>331</v>
      </c>
      <c r="B3900" s="25">
        <v>2021</v>
      </c>
      <c r="C3900" s="25" t="s">
        <v>1</v>
      </c>
      <c r="D3900" s="25" t="s">
        <v>68</v>
      </c>
      <c r="E3900" s="25" t="s">
        <v>176</v>
      </c>
      <c r="F3900" s="23" t="s">
        <v>177</v>
      </c>
      <c r="G3900" s="23" t="s">
        <v>492</v>
      </c>
      <c r="H3900" s="32" t="s">
        <v>365</v>
      </c>
      <c r="I3900" s="32" t="s">
        <v>55</v>
      </c>
      <c r="J3900" s="135">
        <v>169</v>
      </c>
      <c r="K3900" s="28">
        <v>0.29586000000000001</v>
      </c>
      <c r="L3900" s="77">
        <v>0.9</v>
      </c>
      <c r="Q3900" s="106"/>
    </row>
    <row r="3901" spans="1:17" x14ac:dyDescent="0.25">
      <c r="A3901" t="s">
        <v>331</v>
      </c>
      <c r="B3901" s="25">
        <v>2021</v>
      </c>
      <c r="C3901" s="25" t="s">
        <v>2</v>
      </c>
      <c r="D3901" s="25" t="s">
        <v>69</v>
      </c>
      <c r="E3901" s="25" t="s">
        <v>176</v>
      </c>
      <c r="F3901" s="23" t="s">
        <v>177</v>
      </c>
      <c r="G3901" s="23" t="s">
        <v>492</v>
      </c>
      <c r="H3901" s="32" t="s">
        <v>365</v>
      </c>
      <c r="I3901" s="32" t="s">
        <v>55</v>
      </c>
      <c r="J3901" s="135">
        <v>155</v>
      </c>
      <c r="K3901" s="28">
        <v>0.35483999999999999</v>
      </c>
      <c r="L3901" s="77">
        <v>0.9</v>
      </c>
      <c r="Q3901" s="106"/>
    </row>
    <row r="3902" spans="1:17" x14ac:dyDescent="0.25">
      <c r="A3902" t="s">
        <v>331</v>
      </c>
      <c r="B3902" s="25">
        <v>2021</v>
      </c>
      <c r="C3902" s="25" t="s">
        <v>3</v>
      </c>
      <c r="D3902" s="25" t="s">
        <v>70</v>
      </c>
      <c r="E3902" s="25" t="s">
        <v>176</v>
      </c>
      <c r="F3902" s="23" t="s">
        <v>177</v>
      </c>
      <c r="G3902" s="23" t="s">
        <v>492</v>
      </c>
      <c r="H3902" s="32" t="s">
        <v>365</v>
      </c>
      <c r="I3902" s="32" t="s">
        <v>55</v>
      </c>
      <c r="J3902" s="135">
        <v>214</v>
      </c>
      <c r="K3902" s="28">
        <v>0.33178000000000002</v>
      </c>
      <c r="L3902" s="77">
        <v>0.9</v>
      </c>
      <c r="Q3902" s="106"/>
    </row>
    <row r="3903" spans="1:17" x14ac:dyDescent="0.25">
      <c r="A3903" t="s">
        <v>331</v>
      </c>
      <c r="B3903" s="25">
        <v>2022</v>
      </c>
      <c r="C3903" s="25" t="s">
        <v>0</v>
      </c>
      <c r="D3903" s="25" t="s">
        <v>71</v>
      </c>
      <c r="E3903" s="25" t="s">
        <v>176</v>
      </c>
      <c r="F3903" s="23" t="s">
        <v>177</v>
      </c>
      <c r="G3903" s="23" t="s">
        <v>492</v>
      </c>
      <c r="H3903" s="32" t="s">
        <v>365</v>
      </c>
      <c r="I3903" s="32" t="s">
        <v>55</v>
      </c>
      <c r="J3903" s="135">
        <v>207</v>
      </c>
      <c r="K3903" s="28">
        <v>0.41063</v>
      </c>
      <c r="L3903" s="77">
        <v>0.9</v>
      </c>
      <c r="Q3903" s="106"/>
    </row>
    <row r="3904" spans="1:17" x14ac:dyDescent="0.25">
      <c r="A3904" t="s">
        <v>331</v>
      </c>
      <c r="B3904" s="25">
        <v>2022</v>
      </c>
      <c r="C3904" s="25" t="s">
        <v>1</v>
      </c>
      <c r="D3904" s="25" t="s">
        <v>72</v>
      </c>
      <c r="E3904" s="25" t="s">
        <v>176</v>
      </c>
      <c r="F3904" s="23" t="s">
        <v>177</v>
      </c>
      <c r="G3904" s="23" t="s">
        <v>492</v>
      </c>
      <c r="H3904" s="32" t="s">
        <v>365</v>
      </c>
      <c r="I3904" s="32" t="s">
        <v>55</v>
      </c>
      <c r="J3904" s="135">
        <v>224</v>
      </c>
      <c r="K3904" s="28">
        <v>0.33035999999999999</v>
      </c>
      <c r="L3904" s="77">
        <v>0.9</v>
      </c>
      <c r="Q3904" s="106"/>
    </row>
    <row r="3905" spans="1:17" x14ac:dyDescent="0.25">
      <c r="A3905" t="s">
        <v>331</v>
      </c>
      <c r="B3905" s="25">
        <v>2022</v>
      </c>
      <c r="C3905" s="25" t="s">
        <v>2</v>
      </c>
      <c r="D3905" s="25" t="s">
        <v>73</v>
      </c>
      <c r="E3905" s="25" t="s">
        <v>176</v>
      </c>
      <c r="F3905" s="23" t="s">
        <v>177</v>
      </c>
      <c r="G3905" s="23" t="s">
        <v>492</v>
      </c>
      <c r="H3905" s="32" t="s">
        <v>365</v>
      </c>
      <c r="I3905" s="32" t="s">
        <v>55</v>
      </c>
      <c r="J3905" s="135">
        <v>173</v>
      </c>
      <c r="K3905" s="28">
        <v>0.24277000000000001</v>
      </c>
      <c r="L3905" s="77">
        <v>0.9</v>
      </c>
      <c r="Q3905" s="106"/>
    </row>
    <row r="3906" spans="1:17" x14ac:dyDescent="0.25">
      <c r="A3906" t="s">
        <v>331</v>
      </c>
      <c r="B3906" s="25">
        <v>2022</v>
      </c>
      <c r="C3906" s="25" t="s">
        <v>3</v>
      </c>
      <c r="D3906" s="25" t="s">
        <v>493</v>
      </c>
      <c r="E3906" s="25" t="s">
        <v>176</v>
      </c>
      <c r="F3906" s="23" t="s">
        <v>177</v>
      </c>
      <c r="G3906" s="23" t="s">
        <v>492</v>
      </c>
      <c r="H3906" s="32" t="s">
        <v>365</v>
      </c>
      <c r="I3906" s="32" t="s">
        <v>55</v>
      </c>
      <c r="J3906" s="135">
        <v>189</v>
      </c>
      <c r="K3906" s="28">
        <v>0.30687999999999999</v>
      </c>
      <c r="L3906" s="77">
        <v>0.9</v>
      </c>
      <c r="Q3906" s="106"/>
    </row>
    <row r="3907" spans="1:17" x14ac:dyDescent="0.25">
      <c r="A3907" t="s">
        <v>331</v>
      </c>
      <c r="B3907" s="25">
        <v>2023</v>
      </c>
      <c r="C3907" s="25" t="s">
        <v>0</v>
      </c>
      <c r="D3907" s="25" t="s">
        <v>537</v>
      </c>
      <c r="E3907" s="25" t="s">
        <v>176</v>
      </c>
      <c r="F3907" s="23" t="s">
        <v>177</v>
      </c>
      <c r="G3907" s="23" t="s">
        <v>492</v>
      </c>
      <c r="H3907" s="32" t="s">
        <v>365</v>
      </c>
      <c r="I3907" s="32" t="s">
        <v>55</v>
      </c>
      <c r="J3907" s="135">
        <v>176</v>
      </c>
      <c r="K3907" s="28">
        <v>0.52841000000000005</v>
      </c>
      <c r="L3907" s="77">
        <v>0.9</v>
      </c>
      <c r="Q3907" s="106"/>
    </row>
    <row r="3908" spans="1:17" x14ac:dyDescent="0.25">
      <c r="A3908" t="s">
        <v>331</v>
      </c>
      <c r="B3908" s="25">
        <v>2018</v>
      </c>
      <c r="C3908" s="25" t="s">
        <v>0</v>
      </c>
      <c r="D3908" s="25" t="s">
        <v>54</v>
      </c>
      <c r="E3908" s="25" t="s">
        <v>178</v>
      </c>
      <c r="F3908" s="23" t="s">
        <v>179</v>
      </c>
      <c r="G3908" s="23" t="s">
        <v>492</v>
      </c>
      <c r="H3908" s="167" t="s">
        <v>547</v>
      </c>
      <c r="I3908" s="32" t="s">
        <v>55</v>
      </c>
      <c r="J3908" s="135">
        <v>44</v>
      </c>
      <c r="K3908" s="28">
        <v>0.27272999999999997</v>
      </c>
      <c r="L3908" s="77">
        <v>0.9</v>
      </c>
      <c r="Q3908" s="106"/>
    </row>
    <row r="3909" spans="1:17" x14ac:dyDescent="0.25">
      <c r="A3909" t="s">
        <v>331</v>
      </c>
      <c r="B3909" s="25">
        <v>2018</v>
      </c>
      <c r="C3909" s="25" t="s">
        <v>1</v>
      </c>
      <c r="D3909" s="25" t="s">
        <v>56</v>
      </c>
      <c r="E3909" s="25" t="s">
        <v>178</v>
      </c>
      <c r="F3909" s="23" t="s">
        <v>179</v>
      </c>
      <c r="G3909" s="23" t="s">
        <v>492</v>
      </c>
      <c r="H3909" s="167" t="s">
        <v>547</v>
      </c>
      <c r="I3909" s="32" t="s">
        <v>55</v>
      </c>
      <c r="J3909" s="135">
        <v>36</v>
      </c>
      <c r="K3909" s="28">
        <v>0.41666999999999998</v>
      </c>
      <c r="L3909" s="77">
        <v>0.9</v>
      </c>
      <c r="Q3909" s="106"/>
    </row>
    <row r="3910" spans="1:17" x14ac:dyDescent="0.25">
      <c r="A3910" t="s">
        <v>331</v>
      </c>
      <c r="B3910" s="25">
        <v>2018</v>
      </c>
      <c r="C3910" s="25" t="s">
        <v>2</v>
      </c>
      <c r="D3910" s="25" t="s">
        <v>57</v>
      </c>
      <c r="E3910" s="25" t="s">
        <v>178</v>
      </c>
      <c r="F3910" s="23" t="s">
        <v>179</v>
      </c>
      <c r="G3910" s="23" t="s">
        <v>492</v>
      </c>
      <c r="H3910" s="167" t="s">
        <v>547</v>
      </c>
      <c r="I3910" s="32" t="s">
        <v>55</v>
      </c>
      <c r="J3910" s="135">
        <v>47</v>
      </c>
      <c r="K3910" s="28">
        <v>0.55318999999999996</v>
      </c>
      <c r="L3910" s="77">
        <v>0.9</v>
      </c>
      <c r="Q3910" s="106"/>
    </row>
    <row r="3911" spans="1:17" x14ac:dyDescent="0.25">
      <c r="A3911" t="s">
        <v>331</v>
      </c>
      <c r="B3911" s="25">
        <v>2018</v>
      </c>
      <c r="C3911" s="25" t="s">
        <v>3</v>
      </c>
      <c r="D3911" s="25" t="s">
        <v>58</v>
      </c>
      <c r="E3911" s="25" t="s">
        <v>178</v>
      </c>
      <c r="F3911" s="23" t="s">
        <v>179</v>
      </c>
      <c r="G3911" s="23" t="s">
        <v>492</v>
      </c>
      <c r="H3911" s="167" t="s">
        <v>547</v>
      </c>
      <c r="I3911" s="32" t="s">
        <v>55</v>
      </c>
      <c r="J3911" s="135">
        <v>58</v>
      </c>
      <c r="K3911" s="28">
        <v>0.70689999999999997</v>
      </c>
      <c r="L3911" s="77">
        <v>0.9</v>
      </c>
      <c r="Q3911" s="106"/>
    </row>
    <row r="3912" spans="1:17" x14ac:dyDescent="0.25">
      <c r="A3912" t="s">
        <v>331</v>
      </c>
      <c r="B3912" s="25">
        <v>2019</v>
      </c>
      <c r="C3912" s="25" t="s">
        <v>0</v>
      </c>
      <c r="D3912" s="25" t="s">
        <v>59</v>
      </c>
      <c r="E3912" s="25" t="s">
        <v>178</v>
      </c>
      <c r="F3912" s="23" t="s">
        <v>179</v>
      </c>
      <c r="G3912" s="23" t="s">
        <v>492</v>
      </c>
      <c r="H3912" s="167" t="s">
        <v>547</v>
      </c>
      <c r="I3912" s="32" t="s">
        <v>55</v>
      </c>
      <c r="J3912" s="135">
        <v>45</v>
      </c>
      <c r="K3912" s="28">
        <v>0.48888999999999999</v>
      </c>
      <c r="L3912" s="77">
        <v>0.9</v>
      </c>
      <c r="Q3912" s="106"/>
    </row>
    <row r="3913" spans="1:17" x14ac:dyDescent="0.25">
      <c r="A3913" t="s">
        <v>331</v>
      </c>
      <c r="B3913" s="25">
        <v>2019</v>
      </c>
      <c r="C3913" s="25" t="s">
        <v>1</v>
      </c>
      <c r="D3913" s="25" t="s">
        <v>60</v>
      </c>
      <c r="E3913" s="25" t="s">
        <v>178</v>
      </c>
      <c r="F3913" s="23" t="s">
        <v>179</v>
      </c>
      <c r="G3913" s="23" t="s">
        <v>492</v>
      </c>
      <c r="H3913" s="167" t="s">
        <v>547</v>
      </c>
      <c r="I3913" s="32" t="s">
        <v>55</v>
      </c>
      <c r="J3913" s="135">
        <v>42</v>
      </c>
      <c r="K3913" s="28">
        <v>0.38095000000000001</v>
      </c>
      <c r="L3913" s="77">
        <v>0.9</v>
      </c>
      <c r="Q3913" s="106"/>
    </row>
    <row r="3914" spans="1:17" x14ac:dyDescent="0.25">
      <c r="A3914" t="s">
        <v>331</v>
      </c>
      <c r="B3914" s="25">
        <v>2019</v>
      </c>
      <c r="C3914" s="25" t="s">
        <v>2</v>
      </c>
      <c r="D3914" s="25" t="s">
        <v>61</v>
      </c>
      <c r="E3914" s="25" t="s">
        <v>178</v>
      </c>
      <c r="F3914" s="23" t="s">
        <v>179</v>
      </c>
      <c r="G3914" s="23" t="s">
        <v>492</v>
      </c>
      <c r="H3914" s="167" t="s">
        <v>547</v>
      </c>
      <c r="I3914" s="32" t="s">
        <v>55</v>
      </c>
      <c r="J3914" s="135">
        <v>38</v>
      </c>
      <c r="K3914" s="28">
        <v>0.47367999999999999</v>
      </c>
      <c r="L3914" s="77">
        <v>0.9</v>
      </c>
      <c r="Q3914" s="106"/>
    </row>
    <row r="3915" spans="1:17" x14ac:dyDescent="0.25">
      <c r="A3915" t="s">
        <v>331</v>
      </c>
      <c r="B3915" s="25">
        <v>2019</v>
      </c>
      <c r="C3915" s="25" t="s">
        <v>3</v>
      </c>
      <c r="D3915" s="25" t="s">
        <v>62</v>
      </c>
      <c r="E3915" s="25" t="s">
        <v>178</v>
      </c>
      <c r="F3915" s="23" t="s">
        <v>179</v>
      </c>
      <c r="G3915" s="23" t="s">
        <v>492</v>
      </c>
      <c r="H3915" s="167" t="s">
        <v>547</v>
      </c>
      <c r="I3915" s="32" t="s">
        <v>55</v>
      </c>
      <c r="J3915" s="135">
        <v>50</v>
      </c>
      <c r="K3915" s="28">
        <v>0.3</v>
      </c>
      <c r="L3915" s="77">
        <v>0.9</v>
      </c>
      <c r="Q3915" s="106"/>
    </row>
    <row r="3916" spans="1:17" x14ac:dyDescent="0.25">
      <c r="A3916" t="s">
        <v>331</v>
      </c>
      <c r="B3916" s="25">
        <v>2020</v>
      </c>
      <c r="C3916" s="25" t="s">
        <v>0</v>
      </c>
      <c r="D3916" s="25" t="s">
        <v>63</v>
      </c>
      <c r="E3916" s="25" t="s">
        <v>178</v>
      </c>
      <c r="F3916" s="23" t="s">
        <v>179</v>
      </c>
      <c r="G3916" s="23" t="s">
        <v>492</v>
      </c>
      <c r="H3916" s="167" t="s">
        <v>547</v>
      </c>
      <c r="I3916" s="32" t="s">
        <v>55</v>
      </c>
      <c r="J3916" s="135">
        <v>42</v>
      </c>
      <c r="K3916" s="28">
        <v>0.33333000000000002</v>
      </c>
      <c r="L3916" s="77">
        <v>0.9</v>
      </c>
      <c r="Q3916" s="106"/>
    </row>
    <row r="3917" spans="1:17" x14ac:dyDescent="0.25">
      <c r="A3917" t="s">
        <v>331</v>
      </c>
      <c r="B3917" s="25">
        <v>2020</v>
      </c>
      <c r="C3917" s="25" t="s">
        <v>1</v>
      </c>
      <c r="D3917" s="25" t="s">
        <v>64</v>
      </c>
      <c r="E3917" s="25" t="s">
        <v>178</v>
      </c>
      <c r="F3917" s="23" t="s">
        <v>179</v>
      </c>
      <c r="G3917" s="23" t="s">
        <v>492</v>
      </c>
      <c r="H3917" s="167" t="s">
        <v>547</v>
      </c>
      <c r="I3917" s="32" t="s">
        <v>55</v>
      </c>
      <c r="J3917" s="135">
        <v>31</v>
      </c>
      <c r="K3917" s="28">
        <v>0.41935</v>
      </c>
      <c r="L3917" s="77">
        <v>0.9</v>
      </c>
      <c r="Q3917" s="106"/>
    </row>
    <row r="3918" spans="1:17" x14ac:dyDescent="0.25">
      <c r="A3918" t="s">
        <v>331</v>
      </c>
      <c r="B3918" s="25">
        <v>2020</v>
      </c>
      <c r="C3918" s="25" t="s">
        <v>2</v>
      </c>
      <c r="D3918" s="25" t="s">
        <v>65</v>
      </c>
      <c r="E3918" s="25" t="s">
        <v>178</v>
      </c>
      <c r="F3918" s="23" t="s">
        <v>179</v>
      </c>
      <c r="G3918" s="23" t="s">
        <v>492</v>
      </c>
      <c r="H3918" s="167" t="s">
        <v>547</v>
      </c>
      <c r="I3918" s="32" t="s">
        <v>55</v>
      </c>
      <c r="J3918" s="135">
        <v>44</v>
      </c>
      <c r="K3918" s="28">
        <v>0.36364000000000002</v>
      </c>
      <c r="L3918" s="77">
        <v>0.9</v>
      </c>
      <c r="Q3918" s="106"/>
    </row>
    <row r="3919" spans="1:17" x14ac:dyDescent="0.25">
      <c r="A3919" t="s">
        <v>331</v>
      </c>
      <c r="B3919" s="25">
        <v>2020</v>
      </c>
      <c r="C3919" s="25" t="s">
        <v>3</v>
      </c>
      <c r="D3919" s="25" t="s">
        <v>66</v>
      </c>
      <c r="E3919" s="25" t="s">
        <v>178</v>
      </c>
      <c r="F3919" s="23" t="s">
        <v>179</v>
      </c>
      <c r="G3919" s="23" t="s">
        <v>492</v>
      </c>
      <c r="H3919" s="167" t="s">
        <v>547</v>
      </c>
      <c r="I3919" s="32" t="s">
        <v>55</v>
      </c>
      <c r="J3919" s="135">
        <v>45</v>
      </c>
      <c r="K3919" s="28">
        <v>0.22222</v>
      </c>
      <c r="L3919" s="77">
        <v>0.9</v>
      </c>
      <c r="Q3919" s="106"/>
    </row>
    <row r="3920" spans="1:17" x14ac:dyDescent="0.25">
      <c r="A3920" t="s">
        <v>331</v>
      </c>
      <c r="B3920" s="25">
        <v>2021</v>
      </c>
      <c r="C3920" s="25" t="s">
        <v>0</v>
      </c>
      <c r="D3920" s="25" t="s">
        <v>67</v>
      </c>
      <c r="E3920" s="25" t="s">
        <v>178</v>
      </c>
      <c r="F3920" s="23" t="s">
        <v>179</v>
      </c>
      <c r="G3920" s="23" t="s">
        <v>492</v>
      </c>
      <c r="H3920" s="167" t="s">
        <v>547</v>
      </c>
      <c r="I3920" s="32" t="s">
        <v>55</v>
      </c>
      <c r="J3920" s="135">
        <v>52</v>
      </c>
      <c r="K3920" s="28">
        <v>0.28845999999999999</v>
      </c>
      <c r="L3920" s="77">
        <v>0.9</v>
      </c>
      <c r="Q3920" s="106"/>
    </row>
    <row r="3921" spans="1:17" x14ac:dyDescent="0.25">
      <c r="A3921" t="s">
        <v>331</v>
      </c>
      <c r="B3921" s="25">
        <v>2021</v>
      </c>
      <c r="C3921" s="25" t="s">
        <v>1</v>
      </c>
      <c r="D3921" s="25" t="s">
        <v>68</v>
      </c>
      <c r="E3921" s="25" t="s">
        <v>178</v>
      </c>
      <c r="F3921" s="23" t="s">
        <v>179</v>
      </c>
      <c r="G3921" s="23" t="s">
        <v>492</v>
      </c>
      <c r="H3921" s="167" t="s">
        <v>547</v>
      </c>
      <c r="I3921" s="32" t="s">
        <v>55</v>
      </c>
      <c r="J3921" s="135">
        <v>51</v>
      </c>
      <c r="K3921" s="28">
        <v>0.43136999999999998</v>
      </c>
      <c r="L3921" s="77">
        <v>0.9</v>
      </c>
      <c r="Q3921" s="106"/>
    </row>
    <row r="3922" spans="1:17" x14ac:dyDescent="0.25">
      <c r="A3922" t="s">
        <v>331</v>
      </c>
      <c r="B3922" s="25">
        <v>2021</v>
      </c>
      <c r="C3922" s="25" t="s">
        <v>2</v>
      </c>
      <c r="D3922" s="25" t="s">
        <v>69</v>
      </c>
      <c r="E3922" s="25" t="s">
        <v>178</v>
      </c>
      <c r="F3922" s="23" t="s">
        <v>179</v>
      </c>
      <c r="G3922" s="23" t="s">
        <v>492</v>
      </c>
      <c r="H3922" s="167" t="s">
        <v>547</v>
      </c>
      <c r="I3922" s="32" t="s">
        <v>55</v>
      </c>
      <c r="J3922" s="135">
        <v>47</v>
      </c>
      <c r="K3922" s="28">
        <v>0.61702000000000001</v>
      </c>
      <c r="L3922" s="77">
        <v>0.9</v>
      </c>
      <c r="Q3922" s="106"/>
    </row>
    <row r="3923" spans="1:17" x14ac:dyDescent="0.25">
      <c r="A3923" t="s">
        <v>331</v>
      </c>
      <c r="B3923" s="25">
        <v>2021</v>
      </c>
      <c r="C3923" s="25" t="s">
        <v>3</v>
      </c>
      <c r="D3923" s="25" t="s">
        <v>70</v>
      </c>
      <c r="E3923" s="25" t="s">
        <v>178</v>
      </c>
      <c r="F3923" s="23" t="s">
        <v>179</v>
      </c>
      <c r="G3923" s="23" t="s">
        <v>492</v>
      </c>
      <c r="H3923" s="167" t="s">
        <v>547</v>
      </c>
      <c r="I3923" s="32" t="s">
        <v>55</v>
      </c>
      <c r="J3923" s="135">
        <v>42</v>
      </c>
      <c r="K3923" s="28">
        <v>0.59523999999999999</v>
      </c>
      <c r="L3923" s="77">
        <v>0.9</v>
      </c>
      <c r="Q3923" s="106"/>
    </row>
    <row r="3924" spans="1:17" x14ac:dyDescent="0.25">
      <c r="A3924" t="s">
        <v>331</v>
      </c>
      <c r="B3924" s="25">
        <v>2022</v>
      </c>
      <c r="C3924" s="25" t="s">
        <v>0</v>
      </c>
      <c r="D3924" s="25" t="s">
        <v>71</v>
      </c>
      <c r="E3924" s="25" t="s">
        <v>178</v>
      </c>
      <c r="F3924" s="23" t="s">
        <v>179</v>
      </c>
      <c r="G3924" s="23" t="s">
        <v>492</v>
      </c>
      <c r="H3924" s="167" t="s">
        <v>547</v>
      </c>
      <c r="I3924" s="32" t="s">
        <v>55</v>
      </c>
      <c r="J3924" s="135">
        <v>49</v>
      </c>
      <c r="K3924" s="28">
        <v>0.44897999999999999</v>
      </c>
      <c r="L3924" s="77">
        <v>0.9</v>
      </c>
      <c r="Q3924" s="106"/>
    </row>
    <row r="3925" spans="1:17" x14ac:dyDescent="0.25">
      <c r="A3925" t="s">
        <v>331</v>
      </c>
      <c r="B3925" s="25">
        <v>2022</v>
      </c>
      <c r="C3925" s="25" t="s">
        <v>1</v>
      </c>
      <c r="D3925" s="25" t="s">
        <v>72</v>
      </c>
      <c r="E3925" s="25" t="s">
        <v>178</v>
      </c>
      <c r="F3925" s="23" t="s">
        <v>179</v>
      </c>
      <c r="G3925" s="23" t="s">
        <v>492</v>
      </c>
      <c r="H3925" s="167" t="s">
        <v>547</v>
      </c>
      <c r="I3925" s="32" t="s">
        <v>55</v>
      </c>
      <c r="J3925" s="135">
        <v>58</v>
      </c>
      <c r="K3925" s="28">
        <v>0.32758999999999999</v>
      </c>
      <c r="L3925" s="77">
        <v>0.9</v>
      </c>
      <c r="Q3925" s="106"/>
    </row>
    <row r="3926" spans="1:17" x14ac:dyDescent="0.25">
      <c r="A3926" t="s">
        <v>331</v>
      </c>
      <c r="B3926" s="25">
        <v>2022</v>
      </c>
      <c r="C3926" s="25" t="s">
        <v>2</v>
      </c>
      <c r="D3926" s="25" t="s">
        <v>73</v>
      </c>
      <c r="E3926" s="25" t="s">
        <v>178</v>
      </c>
      <c r="F3926" s="23" t="s">
        <v>179</v>
      </c>
      <c r="G3926" s="23" t="s">
        <v>492</v>
      </c>
      <c r="H3926" s="167" t="s">
        <v>547</v>
      </c>
      <c r="I3926" s="32" t="s">
        <v>55</v>
      </c>
      <c r="J3926" s="135">
        <v>65</v>
      </c>
      <c r="K3926" s="28">
        <v>0.23077</v>
      </c>
      <c r="L3926" s="77">
        <v>0.9</v>
      </c>
      <c r="Q3926" s="106"/>
    </row>
    <row r="3927" spans="1:17" x14ac:dyDescent="0.25">
      <c r="A3927" t="s">
        <v>331</v>
      </c>
      <c r="B3927" s="25">
        <v>2022</v>
      </c>
      <c r="C3927" s="25" t="s">
        <v>3</v>
      </c>
      <c r="D3927" s="25" t="s">
        <v>493</v>
      </c>
      <c r="E3927" s="25" t="s">
        <v>178</v>
      </c>
      <c r="F3927" s="23" t="s">
        <v>179</v>
      </c>
      <c r="G3927" s="23" t="s">
        <v>492</v>
      </c>
      <c r="H3927" s="167" t="s">
        <v>547</v>
      </c>
      <c r="I3927" s="32" t="s">
        <v>55</v>
      </c>
      <c r="J3927" s="135">
        <v>36</v>
      </c>
      <c r="K3927" s="28">
        <v>0.16667000000000001</v>
      </c>
      <c r="L3927" s="77">
        <v>0.9</v>
      </c>
      <c r="Q3927" s="106"/>
    </row>
    <row r="3928" spans="1:17" x14ac:dyDescent="0.25">
      <c r="A3928" t="s">
        <v>331</v>
      </c>
      <c r="B3928" s="25">
        <v>2023</v>
      </c>
      <c r="C3928" s="25" t="s">
        <v>0</v>
      </c>
      <c r="D3928" s="25" t="s">
        <v>537</v>
      </c>
      <c r="E3928" s="25" t="s">
        <v>178</v>
      </c>
      <c r="F3928" s="23" t="s">
        <v>179</v>
      </c>
      <c r="G3928" s="23" t="s">
        <v>492</v>
      </c>
      <c r="H3928" s="167" t="s">
        <v>547</v>
      </c>
      <c r="I3928" s="32" t="s">
        <v>55</v>
      </c>
      <c r="J3928" s="135">
        <v>58</v>
      </c>
      <c r="K3928" s="28">
        <v>0.15517</v>
      </c>
      <c r="L3928" s="77">
        <v>0.9</v>
      </c>
      <c r="Q3928" s="106"/>
    </row>
    <row r="3929" spans="1:17" x14ac:dyDescent="0.25">
      <c r="A3929" t="s">
        <v>331</v>
      </c>
      <c r="B3929" s="25">
        <v>2018</v>
      </c>
      <c r="C3929" s="25" t="s">
        <v>0</v>
      </c>
      <c r="D3929" s="25" t="s">
        <v>54</v>
      </c>
      <c r="E3929" s="25" t="s">
        <v>180</v>
      </c>
      <c r="F3929" s="23" t="s">
        <v>181</v>
      </c>
      <c r="G3929" s="23" t="s">
        <v>492</v>
      </c>
      <c r="H3929" s="32" t="s">
        <v>351</v>
      </c>
      <c r="I3929" s="32" t="s">
        <v>55</v>
      </c>
      <c r="J3929" s="135">
        <v>49</v>
      </c>
      <c r="K3929" s="28">
        <v>0.38775999999999999</v>
      </c>
      <c r="L3929" s="77">
        <v>0.9</v>
      </c>
      <c r="Q3929" s="106"/>
    </row>
    <row r="3930" spans="1:17" x14ac:dyDescent="0.25">
      <c r="A3930" t="s">
        <v>331</v>
      </c>
      <c r="B3930" s="25">
        <v>2018</v>
      </c>
      <c r="C3930" s="25" t="s">
        <v>1</v>
      </c>
      <c r="D3930" s="25" t="s">
        <v>56</v>
      </c>
      <c r="E3930" s="25" t="s">
        <v>180</v>
      </c>
      <c r="F3930" s="23" t="s">
        <v>181</v>
      </c>
      <c r="G3930" s="23" t="s">
        <v>492</v>
      </c>
      <c r="H3930" s="32" t="s">
        <v>351</v>
      </c>
      <c r="I3930" s="32" t="s">
        <v>55</v>
      </c>
      <c r="J3930" s="135">
        <v>55</v>
      </c>
      <c r="K3930" s="28">
        <v>0.52727000000000002</v>
      </c>
      <c r="L3930" s="77">
        <v>0.9</v>
      </c>
      <c r="Q3930" s="106"/>
    </row>
    <row r="3931" spans="1:17" x14ac:dyDescent="0.25">
      <c r="A3931" t="s">
        <v>331</v>
      </c>
      <c r="B3931" s="25">
        <v>2018</v>
      </c>
      <c r="C3931" s="25" t="s">
        <v>2</v>
      </c>
      <c r="D3931" s="25" t="s">
        <v>57</v>
      </c>
      <c r="E3931" s="25" t="s">
        <v>180</v>
      </c>
      <c r="F3931" s="23" t="s">
        <v>181</v>
      </c>
      <c r="G3931" s="23" t="s">
        <v>492</v>
      </c>
      <c r="H3931" s="32" t="s">
        <v>351</v>
      </c>
      <c r="I3931" s="32" t="s">
        <v>55</v>
      </c>
      <c r="J3931" s="135">
        <v>56</v>
      </c>
      <c r="K3931" s="28">
        <v>0.69642999999999999</v>
      </c>
      <c r="L3931" s="77">
        <v>0.9</v>
      </c>
      <c r="Q3931" s="106"/>
    </row>
    <row r="3932" spans="1:17" x14ac:dyDescent="0.25">
      <c r="A3932" t="s">
        <v>331</v>
      </c>
      <c r="B3932" s="25">
        <v>2018</v>
      </c>
      <c r="C3932" s="25" t="s">
        <v>3</v>
      </c>
      <c r="D3932" s="25" t="s">
        <v>58</v>
      </c>
      <c r="E3932" s="25" t="s">
        <v>180</v>
      </c>
      <c r="F3932" s="23" t="s">
        <v>181</v>
      </c>
      <c r="G3932" s="23" t="s">
        <v>492</v>
      </c>
      <c r="H3932" s="32" t="s">
        <v>351</v>
      </c>
      <c r="I3932" s="32" t="s">
        <v>55</v>
      </c>
      <c r="J3932" s="135">
        <v>45</v>
      </c>
      <c r="K3932" s="28">
        <v>0.55556000000000005</v>
      </c>
      <c r="L3932" s="77">
        <v>0.9</v>
      </c>
      <c r="Q3932" s="106"/>
    </row>
    <row r="3933" spans="1:17" x14ac:dyDescent="0.25">
      <c r="A3933" t="s">
        <v>331</v>
      </c>
      <c r="B3933" s="25">
        <v>2019</v>
      </c>
      <c r="C3933" s="25" t="s">
        <v>0</v>
      </c>
      <c r="D3933" s="25" t="s">
        <v>59</v>
      </c>
      <c r="E3933" s="25" t="s">
        <v>180</v>
      </c>
      <c r="F3933" s="23" t="s">
        <v>181</v>
      </c>
      <c r="G3933" s="23" t="s">
        <v>492</v>
      </c>
      <c r="H3933" s="32" t="s">
        <v>351</v>
      </c>
      <c r="I3933" s="32" t="s">
        <v>55</v>
      </c>
      <c r="J3933" s="135">
        <v>61</v>
      </c>
      <c r="K3933" s="28">
        <v>0.81967000000000001</v>
      </c>
      <c r="L3933" s="77">
        <v>0.9</v>
      </c>
      <c r="Q3933" s="106"/>
    </row>
    <row r="3934" spans="1:17" x14ac:dyDescent="0.25">
      <c r="A3934" t="s">
        <v>331</v>
      </c>
      <c r="B3934" s="25">
        <v>2019</v>
      </c>
      <c r="C3934" s="25" t="s">
        <v>1</v>
      </c>
      <c r="D3934" s="25" t="s">
        <v>60</v>
      </c>
      <c r="E3934" s="25" t="s">
        <v>180</v>
      </c>
      <c r="F3934" s="23" t="s">
        <v>181</v>
      </c>
      <c r="G3934" s="23" t="s">
        <v>492</v>
      </c>
      <c r="H3934" s="32" t="s">
        <v>351</v>
      </c>
      <c r="I3934" s="32" t="s">
        <v>55</v>
      </c>
      <c r="J3934" s="135">
        <v>63</v>
      </c>
      <c r="K3934" s="28">
        <v>0.88888999999999996</v>
      </c>
      <c r="L3934" s="77">
        <v>0.9</v>
      </c>
      <c r="Q3934" s="106"/>
    </row>
    <row r="3935" spans="1:17" x14ac:dyDescent="0.25">
      <c r="A3935" t="s">
        <v>331</v>
      </c>
      <c r="B3935" s="25">
        <v>2019</v>
      </c>
      <c r="C3935" s="25" t="s">
        <v>2</v>
      </c>
      <c r="D3935" s="25" t="s">
        <v>61</v>
      </c>
      <c r="E3935" s="25" t="s">
        <v>180</v>
      </c>
      <c r="F3935" s="23" t="s">
        <v>181</v>
      </c>
      <c r="G3935" s="23" t="s">
        <v>492</v>
      </c>
      <c r="H3935" s="32" t="s">
        <v>351</v>
      </c>
      <c r="I3935" s="32" t="s">
        <v>55</v>
      </c>
      <c r="J3935" s="135">
        <v>59</v>
      </c>
      <c r="K3935" s="28">
        <v>0.91525000000000001</v>
      </c>
      <c r="L3935" s="77">
        <v>0.9</v>
      </c>
      <c r="Q3935" s="106"/>
    </row>
    <row r="3936" spans="1:17" x14ac:dyDescent="0.25">
      <c r="A3936" t="s">
        <v>331</v>
      </c>
      <c r="B3936" s="25">
        <v>2019</v>
      </c>
      <c r="C3936" s="25" t="s">
        <v>3</v>
      </c>
      <c r="D3936" s="25" t="s">
        <v>62</v>
      </c>
      <c r="E3936" s="25" t="s">
        <v>180</v>
      </c>
      <c r="F3936" s="23" t="s">
        <v>181</v>
      </c>
      <c r="G3936" s="23" t="s">
        <v>492</v>
      </c>
      <c r="H3936" s="32" t="s">
        <v>351</v>
      </c>
      <c r="I3936" s="32" t="s">
        <v>55</v>
      </c>
      <c r="J3936" s="135">
        <v>52</v>
      </c>
      <c r="K3936" s="28">
        <v>0.96153999999999995</v>
      </c>
      <c r="L3936" s="77">
        <v>0.9</v>
      </c>
      <c r="Q3936" s="106"/>
    </row>
    <row r="3937" spans="1:17" x14ac:dyDescent="0.25">
      <c r="A3937" t="s">
        <v>331</v>
      </c>
      <c r="B3937" s="25">
        <v>2020</v>
      </c>
      <c r="C3937" s="25" t="s">
        <v>0</v>
      </c>
      <c r="D3937" s="25" t="s">
        <v>63</v>
      </c>
      <c r="E3937" s="25" t="s">
        <v>180</v>
      </c>
      <c r="F3937" s="23" t="s">
        <v>181</v>
      </c>
      <c r="G3937" s="23" t="s">
        <v>492</v>
      </c>
      <c r="H3937" s="32" t="s">
        <v>351</v>
      </c>
      <c r="I3937" s="32" t="s">
        <v>55</v>
      </c>
      <c r="J3937" s="135">
        <v>54</v>
      </c>
      <c r="K3937" s="28">
        <v>1</v>
      </c>
      <c r="L3937" s="77">
        <v>0.9</v>
      </c>
      <c r="Q3937" s="106"/>
    </row>
    <row r="3938" spans="1:17" x14ac:dyDescent="0.25">
      <c r="A3938" t="s">
        <v>331</v>
      </c>
      <c r="B3938" s="25">
        <v>2020</v>
      </c>
      <c r="C3938" s="25" t="s">
        <v>1</v>
      </c>
      <c r="D3938" s="25" t="s">
        <v>64</v>
      </c>
      <c r="E3938" s="25" t="s">
        <v>180</v>
      </c>
      <c r="F3938" s="23" t="s">
        <v>181</v>
      </c>
      <c r="G3938" s="23" t="s">
        <v>492</v>
      </c>
      <c r="H3938" s="32" t="s">
        <v>351</v>
      </c>
      <c r="I3938" s="32" t="s">
        <v>55</v>
      </c>
      <c r="J3938" s="135">
        <v>33</v>
      </c>
      <c r="K3938" s="28">
        <v>0.93938999999999995</v>
      </c>
      <c r="L3938" s="77">
        <v>0.9</v>
      </c>
      <c r="Q3938" s="106"/>
    </row>
    <row r="3939" spans="1:17" x14ac:dyDescent="0.25">
      <c r="A3939" t="s">
        <v>331</v>
      </c>
      <c r="B3939" s="25">
        <v>2020</v>
      </c>
      <c r="C3939" s="25" t="s">
        <v>2</v>
      </c>
      <c r="D3939" s="25" t="s">
        <v>65</v>
      </c>
      <c r="E3939" s="25" t="s">
        <v>180</v>
      </c>
      <c r="F3939" s="23" t="s">
        <v>181</v>
      </c>
      <c r="G3939" s="23" t="s">
        <v>492</v>
      </c>
      <c r="H3939" s="32" t="s">
        <v>351</v>
      </c>
      <c r="I3939" s="32" t="s">
        <v>55</v>
      </c>
      <c r="J3939" s="135">
        <v>54</v>
      </c>
      <c r="K3939" s="28">
        <v>0.98148000000000002</v>
      </c>
      <c r="L3939" s="77">
        <v>0.9</v>
      </c>
      <c r="Q3939" s="106"/>
    </row>
    <row r="3940" spans="1:17" x14ac:dyDescent="0.25">
      <c r="A3940" t="s">
        <v>331</v>
      </c>
      <c r="B3940" s="25">
        <v>2020</v>
      </c>
      <c r="C3940" s="25" t="s">
        <v>3</v>
      </c>
      <c r="D3940" s="25" t="s">
        <v>66</v>
      </c>
      <c r="E3940" s="25" t="s">
        <v>180</v>
      </c>
      <c r="F3940" s="23" t="s">
        <v>181</v>
      </c>
      <c r="G3940" s="23" t="s">
        <v>492</v>
      </c>
      <c r="H3940" s="32" t="s">
        <v>351</v>
      </c>
      <c r="I3940" s="32" t="s">
        <v>55</v>
      </c>
      <c r="J3940" s="135">
        <v>51</v>
      </c>
      <c r="K3940" s="28">
        <v>0.96077999999999997</v>
      </c>
      <c r="L3940" s="77">
        <v>0.9</v>
      </c>
      <c r="Q3940" s="106"/>
    </row>
    <row r="3941" spans="1:17" x14ac:dyDescent="0.25">
      <c r="A3941" t="s">
        <v>331</v>
      </c>
      <c r="B3941" s="25">
        <v>2021</v>
      </c>
      <c r="C3941" s="25" t="s">
        <v>0</v>
      </c>
      <c r="D3941" s="25" t="s">
        <v>67</v>
      </c>
      <c r="E3941" s="25" t="s">
        <v>180</v>
      </c>
      <c r="F3941" s="23" t="s">
        <v>181</v>
      </c>
      <c r="G3941" s="23" t="s">
        <v>492</v>
      </c>
      <c r="H3941" s="32" t="s">
        <v>351</v>
      </c>
      <c r="I3941" s="32" t="s">
        <v>55</v>
      </c>
      <c r="J3941" s="135">
        <v>60</v>
      </c>
      <c r="K3941" s="28">
        <v>0.98333000000000004</v>
      </c>
      <c r="L3941" s="77">
        <v>0.9</v>
      </c>
      <c r="Q3941" s="106"/>
    </row>
    <row r="3942" spans="1:17" x14ac:dyDescent="0.25">
      <c r="A3942" t="s">
        <v>331</v>
      </c>
      <c r="B3942" s="25">
        <v>2021</v>
      </c>
      <c r="C3942" s="25" t="s">
        <v>1</v>
      </c>
      <c r="D3942" s="25" t="s">
        <v>68</v>
      </c>
      <c r="E3942" s="25" t="s">
        <v>180</v>
      </c>
      <c r="F3942" s="23" t="s">
        <v>181</v>
      </c>
      <c r="G3942" s="23" t="s">
        <v>492</v>
      </c>
      <c r="H3942" s="32" t="s">
        <v>351</v>
      </c>
      <c r="I3942" s="32" t="s">
        <v>55</v>
      </c>
      <c r="J3942" s="135">
        <v>63</v>
      </c>
      <c r="K3942" s="28">
        <v>1</v>
      </c>
      <c r="L3942" s="77">
        <v>0.9</v>
      </c>
      <c r="Q3942" s="106"/>
    </row>
    <row r="3943" spans="1:17" x14ac:dyDescent="0.25">
      <c r="A3943" t="s">
        <v>331</v>
      </c>
      <c r="B3943" s="25">
        <v>2021</v>
      </c>
      <c r="C3943" s="25" t="s">
        <v>2</v>
      </c>
      <c r="D3943" s="25" t="s">
        <v>69</v>
      </c>
      <c r="E3943" s="25" t="s">
        <v>180</v>
      </c>
      <c r="F3943" s="23" t="s">
        <v>181</v>
      </c>
      <c r="G3943" s="23" t="s">
        <v>492</v>
      </c>
      <c r="H3943" s="32" t="s">
        <v>351</v>
      </c>
      <c r="I3943" s="32" t="s">
        <v>55</v>
      </c>
      <c r="J3943" s="135">
        <v>39</v>
      </c>
      <c r="K3943" s="28">
        <v>1</v>
      </c>
      <c r="L3943" s="77">
        <v>0.9</v>
      </c>
      <c r="Q3943" s="106"/>
    </row>
    <row r="3944" spans="1:17" x14ac:dyDescent="0.25">
      <c r="A3944" t="s">
        <v>331</v>
      </c>
      <c r="B3944" s="25">
        <v>2021</v>
      </c>
      <c r="C3944" s="25" t="s">
        <v>3</v>
      </c>
      <c r="D3944" s="25" t="s">
        <v>70</v>
      </c>
      <c r="E3944" s="25" t="s">
        <v>180</v>
      </c>
      <c r="F3944" s="23" t="s">
        <v>181</v>
      </c>
      <c r="G3944" s="23" t="s">
        <v>492</v>
      </c>
      <c r="H3944" s="32" t="s">
        <v>351</v>
      </c>
      <c r="I3944" s="32" t="s">
        <v>55</v>
      </c>
      <c r="J3944" s="135">
        <v>56</v>
      </c>
      <c r="K3944" s="28">
        <v>1</v>
      </c>
      <c r="L3944" s="77">
        <v>0.9</v>
      </c>
      <c r="Q3944" s="106"/>
    </row>
    <row r="3945" spans="1:17" x14ac:dyDescent="0.25">
      <c r="A3945" t="s">
        <v>331</v>
      </c>
      <c r="B3945" s="25">
        <v>2022</v>
      </c>
      <c r="C3945" s="25" t="s">
        <v>0</v>
      </c>
      <c r="D3945" s="25" t="s">
        <v>71</v>
      </c>
      <c r="E3945" s="25" t="s">
        <v>180</v>
      </c>
      <c r="F3945" s="23" t="s">
        <v>181</v>
      </c>
      <c r="G3945" s="23" t="s">
        <v>492</v>
      </c>
      <c r="H3945" s="32" t="s">
        <v>351</v>
      </c>
      <c r="I3945" s="32" t="s">
        <v>55</v>
      </c>
      <c r="J3945" s="135">
        <v>71</v>
      </c>
      <c r="K3945" s="28">
        <v>1</v>
      </c>
      <c r="L3945" s="77">
        <v>0.9</v>
      </c>
      <c r="Q3945" s="106"/>
    </row>
    <row r="3946" spans="1:17" x14ac:dyDescent="0.25">
      <c r="A3946" t="s">
        <v>331</v>
      </c>
      <c r="B3946" s="25">
        <v>2022</v>
      </c>
      <c r="C3946" s="25" t="s">
        <v>1</v>
      </c>
      <c r="D3946" s="25" t="s">
        <v>72</v>
      </c>
      <c r="E3946" s="25" t="s">
        <v>180</v>
      </c>
      <c r="F3946" s="23" t="s">
        <v>181</v>
      </c>
      <c r="G3946" s="23" t="s">
        <v>492</v>
      </c>
      <c r="H3946" s="32" t="s">
        <v>351</v>
      </c>
      <c r="I3946" s="32" t="s">
        <v>55</v>
      </c>
      <c r="J3946" s="135">
        <v>57</v>
      </c>
      <c r="K3946" s="28">
        <v>0.98246</v>
      </c>
      <c r="L3946" s="77">
        <v>0.9</v>
      </c>
      <c r="Q3946" s="106"/>
    </row>
    <row r="3947" spans="1:17" x14ac:dyDescent="0.25">
      <c r="A3947" t="s">
        <v>331</v>
      </c>
      <c r="B3947" s="25">
        <v>2022</v>
      </c>
      <c r="C3947" s="25" t="s">
        <v>2</v>
      </c>
      <c r="D3947" s="25" t="s">
        <v>73</v>
      </c>
      <c r="E3947" s="25" t="s">
        <v>180</v>
      </c>
      <c r="F3947" s="23" t="s">
        <v>181</v>
      </c>
      <c r="G3947" s="23" t="s">
        <v>492</v>
      </c>
      <c r="H3947" s="32" t="s">
        <v>351</v>
      </c>
      <c r="I3947" s="32" t="s">
        <v>55</v>
      </c>
      <c r="J3947" s="135">
        <v>67</v>
      </c>
      <c r="K3947" s="28">
        <v>0.97014999999999996</v>
      </c>
      <c r="L3947" s="77">
        <v>0.9</v>
      </c>
      <c r="Q3947" s="106"/>
    </row>
    <row r="3948" spans="1:17" x14ac:dyDescent="0.25">
      <c r="A3948" t="s">
        <v>331</v>
      </c>
      <c r="B3948" s="25">
        <v>2022</v>
      </c>
      <c r="C3948" s="25" t="s">
        <v>3</v>
      </c>
      <c r="D3948" s="25" t="s">
        <v>493</v>
      </c>
      <c r="E3948" s="25" t="s">
        <v>180</v>
      </c>
      <c r="F3948" s="23" t="s">
        <v>181</v>
      </c>
      <c r="G3948" s="23" t="s">
        <v>492</v>
      </c>
      <c r="H3948" s="32" t="s">
        <v>351</v>
      </c>
      <c r="I3948" s="32" t="s">
        <v>55</v>
      </c>
      <c r="J3948" s="135">
        <v>55</v>
      </c>
      <c r="K3948" s="28">
        <v>1</v>
      </c>
      <c r="L3948" s="77">
        <v>0.9</v>
      </c>
      <c r="Q3948" s="106"/>
    </row>
    <row r="3949" spans="1:17" x14ac:dyDescent="0.25">
      <c r="A3949" t="s">
        <v>331</v>
      </c>
      <c r="B3949" s="25">
        <v>2023</v>
      </c>
      <c r="C3949" s="25" t="s">
        <v>0</v>
      </c>
      <c r="D3949" s="25" t="s">
        <v>537</v>
      </c>
      <c r="E3949" s="25" t="s">
        <v>180</v>
      </c>
      <c r="F3949" s="23" t="s">
        <v>181</v>
      </c>
      <c r="G3949" s="23" t="s">
        <v>492</v>
      </c>
      <c r="H3949" s="32" t="s">
        <v>351</v>
      </c>
      <c r="I3949" s="32" t="s">
        <v>55</v>
      </c>
      <c r="J3949" s="135">
        <v>63</v>
      </c>
      <c r="K3949" s="28">
        <v>1</v>
      </c>
      <c r="L3949" s="77">
        <v>0.9</v>
      </c>
      <c r="Q3949" s="106"/>
    </row>
    <row r="3950" spans="1:17" x14ac:dyDescent="0.25">
      <c r="A3950" t="s">
        <v>331</v>
      </c>
      <c r="B3950" s="25">
        <v>2018</v>
      </c>
      <c r="C3950" s="25" t="s">
        <v>0</v>
      </c>
      <c r="D3950" s="25" t="s">
        <v>54</v>
      </c>
      <c r="E3950" s="25" t="s">
        <v>492</v>
      </c>
      <c r="F3950" s="23" t="s">
        <v>351</v>
      </c>
      <c r="G3950" s="23" t="s">
        <v>492</v>
      </c>
      <c r="H3950" s="32" t="s">
        <v>351</v>
      </c>
      <c r="I3950" s="32" t="s">
        <v>55</v>
      </c>
      <c r="J3950" s="135">
        <v>324</v>
      </c>
      <c r="K3950" s="28">
        <v>0.77468999999999999</v>
      </c>
      <c r="L3950" s="77">
        <v>0.9</v>
      </c>
      <c r="Q3950" s="106"/>
    </row>
    <row r="3951" spans="1:17" x14ac:dyDescent="0.25">
      <c r="A3951" t="s">
        <v>331</v>
      </c>
      <c r="B3951" s="25">
        <v>2018</v>
      </c>
      <c r="C3951" s="25" t="s">
        <v>1</v>
      </c>
      <c r="D3951" s="25" t="s">
        <v>56</v>
      </c>
      <c r="E3951" s="25" t="s">
        <v>492</v>
      </c>
      <c r="F3951" s="23" t="s">
        <v>351</v>
      </c>
      <c r="G3951" s="23" t="s">
        <v>492</v>
      </c>
      <c r="H3951" s="32" t="s">
        <v>351</v>
      </c>
      <c r="I3951" s="32" t="s">
        <v>55</v>
      </c>
      <c r="J3951" s="135">
        <v>327</v>
      </c>
      <c r="K3951" s="28">
        <v>0.83179999999999998</v>
      </c>
      <c r="L3951" s="77">
        <v>0.9</v>
      </c>
      <c r="Q3951" s="106"/>
    </row>
    <row r="3952" spans="1:17" x14ac:dyDescent="0.25">
      <c r="A3952" t="s">
        <v>331</v>
      </c>
      <c r="B3952" s="25">
        <v>2018</v>
      </c>
      <c r="C3952" s="25" t="s">
        <v>2</v>
      </c>
      <c r="D3952" s="25" t="s">
        <v>57</v>
      </c>
      <c r="E3952" s="25" t="s">
        <v>492</v>
      </c>
      <c r="F3952" s="23" t="s">
        <v>351</v>
      </c>
      <c r="G3952" s="23" t="s">
        <v>492</v>
      </c>
      <c r="H3952" s="32" t="s">
        <v>351</v>
      </c>
      <c r="I3952" s="32" t="s">
        <v>55</v>
      </c>
      <c r="J3952" s="135">
        <v>345</v>
      </c>
      <c r="K3952" s="28">
        <v>0.85797000000000001</v>
      </c>
      <c r="L3952" s="77">
        <v>0.9</v>
      </c>
      <c r="Q3952" s="106"/>
    </row>
    <row r="3953" spans="1:17" x14ac:dyDescent="0.25">
      <c r="A3953" t="s">
        <v>331</v>
      </c>
      <c r="B3953" s="25">
        <v>2018</v>
      </c>
      <c r="C3953" s="25" t="s">
        <v>3</v>
      </c>
      <c r="D3953" s="25" t="s">
        <v>58</v>
      </c>
      <c r="E3953" s="25" t="s">
        <v>492</v>
      </c>
      <c r="F3953" s="23" t="s">
        <v>351</v>
      </c>
      <c r="G3953" s="23" t="s">
        <v>492</v>
      </c>
      <c r="H3953" s="32" t="s">
        <v>351</v>
      </c>
      <c r="I3953" s="32" t="s">
        <v>55</v>
      </c>
      <c r="J3953" s="135">
        <v>279</v>
      </c>
      <c r="K3953" s="28">
        <v>0.83153999999999995</v>
      </c>
      <c r="L3953" s="77">
        <v>0.9</v>
      </c>
      <c r="Q3953" s="106"/>
    </row>
    <row r="3954" spans="1:17" x14ac:dyDescent="0.25">
      <c r="A3954" t="s">
        <v>331</v>
      </c>
      <c r="B3954" s="25">
        <v>2019</v>
      </c>
      <c r="C3954" s="25" t="s">
        <v>0</v>
      </c>
      <c r="D3954" s="25" t="s">
        <v>59</v>
      </c>
      <c r="E3954" s="25" t="s">
        <v>492</v>
      </c>
      <c r="F3954" s="23" t="s">
        <v>351</v>
      </c>
      <c r="G3954" s="23" t="s">
        <v>492</v>
      </c>
      <c r="H3954" s="32" t="s">
        <v>351</v>
      </c>
      <c r="I3954" s="32" t="s">
        <v>55</v>
      </c>
      <c r="J3954" s="135">
        <v>306</v>
      </c>
      <c r="K3954" s="28">
        <v>0.88234999999999997</v>
      </c>
      <c r="L3954" s="77">
        <v>0.9</v>
      </c>
      <c r="Q3954" s="106"/>
    </row>
    <row r="3955" spans="1:17" x14ac:dyDescent="0.25">
      <c r="A3955" t="s">
        <v>331</v>
      </c>
      <c r="B3955" s="25">
        <v>2019</v>
      </c>
      <c r="C3955" s="25" t="s">
        <v>1</v>
      </c>
      <c r="D3955" s="25" t="s">
        <v>60</v>
      </c>
      <c r="E3955" s="25" t="s">
        <v>492</v>
      </c>
      <c r="F3955" s="23" t="s">
        <v>351</v>
      </c>
      <c r="G3955" s="23" t="s">
        <v>492</v>
      </c>
      <c r="H3955" s="32" t="s">
        <v>351</v>
      </c>
      <c r="I3955" s="32" t="s">
        <v>55</v>
      </c>
      <c r="J3955" s="135">
        <v>311</v>
      </c>
      <c r="K3955" s="28">
        <v>0.94533999999999996</v>
      </c>
      <c r="L3955" s="77">
        <v>0.9</v>
      </c>
      <c r="Q3955" s="106"/>
    </row>
    <row r="3956" spans="1:17" x14ac:dyDescent="0.25">
      <c r="A3956" t="s">
        <v>331</v>
      </c>
      <c r="B3956" s="25">
        <v>2019</v>
      </c>
      <c r="C3956" s="25" t="s">
        <v>2</v>
      </c>
      <c r="D3956" s="25" t="s">
        <v>61</v>
      </c>
      <c r="E3956" s="25" t="s">
        <v>492</v>
      </c>
      <c r="F3956" s="23" t="s">
        <v>351</v>
      </c>
      <c r="G3956" s="23" t="s">
        <v>492</v>
      </c>
      <c r="H3956" s="32" t="s">
        <v>351</v>
      </c>
      <c r="I3956" s="32" t="s">
        <v>55</v>
      </c>
      <c r="J3956" s="135">
        <v>333</v>
      </c>
      <c r="K3956" s="28">
        <v>0.90690999999999999</v>
      </c>
      <c r="L3956" s="77">
        <v>0.9</v>
      </c>
      <c r="Q3956" s="106"/>
    </row>
    <row r="3957" spans="1:17" x14ac:dyDescent="0.25">
      <c r="A3957" t="s">
        <v>331</v>
      </c>
      <c r="B3957" s="25">
        <v>2019</v>
      </c>
      <c r="C3957" s="25" t="s">
        <v>3</v>
      </c>
      <c r="D3957" s="25" t="s">
        <v>62</v>
      </c>
      <c r="E3957" s="25" t="s">
        <v>492</v>
      </c>
      <c r="F3957" s="23" t="s">
        <v>351</v>
      </c>
      <c r="G3957" s="23" t="s">
        <v>492</v>
      </c>
      <c r="H3957" s="32" t="s">
        <v>351</v>
      </c>
      <c r="I3957" s="32" t="s">
        <v>55</v>
      </c>
      <c r="J3957" s="135">
        <v>314</v>
      </c>
      <c r="K3957" s="28">
        <v>0.93949000000000005</v>
      </c>
      <c r="L3957" s="77">
        <v>0.9</v>
      </c>
      <c r="Q3957" s="106"/>
    </row>
    <row r="3958" spans="1:17" x14ac:dyDescent="0.25">
      <c r="A3958" t="s">
        <v>331</v>
      </c>
      <c r="B3958" s="25">
        <v>2020</v>
      </c>
      <c r="C3958" s="25" t="s">
        <v>0</v>
      </c>
      <c r="D3958" s="25" t="s">
        <v>63</v>
      </c>
      <c r="E3958" s="25" t="s">
        <v>492</v>
      </c>
      <c r="F3958" s="23" t="s">
        <v>351</v>
      </c>
      <c r="G3958" s="23" t="s">
        <v>492</v>
      </c>
      <c r="H3958" s="32" t="s">
        <v>351</v>
      </c>
      <c r="I3958" s="32" t="s">
        <v>55</v>
      </c>
      <c r="J3958" s="135">
        <v>274</v>
      </c>
      <c r="K3958" s="28">
        <v>0.93066000000000004</v>
      </c>
      <c r="L3958" s="77">
        <v>0.9</v>
      </c>
      <c r="Q3958" s="106"/>
    </row>
    <row r="3959" spans="1:17" x14ac:dyDescent="0.25">
      <c r="A3959" t="s">
        <v>331</v>
      </c>
      <c r="B3959" s="25">
        <v>2020</v>
      </c>
      <c r="C3959" s="25" t="s">
        <v>1</v>
      </c>
      <c r="D3959" s="25" t="s">
        <v>64</v>
      </c>
      <c r="E3959" s="25" t="s">
        <v>492</v>
      </c>
      <c r="F3959" s="23" t="s">
        <v>351</v>
      </c>
      <c r="G3959" s="23" t="s">
        <v>492</v>
      </c>
      <c r="H3959" s="32" t="s">
        <v>351</v>
      </c>
      <c r="I3959" s="32" t="s">
        <v>55</v>
      </c>
      <c r="J3959" s="135">
        <v>161</v>
      </c>
      <c r="K3959" s="28">
        <v>0.83850999999999998</v>
      </c>
      <c r="L3959" s="77">
        <v>0.9</v>
      </c>
      <c r="Q3959" s="106"/>
    </row>
    <row r="3960" spans="1:17" x14ac:dyDescent="0.25">
      <c r="A3960" t="s">
        <v>331</v>
      </c>
      <c r="B3960" s="25">
        <v>2020</v>
      </c>
      <c r="C3960" s="25" t="s">
        <v>2</v>
      </c>
      <c r="D3960" s="25" t="s">
        <v>65</v>
      </c>
      <c r="E3960" s="25" t="s">
        <v>492</v>
      </c>
      <c r="F3960" s="23" t="s">
        <v>351</v>
      </c>
      <c r="G3960" s="23" t="s">
        <v>492</v>
      </c>
      <c r="H3960" s="32" t="s">
        <v>351</v>
      </c>
      <c r="I3960" s="32" t="s">
        <v>55</v>
      </c>
      <c r="J3960" s="135">
        <v>235</v>
      </c>
      <c r="K3960" s="28">
        <v>0.86809000000000003</v>
      </c>
      <c r="L3960" s="77">
        <v>0.9</v>
      </c>
      <c r="Q3960" s="106"/>
    </row>
    <row r="3961" spans="1:17" x14ac:dyDescent="0.25">
      <c r="A3961" t="s">
        <v>331</v>
      </c>
      <c r="B3961" s="25">
        <v>2020</v>
      </c>
      <c r="C3961" s="25" t="s">
        <v>3</v>
      </c>
      <c r="D3961" s="25" t="s">
        <v>66</v>
      </c>
      <c r="E3961" s="25" t="s">
        <v>492</v>
      </c>
      <c r="F3961" s="23" t="s">
        <v>351</v>
      </c>
      <c r="G3961" s="23" t="s">
        <v>492</v>
      </c>
      <c r="H3961" s="32" t="s">
        <v>351</v>
      </c>
      <c r="I3961" s="32" t="s">
        <v>55</v>
      </c>
      <c r="J3961" s="135">
        <v>252</v>
      </c>
      <c r="K3961" s="28">
        <v>0.94840999999999998</v>
      </c>
      <c r="L3961" s="77">
        <v>0.9</v>
      </c>
      <c r="Q3961" s="106"/>
    </row>
    <row r="3962" spans="1:17" x14ac:dyDescent="0.25">
      <c r="A3962" t="s">
        <v>331</v>
      </c>
      <c r="B3962" s="25">
        <v>2021</v>
      </c>
      <c r="C3962" s="25" t="s">
        <v>0</v>
      </c>
      <c r="D3962" s="25" t="s">
        <v>67</v>
      </c>
      <c r="E3962" s="25" t="s">
        <v>492</v>
      </c>
      <c r="F3962" s="23" t="s">
        <v>351</v>
      </c>
      <c r="G3962" s="23" t="s">
        <v>492</v>
      </c>
      <c r="H3962" s="32" t="s">
        <v>351</v>
      </c>
      <c r="I3962" s="32" t="s">
        <v>55</v>
      </c>
      <c r="J3962" s="135">
        <v>315</v>
      </c>
      <c r="K3962" s="28">
        <v>0.96189999999999998</v>
      </c>
      <c r="L3962" s="77">
        <v>0.9</v>
      </c>
      <c r="Q3962" s="106"/>
    </row>
    <row r="3963" spans="1:17" x14ac:dyDescent="0.25">
      <c r="A3963" t="s">
        <v>331</v>
      </c>
      <c r="B3963" s="25">
        <v>2021</v>
      </c>
      <c r="C3963" s="25" t="s">
        <v>1</v>
      </c>
      <c r="D3963" s="25" t="s">
        <v>68</v>
      </c>
      <c r="E3963" s="25" t="s">
        <v>492</v>
      </c>
      <c r="F3963" s="23" t="s">
        <v>351</v>
      </c>
      <c r="G3963" s="23" t="s">
        <v>492</v>
      </c>
      <c r="H3963" s="32" t="s">
        <v>351</v>
      </c>
      <c r="I3963" s="32" t="s">
        <v>55</v>
      </c>
      <c r="J3963" s="135">
        <v>304</v>
      </c>
      <c r="K3963" s="28">
        <v>0.98026000000000002</v>
      </c>
      <c r="L3963" s="77">
        <v>0.9</v>
      </c>
      <c r="Q3963" s="106"/>
    </row>
    <row r="3964" spans="1:17" x14ac:dyDescent="0.25">
      <c r="A3964" t="s">
        <v>331</v>
      </c>
      <c r="B3964" s="25">
        <v>2021</v>
      </c>
      <c r="C3964" s="25" t="s">
        <v>2</v>
      </c>
      <c r="D3964" s="25" t="s">
        <v>69</v>
      </c>
      <c r="E3964" s="25" t="s">
        <v>492</v>
      </c>
      <c r="F3964" s="23" t="s">
        <v>351</v>
      </c>
      <c r="G3964" s="23" t="s">
        <v>492</v>
      </c>
      <c r="H3964" s="32" t="s">
        <v>351</v>
      </c>
      <c r="I3964" s="32" t="s">
        <v>55</v>
      </c>
      <c r="J3964" s="135">
        <v>300</v>
      </c>
      <c r="K3964" s="28">
        <v>0.96333000000000002</v>
      </c>
      <c r="L3964" s="77">
        <v>0.9</v>
      </c>
      <c r="Q3964" s="106"/>
    </row>
    <row r="3965" spans="1:17" x14ac:dyDescent="0.25">
      <c r="A3965" t="s">
        <v>331</v>
      </c>
      <c r="B3965" s="25">
        <v>2021</v>
      </c>
      <c r="C3965" s="25" t="s">
        <v>3</v>
      </c>
      <c r="D3965" s="25" t="s">
        <v>70</v>
      </c>
      <c r="E3965" s="25" t="s">
        <v>492</v>
      </c>
      <c r="F3965" s="23" t="s">
        <v>351</v>
      </c>
      <c r="G3965" s="23" t="s">
        <v>492</v>
      </c>
      <c r="H3965" s="32" t="s">
        <v>351</v>
      </c>
      <c r="I3965" s="32" t="s">
        <v>55</v>
      </c>
      <c r="J3965" s="135">
        <v>341</v>
      </c>
      <c r="K3965" s="28">
        <v>0.97067000000000003</v>
      </c>
      <c r="L3965" s="77">
        <v>0.9</v>
      </c>
      <c r="Q3965" s="106"/>
    </row>
    <row r="3966" spans="1:17" x14ac:dyDescent="0.25">
      <c r="A3966" t="s">
        <v>331</v>
      </c>
      <c r="B3966" s="25">
        <v>2022</v>
      </c>
      <c r="C3966" s="25" t="s">
        <v>0</v>
      </c>
      <c r="D3966" s="25" t="s">
        <v>71</v>
      </c>
      <c r="E3966" s="25" t="s">
        <v>492</v>
      </c>
      <c r="F3966" s="23" t="s">
        <v>351</v>
      </c>
      <c r="G3966" s="23" t="s">
        <v>492</v>
      </c>
      <c r="H3966" s="32" t="s">
        <v>351</v>
      </c>
      <c r="I3966" s="32" t="s">
        <v>55</v>
      </c>
      <c r="J3966" s="135">
        <v>361</v>
      </c>
      <c r="K3966" s="28">
        <v>0.97784000000000004</v>
      </c>
      <c r="L3966" s="77">
        <v>0.9</v>
      </c>
      <c r="Q3966" s="106"/>
    </row>
    <row r="3967" spans="1:17" x14ac:dyDescent="0.25">
      <c r="A3967" t="s">
        <v>331</v>
      </c>
      <c r="B3967" s="25">
        <v>2022</v>
      </c>
      <c r="C3967" s="25" t="s">
        <v>1</v>
      </c>
      <c r="D3967" s="25" t="s">
        <v>72</v>
      </c>
      <c r="E3967" s="25" t="s">
        <v>492</v>
      </c>
      <c r="F3967" s="23" t="s">
        <v>351</v>
      </c>
      <c r="G3967" s="23" t="s">
        <v>492</v>
      </c>
      <c r="H3967" s="32" t="s">
        <v>351</v>
      </c>
      <c r="I3967" s="32" t="s">
        <v>55</v>
      </c>
      <c r="J3967" s="135">
        <v>356</v>
      </c>
      <c r="K3967" s="28">
        <v>0.97472000000000003</v>
      </c>
      <c r="L3967" s="77">
        <v>0.9</v>
      </c>
      <c r="Q3967" s="106"/>
    </row>
    <row r="3968" spans="1:17" x14ac:dyDescent="0.25">
      <c r="A3968" t="s">
        <v>331</v>
      </c>
      <c r="B3968" s="25">
        <v>2022</v>
      </c>
      <c r="C3968" s="25" t="s">
        <v>2</v>
      </c>
      <c r="D3968" s="25" t="s">
        <v>73</v>
      </c>
      <c r="E3968" s="25" t="s">
        <v>492</v>
      </c>
      <c r="F3968" s="23" t="s">
        <v>351</v>
      </c>
      <c r="G3968" s="23" t="s">
        <v>492</v>
      </c>
      <c r="H3968" s="32" t="s">
        <v>351</v>
      </c>
      <c r="I3968" s="32" t="s">
        <v>55</v>
      </c>
      <c r="J3968" s="135">
        <v>356</v>
      </c>
      <c r="K3968" s="28">
        <v>0.96348</v>
      </c>
      <c r="L3968" s="77">
        <v>0.9</v>
      </c>
      <c r="Q3968" s="106"/>
    </row>
    <row r="3969" spans="1:17" x14ac:dyDescent="0.25">
      <c r="A3969" t="s">
        <v>331</v>
      </c>
      <c r="B3969" s="25">
        <v>2022</v>
      </c>
      <c r="C3969" s="25" t="s">
        <v>3</v>
      </c>
      <c r="D3969" s="25" t="s">
        <v>493</v>
      </c>
      <c r="E3969" s="25" t="s">
        <v>492</v>
      </c>
      <c r="F3969" s="23" t="s">
        <v>351</v>
      </c>
      <c r="G3969" s="23" t="s">
        <v>492</v>
      </c>
      <c r="H3969" s="32" t="s">
        <v>351</v>
      </c>
      <c r="I3969" s="32" t="s">
        <v>55</v>
      </c>
      <c r="J3969" s="135">
        <v>360</v>
      </c>
      <c r="K3969" s="28">
        <v>0.97499999999999998</v>
      </c>
      <c r="L3969" s="77">
        <v>0.9</v>
      </c>
      <c r="Q3969" s="106"/>
    </row>
    <row r="3970" spans="1:17" x14ac:dyDescent="0.25">
      <c r="A3970" t="s">
        <v>331</v>
      </c>
      <c r="B3970" s="25">
        <v>2023</v>
      </c>
      <c r="C3970" s="25" t="s">
        <v>0</v>
      </c>
      <c r="D3970" s="25" t="s">
        <v>537</v>
      </c>
      <c r="E3970" s="25" t="s">
        <v>492</v>
      </c>
      <c r="F3970" s="23" t="s">
        <v>351</v>
      </c>
      <c r="G3970" s="23" t="s">
        <v>492</v>
      </c>
      <c r="H3970" s="32" t="s">
        <v>351</v>
      </c>
      <c r="I3970" s="32" t="s">
        <v>55</v>
      </c>
      <c r="J3970" s="135">
        <v>347</v>
      </c>
      <c r="K3970" s="28">
        <v>0.98846999999999996</v>
      </c>
      <c r="L3970" s="77">
        <v>0.9</v>
      </c>
      <c r="Q3970" s="106"/>
    </row>
    <row r="3971" spans="1:17" x14ac:dyDescent="0.25">
      <c r="A3971" t="s">
        <v>331</v>
      </c>
      <c r="B3971" s="25">
        <v>2018</v>
      </c>
      <c r="C3971" s="25" t="s">
        <v>0</v>
      </c>
      <c r="D3971" s="25" t="s">
        <v>54</v>
      </c>
      <c r="E3971" s="25" t="s">
        <v>182</v>
      </c>
      <c r="F3971" s="23" t="s">
        <v>183</v>
      </c>
      <c r="G3971" s="23" t="s">
        <v>492</v>
      </c>
      <c r="H3971" s="32" t="s">
        <v>358</v>
      </c>
      <c r="I3971" s="32" t="s">
        <v>55</v>
      </c>
      <c r="J3971" s="135">
        <v>146</v>
      </c>
      <c r="K3971" s="28">
        <v>0.69177999999999995</v>
      </c>
      <c r="L3971" s="77">
        <v>0.9</v>
      </c>
      <c r="Q3971" s="106"/>
    </row>
    <row r="3972" spans="1:17" x14ac:dyDescent="0.25">
      <c r="A3972" t="s">
        <v>331</v>
      </c>
      <c r="B3972" s="25">
        <v>2018</v>
      </c>
      <c r="C3972" s="25" t="s">
        <v>1</v>
      </c>
      <c r="D3972" s="25" t="s">
        <v>56</v>
      </c>
      <c r="E3972" s="25" t="s">
        <v>182</v>
      </c>
      <c r="F3972" s="23" t="s">
        <v>183</v>
      </c>
      <c r="G3972" s="23" t="s">
        <v>492</v>
      </c>
      <c r="H3972" s="32" t="s">
        <v>358</v>
      </c>
      <c r="I3972" s="32" t="s">
        <v>55</v>
      </c>
      <c r="J3972" s="135">
        <v>137</v>
      </c>
      <c r="K3972" s="28">
        <v>0.67883000000000004</v>
      </c>
      <c r="L3972" s="77">
        <v>0.9</v>
      </c>
      <c r="Q3972" s="106"/>
    </row>
    <row r="3973" spans="1:17" x14ac:dyDescent="0.25">
      <c r="A3973" t="s">
        <v>331</v>
      </c>
      <c r="B3973" s="25">
        <v>2018</v>
      </c>
      <c r="C3973" s="25" t="s">
        <v>2</v>
      </c>
      <c r="D3973" s="25" t="s">
        <v>57</v>
      </c>
      <c r="E3973" s="25" t="s">
        <v>182</v>
      </c>
      <c r="F3973" s="23" t="s">
        <v>183</v>
      </c>
      <c r="G3973" s="23" t="s">
        <v>492</v>
      </c>
      <c r="H3973" s="32" t="s">
        <v>358</v>
      </c>
      <c r="I3973" s="32" t="s">
        <v>55</v>
      </c>
      <c r="J3973" s="135">
        <v>209</v>
      </c>
      <c r="K3973" s="28">
        <v>0.72248999999999997</v>
      </c>
      <c r="L3973" s="77">
        <v>0.9</v>
      </c>
      <c r="Q3973" s="106"/>
    </row>
    <row r="3974" spans="1:17" x14ac:dyDescent="0.25">
      <c r="A3974" t="s">
        <v>331</v>
      </c>
      <c r="B3974" s="25">
        <v>2018</v>
      </c>
      <c r="C3974" s="25" t="s">
        <v>3</v>
      </c>
      <c r="D3974" s="25" t="s">
        <v>58</v>
      </c>
      <c r="E3974" s="25" t="s">
        <v>182</v>
      </c>
      <c r="F3974" s="23" t="s">
        <v>183</v>
      </c>
      <c r="G3974" s="23" t="s">
        <v>492</v>
      </c>
      <c r="H3974" s="32" t="s">
        <v>358</v>
      </c>
      <c r="I3974" s="32" t="s">
        <v>55</v>
      </c>
      <c r="J3974" s="135">
        <v>155</v>
      </c>
      <c r="K3974" s="28">
        <v>0.8</v>
      </c>
      <c r="L3974" s="77">
        <v>0.9</v>
      </c>
      <c r="Q3974" s="106"/>
    </row>
    <row r="3975" spans="1:17" x14ac:dyDescent="0.25">
      <c r="A3975" t="s">
        <v>331</v>
      </c>
      <c r="B3975" s="25">
        <v>2019</v>
      </c>
      <c r="C3975" s="25" t="s">
        <v>0</v>
      </c>
      <c r="D3975" s="25" t="s">
        <v>59</v>
      </c>
      <c r="E3975" s="25" t="s">
        <v>182</v>
      </c>
      <c r="F3975" s="23" t="s">
        <v>183</v>
      </c>
      <c r="G3975" s="23" t="s">
        <v>492</v>
      </c>
      <c r="H3975" s="32" t="s">
        <v>358</v>
      </c>
      <c r="I3975" s="32" t="s">
        <v>55</v>
      </c>
      <c r="J3975" s="135">
        <v>173</v>
      </c>
      <c r="K3975" s="28">
        <v>0.83814999999999995</v>
      </c>
      <c r="L3975" s="77">
        <v>0.9</v>
      </c>
      <c r="Q3975" s="106"/>
    </row>
    <row r="3976" spans="1:17" x14ac:dyDescent="0.25">
      <c r="A3976" t="s">
        <v>331</v>
      </c>
      <c r="B3976" s="25">
        <v>2019</v>
      </c>
      <c r="C3976" s="25" t="s">
        <v>1</v>
      </c>
      <c r="D3976" s="25" t="s">
        <v>60</v>
      </c>
      <c r="E3976" s="25" t="s">
        <v>182</v>
      </c>
      <c r="F3976" s="23" t="s">
        <v>183</v>
      </c>
      <c r="G3976" s="23" t="s">
        <v>492</v>
      </c>
      <c r="H3976" s="32" t="s">
        <v>358</v>
      </c>
      <c r="I3976" s="32" t="s">
        <v>55</v>
      </c>
      <c r="J3976" s="135">
        <v>206</v>
      </c>
      <c r="K3976" s="28">
        <v>0.85921999999999998</v>
      </c>
      <c r="L3976" s="77">
        <v>0.9</v>
      </c>
      <c r="Q3976" s="106"/>
    </row>
    <row r="3977" spans="1:17" x14ac:dyDescent="0.25">
      <c r="A3977" t="s">
        <v>331</v>
      </c>
      <c r="B3977" s="25">
        <v>2019</v>
      </c>
      <c r="C3977" s="25" t="s">
        <v>2</v>
      </c>
      <c r="D3977" s="25" t="s">
        <v>61</v>
      </c>
      <c r="E3977" s="25" t="s">
        <v>182</v>
      </c>
      <c r="F3977" s="23" t="s">
        <v>183</v>
      </c>
      <c r="G3977" s="23" t="s">
        <v>492</v>
      </c>
      <c r="H3977" s="32" t="s">
        <v>358</v>
      </c>
      <c r="I3977" s="32" t="s">
        <v>55</v>
      </c>
      <c r="J3977" s="135">
        <v>188</v>
      </c>
      <c r="K3977" s="28">
        <v>0.82447000000000004</v>
      </c>
      <c r="L3977" s="77">
        <v>0.9</v>
      </c>
      <c r="Q3977" s="106"/>
    </row>
    <row r="3978" spans="1:17" x14ac:dyDescent="0.25">
      <c r="A3978" t="s">
        <v>331</v>
      </c>
      <c r="B3978" s="25">
        <v>2019</v>
      </c>
      <c r="C3978" s="25" t="s">
        <v>3</v>
      </c>
      <c r="D3978" s="25" t="s">
        <v>62</v>
      </c>
      <c r="E3978" s="25" t="s">
        <v>182</v>
      </c>
      <c r="F3978" s="23" t="s">
        <v>183</v>
      </c>
      <c r="G3978" s="23" t="s">
        <v>492</v>
      </c>
      <c r="H3978" s="32" t="s">
        <v>358</v>
      </c>
      <c r="I3978" s="32" t="s">
        <v>55</v>
      </c>
      <c r="J3978" s="135">
        <v>225</v>
      </c>
      <c r="K3978" s="28">
        <v>0.89778000000000002</v>
      </c>
      <c r="L3978" s="77">
        <v>0.9</v>
      </c>
      <c r="Q3978" s="106"/>
    </row>
    <row r="3979" spans="1:17" x14ac:dyDescent="0.25">
      <c r="A3979" t="s">
        <v>331</v>
      </c>
      <c r="B3979" s="25">
        <v>2020</v>
      </c>
      <c r="C3979" s="25" t="s">
        <v>0</v>
      </c>
      <c r="D3979" s="25" t="s">
        <v>63</v>
      </c>
      <c r="E3979" s="25" t="s">
        <v>182</v>
      </c>
      <c r="F3979" s="23" t="s">
        <v>183</v>
      </c>
      <c r="G3979" s="23" t="s">
        <v>492</v>
      </c>
      <c r="H3979" s="32" t="s">
        <v>358</v>
      </c>
      <c r="I3979" s="32" t="s">
        <v>55</v>
      </c>
      <c r="J3979" s="135">
        <v>159</v>
      </c>
      <c r="K3979" s="28">
        <v>0.89937</v>
      </c>
      <c r="L3979" s="77">
        <v>0.9</v>
      </c>
      <c r="Q3979" s="106"/>
    </row>
    <row r="3980" spans="1:17" x14ac:dyDescent="0.25">
      <c r="A3980" t="s">
        <v>331</v>
      </c>
      <c r="B3980" s="25">
        <v>2020</v>
      </c>
      <c r="C3980" s="25" t="s">
        <v>1</v>
      </c>
      <c r="D3980" s="25" t="s">
        <v>64</v>
      </c>
      <c r="E3980" s="25" t="s">
        <v>182</v>
      </c>
      <c r="F3980" s="23" t="s">
        <v>183</v>
      </c>
      <c r="G3980" s="23" t="s">
        <v>492</v>
      </c>
      <c r="H3980" s="32" t="s">
        <v>358</v>
      </c>
      <c r="I3980" s="32" t="s">
        <v>55</v>
      </c>
      <c r="J3980" s="135">
        <v>70</v>
      </c>
      <c r="K3980" s="28">
        <v>0.98570999999999998</v>
      </c>
      <c r="L3980" s="77">
        <v>0.9</v>
      </c>
      <c r="Q3980" s="106"/>
    </row>
    <row r="3981" spans="1:17" x14ac:dyDescent="0.25">
      <c r="A3981" t="s">
        <v>331</v>
      </c>
      <c r="B3981" s="25">
        <v>2020</v>
      </c>
      <c r="C3981" s="25" t="s">
        <v>2</v>
      </c>
      <c r="D3981" s="25" t="s">
        <v>65</v>
      </c>
      <c r="E3981" s="25" t="s">
        <v>182</v>
      </c>
      <c r="F3981" s="23" t="s">
        <v>183</v>
      </c>
      <c r="G3981" s="23" t="s">
        <v>492</v>
      </c>
      <c r="H3981" s="32" t="s">
        <v>358</v>
      </c>
      <c r="I3981" s="32" t="s">
        <v>55</v>
      </c>
      <c r="J3981" s="135">
        <v>149</v>
      </c>
      <c r="K3981" s="28">
        <v>0.92617000000000005</v>
      </c>
      <c r="L3981" s="77">
        <v>0.9</v>
      </c>
      <c r="Q3981" s="106"/>
    </row>
    <row r="3982" spans="1:17" x14ac:dyDescent="0.25">
      <c r="A3982" t="s">
        <v>331</v>
      </c>
      <c r="B3982" s="25">
        <v>2020</v>
      </c>
      <c r="C3982" s="25" t="s">
        <v>3</v>
      </c>
      <c r="D3982" s="25" t="s">
        <v>66</v>
      </c>
      <c r="E3982" s="25" t="s">
        <v>182</v>
      </c>
      <c r="F3982" s="23" t="s">
        <v>183</v>
      </c>
      <c r="G3982" s="23" t="s">
        <v>492</v>
      </c>
      <c r="H3982" s="32" t="s">
        <v>358</v>
      </c>
      <c r="I3982" s="32" t="s">
        <v>55</v>
      </c>
      <c r="J3982" s="135">
        <v>159</v>
      </c>
      <c r="K3982" s="28">
        <v>0.91823999999999995</v>
      </c>
      <c r="L3982" s="77">
        <v>0.9</v>
      </c>
      <c r="Q3982" s="106"/>
    </row>
    <row r="3983" spans="1:17" x14ac:dyDescent="0.25">
      <c r="A3983" t="s">
        <v>331</v>
      </c>
      <c r="B3983" s="25">
        <v>2021</v>
      </c>
      <c r="C3983" s="25" t="s">
        <v>0</v>
      </c>
      <c r="D3983" s="25" t="s">
        <v>67</v>
      </c>
      <c r="E3983" s="25" t="s">
        <v>182</v>
      </c>
      <c r="F3983" s="23" t="s">
        <v>183</v>
      </c>
      <c r="G3983" s="23" t="s">
        <v>492</v>
      </c>
      <c r="H3983" s="32" t="s">
        <v>358</v>
      </c>
      <c r="I3983" s="32" t="s">
        <v>55</v>
      </c>
      <c r="J3983" s="135">
        <v>187</v>
      </c>
      <c r="K3983" s="28">
        <v>0.87165999999999999</v>
      </c>
      <c r="L3983" s="77">
        <v>0.9</v>
      </c>
      <c r="Q3983" s="106"/>
    </row>
    <row r="3984" spans="1:17" x14ac:dyDescent="0.25">
      <c r="A3984" t="s">
        <v>331</v>
      </c>
      <c r="B3984" s="25">
        <v>2021</v>
      </c>
      <c r="C3984" s="25" t="s">
        <v>1</v>
      </c>
      <c r="D3984" s="25" t="s">
        <v>68</v>
      </c>
      <c r="E3984" s="25" t="s">
        <v>182</v>
      </c>
      <c r="F3984" s="23" t="s">
        <v>183</v>
      </c>
      <c r="G3984" s="23" t="s">
        <v>492</v>
      </c>
      <c r="H3984" s="32" t="s">
        <v>358</v>
      </c>
      <c r="I3984" s="32" t="s">
        <v>55</v>
      </c>
      <c r="J3984" s="135">
        <v>177</v>
      </c>
      <c r="K3984" s="28">
        <v>0.86441000000000001</v>
      </c>
      <c r="L3984" s="77">
        <v>0.9</v>
      </c>
      <c r="Q3984" s="106"/>
    </row>
    <row r="3985" spans="1:17" x14ac:dyDescent="0.25">
      <c r="A3985" t="s">
        <v>331</v>
      </c>
      <c r="B3985" s="25">
        <v>2021</v>
      </c>
      <c r="C3985" s="25" t="s">
        <v>2</v>
      </c>
      <c r="D3985" s="25" t="s">
        <v>69</v>
      </c>
      <c r="E3985" s="25" t="s">
        <v>182</v>
      </c>
      <c r="F3985" s="23" t="s">
        <v>183</v>
      </c>
      <c r="G3985" s="23" t="s">
        <v>492</v>
      </c>
      <c r="H3985" s="32" t="s">
        <v>358</v>
      </c>
      <c r="I3985" s="32" t="s">
        <v>55</v>
      </c>
      <c r="J3985" s="135">
        <v>160</v>
      </c>
      <c r="K3985" s="28">
        <v>0.75</v>
      </c>
      <c r="L3985" s="77">
        <v>0.9</v>
      </c>
      <c r="Q3985" s="106"/>
    </row>
    <row r="3986" spans="1:17" x14ac:dyDescent="0.25">
      <c r="A3986" t="s">
        <v>331</v>
      </c>
      <c r="B3986" s="25">
        <v>2021</v>
      </c>
      <c r="C3986" s="25" t="s">
        <v>3</v>
      </c>
      <c r="D3986" s="25" t="s">
        <v>70</v>
      </c>
      <c r="E3986" s="25" t="s">
        <v>182</v>
      </c>
      <c r="F3986" s="23" t="s">
        <v>183</v>
      </c>
      <c r="G3986" s="23" t="s">
        <v>492</v>
      </c>
      <c r="H3986" s="32" t="s">
        <v>358</v>
      </c>
      <c r="I3986" s="32" t="s">
        <v>55</v>
      </c>
      <c r="J3986" s="135">
        <v>163</v>
      </c>
      <c r="K3986" s="28">
        <v>0.77914000000000005</v>
      </c>
      <c r="L3986" s="77">
        <v>0.9</v>
      </c>
      <c r="Q3986" s="106"/>
    </row>
    <row r="3987" spans="1:17" x14ac:dyDescent="0.25">
      <c r="A3987" t="s">
        <v>331</v>
      </c>
      <c r="B3987" s="25">
        <v>2022</v>
      </c>
      <c r="C3987" s="25" t="s">
        <v>0</v>
      </c>
      <c r="D3987" s="25" t="s">
        <v>71</v>
      </c>
      <c r="E3987" s="25" t="s">
        <v>182</v>
      </c>
      <c r="F3987" s="23" t="s">
        <v>183</v>
      </c>
      <c r="G3987" s="23" t="s">
        <v>492</v>
      </c>
      <c r="H3987" s="32" t="s">
        <v>358</v>
      </c>
      <c r="I3987" s="32" t="s">
        <v>55</v>
      </c>
      <c r="J3987" s="135">
        <v>181</v>
      </c>
      <c r="K3987" s="28">
        <v>0.71270999999999995</v>
      </c>
      <c r="L3987" s="77">
        <v>0.9</v>
      </c>
      <c r="Q3987" s="106"/>
    </row>
    <row r="3988" spans="1:17" x14ac:dyDescent="0.25">
      <c r="A3988" t="s">
        <v>331</v>
      </c>
      <c r="B3988" s="25">
        <v>2022</v>
      </c>
      <c r="C3988" s="25" t="s">
        <v>1</v>
      </c>
      <c r="D3988" s="25" t="s">
        <v>72</v>
      </c>
      <c r="E3988" s="25" t="s">
        <v>182</v>
      </c>
      <c r="F3988" s="23" t="s">
        <v>183</v>
      </c>
      <c r="G3988" s="23" t="s">
        <v>492</v>
      </c>
      <c r="H3988" s="32" t="s">
        <v>358</v>
      </c>
      <c r="I3988" s="32" t="s">
        <v>55</v>
      </c>
      <c r="J3988" s="135">
        <v>202</v>
      </c>
      <c r="K3988" s="28">
        <v>0.63366</v>
      </c>
      <c r="L3988" s="77">
        <v>0.9</v>
      </c>
      <c r="Q3988" s="106"/>
    </row>
    <row r="3989" spans="1:17" x14ac:dyDescent="0.25">
      <c r="A3989" t="s">
        <v>331</v>
      </c>
      <c r="B3989" s="25">
        <v>2022</v>
      </c>
      <c r="C3989" s="25" t="s">
        <v>2</v>
      </c>
      <c r="D3989" s="25" t="s">
        <v>73</v>
      </c>
      <c r="E3989" s="25" t="s">
        <v>182</v>
      </c>
      <c r="F3989" s="23" t="s">
        <v>183</v>
      </c>
      <c r="G3989" s="23" t="s">
        <v>492</v>
      </c>
      <c r="H3989" s="32" t="s">
        <v>358</v>
      </c>
      <c r="I3989" s="32" t="s">
        <v>55</v>
      </c>
      <c r="J3989" s="135">
        <v>192</v>
      </c>
      <c r="K3989" s="28">
        <v>0.66146000000000005</v>
      </c>
      <c r="L3989" s="77">
        <v>0.9</v>
      </c>
      <c r="Q3989" s="106"/>
    </row>
    <row r="3990" spans="1:17" x14ac:dyDescent="0.25">
      <c r="A3990" t="s">
        <v>331</v>
      </c>
      <c r="B3990" s="25">
        <v>2022</v>
      </c>
      <c r="C3990" s="25" t="s">
        <v>3</v>
      </c>
      <c r="D3990" s="25" t="s">
        <v>493</v>
      </c>
      <c r="E3990" s="25" t="s">
        <v>182</v>
      </c>
      <c r="F3990" s="23" t="s">
        <v>183</v>
      </c>
      <c r="G3990" s="23" t="s">
        <v>492</v>
      </c>
      <c r="H3990" s="32" t="s">
        <v>358</v>
      </c>
      <c r="I3990" s="32" t="s">
        <v>55</v>
      </c>
      <c r="J3990" s="135">
        <v>182</v>
      </c>
      <c r="K3990" s="28">
        <v>0.57142999999999999</v>
      </c>
      <c r="L3990" s="77">
        <v>0.9</v>
      </c>
      <c r="Q3990" s="106"/>
    </row>
    <row r="3991" spans="1:17" x14ac:dyDescent="0.25">
      <c r="A3991" t="s">
        <v>331</v>
      </c>
      <c r="B3991" s="25">
        <v>2023</v>
      </c>
      <c r="C3991" s="25" t="s">
        <v>0</v>
      </c>
      <c r="D3991" s="25" t="s">
        <v>537</v>
      </c>
      <c r="E3991" s="25" t="s">
        <v>182</v>
      </c>
      <c r="F3991" s="23" t="s">
        <v>183</v>
      </c>
      <c r="G3991" s="23" t="s">
        <v>492</v>
      </c>
      <c r="H3991" s="32" t="s">
        <v>358</v>
      </c>
      <c r="I3991" s="32" t="s">
        <v>55</v>
      </c>
      <c r="J3991" s="135">
        <v>201</v>
      </c>
      <c r="K3991" s="28">
        <v>0.87561999999999995</v>
      </c>
      <c r="L3991" s="77">
        <v>0.9</v>
      </c>
      <c r="Q3991" s="106"/>
    </row>
    <row r="3992" spans="1:17" x14ac:dyDescent="0.25">
      <c r="A3992" t="s">
        <v>331</v>
      </c>
      <c r="B3992" s="25">
        <v>2018</v>
      </c>
      <c r="C3992" s="25" t="s">
        <v>0</v>
      </c>
      <c r="D3992" s="25" t="s">
        <v>54</v>
      </c>
      <c r="E3992" s="25" t="s">
        <v>184</v>
      </c>
      <c r="F3992" s="23" t="s">
        <v>185</v>
      </c>
      <c r="G3992" s="23" t="s">
        <v>492</v>
      </c>
      <c r="H3992" s="32" t="s">
        <v>365</v>
      </c>
      <c r="I3992" s="32" t="s">
        <v>55</v>
      </c>
      <c r="J3992" s="135">
        <v>39</v>
      </c>
      <c r="K3992" s="28">
        <v>0.20513000000000001</v>
      </c>
      <c r="L3992" s="77">
        <v>0.9</v>
      </c>
      <c r="Q3992" s="106"/>
    </row>
    <row r="3993" spans="1:17" x14ac:dyDescent="0.25">
      <c r="A3993" t="s">
        <v>331</v>
      </c>
      <c r="B3993" s="25">
        <v>2018</v>
      </c>
      <c r="C3993" s="25" t="s">
        <v>1</v>
      </c>
      <c r="D3993" s="25" t="s">
        <v>56</v>
      </c>
      <c r="E3993" s="25" t="s">
        <v>184</v>
      </c>
      <c r="F3993" s="23" t="s">
        <v>185</v>
      </c>
      <c r="G3993" s="23" t="s">
        <v>492</v>
      </c>
      <c r="H3993" s="32" t="s">
        <v>365</v>
      </c>
      <c r="I3993" s="32" t="s">
        <v>55</v>
      </c>
      <c r="J3993" s="135">
        <v>46</v>
      </c>
      <c r="K3993" s="28">
        <v>0.41304000000000002</v>
      </c>
      <c r="L3993" s="77">
        <v>0.9</v>
      </c>
      <c r="Q3993" s="106"/>
    </row>
    <row r="3994" spans="1:17" x14ac:dyDescent="0.25">
      <c r="A3994" t="s">
        <v>331</v>
      </c>
      <c r="B3994" s="25">
        <v>2018</v>
      </c>
      <c r="C3994" s="25" t="s">
        <v>2</v>
      </c>
      <c r="D3994" s="25" t="s">
        <v>57</v>
      </c>
      <c r="E3994" s="25" t="s">
        <v>184</v>
      </c>
      <c r="F3994" s="23" t="s">
        <v>185</v>
      </c>
      <c r="G3994" s="23" t="s">
        <v>492</v>
      </c>
      <c r="H3994" s="32" t="s">
        <v>365</v>
      </c>
      <c r="I3994" s="32" t="s">
        <v>55</v>
      </c>
      <c r="J3994" s="135">
        <v>43</v>
      </c>
      <c r="K3994" s="28">
        <v>0.58140000000000003</v>
      </c>
      <c r="L3994" s="77">
        <v>0.9</v>
      </c>
      <c r="Q3994" s="106"/>
    </row>
    <row r="3995" spans="1:17" x14ac:dyDescent="0.25">
      <c r="A3995" t="s">
        <v>331</v>
      </c>
      <c r="B3995" s="25">
        <v>2018</v>
      </c>
      <c r="C3995" s="25" t="s">
        <v>3</v>
      </c>
      <c r="D3995" s="25" t="s">
        <v>58</v>
      </c>
      <c r="E3995" s="25" t="s">
        <v>184</v>
      </c>
      <c r="F3995" s="23" t="s">
        <v>185</v>
      </c>
      <c r="G3995" s="23" t="s">
        <v>492</v>
      </c>
      <c r="H3995" s="32" t="s">
        <v>365</v>
      </c>
      <c r="I3995" s="32" t="s">
        <v>55</v>
      </c>
      <c r="J3995" s="135">
        <v>43</v>
      </c>
      <c r="K3995" s="28">
        <v>0.51163000000000003</v>
      </c>
      <c r="L3995" s="77">
        <v>0.9</v>
      </c>
      <c r="Q3995" s="106"/>
    </row>
    <row r="3996" spans="1:17" x14ac:dyDescent="0.25">
      <c r="A3996" t="s">
        <v>331</v>
      </c>
      <c r="B3996" s="25">
        <v>2019</v>
      </c>
      <c r="C3996" s="25" t="s">
        <v>0</v>
      </c>
      <c r="D3996" s="25" t="s">
        <v>59</v>
      </c>
      <c r="E3996" s="25" t="s">
        <v>184</v>
      </c>
      <c r="F3996" s="23" t="s">
        <v>185</v>
      </c>
      <c r="G3996" s="23" t="s">
        <v>492</v>
      </c>
      <c r="H3996" s="32" t="s">
        <v>365</v>
      </c>
      <c r="I3996" s="32" t="s">
        <v>55</v>
      </c>
      <c r="J3996" s="135">
        <v>52</v>
      </c>
      <c r="K3996" s="28">
        <v>0.71153999999999995</v>
      </c>
      <c r="L3996" s="77">
        <v>0.9</v>
      </c>
      <c r="Q3996" s="106"/>
    </row>
    <row r="3997" spans="1:17" x14ac:dyDescent="0.25">
      <c r="A3997" t="s">
        <v>331</v>
      </c>
      <c r="B3997" s="25">
        <v>2019</v>
      </c>
      <c r="C3997" s="25" t="s">
        <v>1</v>
      </c>
      <c r="D3997" s="25" t="s">
        <v>60</v>
      </c>
      <c r="E3997" s="25" t="s">
        <v>184</v>
      </c>
      <c r="F3997" s="23" t="s">
        <v>185</v>
      </c>
      <c r="G3997" s="23" t="s">
        <v>492</v>
      </c>
      <c r="H3997" s="32" t="s">
        <v>365</v>
      </c>
      <c r="I3997" s="32" t="s">
        <v>55</v>
      </c>
      <c r="J3997" s="135">
        <v>52</v>
      </c>
      <c r="K3997" s="28">
        <v>0.75</v>
      </c>
      <c r="L3997" s="77">
        <v>0.9</v>
      </c>
      <c r="Q3997" s="106"/>
    </row>
    <row r="3998" spans="1:17" x14ac:dyDescent="0.25">
      <c r="A3998" t="s">
        <v>331</v>
      </c>
      <c r="B3998" s="25">
        <v>2019</v>
      </c>
      <c r="C3998" s="25" t="s">
        <v>2</v>
      </c>
      <c r="D3998" s="25" t="s">
        <v>61</v>
      </c>
      <c r="E3998" s="25" t="s">
        <v>184</v>
      </c>
      <c r="F3998" s="23" t="s">
        <v>185</v>
      </c>
      <c r="G3998" s="23" t="s">
        <v>492</v>
      </c>
      <c r="H3998" s="32" t="s">
        <v>365</v>
      </c>
      <c r="I3998" s="32" t="s">
        <v>55</v>
      </c>
      <c r="J3998" s="135">
        <v>46</v>
      </c>
      <c r="K3998" s="28">
        <v>0.84782999999999997</v>
      </c>
      <c r="L3998" s="77">
        <v>0.9</v>
      </c>
      <c r="Q3998" s="106"/>
    </row>
    <row r="3999" spans="1:17" x14ac:dyDescent="0.25">
      <c r="A3999" t="s">
        <v>331</v>
      </c>
      <c r="B3999" s="25">
        <v>2019</v>
      </c>
      <c r="C3999" s="25" t="s">
        <v>3</v>
      </c>
      <c r="D3999" s="25" t="s">
        <v>62</v>
      </c>
      <c r="E3999" s="25" t="s">
        <v>184</v>
      </c>
      <c r="F3999" s="23" t="s">
        <v>185</v>
      </c>
      <c r="G3999" s="23" t="s">
        <v>492</v>
      </c>
      <c r="H3999" s="32" t="s">
        <v>365</v>
      </c>
      <c r="I3999" s="32" t="s">
        <v>55</v>
      </c>
      <c r="J3999" s="135">
        <v>60</v>
      </c>
      <c r="K3999" s="28">
        <v>0.86667000000000005</v>
      </c>
      <c r="L3999" s="77">
        <v>0.9</v>
      </c>
      <c r="Q3999" s="106"/>
    </row>
    <row r="4000" spans="1:17" x14ac:dyDescent="0.25">
      <c r="A4000" t="s">
        <v>331</v>
      </c>
      <c r="B4000" s="25">
        <v>2020</v>
      </c>
      <c r="C4000" s="25" t="s">
        <v>0</v>
      </c>
      <c r="D4000" s="25" t="s">
        <v>63</v>
      </c>
      <c r="E4000" s="25" t="s">
        <v>184</v>
      </c>
      <c r="F4000" s="23" t="s">
        <v>185</v>
      </c>
      <c r="G4000" s="23" t="s">
        <v>492</v>
      </c>
      <c r="H4000" s="32" t="s">
        <v>365</v>
      </c>
      <c r="I4000" s="32" t="s">
        <v>55</v>
      </c>
      <c r="J4000" s="135">
        <v>42</v>
      </c>
      <c r="K4000" s="28">
        <v>0.92857000000000001</v>
      </c>
      <c r="L4000" s="77">
        <v>0.9</v>
      </c>
      <c r="Q4000" s="106"/>
    </row>
    <row r="4001" spans="1:17" x14ac:dyDescent="0.25">
      <c r="A4001" t="s">
        <v>331</v>
      </c>
      <c r="B4001" s="25">
        <v>2020</v>
      </c>
      <c r="C4001" s="25" t="s">
        <v>1</v>
      </c>
      <c r="D4001" s="25" t="s">
        <v>64</v>
      </c>
      <c r="E4001" s="25" t="s">
        <v>184</v>
      </c>
      <c r="F4001" s="23" t="s">
        <v>185</v>
      </c>
      <c r="G4001" s="23" t="s">
        <v>492</v>
      </c>
      <c r="H4001" s="32" t="s">
        <v>365</v>
      </c>
      <c r="I4001" s="32" t="s">
        <v>55</v>
      </c>
      <c r="J4001" s="135">
        <v>29</v>
      </c>
      <c r="K4001" s="28">
        <v>0.86207</v>
      </c>
      <c r="L4001" s="77">
        <v>0.9</v>
      </c>
      <c r="Q4001" s="106"/>
    </row>
    <row r="4002" spans="1:17" x14ac:dyDescent="0.25">
      <c r="A4002" t="s">
        <v>331</v>
      </c>
      <c r="B4002" s="25">
        <v>2020</v>
      </c>
      <c r="C4002" s="25" t="s">
        <v>2</v>
      </c>
      <c r="D4002" s="25" t="s">
        <v>65</v>
      </c>
      <c r="E4002" s="25" t="s">
        <v>184</v>
      </c>
      <c r="F4002" s="23" t="s">
        <v>185</v>
      </c>
      <c r="G4002" s="23" t="s">
        <v>492</v>
      </c>
      <c r="H4002" s="32" t="s">
        <v>365</v>
      </c>
      <c r="I4002" s="32" t="s">
        <v>55</v>
      </c>
      <c r="J4002" s="135">
        <v>54</v>
      </c>
      <c r="K4002" s="28">
        <v>0.94443999999999995</v>
      </c>
      <c r="L4002" s="77">
        <v>0.9</v>
      </c>
      <c r="Q4002" s="106"/>
    </row>
    <row r="4003" spans="1:17" x14ac:dyDescent="0.25">
      <c r="A4003" t="s">
        <v>331</v>
      </c>
      <c r="B4003" s="25">
        <v>2020</v>
      </c>
      <c r="C4003" s="25" t="s">
        <v>3</v>
      </c>
      <c r="D4003" s="25" t="s">
        <v>66</v>
      </c>
      <c r="E4003" s="25" t="s">
        <v>184</v>
      </c>
      <c r="F4003" s="23" t="s">
        <v>185</v>
      </c>
      <c r="G4003" s="23" t="s">
        <v>492</v>
      </c>
      <c r="H4003" s="32" t="s">
        <v>365</v>
      </c>
      <c r="I4003" s="32" t="s">
        <v>55</v>
      </c>
      <c r="J4003" s="135">
        <v>55</v>
      </c>
      <c r="K4003" s="28">
        <v>0.85455000000000003</v>
      </c>
      <c r="L4003" s="77">
        <v>0.9</v>
      </c>
      <c r="Q4003" s="106"/>
    </row>
    <row r="4004" spans="1:17" x14ac:dyDescent="0.25">
      <c r="A4004" t="s">
        <v>331</v>
      </c>
      <c r="B4004" s="25">
        <v>2021</v>
      </c>
      <c r="C4004" s="25" t="s">
        <v>0</v>
      </c>
      <c r="D4004" s="25" t="s">
        <v>67</v>
      </c>
      <c r="E4004" s="25" t="s">
        <v>184</v>
      </c>
      <c r="F4004" s="23" t="s">
        <v>185</v>
      </c>
      <c r="G4004" s="23" t="s">
        <v>492</v>
      </c>
      <c r="H4004" s="32" t="s">
        <v>365</v>
      </c>
      <c r="I4004" s="32" t="s">
        <v>55</v>
      </c>
      <c r="J4004" s="135">
        <v>55</v>
      </c>
      <c r="K4004" s="28">
        <v>0.89090999999999998</v>
      </c>
      <c r="L4004" s="77">
        <v>0.9</v>
      </c>
      <c r="Q4004" s="106"/>
    </row>
    <row r="4005" spans="1:17" x14ac:dyDescent="0.25">
      <c r="A4005" t="s">
        <v>331</v>
      </c>
      <c r="B4005" s="25">
        <v>2021</v>
      </c>
      <c r="C4005" s="25" t="s">
        <v>1</v>
      </c>
      <c r="D4005" s="25" t="s">
        <v>68</v>
      </c>
      <c r="E4005" s="25" t="s">
        <v>184</v>
      </c>
      <c r="F4005" s="23" t="s">
        <v>185</v>
      </c>
      <c r="G4005" s="23" t="s">
        <v>492</v>
      </c>
      <c r="H4005" s="32" t="s">
        <v>365</v>
      </c>
      <c r="I4005" s="32" t="s">
        <v>55</v>
      </c>
      <c r="J4005" s="135">
        <v>62</v>
      </c>
      <c r="K4005" s="28">
        <v>0.82257999999999998</v>
      </c>
      <c r="L4005" s="77">
        <v>0.9</v>
      </c>
      <c r="Q4005" s="106"/>
    </row>
    <row r="4006" spans="1:17" x14ac:dyDescent="0.25">
      <c r="A4006" t="s">
        <v>331</v>
      </c>
      <c r="B4006" s="25">
        <v>2021</v>
      </c>
      <c r="C4006" s="25" t="s">
        <v>2</v>
      </c>
      <c r="D4006" s="25" t="s">
        <v>69</v>
      </c>
      <c r="E4006" s="25" t="s">
        <v>184</v>
      </c>
      <c r="F4006" s="23" t="s">
        <v>185</v>
      </c>
      <c r="G4006" s="23" t="s">
        <v>492</v>
      </c>
      <c r="H4006" s="32" t="s">
        <v>365</v>
      </c>
      <c r="I4006" s="32" t="s">
        <v>55</v>
      </c>
      <c r="J4006" s="135">
        <v>51</v>
      </c>
      <c r="K4006" s="28">
        <v>0.80391999999999997</v>
      </c>
      <c r="L4006" s="77">
        <v>0.9</v>
      </c>
      <c r="Q4006" s="106"/>
    </row>
    <row r="4007" spans="1:17" x14ac:dyDescent="0.25">
      <c r="A4007" t="s">
        <v>331</v>
      </c>
      <c r="B4007" s="25">
        <v>2021</v>
      </c>
      <c r="C4007" s="25" t="s">
        <v>3</v>
      </c>
      <c r="D4007" s="25" t="s">
        <v>70</v>
      </c>
      <c r="E4007" s="25" t="s">
        <v>184</v>
      </c>
      <c r="F4007" s="23" t="s">
        <v>185</v>
      </c>
      <c r="G4007" s="23" t="s">
        <v>492</v>
      </c>
      <c r="H4007" s="32" t="s">
        <v>365</v>
      </c>
      <c r="I4007" s="32" t="s">
        <v>55</v>
      </c>
      <c r="J4007" s="135">
        <v>45</v>
      </c>
      <c r="K4007" s="28">
        <v>0.82221999999999995</v>
      </c>
      <c r="L4007" s="77">
        <v>0.9</v>
      </c>
      <c r="Q4007" s="106"/>
    </row>
    <row r="4008" spans="1:17" x14ac:dyDescent="0.25">
      <c r="A4008" t="s">
        <v>331</v>
      </c>
      <c r="B4008" s="25">
        <v>2022</v>
      </c>
      <c r="C4008" s="25" t="s">
        <v>0</v>
      </c>
      <c r="D4008" s="25" t="s">
        <v>71</v>
      </c>
      <c r="E4008" s="25" t="s">
        <v>184</v>
      </c>
      <c r="F4008" s="23" t="s">
        <v>185</v>
      </c>
      <c r="G4008" s="23" t="s">
        <v>492</v>
      </c>
      <c r="H4008" s="32" t="s">
        <v>365</v>
      </c>
      <c r="I4008" s="32" t="s">
        <v>55</v>
      </c>
      <c r="J4008" s="135">
        <v>46</v>
      </c>
      <c r="K4008" s="28">
        <v>0.67391000000000001</v>
      </c>
      <c r="L4008" s="77">
        <v>0.9</v>
      </c>
      <c r="Q4008" s="106"/>
    </row>
    <row r="4009" spans="1:17" x14ac:dyDescent="0.25">
      <c r="A4009" t="s">
        <v>331</v>
      </c>
      <c r="B4009" s="25">
        <v>2022</v>
      </c>
      <c r="C4009" s="25" t="s">
        <v>1</v>
      </c>
      <c r="D4009" s="25" t="s">
        <v>72</v>
      </c>
      <c r="E4009" s="25" t="s">
        <v>184</v>
      </c>
      <c r="F4009" s="23" t="s">
        <v>185</v>
      </c>
      <c r="G4009" s="23" t="s">
        <v>492</v>
      </c>
      <c r="H4009" s="32" t="s">
        <v>365</v>
      </c>
      <c r="I4009" s="32" t="s">
        <v>55</v>
      </c>
      <c r="J4009" s="135">
        <v>57</v>
      </c>
      <c r="K4009" s="28">
        <v>0.63158000000000003</v>
      </c>
      <c r="L4009" s="77">
        <v>0.9</v>
      </c>
      <c r="Q4009" s="106"/>
    </row>
    <row r="4010" spans="1:17" x14ac:dyDescent="0.25">
      <c r="A4010" t="s">
        <v>331</v>
      </c>
      <c r="B4010" s="25">
        <v>2022</v>
      </c>
      <c r="C4010" s="25" t="s">
        <v>2</v>
      </c>
      <c r="D4010" s="25" t="s">
        <v>73</v>
      </c>
      <c r="E4010" s="25" t="s">
        <v>184</v>
      </c>
      <c r="F4010" s="23" t="s">
        <v>185</v>
      </c>
      <c r="G4010" s="23" t="s">
        <v>492</v>
      </c>
      <c r="H4010" s="32" t="s">
        <v>365</v>
      </c>
      <c r="I4010" s="32" t="s">
        <v>55</v>
      </c>
      <c r="J4010" s="135">
        <v>42</v>
      </c>
      <c r="K4010" s="28">
        <v>0.71428999999999998</v>
      </c>
      <c r="L4010" s="77">
        <v>0.9</v>
      </c>
      <c r="Q4010" s="106"/>
    </row>
    <row r="4011" spans="1:17" x14ac:dyDescent="0.25">
      <c r="A4011" t="s">
        <v>331</v>
      </c>
      <c r="B4011" s="25">
        <v>2022</v>
      </c>
      <c r="C4011" s="25" t="s">
        <v>3</v>
      </c>
      <c r="D4011" s="25" t="s">
        <v>493</v>
      </c>
      <c r="E4011" s="25" t="s">
        <v>184</v>
      </c>
      <c r="F4011" s="23" t="s">
        <v>185</v>
      </c>
      <c r="G4011" s="23" t="s">
        <v>492</v>
      </c>
      <c r="H4011" s="32" t="s">
        <v>365</v>
      </c>
      <c r="I4011" s="32" t="s">
        <v>55</v>
      </c>
      <c r="J4011" s="135">
        <v>34</v>
      </c>
      <c r="K4011" s="28">
        <v>0.85294000000000003</v>
      </c>
      <c r="L4011" s="77">
        <v>0.9</v>
      </c>
      <c r="Q4011" s="106"/>
    </row>
    <row r="4012" spans="1:17" x14ac:dyDescent="0.25">
      <c r="A4012" t="s">
        <v>331</v>
      </c>
      <c r="B4012" s="25">
        <v>2023</v>
      </c>
      <c r="C4012" s="25" t="s">
        <v>0</v>
      </c>
      <c r="D4012" s="25" t="s">
        <v>537</v>
      </c>
      <c r="E4012" s="25" t="s">
        <v>184</v>
      </c>
      <c r="F4012" s="23" t="s">
        <v>185</v>
      </c>
      <c r="G4012" s="23" t="s">
        <v>492</v>
      </c>
      <c r="H4012" s="32" t="s">
        <v>365</v>
      </c>
      <c r="I4012" s="32" t="s">
        <v>55</v>
      </c>
      <c r="J4012" s="135">
        <v>47</v>
      </c>
      <c r="K4012" s="28">
        <v>0.72340000000000004</v>
      </c>
      <c r="L4012" s="77">
        <v>0.9</v>
      </c>
      <c r="Q4012" s="106"/>
    </row>
    <row r="4013" spans="1:17" x14ac:dyDescent="0.25">
      <c r="A4013" t="s">
        <v>331</v>
      </c>
      <c r="B4013" s="25">
        <v>2018</v>
      </c>
      <c r="C4013" s="25" t="s">
        <v>0</v>
      </c>
      <c r="D4013" s="25" t="s">
        <v>54</v>
      </c>
      <c r="E4013" s="25" t="s">
        <v>186</v>
      </c>
      <c r="F4013" s="23" t="s">
        <v>187</v>
      </c>
      <c r="G4013" s="23" t="s">
        <v>492</v>
      </c>
      <c r="H4013" s="32" t="s">
        <v>361</v>
      </c>
      <c r="I4013" s="32" t="s">
        <v>55</v>
      </c>
      <c r="J4013" s="135">
        <v>186</v>
      </c>
      <c r="K4013" s="28">
        <v>0.72580999999999996</v>
      </c>
      <c r="L4013" s="77">
        <v>0.9</v>
      </c>
      <c r="Q4013" s="106"/>
    </row>
    <row r="4014" spans="1:17" x14ac:dyDescent="0.25">
      <c r="A4014" t="s">
        <v>331</v>
      </c>
      <c r="B4014" s="25">
        <v>2018</v>
      </c>
      <c r="C4014" s="25" t="s">
        <v>1</v>
      </c>
      <c r="D4014" s="25" t="s">
        <v>56</v>
      </c>
      <c r="E4014" s="25" t="s">
        <v>186</v>
      </c>
      <c r="F4014" s="23" t="s">
        <v>187</v>
      </c>
      <c r="G4014" s="23" t="s">
        <v>492</v>
      </c>
      <c r="H4014" s="32" t="s">
        <v>361</v>
      </c>
      <c r="I4014" s="32" t="s">
        <v>55</v>
      </c>
      <c r="J4014" s="135">
        <v>170</v>
      </c>
      <c r="K4014" s="28">
        <v>0.40588000000000002</v>
      </c>
      <c r="L4014" s="77">
        <v>0.9</v>
      </c>
      <c r="Q4014" s="106"/>
    </row>
    <row r="4015" spans="1:17" x14ac:dyDescent="0.25">
      <c r="A4015" t="s">
        <v>331</v>
      </c>
      <c r="B4015" s="25">
        <v>2018</v>
      </c>
      <c r="C4015" s="25" t="s">
        <v>2</v>
      </c>
      <c r="D4015" s="25" t="s">
        <v>57</v>
      </c>
      <c r="E4015" s="25" t="s">
        <v>186</v>
      </c>
      <c r="F4015" s="23" t="s">
        <v>187</v>
      </c>
      <c r="G4015" s="23" t="s">
        <v>492</v>
      </c>
      <c r="H4015" s="32" t="s">
        <v>361</v>
      </c>
      <c r="I4015" s="32" t="s">
        <v>55</v>
      </c>
      <c r="J4015" s="135">
        <v>194</v>
      </c>
      <c r="K4015" s="28">
        <v>0.46906999999999999</v>
      </c>
      <c r="L4015" s="77">
        <v>0.9</v>
      </c>
      <c r="Q4015" s="106"/>
    </row>
    <row r="4016" spans="1:17" x14ac:dyDescent="0.25">
      <c r="A4016" t="s">
        <v>331</v>
      </c>
      <c r="B4016" s="25">
        <v>2018</v>
      </c>
      <c r="C4016" s="25" t="s">
        <v>3</v>
      </c>
      <c r="D4016" s="25" t="s">
        <v>58</v>
      </c>
      <c r="E4016" s="25" t="s">
        <v>186</v>
      </c>
      <c r="F4016" s="23" t="s">
        <v>187</v>
      </c>
      <c r="G4016" s="23" t="s">
        <v>492</v>
      </c>
      <c r="H4016" s="32" t="s">
        <v>361</v>
      </c>
      <c r="I4016" s="32" t="s">
        <v>55</v>
      </c>
      <c r="J4016" s="135">
        <v>195</v>
      </c>
      <c r="K4016" s="28">
        <v>0.68718000000000001</v>
      </c>
      <c r="L4016" s="77">
        <v>0.9</v>
      </c>
      <c r="Q4016" s="106"/>
    </row>
    <row r="4017" spans="1:17" x14ac:dyDescent="0.25">
      <c r="A4017" t="s">
        <v>331</v>
      </c>
      <c r="B4017" s="25">
        <v>2019</v>
      </c>
      <c r="C4017" s="25" t="s">
        <v>0</v>
      </c>
      <c r="D4017" s="25" t="s">
        <v>59</v>
      </c>
      <c r="E4017" s="25" t="s">
        <v>186</v>
      </c>
      <c r="F4017" s="23" t="s">
        <v>187</v>
      </c>
      <c r="G4017" s="23" t="s">
        <v>492</v>
      </c>
      <c r="H4017" s="32" t="s">
        <v>361</v>
      </c>
      <c r="I4017" s="32" t="s">
        <v>55</v>
      </c>
      <c r="J4017" s="135">
        <v>193</v>
      </c>
      <c r="K4017" s="28">
        <v>0.96372999999999998</v>
      </c>
      <c r="L4017" s="77">
        <v>0.9</v>
      </c>
      <c r="Q4017" s="106"/>
    </row>
    <row r="4018" spans="1:17" x14ac:dyDescent="0.25">
      <c r="A4018" t="s">
        <v>331</v>
      </c>
      <c r="B4018" s="25">
        <v>2019</v>
      </c>
      <c r="C4018" s="25" t="s">
        <v>1</v>
      </c>
      <c r="D4018" s="25" t="s">
        <v>60</v>
      </c>
      <c r="E4018" s="25" t="s">
        <v>186</v>
      </c>
      <c r="F4018" s="23" t="s">
        <v>187</v>
      </c>
      <c r="G4018" s="23" t="s">
        <v>492</v>
      </c>
      <c r="H4018" s="32" t="s">
        <v>361</v>
      </c>
      <c r="I4018" s="32" t="s">
        <v>55</v>
      </c>
      <c r="J4018" s="135">
        <v>193</v>
      </c>
      <c r="K4018" s="28">
        <v>0.94301000000000001</v>
      </c>
      <c r="L4018" s="77">
        <v>0.9</v>
      </c>
      <c r="Q4018" s="106"/>
    </row>
    <row r="4019" spans="1:17" x14ac:dyDescent="0.25">
      <c r="A4019" t="s">
        <v>331</v>
      </c>
      <c r="B4019" s="25">
        <v>2019</v>
      </c>
      <c r="C4019" s="25" t="s">
        <v>2</v>
      </c>
      <c r="D4019" s="25" t="s">
        <v>61</v>
      </c>
      <c r="E4019" s="25" t="s">
        <v>186</v>
      </c>
      <c r="F4019" s="23" t="s">
        <v>187</v>
      </c>
      <c r="G4019" s="23" t="s">
        <v>492</v>
      </c>
      <c r="H4019" s="32" t="s">
        <v>361</v>
      </c>
      <c r="I4019" s="32" t="s">
        <v>55</v>
      </c>
      <c r="J4019" s="135">
        <v>206</v>
      </c>
      <c r="K4019" s="28">
        <v>0.91261999999999999</v>
      </c>
      <c r="L4019" s="77">
        <v>0.9</v>
      </c>
      <c r="Q4019" s="106"/>
    </row>
    <row r="4020" spans="1:17" x14ac:dyDescent="0.25">
      <c r="A4020" t="s">
        <v>331</v>
      </c>
      <c r="B4020" s="25">
        <v>2019</v>
      </c>
      <c r="C4020" s="25" t="s">
        <v>3</v>
      </c>
      <c r="D4020" s="25" t="s">
        <v>62</v>
      </c>
      <c r="E4020" s="25" t="s">
        <v>186</v>
      </c>
      <c r="F4020" s="23" t="s">
        <v>187</v>
      </c>
      <c r="G4020" s="23" t="s">
        <v>492</v>
      </c>
      <c r="H4020" s="32" t="s">
        <v>361</v>
      </c>
      <c r="I4020" s="32" t="s">
        <v>55</v>
      </c>
      <c r="J4020" s="135">
        <v>187</v>
      </c>
      <c r="K4020" s="28">
        <v>0.91444000000000003</v>
      </c>
      <c r="L4020" s="77">
        <v>0.9</v>
      </c>
      <c r="Q4020" s="106"/>
    </row>
    <row r="4021" spans="1:17" x14ac:dyDescent="0.25">
      <c r="A4021" t="s">
        <v>331</v>
      </c>
      <c r="B4021" s="25">
        <v>2020</v>
      </c>
      <c r="C4021" s="25" t="s">
        <v>0</v>
      </c>
      <c r="D4021" s="25" t="s">
        <v>63</v>
      </c>
      <c r="E4021" s="25" t="s">
        <v>186</v>
      </c>
      <c r="F4021" s="23" t="s">
        <v>187</v>
      </c>
      <c r="G4021" s="23" t="s">
        <v>492</v>
      </c>
      <c r="H4021" s="32" t="s">
        <v>361</v>
      </c>
      <c r="I4021" s="32" t="s">
        <v>55</v>
      </c>
      <c r="J4021" s="135">
        <v>208</v>
      </c>
      <c r="K4021" s="28">
        <v>0.89422999999999997</v>
      </c>
      <c r="L4021" s="77">
        <v>0.9</v>
      </c>
      <c r="Q4021" s="106"/>
    </row>
    <row r="4022" spans="1:17" x14ac:dyDescent="0.25">
      <c r="A4022" t="s">
        <v>331</v>
      </c>
      <c r="B4022" s="25">
        <v>2020</v>
      </c>
      <c r="C4022" s="25" t="s">
        <v>1</v>
      </c>
      <c r="D4022" s="25" t="s">
        <v>64</v>
      </c>
      <c r="E4022" s="25" t="s">
        <v>186</v>
      </c>
      <c r="F4022" s="23" t="s">
        <v>187</v>
      </c>
      <c r="G4022" s="23" t="s">
        <v>492</v>
      </c>
      <c r="H4022" s="32" t="s">
        <v>361</v>
      </c>
      <c r="I4022" s="32" t="s">
        <v>55</v>
      </c>
      <c r="J4022" s="135">
        <v>95</v>
      </c>
      <c r="K4022" s="28">
        <v>0.78947000000000001</v>
      </c>
      <c r="L4022" s="77">
        <v>0.9</v>
      </c>
      <c r="Q4022" s="106"/>
    </row>
    <row r="4023" spans="1:17" x14ac:dyDescent="0.25">
      <c r="A4023" t="s">
        <v>331</v>
      </c>
      <c r="B4023" s="25">
        <v>2020</v>
      </c>
      <c r="C4023" s="25" t="s">
        <v>2</v>
      </c>
      <c r="D4023" s="25" t="s">
        <v>65</v>
      </c>
      <c r="E4023" s="25" t="s">
        <v>186</v>
      </c>
      <c r="F4023" s="23" t="s">
        <v>187</v>
      </c>
      <c r="G4023" s="23" t="s">
        <v>492</v>
      </c>
      <c r="H4023" s="32" t="s">
        <v>361</v>
      </c>
      <c r="I4023" s="32" t="s">
        <v>55</v>
      </c>
      <c r="J4023" s="135">
        <v>145</v>
      </c>
      <c r="K4023" s="28">
        <v>0.86897000000000002</v>
      </c>
      <c r="L4023" s="77">
        <v>0.9</v>
      </c>
      <c r="Q4023" s="106"/>
    </row>
    <row r="4024" spans="1:17" x14ac:dyDescent="0.25">
      <c r="A4024" t="s">
        <v>331</v>
      </c>
      <c r="B4024" s="25">
        <v>2020</v>
      </c>
      <c r="C4024" s="25" t="s">
        <v>3</v>
      </c>
      <c r="D4024" s="25" t="s">
        <v>66</v>
      </c>
      <c r="E4024" s="25" t="s">
        <v>186</v>
      </c>
      <c r="F4024" s="23" t="s">
        <v>187</v>
      </c>
      <c r="G4024" s="23" t="s">
        <v>492</v>
      </c>
      <c r="H4024" s="32" t="s">
        <v>361</v>
      </c>
      <c r="I4024" s="32" t="s">
        <v>55</v>
      </c>
      <c r="J4024" s="135">
        <v>170</v>
      </c>
      <c r="K4024" s="28">
        <v>0.60587999999999997</v>
      </c>
      <c r="L4024" s="77">
        <v>0.9</v>
      </c>
      <c r="Q4024" s="106"/>
    </row>
    <row r="4025" spans="1:17" x14ac:dyDescent="0.25">
      <c r="A4025" t="s">
        <v>331</v>
      </c>
      <c r="B4025" s="25">
        <v>2021</v>
      </c>
      <c r="C4025" s="25" t="s">
        <v>0</v>
      </c>
      <c r="D4025" s="25" t="s">
        <v>67</v>
      </c>
      <c r="E4025" s="25" t="s">
        <v>186</v>
      </c>
      <c r="F4025" s="23" t="s">
        <v>187</v>
      </c>
      <c r="G4025" s="23" t="s">
        <v>492</v>
      </c>
      <c r="H4025" s="32" t="s">
        <v>361</v>
      </c>
      <c r="I4025" s="32" t="s">
        <v>55</v>
      </c>
      <c r="J4025" s="135">
        <v>183</v>
      </c>
      <c r="K4025" s="28">
        <v>0.76502999999999999</v>
      </c>
      <c r="L4025" s="77">
        <v>0.9</v>
      </c>
      <c r="Q4025" s="106"/>
    </row>
    <row r="4026" spans="1:17" x14ac:dyDescent="0.25">
      <c r="A4026" t="s">
        <v>331</v>
      </c>
      <c r="B4026" s="25">
        <v>2021</v>
      </c>
      <c r="C4026" s="25" t="s">
        <v>1</v>
      </c>
      <c r="D4026" s="25" t="s">
        <v>68</v>
      </c>
      <c r="E4026" s="25" t="s">
        <v>186</v>
      </c>
      <c r="F4026" s="23" t="s">
        <v>187</v>
      </c>
      <c r="G4026" s="23" t="s">
        <v>492</v>
      </c>
      <c r="H4026" s="32" t="s">
        <v>361</v>
      </c>
      <c r="I4026" s="32" t="s">
        <v>55</v>
      </c>
      <c r="J4026" s="135">
        <v>206</v>
      </c>
      <c r="K4026" s="28">
        <v>0.81067999999999996</v>
      </c>
      <c r="L4026" s="77">
        <v>0.9</v>
      </c>
      <c r="Q4026" s="106"/>
    </row>
    <row r="4027" spans="1:17" x14ac:dyDescent="0.25">
      <c r="A4027" t="s">
        <v>331</v>
      </c>
      <c r="B4027" s="25">
        <v>2021</v>
      </c>
      <c r="C4027" s="25" t="s">
        <v>2</v>
      </c>
      <c r="D4027" s="25" t="s">
        <v>69</v>
      </c>
      <c r="E4027" s="25" t="s">
        <v>186</v>
      </c>
      <c r="F4027" s="23" t="s">
        <v>187</v>
      </c>
      <c r="G4027" s="23" t="s">
        <v>492</v>
      </c>
      <c r="H4027" s="32" t="s">
        <v>361</v>
      </c>
      <c r="I4027" s="32" t="s">
        <v>55</v>
      </c>
      <c r="J4027" s="135">
        <v>220</v>
      </c>
      <c r="K4027" s="28">
        <v>0.79091</v>
      </c>
      <c r="L4027" s="77">
        <v>0.9</v>
      </c>
      <c r="Q4027" s="106"/>
    </row>
    <row r="4028" spans="1:17" x14ac:dyDescent="0.25">
      <c r="A4028" t="s">
        <v>331</v>
      </c>
      <c r="B4028" s="25">
        <v>2021</v>
      </c>
      <c r="C4028" s="25" t="s">
        <v>3</v>
      </c>
      <c r="D4028" s="25" t="s">
        <v>70</v>
      </c>
      <c r="E4028" s="25" t="s">
        <v>186</v>
      </c>
      <c r="F4028" s="23" t="s">
        <v>187</v>
      </c>
      <c r="G4028" s="23" t="s">
        <v>492</v>
      </c>
      <c r="H4028" s="32" t="s">
        <v>361</v>
      </c>
      <c r="I4028" s="32" t="s">
        <v>55</v>
      </c>
      <c r="J4028" s="135">
        <v>199</v>
      </c>
      <c r="K4028" s="28">
        <v>0.77888999999999997</v>
      </c>
      <c r="L4028" s="77">
        <v>0.9</v>
      </c>
      <c r="Q4028" s="106"/>
    </row>
    <row r="4029" spans="1:17" x14ac:dyDescent="0.25">
      <c r="A4029" t="s">
        <v>331</v>
      </c>
      <c r="B4029" s="25">
        <v>2022</v>
      </c>
      <c r="C4029" s="25" t="s">
        <v>0</v>
      </c>
      <c r="D4029" s="25" t="s">
        <v>71</v>
      </c>
      <c r="E4029" s="25" t="s">
        <v>186</v>
      </c>
      <c r="F4029" s="23" t="s">
        <v>187</v>
      </c>
      <c r="G4029" s="23" t="s">
        <v>492</v>
      </c>
      <c r="H4029" s="32" t="s">
        <v>361</v>
      </c>
      <c r="I4029" s="32" t="s">
        <v>55</v>
      </c>
      <c r="J4029" s="135">
        <v>179</v>
      </c>
      <c r="K4029" s="28">
        <v>0.79330000000000001</v>
      </c>
      <c r="L4029" s="77">
        <v>0.9</v>
      </c>
      <c r="Q4029" s="106"/>
    </row>
    <row r="4030" spans="1:17" x14ac:dyDescent="0.25">
      <c r="A4030" t="s">
        <v>331</v>
      </c>
      <c r="B4030" s="25">
        <v>2022</v>
      </c>
      <c r="C4030" s="25" t="s">
        <v>1</v>
      </c>
      <c r="D4030" s="25" t="s">
        <v>72</v>
      </c>
      <c r="E4030" s="25" t="s">
        <v>186</v>
      </c>
      <c r="F4030" s="23" t="s">
        <v>187</v>
      </c>
      <c r="G4030" s="23" t="s">
        <v>492</v>
      </c>
      <c r="H4030" s="32" t="s">
        <v>361</v>
      </c>
      <c r="I4030" s="32" t="s">
        <v>55</v>
      </c>
      <c r="J4030" s="135">
        <v>192</v>
      </c>
      <c r="K4030" s="28">
        <v>0.82813000000000003</v>
      </c>
      <c r="L4030" s="77">
        <v>0.9</v>
      </c>
      <c r="Q4030" s="106"/>
    </row>
    <row r="4031" spans="1:17" x14ac:dyDescent="0.25">
      <c r="A4031" t="s">
        <v>331</v>
      </c>
      <c r="B4031" s="25">
        <v>2022</v>
      </c>
      <c r="C4031" s="25" t="s">
        <v>2</v>
      </c>
      <c r="D4031" s="25" t="s">
        <v>73</v>
      </c>
      <c r="E4031" s="25" t="s">
        <v>186</v>
      </c>
      <c r="F4031" s="23" t="s">
        <v>187</v>
      </c>
      <c r="G4031" s="23" t="s">
        <v>492</v>
      </c>
      <c r="H4031" s="32" t="s">
        <v>361</v>
      </c>
      <c r="I4031" s="32" t="s">
        <v>55</v>
      </c>
      <c r="J4031" s="135">
        <v>170</v>
      </c>
      <c r="K4031" s="28">
        <v>0.87646999999999997</v>
      </c>
      <c r="L4031" s="77">
        <v>0.9</v>
      </c>
      <c r="Q4031" s="106"/>
    </row>
    <row r="4032" spans="1:17" x14ac:dyDescent="0.25">
      <c r="A4032" t="s">
        <v>331</v>
      </c>
      <c r="B4032" s="25">
        <v>2022</v>
      </c>
      <c r="C4032" s="25" t="s">
        <v>3</v>
      </c>
      <c r="D4032" s="25" t="s">
        <v>493</v>
      </c>
      <c r="E4032" s="25" t="s">
        <v>186</v>
      </c>
      <c r="F4032" s="23" t="s">
        <v>187</v>
      </c>
      <c r="G4032" s="23" t="s">
        <v>492</v>
      </c>
      <c r="H4032" s="32" t="s">
        <v>361</v>
      </c>
      <c r="I4032" s="32" t="s">
        <v>55</v>
      </c>
      <c r="J4032" s="135">
        <v>185</v>
      </c>
      <c r="K4032" s="28">
        <v>0.75134999999999996</v>
      </c>
      <c r="L4032" s="77">
        <v>0.9</v>
      </c>
      <c r="Q4032" s="106"/>
    </row>
    <row r="4033" spans="1:17" x14ac:dyDescent="0.25">
      <c r="A4033" t="s">
        <v>331</v>
      </c>
      <c r="B4033" s="25">
        <v>2023</v>
      </c>
      <c r="C4033" s="25" t="s">
        <v>0</v>
      </c>
      <c r="D4033" s="25" t="s">
        <v>537</v>
      </c>
      <c r="E4033" s="25" t="s">
        <v>186</v>
      </c>
      <c r="F4033" s="23" t="s">
        <v>187</v>
      </c>
      <c r="G4033" s="23" t="s">
        <v>492</v>
      </c>
      <c r="H4033" s="32" t="s">
        <v>361</v>
      </c>
      <c r="I4033" s="32" t="s">
        <v>55</v>
      </c>
      <c r="J4033" s="135">
        <v>202</v>
      </c>
      <c r="K4033" s="28">
        <v>0.80693000000000004</v>
      </c>
      <c r="L4033" s="77">
        <v>0.9</v>
      </c>
      <c r="Q4033" s="106"/>
    </row>
    <row r="4034" spans="1:17" x14ac:dyDescent="0.25">
      <c r="A4034" t="s">
        <v>331</v>
      </c>
      <c r="B4034" s="25">
        <v>2018</v>
      </c>
      <c r="C4034" s="25" t="s">
        <v>0</v>
      </c>
      <c r="D4034" s="25" t="s">
        <v>54</v>
      </c>
      <c r="E4034" s="25" t="s">
        <v>188</v>
      </c>
      <c r="F4034" s="23" t="s">
        <v>189</v>
      </c>
      <c r="G4034" s="23" t="s">
        <v>492</v>
      </c>
      <c r="H4034" s="167" t="s">
        <v>547</v>
      </c>
      <c r="I4034" s="32" t="s">
        <v>55</v>
      </c>
      <c r="J4034" s="135">
        <v>74</v>
      </c>
      <c r="K4034" s="28">
        <v>0.60811000000000004</v>
      </c>
      <c r="L4034" s="77">
        <v>0.9</v>
      </c>
      <c r="Q4034" s="106"/>
    </row>
    <row r="4035" spans="1:17" x14ac:dyDescent="0.25">
      <c r="A4035" t="s">
        <v>331</v>
      </c>
      <c r="B4035" s="25">
        <v>2018</v>
      </c>
      <c r="C4035" s="25" t="s">
        <v>1</v>
      </c>
      <c r="D4035" s="25" t="s">
        <v>56</v>
      </c>
      <c r="E4035" s="25" t="s">
        <v>188</v>
      </c>
      <c r="F4035" s="23" t="s">
        <v>189</v>
      </c>
      <c r="G4035" s="23" t="s">
        <v>492</v>
      </c>
      <c r="H4035" s="167" t="s">
        <v>547</v>
      </c>
      <c r="I4035" s="32" t="s">
        <v>55</v>
      </c>
      <c r="J4035" s="135">
        <v>84</v>
      </c>
      <c r="K4035" s="28">
        <v>0.69047999999999998</v>
      </c>
      <c r="L4035" s="77">
        <v>0.9</v>
      </c>
      <c r="Q4035" s="106"/>
    </row>
    <row r="4036" spans="1:17" x14ac:dyDescent="0.25">
      <c r="A4036" t="s">
        <v>331</v>
      </c>
      <c r="B4036" s="25">
        <v>2018</v>
      </c>
      <c r="C4036" s="25" t="s">
        <v>2</v>
      </c>
      <c r="D4036" s="25" t="s">
        <v>57</v>
      </c>
      <c r="E4036" s="25" t="s">
        <v>188</v>
      </c>
      <c r="F4036" s="23" t="s">
        <v>189</v>
      </c>
      <c r="G4036" s="23" t="s">
        <v>492</v>
      </c>
      <c r="H4036" s="167" t="s">
        <v>547</v>
      </c>
      <c r="I4036" s="32" t="s">
        <v>55</v>
      </c>
      <c r="J4036" s="135">
        <v>72</v>
      </c>
      <c r="K4036" s="28">
        <v>0.88888999999999996</v>
      </c>
      <c r="L4036" s="77">
        <v>0.9</v>
      </c>
      <c r="Q4036" s="106"/>
    </row>
    <row r="4037" spans="1:17" x14ac:dyDescent="0.25">
      <c r="A4037" t="s">
        <v>331</v>
      </c>
      <c r="B4037" s="25">
        <v>2018</v>
      </c>
      <c r="C4037" s="25" t="s">
        <v>3</v>
      </c>
      <c r="D4037" s="25" t="s">
        <v>58</v>
      </c>
      <c r="E4037" s="25" t="s">
        <v>188</v>
      </c>
      <c r="F4037" s="23" t="s">
        <v>189</v>
      </c>
      <c r="G4037" s="23" t="s">
        <v>492</v>
      </c>
      <c r="H4037" s="167" t="s">
        <v>547</v>
      </c>
      <c r="I4037" s="32" t="s">
        <v>55</v>
      </c>
      <c r="J4037" s="135">
        <v>81</v>
      </c>
      <c r="K4037" s="28">
        <v>0.83950999999999998</v>
      </c>
      <c r="L4037" s="77">
        <v>0.9</v>
      </c>
      <c r="Q4037" s="106"/>
    </row>
    <row r="4038" spans="1:17" x14ac:dyDescent="0.25">
      <c r="A4038" t="s">
        <v>331</v>
      </c>
      <c r="B4038" s="25">
        <v>2019</v>
      </c>
      <c r="C4038" s="25" t="s">
        <v>0</v>
      </c>
      <c r="D4038" s="25" t="s">
        <v>59</v>
      </c>
      <c r="E4038" s="25" t="s">
        <v>188</v>
      </c>
      <c r="F4038" s="23" t="s">
        <v>189</v>
      </c>
      <c r="G4038" s="23" t="s">
        <v>492</v>
      </c>
      <c r="H4038" s="167" t="s">
        <v>547</v>
      </c>
      <c r="I4038" s="32" t="s">
        <v>55</v>
      </c>
      <c r="J4038" s="135">
        <v>85</v>
      </c>
      <c r="K4038" s="28">
        <v>0.88234999999999997</v>
      </c>
      <c r="L4038" s="77">
        <v>0.9</v>
      </c>
      <c r="Q4038" s="106"/>
    </row>
    <row r="4039" spans="1:17" x14ac:dyDescent="0.25">
      <c r="A4039" t="s">
        <v>331</v>
      </c>
      <c r="B4039" s="25">
        <v>2019</v>
      </c>
      <c r="C4039" s="25" t="s">
        <v>1</v>
      </c>
      <c r="D4039" s="25" t="s">
        <v>60</v>
      </c>
      <c r="E4039" s="25" t="s">
        <v>188</v>
      </c>
      <c r="F4039" s="23" t="s">
        <v>189</v>
      </c>
      <c r="G4039" s="23" t="s">
        <v>492</v>
      </c>
      <c r="H4039" s="167" t="s">
        <v>547</v>
      </c>
      <c r="I4039" s="32" t="s">
        <v>55</v>
      </c>
      <c r="J4039" s="135">
        <v>55</v>
      </c>
      <c r="K4039" s="28">
        <v>0.8</v>
      </c>
      <c r="L4039" s="77">
        <v>0.9</v>
      </c>
      <c r="Q4039" s="106"/>
    </row>
    <row r="4040" spans="1:17" x14ac:dyDescent="0.25">
      <c r="A4040" t="s">
        <v>331</v>
      </c>
      <c r="B4040" s="25">
        <v>2019</v>
      </c>
      <c r="C4040" s="25" t="s">
        <v>2</v>
      </c>
      <c r="D4040" s="25" t="s">
        <v>61</v>
      </c>
      <c r="E4040" s="25" t="s">
        <v>188</v>
      </c>
      <c r="F4040" s="23" t="s">
        <v>189</v>
      </c>
      <c r="G4040" s="23" t="s">
        <v>492</v>
      </c>
      <c r="H4040" s="167" t="s">
        <v>547</v>
      </c>
      <c r="I4040" s="32" t="s">
        <v>55</v>
      </c>
      <c r="J4040" s="135">
        <v>76</v>
      </c>
      <c r="K4040" s="28">
        <v>0.44736999999999999</v>
      </c>
      <c r="L4040" s="77">
        <v>0.9</v>
      </c>
      <c r="Q4040" s="106"/>
    </row>
    <row r="4041" spans="1:17" x14ac:dyDescent="0.25">
      <c r="A4041" t="s">
        <v>331</v>
      </c>
      <c r="B4041" s="25">
        <v>2019</v>
      </c>
      <c r="C4041" s="25" t="s">
        <v>3</v>
      </c>
      <c r="D4041" s="25" t="s">
        <v>62</v>
      </c>
      <c r="E4041" s="25" t="s">
        <v>188</v>
      </c>
      <c r="F4041" s="23" t="s">
        <v>189</v>
      </c>
      <c r="G4041" s="23" t="s">
        <v>492</v>
      </c>
      <c r="H4041" s="167" t="s">
        <v>547</v>
      </c>
      <c r="I4041" s="32" t="s">
        <v>55</v>
      </c>
      <c r="J4041" s="135">
        <v>71</v>
      </c>
      <c r="K4041" s="28">
        <v>0.63380000000000003</v>
      </c>
      <c r="L4041" s="77">
        <v>0.9</v>
      </c>
      <c r="Q4041" s="106"/>
    </row>
    <row r="4042" spans="1:17" x14ac:dyDescent="0.25">
      <c r="A4042" t="s">
        <v>331</v>
      </c>
      <c r="B4042" s="25">
        <v>2020</v>
      </c>
      <c r="C4042" s="25" t="s">
        <v>0</v>
      </c>
      <c r="D4042" s="25" t="s">
        <v>63</v>
      </c>
      <c r="E4042" s="25" t="s">
        <v>188</v>
      </c>
      <c r="F4042" s="23" t="s">
        <v>189</v>
      </c>
      <c r="G4042" s="23" t="s">
        <v>492</v>
      </c>
      <c r="H4042" s="167" t="s">
        <v>547</v>
      </c>
      <c r="I4042" s="32" t="s">
        <v>55</v>
      </c>
      <c r="J4042" s="135">
        <v>78</v>
      </c>
      <c r="K4042" s="28">
        <v>0.87178999999999995</v>
      </c>
      <c r="L4042" s="77">
        <v>0.9</v>
      </c>
      <c r="Q4042" s="106"/>
    </row>
    <row r="4043" spans="1:17" x14ac:dyDescent="0.25">
      <c r="A4043" t="s">
        <v>331</v>
      </c>
      <c r="B4043" s="25">
        <v>2020</v>
      </c>
      <c r="C4043" s="25" t="s">
        <v>1</v>
      </c>
      <c r="D4043" s="25" t="s">
        <v>64</v>
      </c>
      <c r="E4043" s="25" t="s">
        <v>188</v>
      </c>
      <c r="F4043" s="23" t="s">
        <v>189</v>
      </c>
      <c r="G4043" s="23" t="s">
        <v>492</v>
      </c>
      <c r="H4043" s="167" t="s">
        <v>547</v>
      </c>
      <c r="I4043" s="32" t="s">
        <v>55</v>
      </c>
      <c r="J4043" s="135">
        <v>41</v>
      </c>
      <c r="K4043" s="28">
        <v>0.85365999999999997</v>
      </c>
      <c r="L4043" s="77">
        <v>0.9</v>
      </c>
      <c r="Q4043" s="106"/>
    </row>
    <row r="4044" spans="1:17" x14ac:dyDescent="0.25">
      <c r="A4044" t="s">
        <v>331</v>
      </c>
      <c r="B4044" s="25">
        <v>2020</v>
      </c>
      <c r="C4044" s="25" t="s">
        <v>2</v>
      </c>
      <c r="D4044" s="25" t="s">
        <v>65</v>
      </c>
      <c r="E4044" s="25" t="s">
        <v>188</v>
      </c>
      <c r="F4044" s="23" t="s">
        <v>189</v>
      </c>
      <c r="G4044" s="23" t="s">
        <v>492</v>
      </c>
      <c r="H4044" s="167" t="s">
        <v>547</v>
      </c>
      <c r="I4044" s="32" t="s">
        <v>55</v>
      </c>
      <c r="J4044" s="135">
        <v>79</v>
      </c>
      <c r="K4044" s="28">
        <v>0.87341999999999997</v>
      </c>
      <c r="L4044" s="77">
        <v>0.9</v>
      </c>
      <c r="Q4044" s="106"/>
    </row>
    <row r="4045" spans="1:17" x14ac:dyDescent="0.25">
      <c r="A4045" t="s">
        <v>331</v>
      </c>
      <c r="B4045" s="25">
        <v>2020</v>
      </c>
      <c r="C4045" s="25" t="s">
        <v>3</v>
      </c>
      <c r="D4045" s="25" t="s">
        <v>66</v>
      </c>
      <c r="E4045" s="25" t="s">
        <v>188</v>
      </c>
      <c r="F4045" s="23" t="s">
        <v>189</v>
      </c>
      <c r="G4045" s="23" t="s">
        <v>492</v>
      </c>
      <c r="H4045" s="167" t="s">
        <v>547</v>
      </c>
      <c r="I4045" s="32" t="s">
        <v>55</v>
      </c>
      <c r="J4045" s="135">
        <v>73</v>
      </c>
      <c r="K4045" s="28">
        <v>0.94520999999999999</v>
      </c>
      <c r="L4045" s="77">
        <v>0.9</v>
      </c>
      <c r="Q4045" s="106"/>
    </row>
    <row r="4046" spans="1:17" x14ac:dyDescent="0.25">
      <c r="A4046" t="s">
        <v>331</v>
      </c>
      <c r="B4046" s="25">
        <v>2021</v>
      </c>
      <c r="C4046" s="25" t="s">
        <v>0</v>
      </c>
      <c r="D4046" s="25" t="s">
        <v>67</v>
      </c>
      <c r="E4046" s="25" t="s">
        <v>188</v>
      </c>
      <c r="F4046" s="23" t="s">
        <v>189</v>
      </c>
      <c r="G4046" s="23" t="s">
        <v>492</v>
      </c>
      <c r="H4046" s="167" t="s">
        <v>547</v>
      </c>
      <c r="I4046" s="32" t="s">
        <v>55</v>
      </c>
      <c r="J4046" s="135">
        <v>62</v>
      </c>
      <c r="K4046" s="28">
        <v>0.91935</v>
      </c>
      <c r="L4046" s="77">
        <v>0.9</v>
      </c>
      <c r="Q4046" s="106"/>
    </row>
    <row r="4047" spans="1:17" x14ac:dyDescent="0.25">
      <c r="A4047" t="s">
        <v>331</v>
      </c>
      <c r="B4047" s="25">
        <v>2021</v>
      </c>
      <c r="C4047" s="25" t="s">
        <v>1</v>
      </c>
      <c r="D4047" s="25" t="s">
        <v>68</v>
      </c>
      <c r="E4047" s="25" t="s">
        <v>188</v>
      </c>
      <c r="F4047" s="23" t="s">
        <v>189</v>
      </c>
      <c r="G4047" s="23" t="s">
        <v>492</v>
      </c>
      <c r="H4047" s="167" t="s">
        <v>547</v>
      </c>
      <c r="I4047" s="32" t="s">
        <v>55</v>
      </c>
      <c r="J4047" s="135">
        <v>84</v>
      </c>
      <c r="K4047" s="28">
        <v>0.83333000000000002</v>
      </c>
      <c r="L4047" s="77">
        <v>0.9</v>
      </c>
      <c r="Q4047" s="106"/>
    </row>
    <row r="4048" spans="1:17" x14ac:dyDescent="0.25">
      <c r="A4048" t="s">
        <v>331</v>
      </c>
      <c r="B4048" s="25">
        <v>2021</v>
      </c>
      <c r="C4048" s="25" t="s">
        <v>2</v>
      </c>
      <c r="D4048" s="25" t="s">
        <v>69</v>
      </c>
      <c r="E4048" s="25" t="s">
        <v>188</v>
      </c>
      <c r="F4048" s="23" t="s">
        <v>189</v>
      </c>
      <c r="G4048" s="23" t="s">
        <v>492</v>
      </c>
      <c r="H4048" s="167" t="s">
        <v>547</v>
      </c>
      <c r="I4048" s="32" t="s">
        <v>55</v>
      </c>
      <c r="J4048" s="135">
        <v>70</v>
      </c>
      <c r="K4048" s="28">
        <v>0.84286000000000005</v>
      </c>
      <c r="L4048" s="77">
        <v>0.9</v>
      </c>
      <c r="Q4048" s="106"/>
    </row>
    <row r="4049" spans="1:17" x14ac:dyDescent="0.25">
      <c r="A4049" t="s">
        <v>331</v>
      </c>
      <c r="B4049" s="25">
        <v>2021</v>
      </c>
      <c r="C4049" s="25" t="s">
        <v>3</v>
      </c>
      <c r="D4049" s="25" t="s">
        <v>70</v>
      </c>
      <c r="E4049" s="25" t="s">
        <v>188</v>
      </c>
      <c r="F4049" s="23" t="s">
        <v>189</v>
      </c>
      <c r="G4049" s="23" t="s">
        <v>492</v>
      </c>
      <c r="H4049" s="167" t="s">
        <v>547</v>
      </c>
      <c r="I4049" s="32" t="s">
        <v>55</v>
      </c>
      <c r="J4049" s="135">
        <v>95</v>
      </c>
      <c r="K4049" s="28">
        <v>0.89473999999999998</v>
      </c>
      <c r="L4049" s="77">
        <v>0.9</v>
      </c>
      <c r="Q4049" s="106"/>
    </row>
    <row r="4050" spans="1:17" x14ac:dyDescent="0.25">
      <c r="A4050" t="s">
        <v>331</v>
      </c>
      <c r="B4050" s="25">
        <v>2022</v>
      </c>
      <c r="C4050" s="25" t="s">
        <v>0</v>
      </c>
      <c r="D4050" s="25" t="s">
        <v>71</v>
      </c>
      <c r="E4050" s="25" t="s">
        <v>188</v>
      </c>
      <c r="F4050" s="23" t="s">
        <v>189</v>
      </c>
      <c r="G4050" s="23" t="s">
        <v>492</v>
      </c>
      <c r="H4050" s="167" t="s">
        <v>547</v>
      </c>
      <c r="I4050" s="32" t="s">
        <v>55</v>
      </c>
      <c r="J4050" s="135">
        <v>65</v>
      </c>
      <c r="K4050" s="28">
        <v>0.90769</v>
      </c>
      <c r="L4050" s="77">
        <v>0.9</v>
      </c>
      <c r="Q4050" s="106"/>
    </row>
    <row r="4051" spans="1:17" x14ac:dyDescent="0.25">
      <c r="A4051" t="s">
        <v>331</v>
      </c>
      <c r="B4051" s="25">
        <v>2022</v>
      </c>
      <c r="C4051" s="25" t="s">
        <v>1</v>
      </c>
      <c r="D4051" s="25" t="s">
        <v>72</v>
      </c>
      <c r="E4051" s="25" t="s">
        <v>188</v>
      </c>
      <c r="F4051" s="23" t="s">
        <v>189</v>
      </c>
      <c r="G4051" s="23" t="s">
        <v>492</v>
      </c>
      <c r="H4051" s="167" t="s">
        <v>547</v>
      </c>
      <c r="I4051" s="32" t="s">
        <v>55</v>
      </c>
      <c r="J4051" s="135">
        <v>73</v>
      </c>
      <c r="K4051" s="28">
        <v>0.42465999999999998</v>
      </c>
      <c r="L4051" s="77">
        <v>0.9</v>
      </c>
      <c r="Q4051" s="106"/>
    </row>
    <row r="4052" spans="1:17" x14ac:dyDescent="0.25">
      <c r="A4052" t="s">
        <v>331</v>
      </c>
      <c r="B4052" s="25">
        <v>2022</v>
      </c>
      <c r="C4052" s="25" t="s">
        <v>2</v>
      </c>
      <c r="D4052" s="25" t="s">
        <v>73</v>
      </c>
      <c r="E4052" s="25" t="s">
        <v>188</v>
      </c>
      <c r="F4052" s="23" t="s">
        <v>189</v>
      </c>
      <c r="G4052" s="23" t="s">
        <v>492</v>
      </c>
      <c r="H4052" s="167" t="s">
        <v>547</v>
      </c>
      <c r="I4052" s="32" t="s">
        <v>55</v>
      </c>
      <c r="J4052" s="135">
        <v>79</v>
      </c>
      <c r="K4052" s="28">
        <v>0.10127</v>
      </c>
      <c r="L4052" s="77">
        <v>0.9</v>
      </c>
      <c r="Q4052" s="106"/>
    </row>
    <row r="4053" spans="1:17" x14ac:dyDescent="0.25">
      <c r="A4053" t="s">
        <v>331</v>
      </c>
      <c r="B4053" s="25">
        <v>2022</v>
      </c>
      <c r="C4053" s="25" t="s">
        <v>3</v>
      </c>
      <c r="D4053" s="25" t="s">
        <v>493</v>
      </c>
      <c r="E4053" s="25" t="s">
        <v>188</v>
      </c>
      <c r="F4053" s="23" t="s">
        <v>189</v>
      </c>
      <c r="G4053" s="23" t="s">
        <v>492</v>
      </c>
      <c r="H4053" s="167" t="s">
        <v>547</v>
      </c>
      <c r="I4053" s="32" t="s">
        <v>55</v>
      </c>
      <c r="J4053" s="135">
        <v>60</v>
      </c>
      <c r="K4053" s="28">
        <v>3.3329999999999999E-2</v>
      </c>
      <c r="L4053" s="77">
        <v>0.9</v>
      </c>
      <c r="Q4053" s="106"/>
    </row>
    <row r="4054" spans="1:17" x14ac:dyDescent="0.25">
      <c r="A4054" t="s">
        <v>331</v>
      </c>
      <c r="B4054" s="25">
        <v>2023</v>
      </c>
      <c r="C4054" s="25" t="s">
        <v>0</v>
      </c>
      <c r="D4054" s="25" t="s">
        <v>537</v>
      </c>
      <c r="E4054" s="25" t="s">
        <v>188</v>
      </c>
      <c r="F4054" s="23" t="s">
        <v>189</v>
      </c>
      <c r="G4054" s="23" t="s">
        <v>492</v>
      </c>
      <c r="H4054" s="167" t="s">
        <v>547</v>
      </c>
      <c r="I4054" s="32" t="s">
        <v>55</v>
      </c>
      <c r="J4054" s="135">
        <v>70</v>
      </c>
      <c r="K4054" s="28">
        <v>0.11429</v>
      </c>
      <c r="L4054" s="77">
        <v>0.9</v>
      </c>
      <c r="Q4054" s="106"/>
    </row>
    <row r="4055" spans="1:17" x14ac:dyDescent="0.25">
      <c r="A4055" t="s">
        <v>331</v>
      </c>
      <c r="B4055" s="25">
        <v>2018</v>
      </c>
      <c r="C4055" s="25" t="s">
        <v>0</v>
      </c>
      <c r="D4055" s="25" t="s">
        <v>54</v>
      </c>
      <c r="E4055" s="25" t="s">
        <v>190</v>
      </c>
      <c r="F4055" s="23" t="s">
        <v>191</v>
      </c>
      <c r="G4055" s="23" t="s">
        <v>492</v>
      </c>
      <c r="H4055" s="32" t="s">
        <v>352</v>
      </c>
      <c r="I4055" s="32" t="s">
        <v>55</v>
      </c>
      <c r="J4055" s="135">
        <v>115</v>
      </c>
      <c r="K4055" s="28">
        <v>0.57391000000000003</v>
      </c>
      <c r="L4055" s="77">
        <v>0.9</v>
      </c>
      <c r="Q4055" s="106"/>
    </row>
    <row r="4056" spans="1:17" x14ac:dyDescent="0.25">
      <c r="A4056" t="s">
        <v>331</v>
      </c>
      <c r="B4056" s="25">
        <v>2018</v>
      </c>
      <c r="C4056" s="25" t="s">
        <v>1</v>
      </c>
      <c r="D4056" s="25" t="s">
        <v>56</v>
      </c>
      <c r="E4056" s="25" t="s">
        <v>190</v>
      </c>
      <c r="F4056" s="23" t="s">
        <v>191</v>
      </c>
      <c r="G4056" s="23" t="s">
        <v>492</v>
      </c>
      <c r="H4056" s="32" t="s">
        <v>352</v>
      </c>
      <c r="I4056" s="32" t="s">
        <v>55</v>
      </c>
      <c r="J4056" s="135">
        <v>116</v>
      </c>
      <c r="K4056" s="28">
        <v>0.42241000000000001</v>
      </c>
      <c r="L4056" s="77">
        <v>0.9</v>
      </c>
      <c r="Q4056" s="106"/>
    </row>
    <row r="4057" spans="1:17" x14ac:dyDescent="0.25">
      <c r="A4057" t="s">
        <v>331</v>
      </c>
      <c r="B4057" s="25">
        <v>2018</v>
      </c>
      <c r="C4057" s="25" t="s">
        <v>2</v>
      </c>
      <c r="D4057" s="25" t="s">
        <v>57</v>
      </c>
      <c r="E4057" s="25" t="s">
        <v>190</v>
      </c>
      <c r="F4057" s="23" t="s">
        <v>191</v>
      </c>
      <c r="G4057" s="23" t="s">
        <v>492</v>
      </c>
      <c r="H4057" s="32" t="s">
        <v>352</v>
      </c>
      <c r="I4057" s="32" t="s">
        <v>55</v>
      </c>
      <c r="J4057" s="135">
        <v>115</v>
      </c>
      <c r="K4057" s="28">
        <v>0.16522000000000001</v>
      </c>
      <c r="L4057" s="77">
        <v>0.9</v>
      </c>
      <c r="Q4057" s="106"/>
    </row>
    <row r="4058" spans="1:17" x14ac:dyDescent="0.25">
      <c r="A4058" t="s">
        <v>331</v>
      </c>
      <c r="B4058" s="25">
        <v>2018</v>
      </c>
      <c r="C4058" s="25" t="s">
        <v>3</v>
      </c>
      <c r="D4058" s="25" t="s">
        <v>58</v>
      </c>
      <c r="E4058" s="25" t="s">
        <v>190</v>
      </c>
      <c r="F4058" s="23" t="s">
        <v>191</v>
      </c>
      <c r="G4058" s="23" t="s">
        <v>492</v>
      </c>
      <c r="H4058" s="32" t="s">
        <v>352</v>
      </c>
      <c r="I4058" s="32" t="s">
        <v>55</v>
      </c>
      <c r="J4058" s="135">
        <v>137</v>
      </c>
      <c r="K4058" s="28">
        <v>0.59123999999999999</v>
      </c>
      <c r="L4058" s="77">
        <v>0.9</v>
      </c>
      <c r="Q4058" s="106"/>
    </row>
    <row r="4059" spans="1:17" x14ac:dyDescent="0.25">
      <c r="A4059" t="s">
        <v>331</v>
      </c>
      <c r="B4059" s="25">
        <v>2019</v>
      </c>
      <c r="C4059" s="25" t="s">
        <v>0</v>
      </c>
      <c r="D4059" s="25" t="s">
        <v>59</v>
      </c>
      <c r="E4059" s="25" t="s">
        <v>190</v>
      </c>
      <c r="F4059" s="23" t="s">
        <v>191</v>
      </c>
      <c r="G4059" s="23" t="s">
        <v>492</v>
      </c>
      <c r="H4059" s="32" t="s">
        <v>352</v>
      </c>
      <c r="I4059" s="32" t="s">
        <v>55</v>
      </c>
      <c r="J4059" s="135">
        <v>108</v>
      </c>
      <c r="K4059" s="28">
        <v>0.78703999999999996</v>
      </c>
      <c r="L4059" s="77">
        <v>0.9</v>
      </c>
      <c r="Q4059" s="106"/>
    </row>
    <row r="4060" spans="1:17" x14ac:dyDescent="0.25">
      <c r="A4060" t="s">
        <v>331</v>
      </c>
      <c r="B4060" s="25">
        <v>2019</v>
      </c>
      <c r="C4060" s="25" t="s">
        <v>1</v>
      </c>
      <c r="D4060" s="25" t="s">
        <v>60</v>
      </c>
      <c r="E4060" s="25" t="s">
        <v>190</v>
      </c>
      <c r="F4060" s="23" t="s">
        <v>191</v>
      </c>
      <c r="G4060" s="23" t="s">
        <v>492</v>
      </c>
      <c r="H4060" s="32" t="s">
        <v>352</v>
      </c>
      <c r="I4060" s="32" t="s">
        <v>55</v>
      </c>
      <c r="J4060" s="135">
        <v>123</v>
      </c>
      <c r="K4060" s="28">
        <v>0.60163</v>
      </c>
      <c r="L4060" s="77">
        <v>0.9</v>
      </c>
      <c r="Q4060" s="106"/>
    </row>
    <row r="4061" spans="1:17" x14ac:dyDescent="0.25">
      <c r="A4061" t="s">
        <v>331</v>
      </c>
      <c r="B4061" s="25">
        <v>2019</v>
      </c>
      <c r="C4061" s="25" t="s">
        <v>2</v>
      </c>
      <c r="D4061" s="25" t="s">
        <v>61</v>
      </c>
      <c r="E4061" s="25" t="s">
        <v>190</v>
      </c>
      <c r="F4061" s="23" t="s">
        <v>191</v>
      </c>
      <c r="G4061" s="23" t="s">
        <v>492</v>
      </c>
      <c r="H4061" s="32" t="s">
        <v>352</v>
      </c>
      <c r="I4061" s="32" t="s">
        <v>55</v>
      </c>
      <c r="J4061" s="135">
        <v>132</v>
      </c>
      <c r="K4061" s="28">
        <v>0.57576000000000005</v>
      </c>
      <c r="L4061" s="77">
        <v>0.9</v>
      </c>
      <c r="Q4061" s="106"/>
    </row>
    <row r="4062" spans="1:17" x14ac:dyDescent="0.25">
      <c r="A4062" t="s">
        <v>331</v>
      </c>
      <c r="B4062" s="25">
        <v>2019</v>
      </c>
      <c r="C4062" s="25" t="s">
        <v>3</v>
      </c>
      <c r="D4062" s="25" t="s">
        <v>62</v>
      </c>
      <c r="E4062" s="25" t="s">
        <v>190</v>
      </c>
      <c r="F4062" s="23" t="s">
        <v>191</v>
      </c>
      <c r="G4062" s="23" t="s">
        <v>492</v>
      </c>
      <c r="H4062" s="32" t="s">
        <v>352</v>
      </c>
      <c r="I4062" s="32" t="s">
        <v>55</v>
      </c>
      <c r="J4062" s="135">
        <v>128</v>
      </c>
      <c r="K4062" s="28">
        <v>0.71094000000000002</v>
      </c>
      <c r="L4062" s="77">
        <v>0.9</v>
      </c>
      <c r="Q4062" s="106"/>
    </row>
    <row r="4063" spans="1:17" x14ac:dyDescent="0.25">
      <c r="A4063" t="s">
        <v>331</v>
      </c>
      <c r="B4063" s="25">
        <v>2020</v>
      </c>
      <c r="C4063" s="25" t="s">
        <v>0</v>
      </c>
      <c r="D4063" s="25" t="s">
        <v>63</v>
      </c>
      <c r="E4063" s="25" t="s">
        <v>190</v>
      </c>
      <c r="F4063" s="23" t="s">
        <v>191</v>
      </c>
      <c r="G4063" s="23" t="s">
        <v>492</v>
      </c>
      <c r="H4063" s="32" t="s">
        <v>352</v>
      </c>
      <c r="I4063" s="32" t="s">
        <v>55</v>
      </c>
      <c r="J4063" s="135">
        <v>118</v>
      </c>
      <c r="K4063" s="28">
        <v>0.66102000000000005</v>
      </c>
      <c r="L4063" s="77">
        <v>0.9</v>
      </c>
      <c r="Q4063" s="106"/>
    </row>
    <row r="4064" spans="1:17" x14ac:dyDescent="0.25">
      <c r="A4064" t="s">
        <v>331</v>
      </c>
      <c r="B4064" s="25">
        <v>2020</v>
      </c>
      <c r="C4064" s="25" t="s">
        <v>1</v>
      </c>
      <c r="D4064" s="25" t="s">
        <v>64</v>
      </c>
      <c r="E4064" s="25" t="s">
        <v>190</v>
      </c>
      <c r="F4064" s="23" t="s">
        <v>191</v>
      </c>
      <c r="G4064" s="23" t="s">
        <v>492</v>
      </c>
      <c r="H4064" s="32" t="s">
        <v>352</v>
      </c>
      <c r="I4064" s="32" t="s">
        <v>55</v>
      </c>
      <c r="J4064" s="135">
        <v>86</v>
      </c>
      <c r="K4064" s="28">
        <v>0.60465000000000002</v>
      </c>
      <c r="L4064" s="77">
        <v>0.9</v>
      </c>
      <c r="Q4064" s="106"/>
    </row>
    <row r="4065" spans="1:17" x14ac:dyDescent="0.25">
      <c r="A4065" t="s">
        <v>331</v>
      </c>
      <c r="B4065" s="25">
        <v>2020</v>
      </c>
      <c r="C4065" s="25" t="s">
        <v>2</v>
      </c>
      <c r="D4065" s="25" t="s">
        <v>65</v>
      </c>
      <c r="E4065" s="25" t="s">
        <v>190</v>
      </c>
      <c r="F4065" s="23" t="s">
        <v>191</v>
      </c>
      <c r="G4065" s="23" t="s">
        <v>492</v>
      </c>
      <c r="H4065" s="32" t="s">
        <v>352</v>
      </c>
      <c r="I4065" s="32" t="s">
        <v>55</v>
      </c>
      <c r="J4065" s="135">
        <v>94</v>
      </c>
      <c r="K4065" s="28">
        <v>0.70213000000000003</v>
      </c>
      <c r="L4065" s="77">
        <v>0.9</v>
      </c>
      <c r="Q4065" s="106"/>
    </row>
    <row r="4066" spans="1:17" x14ac:dyDescent="0.25">
      <c r="A4066" t="s">
        <v>331</v>
      </c>
      <c r="B4066" s="25">
        <v>2020</v>
      </c>
      <c r="C4066" s="25" t="s">
        <v>3</v>
      </c>
      <c r="D4066" s="25" t="s">
        <v>66</v>
      </c>
      <c r="E4066" s="25" t="s">
        <v>190</v>
      </c>
      <c r="F4066" s="23" t="s">
        <v>191</v>
      </c>
      <c r="G4066" s="23" t="s">
        <v>492</v>
      </c>
      <c r="H4066" s="32" t="s">
        <v>352</v>
      </c>
      <c r="I4066" s="32" t="s">
        <v>55</v>
      </c>
      <c r="J4066" s="135">
        <v>109</v>
      </c>
      <c r="K4066" s="28">
        <v>0.53210999999999997</v>
      </c>
      <c r="L4066" s="77">
        <v>0.9</v>
      </c>
      <c r="Q4066" s="106"/>
    </row>
    <row r="4067" spans="1:17" x14ac:dyDescent="0.25">
      <c r="A4067" t="s">
        <v>331</v>
      </c>
      <c r="B4067" s="25">
        <v>2021</v>
      </c>
      <c r="C4067" s="25" t="s">
        <v>0</v>
      </c>
      <c r="D4067" s="25" t="s">
        <v>67</v>
      </c>
      <c r="E4067" s="25" t="s">
        <v>190</v>
      </c>
      <c r="F4067" s="23" t="s">
        <v>191</v>
      </c>
      <c r="G4067" s="23" t="s">
        <v>492</v>
      </c>
      <c r="H4067" s="32" t="s">
        <v>352</v>
      </c>
      <c r="I4067" s="32" t="s">
        <v>55</v>
      </c>
      <c r="J4067" s="135">
        <v>127</v>
      </c>
      <c r="K4067" s="28">
        <v>0.45668999999999998</v>
      </c>
      <c r="L4067" s="77">
        <v>0.9</v>
      </c>
      <c r="Q4067" s="106"/>
    </row>
    <row r="4068" spans="1:17" x14ac:dyDescent="0.25">
      <c r="A4068" t="s">
        <v>331</v>
      </c>
      <c r="B4068" s="25">
        <v>2021</v>
      </c>
      <c r="C4068" s="25" t="s">
        <v>1</v>
      </c>
      <c r="D4068" s="25" t="s">
        <v>68</v>
      </c>
      <c r="E4068" s="25" t="s">
        <v>190</v>
      </c>
      <c r="F4068" s="23" t="s">
        <v>191</v>
      </c>
      <c r="G4068" s="23" t="s">
        <v>492</v>
      </c>
      <c r="H4068" s="32" t="s">
        <v>352</v>
      </c>
      <c r="I4068" s="32" t="s">
        <v>55</v>
      </c>
      <c r="J4068" s="135">
        <v>125</v>
      </c>
      <c r="K4068" s="28">
        <v>0.42399999999999999</v>
      </c>
      <c r="L4068" s="77">
        <v>0.9</v>
      </c>
      <c r="Q4068" s="106"/>
    </row>
    <row r="4069" spans="1:17" x14ac:dyDescent="0.25">
      <c r="A4069" t="s">
        <v>331</v>
      </c>
      <c r="B4069" s="25">
        <v>2021</v>
      </c>
      <c r="C4069" s="25" t="s">
        <v>2</v>
      </c>
      <c r="D4069" s="25" t="s">
        <v>69</v>
      </c>
      <c r="E4069" s="25" t="s">
        <v>190</v>
      </c>
      <c r="F4069" s="23" t="s">
        <v>191</v>
      </c>
      <c r="G4069" s="23" t="s">
        <v>492</v>
      </c>
      <c r="H4069" s="32" t="s">
        <v>352</v>
      </c>
      <c r="I4069" s="32" t="s">
        <v>55</v>
      </c>
      <c r="J4069" s="135">
        <v>139</v>
      </c>
      <c r="K4069" s="28">
        <v>0.36691000000000001</v>
      </c>
      <c r="L4069" s="77">
        <v>0.9</v>
      </c>
      <c r="Q4069" s="106"/>
    </row>
    <row r="4070" spans="1:17" x14ac:dyDescent="0.25">
      <c r="A4070" t="s">
        <v>331</v>
      </c>
      <c r="B4070" s="25">
        <v>2021</v>
      </c>
      <c r="C4070" s="25" t="s">
        <v>3</v>
      </c>
      <c r="D4070" s="25" t="s">
        <v>70</v>
      </c>
      <c r="E4070" s="25" t="s">
        <v>190</v>
      </c>
      <c r="F4070" s="23" t="s">
        <v>191</v>
      </c>
      <c r="G4070" s="23" t="s">
        <v>492</v>
      </c>
      <c r="H4070" s="32" t="s">
        <v>352</v>
      </c>
      <c r="I4070" s="32" t="s">
        <v>55</v>
      </c>
      <c r="J4070" s="135">
        <v>151</v>
      </c>
      <c r="K4070" s="28">
        <v>0.33774999999999999</v>
      </c>
      <c r="L4070" s="77">
        <v>0.9</v>
      </c>
      <c r="Q4070" s="106"/>
    </row>
    <row r="4071" spans="1:17" x14ac:dyDescent="0.25">
      <c r="A4071" t="s">
        <v>331</v>
      </c>
      <c r="B4071" s="25">
        <v>2022</v>
      </c>
      <c r="C4071" s="25" t="s">
        <v>0</v>
      </c>
      <c r="D4071" s="25" t="s">
        <v>71</v>
      </c>
      <c r="E4071" s="25" t="s">
        <v>190</v>
      </c>
      <c r="F4071" s="23" t="s">
        <v>191</v>
      </c>
      <c r="G4071" s="23" t="s">
        <v>492</v>
      </c>
      <c r="H4071" s="32" t="s">
        <v>352</v>
      </c>
      <c r="I4071" s="32" t="s">
        <v>55</v>
      </c>
      <c r="J4071" s="135">
        <v>134</v>
      </c>
      <c r="K4071" s="28">
        <v>0.61194000000000004</v>
      </c>
      <c r="L4071" s="77">
        <v>0.9</v>
      </c>
      <c r="Q4071" s="106"/>
    </row>
    <row r="4072" spans="1:17" x14ac:dyDescent="0.25">
      <c r="A4072" t="s">
        <v>331</v>
      </c>
      <c r="B4072" s="25">
        <v>2022</v>
      </c>
      <c r="C4072" s="25" t="s">
        <v>1</v>
      </c>
      <c r="D4072" s="25" t="s">
        <v>72</v>
      </c>
      <c r="E4072" s="25" t="s">
        <v>190</v>
      </c>
      <c r="F4072" s="23" t="s">
        <v>191</v>
      </c>
      <c r="G4072" s="23" t="s">
        <v>492</v>
      </c>
      <c r="H4072" s="32" t="s">
        <v>352</v>
      </c>
      <c r="I4072" s="32" t="s">
        <v>55</v>
      </c>
      <c r="J4072" s="135">
        <v>137</v>
      </c>
      <c r="K4072" s="28">
        <v>0.67883000000000004</v>
      </c>
      <c r="L4072" s="77">
        <v>0.9</v>
      </c>
      <c r="Q4072" s="106"/>
    </row>
    <row r="4073" spans="1:17" x14ac:dyDescent="0.25">
      <c r="A4073" t="s">
        <v>331</v>
      </c>
      <c r="B4073" s="25">
        <v>2022</v>
      </c>
      <c r="C4073" s="25" t="s">
        <v>2</v>
      </c>
      <c r="D4073" s="25" t="s">
        <v>73</v>
      </c>
      <c r="E4073" s="25" t="s">
        <v>190</v>
      </c>
      <c r="F4073" s="23" t="s">
        <v>191</v>
      </c>
      <c r="G4073" s="23" t="s">
        <v>492</v>
      </c>
      <c r="H4073" s="32" t="s">
        <v>352</v>
      </c>
      <c r="I4073" s="32" t="s">
        <v>55</v>
      </c>
      <c r="J4073" s="135">
        <v>162</v>
      </c>
      <c r="K4073" s="28">
        <v>0.60494000000000003</v>
      </c>
      <c r="L4073" s="77">
        <v>0.9</v>
      </c>
      <c r="Q4073" s="106"/>
    </row>
    <row r="4074" spans="1:17" x14ac:dyDescent="0.25">
      <c r="A4074" t="s">
        <v>331</v>
      </c>
      <c r="B4074" s="25">
        <v>2022</v>
      </c>
      <c r="C4074" s="25" t="s">
        <v>3</v>
      </c>
      <c r="D4074" s="25" t="s">
        <v>493</v>
      </c>
      <c r="E4074" s="25" t="s">
        <v>190</v>
      </c>
      <c r="F4074" s="23" t="s">
        <v>191</v>
      </c>
      <c r="G4074" s="23" t="s">
        <v>492</v>
      </c>
      <c r="H4074" s="32" t="s">
        <v>352</v>
      </c>
      <c r="I4074" s="32" t="s">
        <v>55</v>
      </c>
      <c r="J4074" s="135">
        <v>120</v>
      </c>
      <c r="K4074" s="28">
        <v>0.41666999999999998</v>
      </c>
      <c r="L4074" s="77">
        <v>0.9</v>
      </c>
      <c r="Q4074" s="106"/>
    </row>
    <row r="4075" spans="1:17" x14ac:dyDescent="0.25">
      <c r="A4075" t="s">
        <v>331</v>
      </c>
      <c r="B4075" s="25">
        <v>2023</v>
      </c>
      <c r="C4075" s="25" t="s">
        <v>0</v>
      </c>
      <c r="D4075" s="25" t="s">
        <v>537</v>
      </c>
      <c r="E4075" s="25" t="s">
        <v>190</v>
      </c>
      <c r="F4075" s="23" t="s">
        <v>191</v>
      </c>
      <c r="G4075" s="23" t="s">
        <v>492</v>
      </c>
      <c r="H4075" s="32" t="s">
        <v>352</v>
      </c>
      <c r="I4075" s="32" t="s">
        <v>55</v>
      </c>
      <c r="J4075" s="135">
        <v>151</v>
      </c>
      <c r="K4075" s="28">
        <v>0.67549999999999999</v>
      </c>
      <c r="L4075" s="77">
        <v>0.9</v>
      </c>
      <c r="Q4075" s="106"/>
    </row>
    <row r="4076" spans="1:17" x14ac:dyDescent="0.25">
      <c r="A4076" t="s">
        <v>331</v>
      </c>
      <c r="B4076" s="25">
        <v>2018</v>
      </c>
      <c r="C4076" s="25" t="s">
        <v>0</v>
      </c>
      <c r="D4076" s="25" t="s">
        <v>54</v>
      </c>
      <c r="E4076" s="25" t="s">
        <v>192</v>
      </c>
      <c r="F4076" s="23" t="s">
        <v>193</v>
      </c>
      <c r="G4076" s="23" t="s">
        <v>492</v>
      </c>
      <c r="H4076" s="32" t="s">
        <v>359</v>
      </c>
      <c r="I4076" s="32" t="s">
        <v>55</v>
      </c>
      <c r="J4076" s="135">
        <v>117</v>
      </c>
      <c r="K4076" s="28">
        <v>0.34188000000000002</v>
      </c>
      <c r="L4076" s="77">
        <v>0.9</v>
      </c>
      <c r="Q4076" s="106"/>
    </row>
    <row r="4077" spans="1:17" x14ac:dyDescent="0.25">
      <c r="A4077" t="s">
        <v>331</v>
      </c>
      <c r="B4077" s="25">
        <v>2018</v>
      </c>
      <c r="C4077" s="25" t="s">
        <v>1</v>
      </c>
      <c r="D4077" s="25" t="s">
        <v>56</v>
      </c>
      <c r="E4077" s="25" t="s">
        <v>192</v>
      </c>
      <c r="F4077" s="23" t="s">
        <v>193</v>
      </c>
      <c r="G4077" s="23" t="s">
        <v>492</v>
      </c>
      <c r="H4077" s="32" t="s">
        <v>359</v>
      </c>
      <c r="I4077" s="32" t="s">
        <v>55</v>
      </c>
      <c r="J4077" s="135">
        <v>206</v>
      </c>
      <c r="K4077" s="28">
        <v>0.55825000000000002</v>
      </c>
      <c r="L4077" s="77">
        <v>0.9</v>
      </c>
      <c r="Q4077" s="106"/>
    </row>
    <row r="4078" spans="1:17" x14ac:dyDescent="0.25">
      <c r="A4078" t="s">
        <v>331</v>
      </c>
      <c r="B4078" s="25">
        <v>2018</v>
      </c>
      <c r="C4078" s="25" t="s">
        <v>2</v>
      </c>
      <c r="D4078" s="25" t="s">
        <v>57</v>
      </c>
      <c r="E4078" s="25" t="s">
        <v>192</v>
      </c>
      <c r="F4078" s="23" t="s">
        <v>193</v>
      </c>
      <c r="G4078" s="23" t="s">
        <v>492</v>
      </c>
      <c r="H4078" s="32" t="s">
        <v>359</v>
      </c>
      <c r="I4078" s="32" t="s">
        <v>55</v>
      </c>
      <c r="J4078" s="135">
        <v>215</v>
      </c>
      <c r="K4078" s="28">
        <v>0.60465000000000002</v>
      </c>
      <c r="L4078" s="77">
        <v>0.9</v>
      </c>
      <c r="Q4078" s="106"/>
    </row>
    <row r="4079" spans="1:17" x14ac:dyDescent="0.25">
      <c r="A4079" t="s">
        <v>331</v>
      </c>
      <c r="B4079" s="25">
        <v>2018</v>
      </c>
      <c r="C4079" s="25" t="s">
        <v>3</v>
      </c>
      <c r="D4079" s="25" t="s">
        <v>58</v>
      </c>
      <c r="E4079" s="25" t="s">
        <v>192</v>
      </c>
      <c r="F4079" s="23" t="s">
        <v>193</v>
      </c>
      <c r="G4079" s="23" t="s">
        <v>492</v>
      </c>
      <c r="H4079" s="32" t="s">
        <v>359</v>
      </c>
      <c r="I4079" s="32" t="s">
        <v>55</v>
      </c>
      <c r="J4079" s="135">
        <v>175</v>
      </c>
      <c r="K4079" s="28">
        <v>0.70857000000000003</v>
      </c>
      <c r="L4079" s="77">
        <v>0.9</v>
      </c>
      <c r="Q4079" s="106"/>
    </row>
    <row r="4080" spans="1:17" x14ac:dyDescent="0.25">
      <c r="A4080" t="s">
        <v>331</v>
      </c>
      <c r="B4080" s="25">
        <v>2019</v>
      </c>
      <c r="C4080" s="25" t="s">
        <v>0</v>
      </c>
      <c r="D4080" s="25" t="s">
        <v>59</v>
      </c>
      <c r="E4080" s="25" t="s">
        <v>192</v>
      </c>
      <c r="F4080" s="23" t="s">
        <v>193</v>
      </c>
      <c r="G4080" s="23" t="s">
        <v>492</v>
      </c>
      <c r="H4080" s="32" t="s">
        <v>359</v>
      </c>
      <c r="I4080" s="32" t="s">
        <v>55</v>
      </c>
      <c r="J4080" s="135">
        <v>187</v>
      </c>
      <c r="K4080" s="28">
        <v>0.68449000000000004</v>
      </c>
      <c r="L4080" s="77">
        <v>0.9</v>
      </c>
      <c r="Q4080" s="106"/>
    </row>
    <row r="4081" spans="1:17" x14ac:dyDescent="0.25">
      <c r="A4081" t="s">
        <v>331</v>
      </c>
      <c r="B4081" s="25">
        <v>2019</v>
      </c>
      <c r="C4081" s="25" t="s">
        <v>1</v>
      </c>
      <c r="D4081" s="25" t="s">
        <v>60</v>
      </c>
      <c r="E4081" s="25" t="s">
        <v>192</v>
      </c>
      <c r="F4081" s="23" t="s">
        <v>193</v>
      </c>
      <c r="G4081" s="23" t="s">
        <v>492</v>
      </c>
      <c r="H4081" s="32" t="s">
        <v>359</v>
      </c>
      <c r="I4081" s="32" t="s">
        <v>55</v>
      </c>
      <c r="J4081" s="135">
        <v>162</v>
      </c>
      <c r="K4081" s="28">
        <v>0.58025000000000004</v>
      </c>
      <c r="L4081" s="77">
        <v>0.9</v>
      </c>
      <c r="Q4081" s="106"/>
    </row>
    <row r="4082" spans="1:17" x14ac:dyDescent="0.25">
      <c r="A4082" t="s">
        <v>331</v>
      </c>
      <c r="B4082" s="25">
        <v>2019</v>
      </c>
      <c r="C4082" s="25" t="s">
        <v>2</v>
      </c>
      <c r="D4082" s="25" t="s">
        <v>61</v>
      </c>
      <c r="E4082" s="25" t="s">
        <v>192</v>
      </c>
      <c r="F4082" s="23" t="s">
        <v>193</v>
      </c>
      <c r="G4082" s="23" t="s">
        <v>492</v>
      </c>
      <c r="H4082" s="32" t="s">
        <v>359</v>
      </c>
      <c r="I4082" s="32" t="s">
        <v>55</v>
      </c>
      <c r="J4082" s="135">
        <v>219</v>
      </c>
      <c r="K4082" s="28">
        <v>0.57991000000000004</v>
      </c>
      <c r="L4082" s="77">
        <v>0.9</v>
      </c>
      <c r="Q4082" s="106"/>
    </row>
    <row r="4083" spans="1:17" x14ac:dyDescent="0.25">
      <c r="A4083" t="s">
        <v>331</v>
      </c>
      <c r="B4083" s="25">
        <v>2019</v>
      </c>
      <c r="C4083" s="25" t="s">
        <v>3</v>
      </c>
      <c r="D4083" s="25" t="s">
        <v>62</v>
      </c>
      <c r="E4083" s="25" t="s">
        <v>192</v>
      </c>
      <c r="F4083" s="23" t="s">
        <v>193</v>
      </c>
      <c r="G4083" s="23" t="s">
        <v>492</v>
      </c>
      <c r="H4083" s="32" t="s">
        <v>359</v>
      </c>
      <c r="I4083" s="32" t="s">
        <v>55</v>
      </c>
      <c r="J4083" s="135">
        <v>226</v>
      </c>
      <c r="K4083" s="28">
        <v>0.59735000000000005</v>
      </c>
      <c r="L4083" s="77">
        <v>0.9</v>
      </c>
      <c r="Q4083" s="106"/>
    </row>
    <row r="4084" spans="1:17" x14ac:dyDescent="0.25">
      <c r="A4084" t="s">
        <v>331</v>
      </c>
      <c r="B4084" s="25">
        <v>2020</v>
      </c>
      <c r="C4084" s="25" t="s">
        <v>0</v>
      </c>
      <c r="D4084" s="25" t="s">
        <v>63</v>
      </c>
      <c r="E4084" s="25" t="s">
        <v>192</v>
      </c>
      <c r="F4084" s="23" t="s">
        <v>193</v>
      </c>
      <c r="G4084" s="23" t="s">
        <v>492</v>
      </c>
      <c r="H4084" s="32" t="s">
        <v>359</v>
      </c>
      <c r="I4084" s="32" t="s">
        <v>55</v>
      </c>
      <c r="J4084" s="135">
        <v>241</v>
      </c>
      <c r="K4084" s="28">
        <v>0.35685</v>
      </c>
      <c r="L4084" s="77">
        <v>0.9</v>
      </c>
      <c r="Q4084" s="106"/>
    </row>
    <row r="4085" spans="1:17" x14ac:dyDescent="0.25">
      <c r="A4085" t="s">
        <v>331</v>
      </c>
      <c r="B4085" s="25">
        <v>2020</v>
      </c>
      <c r="C4085" s="25" t="s">
        <v>1</v>
      </c>
      <c r="D4085" s="25" t="s">
        <v>64</v>
      </c>
      <c r="E4085" s="25" t="s">
        <v>192</v>
      </c>
      <c r="F4085" s="23" t="s">
        <v>193</v>
      </c>
      <c r="G4085" s="23" t="s">
        <v>492</v>
      </c>
      <c r="H4085" s="32" t="s">
        <v>359</v>
      </c>
      <c r="I4085" s="32" t="s">
        <v>55</v>
      </c>
      <c r="J4085" s="135">
        <v>78</v>
      </c>
      <c r="K4085" s="28">
        <v>0.28205000000000002</v>
      </c>
      <c r="L4085" s="77">
        <v>0.9</v>
      </c>
      <c r="Q4085" s="106"/>
    </row>
    <row r="4086" spans="1:17" x14ac:dyDescent="0.25">
      <c r="A4086" t="s">
        <v>331</v>
      </c>
      <c r="B4086" s="25">
        <v>2020</v>
      </c>
      <c r="C4086" s="25" t="s">
        <v>2</v>
      </c>
      <c r="D4086" s="25" t="s">
        <v>65</v>
      </c>
      <c r="E4086" s="25" t="s">
        <v>192</v>
      </c>
      <c r="F4086" s="23" t="s">
        <v>193</v>
      </c>
      <c r="G4086" s="23" t="s">
        <v>492</v>
      </c>
      <c r="H4086" s="32" t="s">
        <v>359</v>
      </c>
      <c r="I4086" s="32" t="s">
        <v>55</v>
      </c>
      <c r="J4086" s="135">
        <v>116</v>
      </c>
      <c r="K4086" s="28">
        <v>0.15517</v>
      </c>
      <c r="L4086" s="77">
        <v>0.9</v>
      </c>
      <c r="Q4086" s="106"/>
    </row>
    <row r="4087" spans="1:17" x14ac:dyDescent="0.25">
      <c r="A4087" t="s">
        <v>331</v>
      </c>
      <c r="B4087" s="25">
        <v>2020</v>
      </c>
      <c r="C4087" s="25" t="s">
        <v>3</v>
      </c>
      <c r="D4087" s="25" t="s">
        <v>66</v>
      </c>
      <c r="E4087" s="25" t="s">
        <v>192</v>
      </c>
      <c r="F4087" s="23" t="s">
        <v>193</v>
      </c>
      <c r="G4087" s="23" t="s">
        <v>492</v>
      </c>
      <c r="H4087" s="32" t="s">
        <v>359</v>
      </c>
      <c r="I4087" s="32" t="s">
        <v>55</v>
      </c>
      <c r="J4087" s="135">
        <v>179</v>
      </c>
      <c r="K4087" s="28">
        <v>0.15084</v>
      </c>
      <c r="L4087" s="77">
        <v>0.9</v>
      </c>
      <c r="Q4087" s="106"/>
    </row>
    <row r="4088" spans="1:17" x14ac:dyDescent="0.25">
      <c r="A4088" t="s">
        <v>331</v>
      </c>
      <c r="B4088" s="25">
        <v>2021</v>
      </c>
      <c r="C4088" s="25" t="s">
        <v>0</v>
      </c>
      <c r="D4088" s="25" t="s">
        <v>67</v>
      </c>
      <c r="E4088" s="25" t="s">
        <v>192</v>
      </c>
      <c r="F4088" s="23" t="s">
        <v>193</v>
      </c>
      <c r="G4088" s="23" t="s">
        <v>492</v>
      </c>
      <c r="H4088" s="32" t="s">
        <v>359</v>
      </c>
      <c r="I4088" s="32" t="s">
        <v>55</v>
      </c>
      <c r="J4088" s="135">
        <v>165</v>
      </c>
      <c r="K4088" s="28">
        <v>0.13333</v>
      </c>
      <c r="L4088" s="77">
        <v>0.9</v>
      </c>
      <c r="Q4088" s="106"/>
    </row>
    <row r="4089" spans="1:17" x14ac:dyDescent="0.25">
      <c r="A4089" t="s">
        <v>331</v>
      </c>
      <c r="B4089" s="25">
        <v>2021</v>
      </c>
      <c r="C4089" s="25" t="s">
        <v>1</v>
      </c>
      <c r="D4089" s="25" t="s">
        <v>68</v>
      </c>
      <c r="E4089" s="25" t="s">
        <v>192</v>
      </c>
      <c r="F4089" s="23" t="s">
        <v>193</v>
      </c>
      <c r="G4089" s="23" t="s">
        <v>492</v>
      </c>
      <c r="H4089" s="32" t="s">
        <v>359</v>
      </c>
      <c r="I4089" s="32" t="s">
        <v>55</v>
      </c>
      <c r="J4089" s="135">
        <v>178</v>
      </c>
      <c r="K4089" s="28">
        <v>0.28089999999999998</v>
      </c>
      <c r="L4089" s="77">
        <v>0.9</v>
      </c>
      <c r="Q4089" s="106"/>
    </row>
    <row r="4090" spans="1:17" x14ac:dyDescent="0.25">
      <c r="A4090" t="s">
        <v>331</v>
      </c>
      <c r="B4090" s="25">
        <v>2021</v>
      </c>
      <c r="C4090" s="25" t="s">
        <v>2</v>
      </c>
      <c r="D4090" s="25" t="s">
        <v>69</v>
      </c>
      <c r="E4090" s="25" t="s">
        <v>192</v>
      </c>
      <c r="F4090" s="23" t="s">
        <v>193</v>
      </c>
      <c r="G4090" s="23" t="s">
        <v>492</v>
      </c>
      <c r="H4090" s="32" t="s">
        <v>359</v>
      </c>
      <c r="I4090" s="32" t="s">
        <v>55</v>
      </c>
      <c r="J4090" s="135">
        <v>182</v>
      </c>
      <c r="K4090" s="28">
        <v>0.26923000000000002</v>
      </c>
      <c r="L4090" s="77">
        <v>0.9</v>
      </c>
      <c r="Q4090" s="106"/>
    </row>
    <row r="4091" spans="1:17" x14ac:dyDescent="0.25">
      <c r="A4091" t="s">
        <v>331</v>
      </c>
      <c r="B4091" s="25">
        <v>2021</v>
      </c>
      <c r="C4091" s="25" t="s">
        <v>3</v>
      </c>
      <c r="D4091" s="25" t="s">
        <v>70</v>
      </c>
      <c r="E4091" s="25" t="s">
        <v>192</v>
      </c>
      <c r="F4091" s="23" t="s">
        <v>193</v>
      </c>
      <c r="G4091" s="23" t="s">
        <v>492</v>
      </c>
      <c r="H4091" s="32" t="s">
        <v>359</v>
      </c>
      <c r="I4091" s="32" t="s">
        <v>55</v>
      </c>
      <c r="J4091" s="135">
        <v>164</v>
      </c>
      <c r="K4091" s="28">
        <v>0.30487999999999998</v>
      </c>
      <c r="L4091" s="77">
        <v>0.9</v>
      </c>
      <c r="Q4091" s="106"/>
    </row>
    <row r="4092" spans="1:17" x14ac:dyDescent="0.25">
      <c r="A4092" t="s">
        <v>331</v>
      </c>
      <c r="B4092" s="25">
        <v>2022</v>
      </c>
      <c r="C4092" s="25" t="s">
        <v>0</v>
      </c>
      <c r="D4092" s="25" t="s">
        <v>71</v>
      </c>
      <c r="E4092" s="25" t="s">
        <v>192</v>
      </c>
      <c r="F4092" s="23" t="s">
        <v>193</v>
      </c>
      <c r="G4092" s="23" t="s">
        <v>492</v>
      </c>
      <c r="H4092" s="32" t="s">
        <v>359</v>
      </c>
      <c r="I4092" s="32" t="s">
        <v>55</v>
      </c>
      <c r="J4092" s="135">
        <v>113</v>
      </c>
      <c r="K4092" s="28">
        <v>0.23894000000000001</v>
      </c>
      <c r="L4092" s="77">
        <v>0.9</v>
      </c>
      <c r="Q4092" s="106"/>
    </row>
    <row r="4093" spans="1:17" x14ac:dyDescent="0.25">
      <c r="A4093" t="s">
        <v>331</v>
      </c>
      <c r="B4093" s="25">
        <v>2022</v>
      </c>
      <c r="C4093" s="25" t="s">
        <v>1</v>
      </c>
      <c r="D4093" s="25" t="s">
        <v>72</v>
      </c>
      <c r="E4093" s="25" t="s">
        <v>192</v>
      </c>
      <c r="F4093" s="23" t="s">
        <v>193</v>
      </c>
      <c r="G4093" s="23" t="s">
        <v>492</v>
      </c>
      <c r="H4093" s="32" t="s">
        <v>359</v>
      </c>
      <c r="I4093" s="32" t="s">
        <v>55</v>
      </c>
      <c r="J4093" s="135">
        <v>121</v>
      </c>
      <c r="K4093" s="28">
        <v>0.25619999999999998</v>
      </c>
      <c r="L4093" s="77">
        <v>0.9</v>
      </c>
      <c r="Q4093" s="106"/>
    </row>
    <row r="4094" spans="1:17" x14ac:dyDescent="0.25">
      <c r="A4094" t="s">
        <v>331</v>
      </c>
      <c r="B4094" s="25">
        <v>2022</v>
      </c>
      <c r="C4094" s="25" t="s">
        <v>2</v>
      </c>
      <c r="D4094" s="25" t="s">
        <v>73</v>
      </c>
      <c r="E4094" s="25" t="s">
        <v>192</v>
      </c>
      <c r="F4094" s="23" t="s">
        <v>193</v>
      </c>
      <c r="G4094" s="23" t="s">
        <v>492</v>
      </c>
      <c r="H4094" s="32" t="s">
        <v>359</v>
      </c>
      <c r="I4094" s="32" t="s">
        <v>55</v>
      </c>
      <c r="J4094" s="135">
        <v>110</v>
      </c>
      <c r="K4094" s="28">
        <v>0.27272999999999997</v>
      </c>
      <c r="L4094" s="77">
        <v>0.9</v>
      </c>
      <c r="Q4094" s="106"/>
    </row>
    <row r="4095" spans="1:17" x14ac:dyDescent="0.25">
      <c r="A4095" t="s">
        <v>331</v>
      </c>
      <c r="B4095" s="25">
        <v>2022</v>
      </c>
      <c r="C4095" s="25" t="s">
        <v>3</v>
      </c>
      <c r="D4095" s="25" t="s">
        <v>493</v>
      </c>
      <c r="E4095" s="25" t="s">
        <v>192</v>
      </c>
      <c r="F4095" s="23" t="s">
        <v>193</v>
      </c>
      <c r="G4095" s="23" t="s">
        <v>492</v>
      </c>
      <c r="H4095" s="32" t="s">
        <v>359</v>
      </c>
      <c r="I4095" s="32" t="s">
        <v>55</v>
      </c>
      <c r="J4095" s="135">
        <v>79</v>
      </c>
      <c r="K4095" s="28">
        <v>3.7969999999999997E-2</v>
      </c>
      <c r="L4095" s="77">
        <v>0.9</v>
      </c>
      <c r="Q4095" s="106"/>
    </row>
    <row r="4096" spans="1:17" x14ac:dyDescent="0.25">
      <c r="A4096" t="s">
        <v>331</v>
      </c>
      <c r="B4096" s="25">
        <v>2023</v>
      </c>
      <c r="C4096" s="25" t="s">
        <v>0</v>
      </c>
      <c r="D4096" s="25" t="s">
        <v>537</v>
      </c>
      <c r="E4096" s="25" t="s">
        <v>192</v>
      </c>
      <c r="F4096" s="23" t="s">
        <v>193</v>
      </c>
      <c r="G4096" s="23" t="s">
        <v>492</v>
      </c>
      <c r="H4096" s="32" t="s">
        <v>359</v>
      </c>
      <c r="I4096" s="32" t="s">
        <v>55</v>
      </c>
      <c r="J4096" s="135">
        <v>100</v>
      </c>
      <c r="K4096" s="28">
        <v>0.01</v>
      </c>
      <c r="L4096" s="77">
        <v>0.9</v>
      </c>
      <c r="Q4096" s="106"/>
    </row>
    <row r="4097" spans="1:17" x14ac:dyDescent="0.25">
      <c r="A4097" t="s">
        <v>331</v>
      </c>
      <c r="B4097" s="25">
        <v>2018</v>
      </c>
      <c r="C4097" s="25" t="s">
        <v>0</v>
      </c>
      <c r="D4097" s="25" t="s">
        <v>54</v>
      </c>
      <c r="E4097" s="25" t="s">
        <v>194</v>
      </c>
      <c r="F4097" s="23" t="s">
        <v>195</v>
      </c>
      <c r="G4097" s="23" t="s">
        <v>492</v>
      </c>
      <c r="H4097" s="32" t="s">
        <v>352</v>
      </c>
      <c r="I4097" s="32" t="s">
        <v>55</v>
      </c>
      <c r="J4097" s="135">
        <v>93</v>
      </c>
      <c r="K4097" s="28">
        <v>0.97848999999999997</v>
      </c>
      <c r="L4097" s="77">
        <v>0.9</v>
      </c>
      <c r="Q4097" s="106"/>
    </row>
    <row r="4098" spans="1:17" x14ac:dyDescent="0.25">
      <c r="A4098" t="s">
        <v>331</v>
      </c>
      <c r="B4098" s="25">
        <v>2018</v>
      </c>
      <c r="C4098" s="25" t="s">
        <v>1</v>
      </c>
      <c r="D4098" s="25" t="s">
        <v>56</v>
      </c>
      <c r="E4098" s="25" t="s">
        <v>194</v>
      </c>
      <c r="F4098" s="23" t="s">
        <v>195</v>
      </c>
      <c r="G4098" s="23" t="s">
        <v>492</v>
      </c>
      <c r="H4098" s="32" t="s">
        <v>352</v>
      </c>
      <c r="I4098" s="32" t="s">
        <v>55</v>
      </c>
      <c r="J4098" s="135">
        <v>76</v>
      </c>
      <c r="K4098" s="28">
        <v>0.90788999999999997</v>
      </c>
      <c r="L4098" s="77">
        <v>0.9</v>
      </c>
      <c r="Q4098" s="106"/>
    </row>
    <row r="4099" spans="1:17" x14ac:dyDescent="0.25">
      <c r="A4099" t="s">
        <v>331</v>
      </c>
      <c r="B4099" s="25">
        <v>2018</v>
      </c>
      <c r="C4099" s="25" t="s">
        <v>2</v>
      </c>
      <c r="D4099" s="25" t="s">
        <v>57</v>
      </c>
      <c r="E4099" s="25" t="s">
        <v>194</v>
      </c>
      <c r="F4099" s="23" t="s">
        <v>195</v>
      </c>
      <c r="G4099" s="23" t="s">
        <v>492</v>
      </c>
      <c r="H4099" s="32" t="s">
        <v>352</v>
      </c>
      <c r="I4099" s="32" t="s">
        <v>55</v>
      </c>
      <c r="J4099" s="135">
        <v>119</v>
      </c>
      <c r="K4099" s="28">
        <v>0.89915999999999996</v>
      </c>
      <c r="L4099" s="77">
        <v>0.9</v>
      </c>
      <c r="Q4099" s="106"/>
    </row>
    <row r="4100" spans="1:17" x14ac:dyDescent="0.25">
      <c r="A4100" t="s">
        <v>331</v>
      </c>
      <c r="B4100" s="25">
        <v>2018</v>
      </c>
      <c r="C4100" s="25" t="s">
        <v>3</v>
      </c>
      <c r="D4100" s="25" t="s">
        <v>58</v>
      </c>
      <c r="E4100" s="25" t="s">
        <v>194</v>
      </c>
      <c r="F4100" s="23" t="s">
        <v>195</v>
      </c>
      <c r="G4100" s="23" t="s">
        <v>492</v>
      </c>
      <c r="H4100" s="32" t="s">
        <v>352</v>
      </c>
      <c r="I4100" s="32" t="s">
        <v>55</v>
      </c>
      <c r="J4100" s="135">
        <v>107</v>
      </c>
      <c r="K4100" s="28">
        <v>0.88785000000000003</v>
      </c>
      <c r="L4100" s="77">
        <v>0.9</v>
      </c>
      <c r="Q4100" s="106"/>
    </row>
    <row r="4101" spans="1:17" x14ac:dyDescent="0.25">
      <c r="A4101" t="s">
        <v>331</v>
      </c>
      <c r="B4101" s="25">
        <v>2019</v>
      </c>
      <c r="C4101" s="25" t="s">
        <v>0</v>
      </c>
      <c r="D4101" s="25" t="s">
        <v>59</v>
      </c>
      <c r="E4101" s="25" t="s">
        <v>194</v>
      </c>
      <c r="F4101" s="23" t="s">
        <v>195</v>
      </c>
      <c r="G4101" s="23" t="s">
        <v>492</v>
      </c>
      <c r="H4101" s="32" t="s">
        <v>352</v>
      </c>
      <c r="I4101" s="32" t="s">
        <v>55</v>
      </c>
      <c r="J4101" s="135">
        <v>77</v>
      </c>
      <c r="K4101" s="28">
        <v>0.89610000000000001</v>
      </c>
      <c r="L4101" s="77">
        <v>0.9</v>
      </c>
      <c r="Q4101" s="106"/>
    </row>
    <row r="4102" spans="1:17" x14ac:dyDescent="0.25">
      <c r="A4102" t="s">
        <v>331</v>
      </c>
      <c r="B4102" s="25">
        <v>2019</v>
      </c>
      <c r="C4102" s="25" t="s">
        <v>1</v>
      </c>
      <c r="D4102" s="25" t="s">
        <v>60</v>
      </c>
      <c r="E4102" s="25" t="s">
        <v>194</v>
      </c>
      <c r="F4102" s="23" t="s">
        <v>195</v>
      </c>
      <c r="G4102" s="23" t="s">
        <v>492</v>
      </c>
      <c r="H4102" s="32" t="s">
        <v>352</v>
      </c>
      <c r="I4102" s="32" t="s">
        <v>55</v>
      </c>
      <c r="J4102" s="135">
        <v>82</v>
      </c>
      <c r="K4102" s="28">
        <v>0.76829000000000003</v>
      </c>
      <c r="L4102" s="77">
        <v>0.9</v>
      </c>
      <c r="Q4102" s="106"/>
    </row>
    <row r="4103" spans="1:17" x14ac:dyDescent="0.25">
      <c r="A4103" t="s">
        <v>331</v>
      </c>
      <c r="B4103" s="25">
        <v>2019</v>
      </c>
      <c r="C4103" s="25" t="s">
        <v>2</v>
      </c>
      <c r="D4103" s="25" t="s">
        <v>61</v>
      </c>
      <c r="E4103" s="25" t="s">
        <v>194</v>
      </c>
      <c r="F4103" s="23" t="s">
        <v>195</v>
      </c>
      <c r="G4103" s="23" t="s">
        <v>492</v>
      </c>
      <c r="H4103" s="32" t="s">
        <v>352</v>
      </c>
      <c r="I4103" s="32" t="s">
        <v>55</v>
      </c>
      <c r="J4103" s="135">
        <v>76</v>
      </c>
      <c r="K4103" s="28">
        <v>0.84211000000000003</v>
      </c>
      <c r="L4103" s="77">
        <v>0.9</v>
      </c>
      <c r="Q4103" s="106"/>
    </row>
    <row r="4104" spans="1:17" x14ac:dyDescent="0.25">
      <c r="A4104" t="s">
        <v>331</v>
      </c>
      <c r="B4104" s="25">
        <v>2019</v>
      </c>
      <c r="C4104" s="25" t="s">
        <v>3</v>
      </c>
      <c r="D4104" s="25" t="s">
        <v>62</v>
      </c>
      <c r="E4104" s="25" t="s">
        <v>194</v>
      </c>
      <c r="F4104" s="23" t="s">
        <v>195</v>
      </c>
      <c r="G4104" s="23" t="s">
        <v>492</v>
      </c>
      <c r="H4104" s="32" t="s">
        <v>352</v>
      </c>
      <c r="I4104" s="32" t="s">
        <v>55</v>
      </c>
      <c r="J4104" s="135">
        <v>92</v>
      </c>
      <c r="K4104" s="28">
        <v>0.93478000000000006</v>
      </c>
      <c r="L4104" s="77">
        <v>0.9</v>
      </c>
      <c r="Q4104" s="106"/>
    </row>
    <row r="4105" spans="1:17" x14ac:dyDescent="0.25">
      <c r="A4105" t="s">
        <v>331</v>
      </c>
      <c r="B4105" s="25">
        <v>2020</v>
      </c>
      <c r="C4105" s="25" t="s">
        <v>0</v>
      </c>
      <c r="D4105" s="25" t="s">
        <v>63</v>
      </c>
      <c r="E4105" s="25" t="s">
        <v>194</v>
      </c>
      <c r="F4105" s="23" t="s">
        <v>195</v>
      </c>
      <c r="G4105" s="23" t="s">
        <v>492</v>
      </c>
      <c r="H4105" s="32" t="s">
        <v>352</v>
      </c>
      <c r="I4105" s="32" t="s">
        <v>55</v>
      </c>
      <c r="J4105" s="135">
        <v>68</v>
      </c>
      <c r="K4105" s="28">
        <v>0.85294000000000003</v>
      </c>
      <c r="L4105" s="77">
        <v>0.9</v>
      </c>
      <c r="Q4105" s="106"/>
    </row>
    <row r="4106" spans="1:17" x14ac:dyDescent="0.25">
      <c r="A4106" t="s">
        <v>331</v>
      </c>
      <c r="B4106" s="25">
        <v>2020</v>
      </c>
      <c r="C4106" s="25" t="s">
        <v>1</v>
      </c>
      <c r="D4106" s="25" t="s">
        <v>64</v>
      </c>
      <c r="E4106" s="25" t="s">
        <v>194</v>
      </c>
      <c r="F4106" s="23" t="s">
        <v>195</v>
      </c>
      <c r="G4106" s="23" t="s">
        <v>492</v>
      </c>
      <c r="H4106" s="32" t="s">
        <v>352</v>
      </c>
      <c r="I4106" s="32" t="s">
        <v>55</v>
      </c>
      <c r="J4106" s="135">
        <v>48</v>
      </c>
      <c r="K4106" s="28">
        <v>0.52083000000000002</v>
      </c>
      <c r="L4106" s="77">
        <v>0.9</v>
      </c>
      <c r="Q4106" s="106"/>
    </row>
    <row r="4107" spans="1:17" x14ac:dyDescent="0.25">
      <c r="A4107" t="s">
        <v>331</v>
      </c>
      <c r="B4107" s="25">
        <v>2020</v>
      </c>
      <c r="C4107" s="25" t="s">
        <v>2</v>
      </c>
      <c r="D4107" s="25" t="s">
        <v>65</v>
      </c>
      <c r="E4107" s="25" t="s">
        <v>194</v>
      </c>
      <c r="F4107" s="23" t="s">
        <v>195</v>
      </c>
      <c r="G4107" s="23" t="s">
        <v>492</v>
      </c>
      <c r="H4107" s="32" t="s">
        <v>352</v>
      </c>
      <c r="I4107" s="32" t="s">
        <v>55</v>
      </c>
      <c r="J4107" s="135">
        <v>67</v>
      </c>
      <c r="K4107" s="28">
        <v>0.46268999999999999</v>
      </c>
      <c r="L4107" s="77">
        <v>0.9</v>
      </c>
      <c r="Q4107" s="106"/>
    </row>
    <row r="4108" spans="1:17" x14ac:dyDescent="0.25">
      <c r="A4108" t="s">
        <v>331</v>
      </c>
      <c r="B4108" s="25">
        <v>2020</v>
      </c>
      <c r="C4108" s="25" t="s">
        <v>3</v>
      </c>
      <c r="D4108" s="25" t="s">
        <v>66</v>
      </c>
      <c r="E4108" s="25" t="s">
        <v>194</v>
      </c>
      <c r="F4108" s="23" t="s">
        <v>195</v>
      </c>
      <c r="G4108" s="23" t="s">
        <v>492</v>
      </c>
      <c r="H4108" s="32" t="s">
        <v>352</v>
      </c>
      <c r="I4108" s="32" t="s">
        <v>55</v>
      </c>
      <c r="J4108" s="135">
        <v>64</v>
      </c>
      <c r="K4108" s="28">
        <v>0.42187999999999998</v>
      </c>
      <c r="L4108" s="77">
        <v>0.9</v>
      </c>
      <c r="Q4108" s="106"/>
    </row>
    <row r="4109" spans="1:17" x14ac:dyDescent="0.25">
      <c r="A4109" t="s">
        <v>331</v>
      </c>
      <c r="B4109" s="25">
        <v>2021</v>
      </c>
      <c r="C4109" s="25" t="s">
        <v>0</v>
      </c>
      <c r="D4109" s="25" t="s">
        <v>67</v>
      </c>
      <c r="E4109" s="25" t="s">
        <v>194</v>
      </c>
      <c r="F4109" s="23" t="s">
        <v>195</v>
      </c>
      <c r="G4109" s="23" t="s">
        <v>492</v>
      </c>
      <c r="H4109" s="32" t="s">
        <v>352</v>
      </c>
      <c r="I4109" s="32" t="s">
        <v>55</v>
      </c>
      <c r="J4109" s="135">
        <v>78</v>
      </c>
      <c r="K4109" s="28">
        <v>0.58974000000000004</v>
      </c>
      <c r="L4109" s="77">
        <v>0.9</v>
      </c>
      <c r="Q4109" s="106"/>
    </row>
    <row r="4110" spans="1:17" x14ac:dyDescent="0.25">
      <c r="A4110" t="s">
        <v>331</v>
      </c>
      <c r="B4110" s="25">
        <v>2021</v>
      </c>
      <c r="C4110" s="25" t="s">
        <v>1</v>
      </c>
      <c r="D4110" s="25" t="s">
        <v>68</v>
      </c>
      <c r="E4110" s="25" t="s">
        <v>194</v>
      </c>
      <c r="F4110" s="23" t="s">
        <v>195</v>
      </c>
      <c r="G4110" s="23" t="s">
        <v>492</v>
      </c>
      <c r="H4110" s="32" t="s">
        <v>352</v>
      </c>
      <c r="I4110" s="32" t="s">
        <v>55</v>
      </c>
      <c r="J4110" s="135">
        <v>102</v>
      </c>
      <c r="K4110" s="28">
        <v>0.89215999999999995</v>
      </c>
      <c r="L4110" s="77">
        <v>0.9</v>
      </c>
      <c r="Q4110" s="106"/>
    </row>
    <row r="4111" spans="1:17" x14ac:dyDescent="0.25">
      <c r="A4111" t="s">
        <v>331</v>
      </c>
      <c r="B4111" s="25">
        <v>2021</v>
      </c>
      <c r="C4111" s="25" t="s">
        <v>2</v>
      </c>
      <c r="D4111" s="25" t="s">
        <v>69</v>
      </c>
      <c r="E4111" s="25" t="s">
        <v>194</v>
      </c>
      <c r="F4111" s="23" t="s">
        <v>195</v>
      </c>
      <c r="G4111" s="23" t="s">
        <v>492</v>
      </c>
      <c r="H4111" s="32" t="s">
        <v>352</v>
      </c>
      <c r="I4111" s="32" t="s">
        <v>55</v>
      </c>
      <c r="J4111" s="135">
        <v>112</v>
      </c>
      <c r="K4111" s="28">
        <v>0.94642999999999999</v>
      </c>
      <c r="L4111" s="77">
        <v>0.9</v>
      </c>
      <c r="Q4111" s="106"/>
    </row>
    <row r="4112" spans="1:17" x14ac:dyDescent="0.25">
      <c r="A4112" t="s">
        <v>331</v>
      </c>
      <c r="B4112" s="25">
        <v>2021</v>
      </c>
      <c r="C4112" s="25" t="s">
        <v>3</v>
      </c>
      <c r="D4112" s="25" t="s">
        <v>70</v>
      </c>
      <c r="E4112" s="25" t="s">
        <v>194</v>
      </c>
      <c r="F4112" s="23" t="s">
        <v>195</v>
      </c>
      <c r="G4112" s="23" t="s">
        <v>492</v>
      </c>
      <c r="H4112" s="32" t="s">
        <v>352</v>
      </c>
      <c r="I4112" s="32" t="s">
        <v>55</v>
      </c>
      <c r="J4112" s="135">
        <v>109</v>
      </c>
      <c r="K4112" s="28">
        <v>0.96330000000000005</v>
      </c>
      <c r="L4112" s="77">
        <v>0.9</v>
      </c>
      <c r="Q4112" s="106"/>
    </row>
    <row r="4113" spans="1:17" x14ac:dyDescent="0.25">
      <c r="A4113" t="s">
        <v>331</v>
      </c>
      <c r="B4113" s="25">
        <v>2022</v>
      </c>
      <c r="C4113" s="25" t="s">
        <v>0</v>
      </c>
      <c r="D4113" s="25" t="s">
        <v>71</v>
      </c>
      <c r="E4113" s="25" t="s">
        <v>194</v>
      </c>
      <c r="F4113" s="23" t="s">
        <v>195</v>
      </c>
      <c r="G4113" s="23" t="s">
        <v>492</v>
      </c>
      <c r="H4113" s="32" t="s">
        <v>352</v>
      </c>
      <c r="I4113" s="32" t="s">
        <v>55</v>
      </c>
      <c r="J4113" s="135">
        <v>96</v>
      </c>
      <c r="K4113" s="28">
        <v>0.875</v>
      </c>
      <c r="L4113" s="77">
        <v>0.9</v>
      </c>
      <c r="Q4113" s="106"/>
    </row>
    <row r="4114" spans="1:17" x14ac:dyDescent="0.25">
      <c r="A4114" t="s">
        <v>331</v>
      </c>
      <c r="B4114" s="25">
        <v>2022</v>
      </c>
      <c r="C4114" s="25" t="s">
        <v>1</v>
      </c>
      <c r="D4114" s="25" t="s">
        <v>72</v>
      </c>
      <c r="E4114" s="25" t="s">
        <v>194</v>
      </c>
      <c r="F4114" s="23" t="s">
        <v>195</v>
      </c>
      <c r="G4114" s="23" t="s">
        <v>492</v>
      </c>
      <c r="H4114" s="32" t="s">
        <v>352</v>
      </c>
      <c r="I4114" s="32" t="s">
        <v>55</v>
      </c>
      <c r="J4114" s="135">
        <v>86</v>
      </c>
      <c r="K4114" s="28">
        <v>0.88371999999999995</v>
      </c>
      <c r="L4114" s="77">
        <v>0.9</v>
      </c>
      <c r="Q4114" s="106"/>
    </row>
    <row r="4115" spans="1:17" x14ac:dyDescent="0.25">
      <c r="A4115" t="s">
        <v>331</v>
      </c>
      <c r="B4115" s="25">
        <v>2022</v>
      </c>
      <c r="C4115" s="25" t="s">
        <v>2</v>
      </c>
      <c r="D4115" s="25" t="s">
        <v>73</v>
      </c>
      <c r="E4115" s="25" t="s">
        <v>194</v>
      </c>
      <c r="F4115" s="23" t="s">
        <v>195</v>
      </c>
      <c r="G4115" s="23" t="s">
        <v>492</v>
      </c>
      <c r="H4115" s="32" t="s">
        <v>352</v>
      </c>
      <c r="I4115" s="32" t="s">
        <v>55</v>
      </c>
      <c r="J4115" s="135">
        <v>93</v>
      </c>
      <c r="K4115" s="28">
        <v>0.89246999999999999</v>
      </c>
      <c r="L4115" s="77">
        <v>0.9</v>
      </c>
      <c r="Q4115" s="106"/>
    </row>
    <row r="4116" spans="1:17" x14ac:dyDescent="0.25">
      <c r="A4116" t="s">
        <v>331</v>
      </c>
      <c r="B4116" s="25">
        <v>2022</v>
      </c>
      <c r="C4116" s="25" t="s">
        <v>3</v>
      </c>
      <c r="D4116" s="25" t="s">
        <v>493</v>
      </c>
      <c r="E4116" s="25" t="s">
        <v>194</v>
      </c>
      <c r="F4116" s="23" t="s">
        <v>195</v>
      </c>
      <c r="G4116" s="23" t="s">
        <v>492</v>
      </c>
      <c r="H4116" s="32" t="s">
        <v>352</v>
      </c>
      <c r="I4116" s="32" t="s">
        <v>55</v>
      </c>
      <c r="J4116" s="135">
        <v>86</v>
      </c>
      <c r="K4116" s="28">
        <v>0.93023</v>
      </c>
      <c r="L4116" s="77">
        <v>0.9</v>
      </c>
      <c r="Q4116" s="106"/>
    </row>
    <row r="4117" spans="1:17" x14ac:dyDescent="0.25">
      <c r="A4117" t="s">
        <v>331</v>
      </c>
      <c r="B4117" s="25">
        <v>2023</v>
      </c>
      <c r="C4117" s="25" t="s">
        <v>0</v>
      </c>
      <c r="D4117" s="25" t="s">
        <v>537</v>
      </c>
      <c r="E4117" s="25" t="s">
        <v>194</v>
      </c>
      <c r="F4117" s="23" t="s">
        <v>195</v>
      </c>
      <c r="G4117" s="23" t="s">
        <v>492</v>
      </c>
      <c r="H4117" s="32" t="s">
        <v>352</v>
      </c>
      <c r="I4117" s="32" t="s">
        <v>55</v>
      </c>
      <c r="J4117" s="135">
        <v>73</v>
      </c>
      <c r="K4117" s="28">
        <v>0.95889999999999997</v>
      </c>
      <c r="L4117" s="77">
        <v>0.9</v>
      </c>
      <c r="Q4117" s="106"/>
    </row>
    <row r="4118" spans="1:17" x14ac:dyDescent="0.25">
      <c r="A4118" t="s">
        <v>331</v>
      </c>
      <c r="B4118" s="25">
        <v>2018</v>
      </c>
      <c r="C4118" s="25" t="s">
        <v>0</v>
      </c>
      <c r="D4118" s="25" t="s">
        <v>54</v>
      </c>
      <c r="E4118" s="25" t="s">
        <v>196</v>
      </c>
      <c r="F4118" s="23" t="s">
        <v>197</v>
      </c>
      <c r="G4118" s="23" t="s">
        <v>492</v>
      </c>
      <c r="H4118" s="32" t="s">
        <v>361</v>
      </c>
      <c r="I4118" s="32" t="s">
        <v>55</v>
      </c>
      <c r="J4118" s="135">
        <v>64</v>
      </c>
      <c r="K4118" s="28">
        <v>0.9375</v>
      </c>
      <c r="L4118" s="77">
        <v>0.9</v>
      </c>
      <c r="Q4118" s="106"/>
    </row>
    <row r="4119" spans="1:17" x14ac:dyDescent="0.25">
      <c r="A4119" t="s">
        <v>331</v>
      </c>
      <c r="B4119" s="25">
        <v>2018</v>
      </c>
      <c r="C4119" s="25" t="s">
        <v>1</v>
      </c>
      <c r="D4119" s="25" t="s">
        <v>56</v>
      </c>
      <c r="E4119" s="25" t="s">
        <v>196</v>
      </c>
      <c r="F4119" s="23" t="s">
        <v>197</v>
      </c>
      <c r="G4119" s="23" t="s">
        <v>492</v>
      </c>
      <c r="H4119" s="32" t="s">
        <v>361</v>
      </c>
      <c r="I4119" s="32" t="s">
        <v>55</v>
      </c>
      <c r="J4119" s="135">
        <v>78</v>
      </c>
      <c r="K4119" s="28">
        <v>0.94872000000000001</v>
      </c>
      <c r="L4119" s="77">
        <v>0.9</v>
      </c>
      <c r="Q4119" s="106"/>
    </row>
    <row r="4120" spans="1:17" x14ac:dyDescent="0.25">
      <c r="A4120" t="s">
        <v>331</v>
      </c>
      <c r="B4120" s="25">
        <v>2018</v>
      </c>
      <c r="C4120" s="25" t="s">
        <v>2</v>
      </c>
      <c r="D4120" s="25" t="s">
        <v>57</v>
      </c>
      <c r="E4120" s="25" t="s">
        <v>196</v>
      </c>
      <c r="F4120" s="23" t="s">
        <v>197</v>
      </c>
      <c r="G4120" s="23" t="s">
        <v>492</v>
      </c>
      <c r="H4120" s="32" t="s">
        <v>361</v>
      </c>
      <c r="I4120" s="32" t="s">
        <v>55</v>
      </c>
      <c r="J4120" s="135">
        <v>80</v>
      </c>
      <c r="K4120" s="28">
        <v>0.97499999999999998</v>
      </c>
      <c r="L4120" s="77">
        <v>0.9</v>
      </c>
      <c r="Q4120" s="106"/>
    </row>
    <row r="4121" spans="1:17" x14ac:dyDescent="0.25">
      <c r="A4121" t="s">
        <v>331</v>
      </c>
      <c r="B4121" s="25">
        <v>2018</v>
      </c>
      <c r="C4121" s="25" t="s">
        <v>3</v>
      </c>
      <c r="D4121" s="25" t="s">
        <v>58</v>
      </c>
      <c r="E4121" s="25" t="s">
        <v>196</v>
      </c>
      <c r="F4121" s="23" t="s">
        <v>197</v>
      </c>
      <c r="G4121" s="23" t="s">
        <v>492</v>
      </c>
      <c r="H4121" s="32" t="s">
        <v>361</v>
      </c>
      <c r="I4121" s="32" t="s">
        <v>55</v>
      </c>
      <c r="J4121" s="135">
        <v>73</v>
      </c>
      <c r="K4121" s="28">
        <v>1</v>
      </c>
      <c r="L4121" s="77">
        <v>0.9</v>
      </c>
      <c r="Q4121" s="106"/>
    </row>
    <row r="4122" spans="1:17" x14ac:dyDescent="0.25">
      <c r="A4122" t="s">
        <v>331</v>
      </c>
      <c r="B4122" s="25">
        <v>2019</v>
      </c>
      <c r="C4122" s="25" t="s">
        <v>0</v>
      </c>
      <c r="D4122" s="25" t="s">
        <v>59</v>
      </c>
      <c r="E4122" s="25" t="s">
        <v>196</v>
      </c>
      <c r="F4122" s="23" t="s">
        <v>197</v>
      </c>
      <c r="G4122" s="23" t="s">
        <v>492</v>
      </c>
      <c r="H4122" s="32" t="s">
        <v>361</v>
      </c>
      <c r="I4122" s="32" t="s">
        <v>55</v>
      </c>
      <c r="J4122" s="135">
        <v>75</v>
      </c>
      <c r="K4122" s="28">
        <v>0.94667000000000001</v>
      </c>
      <c r="L4122" s="77">
        <v>0.9</v>
      </c>
      <c r="Q4122" s="106"/>
    </row>
    <row r="4123" spans="1:17" x14ac:dyDescent="0.25">
      <c r="A4123" t="s">
        <v>331</v>
      </c>
      <c r="B4123" s="25">
        <v>2019</v>
      </c>
      <c r="C4123" s="25" t="s">
        <v>1</v>
      </c>
      <c r="D4123" s="25" t="s">
        <v>60</v>
      </c>
      <c r="E4123" s="25" t="s">
        <v>196</v>
      </c>
      <c r="F4123" s="23" t="s">
        <v>197</v>
      </c>
      <c r="G4123" s="23" t="s">
        <v>492</v>
      </c>
      <c r="H4123" s="32" t="s">
        <v>361</v>
      </c>
      <c r="I4123" s="32" t="s">
        <v>55</v>
      </c>
      <c r="J4123" s="135">
        <v>55</v>
      </c>
      <c r="K4123" s="28">
        <v>0.94545000000000001</v>
      </c>
      <c r="L4123" s="77">
        <v>0.9</v>
      </c>
      <c r="Q4123" s="106"/>
    </row>
    <row r="4124" spans="1:17" x14ac:dyDescent="0.25">
      <c r="A4124" t="s">
        <v>331</v>
      </c>
      <c r="B4124" s="25">
        <v>2019</v>
      </c>
      <c r="C4124" s="25" t="s">
        <v>2</v>
      </c>
      <c r="D4124" s="25" t="s">
        <v>61</v>
      </c>
      <c r="E4124" s="25" t="s">
        <v>196</v>
      </c>
      <c r="F4124" s="23" t="s">
        <v>197</v>
      </c>
      <c r="G4124" s="23" t="s">
        <v>492</v>
      </c>
      <c r="H4124" s="32" t="s">
        <v>361</v>
      </c>
      <c r="I4124" s="32" t="s">
        <v>55</v>
      </c>
      <c r="J4124" s="135">
        <v>62</v>
      </c>
      <c r="K4124" s="28">
        <v>0.95160999999999996</v>
      </c>
      <c r="L4124" s="77">
        <v>0.9</v>
      </c>
      <c r="Q4124" s="106"/>
    </row>
    <row r="4125" spans="1:17" x14ac:dyDescent="0.25">
      <c r="A4125" t="s">
        <v>331</v>
      </c>
      <c r="B4125" s="25">
        <v>2019</v>
      </c>
      <c r="C4125" s="25" t="s">
        <v>3</v>
      </c>
      <c r="D4125" s="25" t="s">
        <v>62</v>
      </c>
      <c r="E4125" s="25" t="s">
        <v>196</v>
      </c>
      <c r="F4125" s="23" t="s">
        <v>197</v>
      </c>
      <c r="G4125" s="23" t="s">
        <v>492</v>
      </c>
      <c r="H4125" s="32" t="s">
        <v>361</v>
      </c>
      <c r="I4125" s="32" t="s">
        <v>55</v>
      </c>
      <c r="J4125" s="135">
        <v>50</v>
      </c>
      <c r="K4125" s="28">
        <v>0.84</v>
      </c>
      <c r="L4125" s="77">
        <v>0.9</v>
      </c>
      <c r="Q4125" s="106"/>
    </row>
    <row r="4126" spans="1:17" x14ac:dyDescent="0.25">
      <c r="A4126" t="s">
        <v>331</v>
      </c>
      <c r="B4126" s="25">
        <v>2020</v>
      </c>
      <c r="C4126" s="25" t="s">
        <v>0</v>
      </c>
      <c r="D4126" s="25" t="s">
        <v>63</v>
      </c>
      <c r="E4126" s="25" t="s">
        <v>196</v>
      </c>
      <c r="F4126" s="23" t="s">
        <v>197</v>
      </c>
      <c r="G4126" s="23" t="s">
        <v>492</v>
      </c>
      <c r="H4126" s="32" t="s">
        <v>361</v>
      </c>
      <c r="I4126" s="32" t="s">
        <v>55</v>
      </c>
      <c r="J4126" s="135">
        <v>46</v>
      </c>
      <c r="K4126" s="28">
        <v>0.95652000000000004</v>
      </c>
      <c r="L4126" s="77">
        <v>0.9</v>
      </c>
      <c r="Q4126" s="106"/>
    </row>
    <row r="4127" spans="1:17" x14ac:dyDescent="0.25">
      <c r="A4127" t="s">
        <v>331</v>
      </c>
      <c r="B4127" s="25">
        <v>2020</v>
      </c>
      <c r="C4127" s="25" t="s">
        <v>1</v>
      </c>
      <c r="D4127" s="25" t="s">
        <v>64</v>
      </c>
      <c r="E4127" s="25" t="s">
        <v>196</v>
      </c>
      <c r="F4127" s="23" t="s">
        <v>197</v>
      </c>
      <c r="G4127" s="23" t="s">
        <v>492</v>
      </c>
      <c r="H4127" s="32" t="s">
        <v>361</v>
      </c>
      <c r="I4127" s="32" t="s">
        <v>55</v>
      </c>
      <c r="J4127" s="135">
        <v>29</v>
      </c>
      <c r="K4127" s="28">
        <v>0.82759000000000005</v>
      </c>
      <c r="L4127" s="77">
        <v>0.9</v>
      </c>
      <c r="Q4127" s="106"/>
    </row>
    <row r="4128" spans="1:17" x14ac:dyDescent="0.25">
      <c r="A4128" t="s">
        <v>331</v>
      </c>
      <c r="B4128" s="25">
        <v>2020</v>
      </c>
      <c r="C4128" s="25" t="s">
        <v>2</v>
      </c>
      <c r="D4128" s="25" t="s">
        <v>65</v>
      </c>
      <c r="E4128" s="25" t="s">
        <v>196</v>
      </c>
      <c r="F4128" s="23" t="s">
        <v>197</v>
      </c>
      <c r="G4128" s="23" t="s">
        <v>492</v>
      </c>
      <c r="H4128" s="32" t="s">
        <v>361</v>
      </c>
      <c r="I4128" s="32" t="s">
        <v>55</v>
      </c>
      <c r="J4128" s="135">
        <v>43</v>
      </c>
      <c r="K4128" s="28">
        <v>0.97674000000000005</v>
      </c>
      <c r="L4128" s="77">
        <v>0.9</v>
      </c>
      <c r="Q4128" s="106"/>
    </row>
    <row r="4129" spans="1:17" x14ac:dyDescent="0.25">
      <c r="A4129" t="s">
        <v>331</v>
      </c>
      <c r="B4129" s="25">
        <v>2020</v>
      </c>
      <c r="C4129" s="25" t="s">
        <v>3</v>
      </c>
      <c r="D4129" s="25" t="s">
        <v>66</v>
      </c>
      <c r="E4129" s="25" t="s">
        <v>196</v>
      </c>
      <c r="F4129" s="23" t="s">
        <v>197</v>
      </c>
      <c r="G4129" s="23" t="s">
        <v>492</v>
      </c>
      <c r="H4129" s="32" t="s">
        <v>361</v>
      </c>
      <c r="I4129" s="32" t="s">
        <v>55</v>
      </c>
      <c r="J4129" s="135">
        <v>57</v>
      </c>
      <c r="K4129" s="28">
        <v>0.96491000000000005</v>
      </c>
      <c r="L4129" s="77">
        <v>0.9</v>
      </c>
      <c r="Q4129" s="106"/>
    </row>
    <row r="4130" spans="1:17" x14ac:dyDescent="0.25">
      <c r="A4130" t="s">
        <v>331</v>
      </c>
      <c r="B4130" s="25">
        <v>2021</v>
      </c>
      <c r="C4130" s="25" t="s">
        <v>0</v>
      </c>
      <c r="D4130" s="25" t="s">
        <v>67</v>
      </c>
      <c r="E4130" s="25" t="s">
        <v>196</v>
      </c>
      <c r="F4130" s="23" t="s">
        <v>197</v>
      </c>
      <c r="G4130" s="23" t="s">
        <v>492</v>
      </c>
      <c r="H4130" s="32" t="s">
        <v>361</v>
      </c>
      <c r="I4130" s="32" t="s">
        <v>55</v>
      </c>
      <c r="J4130" s="135">
        <v>67</v>
      </c>
      <c r="K4130" s="28">
        <v>0.98507</v>
      </c>
      <c r="L4130" s="77">
        <v>0.9</v>
      </c>
      <c r="Q4130" s="106"/>
    </row>
    <row r="4131" spans="1:17" x14ac:dyDescent="0.25">
      <c r="A4131" t="s">
        <v>331</v>
      </c>
      <c r="B4131" s="25">
        <v>2021</v>
      </c>
      <c r="C4131" s="25" t="s">
        <v>1</v>
      </c>
      <c r="D4131" s="25" t="s">
        <v>68</v>
      </c>
      <c r="E4131" s="25" t="s">
        <v>196</v>
      </c>
      <c r="F4131" s="23" t="s">
        <v>197</v>
      </c>
      <c r="G4131" s="23" t="s">
        <v>492</v>
      </c>
      <c r="H4131" s="32" t="s">
        <v>361</v>
      </c>
      <c r="I4131" s="32" t="s">
        <v>55</v>
      </c>
      <c r="J4131" s="135">
        <v>58</v>
      </c>
      <c r="K4131" s="28">
        <v>0.98275999999999997</v>
      </c>
      <c r="L4131" s="77">
        <v>0.9</v>
      </c>
      <c r="Q4131" s="106"/>
    </row>
    <row r="4132" spans="1:17" x14ac:dyDescent="0.25">
      <c r="A4132" t="s">
        <v>331</v>
      </c>
      <c r="B4132" s="25">
        <v>2021</v>
      </c>
      <c r="C4132" s="25" t="s">
        <v>2</v>
      </c>
      <c r="D4132" s="25" t="s">
        <v>69</v>
      </c>
      <c r="E4132" s="25" t="s">
        <v>196</v>
      </c>
      <c r="F4132" s="23" t="s">
        <v>197</v>
      </c>
      <c r="G4132" s="23" t="s">
        <v>492</v>
      </c>
      <c r="H4132" s="32" t="s">
        <v>361</v>
      </c>
      <c r="I4132" s="32" t="s">
        <v>55</v>
      </c>
      <c r="J4132" s="135">
        <v>52</v>
      </c>
      <c r="K4132" s="28">
        <v>0.98077000000000003</v>
      </c>
      <c r="L4132" s="77">
        <v>0.9</v>
      </c>
      <c r="Q4132" s="106"/>
    </row>
    <row r="4133" spans="1:17" x14ac:dyDescent="0.25">
      <c r="A4133" t="s">
        <v>331</v>
      </c>
      <c r="B4133" s="25">
        <v>2021</v>
      </c>
      <c r="C4133" s="25" t="s">
        <v>3</v>
      </c>
      <c r="D4133" s="25" t="s">
        <v>70</v>
      </c>
      <c r="E4133" s="25" t="s">
        <v>196</v>
      </c>
      <c r="F4133" s="23" t="s">
        <v>197</v>
      </c>
      <c r="G4133" s="23" t="s">
        <v>492</v>
      </c>
      <c r="H4133" s="32" t="s">
        <v>361</v>
      </c>
      <c r="I4133" s="32" t="s">
        <v>55</v>
      </c>
      <c r="J4133" s="135">
        <v>64</v>
      </c>
      <c r="K4133" s="28">
        <v>0.92186999999999997</v>
      </c>
      <c r="L4133" s="77">
        <v>0.9</v>
      </c>
      <c r="Q4133" s="106"/>
    </row>
    <row r="4134" spans="1:17" x14ac:dyDescent="0.25">
      <c r="A4134" t="s">
        <v>331</v>
      </c>
      <c r="B4134" s="25">
        <v>2022</v>
      </c>
      <c r="C4134" s="25" t="s">
        <v>0</v>
      </c>
      <c r="D4134" s="25" t="s">
        <v>71</v>
      </c>
      <c r="E4134" s="25" t="s">
        <v>196</v>
      </c>
      <c r="F4134" s="23" t="s">
        <v>197</v>
      </c>
      <c r="G4134" s="23" t="s">
        <v>492</v>
      </c>
      <c r="H4134" s="32" t="s">
        <v>361</v>
      </c>
      <c r="I4134" s="32" t="s">
        <v>55</v>
      </c>
      <c r="J4134" s="135">
        <v>67</v>
      </c>
      <c r="K4134" s="28">
        <v>1</v>
      </c>
      <c r="L4134" s="77">
        <v>0.9</v>
      </c>
      <c r="Q4134" s="106"/>
    </row>
    <row r="4135" spans="1:17" x14ac:dyDescent="0.25">
      <c r="A4135" t="s">
        <v>331</v>
      </c>
      <c r="B4135" s="25">
        <v>2022</v>
      </c>
      <c r="C4135" s="25" t="s">
        <v>1</v>
      </c>
      <c r="D4135" s="25" t="s">
        <v>72</v>
      </c>
      <c r="E4135" s="25" t="s">
        <v>196</v>
      </c>
      <c r="F4135" s="23" t="s">
        <v>197</v>
      </c>
      <c r="G4135" s="23" t="s">
        <v>492</v>
      </c>
      <c r="H4135" s="32" t="s">
        <v>361</v>
      </c>
      <c r="I4135" s="32" t="s">
        <v>55</v>
      </c>
      <c r="J4135" s="135">
        <v>63</v>
      </c>
      <c r="K4135" s="28">
        <v>0.93650999999999995</v>
      </c>
      <c r="L4135" s="77">
        <v>0.9</v>
      </c>
      <c r="Q4135" s="106"/>
    </row>
    <row r="4136" spans="1:17" x14ac:dyDescent="0.25">
      <c r="A4136" t="s">
        <v>331</v>
      </c>
      <c r="B4136" s="25">
        <v>2022</v>
      </c>
      <c r="C4136" s="25" t="s">
        <v>2</v>
      </c>
      <c r="D4136" s="25" t="s">
        <v>73</v>
      </c>
      <c r="E4136" s="25" t="s">
        <v>196</v>
      </c>
      <c r="F4136" s="23" t="s">
        <v>197</v>
      </c>
      <c r="G4136" s="23" t="s">
        <v>492</v>
      </c>
      <c r="H4136" s="32" t="s">
        <v>361</v>
      </c>
      <c r="I4136" s="32" t="s">
        <v>55</v>
      </c>
      <c r="J4136" s="135">
        <v>61</v>
      </c>
      <c r="K4136" s="28">
        <v>0.98360999999999998</v>
      </c>
      <c r="L4136" s="77">
        <v>0.9</v>
      </c>
      <c r="Q4136" s="106"/>
    </row>
    <row r="4137" spans="1:17" x14ac:dyDescent="0.25">
      <c r="A4137" t="s">
        <v>331</v>
      </c>
      <c r="B4137" s="25">
        <v>2022</v>
      </c>
      <c r="C4137" s="25" t="s">
        <v>3</v>
      </c>
      <c r="D4137" s="25" t="s">
        <v>493</v>
      </c>
      <c r="E4137" s="25" t="s">
        <v>196</v>
      </c>
      <c r="F4137" s="23" t="s">
        <v>197</v>
      </c>
      <c r="G4137" s="23" t="s">
        <v>492</v>
      </c>
      <c r="H4137" s="32" t="s">
        <v>361</v>
      </c>
      <c r="I4137" s="32" t="s">
        <v>55</v>
      </c>
      <c r="J4137" s="135">
        <v>60</v>
      </c>
      <c r="K4137" s="28">
        <v>1</v>
      </c>
      <c r="L4137" s="77">
        <v>0.9</v>
      </c>
      <c r="Q4137" s="106"/>
    </row>
    <row r="4138" spans="1:17" x14ac:dyDescent="0.25">
      <c r="A4138" t="s">
        <v>331</v>
      </c>
      <c r="B4138" s="25">
        <v>2023</v>
      </c>
      <c r="C4138" s="25" t="s">
        <v>0</v>
      </c>
      <c r="D4138" s="25" t="s">
        <v>537</v>
      </c>
      <c r="E4138" s="25" t="s">
        <v>196</v>
      </c>
      <c r="F4138" s="23" t="s">
        <v>197</v>
      </c>
      <c r="G4138" s="23" t="s">
        <v>492</v>
      </c>
      <c r="H4138" s="32" t="s">
        <v>361</v>
      </c>
      <c r="I4138" s="32" t="s">
        <v>55</v>
      </c>
      <c r="J4138" s="135">
        <v>64</v>
      </c>
      <c r="K4138" s="28">
        <v>0.96875</v>
      </c>
      <c r="L4138" s="77">
        <v>0.9</v>
      </c>
      <c r="Q4138" s="106"/>
    </row>
    <row r="4139" spans="1:17" x14ac:dyDescent="0.25">
      <c r="A4139" t="s">
        <v>331</v>
      </c>
      <c r="B4139" s="25">
        <v>2018</v>
      </c>
      <c r="C4139" s="25" t="s">
        <v>0</v>
      </c>
      <c r="D4139" s="25" t="s">
        <v>54</v>
      </c>
      <c r="E4139" s="25" t="s">
        <v>198</v>
      </c>
      <c r="F4139" s="23" t="s">
        <v>199</v>
      </c>
      <c r="G4139" s="23" t="s">
        <v>492</v>
      </c>
      <c r="H4139" s="32" t="s">
        <v>361</v>
      </c>
      <c r="I4139" s="32" t="s">
        <v>55</v>
      </c>
      <c r="J4139" s="135">
        <v>47</v>
      </c>
      <c r="K4139" s="28">
        <v>0.97872000000000003</v>
      </c>
      <c r="L4139" s="77">
        <v>0.9</v>
      </c>
      <c r="Q4139" s="106"/>
    </row>
    <row r="4140" spans="1:17" x14ac:dyDescent="0.25">
      <c r="A4140" t="s">
        <v>331</v>
      </c>
      <c r="B4140" s="25">
        <v>2018</v>
      </c>
      <c r="C4140" s="25" t="s">
        <v>1</v>
      </c>
      <c r="D4140" s="25" t="s">
        <v>56</v>
      </c>
      <c r="E4140" s="25" t="s">
        <v>198</v>
      </c>
      <c r="F4140" s="23" t="s">
        <v>199</v>
      </c>
      <c r="G4140" s="23" t="s">
        <v>492</v>
      </c>
      <c r="H4140" s="32" t="s">
        <v>361</v>
      </c>
      <c r="I4140" s="32" t="s">
        <v>55</v>
      </c>
      <c r="J4140" s="135">
        <v>74</v>
      </c>
      <c r="K4140" s="28">
        <v>0.98648999999999998</v>
      </c>
      <c r="L4140" s="77">
        <v>0.9</v>
      </c>
      <c r="Q4140" s="106"/>
    </row>
    <row r="4141" spans="1:17" x14ac:dyDescent="0.25">
      <c r="A4141" t="s">
        <v>331</v>
      </c>
      <c r="B4141" s="25">
        <v>2018</v>
      </c>
      <c r="C4141" s="25" t="s">
        <v>2</v>
      </c>
      <c r="D4141" s="25" t="s">
        <v>57</v>
      </c>
      <c r="E4141" s="25" t="s">
        <v>198</v>
      </c>
      <c r="F4141" s="23" t="s">
        <v>199</v>
      </c>
      <c r="G4141" s="23" t="s">
        <v>492</v>
      </c>
      <c r="H4141" s="32" t="s">
        <v>361</v>
      </c>
      <c r="I4141" s="32" t="s">
        <v>55</v>
      </c>
      <c r="J4141" s="135">
        <v>84</v>
      </c>
      <c r="K4141" s="28">
        <v>0.95238</v>
      </c>
      <c r="L4141" s="77">
        <v>0.9</v>
      </c>
      <c r="Q4141" s="106"/>
    </row>
    <row r="4142" spans="1:17" x14ac:dyDescent="0.25">
      <c r="A4142" t="s">
        <v>331</v>
      </c>
      <c r="B4142" s="25">
        <v>2018</v>
      </c>
      <c r="C4142" s="25" t="s">
        <v>3</v>
      </c>
      <c r="D4142" s="25" t="s">
        <v>58</v>
      </c>
      <c r="E4142" s="25" t="s">
        <v>198</v>
      </c>
      <c r="F4142" s="23" t="s">
        <v>199</v>
      </c>
      <c r="G4142" s="23" t="s">
        <v>492</v>
      </c>
      <c r="H4142" s="32" t="s">
        <v>361</v>
      </c>
      <c r="I4142" s="32" t="s">
        <v>55</v>
      </c>
      <c r="J4142" s="135">
        <v>66</v>
      </c>
      <c r="K4142" s="28">
        <v>0.98485</v>
      </c>
      <c r="L4142" s="77">
        <v>0.9</v>
      </c>
      <c r="Q4142" s="106"/>
    </row>
    <row r="4143" spans="1:17" x14ac:dyDescent="0.25">
      <c r="A4143" t="s">
        <v>331</v>
      </c>
      <c r="B4143" s="25">
        <v>2019</v>
      </c>
      <c r="C4143" s="25" t="s">
        <v>0</v>
      </c>
      <c r="D4143" s="25" t="s">
        <v>59</v>
      </c>
      <c r="E4143" s="25" t="s">
        <v>198</v>
      </c>
      <c r="F4143" s="23" t="s">
        <v>199</v>
      </c>
      <c r="G4143" s="23" t="s">
        <v>492</v>
      </c>
      <c r="H4143" s="32" t="s">
        <v>361</v>
      </c>
      <c r="I4143" s="32" t="s">
        <v>55</v>
      </c>
      <c r="J4143" s="135">
        <v>57</v>
      </c>
      <c r="K4143" s="28">
        <v>1</v>
      </c>
      <c r="L4143" s="77">
        <v>0.9</v>
      </c>
      <c r="Q4143" s="106"/>
    </row>
    <row r="4144" spans="1:17" x14ac:dyDescent="0.25">
      <c r="A4144" t="s">
        <v>331</v>
      </c>
      <c r="B4144" s="25">
        <v>2019</v>
      </c>
      <c r="C4144" s="25" t="s">
        <v>1</v>
      </c>
      <c r="D4144" s="25" t="s">
        <v>60</v>
      </c>
      <c r="E4144" s="25" t="s">
        <v>198</v>
      </c>
      <c r="F4144" s="23" t="s">
        <v>199</v>
      </c>
      <c r="G4144" s="23" t="s">
        <v>492</v>
      </c>
      <c r="H4144" s="32" t="s">
        <v>361</v>
      </c>
      <c r="I4144" s="32" t="s">
        <v>55</v>
      </c>
      <c r="J4144" s="135">
        <v>66</v>
      </c>
      <c r="K4144" s="28">
        <v>0.98485</v>
      </c>
      <c r="L4144" s="77">
        <v>0.9</v>
      </c>
      <c r="Q4144" s="106"/>
    </row>
    <row r="4145" spans="1:17" x14ac:dyDescent="0.25">
      <c r="A4145" t="s">
        <v>331</v>
      </c>
      <c r="B4145" s="25">
        <v>2019</v>
      </c>
      <c r="C4145" s="25" t="s">
        <v>2</v>
      </c>
      <c r="D4145" s="25" t="s">
        <v>61</v>
      </c>
      <c r="E4145" s="25" t="s">
        <v>198</v>
      </c>
      <c r="F4145" s="23" t="s">
        <v>199</v>
      </c>
      <c r="G4145" s="23" t="s">
        <v>492</v>
      </c>
      <c r="H4145" s="32" t="s">
        <v>361</v>
      </c>
      <c r="I4145" s="32" t="s">
        <v>55</v>
      </c>
      <c r="J4145" s="135">
        <v>64</v>
      </c>
      <c r="K4145" s="28">
        <v>1</v>
      </c>
      <c r="L4145" s="77">
        <v>0.9</v>
      </c>
      <c r="Q4145" s="106"/>
    </row>
    <row r="4146" spans="1:17" x14ac:dyDescent="0.25">
      <c r="A4146" t="s">
        <v>331</v>
      </c>
      <c r="B4146" s="25">
        <v>2019</v>
      </c>
      <c r="C4146" s="25" t="s">
        <v>3</v>
      </c>
      <c r="D4146" s="25" t="s">
        <v>62</v>
      </c>
      <c r="E4146" s="25" t="s">
        <v>198</v>
      </c>
      <c r="F4146" s="23" t="s">
        <v>199</v>
      </c>
      <c r="G4146" s="23" t="s">
        <v>492</v>
      </c>
      <c r="H4146" s="32" t="s">
        <v>361</v>
      </c>
      <c r="I4146" s="32" t="s">
        <v>55</v>
      </c>
      <c r="J4146" s="135">
        <v>61</v>
      </c>
      <c r="K4146" s="28">
        <v>0.95082</v>
      </c>
      <c r="L4146" s="77">
        <v>0.9</v>
      </c>
      <c r="Q4146" s="106"/>
    </row>
    <row r="4147" spans="1:17" x14ac:dyDescent="0.25">
      <c r="A4147" t="s">
        <v>331</v>
      </c>
      <c r="B4147" s="25">
        <v>2020</v>
      </c>
      <c r="C4147" s="25" t="s">
        <v>0</v>
      </c>
      <c r="D4147" s="25" t="s">
        <v>63</v>
      </c>
      <c r="E4147" s="25" t="s">
        <v>198</v>
      </c>
      <c r="F4147" s="23" t="s">
        <v>199</v>
      </c>
      <c r="G4147" s="23" t="s">
        <v>492</v>
      </c>
      <c r="H4147" s="32" t="s">
        <v>361</v>
      </c>
      <c r="I4147" s="32" t="s">
        <v>55</v>
      </c>
      <c r="J4147" s="135">
        <v>78</v>
      </c>
      <c r="K4147" s="28">
        <v>0.98717999999999995</v>
      </c>
      <c r="L4147" s="77">
        <v>0.9</v>
      </c>
      <c r="Q4147" s="106"/>
    </row>
    <row r="4148" spans="1:17" x14ac:dyDescent="0.25">
      <c r="A4148" t="s">
        <v>331</v>
      </c>
      <c r="B4148" s="25">
        <v>2020</v>
      </c>
      <c r="C4148" s="25" t="s">
        <v>1</v>
      </c>
      <c r="D4148" s="25" t="s">
        <v>64</v>
      </c>
      <c r="E4148" s="25" t="s">
        <v>198</v>
      </c>
      <c r="F4148" s="23" t="s">
        <v>199</v>
      </c>
      <c r="G4148" s="23" t="s">
        <v>492</v>
      </c>
      <c r="H4148" s="32" t="s">
        <v>361</v>
      </c>
      <c r="I4148" s="32" t="s">
        <v>55</v>
      </c>
      <c r="J4148" s="135">
        <v>27</v>
      </c>
      <c r="K4148" s="28">
        <v>0.96296000000000004</v>
      </c>
      <c r="L4148" s="77">
        <v>0.9</v>
      </c>
      <c r="Q4148" s="106"/>
    </row>
    <row r="4149" spans="1:17" x14ac:dyDescent="0.25">
      <c r="A4149" t="s">
        <v>331</v>
      </c>
      <c r="B4149" s="25">
        <v>2020</v>
      </c>
      <c r="C4149" s="25" t="s">
        <v>2</v>
      </c>
      <c r="D4149" s="25" t="s">
        <v>65</v>
      </c>
      <c r="E4149" s="25" t="s">
        <v>198</v>
      </c>
      <c r="F4149" s="23" t="s">
        <v>199</v>
      </c>
      <c r="G4149" s="23" t="s">
        <v>492</v>
      </c>
      <c r="H4149" s="32" t="s">
        <v>361</v>
      </c>
      <c r="I4149" s="32" t="s">
        <v>55</v>
      </c>
      <c r="J4149" s="135">
        <v>36</v>
      </c>
      <c r="K4149" s="28">
        <v>0.94443999999999995</v>
      </c>
      <c r="L4149" s="77">
        <v>0.9</v>
      </c>
      <c r="Q4149" s="106"/>
    </row>
    <row r="4150" spans="1:17" x14ac:dyDescent="0.25">
      <c r="A4150" t="s">
        <v>331</v>
      </c>
      <c r="B4150" s="25">
        <v>2020</v>
      </c>
      <c r="C4150" s="25" t="s">
        <v>3</v>
      </c>
      <c r="D4150" s="25" t="s">
        <v>66</v>
      </c>
      <c r="E4150" s="25" t="s">
        <v>198</v>
      </c>
      <c r="F4150" s="23" t="s">
        <v>199</v>
      </c>
      <c r="G4150" s="23" t="s">
        <v>492</v>
      </c>
      <c r="H4150" s="32" t="s">
        <v>361</v>
      </c>
      <c r="I4150" s="32" t="s">
        <v>55</v>
      </c>
      <c r="J4150" s="135">
        <v>74</v>
      </c>
      <c r="K4150" s="28">
        <v>0.97297</v>
      </c>
      <c r="L4150" s="77">
        <v>0.9</v>
      </c>
      <c r="Q4150" s="106"/>
    </row>
    <row r="4151" spans="1:17" x14ac:dyDescent="0.25">
      <c r="A4151" t="s">
        <v>331</v>
      </c>
      <c r="B4151" s="25">
        <v>2021</v>
      </c>
      <c r="C4151" s="25" t="s">
        <v>0</v>
      </c>
      <c r="D4151" s="25" t="s">
        <v>67</v>
      </c>
      <c r="E4151" s="25" t="s">
        <v>198</v>
      </c>
      <c r="F4151" s="23" t="s">
        <v>199</v>
      </c>
      <c r="G4151" s="23" t="s">
        <v>492</v>
      </c>
      <c r="H4151" s="32" t="s">
        <v>361</v>
      </c>
      <c r="I4151" s="32" t="s">
        <v>55</v>
      </c>
      <c r="J4151" s="135">
        <v>69</v>
      </c>
      <c r="K4151" s="28">
        <v>0.98551</v>
      </c>
      <c r="L4151" s="77">
        <v>0.9</v>
      </c>
      <c r="Q4151" s="106"/>
    </row>
    <row r="4152" spans="1:17" x14ac:dyDescent="0.25">
      <c r="A4152" t="s">
        <v>331</v>
      </c>
      <c r="B4152" s="25">
        <v>2021</v>
      </c>
      <c r="C4152" s="25" t="s">
        <v>1</v>
      </c>
      <c r="D4152" s="25" t="s">
        <v>68</v>
      </c>
      <c r="E4152" s="25" t="s">
        <v>198</v>
      </c>
      <c r="F4152" s="23" t="s">
        <v>199</v>
      </c>
      <c r="G4152" s="23" t="s">
        <v>492</v>
      </c>
      <c r="H4152" s="32" t="s">
        <v>361</v>
      </c>
      <c r="I4152" s="32" t="s">
        <v>55</v>
      </c>
      <c r="J4152" s="135">
        <v>43</v>
      </c>
      <c r="K4152" s="28">
        <v>0.90698000000000001</v>
      </c>
      <c r="L4152" s="77">
        <v>0.9</v>
      </c>
      <c r="Q4152" s="106"/>
    </row>
    <row r="4153" spans="1:17" x14ac:dyDescent="0.25">
      <c r="A4153" t="s">
        <v>331</v>
      </c>
      <c r="B4153" s="25">
        <v>2021</v>
      </c>
      <c r="C4153" s="25" t="s">
        <v>2</v>
      </c>
      <c r="D4153" s="25" t="s">
        <v>69</v>
      </c>
      <c r="E4153" s="25" t="s">
        <v>198</v>
      </c>
      <c r="F4153" s="23" t="s">
        <v>199</v>
      </c>
      <c r="G4153" s="23" t="s">
        <v>492</v>
      </c>
      <c r="H4153" s="32" t="s">
        <v>361</v>
      </c>
      <c r="I4153" s="32" t="s">
        <v>55</v>
      </c>
      <c r="J4153" s="135">
        <v>54</v>
      </c>
      <c r="K4153" s="28">
        <v>0.94443999999999995</v>
      </c>
      <c r="L4153" s="77">
        <v>0.9</v>
      </c>
      <c r="Q4153" s="106"/>
    </row>
    <row r="4154" spans="1:17" x14ac:dyDescent="0.25">
      <c r="A4154" t="s">
        <v>331</v>
      </c>
      <c r="B4154" s="25">
        <v>2021</v>
      </c>
      <c r="C4154" s="25" t="s">
        <v>3</v>
      </c>
      <c r="D4154" s="25" t="s">
        <v>70</v>
      </c>
      <c r="E4154" s="25" t="s">
        <v>198</v>
      </c>
      <c r="F4154" s="23" t="s">
        <v>199</v>
      </c>
      <c r="G4154" s="23" t="s">
        <v>492</v>
      </c>
      <c r="H4154" s="32" t="s">
        <v>361</v>
      </c>
      <c r="I4154" s="32" t="s">
        <v>55</v>
      </c>
      <c r="J4154" s="135">
        <v>55</v>
      </c>
      <c r="K4154" s="28">
        <v>0.90908999999999995</v>
      </c>
      <c r="L4154" s="77">
        <v>0.9</v>
      </c>
      <c r="Q4154" s="106"/>
    </row>
    <row r="4155" spans="1:17" x14ac:dyDescent="0.25">
      <c r="A4155" t="s">
        <v>331</v>
      </c>
      <c r="B4155" s="25">
        <v>2022</v>
      </c>
      <c r="C4155" s="25" t="s">
        <v>0</v>
      </c>
      <c r="D4155" s="25" t="s">
        <v>71</v>
      </c>
      <c r="E4155" s="25" t="s">
        <v>198</v>
      </c>
      <c r="F4155" s="23" t="s">
        <v>199</v>
      </c>
      <c r="G4155" s="23" t="s">
        <v>492</v>
      </c>
      <c r="H4155" s="32" t="s">
        <v>361</v>
      </c>
      <c r="I4155" s="32" t="s">
        <v>55</v>
      </c>
      <c r="J4155" s="135">
        <v>55</v>
      </c>
      <c r="K4155" s="28">
        <v>0.96364000000000005</v>
      </c>
      <c r="L4155" s="77">
        <v>0.9</v>
      </c>
      <c r="Q4155" s="106"/>
    </row>
    <row r="4156" spans="1:17" x14ac:dyDescent="0.25">
      <c r="A4156" t="s">
        <v>331</v>
      </c>
      <c r="B4156" s="25">
        <v>2022</v>
      </c>
      <c r="C4156" s="25" t="s">
        <v>1</v>
      </c>
      <c r="D4156" s="25" t="s">
        <v>72</v>
      </c>
      <c r="E4156" s="25" t="s">
        <v>198</v>
      </c>
      <c r="F4156" s="23" t="s">
        <v>199</v>
      </c>
      <c r="G4156" s="23" t="s">
        <v>492</v>
      </c>
      <c r="H4156" s="32" t="s">
        <v>361</v>
      </c>
      <c r="I4156" s="32" t="s">
        <v>55</v>
      </c>
      <c r="J4156" s="135">
        <v>40</v>
      </c>
      <c r="K4156" s="28">
        <v>0.92500000000000004</v>
      </c>
      <c r="L4156" s="77">
        <v>0.9</v>
      </c>
      <c r="Q4156" s="106"/>
    </row>
    <row r="4157" spans="1:17" x14ac:dyDescent="0.25">
      <c r="A4157" t="s">
        <v>331</v>
      </c>
      <c r="B4157" s="25">
        <v>2022</v>
      </c>
      <c r="C4157" s="25" t="s">
        <v>2</v>
      </c>
      <c r="D4157" s="25" t="s">
        <v>73</v>
      </c>
      <c r="E4157" s="25" t="s">
        <v>198</v>
      </c>
      <c r="F4157" s="23" t="s">
        <v>199</v>
      </c>
      <c r="G4157" s="23" t="s">
        <v>492</v>
      </c>
      <c r="H4157" s="32" t="s">
        <v>361</v>
      </c>
      <c r="I4157" s="32" t="s">
        <v>55</v>
      </c>
      <c r="J4157" s="135">
        <v>61</v>
      </c>
      <c r="K4157" s="28">
        <v>0.96721000000000001</v>
      </c>
      <c r="L4157" s="77">
        <v>0.9</v>
      </c>
      <c r="Q4157" s="106"/>
    </row>
    <row r="4158" spans="1:17" x14ac:dyDescent="0.25">
      <c r="A4158" t="s">
        <v>331</v>
      </c>
      <c r="B4158" s="25">
        <v>2022</v>
      </c>
      <c r="C4158" s="25" t="s">
        <v>3</v>
      </c>
      <c r="D4158" s="25" t="s">
        <v>493</v>
      </c>
      <c r="E4158" s="25" t="s">
        <v>198</v>
      </c>
      <c r="F4158" s="23" t="s">
        <v>199</v>
      </c>
      <c r="G4158" s="23" t="s">
        <v>492</v>
      </c>
      <c r="H4158" s="32" t="s">
        <v>361</v>
      </c>
      <c r="I4158" s="32" t="s">
        <v>55</v>
      </c>
      <c r="J4158" s="135">
        <v>47</v>
      </c>
      <c r="K4158" s="28">
        <v>0.95745000000000002</v>
      </c>
      <c r="L4158" s="77">
        <v>0.9</v>
      </c>
      <c r="Q4158" s="106"/>
    </row>
    <row r="4159" spans="1:17" x14ac:dyDescent="0.25">
      <c r="A4159" t="s">
        <v>331</v>
      </c>
      <c r="B4159" s="25">
        <v>2023</v>
      </c>
      <c r="C4159" s="25" t="s">
        <v>0</v>
      </c>
      <c r="D4159" s="25" t="s">
        <v>537</v>
      </c>
      <c r="E4159" s="25" t="s">
        <v>198</v>
      </c>
      <c r="F4159" s="23" t="s">
        <v>199</v>
      </c>
      <c r="G4159" s="23" t="s">
        <v>492</v>
      </c>
      <c r="H4159" s="32" t="s">
        <v>361</v>
      </c>
      <c r="I4159" s="32" t="s">
        <v>55</v>
      </c>
      <c r="J4159" s="135">
        <v>40</v>
      </c>
      <c r="K4159" s="28">
        <v>0.875</v>
      </c>
      <c r="L4159" s="77">
        <v>0.9</v>
      </c>
      <c r="Q4159" s="106"/>
    </row>
    <row r="4160" spans="1:17" x14ac:dyDescent="0.25">
      <c r="A4160" t="s">
        <v>331</v>
      </c>
      <c r="B4160" s="25">
        <v>2018</v>
      </c>
      <c r="C4160" s="25" t="s">
        <v>0</v>
      </c>
      <c r="D4160" s="25" t="s">
        <v>54</v>
      </c>
      <c r="E4160" s="25" t="s">
        <v>200</v>
      </c>
      <c r="F4160" s="23" t="s">
        <v>201</v>
      </c>
      <c r="G4160" s="23" t="s">
        <v>492</v>
      </c>
      <c r="H4160" s="32" t="s">
        <v>358</v>
      </c>
      <c r="I4160" s="32" t="s">
        <v>55</v>
      </c>
      <c r="J4160" s="135">
        <v>92</v>
      </c>
      <c r="K4160" s="28">
        <v>0.75</v>
      </c>
      <c r="L4160" s="77">
        <v>0.9</v>
      </c>
      <c r="Q4160" s="106"/>
    </row>
    <row r="4161" spans="1:17" x14ac:dyDescent="0.25">
      <c r="A4161" t="s">
        <v>331</v>
      </c>
      <c r="B4161" s="25">
        <v>2018</v>
      </c>
      <c r="C4161" s="25" t="s">
        <v>1</v>
      </c>
      <c r="D4161" s="25" t="s">
        <v>56</v>
      </c>
      <c r="E4161" s="25" t="s">
        <v>200</v>
      </c>
      <c r="F4161" s="23" t="s">
        <v>201</v>
      </c>
      <c r="G4161" s="23" t="s">
        <v>492</v>
      </c>
      <c r="H4161" s="32" t="s">
        <v>358</v>
      </c>
      <c r="I4161" s="32" t="s">
        <v>55</v>
      </c>
      <c r="J4161" s="135">
        <v>109</v>
      </c>
      <c r="K4161" s="28">
        <v>0.62385000000000002</v>
      </c>
      <c r="L4161" s="77">
        <v>0.9</v>
      </c>
      <c r="Q4161" s="106"/>
    </row>
    <row r="4162" spans="1:17" x14ac:dyDescent="0.25">
      <c r="A4162" t="s">
        <v>331</v>
      </c>
      <c r="B4162" s="25">
        <v>2018</v>
      </c>
      <c r="C4162" s="25" t="s">
        <v>2</v>
      </c>
      <c r="D4162" s="25" t="s">
        <v>57</v>
      </c>
      <c r="E4162" s="25" t="s">
        <v>200</v>
      </c>
      <c r="F4162" s="23" t="s">
        <v>201</v>
      </c>
      <c r="G4162" s="23" t="s">
        <v>492</v>
      </c>
      <c r="H4162" s="32" t="s">
        <v>358</v>
      </c>
      <c r="I4162" s="32" t="s">
        <v>55</v>
      </c>
      <c r="J4162" s="135">
        <v>119</v>
      </c>
      <c r="K4162" s="28">
        <v>0.73109000000000002</v>
      </c>
      <c r="L4162" s="77">
        <v>0.9</v>
      </c>
      <c r="Q4162" s="106"/>
    </row>
    <row r="4163" spans="1:17" x14ac:dyDescent="0.25">
      <c r="A4163" t="s">
        <v>331</v>
      </c>
      <c r="B4163" s="25">
        <v>2018</v>
      </c>
      <c r="C4163" s="25" t="s">
        <v>3</v>
      </c>
      <c r="D4163" s="25" t="s">
        <v>58</v>
      </c>
      <c r="E4163" s="25" t="s">
        <v>200</v>
      </c>
      <c r="F4163" s="23" t="s">
        <v>201</v>
      </c>
      <c r="G4163" s="23" t="s">
        <v>492</v>
      </c>
      <c r="H4163" s="32" t="s">
        <v>358</v>
      </c>
      <c r="I4163" s="32" t="s">
        <v>55</v>
      </c>
      <c r="J4163" s="135">
        <v>84</v>
      </c>
      <c r="K4163" s="28">
        <v>0.76190000000000002</v>
      </c>
      <c r="L4163" s="77">
        <v>0.9</v>
      </c>
      <c r="Q4163" s="106"/>
    </row>
    <row r="4164" spans="1:17" x14ac:dyDescent="0.25">
      <c r="A4164" t="s">
        <v>331</v>
      </c>
      <c r="B4164" s="25">
        <v>2019</v>
      </c>
      <c r="C4164" s="25" t="s">
        <v>0</v>
      </c>
      <c r="D4164" s="25" t="s">
        <v>59</v>
      </c>
      <c r="E4164" s="25" t="s">
        <v>200</v>
      </c>
      <c r="F4164" s="23" t="s">
        <v>201</v>
      </c>
      <c r="G4164" s="23" t="s">
        <v>492</v>
      </c>
      <c r="H4164" s="32" t="s">
        <v>358</v>
      </c>
      <c r="I4164" s="32" t="s">
        <v>55</v>
      </c>
      <c r="J4164" s="135">
        <v>84</v>
      </c>
      <c r="K4164" s="28">
        <v>0.71428999999999998</v>
      </c>
      <c r="L4164" s="77">
        <v>0.9</v>
      </c>
      <c r="Q4164" s="106"/>
    </row>
    <row r="4165" spans="1:17" x14ac:dyDescent="0.25">
      <c r="A4165" t="s">
        <v>331</v>
      </c>
      <c r="B4165" s="25">
        <v>2019</v>
      </c>
      <c r="C4165" s="25" t="s">
        <v>1</v>
      </c>
      <c r="D4165" s="25" t="s">
        <v>60</v>
      </c>
      <c r="E4165" s="25" t="s">
        <v>200</v>
      </c>
      <c r="F4165" s="23" t="s">
        <v>201</v>
      </c>
      <c r="G4165" s="23" t="s">
        <v>492</v>
      </c>
      <c r="H4165" s="32" t="s">
        <v>358</v>
      </c>
      <c r="I4165" s="32" t="s">
        <v>55</v>
      </c>
      <c r="J4165" s="135">
        <v>104</v>
      </c>
      <c r="K4165" s="28">
        <v>0.66346000000000005</v>
      </c>
      <c r="L4165" s="77">
        <v>0.9</v>
      </c>
      <c r="Q4165" s="106"/>
    </row>
    <row r="4166" spans="1:17" x14ac:dyDescent="0.25">
      <c r="A4166" t="s">
        <v>331</v>
      </c>
      <c r="B4166" s="25">
        <v>2019</v>
      </c>
      <c r="C4166" s="25" t="s">
        <v>2</v>
      </c>
      <c r="D4166" s="25" t="s">
        <v>61</v>
      </c>
      <c r="E4166" s="25" t="s">
        <v>200</v>
      </c>
      <c r="F4166" s="23" t="s">
        <v>201</v>
      </c>
      <c r="G4166" s="23" t="s">
        <v>492</v>
      </c>
      <c r="H4166" s="32" t="s">
        <v>358</v>
      </c>
      <c r="I4166" s="32" t="s">
        <v>55</v>
      </c>
      <c r="J4166" s="135">
        <v>89</v>
      </c>
      <c r="K4166" s="28">
        <v>0.75280999999999998</v>
      </c>
      <c r="L4166" s="77">
        <v>0.9</v>
      </c>
      <c r="Q4166" s="106"/>
    </row>
    <row r="4167" spans="1:17" x14ac:dyDescent="0.25">
      <c r="A4167" t="s">
        <v>331</v>
      </c>
      <c r="B4167" s="25">
        <v>2019</v>
      </c>
      <c r="C4167" s="25" t="s">
        <v>3</v>
      </c>
      <c r="D4167" s="25" t="s">
        <v>62</v>
      </c>
      <c r="E4167" s="25" t="s">
        <v>200</v>
      </c>
      <c r="F4167" s="23" t="s">
        <v>201</v>
      </c>
      <c r="G4167" s="23" t="s">
        <v>492</v>
      </c>
      <c r="H4167" s="32" t="s">
        <v>358</v>
      </c>
      <c r="I4167" s="32" t="s">
        <v>55</v>
      </c>
      <c r="J4167" s="135">
        <v>74</v>
      </c>
      <c r="K4167" s="28">
        <v>0.79730000000000001</v>
      </c>
      <c r="L4167" s="77">
        <v>0.9</v>
      </c>
      <c r="Q4167" s="106"/>
    </row>
    <row r="4168" spans="1:17" x14ac:dyDescent="0.25">
      <c r="A4168" t="s">
        <v>331</v>
      </c>
      <c r="B4168" s="25">
        <v>2020</v>
      </c>
      <c r="C4168" s="25" t="s">
        <v>0</v>
      </c>
      <c r="D4168" s="25" t="s">
        <v>63</v>
      </c>
      <c r="E4168" s="25" t="s">
        <v>200</v>
      </c>
      <c r="F4168" s="23" t="s">
        <v>201</v>
      </c>
      <c r="G4168" s="23" t="s">
        <v>492</v>
      </c>
      <c r="H4168" s="32" t="s">
        <v>358</v>
      </c>
      <c r="I4168" s="32" t="s">
        <v>55</v>
      </c>
      <c r="J4168" s="135">
        <v>76</v>
      </c>
      <c r="K4168" s="28">
        <v>0.73684000000000005</v>
      </c>
      <c r="L4168" s="77">
        <v>0.9</v>
      </c>
      <c r="Q4168" s="106"/>
    </row>
    <row r="4169" spans="1:17" x14ac:dyDescent="0.25">
      <c r="A4169" t="s">
        <v>331</v>
      </c>
      <c r="B4169" s="25">
        <v>2020</v>
      </c>
      <c r="C4169" s="25" t="s">
        <v>1</v>
      </c>
      <c r="D4169" s="25" t="s">
        <v>64</v>
      </c>
      <c r="E4169" s="25" t="s">
        <v>200</v>
      </c>
      <c r="F4169" s="23" t="s">
        <v>201</v>
      </c>
      <c r="G4169" s="23" t="s">
        <v>492</v>
      </c>
      <c r="H4169" s="32" t="s">
        <v>358</v>
      </c>
      <c r="I4169" s="32" t="s">
        <v>55</v>
      </c>
      <c r="J4169" s="135">
        <v>58</v>
      </c>
      <c r="K4169" s="28">
        <v>0.74138000000000004</v>
      </c>
      <c r="L4169" s="77">
        <v>0.9</v>
      </c>
      <c r="Q4169" s="106"/>
    </row>
    <row r="4170" spans="1:17" x14ac:dyDescent="0.25">
      <c r="A4170" t="s">
        <v>331</v>
      </c>
      <c r="B4170" s="25">
        <v>2020</v>
      </c>
      <c r="C4170" s="25" t="s">
        <v>2</v>
      </c>
      <c r="D4170" s="25" t="s">
        <v>65</v>
      </c>
      <c r="E4170" s="25" t="s">
        <v>200</v>
      </c>
      <c r="F4170" s="23" t="s">
        <v>201</v>
      </c>
      <c r="G4170" s="23" t="s">
        <v>492</v>
      </c>
      <c r="H4170" s="32" t="s">
        <v>358</v>
      </c>
      <c r="I4170" s="32" t="s">
        <v>55</v>
      </c>
      <c r="J4170" s="135">
        <v>77</v>
      </c>
      <c r="K4170" s="28">
        <v>0.84416000000000002</v>
      </c>
      <c r="L4170" s="77">
        <v>0.9</v>
      </c>
      <c r="Q4170" s="106"/>
    </row>
    <row r="4171" spans="1:17" x14ac:dyDescent="0.25">
      <c r="A4171" t="s">
        <v>331</v>
      </c>
      <c r="B4171" s="25">
        <v>2020</v>
      </c>
      <c r="C4171" s="25" t="s">
        <v>3</v>
      </c>
      <c r="D4171" s="25" t="s">
        <v>66</v>
      </c>
      <c r="E4171" s="25" t="s">
        <v>200</v>
      </c>
      <c r="F4171" s="23" t="s">
        <v>201</v>
      </c>
      <c r="G4171" s="23" t="s">
        <v>492</v>
      </c>
      <c r="H4171" s="32" t="s">
        <v>358</v>
      </c>
      <c r="I4171" s="32" t="s">
        <v>55</v>
      </c>
      <c r="J4171" s="135">
        <v>75</v>
      </c>
      <c r="K4171" s="28">
        <v>0.76</v>
      </c>
      <c r="L4171" s="77">
        <v>0.9</v>
      </c>
      <c r="Q4171" s="106"/>
    </row>
    <row r="4172" spans="1:17" x14ac:dyDescent="0.25">
      <c r="A4172" t="s">
        <v>331</v>
      </c>
      <c r="B4172" s="25">
        <v>2021</v>
      </c>
      <c r="C4172" s="25" t="s">
        <v>0</v>
      </c>
      <c r="D4172" s="25" t="s">
        <v>67</v>
      </c>
      <c r="E4172" s="25" t="s">
        <v>200</v>
      </c>
      <c r="F4172" s="23" t="s">
        <v>201</v>
      </c>
      <c r="G4172" s="23" t="s">
        <v>492</v>
      </c>
      <c r="H4172" s="32" t="s">
        <v>358</v>
      </c>
      <c r="I4172" s="32" t="s">
        <v>55</v>
      </c>
      <c r="J4172" s="135">
        <v>93</v>
      </c>
      <c r="K4172" s="28">
        <v>0.66666999999999998</v>
      </c>
      <c r="L4172" s="77">
        <v>0.9</v>
      </c>
      <c r="Q4172" s="106"/>
    </row>
    <row r="4173" spans="1:17" x14ac:dyDescent="0.25">
      <c r="A4173" t="s">
        <v>331</v>
      </c>
      <c r="B4173" s="25">
        <v>2021</v>
      </c>
      <c r="C4173" s="25" t="s">
        <v>1</v>
      </c>
      <c r="D4173" s="25" t="s">
        <v>68</v>
      </c>
      <c r="E4173" s="25" t="s">
        <v>200</v>
      </c>
      <c r="F4173" s="23" t="s">
        <v>201</v>
      </c>
      <c r="G4173" s="23" t="s">
        <v>492</v>
      </c>
      <c r="H4173" s="32" t="s">
        <v>358</v>
      </c>
      <c r="I4173" s="32" t="s">
        <v>55</v>
      </c>
      <c r="J4173" s="135">
        <v>66</v>
      </c>
      <c r="K4173" s="28">
        <v>0.75758000000000003</v>
      </c>
      <c r="L4173" s="77">
        <v>0.9</v>
      </c>
      <c r="Q4173" s="106"/>
    </row>
    <row r="4174" spans="1:17" x14ac:dyDescent="0.25">
      <c r="A4174" t="s">
        <v>331</v>
      </c>
      <c r="B4174" s="25">
        <v>2021</v>
      </c>
      <c r="C4174" s="25" t="s">
        <v>2</v>
      </c>
      <c r="D4174" s="25" t="s">
        <v>69</v>
      </c>
      <c r="E4174" s="25" t="s">
        <v>200</v>
      </c>
      <c r="F4174" s="23" t="s">
        <v>201</v>
      </c>
      <c r="G4174" s="23" t="s">
        <v>492</v>
      </c>
      <c r="H4174" s="32" t="s">
        <v>358</v>
      </c>
      <c r="I4174" s="32" t="s">
        <v>55</v>
      </c>
      <c r="J4174" s="135">
        <v>70</v>
      </c>
      <c r="K4174" s="28">
        <v>0.61429</v>
      </c>
      <c r="L4174" s="77">
        <v>0.9</v>
      </c>
      <c r="Q4174" s="106"/>
    </row>
    <row r="4175" spans="1:17" x14ac:dyDescent="0.25">
      <c r="A4175" t="s">
        <v>331</v>
      </c>
      <c r="B4175" s="25">
        <v>2021</v>
      </c>
      <c r="C4175" s="25" t="s">
        <v>3</v>
      </c>
      <c r="D4175" s="25" t="s">
        <v>70</v>
      </c>
      <c r="E4175" s="25" t="s">
        <v>200</v>
      </c>
      <c r="F4175" s="23" t="s">
        <v>201</v>
      </c>
      <c r="G4175" s="23" t="s">
        <v>492</v>
      </c>
      <c r="H4175" s="32" t="s">
        <v>358</v>
      </c>
      <c r="I4175" s="32" t="s">
        <v>55</v>
      </c>
      <c r="J4175" s="135">
        <v>80</v>
      </c>
      <c r="K4175" s="28">
        <v>0.42499999999999999</v>
      </c>
      <c r="L4175" s="77">
        <v>0.9</v>
      </c>
      <c r="Q4175" s="106"/>
    </row>
    <row r="4176" spans="1:17" x14ac:dyDescent="0.25">
      <c r="A4176" t="s">
        <v>331</v>
      </c>
      <c r="B4176" s="25">
        <v>2022</v>
      </c>
      <c r="C4176" s="25" t="s">
        <v>0</v>
      </c>
      <c r="D4176" s="25" t="s">
        <v>71</v>
      </c>
      <c r="E4176" s="25" t="s">
        <v>200</v>
      </c>
      <c r="F4176" s="23" t="s">
        <v>201</v>
      </c>
      <c r="G4176" s="23" t="s">
        <v>492</v>
      </c>
      <c r="H4176" s="32" t="s">
        <v>358</v>
      </c>
      <c r="I4176" s="32" t="s">
        <v>55</v>
      </c>
      <c r="J4176" s="135">
        <v>72</v>
      </c>
      <c r="K4176" s="28">
        <v>0.48610999999999999</v>
      </c>
      <c r="L4176" s="77">
        <v>0.9</v>
      </c>
      <c r="Q4176" s="106"/>
    </row>
    <row r="4177" spans="1:17" x14ac:dyDescent="0.25">
      <c r="A4177" t="s">
        <v>331</v>
      </c>
      <c r="B4177" s="25">
        <v>2022</v>
      </c>
      <c r="C4177" s="25" t="s">
        <v>1</v>
      </c>
      <c r="D4177" s="25" t="s">
        <v>72</v>
      </c>
      <c r="E4177" s="25" t="s">
        <v>200</v>
      </c>
      <c r="F4177" s="23" t="s">
        <v>201</v>
      </c>
      <c r="G4177" s="23" t="s">
        <v>492</v>
      </c>
      <c r="H4177" s="32" t="s">
        <v>358</v>
      </c>
      <c r="I4177" s="32" t="s">
        <v>55</v>
      </c>
      <c r="J4177" s="135">
        <v>83</v>
      </c>
      <c r="K4177" s="28">
        <v>0.49397999999999997</v>
      </c>
      <c r="L4177" s="77">
        <v>0.9</v>
      </c>
      <c r="Q4177" s="106"/>
    </row>
    <row r="4178" spans="1:17" x14ac:dyDescent="0.25">
      <c r="A4178" t="s">
        <v>331</v>
      </c>
      <c r="B4178" s="25">
        <v>2022</v>
      </c>
      <c r="C4178" s="25" t="s">
        <v>2</v>
      </c>
      <c r="D4178" s="25" t="s">
        <v>73</v>
      </c>
      <c r="E4178" s="25" t="s">
        <v>200</v>
      </c>
      <c r="F4178" s="23" t="s">
        <v>201</v>
      </c>
      <c r="G4178" s="23" t="s">
        <v>492</v>
      </c>
      <c r="H4178" s="32" t="s">
        <v>358</v>
      </c>
      <c r="I4178" s="32" t="s">
        <v>55</v>
      </c>
      <c r="J4178" s="135">
        <v>82</v>
      </c>
      <c r="K4178" s="28">
        <v>0.47560999999999998</v>
      </c>
      <c r="L4178" s="77">
        <v>0.9</v>
      </c>
      <c r="Q4178" s="106"/>
    </row>
    <row r="4179" spans="1:17" x14ac:dyDescent="0.25">
      <c r="A4179" t="s">
        <v>331</v>
      </c>
      <c r="B4179" s="25">
        <v>2022</v>
      </c>
      <c r="C4179" s="25" t="s">
        <v>3</v>
      </c>
      <c r="D4179" s="25" t="s">
        <v>493</v>
      </c>
      <c r="E4179" s="25" t="s">
        <v>200</v>
      </c>
      <c r="F4179" s="23" t="s">
        <v>201</v>
      </c>
      <c r="G4179" s="23" t="s">
        <v>492</v>
      </c>
      <c r="H4179" s="32" t="s">
        <v>358</v>
      </c>
      <c r="I4179" s="32" t="s">
        <v>55</v>
      </c>
      <c r="J4179" s="135">
        <v>80</v>
      </c>
      <c r="K4179" s="28">
        <v>0.27500000000000002</v>
      </c>
      <c r="L4179" s="77">
        <v>0.9</v>
      </c>
      <c r="Q4179" s="106"/>
    </row>
    <row r="4180" spans="1:17" x14ac:dyDescent="0.25">
      <c r="A4180" t="s">
        <v>331</v>
      </c>
      <c r="B4180" s="25">
        <v>2023</v>
      </c>
      <c r="C4180" s="25" t="s">
        <v>0</v>
      </c>
      <c r="D4180" s="25" t="s">
        <v>537</v>
      </c>
      <c r="E4180" s="25" t="s">
        <v>200</v>
      </c>
      <c r="F4180" s="23" t="s">
        <v>201</v>
      </c>
      <c r="G4180" s="23" t="s">
        <v>492</v>
      </c>
      <c r="H4180" s="32" t="s">
        <v>358</v>
      </c>
      <c r="I4180" s="32" t="s">
        <v>55</v>
      </c>
      <c r="J4180" s="135">
        <v>85</v>
      </c>
      <c r="K4180" s="28">
        <v>0.4</v>
      </c>
      <c r="L4180" s="77">
        <v>0.9</v>
      </c>
      <c r="Q4180" s="106"/>
    </row>
    <row r="4181" spans="1:17" x14ac:dyDescent="0.25">
      <c r="A4181" t="s">
        <v>331</v>
      </c>
      <c r="B4181" s="25">
        <v>2018</v>
      </c>
      <c r="C4181" s="25" t="s">
        <v>0</v>
      </c>
      <c r="D4181" s="25" t="s">
        <v>54</v>
      </c>
      <c r="E4181" s="25" t="s">
        <v>202</v>
      </c>
      <c r="F4181" s="23" t="s">
        <v>203</v>
      </c>
      <c r="G4181" s="23" t="s">
        <v>492</v>
      </c>
      <c r="H4181" s="32" t="s">
        <v>348</v>
      </c>
      <c r="I4181" s="32" t="s">
        <v>55</v>
      </c>
      <c r="J4181" s="135">
        <v>226</v>
      </c>
      <c r="K4181" s="28">
        <v>0.60619000000000001</v>
      </c>
      <c r="L4181" s="77">
        <v>0.9</v>
      </c>
      <c r="Q4181" s="106"/>
    </row>
    <row r="4182" spans="1:17" x14ac:dyDescent="0.25">
      <c r="A4182" t="s">
        <v>331</v>
      </c>
      <c r="B4182" s="25">
        <v>2018</v>
      </c>
      <c r="C4182" s="25" t="s">
        <v>1</v>
      </c>
      <c r="D4182" s="25" t="s">
        <v>56</v>
      </c>
      <c r="E4182" s="25" t="s">
        <v>202</v>
      </c>
      <c r="F4182" s="23" t="s">
        <v>203</v>
      </c>
      <c r="G4182" s="23" t="s">
        <v>492</v>
      </c>
      <c r="H4182" s="32" t="s">
        <v>348</v>
      </c>
      <c r="I4182" s="32" t="s">
        <v>55</v>
      </c>
      <c r="J4182" s="135">
        <v>250</v>
      </c>
      <c r="K4182" s="28">
        <v>0.64800000000000002</v>
      </c>
      <c r="L4182" s="77">
        <v>0.9</v>
      </c>
      <c r="Q4182" s="106"/>
    </row>
    <row r="4183" spans="1:17" x14ac:dyDescent="0.25">
      <c r="A4183" t="s">
        <v>331</v>
      </c>
      <c r="B4183" s="25">
        <v>2018</v>
      </c>
      <c r="C4183" s="25" t="s">
        <v>2</v>
      </c>
      <c r="D4183" s="25" t="s">
        <v>57</v>
      </c>
      <c r="E4183" s="25" t="s">
        <v>202</v>
      </c>
      <c r="F4183" s="23" t="s">
        <v>203</v>
      </c>
      <c r="G4183" s="23" t="s">
        <v>492</v>
      </c>
      <c r="H4183" s="32" t="s">
        <v>348</v>
      </c>
      <c r="I4183" s="32" t="s">
        <v>55</v>
      </c>
      <c r="J4183" s="135">
        <v>268</v>
      </c>
      <c r="K4183" s="28">
        <v>0.35820999999999997</v>
      </c>
      <c r="L4183" s="77">
        <v>0.9</v>
      </c>
      <c r="Q4183" s="106"/>
    </row>
    <row r="4184" spans="1:17" x14ac:dyDescent="0.25">
      <c r="A4184" t="s">
        <v>331</v>
      </c>
      <c r="B4184" s="25">
        <v>2018</v>
      </c>
      <c r="C4184" s="25" t="s">
        <v>3</v>
      </c>
      <c r="D4184" s="25" t="s">
        <v>58</v>
      </c>
      <c r="E4184" s="25" t="s">
        <v>202</v>
      </c>
      <c r="F4184" s="23" t="s">
        <v>203</v>
      </c>
      <c r="G4184" s="23" t="s">
        <v>492</v>
      </c>
      <c r="H4184" s="32" t="s">
        <v>348</v>
      </c>
      <c r="I4184" s="32" t="s">
        <v>55</v>
      </c>
      <c r="J4184" s="135">
        <v>255</v>
      </c>
      <c r="K4184" s="28">
        <v>0.58431</v>
      </c>
      <c r="L4184" s="77">
        <v>0.9</v>
      </c>
      <c r="Q4184" s="106"/>
    </row>
    <row r="4185" spans="1:17" x14ac:dyDescent="0.25">
      <c r="A4185" t="s">
        <v>331</v>
      </c>
      <c r="B4185" s="25">
        <v>2019</v>
      </c>
      <c r="C4185" s="25" t="s">
        <v>0</v>
      </c>
      <c r="D4185" s="25" t="s">
        <v>59</v>
      </c>
      <c r="E4185" s="25" t="s">
        <v>202</v>
      </c>
      <c r="F4185" s="23" t="s">
        <v>203</v>
      </c>
      <c r="G4185" s="23" t="s">
        <v>492</v>
      </c>
      <c r="H4185" s="32" t="s">
        <v>348</v>
      </c>
      <c r="I4185" s="32" t="s">
        <v>55</v>
      </c>
      <c r="J4185" s="135">
        <v>260</v>
      </c>
      <c r="K4185" s="28">
        <v>0.75385000000000002</v>
      </c>
      <c r="L4185" s="77">
        <v>0.9</v>
      </c>
      <c r="Q4185" s="106"/>
    </row>
    <row r="4186" spans="1:17" x14ac:dyDescent="0.25">
      <c r="A4186" t="s">
        <v>331</v>
      </c>
      <c r="B4186" s="25">
        <v>2019</v>
      </c>
      <c r="C4186" s="25" t="s">
        <v>1</v>
      </c>
      <c r="D4186" s="25" t="s">
        <v>60</v>
      </c>
      <c r="E4186" s="25" t="s">
        <v>202</v>
      </c>
      <c r="F4186" s="23" t="s">
        <v>203</v>
      </c>
      <c r="G4186" s="23" t="s">
        <v>492</v>
      </c>
      <c r="H4186" s="32" t="s">
        <v>348</v>
      </c>
      <c r="I4186" s="32" t="s">
        <v>55</v>
      </c>
      <c r="J4186" s="135">
        <v>220</v>
      </c>
      <c r="K4186" s="28">
        <v>0.88636000000000004</v>
      </c>
      <c r="L4186" s="77">
        <v>0.9</v>
      </c>
      <c r="Q4186" s="106"/>
    </row>
    <row r="4187" spans="1:17" x14ac:dyDescent="0.25">
      <c r="A4187" t="s">
        <v>331</v>
      </c>
      <c r="B4187" s="25">
        <v>2019</v>
      </c>
      <c r="C4187" s="25" t="s">
        <v>2</v>
      </c>
      <c r="D4187" s="25" t="s">
        <v>61</v>
      </c>
      <c r="E4187" s="25" t="s">
        <v>202</v>
      </c>
      <c r="F4187" s="23" t="s">
        <v>203</v>
      </c>
      <c r="G4187" s="23" t="s">
        <v>492</v>
      </c>
      <c r="H4187" s="32" t="s">
        <v>348</v>
      </c>
      <c r="I4187" s="32" t="s">
        <v>55</v>
      </c>
      <c r="J4187" s="135">
        <v>264</v>
      </c>
      <c r="K4187" s="28">
        <v>0.85606000000000004</v>
      </c>
      <c r="L4187" s="77">
        <v>0.9</v>
      </c>
      <c r="Q4187" s="106"/>
    </row>
    <row r="4188" spans="1:17" x14ac:dyDescent="0.25">
      <c r="A4188" t="s">
        <v>331</v>
      </c>
      <c r="B4188" s="25">
        <v>2019</v>
      </c>
      <c r="C4188" s="25" t="s">
        <v>3</v>
      </c>
      <c r="D4188" s="25" t="s">
        <v>62</v>
      </c>
      <c r="E4188" s="25" t="s">
        <v>202</v>
      </c>
      <c r="F4188" s="23" t="s">
        <v>203</v>
      </c>
      <c r="G4188" s="23" t="s">
        <v>492</v>
      </c>
      <c r="H4188" s="32" t="s">
        <v>348</v>
      </c>
      <c r="I4188" s="32" t="s">
        <v>55</v>
      </c>
      <c r="J4188" s="135">
        <v>249</v>
      </c>
      <c r="K4188" s="28">
        <v>0.87549999999999994</v>
      </c>
      <c r="L4188" s="77">
        <v>0.9</v>
      </c>
      <c r="Q4188" s="106"/>
    </row>
    <row r="4189" spans="1:17" x14ac:dyDescent="0.25">
      <c r="A4189" t="s">
        <v>331</v>
      </c>
      <c r="B4189" s="25">
        <v>2020</v>
      </c>
      <c r="C4189" s="25" t="s">
        <v>0</v>
      </c>
      <c r="D4189" s="25" t="s">
        <v>63</v>
      </c>
      <c r="E4189" s="25" t="s">
        <v>202</v>
      </c>
      <c r="F4189" s="23" t="s">
        <v>203</v>
      </c>
      <c r="G4189" s="23" t="s">
        <v>492</v>
      </c>
      <c r="H4189" s="32" t="s">
        <v>348</v>
      </c>
      <c r="I4189" s="32" t="s">
        <v>55</v>
      </c>
      <c r="J4189" s="135">
        <v>222</v>
      </c>
      <c r="K4189" s="28">
        <v>0.87838000000000005</v>
      </c>
      <c r="L4189" s="77">
        <v>0.9</v>
      </c>
      <c r="Q4189" s="106"/>
    </row>
    <row r="4190" spans="1:17" x14ac:dyDescent="0.25">
      <c r="A4190" t="s">
        <v>331</v>
      </c>
      <c r="B4190" s="25">
        <v>2020</v>
      </c>
      <c r="C4190" s="25" t="s">
        <v>1</v>
      </c>
      <c r="D4190" s="25" t="s">
        <v>64</v>
      </c>
      <c r="E4190" s="25" t="s">
        <v>202</v>
      </c>
      <c r="F4190" s="23" t="s">
        <v>203</v>
      </c>
      <c r="G4190" s="23" t="s">
        <v>492</v>
      </c>
      <c r="H4190" s="32" t="s">
        <v>348</v>
      </c>
      <c r="I4190" s="32" t="s">
        <v>55</v>
      </c>
      <c r="J4190" s="135">
        <v>131</v>
      </c>
      <c r="K4190" s="28">
        <v>0.95420000000000005</v>
      </c>
      <c r="L4190" s="77">
        <v>0.9</v>
      </c>
      <c r="Q4190" s="106"/>
    </row>
    <row r="4191" spans="1:17" x14ac:dyDescent="0.25">
      <c r="A4191" t="s">
        <v>331</v>
      </c>
      <c r="B4191" s="25">
        <v>2020</v>
      </c>
      <c r="C4191" s="25" t="s">
        <v>2</v>
      </c>
      <c r="D4191" s="25" t="s">
        <v>65</v>
      </c>
      <c r="E4191" s="25" t="s">
        <v>202</v>
      </c>
      <c r="F4191" s="23" t="s">
        <v>203</v>
      </c>
      <c r="G4191" s="23" t="s">
        <v>492</v>
      </c>
      <c r="H4191" s="32" t="s">
        <v>348</v>
      </c>
      <c r="I4191" s="32" t="s">
        <v>55</v>
      </c>
      <c r="J4191" s="135">
        <v>185</v>
      </c>
      <c r="K4191" s="28">
        <v>0.90269999999999995</v>
      </c>
      <c r="L4191" s="77">
        <v>0.9</v>
      </c>
      <c r="Q4191" s="106"/>
    </row>
    <row r="4192" spans="1:17" x14ac:dyDescent="0.25">
      <c r="A4192" t="s">
        <v>331</v>
      </c>
      <c r="B4192" s="25">
        <v>2020</v>
      </c>
      <c r="C4192" s="25" t="s">
        <v>3</v>
      </c>
      <c r="D4192" s="25" t="s">
        <v>66</v>
      </c>
      <c r="E4192" s="25" t="s">
        <v>202</v>
      </c>
      <c r="F4192" s="23" t="s">
        <v>203</v>
      </c>
      <c r="G4192" s="23" t="s">
        <v>492</v>
      </c>
      <c r="H4192" s="32" t="s">
        <v>348</v>
      </c>
      <c r="I4192" s="32" t="s">
        <v>55</v>
      </c>
      <c r="J4192" s="135">
        <v>214</v>
      </c>
      <c r="K4192" s="28">
        <v>0.92991000000000001</v>
      </c>
      <c r="L4192" s="77">
        <v>0.9</v>
      </c>
      <c r="Q4192" s="106"/>
    </row>
    <row r="4193" spans="1:17" x14ac:dyDescent="0.25">
      <c r="A4193" t="s">
        <v>331</v>
      </c>
      <c r="B4193" s="25">
        <v>2021</v>
      </c>
      <c r="C4193" s="25" t="s">
        <v>0</v>
      </c>
      <c r="D4193" s="25" t="s">
        <v>67</v>
      </c>
      <c r="E4193" s="25" t="s">
        <v>202</v>
      </c>
      <c r="F4193" s="23" t="s">
        <v>203</v>
      </c>
      <c r="G4193" s="23" t="s">
        <v>492</v>
      </c>
      <c r="H4193" s="32" t="s">
        <v>348</v>
      </c>
      <c r="I4193" s="32" t="s">
        <v>55</v>
      </c>
      <c r="J4193" s="135">
        <v>196</v>
      </c>
      <c r="K4193" s="28">
        <v>0.91327000000000003</v>
      </c>
      <c r="L4193" s="77">
        <v>0.9</v>
      </c>
      <c r="Q4193" s="106"/>
    </row>
    <row r="4194" spans="1:17" x14ac:dyDescent="0.25">
      <c r="A4194" t="s">
        <v>331</v>
      </c>
      <c r="B4194" s="25">
        <v>2021</v>
      </c>
      <c r="C4194" s="25" t="s">
        <v>1</v>
      </c>
      <c r="D4194" s="25" t="s">
        <v>68</v>
      </c>
      <c r="E4194" s="25" t="s">
        <v>202</v>
      </c>
      <c r="F4194" s="23" t="s">
        <v>203</v>
      </c>
      <c r="G4194" s="23" t="s">
        <v>492</v>
      </c>
      <c r="H4194" s="32" t="s">
        <v>348</v>
      </c>
      <c r="I4194" s="32" t="s">
        <v>55</v>
      </c>
      <c r="J4194" s="135">
        <v>261</v>
      </c>
      <c r="K4194" s="28">
        <v>0.95018999999999998</v>
      </c>
      <c r="L4194" s="77">
        <v>0.9</v>
      </c>
      <c r="Q4194" s="106"/>
    </row>
    <row r="4195" spans="1:17" x14ac:dyDescent="0.25">
      <c r="A4195" t="s">
        <v>331</v>
      </c>
      <c r="B4195" s="25">
        <v>2021</v>
      </c>
      <c r="C4195" s="25" t="s">
        <v>2</v>
      </c>
      <c r="D4195" s="25" t="s">
        <v>69</v>
      </c>
      <c r="E4195" s="25" t="s">
        <v>202</v>
      </c>
      <c r="F4195" s="23" t="s">
        <v>203</v>
      </c>
      <c r="G4195" s="23" t="s">
        <v>492</v>
      </c>
      <c r="H4195" s="32" t="s">
        <v>348</v>
      </c>
      <c r="I4195" s="32" t="s">
        <v>55</v>
      </c>
      <c r="J4195" s="135">
        <v>261</v>
      </c>
      <c r="K4195" s="28">
        <v>0.86973</v>
      </c>
      <c r="L4195" s="77">
        <v>0.9</v>
      </c>
      <c r="Q4195" s="106"/>
    </row>
    <row r="4196" spans="1:17" x14ac:dyDescent="0.25">
      <c r="A4196" t="s">
        <v>331</v>
      </c>
      <c r="B4196" s="25">
        <v>2021</v>
      </c>
      <c r="C4196" s="25" t="s">
        <v>3</v>
      </c>
      <c r="D4196" s="25" t="s">
        <v>70</v>
      </c>
      <c r="E4196" s="25" t="s">
        <v>202</v>
      </c>
      <c r="F4196" s="23" t="s">
        <v>203</v>
      </c>
      <c r="G4196" s="23" t="s">
        <v>492</v>
      </c>
      <c r="H4196" s="32" t="s">
        <v>348</v>
      </c>
      <c r="I4196" s="32" t="s">
        <v>55</v>
      </c>
      <c r="J4196" s="135">
        <v>232</v>
      </c>
      <c r="K4196" s="28">
        <v>0.91810000000000003</v>
      </c>
      <c r="L4196" s="77">
        <v>0.9</v>
      </c>
      <c r="Q4196" s="106"/>
    </row>
    <row r="4197" spans="1:17" x14ac:dyDescent="0.25">
      <c r="A4197" t="s">
        <v>331</v>
      </c>
      <c r="B4197" s="25">
        <v>2022</v>
      </c>
      <c r="C4197" s="25" t="s">
        <v>0</v>
      </c>
      <c r="D4197" s="25" t="s">
        <v>71</v>
      </c>
      <c r="E4197" s="25" t="s">
        <v>202</v>
      </c>
      <c r="F4197" s="23" t="s">
        <v>203</v>
      </c>
      <c r="G4197" s="23" t="s">
        <v>492</v>
      </c>
      <c r="H4197" s="32" t="s">
        <v>348</v>
      </c>
      <c r="I4197" s="32" t="s">
        <v>55</v>
      </c>
      <c r="J4197" s="135">
        <v>208</v>
      </c>
      <c r="K4197" s="28">
        <v>0.90385000000000004</v>
      </c>
      <c r="L4197" s="77">
        <v>0.9</v>
      </c>
      <c r="Q4197" s="106"/>
    </row>
    <row r="4198" spans="1:17" x14ac:dyDescent="0.25">
      <c r="A4198" t="s">
        <v>331</v>
      </c>
      <c r="B4198" s="25">
        <v>2022</v>
      </c>
      <c r="C4198" s="25" t="s">
        <v>1</v>
      </c>
      <c r="D4198" s="25" t="s">
        <v>72</v>
      </c>
      <c r="E4198" s="25" t="s">
        <v>202</v>
      </c>
      <c r="F4198" s="23" t="s">
        <v>203</v>
      </c>
      <c r="G4198" s="23" t="s">
        <v>492</v>
      </c>
      <c r="H4198" s="32" t="s">
        <v>348</v>
      </c>
      <c r="I4198" s="32" t="s">
        <v>55</v>
      </c>
      <c r="J4198" s="135">
        <v>294</v>
      </c>
      <c r="K4198" s="28">
        <v>0.90476000000000001</v>
      </c>
      <c r="L4198" s="77">
        <v>0.9</v>
      </c>
      <c r="Q4198" s="106"/>
    </row>
    <row r="4199" spans="1:17" x14ac:dyDescent="0.25">
      <c r="A4199" t="s">
        <v>331</v>
      </c>
      <c r="B4199" s="25">
        <v>2022</v>
      </c>
      <c r="C4199" s="25" t="s">
        <v>2</v>
      </c>
      <c r="D4199" s="25" t="s">
        <v>73</v>
      </c>
      <c r="E4199" s="25" t="s">
        <v>202</v>
      </c>
      <c r="F4199" s="23" t="s">
        <v>203</v>
      </c>
      <c r="G4199" s="23" t="s">
        <v>492</v>
      </c>
      <c r="H4199" s="32" t="s">
        <v>348</v>
      </c>
      <c r="I4199" s="32" t="s">
        <v>55</v>
      </c>
      <c r="J4199" s="135">
        <v>242</v>
      </c>
      <c r="K4199" s="28">
        <v>0.81405000000000005</v>
      </c>
      <c r="L4199" s="77">
        <v>0.9</v>
      </c>
      <c r="Q4199" s="106"/>
    </row>
    <row r="4200" spans="1:17" x14ac:dyDescent="0.25">
      <c r="A4200" t="s">
        <v>331</v>
      </c>
      <c r="B4200" s="25">
        <v>2022</v>
      </c>
      <c r="C4200" s="25" t="s">
        <v>3</v>
      </c>
      <c r="D4200" s="25" t="s">
        <v>493</v>
      </c>
      <c r="E4200" s="25" t="s">
        <v>202</v>
      </c>
      <c r="F4200" s="23" t="s">
        <v>203</v>
      </c>
      <c r="G4200" s="23" t="s">
        <v>492</v>
      </c>
      <c r="H4200" s="32" t="s">
        <v>348</v>
      </c>
      <c r="I4200" s="32" t="s">
        <v>55</v>
      </c>
      <c r="J4200" s="135">
        <v>218</v>
      </c>
      <c r="K4200" s="28">
        <v>0.83028000000000002</v>
      </c>
      <c r="L4200" s="77">
        <v>0.9</v>
      </c>
      <c r="Q4200" s="106"/>
    </row>
    <row r="4201" spans="1:17" x14ac:dyDescent="0.25">
      <c r="A4201" t="s">
        <v>331</v>
      </c>
      <c r="B4201" s="25">
        <v>2023</v>
      </c>
      <c r="C4201" s="25" t="s">
        <v>0</v>
      </c>
      <c r="D4201" s="25" t="s">
        <v>537</v>
      </c>
      <c r="E4201" s="25" t="s">
        <v>202</v>
      </c>
      <c r="F4201" s="23" t="s">
        <v>203</v>
      </c>
      <c r="G4201" s="23" t="s">
        <v>492</v>
      </c>
      <c r="H4201" s="32" t="s">
        <v>348</v>
      </c>
      <c r="I4201" s="32" t="s">
        <v>55</v>
      </c>
      <c r="J4201" s="135">
        <v>236</v>
      </c>
      <c r="K4201" s="28">
        <v>0.89831000000000005</v>
      </c>
      <c r="L4201" s="77">
        <v>0.9</v>
      </c>
      <c r="Q4201" s="106"/>
    </row>
    <row r="4202" spans="1:17" x14ac:dyDescent="0.25">
      <c r="A4202" t="s">
        <v>331</v>
      </c>
      <c r="B4202" s="25">
        <v>2018</v>
      </c>
      <c r="C4202" s="25" t="s">
        <v>0</v>
      </c>
      <c r="D4202" s="25" t="s">
        <v>54</v>
      </c>
      <c r="E4202" s="25" t="s">
        <v>204</v>
      </c>
      <c r="F4202" s="23" t="s">
        <v>205</v>
      </c>
      <c r="G4202" s="23" t="s">
        <v>492</v>
      </c>
      <c r="H4202" s="32" t="s">
        <v>348</v>
      </c>
      <c r="I4202" s="32" t="s">
        <v>55</v>
      </c>
      <c r="J4202" s="135">
        <v>60</v>
      </c>
      <c r="K4202" s="28">
        <v>0.86667000000000005</v>
      </c>
      <c r="L4202" s="77">
        <v>0.9</v>
      </c>
      <c r="Q4202" s="106"/>
    </row>
    <row r="4203" spans="1:17" x14ac:dyDescent="0.25">
      <c r="A4203" t="s">
        <v>331</v>
      </c>
      <c r="B4203" s="25">
        <v>2018</v>
      </c>
      <c r="C4203" s="25" t="s">
        <v>1</v>
      </c>
      <c r="D4203" s="25" t="s">
        <v>56</v>
      </c>
      <c r="E4203" s="25" t="s">
        <v>204</v>
      </c>
      <c r="F4203" s="23" t="s">
        <v>205</v>
      </c>
      <c r="G4203" s="23" t="s">
        <v>492</v>
      </c>
      <c r="H4203" s="32" t="s">
        <v>348</v>
      </c>
      <c r="I4203" s="32" t="s">
        <v>55</v>
      </c>
      <c r="J4203" s="135">
        <v>67</v>
      </c>
      <c r="K4203" s="28">
        <v>0.67164000000000001</v>
      </c>
      <c r="L4203" s="77">
        <v>0.9</v>
      </c>
      <c r="Q4203" s="106"/>
    </row>
    <row r="4204" spans="1:17" x14ac:dyDescent="0.25">
      <c r="A4204" t="s">
        <v>331</v>
      </c>
      <c r="B4204" s="25">
        <v>2018</v>
      </c>
      <c r="C4204" s="25" t="s">
        <v>2</v>
      </c>
      <c r="D4204" s="25" t="s">
        <v>57</v>
      </c>
      <c r="E4204" s="25" t="s">
        <v>204</v>
      </c>
      <c r="F4204" s="23" t="s">
        <v>205</v>
      </c>
      <c r="G4204" s="23" t="s">
        <v>492</v>
      </c>
      <c r="H4204" s="32" t="s">
        <v>348</v>
      </c>
      <c r="I4204" s="32" t="s">
        <v>55</v>
      </c>
      <c r="J4204" s="135">
        <v>71</v>
      </c>
      <c r="K4204" s="28">
        <v>0.71831</v>
      </c>
      <c r="L4204" s="77">
        <v>0.9</v>
      </c>
      <c r="Q4204" s="106"/>
    </row>
    <row r="4205" spans="1:17" x14ac:dyDescent="0.25">
      <c r="A4205" t="s">
        <v>331</v>
      </c>
      <c r="B4205" s="25">
        <v>2018</v>
      </c>
      <c r="C4205" s="25" t="s">
        <v>3</v>
      </c>
      <c r="D4205" s="25" t="s">
        <v>58</v>
      </c>
      <c r="E4205" s="25" t="s">
        <v>204</v>
      </c>
      <c r="F4205" s="23" t="s">
        <v>205</v>
      </c>
      <c r="G4205" s="23" t="s">
        <v>492</v>
      </c>
      <c r="H4205" s="32" t="s">
        <v>348</v>
      </c>
      <c r="I4205" s="32" t="s">
        <v>55</v>
      </c>
      <c r="J4205" s="135">
        <v>75</v>
      </c>
      <c r="K4205" s="28">
        <v>0.72</v>
      </c>
      <c r="L4205" s="77">
        <v>0.9</v>
      </c>
      <c r="Q4205" s="106"/>
    </row>
    <row r="4206" spans="1:17" x14ac:dyDescent="0.25">
      <c r="A4206" t="s">
        <v>331</v>
      </c>
      <c r="B4206" s="25">
        <v>2019</v>
      </c>
      <c r="C4206" s="25" t="s">
        <v>0</v>
      </c>
      <c r="D4206" s="25" t="s">
        <v>59</v>
      </c>
      <c r="E4206" s="25" t="s">
        <v>204</v>
      </c>
      <c r="F4206" s="23" t="s">
        <v>205</v>
      </c>
      <c r="G4206" s="23" t="s">
        <v>492</v>
      </c>
      <c r="H4206" s="32" t="s">
        <v>348</v>
      </c>
      <c r="I4206" s="32" t="s">
        <v>55</v>
      </c>
      <c r="J4206" s="135">
        <v>47</v>
      </c>
      <c r="K4206" s="28">
        <v>1</v>
      </c>
      <c r="L4206" s="77">
        <v>0.9</v>
      </c>
      <c r="Q4206" s="106"/>
    </row>
    <row r="4207" spans="1:17" x14ac:dyDescent="0.25">
      <c r="A4207" t="s">
        <v>331</v>
      </c>
      <c r="B4207" s="25">
        <v>2019</v>
      </c>
      <c r="C4207" s="25" t="s">
        <v>1</v>
      </c>
      <c r="D4207" s="25" t="s">
        <v>60</v>
      </c>
      <c r="E4207" s="25" t="s">
        <v>204</v>
      </c>
      <c r="F4207" s="23" t="s">
        <v>205</v>
      </c>
      <c r="G4207" s="23" t="s">
        <v>492</v>
      </c>
      <c r="H4207" s="32" t="s">
        <v>348</v>
      </c>
      <c r="I4207" s="32" t="s">
        <v>55</v>
      </c>
      <c r="J4207" s="135">
        <v>56</v>
      </c>
      <c r="K4207" s="28">
        <v>1</v>
      </c>
      <c r="L4207" s="77">
        <v>0.9</v>
      </c>
      <c r="Q4207" s="106"/>
    </row>
    <row r="4208" spans="1:17" x14ac:dyDescent="0.25">
      <c r="A4208" t="s">
        <v>331</v>
      </c>
      <c r="B4208" s="25">
        <v>2019</v>
      </c>
      <c r="C4208" s="25" t="s">
        <v>2</v>
      </c>
      <c r="D4208" s="25" t="s">
        <v>61</v>
      </c>
      <c r="E4208" s="25" t="s">
        <v>204</v>
      </c>
      <c r="F4208" s="23" t="s">
        <v>205</v>
      </c>
      <c r="G4208" s="23" t="s">
        <v>492</v>
      </c>
      <c r="H4208" s="32" t="s">
        <v>348</v>
      </c>
      <c r="I4208" s="32" t="s">
        <v>55</v>
      </c>
      <c r="J4208" s="135">
        <v>63</v>
      </c>
      <c r="K4208" s="28">
        <v>0.98412999999999995</v>
      </c>
      <c r="L4208" s="77">
        <v>0.9</v>
      </c>
      <c r="Q4208" s="106"/>
    </row>
    <row r="4209" spans="1:17" x14ac:dyDescent="0.25">
      <c r="A4209" t="s">
        <v>331</v>
      </c>
      <c r="B4209" s="25">
        <v>2019</v>
      </c>
      <c r="C4209" s="25" t="s">
        <v>3</v>
      </c>
      <c r="D4209" s="25" t="s">
        <v>62</v>
      </c>
      <c r="E4209" s="25" t="s">
        <v>204</v>
      </c>
      <c r="F4209" s="23" t="s">
        <v>205</v>
      </c>
      <c r="G4209" s="23" t="s">
        <v>492</v>
      </c>
      <c r="H4209" s="32" t="s">
        <v>348</v>
      </c>
      <c r="I4209" s="32" t="s">
        <v>55</v>
      </c>
      <c r="J4209" s="135">
        <v>69</v>
      </c>
      <c r="K4209" s="28">
        <v>1</v>
      </c>
      <c r="L4209" s="77">
        <v>0.9</v>
      </c>
      <c r="Q4209" s="106"/>
    </row>
    <row r="4210" spans="1:17" x14ac:dyDescent="0.25">
      <c r="A4210" t="s">
        <v>331</v>
      </c>
      <c r="B4210" s="25">
        <v>2020</v>
      </c>
      <c r="C4210" s="25" t="s">
        <v>0</v>
      </c>
      <c r="D4210" s="25" t="s">
        <v>63</v>
      </c>
      <c r="E4210" s="25" t="s">
        <v>204</v>
      </c>
      <c r="F4210" s="23" t="s">
        <v>205</v>
      </c>
      <c r="G4210" s="23" t="s">
        <v>492</v>
      </c>
      <c r="H4210" s="32" t="s">
        <v>348</v>
      </c>
      <c r="I4210" s="32" t="s">
        <v>55</v>
      </c>
      <c r="J4210" s="135">
        <v>66</v>
      </c>
      <c r="K4210" s="28">
        <v>0.98485</v>
      </c>
      <c r="L4210" s="77">
        <v>0.9</v>
      </c>
      <c r="Q4210" s="106"/>
    </row>
    <row r="4211" spans="1:17" x14ac:dyDescent="0.25">
      <c r="A4211" t="s">
        <v>331</v>
      </c>
      <c r="B4211" s="25">
        <v>2020</v>
      </c>
      <c r="C4211" s="25" t="s">
        <v>1</v>
      </c>
      <c r="D4211" s="25" t="s">
        <v>64</v>
      </c>
      <c r="E4211" s="25" t="s">
        <v>204</v>
      </c>
      <c r="F4211" s="23" t="s">
        <v>205</v>
      </c>
      <c r="G4211" s="23" t="s">
        <v>492</v>
      </c>
      <c r="H4211" s="32" t="s">
        <v>348</v>
      </c>
      <c r="I4211" s="32" t="s">
        <v>55</v>
      </c>
      <c r="J4211" s="135">
        <v>33</v>
      </c>
      <c r="K4211" s="28">
        <v>1</v>
      </c>
      <c r="L4211" s="77">
        <v>0.9</v>
      </c>
      <c r="Q4211" s="106"/>
    </row>
    <row r="4212" spans="1:17" x14ac:dyDescent="0.25">
      <c r="A4212" t="s">
        <v>331</v>
      </c>
      <c r="B4212" s="25">
        <v>2020</v>
      </c>
      <c r="C4212" s="25" t="s">
        <v>2</v>
      </c>
      <c r="D4212" s="25" t="s">
        <v>65</v>
      </c>
      <c r="E4212" s="25" t="s">
        <v>204</v>
      </c>
      <c r="F4212" s="23" t="s">
        <v>205</v>
      </c>
      <c r="G4212" s="23" t="s">
        <v>492</v>
      </c>
      <c r="H4212" s="32" t="s">
        <v>348</v>
      </c>
      <c r="I4212" s="32" t="s">
        <v>55</v>
      </c>
      <c r="J4212" s="135">
        <v>57</v>
      </c>
      <c r="K4212" s="28">
        <v>0.98246</v>
      </c>
      <c r="L4212" s="77">
        <v>0.9</v>
      </c>
      <c r="Q4212" s="106"/>
    </row>
    <row r="4213" spans="1:17" x14ac:dyDescent="0.25">
      <c r="A4213" t="s">
        <v>331</v>
      </c>
      <c r="B4213" s="25">
        <v>2020</v>
      </c>
      <c r="C4213" s="25" t="s">
        <v>3</v>
      </c>
      <c r="D4213" s="25" t="s">
        <v>66</v>
      </c>
      <c r="E4213" s="25" t="s">
        <v>204</v>
      </c>
      <c r="F4213" s="23" t="s">
        <v>205</v>
      </c>
      <c r="G4213" s="23" t="s">
        <v>492</v>
      </c>
      <c r="H4213" s="32" t="s">
        <v>348</v>
      </c>
      <c r="I4213" s="32" t="s">
        <v>55</v>
      </c>
      <c r="J4213" s="135">
        <v>85</v>
      </c>
      <c r="K4213" s="28">
        <v>0.88234999999999997</v>
      </c>
      <c r="L4213" s="77">
        <v>0.9</v>
      </c>
      <c r="Q4213" s="106"/>
    </row>
    <row r="4214" spans="1:17" x14ac:dyDescent="0.25">
      <c r="A4214" t="s">
        <v>331</v>
      </c>
      <c r="B4214" s="25">
        <v>2021</v>
      </c>
      <c r="C4214" s="25" t="s">
        <v>0</v>
      </c>
      <c r="D4214" s="25" t="s">
        <v>67</v>
      </c>
      <c r="E4214" s="25" t="s">
        <v>204</v>
      </c>
      <c r="F4214" s="23" t="s">
        <v>205</v>
      </c>
      <c r="G4214" s="23" t="s">
        <v>492</v>
      </c>
      <c r="H4214" s="32" t="s">
        <v>348</v>
      </c>
      <c r="I4214" s="32" t="s">
        <v>55</v>
      </c>
      <c r="J4214" s="135">
        <v>79</v>
      </c>
      <c r="K4214" s="28">
        <v>0.97467999999999999</v>
      </c>
      <c r="L4214" s="77">
        <v>0.9</v>
      </c>
      <c r="Q4214" s="106"/>
    </row>
    <row r="4215" spans="1:17" x14ac:dyDescent="0.25">
      <c r="A4215" t="s">
        <v>331</v>
      </c>
      <c r="B4215" s="25">
        <v>2021</v>
      </c>
      <c r="C4215" s="25" t="s">
        <v>1</v>
      </c>
      <c r="D4215" s="25" t="s">
        <v>68</v>
      </c>
      <c r="E4215" s="25" t="s">
        <v>204</v>
      </c>
      <c r="F4215" s="23" t="s">
        <v>205</v>
      </c>
      <c r="G4215" s="23" t="s">
        <v>492</v>
      </c>
      <c r="H4215" s="32" t="s">
        <v>348</v>
      </c>
      <c r="I4215" s="32" t="s">
        <v>55</v>
      </c>
      <c r="J4215" s="135">
        <v>74</v>
      </c>
      <c r="K4215" s="28">
        <v>0.98648999999999998</v>
      </c>
      <c r="L4215" s="77">
        <v>0.9</v>
      </c>
      <c r="Q4215" s="106"/>
    </row>
    <row r="4216" spans="1:17" x14ac:dyDescent="0.25">
      <c r="A4216" t="s">
        <v>331</v>
      </c>
      <c r="B4216" s="25">
        <v>2021</v>
      </c>
      <c r="C4216" s="25" t="s">
        <v>2</v>
      </c>
      <c r="D4216" s="25" t="s">
        <v>69</v>
      </c>
      <c r="E4216" s="25" t="s">
        <v>204</v>
      </c>
      <c r="F4216" s="23" t="s">
        <v>205</v>
      </c>
      <c r="G4216" s="23" t="s">
        <v>492</v>
      </c>
      <c r="H4216" s="32" t="s">
        <v>348</v>
      </c>
      <c r="I4216" s="32" t="s">
        <v>55</v>
      </c>
      <c r="J4216" s="135">
        <v>68</v>
      </c>
      <c r="K4216" s="28">
        <v>1</v>
      </c>
      <c r="L4216" s="77">
        <v>0.9</v>
      </c>
      <c r="Q4216" s="106"/>
    </row>
    <row r="4217" spans="1:17" x14ac:dyDescent="0.25">
      <c r="A4217" t="s">
        <v>331</v>
      </c>
      <c r="B4217" s="25">
        <v>2021</v>
      </c>
      <c r="C4217" s="25" t="s">
        <v>3</v>
      </c>
      <c r="D4217" s="25" t="s">
        <v>70</v>
      </c>
      <c r="E4217" s="25" t="s">
        <v>204</v>
      </c>
      <c r="F4217" s="23" t="s">
        <v>205</v>
      </c>
      <c r="G4217" s="23" t="s">
        <v>492</v>
      </c>
      <c r="H4217" s="32" t="s">
        <v>348</v>
      </c>
      <c r="I4217" s="32" t="s">
        <v>55</v>
      </c>
      <c r="J4217" s="135">
        <v>68</v>
      </c>
      <c r="K4217" s="28">
        <v>1</v>
      </c>
      <c r="L4217" s="77">
        <v>0.9</v>
      </c>
      <c r="Q4217" s="106"/>
    </row>
    <row r="4218" spans="1:17" x14ac:dyDescent="0.25">
      <c r="A4218" t="s">
        <v>331</v>
      </c>
      <c r="B4218" s="25">
        <v>2022</v>
      </c>
      <c r="C4218" s="25" t="s">
        <v>0</v>
      </c>
      <c r="D4218" s="25" t="s">
        <v>71</v>
      </c>
      <c r="E4218" s="25" t="s">
        <v>204</v>
      </c>
      <c r="F4218" s="23" t="s">
        <v>205</v>
      </c>
      <c r="G4218" s="23" t="s">
        <v>492</v>
      </c>
      <c r="H4218" s="32" t="s">
        <v>348</v>
      </c>
      <c r="I4218" s="32" t="s">
        <v>55</v>
      </c>
      <c r="J4218" s="135">
        <v>63</v>
      </c>
      <c r="K4218" s="28">
        <v>1</v>
      </c>
      <c r="L4218" s="77">
        <v>0.9</v>
      </c>
      <c r="Q4218" s="106"/>
    </row>
    <row r="4219" spans="1:17" x14ac:dyDescent="0.25">
      <c r="A4219" t="s">
        <v>331</v>
      </c>
      <c r="B4219" s="25">
        <v>2022</v>
      </c>
      <c r="C4219" s="25" t="s">
        <v>1</v>
      </c>
      <c r="D4219" s="25" t="s">
        <v>72</v>
      </c>
      <c r="E4219" s="25" t="s">
        <v>204</v>
      </c>
      <c r="F4219" s="23" t="s">
        <v>205</v>
      </c>
      <c r="G4219" s="23" t="s">
        <v>492</v>
      </c>
      <c r="H4219" s="32" t="s">
        <v>348</v>
      </c>
      <c r="I4219" s="32" t="s">
        <v>55</v>
      </c>
      <c r="J4219" s="135">
        <v>67</v>
      </c>
      <c r="K4219" s="28">
        <v>0.95521999999999996</v>
      </c>
      <c r="L4219" s="77">
        <v>0.9</v>
      </c>
      <c r="Q4219" s="106"/>
    </row>
    <row r="4220" spans="1:17" x14ac:dyDescent="0.25">
      <c r="A4220" t="s">
        <v>331</v>
      </c>
      <c r="B4220" s="25">
        <v>2022</v>
      </c>
      <c r="C4220" s="25" t="s">
        <v>2</v>
      </c>
      <c r="D4220" s="25" t="s">
        <v>73</v>
      </c>
      <c r="E4220" s="25" t="s">
        <v>204</v>
      </c>
      <c r="F4220" s="23" t="s">
        <v>205</v>
      </c>
      <c r="G4220" s="23" t="s">
        <v>492</v>
      </c>
      <c r="H4220" s="32" t="s">
        <v>348</v>
      </c>
      <c r="I4220" s="32" t="s">
        <v>55</v>
      </c>
      <c r="J4220" s="135">
        <v>59</v>
      </c>
      <c r="K4220" s="28">
        <v>0.94915000000000005</v>
      </c>
      <c r="L4220" s="77">
        <v>0.9</v>
      </c>
      <c r="Q4220" s="106"/>
    </row>
    <row r="4221" spans="1:17" x14ac:dyDescent="0.25">
      <c r="A4221" t="s">
        <v>331</v>
      </c>
      <c r="B4221" s="25">
        <v>2022</v>
      </c>
      <c r="C4221" s="25" t="s">
        <v>3</v>
      </c>
      <c r="D4221" s="25" t="s">
        <v>493</v>
      </c>
      <c r="E4221" s="25" t="s">
        <v>204</v>
      </c>
      <c r="F4221" s="23" t="s">
        <v>205</v>
      </c>
      <c r="G4221" s="23" t="s">
        <v>492</v>
      </c>
      <c r="H4221" s="32" t="s">
        <v>348</v>
      </c>
      <c r="I4221" s="32" t="s">
        <v>55</v>
      </c>
      <c r="J4221" s="135">
        <v>62</v>
      </c>
      <c r="K4221" s="28">
        <v>1</v>
      </c>
      <c r="L4221" s="77">
        <v>0.9</v>
      </c>
      <c r="Q4221" s="106"/>
    </row>
    <row r="4222" spans="1:17" x14ac:dyDescent="0.25">
      <c r="A4222" t="s">
        <v>331</v>
      </c>
      <c r="B4222" s="25">
        <v>2023</v>
      </c>
      <c r="C4222" s="25" t="s">
        <v>0</v>
      </c>
      <c r="D4222" s="25" t="s">
        <v>537</v>
      </c>
      <c r="E4222" s="25" t="s">
        <v>204</v>
      </c>
      <c r="F4222" s="23" t="s">
        <v>205</v>
      </c>
      <c r="G4222" s="23" t="s">
        <v>492</v>
      </c>
      <c r="H4222" s="32" t="s">
        <v>348</v>
      </c>
      <c r="I4222" s="32" t="s">
        <v>55</v>
      </c>
      <c r="J4222" s="135">
        <v>81</v>
      </c>
      <c r="K4222" s="28">
        <v>0.98765000000000003</v>
      </c>
      <c r="L4222" s="77">
        <v>0.9</v>
      </c>
      <c r="Q4222" s="106"/>
    </row>
    <row r="4223" spans="1:17" x14ac:dyDescent="0.25">
      <c r="A4223" t="s">
        <v>331</v>
      </c>
      <c r="B4223" s="25">
        <v>2018</v>
      </c>
      <c r="C4223" s="25" t="s">
        <v>0</v>
      </c>
      <c r="D4223" s="25" t="s">
        <v>54</v>
      </c>
      <c r="E4223" s="25" t="s">
        <v>264</v>
      </c>
      <c r="F4223" s="23" t="s">
        <v>336</v>
      </c>
      <c r="G4223" s="23" t="s">
        <v>492</v>
      </c>
      <c r="H4223" s="32" t="s">
        <v>357</v>
      </c>
      <c r="I4223" s="32" t="s">
        <v>55</v>
      </c>
      <c r="J4223" s="135">
        <v>151</v>
      </c>
      <c r="K4223" s="28">
        <v>3.9739999999999998E-2</v>
      </c>
      <c r="L4223" s="77">
        <v>0.9</v>
      </c>
      <c r="Q4223" s="106"/>
    </row>
    <row r="4224" spans="1:17" x14ac:dyDescent="0.25">
      <c r="A4224" t="s">
        <v>331</v>
      </c>
      <c r="B4224" s="25">
        <v>2018</v>
      </c>
      <c r="C4224" s="25" t="s">
        <v>1</v>
      </c>
      <c r="D4224" s="25" t="s">
        <v>56</v>
      </c>
      <c r="E4224" s="25" t="s">
        <v>264</v>
      </c>
      <c r="F4224" s="23" t="s">
        <v>336</v>
      </c>
      <c r="G4224" s="23" t="s">
        <v>492</v>
      </c>
      <c r="H4224" s="32" t="s">
        <v>357</v>
      </c>
      <c r="I4224" s="32" t="s">
        <v>55</v>
      </c>
      <c r="J4224" s="135">
        <v>150</v>
      </c>
      <c r="K4224" s="28">
        <v>0.51332999999999995</v>
      </c>
      <c r="L4224" s="77">
        <v>0.9</v>
      </c>
      <c r="Q4224" s="106"/>
    </row>
    <row r="4225" spans="1:17" x14ac:dyDescent="0.25">
      <c r="A4225" t="s">
        <v>331</v>
      </c>
      <c r="B4225" s="25">
        <v>2018</v>
      </c>
      <c r="C4225" s="25" t="s">
        <v>2</v>
      </c>
      <c r="D4225" s="25" t="s">
        <v>57</v>
      </c>
      <c r="E4225" s="25" t="s">
        <v>264</v>
      </c>
      <c r="F4225" s="23" t="s">
        <v>336</v>
      </c>
      <c r="G4225" s="23" t="s">
        <v>492</v>
      </c>
      <c r="H4225" s="32" t="s">
        <v>357</v>
      </c>
      <c r="I4225" s="32" t="s">
        <v>55</v>
      </c>
      <c r="J4225" s="135">
        <v>178</v>
      </c>
      <c r="K4225" s="28">
        <v>0.73595999999999995</v>
      </c>
      <c r="L4225" s="77">
        <v>0.9</v>
      </c>
      <c r="Q4225" s="106"/>
    </row>
    <row r="4226" spans="1:17" x14ac:dyDescent="0.25">
      <c r="A4226" t="s">
        <v>331</v>
      </c>
      <c r="B4226" s="25">
        <v>2018</v>
      </c>
      <c r="C4226" s="25" t="s">
        <v>3</v>
      </c>
      <c r="D4226" s="25" t="s">
        <v>58</v>
      </c>
      <c r="E4226" s="25" t="s">
        <v>264</v>
      </c>
      <c r="F4226" s="23" t="s">
        <v>336</v>
      </c>
      <c r="G4226" s="23" t="s">
        <v>492</v>
      </c>
      <c r="H4226" s="32" t="s">
        <v>357</v>
      </c>
      <c r="I4226" s="32" t="s">
        <v>55</v>
      </c>
      <c r="J4226" s="135">
        <v>146</v>
      </c>
      <c r="K4226" s="28">
        <v>0.70548</v>
      </c>
      <c r="L4226" s="77">
        <v>0.9</v>
      </c>
      <c r="Q4226" s="106"/>
    </row>
    <row r="4227" spans="1:17" x14ac:dyDescent="0.25">
      <c r="A4227" t="s">
        <v>331</v>
      </c>
      <c r="B4227" s="25">
        <v>2019</v>
      </c>
      <c r="C4227" s="25" t="s">
        <v>0</v>
      </c>
      <c r="D4227" s="25" t="s">
        <v>59</v>
      </c>
      <c r="E4227" s="25" t="s">
        <v>264</v>
      </c>
      <c r="F4227" s="23" t="s">
        <v>336</v>
      </c>
      <c r="G4227" s="23" t="s">
        <v>492</v>
      </c>
      <c r="H4227" s="32" t="s">
        <v>357</v>
      </c>
      <c r="I4227" s="32" t="s">
        <v>55</v>
      </c>
      <c r="J4227" s="135">
        <v>130</v>
      </c>
      <c r="K4227" s="28">
        <v>0.65385000000000004</v>
      </c>
      <c r="L4227" s="77">
        <v>0.9</v>
      </c>
      <c r="Q4227" s="106"/>
    </row>
    <row r="4228" spans="1:17" x14ac:dyDescent="0.25">
      <c r="A4228" t="s">
        <v>331</v>
      </c>
      <c r="B4228" s="25">
        <v>2019</v>
      </c>
      <c r="C4228" s="25" t="s">
        <v>1</v>
      </c>
      <c r="D4228" s="25" t="s">
        <v>60</v>
      </c>
      <c r="E4228" s="25" t="s">
        <v>264</v>
      </c>
      <c r="F4228" s="23" t="s">
        <v>336</v>
      </c>
      <c r="G4228" s="23" t="s">
        <v>492</v>
      </c>
      <c r="H4228" s="32" t="s">
        <v>357</v>
      </c>
      <c r="I4228" s="32" t="s">
        <v>55</v>
      </c>
      <c r="J4228" s="135">
        <v>152</v>
      </c>
      <c r="K4228" s="28">
        <v>0.58552999999999999</v>
      </c>
      <c r="L4228" s="77">
        <v>0.9</v>
      </c>
      <c r="Q4228" s="106"/>
    </row>
    <row r="4229" spans="1:17" x14ac:dyDescent="0.25">
      <c r="A4229" t="s">
        <v>331</v>
      </c>
      <c r="B4229" s="25">
        <v>2019</v>
      </c>
      <c r="C4229" s="25" t="s">
        <v>2</v>
      </c>
      <c r="D4229" s="25" t="s">
        <v>61</v>
      </c>
      <c r="E4229" s="25" t="s">
        <v>264</v>
      </c>
      <c r="F4229" s="23" t="s">
        <v>336</v>
      </c>
      <c r="G4229" s="23" t="s">
        <v>492</v>
      </c>
      <c r="H4229" s="32" t="s">
        <v>357</v>
      </c>
      <c r="I4229" s="32" t="s">
        <v>55</v>
      </c>
      <c r="J4229" s="135">
        <v>152</v>
      </c>
      <c r="K4229" s="28">
        <v>0.67762999999999995</v>
      </c>
      <c r="L4229" s="77">
        <v>0.9</v>
      </c>
      <c r="Q4229" s="106"/>
    </row>
    <row r="4230" spans="1:17" x14ac:dyDescent="0.25">
      <c r="A4230" t="s">
        <v>331</v>
      </c>
      <c r="B4230" s="25">
        <v>2019</v>
      </c>
      <c r="C4230" s="25" t="s">
        <v>3</v>
      </c>
      <c r="D4230" s="25" t="s">
        <v>62</v>
      </c>
      <c r="E4230" s="25" t="s">
        <v>264</v>
      </c>
      <c r="F4230" s="23" t="s">
        <v>336</v>
      </c>
      <c r="G4230" s="23" t="s">
        <v>492</v>
      </c>
      <c r="H4230" s="32" t="s">
        <v>357</v>
      </c>
      <c r="I4230" s="32" t="s">
        <v>55</v>
      </c>
      <c r="J4230" s="135">
        <v>163</v>
      </c>
      <c r="K4230" s="28">
        <v>0.72392999999999996</v>
      </c>
      <c r="L4230" s="77">
        <v>0.9</v>
      </c>
      <c r="Q4230" s="106"/>
    </row>
    <row r="4231" spans="1:17" x14ac:dyDescent="0.25">
      <c r="A4231" t="s">
        <v>331</v>
      </c>
      <c r="B4231" s="25">
        <v>2020</v>
      </c>
      <c r="C4231" s="25" t="s">
        <v>0</v>
      </c>
      <c r="D4231" s="25" t="s">
        <v>63</v>
      </c>
      <c r="E4231" s="25" t="s">
        <v>264</v>
      </c>
      <c r="F4231" s="23" t="s">
        <v>336</v>
      </c>
      <c r="G4231" s="23" t="s">
        <v>492</v>
      </c>
      <c r="H4231" s="32" t="s">
        <v>357</v>
      </c>
      <c r="I4231" s="32" t="s">
        <v>55</v>
      </c>
      <c r="J4231" s="135">
        <v>145</v>
      </c>
      <c r="K4231" s="28">
        <v>0.82759000000000005</v>
      </c>
      <c r="L4231" s="77">
        <v>0.9</v>
      </c>
      <c r="Q4231" s="106"/>
    </row>
    <row r="4232" spans="1:17" x14ac:dyDescent="0.25">
      <c r="A4232" t="s">
        <v>331</v>
      </c>
      <c r="B4232" s="25">
        <v>2020</v>
      </c>
      <c r="C4232" s="25" t="s">
        <v>1</v>
      </c>
      <c r="D4232" s="25" t="s">
        <v>64</v>
      </c>
      <c r="E4232" s="25" t="s">
        <v>264</v>
      </c>
      <c r="F4232" s="23" t="s">
        <v>336</v>
      </c>
      <c r="G4232" s="23" t="s">
        <v>492</v>
      </c>
      <c r="H4232" s="32" t="s">
        <v>357</v>
      </c>
      <c r="I4232" s="32" t="s">
        <v>55</v>
      </c>
      <c r="J4232" s="135">
        <v>55</v>
      </c>
      <c r="K4232" s="28">
        <v>0.76363999999999999</v>
      </c>
      <c r="L4232" s="77">
        <v>0.9</v>
      </c>
      <c r="Q4232" s="106"/>
    </row>
    <row r="4233" spans="1:17" x14ac:dyDescent="0.25">
      <c r="A4233" t="s">
        <v>331</v>
      </c>
      <c r="B4233" s="25">
        <v>2020</v>
      </c>
      <c r="C4233" s="25" t="s">
        <v>2</v>
      </c>
      <c r="D4233" s="25" t="s">
        <v>65</v>
      </c>
      <c r="E4233" s="25" t="s">
        <v>264</v>
      </c>
      <c r="F4233" s="23" t="s">
        <v>336</v>
      </c>
      <c r="G4233" s="23" t="s">
        <v>492</v>
      </c>
      <c r="H4233" s="32" t="s">
        <v>357</v>
      </c>
      <c r="I4233" s="32" t="s">
        <v>55</v>
      </c>
      <c r="J4233" s="135">
        <v>82</v>
      </c>
      <c r="K4233" s="28">
        <v>0.62195</v>
      </c>
      <c r="L4233" s="77">
        <v>0.9</v>
      </c>
      <c r="Q4233" s="106"/>
    </row>
    <row r="4234" spans="1:17" x14ac:dyDescent="0.25">
      <c r="A4234" t="s">
        <v>331</v>
      </c>
      <c r="B4234" s="25">
        <v>2020</v>
      </c>
      <c r="C4234" s="25" t="s">
        <v>3</v>
      </c>
      <c r="D4234" s="25" t="s">
        <v>66</v>
      </c>
      <c r="E4234" s="25" t="s">
        <v>264</v>
      </c>
      <c r="F4234" s="23" t="s">
        <v>336</v>
      </c>
      <c r="G4234" s="23" t="s">
        <v>492</v>
      </c>
      <c r="H4234" s="32" t="s">
        <v>357</v>
      </c>
      <c r="I4234" s="32" t="s">
        <v>55</v>
      </c>
      <c r="J4234" s="135">
        <v>136</v>
      </c>
      <c r="K4234" s="28">
        <v>0.78676000000000001</v>
      </c>
      <c r="L4234" s="77">
        <v>0.9</v>
      </c>
      <c r="Q4234" s="106"/>
    </row>
    <row r="4235" spans="1:17" x14ac:dyDescent="0.25">
      <c r="A4235" t="s">
        <v>331</v>
      </c>
      <c r="B4235" s="25">
        <v>2021</v>
      </c>
      <c r="C4235" s="25" t="s">
        <v>0</v>
      </c>
      <c r="D4235" s="25" t="s">
        <v>67</v>
      </c>
      <c r="E4235" s="25" t="s">
        <v>264</v>
      </c>
      <c r="F4235" s="23" t="s">
        <v>336</v>
      </c>
      <c r="G4235" s="23" t="s">
        <v>492</v>
      </c>
      <c r="H4235" s="32" t="s">
        <v>357</v>
      </c>
      <c r="I4235" s="32" t="s">
        <v>55</v>
      </c>
      <c r="J4235" s="135">
        <v>130</v>
      </c>
      <c r="K4235" s="28">
        <v>0.66922999999999999</v>
      </c>
      <c r="L4235" s="77">
        <v>0.9</v>
      </c>
      <c r="Q4235" s="106"/>
    </row>
    <row r="4236" spans="1:17" x14ac:dyDescent="0.25">
      <c r="A4236" t="s">
        <v>331</v>
      </c>
      <c r="B4236" s="25">
        <v>2021</v>
      </c>
      <c r="C4236" s="25" t="s">
        <v>1</v>
      </c>
      <c r="D4236" s="25" t="s">
        <v>68</v>
      </c>
      <c r="E4236" s="25" t="s">
        <v>264</v>
      </c>
      <c r="F4236" s="23" t="s">
        <v>336</v>
      </c>
      <c r="G4236" s="23" t="s">
        <v>492</v>
      </c>
      <c r="H4236" s="32" t="s">
        <v>357</v>
      </c>
      <c r="I4236" s="32" t="s">
        <v>55</v>
      </c>
      <c r="J4236" s="135">
        <v>173</v>
      </c>
      <c r="K4236" s="28">
        <v>0.71097999999999995</v>
      </c>
      <c r="L4236" s="77">
        <v>0.9</v>
      </c>
      <c r="Q4236" s="106"/>
    </row>
    <row r="4237" spans="1:17" x14ac:dyDescent="0.25">
      <c r="A4237" t="s">
        <v>331</v>
      </c>
      <c r="B4237" s="25">
        <v>2021</v>
      </c>
      <c r="C4237" s="25" t="s">
        <v>2</v>
      </c>
      <c r="D4237" s="25" t="s">
        <v>69</v>
      </c>
      <c r="E4237" s="25" t="s">
        <v>264</v>
      </c>
      <c r="F4237" s="23" t="s">
        <v>336</v>
      </c>
      <c r="G4237" s="23" t="s">
        <v>492</v>
      </c>
      <c r="H4237" s="32" t="s">
        <v>357</v>
      </c>
      <c r="I4237" s="32" t="s">
        <v>55</v>
      </c>
      <c r="J4237" s="135">
        <v>148</v>
      </c>
      <c r="K4237" s="28">
        <v>0.70945999999999998</v>
      </c>
      <c r="L4237" s="77">
        <v>0.9</v>
      </c>
      <c r="Q4237" s="106"/>
    </row>
    <row r="4238" spans="1:17" x14ac:dyDescent="0.25">
      <c r="A4238" t="s">
        <v>331</v>
      </c>
      <c r="B4238" s="25">
        <v>2021</v>
      </c>
      <c r="C4238" s="25" t="s">
        <v>3</v>
      </c>
      <c r="D4238" s="25" t="s">
        <v>70</v>
      </c>
      <c r="E4238" s="25" t="s">
        <v>264</v>
      </c>
      <c r="F4238" s="23" t="s">
        <v>336</v>
      </c>
      <c r="G4238" s="23" t="s">
        <v>492</v>
      </c>
      <c r="H4238" s="32" t="s">
        <v>357</v>
      </c>
      <c r="I4238" s="32" t="s">
        <v>55</v>
      </c>
      <c r="J4238" s="135">
        <v>116</v>
      </c>
      <c r="K4238" s="28">
        <v>0.51724000000000003</v>
      </c>
      <c r="L4238" s="77">
        <v>0.9</v>
      </c>
      <c r="Q4238" s="106"/>
    </row>
    <row r="4239" spans="1:17" x14ac:dyDescent="0.25">
      <c r="A4239" t="s">
        <v>331</v>
      </c>
      <c r="B4239" s="25">
        <v>2022</v>
      </c>
      <c r="C4239" s="25" t="s">
        <v>0</v>
      </c>
      <c r="D4239" s="25" t="s">
        <v>71</v>
      </c>
      <c r="E4239" s="25" t="s">
        <v>264</v>
      </c>
      <c r="F4239" s="23" t="s">
        <v>336</v>
      </c>
      <c r="G4239" s="23" t="s">
        <v>492</v>
      </c>
      <c r="H4239" s="32" t="s">
        <v>357</v>
      </c>
      <c r="I4239" s="32" t="s">
        <v>55</v>
      </c>
      <c r="J4239" s="135">
        <v>121</v>
      </c>
      <c r="K4239" s="28">
        <v>0.51239999999999997</v>
      </c>
      <c r="L4239" s="77">
        <v>0.9</v>
      </c>
      <c r="Q4239" s="106"/>
    </row>
    <row r="4240" spans="1:17" x14ac:dyDescent="0.25">
      <c r="A4240" t="s">
        <v>331</v>
      </c>
      <c r="B4240" s="25">
        <v>2022</v>
      </c>
      <c r="C4240" s="25" t="s">
        <v>1</v>
      </c>
      <c r="D4240" s="25" t="s">
        <v>72</v>
      </c>
      <c r="E4240" s="25" t="s">
        <v>264</v>
      </c>
      <c r="F4240" s="23" t="s">
        <v>336</v>
      </c>
      <c r="G4240" s="23" t="s">
        <v>492</v>
      </c>
      <c r="H4240" s="32" t="s">
        <v>357</v>
      </c>
      <c r="I4240" s="32" t="s">
        <v>55</v>
      </c>
      <c r="J4240" s="135">
        <v>154</v>
      </c>
      <c r="K4240" s="28">
        <v>0.55844000000000005</v>
      </c>
      <c r="L4240" s="77">
        <v>0.9</v>
      </c>
      <c r="Q4240" s="106"/>
    </row>
    <row r="4241" spans="1:17" x14ac:dyDescent="0.25">
      <c r="A4241" t="s">
        <v>331</v>
      </c>
      <c r="B4241" s="25">
        <v>2022</v>
      </c>
      <c r="C4241" s="25" t="s">
        <v>2</v>
      </c>
      <c r="D4241" s="25" t="s">
        <v>73</v>
      </c>
      <c r="E4241" s="25" t="s">
        <v>264</v>
      </c>
      <c r="F4241" s="23" t="s">
        <v>336</v>
      </c>
      <c r="G4241" s="23" t="s">
        <v>492</v>
      </c>
      <c r="H4241" s="32" t="s">
        <v>357</v>
      </c>
      <c r="I4241" s="32" t="s">
        <v>55</v>
      </c>
      <c r="J4241" s="135">
        <v>146</v>
      </c>
      <c r="K4241" s="28">
        <v>0.83562000000000003</v>
      </c>
      <c r="L4241" s="77">
        <v>0.9</v>
      </c>
      <c r="Q4241" s="106"/>
    </row>
    <row r="4242" spans="1:17" x14ac:dyDescent="0.25">
      <c r="A4242" t="s">
        <v>331</v>
      </c>
      <c r="B4242" s="25">
        <v>2022</v>
      </c>
      <c r="C4242" s="25" t="s">
        <v>3</v>
      </c>
      <c r="D4242" s="25" t="s">
        <v>493</v>
      </c>
      <c r="E4242" s="25" t="s">
        <v>264</v>
      </c>
      <c r="F4242" s="23" t="s">
        <v>336</v>
      </c>
      <c r="G4242" s="23" t="s">
        <v>492</v>
      </c>
      <c r="H4242" s="23" t="s">
        <v>357</v>
      </c>
      <c r="I4242" s="32" t="s">
        <v>55</v>
      </c>
      <c r="J4242" s="135">
        <v>128</v>
      </c>
      <c r="K4242" s="28">
        <v>0.80469000000000002</v>
      </c>
      <c r="L4242" s="77">
        <v>0.9</v>
      </c>
      <c r="Q4242" s="106"/>
    </row>
    <row r="4243" spans="1:17" x14ac:dyDescent="0.25">
      <c r="A4243" t="s">
        <v>331</v>
      </c>
      <c r="B4243" s="25">
        <v>2023</v>
      </c>
      <c r="C4243" s="25" t="s">
        <v>0</v>
      </c>
      <c r="D4243" s="25" t="s">
        <v>537</v>
      </c>
      <c r="E4243" s="25" t="s">
        <v>264</v>
      </c>
      <c r="F4243" s="23" t="s">
        <v>336</v>
      </c>
      <c r="G4243" s="23" t="s">
        <v>492</v>
      </c>
      <c r="H4243" s="23" t="s">
        <v>357</v>
      </c>
      <c r="I4243" s="32" t="s">
        <v>55</v>
      </c>
      <c r="J4243" s="135">
        <v>161</v>
      </c>
      <c r="K4243" s="28">
        <v>0.77639999999999998</v>
      </c>
      <c r="L4243" s="77">
        <v>0.9</v>
      </c>
      <c r="Q4243" s="106"/>
    </row>
    <row r="4244" spans="1:17" x14ac:dyDescent="0.25">
      <c r="A4244" t="s">
        <v>331</v>
      </c>
      <c r="B4244" s="25">
        <v>2018</v>
      </c>
      <c r="C4244" s="25" t="s">
        <v>0</v>
      </c>
      <c r="D4244" s="25" t="s">
        <v>54</v>
      </c>
      <c r="E4244" s="25" t="s">
        <v>206</v>
      </c>
      <c r="F4244" s="23" t="s">
        <v>207</v>
      </c>
      <c r="G4244" s="23" t="s">
        <v>492</v>
      </c>
      <c r="H4244" s="23" t="s">
        <v>353</v>
      </c>
      <c r="I4244" s="32" t="s">
        <v>55</v>
      </c>
      <c r="J4244" s="135">
        <v>144</v>
      </c>
      <c r="K4244" s="28">
        <v>0.82638999999999996</v>
      </c>
      <c r="L4244" s="77">
        <v>0.9</v>
      </c>
      <c r="Q4244" s="106"/>
    </row>
    <row r="4245" spans="1:17" x14ac:dyDescent="0.25">
      <c r="A4245" t="s">
        <v>331</v>
      </c>
      <c r="B4245" s="25">
        <v>2018</v>
      </c>
      <c r="C4245" s="25" t="s">
        <v>1</v>
      </c>
      <c r="D4245" s="25" t="s">
        <v>56</v>
      </c>
      <c r="E4245" s="25" t="s">
        <v>206</v>
      </c>
      <c r="F4245" s="23" t="s">
        <v>207</v>
      </c>
      <c r="G4245" s="23" t="s">
        <v>492</v>
      </c>
      <c r="H4245" s="23" t="s">
        <v>353</v>
      </c>
      <c r="I4245" s="32" t="s">
        <v>55</v>
      </c>
      <c r="J4245" s="135">
        <v>157</v>
      </c>
      <c r="K4245" s="28">
        <v>0.78981000000000001</v>
      </c>
      <c r="L4245" s="77">
        <v>0.9</v>
      </c>
      <c r="Q4245" s="106"/>
    </row>
    <row r="4246" spans="1:17" x14ac:dyDescent="0.25">
      <c r="A4246" t="s">
        <v>331</v>
      </c>
      <c r="B4246" s="25">
        <v>2018</v>
      </c>
      <c r="C4246" s="25" t="s">
        <v>2</v>
      </c>
      <c r="D4246" s="25" t="s">
        <v>57</v>
      </c>
      <c r="E4246" s="25" t="s">
        <v>206</v>
      </c>
      <c r="F4246" s="23" t="s">
        <v>207</v>
      </c>
      <c r="G4246" s="23" t="s">
        <v>492</v>
      </c>
      <c r="H4246" s="23" t="s">
        <v>353</v>
      </c>
      <c r="I4246" s="32" t="s">
        <v>55</v>
      </c>
      <c r="J4246" s="135">
        <v>160</v>
      </c>
      <c r="K4246" s="28">
        <v>0.75624999999999998</v>
      </c>
      <c r="L4246" s="77">
        <v>0.9</v>
      </c>
      <c r="Q4246" s="106"/>
    </row>
    <row r="4247" spans="1:17" x14ac:dyDescent="0.25">
      <c r="A4247" t="s">
        <v>331</v>
      </c>
      <c r="B4247" s="25">
        <v>2018</v>
      </c>
      <c r="C4247" s="25" t="s">
        <v>3</v>
      </c>
      <c r="D4247" s="25" t="s">
        <v>58</v>
      </c>
      <c r="E4247" s="25" t="s">
        <v>206</v>
      </c>
      <c r="F4247" s="23" t="s">
        <v>207</v>
      </c>
      <c r="G4247" s="23" t="s">
        <v>492</v>
      </c>
      <c r="H4247" s="23" t="s">
        <v>353</v>
      </c>
      <c r="I4247" s="32" t="s">
        <v>55</v>
      </c>
      <c r="J4247" s="135">
        <v>152</v>
      </c>
      <c r="K4247" s="28">
        <v>0.83552999999999999</v>
      </c>
      <c r="L4247" s="77">
        <v>0.9</v>
      </c>
      <c r="Q4247" s="106"/>
    </row>
    <row r="4248" spans="1:17" x14ac:dyDescent="0.25">
      <c r="A4248" t="s">
        <v>331</v>
      </c>
      <c r="B4248" s="25">
        <v>2019</v>
      </c>
      <c r="C4248" s="25" t="s">
        <v>0</v>
      </c>
      <c r="D4248" s="25" t="s">
        <v>59</v>
      </c>
      <c r="E4248" s="25" t="s">
        <v>206</v>
      </c>
      <c r="F4248" s="23" t="s">
        <v>207</v>
      </c>
      <c r="G4248" s="23" t="s">
        <v>492</v>
      </c>
      <c r="H4248" s="23" t="s">
        <v>353</v>
      </c>
      <c r="I4248" s="32" t="s">
        <v>55</v>
      </c>
      <c r="J4248" s="135">
        <v>154</v>
      </c>
      <c r="K4248" s="28">
        <v>0.59091000000000005</v>
      </c>
      <c r="L4248" s="77">
        <v>0.9</v>
      </c>
      <c r="Q4248" s="106"/>
    </row>
    <row r="4249" spans="1:17" x14ac:dyDescent="0.25">
      <c r="A4249" t="s">
        <v>331</v>
      </c>
      <c r="B4249" s="25">
        <v>2019</v>
      </c>
      <c r="C4249" s="25" t="s">
        <v>1</v>
      </c>
      <c r="D4249" s="25" t="s">
        <v>60</v>
      </c>
      <c r="E4249" s="25" t="s">
        <v>206</v>
      </c>
      <c r="F4249" s="23" t="s">
        <v>207</v>
      </c>
      <c r="G4249" s="23" t="s">
        <v>492</v>
      </c>
      <c r="H4249" s="23" t="s">
        <v>353</v>
      </c>
      <c r="I4249" s="32" t="s">
        <v>55</v>
      </c>
      <c r="J4249" s="135">
        <v>146</v>
      </c>
      <c r="K4249" s="28">
        <v>0.70548</v>
      </c>
      <c r="L4249" s="77">
        <v>0.9</v>
      </c>
      <c r="Q4249" s="106"/>
    </row>
    <row r="4250" spans="1:17" x14ac:dyDescent="0.25">
      <c r="A4250" t="s">
        <v>331</v>
      </c>
      <c r="B4250" s="25">
        <v>2019</v>
      </c>
      <c r="C4250" s="25" t="s">
        <v>2</v>
      </c>
      <c r="D4250" s="25" t="s">
        <v>61</v>
      </c>
      <c r="E4250" s="25" t="s">
        <v>206</v>
      </c>
      <c r="F4250" s="23" t="s">
        <v>207</v>
      </c>
      <c r="G4250" s="23" t="s">
        <v>492</v>
      </c>
      <c r="H4250" s="23" t="s">
        <v>353</v>
      </c>
      <c r="I4250" s="32" t="s">
        <v>55</v>
      </c>
      <c r="J4250" s="135">
        <v>157</v>
      </c>
      <c r="K4250" s="28">
        <v>0.78344000000000003</v>
      </c>
      <c r="L4250" s="77">
        <v>0.9</v>
      </c>
      <c r="Q4250" s="106"/>
    </row>
    <row r="4251" spans="1:17" x14ac:dyDescent="0.25">
      <c r="A4251" t="s">
        <v>331</v>
      </c>
      <c r="B4251" s="25">
        <v>2019</v>
      </c>
      <c r="C4251" s="25" t="s">
        <v>3</v>
      </c>
      <c r="D4251" s="25" t="s">
        <v>62</v>
      </c>
      <c r="E4251" s="25" t="s">
        <v>206</v>
      </c>
      <c r="F4251" s="23" t="s">
        <v>207</v>
      </c>
      <c r="G4251" s="23" t="s">
        <v>492</v>
      </c>
      <c r="H4251" s="23" t="s">
        <v>353</v>
      </c>
      <c r="I4251" s="32" t="s">
        <v>55</v>
      </c>
      <c r="J4251" s="135">
        <v>160</v>
      </c>
      <c r="K4251" s="28">
        <v>0.84375</v>
      </c>
      <c r="L4251" s="77">
        <v>0.9</v>
      </c>
      <c r="Q4251" s="106"/>
    </row>
    <row r="4252" spans="1:17" x14ac:dyDescent="0.25">
      <c r="A4252" t="s">
        <v>331</v>
      </c>
      <c r="B4252" s="25">
        <v>2020</v>
      </c>
      <c r="C4252" s="25" t="s">
        <v>0</v>
      </c>
      <c r="D4252" s="25" t="s">
        <v>63</v>
      </c>
      <c r="E4252" s="25" t="s">
        <v>206</v>
      </c>
      <c r="F4252" s="23" t="s">
        <v>207</v>
      </c>
      <c r="G4252" s="23" t="s">
        <v>492</v>
      </c>
      <c r="H4252" s="23" t="s">
        <v>353</v>
      </c>
      <c r="I4252" s="32" t="s">
        <v>55</v>
      </c>
      <c r="J4252" s="135">
        <v>123</v>
      </c>
      <c r="K4252" s="28">
        <v>0.89431000000000005</v>
      </c>
      <c r="L4252" s="77">
        <v>0.9</v>
      </c>
      <c r="Q4252" s="106"/>
    </row>
    <row r="4253" spans="1:17" x14ac:dyDescent="0.25">
      <c r="A4253" t="s">
        <v>331</v>
      </c>
      <c r="B4253" s="25">
        <v>2020</v>
      </c>
      <c r="C4253" s="25" t="s">
        <v>1</v>
      </c>
      <c r="D4253" s="25" t="s">
        <v>64</v>
      </c>
      <c r="E4253" s="25" t="s">
        <v>206</v>
      </c>
      <c r="F4253" s="23" t="s">
        <v>207</v>
      </c>
      <c r="G4253" s="23" t="s">
        <v>492</v>
      </c>
      <c r="H4253" s="23" t="s">
        <v>353</v>
      </c>
      <c r="I4253" s="32" t="s">
        <v>55</v>
      </c>
      <c r="J4253" s="135">
        <v>94</v>
      </c>
      <c r="K4253" s="28">
        <v>0.82979000000000003</v>
      </c>
      <c r="L4253" s="77">
        <v>0.9</v>
      </c>
      <c r="Q4253" s="106"/>
    </row>
    <row r="4254" spans="1:17" x14ac:dyDescent="0.25">
      <c r="A4254" t="s">
        <v>331</v>
      </c>
      <c r="B4254" s="25">
        <v>2020</v>
      </c>
      <c r="C4254" s="25" t="s">
        <v>2</v>
      </c>
      <c r="D4254" s="25" t="s">
        <v>65</v>
      </c>
      <c r="E4254" s="25" t="s">
        <v>206</v>
      </c>
      <c r="F4254" s="23" t="s">
        <v>207</v>
      </c>
      <c r="G4254" s="23" t="s">
        <v>492</v>
      </c>
      <c r="H4254" s="23" t="s">
        <v>353</v>
      </c>
      <c r="I4254" s="32" t="s">
        <v>55</v>
      </c>
      <c r="J4254" s="135">
        <v>136</v>
      </c>
      <c r="K4254" s="28">
        <v>0.84558999999999995</v>
      </c>
      <c r="L4254" s="77">
        <v>0.9</v>
      </c>
      <c r="Q4254" s="106"/>
    </row>
    <row r="4255" spans="1:17" x14ac:dyDescent="0.25">
      <c r="A4255" t="s">
        <v>331</v>
      </c>
      <c r="B4255" s="25">
        <v>2020</v>
      </c>
      <c r="C4255" s="25" t="s">
        <v>3</v>
      </c>
      <c r="D4255" s="25" t="s">
        <v>66</v>
      </c>
      <c r="E4255" s="25" t="s">
        <v>206</v>
      </c>
      <c r="F4255" s="23" t="s">
        <v>207</v>
      </c>
      <c r="G4255" s="23" t="s">
        <v>492</v>
      </c>
      <c r="H4255" s="23" t="s">
        <v>353</v>
      </c>
      <c r="I4255" s="32" t="s">
        <v>55</v>
      </c>
      <c r="J4255" s="135">
        <v>157</v>
      </c>
      <c r="K4255" s="28">
        <v>0.48408000000000001</v>
      </c>
      <c r="L4255" s="77">
        <v>0.9</v>
      </c>
      <c r="Q4255" s="106"/>
    </row>
    <row r="4256" spans="1:17" x14ac:dyDescent="0.25">
      <c r="A4256" t="s">
        <v>331</v>
      </c>
      <c r="B4256" s="25">
        <v>2021</v>
      </c>
      <c r="C4256" s="25" t="s">
        <v>0</v>
      </c>
      <c r="D4256" s="25" t="s">
        <v>67</v>
      </c>
      <c r="E4256" s="25" t="s">
        <v>206</v>
      </c>
      <c r="F4256" s="23" t="s">
        <v>207</v>
      </c>
      <c r="G4256" s="23" t="s">
        <v>492</v>
      </c>
      <c r="H4256" s="23" t="s">
        <v>353</v>
      </c>
      <c r="I4256" s="32" t="s">
        <v>55</v>
      </c>
      <c r="J4256" s="135">
        <v>194</v>
      </c>
      <c r="K4256" s="28">
        <v>0.14948</v>
      </c>
      <c r="L4256" s="77">
        <v>0.9</v>
      </c>
      <c r="Q4256" s="106"/>
    </row>
    <row r="4257" spans="1:17" x14ac:dyDescent="0.25">
      <c r="A4257" t="s">
        <v>331</v>
      </c>
      <c r="B4257" s="25">
        <v>2021</v>
      </c>
      <c r="C4257" s="25" t="s">
        <v>1</v>
      </c>
      <c r="D4257" s="25" t="s">
        <v>68</v>
      </c>
      <c r="E4257" s="25" t="s">
        <v>206</v>
      </c>
      <c r="F4257" s="23" t="s">
        <v>207</v>
      </c>
      <c r="G4257" s="23" t="s">
        <v>492</v>
      </c>
      <c r="H4257" s="23" t="s">
        <v>353</v>
      </c>
      <c r="I4257" s="32" t="s">
        <v>55</v>
      </c>
      <c r="J4257" s="135">
        <v>173</v>
      </c>
      <c r="K4257" s="28">
        <v>0.41039999999999999</v>
      </c>
      <c r="L4257" s="77">
        <v>0.9</v>
      </c>
      <c r="Q4257" s="106"/>
    </row>
    <row r="4258" spans="1:17" x14ac:dyDescent="0.25">
      <c r="A4258" t="s">
        <v>331</v>
      </c>
      <c r="B4258" s="25">
        <v>2021</v>
      </c>
      <c r="C4258" s="25" t="s">
        <v>2</v>
      </c>
      <c r="D4258" s="25" t="s">
        <v>69</v>
      </c>
      <c r="E4258" s="25" t="s">
        <v>206</v>
      </c>
      <c r="F4258" s="23" t="s">
        <v>207</v>
      </c>
      <c r="G4258" s="23" t="s">
        <v>492</v>
      </c>
      <c r="H4258" s="23" t="s">
        <v>353</v>
      </c>
      <c r="I4258" s="32" t="s">
        <v>55</v>
      </c>
      <c r="J4258" s="135">
        <v>175</v>
      </c>
      <c r="K4258" s="28">
        <v>0.85143000000000002</v>
      </c>
      <c r="L4258" s="77">
        <v>0.9</v>
      </c>
      <c r="Q4258" s="106"/>
    </row>
    <row r="4259" spans="1:17" x14ac:dyDescent="0.25">
      <c r="A4259" t="s">
        <v>331</v>
      </c>
      <c r="B4259" s="25">
        <v>2021</v>
      </c>
      <c r="C4259" s="25" t="s">
        <v>3</v>
      </c>
      <c r="D4259" s="25" t="s">
        <v>70</v>
      </c>
      <c r="E4259" s="25" t="s">
        <v>206</v>
      </c>
      <c r="F4259" s="23" t="s">
        <v>207</v>
      </c>
      <c r="G4259" s="23" t="s">
        <v>492</v>
      </c>
      <c r="H4259" s="23" t="s">
        <v>353</v>
      </c>
      <c r="I4259" s="32" t="s">
        <v>55</v>
      </c>
      <c r="J4259" s="135">
        <v>155</v>
      </c>
      <c r="K4259" s="28">
        <v>0.63226000000000004</v>
      </c>
      <c r="L4259" s="77">
        <v>0.9</v>
      </c>
      <c r="Q4259" s="106"/>
    </row>
    <row r="4260" spans="1:17" x14ac:dyDescent="0.25">
      <c r="A4260" t="s">
        <v>331</v>
      </c>
      <c r="B4260" s="25">
        <v>2022</v>
      </c>
      <c r="C4260" s="25" t="s">
        <v>0</v>
      </c>
      <c r="D4260" s="25" t="s">
        <v>71</v>
      </c>
      <c r="E4260" s="25" t="s">
        <v>206</v>
      </c>
      <c r="F4260" s="23" t="s">
        <v>207</v>
      </c>
      <c r="G4260" s="23" t="s">
        <v>492</v>
      </c>
      <c r="H4260" s="23" t="s">
        <v>353</v>
      </c>
      <c r="I4260" s="32" t="s">
        <v>55</v>
      </c>
      <c r="J4260" s="135">
        <v>149</v>
      </c>
      <c r="K4260" s="28">
        <v>0.55705000000000005</v>
      </c>
      <c r="L4260" s="77">
        <v>0.9</v>
      </c>
      <c r="Q4260" s="106"/>
    </row>
    <row r="4261" spans="1:17" x14ac:dyDescent="0.25">
      <c r="A4261" t="s">
        <v>331</v>
      </c>
      <c r="B4261" s="25">
        <v>2022</v>
      </c>
      <c r="C4261" s="25" t="s">
        <v>1</v>
      </c>
      <c r="D4261" s="25" t="s">
        <v>72</v>
      </c>
      <c r="E4261" s="25" t="s">
        <v>206</v>
      </c>
      <c r="F4261" s="23" t="s">
        <v>207</v>
      </c>
      <c r="G4261" s="23" t="s">
        <v>492</v>
      </c>
      <c r="H4261" s="23" t="s">
        <v>353</v>
      </c>
      <c r="I4261" s="32" t="s">
        <v>55</v>
      </c>
      <c r="J4261" s="135">
        <v>146</v>
      </c>
      <c r="K4261" s="28">
        <v>0.65752999999999995</v>
      </c>
      <c r="L4261" s="77">
        <v>0.9</v>
      </c>
      <c r="Q4261" s="106"/>
    </row>
    <row r="4262" spans="1:17" x14ac:dyDescent="0.25">
      <c r="A4262" t="s">
        <v>331</v>
      </c>
      <c r="B4262" s="25">
        <v>2022</v>
      </c>
      <c r="C4262" s="25" t="s">
        <v>2</v>
      </c>
      <c r="D4262" s="25" t="s">
        <v>73</v>
      </c>
      <c r="E4262" s="25" t="s">
        <v>206</v>
      </c>
      <c r="F4262" s="23" t="s">
        <v>207</v>
      </c>
      <c r="G4262" s="23" t="s">
        <v>492</v>
      </c>
      <c r="H4262" s="32" t="s">
        <v>353</v>
      </c>
      <c r="I4262" s="32" t="s">
        <v>55</v>
      </c>
      <c r="J4262" s="135">
        <v>128</v>
      </c>
      <c r="K4262" s="28">
        <v>0.53905999999999998</v>
      </c>
      <c r="L4262" s="77">
        <v>0.9</v>
      </c>
      <c r="Q4262" s="106"/>
    </row>
    <row r="4263" spans="1:17" x14ac:dyDescent="0.25">
      <c r="A4263" t="s">
        <v>331</v>
      </c>
      <c r="B4263" s="25">
        <v>2022</v>
      </c>
      <c r="C4263" s="25" t="s">
        <v>3</v>
      </c>
      <c r="D4263" s="25" t="s">
        <v>493</v>
      </c>
      <c r="E4263" s="25" t="s">
        <v>206</v>
      </c>
      <c r="F4263" s="23" t="s">
        <v>207</v>
      </c>
      <c r="G4263" s="23" t="s">
        <v>492</v>
      </c>
      <c r="H4263" s="32" t="s">
        <v>353</v>
      </c>
      <c r="I4263" s="32" t="s">
        <v>55</v>
      </c>
      <c r="J4263" s="135">
        <v>150</v>
      </c>
      <c r="K4263" s="28">
        <v>0.12</v>
      </c>
      <c r="L4263" s="77">
        <v>0.9</v>
      </c>
      <c r="Q4263" s="106"/>
    </row>
    <row r="4264" spans="1:17" x14ac:dyDescent="0.25">
      <c r="A4264" t="s">
        <v>331</v>
      </c>
      <c r="B4264" s="25">
        <v>2023</v>
      </c>
      <c r="C4264" s="25" t="s">
        <v>0</v>
      </c>
      <c r="D4264" s="25" t="s">
        <v>537</v>
      </c>
      <c r="E4264" s="25" t="s">
        <v>206</v>
      </c>
      <c r="F4264" s="23" t="s">
        <v>207</v>
      </c>
      <c r="G4264" s="23" t="s">
        <v>492</v>
      </c>
      <c r="H4264" s="32" t="s">
        <v>353</v>
      </c>
      <c r="I4264" s="32" t="s">
        <v>55</v>
      </c>
      <c r="J4264" s="135">
        <v>164</v>
      </c>
      <c r="K4264" s="28">
        <v>0.31707000000000002</v>
      </c>
      <c r="L4264" s="77">
        <v>0.9</v>
      </c>
      <c r="Q4264" s="106"/>
    </row>
    <row r="4265" spans="1:17" x14ac:dyDescent="0.25">
      <c r="A4265" t="s">
        <v>331</v>
      </c>
      <c r="B4265" s="25">
        <v>2018</v>
      </c>
      <c r="C4265" s="25" t="s">
        <v>0</v>
      </c>
      <c r="D4265" s="25" t="s">
        <v>54</v>
      </c>
      <c r="E4265" s="25" t="s">
        <v>208</v>
      </c>
      <c r="F4265" s="23" t="s">
        <v>209</v>
      </c>
      <c r="G4265" s="23" t="s">
        <v>492</v>
      </c>
      <c r="H4265" s="32" t="s">
        <v>469</v>
      </c>
      <c r="I4265" s="32" t="s">
        <v>55</v>
      </c>
      <c r="J4265" s="135">
        <v>193</v>
      </c>
      <c r="K4265" s="28">
        <v>1.554E-2</v>
      </c>
      <c r="L4265" s="77">
        <v>0.9</v>
      </c>
      <c r="Q4265" s="106"/>
    </row>
    <row r="4266" spans="1:17" x14ac:dyDescent="0.25">
      <c r="A4266" t="s">
        <v>331</v>
      </c>
      <c r="B4266" s="25">
        <v>2018</v>
      </c>
      <c r="C4266" s="25" t="s">
        <v>1</v>
      </c>
      <c r="D4266" s="25" t="s">
        <v>56</v>
      </c>
      <c r="E4266" s="25" t="s">
        <v>208</v>
      </c>
      <c r="F4266" s="23" t="s">
        <v>209</v>
      </c>
      <c r="G4266" s="23" t="s">
        <v>492</v>
      </c>
      <c r="H4266" s="32" t="s">
        <v>469</v>
      </c>
      <c r="I4266" s="32" t="s">
        <v>55</v>
      </c>
      <c r="J4266" s="135">
        <v>222</v>
      </c>
      <c r="K4266" s="28">
        <v>0</v>
      </c>
      <c r="L4266" s="77">
        <v>0.9</v>
      </c>
      <c r="Q4266" s="106"/>
    </row>
    <row r="4267" spans="1:17" x14ac:dyDescent="0.25">
      <c r="A4267" t="s">
        <v>331</v>
      </c>
      <c r="B4267" s="25">
        <v>2018</v>
      </c>
      <c r="C4267" s="25" t="s">
        <v>2</v>
      </c>
      <c r="D4267" s="25" t="s">
        <v>57</v>
      </c>
      <c r="E4267" s="25" t="s">
        <v>208</v>
      </c>
      <c r="F4267" s="23" t="s">
        <v>209</v>
      </c>
      <c r="G4267" s="23" t="s">
        <v>492</v>
      </c>
      <c r="H4267" s="32" t="s">
        <v>469</v>
      </c>
      <c r="I4267" s="32" t="s">
        <v>55</v>
      </c>
      <c r="J4267" s="135">
        <v>277</v>
      </c>
      <c r="K4267" s="28">
        <v>1.444E-2</v>
      </c>
      <c r="L4267" s="77">
        <v>0.9</v>
      </c>
      <c r="Q4267" s="106"/>
    </row>
    <row r="4268" spans="1:17" x14ac:dyDescent="0.25">
      <c r="A4268" t="s">
        <v>331</v>
      </c>
      <c r="B4268" s="25">
        <v>2018</v>
      </c>
      <c r="C4268" s="25" t="s">
        <v>3</v>
      </c>
      <c r="D4268" s="25" t="s">
        <v>58</v>
      </c>
      <c r="E4268" s="25" t="s">
        <v>208</v>
      </c>
      <c r="F4268" s="23" t="s">
        <v>209</v>
      </c>
      <c r="G4268" s="23" t="s">
        <v>492</v>
      </c>
      <c r="H4268" s="32" t="s">
        <v>469</v>
      </c>
      <c r="I4268" s="32" t="s">
        <v>55</v>
      </c>
      <c r="J4268" s="135">
        <v>207</v>
      </c>
      <c r="K4268" s="28">
        <v>4.8300000000000001E-3</v>
      </c>
      <c r="L4268" s="77">
        <v>0.9</v>
      </c>
      <c r="Q4268" s="106"/>
    </row>
    <row r="4269" spans="1:17" x14ac:dyDescent="0.25">
      <c r="A4269" t="s">
        <v>331</v>
      </c>
      <c r="B4269" s="25">
        <v>2019</v>
      </c>
      <c r="C4269" s="25" t="s">
        <v>0</v>
      </c>
      <c r="D4269" s="25" t="s">
        <v>59</v>
      </c>
      <c r="E4269" s="25" t="s">
        <v>208</v>
      </c>
      <c r="F4269" s="23" t="s">
        <v>209</v>
      </c>
      <c r="G4269" s="23" t="s">
        <v>492</v>
      </c>
      <c r="H4269" s="32" t="s">
        <v>469</v>
      </c>
      <c r="I4269" s="32" t="s">
        <v>55</v>
      </c>
      <c r="J4269" s="135">
        <v>214</v>
      </c>
      <c r="K4269" s="28">
        <v>1.8689999999999998E-2</v>
      </c>
      <c r="L4269" s="77">
        <v>0.9</v>
      </c>
      <c r="Q4269" s="106"/>
    </row>
    <row r="4270" spans="1:17" x14ac:dyDescent="0.25">
      <c r="A4270" t="s">
        <v>331</v>
      </c>
      <c r="B4270" s="25">
        <v>2019</v>
      </c>
      <c r="C4270" s="25" t="s">
        <v>1</v>
      </c>
      <c r="D4270" s="25" t="s">
        <v>60</v>
      </c>
      <c r="E4270" s="25" t="s">
        <v>208</v>
      </c>
      <c r="F4270" s="23" t="s">
        <v>209</v>
      </c>
      <c r="G4270" s="23" t="s">
        <v>492</v>
      </c>
      <c r="H4270" s="32" t="s">
        <v>469</v>
      </c>
      <c r="I4270" s="32" t="s">
        <v>55</v>
      </c>
      <c r="J4270" s="135">
        <v>206</v>
      </c>
      <c r="K4270" s="28">
        <v>4.8500000000000001E-3</v>
      </c>
      <c r="L4270" s="77">
        <v>0.9</v>
      </c>
      <c r="Q4270" s="106"/>
    </row>
    <row r="4271" spans="1:17" x14ac:dyDescent="0.25">
      <c r="A4271" t="s">
        <v>331</v>
      </c>
      <c r="B4271" s="25">
        <v>2019</v>
      </c>
      <c r="C4271" s="25" t="s">
        <v>2</v>
      </c>
      <c r="D4271" s="25" t="s">
        <v>61</v>
      </c>
      <c r="E4271" s="25" t="s">
        <v>208</v>
      </c>
      <c r="F4271" s="23" t="s">
        <v>209</v>
      </c>
      <c r="G4271" s="23" t="s">
        <v>492</v>
      </c>
      <c r="H4271" s="32" t="s">
        <v>469</v>
      </c>
      <c r="I4271" s="32" t="s">
        <v>55</v>
      </c>
      <c r="J4271" s="135">
        <v>217</v>
      </c>
      <c r="K4271" s="28">
        <v>4.147E-2</v>
      </c>
      <c r="L4271" s="77">
        <v>0.9</v>
      </c>
      <c r="Q4271" s="106"/>
    </row>
    <row r="4272" spans="1:17" x14ac:dyDescent="0.25">
      <c r="A4272" t="s">
        <v>331</v>
      </c>
      <c r="B4272" s="25">
        <v>2019</v>
      </c>
      <c r="C4272" s="25" t="s">
        <v>3</v>
      </c>
      <c r="D4272" s="25" t="s">
        <v>62</v>
      </c>
      <c r="E4272" s="25" t="s">
        <v>208</v>
      </c>
      <c r="F4272" s="23" t="s">
        <v>209</v>
      </c>
      <c r="G4272" s="23" t="s">
        <v>492</v>
      </c>
      <c r="H4272" s="32" t="s">
        <v>469</v>
      </c>
      <c r="I4272" s="32" t="s">
        <v>55</v>
      </c>
      <c r="J4272" s="135">
        <v>226</v>
      </c>
      <c r="K4272" s="28">
        <v>9.7350000000000006E-2</v>
      </c>
      <c r="L4272" s="77">
        <v>0.9</v>
      </c>
      <c r="Q4272" s="106"/>
    </row>
    <row r="4273" spans="1:17" x14ac:dyDescent="0.25">
      <c r="A4273" t="s">
        <v>331</v>
      </c>
      <c r="B4273" s="25">
        <v>2020</v>
      </c>
      <c r="C4273" s="25" t="s">
        <v>0</v>
      </c>
      <c r="D4273" s="25" t="s">
        <v>63</v>
      </c>
      <c r="E4273" s="25" t="s">
        <v>208</v>
      </c>
      <c r="F4273" s="23" t="s">
        <v>209</v>
      </c>
      <c r="G4273" s="23" t="s">
        <v>492</v>
      </c>
      <c r="H4273" s="32" t="s">
        <v>469</v>
      </c>
      <c r="I4273" s="32" t="s">
        <v>55</v>
      </c>
      <c r="J4273" s="135">
        <v>226</v>
      </c>
      <c r="K4273" s="28">
        <v>4.4249999999999998E-2</v>
      </c>
      <c r="L4273" s="77">
        <v>0.9</v>
      </c>
      <c r="Q4273" s="106"/>
    </row>
    <row r="4274" spans="1:17" x14ac:dyDescent="0.25">
      <c r="A4274" t="s">
        <v>331</v>
      </c>
      <c r="B4274" s="25">
        <v>2020</v>
      </c>
      <c r="C4274" s="25" t="s">
        <v>1</v>
      </c>
      <c r="D4274" s="25" t="s">
        <v>64</v>
      </c>
      <c r="E4274" s="25" t="s">
        <v>208</v>
      </c>
      <c r="F4274" s="23" t="s">
        <v>209</v>
      </c>
      <c r="G4274" s="23" t="s">
        <v>492</v>
      </c>
      <c r="H4274" s="32" t="s">
        <v>469</v>
      </c>
      <c r="I4274" s="32" t="s">
        <v>55</v>
      </c>
      <c r="J4274" s="135">
        <v>109</v>
      </c>
      <c r="K4274" s="28">
        <v>3.6700000000000003E-2</v>
      </c>
      <c r="L4274" s="77">
        <v>0.9</v>
      </c>
      <c r="Q4274" s="106"/>
    </row>
    <row r="4275" spans="1:17" x14ac:dyDescent="0.25">
      <c r="A4275" t="s">
        <v>331</v>
      </c>
      <c r="B4275" s="25">
        <v>2020</v>
      </c>
      <c r="C4275" s="25" t="s">
        <v>2</v>
      </c>
      <c r="D4275" s="25" t="s">
        <v>65</v>
      </c>
      <c r="E4275" s="25" t="s">
        <v>208</v>
      </c>
      <c r="F4275" s="23" t="s">
        <v>209</v>
      </c>
      <c r="G4275" s="23" t="s">
        <v>492</v>
      </c>
      <c r="H4275" s="32" t="s">
        <v>469</v>
      </c>
      <c r="I4275" s="32" t="s">
        <v>55</v>
      </c>
      <c r="J4275" s="135">
        <v>186</v>
      </c>
      <c r="K4275" s="28">
        <v>5.9139999999999998E-2</v>
      </c>
      <c r="L4275" s="77">
        <v>0.9</v>
      </c>
      <c r="Q4275" s="106"/>
    </row>
    <row r="4276" spans="1:17" x14ac:dyDescent="0.25">
      <c r="A4276" t="s">
        <v>331</v>
      </c>
      <c r="B4276" s="25">
        <v>2020</v>
      </c>
      <c r="C4276" s="25" t="s">
        <v>3</v>
      </c>
      <c r="D4276" s="25" t="s">
        <v>66</v>
      </c>
      <c r="E4276" s="25" t="s">
        <v>208</v>
      </c>
      <c r="F4276" s="23" t="s">
        <v>209</v>
      </c>
      <c r="G4276" s="23" t="s">
        <v>492</v>
      </c>
      <c r="H4276" s="32" t="s">
        <v>469</v>
      </c>
      <c r="I4276" s="32" t="s">
        <v>55</v>
      </c>
      <c r="J4276" s="135">
        <v>199</v>
      </c>
      <c r="K4276" s="28">
        <v>9.5479999999999995E-2</v>
      </c>
      <c r="L4276" s="77">
        <v>0.9</v>
      </c>
      <c r="Q4276" s="106"/>
    </row>
    <row r="4277" spans="1:17" x14ac:dyDescent="0.25">
      <c r="A4277" t="s">
        <v>331</v>
      </c>
      <c r="B4277" s="25">
        <v>2021</v>
      </c>
      <c r="C4277" s="25" t="s">
        <v>0</v>
      </c>
      <c r="D4277" s="25" t="s">
        <v>67</v>
      </c>
      <c r="E4277" s="25" t="s">
        <v>208</v>
      </c>
      <c r="F4277" s="23" t="s">
        <v>209</v>
      </c>
      <c r="G4277" s="23" t="s">
        <v>492</v>
      </c>
      <c r="H4277" s="32" t="s">
        <v>469</v>
      </c>
      <c r="I4277" s="32" t="s">
        <v>55</v>
      </c>
      <c r="J4277" s="135">
        <v>233</v>
      </c>
      <c r="K4277" s="28">
        <v>6.8669999999999995E-2</v>
      </c>
      <c r="L4277" s="77">
        <v>0.9</v>
      </c>
      <c r="Q4277" s="106"/>
    </row>
    <row r="4278" spans="1:17" x14ac:dyDescent="0.25">
      <c r="A4278" t="s">
        <v>331</v>
      </c>
      <c r="B4278" s="25">
        <v>2021</v>
      </c>
      <c r="C4278" s="25" t="s">
        <v>1</v>
      </c>
      <c r="D4278" s="25" t="s">
        <v>68</v>
      </c>
      <c r="E4278" s="25" t="s">
        <v>208</v>
      </c>
      <c r="F4278" s="23" t="s">
        <v>209</v>
      </c>
      <c r="G4278" s="23" t="s">
        <v>492</v>
      </c>
      <c r="H4278" s="32" t="s">
        <v>469</v>
      </c>
      <c r="I4278" s="32" t="s">
        <v>55</v>
      </c>
      <c r="J4278" s="135">
        <v>197</v>
      </c>
      <c r="K4278" s="28">
        <v>9.6449999999999994E-2</v>
      </c>
      <c r="L4278" s="77">
        <v>0.9</v>
      </c>
      <c r="Q4278" s="106"/>
    </row>
    <row r="4279" spans="1:17" x14ac:dyDescent="0.25">
      <c r="A4279" t="s">
        <v>331</v>
      </c>
      <c r="B4279" s="25">
        <v>2021</v>
      </c>
      <c r="C4279" s="25" t="s">
        <v>2</v>
      </c>
      <c r="D4279" s="25" t="s">
        <v>69</v>
      </c>
      <c r="E4279" s="25" t="s">
        <v>208</v>
      </c>
      <c r="F4279" s="23" t="s">
        <v>209</v>
      </c>
      <c r="G4279" s="23" t="s">
        <v>492</v>
      </c>
      <c r="H4279" s="32" t="s">
        <v>469</v>
      </c>
      <c r="I4279" s="32" t="s">
        <v>55</v>
      </c>
      <c r="J4279" s="135">
        <v>235</v>
      </c>
      <c r="K4279" s="28">
        <v>7.6600000000000001E-2</v>
      </c>
      <c r="L4279" s="77">
        <v>0.9</v>
      </c>
      <c r="Q4279" s="106"/>
    </row>
    <row r="4280" spans="1:17" x14ac:dyDescent="0.25">
      <c r="A4280" t="s">
        <v>331</v>
      </c>
      <c r="B4280" s="25">
        <v>2021</v>
      </c>
      <c r="C4280" s="25" t="s">
        <v>3</v>
      </c>
      <c r="D4280" s="25" t="s">
        <v>70</v>
      </c>
      <c r="E4280" s="25" t="s">
        <v>208</v>
      </c>
      <c r="F4280" s="23" t="s">
        <v>209</v>
      </c>
      <c r="G4280" s="23" t="s">
        <v>492</v>
      </c>
      <c r="H4280" s="32" t="s">
        <v>469</v>
      </c>
      <c r="I4280" s="32" t="s">
        <v>55</v>
      </c>
      <c r="J4280" s="135">
        <v>242</v>
      </c>
      <c r="K4280" s="28">
        <v>0.15289</v>
      </c>
      <c r="L4280" s="77">
        <v>0.9</v>
      </c>
      <c r="Q4280" s="106"/>
    </row>
    <row r="4281" spans="1:17" x14ac:dyDescent="0.25">
      <c r="A4281" t="s">
        <v>331</v>
      </c>
      <c r="B4281" s="25">
        <v>2022</v>
      </c>
      <c r="C4281" s="25" t="s">
        <v>0</v>
      </c>
      <c r="D4281" s="25" t="s">
        <v>71</v>
      </c>
      <c r="E4281" s="25" t="s">
        <v>208</v>
      </c>
      <c r="F4281" s="23" t="s">
        <v>209</v>
      </c>
      <c r="G4281" s="23" t="s">
        <v>492</v>
      </c>
      <c r="H4281" s="32" t="s">
        <v>469</v>
      </c>
      <c r="I4281" s="32" t="s">
        <v>55</v>
      </c>
      <c r="J4281" s="135">
        <v>266</v>
      </c>
      <c r="K4281" s="28">
        <v>0.12406</v>
      </c>
      <c r="L4281" s="77">
        <v>0.9</v>
      </c>
      <c r="Q4281" s="106"/>
    </row>
    <row r="4282" spans="1:17" x14ac:dyDescent="0.25">
      <c r="A4282" t="s">
        <v>331</v>
      </c>
      <c r="B4282" s="25">
        <v>2022</v>
      </c>
      <c r="C4282" s="25" t="s">
        <v>1</v>
      </c>
      <c r="D4282" s="25" t="s">
        <v>72</v>
      </c>
      <c r="E4282" s="25" t="s">
        <v>208</v>
      </c>
      <c r="F4282" s="23" t="s">
        <v>209</v>
      </c>
      <c r="G4282" s="23" t="s">
        <v>492</v>
      </c>
      <c r="H4282" s="32" t="s">
        <v>469</v>
      </c>
      <c r="I4282" s="32" t="s">
        <v>55</v>
      </c>
      <c r="J4282" s="135">
        <v>226</v>
      </c>
      <c r="K4282" s="28">
        <v>0.11504</v>
      </c>
      <c r="L4282" s="77">
        <v>0.9</v>
      </c>
      <c r="Q4282" s="106"/>
    </row>
    <row r="4283" spans="1:17" x14ac:dyDescent="0.25">
      <c r="A4283" t="s">
        <v>331</v>
      </c>
      <c r="B4283" s="25">
        <v>2022</v>
      </c>
      <c r="C4283" s="25" t="s">
        <v>2</v>
      </c>
      <c r="D4283" s="25" t="s">
        <v>73</v>
      </c>
      <c r="E4283" s="25" t="s">
        <v>208</v>
      </c>
      <c r="F4283" s="23" t="s">
        <v>209</v>
      </c>
      <c r="G4283" s="23" t="s">
        <v>492</v>
      </c>
      <c r="H4283" s="32" t="s">
        <v>469</v>
      </c>
      <c r="I4283" s="32" t="s">
        <v>55</v>
      </c>
      <c r="J4283" s="135">
        <v>224</v>
      </c>
      <c r="K4283" s="28">
        <v>4.9110000000000001E-2</v>
      </c>
      <c r="L4283" s="77">
        <v>0.9</v>
      </c>
      <c r="Q4283" s="106"/>
    </row>
    <row r="4284" spans="1:17" x14ac:dyDescent="0.25">
      <c r="A4284" t="s">
        <v>331</v>
      </c>
      <c r="B4284" s="25">
        <v>2022</v>
      </c>
      <c r="C4284" s="25" t="s">
        <v>3</v>
      </c>
      <c r="D4284" s="25" t="s">
        <v>493</v>
      </c>
      <c r="E4284" s="25" t="s">
        <v>208</v>
      </c>
      <c r="F4284" s="23" t="s">
        <v>209</v>
      </c>
      <c r="G4284" s="23" t="s">
        <v>492</v>
      </c>
      <c r="H4284" s="32" t="s">
        <v>469</v>
      </c>
      <c r="I4284" s="32" t="s">
        <v>55</v>
      </c>
      <c r="J4284" s="135">
        <v>255</v>
      </c>
      <c r="K4284" s="28">
        <v>2.7449999999999999E-2</v>
      </c>
      <c r="L4284" s="77">
        <v>0.9</v>
      </c>
      <c r="Q4284" s="106"/>
    </row>
    <row r="4285" spans="1:17" x14ac:dyDescent="0.25">
      <c r="A4285" t="s">
        <v>331</v>
      </c>
      <c r="B4285" s="25">
        <v>2023</v>
      </c>
      <c r="C4285" s="25" t="s">
        <v>0</v>
      </c>
      <c r="D4285" s="25" t="s">
        <v>537</v>
      </c>
      <c r="E4285" s="25" t="s">
        <v>208</v>
      </c>
      <c r="F4285" s="23" t="s">
        <v>209</v>
      </c>
      <c r="G4285" s="23" t="s">
        <v>492</v>
      </c>
      <c r="H4285" s="32" t="s">
        <v>469</v>
      </c>
      <c r="I4285" s="32" t="s">
        <v>55</v>
      </c>
      <c r="J4285" s="135">
        <v>262</v>
      </c>
      <c r="K4285" s="28">
        <v>1.5270000000000001E-2</v>
      </c>
      <c r="L4285" s="77">
        <v>0.9</v>
      </c>
      <c r="Q4285" s="106"/>
    </row>
    <row r="4286" spans="1:17" x14ac:dyDescent="0.25">
      <c r="A4286" t="s">
        <v>331</v>
      </c>
      <c r="B4286" s="25">
        <v>2018</v>
      </c>
      <c r="C4286" s="25" t="s">
        <v>0</v>
      </c>
      <c r="D4286" s="25" t="s">
        <v>54</v>
      </c>
      <c r="E4286" s="25" t="s">
        <v>492</v>
      </c>
      <c r="F4286" s="23" t="s">
        <v>356</v>
      </c>
      <c r="G4286" s="23" t="s">
        <v>492</v>
      </c>
      <c r="H4286" s="32" t="s">
        <v>356</v>
      </c>
      <c r="I4286" s="32" t="s">
        <v>55</v>
      </c>
      <c r="J4286" s="135">
        <v>298</v>
      </c>
      <c r="K4286" s="28">
        <v>0.24496999999999999</v>
      </c>
      <c r="L4286" s="77">
        <v>0.9</v>
      </c>
      <c r="Q4286" s="106"/>
    </row>
    <row r="4287" spans="1:17" x14ac:dyDescent="0.25">
      <c r="A4287" t="s">
        <v>331</v>
      </c>
      <c r="B4287" s="25">
        <v>2018</v>
      </c>
      <c r="C4287" s="25" t="s">
        <v>1</v>
      </c>
      <c r="D4287" s="25" t="s">
        <v>56</v>
      </c>
      <c r="E4287" s="25" t="s">
        <v>492</v>
      </c>
      <c r="F4287" s="23" t="s">
        <v>356</v>
      </c>
      <c r="G4287" s="23" t="s">
        <v>492</v>
      </c>
      <c r="H4287" s="32" t="s">
        <v>356</v>
      </c>
      <c r="I4287" s="32" t="s">
        <v>55</v>
      </c>
      <c r="J4287" s="135">
        <v>306</v>
      </c>
      <c r="K4287" s="28">
        <v>0.32352999999999998</v>
      </c>
      <c r="L4287" s="77">
        <v>0.9</v>
      </c>
      <c r="Q4287" s="106"/>
    </row>
    <row r="4288" spans="1:17" x14ac:dyDescent="0.25">
      <c r="A4288" t="s">
        <v>331</v>
      </c>
      <c r="B4288" s="25">
        <v>2018</v>
      </c>
      <c r="C4288" s="25" t="s">
        <v>2</v>
      </c>
      <c r="D4288" s="25" t="s">
        <v>57</v>
      </c>
      <c r="E4288" s="25" t="s">
        <v>492</v>
      </c>
      <c r="F4288" s="23" t="s">
        <v>356</v>
      </c>
      <c r="G4288" s="23" t="s">
        <v>492</v>
      </c>
      <c r="H4288" s="32" t="s">
        <v>356</v>
      </c>
      <c r="I4288" s="32" t="s">
        <v>55</v>
      </c>
      <c r="J4288" s="135">
        <v>319</v>
      </c>
      <c r="K4288" s="28">
        <v>0.34795999999999999</v>
      </c>
      <c r="L4288" s="77">
        <v>0.9</v>
      </c>
      <c r="Q4288" s="106"/>
    </row>
    <row r="4289" spans="1:17" x14ac:dyDescent="0.25">
      <c r="A4289" t="s">
        <v>331</v>
      </c>
      <c r="B4289" s="25">
        <v>2018</v>
      </c>
      <c r="C4289" s="25" t="s">
        <v>3</v>
      </c>
      <c r="D4289" s="25" t="s">
        <v>58</v>
      </c>
      <c r="E4289" s="25" t="s">
        <v>492</v>
      </c>
      <c r="F4289" s="23" t="s">
        <v>356</v>
      </c>
      <c r="G4289" s="23" t="s">
        <v>492</v>
      </c>
      <c r="H4289" s="32" t="s">
        <v>356</v>
      </c>
      <c r="I4289" s="32" t="s">
        <v>55</v>
      </c>
      <c r="J4289" s="135">
        <v>308</v>
      </c>
      <c r="K4289" s="28">
        <v>0.27272999999999997</v>
      </c>
      <c r="L4289" s="77">
        <v>0.9</v>
      </c>
      <c r="Q4289" s="106"/>
    </row>
    <row r="4290" spans="1:17" x14ac:dyDescent="0.25">
      <c r="A4290" t="s">
        <v>331</v>
      </c>
      <c r="B4290" s="25">
        <v>2019</v>
      </c>
      <c r="C4290" s="25" t="s">
        <v>0</v>
      </c>
      <c r="D4290" s="25" t="s">
        <v>59</v>
      </c>
      <c r="E4290" s="25" t="s">
        <v>492</v>
      </c>
      <c r="F4290" s="23" t="s">
        <v>356</v>
      </c>
      <c r="G4290" s="23" t="s">
        <v>492</v>
      </c>
      <c r="H4290" s="32" t="s">
        <v>356</v>
      </c>
      <c r="I4290" s="32" t="s">
        <v>55</v>
      </c>
      <c r="J4290" s="135">
        <v>281</v>
      </c>
      <c r="K4290" s="28">
        <v>0.16725999999999999</v>
      </c>
      <c r="L4290" s="77">
        <v>0.9</v>
      </c>
      <c r="Q4290" s="106"/>
    </row>
    <row r="4291" spans="1:17" x14ac:dyDescent="0.25">
      <c r="A4291" t="s">
        <v>331</v>
      </c>
      <c r="B4291" s="25">
        <v>2019</v>
      </c>
      <c r="C4291" s="25" t="s">
        <v>1</v>
      </c>
      <c r="D4291" s="25" t="s">
        <v>60</v>
      </c>
      <c r="E4291" s="25" t="s">
        <v>492</v>
      </c>
      <c r="F4291" s="23" t="s">
        <v>356</v>
      </c>
      <c r="G4291" s="23" t="s">
        <v>492</v>
      </c>
      <c r="H4291" s="32" t="s">
        <v>356</v>
      </c>
      <c r="I4291" s="32" t="s">
        <v>55</v>
      </c>
      <c r="J4291" s="135">
        <v>400</v>
      </c>
      <c r="K4291" s="28">
        <v>0.255</v>
      </c>
      <c r="L4291" s="77">
        <v>0.9</v>
      </c>
      <c r="Q4291" s="106"/>
    </row>
    <row r="4292" spans="1:17" x14ac:dyDescent="0.25">
      <c r="A4292" t="s">
        <v>331</v>
      </c>
      <c r="B4292" s="25">
        <v>2019</v>
      </c>
      <c r="C4292" s="25" t="s">
        <v>2</v>
      </c>
      <c r="D4292" s="25" t="s">
        <v>61</v>
      </c>
      <c r="E4292" s="25" t="s">
        <v>492</v>
      </c>
      <c r="F4292" s="23" t="s">
        <v>356</v>
      </c>
      <c r="G4292" s="23" t="s">
        <v>492</v>
      </c>
      <c r="H4292" s="32" t="s">
        <v>356</v>
      </c>
      <c r="I4292" s="32" t="s">
        <v>55</v>
      </c>
      <c r="J4292" s="135">
        <v>340</v>
      </c>
      <c r="K4292" s="28">
        <v>0.14706</v>
      </c>
      <c r="L4292" s="77">
        <v>0.9</v>
      </c>
      <c r="Q4292" s="106"/>
    </row>
    <row r="4293" spans="1:17" x14ac:dyDescent="0.25">
      <c r="A4293" t="s">
        <v>331</v>
      </c>
      <c r="B4293" s="25">
        <v>2019</v>
      </c>
      <c r="C4293" s="25" t="s">
        <v>3</v>
      </c>
      <c r="D4293" s="25" t="s">
        <v>62</v>
      </c>
      <c r="E4293" s="25" t="s">
        <v>492</v>
      </c>
      <c r="F4293" s="23" t="s">
        <v>356</v>
      </c>
      <c r="G4293" s="23" t="s">
        <v>492</v>
      </c>
      <c r="H4293" s="32" t="s">
        <v>356</v>
      </c>
      <c r="I4293" s="32" t="s">
        <v>55</v>
      </c>
      <c r="J4293" s="135">
        <v>431</v>
      </c>
      <c r="K4293" s="28">
        <v>0.14152999999999999</v>
      </c>
      <c r="L4293" s="77">
        <v>0.9</v>
      </c>
      <c r="Q4293" s="106"/>
    </row>
    <row r="4294" spans="1:17" x14ac:dyDescent="0.25">
      <c r="A4294" t="s">
        <v>331</v>
      </c>
      <c r="B4294" s="25">
        <v>2020</v>
      </c>
      <c r="C4294" s="25" t="s">
        <v>0</v>
      </c>
      <c r="D4294" s="25" t="s">
        <v>63</v>
      </c>
      <c r="E4294" s="25" t="s">
        <v>492</v>
      </c>
      <c r="F4294" s="23" t="s">
        <v>356</v>
      </c>
      <c r="G4294" s="23" t="s">
        <v>492</v>
      </c>
      <c r="H4294" s="32" t="s">
        <v>356</v>
      </c>
      <c r="I4294" s="32" t="s">
        <v>55</v>
      </c>
      <c r="J4294" s="135">
        <v>353</v>
      </c>
      <c r="K4294" s="28">
        <v>0.15581</v>
      </c>
      <c r="L4294" s="77">
        <v>0.9</v>
      </c>
      <c r="Q4294" s="106"/>
    </row>
    <row r="4295" spans="1:17" x14ac:dyDescent="0.25">
      <c r="A4295" t="s">
        <v>331</v>
      </c>
      <c r="B4295" s="25">
        <v>2020</v>
      </c>
      <c r="C4295" s="25" t="s">
        <v>1</v>
      </c>
      <c r="D4295" s="25" t="s">
        <v>64</v>
      </c>
      <c r="E4295" s="25" t="s">
        <v>492</v>
      </c>
      <c r="F4295" s="23" t="s">
        <v>356</v>
      </c>
      <c r="G4295" s="23" t="s">
        <v>492</v>
      </c>
      <c r="H4295" s="32" t="s">
        <v>356</v>
      </c>
      <c r="I4295" s="32" t="s">
        <v>55</v>
      </c>
      <c r="J4295" s="135">
        <v>151</v>
      </c>
      <c r="K4295" s="28">
        <v>0.1457</v>
      </c>
      <c r="L4295" s="77">
        <v>0.9</v>
      </c>
      <c r="Q4295" s="106"/>
    </row>
    <row r="4296" spans="1:17" x14ac:dyDescent="0.25">
      <c r="A4296" t="s">
        <v>331</v>
      </c>
      <c r="B4296" s="25">
        <v>2020</v>
      </c>
      <c r="C4296" s="25" t="s">
        <v>2</v>
      </c>
      <c r="D4296" s="25" t="s">
        <v>65</v>
      </c>
      <c r="E4296" s="25" t="s">
        <v>492</v>
      </c>
      <c r="F4296" s="23" t="s">
        <v>356</v>
      </c>
      <c r="G4296" s="23" t="s">
        <v>492</v>
      </c>
      <c r="H4296" s="32" t="s">
        <v>356</v>
      </c>
      <c r="I4296" s="32" t="s">
        <v>55</v>
      </c>
      <c r="J4296" s="135">
        <v>259</v>
      </c>
      <c r="K4296" s="28">
        <v>0.16602</v>
      </c>
      <c r="L4296" s="77">
        <v>0.9</v>
      </c>
      <c r="Q4296" s="106"/>
    </row>
    <row r="4297" spans="1:17" x14ac:dyDescent="0.25">
      <c r="A4297" t="s">
        <v>331</v>
      </c>
      <c r="B4297" s="25">
        <v>2020</v>
      </c>
      <c r="C4297" s="25" t="s">
        <v>3</v>
      </c>
      <c r="D4297" s="25" t="s">
        <v>66</v>
      </c>
      <c r="E4297" s="25" t="s">
        <v>492</v>
      </c>
      <c r="F4297" s="23" t="s">
        <v>356</v>
      </c>
      <c r="G4297" s="23" t="s">
        <v>492</v>
      </c>
      <c r="H4297" s="32" t="s">
        <v>356</v>
      </c>
      <c r="I4297" s="32" t="s">
        <v>55</v>
      </c>
      <c r="J4297" s="135">
        <v>310</v>
      </c>
      <c r="K4297" s="28">
        <v>0.17419000000000001</v>
      </c>
      <c r="L4297" s="77">
        <v>0.9</v>
      </c>
      <c r="Q4297" s="106"/>
    </row>
    <row r="4298" spans="1:17" x14ac:dyDescent="0.25">
      <c r="A4298" t="s">
        <v>331</v>
      </c>
      <c r="B4298" s="25">
        <v>2021</v>
      </c>
      <c r="C4298" s="25" t="s">
        <v>0</v>
      </c>
      <c r="D4298" s="25" t="s">
        <v>67</v>
      </c>
      <c r="E4298" s="25" t="s">
        <v>492</v>
      </c>
      <c r="F4298" s="23" t="s">
        <v>356</v>
      </c>
      <c r="G4298" s="23" t="s">
        <v>492</v>
      </c>
      <c r="H4298" s="32" t="s">
        <v>356</v>
      </c>
      <c r="I4298" s="32" t="s">
        <v>55</v>
      </c>
      <c r="J4298" s="135">
        <v>297</v>
      </c>
      <c r="K4298" s="28">
        <v>0.13805000000000001</v>
      </c>
      <c r="L4298" s="77">
        <v>0.9</v>
      </c>
      <c r="Q4298" s="106"/>
    </row>
    <row r="4299" spans="1:17" x14ac:dyDescent="0.25">
      <c r="A4299" t="s">
        <v>331</v>
      </c>
      <c r="B4299" s="25">
        <v>2021</v>
      </c>
      <c r="C4299" s="25" t="s">
        <v>1</v>
      </c>
      <c r="D4299" s="25" t="s">
        <v>68</v>
      </c>
      <c r="E4299" s="25" t="s">
        <v>492</v>
      </c>
      <c r="F4299" s="23" t="s">
        <v>356</v>
      </c>
      <c r="G4299" s="23" t="s">
        <v>492</v>
      </c>
      <c r="H4299" s="32" t="s">
        <v>356</v>
      </c>
      <c r="I4299" s="32" t="s">
        <v>55</v>
      </c>
      <c r="J4299" s="135">
        <v>403</v>
      </c>
      <c r="K4299" s="28">
        <v>0.19850999999999999</v>
      </c>
      <c r="L4299" s="77">
        <v>0.9</v>
      </c>
      <c r="Q4299" s="106"/>
    </row>
    <row r="4300" spans="1:17" x14ac:dyDescent="0.25">
      <c r="A4300" t="s">
        <v>331</v>
      </c>
      <c r="B4300" s="25">
        <v>2021</v>
      </c>
      <c r="C4300" s="25" t="s">
        <v>2</v>
      </c>
      <c r="D4300" s="25" t="s">
        <v>69</v>
      </c>
      <c r="E4300" s="25" t="s">
        <v>492</v>
      </c>
      <c r="F4300" s="23" t="s">
        <v>356</v>
      </c>
      <c r="G4300" s="23" t="s">
        <v>492</v>
      </c>
      <c r="H4300" s="32" t="s">
        <v>356</v>
      </c>
      <c r="I4300" s="32" t="s">
        <v>55</v>
      </c>
      <c r="J4300" s="135">
        <v>366</v>
      </c>
      <c r="K4300" s="28">
        <v>0.27322000000000002</v>
      </c>
      <c r="L4300" s="77">
        <v>0.9</v>
      </c>
      <c r="Q4300" s="106"/>
    </row>
    <row r="4301" spans="1:17" x14ac:dyDescent="0.25">
      <c r="A4301" t="s">
        <v>331</v>
      </c>
      <c r="B4301" s="25">
        <v>2021</v>
      </c>
      <c r="C4301" s="25" t="s">
        <v>3</v>
      </c>
      <c r="D4301" s="25" t="s">
        <v>70</v>
      </c>
      <c r="E4301" s="25" t="s">
        <v>492</v>
      </c>
      <c r="F4301" s="23" t="s">
        <v>356</v>
      </c>
      <c r="G4301" s="23" t="s">
        <v>492</v>
      </c>
      <c r="H4301" s="32" t="s">
        <v>356</v>
      </c>
      <c r="I4301" s="32" t="s">
        <v>55</v>
      </c>
      <c r="J4301" s="135">
        <v>369</v>
      </c>
      <c r="K4301" s="28">
        <v>0.28455000000000003</v>
      </c>
      <c r="L4301" s="77">
        <v>0.9</v>
      </c>
      <c r="Q4301" s="106"/>
    </row>
    <row r="4302" spans="1:17" x14ac:dyDescent="0.25">
      <c r="A4302" t="s">
        <v>331</v>
      </c>
      <c r="B4302" s="25">
        <v>2022</v>
      </c>
      <c r="C4302" s="25" t="s">
        <v>0</v>
      </c>
      <c r="D4302" s="25" t="s">
        <v>71</v>
      </c>
      <c r="E4302" s="25" t="s">
        <v>492</v>
      </c>
      <c r="F4302" s="23" t="s">
        <v>356</v>
      </c>
      <c r="G4302" s="23" t="s">
        <v>492</v>
      </c>
      <c r="H4302" s="32" t="s">
        <v>356</v>
      </c>
      <c r="I4302" s="32" t="s">
        <v>55</v>
      </c>
      <c r="J4302" s="135">
        <v>370</v>
      </c>
      <c r="K4302" s="28">
        <v>0.32702999999999999</v>
      </c>
      <c r="L4302" s="77">
        <v>0.9</v>
      </c>
      <c r="Q4302" s="106"/>
    </row>
    <row r="4303" spans="1:17" x14ac:dyDescent="0.25">
      <c r="A4303" t="s">
        <v>331</v>
      </c>
      <c r="B4303" s="25">
        <v>2022</v>
      </c>
      <c r="C4303" s="25" t="s">
        <v>1</v>
      </c>
      <c r="D4303" s="25" t="s">
        <v>72</v>
      </c>
      <c r="E4303" s="25" t="s">
        <v>492</v>
      </c>
      <c r="F4303" s="23" t="s">
        <v>356</v>
      </c>
      <c r="G4303" s="23" t="s">
        <v>492</v>
      </c>
      <c r="H4303" s="32" t="s">
        <v>356</v>
      </c>
      <c r="I4303" s="32" t="s">
        <v>55</v>
      </c>
      <c r="J4303" s="135">
        <v>384</v>
      </c>
      <c r="K4303" s="28">
        <v>0.30729000000000001</v>
      </c>
      <c r="L4303" s="77">
        <v>0.9</v>
      </c>
      <c r="Q4303" s="106"/>
    </row>
    <row r="4304" spans="1:17" x14ac:dyDescent="0.25">
      <c r="A4304" t="s">
        <v>331</v>
      </c>
      <c r="B4304" s="25">
        <v>2022</v>
      </c>
      <c r="C4304" s="25" t="s">
        <v>2</v>
      </c>
      <c r="D4304" s="25" t="s">
        <v>73</v>
      </c>
      <c r="E4304" s="25" t="s">
        <v>492</v>
      </c>
      <c r="F4304" s="23" t="s">
        <v>356</v>
      </c>
      <c r="G4304" s="23" t="s">
        <v>492</v>
      </c>
      <c r="H4304" s="32" t="s">
        <v>356</v>
      </c>
      <c r="I4304" s="32" t="s">
        <v>55</v>
      </c>
      <c r="J4304" s="135">
        <v>389</v>
      </c>
      <c r="K4304" s="28">
        <v>0.18765999999999999</v>
      </c>
      <c r="L4304" s="77">
        <v>0.9</v>
      </c>
      <c r="Q4304" s="106"/>
    </row>
    <row r="4305" spans="1:17" x14ac:dyDescent="0.25">
      <c r="A4305" t="s">
        <v>331</v>
      </c>
      <c r="B4305" s="25">
        <v>2022</v>
      </c>
      <c r="C4305" s="25" t="s">
        <v>3</v>
      </c>
      <c r="D4305" s="25" t="s">
        <v>493</v>
      </c>
      <c r="E4305" s="25" t="s">
        <v>492</v>
      </c>
      <c r="F4305" s="23" t="s">
        <v>356</v>
      </c>
      <c r="G4305" s="23" t="s">
        <v>492</v>
      </c>
      <c r="H4305" s="32" t="s">
        <v>356</v>
      </c>
      <c r="I4305" s="32" t="s">
        <v>55</v>
      </c>
      <c r="J4305" s="135">
        <v>355</v>
      </c>
      <c r="K4305" s="28">
        <v>0.13239000000000001</v>
      </c>
      <c r="L4305" s="77">
        <v>0.9</v>
      </c>
      <c r="Q4305" s="106"/>
    </row>
    <row r="4306" spans="1:17" x14ac:dyDescent="0.25">
      <c r="A4306" t="s">
        <v>331</v>
      </c>
      <c r="B4306" s="25">
        <v>2023</v>
      </c>
      <c r="C4306" s="25" t="s">
        <v>0</v>
      </c>
      <c r="D4306" s="25" t="s">
        <v>537</v>
      </c>
      <c r="E4306" s="25" t="s">
        <v>492</v>
      </c>
      <c r="F4306" s="23" t="s">
        <v>356</v>
      </c>
      <c r="G4306" s="23" t="s">
        <v>492</v>
      </c>
      <c r="H4306" s="32" t="s">
        <v>356</v>
      </c>
      <c r="I4306" s="32" t="s">
        <v>55</v>
      </c>
      <c r="J4306" s="135">
        <v>343</v>
      </c>
      <c r="K4306" s="28">
        <v>0.30029</v>
      </c>
      <c r="L4306" s="77">
        <v>0.9</v>
      </c>
      <c r="Q4306" s="106"/>
    </row>
    <row r="4307" spans="1:17" x14ac:dyDescent="0.25">
      <c r="A4307" t="s">
        <v>331</v>
      </c>
      <c r="B4307" s="25">
        <v>2018</v>
      </c>
      <c r="C4307" s="25" t="s">
        <v>0</v>
      </c>
      <c r="D4307" s="25" t="s">
        <v>54</v>
      </c>
      <c r="E4307" s="25" t="s">
        <v>210</v>
      </c>
      <c r="F4307" s="23" t="s">
        <v>211</v>
      </c>
      <c r="G4307" s="23" t="s">
        <v>492</v>
      </c>
      <c r="H4307" s="32" t="s">
        <v>357</v>
      </c>
      <c r="I4307" s="32" t="s">
        <v>55</v>
      </c>
      <c r="J4307" s="135">
        <v>73</v>
      </c>
      <c r="K4307" s="28">
        <v>2.7400000000000001E-2</v>
      </c>
      <c r="L4307" s="77">
        <v>0.9</v>
      </c>
      <c r="Q4307" s="106"/>
    </row>
    <row r="4308" spans="1:17" x14ac:dyDescent="0.25">
      <c r="A4308" t="s">
        <v>331</v>
      </c>
      <c r="B4308" s="25">
        <v>2018</v>
      </c>
      <c r="C4308" s="25" t="s">
        <v>1</v>
      </c>
      <c r="D4308" s="25" t="s">
        <v>56</v>
      </c>
      <c r="E4308" s="25" t="s">
        <v>210</v>
      </c>
      <c r="F4308" s="23" t="s">
        <v>211</v>
      </c>
      <c r="G4308" s="23" t="s">
        <v>492</v>
      </c>
      <c r="H4308" s="32" t="s">
        <v>357</v>
      </c>
      <c r="I4308" s="32" t="s">
        <v>55</v>
      </c>
      <c r="J4308" s="135">
        <v>89</v>
      </c>
      <c r="K4308" s="28">
        <v>1.124E-2</v>
      </c>
      <c r="L4308" s="77">
        <v>0.9</v>
      </c>
      <c r="Q4308" s="106"/>
    </row>
    <row r="4309" spans="1:17" x14ac:dyDescent="0.25">
      <c r="A4309" t="s">
        <v>331</v>
      </c>
      <c r="B4309" s="25">
        <v>2018</v>
      </c>
      <c r="C4309" s="25" t="s">
        <v>2</v>
      </c>
      <c r="D4309" s="25" t="s">
        <v>57</v>
      </c>
      <c r="E4309" s="25" t="s">
        <v>210</v>
      </c>
      <c r="F4309" s="23" t="s">
        <v>211</v>
      </c>
      <c r="G4309" s="23" t="s">
        <v>492</v>
      </c>
      <c r="H4309" s="32" t="s">
        <v>357</v>
      </c>
      <c r="I4309" s="32" t="s">
        <v>55</v>
      </c>
      <c r="J4309" s="135">
        <v>86</v>
      </c>
      <c r="K4309" s="28">
        <v>3.4880000000000001E-2</v>
      </c>
      <c r="L4309" s="77">
        <v>0.9</v>
      </c>
      <c r="Q4309" s="106"/>
    </row>
    <row r="4310" spans="1:17" x14ac:dyDescent="0.25">
      <c r="A4310" t="s">
        <v>331</v>
      </c>
      <c r="B4310" s="25">
        <v>2018</v>
      </c>
      <c r="C4310" s="25" t="s">
        <v>3</v>
      </c>
      <c r="D4310" s="25" t="s">
        <v>58</v>
      </c>
      <c r="E4310" s="25" t="s">
        <v>210</v>
      </c>
      <c r="F4310" s="23" t="s">
        <v>211</v>
      </c>
      <c r="G4310" s="23" t="s">
        <v>492</v>
      </c>
      <c r="H4310" s="32" t="s">
        <v>357</v>
      </c>
      <c r="I4310" s="32" t="s">
        <v>55</v>
      </c>
      <c r="J4310" s="135">
        <v>82</v>
      </c>
      <c r="K4310" s="28">
        <v>1.2200000000000001E-2</v>
      </c>
      <c r="L4310" s="77">
        <v>0.9</v>
      </c>
      <c r="Q4310" s="106"/>
    </row>
    <row r="4311" spans="1:17" x14ac:dyDescent="0.25">
      <c r="A4311" t="s">
        <v>331</v>
      </c>
      <c r="B4311" s="25">
        <v>2019</v>
      </c>
      <c r="C4311" s="25" t="s">
        <v>0</v>
      </c>
      <c r="D4311" s="25" t="s">
        <v>59</v>
      </c>
      <c r="E4311" s="25" t="s">
        <v>210</v>
      </c>
      <c r="F4311" s="23" t="s">
        <v>211</v>
      </c>
      <c r="G4311" s="23" t="s">
        <v>492</v>
      </c>
      <c r="H4311" s="32" t="s">
        <v>357</v>
      </c>
      <c r="I4311" s="32" t="s">
        <v>55</v>
      </c>
      <c r="J4311" s="135">
        <v>73</v>
      </c>
      <c r="K4311" s="28">
        <v>2.7400000000000001E-2</v>
      </c>
      <c r="L4311" s="77">
        <v>0.9</v>
      </c>
      <c r="Q4311" s="106"/>
    </row>
    <row r="4312" spans="1:17" x14ac:dyDescent="0.25">
      <c r="A4312" t="s">
        <v>331</v>
      </c>
      <c r="B4312" s="25">
        <v>2019</v>
      </c>
      <c r="C4312" s="25" t="s">
        <v>1</v>
      </c>
      <c r="D4312" s="25" t="s">
        <v>60</v>
      </c>
      <c r="E4312" s="25" t="s">
        <v>210</v>
      </c>
      <c r="F4312" s="23" t="s">
        <v>211</v>
      </c>
      <c r="G4312" s="23" t="s">
        <v>492</v>
      </c>
      <c r="H4312" s="32" t="s">
        <v>357</v>
      </c>
      <c r="I4312" s="32" t="s">
        <v>55</v>
      </c>
      <c r="J4312" s="135">
        <v>75</v>
      </c>
      <c r="K4312" s="28">
        <v>1.333E-2</v>
      </c>
      <c r="L4312" s="77">
        <v>0.9</v>
      </c>
      <c r="Q4312" s="106"/>
    </row>
    <row r="4313" spans="1:17" x14ac:dyDescent="0.25">
      <c r="A4313" t="s">
        <v>331</v>
      </c>
      <c r="B4313" s="25">
        <v>2019</v>
      </c>
      <c r="C4313" s="25" t="s">
        <v>2</v>
      </c>
      <c r="D4313" s="25" t="s">
        <v>61</v>
      </c>
      <c r="E4313" s="25" t="s">
        <v>210</v>
      </c>
      <c r="F4313" s="23" t="s">
        <v>211</v>
      </c>
      <c r="G4313" s="23" t="s">
        <v>492</v>
      </c>
      <c r="H4313" s="32" t="s">
        <v>357</v>
      </c>
      <c r="I4313" s="32" t="s">
        <v>55</v>
      </c>
      <c r="J4313" s="135">
        <v>65</v>
      </c>
      <c r="K4313" s="28">
        <v>7.6920000000000002E-2</v>
      </c>
      <c r="L4313" s="77">
        <v>0.9</v>
      </c>
      <c r="Q4313" s="106"/>
    </row>
    <row r="4314" spans="1:17" x14ac:dyDescent="0.25">
      <c r="A4314" t="s">
        <v>331</v>
      </c>
      <c r="B4314" s="25">
        <v>2019</v>
      </c>
      <c r="C4314" s="25" t="s">
        <v>3</v>
      </c>
      <c r="D4314" s="25" t="s">
        <v>62</v>
      </c>
      <c r="E4314" s="25" t="s">
        <v>210</v>
      </c>
      <c r="F4314" s="23" t="s">
        <v>211</v>
      </c>
      <c r="G4314" s="23" t="s">
        <v>492</v>
      </c>
      <c r="H4314" s="32" t="s">
        <v>357</v>
      </c>
      <c r="I4314" s="32" t="s">
        <v>55</v>
      </c>
      <c r="J4314" s="135">
        <v>67</v>
      </c>
      <c r="K4314" s="28">
        <v>0.10448</v>
      </c>
      <c r="L4314" s="77">
        <v>0.9</v>
      </c>
      <c r="Q4314" s="106"/>
    </row>
    <row r="4315" spans="1:17" x14ac:dyDescent="0.25">
      <c r="A4315" t="s">
        <v>331</v>
      </c>
      <c r="B4315" s="25">
        <v>2020</v>
      </c>
      <c r="C4315" s="25" t="s">
        <v>0</v>
      </c>
      <c r="D4315" s="25" t="s">
        <v>63</v>
      </c>
      <c r="E4315" s="25" t="s">
        <v>210</v>
      </c>
      <c r="F4315" s="23" t="s">
        <v>211</v>
      </c>
      <c r="G4315" s="23" t="s">
        <v>492</v>
      </c>
      <c r="H4315" s="32" t="s">
        <v>357</v>
      </c>
      <c r="I4315" s="32" t="s">
        <v>55</v>
      </c>
      <c r="J4315" s="135">
        <v>65</v>
      </c>
      <c r="K4315" s="28">
        <v>0.36923</v>
      </c>
      <c r="L4315" s="77">
        <v>0.9</v>
      </c>
      <c r="Q4315" s="106"/>
    </row>
    <row r="4316" spans="1:17" x14ac:dyDescent="0.25">
      <c r="A4316" t="s">
        <v>331</v>
      </c>
      <c r="B4316" s="25">
        <v>2020</v>
      </c>
      <c r="C4316" s="25" t="s">
        <v>1</v>
      </c>
      <c r="D4316" s="25" t="s">
        <v>64</v>
      </c>
      <c r="E4316" s="25" t="s">
        <v>210</v>
      </c>
      <c r="F4316" s="23" t="s">
        <v>211</v>
      </c>
      <c r="G4316" s="23" t="s">
        <v>492</v>
      </c>
      <c r="H4316" s="32" t="s">
        <v>357</v>
      </c>
      <c r="I4316" s="32" t="s">
        <v>55</v>
      </c>
      <c r="J4316" s="135">
        <v>53</v>
      </c>
      <c r="K4316" s="28">
        <v>0.83018999999999998</v>
      </c>
      <c r="L4316" s="77">
        <v>0.9</v>
      </c>
      <c r="Q4316" s="106"/>
    </row>
    <row r="4317" spans="1:17" x14ac:dyDescent="0.25">
      <c r="A4317" t="s">
        <v>331</v>
      </c>
      <c r="B4317" s="25">
        <v>2020</v>
      </c>
      <c r="C4317" s="25" t="s">
        <v>2</v>
      </c>
      <c r="D4317" s="25" t="s">
        <v>65</v>
      </c>
      <c r="E4317" s="25" t="s">
        <v>210</v>
      </c>
      <c r="F4317" s="23" t="s">
        <v>211</v>
      </c>
      <c r="G4317" s="23" t="s">
        <v>492</v>
      </c>
      <c r="H4317" s="32" t="s">
        <v>357</v>
      </c>
      <c r="I4317" s="32" t="s">
        <v>55</v>
      </c>
      <c r="J4317" s="135">
        <v>49</v>
      </c>
      <c r="K4317" s="28">
        <v>0.71428999999999998</v>
      </c>
      <c r="L4317" s="77">
        <v>0.9</v>
      </c>
      <c r="Q4317" s="106"/>
    </row>
    <row r="4318" spans="1:17" x14ac:dyDescent="0.25">
      <c r="A4318" t="s">
        <v>331</v>
      </c>
      <c r="B4318" s="25">
        <v>2020</v>
      </c>
      <c r="C4318" s="25" t="s">
        <v>3</v>
      </c>
      <c r="D4318" s="25" t="s">
        <v>66</v>
      </c>
      <c r="E4318" s="25" t="s">
        <v>210</v>
      </c>
      <c r="F4318" s="23" t="s">
        <v>211</v>
      </c>
      <c r="G4318" s="23" t="s">
        <v>492</v>
      </c>
      <c r="H4318" s="32" t="s">
        <v>357</v>
      </c>
      <c r="I4318" s="32" t="s">
        <v>55</v>
      </c>
      <c r="J4318" s="135">
        <v>70</v>
      </c>
      <c r="K4318" s="28">
        <v>0.62856999999999996</v>
      </c>
      <c r="L4318" s="77">
        <v>0.9</v>
      </c>
      <c r="Q4318" s="106"/>
    </row>
    <row r="4319" spans="1:17" x14ac:dyDescent="0.25">
      <c r="A4319" t="s">
        <v>331</v>
      </c>
      <c r="B4319" s="25">
        <v>2021</v>
      </c>
      <c r="C4319" s="25" t="s">
        <v>0</v>
      </c>
      <c r="D4319" s="25" t="s">
        <v>67</v>
      </c>
      <c r="E4319" s="25" t="s">
        <v>210</v>
      </c>
      <c r="F4319" s="23" t="s">
        <v>211</v>
      </c>
      <c r="G4319" s="23" t="s">
        <v>492</v>
      </c>
      <c r="H4319" s="32" t="s">
        <v>357</v>
      </c>
      <c r="I4319" s="32" t="s">
        <v>55</v>
      </c>
      <c r="J4319" s="135">
        <v>54</v>
      </c>
      <c r="K4319" s="28">
        <v>0.64815</v>
      </c>
      <c r="L4319" s="77">
        <v>0.9</v>
      </c>
      <c r="Q4319" s="106"/>
    </row>
    <row r="4320" spans="1:17" x14ac:dyDescent="0.25">
      <c r="A4320" t="s">
        <v>331</v>
      </c>
      <c r="B4320" s="25">
        <v>2021</v>
      </c>
      <c r="C4320" s="25" t="s">
        <v>1</v>
      </c>
      <c r="D4320" s="25" t="s">
        <v>68</v>
      </c>
      <c r="E4320" s="25" t="s">
        <v>210</v>
      </c>
      <c r="F4320" s="23" t="s">
        <v>211</v>
      </c>
      <c r="G4320" s="23" t="s">
        <v>492</v>
      </c>
      <c r="H4320" s="32" t="s">
        <v>357</v>
      </c>
      <c r="I4320" s="32" t="s">
        <v>55</v>
      </c>
      <c r="J4320" s="135">
        <v>69</v>
      </c>
      <c r="K4320" s="28">
        <v>0.63768000000000002</v>
      </c>
      <c r="L4320" s="77">
        <v>0.9</v>
      </c>
      <c r="Q4320" s="106"/>
    </row>
    <row r="4321" spans="1:17" x14ac:dyDescent="0.25">
      <c r="A4321" t="s">
        <v>331</v>
      </c>
      <c r="B4321" s="25">
        <v>2021</v>
      </c>
      <c r="C4321" s="25" t="s">
        <v>2</v>
      </c>
      <c r="D4321" s="25" t="s">
        <v>69</v>
      </c>
      <c r="E4321" s="25" t="s">
        <v>210</v>
      </c>
      <c r="F4321" s="23" t="s">
        <v>211</v>
      </c>
      <c r="G4321" s="23" t="s">
        <v>492</v>
      </c>
      <c r="H4321" s="32" t="s">
        <v>357</v>
      </c>
      <c r="I4321" s="32" t="s">
        <v>55</v>
      </c>
      <c r="J4321" s="135">
        <v>73</v>
      </c>
      <c r="K4321" s="28">
        <v>0.49314999999999998</v>
      </c>
      <c r="L4321" s="77">
        <v>0.9</v>
      </c>
      <c r="Q4321" s="106"/>
    </row>
    <row r="4322" spans="1:17" x14ac:dyDescent="0.25">
      <c r="A4322" t="s">
        <v>331</v>
      </c>
      <c r="B4322" s="25">
        <v>2021</v>
      </c>
      <c r="C4322" s="25" t="s">
        <v>3</v>
      </c>
      <c r="D4322" s="25" t="s">
        <v>70</v>
      </c>
      <c r="E4322" s="25" t="s">
        <v>210</v>
      </c>
      <c r="F4322" s="23" t="s">
        <v>211</v>
      </c>
      <c r="G4322" s="23" t="s">
        <v>492</v>
      </c>
      <c r="H4322" s="32" t="s">
        <v>357</v>
      </c>
      <c r="I4322" s="32" t="s">
        <v>55</v>
      </c>
      <c r="J4322" s="135">
        <v>78</v>
      </c>
      <c r="K4322" s="28">
        <v>0.64102999999999999</v>
      </c>
      <c r="L4322" s="77">
        <v>0.9</v>
      </c>
      <c r="Q4322" s="106"/>
    </row>
    <row r="4323" spans="1:17" x14ac:dyDescent="0.25">
      <c r="A4323" t="s">
        <v>331</v>
      </c>
      <c r="B4323" s="25">
        <v>2022</v>
      </c>
      <c r="C4323" s="25" t="s">
        <v>0</v>
      </c>
      <c r="D4323" s="25" t="s">
        <v>71</v>
      </c>
      <c r="E4323" s="25" t="s">
        <v>210</v>
      </c>
      <c r="F4323" s="23" t="s">
        <v>211</v>
      </c>
      <c r="G4323" s="23" t="s">
        <v>492</v>
      </c>
      <c r="H4323" s="32" t="s">
        <v>357</v>
      </c>
      <c r="I4323" s="32" t="s">
        <v>55</v>
      </c>
      <c r="J4323" s="135">
        <v>78</v>
      </c>
      <c r="K4323" s="28">
        <v>0.57691999999999999</v>
      </c>
      <c r="L4323" s="77">
        <v>0.9</v>
      </c>
      <c r="Q4323" s="106"/>
    </row>
    <row r="4324" spans="1:17" x14ac:dyDescent="0.25">
      <c r="A4324" t="s">
        <v>331</v>
      </c>
      <c r="B4324" s="25">
        <v>2022</v>
      </c>
      <c r="C4324" s="25" t="s">
        <v>1</v>
      </c>
      <c r="D4324" s="25" t="s">
        <v>72</v>
      </c>
      <c r="E4324" s="25" t="s">
        <v>210</v>
      </c>
      <c r="F4324" s="23" t="s">
        <v>211</v>
      </c>
      <c r="G4324" s="23" t="s">
        <v>492</v>
      </c>
      <c r="H4324" s="32" t="s">
        <v>357</v>
      </c>
      <c r="I4324" s="32" t="s">
        <v>55</v>
      </c>
      <c r="J4324" s="135">
        <v>78</v>
      </c>
      <c r="K4324" s="28">
        <v>0.56410000000000005</v>
      </c>
      <c r="L4324" s="77">
        <v>0.9</v>
      </c>
      <c r="Q4324" s="106"/>
    </row>
    <row r="4325" spans="1:17" x14ac:dyDescent="0.25">
      <c r="A4325" t="s">
        <v>331</v>
      </c>
      <c r="B4325" s="25">
        <v>2022</v>
      </c>
      <c r="C4325" s="25" t="s">
        <v>2</v>
      </c>
      <c r="D4325" s="25" t="s">
        <v>73</v>
      </c>
      <c r="E4325" s="25" t="s">
        <v>210</v>
      </c>
      <c r="F4325" s="23" t="s">
        <v>211</v>
      </c>
      <c r="G4325" s="23" t="s">
        <v>492</v>
      </c>
      <c r="H4325" s="32" t="s">
        <v>357</v>
      </c>
      <c r="I4325" s="32" t="s">
        <v>55</v>
      </c>
      <c r="J4325" s="135">
        <v>81</v>
      </c>
      <c r="K4325" s="28">
        <v>0.44444</v>
      </c>
      <c r="L4325" s="77">
        <v>0.9</v>
      </c>
      <c r="Q4325" s="106"/>
    </row>
    <row r="4326" spans="1:17" x14ac:dyDescent="0.25">
      <c r="A4326" t="s">
        <v>331</v>
      </c>
      <c r="B4326" s="25">
        <v>2022</v>
      </c>
      <c r="C4326" s="25" t="s">
        <v>3</v>
      </c>
      <c r="D4326" s="25" t="s">
        <v>493</v>
      </c>
      <c r="E4326" s="25" t="s">
        <v>210</v>
      </c>
      <c r="F4326" s="23" t="s">
        <v>211</v>
      </c>
      <c r="G4326" s="23" t="s">
        <v>492</v>
      </c>
      <c r="H4326" s="32" t="s">
        <v>357</v>
      </c>
      <c r="I4326" s="32" t="s">
        <v>55</v>
      </c>
      <c r="J4326" s="135">
        <v>85</v>
      </c>
      <c r="K4326" s="28">
        <v>0.50588</v>
      </c>
      <c r="L4326" s="77">
        <v>0.9</v>
      </c>
      <c r="Q4326" s="106"/>
    </row>
    <row r="4327" spans="1:17" x14ac:dyDescent="0.25">
      <c r="A4327" t="s">
        <v>331</v>
      </c>
      <c r="B4327" s="25">
        <v>2023</v>
      </c>
      <c r="C4327" s="25" t="s">
        <v>0</v>
      </c>
      <c r="D4327" s="25" t="s">
        <v>537</v>
      </c>
      <c r="E4327" s="25" t="s">
        <v>210</v>
      </c>
      <c r="F4327" s="23" t="s">
        <v>211</v>
      </c>
      <c r="G4327" s="23" t="s">
        <v>492</v>
      </c>
      <c r="H4327" s="32" t="s">
        <v>357</v>
      </c>
      <c r="I4327" s="32" t="s">
        <v>55</v>
      </c>
      <c r="J4327" s="135">
        <v>68</v>
      </c>
      <c r="K4327" s="28">
        <v>0.67647000000000002</v>
      </c>
      <c r="L4327" s="77">
        <v>0.9</v>
      </c>
      <c r="Q4327" s="106"/>
    </row>
    <row r="4328" spans="1:17" x14ac:dyDescent="0.25">
      <c r="A4328" t="s">
        <v>331</v>
      </c>
      <c r="B4328" s="25">
        <v>2018</v>
      </c>
      <c r="C4328" s="25" t="s">
        <v>0</v>
      </c>
      <c r="D4328" s="25" t="s">
        <v>54</v>
      </c>
      <c r="E4328" s="25" t="s">
        <v>492</v>
      </c>
      <c r="F4328" s="23" t="s">
        <v>364</v>
      </c>
      <c r="G4328" s="23" t="s">
        <v>492</v>
      </c>
      <c r="H4328" s="32" t="s">
        <v>364</v>
      </c>
      <c r="I4328" s="32" t="s">
        <v>55</v>
      </c>
      <c r="J4328" s="135">
        <v>252</v>
      </c>
      <c r="K4328" s="28">
        <v>5.9520000000000003E-2</v>
      </c>
      <c r="L4328" s="77">
        <v>0.9</v>
      </c>
      <c r="Q4328" s="106"/>
    </row>
    <row r="4329" spans="1:17" x14ac:dyDescent="0.25">
      <c r="A4329" t="s">
        <v>331</v>
      </c>
      <c r="B4329" s="25">
        <v>2018</v>
      </c>
      <c r="C4329" s="25" t="s">
        <v>1</v>
      </c>
      <c r="D4329" s="25" t="s">
        <v>56</v>
      </c>
      <c r="E4329" s="25" t="s">
        <v>492</v>
      </c>
      <c r="F4329" s="23" t="s">
        <v>364</v>
      </c>
      <c r="G4329" s="23" t="s">
        <v>492</v>
      </c>
      <c r="H4329" s="32" t="s">
        <v>364</v>
      </c>
      <c r="I4329" s="32" t="s">
        <v>55</v>
      </c>
      <c r="J4329" s="135">
        <v>249</v>
      </c>
      <c r="K4329" s="28">
        <v>7.6310000000000003E-2</v>
      </c>
      <c r="L4329" s="77">
        <v>0.9</v>
      </c>
      <c r="Q4329" s="106"/>
    </row>
    <row r="4330" spans="1:17" x14ac:dyDescent="0.25">
      <c r="A4330" t="s">
        <v>331</v>
      </c>
      <c r="B4330" s="25">
        <v>2018</v>
      </c>
      <c r="C4330" s="25" t="s">
        <v>2</v>
      </c>
      <c r="D4330" s="25" t="s">
        <v>57</v>
      </c>
      <c r="E4330" s="25" t="s">
        <v>492</v>
      </c>
      <c r="F4330" s="23" t="s">
        <v>364</v>
      </c>
      <c r="G4330" s="23" t="s">
        <v>492</v>
      </c>
      <c r="H4330" s="32" t="s">
        <v>364</v>
      </c>
      <c r="I4330" s="32" t="s">
        <v>55</v>
      </c>
      <c r="J4330" s="135">
        <v>221</v>
      </c>
      <c r="K4330" s="28">
        <v>0.11765</v>
      </c>
      <c r="L4330" s="77">
        <v>0.9</v>
      </c>
      <c r="Q4330" s="106"/>
    </row>
    <row r="4331" spans="1:17" x14ac:dyDescent="0.25">
      <c r="A4331" t="s">
        <v>331</v>
      </c>
      <c r="B4331" s="25">
        <v>2018</v>
      </c>
      <c r="C4331" s="25" t="s">
        <v>3</v>
      </c>
      <c r="D4331" s="25" t="s">
        <v>58</v>
      </c>
      <c r="E4331" s="25" t="s">
        <v>492</v>
      </c>
      <c r="F4331" s="23" t="s">
        <v>364</v>
      </c>
      <c r="G4331" s="23" t="s">
        <v>492</v>
      </c>
      <c r="H4331" s="32" t="s">
        <v>364</v>
      </c>
      <c r="I4331" s="32" t="s">
        <v>55</v>
      </c>
      <c r="J4331" s="135">
        <v>201</v>
      </c>
      <c r="K4331" s="28">
        <v>0.15423000000000001</v>
      </c>
      <c r="L4331" s="77">
        <v>0.9</v>
      </c>
      <c r="Q4331" s="106"/>
    </row>
    <row r="4332" spans="1:17" x14ac:dyDescent="0.25">
      <c r="A4332" t="s">
        <v>331</v>
      </c>
      <c r="B4332" s="25">
        <v>2019</v>
      </c>
      <c r="C4332" s="25" t="s">
        <v>0</v>
      </c>
      <c r="D4332" s="25" t="s">
        <v>59</v>
      </c>
      <c r="E4332" s="25" t="s">
        <v>492</v>
      </c>
      <c r="F4332" s="23" t="s">
        <v>364</v>
      </c>
      <c r="G4332" s="23" t="s">
        <v>492</v>
      </c>
      <c r="H4332" s="32" t="s">
        <v>364</v>
      </c>
      <c r="I4332" s="32" t="s">
        <v>55</v>
      </c>
      <c r="J4332" s="135">
        <v>179</v>
      </c>
      <c r="K4332" s="28">
        <v>0.13408</v>
      </c>
      <c r="L4332" s="77">
        <v>0.9</v>
      </c>
      <c r="Q4332" s="106"/>
    </row>
    <row r="4333" spans="1:17" x14ac:dyDescent="0.25">
      <c r="A4333" t="s">
        <v>331</v>
      </c>
      <c r="B4333" s="25">
        <v>2019</v>
      </c>
      <c r="C4333" s="25" t="s">
        <v>1</v>
      </c>
      <c r="D4333" s="25" t="s">
        <v>60</v>
      </c>
      <c r="E4333" s="25" t="s">
        <v>492</v>
      </c>
      <c r="F4333" s="23" t="s">
        <v>364</v>
      </c>
      <c r="G4333" s="23" t="s">
        <v>492</v>
      </c>
      <c r="H4333" s="32" t="s">
        <v>364</v>
      </c>
      <c r="I4333" s="32" t="s">
        <v>55</v>
      </c>
      <c r="J4333" s="135">
        <v>209</v>
      </c>
      <c r="K4333" s="28">
        <v>9.0910000000000005E-2</v>
      </c>
      <c r="L4333" s="77">
        <v>0.9</v>
      </c>
      <c r="Q4333" s="106"/>
    </row>
    <row r="4334" spans="1:17" x14ac:dyDescent="0.25">
      <c r="A4334" t="s">
        <v>331</v>
      </c>
      <c r="B4334" s="25">
        <v>2019</v>
      </c>
      <c r="C4334" s="25" t="s">
        <v>2</v>
      </c>
      <c r="D4334" s="25" t="s">
        <v>61</v>
      </c>
      <c r="E4334" s="25" t="s">
        <v>492</v>
      </c>
      <c r="F4334" s="23" t="s">
        <v>364</v>
      </c>
      <c r="G4334" s="23" t="s">
        <v>492</v>
      </c>
      <c r="H4334" s="32" t="s">
        <v>364</v>
      </c>
      <c r="I4334" s="25" t="s">
        <v>55</v>
      </c>
      <c r="J4334" s="135">
        <v>214</v>
      </c>
      <c r="K4334" s="28">
        <v>5.6070000000000002E-2</v>
      </c>
      <c r="L4334" s="77">
        <v>0.9</v>
      </c>
      <c r="Q4334" s="106"/>
    </row>
    <row r="4335" spans="1:17" x14ac:dyDescent="0.25">
      <c r="A4335" t="s">
        <v>331</v>
      </c>
      <c r="B4335" s="25">
        <v>2019</v>
      </c>
      <c r="C4335" s="25" t="s">
        <v>3</v>
      </c>
      <c r="D4335" s="25" t="s">
        <v>62</v>
      </c>
      <c r="E4335" s="25" t="s">
        <v>492</v>
      </c>
      <c r="F4335" s="23" t="s">
        <v>364</v>
      </c>
      <c r="G4335" s="23" t="s">
        <v>492</v>
      </c>
      <c r="H4335" s="32" t="s">
        <v>364</v>
      </c>
      <c r="I4335" s="25" t="s">
        <v>55</v>
      </c>
      <c r="J4335" s="135">
        <v>216</v>
      </c>
      <c r="K4335" s="28">
        <v>7.4069999999999997E-2</v>
      </c>
      <c r="L4335" s="77">
        <v>0.9</v>
      </c>
      <c r="Q4335" s="106"/>
    </row>
    <row r="4336" spans="1:17" x14ac:dyDescent="0.25">
      <c r="A4336" t="s">
        <v>331</v>
      </c>
      <c r="B4336" s="25">
        <v>2020</v>
      </c>
      <c r="C4336" s="25" t="s">
        <v>0</v>
      </c>
      <c r="D4336" s="25" t="s">
        <v>63</v>
      </c>
      <c r="E4336" s="25" t="s">
        <v>492</v>
      </c>
      <c r="F4336" s="23" t="s">
        <v>364</v>
      </c>
      <c r="G4336" s="23" t="s">
        <v>492</v>
      </c>
      <c r="H4336" s="32" t="s">
        <v>364</v>
      </c>
      <c r="I4336" s="25" t="s">
        <v>55</v>
      </c>
      <c r="J4336" s="135">
        <v>207</v>
      </c>
      <c r="K4336" s="28">
        <v>3.3820000000000003E-2</v>
      </c>
      <c r="L4336" s="77">
        <v>0.9</v>
      </c>
      <c r="Q4336" s="106"/>
    </row>
    <row r="4337" spans="1:17" x14ac:dyDescent="0.25">
      <c r="A4337" t="s">
        <v>331</v>
      </c>
      <c r="B4337" s="25">
        <v>2020</v>
      </c>
      <c r="C4337" s="25" t="s">
        <v>1</v>
      </c>
      <c r="D4337" s="25" t="s">
        <v>64</v>
      </c>
      <c r="E4337" s="25" t="s">
        <v>492</v>
      </c>
      <c r="F4337" s="23" t="s">
        <v>364</v>
      </c>
      <c r="G4337" s="23" t="s">
        <v>492</v>
      </c>
      <c r="H4337" s="32" t="s">
        <v>364</v>
      </c>
      <c r="I4337" s="25" t="s">
        <v>55</v>
      </c>
      <c r="J4337" s="135">
        <v>94</v>
      </c>
      <c r="K4337" s="28">
        <v>4.2549999999999998E-2</v>
      </c>
      <c r="L4337" s="77">
        <v>0.9</v>
      </c>
      <c r="Q4337" s="106"/>
    </row>
    <row r="4338" spans="1:17" x14ac:dyDescent="0.25">
      <c r="A4338" t="s">
        <v>331</v>
      </c>
      <c r="B4338" s="25">
        <v>2020</v>
      </c>
      <c r="C4338" s="25" t="s">
        <v>2</v>
      </c>
      <c r="D4338" s="25" t="s">
        <v>65</v>
      </c>
      <c r="E4338" s="25" t="s">
        <v>492</v>
      </c>
      <c r="F4338" s="23" t="s">
        <v>364</v>
      </c>
      <c r="G4338" s="23" t="s">
        <v>492</v>
      </c>
      <c r="H4338" s="32" t="s">
        <v>364</v>
      </c>
      <c r="I4338" s="25" t="s">
        <v>55</v>
      </c>
      <c r="J4338" s="135">
        <v>170</v>
      </c>
      <c r="K4338" s="28">
        <v>4.7059999999999998E-2</v>
      </c>
      <c r="L4338" s="77">
        <v>0.9</v>
      </c>
      <c r="Q4338" s="106"/>
    </row>
    <row r="4339" spans="1:17" x14ac:dyDescent="0.25">
      <c r="A4339" t="s">
        <v>331</v>
      </c>
      <c r="B4339" s="25">
        <v>2020</v>
      </c>
      <c r="C4339" s="25" t="s">
        <v>3</v>
      </c>
      <c r="D4339" s="25" t="s">
        <v>66</v>
      </c>
      <c r="E4339" s="25" t="s">
        <v>492</v>
      </c>
      <c r="F4339" s="23" t="s">
        <v>364</v>
      </c>
      <c r="G4339" s="23" t="s">
        <v>492</v>
      </c>
      <c r="H4339" s="32" t="s">
        <v>364</v>
      </c>
      <c r="I4339" s="25" t="s">
        <v>55</v>
      </c>
      <c r="J4339" s="135">
        <v>197</v>
      </c>
      <c r="K4339" s="28">
        <v>4.061E-2</v>
      </c>
      <c r="L4339" s="77">
        <v>0.9</v>
      </c>
      <c r="Q4339" s="106"/>
    </row>
    <row r="4340" spans="1:17" x14ac:dyDescent="0.25">
      <c r="A4340" t="s">
        <v>331</v>
      </c>
      <c r="B4340" s="25">
        <v>2021</v>
      </c>
      <c r="C4340" s="25" t="s">
        <v>0</v>
      </c>
      <c r="D4340" s="25" t="s">
        <v>67</v>
      </c>
      <c r="E4340" s="25" t="s">
        <v>492</v>
      </c>
      <c r="F4340" s="23" t="s">
        <v>364</v>
      </c>
      <c r="G4340" s="23" t="s">
        <v>492</v>
      </c>
      <c r="H4340" s="32" t="s">
        <v>364</v>
      </c>
      <c r="I4340" s="25" t="s">
        <v>55</v>
      </c>
      <c r="J4340" s="135">
        <v>182</v>
      </c>
      <c r="K4340" s="28">
        <v>2.198E-2</v>
      </c>
      <c r="L4340" s="77">
        <v>0.9</v>
      </c>
      <c r="Q4340" s="106"/>
    </row>
    <row r="4341" spans="1:17" x14ac:dyDescent="0.25">
      <c r="A4341" t="s">
        <v>331</v>
      </c>
      <c r="B4341" s="25">
        <v>2021</v>
      </c>
      <c r="C4341" s="25" t="s">
        <v>1</v>
      </c>
      <c r="D4341" s="25" t="s">
        <v>68</v>
      </c>
      <c r="E4341" s="25" t="s">
        <v>492</v>
      </c>
      <c r="F4341" s="23" t="s">
        <v>364</v>
      </c>
      <c r="G4341" s="23" t="s">
        <v>492</v>
      </c>
      <c r="H4341" s="32" t="s">
        <v>364</v>
      </c>
      <c r="I4341" s="25" t="s">
        <v>55</v>
      </c>
      <c r="J4341" s="135">
        <v>192</v>
      </c>
      <c r="K4341" s="28">
        <v>6.7710000000000006E-2</v>
      </c>
      <c r="L4341" s="77">
        <v>0.9</v>
      </c>
      <c r="Q4341" s="106"/>
    </row>
    <row r="4342" spans="1:17" x14ac:dyDescent="0.25">
      <c r="A4342" t="s">
        <v>331</v>
      </c>
      <c r="B4342" s="25">
        <v>2021</v>
      </c>
      <c r="C4342" s="25" t="s">
        <v>2</v>
      </c>
      <c r="D4342" s="25" t="s">
        <v>69</v>
      </c>
      <c r="E4342" s="25" t="s">
        <v>492</v>
      </c>
      <c r="F4342" s="23" t="s">
        <v>364</v>
      </c>
      <c r="G4342" s="23" t="s">
        <v>492</v>
      </c>
      <c r="H4342" s="32" t="s">
        <v>364</v>
      </c>
      <c r="I4342" s="25" t="s">
        <v>55</v>
      </c>
      <c r="J4342" s="135">
        <v>183</v>
      </c>
      <c r="K4342" s="28">
        <v>7.1040000000000006E-2</v>
      </c>
      <c r="L4342" s="77">
        <v>0.9</v>
      </c>
      <c r="Q4342" s="106"/>
    </row>
    <row r="4343" spans="1:17" x14ac:dyDescent="0.25">
      <c r="A4343" t="s">
        <v>331</v>
      </c>
      <c r="B4343" s="25">
        <v>2021</v>
      </c>
      <c r="C4343" s="25" t="s">
        <v>3</v>
      </c>
      <c r="D4343" s="25" t="s">
        <v>70</v>
      </c>
      <c r="E4343" s="25" t="s">
        <v>492</v>
      </c>
      <c r="F4343" s="23" t="s">
        <v>364</v>
      </c>
      <c r="G4343" s="23" t="s">
        <v>492</v>
      </c>
      <c r="H4343" s="32" t="s">
        <v>364</v>
      </c>
      <c r="I4343" s="25" t="s">
        <v>55</v>
      </c>
      <c r="J4343" s="135">
        <v>209</v>
      </c>
      <c r="K4343" s="28">
        <v>0.29665000000000002</v>
      </c>
      <c r="L4343" s="77">
        <v>0.9</v>
      </c>
      <c r="Q4343" s="106"/>
    </row>
    <row r="4344" spans="1:17" x14ac:dyDescent="0.25">
      <c r="A4344" t="s">
        <v>331</v>
      </c>
      <c r="B4344" s="25">
        <v>2022</v>
      </c>
      <c r="C4344" s="25" t="s">
        <v>0</v>
      </c>
      <c r="D4344" s="25" t="s">
        <v>71</v>
      </c>
      <c r="E4344" s="25" t="s">
        <v>492</v>
      </c>
      <c r="F4344" s="23" t="s">
        <v>364</v>
      </c>
      <c r="G4344" s="23" t="s">
        <v>492</v>
      </c>
      <c r="H4344" s="32" t="s">
        <v>364</v>
      </c>
      <c r="I4344" s="25" t="s">
        <v>55</v>
      </c>
      <c r="J4344" s="135">
        <v>183</v>
      </c>
      <c r="K4344" s="28">
        <v>0.57377</v>
      </c>
      <c r="L4344" s="77">
        <v>0.9</v>
      </c>
      <c r="Q4344" s="106"/>
    </row>
    <row r="4345" spans="1:17" x14ac:dyDescent="0.25">
      <c r="A4345" t="s">
        <v>331</v>
      </c>
      <c r="B4345" s="25">
        <v>2022</v>
      </c>
      <c r="C4345" s="25" t="s">
        <v>1</v>
      </c>
      <c r="D4345" s="25" t="s">
        <v>72</v>
      </c>
      <c r="E4345" s="25" t="s">
        <v>492</v>
      </c>
      <c r="F4345" s="23" t="s">
        <v>364</v>
      </c>
      <c r="G4345" s="23" t="s">
        <v>492</v>
      </c>
      <c r="H4345" s="32" t="s">
        <v>364</v>
      </c>
      <c r="I4345" s="25" t="s">
        <v>55</v>
      </c>
      <c r="J4345" s="135">
        <v>171</v>
      </c>
      <c r="K4345" s="28">
        <v>0.63158000000000003</v>
      </c>
      <c r="L4345" s="77">
        <v>0.9</v>
      </c>
      <c r="Q4345" s="106"/>
    </row>
    <row r="4346" spans="1:17" x14ac:dyDescent="0.25">
      <c r="A4346" t="s">
        <v>331</v>
      </c>
      <c r="B4346" s="25">
        <v>2022</v>
      </c>
      <c r="C4346" s="25" t="s">
        <v>2</v>
      </c>
      <c r="D4346" s="25" t="s">
        <v>73</v>
      </c>
      <c r="E4346" s="25" t="s">
        <v>492</v>
      </c>
      <c r="F4346" s="23" t="s">
        <v>364</v>
      </c>
      <c r="G4346" s="23" t="s">
        <v>492</v>
      </c>
      <c r="H4346" s="32" t="s">
        <v>364</v>
      </c>
      <c r="I4346" s="25" t="s">
        <v>55</v>
      </c>
      <c r="J4346" s="135">
        <v>234</v>
      </c>
      <c r="K4346" s="28">
        <v>0.52137</v>
      </c>
      <c r="L4346" s="77">
        <v>0.9</v>
      </c>
      <c r="Q4346" s="106"/>
    </row>
    <row r="4347" spans="1:17" x14ac:dyDescent="0.25">
      <c r="A4347" t="s">
        <v>331</v>
      </c>
      <c r="B4347" s="25">
        <v>2022</v>
      </c>
      <c r="C4347" s="25" t="s">
        <v>3</v>
      </c>
      <c r="D4347" s="25" t="s">
        <v>493</v>
      </c>
      <c r="E4347" s="25" t="s">
        <v>492</v>
      </c>
      <c r="F4347" s="23" t="s">
        <v>364</v>
      </c>
      <c r="G4347" s="23" t="s">
        <v>492</v>
      </c>
      <c r="H4347" s="32" t="s">
        <v>364</v>
      </c>
      <c r="I4347" s="25" t="s">
        <v>55</v>
      </c>
      <c r="J4347" s="135">
        <v>208</v>
      </c>
      <c r="K4347" s="28">
        <v>0.49037999999999998</v>
      </c>
      <c r="L4347" s="77">
        <v>0.9</v>
      </c>
      <c r="Q4347" s="106"/>
    </row>
    <row r="4348" spans="1:17" x14ac:dyDescent="0.25">
      <c r="A4348" t="s">
        <v>331</v>
      </c>
      <c r="B4348" s="25">
        <v>2023</v>
      </c>
      <c r="C4348" s="25" t="s">
        <v>0</v>
      </c>
      <c r="D4348" s="25" t="s">
        <v>537</v>
      </c>
      <c r="E4348" s="25" t="s">
        <v>492</v>
      </c>
      <c r="F4348" s="23" t="s">
        <v>364</v>
      </c>
      <c r="G4348" s="23" t="s">
        <v>492</v>
      </c>
      <c r="H4348" s="32" t="s">
        <v>364</v>
      </c>
      <c r="I4348" s="25" t="s">
        <v>55</v>
      </c>
      <c r="J4348" s="135">
        <v>241</v>
      </c>
      <c r="K4348" s="28">
        <v>0.46472999999999998</v>
      </c>
      <c r="L4348" s="77">
        <v>0.9</v>
      </c>
      <c r="Q4348" s="106"/>
    </row>
    <row r="4349" spans="1:17" x14ac:dyDescent="0.25">
      <c r="A4349" t="s">
        <v>331</v>
      </c>
      <c r="B4349" s="25">
        <v>2018</v>
      </c>
      <c r="C4349" s="25" t="s">
        <v>0</v>
      </c>
      <c r="D4349" s="25" t="s">
        <v>54</v>
      </c>
      <c r="E4349" s="25" t="s">
        <v>212</v>
      </c>
      <c r="F4349" s="23" t="s">
        <v>213</v>
      </c>
      <c r="G4349" s="23" t="s">
        <v>492</v>
      </c>
      <c r="H4349" s="32" t="s">
        <v>356</v>
      </c>
      <c r="I4349" s="25" t="s">
        <v>55</v>
      </c>
      <c r="J4349" s="135">
        <v>21</v>
      </c>
      <c r="K4349" s="28">
        <v>0.85714000000000001</v>
      </c>
      <c r="L4349" s="77">
        <v>0.9</v>
      </c>
      <c r="Q4349" s="106"/>
    </row>
    <row r="4350" spans="1:17" x14ac:dyDescent="0.25">
      <c r="A4350" t="s">
        <v>331</v>
      </c>
      <c r="B4350" s="25">
        <v>2018</v>
      </c>
      <c r="C4350" s="25" t="s">
        <v>1</v>
      </c>
      <c r="D4350" s="25" t="s">
        <v>56</v>
      </c>
      <c r="E4350" s="25" t="s">
        <v>212</v>
      </c>
      <c r="F4350" s="23" t="s">
        <v>213</v>
      </c>
      <c r="G4350" s="23" t="s">
        <v>492</v>
      </c>
      <c r="H4350" s="32" t="s">
        <v>356</v>
      </c>
      <c r="I4350" s="25" t="s">
        <v>55</v>
      </c>
      <c r="J4350" s="135">
        <v>25</v>
      </c>
      <c r="K4350" s="28">
        <v>0.84</v>
      </c>
      <c r="L4350" s="77">
        <v>0.9</v>
      </c>
      <c r="Q4350" s="106"/>
    </row>
    <row r="4351" spans="1:17" x14ac:dyDescent="0.25">
      <c r="A4351" t="s">
        <v>331</v>
      </c>
      <c r="B4351" s="25">
        <v>2018</v>
      </c>
      <c r="C4351" s="25" t="s">
        <v>2</v>
      </c>
      <c r="D4351" s="25" t="s">
        <v>57</v>
      </c>
      <c r="E4351" s="25" t="s">
        <v>212</v>
      </c>
      <c r="F4351" s="23" t="s">
        <v>213</v>
      </c>
      <c r="G4351" s="23" t="s">
        <v>492</v>
      </c>
      <c r="H4351" s="32" t="s">
        <v>356</v>
      </c>
      <c r="I4351" s="25" t="s">
        <v>55</v>
      </c>
      <c r="J4351" s="135">
        <v>26</v>
      </c>
      <c r="K4351" s="28">
        <v>0.69230999999999998</v>
      </c>
      <c r="L4351" s="77">
        <v>0.9</v>
      </c>
      <c r="Q4351" s="106"/>
    </row>
    <row r="4352" spans="1:17" x14ac:dyDescent="0.25">
      <c r="A4352" t="s">
        <v>331</v>
      </c>
      <c r="B4352" s="25">
        <v>2018</v>
      </c>
      <c r="C4352" s="25" t="s">
        <v>3</v>
      </c>
      <c r="D4352" s="25" t="s">
        <v>58</v>
      </c>
      <c r="E4352" s="25" t="s">
        <v>212</v>
      </c>
      <c r="F4352" s="23" t="s">
        <v>213</v>
      </c>
      <c r="G4352" s="23" t="s">
        <v>492</v>
      </c>
      <c r="H4352" s="32" t="s">
        <v>356</v>
      </c>
      <c r="I4352" s="25" t="s">
        <v>55</v>
      </c>
      <c r="J4352" s="135">
        <v>18</v>
      </c>
      <c r="K4352" s="28">
        <v>0.44444</v>
      </c>
      <c r="L4352" s="77">
        <v>0.9</v>
      </c>
      <c r="Q4352" s="106"/>
    </row>
    <row r="4353" spans="1:17" x14ac:dyDescent="0.25">
      <c r="A4353" t="s">
        <v>331</v>
      </c>
      <c r="B4353" s="25">
        <v>2019</v>
      </c>
      <c r="C4353" s="25" t="s">
        <v>0</v>
      </c>
      <c r="D4353" s="25" t="s">
        <v>59</v>
      </c>
      <c r="E4353" s="25" t="s">
        <v>212</v>
      </c>
      <c r="F4353" s="23" t="s">
        <v>213</v>
      </c>
      <c r="G4353" s="23" t="s">
        <v>492</v>
      </c>
      <c r="H4353" s="32" t="s">
        <v>356</v>
      </c>
      <c r="I4353" s="25" t="s">
        <v>55</v>
      </c>
      <c r="J4353" s="135">
        <v>16</v>
      </c>
      <c r="K4353" s="28">
        <v>0.25</v>
      </c>
      <c r="L4353" s="77">
        <v>0.9</v>
      </c>
      <c r="Q4353" s="106"/>
    </row>
    <row r="4354" spans="1:17" x14ac:dyDescent="0.25">
      <c r="A4354" t="s">
        <v>331</v>
      </c>
      <c r="B4354" s="25">
        <v>2019</v>
      </c>
      <c r="C4354" s="25" t="s">
        <v>1</v>
      </c>
      <c r="D4354" s="25" t="s">
        <v>60</v>
      </c>
      <c r="E4354" s="25" t="s">
        <v>212</v>
      </c>
      <c r="F4354" s="23" t="s">
        <v>213</v>
      </c>
      <c r="G4354" s="23" t="s">
        <v>492</v>
      </c>
      <c r="H4354" s="32" t="s">
        <v>356</v>
      </c>
      <c r="I4354" s="25" t="s">
        <v>55</v>
      </c>
      <c r="J4354" s="135">
        <v>30</v>
      </c>
      <c r="K4354" s="28">
        <v>0.1</v>
      </c>
      <c r="L4354" s="77">
        <v>0.9</v>
      </c>
      <c r="Q4354" s="106"/>
    </row>
    <row r="4355" spans="1:17" x14ac:dyDescent="0.25">
      <c r="A4355" t="s">
        <v>331</v>
      </c>
      <c r="B4355" s="25">
        <v>2019</v>
      </c>
      <c r="C4355" s="25" t="s">
        <v>2</v>
      </c>
      <c r="D4355" s="25" t="s">
        <v>61</v>
      </c>
      <c r="E4355" s="25" t="s">
        <v>212</v>
      </c>
      <c r="F4355" s="23" t="s">
        <v>213</v>
      </c>
      <c r="G4355" s="23" t="s">
        <v>492</v>
      </c>
      <c r="H4355" s="32" t="s">
        <v>356</v>
      </c>
      <c r="I4355" s="25" t="s">
        <v>55</v>
      </c>
      <c r="J4355" s="135">
        <v>24</v>
      </c>
      <c r="K4355" s="28">
        <v>8.3330000000000001E-2</v>
      </c>
      <c r="L4355" s="77">
        <v>0.9</v>
      </c>
      <c r="Q4355" s="106"/>
    </row>
    <row r="4356" spans="1:17" x14ac:dyDescent="0.25">
      <c r="A4356" t="s">
        <v>331</v>
      </c>
      <c r="B4356" s="25">
        <v>2019</v>
      </c>
      <c r="C4356" s="25" t="s">
        <v>3</v>
      </c>
      <c r="D4356" s="25" t="s">
        <v>62</v>
      </c>
      <c r="E4356" s="25" t="s">
        <v>212</v>
      </c>
      <c r="F4356" s="23" t="s">
        <v>213</v>
      </c>
      <c r="G4356" s="23" t="s">
        <v>492</v>
      </c>
      <c r="H4356" s="32" t="s">
        <v>356</v>
      </c>
      <c r="I4356" s="25" t="s">
        <v>55</v>
      </c>
      <c r="J4356" s="135">
        <v>28</v>
      </c>
      <c r="K4356" s="28">
        <v>0.14285999999999999</v>
      </c>
      <c r="L4356" s="77">
        <v>0.9</v>
      </c>
      <c r="Q4356" s="106"/>
    </row>
    <row r="4357" spans="1:17" x14ac:dyDescent="0.25">
      <c r="A4357" t="s">
        <v>331</v>
      </c>
      <c r="B4357" s="25">
        <v>2020</v>
      </c>
      <c r="C4357" s="25" t="s">
        <v>0</v>
      </c>
      <c r="D4357" s="25" t="s">
        <v>63</v>
      </c>
      <c r="E4357" s="25" t="s">
        <v>212</v>
      </c>
      <c r="F4357" s="23" t="s">
        <v>213</v>
      </c>
      <c r="G4357" s="23" t="s">
        <v>492</v>
      </c>
      <c r="H4357" s="32" t="s">
        <v>356</v>
      </c>
      <c r="I4357" s="25" t="s">
        <v>55</v>
      </c>
      <c r="J4357" s="135">
        <v>31</v>
      </c>
      <c r="K4357" s="28">
        <v>0.22581000000000001</v>
      </c>
      <c r="L4357" s="77">
        <v>0.9</v>
      </c>
      <c r="Q4357" s="106"/>
    </row>
    <row r="4358" spans="1:17" x14ac:dyDescent="0.25">
      <c r="A4358" t="s">
        <v>331</v>
      </c>
      <c r="B4358" s="25">
        <v>2020</v>
      </c>
      <c r="C4358" s="25" t="s">
        <v>1</v>
      </c>
      <c r="D4358" s="25" t="s">
        <v>64</v>
      </c>
      <c r="E4358" s="25" t="s">
        <v>212</v>
      </c>
      <c r="F4358" s="23" t="s">
        <v>213</v>
      </c>
      <c r="G4358" s="23" t="s">
        <v>492</v>
      </c>
      <c r="H4358" s="32" t="s">
        <v>356</v>
      </c>
      <c r="I4358" s="25" t="s">
        <v>55</v>
      </c>
      <c r="J4358" s="135">
        <v>20</v>
      </c>
      <c r="K4358" s="28">
        <v>0.05</v>
      </c>
      <c r="L4358" s="77">
        <v>0.9</v>
      </c>
      <c r="Q4358" s="106"/>
    </row>
    <row r="4359" spans="1:17" x14ac:dyDescent="0.25">
      <c r="A4359" t="s">
        <v>331</v>
      </c>
      <c r="B4359" s="25">
        <v>2020</v>
      </c>
      <c r="C4359" s="25" t="s">
        <v>2</v>
      </c>
      <c r="D4359" s="25" t="s">
        <v>65</v>
      </c>
      <c r="E4359" s="25" t="s">
        <v>212</v>
      </c>
      <c r="F4359" s="23" t="s">
        <v>213</v>
      </c>
      <c r="G4359" s="23" t="s">
        <v>492</v>
      </c>
      <c r="H4359" s="32" t="s">
        <v>356</v>
      </c>
      <c r="I4359" s="25" t="s">
        <v>55</v>
      </c>
      <c r="J4359" s="135">
        <v>20</v>
      </c>
      <c r="K4359" s="28">
        <v>0</v>
      </c>
      <c r="L4359" s="77">
        <v>0.9</v>
      </c>
      <c r="Q4359" s="106"/>
    </row>
    <row r="4360" spans="1:17" x14ac:dyDescent="0.25">
      <c r="A4360" t="s">
        <v>331</v>
      </c>
      <c r="B4360" s="25">
        <v>2020</v>
      </c>
      <c r="C4360" s="25" t="s">
        <v>3</v>
      </c>
      <c r="D4360" s="25" t="s">
        <v>66</v>
      </c>
      <c r="E4360" s="25" t="s">
        <v>212</v>
      </c>
      <c r="F4360" s="23" t="s">
        <v>213</v>
      </c>
      <c r="G4360" s="23" t="s">
        <v>492</v>
      </c>
      <c r="H4360" s="32" t="s">
        <v>356</v>
      </c>
      <c r="I4360" s="25" t="s">
        <v>55</v>
      </c>
      <c r="J4360" s="135">
        <v>21</v>
      </c>
      <c r="K4360" s="28">
        <v>0</v>
      </c>
      <c r="L4360" s="77">
        <v>0.9</v>
      </c>
      <c r="Q4360" s="106"/>
    </row>
    <row r="4361" spans="1:17" x14ac:dyDescent="0.25">
      <c r="A4361" t="s">
        <v>331</v>
      </c>
      <c r="B4361" s="25">
        <v>2021</v>
      </c>
      <c r="C4361" s="25" t="s">
        <v>0</v>
      </c>
      <c r="D4361" s="25" t="s">
        <v>67</v>
      </c>
      <c r="E4361" s="25" t="s">
        <v>212</v>
      </c>
      <c r="F4361" s="23" t="s">
        <v>213</v>
      </c>
      <c r="G4361" s="23" t="s">
        <v>492</v>
      </c>
      <c r="H4361" s="32" t="s">
        <v>356</v>
      </c>
      <c r="I4361" s="25" t="s">
        <v>55</v>
      </c>
      <c r="J4361" s="135">
        <v>18</v>
      </c>
      <c r="K4361" s="28">
        <v>0.11111</v>
      </c>
      <c r="L4361" s="77">
        <v>0.9</v>
      </c>
      <c r="Q4361" s="106"/>
    </row>
    <row r="4362" spans="1:17" x14ac:dyDescent="0.25">
      <c r="A4362" t="s">
        <v>331</v>
      </c>
      <c r="B4362" s="25">
        <v>2021</v>
      </c>
      <c r="C4362" s="25" t="s">
        <v>1</v>
      </c>
      <c r="D4362" s="25" t="s">
        <v>68</v>
      </c>
      <c r="E4362" s="25" t="s">
        <v>212</v>
      </c>
      <c r="F4362" s="23" t="s">
        <v>213</v>
      </c>
      <c r="G4362" s="23" t="s">
        <v>492</v>
      </c>
      <c r="H4362" s="32" t="s">
        <v>356</v>
      </c>
      <c r="I4362" s="25" t="s">
        <v>55</v>
      </c>
      <c r="J4362" s="135">
        <v>22</v>
      </c>
      <c r="K4362" s="28">
        <v>0.18182000000000001</v>
      </c>
      <c r="L4362" s="77">
        <v>0.9</v>
      </c>
      <c r="Q4362" s="106"/>
    </row>
    <row r="4363" spans="1:17" x14ac:dyDescent="0.25">
      <c r="A4363" t="s">
        <v>331</v>
      </c>
      <c r="B4363" s="25">
        <v>2021</v>
      </c>
      <c r="C4363" s="25" t="s">
        <v>2</v>
      </c>
      <c r="D4363" s="25" t="s">
        <v>69</v>
      </c>
      <c r="E4363" s="25" t="s">
        <v>212</v>
      </c>
      <c r="F4363" s="23" t="s">
        <v>213</v>
      </c>
      <c r="G4363" s="23" t="s">
        <v>492</v>
      </c>
      <c r="H4363" s="32" t="s">
        <v>356</v>
      </c>
      <c r="I4363" s="25" t="s">
        <v>55</v>
      </c>
      <c r="J4363" s="135">
        <v>17</v>
      </c>
      <c r="K4363" s="28">
        <v>0.11765</v>
      </c>
      <c r="L4363" s="77">
        <v>0.9</v>
      </c>
      <c r="Q4363" s="106"/>
    </row>
    <row r="4364" spans="1:17" x14ac:dyDescent="0.25">
      <c r="A4364" t="s">
        <v>331</v>
      </c>
      <c r="B4364" s="25">
        <v>2021</v>
      </c>
      <c r="C4364" s="25" t="s">
        <v>3</v>
      </c>
      <c r="D4364" s="25" t="s">
        <v>70</v>
      </c>
      <c r="E4364" s="25" t="s">
        <v>212</v>
      </c>
      <c r="F4364" s="23" t="s">
        <v>213</v>
      </c>
      <c r="G4364" s="23" t="s">
        <v>492</v>
      </c>
      <c r="H4364" s="32" t="s">
        <v>356</v>
      </c>
      <c r="I4364" s="25" t="s">
        <v>55</v>
      </c>
      <c r="J4364" s="135">
        <v>13</v>
      </c>
      <c r="K4364" s="28">
        <v>0.38462000000000002</v>
      </c>
      <c r="L4364" s="77">
        <v>0.9</v>
      </c>
      <c r="Q4364" s="106"/>
    </row>
    <row r="4365" spans="1:17" x14ac:dyDescent="0.25">
      <c r="A4365" t="s">
        <v>331</v>
      </c>
      <c r="B4365" s="25">
        <v>2022</v>
      </c>
      <c r="C4365" s="25" t="s">
        <v>0</v>
      </c>
      <c r="D4365" s="25" t="s">
        <v>71</v>
      </c>
      <c r="E4365" s="25" t="s">
        <v>212</v>
      </c>
      <c r="F4365" s="23" t="s">
        <v>213</v>
      </c>
      <c r="G4365" s="23" t="s">
        <v>492</v>
      </c>
      <c r="H4365" s="32" t="s">
        <v>356</v>
      </c>
      <c r="I4365" s="25" t="s">
        <v>55</v>
      </c>
      <c r="J4365" s="135">
        <v>9</v>
      </c>
      <c r="K4365" s="28">
        <v>0.22222</v>
      </c>
      <c r="L4365" s="77">
        <v>0.9</v>
      </c>
      <c r="Q4365" s="106"/>
    </row>
    <row r="4366" spans="1:17" x14ac:dyDescent="0.25">
      <c r="A4366" t="s">
        <v>331</v>
      </c>
      <c r="B4366" s="25">
        <v>2022</v>
      </c>
      <c r="C4366" s="25" t="s">
        <v>1</v>
      </c>
      <c r="D4366" s="25" t="s">
        <v>72</v>
      </c>
      <c r="E4366" s="25" t="s">
        <v>212</v>
      </c>
      <c r="F4366" s="23" t="s">
        <v>213</v>
      </c>
      <c r="G4366" s="23" t="s">
        <v>492</v>
      </c>
      <c r="H4366" s="32" t="s">
        <v>356</v>
      </c>
      <c r="I4366" s="25" t="s">
        <v>55</v>
      </c>
      <c r="J4366" s="135">
        <v>17</v>
      </c>
      <c r="K4366" s="28">
        <v>0.29411999999999999</v>
      </c>
      <c r="L4366" s="77">
        <v>0.9</v>
      </c>
      <c r="Q4366" s="106"/>
    </row>
    <row r="4367" spans="1:17" x14ac:dyDescent="0.25">
      <c r="A4367" t="s">
        <v>331</v>
      </c>
      <c r="B4367" s="25">
        <v>2022</v>
      </c>
      <c r="C4367" s="25" t="s">
        <v>2</v>
      </c>
      <c r="D4367" s="25" t="s">
        <v>73</v>
      </c>
      <c r="E4367" s="25" t="s">
        <v>212</v>
      </c>
      <c r="F4367" s="23" t="s">
        <v>213</v>
      </c>
      <c r="G4367" s="23" t="s">
        <v>492</v>
      </c>
      <c r="H4367" s="32" t="s">
        <v>356</v>
      </c>
      <c r="I4367" s="25" t="s">
        <v>55</v>
      </c>
      <c r="J4367" s="135">
        <v>15</v>
      </c>
      <c r="K4367" s="28">
        <v>0.2</v>
      </c>
      <c r="L4367" s="77">
        <v>0.9</v>
      </c>
      <c r="Q4367" s="106"/>
    </row>
    <row r="4368" spans="1:17" x14ac:dyDescent="0.25">
      <c r="A4368" t="s">
        <v>331</v>
      </c>
      <c r="B4368" s="25">
        <v>2022</v>
      </c>
      <c r="C4368" s="25" t="s">
        <v>3</v>
      </c>
      <c r="D4368" s="25" t="s">
        <v>493</v>
      </c>
      <c r="E4368" s="25" t="s">
        <v>212</v>
      </c>
      <c r="F4368" s="23" t="s">
        <v>213</v>
      </c>
      <c r="G4368" s="23" t="s">
        <v>492</v>
      </c>
      <c r="H4368" s="32" t="s">
        <v>356</v>
      </c>
      <c r="I4368" s="25" t="s">
        <v>55</v>
      </c>
      <c r="J4368" s="135">
        <v>21</v>
      </c>
      <c r="K4368" s="28">
        <v>0.19048000000000001</v>
      </c>
      <c r="L4368" s="77">
        <v>0.9</v>
      </c>
      <c r="Q4368" s="106"/>
    </row>
    <row r="4369" spans="1:17" x14ac:dyDescent="0.25">
      <c r="A4369" t="s">
        <v>331</v>
      </c>
      <c r="B4369" s="25">
        <v>2023</v>
      </c>
      <c r="C4369" s="25" t="s">
        <v>0</v>
      </c>
      <c r="D4369" s="25" t="s">
        <v>537</v>
      </c>
      <c r="E4369" s="25" t="s">
        <v>212</v>
      </c>
      <c r="F4369" s="23" t="s">
        <v>213</v>
      </c>
      <c r="G4369" s="23" t="s">
        <v>492</v>
      </c>
      <c r="H4369" s="32" t="s">
        <v>356</v>
      </c>
      <c r="I4369" s="25" t="s">
        <v>55</v>
      </c>
      <c r="J4369" s="135">
        <v>25</v>
      </c>
      <c r="K4369" s="28">
        <v>0.28000000000000003</v>
      </c>
      <c r="L4369" s="77">
        <v>0.9</v>
      </c>
      <c r="Q4369" s="106"/>
    </row>
    <row r="4370" spans="1:17" x14ac:dyDescent="0.25">
      <c r="A4370" t="s">
        <v>331</v>
      </c>
      <c r="B4370" s="25">
        <v>2018</v>
      </c>
      <c r="C4370" s="25" t="s">
        <v>0</v>
      </c>
      <c r="D4370" s="25" t="s">
        <v>54</v>
      </c>
      <c r="E4370" s="25" t="s">
        <v>214</v>
      </c>
      <c r="F4370" s="23" t="s">
        <v>215</v>
      </c>
      <c r="G4370" s="23" t="s">
        <v>492</v>
      </c>
      <c r="H4370" s="32" t="s">
        <v>357</v>
      </c>
      <c r="I4370" s="25" t="s">
        <v>55</v>
      </c>
      <c r="J4370" s="135">
        <v>128</v>
      </c>
      <c r="K4370" s="28">
        <v>0.96875</v>
      </c>
      <c r="L4370" s="77">
        <v>0.9</v>
      </c>
      <c r="Q4370" s="106"/>
    </row>
    <row r="4371" spans="1:17" x14ac:dyDescent="0.25">
      <c r="A4371" t="s">
        <v>331</v>
      </c>
      <c r="B4371" s="25">
        <v>2018</v>
      </c>
      <c r="C4371" s="25" t="s">
        <v>1</v>
      </c>
      <c r="D4371" s="25" t="s">
        <v>56</v>
      </c>
      <c r="E4371" s="25" t="s">
        <v>214</v>
      </c>
      <c r="F4371" s="23" t="s">
        <v>215</v>
      </c>
      <c r="G4371" s="23" t="s">
        <v>492</v>
      </c>
      <c r="H4371" s="32" t="s">
        <v>357</v>
      </c>
      <c r="I4371" s="25" t="s">
        <v>55</v>
      </c>
      <c r="J4371" s="135">
        <v>167</v>
      </c>
      <c r="K4371" s="28">
        <v>0.97006000000000003</v>
      </c>
      <c r="L4371" s="77">
        <v>0.9</v>
      </c>
      <c r="Q4371" s="106"/>
    </row>
    <row r="4372" spans="1:17" x14ac:dyDescent="0.25">
      <c r="A4372" t="s">
        <v>331</v>
      </c>
      <c r="B4372" s="25">
        <v>2018</v>
      </c>
      <c r="C4372" s="25" t="s">
        <v>2</v>
      </c>
      <c r="D4372" s="25" t="s">
        <v>57</v>
      </c>
      <c r="E4372" s="25" t="s">
        <v>214</v>
      </c>
      <c r="F4372" s="23" t="s">
        <v>215</v>
      </c>
      <c r="G4372" s="23" t="s">
        <v>492</v>
      </c>
      <c r="H4372" s="32" t="s">
        <v>357</v>
      </c>
      <c r="I4372" s="32" t="s">
        <v>55</v>
      </c>
      <c r="J4372" s="135">
        <v>183</v>
      </c>
      <c r="K4372" s="28">
        <v>0.97267999999999999</v>
      </c>
      <c r="L4372" s="77">
        <v>0.9</v>
      </c>
      <c r="Q4372" s="106"/>
    </row>
    <row r="4373" spans="1:17" x14ac:dyDescent="0.25">
      <c r="A4373" t="s">
        <v>331</v>
      </c>
      <c r="B4373" s="25">
        <v>2018</v>
      </c>
      <c r="C4373" s="25" t="s">
        <v>3</v>
      </c>
      <c r="D4373" s="25" t="s">
        <v>58</v>
      </c>
      <c r="E4373" s="25" t="s">
        <v>214</v>
      </c>
      <c r="F4373" s="23" t="s">
        <v>215</v>
      </c>
      <c r="G4373" s="23" t="s">
        <v>492</v>
      </c>
      <c r="H4373" s="32" t="s">
        <v>357</v>
      </c>
      <c r="I4373" s="32" t="s">
        <v>55</v>
      </c>
      <c r="J4373" s="135">
        <v>154</v>
      </c>
      <c r="K4373" s="28">
        <v>0.94804999999999995</v>
      </c>
      <c r="L4373" s="77">
        <v>0.9</v>
      </c>
      <c r="Q4373" s="106"/>
    </row>
    <row r="4374" spans="1:17" x14ac:dyDescent="0.25">
      <c r="A4374" t="s">
        <v>331</v>
      </c>
      <c r="B4374" s="25">
        <v>2019</v>
      </c>
      <c r="C4374" s="25" t="s">
        <v>0</v>
      </c>
      <c r="D4374" s="25" t="s">
        <v>59</v>
      </c>
      <c r="E4374" s="25" t="s">
        <v>214</v>
      </c>
      <c r="F4374" s="23" t="s">
        <v>215</v>
      </c>
      <c r="G4374" s="23" t="s">
        <v>492</v>
      </c>
      <c r="H4374" s="32" t="s">
        <v>357</v>
      </c>
      <c r="I4374" s="32" t="s">
        <v>55</v>
      </c>
      <c r="J4374" s="135">
        <v>160</v>
      </c>
      <c r="K4374" s="28">
        <v>0.9375</v>
      </c>
      <c r="L4374" s="77">
        <v>0.9</v>
      </c>
      <c r="Q4374" s="106"/>
    </row>
    <row r="4375" spans="1:17" x14ac:dyDescent="0.25">
      <c r="A4375" t="s">
        <v>331</v>
      </c>
      <c r="B4375" s="25">
        <v>2019</v>
      </c>
      <c r="C4375" s="25" t="s">
        <v>1</v>
      </c>
      <c r="D4375" s="25" t="s">
        <v>60</v>
      </c>
      <c r="E4375" s="25" t="s">
        <v>214</v>
      </c>
      <c r="F4375" s="23" t="s">
        <v>215</v>
      </c>
      <c r="G4375" s="23" t="s">
        <v>492</v>
      </c>
      <c r="H4375" s="32" t="s">
        <v>357</v>
      </c>
      <c r="I4375" s="32" t="s">
        <v>55</v>
      </c>
      <c r="J4375" s="135">
        <v>167</v>
      </c>
      <c r="K4375" s="28">
        <v>0.98204000000000002</v>
      </c>
      <c r="L4375" s="77">
        <v>0.9</v>
      </c>
      <c r="Q4375" s="106"/>
    </row>
    <row r="4376" spans="1:17" x14ac:dyDescent="0.25">
      <c r="A4376" t="s">
        <v>331</v>
      </c>
      <c r="B4376" s="25">
        <v>2019</v>
      </c>
      <c r="C4376" s="25" t="s">
        <v>2</v>
      </c>
      <c r="D4376" s="25" t="s">
        <v>61</v>
      </c>
      <c r="E4376" s="25" t="s">
        <v>214</v>
      </c>
      <c r="F4376" s="23" t="s">
        <v>215</v>
      </c>
      <c r="G4376" s="23" t="s">
        <v>492</v>
      </c>
      <c r="H4376" s="32" t="s">
        <v>357</v>
      </c>
      <c r="I4376" s="32" t="s">
        <v>55</v>
      </c>
      <c r="J4376" s="135">
        <v>168</v>
      </c>
      <c r="K4376" s="28">
        <v>0.97023999999999999</v>
      </c>
      <c r="L4376" s="77">
        <v>0.9</v>
      </c>
      <c r="Q4376" s="106"/>
    </row>
    <row r="4377" spans="1:17" x14ac:dyDescent="0.25">
      <c r="A4377" t="s">
        <v>331</v>
      </c>
      <c r="B4377" s="25">
        <v>2019</v>
      </c>
      <c r="C4377" s="25" t="s">
        <v>3</v>
      </c>
      <c r="D4377" s="25" t="s">
        <v>62</v>
      </c>
      <c r="E4377" s="25" t="s">
        <v>214</v>
      </c>
      <c r="F4377" s="23" t="s">
        <v>215</v>
      </c>
      <c r="G4377" s="23" t="s">
        <v>492</v>
      </c>
      <c r="H4377" s="32" t="s">
        <v>357</v>
      </c>
      <c r="I4377" s="32" t="s">
        <v>55</v>
      </c>
      <c r="J4377" s="135">
        <v>139</v>
      </c>
      <c r="K4377" s="28">
        <v>0.97841999999999996</v>
      </c>
      <c r="L4377" s="77">
        <v>0.9</v>
      </c>
      <c r="Q4377" s="106"/>
    </row>
    <row r="4378" spans="1:17" x14ac:dyDescent="0.25">
      <c r="A4378" t="s">
        <v>331</v>
      </c>
      <c r="B4378" s="25">
        <v>2020</v>
      </c>
      <c r="C4378" s="25" t="s">
        <v>0</v>
      </c>
      <c r="D4378" s="25" t="s">
        <v>63</v>
      </c>
      <c r="E4378" s="25" t="s">
        <v>214</v>
      </c>
      <c r="F4378" s="23" t="s">
        <v>215</v>
      </c>
      <c r="G4378" s="23" t="s">
        <v>492</v>
      </c>
      <c r="H4378" s="32" t="s">
        <v>357</v>
      </c>
      <c r="I4378" s="32" t="s">
        <v>55</v>
      </c>
      <c r="J4378" s="135">
        <v>170</v>
      </c>
      <c r="K4378" s="28">
        <v>0.98824000000000001</v>
      </c>
      <c r="L4378" s="77">
        <v>0.9</v>
      </c>
      <c r="Q4378" s="106"/>
    </row>
    <row r="4379" spans="1:17" x14ac:dyDescent="0.25">
      <c r="A4379" t="s">
        <v>331</v>
      </c>
      <c r="B4379" s="25">
        <v>2020</v>
      </c>
      <c r="C4379" s="25" t="s">
        <v>1</v>
      </c>
      <c r="D4379" s="25" t="s">
        <v>64</v>
      </c>
      <c r="E4379" s="25" t="s">
        <v>214</v>
      </c>
      <c r="F4379" s="23" t="s">
        <v>215</v>
      </c>
      <c r="G4379" s="23" t="s">
        <v>492</v>
      </c>
      <c r="H4379" s="32" t="s">
        <v>357</v>
      </c>
      <c r="I4379" s="32" t="s">
        <v>55</v>
      </c>
      <c r="J4379" s="135">
        <v>71</v>
      </c>
      <c r="K4379" s="28">
        <v>1</v>
      </c>
      <c r="L4379" s="77">
        <v>0.9</v>
      </c>
      <c r="Q4379" s="106"/>
    </row>
    <row r="4380" spans="1:17" x14ac:dyDescent="0.25">
      <c r="A4380" t="s">
        <v>331</v>
      </c>
      <c r="B4380" s="25">
        <v>2020</v>
      </c>
      <c r="C4380" s="25" t="s">
        <v>2</v>
      </c>
      <c r="D4380" s="25" t="s">
        <v>65</v>
      </c>
      <c r="E4380" s="25" t="s">
        <v>214</v>
      </c>
      <c r="F4380" s="23" t="s">
        <v>215</v>
      </c>
      <c r="G4380" s="23" t="s">
        <v>492</v>
      </c>
      <c r="H4380" s="32" t="s">
        <v>357</v>
      </c>
      <c r="I4380" s="32" t="s">
        <v>55</v>
      </c>
      <c r="J4380" s="135">
        <v>108</v>
      </c>
      <c r="K4380" s="28">
        <v>1</v>
      </c>
      <c r="L4380" s="77">
        <v>0.9</v>
      </c>
      <c r="Q4380" s="106"/>
    </row>
    <row r="4381" spans="1:17" x14ac:dyDescent="0.25">
      <c r="A4381" t="s">
        <v>331</v>
      </c>
      <c r="B4381" s="25">
        <v>2020</v>
      </c>
      <c r="C4381" s="25" t="s">
        <v>3</v>
      </c>
      <c r="D4381" s="25" t="s">
        <v>66</v>
      </c>
      <c r="E4381" s="25" t="s">
        <v>214</v>
      </c>
      <c r="F4381" s="23" t="s">
        <v>215</v>
      </c>
      <c r="G4381" s="23" t="s">
        <v>492</v>
      </c>
      <c r="H4381" s="32" t="s">
        <v>357</v>
      </c>
      <c r="I4381" s="32" t="s">
        <v>55</v>
      </c>
      <c r="J4381" s="135">
        <v>181</v>
      </c>
      <c r="K4381" s="28">
        <v>1</v>
      </c>
      <c r="L4381" s="77">
        <v>0.9</v>
      </c>
      <c r="Q4381" s="106"/>
    </row>
    <row r="4382" spans="1:17" x14ac:dyDescent="0.25">
      <c r="A4382" t="s">
        <v>331</v>
      </c>
      <c r="B4382" s="25">
        <v>2021</v>
      </c>
      <c r="C4382" s="25" t="s">
        <v>0</v>
      </c>
      <c r="D4382" s="25" t="s">
        <v>67</v>
      </c>
      <c r="E4382" s="25" t="s">
        <v>214</v>
      </c>
      <c r="F4382" s="23" t="s">
        <v>215</v>
      </c>
      <c r="G4382" s="23" t="s">
        <v>492</v>
      </c>
      <c r="H4382" s="32" t="s">
        <v>357</v>
      </c>
      <c r="I4382" s="32" t="s">
        <v>55</v>
      </c>
      <c r="J4382" s="135">
        <v>150</v>
      </c>
      <c r="K4382" s="28">
        <v>0.99333000000000005</v>
      </c>
      <c r="L4382" s="77">
        <v>0.9</v>
      </c>
      <c r="Q4382" s="106"/>
    </row>
    <row r="4383" spans="1:17" x14ac:dyDescent="0.25">
      <c r="A4383" t="s">
        <v>331</v>
      </c>
      <c r="B4383" s="25">
        <v>2021</v>
      </c>
      <c r="C4383" s="25" t="s">
        <v>1</v>
      </c>
      <c r="D4383" s="25" t="s">
        <v>68</v>
      </c>
      <c r="E4383" s="25" t="s">
        <v>214</v>
      </c>
      <c r="F4383" s="23" t="s">
        <v>215</v>
      </c>
      <c r="G4383" s="23" t="s">
        <v>492</v>
      </c>
      <c r="H4383" s="32" t="s">
        <v>357</v>
      </c>
      <c r="I4383" s="32" t="s">
        <v>55</v>
      </c>
      <c r="J4383" s="135">
        <v>153</v>
      </c>
      <c r="K4383" s="28">
        <v>0.99346000000000001</v>
      </c>
      <c r="L4383" s="77">
        <v>0.9</v>
      </c>
      <c r="Q4383" s="106"/>
    </row>
    <row r="4384" spans="1:17" x14ac:dyDescent="0.25">
      <c r="A4384" t="s">
        <v>331</v>
      </c>
      <c r="B4384" s="25">
        <v>2021</v>
      </c>
      <c r="C4384" s="25" t="s">
        <v>2</v>
      </c>
      <c r="D4384" s="25" t="s">
        <v>69</v>
      </c>
      <c r="E4384" s="25" t="s">
        <v>214</v>
      </c>
      <c r="F4384" s="23" t="s">
        <v>215</v>
      </c>
      <c r="G4384" s="23" t="s">
        <v>492</v>
      </c>
      <c r="H4384" s="32" t="s">
        <v>357</v>
      </c>
      <c r="I4384" s="32" t="s">
        <v>55</v>
      </c>
      <c r="J4384" s="135">
        <v>182</v>
      </c>
      <c r="K4384" s="28">
        <v>0.93955999999999995</v>
      </c>
      <c r="L4384" s="77">
        <v>0.9</v>
      </c>
      <c r="Q4384" s="106"/>
    </row>
    <row r="4385" spans="1:17" x14ac:dyDescent="0.25">
      <c r="A4385" t="s">
        <v>331</v>
      </c>
      <c r="B4385" s="25">
        <v>2021</v>
      </c>
      <c r="C4385" s="25" t="s">
        <v>3</v>
      </c>
      <c r="D4385" s="25" t="s">
        <v>70</v>
      </c>
      <c r="E4385" s="25" t="s">
        <v>214</v>
      </c>
      <c r="F4385" s="23" t="s">
        <v>215</v>
      </c>
      <c r="G4385" s="23" t="s">
        <v>492</v>
      </c>
      <c r="H4385" s="32" t="s">
        <v>357</v>
      </c>
      <c r="I4385" s="32" t="s">
        <v>55</v>
      </c>
      <c r="J4385" s="135">
        <v>203</v>
      </c>
      <c r="K4385" s="28">
        <v>0.98029999999999995</v>
      </c>
      <c r="L4385" s="77">
        <v>0.9</v>
      </c>
      <c r="Q4385" s="106"/>
    </row>
    <row r="4386" spans="1:17" x14ac:dyDescent="0.25">
      <c r="A4386" t="s">
        <v>331</v>
      </c>
      <c r="B4386" s="25">
        <v>2022</v>
      </c>
      <c r="C4386" s="25" t="s">
        <v>0</v>
      </c>
      <c r="D4386" s="25" t="s">
        <v>71</v>
      </c>
      <c r="E4386" s="25" t="s">
        <v>214</v>
      </c>
      <c r="F4386" s="23" t="s">
        <v>215</v>
      </c>
      <c r="G4386" s="23" t="s">
        <v>492</v>
      </c>
      <c r="H4386" s="32" t="s">
        <v>357</v>
      </c>
      <c r="I4386" s="32" t="s">
        <v>55</v>
      </c>
      <c r="J4386" s="135">
        <v>210</v>
      </c>
      <c r="K4386" s="28">
        <v>0.99048000000000003</v>
      </c>
      <c r="L4386" s="77">
        <v>0.9</v>
      </c>
      <c r="Q4386" s="106"/>
    </row>
    <row r="4387" spans="1:17" x14ac:dyDescent="0.25">
      <c r="A4387" t="s">
        <v>331</v>
      </c>
      <c r="B4387" s="25">
        <v>2022</v>
      </c>
      <c r="C4387" s="25" t="s">
        <v>1</v>
      </c>
      <c r="D4387" s="25" t="s">
        <v>72</v>
      </c>
      <c r="E4387" s="25" t="s">
        <v>214</v>
      </c>
      <c r="F4387" s="23" t="s">
        <v>215</v>
      </c>
      <c r="G4387" s="23" t="s">
        <v>492</v>
      </c>
      <c r="H4387" s="32" t="s">
        <v>357</v>
      </c>
      <c r="I4387" s="32" t="s">
        <v>55</v>
      </c>
      <c r="J4387" s="135">
        <v>168</v>
      </c>
      <c r="K4387" s="28">
        <v>0.99404999999999999</v>
      </c>
      <c r="L4387" s="77">
        <v>0.9</v>
      </c>
      <c r="Q4387" s="106"/>
    </row>
    <row r="4388" spans="1:17" x14ac:dyDescent="0.25">
      <c r="A4388" t="s">
        <v>331</v>
      </c>
      <c r="B4388" s="25">
        <v>2022</v>
      </c>
      <c r="C4388" s="25" t="s">
        <v>2</v>
      </c>
      <c r="D4388" s="25" t="s">
        <v>73</v>
      </c>
      <c r="E4388" s="25" t="s">
        <v>214</v>
      </c>
      <c r="F4388" s="23" t="s">
        <v>215</v>
      </c>
      <c r="G4388" s="23" t="s">
        <v>492</v>
      </c>
      <c r="H4388" s="32" t="s">
        <v>357</v>
      </c>
      <c r="I4388" s="32" t="s">
        <v>55</v>
      </c>
      <c r="J4388" s="135">
        <v>171</v>
      </c>
      <c r="K4388" s="28">
        <v>0.98829999999999996</v>
      </c>
      <c r="L4388" s="77">
        <v>0.9</v>
      </c>
      <c r="Q4388" s="106"/>
    </row>
    <row r="4389" spans="1:17" x14ac:dyDescent="0.25">
      <c r="A4389" t="s">
        <v>331</v>
      </c>
      <c r="B4389" s="25">
        <v>2022</v>
      </c>
      <c r="C4389" s="25" t="s">
        <v>3</v>
      </c>
      <c r="D4389" s="25" t="s">
        <v>493</v>
      </c>
      <c r="E4389" s="25" t="s">
        <v>214</v>
      </c>
      <c r="F4389" s="23" t="s">
        <v>215</v>
      </c>
      <c r="G4389" s="23" t="s">
        <v>492</v>
      </c>
      <c r="H4389" s="32" t="s">
        <v>357</v>
      </c>
      <c r="I4389" s="32" t="s">
        <v>55</v>
      </c>
      <c r="J4389" s="135">
        <v>167</v>
      </c>
      <c r="K4389" s="28">
        <v>1</v>
      </c>
      <c r="L4389" s="77">
        <v>0.9</v>
      </c>
      <c r="Q4389" s="106"/>
    </row>
    <row r="4390" spans="1:17" x14ac:dyDescent="0.25">
      <c r="A4390" t="s">
        <v>331</v>
      </c>
      <c r="B4390" s="25">
        <v>2023</v>
      </c>
      <c r="C4390" s="25" t="s">
        <v>0</v>
      </c>
      <c r="D4390" s="25" t="s">
        <v>537</v>
      </c>
      <c r="E4390" s="25" t="s">
        <v>214</v>
      </c>
      <c r="F4390" s="23" t="s">
        <v>215</v>
      </c>
      <c r="G4390" s="23" t="s">
        <v>492</v>
      </c>
      <c r="H4390" s="32" t="s">
        <v>357</v>
      </c>
      <c r="I4390" s="32" t="s">
        <v>55</v>
      </c>
      <c r="J4390" s="135">
        <v>157</v>
      </c>
      <c r="K4390" s="28">
        <v>0.94903999999999999</v>
      </c>
      <c r="L4390" s="77">
        <v>0.9</v>
      </c>
      <c r="Q4390" s="106"/>
    </row>
    <row r="4391" spans="1:17" x14ac:dyDescent="0.25">
      <c r="A4391" t="s">
        <v>331</v>
      </c>
      <c r="B4391" s="25">
        <v>2018</v>
      </c>
      <c r="C4391" s="25" t="s">
        <v>0</v>
      </c>
      <c r="D4391" s="25" t="s">
        <v>54</v>
      </c>
      <c r="E4391" s="25" t="s">
        <v>216</v>
      </c>
      <c r="F4391" s="23" t="s">
        <v>217</v>
      </c>
      <c r="G4391" s="23" t="s">
        <v>492</v>
      </c>
      <c r="H4391" s="32" t="s">
        <v>353</v>
      </c>
      <c r="I4391" s="32" t="s">
        <v>55</v>
      </c>
      <c r="J4391" s="135">
        <v>103</v>
      </c>
      <c r="K4391" s="28">
        <v>0.72816000000000003</v>
      </c>
      <c r="L4391" s="77">
        <v>0.9</v>
      </c>
      <c r="Q4391" s="106"/>
    </row>
    <row r="4392" spans="1:17" x14ac:dyDescent="0.25">
      <c r="A4392" t="s">
        <v>331</v>
      </c>
      <c r="B4392" s="25">
        <v>2018</v>
      </c>
      <c r="C4392" s="25" t="s">
        <v>1</v>
      </c>
      <c r="D4392" s="25" t="s">
        <v>56</v>
      </c>
      <c r="E4392" s="25" t="s">
        <v>216</v>
      </c>
      <c r="F4392" s="23" t="s">
        <v>217</v>
      </c>
      <c r="G4392" s="23" t="s">
        <v>492</v>
      </c>
      <c r="H4392" s="32" t="s">
        <v>353</v>
      </c>
      <c r="I4392" s="32" t="s">
        <v>55</v>
      </c>
      <c r="J4392" s="135">
        <v>128</v>
      </c>
      <c r="K4392" s="28">
        <v>0.72655999999999998</v>
      </c>
      <c r="L4392" s="77">
        <v>0.9</v>
      </c>
      <c r="Q4392" s="106"/>
    </row>
    <row r="4393" spans="1:17" x14ac:dyDescent="0.25">
      <c r="A4393" t="s">
        <v>331</v>
      </c>
      <c r="B4393" s="25">
        <v>2018</v>
      </c>
      <c r="C4393" s="25" t="s">
        <v>2</v>
      </c>
      <c r="D4393" s="25" t="s">
        <v>57</v>
      </c>
      <c r="E4393" s="25" t="s">
        <v>216</v>
      </c>
      <c r="F4393" s="23" t="s">
        <v>217</v>
      </c>
      <c r="G4393" s="23" t="s">
        <v>492</v>
      </c>
      <c r="H4393" s="32" t="s">
        <v>353</v>
      </c>
      <c r="I4393" s="32" t="s">
        <v>55</v>
      </c>
      <c r="J4393" s="135">
        <v>120</v>
      </c>
      <c r="K4393" s="28">
        <v>0.7</v>
      </c>
      <c r="L4393" s="77">
        <v>0.9</v>
      </c>
      <c r="Q4393" s="106"/>
    </row>
    <row r="4394" spans="1:17" x14ac:dyDescent="0.25">
      <c r="A4394" t="s">
        <v>331</v>
      </c>
      <c r="B4394" s="25">
        <v>2018</v>
      </c>
      <c r="C4394" s="25" t="s">
        <v>3</v>
      </c>
      <c r="D4394" s="25" t="s">
        <v>58</v>
      </c>
      <c r="E4394" s="25" t="s">
        <v>216</v>
      </c>
      <c r="F4394" s="23" t="s">
        <v>217</v>
      </c>
      <c r="G4394" s="23" t="s">
        <v>492</v>
      </c>
      <c r="H4394" s="32" t="s">
        <v>353</v>
      </c>
      <c r="I4394" s="32" t="s">
        <v>55</v>
      </c>
      <c r="J4394" s="135">
        <v>125</v>
      </c>
      <c r="K4394" s="28">
        <v>0.85599999999999998</v>
      </c>
      <c r="L4394" s="77">
        <v>0.9</v>
      </c>
      <c r="Q4394" s="106"/>
    </row>
    <row r="4395" spans="1:17" x14ac:dyDescent="0.25">
      <c r="A4395" t="s">
        <v>331</v>
      </c>
      <c r="B4395" s="25">
        <v>2019</v>
      </c>
      <c r="C4395" s="25" t="s">
        <v>0</v>
      </c>
      <c r="D4395" s="25" t="s">
        <v>59</v>
      </c>
      <c r="E4395" s="25" t="s">
        <v>216</v>
      </c>
      <c r="F4395" s="23" t="s">
        <v>217</v>
      </c>
      <c r="G4395" s="23" t="s">
        <v>492</v>
      </c>
      <c r="H4395" s="32" t="s">
        <v>353</v>
      </c>
      <c r="I4395" s="32" t="s">
        <v>55</v>
      </c>
      <c r="J4395" s="135">
        <v>98</v>
      </c>
      <c r="K4395" s="28">
        <v>0.92857000000000001</v>
      </c>
      <c r="L4395" s="77">
        <v>0.9</v>
      </c>
      <c r="Q4395" s="106"/>
    </row>
    <row r="4396" spans="1:17" x14ac:dyDescent="0.25">
      <c r="A4396" t="s">
        <v>331</v>
      </c>
      <c r="B4396" s="25">
        <v>2019</v>
      </c>
      <c r="C4396" s="25" t="s">
        <v>1</v>
      </c>
      <c r="D4396" s="25" t="s">
        <v>60</v>
      </c>
      <c r="E4396" s="25" t="s">
        <v>216</v>
      </c>
      <c r="F4396" s="23" t="s">
        <v>217</v>
      </c>
      <c r="G4396" s="23" t="s">
        <v>492</v>
      </c>
      <c r="H4396" s="32" t="s">
        <v>353</v>
      </c>
      <c r="I4396" s="32" t="s">
        <v>55</v>
      </c>
      <c r="J4396" s="135">
        <v>84</v>
      </c>
      <c r="K4396" s="28">
        <v>0.89285999999999999</v>
      </c>
      <c r="L4396" s="77">
        <v>0.9</v>
      </c>
      <c r="Q4396" s="106"/>
    </row>
    <row r="4397" spans="1:17" x14ac:dyDescent="0.25">
      <c r="A4397" t="s">
        <v>331</v>
      </c>
      <c r="B4397" s="25">
        <v>2019</v>
      </c>
      <c r="C4397" s="25" t="s">
        <v>2</v>
      </c>
      <c r="D4397" s="25" t="s">
        <v>61</v>
      </c>
      <c r="E4397" s="25" t="s">
        <v>216</v>
      </c>
      <c r="F4397" s="23" t="s">
        <v>217</v>
      </c>
      <c r="G4397" s="23" t="s">
        <v>492</v>
      </c>
      <c r="H4397" s="32" t="s">
        <v>353</v>
      </c>
      <c r="I4397" s="32" t="s">
        <v>55</v>
      </c>
      <c r="J4397" s="135">
        <v>108</v>
      </c>
      <c r="K4397" s="28">
        <v>0.90741000000000005</v>
      </c>
      <c r="L4397" s="77">
        <v>0.9</v>
      </c>
      <c r="Q4397" s="106"/>
    </row>
    <row r="4398" spans="1:17" x14ac:dyDescent="0.25">
      <c r="A4398" t="s">
        <v>331</v>
      </c>
      <c r="B4398" s="25">
        <v>2019</v>
      </c>
      <c r="C4398" s="25" t="s">
        <v>3</v>
      </c>
      <c r="D4398" s="25" t="s">
        <v>62</v>
      </c>
      <c r="E4398" s="25" t="s">
        <v>216</v>
      </c>
      <c r="F4398" s="23" t="s">
        <v>217</v>
      </c>
      <c r="G4398" s="23" t="s">
        <v>492</v>
      </c>
      <c r="H4398" s="32" t="s">
        <v>353</v>
      </c>
      <c r="I4398" s="32" t="s">
        <v>55</v>
      </c>
      <c r="J4398" s="135">
        <v>97</v>
      </c>
      <c r="K4398" s="28">
        <v>0.90722000000000003</v>
      </c>
      <c r="L4398" s="77">
        <v>0.9</v>
      </c>
      <c r="Q4398" s="106"/>
    </row>
    <row r="4399" spans="1:17" x14ac:dyDescent="0.25">
      <c r="A4399" t="s">
        <v>331</v>
      </c>
      <c r="B4399" s="25">
        <v>2020</v>
      </c>
      <c r="C4399" s="25" t="s">
        <v>0</v>
      </c>
      <c r="D4399" s="25" t="s">
        <v>63</v>
      </c>
      <c r="E4399" s="25" t="s">
        <v>216</v>
      </c>
      <c r="F4399" s="23" t="s">
        <v>217</v>
      </c>
      <c r="G4399" s="23" t="s">
        <v>492</v>
      </c>
      <c r="H4399" s="32" t="s">
        <v>353</v>
      </c>
      <c r="I4399" s="32" t="s">
        <v>55</v>
      </c>
      <c r="J4399" s="135">
        <v>84</v>
      </c>
      <c r="K4399" s="28">
        <v>0.59523999999999999</v>
      </c>
      <c r="L4399" s="77">
        <v>0.9</v>
      </c>
      <c r="Q4399" s="106"/>
    </row>
    <row r="4400" spans="1:17" x14ac:dyDescent="0.25">
      <c r="A4400" t="s">
        <v>331</v>
      </c>
      <c r="B4400" s="25">
        <v>2020</v>
      </c>
      <c r="C4400" s="25" t="s">
        <v>1</v>
      </c>
      <c r="D4400" s="25" t="s">
        <v>64</v>
      </c>
      <c r="E4400" s="25" t="s">
        <v>216</v>
      </c>
      <c r="F4400" s="23" t="s">
        <v>217</v>
      </c>
      <c r="G4400" s="23" t="s">
        <v>492</v>
      </c>
      <c r="H4400" s="32" t="s">
        <v>353</v>
      </c>
      <c r="I4400" s="32" t="s">
        <v>55</v>
      </c>
      <c r="J4400" s="135">
        <v>58</v>
      </c>
      <c r="K4400" s="28">
        <v>0.62068999999999996</v>
      </c>
      <c r="L4400" s="77">
        <v>0.9</v>
      </c>
      <c r="Q4400" s="106"/>
    </row>
    <row r="4401" spans="1:17" x14ac:dyDescent="0.25">
      <c r="A4401" t="s">
        <v>331</v>
      </c>
      <c r="B4401" s="25">
        <v>2020</v>
      </c>
      <c r="C4401" s="25" t="s">
        <v>2</v>
      </c>
      <c r="D4401" s="25" t="s">
        <v>65</v>
      </c>
      <c r="E4401" s="25" t="s">
        <v>216</v>
      </c>
      <c r="F4401" s="23" t="s">
        <v>217</v>
      </c>
      <c r="G4401" s="23" t="s">
        <v>492</v>
      </c>
      <c r="H4401" s="32" t="s">
        <v>353</v>
      </c>
      <c r="I4401" s="32" t="s">
        <v>55</v>
      </c>
      <c r="J4401" s="135">
        <v>97</v>
      </c>
      <c r="K4401" s="28">
        <v>0.70103000000000004</v>
      </c>
      <c r="L4401" s="77">
        <v>0.9</v>
      </c>
      <c r="Q4401" s="106"/>
    </row>
    <row r="4402" spans="1:17" x14ac:dyDescent="0.25">
      <c r="A4402" t="s">
        <v>331</v>
      </c>
      <c r="B4402" s="25">
        <v>2020</v>
      </c>
      <c r="C4402" s="25" t="s">
        <v>3</v>
      </c>
      <c r="D4402" s="25" t="s">
        <v>66</v>
      </c>
      <c r="E4402" s="25" t="s">
        <v>216</v>
      </c>
      <c r="F4402" s="23" t="s">
        <v>217</v>
      </c>
      <c r="G4402" s="23" t="s">
        <v>492</v>
      </c>
      <c r="H4402" s="32" t="s">
        <v>353</v>
      </c>
      <c r="I4402" s="32" t="s">
        <v>55</v>
      </c>
      <c r="J4402" s="135">
        <v>103</v>
      </c>
      <c r="K4402" s="28">
        <v>0.83494999999999997</v>
      </c>
      <c r="L4402" s="77">
        <v>0.9</v>
      </c>
      <c r="Q4402" s="106"/>
    </row>
    <row r="4403" spans="1:17" x14ac:dyDescent="0.25">
      <c r="A4403" t="s">
        <v>331</v>
      </c>
      <c r="B4403" s="25">
        <v>2021</v>
      </c>
      <c r="C4403" s="25" t="s">
        <v>0</v>
      </c>
      <c r="D4403" s="25" t="s">
        <v>67</v>
      </c>
      <c r="E4403" s="25" t="s">
        <v>216</v>
      </c>
      <c r="F4403" s="23" t="s">
        <v>217</v>
      </c>
      <c r="G4403" s="23" t="s">
        <v>492</v>
      </c>
      <c r="H4403" s="32" t="s">
        <v>353</v>
      </c>
      <c r="I4403" s="32" t="s">
        <v>55</v>
      </c>
      <c r="J4403" s="135">
        <v>98</v>
      </c>
      <c r="K4403" s="28">
        <v>0.55101999999999995</v>
      </c>
      <c r="L4403" s="77">
        <v>0.9</v>
      </c>
      <c r="Q4403" s="106"/>
    </row>
    <row r="4404" spans="1:17" x14ac:dyDescent="0.25">
      <c r="A4404" t="s">
        <v>331</v>
      </c>
      <c r="B4404" s="25">
        <v>2021</v>
      </c>
      <c r="C4404" s="25" t="s">
        <v>1</v>
      </c>
      <c r="D4404" s="25" t="s">
        <v>68</v>
      </c>
      <c r="E4404" s="25" t="s">
        <v>216</v>
      </c>
      <c r="F4404" s="23" t="s">
        <v>217</v>
      </c>
      <c r="G4404" s="23" t="s">
        <v>492</v>
      </c>
      <c r="H4404" s="32" t="s">
        <v>353</v>
      </c>
      <c r="I4404" s="32" t="s">
        <v>55</v>
      </c>
      <c r="J4404" s="135">
        <v>98</v>
      </c>
      <c r="K4404" s="28">
        <v>0.57142999999999999</v>
      </c>
      <c r="L4404" s="77">
        <v>0.9</v>
      </c>
      <c r="Q4404" s="106"/>
    </row>
    <row r="4405" spans="1:17" x14ac:dyDescent="0.25">
      <c r="A4405" t="s">
        <v>331</v>
      </c>
      <c r="B4405" s="25">
        <v>2021</v>
      </c>
      <c r="C4405" s="25" t="s">
        <v>2</v>
      </c>
      <c r="D4405" s="25" t="s">
        <v>69</v>
      </c>
      <c r="E4405" s="25" t="s">
        <v>216</v>
      </c>
      <c r="F4405" s="23" t="s">
        <v>217</v>
      </c>
      <c r="G4405" s="23" t="s">
        <v>492</v>
      </c>
      <c r="H4405" s="32" t="s">
        <v>353</v>
      </c>
      <c r="I4405" s="32" t="s">
        <v>55</v>
      </c>
      <c r="J4405" s="135">
        <v>105</v>
      </c>
      <c r="K4405" s="28">
        <v>0.40952</v>
      </c>
      <c r="L4405" s="77">
        <v>0.9</v>
      </c>
      <c r="Q4405" s="106"/>
    </row>
    <row r="4406" spans="1:17" x14ac:dyDescent="0.25">
      <c r="A4406" t="s">
        <v>331</v>
      </c>
      <c r="B4406" s="25">
        <v>2021</v>
      </c>
      <c r="C4406" s="25" t="s">
        <v>3</v>
      </c>
      <c r="D4406" s="25" t="s">
        <v>70</v>
      </c>
      <c r="E4406" s="25" t="s">
        <v>216</v>
      </c>
      <c r="F4406" s="23" t="s">
        <v>217</v>
      </c>
      <c r="G4406" s="23" t="s">
        <v>492</v>
      </c>
      <c r="H4406" s="32" t="s">
        <v>353</v>
      </c>
      <c r="I4406" s="32" t="s">
        <v>55</v>
      </c>
      <c r="J4406" s="135">
        <v>84</v>
      </c>
      <c r="K4406" s="28">
        <v>0.45238</v>
      </c>
      <c r="L4406" s="77">
        <v>0.9</v>
      </c>
      <c r="Q4406" s="106"/>
    </row>
    <row r="4407" spans="1:17" x14ac:dyDescent="0.25">
      <c r="A4407" t="s">
        <v>331</v>
      </c>
      <c r="B4407" s="25">
        <v>2022</v>
      </c>
      <c r="C4407" s="25" t="s">
        <v>0</v>
      </c>
      <c r="D4407" s="25" t="s">
        <v>71</v>
      </c>
      <c r="E4407" s="25" t="s">
        <v>216</v>
      </c>
      <c r="F4407" s="23" t="s">
        <v>217</v>
      </c>
      <c r="G4407" s="23" t="s">
        <v>492</v>
      </c>
      <c r="H4407" s="32" t="s">
        <v>353</v>
      </c>
      <c r="I4407" s="32" t="s">
        <v>55</v>
      </c>
      <c r="J4407" s="135">
        <v>85</v>
      </c>
      <c r="K4407" s="28">
        <v>0.38823999999999997</v>
      </c>
      <c r="L4407" s="77">
        <v>0.9</v>
      </c>
      <c r="Q4407" s="106"/>
    </row>
    <row r="4408" spans="1:17" x14ac:dyDescent="0.25">
      <c r="A4408" t="s">
        <v>331</v>
      </c>
      <c r="B4408" s="25">
        <v>2022</v>
      </c>
      <c r="C4408" s="25" t="s">
        <v>1</v>
      </c>
      <c r="D4408" s="25" t="s">
        <v>72</v>
      </c>
      <c r="E4408" s="25" t="s">
        <v>216</v>
      </c>
      <c r="F4408" s="23" t="s">
        <v>217</v>
      </c>
      <c r="G4408" s="23" t="s">
        <v>492</v>
      </c>
      <c r="H4408" s="32" t="s">
        <v>353</v>
      </c>
      <c r="I4408" s="32" t="s">
        <v>55</v>
      </c>
      <c r="J4408" s="135">
        <v>104</v>
      </c>
      <c r="K4408" s="28">
        <v>0.35576999999999998</v>
      </c>
      <c r="L4408" s="77">
        <v>0.9</v>
      </c>
      <c r="Q4408" s="106"/>
    </row>
    <row r="4409" spans="1:17" x14ac:dyDescent="0.25">
      <c r="A4409" t="s">
        <v>331</v>
      </c>
      <c r="B4409" s="25">
        <v>2022</v>
      </c>
      <c r="C4409" s="25" t="s">
        <v>2</v>
      </c>
      <c r="D4409" s="25" t="s">
        <v>73</v>
      </c>
      <c r="E4409" s="25" t="s">
        <v>216</v>
      </c>
      <c r="F4409" s="23" t="s">
        <v>217</v>
      </c>
      <c r="G4409" s="23" t="s">
        <v>492</v>
      </c>
      <c r="H4409" s="32" t="s">
        <v>353</v>
      </c>
      <c r="I4409" s="32" t="s">
        <v>55</v>
      </c>
      <c r="J4409" s="135">
        <v>105</v>
      </c>
      <c r="K4409" s="28">
        <v>0.37142999999999998</v>
      </c>
      <c r="L4409" s="77">
        <v>0.9</v>
      </c>
      <c r="Q4409" s="106"/>
    </row>
    <row r="4410" spans="1:17" x14ac:dyDescent="0.25">
      <c r="A4410" t="s">
        <v>331</v>
      </c>
      <c r="B4410" s="25">
        <v>2022</v>
      </c>
      <c r="C4410" s="25" t="s">
        <v>3</v>
      </c>
      <c r="D4410" s="25" t="s">
        <v>493</v>
      </c>
      <c r="E4410" s="25" t="s">
        <v>216</v>
      </c>
      <c r="F4410" s="23" t="s">
        <v>217</v>
      </c>
      <c r="G4410" s="23" t="s">
        <v>492</v>
      </c>
      <c r="H4410" s="32" t="s">
        <v>353</v>
      </c>
      <c r="I4410" s="32" t="s">
        <v>55</v>
      </c>
      <c r="J4410" s="135">
        <v>86</v>
      </c>
      <c r="K4410" s="28">
        <v>0.46511999999999998</v>
      </c>
      <c r="L4410" s="77">
        <v>0.9</v>
      </c>
      <c r="Q4410" s="106"/>
    </row>
    <row r="4411" spans="1:17" x14ac:dyDescent="0.25">
      <c r="A4411" t="s">
        <v>331</v>
      </c>
      <c r="B4411" s="25">
        <v>2023</v>
      </c>
      <c r="C4411" s="25" t="s">
        <v>0</v>
      </c>
      <c r="D4411" s="25" t="s">
        <v>537</v>
      </c>
      <c r="E4411" s="25" t="s">
        <v>216</v>
      </c>
      <c r="F4411" s="23" t="s">
        <v>217</v>
      </c>
      <c r="G4411" s="23" t="s">
        <v>492</v>
      </c>
      <c r="H4411" s="32" t="s">
        <v>353</v>
      </c>
      <c r="I4411" s="32" t="s">
        <v>55</v>
      </c>
      <c r="J4411" s="135">
        <v>84</v>
      </c>
      <c r="K4411" s="28">
        <v>0.36904999999999999</v>
      </c>
      <c r="L4411" s="77">
        <v>0.9</v>
      </c>
      <c r="Q4411" s="106"/>
    </row>
    <row r="4412" spans="1:17" x14ac:dyDescent="0.25">
      <c r="A4412" t="s">
        <v>331</v>
      </c>
      <c r="B4412" s="25">
        <v>2018</v>
      </c>
      <c r="C4412" s="25" t="s">
        <v>0</v>
      </c>
      <c r="D4412" s="25" t="s">
        <v>54</v>
      </c>
      <c r="E4412" s="25" t="s">
        <v>218</v>
      </c>
      <c r="F4412" s="23" t="s">
        <v>219</v>
      </c>
      <c r="G4412" s="23" t="s">
        <v>492</v>
      </c>
      <c r="H4412" s="32" t="s">
        <v>355</v>
      </c>
      <c r="I4412" s="32" t="s">
        <v>55</v>
      </c>
      <c r="J4412" s="135">
        <v>84</v>
      </c>
      <c r="K4412" s="28">
        <v>0.42857000000000001</v>
      </c>
      <c r="L4412" s="77">
        <v>0.9</v>
      </c>
      <c r="Q4412" s="106"/>
    </row>
    <row r="4413" spans="1:17" x14ac:dyDescent="0.25">
      <c r="A4413" t="s">
        <v>331</v>
      </c>
      <c r="B4413" s="25">
        <v>2018</v>
      </c>
      <c r="C4413" s="25" t="s">
        <v>1</v>
      </c>
      <c r="D4413" s="25" t="s">
        <v>56</v>
      </c>
      <c r="E4413" s="25" t="s">
        <v>218</v>
      </c>
      <c r="F4413" s="23" t="s">
        <v>219</v>
      </c>
      <c r="G4413" s="23" t="s">
        <v>492</v>
      </c>
      <c r="H4413" s="32" t="s">
        <v>355</v>
      </c>
      <c r="I4413" s="32" t="s">
        <v>55</v>
      </c>
      <c r="J4413" s="135">
        <v>86</v>
      </c>
      <c r="K4413" s="28">
        <v>0.59301999999999999</v>
      </c>
      <c r="L4413" s="77">
        <v>0.9</v>
      </c>
      <c r="Q4413" s="106"/>
    </row>
    <row r="4414" spans="1:17" x14ac:dyDescent="0.25">
      <c r="A4414" t="s">
        <v>331</v>
      </c>
      <c r="B4414" s="25">
        <v>2018</v>
      </c>
      <c r="C4414" s="25" t="s">
        <v>2</v>
      </c>
      <c r="D4414" s="25" t="s">
        <v>57</v>
      </c>
      <c r="E4414" s="25" t="s">
        <v>218</v>
      </c>
      <c r="F4414" s="23" t="s">
        <v>219</v>
      </c>
      <c r="G4414" s="23" t="s">
        <v>492</v>
      </c>
      <c r="H4414" s="32" t="s">
        <v>355</v>
      </c>
      <c r="I4414" s="32" t="s">
        <v>55</v>
      </c>
      <c r="J4414" s="135">
        <v>78</v>
      </c>
      <c r="K4414" s="28">
        <v>0.60255999999999998</v>
      </c>
      <c r="L4414" s="77">
        <v>0.9</v>
      </c>
      <c r="Q4414" s="106"/>
    </row>
    <row r="4415" spans="1:17" x14ac:dyDescent="0.25">
      <c r="A4415" t="s">
        <v>331</v>
      </c>
      <c r="B4415" s="25">
        <v>2018</v>
      </c>
      <c r="C4415" s="25" t="s">
        <v>3</v>
      </c>
      <c r="D4415" s="25" t="s">
        <v>58</v>
      </c>
      <c r="E4415" s="25" t="s">
        <v>218</v>
      </c>
      <c r="F4415" s="23" t="s">
        <v>219</v>
      </c>
      <c r="G4415" s="23" t="s">
        <v>492</v>
      </c>
      <c r="H4415" s="32" t="s">
        <v>355</v>
      </c>
      <c r="I4415" s="32" t="s">
        <v>55</v>
      </c>
      <c r="J4415" s="135">
        <v>76</v>
      </c>
      <c r="K4415" s="28">
        <v>0.82894999999999996</v>
      </c>
      <c r="L4415" s="77">
        <v>0.9</v>
      </c>
      <c r="Q4415" s="106"/>
    </row>
    <row r="4416" spans="1:17" x14ac:dyDescent="0.25">
      <c r="A4416" t="s">
        <v>331</v>
      </c>
      <c r="B4416" s="25">
        <v>2019</v>
      </c>
      <c r="C4416" s="25" t="s">
        <v>0</v>
      </c>
      <c r="D4416" s="25" t="s">
        <v>59</v>
      </c>
      <c r="E4416" s="25" t="s">
        <v>218</v>
      </c>
      <c r="F4416" s="23" t="s">
        <v>219</v>
      </c>
      <c r="G4416" s="23" t="s">
        <v>492</v>
      </c>
      <c r="H4416" s="32" t="s">
        <v>355</v>
      </c>
      <c r="I4416" s="32" t="s">
        <v>55</v>
      </c>
      <c r="J4416" s="135">
        <v>83</v>
      </c>
      <c r="K4416" s="28">
        <v>0.77107999999999999</v>
      </c>
      <c r="L4416" s="77">
        <v>0.9</v>
      </c>
      <c r="Q4416" s="106"/>
    </row>
    <row r="4417" spans="1:17" x14ac:dyDescent="0.25">
      <c r="A4417" t="s">
        <v>331</v>
      </c>
      <c r="B4417" s="25">
        <v>2019</v>
      </c>
      <c r="C4417" s="25" t="s">
        <v>1</v>
      </c>
      <c r="D4417" s="25" t="s">
        <v>60</v>
      </c>
      <c r="E4417" s="25" t="s">
        <v>218</v>
      </c>
      <c r="F4417" s="23" t="s">
        <v>219</v>
      </c>
      <c r="G4417" s="23" t="s">
        <v>492</v>
      </c>
      <c r="H4417" s="32" t="s">
        <v>355</v>
      </c>
      <c r="I4417" s="32" t="s">
        <v>55</v>
      </c>
      <c r="J4417" s="135">
        <v>80</v>
      </c>
      <c r="K4417" s="28">
        <v>0.78749999999999998</v>
      </c>
      <c r="L4417" s="77">
        <v>0.9</v>
      </c>
      <c r="Q4417" s="106"/>
    </row>
    <row r="4418" spans="1:17" x14ac:dyDescent="0.25">
      <c r="A4418" t="s">
        <v>331</v>
      </c>
      <c r="B4418" s="25">
        <v>2019</v>
      </c>
      <c r="C4418" s="25" t="s">
        <v>2</v>
      </c>
      <c r="D4418" s="25" t="s">
        <v>61</v>
      </c>
      <c r="E4418" s="25" t="s">
        <v>218</v>
      </c>
      <c r="F4418" s="23" t="s">
        <v>219</v>
      </c>
      <c r="G4418" s="23" t="s">
        <v>492</v>
      </c>
      <c r="H4418" s="32" t="s">
        <v>355</v>
      </c>
      <c r="I4418" s="32" t="s">
        <v>55</v>
      </c>
      <c r="J4418" s="135">
        <v>72</v>
      </c>
      <c r="K4418" s="28">
        <v>0.76388999999999996</v>
      </c>
      <c r="L4418" s="77">
        <v>0.9</v>
      </c>
      <c r="Q4418" s="106"/>
    </row>
    <row r="4419" spans="1:17" x14ac:dyDescent="0.25">
      <c r="A4419" t="s">
        <v>331</v>
      </c>
      <c r="B4419" s="25">
        <v>2019</v>
      </c>
      <c r="C4419" s="25" t="s">
        <v>3</v>
      </c>
      <c r="D4419" s="25" t="s">
        <v>62</v>
      </c>
      <c r="E4419" s="25" t="s">
        <v>218</v>
      </c>
      <c r="F4419" s="23" t="s">
        <v>219</v>
      </c>
      <c r="G4419" s="23" t="s">
        <v>492</v>
      </c>
      <c r="H4419" s="32" t="s">
        <v>355</v>
      </c>
      <c r="I4419" s="32" t="s">
        <v>55</v>
      </c>
      <c r="J4419" s="135">
        <v>87</v>
      </c>
      <c r="K4419" s="28">
        <v>0.74712999999999996</v>
      </c>
      <c r="L4419" s="77">
        <v>0.9</v>
      </c>
      <c r="Q4419" s="106"/>
    </row>
    <row r="4420" spans="1:17" x14ac:dyDescent="0.25">
      <c r="A4420" t="s">
        <v>331</v>
      </c>
      <c r="B4420" s="25">
        <v>2020</v>
      </c>
      <c r="C4420" s="25" t="s">
        <v>0</v>
      </c>
      <c r="D4420" s="25" t="s">
        <v>63</v>
      </c>
      <c r="E4420" s="25" t="s">
        <v>218</v>
      </c>
      <c r="F4420" s="23" t="s">
        <v>219</v>
      </c>
      <c r="G4420" s="23" t="s">
        <v>492</v>
      </c>
      <c r="H4420" s="32" t="s">
        <v>355</v>
      </c>
      <c r="I4420" s="32" t="s">
        <v>55</v>
      </c>
      <c r="J4420" s="135">
        <v>69</v>
      </c>
      <c r="K4420" s="28">
        <v>0.76812000000000002</v>
      </c>
      <c r="L4420" s="77">
        <v>0.9</v>
      </c>
      <c r="Q4420" s="106"/>
    </row>
    <row r="4421" spans="1:17" x14ac:dyDescent="0.25">
      <c r="A4421" t="s">
        <v>331</v>
      </c>
      <c r="B4421" s="25">
        <v>2020</v>
      </c>
      <c r="C4421" s="25" t="s">
        <v>1</v>
      </c>
      <c r="D4421" s="25" t="s">
        <v>64</v>
      </c>
      <c r="E4421" s="25" t="s">
        <v>218</v>
      </c>
      <c r="F4421" s="23" t="s">
        <v>219</v>
      </c>
      <c r="G4421" s="23" t="s">
        <v>492</v>
      </c>
      <c r="H4421" s="32" t="s">
        <v>355</v>
      </c>
      <c r="I4421" s="32" t="s">
        <v>55</v>
      </c>
      <c r="J4421" s="135">
        <v>48</v>
      </c>
      <c r="K4421" s="28">
        <v>0.875</v>
      </c>
      <c r="L4421" s="77">
        <v>0.9</v>
      </c>
      <c r="Q4421" s="106"/>
    </row>
    <row r="4422" spans="1:17" x14ac:dyDescent="0.25">
      <c r="A4422" t="s">
        <v>331</v>
      </c>
      <c r="B4422" s="25">
        <v>2020</v>
      </c>
      <c r="C4422" s="25" t="s">
        <v>2</v>
      </c>
      <c r="D4422" s="25" t="s">
        <v>65</v>
      </c>
      <c r="E4422" s="25" t="s">
        <v>218</v>
      </c>
      <c r="F4422" s="23" t="s">
        <v>219</v>
      </c>
      <c r="G4422" s="23" t="s">
        <v>492</v>
      </c>
      <c r="H4422" s="32" t="s">
        <v>355</v>
      </c>
      <c r="I4422" s="32" t="s">
        <v>55</v>
      </c>
      <c r="J4422" s="135">
        <v>70</v>
      </c>
      <c r="K4422" s="28">
        <v>0.87143000000000004</v>
      </c>
      <c r="L4422" s="77">
        <v>0.9</v>
      </c>
      <c r="Q4422" s="106"/>
    </row>
    <row r="4423" spans="1:17" x14ac:dyDescent="0.25">
      <c r="A4423" t="s">
        <v>331</v>
      </c>
      <c r="B4423" s="25">
        <v>2020</v>
      </c>
      <c r="C4423" s="25" t="s">
        <v>3</v>
      </c>
      <c r="D4423" s="25" t="s">
        <v>66</v>
      </c>
      <c r="E4423" s="25" t="s">
        <v>218</v>
      </c>
      <c r="F4423" s="23" t="s">
        <v>219</v>
      </c>
      <c r="G4423" s="23" t="s">
        <v>492</v>
      </c>
      <c r="H4423" s="32" t="s">
        <v>355</v>
      </c>
      <c r="I4423" s="32" t="s">
        <v>55</v>
      </c>
      <c r="J4423" s="135">
        <v>70</v>
      </c>
      <c r="K4423" s="28">
        <v>0.78571000000000002</v>
      </c>
      <c r="L4423" s="77">
        <v>0.9</v>
      </c>
      <c r="Q4423" s="106"/>
    </row>
    <row r="4424" spans="1:17" x14ac:dyDescent="0.25">
      <c r="A4424" t="s">
        <v>331</v>
      </c>
      <c r="B4424" s="25">
        <v>2021</v>
      </c>
      <c r="C4424" s="25" t="s">
        <v>0</v>
      </c>
      <c r="D4424" s="25" t="s">
        <v>67</v>
      </c>
      <c r="E4424" s="25" t="s">
        <v>218</v>
      </c>
      <c r="F4424" s="23" t="s">
        <v>219</v>
      </c>
      <c r="G4424" s="23" t="s">
        <v>492</v>
      </c>
      <c r="H4424" s="32" t="s">
        <v>355</v>
      </c>
      <c r="I4424" s="32" t="s">
        <v>55</v>
      </c>
      <c r="J4424" s="135">
        <v>60</v>
      </c>
      <c r="K4424" s="28">
        <v>0.66666999999999998</v>
      </c>
      <c r="L4424" s="77">
        <v>0.9</v>
      </c>
      <c r="Q4424" s="106"/>
    </row>
    <row r="4425" spans="1:17" x14ac:dyDescent="0.25">
      <c r="A4425" t="s">
        <v>331</v>
      </c>
      <c r="B4425" s="25">
        <v>2021</v>
      </c>
      <c r="C4425" s="25" t="s">
        <v>1</v>
      </c>
      <c r="D4425" s="25" t="s">
        <v>68</v>
      </c>
      <c r="E4425" s="25" t="s">
        <v>218</v>
      </c>
      <c r="F4425" s="23" t="s">
        <v>219</v>
      </c>
      <c r="G4425" s="23" t="s">
        <v>492</v>
      </c>
      <c r="H4425" s="32" t="s">
        <v>355</v>
      </c>
      <c r="I4425" s="32" t="s">
        <v>55</v>
      </c>
      <c r="J4425" s="135">
        <v>71</v>
      </c>
      <c r="K4425" s="28">
        <v>0.85914999999999997</v>
      </c>
      <c r="L4425" s="77">
        <v>0.9</v>
      </c>
      <c r="Q4425" s="106"/>
    </row>
    <row r="4426" spans="1:17" x14ac:dyDescent="0.25">
      <c r="A4426" t="s">
        <v>331</v>
      </c>
      <c r="B4426" s="25">
        <v>2021</v>
      </c>
      <c r="C4426" s="25" t="s">
        <v>2</v>
      </c>
      <c r="D4426" s="25" t="s">
        <v>69</v>
      </c>
      <c r="E4426" s="25" t="s">
        <v>218</v>
      </c>
      <c r="F4426" s="23" t="s">
        <v>219</v>
      </c>
      <c r="G4426" s="23" t="s">
        <v>492</v>
      </c>
      <c r="H4426" s="32" t="s">
        <v>355</v>
      </c>
      <c r="I4426" s="32" t="s">
        <v>55</v>
      </c>
      <c r="J4426" s="135">
        <v>74</v>
      </c>
      <c r="K4426" s="28">
        <v>0.78378000000000003</v>
      </c>
      <c r="L4426" s="77">
        <v>0.9</v>
      </c>
      <c r="Q4426" s="106"/>
    </row>
    <row r="4427" spans="1:17" x14ac:dyDescent="0.25">
      <c r="A4427" t="s">
        <v>331</v>
      </c>
      <c r="B4427" s="25">
        <v>2021</v>
      </c>
      <c r="C4427" s="25" t="s">
        <v>3</v>
      </c>
      <c r="D4427" s="25" t="s">
        <v>70</v>
      </c>
      <c r="E4427" s="25" t="s">
        <v>218</v>
      </c>
      <c r="F4427" s="23" t="s">
        <v>219</v>
      </c>
      <c r="G4427" s="23" t="s">
        <v>492</v>
      </c>
      <c r="H4427" s="32" t="s">
        <v>355</v>
      </c>
      <c r="I4427" s="32" t="s">
        <v>55</v>
      </c>
      <c r="J4427" s="135">
        <v>68</v>
      </c>
      <c r="K4427" s="28">
        <v>0.73529</v>
      </c>
      <c r="L4427" s="77">
        <v>0.9</v>
      </c>
      <c r="Q4427" s="106"/>
    </row>
    <row r="4428" spans="1:17" x14ac:dyDescent="0.25">
      <c r="A4428" t="s">
        <v>331</v>
      </c>
      <c r="B4428" s="25">
        <v>2022</v>
      </c>
      <c r="C4428" s="25" t="s">
        <v>0</v>
      </c>
      <c r="D4428" s="25" t="s">
        <v>71</v>
      </c>
      <c r="E4428" s="25" t="s">
        <v>218</v>
      </c>
      <c r="F4428" s="23" t="s">
        <v>219</v>
      </c>
      <c r="G4428" s="23" t="s">
        <v>492</v>
      </c>
      <c r="H4428" s="32" t="s">
        <v>355</v>
      </c>
      <c r="I4428" s="32" t="s">
        <v>55</v>
      </c>
      <c r="J4428" s="135">
        <v>70</v>
      </c>
      <c r="K4428" s="28">
        <v>0.64285999999999999</v>
      </c>
      <c r="L4428" s="77">
        <v>0.9</v>
      </c>
      <c r="Q4428" s="106"/>
    </row>
    <row r="4429" spans="1:17" x14ac:dyDescent="0.25">
      <c r="A4429" t="s">
        <v>331</v>
      </c>
      <c r="B4429" s="25">
        <v>2022</v>
      </c>
      <c r="C4429" s="25" t="s">
        <v>1</v>
      </c>
      <c r="D4429" s="25" t="s">
        <v>72</v>
      </c>
      <c r="E4429" s="25" t="s">
        <v>218</v>
      </c>
      <c r="F4429" s="23" t="s">
        <v>219</v>
      </c>
      <c r="G4429" s="23" t="s">
        <v>492</v>
      </c>
      <c r="H4429" s="32" t="s">
        <v>355</v>
      </c>
      <c r="I4429" s="32" t="s">
        <v>55</v>
      </c>
      <c r="J4429" s="135">
        <v>75</v>
      </c>
      <c r="K4429" s="28">
        <v>0.70667000000000002</v>
      </c>
      <c r="L4429" s="77">
        <v>0.9</v>
      </c>
      <c r="Q4429" s="106"/>
    </row>
    <row r="4430" spans="1:17" x14ac:dyDescent="0.25">
      <c r="A4430" t="s">
        <v>331</v>
      </c>
      <c r="B4430" s="25">
        <v>2022</v>
      </c>
      <c r="C4430" s="25" t="s">
        <v>2</v>
      </c>
      <c r="D4430" s="25" t="s">
        <v>73</v>
      </c>
      <c r="E4430" s="25" t="s">
        <v>218</v>
      </c>
      <c r="F4430" s="23" t="s">
        <v>219</v>
      </c>
      <c r="G4430" s="23" t="s">
        <v>492</v>
      </c>
      <c r="H4430" s="32" t="s">
        <v>355</v>
      </c>
      <c r="I4430" s="32" t="s">
        <v>55</v>
      </c>
      <c r="J4430" s="135">
        <v>84</v>
      </c>
      <c r="K4430" s="28">
        <v>0.77381</v>
      </c>
      <c r="L4430" s="77">
        <v>0.9</v>
      </c>
      <c r="Q4430" s="106"/>
    </row>
    <row r="4431" spans="1:17" x14ac:dyDescent="0.25">
      <c r="A4431" t="s">
        <v>331</v>
      </c>
      <c r="B4431" s="25">
        <v>2022</v>
      </c>
      <c r="C4431" s="25" t="s">
        <v>3</v>
      </c>
      <c r="D4431" s="25" t="s">
        <v>493</v>
      </c>
      <c r="E4431" s="25" t="s">
        <v>218</v>
      </c>
      <c r="F4431" s="23" t="s">
        <v>219</v>
      </c>
      <c r="G4431" s="23" t="s">
        <v>492</v>
      </c>
      <c r="H4431" s="32" t="s">
        <v>355</v>
      </c>
      <c r="I4431" s="32" t="s">
        <v>55</v>
      </c>
      <c r="J4431" s="135">
        <v>68</v>
      </c>
      <c r="K4431" s="28">
        <v>0.77941000000000005</v>
      </c>
      <c r="L4431" s="77">
        <v>0.9</v>
      </c>
      <c r="Q4431" s="106"/>
    </row>
    <row r="4432" spans="1:17" x14ac:dyDescent="0.25">
      <c r="A4432" t="s">
        <v>331</v>
      </c>
      <c r="B4432" s="25">
        <v>2023</v>
      </c>
      <c r="C4432" s="25" t="s">
        <v>0</v>
      </c>
      <c r="D4432" s="25" t="s">
        <v>537</v>
      </c>
      <c r="E4432" s="25" t="s">
        <v>218</v>
      </c>
      <c r="F4432" s="23" t="s">
        <v>219</v>
      </c>
      <c r="G4432" s="23" t="s">
        <v>492</v>
      </c>
      <c r="H4432" s="32" t="s">
        <v>355</v>
      </c>
      <c r="I4432" s="32" t="s">
        <v>55</v>
      </c>
      <c r="J4432" s="135">
        <v>75</v>
      </c>
      <c r="K4432" s="28">
        <v>0.93332999999999999</v>
      </c>
      <c r="L4432" s="77">
        <v>0.9</v>
      </c>
      <c r="Q4432" s="106"/>
    </row>
    <row r="4433" spans="1:17" x14ac:dyDescent="0.25">
      <c r="A4433" t="s">
        <v>331</v>
      </c>
      <c r="B4433" s="25">
        <v>2018</v>
      </c>
      <c r="C4433" s="25" t="s">
        <v>0</v>
      </c>
      <c r="D4433" s="25" t="s">
        <v>54</v>
      </c>
      <c r="E4433" s="25" t="s">
        <v>492</v>
      </c>
      <c r="F4433" s="23" t="s">
        <v>357</v>
      </c>
      <c r="G4433" s="23" t="s">
        <v>492</v>
      </c>
      <c r="H4433" s="32" t="s">
        <v>357</v>
      </c>
      <c r="I4433" s="32" t="s">
        <v>55</v>
      </c>
      <c r="J4433" s="135">
        <v>644</v>
      </c>
      <c r="K4433" s="28">
        <v>0.31365999999999999</v>
      </c>
      <c r="L4433" s="77">
        <v>0.9</v>
      </c>
      <c r="Q4433" s="106"/>
    </row>
    <row r="4434" spans="1:17" x14ac:dyDescent="0.25">
      <c r="A4434" t="s">
        <v>331</v>
      </c>
      <c r="B4434" s="25">
        <v>2018</v>
      </c>
      <c r="C4434" s="25" t="s">
        <v>1</v>
      </c>
      <c r="D4434" s="25" t="s">
        <v>56</v>
      </c>
      <c r="E4434" s="25" t="s">
        <v>492</v>
      </c>
      <c r="F4434" s="23" t="s">
        <v>357</v>
      </c>
      <c r="G4434" s="23" t="s">
        <v>492</v>
      </c>
      <c r="H4434" s="32" t="s">
        <v>357</v>
      </c>
      <c r="I4434" s="32" t="s">
        <v>55</v>
      </c>
      <c r="J4434" s="135">
        <v>716</v>
      </c>
      <c r="K4434" s="28">
        <v>0.45950000000000002</v>
      </c>
      <c r="L4434" s="77">
        <v>0.9</v>
      </c>
      <c r="Q4434" s="106"/>
    </row>
    <row r="4435" spans="1:17" x14ac:dyDescent="0.25">
      <c r="A4435" t="s">
        <v>331</v>
      </c>
      <c r="B4435" s="25">
        <v>2018</v>
      </c>
      <c r="C4435" s="25" t="s">
        <v>2</v>
      </c>
      <c r="D4435" s="25" t="s">
        <v>57</v>
      </c>
      <c r="E4435" s="25" t="s">
        <v>492</v>
      </c>
      <c r="F4435" s="23" t="s">
        <v>357</v>
      </c>
      <c r="G4435" s="23" t="s">
        <v>492</v>
      </c>
      <c r="H4435" s="32" t="s">
        <v>357</v>
      </c>
      <c r="I4435" s="32" t="s">
        <v>55</v>
      </c>
      <c r="J4435" s="135">
        <v>775</v>
      </c>
      <c r="K4435" s="28">
        <v>0.44386999999999999</v>
      </c>
      <c r="L4435" s="77">
        <v>0.9</v>
      </c>
      <c r="Q4435" s="106"/>
    </row>
    <row r="4436" spans="1:17" x14ac:dyDescent="0.25">
      <c r="A4436" t="s">
        <v>331</v>
      </c>
      <c r="B4436" s="25">
        <v>2018</v>
      </c>
      <c r="C4436" s="25" t="s">
        <v>3</v>
      </c>
      <c r="D4436" s="25" t="s">
        <v>58</v>
      </c>
      <c r="E4436" s="25" t="s">
        <v>492</v>
      </c>
      <c r="F4436" s="23" t="s">
        <v>357</v>
      </c>
      <c r="G4436" s="23" t="s">
        <v>492</v>
      </c>
      <c r="H4436" s="32" t="s">
        <v>357</v>
      </c>
      <c r="I4436" s="32" t="s">
        <v>55</v>
      </c>
      <c r="J4436" s="135">
        <v>654</v>
      </c>
      <c r="K4436" s="28">
        <v>0.44801000000000002</v>
      </c>
      <c r="L4436" s="77">
        <v>0.9</v>
      </c>
      <c r="Q4436" s="106"/>
    </row>
    <row r="4437" spans="1:17" x14ac:dyDescent="0.25">
      <c r="A4437" t="s">
        <v>331</v>
      </c>
      <c r="B4437" s="25">
        <v>2019</v>
      </c>
      <c r="C4437" s="25" t="s">
        <v>0</v>
      </c>
      <c r="D4437" s="25" t="s">
        <v>59</v>
      </c>
      <c r="E4437" s="25" t="s">
        <v>492</v>
      </c>
      <c r="F4437" s="23" t="s">
        <v>357</v>
      </c>
      <c r="G4437" s="23" t="s">
        <v>492</v>
      </c>
      <c r="H4437" s="32" t="s">
        <v>357</v>
      </c>
      <c r="I4437" s="32" t="s">
        <v>55</v>
      </c>
      <c r="J4437" s="135">
        <v>637</v>
      </c>
      <c r="K4437" s="28">
        <v>0.53217999999999999</v>
      </c>
      <c r="L4437" s="77">
        <v>0.9</v>
      </c>
      <c r="Q4437" s="106"/>
    </row>
    <row r="4438" spans="1:17" x14ac:dyDescent="0.25">
      <c r="A4438" t="s">
        <v>331</v>
      </c>
      <c r="B4438" s="25">
        <v>2019</v>
      </c>
      <c r="C4438" s="25" t="s">
        <v>1</v>
      </c>
      <c r="D4438" s="25" t="s">
        <v>60</v>
      </c>
      <c r="E4438" s="25" t="s">
        <v>492</v>
      </c>
      <c r="F4438" s="23" t="s">
        <v>357</v>
      </c>
      <c r="G4438" s="23" t="s">
        <v>492</v>
      </c>
      <c r="H4438" s="32" t="s">
        <v>357</v>
      </c>
      <c r="I4438" s="32" t="s">
        <v>55</v>
      </c>
      <c r="J4438" s="135">
        <v>703</v>
      </c>
      <c r="K4438" s="28">
        <v>0.51778000000000002</v>
      </c>
      <c r="L4438" s="77">
        <v>0.9</v>
      </c>
      <c r="Q4438" s="106"/>
    </row>
    <row r="4439" spans="1:17" x14ac:dyDescent="0.25">
      <c r="A4439" t="s">
        <v>331</v>
      </c>
      <c r="B4439" s="25">
        <v>2019</v>
      </c>
      <c r="C4439" s="25" t="s">
        <v>2</v>
      </c>
      <c r="D4439" s="25" t="s">
        <v>61</v>
      </c>
      <c r="E4439" s="25" t="s">
        <v>492</v>
      </c>
      <c r="F4439" s="23" t="s">
        <v>357</v>
      </c>
      <c r="G4439" s="23" t="s">
        <v>492</v>
      </c>
      <c r="H4439" s="32" t="s">
        <v>357</v>
      </c>
      <c r="I4439" s="32" t="s">
        <v>55</v>
      </c>
      <c r="J4439" s="135">
        <v>690</v>
      </c>
      <c r="K4439" s="28">
        <v>0.50144999999999995</v>
      </c>
      <c r="L4439" s="77">
        <v>0.9</v>
      </c>
      <c r="Q4439" s="106"/>
    </row>
    <row r="4440" spans="1:17" x14ac:dyDescent="0.25">
      <c r="A4440" t="s">
        <v>331</v>
      </c>
      <c r="B4440" s="25">
        <v>2019</v>
      </c>
      <c r="C4440" s="25" t="s">
        <v>3</v>
      </c>
      <c r="D4440" s="25" t="s">
        <v>62</v>
      </c>
      <c r="E4440" s="25" t="s">
        <v>492</v>
      </c>
      <c r="F4440" s="23" t="s">
        <v>357</v>
      </c>
      <c r="G4440" s="23" t="s">
        <v>492</v>
      </c>
      <c r="H4440" s="32" t="s">
        <v>357</v>
      </c>
      <c r="I4440" s="32" t="s">
        <v>55</v>
      </c>
      <c r="J4440" s="135">
        <v>677</v>
      </c>
      <c r="K4440" s="28">
        <v>0.48892000000000002</v>
      </c>
      <c r="L4440" s="77">
        <v>0.9</v>
      </c>
      <c r="Q4440" s="106"/>
    </row>
    <row r="4441" spans="1:17" x14ac:dyDescent="0.25">
      <c r="A4441" t="s">
        <v>331</v>
      </c>
      <c r="B4441" s="25">
        <v>2020</v>
      </c>
      <c r="C4441" s="25" t="s">
        <v>0</v>
      </c>
      <c r="D4441" s="25" t="s">
        <v>63</v>
      </c>
      <c r="E4441" s="25" t="s">
        <v>492</v>
      </c>
      <c r="F4441" s="23" t="s">
        <v>357</v>
      </c>
      <c r="G4441" s="23" t="s">
        <v>492</v>
      </c>
      <c r="H4441" s="32" t="s">
        <v>357</v>
      </c>
      <c r="I4441" s="32" t="s">
        <v>55</v>
      </c>
      <c r="J4441" s="135">
        <v>678</v>
      </c>
      <c r="K4441" s="28">
        <v>0.57226999999999995</v>
      </c>
      <c r="L4441" s="77">
        <v>0.9</v>
      </c>
      <c r="Q4441" s="106"/>
    </row>
    <row r="4442" spans="1:17" x14ac:dyDescent="0.25">
      <c r="A4442" t="s">
        <v>331</v>
      </c>
      <c r="B4442" s="25">
        <v>2020</v>
      </c>
      <c r="C4442" s="25" t="s">
        <v>1</v>
      </c>
      <c r="D4442" s="25" t="s">
        <v>64</v>
      </c>
      <c r="E4442" s="25" t="s">
        <v>492</v>
      </c>
      <c r="F4442" s="23" t="s">
        <v>357</v>
      </c>
      <c r="G4442" s="23" t="s">
        <v>492</v>
      </c>
      <c r="H4442" s="32" t="s">
        <v>357</v>
      </c>
      <c r="I4442" s="32" t="s">
        <v>55</v>
      </c>
      <c r="J4442" s="135">
        <v>339</v>
      </c>
      <c r="K4442" s="28">
        <v>0.70206000000000002</v>
      </c>
      <c r="L4442" s="77">
        <v>0.9</v>
      </c>
      <c r="Q4442" s="106"/>
    </row>
    <row r="4443" spans="1:17" x14ac:dyDescent="0.25">
      <c r="A4443" t="s">
        <v>331</v>
      </c>
      <c r="B4443" s="25">
        <v>2020</v>
      </c>
      <c r="C4443" s="25" t="s">
        <v>2</v>
      </c>
      <c r="D4443" s="25" t="s">
        <v>65</v>
      </c>
      <c r="E4443" s="25" t="s">
        <v>492</v>
      </c>
      <c r="F4443" s="23" t="s">
        <v>357</v>
      </c>
      <c r="G4443" s="23" t="s">
        <v>492</v>
      </c>
      <c r="H4443" s="32" t="s">
        <v>357</v>
      </c>
      <c r="I4443" s="32" t="s">
        <v>55</v>
      </c>
      <c r="J4443" s="135">
        <v>495</v>
      </c>
      <c r="K4443" s="28">
        <v>0.53737000000000001</v>
      </c>
      <c r="L4443" s="77">
        <v>0.9</v>
      </c>
      <c r="Q4443" s="106"/>
    </row>
    <row r="4444" spans="1:17" x14ac:dyDescent="0.25">
      <c r="A4444" t="s">
        <v>331</v>
      </c>
      <c r="B4444" s="25">
        <v>2020</v>
      </c>
      <c r="C4444" s="25" t="s">
        <v>3</v>
      </c>
      <c r="D4444" s="25" t="s">
        <v>66</v>
      </c>
      <c r="E4444" s="25" t="s">
        <v>492</v>
      </c>
      <c r="F4444" s="23" t="s">
        <v>357</v>
      </c>
      <c r="G4444" s="23" t="s">
        <v>492</v>
      </c>
      <c r="H4444" s="32" t="s">
        <v>357</v>
      </c>
      <c r="I4444" s="32" t="s">
        <v>55</v>
      </c>
      <c r="J4444" s="135">
        <v>700</v>
      </c>
      <c r="K4444" s="28">
        <v>0.57571000000000006</v>
      </c>
      <c r="L4444" s="77">
        <v>0.9</v>
      </c>
      <c r="Q4444" s="106"/>
    </row>
    <row r="4445" spans="1:17" x14ac:dyDescent="0.25">
      <c r="A4445" t="s">
        <v>331</v>
      </c>
      <c r="B4445" s="25">
        <v>2021</v>
      </c>
      <c r="C4445" s="25" t="s">
        <v>0</v>
      </c>
      <c r="D4445" s="25" t="s">
        <v>67</v>
      </c>
      <c r="E4445" s="25" t="s">
        <v>492</v>
      </c>
      <c r="F4445" s="23" t="s">
        <v>357</v>
      </c>
      <c r="G4445" s="23" t="s">
        <v>492</v>
      </c>
      <c r="H4445" s="32" t="s">
        <v>357</v>
      </c>
      <c r="I4445" s="32" t="s">
        <v>55</v>
      </c>
      <c r="J4445" s="135">
        <v>652</v>
      </c>
      <c r="K4445" s="28">
        <v>0.55674999999999997</v>
      </c>
      <c r="L4445" s="77">
        <v>0.9</v>
      </c>
      <c r="Q4445" s="106"/>
    </row>
    <row r="4446" spans="1:17" x14ac:dyDescent="0.25">
      <c r="A4446" t="s">
        <v>331</v>
      </c>
      <c r="B4446" s="25">
        <v>2021</v>
      </c>
      <c r="C4446" s="25" t="s">
        <v>1</v>
      </c>
      <c r="D4446" s="25" t="s">
        <v>68</v>
      </c>
      <c r="E4446" s="25" t="s">
        <v>492</v>
      </c>
      <c r="F4446" s="23" t="s">
        <v>357</v>
      </c>
      <c r="G4446" s="23" t="s">
        <v>492</v>
      </c>
      <c r="H4446" s="32" t="s">
        <v>357</v>
      </c>
      <c r="I4446" s="32" t="s">
        <v>55</v>
      </c>
      <c r="J4446" s="135">
        <v>773</v>
      </c>
      <c r="K4446" s="28">
        <v>0.57567999999999997</v>
      </c>
      <c r="L4446" s="77">
        <v>0.9</v>
      </c>
      <c r="Q4446" s="106"/>
    </row>
    <row r="4447" spans="1:17" x14ac:dyDescent="0.25">
      <c r="A4447" t="s">
        <v>331</v>
      </c>
      <c r="B4447" s="25">
        <v>2021</v>
      </c>
      <c r="C4447" s="25" t="s">
        <v>2</v>
      </c>
      <c r="D4447" s="25" t="s">
        <v>69</v>
      </c>
      <c r="E4447" s="25" t="s">
        <v>492</v>
      </c>
      <c r="F4447" s="23" t="s">
        <v>357</v>
      </c>
      <c r="G4447" s="23" t="s">
        <v>492</v>
      </c>
      <c r="H4447" s="32" t="s">
        <v>357</v>
      </c>
      <c r="I4447" s="32" t="s">
        <v>55</v>
      </c>
      <c r="J4447" s="135">
        <v>747</v>
      </c>
      <c r="K4447" s="28">
        <v>0.50736000000000003</v>
      </c>
      <c r="L4447" s="77">
        <v>0.9</v>
      </c>
      <c r="Q4447" s="106"/>
    </row>
    <row r="4448" spans="1:17" x14ac:dyDescent="0.25">
      <c r="A4448" t="s">
        <v>331</v>
      </c>
      <c r="B4448" s="25">
        <v>2021</v>
      </c>
      <c r="C4448" s="25" t="s">
        <v>3</v>
      </c>
      <c r="D4448" s="25" t="s">
        <v>70</v>
      </c>
      <c r="E4448" s="25" t="s">
        <v>492</v>
      </c>
      <c r="F4448" s="23" t="s">
        <v>357</v>
      </c>
      <c r="G4448" s="23" t="s">
        <v>492</v>
      </c>
      <c r="H4448" s="32" t="s">
        <v>357</v>
      </c>
      <c r="I4448" s="32" t="s">
        <v>55</v>
      </c>
      <c r="J4448" s="135">
        <v>739</v>
      </c>
      <c r="K4448" s="28">
        <v>0.52232999999999996</v>
      </c>
      <c r="L4448" s="77">
        <v>0.9</v>
      </c>
      <c r="Q4448" s="106"/>
    </row>
    <row r="4449" spans="1:17" x14ac:dyDescent="0.25">
      <c r="A4449" t="s">
        <v>331</v>
      </c>
      <c r="B4449" s="25">
        <v>2022</v>
      </c>
      <c r="C4449" s="25" t="s">
        <v>0</v>
      </c>
      <c r="D4449" s="25" t="s">
        <v>71</v>
      </c>
      <c r="E4449" s="25" t="s">
        <v>492</v>
      </c>
      <c r="F4449" s="23" t="s">
        <v>357</v>
      </c>
      <c r="G4449" s="23" t="s">
        <v>492</v>
      </c>
      <c r="H4449" s="32" t="s">
        <v>357</v>
      </c>
      <c r="I4449" s="32" t="s">
        <v>55</v>
      </c>
      <c r="J4449" s="135">
        <v>729</v>
      </c>
      <c r="K4449" s="28">
        <v>0.57613000000000003</v>
      </c>
      <c r="L4449" s="77">
        <v>0.9</v>
      </c>
      <c r="Q4449" s="106"/>
    </row>
    <row r="4450" spans="1:17" x14ac:dyDescent="0.25">
      <c r="A4450" t="s">
        <v>331</v>
      </c>
      <c r="B4450" s="25">
        <v>2022</v>
      </c>
      <c r="C4450" s="25" t="s">
        <v>1</v>
      </c>
      <c r="D4450" s="25" t="s">
        <v>72</v>
      </c>
      <c r="E4450" s="25" t="s">
        <v>492</v>
      </c>
      <c r="F4450" s="23" t="s">
        <v>357</v>
      </c>
      <c r="G4450" s="23" t="s">
        <v>492</v>
      </c>
      <c r="H4450" s="32" t="s">
        <v>357</v>
      </c>
      <c r="I4450" s="32" t="s">
        <v>55</v>
      </c>
      <c r="J4450" s="135">
        <v>734</v>
      </c>
      <c r="K4450" s="28">
        <v>0.55313000000000001</v>
      </c>
      <c r="L4450" s="77">
        <v>0.9</v>
      </c>
      <c r="Q4450" s="106"/>
    </row>
    <row r="4451" spans="1:17" x14ac:dyDescent="0.25">
      <c r="A4451" t="s">
        <v>331</v>
      </c>
      <c r="B4451" s="25">
        <v>2022</v>
      </c>
      <c r="C4451" s="25" t="s">
        <v>2</v>
      </c>
      <c r="D4451" s="25" t="s">
        <v>73</v>
      </c>
      <c r="E4451" s="25" t="s">
        <v>492</v>
      </c>
      <c r="F4451" s="23" t="s">
        <v>357</v>
      </c>
      <c r="G4451" s="23" t="s">
        <v>492</v>
      </c>
      <c r="H4451" s="32" t="s">
        <v>357</v>
      </c>
      <c r="I4451" s="32" t="s">
        <v>55</v>
      </c>
      <c r="J4451" s="135">
        <v>767</v>
      </c>
      <c r="K4451" s="28">
        <v>0.62451000000000001</v>
      </c>
      <c r="L4451" s="77">
        <v>0.9</v>
      </c>
      <c r="Q4451" s="106"/>
    </row>
    <row r="4452" spans="1:17" x14ac:dyDescent="0.25">
      <c r="A4452" t="s">
        <v>331</v>
      </c>
      <c r="B4452" s="25">
        <v>2022</v>
      </c>
      <c r="C4452" s="25" t="s">
        <v>3</v>
      </c>
      <c r="D4452" s="25" t="s">
        <v>493</v>
      </c>
      <c r="E4452" s="25" t="s">
        <v>492</v>
      </c>
      <c r="F4452" s="23" t="s">
        <v>357</v>
      </c>
      <c r="G4452" s="23" t="s">
        <v>492</v>
      </c>
      <c r="H4452" s="32" t="s">
        <v>357</v>
      </c>
      <c r="I4452" s="32" t="s">
        <v>55</v>
      </c>
      <c r="J4452" s="135">
        <v>691</v>
      </c>
      <c r="K4452" s="28">
        <v>0.61795</v>
      </c>
      <c r="L4452" s="77">
        <v>0.9</v>
      </c>
      <c r="Q4452" s="106"/>
    </row>
    <row r="4453" spans="1:17" x14ac:dyDescent="0.25">
      <c r="A4453" t="s">
        <v>331</v>
      </c>
      <c r="B4453" s="25">
        <v>2023</v>
      </c>
      <c r="C4453" s="25" t="s">
        <v>0</v>
      </c>
      <c r="D4453" s="25" t="s">
        <v>537</v>
      </c>
      <c r="E4453" s="25" t="s">
        <v>492</v>
      </c>
      <c r="F4453" s="23" t="s">
        <v>357</v>
      </c>
      <c r="G4453" s="23" t="s">
        <v>492</v>
      </c>
      <c r="H4453" s="32" t="s">
        <v>357</v>
      </c>
      <c r="I4453" s="32" t="s">
        <v>55</v>
      </c>
      <c r="J4453" s="135">
        <v>747</v>
      </c>
      <c r="K4453" s="28">
        <v>0.62248999999999999</v>
      </c>
      <c r="L4453" s="77">
        <v>0.9</v>
      </c>
      <c r="Q4453" s="106"/>
    </row>
    <row r="4454" spans="1:17" x14ac:dyDescent="0.25">
      <c r="A4454" t="s">
        <v>331</v>
      </c>
      <c r="B4454" s="25">
        <v>2018</v>
      </c>
      <c r="C4454" s="25" t="s">
        <v>0</v>
      </c>
      <c r="D4454" s="25" t="s">
        <v>54</v>
      </c>
      <c r="E4454" s="25" t="s">
        <v>220</v>
      </c>
      <c r="F4454" s="23" t="s">
        <v>221</v>
      </c>
      <c r="G4454" s="23" t="s">
        <v>492</v>
      </c>
      <c r="H4454" s="166" t="s">
        <v>526</v>
      </c>
      <c r="I4454" s="32" t="s">
        <v>55</v>
      </c>
      <c r="J4454" s="135">
        <v>64</v>
      </c>
      <c r="K4454" s="28">
        <v>0.85938000000000003</v>
      </c>
      <c r="L4454" s="77">
        <v>0.9</v>
      </c>
      <c r="Q4454" s="106"/>
    </row>
    <row r="4455" spans="1:17" x14ac:dyDescent="0.25">
      <c r="A4455" t="s">
        <v>331</v>
      </c>
      <c r="B4455" s="25">
        <v>2018</v>
      </c>
      <c r="C4455" s="25" t="s">
        <v>1</v>
      </c>
      <c r="D4455" s="25" t="s">
        <v>56</v>
      </c>
      <c r="E4455" s="25" t="s">
        <v>220</v>
      </c>
      <c r="F4455" s="23" t="s">
        <v>221</v>
      </c>
      <c r="G4455" s="23" t="s">
        <v>492</v>
      </c>
      <c r="H4455" s="166" t="s">
        <v>526</v>
      </c>
      <c r="I4455" s="32" t="s">
        <v>55</v>
      </c>
      <c r="J4455" s="135">
        <v>71</v>
      </c>
      <c r="K4455" s="28">
        <v>0.81689999999999996</v>
      </c>
      <c r="L4455" s="77">
        <v>0.9</v>
      </c>
      <c r="Q4455" s="106"/>
    </row>
    <row r="4456" spans="1:17" x14ac:dyDescent="0.25">
      <c r="A4456" t="s">
        <v>331</v>
      </c>
      <c r="B4456" s="25">
        <v>2018</v>
      </c>
      <c r="C4456" s="25" t="s">
        <v>2</v>
      </c>
      <c r="D4456" s="25" t="s">
        <v>57</v>
      </c>
      <c r="E4456" s="25" t="s">
        <v>220</v>
      </c>
      <c r="F4456" s="23" t="s">
        <v>221</v>
      </c>
      <c r="G4456" s="23" t="s">
        <v>492</v>
      </c>
      <c r="H4456" s="166" t="s">
        <v>526</v>
      </c>
      <c r="I4456" s="32" t="s">
        <v>55</v>
      </c>
      <c r="J4456" s="135">
        <v>71</v>
      </c>
      <c r="K4456" s="28">
        <v>0.88732</v>
      </c>
      <c r="L4456" s="77">
        <v>0.9</v>
      </c>
      <c r="Q4456" s="106"/>
    </row>
    <row r="4457" spans="1:17" x14ac:dyDescent="0.25">
      <c r="A4457" t="s">
        <v>331</v>
      </c>
      <c r="B4457" s="25">
        <v>2018</v>
      </c>
      <c r="C4457" s="25" t="s">
        <v>3</v>
      </c>
      <c r="D4457" s="25" t="s">
        <v>58</v>
      </c>
      <c r="E4457" s="25" t="s">
        <v>220</v>
      </c>
      <c r="F4457" s="23" t="s">
        <v>221</v>
      </c>
      <c r="G4457" s="23" t="s">
        <v>492</v>
      </c>
      <c r="H4457" s="166" t="s">
        <v>526</v>
      </c>
      <c r="I4457" s="32" t="s">
        <v>55</v>
      </c>
      <c r="J4457" s="135">
        <v>69</v>
      </c>
      <c r="K4457" s="28">
        <v>0.72463999999999995</v>
      </c>
      <c r="L4457" s="77">
        <v>0.9</v>
      </c>
      <c r="Q4457" s="106"/>
    </row>
    <row r="4458" spans="1:17" x14ac:dyDescent="0.25">
      <c r="A4458" t="s">
        <v>331</v>
      </c>
      <c r="B4458" s="25">
        <v>2019</v>
      </c>
      <c r="C4458" s="25" t="s">
        <v>0</v>
      </c>
      <c r="D4458" s="25" t="s">
        <v>59</v>
      </c>
      <c r="E4458" s="25" t="s">
        <v>220</v>
      </c>
      <c r="F4458" s="23" t="s">
        <v>221</v>
      </c>
      <c r="G4458" s="23" t="s">
        <v>492</v>
      </c>
      <c r="H4458" s="166" t="s">
        <v>526</v>
      </c>
      <c r="I4458" s="32" t="s">
        <v>55</v>
      </c>
      <c r="J4458" s="135">
        <v>59</v>
      </c>
      <c r="K4458" s="28">
        <v>0.76271</v>
      </c>
      <c r="L4458" s="77">
        <v>0.9</v>
      </c>
      <c r="Q4458" s="106"/>
    </row>
    <row r="4459" spans="1:17" x14ac:dyDescent="0.25">
      <c r="A4459" t="s">
        <v>331</v>
      </c>
      <c r="B4459" s="25">
        <v>2019</v>
      </c>
      <c r="C4459" s="25" t="s">
        <v>1</v>
      </c>
      <c r="D4459" s="25" t="s">
        <v>60</v>
      </c>
      <c r="E4459" s="25" t="s">
        <v>220</v>
      </c>
      <c r="F4459" s="23" t="s">
        <v>221</v>
      </c>
      <c r="G4459" s="23" t="s">
        <v>492</v>
      </c>
      <c r="H4459" s="166" t="s">
        <v>526</v>
      </c>
      <c r="I4459" s="32" t="s">
        <v>55</v>
      </c>
      <c r="J4459" s="135">
        <v>62</v>
      </c>
      <c r="K4459" s="28">
        <v>0.95160999999999996</v>
      </c>
      <c r="L4459" s="77">
        <v>0.9</v>
      </c>
      <c r="Q4459" s="106"/>
    </row>
    <row r="4460" spans="1:17" x14ac:dyDescent="0.25">
      <c r="A4460" t="s">
        <v>331</v>
      </c>
      <c r="B4460" s="25">
        <v>2019</v>
      </c>
      <c r="C4460" s="25" t="s">
        <v>2</v>
      </c>
      <c r="D4460" s="25" t="s">
        <v>61</v>
      </c>
      <c r="E4460" s="25" t="s">
        <v>220</v>
      </c>
      <c r="F4460" s="23" t="s">
        <v>221</v>
      </c>
      <c r="G4460" s="23" t="s">
        <v>492</v>
      </c>
      <c r="H4460" s="166" t="s">
        <v>526</v>
      </c>
      <c r="I4460" s="32" t="s">
        <v>55</v>
      </c>
      <c r="J4460" s="135">
        <v>74</v>
      </c>
      <c r="K4460" s="28">
        <v>0.91891999999999996</v>
      </c>
      <c r="L4460" s="77">
        <v>0.9</v>
      </c>
      <c r="Q4460" s="106"/>
    </row>
    <row r="4461" spans="1:17" x14ac:dyDescent="0.25">
      <c r="A4461" t="s">
        <v>331</v>
      </c>
      <c r="B4461" s="25">
        <v>2019</v>
      </c>
      <c r="C4461" s="25" t="s">
        <v>3</v>
      </c>
      <c r="D4461" s="25" t="s">
        <v>62</v>
      </c>
      <c r="E4461" s="25" t="s">
        <v>220</v>
      </c>
      <c r="F4461" s="23" t="s">
        <v>221</v>
      </c>
      <c r="G4461" s="23" t="s">
        <v>492</v>
      </c>
      <c r="H4461" s="166" t="s">
        <v>526</v>
      </c>
      <c r="I4461" s="32" t="s">
        <v>55</v>
      </c>
      <c r="J4461" s="135">
        <v>60</v>
      </c>
      <c r="K4461" s="28">
        <v>0.95</v>
      </c>
      <c r="L4461" s="77">
        <v>0.9</v>
      </c>
      <c r="Q4461" s="106"/>
    </row>
    <row r="4462" spans="1:17" x14ac:dyDescent="0.25">
      <c r="A4462" t="s">
        <v>331</v>
      </c>
      <c r="B4462" s="25">
        <v>2020</v>
      </c>
      <c r="C4462" s="25" t="s">
        <v>0</v>
      </c>
      <c r="D4462" s="25" t="s">
        <v>63</v>
      </c>
      <c r="E4462" s="25" t="s">
        <v>220</v>
      </c>
      <c r="F4462" s="23" t="s">
        <v>221</v>
      </c>
      <c r="G4462" s="23" t="s">
        <v>492</v>
      </c>
      <c r="H4462" s="166" t="s">
        <v>526</v>
      </c>
      <c r="I4462" s="32" t="s">
        <v>55</v>
      </c>
      <c r="J4462" s="135">
        <v>53</v>
      </c>
      <c r="K4462" s="28">
        <v>0.94340000000000002</v>
      </c>
      <c r="L4462" s="77">
        <v>0.9</v>
      </c>
      <c r="Q4462" s="106"/>
    </row>
    <row r="4463" spans="1:17" x14ac:dyDescent="0.25">
      <c r="A4463" t="s">
        <v>331</v>
      </c>
      <c r="B4463" s="25">
        <v>2020</v>
      </c>
      <c r="C4463" s="25" t="s">
        <v>1</v>
      </c>
      <c r="D4463" s="25" t="s">
        <v>64</v>
      </c>
      <c r="E4463" s="25" t="s">
        <v>220</v>
      </c>
      <c r="F4463" s="23" t="s">
        <v>221</v>
      </c>
      <c r="G4463" s="23" t="s">
        <v>492</v>
      </c>
      <c r="H4463" s="166" t="s">
        <v>526</v>
      </c>
      <c r="I4463" s="32" t="s">
        <v>55</v>
      </c>
      <c r="J4463" s="135">
        <v>43</v>
      </c>
      <c r="K4463" s="28">
        <v>0.88371999999999995</v>
      </c>
      <c r="L4463" s="77">
        <v>0.9</v>
      </c>
      <c r="Q4463" s="106"/>
    </row>
    <row r="4464" spans="1:17" x14ac:dyDescent="0.25">
      <c r="A4464" t="s">
        <v>331</v>
      </c>
      <c r="B4464" s="25">
        <v>2020</v>
      </c>
      <c r="C4464" s="25" t="s">
        <v>2</v>
      </c>
      <c r="D4464" s="25" t="s">
        <v>65</v>
      </c>
      <c r="E4464" s="25" t="s">
        <v>220</v>
      </c>
      <c r="F4464" s="23" t="s">
        <v>221</v>
      </c>
      <c r="G4464" s="23" t="s">
        <v>492</v>
      </c>
      <c r="H4464" s="166" t="s">
        <v>526</v>
      </c>
      <c r="I4464" s="32" t="s">
        <v>55</v>
      </c>
      <c r="J4464" s="135">
        <v>56</v>
      </c>
      <c r="K4464" s="28">
        <v>0.83928999999999998</v>
      </c>
      <c r="L4464" s="77">
        <v>0.9</v>
      </c>
      <c r="Q4464" s="106"/>
    </row>
    <row r="4465" spans="1:17" x14ac:dyDescent="0.25">
      <c r="A4465" t="s">
        <v>331</v>
      </c>
      <c r="B4465" s="25">
        <v>2020</v>
      </c>
      <c r="C4465" s="25" t="s">
        <v>3</v>
      </c>
      <c r="D4465" s="25" t="s">
        <v>66</v>
      </c>
      <c r="E4465" s="25" t="s">
        <v>220</v>
      </c>
      <c r="F4465" s="23" t="s">
        <v>221</v>
      </c>
      <c r="G4465" s="23" t="s">
        <v>492</v>
      </c>
      <c r="H4465" s="166" t="s">
        <v>526</v>
      </c>
      <c r="I4465" s="32" t="s">
        <v>55</v>
      </c>
      <c r="J4465" s="135">
        <v>53</v>
      </c>
      <c r="K4465" s="28">
        <v>0.73585</v>
      </c>
      <c r="L4465" s="77">
        <v>0.9</v>
      </c>
      <c r="Q4465" s="106"/>
    </row>
    <row r="4466" spans="1:17" x14ac:dyDescent="0.25">
      <c r="A4466" t="s">
        <v>331</v>
      </c>
      <c r="B4466" s="25">
        <v>2021</v>
      </c>
      <c r="C4466" s="25" t="s">
        <v>0</v>
      </c>
      <c r="D4466" s="25" t="s">
        <v>67</v>
      </c>
      <c r="E4466" s="25" t="s">
        <v>220</v>
      </c>
      <c r="F4466" s="23" t="s">
        <v>221</v>
      </c>
      <c r="G4466" s="23" t="s">
        <v>492</v>
      </c>
      <c r="H4466" s="166" t="s">
        <v>526</v>
      </c>
      <c r="I4466" s="32" t="s">
        <v>55</v>
      </c>
      <c r="J4466" s="135">
        <v>73</v>
      </c>
      <c r="K4466" s="28">
        <v>0.79452</v>
      </c>
      <c r="L4466" s="77">
        <v>0.9</v>
      </c>
      <c r="Q4466" s="106"/>
    </row>
    <row r="4467" spans="1:17" x14ac:dyDescent="0.25">
      <c r="A4467" t="s">
        <v>331</v>
      </c>
      <c r="B4467" s="25">
        <v>2021</v>
      </c>
      <c r="C4467" s="25" t="s">
        <v>1</v>
      </c>
      <c r="D4467" s="25" t="s">
        <v>68</v>
      </c>
      <c r="E4467" s="25" t="s">
        <v>220</v>
      </c>
      <c r="F4467" s="23" t="s">
        <v>221</v>
      </c>
      <c r="G4467" s="23" t="s">
        <v>492</v>
      </c>
      <c r="H4467" s="166" t="s">
        <v>526</v>
      </c>
      <c r="I4467" s="32" t="s">
        <v>55</v>
      </c>
      <c r="J4467" s="135">
        <v>67</v>
      </c>
      <c r="K4467" s="28">
        <v>0.64178999999999997</v>
      </c>
      <c r="L4467" s="77">
        <v>0.9</v>
      </c>
      <c r="Q4467" s="106"/>
    </row>
    <row r="4468" spans="1:17" x14ac:dyDescent="0.25">
      <c r="A4468" t="s">
        <v>331</v>
      </c>
      <c r="B4468" s="25">
        <v>2021</v>
      </c>
      <c r="C4468" s="25" t="s">
        <v>2</v>
      </c>
      <c r="D4468" s="25" t="s">
        <v>69</v>
      </c>
      <c r="E4468" s="25" t="s">
        <v>220</v>
      </c>
      <c r="F4468" s="23" t="s">
        <v>221</v>
      </c>
      <c r="G4468" s="23" t="s">
        <v>492</v>
      </c>
      <c r="H4468" s="166" t="s">
        <v>526</v>
      </c>
      <c r="I4468" s="32" t="s">
        <v>55</v>
      </c>
      <c r="J4468" s="135">
        <v>80</v>
      </c>
      <c r="K4468" s="28">
        <v>0.95</v>
      </c>
      <c r="L4468" s="77">
        <v>0.9</v>
      </c>
      <c r="Q4468" s="106"/>
    </row>
    <row r="4469" spans="1:17" x14ac:dyDescent="0.25">
      <c r="A4469" t="s">
        <v>331</v>
      </c>
      <c r="B4469" s="25">
        <v>2021</v>
      </c>
      <c r="C4469" s="25" t="s">
        <v>3</v>
      </c>
      <c r="D4469" s="25" t="s">
        <v>70</v>
      </c>
      <c r="E4469" s="25" t="s">
        <v>220</v>
      </c>
      <c r="F4469" s="23" t="s">
        <v>221</v>
      </c>
      <c r="G4469" s="23" t="s">
        <v>492</v>
      </c>
      <c r="H4469" s="166" t="s">
        <v>526</v>
      </c>
      <c r="I4469" s="32" t="s">
        <v>55</v>
      </c>
      <c r="J4469" s="135">
        <v>72</v>
      </c>
      <c r="K4469" s="28">
        <v>0.88888999999999996</v>
      </c>
      <c r="L4469" s="77">
        <v>0.9</v>
      </c>
      <c r="Q4469" s="106"/>
    </row>
    <row r="4470" spans="1:17" x14ac:dyDescent="0.25">
      <c r="A4470" t="s">
        <v>331</v>
      </c>
      <c r="B4470" s="25">
        <v>2022</v>
      </c>
      <c r="C4470" s="25" t="s">
        <v>0</v>
      </c>
      <c r="D4470" s="25" t="s">
        <v>71</v>
      </c>
      <c r="E4470" s="25" t="s">
        <v>220</v>
      </c>
      <c r="F4470" s="23" t="s">
        <v>221</v>
      </c>
      <c r="G4470" s="23" t="s">
        <v>492</v>
      </c>
      <c r="H4470" s="166" t="s">
        <v>526</v>
      </c>
      <c r="I4470" s="32" t="s">
        <v>55</v>
      </c>
      <c r="J4470" s="135">
        <v>63</v>
      </c>
      <c r="K4470" s="28">
        <v>0.57142999999999999</v>
      </c>
      <c r="L4470" s="77">
        <v>0.9</v>
      </c>
      <c r="Q4470" s="106"/>
    </row>
    <row r="4471" spans="1:17" x14ac:dyDescent="0.25">
      <c r="A4471" t="s">
        <v>331</v>
      </c>
      <c r="B4471" s="25">
        <v>2022</v>
      </c>
      <c r="C4471" s="25" t="s">
        <v>1</v>
      </c>
      <c r="D4471" s="25" t="s">
        <v>72</v>
      </c>
      <c r="E4471" s="25" t="s">
        <v>220</v>
      </c>
      <c r="F4471" s="23" t="s">
        <v>221</v>
      </c>
      <c r="G4471" s="23" t="s">
        <v>492</v>
      </c>
      <c r="H4471" s="166" t="s">
        <v>526</v>
      </c>
      <c r="I4471" s="32" t="s">
        <v>55</v>
      </c>
      <c r="J4471" s="135">
        <v>71</v>
      </c>
      <c r="K4471" s="28">
        <v>0.83099000000000001</v>
      </c>
      <c r="L4471" s="77">
        <v>0.9</v>
      </c>
      <c r="Q4471" s="106"/>
    </row>
    <row r="4472" spans="1:17" x14ac:dyDescent="0.25">
      <c r="A4472" t="s">
        <v>331</v>
      </c>
      <c r="B4472" s="25">
        <v>2022</v>
      </c>
      <c r="C4472" s="25" t="s">
        <v>2</v>
      </c>
      <c r="D4472" s="25" t="s">
        <v>73</v>
      </c>
      <c r="E4472" s="25" t="s">
        <v>220</v>
      </c>
      <c r="F4472" s="23" t="s">
        <v>221</v>
      </c>
      <c r="G4472" s="23" t="s">
        <v>492</v>
      </c>
      <c r="H4472" s="166" t="s">
        <v>526</v>
      </c>
      <c r="I4472" s="32" t="s">
        <v>55</v>
      </c>
      <c r="J4472" s="135">
        <v>58</v>
      </c>
      <c r="K4472" s="28">
        <v>0.77585999999999999</v>
      </c>
      <c r="L4472" s="77">
        <v>0.9</v>
      </c>
      <c r="Q4472" s="106"/>
    </row>
    <row r="4473" spans="1:17" x14ac:dyDescent="0.25">
      <c r="A4473" t="s">
        <v>331</v>
      </c>
      <c r="B4473" s="25">
        <v>2022</v>
      </c>
      <c r="C4473" s="25" t="s">
        <v>3</v>
      </c>
      <c r="D4473" s="25" t="s">
        <v>493</v>
      </c>
      <c r="E4473" s="25" t="s">
        <v>220</v>
      </c>
      <c r="F4473" s="23" t="s">
        <v>221</v>
      </c>
      <c r="G4473" s="23" t="s">
        <v>492</v>
      </c>
      <c r="H4473" s="166" t="s">
        <v>526</v>
      </c>
      <c r="I4473" s="32" t="s">
        <v>55</v>
      </c>
      <c r="J4473" s="135">
        <v>70</v>
      </c>
      <c r="K4473" s="28">
        <v>0.78571000000000002</v>
      </c>
      <c r="L4473" s="77">
        <v>0.9</v>
      </c>
      <c r="Q4473" s="106"/>
    </row>
    <row r="4474" spans="1:17" x14ac:dyDescent="0.25">
      <c r="A4474" t="s">
        <v>331</v>
      </c>
      <c r="B4474" s="25">
        <v>2023</v>
      </c>
      <c r="C4474" s="25" t="s">
        <v>0</v>
      </c>
      <c r="D4474" s="25" t="s">
        <v>537</v>
      </c>
      <c r="E4474" s="25" t="s">
        <v>220</v>
      </c>
      <c r="F4474" s="23" t="s">
        <v>221</v>
      </c>
      <c r="G4474" s="23" t="s">
        <v>492</v>
      </c>
      <c r="H4474" s="166" t="s">
        <v>526</v>
      </c>
      <c r="I4474" s="32" t="s">
        <v>55</v>
      </c>
      <c r="J4474" s="135">
        <v>57</v>
      </c>
      <c r="K4474" s="28">
        <v>0.78947000000000001</v>
      </c>
      <c r="L4474" s="77">
        <v>0.9</v>
      </c>
      <c r="Q4474" s="106"/>
    </row>
    <row r="4475" spans="1:17" x14ac:dyDescent="0.25">
      <c r="A4475" t="s">
        <v>331</v>
      </c>
      <c r="B4475" s="25">
        <v>2018</v>
      </c>
      <c r="C4475" s="25" t="s">
        <v>0</v>
      </c>
      <c r="D4475" s="25" t="s">
        <v>54</v>
      </c>
      <c r="E4475" s="25" t="s">
        <v>222</v>
      </c>
      <c r="F4475" s="23" t="s">
        <v>223</v>
      </c>
      <c r="G4475" s="23" t="s">
        <v>492</v>
      </c>
      <c r="H4475" s="32" t="s">
        <v>357</v>
      </c>
      <c r="I4475" s="32" t="s">
        <v>55</v>
      </c>
      <c r="J4475" s="135">
        <v>67</v>
      </c>
      <c r="K4475" s="28">
        <v>0.91044999999999998</v>
      </c>
      <c r="L4475" s="77">
        <v>0.9</v>
      </c>
      <c r="Q4475" s="106"/>
    </row>
    <row r="4476" spans="1:17" x14ac:dyDescent="0.25">
      <c r="A4476" t="s">
        <v>331</v>
      </c>
      <c r="B4476" s="25">
        <v>2018</v>
      </c>
      <c r="C4476" s="25" t="s">
        <v>1</v>
      </c>
      <c r="D4476" s="25" t="s">
        <v>56</v>
      </c>
      <c r="E4476" s="25" t="s">
        <v>222</v>
      </c>
      <c r="F4476" s="23" t="s">
        <v>223</v>
      </c>
      <c r="G4476" s="23" t="s">
        <v>492</v>
      </c>
      <c r="H4476" s="32" t="s">
        <v>357</v>
      </c>
      <c r="I4476" s="32" t="s">
        <v>55</v>
      </c>
      <c r="J4476" s="135">
        <v>58</v>
      </c>
      <c r="K4476" s="28">
        <v>0.91378999999999999</v>
      </c>
      <c r="L4476" s="77">
        <v>0.9</v>
      </c>
      <c r="Q4476" s="106"/>
    </row>
    <row r="4477" spans="1:17" x14ac:dyDescent="0.25">
      <c r="A4477" t="s">
        <v>331</v>
      </c>
      <c r="B4477" s="25">
        <v>2018</v>
      </c>
      <c r="C4477" s="25" t="s">
        <v>2</v>
      </c>
      <c r="D4477" s="25" t="s">
        <v>57</v>
      </c>
      <c r="E4477" s="25" t="s">
        <v>222</v>
      </c>
      <c r="F4477" s="23" t="s">
        <v>223</v>
      </c>
      <c r="G4477" s="23" t="s">
        <v>492</v>
      </c>
      <c r="H4477" s="32" t="s">
        <v>357</v>
      </c>
      <c r="I4477" s="32" t="s">
        <v>55</v>
      </c>
      <c r="J4477" s="135">
        <v>68</v>
      </c>
      <c r="K4477" s="28">
        <v>0.29411999999999999</v>
      </c>
      <c r="L4477" s="77">
        <v>0.9</v>
      </c>
      <c r="Q4477" s="106"/>
    </row>
    <row r="4478" spans="1:17" x14ac:dyDescent="0.25">
      <c r="A4478" t="s">
        <v>331</v>
      </c>
      <c r="B4478" s="25">
        <v>2018</v>
      </c>
      <c r="C4478" s="25" t="s">
        <v>3</v>
      </c>
      <c r="D4478" s="25" t="s">
        <v>58</v>
      </c>
      <c r="E4478" s="25" t="s">
        <v>222</v>
      </c>
      <c r="F4478" s="23" t="s">
        <v>223</v>
      </c>
      <c r="G4478" s="23" t="s">
        <v>492</v>
      </c>
      <c r="H4478" s="32" t="s">
        <v>357</v>
      </c>
      <c r="I4478" s="32" t="s">
        <v>55</v>
      </c>
      <c r="J4478" s="135">
        <v>45</v>
      </c>
      <c r="K4478" s="28">
        <v>0.46666999999999997</v>
      </c>
      <c r="L4478" s="77">
        <v>0.9</v>
      </c>
      <c r="Q4478" s="106"/>
    </row>
    <row r="4479" spans="1:17" x14ac:dyDescent="0.25">
      <c r="A4479" t="s">
        <v>331</v>
      </c>
      <c r="B4479" s="25">
        <v>2019</v>
      </c>
      <c r="C4479" s="25" t="s">
        <v>0</v>
      </c>
      <c r="D4479" s="25" t="s">
        <v>59</v>
      </c>
      <c r="E4479" s="25" t="s">
        <v>222</v>
      </c>
      <c r="F4479" s="23" t="s">
        <v>223</v>
      </c>
      <c r="G4479" s="23" t="s">
        <v>492</v>
      </c>
      <c r="H4479" s="32" t="s">
        <v>357</v>
      </c>
      <c r="I4479" s="32" t="s">
        <v>55</v>
      </c>
      <c r="J4479" s="135">
        <v>51</v>
      </c>
      <c r="K4479" s="28">
        <v>0.72548999999999997</v>
      </c>
      <c r="L4479" s="77">
        <v>0.9</v>
      </c>
      <c r="Q4479" s="106"/>
    </row>
    <row r="4480" spans="1:17" x14ac:dyDescent="0.25">
      <c r="A4480" t="s">
        <v>331</v>
      </c>
      <c r="B4480" s="25">
        <v>2019</v>
      </c>
      <c r="C4480" s="25" t="s">
        <v>1</v>
      </c>
      <c r="D4480" s="25" t="s">
        <v>60</v>
      </c>
      <c r="E4480" s="25" t="s">
        <v>222</v>
      </c>
      <c r="F4480" s="23" t="s">
        <v>223</v>
      </c>
      <c r="G4480" s="23" t="s">
        <v>492</v>
      </c>
      <c r="H4480" s="32" t="s">
        <v>357</v>
      </c>
      <c r="I4480" s="32" t="s">
        <v>55</v>
      </c>
      <c r="J4480" s="135">
        <v>66</v>
      </c>
      <c r="K4480" s="28">
        <v>0.68181999999999998</v>
      </c>
      <c r="L4480" s="77">
        <v>0.9</v>
      </c>
      <c r="Q4480" s="106"/>
    </row>
    <row r="4481" spans="1:17" x14ac:dyDescent="0.25">
      <c r="A4481" t="s">
        <v>331</v>
      </c>
      <c r="B4481" s="25">
        <v>2019</v>
      </c>
      <c r="C4481" s="25" t="s">
        <v>2</v>
      </c>
      <c r="D4481" s="25" t="s">
        <v>61</v>
      </c>
      <c r="E4481" s="25" t="s">
        <v>222</v>
      </c>
      <c r="F4481" s="23" t="s">
        <v>223</v>
      </c>
      <c r="G4481" s="23" t="s">
        <v>492</v>
      </c>
      <c r="H4481" s="32" t="s">
        <v>357</v>
      </c>
      <c r="I4481" s="32" t="s">
        <v>55</v>
      </c>
      <c r="J4481" s="135">
        <v>58</v>
      </c>
      <c r="K4481" s="28">
        <v>0.36207</v>
      </c>
      <c r="L4481" s="77">
        <v>0.9</v>
      </c>
      <c r="Q4481" s="106"/>
    </row>
    <row r="4482" spans="1:17" x14ac:dyDescent="0.25">
      <c r="A4482" t="s">
        <v>331</v>
      </c>
      <c r="B4482" s="25">
        <v>2019</v>
      </c>
      <c r="C4482" s="25" t="s">
        <v>3</v>
      </c>
      <c r="D4482" s="25" t="s">
        <v>62</v>
      </c>
      <c r="E4482" s="25" t="s">
        <v>222</v>
      </c>
      <c r="F4482" s="23" t="s">
        <v>223</v>
      </c>
      <c r="G4482" s="23" t="s">
        <v>492</v>
      </c>
      <c r="H4482" s="32" t="s">
        <v>357</v>
      </c>
      <c r="I4482" s="32" t="s">
        <v>55</v>
      </c>
      <c r="J4482" s="135">
        <v>65</v>
      </c>
      <c r="K4482" s="28">
        <v>0.46154000000000001</v>
      </c>
      <c r="L4482" s="77">
        <v>0.9</v>
      </c>
      <c r="Q4482" s="106"/>
    </row>
    <row r="4483" spans="1:17" x14ac:dyDescent="0.25">
      <c r="A4483" t="s">
        <v>331</v>
      </c>
      <c r="B4483" s="25">
        <v>2020</v>
      </c>
      <c r="C4483" s="25" t="s">
        <v>0</v>
      </c>
      <c r="D4483" s="25" t="s">
        <v>63</v>
      </c>
      <c r="E4483" s="25" t="s">
        <v>222</v>
      </c>
      <c r="F4483" s="23" t="s">
        <v>223</v>
      </c>
      <c r="G4483" s="23" t="s">
        <v>492</v>
      </c>
      <c r="H4483" s="32" t="s">
        <v>357</v>
      </c>
      <c r="I4483" s="32" t="s">
        <v>55</v>
      </c>
      <c r="J4483" s="135">
        <v>76</v>
      </c>
      <c r="K4483" s="28">
        <v>0.19736999999999999</v>
      </c>
      <c r="L4483" s="77">
        <v>0.9</v>
      </c>
      <c r="Q4483" s="106"/>
    </row>
    <row r="4484" spans="1:17" x14ac:dyDescent="0.25">
      <c r="A4484" t="s">
        <v>331</v>
      </c>
      <c r="B4484" s="25">
        <v>2020</v>
      </c>
      <c r="C4484" s="25" t="s">
        <v>1</v>
      </c>
      <c r="D4484" s="25" t="s">
        <v>64</v>
      </c>
      <c r="E4484" s="25" t="s">
        <v>222</v>
      </c>
      <c r="F4484" s="23" t="s">
        <v>223</v>
      </c>
      <c r="G4484" s="23" t="s">
        <v>492</v>
      </c>
      <c r="H4484" s="32" t="s">
        <v>357</v>
      </c>
      <c r="I4484" s="32" t="s">
        <v>55</v>
      </c>
      <c r="J4484" s="135">
        <v>45</v>
      </c>
      <c r="K4484" s="28">
        <v>0.57777999999999996</v>
      </c>
      <c r="L4484" s="77">
        <v>0.9</v>
      </c>
      <c r="Q4484" s="106"/>
    </row>
    <row r="4485" spans="1:17" x14ac:dyDescent="0.25">
      <c r="A4485" t="s">
        <v>331</v>
      </c>
      <c r="B4485" s="25">
        <v>2020</v>
      </c>
      <c r="C4485" s="25" t="s">
        <v>2</v>
      </c>
      <c r="D4485" s="25" t="s">
        <v>65</v>
      </c>
      <c r="E4485" s="25" t="s">
        <v>222</v>
      </c>
      <c r="F4485" s="23" t="s">
        <v>223</v>
      </c>
      <c r="G4485" s="23" t="s">
        <v>492</v>
      </c>
      <c r="H4485" s="32" t="s">
        <v>357</v>
      </c>
      <c r="I4485" s="32" t="s">
        <v>55</v>
      </c>
      <c r="J4485" s="135">
        <v>67</v>
      </c>
      <c r="K4485" s="28">
        <v>0.19403000000000001</v>
      </c>
      <c r="L4485" s="77">
        <v>0.9</v>
      </c>
      <c r="Q4485" s="106"/>
    </row>
    <row r="4486" spans="1:17" x14ac:dyDescent="0.25">
      <c r="A4486" t="s">
        <v>331</v>
      </c>
      <c r="B4486" s="25">
        <v>2020</v>
      </c>
      <c r="C4486" s="25" t="s">
        <v>3</v>
      </c>
      <c r="D4486" s="25" t="s">
        <v>66</v>
      </c>
      <c r="E4486" s="25" t="s">
        <v>222</v>
      </c>
      <c r="F4486" s="23" t="s">
        <v>223</v>
      </c>
      <c r="G4486" s="23" t="s">
        <v>492</v>
      </c>
      <c r="H4486" s="32" t="s">
        <v>357</v>
      </c>
      <c r="I4486" s="32" t="s">
        <v>55</v>
      </c>
      <c r="J4486" s="135">
        <v>84</v>
      </c>
      <c r="K4486" s="28">
        <v>3.5709999999999999E-2</v>
      </c>
      <c r="L4486" s="77">
        <v>0.9</v>
      </c>
      <c r="Q4486" s="106"/>
    </row>
    <row r="4487" spans="1:17" x14ac:dyDescent="0.25">
      <c r="A4487" t="s">
        <v>331</v>
      </c>
      <c r="B4487" s="25">
        <v>2021</v>
      </c>
      <c r="C4487" s="25" t="s">
        <v>0</v>
      </c>
      <c r="D4487" s="25" t="s">
        <v>67</v>
      </c>
      <c r="E4487" s="25" t="s">
        <v>222</v>
      </c>
      <c r="F4487" s="23" t="s">
        <v>223</v>
      </c>
      <c r="G4487" s="23" t="s">
        <v>492</v>
      </c>
      <c r="H4487" s="32" t="s">
        <v>357</v>
      </c>
      <c r="I4487" s="32" t="s">
        <v>55</v>
      </c>
      <c r="J4487" s="135">
        <v>64</v>
      </c>
      <c r="K4487" s="28">
        <v>0.42187999999999998</v>
      </c>
      <c r="L4487" s="77">
        <v>0.9</v>
      </c>
      <c r="Q4487" s="106"/>
    </row>
    <row r="4488" spans="1:17" x14ac:dyDescent="0.25">
      <c r="A4488" t="s">
        <v>331</v>
      </c>
      <c r="B4488" s="25">
        <v>2021</v>
      </c>
      <c r="C4488" s="25" t="s">
        <v>1</v>
      </c>
      <c r="D4488" s="25" t="s">
        <v>68</v>
      </c>
      <c r="E4488" s="25" t="s">
        <v>222</v>
      </c>
      <c r="F4488" s="23" t="s">
        <v>223</v>
      </c>
      <c r="G4488" s="23" t="s">
        <v>492</v>
      </c>
      <c r="H4488" s="32" t="s">
        <v>357</v>
      </c>
      <c r="I4488" s="32" t="s">
        <v>55</v>
      </c>
      <c r="J4488" s="135">
        <v>78</v>
      </c>
      <c r="K4488" s="28">
        <v>0.37179000000000001</v>
      </c>
      <c r="L4488" s="77">
        <v>0.9</v>
      </c>
      <c r="Q4488" s="106"/>
    </row>
    <row r="4489" spans="1:17" x14ac:dyDescent="0.25">
      <c r="A4489" t="s">
        <v>331</v>
      </c>
      <c r="B4489" s="25">
        <v>2021</v>
      </c>
      <c r="C4489" s="25" t="s">
        <v>2</v>
      </c>
      <c r="D4489" s="25" t="s">
        <v>69</v>
      </c>
      <c r="E4489" s="25" t="s">
        <v>222</v>
      </c>
      <c r="F4489" s="23" t="s">
        <v>223</v>
      </c>
      <c r="G4489" s="23" t="s">
        <v>492</v>
      </c>
      <c r="H4489" s="32" t="s">
        <v>357</v>
      </c>
      <c r="I4489" s="32" t="s">
        <v>55</v>
      </c>
      <c r="J4489" s="135">
        <v>65</v>
      </c>
      <c r="K4489" s="28">
        <v>1.538E-2</v>
      </c>
      <c r="L4489" s="77">
        <v>0.9</v>
      </c>
      <c r="Q4489" s="106"/>
    </row>
    <row r="4490" spans="1:17" x14ac:dyDescent="0.25">
      <c r="A4490" t="s">
        <v>331</v>
      </c>
      <c r="B4490" s="25">
        <v>2021</v>
      </c>
      <c r="C4490" s="25" t="s">
        <v>3</v>
      </c>
      <c r="D4490" s="25" t="s">
        <v>70</v>
      </c>
      <c r="E4490" s="25" t="s">
        <v>222</v>
      </c>
      <c r="F4490" s="23" t="s">
        <v>223</v>
      </c>
      <c r="G4490" s="23" t="s">
        <v>492</v>
      </c>
      <c r="H4490" s="32" t="s">
        <v>357</v>
      </c>
      <c r="I4490" s="32" t="s">
        <v>55</v>
      </c>
      <c r="J4490" s="135">
        <v>71</v>
      </c>
      <c r="K4490" s="28">
        <v>1.4080000000000001E-2</v>
      </c>
      <c r="L4490" s="77">
        <v>0.9</v>
      </c>
      <c r="Q4490" s="106"/>
    </row>
    <row r="4491" spans="1:17" x14ac:dyDescent="0.25">
      <c r="A4491" t="s">
        <v>331</v>
      </c>
      <c r="B4491" s="25">
        <v>2022</v>
      </c>
      <c r="C4491" s="25" t="s">
        <v>0</v>
      </c>
      <c r="D4491" s="25" t="s">
        <v>71</v>
      </c>
      <c r="E4491" s="25" t="s">
        <v>222</v>
      </c>
      <c r="F4491" s="23" t="s">
        <v>223</v>
      </c>
      <c r="G4491" s="23" t="s">
        <v>492</v>
      </c>
      <c r="H4491" s="32" t="s">
        <v>357</v>
      </c>
      <c r="I4491" s="32" t="s">
        <v>55</v>
      </c>
      <c r="J4491" s="135">
        <v>64</v>
      </c>
      <c r="K4491" s="28">
        <v>4.6879999999999998E-2</v>
      </c>
      <c r="L4491" s="77">
        <v>0.9</v>
      </c>
      <c r="Q4491" s="106"/>
    </row>
    <row r="4492" spans="1:17" x14ac:dyDescent="0.25">
      <c r="A4492" t="s">
        <v>331</v>
      </c>
      <c r="B4492" s="25">
        <v>2022</v>
      </c>
      <c r="C4492" s="25" t="s">
        <v>1</v>
      </c>
      <c r="D4492" s="25" t="s">
        <v>72</v>
      </c>
      <c r="E4492" s="25" t="s">
        <v>222</v>
      </c>
      <c r="F4492" s="23" t="s">
        <v>223</v>
      </c>
      <c r="G4492" s="23" t="s">
        <v>492</v>
      </c>
      <c r="H4492" s="32" t="s">
        <v>357</v>
      </c>
      <c r="I4492" s="32" t="s">
        <v>55</v>
      </c>
      <c r="J4492" s="135">
        <v>72</v>
      </c>
      <c r="K4492" s="28">
        <v>0.19444</v>
      </c>
      <c r="L4492" s="77">
        <v>0.9</v>
      </c>
      <c r="Q4492" s="106"/>
    </row>
    <row r="4493" spans="1:17" x14ac:dyDescent="0.25">
      <c r="A4493" t="s">
        <v>331</v>
      </c>
      <c r="B4493" s="25">
        <v>2022</v>
      </c>
      <c r="C4493" s="25" t="s">
        <v>2</v>
      </c>
      <c r="D4493" s="25" t="s">
        <v>73</v>
      </c>
      <c r="E4493" s="25" t="s">
        <v>222</v>
      </c>
      <c r="F4493" s="23" t="s">
        <v>223</v>
      </c>
      <c r="G4493" s="23" t="s">
        <v>492</v>
      </c>
      <c r="H4493" s="32" t="s">
        <v>357</v>
      </c>
      <c r="I4493" s="32" t="s">
        <v>55</v>
      </c>
      <c r="J4493" s="135">
        <v>74</v>
      </c>
      <c r="K4493" s="28">
        <v>0.68918999999999997</v>
      </c>
      <c r="L4493" s="77">
        <v>0.9</v>
      </c>
      <c r="Q4493" s="106"/>
    </row>
    <row r="4494" spans="1:17" x14ac:dyDescent="0.25">
      <c r="A4494" t="s">
        <v>331</v>
      </c>
      <c r="B4494" s="25">
        <v>2022</v>
      </c>
      <c r="C4494" s="25" t="s">
        <v>3</v>
      </c>
      <c r="D4494" s="25" t="s">
        <v>493</v>
      </c>
      <c r="E4494" s="25" t="s">
        <v>222</v>
      </c>
      <c r="F4494" s="23" t="s">
        <v>223</v>
      </c>
      <c r="G4494" s="23" t="s">
        <v>492</v>
      </c>
      <c r="H4494" s="32" t="s">
        <v>357</v>
      </c>
      <c r="I4494" s="32" t="s">
        <v>55</v>
      </c>
      <c r="J4494" s="135">
        <v>62</v>
      </c>
      <c r="K4494" s="28">
        <v>0.5</v>
      </c>
      <c r="L4494" s="77">
        <v>0.9</v>
      </c>
      <c r="Q4494" s="106"/>
    </row>
    <row r="4495" spans="1:17" x14ac:dyDescent="0.25">
      <c r="A4495" t="s">
        <v>331</v>
      </c>
      <c r="B4495" s="25">
        <v>2023</v>
      </c>
      <c r="C4495" s="25" t="s">
        <v>0</v>
      </c>
      <c r="D4495" s="25" t="s">
        <v>537</v>
      </c>
      <c r="E4495" s="25" t="s">
        <v>222</v>
      </c>
      <c r="F4495" s="23" t="s">
        <v>223</v>
      </c>
      <c r="G4495" s="23" t="s">
        <v>492</v>
      </c>
      <c r="H4495" s="32" t="s">
        <v>357</v>
      </c>
      <c r="I4495" s="32" t="s">
        <v>55</v>
      </c>
      <c r="J4495" s="135">
        <v>77</v>
      </c>
      <c r="K4495" s="28">
        <v>0.50649</v>
      </c>
      <c r="L4495" s="77">
        <v>0.9</v>
      </c>
      <c r="Q4495" s="106"/>
    </row>
    <row r="4496" spans="1:17" x14ac:dyDescent="0.25">
      <c r="A4496" t="s">
        <v>331</v>
      </c>
      <c r="B4496" s="25">
        <v>2018</v>
      </c>
      <c r="C4496" s="25" t="s">
        <v>0</v>
      </c>
      <c r="D4496" s="25" t="s">
        <v>54</v>
      </c>
      <c r="E4496" s="25" t="s">
        <v>224</v>
      </c>
      <c r="F4496" s="23" t="s">
        <v>225</v>
      </c>
      <c r="G4496" s="23" t="s">
        <v>492</v>
      </c>
      <c r="H4496" s="32" t="s">
        <v>355</v>
      </c>
      <c r="I4496" s="32" t="s">
        <v>55</v>
      </c>
      <c r="J4496" s="135">
        <v>156</v>
      </c>
      <c r="K4496" s="28">
        <v>0.80769000000000002</v>
      </c>
      <c r="L4496" s="77">
        <v>0.9</v>
      </c>
      <c r="Q4496" s="106"/>
    </row>
    <row r="4497" spans="1:17" x14ac:dyDescent="0.25">
      <c r="A4497" t="s">
        <v>331</v>
      </c>
      <c r="B4497" s="25">
        <v>2018</v>
      </c>
      <c r="C4497" s="25" t="s">
        <v>1</v>
      </c>
      <c r="D4497" s="25" t="s">
        <v>56</v>
      </c>
      <c r="E4497" s="25" t="s">
        <v>224</v>
      </c>
      <c r="F4497" s="23" t="s">
        <v>225</v>
      </c>
      <c r="G4497" s="23" t="s">
        <v>492</v>
      </c>
      <c r="H4497" s="32" t="s">
        <v>355</v>
      </c>
      <c r="I4497" s="32" t="s">
        <v>55</v>
      </c>
      <c r="J4497" s="135">
        <v>185</v>
      </c>
      <c r="K4497" s="28">
        <v>0.25946000000000002</v>
      </c>
      <c r="L4497" s="77">
        <v>0.9</v>
      </c>
      <c r="Q4497" s="106"/>
    </row>
    <row r="4498" spans="1:17" x14ac:dyDescent="0.25">
      <c r="A4498" t="s">
        <v>331</v>
      </c>
      <c r="B4498" s="25">
        <v>2018</v>
      </c>
      <c r="C4498" s="25" t="s">
        <v>2</v>
      </c>
      <c r="D4498" s="25" t="s">
        <v>57</v>
      </c>
      <c r="E4498" s="25" t="s">
        <v>224</v>
      </c>
      <c r="F4498" s="23" t="s">
        <v>225</v>
      </c>
      <c r="G4498" s="23" t="s">
        <v>492</v>
      </c>
      <c r="H4498" s="32" t="s">
        <v>355</v>
      </c>
      <c r="I4498" s="32" t="s">
        <v>55</v>
      </c>
      <c r="J4498" s="135">
        <v>188</v>
      </c>
      <c r="K4498" s="28">
        <v>0.25</v>
      </c>
      <c r="L4498" s="77">
        <v>0.9</v>
      </c>
      <c r="Q4498" s="106"/>
    </row>
    <row r="4499" spans="1:17" x14ac:dyDescent="0.25">
      <c r="A4499" t="s">
        <v>331</v>
      </c>
      <c r="B4499" s="25">
        <v>2018</v>
      </c>
      <c r="C4499" s="25" t="s">
        <v>3</v>
      </c>
      <c r="D4499" s="25" t="s">
        <v>58</v>
      </c>
      <c r="E4499" s="25" t="s">
        <v>224</v>
      </c>
      <c r="F4499" s="23" t="s">
        <v>225</v>
      </c>
      <c r="G4499" s="23" t="s">
        <v>492</v>
      </c>
      <c r="H4499" s="32" t="s">
        <v>355</v>
      </c>
      <c r="I4499" s="32" t="s">
        <v>55</v>
      </c>
      <c r="J4499" s="135">
        <v>180</v>
      </c>
      <c r="K4499" s="28">
        <v>0.16667000000000001</v>
      </c>
      <c r="L4499" s="77">
        <v>0.9</v>
      </c>
      <c r="Q4499" s="106"/>
    </row>
    <row r="4500" spans="1:17" x14ac:dyDescent="0.25">
      <c r="A4500" t="s">
        <v>331</v>
      </c>
      <c r="B4500" s="25">
        <v>2019</v>
      </c>
      <c r="C4500" s="25" t="s">
        <v>0</v>
      </c>
      <c r="D4500" s="25" t="s">
        <v>59</v>
      </c>
      <c r="E4500" s="25" t="s">
        <v>224</v>
      </c>
      <c r="F4500" s="23" t="s">
        <v>225</v>
      </c>
      <c r="G4500" s="23" t="s">
        <v>492</v>
      </c>
      <c r="H4500" s="32" t="s">
        <v>355</v>
      </c>
      <c r="I4500" s="32" t="s">
        <v>55</v>
      </c>
      <c r="J4500" s="135">
        <v>164</v>
      </c>
      <c r="K4500" s="28">
        <v>0.55488000000000004</v>
      </c>
      <c r="L4500" s="77">
        <v>0.9</v>
      </c>
      <c r="Q4500" s="106"/>
    </row>
    <row r="4501" spans="1:17" x14ac:dyDescent="0.25">
      <c r="A4501" t="s">
        <v>331</v>
      </c>
      <c r="B4501" s="25">
        <v>2019</v>
      </c>
      <c r="C4501" s="25" t="s">
        <v>1</v>
      </c>
      <c r="D4501" s="25" t="s">
        <v>60</v>
      </c>
      <c r="E4501" s="25" t="s">
        <v>224</v>
      </c>
      <c r="F4501" s="23" t="s">
        <v>225</v>
      </c>
      <c r="G4501" s="23" t="s">
        <v>492</v>
      </c>
      <c r="H4501" s="32" t="s">
        <v>355</v>
      </c>
      <c r="I4501" s="32" t="s">
        <v>55</v>
      </c>
      <c r="J4501" s="135">
        <v>176</v>
      </c>
      <c r="K4501" s="28">
        <v>0.68181999999999998</v>
      </c>
      <c r="L4501" s="77">
        <v>0.9</v>
      </c>
      <c r="Q4501" s="106"/>
    </row>
    <row r="4502" spans="1:17" x14ac:dyDescent="0.25">
      <c r="A4502" t="s">
        <v>331</v>
      </c>
      <c r="B4502" s="25">
        <v>2019</v>
      </c>
      <c r="C4502" s="25" t="s">
        <v>2</v>
      </c>
      <c r="D4502" s="25" t="s">
        <v>61</v>
      </c>
      <c r="E4502" s="25" t="s">
        <v>224</v>
      </c>
      <c r="F4502" s="23" t="s">
        <v>225</v>
      </c>
      <c r="G4502" s="23" t="s">
        <v>492</v>
      </c>
      <c r="H4502" s="32" t="s">
        <v>355</v>
      </c>
      <c r="I4502" s="32" t="s">
        <v>55</v>
      </c>
      <c r="J4502" s="135">
        <v>171</v>
      </c>
      <c r="K4502" s="28">
        <v>0.43859999999999999</v>
      </c>
      <c r="L4502" s="77">
        <v>0.9</v>
      </c>
      <c r="Q4502" s="106"/>
    </row>
    <row r="4503" spans="1:17" x14ac:dyDescent="0.25">
      <c r="A4503" t="s">
        <v>331</v>
      </c>
      <c r="B4503" s="25">
        <v>2019</v>
      </c>
      <c r="C4503" s="25" t="s">
        <v>3</v>
      </c>
      <c r="D4503" s="25" t="s">
        <v>62</v>
      </c>
      <c r="E4503" s="25" t="s">
        <v>224</v>
      </c>
      <c r="F4503" s="23" t="s">
        <v>225</v>
      </c>
      <c r="G4503" s="23" t="s">
        <v>492</v>
      </c>
      <c r="H4503" s="32" t="s">
        <v>355</v>
      </c>
      <c r="I4503" s="32" t="s">
        <v>55</v>
      </c>
      <c r="J4503" s="135">
        <v>164</v>
      </c>
      <c r="K4503" s="28">
        <v>0.51829000000000003</v>
      </c>
      <c r="L4503" s="77">
        <v>0.9</v>
      </c>
      <c r="Q4503" s="106"/>
    </row>
    <row r="4504" spans="1:17" x14ac:dyDescent="0.25">
      <c r="A4504" t="s">
        <v>331</v>
      </c>
      <c r="B4504" s="25">
        <v>2020</v>
      </c>
      <c r="C4504" s="25" t="s">
        <v>0</v>
      </c>
      <c r="D4504" s="25" t="s">
        <v>63</v>
      </c>
      <c r="E4504" s="25" t="s">
        <v>224</v>
      </c>
      <c r="F4504" s="23" t="s">
        <v>225</v>
      </c>
      <c r="G4504" s="23" t="s">
        <v>492</v>
      </c>
      <c r="H4504" s="32" t="s">
        <v>355</v>
      </c>
      <c r="I4504" s="32" t="s">
        <v>55</v>
      </c>
      <c r="J4504" s="135">
        <v>183</v>
      </c>
      <c r="K4504" s="28">
        <v>0.5847</v>
      </c>
      <c r="L4504" s="77">
        <v>0.9</v>
      </c>
      <c r="Q4504" s="106"/>
    </row>
    <row r="4505" spans="1:17" x14ac:dyDescent="0.25">
      <c r="A4505" t="s">
        <v>331</v>
      </c>
      <c r="B4505" s="25">
        <v>2020</v>
      </c>
      <c r="C4505" s="25" t="s">
        <v>1</v>
      </c>
      <c r="D4505" s="25" t="s">
        <v>64</v>
      </c>
      <c r="E4505" s="25" t="s">
        <v>224</v>
      </c>
      <c r="F4505" s="23" t="s">
        <v>225</v>
      </c>
      <c r="G4505" s="23" t="s">
        <v>492</v>
      </c>
      <c r="H4505" s="32" t="s">
        <v>355</v>
      </c>
      <c r="I4505" s="32" t="s">
        <v>55</v>
      </c>
      <c r="J4505" s="135">
        <v>97</v>
      </c>
      <c r="K4505" s="28">
        <v>0.73196000000000006</v>
      </c>
      <c r="L4505" s="77">
        <v>0.9</v>
      </c>
      <c r="Q4505" s="106"/>
    </row>
    <row r="4506" spans="1:17" x14ac:dyDescent="0.25">
      <c r="A4506" t="s">
        <v>331</v>
      </c>
      <c r="B4506" s="25">
        <v>2020</v>
      </c>
      <c r="C4506" s="25" t="s">
        <v>2</v>
      </c>
      <c r="D4506" s="25" t="s">
        <v>65</v>
      </c>
      <c r="E4506" s="25" t="s">
        <v>224</v>
      </c>
      <c r="F4506" s="23" t="s">
        <v>225</v>
      </c>
      <c r="G4506" s="23" t="s">
        <v>492</v>
      </c>
      <c r="H4506" s="32" t="s">
        <v>355</v>
      </c>
      <c r="I4506" s="32" t="s">
        <v>55</v>
      </c>
      <c r="J4506" s="135">
        <v>125</v>
      </c>
      <c r="K4506" s="28">
        <v>0.81599999999999995</v>
      </c>
      <c r="L4506" s="77">
        <v>0.9</v>
      </c>
      <c r="Q4506" s="106"/>
    </row>
    <row r="4507" spans="1:17" x14ac:dyDescent="0.25">
      <c r="A4507" t="s">
        <v>331</v>
      </c>
      <c r="B4507" s="25">
        <v>2020</v>
      </c>
      <c r="C4507" s="25" t="s">
        <v>3</v>
      </c>
      <c r="D4507" s="25" t="s">
        <v>66</v>
      </c>
      <c r="E4507" s="25" t="s">
        <v>224</v>
      </c>
      <c r="F4507" s="23" t="s">
        <v>225</v>
      </c>
      <c r="G4507" s="23" t="s">
        <v>492</v>
      </c>
      <c r="H4507" s="32" t="s">
        <v>355</v>
      </c>
      <c r="I4507" s="32" t="s">
        <v>55</v>
      </c>
      <c r="J4507" s="135">
        <v>161</v>
      </c>
      <c r="K4507" s="28">
        <v>0.75775999999999999</v>
      </c>
      <c r="L4507" s="77">
        <v>0.9</v>
      </c>
      <c r="Q4507" s="106"/>
    </row>
    <row r="4508" spans="1:17" x14ac:dyDescent="0.25">
      <c r="A4508" t="s">
        <v>331</v>
      </c>
      <c r="B4508" s="25">
        <v>2021</v>
      </c>
      <c r="C4508" s="25" t="s">
        <v>0</v>
      </c>
      <c r="D4508" s="25" t="s">
        <v>67</v>
      </c>
      <c r="E4508" s="25" t="s">
        <v>224</v>
      </c>
      <c r="F4508" s="23" t="s">
        <v>225</v>
      </c>
      <c r="G4508" s="23" t="s">
        <v>492</v>
      </c>
      <c r="H4508" s="32" t="s">
        <v>355</v>
      </c>
      <c r="I4508" s="32" t="s">
        <v>55</v>
      </c>
      <c r="J4508" s="135">
        <v>154</v>
      </c>
      <c r="K4508" s="28">
        <v>0.82467999999999997</v>
      </c>
      <c r="L4508" s="77">
        <v>0.9</v>
      </c>
      <c r="Q4508" s="106"/>
    </row>
    <row r="4509" spans="1:17" x14ac:dyDescent="0.25">
      <c r="A4509" t="s">
        <v>331</v>
      </c>
      <c r="B4509" s="25">
        <v>2021</v>
      </c>
      <c r="C4509" s="25" t="s">
        <v>1</v>
      </c>
      <c r="D4509" s="25" t="s">
        <v>68</v>
      </c>
      <c r="E4509" s="25" t="s">
        <v>224</v>
      </c>
      <c r="F4509" s="23" t="s">
        <v>225</v>
      </c>
      <c r="G4509" s="23" t="s">
        <v>492</v>
      </c>
      <c r="H4509" s="32" t="s">
        <v>355</v>
      </c>
      <c r="I4509" s="32" t="s">
        <v>55</v>
      </c>
      <c r="J4509" s="135">
        <v>157</v>
      </c>
      <c r="K4509" s="28">
        <v>0.77707000000000004</v>
      </c>
      <c r="L4509" s="77">
        <v>0.9</v>
      </c>
      <c r="Q4509" s="106"/>
    </row>
    <row r="4510" spans="1:17" x14ac:dyDescent="0.25">
      <c r="A4510" t="s">
        <v>331</v>
      </c>
      <c r="B4510" s="25">
        <v>2021</v>
      </c>
      <c r="C4510" s="25" t="s">
        <v>2</v>
      </c>
      <c r="D4510" s="25" t="s">
        <v>69</v>
      </c>
      <c r="E4510" s="25" t="s">
        <v>224</v>
      </c>
      <c r="F4510" s="23" t="s">
        <v>225</v>
      </c>
      <c r="G4510" s="23" t="s">
        <v>492</v>
      </c>
      <c r="H4510" s="32" t="s">
        <v>355</v>
      </c>
      <c r="I4510" s="32" t="s">
        <v>55</v>
      </c>
      <c r="J4510" s="135">
        <v>192</v>
      </c>
      <c r="K4510" s="28">
        <v>0.67708000000000002</v>
      </c>
      <c r="L4510" s="77">
        <v>0.9</v>
      </c>
      <c r="Q4510" s="106"/>
    </row>
    <row r="4511" spans="1:17" x14ac:dyDescent="0.25">
      <c r="A4511" t="s">
        <v>331</v>
      </c>
      <c r="B4511" s="25">
        <v>2021</v>
      </c>
      <c r="C4511" s="25" t="s">
        <v>3</v>
      </c>
      <c r="D4511" s="25" t="s">
        <v>70</v>
      </c>
      <c r="E4511" s="25" t="s">
        <v>224</v>
      </c>
      <c r="F4511" s="23" t="s">
        <v>225</v>
      </c>
      <c r="G4511" s="23" t="s">
        <v>492</v>
      </c>
      <c r="H4511" s="32" t="s">
        <v>355</v>
      </c>
      <c r="I4511" s="32" t="s">
        <v>55</v>
      </c>
      <c r="J4511" s="135">
        <v>165</v>
      </c>
      <c r="K4511" s="28">
        <v>0.8</v>
      </c>
      <c r="L4511" s="77">
        <v>0.9</v>
      </c>
      <c r="Q4511" s="106"/>
    </row>
    <row r="4512" spans="1:17" x14ac:dyDescent="0.25">
      <c r="A4512" t="s">
        <v>331</v>
      </c>
      <c r="B4512" s="25">
        <v>2022</v>
      </c>
      <c r="C4512" s="25" t="s">
        <v>0</v>
      </c>
      <c r="D4512" s="25" t="s">
        <v>71</v>
      </c>
      <c r="E4512" s="25" t="s">
        <v>224</v>
      </c>
      <c r="F4512" s="23" t="s">
        <v>225</v>
      </c>
      <c r="G4512" s="23" t="s">
        <v>492</v>
      </c>
      <c r="H4512" s="32" t="s">
        <v>355</v>
      </c>
      <c r="I4512" s="32" t="s">
        <v>55</v>
      </c>
      <c r="J4512" s="135">
        <v>149</v>
      </c>
      <c r="K4512" s="28">
        <v>0.88590999999999998</v>
      </c>
      <c r="L4512" s="77">
        <v>0.9</v>
      </c>
      <c r="Q4512" s="106"/>
    </row>
    <row r="4513" spans="1:17" x14ac:dyDescent="0.25">
      <c r="A4513" t="s">
        <v>331</v>
      </c>
      <c r="B4513" s="25">
        <v>2022</v>
      </c>
      <c r="C4513" s="25" t="s">
        <v>1</v>
      </c>
      <c r="D4513" s="25" t="s">
        <v>72</v>
      </c>
      <c r="E4513" s="25" t="s">
        <v>224</v>
      </c>
      <c r="F4513" s="23" t="s">
        <v>225</v>
      </c>
      <c r="G4513" s="23" t="s">
        <v>492</v>
      </c>
      <c r="H4513" s="32" t="s">
        <v>355</v>
      </c>
      <c r="I4513" s="32" t="s">
        <v>55</v>
      </c>
      <c r="J4513" s="135">
        <v>136</v>
      </c>
      <c r="K4513" s="28">
        <v>0.97794000000000003</v>
      </c>
      <c r="L4513" s="77">
        <v>0.9</v>
      </c>
      <c r="Q4513" s="106"/>
    </row>
    <row r="4514" spans="1:17" x14ac:dyDescent="0.25">
      <c r="A4514" t="s">
        <v>331</v>
      </c>
      <c r="B4514" s="25">
        <v>2022</v>
      </c>
      <c r="C4514" s="25" t="s">
        <v>2</v>
      </c>
      <c r="D4514" s="25" t="s">
        <v>73</v>
      </c>
      <c r="E4514" s="25" t="s">
        <v>224</v>
      </c>
      <c r="F4514" s="23" t="s">
        <v>225</v>
      </c>
      <c r="G4514" s="23" t="s">
        <v>492</v>
      </c>
      <c r="H4514" s="32" t="s">
        <v>355</v>
      </c>
      <c r="I4514" s="32" t="s">
        <v>55</v>
      </c>
      <c r="J4514" s="135">
        <v>179</v>
      </c>
      <c r="K4514" s="28">
        <v>0.92179</v>
      </c>
      <c r="L4514" s="77">
        <v>0.9</v>
      </c>
      <c r="Q4514" s="106"/>
    </row>
    <row r="4515" spans="1:17" x14ac:dyDescent="0.25">
      <c r="A4515" t="s">
        <v>331</v>
      </c>
      <c r="B4515" s="25">
        <v>2022</v>
      </c>
      <c r="C4515" s="25" t="s">
        <v>3</v>
      </c>
      <c r="D4515" s="25" t="s">
        <v>493</v>
      </c>
      <c r="E4515" s="25" t="s">
        <v>224</v>
      </c>
      <c r="F4515" s="23" t="s">
        <v>225</v>
      </c>
      <c r="G4515" s="23" t="s">
        <v>492</v>
      </c>
      <c r="H4515" s="32" t="s">
        <v>355</v>
      </c>
      <c r="I4515" s="32" t="s">
        <v>55</v>
      </c>
      <c r="J4515" s="135">
        <v>173</v>
      </c>
      <c r="K4515" s="28">
        <v>0.90751000000000004</v>
      </c>
      <c r="L4515" s="77">
        <v>0.9</v>
      </c>
      <c r="Q4515" s="106"/>
    </row>
    <row r="4516" spans="1:17" x14ac:dyDescent="0.25">
      <c r="A4516" t="s">
        <v>331</v>
      </c>
      <c r="B4516" s="25">
        <v>2023</v>
      </c>
      <c r="C4516" s="25" t="s">
        <v>0</v>
      </c>
      <c r="D4516" s="25" t="s">
        <v>537</v>
      </c>
      <c r="E4516" s="25" t="s">
        <v>224</v>
      </c>
      <c r="F4516" s="23" t="s">
        <v>225</v>
      </c>
      <c r="G4516" s="23" t="s">
        <v>492</v>
      </c>
      <c r="H4516" s="32" t="s">
        <v>355</v>
      </c>
      <c r="I4516" s="32" t="s">
        <v>55</v>
      </c>
      <c r="J4516" s="135">
        <v>167</v>
      </c>
      <c r="K4516" s="28">
        <v>0.8982</v>
      </c>
      <c r="L4516" s="77">
        <v>0.9</v>
      </c>
      <c r="Q4516" s="106"/>
    </row>
    <row r="4517" spans="1:17" x14ac:dyDescent="0.25">
      <c r="A4517" t="s">
        <v>331</v>
      </c>
      <c r="B4517" s="25">
        <v>2018</v>
      </c>
      <c r="C4517" s="25" t="s">
        <v>0</v>
      </c>
      <c r="D4517" s="25" t="s">
        <v>54</v>
      </c>
      <c r="E4517" s="25" t="s">
        <v>226</v>
      </c>
      <c r="F4517" s="23" t="s">
        <v>227</v>
      </c>
      <c r="G4517" s="23" t="s">
        <v>492</v>
      </c>
      <c r="H4517" s="32" t="s">
        <v>366</v>
      </c>
      <c r="I4517" s="32" t="s">
        <v>55</v>
      </c>
      <c r="J4517" s="135">
        <v>155</v>
      </c>
      <c r="K4517" s="28">
        <v>0.87741999999999998</v>
      </c>
      <c r="L4517" s="77">
        <v>0.9</v>
      </c>
      <c r="Q4517" s="106"/>
    </row>
    <row r="4518" spans="1:17" x14ac:dyDescent="0.25">
      <c r="A4518" t="s">
        <v>331</v>
      </c>
      <c r="B4518" s="25">
        <v>2018</v>
      </c>
      <c r="C4518" s="25" t="s">
        <v>1</v>
      </c>
      <c r="D4518" s="25" t="s">
        <v>56</v>
      </c>
      <c r="E4518" s="25" t="s">
        <v>226</v>
      </c>
      <c r="F4518" s="23" t="s">
        <v>227</v>
      </c>
      <c r="G4518" s="23" t="s">
        <v>492</v>
      </c>
      <c r="H4518" s="32" t="s">
        <v>366</v>
      </c>
      <c r="I4518" s="32" t="s">
        <v>55</v>
      </c>
      <c r="J4518" s="135">
        <v>162</v>
      </c>
      <c r="K4518" s="28">
        <v>0.88271999999999995</v>
      </c>
      <c r="L4518" s="77">
        <v>0.9</v>
      </c>
      <c r="Q4518" s="106"/>
    </row>
    <row r="4519" spans="1:17" x14ac:dyDescent="0.25">
      <c r="A4519" t="s">
        <v>331</v>
      </c>
      <c r="B4519" s="25">
        <v>2018</v>
      </c>
      <c r="C4519" s="25" t="s">
        <v>2</v>
      </c>
      <c r="D4519" s="25" t="s">
        <v>57</v>
      </c>
      <c r="E4519" s="25" t="s">
        <v>226</v>
      </c>
      <c r="F4519" s="23" t="s">
        <v>227</v>
      </c>
      <c r="G4519" s="23" t="s">
        <v>492</v>
      </c>
      <c r="H4519" s="32" t="s">
        <v>366</v>
      </c>
      <c r="I4519" s="32" t="s">
        <v>55</v>
      </c>
      <c r="J4519" s="135">
        <v>180</v>
      </c>
      <c r="K4519" s="28">
        <v>0.57221999999999995</v>
      </c>
      <c r="L4519" s="77">
        <v>0.9</v>
      </c>
      <c r="Q4519" s="106"/>
    </row>
    <row r="4520" spans="1:17" x14ac:dyDescent="0.25">
      <c r="A4520" t="s">
        <v>331</v>
      </c>
      <c r="B4520" s="25">
        <v>2018</v>
      </c>
      <c r="C4520" s="25" t="s">
        <v>3</v>
      </c>
      <c r="D4520" s="25" t="s">
        <v>58</v>
      </c>
      <c r="E4520" s="25" t="s">
        <v>226</v>
      </c>
      <c r="F4520" s="23" t="s">
        <v>227</v>
      </c>
      <c r="G4520" s="23" t="s">
        <v>492</v>
      </c>
      <c r="H4520" s="32" t="s">
        <v>366</v>
      </c>
      <c r="I4520" s="32" t="s">
        <v>55</v>
      </c>
      <c r="J4520" s="135">
        <v>162</v>
      </c>
      <c r="K4520" s="28">
        <v>2.469E-2</v>
      </c>
      <c r="L4520" s="77">
        <v>0.9</v>
      </c>
      <c r="Q4520" s="106"/>
    </row>
    <row r="4521" spans="1:17" x14ac:dyDescent="0.25">
      <c r="A4521" t="s">
        <v>331</v>
      </c>
      <c r="B4521" s="25">
        <v>2019</v>
      </c>
      <c r="C4521" s="25" t="s">
        <v>0</v>
      </c>
      <c r="D4521" s="25" t="s">
        <v>59</v>
      </c>
      <c r="E4521" s="25" t="s">
        <v>226</v>
      </c>
      <c r="F4521" s="23" t="s">
        <v>227</v>
      </c>
      <c r="G4521" s="23" t="s">
        <v>492</v>
      </c>
      <c r="H4521" s="32" t="s">
        <v>366</v>
      </c>
      <c r="I4521" s="32" t="s">
        <v>55</v>
      </c>
      <c r="J4521" s="135">
        <v>149</v>
      </c>
      <c r="K4521" s="28">
        <v>1.342E-2</v>
      </c>
      <c r="L4521" s="77">
        <v>0.9</v>
      </c>
      <c r="Q4521" s="106"/>
    </row>
    <row r="4522" spans="1:17" x14ac:dyDescent="0.25">
      <c r="A4522" t="s">
        <v>331</v>
      </c>
      <c r="B4522" s="25">
        <v>2019</v>
      </c>
      <c r="C4522" s="25" t="s">
        <v>1</v>
      </c>
      <c r="D4522" s="25" t="s">
        <v>60</v>
      </c>
      <c r="E4522" s="25" t="s">
        <v>226</v>
      </c>
      <c r="F4522" s="23" t="s">
        <v>227</v>
      </c>
      <c r="G4522" s="23" t="s">
        <v>492</v>
      </c>
      <c r="H4522" s="32" t="s">
        <v>366</v>
      </c>
      <c r="I4522" s="32" t="s">
        <v>55</v>
      </c>
      <c r="J4522" s="135">
        <v>162</v>
      </c>
      <c r="K4522" s="28">
        <v>4.938E-2</v>
      </c>
      <c r="L4522" s="77">
        <v>0.9</v>
      </c>
      <c r="Q4522" s="106"/>
    </row>
    <row r="4523" spans="1:17" x14ac:dyDescent="0.25">
      <c r="A4523" t="s">
        <v>331</v>
      </c>
      <c r="B4523" s="25">
        <v>2019</v>
      </c>
      <c r="C4523" s="25" t="s">
        <v>2</v>
      </c>
      <c r="D4523" s="25" t="s">
        <v>61</v>
      </c>
      <c r="E4523" s="25" t="s">
        <v>226</v>
      </c>
      <c r="F4523" s="23" t="s">
        <v>227</v>
      </c>
      <c r="G4523" s="23" t="s">
        <v>492</v>
      </c>
      <c r="H4523" s="32" t="s">
        <v>366</v>
      </c>
      <c r="I4523" s="32" t="s">
        <v>55</v>
      </c>
      <c r="J4523" s="135">
        <v>185</v>
      </c>
      <c r="K4523" s="28">
        <v>0.40540999999999999</v>
      </c>
      <c r="L4523" s="77">
        <v>0.9</v>
      </c>
      <c r="Q4523" s="106"/>
    </row>
    <row r="4524" spans="1:17" x14ac:dyDescent="0.25">
      <c r="A4524" t="s">
        <v>331</v>
      </c>
      <c r="B4524" s="25">
        <v>2019</v>
      </c>
      <c r="C4524" s="25" t="s">
        <v>3</v>
      </c>
      <c r="D4524" s="25" t="s">
        <v>62</v>
      </c>
      <c r="E4524" s="25" t="s">
        <v>226</v>
      </c>
      <c r="F4524" s="23" t="s">
        <v>227</v>
      </c>
      <c r="G4524" s="23" t="s">
        <v>492</v>
      </c>
      <c r="H4524" s="32" t="s">
        <v>366</v>
      </c>
      <c r="I4524" s="32" t="s">
        <v>55</v>
      </c>
      <c r="J4524" s="135">
        <v>152</v>
      </c>
      <c r="K4524" s="28">
        <v>0.73026000000000002</v>
      </c>
      <c r="L4524" s="77">
        <v>0.9</v>
      </c>
      <c r="Q4524" s="106"/>
    </row>
    <row r="4525" spans="1:17" x14ac:dyDescent="0.25">
      <c r="A4525" t="s">
        <v>331</v>
      </c>
      <c r="B4525" s="25">
        <v>2020</v>
      </c>
      <c r="C4525" s="25" t="s">
        <v>0</v>
      </c>
      <c r="D4525" s="25" t="s">
        <v>63</v>
      </c>
      <c r="E4525" s="25" t="s">
        <v>226</v>
      </c>
      <c r="F4525" s="23" t="s">
        <v>227</v>
      </c>
      <c r="G4525" s="23" t="s">
        <v>492</v>
      </c>
      <c r="H4525" s="32" t="s">
        <v>366</v>
      </c>
      <c r="I4525" s="32" t="s">
        <v>55</v>
      </c>
      <c r="J4525" s="135">
        <v>161</v>
      </c>
      <c r="K4525" s="28">
        <v>0.43478</v>
      </c>
      <c r="L4525" s="77">
        <v>0.9</v>
      </c>
      <c r="Q4525" s="106"/>
    </row>
    <row r="4526" spans="1:17" x14ac:dyDescent="0.25">
      <c r="A4526" t="s">
        <v>331</v>
      </c>
      <c r="B4526" s="25">
        <v>2020</v>
      </c>
      <c r="C4526" s="25" t="s">
        <v>1</v>
      </c>
      <c r="D4526" s="25" t="s">
        <v>64</v>
      </c>
      <c r="E4526" s="25" t="s">
        <v>226</v>
      </c>
      <c r="F4526" s="23" t="s">
        <v>227</v>
      </c>
      <c r="G4526" s="23" t="s">
        <v>492</v>
      </c>
      <c r="H4526" s="32" t="s">
        <v>366</v>
      </c>
      <c r="I4526" s="32" t="s">
        <v>55</v>
      </c>
      <c r="J4526" s="135">
        <v>90</v>
      </c>
      <c r="K4526" s="28">
        <v>0.42221999999999998</v>
      </c>
      <c r="L4526" s="77">
        <v>0.9</v>
      </c>
      <c r="Q4526" s="106"/>
    </row>
    <row r="4527" spans="1:17" x14ac:dyDescent="0.25">
      <c r="A4527" t="s">
        <v>331</v>
      </c>
      <c r="B4527" s="25">
        <v>2020</v>
      </c>
      <c r="C4527" s="25" t="s">
        <v>2</v>
      </c>
      <c r="D4527" s="25" t="s">
        <v>65</v>
      </c>
      <c r="E4527" s="25" t="s">
        <v>226</v>
      </c>
      <c r="F4527" s="23" t="s">
        <v>227</v>
      </c>
      <c r="G4527" s="23" t="s">
        <v>492</v>
      </c>
      <c r="H4527" s="32" t="s">
        <v>366</v>
      </c>
      <c r="I4527" s="32" t="s">
        <v>55</v>
      </c>
      <c r="J4527" s="135">
        <v>139</v>
      </c>
      <c r="K4527" s="28">
        <v>0.28777000000000003</v>
      </c>
      <c r="L4527" s="77">
        <v>0.9</v>
      </c>
      <c r="Q4527" s="106"/>
    </row>
    <row r="4528" spans="1:17" x14ac:dyDescent="0.25">
      <c r="A4528" t="s">
        <v>331</v>
      </c>
      <c r="B4528" s="25">
        <v>2020</v>
      </c>
      <c r="C4528" s="25" t="s">
        <v>3</v>
      </c>
      <c r="D4528" s="25" t="s">
        <v>66</v>
      </c>
      <c r="E4528" s="25" t="s">
        <v>226</v>
      </c>
      <c r="F4528" s="23" t="s">
        <v>227</v>
      </c>
      <c r="G4528" s="23" t="s">
        <v>492</v>
      </c>
      <c r="H4528" s="32" t="s">
        <v>366</v>
      </c>
      <c r="I4528" s="32" t="s">
        <v>55</v>
      </c>
      <c r="J4528" s="135">
        <v>157</v>
      </c>
      <c r="K4528" s="28">
        <v>0.24204000000000001</v>
      </c>
      <c r="L4528" s="77">
        <v>0.9</v>
      </c>
      <c r="Q4528" s="106"/>
    </row>
    <row r="4529" spans="1:17" x14ac:dyDescent="0.25">
      <c r="A4529" t="s">
        <v>331</v>
      </c>
      <c r="B4529" s="25">
        <v>2021</v>
      </c>
      <c r="C4529" s="25" t="s">
        <v>0</v>
      </c>
      <c r="D4529" s="25" t="s">
        <v>67</v>
      </c>
      <c r="E4529" s="25" t="s">
        <v>226</v>
      </c>
      <c r="F4529" s="23" t="s">
        <v>227</v>
      </c>
      <c r="G4529" s="23" t="s">
        <v>492</v>
      </c>
      <c r="H4529" s="32" t="s">
        <v>366</v>
      </c>
      <c r="I4529" s="32" t="s">
        <v>55</v>
      </c>
      <c r="J4529" s="135">
        <v>176</v>
      </c>
      <c r="K4529" s="28">
        <v>0.27840999999999999</v>
      </c>
      <c r="L4529" s="77">
        <v>0.9</v>
      </c>
      <c r="Q4529" s="106"/>
    </row>
    <row r="4530" spans="1:17" x14ac:dyDescent="0.25">
      <c r="A4530" t="s">
        <v>331</v>
      </c>
      <c r="B4530" s="25">
        <v>2021</v>
      </c>
      <c r="C4530" s="25" t="s">
        <v>1</v>
      </c>
      <c r="D4530" s="25" t="s">
        <v>68</v>
      </c>
      <c r="E4530" s="25" t="s">
        <v>226</v>
      </c>
      <c r="F4530" s="23" t="s">
        <v>227</v>
      </c>
      <c r="G4530" s="23" t="s">
        <v>492</v>
      </c>
      <c r="H4530" s="32" t="s">
        <v>366</v>
      </c>
      <c r="I4530" s="32" t="s">
        <v>55</v>
      </c>
      <c r="J4530" s="135">
        <v>166</v>
      </c>
      <c r="K4530" s="28">
        <v>0.60241</v>
      </c>
      <c r="L4530" s="77">
        <v>0.9</v>
      </c>
      <c r="Q4530" s="106"/>
    </row>
    <row r="4531" spans="1:17" x14ac:dyDescent="0.25">
      <c r="A4531" t="s">
        <v>331</v>
      </c>
      <c r="B4531" s="25">
        <v>2021</v>
      </c>
      <c r="C4531" s="25" t="s">
        <v>2</v>
      </c>
      <c r="D4531" s="25" t="s">
        <v>69</v>
      </c>
      <c r="E4531" s="25" t="s">
        <v>226</v>
      </c>
      <c r="F4531" s="23" t="s">
        <v>227</v>
      </c>
      <c r="G4531" s="23" t="s">
        <v>492</v>
      </c>
      <c r="H4531" s="32" t="s">
        <v>366</v>
      </c>
      <c r="I4531" s="32" t="s">
        <v>55</v>
      </c>
      <c r="J4531" s="135">
        <v>195</v>
      </c>
      <c r="K4531" s="28">
        <v>0.47178999999999999</v>
      </c>
      <c r="L4531" s="77">
        <v>0.9</v>
      </c>
      <c r="Q4531" s="106"/>
    </row>
    <row r="4532" spans="1:17" x14ac:dyDescent="0.25">
      <c r="A4532" t="s">
        <v>331</v>
      </c>
      <c r="B4532" s="25">
        <v>2021</v>
      </c>
      <c r="C4532" s="25" t="s">
        <v>3</v>
      </c>
      <c r="D4532" s="25" t="s">
        <v>70</v>
      </c>
      <c r="E4532" s="25" t="s">
        <v>226</v>
      </c>
      <c r="F4532" s="23" t="s">
        <v>227</v>
      </c>
      <c r="G4532" s="23" t="s">
        <v>492</v>
      </c>
      <c r="H4532" s="32" t="s">
        <v>366</v>
      </c>
      <c r="I4532" s="32" t="s">
        <v>55</v>
      </c>
      <c r="J4532" s="135">
        <v>194</v>
      </c>
      <c r="K4532" s="28">
        <v>0.17526</v>
      </c>
      <c r="L4532" s="77">
        <v>0.9</v>
      </c>
      <c r="Q4532" s="106"/>
    </row>
    <row r="4533" spans="1:17" x14ac:dyDescent="0.25">
      <c r="A4533" t="s">
        <v>331</v>
      </c>
      <c r="B4533" s="25">
        <v>2022</v>
      </c>
      <c r="C4533" s="25" t="s">
        <v>0</v>
      </c>
      <c r="D4533" s="25" t="s">
        <v>71</v>
      </c>
      <c r="E4533" s="25" t="s">
        <v>226</v>
      </c>
      <c r="F4533" s="23" t="s">
        <v>227</v>
      </c>
      <c r="G4533" s="23" t="s">
        <v>492</v>
      </c>
      <c r="H4533" s="32" t="s">
        <v>366</v>
      </c>
      <c r="I4533" s="32" t="s">
        <v>55</v>
      </c>
      <c r="J4533" s="135">
        <v>154</v>
      </c>
      <c r="K4533" s="28">
        <v>0.51298999999999995</v>
      </c>
      <c r="L4533" s="77">
        <v>0.9</v>
      </c>
      <c r="Q4533" s="106"/>
    </row>
    <row r="4534" spans="1:17" x14ac:dyDescent="0.25">
      <c r="A4534" t="s">
        <v>331</v>
      </c>
      <c r="B4534" s="25">
        <v>2022</v>
      </c>
      <c r="C4534" s="25" t="s">
        <v>1</v>
      </c>
      <c r="D4534" s="25" t="s">
        <v>72</v>
      </c>
      <c r="E4534" s="25" t="s">
        <v>226</v>
      </c>
      <c r="F4534" s="23" t="s">
        <v>227</v>
      </c>
      <c r="G4534" s="23" t="s">
        <v>492</v>
      </c>
      <c r="H4534" s="32" t="s">
        <v>366</v>
      </c>
      <c r="I4534" s="32" t="s">
        <v>55</v>
      </c>
      <c r="J4534" s="135">
        <v>143</v>
      </c>
      <c r="K4534" s="28">
        <v>0.64336000000000004</v>
      </c>
      <c r="L4534" s="77">
        <v>0.9</v>
      </c>
      <c r="Q4534" s="106"/>
    </row>
    <row r="4535" spans="1:17" x14ac:dyDescent="0.25">
      <c r="A4535" t="s">
        <v>331</v>
      </c>
      <c r="B4535" s="25">
        <v>2022</v>
      </c>
      <c r="C4535" s="25" t="s">
        <v>2</v>
      </c>
      <c r="D4535" s="25" t="s">
        <v>73</v>
      </c>
      <c r="E4535" s="25" t="s">
        <v>226</v>
      </c>
      <c r="F4535" s="23" t="s">
        <v>227</v>
      </c>
      <c r="G4535" s="23" t="s">
        <v>492</v>
      </c>
      <c r="H4535" s="32" t="s">
        <v>366</v>
      </c>
      <c r="I4535" s="32" t="s">
        <v>55</v>
      </c>
      <c r="J4535" s="135">
        <v>169</v>
      </c>
      <c r="K4535" s="28">
        <v>0.76922999999999997</v>
      </c>
      <c r="L4535" s="77">
        <v>0.9</v>
      </c>
      <c r="Q4535" s="106"/>
    </row>
    <row r="4536" spans="1:17" x14ac:dyDescent="0.25">
      <c r="A4536" t="s">
        <v>331</v>
      </c>
      <c r="B4536" s="25">
        <v>2022</v>
      </c>
      <c r="C4536" s="25" t="s">
        <v>3</v>
      </c>
      <c r="D4536" s="25" t="s">
        <v>493</v>
      </c>
      <c r="E4536" s="25" t="s">
        <v>226</v>
      </c>
      <c r="F4536" s="23" t="s">
        <v>227</v>
      </c>
      <c r="G4536" s="23" t="s">
        <v>492</v>
      </c>
      <c r="H4536" s="32" t="s">
        <v>366</v>
      </c>
      <c r="I4536" s="32" t="s">
        <v>55</v>
      </c>
      <c r="J4536" s="135">
        <v>199</v>
      </c>
      <c r="K4536" s="28">
        <v>0.64824000000000004</v>
      </c>
      <c r="L4536" s="77">
        <v>0.9</v>
      </c>
      <c r="Q4536" s="106"/>
    </row>
    <row r="4537" spans="1:17" x14ac:dyDescent="0.25">
      <c r="A4537" t="s">
        <v>331</v>
      </c>
      <c r="B4537" s="25">
        <v>2023</v>
      </c>
      <c r="C4537" s="25" t="s">
        <v>0</v>
      </c>
      <c r="D4537" s="25" t="s">
        <v>537</v>
      </c>
      <c r="E4537" s="25" t="s">
        <v>226</v>
      </c>
      <c r="F4537" s="23" t="s">
        <v>227</v>
      </c>
      <c r="G4537" s="23" t="s">
        <v>492</v>
      </c>
      <c r="H4537" s="32" t="s">
        <v>366</v>
      </c>
      <c r="I4537" s="32" t="s">
        <v>55</v>
      </c>
      <c r="J4537" s="135">
        <v>173</v>
      </c>
      <c r="K4537" s="28">
        <v>0.86704999999999999</v>
      </c>
      <c r="L4537" s="77">
        <v>0.9</v>
      </c>
      <c r="Q4537" s="106"/>
    </row>
    <row r="4538" spans="1:17" x14ac:dyDescent="0.25">
      <c r="A4538" t="s">
        <v>331</v>
      </c>
      <c r="B4538" s="25">
        <v>2018</v>
      </c>
      <c r="C4538" s="25" t="s">
        <v>0</v>
      </c>
      <c r="D4538" s="25" t="s">
        <v>54</v>
      </c>
      <c r="E4538" s="25" t="s">
        <v>492</v>
      </c>
      <c r="F4538" s="23" t="s">
        <v>363</v>
      </c>
      <c r="G4538" s="23" t="s">
        <v>492</v>
      </c>
      <c r="H4538" s="32" t="s">
        <v>363</v>
      </c>
      <c r="I4538" s="32" t="s">
        <v>55</v>
      </c>
      <c r="J4538" s="135">
        <v>413</v>
      </c>
      <c r="K4538" s="28">
        <v>0.16223000000000001</v>
      </c>
      <c r="L4538" s="77">
        <v>0.9</v>
      </c>
      <c r="Q4538" s="106"/>
    </row>
    <row r="4539" spans="1:17" x14ac:dyDescent="0.25">
      <c r="A4539" t="s">
        <v>331</v>
      </c>
      <c r="B4539" s="25">
        <v>2018</v>
      </c>
      <c r="C4539" s="25" t="s">
        <v>1</v>
      </c>
      <c r="D4539" s="25" t="s">
        <v>56</v>
      </c>
      <c r="E4539" s="25" t="s">
        <v>492</v>
      </c>
      <c r="F4539" s="23" t="s">
        <v>363</v>
      </c>
      <c r="G4539" s="23" t="s">
        <v>492</v>
      </c>
      <c r="H4539" s="32" t="s">
        <v>363</v>
      </c>
      <c r="I4539" s="32" t="s">
        <v>55</v>
      </c>
      <c r="J4539" s="135">
        <v>458</v>
      </c>
      <c r="K4539" s="28">
        <v>0.30786000000000002</v>
      </c>
      <c r="L4539" s="77">
        <v>0.9</v>
      </c>
      <c r="Q4539" s="106"/>
    </row>
    <row r="4540" spans="1:17" x14ac:dyDescent="0.25">
      <c r="A4540" t="s">
        <v>331</v>
      </c>
      <c r="B4540" s="25">
        <v>2018</v>
      </c>
      <c r="C4540" s="25" t="s">
        <v>2</v>
      </c>
      <c r="D4540" s="25" t="s">
        <v>57</v>
      </c>
      <c r="E4540" s="25" t="s">
        <v>492</v>
      </c>
      <c r="F4540" s="23" t="s">
        <v>363</v>
      </c>
      <c r="G4540" s="23" t="s">
        <v>492</v>
      </c>
      <c r="H4540" s="32" t="s">
        <v>363</v>
      </c>
      <c r="I4540" s="32" t="s">
        <v>55</v>
      </c>
      <c r="J4540" s="135">
        <v>529</v>
      </c>
      <c r="K4540" s="28">
        <v>0.34216000000000002</v>
      </c>
      <c r="L4540" s="77">
        <v>0.9</v>
      </c>
      <c r="Q4540" s="106"/>
    </row>
    <row r="4541" spans="1:17" x14ac:dyDescent="0.25">
      <c r="A4541" t="s">
        <v>331</v>
      </c>
      <c r="B4541" s="25">
        <v>2018</v>
      </c>
      <c r="C4541" s="25" t="s">
        <v>3</v>
      </c>
      <c r="D4541" s="25" t="s">
        <v>58</v>
      </c>
      <c r="E4541" s="25" t="s">
        <v>492</v>
      </c>
      <c r="F4541" s="23" t="s">
        <v>363</v>
      </c>
      <c r="G4541" s="23" t="s">
        <v>492</v>
      </c>
      <c r="H4541" s="32" t="s">
        <v>363</v>
      </c>
      <c r="I4541" s="32" t="s">
        <v>55</v>
      </c>
      <c r="J4541" s="135">
        <v>455</v>
      </c>
      <c r="K4541" s="28">
        <v>0.28351999999999999</v>
      </c>
      <c r="L4541" s="77">
        <v>0.9</v>
      </c>
      <c r="Q4541" s="106"/>
    </row>
    <row r="4542" spans="1:17" x14ac:dyDescent="0.25">
      <c r="A4542" t="s">
        <v>331</v>
      </c>
      <c r="B4542" s="25">
        <v>2019</v>
      </c>
      <c r="C4542" s="25" t="s">
        <v>0</v>
      </c>
      <c r="D4542" s="25" t="s">
        <v>59</v>
      </c>
      <c r="E4542" s="25" t="s">
        <v>492</v>
      </c>
      <c r="F4542" s="23" t="s">
        <v>363</v>
      </c>
      <c r="G4542" s="23" t="s">
        <v>492</v>
      </c>
      <c r="H4542" s="32" t="s">
        <v>363</v>
      </c>
      <c r="I4542" s="32" t="s">
        <v>55</v>
      </c>
      <c r="J4542" s="135">
        <v>408</v>
      </c>
      <c r="K4542" s="28">
        <v>0.47549000000000002</v>
      </c>
      <c r="L4542" s="77">
        <v>0.9</v>
      </c>
      <c r="Q4542" s="106"/>
    </row>
    <row r="4543" spans="1:17" x14ac:dyDescent="0.25">
      <c r="A4543" t="s">
        <v>331</v>
      </c>
      <c r="B4543" s="25">
        <v>2019</v>
      </c>
      <c r="C4543" s="25" t="s">
        <v>1</v>
      </c>
      <c r="D4543" s="25" t="s">
        <v>60</v>
      </c>
      <c r="E4543" s="25" t="s">
        <v>492</v>
      </c>
      <c r="F4543" s="23" t="s">
        <v>363</v>
      </c>
      <c r="G4543" s="23" t="s">
        <v>492</v>
      </c>
      <c r="H4543" s="32" t="s">
        <v>363</v>
      </c>
      <c r="I4543" s="32" t="s">
        <v>55</v>
      </c>
      <c r="J4543" s="135">
        <v>534</v>
      </c>
      <c r="K4543" s="28">
        <v>0.51873000000000002</v>
      </c>
      <c r="L4543" s="77">
        <v>0.9</v>
      </c>
      <c r="Q4543" s="106"/>
    </row>
    <row r="4544" spans="1:17" x14ac:dyDescent="0.25">
      <c r="A4544" t="s">
        <v>331</v>
      </c>
      <c r="B4544" s="25">
        <v>2019</v>
      </c>
      <c r="C4544" s="25" t="s">
        <v>2</v>
      </c>
      <c r="D4544" s="25" t="s">
        <v>61</v>
      </c>
      <c r="E4544" s="25" t="s">
        <v>492</v>
      </c>
      <c r="F4544" s="23" t="s">
        <v>363</v>
      </c>
      <c r="G4544" s="23" t="s">
        <v>492</v>
      </c>
      <c r="H4544" s="32" t="s">
        <v>363</v>
      </c>
      <c r="I4544" s="32" t="s">
        <v>55</v>
      </c>
      <c r="J4544" s="135">
        <v>473</v>
      </c>
      <c r="K4544" s="28">
        <v>0.55603000000000002</v>
      </c>
      <c r="L4544" s="77">
        <v>0.9</v>
      </c>
      <c r="Q4544" s="106"/>
    </row>
    <row r="4545" spans="1:17" x14ac:dyDescent="0.25">
      <c r="A4545" t="s">
        <v>331</v>
      </c>
      <c r="B4545" s="25">
        <v>2019</v>
      </c>
      <c r="C4545" s="25" t="s">
        <v>3</v>
      </c>
      <c r="D4545" s="25" t="s">
        <v>62</v>
      </c>
      <c r="E4545" s="25" t="s">
        <v>492</v>
      </c>
      <c r="F4545" s="23" t="s">
        <v>363</v>
      </c>
      <c r="G4545" s="23" t="s">
        <v>492</v>
      </c>
      <c r="H4545" s="32" t="s">
        <v>363</v>
      </c>
      <c r="I4545" s="32" t="s">
        <v>55</v>
      </c>
      <c r="J4545" s="135">
        <v>428</v>
      </c>
      <c r="K4545" s="28">
        <v>0.47664000000000001</v>
      </c>
      <c r="L4545" s="77">
        <v>0.9</v>
      </c>
      <c r="Q4545" s="106"/>
    </row>
    <row r="4546" spans="1:17" x14ac:dyDescent="0.25">
      <c r="A4546" t="s">
        <v>331</v>
      </c>
      <c r="B4546" s="25">
        <v>2020</v>
      </c>
      <c r="C4546" s="25" t="s">
        <v>0</v>
      </c>
      <c r="D4546" s="25" t="s">
        <v>63</v>
      </c>
      <c r="E4546" s="25" t="s">
        <v>492</v>
      </c>
      <c r="F4546" s="23" t="s">
        <v>363</v>
      </c>
      <c r="G4546" s="23" t="s">
        <v>492</v>
      </c>
      <c r="H4546" s="32" t="s">
        <v>363</v>
      </c>
      <c r="I4546" s="32" t="s">
        <v>55</v>
      </c>
      <c r="J4546" s="135">
        <v>442</v>
      </c>
      <c r="K4546" s="28">
        <v>0.69457000000000002</v>
      </c>
      <c r="L4546" s="77">
        <v>0.9</v>
      </c>
      <c r="Q4546" s="106"/>
    </row>
    <row r="4547" spans="1:17" x14ac:dyDescent="0.25">
      <c r="A4547" t="s">
        <v>331</v>
      </c>
      <c r="B4547" s="25">
        <v>2020</v>
      </c>
      <c r="C4547" s="25" t="s">
        <v>1</v>
      </c>
      <c r="D4547" s="25" t="s">
        <v>64</v>
      </c>
      <c r="E4547" s="25" t="s">
        <v>492</v>
      </c>
      <c r="F4547" s="23" t="s">
        <v>363</v>
      </c>
      <c r="G4547" s="23" t="s">
        <v>492</v>
      </c>
      <c r="H4547" s="32" t="s">
        <v>363</v>
      </c>
      <c r="I4547" s="32" t="s">
        <v>55</v>
      </c>
      <c r="J4547" s="135">
        <v>283</v>
      </c>
      <c r="K4547" s="28">
        <v>0.62544</v>
      </c>
      <c r="L4547" s="77">
        <v>0.9</v>
      </c>
      <c r="Q4547" s="106"/>
    </row>
    <row r="4548" spans="1:17" x14ac:dyDescent="0.25">
      <c r="A4548" t="s">
        <v>331</v>
      </c>
      <c r="B4548" s="25">
        <v>2020</v>
      </c>
      <c r="C4548" s="25" t="s">
        <v>2</v>
      </c>
      <c r="D4548" s="25" t="s">
        <v>65</v>
      </c>
      <c r="E4548" s="25" t="s">
        <v>492</v>
      </c>
      <c r="F4548" s="23" t="s">
        <v>363</v>
      </c>
      <c r="G4548" s="23" t="s">
        <v>492</v>
      </c>
      <c r="H4548" s="32" t="s">
        <v>363</v>
      </c>
      <c r="I4548" s="32" t="s">
        <v>55</v>
      </c>
      <c r="J4548" s="135">
        <v>383</v>
      </c>
      <c r="K4548" s="28">
        <v>0.66056999999999999</v>
      </c>
      <c r="L4548" s="77">
        <v>0.9</v>
      </c>
      <c r="Q4548" s="106"/>
    </row>
    <row r="4549" spans="1:17" x14ac:dyDescent="0.25">
      <c r="A4549" t="s">
        <v>331</v>
      </c>
      <c r="B4549" s="25">
        <v>2020</v>
      </c>
      <c r="C4549" s="25" t="s">
        <v>3</v>
      </c>
      <c r="D4549" s="25" t="s">
        <v>66</v>
      </c>
      <c r="E4549" s="25" t="s">
        <v>492</v>
      </c>
      <c r="F4549" s="23" t="s">
        <v>363</v>
      </c>
      <c r="G4549" s="23" t="s">
        <v>492</v>
      </c>
      <c r="H4549" s="32" t="s">
        <v>363</v>
      </c>
      <c r="I4549" s="32" t="s">
        <v>55</v>
      </c>
      <c r="J4549" s="135">
        <v>411</v>
      </c>
      <c r="K4549" s="28">
        <v>0.55961000000000005</v>
      </c>
      <c r="L4549" s="77">
        <v>0.9</v>
      </c>
      <c r="Q4549" s="106"/>
    </row>
    <row r="4550" spans="1:17" x14ac:dyDescent="0.25">
      <c r="A4550" t="s">
        <v>331</v>
      </c>
      <c r="B4550" s="25">
        <v>2021</v>
      </c>
      <c r="C4550" s="25" t="s">
        <v>0</v>
      </c>
      <c r="D4550" s="25" t="s">
        <v>67</v>
      </c>
      <c r="E4550" s="25" t="s">
        <v>492</v>
      </c>
      <c r="F4550" s="23" t="s">
        <v>363</v>
      </c>
      <c r="G4550" s="23" t="s">
        <v>492</v>
      </c>
      <c r="H4550" s="32" t="s">
        <v>363</v>
      </c>
      <c r="I4550" s="32" t="s">
        <v>55</v>
      </c>
      <c r="J4550" s="135">
        <v>401</v>
      </c>
      <c r="K4550" s="28">
        <v>0.45635999999999999</v>
      </c>
      <c r="L4550" s="77">
        <v>0.9</v>
      </c>
      <c r="Q4550" s="106"/>
    </row>
    <row r="4551" spans="1:17" x14ac:dyDescent="0.25">
      <c r="A4551" t="s">
        <v>331</v>
      </c>
      <c r="B4551" s="25">
        <v>2021</v>
      </c>
      <c r="C4551" s="25" t="s">
        <v>1</v>
      </c>
      <c r="D4551" s="25" t="s">
        <v>68</v>
      </c>
      <c r="E4551" s="25" t="s">
        <v>492</v>
      </c>
      <c r="F4551" s="23" t="s">
        <v>363</v>
      </c>
      <c r="G4551" s="23" t="s">
        <v>492</v>
      </c>
      <c r="H4551" s="32" t="s">
        <v>363</v>
      </c>
      <c r="I4551" s="32" t="s">
        <v>55</v>
      </c>
      <c r="J4551" s="135">
        <v>475</v>
      </c>
      <c r="K4551" s="28">
        <v>0.51158000000000003</v>
      </c>
      <c r="L4551" s="77">
        <v>0.9</v>
      </c>
      <c r="Q4551" s="106"/>
    </row>
    <row r="4552" spans="1:17" x14ac:dyDescent="0.25">
      <c r="A4552" t="s">
        <v>331</v>
      </c>
      <c r="B4552" s="25">
        <v>2021</v>
      </c>
      <c r="C4552" s="25" t="s">
        <v>2</v>
      </c>
      <c r="D4552" s="25" t="s">
        <v>69</v>
      </c>
      <c r="E4552" s="25" t="s">
        <v>492</v>
      </c>
      <c r="F4552" s="23" t="s">
        <v>363</v>
      </c>
      <c r="G4552" s="23" t="s">
        <v>492</v>
      </c>
      <c r="H4552" s="32" t="s">
        <v>363</v>
      </c>
      <c r="I4552" s="32" t="s">
        <v>55</v>
      </c>
      <c r="J4552" s="135">
        <v>470</v>
      </c>
      <c r="K4552" s="28">
        <v>0.55318999999999996</v>
      </c>
      <c r="L4552" s="77">
        <v>0.9</v>
      </c>
      <c r="Q4552" s="106"/>
    </row>
    <row r="4553" spans="1:17" x14ac:dyDescent="0.25">
      <c r="A4553" t="s">
        <v>331</v>
      </c>
      <c r="B4553" s="25">
        <v>2021</v>
      </c>
      <c r="C4553" s="25" t="s">
        <v>3</v>
      </c>
      <c r="D4553" s="25" t="s">
        <v>70</v>
      </c>
      <c r="E4553" s="25" t="s">
        <v>492</v>
      </c>
      <c r="F4553" s="23" t="s">
        <v>363</v>
      </c>
      <c r="G4553" s="23" t="s">
        <v>492</v>
      </c>
      <c r="H4553" s="32" t="s">
        <v>363</v>
      </c>
      <c r="I4553" s="32" t="s">
        <v>55</v>
      </c>
      <c r="J4553" s="135">
        <v>463</v>
      </c>
      <c r="K4553" s="28">
        <v>0.53347999999999995</v>
      </c>
      <c r="L4553" s="77">
        <v>0.9</v>
      </c>
      <c r="Q4553" s="106"/>
    </row>
    <row r="4554" spans="1:17" x14ac:dyDescent="0.25">
      <c r="A4554" t="s">
        <v>331</v>
      </c>
      <c r="B4554" s="25">
        <v>2022</v>
      </c>
      <c r="C4554" s="25" t="s">
        <v>0</v>
      </c>
      <c r="D4554" s="25" t="s">
        <v>71</v>
      </c>
      <c r="E4554" s="25" t="s">
        <v>492</v>
      </c>
      <c r="F4554" s="23" t="s">
        <v>363</v>
      </c>
      <c r="G4554" s="23" t="s">
        <v>492</v>
      </c>
      <c r="H4554" s="32" t="s">
        <v>363</v>
      </c>
      <c r="I4554" s="32" t="s">
        <v>55</v>
      </c>
      <c r="J4554" s="135">
        <v>466</v>
      </c>
      <c r="K4554" s="28">
        <v>0.54935999999999996</v>
      </c>
      <c r="L4554" s="77">
        <v>0.9</v>
      </c>
      <c r="Q4554" s="106"/>
    </row>
    <row r="4555" spans="1:17" x14ac:dyDescent="0.25">
      <c r="A4555" t="s">
        <v>331</v>
      </c>
      <c r="B4555" s="25">
        <v>2022</v>
      </c>
      <c r="C4555" s="25" t="s">
        <v>1</v>
      </c>
      <c r="D4555" s="25" t="s">
        <v>72</v>
      </c>
      <c r="E4555" s="25" t="s">
        <v>492</v>
      </c>
      <c r="F4555" s="23" t="s">
        <v>363</v>
      </c>
      <c r="G4555" s="23" t="s">
        <v>492</v>
      </c>
      <c r="H4555" s="32" t="s">
        <v>363</v>
      </c>
      <c r="I4555" s="32" t="s">
        <v>55</v>
      </c>
      <c r="J4555" s="135">
        <v>480</v>
      </c>
      <c r="K4555" s="28">
        <v>0.37082999999999999</v>
      </c>
      <c r="L4555" s="77">
        <v>0.9</v>
      </c>
      <c r="Q4555" s="106"/>
    </row>
    <row r="4556" spans="1:17" x14ac:dyDescent="0.25">
      <c r="A4556" t="s">
        <v>331</v>
      </c>
      <c r="B4556" s="25">
        <v>2022</v>
      </c>
      <c r="C4556" s="25" t="s">
        <v>2</v>
      </c>
      <c r="D4556" s="25" t="s">
        <v>73</v>
      </c>
      <c r="E4556" s="25" t="s">
        <v>492</v>
      </c>
      <c r="F4556" s="23" t="s">
        <v>363</v>
      </c>
      <c r="G4556" s="23" t="s">
        <v>492</v>
      </c>
      <c r="H4556" s="32" t="s">
        <v>363</v>
      </c>
      <c r="I4556" s="32" t="s">
        <v>55</v>
      </c>
      <c r="J4556" s="135">
        <v>443</v>
      </c>
      <c r="K4556" s="28">
        <v>0.27313999999999999</v>
      </c>
      <c r="L4556" s="77">
        <v>0.9</v>
      </c>
      <c r="Q4556" s="106"/>
    </row>
    <row r="4557" spans="1:17" x14ac:dyDescent="0.25">
      <c r="A4557" t="s">
        <v>331</v>
      </c>
      <c r="B4557" s="25">
        <v>2022</v>
      </c>
      <c r="C4557" s="25" t="s">
        <v>3</v>
      </c>
      <c r="D4557" s="25" t="s">
        <v>493</v>
      </c>
      <c r="E4557" s="25" t="s">
        <v>492</v>
      </c>
      <c r="F4557" s="23" t="s">
        <v>363</v>
      </c>
      <c r="G4557" s="23" t="s">
        <v>492</v>
      </c>
      <c r="H4557" s="32" t="s">
        <v>363</v>
      </c>
      <c r="I4557" s="32" t="s">
        <v>55</v>
      </c>
      <c r="J4557" s="135">
        <v>429</v>
      </c>
      <c r="K4557" s="28">
        <v>0.29604000000000003</v>
      </c>
      <c r="L4557" s="77">
        <v>0.9</v>
      </c>
      <c r="Q4557" s="106"/>
    </row>
    <row r="4558" spans="1:17" x14ac:dyDescent="0.25">
      <c r="A4558" t="s">
        <v>331</v>
      </c>
      <c r="B4558" s="25">
        <v>2023</v>
      </c>
      <c r="C4558" s="25" t="s">
        <v>0</v>
      </c>
      <c r="D4558" s="25" t="s">
        <v>537</v>
      </c>
      <c r="E4558" s="25" t="s">
        <v>492</v>
      </c>
      <c r="F4558" s="23" t="s">
        <v>363</v>
      </c>
      <c r="G4558" s="23" t="s">
        <v>492</v>
      </c>
      <c r="H4558" s="32" t="s">
        <v>363</v>
      </c>
      <c r="I4558" s="32" t="s">
        <v>55</v>
      </c>
      <c r="J4558" s="135">
        <v>467</v>
      </c>
      <c r="K4558" s="28">
        <v>0.34689999999999999</v>
      </c>
      <c r="L4558" s="77">
        <v>0.9</v>
      </c>
      <c r="Q4558" s="106"/>
    </row>
    <row r="4559" spans="1:17" x14ac:dyDescent="0.25">
      <c r="A4559" t="s">
        <v>331</v>
      </c>
      <c r="B4559" s="25">
        <v>2018</v>
      </c>
      <c r="C4559" s="25" t="s">
        <v>0</v>
      </c>
      <c r="D4559" s="25" t="s">
        <v>54</v>
      </c>
      <c r="E4559" s="25" t="s">
        <v>228</v>
      </c>
      <c r="F4559" s="23" t="s">
        <v>229</v>
      </c>
      <c r="G4559" s="23" t="s">
        <v>492</v>
      </c>
      <c r="H4559" s="32" t="s">
        <v>360</v>
      </c>
      <c r="I4559" s="32" t="s">
        <v>55</v>
      </c>
      <c r="J4559" s="135">
        <v>121</v>
      </c>
      <c r="K4559" s="28">
        <v>0.22314000000000001</v>
      </c>
      <c r="L4559" s="77">
        <v>0.9</v>
      </c>
      <c r="Q4559" s="106"/>
    </row>
    <row r="4560" spans="1:17" x14ac:dyDescent="0.25">
      <c r="A4560" t="s">
        <v>331</v>
      </c>
      <c r="B4560" s="25">
        <v>2018</v>
      </c>
      <c r="C4560" s="25" t="s">
        <v>1</v>
      </c>
      <c r="D4560" s="25" t="s">
        <v>56</v>
      </c>
      <c r="E4560" s="25" t="s">
        <v>228</v>
      </c>
      <c r="F4560" s="23" t="s">
        <v>229</v>
      </c>
      <c r="G4560" s="23" t="s">
        <v>492</v>
      </c>
      <c r="H4560" s="32" t="s">
        <v>360</v>
      </c>
      <c r="I4560" s="32" t="s">
        <v>55</v>
      </c>
      <c r="J4560" s="135">
        <v>139</v>
      </c>
      <c r="K4560" s="28">
        <v>0.40288000000000002</v>
      </c>
      <c r="L4560" s="77">
        <v>0.9</v>
      </c>
      <c r="Q4560" s="106"/>
    </row>
    <row r="4561" spans="1:17" x14ac:dyDescent="0.25">
      <c r="A4561" t="s">
        <v>331</v>
      </c>
      <c r="B4561" s="25">
        <v>2018</v>
      </c>
      <c r="C4561" s="25" t="s">
        <v>2</v>
      </c>
      <c r="D4561" s="25" t="s">
        <v>57</v>
      </c>
      <c r="E4561" s="25" t="s">
        <v>228</v>
      </c>
      <c r="F4561" s="23" t="s">
        <v>229</v>
      </c>
      <c r="G4561" s="23" t="s">
        <v>492</v>
      </c>
      <c r="H4561" s="32" t="s">
        <v>360</v>
      </c>
      <c r="I4561" s="32" t="s">
        <v>55</v>
      </c>
      <c r="J4561" s="135">
        <v>162</v>
      </c>
      <c r="K4561" s="28">
        <v>0.50617000000000001</v>
      </c>
      <c r="L4561" s="77">
        <v>0.9</v>
      </c>
      <c r="Q4561" s="106"/>
    </row>
    <row r="4562" spans="1:17" x14ac:dyDescent="0.25">
      <c r="A4562" t="s">
        <v>331</v>
      </c>
      <c r="B4562" s="25">
        <v>2018</v>
      </c>
      <c r="C4562" s="25" t="s">
        <v>3</v>
      </c>
      <c r="D4562" s="25" t="s">
        <v>58</v>
      </c>
      <c r="E4562" s="25" t="s">
        <v>228</v>
      </c>
      <c r="F4562" s="23" t="s">
        <v>229</v>
      </c>
      <c r="G4562" s="23" t="s">
        <v>492</v>
      </c>
      <c r="H4562" s="32" t="s">
        <v>360</v>
      </c>
      <c r="I4562" s="32" t="s">
        <v>55</v>
      </c>
      <c r="J4562" s="135">
        <v>129</v>
      </c>
      <c r="K4562" s="28">
        <v>0.49612000000000001</v>
      </c>
      <c r="L4562" s="77">
        <v>0.9</v>
      </c>
      <c r="Q4562" s="106"/>
    </row>
    <row r="4563" spans="1:17" x14ac:dyDescent="0.25">
      <c r="A4563" t="s">
        <v>331</v>
      </c>
      <c r="B4563" s="25">
        <v>2019</v>
      </c>
      <c r="C4563" s="25" t="s">
        <v>0</v>
      </c>
      <c r="D4563" s="25" t="s">
        <v>59</v>
      </c>
      <c r="E4563" s="25" t="s">
        <v>228</v>
      </c>
      <c r="F4563" s="23" t="s">
        <v>229</v>
      </c>
      <c r="G4563" s="23" t="s">
        <v>492</v>
      </c>
      <c r="H4563" s="32" t="s">
        <v>360</v>
      </c>
      <c r="I4563" s="32" t="s">
        <v>55</v>
      </c>
      <c r="J4563" s="135">
        <v>148</v>
      </c>
      <c r="K4563" s="28">
        <v>0.58108000000000004</v>
      </c>
      <c r="L4563" s="77">
        <v>0.9</v>
      </c>
      <c r="Q4563" s="106"/>
    </row>
    <row r="4564" spans="1:17" x14ac:dyDescent="0.25">
      <c r="A4564" t="s">
        <v>331</v>
      </c>
      <c r="B4564" s="25">
        <v>2019</v>
      </c>
      <c r="C4564" s="25" t="s">
        <v>1</v>
      </c>
      <c r="D4564" s="25" t="s">
        <v>60</v>
      </c>
      <c r="E4564" s="25" t="s">
        <v>228</v>
      </c>
      <c r="F4564" s="23" t="s">
        <v>229</v>
      </c>
      <c r="G4564" s="23" t="s">
        <v>492</v>
      </c>
      <c r="H4564" s="32" t="s">
        <v>360</v>
      </c>
      <c r="I4564" s="32" t="s">
        <v>55</v>
      </c>
      <c r="J4564" s="135">
        <v>128</v>
      </c>
      <c r="K4564" s="28">
        <v>0.5</v>
      </c>
      <c r="L4564" s="77">
        <v>0.9</v>
      </c>
      <c r="Q4564" s="106"/>
    </row>
    <row r="4565" spans="1:17" x14ac:dyDescent="0.25">
      <c r="A4565" t="s">
        <v>331</v>
      </c>
      <c r="B4565" s="25">
        <v>2019</v>
      </c>
      <c r="C4565" s="25" t="s">
        <v>2</v>
      </c>
      <c r="D4565" s="25" t="s">
        <v>61</v>
      </c>
      <c r="E4565" s="25" t="s">
        <v>228</v>
      </c>
      <c r="F4565" s="23" t="s">
        <v>229</v>
      </c>
      <c r="G4565" s="23" t="s">
        <v>492</v>
      </c>
      <c r="H4565" s="32" t="s">
        <v>360</v>
      </c>
      <c r="I4565" s="32" t="s">
        <v>55</v>
      </c>
      <c r="J4565" s="135">
        <v>132</v>
      </c>
      <c r="K4565" s="28">
        <v>0.59848000000000001</v>
      </c>
      <c r="L4565" s="77">
        <v>0.9</v>
      </c>
      <c r="Q4565" s="106"/>
    </row>
    <row r="4566" spans="1:17" x14ac:dyDescent="0.25">
      <c r="A4566" t="s">
        <v>331</v>
      </c>
      <c r="B4566" s="25">
        <v>2019</v>
      </c>
      <c r="C4566" s="25" t="s">
        <v>3</v>
      </c>
      <c r="D4566" s="25" t="s">
        <v>62</v>
      </c>
      <c r="E4566" s="25" t="s">
        <v>228</v>
      </c>
      <c r="F4566" s="23" t="s">
        <v>229</v>
      </c>
      <c r="G4566" s="23" t="s">
        <v>492</v>
      </c>
      <c r="H4566" s="32" t="s">
        <v>360</v>
      </c>
      <c r="I4566" s="32" t="s">
        <v>55</v>
      </c>
      <c r="J4566" s="135">
        <v>158</v>
      </c>
      <c r="K4566" s="28">
        <v>0.50632999999999995</v>
      </c>
      <c r="L4566" s="77">
        <v>0.9</v>
      </c>
      <c r="Q4566" s="106"/>
    </row>
    <row r="4567" spans="1:17" x14ac:dyDescent="0.25">
      <c r="A4567" t="s">
        <v>331</v>
      </c>
      <c r="B4567" s="25">
        <v>2020</v>
      </c>
      <c r="C4567" s="25" t="s">
        <v>0</v>
      </c>
      <c r="D4567" s="25" t="s">
        <v>63</v>
      </c>
      <c r="E4567" s="25" t="s">
        <v>228</v>
      </c>
      <c r="F4567" s="23" t="s">
        <v>229</v>
      </c>
      <c r="G4567" s="23" t="s">
        <v>492</v>
      </c>
      <c r="H4567" s="32" t="s">
        <v>360</v>
      </c>
      <c r="I4567" s="32" t="s">
        <v>55</v>
      </c>
      <c r="J4567" s="135">
        <v>108</v>
      </c>
      <c r="K4567" s="28">
        <v>0.65741000000000005</v>
      </c>
      <c r="L4567" s="77">
        <v>0.9</v>
      </c>
      <c r="Q4567" s="106"/>
    </row>
    <row r="4568" spans="1:17" x14ac:dyDescent="0.25">
      <c r="A4568" t="s">
        <v>331</v>
      </c>
      <c r="B4568" s="25">
        <v>2020</v>
      </c>
      <c r="C4568" s="25" t="s">
        <v>1</v>
      </c>
      <c r="D4568" s="25" t="s">
        <v>64</v>
      </c>
      <c r="E4568" s="25" t="s">
        <v>228</v>
      </c>
      <c r="F4568" s="23" t="s">
        <v>229</v>
      </c>
      <c r="G4568" s="23" t="s">
        <v>492</v>
      </c>
      <c r="H4568" s="32" t="s">
        <v>360</v>
      </c>
      <c r="I4568" s="32" t="s">
        <v>55</v>
      </c>
      <c r="J4568" s="135">
        <v>79</v>
      </c>
      <c r="K4568" s="28">
        <v>0.62024999999999997</v>
      </c>
      <c r="L4568" s="77">
        <v>0.9</v>
      </c>
      <c r="Q4568" s="106"/>
    </row>
    <row r="4569" spans="1:17" x14ac:dyDescent="0.25">
      <c r="A4569" t="s">
        <v>331</v>
      </c>
      <c r="B4569" s="25">
        <v>2020</v>
      </c>
      <c r="C4569" s="25" t="s">
        <v>2</v>
      </c>
      <c r="D4569" s="25" t="s">
        <v>65</v>
      </c>
      <c r="E4569" s="25" t="s">
        <v>228</v>
      </c>
      <c r="F4569" s="23" t="s">
        <v>229</v>
      </c>
      <c r="G4569" s="23" t="s">
        <v>492</v>
      </c>
      <c r="H4569" s="32" t="s">
        <v>360</v>
      </c>
      <c r="I4569" s="32" t="s">
        <v>55</v>
      </c>
      <c r="J4569" s="135">
        <v>109</v>
      </c>
      <c r="K4569" s="28">
        <v>0.39450000000000002</v>
      </c>
      <c r="L4569" s="77">
        <v>0.9</v>
      </c>
      <c r="Q4569" s="106"/>
    </row>
    <row r="4570" spans="1:17" x14ac:dyDescent="0.25">
      <c r="A4570" t="s">
        <v>331</v>
      </c>
      <c r="B4570" s="25">
        <v>2020</v>
      </c>
      <c r="C4570" s="25" t="s">
        <v>3</v>
      </c>
      <c r="D4570" s="25" t="s">
        <v>66</v>
      </c>
      <c r="E4570" s="25" t="s">
        <v>228</v>
      </c>
      <c r="F4570" s="23" t="s">
        <v>229</v>
      </c>
      <c r="G4570" s="23" t="s">
        <v>492</v>
      </c>
      <c r="H4570" s="32" t="s">
        <v>360</v>
      </c>
      <c r="I4570" s="32" t="s">
        <v>55</v>
      </c>
      <c r="J4570" s="135">
        <v>96</v>
      </c>
      <c r="K4570" s="28">
        <v>0.21875</v>
      </c>
      <c r="L4570" s="77">
        <v>0.9</v>
      </c>
      <c r="Q4570" s="106"/>
    </row>
    <row r="4571" spans="1:17" x14ac:dyDescent="0.25">
      <c r="A4571" t="s">
        <v>331</v>
      </c>
      <c r="B4571" s="25">
        <v>2021</v>
      </c>
      <c r="C4571" s="25" t="s">
        <v>0</v>
      </c>
      <c r="D4571" s="25" t="s">
        <v>67</v>
      </c>
      <c r="E4571" s="25" t="s">
        <v>228</v>
      </c>
      <c r="F4571" s="23" t="s">
        <v>229</v>
      </c>
      <c r="G4571" s="23" t="s">
        <v>492</v>
      </c>
      <c r="H4571" s="32" t="s">
        <v>360</v>
      </c>
      <c r="I4571" s="32" t="s">
        <v>55</v>
      </c>
      <c r="J4571" s="135">
        <v>124</v>
      </c>
      <c r="K4571" s="28">
        <v>2.419E-2</v>
      </c>
      <c r="L4571" s="77">
        <v>0.9</v>
      </c>
      <c r="Q4571" s="106"/>
    </row>
    <row r="4572" spans="1:17" x14ac:dyDescent="0.25">
      <c r="A4572" t="s">
        <v>331</v>
      </c>
      <c r="B4572" s="25">
        <v>2021</v>
      </c>
      <c r="C4572" s="25" t="s">
        <v>1</v>
      </c>
      <c r="D4572" s="25" t="s">
        <v>68</v>
      </c>
      <c r="E4572" s="25" t="s">
        <v>228</v>
      </c>
      <c r="F4572" s="23" t="s">
        <v>229</v>
      </c>
      <c r="G4572" s="23" t="s">
        <v>492</v>
      </c>
      <c r="H4572" s="32" t="s">
        <v>360</v>
      </c>
      <c r="I4572" s="32" t="s">
        <v>55</v>
      </c>
      <c r="J4572" s="135">
        <v>137</v>
      </c>
      <c r="K4572" s="28">
        <v>0.10949</v>
      </c>
      <c r="L4572" s="77">
        <v>0.9</v>
      </c>
      <c r="Q4572" s="106"/>
    </row>
    <row r="4573" spans="1:17" x14ac:dyDescent="0.25">
      <c r="A4573" t="s">
        <v>331</v>
      </c>
      <c r="B4573" s="25">
        <v>2021</v>
      </c>
      <c r="C4573" s="25" t="s">
        <v>2</v>
      </c>
      <c r="D4573" s="25" t="s">
        <v>69</v>
      </c>
      <c r="E4573" s="25" t="s">
        <v>228</v>
      </c>
      <c r="F4573" s="23" t="s">
        <v>229</v>
      </c>
      <c r="G4573" s="23" t="s">
        <v>492</v>
      </c>
      <c r="H4573" s="32" t="s">
        <v>360</v>
      </c>
      <c r="I4573" s="32" t="s">
        <v>55</v>
      </c>
      <c r="J4573" s="135">
        <v>171</v>
      </c>
      <c r="K4573" s="28">
        <v>9.357E-2</v>
      </c>
      <c r="L4573" s="77">
        <v>0.9</v>
      </c>
      <c r="Q4573" s="106"/>
    </row>
    <row r="4574" spans="1:17" x14ac:dyDescent="0.25">
      <c r="A4574" t="s">
        <v>331</v>
      </c>
      <c r="B4574" s="25">
        <v>2021</v>
      </c>
      <c r="C4574" s="25" t="s">
        <v>3</v>
      </c>
      <c r="D4574" s="25" t="s">
        <v>70</v>
      </c>
      <c r="E4574" s="25" t="s">
        <v>228</v>
      </c>
      <c r="F4574" s="23" t="s">
        <v>229</v>
      </c>
      <c r="G4574" s="23" t="s">
        <v>492</v>
      </c>
      <c r="H4574" s="32" t="s">
        <v>360</v>
      </c>
      <c r="I4574" s="32" t="s">
        <v>55</v>
      </c>
      <c r="J4574" s="135">
        <v>147</v>
      </c>
      <c r="K4574" s="28">
        <v>0.34014</v>
      </c>
      <c r="L4574" s="77">
        <v>0.9</v>
      </c>
      <c r="Q4574" s="106"/>
    </row>
    <row r="4575" spans="1:17" x14ac:dyDescent="0.25">
      <c r="A4575" t="s">
        <v>331</v>
      </c>
      <c r="B4575" s="25">
        <v>2022</v>
      </c>
      <c r="C4575" s="25" t="s">
        <v>0</v>
      </c>
      <c r="D4575" s="25" t="s">
        <v>71</v>
      </c>
      <c r="E4575" s="25" t="s">
        <v>228</v>
      </c>
      <c r="F4575" s="23" t="s">
        <v>229</v>
      </c>
      <c r="G4575" s="23" t="s">
        <v>492</v>
      </c>
      <c r="H4575" s="32" t="s">
        <v>360</v>
      </c>
      <c r="I4575" s="32" t="s">
        <v>55</v>
      </c>
      <c r="J4575" s="135">
        <v>157</v>
      </c>
      <c r="K4575" s="28">
        <v>0.61146</v>
      </c>
      <c r="L4575" s="77">
        <v>0.9</v>
      </c>
      <c r="Q4575" s="106"/>
    </row>
    <row r="4576" spans="1:17" x14ac:dyDescent="0.25">
      <c r="A4576" t="s">
        <v>331</v>
      </c>
      <c r="B4576" s="25">
        <v>2022</v>
      </c>
      <c r="C4576" s="25" t="s">
        <v>1</v>
      </c>
      <c r="D4576" s="25" t="s">
        <v>72</v>
      </c>
      <c r="E4576" s="25" t="s">
        <v>228</v>
      </c>
      <c r="F4576" s="23" t="s">
        <v>229</v>
      </c>
      <c r="G4576" s="23" t="s">
        <v>492</v>
      </c>
      <c r="H4576" s="32" t="s">
        <v>360</v>
      </c>
      <c r="I4576" s="32" t="s">
        <v>55</v>
      </c>
      <c r="J4576" s="135">
        <v>148</v>
      </c>
      <c r="K4576" s="28">
        <v>0.64864999999999995</v>
      </c>
      <c r="L4576" s="77">
        <v>0.9</v>
      </c>
      <c r="Q4576" s="106"/>
    </row>
    <row r="4577" spans="1:17" x14ac:dyDescent="0.25">
      <c r="A4577" t="s">
        <v>331</v>
      </c>
      <c r="B4577" s="25">
        <v>2022</v>
      </c>
      <c r="C4577" s="25" t="s">
        <v>2</v>
      </c>
      <c r="D4577" s="25" t="s">
        <v>73</v>
      </c>
      <c r="E4577" s="25" t="s">
        <v>228</v>
      </c>
      <c r="F4577" s="23" t="s">
        <v>229</v>
      </c>
      <c r="G4577" s="23" t="s">
        <v>492</v>
      </c>
      <c r="H4577" s="32" t="s">
        <v>360</v>
      </c>
      <c r="I4577" s="32" t="s">
        <v>55</v>
      </c>
      <c r="J4577" s="135">
        <v>161</v>
      </c>
      <c r="K4577" s="28">
        <v>0.67701999999999996</v>
      </c>
      <c r="L4577" s="77">
        <v>0.9</v>
      </c>
      <c r="Q4577" s="106"/>
    </row>
    <row r="4578" spans="1:17" x14ac:dyDescent="0.25">
      <c r="A4578" t="s">
        <v>331</v>
      </c>
      <c r="B4578" s="25">
        <v>2022</v>
      </c>
      <c r="C4578" s="25" t="s">
        <v>3</v>
      </c>
      <c r="D4578" s="25" t="s">
        <v>493</v>
      </c>
      <c r="E4578" s="25" t="s">
        <v>228</v>
      </c>
      <c r="F4578" s="23" t="s">
        <v>229</v>
      </c>
      <c r="G4578" s="23" t="s">
        <v>492</v>
      </c>
      <c r="H4578" s="32" t="s">
        <v>360</v>
      </c>
      <c r="I4578" s="32" t="s">
        <v>55</v>
      </c>
      <c r="J4578" s="135">
        <v>144</v>
      </c>
      <c r="K4578" s="28">
        <v>0.6875</v>
      </c>
      <c r="L4578" s="77">
        <v>0.9</v>
      </c>
      <c r="Q4578" s="106"/>
    </row>
    <row r="4579" spans="1:17" x14ac:dyDescent="0.25">
      <c r="A4579" t="s">
        <v>331</v>
      </c>
      <c r="B4579" s="25">
        <v>2023</v>
      </c>
      <c r="C4579" s="25" t="s">
        <v>0</v>
      </c>
      <c r="D4579" s="25" t="s">
        <v>537</v>
      </c>
      <c r="E4579" s="25" t="s">
        <v>228</v>
      </c>
      <c r="F4579" s="23" t="s">
        <v>229</v>
      </c>
      <c r="G4579" s="23" t="s">
        <v>492</v>
      </c>
      <c r="H4579" s="32" t="s">
        <v>360</v>
      </c>
      <c r="I4579" s="32" t="s">
        <v>55</v>
      </c>
      <c r="J4579" s="135">
        <v>134</v>
      </c>
      <c r="K4579" s="28">
        <v>0.99253999999999998</v>
      </c>
      <c r="L4579" s="77">
        <v>0.9</v>
      </c>
      <c r="Q4579" s="106"/>
    </row>
    <row r="4580" spans="1:17" x14ac:dyDescent="0.25">
      <c r="A4580" t="s">
        <v>331</v>
      </c>
      <c r="B4580" s="25">
        <v>2018</v>
      </c>
      <c r="C4580" s="25" t="s">
        <v>0</v>
      </c>
      <c r="D4580" s="25" t="s">
        <v>54</v>
      </c>
      <c r="E4580" s="25" t="s">
        <v>265</v>
      </c>
      <c r="F4580" s="23" t="s">
        <v>337</v>
      </c>
      <c r="G4580" s="23" t="s">
        <v>492</v>
      </c>
      <c r="H4580" s="32" t="s">
        <v>348</v>
      </c>
      <c r="I4580" s="32" t="s">
        <v>55</v>
      </c>
      <c r="J4580" s="135">
        <v>58</v>
      </c>
      <c r="K4580" s="28">
        <v>0.39655000000000001</v>
      </c>
      <c r="L4580" s="77">
        <v>0.9</v>
      </c>
      <c r="Q4580" s="106"/>
    </row>
    <row r="4581" spans="1:17" x14ac:dyDescent="0.25">
      <c r="A4581" t="s">
        <v>331</v>
      </c>
      <c r="B4581" s="25">
        <v>2018</v>
      </c>
      <c r="C4581" s="25" t="s">
        <v>1</v>
      </c>
      <c r="D4581" s="25" t="s">
        <v>56</v>
      </c>
      <c r="E4581" s="25" t="s">
        <v>265</v>
      </c>
      <c r="F4581" s="23" t="s">
        <v>337</v>
      </c>
      <c r="G4581" s="23" t="s">
        <v>492</v>
      </c>
      <c r="H4581" s="32" t="s">
        <v>348</v>
      </c>
      <c r="I4581" s="32" t="s">
        <v>55</v>
      </c>
      <c r="J4581" s="135">
        <v>72</v>
      </c>
      <c r="K4581" s="28">
        <v>0.45833000000000002</v>
      </c>
      <c r="L4581" s="77">
        <v>0.9</v>
      </c>
      <c r="Q4581" s="106"/>
    </row>
    <row r="4582" spans="1:17" x14ac:dyDescent="0.25">
      <c r="A4582" t="s">
        <v>331</v>
      </c>
      <c r="B4582" s="25">
        <v>2018</v>
      </c>
      <c r="C4582" s="25" t="s">
        <v>2</v>
      </c>
      <c r="D4582" s="25" t="s">
        <v>57</v>
      </c>
      <c r="E4582" s="25" t="s">
        <v>265</v>
      </c>
      <c r="F4582" s="23" t="s">
        <v>337</v>
      </c>
      <c r="G4582" s="23" t="s">
        <v>492</v>
      </c>
      <c r="H4582" s="32" t="s">
        <v>348</v>
      </c>
      <c r="I4582" s="32" t="s">
        <v>55</v>
      </c>
      <c r="J4582" s="135">
        <v>74</v>
      </c>
      <c r="K4582" s="28">
        <v>0.54054000000000002</v>
      </c>
      <c r="L4582" s="77">
        <v>0.9</v>
      </c>
      <c r="Q4582" s="106"/>
    </row>
    <row r="4583" spans="1:17" x14ac:dyDescent="0.25">
      <c r="A4583" t="s">
        <v>331</v>
      </c>
      <c r="B4583" s="25">
        <v>2018</v>
      </c>
      <c r="C4583" s="25" t="s">
        <v>3</v>
      </c>
      <c r="D4583" s="25" t="s">
        <v>58</v>
      </c>
      <c r="E4583" s="25" t="s">
        <v>265</v>
      </c>
      <c r="F4583" s="23" t="s">
        <v>337</v>
      </c>
      <c r="G4583" s="23" t="s">
        <v>492</v>
      </c>
      <c r="H4583" s="32" t="s">
        <v>348</v>
      </c>
      <c r="I4583" s="32" t="s">
        <v>55</v>
      </c>
      <c r="J4583" s="135">
        <v>79</v>
      </c>
      <c r="K4583" s="28">
        <v>0.88607999999999998</v>
      </c>
      <c r="L4583" s="77">
        <v>0.9</v>
      </c>
      <c r="Q4583" s="106"/>
    </row>
    <row r="4584" spans="1:17" x14ac:dyDescent="0.25">
      <c r="A4584" t="s">
        <v>331</v>
      </c>
      <c r="B4584" s="25">
        <v>2019</v>
      </c>
      <c r="C4584" s="25" t="s">
        <v>0</v>
      </c>
      <c r="D4584" s="25" t="s">
        <v>59</v>
      </c>
      <c r="E4584" s="25" t="s">
        <v>265</v>
      </c>
      <c r="F4584" s="23" t="s">
        <v>337</v>
      </c>
      <c r="G4584" s="23" t="s">
        <v>492</v>
      </c>
      <c r="H4584" s="32" t="s">
        <v>348</v>
      </c>
      <c r="I4584" s="32" t="s">
        <v>55</v>
      </c>
      <c r="J4584" s="135">
        <v>70</v>
      </c>
      <c r="K4584" s="28">
        <v>0.9</v>
      </c>
      <c r="L4584" s="77">
        <v>0.9</v>
      </c>
      <c r="Q4584" s="106"/>
    </row>
    <row r="4585" spans="1:17" x14ac:dyDescent="0.25">
      <c r="A4585" t="s">
        <v>331</v>
      </c>
      <c r="B4585" s="25">
        <v>2019</v>
      </c>
      <c r="C4585" s="25" t="s">
        <v>1</v>
      </c>
      <c r="D4585" s="25" t="s">
        <v>60</v>
      </c>
      <c r="E4585" s="25" t="s">
        <v>265</v>
      </c>
      <c r="F4585" s="23" t="s">
        <v>337</v>
      </c>
      <c r="G4585" s="23" t="s">
        <v>492</v>
      </c>
      <c r="H4585" s="32" t="s">
        <v>348</v>
      </c>
      <c r="I4585" s="32" t="s">
        <v>55</v>
      </c>
      <c r="J4585" s="135">
        <v>69</v>
      </c>
      <c r="K4585" s="28">
        <v>0.92754000000000003</v>
      </c>
      <c r="L4585" s="77">
        <v>0.9</v>
      </c>
      <c r="Q4585" s="106"/>
    </row>
    <row r="4586" spans="1:17" x14ac:dyDescent="0.25">
      <c r="A4586" t="s">
        <v>331</v>
      </c>
      <c r="B4586" s="25">
        <v>2019</v>
      </c>
      <c r="C4586" s="25" t="s">
        <v>2</v>
      </c>
      <c r="D4586" s="25" t="s">
        <v>61</v>
      </c>
      <c r="E4586" s="25" t="s">
        <v>265</v>
      </c>
      <c r="F4586" s="23" t="s">
        <v>337</v>
      </c>
      <c r="G4586" s="23" t="s">
        <v>492</v>
      </c>
      <c r="H4586" s="32" t="s">
        <v>348</v>
      </c>
      <c r="I4586" s="32" t="s">
        <v>55</v>
      </c>
      <c r="J4586" s="135">
        <v>89</v>
      </c>
      <c r="K4586" s="28">
        <v>0.93257999999999996</v>
      </c>
      <c r="L4586" s="77">
        <v>0.9</v>
      </c>
      <c r="Q4586" s="106"/>
    </row>
    <row r="4587" spans="1:17" x14ac:dyDescent="0.25">
      <c r="A4587" t="s">
        <v>331</v>
      </c>
      <c r="B4587" s="25">
        <v>2019</v>
      </c>
      <c r="C4587" s="25" t="s">
        <v>3</v>
      </c>
      <c r="D4587" s="25" t="s">
        <v>62</v>
      </c>
      <c r="E4587" s="25" t="s">
        <v>265</v>
      </c>
      <c r="F4587" s="23" t="s">
        <v>337</v>
      </c>
      <c r="G4587" s="23" t="s">
        <v>492</v>
      </c>
      <c r="H4587" s="32" t="s">
        <v>348</v>
      </c>
      <c r="I4587" s="32" t="s">
        <v>55</v>
      </c>
      <c r="J4587" s="135">
        <v>82</v>
      </c>
      <c r="K4587" s="28">
        <v>0.91463000000000005</v>
      </c>
      <c r="L4587" s="77">
        <v>0.9</v>
      </c>
      <c r="Q4587" s="106"/>
    </row>
    <row r="4588" spans="1:17" x14ac:dyDescent="0.25">
      <c r="A4588" t="s">
        <v>331</v>
      </c>
      <c r="B4588" s="25">
        <v>2020</v>
      </c>
      <c r="C4588" s="25" t="s">
        <v>0</v>
      </c>
      <c r="D4588" s="25" t="s">
        <v>63</v>
      </c>
      <c r="E4588" s="25" t="s">
        <v>265</v>
      </c>
      <c r="F4588" s="23" t="s">
        <v>337</v>
      </c>
      <c r="G4588" s="23" t="s">
        <v>492</v>
      </c>
      <c r="H4588" s="32" t="s">
        <v>348</v>
      </c>
      <c r="I4588" s="32" t="s">
        <v>55</v>
      </c>
      <c r="J4588" s="135">
        <v>70</v>
      </c>
      <c r="K4588" s="28">
        <v>0.75714000000000004</v>
      </c>
      <c r="L4588" s="77">
        <v>0.9</v>
      </c>
      <c r="Q4588" s="106"/>
    </row>
    <row r="4589" spans="1:17" x14ac:dyDescent="0.25">
      <c r="A4589" t="s">
        <v>331</v>
      </c>
      <c r="B4589" s="25">
        <v>2020</v>
      </c>
      <c r="C4589" s="25" t="s">
        <v>1</v>
      </c>
      <c r="D4589" s="25" t="s">
        <v>64</v>
      </c>
      <c r="E4589" s="25" t="s">
        <v>265</v>
      </c>
      <c r="F4589" s="23" t="s">
        <v>337</v>
      </c>
      <c r="G4589" s="23" t="s">
        <v>492</v>
      </c>
      <c r="H4589" s="32" t="s">
        <v>348</v>
      </c>
      <c r="I4589" s="32" t="s">
        <v>55</v>
      </c>
      <c r="J4589" s="135">
        <v>33</v>
      </c>
      <c r="K4589" s="28">
        <v>0.96970000000000001</v>
      </c>
      <c r="L4589" s="77">
        <v>0.9</v>
      </c>
      <c r="Q4589" s="106"/>
    </row>
    <row r="4590" spans="1:17" x14ac:dyDescent="0.25">
      <c r="A4590" t="s">
        <v>331</v>
      </c>
      <c r="B4590" s="25">
        <v>2020</v>
      </c>
      <c r="C4590" s="25" t="s">
        <v>2</v>
      </c>
      <c r="D4590" s="25" t="s">
        <v>65</v>
      </c>
      <c r="E4590" s="25" t="s">
        <v>265</v>
      </c>
      <c r="F4590" s="23" t="s">
        <v>337</v>
      </c>
      <c r="G4590" s="23" t="s">
        <v>492</v>
      </c>
      <c r="H4590" s="32" t="s">
        <v>348</v>
      </c>
      <c r="I4590" s="32" t="s">
        <v>55</v>
      </c>
      <c r="J4590" s="135">
        <v>46</v>
      </c>
      <c r="K4590" s="28">
        <v>0.97826000000000002</v>
      </c>
      <c r="L4590" s="77">
        <v>0.9</v>
      </c>
      <c r="Q4590" s="106"/>
    </row>
    <row r="4591" spans="1:17" x14ac:dyDescent="0.25">
      <c r="A4591" t="s">
        <v>331</v>
      </c>
      <c r="B4591" s="25">
        <v>2020</v>
      </c>
      <c r="C4591" s="25" t="s">
        <v>3</v>
      </c>
      <c r="D4591" s="25" t="s">
        <v>66</v>
      </c>
      <c r="E4591" s="25" t="s">
        <v>265</v>
      </c>
      <c r="F4591" s="23" t="s">
        <v>337</v>
      </c>
      <c r="G4591" s="23" t="s">
        <v>492</v>
      </c>
      <c r="H4591" s="32" t="s">
        <v>348</v>
      </c>
      <c r="I4591" s="32" t="s">
        <v>55</v>
      </c>
      <c r="J4591" s="135">
        <v>63</v>
      </c>
      <c r="K4591" s="28">
        <v>1</v>
      </c>
      <c r="L4591" s="77">
        <v>0.9</v>
      </c>
      <c r="Q4591" s="106"/>
    </row>
    <row r="4592" spans="1:17" x14ac:dyDescent="0.25">
      <c r="A4592" t="s">
        <v>331</v>
      </c>
      <c r="B4592" s="25">
        <v>2021</v>
      </c>
      <c r="C4592" s="25" t="s">
        <v>0</v>
      </c>
      <c r="D4592" s="25" t="s">
        <v>67</v>
      </c>
      <c r="E4592" s="25" t="s">
        <v>265</v>
      </c>
      <c r="F4592" s="23" t="s">
        <v>337</v>
      </c>
      <c r="G4592" s="23" t="s">
        <v>492</v>
      </c>
      <c r="H4592" s="32" t="s">
        <v>348</v>
      </c>
      <c r="I4592" s="32" t="s">
        <v>55</v>
      </c>
      <c r="J4592" s="135">
        <v>56</v>
      </c>
      <c r="K4592" s="28">
        <v>0.98214000000000001</v>
      </c>
      <c r="L4592" s="77">
        <v>0.9</v>
      </c>
      <c r="Q4592" s="106"/>
    </row>
    <row r="4593" spans="1:17" x14ac:dyDescent="0.25">
      <c r="A4593" t="s">
        <v>331</v>
      </c>
      <c r="B4593" s="25">
        <v>2021</v>
      </c>
      <c r="C4593" s="25" t="s">
        <v>1</v>
      </c>
      <c r="D4593" s="25" t="s">
        <v>68</v>
      </c>
      <c r="E4593" s="25" t="s">
        <v>265</v>
      </c>
      <c r="F4593" s="23" t="s">
        <v>337</v>
      </c>
      <c r="G4593" s="23" t="s">
        <v>492</v>
      </c>
      <c r="H4593" s="32" t="s">
        <v>348</v>
      </c>
      <c r="I4593" s="32" t="s">
        <v>55</v>
      </c>
      <c r="J4593" s="135">
        <v>88</v>
      </c>
      <c r="K4593" s="28">
        <v>0.93181999999999998</v>
      </c>
      <c r="L4593" s="77">
        <v>0.9</v>
      </c>
      <c r="Q4593" s="106"/>
    </row>
    <row r="4594" spans="1:17" x14ac:dyDescent="0.25">
      <c r="A4594" t="s">
        <v>331</v>
      </c>
      <c r="B4594" s="25">
        <v>2021</v>
      </c>
      <c r="C4594" s="25" t="s">
        <v>2</v>
      </c>
      <c r="D4594" s="25" t="s">
        <v>69</v>
      </c>
      <c r="E4594" s="25" t="s">
        <v>265</v>
      </c>
      <c r="F4594" s="23" t="s">
        <v>337</v>
      </c>
      <c r="G4594" s="23" t="s">
        <v>492</v>
      </c>
      <c r="H4594" s="32" t="s">
        <v>348</v>
      </c>
      <c r="I4594" s="32" t="s">
        <v>55</v>
      </c>
      <c r="J4594" s="135">
        <v>70</v>
      </c>
      <c r="K4594" s="28">
        <v>0.85714000000000001</v>
      </c>
      <c r="L4594" s="77">
        <v>0.9</v>
      </c>
      <c r="Q4594" s="106"/>
    </row>
    <row r="4595" spans="1:17" x14ac:dyDescent="0.25">
      <c r="A4595" t="s">
        <v>331</v>
      </c>
      <c r="B4595" s="25">
        <v>2021</v>
      </c>
      <c r="C4595" s="25" t="s">
        <v>3</v>
      </c>
      <c r="D4595" s="25" t="s">
        <v>70</v>
      </c>
      <c r="E4595" s="25" t="s">
        <v>265</v>
      </c>
      <c r="F4595" s="23" t="s">
        <v>337</v>
      </c>
      <c r="G4595" s="23" t="s">
        <v>492</v>
      </c>
      <c r="H4595" s="32" t="s">
        <v>348</v>
      </c>
      <c r="I4595" s="32" t="s">
        <v>55</v>
      </c>
      <c r="J4595" s="135">
        <v>69</v>
      </c>
      <c r="K4595" s="28">
        <v>0.95652000000000004</v>
      </c>
      <c r="L4595" s="77">
        <v>0.9</v>
      </c>
      <c r="Q4595" s="106"/>
    </row>
    <row r="4596" spans="1:17" x14ac:dyDescent="0.25">
      <c r="A4596" t="s">
        <v>331</v>
      </c>
      <c r="B4596" s="25">
        <v>2022</v>
      </c>
      <c r="C4596" s="25" t="s">
        <v>0</v>
      </c>
      <c r="D4596" s="25" t="s">
        <v>71</v>
      </c>
      <c r="E4596" s="25" t="s">
        <v>265</v>
      </c>
      <c r="F4596" s="23" t="s">
        <v>337</v>
      </c>
      <c r="G4596" s="23" t="s">
        <v>492</v>
      </c>
      <c r="H4596" s="32" t="s">
        <v>348</v>
      </c>
      <c r="I4596" s="32" t="s">
        <v>55</v>
      </c>
      <c r="J4596" s="135">
        <v>83</v>
      </c>
      <c r="K4596" s="28">
        <v>0.98794999999999999</v>
      </c>
      <c r="L4596" s="77">
        <v>0.9</v>
      </c>
      <c r="Q4596" s="106"/>
    </row>
    <row r="4597" spans="1:17" x14ac:dyDescent="0.25">
      <c r="A4597" t="s">
        <v>331</v>
      </c>
      <c r="B4597" s="25">
        <v>2022</v>
      </c>
      <c r="C4597" s="25" t="s">
        <v>1</v>
      </c>
      <c r="D4597" s="25" t="s">
        <v>72</v>
      </c>
      <c r="E4597" s="25" t="s">
        <v>265</v>
      </c>
      <c r="F4597" s="23" t="s">
        <v>337</v>
      </c>
      <c r="G4597" s="23" t="s">
        <v>492</v>
      </c>
      <c r="H4597" s="32" t="s">
        <v>348</v>
      </c>
      <c r="I4597" s="32" t="s">
        <v>55</v>
      </c>
      <c r="J4597" s="135">
        <v>69</v>
      </c>
      <c r="K4597" s="28">
        <v>0.98551</v>
      </c>
      <c r="L4597" s="77">
        <v>0.9</v>
      </c>
      <c r="Q4597" s="106"/>
    </row>
    <row r="4598" spans="1:17" x14ac:dyDescent="0.25">
      <c r="A4598" t="s">
        <v>331</v>
      </c>
      <c r="B4598" s="25">
        <v>2022</v>
      </c>
      <c r="C4598" s="25" t="s">
        <v>2</v>
      </c>
      <c r="D4598" s="25" t="s">
        <v>73</v>
      </c>
      <c r="E4598" s="25" t="s">
        <v>265</v>
      </c>
      <c r="F4598" s="23" t="s">
        <v>337</v>
      </c>
      <c r="G4598" s="23" t="s">
        <v>492</v>
      </c>
      <c r="H4598" s="32" t="s">
        <v>348</v>
      </c>
      <c r="I4598" s="32" t="s">
        <v>55</v>
      </c>
      <c r="J4598" s="135">
        <v>79</v>
      </c>
      <c r="K4598" s="28">
        <v>0.98734</v>
      </c>
      <c r="L4598" s="77">
        <v>0.9</v>
      </c>
      <c r="Q4598" s="106"/>
    </row>
    <row r="4599" spans="1:17" x14ac:dyDescent="0.25">
      <c r="A4599" t="s">
        <v>331</v>
      </c>
      <c r="B4599" s="25">
        <v>2022</v>
      </c>
      <c r="C4599" s="25" t="s">
        <v>3</v>
      </c>
      <c r="D4599" s="25" t="s">
        <v>493</v>
      </c>
      <c r="E4599" s="25" t="s">
        <v>265</v>
      </c>
      <c r="F4599" s="23" t="s">
        <v>337</v>
      </c>
      <c r="G4599" s="23" t="s">
        <v>492</v>
      </c>
      <c r="H4599" s="32" t="s">
        <v>348</v>
      </c>
      <c r="I4599" s="32" t="s">
        <v>55</v>
      </c>
      <c r="J4599" s="135">
        <v>70</v>
      </c>
      <c r="K4599" s="28">
        <v>0.98570999999999998</v>
      </c>
      <c r="L4599" s="77">
        <v>0.9</v>
      </c>
      <c r="Q4599" s="106"/>
    </row>
    <row r="4600" spans="1:17" x14ac:dyDescent="0.25">
      <c r="A4600" t="s">
        <v>331</v>
      </c>
      <c r="B4600" s="23">
        <v>2023</v>
      </c>
      <c r="C4600" s="25" t="s">
        <v>0</v>
      </c>
      <c r="D4600" s="23" t="s">
        <v>537</v>
      </c>
      <c r="E4600" s="23" t="s">
        <v>265</v>
      </c>
      <c r="F4600" s="23" t="s">
        <v>337</v>
      </c>
      <c r="G4600" s="23" t="s">
        <v>492</v>
      </c>
      <c r="H4600" s="32" t="s">
        <v>348</v>
      </c>
      <c r="I4600" s="32" t="s">
        <v>55</v>
      </c>
      <c r="J4600" s="135">
        <v>69</v>
      </c>
      <c r="K4600" s="27">
        <v>1</v>
      </c>
      <c r="L4600" s="77">
        <v>0.9</v>
      </c>
      <c r="Q4600" s="106"/>
    </row>
    <row r="4601" spans="1:17" x14ac:dyDescent="0.25">
      <c r="A4601" t="s">
        <v>331</v>
      </c>
      <c r="B4601" s="23">
        <v>2018</v>
      </c>
      <c r="C4601" s="23" t="s">
        <v>0</v>
      </c>
      <c r="D4601" s="23" t="s">
        <v>54</v>
      </c>
      <c r="E4601" s="23" t="s">
        <v>266</v>
      </c>
      <c r="F4601" s="23" t="s">
        <v>338</v>
      </c>
      <c r="G4601" s="23" t="s">
        <v>492</v>
      </c>
      <c r="H4601" s="32" t="s">
        <v>353</v>
      </c>
      <c r="I4601" s="32" t="s">
        <v>55</v>
      </c>
      <c r="J4601" s="135">
        <v>46</v>
      </c>
      <c r="K4601" s="27">
        <v>1</v>
      </c>
      <c r="L4601" s="77">
        <v>0.9</v>
      </c>
      <c r="Q4601" s="106"/>
    </row>
    <row r="4602" spans="1:17" x14ac:dyDescent="0.25">
      <c r="A4602" t="s">
        <v>331</v>
      </c>
      <c r="B4602" s="23">
        <v>2018</v>
      </c>
      <c r="C4602" s="23" t="s">
        <v>1</v>
      </c>
      <c r="D4602" s="23" t="s">
        <v>56</v>
      </c>
      <c r="E4602" s="23" t="s">
        <v>266</v>
      </c>
      <c r="F4602" s="23" t="s">
        <v>338</v>
      </c>
      <c r="G4602" s="23" t="s">
        <v>492</v>
      </c>
      <c r="H4602" s="32" t="s">
        <v>353</v>
      </c>
      <c r="I4602" s="32" t="s">
        <v>55</v>
      </c>
      <c r="J4602" s="135">
        <v>54</v>
      </c>
      <c r="K4602" s="27">
        <v>1</v>
      </c>
      <c r="L4602" s="77">
        <v>0.9</v>
      </c>
      <c r="Q4602" s="106"/>
    </row>
    <row r="4603" spans="1:17" x14ac:dyDescent="0.25">
      <c r="A4603" t="s">
        <v>331</v>
      </c>
      <c r="B4603" s="23">
        <v>2018</v>
      </c>
      <c r="C4603" s="23" t="s">
        <v>2</v>
      </c>
      <c r="D4603" s="23" t="s">
        <v>57</v>
      </c>
      <c r="E4603" s="23" t="s">
        <v>266</v>
      </c>
      <c r="F4603" s="23" t="s">
        <v>338</v>
      </c>
      <c r="G4603" s="23" t="s">
        <v>492</v>
      </c>
      <c r="H4603" s="32" t="s">
        <v>353</v>
      </c>
      <c r="I4603" s="32" t="s">
        <v>55</v>
      </c>
      <c r="J4603" s="135">
        <v>56</v>
      </c>
      <c r="K4603" s="27">
        <v>1</v>
      </c>
      <c r="L4603" s="77">
        <v>0.9</v>
      </c>
      <c r="Q4603" s="106"/>
    </row>
    <row r="4604" spans="1:17" x14ac:dyDescent="0.25">
      <c r="A4604" t="s">
        <v>331</v>
      </c>
      <c r="B4604" s="23">
        <v>2018</v>
      </c>
      <c r="C4604" s="23" t="s">
        <v>3</v>
      </c>
      <c r="D4604" s="23" t="s">
        <v>58</v>
      </c>
      <c r="E4604" s="23" t="s">
        <v>266</v>
      </c>
      <c r="F4604" s="23" t="s">
        <v>338</v>
      </c>
      <c r="G4604" s="23" t="s">
        <v>492</v>
      </c>
      <c r="H4604" s="32" t="s">
        <v>353</v>
      </c>
      <c r="I4604" s="32" t="s">
        <v>55</v>
      </c>
      <c r="J4604" s="135">
        <v>65</v>
      </c>
      <c r="K4604" s="27">
        <v>1</v>
      </c>
      <c r="L4604" s="77">
        <v>0.9</v>
      </c>
      <c r="Q4604" s="106"/>
    </row>
    <row r="4605" spans="1:17" x14ac:dyDescent="0.25">
      <c r="A4605" t="s">
        <v>331</v>
      </c>
      <c r="B4605" s="23">
        <v>2019</v>
      </c>
      <c r="C4605" s="23" t="s">
        <v>0</v>
      </c>
      <c r="D4605" s="23" t="s">
        <v>59</v>
      </c>
      <c r="E4605" s="23" t="s">
        <v>266</v>
      </c>
      <c r="F4605" s="23" t="s">
        <v>338</v>
      </c>
      <c r="G4605" s="23" t="s">
        <v>492</v>
      </c>
      <c r="H4605" s="32" t="s">
        <v>353</v>
      </c>
      <c r="I4605" s="32" t="s">
        <v>55</v>
      </c>
      <c r="J4605" s="135">
        <v>62</v>
      </c>
      <c r="K4605" s="27">
        <v>1</v>
      </c>
      <c r="L4605" s="77">
        <v>0.9</v>
      </c>
      <c r="Q4605" s="106"/>
    </row>
    <row r="4606" spans="1:17" x14ac:dyDescent="0.25">
      <c r="A4606" t="s">
        <v>331</v>
      </c>
      <c r="B4606" s="23">
        <v>2019</v>
      </c>
      <c r="C4606" s="23" t="s">
        <v>1</v>
      </c>
      <c r="D4606" s="23" t="s">
        <v>60</v>
      </c>
      <c r="E4606" s="23" t="s">
        <v>266</v>
      </c>
      <c r="F4606" s="23" t="s">
        <v>338</v>
      </c>
      <c r="G4606" s="23" t="s">
        <v>492</v>
      </c>
      <c r="H4606" s="32" t="s">
        <v>353</v>
      </c>
      <c r="I4606" s="32" t="s">
        <v>55</v>
      </c>
      <c r="J4606" s="135">
        <v>69</v>
      </c>
      <c r="K4606" s="27">
        <v>0.98551</v>
      </c>
      <c r="L4606" s="77">
        <v>0.9</v>
      </c>
      <c r="Q4606" s="106"/>
    </row>
    <row r="4607" spans="1:17" x14ac:dyDescent="0.25">
      <c r="A4607" t="s">
        <v>331</v>
      </c>
      <c r="B4607" s="23">
        <v>2019</v>
      </c>
      <c r="C4607" s="23" t="s">
        <v>2</v>
      </c>
      <c r="D4607" s="23" t="s">
        <v>61</v>
      </c>
      <c r="E4607" s="23" t="s">
        <v>266</v>
      </c>
      <c r="F4607" s="23" t="s">
        <v>338</v>
      </c>
      <c r="G4607" s="23" t="s">
        <v>492</v>
      </c>
      <c r="H4607" s="32" t="s">
        <v>353</v>
      </c>
      <c r="I4607" s="32" t="s">
        <v>55</v>
      </c>
      <c r="J4607" s="135">
        <v>64</v>
      </c>
      <c r="K4607" s="27">
        <v>0.875</v>
      </c>
      <c r="L4607" s="77">
        <v>0.9</v>
      </c>
      <c r="Q4607" s="106"/>
    </row>
    <row r="4608" spans="1:17" x14ac:dyDescent="0.25">
      <c r="A4608" t="s">
        <v>331</v>
      </c>
      <c r="B4608" s="23">
        <v>2019</v>
      </c>
      <c r="C4608" s="23" t="s">
        <v>3</v>
      </c>
      <c r="D4608" s="23" t="s">
        <v>62</v>
      </c>
      <c r="E4608" s="23" t="s">
        <v>266</v>
      </c>
      <c r="F4608" s="23" t="s">
        <v>338</v>
      </c>
      <c r="G4608" s="23" t="s">
        <v>492</v>
      </c>
      <c r="H4608" s="32" t="s">
        <v>353</v>
      </c>
      <c r="I4608" s="32" t="s">
        <v>55</v>
      </c>
      <c r="J4608" s="135">
        <v>52</v>
      </c>
      <c r="K4608" s="27">
        <v>0.65385000000000004</v>
      </c>
      <c r="L4608" s="77">
        <v>0.9</v>
      </c>
      <c r="Q4608" s="106"/>
    </row>
    <row r="4609" spans="1:17" x14ac:dyDescent="0.25">
      <c r="A4609" t="s">
        <v>331</v>
      </c>
      <c r="B4609" s="23">
        <v>2020</v>
      </c>
      <c r="C4609" s="23" t="s">
        <v>0</v>
      </c>
      <c r="D4609" s="23" t="s">
        <v>63</v>
      </c>
      <c r="E4609" s="23" t="s">
        <v>266</v>
      </c>
      <c r="F4609" s="23" t="s">
        <v>338</v>
      </c>
      <c r="G4609" s="23" t="s">
        <v>492</v>
      </c>
      <c r="H4609" s="32" t="s">
        <v>353</v>
      </c>
      <c r="I4609" s="32" t="s">
        <v>55</v>
      </c>
      <c r="J4609" s="135">
        <v>67</v>
      </c>
      <c r="K4609" s="27">
        <v>0.88060000000000005</v>
      </c>
      <c r="L4609" s="77">
        <v>0.9</v>
      </c>
      <c r="Q4609" s="106"/>
    </row>
    <row r="4610" spans="1:17" x14ac:dyDescent="0.25">
      <c r="A4610" t="s">
        <v>331</v>
      </c>
      <c r="B4610" s="23">
        <v>2020</v>
      </c>
      <c r="C4610" s="23" t="s">
        <v>1</v>
      </c>
      <c r="D4610" s="23" t="s">
        <v>64</v>
      </c>
      <c r="E4610" s="23" t="s">
        <v>266</v>
      </c>
      <c r="F4610" s="23" t="s">
        <v>338</v>
      </c>
      <c r="G4610" s="23" t="s">
        <v>492</v>
      </c>
      <c r="H4610" s="32" t="s">
        <v>353</v>
      </c>
      <c r="I4610" s="32" t="s">
        <v>55</v>
      </c>
      <c r="J4610" s="135">
        <v>19</v>
      </c>
      <c r="K4610" s="27">
        <v>1</v>
      </c>
      <c r="L4610" s="77">
        <v>0.9</v>
      </c>
      <c r="Q4610" s="106"/>
    </row>
    <row r="4611" spans="1:17" x14ac:dyDescent="0.25">
      <c r="A4611" t="s">
        <v>331</v>
      </c>
      <c r="B4611" s="23">
        <v>2020</v>
      </c>
      <c r="C4611" s="23" t="s">
        <v>2</v>
      </c>
      <c r="D4611" s="23" t="s">
        <v>65</v>
      </c>
      <c r="E4611" s="23" t="s">
        <v>266</v>
      </c>
      <c r="F4611" s="23" t="s">
        <v>338</v>
      </c>
      <c r="G4611" s="23" t="s">
        <v>492</v>
      </c>
      <c r="H4611" s="32" t="s">
        <v>353</v>
      </c>
      <c r="I4611" s="32" t="s">
        <v>55</v>
      </c>
      <c r="J4611" s="135">
        <v>42</v>
      </c>
      <c r="K4611" s="27">
        <v>1</v>
      </c>
      <c r="L4611" s="77">
        <v>0.9</v>
      </c>
      <c r="Q4611" s="106"/>
    </row>
    <row r="4612" spans="1:17" x14ac:dyDescent="0.25">
      <c r="A4612" t="s">
        <v>331</v>
      </c>
      <c r="B4612" s="23">
        <v>2020</v>
      </c>
      <c r="C4612" s="23" t="s">
        <v>3</v>
      </c>
      <c r="D4612" s="23" t="s">
        <v>66</v>
      </c>
      <c r="E4612" s="23" t="s">
        <v>266</v>
      </c>
      <c r="F4612" s="23" t="s">
        <v>338</v>
      </c>
      <c r="G4612" s="23" t="s">
        <v>492</v>
      </c>
      <c r="H4612" s="32" t="s">
        <v>353</v>
      </c>
      <c r="I4612" s="32" t="s">
        <v>55</v>
      </c>
      <c r="J4612" s="135">
        <v>53</v>
      </c>
      <c r="K4612" s="27">
        <v>0.96226</v>
      </c>
      <c r="L4612" s="77">
        <v>0.9</v>
      </c>
      <c r="Q4612" s="106"/>
    </row>
    <row r="4613" spans="1:17" x14ac:dyDescent="0.25">
      <c r="A4613" t="s">
        <v>331</v>
      </c>
      <c r="B4613" s="23">
        <v>2021</v>
      </c>
      <c r="C4613" s="23" t="s">
        <v>0</v>
      </c>
      <c r="D4613" s="23" t="s">
        <v>67</v>
      </c>
      <c r="E4613" s="23" t="s">
        <v>266</v>
      </c>
      <c r="F4613" s="23" t="s">
        <v>338</v>
      </c>
      <c r="G4613" s="23" t="s">
        <v>492</v>
      </c>
      <c r="H4613" s="32" t="s">
        <v>353</v>
      </c>
      <c r="I4613" s="32" t="s">
        <v>55</v>
      </c>
      <c r="J4613" s="135">
        <v>54</v>
      </c>
      <c r="K4613" s="27">
        <v>0.98148000000000002</v>
      </c>
      <c r="L4613" s="77">
        <v>0.9</v>
      </c>
      <c r="Q4613" s="106"/>
    </row>
    <row r="4614" spans="1:17" x14ac:dyDescent="0.25">
      <c r="A4614" t="s">
        <v>331</v>
      </c>
      <c r="B4614" s="23">
        <v>2021</v>
      </c>
      <c r="C4614" s="23" t="s">
        <v>1</v>
      </c>
      <c r="D4614" s="23" t="s">
        <v>68</v>
      </c>
      <c r="E4614" s="23" t="s">
        <v>266</v>
      </c>
      <c r="F4614" s="23" t="s">
        <v>338</v>
      </c>
      <c r="G4614" s="23" t="s">
        <v>492</v>
      </c>
      <c r="H4614" s="32" t="s">
        <v>353</v>
      </c>
      <c r="I4614" s="32" t="s">
        <v>55</v>
      </c>
      <c r="J4614" s="135">
        <v>57</v>
      </c>
      <c r="K4614" s="27">
        <v>0.98246</v>
      </c>
      <c r="L4614" s="77">
        <v>0.9</v>
      </c>
      <c r="Q4614" s="106"/>
    </row>
    <row r="4615" spans="1:17" x14ac:dyDescent="0.25">
      <c r="A4615" t="s">
        <v>331</v>
      </c>
      <c r="B4615" s="23">
        <v>2021</v>
      </c>
      <c r="C4615" s="23" t="s">
        <v>2</v>
      </c>
      <c r="D4615" s="23" t="s">
        <v>69</v>
      </c>
      <c r="E4615" s="23" t="s">
        <v>266</v>
      </c>
      <c r="F4615" s="23" t="s">
        <v>338</v>
      </c>
      <c r="G4615" s="23" t="s">
        <v>492</v>
      </c>
      <c r="H4615" s="32" t="s">
        <v>353</v>
      </c>
      <c r="I4615" s="32" t="s">
        <v>55</v>
      </c>
      <c r="J4615" s="135">
        <v>56</v>
      </c>
      <c r="K4615" s="27">
        <v>1</v>
      </c>
      <c r="L4615" s="77">
        <v>0.9</v>
      </c>
      <c r="Q4615" s="106"/>
    </row>
    <row r="4616" spans="1:17" x14ac:dyDescent="0.25">
      <c r="A4616" t="s">
        <v>331</v>
      </c>
      <c r="B4616" s="23">
        <v>2021</v>
      </c>
      <c r="C4616" s="23" t="s">
        <v>3</v>
      </c>
      <c r="D4616" s="23" t="s">
        <v>70</v>
      </c>
      <c r="E4616" s="23" t="s">
        <v>266</v>
      </c>
      <c r="F4616" s="23" t="s">
        <v>338</v>
      </c>
      <c r="G4616" s="23" t="s">
        <v>492</v>
      </c>
      <c r="H4616" s="32" t="s">
        <v>353</v>
      </c>
      <c r="I4616" s="32" t="s">
        <v>55</v>
      </c>
      <c r="J4616" s="135">
        <v>53</v>
      </c>
      <c r="K4616" s="27">
        <v>0.96226</v>
      </c>
      <c r="L4616" s="77">
        <v>0.9</v>
      </c>
      <c r="Q4616" s="106"/>
    </row>
    <row r="4617" spans="1:17" x14ac:dyDescent="0.25">
      <c r="A4617" t="s">
        <v>331</v>
      </c>
      <c r="B4617" s="23">
        <v>2022</v>
      </c>
      <c r="C4617" s="23" t="s">
        <v>0</v>
      </c>
      <c r="D4617" s="23" t="s">
        <v>71</v>
      </c>
      <c r="E4617" s="23" t="s">
        <v>266</v>
      </c>
      <c r="F4617" s="23" t="s">
        <v>338</v>
      </c>
      <c r="G4617" s="23" t="s">
        <v>492</v>
      </c>
      <c r="H4617" s="32" t="s">
        <v>353</v>
      </c>
      <c r="I4617" s="32" t="s">
        <v>55</v>
      </c>
      <c r="J4617" s="135">
        <v>53</v>
      </c>
      <c r="K4617" s="27">
        <v>1</v>
      </c>
      <c r="L4617" s="77">
        <v>0.9</v>
      </c>
      <c r="Q4617" s="106"/>
    </row>
    <row r="4618" spans="1:17" x14ac:dyDescent="0.25">
      <c r="A4618" t="s">
        <v>331</v>
      </c>
      <c r="B4618" s="23">
        <v>2022</v>
      </c>
      <c r="C4618" s="23" t="s">
        <v>1</v>
      </c>
      <c r="D4618" s="23" t="s">
        <v>72</v>
      </c>
      <c r="E4618" s="23" t="s">
        <v>266</v>
      </c>
      <c r="F4618" s="23" t="s">
        <v>338</v>
      </c>
      <c r="G4618" s="23" t="s">
        <v>492</v>
      </c>
      <c r="H4618" s="32" t="s">
        <v>353</v>
      </c>
      <c r="I4618" s="32" t="s">
        <v>55</v>
      </c>
      <c r="J4618" s="135">
        <v>74</v>
      </c>
      <c r="K4618" s="27">
        <v>1</v>
      </c>
      <c r="L4618" s="77">
        <v>0.9</v>
      </c>
      <c r="Q4618" s="106"/>
    </row>
    <row r="4619" spans="1:17" x14ac:dyDescent="0.25">
      <c r="A4619" t="s">
        <v>331</v>
      </c>
      <c r="B4619" s="23">
        <v>2022</v>
      </c>
      <c r="C4619" s="23" t="s">
        <v>2</v>
      </c>
      <c r="D4619" s="23" t="s">
        <v>73</v>
      </c>
      <c r="E4619" s="23" t="s">
        <v>266</v>
      </c>
      <c r="F4619" s="23" t="s">
        <v>338</v>
      </c>
      <c r="G4619" s="23" t="s">
        <v>492</v>
      </c>
      <c r="H4619" s="32" t="s">
        <v>353</v>
      </c>
      <c r="I4619" s="32" t="s">
        <v>55</v>
      </c>
      <c r="J4619" s="135">
        <v>47</v>
      </c>
      <c r="K4619" s="27">
        <v>1</v>
      </c>
      <c r="L4619" s="77">
        <v>0.9</v>
      </c>
      <c r="Q4619" s="106"/>
    </row>
    <row r="4620" spans="1:17" x14ac:dyDescent="0.25">
      <c r="A4620" t="s">
        <v>331</v>
      </c>
      <c r="B4620" s="23">
        <v>2022</v>
      </c>
      <c r="C4620" s="23" t="s">
        <v>3</v>
      </c>
      <c r="D4620" s="23" t="s">
        <v>493</v>
      </c>
      <c r="E4620" s="23" t="s">
        <v>266</v>
      </c>
      <c r="F4620" s="23" t="s">
        <v>338</v>
      </c>
      <c r="G4620" s="23" t="s">
        <v>492</v>
      </c>
      <c r="H4620" s="32" t="s">
        <v>353</v>
      </c>
      <c r="I4620" s="32" t="s">
        <v>55</v>
      </c>
      <c r="J4620" s="135">
        <v>49</v>
      </c>
      <c r="K4620" s="27">
        <v>1</v>
      </c>
      <c r="L4620" s="77">
        <v>0.9</v>
      </c>
      <c r="Q4620" s="106"/>
    </row>
    <row r="4621" spans="1:17" x14ac:dyDescent="0.25">
      <c r="A4621" t="s">
        <v>331</v>
      </c>
      <c r="B4621" s="23">
        <v>2023</v>
      </c>
      <c r="C4621" s="23" t="s">
        <v>0</v>
      </c>
      <c r="D4621" s="23" t="s">
        <v>537</v>
      </c>
      <c r="E4621" s="23" t="s">
        <v>266</v>
      </c>
      <c r="F4621" s="23" t="s">
        <v>338</v>
      </c>
      <c r="G4621" s="23" t="s">
        <v>492</v>
      </c>
      <c r="H4621" s="32" t="s">
        <v>353</v>
      </c>
      <c r="I4621" s="32" t="s">
        <v>55</v>
      </c>
      <c r="J4621" s="135">
        <v>39</v>
      </c>
      <c r="K4621" s="27">
        <v>0.97436</v>
      </c>
      <c r="L4621" s="77">
        <v>0.9</v>
      </c>
      <c r="Q4621" s="106"/>
    </row>
    <row r="4622" spans="1:17" x14ac:dyDescent="0.25">
      <c r="A4622" t="s">
        <v>331</v>
      </c>
      <c r="B4622" s="23">
        <v>2018</v>
      </c>
      <c r="C4622" s="23" t="s">
        <v>0</v>
      </c>
      <c r="D4622" s="23" t="s">
        <v>54</v>
      </c>
      <c r="E4622" s="23" t="s">
        <v>492</v>
      </c>
      <c r="F4622" s="166" t="s">
        <v>547</v>
      </c>
      <c r="G4622" s="23" t="s">
        <v>492</v>
      </c>
      <c r="H4622" s="166" t="s">
        <v>547</v>
      </c>
      <c r="I4622" s="32" t="s">
        <v>55</v>
      </c>
      <c r="J4622" s="135">
        <v>670</v>
      </c>
      <c r="K4622" s="27">
        <v>0.57611999999999997</v>
      </c>
      <c r="L4622" s="77">
        <v>0.9</v>
      </c>
      <c r="Q4622" s="106"/>
    </row>
    <row r="4623" spans="1:17" x14ac:dyDescent="0.25">
      <c r="A4623" t="s">
        <v>331</v>
      </c>
      <c r="B4623" s="23">
        <v>2018</v>
      </c>
      <c r="C4623" s="23" t="s">
        <v>1</v>
      </c>
      <c r="D4623" s="23" t="s">
        <v>56</v>
      </c>
      <c r="E4623" s="23" t="s">
        <v>492</v>
      </c>
      <c r="F4623" s="166" t="s">
        <v>547</v>
      </c>
      <c r="G4623" s="23" t="s">
        <v>492</v>
      </c>
      <c r="H4623" s="166" t="s">
        <v>547</v>
      </c>
      <c r="I4623" s="32" t="s">
        <v>55</v>
      </c>
      <c r="J4623" s="135">
        <v>668</v>
      </c>
      <c r="K4623" s="27">
        <v>0.65268999999999999</v>
      </c>
      <c r="L4623" s="77">
        <v>0.9</v>
      </c>
      <c r="Q4623" s="106"/>
    </row>
    <row r="4624" spans="1:17" x14ac:dyDescent="0.25">
      <c r="A4624" t="s">
        <v>331</v>
      </c>
      <c r="B4624" s="23">
        <v>2018</v>
      </c>
      <c r="C4624" s="23" t="s">
        <v>2</v>
      </c>
      <c r="D4624" s="23" t="s">
        <v>57</v>
      </c>
      <c r="E4624" s="23" t="s">
        <v>492</v>
      </c>
      <c r="F4624" s="166" t="s">
        <v>547</v>
      </c>
      <c r="G4624" s="23" t="s">
        <v>492</v>
      </c>
      <c r="H4624" s="166" t="s">
        <v>547</v>
      </c>
      <c r="I4624" s="32" t="s">
        <v>55</v>
      </c>
      <c r="J4624" s="135">
        <v>686</v>
      </c>
      <c r="K4624" s="27">
        <v>0.65742999999999996</v>
      </c>
      <c r="L4624" s="77">
        <v>0.9</v>
      </c>
      <c r="Q4624" s="106"/>
    </row>
    <row r="4625" spans="1:17" x14ac:dyDescent="0.25">
      <c r="A4625" t="s">
        <v>331</v>
      </c>
      <c r="B4625" s="23">
        <v>2018</v>
      </c>
      <c r="C4625" s="23" t="s">
        <v>3</v>
      </c>
      <c r="D4625" s="23" t="s">
        <v>58</v>
      </c>
      <c r="E4625" s="23" t="s">
        <v>492</v>
      </c>
      <c r="F4625" s="166" t="s">
        <v>547</v>
      </c>
      <c r="G4625" s="23" t="s">
        <v>492</v>
      </c>
      <c r="H4625" s="166" t="s">
        <v>547</v>
      </c>
      <c r="I4625" s="32" t="s">
        <v>55</v>
      </c>
      <c r="J4625" s="135">
        <v>659</v>
      </c>
      <c r="K4625" s="27">
        <v>0.61912</v>
      </c>
      <c r="L4625" s="77">
        <v>0.9</v>
      </c>
      <c r="Q4625" s="106"/>
    </row>
    <row r="4626" spans="1:17" x14ac:dyDescent="0.25">
      <c r="A4626" t="s">
        <v>331</v>
      </c>
      <c r="B4626" s="23">
        <v>2019</v>
      </c>
      <c r="C4626" s="23" t="s">
        <v>0</v>
      </c>
      <c r="D4626" s="23" t="s">
        <v>59</v>
      </c>
      <c r="E4626" s="23" t="s">
        <v>492</v>
      </c>
      <c r="F4626" s="166" t="s">
        <v>547</v>
      </c>
      <c r="G4626" s="23" t="s">
        <v>492</v>
      </c>
      <c r="H4626" s="166" t="s">
        <v>547</v>
      </c>
      <c r="I4626" s="32" t="s">
        <v>55</v>
      </c>
      <c r="J4626" s="135">
        <v>624</v>
      </c>
      <c r="K4626" s="27">
        <v>0.52724000000000004</v>
      </c>
      <c r="L4626" s="77">
        <v>0.9</v>
      </c>
      <c r="Q4626" s="106"/>
    </row>
    <row r="4627" spans="1:17" x14ac:dyDescent="0.25">
      <c r="A4627" t="s">
        <v>331</v>
      </c>
      <c r="B4627" s="23">
        <v>2019</v>
      </c>
      <c r="C4627" s="23" t="s">
        <v>1</v>
      </c>
      <c r="D4627" s="23" t="s">
        <v>60</v>
      </c>
      <c r="E4627" s="23" t="s">
        <v>492</v>
      </c>
      <c r="F4627" s="166" t="s">
        <v>547</v>
      </c>
      <c r="G4627" s="23" t="s">
        <v>492</v>
      </c>
      <c r="H4627" s="166" t="s">
        <v>547</v>
      </c>
      <c r="I4627" s="32" t="s">
        <v>55</v>
      </c>
      <c r="J4627" s="135">
        <v>613</v>
      </c>
      <c r="K4627" s="27">
        <v>0.54322999999999999</v>
      </c>
      <c r="L4627" s="77">
        <v>0.9</v>
      </c>
      <c r="Q4627" s="106"/>
    </row>
    <row r="4628" spans="1:17" x14ac:dyDescent="0.25">
      <c r="A4628" t="s">
        <v>331</v>
      </c>
      <c r="B4628" s="23">
        <v>2019</v>
      </c>
      <c r="C4628" s="23" t="s">
        <v>2</v>
      </c>
      <c r="D4628" s="23" t="s">
        <v>61</v>
      </c>
      <c r="E4628" s="23" t="s">
        <v>492</v>
      </c>
      <c r="F4628" s="166" t="s">
        <v>547</v>
      </c>
      <c r="G4628" s="23" t="s">
        <v>492</v>
      </c>
      <c r="H4628" s="166" t="s">
        <v>547</v>
      </c>
      <c r="I4628" s="32" t="s">
        <v>55</v>
      </c>
      <c r="J4628" s="135">
        <v>738</v>
      </c>
      <c r="K4628" s="27">
        <v>0.49458000000000002</v>
      </c>
      <c r="L4628" s="77">
        <v>0.9</v>
      </c>
      <c r="Q4628" s="106"/>
    </row>
    <row r="4629" spans="1:17" x14ac:dyDescent="0.25">
      <c r="A4629" t="s">
        <v>331</v>
      </c>
      <c r="B4629" s="23">
        <v>2019</v>
      </c>
      <c r="C4629" s="23" t="s">
        <v>3</v>
      </c>
      <c r="D4629" s="23" t="s">
        <v>62</v>
      </c>
      <c r="E4629" s="23" t="s">
        <v>492</v>
      </c>
      <c r="F4629" s="166" t="s">
        <v>547</v>
      </c>
      <c r="G4629" s="23" t="s">
        <v>492</v>
      </c>
      <c r="H4629" s="166" t="s">
        <v>547</v>
      </c>
      <c r="I4629" s="32" t="s">
        <v>55</v>
      </c>
      <c r="J4629" s="135">
        <v>697</v>
      </c>
      <c r="K4629" s="27">
        <v>0.49928</v>
      </c>
      <c r="L4629" s="77">
        <v>0.9</v>
      </c>
      <c r="Q4629" s="106"/>
    </row>
    <row r="4630" spans="1:17" x14ac:dyDescent="0.25">
      <c r="A4630" t="s">
        <v>331</v>
      </c>
      <c r="B4630" s="23">
        <v>2020</v>
      </c>
      <c r="C4630" s="23" t="s">
        <v>0</v>
      </c>
      <c r="D4630" s="23" t="s">
        <v>63</v>
      </c>
      <c r="E4630" s="23" t="s">
        <v>492</v>
      </c>
      <c r="F4630" s="166" t="s">
        <v>547</v>
      </c>
      <c r="G4630" s="23" t="s">
        <v>492</v>
      </c>
      <c r="H4630" s="166" t="s">
        <v>547</v>
      </c>
      <c r="I4630" s="32" t="s">
        <v>55</v>
      </c>
      <c r="J4630" s="135">
        <v>643</v>
      </c>
      <c r="K4630" s="27">
        <v>0.54588000000000003</v>
      </c>
      <c r="L4630" s="77">
        <v>0.9</v>
      </c>
      <c r="Q4630" s="106"/>
    </row>
    <row r="4631" spans="1:17" x14ac:dyDescent="0.25">
      <c r="A4631" t="s">
        <v>331</v>
      </c>
      <c r="B4631" s="23">
        <v>2020</v>
      </c>
      <c r="C4631" s="23" t="s">
        <v>1</v>
      </c>
      <c r="D4631" s="23" t="s">
        <v>64</v>
      </c>
      <c r="E4631" s="23" t="s">
        <v>492</v>
      </c>
      <c r="F4631" s="166" t="s">
        <v>547</v>
      </c>
      <c r="G4631" s="23" t="s">
        <v>492</v>
      </c>
      <c r="H4631" s="166" t="s">
        <v>547</v>
      </c>
      <c r="I4631" s="32" t="s">
        <v>55</v>
      </c>
      <c r="J4631" s="135">
        <v>345</v>
      </c>
      <c r="K4631" s="27">
        <v>0.59709999999999996</v>
      </c>
      <c r="L4631" s="77">
        <v>0.9</v>
      </c>
      <c r="Q4631" s="106"/>
    </row>
    <row r="4632" spans="1:17" x14ac:dyDescent="0.25">
      <c r="A4632" t="s">
        <v>331</v>
      </c>
      <c r="B4632" s="23">
        <v>2020</v>
      </c>
      <c r="C4632" s="23" t="s">
        <v>2</v>
      </c>
      <c r="D4632" s="23" t="s">
        <v>65</v>
      </c>
      <c r="E4632" s="23" t="s">
        <v>492</v>
      </c>
      <c r="F4632" s="166" t="s">
        <v>547</v>
      </c>
      <c r="G4632" s="23" t="s">
        <v>492</v>
      </c>
      <c r="H4632" s="166" t="s">
        <v>547</v>
      </c>
      <c r="I4632" s="32" t="s">
        <v>55</v>
      </c>
      <c r="J4632" s="135">
        <v>465</v>
      </c>
      <c r="K4632" s="27">
        <v>0.53978000000000004</v>
      </c>
      <c r="L4632" s="77">
        <v>0.9</v>
      </c>
      <c r="Q4632" s="106"/>
    </row>
    <row r="4633" spans="1:17" x14ac:dyDescent="0.25">
      <c r="A4633" t="s">
        <v>331</v>
      </c>
      <c r="B4633" s="23">
        <v>2020</v>
      </c>
      <c r="C4633" s="23" t="s">
        <v>3</v>
      </c>
      <c r="D4633" s="23" t="s">
        <v>66</v>
      </c>
      <c r="E4633" s="23" t="s">
        <v>492</v>
      </c>
      <c r="F4633" s="166" t="s">
        <v>547</v>
      </c>
      <c r="G4633" s="23" t="s">
        <v>492</v>
      </c>
      <c r="H4633" s="166" t="s">
        <v>547</v>
      </c>
      <c r="I4633" s="32" t="s">
        <v>55</v>
      </c>
      <c r="J4633" s="135">
        <v>610</v>
      </c>
      <c r="K4633" s="27">
        <v>0.36557000000000001</v>
      </c>
      <c r="L4633" s="77">
        <v>0.9</v>
      </c>
      <c r="Q4633" s="106"/>
    </row>
    <row r="4634" spans="1:17" x14ac:dyDescent="0.25">
      <c r="A4634" t="s">
        <v>331</v>
      </c>
      <c r="B4634" s="23">
        <v>2021</v>
      </c>
      <c r="C4634" s="23" t="s">
        <v>0</v>
      </c>
      <c r="D4634" s="23" t="s">
        <v>67</v>
      </c>
      <c r="E4634" s="23" t="s">
        <v>492</v>
      </c>
      <c r="F4634" s="166" t="s">
        <v>547</v>
      </c>
      <c r="G4634" s="23" t="s">
        <v>492</v>
      </c>
      <c r="H4634" s="166" t="s">
        <v>547</v>
      </c>
      <c r="I4634" s="32" t="s">
        <v>55</v>
      </c>
      <c r="J4634" s="135">
        <v>564</v>
      </c>
      <c r="K4634" s="27">
        <v>0.41488999999999998</v>
      </c>
      <c r="L4634" s="77">
        <v>0.9</v>
      </c>
      <c r="Q4634" s="106"/>
    </row>
    <row r="4635" spans="1:17" x14ac:dyDescent="0.25">
      <c r="A4635" t="s">
        <v>331</v>
      </c>
      <c r="B4635" s="23">
        <v>2021</v>
      </c>
      <c r="C4635" s="23" t="s">
        <v>1</v>
      </c>
      <c r="D4635" s="23" t="s">
        <v>68</v>
      </c>
      <c r="E4635" s="23" t="s">
        <v>492</v>
      </c>
      <c r="F4635" s="166" t="s">
        <v>547</v>
      </c>
      <c r="G4635" s="23" t="s">
        <v>492</v>
      </c>
      <c r="H4635" s="166" t="s">
        <v>547</v>
      </c>
      <c r="I4635" s="32" t="s">
        <v>55</v>
      </c>
      <c r="J4635" s="135">
        <v>718</v>
      </c>
      <c r="K4635" s="27">
        <v>0.44429000000000002</v>
      </c>
      <c r="L4635" s="77">
        <v>0.9</v>
      </c>
      <c r="Q4635" s="106"/>
    </row>
    <row r="4636" spans="1:17" x14ac:dyDescent="0.25">
      <c r="A4636" t="s">
        <v>331</v>
      </c>
      <c r="B4636" s="23">
        <v>2021</v>
      </c>
      <c r="C4636" s="23" t="s">
        <v>2</v>
      </c>
      <c r="D4636" s="23" t="s">
        <v>69</v>
      </c>
      <c r="E4636" s="23" t="s">
        <v>492</v>
      </c>
      <c r="F4636" s="166" t="s">
        <v>547</v>
      </c>
      <c r="G4636" s="23" t="s">
        <v>492</v>
      </c>
      <c r="H4636" s="166" t="s">
        <v>547</v>
      </c>
      <c r="I4636" s="32" t="s">
        <v>55</v>
      </c>
      <c r="J4636" s="135">
        <v>698</v>
      </c>
      <c r="K4636" s="27">
        <v>0.45845000000000002</v>
      </c>
      <c r="L4636" s="77">
        <v>0.9</v>
      </c>
      <c r="Q4636" s="106"/>
    </row>
    <row r="4637" spans="1:17" x14ac:dyDescent="0.25">
      <c r="A4637" t="s">
        <v>331</v>
      </c>
      <c r="B4637" s="23">
        <v>2021</v>
      </c>
      <c r="C4637" s="23" t="s">
        <v>3</v>
      </c>
      <c r="D4637" s="23" t="s">
        <v>70</v>
      </c>
      <c r="E4637" s="23" t="s">
        <v>492</v>
      </c>
      <c r="F4637" s="166" t="s">
        <v>547</v>
      </c>
      <c r="G4637" s="23" t="s">
        <v>492</v>
      </c>
      <c r="H4637" s="166" t="s">
        <v>547</v>
      </c>
      <c r="I4637" s="32" t="s">
        <v>55</v>
      </c>
      <c r="J4637" s="135">
        <v>697</v>
      </c>
      <c r="K4637" s="27">
        <v>0.48063</v>
      </c>
      <c r="L4637" s="77">
        <v>0.9</v>
      </c>
      <c r="Q4637" s="106"/>
    </row>
    <row r="4638" spans="1:17" x14ac:dyDescent="0.25">
      <c r="A4638" t="s">
        <v>331</v>
      </c>
      <c r="B4638" s="23">
        <v>2022</v>
      </c>
      <c r="C4638" s="23" t="s">
        <v>0</v>
      </c>
      <c r="D4638" s="23" t="s">
        <v>71</v>
      </c>
      <c r="E4638" s="23" t="s">
        <v>492</v>
      </c>
      <c r="F4638" s="166" t="s">
        <v>547</v>
      </c>
      <c r="G4638" s="23" t="s">
        <v>492</v>
      </c>
      <c r="H4638" s="166" t="s">
        <v>547</v>
      </c>
      <c r="I4638" s="32" t="s">
        <v>55</v>
      </c>
      <c r="J4638" s="135">
        <v>677</v>
      </c>
      <c r="K4638" s="27">
        <v>0.54652999999999996</v>
      </c>
      <c r="L4638" s="77">
        <v>0.9</v>
      </c>
      <c r="Q4638" s="106"/>
    </row>
    <row r="4639" spans="1:17" x14ac:dyDescent="0.25">
      <c r="A4639" t="s">
        <v>331</v>
      </c>
      <c r="B4639" s="23">
        <v>2022</v>
      </c>
      <c r="C4639" s="23" t="s">
        <v>1</v>
      </c>
      <c r="D4639" s="23" t="s">
        <v>72</v>
      </c>
      <c r="E4639" s="23" t="s">
        <v>492</v>
      </c>
      <c r="F4639" s="166" t="s">
        <v>547</v>
      </c>
      <c r="G4639" s="23" t="s">
        <v>492</v>
      </c>
      <c r="H4639" s="166" t="s">
        <v>547</v>
      </c>
      <c r="I4639" s="32" t="s">
        <v>55</v>
      </c>
      <c r="J4639" s="135">
        <v>691</v>
      </c>
      <c r="K4639" s="27">
        <v>0.49637999999999999</v>
      </c>
      <c r="L4639" s="77">
        <v>0.9</v>
      </c>
      <c r="Q4639" s="106"/>
    </row>
    <row r="4640" spans="1:17" x14ac:dyDescent="0.25">
      <c r="A4640" t="s">
        <v>331</v>
      </c>
      <c r="B4640" s="23">
        <v>2022</v>
      </c>
      <c r="C4640" s="23" t="s">
        <v>2</v>
      </c>
      <c r="D4640" s="23" t="s">
        <v>73</v>
      </c>
      <c r="E4640" s="23" t="s">
        <v>492</v>
      </c>
      <c r="F4640" s="166" t="s">
        <v>547</v>
      </c>
      <c r="G4640" s="23" t="s">
        <v>492</v>
      </c>
      <c r="H4640" s="166" t="s">
        <v>547</v>
      </c>
      <c r="I4640" s="32" t="s">
        <v>55</v>
      </c>
      <c r="J4640" s="135">
        <v>728</v>
      </c>
      <c r="K4640" s="27">
        <v>0.45191999999999999</v>
      </c>
      <c r="L4640" s="77">
        <v>0.9</v>
      </c>
      <c r="Q4640" s="106"/>
    </row>
    <row r="4641" spans="1:17" x14ac:dyDescent="0.25">
      <c r="A4641" t="s">
        <v>331</v>
      </c>
      <c r="B4641" s="23">
        <v>2022</v>
      </c>
      <c r="C4641" s="23" t="s">
        <v>3</v>
      </c>
      <c r="D4641" s="23" t="s">
        <v>493</v>
      </c>
      <c r="E4641" s="23" t="s">
        <v>492</v>
      </c>
      <c r="F4641" s="166" t="s">
        <v>547</v>
      </c>
      <c r="G4641" s="23" t="s">
        <v>492</v>
      </c>
      <c r="H4641" s="166" t="s">
        <v>547</v>
      </c>
      <c r="I4641" s="32" t="s">
        <v>55</v>
      </c>
      <c r="J4641" s="135">
        <v>669</v>
      </c>
      <c r="K4641" s="27">
        <v>0.41704000000000002</v>
      </c>
      <c r="L4641" s="77">
        <v>0.9</v>
      </c>
      <c r="Q4641" s="106"/>
    </row>
    <row r="4642" spans="1:17" x14ac:dyDescent="0.25">
      <c r="A4642" t="s">
        <v>331</v>
      </c>
      <c r="B4642" s="23">
        <v>2023</v>
      </c>
      <c r="C4642" s="23" t="s">
        <v>0</v>
      </c>
      <c r="D4642" s="23" t="s">
        <v>537</v>
      </c>
      <c r="E4642" s="23" t="s">
        <v>492</v>
      </c>
      <c r="F4642" s="166" t="s">
        <v>547</v>
      </c>
      <c r="G4642" s="23" t="s">
        <v>492</v>
      </c>
      <c r="H4642" s="166" t="s">
        <v>547</v>
      </c>
      <c r="I4642" s="32" t="s">
        <v>55</v>
      </c>
      <c r="J4642" s="135">
        <v>687</v>
      </c>
      <c r="K4642" s="27">
        <v>0.51383000000000001</v>
      </c>
      <c r="L4642" s="77">
        <v>0.9</v>
      </c>
      <c r="Q4642" s="106"/>
    </row>
    <row r="4643" spans="1:17" x14ac:dyDescent="0.25">
      <c r="A4643" t="s">
        <v>331</v>
      </c>
      <c r="B4643" s="23">
        <v>2018</v>
      </c>
      <c r="C4643" s="23" t="s">
        <v>0</v>
      </c>
      <c r="D4643" s="23" t="s">
        <v>54</v>
      </c>
      <c r="E4643" s="23" t="s">
        <v>267</v>
      </c>
      <c r="F4643" s="23" t="s">
        <v>339</v>
      </c>
      <c r="G4643" s="23" t="s">
        <v>492</v>
      </c>
      <c r="H4643" s="32" t="s">
        <v>367</v>
      </c>
      <c r="I4643" s="32" t="s">
        <v>55</v>
      </c>
      <c r="J4643" s="135">
        <v>50</v>
      </c>
      <c r="K4643" s="27">
        <v>0</v>
      </c>
      <c r="L4643" s="77">
        <v>0.9</v>
      </c>
      <c r="Q4643" s="106"/>
    </row>
    <row r="4644" spans="1:17" x14ac:dyDescent="0.25">
      <c r="A4644" t="s">
        <v>331</v>
      </c>
      <c r="B4644" s="23">
        <v>2018</v>
      </c>
      <c r="C4644" s="23" t="s">
        <v>1</v>
      </c>
      <c r="D4644" s="23" t="s">
        <v>56</v>
      </c>
      <c r="E4644" s="23" t="s">
        <v>267</v>
      </c>
      <c r="F4644" s="23" t="s">
        <v>339</v>
      </c>
      <c r="G4644" s="23" t="s">
        <v>492</v>
      </c>
      <c r="H4644" s="32" t="s">
        <v>367</v>
      </c>
      <c r="I4644" s="32" t="s">
        <v>55</v>
      </c>
      <c r="J4644" s="135">
        <v>60</v>
      </c>
      <c r="K4644" s="27">
        <v>0</v>
      </c>
      <c r="L4644" s="77">
        <v>0.9</v>
      </c>
      <c r="Q4644" s="106"/>
    </row>
    <row r="4645" spans="1:17" x14ac:dyDescent="0.25">
      <c r="A4645" t="s">
        <v>331</v>
      </c>
      <c r="B4645" s="23">
        <v>2018</v>
      </c>
      <c r="C4645" s="23" t="s">
        <v>2</v>
      </c>
      <c r="D4645" s="23" t="s">
        <v>57</v>
      </c>
      <c r="E4645" s="23" t="s">
        <v>267</v>
      </c>
      <c r="F4645" s="23" t="s">
        <v>339</v>
      </c>
      <c r="G4645" s="23" t="s">
        <v>492</v>
      </c>
      <c r="H4645" s="32" t="s">
        <v>367</v>
      </c>
      <c r="I4645" s="32" t="s">
        <v>55</v>
      </c>
      <c r="J4645" s="135">
        <v>57</v>
      </c>
      <c r="K4645" s="27">
        <v>5.2630000000000003E-2</v>
      </c>
      <c r="L4645" s="77">
        <v>0.9</v>
      </c>
      <c r="Q4645" s="106"/>
    </row>
    <row r="4646" spans="1:17" x14ac:dyDescent="0.25">
      <c r="A4646" t="s">
        <v>331</v>
      </c>
      <c r="B4646" s="23">
        <v>2018</v>
      </c>
      <c r="C4646" s="23" t="s">
        <v>3</v>
      </c>
      <c r="D4646" s="23" t="s">
        <v>58</v>
      </c>
      <c r="E4646" s="23" t="s">
        <v>267</v>
      </c>
      <c r="F4646" s="23" t="s">
        <v>339</v>
      </c>
      <c r="G4646" s="23" t="s">
        <v>492</v>
      </c>
      <c r="H4646" s="32" t="s">
        <v>367</v>
      </c>
      <c r="I4646" s="32" t="s">
        <v>55</v>
      </c>
      <c r="J4646" s="135">
        <v>57</v>
      </c>
      <c r="K4646" s="27">
        <v>5.2630000000000003E-2</v>
      </c>
      <c r="L4646" s="77">
        <v>0.9</v>
      </c>
      <c r="Q4646" s="106"/>
    </row>
    <row r="4647" spans="1:17" x14ac:dyDescent="0.25">
      <c r="A4647" t="s">
        <v>331</v>
      </c>
      <c r="B4647" s="23">
        <v>2019</v>
      </c>
      <c r="C4647" s="23" t="s">
        <v>0</v>
      </c>
      <c r="D4647" s="23" t="s">
        <v>59</v>
      </c>
      <c r="E4647" s="23" t="s">
        <v>267</v>
      </c>
      <c r="F4647" s="23" t="s">
        <v>339</v>
      </c>
      <c r="G4647" s="23" t="s">
        <v>492</v>
      </c>
      <c r="H4647" s="32" t="s">
        <v>367</v>
      </c>
      <c r="I4647" s="32" t="s">
        <v>55</v>
      </c>
      <c r="J4647" s="135">
        <v>55</v>
      </c>
      <c r="K4647" s="27">
        <v>5.4550000000000001E-2</v>
      </c>
      <c r="L4647" s="77">
        <v>0.9</v>
      </c>
      <c r="Q4647" s="106"/>
    </row>
    <row r="4648" spans="1:17" x14ac:dyDescent="0.25">
      <c r="A4648" t="s">
        <v>331</v>
      </c>
      <c r="B4648" s="23">
        <v>2019</v>
      </c>
      <c r="C4648" s="23" t="s">
        <v>1</v>
      </c>
      <c r="D4648" s="23" t="s">
        <v>60</v>
      </c>
      <c r="E4648" s="23" t="s">
        <v>267</v>
      </c>
      <c r="F4648" s="23" t="s">
        <v>339</v>
      </c>
      <c r="G4648" s="23" t="s">
        <v>492</v>
      </c>
      <c r="H4648" s="32" t="s">
        <v>367</v>
      </c>
      <c r="I4648" s="32" t="s">
        <v>55</v>
      </c>
      <c r="J4648" s="135">
        <v>59</v>
      </c>
      <c r="K4648" s="27">
        <v>5.0849999999999999E-2</v>
      </c>
      <c r="L4648" s="77">
        <v>0.9</v>
      </c>
      <c r="Q4648" s="106"/>
    </row>
    <row r="4649" spans="1:17" x14ac:dyDescent="0.25">
      <c r="A4649" t="s">
        <v>331</v>
      </c>
      <c r="B4649" s="23">
        <v>2019</v>
      </c>
      <c r="C4649" s="23" t="s">
        <v>2</v>
      </c>
      <c r="D4649" s="23" t="s">
        <v>61</v>
      </c>
      <c r="E4649" s="23" t="s">
        <v>267</v>
      </c>
      <c r="F4649" s="23" t="s">
        <v>339</v>
      </c>
      <c r="G4649" s="23" t="s">
        <v>492</v>
      </c>
      <c r="H4649" s="32" t="s">
        <v>367</v>
      </c>
      <c r="I4649" s="32" t="s">
        <v>55</v>
      </c>
      <c r="J4649" s="135">
        <v>60</v>
      </c>
      <c r="K4649" s="27">
        <v>0</v>
      </c>
      <c r="L4649" s="77">
        <v>0.9</v>
      </c>
      <c r="Q4649" s="106"/>
    </row>
    <row r="4650" spans="1:17" x14ac:dyDescent="0.25">
      <c r="A4650" t="s">
        <v>331</v>
      </c>
      <c r="B4650" s="23">
        <v>2019</v>
      </c>
      <c r="C4650" s="23" t="s">
        <v>3</v>
      </c>
      <c r="D4650" s="23" t="s">
        <v>62</v>
      </c>
      <c r="E4650" s="23" t="s">
        <v>267</v>
      </c>
      <c r="F4650" s="23" t="s">
        <v>339</v>
      </c>
      <c r="G4650" s="23" t="s">
        <v>492</v>
      </c>
      <c r="H4650" s="32" t="s">
        <v>367</v>
      </c>
      <c r="I4650" s="32" t="s">
        <v>55</v>
      </c>
      <c r="J4650" s="135">
        <v>60</v>
      </c>
      <c r="K4650" s="27">
        <v>0</v>
      </c>
      <c r="L4650" s="77">
        <v>0.9</v>
      </c>
      <c r="Q4650" s="106"/>
    </row>
    <row r="4651" spans="1:17" x14ac:dyDescent="0.25">
      <c r="A4651" t="s">
        <v>331</v>
      </c>
      <c r="B4651" s="23">
        <v>2020</v>
      </c>
      <c r="C4651" s="23" t="s">
        <v>0</v>
      </c>
      <c r="D4651" s="23" t="s">
        <v>63</v>
      </c>
      <c r="E4651" s="23" t="s">
        <v>267</v>
      </c>
      <c r="F4651" s="23" t="s">
        <v>339</v>
      </c>
      <c r="G4651" s="23" t="s">
        <v>492</v>
      </c>
      <c r="H4651" s="32" t="s">
        <v>367</v>
      </c>
      <c r="I4651" s="32" t="s">
        <v>55</v>
      </c>
      <c r="J4651" s="135">
        <v>46</v>
      </c>
      <c r="K4651" s="27">
        <v>6.522E-2</v>
      </c>
      <c r="L4651" s="77">
        <v>0.9</v>
      </c>
      <c r="Q4651" s="106"/>
    </row>
    <row r="4652" spans="1:17" x14ac:dyDescent="0.25">
      <c r="A4652" t="s">
        <v>331</v>
      </c>
      <c r="B4652" s="23">
        <v>2020</v>
      </c>
      <c r="C4652" s="23" t="s">
        <v>1</v>
      </c>
      <c r="D4652" s="23" t="s">
        <v>64</v>
      </c>
      <c r="E4652" s="23" t="s">
        <v>267</v>
      </c>
      <c r="F4652" s="23" t="s">
        <v>339</v>
      </c>
      <c r="G4652" s="23" t="s">
        <v>492</v>
      </c>
      <c r="H4652" s="32" t="s">
        <v>367</v>
      </c>
      <c r="I4652" s="32" t="s">
        <v>55</v>
      </c>
      <c r="J4652" s="135">
        <v>16</v>
      </c>
      <c r="K4652" s="27">
        <v>0.3125</v>
      </c>
      <c r="L4652" s="77">
        <v>0.9</v>
      </c>
      <c r="Q4652" s="106"/>
    </row>
    <row r="4653" spans="1:17" x14ac:dyDescent="0.25">
      <c r="A4653" t="s">
        <v>331</v>
      </c>
      <c r="B4653" s="23">
        <v>2020</v>
      </c>
      <c r="C4653" s="23" t="s">
        <v>2</v>
      </c>
      <c r="D4653" s="23" t="s">
        <v>65</v>
      </c>
      <c r="E4653" s="23" t="s">
        <v>267</v>
      </c>
      <c r="F4653" s="23" t="s">
        <v>339</v>
      </c>
      <c r="G4653" s="23" t="s">
        <v>492</v>
      </c>
      <c r="H4653" s="32" t="s">
        <v>367</v>
      </c>
      <c r="I4653" s="32" t="s">
        <v>55</v>
      </c>
      <c r="J4653" s="135">
        <v>43</v>
      </c>
      <c r="K4653" s="27">
        <v>0.39534999999999998</v>
      </c>
      <c r="L4653" s="77">
        <v>0.9</v>
      </c>
      <c r="Q4653" s="106"/>
    </row>
    <row r="4654" spans="1:17" x14ac:dyDescent="0.25">
      <c r="A4654" t="s">
        <v>331</v>
      </c>
      <c r="B4654" s="23">
        <v>2020</v>
      </c>
      <c r="C4654" s="23" t="s">
        <v>3</v>
      </c>
      <c r="D4654" s="23" t="s">
        <v>66</v>
      </c>
      <c r="E4654" s="23" t="s">
        <v>267</v>
      </c>
      <c r="F4654" s="23" t="s">
        <v>339</v>
      </c>
      <c r="G4654" s="23" t="s">
        <v>492</v>
      </c>
      <c r="H4654" s="32" t="s">
        <v>367</v>
      </c>
      <c r="I4654" s="32" t="s">
        <v>55</v>
      </c>
      <c r="J4654" s="135">
        <v>52</v>
      </c>
      <c r="K4654" s="27">
        <v>0.32691999999999999</v>
      </c>
      <c r="L4654" s="77">
        <v>0.9</v>
      </c>
      <c r="Q4654" s="106"/>
    </row>
    <row r="4655" spans="1:17" x14ac:dyDescent="0.25">
      <c r="A4655" t="s">
        <v>331</v>
      </c>
      <c r="B4655" s="23">
        <v>2021</v>
      </c>
      <c r="C4655" s="23" t="s">
        <v>0</v>
      </c>
      <c r="D4655" s="23" t="s">
        <v>67</v>
      </c>
      <c r="E4655" s="23" t="s">
        <v>267</v>
      </c>
      <c r="F4655" s="23" t="s">
        <v>339</v>
      </c>
      <c r="G4655" s="23" t="s">
        <v>492</v>
      </c>
      <c r="H4655" s="32" t="s">
        <v>367</v>
      </c>
      <c r="I4655" s="32" t="s">
        <v>55</v>
      </c>
      <c r="J4655" s="135">
        <v>71</v>
      </c>
      <c r="K4655" s="27">
        <v>0.19717999999999999</v>
      </c>
      <c r="L4655" s="77">
        <v>0.9</v>
      </c>
      <c r="Q4655" s="106"/>
    </row>
    <row r="4656" spans="1:17" x14ac:dyDescent="0.25">
      <c r="A4656" t="s">
        <v>331</v>
      </c>
      <c r="B4656" s="23">
        <v>2021</v>
      </c>
      <c r="C4656" s="23" t="s">
        <v>1</v>
      </c>
      <c r="D4656" s="23" t="s">
        <v>68</v>
      </c>
      <c r="E4656" s="23" t="s">
        <v>267</v>
      </c>
      <c r="F4656" s="23" t="s">
        <v>339</v>
      </c>
      <c r="G4656" s="23" t="s">
        <v>492</v>
      </c>
      <c r="H4656" s="32" t="s">
        <v>367</v>
      </c>
      <c r="I4656" s="32" t="s">
        <v>55</v>
      </c>
      <c r="J4656" s="135">
        <v>69</v>
      </c>
      <c r="K4656" s="27">
        <v>8.6959999999999996E-2</v>
      </c>
      <c r="L4656" s="77">
        <v>0.9</v>
      </c>
      <c r="Q4656" s="106"/>
    </row>
    <row r="4657" spans="1:17" x14ac:dyDescent="0.25">
      <c r="A4657" t="s">
        <v>331</v>
      </c>
      <c r="B4657" s="23">
        <v>2021</v>
      </c>
      <c r="C4657" s="23" t="s">
        <v>2</v>
      </c>
      <c r="D4657" s="23" t="s">
        <v>69</v>
      </c>
      <c r="E4657" s="23" t="s">
        <v>267</v>
      </c>
      <c r="F4657" s="23" t="s">
        <v>339</v>
      </c>
      <c r="G4657" s="23" t="s">
        <v>492</v>
      </c>
      <c r="H4657" s="32" t="s">
        <v>367</v>
      </c>
      <c r="I4657" s="32" t="s">
        <v>55</v>
      </c>
      <c r="J4657" s="135">
        <v>60</v>
      </c>
      <c r="K4657" s="27">
        <v>0.05</v>
      </c>
      <c r="L4657" s="77">
        <v>0.9</v>
      </c>
      <c r="Q4657" s="106"/>
    </row>
    <row r="4658" spans="1:17" x14ac:dyDescent="0.25">
      <c r="A4658" t="s">
        <v>331</v>
      </c>
      <c r="B4658" s="23">
        <v>2021</v>
      </c>
      <c r="C4658" s="23" t="s">
        <v>3</v>
      </c>
      <c r="D4658" s="23" t="s">
        <v>70</v>
      </c>
      <c r="E4658" s="23" t="s">
        <v>267</v>
      </c>
      <c r="F4658" s="23" t="s">
        <v>339</v>
      </c>
      <c r="G4658" s="23" t="s">
        <v>492</v>
      </c>
      <c r="H4658" s="32" t="s">
        <v>367</v>
      </c>
      <c r="I4658" s="32" t="s">
        <v>55</v>
      </c>
      <c r="J4658" s="135">
        <v>62</v>
      </c>
      <c r="K4658" s="27">
        <v>1.6129999999999999E-2</v>
      </c>
      <c r="L4658" s="77">
        <v>0.9</v>
      </c>
      <c r="Q4658" s="106"/>
    </row>
    <row r="4659" spans="1:17" x14ac:dyDescent="0.25">
      <c r="A4659" t="s">
        <v>331</v>
      </c>
      <c r="B4659" s="23">
        <v>2022</v>
      </c>
      <c r="C4659" s="23" t="s">
        <v>0</v>
      </c>
      <c r="D4659" s="23" t="s">
        <v>71</v>
      </c>
      <c r="E4659" s="23" t="s">
        <v>267</v>
      </c>
      <c r="F4659" s="23" t="s">
        <v>339</v>
      </c>
      <c r="G4659" s="23" t="s">
        <v>492</v>
      </c>
      <c r="H4659" s="32" t="s">
        <v>367</v>
      </c>
      <c r="I4659" s="32" t="s">
        <v>55</v>
      </c>
      <c r="J4659" s="135">
        <v>76</v>
      </c>
      <c r="K4659" s="27">
        <v>3.9469999999999998E-2</v>
      </c>
      <c r="L4659" s="77">
        <v>0.9</v>
      </c>
      <c r="Q4659" s="106"/>
    </row>
    <row r="4660" spans="1:17" x14ac:dyDescent="0.25">
      <c r="A4660" t="s">
        <v>331</v>
      </c>
      <c r="B4660" s="23">
        <v>2022</v>
      </c>
      <c r="C4660" s="23" t="s">
        <v>1</v>
      </c>
      <c r="D4660" s="23" t="s">
        <v>72</v>
      </c>
      <c r="E4660" s="23" t="s">
        <v>267</v>
      </c>
      <c r="F4660" s="23" t="s">
        <v>339</v>
      </c>
      <c r="G4660" s="23" t="s">
        <v>492</v>
      </c>
      <c r="H4660" s="32" t="s">
        <v>367</v>
      </c>
      <c r="I4660" s="32" t="s">
        <v>55</v>
      </c>
      <c r="J4660" s="135">
        <v>47</v>
      </c>
      <c r="K4660" s="27">
        <v>2.128E-2</v>
      </c>
      <c r="L4660" s="77">
        <v>0.9</v>
      </c>
      <c r="Q4660" s="106"/>
    </row>
    <row r="4661" spans="1:17" x14ac:dyDescent="0.25">
      <c r="A4661" t="s">
        <v>331</v>
      </c>
      <c r="B4661" s="23">
        <v>2022</v>
      </c>
      <c r="C4661" s="23" t="s">
        <v>2</v>
      </c>
      <c r="D4661" s="23" t="s">
        <v>73</v>
      </c>
      <c r="E4661" s="23" t="s">
        <v>267</v>
      </c>
      <c r="F4661" s="23" t="s">
        <v>339</v>
      </c>
      <c r="G4661" s="23" t="s">
        <v>492</v>
      </c>
      <c r="H4661" s="32" t="s">
        <v>367</v>
      </c>
      <c r="I4661" s="32" t="s">
        <v>55</v>
      </c>
      <c r="J4661" s="135">
        <v>64</v>
      </c>
      <c r="K4661" s="27">
        <v>1.562E-2</v>
      </c>
      <c r="L4661" s="77">
        <v>0.9</v>
      </c>
      <c r="Q4661" s="106"/>
    </row>
    <row r="4662" spans="1:17" x14ac:dyDescent="0.25">
      <c r="A4662" t="s">
        <v>331</v>
      </c>
      <c r="B4662" s="23">
        <v>2022</v>
      </c>
      <c r="C4662" s="23" t="s">
        <v>3</v>
      </c>
      <c r="D4662" s="23" t="s">
        <v>493</v>
      </c>
      <c r="E4662" s="23" t="s">
        <v>267</v>
      </c>
      <c r="F4662" s="23" t="s">
        <v>339</v>
      </c>
      <c r="G4662" s="23" t="s">
        <v>492</v>
      </c>
      <c r="H4662" s="32" t="s">
        <v>367</v>
      </c>
      <c r="I4662" s="32" t="s">
        <v>55</v>
      </c>
      <c r="J4662" s="135">
        <v>49</v>
      </c>
      <c r="K4662" s="27">
        <v>0.10204000000000001</v>
      </c>
      <c r="L4662" s="77">
        <v>0.9</v>
      </c>
      <c r="Q4662" s="106"/>
    </row>
    <row r="4663" spans="1:17" x14ac:dyDescent="0.25">
      <c r="A4663" t="s">
        <v>331</v>
      </c>
      <c r="B4663" s="23">
        <v>2023</v>
      </c>
      <c r="C4663" s="23" t="s">
        <v>0</v>
      </c>
      <c r="D4663" s="23" t="s">
        <v>537</v>
      </c>
      <c r="E4663" s="23" t="s">
        <v>267</v>
      </c>
      <c r="F4663" s="23" t="s">
        <v>339</v>
      </c>
      <c r="G4663" s="23" t="s">
        <v>492</v>
      </c>
      <c r="H4663" s="32" t="s">
        <v>367</v>
      </c>
      <c r="I4663" s="32" t="s">
        <v>55</v>
      </c>
      <c r="J4663" s="135">
        <v>57</v>
      </c>
      <c r="K4663" s="27">
        <v>0.85965000000000003</v>
      </c>
      <c r="L4663" s="77">
        <v>0.9</v>
      </c>
      <c r="Q4663" s="106"/>
    </row>
    <row r="4664" spans="1:17" x14ac:dyDescent="0.25">
      <c r="A4664" t="s">
        <v>331</v>
      </c>
      <c r="B4664" s="23">
        <v>2018</v>
      </c>
      <c r="C4664" s="23" t="s">
        <v>0</v>
      </c>
      <c r="D4664" s="23" t="s">
        <v>54</v>
      </c>
      <c r="E4664" s="23" t="s">
        <v>230</v>
      </c>
      <c r="F4664" s="23" t="s">
        <v>231</v>
      </c>
      <c r="G4664" s="23" t="s">
        <v>492</v>
      </c>
      <c r="H4664" s="32" t="s">
        <v>366</v>
      </c>
      <c r="I4664" s="32" t="s">
        <v>55</v>
      </c>
      <c r="J4664" s="135">
        <v>74</v>
      </c>
      <c r="K4664" s="27">
        <v>0.10811</v>
      </c>
      <c r="L4664" s="77">
        <v>0.9</v>
      </c>
      <c r="Q4664" s="106"/>
    </row>
    <row r="4665" spans="1:17" x14ac:dyDescent="0.25">
      <c r="A4665" t="s">
        <v>331</v>
      </c>
      <c r="B4665" s="23">
        <v>2018</v>
      </c>
      <c r="C4665" s="23" t="s">
        <v>1</v>
      </c>
      <c r="D4665" s="23" t="s">
        <v>56</v>
      </c>
      <c r="E4665" s="23" t="s">
        <v>230</v>
      </c>
      <c r="F4665" s="23" t="s">
        <v>231</v>
      </c>
      <c r="G4665" s="23" t="s">
        <v>492</v>
      </c>
      <c r="H4665" s="32" t="s">
        <v>366</v>
      </c>
      <c r="I4665" s="32" t="s">
        <v>55</v>
      </c>
      <c r="J4665" s="135">
        <v>90</v>
      </c>
      <c r="K4665" s="27">
        <v>0.14444000000000001</v>
      </c>
      <c r="L4665" s="77">
        <v>0.9</v>
      </c>
      <c r="Q4665" s="106"/>
    </row>
    <row r="4666" spans="1:17" x14ac:dyDescent="0.25">
      <c r="A4666" t="s">
        <v>331</v>
      </c>
      <c r="B4666" s="23">
        <v>2018</v>
      </c>
      <c r="C4666" s="23" t="s">
        <v>2</v>
      </c>
      <c r="D4666" s="23" t="s">
        <v>57</v>
      </c>
      <c r="E4666" s="23" t="s">
        <v>230</v>
      </c>
      <c r="F4666" s="23" t="s">
        <v>231</v>
      </c>
      <c r="G4666" s="23" t="s">
        <v>492</v>
      </c>
      <c r="H4666" s="32" t="s">
        <v>366</v>
      </c>
      <c r="I4666" s="32" t="s">
        <v>55</v>
      </c>
      <c r="J4666" s="135">
        <v>95</v>
      </c>
      <c r="K4666" s="27">
        <v>9.4740000000000005E-2</v>
      </c>
      <c r="L4666" s="77">
        <v>0.9</v>
      </c>
      <c r="Q4666" s="106"/>
    </row>
    <row r="4667" spans="1:17" x14ac:dyDescent="0.25">
      <c r="A4667" t="s">
        <v>331</v>
      </c>
      <c r="B4667" s="23">
        <v>2018</v>
      </c>
      <c r="C4667" s="23" t="s">
        <v>3</v>
      </c>
      <c r="D4667" s="23" t="s">
        <v>58</v>
      </c>
      <c r="E4667" s="23" t="s">
        <v>230</v>
      </c>
      <c r="F4667" s="23" t="s">
        <v>231</v>
      </c>
      <c r="G4667" s="23" t="s">
        <v>492</v>
      </c>
      <c r="H4667" s="32" t="s">
        <v>366</v>
      </c>
      <c r="I4667" s="32" t="s">
        <v>55</v>
      </c>
      <c r="J4667" s="135">
        <v>89</v>
      </c>
      <c r="K4667" s="27">
        <v>6.7419999999999994E-2</v>
      </c>
      <c r="L4667" s="77">
        <v>0.9</v>
      </c>
      <c r="Q4667" s="106"/>
    </row>
    <row r="4668" spans="1:17" x14ac:dyDescent="0.25">
      <c r="A4668" t="s">
        <v>331</v>
      </c>
      <c r="B4668" s="23">
        <v>2019</v>
      </c>
      <c r="C4668" s="23" t="s">
        <v>0</v>
      </c>
      <c r="D4668" s="23" t="s">
        <v>59</v>
      </c>
      <c r="E4668" s="23" t="s">
        <v>230</v>
      </c>
      <c r="F4668" s="23" t="s">
        <v>231</v>
      </c>
      <c r="G4668" s="23" t="s">
        <v>492</v>
      </c>
      <c r="H4668" s="32" t="s">
        <v>366</v>
      </c>
      <c r="I4668" s="32" t="s">
        <v>55</v>
      </c>
      <c r="J4668" s="135">
        <v>83</v>
      </c>
      <c r="K4668" s="27">
        <v>0.12048</v>
      </c>
      <c r="L4668" s="77">
        <v>0.9</v>
      </c>
      <c r="Q4668" s="106"/>
    </row>
    <row r="4669" spans="1:17" x14ac:dyDescent="0.25">
      <c r="A4669" t="s">
        <v>331</v>
      </c>
      <c r="B4669" s="23">
        <v>2019</v>
      </c>
      <c r="C4669" s="23" t="s">
        <v>1</v>
      </c>
      <c r="D4669" s="23" t="s">
        <v>60</v>
      </c>
      <c r="E4669" s="23" t="s">
        <v>230</v>
      </c>
      <c r="F4669" s="23" t="s">
        <v>231</v>
      </c>
      <c r="G4669" s="23" t="s">
        <v>492</v>
      </c>
      <c r="H4669" s="32" t="s">
        <v>366</v>
      </c>
      <c r="I4669" s="32" t="s">
        <v>55</v>
      </c>
      <c r="J4669" s="135">
        <v>77</v>
      </c>
      <c r="K4669" s="27">
        <v>0.14285999999999999</v>
      </c>
      <c r="L4669" s="77">
        <v>0.9</v>
      </c>
      <c r="Q4669" s="106"/>
    </row>
    <row r="4670" spans="1:17" x14ac:dyDescent="0.25">
      <c r="A4670" t="s">
        <v>331</v>
      </c>
      <c r="B4670" s="23">
        <v>2019</v>
      </c>
      <c r="C4670" s="23" t="s">
        <v>2</v>
      </c>
      <c r="D4670" s="23" t="s">
        <v>61</v>
      </c>
      <c r="E4670" s="23" t="s">
        <v>230</v>
      </c>
      <c r="F4670" s="23" t="s">
        <v>231</v>
      </c>
      <c r="G4670" s="23" t="s">
        <v>492</v>
      </c>
      <c r="H4670" s="32" t="s">
        <v>366</v>
      </c>
      <c r="I4670" s="32" t="s">
        <v>55</v>
      </c>
      <c r="J4670" s="135">
        <v>97</v>
      </c>
      <c r="K4670" s="27">
        <v>3.0929999999999999E-2</v>
      </c>
      <c r="L4670" s="77">
        <v>0.9</v>
      </c>
      <c r="Q4670" s="106"/>
    </row>
    <row r="4671" spans="1:17" x14ac:dyDescent="0.25">
      <c r="A4671" t="s">
        <v>331</v>
      </c>
      <c r="B4671" s="23">
        <v>2019</v>
      </c>
      <c r="C4671" s="23" t="s">
        <v>3</v>
      </c>
      <c r="D4671" s="23" t="s">
        <v>62</v>
      </c>
      <c r="E4671" s="23" t="s">
        <v>230</v>
      </c>
      <c r="F4671" s="23" t="s">
        <v>231</v>
      </c>
      <c r="G4671" s="23" t="s">
        <v>492</v>
      </c>
      <c r="H4671" s="32" t="s">
        <v>366</v>
      </c>
      <c r="I4671" s="32" t="s">
        <v>55</v>
      </c>
      <c r="J4671" s="135">
        <v>86</v>
      </c>
      <c r="K4671" s="27">
        <v>8.14E-2</v>
      </c>
      <c r="L4671" s="77">
        <v>0.9</v>
      </c>
      <c r="Q4671" s="106"/>
    </row>
    <row r="4672" spans="1:17" x14ac:dyDescent="0.25">
      <c r="A4672" t="s">
        <v>331</v>
      </c>
      <c r="B4672" s="23">
        <v>2020</v>
      </c>
      <c r="C4672" s="23" t="s">
        <v>0</v>
      </c>
      <c r="D4672" s="23" t="s">
        <v>63</v>
      </c>
      <c r="E4672" s="23" t="s">
        <v>230</v>
      </c>
      <c r="F4672" s="23" t="s">
        <v>231</v>
      </c>
      <c r="G4672" s="23" t="s">
        <v>492</v>
      </c>
      <c r="H4672" s="32" t="s">
        <v>366</v>
      </c>
      <c r="I4672" s="32" t="s">
        <v>55</v>
      </c>
      <c r="J4672" s="135">
        <v>77</v>
      </c>
      <c r="K4672" s="27">
        <v>6.4939999999999998E-2</v>
      </c>
      <c r="L4672" s="77">
        <v>0.9</v>
      </c>
      <c r="Q4672" s="106"/>
    </row>
    <row r="4673" spans="1:17" x14ac:dyDescent="0.25">
      <c r="A4673" t="s">
        <v>331</v>
      </c>
      <c r="B4673" s="23">
        <v>2020</v>
      </c>
      <c r="C4673" s="23" t="s">
        <v>1</v>
      </c>
      <c r="D4673" s="23" t="s">
        <v>64</v>
      </c>
      <c r="E4673" s="23" t="s">
        <v>230</v>
      </c>
      <c r="F4673" s="23" t="s">
        <v>231</v>
      </c>
      <c r="G4673" s="23" t="s">
        <v>492</v>
      </c>
      <c r="H4673" s="32" t="s">
        <v>366</v>
      </c>
      <c r="I4673" s="32" t="s">
        <v>55</v>
      </c>
      <c r="J4673" s="135">
        <v>39</v>
      </c>
      <c r="K4673" s="27">
        <v>0.10256</v>
      </c>
      <c r="L4673" s="77">
        <v>0.9</v>
      </c>
      <c r="Q4673" s="106"/>
    </row>
    <row r="4674" spans="1:17" x14ac:dyDescent="0.25">
      <c r="A4674" t="s">
        <v>331</v>
      </c>
      <c r="B4674" s="23">
        <v>2020</v>
      </c>
      <c r="C4674" s="23" t="s">
        <v>2</v>
      </c>
      <c r="D4674" s="23" t="s">
        <v>65</v>
      </c>
      <c r="E4674" s="23" t="s">
        <v>230</v>
      </c>
      <c r="F4674" s="23" t="s">
        <v>231</v>
      </c>
      <c r="G4674" s="23" t="s">
        <v>492</v>
      </c>
      <c r="H4674" s="32" t="s">
        <v>366</v>
      </c>
      <c r="I4674" s="32" t="s">
        <v>55</v>
      </c>
      <c r="J4674" s="135">
        <v>67</v>
      </c>
      <c r="K4674" s="27">
        <v>1.4930000000000001E-2</v>
      </c>
      <c r="L4674" s="77">
        <v>0.9</v>
      </c>
      <c r="Q4674" s="106"/>
    </row>
    <row r="4675" spans="1:17" x14ac:dyDescent="0.25">
      <c r="A4675" t="s">
        <v>331</v>
      </c>
      <c r="B4675" s="23">
        <v>2020</v>
      </c>
      <c r="C4675" s="23" t="s">
        <v>3</v>
      </c>
      <c r="D4675" s="23" t="s">
        <v>66</v>
      </c>
      <c r="E4675" s="23" t="s">
        <v>230</v>
      </c>
      <c r="F4675" s="23" t="s">
        <v>231</v>
      </c>
      <c r="G4675" s="23" t="s">
        <v>492</v>
      </c>
      <c r="H4675" s="32" t="s">
        <v>366</v>
      </c>
      <c r="I4675" s="32" t="s">
        <v>55</v>
      </c>
      <c r="J4675" s="135">
        <v>84</v>
      </c>
      <c r="K4675" s="27">
        <v>0.10714</v>
      </c>
      <c r="L4675" s="77">
        <v>0.9</v>
      </c>
      <c r="Q4675" s="106"/>
    </row>
    <row r="4676" spans="1:17" x14ac:dyDescent="0.25">
      <c r="A4676" t="s">
        <v>331</v>
      </c>
      <c r="B4676" s="23">
        <v>2021</v>
      </c>
      <c r="C4676" s="23" t="s">
        <v>0</v>
      </c>
      <c r="D4676" s="23" t="s">
        <v>67</v>
      </c>
      <c r="E4676" s="23" t="s">
        <v>230</v>
      </c>
      <c r="F4676" s="23" t="s">
        <v>231</v>
      </c>
      <c r="G4676" s="23" t="s">
        <v>492</v>
      </c>
      <c r="H4676" s="32" t="s">
        <v>366</v>
      </c>
      <c r="I4676" s="32" t="s">
        <v>55</v>
      </c>
      <c r="J4676" s="135">
        <v>96</v>
      </c>
      <c r="K4676" s="27">
        <v>0.26041999999999998</v>
      </c>
      <c r="L4676" s="77">
        <v>0.9</v>
      </c>
      <c r="Q4676" s="106"/>
    </row>
    <row r="4677" spans="1:17" x14ac:dyDescent="0.25">
      <c r="A4677" t="s">
        <v>331</v>
      </c>
      <c r="B4677" s="23">
        <v>2021</v>
      </c>
      <c r="C4677" s="23" t="s">
        <v>1</v>
      </c>
      <c r="D4677" s="23" t="s">
        <v>68</v>
      </c>
      <c r="E4677" s="23" t="s">
        <v>230</v>
      </c>
      <c r="F4677" s="23" t="s">
        <v>231</v>
      </c>
      <c r="G4677" s="23" t="s">
        <v>492</v>
      </c>
      <c r="H4677" s="32" t="s">
        <v>366</v>
      </c>
      <c r="I4677" s="32" t="s">
        <v>55</v>
      </c>
      <c r="J4677" s="135">
        <v>88</v>
      </c>
      <c r="K4677" s="27">
        <v>0.375</v>
      </c>
      <c r="L4677" s="77">
        <v>0.9</v>
      </c>
      <c r="Q4677" s="106"/>
    </row>
    <row r="4678" spans="1:17" x14ac:dyDescent="0.25">
      <c r="A4678" t="s">
        <v>331</v>
      </c>
      <c r="B4678" s="23">
        <v>2021</v>
      </c>
      <c r="C4678" s="23" t="s">
        <v>2</v>
      </c>
      <c r="D4678" s="23" t="s">
        <v>69</v>
      </c>
      <c r="E4678" s="23" t="s">
        <v>230</v>
      </c>
      <c r="F4678" s="23" t="s">
        <v>231</v>
      </c>
      <c r="G4678" s="23" t="s">
        <v>492</v>
      </c>
      <c r="H4678" s="32" t="s">
        <v>366</v>
      </c>
      <c r="I4678" s="32" t="s">
        <v>55</v>
      </c>
      <c r="J4678" s="135">
        <v>87</v>
      </c>
      <c r="K4678" s="27">
        <v>0.28736</v>
      </c>
      <c r="L4678" s="77">
        <v>0.9</v>
      </c>
      <c r="Q4678" s="106"/>
    </row>
    <row r="4679" spans="1:17" x14ac:dyDescent="0.25">
      <c r="A4679" t="s">
        <v>331</v>
      </c>
      <c r="B4679" s="23">
        <v>2021</v>
      </c>
      <c r="C4679" s="23" t="s">
        <v>3</v>
      </c>
      <c r="D4679" s="23" t="s">
        <v>70</v>
      </c>
      <c r="E4679" s="23" t="s">
        <v>230</v>
      </c>
      <c r="F4679" s="23" t="s">
        <v>231</v>
      </c>
      <c r="G4679" s="23" t="s">
        <v>492</v>
      </c>
      <c r="H4679" s="32" t="s">
        <v>366</v>
      </c>
      <c r="I4679" s="32" t="s">
        <v>55</v>
      </c>
      <c r="J4679" s="135">
        <v>116</v>
      </c>
      <c r="K4679" s="27">
        <v>0.37930999999999998</v>
      </c>
      <c r="L4679" s="77">
        <v>0.9</v>
      </c>
      <c r="Q4679" s="106"/>
    </row>
    <row r="4680" spans="1:17" x14ac:dyDescent="0.25">
      <c r="A4680" t="s">
        <v>331</v>
      </c>
      <c r="B4680" s="23">
        <v>2022</v>
      </c>
      <c r="C4680" s="23" t="s">
        <v>0</v>
      </c>
      <c r="D4680" s="23" t="s">
        <v>71</v>
      </c>
      <c r="E4680" s="23" t="s">
        <v>230</v>
      </c>
      <c r="F4680" s="23" t="s">
        <v>231</v>
      </c>
      <c r="G4680" s="23" t="s">
        <v>492</v>
      </c>
      <c r="H4680" s="32" t="s">
        <v>366</v>
      </c>
      <c r="I4680" s="32" t="s">
        <v>55</v>
      </c>
      <c r="J4680" s="135">
        <v>86</v>
      </c>
      <c r="K4680" s="27">
        <v>0.47674</v>
      </c>
      <c r="L4680" s="77">
        <v>0.9</v>
      </c>
      <c r="Q4680" s="106"/>
    </row>
    <row r="4681" spans="1:17" x14ac:dyDescent="0.25">
      <c r="A4681" t="s">
        <v>331</v>
      </c>
      <c r="B4681" s="23">
        <v>2022</v>
      </c>
      <c r="C4681" s="23" t="s">
        <v>1</v>
      </c>
      <c r="D4681" s="23" t="s">
        <v>72</v>
      </c>
      <c r="E4681" s="23" t="s">
        <v>230</v>
      </c>
      <c r="F4681" s="23" t="s">
        <v>231</v>
      </c>
      <c r="G4681" s="23" t="s">
        <v>492</v>
      </c>
      <c r="H4681" s="32" t="s">
        <v>366</v>
      </c>
      <c r="I4681" s="32" t="s">
        <v>55</v>
      </c>
      <c r="J4681" s="135">
        <v>112</v>
      </c>
      <c r="K4681" s="27">
        <v>0.47321000000000002</v>
      </c>
      <c r="L4681" s="77">
        <v>0.9</v>
      </c>
      <c r="Q4681" s="106"/>
    </row>
    <row r="4682" spans="1:17" x14ac:dyDescent="0.25">
      <c r="A4682" t="s">
        <v>331</v>
      </c>
      <c r="B4682" s="23">
        <v>2022</v>
      </c>
      <c r="C4682" s="23" t="s">
        <v>2</v>
      </c>
      <c r="D4682" s="23" t="s">
        <v>73</v>
      </c>
      <c r="E4682" s="23" t="s">
        <v>230</v>
      </c>
      <c r="F4682" s="23" t="s">
        <v>231</v>
      </c>
      <c r="G4682" s="23" t="s">
        <v>492</v>
      </c>
      <c r="H4682" s="32" t="s">
        <v>366</v>
      </c>
      <c r="I4682" s="32" t="s">
        <v>55</v>
      </c>
      <c r="J4682" s="135">
        <v>104</v>
      </c>
      <c r="K4682" s="27">
        <v>0.48076999999999998</v>
      </c>
      <c r="L4682" s="77">
        <v>0.9</v>
      </c>
      <c r="Q4682" s="106"/>
    </row>
    <row r="4683" spans="1:17" x14ac:dyDescent="0.25">
      <c r="A4683" t="s">
        <v>331</v>
      </c>
      <c r="B4683" s="23">
        <v>2022</v>
      </c>
      <c r="C4683" s="23" t="s">
        <v>3</v>
      </c>
      <c r="D4683" s="23" t="s">
        <v>493</v>
      </c>
      <c r="E4683" s="23" t="s">
        <v>230</v>
      </c>
      <c r="F4683" s="23" t="s">
        <v>231</v>
      </c>
      <c r="G4683" s="23" t="s">
        <v>492</v>
      </c>
      <c r="H4683" s="32" t="s">
        <v>366</v>
      </c>
      <c r="I4683" s="32" t="s">
        <v>55</v>
      </c>
      <c r="J4683" s="135">
        <v>95</v>
      </c>
      <c r="K4683" s="27">
        <v>0.48420999999999997</v>
      </c>
      <c r="L4683" s="77">
        <v>0.9</v>
      </c>
      <c r="Q4683" s="106"/>
    </row>
    <row r="4684" spans="1:17" x14ac:dyDescent="0.25">
      <c r="A4684" t="s">
        <v>331</v>
      </c>
      <c r="B4684" s="23">
        <v>2023</v>
      </c>
      <c r="C4684" s="23" t="s">
        <v>0</v>
      </c>
      <c r="D4684" s="23" t="s">
        <v>537</v>
      </c>
      <c r="E4684" s="23" t="s">
        <v>230</v>
      </c>
      <c r="F4684" s="23" t="s">
        <v>231</v>
      </c>
      <c r="G4684" s="23" t="s">
        <v>492</v>
      </c>
      <c r="H4684" s="32" t="s">
        <v>366</v>
      </c>
      <c r="I4684" s="32" t="s">
        <v>55</v>
      </c>
      <c r="J4684" s="135">
        <v>104</v>
      </c>
      <c r="K4684" s="27">
        <v>0.51922999999999997</v>
      </c>
      <c r="L4684" s="77">
        <v>0.9</v>
      </c>
      <c r="Q4684" s="106"/>
    </row>
    <row r="4685" spans="1:17" x14ac:dyDescent="0.25">
      <c r="A4685" t="s">
        <v>331</v>
      </c>
      <c r="B4685" s="23">
        <v>2018</v>
      </c>
      <c r="C4685" s="23" t="s">
        <v>0</v>
      </c>
      <c r="D4685" s="23" t="s">
        <v>54</v>
      </c>
      <c r="E4685" s="23" t="s">
        <v>232</v>
      </c>
      <c r="F4685" s="23" t="s">
        <v>233</v>
      </c>
      <c r="G4685" s="23" t="s">
        <v>492</v>
      </c>
      <c r="H4685" s="32" t="s">
        <v>363</v>
      </c>
      <c r="I4685" s="32" t="s">
        <v>55</v>
      </c>
      <c r="J4685" s="135">
        <v>115</v>
      </c>
      <c r="K4685" s="27">
        <v>9.5649999999999999E-2</v>
      </c>
      <c r="L4685" s="77">
        <v>0.9</v>
      </c>
      <c r="Q4685" s="106"/>
    </row>
    <row r="4686" spans="1:17" x14ac:dyDescent="0.25">
      <c r="A4686" t="s">
        <v>331</v>
      </c>
      <c r="B4686" s="23">
        <v>2018</v>
      </c>
      <c r="C4686" s="23" t="s">
        <v>1</v>
      </c>
      <c r="D4686" s="23" t="s">
        <v>56</v>
      </c>
      <c r="E4686" s="23" t="s">
        <v>232</v>
      </c>
      <c r="F4686" s="23" t="s">
        <v>233</v>
      </c>
      <c r="G4686" s="23" t="s">
        <v>492</v>
      </c>
      <c r="H4686" s="32" t="s">
        <v>363</v>
      </c>
      <c r="I4686" s="32" t="s">
        <v>55</v>
      </c>
      <c r="J4686" s="135">
        <v>106</v>
      </c>
      <c r="K4686" s="27">
        <v>8.4909999999999999E-2</v>
      </c>
      <c r="L4686" s="77">
        <v>0.9</v>
      </c>
      <c r="Q4686" s="106"/>
    </row>
    <row r="4687" spans="1:17" x14ac:dyDescent="0.25">
      <c r="A4687" t="s">
        <v>331</v>
      </c>
      <c r="B4687" s="23">
        <v>2018</v>
      </c>
      <c r="C4687" s="23" t="s">
        <v>2</v>
      </c>
      <c r="D4687" s="23" t="s">
        <v>57</v>
      </c>
      <c r="E4687" s="23" t="s">
        <v>232</v>
      </c>
      <c r="F4687" s="23" t="s">
        <v>233</v>
      </c>
      <c r="G4687" s="23" t="s">
        <v>492</v>
      </c>
      <c r="H4687" s="32" t="s">
        <v>363</v>
      </c>
      <c r="I4687" s="32" t="s">
        <v>55</v>
      </c>
      <c r="J4687" s="135">
        <v>140</v>
      </c>
      <c r="K4687" s="27">
        <v>0.27143</v>
      </c>
      <c r="L4687" s="77">
        <v>0.9</v>
      </c>
      <c r="Q4687" s="106"/>
    </row>
    <row r="4688" spans="1:17" x14ac:dyDescent="0.25">
      <c r="A4688" t="s">
        <v>331</v>
      </c>
      <c r="B4688" s="23">
        <v>2018</v>
      </c>
      <c r="C4688" s="23" t="s">
        <v>3</v>
      </c>
      <c r="D4688" s="23" t="s">
        <v>58</v>
      </c>
      <c r="E4688" s="23" t="s">
        <v>232</v>
      </c>
      <c r="F4688" s="23" t="s">
        <v>233</v>
      </c>
      <c r="G4688" s="23" t="s">
        <v>492</v>
      </c>
      <c r="H4688" s="32" t="s">
        <v>363</v>
      </c>
      <c r="I4688" s="32" t="s">
        <v>55</v>
      </c>
      <c r="J4688" s="135">
        <v>126</v>
      </c>
      <c r="K4688" s="27">
        <v>0.15079000000000001</v>
      </c>
      <c r="L4688" s="77">
        <v>0.9</v>
      </c>
      <c r="Q4688" s="106"/>
    </row>
    <row r="4689" spans="1:17" x14ac:dyDescent="0.25">
      <c r="A4689" t="s">
        <v>331</v>
      </c>
      <c r="B4689" s="23">
        <v>2019</v>
      </c>
      <c r="C4689" s="23" t="s">
        <v>0</v>
      </c>
      <c r="D4689" s="23" t="s">
        <v>59</v>
      </c>
      <c r="E4689" s="23" t="s">
        <v>232</v>
      </c>
      <c r="F4689" s="23" t="s">
        <v>233</v>
      </c>
      <c r="G4689" s="23" t="s">
        <v>492</v>
      </c>
      <c r="H4689" s="32" t="s">
        <v>363</v>
      </c>
      <c r="I4689" s="32" t="s">
        <v>55</v>
      </c>
      <c r="J4689" s="135">
        <v>94</v>
      </c>
      <c r="K4689" s="27">
        <v>0.97872000000000003</v>
      </c>
      <c r="L4689" s="77">
        <v>0.9</v>
      </c>
      <c r="Q4689" s="106"/>
    </row>
    <row r="4690" spans="1:17" x14ac:dyDescent="0.25">
      <c r="A4690" t="s">
        <v>331</v>
      </c>
      <c r="B4690" s="23">
        <v>2019</v>
      </c>
      <c r="C4690" s="23" t="s">
        <v>1</v>
      </c>
      <c r="D4690" s="23" t="s">
        <v>60</v>
      </c>
      <c r="E4690" s="23" t="s">
        <v>232</v>
      </c>
      <c r="F4690" s="23" t="s">
        <v>233</v>
      </c>
      <c r="G4690" s="23" t="s">
        <v>492</v>
      </c>
      <c r="H4690" s="32" t="s">
        <v>363</v>
      </c>
      <c r="I4690" s="32" t="s">
        <v>55</v>
      </c>
      <c r="J4690" s="135">
        <v>134</v>
      </c>
      <c r="K4690" s="27">
        <v>0.96269000000000005</v>
      </c>
      <c r="L4690" s="77">
        <v>0.9</v>
      </c>
      <c r="Q4690" s="106"/>
    </row>
    <row r="4691" spans="1:17" x14ac:dyDescent="0.25">
      <c r="A4691" t="s">
        <v>331</v>
      </c>
      <c r="B4691" s="23">
        <v>2019</v>
      </c>
      <c r="C4691" s="23" t="s">
        <v>2</v>
      </c>
      <c r="D4691" s="23" t="s">
        <v>61</v>
      </c>
      <c r="E4691" s="23" t="s">
        <v>232</v>
      </c>
      <c r="F4691" s="23" t="s">
        <v>233</v>
      </c>
      <c r="G4691" s="23" t="s">
        <v>492</v>
      </c>
      <c r="H4691" s="32" t="s">
        <v>363</v>
      </c>
      <c r="I4691" s="32" t="s">
        <v>55</v>
      </c>
      <c r="J4691" s="135">
        <v>127</v>
      </c>
      <c r="K4691" s="27">
        <v>0.96062999999999998</v>
      </c>
      <c r="L4691" s="77">
        <v>0.9</v>
      </c>
      <c r="Q4691" s="106"/>
    </row>
    <row r="4692" spans="1:17" x14ac:dyDescent="0.25">
      <c r="A4692" t="s">
        <v>331</v>
      </c>
      <c r="B4692" s="23">
        <v>2019</v>
      </c>
      <c r="C4692" s="23" t="s">
        <v>3</v>
      </c>
      <c r="D4692" s="23" t="s">
        <v>62</v>
      </c>
      <c r="E4692" s="23" t="s">
        <v>232</v>
      </c>
      <c r="F4692" s="23" t="s">
        <v>233</v>
      </c>
      <c r="G4692" s="23" t="s">
        <v>492</v>
      </c>
      <c r="H4692" s="32" t="s">
        <v>363</v>
      </c>
      <c r="I4692" s="32" t="s">
        <v>55</v>
      </c>
      <c r="J4692" s="135">
        <v>97</v>
      </c>
      <c r="K4692" s="27">
        <v>0.94845000000000002</v>
      </c>
      <c r="L4692" s="77">
        <v>0.9</v>
      </c>
      <c r="Q4692" s="106"/>
    </row>
    <row r="4693" spans="1:17" x14ac:dyDescent="0.25">
      <c r="A4693" t="s">
        <v>331</v>
      </c>
      <c r="B4693" s="23">
        <v>2020</v>
      </c>
      <c r="C4693" s="23" t="s">
        <v>0</v>
      </c>
      <c r="D4693" s="23" t="s">
        <v>63</v>
      </c>
      <c r="E4693" s="23" t="s">
        <v>232</v>
      </c>
      <c r="F4693" s="23" t="s">
        <v>233</v>
      </c>
      <c r="G4693" s="23" t="s">
        <v>492</v>
      </c>
      <c r="H4693" s="32" t="s">
        <v>363</v>
      </c>
      <c r="I4693" s="32" t="s">
        <v>55</v>
      </c>
      <c r="J4693" s="135">
        <v>106</v>
      </c>
      <c r="K4693" s="27">
        <v>0.86792000000000002</v>
      </c>
      <c r="L4693" s="77">
        <v>0.9</v>
      </c>
      <c r="Q4693" s="106"/>
    </row>
    <row r="4694" spans="1:17" x14ac:dyDescent="0.25">
      <c r="A4694" t="s">
        <v>331</v>
      </c>
      <c r="B4694" s="23">
        <v>2020</v>
      </c>
      <c r="C4694" s="23" t="s">
        <v>1</v>
      </c>
      <c r="D4694" s="23" t="s">
        <v>64</v>
      </c>
      <c r="E4694" s="23" t="s">
        <v>232</v>
      </c>
      <c r="F4694" s="23" t="s">
        <v>233</v>
      </c>
      <c r="G4694" s="23" t="s">
        <v>492</v>
      </c>
      <c r="H4694" s="32" t="s">
        <v>363</v>
      </c>
      <c r="I4694" s="32" t="s">
        <v>55</v>
      </c>
      <c r="J4694" s="135">
        <v>77</v>
      </c>
      <c r="K4694" s="27">
        <v>0.84416000000000002</v>
      </c>
      <c r="L4694" s="77">
        <v>0.9</v>
      </c>
      <c r="Q4694" s="106"/>
    </row>
    <row r="4695" spans="1:17" x14ac:dyDescent="0.25">
      <c r="A4695" t="s">
        <v>331</v>
      </c>
      <c r="B4695" s="23">
        <v>2020</v>
      </c>
      <c r="C4695" s="23" t="s">
        <v>2</v>
      </c>
      <c r="D4695" s="23" t="s">
        <v>65</v>
      </c>
      <c r="E4695" s="23" t="s">
        <v>232</v>
      </c>
      <c r="F4695" s="23" t="s">
        <v>233</v>
      </c>
      <c r="G4695" s="23" t="s">
        <v>492</v>
      </c>
      <c r="H4695" s="32" t="s">
        <v>363</v>
      </c>
      <c r="I4695" s="32" t="s">
        <v>55</v>
      </c>
      <c r="J4695" s="135">
        <v>90</v>
      </c>
      <c r="K4695" s="27">
        <v>0.61111000000000004</v>
      </c>
      <c r="L4695" s="77">
        <v>0.9</v>
      </c>
      <c r="Q4695" s="106"/>
    </row>
    <row r="4696" spans="1:17" x14ac:dyDescent="0.25">
      <c r="A4696" t="s">
        <v>331</v>
      </c>
      <c r="B4696" s="23">
        <v>2020</v>
      </c>
      <c r="C4696" s="23" t="s">
        <v>3</v>
      </c>
      <c r="D4696" s="23" t="s">
        <v>66</v>
      </c>
      <c r="E4696" s="23" t="s">
        <v>232</v>
      </c>
      <c r="F4696" s="23" t="s">
        <v>233</v>
      </c>
      <c r="G4696" s="23" t="s">
        <v>492</v>
      </c>
      <c r="H4696" s="32" t="s">
        <v>363</v>
      </c>
      <c r="I4696" s="32" t="s">
        <v>55</v>
      </c>
      <c r="J4696" s="135">
        <v>93</v>
      </c>
      <c r="K4696" s="27">
        <v>0.51612999999999998</v>
      </c>
      <c r="L4696" s="77">
        <v>0.9</v>
      </c>
      <c r="Q4696" s="106"/>
    </row>
    <row r="4697" spans="1:17" x14ac:dyDescent="0.25">
      <c r="A4697" t="s">
        <v>331</v>
      </c>
      <c r="B4697" s="23">
        <v>2021</v>
      </c>
      <c r="C4697" s="23" t="s">
        <v>0</v>
      </c>
      <c r="D4697" s="23" t="s">
        <v>67</v>
      </c>
      <c r="E4697" s="23" t="s">
        <v>232</v>
      </c>
      <c r="F4697" s="23" t="s">
        <v>233</v>
      </c>
      <c r="G4697" s="23" t="s">
        <v>492</v>
      </c>
      <c r="H4697" s="32" t="s">
        <v>363</v>
      </c>
      <c r="I4697" s="32" t="s">
        <v>55</v>
      </c>
      <c r="J4697" s="135">
        <v>114</v>
      </c>
      <c r="K4697" s="27">
        <v>0.90351000000000004</v>
      </c>
      <c r="L4697" s="77">
        <v>0.9</v>
      </c>
      <c r="Q4697" s="106"/>
    </row>
    <row r="4698" spans="1:17" x14ac:dyDescent="0.25">
      <c r="A4698" t="s">
        <v>331</v>
      </c>
      <c r="B4698" s="23">
        <v>2021</v>
      </c>
      <c r="C4698" s="23" t="s">
        <v>1</v>
      </c>
      <c r="D4698" s="23" t="s">
        <v>68</v>
      </c>
      <c r="E4698" s="23" t="s">
        <v>232</v>
      </c>
      <c r="F4698" s="23" t="s">
        <v>233</v>
      </c>
      <c r="G4698" s="23" t="s">
        <v>492</v>
      </c>
      <c r="H4698" s="32" t="s">
        <v>363</v>
      </c>
      <c r="I4698" s="32" t="s">
        <v>55</v>
      </c>
      <c r="J4698" s="135">
        <v>114</v>
      </c>
      <c r="K4698" s="27">
        <v>0.95613999999999999</v>
      </c>
      <c r="L4698" s="77">
        <v>0.9</v>
      </c>
      <c r="Q4698" s="106"/>
    </row>
    <row r="4699" spans="1:17" x14ac:dyDescent="0.25">
      <c r="A4699" t="s">
        <v>331</v>
      </c>
      <c r="B4699" s="23">
        <v>2021</v>
      </c>
      <c r="C4699" s="23" t="s">
        <v>2</v>
      </c>
      <c r="D4699" s="23" t="s">
        <v>69</v>
      </c>
      <c r="E4699" s="23" t="s">
        <v>232</v>
      </c>
      <c r="F4699" s="23" t="s">
        <v>233</v>
      </c>
      <c r="G4699" s="23" t="s">
        <v>492</v>
      </c>
      <c r="H4699" s="32" t="s">
        <v>363</v>
      </c>
      <c r="I4699" s="32" t="s">
        <v>55</v>
      </c>
      <c r="J4699" s="135">
        <v>131</v>
      </c>
      <c r="K4699" s="27">
        <v>0.87785999999999997</v>
      </c>
      <c r="L4699" s="77">
        <v>0.9</v>
      </c>
      <c r="Q4699" s="106"/>
    </row>
    <row r="4700" spans="1:17" x14ac:dyDescent="0.25">
      <c r="A4700" t="s">
        <v>331</v>
      </c>
      <c r="B4700" s="23">
        <v>2021</v>
      </c>
      <c r="C4700" s="23" t="s">
        <v>3</v>
      </c>
      <c r="D4700" s="23" t="s">
        <v>70</v>
      </c>
      <c r="E4700" s="23" t="s">
        <v>232</v>
      </c>
      <c r="F4700" s="23" t="s">
        <v>233</v>
      </c>
      <c r="G4700" s="23" t="s">
        <v>492</v>
      </c>
      <c r="H4700" s="32" t="s">
        <v>363</v>
      </c>
      <c r="I4700" s="32" t="s">
        <v>55</v>
      </c>
      <c r="J4700" s="135">
        <v>110</v>
      </c>
      <c r="K4700" s="27">
        <v>0.93635999999999997</v>
      </c>
      <c r="L4700" s="77">
        <v>0.9</v>
      </c>
      <c r="Q4700" s="106"/>
    </row>
    <row r="4701" spans="1:17" x14ac:dyDescent="0.25">
      <c r="A4701" t="s">
        <v>331</v>
      </c>
      <c r="B4701" s="23">
        <v>2022</v>
      </c>
      <c r="C4701" s="23" t="s">
        <v>0</v>
      </c>
      <c r="D4701" s="23" t="s">
        <v>71</v>
      </c>
      <c r="E4701" s="23" t="s">
        <v>232</v>
      </c>
      <c r="F4701" s="23" t="s">
        <v>233</v>
      </c>
      <c r="G4701" s="23" t="s">
        <v>492</v>
      </c>
      <c r="H4701" s="32" t="s">
        <v>363</v>
      </c>
      <c r="I4701" s="32" t="s">
        <v>55</v>
      </c>
      <c r="J4701" s="135">
        <v>122</v>
      </c>
      <c r="K4701" s="27">
        <v>0.90164</v>
      </c>
      <c r="L4701" s="77">
        <v>0.9</v>
      </c>
      <c r="Q4701" s="106"/>
    </row>
    <row r="4702" spans="1:17" x14ac:dyDescent="0.25">
      <c r="A4702" t="s">
        <v>331</v>
      </c>
      <c r="B4702" s="23">
        <v>2022</v>
      </c>
      <c r="C4702" s="23" t="s">
        <v>1</v>
      </c>
      <c r="D4702" s="23" t="s">
        <v>72</v>
      </c>
      <c r="E4702" s="23" t="s">
        <v>232</v>
      </c>
      <c r="F4702" s="23" t="s">
        <v>233</v>
      </c>
      <c r="G4702" s="23" t="s">
        <v>492</v>
      </c>
      <c r="H4702" s="32" t="s">
        <v>363</v>
      </c>
      <c r="I4702" s="32" t="s">
        <v>55</v>
      </c>
      <c r="J4702" s="135">
        <v>127</v>
      </c>
      <c r="K4702" s="27">
        <v>0.66142000000000001</v>
      </c>
      <c r="L4702" s="77">
        <v>0.9</v>
      </c>
      <c r="Q4702" s="106"/>
    </row>
    <row r="4703" spans="1:17" x14ac:dyDescent="0.25">
      <c r="A4703" t="s">
        <v>331</v>
      </c>
      <c r="B4703" s="23">
        <v>2022</v>
      </c>
      <c r="C4703" s="23" t="s">
        <v>2</v>
      </c>
      <c r="D4703" s="23" t="s">
        <v>73</v>
      </c>
      <c r="E4703" s="23" t="s">
        <v>232</v>
      </c>
      <c r="F4703" s="23" t="s">
        <v>233</v>
      </c>
      <c r="G4703" s="23" t="s">
        <v>492</v>
      </c>
      <c r="H4703" s="32" t="s">
        <v>363</v>
      </c>
      <c r="I4703" s="32" t="s">
        <v>55</v>
      </c>
      <c r="J4703" s="135">
        <v>115</v>
      </c>
      <c r="K4703" s="27">
        <v>0.43478</v>
      </c>
      <c r="L4703" s="77">
        <v>0.9</v>
      </c>
      <c r="Q4703" s="106"/>
    </row>
    <row r="4704" spans="1:17" x14ac:dyDescent="0.25">
      <c r="A4704" t="s">
        <v>331</v>
      </c>
      <c r="B4704" s="23">
        <v>2022</v>
      </c>
      <c r="C4704" s="23" t="s">
        <v>3</v>
      </c>
      <c r="D4704" s="23" t="s">
        <v>493</v>
      </c>
      <c r="E4704" s="23" t="s">
        <v>232</v>
      </c>
      <c r="F4704" s="23" t="s">
        <v>233</v>
      </c>
      <c r="G4704" s="23" t="s">
        <v>492</v>
      </c>
      <c r="H4704" s="32" t="s">
        <v>363</v>
      </c>
      <c r="I4704" s="32" t="s">
        <v>55</v>
      </c>
      <c r="J4704" s="135">
        <v>99</v>
      </c>
      <c r="K4704" s="27">
        <v>0.65656999999999999</v>
      </c>
      <c r="L4704" s="77">
        <v>0.9</v>
      </c>
      <c r="Q4704" s="106"/>
    </row>
    <row r="4705" spans="1:17" x14ac:dyDescent="0.25">
      <c r="A4705" t="s">
        <v>331</v>
      </c>
      <c r="B4705" s="23">
        <v>2023</v>
      </c>
      <c r="C4705" s="23" t="s">
        <v>0</v>
      </c>
      <c r="D4705" s="23" t="s">
        <v>537</v>
      </c>
      <c r="E4705" s="23" t="s">
        <v>232</v>
      </c>
      <c r="F4705" s="23" t="s">
        <v>233</v>
      </c>
      <c r="G4705" s="23" t="s">
        <v>492</v>
      </c>
      <c r="H4705" s="32" t="s">
        <v>363</v>
      </c>
      <c r="I4705" s="32" t="s">
        <v>55</v>
      </c>
      <c r="J4705" s="135">
        <v>108</v>
      </c>
      <c r="K4705" s="27">
        <v>0.60185</v>
      </c>
      <c r="L4705" s="77">
        <v>0.9</v>
      </c>
      <c r="Q4705" s="106"/>
    </row>
    <row r="4706" spans="1:17" x14ac:dyDescent="0.25">
      <c r="A4706" t="s">
        <v>331</v>
      </c>
      <c r="B4706" s="23">
        <v>2018</v>
      </c>
      <c r="C4706" s="23" t="s">
        <v>0</v>
      </c>
      <c r="D4706" s="23" t="s">
        <v>54</v>
      </c>
      <c r="E4706" s="23" t="s">
        <v>234</v>
      </c>
      <c r="F4706" s="23" t="s">
        <v>235</v>
      </c>
      <c r="G4706" s="23" t="s">
        <v>492</v>
      </c>
      <c r="H4706" s="32" t="s">
        <v>363</v>
      </c>
      <c r="I4706" s="32" t="s">
        <v>55</v>
      </c>
      <c r="J4706" s="135">
        <v>124</v>
      </c>
      <c r="K4706" s="27">
        <v>0.15323000000000001</v>
      </c>
      <c r="L4706" s="77">
        <v>0.9</v>
      </c>
      <c r="Q4706" s="106"/>
    </row>
    <row r="4707" spans="1:17" x14ac:dyDescent="0.25">
      <c r="A4707" t="s">
        <v>331</v>
      </c>
      <c r="B4707" s="23">
        <v>2018</v>
      </c>
      <c r="C4707" s="23" t="s">
        <v>1</v>
      </c>
      <c r="D4707" s="23" t="s">
        <v>56</v>
      </c>
      <c r="E4707" s="23" t="s">
        <v>234</v>
      </c>
      <c r="F4707" s="23" t="s">
        <v>235</v>
      </c>
      <c r="G4707" s="23" t="s">
        <v>492</v>
      </c>
      <c r="H4707" s="32" t="s">
        <v>363</v>
      </c>
      <c r="I4707" s="32" t="s">
        <v>55</v>
      </c>
      <c r="J4707" s="135">
        <v>170</v>
      </c>
      <c r="K4707" s="27">
        <v>0.48235</v>
      </c>
      <c r="L4707" s="77">
        <v>0.9</v>
      </c>
      <c r="Q4707" s="106"/>
    </row>
    <row r="4708" spans="1:17" x14ac:dyDescent="0.25">
      <c r="A4708" t="s">
        <v>331</v>
      </c>
      <c r="B4708" s="23">
        <v>2018</v>
      </c>
      <c r="C4708" s="23" t="s">
        <v>2</v>
      </c>
      <c r="D4708" s="23" t="s">
        <v>57</v>
      </c>
      <c r="E4708" s="23" t="s">
        <v>234</v>
      </c>
      <c r="F4708" s="23" t="s">
        <v>235</v>
      </c>
      <c r="G4708" s="23" t="s">
        <v>492</v>
      </c>
      <c r="H4708" s="32" t="s">
        <v>363</v>
      </c>
      <c r="I4708" s="32" t="s">
        <v>55</v>
      </c>
      <c r="J4708" s="135">
        <v>146</v>
      </c>
      <c r="K4708" s="27">
        <v>0.51370000000000005</v>
      </c>
      <c r="L4708" s="77">
        <v>0.9</v>
      </c>
      <c r="Q4708" s="106"/>
    </row>
    <row r="4709" spans="1:17" x14ac:dyDescent="0.25">
      <c r="A4709" t="s">
        <v>331</v>
      </c>
      <c r="B4709" s="23">
        <v>2018</v>
      </c>
      <c r="C4709" s="23" t="s">
        <v>3</v>
      </c>
      <c r="D4709" s="23" t="s">
        <v>58</v>
      </c>
      <c r="E4709" s="23" t="s">
        <v>234</v>
      </c>
      <c r="F4709" s="23" t="s">
        <v>235</v>
      </c>
      <c r="G4709" s="23" t="s">
        <v>492</v>
      </c>
      <c r="H4709" s="32" t="s">
        <v>363</v>
      </c>
      <c r="I4709" s="32" t="s">
        <v>55</v>
      </c>
      <c r="J4709" s="135">
        <v>137</v>
      </c>
      <c r="K4709" s="27">
        <v>0.43065999999999999</v>
      </c>
      <c r="L4709" s="77">
        <v>0.9</v>
      </c>
      <c r="Q4709" s="106"/>
    </row>
    <row r="4710" spans="1:17" x14ac:dyDescent="0.25">
      <c r="A4710" t="s">
        <v>331</v>
      </c>
      <c r="B4710" s="23">
        <v>2019</v>
      </c>
      <c r="C4710" s="23" t="s">
        <v>0</v>
      </c>
      <c r="D4710" s="23" t="s">
        <v>59</v>
      </c>
      <c r="E4710" s="23" t="s">
        <v>234</v>
      </c>
      <c r="F4710" s="23" t="s">
        <v>235</v>
      </c>
      <c r="G4710" s="23" t="s">
        <v>492</v>
      </c>
      <c r="H4710" s="32" t="s">
        <v>363</v>
      </c>
      <c r="I4710" s="32" t="s">
        <v>55</v>
      </c>
      <c r="J4710" s="135">
        <v>123</v>
      </c>
      <c r="K4710" s="27">
        <v>0.41463</v>
      </c>
      <c r="L4710" s="77">
        <v>0.9</v>
      </c>
      <c r="Q4710" s="106"/>
    </row>
    <row r="4711" spans="1:17" x14ac:dyDescent="0.25">
      <c r="A4711" t="s">
        <v>331</v>
      </c>
      <c r="B4711" s="23">
        <v>2019</v>
      </c>
      <c r="C4711" s="23" t="s">
        <v>1</v>
      </c>
      <c r="D4711" s="23" t="s">
        <v>60</v>
      </c>
      <c r="E4711" s="23" t="s">
        <v>234</v>
      </c>
      <c r="F4711" s="23" t="s">
        <v>235</v>
      </c>
      <c r="G4711" s="23" t="s">
        <v>492</v>
      </c>
      <c r="H4711" s="32" t="s">
        <v>363</v>
      </c>
      <c r="I4711" s="32" t="s">
        <v>55</v>
      </c>
      <c r="J4711" s="135">
        <v>195</v>
      </c>
      <c r="K4711" s="27">
        <v>0.41026000000000001</v>
      </c>
      <c r="L4711" s="77">
        <v>0.9</v>
      </c>
      <c r="Q4711" s="106"/>
    </row>
    <row r="4712" spans="1:17" x14ac:dyDescent="0.25">
      <c r="A4712" t="s">
        <v>331</v>
      </c>
      <c r="B4712" s="23">
        <v>2019</v>
      </c>
      <c r="C4712" s="23" t="s">
        <v>2</v>
      </c>
      <c r="D4712" s="23" t="s">
        <v>61</v>
      </c>
      <c r="E4712" s="23" t="s">
        <v>234</v>
      </c>
      <c r="F4712" s="23" t="s">
        <v>235</v>
      </c>
      <c r="G4712" s="23" t="s">
        <v>492</v>
      </c>
      <c r="H4712" s="32" t="s">
        <v>363</v>
      </c>
      <c r="I4712" s="32" t="s">
        <v>55</v>
      </c>
      <c r="J4712" s="135">
        <v>159</v>
      </c>
      <c r="K4712" s="27">
        <v>0.52829999999999999</v>
      </c>
      <c r="L4712" s="77">
        <v>0.9</v>
      </c>
      <c r="Q4712" s="106"/>
    </row>
    <row r="4713" spans="1:17" x14ac:dyDescent="0.25">
      <c r="A4713" t="s">
        <v>331</v>
      </c>
      <c r="B4713" s="23">
        <v>2019</v>
      </c>
      <c r="C4713" s="23" t="s">
        <v>3</v>
      </c>
      <c r="D4713" s="23" t="s">
        <v>62</v>
      </c>
      <c r="E4713" s="23" t="s">
        <v>234</v>
      </c>
      <c r="F4713" s="23" t="s">
        <v>235</v>
      </c>
      <c r="G4713" s="23" t="s">
        <v>492</v>
      </c>
      <c r="H4713" s="32" t="s">
        <v>363</v>
      </c>
      <c r="I4713" s="32" t="s">
        <v>55</v>
      </c>
      <c r="J4713" s="135">
        <v>157</v>
      </c>
      <c r="K4713" s="27">
        <v>0.41400999999999999</v>
      </c>
      <c r="L4713" s="77">
        <v>0.9</v>
      </c>
      <c r="Q4713" s="106"/>
    </row>
    <row r="4714" spans="1:17" x14ac:dyDescent="0.25">
      <c r="A4714" t="s">
        <v>331</v>
      </c>
      <c r="B4714" s="23">
        <v>2020</v>
      </c>
      <c r="C4714" s="23" t="s">
        <v>0</v>
      </c>
      <c r="D4714" s="23" t="s">
        <v>63</v>
      </c>
      <c r="E4714" s="23" t="s">
        <v>234</v>
      </c>
      <c r="F4714" s="23" t="s">
        <v>235</v>
      </c>
      <c r="G4714" s="23" t="s">
        <v>492</v>
      </c>
      <c r="H4714" s="32" t="s">
        <v>363</v>
      </c>
      <c r="I4714" s="32" t="s">
        <v>55</v>
      </c>
      <c r="J4714" s="135">
        <v>156</v>
      </c>
      <c r="K4714" s="27">
        <v>0.35897000000000001</v>
      </c>
      <c r="L4714" s="77">
        <v>0.9</v>
      </c>
      <c r="Q4714" s="106"/>
    </row>
    <row r="4715" spans="1:17" x14ac:dyDescent="0.25">
      <c r="A4715" t="s">
        <v>331</v>
      </c>
      <c r="B4715" s="23">
        <v>2020</v>
      </c>
      <c r="C4715" s="23" t="s">
        <v>1</v>
      </c>
      <c r="D4715" s="23" t="s">
        <v>64</v>
      </c>
      <c r="E4715" s="23" t="s">
        <v>234</v>
      </c>
      <c r="F4715" s="23" t="s">
        <v>235</v>
      </c>
      <c r="G4715" s="23" t="s">
        <v>492</v>
      </c>
      <c r="H4715" s="32" t="s">
        <v>363</v>
      </c>
      <c r="I4715" s="32" t="s">
        <v>55</v>
      </c>
      <c r="J4715" s="135">
        <v>102</v>
      </c>
      <c r="K4715" s="27">
        <v>0.28431000000000001</v>
      </c>
      <c r="L4715" s="77">
        <v>0.9</v>
      </c>
      <c r="Q4715" s="106"/>
    </row>
    <row r="4716" spans="1:17" x14ac:dyDescent="0.25">
      <c r="A4716" t="s">
        <v>331</v>
      </c>
      <c r="B4716" s="23">
        <v>2020</v>
      </c>
      <c r="C4716" s="23" t="s">
        <v>2</v>
      </c>
      <c r="D4716" s="23" t="s">
        <v>65</v>
      </c>
      <c r="E4716" s="23" t="s">
        <v>234</v>
      </c>
      <c r="F4716" s="23" t="s">
        <v>235</v>
      </c>
      <c r="G4716" s="23" t="s">
        <v>492</v>
      </c>
      <c r="H4716" s="32" t="s">
        <v>363</v>
      </c>
      <c r="I4716" s="32" t="s">
        <v>55</v>
      </c>
      <c r="J4716" s="135">
        <v>115</v>
      </c>
      <c r="K4716" s="27">
        <v>0.35652</v>
      </c>
      <c r="L4716" s="77">
        <v>0.9</v>
      </c>
      <c r="Q4716" s="106"/>
    </row>
    <row r="4717" spans="1:17" x14ac:dyDescent="0.25">
      <c r="A4717" t="s">
        <v>331</v>
      </c>
      <c r="B4717" s="23">
        <v>2020</v>
      </c>
      <c r="C4717" s="23" t="s">
        <v>3</v>
      </c>
      <c r="D4717" s="23" t="s">
        <v>66</v>
      </c>
      <c r="E4717" s="23" t="s">
        <v>234</v>
      </c>
      <c r="F4717" s="23" t="s">
        <v>235</v>
      </c>
      <c r="G4717" s="23" t="s">
        <v>492</v>
      </c>
      <c r="H4717" s="32" t="s">
        <v>363</v>
      </c>
      <c r="I4717" s="32" t="s">
        <v>55</v>
      </c>
      <c r="J4717" s="135">
        <v>122</v>
      </c>
      <c r="K4717" s="27">
        <v>0.22131000000000001</v>
      </c>
      <c r="L4717" s="77">
        <v>0.9</v>
      </c>
      <c r="Q4717" s="106"/>
    </row>
    <row r="4718" spans="1:17" x14ac:dyDescent="0.25">
      <c r="A4718" t="s">
        <v>331</v>
      </c>
      <c r="B4718" s="23">
        <v>2021</v>
      </c>
      <c r="C4718" s="23" t="s">
        <v>0</v>
      </c>
      <c r="D4718" s="23" t="s">
        <v>67</v>
      </c>
      <c r="E4718" s="23" t="s">
        <v>234</v>
      </c>
      <c r="F4718" s="23" t="s">
        <v>235</v>
      </c>
      <c r="G4718" s="23" t="s">
        <v>492</v>
      </c>
      <c r="H4718" s="32" t="s">
        <v>363</v>
      </c>
      <c r="I4718" s="32" t="s">
        <v>55</v>
      </c>
      <c r="J4718" s="135">
        <v>122</v>
      </c>
      <c r="K4718" s="27">
        <v>0.18851999999999999</v>
      </c>
      <c r="L4718" s="77">
        <v>0.9</v>
      </c>
      <c r="Q4718" s="106"/>
    </row>
    <row r="4719" spans="1:17" x14ac:dyDescent="0.25">
      <c r="A4719" t="s">
        <v>331</v>
      </c>
      <c r="B4719" s="23">
        <v>2021</v>
      </c>
      <c r="C4719" s="23" t="s">
        <v>1</v>
      </c>
      <c r="D4719" s="23" t="s">
        <v>68</v>
      </c>
      <c r="E4719" s="23" t="s">
        <v>234</v>
      </c>
      <c r="F4719" s="23" t="s">
        <v>235</v>
      </c>
      <c r="G4719" s="23" t="s">
        <v>492</v>
      </c>
      <c r="H4719" s="32" t="s">
        <v>363</v>
      </c>
      <c r="I4719" s="32" t="s">
        <v>55</v>
      </c>
      <c r="J4719" s="135">
        <v>142</v>
      </c>
      <c r="K4719" s="27">
        <v>3.5209999999999998E-2</v>
      </c>
      <c r="L4719" s="77">
        <v>0.9</v>
      </c>
      <c r="Q4719" s="106"/>
    </row>
    <row r="4720" spans="1:17" x14ac:dyDescent="0.25">
      <c r="A4720" t="s">
        <v>331</v>
      </c>
      <c r="B4720" s="23">
        <v>2021</v>
      </c>
      <c r="C4720" s="23" t="s">
        <v>2</v>
      </c>
      <c r="D4720" s="23" t="s">
        <v>69</v>
      </c>
      <c r="E4720" s="23" t="s">
        <v>234</v>
      </c>
      <c r="F4720" s="23" t="s">
        <v>235</v>
      </c>
      <c r="G4720" s="23" t="s">
        <v>492</v>
      </c>
      <c r="H4720" s="32" t="s">
        <v>363</v>
      </c>
      <c r="I4720" s="32" t="s">
        <v>55</v>
      </c>
      <c r="J4720" s="135">
        <v>143</v>
      </c>
      <c r="K4720" s="27">
        <v>4.895E-2</v>
      </c>
      <c r="L4720" s="77">
        <v>0.9</v>
      </c>
      <c r="Q4720" s="106"/>
    </row>
    <row r="4721" spans="1:17" x14ac:dyDescent="0.25">
      <c r="A4721" t="s">
        <v>331</v>
      </c>
      <c r="B4721" s="23">
        <v>2021</v>
      </c>
      <c r="C4721" s="23" t="s">
        <v>3</v>
      </c>
      <c r="D4721" s="23" t="s">
        <v>70</v>
      </c>
      <c r="E4721" s="23" t="s">
        <v>234</v>
      </c>
      <c r="F4721" s="23" t="s">
        <v>235</v>
      </c>
      <c r="G4721" s="23" t="s">
        <v>492</v>
      </c>
      <c r="H4721" s="32" t="s">
        <v>363</v>
      </c>
      <c r="I4721" s="32" t="s">
        <v>55</v>
      </c>
      <c r="J4721" s="135">
        <v>144</v>
      </c>
      <c r="K4721" s="27">
        <v>0.15278</v>
      </c>
      <c r="L4721" s="77">
        <v>0.9</v>
      </c>
      <c r="Q4721" s="106"/>
    </row>
    <row r="4722" spans="1:17" x14ac:dyDescent="0.25">
      <c r="A4722" t="s">
        <v>331</v>
      </c>
      <c r="B4722" s="23">
        <v>2022</v>
      </c>
      <c r="C4722" s="23" t="s">
        <v>0</v>
      </c>
      <c r="D4722" s="23" t="s">
        <v>71</v>
      </c>
      <c r="E4722" s="23" t="s">
        <v>234</v>
      </c>
      <c r="F4722" s="23" t="s">
        <v>235</v>
      </c>
      <c r="G4722" s="23" t="s">
        <v>492</v>
      </c>
      <c r="H4722" s="32" t="s">
        <v>363</v>
      </c>
      <c r="I4722" s="32" t="s">
        <v>55</v>
      </c>
      <c r="J4722" s="135">
        <v>142</v>
      </c>
      <c r="K4722" s="27">
        <v>0.14788999999999999</v>
      </c>
      <c r="L4722" s="77">
        <v>0.9</v>
      </c>
      <c r="Q4722" s="106"/>
    </row>
    <row r="4723" spans="1:17" x14ac:dyDescent="0.25">
      <c r="A4723" t="s">
        <v>331</v>
      </c>
      <c r="B4723" s="23">
        <v>2022</v>
      </c>
      <c r="C4723" s="23" t="s">
        <v>1</v>
      </c>
      <c r="D4723" s="23" t="s">
        <v>72</v>
      </c>
      <c r="E4723" s="23" t="s">
        <v>234</v>
      </c>
      <c r="F4723" s="23" t="s">
        <v>235</v>
      </c>
      <c r="G4723" s="23" t="s">
        <v>492</v>
      </c>
      <c r="H4723" s="32" t="s">
        <v>363</v>
      </c>
      <c r="I4723" s="32" t="s">
        <v>55</v>
      </c>
      <c r="J4723" s="135">
        <v>161</v>
      </c>
      <c r="K4723" s="27">
        <v>6.2100000000000002E-3</v>
      </c>
      <c r="L4723" s="77">
        <v>0.9</v>
      </c>
      <c r="Q4723" s="106"/>
    </row>
    <row r="4724" spans="1:17" x14ac:dyDescent="0.25">
      <c r="A4724" t="s">
        <v>331</v>
      </c>
      <c r="B4724" s="23">
        <v>2022</v>
      </c>
      <c r="C4724" s="23" t="s">
        <v>2</v>
      </c>
      <c r="D4724" s="23" t="s">
        <v>73</v>
      </c>
      <c r="E4724" s="23" t="s">
        <v>234</v>
      </c>
      <c r="F4724" s="23" t="s">
        <v>235</v>
      </c>
      <c r="G4724" s="23" t="s">
        <v>492</v>
      </c>
      <c r="H4724" s="32" t="s">
        <v>363</v>
      </c>
      <c r="I4724" s="32" t="s">
        <v>55</v>
      </c>
      <c r="J4724" s="135">
        <v>139</v>
      </c>
      <c r="K4724" s="27">
        <v>0</v>
      </c>
      <c r="L4724" s="77">
        <v>0.9</v>
      </c>
      <c r="Q4724" s="106"/>
    </row>
    <row r="4725" spans="1:17" x14ac:dyDescent="0.25">
      <c r="A4725" t="s">
        <v>331</v>
      </c>
      <c r="B4725" s="23">
        <v>2022</v>
      </c>
      <c r="C4725" s="23" t="s">
        <v>3</v>
      </c>
      <c r="D4725" s="23" t="s">
        <v>493</v>
      </c>
      <c r="E4725" s="23" t="s">
        <v>234</v>
      </c>
      <c r="F4725" s="23" t="s">
        <v>235</v>
      </c>
      <c r="G4725" s="23" t="s">
        <v>492</v>
      </c>
      <c r="H4725" s="32" t="s">
        <v>363</v>
      </c>
      <c r="I4725" s="32" t="s">
        <v>55</v>
      </c>
      <c r="J4725" s="135">
        <v>159</v>
      </c>
      <c r="K4725" s="27">
        <v>0</v>
      </c>
      <c r="L4725" s="77">
        <v>0.9</v>
      </c>
      <c r="Q4725" s="106"/>
    </row>
    <row r="4726" spans="1:17" x14ac:dyDescent="0.25">
      <c r="A4726" t="s">
        <v>331</v>
      </c>
      <c r="B4726" s="23">
        <v>2023</v>
      </c>
      <c r="C4726" s="23" t="s">
        <v>0</v>
      </c>
      <c r="D4726" s="23" t="s">
        <v>537</v>
      </c>
      <c r="E4726" s="23" t="s">
        <v>234</v>
      </c>
      <c r="F4726" s="23" t="s">
        <v>235</v>
      </c>
      <c r="G4726" s="23" t="s">
        <v>492</v>
      </c>
      <c r="H4726" s="32" t="s">
        <v>363</v>
      </c>
      <c r="I4726" s="32" t="s">
        <v>55</v>
      </c>
      <c r="J4726" s="135">
        <v>159</v>
      </c>
      <c r="K4726" s="27">
        <v>0</v>
      </c>
      <c r="L4726" s="77">
        <v>0.9</v>
      </c>
      <c r="Q4726" s="106"/>
    </row>
    <row r="4727" spans="1:17" x14ac:dyDescent="0.25">
      <c r="A4727" t="s">
        <v>331</v>
      </c>
      <c r="B4727" s="23">
        <v>2018</v>
      </c>
      <c r="C4727" s="23" t="s">
        <v>0</v>
      </c>
      <c r="D4727" s="23" t="s">
        <v>54</v>
      </c>
      <c r="E4727" s="23" t="s">
        <v>236</v>
      </c>
      <c r="F4727" s="23" t="s">
        <v>237</v>
      </c>
      <c r="G4727" s="23" t="s">
        <v>492</v>
      </c>
      <c r="H4727" s="32" t="s">
        <v>356</v>
      </c>
      <c r="I4727" s="32" t="s">
        <v>55</v>
      </c>
      <c r="J4727" s="135">
        <v>211</v>
      </c>
      <c r="K4727" s="27">
        <v>0.11373999999999999</v>
      </c>
      <c r="L4727" s="77">
        <v>0.9</v>
      </c>
      <c r="Q4727" s="106"/>
    </row>
    <row r="4728" spans="1:17" x14ac:dyDescent="0.25">
      <c r="A4728" t="s">
        <v>331</v>
      </c>
      <c r="B4728" s="23">
        <v>2018</v>
      </c>
      <c r="C4728" s="23" t="s">
        <v>1</v>
      </c>
      <c r="D4728" s="23" t="s">
        <v>56</v>
      </c>
      <c r="E4728" s="23" t="s">
        <v>236</v>
      </c>
      <c r="F4728" s="23" t="s">
        <v>237</v>
      </c>
      <c r="G4728" s="23" t="s">
        <v>492</v>
      </c>
      <c r="H4728" s="32" t="s">
        <v>356</v>
      </c>
      <c r="I4728" s="32" t="s">
        <v>55</v>
      </c>
      <c r="J4728" s="135">
        <v>231</v>
      </c>
      <c r="K4728" s="27">
        <v>0.19048000000000001</v>
      </c>
      <c r="L4728" s="77">
        <v>0.9</v>
      </c>
      <c r="Q4728" s="106"/>
    </row>
    <row r="4729" spans="1:17" x14ac:dyDescent="0.25">
      <c r="A4729" t="s">
        <v>331</v>
      </c>
      <c r="B4729" s="23">
        <v>2018</v>
      </c>
      <c r="C4729" s="23" t="s">
        <v>2</v>
      </c>
      <c r="D4729" s="23" t="s">
        <v>57</v>
      </c>
      <c r="E4729" s="23" t="s">
        <v>236</v>
      </c>
      <c r="F4729" s="23" t="s">
        <v>237</v>
      </c>
      <c r="G4729" s="23" t="s">
        <v>492</v>
      </c>
      <c r="H4729" s="32" t="s">
        <v>356</v>
      </c>
      <c r="I4729" s="32" t="s">
        <v>55</v>
      </c>
      <c r="J4729" s="135">
        <v>228</v>
      </c>
      <c r="K4729" s="27">
        <v>0.17105000000000001</v>
      </c>
      <c r="L4729" s="77">
        <v>0.9</v>
      </c>
      <c r="Q4729" s="106"/>
    </row>
    <row r="4730" spans="1:17" x14ac:dyDescent="0.25">
      <c r="A4730" t="s">
        <v>331</v>
      </c>
      <c r="B4730" s="23">
        <v>2018</v>
      </c>
      <c r="C4730" s="23" t="s">
        <v>3</v>
      </c>
      <c r="D4730" s="23" t="s">
        <v>58</v>
      </c>
      <c r="E4730" s="23" t="s">
        <v>236</v>
      </c>
      <c r="F4730" s="23" t="s">
        <v>237</v>
      </c>
      <c r="G4730" s="23" t="s">
        <v>492</v>
      </c>
      <c r="H4730" s="32" t="s">
        <v>356</v>
      </c>
      <c r="I4730" s="32" t="s">
        <v>55</v>
      </c>
      <c r="J4730" s="135">
        <v>243</v>
      </c>
      <c r="K4730" s="27">
        <v>0.20988000000000001</v>
      </c>
      <c r="L4730" s="77">
        <v>0.9</v>
      </c>
      <c r="Q4730" s="106"/>
    </row>
    <row r="4731" spans="1:17" x14ac:dyDescent="0.25">
      <c r="A4731" t="s">
        <v>331</v>
      </c>
      <c r="B4731" s="23">
        <v>2019</v>
      </c>
      <c r="C4731" s="23" t="s">
        <v>0</v>
      </c>
      <c r="D4731" s="23" t="s">
        <v>59</v>
      </c>
      <c r="E4731" s="23" t="s">
        <v>236</v>
      </c>
      <c r="F4731" s="23" t="s">
        <v>237</v>
      </c>
      <c r="G4731" s="23" t="s">
        <v>492</v>
      </c>
      <c r="H4731" s="32" t="s">
        <v>356</v>
      </c>
      <c r="I4731" s="32" t="s">
        <v>55</v>
      </c>
      <c r="J4731" s="135">
        <v>232</v>
      </c>
      <c r="K4731" s="27">
        <v>0.125</v>
      </c>
      <c r="L4731" s="77">
        <v>0.9</v>
      </c>
      <c r="Q4731" s="106"/>
    </row>
    <row r="4732" spans="1:17" x14ac:dyDescent="0.25">
      <c r="A4732" t="s">
        <v>331</v>
      </c>
      <c r="B4732" s="23">
        <v>2019</v>
      </c>
      <c r="C4732" s="23" t="s">
        <v>1</v>
      </c>
      <c r="D4732" s="23" t="s">
        <v>60</v>
      </c>
      <c r="E4732" s="23" t="s">
        <v>236</v>
      </c>
      <c r="F4732" s="23" t="s">
        <v>237</v>
      </c>
      <c r="G4732" s="23" t="s">
        <v>492</v>
      </c>
      <c r="H4732" s="32" t="s">
        <v>356</v>
      </c>
      <c r="I4732" s="32" t="s">
        <v>55</v>
      </c>
      <c r="J4732" s="135">
        <v>306</v>
      </c>
      <c r="K4732" s="27">
        <v>0.19935</v>
      </c>
      <c r="L4732" s="77">
        <v>0.9</v>
      </c>
      <c r="Q4732" s="106"/>
    </row>
    <row r="4733" spans="1:17" x14ac:dyDescent="0.25">
      <c r="A4733" t="s">
        <v>331</v>
      </c>
      <c r="B4733" s="23">
        <v>2019</v>
      </c>
      <c r="C4733" s="23" t="s">
        <v>2</v>
      </c>
      <c r="D4733" s="23" t="s">
        <v>61</v>
      </c>
      <c r="E4733" s="23" t="s">
        <v>236</v>
      </c>
      <c r="F4733" s="23" t="s">
        <v>237</v>
      </c>
      <c r="G4733" s="23" t="s">
        <v>492</v>
      </c>
      <c r="H4733" s="32" t="s">
        <v>356</v>
      </c>
      <c r="I4733" s="32" t="s">
        <v>55</v>
      </c>
      <c r="J4733" s="135">
        <v>259</v>
      </c>
      <c r="K4733" s="27">
        <v>6.9500000000000006E-2</v>
      </c>
      <c r="L4733" s="77">
        <v>0.9</v>
      </c>
      <c r="Q4733" s="106"/>
    </row>
    <row r="4734" spans="1:17" x14ac:dyDescent="0.25">
      <c r="A4734" t="s">
        <v>331</v>
      </c>
      <c r="B4734" s="23">
        <v>2019</v>
      </c>
      <c r="C4734" s="23" t="s">
        <v>3</v>
      </c>
      <c r="D4734" s="23" t="s">
        <v>62</v>
      </c>
      <c r="E4734" s="23" t="s">
        <v>236</v>
      </c>
      <c r="F4734" s="23" t="s">
        <v>237</v>
      </c>
      <c r="G4734" s="23" t="s">
        <v>492</v>
      </c>
      <c r="H4734" s="32" t="s">
        <v>356</v>
      </c>
      <c r="I4734" s="32" t="s">
        <v>55</v>
      </c>
      <c r="J4734" s="135">
        <v>331</v>
      </c>
      <c r="K4734" s="27">
        <v>6.6470000000000001E-2</v>
      </c>
      <c r="L4734" s="77">
        <v>0.9</v>
      </c>
      <c r="Q4734" s="106"/>
    </row>
    <row r="4735" spans="1:17" x14ac:dyDescent="0.25">
      <c r="A4735" t="s">
        <v>331</v>
      </c>
      <c r="B4735" s="23">
        <v>2020</v>
      </c>
      <c r="C4735" s="23" t="s">
        <v>0</v>
      </c>
      <c r="D4735" s="23" t="s">
        <v>63</v>
      </c>
      <c r="E4735" s="23" t="s">
        <v>236</v>
      </c>
      <c r="F4735" s="23" t="s">
        <v>237</v>
      </c>
      <c r="G4735" s="23" t="s">
        <v>492</v>
      </c>
      <c r="H4735" s="32" t="s">
        <v>356</v>
      </c>
      <c r="I4735" s="32" t="s">
        <v>55</v>
      </c>
      <c r="J4735" s="135">
        <v>264</v>
      </c>
      <c r="K4735" s="27">
        <v>9.0910000000000005E-2</v>
      </c>
      <c r="L4735" s="77">
        <v>0.9</v>
      </c>
      <c r="Q4735" s="106"/>
    </row>
    <row r="4736" spans="1:17" x14ac:dyDescent="0.25">
      <c r="A4736" t="s">
        <v>331</v>
      </c>
      <c r="B4736" s="23">
        <v>2020</v>
      </c>
      <c r="C4736" s="23" t="s">
        <v>1</v>
      </c>
      <c r="D4736" s="23" t="s">
        <v>64</v>
      </c>
      <c r="E4736" s="23" t="s">
        <v>236</v>
      </c>
      <c r="F4736" s="23" t="s">
        <v>237</v>
      </c>
      <c r="G4736" s="23" t="s">
        <v>492</v>
      </c>
      <c r="H4736" s="32" t="s">
        <v>356</v>
      </c>
      <c r="I4736" s="32" t="s">
        <v>55</v>
      </c>
      <c r="J4736" s="135">
        <v>103</v>
      </c>
      <c r="K4736" s="27">
        <v>4.854E-2</v>
      </c>
      <c r="L4736" s="77">
        <v>0.9</v>
      </c>
      <c r="Q4736" s="106"/>
    </row>
    <row r="4737" spans="1:17" x14ac:dyDescent="0.25">
      <c r="A4737" t="s">
        <v>331</v>
      </c>
      <c r="B4737" s="23">
        <v>2020</v>
      </c>
      <c r="C4737" s="23" t="s">
        <v>2</v>
      </c>
      <c r="D4737" s="23" t="s">
        <v>65</v>
      </c>
      <c r="E4737" s="23" t="s">
        <v>236</v>
      </c>
      <c r="F4737" s="23" t="s">
        <v>237</v>
      </c>
      <c r="G4737" s="23" t="s">
        <v>492</v>
      </c>
      <c r="H4737" s="32" t="s">
        <v>356</v>
      </c>
      <c r="I4737" s="32" t="s">
        <v>55</v>
      </c>
      <c r="J4737" s="135">
        <v>195</v>
      </c>
      <c r="K4737" s="27">
        <v>0.11282</v>
      </c>
      <c r="L4737" s="77">
        <v>0.9</v>
      </c>
      <c r="Q4737" s="106"/>
    </row>
    <row r="4738" spans="1:17" x14ac:dyDescent="0.25">
      <c r="A4738" t="s">
        <v>331</v>
      </c>
      <c r="B4738" s="23">
        <v>2020</v>
      </c>
      <c r="C4738" s="23" t="s">
        <v>3</v>
      </c>
      <c r="D4738" s="23" t="s">
        <v>66</v>
      </c>
      <c r="E4738" s="23" t="s">
        <v>236</v>
      </c>
      <c r="F4738" s="23" t="s">
        <v>237</v>
      </c>
      <c r="G4738" s="23" t="s">
        <v>492</v>
      </c>
      <c r="H4738" s="32" t="s">
        <v>356</v>
      </c>
      <c r="I4738" s="32" t="s">
        <v>55</v>
      </c>
      <c r="J4738" s="135">
        <v>229</v>
      </c>
      <c r="K4738" s="27">
        <v>0.12227</v>
      </c>
      <c r="L4738" s="77">
        <v>0.9</v>
      </c>
      <c r="Q4738" s="106"/>
    </row>
    <row r="4739" spans="1:17" x14ac:dyDescent="0.25">
      <c r="A4739" t="s">
        <v>331</v>
      </c>
      <c r="B4739" s="23">
        <v>2021</v>
      </c>
      <c r="C4739" s="23" t="s">
        <v>0</v>
      </c>
      <c r="D4739" s="23" t="s">
        <v>67</v>
      </c>
      <c r="E4739" s="23" t="s">
        <v>236</v>
      </c>
      <c r="F4739" s="23" t="s">
        <v>237</v>
      </c>
      <c r="G4739" s="23" t="s">
        <v>492</v>
      </c>
      <c r="H4739" s="32" t="s">
        <v>356</v>
      </c>
      <c r="I4739" s="32" t="s">
        <v>55</v>
      </c>
      <c r="J4739" s="135">
        <v>231</v>
      </c>
      <c r="K4739" s="27">
        <v>8.6580000000000004E-2</v>
      </c>
      <c r="L4739" s="77">
        <v>0.9</v>
      </c>
      <c r="Q4739" s="106"/>
    </row>
    <row r="4740" spans="1:17" x14ac:dyDescent="0.25">
      <c r="A4740" t="s">
        <v>331</v>
      </c>
      <c r="B4740" s="23">
        <v>2021</v>
      </c>
      <c r="C4740" s="23" t="s">
        <v>1</v>
      </c>
      <c r="D4740" s="23" t="s">
        <v>68</v>
      </c>
      <c r="E4740" s="23" t="s">
        <v>236</v>
      </c>
      <c r="F4740" s="23" t="s">
        <v>237</v>
      </c>
      <c r="G4740" s="23" t="s">
        <v>492</v>
      </c>
      <c r="H4740" s="32" t="s">
        <v>356</v>
      </c>
      <c r="I4740" s="32" t="s">
        <v>55</v>
      </c>
      <c r="J4740" s="135">
        <v>316</v>
      </c>
      <c r="K4740" s="27">
        <v>0.13608000000000001</v>
      </c>
      <c r="L4740" s="77">
        <v>0.9</v>
      </c>
      <c r="Q4740" s="106"/>
    </row>
    <row r="4741" spans="1:17" x14ac:dyDescent="0.25">
      <c r="A4741" t="s">
        <v>331</v>
      </c>
      <c r="B4741" s="23">
        <v>2021</v>
      </c>
      <c r="C4741" s="23" t="s">
        <v>2</v>
      </c>
      <c r="D4741" s="23" t="s">
        <v>69</v>
      </c>
      <c r="E4741" s="23" t="s">
        <v>236</v>
      </c>
      <c r="F4741" s="23" t="s">
        <v>237</v>
      </c>
      <c r="G4741" s="23" t="s">
        <v>492</v>
      </c>
      <c r="H4741" s="32" t="s">
        <v>356</v>
      </c>
      <c r="I4741" s="32" t="s">
        <v>55</v>
      </c>
      <c r="J4741" s="135">
        <v>290</v>
      </c>
      <c r="K4741" s="27">
        <v>0.25172</v>
      </c>
      <c r="L4741" s="77">
        <v>0.9</v>
      </c>
      <c r="Q4741" s="106"/>
    </row>
    <row r="4742" spans="1:17" x14ac:dyDescent="0.25">
      <c r="A4742" t="s">
        <v>331</v>
      </c>
      <c r="B4742" s="23">
        <v>2021</v>
      </c>
      <c r="C4742" s="23" t="s">
        <v>3</v>
      </c>
      <c r="D4742" s="23" t="s">
        <v>70</v>
      </c>
      <c r="E4742" s="23" t="s">
        <v>236</v>
      </c>
      <c r="F4742" s="23" t="s">
        <v>237</v>
      </c>
      <c r="G4742" s="23" t="s">
        <v>492</v>
      </c>
      <c r="H4742" s="32" t="s">
        <v>356</v>
      </c>
      <c r="I4742" s="32" t="s">
        <v>55</v>
      </c>
      <c r="J4742" s="135">
        <v>285</v>
      </c>
      <c r="K4742" s="27">
        <v>0.24912000000000001</v>
      </c>
      <c r="L4742" s="77">
        <v>0.9</v>
      </c>
      <c r="Q4742" s="106"/>
    </row>
    <row r="4743" spans="1:17" x14ac:dyDescent="0.25">
      <c r="A4743" t="s">
        <v>331</v>
      </c>
      <c r="B4743" s="23">
        <v>2022</v>
      </c>
      <c r="C4743" s="23" t="s">
        <v>0</v>
      </c>
      <c r="D4743" s="23" t="s">
        <v>71</v>
      </c>
      <c r="E4743" s="23" t="s">
        <v>236</v>
      </c>
      <c r="F4743" s="23" t="s">
        <v>237</v>
      </c>
      <c r="G4743" s="23" t="s">
        <v>492</v>
      </c>
      <c r="H4743" s="32" t="s">
        <v>356</v>
      </c>
      <c r="I4743" s="32" t="s">
        <v>55</v>
      </c>
      <c r="J4743" s="135">
        <v>320</v>
      </c>
      <c r="K4743" s="27">
        <v>0.29687000000000002</v>
      </c>
      <c r="L4743" s="77">
        <v>0.9</v>
      </c>
      <c r="Q4743" s="106"/>
    </row>
    <row r="4744" spans="1:17" x14ac:dyDescent="0.25">
      <c r="A4744" t="s">
        <v>331</v>
      </c>
      <c r="B4744" s="23">
        <v>2022</v>
      </c>
      <c r="C4744" s="23" t="s">
        <v>1</v>
      </c>
      <c r="D4744" s="23" t="s">
        <v>72</v>
      </c>
      <c r="E4744" s="23" t="s">
        <v>236</v>
      </c>
      <c r="F4744" s="23" t="s">
        <v>237</v>
      </c>
      <c r="G4744" s="23" t="s">
        <v>492</v>
      </c>
      <c r="H4744" s="32" t="s">
        <v>356</v>
      </c>
      <c r="I4744" s="32" t="s">
        <v>55</v>
      </c>
      <c r="J4744" s="135">
        <v>298</v>
      </c>
      <c r="K4744" s="27">
        <v>0.28188000000000002</v>
      </c>
      <c r="L4744" s="77">
        <v>0.9</v>
      </c>
      <c r="Q4744" s="106"/>
    </row>
    <row r="4745" spans="1:17" x14ac:dyDescent="0.25">
      <c r="A4745" t="s">
        <v>331</v>
      </c>
      <c r="B4745" s="23">
        <v>2022</v>
      </c>
      <c r="C4745" s="23" t="s">
        <v>2</v>
      </c>
      <c r="D4745" s="23" t="s">
        <v>73</v>
      </c>
      <c r="E4745" s="23" t="s">
        <v>236</v>
      </c>
      <c r="F4745" s="23" t="s">
        <v>237</v>
      </c>
      <c r="G4745" s="23" t="s">
        <v>492</v>
      </c>
      <c r="H4745" s="32" t="s">
        <v>356</v>
      </c>
      <c r="I4745" s="32" t="s">
        <v>55</v>
      </c>
      <c r="J4745" s="135">
        <v>307</v>
      </c>
      <c r="K4745" s="27">
        <v>0.14332</v>
      </c>
      <c r="L4745" s="77">
        <v>0.9</v>
      </c>
      <c r="Q4745" s="106"/>
    </row>
    <row r="4746" spans="1:17" x14ac:dyDescent="0.25">
      <c r="A4746" t="s">
        <v>331</v>
      </c>
      <c r="B4746" s="23">
        <v>2022</v>
      </c>
      <c r="C4746" s="23" t="s">
        <v>3</v>
      </c>
      <c r="D4746" s="23" t="s">
        <v>493</v>
      </c>
      <c r="E4746" s="23" t="s">
        <v>236</v>
      </c>
      <c r="F4746" s="23" t="s">
        <v>237</v>
      </c>
      <c r="G4746" s="23" t="s">
        <v>492</v>
      </c>
      <c r="H4746" s="32" t="s">
        <v>356</v>
      </c>
      <c r="I4746" s="32" t="s">
        <v>55</v>
      </c>
      <c r="J4746" s="135">
        <v>269</v>
      </c>
      <c r="K4746" s="27">
        <v>7.8070000000000001E-2</v>
      </c>
      <c r="L4746" s="77">
        <v>0.9</v>
      </c>
      <c r="Q4746" s="106"/>
    </row>
    <row r="4747" spans="1:17" x14ac:dyDescent="0.25">
      <c r="A4747" t="s">
        <v>331</v>
      </c>
      <c r="B4747" s="23">
        <v>2023</v>
      </c>
      <c r="C4747" s="23" t="s">
        <v>0</v>
      </c>
      <c r="D4747" s="23" t="s">
        <v>537</v>
      </c>
      <c r="E4747" s="23" t="s">
        <v>236</v>
      </c>
      <c r="F4747" s="23" t="s">
        <v>237</v>
      </c>
      <c r="G4747" s="23" t="s">
        <v>492</v>
      </c>
      <c r="H4747" s="32" t="s">
        <v>356</v>
      </c>
      <c r="I4747" s="32" t="s">
        <v>55</v>
      </c>
      <c r="J4747" s="135">
        <v>253</v>
      </c>
      <c r="K4747" s="27">
        <v>0.28062999999999999</v>
      </c>
      <c r="L4747" s="77">
        <v>0.9</v>
      </c>
      <c r="Q4747" s="106"/>
    </row>
    <row r="4748" spans="1:17" x14ac:dyDescent="0.25">
      <c r="A4748" t="s">
        <v>331</v>
      </c>
      <c r="B4748" s="23">
        <v>2018</v>
      </c>
      <c r="C4748" s="23" t="s">
        <v>0</v>
      </c>
      <c r="D4748" s="23" t="s">
        <v>54</v>
      </c>
      <c r="E4748" s="23" t="s">
        <v>268</v>
      </c>
      <c r="F4748" s="23" t="s">
        <v>340</v>
      </c>
      <c r="G4748" s="23" t="s">
        <v>492</v>
      </c>
      <c r="H4748" s="167" t="s">
        <v>547</v>
      </c>
      <c r="I4748" s="32" t="s">
        <v>55</v>
      </c>
      <c r="J4748" s="135">
        <v>168</v>
      </c>
      <c r="K4748" s="27">
        <v>0.60119</v>
      </c>
      <c r="L4748" s="77">
        <v>0.9</v>
      </c>
      <c r="Q4748" s="106"/>
    </row>
    <row r="4749" spans="1:17" x14ac:dyDescent="0.25">
      <c r="A4749" t="s">
        <v>331</v>
      </c>
      <c r="B4749" s="23">
        <v>2018</v>
      </c>
      <c r="C4749" s="23" t="s">
        <v>1</v>
      </c>
      <c r="D4749" s="23" t="s">
        <v>56</v>
      </c>
      <c r="E4749" s="23" t="s">
        <v>268</v>
      </c>
      <c r="F4749" s="23" t="s">
        <v>340</v>
      </c>
      <c r="G4749" s="23" t="s">
        <v>492</v>
      </c>
      <c r="H4749" s="167" t="s">
        <v>547</v>
      </c>
      <c r="I4749" s="32" t="s">
        <v>55</v>
      </c>
      <c r="J4749" s="135">
        <v>171</v>
      </c>
      <c r="K4749" s="27">
        <v>0.67835999999999996</v>
      </c>
      <c r="L4749" s="77">
        <v>0.9</v>
      </c>
      <c r="Q4749" s="106"/>
    </row>
    <row r="4750" spans="1:17" x14ac:dyDescent="0.25">
      <c r="A4750" t="s">
        <v>331</v>
      </c>
      <c r="B4750" s="23">
        <v>2018</v>
      </c>
      <c r="C4750" s="23" t="s">
        <v>2</v>
      </c>
      <c r="D4750" s="23" t="s">
        <v>57</v>
      </c>
      <c r="E4750" s="23" t="s">
        <v>268</v>
      </c>
      <c r="F4750" s="23" t="s">
        <v>340</v>
      </c>
      <c r="G4750" s="23" t="s">
        <v>492</v>
      </c>
      <c r="H4750" s="167" t="s">
        <v>547</v>
      </c>
      <c r="I4750" s="32" t="s">
        <v>55</v>
      </c>
      <c r="J4750" s="135">
        <v>167</v>
      </c>
      <c r="K4750" s="27">
        <v>0.65868000000000004</v>
      </c>
      <c r="L4750" s="77">
        <v>0.9</v>
      </c>
      <c r="Q4750" s="106"/>
    </row>
    <row r="4751" spans="1:17" x14ac:dyDescent="0.25">
      <c r="A4751" t="s">
        <v>331</v>
      </c>
      <c r="B4751" s="23">
        <v>2018</v>
      </c>
      <c r="C4751" s="23" t="s">
        <v>3</v>
      </c>
      <c r="D4751" s="23" t="s">
        <v>58</v>
      </c>
      <c r="E4751" s="23" t="s">
        <v>268</v>
      </c>
      <c r="F4751" s="23" t="s">
        <v>340</v>
      </c>
      <c r="G4751" s="23" t="s">
        <v>492</v>
      </c>
      <c r="H4751" s="167" t="s">
        <v>547</v>
      </c>
      <c r="I4751" s="32" t="s">
        <v>55</v>
      </c>
      <c r="J4751" s="135">
        <v>116</v>
      </c>
      <c r="K4751" s="27">
        <v>0.45689999999999997</v>
      </c>
      <c r="L4751" s="77">
        <v>0.9</v>
      </c>
      <c r="Q4751" s="106"/>
    </row>
    <row r="4752" spans="1:17" x14ac:dyDescent="0.25">
      <c r="A4752" t="s">
        <v>331</v>
      </c>
      <c r="B4752" s="23">
        <v>2019</v>
      </c>
      <c r="C4752" s="23" t="s">
        <v>0</v>
      </c>
      <c r="D4752" s="23" t="s">
        <v>59</v>
      </c>
      <c r="E4752" s="23" t="s">
        <v>268</v>
      </c>
      <c r="F4752" s="23" t="s">
        <v>340</v>
      </c>
      <c r="G4752" s="23" t="s">
        <v>492</v>
      </c>
      <c r="H4752" s="167" t="s">
        <v>547</v>
      </c>
      <c r="I4752" s="32" t="s">
        <v>55</v>
      </c>
      <c r="J4752" s="135">
        <v>158</v>
      </c>
      <c r="K4752" s="27">
        <v>0.24051</v>
      </c>
      <c r="L4752" s="77">
        <v>0.9</v>
      </c>
      <c r="Q4752" s="106"/>
    </row>
    <row r="4753" spans="1:17" x14ac:dyDescent="0.25">
      <c r="A4753" t="s">
        <v>331</v>
      </c>
      <c r="B4753" s="23">
        <v>2019</v>
      </c>
      <c r="C4753" s="23" t="s">
        <v>1</v>
      </c>
      <c r="D4753" s="23" t="s">
        <v>60</v>
      </c>
      <c r="E4753" s="23" t="s">
        <v>268</v>
      </c>
      <c r="F4753" s="23" t="s">
        <v>340</v>
      </c>
      <c r="G4753" s="23" t="s">
        <v>492</v>
      </c>
      <c r="H4753" s="167" t="s">
        <v>547</v>
      </c>
      <c r="I4753" s="32" t="s">
        <v>55</v>
      </c>
      <c r="J4753" s="135">
        <v>156</v>
      </c>
      <c r="K4753" s="27">
        <v>0.36537999999999998</v>
      </c>
      <c r="L4753" s="77">
        <v>0.9</v>
      </c>
      <c r="Q4753" s="106"/>
    </row>
    <row r="4754" spans="1:17" x14ac:dyDescent="0.25">
      <c r="A4754" t="s">
        <v>331</v>
      </c>
      <c r="B4754" s="23">
        <v>2019</v>
      </c>
      <c r="C4754" s="23" t="s">
        <v>2</v>
      </c>
      <c r="D4754" s="23" t="s">
        <v>61</v>
      </c>
      <c r="E4754" s="23" t="s">
        <v>268</v>
      </c>
      <c r="F4754" s="23" t="s">
        <v>340</v>
      </c>
      <c r="G4754" s="23" t="s">
        <v>492</v>
      </c>
      <c r="H4754" s="167" t="s">
        <v>547</v>
      </c>
      <c r="I4754" s="32" t="s">
        <v>55</v>
      </c>
      <c r="J4754" s="135">
        <v>204</v>
      </c>
      <c r="K4754" s="27">
        <v>0.30881999999999998</v>
      </c>
      <c r="L4754" s="77">
        <v>0.9</v>
      </c>
      <c r="Q4754" s="106"/>
    </row>
    <row r="4755" spans="1:17" x14ac:dyDescent="0.25">
      <c r="A4755" t="s">
        <v>331</v>
      </c>
      <c r="B4755" s="23">
        <v>2019</v>
      </c>
      <c r="C4755" s="23" t="s">
        <v>3</v>
      </c>
      <c r="D4755" s="23" t="s">
        <v>62</v>
      </c>
      <c r="E4755" s="23" t="s">
        <v>268</v>
      </c>
      <c r="F4755" s="23" t="s">
        <v>340</v>
      </c>
      <c r="G4755" s="23" t="s">
        <v>492</v>
      </c>
      <c r="H4755" s="167" t="s">
        <v>547</v>
      </c>
      <c r="I4755" s="32" t="s">
        <v>55</v>
      </c>
      <c r="J4755" s="135">
        <v>172</v>
      </c>
      <c r="K4755" s="27">
        <v>0.37208999999999998</v>
      </c>
      <c r="L4755" s="77">
        <v>0.9</v>
      </c>
      <c r="Q4755" s="106"/>
    </row>
    <row r="4756" spans="1:17" x14ac:dyDescent="0.25">
      <c r="A4756" t="s">
        <v>331</v>
      </c>
      <c r="B4756" s="23">
        <v>2020</v>
      </c>
      <c r="C4756" s="23" t="s">
        <v>0</v>
      </c>
      <c r="D4756" s="23" t="s">
        <v>63</v>
      </c>
      <c r="E4756" s="23" t="s">
        <v>268</v>
      </c>
      <c r="F4756" s="23" t="s">
        <v>340</v>
      </c>
      <c r="G4756" s="23" t="s">
        <v>492</v>
      </c>
      <c r="H4756" s="167" t="s">
        <v>547</v>
      </c>
      <c r="I4756" s="32" t="s">
        <v>55</v>
      </c>
      <c r="J4756" s="135">
        <v>169</v>
      </c>
      <c r="K4756" s="27">
        <v>0.27811000000000002</v>
      </c>
      <c r="L4756" s="77">
        <v>0.9</v>
      </c>
      <c r="Q4756" s="106"/>
    </row>
    <row r="4757" spans="1:17" x14ac:dyDescent="0.25">
      <c r="A4757" t="s">
        <v>331</v>
      </c>
      <c r="B4757" s="23">
        <v>2020</v>
      </c>
      <c r="C4757" s="23" t="s">
        <v>1</v>
      </c>
      <c r="D4757" s="23" t="s">
        <v>64</v>
      </c>
      <c r="E4757" s="23" t="s">
        <v>268</v>
      </c>
      <c r="F4757" s="23" t="s">
        <v>340</v>
      </c>
      <c r="G4757" s="23" t="s">
        <v>492</v>
      </c>
      <c r="H4757" s="167" t="s">
        <v>547</v>
      </c>
      <c r="I4757" s="32" t="s">
        <v>55</v>
      </c>
      <c r="J4757" s="135">
        <v>102</v>
      </c>
      <c r="K4757" s="27">
        <v>0.67647000000000002</v>
      </c>
      <c r="L4757" s="77">
        <v>0.9</v>
      </c>
      <c r="Q4757" s="106"/>
    </row>
    <row r="4758" spans="1:17" x14ac:dyDescent="0.25">
      <c r="A4758" t="s">
        <v>331</v>
      </c>
      <c r="B4758" s="23">
        <v>2020</v>
      </c>
      <c r="C4758" s="23" t="s">
        <v>2</v>
      </c>
      <c r="D4758" s="23" t="s">
        <v>65</v>
      </c>
      <c r="E4758" s="23" t="s">
        <v>268</v>
      </c>
      <c r="F4758" s="23" t="s">
        <v>340</v>
      </c>
      <c r="G4758" s="23" t="s">
        <v>492</v>
      </c>
      <c r="H4758" s="167" t="s">
        <v>547</v>
      </c>
      <c r="I4758" s="32" t="s">
        <v>55</v>
      </c>
      <c r="J4758" s="135">
        <v>133</v>
      </c>
      <c r="K4758" s="27">
        <v>0.67669000000000001</v>
      </c>
      <c r="L4758" s="77">
        <v>0.9</v>
      </c>
      <c r="Q4758" s="106"/>
    </row>
    <row r="4759" spans="1:17" x14ac:dyDescent="0.25">
      <c r="A4759" t="s">
        <v>331</v>
      </c>
      <c r="B4759" s="23">
        <v>2020</v>
      </c>
      <c r="C4759" s="23" t="s">
        <v>3</v>
      </c>
      <c r="D4759" s="23" t="s">
        <v>66</v>
      </c>
      <c r="E4759" s="23" t="s">
        <v>268</v>
      </c>
      <c r="F4759" s="23" t="s">
        <v>340</v>
      </c>
      <c r="G4759" s="23" t="s">
        <v>492</v>
      </c>
      <c r="H4759" s="167" t="s">
        <v>547</v>
      </c>
      <c r="I4759" s="32" t="s">
        <v>55</v>
      </c>
      <c r="J4759" s="135">
        <v>164</v>
      </c>
      <c r="K4759" s="27">
        <v>0.51219999999999999</v>
      </c>
      <c r="L4759" s="77">
        <v>0.9</v>
      </c>
      <c r="Q4759" s="106"/>
    </row>
    <row r="4760" spans="1:17" x14ac:dyDescent="0.25">
      <c r="A4760" t="s">
        <v>331</v>
      </c>
      <c r="B4760" s="23">
        <v>2021</v>
      </c>
      <c r="C4760" s="23" t="s">
        <v>0</v>
      </c>
      <c r="D4760" s="23" t="s">
        <v>67</v>
      </c>
      <c r="E4760" s="23" t="s">
        <v>268</v>
      </c>
      <c r="F4760" s="23" t="s">
        <v>340</v>
      </c>
      <c r="G4760" s="23" t="s">
        <v>492</v>
      </c>
      <c r="H4760" s="167" t="s">
        <v>547</v>
      </c>
      <c r="I4760" s="32" t="s">
        <v>55</v>
      </c>
      <c r="J4760" s="135">
        <v>171</v>
      </c>
      <c r="K4760" s="27">
        <v>0.57894999999999996</v>
      </c>
      <c r="L4760" s="77">
        <v>0.9</v>
      </c>
      <c r="Q4760" s="106"/>
    </row>
    <row r="4761" spans="1:17" x14ac:dyDescent="0.25">
      <c r="A4761" t="s">
        <v>331</v>
      </c>
      <c r="B4761" s="23">
        <v>2021</v>
      </c>
      <c r="C4761" s="23" t="s">
        <v>1</v>
      </c>
      <c r="D4761" s="23" t="s">
        <v>68</v>
      </c>
      <c r="E4761" s="23" t="s">
        <v>268</v>
      </c>
      <c r="F4761" s="23" t="s">
        <v>340</v>
      </c>
      <c r="G4761" s="23" t="s">
        <v>492</v>
      </c>
      <c r="H4761" s="167" t="s">
        <v>547</v>
      </c>
      <c r="I4761" s="32" t="s">
        <v>55</v>
      </c>
      <c r="J4761" s="135">
        <v>191</v>
      </c>
      <c r="K4761" s="27">
        <v>0.61256999999999995</v>
      </c>
      <c r="L4761" s="77">
        <v>0.9</v>
      </c>
      <c r="Q4761" s="106"/>
    </row>
    <row r="4762" spans="1:17" x14ac:dyDescent="0.25">
      <c r="A4762" t="s">
        <v>331</v>
      </c>
      <c r="B4762" s="23">
        <v>2021</v>
      </c>
      <c r="C4762" s="23" t="s">
        <v>2</v>
      </c>
      <c r="D4762" s="23" t="s">
        <v>69</v>
      </c>
      <c r="E4762" s="23" t="s">
        <v>268</v>
      </c>
      <c r="F4762" s="23" t="s">
        <v>340</v>
      </c>
      <c r="G4762" s="23" t="s">
        <v>492</v>
      </c>
      <c r="H4762" s="167" t="s">
        <v>547</v>
      </c>
      <c r="I4762" s="32" t="s">
        <v>55</v>
      </c>
      <c r="J4762" s="135">
        <v>188</v>
      </c>
      <c r="K4762" s="27">
        <v>0.65956999999999999</v>
      </c>
      <c r="L4762" s="77">
        <v>0.9</v>
      </c>
      <c r="Q4762" s="106"/>
    </row>
    <row r="4763" spans="1:17" x14ac:dyDescent="0.25">
      <c r="A4763" t="s">
        <v>331</v>
      </c>
      <c r="B4763" s="23">
        <v>2021</v>
      </c>
      <c r="C4763" s="23" t="s">
        <v>3</v>
      </c>
      <c r="D4763" s="23" t="s">
        <v>70</v>
      </c>
      <c r="E4763" s="23" t="s">
        <v>268</v>
      </c>
      <c r="F4763" s="23" t="s">
        <v>340</v>
      </c>
      <c r="G4763" s="23" t="s">
        <v>492</v>
      </c>
      <c r="H4763" s="167" t="s">
        <v>547</v>
      </c>
      <c r="I4763" s="32" t="s">
        <v>55</v>
      </c>
      <c r="J4763" s="135">
        <v>189</v>
      </c>
      <c r="K4763" s="27">
        <v>0.60846999999999996</v>
      </c>
      <c r="L4763" s="77">
        <v>0.9</v>
      </c>
      <c r="Q4763" s="106"/>
    </row>
    <row r="4764" spans="1:17" x14ac:dyDescent="0.25">
      <c r="A4764" t="s">
        <v>331</v>
      </c>
      <c r="B4764" s="23">
        <v>2022</v>
      </c>
      <c r="C4764" s="23" t="s">
        <v>0</v>
      </c>
      <c r="D4764" s="23" t="s">
        <v>71</v>
      </c>
      <c r="E4764" s="23" t="s">
        <v>268</v>
      </c>
      <c r="F4764" s="23" t="s">
        <v>340</v>
      </c>
      <c r="G4764" s="23" t="s">
        <v>492</v>
      </c>
      <c r="H4764" s="167" t="s">
        <v>547</v>
      </c>
      <c r="I4764" s="32" t="s">
        <v>55</v>
      </c>
      <c r="J4764" s="135">
        <v>181</v>
      </c>
      <c r="K4764" s="27">
        <v>0.53591</v>
      </c>
      <c r="L4764" s="77">
        <v>0.9</v>
      </c>
      <c r="Q4764" s="106"/>
    </row>
    <row r="4765" spans="1:17" x14ac:dyDescent="0.25">
      <c r="A4765" t="s">
        <v>331</v>
      </c>
      <c r="B4765" s="23">
        <v>2022</v>
      </c>
      <c r="C4765" s="23" t="s">
        <v>1</v>
      </c>
      <c r="D4765" s="23" t="s">
        <v>72</v>
      </c>
      <c r="E4765" s="23" t="s">
        <v>268</v>
      </c>
      <c r="F4765" s="23" t="s">
        <v>340</v>
      </c>
      <c r="G4765" s="23" t="s">
        <v>492</v>
      </c>
      <c r="H4765" s="167" t="s">
        <v>547</v>
      </c>
      <c r="I4765" s="32" t="s">
        <v>55</v>
      </c>
      <c r="J4765" s="135">
        <v>181</v>
      </c>
      <c r="K4765" s="27">
        <v>0.61326000000000003</v>
      </c>
      <c r="L4765" s="77">
        <v>0.9</v>
      </c>
      <c r="Q4765" s="106"/>
    </row>
    <row r="4766" spans="1:17" x14ac:dyDescent="0.25">
      <c r="A4766" t="s">
        <v>331</v>
      </c>
      <c r="B4766" s="23">
        <v>2022</v>
      </c>
      <c r="C4766" s="23" t="s">
        <v>2</v>
      </c>
      <c r="D4766" s="23" t="s">
        <v>73</v>
      </c>
      <c r="E4766" s="23" t="s">
        <v>268</v>
      </c>
      <c r="F4766" s="23" t="s">
        <v>340</v>
      </c>
      <c r="G4766" s="23" t="s">
        <v>492</v>
      </c>
      <c r="H4766" s="167" t="s">
        <v>547</v>
      </c>
      <c r="I4766" s="32" t="s">
        <v>55</v>
      </c>
      <c r="J4766" s="135">
        <v>196</v>
      </c>
      <c r="K4766" s="27">
        <v>0.55611999999999995</v>
      </c>
      <c r="L4766" s="77">
        <v>0.9</v>
      </c>
      <c r="Q4766" s="106"/>
    </row>
    <row r="4767" spans="1:17" x14ac:dyDescent="0.25">
      <c r="A4767" t="s">
        <v>331</v>
      </c>
      <c r="B4767" s="23">
        <v>2022</v>
      </c>
      <c r="C4767" s="23" t="s">
        <v>3</v>
      </c>
      <c r="D4767" s="23" t="s">
        <v>493</v>
      </c>
      <c r="E4767" s="23" t="s">
        <v>268</v>
      </c>
      <c r="F4767" s="23" t="s">
        <v>340</v>
      </c>
      <c r="G4767" s="23" t="s">
        <v>492</v>
      </c>
      <c r="H4767" s="167" t="s">
        <v>547</v>
      </c>
      <c r="I4767" s="32" t="s">
        <v>55</v>
      </c>
      <c r="J4767" s="135">
        <v>215</v>
      </c>
      <c r="K4767" s="27">
        <v>0.50697999999999999</v>
      </c>
      <c r="L4767" s="77">
        <v>0.9</v>
      </c>
      <c r="Q4767" s="106"/>
    </row>
    <row r="4768" spans="1:17" x14ac:dyDescent="0.25">
      <c r="A4768" t="s">
        <v>331</v>
      </c>
      <c r="B4768" s="23">
        <v>2023</v>
      </c>
      <c r="C4768" s="23" t="s">
        <v>0</v>
      </c>
      <c r="D4768" s="23" t="s">
        <v>537</v>
      </c>
      <c r="E4768" s="23" t="s">
        <v>268</v>
      </c>
      <c r="F4768" s="23" t="s">
        <v>340</v>
      </c>
      <c r="G4768" s="23" t="s">
        <v>492</v>
      </c>
      <c r="H4768" s="167" t="s">
        <v>547</v>
      </c>
      <c r="I4768" s="32" t="s">
        <v>55</v>
      </c>
      <c r="J4768" s="135">
        <v>147</v>
      </c>
      <c r="K4768" s="27">
        <v>0.34694000000000003</v>
      </c>
      <c r="L4768" s="77">
        <v>0.9</v>
      </c>
      <c r="Q4768" s="106"/>
    </row>
    <row r="4769" spans="1:17" x14ac:dyDescent="0.25">
      <c r="A4769" t="s">
        <v>331</v>
      </c>
      <c r="B4769" s="23">
        <v>2018</v>
      </c>
      <c r="C4769" s="23" t="s">
        <v>0</v>
      </c>
      <c r="D4769" s="23" t="s">
        <v>54</v>
      </c>
      <c r="E4769" s="23" t="s">
        <v>238</v>
      </c>
      <c r="F4769" s="23" t="s">
        <v>239</v>
      </c>
      <c r="G4769" s="23" t="s">
        <v>492</v>
      </c>
      <c r="H4769" s="32" t="s">
        <v>362</v>
      </c>
      <c r="I4769" s="32" t="s">
        <v>55</v>
      </c>
      <c r="J4769" s="135">
        <v>90</v>
      </c>
      <c r="K4769" s="27">
        <v>0.97777999999999998</v>
      </c>
      <c r="L4769" s="77">
        <v>0.9</v>
      </c>
      <c r="Q4769" s="106"/>
    </row>
    <row r="4770" spans="1:17" x14ac:dyDescent="0.25">
      <c r="A4770" t="s">
        <v>331</v>
      </c>
      <c r="B4770" s="23">
        <v>2018</v>
      </c>
      <c r="C4770" s="23" t="s">
        <v>1</v>
      </c>
      <c r="D4770" s="23" t="s">
        <v>56</v>
      </c>
      <c r="E4770" s="23" t="s">
        <v>238</v>
      </c>
      <c r="F4770" s="23" t="s">
        <v>239</v>
      </c>
      <c r="G4770" s="23" t="s">
        <v>492</v>
      </c>
      <c r="H4770" s="32" t="s">
        <v>362</v>
      </c>
      <c r="I4770" s="32" t="s">
        <v>55</v>
      </c>
      <c r="J4770" s="135">
        <v>97</v>
      </c>
      <c r="K4770" s="27">
        <v>0.97938000000000003</v>
      </c>
      <c r="L4770" s="77">
        <v>0.9</v>
      </c>
      <c r="Q4770" s="106"/>
    </row>
    <row r="4771" spans="1:17" x14ac:dyDescent="0.25">
      <c r="A4771" t="s">
        <v>331</v>
      </c>
      <c r="B4771" s="23">
        <v>2018</v>
      </c>
      <c r="C4771" s="23" t="s">
        <v>2</v>
      </c>
      <c r="D4771" s="23" t="s">
        <v>57</v>
      </c>
      <c r="E4771" s="23" t="s">
        <v>238</v>
      </c>
      <c r="F4771" s="23" t="s">
        <v>239</v>
      </c>
      <c r="G4771" s="23" t="s">
        <v>492</v>
      </c>
      <c r="H4771" s="32" t="s">
        <v>362</v>
      </c>
      <c r="I4771" s="32" t="s">
        <v>55</v>
      </c>
      <c r="J4771" s="135">
        <v>99</v>
      </c>
      <c r="K4771" s="27">
        <v>0.96970000000000001</v>
      </c>
      <c r="L4771" s="77">
        <v>0.9</v>
      </c>
      <c r="Q4771" s="106"/>
    </row>
    <row r="4772" spans="1:17" x14ac:dyDescent="0.25">
      <c r="A4772" t="s">
        <v>331</v>
      </c>
      <c r="B4772" s="23">
        <v>2018</v>
      </c>
      <c r="C4772" s="23" t="s">
        <v>3</v>
      </c>
      <c r="D4772" s="23" t="s">
        <v>58</v>
      </c>
      <c r="E4772" s="23" t="s">
        <v>238</v>
      </c>
      <c r="F4772" s="23" t="s">
        <v>239</v>
      </c>
      <c r="G4772" s="23" t="s">
        <v>492</v>
      </c>
      <c r="H4772" s="32" t="s">
        <v>362</v>
      </c>
      <c r="I4772" s="32" t="s">
        <v>55</v>
      </c>
      <c r="J4772" s="135">
        <v>96</v>
      </c>
      <c r="K4772" s="27">
        <v>0.96875</v>
      </c>
      <c r="L4772" s="77">
        <v>0.9</v>
      </c>
      <c r="Q4772" s="106"/>
    </row>
    <row r="4773" spans="1:17" x14ac:dyDescent="0.25">
      <c r="A4773" t="s">
        <v>331</v>
      </c>
      <c r="B4773" s="23">
        <v>2019</v>
      </c>
      <c r="C4773" s="23" t="s">
        <v>0</v>
      </c>
      <c r="D4773" s="23" t="s">
        <v>59</v>
      </c>
      <c r="E4773" s="23" t="s">
        <v>238</v>
      </c>
      <c r="F4773" s="23" t="s">
        <v>239</v>
      </c>
      <c r="G4773" s="23" t="s">
        <v>492</v>
      </c>
      <c r="H4773" s="32" t="s">
        <v>362</v>
      </c>
      <c r="I4773" s="32" t="s">
        <v>55</v>
      </c>
      <c r="J4773" s="135">
        <v>100</v>
      </c>
      <c r="K4773" s="27">
        <v>0.97</v>
      </c>
      <c r="L4773" s="77">
        <v>0.9</v>
      </c>
      <c r="Q4773" s="106"/>
    </row>
    <row r="4774" spans="1:17" x14ac:dyDescent="0.25">
      <c r="A4774" t="s">
        <v>331</v>
      </c>
      <c r="B4774" s="23">
        <v>2019</v>
      </c>
      <c r="C4774" s="23" t="s">
        <v>1</v>
      </c>
      <c r="D4774" s="23" t="s">
        <v>60</v>
      </c>
      <c r="E4774" s="23" t="s">
        <v>238</v>
      </c>
      <c r="F4774" s="23" t="s">
        <v>239</v>
      </c>
      <c r="G4774" s="23" t="s">
        <v>492</v>
      </c>
      <c r="H4774" s="32" t="s">
        <v>362</v>
      </c>
      <c r="I4774" s="32" t="s">
        <v>55</v>
      </c>
      <c r="J4774" s="135">
        <v>94</v>
      </c>
      <c r="K4774" s="27">
        <v>0.97872000000000003</v>
      </c>
      <c r="L4774" s="77">
        <v>0.9</v>
      </c>
      <c r="Q4774" s="106"/>
    </row>
    <row r="4775" spans="1:17" x14ac:dyDescent="0.25">
      <c r="A4775" t="s">
        <v>331</v>
      </c>
      <c r="B4775" s="23">
        <v>2019</v>
      </c>
      <c r="C4775" s="23" t="s">
        <v>2</v>
      </c>
      <c r="D4775" s="23" t="s">
        <v>61</v>
      </c>
      <c r="E4775" s="23" t="s">
        <v>238</v>
      </c>
      <c r="F4775" s="23" t="s">
        <v>239</v>
      </c>
      <c r="G4775" s="23" t="s">
        <v>492</v>
      </c>
      <c r="H4775" s="32" t="s">
        <v>362</v>
      </c>
      <c r="I4775" s="32" t="s">
        <v>55</v>
      </c>
      <c r="J4775" s="135">
        <v>82</v>
      </c>
      <c r="K4775" s="27">
        <v>0.97560999999999998</v>
      </c>
      <c r="L4775" s="77">
        <v>0.9</v>
      </c>
      <c r="Q4775" s="106"/>
    </row>
    <row r="4776" spans="1:17" x14ac:dyDescent="0.25">
      <c r="A4776" t="s">
        <v>331</v>
      </c>
      <c r="B4776" s="23">
        <v>2019</v>
      </c>
      <c r="C4776" s="23" t="s">
        <v>3</v>
      </c>
      <c r="D4776" s="23" t="s">
        <v>62</v>
      </c>
      <c r="E4776" s="23" t="s">
        <v>238</v>
      </c>
      <c r="F4776" s="23" t="s">
        <v>239</v>
      </c>
      <c r="G4776" s="23" t="s">
        <v>492</v>
      </c>
      <c r="H4776" s="32" t="s">
        <v>362</v>
      </c>
      <c r="I4776" s="32" t="s">
        <v>55</v>
      </c>
      <c r="J4776" s="135">
        <v>78</v>
      </c>
      <c r="K4776" s="27">
        <v>0.98717999999999995</v>
      </c>
      <c r="L4776" s="77">
        <v>0.9</v>
      </c>
      <c r="Q4776" s="106"/>
    </row>
    <row r="4777" spans="1:17" x14ac:dyDescent="0.25">
      <c r="A4777" t="s">
        <v>331</v>
      </c>
      <c r="B4777" s="23">
        <v>2020</v>
      </c>
      <c r="C4777" s="23" t="s">
        <v>0</v>
      </c>
      <c r="D4777" s="23" t="s">
        <v>63</v>
      </c>
      <c r="E4777" s="23" t="s">
        <v>238</v>
      </c>
      <c r="F4777" s="23" t="s">
        <v>239</v>
      </c>
      <c r="G4777" s="23" t="s">
        <v>492</v>
      </c>
      <c r="H4777" s="32" t="s">
        <v>362</v>
      </c>
      <c r="I4777" s="32" t="s">
        <v>55</v>
      </c>
      <c r="J4777" s="135">
        <v>86</v>
      </c>
      <c r="K4777" s="27">
        <v>1</v>
      </c>
      <c r="L4777" s="77">
        <v>0.9</v>
      </c>
      <c r="Q4777" s="106"/>
    </row>
    <row r="4778" spans="1:17" x14ac:dyDescent="0.25">
      <c r="A4778" t="s">
        <v>331</v>
      </c>
      <c r="B4778" s="23">
        <v>2020</v>
      </c>
      <c r="C4778" s="23" t="s">
        <v>1</v>
      </c>
      <c r="D4778" s="23" t="s">
        <v>64</v>
      </c>
      <c r="E4778" s="23" t="s">
        <v>238</v>
      </c>
      <c r="F4778" s="23" t="s">
        <v>239</v>
      </c>
      <c r="G4778" s="23" t="s">
        <v>492</v>
      </c>
      <c r="H4778" s="32" t="s">
        <v>362</v>
      </c>
      <c r="I4778" s="32" t="s">
        <v>55</v>
      </c>
      <c r="J4778" s="135">
        <v>41</v>
      </c>
      <c r="K4778" s="27">
        <v>0.95121999999999995</v>
      </c>
      <c r="L4778" s="77">
        <v>0.9</v>
      </c>
      <c r="Q4778" s="106"/>
    </row>
    <row r="4779" spans="1:17" x14ac:dyDescent="0.25">
      <c r="A4779" t="s">
        <v>331</v>
      </c>
      <c r="B4779" s="23">
        <v>2020</v>
      </c>
      <c r="C4779" s="23" t="s">
        <v>2</v>
      </c>
      <c r="D4779" s="23" t="s">
        <v>65</v>
      </c>
      <c r="E4779" s="23" t="s">
        <v>238</v>
      </c>
      <c r="F4779" s="23" t="s">
        <v>239</v>
      </c>
      <c r="G4779" s="23" t="s">
        <v>492</v>
      </c>
      <c r="H4779" s="32" t="s">
        <v>362</v>
      </c>
      <c r="I4779" s="32" t="s">
        <v>55</v>
      </c>
      <c r="J4779" s="135">
        <v>63</v>
      </c>
      <c r="K4779" s="27">
        <v>1</v>
      </c>
      <c r="L4779" s="77">
        <v>0.9</v>
      </c>
      <c r="Q4779" s="106"/>
    </row>
    <row r="4780" spans="1:17" x14ac:dyDescent="0.25">
      <c r="A4780" t="s">
        <v>331</v>
      </c>
      <c r="B4780" s="23">
        <v>2020</v>
      </c>
      <c r="C4780" s="23" t="s">
        <v>3</v>
      </c>
      <c r="D4780" s="23" t="s">
        <v>66</v>
      </c>
      <c r="E4780" s="23" t="s">
        <v>238</v>
      </c>
      <c r="F4780" s="23" t="s">
        <v>239</v>
      </c>
      <c r="G4780" s="23" t="s">
        <v>492</v>
      </c>
      <c r="H4780" s="32" t="s">
        <v>362</v>
      </c>
      <c r="I4780" s="32" t="s">
        <v>55</v>
      </c>
      <c r="J4780" s="135">
        <v>78</v>
      </c>
      <c r="K4780" s="27">
        <v>0.94872000000000001</v>
      </c>
      <c r="L4780" s="77">
        <v>0.9</v>
      </c>
      <c r="Q4780" s="106"/>
    </row>
    <row r="4781" spans="1:17" x14ac:dyDescent="0.25">
      <c r="A4781" t="s">
        <v>331</v>
      </c>
      <c r="B4781" s="23">
        <v>2021</v>
      </c>
      <c r="C4781" s="23" t="s">
        <v>0</v>
      </c>
      <c r="D4781" s="23" t="s">
        <v>67</v>
      </c>
      <c r="E4781" s="23" t="s">
        <v>238</v>
      </c>
      <c r="F4781" s="23" t="s">
        <v>239</v>
      </c>
      <c r="G4781" s="23" t="s">
        <v>492</v>
      </c>
      <c r="H4781" s="32" t="s">
        <v>362</v>
      </c>
      <c r="I4781" s="32" t="s">
        <v>55</v>
      </c>
      <c r="J4781" s="135">
        <v>84</v>
      </c>
      <c r="K4781" s="27">
        <v>0.94047999999999998</v>
      </c>
      <c r="L4781" s="77">
        <v>0.9</v>
      </c>
      <c r="Q4781" s="106"/>
    </row>
    <row r="4782" spans="1:17" x14ac:dyDescent="0.25">
      <c r="A4782" t="s">
        <v>331</v>
      </c>
      <c r="B4782" s="23">
        <v>2021</v>
      </c>
      <c r="C4782" s="23" t="s">
        <v>1</v>
      </c>
      <c r="D4782" s="23" t="s">
        <v>68</v>
      </c>
      <c r="E4782" s="23" t="s">
        <v>238</v>
      </c>
      <c r="F4782" s="23" t="s">
        <v>239</v>
      </c>
      <c r="G4782" s="23" t="s">
        <v>492</v>
      </c>
      <c r="H4782" s="32" t="s">
        <v>362</v>
      </c>
      <c r="I4782" s="32" t="s">
        <v>55</v>
      </c>
      <c r="J4782" s="135">
        <v>91</v>
      </c>
      <c r="K4782" s="27">
        <v>0.97802</v>
      </c>
      <c r="L4782" s="77">
        <v>0.9</v>
      </c>
      <c r="Q4782" s="106"/>
    </row>
    <row r="4783" spans="1:17" x14ac:dyDescent="0.25">
      <c r="A4783" t="s">
        <v>331</v>
      </c>
      <c r="B4783" s="23">
        <v>2021</v>
      </c>
      <c r="C4783" s="23" t="s">
        <v>2</v>
      </c>
      <c r="D4783" s="23" t="s">
        <v>69</v>
      </c>
      <c r="E4783" s="23" t="s">
        <v>238</v>
      </c>
      <c r="F4783" s="23" t="s">
        <v>239</v>
      </c>
      <c r="G4783" s="23" t="s">
        <v>492</v>
      </c>
      <c r="H4783" s="32" t="s">
        <v>362</v>
      </c>
      <c r="I4783" s="32" t="s">
        <v>55</v>
      </c>
      <c r="J4783" s="135">
        <v>88</v>
      </c>
      <c r="K4783" s="27">
        <v>0.96591000000000005</v>
      </c>
      <c r="L4783" s="77">
        <v>0.9</v>
      </c>
      <c r="Q4783" s="106"/>
    </row>
    <row r="4784" spans="1:17" x14ac:dyDescent="0.25">
      <c r="A4784" t="s">
        <v>331</v>
      </c>
      <c r="B4784" s="23">
        <v>2021</v>
      </c>
      <c r="C4784" s="23" t="s">
        <v>3</v>
      </c>
      <c r="D4784" s="23" t="s">
        <v>70</v>
      </c>
      <c r="E4784" s="23" t="s">
        <v>238</v>
      </c>
      <c r="F4784" s="23" t="s">
        <v>239</v>
      </c>
      <c r="G4784" s="23" t="s">
        <v>492</v>
      </c>
      <c r="H4784" s="32" t="s">
        <v>362</v>
      </c>
      <c r="I4784" s="32" t="s">
        <v>55</v>
      </c>
      <c r="J4784" s="135">
        <v>105</v>
      </c>
      <c r="K4784" s="27">
        <v>0.96189999999999998</v>
      </c>
      <c r="L4784" s="77">
        <v>0.9</v>
      </c>
      <c r="Q4784" s="106"/>
    </row>
    <row r="4785" spans="1:17" x14ac:dyDescent="0.25">
      <c r="A4785" t="s">
        <v>331</v>
      </c>
      <c r="B4785" s="23">
        <v>2022</v>
      </c>
      <c r="C4785" s="23" t="s">
        <v>0</v>
      </c>
      <c r="D4785" s="23" t="s">
        <v>71</v>
      </c>
      <c r="E4785" s="23" t="s">
        <v>238</v>
      </c>
      <c r="F4785" s="23" t="s">
        <v>239</v>
      </c>
      <c r="G4785" s="23" t="s">
        <v>492</v>
      </c>
      <c r="H4785" s="32" t="s">
        <v>362</v>
      </c>
      <c r="I4785" s="32" t="s">
        <v>55</v>
      </c>
      <c r="J4785" s="135">
        <v>110</v>
      </c>
      <c r="K4785" s="27">
        <v>0.98182000000000003</v>
      </c>
      <c r="L4785" s="77">
        <v>0.9</v>
      </c>
      <c r="Q4785" s="106"/>
    </row>
    <row r="4786" spans="1:17" x14ac:dyDescent="0.25">
      <c r="A4786" t="s">
        <v>331</v>
      </c>
      <c r="B4786" s="23">
        <v>2022</v>
      </c>
      <c r="C4786" s="23" t="s">
        <v>1</v>
      </c>
      <c r="D4786" s="23" t="s">
        <v>72</v>
      </c>
      <c r="E4786" s="23" t="s">
        <v>238</v>
      </c>
      <c r="F4786" s="23" t="s">
        <v>239</v>
      </c>
      <c r="G4786" s="23" t="s">
        <v>492</v>
      </c>
      <c r="H4786" s="32" t="s">
        <v>362</v>
      </c>
      <c r="I4786" s="32" t="s">
        <v>55</v>
      </c>
      <c r="J4786" s="135">
        <v>76</v>
      </c>
      <c r="K4786" s="27">
        <v>0.92105000000000004</v>
      </c>
      <c r="L4786" s="77">
        <v>0.9</v>
      </c>
      <c r="Q4786" s="106"/>
    </row>
    <row r="4787" spans="1:17" x14ac:dyDescent="0.25">
      <c r="A4787" t="s">
        <v>331</v>
      </c>
      <c r="B4787" s="23">
        <v>2022</v>
      </c>
      <c r="C4787" s="23" t="s">
        <v>2</v>
      </c>
      <c r="D4787" s="23" t="s">
        <v>73</v>
      </c>
      <c r="E4787" s="23" t="s">
        <v>238</v>
      </c>
      <c r="F4787" s="23" t="s">
        <v>239</v>
      </c>
      <c r="G4787" s="23" t="s">
        <v>492</v>
      </c>
      <c r="H4787" s="32" t="s">
        <v>362</v>
      </c>
      <c r="I4787" s="32" t="s">
        <v>55</v>
      </c>
      <c r="J4787" s="135">
        <v>105</v>
      </c>
      <c r="K4787" s="27">
        <v>0.98094999999999999</v>
      </c>
      <c r="L4787" s="77">
        <v>0.9</v>
      </c>
      <c r="Q4787" s="106"/>
    </row>
    <row r="4788" spans="1:17" x14ac:dyDescent="0.25">
      <c r="A4788" t="s">
        <v>331</v>
      </c>
      <c r="B4788" s="23">
        <v>2022</v>
      </c>
      <c r="C4788" s="23" t="s">
        <v>3</v>
      </c>
      <c r="D4788" s="23" t="s">
        <v>493</v>
      </c>
      <c r="E4788" s="23" t="s">
        <v>238</v>
      </c>
      <c r="F4788" s="23" t="s">
        <v>239</v>
      </c>
      <c r="G4788" s="23" t="s">
        <v>492</v>
      </c>
      <c r="H4788" s="32" t="s">
        <v>362</v>
      </c>
      <c r="I4788" s="32" t="s">
        <v>55</v>
      </c>
      <c r="J4788" s="135">
        <v>88</v>
      </c>
      <c r="K4788" s="27">
        <v>0.98863999999999996</v>
      </c>
      <c r="L4788" s="77">
        <v>0.9</v>
      </c>
      <c r="Q4788" s="106"/>
    </row>
    <row r="4789" spans="1:17" x14ac:dyDescent="0.25">
      <c r="A4789" t="s">
        <v>331</v>
      </c>
      <c r="B4789" s="23">
        <v>2023</v>
      </c>
      <c r="C4789" s="23" t="s">
        <v>0</v>
      </c>
      <c r="D4789" s="23" t="s">
        <v>537</v>
      </c>
      <c r="E4789" s="23" t="s">
        <v>238</v>
      </c>
      <c r="F4789" s="23" t="s">
        <v>239</v>
      </c>
      <c r="G4789" s="23" t="s">
        <v>492</v>
      </c>
      <c r="H4789" s="32" t="s">
        <v>362</v>
      </c>
      <c r="I4789" s="32" t="s">
        <v>55</v>
      </c>
      <c r="J4789" s="135">
        <v>70</v>
      </c>
      <c r="K4789" s="27">
        <v>1</v>
      </c>
      <c r="L4789" s="77">
        <v>0.9</v>
      </c>
      <c r="Q4789" s="106"/>
    </row>
    <row r="4790" spans="1:17" x14ac:dyDescent="0.25">
      <c r="A4790" t="s">
        <v>331</v>
      </c>
      <c r="B4790" s="23">
        <v>2018</v>
      </c>
      <c r="C4790" s="23" t="s">
        <v>0</v>
      </c>
      <c r="D4790" s="23" t="s">
        <v>54</v>
      </c>
      <c r="E4790" s="23" t="s">
        <v>240</v>
      </c>
      <c r="F4790" s="23" t="s">
        <v>241</v>
      </c>
      <c r="G4790" s="23" t="s">
        <v>492</v>
      </c>
      <c r="H4790" s="32" t="s">
        <v>469</v>
      </c>
      <c r="I4790" s="32" t="s">
        <v>55</v>
      </c>
      <c r="J4790" s="135">
        <v>76</v>
      </c>
      <c r="K4790" s="27">
        <v>1.316E-2</v>
      </c>
      <c r="L4790" s="77">
        <v>0.9</v>
      </c>
      <c r="Q4790" s="106"/>
    </row>
    <row r="4791" spans="1:17" x14ac:dyDescent="0.25">
      <c r="A4791" t="s">
        <v>331</v>
      </c>
      <c r="B4791" s="23">
        <v>2018</v>
      </c>
      <c r="C4791" s="23" t="s">
        <v>1</v>
      </c>
      <c r="D4791" s="23" t="s">
        <v>56</v>
      </c>
      <c r="E4791" s="23" t="s">
        <v>240</v>
      </c>
      <c r="F4791" s="23" t="s">
        <v>241</v>
      </c>
      <c r="G4791" s="23" t="s">
        <v>492</v>
      </c>
      <c r="H4791" s="32" t="s">
        <v>469</v>
      </c>
      <c r="I4791" s="32" t="s">
        <v>55</v>
      </c>
      <c r="J4791" s="135">
        <v>62</v>
      </c>
      <c r="K4791" s="27">
        <v>0</v>
      </c>
      <c r="L4791" s="77">
        <v>0.9</v>
      </c>
      <c r="Q4791" s="106"/>
    </row>
    <row r="4792" spans="1:17" x14ac:dyDescent="0.25">
      <c r="A4792" t="s">
        <v>331</v>
      </c>
      <c r="B4792" s="23">
        <v>2018</v>
      </c>
      <c r="C4792" s="23" t="s">
        <v>2</v>
      </c>
      <c r="D4792" s="23" t="s">
        <v>57</v>
      </c>
      <c r="E4792" s="23" t="s">
        <v>240</v>
      </c>
      <c r="F4792" s="23" t="s">
        <v>241</v>
      </c>
      <c r="G4792" s="23" t="s">
        <v>492</v>
      </c>
      <c r="H4792" s="32" t="s">
        <v>469</v>
      </c>
      <c r="I4792" s="32" t="s">
        <v>55</v>
      </c>
      <c r="J4792" s="135">
        <v>55</v>
      </c>
      <c r="K4792" s="27">
        <v>0</v>
      </c>
      <c r="L4792" s="77">
        <v>0.9</v>
      </c>
      <c r="Q4792" s="106"/>
    </row>
    <row r="4793" spans="1:17" x14ac:dyDescent="0.25">
      <c r="A4793" t="s">
        <v>331</v>
      </c>
      <c r="B4793" s="23">
        <v>2018</v>
      </c>
      <c r="C4793" s="23" t="s">
        <v>3</v>
      </c>
      <c r="D4793" s="23" t="s">
        <v>58</v>
      </c>
      <c r="E4793" s="23" t="s">
        <v>240</v>
      </c>
      <c r="F4793" s="23" t="s">
        <v>241</v>
      </c>
      <c r="G4793" s="23" t="s">
        <v>492</v>
      </c>
      <c r="H4793" s="32" t="s">
        <v>469</v>
      </c>
      <c r="I4793" s="32" t="s">
        <v>55</v>
      </c>
      <c r="J4793" s="135">
        <v>75</v>
      </c>
      <c r="K4793" s="27">
        <v>0</v>
      </c>
      <c r="L4793" s="77">
        <v>0.9</v>
      </c>
      <c r="Q4793" s="106"/>
    </row>
    <row r="4794" spans="1:17" x14ac:dyDescent="0.25">
      <c r="A4794" t="s">
        <v>331</v>
      </c>
      <c r="B4794" s="23">
        <v>2019</v>
      </c>
      <c r="C4794" s="23" t="s">
        <v>0</v>
      </c>
      <c r="D4794" s="23" t="s">
        <v>59</v>
      </c>
      <c r="E4794" s="23" t="s">
        <v>240</v>
      </c>
      <c r="F4794" s="23" t="s">
        <v>241</v>
      </c>
      <c r="G4794" s="23" t="s">
        <v>492</v>
      </c>
      <c r="H4794" s="32" t="s">
        <v>469</v>
      </c>
      <c r="I4794" s="32" t="s">
        <v>55</v>
      </c>
      <c r="J4794" s="135">
        <v>68</v>
      </c>
      <c r="K4794" s="27">
        <v>2.9409999999999999E-2</v>
      </c>
      <c r="L4794" s="77">
        <v>0.9</v>
      </c>
      <c r="Q4794" s="106"/>
    </row>
    <row r="4795" spans="1:17" x14ac:dyDescent="0.25">
      <c r="A4795" t="s">
        <v>331</v>
      </c>
      <c r="B4795" s="23">
        <v>2019</v>
      </c>
      <c r="C4795" s="23" t="s">
        <v>1</v>
      </c>
      <c r="D4795" s="23" t="s">
        <v>60</v>
      </c>
      <c r="E4795" s="23" t="s">
        <v>240</v>
      </c>
      <c r="F4795" s="23" t="s">
        <v>241</v>
      </c>
      <c r="G4795" s="23" t="s">
        <v>492</v>
      </c>
      <c r="H4795" s="32" t="s">
        <v>469</v>
      </c>
      <c r="I4795" s="32" t="s">
        <v>55</v>
      </c>
      <c r="J4795" s="135">
        <v>61</v>
      </c>
      <c r="K4795" s="27">
        <v>0.11475</v>
      </c>
      <c r="L4795" s="77">
        <v>0.9</v>
      </c>
      <c r="Q4795" s="106"/>
    </row>
    <row r="4796" spans="1:17" x14ac:dyDescent="0.25">
      <c r="A4796" t="s">
        <v>331</v>
      </c>
      <c r="B4796" s="23">
        <v>2019</v>
      </c>
      <c r="C4796" s="23" t="s">
        <v>2</v>
      </c>
      <c r="D4796" s="23" t="s">
        <v>61</v>
      </c>
      <c r="E4796" s="23" t="s">
        <v>240</v>
      </c>
      <c r="F4796" s="23" t="s">
        <v>241</v>
      </c>
      <c r="G4796" s="23" t="s">
        <v>492</v>
      </c>
      <c r="H4796" s="32" t="s">
        <v>469</v>
      </c>
      <c r="I4796" s="32" t="s">
        <v>55</v>
      </c>
      <c r="J4796" s="135">
        <v>84</v>
      </c>
      <c r="K4796" s="27">
        <v>0.21429000000000001</v>
      </c>
      <c r="L4796" s="77">
        <v>0.9</v>
      </c>
      <c r="Q4796" s="106"/>
    </row>
    <row r="4797" spans="1:17" x14ac:dyDescent="0.25">
      <c r="A4797" t="s">
        <v>331</v>
      </c>
      <c r="B4797" s="23">
        <v>2019</v>
      </c>
      <c r="C4797" s="23" t="s">
        <v>3</v>
      </c>
      <c r="D4797" s="23" t="s">
        <v>62</v>
      </c>
      <c r="E4797" s="23" t="s">
        <v>240</v>
      </c>
      <c r="F4797" s="23" t="s">
        <v>241</v>
      </c>
      <c r="G4797" s="23" t="s">
        <v>492</v>
      </c>
      <c r="H4797" s="32" t="s">
        <v>469</v>
      </c>
      <c r="I4797" s="32" t="s">
        <v>55</v>
      </c>
      <c r="J4797" s="135">
        <v>69</v>
      </c>
      <c r="K4797" s="27">
        <v>0.81159000000000003</v>
      </c>
      <c r="L4797" s="77">
        <v>0.9</v>
      </c>
      <c r="Q4797" s="106"/>
    </row>
    <row r="4798" spans="1:17" x14ac:dyDescent="0.25">
      <c r="A4798" t="s">
        <v>331</v>
      </c>
      <c r="B4798" s="23">
        <v>2020</v>
      </c>
      <c r="C4798" s="23" t="s">
        <v>0</v>
      </c>
      <c r="D4798" s="23" t="s">
        <v>63</v>
      </c>
      <c r="E4798" s="23" t="s">
        <v>240</v>
      </c>
      <c r="F4798" s="23" t="s">
        <v>241</v>
      </c>
      <c r="G4798" s="23" t="s">
        <v>492</v>
      </c>
      <c r="H4798" s="32" t="s">
        <v>469</v>
      </c>
      <c r="I4798" s="32" t="s">
        <v>55</v>
      </c>
      <c r="J4798" s="135">
        <v>62</v>
      </c>
      <c r="K4798" s="27">
        <v>0.80645</v>
      </c>
      <c r="L4798" s="77">
        <v>0.9</v>
      </c>
      <c r="Q4798" s="106"/>
    </row>
    <row r="4799" spans="1:17" x14ac:dyDescent="0.25">
      <c r="A4799" t="s">
        <v>331</v>
      </c>
      <c r="B4799" s="23">
        <v>2020</v>
      </c>
      <c r="C4799" s="23" t="s">
        <v>1</v>
      </c>
      <c r="D4799" s="23" t="s">
        <v>64</v>
      </c>
      <c r="E4799" s="23" t="s">
        <v>240</v>
      </c>
      <c r="F4799" s="23" t="s">
        <v>241</v>
      </c>
      <c r="G4799" s="23" t="s">
        <v>492</v>
      </c>
      <c r="H4799" s="32" t="s">
        <v>469</v>
      </c>
      <c r="I4799" s="32" t="s">
        <v>55</v>
      </c>
      <c r="J4799" s="135">
        <v>59</v>
      </c>
      <c r="K4799" s="27">
        <v>1</v>
      </c>
      <c r="L4799" s="77">
        <v>0.9</v>
      </c>
      <c r="Q4799" s="106"/>
    </row>
    <row r="4800" spans="1:17" x14ac:dyDescent="0.25">
      <c r="A4800" t="s">
        <v>331</v>
      </c>
      <c r="B4800" s="23">
        <v>2020</v>
      </c>
      <c r="C4800" s="23" t="s">
        <v>2</v>
      </c>
      <c r="D4800" s="23" t="s">
        <v>65</v>
      </c>
      <c r="E4800" s="23" t="s">
        <v>240</v>
      </c>
      <c r="F4800" s="23" t="s">
        <v>241</v>
      </c>
      <c r="G4800" s="23" t="s">
        <v>492</v>
      </c>
      <c r="H4800" s="32" t="s">
        <v>469</v>
      </c>
      <c r="I4800" s="32" t="s">
        <v>55</v>
      </c>
      <c r="J4800" s="135">
        <v>86</v>
      </c>
      <c r="K4800" s="27">
        <v>0.98836999999999997</v>
      </c>
      <c r="L4800" s="77">
        <v>0.9</v>
      </c>
      <c r="Q4800" s="106"/>
    </row>
    <row r="4801" spans="1:17" x14ac:dyDescent="0.25">
      <c r="A4801" t="s">
        <v>331</v>
      </c>
      <c r="B4801" s="23">
        <v>2020</v>
      </c>
      <c r="C4801" s="23" t="s">
        <v>3</v>
      </c>
      <c r="D4801" s="23" t="s">
        <v>66</v>
      </c>
      <c r="E4801" s="23" t="s">
        <v>240</v>
      </c>
      <c r="F4801" s="23" t="s">
        <v>241</v>
      </c>
      <c r="G4801" s="23" t="s">
        <v>492</v>
      </c>
      <c r="H4801" s="32" t="s">
        <v>469</v>
      </c>
      <c r="I4801" s="32" t="s">
        <v>55</v>
      </c>
      <c r="J4801" s="135">
        <v>72</v>
      </c>
      <c r="K4801" s="27">
        <v>1</v>
      </c>
      <c r="L4801" s="77">
        <v>0.9</v>
      </c>
      <c r="Q4801" s="106"/>
    </row>
    <row r="4802" spans="1:17" x14ac:dyDescent="0.25">
      <c r="A4802" t="s">
        <v>331</v>
      </c>
      <c r="B4802" s="23">
        <v>2021</v>
      </c>
      <c r="C4802" s="23" t="s">
        <v>0</v>
      </c>
      <c r="D4802" s="23" t="s">
        <v>67</v>
      </c>
      <c r="E4802" s="23" t="s">
        <v>240</v>
      </c>
      <c r="F4802" s="23" t="s">
        <v>241</v>
      </c>
      <c r="G4802" s="23" t="s">
        <v>492</v>
      </c>
      <c r="H4802" s="32" t="s">
        <v>469</v>
      </c>
      <c r="I4802" s="32" t="s">
        <v>55</v>
      </c>
      <c r="J4802" s="135">
        <v>77</v>
      </c>
      <c r="K4802" s="27">
        <v>1</v>
      </c>
      <c r="L4802" s="77">
        <v>0.9</v>
      </c>
      <c r="Q4802" s="106"/>
    </row>
    <row r="4803" spans="1:17" x14ac:dyDescent="0.25">
      <c r="A4803" t="s">
        <v>331</v>
      </c>
      <c r="B4803" s="23">
        <v>2021</v>
      </c>
      <c r="C4803" s="23" t="s">
        <v>1</v>
      </c>
      <c r="D4803" s="23" t="s">
        <v>68</v>
      </c>
      <c r="E4803" s="23" t="s">
        <v>240</v>
      </c>
      <c r="F4803" s="23" t="s">
        <v>241</v>
      </c>
      <c r="G4803" s="23" t="s">
        <v>492</v>
      </c>
      <c r="H4803" s="32" t="s">
        <v>469</v>
      </c>
      <c r="I4803" s="32" t="s">
        <v>55</v>
      </c>
      <c r="J4803" s="135">
        <v>78</v>
      </c>
      <c r="K4803" s="27">
        <v>1</v>
      </c>
      <c r="L4803" s="77">
        <v>0.9</v>
      </c>
      <c r="Q4803" s="106"/>
    </row>
    <row r="4804" spans="1:17" x14ac:dyDescent="0.25">
      <c r="A4804" t="s">
        <v>331</v>
      </c>
      <c r="B4804" s="23">
        <v>2021</v>
      </c>
      <c r="C4804" s="23" t="s">
        <v>2</v>
      </c>
      <c r="D4804" s="23" t="s">
        <v>69</v>
      </c>
      <c r="E4804" s="23" t="s">
        <v>240</v>
      </c>
      <c r="F4804" s="23" t="s">
        <v>241</v>
      </c>
      <c r="G4804" s="23" t="s">
        <v>492</v>
      </c>
      <c r="H4804" s="32" t="s">
        <v>469</v>
      </c>
      <c r="I4804" s="32" t="s">
        <v>55</v>
      </c>
      <c r="J4804" s="135">
        <v>84</v>
      </c>
      <c r="K4804" s="27">
        <v>1</v>
      </c>
      <c r="L4804" s="77">
        <v>0.9</v>
      </c>
      <c r="Q4804" s="106"/>
    </row>
    <row r="4805" spans="1:17" x14ac:dyDescent="0.25">
      <c r="A4805" t="s">
        <v>331</v>
      </c>
      <c r="B4805" s="23">
        <v>2021</v>
      </c>
      <c r="C4805" s="23" t="s">
        <v>3</v>
      </c>
      <c r="D4805" s="23" t="s">
        <v>70</v>
      </c>
      <c r="E4805" s="23" t="s">
        <v>240</v>
      </c>
      <c r="F4805" s="23" t="s">
        <v>241</v>
      </c>
      <c r="G4805" s="23" t="s">
        <v>492</v>
      </c>
      <c r="H4805" s="32" t="s">
        <v>469</v>
      </c>
      <c r="I4805" s="32" t="s">
        <v>55</v>
      </c>
      <c r="J4805" s="135">
        <v>81</v>
      </c>
      <c r="K4805" s="27">
        <v>1</v>
      </c>
      <c r="L4805" s="77">
        <v>0.9</v>
      </c>
      <c r="Q4805" s="106"/>
    </row>
    <row r="4806" spans="1:17" x14ac:dyDescent="0.25">
      <c r="A4806" t="s">
        <v>331</v>
      </c>
      <c r="B4806" s="23">
        <v>2022</v>
      </c>
      <c r="C4806" s="23" t="s">
        <v>0</v>
      </c>
      <c r="D4806" s="23" t="s">
        <v>71</v>
      </c>
      <c r="E4806" s="23" t="s">
        <v>240</v>
      </c>
      <c r="F4806" s="23" t="s">
        <v>241</v>
      </c>
      <c r="G4806" s="23" t="s">
        <v>492</v>
      </c>
      <c r="H4806" s="32" t="s">
        <v>469</v>
      </c>
      <c r="I4806" s="32" t="s">
        <v>55</v>
      </c>
      <c r="J4806" s="135">
        <v>83</v>
      </c>
      <c r="K4806" s="27">
        <v>0.89156999999999997</v>
      </c>
      <c r="L4806" s="77">
        <v>0.9</v>
      </c>
      <c r="Q4806" s="106"/>
    </row>
    <row r="4807" spans="1:17" x14ac:dyDescent="0.25">
      <c r="A4807" t="s">
        <v>331</v>
      </c>
      <c r="B4807" s="23">
        <v>2022</v>
      </c>
      <c r="C4807" s="23" t="s">
        <v>1</v>
      </c>
      <c r="D4807" s="23" t="s">
        <v>72</v>
      </c>
      <c r="E4807" s="23" t="s">
        <v>240</v>
      </c>
      <c r="F4807" s="23" t="s">
        <v>241</v>
      </c>
      <c r="G4807" s="23" t="s">
        <v>492</v>
      </c>
      <c r="H4807" s="32" t="s">
        <v>469</v>
      </c>
      <c r="I4807" s="32" t="s">
        <v>55</v>
      </c>
      <c r="J4807" s="135">
        <v>101</v>
      </c>
      <c r="K4807" s="27">
        <v>0.73267000000000004</v>
      </c>
      <c r="L4807" s="77">
        <v>0.9</v>
      </c>
      <c r="Q4807" s="106"/>
    </row>
    <row r="4808" spans="1:17" x14ac:dyDescent="0.25">
      <c r="A4808" t="s">
        <v>331</v>
      </c>
      <c r="B4808" s="23">
        <v>2022</v>
      </c>
      <c r="C4808" s="23" t="s">
        <v>2</v>
      </c>
      <c r="D4808" s="23" t="s">
        <v>73</v>
      </c>
      <c r="E4808" s="23" t="s">
        <v>240</v>
      </c>
      <c r="F4808" s="23" t="s">
        <v>241</v>
      </c>
      <c r="G4808" s="23" t="s">
        <v>492</v>
      </c>
      <c r="H4808" s="32" t="s">
        <v>469</v>
      </c>
      <c r="I4808" s="32" t="s">
        <v>55</v>
      </c>
      <c r="J4808" s="135">
        <v>85</v>
      </c>
      <c r="K4808" s="27">
        <v>0.70587999999999995</v>
      </c>
      <c r="L4808" s="77">
        <v>0.9</v>
      </c>
      <c r="Q4808" s="106"/>
    </row>
    <row r="4809" spans="1:17" x14ac:dyDescent="0.25">
      <c r="A4809" t="s">
        <v>331</v>
      </c>
      <c r="B4809" s="23">
        <v>2022</v>
      </c>
      <c r="C4809" s="23" t="s">
        <v>3</v>
      </c>
      <c r="D4809" s="23" t="s">
        <v>493</v>
      </c>
      <c r="E4809" s="23" t="s">
        <v>240</v>
      </c>
      <c r="F4809" s="23" t="s">
        <v>241</v>
      </c>
      <c r="G4809" s="23" t="s">
        <v>492</v>
      </c>
      <c r="H4809" s="32" t="s">
        <v>469</v>
      </c>
      <c r="I4809" s="32" t="s">
        <v>55</v>
      </c>
      <c r="J4809" s="135">
        <v>64</v>
      </c>
      <c r="K4809" s="27">
        <v>0.32812999999999998</v>
      </c>
      <c r="L4809" s="77">
        <v>0.9</v>
      </c>
      <c r="Q4809" s="106"/>
    </row>
    <row r="4810" spans="1:17" x14ac:dyDescent="0.25">
      <c r="A4810" t="s">
        <v>331</v>
      </c>
      <c r="B4810" s="23">
        <v>2023</v>
      </c>
      <c r="C4810" s="23" t="s">
        <v>0</v>
      </c>
      <c r="D4810" s="23" t="s">
        <v>537</v>
      </c>
      <c r="E4810" s="23" t="s">
        <v>240</v>
      </c>
      <c r="F4810" s="23" t="s">
        <v>241</v>
      </c>
      <c r="G4810" s="23" t="s">
        <v>492</v>
      </c>
      <c r="H4810" s="32" t="s">
        <v>469</v>
      </c>
      <c r="I4810" s="32" t="s">
        <v>55</v>
      </c>
      <c r="J4810" s="135">
        <v>66</v>
      </c>
      <c r="K4810" s="27">
        <v>0.87878999999999996</v>
      </c>
      <c r="L4810" s="77">
        <v>0.9</v>
      </c>
      <c r="Q4810" s="106"/>
    </row>
    <row r="4811" spans="1:17" x14ac:dyDescent="0.25">
      <c r="A4811" t="s">
        <v>331</v>
      </c>
      <c r="B4811" s="23">
        <v>2018</v>
      </c>
      <c r="C4811" s="23" t="s">
        <v>0</v>
      </c>
      <c r="D4811" s="23" t="s">
        <v>54</v>
      </c>
      <c r="E4811" s="23" t="s">
        <v>269</v>
      </c>
      <c r="F4811" s="23" t="s">
        <v>341</v>
      </c>
      <c r="G4811" s="23" t="s">
        <v>492</v>
      </c>
      <c r="H4811" s="32" t="s">
        <v>354</v>
      </c>
      <c r="I4811" s="32" t="s">
        <v>55</v>
      </c>
      <c r="J4811" s="135">
        <v>90</v>
      </c>
      <c r="K4811" s="27">
        <v>0.43332999999999999</v>
      </c>
      <c r="L4811" s="77">
        <v>0.9</v>
      </c>
      <c r="Q4811" s="106"/>
    </row>
    <row r="4812" spans="1:17" x14ac:dyDescent="0.25">
      <c r="A4812" t="s">
        <v>331</v>
      </c>
      <c r="B4812" s="23">
        <v>2018</v>
      </c>
      <c r="C4812" s="23" t="s">
        <v>1</v>
      </c>
      <c r="D4812" s="23" t="s">
        <v>56</v>
      </c>
      <c r="E4812" s="23" t="s">
        <v>269</v>
      </c>
      <c r="F4812" s="23" t="s">
        <v>341</v>
      </c>
      <c r="G4812" s="23" t="s">
        <v>492</v>
      </c>
      <c r="H4812" s="32" t="s">
        <v>354</v>
      </c>
      <c r="I4812" s="32" t="s">
        <v>55</v>
      </c>
      <c r="J4812" s="135">
        <v>99</v>
      </c>
      <c r="K4812" s="27">
        <v>0.29293000000000002</v>
      </c>
      <c r="L4812" s="77">
        <v>0.9</v>
      </c>
      <c r="Q4812" s="106"/>
    </row>
    <row r="4813" spans="1:17" x14ac:dyDescent="0.25">
      <c r="A4813" t="s">
        <v>331</v>
      </c>
      <c r="B4813" s="23">
        <v>2018</v>
      </c>
      <c r="C4813" s="23" t="s">
        <v>2</v>
      </c>
      <c r="D4813" s="23" t="s">
        <v>57</v>
      </c>
      <c r="E4813" s="23" t="s">
        <v>269</v>
      </c>
      <c r="F4813" s="23" t="s">
        <v>341</v>
      </c>
      <c r="G4813" s="23" t="s">
        <v>492</v>
      </c>
      <c r="H4813" s="32" t="s">
        <v>354</v>
      </c>
      <c r="I4813" s="32" t="s">
        <v>55</v>
      </c>
      <c r="J4813" s="135">
        <v>82</v>
      </c>
      <c r="K4813" s="27">
        <v>4.8779999999999997E-2</v>
      </c>
      <c r="L4813" s="77">
        <v>0.9</v>
      </c>
      <c r="Q4813" s="106"/>
    </row>
    <row r="4814" spans="1:17" x14ac:dyDescent="0.25">
      <c r="A4814" t="s">
        <v>331</v>
      </c>
      <c r="B4814" s="23">
        <v>2018</v>
      </c>
      <c r="C4814" s="23" t="s">
        <v>3</v>
      </c>
      <c r="D4814" s="23" t="s">
        <v>58</v>
      </c>
      <c r="E4814" s="23" t="s">
        <v>269</v>
      </c>
      <c r="F4814" s="23" t="s">
        <v>341</v>
      </c>
      <c r="G4814" s="23" t="s">
        <v>492</v>
      </c>
      <c r="H4814" s="32" t="s">
        <v>354</v>
      </c>
      <c r="I4814" s="32" t="s">
        <v>55</v>
      </c>
      <c r="J4814" s="135">
        <v>102</v>
      </c>
      <c r="K4814" s="27">
        <v>8.8239999999999999E-2</v>
      </c>
      <c r="L4814" s="77">
        <v>0.9</v>
      </c>
      <c r="Q4814" s="106"/>
    </row>
    <row r="4815" spans="1:17" x14ac:dyDescent="0.25">
      <c r="A4815" t="s">
        <v>331</v>
      </c>
      <c r="B4815" s="23">
        <v>2019</v>
      </c>
      <c r="C4815" s="23" t="s">
        <v>0</v>
      </c>
      <c r="D4815" s="23" t="s">
        <v>59</v>
      </c>
      <c r="E4815" s="23" t="s">
        <v>269</v>
      </c>
      <c r="F4815" s="23" t="s">
        <v>341</v>
      </c>
      <c r="G4815" s="23" t="s">
        <v>492</v>
      </c>
      <c r="H4815" s="32" t="s">
        <v>354</v>
      </c>
      <c r="I4815" s="32" t="s">
        <v>55</v>
      </c>
      <c r="J4815" s="135">
        <v>84</v>
      </c>
      <c r="K4815" s="27">
        <v>0.32142999999999999</v>
      </c>
      <c r="L4815" s="77">
        <v>0.9</v>
      </c>
      <c r="Q4815" s="106"/>
    </row>
    <row r="4816" spans="1:17" x14ac:dyDescent="0.25">
      <c r="A4816" t="s">
        <v>331</v>
      </c>
      <c r="B4816" s="23">
        <v>2019</v>
      </c>
      <c r="C4816" s="23" t="s">
        <v>1</v>
      </c>
      <c r="D4816" s="23" t="s">
        <v>60</v>
      </c>
      <c r="E4816" s="23" t="s">
        <v>269</v>
      </c>
      <c r="F4816" s="23" t="s">
        <v>341</v>
      </c>
      <c r="G4816" s="23" t="s">
        <v>492</v>
      </c>
      <c r="H4816" s="32" t="s">
        <v>354</v>
      </c>
      <c r="I4816" s="32" t="s">
        <v>55</v>
      </c>
      <c r="J4816" s="135">
        <v>99</v>
      </c>
      <c r="K4816" s="27">
        <v>0.65656999999999999</v>
      </c>
      <c r="L4816" s="77">
        <v>0.9</v>
      </c>
      <c r="Q4816" s="106"/>
    </row>
    <row r="4817" spans="1:17" x14ac:dyDescent="0.25">
      <c r="A4817" t="s">
        <v>331</v>
      </c>
      <c r="B4817" s="23">
        <v>2019</v>
      </c>
      <c r="C4817" s="23" t="s">
        <v>2</v>
      </c>
      <c r="D4817" s="23" t="s">
        <v>61</v>
      </c>
      <c r="E4817" s="23" t="s">
        <v>269</v>
      </c>
      <c r="F4817" s="23" t="s">
        <v>341</v>
      </c>
      <c r="G4817" s="23" t="s">
        <v>492</v>
      </c>
      <c r="H4817" s="32" t="s">
        <v>354</v>
      </c>
      <c r="I4817" s="32" t="s">
        <v>55</v>
      </c>
      <c r="J4817" s="135">
        <v>86</v>
      </c>
      <c r="K4817" s="27">
        <v>0.76744000000000001</v>
      </c>
      <c r="L4817" s="77">
        <v>0.9</v>
      </c>
      <c r="Q4817" s="106"/>
    </row>
    <row r="4818" spans="1:17" x14ac:dyDescent="0.25">
      <c r="A4818" t="s">
        <v>331</v>
      </c>
      <c r="B4818" s="23">
        <v>2019</v>
      </c>
      <c r="C4818" s="23" t="s">
        <v>3</v>
      </c>
      <c r="D4818" s="23" t="s">
        <v>62</v>
      </c>
      <c r="E4818" s="23" t="s">
        <v>269</v>
      </c>
      <c r="F4818" s="23" t="s">
        <v>341</v>
      </c>
      <c r="G4818" s="23" t="s">
        <v>492</v>
      </c>
      <c r="H4818" s="32" t="s">
        <v>354</v>
      </c>
      <c r="I4818" s="32" t="s">
        <v>55</v>
      </c>
      <c r="J4818" s="135">
        <v>102</v>
      </c>
      <c r="K4818" s="27">
        <v>0.71569000000000005</v>
      </c>
      <c r="L4818" s="77">
        <v>0.9</v>
      </c>
      <c r="Q4818" s="106"/>
    </row>
    <row r="4819" spans="1:17" x14ac:dyDescent="0.25">
      <c r="A4819" t="s">
        <v>331</v>
      </c>
      <c r="B4819" s="23">
        <v>2020</v>
      </c>
      <c r="C4819" s="23" t="s">
        <v>0</v>
      </c>
      <c r="D4819" s="23" t="s">
        <v>63</v>
      </c>
      <c r="E4819" s="23" t="s">
        <v>269</v>
      </c>
      <c r="F4819" s="23" t="s">
        <v>341</v>
      </c>
      <c r="G4819" s="23" t="s">
        <v>492</v>
      </c>
      <c r="H4819" s="32" t="s">
        <v>354</v>
      </c>
      <c r="I4819" s="32" t="s">
        <v>55</v>
      </c>
      <c r="J4819" s="135">
        <v>125</v>
      </c>
      <c r="K4819" s="27">
        <v>0.88800000000000001</v>
      </c>
      <c r="L4819" s="77">
        <v>0.9</v>
      </c>
      <c r="Q4819" s="106"/>
    </row>
    <row r="4820" spans="1:17" x14ac:dyDescent="0.25">
      <c r="A4820" t="s">
        <v>331</v>
      </c>
      <c r="B4820" s="23">
        <v>2020</v>
      </c>
      <c r="C4820" s="23" t="s">
        <v>1</v>
      </c>
      <c r="D4820" s="23" t="s">
        <v>64</v>
      </c>
      <c r="E4820" s="23" t="s">
        <v>269</v>
      </c>
      <c r="F4820" s="23" t="s">
        <v>341</v>
      </c>
      <c r="G4820" s="23" t="s">
        <v>492</v>
      </c>
      <c r="H4820" s="32" t="s">
        <v>354</v>
      </c>
      <c r="I4820" s="32" t="s">
        <v>55</v>
      </c>
      <c r="J4820" s="135">
        <v>45</v>
      </c>
      <c r="K4820" s="27">
        <v>0.95555999999999996</v>
      </c>
      <c r="L4820" s="77">
        <v>0.9</v>
      </c>
      <c r="Q4820" s="106"/>
    </row>
    <row r="4821" spans="1:17" x14ac:dyDescent="0.25">
      <c r="A4821" t="s">
        <v>331</v>
      </c>
      <c r="B4821" s="23">
        <v>2020</v>
      </c>
      <c r="C4821" s="23" t="s">
        <v>2</v>
      </c>
      <c r="D4821" s="23" t="s">
        <v>65</v>
      </c>
      <c r="E4821" s="23" t="s">
        <v>269</v>
      </c>
      <c r="F4821" s="23" t="s">
        <v>341</v>
      </c>
      <c r="G4821" s="23" t="s">
        <v>492</v>
      </c>
      <c r="H4821" s="32" t="s">
        <v>354</v>
      </c>
      <c r="I4821" s="32" t="s">
        <v>55</v>
      </c>
      <c r="J4821" s="135">
        <v>70</v>
      </c>
      <c r="K4821" s="27">
        <v>0.65713999999999995</v>
      </c>
      <c r="L4821" s="77">
        <v>0.9</v>
      </c>
      <c r="Q4821" s="106"/>
    </row>
    <row r="4822" spans="1:17" x14ac:dyDescent="0.25">
      <c r="A4822" t="s">
        <v>331</v>
      </c>
      <c r="B4822" s="23">
        <v>2020</v>
      </c>
      <c r="C4822" s="23" t="s">
        <v>3</v>
      </c>
      <c r="D4822" s="23" t="s">
        <v>66</v>
      </c>
      <c r="E4822" s="23" t="s">
        <v>269</v>
      </c>
      <c r="F4822" s="23" t="s">
        <v>341</v>
      </c>
      <c r="G4822" s="23" t="s">
        <v>492</v>
      </c>
      <c r="H4822" s="32" t="s">
        <v>354</v>
      </c>
      <c r="I4822" s="32" t="s">
        <v>55</v>
      </c>
      <c r="J4822" s="135">
        <v>75</v>
      </c>
      <c r="K4822" s="27">
        <v>0.57333000000000001</v>
      </c>
      <c r="L4822" s="77">
        <v>0.9</v>
      </c>
      <c r="Q4822" s="106"/>
    </row>
    <row r="4823" spans="1:17" x14ac:dyDescent="0.25">
      <c r="A4823" t="s">
        <v>331</v>
      </c>
      <c r="B4823" s="23">
        <v>2021</v>
      </c>
      <c r="C4823" s="23" t="s">
        <v>0</v>
      </c>
      <c r="D4823" s="23" t="s">
        <v>67</v>
      </c>
      <c r="E4823" s="23" t="s">
        <v>269</v>
      </c>
      <c r="F4823" s="23" t="s">
        <v>341</v>
      </c>
      <c r="G4823" s="23" t="s">
        <v>492</v>
      </c>
      <c r="H4823" s="32" t="s">
        <v>354</v>
      </c>
      <c r="I4823" s="32" t="s">
        <v>55</v>
      </c>
      <c r="J4823" s="135">
        <v>66</v>
      </c>
      <c r="K4823" s="27">
        <v>0.46970000000000001</v>
      </c>
      <c r="L4823" s="77">
        <v>0.9</v>
      </c>
      <c r="Q4823" s="106"/>
    </row>
    <row r="4824" spans="1:17" x14ac:dyDescent="0.25">
      <c r="A4824" t="s">
        <v>331</v>
      </c>
      <c r="B4824" s="23">
        <v>2021</v>
      </c>
      <c r="C4824" s="23" t="s">
        <v>1</v>
      </c>
      <c r="D4824" s="23" t="s">
        <v>68</v>
      </c>
      <c r="E4824" s="23" t="s">
        <v>269</v>
      </c>
      <c r="F4824" s="23" t="s">
        <v>341</v>
      </c>
      <c r="G4824" s="23" t="s">
        <v>492</v>
      </c>
      <c r="H4824" s="32" t="s">
        <v>354</v>
      </c>
      <c r="I4824" s="32" t="s">
        <v>55</v>
      </c>
      <c r="J4824" s="135">
        <v>83</v>
      </c>
      <c r="K4824" s="27">
        <v>0.74699000000000004</v>
      </c>
      <c r="L4824" s="77">
        <v>0.9</v>
      </c>
      <c r="Q4824" s="106"/>
    </row>
    <row r="4825" spans="1:17" x14ac:dyDescent="0.25">
      <c r="A4825" t="s">
        <v>331</v>
      </c>
      <c r="B4825" s="23">
        <v>2021</v>
      </c>
      <c r="C4825" s="23" t="s">
        <v>2</v>
      </c>
      <c r="D4825" s="23" t="s">
        <v>69</v>
      </c>
      <c r="E4825" s="23" t="s">
        <v>269</v>
      </c>
      <c r="F4825" s="23" t="s">
        <v>341</v>
      </c>
      <c r="G4825" s="23" t="s">
        <v>492</v>
      </c>
      <c r="H4825" s="32" t="s">
        <v>354</v>
      </c>
      <c r="I4825" s="32" t="s">
        <v>55</v>
      </c>
      <c r="J4825" s="135">
        <v>101</v>
      </c>
      <c r="K4825" s="27">
        <v>0.86138999999999999</v>
      </c>
      <c r="L4825" s="77">
        <v>0.9</v>
      </c>
      <c r="Q4825" s="106"/>
    </row>
    <row r="4826" spans="1:17" x14ac:dyDescent="0.25">
      <c r="A4826" t="s">
        <v>331</v>
      </c>
      <c r="B4826" s="23">
        <v>2021</v>
      </c>
      <c r="C4826" s="23" t="s">
        <v>3</v>
      </c>
      <c r="D4826" s="23" t="s">
        <v>70</v>
      </c>
      <c r="E4826" s="23" t="s">
        <v>269</v>
      </c>
      <c r="F4826" s="23" t="s">
        <v>341</v>
      </c>
      <c r="G4826" s="23" t="s">
        <v>492</v>
      </c>
      <c r="H4826" s="32" t="s">
        <v>354</v>
      </c>
      <c r="I4826" s="32" t="s">
        <v>55</v>
      </c>
      <c r="J4826" s="135">
        <v>104</v>
      </c>
      <c r="K4826" s="27">
        <v>0.86538000000000004</v>
      </c>
      <c r="L4826" s="77">
        <v>0.9</v>
      </c>
      <c r="Q4826" s="106"/>
    </row>
    <row r="4827" spans="1:17" x14ac:dyDescent="0.25">
      <c r="A4827" t="s">
        <v>331</v>
      </c>
      <c r="B4827" s="23">
        <v>2022</v>
      </c>
      <c r="C4827" s="23" t="s">
        <v>0</v>
      </c>
      <c r="D4827" s="23" t="s">
        <v>71</v>
      </c>
      <c r="E4827" s="23" t="s">
        <v>269</v>
      </c>
      <c r="F4827" s="23" t="s">
        <v>341</v>
      </c>
      <c r="G4827" s="23" t="s">
        <v>492</v>
      </c>
      <c r="H4827" s="32" t="s">
        <v>354</v>
      </c>
      <c r="I4827" s="32" t="s">
        <v>55</v>
      </c>
      <c r="J4827" s="135">
        <v>108</v>
      </c>
      <c r="K4827" s="27">
        <v>0.83333000000000002</v>
      </c>
      <c r="L4827" s="77">
        <v>0.9</v>
      </c>
      <c r="Q4827" s="106"/>
    </row>
    <row r="4828" spans="1:17" x14ac:dyDescent="0.25">
      <c r="A4828" t="s">
        <v>331</v>
      </c>
      <c r="B4828" s="23">
        <v>2022</v>
      </c>
      <c r="C4828" s="23" t="s">
        <v>1</v>
      </c>
      <c r="D4828" s="23" t="s">
        <v>72</v>
      </c>
      <c r="E4828" s="23" t="s">
        <v>269</v>
      </c>
      <c r="F4828" s="23" t="s">
        <v>341</v>
      </c>
      <c r="G4828" s="23" t="s">
        <v>492</v>
      </c>
      <c r="H4828" s="32" t="s">
        <v>354</v>
      </c>
      <c r="I4828" s="32" t="s">
        <v>55</v>
      </c>
      <c r="J4828" s="135">
        <v>125</v>
      </c>
      <c r="K4828" s="27">
        <v>0.97599999999999998</v>
      </c>
      <c r="L4828" s="77">
        <v>0.9</v>
      </c>
      <c r="Q4828" s="106"/>
    </row>
    <row r="4829" spans="1:17" x14ac:dyDescent="0.25">
      <c r="A4829" t="s">
        <v>331</v>
      </c>
      <c r="B4829" s="23">
        <v>2022</v>
      </c>
      <c r="C4829" s="23" t="s">
        <v>2</v>
      </c>
      <c r="D4829" s="23" t="s">
        <v>73</v>
      </c>
      <c r="E4829" s="23" t="s">
        <v>269</v>
      </c>
      <c r="F4829" s="23" t="s">
        <v>341</v>
      </c>
      <c r="G4829" s="23" t="s">
        <v>492</v>
      </c>
      <c r="H4829" s="32" t="s">
        <v>354</v>
      </c>
      <c r="I4829" s="32" t="s">
        <v>55</v>
      </c>
      <c r="J4829" s="135">
        <v>94</v>
      </c>
      <c r="K4829" s="27">
        <v>0.95745000000000002</v>
      </c>
      <c r="L4829" s="77">
        <v>0.9</v>
      </c>
      <c r="Q4829" s="106"/>
    </row>
    <row r="4830" spans="1:17" x14ac:dyDescent="0.25">
      <c r="A4830" t="s">
        <v>331</v>
      </c>
      <c r="B4830" s="23">
        <v>2022</v>
      </c>
      <c r="C4830" s="23" t="s">
        <v>3</v>
      </c>
      <c r="D4830" s="23" t="s">
        <v>493</v>
      </c>
      <c r="E4830" s="23" t="s">
        <v>269</v>
      </c>
      <c r="F4830" s="23" t="s">
        <v>341</v>
      </c>
      <c r="G4830" s="23" t="s">
        <v>492</v>
      </c>
      <c r="H4830" s="32" t="s">
        <v>354</v>
      </c>
      <c r="I4830" s="32" t="s">
        <v>55</v>
      </c>
      <c r="J4830" s="135">
        <v>97</v>
      </c>
      <c r="K4830" s="27">
        <v>0.94845000000000002</v>
      </c>
      <c r="L4830" s="77">
        <v>0.9</v>
      </c>
      <c r="Q4830" s="106"/>
    </row>
    <row r="4831" spans="1:17" x14ac:dyDescent="0.25">
      <c r="A4831" t="s">
        <v>331</v>
      </c>
      <c r="B4831" s="23">
        <v>2023</v>
      </c>
      <c r="C4831" s="23" t="s">
        <v>0</v>
      </c>
      <c r="D4831" s="23" t="s">
        <v>537</v>
      </c>
      <c r="E4831" s="23" t="s">
        <v>269</v>
      </c>
      <c r="F4831" s="23" t="s">
        <v>341</v>
      </c>
      <c r="G4831" s="23" t="s">
        <v>492</v>
      </c>
      <c r="H4831" s="32" t="s">
        <v>354</v>
      </c>
      <c r="I4831" s="32" t="s">
        <v>55</v>
      </c>
      <c r="J4831" s="135">
        <v>114</v>
      </c>
      <c r="K4831" s="27">
        <v>0.97367999999999999</v>
      </c>
      <c r="L4831" s="77">
        <v>0.9</v>
      </c>
      <c r="Q4831" s="106"/>
    </row>
    <row r="4832" spans="1:17" x14ac:dyDescent="0.25">
      <c r="A4832" t="s">
        <v>331</v>
      </c>
      <c r="B4832" s="23">
        <v>2018</v>
      </c>
      <c r="C4832" s="23" t="s">
        <v>0</v>
      </c>
      <c r="D4832" s="23" t="s">
        <v>54</v>
      </c>
      <c r="E4832" s="23" t="s">
        <v>242</v>
      </c>
      <c r="F4832" s="23" t="s">
        <v>243</v>
      </c>
      <c r="G4832" s="23" t="s">
        <v>492</v>
      </c>
      <c r="H4832" s="32" t="s">
        <v>469</v>
      </c>
      <c r="I4832" s="32" t="s">
        <v>55</v>
      </c>
      <c r="J4832" s="135">
        <v>36</v>
      </c>
      <c r="K4832" s="27">
        <v>0.86111000000000004</v>
      </c>
      <c r="L4832" s="77">
        <v>0.9</v>
      </c>
      <c r="Q4832" s="106"/>
    </row>
    <row r="4833" spans="1:17" x14ac:dyDescent="0.25">
      <c r="A4833" t="s">
        <v>331</v>
      </c>
      <c r="B4833" s="23">
        <v>2018</v>
      </c>
      <c r="C4833" s="23" t="s">
        <v>1</v>
      </c>
      <c r="D4833" s="23" t="s">
        <v>56</v>
      </c>
      <c r="E4833" s="23" t="s">
        <v>242</v>
      </c>
      <c r="F4833" s="23" t="s">
        <v>243</v>
      </c>
      <c r="G4833" s="23" t="s">
        <v>492</v>
      </c>
      <c r="H4833" s="32" t="s">
        <v>469</v>
      </c>
      <c r="I4833" s="32" t="s">
        <v>55</v>
      </c>
      <c r="J4833" s="135">
        <v>45</v>
      </c>
      <c r="K4833" s="27">
        <v>0.97777999999999998</v>
      </c>
      <c r="L4833" s="77">
        <v>0.9</v>
      </c>
      <c r="Q4833" s="106"/>
    </row>
    <row r="4834" spans="1:17" x14ac:dyDescent="0.25">
      <c r="A4834" t="s">
        <v>331</v>
      </c>
      <c r="B4834" s="23">
        <v>2018</v>
      </c>
      <c r="C4834" s="23" t="s">
        <v>2</v>
      </c>
      <c r="D4834" s="23" t="s">
        <v>57</v>
      </c>
      <c r="E4834" s="23" t="s">
        <v>242</v>
      </c>
      <c r="F4834" s="23" t="s">
        <v>243</v>
      </c>
      <c r="G4834" s="23" t="s">
        <v>492</v>
      </c>
      <c r="H4834" s="32" t="s">
        <v>469</v>
      </c>
      <c r="I4834" s="32" t="s">
        <v>55</v>
      </c>
      <c r="J4834" s="135">
        <v>50</v>
      </c>
      <c r="K4834" s="27">
        <v>0.9</v>
      </c>
      <c r="L4834" s="77">
        <v>0.9</v>
      </c>
      <c r="Q4834" s="106"/>
    </row>
    <row r="4835" spans="1:17" x14ac:dyDescent="0.25">
      <c r="A4835" t="s">
        <v>331</v>
      </c>
      <c r="B4835" s="23">
        <v>2018</v>
      </c>
      <c r="C4835" s="23" t="s">
        <v>3</v>
      </c>
      <c r="D4835" s="23" t="s">
        <v>58</v>
      </c>
      <c r="E4835" s="23" t="s">
        <v>242</v>
      </c>
      <c r="F4835" s="23" t="s">
        <v>243</v>
      </c>
      <c r="G4835" s="23" t="s">
        <v>492</v>
      </c>
      <c r="H4835" s="32" t="s">
        <v>469</v>
      </c>
      <c r="I4835" s="32" t="s">
        <v>55</v>
      </c>
      <c r="J4835" s="135">
        <v>35</v>
      </c>
      <c r="K4835" s="27">
        <v>0.97143000000000002</v>
      </c>
      <c r="L4835" s="77">
        <v>0.9</v>
      </c>
      <c r="Q4835" s="106"/>
    </row>
    <row r="4836" spans="1:17" x14ac:dyDescent="0.25">
      <c r="A4836" t="s">
        <v>331</v>
      </c>
      <c r="B4836" s="23">
        <v>2019</v>
      </c>
      <c r="C4836" s="23" t="s">
        <v>0</v>
      </c>
      <c r="D4836" s="23" t="s">
        <v>59</v>
      </c>
      <c r="E4836" s="23" t="s">
        <v>242</v>
      </c>
      <c r="F4836" s="23" t="s">
        <v>243</v>
      </c>
      <c r="G4836" s="23" t="s">
        <v>492</v>
      </c>
      <c r="H4836" s="32" t="s">
        <v>469</v>
      </c>
      <c r="I4836" s="32" t="s">
        <v>55</v>
      </c>
      <c r="J4836" s="135">
        <v>41</v>
      </c>
      <c r="K4836" s="27">
        <v>0.95121999999999995</v>
      </c>
      <c r="L4836" s="77">
        <v>0.9</v>
      </c>
      <c r="Q4836" s="106"/>
    </row>
    <row r="4837" spans="1:17" x14ac:dyDescent="0.25">
      <c r="A4837" t="s">
        <v>331</v>
      </c>
      <c r="B4837" s="23">
        <v>2019</v>
      </c>
      <c r="C4837" s="23" t="s">
        <v>1</v>
      </c>
      <c r="D4837" s="23" t="s">
        <v>60</v>
      </c>
      <c r="E4837" s="23" t="s">
        <v>242</v>
      </c>
      <c r="F4837" s="23" t="s">
        <v>243</v>
      </c>
      <c r="G4837" s="23" t="s">
        <v>492</v>
      </c>
      <c r="H4837" s="32" t="s">
        <v>469</v>
      </c>
      <c r="I4837" s="32" t="s">
        <v>55</v>
      </c>
      <c r="J4837" s="135">
        <v>32</v>
      </c>
      <c r="K4837" s="27">
        <v>0.9375</v>
      </c>
      <c r="L4837" s="77">
        <v>0.9</v>
      </c>
      <c r="Q4837" s="106"/>
    </row>
    <row r="4838" spans="1:17" x14ac:dyDescent="0.25">
      <c r="A4838" t="s">
        <v>331</v>
      </c>
      <c r="B4838" s="23">
        <v>2019</v>
      </c>
      <c r="C4838" s="23" t="s">
        <v>2</v>
      </c>
      <c r="D4838" s="23" t="s">
        <v>61</v>
      </c>
      <c r="E4838" s="23" t="s">
        <v>242</v>
      </c>
      <c r="F4838" s="23" t="s">
        <v>243</v>
      </c>
      <c r="G4838" s="23" t="s">
        <v>492</v>
      </c>
      <c r="H4838" s="32" t="s">
        <v>469</v>
      </c>
      <c r="I4838" s="32" t="s">
        <v>55</v>
      </c>
      <c r="J4838" s="135">
        <v>58</v>
      </c>
      <c r="K4838" s="27">
        <v>0.91378999999999999</v>
      </c>
      <c r="L4838" s="77">
        <v>0.9</v>
      </c>
      <c r="Q4838" s="106"/>
    </row>
    <row r="4839" spans="1:17" x14ac:dyDescent="0.25">
      <c r="A4839" t="s">
        <v>331</v>
      </c>
      <c r="B4839" s="23">
        <v>2019</v>
      </c>
      <c r="C4839" s="23" t="s">
        <v>3</v>
      </c>
      <c r="D4839" s="23" t="s">
        <v>62</v>
      </c>
      <c r="E4839" s="23" t="s">
        <v>242</v>
      </c>
      <c r="F4839" s="23" t="s">
        <v>243</v>
      </c>
      <c r="G4839" s="23" t="s">
        <v>492</v>
      </c>
      <c r="H4839" s="32" t="s">
        <v>469</v>
      </c>
      <c r="I4839" s="32" t="s">
        <v>55</v>
      </c>
      <c r="J4839" s="135">
        <v>30</v>
      </c>
      <c r="K4839" s="27">
        <v>0.93332999999999999</v>
      </c>
      <c r="L4839" s="77">
        <v>0.9</v>
      </c>
      <c r="Q4839" s="106"/>
    </row>
    <row r="4840" spans="1:17" x14ac:dyDescent="0.25">
      <c r="A4840" t="s">
        <v>331</v>
      </c>
      <c r="B4840" s="23">
        <v>2020</v>
      </c>
      <c r="C4840" s="23" t="s">
        <v>0</v>
      </c>
      <c r="D4840" s="23" t="s">
        <v>63</v>
      </c>
      <c r="E4840" s="23" t="s">
        <v>242</v>
      </c>
      <c r="F4840" s="23" t="s">
        <v>243</v>
      </c>
      <c r="G4840" s="23" t="s">
        <v>492</v>
      </c>
      <c r="H4840" s="32" t="s">
        <v>469</v>
      </c>
      <c r="I4840" s="32" t="s">
        <v>55</v>
      </c>
      <c r="J4840" s="135">
        <v>41</v>
      </c>
      <c r="K4840" s="27">
        <v>0.92683000000000004</v>
      </c>
      <c r="L4840" s="77">
        <v>0.9</v>
      </c>
      <c r="Q4840" s="106"/>
    </row>
    <row r="4841" spans="1:17" x14ac:dyDescent="0.25">
      <c r="A4841" t="s">
        <v>331</v>
      </c>
      <c r="B4841" s="23">
        <v>2020</v>
      </c>
      <c r="C4841" s="23" t="s">
        <v>1</v>
      </c>
      <c r="D4841" s="23" t="s">
        <v>64</v>
      </c>
      <c r="E4841" s="23" t="s">
        <v>242</v>
      </c>
      <c r="F4841" s="23" t="s">
        <v>243</v>
      </c>
      <c r="G4841" s="23" t="s">
        <v>492</v>
      </c>
      <c r="H4841" s="32" t="s">
        <v>469</v>
      </c>
      <c r="I4841" s="32" t="s">
        <v>55</v>
      </c>
      <c r="J4841" s="135">
        <v>36</v>
      </c>
      <c r="K4841" s="27">
        <v>0.97221999999999997</v>
      </c>
      <c r="L4841" s="77">
        <v>0.9</v>
      </c>
      <c r="Q4841" s="106"/>
    </row>
    <row r="4842" spans="1:17" x14ac:dyDescent="0.25">
      <c r="A4842" t="s">
        <v>331</v>
      </c>
      <c r="B4842" s="23">
        <v>2020</v>
      </c>
      <c r="C4842" s="23" t="s">
        <v>2</v>
      </c>
      <c r="D4842" s="23" t="s">
        <v>65</v>
      </c>
      <c r="E4842" s="23" t="s">
        <v>242</v>
      </c>
      <c r="F4842" s="23" t="s">
        <v>243</v>
      </c>
      <c r="G4842" s="23" t="s">
        <v>492</v>
      </c>
      <c r="H4842" s="32" t="s">
        <v>469</v>
      </c>
      <c r="I4842" s="32" t="s">
        <v>55</v>
      </c>
      <c r="J4842" s="135">
        <v>52</v>
      </c>
      <c r="K4842" s="27">
        <v>0.94230999999999998</v>
      </c>
      <c r="L4842" s="77">
        <v>0.9</v>
      </c>
      <c r="Q4842" s="106"/>
    </row>
    <row r="4843" spans="1:17" x14ac:dyDescent="0.25">
      <c r="A4843" t="s">
        <v>331</v>
      </c>
      <c r="B4843" s="23">
        <v>2020</v>
      </c>
      <c r="C4843" s="23" t="s">
        <v>3</v>
      </c>
      <c r="D4843" s="23" t="s">
        <v>66</v>
      </c>
      <c r="E4843" s="23" t="s">
        <v>242</v>
      </c>
      <c r="F4843" s="23" t="s">
        <v>243</v>
      </c>
      <c r="G4843" s="23" t="s">
        <v>492</v>
      </c>
      <c r="H4843" s="32" t="s">
        <v>469</v>
      </c>
      <c r="I4843" s="32" t="s">
        <v>55</v>
      </c>
      <c r="J4843" s="135">
        <v>45</v>
      </c>
      <c r="K4843" s="27">
        <v>0.95555999999999996</v>
      </c>
      <c r="L4843" s="77">
        <v>0.9</v>
      </c>
      <c r="Q4843" s="106"/>
    </row>
    <row r="4844" spans="1:17" x14ac:dyDescent="0.25">
      <c r="A4844" t="s">
        <v>331</v>
      </c>
      <c r="B4844" s="23">
        <v>2021</v>
      </c>
      <c r="C4844" s="23" t="s">
        <v>0</v>
      </c>
      <c r="D4844" s="23" t="s">
        <v>67</v>
      </c>
      <c r="E4844" s="23" t="s">
        <v>242</v>
      </c>
      <c r="F4844" s="23" t="s">
        <v>243</v>
      </c>
      <c r="G4844" s="23" t="s">
        <v>492</v>
      </c>
      <c r="H4844" s="32" t="s">
        <v>469</v>
      </c>
      <c r="I4844" s="32" t="s">
        <v>55</v>
      </c>
      <c r="J4844" s="135">
        <v>41</v>
      </c>
      <c r="K4844" s="27">
        <v>0.90244000000000002</v>
      </c>
      <c r="L4844" s="77">
        <v>0.9</v>
      </c>
      <c r="Q4844" s="106"/>
    </row>
    <row r="4845" spans="1:17" x14ac:dyDescent="0.25">
      <c r="A4845" t="s">
        <v>331</v>
      </c>
      <c r="B4845" s="23">
        <v>2021</v>
      </c>
      <c r="C4845" s="23" t="s">
        <v>1</v>
      </c>
      <c r="D4845" s="23" t="s">
        <v>68</v>
      </c>
      <c r="E4845" s="23" t="s">
        <v>242</v>
      </c>
      <c r="F4845" s="23" t="s">
        <v>243</v>
      </c>
      <c r="G4845" s="23" t="s">
        <v>492</v>
      </c>
      <c r="H4845" s="32" t="s">
        <v>469</v>
      </c>
      <c r="I4845" s="32" t="s">
        <v>55</v>
      </c>
      <c r="J4845" s="135">
        <v>36</v>
      </c>
      <c r="K4845" s="27">
        <v>0.83333000000000002</v>
      </c>
      <c r="L4845" s="77">
        <v>0.9</v>
      </c>
      <c r="Q4845" s="106"/>
    </row>
    <row r="4846" spans="1:17" x14ac:dyDescent="0.25">
      <c r="A4846" t="s">
        <v>331</v>
      </c>
      <c r="B4846" s="23">
        <v>2021</v>
      </c>
      <c r="C4846" s="23" t="s">
        <v>2</v>
      </c>
      <c r="D4846" s="23" t="s">
        <v>69</v>
      </c>
      <c r="E4846" s="23" t="s">
        <v>242</v>
      </c>
      <c r="F4846" s="23" t="s">
        <v>243</v>
      </c>
      <c r="G4846" s="23" t="s">
        <v>492</v>
      </c>
      <c r="H4846" s="32" t="s">
        <v>469</v>
      </c>
      <c r="I4846" s="32" t="s">
        <v>55</v>
      </c>
      <c r="J4846" s="135">
        <v>44</v>
      </c>
      <c r="K4846" s="27">
        <v>0.93181999999999998</v>
      </c>
      <c r="L4846" s="77">
        <v>0.9</v>
      </c>
      <c r="Q4846" s="106"/>
    </row>
    <row r="4847" spans="1:17" x14ac:dyDescent="0.25">
      <c r="A4847" t="s">
        <v>331</v>
      </c>
      <c r="B4847" s="23">
        <v>2021</v>
      </c>
      <c r="C4847" s="23" t="s">
        <v>3</v>
      </c>
      <c r="D4847" s="23" t="s">
        <v>70</v>
      </c>
      <c r="E4847" s="23" t="s">
        <v>242</v>
      </c>
      <c r="F4847" s="23" t="s">
        <v>243</v>
      </c>
      <c r="G4847" s="23" t="s">
        <v>492</v>
      </c>
      <c r="H4847" s="32" t="s">
        <v>469</v>
      </c>
      <c r="I4847" s="32" t="s">
        <v>55</v>
      </c>
      <c r="J4847" s="135">
        <v>56</v>
      </c>
      <c r="K4847" s="27">
        <v>0.875</v>
      </c>
      <c r="L4847" s="77">
        <v>0.9</v>
      </c>
      <c r="Q4847" s="106"/>
    </row>
    <row r="4848" spans="1:17" x14ac:dyDescent="0.25">
      <c r="A4848" t="s">
        <v>331</v>
      </c>
      <c r="B4848" s="23">
        <v>2022</v>
      </c>
      <c r="C4848" s="23" t="s">
        <v>0</v>
      </c>
      <c r="D4848" s="23" t="s">
        <v>71</v>
      </c>
      <c r="E4848" s="23" t="s">
        <v>242</v>
      </c>
      <c r="F4848" s="23" t="s">
        <v>243</v>
      </c>
      <c r="G4848" s="23" t="s">
        <v>492</v>
      </c>
      <c r="H4848" s="32" t="s">
        <v>469</v>
      </c>
      <c r="I4848" s="32" t="s">
        <v>55</v>
      </c>
      <c r="J4848" s="135">
        <v>42</v>
      </c>
      <c r="K4848" s="27">
        <v>0.92857000000000001</v>
      </c>
      <c r="L4848" s="77">
        <v>0.9</v>
      </c>
      <c r="Q4848" s="106"/>
    </row>
    <row r="4849" spans="1:17" x14ac:dyDescent="0.25">
      <c r="A4849" t="s">
        <v>331</v>
      </c>
      <c r="B4849" s="23">
        <v>2022</v>
      </c>
      <c r="C4849" s="23" t="s">
        <v>1</v>
      </c>
      <c r="D4849" s="23" t="s">
        <v>72</v>
      </c>
      <c r="E4849" s="23" t="s">
        <v>242</v>
      </c>
      <c r="F4849" s="23" t="s">
        <v>243</v>
      </c>
      <c r="G4849" s="23" t="s">
        <v>492</v>
      </c>
      <c r="H4849" s="32" t="s">
        <v>469</v>
      </c>
      <c r="I4849" s="32" t="s">
        <v>55</v>
      </c>
      <c r="J4849" s="135">
        <v>38</v>
      </c>
      <c r="K4849" s="27">
        <v>0.89473999999999998</v>
      </c>
      <c r="L4849" s="77">
        <v>0.9</v>
      </c>
      <c r="Q4849" s="106"/>
    </row>
    <row r="4850" spans="1:17" x14ac:dyDescent="0.25">
      <c r="A4850" t="s">
        <v>331</v>
      </c>
      <c r="B4850" s="23">
        <v>2022</v>
      </c>
      <c r="C4850" s="23" t="s">
        <v>2</v>
      </c>
      <c r="D4850" s="23" t="s">
        <v>73</v>
      </c>
      <c r="E4850" s="23" t="s">
        <v>242</v>
      </c>
      <c r="F4850" s="23" t="s">
        <v>243</v>
      </c>
      <c r="G4850" s="23" t="s">
        <v>492</v>
      </c>
      <c r="H4850" s="32" t="s">
        <v>469</v>
      </c>
      <c r="I4850" s="32" t="s">
        <v>55</v>
      </c>
      <c r="J4850" s="135">
        <v>52</v>
      </c>
      <c r="K4850" s="27">
        <v>0.94230999999999998</v>
      </c>
      <c r="L4850" s="77">
        <v>0.9</v>
      </c>
      <c r="Q4850" s="106"/>
    </row>
    <row r="4851" spans="1:17" x14ac:dyDescent="0.25">
      <c r="A4851" t="s">
        <v>331</v>
      </c>
      <c r="B4851" s="23">
        <v>2022</v>
      </c>
      <c r="C4851" s="23" t="s">
        <v>3</v>
      </c>
      <c r="D4851" s="23" t="s">
        <v>493</v>
      </c>
      <c r="E4851" s="23" t="s">
        <v>242</v>
      </c>
      <c r="F4851" s="23" t="s">
        <v>243</v>
      </c>
      <c r="G4851" s="23" t="s">
        <v>492</v>
      </c>
      <c r="H4851" s="32" t="s">
        <v>469</v>
      </c>
      <c r="I4851" s="32" t="s">
        <v>55</v>
      </c>
      <c r="J4851" s="135">
        <v>55</v>
      </c>
      <c r="K4851" s="27">
        <v>0.98182000000000003</v>
      </c>
      <c r="L4851" s="77">
        <v>0.9</v>
      </c>
      <c r="Q4851" s="106"/>
    </row>
    <row r="4852" spans="1:17" x14ac:dyDescent="0.25">
      <c r="A4852" t="s">
        <v>331</v>
      </c>
      <c r="B4852" s="23">
        <v>2023</v>
      </c>
      <c r="C4852" s="23" t="s">
        <v>0</v>
      </c>
      <c r="D4852" s="23" t="s">
        <v>537</v>
      </c>
      <c r="E4852" s="23" t="s">
        <v>242</v>
      </c>
      <c r="F4852" s="23" t="s">
        <v>243</v>
      </c>
      <c r="G4852" s="23" t="s">
        <v>492</v>
      </c>
      <c r="H4852" s="32" t="s">
        <v>469</v>
      </c>
      <c r="I4852" s="32" t="s">
        <v>55</v>
      </c>
      <c r="J4852" s="135">
        <v>42</v>
      </c>
      <c r="K4852" s="27">
        <v>0.90476000000000001</v>
      </c>
      <c r="L4852" s="77">
        <v>0.9</v>
      </c>
      <c r="Q4852" s="106"/>
    </row>
    <row r="4853" spans="1:17" x14ac:dyDescent="0.25">
      <c r="A4853" t="s">
        <v>331</v>
      </c>
      <c r="B4853" s="23">
        <v>2018</v>
      </c>
      <c r="C4853" s="23" t="s">
        <v>0</v>
      </c>
      <c r="D4853" s="23" t="s">
        <v>54</v>
      </c>
      <c r="E4853" s="23" t="s">
        <v>244</v>
      </c>
      <c r="F4853" s="23" t="s">
        <v>245</v>
      </c>
      <c r="G4853" s="23" t="s">
        <v>492</v>
      </c>
      <c r="H4853" s="32" t="s">
        <v>354</v>
      </c>
      <c r="I4853" s="32" t="s">
        <v>55</v>
      </c>
      <c r="J4853" s="135">
        <v>92</v>
      </c>
      <c r="K4853" s="27">
        <v>0.85870000000000002</v>
      </c>
      <c r="L4853" s="77">
        <v>0.9</v>
      </c>
      <c r="Q4853" s="106"/>
    </row>
    <row r="4854" spans="1:17" x14ac:dyDescent="0.25">
      <c r="A4854" t="s">
        <v>331</v>
      </c>
      <c r="B4854" s="23">
        <v>2018</v>
      </c>
      <c r="C4854" s="23" t="s">
        <v>1</v>
      </c>
      <c r="D4854" s="23" t="s">
        <v>56</v>
      </c>
      <c r="E4854" s="23" t="s">
        <v>244</v>
      </c>
      <c r="F4854" s="23" t="s">
        <v>245</v>
      </c>
      <c r="G4854" s="23" t="s">
        <v>492</v>
      </c>
      <c r="H4854" s="32" t="s">
        <v>354</v>
      </c>
      <c r="I4854" s="32" t="s">
        <v>55</v>
      </c>
      <c r="J4854" s="135">
        <v>100</v>
      </c>
      <c r="K4854" s="27">
        <v>0.75</v>
      </c>
      <c r="L4854" s="77">
        <v>0.9</v>
      </c>
      <c r="Q4854" s="106"/>
    </row>
    <row r="4855" spans="1:17" x14ac:dyDescent="0.25">
      <c r="A4855" t="s">
        <v>331</v>
      </c>
      <c r="B4855" s="23">
        <v>2018</v>
      </c>
      <c r="C4855" s="23" t="s">
        <v>2</v>
      </c>
      <c r="D4855" s="23" t="s">
        <v>57</v>
      </c>
      <c r="E4855" s="23" t="s">
        <v>244</v>
      </c>
      <c r="F4855" s="23" t="s">
        <v>245</v>
      </c>
      <c r="G4855" s="23" t="s">
        <v>492</v>
      </c>
      <c r="H4855" s="32" t="s">
        <v>354</v>
      </c>
      <c r="I4855" s="32" t="s">
        <v>55</v>
      </c>
      <c r="J4855" s="135">
        <v>96</v>
      </c>
      <c r="K4855" s="27">
        <v>0.77083000000000002</v>
      </c>
      <c r="L4855" s="77">
        <v>0.9</v>
      </c>
      <c r="Q4855" s="106"/>
    </row>
    <row r="4856" spans="1:17" x14ac:dyDescent="0.25">
      <c r="A4856" t="s">
        <v>331</v>
      </c>
      <c r="B4856" s="23">
        <v>2018</v>
      </c>
      <c r="C4856" s="23" t="s">
        <v>3</v>
      </c>
      <c r="D4856" s="23" t="s">
        <v>58</v>
      </c>
      <c r="E4856" s="23" t="s">
        <v>244</v>
      </c>
      <c r="F4856" s="23" t="s">
        <v>245</v>
      </c>
      <c r="G4856" s="23" t="s">
        <v>492</v>
      </c>
      <c r="H4856" s="32" t="s">
        <v>354</v>
      </c>
      <c r="I4856" s="32" t="s">
        <v>55</v>
      </c>
      <c r="J4856" s="135">
        <v>131</v>
      </c>
      <c r="K4856" s="27">
        <v>0.87785999999999997</v>
      </c>
      <c r="L4856" s="77">
        <v>0.9</v>
      </c>
      <c r="Q4856" s="106"/>
    </row>
    <row r="4857" spans="1:17" x14ac:dyDescent="0.25">
      <c r="A4857" t="s">
        <v>331</v>
      </c>
      <c r="B4857" s="23">
        <v>2019</v>
      </c>
      <c r="C4857" s="23" t="s">
        <v>0</v>
      </c>
      <c r="D4857" s="23" t="s">
        <v>59</v>
      </c>
      <c r="E4857" s="23" t="s">
        <v>244</v>
      </c>
      <c r="F4857" s="23" t="s">
        <v>245</v>
      </c>
      <c r="G4857" s="23" t="s">
        <v>492</v>
      </c>
      <c r="H4857" s="32" t="s">
        <v>354</v>
      </c>
      <c r="I4857" s="32" t="s">
        <v>55</v>
      </c>
      <c r="J4857" s="135">
        <v>112</v>
      </c>
      <c r="K4857" s="27">
        <v>0.9375</v>
      </c>
      <c r="L4857" s="77">
        <v>0.9</v>
      </c>
      <c r="Q4857" s="106"/>
    </row>
    <row r="4858" spans="1:17" x14ac:dyDescent="0.25">
      <c r="A4858" t="s">
        <v>331</v>
      </c>
      <c r="B4858" s="23">
        <v>2019</v>
      </c>
      <c r="C4858" s="23" t="s">
        <v>1</v>
      </c>
      <c r="D4858" s="23" t="s">
        <v>60</v>
      </c>
      <c r="E4858" s="23" t="s">
        <v>244</v>
      </c>
      <c r="F4858" s="23" t="s">
        <v>245</v>
      </c>
      <c r="G4858" s="23" t="s">
        <v>492</v>
      </c>
      <c r="H4858" s="32" t="s">
        <v>354</v>
      </c>
      <c r="I4858" s="32" t="s">
        <v>55</v>
      </c>
      <c r="J4858" s="135">
        <v>112</v>
      </c>
      <c r="K4858" s="27">
        <v>0.83928999999999998</v>
      </c>
      <c r="L4858" s="77">
        <v>0.9</v>
      </c>
      <c r="Q4858" s="106"/>
    </row>
    <row r="4859" spans="1:17" x14ac:dyDescent="0.25">
      <c r="A4859" t="s">
        <v>331</v>
      </c>
      <c r="B4859" s="23">
        <v>2019</v>
      </c>
      <c r="C4859" s="23" t="s">
        <v>2</v>
      </c>
      <c r="D4859" s="23" t="s">
        <v>61</v>
      </c>
      <c r="E4859" s="23" t="s">
        <v>244</v>
      </c>
      <c r="F4859" s="23" t="s">
        <v>245</v>
      </c>
      <c r="G4859" s="23" t="s">
        <v>492</v>
      </c>
      <c r="H4859" s="32" t="s">
        <v>354</v>
      </c>
      <c r="I4859" s="32" t="s">
        <v>55</v>
      </c>
      <c r="J4859" s="135">
        <v>114</v>
      </c>
      <c r="K4859" s="27">
        <v>0.94737000000000005</v>
      </c>
      <c r="L4859" s="77">
        <v>0.9</v>
      </c>
      <c r="Q4859" s="106"/>
    </row>
    <row r="4860" spans="1:17" x14ac:dyDescent="0.25">
      <c r="A4860" t="s">
        <v>331</v>
      </c>
      <c r="B4860" s="23">
        <v>2019</v>
      </c>
      <c r="C4860" s="23" t="s">
        <v>3</v>
      </c>
      <c r="D4860" s="23" t="s">
        <v>62</v>
      </c>
      <c r="E4860" s="23" t="s">
        <v>244</v>
      </c>
      <c r="F4860" s="23" t="s">
        <v>245</v>
      </c>
      <c r="G4860" s="23" t="s">
        <v>492</v>
      </c>
      <c r="H4860" s="32" t="s">
        <v>354</v>
      </c>
      <c r="I4860" s="32" t="s">
        <v>55</v>
      </c>
      <c r="J4860" s="135">
        <v>105</v>
      </c>
      <c r="K4860" s="27">
        <v>0.98094999999999999</v>
      </c>
      <c r="L4860" s="77">
        <v>0.9</v>
      </c>
      <c r="Q4860" s="106"/>
    </row>
    <row r="4861" spans="1:17" x14ac:dyDescent="0.25">
      <c r="A4861" t="s">
        <v>331</v>
      </c>
      <c r="B4861" s="23">
        <v>2020</v>
      </c>
      <c r="C4861" s="23" t="s">
        <v>0</v>
      </c>
      <c r="D4861" s="23" t="s">
        <v>63</v>
      </c>
      <c r="E4861" s="23" t="s">
        <v>244</v>
      </c>
      <c r="F4861" s="23" t="s">
        <v>245</v>
      </c>
      <c r="G4861" s="23" t="s">
        <v>492</v>
      </c>
      <c r="H4861" s="32" t="s">
        <v>354</v>
      </c>
      <c r="I4861" s="32" t="s">
        <v>55</v>
      </c>
      <c r="J4861" s="135">
        <v>109</v>
      </c>
      <c r="K4861" s="27">
        <v>0.90825999999999996</v>
      </c>
      <c r="L4861" s="77">
        <v>0.9</v>
      </c>
      <c r="Q4861" s="106"/>
    </row>
    <row r="4862" spans="1:17" x14ac:dyDescent="0.25">
      <c r="A4862" t="s">
        <v>331</v>
      </c>
      <c r="B4862" s="23">
        <v>2020</v>
      </c>
      <c r="C4862" s="23" t="s">
        <v>1</v>
      </c>
      <c r="D4862" s="23" t="s">
        <v>64</v>
      </c>
      <c r="E4862" s="23" t="s">
        <v>244</v>
      </c>
      <c r="F4862" s="23" t="s">
        <v>245</v>
      </c>
      <c r="G4862" s="23" t="s">
        <v>492</v>
      </c>
      <c r="H4862" s="32" t="s">
        <v>354</v>
      </c>
      <c r="I4862" s="32" t="s">
        <v>55</v>
      </c>
      <c r="J4862" s="135">
        <v>44</v>
      </c>
      <c r="K4862" s="27">
        <v>0.97726999999999997</v>
      </c>
      <c r="L4862" s="77">
        <v>0.9</v>
      </c>
      <c r="Q4862" s="106"/>
    </row>
    <row r="4863" spans="1:17" x14ac:dyDescent="0.25">
      <c r="A4863" t="s">
        <v>331</v>
      </c>
      <c r="B4863" s="23">
        <v>2020</v>
      </c>
      <c r="C4863" s="23" t="s">
        <v>2</v>
      </c>
      <c r="D4863" s="23" t="s">
        <v>65</v>
      </c>
      <c r="E4863" s="23" t="s">
        <v>244</v>
      </c>
      <c r="F4863" s="23" t="s">
        <v>245</v>
      </c>
      <c r="G4863" s="23" t="s">
        <v>492</v>
      </c>
      <c r="H4863" s="32" t="s">
        <v>354</v>
      </c>
      <c r="I4863" s="32" t="s">
        <v>55</v>
      </c>
      <c r="J4863" s="135">
        <v>68</v>
      </c>
      <c r="K4863" s="27">
        <v>0.85294000000000003</v>
      </c>
      <c r="L4863" s="77">
        <v>0.9</v>
      </c>
      <c r="Q4863" s="106"/>
    </row>
    <row r="4864" spans="1:17" x14ac:dyDescent="0.25">
      <c r="A4864" t="s">
        <v>331</v>
      </c>
      <c r="B4864" s="23">
        <v>2020</v>
      </c>
      <c r="C4864" s="23" t="s">
        <v>3</v>
      </c>
      <c r="D4864" s="23" t="s">
        <v>66</v>
      </c>
      <c r="E4864" s="23" t="s">
        <v>244</v>
      </c>
      <c r="F4864" s="23" t="s">
        <v>245</v>
      </c>
      <c r="G4864" s="23" t="s">
        <v>492</v>
      </c>
      <c r="H4864" s="32" t="s">
        <v>354</v>
      </c>
      <c r="I4864" s="32" t="s">
        <v>55</v>
      </c>
      <c r="J4864" s="135">
        <v>101</v>
      </c>
      <c r="K4864" s="27">
        <v>0.89109000000000005</v>
      </c>
      <c r="L4864" s="77">
        <v>0.9</v>
      </c>
      <c r="Q4864" s="106"/>
    </row>
    <row r="4865" spans="1:17" x14ac:dyDescent="0.25">
      <c r="A4865" t="s">
        <v>331</v>
      </c>
      <c r="B4865" s="23">
        <v>2021</v>
      </c>
      <c r="C4865" s="23" t="s">
        <v>0</v>
      </c>
      <c r="D4865" s="23" t="s">
        <v>67</v>
      </c>
      <c r="E4865" s="23" t="s">
        <v>244</v>
      </c>
      <c r="F4865" s="23" t="s">
        <v>245</v>
      </c>
      <c r="G4865" s="23" t="s">
        <v>492</v>
      </c>
      <c r="H4865" s="32" t="s">
        <v>354</v>
      </c>
      <c r="I4865" s="32" t="s">
        <v>55</v>
      </c>
      <c r="J4865" s="135">
        <v>94</v>
      </c>
      <c r="K4865" s="27">
        <v>0.96809000000000001</v>
      </c>
      <c r="L4865" s="77">
        <v>0.9</v>
      </c>
      <c r="Q4865" s="106"/>
    </row>
    <row r="4866" spans="1:17" x14ac:dyDescent="0.25">
      <c r="A4866" t="s">
        <v>331</v>
      </c>
      <c r="B4866" s="23">
        <v>2021</v>
      </c>
      <c r="C4866" s="23" t="s">
        <v>1</v>
      </c>
      <c r="D4866" s="23" t="s">
        <v>68</v>
      </c>
      <c r="E4866" s="23" t="s">
        <v>244</v>
      </c>
      <c r="F4866" s="23" t="s">
        <v>245</v>
      </c>
      <c r="G4866" s="23" t="s">
        <v>492</v>
      </c>
      <c r="H4866" s="32" t="s">
        <v>354</v>
      </c>
      <c r="I4866" s="32" t="s">
        <v>55</v>
      </c>
      <c r="J4866" s="135">
        <v>107</v>
      </c>
      <c r="K4866" s="27">
        <v>0.98131000000000002</v>
      </c>
      <c r="L4866" s="77">
        <v>0.9</v>
      </c>
      <c r="Q4866" s="106"/>
    </row>
    <row r="4867" spans="1:17" x14ac:dyDescent="0.25">
      <c r="A4867" t="s">
        <v>331</v>
      </c>
      <c r="B4867" s="23">
        <v>2021</v>
      </c>
      <c r="C4867" s="23" t="s">
        <v>2</v>
      </c>
      <c r="D4867" s="23" t="s">
        <v>69</v>
      </c>
      <c r="E4867" s="23" t="s">
        <v>244</v>
      </c>
      <c r="F4867" s="23" t="s">
        <v>245</v>
      </c>
      <c r="G4867" s="23" t="s">
        <v>492</v>
      </c>
      <c r="H4867" s="32" t="s">
        <v>354</v>
      </c>
      <c r="I4867" s="32" t="s">
        <v>55</v>
      </c>
      <c r="J4867" s="135">
        <v>104</v>
      </c>
      <c r="K4867" s="27">
        <v>0.96153999999999995</v>
      </c>
      <c r="L4867" s="77">
        <v>0.9</v>
      </c>
      <c r="Q4867" s="106"/>
    </row>
    <row r="4868" spans="1:17" x14ac:dyDescent="0.25">
      <c r="A4868" t="s">
        <v>331</v>
      </c>
      <c r="B4868" s="23">
        <v>2021</v>
      </c>
      <c r="C4868" s="23" t="s">
        <v>3</v>
      </c>
      <c r="D4868" s="23" t="s">
        <v>70</v>
      </c>
      <c r="E4868" s="23" t="s">
        <v>244</v>
      </c>
      <c r="F4868" s="23" t="s">
        <v>245</v>
      </c>
      <c r="G4868" s="23" t="s">
        <v>492</v>
      </c>
      <c r="H4868" s="32" t="s">
        <v>354</v>
      </c>
      <c r="I4868" s="32" t="s">
        <v>55</v>
      </c>
      <c r="J4868" s="135">
        <v>128</v>
      </c>
      <c r="K4868" s="27">
        <v>0.86719000000000002</v>
      </c>
      <c r="L4868" s="77">
        <v>0.9</v>
      </c>
      <c r="Q4868" s="106"/>
    </row>
    <row r="4869" spans="1:17" x14ac:dyDescent="0.25">
      <c r="A4869" t="s">
        <v>331</v>
      </c>
      <c r="B4869" s="23">
        <v>2022</v>
      </c>
      <c r="C4869" s="23" t="s">
        <v>0</v>
      </c>
      <c r="D4869" s="23" t="s">
        <v>71</v>
      </c>
      <c r="E4869" s="23" t="s">
        <v>244</v>
      </c>
      <c r="F4869" s="23" t="s">
        <v>245</v>
      </c>
      <c r="G4869" s="23" t="s">
        <v>492</v>
      </c>
      <c r="H4869" s="32" t="s">
        <v>354</v>
      </c>
      <c r="I4869" s="32" t="s">
        <v>55</v>
      </c>
      <c r="J4869" s="135">
        <v>121</v>
      </c>
      <c r="K4869" s="27">
        <v>0.91735999999999995</v>
      </c>
      <c r="L4869" s="77">
        <v>0.9</v>
      </c>
      <c r="Q4869" s="106"/>
    </row>
    <row r="4870" spans="1:17" x14ac:dyDescent="0.25">
      <c r="A4870" t="s">
        <v>331</v>
      </c>
      <c r="B4870" s="23">
        <v>2022</v>
      </c>
      <c r="C4870" s="23" t="s">
        <v>1</v>
      </c>
      <c r="D4870" s="23" t="s">
        <v>72</v>
      </c>
      <c r="E4870" s="23" t="s">
        <v>244</v>
      </c>
      <c r="F4870" s="23" t="s">
        <v>245</v>
      </c>
      <c r="G4870" s="23" t="s">
        <v>492</v>
      </c>
      <c r="H4870" s="32" t="s">
        <v>354</v>
      </c>
      <c r="I4870" s="32" t="s">
        <v>55</v>
      </c>
      <c r="J4870" s="135">
        <v>100</v>
      </c>
      <c r="K4870" s="27">
        <v>0.95</v>
      </c>
      <c r="L4870" s="77">
        <v>0.9</v>
      </c>
      <c r="Q4870" s="106"/>
    </row>
    <row r="4871" spans="1:17" x14ac:dyDescent="0.25">
      <c r="A4871" t="s">
        <v>331</v>
      </c>
      <c r="B4871" s="23">
        <v>2022</v>
      </c>
      <c r="C4871" s="23" t="s">
        <v>2</v>
      </c>
      <c r="D4871" s="23" t="s">
        <v>73</v>
      </c>
      <c r="E4871" s="23" t="s">
        <v>244</v>
      </c>
      <c r="F4871" s="23" t="s">
        <v>245</v>
      </c>
      <c r="G4871" s="23" t="s">
        <v>492</v>
      </c>
      <c r="H4871" s="32" t="s">
        <v>354</v>
      </c>
      <c r="I4871" s="32" t="s">
        <v>55</v>
      </c>
      <c r="J4871" s="135">
        <v>117</v>
      </c>
      <c r="K4871" s="27">
        <v>0.89744000000000002</v>
      </c>
      <c r="L4871" s="77">
        <v>0.9</v>
      </c>
      <c r="Q4871" s="106"/>
    </row>
    <row r="4872" spans="1:17" x14ac:dyDescent="0.25">
      <c r="A4872" t="s">
        <v>331</v>
      </c>
      <c r="B4872" s="23">
        <v>2022</v>
      </c>
      <c r="C4872" s="23" t="s">
        <v>3</v>
      </c>
      <c r="D4872" s="23" t="s">
        <v>493</v>
      </c>
      <c r="E4872" s="23" t="s">
        <v>244</v>
      </c>
      <c r="F4872" s="23" t="s">
        <v>245</v>
      </c>
      <c r="G4872" s="23" t="s">
        <v>492</v>
      </c>
      <c r="H4872" s="32" t="s">
        <v>354</v>
      </c>
      <c r="I4872" s="32" t="s">
        <v>55</v>
      </c>
      <c r="J4872" s="135">
        <v>88</v>
      </c>
      <c r="K4872" s="27">
        <v>0.68181999999999998</v>
      </c>
      <c r="L4872" s="77">
        <v>0.9</v>
      </c>
      <c r="Q4872" s="106"/>
    </row>
    <row r="4873" spans="1:17" x14ac:dyDescent="0.25">
      <c r="A4873" t="s">
        <v>331</v>
      </c>
      <c r="B4873" s="23">
        <v>2023</v>
      </c>
      <c r="C4873" s="23" t="s">
        <v>0</v>
      </c>
      <c r="D4873" s="23" t="s">
        <v>537</v>
      </c>
      <c r="E4873" s="23" t="s">
        <v>244</v>
      </c>
      <c r="F4873" s="23" t="s">
        <v>245</v>
      </c>
      <c r="G4873" s="23" t="s">
        <v>492</v>
      </c>
      <c r="H4873" s="32" t="s">
        <v>354</v>
      </c>
      <c r="I4873" s="32" t="s">
        <v>55</v>
      </c>
      <c r="J4873" s="135">
        <v>101</v>
      </c>
      <c r="K4873" s="27">
        <v>0.84157999999999999</v>
      </c>
      <c r="L4873" s="77">
        <v>0.9</v>
      </c>
      <c r="Q4873" s="106"/>
    </row>
    <row r="4874" spans="1:17" x14ac:dyDescent="0.25">
      <c r="A4874" t="s">
        <v>331</v>
      </c>
      <c r="B4874" s="23">
        <v>2018</v>
      </c>
      <c r="C4874" s="23" t="s">
        <v>0</v>
      </c>
      <c r="D4874" s="23" t="s">
        <v>54</v>
      </c>
      <c r="E4874" s="23" t="s">
        <v>246</v>
      </c>
      <c r="F4874" s="23" t="s">
        <v>247</v>
      </c>
      <c r="G4874" s="23" t="s">
        <v>492</v>
      </c>
      <c r="H4874" s="32" t="s">
        <v>367</v>
      </c>
      <c r="I4874" s="32" t="s">
        <v>55</v>
      </c>
      <c r="J4874" s="135">
        <v>116</v>
      </c>
      <c r="K4874" s="27">
        <v>0.87931000000000004</v>
      </c>
      <c r="L4874" s="77">
        <v>0.9</v>
      </c>
      <c r="Q4874" s="106"/>
    </row>
    <row r="4875" spans="1:17" x14ac:dyDescent="0.25">
      <c r="A4875" t="s">
        <v>331</v>
      </c>
      <c r="B4875" s="23">
        <v>2018</v>
      </c>
      <c r="C4875" s="23" t="s">
        <v>1</v>
      </c>
      <c r="D4875" s="23" t="s">
        <v>56</v>
      </c>
      <c r="E4875" s="23" t="s">
        <v>246</v>
      </c>
      <c r="F4875" s="23" t="s">
        <v>247</v>
      </c>
      <c r="G4875" s="23" t="s">
        <v>492</v>
      </c>
      <c r="H4875" s="32" t="s">
        <v>367</v>
      </c>
      <c r="I4875" s="32" t="s">
        <v>55</v>
      </c>
      <c r="J4875" s="135">
        <v>128</v>
      </c>
      <c r="K4875" s="27">
        <v>0.72655999999999998</v>
      </c>
      <c r="L4875" s="77">
        <v>0.9</v>
      </c>
      <c r="Q4875" s="106"/>
    </row>
    <row r="4876" spans="1:17" x14ac:dyDescent="0.25">
      <c r="A4876" t="s">
        <v>331</v>
      </c>
      <c r="B4876" s="23">
        <v>2018</v>
      </c>
      <c r="C4876" s="23" t="s">
        <v>2</v>
      </c>
      <c r="D4876" s="23" t="s">
        <v>57</v>
      </c>
      <c r="E4876" s="23" t="s">
        <v>246</v>
      </c>
      <c r="F4876" s="23" t="s">
        <v>247</v>
      </c>
      <c r="G4876" s="23" t="s">
        <v>492</v>
      </c>
      <c r="H4876" s="32" t="s">
        <v>367</v>
      </c>
      <c r="I4876" s="32" t="s">
        <v>55</v>
      </c>
      <c r="J4876" s="135">
        <v>137</v>
      </c>
      <c r="K4876" s="27">
        <v>0.57664000000000004</v>
      </c>
      <c r="L4876" s="77">
        <v>0.9</v>
      </c>
      <c r="Q4876" s="106"/>
    </row>
    <row r="4877" spans="1:17" x14ac:dyDescent="0.25">
      <c r="A4877" t="s">
        <v>331</v>
      </c>
      <c r="B4877" s="23">
        <v>2018</v>
      </c>
      <c r="C4877" s="23" t="s">
        <v>3</v>
      </c>
      <c r="D4877" s="23" t="s">
        <v>58</v>
      </c>
      <c r="E4877" s="23" t="s">
        <v>246</v>
      </c>
      <c r="F4877" s="23" t="s">
        <v>247</v>
      </c>
      <c r="G4877" s="23" t="s">
        <v>492</v>
      </c>
      <c r="H4877" s="32" t="s">
        <v>367</v>
      </c>
      <c r="I4877" s="32" t="s">
        <v>55</v>
      </c>
      <c r="J4877" s="135">
        <v>125</v>
      </c>
      <c r="K4877" s="27">
        <v>0.81599999999999995</v>
      </c>
      <c r="L4877" s="77">
        <v>0.9</v>
      </c>
      <c r="Q4877" s="106"/>
    </row>
    <row r="4878" spans="1:17" x14ac:dyDescent="0.25">
      <c r="A4878" t="s">
        <v>331</v>
      </c>
      <c r="B4878" s="23">
        <v>2019</v>
      </c>
      <c r="C4878" s="23" t="s">
        <v>0</v>
      </c>
      <c r="D4878" s="23" t="s">
        <v>59</v>
      </c>
      <c r="E4878" s="23" t="s">
        <v>246</v>
      </c>
      <c r="F4878" s="23" t="s">
        <v>247</v>
      </c>
      <c r="G4878" s="23" t="s">
        <v>492</v>
      </c>
      <c r="H4878" s="32" t="s">
        <v>367</v>
      </c>
      <c r="I4878" s="32" t="s">
        <v>55</v>
      </c>
      <c r="J4878" s="135">
        <v>125</v>
      </c>
      <c r="K4878" s="27">
        <v>0.76</v>
      </c>
      <c r="L4878" s="77">
        <v>0.9</v>
      </c>
      <c r="Q4878" s="106"/>
    </row>
    <row r="4879" spans="1:17" x14ac:dyDescent="0.25">
      <c r="A4879" t="s">
        <v>331</v>
      </c>
      <c r="B4879" s="23">
        <v>2019</v>
      </c>
      <c r="C4879" s="23" t="s">
        <v>1</v>
      </c>
      <c r="D4879" s="23" t="s">
        <v>60</v>
      </c>
      <c r="E4879" s="23" t="s">
        <v>246</v>
      </c>
      <c r="F4879" s="23" t="s">
        <v>247</v>
      </c>
      <c r="G4879" s="23" t="s">
        <v>492</v>
      </c>
      <c r="H4879" s="32" t="s">
        <v>367</v>
      </c>
      <c r="I4879" s="32" t="s">
        <v>55</v>
      </c>
      <c r="J4879" s="135">
        <v>100</v>
      </c>
      <c r="K4879" s="27">
        <v>0.76</v>
      </c>
      <c r="L4879" s="77">
        <v>0.9</v>
      </c>
      <c r="Q4879" s="106"/>
    </row>
    <row r="4880" spans="1:17" x14ac:dyDescent="0.25">
      <c r="A4880" t="s">
        <v>331</v>
      </c>
      <c r="B4880" s="23">
        <v>2019</v>
      </c>
      <c r="C4880" s="23" t="s">
        <v>2</v>
      </c>
      <c r="D4880" s="23" t="s">
        <v>61</v>
      </c>
      <c r="E4880" s="23" t="s">
        <v>246</v>
      </c>
      <c r="F4880" s="23" t="s">
        <v>247</v>
      </c>
      <c r="G4880" s="23" t="s">
        <v>492</v>
      </c>
      <c r="H4880" s="32" t="s">
        <v>367</v>
      </c>
      <c r="I4880" s="32" t="s">
        <v>55</v>
      </c>
      <c r="J4880" s="135">
        <v>125</v>
      </c>
      <c r="K4880" s="27">
        <v>0.71199999999999997</v>
      </c>
      <c r="L4880" s="77">
        <v>0.9</v>
      </c>
      <c r="Q4880" s="106"/>
    </row>
    <row r="4881" spans="1:17" x14ac:dyDescent="0.25">
      <c r="A4881" t="s">
        <v>331</v>
      </c>
      <c r="B4881" s="23">
        <v>2019</v>
      </c>
      <c r="C4881" s="23" t="s">
        <v>3</v>
      </c>
      <c r="D4881" s="23" t="s">
        <v>62</v>
      </c>
      <c r="E4881" s="23" t="s">
        <v>246</v>
      </c>
      <c r="F4881" s="23" t="s">
        <v>247</v>
      </c>
      <c r="G4881" s="23" t="s">
        <v>492</v>
      </c>
      <c r="H4881" s="32" t="s">
        <v>367</v>
      </c>
      <c r="I4881" s="32" t="s">
        <v>55</v>
      </c>
      <c r="J4881" s="135">
        <v>112</v>
      </c>
      <c r="K4881" s="27">
        <v>0.67857000000000001</v>
      </c>
      <c r="L4881" s="77">
        <v>0.9</v>
      </c>
      <c r="Q4881" s="106"/>
    </row>
    <row r="4882" spans="1:17" x14ac:dyDescent="0.25">
      <c r="A4882" t="s">
        <v>331</v>
      </c>
      <c r="B4882" s="23">
        <v>2020</v>
      </c>
      <c r="C4882" s="23" t="s">
        <v>0</v>
      </c>
      <c r="D4882" s="23" t="s">
        <v>63</v>
      </c>
      <c r="E4882" s="23" t="s">
        <v>246</v>
      </c>
      <c r="F4882" s="23" t="s">
        <v>247</v>
      </c>
      <c r="G4882" s="23" t="s">
        <v>492</v>
      </c>
      <c r="H4882" s="32" t="s">
        <v>367</v>
      </c>
      <c r="I4882" s="32" t="s">
        <v>55</v>
      </c>
      <c r="J4882" s="135">
        <v>85</v>
      </c>
      <c r="K4882" s="27">
        <v>0.71765000000000001</v>
      </c>
      <c r="L4882" s="77">
        <v>0.9</v>
      </c>
      <c r="Q4882" s="106"/>
    </row>
    <row r="4883" spans="1:17" x14ac:dyDescent="0.25">
      <c r="A4883" t="s">
        <v>331</v>
      </c>
      <c r="B4883" s="23">
        <v>2020</v>
      </c>
      <c r="C4883" s="23" t="s">
        <v>1</v>
      </c>
      <c r="D4883" s="23" t="s">
        <v>64</v>
      </c>
      <c r="E4883" s="23" t="s">
        <v>246</v>
      </c>
      <c r="F4883" s="23" t="s">
        <v>247</v>
      </c>
      <c r="G4883" s="23" t="s">
        <v>492</v>
      </c>
      <c r="H4883" s="32" t="s">
        <v>367</v>
      </c>
      <c r="I4883" s="32" t="s">
        <v>55</v>
      </c>
      <c r="J4883" s="135">
        <v>50</v>
      </c>
      <c r="K4883" s="27">
        <v>0.62</v>
      </c>
      <c r="L4883" s="77">
        <v>0.9</v>
      </c>
      <c r="Q4883" s="106"/>
    </row>
    <row r="4884" spans="1:17" x14ac:dyDescent="0.25">
      <c r="A4884" t="s">
        <v>331</v>
      </c>
      <c r="B4884" s="23">
        <v>2020</v>
      </c>
      <c r="C4884" s="23" t="s">
        <v>2</v>
      </c>
      <c r="D4884" s="23" t="s">
        <v>65</v>
      </c>
      <c r="E4884" s="23" t="s">
        <v>246</v>
      </c>
      <c r="F4884" s="23" t="s">
        <v>247</v>
      </c>
      <c r="G4884" s="23" t="s">
        <v>492</v>
      </c>
      <c r="H4884" s="32" t="s">
        <v>367</v>
      </c>
      <c r="I4884" s="32" t="s">
        <v>55</v>
      </c>
      <c r="J4884" s="135">
        <v>70</v>
      </c>
      <c r="K4884" s="27">
        <v>0.6</v>
      </c>
      <c r="L4884" s="77">
        <v>0.9</v>
      </c>
      <c r="Q4884" s="106"/>
    </row>
    <row r="4885" spans="1:17" x14ac:dyDescent="0.25">
      <c r="A4885" t="s">
        <v>331</v>
      </c>
      <c r="B4885" s="23">
        <v>2020</v>
      </c>
      <c r="C4885" s="23" t="s">
        <v>3</v>
      </c>
      <c r="D4885" s="23" t="s">
        <v>66</v>
      </c>
      <c r="E4885" s="23" t="s">
        <v>246</v>
      </c>
      <c r="F4885" s="23" t="s">
        <v>247</v>
      </c>
      <c r="G4885" s="23" t="s">
        <v>492</v>
      </c>
      <c r="H4885" s="32" t="s">
        <v>367</v>
      </c>
      <c r="I4885" s="32" t="s">
        <v>55</v>
      </c>
      <c r="J4885" s="135">
        <v>101</v>
      </c>
      <c r="K4885" s="27">
        <v>0.57425999999999999</v>
      </c>
      <c r="L4885" s="77">
        <v>0.9</v>
      </c>
      <c r="Q4885" s="106"/>
    </row>
    <row r="4886" spans="1:17" x14ac:dyDescent="0.25">
      <c r="A4886" t="s">
        <v>331</v>
      </c>
      <c r="B4886" s="23">
        <v>2021</v>
      </c>
      <c r="C4886" s="23" t="s">
        <v>0</v>
      </c>
      <c r="D4886" s="23" t="s">
        <v>67</v>
      </c>
      <c r="E4886" s="23" t="s">
        <v>246</v>
      </c>
      <c r="F4886" s="23" t="s">
        <v>247</v>
      </c>
      <c r="G4886" s="23" t="s">
        <v>492</v>
      </c>
      <c r="H4886" s="32" t="s">
        <v>367</v>
      </c>
      <c r="I4886" s="32" t="s">
        <v>55</v>
      </c>
      <c r="J4886" s="135">
        <v>106</v>
      </c>
      <c r="K4886" s="27">
        <v>0.71697999999999995</v>
      </c>
      <c r="L4886" s="77">
        <v>0.9</v>
      </c>
      <c r="Q4886" s="106"/>
    </row>
    <row r="4887" spans="1:17" x14ac:dyDescent="0.25">
      <c r="A4887" t="s">
        <v>331</v>
      </c>
      <c r="B4887" s="23">
        <v>2021</v>
      </c>
      <c r="C4887" s="23" t="s">
        <v>1</v>
      </c>
      <c r="D4887" s="23" t="s">
        <v>68</v>
      </c>
      <c r="E4887" s="23" t="s">
        <v>246</v>
      </c>
      <c r="F4887" s="23" t="s">
        <v>247</v>
      </c>
      <c r="G4887" s="23" t="s">
        <v>492</v>
      </c>
      <c r="H4887" s="32" t="s">
        <v>367</v>
      </c>
      <c r="I4887" s="32" t="s">
        <v>55</v>
      </c>
      <c r="J4887" s="135">
        <v>107</v>
      </c>
      <c r="K4887" s="27">
        <v>0.77569999999999995</v>
      </c>
      <c r="L4887" s="77">
        <v>0.9</v>
      </c>
      <c r="Q4887" s="106"/>
    </row>
    <row r="4888" spans="1:17" x14ac:dyDescent="0.25">
      <c r="A4888" t="s">
        <v>331</v>
      </c>
      <c r="B4888" s="23">
        <v>2021</v>
      </c>
      <c r="C4888" s="23" t="s">
        <v>2</v>
      </c>
      <c r="D4888" s="23" t="s">
        <v>69</v>
      </c>
      <c r="E4888" s="23" t="s">
        <v>246</v>
      </c>
      <c r="F4888" s="23" t="s">
        <v>247</v>
      </c>
      <c r="G4888" s="23" t="s">
        <v>492</v>
      </c>
      <c r="H4888" s="32" t="s">
        <v>367</v>
      </c>
      <c r="I4888" s="32" t="s">
        <v>55</v>
      </c>
      <c r="J4888" s="135">
        <v>144</v>
      </c>
      <c r="K4888" s="27">
        <v>0.6875</v>
      </c>
      <c r="L4888" s="77">
        <v>0.9</v>
      </c>
      <c r="Q4888" s="106"/>
    </row>
    <row r="4889" spans="1:17" x14ac:dyDescent="0.25">
      <c r="A4889" t="s">
        <v>331</v>
      </c>
      <c r="B4889" s="23">
        <v>2021</v>
      </c>
      <c r="C4889" s="23" t="s">
        <v>3</v>
      </c>
      <c r="D4889" s="23" t="s">
        <v>70</v>
      </c>
      <c r="E4889" s="23" t="s">
        <v>246</v>
      </c>
      <c r="F4889" s="23" t="s">
        <v>247</v>
      </c>
      <c r="G4889" s="23" t="s">
        <v>492</v>
      </c>
      <c r="H4889" s="32" t="s">
        <v>367</v>
      </c>
      <c r="I4889" s="32" t="s">
        <v>55</v>
      </c>
      <c r="J4889" s="135">
        <v>106</v>
      </c>
      <c r="K4889" s="27">
        <v>0.45283000000000001</v>
      </c>
      <c r="L4889" s="77">
        <v>0.9</v>
      </c>
      <c r="Q4889" s="106"/>
    </row>
    <row r="4890" spans="1:17" x14ac:dyDescent="0.25">
      <c r="A4890" t="s">
        <v>331</v>
      </c>
      <c r="B4890" s="23">
        <v>2022</v>
      </c>
      <c r="C4890" s="23" t="s">
        <v>0</v>
      </c>
      <c r="D4890" s="23" t="s">
        <v>71</v>
      </c>
      <c r="E4890" s="23" t="s">
        <v>246</v>
      </c>
      <c r="F4890" s="23" t="s">
        <v>247</v>
      </c>
      <c r="G4890" s="23" t="s">
        <v>492</v>
      </c>
      <c r="H4890" s="32" t="s">
        <v>367</v>
      </c>
      <c r="I4890" s="32" t="s">
        <v>55</v>
      </c>
      <c r="J4890" s="135">
        <v>132</v>
      </c>
      <c r="K4890" s="27">
        <v>0.15151999999999999</v>
      </c>
      <c r="L4890" s="77">
        <v>0.9</v>
      </c>
      <c r="Q4890" s="106"/>
    </row>
    <row r="4891" spans="1:17" x14ac:dyDescent="0.25">
      <c r="A4891" t="s">
        <v>331</v>
      </c>
      <c r="B4891" s="23">
        <v>2022</v>
      </c>
      <c r="C4891" s="23" t="s">
        <v>1</v>
      </c>
      <c r="D4891" s="23" t="s">
        <v>72</v>
      </c>
      <c r="E4891" s="23" t="s">
        <v>246</v>
      </c>
      <c r="F4891" s="23" t="s">
        <v>247</v>
      </c>
      <c r="G4891" s="23" t="s">
        <v>492</v>
      </c>
      <c r="H4891" s="32" t="s">
        <v>367</v>
      </c>
      <c r="I4891" s="32" t="s">
        <v>55</v>
      </c>
      <c r="J4891" s="135">
        <v>130</v>
      </c>
      <c r="K4891" s="27">
        <v>0.66154000000000002</v>
      </c>
      <c r="L4891" s="77">
        <v>0.9</v>
      </c>
      <c r="Q4891" s="106"/>
    </row>
    <row r="4892" spans="1:17" x14ac:dyDescent="0.25">
      <c r="A4892" t="s">
        <v>331</v>
      </c>
      <c r="B4892" s="23">
        <v>2022</v>
      </c>
      <c r="C4892" s="23" t="s">
        <v>2</v>
      </c>
      <c r="D4892" s="23" t="s">
        <v>73</v>
      </c>
      <c r="E4892" s="23" t="s">
        <v>246</v>
      </c>
      <c r="F4892" s="23" t="s">
        <v>247</v>
      </c>
      <c r="G4892" s="23" t="s">
        <v>492</v>
      </c>
      <c r="H4892" s="32" t="s">
        <v>367</v>
      </c>
      <c r="I4892" s="32" t="s">
        <v>55</v>
      </c>
      <c r="J4892" s="135">
        <v>115</v>
      </c>
      <c r="K4892" s="27">
        <v>0.84348000000000001</v>
      </c>
      <c r="L4892" s="77">
        <v>0.9</v>
      </c>
      <c r="Q4892" s="106"/>
    </row>
    <row r="4893" spans="1:17" x14ac:dyDescent="0.25">
      <c r="A4893" t="s">
        <v>331</v>
      </c>
      <c r="B4893" s="23">
        <v>2022</v>
      </c>
      <c r="C4893" s="23" t="s">
        <v>3</v>
      </c>
      <c r="D4893" s="23" t="s">
        <v>493</v>
      </c>
      <c r="E4893" s="23" t="s">
        <v>246</v>
      </c>
      <c r="F4893" s="23" t="s">
        <v>247</v>
      </c>
      <c r="G4893" s="23" t="s">
        <v>492</v>
      </c>
      <c r="H4893" s="32" t="s">
        <v>367</v>
      </c>
      <c r="I4893" s="32" t="s">
        <v>55</v>
      </c>
      <c r="J4893" s="135">
        <v>107</v>
      </c>
      <c r="K4893" s="27">
        <v>0.8972</v>
      </c>
      <c r="L4893" s="77">
        <v>0.9</v>
      </c>
      <c r="Q4893" s="106"/>
    </row>
    <row r="4894" spans="1:17" x14ac:dyDescent="0.25">
      <c r="A4894" t="s">
        <v>331</v>
      </c>
      <c r="B4894" s="23">
        <v>2023</v>
      </c>
      <c r="C4894" s="23" t="s">
        <v>0</v>
      </c>
      <c r="D4894" s="23" t="s">
        <v>537</v>
      </c>
      <c r="E4894" s="23" t="s">
        <v>246</v>
      </c>
      <c r="F4894" s="23" t="s">
        <v>247</v>
      </c>
      <c r="G4894" s="23" t="s">
        <v>492</v>
      </c>
      <c r="H4894" s="32" t="s">
        <v>367</v>
      </c>
      <c r="I4894" s="32" t="s">
        <v>55</v>
      </c>
      <c r="J4894" s="135">
        <v>114</v>
      </c>
      <c r="K4894" s="27">
        <v>0.78947000000000001</v>
      </c>
      <c r="L4894" s="77">
        <v>0.9</v>
      </c>
      <c r="Q4894" s="106"/>
    </row>
    <row r="4895" spans="1:17" x14ac:dyDescent="0.25">
      <c r="A4895" t="s">
        <v>331</v>
      </c>
      <c r="B4895" s="23">
        <v>2018</v>
      </c>
      <c r="C4895" s="23" t="s">
        <v>0</v>
      </c>
      <c r="D4895" s="23" t="s">
        <v>54</v>
      </c>
      <c r="E4895" s="23" t="s">
        <v>248</v>
      </c>
      <c r="F4895" s="23" t="s">
        <v>249</v>
      </c>
      <c r="G4895" s="23" t="s">
        <v>492</v>
      </c>
      <c r="H4895" s="32" t="s">
        <v>355</v>
      </c>
      <c r="I4895" s="32" t="s">
        <v>55</v>
      </c>
      <c r="J4895" s="135">
        <v>56</v>
      </c>
      <c r="K4895" s="27">
        <v>3.5709999999999999E-2</v>
      </c>
      <c r="L4895" s="77">
        <v>0.9</v>
      </c>
      <c r="Q4895" s="106"/>
    </row>
    <row r="4896" spans="1:17" x14ac:dyDescent="0.25">
      <c r="A4896" t="s">
        <v>331</v>
      </c>
      <c r="B4896" s="23">
        <v>2018</v>
      </c>
      <c r="C4896" s="23" t="s">
        <v>1</v>
      </c>
      <c r="D4896" s="23" t="s">
        <v>56</v>
      </c>
      <c r="E4896" s="23" t="s">
        <v>248</v>
      </c>
      <c r="F4896" s="23" t="s">
        <v>249</v>
      </c>
      <c r="G4896" s="23" t="s">
        <v>492</v>
      </c>
      <c r="H4896" s="32" t="s">
        <v>355</v>
      </c>
      <c r="I4896" s="32" t="s">
        <v>55</v>
      </c>
      <c r="J4896" s="135">
        <v>59</v>
      </c>
      <c r="K4896" s="27">
        <v>5.0849999999999999E-2</v>
      </c>
      <c r="L4896" s="77">
        <v>0.9</v>
      </c>
      <c r="Q4896" s="106"/>
    </row>
    <row r="4897" spans="1:17" x14ac:dyDescent="0.25">
      <c r="A4897" t="s">
        <v>331</v>
      </c>
      <c r="B4897" s="23">
        <v>2018</v>
      </c>
      <c r="C4897" s="23" t="s">
        <v>2</v>
      </c>
      <c r="D4897" s="23" t="s">
        <v>57</v>
      </c>
      <c r="E4897" s="23" t="s">
        <v>248</v>
      </c>
      <c r="F4897" s="23" t="s">
        <v>249</v>
      </c>
      <c r="G4897" s="23" t="s">
        <v>492</v>
      </c>
      <c r="H4897" s="32" t="s">
        <v>355</v>
      </c>
      <c r="I4897" s="32" t="s">
        <v>55</v>
      </c>
      <c r="J4897" s="135">
        <v>45</v>
      </c>
      <c r="K4897" s="27">
        <v>0</v>
      </c>
      <c r="L4897" s="77">
        <v>0.9</v>
      </c>
      <c r="Q4897" s="106"/>
    </row>
    <row r="4898" spans="1:17" x14ac:dyDescent="0.25">
      <c r="A4898" t="s">
        <v>331</v>
      </c>
      <c r="B4898" s="23">
        <v>2018</v>
      </c>
      <c r="C4898" s="23" t="s">
        <v>3</v>
      </c>
      <c r="D4898" s="23" t="s">
        <v>58</v>
      </c>
      <c r="E4898" s="23" t="s">
        <v>248</v>
      </c>
      <c r="F4898" s="23" t="s">
        <v>249</v>
      </c>
      <c r="G4898" s="23" t="s">
        <v>492</v>
      </c>
      <c r="H4898" s="32" t="s">
        <v>355</v>
      </c>
      <c r="I4898" s="32" t="s">
        <v>55</v>
      </c>
      <c r="J4898" s="135">
        <v>70</v>
      </c>
      <c r="K4898" s="27">
        <v>1.4290000000000001E-2</v>
      </c>
      <c r="L4898" s="77">
        <v>0.9</v>
      </c>
      <c r="Q4898" s="106"/>
    </row>
    <row r="4899" spans="1:17" x14ac:dyDescent="0.25">
      <c r="A4899" t="s">
        <v>331</v>
      </c>
      <c r="B4899" s="23">
        <v>2019</v>
      </c>
      <c r="C4899" s="23" t="s">
        <v>0</v>
      </c>
      <c r="D4899" s="23" t="s">
        <v>59</v>
      </c>
      <c r="E4899" s="23" t="s">
        <v>248</v>
      </c>
      <c r="F4899" s="23" t="s">
        <v>249</v>
      </c>
      <c r="G4899" s="23" t="s">
        <v>492</v>
      </c>
      <c r="H4899" s="32" t="s">
        <v>355</v>
      </c>
      <c r="I4899" s="32" t="s">
        <v>55</v>
      </c>
      <c r="J4899" s="135">
        <v>54</v>
      </c>
      <c r="K4899" s="27">
        <v>0</v>
      </c>
      <c r="L4899" s="77">
        <v>0.9</v>
      </c>
      <c r="Q4899" s="106"/>
    </row>
    <row r="4900" spans="1:17" x14ac:dyDescent="0.25">
      <c r="A4900" t="s">
        <v>331</v>
      </c>
      <c r="B4900" s="23">
        <v>2019</v>
      </c>
      <c r="C4900" s="23" t="s">
        <v>1</v>
      </c>
      <c r="D4900" s="23" t="s">
        <v>60</v>
      </c>
      <c r="E4900" s="23" t="s">
        <v>248</v>
      </c>
      <c r="F4900" s="23" t="s">
        <v>249</v>
      </c>
      <c r="G4900" s="23" t="s">
        <v>492</v>
      </c>
      <c r="H4900" s="32" t="s">
        <v>355</v>
      </c>
      <c r="I4900" s="32" t="s">
        <v>55</v>
      </c>
      <c r="J4900" s="135">
        <v>67</v>
      </c>
      <c r="K4900" s="27">
        <v>0.10448</v>
      </c>
      <c r="L4900" s="77">
        <v>0.9</v>
      </c>
      <c r="Q4900" s="106"/>
    </row>
    <row r="4901" spans="1:17" x14ac:dyDescent="0.25">
      <c r="A4901" t="s">
        <v>331</v>
      </c>
      <c r="B4901" s="23">
        <v>2019</v>
      </c>
      <c r="C4901" s="23" t="s">
        <v>2</v>
      </c>
      <c r="D4901" s="23" t="s">
        <v>61</v>
      </c>
      <c r="E4901" s="23" t="s">
        <v>248</v>
      </c>
      <c r="F4901" s="23" t="s">
        <v>249</v>
      </c>
      <c r="G4901" s="23" t="s">
        <v>492</v>
      </c>
      <c r="H4901" s="32" t="s">
        <v>355</v>
      </c>
      <c r="I4901" s="32" t="s">
        <v>55</v>
      </c>
      <c r="J4901" s="135">
        <v>75</v>
      </c>
      <c r="K4901" s="27">
        <v>0</v>
      </c>
      <c r="L4901" s="77">
        <v>0.9</v>
      </c>
      <c r="Q4901" s="106"/>
    </row>
    <row r="4902" spans="1:17" x14ac:dyDescent="0.25">
      <c r="A4902" t="s">
        <v>331</v>
      </c>
      <c r="B4902" s="23">
        <v>2019</v>
      </c>
      <c r="C4902" s="23" t="s">
        <v>3</v>
      </c>
      <c r="D4902" s="23" t="s">
        <v>62</v>
      </c>
      <c r="E4902" s="23" t="s">
        <v>248</v>
      </c>
      <c r="F4902" s="23" t="s">
        <v>249</v>
      </c>
      <c r="G4902" s="23" t="s">
        <v>492</v>
      </c>
      <c r="H4902" s="32" t="s">
        <v>355</v>
      </c>
      <c r="I4902" s="32" t="s">
        <v>55</v>
      </c>
      <c r="J4902" s="135">
        <v>62</v>
      </c>
      <c r="K4902" s="27">
        <v>3.2259999999999997E-2</v>
      </c>
      <c r="L4902" s="77">
        <v>0.9</v>
      </c>
      <c r="Q4902" s="106"/>
    </row>
    <row r="4903" spans="1:17" x14ac:dyDescent="0.25">
      <c r="A4903" t="s">
        <v>331</v>
      </c>
      <c r="B4903" s="23">
        <v>2020</v>
      </c>
      <c r="C4903" s="23" t="s">
        <v>0</v>
      </c>
      <c r="D4903" s="23" t="s">
        <v>63</v>
      </c>
      <c r="E4903" s="23" t="s">
        <v>248</v>
      </c>
      <c r="F4903" s="23" t="s">
        <v>249</v>
      </c>
      <c r="G4903" s="23" t="s">
        <v>492</v>
      </c>
      <c r="H4903" s="32" t="s">
        <v>355</v>
      </c>
      <c r="I4903" s="32" t="s">
        <v>55</v>
      </c>
      <c r="J4903" s="135">
        <v>68</v>
      </c>
      <c r="K4903" s="27">
        <v>4.4119999999999999E-2</v>
      </c>
      <c r="L4903" s="77">
        <v>0.9</v>
      </c>
      <c r="Q4903" s="106"/>
    </row>
    <row r="4904" spans="1:17" x14ac:dyDescent="0.25">
      <c r="A4904" t="s">
        <v>331</v>
      </c>
      <c r="B4904" s="23">
        <v>2020</v>
      </c>
      <c r="C4904" s="23" t="s">
        <v>1</v>
      </c>
      <c r="D4904" s="23" t="s">
        <v>64</v>
      </c>
      <c r="E4904" s="23" t="s">
        <v>248</v>
      </c>
      <c r="F4904" s="23" t="s">
        <v>249</v>
      </c>
      <c r="G4904" s="23" t="s">
        <v>492</v>
      </c>
      <c r="H4904" s="32" t="s">
        <v>355</v>
      </c>
      <c r="I4904" s="32" t="s">
        <v>55</v>
      </c>
      <c r="J4904" s="135">
        <v>22</v>
      </c>
      <c r="K4904" s="27">
        <v>0</v>
      </c>
      <c r="L4904" s="77">
        <v>0.9</v>
      </c>
      <c r="Q4904" s="106"/>
    </row>
    <row r="4905" spans="1:17" x14ac:dyDescent="0.25">
      <c r="A4905" t="s">
        <v>331</v>
      </c>
      <c r="B4905" s="23">
        <v>2020</v>
      </c>
      <c r="C4905" s="23" t="s">
        <v>2</v>
      </c>
      <c r="D4905" s="23" t="s">
        <v>65</v>
      </c>
      <c r="E4905" s="23" t="s">
        <v>248</v>
      </c>
      <c r="F4905" s="23" t="s">
        <v>249</v>
      </c>
      <c r="G4905" s="23" t="s">
        <v>492</v>
      </c>
      <c r="H4905" s="32" t="s">
        <v>355</v>
      </c>
      <c r="I4905" s="32" t="s">
        <v>55</v>
      </c>
      <c r="J4905" s="135">
        <v>40</v>
      </c>
      <c r="K4905" s="27">
        <v>2.5000000000000001E-2</v>
      </c>
      <c r="L4905" s="77">
        <v>0.9</v>
      </c>
      <c r="Q4905" s="106"/>
    </row>
    <row r="4906" spans="1:17" x14ac:dyDescent="0.25">
      <c r="A4906" t="s">
        <v>331</v>
      </c>
      <c r="B4906" s="23">
        <v>2020</v>
      </c>
      <c r="C4906" s="23" t="s">
        <v>3</v>
      </c>
      <c r="D4906" s="23" t="s">
        <v>66</v>
      </c>
      <c r="E4906" s="23" t="s">
        <v>248</v>
      </c>
      <c r="F4906" s="23" t="s">
        <v>249</v>
      </c>
      <c r="G4906" s="23" t="s">
        <v>492</v>
      </c>
      <c r="H4906" s="32" t="s">
        <v>355</v>
      </c>
      <c r="I4906" s="32" t="s">
        <v>55</v>
      </c>
      <c r="J4906" s="135">
        <v>69</v>
      </c>
      <c r="K4906" s="27">
        <v>0.11594</v>
      </c>
      <c r="L4906" s="77">
        <v>0.9</v>
      </c>
      <c r="Q4906" s="106"/>
    </row>
    <row r="4907" spans="1:17" x14ac:dyDescent="0.25">
      <c r="A4907" t="s">
        <v>331</v>
      </c>
      <c r="B4907" s="23">
        <v>2021</v>
      </c>
      <c r="C4907" s="23" t="s">
        <v>0</v>
      </c>
      <c r="D4907" s="23" t="s">
        <v>67</v>
      </c>
      <c r="E4907" s="23" t="s">
        <v>248</v>
      </c>
      <c r="F4907" s="23" t="s">
        <v>249</v>
      </c>
      <c r="G4907" s="23" t="s">
        <v>492</v>
      </c>
      <c r="H4907" s="32" t="s">
        <v>355</v>
      </c>
      <c r="I4907" s="32" t="s">
        <v>55</v>
      </c>
      <c r="J4907" s="135">
        <v>74</v>
      </c>
      <c r="K4907" s="27">
        <v>0.12162000000000001</v>
      </c>
      <c r="L4907" s="77">
        <v>0.9</v>
      </c>
      <c r="Q4907" s="106"/>
    </row>
    <row r="4908" spans="1:17" x14ac:dyDescent="0.25">
      <c r="A4908" t="s">
        <v>331</v>
      </c>
      <c r="B4908" s="23">
        <v>2021</v>
      </c>
      <c r="C4908" s="23" t="s">
        <v>1</v>
      </c>
      <c r="D4908" s="23" t="s">
        <v>68</v>
      </c>
      <c r="E4908" s="23" t="s">
        <v>248</v>
      </c>
      <c r="F4908" s="23" t="s">
        <v>249</v>
      </c>
      <c r="G4908" s="23" t="s">
        <v>492</v>
      </c>
      <c r="H4908" s="32" t="s">
        <v>355</v>
      </c>
      <c r="I4908" s="32" t="s">
        <v>55</v>
      </c>
      <c r="J4908" s="135">
        <v>83</v>
      </c>
      <c r="K4908" s="27">
        <v>6.0240000000000002E-2</v>
      </c>
      <c r="L4908" s="77">
        <v>0.9</v>
      </c>
      <c r="Q4908" s="106"/>
    </row>
    <row r="4909" spans="1:17" x14ac:dyDescent="0.25">
      <c r="A4909" t="s">
        <v>331</v>
      </c>
      <c r="B4909" s="23">
        <v>2021</v>
      </c>
      <c r="C4909" s="23" t="s">
        <v>2</v>
      </c>
      <c r="D4909" s="23" t="s">
        <v>69</v>
      </c>
      <c r="E4909" s="23" t="s">
        <v>248</v>
      </c>
      <c r="F4909" s="23" t="s">
        <v>249</v>
      </c>
      <c r="G4909" s="23" t="s">
        <v>492</v>
      </c>
      <c r="H4909" s="32" t="s">
        <v>355</v>
      </c>
      <c r="I4909" s="32" t="s">
        <v>55</v>
      </c>
      <c r="J4909" s="135">
        <v>67</v>
      </c>
      <c r="K4909" s="27">
        <v>0.14924999999999999</v>
      </c>
      <c r="L4909" s="77">
        <v>0.9</v>
      </c>
      <c r="Q4909" s="106"/>
    </row>
    <row r="4910" spans="1:17" x14ac:dyDescent="0.25">
      <c r="A4910" t="s">
        <v>331</v>
      </c>
      <c r="B4910" s="23">
        <v>2021</v>
      </c>
      <c r="C4910" s="23" t="s">
        <v>3</v>
      </c>
      <c r="D4910" s="23" t="s">
        <v>70</v>
      </c>
      <c r="E4910" s="23" t="s">
        <v>248</v>
      </c>
      <c r="F4910" s="23" t="s">
        <v>249</v>
      </c>
      <c r="G4910" s="23" t="s">
        <v>492</v>
      </c>
      <c r="H4910" s="32" t="s">
        <v>355</v>
      </c>
      <c r="I4910" s="32" t="s">
        <v>55</v>
      </c>
      <c r="J4910" s="135">
        <v>69</v>
      </c>
      <c r="K4910" s="27">
        <v>0.40579999999999999</v>
      </c>
      <c r="L4910" s="77">
        <v>0.9</v>
      </c>
      <c r="Q4910" s="106"/>
    </row>
    <row r="4911" spans="1:17" x14ac:dyDescent="0.25">
      <c r="A4911" t="s">
        <v>331</v>
      </c>
      <c r="B4911" s="23">
        <v>2022</v>
      </c>
      <c r="C4911" s="23" t="s">
        <v>0</v>
      </c>
      <c r="D4911" s="23" t="s">
        <v>71</v>
      </c>
      <c r="E4911" s="23" t="s">
        <v>248</v>
      </c>
      <c r="F4911" s="23" t="s">
        <v>249</v>
      </c>
      <c r="G4911" s="23" t="s">
        <v>492</v>
      </c>
      <c r="H4911" s="32" t="s">
        <v>355</v>
      </c>
      <c r="I4911" s="32" t="s">
        <v>55</v>
      </c>
      <c r="J4911" s="135">
        <v>77</v>
      </c>
      <c r="K4911" s="27">
        <v>6.4939999999999998E-2</v>
      </c>
      <c r="L4911" s="77">
        <v>0.9</v>
      </c>
      <c r="Q4911" s="106"/>
    </row>
    <row r="4912" spans="1:17" x14ac:dyDescent="0.25">
      <c r="A4912" t="s">
        <v>331</v>
      </c>
      <c r="B4912" s="23">
        <v>2022</v>
      </c>
      <c r="C4912" s="23" t="s">
        <v>1</v>
      </c>
      <c r="D4912" s="23" t="s">
        <v>72</v>
      </c>
      <c r="E4912" s="23" t="s">
        <v>248</v>
      </c>
      <c r="F4912" s="23" t="s">
        <v>249</v>
      </c>
      <c r="G4912" s="23" t="s">
        <v>492</v>
      </c>
      <c r="H4912" s="32" t="s">
        <v>355</v>
      </c>
      <c r="I4912" s="32" t="s">
        <v>55</v>
      </c>
      <c r="J4912" s="135">
        <v>71</v>
      </c>
      <c r="K4912" s="27">
        <v>0.29576999999999998</v>
      </c>
      <c r="L4912" s="77">
        <v>0.9</v>
      </c>
      <c r="Q4912" s="106"/>
    </row>
    <row r="4913" spans="1:17" x14ac:dyDescent="0.25">
      <c r="A4913" t="s">
        <v>331</v>
      </c>
      <c r="B4913" s="23">
        <v>2022</v>
      </c>
      <c r="C4913" s="23" t="s">
        <v>2</v>
      </c>
      <c r="D4913" s="23" t="s">
        <v>73</v>
      </c>
      <c r="E4913" s="23" t="s">
        <v>248</v>
      </c>
      <c r="F4913" s="23" t="s">
        <v>249</v>
      </c>
      <c r="G4913" s="23" t="s">
        <v>492</v>
      </c>
      <c r="H4913" s="32" t="s">
        <v>355</v>
      </c>
      <c r="I4913" s="32" t="s">
        <v>55</v>
      </c>
      <c r="J4913" s="135">
        <v>73</v>
      </c>
      <c r="K4913" s="27">
        <v>2.7400000000000001E-2</v>
      </c>
      <c r="L4913" s="77">
        <v>0.9</v>
      </c>
      <c r="Q4913" s="106"/>
    </row>
    <row r="4914" spans="1:17" x14ac:dyDescent="0.25">
      <c r="A4914" t="s">
        <v>331</v>
      </c>
      <c r="B4914" s="23">
        <v>2022</v>
      </c>
      <c r="C4914" s="23" t="s">
        <v>3</v>
      </c>
      <c r="D4914" s="23" t="s">
        <v>493</v>
      </c>
      <c r="E4914" s="23" t="s">
        <v>248</v>
      </c>
      <c r="F4914" s="23" t="s">
        <v>249</v>
      </c>
      <c r="G4914" s="23" t="s">
        <v>492</v>
      </c>
      <c r="H4914" s="32" t="s">
        <v>355</v>
      </c>
      <c r="I4914" s="32" t="s">
        <v>55</v>
      </c>
      <c r="J4914" s="135">
        <v>61</v>
      </c>
      <c r="K4914" s="27">
        <v>9.8360000000000003E-2</v>
      </c>
      <c r="L4914" s="77">
        <v>0.9</v>
      </c>
      <c r="Q4914" s="106"/>
    </row>
    <row r="4915" spans="1:17" x14ac:dyDescent="0.25">
      <c r="A4915" t="s">
        <v>331</v>
      </c>
      <c r="B4915" s="23">
        <v>2023</v>
      </c>
      <c r="C4915" s="23" t="s">
        <v>0</v>
      </c>
      <c r="D4915" s="23" t="s">
        <v>537</v>
      </c>
      <c r="E4915" s="23" t="s">
        <v>248</v>
      </c>
      <c r="F4915" s="23" t="s">
        <v>249</v>
      </c>
      <c r="G4915" s="23" t="s">
        <v>492</v>
      </c>
      <c r="H4915" s="32" t="s">
        <v>355</v>
      </c>
      <c r="I4915" s="32" t="s">
        <v>55</v>
      </c>
      <c r="J4915" s="135">
        <v>68</v>
      </c>
      <c r="K4915" s="27">
        <v>0.23529</v>
      </c>
      <c r="L4915" s="77">
        <v>0.9</v>
      </c>
      <c r="Q4915" s="106"/>
    </row>
    <row r="4916" spans="1:17" x14ac:dyDescent="0.25">
      <c r="A4916" t="s">
        <v>331</v>
      </c>
      <c r="B4916" s="23">
        <v>2018</v>
      </c>
      <c r="C4916" s="23" t="s">
        <v>0</v>
      </c>
      <c r="D4916" s="23" t="s">
        <v>54</v>
      </c>
      <c r="E4916" s="23" t="s">
        <v>270</v>
      </c>
      <c r="F4916" s="23" t="s">
        <v>342</v>
      </c>
      <c r="G4916" s="23" t="s">
        <v>492</v>
      </c>
      <c r="H4916" s="32" t="s">
        <v>354</v>
      </c>
      <c r="I4916" s="32" t="s">
        <v>55</v>
      </c>
      <c r="J4916" s="135">
        <v>135</v>
      </c>
      <c r="K4916" s="27">
        <v>0.98519000000000001</v>
      </c>
      <c r="L4916" s="77">
        <v>0.9</v>
      </c>
      <c r="Q4916" s="106"/>
    </row>
    <row r="4917" spans="1:17" x14ac:dyDescent="0.25">
      <c r="A4917" t="s">
        <v>331</v>
      </c>
      <c r="B4917" s="23">
        <v>2018</v>
      </c>
      <c r="C4917" s="23" t="s">
        <v>1</v>
      </c>
      <c r="D4917" s="23" t="s">
        <v>56</v>
      </c>
      <c r="E4917" s="23" t="s">
        <v>270</v>
      </c>
      <c r="F4917" s="23" t="s">
        <v>342</v>
      </c>
      <c r="G4917" s="23" t="s">
        <v>492</v>
      </c>
      <c r="H4917" s="32" t="s">
        <v>354</v>
      </c>
      <c r="I4917" s="32" t="s">
        <v>55</v>
      </c>
      <c r="J4917" s="135">
        <v>111</v>
      </c>
      <c r="K4917" s="27">
        <v>0.99099000000000004</v>
      </c>
      <c r="L4917" s="77">
        <v>0.9</v>
      </c>
      <c r="Q4917" s="106"/>
    </row>
    <row r="4918" spans="1:17" x14ac:dyDescent="0.25">
      <c r="A4918" t="s">
        <v>331</v>
      </c>
      <c r="B4918" s="23">
        <v>2018</v>
      </c>
      <c r="C4918" s="23" t="s">
        <v>2</v>
      </c>
      <c r="D4918" s="23" t="s">
        <v>57</v>
      </c>
      <c r="E4918" s="23" t="s">
        <v>270</v>
      </c>
      <c r="F4918" s="23" t="s">
        <v>342</v>
      </c>
      <c r="G4918" s="23" t="s">
        <v>492</v>
      </c>
      <c r="H4918" s="32" t="s">
        <v>354</v>
      </c>
      <c r="I4918" s="32" t="s">
        <v>55</v>
      </c>
      <c r="J4918" s="135">
        <v>96</v>
      </c>
      <c r="K4918" s="27">
        <v>0.98958000000000002</v>
      </c>
      <c r="L4918" s="77">
        <v>0.9</v>
      </c>
      <c r="Q4918" s="106"/>
    </row>
    <row r="4919" spans="1:17" x14ac:dyDescent="0.25">
      <c r="A4919" t="s">
        <v>331</v>
      </c>
      <c r="B4919" s="23">
        <v>2018</v>
      </c>
      <c r="C4919" s="23" t="s">
        <v>3</v>
      </c>
      <c r="D4919" s="23" t="s">
        <v>58</v>
      </c>
      <c r="E4919" s="23" t="s">
        <v>270</v>
      </c>
      <c r="F4919" s="23" t="s">
        <v>342</v>
      </c>
      <c r="G4919" s="23" t="s">
        <v>492</v>
      </c>
      <c r="H4919" s="32" t="s">
        <v>354</v>
      </c>
      <c r="I4919" s="32" t="s">
        <v>55</v>
      </c>
      <c r="J4919" s="135">
        <v>121</v>
      </c>
      <c r="K4919" s="27">
        <v>0.99173999999999995</v>
      </c>
      <c r="L4919" s="77">
        <v>0.9</v>
      </c>
      <c r="Q4919" s="106"/>
    </row>
    <row r="4920" spans="1:17" x14ac:dyDescent="0.25">
      <c r="A4920" t="s">
        <v>331</v>
      </c>
      <c r="B4920" s="23">
        <v>2019</v>
      </c>
      <c r="C4920" s="23" t="s">
        <v>0</v>
      </c>
      <c r="D4920" s="23" t="s">
        <v>59</v>
      </c>
      <c r="E4920" s="23" t="s">
        <v>270</v>
      </c>
      <c r="F4920" s="23" t="s">
        <v>342</v>
      </c>
      <c r="G4920" s="23" t="s">
        <v>492</v>
      </c>
      <c r="H4920" s="32" t="s">
        <v>354</v>
      </c>
      <c r="I4920" s="32" t="s">
        <v>55</v>
      </c>
      <c r="J4920" s="135">
        <v>102</v>
      </c>
      <c r="K4920" s="27">
        <v>0.98038999999999998</v>
      </c>
      <c r="L4920" s="77">
        <v>0.9</v>
      </c>
      <c r="Q4920" s="106"/>
    </row>
    <row r="4921" spans="1:17" x14ac:dyDescent="0.25">
      <c r="A4921" t="s">
        <v>331</v>
      </c>
      <c r="B4921" s="23">
        <v>2019</v>
      </c>
      <c r="C4921" s="23" t="s">
        <v>1</v>
      </c>
      <c r="D4921" s="23" t="s">
        <v>60</v>
      </c>
      <c r="E4921" s="23" t="s">
        <v>270</v>
      </c>
      <c r="F4921" s="23" t="s">
        <v>342</v>
      </c>
      <c r="G4921" s="23" t="s">
        <v>492</v>
      </c>
      <c r="H4921" s="32" t="s">
        <v>354</v>
      </c>
      <c r="I4921" s="32" t="s">
        <v>55</v>
      </c>
      <c r="J4921" s="135">
        <v>106</v>
      </c>
      <c r="K4921" s="27">
        <v>1</v>
      </c>
      <c r="L4921" s="77">
        <v>0.9</v>
      </c>
      <c r="Q4921" s="106"/>
    </row>
    <row r="4922" spans="1:17" x14ac:dyDescent="0.25">
      <c r="A4922" t="s">
        <v>331</v>
      </c>
      <c r="B4922" s="23">
        <v>2019</v>
      </c>
      <c r="C4922" s="23" t="s">
        <v>2</v>
      </c>
      <c r="D4922" s="23" t="s">
        <v>61</v>
      </c>
      <c r="E4922" s="23" t="s">
        <v>270</v>
      </c>
      <c r="F4922" s="23" t="s">
        <v>342</v>
      </c>
      <c r="G4922" s="23" t="s">
        <v>492</v>
      </c>
      <c r="H4922" s="32" t="s">
        <v>354</v>
      </c>
      <c r="I4922" s="32" t="s">
        <v>55</v>
      </c>
      <c r="J4922" s="135">
        <v>109</v>
      </c>
      <c r="K4922" s="27">
        <v>0.99082999999999999</v>
      </c>
      <c r="L4922" s="77">
        <v>0.9</v>
      </c>
      <c r="Q4922" s="106"/>
    </row>
    <row r="4923" spans="1:17" x14ac:dyDescent="0.25">
      <c r="A4923" t="s">
        <v>331</v>
      </c>
      <c r="B4923" s="23">
        <v>2019</v>
      </c>
      <c r="C4923" s="23" t="s">
        <v>3</v>
      </c>
      <c r="D4923" s="23" t="s">
        <v>62</v>
      </c>
      <c r="E4923" s="23" t="s">
        <v>270</v>
      </c>
      <c r="F4923" s="23" t="s">
        <v>342</v>
      </c>
      <c r="G4923" s="23" t="s">
        <v>492</v>
      </c>
      <c r="H4923" s="32" t="s">
        <v>354</v>
      </c>
      <c r="I4923" s="32" t="s">
        <v>55</v>
      </c>
      <c r="J4923" s="135">
        <v>135</v>
      </c>
      <c r="K4923" s="27">
        <v>0.99258999999999997</v>
      </c>
      <c r="L4923" s="77">
        <v>0.9</v>
      </c>
      <c r="Q4923" s="106"/>
    </row>
    <row r="4924" spans="1:17" x14ac:dyDescent="0.25">
      <c r="A4924" t="s">
        <v>331</v>
      </c>
      <c r="B4924" s="23">
        <v>2020</v>
      </c>
      <c r="C4924" s="23" t="s">
        <v>0</v>
      </c>
      <c r="D4924" s="23" t="s">
        <v>63</v>
      </c>
      <c r="E4924" s="23" t="s">
        <v>270</v>
      </c>
      <c r="F4924" s="23" t="s">
        <v>342</v>
      </c>
      <c r="G4924" s="23" t="s">
        <v>492</v>
      </c>
      <c r="H4924" s="32" t="s">
        <v>354</v>
      </c>
      <c r="I4924" s="32" t="s">
        <v>55</v>
      </c>
      <c r="J4924" s="135">
        <v>95</v>
      </c>
      <c r="K4924" s="27">
        <v>1</v>
      </c>
      <c r="L4924" s="77">
        <v>0.9</v>
      </c>
      <c r="Q4924" s="106"/>
    </row>
    <row r="4925" spans="1:17" x14ac:dyDescent="0.25">
      <c r="A4925" t="s">
        <v>331</v>
      </c>
      <c r="B4925" s="23">
        <v>2020</v>
      </c>
      <c r="C4925" s="23" t="s">
        <v>1</v>
      </c>
      <c r="D4925" s="23" t="s">
        <v>64</v>
      </c>
      <c r="E4925" s="23" t="s">
        <v>270</v>
      </c>
      <c r="F4925" s="23" t="s">
        <v>342</v>
      </c>
      <c r="G4925" s="23" t="s">
        <v>492</v>
      </c>
      <c r="H4925" s="32" t="s">
        <v>354</v>
      </c>
      <c r="I4925" s="32" t="s">
        <v>55</v>
      </c>
      <c r="J4925" s="135">
        <v>58</v>
      </c>
      <c r="K4925" s="27">
        <v>1</v>
      </c>
      <c r="L4925" s="77">
        <v>0.9</v>
      </c>
      <c r="Q4925" s="106"/>
    </row>
    <row r="4926" spans="1:17" x14ac:dyDescent="0.25">
      <c r="A4926" t="s">
        <v>331</v>
      </c>
      <c r="B4926" s="23">
        <v>2020</v>
      </c>
      <c r="C4926" s="23" t="s">
        <v>2</v>
      </c>
      <c r="D4926" s="23" t="s">
        <v>65</v>
      </c>
      <c r="E4926" s="23" t="s">
        <v>270</v>
      </c>
      <c r="F4926" s="23" t="s">
        <v>342</v>
      </c>
      <c r="G4926" s="23" t="s">
        <v>492</v>
      </c>
      <c r="H4926" s="32" t="s">
        <v>354</v>
      </c>
      <c r="I4926" s="32" t="s">
        <v>55</v>
      </c>
      <c r="J4926" s="135">
        <v>71</v>
      </c>
      <c r="K4926" s="27">
        <v>0.98592000000000002</v>
      </c>
      <c r="L4926" s="77">
        <v>0.9</v>
      </c>
      <c r="Q4926" s="106"/>
    </row>
    <row r="4927" spans="1:17" x14ac:dyDescent="0.25">
      <c r="A4927" t="s">
        <v>331</v>
      </c>
      <c r="B4927" s="23">
        <v>2020</v>
      </c>
      <c r="C4927" s="23" t="s">
        <v>3</v>
      </c>
      <c r="D4927" s="23" t="s">
        <v>66</v>
      </c>
      <c r="E4927" s="23" t="s">
        <v>270</v>
      </c>
      <c r="F4927" s="23" t="s">
        <v>342</v>
      </c>
      <c r="G4927" s="23" t="s">
        <v>492</v>
      </c>
      <c r="H4927" s="32" t="s">
        <v>354</v>
      </c>
      <c r="I4927" s="32" t="s">
        <v>55</v>
      </c>
      <c r="J4927" s="135">
        <v>82</v>
      </c>
      <c r="K4927" s="27">
        <v>1</v>
      </c>
      <c r="L4927" s="77">
        <v>0.9</v>
      </c>
      <c r="Q4927" s="106"/>
    </row>
    <row r="4928" spans="1:17" x14ac:dyDescent="0.25">
      <c r="A4928" t="s">
        <v>331</v>
      </c>
      <c r="B4928" s="23">
        <v>2021</v>
      </c>
      <c r="C4928" s="23" t="s">
        <v>0</v>
      </c>
      <c r="D4928" s="23" t="s">
        <v>67</v>
      </c>
      <c r="E4928" s="23" t="s">
        <v>270</v>
      </c>
      <c r="F4928" s="23" t="s">
        <v>342</v>
      </c>
      <c r="G4928" s="23" t="s">
        <v>492</v>
      </c>
      <c r="H4928" s="32" t="s">
        <v>354</v>
      </c>
      <c r="I4928" s="32" t="s">
        <v>55</v>
      </c>
      <c r="J4928" s="135">
        <v>91</v>
      </c>
      <c r="K4928" s="27">
        <v>1</v>
      </c>
      <c r="L4928" s="77">
        <v>0.9</v>
      </c>
      <c r="Q4928" s="106"/>
    </row>
    <row r="4929" spans="1:17" x14ac:dyDescent="0.25">
      <c r="A4929" t="s">
        <v>331</v>
      </c>
      <c r="B4929" s="23">
        <v>2021</v>
      </c>
      <c r="C4929" s="23" t="s">
        <v>1</v>
      </c>
      <c r="D4929" s="23" t="s">
        <v>68</v>
      </c>
      <c r="E4929" s="23" t="s">
        <v>270</v>
      </c>
      <c r="F4929" s="23" t="s">
        <v>342</v>
      </c>
      <c r="G4929" s="23" t="s">
        <v>492</v>
      </c>
      <c r="H4929" s="32" t="s">
        <v>354</v>
      </c>
      <c r="I4929" s="32" t="s">
        <v>55</v>
      </c>
      <c r="J4929" s="135">
        <v>102</v>
      </c>
      <c r="K4929" s="27">
        <v>0.95098000000000005</v>
      </c>
      <c r="L4929" s="77">
        <v>0.9</v>
      </c>
      <c r="Q4929" s="106"/>
    </row>
    <row r="4930" spans="1:17" x14ac:dyDescent="0.25">
      <c r="A4930" t="s">
        <v>331</v>
      </c>
      <c r="B4930" s="23">
        <v>2021</v>
      </c>
      <c r="C4930" s="23" t="s">
        <v>2</v>
      </c>
      <c r="D4930" s="23" t="s">
        <v>69</v>
      </c>
      <c r="E4930" s="23" t="s">
        <v>270</v>
      </c>
      <c r="F4930" s="23" t="s">
        <v>342</v>
      </c>
      <c r="G4930" s="23" t="s">
        <v>492</v>
      </c>
      <c r="H4930" s="32" t="s">
        <v>354</v>
      </c>
      <c r="I4930" s="32" t="s">
        <v>55</v>
      </c>
      <c r="J4930" s="135">
        <v>113</v>
      </c>
      <c r="K4930" s="27">
        <v>0.86726000000000003</v>
      </c>
      <c r="L4930" s="77">
        <v>0.9</v>
      </c>
      <c r="Q4930" s="106"/>
    </row>
    <row r="4931" spans="1:17" x14ac:dyDescent="0.25">
      <c r="A4931" t="s">
        <v>331</v>
      </c>
      <c r="B4931" s="23">
        <v>2021</v>
      </c>
      <c r="C4931" s="23" t="s">
        <v>3</v>
      </c>
      <c r="D4931" s="23" t="s">
        <v>70</v>
      </c>
      <c r="E4931" s="23" t="s">
        <v>270</v>
      </c>
      <c r="F4931" s="23" t="s">
        <v>342</v>
      </c>
      <c r="G4931" s="23" t="s">
        <v>492</v>
      </c>
      <c r="H4931" s="32" t="s">
        <v>354</v>
      </c>
      <c r="I4931" s="32" t="s">
        <v>55</v>
      </c>
      <c r="J4931" s="135">
        <v>142</v>
      </c>
      <c r="K4931" s="27">
        <v>0.83803000000000005</v>
      </c>
      <c r="L4931" s="77">
        <v>0.9</v>
      </c>
      <c r="Q4931" s="106"/>
    </row>
    <row r="4932" spans="1:17" x14ac:dyDescent="0.25">
      <c r="A4932" t="s">
        <v>331</v>
      </c>
      <c r="B4932" s="23">
        <v>2022</v>
      </c>
      <c r="C4932" s="23" t="s">
        <v>0</v>
      </c>
      <c r="D4932" s="23" t="s">
        <v>71</v>
      </c>
      <c r="E4932" s="23" t="s">
        <v>270</v>
      </c>
      <c r="F4932" s="23" t="s">
        <v>342</v>
      </c>
      <c r="G4932" s="23" t="s">
        <v>492</v>
      </c>
      <c r="H4932" s="32" t="s">
        <v>354</v>
      </c>
      <c r="I4932" s="32" t="s">
        <v>55</v>
      </c>
      <c r="J4932" s="135">
        <v>108</v>
      </c>
      <c r="K4932" s="27">
        <v>0.90741000000000005</v>
      </c>
      <c r="L4932" s="77">
        <v>0.9</v>
      </c>
      <c r="Q4932" s="106"/>
    </row>
    <row r="4933" spans="1:17" x14ac:dyDescent="0.25">
      <c r="A4933" t="s">
        <v>331</v>
      </c>
      <c r="B4933" s="23">
        <v>2022</v>
      </c>
      <c r="C4933" s="23" t="s">
        <v>1</v>
      </c>
      <c r="D4933" s="23" t="s">
        <v>72</v>
      </c>
      <c r="E4933" s="23" t="s">
        <v>270</v>
      </c>
      <c r="F4933" s="23" t="s">
        <v>342</v>
      </c>
      <c r="G4933" s="23" t="s">
        <v>492</v>
      </c>
      <c r="H4933" s="32" t="s">
        <v>354</v>
      </c>
      <c r="I4933" s="32" t="s">
        <v>55</v>
      </c>
      <c r="J4933" s="135">
        <v>114</v>
      </c>
      <c r="K4933" s="27">
        <v>0.82455999999999996</v>
      </c>
      <c r="L4933" s="77">
        <v>0.9</v>
      </c>
      <c r="Q4933" s="106"/>
    </row>
    <row r="4934" spans="1:17" x14ac:dyDescent="0.25">
      <c r="A4934" t="s">
        <v>331</v>
      </c>
      <c r="B4934" s="23">
        <v>2022</v>
      </c>
      <c r="C4934" s="23" t="s">
        <v>2</v>
      </c>
      <c r="D4934" s="23" t="s">
        <v>73</v>
      </c>
      <c r="E4934" s="23" t="s">
        <v>270</v>
      </c>
      <c r="F4934" s="23" t="s">
        <v>342</v>
      </c>
      <c r="G4934" s="23" t="s">
        <v>492</v>
      </c>
      <c r="H4934" s="32" t="s">
        <v>354</v>
      </c>
      <c r="I4934" s="32" t="s">
        <v>55</v>
      </c>
      <c r="J4934" s="135">
        <v>173</v>
      </c>
      <c r="K4934" s="27">
        <v>0.60694000000000004</v>
      </c>
      <c r="L4934" s="77">
        <v>0.9</v>
      </c>
      <c r="Q4934" s="106"/>
    </row>
    <row r="4935" spans="1:17" x14ac:dyDescent="0.25">
      <c r="A4935" t="s">
        <v>331</v>
      </c>
      <c r="B4935" s="23">
        <v>2022</v>
      </c>
      <c r="C4935" s="23" t="s">
        <v>3</v>
      </c>
      <c r="D4935" s="23" t="s">
        <v>493</v>
      </c>
      <c r="E4935" s="23" t="s">
        <v>270</v>
      </c>
      <c r="F4935" s="23" t="s">
        <v>342</v>
      </c>
      <c r="G4935" s="23" t="s">
        <v>492</v>
      </c>
      <c r="H4935" s="32" t="s">
        <v>354</v>
      </c>
      <c r="I4935" s="32" t="s">
        <v>55</v>
      </c>
      <c r="J4935" s="135">
        <v>168</v>
      </c>
      <c r="K4935" s="27">
        <v>0.60119</v>
      </c>
      <c r="L4935" s="77">
        <v>0.9</v>
      </c>
      <c r="Q4935" s="106"/>
    </row>
    <row r="4936" spans="1:17" x14ac:dyDescent="0.25">
      <c r="A4936" t="s">
        <v>331</v>
      </c>
      <c r="B4936" s="23">
        <v>2023</v>
      </c>
      <c r="C4936" s="23" t="s">
        <v>0</v>
      </c>
      <c r="D4936" s="23" t="s">
        <v>537</v>
      </c>
      <c r="E4936" s="23" t="s">
        <v>270</v>
      </c>
      <c r="F4936" s="23" t="s">
        <v>342</v>
      </c>
      <c r="G4936" s="23" t="s">
        <v>492</v>
      </c>
      <c r="H4936" s="32" t="s">
        <v>354</v>
      </c>
      <c r="I4936" s="32" t="s">
        <v>55</v>
      </c>
      <c r="J4936" s="135">
        <v>130</v>
      </c>
      <c r="K4936" s="27">
        <v>0.98462000000000005</v>
      </c>
      <c r="L4936" s="77">
        <v>0.9</v>
      </c>
      <c r="Q4936" s="106"/>
    </row>
    <row r="4937" spans="1:17" x14ac:dyDescent="0.25">
      <c r="A4937" t="s">
        <v>331</v>
      </c>
      <c r="B4937" s="23">
        <v>2018</v>
      </c>
      <c r="C4937" s="23" t="s">
        <v>0</v>
      </c>
      <c r="D4937" s="23" t="s">
        <v>54</v>
      </c>
      <c r="E4937" s="23" t="s">
        <v>250</v>
      </c>
      <c r="F4937" s="23" t="s">
        <v>251</v>
      </c>
      <c r="G4937" s="23" t="s">
        <v>492</v>
      </c>
      <c r="H4937" s="32" t="s">
        <v>469</v>
      </c>
      <c r="I4937" s="32" t="s">
        <v>55</v>
      </c>
      <c r="J4937" s="135">
        <v>108</v>
      </c>
      <c r="K4937" s="27">
        <v>0.86111000000000004</v>
      </c>
      <c r="L4937" s="77">
        <v>0.9</v>
      </c>
      <c r="Q4937" s="106"/>
    </row>
    <row r="4938" spans="1:17" x14ac:dyDescent="0.25">
      <c r="A4938" t="s">
        <v>331</v>
      </c>
      <c r="B4938" s="23">
        <v>2018</v>
      </c>
      <c r="C4938" s="23" t="s">
        <v>1</v>
      </c>
      <c r="D4938" s="23" t="s">
        <v>56</v>
      </c>
      <c r="E4938" s="23" t="s">
        <v>250</v>
      </c>
      <c r="F4938" s="23" t="s">
        <v>251</v>
      </c>
      <c r="G4938" s="23" t="s">
        <v>492</v>
      </c>
      <c r="H4938" s="32" t="s">
        <v>469</v>
      </c>
      <c r="I4938" s="32" t="s">
        <v>55</v>
      </c>
      <c r="J4938" s="135">
        <v>121</v>
      </c>
      <c r="K4938" s="27">
        <v>0.95040999999999998</v>
      </c>
      <c r="L4938" s="77">
        <v>0.9</v>
      </c>
      <c r="Q4938" s="106"/>
    </row>
    <row r="4939" spans="1:17" x14ac:dyDescent="0.25">
      <c r="A4939" t="s">
        <v>331</v>
      </c>
      <c r="B4939" s="23">
        <v>2018</v>
      </c>
      <c r="C4939" s="23" t="s">
        <v>2</v>
      </c>
      <c r="D4939" s="23" t="s">
        <v>57</v>
      </c>
      <c r="E4939" s="23" t="s">
        <v>250</v>
      </c>
      <c r="F4939" s="23" t="s">
        <v>251</v>
      </c>
      <c r="G4939" s="23" t="s">
        <v>492</v>
      </c>
      <c r="H4939" s="32" t="s">
        <v>469</v>
      </c>
      <c r="I4939" s="32" t="s">
        <v>55</v>
      </c>
      <c r="J4939" s="135">
        <v>149</v>
      </c>
      <c r="K4939" s="27">
        <v>0.90603999999999996</v>
      </c>
      <c r="L4939" s="77">
        <v>0.9</v>
      </c>
      <c r="Q4939" s="106"/>
    </row>
    <row r="4940" spans="1:17" x14ac:dyDescent="0.25">
      <c r="A4940" t="s">
        <v>331</v>
      </c>
      <c r="B4940" s="23">
        <v>2018</v>
      </c>
      <c r="C4940" s="23" t="s">
        <v>3</v>
      </c>
      <c r="D4940" s="23" t="s">
        <v>58</v>
      </c>
      <c r="E4940" s="23" t="s">
        <v>250</v>
      </c>
      <c r="F4940" s="23" t="s">
        <v>251</v>
      </c>
      <c r="G4940" s="23" t="s">
        <v>492</v>
      </c>
      <c r="H4940" s="32" t="s">
        <v>469</v>
      </c>
      <c r="I4940" s="32" t="s">
        <v>55</v>
      </c>
      <c r="J4940" s="135">
        <v>142</v>
      </c>
      <c r="K4940" s="27">
        <v>0.91549000000000003</v>
      </c>
      <c r="L4940" s="77">
        <v>0.9</v>
      </c>
      <c r="Q4940" s="106"/>
    </row>
    <row r="4941" spans="1:17" x14ac:dyDescent="0.25">
      <c r="A4941" t="s">
        <v>331</v>
      </c>
      <c r="B4941" s="23">
        <v>2019</v>
      </c>
      <c r="C4941" s="23" t="s">
        <v>0</v>
      </c>
      <c r="D4941" s="23" t="s">
        <v>59</v>
      </c>
      <c r="E4941" s="23" t="s">
        <v>250</v>
      </c>
      <c r="F4941" s="23" t="s">
        <v>251</v>
      </c>
      <c r="G4941" s="23" t="s">
        <v>492</v>
      </c>
      <c r="H4941" s="32" t="s">
        <v>469</v>
      </c>
      <c r="I4941" s="32" t="s">
        <v>55</v>
      </c>
      <c r="J4941" s="135">
        <v>118</v>
      </c>
      <c r="K4941" s="27">
        <v>0.98304999999999998</v>
      </c>
      <c r="L4941" s="77">
        <v>0.9</v>
      </c>
      <c r="Q4941" s="106"/>
    </row>
    <row r="4942" spans="1:17" x14ac:dyDescent="0.25">
      <c r="A4942" t="s">
        <v>331</v>
      </c>
      <c r="B4942" s="23">
        <v>2019</v>
      </c>
      <c r="C4942" s="23" t="s">
        <v>1</v>
      </c>
      <c r="D4942" s="23" t="s">
        <v>60</v>
      </c>
      <c r="E4942" s="23" t="s">
        <v>250</v>
      </c>
      <c r="F4942" s="23" t="s">
        <v>251</v>
      </c>
      <c r="G4942" s="23" t="s">
        <v>492</v>
      </c>
      <c r="H4942" s="32" t="s">
        <v>469</v>
      </c>
      <c r="I4942" s="32" t="s">
        <v>55</v>
      </c>
      <c r="J4942" s="135">
        <v>133</v>
      </c>
      <c r="K4942" s="27">
        <v>0.92481000000000002</v>
      </c>
      <c r="L4942" s="77">
        <v>0.9</v>
      </c>
      <c r="Q4942" s="106"/>
    </row>
    <row r="4943" spans="1:17" x14ac:dyDescent="0.25">
      <c r="A4943" t="s">
        <v>331</v>
      </c>
      <c r="B4943" s="23">
        <v>2019</v>
      </c>
      <c r="C4943" s="23" t="s">
        <v>2</v>
      </c>
      <c r="D4943" s="23" t="s">
        <v>61</v>
      </c>
      <c r="E4943" s="23" t="s">
        <v>250</v>
      </c>
      <c r="F4943" s="23" t="s">
        <v>251</v>
      </c>
      <c r="G4943" s="23" t="s">
        <v>492</v>
      </c>
      <c r="H4943" s="32" t="s">
        <v>469</v>
      </c>
      <c r="I4943" s="32" t="s">
        <v>55</v>
      </c>
      <c r="J4943" s="135">
        <v>113</v>
      </c>
      <c r="K4943" s="27">
        <v>0.97345000000000004</v>
      </c>
      <c r="L4943" s="77">
        <v>0.9</v>
      </c>
      <c r="Q4943" s="106"/>
    </row>
    <row r="4944" spans="1:17" x14ac:dyDescent="0.25">
      <c r="A4944" t="s">
        <v>331</v>
      </c>
      <c r="B4944" s="23">
        <v>2019</v>
      </c>
      <c r="C4944" s="23" t="s">
        <v>3</v>
      </c>
      <c r="D4944" s="23" t="s">
        <v>62</v>
      </c>
      <c r="E4944" s="23" t="s">
        <v>250</v>
      </c>
      <c r="F4944" s="23" t="s">
        <v>251</v>
      </c>
      <c r="G4944" s="23" t="s">
        <v>492</v>
      </c>
      <c r="H4944" s="32" t="s">
        <v>469</v>
      </c>
      <c r="I4944" s="32" t="s">
        <v>55</v>
      </c>
      <c r="J4944" s="135">
        <v>124</v>
      </c>
      <c r="K4944" s="27">
        <v>0.98387000000000002</v>
      </c>
      <c r="L4944" s="77">
        <v>0.9</v>
      </c>
      <c r="Q4944" s="106"/>
    </row>
    <row r="4945" spans="1:17" x14ac:dyDescent="0.25">
      <c r="A4945" t="s">
        <v>331</v>
      </c>
      <c r="B4945" s="23">
        <v>2020</v>
      </c>
      <c r="C4945" s="23" t="s">
        <v>0</v>
      </c>
      <c r="D4945" s="23" t="s">
        <v>63</v>
      </c>
      <c r="E4945" s="23" t="s">
        <v>250</v>
      </c>
      <c r="F4945" s="23" t="s">
        <v>251</v>
      </c>
      <c r="G4945" s="23" t="s">
        <v>492</v>
      </c>
      <c r="H4945" s="32" t="s">
        <v>469</v>
      </c>
      <c r="I4945" s="32" t="s">
        <v>55</v>
      </c>
      <c r="J4945" s="135">
        <v>97</v>
      </c>
      <c r="K4945" s="27">
        <v>0.98968999999999996</v>
      </c>
      <c r="L4945" s="77">
        <v>0.9</v>
      </c>
      <c r="Q4945" s="106"/>
    </row>
    <row r="4946" spans="1:17" x14ac:dyDescent="0.25">
      <c r="A4946" t="s">
        <v>331</v>
      </c>
      <c r="B4946" s="23">
        <v>2020</v>
      </c>
      <c r="C4946" s="23" t="s">
        <v>1</v>
      </c>
      <c r="D4946" s="23" t="s">
        <v>64</v>
      </c>
      <c r="E4946" s="23" t="s">
        <v>250</v>
      </c>
      <c r="F4946" s="23" t="s">
        <v>251</v>
      </c>
      <c r="G4946" s="23" t="s">
        <v>492</v>
      </c>
      <c r="H4946" s="32" t="s">
        <v>469</v>
      </c>
      <c r="I4946" s="32" t="s">
        <v>55</v>
      </c>
      <c r="J4946" s="135">
        <v>57</v>
      </c>
      <c r="K4946" s="27">
        <v>0.96491000000000005</v>
      </c>
      <c r="L4946" s="77">
        <v>0.9</v>
      </c>
      <c r="Q4946" s="106"/>
    </row>
    <row r="4947" spans="1:17" x14ac:dyDescent="0.25">
      <c r="A4947" t="s">
        <v>331</v>
      </c>
      <c r="B4947" s="23">
        <v>2020</v>
      </c>
      <c r="C4947" s="23" t="s">
        <v>2</v>
      </c>
      <c r="D4947" s="23" t="s">
        <v>65</v>
      </c>
      <c r="E4947" s="23" t="s">
        <v>250</v>
      </c>
      <c r="F4947" s="23" t="s">
        <v>251</v>
      </c>
      <c r="G4947" s="23" t="s">
        <v>492</v>
      </c>
      <c r="H4947" s="32" t="s">
        <v>469</v>
      </c>
      <c r="I4947" s="32" t="s">
        <v>55</v>
      </c>
      <c r="J4947" s="135">
        <v>90</v>
      </c>
      <c r="K4947" s="27">
        <v>0.96667000000000003</v>
      </c>
      <c r="L4947" s="77">
        <v>0.9</v>
      </c>
      <c r="Q4947" s="106"/>
    </row>
    <row r="4948" spans="1:17" x14ac:dyDescent="0.25">
      <c r="A4948" t="s">
        <v>331</v>
      </c>
      <c r="B4948" s="23">
        <v>2020</v>
      </c>
      <c r="C4948" s="23" t="s">
        <v>3</v>
      </c>
      <c r="D4948" s="23" t="s">
        <v>66</v>
      </c>
      <c r="E4948" s="23" t="s">
        <v>250</v>
      </c>
      <c r="F4948" s="23" t="s">
        <v>251</v>
      </c>
      <c r="G4948" s="23" t="s">
        <v>492</v>
      </c>
      <c r="H4948" s="32" t="s">
        <v>469</v>
      </c>
      <c r="I4948" s="32" t="s">
        <v>55</v>
      </c>
      <c r="J4948" s="135">
        <v>128</v>
      </c>
      <c r="K4948" s="27">
        <v>0.97655999999999998</v>
      </c>
      <c r="L4948" s="77">
        <v>0.9</v>
      </c>
      <c r="Q4948" s="106"/>
    </row>
    <row r="4949" spans="1:17" x14ac:dyDescent="0.25">
      <c r="A4949" t="s">
        <v>331</v>
      </c>
      <c r="B4949" s="23">
        <v>2021</v>
      </c>
      <c r="C4949" s="23" t="s">
        <v>0</v>
      </c>
      <c r="D4949" s="23" t="s">
        <v>67</v>
      </c>
      <c r="E4949" s="23" t="s">
        <v>250</v>
      </c>
      <c r="F4949" s="23" t="s">
        <v>251</v>
      </c>
      <c r="G4949" s="23" t="s">
        <v>492</v>
      </c>
      <c r="H4949" s="32" t="s">
        <v>469</v>
      </c>
      <c r="I4949" s="32" t="s">
        <v>55</v>
      </c>
      <c r="J4949" s="135">
        <v>134</v>
      </c>
      <c r="K4949" s="27">
        <v>1</v>
      </c>
      <c r="L4949" s="77">
        <v>0.9</v>
      </c>
      <c r="Q4949" s="106"/>
    </row>
    <row r="4950" spans="1:17" x14ac:dyDescent="0.25">
      <c r="A4950" t="s">
        <v>331</v>
      </c>
      <c r="B4950" s="23">
        <v>2021</v>
      </c>
      <c r="C4950" s="23" t="s">
        <v>1</v>
      </c>
      <c r="D4950" s="23" t="s">
        <v>68</v>
      </c>
      <c r="E4950" s="23" t="s">
        <v>250</v>
      </c>
      <c r="F4950" s="23" t="s">
        <v>251</v>
      </c>
      <c r="G4950" s="23" t="s">
        <v>492</v>
      </c>
      <c r="H4950" s="32" t="s">
        <v>469</v>
      </c>
      <c r="I4950" s="32" t="s">
        <v>55</v>
      </c>
      <c r="J4950" s="135">
        <v>152</v>
      </c>
      <c r="K4950" s="27">
        <v>0.96052999999999999</v>
      </c>
      <c r="L4950" s="77">
        <v>0.9</v>
      </c>
      <c r="Q4950" s="106"/>
    </row>
    <row r="4951" spans="1:17" x14ac:dyDescent="0.25">
      <c r="A4951" t="s">
        <v>331</v>
      </c>
      <c r="B4951" s="23">
        <v>2021</v>
      </c>
      <c r="C4951" s="23" t="s">
        <v>2</v>
      </c>
      <c r="D4951" s="23" t="s">
        <v>69</v>
      </c>
      <c r="E4951" s="23" t="s">
        <v>250</v>
      </c>
      <c r="F4951" s="23" t="s">
        <v>251</v>
      </c>
      <c r="G4951" s="23" t="s">
        <v>492</v>
      </c>
      <c r="H4951" s="32" t="s">
        <v>469</v>
      </c>
      <c r="I4951" s="32" t="s">
        <v>55</v>
      </c>
      <c r="J4951" s="135">
        <v>142</v>
      </c>
      <c r="K4951" s="27">
        <v>0.89437</v>
      </c>
      <c r="L4951" s="77">
        <v>0.9</v>
      </c>
      <c r="Q4951" s="106"/>
    </row>
    <row r="4952" spans="1:17" x14ac:dyDescent="0.25">
      <c r="A4952" t="s">
        <v>331</v>
      </c>
      <c r="B4952" s="23">
        <v>2021</v>
      </c>
      <c r="C4952" s="23" t="s">
        <v>3</v>
      </c>
      <c r="D4952" s="23" t="s">
        <v>70</v>
      </c>
      <c r="E4952" s="23" t="s">
        <v>250</v>
      </c>
      <c r="F4952" s="23" t="s">
        <v>251</v>
      </c>
      <c r="G4952" s="23" t="s">
        <v>492</v>
      </c>
      <c r="H4952" s="32" t="s">
        <v>469</v>
      </c>
      <c r="I4952" s="32" t="s">
        <v>55</v>
      </c>
      <c r="J4952" s="135">
        <v>140</v>
      </c>
      <c r="K4952" s="27">
        <v>0.90713999999999995</v>
      </c>
      <c r="L4952" s="77">
        <v>0.9</v>
      </c>
      <c r="Q4952" s="106"/>
    </row>
    <row r="4953" spans="1:17" x14ac:dyDescent="0.25">
      <c r="A4953" t="s">
        <v>331</v>
      </c>
      <c r="B4953" s="23">
        <v>2022</v>
      </c>
      <c r="C4953" s="23" t="s">
        <v>0</v>
      </c>
      <c r="D4953" s="23" t="s">
        <v>71</v>
      </c>
      <c r="E4953" s="23" t="s">
        <v>250</v>
      </c>
      <c r="F4953" s="23" t="s">
        <v>251</v>
      </c>
      <c r="G4953" s="23" t="s">
        <v>492</v>
      </c>
      <c r="H4953" s="32" t="s">
        <v>469</v>
      </c>
      <c r="I4953" s="32" t="s">
        <v>55</v>
      </c>
      <c r="J4953" s="135">
        <v>170</v>
      </c>
      <c r="K4953" s="27">
        <v>0.86470999999999998</v>
      </c>
      <c r="L4953" s="77">
        <v>0.9</v>
      </c>
      <c r="Q4953" s="106"/>
    </row>
    <row r="4954" spans="1:17" x14ac:dyDescent="0.25">
      <c r="A4954" t="s">
        <v>331</v>
      </c>
      <c r="B4954" s="23">
        <v>2022</v>
      </c>
      <c r="C4954" s="23" t="s">
        <v>1</v>
      </c>
      <c r="D4954" s="23" t="s">
        <v>72</v>
      </c>
      <c r="E4954" s="23" t="s">
        <v>250</v>
      </c>
      <c r="F4954" s="23" t="s">
        <v>251</v>
      </c>
      <c r="G4954" s="23" t="s">
        <v>492</v>
      </c>
      <c r="H4954" s="32" t="s">
        <v>469</v>
      </c>
      <c r="I4954" s="32" t="s">
        <v>55</v>
      </c>
      <c r="J4954" s="135">
        <v>136</v>
      </c>
      <c r="K4954" s="27">
        <v>0.95587999999999995</v>
      </c>
      <c r="L4954" s="77">
        <v>0.9</v>
      </c>
      <c r="Q4954" s="106"/>
    </row>
    <row r="4955" spans="1:17" x14ac:dyDescent="0.25">
      <c r="A4955" t="s">
        <v>331</v>
      </c>
      <c r="B4955" s="23">
        <v>2022</v>
      </c>
      <c r="C4955" s="23" t="s">
        <v>2</v>
      </c>
      <c r="D4955" s="23" t="s">
        <v>73</v>
      </c>
      <c r="E4955" s="23" t="s">
        <v>250</v>
      </c>
      <c r="F4955" s="23" t="s">
        <v>251</v>
      </c>
      <c r="G4955" s="23" t="s">
        <v>492</v>
      </c>
      <c r="H4955" s="32" t="s">
        <v>469</v>
      </c>
      <c r="I4955" s="32" t="s">
        <v>55</v>
      </c>
      <c r="J4955" s="135">
        <v>149</v>
      </c>
      <c r="K4955" s="27">
        <v>0.83221000000000001</v>
      </c>
      <c r="L4955" s="77">
        <v>0.9</v>
      </c>
      <c r="Q4955" s="106"/>
    </row>
    <row r="4956" spans="1:17" x14ac:dyDescent="0.25">
      <c r="A4956" t="s">
        <v>331</v>
      </c>
      <c r="B4956" s="23">
        <v>2022</v>
      </c>
      <c r="C4956" s="23" t="s">
        <v>3</v>
      </c>
      <c r="D4956" s="23" t="s">
        <v>493</v>
      </c>
      <c r="E4956" s="23" t="s">
        <v>250</v>
      </c>
      <c r="F4956" s="23" t="s">
        <v>251</v>
      </c>
      <c r="G4956" s="23" t="s">
        <v>492</v>
      </c>
      <c r="H4956" s="32" t="s">
        <v>469</v>
      </c>
      <c r="I4956" s="32" t="s">
        <v>55</v>
      </c>
      <c r="J4956" s="135">
        <v>146</v>
      </c>
      <c r="K4956" s="27">
        <v>0.70548</v>
      </c>
      <c r="L4956" s="77">
        <v>0.9</v>
      </c>
      <c r="Q4956" s="106"/>
    </row>
    <row r="4957" spans="1:17" x14ac:dyDescent="0.25">
      <c r="A4957" t="s">
        <v>331</v>
      </c>
      <c r="B4957" s="23">
        <v>2023</v>
      </c>
      <c r="C4957" s="23" t="s">
        <v>0</v>
      </c>
      <c r="D4957" s="23" t="s">
        <v>537</v>
      </c>
      <c r="E4957" s="23" t="s">
        <v>250</v>
      </c>
      <c r="F4957" s="23" t="s">
        <v>251</v>
      </c>
      <c r="G4957" s="23" t="s">
        <v>492</v>
      </c>
      <c r="H4957" s="32" t="s">
        <v>469</v>
      </c>
      <c r="I4957" s="32" t="s">
        <v>55</v>
      </c>
      <c r="J4957" s="135">
        <v>159</v>
      </c>
      <c r="K4957" s="27">
        <v>0.82389999999999997</v>
      </c>
      <c r="L4957" s="77">
        <v>0.9</v>
      </c>
      <c r="Q4957" s="106"/>
    </row>
    <row r="4958" spans="1:17" x14ac:dyDescent="0.25">
      <c r="A4958" t="s">
        <v>331</v>
      </c>
      <c r="B4958" s="23">
        <v>2018</v>
      </c>
      <c r="C4958" s="23" t="s">
        <v>0</v>
      </c>
      <c r="D4958" s="23" t="s">
        <v>54</v>
      </c>
      <c r="E4958" s="23" t="s">
        <v>492</v>
      </c>
      <c r="F4958" s="23" t="s">
        <v>469</v>
      </c>
      <c r="G4958" s="23" t="s">
        <v>492</v>
      </c>
      <c r="H4958" s="32" t="s">
        <v>469</v>
      </c>
      <c r="I4958" s="32" t="s">
        <v>55</v>
      </c>
      <c r="J4958" s="135">
        <v>552</v>
      </c>
      <c r="K4958" s="27">
        <v>0.34964000000000001</v>
      </c>
      <c r="L4958" s="77">
        <v>0.9</v>
      </c>
      <c r="Q4958" s="106"/>
    </row>
    <row r="4959" spans="1:17" x14ac:dyDescent="0.25">
      <c r="A4959" t="s">
        <v>331</v>
      </c>
      <c r="B4959" s="23">
        <v>2018</v>
      </c>
      <c r="C4959" s="23" t="s">
        <v>1</v>
      </c>
      <c r="D4959" s="23" t="s">
        <v>56</v>
      </c>
      <c r="E4959" s="23" t="s">
        <v>492</v>
      </c>
      <c r="F4959" s="23" t="s">
        <v>469</v>
      </c>
      <c r="G4959" s="23" t="s">
        <v>492</v>
      </c>
      <c r="H4959" s="32" t="s">
        <v>469</v>
      </c>
      <c r="I4959" s="32" t="s">
        <v>55</v>
      </c>
      <c r="J4959" s="135">
        <v>603</v>
      </c>
      <c r="K4959" s="27">
        <v>0.35987000000000002</v>
      </c>
      <c r="L4959" s="77">
        <v>0.9</v>
      </c>
      <c r="Q4959" s="106"/>
    </row>
    <row r="4960" spans="1:17" x14ac:dyDescent="0.25">
      <c r="A4960" t="s">
        <v>331</v>
      </c>
      <c r="B4960" s="23">
        <v>2018</v>
      </c>
      <c r="C4960" s="23" t="s">
        <v>2</v>
      </c>
      <c r="D4960" s="23" t="s">
        <v>57</v>
      </c>
      <c r="E4960" s="23" t="s">
        <v>492</v>
      </c>
      <c r="F4960" s="23" t="s">
        <v>469</v>
      </c>
      <c r="G4960" s="23" t="s">
        <v>492</v>
      </c>
      <c r="H4960" s="32" t="s">
        <v>469</v>
      </c>
      <c r="I4960" s="32" t="s">
        <v>55</v>
      </c>
      <c r="J4960" s="135">
        <v>696</v>
      </c>
      <c r="K4960" s="27">
        <v>0.35488999999999998</v>
      </c>
      <c r="L4960" s="77">
        <v>0.9</v>
      </c>
      <c r="Q4960" s="106"/>
    </row>
    <row r="4961" spans="1:17" x14ac:dyDescent="0.25">
      <c r="A4961" t="s">
        <v>331</v>
      </c>
      <c r="B4961" s="23">
        <v>2018</v>
      </c>
      <c r="C4961" s="23" t="s">
        <v>3</v>
      </c>
      <c r="D4961" s="23" t="s">
        <v>58</v>
      </c>
      <c r="E4961" s="23" t="s">
        <v>492</v>
      </c>
      <c r="F4961" s="23" t="s">
        <v>469</v>
      </c>
      <c r="G4961" s="23" t="s">
        <v>492</v>
      </c>
      <c r="H4961" s="32" t="s">
        <v>469</v>
      </c>
      <c r="I4961" s="32" t="s">
        <v>55</v>
      </c>
      <c r="J4961" s="135">
        <v>616</v>
      </c>
      <c r="K4961" s="27">
        <v>0.38799</v>
      </c>
      <c r="L4961" s="77">
        <v>0.9</v>
      </c>
      <c r="Q4961" s="106"/>
    </row>
    <row r="4962" spans="1:17" x14ac:dyDescent="0.25">
      <c r="A4962" t="s">
        <v>331</v>
      </c>
      <c r="B4962" s="23">
        <v>2019</v>
      </c>
      <c r="C4962" s="23" t="s">
        <v>0</v>
      </c>
      <c r="D4962" s="23" t="s">
        <v>59</v>
      </c>
      <c r="E4962" s="23" t="s">
        <v>492</v>
      </c>
      <c r="F4962" s="23" t="s">
        <v>469</v>
      </c>
      <c r="G4962" s="23" t="s">
        <v>492</v>
      </c>
      <c r="H4962" s="32" t="s">
        <v>469</v>
      </c>
      <c r="I4962" s="32" t="s">
        <v>55</v>
      </c>
      <c r="J4962" s="135">
        <v>593</v>
      </c>
      <c r="K4962" s="27">
        <v>0.38785999999999998</v>
      </c>
      <c r="L4962" s="77">
        <v>0.9</v>
      </c>
      <c r="Q4962" s="106"/>
    </row>
    <row r="4963" spans="1:17" x14ac:dyDescent="0.25">
      <c r="A4963" t="s">
        <v>331</v>
      </c>
      <c r="B4963" s="23">
        <v>2019</v>
      </c>
      <c r="C4963" s="23" t="s">
        <v>1</v>
      </c>
      <c r="D4963" s="23" t="s">
        <v>60</v>
      </c>
      <c r="E4963" s="23" t="s">
        <v>492</v>
      </c>
      <c r="F4963" s="23" t="s">
        <v>469</v>
      </c>
      <c r="G4963" s="23" t="s">
        <v>492</v>
      </c>
      <c r="H4963" s="32" t="s">
        <v>469</v>
      </c>
      <c r="I4963" s="32" t="s">
        <v>55</v>
      </c>
      <c r="J4963" s="135">
        <v>610</v>
      </c>
      <c r="K4963" s="27">
        <v>0.40655999999999998</v>
      </c>
      <c r="L4963" s="77">
        <v>0.9</v>
      </c>
      <c r="Q4963" s="106"/>
    </row>
    <row r="4964" spans="1:17" x14ac:dyDescent="0.25">
      <c r="A4964" t="s">
        <v>331</v>
      </c>
      <c r="B4964" s="23">
        <v>2019</v>
      </c>
      <c r="C4964" s="23" t="s">
        <v>2</v>
      </c>
      <c r="D4964" s="23" t="s">
        <v>61</v>
      </c>
      <c r="E4964" s="23" t="s">
        <v>492</v>
      </c>
      <c r="F4964" s="23" t="s">
        <v>469</v>
      </c>
      <c r="G4964" s="23" t="s">
        <v>492</v>
      </c>
      <c r="H4964" s="32" t="s">
        <v>469</v>
      </c>
      <c r="I4964" s="32" t="s">
        <v>55</v>
      </c>
      <c r="J4964" s="135">
        <v>636</v>
      </c>
      <c r="K4964" s="27">
        <v>0.43868000000000001</v>
      </c>
      <c r="L4964" s="77">
        <v>0.9</v>
      </c>
      <c r="Q4964" s="106"/>
    </row>
    <row r="4965" spans="1:17" x14ac:dyDescent="0.25">
      <c r="A4965" t="s">
        <v>331</v>
      </c>
      <c r="B4965" s="23">
        <v>2019</v>
      </c>
      <c r="C4965" s="23" t="s">
        <v>3</v>
      </c>
      <c r="D4965" s="23" t="s">
        <v>62</v>
      </c>
      <c r="E4965" s="23" t="s">
        <v>492</v>
      </c>
      <c r="F4965" s="23" t="s">
        <v>469</v>
      </c>
      <c r="G4965" s="23" t="s">
        <v>492</v>
      </c>
      <c r="H4965" s="32" t="s">
        <v>469</v>
      </c>
      <c r="I4965" s="32" t="s">
        <v>55</v>
      </c>
      <c r="J4965" s="135">
        <v>597</v>
      </c>
      <c r="K4965" s="27">
        <v>0.52595999999999998</v>
      </c>
      <c r="L4965" s="77">
        <v>0.9</v>
      </c>
      <c r="Q4965" s="106"/>
    </row>
    <row r="4966" spans="1:17" x14ac:dyDescent="0.25">
      <c r="A4966" t="s">
        <v>331</v>
      </c>
      <c r="B4966" s="23">
        <v>2020</v>
      </c>
      <c r="C4966" s="23" t="s">
        <v>0</v>
      </c>
      <c r="D4966" s="23" t="s">
        <v>63</v>
      </c>
      <c r="E4966" s="23" t="s">
        <v>492</v>
      </c>
      <c r="F4966" s="23" t="s">
        <v>469</v>
      </c>
      <c r="G4966" s="23" t="s">
        <v>492</v>
      </c>
      <c r="H4966" s="32" t="s">
        <v>469</v>
      </c>
      <c r="I4966" s="32" t="s">
        <v>55</v>
      </c>
      <c r="J4966" s="135">
        <v>591</v>
      </c>
      <c r="K4966" s="27">
        <v>0.48562</v>
      </c>
      <c r="L4966" s="77">
        <v>0.9</v>
      </c>
      <c r="Q4966" s="106"/>
    </row>
    <row r="4967" spans="1:17" x14ac:dyDescent="0.25">
      <c r="A4967" t="s">
        <v>331</v>
      </c>
      <c r="B4967" s="23">
        <v>2020</v>
      </c>
      <c r="C4967" s="23" t="s">
        <v>1</v>
      </c>
      <c r="D4967" s="23" t="s">
        <v>64</v>
      </c>
      <c r="E4967" s="23" t="s">
        <v>492</v>
      </c>
      <c r="F4967" s="23" t="s">
        <v>469</v>
      </c>
      <c r="G4967" s="23" t="s">
        <v>492</v>
      </c>
      <c r="H4967" s="32" t="s">
        <v>469</v>
      </c>
      <c r="I4967" s="32" t="s">
        <v>55</v>
      </c>
      <c r="J4967" s="135">
        <v>346</v>
      </c>
      <c r="K4967" s="27">
        <v>0.62717000000000001</v>
      </c>
      <c r="L4967" s="77">
        <v>0.9</v>
      </c>
      <c r="Q4967" s="106"/>
    </row>
    <row r="4968" spans="1:17" x14ac:dyDescent="0.25">
      <c r="A4968" t="s">
        <v>331</v>
      </c>
      <c r="B4968" s="23">
        <v>2020</v>
      </c>
      <c r="C4968" s="23" t="s">
        <v>2</v>
      </c>
      <c r="D4968" s="23" t="s">
        <v>65</v>
      </c>
      <c r="E4968" s="23" t="s">
        <v>492</v>
      </c>
      <c r="F4968" s="23" t="s">
        <v>469</v>
      </c>
      <c r="G4968" s="23" t="s">
        <v>492</v>
      </c>
      <c r="H4968" s="32" t="s">
        <v>469</v>
      </c>
      <c r="I4968" s="32" t="s">
        <v>55</v>
      </c>
      <c r="J4968" s="135">
        <v>561</v>
      </c>
      <c r="K4968" s="27">
        <v>0.56684000000000001</v>
      </c>
      <c r="L4968" s="77">
        <v>0.9</v>
      </c>
      <c r="Q4968" s="106"/>
    </row>
    <row r="4969" spans="1:17" x14ac:dyDescent="0.25">
      <c r="A4969" t="s">
        <v>331</v>
      </c>
      <c r="B4969" s="23">
        <v>2020</v>
      </c>
      <c r="C4969" s="23" t="s">
        <v>3</v>
      </c>
      <c r="D4969" s="23" t="s">
        <v>66</v>
      </c>
      <c r="E4969" s="23" t="s">
        <v>492</v>
      </c>
      <c r="F4969" s="23" t="s">
        <v>469</v>
      </c>
      <c r="G4969" s="23" t="s">
        <v>492</v>
      </c>
      <c r="H4969" s="32" t="s">
        <v>469</v>
      </c>
      <c r="I4969" s="32" t="s">
        <v>55</v>
      </c>
      <c r="J4969" s="135">
        <v>613</v>
      </c>
      <c r="K4969" s="27">
        <v>0.57423000000000002</v>
      </c>
      <c r="L4969" s="77">
        <v>0.9</v>
      </c>
      <c r="Q4969" s="106"/>
    </row>
    <row r="4970" spans="1:17" x14ac:dyDescent="0.25">
      <c r="A4970" t="s">
        <v>331</v>
      </c>
      <c r="B4970" s="23">
        <v>2021</v>
      </c>
      <c r="C4970" s="23" t="s">
        <v>0</v>
      </c>
      <c r="D4970" s="23" t="s">
        <v>67</v>
      </c>
      <c r="E4970" s="23" t="s">
        <v>492</v>
      </c>
      <c r="F4970" s="23" t="s">
        <v>469</v>
      </c>
      <c r="G4970" s="23" t="s">
        <v>492</v>
      </c>
      <c r="H4970" s="32" t="s">
        <v>469</v>
      </c>
      <c r="I4970" s="32" t="s">
        <v>55</v>
      </c>
      <c r="J4970" s="135">
        <v>644</v>
      </c>
      <c r="K4970" s="27">
        <v>0.56988000000000005</v>
      </c>
      <c r="L4970" s="77">
        <v>0.9</v>
      </c>
      <c r="Q4970" s="106"/>
    </row>
    <row r="4971" spans="1:17" x14ac:dyDescent="0.25">
      <c r="A4971" t="s">
        <v>331</v>
      </c>
      <c r="B4971" s="23">
        <v>2021</v>
      </c>
      <c r="C4971" s="23" t="s">
        <v>1</v>
      </c>
      <c r="D4971" s="23" t="s">
        <v>68</v>
      </c>
      <c r="E4971" s="23" t="s">
        <v>492</v>
      </c>
      <c r="F4971" s="23" t="s">
        <v>469</v>
      </c>
      <c r="G4971" s="23" t="s">
        <v>492</v>
      </c>
      <c r="H4971" s="32" t="s">
        <v>469</v>
      </c>
      <c r="I4971" s="32" t="s">
        <v>55</v>
      </c>
      <c r="J4971" s="135">
        <v>631</v>
      </c>
      <c r="K4971" s="27">
        <v>0.67035999999999996</v>
      </c>
      <c r="L4971" s="77">
        <v>0.9</v>
      </c>
      <c r="Q4971" s="106"/>
    </row>
    <row r="4972" spans="1:17" x14ac:dyDescent="0.25">
      <c r="A4972" t="s">
        <v>331</v>
      </c>
      <c r="B4972" s="23">
        <v>2021</v>
      </c>
      <c r="C4972" s="23" t="s">
        <v>2</v>
      </c>
      <c r="D4972" s="23" t="s">
        <v>69</v>
      </c>
      <c r="E4972" s="23" t="s">
        <v>492</v>
      </c>
      <c r="F4972" s="23" t="s">
        <v>469</v>
      </c>
      <c r="G4972" s="23" t="s">
        <v>492</v>
      </c>
      <c r="H4972" s="32" t="s">
        <v>469</v>
      </c>
      <c r="I4972" s="32" t="s">
        <v>55</v>
      </c>
      <c r="J4972" s="135">
        <v>691</v>
      </c>
      <c r="K4972" s="27">
        <v>0.59913000000000005</v>
      </c>
      <c r="L4972" s="77">
        <v>0.9</v>
      </c>
      <c r="Q4972" s="106"/>
    </row>
    <row r="4973" spans="1:17" x14ac:dyDescent="0.25">
      <c r="A4973" t="s">
        <v>331</v>
      </c>
      <c r="B4973" s="23">
        <v>2021</v>
      </c>
      <c r="C4973" s="23" t="s">
        <v>3</v>
      </c>
      <c r="D4973" s="23" t="s">
        <v>70</v>
      </c>
      <c r="E4973" s="23" t="s">
        <v>492</v>
      </c>
      <c r="F4973" s="23" t="s">
        <v>469</v>
      </c>
      <c r="G4973" s="23" t="s">
        <v>492</v>
      </c>
      <c r="H4973" s="32" t="s">
        <v>469</v>
      </c>
      <c r="I4973" s="32" t="s">
        <v>55</v>
      </c>
      <c r="J4973" s="135">
        <v>713</v>
      </c>
      <c r="K4973" s="27">
        <v>0.64515999999999996</v>
      </c>
      <c r="L4973" s="77">
        <v>0.9</v>
      </c>
      <c r="Q4973" s="106"/>
    </row>
    <row r="4974" spans="1:17" x14ac:dyDescent="0.25">
      <c r="A4974" t="s">
        <v>331</v>
      </c>
      <c r="B4974" s="23">
        <v>2022</v>
      </c>
      <c r="C4974" s="23" t="s">
        <v>0</v>
      </c>
      <c r="D4974" s="23" t="s">
        <v>71</v>
      </c>
      <c r="E4974" s="23" t="s">
        <v>492</v>
      </c>
      <c r="F4974" s="23" t="s">
        <v>469</v>
      </c>
      <c r="G4974" s="23" t="s">
        <v>492</v>
      </c>
      <c r="H4974" s="32" t="s">
        <v>469</v>
      </c>
      <c r="I4974" s="32" t="s">
        <v>55</v>
      </c>
      <c r="J4974" s="135">
        <v>733</v>
      </c>
      <c r="K4974" s="27">
        <v>0.62619000000000002</v>
      </c>
      <c r="L4974" s="77">
        <v>0.9</v>
      </c>
      <c r="Q4974" s="106"/>
    </row>
    <row r="4975" spans="1:17" x14ac:dyDescent="0.25">
      <c r="A4975" t="s">
        <v>331</v>
      </c>
      <c r="B4975" s="23">
        <v>2022</v>
      </c>
      <c r="C4975" s="23" t="s">
        <v>1</v>
      </c>
      <c r="D4975" s="23" t="s">
        <v>72</v>
      </c>
      <c r="E4975" s="23" t="s">
        <v>492</v>
      </c>
      <c r="F4975" s="23" t="s">
        <v>469</v>
      </c>
      <c r="G4975" s="23" t="s">
        <v>492</v>
      </c>
      <c r="H4975" s="32" t="s">
        <v>469</v>
      </c>
      <c r="I4975" s="32" t="s">
        <v>55</v>
      </c>
      <c r="J4975" s="135">
        <v>660</v>
      </c>
      <c r="K4975" s="27">
        <v>0.62878999999999996</v>
      </c>
      <c r="L4975" s="77">
        <v>0.9</v>
      </c>
      <c r="Q4975" s="106"/>
    </row>
    <row r="4976" spans="1:17" x14ac:dyDescent="0.25">
      <c r="A4976" t="s">
        <v>331</v>
      </c>
      <c r="B4976" s="23">
        <v>2022</v>
      </c>
      <c r="C4976" s="23" t="s">
        <v>2</v>
      </c>
      <c r="D4976" s="23" t="s">
        <v>73</v>
      </c>
      <c r="E4976" s="23" t="s">
        <v>492</v>
      </c>
      <c r="F4976" s="23" t="s">
        <v>469</v>
      </c>
      <c r="G4976" s="23" t="s">
        <v>492</v>
      </c>
      <c r="H4976" s="32" t="s">
        <v>469</v>
      </c>
      <c r="I4976" s="32" t="s">
        <v>55</v>
      </c>
      <c r="J4976" s="135">
        <v>654</v>
      </c>
      <c r="K4976" s="27">
        <v>0.58409999999999995</v>
      </c>
      <c r="L4976" s="77">
        <v>0.9</v>
      </c>
      <c r="Q4976" s="106"/>
    </row>
    <row r="4977" spans="1:17" x14ac:dyDescent="0.25">
      <c r="A4977" t="s">
        <v>331</v>
      </c>
      <c r="B4977" s="23">
        <v>2022</v>
      </c>
      <c r="C4977" s="23" t="s">
        <v>3</v>
      </c>
      <c r="D4977" s="23" t="s">
        <v>493</v>
      </c>
      <c r="E4977" s="23" t="s">
        <v>492</v>
      </c>
      <c r="F4977" s="23" t="s">
        <v>469</v>
      </c>
      <c r="G4977" s="23" t="s">
        <v>492</v>
      </c>
      <c r="H4977" s="32" t="s">
        <v>469</v>
      </c>
      <c r="I4977" s="32" t="s">
        <v>55</v>
      </c>
      <c r="J4977" s="135">
        <v>678</v>
      </c>
      <c r="K4977" s="27">
        <v>0.48968</v>
      </c>
      <c r="L4977" s="77">
        <v>0.9</v>
      </c>
      <c r="Q4977" s="106"/>
    </row>
    <row r="4978" spans="1:17" x14ac:dyDescent="0.25">
      <c r="A4978" t="s">
        <v>331</v>
      </c>
      <c r="B4978" s="23">
        <v>2023</v>
      </c>
      <c r="C4978" s="23" t="s">
        <v>0</v>
      </c>
      <c r="D4978" s="23" t="s">
        <v>537</v>
      </c>
      <c r="E4978" s="23" t="s">
        <v>492</v>
      </c>
      <c r="F4978" s="23" t="s">
        <v>469</v>
      </c>
      <c r="G4978" s="23" t="s">
        <v>492</v>
      </c>
      <c r="H4978" s="32" t="s">
        <v>469</v>
      </c>
      <c r="I4978" s="32" t="s">
        <v>55</v>
      </c>
      <c r="J4978" s="135">
        <v>699</v>
      </c>
      <c r="K4978" s="27">
        <v>0.55937000000000003</v>
      </c>
      <c r="L4978" s="77">
        <v>0.9</v>
      </c>
      <c r="Q4978" s="106"/>
    </row>
    <row r="4979" spans="1:17" x14ac:dyDescent="0.25">
      <c r="A4979" t="s">
        <v>331</v>
      </c>
      <c r="B4979" s="23">
        <v>2018</v>
      </c>
      <c r="C4979" s="23" t="s">
        <v>0</v>
      </c>
      <c r="D4979" s="23" t="s">
        <v>54</v>
      </c>
      <c r="E4979" s="23" t="s">
        <v>492</v>
      </c>
      <c r="F4979" s="23" t="s">
        <v>365</v>
      </c>
      <c r="G4979" s="23" t="s">
        <v>492</v>
      </c>
      <c r="H4979" s="32" t="s">
        <v>365</v>
      </c>
      <c r="I4979" s="32" t="s">
        <v>55</v>
      </c>
      <c r="J4979" s="135">
        <v>249</v>
      </c>
      <c r="K4979" s="27">
        <v>0.56225000000000003</v>
      </c>
      <c r="L4979" s="77">
        <v>0.9</v>
      </c>
      <c r="Q4979" s="106"/>
    </row>
    <row r="4980" spans="1:17" x14ac:dyDescent="0.25">
      <c r="A4980" t="s">
        <v>331</v>
      </c>
      <c r="B4980" s="23">
        <v>2018</v>
      </c>
      <c r="C4980" s="23" t="s">
        <v>1</v>
      </c>
      <c r="D4980" s="23" t="s">
        <v>56</v>
      </c>
      <c r="E4980" s="23" t="s">
        <v>492</v>
      </c>
      <c r="F4980" s="23" t="s">
        <v>365</v>
      </c>
      <c r="G4980" s="23" t="s">
        <v>492</v>
      </c>
      <c r="H4980" s="32" t="s">
        <v>365</v>
      </c>
      <c r="I4980" s="32" t="s">
        <v>55</v>
      </c>
      <c r="J4980" s="135">
        <v>333</v>
      </c>
      <c r="K4980" s="27">
        <v>0.51351000000000002</v>
      </c>
      <c r="L4980" s="77">
        <v>0.9</v>
      </c>
      <c r="Q4980" s="106"/>
    </row>
    <row r="4981" spans="1:17" x14ac:dyDescent="0.25">
      <c r="A4981" t="s">
        <v>331</v>
      </c>
      <c r="B4981" s="23">
        <v>2018</v>
      </c>
      <c r="C4981" s="23" t="s">
        <v>2</v>
      </c>
      <c r="D4981" s="23" t="s">
        <v>57</v>
      </c>
      <c r="E4981" s="23" t="s">
        <v>492</v>
      </c>
      <c r="F4981" s="23" t="s">
        <v>365</v>
      </c>
      <c r="G4981" s="23" t="s">
        <v>492</v>
      </c>
      <c r="H4981" s="32" t="s">
        <v>365</v>
      </c>
      <c r="I4981" s="32" t="s">
        <v>55</v>
      </c>
      <c r="J4981" s="135">
        <v>303</v>
      </c>
      <c r="K4981" s="27">
        <v>0.53795000000000004</v>
      </c>
      <c r="L4981" s="77">
        <v>0.9</v>
      </c>
      <c r="Q4981" s="106"/>
    </row>
    <row r="4982" spans="1:17" x14ac:dyDescent="0.25">
      <c r="A4982" t="s">
        <v>331</v>
      </c>
      <c r="B4982" s="23">
        <v>2018</v>
      </c>
      <c r="C4982" s="23" t="s">
        <v>3</v>
      </c>
      <c r="D4982" s="23" t="s">
        <v>58</v>
      </c>
      <c r="E4982" s="23" t="s">
        <v>492</v>
      </c>
      <c r="F4982" s="23" t="s">
        <v>365</v>
      </c>
      <c r="G4982" s="23" t="s">
        <v>492</v>
      </c>
      <c r="H4982" s="32" t="s">
        <v>365</v>
      </c>
      <c r="I4982" s="32" t="s">
        <v>55</v>
      </c>
      <c r="J4982" s="135">
        <v>276</v>
      </c>
      <c r="K4982" s="27">
        <v>0.39855000000000002</v>
      </c>
      <c r="L4982" s="77">
        <v>0.9</v>
      </c>
      <c r="Q4982" s="106"/>
    </row>
    <row r="4983" spans="1:17" x14ac:dyDescent="0.25">
      <c r="A4983" t="s">
        <v>331</v>
      </c>
      <c r="B4983" s="23">
        <v>2019</v>
      </c>
      <c r="C4983" s="23" t="s">
        <v>0</v>
      </c>
      <c r="D4983" s="23" t="s">
        <v>59</v>
      </c>
      <c r="E4983" s="23" t="s">
        <v>492</v>
      </c>
      <c r="F4983" s="23" t="s">
        <v>365</v>
      </c>
      <c r="G4983" s="23" t="s">
        <v>492</v>
      </c>
      <c r="H4983" s="32" t="s">
        <v>365</v>
      </c>
      <c r="I4983" s="32" t="s">
        <v>55</v>
      </c>
      <c r="J4983" s="135">
        <v>288</v>
      </c>
      <c r="K4983" s="27">
        <v>0.43056</v>
      </c>
      <c r="L4983" s="77">
        <v>0.9</v>
      </c>
      <c r="Q4983" s="106"/>
    </row>
    <row r="4984" spans="1:17" x14ac:dyDescent="0.25">
      <c r="A4984" t="s">
        <v>331</v>
      </c>
      <c r="B4984" s="23">
        <v>2019</v>
      </c>
      <c r="C4984" s="23" t="s">
        <v>1</v>
      </c>
      <c r="D4984" s="23" t="s">
        <v>60</v>
      </c>
      <c r="E4984" s="23" t="s">
        <v>492</v>
      </c>
      <c r="F4984" s="23" t="s">
        <v>365</v>
      </c>
      <c r="G4984" s="23" t="s">
        <v>492</v>
      </c>
      <c r="H4984" s="32" t="s">
        <v>365</v>
      </c>
      <c r="I4984" s="32" t="s">
        <v>55</v>
      </c>
      <c r="J4984" s="135">
        <v>305</v>
      </c>
      <c r="K4984" s="27">
        <v>0.56066000000000005</v>
      </c>
      <c r="L4984" s="77">
        <v>0.9</v>
      </c>
      <c r="Q4984" s="106"/>
    </row>
    <row r="4985" spans="1:17" x14ac:dyDescent="0.25">
      <c r="A4985" t="s">
        <v>331</v>
      </c>
      <c r="B4985" s="23">
        <v>2019</v>
      </c>
      <c r="C4985" s="23" t="s">
        <v>2</v>
      </c>
      <c r="D4985" s="23" t="s">
        <v>61</v>
      </c>
      <c r="E4985" s="23" t="s">
        <v>492</v>
      </c>
      <c r="F4985" s="23" t="s">
        <v>365</v>
      </c>
      <c r="G4985" s="23" t="s">
        <v>492</v>
      </c>
      <c r="H4985" s="32" t="s">
        <v>365</v>
      </c>
      <c r="I4985" s="32" t="s">
        <v>55</v>
      </c>
      <c r="J4985" s="135">
        <v>296</v>
      </c>
      <c r="K4985" s="27">
        <v>0.62161999999999995</v>
      </c>
      <c r="L4985" s="77">
        <v>0.9</v>
      </c>
      <c r="Q4985" s="106"/>
    </row>
    <row r="4986" spans="1:17" x14ac:dyDescent="0.25">
      <c r="A4986" t="s">
        <v>331</v>
      </c>
      <c r="B4986" s="23">
        <v>2019</v>
      </c>
      <c r="C4986" s="23" t="s">
        <v>3</v>
      </c>
      <c r="D4986" s="23" t="s">
        <v>62</v>
      </c>
      <c r="E4986" s="23" t="s">
        <v>492</v>
      </c>
      <c r="F4986" s="23" t="s">
        <v>365</v>
      </c>
      <c r="G4986" s="23" t="s">
        <v>492</v>
      </c>
      <c r="H4986" s="32" t="s">
        <v>365</v>
      </c>
      <c r="I4986" s="32" t="s">
        <v>55</v>
      </c>
      <c r="J4986" s="135">
        <v>305</v>
      </c>
      <c r="K4986" s="27">
        <v>0.64917999999999998</v>
      </c>
      <c r="L4986" s="77">
        <v>0.9</v>
      </c>
      <c r="Q4986" s="106"/>
    </row>
    <row r="4987" spans="1:17" x14ac:dyDescent="0.25">
      <c r="A4987" t="s">
        <v>331</v>
      </c>
      <c r="B4987" s="23">
        <v>2020</v>
      </c>
      <c r="C4987" s="23" t="s">
        <v>0</v>
      </c>
      <c r="D4987" s="23" t="s">
        <v>63</v>
      </c>
      <c r="E4987" s="23" t="s">
        <v>492</v>
      </c>
      <c r="F4987" s="23" t="s">
        <v>365</v>
      </c>
      <c r="G4987" s="23" t="s">
        <v>492</v>
      </c>
      <c r="H4987" s="32" t="s">
        <v>365</v>
      </c>
      <c r="I4987" s="32" t="s">
        <v>55</v>
      </c>
      <c r="J4987" s="135">
        <v>254</v>
      </c>
      <c r="K4987" s="27">
        <v>0.74802999999999997</v>
      </c>
      <c r="L4987" s="77">
        <v>0.9</v>
      </c>
      <c r="Q4987" s="106"/>
    </row>
    <row r="4988" spans="1:17" x14ac:dyDescent="0.25">
      <c r="A4988" t="s">
        <v>331</v>
      </c>
      <c r="B4988" s="23">
        <v>2020</v>
      </c>
      <c r="C4988" s="23" t="s">
        <v>1</v>
      </c>
      <c r="D4988" s="23" t="s">
        <v>64</v>
      </c>
      <c r="E4988" s="23" t="s">
        <v>492</v>
      </c>
      <c r="F4988" s="23" t="s">
        <v>365</v>
      </c>
      <c r="G4988" s="23" t="s">
        <v>492</v>
      </c>
      <c r="H4988" s="32" t="s">
        <v>365</v>
      </c>
      <c r="I4988" s="32" t="s">
        <v>55</v>
      </c>
      <c r="J4988" s="135">
        <v>142</v>
      </c>
      <c r="K4988" s="27">
        <v>0.77464999999999995</v>
      </c>
      <c r="L4988" s="77">
        <v>0.9</v>
      </c>
      <c r="Q4988" s="106"/>
    </row>
    <row r="4989" spans="1:17" x14ac:dyDescent="0.25">
      <c r="A4989" t="s">
        <v>331</v>
      </c>
      <c r="B4989" s="23">
        <v>2020</v>
      </c>
      <c r="C4989" s="23" t="s">
        <v>2</v>
      </c>
      <c r="D4989" s="23" t="s">
        <v>65</v>
      </c>
      <c r="E4989" s="23" t="s">
        <v>492</v>
      </c>
      <c r="F4989" s="23" t="s">
        <v>365</v>
      </c>
      <c r="G4989" s="23" t="s">
        <v>492</v>
      </c>
      <c r="H4989" s="32" t="s">
        <v>365</v>
      </c>
      <c r="I4989" s="32" t="s">
        <v>55</v>
      </c>
      <c r="J4989" s="135">
        <v>225</v>
      </c>
      <c r="K4989" s="27">
        <v>0.64444000000000001</v>
      </c>
      <c r="L4989" s="77">
        <v>0.9</v>
      </c>
      <c r="Q4989" s="106"/>
    </row>
    <row r="4990" spans="1:17" x14ac:dyDescent="0.25">
      <c r="A4990" t="s">
        <v>331</v>
      </c>
      <c r="B4990" s="23">
        <v>2020</v>
      </c>
      <c r="C4990" s="23" t="s">
        <v>3</v>
      </c>
      <c r="D4990" s="23" t="s">
        <v>66</v>
      </c>
      <c r="E4990" s="23" t="s">
        <v>492</v>
      </c>
      <c r="F4990" s="23" t="s">
        <v>365</v>
      </c>
      <c r="G4990" s="23" t="s">
        <v>492</v>
      </c>
      <c r="H4990" s="32" t="s">
        <v>365</v>
      </c>
      <c r="I4990" s="32" t="s">
        <v>55</v>
      </c>
      <c r="J4990" s="135">
        <v>297</v>
      </c>
      <c r="K4990" s="27">
        <v>0.59258999999999995</v>
      </c>
      <c r="L4990" s="77">
        <v>0.9</v>
      </c>
      <c r="Q4990" s="106"/>
    </row>
    <row r="4991" spans="1:17" x14ac:dyDescent="0.25">
      <c r="A4991" t="s">
        <v>331</v>
      </c>
      <c r="B4991" s="23">
        <v>2021</v>
      </c>
      <c r="C4991" s="23" t="s">
        <v>0</v>
      </c>
      <c r="D4991" s="23" t="s">
        <v>67</v>
      </c>
      <c r="E4991" s="23" t="s">
        <v>492</v>
      </c>
      <c r="F4991" s="23" t="s">
        <v>365</v>
      </c>
      <c r="G4991" s="23" t="s">
        <v>492</v>
      </c>
      <c r="H4991" s="32" t="s">
        <v>365</v>
      </c>
      <c r="I4991" s="32" t="s">
        <v>55</v>
      </c>
      <c r="J4991" s="135">
        <v>241</v>
      </c>
      <c r="K4991" s="27">
        <v>0.60995999999999995</v>
      </c>
      <c r="L4991" s="77">
        <v>0.9</v>
      </c>
      <c r="Q4991" s="106"/>
    </row>
    <row r="4992" spans="1:17" x14ac:dyDescent="0.25">
      <c r="A4992" t="s">
        <v>331</v>
      </c>
      <c r="B4992" s="23">
        <v>2021</v>
      </c>
      <c r="C4992" s="23" t="s">
        <v>1</v>
      </c>
      <c r="D4992" s="23" t="s">
        <v>68</v>
      </c>
      <c r="E4992" s="23" t="s">
        <v>492</v>
      </c>
      <c r="F4992" s="23" t="s">
        <v>365</v>
      </c>
      <c r="G4992" s="23" t="s">
        <v>492</v>
      </c>
      <c r="H4992" s="32" t="s">
        <v>365</v>
      </c>
      <c r="I4992" s="32" t="s">
        <v>55</v>
      </c>
      <c r="J4992" s="135">
        <v>291</v>
      </c>
      <c r="K4992" s="27">
        <v>0.53608</v>
      </c>
      <c r="L4992" s="77">
        <v>0.9</v>
      </c>
      <c r="Q4992" s="106"/>
    </row>
    <row r="4993" spans="1:17" x14ac:dyDescent="0.25">
      <c r="A4993" t="s">
        <v>331</v>
      </c>
      <c r="B4993" s="23">
        <v>2021</v>
      </c>
      <c r="C4993" s="23" t="s">
        <v>2</v>
      </c>
      <c r="D4993" s="23" t="s">
        <v>69</v>
      </c>
      <c r="E4993" s="23" t="s">
        <v>492</v>
      </c>
      <c r="F4993" s="23" t="s">
        <v>365</v>
      </c>
      <c r="G4993" s="23" t="s">
        <v>492</v>
      </c>
      <c r="H4993" s="32" t="s">
        <v>365</v>
      </c>
      <c r="I4993" s="32" t="s">
        <v>55</v>
      </c>
      <c r="J4993" s="135">
        <v>282</v>
      </c>
      <c r="K4993" s="27">
        <v>0.59219999999999995</v>
      </c>
      <c r="L4993" s="77">
        <v>0.9</v>
      </c>
      <c r="Q4993" s="106"/>
    </row>
    <row r="4994" spans="1:17" x14ac:dyDescent="0.25">
      <c r="A4994" t="s">
        <v>331</v>
      </c>
      <c r="B4994" s="23">
        <v>2021</v>
      </c>
      <c r="C4994" s="23" t="s">
        <v>3</v>
      </c>
      <c r="D4994" s="23" t="s">
        <v>70</v>
      </c>
      <c r="E4994" s="23" t="s">
        <v>492</v>
      </c>
      <c r="F4994" s="23" t="s">
        <v>365</v>
      </c>
      <c r="G4994" s="23" t="s">
        <v>492</v>
      </c>
      <c r="H4994" s="32" t="s">
        <v>365</v>
      </c>
      <c r="I4994" s="32" t="s">
        <v>55</v>
      </c>
      <c r="J4994" s="135">
        <v>314</v>
      </c>
      <c r="K4994" s="27">
        <v>0.49045</v>
      </c>
      <c r="L4994" s="77">
        <v>0.9</v>
      </c>
      <c r="Q4994" s="106"/>
    </row>
    <row r="4995" spans="1:17" x14ac:dyDescent="0.25">
      <c r="A4995" t="s">
        <v>331</v>
      </c>
      <c r="B4995" s="23">
        <v>2022</v>
      </c>
      <c r="C4995" s="23" t="s">
        <v>0</v>
      </c>
      <c r="D4995" s="23" t="s">
        <v>71</v>
      </c>
      <c r="E4995" s="23" t="s">
        <v>492</v>
      </c>
      <c r="F4995" s="23" t="s">
        <v>365</v>
      </c>
      <c r="G4995" s="23" t="s">
        <v>492</v>
      </c>
      <c r="H4995" s="32" t="s">
        <v>365</v>
      </c>
      <c r="I4995" s="32" t="s">
        <v>55</v>
      </c>
      <c r="J4995" s="135">
        <v>311</v>
      </c>
      <c r="K4995" s="27">
        <v>0.53698000000000001</v>
      </c>
      <c r="L4995" s="77">
        <v>0.9</v>
      </c>
      <c r="Q4995" s="106"/>
    </row>
    <row r="4996" spans="1:17" x14ac:dyDescent="0.25">
      <c r="A4996" t="s">
        <v>331</v>
      </c>
      <c r="B4996" s="23">
        <v>2022</v>
      </c>
      <c r="C4996" s="23" t="s">
        <v>1</v>
      </c>
      <c r="D4996" s="23" t="s">
        <v>72</v>
      </c>
      <c r="E4996" s="23" t="s">
        <v>492</v>
      </c>
      <c r="F4996" s="23" t="s">
        <v>365</v>
      </c>
      <c r="G4996" s="23" t="s">
        <v>492</v>
      </c>
      <c r="H4996" s="32" t="s">
        <v>365</v>
      </c>
      <c r="I4996" s="32" t="s">
        <v>55</v>
      </c>
      <c r="J4996" s="135">
        <v>344</v>
      </c>
      <c r="K4996" s="27">
        <v>0.35174</v>
      </c>
      <c r="L4996" s="77">
        <v>0.9</v>
      </c>
      <c r="Q4996" s="106"/>
    </row>
    <row r="4997" spans="1:17" x14ac:dyDescent="0.25">
      <c r="A4997" t="s">
        <v>331</v>
      </c>
      <c r="B4997" s="23">
        <v>2022</v>
      </c>
      <c r="C4997" s="23" t="s">
        <v>2</v>
      </c>
      <c r="D4997" s="23" t="s">
        <v>73</v>
      </c>
      <c r="E4997" s="23" t="s">
        <v>492</v>
      </c>
      <c r="F4997" s="23" t="s">
        <v>365</v>
      </c>
      <c r="G4997" s="23" t="s">
        <v>492</v>
      </c>
      <c r="H4997" s="32" t="s">
        <v>365</v>
      </c>
      <c r="I4997" s="32" t="s">
        <v>55</v>
      </c>
      <c r="J4997" s="135">
        <v>296</v>
      </c>
      <c r="K4997" s="27">
        <v>0.31757000000000002</v>
      </c>
      <c r="L4997" s="77">
        <v>0.9</v>
      </c>
      <c r="Q4997" s="106"/>
    </row>
    <row r="4998" spans="1:17" x14ac:dyDescent="0.25">
      <c r="A4998" t="s">
        <v>331</v>
      </c>
      <c r="B4998" s="23">
        <v>2022</v>
      </c>
      <c r="C4998" s="23" t="s">
        <v>3</v>
      </c>
      <c r="D4998" s="23" t="s">
        <v>493</v>
      </c>
      <c r="E4998" s="23" t="s">
        <v>492</v>
      </c>
      <c r="F4998" s="23" t="s">
        <v>365</v>
      </c>
      <c r="G4998" s="23" t="s">
        <v>492</v>
      </c>
      <c r="H4998" s="32" t="s">
        <v>365</v>
      </c>
      <c r="I4998" s="32" t="s">
        <v>55</v>
      </c>
      <c r="J4998" s="135">
        <v>297</v>
      </c>
      <c r="K4998" s="27">
        <v>0.44780999999999999</v>
      </c>
      <c r="L4998" s="77">
        <v>0.9</v>
      </c>
      <c r="Q4998" s="106"/>
    </row>
    <row r="4999" spans="1:17" x14ac:dyDescent="0.25">
      <c r="A4999" t="s">
        <v>331</v>
      </c>
      <c r="B4999" s="23">
        <v>2023</v>
      </c>
      <c r="C4999" s="23" t="s">
        <v>0</v>
      </c>
      <c r="D4999" s="23" t="s">
        <v>537</v>
      </c>
      <c r="E4999" s="23" t="s">
        <v>492</v>
      </c>
      <c r="F4999" s="23" t="s">
        <v>365</v>
      </c>
      <c r="G4999" s="23" t="s">
        <v>492</v>
      </c>
      <c r="H4999" s="32" t="s">
        <v>365</v>
      </c>
      <c r="I4999" s="32" t="s">
        <v>55</v>
      </c>
      <c r="J4999" s="135">
        <v>294</v>
      </c>
      <c r="K4999" s="27">
        <v>0.60543999999999998</v>
      </c>
      <c r="L4999" s="77">
        <v>0.9</v>
      </c>
      <c r="Q4999" s="106"/>
    </row>
    <row r="5000" spans="1:17" x14ac:dyDescent="0.25">
      <c r="A5000" t="s">
        <v>331</v>
      </c>
      <c r="B5000" s="23">
        <v>2018</v>
      </c>
      <c r="C5000" s="23" t="s">
        <v>0</v>
      </c>
      <c r="D5000" s="23" t="s">
        <v>54</v>
      </c>
      <c r="E5000" s="23" t="s">
        <v>252</v>
      </c>
      <c r="F5000" s="23" t="s">
        <v>253</v>
      </c>
      <c r="G5000" s="23" t="s">
        <v>492</v>
      </c>
      <c r="H5000" s="32" t="s">
        <v>357</v>
      </c>
      <c r="I5000" s="32" t="s">
        <v>55</v>
      </c>
      <c r="J5000" s="135">
        <v>17</v>
      </c>
      <c r="K5000" s="27">
        <v>0.11765</v>
      </c>
      <c r="L5000" s="77">
        <v>0.9</v>
      </c>
      <c r="Q5000" s="106"/>
    </row>
    <row r="5001" spans="1:17" x14ac:dyDescent="0.25">
      <c r="A5001" t="s">
        <v>331</v>
      </c>
      <c r="B5001" s="23">
        <v>2018</v>
      </c>
      <c r="C5001" s="23" t="s">
        <v>1</v>
      </c>
      <c r="D5001" s="23" t="s">
        <v>56</v>
      </c>
      <c r="E5001" s="23" t="s">
        <v>252</v>
      </c>
      <c r="F5001" s="23" t="s">
        <v>253</v>
      </c>
      <c r="G5001" s="23" t="s">
        <v>492</v>
      </c>
      <c r="H5001" s="32" t="s">
        <v>357</v>
      </c>
      <c r="I5001" s="32" t="s">
        <v>55</v>
      </c>
      <c r="J5001" s="135">
        <v>25</v>
      </c>
      <c r="K5001" s="27">
        <v>0.36</v>
      </c>
      <c r="L5001" s="77">
        <v>0.9</v>
      </c>
      <c r="Q5001" s="106"/>
    </row>
    <row r="5002" spans="1:17" x14ac:dyDescent="0.25">
      <c r="A5002" t="s">
        <v>331</v>
      </c>
      <c r="B5002" s="23">
        <v>2018</v>
      </c>
      <c r="C5002" s="23" t="s">
        <v>2</v>
      </c>
      <c r="D5002" s="23" t="s">
        <v>57</v>
      </c>
      <c r="E5002" s="23" t="s">
        <v>252</v>
      </c>
      <c r="F5002" s="23" t="s">
        <v>253</v>
      </c>
      <c r="G5002" s="23" t="s">
        <v>492</v>
      </c>
      <c r="H5002" s="32" t="s">
        <v>357</v>
      </c>
      <c r="I5002" s="32" t="s">
        <v>55</v>
      </c>
      <c r="J5002" s="135">
        <v>15</v>
      </c>
      <c r="K5002" s="27">
        <v>0.13333</v>
      </c>
      <c r="L5002" s="77">
        <v>0.9</v>
      </c>
      <c r="Q5002" s="106"/>
    </row>
    <row r="5003" spans="1:17" x14ac:dyDescent="0.25">
      <c r="A5003" t="s">
        <v>331</v>
      </c>
      <c r="B5003" s="23">
        <v>2018</v>
      </c>
      <c r="C5003" s="23" t="s">
        <v>3</v>
      </c>
      <c r="D5003" s="23" t="s">
        <v>58</v>
      </c>
      <c r="E5003" s="23" t="s">
        <v>252</v>
      </c>
      <c r="F5003" s="23" t="s">
        <v>253</v>
      </c>
      <c r="G5003" s="23" t="s">
        <v>492</v>
      </c>
      <c r="H5003" s="32" t="s">
        <v>357</v>
      </c>
      <c r="I5003" s="32" t="s">
        <v>55</v>
      </c>
      <c r="J5003" s="135">
        <v>23</v>
      </c>
      <c r="K5003" s="27">
        <v>8.6959999999999996E-2</v>
      </c>
      <c r="L5003" s="77">
        <v>0.9</v>
      </c>
      <c r="Q5003" s="106"/>
    </row>
    <row r="5004" spans="1:17" x14ac:dyDescent="0.25">
      <c r="A5004" t="s">
        <v>331</v>
      </c>
      <c r="B5004" s="23">
        <v>2019</v>
      </c>
      <c r="C5004" s="23" t="s">
        <v>0</v>
      </c>
      <c r="D5004" s="23" t="s">
        <v>59</v>
      </c>
      <c r="E5004" s="23" t="s">
        <v>252</v>
      </c>
      <c r="F5004" s="23" t="s">
        <v>253</v>
      </c>
      <c r="G5004" s="23" t="s">
        <v>492</v>
      </c>
      <c r="H5004" s="32" t="s">
        <v>357</v>
      </c>
      <c r="I5004" s="32" t="s">
        <v>55</v>
      </c>
      <c r="J5004" s="135">
        <v>21</v>
      </c>
      <c r="K5004" s="27">
        <v>4.7620000000000003E-2</v>
      </c>
      <c r="L5004" s="77">
        <v>0.9</v>
      </c>
      <c r="Q5004" s="106"/>
    </row>
    <row r="5005" spans="1:17" x14ac:dyDescent="0.25">
      <c r="A5005" t="s">
        <v>331</v>
      </c>
      <c r="B5005" s="23">
        <v>2019</v>
      </c>
      <c r="C5005" s="23" t="s">
        <v>1</v>
      </c>
      <c r="D5005" s="23" t="s">
        <v>60</v>
      </c>
      <c r="E5005" s="23" t="s">
        <v>252</v>
      </c>
      <c r="F5005" s="23" t="s">
        <v>253</v>
      </c>
      <c r="G5005" s="23" t="s">
        <v>492</v>
      </c>
      <c r="H5005" s="32" t="s">
        <v>357</v>
      </c>
      <c r="I5005" s="32" t="s">
        <v>55</v>
      </c>
      <c r="J5005" s="135">
        <v>23</v>
      </c>
      <c r="K5005" s="27">
        <v>4.3479999999999998E-2</v>
      </c>
      <c r="L5005" s="77">
        <v>0.9</v>
      </c>
      <c r="Q5005" s="106"/>
    </row>
    <row r="5006" spans="1:17" x14ac:dyDescent="0.25">
      <c r="A5006" t="s">
        <v>331</v>
      </c>
      <c r="B5006" s="23">
        <v>2019</v>
      </c>
      <c r="C5006" s="23" t="s">
        <v>2</v>
      </c>
      <c r="D5006" s="23" t="s">
        <v>61</v>
      </c>
      <c r="E5006" s="23" t="s">
        <v>252</v>
      </c>
      <c r="F5006" s="23" t="s">
        <v>253</v>
      </c>
      <c r="G5006" s="23" t="s">
        <v>492</v>
      </c>
      <c r="H5006" s="32" t="s">
        <v>357</v>
      </c>
      <c r="I5006" s="32" t="s">
        <v>55</v>
      </c>
      <c r="J5006" s="135">
        <v>18</v>
      </c>
      <c r="K5006" s="27">
        <v>0</v>
      </c>
      <c r="L5006" s="77">
        <v>0.9</v>
      </c>
      <c r="Q5006" s="106"/>
    </row>
    <row r="5007" spans="1:17" x14ac:dyDescent="0.25">
      <c r="A5007" t="s">
        <v>331</v>
      </c>
      <c r="B5007" s="23">
        <v>2019</v>
      </c>
      <c r="C5007" s="23" t="s">
        <v>3</v>
      </c>
      <c r="D5007" s="23" t="s">
        <v>62</v>
      </c>
      <c r="E5007" s="23" t="s">
        <v>252</v>
      </c>
      <c r="F5007" s="23" t="s">
        <v>253</v>
      </c>
      <c r="G5007" s="23" t="s">
        <v>492</v>
      </c>
      <c r="H5007" s="32" t="s">
        <v>357</v>
      </c>
      <c r="I5007" s="32" t="s">
        <v>55</v>
      </c>
      <c r="J5007" s="135">
        <v>22</v>
      </c>
      <c r="K5007" s="27">
        <v>0.27272999999999997</v>
      </c>
      <c r="L5007" s="77">
        <v>0.9</v>
      </c>
      <c r="Q5007" s="106"/>
    </row>
    <row r="5008" spans="1:17" x14ac:dyDescent="0.25">
      <c r="A5008" t="s">
        <v>331</v>
      </c>
      <c r="B5008" s="23">
        <v>2020</v>
      </c>
      <c r="C5008" s="23" t="s">
        <v>0</v>
      </c>
      <c r="D5008" s="23" t="s">
        <v>63</v>
      </c>
      <c r="E5008" s="23" t="s">
        <v>252</v>
      </c>
      <c r="F5008" s="23" t="s">
        <v>253</v>
      </c>
      <c r="G5008" s="23" t="s">
        <v>492</v>
      </c>
      <c r="H5008" s="32" t="s">
        <v>357</v>
      </c>
      <c r="I5008" s="32" t="s">
        <v>55</v>
      </c>
      <c r="J5008" s="135">
        <v>17</v>
      </c>
      <c r="K5008" s="27">
        <v>0</v>
      </c>
      <c r="L5008" s="77">
        <v>0.9</v>
      </c>
      <c r="Q5008" s="106"/>
    </row>
    <row r="5009" spans="1:17" x14ac:dyDescent="0.25">
      <c r="A5009" t="s">
        <v>331</v>
      </c>
      <c r="B5009" s="23">
        <v>2020</v>
      </c>
      <c r="C5009" s="23" t="s">
        <v>1</v>
      </c>
      <c r="D5009" s="23" t="s">
        <v>64</v>
      </c>
      <c r="E5009" s="23" t="s">
        <v>252</v>
      </c>
      <c r="F5009" s="23" t="s">
        <v>253</v>
      </c>
      <c r="G5009" s="23" t="s">
        <v>492</v>
      </c>
      <c r="H5009" s="32" t="s">
        <v>357</v>
      </c>
      <c r="I5009" s="32" t="s">
        <v>55</v>
      </c>
      <c r="J5009" s="135">
        <v>16</v>
      </c>
      <c r="K5009" s="27">
        <v>0.125</v>
      </c>
      <c r="L5009" s="77">
        <v>0.9</v>
      </c>
      <c r="Q5009" s="106"/>
    </row>
    <row r="5010" spans="1:17" x14ac:dyDescent="0.25">
      <c r="A5010" t="s">
        <v>331</v>
      </c>
      <c r="B5010" s="23">
        <v>2020</v>
      </c>
      <c r="C5010" s="23" t="s">
        <v>2</v>
      </c>
      <c r="D5010" s="23" t="s">
        <v>65</v>
      </c>
      <c r="E5010" s="23" t="s">
        <v>252</v>
      </c>
      <c r="F5010" s="23" t="s">
        <v>253</v>
      </c>
      <c r="G5010" s="23" t="s">
        <v>492</v>
      </c>
      <c r="H5010" s="32" t="s">
        <v>357</v>
      </c>
      <c r="I5010" s="32" t="s">
        <v>55</v>
      </c>
      <c r="J5010" s="135">
        <v>23</v>
      </c>
      <c r="K5010" s="27">
        <v>0.21739</v>
      </c>
      <c r="L5010" s="77">
        <v>0.9</v>
      </c>
      <c r="Q5010" s="106"/>
    </row>
    <row r="5011" spans="1:17" x14ac:dyDescent="0.25">
      <c r="A5011" t="s">
        <v>331</v>
      </c>
      <c r="B5011" s="23">
        <v>2020</v>
      </c>
      <c r="C5011" s="23" t="s">
        <v>3</v>
      </c>
      <c r="D5011" s="23" t="s">
        <v>66</v>
      </c>
      <c r="E5011" s="23" t="s">
        <v>252</v>
      </c>
      <c r="F5011" s="23" t="s">
        <v>253</v>
      </c>
      <c r="G5011" s="23" t="s">
        <v>492</v>
      </c>
      <c r="H5011" s="32" t="s">
        <v>357</v>
      </c>
      <c r="I5011" s="32" t="s">
        <v>55</v>
      </c>
      <c r="J5011" s="135">
        <v>18</v>
      </c>
      <c r="K5011" s="27">
        <v>5.5559999999999998E-2</v>
      </c>
      <c r="L5011" s="77">
        <v>0.9</v>
      </c>
      <c r="Q5011" s="106"/>
    </row>
    <row r="5012" spans="1:17" x14ac:dyDescent="0.25">
      <c r="A5012" t="s">
        <v>331</v>
      </c>
      <c r="B5012" s="23">
        <v>2021</v>
      </c>
      <c r="C5012" s="23" t="s">
        <v>0</v>
      </c>
      <c r="D5012" s="23" t="s">
        <v>67</v>
      </c>
      <c r="E5012" s="23" t="s">
        <v>252</v>
      </c>
      <c r="F5012" s="23" t="s">
        <v>253</v>
      </c>
      <c r="G5012" s="23" t="s">
        <v>492</v>
      </c>
      <c r="H5012" s="32" t="s">
        <v>357</v>
      </c>
      <c r="I5012" s="32" t="s">
        <v>55</v>
      </c>
      <c r="J5012" s="135">
        <v>16</v>
      </c>
      <c r="K5012" s="27">
        <v>0.1875</v>
      </c>
      <c r="L5012" s="77">
        <v>0.9</v>
      </c>
      <c r="Q5012" s="106"/>
    </row>
    <row r="5013" spans="1:17" x14ac:dyDescent="0.25">
      <c r="A5013" t="s">
        <v>331</v>
      </c>
      <c r="B5013" s="23">
        <v>2021</v>
      </c>
      <c r="C5013" s="23" t="s">
        <v>1</v>
      </c>
      <c r="D5013" s="23" t="s">
        <v>68</v>
      </c>
      <c r="E5013" s="23" t="s">
        <v>252</v>
      </c>
      <c r="F5013" s="23" t="s">
        <v>253</v>
      </c>
      <c r="G5013" s="23" t="s">
        <v>492</v>
      </c>
      <c r="H5013" s="32" t="s">
        <v>357</v>
      </c>
      <c r="I5013" s="32" t="s">
        <v>55</v>
      </c>
      <c r="J5013" s="135">
        <v>30</v>
      </c>
      <c r="K5013" s="27">
        <v>0.13333</v>
      </c>
      <c r="L5013" s="77">
        <v>0.9</v>
      </c>
      <c r="Q5013" s="106"/>
    </row>
    <row r="5014" spans="1:17" x14ac:dyDescent="0.25">
      <c r="A5014" t="s">
        <v>331</v>
      </c>
      <c r="B5014" s="23">
        <v>2021</v>
      </c>
      <c r="C5014" s="23" t="s">
        <v>2</v>
      </c>
      <c r="D5014" s="23" t="s">
        <v>69</v>
      </c>
      <c r="E5014" s="23" t="s">
        <v>252</v>
      </c>
      <c r="F5014" s="23" t="s">
        <v>253</v>
      </c>
      <c r="G5014" s="23" t="s">
        <v>492</v>
      </c>
      <c r="H5014" s="32" t="s">
        <v>357</v>
      </c>
      <c r="I5014" s="32" t="s">
        <v>55</v>
      </c>
      <c r="J5014" s="135">
        <v>19</v>
      </c>
      <c r="K5014" s="27">
        <v>5.2630000000000003E-2</v>
      </c>
      <c r="L5014" s="77">
        <v>0.9</v>
      </c>
      <c r="Q5014" s="106"/>
    </row>
    <row r="5015" spans="1:17" x14ac:dyDescent="0.25">
      <c r="A5015" t="s">
        <v>331</v>
      </c>
      <c r="B5015" s="23">
        <v>2021</v>
      </c>
      <c r="C5015" s="23" t="s">
        <v>3</v>
      </c>
      <c r="D5015" s="23" t="s">
        <v>70</v>
      </c>
      <c r="E5015" s="23" t="s">
        <v>252</v>
      </c>
      <c r="F5015" s="23" t="s">
        <v>253</v>
      </c>
      <c r="G5015" s="23" t="s">
        <v>492</v>
      </c>
      <c r="H5015" s="32" t="s">
        <v>357</v>
      </c>
      <c r="I5015" s="32" t="s">
        <v>55</v>
      </c>
      <c r="J5015" s="135">
        <v>22</v>
      </c>
      <c r="K5015" s="27">
        <v>9.0910000000000005E-2</v>
      </c>
      <c r="L5015" s="77">
        <v>0.9</v>
      </c>
      <c r="Q5015" s="106"/>
    </row>
    <row r="5016" spans="1:17" x14ac:dyDescent="0.25">
      <c r="A5016" t="s">
        <v>331</v>
      </c>
      <c r="B5016" s="23">
        <v>2022</v>
      </c>
      <c r="C5016" s="23" t="s">
        <v>0</v>
      </c>
      <c r="D5016" s="23" t="s">
        <v>71</v>
      </c>
      <c r="E5016" s="23" t="s">
        <v>252</v>
      </c>
      <c r="F5016" s="23" t="s">
        <v>253</v>
      </c>
      <c r="G5016" s="23" t="s">
        <v>492</v>
      </c>
      <c r="H5016" s="32" t="s">
        <v>357</v>
      </c>
      <c r="I5016" s="32" t="s">
        <v>55</v>
      </c>
      <c r="J5016" s="135">
        <v>23</v>
      </c>
      <c r="K5016" s="27">
        <v>0.60870000000000002</v>
      </c>
      <c r="L5016" s="77">
        <v>0.9</v>
      </c>
      <c r="Q5016" s="106"/>
    </row>
    <row r="5017" spans="1:17" x14ac:dyDescent="0.25">
      <c r="A5017" t="s">
        <v>331</v>
      </c>
      <c r="B5017" s="23">
        <v>2022</v>
      </c>
      <c r="C5017" s="23" t="s">
        <v>1</v>
      </c>
      <c r="D5017" s="23" t="s">
        <v>72</v>
      </c>
      <c r="E5017" s="23" t="s">
        <v>252</v>
      </c>
      <c r="F5017" s="23" t="s">
        <v>253</v>
      </c>
      <c r="G5017" s="23" t="s">
        <v>492</v>
      </c>
      <c r="H5017" s="32" t="s">
        <v>357</v>
      </c>
      <c r="I5017" s="32" t="s">
        <v>55</v>
      </c>
      <c r="J5017" s="135">
        <v>27</v>
      </c>
      <c r="K5017" s="27">
        <v>0.59258999999999995</v>
      </c>
      <c r="L5017" s="77">
        <v>0.9</v>
      </c>
      <c r="Q5017" s="106"/>
    </row>
    <row r="5018" spans="1:17" x14ac:dyDescent="0.25">
      <c r="A5018" t="s">
        <v>331</v>
      </c>
      <c r="B5018" s="23">
        <v>2022</v>
      </c>
      <c r="C5018" s="23" t="s">
        <v>2</v>
      </c>
      <c r="D5018" s="23" t="s">
        <v>73</v>
      </c>
      <c r="E5018" s="23" t="s">
        <v>252</v>
      </c>
      <c r="F5018" s="23" t="s">
        <v>253</v>
      </c>
      <c r="G5018" s="23" t="s">
        <v>492</v>
      </c>
      <c r="H5018" s="32" t="s">
        <v>357</v>
      </c>
      <c r="I5018" s="32" t="s">
        <v>55</v>
      </c>
      <c r="J5018" s="135">
        <v>29</v>
      </c>
      <c r="K5018" s="27">
        <v>0.82759000000000005</v>
      </c>
      <c r="L5018" s="77">
        <v>0.9</v>
      </c>
      <c r="Q5018" s="106"/>
    </row>
    <row r="5019" spans="1:17" x14ac:dyDescent="0.25">
      <c r="A5019" t="s">
        <v>331</v>
      </c>
      <c r="B5019" s="23">
        <v>2022</v>
      </c>
      <c r="C5019" s="23" t="s">
        <v>3</v>
      </c>
      <c r="D5019" s="23" t="s">
        <v>493</v>
      </c>
      <c r="E5019" s="23" t="s">
        <v>252</v>
      </c>
      <c r="F5019" s="23" t="s">
        <v>253</v>
      </c>
      <c r="G5019" s="23" t="s">
        <v>492</v>
      </c>
      <c r="H5019" s="32" t="s">
        <v>357</v>
      </c>
      <c r="I5019" s="32" t="s">
        <v>55</v>
      </c>
      <c r="J5019" s="135">
        <v>19</v>
      </c>
      <c r="K5019" s="27">
        <v>0.63158000000000003</v>
      </c>
      <c r="L5019" s="77">
        <v>0.9</v>
      </c>
      <c r="Q5019" s="106"/>
    </row>
    <row r="5020" spans="1:17" x14ac:dyDescent="0.25">
      <c r="A5020" t="s">
        <v>331</v>
      </c>
      <c r="B5020" s="23">
        <v>2023</v>
      </c>
      <c r="C5020" s="23" t="s">
        <v>0</v>
      </c>
      <c r="D5020" s="23" t="s">
        <v>537</v>
      </c>
      <c r="E5020" s="23" t="s">
        <v>252</v>
      </c>
      <c r="F5020" s="23" t="s">
        <v>253</v>
      </c>
      <c r="G5020" s="23" t="s">
        <v>492</v>
      </c>
      <c r="H5020" s="32" t="s">
        <v>357</v>
      </c>
      <c r="I5020" s="32" t="s">
        <v>55</v>
      </c>
      <c r="J5020" s="135">
        <v>18</v>
      </c>
      <c r="K5020" s="27">
        <v>0.33333000000000002</v>
      </c>
      <c r="L5020" s="77">
        <v>0.9</v>
      </c>
      <c r="Q5020" s="106"/>
    </row>
    <row r="5021" spans="1:17" x14ac:dyDescent="0.25">
      <c r="A5021" t="s">
        <v>331</v>
      </c>
      <c r="B5021" s="23">
        <v>2018</v>
      </c>
      <c r="C5021" s="23" t="s">
        <v>0</v>
      </c>
      <c r="D5021" s="23" t="s">
        <v>54</v>
      </c>
      <c r="E5021" s="23" t="s">
        <v>254</v>
      </c>
      <c r="F5021" s="23" t="s">
        <v>255</v>
      </c>
      <c r="G5021" s="23" t="s">
        <v>492</v>
      </c>
      <c r="H5021" s="32" t="s">
        <v>354</v>
      </c>
      <c r="I5021" s="32" t="s">
        <v>55</v>
      </c>
      <c r="J5021" s="135">
        <v>42</v>
      </c>
      <c r="K5021" s="27">
        <v>9.5240000000000005E-2</v>
      </c>
      <c r="L5021" s="77">
        <v>0.9</v>
      </c>
      <c r="Q5021" s="106"/>
    </row>
    <row r="5022" spans="1:17" x14ac:dyDescent="0.25">
      <c r="A5022" t="s">
        <v>331</v>
      </c>
      <c r="B5022" s="23">
        <v>2018</v>
      </c>
      <c r="C5022" s="23" t="s">
        <v>1</v>
      </c>
      <c r="D5022" s="23" t="s">
        <v>56</v>
      </c>
      <c r="E5022" s="23" t="s">
        <v>254</v>
      </c>
      <c r="F5022" s="23" t="s">
        <v>255</v>
      </c>
      <c r="G5022" s="23" t="s">
        <v>492</v>
      </c>
      <c r="H5022" s="32" t="s">
        <v>354</v>
      </c>
      <c r="I5022" s="32" t="s">
        <v>55</v>
      </c>
      <c r="J5022" s="135">
        <v>58</v>
      </c>
      <c r="K5022" s="27">
        <v>0.12069000000000001</v>
      </c>
      <c r="L5022" s="77">
        <v>0.9</v>
      </c>
      <c r="Q5022" s="106"/>
    </row>
    <row r="5023" spans="1:17" x14ac:dyDescent="0.25">
      <c r="A5023" t="s">
        <v>331</v>
      </c>
      <c r="B5023" s="23">
        <v>2018</v>
      </c>
      <c r="C5023" s="23" t="s">
        <v>2</v>
      </c>
      <c r="D5023" s="23" t="s">
        <v>57</v>
      </c>
      <c r="E5023" s="23" t="s">
        <v>254</v>
      </c>
      <c r="F5023" s="23" t="s">
        <v>255</v>
      </c>
      <c r="G5023" s="23" t="s">
        <v>492</v>
      </c>
      <c r="H5023" s="32" t="s">
        <v>354</v>
      </c>
      <c r="I5023" s="32" t="s">
        <v>55</v>
      </c>
      <c r="J5023" s="135">
        <v>62</v>
      </c>
      <c r="K5023" s="27">
        <v>0.53225999999999996</v>
      </c>
      <c r="L5023" s="77">
        <v>0.9</v>
      </c>
      <c r="Q5023" s="106"/>
    </row>
    <row r="5024" spans="1:17" x14ac:dyDescent="0.25">
      <c r="A5024" t="s">
        <v>331</v>
      </c>
      <c r="B5024" s="23">
        <v>2018</v>
      </c>
      <c r="C5024" s="23" t="s">
        <v>3</v>
      </c>
      <c r="D5024" s="23" t="s">
        <v>58</v>
      </c>
      <c r="E5024" s="23" t="s">
        <v>254</v>
      </c>
      <c r="F5024" s="23" t="s">
        <v>255</v>
      </c>
      <c r="G5024" s="23" t="s">
        <v>492</v>
      </c>
      <c r="H5024" s="32" t="s">
        <v>354</v>
      </c>
      <c r="I5024" s="32" t="s">
        <v>55</v>
      </c>
      <c r="J5024" s="135">
        <v>50</v>
      </c>
      <c r="K5024" s="27">
        <v>0.92</v>
      </c>
      <c r="L5024" s="77">
        <v>0.9</v>
      </c>
      <c r="Q5024" s="106"/>
    </row>
    <row r="5025" spans="1:17" x14ac:dyDescent="0.25">
      <c r="A5025" t="s">
        <v>331</v>
      </c>
      <c r="B5025" s="23">
        <v>2019</v>
      </c>
      <c r="C5025" s="23" t="s">
        <v>0</v>
      </c>
      <c r="D5025" s="23" t="s">
        <v>59</v>
      </c>
      <c r="E5025" s="23" t="s">
        <v>254</v>
      </c>
      <c r="F5025" s="23" t="s">
        <v>255</v>
      </c>
      <c r="G5025" s="23" t="s">
        <v>492</v>
      </c>
      <c r="H5025" s="32" t="s">
        <v>354</v>
      </c>
      <c r="I5025" s="32" t="s">
        <v>55</v>
      </c>
      <c r="J5025" s="135">
        <v>50</v>
      </c>
      <c r="K5025" s="27">
        <v>0.84</v>
      </c>
      <c r="L5025" s="77">
        <v>0.9</v>
      </c>
      <c r="Q5025" s="106"/>
    </row>
    <row r="5026" spans="1:17" x14ac:dyDescent="0.25">
      <c r="A5026" t="s">
        <v>331</v>
      </c>
      <c r="B5026" s="23">
        <v>2019</v>
      </c>
      <c r="C5026" s="23" t="s">
        <v>1</v>
      </c>
      <c r="D5026" s="23" t="s">
        <v>60</v>
      </c>
      <c r="E5026" s="23" t="s">
        <v>254</v>
      </c>
      <c r="F5026" s="23" t="s">
        <v>255</v>
      </c>
      <c r="G5026" s="23" t="s">
        <v>492</v>
      </c>
      <c r="H5026" s="32" t="s">
        <v>354</v>
      </c>
      <c r="I5026" s="32" t="s">
        <v>55</v>
      </c>
      <c r="J5026" s="135">
        <v>63</v>
      </c>
      <c r="K5026" s="27">
        <v>0.82540000000000002</v>
      </c>
      <c r="L5026" s="77">
        <v>0.9</v>
      </c>
      <c r="Q5026" s="106"/>
    </row>
    <row r="5027" spans="1:17" x14ac:dyDescent="0.25">
      <c r="A5027" t="s">
        <v>331</v>
      </c>
      <c r="B5027" s="23">
        <v>2019</v>
      </c>
      <c r="C5027" s="23" t="s">
        <v>2</v>
      </c>
      <c r="D5027" s="23" t="s">
        <v>61</v>
      </c>
      <c r="E5027" s="23" t="s">
        <v>254</v>
      </c>
      <c r="F5027" s="23" t="s">
        <v>255</v>
      </c>
      <c r="G5027" s="23" t="s">
        <v>492</v>
      </c>
      <c r="H5027" s="32" t="s">
        <v>354</v>
      </c>
      <c r="I5027" s="32" t="s">
        <v>55</v>
      </c>
      <c r="J5027" s="135">
        <v>59</v>
      </c>
      <c r="K5027" s="27">
        <v>0.88136000000000003</v>
      </c>
      <c r="L5027" s="77">
        <v>0.9</v>
      </c>
      <c r="Q5027" s="106"/>
    </row>
    <row r="5028" spans="1:17" x14ac:dyDescent="0.25">
      <c r="A5028" t="s">
        <v>331</v>
      </c>
      <c r="B5028" s="23">
        <v>2019</v>
      </c>
      <c r="C5028" s="23" t="s">
        <v>3</v>
      </c>
      <c r="D5028" s="23" t="s">
        <v>62</v>
      </c>
      <c r="E5028" s="23" t="s">
        <v>254</v>
      </c>
      <c r="F5028" s="23" t="s">
        <v>255</v>
      </c>
      <c r="G5028" s="23" t="s">
        <v>492</v>
      </c>
      <c r="H5028" s="32" t="s">
        <v>354</v>
      </c>
      <c r="I5028" s="32" t="s">
        <v>55</v>
      </c>
      <c r="J5028" s="135">
        <v>82</v>
      </c>
      <c r="K5028" s="27">
        <v>0.89024000000000003</v>
      </c>
      <c r="L5028" s="77">
        <v>0.9</v>
      </c>
      <c r="Q5028" s="106"/>
    </row>
    <row r="5029" spans="1:17" x14ac:dyDescent="0.25">
      <c r="A5029" t="s">
        <v>331</v>
      </c>
      <c r="B5029" s="23">
        <v>2020</v>
      </c>
      <c r="C5029" s="23" t="s">
        <v>0</v>
      </c>
      <c r="D5029" s="23" t="s">
        <v>63</v>
      </c>
      <c r="E5029" s="23" t="s">
        <v>254</v>
      </c>
      <c r="F5029" s="23" t="s">
        <v>255</v>
      </c>
      <c r="G5029" s="23" t="s">
        <v>492</v>
      </c>
      <c r="H5029" s="32" t="s">
        <v>354</v>
      </c>
      <c r="I5029" s="32" t="s">
        <v>55</v>
      </c>
      <c r="J5029" s="135">
        <v>96</v>
      </c>
      <c r="K5029" s="27">
        <v>0.94791999999999998</v>
      </c>
      <c r="L5029" s="77">
        <v>0.9</v>
      </c>
      <c r="Q5029" s="106"/>
    </row>
    <row r="5030" spans="1:17" x14ac:dyDescent="0.25">
      <c r="A5030" t="s">
        <v>331</v>
      </c>
      <c r="B5030" s="23">
        <v>2020</v>
      </c>
      <c r="C5030" s="23" t="s">
        <v>1</v>
      </c>
      <c r="D5030" s="23" t="s">
        <v>64</v>
      </c>
      <c r="E5030" s="23" t="s">
        <v>254</v>
      </c>
      <c r="F5030" s="23" t="s">
        <v>255</v>
      </c>
      <c r="G5030" s="23" t="s">
        <v>492</v>
      </c>
      <c r="H5030" s="32" t="s">
        <v>354</v>
      </c>
      <c r="I5030" s="32" t="s">
        <v>55</v>
      </c>
      <c r="J5030" s="135">
        <v>50</v>
      </c>
      <c r="K5030" s="27">
        <v>0.94</v>
      </c>
      <c r="L5030" s="77">
        <v>0.9</v>
      </c>
      <c r="Q5030" s="106"/>
    </row>
    <row r="5031" spans="1:17" x14ac:dyDescent="0.25">
      <c r="A5031" t="s">
        <v>331</v>
      </c>
      <c r="B5031" s="23">
        <v>2020</v>
      </c>
      <c r="C5031" s="23" t="s">
        <v>2</v>
      </c>
      <c r="D5031" s="23" t="s">
        <v>65</v>
      </c>
      <c r="E5031" s="23" t="s">
        <v>254</v>
      </c>
      <c r="F5031" s="23" t="s">
        <v>255</v>
      </c>
      <c r="G5031" s="23" t="s">
        <v>492</v>
      </c>
      <c r="H5031" s="32" t="s">
        <v>354</v>
      </c>
      <c r="I5031" s="32" t="s">
        <v>55</v>
      </c>
      <c r="J5031" s="135">
        <v>46</v>
      </c>
      <c r="K5031" s="27">
        <v>0.95652000000000004</v>
      </c>
      <c r="L5031" s="77">
        <v>0.9</v>
      </c>
      <c r="Q5031" s="106"/>
    </row>
    <row r="5032" spans="1:17" x14ac:dyDescent="0.25">
      <c r="A5032" t="s">
        <v>331</v>
      </c>
      <c r="B5032" s="23">
        <v>2020</v>
      </c>
      <c r="C5032" s="23" t="s">
        <v>3</v>
      </c>
      <c r="D5032" s="23" t="s">
        <v>66</v>
      </c>
      <c r="E5032" s="23" t="s">
        <v>254</v>
      </c>
      <c r="F5032" s="23" t="s">
        <v>255</v>
      </c>
      <c r="G5032" s="23" t="s">
        <v>492</v>
      </c>
      <c r="H5032" s="32" t="s">
        <v>354</v>
      </c>
      <c r="I5032" s="32" t="s">
        <v>55</v>
      </c>
      <c r="J5032" s="135">
        <v>47</v>
      </c>
      <c r="K5032" s="27">
        <v>1</v>
      </c>
      <c r="L5032" s="77">
        <v>0.9</v>
      </c>
      <c r="Q5032" s="106"/>
    </row>
    <row r="5033" spans="1:17" x14ac:dyDescent="0.25">
      <c r="A5033" t="s">
        <v>331</v>
      </c>
      <c r="B5033" s="23">
        <v>2021</v>
      </c>
      <c r="C5033" s="23" t="s">
        <v>0</v>
      </c>
      <c r="D5033" s="23" t="s">
        <v>67</v>
      </c>
      <c r="E5033" s="23" t="s">
        <v>254</v>
      </c>
      <c r="F5033" s="23" t="s">
        <v>255</v>
      </c>
      <c r="G5033" s="23" t="s">
        <v>492</v>
      </c>
      <c r="H5033" s="32" t="s">
        <v>354</v>
      </c>
      <c r="I5033" s="32" t="s">
        <v>55</v>
      </c>
      <c r="J5033" s="135">
        <v>50</v>
      </c>
      <c r="K5033" s="27">
        <v>1</v>
      </c>
      <c r="L5033" s="77">
        <v>0.9</v>
      </c>
      <c r="Q5033" s="106"/>
    </row>
    <row r="5034" spans="1:17" x14ac:dyDescent="0.25">
      <c r="A5034" t="s">
        <v>331</v>
      </c>
      <c r="B5034" s="23">
        <v>2021</v>
      </c>
      <c r="C5034" s="23" t="s">
        <v>1</v>
      </c>
      <c r="D5034" s="23" t="s">
        <v>68</v>
      </c>
      <c r="E5034" s="23" t="s">
        <v>254</v>
      </c>
      <c r="F5034" s="23" t="s">
        <v>255</v>
      </c>
      <c r="G5034" s="23" t="s">
        <v>492</v>
      </c>
      <c r="H5034" s="32" t="s">
        <v>354</v>
      </c>
      <c r="I5034" s="32" t="s">
        <v>55</v>
      </c>
      <c r="J5034" s="135">
        <v>69</v>
      </c>
      <c r="K5034" s="27">
        <v>0.98551</v>
      </c>
      <c r="L5034" s="77">
        <v>0.9</v>
      </c>
      <c r="Q5034" s="106"/>
    </row>
    <row r="5035" spans="1:17" x14ac:dyDescent="0.25">
      <c r="A5035" t="s">
        <v>331</v>
      </c>
      <c r="B5035" s="23">
        <v>2021</v>
      </c>
      <c r="C5035" s="23" t="s">
        <v>2</v>
      </c>
      <c r="D5035" s="23" t="s">
        <v>69</v>
      </c>
      <c r="E5035" s="23" t="s">
        <v>254</v>
      </c>
      <c r="F5035" s="23" t="s">
        <v>255</v>
      </c>
      <c r="G5035" s="23" t="s">
        <v>492</v>
      </c>
      <c r="H5035" s="32" t="s">
        <v>354</v>
      </c>
      <c r="I5035" s="32" t="s">
        <v>55</v>
      </c>
      <c r="J5035" s="135">
        <v>88</v>
      </c>
      <c r="K5035" s="27">
        <v>0.98863999999999996</v>
      </c>
      <c r="L5035" s="77">
        <v>0.9</v>
      </c>
      <c r="Q5035" s="106"/>
    </row>
    <row r="5036" spans="1:17" x14ac:dyDescent="0.25">
      <c r="A5036" t="s">
        <v>331</v>
      </c>
      <c r="B5036" s="23">
        <v>2021</v>
      </c>
      <c r="C5036" s="23" t="s">
        <v>3</v>
      </c>
      <c r="D5036" s="23" t="s">
        <v>70</v>
      </c>
      <c r="E5036" s="23" t="s">
        <v>254</v>
      </c>
      <c r="F5036" s="23" t="s">
        <v>255</v>
      </c>
      <c r="G5036" s="23" t="s">
        <v>492</v>
      </c>
      <c r="H5036" s="32" t="s">
        <v>354</v>
      </c>
      <c r="I5036" s="32" t="s">
        <v>55</v>
      </c>
      <c r="J5036" s="135">
        <v>107</v>
      </c>
      <c r="K5036" s="27">
        <v>1</v>
      </c>
      <c r="L5036" s="77">
        <v>0.9</v>
      </c>
      <c r="Q5036" s="106"/>
    </row>
    <row r="5037" spans="1:17" x14ac:dyDescent="0.25">
      <c r="A5037" t="s">
        <v>331</v>
      </c>
      <c r="B5037" s="23">
        <v>2022</v>
      </c>
      <c r="C5037" s="23" t="s">
        <v>0</v>
      </c>
      <c r="D5037" s="23" t="s">
        <v>71</v>
      </c>
      <c r="E5037" s="23" t="s">
        <v>254</v>
      </c>
      <c r="F5037" s="23" t="s">
        <v>255</v>
      </c>
      <c r="G5037" s="23" t="s">
        <v>492</v>
      </c>
      <c r="H5037" s="32" t="s">
        <v>354</v>
      </c>
      <c r="I5037" s="32" t="s">
        <v>55</v>
      </c>
      <c r="J5037" s="135">
        <v>75</v>
      </c>
      <c r="K5037" s="27">
        <v>0.94667000000000001</v>
      </c>
      <c r="L5037" s="77">
        <v>0.9</v>
      </c>
      <c r="Q5037" s="106"/>
    </row>
    <row r="5038" spans="1:17" x14ac:dyDescent="0.25">
      <c r="A5038" t="s">
        <v>331</v>
      </c>
      <c r="B5038" s="23">
        <v>2022</v>
      </c>
      <c r="C5038" s="23" t="s">
        <v>1</v>
      </c>
      <c r="D5038" s="23" t="s">
        <v>72</v>
      </c>
      <c r="E5038" s="23" t="s">
        <v>254</v>
      </c>
      <c r="F5038" s="23" t="s">
        <v>255</v>
      </c>
      <c r="G5038" s="23" t="s">
        <v>492</v>
      </c>
      <c r="H5038" s="32" t="s">
        <v>354</v>
      </c>
      <c r="I5038" s="32" t="s">
        <v>55</v>
      </c>
      <c r="J5038" s="135">
        <v>66</v>
      </c>
      <c r="K5038" s="27">
        <v>0.48485</v>
      </c>
      <c r="L5038" s="77">
        <v>0.9</v>
      </c>
      <c r="Q5038" s="106"/>
    </row>
    <row r="5039" spans="1:17" x14ac:dyDescent="0.25">
      <c r="A5039" t="s">
        <v>331</v>
      </c>
      <c r="B5039" s="23">
        <v>2022</v>
      </c>
      <c r="C5039" s="23" t="s">
        <v>2</v>
      </c>
      <c r="D5039" s="23" t="s">
        <v>73</v>
      </c>
      <c r="E5039" s="23" t="s">
        <v>254</v>
      </c>
      <c r="F5039" s="23" t="s">
        <v>255</v>
      </c>
      <c r="G5039" s="23" t="s">
        <v>492</v>
      </c>
      <c r="H5039" s="32" t="s">
        <v>354</v>
      </c>
      <c r="I5039" s="32" t="s">
        <v>55</v>
      </c>
      <c r="J5039" s="135">
        <v>67</v>
      </c>
      <c r="K5039" s="27">
        <v>0.40299000000000001</v>
      </c>
      <c r="L5039" s="77">
        <v>0.9</v>
      </c>
      <c r="Q5039" s="106"/>
    </row>
    <row r="5040" spans="1:17" x14ac:dyDescent="0.25">
      <c r="A5040" t="s">
        <v>331</v>
      </c>
      <c r="B5040" s="23">
        <v>2022</v>
      </c>
      <c r="C5040" s="23" t="s">
        <v>3</v>
      </c>
      <c r="D5040" s="23" t="s">
        <v>493</v>
      </c>
      <c r="E5040" s="23" t="s">
        <v>254</v>
      </c>
      <c r="F5040" s="23" t="s">
        <v>255</v>
      </c>
      <c r="G5040" s="23" t="s">
        <v>492</v>
      </c>
      <c r="H5040" s="32" t="s">
        <v>354</v>
      </c>
      <c r="I5040" s="32" t="s">
        <v>55</v>
      </c>
      <c r="J5040" s="135">
        <v>86</v>
      </c>
      <c r="K5040" s="27">
        <v>0.62790999999999997</v>
      </c>
      <c r="L5040" s="77">
        <v>0.9</v>
      </c>
      <c r="Q5040" s="106"/>
    </row>
    <row r="5041" spans="1:17" x14ac:dyDescent="0.25">
      <c r="A5041" t="s">
        <v>331</v>
      </c>
      <c r="B5041" s="23">
        <v>2023</v>
      </c>
      <c r="C5041" s="23" t="s">
        <v>0</v>
      </c>
      <c r="D5041" s="23" t="s">
        <v>537</v>
      </c>
      <c r="E5041" s="23" t="s">
        <v>254</v>
      </c>
      <c r="F5041" s="23" t="s">
        <v>255</v>
      </c>
      <c r="G5041" s="23" t="s">
        <v>492</v>
      </c>
      <c r="H5041" s="32" t="s">
        <v>354</v>
      </c>
      <c r="I5041" s="32" t="s">
        <v>55</v>
      </c>
      <c r="J5041" s="135">
        <v>70</v>
      </c>
      <c r="K5041" s="27">
        <v>0.85714000000000001</v>
      </c>
      <c r="L5041" s="77">
        <v>0.9</v>
      </c>
      <c r="Q5041" s="106"/>
    </row>
    <row r="5042" spans="1:17" x14ac:dyDescent="0.25">
      <c r="A5042" t="s">
        <v>331</v>
      </c>
      <c r="B5042" s="23">
        <v>2018</v>
      </c>
      <c r="C5042" s="23" t="s">
        <v>0</v>
      </c>
      <c r="D5042" s="23" t="s">
        <v>54</v>
      </c>
      <c r="E5042" s="23" t="s">
        <v>492</v>
      </c>
      <c r="F5042" s="23" t="s">
        <v>367</v>
      </c>
      <c r="G5042" s="23" t="s">
        <v>492</v>
      </c>
      <c r="H5042" s="32" t="s">
        <v>367</v>
      </c>
      <c r="I5042" s="32" t="s">
        <v>55</v>
      </c>
      <c r="J5042" s="135">
        <v>404</v>
      </c>
      <c r="K5042" s="27">
        <v>0.70050000000000001</v>
      </c>
      <c r="L5042" s="77">
        <v>0.9</v>
      </c>
      <c r="Q5042" s="106"/>
    </row>
    <row r="5043" spans="1:17" x14ac:dyDescent="0.25">
      <c r="A5043" t="s">
        <v>331</v>
      </c>
      <c r="B5043" s="23">
        <v>2018</v>
      </c>
      <c r="C5043" s="23" t="s">
        <v>1</v>
      </c>
      <c r="D5043" s="23" t="s">
        <v>56</v>
      </c>
      <c r="E5043" s="23" t="s">
        <v>492</v>
      </c>
      <c r="F5043" s="23" t="s">
        <v>367</v>
      </c>
      <c r="G5043" s="23" t="s">
        <v>492</v>
      </c>
      <c r="H5043" s="32" t="s">
        <v>367</v>
      </c>
      <c r="I5043" s="32" t="s">
        <v>55</v>
      </c>
      <c r="J5043" s="135">
        <v>433</v>
      </c>
      <c r="K5043" s="27">
        <v>0.64664999999999995</v>
      </c>
      <c r="L5043" s="77">
        <v>0.9</v>
      </c>
      <c r="Q5043" s="106"/>
    </row>
    <row r="5044" spans="1:17" x14ac:dyDescent="0.25">
      <c r="A5044" t="s">
        <v>331</v>
      </c>
      <c r="B5044" s="23">
        <v>2018</v>
      </c>
      <c r="C5044" s="23" t="s">
        <v>2</v>
      </c>
      <c r="D5044" s="23" t="s">
        <v>57</v>
      </c>
      <c r="E5044" s="23" t="s">
        <v>492</v>
      </c>
      <c r="F5044" s="23" t="s">
        <v>367</v>
      </c>
      <c r="G5044" s="23" t="s">
        <v>492</v>
      </c>
      <c r="H5044" s="32" t="s">
        <v>367</v>
      </c>
      <c r="I5044" s="32" t="s">
        <v>55</v>
      </c>
      <c r="J5044" s="135">
        <v>415</v>
      </c>
      <c r="K5044" s="27">
        <v>0.65300999999999998</v>
      </c>
      <c r="L5044" s="77">
        <v>0.9</v>
      </c>
      <c r="Q5044" s="106"/>
    </row>
    <row r="5045" spans="1:17" x14ac:dyDescent="0.25">
      <c r="A5045" t="s">
        <v>331</v>
      </c>
      <c r="B5045" s="23">
        <v>2018</v>
      </c>
      <c r="C5045" s="23" t="s">
        <v>3</v>
      </c>
      <c r="D5045" s="23" t="s">
        <v>58</v>
      </c>
      <c r="E5045" s="23" t="s">
        <v>492</v>
      </c>
      <c r="F5045" s="23" t="s">
        <v>367</v>
      </c>
      <c r="G5045" s="23" t="s">
        <v>492</v>
      </c>
      <c r="H5045" s="32" t="s">
        <v>367</v>
      </c>
      <c r="I5045" s="32" t="s">
        <v>55</v>
      </c>
      <c r="J5045" s="135">
        <v>449</v>
      </c>
      <c r="K5045" s="27">
        <v>0.74609999999999999</v>
      </c>
      <c r="L5045" s="77">
        <v>0.9</v>
      </c>
      <c r="Q5045" s="106"/>
    </row>
    <row r="5046" spans="1:17" x14ac:dyDescent="0.25">
      <c r="A5046" t="s">
        <v>331</v>
      </c>
      <c r="B5046" s="23">
        <v>2019</v>
      </c>
      <c r="C5046" s="23" t="s">
        <v>0</v>
      </c>
      <c r="D5046" s="23" t="s">
        <v>59</v>
      </c>
      <c r="E5046" s="23" t="s">
        <v>492</v>
      </c>
      <c r="F5046" s="23" t="s">
        <v>367</v>
      </c>
      <c r="G5046" s="23" t="s">
        <v>492</v>
      </c>
      <c r="H5046" s="32" t="s">
        <v>367</v>
      </c>
      <c r="I5046" s="32" t="s">
        <v>55</v>
      </c>
      <c r="J5046" s="135">
        <v>421</v>
      </c>
      <c r="K5046" s="27">
        <v>0.68645999999999996</v>
      </c>
      <c r="L5046" s="77">
        <v>0.9</v>
      </c>
      <c r="Q5046" s="106"/>
    </row>
    <row r="5047" spans="1:17" x14ac:dyDescent="0.25">
      <c r="A5047" t="s">
        <v>331</v>
      </c>
      <c r="B5047" s="23">
        <v>2019</v>
      </c>
      <c r="C5047" s="23" t="s">
        <v>1</v>
      </c>
      <c r="D5047" s="23" t="s">
        <v>60</v>
      </c>
      <c r="E5047" s="23" t="s">
        <v>492</v>
      </c>
      <c r="F5047" s="23" t="s">
        <v>367</v>
      </c>
      <c r="G5047" s="23" t="s">
        <v>492</v>
      </c>
      <c r="H5047" s="32" t="s">
        <v>367</v>
      </c>
      <c r="I5047" s="32" t="s">
        <v>55</v>
      </c>
      <c r="J5047" s="135">
        <v>390</v>
      </c>
      <c r="K5047" s="27">
        <v>0.71794999999999998</v>
      </c>
      <c r="L5047" s="77">
        <v>0.9</v>
      </c>
      <c r="Q5047" s="106"/>
    </row>
    <row r="5048" spans="1:17" x14ac:dyDescent="0.25">
      <c r="A5048" t="s">
        <v>331</v>
      </c>
      <c r="B5048" s="23">
        <v>2019</v>
      </c>
      <c r="C5048" s="23" t="s">
        <v>2</v>
      </c>
      <c r="D5048" s="23" t="s">
        <v>61</v>
      </c>
      <c r="E5048" s="23" t="s">
        <v>492</v>
      </c>
      <c r="F5048" s="23" t="s">
        <v>367</v>
      </c>
      <c r="G5048" s="23" t="s">
        <v>492</v>
      </c>
      <c r="H5048" s="32" t="s">
        <v>367</v>
      </c>
      <c r="I5048" s="32" t="s">
        <v>55</v>
      </c>
      <c r="J5048" s="135">
        <v>421</v>
      </c>
      <c r="K5048" s="27">
        <v>0.68171000000000004</v>
      </c>
      <c r="L5048" s="77">
        <v>0.9</v>
      </c>
      <c r="Q5048" s="106"/>
    </row>
    <row r="5049" spans="1:17" x14ac:dyDescent="0.25">
      <c r="A5049" t="s">
        <v>331</v>
      </c>
      <c r="B5049" s="23">
        <v>2019</v>
      </c>
      <c r="C5049" s="23" t="s">
        <v>3</v>
      </c>
      <c r="D5049" s="23" t="s">
        <v>62</v>
      </c>
      <c r="E5049" s="23" t="s">
        <v>492</v>
      </c>
      <c r="F5049" s="23" t="s">
        <v>367</v>
      </c>
      <c r="G5049" s="23" t="s">
        <v>492</v>
      </c>
      <c r="H5049" s="32" t="s">
        <v>367</v>
      </c>
      <c r="I5049" s="32" t="s">
        <v>55</v>
      </c>
      <c r="J5049" s="135">
        <v>377</v>
      </c>
      <c r="K5049" s="27">
        <v>0.61804000000000003</v>
      </c>
      <c r="L5049" s="77">
        <v>0.9</v>
      </c>
      <c r="Q5049" s="106"/>
    </row>
    <row r="5050" spans="1:17" x14ac:dyDescent="0.25">
      <c r="A5050" t="s">
        <v>331</v>
      </c>
      <c r="B5050" s="23">
        <v>2020</v>
      </c>
      <c r="C5050" s="23" t="s">
        <v>0</v>
      </c>
      <c r="D5050" s="23" t="s">
        <v>63</v>
      </c>
      <c r="E5050" s="23" t="s">
        <v>492</v>
      </c>
      <c r="F5050" s="23" t="s">
        <v>367</v>
      </c>
      <c r="G5050" s="23" t="s">
        <v>492</v>
      </c>
      <c r="H5050" s="32" t="s">
        <v>367</v>
      </c>
      <c r="I5050" s="32" t="s">
        <v>55</v>
      </c>
      <c r="J5050" s="135">
        <v>372</v>
      </c>
      <c r="K5050" s="27">
        <v>0.73924999999999996</v>
      </c>
      <c r="L5050" s="77">
        <v>0.9</v>
      </c>
      <c r="Q5050" s="106"/>
    </row>
    <row r="5051" spans="1:17" x14ac:dyDescent="0.25">
      <c r="A5051" t="s">
        <v>331</v>
      </c>
      <c r="B5051" s="23">
        <v>2020</v>
      </c>
      <c r="C5051" s="23" t="s">
        <v>1</v>
      </c>
      <c r="D5051" s="23" t="s">
        <v>64</v>
      </c>
      <c r="E5051" s="23" t="s">
        <v>492</v>
      </c>
      <c r="F5051" s="23" t="s">
        <v>367</v>
      </c>
      <c r="G5051" s="23" t="s">
        <v>492</v>
      </c>
      <c r="H5051" s="32" t="s">
        <v>367</v>
      </c>
      <c r="I5051" s="32" t="s">
        <v>55</v>
      </c>
      <c r="J5051" s="135">
        <v>191</v>
      </c>
      <c r="K5051" s="27">
        <v>0.76439999999999997</v>
      </c>
      <c r="L5051" s="77">
        <v>0.9</v>
      </c>
      <c r="Q5051" s="106"/>
    </row>
    <row r="5052" spans="1:17" x14ac:dyDescent="0.25">
      <c r="A5052" t="s">
        <v>331</v>
      </c>
      <c r="B5052" s="23">
        <v>2020</v>
      </c>
      <c r="C5052" s="23" t="s">
        <v>2</v>
      </c>
      <c r="D5052" s="23" t="s">
        <v>65</v>
      </c>
      <c r="E5052" s="23" t="s">
        <v>492</v>
      </c>
      <c r="F5052" s="23" t="s">
        <v>367</v>
      </c>
      <c r="G5052" s="23" t="s">
        <v>492</v>
      </c>
      <c r="H5052" s="32" t="s">
        <v>367</v>
      </c>
      <c r="I5052" s="32" t="s">
        <v>55</v>
      </c>
      <c r="J5052" s="135">
        <v>282</v>
      </c>
      <c r="K5052" s="27">
        <v>0.71277000000000001</v>
      </c>
      <c r="L5052" s="77">
        <v>0.9</v>
      </c>
      <c r="Q5052" s="106"/>
    </row>
    <row r="5053" spans="1:17" x14ac:dyDescent="0.25">
      <c r="A5053" t="s">
        <v>331</v>
      </c>
      <c r="B5053" s="23">
        <v>2020</v>
      </c>
      <c r="C5053" s="23" t="s">
        <v>3</v>
      </c>
      <c r="D5053" s="23" t="s">
        <v>66</v>
      </c>
      <c r="E5053" s="23" t="s">
        <v>492</v>
      </c>
      <c r="F5053" s="23" t="s">
        <v>367</v>
      </c>
      <c r="G5053" s="23" t="s">
        <v>492</v>
      </c>
      <c r="H5053" s="32" t="s">
        <v>367</v>
      </c>
      <c r="I5053" s="32" t="s">
        <v>55</v>
      </c>
      <c r="J5053" s="135">
        <v>347</v>
      </c>
      <c r="K5053" s="27">
        <v>0.68588000000000005</v>
      </c>
      <c r="L5053" s="77">
        <v>0.9</v>
      </c>
      <c r="Q5053" s="106"/>
    </row>
    <row r="5054" spans="1:17" x14ac:dyDescent="0.25">
      <c r="A5054" t="s">
        <v>331</v>
      </c>
      <c r="B5054" s="23">
        <v>2021</v>
      </c>
      <c r="C5054" s="23" t="s">
        <v>0</v>
      </c>
      <c r="D5054" s="23" t="s">
        <v>67</v>
      </c>
      <c r="E5054" s="23" t="s">
        <v>492</v>
      </c>
      <c r="F5054" s="23" t="s">
        <v>367</v>
      </c>
      <c r="G5054" s="23" t="s">
        <v>492</v>
      </c>
      <c r="H5054" s="32" t="s">
        <v>367</v>
      </c>
      <c r="I5054" s="32" t="s">
        <v>55</v>
      </c>
      <c r="J5054" s="135">
        <v>391</v>
      </c>
      <c r="K5054" s="27">
        <v>0.68798000000000004</v>
      </c>
      <c r="L5054" s="77">
        <v>0.9</v>
      </c>
      <c r="Q5054" s="106"/>
    </row>
    <row r="5055" spans="1:17" x14ac:dyDescent="0.25">
      <c r="A5055" t="s">
        <v>331</v>
      </c>
      <c r="B5055" s="23">
        <v>2021</v>
      </c>
      <c r="C5055" s="23" t="s">
        <v>1</v>
      </c>
      <c r="D5055" s="23" t="s">
        <v>68</v>
      </c>
      <c r="E5055" s="23" t="s">
        <v>492</v>
      </c>
      <c r="F5055" s="23" t="s">
        <v>367</v>
      </c>
      <c r="G5055" s="23" t="s">
        <v>492</v>
      </c>
      <c r="H5055" s="32" t="s">
        <v>367</v>
      </c>
      <c r="I5055" s="32" t="s">
        <v>55</v>
      </c>
      <c r="J5055" s="135">
        <v>389</v>
      </c>
      <c r="K5055" s="27">
        <v>0.68894999999999995</v>
      </c>
      <c r="L5055" s="77">
        <v>0.9</v>
      </c>
      <c r="Q5055" s="106"/>
    </row>
    <row r="5056" spans="1:17" x14ac:dyDescent="0.25">
      <c r="A5056" t="s">
        <v>331</v>
      </c>
      <c r="B5056" s="23">
        <v>2021</v>
      </c>
      <c r="C5056" s="23" t="s">
        <v>2</v>
      </c>
      <c r="D5056" s="23" t="s">
        <v>69</v>
      </c>
      <c r="E5056" s="23" t="s">
        <v>492</v>
      </c>
      <c r="F5056" s="23" t="s">
        <v>367</v>
      </c>
      <c r="G5056" s="23" t="s">
        <v>492</v>
      </c>
      <c r="H5056" s="32" t="s">
        <v>367</v>
      </c>
      <c r="I5056" s="32" t="s">
        <v>55</v>
      </c>
      <c r="J5056" s="135">
        <v>440</v>
      </c>
      <c r="K5056" s="27">
        <v>0.72272999999999998</v>
      </c>
      <c r="L5056" s="77">
        <v>0.9</v>
      </c>
      <c r="Q5056" s="106"/>
    </row>
    <row r="5057" spans="1:17" x14ac:dyDescent="0.25">
      <c r="A5057" t="s">
        <v>331</v>
      </c>
      <c r="B5057" s="23">
        <v>2021</v>
      </c>
      <c r="C5057" s="23" t="s">
        <v>3</v>
      </c>
      <c r="D5057" s="23" t="s">
        <v>70</v>
      </c>
      <c r="E5057" s="23" t="s">
        <v>492</v>
      </c>
      <c r="F5057" s="23" t="s">
        <v>367</v>
      </c>
      <c r="G5057" s="23" t="s">
        <v>492</v>
      </c>
      <c r="H5057" s="32" t="s">
        <v>367</v>
      </c>
      <c r="I5057" s="32" t="s">
        <v>55</v>
      </c>
      <c r="J5057" s="135">
        <v>403</v>
      </c>
      <c r="K5057" s="27">
        <v>0.64763999999999999</v>
      </c>
      <c r="L5057" s="77">
        <v>0.9</v>
      </c>
      <c r="Q5057" s="106"/>
    </row>
    <row r="5058" spans="1:17" x14ac:dyDescent="0.25">
      <c r="A5058" t="s">
        <v>331</v>
      </c>
      <c r="B5058" s="23">
        <v>2022</v>
      </c>
      <c r="C5058" s="23" t="s">
        <v>0</v>
      </c>
      <c r="D5058" s="23" t="s">
        <v>71</v>
      </c>
      <c r="E5058" s="23" t="s">
        <v>492</v>
      </c>
      <c r="F5058" s="23" t="s">
        <v>367</v>
      </c>
      <c r="G5058" s="23" t="s">
        <v>492</v>
      </c>
      <c r="H5058" s="32" t="s">
        <v>367</v>
      </c>
      <c r="I5058" s="32" t="s">
        <v>55</v>
      </c>
      <c r="J5058" s="135">
        <v>462</v>
      </c>
      <c r="K5058" s="27">
        <v>0.54544999999999999</v>
      </c>
      <c r="L5058" s="77">
        <v>0.9</v>
      </c>
      <c r="Q5058" s="106"/>
    </row>
    <row r="5059" spans="1:17" x14ac:dyDescent="0.25">
      <c r="A5059" t="s">
        <v>331</v>
      </c>
      <c r="B5059" s="23">
        <v>2022</v>
      </c>
      <c r="C5059" s="23" t="s">
        <v>1</v>
      </c>
      <c r="D5059" s="23" t="s">
        <v>72</v>
      </c>
      <c r="E5059" s="23" t="s">
        <v>492</v>
      </c>
      <c r="F5059" s="23" t="s">
        <v>367</v>
      </c>
      <c r="G5059" s="23" t="s">
        <v>492</v>
      </c>
      <c r="H5059" s="32" t="s">
        <v>367</v>
      </c>
      <c r="I5059" s="32" t="s">
        <v>55</v>
      </c>
      <c r="J5059" s="135">
        <v>453</v>
      </c>
      <c r="K5059" s="27">
        <v>0.71082000000000001</v>
      </c>
      <c r="L5059" s="77">
        <v>0.9</v>
      </c>
      <c r="Q5059" s="106"/>
    </row>
    <row r="5060" spans="1:17" x14ac:dyDescent="0.25">
      <c r="A5060" t="s">
        <v>331</v>
      </c>
      <c r="B5060" s="23">
        <v>2022</v>
      </c>
      <c r="C5060" s="23" t="s">
        <v>2</v>
      </c>
      <c r="D5060" s="23" t="s">
        <v>73</v>
      </c>
      <c r="E5060" s="23" t="s">
        <v>492</v>
      </c>
      <c r="F5060" s="23" t="s">
        <v>367</v>
      </c>
      <c r="G5060" s="23" t="s">
        <v>492</v>
      </c>
      <c r="H5060" s="32" t="s">
        <v>367</v>
      </c>
      <c r="I5060" s="32" t="s">
        <v>55</v>
      </c>
      <c r="J5060" s="135">
        <v>381</v>
      </c>
      <c r="K5060" s="27">
        <v>0.74541000000000002</v>
      </c>
      <c r="L5060" s="77">
        <v>0.9</v>
      </c>
      <c r="Q5060" s="106"/>
    </row>
    <row r="5061" spans="1:17" x14ac:dyDescent="0.25">
      <c r="A5061" t="s">
        <v>331</v>
      </c>
      <c r="B5061" s="23">
        <v>2022</v>
      </c>
      <c r="C5061" s="23" t="s">
        <v>3</v>
      </c>
      <c r="D5061" s="23" t="s">
        <v>493</v>
      </c>
      <c r="E5061" s="23" t="s">
        <v>492</v>
      </c>
      <c r="F5061" s="23" t="s">
        <v>367</v>
      </c>
      <c r="G5061" s="23" t="s">
        <v>492</v>
      </c>
      <c r="H5061" s="32" t="s">
        <v>367</v>
      </c>
      <c r="I5061" s="32" t="s">
        <v>55</v>
      </c>
      <c r="J5061" s="135">
        <v>394</v>
      </c>
      <c r="K5061" s="27">
        <v>0.83755999999999997</v>
      </c>
      <c r="L5061" s="77">
        <v>0.9</v>
      </c>
      <c r="Q5061" s="106"/>
    </row>
    <row r="5062" spans="1:17" x14ac:dyDescent="0.25">
      <c r="A5062" t="s">
        <v>331</v>
      </c>
      <c r="B5062" s="23">
        <v>2023</v>
      </c>
      <c r="C5062" s="23" t="s">
        <v>0</v>
      </c>
      <c r="D5062" s="23" t="s">
        <v>537</v>
      </c>
      <c r="E5062" s="23" t="s">
        <v>492</v>
      </c>
      <c r="F5062" s="23" t="s">
        <v>367</v>
      </c>
      <c r="G5062" s="23" t="s">
        <v>492</v>
      </c>
      <c r="H5062" s="32" t="s">
        <v>367</v>
      </c>
      <c r="I5062" s="32" t="s">
        <v>55</v>
      </c>
      <c r="J5062" s="135">
        <v>379</v>
      </c>
      <c r="K5062" s="27">
        <v>0.81794</v>
      </c>
      <c r="L5062" s="77">
        <v>0.9</v>
      </c>
      <c r="Q5062" s="106"/>
    </row>
    <row r="5063" spans="1:17" x14ac:dyDescent="0.25">
      <c r="A5063" t="s">
        <v>331</v>
      </c>
      <c r="B5063" s="23">
        <v>2018</v>
      </c>
      <c r="C5063" s="23" t="s">
        <v>0</v>
      </c>
      <c r="D5063" s="23" t="s">
        <v>54</v>
      </c>
      <c r="E5063" s="23" t="s">
        <v>256</v>
      </c>
      <c r="F5063" s="23" t="s">
        <v>257</v>
      </c>
      <c r="G5063" s="23" t="s">
        <v>492</v>
      </c>
      <c r="H5063" s="167" t="s">
        <v>547</v>
      </c>
      <c r="I5063" s="32" t="s">
        <v>55</v>
      </c>
      <c r="J5063" s="135">
        <v>126</v>
      </c>
      <c r="K5063" s="27">
        <v>0.30952000000000002</v>
      </c>
      <c r="L5063" s="77">
        <v>0.9</v>
      </c>
      <c r="Q5063" s="106"/>
    </row>
    <row r="5064" spans="1:17" x14ac:dyDescent="0.25">
      <c r="A5064" t="s">
        <v>331</v>
      </c>
      <c r="B5064" s="23">
        <v>2018</v>
      </c>
      <c r="C5064" s="23" t="s">
        <v>1</v>
      </c>
      <c r="D5064" s="23" t="s">
        <v>56</v>
      </c>
      <c r="E5064" s="23" t="s">
        <v>256</v>
      </c>
      <c r="F5064" s="23" t="s">
        <v>257</v>
      </c>
      <c r="G5064" s="23" t="s">
        <v>492</v>
      </c>
      <c r="H5064" s="167" t="s">
        <v>547</v>
      </c>
      <c r="I5064" s="32" t="s">
        <v>55</v>
      </c>
      <c r="J5064" s="135">
        <v>121</v>
      </c>
      <c r="K5064" s="27">
        <v>0.27272999999999997</v>
      </c>
      <c r="L5064" s="77">
        <v>0.9</v>
      </c>
      <c r="Q5064" s="106"/>
    </row>
    <row r="5065" spans="1:17" x14ac:dyDescent="0.25">
      <c r="A5065" t="s">
        <v>331</v>
      </c>
      <c r="B5065" s="23">
        <v>2018</v>
      </c>
      <c r="C5065" s="23" t="s">
        <v>2</v>
      </c>
      <c r="D5065" s="23" t="s">
        <v>57</v>
      </c>
      <c r="E5065" s="23" t="s">
        <v>256</v>
      </c>
      <c r="F5065" s="23" t="s">
        <v>257</v>
      </c>
      <c r="G5065" s="23" t="s">
        <v>492</v>
      </c>
      <c r="H5065" s="167" t="s">
        <v>547</v>
      </c>
      <c r="I5065" s="32" t="s">
        <v>55</v>
      </c>
      <c r="J5065" s="135">
        <v>141</v>
      </c>
      <c r="K5065" s="27">
        <v>0.23404</v>
      </c>
      <c r="L5065" s="77">
        <v>0.9</v>
      </c>
      <c r="Q5065" s="106"/>
    </row>
    <row r="5066" spans="1:17" x14ac:dyDescent="0.25">
      <c r="A5066" t="s">
        <v>331</v>
      </c>
      <c r="B5066" s="23">
        <v>2018</v>
      </c>
      <c r="C5066" s="23" t="s">
        <v>3</v>
      </c>
      <c r="D5066" s="23" t="s">
        <v>58</v>
      </c>
      <c r="E5066" s="23" t="s">
        <v>256</v>
      </c>
      <c r="F5066" s="23" t="s">
        <v>257</v>
      </c>
      <c r="G5066" s="23" t="s">
        <v>492</v>
      </c>
      <c r="H5066" s="167" t="s">
        <v>547</v>
      </c>
      <c r="I5066" s="32" t="s">
        <v>55</v>
      </c>
      <c r="J5066" s="135">
        <v>160</v>
      </c>
      <c r="K5066" s="27">
        <v>0.18124999999999999</v>
      </c>
      <c r="L5066" s="77">
        <v>0.9</v>
      </c>
      <c r="Q5066" s="106"/>
    </row>
    <row r="5067" spans="1:17" x14ac:dyDescent="0.25">
      <c r="A5067" t="s">
        <v>331</v>
      </c>
      <c r="B5067" s="23">
        <v>2019</v>
      </c>
      <c r="C5067" s="23" t="s">
        <v>0</v>
      </c>
      <c r="D5067" s="23" t="s">
        <v>59</v>
      </c>
      <c r="E5067" s="23" t="s">
        <v>256</v>
      </c>
      <c r="F5067" s="23" t="s">
        <v>257</v>
      </c>
      <c r="G5067" s="23" t="s">
        <v>492</v>
      </c>
      <c r="H5067" s="167" t="s">
        <v>547</v>
      </c>
      <c r="I5067" s="32" t="s">
        <v>55</v>
      </c>
      <c r="J5067" s="135">
        <v>132</v>
      </c>
      <c r="K5067" s="27">
        <v>0.15151999999999999</v>
      </c>
      <c r="L5067" s="77">
        <v>0.9</v>
      </c>
      <c r="Q5067" s="106"/>
    </row>
    <row r="5068" spans="1:17" x14ac:dyDescent="0.25">
      <c r="A5068" t="s">
        <v>331</v>
      </c>
      <c r="B5068" s="23">
        <v>2019</v>
      </c>
      <c r="C5068" s="23" t="s">
        <v>1</v>
      </c>
      <c r="D5068" s="23" t="s">
        <v>60</v>
      </c>
      <c r="E5068" s="23" t="s">
        <v>256</v>
      </c>
      <c r="F5068" s="23" t="s">
        <v>257</v>
      </c>
      <c r="G5068" s="23" t="s">
        <v>492</v>
      </c>
      <c r="H5068" s="167" t="s">
        <v>547</v>
      </c>
      <c r="I5068" s="32" t="s">
        <v>55</v>
      </c>
      <c r="J5068" s="135">
        <v>129</v>
      </c>
      <c r="K5068" s="27">
        <v>0.15504000000000001</v>
      </c>
      <c r="L5068" s="77">
        <v>0.9</v>
      </c>
      <c r="Q5068" s="106"/>
    </row>
    <row r="5069" spans="1:17" x14ac:dyDescent="0.25">
      <c r="A5069" t="s">
        <v>331</v>
      </c>
      <c r="B5069" s="23">
        <v>2019</v>
      </c>
      <c r="C5069" s="23" t="s">
        <v>2</v>
      </c>
      <c r="D5069" s="23" t="s">
        <v>61</v>
      </c>
      <c r="E5069" s="23" t="s">
        <v>256</v>
      </c>
      <c r="F5069" s="23" t="s">
        <v>257</v>
      </c>
      <c r="G5069" s="23" t="s">
        <v>492</v>
      </c>
      <c r="H5069" s="167" t="s">
        <v>547</v>
      </c>
      <c r="I5069" s="32" t="s">
        <v>55</v>
      </c>
      <c r="J5069" s="135">
        <v>146</v>
      </c>
      <c r="K5069" s="27">
        <v>0.20548</v>
      </c>
      <c r="L5069" s="77">
        <v>0.9</v>
      </c>
      <c r="Q5069" s="106"/>
    </row>
    <row r="5070" spans="1:17" x14ac:dyDescent="0.25">
      <c r="A5070" t="s">
        <v>331</v>
      </c>
      <c r="B5070" s="23">
        <v>2019</v>
      </c>
      <c r="C5070" s="23" t="s">
        <v>3</v>
      </c>
      <c r="D5070" s="23" t="s">
        <v>62</v>
      </c>
      <c r="E5070" s="23" t="s">
        <v>256</v>
      </c>
      <c r="F5070" s="23" t="s">
        <v>257</v>
      </c>
      <c r="G5070" s="23" t="s">
        <v>492</v>
      </c>
      <c r="H5070" s="167" t="s">
        <v>547</v>
      </c>
      <c r="I5070" s="32" t="s">
        <v>55</v>
      </c>
      <c r="J5070" s="135">
        <v>157</v>
      </c>
      <c r="K5070" s="27">
        <v>0.18471000000000001</v>
      </c>
      <c r="L5070" s="77">
        <v>0.9</v>
      </c>
      <c r="Q5070" s="106"/>
    </row>
    <row r="5071" spans="1:17" x14ac:dyDescent="0.25">
      <c r="A5071" t="s">
        <v>331</v>
      </c>
      <c r="B5071" s="23">
        <v>2020</v>
      </c>
      <c r="C5071" s="23" t="s">
        <v>0</v>
      </c>
      <c r="D5071" s="23" t="s">
        <v>63</v>
      </c>
      <c r="E5071" s="23" t="s">
        <v>256</v>
      </c>
      <c r="F5071" s="23" t="s">
        <v>257</v>
      </c>
      <c r="G5071" s="23" t="s">
        <v>492</v>
      </c>
      <c r="H5071" s="167" t="s">
        <v>547</v>
      </c>
      <c r="I5071" s="32" t="s">
        <v>55</v>
      </c>
      <c r="J5071" s="135">
        <v>110</v>
      </c>
      <c r="K5071" s="27">
        <v>0.25455</v>
      </c>
      <c r="L5071" s="77">
        <v>0.9</v>
      </c>
      <c r="Q5071" s="106"/>
    </row>
    <row r="5072" spans="1:17" x14ac:dyDescent="0.25">
      <c r="A5072" t="s">
        <v>331</v>
      </c>
      <c r="B5072" s="23">
        <v>2020</v>
      </c>
      <c r="C5072" s="23" t="s">
        <v>1</v>
      </c>
      <c r="D5072" s="23" t="s">
        <v>64</v>
      </c>
      <c r="E5072" s="23" t="s">
        <v>256</v>
      </c>
      <c r="F5072" s="23" t="s">
        <v>257</v>
      </c>
      <c r="G5072" s="23" t="s">
        <v>492</v>
      </c>
      <c r="H5072" s="167" t="s">
        <v>547</v>
      </c>
      <c r="I5072" s="32" t="s">
        <v>55</v>
      </c>
      <c r="J5072" s="135">
        <v>40</v>
      </c>
      <c r="K5072" s="27">
        <v>0.05</v>
      </c>
      <c r="L5072" s="77">
        <v>0.9</v>
      </c>
      <c r="Q5072" s="106"/>
    </row>
    <row r="5073" spans="1:17" x14ac:dyDescent="0.25">
      <c r="A5073" t="s">
        <v>331</v>
      </c>
      <c r="B5073" s="23">
        <v>2020</v>
      </c>
      <c r="C5073" s="23" t="s">
        <v>2</v>
      </c>
      <c r="D5073" s="23" t="s">
        <v>65</v>
      </c>
      <c r="E5073" s="23" t="s">
        <v>256</v>
      </c>
      <c r="F5073" s="23" t="s">
        <v>257</v>
      </c>
      <c r="G5073" s="23" t="s">
        <v>492</v>
      </c>
      <c r="H5073" s="167" t="s">
        <v>547</v>
      </c>
      <c r="I5073" s="32" t="s">
        <v>55</v>
      </c>
      <c r="J5073" s="135">
        <v>56</v>
      </c>
      <c r="K5073" s="27">
        <v>0.25</v>
      </c>
      <c r="L5073" s="77">
        <v>0.9</v>
      </c>
      <c r="Q5073" s="106"/>
    </row>
    <row r="5074" spans="1:17" x14ac:dyDescent="0.25">
      <c r="A5074" t="s">
        <v>331</v>
      </c>
      <c r="B5074" s="23">
        <v>2020</v>
      </c>
      <c r="C5074" s="23" t="s">
        <v>3</v>
      </c>
      <c r="D5074" s="23" t="s">
        <v>66</v>
      </c>
      <c r="E5074" s="23" t="s">
        <v>256</v>
      </c>
      <c r="F5074" s="23" t="s">
        <v>257</v>
      </c>
      <c r="G5074" s="23" t="s">
        <v>492</v>
      </c>
      <c r="H5074" s="167" t="s">
        <v>547</v>
      </c>
      <c r="I5074" s="32" t="s">
        <v>55</v>
      </c>
      <c r="J5074" s="135">
        <v>118</v>
      </c>
      <c r="K5074" s="27">
        <v>0.19492000000000001</v>
      </c>
      <c r="L5074" s="77">
        <v>0.9</v>
      </c>
      <c r="Q5074" s="106"/>
    </row>
    <row r="5075" spans="1:17" x14ac:dyDescent="0.25">
      <c r="A5075" t="s">
        <v>331</v>
      </c>
      <c r="B5075" s="23">
        <v>2021</v>
      </c>
      <c r="C5075" s="23" t="s">
        <v>0</v>
      </c>
      <c r="D5075" s="23" t="s">
        <v>67</v>
      </c>
      <c r="E5075" s="23" t="s">
        <v>256</v>
      </c>
      <c r="F5075" s="23" t="s">
        <v>257</v>
      </c>
      <c r="G5075" s="23" t="s">
        <v>492</v>
      </c>
      <c r="H5075" s="167" t="s">
        <v>547</v>
      </c>
      <c r="I5075" s="32" t="s">
        <v>55</v>
      </c>
      <c r="J5075" s="135">
        <v>85</v>
      </c>
      <c r="K5075" s="27">
        <v>0.16471</v>
      </c>
      <c r="L5075" s="77">
        <v>0.9</v>
      </c>
      <c r="Q5075" s="106"/>
    </row>
    <row r="5076" spans="1:17" x14ac:dyDescent="0.25">
      <c r="A5076" t="s">
        <v>331</v>
      </c>
      <c r="B5076" s="23">
        <v>2021</v>
      </c>
      <c r="C5076" s="23" t="s">
        <v>1</v>
      </c>
      <c r="D5076" s="23" t="s">
        <v>68</v>
      </c>
      <c r="E5076" s="23" t="s">
        <v>256</v>
      </c>
      <c r="F5076" s="23" t="s">
        <v>257</v>
      </c>
      <c r="G5076" s="23" t="s">
        <v>492</v>
      </c>
      <c r="H5076" s="167" t="s">
        <v>547</v>
      </c>
      <c r="I5076" s="32" t="s">
        <v>55</v>
      </c>
      <c r="J5076" s="135">
        <v>134</v>
      </c>
      <c r="K5076" s="27">
        <v>0.17910000000000001</v>
      </c>
      <c r="L5076" s="77">
        <v>0.9</v>
      </c>
      <c r="Q5076" s="106"/>
    </row>
    <row r="5077" spans="1:17" x14ac:dyDescent="0.25">
      <c r="A5077" t="s">
        <v>331</v>
      </c>
      <c r="B5077" s="23">
        <v>2021</v>
      </c>
      <c r="C5077" s="23" t="s">
        <v>2</v>
      </c>
      <c r="D5077" s="23" t="s">
        <v>69</v>
      </c>
      <c r="E5077" s="23" t="s">
        <v>256</v>
      </c>
      <c r="F5077" s="23" t="s">
        <v>257</v>
      </c>
      <c r="G5077" s="23" t="s">
        <v>492</v>
      </c>
      <c r="H5077" s="167" t="s">
        <v>547</v>
      </c>
      <c r="I5077" s="32" t="s">
        <v>55</v>
      </c>
      <c r="J5077" s="135">
        <v>109</v>
      </c>
      <c r="K5077" s="27">
        <v>0.21101</v>
      </c>
      <c r="L5077" s="77">
        <v>0.9</v>
      </c>
      <c r="Q5077" s="106"/>
    </row>
    <row r="5078" spans="1:17" x14ac:dyDescent="0.25">
      <c r="A5078" t="s">
        <v>331</v>
      </c>
      <c r="B5078" s="23">
        <v>2021</v>
      </c>
      <c r="C5078" s="23" t="s">
        <v>3</v>
      </c>
      <c r="D5078" s="23" t="s">
        <v>70</v>
      </c>
      <c r="E5078" s="23" t="s">
        <v>256</v>
      </c>
      <c r="F5078" s="23" t="s">
        <v>257</v>
      </c>
      <c r="G5078" s="23" t="s">
        <v>492</v>
      </c>
      <c r="H5078" s="167" t="s">
        <v>547</v>
      </c>
      <c r="I5078" s="32" t="s">
        <v>55</v>
      </c>
      <c r="J5078" s="135">
        <v>121</v>
      </c>
      <c r="K5078" s="27">
        <v>0.25619999999999998</v>
      </c>
      <c r="L5078" s="77">
        <v>0.9</v>
      </c>
      <c r="Q5078" s="106"/>
    </row>
    <row r="5079" spans="1:17" x14ac:dyDescent="0.25">
      <c r="A5079" t="s">
        <v>331</v>
      </c>
      <c r="B5079" s="23">
        <v>2022</v>
      </c>
      <c r="C5079" s="23" t="s">
        <v>0</v>
      </c>
      <c r="D5079" s="23" t="s">
        <v>71</v>
      </c>
      <c r="E5079" s="23" t="s">
        <v>256</v>
      </c>
      <c r="F5079" s="23" t="s">
        <v>257</v>
      </c>
      <c r="G5079" s="23" t="s">
        <v>492</v>
      </c>
      <c r="H5079" s="167" t="s">
        <v>547</v>
      </c>
      <c r="I5079" s="32" t="s">
        <v>55</v>
      </c>
      <c r="J5079" s="135">
        <v>129</v>
      </c>
      <c r="K5079" s="27">
        <v>0.23255999999999999</v>
      </c>
      <c r="L5079" s="77">
        <v>0.9</v>
      </c>
      <c r="Q5079" s="106"/>
    </row>
    <row r="5080" spans="1:17" x14ac:dyDescent="0.25">
      <c r="A5080" t="s">
        <v>331</v>
      </c>
      <c r="B5080" s="23">
        <v>2022</v>
      </c>
      <c r="C5080" s="23" t="s">
        <v>1</v>
      </c>
      <c r="D5080" s="23" t="s">
        <v>72</v>
      </c>
      <c r="E5080" s="23" t="s">
        <v>256</v>
      </c>
      <c r="F5080" s="23" t="s">
        <v>257</v>
      </c>
      <c r="G5080" s="23" t="s">
        <v>492</v>
      </c>
      <c r="H5080" s="167" t="s">
        <v>547</v>
      </c>
      <c r="I5080" s="32" t="s">
        <v>55</v>
      </c>
      <c r="J5080" s="135">
        <v>120</v>
      </c>
      <c r="K5080" s="27">
        <v>0.20832999999999999</v>
      </c>
      <c r="L5080" s="77">
        <v>0.9</v>
      </c>
      <c r="Q5080" s="106"/>
    </row>
    <row r="5081" spans="1:17" x14ac:dyDescent="0.25">
      <c r="A5081" t="s">
        <v>331</v>
      </c>
      <c r="B5081" s="23">
        <v>2022</v>
      </c>
      <c r="C5081" s="23" t="s">
        <v>2</v>
      </c>
      <c r="D5081" s="23" t="s">
        <v>73</v>
      </c>
      <c r="E5081" s="23" t="s">
        <v>256</v>
      </c>
      <c r="F5081" s="23" t="s">
        <v>257</v>
      </c>
      <c r="G5081" s="23" t="s">
        <v>492</v>
      </c>
      <c r="H5081" s="167" t="s">
        <v>547</v>
      </c>
      <c r="I5081" s="32" t="s">
        <v>55</v>
      </c>
      <c r="J5081" s="135">
        <v>113</v>
      </c>
      <c r="K5081" s="27">
        <v>0.17699000000000001</v>
      </c>
      <c r="L5081" s="77">
        <v>0.9</v>
      </c>
      <c r="Q5081" s="106"/>
    </row>
    <row r="5082" spans="1:17" x14ac:dyDescent="0.25">
      <c r="A5082" t="s">
        <v>331</v>
      </c>
      <c r="B5082" s="23">
        <v>2022</v>
      </c>
      <c r="C5082" s="23" t="s">
        <v>3</v>
      </c>
      <c r="D5082" s="23" t="s">
        <v>493</v>
      </c>
      <c r="E5082" s="23" t="s">
        <v>256</v>
      </c>
      <c r="F5082" s="23" t="s">
        <v>257</v>
      </c>
      <c r="G5082" s="23" t="s">
        <v>492</v>
      </c>
      <c r="H5082" s="167" t="s">
        <v>547</v>
      </c>
      <c r="I5082" s="32" t="s">
        <v>55</v>
      </c>
      <c r="J5082" s="135">
        <v>139</v>
      </c>
      <c r="K5082" s="27">
        <v>0.16547000000000001</v>
      </c>
      <c r="L5082" s="77">
        <v>0.9</v>
      </c>
      <c r="Q5082" s="106"/>
    </row>
    <row r="5083" spans="1:17" x14ac:dyDescent="0.25">
      <c r="A5083" t="s">
        <v>331</v>
      </c>
      <c r="B5083" s="23">
        <v>2023</v>
      </c>
      <c r="C5083" s="23" t="s">
        <v>0</v>
      </c>
      <c r="D5083" s="23" t="s">
        <v>537</v>
      </c>
      <c r="E5083" s="23" t="s">
        <v>256</v>
      </c>
      <c r="F5083" s="23" t="s">
        <v>257</v>
      </c>
      <c r="G5083" s="23" t="s">
        <v>492</v>
      </c>
      <c r="H5083" s="167" t="s">
        <v>547</v>
      </c>
      <c r="I5083" s="32" t="s">
        <v>55</v>
      </c>
      <c r="J5083" s="135">
        <v>144</v>
      </c>
      <c r="K5083" s="27">
        <v>0.66666999999999998</v>
      </c>
      <c r="L5083" s="77">
        <v>0.9</v>
      </c>
      <c r="Q5083" s="106"/>
    </row>
    <row r="5084" spans="1:17" x14ac:dyDescent="0.25">
      <c r="A5084" t="s">
        <v>331</v>
      </c>
      <c r="B5084" s="23">
        <v>2018</v>
      </c>
      <c r="C5084" s="23" t="s">
        <v>0</v>
      </c>
      <c r="D5084" s="23" t="s">
        <v>54</v>
      </c>
      <c r="E5084" s="23" t="s">
        <v>492</v>
      </c>
      <c r="F5084" s="23" t="s">
        <v>362</v>
      </c>
      <c r="G5084" s="23" t="s">
        <v>492</v>
      </c>
      <c r="H5084" s="32" t="s">
        <v>362</v>
      </c>
      <c r="I5084" s="32" t="s">
        <v>55</v>
      </c>
      <c r="J5084" s="135">
        <v>726</v>
      </c>
      <c r="K5084" s="27">
        <v>0.81679999999999997</v>
      </c>
      <c r="L5084" s="77">
        <v>0.9</v>
      </c>
      <c r="Q5084" s="106"/>
    </row>
    <row r="5085" spans="1:17" x14ac:dyDescent="0.25">
      <c r="A5085" t="s">
        <v>331</v>
      </c>
      <c r="B5085" s="23">
        <v>2018</v>
      </c>
      <c r="C5085" s="23" t="s">
        <v>1</v>
      </c>
      <c r="D5085" s="23" t="s">
        <v>56</v>
      </c>
      <c r="E5085" s="23" t="s">
        <v>492</v>
      </c>
      <c r="F5085" s="23" t="s">
        <v>362</v>
      </c>
      <c r="G5085" s="23" t="s">
        <v>492</v>
      </c>
      <c r="H5085" s="32" t="s">
        <v>362</v>
      </c>
      <c r="I5085" s="32" t="s">
        <v>55</v>
      </c>
      <c r="J5085" s="135">
        <v>851</v>
      </c>
      <c r="K5085" s="27">
        <v>0.82726</v>
      </c>
      <c r="L5085" s="77">
        <v>0.9</v>
      </c>
      <c r="Q5085" s="106"/>
    </row>
    <row r="5086" spans="1:17" x14ac:dyDescent="0.25">
      <c r="A5086" t="s">
        <v>331</v>
      </c>
      <c r="B5086" s="23">
        <v>2018</v>
      </c>
      <c r="C5086" s="23" t="s">
        <v>2</v>
      </c>
      <c r="D5086" s="23" t="s">
        <v>57</v>
      </c>
      <c r="E5086" s="23" t="s">
        <v>492</v>
      </c>
      <c r="F5086" s="23" t="s">
        <v>362</v>
      </c>
      <c r="G5086" s="23" t="s">
        <v>492</v>
      </c>
      <c r="H5086" s="32" t="s">
        <v>362</v>
      </c>
      <c r="I5086" s="32" t="s">
        <v>55</v>
      </c>
      <c r="J5086" s="135">
        <v>807</v>
      </c>
      <c r="K5086" s="27">
        <v>0.83767000000000003</v>
      </c>
      <c r="L5086" s="77">
        <v>0.9</v>
      </c>
      <c r="Q5086" s="106"/>
    </row>
    <row r="5087" spans="1:17" x14ac:dyDescent="0.25">
      <c r="A5087" t="s">
        <v>331</v>
      </c>
      <c r="B5087" s="23">
        <v>2018</v>
      </c>
      <c r="C5087" s="23" t="s">
        <v>3</v>
      </c>
      <c r="D5087" s="23" t="s">
        <v>58</v>
      </c>
      <c r="E5087" s="23" t="s">
        <v>492</v>
      </c>
      <c r="F5087" s="23" t="s">
        <v>362</v>
      </c>
      <c r="G5087" s="23" t="s">
        <v>492</v>
      </c>
      <c r="H5087" s="32" t="s">
        <v>362</v>
      </c>
      <c r="I5087" s="32" t="s">
        <v>55</v>
      </c>
      <c r="J5087" s="135">
        <v>802</v>
      </c>
      <c r="K5087" s="27">
        <v>0.82418999999999998</v>
      </c>
      <c r="L5087" s="77">
        <v>0.9</v>
      </c>
      <c r="Q5087" s="106"/>
    </row>
    <row r="5088" spans="1:17" x14ac:dyDescent="0.25">
      <c r="A5088" t="s">
        <v>331</v>
      </c>
      <c r="B5088" s="23">
        <v>2019</v>
      </c>
      <c r="C5088" s="23" t="s">
        <v>0</v>
      </c>
      <c r="D5088" s="23" t="s">
        <v>59</v>
      </c>
      <c r="E5088" s="23" t="s">
        <v>492</v>
      </c>
      <c r="F5088" s="23" t="s">
        <v>362</v>
      </c>
      <c r="G5088" s="23" t="s">
        <v>492</v>
      </c>
      <c r="H5088" s="32" t="s">
        <v>362</v>
      </c>
      <c r="I5088" s="32" t="s">
        <v>55</v>
      </c>
      <c r="J5088" s="135">
        <v>810</v>
      </c>
      <c r="K5088" s="27">
        <v>0.83950999999999998</v>
      </c>
      <c r="L5088" s="77">
        <v>0.9</v>
      </c>
      <c r="Q5088" s="106"/>
    </row>
    <row r="5089" spans="1:17" x14ac:dyDescent="0.25">
      <c r="A5089" t="s">
        <v>331</v>
      </c>
      <c r="B5089" s="23">
        <v>2019</v>
      </c>
      <c r="C5089" s="23" t="s">
        <v>1</v>
      </c>
      <c r="D5089" s="23" t="s">
        <v>60</v>
      </c>
      <c r="E5089" s="23" t="s">
        <v>492</v>
      </c>
      <c r="F5089" s="23" t="s">
        <v>362</v>
      </c>
      <c r="G5089" s="23" t="s">
        <v>492</v>
      </c>
      <c r="H5089" s="32" t="s">
        <v>362</v>
      </c>
      <c r="I5089" s="32" t="s">
        <v>55</v>
      </c>
      <c r="J5089" s="135">
        <v>839</v>
      </c>
      <c r="K5089" s="27">
        <v>0.83313000000000004</v>
      </c>
      <c r="L5089" s="77">
        <v>0.9</v>
      </c>
      <c r="Q5089" s="106"/>
    </row>
    <row r="5090" spans="1:17" x14ac:dyDescent="0.25">
      <c r="A5090" t="s">
        <v>331</v>
      </c>
      <c r="B5090" s="23">
        <v>2019</v>
      </c>
      <c r="C5090" s="23" t="s">
        <v>2</v>
      </c>
      <c r="D5090" s="23" t="s">
        <v>61</v>
      </c>
      <c r="E5090" s="23" t="s">
        <v>492</v>
      </c>
      <c r="F5090" s="23" t="s">
        <v>362</v>
      </c>
      <c r="G5090" s="23" t="s">
        <v>492</v>
      </c>
      <c r="H5090" s="32" t="s">
        <v>362</v>
      </c>
      <c r="I5090" s="32" t="s">
        <v>55</v>
      </c>
      <c r="J5090" s="135">
        <v>805</v>
      </c>
      <c r="K5090" s="27">
        <v>0.79876000000000003</v>
      </c>
      <c r="L5090" s="77">
        <v>0.9</v>
      </c>
      <c r="Q5090" s="106"/>
    </row>
    <row r="5091" spans="1:17" x14ac:dyDescent="0.25">
      <c r="A5091" t="s">
        <v>331</v>
      </c>
      <c r="B5091" s="23">
        <v>2019</v>
      </c>
      <c r="C5091" s="23" t="s">
        <v>3</v>
      </c>
      <c r="D5091" s="23" t="s">
        <v>62</v>
      </c>
      <c r="E5091" s="23" t="s">
        <v>492</v>
      </c>
      <c r="F5091" s="23" t="s">
        <v>362</v>
      </c>
      <c r="G5091" s="23" t="s">
        <v>492</v>
      </c>
      <c r="H5091" s="32" t="s">
        <v>362</v>
      </c>
      <c r="I5091" s="32" t="s">
        <v>55</v>
      </c>
      <c r="J5091" s="135">
        <v>736</v>
      </c>
      <c r="K5091" s="27">
        <v>0.78668000000000005</v>
      </c>
      <c r="L5091" s="77">
        <v>0.9</v>
      </c>
      <c r="Q5091" s="106"/>
    </row>
    <row r="5092" spans="1:17" x14ac:dyDescent="0.25">
      <c r="A5092" t="s">
        <v>331</v>
      </c>
      <c r="B5092" s="23">
        <v>2020</v>
      </c>
      <c r="C5092" s="23" t="s">
        <v>0</v>
      </c>
      <c r="D5092" s="23" t="s">
        <v>63</v>
      </c>
      <c r="E5092" s="23" t="s">
        <v>492</v>
      </c>
      <c r="F5092" s="23" t="s">
        <v>362</v>
      </c>
      <c r="G5092" s="23" t="s">
        <v>492</v>
      </c>
      <c r="H5092" s="32" t="s">
        <v>362</v>
      </c>
      <c r="I5092" s="32" t="s">
        <v>55</v>
      </c>
      <c r="J5092" s="135">
        <v>788</v>
      </c>
      <c r="K5092" s="27">
        <v>0.88324999999999998</v>
      </c>
      <c r="L5092" s="77">
        <v>0.9</v>
      </c>
      <c r="Q5092" s="106"/>
    </row>
    <row r="5093" spans="1:17" x14ac:dyDescent="0.25">
      <c r="A5093" t="s">
        <v>331</v>
      </c>
      <c r="B5093" s="23">
        <v>2020</v>
      </c>
      <c r="C5093" s="23" t="s">
        <v>1</v>
      </c>
      <c r="D5093" s="23" t="s">
        <v>64</v>
      </c>
      <c r="E5093" s="23" t="s">
        <v>492</v>
      </c>
      <c r="F5093" s="23" t="s">
        <v>362</v>
      </c>
      <c r="G5093" s="23" t="s">
        <v>492</v>
      </c>
      <c r="H5093" s="32" t="s">
        <v>362</v>
      </c>
      <c r="I5093" s="32" t="s">
        <v>55</v>
      </c>
      <c r="J5093" s="135">
        <v>430</v>
      </c>
      <c r="K5093" s="27">
        <v>0.87441999999999998</v>
      </c>
      <c r="L5093" s="77">
        <v>0.9</v>
      </c>
      <c r="Q5093" s="106"/>
    </row>
    <row r="5094" spans="1:17" x14ac:dyDescent="0.25">
      <c r="A5094" t="s">
        <v>331</v>
      </c>
      <c r="B5094" s="23">
        <v>2020</v>
      </c>
      <c r="C5094" s="23" t="s">
        <v>2</v>
      </c>
      <c r="D5094" s="23" t="s">
        <v>65</v>
      </c>
      <c r="E5094" s="23" t="s">
        <v>492</v>
      </c>
      <c r="F5094" s="23" t="s">
        <v>362</v>
      </c>
      <c r="G5094" s="23" t="s">
        <v>492</v>
      </c>
      <c r="H5094" s="32" t="s">
        <v>362</v>
      </c>
      <c r="I5094" s="32" t="s">
        <v>55</v>
      </c>
      <c r="J5094" s="135">
        <v>604</v>
      </c>
      <c r="K5094" s="27">
        <v>0.86424000000000001</v>
      </c>
      <c r="L5094" s="77">
        <v>0.9</v>
      </c>
      <c r="Q5094" s="106"/>
    </row>
    <row r="5095" spans="1:17" x14ac:dyDescent="0.25">
      <c r="A5095" t="s">
        <v>331</v>
      </c>
      <c r="B5095" s="23">
        <v>2020</v>
      </c>
      <c r="C5095" s="23" t="s">
        <v>3</v>
      </c>
      <c r="D5095" s="23" t="s">
        <v>66</v>
      </c>
      <c r="E5095" s="23" t="s">
        <v>492</v>
      </c>
      <c r="F5095" s="23" t="s">
        <v>362</v>
      </c>
      <c r="G5095" s="23" t="s">
        <v>492</v>
      </c>
      <c r="H5095" s="32" t="s">
        <v>362</v>
      </c>
      <c r="I5095" s="32" t="s">
        <v>55</v>
      </c>
      <c r="J5095" s="135">
        <v>829</v>
      </c>
      <c r="K5095" s="27">
        <v>0.76839999999999997</v>
      </c>
      <c r="L5095" s="77">
        <v>0.9</v>
      </c>
      <c r="Q5095" s="106"/>
    </row>
    <row r="5096" spans="1:17" x14ac:dyDescent="0.25">
      <c r="A5096" t="s">
        <v>331</v>
      </c>
      <c r="B5096" s="23">
        <v>2021</v>
      </c>
      <c r="C5096" s="23" t="s">
        <v>0</v>
      </c>
      <c r="D5096" s="23" t="s">
        <v>67</v>
      </c>
      <c r="E5096" s="23" t="s">
        <v>492</v>
      </c>
      <c r="F5096" s="23" t="s">
        <v>362</v>
      </c>
      <c r="G5096" s="23" t="s">
        <v>492</v>
      </c>
      <c r="H5096" s="32" t="s">
        <v>362</v>
      </c>
      <c r="I5096" s="32" t="s">
        <v>55</v>
      </c>
      <c r="J5096" s="135">
        <v>772</v>
      </c>
      <c r="K5096" s="27">
        <v>0.73963999999999996</v>
      </c>
      <c r="L5096" s="77">
        <v>0.9</v>
      </c>
      <c r="Q5096" s="106"/>
    </row>
    <row r="5097" spans="1:17" x14ac:dyDescent="0.25">
      <c r="A5097" t="s">
        <v>331</v>
      </c>
      <c r="B5097" s="23">
        <v>2021</v>
      </c>
      <c r="C5097" s="23" t="s">
        <v>1</v>
      </c>
      <c r="D5097" s="23" t="s">
        <v>68</v>
      </c>
      <c r="E5097" s="23" t="s">
        <v>492</v>
      </c>
      <c r="F5097" s="23" t="s">
        <v>362</v>
      </c>
      <c r="G5097" s="23" t="s">
        <v>492</v>
      </c>
      <c r="H5097" s="32" t="s">
        <v>362</v>
      </c>
      <c r="I5097" s="32" t="s">
        <v>55</v>
      </c>
      <c r="J5097" s="135">
        <v>785</v>
      </c>
      <c r="K5097" s="27">
        <v>0.83311999999999997</v>
      </c>
      <c r="L5097" s="77">
        <v>0.9</v>
      </c>
      <c r="Q5097" s="106"/>
    </row>
    <row r="5098" spans="1:17" x14ac:dyDescent="0.25">
      <c r="A5098" t="s">
        <v>331</v>
      </c>
      <c r="B5098" s="23">
        <v>2021</v>
      </c>
      <c r="C5098" s="23" t="s">
        <v>2</v>
      </c>
      <c r="D5098" s="23" t="s">
        <v>69</v>
      </c>
      <c r="E5098" s="23" t="s">
        <v>492</v>
      </c>
      <c r="F5098" s="23" t="s">
        <v>362</v>
      </c>
      <c r="G5098" s="23" t="s">
        <v>492</v>
      </c>
      <c r="H5098" s="32" t="s">
        <v>362</v>
      </c>
      <c r="I5098" s="32" t="s">
        <v>55</v>
      </c>
      <c r="J5098" s="135">
        <v>893</v>
      </c>
      <c r="K5098" s="27">
        <v>0.76819999999999999</v>
      </c>
      <c r="L5098" s="77">
        <v>0.9</v>
      </c>
      <c r="Q5098" s="106"/>
    </row>
    <row r="5099" spans="1:17" x14ac:dyDescent="0.25">
      <c r="A5099" t="s">
        <v>331</v>
      </c>
      <c r="B5099" s="23">
        <v>2021</v>
      </c>
      <c r="C5099" s="23" t="s">
        <v>3</v>
      </c>
      <c r="D5099" s="23" t="s">
        <v>70</v>
      </c>
      <c r="E5099" s="23" t="s">
        <v>492</v>
      </c>
      <c r="F5099" s="23" t="s">
        <v>362</v>
      </c>
      <c r="G5099" s="23" t="s">
        <v>492</v>
      </c>
      <c r="H5099" s="32" t="s">
        <v>362</v>
      </c>
      <c r="I5099" s="32" t="s">
        <v>55</v>
      </c>
      <c r="J5099" s="135">
        <v>864</v>
      </c>
      <c r="K5099" s="27">
        <v>0.72801000000000005</v>
      </c>
      <c r="L5099" s="77">
        <v>0.9</v>
      </c>
      <c r="Q5099" s="106"/>
    </row>
    <row r="5100" spans="1:17" x14ac:dyDescent="0.25">
      <c r="A5100" t="s">
        <v>331</v>
      </c>
      <c r="B5100" s="23">
        <v>2022</v>
      </c>
      <c r="C5100" s="23" t="s">
        <v>0</v>
      </c>
      <c r="D5100" s="23" t="s">
        <v>71</v>
      </c>
      <c r="E5100" s="23" t="s">
        <v>492</v>
      </c>
      <c r="F5100" s="23" t="s">
        <v>362</v>
      </c>
      <c r="G5100" s="23" t="s">
        <v>492</v>
      </c>
      <c r="H5100" s="32" t="s">
        <v>362</v>
      </c>
      <c r="I5100" s="32" t="s">
        <v>55</v>
      </c>
      <c r="J5100" s="135">
        <v>844</v>
      </c>
      <c r="K5100" s="27">
        <v>0.81279999999999997</v>
      </c>
      <c r="L5100" s="77">
        <v>0.9</v>
      </c>
      <c r="Q5100" s="106"/>
    </row>
    <row r="5101" spans="1:17" x14ac:dyDescent="0.25">
      <c r="A5101" t="s">
        <v>331</v>
      </c>
      <c r="B5101" s="23">
        <v>2022</v>
      </c>
      <c r="C5101" s="23" t="s">
        <v>1</v>
      </c>
      <c r="D5101" s="23" t="s">
        <v>72</v>
      </c>
      <c r="E5101" s="23" t="s">
        <v>492</v>
      </c>
      <c r="F5101" s="23" t="s">
        <v>362</v>
      </c>
      <c r="G5101" s="23" t="s">
        <v>492</v>
      </c>
      <c r="H5101" s="32" t="s">
        <v>362</v>
      </c>
      <c r="I5101" s="32" t="s">
        <v>55</v>
      </c>
      <c r="J5101" s="135">
        <v>757</v>
      </c>
      <c r="K5101" s="27">
        <v>0.82959000000000005</v>
      </c>
      <c r="L5101" s="77">
        <v>0.9</v>
      </c>
      <c r="Q5101" s="106"/>
    </row>
    <row r="5102" spans="1:17" x14ac:dyDescent="0.25">
      <c r="A5102" t="s">
        <v>331</v>
      </c>
      <c r="B5102" s="23">
        <v>2022</v>
      </c>
      <c r="C5102" s="23" t="s">
        <v>2</v>
      </c>
      <c r="D5102" s="23" t="s">
        <v>73</v>
      </c>
      <c r="E5102" s="23" t="s">
        <v>492</v>
      </c>
      <c r="F5102" s="23" t="s">
        <v>362</v>
      </c>
      <c r="G5102" s="23" t="s">
        <v>492</v>
      </c>
      <c r="H5102" s="32" t="s">
        <v>362</v>
      </c>
      <c r="I5102" s="32" t="s">
        <v>55</v>
      </c>
      <c r="J5102" s="135">
        <v>818</v>
      </c>
      <c r="K5102" s="27">
        <v>0.83618999999999999</v>
      </c>
      <c r="L5102" s="77">
        <v>0.9</v>
      </c>
      <c r="Q5102" s="106"/>
    </row>
    <row r="5103" spans="1:17" x14ac:dyDescent="0.25">
      <c r="A5103" t="s">
        <v>331</v>
      </c>
      <c r="B5103" s="23">
        <v>2022</v>
      </c>
      <c r="C5103" s="23" t="s">
        <v>3</v>
      </c>
      <c r="D5103" s="23" t="s">
        <v>493</v>
      </c>
      <c r="E5103" s="23" t="s">
        <v>492</v>
      </c>
      <c r="F5103" s="23" t="s">
        <v>362</v>
      </c>
      <c r="G5103" s="23" t="s">
        <v>492</v>
      </c>
      <c r="H5103" s="32" t="s">
        <v>362</v>
      </c>
      <c r="I5103" s="32" t="s">
        <v>55</v>
      </c>
      <c r="J5103" s="135">
        <v>742</v>
      </c>
      <c r="K5103" s="27">
        <v>0.90430999999999995</v>
      </c>
      <c r="L5103" s="77">
        <v>0.9</v>
      </c>
      <c r="Q5103" s="106"/>
    </row>
    <row r="5104" spans="1:17" x14ac:dyDescent="0.25">
      <c r="A5104" t="s">
        <v>331</v>
      </c>
      <c r="B5104" s="23">
        <v>2023</v>
      </c>
      <c r="C5104" s="23" t="s">
        <v>0</v>
      </c>
      <c r="D5104" s="23" t="s">
        <v>537</v>
      </c>
      <c r="E5104" s="23" t="s">
        <v>492</v>
      </c>
      <c r="F5104" s="23" t="s">
        <v>362</v>
      </c>
      <c r="G5104" s="23" t="s">
        <v>492</v>
      </c>
      <c r="H5104" s="32" t="s">
        <v>362</v>
      </c>
      <c r="I5104" s="32" t="s">
        <v>55</v>
      </c>
      <c r="J5104" s="135">
        <v>770</v>
      </c>
      <c r="K5104" s="27">
        <v>0.88571</v>
      </c>
      <c r="L5104" s="77">
        <v>0.9</v>
      </c>
      <c r="Q5104" s="106"/>
    </row>
    <row r="5105" spans="1:17" x14ac:dyDescent="0.25">
      <c r="A5105" t="s">
        <v>331</v>
      </c>
      <c r="B5105" s="23">
        <v>2018</v>
      </c>
      <c r="C5105" s="23" t="s">
        <v>0</v>
      </c>
      <c r="D5105" s="23" t="s">
        <v>54</v>
      </c>
      <c r="E5105" s="23" t="s">
        <v>258</v>
      </c>
      <c r="F5105" s="23" t="s">
        <v>259</v>
      </c>
      <c r="G5105" s="23" t="s">
        <v>492</v>
      </c>
      <c r="H5105" s="32" t="s">
        <v>362</v>
      </c>
      <c r="I5105" s="32" t="s">
        <v>55</v>
      </c>
      <c r="J5105" s="135">
        <v>88</v>
      </c>
      <c r="K5105" s="27">
        <v>0.61363999999999996</v>
      </c>
      <c r="L5105" s="77">
        <v>0.9</v>
      </c>
      <c r="Q5105" s="106"/>
    </row>
    <row r="5106" spans="1:17" x14ac:dyDescent="0.25">
      <c r="A5106" t="s">
        <v>331</v>
      </c>
      <c r="B5106" s="23">
        <v>2018</v>
      </c>
      <c r="C5106" s="23" t="s">
        <v>1</v>
      </c>
      <c r="D5106" s="23" t="s">
        <v>56</v>
      </c>
      <c r="E5106" s="23" t="s">
        <v>258</v>
      </c>
      <c r="F5106" s="23" t="s">
        <v>259</v>
      </c>
      <c r="G5106" s="23" t="s">
        <v>492</v>
      </c>
      <c r="H5106" s="32" t="s">
        <v>362</v>
      </c>
      <c r="I5106" s="32" t="s">
        <v>55</v>
      </c>
      <c r="J5106" s="135">
        <v>89</v>
      </c>
      <c r="K5106" s="27">
        <v>0.34831000000000001</v>
      </c>
      <c r="L5106" s="77">
        <v>0.9</v>
      </c>
      <c r="Q5106" s="106"/>
    </row>
    <row r="5107" spans="1:17" x14ac:dyDescent="0.25">
      <c r="A5107" t="s">
        <v>331</v>
      </c>
      <c r="B5107" s="23">
        <v>2018</v>
      </c>
      <c r="C5107" s="23" t="s">
        <v>2</v>
      </c>
      <c r="D5107" s="23" t="s">
        <v>57</v>
      </c>
      <c r="E5107" s="23" t="s">
        <v>258</v>
      </c>
      <c r="F5107" s="23" t="s">
        <v>259</v>
      </c>
      <c r="G5107" s="23" t="s">
        <v>492</v>
      </c>
      <c r="H5107" s="32" t="s">
        <v>362</v>
      </c>
      <c r="I5107" s="32" t="s">
        <v>55</v>
      </c>
      <c r="J5107" s="135">
        <v>84</v>
      </c>
      <c r="K5107" s="27">
        <v>0.40476000000000001</v>
      </c>
      <c r="L5107" s="77">
        <v>0.9</v>
      </c>
      <c r="Q5107" s="106"/>
    </row>
    <row r="5108" spans="1:17" x14ac:dyDescent="0.25">
      <c r="A5108" t="s">
        <v>331</v>
      </c>
      <c r="B5108" s="23">
        <v>2018</v>
      </c>
      <c r="C5108" s="23" t="s">
        <v>3</v>
      </c>
      <c r="D5108" s="23" t="s">
        <v>58</v>
      </c>
      <c r="E5108" s="23" t="s">
        <v>258</v>
      </c>
      <c r="F5108" s="23" t="s">
        <v>259</v>
      </c>
      <c r="G5108" s="23" t="s">
        <v>492</v>
      </c>
      <c r="H5108" s="32" t="s">
        <v>362</v>
      </c>
      <c r="I5108" s="32" t="s">
        <v>55</v>
      </c>
      <c r="J5108" s="135">
        <v>93</v>
      </c>
      <c r="K5108" s="27">
        <v>0.29032000000000002</v>
      </c>
      <c r="L5108" s="77">
        <v>0.9</v>
      </c>
      <c r="Q5108" s="106"/>
    </row>
    <row r="5109" spans="1:17" x14ac:dyDescent="0.25">
      <c r="A5109" t="s">
        <v>331</v>
      </c>
      <c r="B5109" s="23">
        <v>2019</v>
      </c>
      <c r="C5109" s="23" t="s">
        <v>0</v>
      </c>
      <c r="D5109" s="23" t="s">
        <v>59</v>
      </c>
      <c r="E5109" s="23" t="s">
        <v>258</v>
      </c>
      <c r="F5109" s="23" t="s">
        <v>259</v>
      </c>
      <c r="G5109" s="23" t="s">
        <v>492</v>
      </c>
      <c r="H5109" s="32" t="s">
        <v>362</v>
      </c>
      <c r="I5109" s="32" t="s">
        <v>55</v>
      </c>
      <c r="J5109" s="135">
        <v>90</v>
      </c>
      <c r="K5109" s="27">
        <v>0.43332999999999999</v>
      </c>
      <c r="L5109" s="77">
        <v>0.9</v>
      </c>
      <c r="Q5109" s="106"/>
    </row>
    <row r="5110" spans="1:17" x14ac:dyDescent="0.25">
      <c r="A5110" t="s">
        <v>331</v>
      </c>
      <c r="B5110" s="23">
        <v>2019</v>
      </c>
      <c r="C5110" s="23" t="s">
        <v>1</v>
      </c>
      <c r="D5110" s="23" t="s">
        <v>60</v>
      </c>
      <c r="E5110" s="23" t="s">
        <v>258</v>
      </c>
      <c r="F5110" s="23" t="s">
        <v>259</v>
      </c>
      <c r="G5110" s="23" t="s">
        <v>492</v>
      </c>
      <c r="H5110" s="32" t="s">
        <v>362</v>
      </c>
      <c r="I5110" s="32" t="s">
        <v>55</v>
      </c>
      <c r="J5110" s="135">
        <v>95</v>
      </c>
      <c r="K5110" s="27">
        <v>0.24210999999999999</v>
      </c>
      <c r="L5110" s="77">
        <v>0.9</v>
      </c>
      <c r="Q5110" s="106"/>
    </row>
    <row r="5111" spans="1:17" x14ac:dyDescent="0.25">
      <c r="A5111" t="s">
        <v>331</v>
      </c>
      <c r="B5111" s="23">
        <v>2019</v>
      </c>
      <c r="C5111" s="23" t="s">
        <v>2</v>
      </c>
      <c r="D5111" s="23" t="s">
        <v>61</v>
      </c>
      <c r="E5111" s="23" t="s">
        <v>258</v>
      </c>
      <c r="F5111" s="23" t="s">
        <v>259</v>
      </c>
      <c r="G5111" s="23" t="s">
        <v>492</v>
      </c>
      <c r="H5111" s="32" t="s">
        <v>362</v>
      </c>
      <c r="I5111" s="32" t="s">
        <v>55</v>
      </c>
      <c r="J5111" s="135">
        <v>85</v>
      </c>
      <c r="K5111" s="27">
        <v>8.2350000000000007E-2</v>
      </c>
      <c r="L5111" s="77">
        <v>0.9</v>
      </c>
      <c r="Q5111" s="106"/>
    </row>
    <row r="5112" spans="1:17" x14ac:dyDescent="0.25">
      <c r="A5112" t="s">
        <v>331</v>
      </c>
      <c r="B5112" s="23">
        <v>2019</v>
      </c>
      <c r="C5112" s="23" t="s">
        <v>3</v>
      </c>
      <c r="D5112" s="23" t="s">
        <v>62</v>
      </c>
      <c r="E5112" s="23" t="s">
        <v>258</v>
      </c>
      <c r="F5112" s="23" t="s">
        <v>259</v>
      </c>
      <c r="G5112" s="23" t="s">
        <v>492</v>
      </c>
      <c r="H5112" s="32" t="s">
        <v>362</v>
      </c>
      <c r="I5112" s="32" t="s">
        <v>55</v>
      </c>
      <c r="J5112" s="135">
        <v>74</v>
      </c>
      <c r="K5112" s="27">
        <v>0.16216</v>
      </c>
      <c r="L5112" s="77">
        <v>0.9</v>
      </c>
      <c r="Q5112" s="106"/>
    </row>
    <row r="5113" spans="1:17" x14ac:dyDescent="0.25">
      <c r="A5113" t="s">
        <v>331</v>
      </c>
      <c r="B5113" s="23">
        <v>2020</v>
      </c>
      <c r="C5113" s="23" t="s">
        <v>0</v>
      </c>
      <c r="D5113" s="23" t="s">
        <v>63</v>
      </c>
      <c r="E5113" s="23" t="s">
        <v>258</v>
      </c>
      <c r="F5113" s="23" t="s">
        <v>259</v>
      </c>
      <c r="G5113" s="23" t="s">
        <v>492</v>
      </c>
      <c r="H5113" s="32" t="s">
        <v>362</v>
      </c>
      <c r="I5113" s="32" t="s">
        <v>55</v>
      </c>
      <c r="J5113" s="135">
        <v>59</v>
      </c>
      <c r="K5113" s="27">
        <v>0.15254000000000001</v>
      </c>
      <c r="L5113" s="77">
        <v>0.9</v>
      </c>
      <c r="Q5113" s="106"/>
    </row>
    <row r="5114" spans="1:17" x14ac:dyDescent="0.25">
      <c r="A5114" t="s">
        <v>331</v>
      </c>
      <c r="B5114" s="23">
        <v>2020</v>
      </c>
      <c r="C5114" s="23" t="s">
        <v>1</v>
      </c>
      <c r="D5114" s="23" t="s">
        <v>64</v>
      </c>
      <c r="E5114" s="23" t="s">
        <v>258</v>
      </c>
      <c r="F5114" s="23" t="s">
        <v>259</v>
      </c>
      <c r="G5114" s="23" t="s">
        <v>492</v>
      </c>
      <c r="H5114" s="32" t="s">
        <v>362</v>
      </c>
      <c r="I5114" s="32" t="s">
        <v>55</v>
      </c>
      <c r="J5114" s="135">
        <v>46</v>
      </c>
      <c r="K5114" s="27">
        <v>0.13042999999999999</v>
      </c>
      <c r="L5114" s="77">
        <v>0.9</v>
      </c>
      <c r="Q5114" s="106"/>
    </row>
    <row r="5115" spans="1:17" x14ac:dyDescent="0.25">
      <c r="A5115" t="s">
        <v>331</v>
      </c>
      <c r="B5115" s="23">
        <v>2020</v>
      </c>
      <c r="C5115" s="23" t="s">
        <v>2</v>
      </c>
      <c r="D5115" s="23" t="s">
        <v>65</v>
      </c>
      <c r="E5115" s="23" t="s">
        <v>258</v>
      </c>
      <c r="F5115" s="23" t="s">
        <v>259</v>
      </c>
      <c r="G5115" s="23" t="s">
        <v>492</v>
      </c>
      <c r="H5115" s="32" t="s">
        <v>362</v>
      </c>
      <c r="I5115" s="32" t="s">
        <v>55</v>
      </c>
      <c r="J5115" s="135">
        <v>49</v>
      </c>
      <c r="K5115" s="27">
        <v>0.14285999999999999</v>
      </c>
      <c r="L5115" s="77">
        <v>0.9</v>
      </c>
      <c r="Q5115" s="106"/>
    </row>
    <row r="5116" spans="1:17" x14ac:dyDescent="0.25">
      <c r="A5116" t="s">
        <v>331</v>
      </c>
      <c r="B5116" s="23">
        <v>2020</v>
      </c>
      <c r="C5116" s="23" t="s">
        <v>3</v>
      </c>
      <c r="D5116" s="23" t="s">
        <v>66</v>
      </c>
      <c r="E5116" s="23" t="s">
        <v>258</v>
      </c>
      <c r="F5116" s="23" t="s">
        <v>259</v>
      </c>
      <c r="G5116" s="23" t="s">
        <v>492</v>
      </c>
      <c r="H5116" s="32" t="s">
        <v>362</v>
      </c>
      <c r="I5116" s="32" t="s">
        <v>55</v>
      </c>
      <c r="J5116" s="135">
        <v>82</v>
      </c>
      <c r="K5116" s="27">
        <v>0.12195</v>
      </c>
      <c r="L5116" s="77">
        <v>0.9</v>
      </c>
      <c r="Q5116" s="106"/>
    </row>
    <row r="5117" spans="1:17" x14ac:dyDescent="0.25">
      <c r="A5117" t="s">
        <v>331</v>
      </c>
      <c r="B5117" s="23">
        <v>2021</v>
      </c>
      <c r="C5117" s="23" t="s">
        <v>0</v>
      </c>
      <c r="D5117" s="23" t="s">
        <v>67</v>
      </c>
      <c r="E5117" s="23" t="s">
        <v>258</v>
      </c>
      <c r="F5117" s="23" t="s">
        <v>259</v>
      </c>
      <c r="G5117" s="23" t="s">
        <v>492</v>
      </c>
      <c r="H5117" s="32" t="s">
        <v>362</v>
      </c>
      <c r="I5117" s="32" t="s">
        <v>55</v>
      </c>
      <c r="J5117" s="135">
        <v>94</v>
      </c>
      <c r="K5117" s="27">
        <v>0.25531999999999999</v>
      </c>
      <c r="L5117" s="77">
        <v>0.9</v>
      </c>
      <c r="Q5117" s="106"/>
    </row>
    <row r="5118" spans="1:17" x14ac:dyDescent="0.25">
      <c r="A5118" t="s">
        <v>331</v>
      </c>
      <c r="B5118" s="23">
        <v>2021</v>
      </c>
      <c r="C5118" s="23" t="s">
        <v>1</v>
      </c>
      <c r="D5118" s="23" t="s">
        <v>68</v>
      </c>
      <c r="E5118" s="23" t="s">
        <v>258</v>
      </c>
      <c r="F5118" s="23" t="s">
        <v>259</v>
      </c>
      <c r="G5118" s="23" t="s">
        <v>492</v>
      </c>
      <c r="H5118" s="32" t="s">
        <v>362</v>
      </c>
      <c r="I5118" s="32" t="s">
        <v>55</v>
      </c>
      <c r="J5118" s="135">
        <v>71</v>
      </c>
      <c r="K5118" s="27">
        <v>0.23943999999999999</v>
      </c>
      <c r="L5118" s="77">
        <v>0.9</v>
      </c>
      <c r="Q5118" s="106"/>
    </row>
    <row r="5119" spans="1:17" x14ac:dyDescent="0.25">
      <c r="A5119" t="s">
        <v>331</v>
      </c>
      <c r="B5119" s="23">
        <v>2021</v>
      </c>
      <c r="C5119" s="23" t="s">
        <v>2</v>
      </c>
      <c r="D5119" s="23" t="s">
        <v>69</v>
      </c>
      <c r="E5119" s="23" t="s">
        <v>258</v>
      </c>
      <c r="F5119" s="23" t="s">
        <v>259</v>
      </c>
      <c r="G5119" s="23" t="s">
        <v>492</v>
      </c>
      <c r="H5119" s="32" t="s">
        <v>362</v>
      </c>
      <c r="I5119" s="32" t="s">
        <v>55</v>
      </c>
      <c r="J5119" s="135">
        <v>111</v>
      </c>
      <c r="K5119" s="27">
        <v>0.17116999999999999</v>
      </c>
      <c r="L5119" s="77">
        <v>0.9</v>
      </c>
      <c r="Q5119" s="106"/>
    </row>
    <row r="5120" spans="1:17" x14ac:dyDescent="0.25">
      <c r="A5120" t="s">
        <v>331</v>
      </c>
      <c r="B5120" s="23">
        <v>2021</v>
      </c>
      <c r="C5120" s="23" t="s">
        <v>3</v>
      </c>
      <c r="D5120" s="23" t="s">
        <v>70</v>
      </c>
      <c r="E5120" s="23" t="s">
        <v>258</v>
      </c>
      <c r="F5120" s="23" t="s">
        <v>259</v>
      </c>
      <c r="G5120" s="23" t="s">
        <v>492</v>
      </c>
      <c r="H5120" s="32" t="s">
        <v>362</v>
      </c>
      <c r="I5120" s="32" t="s">
        <v>55</v>
      </c>
      <c r="J5120" s="135">
        <v>112</v>
      </c>
      <c r="K5120" s="27">
        <v>0.3125</v>
      </c>
      <c r="L5120" s="77">
        <v>0.9</v>
      </c>
      <c r="Q5120" s="106"/>
    </row>
    <row r="5121" spans="1:17" x14ac:dyDescent="0.25">
      <c r="A5121" t="s">
        <v>331</v>
      </c>
      <c r="B5121" s="23">
        <v>2022</v>
      </c>
      <c r="C5121" s="23" t="s">
        <v>0</v>
      </c>
      <c r="D5121" s="23" t="s">
        <v>71</v>
      </c>
      <c r="E5121" s="23" t="s">
        <v>258</v>
      </c>
      <c r="F5121" s="23" t="s">
        <v>259</v>
      </c>
      <c r="G5121" s="23" t="s">
        <v>492</v>
      </c>
      <c r="H5121" s="32" t="s">
        <v>362</v>
      </c>
      <c r="I5121" s="32" t="s">
        <v>55</v>
      </c>
      <c r="J5121" s="135">
        <v>91</v>
      </c>
      <c r="K5121" s="27">
        <v>0.48352000000000001</v>
      </c>
      <c r="L5121" s="77">
        <v>0.9</v>
      </c>
      <c r="Q5121" s="106"/>
    </row>
    <row r="5122" spans="1:17" x14ac:dyDescent="0.25">
      <c r="A5122" t="s">
        <v>331</v>
      </c>
      <c r="B5122" s="23">
        <v>2022</v>
      </c>
      <c r="C5122" s="23" t="s">
        <v>1</v>
      </c>
      <c r="D5122" s="23" t="s">
        <v>72</v>
      </c>
      <c r="E5122" s="23" t="s">
        <v>258</v>
      </c>
      <c r="F5122" s="23" t="s">
        <v>259</v>
      </c>
      <c r="G5122" s="23" t="s">
        <v>492</v>
      </c>
      <c r="H5122" s="32" t="s">
        <v>362</v>
      </c>
      <c r="I5122" s="32" t="s">
        <v>55</v>
      </c>
      <c r="J5122" s="135">
        <v>81</v>
      </c>
      <c r="K5122" s="27">
        <v>0.70369999999999999</v>
      </c>
      <c r="L5122" s="77">
        <v>0.9</v>
      </c>
      <c r="Q5122" s="106"/>
    </row>
    <row r="5123" spans="1:17" x14ac:dyDescent="0.25">
      <c r="A5123" t="s">
        <v>331</v>
      </c>
      <c r="B5123" s="23">
        <v>2022</v>
      </c>
      <c r="C5123" s="23" t="s">
        <v>2</v>
      </c>
      <c r="D5123" s="23" t="s">
        <v>73</v>
      </c>
      <c r="E5123" s="23" t="s">
        <v>258</v>
      </c>
      <c r="F5123" s="23" t="s">
        <v>259</v>
      </c>
      <c r="G5123" s="23" t="s">
        <v>492</v>
      </c>
      <c r="H5123" s="32" t="s">
        <v>362</v>
      </c>
      <c r="I5123" s="32" t="s">
        <v>55</v>
      </c>
      <c r="J5123" s="135">
        <v>94</v>
      </c>
      <c r="K5123" s="27">
        <v>0.79786999999999997</v>
      </c>
      <c r="L5123" s="77">
        <v>0.9</v>
      </c>
      <c r="Q5123" s="106"/>
    </row>
    <row r="5124" spans="1:17" x14ac:dyDescent="0.25">
      <c r="A5124" t="s">
        <v>331</v>
      </c>
      <c r="B5124" s="23">
        <v>2022</v>
      </c>
      <c r="C5124" s="23" t="s">
        <v>3</v>
      </c>
      <c r="D5124" s="23" t="s">
        <v>493</v>
      </c>
      <c r="E5124" s="23" t="s">
        <v>258</v>
      </c>
      <c r="F5124" s="23" t="s">
        <v>259</v>
      </c>
      <c r="G5124" s="23" t="s">
        <v>492</v>
      </c>
      <c r="H5124" s="32" t="s">
        <v>362</v>
      </c>
      <c r="I5124" s="32" t="s">
        <v>55</v>
      </c>
      <c r="J5124" s="135">
        <v>66</v>
      </c>
      <c r="K5124" s="27">
        <v>0.90908999999999995</v>
      </c>
      <c r="L5124" s="77">
        <v>0.9</v>
      </c>
      <c r="Q5124" s="106"/>
    </row>
    <row r="5125" spans="1:17" x14ac:dyDescent="0.25">
      <c r="A5125" t="s">
        <v>331</v>
      </c>
      <c r="B5125" s="23">
        <v>2023</v>
      </c>
      <c r="C5125" s="23" t="s">
        <v>0</v>
      </c>
      <c r="D5125" s="23" t="s">
        <v>537</v>
      </c>
      <c r="E5125" s="23" t="s">
        <v>258</v>
      </c>
      <c r="F5125" s="23" t="s">
        <v>259</v>
      </c>
      <c r="G5125" s="23" t="s">
        <v>492</v>
      </c>
      <c r="H5125" s="32" t="s">
        <v>362</v>
      </c>
      <c r="I5125" s="32" t="s">
        <v>55</v>
      </c>
      <c r="J5125" s="135">
        <v>78</v>
      </c>
      <c r="K5125" s="27">
        <v>0.98717999999999995</v>
      </c>
      <c r="L5125" s="77">
        <v>0.9</v>
      </c>
      <c r="Q5125" s="106"/>
    </row>
    <row r="5126" spans="1:17" x14ac:dyDescent="0.25">
      <c r="A5126" t="s">
        <v>331</v>
      </c>
      <c r="B5126" s="23">
        <v>2018</v>
      </c>
      <c r="C5126" s="23" t="s">
        <v>0</v>
      </c>
      <c r="D5126" s="23" t="s">
        <v>54</v>
      </c>
      <c r="E5126" s="23" t="s">
        <v>260</v>
      </c>
      <c r="F5126" s="23" t="s">
        <v>261</v>
      </c>
      <c r="G5126" s="23" t="s">
        <v>492</v>
      </c>
      <c r="H5126" s="32" t="s">
        <v>359</v>
      </c>
      <c r="I5126" s="32" t="s">
        <v>55</v>
      </c>
      <c r="J5126" s="135">
        <v>18</v>
      </c>
      <c r="K5126" s="27">
        <v>0.72221999999999997</v>
      </c>
      <c r="L5126" s="77">
        <v>0.9</v>
      </c>
      <c r="Q5126" s="106"/>
    </row>
    <row r="5127" spans="1:17" x14ac:dyDescent="0.25">
      <c r="A5127" t="s">
        <v>331</v>
      </c>
      <c r="B5127" s="23">
        <v>2018</v>
      </c>
      <c r="C5127" s="23" t="s">
        <v>1</v>
      </c>
      <c r="D5127" s="23" t="s">
        <v>56</v>
      </c>
      <c r="E5127" s="23" t="s">
        <v>260</v>
      </c>
      <c r="F5127" s="23" t="s">
        <v>261</v>
      </c>
      <c r="G5127" s="23" t="s">
        <v>492</v>
      </c>
      <c r="H5127" s="32" t="s">
        <v>359</v>
      </c>
      <c r="I5127" s="32" t="s">
        <v>55</v>
      </c>
      <c r="J5127" s="135">
        <v>29</v>
      </c>
      <c r="K5127" s="27">
        <v>0.75861999999999996</v>
      </c>
      <c r="L5127" s="77">
        <v>0.9</v>
      </c>
      <c r="Q5127" s="106"/>
    </row>
    <row r="5128" spans="1:17" x14ac:dyDescent="0.25">
      <c r="A5128" t="s">
        <v>331</v>
      </c>
      <c r="B5128" s="23">
        <v>2018</v>
      </c>
      <c r="C5128" s="23" t="s">
        <v>2</v>
      </c>
      <c r="D5128" s="23" t="s">
        <v>57</v>
      </c>
      <c r="E5128" s="23" t="s">
        <v>260</v>
      </c>
      <c r="F5128" s="23" t="s">
        <v>261</v>
      </c>
      <c r="G5128" s="23" t="s">
        <v>492</v>
      </c>
      <c r="H5128" s="32" t="s">
        <v>359</v>
      </c>
      <c r="I5128" s="32" t="s">
        <v>55</v>
      </c>
      <c r="J5128" s="135">
        <v>25</v>
      </c>
      <c r="K5128" s="27">
        <v>1</v>
      </c>
      <c r="L5128" s="77">
        <v>0.9</v>
      </c>
      <c r="Q5128" s="106"/>
    </row>
    <row r="5129" spans="1:17" x14ac:dyDescent="0.25">
      <c r="A5129" t="s">
        <v>331</v>
      </c>
      <c r="B5129" s="23">
        <v>2018</v>
      </c>
      <c r="C5129" s="23" t="s">
        <v>3</v>
      </c>
      <c r="D5129" s="23" t="s">
        <v>58</v>
      </c>
      <c r="E5129" s="23" t="s">
        <v>260</v>
      </c>
      <c r="F5129" s="23" t="s">
        <v>261</v>
      </c>
      <c r="G5129" s="23" t="s">
        <v>492</v>
      </c>
      <c r="H5129" s="32" t="s">
        <v>359</v>
      </c>
      <c r="I5129" s="32" t="s">
        <v>55</v>
      </c>
      <c r="J5129" s="135">
        <v>31</v>
      </c>
      <c r="K5129" s="27">
        <v>0.93547999999999998</v>
      </c>
      <c r="L5129" s="77">
        <v>0.9</v>
      </c>
      <c r="Q5129" s="106"/>
    </row>
    <row r="5130" spans="1:17" x14ac:dyDescent="0.25">
      <c r="A5130" t="s">
        <v>331</v>
      </c>
      <c r="B5130" s="23">
        <v>2019</v>
      </c>
      <c r="C5130" s="23" t="s">
        <v>0</v>
      </c>
      <c r="D5130" s="23" t="s">
        <v>59</v>
      </c>
      <c r="E5130" s="23" t="s">
        <v>260</v>
      </c>
      <c r="F5130" s="23" t="s">
        <v>261</v>
      </c>
      <c r="G5130" s="23" t="s">
        <v>492</v>
      </c>
      <c r="H5130" s="32" t="s">
        <v>359</v>
      </c>
      <c r="I5130" s="32" t="s">
        <v>55</v>
      </c>
      <c r="J5130" s="135">
        <v>33</v>
      </c>
      <c r="K5130" s="27">
        <v>0.87878999999999996</v>
      </c>
      <c r="L5130" s="77">
        <v>0.9</v>
      </c>
      <c r="Q5130" s="106"/>
    </row>
    <row r="5131" spans="1:17" x14ac:dyDescent="0.25">
      <c r="A5131" t="s">
        <v>331</v>
      </c>
      <c r="B5131" s="23">
        <v>2019</v>
      </c>
      <c r="C5131" s="23" t="s">
        <v>1</v>
      </c>
      <c r="D5131" s="23" t="s">
        <v>60</v>
      </c>
      <c r="E5131" s="23" t="s">
        <v>260</v>
      </c>
      <c r="F5131" s="23" t="s">
        <v>261</v>
      </c>
      <c r="G5131" s="23" t="s">
        <v>492</v>
      </c>
      <c r="H5131" s="32" t="s">
        <v>359</v>
      </c>
      <c r="I5131" s="32" t="s">
        <v>55</v>
      </c>
      <c r="J5131" s="135">
        <v>35</v>
      </c>
      <c r="K5131" s="27">
        <v>0.82857000000000003</v>
      </c>
      <c r="L5131" s="77">
        <v>0.9</v>
      </c>
      <c r="Q5131" s="106"/>
    </row>
    <row r="5132" spans="1:17" x14ac:dyDescent="0.25">
      <c r="A5132" t="s">
        <v>331</v>
      </c>
      <c r="B5132" s="23">
        <v>2019</v>
      </c>
      <c r="C5132" s="23" t="s">
        <v>2</v>
      </c>
      <c r="D5132" s="23" t="s">
        <v>61</v>
      </c>
      <c r="E5132" s="23" t="s">
        <v>260</v>
      </c>
      <c r="F5132" s="23" t="s">
        <v>261</v>
      </c>
      <c r="G5132" s="23" t="s">
        <v>492</v>
      </c>
      <c r="H5132" s="32" t="s">
        <v>359</v>
      </c>
      <c r="I5132" s="32" t="s">
        <v>55</v>
      </c>
      <c r="J5132" s="135">
        <v>42</v>
      </c>
      <c r="K5132" s="27">
        <v>0.90476000000000001</v>
      </c>
      <c r="L5132" s="77">
        <v>0.9</v>
      </c>
      <c r="Q5132" s="106"/>
    </row>
    <row r="5133" spans="1:17" x14ac:dyDescent="0.25">
      <c r="A5133" t="s">
        <v>331</v>
      </c>
      <c r="B5133" s="23">
        <v>2019</v>
      </c>
      <c r="C5133" s="23" t="s">
        <v>3</v>
      </c>
      <c r="D5133" s="23" t="s">
        <v>62</v>
      </c>
      <c r="E5133" s="23" t="s">
        <v>260</v>
      </c>
      <c r="F5133" s="23" t="s">
        <v>261</v>
      </c>
      <c r="G5133" s="23" t="s">
        <v>492</v>
      </c>
      <c r="H5133" s="32" t="s">
        <v>359</v>
      </c>
      <c r="I5133" s="32" t="s">
        <v>55</v>
      </c>
      <c r="J5133" s="135">
        <v>35</v>
      </c>
      <c r="K5133" s="27">
        <v>0.85714000000000001</v>
      </c>
      <c r="L5133" s="77">
        <v>0.9</v>
      </c>
      <c r="Q5133" s="106"/>
    </row>
    <row r="5134" spans="1:17" x14ac:dyDescent="0.25">
      <c r="A5134" t="s">
        <v>331</v>
      </c>
      <c r="B5134" s="23">
        <v>2020</v>
      </c>
      <c r="C5134" s="23" t="s">
        <v>0</v>
      </c>
      <c r="D5134" s="23" t="s">
        <v>63</v>
      </c>
      <c r="E5134" s="23" t="s">
        <v>260</v>
      </c>
      <c r="F5134" s="23" t="s">
        <v>261</v>
      </c>
      <c r="G5134" s="23" t="s">
        <v>492</v>
      </c>
      <c r="H5134" s="32" t="s">
        <v>359</v>
      </c>
      <c r="I5134" s="32" t="s">
        <v>55</v>
      </c>
      <c r="J5134" s="135">
        <v>34</v>
      </c>
      <c r="K5134" s="27">
        <v>0.85294000000000003</v>
      </c>
      <c r="L5134" s="77">
        <v>0.9</v>
      </c>
      <c r="Q5134" s="106"/>
    </row>
    <row r="5135" spans="1:17" x14ac:dyDescent="0.25">
      <c r="A5135" t="s">
        <v>331</v>
      </c>
      <c r="B5135" s="23">
        <v>2020</v>
      </c>
      <c r="C5135" s="23" t="s">
        <v>1</v>
      </c>
      <c r="D5135" s="23" t="s">
        <v>64</v>
      </c>
      <c r="E5135" s="23" t="s">
        <v>260</v>
      </c>
      <c r="F5135" s="23" t="s">
        <v>261</v>
      </c>
      <c r="G5135" s="23" t="s">
        <v>492</v>
      </c>
      <c r="H5135" s="32" t="s">
        <v>359</v>
      </c>
      <c r="I5135" s="32" t="s">
        <v>55</v>
      </c>
      <c r="J5135" s="135">
        <v>21</v>
      </c>
      <c r="K5135" s="27">
        <v>0.57142999999999999</v>
      </c>
      <c r="L5135" s="77">
        <v>0.9</v>
      </c>
      <c r="Q5135" s="106"/>
    </row>
    <row r="5136" spans="1:17" x14ac:dyDescent="0.25">
      <c r="A5136" t="s">
        <v>331</v>
      </c>
      <c r="B5136" s="23">
        <v>2020</v>
      </c>
      <c r="C5136" s="23" t="s">
        <v>2</v>
      </c>
      <c r="D5136" s="23" t="s">
        <v>65</v>
      </c>
      <c r="E5136" s="23" t="s">
        <v>260</v>
      </c>
      <c r="F5136" s="23" t="s">
        <v>261</v>
      </c>
      <c r="G5136" s="23" t="s">
        <v>492</v>
      </c>
      <c r="H5136" s="32" t="s">
        <v>359</v>
      </c>
      <c r="I5136" s="32" t="s">
        <v>55</v>
      </c>
      <c r="J5136" s="135">
        <v>22</v>
      </c>
      <c r="K5136" s="27">
        <v>0.59091000000000005</v>
      </c>
      <c r="L5136" s="77">
        <v>0.9</v>
      </c>
      <c r="Q5136" s="106"/>
    </row>
    <row r="5137" spans="1:17" x14ac:dyDescent="0.25">
      <c r="A5137" t="s">
        <v>331</v>
      </c>
      <c r="B5137" s="23">
        <v>2020</v>
      </c>
      <c r="C5137" s="23" t="s">
        <v>3</v>
      </c>
      <c r="D5137" s="23" t="s">
        <v>66</v>
      </c>
      <c r="E5137" s="23" t="s">
        <v>260</v>
      </c>
      <c r="F5137" s="23" t="s">
        <v>261</v>
      </c>
      <c r="G5137" s="23" t="s">
        <v>492</v>
      </c>
      <c r="H5137" s="32" t="s">
        <v>359</v>
      </c>
      <c r="I5137" s="32" t="s">
        <v>55</v>
      </c>
      <c r="J5137" s="135">
        <v>33</v>
      </c>
      <c r="K5137" s="27">
        <v>0.48485</v>
      </c>
      <c r="L5137" s="77">
        <v>0.9</v>
      </c>
      <c r="Q5137" s="106"/>
    </row>
    <row r="5138" spans="1:17" x14ac:dyDescent="0.25">
      <c r="A5138" t="s">
        <v>331</v>
      </c>
      <c r="B5138" s="23">
        <v>2021</v>
      </c>
      <c r="C5138" s="23" t="s">
        <v>0</v>
      </c>
      <c r="D5138" s="23" t="s">
        <v>67</v>
      </c>
      <c r="E5138" s="23" t="s">
        <v>260</v>
      </c>
      <c r="F5138" s="23" t="s">
        <v>261</v>
      </c>
      <c r="G5138" s="23" t="s">
        <v>492</v>
      </c>
      <c r="H5138" s="32" t="s">
        <v>359</v>
      </c>
      <c r="I5138" s="32" t="s">
        <v>55</v>
      </c>
      <c r="J5138" s="135">
        <v>39</v>
      </c>
      <c r="K5138" s="27">
        <v>0.33333000000000002</v>
      </c>
      <c r="L5138" s="77">
        <v>0.9</v>
      </c>
      <c r="Q5138" s="106"/>
    </row>
    <row r="5139" spans="1:17" x14ac:dyDescent="0.25">
      <c r="A5139" t="s">
        <v>331</v>
      </c>
      <c r="B5139" s="23">
        <v>2021</v>
      </c>
      <c r="C5139" s="23" t="s">
        <v>1</v>
      </c>
      <c r="D5139" s="23" t="s">
        <v>68</v>
      </c>
      <c r="E5139" s="23" t="s">
        <v>260</v>
      </c>
      <c r="F5139" s="23" t="s">
        <v>261</v>
      </c>
      <c r="G5139" s="23" t="s">
        <v>492</v>
      </c>
      <c r="H5139" s="32" t="s">
        <v>359</v>
      </c>
      <c r="I5139" s="32" t="s">
        <v>55</v>
      </c>
      <c r="J5139" s="135">
        <v>31</v>
      </c>
      <c r="K5139" s="27">
        <v>0.3871</v>
      </c>
      <c r="L5139" s="77">
        <v>0.9</v>
      </c>
      <c r="Q5139" s="106"/>
    </row>
    <row r="5140" spans="1:17" x14ac:dyDescent="0.25">
      <c r="A5140" t="s">
        <v>331</v>
      </c>
      <c r="B5140" s="23">
        <v>2021</v>
      </c>
      <c r="C5140" s="23" t="s">
        <v>2</v>
      </c>
      <c r="D5140" s="23" t="s">
        <v>69</v>
      </c>
      <c r="E5140" s="23" t="s">
        <v>260</v>
      </c>
      <c r="F5140" s="23" t="s">
        <v>261</v>
      </c>
      <c r="G5140" s="23" t="s">
        <v>492</v>
      </c>
      <c r="H5140" s="32" t="s">
        <v>359</v>
      </c>
      <c r="I5140" s="32" t="s">
        <v>55</v>
      </c>
      <c r="J5140" s="135">
        <v>31</v>
      </c>
      <c r="K5140" s="27">
        <v>0.3871</v>
      </c>
      <c r="L5140" s="77">
        <v>0.9</v>
      </c>
      <c r="Q5140" s="106"/>
    </row>
    <row r="5141" spans="1:17" x14ac:dyDescent="0.25">
      <c r="A5141" t="s">
        <v>331</v>
      </c>
      <c r="B5141" s="23">
        <v>2021</v>
      </c>
      <c r="C5141" s="23" t="s">
        <v>3</v>
      </c>
      <c r="D5141" s="23" t="s">
        <v>70</v>
      </c>
      <c r="E5141" s="23" t="s">
        <v>260</v>
      </c>
      <c r="F5141" s="23" t="s">
        <v>261</v>
      </c>
      <c r="G5141" s="23" t="s">
        <v>492</v>
      </c>
      <c r="H5141" s="32" t="s">
        <v>359</v>
      </c>
      <c r="I5141" s="32" t="s">
        <v>55</v>
      </c>
      <c r="J5141" s="135">
        <v>21</v>
      </c>
      <c r="K5141" s="27">
        <v>0.33333000000000002</v>
      </c>
      <c r="L5141" s="77">
        <v>0.9</v>
      </c>
      <c r="Q5141" s="106"/>
    </row>
    <row r="5142" spans="1:17" x14ac:dyDescent="0.25">
      <c r="A5142" t="s">
        <v>331</v>
      </c>
      <c r="B5142" s="23">
        <v>2022</v>
      </c>
      <c r="C5142" s="23" t="s">
        <v>0</v>
      </c>
      <c r="D5142" s="23" t="s">
        <v>71</v>
      </c>
      <c r="E5142" s="23" t="s">
        <v>260</v>
      </c>
      <c r="F5142" s="23" t="s">
        <v>261</v>
      </c>
      <c r="G5142" s="23" t="s">
        <v>492</v>
      </c>
      <c r="H5142" s="32" t="s">
        <v>359</v>
      </c>
      <c r="I5142" s="32" t="s">
        <v>55</v>
      </c>
      <c r="J5142" s="135">
        <v>31</v>
      </c>
      <c r="K5142" s="27">
        <v>0.41935</v>
      </c>
      <c r="L5142" s="77">
        <v>0.9</v>
      </c>
      <c r="Q5142" s="106"/>
    </row>
    <row r="5143" spans="1:17" x14ac:dyDescent="0.25">
      <c r="A5143" t="s">
        <v>331</v>
      </c>
      <c r="B5143" s="23">
        <v>2022</v>
      </c>
      <c r="C5143" s="23" t="s">
        <v>1</v>
      </c>
      <c r="D5143" s="23" t="s">
        <v>72</v>
      </c>
      <c r="E5143" s="23" t="s">
        <v>260</v>
      </c>
      <c r="F5143" s="23" t="s">
        <v>261</v>
      </c>
      <c r="G5143" s="23" t="s">
        <v>492</v>
      </c>
      <c r="H5143" s="32" t="s">
        <v>359</v>
      </c>
      <c r="I5143" s="32" t="s">
        <v>55</v>
      </c>
      <c r="J5143" s="135">
        <v>39</v>
      </c>
      <c r="K5143" s="27">
        <v>0.51282000000000005</v>
      </c>
      <c r="L5143" s="77">
        <v>0.9</v>
      </c>
      <c r="Q5143" s="106"/>
    </row>
    <row r="5144" spans="1:17" x14ac:dyDescent="0.25">
      <c r="A5144" t="s">
        <v>331</v>
      </c>
      <c r="B5144" s="23">
        <v>2022</v>
      </c>
      <c r="C5144" s="23" t="s">
        <v>2</v>
      </c>
      <c r="D5144" s="23" t="s">
        <v>73</v>
      </c>
      <c r="E5144" s="23" t="s">
        <v>260</v>
      </c>
      <c r="F5144" s="23" t="s">
        <v>261</v>
      </c>
      <c r="G5144" s="23" t="s">
        <v>492</v>
      </c>
      <c r="H5144" s="32" t="s">
        <v>359</v>
      </c>
      <c r="I5144" s="32" t="s">
        <v>55</v>
      </c>
      <c r="J5144" s="135">
        <v>32</v>
      </c>
      <c r="K5144" s="27">
        <v>0.78125</v>
      </c>
      <c r="L5144" s="77">
        <v>0.9</v>
      </c>
      <c r="Q5144" s="106"/>
    </row>
    <row r="5145" spans="1:17" x14ac:dyDescent="0.25">
      <c r="A5145" t="s">
        <v>331</v>
      </c>
      <c r="B5145" s="23">
        <v>2022</v>
      </c>
      <c r="C5145" s="23" t="s">
        <v>3</v>
      </c>
      <c r="D5145" s="23" t="s">
        <v>493</v>
      </c>
      <c r="E5145" s="23" t="s">
        <v>260</v>
      </c>
      <c r="F5145" s="23" t="s">
        <v>261</v>
      </c>
      <c r="G5145" s="23" t="s">
        <v>492</v>
      </c>
      <c r="H5145" s="32" t="s">
        <v>359</v>
      </c>
      <c r="I5145" s="32" t="s">
        <v>55</v>
      </c>
      <c r="J5145" s="135">
        <v>17</v>
      </c>
      <c r="K5145" s="27">
        <v>0.76471</v>
      </c>
      <c r="L5145" s="77">
        <v>0.9</v>
      </c>
      <c r="Q5145" s="106"/>
    </row>
    <row r="5146" spans="1:17" x14ac:dyDescent="0.25">
      <c r="A5146" t="s">
        <v>331</v>
      </c>
      <c r="B5146" s="23">
        <v>2023</v>
      </c>
      <c r="C5146" s="23" t="s">
        <v>0</v>
      </c>
      <c r="D5146" s="23" t="s">
        <v>537</v>
      </c>
      <c r="E5146" s="23" t="s">
        <v>260</v>
      </c>
      <c r="F5146" s="23" t="s">
        <v>261</v>
      </c>
      <c r="G5146" s="23" t="s">
        <v>492</v>
      </c>
      <c r="H5146" s="32" t="s">
        <v>359</v>
      </c>
      <c r="I5146" s="32" t="s">
        <v>55</v>
      </c>
      <c r="J5146" s="135">
        <v>30</v>
      </c>
      <c r="K5146" s="27">
        <v>0.66666999999999998</v>
      </c>
      <c r="L5146" s="77">
        <v>0.9</v>
      </c>
      <c r="Q5146" s="106"/>
    </row>
    <row r="5147" spans="1:17" x14ac:dyDescent="0.25">
      <c r="A5147" t="s">
        <v>331</v>
      </c>
      <c r="B5147" s="23">
        <v>2018</v>
      </c>
      <c r="C5147" s="23" t="s">
        <v>0</v>
      </c>
      <c r="D5147" s="23" t="s">
        <v>54</v>
      </c>
      <c r="E5147" s="23" t="s">
        <v>492</v>
      </c>
      <c r="F5147" s="23" t="s">
        <v>366</v>
      </c>
      <c r="G5147" s="23" t="s">
        <v>492</v>
      </c>
      <c r="H5147" s="32" t="s">
        <v>366</v>
      </c>
      <c r="I5147" s="32" t="s">
        <v>55</v>
      </c>
      <c r="J5147" s="135">
        <v>440</v>
      </c>
      <c r="K5147" s="27">
        <v>0.42726999999999998</v>
      </c>
      <c r="L5147" s="77">
        <v>0.9</v>
      </c>
      <c r="Q5147" s="106"/>
    </row>
    <row r="5148" spans="1:17" x14ac:dyDescent="0.25">
      <c r="A5148" t="s">
        <v>331</v>
      </c>
      <c r="B5148" s="23">
        <v>2018</v>
      </c>
      <c r="C5148" s="23" t="s">
        <v>1</v>
      </c>
      <c r="D5148" s="23" t="s">
        <v>56</v>
      </c>
      <c r="E5148" s="23" t="s">
        <v>492</v>
      </c>
      <c r="F5148" s="23" t="s">
        <v>366</v>
      </c>
      <c r="G5148" s="23" t="s">
        <v>492</v>
      </c>
      <c r="H5148" s="32" t="s">
        <v>366</v>
      </c>
      <c r="I5148" s="32" t="s">
        <v>55</v>
      </c>
      <c r="J5148" s="135">
        <v>491</v>
      </c>
      <c r="K5148" s="27">
        <v>0.48880000000000001</v>
      </c>
      <c r="L5148" s="77">
        <v>0.9</v>
      </c>
      <c r="Q5148" s="106"/>
    </row>
    <row r="5149" spans="1:17" x14ac:dyDescent="0.25">
      <c r="A5149" t="s">
        <v>331</v>
      </c>
      <c r="B5149" s="23">
        <v>2018</v>
      </c>
      <c r="C5149" s="23" t="s">
        <v>2</v>
      </c>
      <c r="D5149" s="23" t="s">
        <v>57</v>
      </c>
      <c r="E5149" s="23" t="s">
        <v>492</v>
      </c>
      <c r="F5149" s="23" t="s">
        <v>366</v>
      </c>
      <c r="G5149" s="23" t="s">
        <v>492</v>
      </c>
      <c r="H5149" s="32" t="s">
        <v>366</v>
      </c>
      <c r="I5149" s="32" t="s">
        <v>55</v>
      </c>
      <c r="J5149" s="135">
        <v>491</v>
      </c>
      <c r="K5149" s="27">
        <v>0.40326000000000001</v>
      </c>
      <c r="L5149" s="77">
        <v>0.9</v>
      </c>
      <c r="Q5149" s="106"/>
    </row>
    <row r="5150" spans="1:17" x14ac:dyDescent="0.25">
      <c r="A5150" t="s">
        <v>331</v>
      </c>
      <c r="B5150" s="23">
        <v>2018</v>
      </c>
      <c r="C5150" s="23" t="s">
        <v>3</v>
      </c>
      <c r="D5150" s="23" t="s">
        <v>58</v>
      </c>
      <c r="E5150" s="23" t="s">
        <v>492</v>
      </c>
      <c r="F5150" s="23" t="s">
        <v>366</v>
      </c>
      <c r="G5150" s="23" t="s">
        <v>492</v>
      </c>
      <c r="H5150" s="32" t="s">
        <v>366</v>
      </c>
      <c r="I5150" s="32" t="s">
        <v>55</v>
      </c>
      <c r="J5150" s="135">
        <v>445</v>
      </c>
      <c r="K5150" s="27">
        <v>0.27190999999999999</v>
      </c>
      <c r="L5150" s="77">
        <v>0.9</v>
      </c>
      <c r="Q5150" s="106"/>
    </row>
    <row r="5151" spans="1:17" x14ac:dyDescent="0.25">
      <c r="A5151" t="s">
        <v>331</v>
      </c>
      <c r="B5151" s="23">
        <v>2019</v>
      </c>
      <c r="C5151" s="23" t="s">
        <v>0</v>
      </c>
      <c r="D5151" s="23" t="s">
        <v>59</v>
      </c>
      <c r="E5151" s="23" t="s">
        <v>492</v>
      </c>
      <c r="F5151" s="23" t="s">
        <v>366</v>
      </c>
      <c r="G5151" s="23" t="s">
        <v>492</v>
      </c>
      <c r="H5151" s="32" t="s">
        <v>366</v>
      </c>
      <c r="I5151" s="32" t="s">
        <v>55</v>
      </c>
      <c r="J5151" s="135">
        <v>470</v>
      </c>
      <c r="K5151" s="27">
        <v>0.24043</v>
      </c>
      <c r="L5151" s="77">
        <v>0.9</v>
      </c>
      <c r="Q5151" s="106"/>
    </row>
    <row r="5152" spans="1:17" x14ac:dyDescent="0.25">
      <c r="A5152" t="s">
        <v>331</v>
      </c>
      <c r="B5152" s="23">
        <v>2019</v>
      </c>
      <c r="C5152" s="23" t="s">
        <v>1</v>
      </c>
      <c r="D5152" s="23" t="s">
        <v>60</v>
      </c>
      <c r="E5152" s="23" t="s">
        <v>492</v>
      </c>
      <c r="F5152" s="23" t="s">
        <v>366</v>
      </c>
      <c r="G5152" s="23" t="s">
        <v>492</v>
      </c>
      <c r="H5152" s="32" t="s">
        <v>366</v>
      </c>
      <c r="I5152" s="32" t="s">
        <v>55</v>
      </c>
      <c r="J5152" s="135">
        <v>502</v>
      </c>
      <c r="K5152" s="27">
        <v>0.33267000000000002</v>
      </c>
      <c r="L5152" s="77">
        <v>0.9</v>
      </c>
      <c r="Q5152" s="106"/>
    </row>
    <row r="5153" spans="1:17" x14ac:dyDescent="0.25">
      <c r="A5153" t="s">
        <v>331</v>
      </c>
      <c r="B5153" s="23">
        <v>2019</v>
      </c>
      <c r="C5153" s="23" t="s">
        <v>2</v>
      </c>
      <c r="D5153" s="23" t="s">
        <v>61</v>
      </c>
      <c r="E5153" s="23" t="s">
        <v>492</v>
      </c>
      <c r="F5153" s="23" t="s">
        <v>366</v>
      </c>
      <c r="G5153" s="23" t="s">
        <v>492</v>
      </c>
      <c r="H5153" s="32" t="s">
        <v>366</v>
      </c>
      <c r="I5153" s="32" t="s">
        <v>55</v>
      </c>
      <c r="J5153" s="135">
        <v>536</v>
      </c>
      <c r="K5153" s="27">
        <v>0.42724000000000001</v>
      </c>
      <c r="L5153" s="77">
        <v>0.9</v>
      </c>
      <c r="Q5153" s="106"/>
    </row>
    <row r="5154" spans="1:17" x14ac:dyDescent="0.25">
      <c r="A5154" t="s">
        <v>331</v>
      </c>
      <c r="B5154" s="23">
        <v>2019</v>
      </c>
      <c r="C5154" s="23" t="s">
        <v>3</v>
      </c>
      <c r="D5154" s="23" t="s">
        <v>62</v>
      </c>
      <c r="E5154" s="23" t="s">
        <v>492</v>
      </c>
      <c r="F5154" s="23" t="s">
        <v>366</v>
      </c>
      <c r="G5154" s="23" t="s">
        <v>492</v>
      </c>
      <c r="H5154" s="32" t="s">
        <v>366</v>
      </c>
      <c r="I5154" s="32" t="s">
        <v>55</v>
      </c>
      <c r="J5154" s="135">
        <v>437</v>
      </c>
      <c r="K5154" s="27">
        <v>0.59724999999999995</v>
      </c>
      <c r="L5154" s="77">
        <v>0.9</v>
      </c>
      <c r="Q5154" s="106"/>
    </row>
    <row r="5155" spans="1:17" x14ac:dyDescent="0.25">
      <c r="A5155" t="s">
        <v>331</v>
      </c>
      <c r="B5155" s="23">
        <v>2020</v>
      </c>
      <c r="C5155" s="23" t="s">
        <v>0</v>
      </c>
      <c r="D5155" s="23" t="s">
        <v>63</v>
      </c>
      <c r="E5155" s="23" t="s">
        <v>492</v>
      </c>
      <c r="F5155" s="23" t="s">
        <v>366</v>
      </c>
      <c r="G5155" s="23" t="s">
        <v>492</v>
      </c>
      <c r="H5155" s="32" t="s">
        <v>366</v>
      </c>
      <c r="I5155" s="32" t="s">
        <v>55</v>
      </c>
      <c r="J5155" s="135">
        <v>443</v>
      </c>
      <c r="K5155" s="27">
        <v>0.45823999999999998</v>
      </c>
      <c r="L5155" s="77">
        <v>0.9</v>
      </c>
      <c r="Q5155" s="106"/>
    </row>
    <row r="5156" spans="1:17" x14ac:dyDescent="0.25">
      <c r="A5156" t="s">
        <v>331</v>
      </c>
      <c r="B5156" s="23">
        <v>2020</v>
      </c>
      <c r="C5156" s="23" t="s">
        <v>1</v>
      </c>
      <c r="D5156" s="23" t="s">
        <v>64</v>
      </c>
      <c r="E5156" s="23" t="s">
        <v>492</v>
      </c>
      <c r="F5156" s="23" t="s">
        <v>366</v>
      </c>
      <c r="G5156" s="23" t="s">
        <v>492</v>
      </c>
      <c r="H5156" s="32" t="s">
        <v>366</v>
      </c>
      <c r="I5156" s="32" t="s">
        <v>55</v>
      </c>
      <c r="J5156" s="135">
        <v>236</v>
      </c>
      <c r="K5156" s="27">
        <v>0.45762999999999998</v>
      </c>
      <c r="L5156" s="77">
        <v>0.9</v>
      </c>
      <c r="Q5156" s="106"/>
    </row>
    <row r="5157" spans="1:17" x14ac:dyDescent="0.25">
      <c r="A5157" t="s">
        <v>331</v>
      </c>
      <c r="B5157" s="23">
        <v>2020</v>
      </c>
      <c r="C5157" s="23" t="s">
        <v>2</v>
      </c>
      <c r="D5157" s="23" t="s">
        <v>65</v>
      </c>
      <c r="E5157" s="23" t="s">
        <v>492</v>
      </c>
      <c r="F5157" s="23" t="s">
        <v>366</v>
      </c>
      <c r="G5157" s="23" t="s">
        <v>492</v>
      </c>
      <c r="H5157" s="32" t="s">
        <v>366</v>
      </c>
      <c r="I5157" s="32" t="s">
        <v>55</v>
      </c>
      <c r="J5157" s="135">
        <v>388</v>
      </c>
      <c r="K5157" s="27">
        <v>0.42526000000000003</v>
      </c>
      <c r="L5157" s="77">
        <v>0.9</v>
      </c>
      <c r="Q5157" s="106"/>
    </row>
    <row r="5158" spans="1:17" x14ac:dyDescent="0.25">
      <c r="A5158" t="s">
        <v>331</v>
      </c>
      <c r="B5158" s="23">
        <v>2020</v>
      </c>
      <c r="C5158" s="23" t="s">
        <v>3</v>
      </c>
      <c r="D5158" s="23" t="s">
        <v>66</v>
      </c>
      <c r="E5158" s="23" t="s">
        <v>492</v>
      </c>
      <c r="F5158" s="23" t="s">
        <v>366</v>
      </c>
      <c r="G5158" s="23" t="s">
        <v>492</v>
      </c>
      <c r="H5158" s="32" t="s">
        <v>366</v>
      </c>
      <c r="I5158" s="32" t="s">
        <v>55</v>
      </c>
      <c r="J5158" s="135">
        <v>457</v>
      </c>
      <c r="K5158" s="27">
        <v>0.43763999999999997</v>
      </c>
      <c r="L5158" s="77">
        <v>0.9</v>
      </c>
      <c r="Q5158" s="106"/>
    </row>
    <row r="5159" spans="1:17" x14ac:dyDescent="0.25">
      <c r="A5159" t="s">
        <v>331</v>
      </c>
      <c r="B5159" s="23">
        <v>2021</v>
      </c>
      <c r="C5159" s="23" t="s">
        <v>0</v>
      </c>
      <c r="D5159" s="23" t="s">
        <v>67</v>
      </c>
      <c r="E5159" s="23" t="s">
        <v>492</v>
      </c>
      <c r="F5159" s="23" t="s">
        <v>366</v>
      </c>
      <c r="G5159" s="23" t="s">
        <v>492</v>
      </c>
      <c r="H5159" s="32" t="s">
        <v>366</v>
      </c>
      <c r="I5159" s="32" t="s">
        <v>55</v>
      </c>
      <c r="J5159" s="135">
        <v>482</v>
      </c>
      <c r="K5159" s="27">
        <v>0.52075000000000005</v>
      </c>
      <c r="L5159" s="77">
        <v>0.9</v>
      </c>
      <c r="Q5159" s="106"/>
    </row>
    <row r="5160" spans="1:17" x14ac:dyDescent="0.25">
      <c r="A5160" t="s">
        <v>331</v>
      </c>
      <c r="B5160" s="23">
        <v>2021</v>
      </c>
      <c r="C5160" s="23" t="s">
        <v>1</v>
      </c>
      <c r="D5160" s="23" t="s">
        <v>68</v>
      </c>
      <c r="E5160" s="23" t="s">
        <v>492</v>
      </c>
      <c r="F5160" s="23" t="s">
        <v>366</v>
      </c>
      <c r="G5160" s="23" t="s">
        <v>492</v>
      </c>
      <c r="H5160" s="32" t="s">
        <v>366</v>
      </c>
      <c r="I5160" s="32" t="s">
        <v>55</v>
      </c>
      <c r="J5160" s="135">
        <v>457</v>
      </c>
      <c r="K5160" s="27">
        <v>0.7046</v>
      </c>
      <c r="L5160" s="77">
        <v>0.9</v>
      </c>
      <c r="Q5160" s="106"/>
    </row>
    <row r="5161" spans="1:17" x14ac:dyDescent="0.25">
      <c r="A5161" t="s">
        <v>331</v>
      </c>
      <c r="B5161" s="23">
        <v>2021</v>
      </c>
      <c r="C5161" s="23" t="s">
        <v>2</v>
      </c>
      <c r="D5161" s="23" t="s">
        <v>69</v>
      </c>
      <c r="E5161" s="23" t="s">
        <v>492</v>
      </c>
      <c r="F5161" s="23" t="s">
        <v>366</v>
      </c>
      <c r="G5161" s="23" t="s">
        <v>492</v>
      </c>
      <c r="H5161" s="32" t="s">
        <v>366</v>
      </c>
      <c r="I5161" s="32" t="s">
        <v>55</v>
      </c>
      <c r="J5161" s="135">
        <v>548</v>
      </c>
      <c r="K5161" s="27">
        <v>0.65327999999999997</v>
      </c>
      <c r="L5161" s="77">
        <v>0.9</v>
      </c>
      <c r="Q5161" s="106"/>
    </row>
    <row r="5162" spans="1:17" x14ac:dyDescent="0.25">
      <c r="A5162" t="s">
        <v>331</v>
      </c>
      <c r="B5162" s="23">
        <v>2021</v>
      </c>
      <c r="C5162" s="23" t="s">
        <v>3</v>
      </c>
      <c r="D5162" s="23" t="s">
        <v>70</v>
      </c>
      <c r="E5162" s="23" t="s">
        <v>492</v>
      </c>
      <c r="F5162" s="23" t="s">
        <v>366</v>
      </c>
      <c r="G5162" s="23" t="s">
        <v>492</v>
      </c>
      <c r="H5162" s="32" t="s">
        <v>366</v>
      </c>
      <c r="I5162" s="32" t="s">
        <v>55</v>
      </c>
      <c r="J5162" s="135">
        <v>541</v>
      </c>
      <c r="K5162" s="27">
        <v>0.52864999999999995</v>
      </c>
      <c r="L5162" s="77">
        <v>0.9</v>
      </c>
      <c r="Q5162" s="106"/>
    </row>
    <row r="5163" spans="1:17" x14ac:dyDescent="0.25">
      <c r="A5163" t="s">
        <v>331</v>
      </c>
      <c r="B5163" s="23">
        <v>2022</v>
      </c>
      <c r="C5163" s="23" t="s">
        <v>0</v>
      </c>
      <c r="D5163" s="23" t="s">
        <v>71</v>
      </c>
      <c r="E5163" s="23" t="s">
        <v>492</v>
      </c>
      <c r="F5163" s="23" t="s">
        <v>366</v>
      </c>
      <c r="G5163" s="23" t="s">
        <v>492</v>
      </c>
      <c r="H5163" s="32" t="s">
        <v>366</v>
      </c>
      <c r="I5163" s="32" t="s">
        <v>55</v>
      </c>
      <c r="J5163" s="135">
        <v>449</v>
      </c>
      <c r="K5163" s="27">
        <v>0.69042000000000003</v>
      </c>
      <c r="L5163" s="77">
        <v>0.9</v>
      </c>
      <c r="Q5163" s="106"/>
    </row>
    <row r="5164" spans="1:17" x14ac:dyDescent="0.25">
      <c r="A5164" t="s">
        <v>331</v>
      </c>
      <c r="B5164" s="23">
        <v>2022</v>
      </c>
      <c r="C5164" s="23" t="s">
        <v>1</v>
      </c>
      <c r="D5164" s="23" t="s">
        <v>72</v>
      </c>
      <c r="E5164" s="23" t="s">
        <v>492</v>
      </c>
      <c r="F5164" s="23" t="s">
        <v>366</v>
      </c>
      <c r="G5164" s="23" t="s">
        <v>492</v>
      </c>
      <c r="H5164" s="32" t="s">
        <v>366</v>
      </c>
      <c r="I5164" s="32" t="s">
        <v>55</v>
      </c>
      <c r="J5164" s="135">
        <v>496</v>
      </c>
      <c r="K5164" s="27">
        <v>0.73992000000000002</v>
      </c>
      <c r="L5164" s="77">
        <v>0.9</v>
      </c>
      <c r="Q5164" s="106"/>
    </row>
    <row r="5165" spans="1:17" x14ac:dyDescent="0.25">
      <c r="A5165" t="s">
        <v>331</v>
      </c>
      <c r="B5165" s="23">
        <v>2022</v>
      </c>
      <c r="C5165" s="23" t="s">
        <v>2</v>
      </c>
      <c r="D5165" s="23" t="s">
        <v>73</v>
      </c>
      <c r="E5165" s="23" t="s">
        <v>492</v>
      </c>
      <c r="F5165" s="23" t="s">
        <v>366</v>
      </c>
      <c r="G5165" s="23" t="s">
        <v>492</v>
      </c>
      <c r="H5165" s="32" t="s">
        <v>366</v>
      </c>
      <c r="I5165" s="32" t="s">
        <v>55</v>
      </c>
      <c r="J5165" s="135">
        <v>490</v>
      </c>
      <c r="K5165" s="27">
        <v>0.76734999999999998</v>
      </c>
      <c r="L5165" s="77">
        <v>0.9</v>
      </c>
      <c r="Q5165" s="106"/>
    </row>
    <row r="5166" spans="1:17" x14ac:dyDescent="0.25">
      <c r="A5166" t="s">
        <v>331</v>
      </c>
      <c r="B5166" s="23">
        <v>2022</v>
      </c>
      <c r="C5166" s="23" t="s">
        <v>3</v>
      </c>
      <c r="D5166" s="23" t="s">
        <v>493</v>
      </c>
      <c r="E5166" s="23" t="s">
        <v>492</v>
      </c>
      <c r="F5166" s="23" t="s">
        <v>366</v>
      </c>
      <c r="G5166" s="23" t="s">
        <v>492</v>
      </c>
      <c r="H5166" s="32" t="s">
        <v>366</v>
      </c>
      <c r="I5166" s="32" t="s">
        <v>55</v>
      </c>
      <c r="J5166" s="135">
        <v>519</v>
      </c>
      <c r="K5166" s="27">
        <v>0.74180999999999997</v>
      </c>
      <c r="L5166" s="77">
        <v>0.9</v>
      </c>
      <c r="Q5166" s="106"/>
    </row>
    <row r="5167" spans="1:17" x14ac:dyDescent="0.25">
      <c r="A5167" t="s">
        <v>331</v>
      </c>
      <c r="B5167" s="23">
        <v>2023</v>
      </c>
      <c r="C5167" s="23" t="s">
        <v>0</v>
      </c>
      <c r="D5167" s="23" t="s">
        <v>537</v>
      </c>
      <c r="E5167" s="23" t="s">
        <v>492</v>
      </c>
      <c r="F5167" s="23" t="s">
        <v>366</v>
      </c>
      <c r="G5167" s="23" t="s">
        <v>492</v>
      </c>
      <c r="H5167" s="32" t="s">
        <v>366</v>
      </c>
      <c r="I5167" s="32" t="s">
        <v>55</v>
      </c>
      <c r="J5167" s="135">
        <v>497</v>
      </c>
      <c r="K5167" s="27">
        <v>0.81489</v>
      </c>
      <c r="L5167" s="77">
        <v>0.9</v>
      </c>
      <c r="Q5167" s="106"/>
    </row>
    <row r="5168" spans="1:17" x14ac:dyDescent="0.25">
      <c r="A5168" t="s">
        <v>331</v>
      </c>
      <c r="B5168" s="23">
        <v>2018</v>
      </c>
      <c r="C5168" s="23" t="s">
        <v>0</v>
      </c>
      <c r="D5168" s="23" t="s">
        <v>54</v>
      </c>
      <c r="E5168" s="23" t="s">
        <v>271</v>
      </c>
      <c r="F5168" s="23" t="s">
        <v>272</v>
      </c>
      <c r="G5168" s="23" t="s">
        <v>492</v>
      </c>
      <c r="H5168" s="32" t="s">
        <v>363</v>
      </c>
      <c r="I5168" s="32" t="s">
        <v>55</v>
      </c>
      <c r="J5168" s="135">
        <v>58</v>
      </c>
      <c r="K5168" s="27">
        <v>0.63793</v>
      </c>
      <c r="L5168" s="77">
        <v>0.9</v>
      </c>
      <c r="Q5168" s="106"/>
    </row>
    <row r="5169" spans="1:17" x14ac:dyDescent="0.25">
      <c r="A5169" t="s">
        <v>331</v>
      </c>
      <c r="B5169" s="23">
        <v>2018</v>
      </c>
      <c r="C5169" s="23" t="s">
        <v>1</v>
      </c>
      <c r="D5169" s="23" t="s">
        <v>56</v>
      </c>
      <c r="E5169" s="23" t="s">
        <v>271</v>
      </c>
      <c r="F5169" s="23" t="s">
        <v>272</v>
      </c>
      <c r="G5169" s="23" t="s">
        <v>492</v>
      </c>
      <c r="H5169" s="32" t="s">
        <v>363</v>
      </c>
      <c r="I5169" s="32" t="s">
        <v>55</v>
      </c>
      <c r="J5169" s="135">
        <v>62</v>
      </c>
      <c r="K5169" s="27">
        <v>0.75805999999999996</v>
      </c>
      <c r="L5169" s="77">
        <v>0.9</v>
      </c>
      <c r="Q5169" s="106"/>
    </row>
    <row r="5170" spans="1:17" x14ac:dyDescent="0.25">
      <c r="A5170" t="s">
        <v>331</v>
      </c>
      <c r="B5170" s="23">
        <v>2018</v>
      </c>
      <c r="C5170" s="23" t="s">
        <v>2</v>
      </c>
      <c r="D5170" s="23" t="s">
        <v>57</v>
      </c>
      <c r="E5170" s="23" t="s">
        <v>271</v>
      </c>
      <c r="F5170" s="23" t="s">
        <v>272</v>
      </c>
      <c r="G5170" s="23" t="s">
        <v>492</v>
      </c>
      <c r="H5170" s="32" t="s">
        <v>363</v>
      </c>
      <c r="I5170" s="32" t="s">
        <v>55</v>
      </c>
      <c r="J5170" s="135">
        <v>88</v>
      </c>
      <c r="K5170" s="27">
        <v>0.71591000000000005</v>
      </c>
      <c r="L5170" s="77">
        <v>0.9</v>
      </c>
      <c r="Q5170" s="106"/>
    </row>
    <row r="5171" spans="1:17" x14ac:dyDescent="0.25">
      <c r="A5171" t="s">
        <v>331</v>
      </c>
      <c r="B5171" s="23">
        <v>2018</v>
      </c>
      <c r="C5171" s="23" t="s">
        <v>3</v>
      </c>
      <c r="D5171" s="23" t="s">
        <v>58</v>
      </c>
      <c r="E5171" s="23" t="s">
        <v>271</v>
      </c>
      <c r="F5171" s="23" t="s">
        <v>272</v>
      </c>
      <c r="G5171" s="23" t="s">
        <v>492</v>
      </c>
      <c r="H5171" s="32" t="s">
        <v>363</v>
      </c>
      <c r="I5171" s="32" t="s">
        <v>55</v>
      </c>
      <c r="J5171" s="135">
        <v>63</v>
      </c>
      <c r="K5171" s="27">
        <v>0.76190000000000002</v>
      </c>
      <c r="L5171" s="77">
        <v>0.9</v>
      </c>
      <c r="Q5171" s="106"/>
    </row>
    <row r="5172" spans="1:17" x14ac:dyDescent="0.25">
      <c r="A5172" t="s">
        <v>331</v>
      </c>
      <c r="B5172" s="23">
        <v>2019</v>
      </c>
      <c r="C5172" s="23" t="s">
        <v>0</v>
      </c>
      <c r="D5172" s="23" t="s">
        <v>59</v>
      </c>
      <c r="E5172" s="23" t="s">
        <v>271</v>
      </c>
      <c r="F5172" s="23" t="s">
        <v>272</v>
      </c>
      <c r="G5172" s="23" t="s">
        <v>492</v>
      </c>
      <c r="H5172" s="32" t="s">
        <v>363</v>
      </c>
      <c r="I5172" s="32" t="s">
        <v>55</v>
      </c>
      <c r="J5172" s="135">
        <v>74</v>
      </c>
      <c r="K5172" s="27">
        <v>0.67567999999999995</v>
      </c>
      <c r="L5172" s="77">
        <v>0.9</v>
      </c>
      <c r="Q5172" s="106"/>
    </row>
    <row r="5173" spans="1:17" x14ac:dyDescent="0.25">
      <c r="A5173" t="s">
        <v>331</v>
      </c>
      <c r="B5173" s="23">
        <v>2019</v>
      </c>
      <c r="C5173" s="23" t="s">
        <v>1</v>
      </c>
      <c r="D5173" s="23" t="s">
        <v>60</v>
      </c>
      <c r="E5173" s="23" t="s">
        <v>271</v>
      </c>
      <c r="F5173" s="23" t="s">
        <v>272</v>
      </c>
      <c r="G5173" s="23" t="s">
        <v>492</v>
      </c>
      <c r="H5173" s="32" t="s">
        <v>363</v>
      </c>
      <c r="I5173" s="32" t="s">
        <v>55</v>
      </c>
      <c r="J5173" s="135">
        <v>81</v>
      </c>
      <c r="K5173" s="27">
        <v>0.81481000000000003</v>
      </c>
      <c r="L5173" s="77">
        <v>0.9</v>
      </c>
      <c r="Q5173" s="106"/>
    </row>
    <row r="5174" spans="1:17" x14ac:dyDescent="0.25">
      <c r="A5174" t="s">
        <v>331</v>
      </c>
      <c r="B5174" s="23">
        <v>2019</v>
      </c>
      <c r="C5174" s="23" t="s">
        <v>2</v>
      </c>
      <c r="D5174" s="23" t="s">
        <v>61</v>
      </c>
      <c r="E5174" s="23" t="s">
        <v>271</v>
      </c>
      <c r="F5174" s="23" t="s">
        <v>272</v>
      </c>
      <c r="G5174" s="23" t="s">
        <v>492</v>
      </c>
      <c r="H5174" s="32" t="s">
        <v>363</v>
      </c>
      <c r="I5174" s="32" t="s">
        <v>55</v>
      </c>
      <c r="J5174" s="135">
        <v>71</v>
      </c>
      <c r="K5174" s="27">
        <v>0.80281999999999998</v>
      </c>
      <c r="L5174" s="77">
        <v>0.9</v>
      </c>
      <c r="Q5174" s="106"/>
    </row>
    <row r="5175" spans="1:17" x14ac:dyDescent="0.25">
      <c r="A5175" t="s">
        <v>331</v>
      </c>
      <c r="B5175" s="23">
        <v>2019</v>
      </c>
      <c r="C5175" s="23" t="s">
        <v>3</v>
      </c>
      <c r="D5175" s="23" t="s">
        <v>62</v>
      </c>
      <c r="E5175" s="23" t="s">
        <v>271</v>
      </c>
      <c r="F5175" s="23" t="s">
        <v>272</v>
      </c>
      <c r="G5175" s="23" t="s">
        <v>492</v>
      </c>
      <c r="H5175" s="32" t="s">
        <v>363</v>
      </c>
      <c r="I5175" s="32" t="s">
        <v>55</v>
      </c>
      <c r="J5175" s="135">
        <v>70</v>
      </c>
      <c r="K5175" s="27">
        <v>0.61429</v>
      </c>
      <c r="L5175" s="77">
        <v>0.9</v>
      </c>
      <c r="Q5175" s="106"/>
    </row>
    <row r="5176" spans="1:17" x14ac:dyDescent="0.25">
      <c r="A5176" t="s">
        <v>331</v>
      </c>
      <c r="B5176" s="23">
        <v>2020</v>
      </c>
      <c r="C5176" s="23" t="s">
        <v>0</v>
      </c>
      <c r="D5176" s="23" t="s">
        <v>63</v>
      </c>
      <c r="E5176" s="23" t="s">
        <v>271</v>
      </c>
      <c r="F5176" s="23" t="s">
        <v>272</v>
      </c>
      <c r="G5176" s="23" t="s">
        <v>492</v>
      </c>
      <c r="H5176" s="32" t="s">
        <v>363</v>
      </c>
      <c r="I5176" s="32" t="s">
        <v>55</v>
      </c>
      <c r="J5176" s="135">
        <v>71</v>
      </c>
      <c r="K5176" s="27">
        <v>0.78873000000000004</v>
      </c>
      <c r="L5176" s="77">
        <v>0.9</v>
      </c>
      <c r="Q5176" s="106"/>
    </row>
    <row r="5177" spans="1:17" x14ac:dyDescent="0.25">
      <c r="A5177" t="s">
        <v>331</v>
      </c>
      <c r="B5177" s="23">
        <v>2020</v>
      </c>
      <c r="C5177" s="23" t="s">
        <v>1</v>
      </c>
      <c r="D5177" s="23" t="s">
        <v>64</v>
      </c>
      <c r="E5177" s="23" t="s">
        <v>271</v>
      </c>
      <c r="F5177" s="23" t="s">
        <v>272</v>
      </c>
      <c r="G5177" s="23" t="s">
        <v>492</v>
      </c>
      <c r="H5177" s="32" t="s">
        <v>363</v>
      </c>
      <c r="I5177" s="32" t="s">
        <v>55</v>
      </c>
      <c r="J5177" s="135">
        <v>40</v>
      </c>
      <c r="K5177" s="27">
        <v>0.625</v>
      </c>
      <c r="L5177" s="77">
        <v>0.9</v>
      </c>
      <c r="Q5177" s="106"/>
    </row>
    <row r="5178" spans="1:17" x14ac:dyDescent="0.25">
      <c r="A5178" t="s">
        <v>331</v>
      </c>
      <c r="B5178" s="23">
        <v>2020</v>
      </c>
      <c r="C5178" s="23" t="s">
        <v>2</v>
      </c>
      <c r="D5178" s="23" t="s">
        <v>65</v>
      </c>
      <c r="E5178" s="23" t="s">
        <v>271</v>
      </c>
      <c r="F5178" s="23" t="s">
        <v>272</v>
      </c>
      <c r="G5178" s="23" t="s">
        <v>492</v>
      </c>
      <c r="H5178" s="32" t="s">
        <v>363</v>
      </c>
      <c r="I5178" s="32" t="s">
        <v>55</v>
      </c>
      <c r="J5178" s="135">
        <v>56</v>
      </c>
      <c r="K5178" s="27">
        <v>0.67857000000000001</v>
      </c>
      <c r="L5178" s="77">
        <v>0.9</v>
      </c>
      <c r="Q5178" s="106"/>
    </row>
    <row r="5179" spans="1:17" x14ac:dyDescent="0.25">
      <c r="A5179" t="s">
        <v>331</v>
      </c>
      <c r="B5179" s="23">
        <v>2020</v>
      </c>
      <c r="C5179" s="23" t="s">
        <v>3</v>
      </c>
      <c r="D5179" s="23" t="s">
        <v>66</v>
      </c>
      <c r="E5179" s="23" t="s">
        <v>271</v>
      </c>
      <c r="F5179" s="23" t="s">
        <v>272</v>
      </c>
      <c r="G5179" s="23" t="s">
        <v>492</v>
      </c>
      <c r="H5179" s="32" t="s">
        <v>363</v>
      </c>
      <c r="I5179" s="32" t="s">
        <v>55</v>
      </c>
      <c r="J5179" s="135">
        <v>71</v>
      </c>
      <c r="K5179" s="27">
        <v>0.71831</v>
      </c>
      <c r="L5179" s="77">
        <v>0.9</v>
      </c>
      <c r="Q5179" s="106"/>
    </row>
    <row r="5180" spans="1:17" x14ac:dyDescent="0.25">
      <c r="A5180" t="s">
        <v>331</v>
      </c>
      <c r="B5180" s="23">
        <v>2021</v>
      </c>
      <c r="C5180" s="23" t="s">
        <v>0</v>
      </c>
      <c r="D5180" s="23" t="s">
        <v>67</v>
      </c>
      <c r="E5180" s="23" t="s">
        <v>271</v>
      </c>
      <c r="F5180" s="23" t="s">
        <v>272</v>
      </c>
      <c r="G5180" s="23" t="s">
        <v>492</v>
      </c>
      <c r="H5180" s="32" t="s">
        <v>363</v>
      </c>
      <c r="I5180" s="32" t="s">
        <v>55</v>
      </c>
      <c r="J5180" s="135">
        <v>57</v>
      </c>
      <c r="K5180" s="27">
        <v>0.42104999999999998</v>
      </c>
      <c r="L5180" s="77">
        <v>0.9</v>
      </c>
      <c r="Q5180" s="106"/>
    </row>
    <row r="5181" spans="1:17" x14ac:dyDescent="0.25">
      <c r="A5181" t="s">
        <v>331</v>
      </c>
      <c r="B5181" s="23">
        <v>2021</v>
      </c>
      <c r="C5181" s="23" t="s">
        <v>1</v>
      </c>
      <c r="D5181" s="23" t="s">
        <v>68</v>
      </c>
      <c r="E5181" s="23" t="s">
        <v>271</v>
      </c>
      <c r="F5181" s="23" t="s">
        <v>272</v>
      </c>
      <c r="G5181" s="23" t="s">
        <v>492</v>
      </c>
      <c r="H5181" s="32" t="s">
        <v>363</v>
      </c>
      <c r="I5181" s="32" t="s">
        <v>55</v>
      </c>
      <c r="J5181" s="135">
        <v>82</v>
      </c>
      <c r="K5181" s="27">
        <v>0.74390000000000001</v>
      </c>
      <c r="L5181" s="77">
        <v>0.9</v>
      </c>
      <c r="Q5181" s="106"/>
    </row>
    <row r="5182" spans="1:17" x14ac:dyDescent="0.25">
      <c r="A5182" t="s">
        <v>331</v>
      </c>
      <c r="B5182" s="23">
        <v>2021</v>
      </c>
      <c r="C5182" s="23" t="s">
        <v>2</v>
      </c>
      <c r="D5182" s="23" t="s">
        <v>69</v>
      </c>
      <c r="E5182" s="23" t="s">
        <v>271</v>
      </c>
      <c r="F5182" s="23" t="s">
        <v>272</v>
      </c>
      <c r="G5182" s="23" t="s">
        <v>492</v>
      </c>
      <c r="H5182" s="32" t="s">
        <v>363</v>
      </c>
      <c r="I5182" s="32" t="s">
        <v>55</v>
      </c>
      <c r="J5182" s="135">
        <v>60</v>
      </c>
      <c r="K5182" s="27">
        <v>0.91666999999999998</v>
      </c>
      <c r="L5182" s="77">
        <v>0.9</v>
      </c>
      <c r="Q5182" s="106"/>
    </row>
    <row r="5183" spans="1:17" x14ac:dyDescent="0.25">
      <c r="A5183" t="s">
        <v>331</v>
      </c>
      <c r="B5183" s="23">
        <v>2021</v>
      </c>
      <c r="C5183" s="23" t="s">
        <v>3</v>
      </c>
      <c r="D5183" s="23" t="s">
        <v>70</v>
      </c>
      <c r="E5183" s="23" t="s">
        <v>271</v>
      </c>
      <c r="F5183" s="23" t="s">
        <v>272</v>
      </c>
      <c r="G5183" s="23" t="s">
        <v>492</v>
      </c>
      <c r="H5183" s="32" t="s">
        <v>363</v>
      </c>
      <c r="I5183" s="32" t="s">
        <v>55</v>
      </c>
      <c r="J5183" s="135">
        <v>79</v>
      </c>
      <c r="K5183" s="27">
        <v>0.93671000000000004</v>
      </c>
      <c r="L5183" s="77">
        <v>0.9</v>
      </c>
      <c r="Q5183" s="106"/>
    </row>
    <row r="5184" spans="1:17" x14ac:dyDescent="0.25">
      <c r="A5184" t="s">
        <v>331</v>
      </c>
      <c r="B5184" s="23">
        <v>2022</v>
      </c>
      <c r="C5184" s="23" t="s">
        <v>0</v>
      </c>
      <c r="D5184" s="23" t="s">
        <v>71</v>
      </c>
      <c r="E5184" s="23" t="s">
        <v>271</v>
      </c>
      <c r="F5184" s="23" t="s">
        <v>272</v>
      </c>
      <c r="G5184" s="23" t="s">
        <v>492</v>
      </c>
      <c r="H5184" s="32" t="s">
        <v>363</v>
      </c>
      <c r="I5184" s="32" t="s">
        <v>55</v>
      </c>
      <c r="J5184" s="135">
        <v>79</v>
      </c>
      <c r="K5184" s="27">
        <v>0.81013000000000002</v>
      </c>
      <c r="L5184" s="77">
        <v>0.9</v>
      </c>
      <c r="Q5184" s="106"/>
    </row>
    <row r="5185" spans="1:17" x14ac:dyDescent="0.25">
      <c r="A5185" t="s">
        <v>331</v>
      </c>
      <c r="B5185" s="23">
        <v>2022</v>
      </c>
      <c r="C5185" s="23" t="s">
        <v>1</v>
      </c>
      <c r="D5185" s="23" t="s">
        <v>72</v>
      </c>
      <c r="E5185" s="23" t="s">
        <v>271</v>
      </c>
      <c r="F5185" s="23" t="s">
        <v>272</v>
      </c>
      <c r="G5185" s="23" t="s">
        <v>492</v>
      </c>
      <c r="H5185" s="32" t="s">
        <v>363</v>
      </c>
      <c r="I5185" s="32" t="s">
        <v>55</v>
      </c>
      <c r="J5185" s="135">
        <v>77</v>
      </c>
      <c r="K5185" s="27">
        <v>0.70130000000000003</v>
      </c>
      <c r="L5185" s="77">
        <v>0.9</v>
      </c>
      <c r="Q5185" s="106"/>
    </row>
    <row r="5186" spans="1:17" x14ac:dyDescent="0.25">
      <c r="A5186" t="s">
        <v>331</v>
      </c>
      <c r="B5186" s="23">
        <v>2022</v>
      </c>
      <c r="C5186" s="23" t="s">
        <v>2</v>
      </c>
      <c r="D5186" s="23" t="s">
        <v>73</v>
      </c>
      <c r="E5186" s="23" t="s">
        <v>271</v>
      </c>
      <c r="F5186" s="23" t="s">
        <v>272</v>
      </c>
      <c r="G5186" s="23" t="s">
        <v>492</v>
      </c>
      <c r="H5186" s="32" t="s">
        <v>363</v>
      </c>
      <c r="I5186" s="32" t="s">
        <v>55</v>
      </c>
      <c r="J5186" s="135">
        <v>81</v>
      </c>
      <c r="K5186" s="27">
        <v>0.87653999999999999</v>
      </c>
      <c r="L5186" s="77">
        <v>0.9</v>
      </c>
      <c r="Q5186" s="106"/>
    </row>
    <row r="5187" spans="1:17" x14ac:dyDescent="0.25">
      <c r="A5187" t="s">
        <v>331</v>
      </c>
      <c r="B5187" s="23">
        <v>2022</v>
      </c>
      <c r="C5187" s="23" t="s">
        <v>3</v>
      </c>
      <c r="D5187" s="23" t="s">
        <v>493</v>
      </c>
      <c r="E5187" s="23" t="s">
        <v>271</v>
      </c>
      <c r="F5187" s="23" t="s">
        <v>272</v>
      </c>
      <c r="G5187" s="23" t="s">
        <v>492</v>
      </c>
      <c r="H5187" s="32" t="s">
        <v>363</v>
      </c>
      <c r="I5187" s="32" t="s">
        <v>55</v>
      </c>
      <c r="J5187" s="135">
        <v>69</v>
      </c>
      <c r="K5187" s="27">
        <v>0.88405999999999996</v>
      </c>
      <c r="L5187" s="77">
        <v>0.9</v>
      </c>
      <c r="Q5187" s="106"/>
    </row>
    <row r="5188" spans="1:17" x14ac:dyDescent="0.25">
      <c r="A5188" t="s">
        <v>331</v>
      </c>
      <c r="B5188" s="23">
        <v>2023</v>
      </c>
      <c r="C5188" s="23" t="s">
        <v>0</v>
      </c>
      <c r="D5188" s="23" t="s">
        <v>537</v>
      </c>
      <c r="E5188" s="23" t="s">
        <v>271</v>
      </c>
      <c r="F5188" s="23" t="s">
        <v>272</v>
      </c>
      <c r="G5188" s="23" t="s">
        <v>492</v>
      </c>
      <c r="H5188" s="32" t="s">
        <v>363</v>
      </c>
      <c r="I5188" s="32" t="s">
        <v>55</v>
      </c>
      <c r="J5188" s="135">
        <v>69</v>
      </c>
      <c r="K5188" s="27">
        <v>0.84057999999999999</v>
      </c>
      <c r="L5188" s="77">
        <v>0.9</v>
      </c>
      <c r="Q5188" s="106"/>
    </row>
    <row r="5189" spans="1:17" x14ac:dyDescent="0.25">
      <c r="A5189" t="s">
        <v>331</v>
      </c>
      <c r="B5189" s="23">
        <v>2018</v>
      </c>
      <c r="C5189" s="23" t="s">
        <v>0</v>
      </c>
      <c r="D5189" s="23" t="s">
        <v>54</v>
      </c>
      <c r="E5189" s="23" t="s">
        <v>273</v>
      </c>
      <c r="F5189" s="23" t="s">
        <v>274</v>
      </c>
      <c r="G5189" s="23" t="s">
        <v>492</v>
      </c>
      <c r="H5189" s="32" t="s">
        <v>355</v>
      </c>
      <c r="I5189" s="32" t="s">
        <v>55</v>
      </c>
      <c r="J5189" s="135">
        <v>111</v>
      </c>
      <c r="K5189" s="27">
        <v>0.99099000000000004</v>
      </c>
      <c r="L5189" s="77">
        <v>0.9</v>
      </c>
      <c r="Q5189" s="106"/>
    </row>
    <row r="5190" spans="1:17" x14ac:dyDescent="0.25">
      <c r="A5190" t="s">
        <v>331</v>
      </c>
      <c r="B5190" s="23">
        <v>2018</v>
      </c>
      <c r="C5190" s="23" t="s">
        <v>1</v>
      </c>
      <c r="D5190" s="23" t="s">
        <v>56</v>
      </c>
      <c r="E5190" s="23" t="s">
        <v>273</v>
      </c>
      <c r="F5190" s="23" t="s">
        <v>274</v>
      </c>
      <c r="G5190" s="23" t="s">
        <v>492</v>
      </c>
      <c r="H5190" s="32" t="s">
        <v>355</v>
      </c>
      <c r="I5190" s="32" t="s">
        <v>55</v>
      </c>
      <c r="J5190" s="135">
        <v>147</v>
      </c>
      <c r="K5190" s="27">
        <v>1</v>
      </c>
      <c r="L5190" s="77">
        <v>0.9</v>
      </c>
      <c r="Q5190" s="106"/>
    </row>
    <row r="5191" spans="1:17" x14ac:dyDescent="0.25">
      <c r="A5191" t="s">
        <v>331</v>
      </c>
      <c r="B5191" s="23">
        <v>2018</v>
      </c>
      <c r="C5191" s="23" t="s">
        <v>2</v>
      </c>
      <c r="D5191" s="23" t="s">
        <v>57</v>
      </c>
      <c r="E5191" s="23" t="s">
        <v>273</v>
      </c>
      <c r="F5191" s="23" t="s">
        <v>274</v>
      </c>
      <c r="G5191" s="23" t="s">
        <v>492</v>
      </c>
      <c r="H5191" s="32" t="s">
        <v>355</v>
      </c>
      <c r="I5191" s="32" t="s">
        <v>55</v>
      </c>
      <c r="J5191" s="135">
        <v>165</v>
      </c>
      <c r="K5191" s="27">
        <v>1</v>
      </c>
      <c r="L5191" s="77">
        <v>0.9</v>
      </c>
      <c r="Q5191" s="106"/>
    </row>
    <row r="5192" spans="1:17" x14ac:dyDescent="0.25">
      <c r="A5192" t="s">
        <v>331</v>
      </c>
      <c r="B5192" s="23">
        <v>2018</v>
      </c>
      <c r="C5192" s="23" t="s">
        <v>3</v>
      </c>
      <c r="D5192" s="23" t="s">
        <v>58</v>
      </c>
      <c r="E5192" s="23" t="s">
        <v>273</v>
      </c>
      <c r="F5192" s="23" t="s">
        <v>274</v>
      </c>
      <c r="G5192" s="23" t="s">
        <v>492</v>
      </c>
      <c r="H5192" s="32" t="s">
        <v>355</v>
      </c>
      <c r="I5192" s="32" t="s">
        <v>55</v>
      </c>
      <c r="J5192" s="135">
        <v>124</v>
      </c>
      <c r="K5192" s="27">
        <v>0.99194000000000004</v>
      </c>
      <c r="L5192" s="77">
        <v>0.9</v>
      </c>
      <c r="Q5192" s="106"/>
    </row>
    <row r="5193" spans="1:17" x14ac:dyDescent="0.25">
      <c r="A5193" t="s">
        <v>331</v>
      </c>
      <c r="B5193" s="23">
        <v>2019</v>
      </c>
      <c r="C5193" s="23" t="s">
        <v>0</v>
      </c>
      <c r="D5193" s="23" t="s">
        <v>59</v>
      </c>
      <c r="E5193" s="23" t="s">
        <v>273</v>
      </c>
      <c r="F5193" s="23" t="s">
        <v>274</v>
      </c>
      <c r="G5193" s="23" t="s">
        <v>492</v>
      </c>
      <c r="H5193" s="32" t="s">
        <v>355</v>
      </c>
      <c r="I5193" s="32" t="s">
        <v>55</v>
      </c>
      <c r="J5193" s="135">
        <v>131</v>
      </c>
      <c r="K5193" s="27">
        <v>0.95420000000000005</v>
      </c>
      <c r="L5193" s="77">
        <v>0.9</v>
      </c>
      <c r="Q5193" s="106"/>
    </row>
    <row r="5194" spans="1:17" x14ac:dyDescent="0.25">
      <c r="A5194" t="s">
        <v>331</v>
      </c>
      <c r="B5194" s="23">
        <v>2019</v>
      </c>
      <c r="C5194" s="23" t="s">
        <v>1</v>
      </c>
      <c r="D5194" s="23" t="s">
        <v>60</v>
      </c>
      <c r="E5194" s="23" t="s">
        <v>273</v>
      </c>
      <c r="F5194" s="23" t="s">
        <v>274</v>
      </c>
      <c r="G5194" s="23" t="s">
        <v>492</v>
      </c>
      <c r="H5194" s="32" t="s">
        <v>355</v>
      </c>
      <c r="I5194" s="32" t="s">
        <v>55</v>
      </c>
      <c r="J5194" s="135">
        <v>160</v>
      </c>
      <c r="K5194" s="27">
        <v>0.99375000000000002</v>
      </c>
      <c r="L5194" s="77">
        <v>0.9</v>
      </c>
      <c r="Q5194" s="106"/>
    </row>
    <row r="5195" spans="1:17" x14ac:dyDescent="0.25">
      <c r="A5195" t="s">
        <v>331</v>
      </c>
      <c r="B5195" s="23">
        <v>2019</v>
      </c>
      <c r="C5195" s="23" t="s">
        <v>2</v>
      </c>
      <c r="D5195" s="23" t="s">
        <v>61</v>
      </c>
      <c r="E5195" s="23" t="s">
        <v>273</v>
      </c>
      <c r="F5195" s="23" t="s">
        <v>274</v>
      </c>
      <c r="G5195" s="23" t="s">
        <v>492</v>
      </c>
      <c r="H5195" s="32" t="s">
        <v>355</v>
      </c>
      <c r="I5195" s="32" t="s">
        <v>55</v>
      </c>
      <c r="J5195" s="135">
        <v>114</v>
      </c>
      <c r="K5195" s="27">
        <v>0.99123000000000006</v>
      </c>
      <c r="L5195" s="77">
        <v>0.9</v>
      </c>
      <c r="Q5195" s="106"/>
    </row>
    <row r="5196" spans="1:17" x14ac:dyDescent="0.25">
      <c r="A5196" t="s">
        <v>331</v>
      </c>
      <c r="B5196" s="23">
        <v>2019</v>
      </c>
      <c r="C5196" s="23" t="s">
        <v>3</v>
      </c>
      <c r="D5196" s="23" t="s">
        <v>62</v>
      </c>
      <c r="E5196" s="23" t="s">
        <v>273</v>
      </c>
      <c r="F5196" s="23" t="s">
        <v>274</v>
      </c>
      <c r="G5196" s="23" t="s">
        <v>492</v>
      </c>
      <c r="H5196" s="32" t="s">
        <v>355</v>
      </c>
      <c r="I5196" s="32" t="s">
        <v>55</v>
      </c>
      <c r="J5196" s="135">
        <v>135</v>
      </c>
      <c r="K5196" s="27">
        <v>0.99258999999999997</v>
      </c>
      <c r="L5196" s="77">
        <v>0.9</v>
      </c>
      <c r="Q5196" s="106"/>
    </row>
    <row r="5197" spans="1:17" x14ac:dyDescent="0.25">
      <c r="A5197" t="s">
        <v>331</v>
      </c>
      <c r="B5197" s="23">
        <v>2020</v>
      </c>
      <c r="C5197" s="23" t="s">
        <v>0</v>
      </c>
      <c r="D5197" s="23" t="s">
        <v>63</v>
      </c>
      <c r="E5197" s="23" t="s">
        <v>273</v>
      </c>
      <c r="F5197" s="23" t="s">
        <v>274</v>
      </c>
      <c r="G5197" s="23" t="s">
        <v>492</v>
      </c>
      <c r="H5197" s="32" t="s">
        <v>355</v>
      </c>
      <c r="I5197" s="32" t="s">
        <v>55</v>
      </c>
      <c r="J5197" s="135">
        <v>138</v>
      </c>
      <c r="K5197" s="27">
        <v>0.99275000000000002</v>
      </c>
      <c r="L5197" s="77">
        <v>0.9</v>
      </c>
      <c r="Q5197" s="106"/>
    </row>
    <row r="5198" spans="1:17" x14ac:dyDescent="0.25">
      <c r="A5198" t="s">
        <v>331</v>
      </c>
      <c r="B5198" s="23">
        <v>2020</v>
      </c>
      <c r="C5198" s="23" t="s">
        <v>1</v>
      </c>
      <c r="D5198" s="23" t="s">
        <v>64</v>
      </c>
      <c r="E5198" s="23" t="s">
        <v>273</v>
      </c>
      <c r="F5198" s="23" t="s">
        <v>274</v>
      </c>
      <c r="G5198" s="23" t="s">
        <v>492</v>
      </c>
      <c r="H5198" s="32" t="s">
        <v>355</v>
      </c>
      <c r="I5198" s="32" t="s">
        <v>55</v>
      </c>
      <c r="J5198" s="135">
        <v>81</v>
      </c>
      <c r="K5198" s="27">
        <v>1</v>
      </c>
      <c r="L5198" s="77">
        <v>0.9</v>
      </c>
      <c r="Q5198" s="106"/>
    </row>
    <row r="5199" spans="1:17" x14ac:dyDescent="0.25">
      <c r="A5199" t="s">
        <v>331</v>
      </c>
      <c r="B5199" s="23">
        <v>2020</v>
      </c>
      <c r="C5199" s="23" t="s">
        <v>2</v>
      </c>
      <c r="D5199" s="23" t="s">
        <v>65</v>
      </c>
      <c r="E5199" s="23" t="s">
        <v>273</v>
      </c>
      <c r="F5199" s="23" t="s">
        <v>274</v>
      </c>
      <c r="G5199" s="23" t="s">
        <v>492</v>
      </c>
      <c r="H5199" s="32" t="s">
        <v>355</v>
      </c>
      <c r="I5199" s="32" t="s">
        <v>55</v>
      </c>
      <c r="J5199" s="135">
        <v>69</v>
      </c>
      <c r="K5199" s="27">
        <v>0.97101000000000004</v>
      </c>
      <c r="L5199" s="77">
        <v>0.9</v>
      </c>
      <c r="Q5199" s="106"/>
    </row>
    <row r="5200" spans="1:17" x14ac:dyDescent="0.25">
      <c r="A5200" t="s">
        <v>331</v>
      </c>
      <c r="B5200" s="23">
        <v>2020</v>
      </c>
      <c r="C5200" s="23" t="s">
        <v>3</v>
      </c>
      <c r="D5200" s="23" t="s">
        <v>66</v>
      </c>
      <c r="E5200" s="23" t="s">
        <v>273</v>
      </c>
      <c r="F5200" s="23" t="s">
        <v>274</v>
      </c>
      <c r="G5200" s="23" t="s">
        <v>492</v>
      </c>
      <c r="H5200" s="32" t="s">
        <v>355</v>
      </c>
      <c r="I5200" s="32" t="s">
        <v>55</v>
      </c>
      <c r="J5200" s="135">
        <v>95</v>
      </c>
      <c r="K5200" s="27">
        <v>0.96841999999999995</v>
      </c>
      <c r="L5200" s="77">
        <v>0.9</v>
      </c>
      <c r="Q5200" s="106"/>
    </row>
    <row r="5201" spans="1:17" x14ac:dyDescent="0.25">
      <c r="A5201" t="s">
        <v>331</v>
      </c>
      <c r="B5201" s="23">
        <v>2021</v>
      </c>
      <c r="C5201" s="23" t="s">
        <v>0</v>
      </c>
      <c r="D5201" s="23" t="s">
        <v>67</v>
      </c>
      <c r="E5201" s="23" t="s">
        <v>273</v>
      </c>
      <c r="F5201" s="23" t="s">
        <v>274</v>
      </c>
      <c r="G5201" s="23" t="s">
        <v>492</v>
      </c>
      <c r="H5201" s="32" t="s">
        <v>355</v>
      </c>
      <c r="I5201" s="32" t="s">
        <v>55</v>
      </c>
      <c r="J5201" s="135">
        <v>77</v>
      </c>
      <c r="K5201" s="27">
        <v>0.97402999999999995</v>
      </c>
      <c r="L5201" s="77">
        <v>0.9</v>
      </c>
      <c r="Q5201" s="106"/>
    </row>
    <row r="5202" spans="1:17" x14ac:dyDescent="0.25">
      <c r="A5202" t="s">
        <v>331</v>
      </c>
      <c r="B5202" s="23">
        <v>2021</v>
      </c>
      <c r="C5202" s="23" t="s">
        <v>1</v>
      </c>
      <c r="D5202" s="23" t="s">
        <v>68</v>
      </c>
      <c r="E5202" s="23" t="s">
        <v>273</v>
      </c>
      <c r="F5202" s="23" t="s">
        <v>274</v>
      </c>
      <c r="G5202" s="23" t="s">
        <v>492</v>
      </c>
      <c r="H5202" s="32" t="s">
        <v>355</v>
      </c>
      <c r="I5202" s="32" t="s">
        <v>55</v>
      </c>
      <c r="J5202" s="135">
        <v>131</v>
      </c>
      <c r="K5202" s="27">
        <v>1</v>
      </c>
      <c r="L5202" s="77">
        <v>0.9</v>
      </c>
      <c r="Q5202" s="106"/>
    </row>
    <row r="5203" spans="1:17" x14ac:dyDescent="0.25">
      <c r="A5203" t="s">
        <v>331</v>
      </c>
      <c r="B5203" s="23">
        <v>2021</v>
      </c>
      <c r="C5203" s="23" t="s">
        <v>2</v>
      </c>
      <c r="D5203" s="23" t="s">
        <v>69</v>
      </c>
      <c r="E5203" s="23" t="s">
        <v>273</v>
      </c>
      <c r="F5203" s="23" t="s">
        <v>274</v>
      </c>
      <c r="G5203" s="23" t="s">
        <v>492</v>
      </c>
      <c r="H5203" s="32" t="s">
        <v>355</v>
      </c>
      <c r="I5203" s="32" t="s">
        <v>55</v>
      </c>
      <c r="J5203" s="135">
        <v>104</v>
      </c>
      <c r="K5203" s="27">
        <v>0.98077000000000003</v>
      </c>
      <c r="L5203" s="77">
        <v>0.9</v>
      </c>
      <c r="Q5203" s="106"/>
    </row>
    <row r="5204" spans="1:17" x14ac:dyDescent="0.25">
      <c r="A5204" t="s">
        <v>331</v>
      </c>
      <c r="B5204" s="23">
        <v>2021</v>
      </c>
      <c r="C5204" s="23" t="s">
        <v>3</v>
      </c>
      <c r="D5204" s="23" t="s">
        <v>70</v>
      </c>
      <c r="E5204" s="23" t="s">
        <v>273</v>
      </c>
      <c r="F5204" s="23" t="s">
        <v>274</v>
      </c>
      <c r="G5204" s="23" t="s">
        <v>492</v>
      </c>
      <c r="H5204" s="32" t="s">
        <v>355</v>
      </c>
      <c r="I5204" s="32" t="s">
        <v>55</v>
      </c>
      <c r="J5204" s="135">
        <v>102</v>
      </c>
      <c r="K5204" s="27">
        <v>1</v>
      </c>
      <c r="L5204" s="77">
        <v>0.9</v>
      </c>
      <c r="Q5204" s="106"/>
    </row>
    <row r="5205" spans="1:17" x14ac:dyDescent="0.25">
      <c r="A5205" t="s">
        <v>331</v>
      </c>
      <c r="B5205" s="23">
        <v>2022</v>
      </c>
      <c r="C5205" s="23" t="s">
        <v>0</v>
      </c>
      <c r="D5205" s="23" t="s">
        <v>71</v>
      </c>
      <c r="E5205" s="23" t="s">
        <v>273</v>
      </c>
      <c r="F5205" s="23" t="s">
        <v>274</v>
      </c>
      <c r="G5205" s="23" t="s">
        <v>492</v>
      </c>
      <c r="H5205" s="32" t="s">
        <v>355</v>
      </c>
      <c r="I5205" s="32" t="s">
        <v>55</v>
      </c>
      <c r="J5205" s="135">
        <v>90</v>
      </c>
      <c r="K5205" s="27">
        <v>0.97777999999999998</v>
      </c>
      <c r="L5205" s="77">
        <v>0.9</v>
      </c>
      <c r="Q5205" s="106"/>
    </row>
    <row r="5206" spans="1:17" x14ac:dyDescent="0.25">
      <c r="A5206" t="s">
        <v>331</v>
      </c>
      <c r="B5206" s="23">
        <v>2022</v>
      </c>
      <c r="C5206" s="23" t="s">
        <v>1</v>
      </c>
      <c r="D5206" s="23" t="s">
        <v>72</v>
      </c>
      <c r="E5206" s="23" t="s">
        <v>273</v>
      </c>
      <c r="F5206" s="23" t="s">
        <v>274</v>
      </c>
      <c r="G5206" s="23" t="s">
        <v>492</v>
      </c>
      <c r="H5206" s="32" t="s">
        <v>355</v>
      </c>
      <c r="I5206" s="32" t="s">
        <v>55</v>
      </c>
      <c r="J5206" s="135">
        <v>97</v>
      </c>
      <c r="K5206" s="27">
        <v>1</v>
      </c>
      <c r="L5206" s="77">
        <v>0.9</v>
      </c>
      <c r="Q5206" s="106"/>
    </row>
    <row r="5207" spans="1:17" x14ac:dyDescent="0.25">
      <c r="A5207" t="s">
        <v>331</v>
      </c>
      <c r="B5207" s="23">
        <v>2022</v>
      </c>
      <c r="C5207" s="23" t="s">
        <v>2</v>
      </c>
      <c r="D5207" s="23" t="s">
        <v>73</v>
      </c>
      <c r="E5207" s="23" t="s">
        <v>273</v>
      </c>
      <c r="F5207" s="23" t="s">
        <v>274</v>
      </c>
      <c r="G5207" s="23" t="s">
        <v>492</v>
      </c>
      <c r="H5207" s="32" t="s">
        <v>355</v>
      </c>
      <c r="I5207" s="32" t="s">
        <v>55</v>
      </c>
      <c r="J5207" s="135">
        <v>127</v>
      </c>
      <c r="K5207" s="27">
        <v>1</v>
      </c>
      <c r="L5207" s="77">
        <v>0.9</v>
      </c>
      <c r="Q5207" s="106"/>
    </row>
    <row r="5208" spans="1:17" x14ac:dyDescent="0.25">
      <c r="A5208" t="s">
        <v>331</v>
      </c>
      <c r="B5208" s="23">
        <v>2022</v>
      </c>
      <c r="C5208" s="23" t="s">
        <v>3</v>
      </c>
      <c r="D5208" s="23" t="s">
        <v>493</v>
      </c>
      <c r="E5208" s="23" t="s">
        <v>273</v>
      </c>
      <c r="F5208" s="23" t="s">
        <v>274</v>
      </c>
      <c r="G5208" s="23" t="s">
        <v>492</v>
      </c>
      <c r="H5208" s="32" t="s">
        <v>355</v>
      </c>
      <c r="I5208" s="32" t="s">
        <v>55</v>
      </c>
      <c r="J5208" s="135">
        <v>133</v>
      </c>
      <c r="K5208" s="27">
        <v>0.98495999999999995</v>
      </c>
      <c r="L5208" s="77">
        <v>0.9</v>
      </c>
      <c r="Q5208" s="106"/>
    </row>
    <row r="5209" spans="1:17" x14ac:dyDescent="0.25">
      <c r="A5209" t="s">
        <v>331</v>
      </c>
      <c r="B5209" s="23">
        <v>2023</v>
      </c>
      <c r="C5209" s="23" t="s">
        <v>0</v>
      </c>
      <c r="D5209" s="23" t="s">
        <v>537</v>
      </c>
      <c r="E5209" s="23" t="s">
        <v>273</v>
      </c>
      <c r="F5209" s="23" t="s">
        <v>274</v>
      </c>
      <c r="G5209" s="23" t="s">
        <v>492</v>
      </c>
      <c r="H5209" s="32" t="s">
        <v>355</v>
      </c>
      <c r="I5209" s="32" t="s">
        <v>55</v>
      </c>
      <c r="J5209" s="135">
        <v>164</v>
      </c>
      <c r="K5209" s="27">
        <v>1</v>
      </c>
      <c r="L5209" s="77">
        <v>0.9</v>
      </c>
      <c r="Q5209" s="106"/>
    </row>
    <row r="5210" spans="1:17" x14ac:dyDescent="0.25">
      <c r="A5210" t="s">
        <v>331</v>
      </c>
      <c r="B5210" s="23">
        <v>2018</v>
      </c>
      <c r="C5210" s="23" t="s">
        <v>0</v>
      </c>
      <c r="D5210" s="23" t="s">
        <v>54</v>
      </c>
      <c r="E5210" s="23" t="s">
        <v>275</v>
      </c>
      <c r="F5210" s="23" t="s">
        <v>276</v>
      </c>
      <c r="G5210" s="23" t="s">
        <v>492</v>
      </c>
      <c r="H5210" s="32" t="s">
        <v>356</v>
      </c>
      <c r="I5210" s="32" t="s">
        <v>55</v>
      </c>
      <c r="J5210" s="135">
        <v>36</v>
      </c>
      <c r="K5210" s="27">
        <v>5.5559999999999998E-2</v>
      </c>
      <c r="L5210" s="77">
        <v>0.9</v>
      </c>
      <c r="Q5210" s="106"/>
    </row>
    <row r="5211" spans="1:17" x14ac:dyDescent="0.25">
      <c r="A5211" t="s">
        <v>331</v>
      </c>
      <c r="B5211" s="23">
        <v>2018</v>
      </c>
      <c r="C5211" s="23" t="s">
        <v>1</v>
      </c>
      <c r="D5211" s="23" t="s">
        <v>56</v>
      </c>
      <c r="E5211" s="23" t="s">
        <v>275</v>
      </c>
      <c r="F5211" s="23" t="s">
        <v>276</v>
      </c>
      <c r="G5211" s="23" t="s">
        <v>492</v>
      </c>
      <c r="H5211" s="32" t="s">
        <v>356</v>
      </c>
      <c r="I5211" s="32" t="s">
        <v>55</v>
      </c>
      <c r="J5211" s="135">
        <v>29</v>
      </c>
      <c r="K5211" s="27">
        <v>0.44828000000000001</v>
      </c>
      <c r="L5211" s="77">
        <v>0.9</v>
      </c>
      <c r="Q5211" s="106"/>
    </row>
    <row r="5212" spans="1:17" x14ac:dyDescent="0.25">
      <c r="A5212" t="s">
        <v>331</v>
      </c>
      <c r="B5212" s="23">
        <v>2018</v>
      </c>
      <c r="C5212" s="23" t="s">
        <v>2</v>
      </c>
      <c r="D5212" s="23" t="s">
        <v>57</v>
      </c>
      <c r="E5212" s="23" t="s">
        <v>275</v>
      </c>
      <c r="F5212" s="23" t="s">
        <v>276</v>
      </c>
      <c r="G5212" s="23" t="s">
        <v>492</v>
      </c>
      <c r="H5212" s="32" t="s">
        <v>356</v>
      </c>
      <c r="I5212" s="32" t="s">
        <v>55</v>
      </c>
      <c r="J5212" s="135">
        <v>32</v>
      </c>
      <c r="K5212" s="27">
        <v>0.6875</v>
      </c>
      <c r="L5212" s="77">
        <v>0.9</v>
      </c>
      <c r="Q5212" s="106"/>
    </row>
    <row r="5213" spans="1:17" x14ac:dyDescent="0.25">
      <c r="A5213" t="s">
        <v>331</v>
      </c>
      <c r="B5213" s="23">
        <v>2018</v>
      </c>
      <c r="C5213" s="23" t="s">
        <v>3</v>
      </c>
      <c r="D5213" s="23" t="s">
        <v>58</v>
      </c>
      <c r="E5213" s="23" t="s">
        <v>275</v>
      </c>
      <c r="F5213" s="23" t="s">
        <v>276</v>
      </c>
      <c r="G5213" s="23" t="s">
        <v>492</v>
      </c>
      <c r="H5213" s="32" t="s">
        <v>356</v>
      </c>
      <c r="I5213" s="32" t="s">
        <v>55</v>
      </c>
      <c r="J5213" s="135">
        <v>27</v>
      </c>
      <c r="K5213" s="27">
        <v>0.22222</v>
      </c>
      <c r="L5213" s="77">
        <v>0.9</v>
      </c>
      <c r="Q5213" s="106"/>
    </row>
    <row r="5214" spans="1:17" x14ac:dyDescent="0.25">
      <c r="A5214" t="s">
        <v>331</v>
      </c>
      <c r="B5214" s="23">
        <v>2019</v>
      </c>
      <c r="C5214" s="23" t="s">
        <v>0</v>
      </c>
      <c r="D5214" s="23" t="s">
        <v>59</v>
      </c>
      <c r="E5214" s="23" t="s">
        <v>275</v>
      </c>
      <c r="F5214" s="23" t="s">
        <v>276</v>
      </c>
      <c r="G5214" s="23" t="s">
        <v>492</v>
      </c>
      <c r="H5214" s="32" t="s">
        <v>356</v>
      </c>
      <c r="I5214" s="32" t="s">
        <v>55</v>
      </c>
      <c r="J5214" s="135">
        <v>20</v>
      </c>
      <c r="K5214" s="27">
        <v>0.1</v>
      </c>
      <c r="L5214" s="77">
        <v>0.9</v>
      </c>
      <c r="Q5214" s="106"/>
    </row>
    <row r="5215" spans="1:17" x14ac:dyDescent="0.25">
      <c r="A5215" t="s">
        <v>331</v>
      </c>
      <c r="B5215" s="23">
        <v>2019</v>
      </c>
      <c r="C5215" s="23" t="s">
        <v>1</v>
      </c>
      <c r="D5215" s="23" t="s">
        <v>60</v>
      </c>
      <c r="E5215" s="23" t="s">
        <v>275</v>
      </c>
      <c r="F5215" s="23" t="s">
        <v>276</v>
      </c>
      <c r="G5215" s="23" t="s">
        <v>492</v>
      </c>
      <c r="H5215" s="32" t="s">
        <v>356</v>
      </c>
      <c r="I5215" s="32" t="s">
        <v>55</v>
      </c>
      <c r="J5215" s="135">
        <v>32</v>
      </c>
      <c r="K5215" s="27">
        <v>0.21875</v>
      </c>
      <c r="L5215" s="77">
        <v>0.9</v>
      </c>
      <c r="Q5215" s="106"/>
    </row>
    <row r="5216" spans="1:17" x14ac:dyDescent="0.25">
      <c r="A5216" t="s">
        <v>331</v>
      </c>
      <c r="B5216" s="23">
        <v>2019</v>
      </c>
      <c r="C5216" s="23" t="s">
        <v>2</v>
      </c>
      <c r="D5216" s="23" t="s">
        <v>61</v>
      </c>
      <c r="E5216" s="23" t="s">
        <v>275</v>
      </c>
      <c r="F5216" s="23" t="s">
        <v>276</v>
      </c>
      <c r="G5216" s="23" t="s">
        <v>492</v>
      </c>
      <c r="H5216" s="32" t="s">
        <v>356</v>
      </c>
      <c r="I5216" s="32" t="s">
        <v>55</v>
      </c>
      <c r="J5216" s="135">
        <v>30</v>
      </c>
      <c r="K5216" s="27">
        <v>0.2</v>
      </c>
      <c r="L5216" s="77">
        <v>0.9</v>
      </c>
      <c r="Q5216" s="106"/>
    </row>
    <row r="5217" spans="1:17" x14ac:dyDescent="0.25">
      <c r="A5217" t="s">
        <v>331</v>
      </c>
      <c r="B5217" s="23">
        <v>2019</v>
      </c>
      <c r="C5217" s="23" t="s">
        <v>3</v>
      </c>
      <c r="D5217" s="23" t="s">
        <v>62</v>
      </c>
      <c r="E5217" s="23" t="s">
        <v>275</v>
      </c>
      <c r="F5217" s="23" t="s">
        <v>276</v>
      </c>
      <c r="G5217" s="23" t="s">
        <v>492</v>
      </c>
      <c r="H5217" s="32" t="s">
        <v>356</v>
      </c>
      <c r="I5217" s="32" t="s">
        <v>55</v>
      </c>
      <c r="J5217" s="135">
        <v>38</v>
      </c>
      <c r="K5217" s="27">
        <v>0.10526000000000001</v>
      </c>
      <c r="L5217" s="77">
        <v>0.9</v>
      </c>
      <c r="Q5217" s="106"/>
    </row>
    <row r="5218" spans="1:17" x14ac:dyDescent="0.25">
      <c r="A5218" t="s">
        <v>331</v>
      </c>
      <c r="B5218" s="23">
        <v>2020</v>
      </c>
      <c r="C5218" s="23" t="s">
        <v>0</v>
      </c>
      <c r="D5218" s="23" t="s">
        <v>63</v>
      </c>
      <c r="E5218" s="23" t="s">
        <v>275</v>
      </c>
      <c r="F5218" s="23" t="s">
        <v>276</v>
      </c>
      <c r="G5218" s="23" t="s">
        <v>492</v>
      </c>
      <c r="H5218" s="32" t="s">
        <v>356</v>
      </c>
      <c r="I5218" s="32" t="s">
        <v>55</v>
      </c>
      <c r="J5218" s="135">
        <v>35</v>
      </c>
      <c r="K5218" s="27">
        <v>8.5709999999999995E-2</v>
      </c>
      <c r="L5218" s="77">
        <v>0.9</v>
      </c>
      <c r="Q5218" s="106"/>
    </row>
    <row r="5219" spans="1:17" x14ac:dyDescent="0.25">
      <c r="A5219" t="s">
        <v>331</v>
      </c>
      <c r="B5219" s="23">
        <v>2020</v>
      </c>
      <c r="C5219" s="23" t="s">
        <v>1</v>
      </c>
      <c r="D5219" s="23" t="s">
        <v>64</v>
      </c>
      <c r="E5219" s="23" t="s">
        <v>275</v>
      </c>
      <c r="F5219" s="23" t="s">
        <v>276</v>
      </c>
      <c r="G5219" s="23" t="s">
        <v>492</v>
      </c>
      <c r="H5219" s="32" t="s">
        <v>356</v>
      </c>
      <c r="I5219" s="32" t="s">
        <v>55</v>
      </c>
      <c r="J5219" s="135">
        <v>14</v>
      </c>
      <c r="K5219" s="27">
        <v>0.14285999999999999</v>
      </c>
      <c r="L5219" s="77">
        <v>0.9</v>
      </c>
      <c r="Q5219" s="106"/>
    </row>
    <row r="5220" spans="1:17" x14ac:dyDescent="0.25">
      <c r="A5220" t="s">
        <v>331</v>
      </c>
      <c r="B5220" s="23">
        <v>2020</v>
      </c>
      <c r="C5220" s="23" t="s">
        <v>2</v>
      </c>
      <c r="D5220" s="23" t="s">
        <v>65</v>
      </c>
      <c r="E5220" s="23" t="s">
        <v>275</v>
      </c>
      <c r="F5220" s="23" t="s">
        <v>276</v>
      </c>
      <c r="G5220" s="23" t="s">
        <v>492</v>
      </c>
      <c r="H5220" s="32" t="s">
        <v>356</v>
      </c>
      <c r="I5220" s="32" t="s">
        <v>55</v>
      </c>
      <c r="J5220" s="135">
        <v>27</v>
      </c>
      <c r="K5220" s="27">
        <v>0.22222</v>
      </c>
      <c r="L5220" s="77">
        <v>0.9</v>
      </c>
      <c r="Q5220" s="106"/>
    </row>
    <row r="5221" spans="1:17" x14ac:dyDescent="0.25">
      <c r="A5221" t="s">
        <v>331</v>
      </c>
      <c r="B5221" s="23">
        <v>2020</v>
      </c>
      <c r="C5221" s="23" t="s">
        <v>3</v>
      </c>
      <c r="D5221" s="23" t="s">
        <v>66</v>
      </c>
      <c r="E5221" s="23" t="s">
        <v>275</v>
      </c>
      <c r="F5221" s="23" t="s">
        <v>276</v>
      </c>
      <c r="G5221" s="23" t="s">
        <v>492</v>
      </c>
      <c r="H5221" s="32" t="s">
        <v>356</v>
      </c>
      <c r="I5221" s="32" t="s">
        <v>55</v>
      </c>
      <c r="J5221" s="135">
        <v>33</v>
      </c>
      <c r="K5221" s="27">
        <v>9.0910000000000005E-2</v>
      </c>
      <c r="L5221" s="77">
        <v>0.9</v>
      </c>
      <c r="Q5221" s="106"/>
    </row>
    <row r="5222" spans="1:17" x14ac:dyDescent="0.25">
      <c r="A5222" t="s">
        <v>331</v>
      </c>
      <c r="B5222" s="23">
        <v>2021</v>
      </c>
      <c r="C5222" s="23" t="s">
        <v>0</v>
      </c>
      <c r="D5222" s="23" t="s">
        <v>67</v>
      </c>
      <c r="E5222" s="23" t="s">
        <v>275</v>
      </c>
      <c r="F5222" s="23" t="s">
        <v>276</v>
      </c>
      <c r="G5222" s="23" t="s">
        <v>492</v>
      </c>
      <c r="H5222" s="32" t="s">
        <v>356</v>
      </c>
      <c r="I5222" s="32" t="s">
        <v>55</v>
      </c>
      <c r="J5222" s="135">
        <v>30</v>
      </c>
      <c r="K5222" s="27">
        <v>6.6669999999999993E-2</v>
      </c>
      <c r="L5222" s="77">
        <v>0.9</v>
      </c>
      <c r="Q5222" s="106"/>
    </row>
    <row r="5223" spans="1:17" x14ac:dyDescent="0.25">
      <c r="A5223" t="s">
        <v>331</v>
      </c>
      <c r="B5223" s="23">
        <v>2021</v>
      </c>
      <c r="C5223" s="23" t="s">
        <v>1</v>
      </c>
      <c r="D5223" s="23" t="s">
        <v>68</v>
      </c>
      <c r="E5223" s="23" t="s">
        <v>275</v>
      </c>
      <c r="F5223" s="23" t="s">
        <v>276</v>
      </c>
      <c r="G5223" s="23" t="s">
        <v>492</v>
      </c>
      <c r="H5223" s="32" t="s">
        <v>356</v>
      </c>
      <c r="I5223" s="32" t="s">
        <v>55</v>
      </c>
      <c r="J5223" s="135">
        <v>37</v>
      </c>
      <c r="K5223" s="27">
        <v>0.16216</v>
      </c>
      <c r="L5223" s="77">
        <v>0.9</v>
      </c>
      <c r="Q5223" s="106"/>
    </row>
    <row r="5224" spans="1:17" x14ac:dyDescent="0.25">
      <c r="A5224" t="s">
        <v>331</v>
      </c>
      <c r="B5224" s="23">
        <v>2021</v>
      </c>
      <c r="C5224" s="23" t="s">
        <v>2</v>
      </c>
      <c r="D5224" s="23" t="s">
        <v>69</v>
      </c>
      <c r="E5224" s="23" t="s">
        <v>275</v>
      </c>
      <c r="F5224" s="23" t="s">
        <v>276</v>
      </c>
      <c r="G5224" s="23" t="s">
        <v>492</v>
      </c>
      <c r="H5224" s="32" t="s">
        <v>356</v>
      </c>
      <c r="I5224" s="32" t="s">
        <v>55</v>
      </c>
      <c r="J5224" s="135">
        <v>36</v>
      </c>
      <c r="K5224" s="27">
        <v>5.5559999999999998E-2</v>
      </c>
      <c r="L5224" s="77">
        <v>0.9</v>
      </c>
      <c r="Q5224" s="106"/>
    </row>
    <row r="5225" spans="1:17" x14ac:dyDescent="0.25">
      <c r="A5225" t="s">
        <v>331</v>
      </c>
      <c r="B5225" s="23">
        <v>2021</v>
      </c>
      <c r="C5225" s="23" t="s">
        <v>3</v>
      </c>
      <c r="D5225" s="23" t="s">
        <v>70</v>
      </c>
      <c r="E5225" s="23" t="s">
        <v>275</v>
      </c>
      <c r="F5225" s="23" t="s">
        <v>276</v>
      </c>
      <c r="G5225" s="23" t="s">
        <v>492</v>
      </c>
      <c r="H5225" s="32" t="s">
        <v>356</v>
      </c>
      <c r="I5225" s="32" t="s">
        <v>55</v>
      </c>
      <c r="J5225" s="135">
        <v>46</v>
      </c>
      <c r="K5225" s="27">
        <v>0.1087</v>
      </c>
      <c r="L5225" s="77">
        <v>0.9</v>
      </c>
      <c r="Q5225" s="106"/>
    </row>
    <row r="5226" spans="1:17" x14ac:dyDescent="0.25">
      <c r="A5226" t="s">
        <v>331</v>
      </c>
      <c r="B5226" s="23">
        <v>2022</v>
      </c>
      <c r="C5226" s="23" t="s">
        <v>0</v>
      </c>
      <c r="D5226" s="23" t="s">
        <v>71</v>
      </c>
      <c r="E5226" s="23" t="s">
        <v>275</v>
      </c>
      <c r="F5226" s="23" t="s">
        <v>276</v>
      </c>
      <c r="G5226" s="23" t="s">
        <v>492</v>
      </c>
      <c r="H5226" s="32" t="s">
        <v>356</v>
      </c>
      <c r="I5226" s="32" t="s">
        <v>55</v>
      </c>
      <c r="J5226" s="135">
        <v>19</v>
      </c>
      <c r="K5226" s="27">
        <v>0.10526000000000001</v>
      </c>
      <c r="L5226" s="77">
        <v>0.9</v>
      </c>
      <c r="Q5226" s="106"/>
    </row>
    <row r="5227" spans="1:17" x14ac:dyDescent="0.25">
      <c r="A5227" t="s">
        <v>331</v>
      </c>
      <c r="B5227" s="23">
        <v>2022</v>
      </c>
      <c r="C5227" s="23" t="s">
        <v>1</v>
      </c>
      <c r="D5227" s="23" t="s">
        <v>72</v>
      </c>
      <c r="E5227" s="23" t="s">
        <v>275</v>
      </c>
      <c r="F5227" s="23" t="s">
        <v>276</v>
      </c>
      <c r="G5227" s="23" t="s">
        <v>492</v>
      </c>
      <c r="H5227" s="32" t="s">
        <v>356</v>
      </c>
      <c r="I5227" s="32" t="s">
        <v>55</v>
      </c>
      <c r="J5227" s="135">
        <v>39</v>
      </c>
      <c r="K5227" s="27">
        <v>0.10256</v>
      </c>
      <c r="L5227" s="77">
        <v>0.9</v>
      </c>
      <c r="Q5227" s="106"/>
    </row>
    <row r="5228" spans="1:17" x14ac:dyDescent="0.25">
      <c r="A5228" t="s">
        <v>331</v>
      </c>
      <c r="B5228" s="23">
        <v>2022</v>
      </c>
      <c r="C5228" s="23" t="s">
        <v>2</v>
      </c>
      <c r="D5228" s="23" t="s">
        <v>73</v>
      </c>
      <c r="E5228" s="23" t="s">
        <v>275</v>
      </c>
      <c r="F5228" s="23" t="s">
        <v>276</v>
      </c>
      <c r="G5228" s="23" t="s">
        <v>492</v>
      </c>
      <c r="H5228" s="32" t="s">
        <v>356</v>
      </c>
      <c r="I5228" s="32" t="s">
        <v>55</v>
      </c>
      <c r="J5228" s="135">
        <v>41</v>
      </c>
      <c r="K5228" s="27">
        <v>7.3169999999999999E-2</v>
      </c>
      <c r="L5228" s="77">
        <v>0.9</v>
      </c>
      <c r="Q5228" s="106"/>
    </row>
    <row r="5229" spans="1:17" x14ac:dyDescent="0.25">
      <c r="A5229" t="s">
        <v>331</v>
      </c>
      <c r="B5229" s="23">
        <v>2022</v>
      </c>
      <c r="C5229" s="23" t="s">
        <v>3</v>
      </c>
      <c r="D5229" s="23" t="s">
        <v>493</v>
      </c>
      <c r="E5229" s="23" t="s">
        <v>275</v>
      </c>
      <c r="F5229" s="23" t="s">
        <v>276</v>
      </c>
      <c r="G5229" s="23" t="s">
        <v>492</v>
      </c>
      <c r="H5229" s="32" t="s">
        <v>356</v>
      </c>
      <c r="I5229" s="32" t="s">
        <v>55</v>
      </c>
      <c r="J5229" s="135">
        <v>43</v>
      </c>
      <c r="K5229" s="27">
        <v>2.3259999999999999E-2</v>
      </c>
      <c r="L5229" s="77">
        <v>0.9</v>
      </c>
      <c r="Q5229" s="106"/>
    </row>
    <row r="5230" spans="1:17" x14ac:dyDescent="0.25">
      <c r="A5230" t="s">
        <v>331</v>
      </c>
      <c r="B5230" s="23">
        <v>2023</v>
      </c>
      <c r="C5230" s="23" t="s">
        <v>0</v>
      </c>
      <c r="D5230" s="23" t="s">
        <v>537</v>
      </c>
      <c r="E5230" s="23" t="s">
        <v>275</v>
      </c>
      <c r="F5230" s="23" t="s">
        <v>276</v>
      </c>
      <c r="G5230" s="23" t="s">
        <v>492</v>
      </c>
      <c r="H5230" s="32" t="s">
        <v>356</v>
      </c>
      <c r="I5230" s="32" t="s">
        <v>55</v>
      </c>
      <c r="J5230" s="135">
        <v>42</v>
      </c>
      <c r="K5230" s="27">
        <v>4.7620000000000003E-2</v>
      </c>
      <c r="L5230" s="77">
        <v>0.9</v>
      </c>
      <c r="Q5230" s="106"/>
    </row>
    <row r="5231" spans="1:17" x14ac:dyDescent="0.25">
      <c r="A5231" t="s">
        <v>331</v>
      </c>
      <c r="B5231" s="23">
        <v>2018</v>
      </c>
      <c r="C5231" s="23" t="s">
        <v>0</v>
      </c>
      <c r="D5231" s="23" t="s">
        <v>54</v>
      </c>
      <c r="E5231" s="23" t="s">
        <v>277</v>
      </c>
      <c r="F5231" s="23" t="s">
        <v>278</v>
      </c>
      <c r="G5231" s="23" t="s">
        <v>492</v>
      </c>
      <c r="H5231" s="32" t="s">
        <v>360</v>
      </c>
      <c r="I5231" s="32" t="s">
        <v>55</v>
      </c>
      <c r="J5231" s="135">
        <v>119</v>
      </c>
      <c r="K5231" s="27">
        <v>0.96638999999999997</v>
      </c>
      <c r="L5231" s="77">
        <v>0.9</v>
      </c>
      <c r="Q5231" s="106"/>
    </row>
    <row r="5232" spans="1:17" x14ac:dyDescent="0.25">
      <c r="A5232" t="s">
        <v>331</v>
      </c>
      <c r="B5232" s="23">
        <v>2018</v>
      </c>
      <c r="C5232" s="23" t="s">
        <v>1</v>
      </c>
      <c r="D5232" s="23" t="s">
        <v>56</v>
      </c>
      <c r="E5232" s="23" t="s">
        <v>277</v>
      </c>
      <c r="F5232" s="23" t="s">
        <v>278</v>
      </c>
      <c r="G5232" s="23" t="s">
        <v>492</v>
      </c>
      <c r="H5232" s="32" t="s">
        <v>360</v>
      </c>
      <c r="I5232" s="32" t="s">
        <v>55</v>
      </c>
      <c r="J5232" s="135">
        <v>144</v>
      </c>
      <c r="K5232" s="27">
        <v>0.98611000000000004</v>
      </c>
      <c r="L5232" s="77">
        <v>0.9</v>
      </c>
      <c r="Q5232" s="106"/>
    </row>
    <row r="5233" spans="1:17" x14ac:dyDescent="0.25">
      <c r="A5233" t="s">
        <v>331</v>
      </c>
      <c r="B5233" s="23">
        <v>2018</v>
      </c>
      <c r="C5233" s="23" t="s">
        <v>2</v>
      </c>
      <c r="D5233" s="23" t="s">
        <v>57</v>
      </c>
      <c r="E5233" s="23" t="s">
        <v>277</v>
      </c>
      <c r="F5233" s="23" t="s">
        <v>278</v>
      </c>
      <c r="G5233" s="23" t="s">
        <v>492</v>
      </c>
      <c r="H5233" s="32" t="s">
        <v>360</v>
      </c>
      <c r="I5233" s="32" t="s">
        <v>55</v>
      </c>
      <c r="J5233" s="135">
        <v>130</v>
      </c>
      <c r="K5233" s="27">
        <v>1</v>
      </c>
      <c r="L5233" s="77">
        <v>0.9</v>
      </c>
      <c r="Q5233" s="106"/>
    </row>
    <row r="5234" spans="1:17" x14ac:dyDescent="0.25">
      <c r="A5234" t="s">
        <v>331</v>
      </c>
      <c r="B5234" s="23">
        <v>2018</v>
      </c>
      <c r="C5234" s="23" t="s">
        <v>3</v>
      </c>
      <c r="D5234" s="23" t="s">
        <v>58</v>
      </c>
      <c r="E5234" s="23" t="s">
        <v>277</v>
      </c>
      <c r="F5234" s="23" t="s">
        <v>278</v>
      </c>
      <c r="G5234" s="23" t="s">
        <v>492</v>
      </c>
      <c r="H5234" s="32" t="s">
        <v>360</v>
      </c>
      <c r="I5234" s="32" t="s">
        <v>55</v>
      </c>
      <c r="J5234" s="135">
        <v>125</v>
      </c>
      <c r="K5234" s="27">
        <v>0.97599999999999998</v>
      </c>
      <c r="L5234" s="77">
        <v>0.9</v>
      </c>
      <c r="Q5234" s="106"/>
    </row>
    <row r="5235" spans="1:17" x14ac:dyDescent="0.25">
      <c r="A5235" t="s">
        <v>331</v>
      </c>
      <c r="B5235" s="23">
        <v>2019</v>
      </c>
      <c r="C5235" s="23" t="s">
        <v>0</v>
      </c>
      <c r="D5235" s="23" t="s">
        <v>59</v>
      </c>
      <c r="E5235" s="23" t="s">
        <v>277</v>
      </c>
      <c r="F5235" s="23" t="s">
        <v>278</v>
      </c>
      <c r="G5235" s="23" t="s">
        <v>492</v>
      </c>
      <c r="H5235" s="32" t="s">
        <v>360</v>
      </c>
      <c r="I5235" s="32" t="s">
        <v>55</v>
      </c>
      <c r="J5235" s="135">
        <v>145</v>
      </c>
      <c r="K5235" s="27">
        <v>0.95172000000000001</v>
      </c>
      <c r="L5235" s="77">
        <v>0.9</v>
      </c>
      <c r="Q5235" s="106"/>
    </row>
    <row r="5236" spans="1:17" x14ac:dyDescent="0.25">
      <c r="A5236" t="s">
        <v>331</v>
      </c>
      <c r="B5236" s="23">
        <v>2019</v>
      </c>
      <c r="C5236" s="23" t="s">
        <v>1</v>
      </c>
      <c r="D5236" s="23" t="s">
        <v>60</v>
      </c>
      <c r="E5236" s="23" t="s">
        <v>277</v>
      </c>
      <c r="F5236" s="23" t="s">
        <v>278</v>
      </c>
      <c r="G5236" s="23" t="s">
        <v>492</v>
      </c>
      <c r="H5236" s="32" t="s">
        <v>360</v>
      </c>
      <c r="I5236" s="32" t="s">
        <v>55</v>
      </c>
      <c r="J5236" s="135">
        <v>163</v>
      </c>
      <c r="K5236" s="27">
        <v>0.99387000000000003</v>
      </c>
      <c r="L5236" s="77">
        <v>0.9</v>
      </c>
      <c r="Q5236" s="106"/>
    </row>
    <row r="5237" spans="1:17" x14ac:dyDescent="0.25">
      <c r="A5237" t="s">
        <v>331</v>
      </c>
      <c r="B5237" s="23">
        <v>2019</v>
      </c>
      <c r="C5237" s="23" t="s">
        <v>2</v>
      </c>
      <c r="D5237" s="23" t="s">
        <v>61</v>
      </c>
      <c r="E5237" s="23" t="s">
        <v>277</v>
      </c>
      <c r="F5237" s="23" t="s">
        <v>278</v>
      </c>
      <c r="G5237" s="23" t="s">
        <v>492</v>
      </c>
      <c r="H5237" s="32" t="s">
        <v>360</v>
      </c>
      <c r="I5237" s="32" t="s">
        <v>55</v>
      </c>
      <c r="J5237" s="135">
        <v>127</v>
      </c>
      <c r="K5237" s="27">
        <v>0.97638000000000003</v>
      </c>
      <c r="L5237" s="77">
        <v>0.9</v>
      </c>
      <c r="Q5237" s="106"/>
    </row>
    <row r="5238" spans="1:17" x14ac:dyDescent="0.25">
      <c r="A5238" t="s">
        <v>331</v>
      </c>
      <c r="B5238" s="23">
        <v>2019</v>
      </c>
      <c r="C5238" s="23" t="s">
        <v>3</v>
      </c>
      <c r="D5238" s="23" t="s">
        <v>62</v>
      </c>
      <c r="E5238" s="23" t="s">
        <v>277</v>
      </c>
      <c r="F5238" s="23" t="s">
        <v>278</v>
      </c>
      <c r="G5238" s="23" t="s">
        <v>492</v>
      </c>
      <c r="H5238" s="32" t="s">
        <v>360</v>
      </c>
      <c r="I5238" s="32" t="s">
        <v>55</v>
      </c>
      <c r="J5238" s="135">
        <v>129</v>
      </c>
      <c r="K5238" s="27">
        <v>0.98450000000000004</v>
      </c>
      <c r="L5238" s="77">
        <v>0.9</v>
      </c>
      <c r="Q5238" s="106"/>
    </row>
    <row r="5239" spans="1:17" x14ac:dyDescent="0.25">
      <c r="A5239" t="s">
        <v>331</v>
      </c>
      <c r="B5239" s="23">
        <v>2020</v>
      </c>
      <c r="C5239" s="23" t="s">
        <v>0</v>
      </c>
      <c r="D5239" s="23" t="s">
        <v>63</v>
      </c>
      <c r="E5239" s="23" t="s">
        <v>277</v>
      </c>
      <c r="F5239" s="23" t="s">
        <v>278</v>
      </c>
      <c r="G5239" s="23" t="s">
        <v>492</v>
      </c>
      <c r="H5239" s="32" t="s">
        <v>360</v>
      </c>
      <c r="I5239" s="32" t="s">
        <v>55</v>
      </c>
      <c r="J5239" s="135">
        <v>100</v>
      </c>
      <c r="K5239" s="27">
        <v>0.97</v>
      </c>
      <c r="L5239" s="77">
        <v>0.9</v>
      </c>
      <c r="Q5239" s="106"/>
    </row>
    <row r="5240" spans="1:17" x14ac:dyDescent="0.25">
      <c r="A5240" t="s">
        <v>331</v>
      </c>
      <c r="B5240" s="23">
        <v>2020</v>
      </c>
      <c r="C5240" s="23" t="s">
        <v>1</v>
      </c>
      <c r="D5240" s="23" t="s">
        <v>64</v>
      </c>
      <c r="E5240" s="23" t="s">
        <v>277</v>
      </c>
      <c r="F5240" s="23" t="s">
        <v>278</v>
      </c>
      <c r="G5240" s="23" t="s">
        <v>492</v>
      </c>
      <c r="H5240" s="32" t="s">
        <v>360</v>
      </c>
      <c r="I5240" s="32" t="s">
        <v>55</v>
      </c>
      <c r="J5240" s="135">
        <v>54</v>
      </c>
      <c r="K5240" s="27">
        <v>1</v>
      </c>
      <c r="L5240" s="77">
        <v>0.9</v>
      </c>
      <c r="Q5240" s="106"/>
    </row>
    <row r="5241" spans="1:17" x14ac:dyDescent="0.25">
      <c r="A5241" t="s">
        <v>331</v>
      </c>
      <c r="B5241" s="23">
        <v>2020</v>
      </c>
      <c r="C5241" s="23" t="s">
        <v>2</v>
      </c>
      <c r="D5241" s="23" t="s">
        <v>65</v>
      </c>
      <c r="E5241" s="23" t="s">
        <v>277</v>
      </c>
      <c r="F5241" s="23" t="s">
        <v>278</v>
      </c>
      <c r="G5241" s="23" t="s">
        <v>492</v>
      </c>
      <c r="H5241" s="32" t="s">
        <v>360</v>
      </c>
      <c r="I5241" s="32" t="s">
        <v>55</v>
      </c>
      <c r="J5241" s="135">
        <v>81</v>
      </c>
      <c r="K5241" s="27">
        <v>0.98765000000000003</v>
      </c>
      <c r="L5241" s="77">
        <v>0.9</v>
      </c>
      <c r="Q5241" s="106"/>
    </row>
    <row r="5242" spans="1:17" x14ac:dyDescent="0.25">
      <c r="A5242" t="s">
        <v>331</v>
      </c>
      <c r="B5242" s="23">
        <v>2020</v>
      </c>
      <c r="C5242" s="23" t="s">
        <v>3</v>
      </c>
      <c r="D5242" s="23" t="s">
        <v>66</v>
      </c>
      <c r="E5242" s="23" t="s">
        <v>277</v>
      </c>
      <c r="F5242" s="23" t="s">
        <v>278</v>
      </c>
      <c r="G5242" s="23" t="s">
        <v>492</v>
      </c>
      <c r="H5242" s="32" t="s">
        <v>360</v>
      </c>
      <c r="I5242" s="32" t="s">
        <v>55</v>
      </c>
      <c r="J5242" s="135">
        <v>106</v>
      </c>
      <c r="K5242" s="27">
        <v>0.99056999999999995</v>
      </c>
      <c r="L5242" s="77">
        <v>0.9</v>
      </c>
      <c r="Q5242" s="106"/>
    </row>
    <row r="5243" spans="1:17" x14ac:dyDescent="0.25">
      <c r="A5243" t="s">
        <v>331</v>
      </c>
      <c r="B5243" s="23">
        <v>2021</v>
      </c>
      <c r="C5243" s="23" t="s">
        <v>0</v>
      </c>
      <c r="D5243" s="23" t="s">
        <v>67</v>
      </c>
      <c r="E5243" s="23" t="s">
        <v>277</v>
      </c>
      <c r="F5243" s="23" t="s">
        <v>278</v>
      </c>
      <c r="G5243" s="23" t="s">
        <v>492</v>
      </c>
      <c r="H5243" s="32" t="s">
        <v>360</v>
      </c>
      <c r="I5243" s="32" t="s">
        <v>55</v>
      </c>
      <c r="J5243" s="135">
        <v>101</v>
      </c>
      <c r="K5243" s="27">
        <v>0.99009999999999998</v>
      </c>
      <c r="L5243" s="77">
        <v>0.9</v>
      </c>
      <c r="Q5243" s="106"/>
    </row>
    <row r="5244" spans="1:17" x14ac:dyDescent="0.25">
      <c r="A5244" t="s">
        <v>331</v>
      </c>
      <c r="B5244" s="23">
        <v>2021</v>
      </c>
      <c r="C5244" s="23" t="s">
        <v>1</v>
      </c>
      <c r="D5244" s="23" t="s">
        <v>68</v>
      </c>
      <c r="E5244" s="23" t="s">
        <v>277</v>
      </c>
      <c r="F5244" s="23" t="s">
        <v>278</v>
      </c>
      <c r="G5244" s="23" t="s">
        <v>492</v>
      </c>
      <c r="H5244" s="32" t="s">
        <v>360</v>
      </c>
      <c r="I5244" s="32" t="s">
        <v>55</v>
      </c>
      <c r="J5244" s="135">
        <v>129</v>
      </c>
      <c r="K5244" s="27">
        <v>0.99224999999999997</v>
      </c>
      <c r="L5244" s="77">
        <v>0.9</v>
      </c>
      <c r="Q5244" s="106"/>
    </row>
    <row r="5245" spans="1:17" x14ac:dyDescent="0.25">
      <c r="A5245" t="s">
        <v>331</v>
      </c>
      <c r="B5245" s="23">
        <v>2021</v>
      </c>
      <c r="C5245" s="23" t="s">
        <v>2</v>
      </c>
      <c r="D5245" s="23" t="s">
        <v>69</v>
      </c>
      <c r="E5245" s="23" t="s">
        <v>277</v>
      </c>
      <c r="F5245" s="23" t="s">
        <v>278</v>
      </c>
      <c r="G5245" s="23" t="s">
        <v>492</v>
      </c>
      <c r="H5245" s="32" t="s">
        <v>360</v>
      </c>
      <c r="I5245" s="32" t="s">
        <v>55</v>
      </c>
      <c r="J5245" s="135">
        <v>138</v>
      </c>
      <c r="K5245" s="27">
        <v>0.99275000000000002</v>
      </c>
      <c r="L5245" s="77">
        <v>0.9</v>
      </c>
      <c r="Q5245" s="106"/>
    </row>
    <row r="5246" spans="1:17" x14ac:dyDescent="0.25">
      <c r="A5246" t="s">
        <v>331</v>
      </c>
      <c r="B5246" s="23">
        <v>2021</v>
      </c>
      <c r="C5246" s="23" t="s">
        <v>3</v>
      </c>
      <c r="D5246" s="23" t="s">
        <v>70</v>
      </c>
      <c r="E5246" s="23" t="s">
        <v>277</v>
      </c>
      <c r="F5246" s="23" t="s">
        <v>278</v>
      </c>
      <c r="G5246" s="23" t="s">
        <v>492</v>
      </c>
      <c r="H5246" s="32" t="s">
        <v>360</v>
      </c>
      <c r="I5246" s="32" t="s">
        <v>55</v>
      </c>
      <c r="J5246" s="135">
        <v>139</v>
      </c>
      <c r="K5246" s="27">
        <v>0.97121999999999997</v>
      </c>
      <c r="L5246" s="77">
        <v>0.9</v>
      </c>
      <c r="Q5246" s="106"/>
    </row>
    <row r="5247" spans="1:17" x14ac:dyDescent="0.25">
      <c r="A5247" t="s">
        <v>331</v>
      </c>
      <c r="B5247" s="23">
        <v>2022</v>
      </c>
      <c r="C5247" s="23" t="s">
        <v>0</v>
      </c>
      <c r="D5247" s="23" t="s">
        <v>71</v>
      </c>
      <c r="E5247" s="23" t="s">
        <v>277</v>
      </c>
      <c r="F5247" s="23" t="s">
        <v>278</v>
      </c>
      <c r="G5247" s="23" t="s">
        <v>492</v>
      </c>
      <c r="H5247" s="32" t="s">
        <v>360</v>
      </c>
      <c r="I5247" s="32" t="s">
        <v>55</v>
      </c>
      <c r="J5247" s="135">
        <v>152</v>
      </c>
      <c r="K5247" s="27">
        <v>0.98026000000000002</v>
      </c>
      <c r="L5247" s="77">
        <v>0.9</v>
      </c>
      <c r="Q5247" s="106"/>
    </row>
    <row r="5248" spans="1:17" x14ac:dyDescent="0.25">
      <c r="A5248" t="s">
        <v>331</v>
      </c>
      <c r="B5248" s="23">
        <v>2022</v>
      </c>
      <c r="C5248" s="23" t="s">
        <v>1</v>
      </c>
      <c r="D5248" s="23" t="s">
        <v>72</v>
      </c>
      <c r="E5248" s="23" t="s">
        <v>277</v>
      </c>
      <c r="F5248" s="23" t="s">
        <v>278</v>
      </c>
      <c r="G5248" s="23" t="s">
        <v>492</v>
      </c>
      <c r="H5248" s="32" t="s">
        <v>360</v>
      </c>
      <c r="I5248" s="32" t="s">
        <v>55</v>
      </c>
      <c r="J5248" s="135">
        <v>163</v>
      </c>
      <c r="K5248" s="27">
        <v>0.96318999999999999</v>
      </c>
      <c r="L5248" s="77">
        <v>0.9</v>
      </c>
      <c r="Q5248" s="106"/>
    </row>
    <row r="5249" spans="1:17" x14ac:dyDescent="0.25">
      <c r="A5249" t="s">
        <v>331</v>
      </c>
      <c r="B5249" s="23">
        <v>2022</v>
      </c>
      <c r="C5249" s="23" t="s">
        <v>2</v>
      </c>
      <c r="D5249" s="23" t="s">
        <v>73</v>
      </c>
      <c r="E5249" s="23" t="s">
        <v>277</v>
      </c>
      <c r="F5249" s="23" t="s">
        <v>278</v>
      </c>
      <c r="G5249" s="23" t="s">
        <v>492</v>
      </c>
      <c r="H5249" s="32" t="s">
        <v>360</v>
      </c>
      <c r="I5249" s="32" t="s">
        <v>55</v>
      </c>
      <c r="J5249" s="135">
        <v>174</v>
      </c>
      <c r="K5249" s="27">
        <v>0.97701000000000005</v>
      </c>
      <c r="L5249" s="77">
        <v>0.9</v>
      </c>
      <c r="Q5249" s="106"/>
    </row>
    <row r="5250" spans="1:17" x14ac:dyDescent="0.25">
      <c r="A5250" t="s">
        <v>331</v>
      </c>
      <c r="B5250" s="23">
        <v>2022</v>
      </c>
      <c r="C5250" s="23" t="s">
        <v>3</v>
      </c>
      <c r="D5250" s="23" t="s">
        <v>493</v>
      </c>
      <c r="E5250" s="23" t="s">
        <v>277</v>
      </c>
      <c r="F5250" s="23" t="s">
        <v>278</v>
      </c>
      <c r="G5250" s="23" t="s">
        <v>492</v>
      </c>
      <c r="H5250" s="32" t="s">
        <v>360</v>
      </c>
      <c r="I5250" s="32" t="s">
        <v>55</v>
      </c>
      <c r="J5250" s="135">
        <v>180</v>
      </c>
      <c r="K5250" s="27">
        <v>0.92778000000000005</v>
      </c>
      <c r="L5250" s="77">
        <v>0.9</v>
      </c>
      <c r="Q5250" s="106"/>
    </row>
    <row r="5251" spans="1:17" x14ac:dyDescent="0.25">
      <c r="A5251" t="s">
        <v>331</v>
      </c>
      <c r="B5251" s="23">
        <v>2023</v>
      </c>
      <c r="C5251" s="23" t="s">
        <v>0</v>
      </c>
      <c r="D5251" s="23" t="s">
        <v>537</v>
      </c>
      <c r="E5251" s="23" t="s">
        <v>277</v>
      </c>
      <c r="F5251" s="23" t="s">
        <v>278</v>
      </c>
      <c r="G5251" s="23" t="s">
        <v>492</v>
      </c>
      <c r="H5251" s="32" t="s">
        <v>360</v>
      </c>
      <c r="I5251" s="32" t="s">
        <v>55</v>
      </c>
      <c r="J5251" s="135">
        <v>158</v>
      </c>
      <c r="K5251" s="27">
        <v>0.93671000000000004</v>
      </c>
      <c r="L5251" s="77">
        <v>0.9</v>
      </c>
      <c r="Q5251" s="106"/>
    </row>
    <row r="5252" spans="1:17" x14ac:dyDescent="0.25">
      <c r="A5252" t="s">
        <v>331</v>
      </c>
      <c r="B5252" s="23">
        <v>2018</v>
      </c>
      <c r="C5252" s="23" t="s">
        <v>0</v>
      </c>
      <c r="D5252" s="23" t="s">
        <v>54</v>
      </c>
      <c r="E5252" s="23" t="s">
        <v>279</v>
      </c>
      <c r="F5252" s="23" t="s">
        <v>280</v>
      </c>
      <c r="G5252" s="23" t="s">
        <v>492</v>
      </c>
      <c r="H5252" s="32" t="s">
        <v>354</v>
      </c>
      <c r="I5252" s="32" t="s">
        <v>55</v>
      </c>
      <c r="J5252" s="135">
        <v>192</v>
      </c>
      <c r="K5252" s="27">
        <v>0.18229000000000001</v>
      </c>
      <c r="L5252" s="77">
        <v>0.9</v>
      </c>
      <c r="Q5252" s="106"/>
    </row>
    <row r="5253" spans="1:17" x14ac:dyDescent="0.25">
      <c r="A5253" t="s">
        <v>331</v>
      </c>
      <c r="B5253" s="23">
        <v>2018</v>
      </c>
      <c r="C5253" s="23" t="s">
        <v>1</v>
      </c>
      <c r="D5253" s="23" t="s">
        <v>56</v>
      </c>
      <c r="E5253" s="23" t="s">
        <v>279</v>
      </c>
      <c r="F5253" s="23" t="s">
        <v>280</v>
      </c>
      <c r="G5253" s="23" t="s">
        <v>492</v>
      </c>
      <c r="H5253" s="32" t="s">
        <v>354</v>
      </c>
      <c r="I5253" s="32" t="s">
        <v>55</v>
      </c>
      <c r="J5253" s="135">
        <v>215</v>
      </c>
      <c r="K5253" s="27">
        <v>0.18140000000000001</v>
      </c>
      <c r="L5253" s="77">
        <v>0.9</v>
      </c>
      <c r="Q5253" s="106"/>
    </row>
    <row r="5254" spans="1:17" x14ac:dyDescent="0.25">
      <c r="A5254" t="s">
        <v>331</v>
      </c>
      <c r="B5254" s="23">
        <v>2018</v>
      </c>
      <c r="C5254" s="23" t="s">
        <v>2</v>
      </c>
      <c r="D5254" s="23" t="s">
        <v>57</v>
      </c>
      <c r="E5254" s="23" t="s">
        <v>279</v>
      </c>
      <c r="F5254" s="23" t="s">
        <v>280</v>
      </c>
      <c r="G5254" s="23" t="s">
        <v>492</v>
      </c>
      <c r="H5254" s="32" t="s">
        <v>354</v>
      </c>
      <c r="I5254" s="32" t="s">
        <v>55</v>
      </c>
      <c r="J5254" s="135">
        <v>207</v>
      </c>
      <c r="K5254" s="27">
        <v>0.32367000000000001</v>
      </c>
      <c r="L5254" s="77">
        <v>0.9</v>
      </c>
      <c r="Q5254" s="106"/>
    </row>
    <row r="5255" spans="1:17" x14ac:dyDescent="0.25">
      <c r="A5255" t="s">
        <v>331</v>
      </c>
      <c r="B5255" s="23">
        <v>2018</v>
      </c>
      <c r="C5255" s="23" t="s">
        <v>3</v>
      </c>
      <c r="D5255" s="23" t="s">
        <v>58</v>
      </c>
      <c r="E5255" s="23" t="s">
        <v>279</v>
      </c>
      <c r="F5255" s="23" t="s">
        <v>280</v>
      </c>
      <c r="G5255" s="23" t="s">
        <v>492</v>
      </c>
      <c r="H5255" s="32" t="s">
        <v>354</v>
      </c>
      <c r="I5255" s="32" t="s">
        <v>55</v>
      </c>
      <c r="J5255" s="135">
        <v>209</v>
      </c>
      <c r="K5255" s="27">
        <v>3.8280000000000002E-2</v>
      </c>
      <c r="L5255" s="77">
        <v>0.9</v>
      </c>
      <c r="Q5255" s="106"/>
    </row>
    <row r="5256" spans="1:17" x14ac:dyDescent="0.25">
      <c r="A5256" t="s">
        <v>331</v>
      </c>
      <c r="B5256" s="23">
        <v>2019</v>
      </c>
      <c r="C5256" s="23" t="s">
        <v>0</v>
      </c>
      <c r="D5256" s="23" t="s">
        <v>59</v>
      </c>
      <c r="E5256" s="23" t="s">
        <v>279</v>
      </c>
      <c r="F5256" s="23" t="s">
        <v>280</v>
      </c>
      <c r="G5256" s="23" t="s">
        <v>492</v>
      </c>
      <c r="H5256" s="32" t="s">
        <v>354</v>
      </c>
      <c r="I5256" s="32" t="s">
        <v>55</v>
      </c>
      <c r="J5256" s="135">
        <v>184</v>
      </c>
      <c r="K5256" s="27">
        <v>4.8910000000000002E-2</v>
      </c>
      <c r="L5256" s="77">
        <v>0.9</v>
      </c>
      <c r="Q5256" s="106"/>
    </row>
    <row r="5257" spans="1:17" x14ac:dyDescent="0.25">
      <c r="A5257" t="s">
        <v>331</v>
      </c>
      <c r="B5257" s="23">
        <v>2019</v>
      </c>
      <c r="C5257" s="23" t="s">
        <v>1</v>
      </c>
      <c r="D5257" s="23" t="s">
        <v>60</v>
      </c>
      <c r="E5257" s="23" t="s">
        <v>279</v>
      </c>
      <c r="F5257" s="23" t="s">
        <v>280</v>
      </c>
      <c r="G5257" s="23" t="s">
        <v>492</v>
      </c>
      <c r="H5257" s="32" t="s">
        <v>354</v>
      </c>
      <c r="I5257" s="32" t="s">
        <v>55</v>
      </c>
      <c r="J5257" s="135">
        <v>211</v>
      </c>
      <c r="K5257" s="27">
        <v>9.0050000000000005E-2</v>
      </c>
      <c r="L5257" s="77">
        <v>0.9</v>
      </c>
      <c r="Q5257" s="106"/>
    </row>
    <row r="5258" spans="1:17" x14ac:dyDescent="0.25">
      <c r="A5258" t="s">
        <v>331</v>
      </c>
      <c r="B5258" s="23">
        <v>2019</v>
      </c>
      <c r="C5258" s="23" t="s">
        <v>2</v>
      </c>
      <c r="D5258" s="23" t="s">
        <v>61</v>
      </c>
      <c r="E5258" s="23" t="s">
        <v>279</v>
      </c>
      <c r="F5258" s="23" t="s">
        <v>280</v>
      </c>
      <c r="G5258" s="23" t="s">
        <v>492</v>
      </c>
      <c r="H5258" s="32" t="s">
        <v>354</v>
      </c>
      <c r="I5258" s="32" t="s">
        <v>55</v>
      </c>
      <c r="J5258" s="135">
        <v>212</v>
      </c>
      <c r="K5258" s="27">
        <v>0.10849</v>
      </c>
      <c r="L5258" s="77">
        <v>0.9</v>
      </c>
      <c r="Q5258" s="106"/>
    </row>
    <row r="5259" spans="1:17" x14ac:dyDescent="0.25">
      <c r="A5259" t="s">
        <v>331</v>
      </c>
      <c r="B5259" s="23">
        <v>2019</v>
      </c>
      <c r="C5259" s="23" t="s">
        <v>3</v>
      </c>
      <c r="D5259" s="23" t="s">
        <v>62</v>
      </c>
      <c r="E5259" s="23" t="s">
        <v>279</v>
      </c>
      <c r="F5259" s="23" t="s">
        <v>280</v>
      </c>
      <c r="G5259" s="23" t="s">
        <v>492</v>
      </c>
      <c r="H5259" s="32" t="s">
        <v>354</v>
      </c>
      <c r="I5259" s="32" t="s">
        <v>55</v>
      </c>
      <c r="J5259" s="135">
        <v>221</v>
      </c>
      <c r="K5259" s="27">
        <v>5.8819999999999997E-2</v>
      </c>
      <c r="L5259" s="77">
        <v>0.9</v>
      </c>
      <c r="Q5259" s="106"/>
    </row>
    <row r="5260" spans="1:17" x14ac:dyDescent="0.25">
      <c r="A5260" t="s">
        <v>331</v>
      </c>
      <c r="B5260" s="23">
        <v>2020</v>
      </c>
      <c r="C5260" s="23" t="s">
        <v>0</v>
      </c>
      <c r="D5260" s="23" t="s">
        <v>63</v>
      </c>
      <c r="E5260" s="23" t="s">
        <v>279</v>
      </c>
      <c r="F5260" s="23" t="s">
        <v>280</v>
      </c>
      <c r="G5260" s="23" t="s">
        <v>492</v>
      </c>
      <c r="H5260" s="32" t="s">
        <v>354</v>
      </c>
      <c r="I5260" s="32" t="s">
        <v>55</v>
      </c>
      <c r="J5260" s="135">
        <v>177</v>
      </c>
      <c r="K5260" s="27">
        <v>0.44068000000000002</v>
      </c>
      <c r="L5260" s="77">
        <v>0.9</v>
      </c>
      <c r="Q5260" s="106"/>
    </row>
    <row r="5261" spans="1:17" x14ac:dyDescent="0.25">
      <c r="A5261" t="s">
        <v>331</v>
      </c>
      <c r="B5261" s="23">
        <v>2020</v>
      </c>
      <c r="C5261" s="23" t="s">
        <v>1</v>
      </c>
      <c r="D5261" s="23" t="s">
        <v>64</v>
      </c>
      <c r="E5261" s="23" t="s">
        <v>279</v>
      </c>
      <c r="F5261" s="23" t="s">
        <v>280</v>
      </c>
      <c r="G5261" s="23" t="s">
        <v>492</v>
      </c>
      <c r="H5261" s="32" t="s">
        <v>354</v>
      </c>
      <c r="I5261" s="32" t="s">
        <v>55</v>
      </c>
      <c r="J5261" s="135">
        <v>123</v>
      </c>
      <c r="K5261" s="27">
        <v>0.19511999999999999</v>
      </c>
      <c r="L5261" s="77">
        <v>0.9</v>
      </c>
      <c r="Q5261" s="106"/>
    </row>
    <row r="5262" spans="1:17" x14ac:dyDescent="0.25">
      <c r="A5262" t="s">
        <v>331</v>
      </c>
      <c r="B5262" s="23">
        <v>2020</v>
      </c>
      <c r="C5262" s="23" t="s">
        <v>2</v>
      </c>
      <c r="D5262" s="23" t="s">
        <v>65</v>
      </c>
      <c r="E5262" s="23" t="s">
        <v>279</v>
      </c>
      <c r="F5262" s="23" t="s">
        <v>280</v>
      </c>
      <c r="G5262" s="23" t="s">
        <v>492</v>
      </c>
      <c r="H5262" s="32" t="s">
        <v>354</v>
      </c>
      <c r="I5262" s="32" t="s">
        <v>55</v>
      </c>
      <c r="J5262" s="135">
        <v>122</v>
      </c>
      <c r="K5262" s="27">
        <v>0.14754</v>
      </c>
      <c r="L5262" s="77">
        <v>0.9</v>
      </c>
      <c r="Q5262" s="106"/>
    </row>
    <row r="5263" spans="1:17" x14ac:dyDescent="0.25">
      <c r="A5263" t="s">
        <v>331</v>
      </c>
      <c r="B5263" s="23">
        <v>2020</v>
      </c>
      <c r="C5263" s="23" t="s">
        <v>3</v>
      </c>
      <c r="D5263" s="23" t="s">
        <v>66</v>
      </c>
      <c r="E5263" s="23" t="s">
        <v>279</v>
      </c>
      <c r="F5263" s="23" t="s">
        <v>280</v>
      </c>
      <c r="G5263" s="23" t="s">
        <v>492</v>
      </c>
      <c r="H5263" s="32" t="s">
        <v>354</v>
      </c>
      <c r="I5263" s="32" t="s">
        <v>55</v>
      </c>
      <c r="J5263" s="135">
        <v>181</v>
      </c>
      <c r="K5263" s="27">
        <v>0.42541000000000001</v>
      </c>
      <c r="L5263" s="77">
        <v>0.9</v>
      </c>
      <c r="Q5263" s="106"/>
    </row>
    <row r="5264" spans="1:17" x14ac:dyDescent="0.25">
      <c r="A5264" t="s">
        <v>331</v>
      </c>
      <c r="B5264" s="23">
        <v>2021</v>
      </c>
      <c r="C5264" s="23" t="s">
        <v>0</v>
      </c>
      <c r="D5264" s="23" t="s">
        <v>67</v>
      </c>
      <c r="E5264" s="23" t="s">
        <v>279</v>
      </c>
      <c r="F5264" s="23" t="s">
        <v>280</v>
      </c>
      <c r="G5264" s="23" t="s">
        <v>492</v>
      </c>
      <c r="H5264" s="32" t="s">
        <v>354</v>
      </c>
      <c r="I5264" s="32" t="s">
        <v>55</v>
      </c>
      <c r="J5264" s="135">
        <v>161</v>
      </c>
      <c r="K5264" s="27">
        <v>0.32918999999999998</v>
      </c>
      <c r="L5264" s="77">
        <v>0.9</v>
      </c>
      <c r="Q5264" s="106"/>
    </row>
    <row r="5265" spans="1:17" x14ac:dyDescent="0.25">
      <c r="A5265" t="s">
        <v>331</v>
      </c>
      <c r="B5265" s="23">
        <v>2021</v>
      </c>
      <c r="C5265" s="23" t="s">
        <v>1</v>
      </c>
      <c r="D5265" s="23" t="s">
        <v>68</v>
      </c>
      <c r="E5265" s="23" t="s">
        <v>279</v>
      </c>
      <c r="F5265" s="23" t="s">
        <v>280</v>
      </c>
      <c r="G5265" s="23" t="s">
        <v>492</v>
      </c>
      <c r="H5265" s="32" t="s">
        <v>354</v>
      </c>
      <c r="I5265" s="32" t="s">
        <v>55</v>
      </c>
      <c r="J5265" s="135">
        <v>213</v>
      </c>
      <c r="K5265" s="27">
        <v>0.23474</v>
      </c>
      <c r="L5265" s="77">
        <v>0.9</v>
      </c>
      <c r="Q5265" s="106"/>
    </row>
    <row r="5266" spans="1:17" x14ac:dyDescent="0.25">
      <c r="A5266" t="s">
        <v>331</v>
      </c>
      <c r="B5266" s="23">
        <v>2021</v>
      </c>
      <c r="C5266" s="23" t="s">
        <v>2</v>
      </c>
      <c r="D5266" s="23" t="s">
        <v>69</v>
      </c>
      <c r="E5266" s="23" t="s">
        <v>279</v>
      </c>
      <c r="F5266" s="23" t="s">
        <v>280</v>
      </c>
      <c r="G5266" s="23" t="s">
        <v>492</v>
      </c>
      <c r="H5266" s="32" t="s">
        <v>354</v>
      </c>
      <c r="I5266" s="32" t="s">
        <v>55</v>
      </c>
      <c r="J5266" s="135">
        <v>233</v>
      </c>
      <c r="K5266" s="27">
        <v>0.15021000000000001</v>
      </c>
      <c r="L5266" s="77">
        <v>0.9</v>
      </c>
      <c r="Q5266" s="106"/>
    </row>
    <row r="5267" spans="1:17" x14ac:dyDescent="0.25">
      <c r="A5267" t="s">
        <v>331</v>
      </c>
      <c r="B5267" s="23">
        <v>2021</v>
      </c>
      <c r="C5267" s="23" t="s">
        <v>3</v>
      </c>
      <c r="D5267" s="23" t="s">
        <v>70</v>
      </c>
      <c r="E5267" s="23" t="s">
        <v>279</v>
      </c>
      <c r="F5267" s="23" t="s">
        <v>280</v>
      </c>
      <c r="G5267" s="23" t="s">
        <v>492</v>
      </c>
      <c r="H5267" s="32" t="s">
        <v>354</v>
      </c>
      <c r="I5267" s="32" t="s">
        <v>55</v>
      </c>
      <c r="J5267" s="135">
        <v>196</v>
      </c>
      <c r="K5267" s="27">
        <v>0.85714000000000001</v>
      </c>
      <c r="L5267" s="77">
        <v>0.9</v>
      </c>
      <c r="Q5267" s="106"/>
    </row>
    <row r="5268" spans="1:17" x14ac:dyDescent="0.25">
      <c r="A5268" t="s">
        <v>331</v>
      </c>
      <c r="B5268" s="23">
        <v>2022</v>
      </c>
      <c r="C5268" s="23" t="s">
        <v>0</v>
      </c>
      <c r="D5268" s="23" t="s">
        <v>71</v>
      </c>
      <c r="E5268" s="23" t="s">
        <v>279</v>
      </c>
      <c r="F5268" s="23" t="s">
        <v>280</v>
      </c>
      <c r="G5268" s="23" t="s">
        <v>492</v>
      </c>
      <c r="H5268" s="32" t="s">
        <v>354</v>
      </c>
      <c r="I5268" s="32" t="s">
        <v>55</v>
      </c>
      <c r="J5268" s="135">
        <v>189</v>
      </c>
      <c r="K5268" s="27">
        <v>0.88888999999999996</v>
      </c>
      <c r="L5268" s="77">
        <v>0.9</v>
      </c>
      <c r="Q5268" s="106"/>
    </row>
    <row r="5269" spans="1:17" x14ac:dyDescent="0.25">
      <c r="A5269" t="s">
        <v>331</v>
      </c>
      <c r="B5269" s="23">
        <v>2022</v>
      </c>
      <c r="C5269" s="23" t="s">
        <v>1</v>
      </c>
      <c r="D5269" s="23" t="s">
        <v>72</v>
      </c>
      <c r="E5269" s="23" t="s">
        <v>279</v>
      </c>
      <c r="F5269" s="23" t="s">
        <v>280</v>
      </c>
      <c r="G5269" s="23" t="s">
        <v>492</v>
      </c>
      <c r="H5269" s="32" t="s">
        <v>354</v>
      </c>
      <c r="I5269" s="32" t="s">
        <v>55</v>
      </c>
      <c r="J5269" s="135">
        <v>229</v>
      </c>
      <c r="K5269" s="27">
        <v>0.89083000000000001</v>
      </c>
      <c r="L5269" s="77">
        <v>0.9</v>
      </c>
      <c r="Q5269" s="106"/>
    </row>
    <row r="5270" spans="1:17" x14ac:dyDescent="0.25">
      <c r="A5270" t="s">
        <v>331</v>
      </c>
      <c r="B5270" s="23">
        <v>2022</v>
      </c>
      <c r="C5270" s="23" t="s">
        <v>2</v>
      </c>
      <c r="D5270" s="23" t="s">
        <v>73</v>
      </c>
      <c r="E5270" s="23" t="s">
        <v>279</v>
      </c>
      <c r="F5270" s="23" t="s">
        <v>280</v>
      </c>
      <c r="G5270" s="23" t="s">
        <v>492</v>
      </c>
      <c r="H5270" s="32" t="s">
        <v>354</v>
      </c>
      <c r="I5270" s="32" t="s">
        <v>55</v>
      </c>
      <c r="J5270" s="135">
        <v>194</v>
      </c>
      <c r="K5270" s="27">
        <v>0.94845000000000002</v>
      </c>
      <c r="L5270" s="77">
        <v>0.9</v>
      </c>
      <c r="Q5270" s="106"/>
    </row>
    <row r="5271" spans="1:17" x14ac:dyDescent="0.25">
      <c r="A5271" t="s">
        <v>331</v>
      </c>
      <c r="B5271" s="23">
        <v>2022</v>
      </c>
      <c r="C5271" s="23" t="s">
        <v>3</v>
      </c>
      <c r="D5271" s="23" t="s">
        <v>493</v>
      </c>
      <c r="E5271" s="23" t="s">
        <v>279</v>
      </c>
      <c r="F5271" s="23" t="s">
        <v>280</v>
      </c>
      <c r="G5271" s="23" t="s">
        <v>492</v>
      </c>
      <c r="H5271" s="32" t="s">
        <v>354</v>
      </c>
      <c r="I5271" s="32" t="s">
        <v>55</v>
      </c>
      <c r="J5271" s="135">
        <v>232</v>
      </c>
      <c r="K5271" s="27">
        <v>0.92671999999999999</v>
      </c>
      <c r="L5271" s="77">
        <v>0.9</v>
      </c>
      <c r="Q5271" s="106"/>
    </row>
    <row r="5272" spans="1:17" x14ac:dyDescent="0.25">
      <c r="A5272" t="s">
        <v>331</v>
      </c>
      <c r="B5272" s="23">
        <v>2023</v>
      </c>
      <c r="C5272" s="23" t="s">
        <v>0</v>
      </c>
      <c r="D5272" s="23" t="s">
        <v>537</v>
      </c>
      <c r="E5272" s="23" t="s">
        <v>279</v>
      </c>
      <c r="F5272" s="23" t="s">
        <v>280</v>
      </c>
      <c r="G5272" s="23" t="s">
        <v>492</v>
      </c>
      <c r="H5272" s="32" t="s">
        <v>354</v>
      </c>
      <c r="I5272" s="32" t="s">
        <v>55</v>
      </c>
      <c r="J5272" s="135">
        <v>181</v>
      </c>
      <c r="K5272" s="27">
        <v>0.91713</v>
      </c>
      <c r="L5272" s="77">
        <v>0.9</v>
      </c>
      <c r="Q5272" s="106"/>
    </row>
    <row r="5273" spans="1:17" x14ac:dyDescent="0.25">
      <c r="A5273" t="s">
        <v>331</v>
      </c>
      <c r="B5273" s="23">
        <v>2018</v>
      </c>
      <c r="C5273" s="23" t="s">
        <v>0</v>
      </c>
      <c r="D5273" s="23" t="s">
        <v>54</v>
      </c>
      <c r="E5273" s="23" t="s">
        <v>281</v>
      </c>
      <c r="F5273" s="23" t="s">
        <v>282</v>
      </c>
      <c r="G5273" s="23" t="s">
        <v>492</v>
      </c>
      <c r="H5273" s="32" t="s">
        <v>354</v>
      </c>
      <c r="I5273" s="32" t="s">
        <v>55</v>
      </c>
      <c r="J5273" s="135">
        <v>94</v>
      </c>
      <c r="K5273" s="27">
        <v>0.79786999999999997</v>
      </c>
      <c r="L5273" s="77">
        <v>0.9</v>
      </c>
      <c r="Q5273" s="106"/>
    </row>
    <row r="5274" spans="1:17" x14ac:dyDescent="0.25">
      <c r="A5274" t="s">
        <v>331</v>
      </c>
      <c r="B5274" s="23">
        <v>2018</v>
      </c>
      <c r="C5274" s="23" t="s">
        <v>1</v>
      </c>
      <c r="D5274" s="23" t="s">
        <v>56</v>
      </c>
      <c r="E5274" s="23" t="s">
        <v>281</v>
      </c>
      <c r="F5274" s="23" t="s">
        <v>282</v>
      </c>
      <c r="G5274" s="23" t="s">
        <v>492</v>
      </c>
      <c r="H5274" s="32" t="s">
        <v>354</v>
      </c>
      <c r="I5274" s="32" t="s">
        <v>55</v>
      </c>
      <c r="J5274" s="135">
        <v>113</v>
      </c>
      <c r="K5274" s="27">
        <v>0.85841000000000001</v>
      </c>
      <c r="L5274" s="77">
        <v>0.9</v>
      </c>
      <c r="Q5274" s="106"/>
    </row>
    <row r="5275" spans="1:17" x14ac:dyDescent="0.25">
      <c r="A5275" t="s">
        <v>331</v>
      </c>
      <c r="B5275" s="23">
        <v>2018</v>
      </c>
      <c r="C5275" s="23" t="s">
        <v>2</v>
      </c>
      <c r="D5275" s="23" t="s">
        <v>57</v>
      </c>
      <c r="E5275" s="23" t="s">
        <v>281</v>
      </c>
      <c r="F5275" s="23" t="s">
        <v>282</v>
      </c>
      <c r="G5275" s="23" t="s">
        <v>492</v>
      </c>
      <c r="H5275" s="32" t="s">
        <v>354</v>
      </c>
      <c r="I5275" s="32" t="s">
        <v>55</v>
      </c>
      <c r="J5275" s="135">
        <v>113</v>
      </c>
      <c r="K5275" s="27">
        <v>0.92920000000000003</v>
      </c>
      <c r="L5275" s="77">
        <v>0.9</v>
      </c>
      <c r="Q5275" s="106"/>
    </row>
    <row r="5276" spans="1:17" x14ac:dyDescent="0.25">
      <c r="A5276" t="s">
        <v>331</v>
      </c>
      <c r="B5276" s="23">
        <v>2018</v>
      </c>
      <c r="C5276" s="23" t="s">
        <v>3</v>
      </c>
      <c r="D5276" s="23" t="s">
        <v>58</v>
      </c>
      <c r="E5276" s="23" t="s">
        <v>281</v>
      </c>
      <c r="F5276" s="23" t="s">
        <v>282</v>
      </c>
      <c r="G5276" s="23" t="s">
        <v>492</v>
      </c>
      <c r="H5276" s="32" t="s">
        <v>354</v>
      </c>
      <c r="I5276" s="32" t="s">
        <v>55</v>
      </c>
      <c r="J5276" s="135">
        <v>97</v>
      </c>
      <c r="K5276" s="27">
        <v>0.90722000000000003</v>
      </c>
      <c r="L5276" s="77">
        <v>0.9</v>
      </c>
      <c r="Q5276" s="106"/>
    </row>
    <row r="5277" spans="1:17" x14ac:dyDescent="0.25">
      <c r="A5277" t="s">
        <v>331</v>
      </c>
      <c r="B5277" s="23">
        <v>2019</v>
      </c>
      <c r="C5277" s="23" t="s">
        <v>0</v>
      </c>
      <c r="D5277" s="23" t="s">
        <v>59</v>
      </c>
      <c r="E5277" s="23" t="s">
        <v>281</v>
      </c>
      <c r="F5277" s="23" t="s">
        <v>282</v>
      </c>
      <c r="G5277" s="23" t="s">
        <v>492</v>
      </c>
      <c r="H5277" s="32" t="s">
        <v>354</v>
      </c>
      <c r="I5277" s="32" t="s">
        <v>55</v>
      </c>
      <c r="J5277" s="135">
        <v>68</v>
      </c>
      <c r="K5277" s="27">
        <v>0.91176000000000001</v>
      </c>
      <c r="L5277" s="77">
        <v>0.9</v>
      </c>
      <c r="Q5277" s="106"/>
    </row>
    <row r="5278" spans="1:17" x14ac:dyDescent="0.25">
      <c r="A5278" t="s">
        <v>331</v>
      </c>
      <c r="B5278" s="23">
        <v>2019</v>
      </c>
      <c r="C5278" s="23" t="s">
        <v>1</v>
      </c>
      <c r="D5278" s="23" t="s">
        <v>60</v>
      </c>
      <c r="E5278" s="23" t="s">
        <v>281</v>
      </c>
      <c r="F5278" s="23" t="s">
        <v>282</v>
      </c>
      <c r="G5278" s="23" t="s">
        <v>492</v>
      </c>
      <c r="H5278" s="32" t="s">
        <v>354</v>
      </c>
      <c r="I5278" s="32" t="s">
        <v>55</v>
      </c>
      <c r="J5278" s="135">
        <v>64</v>
      </c>
      <c r="K5278" s="27">
        <v>0.98436999999999997</v>
      </c>
      <c r="L5278" s="77">
        <v>0.9</v>
      </c>
      <c r="Q5278" s="106"/>
    </row>
    <row r="5279" spans="1:17" x14ac:dyDescent="0.25">
      <c r="A5279" t="s">
        <v>331</v>
      </c>
      <c r="B5279" s="23">
        <v>2019</v>
      </c>
      <c r="C5279" s="23" t="s">
        <v>2</v>
      </c>
      <c r="D5279" s="23" t="s">
        <v>61</v>
      </c>
      <c r="E5279" s="23" t="s">
        <v>281</v>
      </c>
      <c r="F5279" s="23" t="s">
        <v>282</v>
      </c>
      <c r="G5279" s="23" t="s">
        <v>492</v>
      </c>
      <c r="H5279" s="32" t="s">
        <v>354</v>
      </c>
      <c r="I5279" s="32" t="s">
        <v>55</v>
      </c>
      <c r="J5279" s="135">
        <v>92</v>
      </c>
      <c r="K5279" s="27">
        <v>0.92391000000000001</v>
      </c>
      <c r="L5279" s="77">
        <v>0.9</v>
      </c>
      <c r="Q5279" s="106"/>
    </row>
    <row r="5280" spans="1:17" x14ac:dyDescent="0.25">
      <c r="A5280" t="s">
        <v>331</v>
      </c>
      <c r="B5280" s="23">
        <v>2019</v>
      </c>
      <c r="C5280" s="23" t="s">
        <v>3</v>
      </c>
      <c r="D5280" s="23" t="s">
        <v>62</v>
      </c>
      <c r="E5280" s="23" t="s">
        <v>281</v>
      </c>
      <c r="F5280" s="23" t="s">
        <v>282</v>
      </c>
      <c r="G5280" s="23" t="s">
        <v>492</v>
      </c>
      <c r="H5280" s="32" t="s">
        <v>354</v>
      </c>
      <c r="I5280" s="32" t="s">
        <v>55</v>
      </c>
      <c r="J5280" s="135">
        <v>104</v>
      </c>
      <c r="K5280" s="27">
        <v>1</v>
      </c>
      <c r="L5280" s="77">
        <v>0.9</v>
      </c>
      <c r="Q5280" s="106"/>
    </row>
    <row r="5281" spans="1:17" x14ac:dyDescent="0.25">
      <c r="A5281" t="s">
        <v>331</v>
      </c>
      <c r="B5281" s="23">
        <v>2020</v>
      </c>
      <c r="C5281" s="23" t="s">
        <v>0</v>
      </c>
      <c r="D5281" s="23" t="s">
        <v>63</v>
      </c>
      <c r="E5281" s="23" t="s">
        <v>281</v>
      </c>
      <c r="F5281" s="23" t="s">
        <v>282</v>
      </c>
      <c r="G5281" s="23" t="s">
        <v>492</v>
      </c>
      <c r="H5281" s="32" t="s">
        <v>354</v>
      </c>
      <c r="I5281" s="32" t="s">
        <v>55</v>
      </c>
      <c r="J5281" s="135">
        <v>82</v>
      </c>
      <c r="K5281" s="27">
        <v>1</v>
      </c>
      <c r="L5281" s="77">
        <v>0.9</v>
      </c>
      <c r="Q5281" s="106"/>
    </row>
    <row r="5282" spans="1:17" x14ac:dyDescent="0.25">
      <c r="A5282" t="s">
        <v>331</v>
      </c>
      <c r="B5282" s="23">
        <v>2020</v>
      </c>
      <c r="C5282" s="23" t="s">
        <v>1</v>
      </c>
      <c r="D5282" s="23" t="s">
        <v>64</v>
      </c>
      <c r="E5282" s="23" t="s">
        <v>281</v>
      </c>
      <c r="F5282" s="23" t="s">
        <v>282</v>
      </c>
      <c r="G5282" s="23" t="s">
        <v>492</v>
      </c>
      <c r="H5282" s="32" t="s">
        <v>354</v>
      </c>
      <c r="I5282" s="32" t="s">
        <v>55</v>
      </c>
      <c r="J5282" s="135">
        <v>50</v>
      </c>
      <c r="K5282" s="27">
        <v>0.98</v>
      </c>
      <c r="L5282" s="77">
        <v>0.9</v>
      </c>
      <c r="Q5282" s="106"/>
    </row>
    <row r="5283" spans="1:17" x14ac:dyDescent="0.25">
      <c r="A5283" t="s">
        <v>331</v>
      </c>
      <c r="B5283" s="23">
        <v>2020</v>
      </c>
      <c r="C5283" s="23" t="s">
        <v>2</v>
      </c>
      <c r="D5283" s="23" t="s">
        <v>65</v>
      </c>
      <c r="E5283" s="23" t="s">
        <v>281</v>
      </c>
      <c r="F5283" s="23" t="s">
        <v>282</v>
      </c>
      <c r="G5283" s="23" t="s">
        <v>492</v>
      </c>
      <c r="H5283" s="32" t="s">
        <v>354</v>
      </c>
      <c r="I5283" s="32" t="s">
        <v>55</v>
      </c>
      <c r="J5283" s="135">
        <v>51</v>
      </c>
      <c r="K5283" s="27">
        <v>1</v>
      </c>
      <c r="L5283" s="77">
        <v>0.9</v>
      </c>
      <c r="Q5283" s="106"/>
    </row>
    <row r="5284" spans="1:17" x14ac:dyDescent="0.25">
      <c r="A5284" t="s">
        <v>331</v>
      </c>
      <c r="B5284" s="23">
        <v>2020</v>
      </c>
      <c r="C5284" s="23" t="s">
        <v>3</v>
      </c>
      <c r="D5284" s="23" t="s">
        <v>66</v>
      </c>
      <c r="E5284" s="23" t="s">
        <v>281</v>
      </c>
      <c r="F5284" s="23" t="s">
        <v>282</v>
      </c>
      <c r="G5284" s="23" t="s">
        <v>492</v>
      </c>
      <c r="H5284" s="32" t="s">
        <v>354</v>
      </c>
      <c r="I5284" s="32" t="s">
        <v>55</v>
      </c>
      <c r="J5284" s="135">
        <v>99</v>
      </c>
      <c r="K5284" s="27">
        <v>1</v>
      </c>
      <c r="L5284" s="77">
        <v>0.9</v>
      </c>
      <c r="Q5284" s="106"/>
    </row>
    <row r="5285" spans="1:17" x14ac:dyDescent="0.25">
      <c r="A5285" t="s">
        <v>331</v>
      </c>
      <c r="B5285" s="23">
        <v>2021</v>
      </c>
      <c r="C5285" s="23" t="s">
        <v>0</v>
      </c>
      <c r="D5285" s="23" t="s">
        <v>67</v>
      </c>
      <c r="E5285" s="23" t="s">
        <v>281</v>
      </c>
      <c r="F5285" s="23" t="s">
        <v>282</v>
      </c>
      <c r="G5285" s="23" t="s">
        <v>492</v>
      </c>
      <c r="H5285" s="32" t="s">
        <v>354</v>
      </c>
      <c r="I5285" s="32" t="s">
        <v>55</v>
      </c>
      <c r="J5285" s="135">
        <v>67</v>
      </c>
      <c r="K5285" s="27">
        <v>0.95521999999999996</v>
      </c>
      <c r="L5285" s="77">
        <v>0.9</v>
      </c>
      <c r="Q5285" s="106"/>
    </row>
    <row r="5286" spans="1:17" x14ac:dyDescent="0.25">
      <c r="A5286" t="s">
        <v>331</v>
      </c>
      <c r="B5286" s="23">
        <v>2021</v>
      </c>
      <c r="C5286" s="23" t="s">
        <v>1</v>
      </c>
      <c r="D5286" s="23" t="s">
        <v>68</v>
      </c>
      <c r="E5286" s="23" t="s">
        <v>281</v>
      </c>
      <c r="F5286" s="23" t="s">
        <v>282</v>
      </c>
      <c r="G5286" s="23" t="s">
        <v>492</v>
      </c>
      <c r="H5286" s="32" t="s">
        <v>354</v>
      </c>
      <c r="I5286" s="32" t="s">
        <v>55</v>
      </c>
      <c r="J5286" s="135">
        <v>112</v>
      </c>
      <c r="K5286" s="27">
        <v>0.89285999999999999</v>
      </c>
      <c r="L5286" s="77">
        <v>0.9</v>
      </c>
      <c r="Q5286" s="106"/>
    </row>
    <row r="5287" spans="1:17" x14ac:dyDescent="0.25">
      <c r="A5287" t="s">
        <v>331</v>
      </c>
      <c r="B5287" s="23">
        <v>2021</v>
      </c>
      <c r="C5287" s="23" t="s">
        <v>2</v>
      </c>
      <c r="D5287" s="23" t="s">
        <v>69</v>
      </c>
      <c r="E5287" s="23" t="s">
        <v>281</v>
      </c>
      <c r="F5287" s="23" t="s">
        <v>282</v>
      </c>
      <c r="G5287" s="23" t="s">
        <v>492</v>
      </c>
      <c r="H5287" s="32" t="s">
        <v>354</v>
      </c>
      <c r="I5287" s="32" t="s">
        <v>55</v>
      </c>
      <c r="J5287" s="135">
        <v>87</v>
      </c>
      <c r="K5287" s="27">
        <v>0.93103000000000002</v>
      </c>
      <c r="L5287" s="77">
        <v>0.9</v>
      </c>
      <c r="Q5287" s="106"/>
    </row>
    <row r="5288" spans="1:17" x14ac:dyDescent="0.25">
      <c r="A5288" t="s">
        <v>331</v>
      </c>
      <c r="B5288" s="23">
        <v>2021</v>
      </c>
      <c r="C5288" s="23" t="s">
        <v>3</v>
      </c>
      <c r="D5288" s="23" t="s">
        <v>70</v>
      </c>
      <c r="E5288" s="23" t="s">
        <v>281</v>
      </c>
      <c r="F5288" s="23" t="s">
        <v>282</v>
      </c>
      <c r="G5288" s="23" t="s">
        <v>492</v>
      </c>
      <c r="H5288" s="32" t="s">
        <v>354</v>
      </c>
      <c r="I5288" s="32" t="s">
        <v>55</v>
      </c>
      <c r="J5288" s="135">
        <v>108</v>
      </c>
      <c r="K5288" s="27">
        <v>0.93518999999999997</v>
      </c>
      <c r="L5288" s="77">
        <v>0.9</v>
      </c>
      <c r="Q5288" s="106"/>
    </row>
    <row r="5289" spans="1:17" x14ac:dyDescent="0.25">
      <c r="A5289" t="s">
        <v>331</v>
      </c>
      <c r="B5289" s="23">
        <v>2022</v>
      </c>
      <c r="C5289" s="23" t="s">
        <v>0</v>
      </c>
      <c r="D5289" s="23" t="s">
        <v>71</v>
      </c>
      <c r="E5289" s="23" t="s">
        <v>281</v>
      </c>
      <c r="F5289" s="23" t="s">
        <v>282</v>
      </c>
      <c r="G5289" s="23" t="s">
        <v>492</v>
      </c>
      <c r="H5289" s="32" t="s">
        <v>354</v>
      </c>
      <c r="I5289" s="32" t="s">
        <v>55</v>
      </c>
      <c r="J5289" s="135">
        <v>110</v>
      </c>
      <c r="K5289" s="27">
        <v>0.95455000000000001</v>
      </c>
      <c r="L5289" s="77">
        <v>0.9</v>
      </c>
      <c r="Q5289" s="106"/>
    </row>
    <row r="5290" spans="1:17" x14ac:dyDescent="0.25">
      <c r="A5290" t="s">
        <v>331</v>
      </c>
      <c r="B5290" s="23">
        <v>2022</v>
      </c>
      <c r="C5290" s="23" t="s">
        <v>1</v>
      </c>
      <c r="D5290" s="23" t="s">
        <v>72</v>
      </c>
      <c r="E5290" s="23" t="s">
        <v>281</v>
      </c>
      <c r="F5290" s="23" t="s">
        <v>282</v>
      </c>
      <c r="G5290" s="23" t="s">
        <v>492</v>
      </c>
      <c r="H5290" s="32" t="s">
        <v>354</v>
      </c>
      <c r="I5290" s="32" t="s">
        <v>55</v>
      </c>
      <c r="J5290" s="135">
        <v>99</v>
      </c>
      <c r="K5290" s="27">
        <v>0.9798</v>
      </c>
      <c r="L5290" s="77">
        <v>0.9</v>
      </c>
      <c r="Q5290" s="106"/>
    </row>
    <row r="5291" spans="1:17" x14ac:dyDescent="0.25">
      <c r="A5291" t="s">
        <v>331</v>
      </c>
      <c r="B5291" s="23">
        <v>2022</v>
      </c>
      <c r="C5291" s="23" t="s">
        <v>2</v>
      </c>
      <c r="D5291" s="23" t="s">
        <v>73</v>
      </c>
      <c r="E5291" s="23" t="s">
        <v>281</v>
      </c>
      <c r="F5291" s="23" t="s">
        <v>282</v>
      </c>
      <c r="G5291" s="23" t="s">
        <v>492</v>
      </c>
      <c r="H5291" s="32" t="s">
        <v>354</v>
      </c>
      <c r="I5291" s="32" t="s">
        <v>55</v>
      </c>
      <c r="J5291" s="135">
        <v>90</v>
      </c>
      <c r="K5291" s="27">
        <v>0.98889000000000005</v>
      </c>
      <c r="L5291" s="77">
        <v>0.9</v>
      </c>
      <c r="Q5291" s="106"/>
    </row>
    <row r="5292" spans="1:17" x14ac:dyDescent="0.25">
      <c r="A5292" t="s">
        <v>331</v>
      </c>
      <c r="B5292" s="23">
        <v>2022</v>
      </c>
      <c r="C5292" s="23" t="s">
        <v>3</v>
      </c>
      <c r="D5292" s="23" t="s">
        <v>493</v>
      </c>
      <c r="E5292" s="23" t="s">
        <v>281</v>
      </c>
      <c r="F5292" s="23" t="s">
        <v>282</v>
      </c>
      <c r="G5292" s="23" t="s">
        <v>492</v>
      </c>
      <c r="H5292" s="32" t="s">
        <v>354</v>
      </c>
      <c r="I5292" s="32" t="s">
        <v>55</v>
      </c>
      <c r="J5292" s="135">
        <v>133</v>
      </c>
      <c r="K5292" s="27">
        <v>0.96992</v>
      </c>
      <c r="L5292" s="77">
        <v>0.9</v>
      </c>
      <c r="Q5292" s="106"/>
    </row>
    <row r="5293" spans="1:17" x14ac:dyDescent="0.25">
      <c r="A5293" t="s">
        <v>331</v>
      </c>
      <c r="B5293" s="23">
        <v>2023</v>
      </c>
      <c r="C5293" s="23" t="s">
        <v>0</v>
      </c>
      <c r="D5293" s="23" t="s">
        <v>537</v>
      </c>
      <c r="E5293" s="23" t="s">
        <v>281</v>
      </c>
      <c r="F5293" s="23" t="s">
        <v>282</v>
      </c>
      <c r="G5293" s="23" t="s">
        <v>492</v>
      </c>
      <c r="H5293" s="32" t="s">
        <v>354</v>
      </c>
      <c r="I5293" s="32" t="s">
        <v>55</v>
      </c>
      <c r="J5293" s="135">
        <v>71</v>
      </c>
      <c r="K5293" s="27">
        <v>0.97182999999999997</v>
      </c>
      <c r="L5293" s="77">
        <v>0.9</v>
      </c>
      <c r="Q5293" s="106"/>
    </row>
    <row r="5294" spans="1:17" x14ac:dyDescent="0.25">
      <c r="A5294" t="s">
        <v>331</v>
      </c>
      <c r="B5294" s="23">
        <v>2018</v>
      </c>
      <c r="C5294" s="23" t="s">
        <v>0</v>
      </c>
      <c r="D5294" s="23" t="s">
        <v>54</v>
      </c>
      <c r="E5294" s="23" t="s">
        <v>283</v>
      </c>
      <c r="F5294" s="23" t="s">
        <v>284</v>
      </c>
      <c r="G5294" s="23" t="s">
        <v>492</v>
      </c>
      <c r="H5294" s="32" t="s">
        <v>360</v>
      </c>
      <c r="I5294" s="32" t="s">
        <v>55</v>
      </c>
      <c r="J5294" s="135">
        <v>178</v>
      </c>
      <c r="K5294" s="27">
        <v>0.75280999999999998</v>
      </c>
      <c r="L5294" s="77">
        <v>0.9</v>
      </c>
      <c r="Q5294" s="106"/>
    </row>
    <row r="5295" spans="1:17" x14ac:dyDescent="0.25">
      <c r="A5295" t="s">
        <v>331</v>
      </c>
      <c r="B5295" s="23">
        <v>2018</v>
      </c>
      <c r="C5295" s="23" t="s">
        <v>1</v>
      </c>
      <c r="D5295" s="23" t="s">
        <v>56</v>
      </c>
      <c r="E5295" s="23" t="s">
        <v>283</v>
      </c>
      <c r="F5295" s="23" t="s">
        <v>284</v>
      </c>
      <c r="G5295" s="23" t="s">
        <v>492</v>
      </c>
      <c r="H5295" s="32" t="s">
        <v>360</v>
      </c>
      <c r="I5295" s="32" t="s">
        <v>55</v>
      </c>
      <c r="J5295" s="135">
        <v>207</v>
      </c>
      <c r="K5295" s="27">
        <v>0.66183999999999998</v>
      </c>
      <c r="L5295" s="77">
        <v>0.9</v>
      </c>
      <c r="Q5295" s="106"/>
    </row>
    <row r="5296" spans="1:17" x14ac:dyDescent="0.25">
      <c r="A5296" t="s">
        <v>331</v>
      </c>
      <c r="B5296" s="23">
        <v>2018</v>
      </c>
      <c r="C5296" s="23" t="s">
        <v>2</v>
      </c>
      <c r="D5296" s="23" t="s">
        <v>57</v>
      </c>
      <c r="E5296" s="23" t="s">
        <v>283</v>
      </c>
      <c r="F5296" s="23" t="s">
        <v>284</v>
      </c>
      <c r="G5296" s="23" t="s">
        <v>492</v>
      </c>
      <c r="H5296" s="32" t="s">
        <v>360</v>
      </c>
      <c r="I5296" s="32" t="s">
        <v>55</v>
      </c>
      <c r="J5296" s="135">
        <v>163</v>
      </c>
      <c r="K5296" s="27">
        <v>0.44785000000000003</v>
      </c>
      <c r="L5296" s="77">
        <v>0.9</v>
      </c>
      <c r="Q5296" s="106"/>
    </row>
    <row r="5297" spans="1:17" x14ac:dyDescent="0.25">
      <c r="A5297" t="s">
        <v>331</v>
      </c>
      <c r="B5297" s="23">
        <v>2018</v>
      </c>
      <c r="C5297" s="23" t="s">
        <v>3</v>
      </c>
      <c r="D5297" s="23" t="s">
        <v>58</v>
      </c>
      <c r="E5297" s="23" t="s">
        <v>283</v>
      </c>
      <c r="F5297" s="23" t="s">
        <v>284</v>
      </c>
      <c r="G5297" s="23" t="s">
        <v>492</v>
      </c>
      <c r="H5297" s="32" t="s">
        <v>360</v>
      </c>
      <c r="I5297" s="32" t="s">
        <v>55</v>
      </c>
      <c r="J5297" s="135">
        <v>176</v>
      </c>
      <c r="K5297" s="27">
        <v>0.375</v>
      </c>
      <c r="L5297" s="77">
        <v>0.9</v>
      </c>
      <c r="Q5297" s="106"/>
    </row>
    <row r="5298" spans="1:17" x14ac:dyDescent="0.25">
      <c r="A5298" t="s">
        <v>331</v>
      </c>
      <c r="B5298" s="23">
        <v>2019</v>
      </c>
      <c r="C5298" s="23" t="s">
        <v>0</v>
      </c>
      <c r="D5298" s="23" t="s">
        <v>59</v>
      </c>
      <c r="E5298" s="23" t="s">
        <v>283</v>
      </c>
      <c r="F5298" s="23" t="s">
        <v>284</v>
      </c>
      <c r="G5298" s="23" t="s">
        <v>492</v>
      </c>
      <c r="H5298" s="32" t="s">
        <v>360</v>
      </c>
      <c r="I5298" s="32" t="s">
        <v>55</v>
      </c>
      <c r="J5298" s="135">
        <v>188</v>
      </c>
      <c r="K5298" s="27">
        <v>0.59574000000000005</v>
      </c>
      <c r="L5298" s="77">
        <v>0.9</v>
      </c>
      <c r="Q5298" s="106"/>
    </row>
    <row r="5299" spans="1:17" x14ac:dyDescent="0.25">
      <c r="A5299" t="s">
        <v>331</v>
      </c>
      <c r="B5299" s="23">
        <v>2019</v>
      </c>
      <c r="C5299" s="23" t="s">
        <v>1</v>
      </c>
      <c r="D5299" s="23" t="s">
        <v>60</v>
      </c>
      <c r="E5299" s="23" t="s">
        <v>283</v>
      </c>
      <c r="F5299" s="23" t="s">
        <v>284</v>
      </c>
      <c r="G5299" s="23" t="s">
        <v>492</v>
      </c>
      <c r="H5299" s="32" t="s">
        <v>360</v>
      </c>
      <c r="I5299" s="32" t="s">
        <v>55</v>
      </c>
      <c r="J5299" s="135">
        <v>184</v>
      </c>
      <c r="K5299" s="27">
        <v>0.63043000000000005</v>
      </c>
      <c r="L5299" s="77">
        <v>0.9</v>
      </c>
      <c r="Q5299" s="106"/>
    </row>
    <row r="5300" spans="1:17" x14ac:dyDescent="0.25">
      <c r="A5300" t="s">
        <v>331</v>
      </c>
      <c r="B5300" s="23">
        <v>2019</v>
      </c>
      <c r="C5300" s="23" t="s">
        <v>2</v>
      </c>
      <c r="D5300" s="23" t="s">
        <v>61</v>
      </c>
      <c r="E5300" s="23" t="s">
        <v>283</v>
      </c>
      <c r="F5300" s="23" t="s">
        <v>284</v>
      </c>
      <c r="G5300" s="23" t="s">
        <v>492</v>
      </c>
      <c r="H5300" s="32" t="s">
        <v>360</v>
      </c>
      <c r="I5300" s="32" t="s">
        <v>55</v>
      </c>
      <c r="J5300" s="135">
        <v>171</v>
      </c>
      <c r="K5300" s="27">
        <v>0.87719000000000003</v>
      </c>
      <c r="L5300" s="77">
        <v>0.9</v>
      </c>
      <c r="Q5300" s="106"/>
    </row>
    <row r="5301" spans="1:17" x14ac:dyDescent="0.25">
      <c r="A5301" t="s">
        <v>331</v>
      </c>
      <c r="B5301" s="23">
        <v>2019</v>
      </c>
      <c r="C5301" s="23" t="s">
        <v>3</v>
      </c>
      <c r="D5301" s="23" t="s">
        <v>62</v>
      </c>
      <c r="E5301" s="23" t="s">
        <v>283</v>
      </c>
      <c r="F5301" s="23" t="s">
        <v>284</v>
      </c>
      <c r="G5301" s="23" t="s">
        <v>492</v>
      </c>
      <c r="H5301" s="32" t="s">
        <v>360</v>
      </c>
      <c r="I5301" s="32" t="s">
        <v>55</v>
      </c>
      <c r="J5301" s="135">
        <v>195</v>
      </c>
      <c r="K5301" s="27">
        <v>0.93332999999999999</v>
      </c>
      <c r="L5301" s="77">
        <v>0.9</v>
      </c>
      <c r="Q5301" s="106"/>
    </row>
    <row r="5302" spans="1:17" x14ac:dyDescent="0.25">
      <c r="A5302" t="s">
        <v>331</v>
      </c>
      <c r="B5302" s="23">
        <v>2020</v>
      </c>
      <c r="C5302" s="23" t="s">
        <v>0</v>
      </c>
      <c r="D5302" s="23" t="s">
        <v>63</v>
      </c>
      <c r="E5302" s="23" t="s">
        <v>283</v>
      </c>
      <c r="F5302" s="23" t="s">
        <v>284</v>
      </c>
      <c r="G5302" s="23" t="s">
        <v>492</v>
      </c>
      <c r="H5302" s="32" t="s">
        <v>360</v>
      </c>
      <c r="I5302" s="32" t="s">
        <v>55</v>
      </c>
      <c r="J5302" s="135">
        <v>144</v>
      </c>
      <c r="K5302" s="27">
        <v>0.79861000000000004</v>
      </c>
      <c r="L5302" s="77">
        <v>0.9</v>
      </c>
      <c r="Q5302" s="106"/>
    </row>
    <row r="5303" spans="1:17" x14ac:dyDescent="0.25">
      <c r="A5303" t="s">
        <v>331</v>
      </c>
      <c r="B5303" s="23">
        <v>2020</v>
      </c>
      <c r="C5303" s="23" t="s">
        <v>1</v>
      </c>
      <c r="D5303" s="23" t="s">
        <v>64</v>
      </c>
      <c r="E5303" s="23" t="s">
        <v>283</v>
      </c>
      <c r="F5303" s="23" t="s">
        <v>284</v>
      </c>
      <c r="G5303" s="23" t="s">
        <v>492</v>
      </c>
      <c r="H5303" s="32" t="s">
        <v>360</v>
      </c>
      <c r="I5303" s="32" t="s">
        <v>55</v>
      </c>
      <c r="J5303" s="135">
        <v>80</v>
      </c>
      <c r="K5303" s="27">
        <v>0.9</v>
      </c>
      <c r="L5303" s="77">
        <v>0.9</v>
      </c>
      <c r="Q5303" s="106"/>
    </row>
    <row r="5304" spans="1:17" x14ac:dyDescent="0.25">
      <c r="A5304" t="s">
        <v>331</v>
      </c>
      <c r="B5304" s="23">
        <v>2020</v>
      </c>
      <c r="C5304" s="23" t="s">
        <v>2</v>
      </c>
      <c r="D5304" s="23" t="s">
        <v>65</v>
      </c>
      <c r="E5304" s="23" t="s">
        <v>283</v>
      </c>
      <c r="F5304" s="23" t="s">
        <v>284</v>
      </c>
      <c r="G5304" s="23" t="s">
        <v>492</v>
      </c>
      <c r="H5304" s="32" t="s">
        <v>360</v>
      </c>
      <c r="I5304" s="32" t="s">
        <v>55</v>
      </c>
      <c r="J5304" s="135">
        <v>110</v>
      </c>
      <c r="K5304" s="27">
        <v>0.86363999999999996</v>
      </c>
      <c r="L5304" s="77">
        <v>0.9</v>
      </c>
      <c r="Q5304" s="106"/>
    </row>
    <row r="5305" spans="1:17" x14ac:dyDescent="0.25">
      <c r="A5305" t="s">
        <v>331</v>
      </c>
      <c r="B5305" s="23">
        <v>2020</v>
      </c>
      <c r="C5305" s="23" t="s">
        <v>3</v>
      </c>
      <c r="D5305" s="23" t="s">
        <v>66</v>
      </c>
      <c r="E5305" s="23" t="s">
        <v>283</v>
      </c>
      <c r="F5305" s="23" t="s">
        <v>284</v>
      </c>
      <c r="G5305" s="23" t="s">
        <v>492</v>
      </c>
      <c r="H5305" s="32" t="s">
        <v>360</v>
      </c>
      <c r="I5305" s="32" t="s">
        <v>55</v>
      </c>
      <c r="J5305" s="135">
        <v>173</v>
      </c>
      <c r="K5305" s="27">
        <v>0.83814999999999995</v>
      </c>
      <c r="L5305" s="77">
        <v>0.9</v>
      </c>
      <c r="Q5305" s="106"/>
    </row>
    <row r="5306" spans="1:17" x14ac:dyDescent="0.25">
      <c r="A5306" t="s">
        <v>331</v>
      </c>
      <c r="B5306" s="23">
        <v>2021</v>
      </c>
      <c r="C5306" s="23" t="s">
        <v>0</v>
      </c>
      <c r="D5306" s="23" t="s">
        <v>67</v>
      </c>
      <c r="E5306" s="23" t="s">
        <v>283</v>
      </c>
      <c r="F5306" s="23" t="s">
        <v>284</v>
      </c>
      <c r="G5306" s="23" t="s">
        <v>492</v>
      </c>
      <c r="H5306" s="32" t="s">
        <v>360</v>
      </c>
      <c r="I5306" s="32" t="s">
        <v>55</v>
      </c>
      <c r="J5306" s="135">
        <v>154</v>
      </c>
      <c r="K5306" s="27">
        <v>0.73377000000000003</v>
      </c>
      <c r="L5306" s="77">
        <v>0.9</v>
      </c>
      <c r="Q5306" s="106"/>
    </row>
    <row r="5307" spans="1:17" x14ac:dyDescent="0.25">
      <c r="A5307" t="s">
        <v>331</v>
      </c>
      <c r="B5307" s="23">
        <v>2021</v>
      </c>
      <c r="C5307" s="23" t="s">
        <v>1</v>
      </c>
      <c r="D5307" s="23" t="s">
        <v>68</v>
      </c>
      <c r="E5307" s="23" t="s">
        <v>283</v>
      </c>
      <c r="F5307" s="23" t="s">
        <v>284</v>
      </c>
      <c r="G5307" s="23" t="s">
        <v>492</v>
      </c>
      <c r="H5307" s="32" t="s">
        <v>360</v>
      </c>
      <c r="I5307" s="32" t="s">
        <v>55</v>
      </c>
      <c r="J5307" s="135">
        <v>209</v>
      </c>
      <c r="K5307" s="27">
        <v>0.53110000000000002</v>
      </c>
      <c r="L5307" s="77">
        <v>0.9</v>
      </c>
      <c r="Q5307" s="106"/>
    </row>
    <row r="5308" spans="1:17" x14ac:dyDescent="0.25">
      <c r="A5308" t="s">
        <v>331</v>
      </c>
      <c r="B5308" s="23">
        <v>2021</v>
      </c>
      <c r="C5308" s="23" t="s">
        <v>2</v>
      </c>
      <c r="D5308" s="23" t="s">
        <v>69</v>
      </c>
      <c r="E5308" s="23" t="s">
        <v>283</v>
      </c>
      <c r="F5308" s="23" t="s">
        <v>284</v>
      </c>
      <c r="G5308" s="23" t="s">
        <v>492</v>
      </c>
      <c r="H5308" s="32" t="s">
        <v>360</v>
      </c>
      <c r="I5308" s="32" t="s">
        <v>55</v>
      </c>
      <c r="J5308" s="135">
        <v>183</v>
      </c>
      <c r="K5308" s="27">
        <v>0.65573999999999999</v>
      </c>
      <c r="L5308" s="77">
        <v>0.9</v>
      </c>
      <c r="Q5308" s="106"/>
    </row>
    <row r="5309" spans="1:17" x14ac:dyDescent="0.25">
      <c r="A5309" t="s">
        <v>331</v>
      </c>
      <c r="B5309" s="23">
        <v>2021</v>
      </c>
      <c r="C5309" s="23" t="s">
        <v>3</v>
      </c>
      <c r="D5309" s="23" t="s">
        <v>70</v>
      </c>
      <c r="E5309" s="23" t="s">
        <v>283</v>
      </c>
      <c r="F5309" s="23" t="s">
        <v>284</v>
      </c>
      <c r="G5309" s="23" t="s">
        <v>492</v>
      </c>
      <c r="H5309" s="32" t="s">
        <v>360</v>
      </c>
      <c r="I5309" s="32" t="s">
        <v>55</v>
      </c>
      <c r="J5309" s="135">
        <v>198</v>
      </c>
      <c r="K5309" s="27">
        <v>0.67676999999999998</v>
      </c>
      <c r="L5309" s="77">
        <v>0.9</v>
      </c>
      <c r="Q5309" s="106"/>
    </row>
    <row r="5310" spans="1:17" x14ac:dyDescent="0.25">
      <c r="A5310" t="s">
        <v>331</v>
      </c>
      <c r="B5310" s="23">
        <v>2022</v>
      </c>
      <c r="C5310" s="23" t="s">
        <v>0</v>
      </c>
      <c r="D5310" s="23" t="s">
        <v>71</v>
      </c>
      <c r="E5310" s="23" t="s">
        <v>283</v>
      </c>
      <c r="F5310" s="23" t="s">
        <v>284</v>
      </c>
      <c r="G5310" s="23" t="s">
        <v>492</v>
      </c>
      <c r="H5310" s="32" t="s">
        <v>360</v>
      </c>
      <c r="I5310" s="32" t="s">
        <v>55</v>
      </c>
      <c r="J5310" s="135">
        <v>155</v>
      </c>
      <c r="K5310" s="27">
        <v>0.89676999999999996</v>
      </c>
      <c r="L5310" s="77">
        <v>0.9</v>
      </c>
      <c r="Q5310" s="106"/>
    </row>
    <row r="5311" spans="1:17" x14ac:dyDescent="0.25">
      <c r="A5311" t="s">
        <v>331</v>
      </c>
      <c r="B5311" s="23">
        <v>2022</v>
      </c>
      <c r="C5311" s="23" t="s">
        <v>1</v>
      </c>
      <c r="D5311" s="23" t="s">
        <v>72</v>
      </c>
      <c r="E5311" s="23" t="s">
        <v>283</v>
      </c>
      <c r="F5311" s="23" t="s">
        <v>284</v>
      </c>
      <c r="G5311" s="23" t="s">
        <v>492</v>
      </c>
      <c r="H5311" s="32" t="s">
        <v>360</v>
      </c>
      <c r="I5311" s="32" t="s">
        <v>55</v>
      </c>
      <c r="J5311" s="135">
        <v>180</v>
      </c>
      <c r="K5311" s="27">
        <v>0.97221999999999997</v>
      </c>
      <c r="L5311" s="77">
        <v>0.9</v>
      </c>
      <c r="Q5311" s="106"/>
    </row>
    <row r="5312" spans="1:17" x14ac:dyDescent="0.25">
      <c r="A5312" t="s">
        <v>331</v>
      </c>
      <c r="B5312" s="23">
        <v>2022</v>
      </c>
      <c r="C5312" s="23" t="s">
        <v>2</v>
      </c>
      <c r="D5312" s="23" t="s">
        <v>73</v>
      </c>
      <c r="E5312" s="23" t="s">
        <v>283</v>
      </c>
      <c r="F5312" s="23" t="s">
        <v>284</v>
      </c>
      <c r="G5312" s="23" t="s">
        <v>492</v>
      </c>
      <c r="H5312" s="32" t="s">
        <v>360</v>
      </c>
      <c r="I5312" s="32" t="s">
        <v>55</v>
      </c>
      <c r="J5312" s="135">
        <v>190</v>
      </c>
      <c r="K5312" s="27">
        <v>0.97367999999999999</v>
      </c>
      <c r="L5312" s="77">
        <v>0.9</v>
      </c>
      <c r="Q5312" s="106"/>
    </row>
    <row r="5313" spans="1:17" x14ac:dyDescent="0.25">
      <c r="A5313" t="s">
        <v>331</v>
      </c>
      <c r="B5313" s="23">
        <v>2022</v>
      </c>
      <c r="C5313" s="23" t="s">
        <v>3</v>
      </c>
      <c r="D5313" s="23" t="s">
        <v>493</v>
      </c>
      <c r="E5313" s="23" t="s">
        <v>283</v>
      </c>
      <c r="F5313" s="23" t="s">
        <v>284</v>
      </c>
      <c r="G5313" s="23" t="s">
        <v>492</v>
      </c>
      <c r="H5313" s="32" t="s">
        <v>360</v>
      </c>
      <c r="I5313" s="32" t="s">
        <v>55</v>
      </c>
      <c r="J5313" s="135">
        <v>194</v>
      </c>
      <c r="K5313" s="27">
        <v>0.92267999999999994</v>
      </c>
      <c r="L5313" s="77">
        <v>0.9</v>
      </c>
      <c r="Q5313" s="106"/>
    </row>
    <row r="5314" spans="1:17" x14ac:dyDescent="0.25">
      <c r="A5314" t="s">
        <v>331</v>
      </c>
      <c r="B5314" s="23">
        <v>2023</v>
      </c>
      <c r="C5314" s="23" t="s">
        <v>0</v>
      </c>
      <c r="D5314" s="23" t="s">
        <v>537</v>
      </c>
      <c r="E5314" s="23" t="s">
        <v>283</v>
      </c>
      <c r="F5314" s="23" t="s">
        <v>284</v>
      </c>
      <c r="G5314" s="23" t="s">
        <v>492</v>
      </c>
      <c r="H5314" s="32" t="s">
        <v>360</v>
      </c>
      <c r="I5314" s="32" t="s">
        <v>55</v>
      </c>
      <c r="J5314" s="135">
        <v>202</v>
      </c>
      <c r="K5314" s="27">
        <v>0.49504999999999999</v>
      </c>
      <c r="L5314" s="77">
        <v>0.9</v>
      </c>
      <c r="Q5314" s="106"/>
    </row>
    <row r="5315" spans="1:17" x14ac:dyDescent="0.25">
      <c r="A5315" t="s">
        <v>331</v>
      </c>
      <c r="B5315" s="23">
        <v>2018</v>
      </c>
      <c r="C5315" s="23" t="s">
        <v>0</v>
      </c>
      <c r="D5315" s="23" t="s">
        <v>54</v>
      </c>
      <c r="E5315" s="23" t="s">
        <v>293</v>
      </c>
      <c r="F5315" s="23" t="s">
        <v>294</v>
      </c>
      <c r="G5315" s="23" t="s">
        <v>492</v>
      </c>
      <c r="H5315" s="32" t="s">
        <v>363</v>
      </c>
      <c r="I5315" s="32" t="s">
        <v>55</v>
      </c>
      <c r="J5315" s="135">
        <v>116</v>
      </c>
      <c r="K5315" s="27">
        <v>0</v>
      </c>
      <c r="L5315" s="77">
        <v>0.9</v>
      </c>
      <c r="Q5315" s="106"/>
    </row>
    <row r="5316" spans="1:17" x14ac:dyDescent="0.25">
      <c r="A5316" t="s">
        <v>331</v>
      </c>
      <c r="B5316" s="23">
        <v>2018</v>
      </c>
      <c r="C5316" s="23" t="s">
        <v>1</v>
      </c>
      <c r="D5316" s="23" t="s">
        <v>56</v>
      </c>
      <c r="E5316" s="23" t="s">
        <v>293</v>
      </c>
      <c r="F5316" s="23" t="s">
        <v>294</v>
      </c>
      <c r="G5316" s="23" t="s">
        <v>492</v>
      </c>
      <c r="H5316" s="32" t="s">
        <v>363</v>
      </c>
      <c r="I5316" s="32" t="s">
        <v>55</v>
      </c>
      <c r="J5316" s="135">
        <v>120</v>
      </c>
      <c r="K5316" s="27">
        <v>2.5000000000000001E-2</v>
      </c>
      <c r="L5316" s="77">
        <v>0.9</v>
      </c>
      <c r="Q5316" s="106"/>
    </row>
    <row r="5317" spans="1:17" x14ac:dyDescent="0.25">
      <c r="A5317" t="s">
        <v>331</v>
      </c>
      <c r="B5317" s="23">
        <v>2018</v>
      </c>
      <c r="C5317" s="23" t="s">
        <v>2</v>
      </c>
      <c r="D5317" s="23" t="s">
        <v>57</v>
      </c>
      <c r="E5317" s="23" t="s">
        <v>293</v>
      </c>
      <c r="F5317" s="23" t="s">
        <v>294</v>
      </c>
      <c r="G5317" s="23" t="s">
        <v>492</v>
      </c>
      <c r="H5317" s="32" t="s">
        <v>363</v>
      </c>
      <c r="I5317" s="32" t="s">
        <v>55</v>
      </c>
      <c r="J5317" s="135">
        <v>155</v>
      </c>
      <c r="K5317" s="27">
        <v>3.2259999999999997E-2</v>
      </c>
      <c r="L5317" s="77">
        <v>0.9</v>
      </c>
      <c r="Q5317" s="106"/>
    </row>
    <row r="5318" spans="1:17" x14ac:dyDescent="0.25">
      <c r="A5318" t="s">
        <v>331</v>
      </c>
      <c r="B5318" s="23">
        <v>2018</v>
      </c>
      <c r="C5318" s="23" t="s">
        <v>3</v>
      </c>
      <c r="D5318" s="23" t="s">
        <v>58</v>
      </c>
      <c r="E5318" s="23" t="s">
        <v>293</v>
      </c>
      <c r="F5318" s="23" t="s">
        <v>294</v>
      </c>
      <c r="G5318" s="23" t="s">
        <v>492</v>
      </c>
      <c r="H5318" s="32" t="s">
        <v>363</v>
      </c>
      <c r="I5318" s="32" t="s">
        <v>55</v>
      </c>
      <c r="J5318" s="135">
        <v>129</v>
      </c>
      <c r="K5318" s="27">
        <v>2.3259999999999999E-2</v>
      </c>
      <c r="L5318" s="77">
        <v>0.9</v>
      </c>
      <c r="Q5318" s="106"/>
    </row>
    <row r="5319" spans="1:17" x14ac:dyDescent="0.25">
      <c r="A5319" t="s">
        <v>331</v>
      </c>
      <c r="B5319" s="23">
        <v>2019</v>
      </c>
      <c r="C5319" s="23" t="s">
        <v>0</v>
      </c>
      <c r="D5319" s="23" t="s">
        <v>59</v>
      </c>
      <c r="E5319" s="23" t="s">
        <v>293</v>
      </c>
      <c r="F5319" s="23" t="s">
        <v>294</v>
      </c>
      <c r="G5319" s="23" t="s">
        <v>492</v>
      </c>
      <c r="H5319" s="32" t="s">
        <v>363</v>
      </c>
      <c r="I5319" s="32" t="s">
        <v>55</v>
      </c>
      <c r="J5319" s="135">
        <v>117</v>
      </c>
      <c r="K5319" s="27">
        <v>8.5500000000000003E-3</v>
      </c>
      <c r="L5319" s="77">
        <v>0.9</v>
      </c>
      <c r="Q5319" s="106"/>
    </row>
    <row r="5320" spans="1:17" x14ac:dyDescent="0.25">
      <c r="A5320" t="s">
        <v>331</v>
      </c>
      <c r="B5320" s="23">
        <v>2019</v>
      </c>
      <c r="C5320" s="23" t="s">
        <v>1</v>
      </c>
      <c r="D5320" s="23" t="s">
        <v>60</v>
      </c>
      <c r="E5320" s="23" t="s">
        <v>293</v>
      </c>
      <c r="F5320" s="23" t="s">
        <v>294</v>
      </c>
      <c r="G5320" s="23" t="s">
        <v>492</v>
      </c>
      <c r="H5320" s="32" t="s">
        <v>363</v>
      </c>
      <c r="I5320" s="32" t="s">
        <v>55</v>
      </c>
      <c r="J5320" s="135">
        <v>124</v>
      </c>
      <c r="K5320" s="27">
        <v>1.6129999999999999E-2</v>
      </c>
      <c r="L5320" s="77">
        <v>0.9</v>
      </c>
      <c r="Q5320" s="106"/>
    </row>
    <row r="5321" spans="1:17" x14ac:dyDescent="0.25">
      <c r="A5321" t="s">
        <v>331</v>
      </c>
      <c r="B5321" s="23">
        <v>2019</v>
      </c>
      <c r="C5321" s="23" t="s">
        <v>2</v>
      </c>
      <c r="D5321" s="23" t="s">
        <v>61</v>
      </c>
      <c r="E5321" s="23" t="s">
        <v>293</v>
      </c>
      <c r="F5321" s="23" t="s">
        <v>294</v>
      </c>
      <c r="G5321" s="23" t="s">
        <v>492</v>
      </c>
      <c r="H5321" s="32" t="s">
        <v>363</v>
      </c>
      <c r="I5321" s="32" t="s">
        <v>55</v>
      </c>
      <c r="J5321" s="135">
        <v>116</v>
      </c>
      <c r="K5321" s="27">
        <v>0</v>
      </c>
      <c r="L5321" s="77">
        <v>0.9</v>
      </c>
      <c r="Q5321" s="106"/>
    </row>
    <row r="5322" spans="1:17" x14ac:dyDescent="0.25">
      <c r="A5322" t="s">
        <v>331</v>
      </c>
      <c r="B5322" s="23">
        <v>2019</v>
      </c>
      <c r="C5322" s="23" t="s">
        <v>3</v>
      </c>
      <c r="D5322" s="23" t="s">
        <v>62</v>
      </c>
      <c r="E5322" s="23" t="s">
        <v>293</v>
      </c>
      <c r="F5322" s="23" t="s">
        <v>294</v>
      </c>
      <c r="G5322" s="23" t="s">
        <v>492</v>
      </c>
      <c r="H5322" s="32" t="s">
        <v>363</v>
      </c>
      <c r="I5322" s="32" t="s">
        <v>55</v>
      </c>
      <c r="J5322" s="135">
        <v>104</v>
      </c>
      <c r="K5322" s="27">
        <v>3.8460000000000001E-2</v>
      </c>
      <c r="L5322" s="77">
        <v>0.9</v>
      </c>
      <c r="Q5322" s="106"/>
    </row>
    <row r="5323" spans="1:17" x14ac:dyDescent="0.25">
      <c r="A5323" t="s">
        <v>331</v>
      </c>
      <c r="B5323" s="23">
        <v>2020</v>
      </c>
      <c r="C5323" s="23" t="s">
        <v>0</v>
      </c>
      <c r="D5323" s="23" t="s">
        <v>63</v>
      </c>
      <c r="E5323" s="23" t="s">
        <v>293</v>
      </c>
      <c r="F5323" s="23" t="s">
        <v>294</v>
      </c>
      <c r="G5323" s="23" t="s">
        <v>492</v>
      </c>
      <c r="H5323" s="32" t="s">
        <v>363</v>
      </c>
      <c r="I5323" s="32" t="s">
        <v>55</v>
      </c>
      <c r="J5323" s="135">
        <v>109</v>
      </c>
      <c r="K5323" s="27">
        <v>0.94494999999999996</v>
      </c>
      <c r="L5323" s="77">
        <v>0.9</v>
      </c>
      <c r="Q5323" s="106"/>
    </row>
    <row r="5324" spans="1:17" x14ac:dyDescent="0.25">
      <c r="A5324" t="s">
        <v>331</v>
      </c>
      <c r="B5324" s="23">
        <v>2020</v>
      </c>
      <c r="C5324" s="23" t="s">
        <v>1</v>
      </c>
      <c r="D5324" s="23" t="s">
        <v>64</v>
      </c>
      <c r="E5324" s="23" t="s">
        <v>293</v>
      </c>
      <c r="F5324" s="23" t="s">
        <v>294</v>
      </c>
      <c r="G5324" s="23" t="s">
        <v>492</v>
      </c>
      <c r="H5324" s="32" t="s">
        <v>363</v>
      </c>
      <c r="I5324" s="32" t="s">
        <v>55</v>
      </c>
      <c r="J5324" s="135">
        <v>64</v>
      </c>
      <c r="K5324" s="27">
        <v>0.90625</v>
      </c>
      <c r="L5324" s="77">
        <v>0.9</v>
      </c>
      <c r="Q5324" s="106"/>
    </row>
    <row r="5325" spans="1:17" x14ac:dyDescent="0.25">
      <c r="A5325" t="s">
        <v>331</v>
      </c>
      <c r="B5325" s="23">
        <v>2020</v>
      </c>
      <c r="C5325" s="23" t="s">
        <v>2</v>
      </c>
      <c r="D5325" s="23" t="s">
        <v>65</v>
      </c>
      <c r="E5325" s="23" t="s">
        <v>293</v>
      </c>
      <c r="F5325" s="23" t="s">
        <v>294</v>
      </c>
      <c r="G5325" s="23" t="s">
        <v>492</v>
      </c>
      <c r="H5325" s="32" t="s">
        <v>363</v>
      </c>
      <c r="I5325" s="32" t="s">
        <v>55</v>
      </c>
      <c r="J5325" s="135">
        <v>122</v>
      </c>
      <c r="K5325" s="27">
        <v>0.97541</v>
      </c>
      <c r="L5325" s="77">
        <v>0.9</v>
      </c>
      <c r="Q5325" s="106"/>
    </row>
    <row r="5326" spans="1:17" x14ac:dyDescent="0.25">
      <c r="A5326" t="s">
        <v>331</v>
      </c>
      <c r="B5326" s="23">
        <v>2020</v>
      </c>
      <c r="C5326" s="23" t="s">
        <v>3</v>
      </c>
      <c r="D5326" s="23" t="s">
        <v>66</v>
      </c>
      <c r="E5326" s="23" t="s">
        <v>293</v>
      </c>
      <c r="F5326" s="23" t="s">
        <v>294</v>
      </c>
      <c r="G5326" s="23" t="s">
        <v>492</v>
      </c>
      <c r="H5326" s="32" t="s">
        <v>363</v>
      </c>
      <c r="I5326" s="32" t="s">
        <v>55</v>
      </c>
      <c r="J5326" s="135">
        <v>125</v>
      </c>
      <c r="K5326" s="27">
        <v>0.83199999999999996</v>
      </c>
      <c r="L5326" s="77">
        <v>0.9</v>
      </c>
      <c r="Q5326" s="106"/>
    </row>
    <row r="5327" spans="1:17" x14ac:dyDescent="0.25">
      <c r="A5327" t="s">
        <v>331</v>
      </c>
      <c r="B5327" s="23">
        <v>2021</v>
      </c>
      <c r="C5327" s="23" t="s">
        <v>0</v>
      </c>
      <c r="D5327" s="23" t="s">
        <v>67</v>
      </c>
      <c r="E5327" s="23" t="s">
        <v>293</v>
      </c>
      <c r="F5327" s="23" t="s">
        <v>294</v>
      </c>
      <c r="G5327" s="23" t="s">
        <v>492</v>
      </c>
      <c r="H5327" s="32" t="s">
        <v>363</v>
      </c>
      <c r="I5327" s="32" t="s">
        <v>55</v>
      </c>
      <c r="J5327" s="135">
        <v>108</v>
      </c>
      <c r="K5327" s="27">
        <v>0.30556</v>
      </c>
      <c r="L5327" s="77">
        <v>0.9</v>
      </c>
      <c r="Q5327" s="106"/>
    </row>
    <row r="5328" spans="1:17" x14ac:dyDescent="0.25">
      <c r="A5328" t="s">
        <v>331</v>
      </c>
      <c r="B5328" s="23">
        <v>2021</v>
      </c>
      <c r="C5328" s="23" t="s">
        <v>1</v>
      </c>
      <c r="D5328" s="23" t="s">
        <v>68</v>
      </c>
      <c r="E5328" s="23" t="s">
        <v>293</v>
      </c>
      <c r="F5328" s="23" t="s">
        <v>294</v>
      </c>
      <c r="G5328" s="23" t="s">
        <v>492</v>
      </c>
      <c r="H5328" s="32" t="s">
        <v>363</v>
      </c>
      <c r="I5328" s="32" t="s">
        <v>55</v>
      </c>
      <c r="J5328" s="135">
        <v>137</v>
      </c>
      <c r="K5328" s="27">
        <v>0.49635000000000001</v>
      </c>
      <c r="L5328" s="77">
        <v>0.9</v>
      </c>
      <c r="Q5328" s="106"/>
    </row>
    <row r="5329" spans="1:17" x14ac:dyDescent="0.25">
      <c r="A5329" t="s">
        <v>331</v>
      </c>
      <c r="B5329" s="23">
        <v>2021</v>
      </c>
      <c r="C5329" s="23" t="s">
        <v>2</v>
      </c>
      <c r="D5329" s="23" t="s">
        <v>69</v>
      </c>
      <c r="E5329" s="23" t="s">
        <v>293</v>
      </c>
      <c r="F5329" s="23" t="s">
        <v>294</v>
      </c>
      <c r="G5329" s="23" t="s">
        <v>492</v>
      </c>
      <c r="H5329" s="32" t="s">
        <v>363</v>
      </c>
      <c r="I5329" s="32" t="s">
        <v>55</v>
      </c>
      <c r="J5329" s="135">
        <v>136</v>
      </c>
      <c r="K5329" s="27">
        <v>0.61029</v>
      </c>
      <c r="L5329" s="77">
        <v>0.9</v>
      </c>
      <c r="Q5329" s="106"/>
    </row>
    <row r="5330" spans="1:17" x14ac:dyDescent="0.25">
      <c r="A5330" t="s">
        <v>331</v>
      </c>
      <c r="B5330" s="23">
        <v>2021</v>
      </c>
      <c r="C5330" s="23" t="s">
        <v>3</v>
      </c>
      <c r="D5330" s="23" t="s">
        <v>70</v>
      </c>
      <c r="E5330" s="23" t="s">
        <v>293</v>
      </c>
      <c r="F5330" s="23" t="s">
        <v>294</v>
      </c>
      <c r="G5330" s="23" t="s">
        <v>492</v>
      </c>
      <c r="H5330" s="32" t="s">
        <v>363</v>
      </c>
      <c r="I5330" s="32" t="s">
        <v>55</v>
      </c>
      <c r="J5330" s="135">
        <v>130</v>
      </c>
      <c r="K5330" s="27">
        <v>0.36923</v>
      </c>
      <c r="L5330" s="77">
        <v>0.9</v>
      </c>
      <c r="Q5330" s="106"/>
    </row>
    <row r="5331" spans="1:17" x14ac:dyDescent="0.25">
      <c r="A5331" t="s">
        <v>331</v>
      </c>
      <c r="B5331" s="23">
        <v>2022</v>
      </c>
      <c r="C5331" s="23" t="s">
        <v>0</v>
      </c>
      <c r="D5331" s="23" t="s">
        <v>71</v>
      </c>
      <c r="E5331" s="23" t="s">
        <v>293</v>
      </c>
      <c r="F5331" s="23" t="s">
        <v>294</v>
      </c>
      <c r="G5331" s="23" t="s">
        <v>492</v>
      </c>
      <c r="H5331" s="32" t="s">
        <v>363</v>
      </c>
      <c r="I5331" s="32" t="s">
        <v>55</v>
      </c>
      <c r="J5331" s="135">
        <v>123</v>
      </c>
      <c r="K5331" s="27">
        <v>0.49592999999999998</v>
      </c>
      <c r="L5331" s="77">
        <v>0.9</v>
      </c>
      <c r="Q5331" s="106"/>
    </row>
    <row r="5332" spans="1:17" x14ac:dyDescent="0.25">
      <c r="A5332" t="s">
        <v>331</v>
      </c>
      <c r="B5332" s="23">
        <v>2022</v>
      </c>
      <c r="C5332" s="23" t="s">
        <v>1</v>
      </c>
      <c r="D5332" s="23" t="s">
        <v>72</v>
      </c>
      <c r="E5332" s="23" t="s">
        <v>293</v>
      </c>
      <c r="F5332" s="23" t="s">
        <v>294</v>
      </c>
      <c r="G5332" s="23" t="s">
        <v>492</v>
      </c>
      <c r="H5332" s="32" t="s">
        <v>363</v>
      </c>
      <c r="I5332" s="32" t="s">
        <v>55</v>
      </c>
      <c r="J5332" s="135">
        <v>115</v>
      </c>
      <c r="K5332" s="27">
        <v>0.33912999999999999</v>
      </c>
      <c r="L5332" s="77">
        <v>0.9</v>
      </c>
      <c r="Q5332" s="106"/>
    </row>
    <row r="5333" spans="1:17" x14ac:dyDescent="0.25">
      <c r="A5333" t="s">
        <v>331</v>
      </c>
      <c r="B5333" s="23">
        <v>2022</v>
      </c>
      <c r="C5333" s="23" t="s">
        <v>2</v>
      </c>
      <c r="D5333" s="23" t="s">
        <v>73</v>
      </c>
      <c r="E5333" s="23" t="s">
        <v>293</v>
      </c>
      <c r="F5333" s="23" t="s">
        <v>294</v>
      </c>
      <c r="G5333" s="23" t="s">
        <v>492</v>
      </c>
      <c r="H5333" s="32" t="s">
        <v>363</v>
      </c>
      <c r="I5333" s="32" t="s">
        <v>55</v>
      </c>
      <c r="J5333" s="135">
        <v>108</v>
      </c>
      <c r="K5333" s="27">
        <v>0</v>
      </c>
      <c r="L5333" s="77">
        <v>0.9</v>
      </c>
      <c r="Q5333" s="106"/>
    </row>
    <row r="5334" spans="1:17" x14ac:dyDescent="0.25">
      <c r="A5334" t="s">
        <v>331</v>
      </c>
      <c r="B5334" s="23">
        <v>2022</v>
      </c>
      <c r="C5334" s="23" t="s">
        <v>3</v>
      </c>
      <c r="D5334" s="23" t="s">
        <v>493</v>
      </c>
      <c r="E5334" s="23" t="s">
        <v>293</v>
      </c>
      <c r="F5334" s="23" t="s">
        <v>294</v>
      </c>
      <c r="G5334" s="23" t="s">
        <v>492</v>
      </c>
      <c r="H5334" s="32" t="s">
        <v>363</v>
      </c>
      <c r="I5334" s="32" t="s">
        <v>55</v>
      </c>
      <c r="J5334" s="135">
        <v>102</v>
      </c>
      <c r="K5334" s="27">
        <v>9.7999999999999997E-3</v>
      </c>
      <c r="L5334" s="77">
        <v>0.9</v>
      </c>
      <c r="Q5334" s="106"/>
    </row>
    <row r="5335" spans="1:17" x14ac:dyDescent="0.25">
      <c r="A5335" t="s">
        <v>331</v>
      </c>
      <c r="B5335" s="23">
        <v>2023</v>
      </c>
      <c r="C5335" s="23" t="s">
        <v>0</v>
      </c>
      <c r="D5335" s="23" t="s">
        <v>537</v>
      </c>
      <c r="E5335" s="23" t="s">
        <v>293</v>
      </c>
      <c r="F5335" s="23" t="s">
        <v>294</v>
      </c>
      <c r="G5335" s="23" t="s">
        <v>492</v>
      </c>
      <c r="H5335" s="32" t="s">
        <v>363</v>
      </c>
      <c r="I5335" s="32" t="s">
        <v>55</v>
      </c>
      <c r="J5335" s="135">
        <v>131</v>
      </c>
      <c r="K5335" s="27">
        <v>0.29770999999999997</v>
      </c>
      <c r="L5335" s="77">
        <v>0.9</v>
      </c>
      <c r="Q5335" s="106"/>
    </row>
    <row r="5336" spans="1:17" x14ac:dyDescent="0.25">
      <c r="A5336" t="s">
        <v>331</v>
      </c>
      <c r="B5336" s="23">
        <v>2018</v>
      </c>
      <c r="C5336" s="23" t="s">
        <v>0</v>
      </c>
      <c r="D5336" s="23" t="s">
        <v>54</v>
      </c>
      <c r="E5336" s="23" t="s">
        <v>295</v>
      </c>
      <c r="F5336" s="23" t="s">
        <v>296</v>
      </c>
      <c r="G5336" s="23" t="s">
        <v>492</v>
      </c>
      <c r="H5336" s="32" t="s">
        <v>362</v>
      </c>
      <c r="I5336" s="32" t="s">
        <v>55</v>
      </c>
      <c r="J5336" s="135">
        <v>280</v>
      </c>
      <c r="K5336" s="27">
        <v>0.86785999999999996</v>
      </c>
      <c r="L5336" s="77">
        <v>0.9</v>
      </c>
      <c r="Q5336" s="106"/>
    </row>
    <row r="5337" spans="1:17" x14ac:dyDescent="0.25">
      <c r="A5337" t="s">
        <v>331</v>
      </c>
      <c r="B5337" s="23">
        <v>2018</v>
      </c>
      <c r="C5337" s="23" t="s">
        <v>1</v>
      </c>
      <c r="D5337" s="23" t="s">
        <v>56</v>
      </c>
      <c r="E5337" s="23" t="s">
        <v>295</v>
      </c>
      <c r="F5337" s="23" t="s">
        <v>296</v>
      </c>
      <c r="G5337" s="23" t="s">
        <v>492</v>
      </c>
      <c r="H5337" s="32" t="s">
        <v>362</v>
      </c>
      <c r="I5337" s="32" t="s">
        <v>55</v>
      </c>
      <c r="J5337" s="135">
        <v>335</v>
      </c>
      <c r="K5337" s="27">
        <v>0.94626999999999994</v>
      </c>
      <c r="L5337" s="77">
        <v>0.9</v>
      </c>
      <c r="Q5337" s="106"/>
    </row>
    <row r="5338" spans="1:17" x14ac:dyDescent="0.25">
      <c r="A5338" t="s">
        <v>331</v>
      </c>
      <c r="B5338" s="23">
        <v>2018</v>
      </c>
      <c r="C5338" s="23" t="s">
        <v>2</v>
      </c>
      <c r="D5338" s="23" t="s">
        <v>57</v>
      </c>
      <c r="E5338" s="23" t="s">
        <v>295</v>
      </c>
      <c r="F5338" s="23" t="s">
        <v>296</v>
      </c>
      <c r="G5338" s="23" t="s">
        <v>492</v>
      </c>
      <c r="H5338" s="32" t="s">
        <v>362</v>
      </c>
      <c r="I5338" s="32" t="s">
        <v>55</v>
      </c>
      <c r="J5338" s="135">
        <v>317</v>
      </c>
      <c r="K5338" s="27">
        <v>0.92113999999999996</v>
      </c>
      <c r="L5338" s="77">
        <v>0.9</v>
      </c>
      <c r="Q5338" s="106"/>
    </row>
    <row r="5339" spans="1:17" x14ac:dyDescent="0.25">
      <c r="A5339" t="s">
        <v>331</v>
      </c>
      <c r="B5339" s="23">
        <v>2018</v>
      </c>
      <c r="C5339" s="23" t="s">
        <v>3</v>
      </c>
      <c r="D5339" s="23" t="s">
        <v>58</v>
      </c>
      <c r="E5339" s="23" t="s">
        <v>295</v>
      </c>
      <c r="F5339" s="23" t="s">
        <v>296</v>
      </c>
      <c r="G5339" s="23" t="s">
        <v>492</v>
      </c>
      <c r="H5339" s="32" t="s">
        <v>362</v>
      </c>
      <c r="I5339" s="32" t="s">
        <v>55</v>
      </c>
      <c r="J5339" s="135">
        <v>316</v>
      </c>
      <c r="K5339" s="27">
        <v>0.91456000000000004</v>
      </c>
      <c r="L5339" s="77">
        <v>0.9</v>
      </c>
      <c r="Q5339" s="106"/>
    </row>
    <row r="5340" spans="1:17" x14ac:dyDescent="0.25">
      <c r="A5340" t="s">
        <v>331</v>
      </c>
      <c r="B5340" s="23">
        <v>2019</v>
      </c>
      <c r="C5340" s="23" t="s">
        <v>0</v>
      </c>
      <c r="D5340" s="23" t="s">
        <v>59</v>
      </c>
      <c r="E5340" s="23" t="s">
        <v>295</v>
      </c>
      <c r="F5340" s="23" t="s">
        <v>296</v>
      </c>
      <c r="G5340" s="23" t="s">
        <v>492</v>
      </c>
      <c r="H5340" s="32" t="s">
        <v>362</v>
      </c>
      <c r="I5340" s="32" t="s">
        <v>55</v>
      </c>
      <c r="J5340" s="135">
        <v>317</v>
      </c>
      <c r="K5340" s="27">
        <v>0.90536000000000005</v>
      </c>
      <c r="L5340" s="77">
        <v>0.9</v>
      </c>
      <c r="Q5340" s="106"/>
    </row>
    <row r="5341" spans="1:17" x14ac:dyDescent="0.25">
      <c r="A5341" t="s">
        <v>331</v>
      </c>
      <c r="B5341" s="23">
        <v>2019</v>
      </c>
      <c r="C5341" s="23" t="s">
        <v>1</v>
      </c>
      <c r="D5341" s="23" t="s">
        <v>60</v>
      </c>
      <c r="E5341" s="23" t="s">
        <v>295</v>
      </c>
      <c r="F5341" s="23" t="s">
        <v>296</v>
      </c>
      <c r="G5341" s="23" t="s">
        <v>492</v>
      </c>
      <c r="H5341" s="32" t="s">
        <v>362</v>
      </c>
      <c r="I5341" s="32" t="s">
        <v>55</v>
      </c>
      <c r="J5341" s="135">
        <v>345</v>
      </c>
      <c r="K5341" s="27">
        <v>0.89854999999999996</v>
      </c>
      <c r="L5341" s="77">
        <v>0.9</v>
      </c>
      <c r="Q5341" s="106"/>
    </row>
    <row r="5342" spans="1:17" x14ac:dyDescent="0.25">
      <c r="A5342" t="s">
        <v>331</v>
      </c>
      <c r="B5342" s="23">
        <v>2019</v>
      </c>
      <c r="C5342" s="23" t="s">
        <v>2</v>
      </c>
      <c r="D5342" s="23" t="s">
        <v>61</v>
      </c>
      <c r="E5342" s="23" t="s">
        <v>295</v>
      </c>
      <c r="F5342" s="23" t="s">
        <v>296</v>
      </c>
      <c r="G5342" s="23" t="s">
        <v>492</v>
      </c>
      <c r="H5342" s="32" t="s">
        <v>362</v>
      </c>
      <c r="I5342" s="32" t="s">
        <v>55</v>
      </c>
      <c r="J5342" s="135">
        <v>316</v>
      </c>
      <c r="K5342" s="27">
        <v>0.85443000000000002</v>
      </c>
      <c r="L5342" s="77">
        <v>0.9</v>
      </c>
      <c r="Q5342" s="106"/>
    </row>
    <row r="5343" spans="1:17" x14ac:dyDescent="0.25">
      <c r="A5343" t="s">
        <v>331</v>
      </c>
      <c r="B5343" s="23">
        <v>2019</v>
      </c>
      <c r="C5343" s="23" t="s">
        <v>3</v>
      </c>
      <c r="D5343" s="23" t="s">
        <v>62</v>
      </c>
      <c r="E5343" s="23" t="s">
        <v>295</v>
      </c>
      <c r="F5343" s="23" t="s">
        <v>296</v>
      </c>
      <c r="G5343" s="23" t="s">
        <v>492</v>
      </c>
      <c r="H5343" s="32" t="s">
        <v>362</v>
      </c>
      <c r="I5343" s="32" t="s">
        <v>55</v>
      </c>
      <c r="J5343" s="135">
        <v>298</v>
      </c>
      <c r="K5343" s="27">
        <v>0.88926000000000005</v>
      </c>
      <c r="L5343" s="77">
        <v>0.9</v>
      </c>
      <c r="Q5343" s="106"/>
    </row>
    <row r="5344" spans="1:17" x14ac:dyDescent="0.25">
      <c r="A5344" t="s">
        <v>331</v>
      </c>
      <c r="B5344" s="23">
        <v>2020</v>
      </c>
      <c r="C5344" s="23" t="s">
        <v>0</v>
      </c>
      <c r="D5344" s="23" t="s">
        <v>63</v>
      </c>
      <c r="E5344" s="23" t="s">
        <v>295</v>
      </c>
      <c r="F5344" s="23" t="s">
        <v>296</v>
      </c>
      <c r="G5344" s="23" t="s">
        <v>492</v>
      </c>
      <c r="H5344" s="32" t="s">
        <v>362</v>
      </c>
      <c r="I5344" s="32" t="s">
        <v>55</v>
      </c>
      <c r="J5344" s="135">
        <v>306</v>
      </c>
      <c r="K5344" s="27">
        <v>1</v>
      </c>
      <c r="L5344" s="77">
        <v>0.9</v>
      </c>
      <c r="Q5344" s="106"/>
    </row>
    <row r="5345" spans="1:17" x14ac:dyDescent="0.25">
      <c r="A5345" t="s">
        <v>331</v>
      </c>
      <c r="B5345" s="23">
        <v>2020</v>
      </c>
      <c r="C5345" s="23" t="s">
        <v>1</v>
      </c>
      <c r="D5345" s="23" t="s">
        <v>64</v>
      </c>
      <c r="E5345" s="23" t="s">
        <v>295</v>
      </c>
      <c r="F5345" s="23" t="s">
        <v>296</v>
      </c>
      <c r="G5345" s="23" t="s">
        <v>492</v>
      </c>
      <c r="H5345" s="32" t="s">
        <v>362</v>
      </c>
      <c r="I5345" s="32" t="s">
        <v>55</v>
      </c>
      <c r="J5345" s="135">
        <v>158</v>
      </c>
      <c r="K5345" s="27">
        <v>0.98734</v>
      </c>
      <c r="L5345" s="77">
        <v>0.9</v>
      </c>
      <c r="Q5345" s="106"/>
    </row>
    <row r="5346" spans="1:17" x14ac:dyDescent="0.25">
      <c r="A5346" t="s">
        <v>331</v>
      </c>
      <c r="B5346" s="23">
        <v>2020</v>
      </c>
      <c r="C5346" s="23" t="s">
        <v>2</v>
      </c>
      <c r="D5346" s="23" t="s">
        <v>65</v>
      </c>
      <c r="E5346" s="23" t="s">
        <v>295</v>
      </c>
      <c r="F5346" s="23" t="s">
        <v>296</v>
      </c>
      <c r="G5346" s="23" t="s">
        <v>492</v>
      </c>
      <c r="H5346" s="32" t="s">
        <v>362</v>
      </c>
      <c r="I5346" s="32" t="s">
        <v>55</v>
      </c>
      <c r="J5346" s="135">
        <v>235</v>
      </c>
      <c r="K5346" s="27">
        <v>0.98723000000000005</v>
      </c>
      <c r="L5346" s="77">
        <v>0.9</v>
      </c>
      <c r="Q5346" s="106"/>
    </row>
    <row r="5347" spans="1:17" x14ac:dyDescent="0.25">
      <c r="A5347" t="s">
        <v>331</v>
      </c>
      <c r="B5347" s="23">
        <v>2020</v>
      </c>
      <c r="C5347" s="23" t="s">
        <v>3</v>
      </c>
      <c r="D5347" s="23" t="s">
        <v>66</v>
      </c>
      <c r="E5347" s="23" t="s">
        <v>295</v>
      </c>
      <c r="F5347" s="23" t="s">
        <v>296</v>
      </c>
      <c r="G5347" s="23" t="s">
        <v>492</v>
      </c>
      <c r="H5347" s="32" t="s">
        <v>362</v>
      </c>
      <c r="I5347" s="32" t="s">
        <v>55</v>
      </c>
      <c r="J5347" s="135">
        <v>350</v>
      </c>
      <c r="K5347" s="27">
        <v>0.99143000000000003</v>
      </c>
      <c r="L5347" s="77">
        <v>0.9</v>
      </c>
      <c r="Q5347" s="106"/>
    </row>
    <row r="5348" spans="1:17" x14ac:dyDescent="0.25">
      <c r="A5348" t="s">
        <v>331</v>
      </c>
      <c r="B5348" s="23">
        <v>2021</v>
      </c>
      <c r="C5348" s="23" t="s">
        <v>0</v>
      </c>
      <c r="D5348" s="23" t="s">
        <v>67</v>
      </c>
      <c r="E5348" s="23" t="s">
        <v>295</v>
      </c>
      <c r="F5348" s="23" t="s">
        <v>296</v>
      </c>
      <c r="G5348" s="23" t="s">
        <v>492</v>
      </c>
      <c r="H5348" s="32" t="s">
        <v>362</v>
      </c>
      <c r="I5348" s="32" t="s">
        <v>55</v>
      </c>
      <c r="J5348" s="135">
        <v>311</v>
      </c>
      <c r="K5348" s="27">
        <v>0.94533999999999996</v>
      </c>
      <c r="L5348" s="77">
        <v>0.9</v>
      </c>
      <c r="Q5348" s="106"/>
    </row>
    <row r="5349" spans="1:17" x14ac:dyDescent="0.25">
      <c r="A5349" t="s">
        <v>331</v>
      </c>
      <c r="B5349" s="23">
        <v>2021</v>
      </c>
      <c r="C5349" s="23" t="s">
        <v>1</v>
      </c>
      <c r="D5349" s="23" t="s">
        <v>68</v>
      </c>
      <c r="E5349" s="23" t="s">
        <v>295</v>
      </c>
      <c r="F5349" s="23" t="s">
        <v>296</v>
      </c>
      <c r="G5349" s="23" t="s">
        <v>492</v>
      </c>
      <c r="H5349" s="32" t="s">
        <v>362</v>
      </c>
      <c r="I5349" s="32" t="s">
        <v>55</v>
      </c>
      <c r="J5349" s="135">
        <v>334</v>
      </c>
      <c r="K5349" s="27">
        <v>0.92215999999999998</v>
      </c>
      <c r="L5349" s="77">
        <v>0.9</v>
      </c>
      <c r="Q5349" s="106"/>
    </row>
    <row r="5350" spans="1:17" x14ac:dyDescent="0.25">
      <c r="A5350" t="s">
        <v>331</v>
      </c>
      <c r="B5350" s="23">
        <v>2021</v>
      </c>
      <c r="C5350" s="23" t="s">
        <v>2</v>
      </c>
      <c r="D5350" s="23" t="s">
        <v>69</v>
      </c>
      <c r="E5350" s="23" t="s">
        <v>295</v>
      </c>
      <c r="F5350" s="23" t="s">
        <v>296</v>
      </c>
      <c r="G5350" s="23" t="s">
        <v>492</v>
      </c>
      <c r="H5350" s="32" t="s">
        <v>362</v>
      </c>
      <c r="I5350" s="32" t="s">
        <v>55</v>
      </c>
      <c r="J5350" s="135">
        <v>348</v>
      </c>
      <c r="K5350" s="27">
        <v>0.94252999999999998</v>
      </c>
      <c r="L5350" s="77">
        <v>0.9</v>
      </c>
      <c r="Q5350" s="106"/>
    </row>
    <row r="5351" spans="1:17" x14ac:dyDescent="0.25">
      <c r="A5351" t="s">
        <v>331</v>
      </c>
      <c r="B5351" s="23">
        <v>2021</v>
      </c>
      <c r="C5351" s="23" t="s">
        <v>3</v>
      </c>
      <c r="D5351" s="23" t="s">
        <v>70</v>
      </c>
      <c r="E5351" s="23" t="s">
        <v>295</v>
      </c>
      <c r="F5351" s="23" t="s">
        <v>296</v>
      </c>
      <c r="G5351" s="23" t="s">
        <v>492</v>
      </c>
      <c r="H5351" s="32" t="s">
        <v>362</v>
      </c>
      <c r="I5351" s="32" t="s">
        <v>55</v>
      </c>
      <c r="J5351" s="135">
        <v>303</v>
      </c>
      <c r="K5351" s="27">
        <v>0.90429000000000004</v>
      </c>
      <c r="L5351" s="77">
        <v>0.9</v>
      </c>
      <c r="Q5351" s="106"/>
    </row>
    <row r="5352" spans="1:17" x14ac:dyDescent="0.25">
      <c r="A5352" t="s">
        <v>331</v>
      </c>
      <c r="B5352" s="23">
        <v>2022</v>
      </c>
      <c r="C5352" s="23" t="s">
        <v>0</v>
      </c>
      <c r="D5352" s="23" t="s">
        <v>71</v>
      </c>
      <c r="E5352" s="23" t="s">
        <v>295</v>
      </c>
      <c r="F5352" s="23" t="s">
        <v>296</v>
      </c>
      <c r="G5352" s="23" t="s">
        <v>492</v>
      </c>
      <c r="H5352" s="32" t="s">
        <v>362</v>
      </c>
      <c r="I5352" s="32" t="s">
        <v>55</v>
      </c>
      <c r="J5352" s="135">
        <v>333</v>
      </c>
      <c r="K5352" s="27">
        <v>0.93393000000000004</v>
      </c>
      <c r="L5352" s="77">
        <v>0.9</v>
      </c>
      <c r="Q5352" s="106"/>
    </row>
    <row r="5353" spans="1:17" x14ac:dyDescent="0.25">
      <c r="A5353" t="s">
        <v>331</v>
      </c>
      <c r="B5353" s="23">
        <v>2022</v>
      </c>
      <c r="C5353" s="23" t="s">
        <v>1</v>
      </c>
      <c r="D5353" s="23" t="s">
        <v>72</v>
      </c>
      <c r="E5353" s="23" t="s">
        <v>295</v>
      </c>
      <c r="F5353" s="23" t="s">
        <v>296</v>
      </c>
      <c r="G5353" s="23" t="s">
        <v>492</v>
      </c>
      <c r="H5353" s="32" t="s">
        <v>362</v>
      </c>
      <c r="I5353" s="32" t="s">
        <v>55</v>
      </c>
      <c r="J5353" s="135">
        <v>317</v>
      </c>
      <c r="K5353" s="27">
        <v>0.93374999999999997</v>
      </c>
      <c r="L5353" s="77">
        <v>0.9</v>
      </c>
      <c r="Q5353" s="106"/>
    </row>
    <row r="5354" spans="1:17" x14ac:dyDescent="0.25">
      <c r="A5354" t="s">
        <v>331</v>
      </c>
      <c r="B5354" s="23">
        <v>2022</v>
      </c>
      <c r="C5354" s="23" t="s">
        <v>2</v>
      </c>
      <c r="D5354" s="23" t="s">
        <v>73</v>
      </c>
      <c r="E5354" s="23" t="s">
        <v>295</v>
      </c>
      <c r="F5354" s="23" t="s">
        <v>296</v>
      </c>
      <c r="G5354" s="23" t="s">
        <v>492</v>
      </c>
      <c r="H5354" s="32" t="s">
        <v>362</v>
      </c>
      <c r="I5354" s="32" t="s">
        <v>55</v>
      </c>
      <c r="J5354" s="135">
        <v>291</v>
      </c>
      <c r="K5354" s="27">
        <v>0.93471000000000004</v>
      </c>
      <c r="L5354" s="77">
        <v>0.9</v>
      </c>
      <c r="Q5354" s="106"/>
    </row>
    <row r="5355" spans="1:17" x14ac:dyDescent="0.25">
      <c r="A5355" t="s">
        <v>331</v>
      </c>
      <c r="B5355" s="23">
        <v>2022</v>
      </c>
      <c r="C5355" s="23" t="s">
        <v>3</v>
      </c>
      <c r="D5355" s="23" t="s">
        <v>493</v>
      </c>
      <c r="E5355" s="23" t="s">
        <v>295</v>
      </c>
      <c r="F5355" s="23" t="s">
        <v>296</v>
      </c>
      <c r="G5355" s="23" t="s">
        <v>492</v>
      </c>
      <c r="H5355" s="32" t="s">
        <v>362</v>
      </c>
      <c r="I5355" s="32" t="s">
        <v>55</v>
      </c>
      <c r="J5355" s="135">
        <v>291</v>
      </c>
      <c r="K5355" s="27">
        <v>0.95189000000000001</v>
      </c>
      <c r="L5355" s="77">
        <v>0.9</v>
      </c>
      <c r="Q5355" s="106"/>
    </row>
    <row r="5356" spans="1:17" x14ac:dyDescent="0.25">
      <c r="A5356" t="s">
        <v>331</v>
      </c>
      <c r="B5356" s="23">
        <v>2023</v>
      </c>
      <c r="C5356" s="23" t="s">
        <v>0</v>
      </c>
      <c r="D5356" s="23" t="s">
        <v>537</v>
      </c>
      <c r="E5356" s="23" t="s">
        <v>295</v>
      </c>
      <c r="F5356" s="23" t="s">
        <v>296</v>
      </c>
      <c r="G5356" s="23" t="s">
        <v>492</v>
      </c>
      <c r="H5356" s="32" t="s">
        <v>362</v>
      </c>
      <c r="I5356" s="32" t="s">
        <v>55</v>
      </c>
      <c r="J5356" s="135">
        <v>295</v>
      </c>
      <c r="K5356" s="27">
        <v>0.92881000000000002</v>
      </c>
      <c r="L5356" s="77">
        <v>0.9</v>
      </c>
      <c r="Q5356" s="106"/>
    </row>
    <row r="5357" spans="1:17" x14ac:dyDescent="0.25">
      <c r="A5357" t="s">
        <v>331</v>
      </c>
      <c r="B5357" s="23">
        <v>2018</v>
      </c>
      <c r="C5357" s="23" t="s">
        <v>0</v>
      </c>
      <c r="D5357" s="23" t="s">
        <v>54</v>
      </c>
      <c r="E5357" s="23" t="s">
        <v>285</v>
      </c>
      <c r="F5357" s="23" t="s">
        <v>343</v>
      </c>
      <c r="G5357" s="23" t="s">
        <v>492</v>
      </c>
      <c r="H5357" s="32" t="s">
        <v>355</v>
      </c>
      <c r="I5357" s="32" t="s">
        <v>55</v>
      </c>
      <c r="J5357" s="135">
        <v>219</v>
      </c>
      <c r="K5357" s="27">
        <v>0.41095999999999999</v>
      </c>
      <c r="L5357" s="77">
        <v>0.9</v>
      </c>
      <c r="Q5357" s="106"/>
    </row>
    <row r="5358" spans="1:17" x14ac:dyDescent="0.25">
      <c r="A5358" t="s">
        <v>331</v>
      </c>
      <c r="B5358" s="23">
        <v>2018</v>
      </c>
      <c r="C5358" s="23" t="s">
        <v>1</v>
      </c>
      <c r="D5358" s="23" t="s">
        <v>56</v>
      </c>
      <c r="E5358" s="23" t="s">
        <v>285</v>
      </c>
      <c r="F5358" s="23" t="s">
        <v>343</v>
      </c>
      <c r="G5358" s="23" t="s">
        <v>492</v>
      </c>
      <c r="H5358" s="32" t="s">
        <v>355</v>
      </c>
      <c r="I5358" s="32" t="s">
        <v>55</v>
      </c>
      <c r="J5358" s="135">
        <v>205</v>
      </c>
      <c r="K5358" s="27">
        <v>0.70243999999999995</v>
      </c>
      <c r="L5358" s="77">
        <v>0.9</v>
      </c>
      <c r="Q5358" s="106"/>
    </row>
    <row r="5359" spans="1:17" x14ac:dyDescent="0.25">
      <c r="A5359" t="s">
        <v>331</v>
      </c>
      <c r="B5359" s="23">
        <v>2018</v>
      </c>
      <c r="C5359" s="23" t="s">
        <v>2</v>
      </c>
      <c r="D5359" s="23" t="s">
        <v>57</v>
      </c>
      <c r="E5359" s="23" t="s">
        <v>285</v>
      </c>
      <c r="F5359" s="23" t="s">
        <v>343</v>
      </c>
      <c r="G5359" s="23" t="s">
        <v>492</v>
      </c>
      <c r="H5359" s="32" t="s">
        <v>355</v>
      </c>
      <c r="I5359" s="32" t="s">
        <v>55</v>
      </c>
      <c r="J5359" s="135">
        <v>189</v>
      </c>
      <c r="K5359" s="27">
        <v>0.85185</v>
      </c>
      <c r="L5359" s="77">
        <v>0.9</v>
      </c>
      <c r="Q5359" s="106"/>
    </row>
    <row r="5360" spans="1:17" x14ac:dyDescent="0.25">
      <c r="A5360" t="s">
        <v>331</v>
      </c>
      <c r="B5360" s="23">
        <v>2018</v>
      </c>
      <c r="C5360" s="23" t="s">
        <v>3</v>
      </c>
      <c r="D5360" s="23" t="s">
        <v>58</v>
      </c>
      <c r="E5360" s="23" t="s">
        <v>285</v>
      </c>
      <c r="F5360" s="23" t="s">
        <v>343</v>
      </c>
      <c r="G5360" s="23" t="s">
        <v>492</v>
      </c>
      <c r="H5360" s="32" t="s">
        <v>355</v>
      </c>
      <c r="I5360" s="32" t="s">
        <v>55</v>
      </c>
      <c r="J5360" s="135">
        <v>193</v>
      </c>
      <c r="K5360" s="27">
        <v>0.80310999999999999</v>
      </c>
      <c r="L5360" s="77">
        <v>0.9</v>
      </c>
      <c r="Q5360" s="106"/>
    </row>
    <row r="5361" spans="1:17" x14ac:dyDescent="0.25">
      <c r="A5361" t="s">
        <v>331</v>
      </c>
      <c r="B5361" s="23">
        <v>2019</v>
      </c>
      <c r="C5361" s="23" t="s">
        <v>0</v>
      </c>
      <c r="D5361" s="23" t="s">
        <v>59</v>
      </c>
      <c r="E5361" s="23" t="s">
        <v>285</v>
      </c>
      <c r="F5361" s="23" t="s">
        <v>343</v>
      </c>
      <c r="G5361" s="23" t="s">
        <v>492</v>
      </c>
      <c r="H5361" s="32" t="s">
        <v>355</v>
      </c>
      <c r="I5361" s="32" t="s">
        <v>55</v>
      </c>
      <c r="J5361" s="135">
        <v>171</v>
      </c>
      <c r="K5361" s="27">
        <v>0.92981999999999998</v>
      </c>
      <c r="L5361" s="77">
        <v>0.9</v>
      </c>
      <c r="Q5361" s="106"/>
    </row>
    <row r="5362" spans="1:17" x14ac:dyDescent="0.25">
      <c r="A5362" t="s">
        <v>331</v>
      </c>
      <c r="B5362" s="23">
        <v>2019</v>
      </c>
      <c r="C5362" s="23" t="s">
        <v>1</v>
      </c>
      <c r="D5362" s="23" t="s">
        <v>60</v>
      </c>
      <c r="E5362" s="23" t="s">
        <v>285</v>
      </c>
      <c r="F5362" s="23" t="s">
        <v>343</v>
      </c>
      <c r="G5362" s="23" t="s">
        <v>492</v>
      </c>
      <c r="H5362" s="32" t="s">
        <v>355</v>
      </c>
      <c r="I5362" s="32" t="s">
        <v>55</v>
      </c>
      <c r="J5362" s="135">
        <v>205</v>
      </c>
      <c r="K5362" s="27">
        <v>0.90732000000000002</v>
      </c>
      <c r="L5362" s="77">
        <v>0.9</v>
      </c>
      <c r="Q5362" s="106"/>
    </row>
    <row r="5363" spans="1:17" x14ac:dyDescent="0.25">
      <c r="A5363" t="s">
        <v>331</v>
      </c>
      <c r="B5363" s="23">
        <v>2019</v>
      </c>
      <c r="C5363" s="23" t="s">
        <v>2</v>
      </c>
      <c r="D5363" s="23" t="s">
        <v>61</v>
      </c>
      <c r="E5363" s="23" t="s">
        <v>285</v>
      </c>
      <c r="F5363" s="23" t="s">
        <v>343</v>
      </c>
      <c r="G5363" s="23" t="s">
        <v>492</v>
      </c>
      <c r="H5363" s="32" t="s">
        <v>355</v>
      </c>
      <c r="I5363" s="32" t="s">
        <v>55</v>
      </c>
      <c r="J5363" s="135">
        <v>193</v>
      </c>
      <c r="K5363" s="27">
        <v>0.97409000000000001</v>
      </c>
      <c r="L5363" s="77">
        <v>0.9</v>
      </c>
      <c r="Q5363" s="106"/>
    </row>
    <row r="5364" spans="1:17" x14ac:dyDescent="0.25">
      <c r="A5364" t="s">
        <v>331</v>
      </c>
      <c r="B5364" s="23">
        <v>2019</v>
      </c>
      <c r="C5364" s="23" t="s">
        <v>3</v>
      </c>
      <c r="D5364" s="23" t="s">
        <v>62</v>
      </c>
      <c r="E5364" s="23" t="s">
        <v>285</v>
      </c>
      <c r="F5364" s="23" t="s">
        <v>343</v>
      </c>
      <c r="G5364" s="23" t="s">
        <v>492</v>
      </c>
      <c r="H5364" s="32" t="s">
        <v>355</v>
      </c>
      <c r="I5364" s="32" t="s">
        <v>55</v>
      </c>
      <c r="J5364" s="135">
        <v>178</v>
      </c>
      <c r="K5364" s="27">
        <v>0.90449000000000002</v>
      </c>
      <c r="L5364" s="77">
        <v>0.9</v>
      </c>
      <c r="Q5364" s="106"/>
    </row>
    <row r="5365" spans="1:17" x14ac:dyDescent="0.25">
      <c r="A5365" t="s">
        <v>331</v>
      </c>
      <c r="B5365" s="23">
        <v>2020</v>
      </c>
      <c r="C5365" s="23" t="s">
        <v>0</v>
      </c>
      <c r="D5365" s="23" t="s">
        <v>63</v>
      </c>
      <c r="E5365" s="23" t="s">
        <v>285</v>
      </c>
      <c r="F5365" s="23" t="s">
        <v>343</v>
      </c>
      <c r="G5365" s="23" t="s">
        <v>492</v>
      </c>
      <c r="H5365" s="32" t="s">
        <v>355</v>
      </c>
      <c r="I5365" s="32" t="s">
        <v>55</v>
      </c>
      <c r="J5365" s="135">
        <v>180</v>
      </c>
      <c r="K5365" s="27">
        <v>0.87222</v>
      </c>
      <c r="L5365" s="77">
        <v>0.9</v>
      </c>
      <c r="Q5365" s="106"/>
    </row>
    <row r="5366" spans="1:17" x14ac:dyDescent="0.25">
      <c r="A5366" t="s">
        <v>331</v>
      </c>
      <c r="B5366" s="23">
        <v>2020</v>
      </c>
      <c r="C5366" s="23" t="s">
        <v>1</v>
      </c>
      <c r="D5366" s="23" t="s">
        <v>64</v>
      </c>
      <c r="E5366" s="23" t="s">
        <v>285</v>
      </c>
      <c r="F5366" s="23" t="s">
        <v>343</v>
      </c>
      <c r="G5366" s="23" t="s">
        <v>492</v>
      </c>
      <c r="H5366" s="32" t="s">
        <v>355</v>
      </c>
      <c r="I5366" s="32" t="s">
        <v>55</v>
      </c>
      <c r="J5366" s="135">
        <v>98</v>
      </c>
      <c r="K5366" s="27">
        <v>0.68367</v>
      </c>
      <c r="L5366" s="77">
        <v>0.9</v>
      </c>
      <c r="Q5366" s="106"/>
    </row>
    <row r="5367" spans="1:17" x14ac:dyDescent="0.25">
      <c r="A5367" t="s">
        <v>331</v>
      </c>
      <c r="B5367" s="23">
        <v>2020</v>
      </c>
      <c r="C5367" s="23" t="s">
        <v>2</v>
      </c>
      <c r="D5367" s="23" t="s">
        <v>65</v>
      </c>
      <c r="E5367" s="23" t="s">
        <v>285</v>
      </c>
      <c r="F5367" s="23" t="s">
        <v>343</v>
      </c>
      <c r="G5367" s="23" t="s">
        <v>492</v>
      </c>
      <c r="H5367" s="32" t="s">
        <v>355</v>
      </c>
      <c r="I5367" s="32" t="s">
        <v>55</v>
      </c>
      <c r="J5367" s="135">
        <v>141</v>
      </c>
      <c r="K5367" s="27">
        <v>0.74468000000000001</v>
      </c>
      <c r="L5367" s="77">
        <v>0.9</v>
      </c>
      <c r="Q5367" s="106"/>
    </row>
    <row r="5368" spans="1:17" x14ac:dyDescent="0.25">
      <c r="A5368" t="s">
        <v>331</v>
      </c>
      <c r="B5368" s="23">
        <v>2020</v>
      </c>
      <c r="C5368" s="23" t="s">
        <v>3</v>
      </c>
      <c r="D5368" s="23" t="s">
        <v>66</v>
      </c>
      <c r="E5368" s="23" t="s">
        <v>285</v>
      </c>
      <c r="F5368" s="23" t="s">
        <v>343</v>
      </c>
      <c r="G5368" s="23" t="s">
        <v>492</v>
      </c>
      <c r="H5368" s="32" t="s">
        <v>355</v>
      </c>
      <c r="I5368" s="32" t="s">
        <v>55</v>
      </c>
      <c r="J5368" s="135">
        <v>183</v>
      </c>
      <c r="K5368" s="27">
        <v>0.84699000000000002</v>
      </c>
      <c r="L5368" s="77">
        <v>0.9</v>
      </c>
      <c r="Q5368" s="106"/>
    </row>
    <row r="5369" spans="1:17" x14ac:dyDescent="0.25">
      <c r="A5369" t="s">
        <v>331</v>
      </c>
      <c r="B5369" s="23">
        <v>2021</v>
      </c>
      <c r="C5369" s="23" t="s">
        <v>0</v>
      </c>
      <c r="D5369" s="23" t="s">
        <v>67</v>
      </c>
      <c r="E5369" s="23" t="s">
        <v>285</v>
      </c>
      <c r="F5369" s="23" t="s">
        <v>343</v>
      </c>
      <c r="G5369" s="23" t="s">
        <v>492</v>
      </c>
      <c r="H5369" s="32" t="s">
        <v>355</v>
      </c>
      <c r="I5369" s="32" t="s">
        <v>55</v>
      </c>
      <c r="J5369" s="135">
        <v>163</v>
      </c>
      <c r="K5369" s="27">
        <v>0.84662999999999999</v>
      </c>
      <c r="L5369" s="77">
        <v>0.9</v>
      </c>
      <c r="Q5369" s="106"/>
    </row>
    <row r="5370" spans="1:17" x14ac:dyDescent="0.25">
      <c r="A5370" t="s">
        <v>331</v>
      </c>
      <c r="B5370" s="23">
        <v>2021</v>
      </c>
      <c r="C5370" s="23" t="s">
        <v>1</v>
      </c>
      <c r="D5370" s="23" t="s">
        <v>68</v>
      </c>
      <c r="E5370" s="23" t="s">
        <v>285</v>
      </c>
      <c r="F5370" s="23" t="s">
        <v>343</v>
      </c>
      <c r="G5370" s="23" t="s">
        <v>492</v>
      </c>
      <c r="H5370" s="32" t="s">
        <v>355</v>
      </c>
      <c r="I5370" s="32" t="s">
        <v>55</v>
      </c>
      <c r="J5370" s="135">
        <v>204</v>
      </c>
      <c r="K5370" s="27">
        <v>0.83333000000000002</v>
      </c>
      <c r="L5370" s="77">
        <v>0.9</v>
      </c>
      <c r="Q5370" s="106"/>
    </row>
    <row r="5371" spans="1:17" x14ac:dyDescent="0.25">
      <c r="A5371" t="s">
        <v>331</v>
      </c>
      <c r="B5371" s="23">
        <v>2021</v>
      </c>
      <c r="C5371" s="23" t="s">
        <v>2</v>
      </c>
      <c r="D5371" s="23" t="s">
        <v>69</v>
      </c>
      <c r="E5371" s="23" t="s">
        <v>285</v>
      </c>
      <c r="F5371" s="23" t="s">
        <v>343</v>
      </c>
      <c r="G5371" s="23" t="s">
        <v>492</v>
      </c>
      <c r="H5371" s="32" t="s">
        <v>355</v>
      </c>
      <c r="I5371" s="32" t="s">
        <v>55</v>
      </c>
      <c r="J5371" s="135">
        <v>219</v>
      </c>
      <c r="K5371" s="27">
        <v>0.92693999999999999</v>
      </c>
      <c r="L5371" s="77">
        <v>0.9</v>
      </c>
      <c r="Q5371" s="106"/>
    </row>
    <row r="5372" spans="1:17" x14ac:dyDescent="0.25">
      <c r="A5372" t="s">
        <v>331</v>
      </c>
      <c r="B5372" s="23">
        <v>2021</v>
      </c>
      <c r="C5372" s="23" t="s">
        <v>3</v>
      </c>
      <c r="D5372" s="23" t="s">
        <v>70</v>
      </c>
      <c r="E5372" s="23" t="s">
        <v>285</v>
      </c>
      <c r="F5372" s="23" t="s">
        <v>343</v>
      </c>
      <c r="G5372" s="23" t="s">
        <v>492</v>
      </c>
      <c r="H5372" s="32" t="s">
        <v>355</v>
      </c>
      <c r="I5372" s="32" t="s">
        <v>55</v>
      </c>
      <c r="J5372" s="135">
        <v>209</v>
      </c>
      <c r="K5372" s="27">
        <v>0.93301000000000001</v>
      </c>
      <c r="L5372" s="77">
        <v>0.9</v>
      </c>
      <c r="Q5372" s="106"/>
    </row>
    <row r="5373" spans="1:17" x14ac:dyDescent="0.25">
      <c r="A5373" t="s">
        <v>331</v>
      </c>
      <c r="B5373" s="23">
        <v>2022</v>
      </c>
      <c r="C5373" s="23" t="s">
        <v>0</v>
      </c>
      <c r="D5373" s="23" t="s">
        <v>71</v>
      </c>
      <c r="E5373" s="23" t="s">
        <v>285</v>
      </c>
      <c r="F5373" s="23" t="s">
        <v>343</v>
      </c>
      <c r="G5373" s="23" t="s">
        <v>492</v>
      </c>
      <c r="H5373" s="32" t="s">
        <v>355</v>
      </c>
      <c r="I5373" s="32" t="s">
        <v>55</v>
      </c>
      <c r="J5373" s="135">
        <v>231</v>
      </c>
      <c r="K5373" s="27">
        <v>0.85280999999999996</v>
      </c>
      <c r="L5373" s="77">
        <v>0.9</v>
      </c>
      <c r="Q5373" s="106"/>
    </row>
    <row r="5374" spans="1:17" x14ac:dyDescent="0.25">
      <c r="A5374" t="s">
        <v>331</v>
      </c>
      <c r="B5374" s="23">
        <v>2022</v>
      </c>
      <c r="C5374" s="23" t="s">
        <v>1</v>
      </c>
      <c r="D5374" s="23" t="s">
        <v>72</v>
      </c>
      <c r="E5374" s="23" t="s">
        <v>285</v>
      </c>
      <c r="F5374" s="23" t="s">
        <v>343</v>
      </c>
      <c r="G5374" s="23" t="s">
        <v>492</v>
      </c>
      <c r="H5374" s="32" t="s">
        <v>355</v>
      </c>
      <c r="I5374" s="32" t="s">
        <v>55</v>
      </c>
      <c r="J5374" s="135">
        <v>198</v>
      </c>
      <c r="K5374" s="27">
        <v>0.80808000000000002</v>
      </c>
      <c r="L5374" s="77">
        <v>0.9</v>
      </c>
      <c r="Q5374" s="106"/>
    </row>
    <row r="5375" spans="1:17" x14ac:dyDescent="0.25">
      <c r="A5375" t="s">
        <v>331</v>
      </c>
      <c r="B5375" s="23">
        <v>2022</v>
      </c>
      <c r="C5375" s="23" t="s">
        <v>2</v>
      </c>
      <c r="D5375" s="23" t="s">
        <v>73</v>
      </c>
      <c r="E5375" s="23" t="s">
        <v>285</v>
      </c>
      <c r="F5375" s="23" t="s">
        <v>343</v>
      </c>
      <c r="G5375" s="23" t="s">
        <v>492</v>
      </c>
      <c r="H5375" s="32" t="s">
        <v>355</v>
      </c>
      <c r="I5375" s="32" t="s">
        <v>55</v>
      </c>
      <c r="J5375" s="135">
        <v>213</v>
      </c>
      <c r="K5375" s="27">
        <v>0.80750999999999995</v>
      </c>
      <c r="L5375" s="77">
        <v>0.9</v>
      </c>
      <c r="Q5375" s="106"/>
    </row>
    <row r="5376" spans="1:17" x14ac:dyDescent="0.25">
      <c r="A5376" t="s">
        <v>331</v>
      </c>
      <c r="B5376" s="23">
        <v>2022</v>
      </c>
      <c r="C5376" s="23" t="s">
        <v>3</v>
      </c>
      <c r="D5376" s="23" t="s">
        <v>493</v>
      </c>
      <c r="E5376" s="23" t="s">
        <v>285</v>
      </c>
      <c r="F5376" s="23" t="s">
        <v>343</v>
      </c>
      <c r="G5376" s="23" t="s">
        <v>492</v>
      </c>
      <c r="H5376" s="32" t="s">
        <v>355</v>
      </c>
      <c r="I5376" s="32" t="s">
        <v>55</v>
      </c>
      <c r="J5376" s="135">
        <v>198</v>
      </c>
      <c r="K5376" s="27">
        <v>0.73736999999999997</v>
      </c>
      <c r="L5376" s="77">
        <v>0.9</v>
      </c>
      <c r="Q5376" s="106"/>
    </row>
    <row r="5377" spans="1:17" x14ac:dyDescent="0.25">
      <c r="A5377" t="s">
        <v>331</v>
      </c>
      <c r="B5377" s="23">
        <v>2023</v>
      </c>
      <c r="C5377" s="23" t="s">
        <v>0</v>
      </c>
      <c r="D5377" s="23" t="s">
        <v>537</v>
      </c>
      <c r="E5377" s="23" t="s">
        <v>285</v>
      </c>
      <c r="F5377" s="23" t="s">
        <v>343</v>
      </c>
      <c r="G5377" s="23" t="s">
        <v>492</v>
      </c>
      <c r="H5377" s="32" t="s">
        <v>355</v>
      </c>
      <c r="I5377" s="32" t="s">
        <v>55</v>
      </c>
      <c r="J5377" s="135">
        <v>161</v>
      </c>
      <c r="K5377" s="27">
        <v>0.88199000000000005</v>
      </c>
      <c r="L5377" s="77">
        <v>0.9</v>
      </c>
      <c r="Q5377" s="106"/>
    </row>
    <row r="5378" spans="1:17" x14ac:dyDescent="0.25">
      <c r="A5378" t="s">
        <v>331</v>
      </c>
      <c r="B5378" s="23">
        <v>2018</v>
      </c>
      <c r="C5378" s="23" t="s">
        <v>0</v>
      </c>
      <c r="D5378" s="23" t="s">
        <v>54</v>
      </c>
      <c r="E5378" s="23" t="s">
        <v>287</v>
      </c>
      <c r="F5378" s="23" t="s">
        <v>344</v>
      </c>
      <c r="G5378" s="23" t="s">
        <v>492</v>
      </c>
      <c r="H5378" s="32" t="s">
        <v>355</v>
      </c>
      <c r="I5378" s="32" t="s">
        <v>55</v>
      </c>
      <c r="J5378" s="135">
        <v>168</v>
      </c>
      <c r="K5378" s="27">
        <v>2.3810000000000001E-2</v>
      </c>
      <c r="L5378" s="77">
        <v>0.9</v>
      </c>
      <c r="Q5378" s="106"/>
    </row>
    <row r="5379" spans="1:17" x14ac:dyDescent="0.25">
      <c r="A5379" t="s">
        <v>331</v>
      </c>
      <c r="B5379" s="23">
        <v>2018</v>
      </c>
      <c r="C5379" s="23" t="s">
        <v>1</v>
      </c>
      <c r="D5379" s="23" t="s">
        <v>56</v>
      </c>
      <c r="E5379" s="23" t="s">
        <v>287</v>
      </c>
      <c r="F5379" s="23" t="s">
        <v>344</v>
      </c>
      <c r="G5379" s="23" t="s">
        <v>492</v>
      </c>
      <c r="H5379" s="32" t="s">
        <v>355</v>
      </c>
      <c r="I5379" s="32" t="s">
        <v>55</v>
      </c>
      <c r="J5379" s="135">
        <v>175</v>
      </c>
      <c r="K5379" s="27">
        <v>0.04</v>
      </c>
      <c r="L5379" s="77">
        <v>0.9</v>
      </c>
      <c r="Q5379" s="106"/>
    </row>
    <row r="5380" spans="1:17" x14ac:dyDescent="0.25">
      <c r="A5380" t="s">
        <v>331</v>
      </c>
      <c r="B5380" s="23">
        <v>2018</v>
      </c>
      <c r="C5380" s="23" t="s">
        <v>2</v>
      </c>
      <c r="D5380" s="23" t="s">
        <v>57</v>
      </c>
      <c r="E5380" s="23" t="s">
        <v>287</v>
      </c>
      <c r="F5380" s="23" t="s">
        <v>344</v>
      </c>
      <c r="G5380" s="23" t="s">
        <v>492</v>
      </c>
      <c r="H5380" s="32" t="s">
        <v>355</v>
      </c>
      <c r="I5380" s="32" t="s">
        <v>55</v>
      </c>
      <c r="J5380" s="135">
        <v>174</v>
      </c>
      <c r="K5380" s="27">
        <v>4.598E-2</v>
      </c>
      <c r="L5380" s="77">
        <v>0.9</v>
      </c>
      <c r="Q5380" s="106"/>
    </row>
    <row r="5381" spans="1:17" x14ac:dyDescent="0.25">
      <c r="A5381" t="s">
        <v>331</v>
      </c>
      <c r="B5381" s="23">
        <v>2018</v>
      </c>
      <c r="C5381" s="23" t="s">
        <v>3</v>
      </c>
      <c r="D5381" s="23" t="s">
        <v>58</v>
      </c>
      <c r="E5381" s="23" t="s">
        <v>287</v>
      </c>
      <c r="F5381" s="23" t="s">
        <v>344</v>
      </c>
      <c r="G5381" s="23" t="s">
        <v>492</v>
      </c>
      <c r="H5381" s="32" t="s">
        <v>355</v>
      </c>
      <c r="I5381" s="32" t="s">
        <v>55</v>
      </c>
      <c r="J5381" s="135">
        <v>193</v>
      </c>
      <c r="K5381" s="27">
        <v>3.6269999999999997E-2</v>
      </c>
      <c r="L5381" s="77">
        <v>0.9</v>
      </c>
      <c r="Q5381" s="106"/>
    </row>
    <row r="5382" spans="1:17" x14ac:dyDescent="0.25">
      <c r="A5382" t="s">
        <v>331</v>
      </c>
      <c r="B5382" s="23">
        <v>2019</v>
      </c>
      <c r="C5382" s="23" t="s">
        <v>0</v>
      </c>
      <c r="D5382" s="23" t="s">
        <v>59</v>
      </c>
      <c r="E5382" s="23" t="s">
        <v>287</v>
      </c>
      <c r="F5382" s="23" t="s">
        <v>344</v>
      </c>
      <c r="G5382" s="23" t="s">
        <v>492</v>
      </c>
      <c r="H5382" s="32" t="s">
        <v>355</v>
      </c>
      <c r="I5382" s="32" t="s">
        <v>55</v>
      </c>
      <c r="J5382" s="135">
        <v>195</v>
      </c>
      <c r="K5382" s="27">
        <v>5.6410000000000002E-2</v>
      </c>
      <c r="L5382" s="77">
        <v>0.9</v>
      </c>
      <c r="Q5382" s="106"/>
    </row>
    <row r="5383" spans="1:17" x14ac:dyDescent="0.25">
      <c r="A5383" t="s">
        <v>331</v>
      </c>
      <c r="B5383" s="23">
        <v>2019</v>
      </c>
      <c r="C5383" s="23" t="s">
        <v>1</v>
      </c>
      <c r="D5383" s="23" t="s">
        <v>60</v>
      </c>
      <c r="E5383" s="23" t="s">
        <v>287</v>
      </c>
      <c r="F5383" s="23" t="s">
        <v>344</v>
      </c>
      <c r="G5383" s="23" t="s">
        <v>492</v>
      </c>
      <c r="H5383" s="32" t="s">
        <v>355</v>
      </c>
      <c r="I5383" s="32" t="s">
        <v>55</v>
      </c>
      <c r="J5383" s="135">
        <v>211</v>
      </c>
      <c r="K5383" s="27">
        <v>4.7390000000000002E-2</v>
      </c>
      <c r="L5383" s="77">
        <v>0.9</v>
      </c>
      <c r="Q5383" s="106"/>
    </row>
    <row r="5384" spans="1:17" x14ac:dyDescent="0.25">
      <c r="A5384" t="s">
        <v>331</v>
      </c>
      <c r="B5384" s="23">
        <v>2019</v>
      </c>
      <c r="C5384" s="23" t="s">
        <v>2</v>
      </c>
      <c r="D5384" s="23" t="s">
        <v>61</v>
      </c>
      <c r="E5384" s="23" t="s">
        <v>287</v>
      </c>
      <c r="F5384" s="23" t="s">
        <v>344</v>
      </c>
      <c r="G5384" s="23" t="s">
        <v>492</v>
      </c>
      <c r="H5384" s="32" t="s">
        <v>355</v>
      </c>
      <c r="I5384" s="32" t="s">
        <v>55</v>
      </c>
      <c r="J5384" s="135">
        <v>207</v>
      </c>
      <c r="K5384" s="27">
        <v>4.3479999999999998E-2</v>
      </c>
      <c r="L5384" s="77">
        <v>0.9</v>
      </c>
      <c r="Q5384" s="106"/>
    </row>
    <row r="5385" spans="1:17" x14ac:dyDescent="0.25">
      <c r="A5385" t="s">
        <v>331</v>
      </c>
      <c r="B5385" s="23">
        <v>2019</v>
      </c>
      <c r="C5385" s="23" t="s">
        <v>3</v>
      </c>
      <c r="D5385" s="23" t="s">
        <v>62</v>
      </c>
      <c r="E5385" s="23" t="s">
        <v>287</v>
      </c>
      <c r="F5385" s="23" t="s">
        <v>344</v>
      </c>
      <c r="G5385" s="23" t="s">
        <v>492</v>
      </c>
      <c r="H5385" s="32" t="s">
        <v>355</v>
      </c>
      <c r="I5385" s="32" t="s">
        <v>55</v>
      </c>
      <c r="J5385" s="135">
        <v>246</v>
      </c>
      <c r="K5385" s="27">
        <v>7.3169999999999999E-2</v>
      </c>
      <c r="L5385" s="77">
        <v>0.9</v>
      </c>
      <c r="Q5385" s="106"/>
    </row>
    <row r="5386" spans="1:17" x14ac:dyDescent="0.25">
      <c r="A5386" t="s">
        <v>331</v>
      </c>
      <c r="B5386" s="23">
        <v>2020</v>
      </c>
      <c r="C5386" s="23" t="s">
        <v>0</v>
      </c>
      <c r="D5386" s="23" t="s">
        <v>63</v>
      </c>
      <c r="E5386" s="23" t="s">
        <v>287</v>
      </c>
      <c r="F5386" s="23" t="s">
        <v>344</v>
      </c>
      <c r="G5386" s="23" t="s">
        <v>492</v>
      </c>
      <c r="H5386" s="32" t="s">
        <v>355</v>
      </c>
      <c r="I5386" s="32" t="s">
        <v>55</v>
      </c>
      <c r="J5386" s="135">
        <v>213</v>
      </c>
      <c r="K5386" s="27">
        <v>3.7560000000000003E-2</v>
      </c>
      <c r="L5386" s="77">
        <v>0.9</v>
      </c>
      <c r="Q5386" s="106"/>
    </row>
    <row r="5387" spans="1:17" x14ac:dyDescent="0.25">
      <c r="A5387" t="s">
        <v>331</v>
      </c>
      <c r="B5387" s="23">
        <v>2020</v>
      </c>
      <c r="C5387" s="23" t="s">
        <v>1</v>
      </c>
      <c r="D5387" s="23" t="s">
        <v>64</v>
      </c>
      <c r="E5387" s="23" t="s">
        <v>287</v>
      </c>
      <c r="F5387" s="23" t="s">
        <v>344</v>
      </c>
      <c r="G5387" s="23" t="s">
        <v>492</v>
      </c>
      <c r="H5387" s="32" t="s">
        <v>355</v>
      </c>
      <c r="I5387" s="32" t="s">
        <v>55</v>
      </c>
      <c r="J5387" s="135">
        <v>120</v>
      </c>
      <c r="K5387" s="27">
        <v>3.3329999999999999E-2</v>
      </c>
      <c r="L5387" s="77">
        <v>0.9</v>
      </c>
      <c r="Q5387" s="106"/>
    </row>
    <row r="5388" spans="1:17" x14ac:dyDescent="0.25">
      <c r="A5388" t="s">
        <v>331</v>
      </c>
      <c r="B5388" s="23">
        <v>2020</v>
      </c>
      <c r="C5388" s="23" t="s">
        <v>2</v>
      </c>
      <c r="D5388" s="23" t="s">
        <v>65</v>
      </c>
      <c r="E5388" s="23" t="s">
        <v>287</v>
      </c>
      <c r="F5388" s="23" t="s">
        <v>344</v>
      </c>
      <c r="G5388" s="23" t="s">
        <v>492</v>
      </c>
      <c r="H5388" s="32" t="s">
        <v>355</v>
      </c>
      <c r="I5388" s="32" t="s">
        <v>55</v>
      </c>
      <c r="J5388" s="135">
        <v>130</v>
      </c>
      <c r="K5388" s="27">
        <v>2.308E-2</v>
      </c>
      <c r="L5388" s="77">
        <v>0.9</v>
      </c>
      <c r="Q5388" s="106"/>
    </row>
    <row r="5389" spans="1:17" x14ac:dyDescent="0.25">
      <c r="A5389" t="s">
        <v>331</v>
      </c>
      <c r="B5389" s="23">
        <v>2020</v>
      </c>
      <c r="C5389" s="23" t="s">
        <v>3</v>
      </c>
      <c r="D5389" s="23" t="s">
        <v>66</v>
      </c>
      <c r="E5389" s="23" t="s">
        <v>287</v>
      </c>
      <c r="F5389" s="23" t="s">
        <v>344</v>
      </c>
      <c r="G5389" s="23" t="s">
        <v>492</v>
      </c>
      <c r="H5389" s="32" t="s">
        <v>355</v>
      </c>
      <c r="I5389" s="32" t="s">
        <v>55</v>
      </c>
      <c r="J5389" s="135">
        <v>210</v>
      </c>
      <c r="K5389" s="27">
        <v>4.7620000000000003E-2</v>
      </c>
      <c r="L5389" s="77">
        <v>0.9</v>
      </c>
      <c r="Q5389" s="106"/>
    </row>
    <row r="5390" spans="1:17" x14ac:dyDescent="0.25">
      <c r="A5390" t="s">
        <v>331</v>
      </c>
      <c r="B5390" s="23">
        <v>2021</v>
      </c>
      <c r="C5390" s="23" t="s">
        <v>0</v>
      </c>
      <c r="D5390" s="23" t="s">
        <v>67</v>
      </c>
      <c r="E5390" s="23" t="s">
        <v>287</v>
      </c>
      <c r="F5390" s="23" t="s">
        <v>344</v>
      </c>
      <c r="G5390" s="23" t="s">
        <v>492</v>
      </c>
      <c r="H5390" s="32" t="s">
        <v>355</v>
      </c>
      <c r="I5390" s="32" t="s">
        <v>55</v>
      </c>
      <c r="J5390" s="135">
        <v>164</v>
      </c>
      <c r="K5390" s="27">
        <v>9.146E-2</v>
      </c>
      <c r="L5390" s="77">
        <v>0.9</v>
      </c>
      <c r="Q5390" s="106"/>
    </row>
    <row r="5391" spans="1:17" x14ac:dyDescent="0.25">
      <c r="A5391" t="s">
        <v>331</v>
      </c>
      <c r="B5391" s="23">
        <v>2021</v>
      </c>
      <c r="C5391" s="23" t="s">
        <v>1</v>
      </c>
      <c r="D5391" s="23" t="s">
        <v>68</v>
      </c>
      <c r="E5391" s="23" t="s">
        <v>287</v>
      </c>
      <c r="F5391" s="23" t="s">
        <v>344</v>
      </c>
      <c r="G5391" s="23" t="s">
        <v>492</v>
      </c>
      <c r="H5391" s="32" t="s">
        <v>355</v>
      </c>
      <c r="I5391" s="32" t="s">
        <v>55</v>
      </c>
      <c r="J5391" s="135">
        <v>205</v>
      </c>
      <c r="K5391" s="27">
        <v>6.8290000000000003E-2</v>
      </c>
      <c r="L5391" s="77">
        <v>0.9</v>
      </c>
      <c r="Q5391" s="106"/>
    </row>
    <row r="5392" spans="1:17" x14ac:dyDescent="0.25">
      <c r="A5392" t="s">
        <v>331</v>
      </c>
      <c r="B5392" s="23">
        <v>2021</v>
      </c>
      <c r="C5392" s="23" t="s">
        <v>2</v>
      </c>
      <c r="D5392" s="23" t="s">
        <v>69</v>
      </c>
      <c r="E5392" s="23" t="s">
        <v>287</v>
      </c>
      <c r="F5392" s="23" t="s">
        <v>344</v>
      </c>
      <c r="G5392" s="23" t="s">
        <v>492</v>
      </c>
      <c r="H5392" s="32" t="s">
        <v>355</v>
      </c>
      <c r="I5392" s="32" t="s">
        <v>55</v>
      </c>
      <c r="J5392" s="135">
        <v>199</v>
      </c>
      <c r="K5392" s="27">
        <v>3.015E-2</v>
      </c>
      <c r="L5392" s="77">
        <v>0.9</v>
      </c>
      <c r="Q5392" s="106"/>
    </row>
    <row r="5393" spans="1:17" x14ac:dyDescent="0.25">
      <c r="A5393" t="s">
        <v>331</v>
      </c>
      <c r="B5393" s="23">
        <v>2021</v>
      </c>
      <c r="C5393" s="23" t="s">
        <v>3</v>
      </c>
      <c r="D5393" s="23" t="s">
        <v>70</v>
      </c>
      <c r="E5393" s="23" t="s">
        <v>287</v>
      </c>
      <c r="F5393" s="23" t="s">
        <v>344</v>
      </c>
      <c r="G5393" s="23" t="s">
        <v>492</v>
      </c>
      <c r="H5393" s="32" t="s">
        <v>355</v>
      </c>
      <c r="I5393" s="32" t="s">
        <v>55</v>
      </c>
      <c r="J5393" s="135">
        <v>228</v>
      </c>
      <c r="K5393" s="27">
        <v>2.632E-2</v>
      </c>
      <c r="L5393" s="77">
        <v>0.9</v>
      </c>
      <c r="Q5393" s="106"/>
    </row>
    <row r="5394" spans="1:17" x14ac:dyDescent="0.25">
      <c r="A5394" t="s">
        <v>331</v>
      </c>
      <c r="B5394" s="23">
        <v>2022</v>
      </c>
      <c r="C5394" s="23" t="s">
        <v>0</v>
      </c>
      <c r="D5394" s="23" t="s">
        <v>71</v>
      </c>
      <c r="E5394" s="23" t="s">
        <v>287</v>
      </c>
      <c r="F5394" s="23" t="s">
        <v>344</v>
      </c>
      <c r="G5394" s="23" t="s">
        <v>492</v>
      </c>
      <c r="H5394" s="32" t="s">
        <v>355</v>
      </c>
      <c r="I5394" s="32" t="s">
        <v>55</v>
      </c>
      <c r="J5394" s="135">
        <v>235</v>
      </c>
      <c r="K5394" s="27">
        <v>2.128E-2</v>
      </c>
      <c r="L5394" s="77">
        <v>0.9</v>
      </c>
      <c r="Q5394" s="106"/>
    </row>
    <row r="5395" spans="1:17" x14ac:dyDescent="0.25">
      <c r="A5395" t="s">
        <v>331</v>
      </c>
      <c r="B5395" s="23">
        <v>2022</v>
      </c>
      <c r="C5395" s="23" t="s">
        <v>1</v>
      </c>
      <c r="D5395" s="23" t="s">
        <v>72</v>
      </c>
      <c r="E5395" s="23" t="s">
        <v>287</v>
      </c>
      <c r="F5395" s="23" t="s">
        <v>344</v>
      </c>
      <c r="G5395" s="23" t="s">
        <v>492</v>
      </c>
      <c r="H5395" s="32" t="s">
        <v>355</v>
      </c>
      <c r="I5395" s="32" t="s">
        <v>55</v>
      </c>
      <c r="J5395" s="135">
        <v>200</v>
      </c>
      <c r="K5395" s="27">
        <v>0.02</v>
      </c>
      <c r="L5395" s="77">
        <v>0.9</v>
      </c>
      <c r="Q5395" s="106"/>
    </row>
    <row r="5396" spans="1:17" x14ac:dyDescent="0.25">
      <c r="A5396" t="s">
        <v>331</v>
      </c>
      <c r="B5396" s="23">
        <v>2022</v>
      </c>
      <c r="C5396" s="23" t="s">
        <v>2</v>
      </c>
      <c r="D5396" s="23" t="s">
        <v>73</v>
      </c>
      <c r="E5396" s="23" t="s">
        <v>287</v>
      </c>
      <c r="F5396" s="23" t="s">
        <v>344</v>
      </c>
      <c r="G5396" s="23" t="s">
        <v>492</v>
      </c>
      <c r="H5396" s="32" t="s">
        <v>355</v>
      </c>
      <c r="I5396" s="32" t="s">
        <v>55</v>
      </c>
      <c r="J5396" s="135">
        <v>193</v>
      </c>
      <c r="K5396" s="27">
        <v>2.0729999999999998E-2</v>
      </c>
      <c r="L5396" s="77">
        <v>0.9</v>
      </c>
      <c r="Q5396" s="106"/>
    </row>
    <row r="5397" spans="1:17" x14ac:dyDescent="0.25">
      <c r="A5397" t="s">
        <v>331</v>
      </c>
      <c r="B5397" s="23">
        <v>2022</v>
      </c>
      <c r="C5397" s="23" t="s">
        <v>3</v>
      </c>
      <c r="D5397" s="23" t="s">
        <v>493</v>
      </c>
      <c r="E5397" s="23" t="s">
        <v>287</v>
      </c>
      <c r="F5397" s="23" t="s">
        <v>344</v>
      </c>
      <c r="G5397" s="23" t="s">
        <v>492</v>
      </c>
      <c r="H5397" s="32" t="s">
        <v>355</v>
      </c>
      <c r="I5397" s="32" t="s">
        <v>55</v>
      </c>
      <c r="J5397" s="135">
        <v>218</v>
      </c>
      <c r="K5397" s="27">
        <v>1.8350000000000002E-2</v>
      </c>
      <c r="L5397" s="77">
        <v>0.9</v>
      </c>
      <c r="Q5397" s="106"/>
    </row>
    <row r="5398" spans="1:17" x14ac:dyDescent="0.25">
      <c r="A5398" t="s">
        <v>331</v>
      </c>
      <c r="B5398" s="23">
        <v>2023</v>
      </c>
      <c r="C5398" s="23" t="s">
        <v>0</v>
      </c>
      <c r="D5398" s="23" t="s">
        <v>537</v>
      </c>
      <c r="E5398" s="23" t="s">
        <v>287</v>
      </c>
      <c r="F5398" s="23" t="s">
        <v>344</v>
      </c>
      <c r="G5398" s="23" t="s">
        <v>492</v>
      </c>
      <c r="H5398" s="32" t="s">
        <v>355</v>
      </c>
      <c r="I5398" s="32" t="s">
        <v>55</v>
      </c>
      <c r="J5398" s="135">
        <v>187</v>
      </c>
      <c r="K5398" s="27">
        <v>6.9519999999999998E-2</v>
      </c>
      <c r="L5398" s="77">
        <v>0.9</v>
      </c>
      <c r="Q5398" s="106"/>
    </row>
    <row r="5399" spans="1:17" x14ac:dyDescent="0.25">
      <c r="A5399" t="s">
        <v>331</v>
      </c>
      <c r="B5399" s="23">
        <v>2018</v>
      </c>
      <c r="C5399" s="23" t="s">
        <v>0</v>
      </c>
      <c r="D5399" s="23" t="s">
        <v>54</v>
      </c>
      <c r="E5399" s="23" t="s">
        <v>289</v>
      </c>
      <c r="F5399" s="23" t="s">
        <v>345</v>
      </c>
      <c r="G5399" s="23" t="s">
        <v>492</v>
      </c>
      <c r="H5399" s="32" t="s">
        <v>351</v>
      </c>
      <c r="I5399" s="32" t="s">
        <v>55</v>
      </c>
      <c r="J5399" s="135">
        <v>150</v>
      </c>
      <c r="K5399" s="27">
        <v>0.72</v>
      </c>
      <c r="L5399" s="77">
        <v>0.9</v>
      </c>
      <c r="Q5399" s="106"/>
    </row>
    <row r="5400" spans="1:17" x14ac:dyDescent="0.25">
      <c r="A5400" t="s">
        <v>331</v>
      </c>
      <c r="B5400" s="23">
        <v>2018</v>
      </c>
      <c r="C5400" s="23" t="s">
        <v>1</v>
      </c>
      <c r="D5400" s="23" t="s">
        <v>56</v>
      </c>
      <c r="E5400" s="23" t="s">
        <v>289</v>
      </c>
      <c r="F5400" s="23" t="s">
        <v>345</v>
      </c>
      <c r="G5400" s="23" t="s">
        <v>492</v>
      </c>
      <c r="H5400" s="32" t="s">
        <v>351</v>
      </c>
      <c r="I5400" s="32" t="s">
        <v>55</v>
      </c>
      <c r="J5400" s="135">
        <v>104</v>
      </c>
      <c r="K5400" s="27">
        <v>0.74038000000000004</v>
      </c>
      <c r="L5400" s="77">
        <v>0.9</v>
      </c>
      <c r="Q5400" s="106"/>
    </row>
    <row r="5401" spans="1:17" x14ac:dyDescent="0.25">
      <c r="A5401" t="s">
        <v>331</v>
      </c>
      <c r="B5401" s="23">
        <v>2018</v>
      </c>
      <c r="C5401" s="23" t="s">
        <v>2</v>
      </c>
      <c r="D5401" s="23" t="s">
        <v>57</v>
      </c>
      <c r="E5401" s="23" t="s">
        <v>289</v>
      </c>
      <c r="F5401" s="23" t="s">
        <v>345</v>
      </c>
      <c r="G5401" s="23" t="s">
        <v>492</v>
      </c>
      <c r="H5401" s="32" t="s">
        <v>351</v>
      </c>
      <c r="I5401" s="32" t="s">
        <v>55</v>
      </c>
      <c r="J5401" s="135">
        <v>115</v>
      </c>
      <c r="K5401" s="27">
        <v>0.75651999999999997</v>
      </c>
      <c r="L5401" s="77">
        <v>0.9</v>
      </c>
      <c r="Q5401" s="106"/>
    </row>
    <row r="5402" spans="1:17" x14ac:dyDescent="0.25">
      <c r="A5402" t="s">
        <v>331</v>
      </c>
      <c r="B5402" s="23">
        <v>2018</v>
      </c>
      <c r="C5402" s="23" t="s">
        <v>3</v>
      </c>
      <c r="D5402" s="23" t="s">
        <v>58</v>
      </c>
      <c r="E5402" s="23" t="s">
        <v>289</v>
      </c>
      <c r="F5402" s="23" t="s">
        <v>345</v>
      </c>
      <c r="G5402" s="23" t="s">
        <v>492</v>
      </c>
      <c r="H5402" s="32" t="s">
        <v>351</v>
      </c>
      <c r="I5402" s="32" t="s">
        <v>55</v>
      </c>
      <c r="J5402" s="135">
        <v>96</v>
      </c>
      <c r="K5402" s="27">
        <v>0.73958000000000002</v>
      </c>
      <c r="L5402" s="77">
        <v>0.9</v>
      </c>
      <c r="Q5402" s="106"/>
    </row>
    <row r="5403" spans="1:17" x14ac:dyDescent="0.25">
      <c r="A5403" t="s">
        <v>331</v>
      </c>
      <c r="B5403" s="23">
        <v>2019</v>
      </c>
      <c r="C5403" s="23" t="s">
        <v>0</v>
      </c>
      <c r="D5403" s="23" t="s">
        <v>59</v>
      </c>
      <c r="E5403" s="23" t="s">
        <v>289</v>
      </c>
      <c r="F5403" s="23" t="s">
        <v>345</v>
      </c>
      <c r="G5403" s="23" t="s">
        <v>492</v>
      </c>
      <c r="H5403" s="32" t="s">
        <v>351</v>
      </c>
      <c r="I5403" s="32" t="s">
        <v>55</v>
      </c>
      <c r="J5403" s="135">
        <v>90</v>
      </c>
      <c r="K5403" s="27">
        <v>0.73333000000000004</v>
      </c>
      <c r="L5403" s="77">
        <v>0.9</v>
      </c>
      <c r="Q5403" s="106"/>
    </row>
    <row r="5404" spans="1:17" x14ac:dyDescent="0.25">
      <c r="A5404" t="s">
        <v>331</v>
      </c>
      <c r="B5404" s="23">
        <v>2019</v>
      </c>
      <c r="C5404" s="23" t="s">
        <v>1</v>
      </c>
      <c r="D5404" s="23" t="s">
        <v>60</v>
      </c>
      <c r="E5404" s="23" t="s">
        <v>289</v>
      </c>
      <c r="F5404" s="23" t="s">
        <v>345</v>
      </c>
      <c r="G5404" s="23" t="s">
        <v>492</v>
      </c>
      <c r="H5404" s="32" t="s">
        <v>351</v>
      </c>
      <c r="I5404" s="32" t="s">
        <v>55</v>
      </c>
      <c r="J5404" s="135">
        <v>91</v>
      </c>
      <c r="K5404" s="27">
        <v>0.89010999999999996</v>
      </c>
      <c r="L5404" s="77">
        <v>0.9</v>
      </c>
      <c r="Q5404" s="106"/>
    </row>
    <row r="5405" spans="1:17" x14ac:dyDescent="0.25">
      <c r="A5405" t="s">
        <v>331</v>
      </c>
      <c r="B5405" s="23">
        <v>2019</v>
      </c>
      <c r="C5405" s="23" t="s">
        <v>2</v>
      </c>
      <c r="D5405" s="23" t="s">
        <v>61</v>
      </c>
      <c r="E5405" s="23" t="s">
        <v>289</v>
      </c>
      <c r="F5405" s="23" t="s">
        <v>345</v>
      </c>
      <c r="G5405" s="23" t="s">
        <v>492</v>
      </c>
      <c r="H5405" s="32" t="s">
        <v>351</v>
      </c>
      <c r="I5405" s="32" t="s">
        <v>55</v>
      </c>
      <c r="J5405" s="135">
        <v>117</v>
      </c>
      <c r="K5405" s="27">
        <v>0.83760999999999997</v>
      </c>
      <c r="L5405" s="77">
        <v>0.9</v>
      </c>
      <c r="Q5405" s="106"/>
    </row>
    <row r="5406" spans="1:17" x14ac:dyDescent="0.25">
      <c r="A5406" t="s">
        <v>331</v>
      </c>
      <c r="B5406" s="23">
        <v>2019</v>
      </c>
      <c r="C5406" s="23" t="s">
        <v>3</v>
      </c>
      <c r="D5406" s="23" t="s">
        <v>62</v>
      </c>
      <c r="E5406" s="23" t="s">
        <v>289</v>
      </c>
      <c r="F5406" s="23" t="s">
        <v>345</v>
      </c>
      <c r="G5406" s="23" t="s">
        <v>492</v>
      </c>
      <c r="H5406" s="32" t="s">
        <v>351</v>
      </c>
      <c r="I5406" s="32" t="s">
        <v>55</v>
      </c>
      <c r="J5406" s="135">
        <v>97</v>
      </c>
      <c r="K5406" s="27">
        <v>0.85567000000000004</v>
      </c>
      <c r="L5406" s="77">
        <v>0.9</v>
      </c>
      <c r="Q5406" s="106"/>
    </row>
    <row r="5407" spans="1:17" x14ac:dyDescent="0.25">
      <c r="A5407" t="s">
        <v>331</v>
      </c>
      <c r="B5407" s="23">
        <v>2020</v>
      </c>
      <c r="C5407" s="23" t="s">
        <v>0</v>
      </c>
      <c r="D5407" s="23" t="s">
        <v>63</v>
      </c>
      <c r="E5407" s="23" t="s">
        <v>289</v>
      </c>
      <c r="F5407" s="23" t="s">
        <v>345</v>
      </c>
      <c r="G5407" s="23" t="s">
        <v>492</v>
      </c>
      <c r="H5407" s="32" t="s">
        <v>351</v>
      </c>
      <c r="I5407" s="32" t="s">
        <v>55</v>
      </c>
      <c r="J5407" s="135">
        <v>102</v>
      </c>
      <c r="K5407" s="27">
        <v>0.84314</v>
      </c>
      <c r="L5407" s="77">
        <v>0.9</v>
      </c>
      <c r="Q5407" s="106"/>
    </row>
    <row r="5408" spans="1:17" x14ac:dyDescent="0.25">
      <c r="A5408" t="s">
        <v>331</v>
      </c>
      <c r="B5408" s="23">
        <v>2020</v>
      </c>
      <c r="C5408" s="23" t="s">
        <v>1</v>
      </c>
      <c r="D5408" s="23" t="s">
        <v>64</v>
      </c>
      <c r="E5408" s="23" t="s">
        <v>289</v>
      </c>
      <c r="F5408" s="23" t="s">
        <v>345</v>
      </c>
      <c r="G5408" s="23" t="s">
        <v>492</v>
      </c>
      <c r="H5408" s="32" t="s">
        <v>351</v>
      </c>
      <c r="I5408" s="32" t="s">
        <v>55</v>
      </c>
      <c r="J5408" s="135">
        <v>50</v>
      </c>
      <c r="K5408" s="27">
        <v>0.56000000000000005</v>
      </c>
      <c r="L5408" s="77">
        <v>0.9</v>
      </c>
      <c r="Q5408" s="106"/>
    </row>
    <row r="5409" spans="1:17" x14ac:dyDescent="0.25">
      <c r="A5409" t="s">
        <v>331</v>
      </c>
      <c r="B5409" s="23">
        <v>2020</v>
      </c>
      <c r="C5409" s="23" t="s">
        <v>2</v>
      </c>
      <c r="D5409" s="23" t="s">
        <v>65</v>
      </c>
      <c r="E5409" s="23" t="s">
        <v>289</v>
      </c>
      <c r="F5409" s="23" t="s">
        <v>345</v>
      </c>
      <c r="G5409" s="23" t="s">
        <v>492</v>
      </c>
      <c r="H5409" s="32" t="s">
        <v>351</v>
      </c>
      <c r="I5409" s="32" t="s">
        <v>55</v>
      </c>
      <c r="J5409" s="135">
        <v>41</v>
      </c>
      <c r="K5409" s="27">
        <v>0.92683000000000004</v>
      </c>
      <c r="L5409" s="77">
        <v>0.9</v>
      </c>
      <c r="Q5409" s="106"/>
    </row>
    <row r="5410" spans="1:17" x14ac:dyDescent="0.25">
      <c r="A5410" t="s">
        <v>331</v>
      </c>
      <c r="B5410" s="23">
        <v>2020</v>
      </c>
      <c r="C5410" s="23" t="s">
        <v>3</v>
      </c>
      <c r="D5410" s="23" t="s">
        <v>66</v>
      </c>
      <c r="E5410" s="23" t="s">
        <v>289</v>
      </c>
      <c r="F5410" s="23" t="s">
        <v>345</v>
      </c>
      <c r="G5410" s="23" t="s">
        <v>492</v>
      </c>
      <c r="H5410" s="32" t="s">
        <v>351</v>
      </c>
      <c r="I5410" s="32" t="s">
        <v>55</v>
      </c>
      <c r="J5410" s="135">
        <v>69</v>
      </c>
      <c r="K5410" s="27">
        <v>0.95652000000000004</v>
      </c>
      <c r="L5410" s="77">
        <v>0.9</v>
      </c>
      <c r="Q5410" s="106"/>
    </row>
    <row r="5411" spans="1:17" x14ac:dyDescent="0.25">
      <c r="A5411" t="s">
        <v>331</v>
      </c>
      <c r="B5411" s="23">
        <v>2021</v>
      </c>
      <c r="C5411" s="23" t="s">
        <v>0</v>
      </c>
      <c r="D5411" s="23" t="s">
        <v>67</v>
      </c>
      <c r="E5411" s="23" t="s">
        <v>289</v>
      </c>
      <c r="F5411" s="23" t="s">
        <v>345</v>
      </c>
      <c r="G5411" s="23" t="s">
        <v>492</v>
      </c>
      <c r="H5411" s="32" t="s">
        <v>351</v>
      </c>
      <c r="I5411" s="32" t="s">
        <v>55</v>
      </c>
      <c r="J5411" s="135">
        <v>115</v>
      </c>
      <c r="K5411" s="27">
        <v>0.96521999999999997</v>
      </c>
      <c r="L5411" s="77">
        <v>0.9</v>
      </c>
      <c r="Q5411" s="106"/>
    </row>
    <row r="5412" spans="1:17" x14ac:dyDescent="0.25">
      <c r="A5412" t="s">
        <v>331</v>
      </c>
      <c r="B5412" s="23">
        <v>2021</v>
      </c>
      <c r="C5412" s="23" t="s">
        <v>1</v>
      </c>
      <c r="D5412" s="23" t="s">
        <v>68</v>
      </c>
      <c r="E5412" s="23" t="s">
        <v>289</v>
      </c>
      <c r="F5412" s="23" t="s">
        <v>345</v>
      </c>
      <c r="G5412" s="23" t="s">
        <v>492</v>
      </c>
      <c r="H5412" s="32" t="s">
        <v>351</v>
      </c>
      <c r="I5412" s="32" t="s">
        <v>55</v>
      </c>
      <c r="J5412" s="135">
        <v>109</v>
      </c>
      <c r="K5412" s="27">
        <v>0.98165000000000002</v>
      </c>
      <c r="L5412" s="77">
        <v>0.9</v>
      </c>
      <c r="Q5412" s="106"/>
    </row>
    <row r="5413" spans="1:17" x14ac:dyDescent="0.25">
      <c r="A5413" t="s">
        <v>331</v>
      </c>
      <c r="B5413" s="23">
        <v>2021</v>
      </c>
      <c r="C5413" s="23" t="s">
        <v>2</v>
      </c>
      <c r="D5413" s="23" t="s">
        <v>69</v>
      </c>
      <c r="E5413" s="23" t="s">
        <v>289</v>
      </c>
      <c r="F5413" s="23" t="s">
        <v>345</v>
      </c>
      <c r="G5413" s="23" t="s">
        <v>492</v>
      </c>
      <c r="H5413" s="32" t="s">
        <v>351</v>
      </c>
      <c r="I5413" s="32" t="s">
        <v>55</v>
      </c>
      <c r="J5413" s="135">
        <v>115</v>
      </c>
      <c r="K5413" s="27">
        <v>0.97391000000000005</v>
      </c>
      <c r="L5413" s="77">
        <v>0.9</v>
      </c>
      <c r="Q5413" s="106"/>
    </row>
    <row r="5414" spans="1:17" x14ac:dyDescent="0.25">
      <c r="A5414" t="s">
        <v>331</v>
      </c>
      <c r="B5414" s="23">
        <v>2021</v>
      </c>
      <c r="C5414" s="23" t="s">
        <v>3</v>
      </c>
      <c r="D5414" s="23" t="s">
        <v>70</v>
      </c>
      <c r="E5414" s="23" t="s">
        <v>289</v>
      </c>
      <c r="F5414" s="23" t="s">
        <v>345</v>
      </c>
      <c r="G5414" s="23" t="s">
        <v>492</v>
      </c>
      <c r="H5414" s="32" t="s">
        <v>351</v>
      </c>
      <c r="I5414" s="32" t="s">
        <v>55</v>
      </c>
      <c r="J5414" s="135">
        <v>116</v>
      </c>
      <c r="K5414" s="27">
        <v>0.96552000000000004</v>
      </c>
      <c r="L5414" s="77">
        <v>0.9</v>
      </c>
      <c r="Q5414" s="106"/>
    </row>
    <row r="5415" spans="1:17" x14ac:dyDescent="0.25">
      <c r="A5415" t="s">
        <v>331</v>
      </c>
      <c r="B5415" s="23">
        <v>2022</v>
      </c>
      <c r="C5415" s="23" t="s">
        <v>0</v>
      </c>
      <c r="D5415" s="23" t="s">
        <v>71</v>
      </c>
      <c r="E5415" s="23" t="s">
        <v>289</v>
      </c>
      <c r="F5415" s="23" t="s">
        <v>345</v>
      </c>
      <c r="G5415" s="23" t="s">
        <v>492</v>
      </c>
      <c r="H5415" s="32" t="s">
        <v>351</v>
      </c>
      <c r="I5415" s="32" t="s">
        <v>55</v>
      </c>
      <c r="J5415" s="135">
        <v>116</v>
      </c>
      <c r="K5415" s="27">
        <v>0.99138000000000004</v>
      </c>
      <c r="L5415" s="77">
        <v>0.9</v>
      </c>
      <c r="Q5415" s="106"/>
    </row>
    <row r="5416" spans="1:17" x14ac:dyDescent="0.25">
      <c r="A5416" t="s">
        <v>331</v>
      </c>
      <c r="B5416" s="23">
        <v>2022</v>
      </c>
      <c r="C5416" s="23" t="s">
        <v>1</v>
      </c>
      <c r="D5416" s="23" t="s">
        <v>72</v>
      </c>
      <c r="E5416" s="23" t="s">
        <v>289</v>
      </c>
      <c r="F5416" s="23" t="s">
        <v>345</v>
      </c>
      <c r="G5416" s="23" t="s">
        <v>492</v>
      </c>
      <c r="H5416" s="32" t="s">
        <v>351</v>
      </c>
      <c r="I5416" s="32" t="s">
        <v>55</v>
      </c>
      <c r="J5416" s="135">
        <v>119</v>
      </c>
      <c r="K5416" s="27">
        <v>0.99160000000000004</v>
      </c>
      <c r="L5416" s="77">
        <v>0.9</v>
      </c>
      <c r="Q5416" s="106"/>
    </row>
    <row r="5417" spans="1:17" x14ac:dyDescent="0.25">
      <c r="A5417" t="s">
        <v>331</v>
      </c>
      <c r="B5417" s="23">
        <v>2022</v>
      </c>
      <c r="C5417" s="23" t="s">
        <v>2</v>
      </c>
      <c r="D5417" s="23" t="s">
        <v>73</v>
      </c>
      <c r="E5417" s="23" t="s">
        <v>289</v>
      </c>
      <c r="F5417" s="23" t="s">
        <v>345</v>
      </c>
      <c r="G5417" s="23" t="s">
        <v>492</v>
      </c>
      <c r="H5417" s="32" t="s">
        <v>351</v>
      </c>
      <c r="I5417" s="32" t="s">
        <v>55</v>
      </c>
      <c r="J5417" s="135">
        <v>112</v>
      </c>
      <c r="K5417" s="27">
        <v>1</v>
      </c>
      <c r="L5417" s="77">
        <v>0.9</v>
      </c>
      <c r="Q5417" s="106"/>
    </row>
    <row r="5418" spans="1:17" x14ac:dyDescent="0.25">
      <c r="A5418" t="s">
        <v>331</v>
      </c>
      <c r="B5418" s="23">
        <v>2022</v>
      </c>
      <c r="C5418" s="23" t="s">
        <v>3</v>
      </c>
      <c r="D5418" s="23" t="s">
        <v>493</v>
      </c>
      <c r="E5418" s="23" t="s">
        <v>289</v>
      </c>
      <c r="F5418" s="23" t="s">
        <v>345</v>
      </c>
      <c r="G5418" s="23" t="s">
        <v>492</v>
      </c>
      <c r="H5418" s="32" t="s">
        <v>351</v>
      </c>
      <c r="I5418" s="32" t="s">
        <v>55</v>
      </c>
      <c r="J5418" s="135">
        <v>123</v>
      </c>
      <c r="K5418" s="27">
        <v>0.98373999999999995</v>
      </c>
      <c r="L5418" s="77">
        <v>0.9</v>
      </c>
      <c r="Q5418" s="106"/>
    </row>
    <row r="5419" spans="1:17" x14ac:dyDescent="0.25">
      <c r="A5419" t="s">
        <v>331</v>
      </c>
      <c r="B5419" s="23">
        <v>2023</v>
      </c>
      <c r="C5419" s="23" t="s">
        <v>0</v>
      </c>
      <c r="D5419" s="23" t="s">
        <v>537</v>
      </c>
      <c r="E5419" s="23" t="s">
        <v>289</v>
      </c>
      <c r="F5419" s="23" t="s">
        <v>345</v>
      </c>
      <c r="G5419" s="23" t="s">
        <v>492</v>
      </c>
      <c r="H5419" s="32" t="s">
        <v>351</v>
      </c>
      <c r="I5419" s="32" t="s">
        <v>55</v>
      </c>
      <c r="J5419" s="135">
        <v>112</v>
      </c>
      <c r="K5419" s="27">
        <v>1</v>
      </c>
      <c r="L5419" s="77">
        <v>0.9</v>
      </c>
      <c r="Q5419" s="106"/>
    </row>
    <row r="5420" spans="1:17" x14ac:dyDescent="0.25">
      <c r="A5420" t="s">
        <v>331</v>
      </c>
      <c r="B5420" s="23">
        <v>2018</v>
      </c>
      <c r="C5420" s="23" t="s">
        <v>0</v>
      </c>
      <c r="D5420" s="23" t="s">
        <v>54</v>
      </c>
      <c r="E5420" s="23" t="s">
        <v>291</v>
      </c>
      <c r="F5420" s="23" t="s">
        <v>346</v>
      </c>
      <c r="G5420" s="23" t="s">
        <v>492</v>
      </c>
      <c r="H5420" s="32" t="s">
        <v>354</v>
      </c>
      <c r="I5420" s="32" t="s">
        <v>55</v>
      </c>
      <c r="J5420" s="135">
        <v>116</v>
      </c>
      <c r="K5420" s="27">
        <v>0.10345</v>
      </c>
      <c r="L5420" s="77">
        <v>0.9</v>
      </c>
      <c r="Q5420" s="106"/>
    </row>
    <row r="5421" spans="1:17" x14ac:dyDescent="0.25">
      <c r="A5421" t="s">
        <v>331</v>
      </c>
      <c r="B5421" s="23">
        <v>2018</v>
      </c>
      <c r="C5421" s="23" t="s">
        <v>1</v>
      </c>
      <c r="D5421" s="23" t="s">
        <v>56</v>
      </c>
      <c r="E5421" s="23" t="s">
        <v>291</v>
      </c>
      <c r="F5421" s="23" t="s">
        <v>346</v>
      </c>
      <c r="G5421" s="23" t="s">
        <v>492</v>
      </c>
      <c r="H5421" s="32" t="s">
        <v>354</v>
      </c>
      <c r="I5421" s="32" t="s">
        <v>55</v>
      </c>
      <c r="J5421" s="135">
        <v>152</v>
      </c>
      <c r="K5421" s="27">
        <v>0.26973999999999998</v>
      </c>
      <c r="L5421" s="77">
        <v>0.9</v>
      </c>
      <c r="Q5421" s="106"/>
    </row>
    <row r="5422" spans="1:17" x14ac:dyDescent="0.25">
      <c r="A5422" t="s">
        <v>331</v>
      </c>
      <c r="B5422" s="23">
        <v>2018</v>
      </c>
      <c r="C5422" s="23" t="s">
        <v>2</v>
      </c>
      <c r="D5422" s="23" t="s">
        <v>57</v>
      </c>
      <c r="E5422" s="23" t="s">
        <v>291</v>
      </c>
      <c r="F5422" s="23" t="s">
        <v>346</v>
      </c>
      <c r="G5422" s="23" t="s">
        <v>492</v>
      </c>
      <c r="H5422" s="23" t="s">
        <v>354</v>
      </c>
      <c r="I5422" s="32" t="s">
        <v>55</v>
      </c>
      <c r="J5422" s="135">
        <v>173</v>
      </c>
      <c r="K5422" s="27">
        <v>0.35837999999999998</v>
      </c>
      <c r="L5422" s="77">
        <v>0.9</v>
      </c>
      <c r="Q5422" s="106"/>
    </row>
    <row r="5423" spans="1:17" x14ac:dyDescent="0.25">
      <c r="A5423" t="s">
        <v>331</v>
      </c>
      <c r="B5423" s="23">
        <v>2018</v>
      </c>
      <c r="C5423" s="23" t="s">
        <v>3</v>
      </c>
      <c r="D5423" s="23" t="s">
        <v>58</v>
      </c>
      <c r="E5423" s="23" t="s">
        <v>291</v>
      </c>
      <c r="F5423" s="23" t="s">
        <v>346</v>
      </c>
      <c r="G5423" s="23" t="s">
        <v>492</v>
      </c>
      <c r="H5423" s="23" t="s">
        <v>354</v>
      </c>
      <c r="I5423" s="32" t="s">
        <v>55</v>
      </c>
      <c r="J5423" s="135">
        <v>126</v>
      </c>
      <c r="K5423" s="27">
        <v>0.37302000000000002</v>
      </c>
      <c r="L5423" s="77">
        <v>0.9</v>
      </c>
      <c r="Q5423" s="106"/>
    </row>
    <row r="5424" spans="1:17" x14ac:dyDescent="0.25">
      <c r="A5424" t="s">
        <v>331</v>
      </c>
      <c r="B5424" s="23">
        <v>2019</v>
      </c>
      <c r="C5424" s="23" t="s">
        <v>0</v>
      </c>
      <c r="D5424" s="23" t="s">
        <v>59</v>
      </c>
      <c r="E5424" s="23" t="s">
        <v>291</v>
      </c>
      <c r="F5424" s="23" t="s">
        <v>346</v>
      </c>
      <c r="G5424" s="23" t="s">
        <v>492</v>
      </c>
      <c r="H5424" s="23" t="s">
        <v>354</v>
      </c>
      <c r="I5424" s="32" t="s">
        <v>55</v>
      </c>
      <c r="J5424" s="135">
        <v>140</v>
      </c>
      <c r="K5424" s="27">
        <v>0.19286</v>
      </c>
      <c r="L5424" s="77">
        <v>0.9</v>
      </c>
      <c r="Q5424" s="106"/>
    </row>
    <row r="5425" spans="1:17" x14ac:dyDescent="0.25">
      <c r="A5425" t="s">
        <v>331</v>
      </c>
      <c r="B5425" s="23">
        <v>2019</v>
      </c>
      <c r="C5425" s="23" t="s">
        <v>1</v>
      </c>
      <c r="D5425" s="23" t="s">
        <v>60</v>
      </c>
      <c r="E5425" s="23" t="s">
        <v>291</v>
      </c>
      <c r="F5425" s="23" t="s">
        <v>346</v>
      </c>
      <c r="G5425" s="23" t="s">
        <v>492</v>
      </c>
      <c r="H5425" s="23" t="s">
        <v>354</v>
      </c>
      <c r="I5425" s="32" t="s">
        <v>55</v>
      </c>
      <c r="J5425" s="135">
        <v>124</v>
      </c>
      <c r="K5425" s="27">
        <v>0.12096999999999999</v>
      </c>
      <c r="L5425" s="77">
        <v>0.9</v>
      </c>
      <c r="Q5425" s="106"/>
    </row>
    <row r="5426" spans="1:17" x14ac:dyDescent="0.25">
      <c r="A5426" t="s">
        <v>331</v>
      </c>
      <c r="B5426" s="23">
        <v>2019</v>
      </c>
      <c r="C5426" s="23" t="s">
        <v>2</v>
      </c>
      <c r="D5426" s="23" t="s">
        <v>61</v>
      </c>
      <c r="E5426" s="23" t="s">
        <v>291</v>
      </c>
      <c r="F5426" s="23" t="s">
        <v>346</v>
      </c>
      <c r="G5426" s="23" t="s">
        <v>492</v>
      </c>
      <c r="H5426" s="23" t="s">
        <v>354</v>
      </c>
      <c r="I5426" s="32" t="s">
        <v>55</v>
      </c>
      <c r="J5426" s="135">
        <v>161</v>
      </c>
      <c r="K5426" s="27">
        <v>9.9379999999999996E-2</v>
      </c>
      <c r="L5426" s="77">
        <v>0.9</v>
      </c>
      <c r="Q5426" s="106"/>
    </row>
    <row r="5427" spans="1:17" x14ac:dyDescent="0.25">
      <c r="A5427" t="s">
        <v>331</v>
      </c>
      <c r="B5427" s="23">
        <v>2019</v>
      </c>
      <c r="C5427" s="23" t="s">
        <v>3</v>
      </c>
      <c r="D5427" s="23" t="s">
        <v>62</v>
      </c>
      <c r="E5427" s="23" t="s">
        <v>291</v>
      </c>
      <c r="F5427" s="23" t="s">
        <v>346</v>
      </c>
      <c r="G5427" s="23" t="s">
        <v>492</v>
      </c>
      <c r="H5427" s="23" t="s">
        <v>354</v>
      </c>
      <c r="I5427" s="32" t="s">
        <v>55</v>
      </c>
      <c r="J5427" s="135">
        <v>137</v>
      </c>
      <c r="K5427" s="27">
        <v>0.47444999999999998</v>
      </c>
      <c r="L5427" s="77">
        <v>0.9</v>
      </c>
      <c r="Q5427" s="106"/>
    </row>
    <row r="5428" spans="1:17" x14ac:dyDescent="0.25">
      <c r="A5428" t="s">
        <v>331</v>
      </c>
      <c r="B5428" s="23">
        <v>2020</v>
      </c>
      <c r="C5428" s="23" t="s">
        <v>0</v>
      </c>
      <c r="D5428" s="23" t="s">
        <v>63</v>
      </c>
      <c r="E5428" s="23" t="s">
        <v>291</v>
      </c>
      <c r="F5428" s="23" t="s">
        <v>346</v>
      </c>
      <c r="G5428" s="23" t="s">
        <v>492</v>
      </c>
      <c r="H5428" s="23" t="s">
        <v>354</v>
      </c>
      <c r="I5428" s="32" t="s">
        <v>55</v>
      </c>
      <c r="J5428" s="135">
        <v>151</v>
      </c>
      <c r="K5428" s="27">
        <v>0.98675000000000002</v>
      </c>
      <c r="L5428" s="77">
        <v>0.9</v>
      </c>
      <c r="Q5428" s="106"/>
    </row>
    <row r="5429" spans="1:17" x14ac:dyDescent="0.25">
      <c r="A5429" t="s">
        <v>331</v>
      </c>
      <c r="B5429" s="23">
        <v>2020</v>
      </c>
      <c r="C5429" s="23" t="s">
        <v>1</v>
      </c>
      <c r="D5429" s="23" t="s">
        <v>64</v>
      </c>
      <c r="E5429" s="23" t="s">
        <v>291</v>
      </c>
      <c r="F5429" s="23" t="s">
        <v>346</v>
      </c>
      <c r="G5429" s="23" t="s">
        <v>492</v>
      </c>
      <c r="H5429" s="23" t="s">
        <v>354</v>
      </c>
      <c r="I5429" s="32" t="s">
        <v>55</v>
      </c>
      <c r="J5429" s="135">
        <v>67</v>
      </c>
      <c r="K5429" s="27">
        <v>0.91044999999999998</v>
      </c>
      <c r="L5429" s="77">
        <v>0.9</v>
      </c>
      <c r="Q5429" s="106"/>
    </row>
    <row r="5430" spans="1:17" x14ac:dyDescent="0.25">
      <c r="A5430" t="s">
        <v>331</v>
      </c>
      <c r="B5430" s="23">
        <v>2020</v>
      </c>
      <c r="C5430" s="23" t="s">
        <v>2</v>
      </c>
      <c r="D5430" s="23" t="s">
        <v>65</v>
      </c>
      <c r="E5430" s="23" t="s">
        <v>291</v>
      </c>
      <c r="F5430" s="23" t="s">
        <v>346</v>
      </c>
      <c r="G5430" s="23" t="s">
        <v>492</v>
      </c>
      <c r="H5430" s="23" t="s">
        <v>354</v>
      </c>
      <c r="I5430" s="32" t="s">
        <v>55</v>
      </c>
      <c r="J5430" s="135">
        <v>110</v>
      </c>
      <c r="K5430" s="27">
        <v>1</v>
      </c>
      <c r="L5430" s="77">
        <v>0.9</v>
      </c>
      <c r="Q5430" s="106"/>
    </row>
    <row r="5431" spans="1:17" x14ac:dyDescent="0.25">
      <c r="A5431" t="s">
        <v>331</v>
      </c>
      <c r="B5431" s="23">
        <v>2020</v>
      </c>
      <c r="C5431" s="23" t="s">
        <v>3</v>
      </c>
      <c r="D5431" s="23" t="s">
        <v>66</v>
      </c>
      <c r="E5431" s="23" t="s">
        <v>291</v>
      </c>
      <c r="F5431" s="23" t="s">
        <v>346</v>
      </c>
      <c r="G5431" s="23" t="s">
        <v>492</v>
      </c>
      <c r="H5431" s="23" t="s">
        <v>354</v>
      </c>
      <c r="I5431" s="32" t="s">
        <v>55</v>
      </c>
      <c r="J5431" s="135">
        <v>142</v>
      </c>
      <c r="K5431" s="27">
        <v>0.95774999999999999</v>
      </c>
      <c r="L5431" s="77">
        <v>0.9</v>
      </c>
      <c r="Q5431" s="106"/>
    </row>
    <row r="5432" spans="1:17" x14ac:dyDescent="0.25">
      <c r="A5432" t="s">
        <v>331</v>
      </c>
      <c r="B5432" s="23">
        <v>2021</v>
      </c>
      <c r="C5432" s="23" t="s">
        <v>0</v>
      </c>
      <c r="D5432" s="23" t="s">
        <v>67</v>
      </c>
      <c r="E5432" s="23" t="s">
        <v>291</v>
      </c>
      <c r="F5432" s="23" t="s">
        <v>346</v>
      </c>
      <c r="G5432" s="23" t="s">
        <v>492</v>
      </c>
      <c r="H5432" s="23" t="s">
        <v>354</v>
      </c>
      <c r="I5432" s="32" t="s">
        <v>55</v>
      </c>
      <c r="J5432" s="135">
        <v>148</v>
      </c>
      <c r="K5432" s="27">
        <v>0.91215999999999997</v>
      </c>
      <c r="L5432" s="77">
        <v>0.9</v>
      </c>
      <c r="Q5432" s="106"/>
    </row>
    <row r="5433" spans="1:17" x14ac:dyDescent="0.25">
      <c r="A5433" t="s">
        <v>331</v>
      </c>
      <c r="B5433" s="23">
        <v>2021</v>
      </c>
      <c r="C5433" s="23" t="s">
        <v>1</v>
      </c>
      <c r="D5433" s="23" t="s">
        <v>68</v>
      </c>
      <c r="E5433" s="23" t="s">
        <v>291</v>
      </c>
      <c r="F5433" s="23" t="s">
        <v>346</v>
      </c>
      <c r="G5433" s="23" t="s">
        <v>492</v>
      </c>
      <c r="H5433" s="23" t="s">
        <v>354</v>
      </c>
      <c r="I5433" s="32" t="s">
        <v>55</v>
      </c>
      <c r="J5433" s="135">
        <v>168</v>
      </c>
      <c r="K5433" s="27">
        <v>0.93452000000000002</v>
      </c>
      <c r="L5433" s="77">
        <v>0.9</v>
      </c>
      <c r="Q5433" s="106"/>
    </row>
    <row r="5434" spans="1:17" x14ac:dyDescent="0.25">
      <c r="A5434" t="s">
        <v>331</v>
      </c>
      <c r="B5434" s="23">
        <v>2021</v>
      </c>
      <c r="C5434" s="23" t="s">
        <v>2</v>
      </c>
      <c r="D5434" s="23" t="s">
        <v>69</v>
      </c>
      <c r="E5434" s="23" t="s">
        <v>291</v>
      </c>
      <c r="F5434" s="23" t="s">
        <v>346</v>
      </c>
      <c r="G5434" s="23" t="s">
        <v>492</v>
      </c>
      <c r="H5434" s="23" t="s">
        <v>354</v>
      </c>
      <c r="I5434" s="32" t="s">
        <v>55</v>
      </c>
      <c r="J5434" s="135">
        <v>146</v>
      </c>
      <c r="K5434" s="27">
        <v>0.96575</v>
      </c>
      <c r="L5434" s="77">
        <v>0.9</v>
      </c>
      <c r="Q5434" s="106"/>
    </row>
    <row r="5435" spans="1:17" x14ac:dyDescent="0.25">
      <c r="A5435" t="s">
        <v>331</v>
      </c>
      <c r="B5435" s="23">
        <v>2021</v>
      </c>
      <c r="C5435" s="23" t="s">
        <v>3</v>
      </c>
      <c r="D5435" s="23" t="s">
        <v>70</v>
      </c>
      <c r="E5435" s="23" t="s">
        <v>291</v>
      </c>
      <c r="F5435" s="23" t="s">
        <v>346</v>
      </c>
      <c r="G5435" s="23" t="s">
        <v>492</v>
      </c>
      <c r="H5435" s="23" t="s">
        <v>354</v>
      </c>
      <c r="I5435" s="32" t="s">
        <v>55</v>
      </c>
      <c r="J5435" s="135">
        <v>137</v>
      </c>
      <c r="K5435" s="27">
        <v>0.86860999999999999</v>
      </c>
      <c r="L5435" s="77">
        <v>0.9</v>
      </c>
      <c r="Q5435" s="106"/>
    </row>
    <row r="5436" spans="1:17" x14ac:dyDescent="0.25">
      <c r="A5436" t="s">
        <v>331</v>
      </c>
      <c r="B5436" s="23">
        <v>2022</v>
      </c>
      <c r="C5436" s="23" t="s">
        <v>0</v>
      </c>
      <c r="D5436" s="23" t="s">
        <v>71</v>
      </c>
      <c r="E5436" s="23" t="s">
        <v>291</v>
      </c>
      <c r="F5436" s="23" t="s">
        <v>346</v>
      </c>
      <c r="G5436" s="23" t="s">
        <v>492</v>
      </c>
      <c r="H5436" s="23" t="s">
        <v>354</v>
      </c>
      <c r="I5436" s="32" t="s">
        <v>55</v>
      </c>
      <c r="J5436" s="135">
        <v>113</v>
      </c>
      <c r="K5436" s="27">
        <v>0.95574999999999999</v>
      </c>
      <c r="L5436" s="77">
        <v>0.9</v>
      </c>
      <c r="Q5436" s="106"/>
    </row>
    <row r="5437" spans="1:17" x14ac:dyDescent="0.25">
      <c r="A5437" t="s">
        <v>331</v>
      </c>
      <c r="B5437" s="23">
        <v>2022</v>
      </c>
      <c r="C5437" s="23" t="s">
        <v>1</v>
      </c>
      <c r="D5437" s="23" t="s">
        <v>72</v>
      </c>
      <c r="E5437" s="23" t="s">
        <v>291</v>
      </c>
      <c r="F5437" s="23" t="s">
        <v>346</v>
      </c>
      <c r="G5437" s="23" t="s">
        <v>492</v>
      </c>
      <c r="H5437" s="23" t="s">
        <v>354</v>
      </c>
      <c r="I5437" s="32" t="s">
        <v>55</v>
      </c>
      <c r="J5437" s="135">
        <v>157</v>
      </c>
      <c r="K5437" s="27">
        <v>0.89171999999999996</v>
      </c>
      <c r="L5437" s="77">
        <v>0.9</v>
      </c>
      <c r="Q5437" s="106"/>
    </row>
    <row r="5438" spans="1:17" x14ac:dyDescent="0.25">
      <c r="A5438" t="s">
        <v>331</v>
      </c>
      <c r="B5438" s="23">
        <v>2022</v>
      </c>
      <c r="C5438" s="23" t="s">
        <v>2</v>
      </c>
      <c r="D5438" s="23" t="s">
        <v>73</v>
      </c>
      <c r="E5438" s="23" t="s">
        <v>291</v>
      </c>
      <c r="F5438" s="23" t="s">
        <v>346</v>
      </c>
      <c r="G5438" s="23" t="s">
        <v>492</v>
      </c>
      <c r="H5438" s="23" t="s">
        <v>354</v>
      </c>
      <c r="I5438" s="32" t="s">
        <v>55</v>
      </c>
      <c r="J5438" s="135">
        <v>157</v>
      </c>
      <c r="K5438" s="27">
        <v>0.85350000000000004</v>
      </c>
      <c r="L5438" s="77">
        <v>0.9</v>
      </c>
      <c r="Q5438" s="106"/>
    </row>
    <row r="5439" spans="1:17" x14ac:dyDescent="0.25">
      <c r="A5439" t="s">
        <v>331</v>
      </c>
      <c r="B5439" s="23">
        <v>2022</v>
      </c>
      <c r="C5439" s="23" t="s">
        <v>3</v>
      </c>
      <c r="D5439" s="23" t="s">
        <v>493</v>
      </c>
      <c r="E5439" s="23" t="s">
        <v>291</v>
      </c>
      <c r="F5439" s="23" t="s">
        <v>346</v>
      </c>
      <c r="G5439" s="23" t="s">
        <v>492</v>
      </c>
      <c r="H5439" s="23" t="s">
        <v>354</v>
      </c>
      <c r="I5439" s="32" t="s">
        <v>55</v>
      </c>
      <c r="J5439" s="135">
        <v>138</v>
      </c>
      <c r="K5439" s="27">
        <v>0.94928000000000001</v>
      </c>
      <c r="L5439" s="77">
        <v>0.9</v>
      </c>
      <c r="Q5439" s="106"/>
    </row>
    <row r="5440" spans="1:17" x14ac:dyDescent="0.25">
      <c r="A5440" t="s">
        <v>331</v>
      </c>
      <c r="B5440" s="23">
        <v>2023</v>
      </c>
      <c r="C5440" s="23" t="s">
        <v>0</v>
      </c>
      <c r="D5440" s="23" t="s">
        <v>537</v>
      </c>
      <c r="E5440" s="23" t="s">
        <v>291</v>
      </c>
      <c r="F5440" s="23" t="s">
        <v>346</v>
      </c>
      <c r="G5440" s="23" t="s">
        <v>492</v>
      </c>
      <c r="H5440" s="23" t="s">
        <v>354</v>
      </c>
      <c r="I5440" s="32" t="s">
        <v>55</v>
      </c>
      <c r="J5440" s="135">
        <v>130</v>
      </c>
      <c r="K5440" s="27">
        <v>1</v>
      </c>
      <c r="L5440" s="77">
        <v>0.9</v>
      </c>
      <c r="Q5440" s="106"/>
    </row>
    <row r="5441" spans="1:17" x14ac:dyDescent="0.25">
      <c r="A5441" t="s">
        <v>331</v>
      </c>
      <c r="B5441" s="23">
        <v>2018</v>
      </c>
      <c r="C5441" s="23" t="s">
        <v>0</v>
      </c>
      <c r="D5441" s="23" t="s">
        <v>54</v>
      </c>
      <c r="E5441" s="23" t="s">
        <v>297</v>
      </c>
      <c r="F5441" s="23" t="s">
        <v>298</v>
      </c>
      <c r="G5441" s="23" t="s">
        <v>492</v>
      </c>
      <c r="H5441" s="23" t="s">
        <v>354</v>
      </c>
      <c r="I5441" s="32" t="s">
        <v>55</v>
      </c>
      <c r="J5441" s="135">
        <v>49</v>
      </c>
      <c r="K5441" s="27">
        <v>0.93877999999999995</v>
      </c>
      <c r="L5441" s="77">
        <v>0.9</v>
      </c>
      <c r="Q5441" s="106"/>
    </row>
    <row r="5442" spans="1:17" x14ac:dyDescent="0.25">
      <c r="A5442" t="s">
        <v>331</v>
      </c>
      <c r="B5442" s="23">
        <v>2018</v>
      </c>
      <c r="C5442" s="23" t="s">
        <v>1</v>
      </c>
      <c r="D5442" s="23" t="s">
        <v>56</v>
      </c>
      <c r="E5442" s="23" t="s">
        <v>297</v>
      </c>
      <c r="F5442" s="23" t="s">
        <v>298</v>
      </c>
      <c r="G5442" s="23" t="s">
        <v>492</v>
      </c>
      <c r="H5442" s="32" t="s">
        <v>354</v>
      </c>
      <c r="I5442" s="32" t="s">
        <v>55</v>
      </c>
      <c r="J5442" s="135">
        <v>62</v>
      </c>
      <c r="K5442" s="27">
        <v>0.90322999999999998</v>
      </c>
      <c r="L5442" s="77">
        <v>0.9</v>
      </c>
      <c r="Q5442" s="106"/>
    </row>
    <row r="5443" spans="1:17" x14ac:dyDescent="0.25">
      <c r="A5443" t="s">
        <v>331</v>
      </c>
      <c r="B5443" s="23">
        <v>2018</v>
      </c>
      <c r="C5443" s="23" t="s">
        <v>2</v>
      </c>
      <c r="D5443" s="23" t="s">
        <v>57</v>
      </c>
      <c r="E5443" s="23" t="s">
        <v>297</v>
      </c>
      <c r="F5443" s="23" t="s">
        <v>298</v>
      </c>
      <c r="G5443" s="23" t="s">
        <v>492</v>
      </c>
      <c r="H5443" s="32" t="s">
        <v>354</v>
      </c>
      <c r="I5443" s="32" t="s">
        <v>55</v>
      </c>
      <c r="J5443" s="135">
        <v>55</v>
      </c>
      <c r="K5443" s="27">
        <v>0.90908999999999995</v>
      </c>
      <c r="L5443" s="77">
        <v>0.9</v>
      </c>
      <c r="Q5443" s="106"/>
    </row>
    <row r="5444" spans="1:17" x14ac:dyDescent="0.25">
      <c r="A5444" t="s">
        <v>331</v>
      </c>
      <c r="B5444" s="23">
        <v>2018</v>
      </c>
      <c r="C5444" s="23" t="s">
        <v>3</v>
      </c>
      <c r="D5444" s="23" t="s">
        <v>58</v>
      </c>
      <c r="E5444" s="23" t="s">
        <v>297</v>
      </c>
      <c r="F5444" s="23" t="s">
        <v>298</v>
      </c>
      <c r="G5444" s="23" t="s">
        <v>492</v>
      </c>
      <c r="H5444" s="32" t="s">
        <v>354</v>
      </c>
      <c r="I5444" s="32" t="s">
        <v>55</v>
      </c>
      <c r="J5444" s="135">
        <v>49</v>
      </c>
      <c r="K5444" s="27">
        <v>0.87755000000000005</v>
      </c>
      <c r="L5444" s="77">
        <v>0.9</v>
      </c>
      <c r="Q5444" s="106"/>
    </row>
    <row r="5445" spans="1:17" x14ac:dyDescent="0.25">
      <c r="A5445" t="s">
        <v>331</v>
      </c>
      <c r="B5445" s="23">
        <v>2019</v>
      </c>
      <c r="C5445" s="23" t="s">
        <v>0</v>
      </c>
      <c r="D5445" s="23" t="s">
        <v>59</v>
      </c>
      <c r="E5445" s="23" t="s">
        <v>297</v>
      </c>
      <c r="F5445" s="23" t="s">
        <v>298</v>
      </c>
      <c r="G5445" s="23" t="s">
        <v>492</v>
      </c>
      <c r="H5445" s="32" t="s">
        <v>354</v>
      </c>
      <c r="I5445" s="32" t="s">
        <v>55</v>
      </c>
      <c r="J5445" s="135">
        <v>67</v>
      </c>
      <c r="K5445" s="27">
        <v>0.98507</v>
      </c>
      <c r="L5445" s="77">
        <v>0.9</v>
      </c>
      <c r="Q5445" s="106"/>
    </row>
    <row r="5446" spans="1:17" x14ac:dyDescent="0.25">
      <c r="A5446" t="s">
        <v>331</v>
      </c>
      <c r="B5446" s="23">
        <v>2019</v>
      </c>
      <c r="C5446" s="23" t="s">
        <v>1</v>
      </c>
      <c r="D5446" s="23" t="s">
        <v>60</v>
      </c>
      <c r="E5446" s="23" t="s">
        <v>297</v>
      </c>
      <c r="F5446" s="23" t="s">
        <v>298</v>
      </c>
      <c r="G5446" s="23" t="s">
        <v>492</v>
      </c>
      <c r="H5446" s="32" t="s">
        <v>354</v>
      </c>
      <c r="I5446" s="32" t="s">
        <v>55</v>
      </c>
      <c r="J5446" s="135">
        <v>63</v>
      </c>
      <c r="K5446" s="27">
        <v>0.87302000000000002</v>
      </c>
      <c r="L5446" s="77">
        <v>0.9</v>
      </c>
      <c r="Q5446" s="106"/>
    </row>
    <row r="5447" spans="1:17" x14ac:dyDescent="0.25">
      <c r="A5447" t="s">
        <v>331</v>
      </c>
      <c r="B5447" s="23">
        <v>2019</v>
      </c>
      <c r="C5447" s="23" t="s">
        <v>2</v>
      </c>
      <c r="D5447" s="23" t="s">
        <v>61</v>
      </c>
      <c r="E5447" s="23" t="s">
        <v>297</v>
      </c>
      <c r="F5447" s="23" t="s">
        <v>298</v>
      </c>
      <c r="G5447" s="23" t="s">
        <v>492</v>
      </c>
      <c r="H5447" s="32" t="s">
        <v>354</v>
      </c>
      <c r="I5447" s="32" t="s">
        <v>55</v>
      </c>
      <c r="J5447" s="135">
        <v>61</v>
      </c>
      <c r="K5447" s="27">
        <v>0.95082</v>
      </c>
      <c r="L5447" s="77">
        <v>0.9</v>
      </c>
      <c r="Q5447" s="106"/>
    </row>
    <row r="5448" spans="1:17" x14ac:dyDescent="0.25">
      <c r="A5448" t="s">
        <v>331</v>
      </c>
      <c r="B5448" s="23">
        <v>2019</v>
      </c>
      <c r="C5448" s="23" t="s">
        <v>3</v>
      </c>
      <c r="D5448" s="23" t="s">
        <v>62</v>
      </c>
      <c r="E5448" s="23" t="s">
        <v>297</v>
      </c>
      <c r="F5448" s="23" t="s">
        <v>298</v>
      </c>
      <c r="G5448" s="23" t="s">
        <v>492</v>
      </c>
      <c r="H5448" s="32" t="s">
        <v>354</v>
      </c>
      <c r="I5448" s="32" t="s">
        <v>55</v>
      </c>
      <c r="J5448" s="135">
        <v>60</v>
      </c>
      <c r="K5448" s="27">
        <v>0.95</v>
      </c>
      <c r="L5448" s="77">
        <v>0.9</v>
      </c>
      <c r="Q5448" s="106"/>
    </row>
    <row r="5449" spans="1:17" x14ac:dyDescent="0.25">
      <c r="A5449" t="s">
        <v>331</v>
      </c>
      <c r="B5449" s="23">
        <v>2020</v>
      </c>
      <c r="C5449" s="23" t="s">
        <v>0</v>
      </c>
      <c r="D5449" s="23" t="s">
        <v>63</v>
      </c>
      <c r="E5449" s="23" t="s">
        <v>297</v>
      </c>
      <c r="F5449" s="23" t="s">
        <v>298</v>
      </c>
      <c r="G5449" s="23" t="s">
        <v>492</v>
      </c>
      <c r="H5449" s="32" t="s">
        <v>354</v>
      </c>
      <c r="I5449" s="32" t="s">
        <v>55</v>
      </c>
      <c r="J5449" s="135">
        <v>56</v>
      </c>
      <c r="K5449" s="27">
        <v>0.96428999999999998</v>
      </c>
      <c r="L5449" s="77">
        <v>0.9</v>
      </c>
      <c r="Q5449" s="106"/>
    </row>
    <row r="5450" spans="1:17" x14ac:dyDescent="0.25">
      <c r="A5450" t="s">
        <v>331</v>
      </c>
      <c r="B5450" s="23">
        <v>2020</v>
      </c>
      <c r="C5450" s="23" t="s">
        <v>1</v>
      </c>
      <c r="D5450" s="23" t="s">
        <v>64</v>
      </c>
      <c r="E5450" s="23" t="s">
        <v>297</v>
      </c>
      <c r="F5450" s="23" t="s">
        <v>298</v>
      </c>
      <c r="G5450" s="23" t="s">
        <v>492</v>
      </c>
      <c r="H5450" s="32" t="s">
        <v>354</v>
      </c>
      <c r="I5450" s="32" t="s">
        <v>55</v>
      </c>
      <c r="J5450" s="135">
        <v>17</v>
      </c>
      <c r="K5450" s="27">
        <v>0.76471</v>
      </c>
      <c r="L5450" s="77">
        <v>0.9</v>
      </c>
      <c r="Q5450" s="106"/>
    </row>
    <row r="5451" spans="1:17" x14ac:dyDescent="0.25">
      <c r="A5451" t="s">
        <v>331</v>
      </c>
      <c r="B5451" s="23">
        <v>2020</v>
      </c>
      <c r="C5451" s="23" t="s">
        <v>2</v>
      </c>
      <c r="D5451" s="23" t="s">
        <v>65</v>
      </c>
      <c r="E5451" s="23" t="s">
        <v>297</v>
      </c>
      <c r="F5451" s="23" t="s">
        <v>298</v>
      </c>
      <c r="G5451" s="23" t="s">
        <v>492</v>
      </c>
      <c r="H5451" s="32" t="s">
        <v>354</v>
      </c>
      <c r="I5451" s="32" t="s">
        <v>55</v>
      </c>
      <c r="J5451" s="135">
        <v>53</v>
      </c>
      <c r="K5451" s="27">
        <v>0.66037999999999997</v>
      </c>
      <c r="L5451" s="77">
        <v>0.9</v>
      </c>
      <c r="Q5451" s="106"/>
    </row>
    <row r="5452" spans="1:17" x14ac:dyDescent="0.25">
      <c r="A5452" t="s">
        <v>331</v>
      </c>
      <c r="B5452" s="23">
        <v>2020</v>
      </c>
      <c r="C5452" s="23" t="s">
        <v>3</v>
      </c>
      <c r="D5452" s="23" t="s">
        <v>66</v>
      </c>
      <c r="E5452" s="23" t="s">
        <v>297</v>
      </c>
      <c r="F5452" s="23" t="s">
        <v>298</v>
      </c>
      <c r="G5452" s="23" t="s">
        <v>492</v>
      </c>
      <c r="H5452" s="32" t="s">
        <v>354</v>
      </c>
      <c r="I5452" s="32" t="s">
        <v>55</v>
      </c>
      <c r="J5452" s="135">
        <v>66</v>
      </c>
      <c r="K5452" s="27">
        <v>0.92423999999999995</v>
      </c>
      <c r="L5452" s="77">
        <v>0.9</v>
      </c>
      <c r="Q5452" s="106"/>
    </row>
    <row r="5453" spans="1:17" x14ac:dyDescent="0.25">
      <c r="A5453" t="s">
        <v>331</v>
      </c>
      <c r="B5453" s="23">
        <v>2021</v>
      </c>
      <c r="C5453" s="23" t="s">
        <v>0</v>
      </c>
      <c r="D5453" s="23" t="s">
        <v>67</v>
      </c>
      <c r="E5453" s="23" t="s">
        <v>297</v>
      </c>
      <c r="F5453" s="23" t="s">
        <v>298</v>
      </c>
      <c r="G5453" s="23" t="s">
        <v>492</v>
      </c>
      <c r="H5453" s="32" t="s">
        <v>354</v>
      </c>
      <c r="I5453" s="32" t="s">
        <v>55</v>
      </c>
      <c r="J5453" s="135">
        <v>56</v>
      </c>
      <c r="K5453" s="27">
        <v>0.96428999999999998</v>
      </c>
      <c r="L5453" s="77">
        <v>0.9</v>
      </c>
      <c r="Q5453" s="106"/>
    </row>
    <row r="5454" spans="1:17" x14ac:dyDescent="0.25">
      <c r="A5454" t="s">
        <v>331</v>
      </c>
      <c r="B5454" s="23">
        <v>2021</v>
      </c>
      <c r="C5454" s="23" t="s">
        <v>1</v>
      </c>
      <c r="D5454" s="23" t="s">
        <v>68</v>
      </c>
      <c r="E5454" s="23" t="s">
        <v>297</v>
      </c>
      <c r="F5454" s="23" t="s">
        <v>298</v>
      </c>
      <c r="G5454" s="23" t="s">
        <v>492</v>
      </c>
      <c r="H5454" s="32" t="s">
        <v>354</v>
      </c>
      <c r="I5454" s="32" t="s">
        <v>55</v>
      </c>
      <c r="J5454" s="135">
        <v>58</v>
      </c>
      <c r="K5454" s="27">
        <v>0.79310000000000003</v>
      </c>
      <c r="L5454" s="77">
        <v>0.9</v>
      </c>
      <c r="Q5454" s="106"/>
    </row>
    <row r="5455" spans="1:17" x14ac:dyDescent="0.25">
      <c r="A5455" t="s">
        <v>331</v>
      </c>
      <c r="B5455" s="23">
        <v>2021</v>
      </c>
      <c r="C5455" s="23" t="s">
        <v>2</v>
      </c>
      <c r="D5455" s="23" t="s">
        <v>69</v>
      </c>
      <c r="E5455" s="23" t="s">
        <v>297</v>
      </c>
      <c r="F5455" s="23" t="s">
        <v>298</v>
      </c>
      <c r="G5455" s="23" t="s">
        <v>492</v>
      </c>
      <c r="H5455" s="32" t="s">
        <v>354</v>
      </c>
      <c r="I5455" s="32" t="s">
        <v>55</v>
      </c>
      <c r="J5455" s="135">
        <v>64</v>
      </c>
      <c r="K5455" s="27">
        <v>0.67188000000000003</v>
      </c>
      <c r="L5455" s="77">
        <v>0.9</v>
      </c>
      <c r="Q5455" s="106"/>
    </row>
    <row r="5456" spans="1:17" x14ac:dyDescent="0.25">
      <c r="A5456" t="s">
        <v>331</v>
      </c>
      <c r="B5456" s="23">
        <v>2021</v>
      </c>
      <c r="C5456" s="23" t="s">
        <v>3</v>
      </c>
      <c r="D5456" s="23" t="s">
        <v>70</v>
      </c>
      <c r="E5456" s="23" t="s">
        <v>297</v>
      </c>
      <c r="F5456" s="23" t="s">
        <v>298</v>
      </c>
      <c r="G5456" s="23" t="s">
        <v>492</v>
      </c>
      <c r="H5456" s="32" t="s">
        <v>354</v>
      </c>
      <c r="I5456" s="32" t="s">
        <v>55</v>
      </c>
      <c r="J5456" s="135">
        <v>49</v>
      </c>
      <c r="K5456" s="27">
        <v>0.22449</v>
      </c>
      <c r="L5456" s="77">
        <v>0.9</v>
      </c>
      <c r="Q5456" s="106"/>
    </row>
    <row r="5457" spans="1:17" x14ac:dyDescent="0.25">
      <c r="A5457" t="s">
        <v>331</v>
      </c>
      <c r="B5457" s="23">
        <v>2022</v>
      </c>
      <c r="C5457" s="23" t="s">
        <v>0</v>
      </c>
      <c r="D5457" s="23" t="s">
        <v>71</v>
      </c>
      <c r="E5457" s="23" t="s">
        <v>297</v>
      </c>
      <c r="F5457" s="23" t="s">
        <v>298</v>
      </c>
      <c r="G5457" s="23" t="s">
        <v>492</v>
      </c>
      <c r="H5457" s="32" t="s">
        <v>354</v>
      </c>
      <c r="I5457" s="32" t="s">
        <v>55</v>
      </c>
      <c r="J5457" s="135">
        <v>43</v>
      </c>
      <c r="K5457" s="27">
        <v>0.11627999999999999</v>
      </c>
      <c r="L5457" s="77">
        <v>0.9</v>
      </c>
      <c r="Q5457" s="106"/>
    </row>
    <row r="5458" spans="1:17" x14ac:dyDescent="0.25">
      <c r="A5458" t="s">
        <v>331</v>
      </c>
      <c r="B5458" s="23">
        <v>2022</v>
      </c>
      <c r="C5458" s="23" t="s">
        <v>1</v>
      </c>
      <c r="D5458" s="23" t="s">
        <v>72</v>
      </c>
      <c r="E5458" s="23" t="s">
        <v>297</v>
      </c>
      <c r="F5458" s="23" t="s">
        <v>298</v>
      </c>
      <c r="G5458" s="23" t="s">
        <v>492</v>
      </c>
      <c r="H5458" s="32" t="s">
        <v>354</v>
      </c>
      <c r="I5458" s="32" t="s">
        <v>55</v>
      </c>
      <c r="J5458" s="135">
        <v>47</v>
      </c>
      <c r="K5458" s="27">
        <v>0.17021</v>
      </c>
      <c r="L5458" s="77">
        <v>0.9</v>
      </c>
      <c r="Q5458" s="106"/>
    </row>
    <row r="5459" spans="1:17" x14ac:dyDescent="0.25">
      <c r="A5459" t="s">
        <v>331</v>
      </c>
      <c r="B5459" s="23">
        <v>2022</v>
      </c>
      <c r="C5459" s="23" t="s">
        <v>2</v>
      </c>
      <c r="D5459" s="23" t="s">
        <v>73</v>
      </c>
      <c r="E5459" s="23" t="s">
        <v>297</v>
      </c>
      <c r="F5459" s="23" t="s">
        <v>298</v>
      </c>
      <c r="G5459" s="23" t="s">
        <v>492</v>
      </c>
      <c r="H5459" s="32" t="s">
        <v>354</v>
      </c>
      <c r="I5459" s="32" t="s">
        <v>55</v>
      </c>
      <c r="J5459" s="135">
        <v>52</v>
      </c>
      <c r="K5459" s="27">
        <v>0.25</v>
      </c>
      <c r="L5459" s="77">
        <v>0.9</v>
      </c>
      <c r="Q5459" s="106"/>
    </row>
    <row r="5460" spans="1:17" x14ac:dyDescent="0.25">
      <c r="A5460" t="s">
        <v>331</v>
      </c>
      <c r="B5460" s="23">
        <v>2022</v>
      </c>
      <c r="C5460" s="23" t="s">
        <v>3</v>
      </c>
      <c r="D5460" s="23" t="s">
        <v>493</v>
      </c>
      <c r="E5460" s="23" t="s">
        <v>297</v>
      </c>
      <c r="F5460" s="23" t="s">
        <v>298</v>
      </c>
      <c r="G5460" s="23" t="s">
        <v>492</v>
      </c>
      <c r="H5460" s="32" t="s">
        <v>354</v>
      </c>
      <c r="I5460" s="32" t="s">
        <v>55</v>
      </c>
      <c r="J5460" s="135">
        <v>54</v>
      </c>
      <c r="K5460" s="27">
        <v>0.29630000000000001</v>
      </c>
      <c r="L5460" s="77">
        <v>0.9</v>
      </c>
      <c r="Q5460" s="106"/>
    </row>
    <row r="5461" spans="1:17" x14ac:dyDescent="0.25">
      <c r="A5461" t="s">
        <v>331</v>
      </c>
      <c r="B5461" s="23">
        <v>2023</v>
      </c>
      <c r="C5461" s="23" t="s">
        <v>0</v>
      </c>
      <c r="D5461" s="23" t="s">
        <v>537</v>
      </c>
      <c r="E5461" s="23" t="s">
        <v>297</v>
      </c>
      <c r="F5461" s="23" t="s">
        <v>298</v>
      </c>
      <c r="G5461" s="23" t="s">
        <v>492</v>
      </c>
      <c r="H5461" s="32" t="s">
        <v>354</v>
      </c>
      <c r="I5461" s="32" t="s">
        <v>55</v>
      </c>
      <c r="J5461" s="135">
        <v>61</v>
      </c>
      <c r="K5461" s="27">
        <v>0.65573999999999999</v>
      </c>
      <c r="L5461" s="77">
        <v>0.9</v>
      </c>
      <c r="Q5461" s="106"/>
    </row>
    <row r="5462" spans="1:17" x14ac:dyDescent="0.25">
      <c r="A5462" t="s">
        <v>331</v>
      </c>
      <c r="B5462" s="23">
        <v>2018</v>
      </c>
      <c r="C5462" s="23" t="s">
        <v>0</v>
      </c>
      <c r="D5462" s="23" t="s">
        <v>54</v>
      </c>
      <c r="E5462" s="23" t="s">
        <v>299</v>
      </c>
      <c r="F5462" s="23" t="s">
        <v>300</v>
      </c>
      <c r="G5462" s="23" t="s">
        <v>492</v>
      </c>
      <c r="H5462" s="32" t="s">
        <v>361</v>
      </c>
      <c r="I5462" s="32" t="s">
        <v>55</v>
      </c>
      <c r="J5462" s="135">
        <v>71</v>
      </c>
      <c r="K5462" s="27">
        <v>0.94366000000000005</v>
      </c>
      <c r="L5462" s="77">
        <v>0.9</v>
      </c>
      <c r="Q5462" s="106"/>
    </row>
    <row r="5463" spans="1:17" x14ac:dyDescent="0.25">
      <c r="A5463" t="s">
        <v>331</v>
      </c>
      <c r="B5463" s="23">
        <v>2018</v>
      </c>
      <c r="C5463" s="23" t="s">
        <v>1</v>
      </c>
      <c r="D5463" s="23" t="s">
        <v>56</v>
      </c>
      <c r="E5463" s="23" t="s">
        <v>299</v>
      </c>
      <c r="F5463" s="23" t="s">
        <v>300</v>
      </c>
      <c r="G5463" s="23" t="s">
        <v>492</v>
      </c>
      <c r="H5463" s="32" t="s">
        <v>361</v>
      </c>
      <c r="I5463" s="32" t="s">
        <v>55</v>
      </c>
      <c r="J5463" s="135">
        <v>67</v>
      </c>
      <c r="K5463" s="27">
        <v>1</v>
      </c>
      <c r="L5463" s="77">
        <v>0.9</v>
      </c>
      <c r="Q5463" s="106"/>
    </row>
    <row r="5464" spans="1:17" x14ac:dyDescent="0.25">
      <c r="A5464" t="s">
        <v>331</v>
      </c>
      <c r="B5464" s="23">
        <v>2018</v>
      </c>
      <c r="C5464" s="23" t="s">
        <v>2</v>
      </c>
      <c r="D5464" s="23" t="s">
        <v>57</v>
      </c>
      <c r="E5464" s="23" t="s">
        <v>299</v>
      </c>
      <c r="F5464" s="23" t="s">
        <v>300</v>
      </c>
      <c r="G5464" s="23" t="s">
        <v>492</v>
      </c>
      <c r="H5464" s="32" t="s">
        <v>361</v>
      </c>
      <c r="I5464" s="32" t="s">
        <v>55</v>
      </c>
      <c r="J5464" s="135">
        <v>67</v>
      </c>
      <c r="K5464" s="27">
        <v>0.97014999999999996</v>
      </c>
      <c r="L5464" s="77">
        <v>0.9</v>
      </c>
      <c r="Q5464" s="106"/>
    </row>
    <row r="5465" spans="1:17" x14ac:dyDescent="0.25">
      <c r="A5465" t="s">
        <v>331</v>
      </c>
      <c r="B5465" s="23">
        <v>2018</v>
      </c>
      <c r="C5465" s="23" t="s">
        <v>3</v>
      </c>
      <c r="D5465" s="23" t="s">
        <v>58</v>
      </c>
      <c r="E5465" s="23" t="s">
        <v>299</v>
      </c>
      <c r="F5465" s="23" t="s">
        <v>300</v>
      </c>
      <c r="G5465" s="23" t="s">
        <v>492</v>
      </c>
      <c r="H5465" s="32" t="s">
        <v>361</v>
      </c>
      <c r="I5465" s="32" t="s">
        <v>55</v>
      </c>
      <c r="J5465" s="135">
        <v>69</v>
      </c>
      <c r="K5465" s="27">
        <v>1</v>
      </c>
      <c r="L5465" s="77">
        <v>0.9</v>
      </c>
      <c r="Q5465" s="106"/>
    </row>
    <row r="5466" spans="1:17" x14ac:dyDescent="0.25">
      <c r="A5466" t="s">
        <v>331</v>
      </c>
      <c r="B5466" s="23">
        <v>2019</v>
      </c>
      <c r="C5466" s="23" t="s">
        <v>0</v>
      </c>
      <c r="D5466" s="23" t="s">
        <v>59</v>
      </c>
      <c r="E5466" s="23" t="s">
        <v>299</v>
      </c>
      <c r="F5466" s="23" t="s">
        <v>300</v>
      </c>
      <c r="G5466" s="23" t="s">
        <v>492</v>
      </c>
      <c r="H5466" s="32" t="s">
        <v>361</v>
      </c>
      <c r="I5466" s="32" t="s">
        <v>55</v>
      </c>
      <c r="J5466" s="135">
        <v>67</v>
      </c>
      <c r="K5466" s="27">
        <v>1</v>
      </c>
      <c r="L5466" s="77">
        <v>0.9</v>
      </c>
      <c r="Q5466" s="106"/>
    </row>
    <row r="5467" spans="1:17" x14ac:dyDescent="0.25">
      <c r="A5467" t="s">
        <v>331</v>
      </c>
      <c r="B5467" s="23">
        <v>2019</v>
      </c>
      <c r="C5467" s="23" t="s">
        <v>1</v>
      </c>
      <c r="D5467" s="23" t="s">
        <v>60</v>
      </c>
      <c r="E5467" s="23" t="s">
        <v>299</v>
      </c>
      <c r="F5467" s="23" t="s">
        <v>300</v>
      </c>
      <c r="G5467" s="23" t="s">
        <v>492</v>
      </c>
      <c r="H5467" s="32" t="s">
        <v>361</v>
      </c>
      <c r="I5467" s="32" t="s">
        <v>55</v>
      </c>
      <c r="J5467" s="135">
        <v>105</v>
      </c>
      <c r="K5467" s="27">
        <v>0.98094999999999999</v>
      </c>
      <c r="L5467" s="77">
        <v>0.9</v>
      </c>
      <c r="Q5467" s="106"/>
    </row>
    <row r="5468" spans="1:17" x14ac:dyDescent="0.25">
      <c r="A5468" t="s">
        <v>331</v>
      </c>
      <c r="B5468" s="23">
        <v>2019</v>
      </c>
      <c r="C5468" s="23" t="s">
        <v>2</v>
      </c>
      <c r="D5468" s="23" t="s">
        <v>61</v>
      </c>
      <c r="E5468" s="23" t="s">
        <v>299</v>
      </c>
      <c r="F5468" s="23" t="s">
        <v>300</v>
      </c>
      <c r="G5468" s="23" t="s">
        <v>492</v>
      </c>
      <c r="H5468" s="32" t="s">
        <v>361</v>
      </c>
      <c r="I5468" s="32" t="s">
        <v>55</v>
      </c>
      <c r="J5468" s="135">
        <v>73</v>
      </c>
      <c r="K5468" s="27">
        <v>0.95889999999999997</v>
      </c>
      <c r="L5468" s="77">
        <v>0.9</v>
      </c>
      <c r="Q5468" s="106"/>
    </row>
    <row r="5469" spans="1:17" x14ac:dyDescent="0.25">
      <c r="A5469" t="s">
        <v>331</v>
      </c>
      <c r="B5469" s="23">
        <v>2019</v>
      </c>
      <c r="C5469" s="23" t="s">
        <v>3</v>
      </c>
      <c r="D5469" s="23" t="s">
        <v>62</v>
      </c>
      <c r="E5469" s="23" t="s">
        <v>299</v>
      </c>
      <c r="F5469" s="23" t="s">
        <v>300</v>
      </c>
      <c r="G5469" s="23" t="s">
        <v>492</v>
      </c>
      <c r="H5469" s="32" t="s">
        <v>361</v>
      </c>
      <c r="I5469" s="32" t="s">
        <v>55</v>
      </c>
      <c r="J5469" s="135">
        <v>65</v>
      </c>
      <c r="K5469" s="27">
        <v>0.95384999999999998</v>
      </c>
      <c r="L5469" s="77">
        <v>0.9</v>
      </c>
      <c r="Q5469" s="106"/>
    </row>
    <row r="5470" spans="1:17" x14ac:dyDescent="0.25">
      <c r="A5470" t="s">
        <v>331</v>
      </c>
      <c r="B5470" s="23">
        <v>2020</v>
      </c>
      <c r="C5470" s="23" t="s">
        <v>0</v>
      </c>
      <c r="D5470" s="23" t="s">
        <v>63</v>
      </c>
      <c r="E5470" s="23" t="s">
        <v>299</v>
      </c>
      <c r="F5470" s="23" t="s">
        <v>300</v>
      </c>
      <c r="G5470" s="23" t="s">
        <v>492</v>
      </c>
      <c r="H5470" s="32" t="s">
        <v>361</v>
      </c>
      <c r="I5470" s="32" t="s">
        <v>55</v>
      </c>
      <c r="J5470" s="135">
        <v>99</v>
      </c>
      <c r="K5470" s="27">
        <v>0.95960000000000001</v>
      </c>
      <c r="L5470" s="77">
        <v>0.9</v>
      </c>
      <c r="Q5470" s="106"/>
    </row>
    <row r="5471" spans="1:17" x14ac:dyDescent="0.25">
      <c r="A5471" t="s">
        <v>331</v>
      </c>
      <c r="B5471" s="23">
        <v>2020</v>
      </c>
      <c r="C5471" s="23" t="s">
        <v>1</v>
      </c>
      <c r="D5471" s="23" t="s">
        <v>64</v>
      </c>
      <c r="E5471" s="23" t="s">
        <v>299</v>
      </c>
      <c r="F5471" s="23" t="s">
        <v>300</v>
      </c>
      <c r="G5471" s="23" t="s">
        <v>492</v>
      </c>
      <c r="H5471" s="32" t="s">
        <v>361</v>
      </c>
      <c r="I5471" s="32" t="s">
        <v>55</v>
      </c>
      <c r="J5471" s="135">
        <v>32</v>
      </c>
      <c r="K5471" s="27">
        <v>0.9375</v>
      </c>
      <c r="L5471" s="77">
        <v>0.9</v>
      </c>
      <c r="Q5471" s="106"/>
    </row>
    <row r="5472" spans="1:17" x14ac:dyDescent="0.25">
      <c r="A5472" t="s">
        <v>331</v>
      </c>
      <c r="B5472" s="23">
        <v>2020</v>
      </c>
      <c r="C5472" s="23" t="s">
        <v>2</v>
      </c>
      <c r="D5472" s="23" t="s">
        <v>65</v>
      </c>
      <c r="E5472" s="23" t="s">
        <v>299</v>
      </c>
      <c r="F5472" s="23" t="s">
        <v>300</v>
      </c>
      <c r="G5472" s="23" t="s">
        <v>492</v>
      </c>
      <c r="H5472" s="32" t="s">
        <v>361</v>
      </c>
      <c r="I5472" s="32" t="s">
        <v>55</v>
      </c>
      <c r="J5472" s="135">
        <v>66</v>
      </c>
      <c r="K5472" s="27">
        <v>0.87878999999999996</v>
      </c>
      <c r="L5472" s="77">
        <v>0.9</v>
      </c>
      <c r="Q5472" s="106"/>
    </row>
    <row r="5473" spans="1:17" x14ac:dyDescent="0.25">
      <c r="A5473" t="s">
        <v>331</v>
      </c>
      <c r="B5473" s="23">
        <v>2020</v>
      </c>
      <c r="C5473" s="23" t="s">
        <v>3</v>
      </c>
      <c r="D5473" s="23" t="s">
        <v>66</v>
      </c>
      <c r="E5473" s="23" t="s">
        <v>299</v>
      </c>
      <c r="F5473" s="23" t="s">
        <v>300</v>
      </c>
      <c r="G5473" s="23" t="s">
        <v>492</v>
      </c>
      <c r="H5473" s="32" t="s">
        <v>361</v>
      </c>
      <c r="I5473" s="32" t="s">
        <v>55</v>
      </c>
      <c r="J5473" s="135">
        <v>63</v>
      </c>
      <c r="K5473" s="27">
        <v>0.73016000000000003</v>
      </c>
      <c r="L5473" s="77">
        <v>0.9</v>
      </c>
      <c r="Q5473" s="106"/>
    </row>
    <row r="5474" spans="1:17" x14ac:dyDescent="0.25">
      <c r="A5474" t="s">
        <v>331</v>
      </c>
      <c r="B5474" s="23">
        <v>2021</v>
      </c>
      <c r="C5474" s="23" t="s">
        <v>0</v>
      </c>
      <c r="D5474" s="23" t="s">
        <v>67</v>
      </c>
      <c r="E5474" s="23" t="s">
        <v>299</v>
      </c>
      <c r="F5474" s="23" t="s">
        <v>300</v>
      </c>
      <c r="G5474" s="23" t="s">
        <v>492</v>
      </c>
      <c r="H5474" s="32" t="s">
        <v>361</v>
      </c>
      <c r="I5474" s="32" t="s">
        <v>55</v>
      </c>
      <c r="J5474" s="135">
        <v>61</v>
      </c>
      <c r="K5474" s="27">
        <v>0.96721000000000001</v>
      </c>
      <c r="L5474" s="77">
        <v>0.9</v>
      </c>
      <c r="Q5474" s="106"/>
    </row>
    <row r="5475" spans="1:17" x14ac:dyDescent="0.25">
      <c r="A5475" t="s">
        <v>331</v>
      </c>
      <c r="B5475" s="23">
        <v>2021</v>
      </c>
      <c r="C5475" s="23" t="s">
        <v>1</v>
      </c>
      <c r="D5475" s="23" t="s">
        <v>68</v>
      </c>
      <c r="E5475" s="23" t="s">
        <v>299</v>
      </c>
      <c r="F5475" s="23" t="s">
        <v>300</v>
      </c>
      <c r="G5475" s="23" t="s">
        <v>492</v>
      </c>
      <c r="H5475" s="32" t="s">
        <v>361</v>
      </c>
      <c r="I5475" s="32" t="s">
        <v>55</v>
      </c>
      <c r="J5475" s="135">
        <v>77</v>
      </c>
      <c r="K5475" s="27">
        <v>0.90908999999999995</v>
      </c>
      <c r="L5475" s="77">
        <v>0.9</v>
      </c>
      <c r="Q5475" s="106"/>
    </row>
    <row r="5476" spans="1:17" x14ac:dyDescent="0.25">
      <c r="A5476" t="s">
        <v>331</v>
      </c>
      <c r="B5476" s="23">
        <v>2021</v>
      </c>
      <c r="C5476" s="23" t="s">
        <v>2</v>
      </c>
      <c r="D5476" s="23" t="s">
        <v>69</v>
      </c>
      <c r="E5476" s="23" t="s">
        <v>299</v>
      </c>
      <c r="F5476" s="23" t="s">
        <v>300</v>
      </c>
      <c r="G5476" s="23" t="s">
        <v>492</v>
      </c>
      <c r="H5476" s="32" t="s">
        <v>361</v>
      </c>
      <c r="I5476" s="32" t="s">
        <v>55</v>
      </c>
      <c r="J5476" s="135">
        <v>83</v>
      </c>
      <c r="K5476" s="27">
        <v>0.90361000000000002</v>
      </c>
      <c r="L5476" s="77">
        <v>0.9</v>
      </c>
      <c r="Q5476" s="106"/>
    </row>
    <row r="5477" spans="1:17" x14ac:dyDescent="0.25">
      <c r="A5477" t="s">
        <v>331</v>
      </c>
      <c r="B5477" s="23">
        <v>2021</v>
      </c>
      <c r="C5477" s="23" t="s">
        <v>3</v>
      </c>
      <c r="D5477" s="23" t="s">
        <v>70</v>
      </c>
      <c r="E5477" s="23" t="s">
        <v>299</v>
      </c>
      <c r="F5477" s="23" t="s">
        <v>300</v>
      </c>
      <c r="G5477" s="23" t="s">
        <v>492</v>
      </c>
      <c r="H5477" s="32" t="s">
        <v>361</v>
      </c>
      <c r="I5477" s="32" t="s">
        <v>55</v>
      </c>
      <c r="J5477" s="135">
        <v>68</v>
      </c>
      <c r="K5477" s="27">
        <v>0.92647000000000002</v>
      </c>
      <c r="L5477" s="77">
        <v>0.9</v>
      </c>
      <c r="Q5477" s="106"/>
    </row>
    <row r="5478" spans="1:17" x14ac:dyDescent="0.25">
      <c r="A5478" t="s">
        <v>331</v>
      </c>
      <c r="B5478" s="23">
        <v>2022</v>
      </c>
      <c r="C5478" s="23" t="s">
        <v>0</v>
      </c>
      <c r="D5478" s="23" t="s">
        <v>71</v>
      </c>
      <c r="E5478" s="23" t="s">
        <v>299</v>
      </c>
      <c r="F5478" s="23" t="s">
        <v>300</v>
      </c>
      <c r="G5478" s="23" t="s">
        <v>492</v>
      </c>
      <c r="H5478" s="32" t="s">
        <v>361</v>
      </c>
      <c r="I5478" s="32" t="s">
        <v>55</v>
      </c>
      <c r="J5478" s="135">
        <v>75</v>
      </c>
      <c r="K5478" s="27">
        <v>0.94667000000000001</v>
      </c>
      <c r="L5478" s="77">
        <v>0.9</v>
      </c>
      <c r="Q5478" s="106"/>
    </row>
    <row r="5479" spans="1:17" x14ac:dyDescent="0.25">
      <c r="A5479" t="s">
        <v>331</v>
      </c>
      <c r="B5479" s="23">
        <v>2022</v>
      </c>
      <c r="C5479" s="23" t="s">
        <v>1</v>
      </c>
      <c r="D5479" s="23" t="s">
        <v>72</v>
      </c>
      <c r="E5479" s="23" t="s">
        <v>299</v>
      </c>
      <c r="F5479" s="23" t="s">
        <v>300</v>
      </c>
      <c r="G5479" s="23" t="s">
        <v>492</v>
      </c>
      <c r="H5479" s="32" t="s">
        <v>361</v>
      </c>
      <c r="I5479" s="32" t="s">
        <v>55</v>
      </c>
      <c r="J5479" s="135">
        <v>95</v>
      </c>
      <c r="K5479" s="27">
        <v>0.93684000000000001</v>
      </c>
      <c r="L5479" s="77">
        <v>0.9</v>
      </c>
      <c r="Q5479" s="106"/>
    </row>
    <row r="5480" spans="1:17" x14ac:dyDescent="0.25">
      <c r="A5480" t="s">
        <v>331</v>
      </c>
      <c r="B5480" s="23">
        <v>2022</v>
      </c>
      <c r="C5480" s="23" t="s">
        <v>2</v>
      </c>
      <c r="D5480" s="23" t="s">
        <v>73</v>
      </c>
      <c r="E5480" s="23" t="s">
        <v>299</v>
      </c>
      <c r="F5480" s="23" t="s">
        <v>300</v>
      </c>
      <c r="G5480" s="23" t="s">
        <v>492</v>
      </c>
      <c r="H5480" s="32" t="s">
        <v>361</v>
      </c>
      <c r="I5480" s="32" t="s">
        <v>55</v>
      </c>
      <c r="J5480" s="135">
        <v>81</v>
      </c>
      <c r="K5480" s="27">
        <v>0.93827000000000005</v>
      </c>
      <c r="L5480" s="77">
        <v>0.9</v>
      </c>
      <c r="Q5480" s="106"/>
    </row>
    <row r="5481" spans="1:17" x14ac:dyDescent="0.25">
      <c r="A5481" t="s">
        <v>331</v>
      </c>
      <c r="B5481" s="23">
        <v>2022</v>
      </c>
      <c r="C5481" s="23" t="s">
        <v>3</v>
      </c>
      <c r="D5481" s="23" t="s">
        <v>493</v>
      </c>
      <c r="E5481" s="23" t="s">
        <v>299</v>
      </c>
      <c r="F5481" s="23" t="s">
        <v>300</v>
      </c>
      <c r="G5481" s="23" t="s">
        <v>492</v>
      </c>
      <c r="H5481" s="32" t="s">
        <v>361</v>
      </c>
      <c r="I5481" s="32" t="s">
        <v>55</v>
      </c>
      <c r="J5481" s="135">
        <v>72</v>
      </c>
      <c r="K5481" s="27">
        <v>0.98611000000000004</v>
      </c>
      <c r="L5481" s="77">
        <v>0.9</v>
      </c>
      <c r="Q5481" s="106"/>
    </row>
    <row r="5482" spans="1:17" x14ac:dyDescent="0.25">
      <c r="A5482" t="s">
        <v>331</v>
      </c>
      <c r="B5482" s="23">
        <v>2023</v>
      </c>
      <c r="C5482" s="23" t="s">
        <v>0</v>
      </c>
      <c r="D5482" s="23" t="s">
        <v>537</v>
      </c>
      <c r="E5482" s="23" t="s">
        <v>299</v>
      </c>
      <c r="F5482" s="23" t="s">
        <v>300</v>
      </c>
      <c r="G5482" s="23" t="s">
        <v>492</v>
      </c>
      <c r="H5482" s="32" t="s">
        <v>361</v>
      </c>
      <c r="I5482" s="32" t="s">
        <v>55</v>
      </c>
      <c r="J5482" s="135">
        <v>82</v>
      </c>
      <c r="K5482" s="27">
        <v>0.91463000000000005</v>
      </c>
      <c r="L5482" s="77">
        <v>0.9</v>
      </c>
      <c r="Q5482" s="106"/>
    </row>
    <row r="5483" spans="1:17" x14ac:dyDescent="0.25">
      <c r="A5483" t="s">
        <v>331</v>
      </c>
      <c r="B5483" s="23">
        <v>2018</v>
      </c>
      <c r="C5483" s="23" t="s">
        <v>0</v>
      </c>
      <c r="D5483" s="23" t="s">
        <v>54</v>
      </c>
      <c r="E5483" s="23" t="s">
        <v>492</v>
      </c>
      <c r="F5483" s="23" t="s">
        <v>360</v>
      </c>
      <c r="G5483" s="23" t="s">
        <v>492</v>
      </c>
      <c r="H5483" s="32" t="s">
        <v>360</v>
      </c>
      <c r="I5483" s="32" t="s">
        <v>55</v>
      </c>
      <c r="J5483" s="135">
        <v>600</v>
      </c>
      <c r="K5483" s="27">
        <v>0.66332999999999998</v>
      </c>
      <c r="L5483" s="77">
        <v>0.9</v>
      </c>
      <c r="Q5483" s="106"/>
    </row>
    <row r="5484" spans="1:17" x14ac:dyDescent="0.25">
      <c r="A5484" t="s">
        <v>331</v>
      </c>
      <c r="B5484" s="23">
        <v>2018</v>
      </c>
      <c r="C5484" s="23" t="s">
        <v>1</v>
      </c>
      <c r="D5484" s="23" t="s">
        <v>56</v>
      </c>
      <c r="E5484" s="23" t="s">
        <v>492</v>
      </c>
      <c r="F5484" s="23" t="s">
        <v>360</v>
      </c>
      <c r="G5484" s="23" t="s">
        <v>492</v>
      </c>
      <c r="H5484" s="32" t="s">
        <v>360</v>
      </c>
      <c r="I5484" s="32" t="s">
        <v>55</v>
      </c>
      <c r="J5484" s="135">
        <v>698</v>
      </c>
      <c r="K5484" s="27">
        <v>0.69198000000000004</v>
      </c>
      <c r="L5484" s="77">
        <v>0.9</v>
      </c>
      <c r="Q5484" s="106"/>
    </row>
    <row r="5485" spans="1:17" x14ac:dyDescent="0.25">
      <c r="A5485" t="s">
        <v>331</v>
      </c>
      <c r="B5485" s="23">
        <v>2018</v>
      </c>
      <c r="C5485" s="23" t="s">
        <v>2</v>
      </c>
      <c r="D5485" s="23" t="s">
        <v>57</v>
      </c>
      <c r="E5485" s="23" t="s">
        <v>492</v>
      </c>
      <c r="F5485" s="23" t="s">
        <v>360</v>
      </c>
      <c r="G5485" s="23" t="s">
        <v>492</v>
      </c>
      <c r="H5485" s="32" t="s">
        <v>360</v>
      </c>
      <c r="I5485" s="32" t="s">
        <v>55</v>
      </c>
      <c r="J5485" s="135">
        <v>684</v>
      </c>
      <c r="K5485" s="27">
        <v>0.65497000000000005</v>
      </c>
      <c r="L5485" s="77">
        <v>0.9</v>
      </c>
      <c r="Q5485" s="106"/>
    </row>
    <row r="5486" spans="1:17" x14ac:dyDescent="0.25">
      <c r="A5486" t="s">
        <v>331</v>
      </c>
      <c r="B5486" s="23">
        <v>2018</v>
      </c>
      <c r="C5486" s="23" t="s">
        <v>3</v>
      </c>
      <c r="D5486" s="23" t="s">
        <v>58</v>
      </c>
      <c r="E5486" s="23" t="s">
        <v>492</v>
      </c>
      <c r="F5486" s="23" t="s">
        <v>360</v>
      </c>
      <c r="G5486" s="23" t="s">
        <v>492</v>
      </c>
      <c r="H5486" s="32" t="s">
        <v>360</v>
      </c>
      <c r="I5486" s="32" t="s">
        <v>55</v>
      </c>
      <c r="J5486" s="135">
        <v>616</v>
      </c>
      <c r="K5486" s="27">
        <v>0.62824999999999998</v>
      </c>
      <c r="L5486" s="77">
        <v>0.9</v>
      </c>
      <c r="Q5486" s="106"/>
    </row>
    <row r="5487" spans="1:17" x14ac:dyDescent="0.25">
      <c r="A5487" t="s">
        <v>331</v>
      </c>
      <c r="B5487" s="23">
        <v>2019</v>
      </c>
      <c r="C5487" s="23" t="s">
        <v>0</v>
      </c>
      <c r="D5487" s="23" t="s">
        <v>59</v>
      </c>
      <c r="E5487" s="23" t="s">
        <v>492</v>
      </c>
      <c r="F5487" s="23" t="s">
        <v>360</v>
      </c>
      <c r="G5487" s="23" t="s">
        <v>492</v>
      </c>
      <c r="H5487" s="32" t="s">
        <v>360</v>
      </c>
      <c r="I5487" s="32" t="s">
        <v>55</v>
      </c>
      <c r="J5487" s="135">
        <v>685</v>
      </c>
      <c r="K5487" s="27">
        <v>0.73577000000000004</v>
      </c>
      <c r="L5487" s="77">
        <v>0.9</v>
      </c>
      <c r="Q5487" s="106"/>
    </row>
    <row r="5488" spans="1:17" x14ac:dyDescent="0.25">
      <c r="A5488" t="s">
        <v>331</v>
      </c>
      <c r="B5488" s="23">
        <v>2019</v>
      </c>
      <c r="C5488" s="23" t="s">
        <v>1</v>
      </c>
      <c r="D5488" s="23" t="s">
        <v>60</v>
      </c>
      <c r="E5488" s="23" t="s">
        <v>492</v>
      </c>
      <c r="F5488" s="23" t="s">
        <v>360</v>
      </c>
      <c r="G5488" s="23" t="s">
        <v>492</v>
      </c>
      <c r="H5488" s="32" t="s">
        <v>360</v>
      </c>
      <c r="I5488" s="32" t="s">
        <v>55</v>
      </c>
      <c r="J5488" s="135">
        <v>670</v>
      </c>
      <c r="K5488" s="27">
        <v>0.74178999999999995</v>
      </c>
      <c r="L5488" s="77">
        <v>0.9</v>
      </c>
      <c r="Q5488" s="106"/>
    </row>
    <row r="5489" spans="1:17" x14ac:dyDescent="0.25">
      <c r="A5489" t="s">
        <v>331</v>
      </c>
      <c r="B5489" s="23">
        <v>2019</v>
      </c>
      <c r="C5489" s="23" t="s">
        <v>2</v>
      </c>
      <c r="D5489" s="23" t="s">
        <v>61</v>
      </c>
      <c r="E5489" s="23" t="s">
        <v>492</v>
      </c>
      <c r="F5489" s="23" t="s">
        <v>360</v>
      </c>
      <c r="G5489" s="23" t="s">
        <v>492</v>
      </c>
      <c r="H5489" s="32" t="s">
        <v>360</v>
      </c>
      <c r="I5489" s="32" t="s">
        <v>55</v>
      </c>
      <c r="J5489" s="135">
        <v>654</v>
      </c>
      <c r="K5489" s="27">
        <v>0.81498000000000004</v>
      </c>
      <c r="L5489" s="77">
        <v>0.9</v>
      </c>
      <c r="Q5489" s="106"/>
    </row>
    <row r="5490" spans="1:17" x14ac:dyDescent="0.25">
      <c r="A5490" t="s">
        <v>331</v>
      </c>
      <c r="B5490" s="23">
        <v>2019</v>
      </c>
      <c r="C5490" s="23" t="s">
        <v>3</v>
      </c>
      <c r="D5490" s="23" t="s">
        <v>62</v>
      </c>
      <c r="E5490" s="23" t="s">
        <v>492</v>
      </c>
      <c r="F5490" s="23" t="s">
        <v>360</v>
      </c>
      <c r="G5490" s="23" t="s">
        <v>492</v>
      </c>
      <c r="H5490" s="32" t="s">
        <v>360</v>
      </c>
      <c r="I5490" s="32" t="s">
        <v>55</v>
      </c>
      <c r="J5490" s="135">
        <v>686</v>
      </c>
      <c r="K5490" s="27">
        <v>0.83965000000000001</v>
      </c>
      <c r="L5490" s="77">
        <v>0.9</v>
      </c>
      <c r="Q5490" s="106"/>
    </row>
    <row r="5491" spans="1:17" x14ac:dyDescent="0.25">
      <c r="A5491" t="s">
        <v>331</v>
      </c>
      <c r="B5491" s="23">
        <v>2020</v>
      </c>
      <c r="C5491" s="23" t="s">
        <v>0</v>
      </c>
      <c r="D5491" s="23" t="s">
        <v>63</v>
      </c>
      <c r="E5491" s="23" t="s">
        <v>492</v>
      </c>
      <c r="F5491" s="23" t="s">
        <v>360</v>
      </c>
      <c r="G5491" s="23" t="s">
        <v>492</v>
      </c>
      <c r="H5491" s="32" t="s">
        <v>360</v>
      </c>
      <c r="I5491" s="32" t="s">
        <v>55</v>
      </c>
      <c r="J5491" s="135">
        <v>570</v>
      </c>
      <c r="K5491" s="27">
        <v>0.86667000000000005</v>
      </c>
      <c r="L5491" s="77">
        <v>0.9</v>
      </c>
      <c r="Q5491" s="106"/>
    </row>
    <row r="5492" spans="1:17" x14ac:dyDescent="0.25">
      <c r="A5492" t="s">
        <v>331</v>
      </c>
      <c r="B5492" s="23">
        <v>2020</v>
      </c>
      <c r="C5492" s="23" t="s">
        <v>1</v>
      </c>
      <c r="D5492" s="23" t="s">
        <v>64</v>
      </c>
      <c r="E5492" s="23" t="s">
        <v>492</v>
      </c>
      <c r="F5492" s="23" t="s">
        <v>360</v>
      </c>
      <c r="G5492" s="23" t="s">
        <v>492</v>
      </c>
      <c r="H5492" s="32" t="s">
        <v>360</v>
      </c>
      <c r="I5492" s="32" t="s">
        <v>55</v>
      </c>
      <c r="J5492" s="135">
        <v>325</v>
      </c>
      <c r="K5492" s="27">
        <v>0.88307999999999998</v>
      </c>
      <c r="L5492" s="77">
        <v>0.9</v>
      </c>
      <c r="Q5492" s="106"/>
    </row>
    <row r="5493" spans="1:17" x14ac:dyDescent="0.25">
      <c r="A5493" t="s">
        <v>331</v>
      </c>
      <c r="B5493" s="23">
        <v>2020</v>
      </c>
      <c r="C5493" s="23" t="s">
        <v>2</v>
      </c>
      <c r="D5493" s="23" t="s">
        <v>65</v>
      </c>
      <c r="E5493" s="23" t="s">
        <v>492</v>
      </c>
      <c r="F5493" s="23" t="s">
        <v>360</v>
      </c>
      <c r="G5493" s="23" t="s">
        <v>492</v>
      </c>
      <c r="H5493" s="32" t="s">
        <v>360</v>
      </c>
      <c r="I5493" s="32" t="s">
        <v>55</v>
      </c>
      <c r="J5493" s="135">
        <v>455</v>
      </c>
      <c r="K5493" s="27">
        <v>0.81318999999999997</v>
      </c>
      <c r="L5493" s="77">
        <v>0.9</v>
      </c>
      <c r="Q5493" s="106"/>
    </row>
    <row r="5494" spans="1:17" x14ac:dyDescent="0.25">
      <c r="A5494" t="s">
        <v>331</v>
      </c>
      <c r="B5494" s="23">
        <v>2020</v>
      </c>
      <c r="C5494" s="23" t="s">
        <v>3</v>
      </c>
      <c r="D5494" s="23" t="s">
        <v>66</v>
      </c>
      <c r="E5494" s="23" t="s">
        <v>492</v>
      </c>
      <c r="F5494" s="23" t="s">
        <v>360</v>
      </c>
      <c r="G5494" s="23" t="s">
        <v>492</v>
      </c>
      <c r="H5494" s="32" t="s">
        <v>360</v>
      </c>
      <c r="I5494" s="32" t="s">
        <v>55</v>
      </c>
      <c r="J5494" s="135">
        <v>572</v>
      </c>
      <c r="K5494" s="27">
        <v>0.80769000000000002</v>
      </c>
      <c r="L5494" s="77">
        <v>0.9</v>
      </c>
      <c r="Q5494" s="106"/>
    </row>
    <row r="5495" spans="1:17" x14ac:dyDescent="0.25">
      <c r="A5495" t="s">
        <v>331</v>
      </c>
      <c r="B5495" s="23">
        <v>2021</v>
      </c>
      <c r="C5495" s="23" t="s">
        <v>0</v>
      </c>
      <c r="D5495" s="23" t="s">
        <v>67</v>
      </c>
      <c r="E5495" s="23" t="s">
        <v>492</v>
      </c>
      <c r="F5495" s="23" t="s">
        <v>360</v>
      </c>
      <c r="G5495" s="23" t="s">
        <v>492</v>
      </c>
      <c r="H5495" s="32" t="s">
        <v>360</v>
      </c>
      <c r="I5495" s="32" t="s">
        <v>55</v>
      </c>
      <c r="J5495" s="135">
        <v>556</v>
      </c>
      <c r="K5495" s="27">
        <v>0.70323999999999998</v>
      </c>
      <c r="L5495" s="77">
        <v>0.9</v>
      </c>
      <c r="Q5495" s="106"/>
    </row>
    <row r="5496" spans="1:17" x14ac:dyDescent="0.25">
      <c r="A5496" t="s">
        <v>331</v>
      </c>
      <c r="B5496" s="23">
        <v>2021</v>
      </c>
      <c r="C5496" s="23" t="s">
        <v>1</v>
      </c>
      <c r="D5496" s="23" t="s">
        <v>68</v>
      </c>
      <c r="E5496" s="23" t="s">
        <v>492</v>
      </c>
      <c r="F5496" s="23" t="s">
        <v>360</v>
      </c>
      <c r="G5496" s="23" t="s">
        <v>492</v>
      </c>
      <c r="H5496" s="32" t="s">
        <v>360</v>
      </c>
      <c r="I5496" s="32" t="s">
        <v>55</v>
      </c>
      <c r="J5496" s="135">
        <v>655</v>
      </c>
      <c r="K5496" s="27">
        <v>0.65649000000000002</v>
      </c>
      <c r="L5496" s="77">
        <v>0.9</v>
      </c>
      <c r="Q5496" s="106"/>
    </row>
    <row r="5497" spans="1:17" x14ac:dyDescent="0.25">
      <c r="A5497" t="s">
        <v>331</v>
      </c>
      <c r="B5497" s="23">
        <v>2021</v>
      </c>
      <c r="C5497" s="23" t="s">
        <v>2</v>
      </c>
      <c r="D5497" s="23" t="s">
        <v>69</v>
      </c>
      <c r="E5497" s="23" t="s">
        <v>492</v>
      </c>
      <c r="F5497" s="23" t="s">
        <v>360</v>
      </c>
      <c r="G5497" s="23" t="s">
        <v>492</v>
      </c>
      <c r="H5497" s="32" t="s">
        <v>360</v>
      </c>
      <c r="I5497" s="32" t="s">
        <v>55</v>
      </c>
      <c r="J5497" s="135">
        <v>706</v>
      </c>
      <c r="K5497" s="27">
        <v>0.68271999999999999</v>
      </c>
      <c r="L5497" s="77">
        <v>0.9</v>
      </c>
      <c r="Q5497" s="106"/>
    </row>
    <row r="5498" spans="1:17" x14ac:dyDescent="0.25">
      <c r="A5498" t="s">
        <v>331</v>
      </c>
      <c r="B5498" s="23">
        <v>2021</v>
      </c>
      <c r="C5498" s="23" t="s">
        <v>3</v>
      </c>
      <c r="D5498" s="23" t="s">
        <v>70</v>
      </c>
      <c r="E5498" s="23" t="s">
        <v>492</v>
      </c>
      <c r="F5498" s="23" t="s">
        <v>360</v>
      </c>
      <c r="G5498" s="23" t="s">
        <v>492</v>
      </c>
      <c r="H5498" s="32" t="s">
        <v>360</v>
      </c>
      <c r="I5498" s="32" t="s">
        <v>55</v>
      </c>
      <c r="J5498" s="135">
        <v>680</v>
      </c>
      <c r="K5498" s="27">
        <v>0.73675999999999997</v>
      </c>
      <c r="L5498" s="77">
        <v>0.9</v>
      </c>
      <c r="Q5498" s="106"/>
    </row>
    <row r="5499" spans="1:17" x14ac:dyDescent="0.25">
      <c r="A5499" t="s">
        <v>331</v>
      </c>
      <c r="B5499" s="23">
        <v>2022</v>
      </c>
      <c r="C5499" s="23" t="s">
        <v>0</v>
      </c>
      <c r="D5499" s="23" t="s">
        <v>71</v>
      </c>
      <c r="E5499" s="23" t="s">
        <v>492</v>
      </c>
      <c r="F5499" s="23" t="s">
        <v>360</v>
      </c>
      <c r="G5499" s="23" t="s">
        <v>492</v>
      </c>
      <c r="H5499" s="32" t="s">
        <v>360</v>
      </c>
      <c r="I5499" s="32" t="s">
        <v>55</v>
      </c>
      <c r="J5499" s="135">
        <v>656</v>
      </c>
      <c r="K5499" s="27">
        <v>0.86738000000000004</v>
      </c>
      <c r="L5499" s="77">
        <v>0.9</v>
      </c>
      <c r="Q5499" s="106"/>
    </row>
    <row r="5500" spans="1:17" x14ac:dyDescent="0.25">
      <c r="A5500" t="s">
        <v>331</v>
      </c>
      <c r="B5500" s="23">
        <v>2022</v>
      </c>
      <c r="C5500" s="23" t="s">
        <v>1</v>
      </c>
      <c r="D5500" s="23" t="s">
        <v>72</v>
      </c>
      <c r="E5500" s="23" t="s">
        <v>492</v>
      </c>
      <c r="F5500" s="23" t="s">
        <v>360</v>
      </c>
      <c r="G5500" s="23" t="s">
        <v>492</v>
      </c>
      <c r="H5500" s="32" t="s">
        <v>360</v>
      </c>
      <c r="I5500" s="32" t="s">
        <v>55</v>
      </c>
      <c r="J5500" s="135">
        <v>666</v>
      </c>
      <c r="K5500" s="27">
        <v>0.90090000000000003</v>
      </c>
      <c r="L5500" s="77">
        <v>0.9</v>
      </c>
      <c r="Q5500" s="106"/>
    </row>
    <row r="5501" spans="1:17" x14ac:dyDescent="0.25">
      <c r="A5501" t="s">
        <v>331</v>
      </c>
      <c r="B5501" s="23">
        <v>2022</v>
      </c>
      <c r="C5501" s="23" t="s">
        <v>2</v>
      </c>
      <c r="D5501" s="23" t="s">
        <v>73</v>
      </c>
      <c r="E5501" s="23" t="s">
        <v>492</v>
      </c>
      <c r="F5501" s="23" t="s">
        <v>360</v>
      </c>
      <c r="G5501" s="23" t="s">
        <v>492</v>
      </c>
      <c r="H5501" s="32" t="s">
        <v>360</v>
      </c>
      <c r="I5501" s="32" t="s">
        <v>55</v>
      </c>
      <c r="J5501" s="135">
        <v>714</v>
      </c>
      <c r="K5501" s="27">
        <v>0.88375000000000004</v>
      </c>
      <c r="L5501" s="77">
        <v>0.9</v>
      </c>
      <c r="Q5501" s="106"/>
    </row>
    <row r="5502" spans="1:17" x14ac:dyDescent="0.25">
      <c r="A5502" t="s">
        <v>331</v>
      </c>
      <c r="B5502" s="23">
        <v>2022</v>
      </c>
      <c r="C5502" s="23" t="s">
        <v>3</v>
      </c>
      <c r="D5502" s="23" t="s">
        <v>493</v>
      </c>
      <c r="E5502" s="23" t="s">
        <v>492</v>
      </c>
      <c r="F5502" s="23" t="s">
        <v>360</v>
      </c>
      <c r="G5502" s="23" t="s">
        <v>492</v>
      </c>
      <c r="H5502" s="32" t="s">
        <v>360</v>
      </c>
      <c r="I5502" s="32" t="s">
        <v>55</v>
      </c>
      <c r="J5502" s="135">
        <v>703</v>
      </c>
      <c r="K5502" s="27">
        <v>0.88905000000000001</v>
      </c>
      <c r="L5502" s="77">
        <v>0.9</v>
      </c>
      <c r="Q5502" s="106"/>
    </row>
    <row r="5503" spans="1:17" x14ac:dyDescent="0.25">
      <c r="A5503" t="s">
        <v>331</v>
      </c>
      <c r="B5503" s="23">
        <v>2023</v>
      </c>
      <c r="C5503" s="23" t="s">
        <v>0</v>
      </c>
      <c r="D5503" s="23" t="s">
        <v>537</v>
      </c>
      <c r="E5503" s="23" t="s">
        <v>492</v>
      </c>
      <c r="F5503" s="23" t="s">
        <v>360</v>
      </c>
      <c r="G5503" s="23" t="s">
        <v>492</v>
      </c>
      <c r="H5503" s="32" t="s">
        <v>360</v>
      </c>
      <c r="I5503" s="32" t="s">
        <v>55</v>
      </c>
      <c r="J5503" s="135">
        <v>687</v>
      </c>
      <c r="K5503" s="27">
        <v>0.82969000000000004</v>
      </c>
      <c r="L5503" s="77">
        <v>0.9</v>
      </c>
      <c r="Q5503" s="106"/>
    </row>
    <row r="5504" spans="1:17" x14ac:dyDescent="0.25">
      <c r="A5504" t="s">
        <v>331</v>
      </c>
      <c r="B5504" s="23">
        <v>2018</v>
      </c>
      <c r="C5504" s="23" t="s">
        <v>0</v>
      </c>
      <c r="D5504" s="23" t="s">
        <v>54</v>
      </c>
      <c r="E5504" s="23" t="s">
        <v>301</v>
      </c>
      <c r="F5504" s="23" t="s">
        <v>302</v>
      </c>
      <c r="G5504" s="23" t="s">
        <v>492</v>
      </c>
      <c r="H5504" s="32" t="s">
        <v>348</v>
      </c>
      <c r="I5504" s="32" t="s">
        <v>55</v>
      </c>
      <c r="J5504" s="135">
        <v>70</v>
      </c>
      <c r="K5504" s="27">
        <v>0.28571000000000002</v>
      </c>
      <c r="L5504" s="77">
        <v>0.9</v>
      </c>
      <c r="Q5504" s="106"/>
    </row>
    <row r="5505" spans="1:17" x14ac:dyDescent="0.25">
      <c r="A5505" t="s">
        <v>331</v>
      </c>
      <c r="B5505" s="23">
        <v>2018</v>
      </c>
      <c r="C5505" s="23" t="s">
        <v>1</v>
      </c>
      <c r="D5505" s="23" t="s">
        <v>56</v>
      </c>
      <c r="E5505" s="23" t="s">
        <v>301</v>
      </c>
      <c r="F5505" s="23" t="s">
        <v>302</v>
      </c>
      <c r="G5505" s="23" t="s">
        <v>492</v>
      </c>
      <c r="H5505" s="32" t="s">
        <v>348</v>
      </c>
      <c r="I5505" s="32" t="s">
        <v>55</v>
      </c>
      <c r="J5505" s="135">
        <v>63</v>
      </c>
      <c r="K5505" s="27">
        <v>0.79364999999999997</v>
      </c>
      <c r="L5505" s="77">
        <v>0.9</v>
      </c>
      <c r="Q5505" s="106"/>
    </row>
    <row r="5506" spans="1:17" x14ac:dyDescent="0.25">
      <c r="A5506" t="s">
        <v>331</v>
      </c>
      <c r="B5506" s="23">
        <v>2018</v>
      </c>
      <c r="C5506" s="23" t="s">
        <v>2</v>
      </c>
      <c r="D5506" s="23" t="s">
        <v>57</v>
      </c>
      <c r="E5506" s="23" t="s">
        <v>301</v>
      </c>
      <c r="F5506" s="23" t="s">
        <v>302</v>
      </c>
      <c r="G5506" s="23" t="s">
        <v>492</v>
      </c>
      <c r="H5506" s="32" t="s">
        <v>348</v>
      </c>
      <c r="I5506" s="32" t="s">
        <v>55</v>
      </c>
      <c r="J5506" s="135">
        <v>70</v>
      </c>
      <c r="K5506" s="27">
        <v>0.68571000000000004</v>
      </c>
      <c r="L5506" s="77">
        <v>0.9</v>
      </c>
      <c r="Q5506" s="106"/>
    </row>
    <row r="5507" spans="1:17" x14ac:dyDescent="0.25">
      <c r="A5507" t="s">
        <v>331</v>
      </c>
      <c r="B5507" s="23">
        <v>2018</v>
      </c>
      <c r="C5507" s="23" t="s">
        <v>3</v>
      </c>
      <c r="D5507" s="23" t="s">
        <v>58</v>
      </c>
      <c r="E5507" s="23" t="s">
        <v>301</v>
      </c>
      <c r="F5507" s="23" t="s">
        <v>302</v>
      </c>
      <c r="G5507" s="23" t="s">
        <v>492</v>
      </c>
      <c r="H5507" s="32" t="s">
        <v>348</v>
      </c>
      <c r="I5507" s="32" t="s">
        <v>55</v>
      </c>
      <c r="J5507" s="135">
        <v>64</v>
      </c>
      <c r="K5507" s="27">
        <v>0.6875</v>
      </c>
      <c r="L5507" s="77">
        <v>0.9</v>
      </c>
      <c r="Q5507" s="106"/>
    </row>
    <row r="5508" spans="1:17" x14ac:dyDescent="0.25">
      <c r="A5508" t="s">
        <v>331</v>
      </c>
      <c r="B5508" s="23">
        <v>2019</v>
      </c>
      <c r="C5508" s="23" t="s">
        <v>0</v>
      </c>
      <c r="D5508" s="23" t="s">
        <v>59</v>
      </c>
      <c r="E5508" s="23" t="s">
        <v>301</v>
      </c>
      <c r="F5508" s="23" t="s">
        <v>302</v>
      </c>
      <c r="G5508" s="23" t="s">
        <v>492</v>
      </c>
      <c r="H5508" s="32" t="s">
        <v>348</v>
      </c>
      <c r="I5508" s="32" t="s">
        <v>55</v>
      </c>
      <c r="J5508" s="135">
        <v>56</v>
      </c>
      <c r="K5508" s="27">
        <v>0.75</v>
      </c>
      <c r="L5508" s="77">
        <v>0.9</v>
      </c>
      <c r="Q5508" s="106"/>
    </row>
    <row r="5509" spans="1:17" x14ac:dyDescent="0.25">
      <c r="A5509" t="s">
        <v>331</v>
      </c>
      <c r="B5509" s="23">
        <v>2019</v>
      </c>
      <c r="C5509" s="23" t="s">
        <v>1</v>
      </c>
      <c r="D5509" s="23" t="s">
        <v>60</v>
      </c>
      <c r="E5509" s="23" t="s">
        <v>301</v>
      </c>
      <c r="F5509" s="23" t="s">
        <v>302</v>
      </c>
      <c r="G5509" s="23" t="s">
        <v>492</v>
      </c>
      <c r="H5509" s="32" t="s">
        <v>348</v>
      </c>
      <c r="I5509" s="32" t="s">
        <v>55</v>
      </c>
      <c r="J5509" s="135">
        <v>60</v>
      </c>
      <c r="K5509" s="27">
        <v>0.66666999999999998</v>
      </c>
      <c r="L5509" s="77">
        <v>0.9</v>
      </c>
      <c r="Q5509" s="106"/>
    </row>
    <row r="5510" spans="1:17" x14ac:dyDescent="0.25">
      <c r="A5510" t="s">
        <v>331</v>
      </c>
      <c r="B5510" s="23">
        <v>2019</v>
      </c>
      <c r="C5510" s="23" t="s">
        <v>2</v>
      </c>
      <c r="D5510" s="23" t="s">
        <v>61</v>
      </c>
      <c r="E5510" s="23" t="s">
        <v>301</v>
      </c>
      <c r="F5510" s="23" t="s">
        <v>302</v>
      </c>
      <c r="G5510" s="23" t="s">
        <v>492</v>
      </c>
      <c r="H5510" s="32" t="s">
        <v>348</v>
      </c>
      <c r="I5510" s="32" t="s">
        <v>55</v>
      </c>
      <c r="J5510" s="135">
        <v>64</v>
      </c>
      <c r="K5510" s="27">
        <v>0.54686999999999997</v>
      </c>
      <c r="L5510" s="77">
        <v>0.9</v>
      </c>
      <c r="Q5510" s="106"/>
    </row>
    <row r="5511" spans="1:17" x14ac:dyDescent="0.25">
      <c r="A5511" t="s">
        <v>331</v>
      </c>
      <c r="B5511" s="23">
        <v>2019</v>
      </c>
      <c r="C5511" s="23" t="s">
        <v>3</v>
      </c>
      <c r="D5511" s="23" t="s">
        <v>62</v>
      </c>
      <c r="E5511" s="23" t="s">
        <v>301</v>
      </c>
      <c r="F5511" s="23" t="s">
        <v>302</v>
      </c>
      <c r="G5511" s="23" t="s">
        <v>492</v>
      </c>
      <c r="H5511" s="32" t="s">
        <v>348</v>
      </c>
      <c r="I5511" s="32" t="s">
        <v>55</v>
      </c>
      <c r="J5511" s="135">
        <v>71</v>
      </c>
      <c r="K5511" s="27">
        <v>0.26761000000000001</v>
      </c>
      <c r="L5511" s="77">
        <v>0.9</v>
      </c>
      <c r="Q5511" s="106"/>
    </row>
    <row r="5512" spans="1:17" x14ac:dyDescent="0.25">
      <c r="A5512" t="s">
        <v>331</v>
      </c>
      <c r="B5512" s="23">
        <v>2020</v>
      </c>
      <c r="C5512" s="23" t="s">
        <v>0</v>
      </c>
      <c r="D5512" s="23" t="s">
        <v>63</v>
      </c>
      <c r="E5512" s="23" t="s">
        <v>301</v>
      </c>
      <c r="F5512" s="23" t="s">
        <v>302</v>
      </c>
      <c r="G5512" s="23" t="s">
        <v>492</v>
      </c>
      <c r="H5512" s="32" t="s">
        <v>348</v>
      </c>
      <c r="I5512" s="32" t="s">
        <v>55</v>
      </c>
      <c r="J5512" s="135">
        <v>61</v>
      </c>
      <c r="K5512" s="27">
        <v>0.59016000000000002</v>
      </c>
      <c r="L5512" s="77">
        <v>0.9</v>
      </c>
      <c r="Q5512" s="106"/>
    </row>
    <row r="5513" spans="1:17" x14ac:dyDescent="0.25">
      <c r="A5513" t="s">
        <v>331</v>
      </c>
      <c r="B5513" s="23">
        <v>2020</v>
      </c>
      <c r="C5513" s="23" t="s">
        <v>1</v>
      </c>
      <c r="D5513" s="23" t="s">
        <v>64</v>
      </c>
      <c r="E5513" s="23" t="s">
        <v>301</v>
      </c>
      <c r="F5513" s="23" t="s">
        <v>302</v>
      </c>
      <c r="G5513" s="23" t="s">
        <v>492</v>
      </c>
      <c r="H5513" s="32" t="s">
        <v>348</v>
      </c>
      <c r="I5513" s="32" t="s">
        <v>55</v>
      </c>
      <c r="J5513" s="135">
        <v>42</v>
      </c>
      <c r="K5513" s="27">
        <v>0.88095000000000001</v>
      </c>
      <c r="L5513" s="77">
        <v>0.9</v>
      </c>
      <c r="Q5513" s="106"/>
    </row>
    <row r="5514" spans="1:17" x14ac:dyDescent="0.25">
      <c r="A5514" t="s">
        <v>331</v>
      </c>
      <c r="B5514" s="23">
        <v>2020</v>
      </c>
      <c r="C5514" s="23" t="s">
        <v>2</v>
      </c>
      <c r="D5514" s="23" t="s">
        <v>65</v>
      </c>
      <c r="E5514" s="23" t="s">
        <v>301</v>
      </c>
      <c r="F5514" s="23" t="s">
        <v>302</v>
      </c>
      <c r="G5514" s="23" t="s">
        <v>492</v>
      </c>
      <c r="H5514" s="32" t="s">
        <v>348</v>
      </c>
      <c r="I5514" s="32" t="s">
        <v>55</v>
      </c>
      <c r="J5514" s="135">
        <v>59</v>
      </c>
      <c r="K5514" s="27">
        <v>0.96609999999999996</v>
      </c>
      <c r="L5514" s="77">
        <v>0.9</v>
      </c>
      <c r="Q5514" s="106"/>
    </row>
    <row r="5515" spans="1:17" x14ac:dyDescent="0.25">
      <c r="A5515" t="s">
        <v>331</v>
      </c>
      <c r="B5515" s="23">
        <v>2020</v>
      </c>
      <c r="C5515" s="23" t="s">
        <v>3</v>
      </c>
      <c r="D5515" s="23" t="s">
        <v>66</v>
      </c>
      <c r="E5515" s="23" t="s">
        <v>301</v>
      </c>
      <c r="F5515" s="23" t="s">
        <v>302</v>
      </c>
      <c r="G5515" s="23" t="s">
        <v>492</v>
      </c>
      <c r="H5515" s="32" t="s">
        <v>348</v>
      </c>
      <c r="I5515" s="32" t="s">
        <v>55</v>
      </c>
      <c r="J5515" s="135">
        <v>67</v>
      </c>
      <c r="K5515" s="27">
        <v>0.91044999999999998</v>
      </c>
      <c r="L5515" s="77">
        <v>0.9</v>
      </c>
      <c r="Q5515" s="106"/>
    </row>
    <row r="5516" spans="1:17" x14ac:dyDescent="0.25">
      <c r="A5516" t="s">
        <v>331</v>
      </c>
      <c r="B5516" s="23">
        <v>2021</v>
      </c>
      <c r="C5516" s="23" t="s">
        <v>0</v>
      </c>
      <c r="D5516" s="23" t="s">
        <v>67</v>
      </c>
      <c r="E5516" s="23" t="s">
        <v>301</v>
      </c>
      <c r="F5516" s="23" t="s">
        <v>302</v>
      </c>
      <c r="G5516" s="23" t="s">
        <v>492</v>
      </c>
      <c r="H5516" s="32" t="s">
        <v>348</v>
      </c>
      <c r="I5516" s="32" t="s">
        <v>55</v>
      </c>
      <c r="J5516" s="135">
        <v>60</v>
      </c>
      <c r="K5516" s="27">
        <v>0.98333000000000004</v>
      </c>
      <c r="L5516" s="77">
        <v>0.9</v>
      </c>
      <c r="Q5516" s="106"/>
    </row>
    <row r="5517" spans="1:17" x14ac:dyDescent="0.25">
      <c r="A5517" t="s">
        <v>331</v>
      </c>
      <c r="B5517" s="23">
        <v>2021</v>
      </c>
      <c r="C5517" s="23" t="s">
        <v>1</v>
      </c>
      <c r="D5517" s="23" t="s">
        <v>68</v>
      </c>
      <c r="E5517" s="23" t="s">
        <v>301</v>
      </c>
      <c r="F5517" s="23" t="s">
        <v>302</v>
      </c>
      <c r="G5517" s="23" t="s">
        <v>492</v>
      </c>
      <c r="H5517" s="32" t="s">
        <v>348</v>
      </c>
      <c r="I5517" s="32" t="s">
        <v>55</v>
      </c>
      <c r="J5517" s="135">
        <v>83</v>
      </c>
      <c r="K5517" s="27">
        <v>0.78312999999999999</v>
      </c>
      <c r="L5517" s="77">
        <v>0.9</v>
      </c>
      <c r="Q5517" s="106"/>
    </row>
    <row r="5518" spans="1:17" x14ac:dyDescent="0.25">
      <c r="A5518" t="s">
        <v>331</v>
      </c>
      <c r="B5518" s="23">
        <v>2021</v>
      </c>
      <c r="C5518" s="23" t="s">
        <v>2</v>
      </c>
      <c r="D5518" s="23" t="s">
        <v>69</v>
      </c>
      <c r="E5518" s="23" t="s">
        <v>301</v>
      </c>
      <c r="F5518" s="23" t="s">
        <v>302</v>
      </c>
      <c r="G5518" s="23" t="s">
        <v>492</v>
      </c>
      <c r="H5518" s="32" t="s">
        <v>348</v>
      </c>
      <c r="I5518" s="32" t="s">
        <v>55</v>
      </c>
      <c r="J5518" s="135">
        <v>73</v>
      </c>
      <c r="K5518" s="27">
        <v>0.94520999999999999</v>
      </c>
      <c r="L5518" s="77">
        <v>0.9</v>
      </c>
      <c r="Q5518" s="106"/>
    </row>
    <row r="5519" spans="1:17" x14ac:dyDescent="0.25">
      <c r="A5519" t="s">
        <v>331</v>
      </c>
      <c r="B5519" s="23">
        <v>2021</v>
      </c>
      <c r="C5519" s="23" t="s">
        <v>3</v>
      </c>
      <c r="D5519" s="23" t="s">
        <v>70</v>
      </c>
      <c r="E5519" s="23" t="s">
        <v>301</v>
      </c>
      <c r="F5519" s="23" t="s">
        <v>302</v>
      </c>
      <c r="G5519" s="23" t="s">
        <v>492</v>
      </c>
      <c r="H5519" s="32" t="s">
        <v>348</v>
      </c>
      <c r="I5519" s="32" t="s">
        <v>55</v>
      </c>
      <c r="J5519" s="135">
        <v>72</v>
      </c>
      <c r="K5519" s="27">
        <v>0.95833000000000002</v>
      </c>
      <c r="L5519" s="77">
        <v>0.9</v>
      </c>
      <c r="Q5519" s="106"/>
    </row>
    <row r="5520" spans="1:17" x14ac:dyDescent="0.25">
      <c r="A5520" t="s">
        <v>331</v>
      </c>
      <c r="B5520" s="23">
        <v>2022</v>
      </c>
      <c r="C5520" s="23" t="s">
        <v>0</v>
      </c>
      <c r="D5520" s="23" t="s">
        <v>71</v>
      </c>
      <c r="E5520" s="23" t="s">
        <v>301</v>
      </c>
      <c r="F5520" s="23" t="s">
        <v>302</v>
      </c>
      <c r="G5520" s="23" t="s">
        <v>492</v>
      </c>
      <c r="H5520" s="32" t="s">
        <v>348</v>
      </c>
      <c r="I5520" s="32" t="s">
        <v>55</v>
      </c>
      <c r="J5520" s="135">
        <v>43</v>
      </c>
      <c r="K5520" s="27">
        <v>0.95348999999999995</v>
      </c>
      <c r="L5520" s="77">
        <v>0.9</v>
      </c>
      <c r="Q5520" s="106"/>
    </row>
    <row r="5521" spans="1:17" x14ac:dyDescent="0.25">
      <c r="A5521" t="s">
        <v>331</v>
      </c>
      <c r="B5521" s="23">
        <v>2022</v>
      </c>
      <c r="C5521" s="23" t="s">
        <v>1</v>
      </c>
      <c r="D5521" s="23" t="s">
        <v>72</v>
      </c>
      <c r="E5521" s="23" t="s">
        <v>301</v>
      </c>
      <c r="F5521" s="23" t="s">
        <v>302</v>
      </c>
      <c r="G5521" s="23" t="s">
        <v>492</v>
      </c>
      <c r="H5521" s="32" t="s">
        <v>348</v>
      </c>
      <c r="I5521" s="32" t="s">
        <v>55</v>
      </c>
      <c r="J5521" s="135">
        <v>59</v>
      </c>
      <c r="K5521" s="27">
        <v>0.94915000000000005</v>
      </c>
      <c r="L5521" s="77">
        <v>0.9</v>
      </c>
      <c r="Q5521" s="106"/>
    </row>
    <row r="5522" spans="1:17" x14ac:dyDescent="0.25">
      <c r="A5522" t="s">
        <v>331</v>
      </c>
      <c r="B5522" s="23">
        <v>2022</v>
      </c>
      <c r="C5522" s="23" t="s">
        <v>2</v>
      </c>
      <c r="D5522" s="23" t="s">
        <v>73</v>
      </c>
      <c r="E5522" s="23" t="s">
        <v>301</v>
      </c>
      <c r="F5522" s="23" t="s">
        <v>302</v>
      </c>
      <c r="G5522" s="23" t="s">
        <v>492</v>
      </c>
      <c r="H5522" s="32" t="s">
        <v>348</v>
      </c>
      <c r="I5522" s="32" t="s">
        <v>55</v>
      </c>
      <c r="J5522" s="135">
        <v>74</v>
      </c>
      <c r="K5522" s="27">
        <v>0.97297</v>
      </c>
      <c r="L5522" s="77">
        <v>0.9</v>
      </c>
      <c r="Q5522" s="106"/>
    </row>
    <row r="5523" spans="1:17" x14ac:dyDescent="0.25">
      <c r="A5523" t="s">
        <v>331</v>
      </c>
      <c r="B5523" s="23">
        <v>2022</v>
      </c>
      <c r="C5523" s="23" t="s">
        <v>3</v>
      </c>
      <c r="D5523" s="23" t="s">
        <v>493</v>
      </c>
      <c r="E5523" s="23" t="s">
        <v>301</v>
      </c>
      <c r="F5523" s="23" t="s">
        <v>302</v>
      </c>
      <c r="G5523" s="23" t="s">
        <v>492</v>
      </c>
      <c r="H5523" s="32" t="s">
        <v>348</v>
      </c>
      <c r="I5523" s="32" t="s">
        <v>55</v>
      </c>
      <c r="J5523" s="135">
        <v>71</v>
      </c>
      <c r="K5523" s="27">
        <v>0.95774999999999999</v>
      </c>
      <c r="L5523" s="77">
        <v>0.9</v>
      </c>
      <c r="Q5523" s="106"/>
    </row>
    <row r="5524" spans="1:17" x14ac:dyDescent="0.25">
      <c r="A5524" t="s">
        <v>331</v>
      </c>
      <c r="B5524" s="23">
        <v>2023</v>
      </c>
      <c r="C5524" s="23" t="s">
        <v>0</v>
      </c>
      <c r="D5524" s="23" t="s">
        <v>537</v>
      </c>
      <c r="E5524" s="23" t="s">
        <v>301</v>
      </c>
      <c r="F5524" s="23" t="s">
        <v>302</v>
      </c>
      <c r="G5524" s="23" t="s">
        <v>492</v>
      </c>
      <c r="H5524" s="32" t="s">
        <v>348</v>
      </c>
      <c r="I5524" s="32" t="s">
        <v>55</v>
      </c>
      <c r="J5524" s="135">
        <v>54</v>
      </c>
      <c r="K5524" s="27">
        <v>0.96296000000000004</v>
      </c>
      <c r="L5524" s="77">
        <v>0.9</v>
      </c>
      <c r="Q5524" s="106"/>
    </row>
    <row r="5525" spans="1:17" x14ac:dyDescent="0.25">
      <c r="A5525" t="s">
        <v>331</v>
      </c>
      <c r="B5525" s="23">
        <v>2018</v>
      </c>
      <c r="C5525" s="23" t="s">
        <v>0</v>
      </c>
      <c r="D5525" s="23" t="s">
        <v>54</v>
      </c>
      <c r="E5525" s="23" t="s">
        <v>492</v>
      </c>
      <c r="F5525" s="23" t="s">
        <v>354</v>
      </c>
      <c r="G5525" s="23" t="s">
        <v>492</v>
      </c>
      <c r="H5525" s="32" t="s">
        <v>354</v>
      </c>
      <c r="I5525" s="32" t="s">
        <v>55</v>
      </c>
      <c r="J5525" s="135">
        <v>1095</v>
      </c>
      <c r="K5525" s="27">
        <v>0.48219000000000001</v>
      </c>
      <c r="L5525" s="77">
        <v>0.9</v>
      </c>
      <c r="Q5525" s="106"/>
    </row>
    <row r="5526" spans="1:17" x14ac:dyDescent="0.25">
      <c r="A5526" t="s">
        <v>331</v>
      </c>
      <c r="B5526" s="23">
        <v>2018</v>
      </c>
      <c r="C5526" s="23" t="s">
        <v>1</v>
      </c>
      <c r="D5526" s="23" t="s">
        <v>56</v>
      </c>
      <c r="E5526" s="23" t="s">
        <v>492</v>
      </c>
      <c r="F5526" s="23" t="s">
        <v>354</v>
      </c>
      <c r="G5526" s="23" t="s">
        <v>492</v>
      </c>
      <c r="H5526" s="32" t="s">
        <v>354</v>
      </c>
      <c r="I5526" s="32" t="s">
        <v>55</v>
      </c>
      <c r="J5526" s="135">
        <v>1240</v>
      </c>
      <c r="K5526" s="27">
        <v>0.49919000000000002</v>
      </c>
      <c r="L5526" s="77">
        <v>0.9</v>
      </c>
      <c r="Q5526" s="106"/>
    </row>
    <row r="5527" spans="1:17" x14ac:dyDescent="0.25">
      <c r="A5527" t="s">
        <v>331</v>
      </c>
      <c r="B5527" s="23">
        <v>2018</v>
      </c>
      <c r="C5527" s="23" t="s">
        <v>2</v>
      </c>
      <c r="D5527" s="23" t="s">
        <v>57</v>
      </c>
      <c r="E5527" s="23" t="s">
        <v>492</v>
      </c>
      <c r="F5527" s="23" t="s">
        <v>354</v>
      </c>
      <c r="G5527" s="23" t="s">
        <v>492</v>
      </c>
      <c r="H5527" s="32" t="s">
        <v>354</v>
      </c>
      <c r="I5527" s="32" t="s">
        <v>55</v>
      </c>
      <c r="J5527" s="135">
        <v>1238</v>
      </c>
      <c r="K5527" s="27">
        <v>0.54361999999999999</v>
      </c>
      <c r="L5527" s="77">
        <v>0.9</v>
      </c>
      <c r="Q5527" s="106"/>
    </row>
    <row r="5528" spans="1:17" x14ac:dyDescent="0.25">
      <c r="A5528" t="s">
        <v>331</v>
      </c>
      <c r="B5528" s="23">
        <v>2018</v>
      </c>
      <c r="C5528" s="23" t="s">
        <v>3</v>
      </c>
      <c r="D5528" s="23" t="s">
        <v>58</v>
      </c>
      <c r="E5528" s="23" t="s">
        <v>492</v>
      </c>
      <c r="F5528" s="23" t="s">
        <v>354</v>
      </c>
      <c r="G5528" s="23" t="s">
        <v>492</v>
      </c>
      <c r="H5528" s="32" t="s">
        <v>354</v>
      </c>
      <c r="I5528" s="32" t="s">
        <v>55</v>
      </c>
      <c r="J5528" s="135">
        <v>1180</v>
      </c>
      <c r="K5528" s="27">
        <v>0.56355999999999995</v>
      </c>
      <c r="L5528" s="77">
        <v>0.9</v>
      </c>
      <c r="Q5528" s="106"/>
    </row>
    <row r="5529" spans="1:17" x14ac:dyDescent="0.25">
      <c r="A5529" t="s">
        <v>331</v>
      </c>
      <c r="B5529" s="23">
        <v>2019</v>
      </c>
      <c r="C5529" s="23" t="s">
        <v>0</v>
      </c>
      <c r="D5529" s="23" t="s">
        <v>59</v>
      </c>
      <c r="E5529" s="23" t="s">
        <v>492</v>
      </c>
      <c r="F5529" s="23" t="s">
        <v>354</v>
      </c>
      <c r="G5529" s="23" t="s">
        <v>492</v>
      </c>
      <c r="H5529" s="32" t="s">
        <v>354</v>
      </c>
      <c r="I5529" s="32" t="s">
        <v>55</v>
      </c>
      <c r="J5529" s="135">
        <v>1076</v>
      </c>
      <c r="K5529" s="27">
        <v>0.55018999999999996</v>
      </c>
      <c r="L5529" s="77">
        <v>0.9</v>
      </c>
      <c r="Q5529" s="106"/>
    </row>
    <row r="5530" spans="1:17" x14ac:dyDescent="0.25">
      <c r="A5530" t="s">
        <v>331</v>
      </c>
      <c r="B5530" s="23">
        <v>2019</v>
      </c>
      <c r="C5530" s="23" t="s">
        <v>1</v>
      </c>
      <c r="D5530" s="23" t="s">
        <v>60</v>
      </c>
      <c r="E5530" s="23" t="s">
        <v>492</v>
      </c>
      <c r="F5530" s="23" t="s">
        <v>354</v>
      </c>
      <c r="G5530" s="23" t="s">
        <v>492</v>
      </c>
      <c r="H5530" s="32" t="s">
        <v>354</v>
      </c>
      <c r="I5530" s="32" t="s">
        <v>55</v>
      </c>
      <c r="J5530" s="135">
        <v>1150</v>
      </c>
      <c r="K5530" s="27">
        <v>0.56347999999999998</v>
      </c>
      <c r="L5530" s="77">
        <v>0.9</v>
      </c>
      <c r="Q5530" s="106"/>
    </row>
    <row r="5531" spans="1:17" x14ac:dyDescent="0.25">
      <c r="A5531" t="s">
        <v>331</v>
      </c>
      <c r="B5531" s="23">
        <v>2019</v>
      </c>
      <c r="C5531" s="23" t="s">
        <v>2</v>
      </c>
      <c r="D5531" s="23" t="s">
        <v>61</v>
      </c>
      <c r="E5531" s="23" t="s">
        <v>492</v>
      </c>
      <c r="F5531" s="23" t="s">
        <v>354</v>
      </c>
      <c r="G5531" s="23" t="s">
        <v>492</v>
      </c>
      <c r="H5531" s="32" t="s">
        <v>354</v>
      </c>
      <c r="I5531" s="32" t="s">
        <v>55</v>
      </c>
      <c r="J5531" s="135">
        <v>1198</v>
      </c>
      <c r="K5531" s="27">
        <v>0.54090000000000005</v>
      </c>
      <c r="L5531" s="77">
        <v>0.9</v>
      </c>
      <c r="Q5531" s="106"/>
    </row>
    <row r="5532" spans="1:17" x14ac:dyDescent="0.25">
      <c r="A5532" t="s">
        <v>331</v>
      </c>
      <c r="B5532" s="23">
        <v>2019</v>
      </c>
      <c r="C5532" s="23" t="s">
        <v>3</v>
      </c>
      <c r="D5532" s="23" t="s">
        <v>62</v>
      </c>
      <c r="E5532" s="23" t="s">
        <v>492</v>
      </c>
      <c r="F5532" s="23" t="s">
        <v>354</v>
      </c>
      <c r="G5532" s="23" t="s">
        <v>492</v>
      </c>
      <c r="H5532" s="32" t="s">
        <v>354</v>
      </c>
      <c r="I5532" s="32" t="s">
        <v>55</v>
      </c>
      <c r="J5532" s="135">
        <v>1236</v>
      </c>
      <c r="K5532" s="27">
        <v>0.72735000000000005</v>
      </c>
      <c r="L5532" s="77">
        <v>0.9</v>
      </c>
      <c r="Q5532" s="106"/>
    </row>
    <row r="5533" spans="1:17" x14ac:dyDescent="0.25">
      <c r="A5533" t="s">
        <v>331</v>
      </c>
      <c r="B5533" s="23">
        <v>2020</v>
      </c>
      <c r="C5533" s="23" t="s">
        <v>0</v>
      </c>
      <c r="D5533" s="23" t="s">
        <v>63</v>
      </c>
      <c r="E5533" s="23" t="s">
        <v>492</v>
      </c>
      <c r="F5533" s="23" t="s">
        <v>354</v>
      </c>
      <c r="G5533" s="23" t="s">
        <v>492</v>
      </c>
      <c r="H5533" s="32" t="s">
        <v>354</v>
      </c>
      <c r="I5533" s="32" t="s">
        <v>55</v>
      </c>
      <c r="J5533" s="135">
        <v>1169</v>
      </c>
      <c r="K5533" s="27">
        <v>0.85799999999999998</v>
      </c>
      <c r="L5533" s="77">
        <v>0.9</v>
      </c>
      <c r="Q5533" s="106"/>
    </row>
    <row r="5534" spans="1:17" x14ac:dyDescent="0.25">
      <c r="A5534" t="s">
        <v>331</v>
      </c>
      <c r="B5534" s="23">
        <v>2020</v>
      </c>
      <c r="C5534" s="23" t="s">
        <v>1</v>
      </c>
      <c r="D5534" s="23" t="s">
        <v>64</v>
      </c>
      <c r="E5534" s="23" t="s">
        <v>492</v>
      </c>
      <c r="F5534" s="23" t="s">
        <v>354</v>
      </c>
      <c r="G5534" s="23" t="s">
        <v>492</v>
      </c>
      <c r="H5534" s="32" t="s">
        <v>354</v>
      </c>
      <c r="I5534" s="32" t="s">
        <v>55</v>
      </c>
      <c r="J5534" s="135">
        <v>632</v>
      </c>
      <c r="K5534" s="27">
        <v>0.78639000000000003</v>
      </c>
      <c r="L5534" s="77">
        <v>0.9</v>
      </c>
      <c r="Q5534" s="106"/>
    </row>
    <row r="5535" spans="1:17" x14ac:dyDescent="0.25">
      <c r="A5535" t="s">
        <v>331</v>
      </c>
      <c r="B5535" s="23">
        <v>2020</v>
      </c>
      <c r="C5535" s="23" t="s">
        <v>2</v>
      </c>
      <c r="D5535" s="23" t="s">
        <v>65</v>
      </c>
      <c r="E5535" s="23" t="s">
        <v>492</v>
      </c>
      <c r="F5535" s="23" t="s">
        <v>354</v>
      </c>
      <c r="G5535" s="23" t="s">
        <v>492</v>
      </c>
      <c r="H5535" s="32" t="s">
        <v>354</v>
      </c>
      <c r="I5535" s="32" t="s">
        <v>55</v>
      </c>
      <c r="J5535" s="135">
        <v>807</v>
      </c>
      <c r="K5535" s="27">
        <v>0.76456000000000002</v>
      </c>
      <c r="L5535" s="77">
        <v>0.9</v>
      </c>
      <c r="Q5535" s="106"/>
    </row>
    <row r="5536" spans="1:17" x14ac:dyDescent="0.25">
      <c r="A5536" t="s">
        <v>331</v>
      </c>
      <c r="B5536" s="23">
        <v>2020</v>
      </c>
      <c r="C5536" s="23" t="s">
        <v>3</v>
      </c>
      <c r="D5536" s="23" t="s">
        <v>66</v>
      </c>
      <c r="E5536" s="23" t="s">
        <v>492</v>
      </c>
      <c r="F5536" s="23" t="s">
        <v>354</v>
      </c>
      <c r="G5536" s="23" t="s">
        <v>492</v>
      </c>
      <c r="H5536" s="32" t="s">
        <v>354</v>
      </c>
      <c r="I5536" s="32" t="s">
        <v>55</v>
      </c>
      <c r="J5536" s="135">
        <v>1092</v>
      </c>
      <c r="K5536" s="27">
        <v>0.82142999999999999</v>
      </c>
      <c r="L5536" s="77">
        <v>0.9</v>
      </c>
      <c r="Q5536" s="106"/>
    </row>
    <row r="5537" spans="1:17" x14ac:dyDescent="0.25">
      <c r="A5537" t="s">
        <v>331</v>
      </c>
      <c r="B5537" s="23">
        <v>2021</v>
      </c>
      <c r="C5537" s="23" t="s">
        <v>0</v>
      </c>
      <c r="D5537" s="23" t="s">
        <v>67</v>
      </c>
      <c r="E5537" s="23" t="s">
        <v>492</v>
      </c>
      <c r="F5537" s="23" t="s">
        <v>354</v>
      </c>
      <c r="G5537" s="23" t="s">
        <v>492</v>
      </c>
      <c r="H5537" s="32" t="s">
        <v>354</v>
      </c>
      <c r="I5537" s="32" t="s">
        <v>55</v>
      </c>
      <c r="J5537" s="135">
        <v>1031</v>
      </c>
      <c r="K5537" s="27">
        <v>0.78854999999999997</v>
      </c>
      <c r="L5537" s="77">
        <v>0.9</v>
      </c>
      <c r="Q5537" s="106"/>
    </row>
    <row r="5538" spans="1:17" x14ac:dyDescent="0.25">
      <c r="A5538" t="s">
        <v>331</v>
      </c>
      <c r="B5538" s="23">
        <v>2021</v>
      </c>
      <c r="C5538" s="23" t="s">
        <v>1</v>
      </c>
      <c r="D5538" s="23" t="s">
        <v>68</v>
      </c>
      <c r="E5538" s="23" t="s">
        <v>492</v>
      </c>
      <c r="F5538" s="23" t="s">
        <v>354</v>
      </c>
      <c r="G5538" s="23" t="s">
        <v>492</v>
      </c>
      <c r="H5538" s="32" t="s">
        <v>354</v>
      </c>
      <c r="I5538" s="32" t="s">
        <v>55</v>
      </c>
      <c r="J5538" s="135">
        <v>1239</v>
      </c>
      <c r="K5538" s="27">
        <v>0.79418999999999995</v>
      </c>
      <c r="L5538" s="77">
        <v>0.9</v>
      </c>
      <c r="Q5538" s="106"/>
    </row>
    <row r="5539" spans="1:17" x14ac:dyDescent="0.25">
      <c r="A5539" t="s">
        <v>331</v>
      </c>
      <c r="B5539" s="23">
        <v>2021</v>
      </c>
      <c r="C5539" s="23" t="s">
        <v>2</v>
      </c>
      <c r="D5539" s="23" t="s">
        <v>69</v>
      </c>
      <c r="E5539" s="23" t="s">
        <v>492</v>
      </c>
      <c r="F5539" s="23" t="s">
        <v>354</v>
      </c>
      <c r="G5539" s="23" t="s">
        <v>492</v>
      </c>
      <c r="H5539" s="32" t="s">
        <v>354</v>
      </c>
      <c r="I5539" s="32" t="s">
        <v>55</v>
      </c>
      <c r="J5539" s="135">
        <v>1269</v>
      </c>
      <c r="K5539" s="27">
        <v>0.75256000000000001</v>
      </c>
      <c r="L5539" s="77">
        <v>0.9</v>
      </c>
      <c r="Q5539" s="106"/>
    </row>
    <row r="5540" spans="1:17" x14ac:dyDescent="0.25">
      <c r="A5540" t="s">
        <v>331</v>
      </c>
      <c r="B5540" s="23">
        <v>2021</v>
      </c>
      <c r="C5540" s="23" t="s">
        <v>3</v>
      </c>
      <c r="D5540" s="23" t="s">
        <v>70</v>
      </c>
      <c r="E5540" s="23" t="s">
        <v>492</v>
      </c>
      <c r="F5540" s="23" t="s">
        <v>354</v>
      </c>
      <c r="G5540" s="23" t="s">
        <v>492</v>
      </c>
      <c r="H5540" s="32" t="s">
        <v>354</v>
      </c>
      <c r="I5540" s="32" t="s">
        <v>55</v>
      </c>
      <c r="J5540" s="135">
        <v>1307</v>
      </c>
      <c r="K5540" s="27">
        <v>0.86304999999999998</v>
      </c>
      <c r="L5540" s="77">
        <v>0.9</v>
      </c>
      <c r="Q5540" s="106"/>
    </row>
    <row r="5541" spans="1:17" x14ac:dyDescent="0.25">
      <c r="A5541" t="s">
        <v>331</v>
      </c>
      <c r="B5541" s="23">
        <v>2022</v>
      </c>
      <c r="C5541" s="23" t="s">
        <v>0</v>
      </c>
      <c r="D5541" s="23" t="s">
        <v>71</v>
      </c>
      <c r="E5541" s="23" t="s">
        <v>492</v>
      </c>
      <c r="F5541" s="23" t="s">
        <v>354</v>
      </c>
      <c r="G5541" s="23" t="s">
        <v>492</v>
      </c>
      <c r="H5541" s="32" t="s">
        <v>354</v>
      </c>
      <c r="I5541" s="32" t="s">
        <v>55</v>
      </c>
      <c r="J5541" s="135">
        <v>1189</v>
      </c>
      <c r="K5541" s="27">
        <v>0.88224999999999998</v>
      </c>
      <c r="L5541" s="77">
        <v>0.9</v>
      </c>
      <c r="Q5541" s="106"/>
    </row>
    <row r="5542" spans="1:17" x14ac:dyDescent="0.25">
      <c r="A5542" t="s">
        <v>331</v>
      </c>
      <c r="B5542" s="23">
        <v>2022</v>
      </c>
      <c r="C5542" s="23" t="s">
        <v>1</v>
      </c>
      <c r="D5542" s="23" t="s">
        <v>72</v>
      </c>
      <c r="E5542" s="23" t="s">
        <v>492</v>
      </c>
      <c r="F5542" s="23" t="s">
        <v>354</v>
      </c>
      <c r="G5542" s="23" t="s">
        <v>492</v>
      </c>
      <c r="H5542" s="32" t="s">
        <v>354</v>
      </c>
      <c r="I5542" s="32" t="s">
        <v>55</v>
      </c>
      <c r="J5542" s="135">
        <v>1218</v>
      </c>
      <c r="K5542" s="27">
        <v>0.87192000000000003</v>
      </c>
      <c r="L5542" s="77">
        <v>0.9</v>
      </c>
      <c r="Q5542" s="106"/>
    </row>
    <row r="5543" spans="1:17" x14ac:dyDescent="0.25">
      <c r="A5543" t="s">
        <v>331</v>
      </c>
      <c r="B5543" s="23">
        <v>2022</v>
      </c>
      <c r="C5543" s="23" t="s">
        <v>2</v>
      </c>
      <c r="D5543" s="23" t="s">
        <v>73</v>
      </c>
      <c r="E5543" s="23" t="s">
        <v>492</v>
      </c>
      <c r="F5543" s="23" t="s">
        <v>354</v>
      </c>
      <c r="G5543" s="23" t="s">
        <v>492</v>
      </c>
      <c r="H5543" s="32" t="s">
        <v>354</v>
      </c>
      <c r="I5543" s="32" t="s">
        <v>55</v>
      </c>
      <c r="J5543" s="135">
        <v>1308</v>
      </c>
      <c r="K5543" s="27">
        <v>0.80657000000000001</v>
      </c>
      <c r="L5543" s="77">
        <v>0.9</v>
      </c>
      <c r="Q5543" s="106"/>
    </row>
    <row r="5544" spans="1:17" x14ac:dyDescent="0.25">
      <c r="A5544" t="s">
        <v>331</v>
      </c>
      <c r="B5544" s="23">
        <v>2022</v>
      </c>
      <c r="C5544" s="23" t="s">
        <v>3</v>
      </c>
      <c r="D5544" s="23" t="s">
        <v>493</v>
      </c>
      <c r="E5544" s="23" t="s">
        <v>492</v>
      </c>
      <c r="F5544" s="23" t="s">
        <v>354</v>
      </c>
      <c r="G5544" s="23" t="s">
        <v>492</v>
      </c>
      <c r="H5544" s="32" t="s">
        <v>354</v>
      </c>
      <c r="I5544" s="32" t="s">
        <v>55</v>
      </c>
      <c r="J5544" s="135">
        <v>1315</v>
      </c>
      <c r="K5544" s="27">
        <v>0.80456000000000005</v>
      </c>
      <c r="L5544" s="77">
        <v>0.9</v>
      </c>
      <c r="Q5544" s="106"/>
    </row>
    <row r="5545" spans="1:17" x14ac:dyDescent="0.25">
      <c r="A5545" t="s">
        <v>331</v>
      </c>
      <c r="B5545" s="23">
        <v>2023</v>
      </c>
      <c r="C5545" s="23" t="s">
        <v>0</v>
      </c>
      <c r="D5545" s="23" t="s">
        <v>537</v>
      </c>
      <c r="E5545" s="23" t="s">
        <v>492</v>
      </c>
      <c r="F5545" s="23" t="s">
        <v>354</v>
      </c>
      <c r="G5545" s="23" t="s">
        <v>492</v>
      </c>
      <c r="H5545" s="32" t="s">
        <v>354</v>
      </c>
      <c r="I5545" s="32" t="s">
        <v>55</v>
      </c>
      <c r="J5545" s="135">
        <v>1187</v>
      </c>
      <c r="K5545" s="27">
        <v>0.89468999999999999</v>
      </c>
      <c r="L5545" s="77">
        <v>0.9</v>
      </c>
      <c r="Q5545" s="106"/>
    </row>
    <row r="5546" spans="1:17" x14ac:dyDescent="0.25">
      <c r="A5546" t="s">
        <v>331</v>
      </c>
      <c r="B5546" s="23">
        <v>2018</v>
      </c>
      <c r="C5546" s="23" t="s">
        <v>0</v>
      </c>
      <c r="D5546" s="23" t="s">
        <v>54</v>
      </c>
      <c r="E5546" s="23" t="s">
        <v>303</v>
      </c>
      <c r="F5546" s="23" t="s">
        <v>304</v>
      </c>
      <c r="G5546" s="23" t="s">
        <v>492</v>
      </c>
      <c r="H5546" s="32" t="s">
        <v>353</v>
      </c>
      <c r="I5546" s="32" t="s">
        <v>55</v>
      </c>
      <c r="J5546" s="135">
        <v>47</v>
      </c>
      <c r="K5546" s="27">
        <v>0.74468000000000001</v>
      </c>
      <c r="L5546" s="77">
        <v>0.9</v>
      </c>
      <c r="Q5546" s="106"/>
    </row>
    <row r="5547" spans="1:17" x14ac:dyDescent="0.25">
      <c r="A5547" t="s">
        <v>331</v>
      </c>
      <c r="B5547" s="23">
        <v>2018</v>
      </c>
      <c r="C5547" s="23" t="s">
        <v>1</v>
      </c>
      <c r="D5547" s="23" t="s">
        <v>56</v>
      </c>
      <c r="E5547" s="23" t="s">
        <v>303</v>
      </c>
      <c r="F5547" s="23" t="s">
        <v>304</v>
      </c>
      <c r="G5547" s="23" t="s">
        <v>492</v>
      </c>
      <c r="H5547" s="32" t="s">
        <v>353</v>
      </c>
      <c r="I5547" s="32" t="s">
        <v>55</v>
      </c>
      <c r="J5547" s="135">
        <v>75</v>
      </c>
      <c r="K5547" s="27">
        <v>0.92</v>
      </c>
      <c r="L5547" s="77">
        <v>0.9</v>
      </c>
      <c r="Q5547" s="106"/>
    </row>
    <row r="5548" spans="1:17" x14ac:dyDescent="0.25">
      <c r="A5548" t="s">
        <v>331</v>
      </c>
      <c r="B5548" s="23">
        <v>2018</v>
      </c>
      <c r="C5548" s="23" t="s">
        <v>2</v>
      </c>
      <c r="D5548" s="23" t="s">
        <v>57</v>
      </c>
      <c r="E5548" s="23" t="s">
        <v>303</v>
      </c>
      <c r="F5548" s="23" t="s">
        <v>304</v>
      </c>
      <c r="G5548" s="23" t="s">
        <v>492</v>
      </c>
      <c r="H5548" s="32" t="s">
        <v>353</v>
      </c>
      <c r="I5548" s="32" t="s">
        <v>55</v>
      </c>
      <c r="J5548" s="135">
        <v>76</v>
      </c>
      <c r="K5548" s="27">
        <v>0.85526000000000002</v>
      </c>
      <c r="L5548" s="77">
        <v>0.9</v>
      </c>
      <c r="Q5548" s="106"/>
    </row>
    <row r="5549" spans="1:17" x14ac:dyDescent="0.25">
      <c r="A5549" t="s">
        <v>331</v>
      </c>
      <c r="B5549" s="23">
        <v>2018</v>
      </c>
      <c r="C5549" s="23" t="s">
        <v>3</v>
      </c>
      <c r="D5549" s="23" t="s">
        <v>58</v>
      </c>
      <c r="E5549" s="23" t="s">
        <v>303</v>
      </c>
      <c r="F5549" s="23" t="s">
        <v>304</v>
      </c>
      <c r="G5549" s="23" t="s">
        <v>492</v>
      </c>
      <c r="H5549" s="32" t="s">
        <v>353</v>
      </c>
      <c r="I5549" s="32" t="s">
        <v>55</v>
      </c>
      <c r="J5549" s="135">
        <v>63</v>
      </c>
      <c r="K5549" s="27">
        <v>0.95238</v>
      </c>
      <c r="L5549" s="77">
        <v>0.9</v>
      </c>
      <c r="Q5549" s="106"/>
    </row>
    <row r="5550" spans="1:17" x14ac:dyDescent="0.25">
      <c r="A5550" t="s">
        <v>331</v>
      </c>
      <c r="B5550" s="23">
        <v>2019</v>
      </c>
      <c r="C5550" s="23" t="s">
        <v>0</v>
      </c>
      <c r="D5550" s="23" t="s">
        <v>59</v>
      </c>
      <c r="E5550" s="23" t="s">
        <v>303</v>
      </c>
      <c r="F5550" s="23" t="s">
        <v>304</v>
      </c>
      <c r="G5550" s="23" t="s">
        <v>492</v>
      </c>
      <c r="H5550" s="32" t="s">
        <v>353</v>
      </c>
      <c r="I5550" s="32" t="s">
        <v>55</v>
      </c>
      <c r="J5550" s="135">
        <v>66</v>
      </c>
      <c r="K5550" s="27">
        <v>0.98485</v>
      </c>
      <c r="L5550" s="77">
        <v>0.9</v>
      </c>
      <c r="Q5550" s="106"/>
    </row>
    <row r="5551" spans="1:17" x14ac:dyDescent="0.25">
      <c r="A5551" t="s">
        <v>331</v>
      </c>
      <c r="B5551" s="23">
        <v>2019</v>
      </c>
      <c r="C5551" s="23" t="s">
        <v>1</v>
      </c>
      <c r="D5551" s="23" t="s">
        <v>60</v>
      </c>
      <c r="E5551" s="23" t="s">
        <v>303</v>
      </c>
      <c r="F5551" s="23" t="s">
        <v>304</v>
      </c>
      <c r="G5551" s="23" t="s">
        <v>492</v>
      </c>
      <c r="H5551" s="32" t="s">
        <v>353</v>
      </c>
      <c r="I5551" s="32" t="s">
        <v>55</v>
      </c>
      <c r="J5551" s="135">
        <v>62</v>
      </c>
      <c r="K5551" s="27">
        <v>0.93547999999999998</v>
      </c>
      <c r="L5551" s="77">
        <v>0.9</v>
      </c>
      <c r="Q5551" s="106"/>
    </row>
    <row r="5552" spans="1:17" x14ac:dyDescent="0.25">
      <c r="A5552" t="s">
        <v>331</v>
      </c>
      <c r="B5552" s="23">
        <v>2019</v>
      </c>
      <c r="C5552" s="23" t="s">
        <v>2</v>
      </c>
      <c r="D5552" s="23" t="s">
        <v>61</v>
      </c>
      <c r="E5552" s="23" t="s">
        <v>303</v>
      </c>
      <c r="F5552" s="23" t="s">
        <v>304</v>
      </c>
      <c r="G5552" s="23" t="s">
        <v>492</v>
      </c>
      <c r="H5552" s="32" t="s">
        <v>353</v>
      </c>
      <c r="I5552" s="32" t="s">
        <v>55</v>
      </c>
      <c r="J5552" s="135">
        <v>75</v>
      </c>
      <c r="K5552" s="27">
        <v>0.97333000000000003</v>
      </c>
      <c r="L5552" s="77">
        <v>0.9</v>
      </c>
      <c r="Q5552" s="106"/>
    </row>
    <row r="5553" spans="1:17" x14ac:dyDescent="0.25">
      <c r="A5553" t="s">
        <v>331</v>
      </c>
      <c r="B5553" s="23">
        <v>2019</v>
      </c>
      <c r="C5553" s="23" t="s">
        <v>3</v>
      </c>
      <c r="D5553" s="23" t="s">
        <v>62</v>
      </c>
      <c r="E5553" s="23" t="s">
        <v>303</v>
      </c>
      <c r="F5553" s="23" t="s">
        <v>304</v>
      </c>
      <c r="G5553" s="23" t="s">
        <v>492</v>
      </c>
      <c r="H5553" s="32" t="s">
        <v>353</v>
      </c>
      <c r="I5553" s="32" t="s">
        <v>55</v>
      </c>
      <c r="J5553" s="135">
        <v>77</v>
      </c>
      <c r="K5553" s="27">
        <v>1</v>
      </c>
      <c r="L5553" s="77">
        <v>0.9</v>
      </c>
      <c r="Q5553" s="106"/>
    </row>
    <row r="5554" spans="1:17" x14ac:dyDescent="0.25">
      <c r="A5554" t="s">
        <v>331</v>
      </c>
      <c r="B5554" s="23">
        <v>2020</v>
      </c>
      <c r="C5554" s="23" t="s">
        <v>0</v>
      </c>
      <c r="D5554" s="23" t="s">
        <v>63</v>
      </c>
      <c r="E5554" s="23" t="s">
        <v>303</v>
      </c>
      <c r="F5554" s="23" t="s">
        <v>304</v>
      </c>
      <c r="G5554" s="23" t="s">
        <v>492</v>
      </c>
      <c r="H5554" s="32" t="s">
        <v>353</v>
      </c>
      <c r="I5554" s="32" t="s">
        <v>55</v>
      </c>
      <c r="J5554" s="135">
        <v>54</v>
      </c>
      <c r="K5554" s="27">
        <v>1</v>
      </c>
      <c r="L5554" s="77">
        <v>0.9</v>
      </c>
      <c r="Q5554" s="106"/>
    </row>
    <row r="5555" spans="1:17" x14ac:dyDescent="0.25">
      <c r="A5555" t="s">
        <v>331</v>
      </c>
      <c r="B5555" s="23">
        <v>2020</v>
      </c>
      <c r="C5555" s="23" t="s">
        <v>1</v>
      </c>
      <c r="D5555" s="23" t="s">
        <v>64</v>
      </c>
      <c r="E5555" s="23" t="s">
        <v>303</v>
      </c>
      <c r="F5555" s="23" t="s">
        <v>304</v>
      </c>
      <c r="G5555" s="23" t="s">
        <v>492</v>
      </c>
      <c r="H5555" s="32" t="s">
        <v>353</v>
      </c>
      <c r="I5555" s="32" t="s">
        <v>55</v>
      </c>
      <c r="J5555" s="135">
        <v>34</v>
      </c>
      <c r="K5555" s="27">
        <v>0.97058999999999995</v>
      </c>
      <c r="L5555" s="77">
        <v>0.9</v>
      </c>
      <c r="Q5555" s="106"/>
    </row>
    <row r="5556" spans="1:17" x14ac:dyDescent="0.25">
      <c r="A5556" t="s">
        <v>331</v>
      </c>
      <c r="B5556" s="23">
        <v>2020</v>
      </c>
      <c r="C5556" s="23" t="s">
        <v>2</v>
      </c>
      <c r="D5556" s="23" t="s">
        <v>65</v>
      </c>
      <c r="E5556" s="23" t="s">
        <v>303</v>
      </c>
      <c r="F5556" s="23" t="s">
        <v>304</v>
      </c>
      <c r="G5556" s="23" t="s">
        <v>492</v>
      </c>
      <c r="H5556" s="32" t="s">
        <v>353</v>
      </c>
      <c r="I5556" s="32" t="s">
        <v>55</v>
      </c>
      <c r="J5556" s="135">
        <v>69</v>
      </c>
      <c r="K5556" s="27">
        <v>0.98551</v>
      </c>
      <c r="L5556" s="77">
        <v>0.9</v>
      </c>
      <c r="Q5556" s="106"/>
    </row>
    <row r="5557" spans="1:17" x14ac:dyDescent="0.25">
      <c r="A5557" t="s">
        <v>331</v>
      </c>
      <c r="B5557" s="23">
        <v>2020</v>
      </c>
      <c r="C5557" s="23" t="s">
        <v>3</v>
      </c>
      <c r="D5557" s="23" t="s">
        <v>66</v>
      </c>
      <c r="E5557" s="23" t="s">
        <v>303</v>
      </c>
      <c r="F5557" s="23" t="s">
        <v>304</v>
      </c>
      <c r="G5557" s="23" t="s">
        <v>492</v>
      </c>
      <c r="H5557" s="32" t="s">
        <v>353</v>
      </c>
      <c r="I5557" s="32" t="s">
        <v>55</v>
      </c>
      <c r="J5557" s="135">
        <v>58</v>
      </c>
      <c r="K5557" s="27">
        <v>0.96552000000000004</v>
      </c>
      <c r="L5557" s="77">
        <v>0.9</v>
      </c>
      <c r="Q5557" s="106"/>
    </row>
    <row r="5558" spans="1:17" x14ac:dyDescent="0.25">
      <c r="A5558" t="s">
        <v>331</v>
      </c>
      <c r="B5558" s="23">
        <v>2021</v>
      </c>
      <c r="C5558" s="23" t="s">
        <v>0</v>
      </c>
      <c r="D5558" s="23" t="s">
        <v>67</v>
      </c>
      <c r="E5558" s="23" t="s">
        <v>303</v>
      </c>
      <c r="F5558" s="23" t="s">
        <v>304</v>
      </c>
      <c r="G5558" s="23" t="s">
        <v>492</v>
      </c>
      <c r="H5558" s="32" t="s">
        <v>353</v>
      </c>
      <c r="I5558" s="32" t="s">
        <v>55</v>
      </c>
      <c r="J5558" s="135">
        <v>66</v>
      </c>
      <c r="K5558" s="27">
        <v>0.98485</v>
      </c>
      <c r="L5558" s="77">
        <v>0.9</v>
      </c>
      <c r="Q5558" s="106"/>
    </row>
    <row r="5559" spans="1:17" x14ac:dyDescent="0.25">
      <c r="A5559" t="s">
        <v>331</v>
      </c>
      <c r="B5559" s="23">
        <v>2021</v>
      </c>
      <c r="C5559" s="23" t="s">
        <v>1</v>
      </c>
      <c r="D5559" s="23" t="s">
        <v>68</v>
      </c>
      <c r="E5559" s="23" t="s">
        <v>303</v>
      </c>
      <c r="F5559" s="23" t="s">
        <v>304</v>
      </c>
      <c r="G5559" s="23" t="s">
        <v>492</v>
      </c>
      <c r="H5559" s="32" t="s">
        <v>353</v>
      </c>
      <c r="I5559" s="32" t="s">
        <v>55</v>
      </c>
      <c r="J5559" s="135">
        <v>79</v>
      </c>
      <c r="K5559" s="27">
        <v>0.98734</v>
      </c>
      <c r="L5559" s="77">
        <v>0.9</v>
      </c>
      <c r="Q5559" s="106"/>
    </row>
    <row r="5560" spans="1:17" x14ac:dyDescent="0.25">
      <c r="A5560" t="s">
        <v>331</v>
      </c>
      <c r="B5560" s="23">
        <v>2021</v>
      </c>
      <c r="C5560" s="23" t="s">
        <v>2</v>
      </c>
      <c r="D5560" s="23" t="s">
        <v>69</v>
      </c>
      <c r="E5560" s="23" t="s">
        <v>303</v>
      </c>
      <c r="F5560" s="23" t="s">
        <v>304</v>
      </c>
      <c r="G5560" s="23" t="s">
        <v>492</v>
      </c>
      <c r="H5560" s="32" t="s">
        <v>353</v>
      </c>
      <c r="I5560" s="32" t="s">
        <v>55</v>
      </c>
      <c r="J5560" s="135">
        <v>69</v>
      </c>
      <c r="K5560" s="27">
        <v>0.98551</v>
      </c>
      <c r="L5560" s="77">
        <v>0.9</v>
      </c>
      <c r="Q5560" s="106"/>
    </row>
    <row r="5561" spans="1:17" x14ac:dyDescent="0.25">
      <c r="A5561" t="s">
        <v>331</v>
      </c>
      <c r="B5561" s="23">
        <v>2021</v>
      </c>
      <c r="C5561" s="23" t="s">
        <v>3</v>
      </c>
      <c r="D5561" s="23" t="s">
        <v>70</v>
      </c>
      <c r="E5561" s="23" t="s">
        <v>303</v>
      </c>
      <c r="F5561" s="23" t="s">
        <v>304</v>
      </c>
      <c r="G5561" s="23" t="s">
        <v>492</v>
      </c>
      <c r="H5561" s="32" t="s">
        <v>353</v>
      </c>
      <c r="I5561" s="32" t="s">
        <v>55</v>
      </c>
      <c r="J5561" s="135">
        <v>84</v>
      </c>
      <c r="K5561" s="27">
        <v>0.94047999999999998</v>
      </c>
      <c r="L5561" s="77">
        <v>0.9</v>
      </c>
      <c r="Q5561" s="106"/>
    </row>
    <row r="5562" spans="1:17" x14ac:dyDescent="0.25">
      <c r="A5562" t="s">
        <v>331</v>
      </c>
      <c r="B5562" s="23">
        <v>2022</v>
      </c>
      <c r="C5562" s="23" t="s">
        <v>0</v>
      </c>
      <c r="D5562" s="23" t="s">
        <v>71</v>
      </c>
      <c r="E5562" s="23" t="s">
        <v>303</v>
      </c>
      <c r="F5562" s="23" t="s">
        <v>304</v>
      </c>
      <c r="G5562" s="23" t="s">
        <v>492</v>
      </c>
      <c r="H5562" s="32" t="s">
        <v>353</v>
      </c>
      <c r="I5562" s="32" t="s">
        <v>55</v>
      </c>
      <c r="J5562" s="135">
        <v>59</v>
      </c>
      <c r="K5562" s="27">
        <v>0.96609999999999996</v>
      </c>
      <c r="L5562" s="77">
        <v>0.9</v>
      </c>
      <c r="Q5562" s="106"/>
    </row>
    <row r="5563" spans="1:17" x14ac:dyDescent="0.25">
      <c r="A5563" t="s">
        <v>331</v>
      </c>
      <c r="B5563" s="23">
        <v>2022</v>
      </c>
      <c r="C5563" s="23" t="s">
        <v>1</v>
      </c>
      <c r="D5563" s="23" t="s">
        <v>72</v>
      </c>
      <c r="E5563" s="23" t="s">
        <v>303</v>
      </c>
      <c r="F5563" s="23" t="s">
        <v>304</v>
      </c>
      <c r="G5563" s="23" t="s">
        <v>492</v>
      </c>
      <c r="H5563" s="32" t="s">
        <v>353</v>
      </c>
      <c r="I5563" s="32" t="s">
        <v>55</v>
      </c>
      <c r="J5563" s="135">
        <v>76</v>
      </c>
      <c r="K5563" s="27">
        <v>1</v>
      </c>
      <c r="L5563" s="77">
        <v>0.9</v>
      </c>
      <c r="Q5563" s="106"/>
    </row>
    <row r="5564" spans="1:17" x14ac:dyDescent="0.25">
      <c r="A5564" t="s">
        <v>331</v>
      </c>
      <c r="B5564" s="23">
        <v>2022</v>
      </c>
      <c r="C5564" s="23" t="s">
        <v>2</v>
      </c>
      <c r="D5564" s="23" t="s">
        <v>73</v>
      </c>
      <c r="E5564" s="23" t="s">
        <v>303</v>
      </c>
      <c r="F5564" s="23" t="s">
        <v>304</v>
      </c>
      <c r="G5564" s="23" t="s">
        <v>492</v>
      </c>
      <c r="H5564" s="32" t="s">
        <v>353</v>
      </c>
      <c r="I5564" s="32" t="s">
        <v>55</v>
      </c>
      <c r="J5564" s="135">
        <v>79</v>
      </c>
      <c r="K5564" s="27">
        <v>0.98734</v>
      </c>
      <c r="L5564" s="77">
        <v>0.9</v>
      </c>
      <c r="Q5564" s="106"/>
    </row>
    <row r="5565" spans="1:17" x14ac:dyDescent="0.25">
      <c r="A5565" t="s">
        <v>331</v>
      </c>
      <c r="B5565" s="23">
        <v>2022</v>
      </c>
      <c r="C5565" s="23" t="s">
        <v>3</v>
      </c>
      <c r="D5565" s="23" t="s">
        <v>493</v>
      </c>
      <c r="E5565" s="23" t="s">
        <v>303</v>
      </c>
      <c r="F5565" s="23" t="s">
        <v>304</v>
      </c>
      <c r="G5565" s="23" t="s">
        <v>492</v>
      </c>
      <c r="H5565" s="32" t="s">
        <v>353</v>
      </c>
      <c r="I5565" s="32" t="s">
        <v>55</v>
      </c>
      <c r="J5565" s="135">
        <v>83</v>
      </c>
      <c r="K5565" s="27">
        <v>0.98794999999999999</v>
      </c>
      <c r="L5565" s="77">
        <v>0.9</v>
      </c>
      <c r="Q5565" s="106"/>
    </row>
    <row r="5566" spans="1:17" x14ac:dyDescent="0.25">
      <c r="A5566" t="s">
        <v>331</v>
      </c>
      <c r="B5566" s="23">
        <v>2023</v>
      </c>
      <c r="C5566" s="23" t="s">
        <v>0</v>
      </c>
      <c r="D5566" s="23" t="s">
        <v>537</v>
      </c>
      <c r="E5566" s="23" t="s">
        <v>303</v>
      </c>
      <c r="F5566" s="23" t="s">
        <v>304</v>
      </c>
      <c r="G5566" s="23" t="s">
        <v>492</v>
      </c>
      <c r="H5566" s="32" t="s">
        <v>353</v>
      </c>
      <c r="I5566" s="32" t="s">
        <v>55</v>
      </c>
      <c r="J5566" s="135">
        <v>79</v>
      </c>
      <c r="K5566" s="27">
        <v>1</v>
      </c>
      <c r="L5566" s="77">
        <v>0.9</v>
      </c>
      <c r="Q5566" s="106"/>
    </row>
    <row r="5567" spans="1:17" x14ac:dyDescent="0.25">
      <c r="A5567" t="s">
        <v>331</v>
      </c>
      <c r="B5567" s="23">
        <v>2018</v>
      </c>
      <c r="C5567" s="23" t="s">
        <v>0</v>
      </c>
      <c r="D5567" s="23" t="s">
        <v>54</v>
      </c>
      <c r="E5567" s="23" t="s">
        <v>492</v>
      </c>
      <c r="F5567" s="23" t="s">
        <v>358</v>
      </c>
      <c r="G5567" s="23" t="s">
        <v>492</v>
      </c>
      <c r="H5567" s="32" t="s">
        <v>358</v>
      </c>
      <c r="I5567" s="32" t="s">
        <v>55</v>
      </c>
      <c r="J5567" s="135">
        <v>464</v>
      </c>
      <c r="K5567" s="27">
        <v>0.64871000000000001</v>
      </c>
      <c r="L5567" s="77">
        <v>0.9</v>
      </c>
      <c r="Q5567" s="106"/>
    </row>
    <row r="5568" spans="1:17" x14ac:dyDescent="0.25">
      <c r="A5568" t="s">
        <v>331</v>
      </c>
      <c r="B5568" s="23">
        <v>2018</v>
      </c>
      <c r="C5568" s="23" t="s">
        <v>1</v>
      </c>
      <c r="D5568" s="23" t="s">
        <v>56</v>
      </c>
      <c r="E5568" s="23" t="s">
        <v>492</v>
      </c>
      <c r="F5568" s="23" t="s">
        <v>358</v>
      </c>
      <c r="G5568" s="23" t="s">
        <v>492</v>
      </c>
      <c r="H5568" s="32" t="s">
        <v>358</v>
      </c>
      <c r="I5568" s="32" t="s">
        <v>55</v>
      </c>
      <c r="J5568" s="135">
        <v>509</v>
      </c>
      <c r="K5568" s="27">
        <v>0.61099999999999999</v>
      </c>
      <c r="L5568" s="77">
        <v>0.9</v>
      </c>
      <c r="Q5568" s="106"/>
    </row>
    <row r="5569" spans="1:17" x14ac:dyDescent="0.25">
      <c r="A5569" t="s">
        <v>331</v>
      </c>
      <c r="B5569" s="23">
        <v>2018</v>
      </c>
      <c r="C5569" s="23" t="s">
        <v>2</v>
      </c>
      <c r="D5569" s="23" t="s">
        <v>57</v>
      </c>
      <c r="E5569" s="23" t="s">
        <v>492</v>
      </c>
      <c r="F5569" s="23" t="s">
        <v>358</v>
      </c>
      <c r="G5569" s="23" t="s">
        <v>492</v>
      </c>
      <c r="H5569" s="32" t="s">
        <v>358</v>
      </c>
      <c r="I5569" s="32" t="s">
        <v>55</v>
      </c>
      <c r="J5569" s="135">
        <v>590</v>
      </c>
      <c r="K5569" s="27">
        <v>0.67796999999999996</v>
      </c>
      <c r="L5569" s="77">
        <v>0.9</v>
      </c>
      <c r="Q5569" s="106"/>
    </row>
    <row r="5570" spans="1:17" x14ac:dyDescent="0.25">
      <c r="A5570" t="s">
        <v>331</v>
      </c>
      <c r="B5570" s="23">
        <v>2018</v>
      </c>
      <c r="C5570" s="23" t="s">
        <v>3</v>
      </c>
      <c r="D5570" s="23" t="s">
        <v>58</v>
      </c>
      <c r="E5570" s="23" t="s">
        <v>492</v>
      </c>
      <c r="F5570" s="23" t="s">
        <v>358</v>
      </c>
      <c r="G5570" s="23" t="s">
        <v>492</v>
      </c>
      <c r="H5570" s="32" t="s">
        <v>358</v>
      </c>
      <c r="I5570" s="32" t="s">
        <v>55</v>
      </c>
      <c r="J5570" s="135">
        <v>495</v>
      </c>
      <c r="K5570" s="27">
        <v>0.74141000000000001</v>
      </c>
      <c r="L5570" s="77">
        <v>0.9</v>
      </c>
      <c r="Q5570" s="106"/>
    </row>
    <row r="5571" spans="1:17" x14ac:dyDescent="0.25">
      <c r="A5571" t="s">
        <v>331</v>
      </c>
      <c r="B5571" s="23">
        <v>2019</v>
      </c>
      <c r="C5571" s="23" t="s">
        <v>0</v>
      </c>
      <c r="D5571" s="23" t="s">
        <v>59</v>
      </c>
      <c r="E5571" s="23" t="s">
        <v>492</v>
      </c>
      <c r="F5571" s="23" t="s">
        <v>358</v>
      </c>
      <c r="G5571" s="23" t="s">
        <v>492</v>
      </c>
      <c r="H5571" s="32" t="s">
        <v>358</v>
      </c>
      <c r="I5571" s="32" t="s">
        <v>55</v>
      </c>
      <c r="J5571" s="135">
        <v>507</v>
      </c>
      <c r="K5571" s="27">
        <v>0.73963999999999996</v>
      </c>
      <c r="L5571" s="77">
        <v>0.9</v>
      </c>
      <c r="Q5571" s="106"/>
    </row>
    <row r="5572" spans="1:17" x14ac:dyDescent="0.25">
      <c r="A5572" t="s">
        <v>331</v>
      </c>
      <c r="B5572" s="23">
        <v>2019</v>
      </c>
      <c r="C5572" s="23" t="s">
        <v>1</v>
      </c>
      <c r="D5572" s="23" t="s">
        <v>60</v>
      </c>
      <c r="E5572" s="23" t="s">
        <v>492</v>
      </c>
      <c r="F5572" s="23" t="s">
        <v>358</v>
      </c>
      <c r="G5572" s="23" t="s">
        <v>492</v>
      </c>
      <c r="H5572" s="32" t="s">
        <v>358</v>
      </c>
      <c r="I5572" s="32" t="s">
        <v>55</v>
      </c>
      <c r="J5572" s="135">
        <v>554</v>
      </c>
      <c r="K5572" s="27">
        <v>0.72924</v>
      </c>
      <c r="L5572" s="77">
        <v>0.9</v>
      </c>
      <c r="Q5572" s="106"/>
    </row>
    <row r="5573" spans="1:17" x14ac:dyDescent="0.25">
      <c r="A5573" t="s">
        <v>331</v>
      </c>
      <c r="B5573" s="23">
        <v>2019</v>
      </c>
      <c r="C5573" s="23" t="s">
        <v>2</v>
      </c>
      <c r="D5573" s="23" t="s">
        <v>61</v>
      </c>
      <c r="E5573" s="23" t="s">
        <v>492</v>
      </c>
      <c r="F5573" s="23" t="s">
        <v>358</v>
      </c>
      <c r="G5573" s="23" t="s">
        <v>492</v>
      </c>
      <c r="H5573" s="32" t="s">
        <v>358</v>
      </c>
      <c r="I5573" s="32" t="s">
        <v>55</v>
      </c>
      <c r="J5573" s="135">
        <v>530</v>
      </c>
      <c r="K5573" s="27">
        <v>0.73773999999999995</v>
      </c>
      <c r="L5573" s="77">
        <v>0.9</v>
      </c>
      <c r="Q5573" s="106"/>
    </row>
    <row r="5574" spans="1:17" x14ac:dyDescent="0.25">
      <c r="A5574" t="s">
        <v>331</v>
      </c>
      <c r="B5574" s="23">
        <v>2019</v>
      </c>
      <c r="C5574" s="23" t="s">
        <v>3</v>
      </c>
      <c r="D5574" s="23" t="s">
        <v>62</v>
      </c>
      <c r="E5574" s="23" t="s">
        <v>492</v>
      </c>
      <c r="F5574" s="23" t="s">
        <v>358</v>
      </c>
      <c r="G5574" s="23" t="s">
        <v>492</v>
      </c>
      <c r="H5574" s="32" t="s">
        <v>358</v>
      </c>
      <c r="I5574" s="32" t="s">
        <v>55</v>
      </c>
      <c r="J5574" s="135">
        <v>518</v>
      </c>
      <c r="K5574" s="27">
        <v>0.86099999999999999</v>
      </c>
      <c r="L5574" s="77">
        <v>0.9</v>
      </c>
      <c r="Q5574" s="106"/>
    </row>
    <row r="5575" spans="1:17" x14ac:dyDescent="0.25">
      <c r="A5575" t="s">
        <v>331</v>
      </c>
      <c r="B5575" s="23">
        <v>2020</v>
      </c>
      <c r="C5575" s="23" t="s">
        <v>0</v>
      </c>
      <c r="D5575" s="23" t="s">
        <v>63</v>
      </c>
      <c r="E5575" s="23" t="s">
        <v>492</v>
      </c>
      <c r="F5575" s="23" t="s">
        <v>358</v>
      </c>
      <c r="G5575" s="23" t="s">
        <v>492</v>
      </c>
      <c r="H5575" s="32" t="s">
        <v>358</v>
      </c>
      <c r="I5575" s="32" t="s">
        <v>55</v>
      </c>
      <c r="J5575" s="135">
        <v>469</v>
      </c>
      <c r="K5575" s="27">
        <v>0.81023000000000001</v>
      </c>
      <c r="L5575" s="77">
        <v>0.9</v>
      </c>
      <c r="Q5575" s="106"/>
    </row>
    <row r="5576" spans="1:17" x14ac:dyDescent="0.25">
      <c r="A5576" t="s">
        <v>331</v>
      </c>
      <c r="B5576" s="23">
        <v>2020</v>
      </c>
      <c r="C5576" s="23" t="s">
        <v>1</v>
      </c>
      <c r="D5576" s="23" t="s">
        <v>64</v>
      </c>
      <c r="E5576" s="23" t="s">
        <v>492</v>
      </c>
      <c r="F5576" s="23" t="s">
        <v>358</v>
      </c>
      <c r="G5576" s="23" t="s">
        <v>492</v>
      </c>
      <c r="H5576" s="32" t="s">
        <v>358</v>
      </c>
      <c r="I5576" s="32" t="s">
        <v>55</v>
      </c>
      <c r="J5576" s="135">
        <v>246</v>
      </c>
      <c r="K5576" s="27">
        <v>0.89431000000000005</v>
      </c>
      <c r="L5576" s="77">
        <v>0.9</v>
      </c>
      <c r="Q5576" s="106"/>
    </row>
    <row r="5577" spans="1:17" x14ac:dyDescent="0.25">
      <c r="A5577" t="s">
        <v>331</v>
      </c>
      <c r="B5577" s="23">
        <v>2020</v>
      </c>
      <c r="C5577" s="23" t="s">
        <v>2</v>
      </c>
      <c r="D5577" s="23" t="s">
        <v>65</v>
      </c>
      <c r="E5577" s="23" t="s">
        <v>492</v>
      </c>
      <c r="F5577" s="23" t="s">
        <v>358</v>
      </c>
      <c r="G5577" s="23" t="s">
        <v>492</v>
      </c>
      <c r="H5577" s="32" t="s">
        <v>358</v>
      </c>
      <c r="I5577" s="32" t="s">
        <v>55</v>
      </c>
      <c r="J5577" s="135">
        <v>401</v>
      </c>
      <c r="K5577" s="27">
        <v>0.87780999999999998</v>
      </c>
      <c r="L5577" s="77">
        <v>0.9</v>
      </c>
      <c r="Q5577" s="106"/>
    </row>
    <row r="5578" spans="1:17" x14ac:dyDescent="0.25">
      <c r="A5578" t="s">
        <v>331</v>
      </c>
      <c r="B5578" s="23">
        <v>2020</v>
      </c>
      <c r="C5578" s="23" t="s">
        <v>3</v>
      </c>
      <c r="D5578" s="23" t="s">
        <v>66</v>
      </c>
      <c r="E5578" s="23" t="s">
        <v>492</v>
      </c>
      <c r="F5578" s="23" t="s">
        <v>358</v>
      </c>
      <c r="G5578" s="23" t="s">
        <v>492</v>
      </c>
      <c r="H5578" s="32" t="s">
        <v>358</v>
      </c>
      <c r="I5578" s="32" t="s">
        <v>55</v>
      </c>
      <c r="J5578" s="135">
        <v>464</v>
      </c>
      <c r="K5578" s="27">
        <v>0.70043</v>
      </c>
      <c r="L5578" s="77">
        <v>0.9</v>
      </c>
      <c r="Q5578" s="106"/>
    </row>
    <row r="5579" spans="1:17" x14ac:dyDescent="0.25">
      <c r="A5579" t="s">
        <v>331</v>
      </c>
      <c r="B5579" s="23">
        <v>2021</v>
      </c>
      <c r="C5579" s="23" t="s">
        <v>0</v>
      </c>
      <c r="D5579" s="23" t="s">
        <v>67</v>
      </c>
      <c r="E5579" s="23" t="s">
        <v>492</v>
      </c>
      <c r="F5579" s="23" t="s">
        <v>358</v>
      </c>
      <c r="G5579" s="23" t="s">
        <v>492</v>
      </c>
      <c r="H5579" s="32" t="s">
        <v>358</v>
      </c>
      <c r="I5579" s="32" t="s">
        <v>55</v>
      </c>
      <c r="J5579" s="135">
        <v>523</v>
      </c>
      <c r="K5579" s="27">
        <v>0.75526000000000004</v>
      </c>
      <c r="L5579" s="77">
        <v>0.9</v>
      </c>
      <c r="Q5579" s="106"/>
    </row>
    <row r="5580" spans="1:17" x14ac:dyDescent="0.25">
      <c r="A5580" t="s">
        <v>331</v>
      </c>
      <c r="B5580" s="23">
        <v>2021</v>
      </c>
      <c r="C5580" s="23" t="s">
        <v>1</v>
      </c>
      <c r="D5580" s="23" t="s">
        <v>68</v>
      </c>
      <c r="E5580" s="23" t="s">
        <v>492</v>
      </c>
      <c r="F5580" s="23" t="s">
        <v>358</v>
      </c>
      <c r="G5580" s="23" t="s">
        <v>492</v>
      </c>
      <c r="H5580" s="32" t="s">
        <v>358</v>
      </c>
      <c r="I5580" s="32" t="s">
        <v>55</v>
      </c>
      <c r="J5580" s="135">
        <v>547</v>
      </c>
      <c r="K5580" s="27">
        <v>0.87934000000000001</v>
      </c>
      <c r="L5580" s="77">
        <v>0.9</v>
      </c>
      <c r="Q5580" s="106"/>
    </row>
    <row r="5581" spans="1:17" x14ac:dyDescent="0.25">
      <c r="A5581" t="s">
        <v>331</v>
      </c>
      <c r="B5581" s="23">
        <v>2021</v>
      </c>
      <c r="C5581" s="23" t="s">
        <v>2</v>
      </c>
      <c r="D5581" s="23" t="s">
        <v>69</v>
      </c>
      <c r="E5581" s="23" t="s">
        <v>492</v>
      </c>
      <c r="F5581" s="23" t="s">
        <v>358</v>
      </c>
      <c r="G5581" s="23" t="s">
        <v>492</v>
      </c>
      <c r="H5581" s="32" t="s">
        <v>358</v>
      </c>
      <c r="I5581" s="32" t="s">
        <v>55</v>
      </c>
      <c r="J5581" s="135">
        <v>476</v>
      </c>
      <c r="K5581" s="27">
        <v>0.81091999999999997</v>
      </c>
      <c r="L5581" s="77">
        <v>0.9</v>
      </c>
      <c r="Q5581" s="106"/>
    </row>
    <row r="5582" spans="1:17" x14ac:dyDescent="0.25">
      <c r="A5582" t="s">
        <v>331</v>
      </c>
      <c r="B5582" s="23">
        <v>2021</v>
      </c>
      <c r="C5582" s="23" t="s">
        <v>3</v>
      </c>
      <c r="D5582" s="23" t="s">
        <v>70</v>
      </c>
      <c r="E5582" s="23" t="s">
        <v>492</v>
      </c>
      <c r="F5582" s="23" t="s">
        <v>358</v>
      </c>
      <c r="G5582" s="23" t="s">
        <v>492</v>
      </c>
      <c r="H5582" s="32" t="s">
        <v>358</v>
      </c>
      <c r="I5582" s="32" t="s">
        <v>55</v>
      </c>
      <c r="J5582" s="135">
        <v>511</v>
      </c>
      <c r="K5582" s="27">
        <v>0.80822000000000005</v>
      </c>
      <c r="L5582" s="77">
        <v>0.9</v>
      </c>
      <c r="Q5582" s="106"/>
    </row>
    <row r="5583" spans="1:17" x14ac:dyDescent="0.25">
      <c r="A5583" t="s">
        <v>331</v>
      </c>
      <c r="B5583" s="23">
        <v>2022</v>
      </c>
      <c r="C5583" s="23" t="s">
        <v>0</v>
      </c>
      <c r="D5583" s="23" t="s">
        <v>71</v>
      </c>
      <c r="E5583" s="23" t="s">
        <v>492</v>
      </c>
      <c r="F5583" s="23" t="s">
        <v>358</v>
      </c>
      <c r="G5583" s="23" t="s">
        <v>492</v>
      </c>
      <c r="H5583" s="32" t="s">
        <v>358</v>
      </c>
      <c r="I5583" s="32" t="s">
        <v>55</v>
      </c>
      <c r="J5583" s="135">
        <v>484</v>
      </c>
      <c r="K5583" s="27">
        <v>0.79752000000000001</v>
      </c>
      <c r="L5583" s="77">
        <v>0.9</v>
      </c>
      <c r="Q5583" s="106"/>
    </row>
    <row r="5584" spans="1:17" x14ac:dyDescent="0.25">
      <c r="A5584" t="s">
        <v>331</v>
      </c>
      <c r="B5584" s="23">
        <v>2022</v>
      </c>
      <c r="C5584" s="23" t="s">
        <v>1</v>
      </c>
      <c r="D5584" s="23" t="s">
        <v>72</v>
      </c>
      <c r="E5584" s="23" t="s">
        <v>492</v>
      </c>
      <c r="F5584" s="23" t="s">
        <v>358</v>
      </c>
      <c r="G5584" s="23" t="s">
        <v>492</v>
      </c>
      <c r="H5584" s="32" t="s">
        <v>358</v>
      </c>
      <c r="I5584" s="32" t="s">
        <v>55</v>
      </c>
      <c r="J5584" s="135">
        <v>544</v>
      </c>
      <c r="K5584" s="27">
        <v>0.72426000000000001</v>
      </c>
      <c r="L5584" s="77">
        <v>0.9</v>
      </c>
      <c r="Q5584" s="106"/>
    </row>
    <row r="5585" spans="1:17" x14ac:dyDescent="0.25">
      <c r="A5585" t="s">
        <v>331</v>
      </c>
      <c r="B5585" s="23">
        <v>2022</v>
      </c>
      <c r="C5585" s="23" t="s">
        <v>2</v>
      </c>
      <c r="D5585" s="23" t="s">
        <v>73</v>
      </c>
      <c r="E5585" s="23" t="s">
        <v>492</v>
      </c>
      <c r="F5585" s="23" t="s">
        <v>358</v>
      </c>
      <c r="G5585" s="23" t="s">
        <v>492</v>
      </c>
      <c r="H5585" s="32" t="s">
        <v>358</v>
      </c>
      <c r="I5585" s="32" t="s">
        <v>55</v>
      </c>
      <c r="J5585" s="135">
        <v>550</v>
      </c>
      <c r="K5585" s="27">
        <v>0.65817999999999999</v>
      </c>
      <c r="L5585" s="77">
        <v>0.9</v>
      </c>
      <c r="Q5585" s="106"/>
    </row>
    <row r="5586" spans="1:17" x14ac:dyDescent="0.25">
      <c r="A5586" t="s">
        <v>331</v>
      </c>
      <c r="B5586" s="23">
        <v>2022</v>
      </c>
      <c r="C5586" s="23" t="s">
        <v>3</v>
      </c>
      <c r="D5586" s="23" t="s">
        <v>493</v>
      </c>
      <c r="E5586" s="23" t="s">
        <v>492</v>
      </c>
      <c r="F5586" s="23" t="s">
        <v>358</v>
      </c>
      <c r="G5586" s="23" t="s">
        <v>492</v>
      </c>
      <c r="H5586" s="32" t="s">
        <v>358</v>
      </c>
      <c r="I5586" s="32" t="s">
        <v>55</v>
      </c>
      <c r="J5586" s="135">
        <v>491</v>
      </c>
      <c r="K5586" s="27">
        <v>0.60080999999999996</v>
      </c>
      <c r="L5586" s="77">
        <v>0.9</v>
      </c>
      <c r="Q5586" s="106"/>
    </row>
    <row r="5587" spans="1:17" x14ac:dyDescent="0.25">
      <c r="A5587" t="s">
        <v>331</v>
      </c>
      <c r="B5587" s="23">
        <v>2023</v>
      </c>
      <c r="C5587" s="23" t="s">
        <v>0</v>
      </c>
      <c r="D5587" s="23" t="s">
        <v>537</v>
      </c>
      <c r="E5587" s="23" t="s">
        <v>492</v>
      </c>
      <c r="F5587" s="23" t="s">
        <v>358</v>
      </c>
      <c r="G5587" s="23" t="s">
        <v>492</v>
      </c>
      <c r="H5587" s="32" t="s">
        <v>358</v>
      </c>
      <c r="I5587" s="32" t="s">
        <v>55</v>
      </c>
      <c r="J5587" s="135">
        <v>541</v>
      </c>
      <c r="K5587" s="27">
        <v>0.75785999999999998</v>
      </c>
      <c r="L5587" s="77">
        <v>0.9</v>
      </c>
      <c r="Q5587" s="106"/>
    </row>
    <row r="5588" spans="1:17" x14ac:dyDescent="0.25">
      <c r="A5588" t="s">
        <v>331</v>
      </c>
      <c r="B5588" s="23">
        <v>2018</v>
      </c>
      <c r="C5588" s="23" t="s">
        <v>0</v>
      </c>
      <c r="D5588" s="23" t="s">
        <v>54</v>
      </c>
      <c r="E5588" s="23" t="s">
        <v>305</v>
      </c>
      <c r="F5588" s="23" t="s">
        <v>306</v>
      </c>
      <c r="G5588" s="23" t="s">
        <v>492</v>
      </c>
      <c r="H5588" s="32" t="s">
        <v>356</v>
      </c>
      <c r="I5588" s="32" t="s">
        <v>55</v>
      </c>
      <c r="J5588" s="135">
        <v>30</v>
      </c>
      <c r="K5588" s="27">
        <v>0.96667000000000003</v>
      </c>
      <c r="L5588" s="77">
        <v>0.9</v>
      </c>
      <c r="Q5588" s="106"/>
    </row>
    <row r="5589" spans="1:17" x14ac:dyDescent="0.25">
      <c r="A5589" t="s">
        <v>331</v>
      </c>
      <c r="B5589" s="23">
        <v>2018</v>
      </c>
      <c r="C5589" s="23" t="s">
        <v>1</v>
      </c>
      <c r="D5589" s="23" t="s">
        <v>56</v>
      </c>
      <c r="E5589" s="23" t="s">
        <v>305</v>
      </c>
      <c r="F5589" s="23" t="s">
        <v>306</v>
      </c>
      <c r="G5589" s="23" t="s">
        <v>492</v>
      </c>
      <c r="H5589" s="32" t="s">
        <v>356</v>
      </c>
      <c r="I5589" s="32" t="s">
        <v>55</v>
      </c>
      <c r="J5589" s="135">
        <v>21</v>
      </c>
      <c r="K5589" s="27">
        <v>1</v>
      </c>
      <c r="L5589" s="77">
        <v>0.9</v>
      </c>
      <c r="Q5589" s="106"/>
    </row>
    <row r="5590" spans="1:17" x14ac:dyDescent="0.25">
      <c r="A5590" t="s">
        <v>331</v>
      </c>
      <c r="B5590" s="23">
        <v>2018</v>
      </c>
      <c r="C5590" s="23" t="s">
        <v>2</v>
      </c>
      <c r="D5590" s="23" t="s">
        <v>57</v>
      </c>
      <c r="E5590" s="23" t="s">
        <v>305</v>
      </c>
      <c r="F5590" s="23" t="s">
        <v>306</v>
      </c>
      <c r="G5590" s="23" t="s">
        <v>492</v>
      </c>
      <c r="H5590" s="32" t="s">
        <v>356</v>
      </c>
      <c r="I5590" s="32" t="s">
        <v>55</v>
      </c>
      <c r="J5590" s="135">
        <v>33</v>
      </c>
      <c r="K5590" s="27">
        <v>0.96970000000000001</v>
      </c>
      <c r="L5590" s="77">
        <v>0.9</v>
      </c>
      <c r="Q5590" s="106"/>
    </row>
    <row r="5591" spans="1:17" x14ac:dyDescent="0.25">
      <c r="A5591" t="s">
        <v>331</v>
      </c>
      <c r="B5591" s="23">
        <v>2018</v>
      </c>
      <c r="C5591" s="23" t="s">
        <v>3</v>
      </c>
      <c r="D5591" s="23" t="s">
        <v>58</v>
      </c>
      <c r="E5591" s="23" t="s">
        <v>305</v>
      </c>
      <c r="F5591" s="23" t="s">
        <v>306</v>
      </c>
      <c r="G5591" s="23" t="s">
        <v>492</v>
      </c>
      <c r="H5591" s="32" t="s">
        <v>356</v>
      </c>
      <c r="I5591" s="32" t="s">
        <v>55</v>
      </c>
      <c r="J5591" s="135">
        <v>20</v>
      </c>
      <c r="K5591" s="27">
        <v>0.95</v>
      </c>
      <c r="L5591" s="77">
        <v>0.9</v>
      </c>
      <c r="Q5591" s="106"/>
    </row>
    <row r="5592" spans="1:17" x14ac:dyDescent="0.25">
      <c r="A5592" t="s">
        <v>331</v>
      </c>
      <c r="B5592" s="23">
        <v>2019</v>
      </c>
      <c r="C5592" s="23" t="s">
        <v>0</v>
      </c>
      <c r="D5592" s="23" t="s">
        <v>59</v>
      </c>
      <c r="E5592" s="23" t="s">
        <v>305</v>
      </c>
      <c r="F5592" s="23" t="s">
        <v>306</v>
      </c>
      <c r="G5592" s="23" t="s">
        <v>492</v>
      </c>
      <c r="H5592" s="32" t="s">
        <v>356</v>
      </c>
      <c r="I5592" s="32" t="s">
        <v>55</v>
      </c>
      <c r="J5592" s="135">
        <v>13</v>
      </c>
      <c r="K5592" s="27">
        <v>0.92308000000000001</v>
      </c>
      <c r="L5592" s="77">
        <v>0.9</v>
      </c>
      <c r="Q5592" s="106"/>
    </row>
    <row r="5593" spans="1:17" x14ac:dyDescent="0.25">
      <c r="A5593" t="s">
        <v>331</v>
      </c>
      <c r="B5593" s="23">
        <v>2019</v>
      </c>
      <c r="C5593" s="23" t="s">
        <v>1</v>
      </c>
      <c r="D5593" s="23" t="s">
        <v>60</v>
      </c>
      <c r="E5593" s="23" t="s">
        <v>305</v>
      </c>
      <c r="F5593" s="23" t="s">
        <v>306</v>
      </c>
      <c r="G5593" s="23" t="s">
        <v>492</v>
      </c>
      <c r="H5593" s="32" t="s">
        <v>356</v>
      </c>
      <c r="I5593" s="32" t="s">
        <v>55</v>
      </c>
      <c r="J5593" s="135">
        <v>32</v>
      </c>
      <c r="K5593" s="27">
        <v>0.96875</v>
      </c>
      <c r="L5593" s="77">
        <v>0.9</v>
      </c>
      <c r="Q5593" s="106"/>
    </row>
    <row r="5594" spans="1:17" x14ac:dyDescent="0.25">
      <c r="A5594" t="s">
        <v>331</v>
      </c>
      <c r="B5594" s="23">
        <v>2019</v>
      </c>
      <c r="C5594" s="23" t="s">
        <v>2</v>
      </c>
      <c r="D5594" s="23" t="s">
        <v>61</v>
      </c>
      <c r="E5594" s="23" t="s">
        <v>305</v>
      </c>
      <c r="F5594" s="23" t="s">
        <v>306</v>
      </c>
      <c r="G5594" s="23" t="s">
        <v>492</v>
      </c>
      <c r="H5594" s="32" t="s">
        <v>356</v>
      </c>
      <c r="I5594" s="32" t="s">
        <v>55</v>
      </c>
      <c r="J5594" s="135">
        <v>27</v>
      </c>
      <c r="K5594" s="27">
        <v>0.88888999999999996</v>
      </c>
      <c r="L5594" s="77">
        <v>0.9</v>
      </c>
      <c r="Q5594" s="106"/>
    </row>
    <row r="5595" spans="1:17" x14ac:dyDescent="0.25">
      <c r="A5595" t="s">
        <v>331</v>
      </c>
      <c r="B5595" s="23">
        <v>2019</v>
      </c>
      <c r="C5595" s="23" t="s">
        <v>3</v>
      </c>
      <c r="D5595" s="23" t="s">
        <v>62</v>
      </c>
      <c r="E5595" s="23" t="s">
        <v>305</v>
      </c>
      <c r="F5595" s="23" t="s">
        <v>306</v>
      </c>
      <c r="G5595" s="23" t="s">
        <v>492</v>
      </c>
      <c r="H5595" s="32" t="s">
        <v>356</v>
      </c>
      <c r="I5595" s="32" t="s">
        <v>55</v>
      </c>
      <c r="J5595" s="135">
        <v>34</v>
      </c>
      <c r="K5595" s="27">
        <v>0.91176000000000001</v>
      </c>
      <c r="L5595" s="77">
        <v>0.9</v>
      </c>
      <c r="Q5595" s="106"/>
    </row>
    <row r="5596" spans="1:17" x14ac:dyDescent="0.25">
      <c r="A5596" t="s">
        <v>331</v>
      </c>
      <c r="B5596" s="23">
        <v>2020</v>
      </c>
      <c r="C5596" s="23" t="s">
        <v>0</v>
      </c>
      <c r="D5596" s="23" t="s">
        <v>63</v>
      </c>
      <c r="E5596" s="23" t="s">
        <v>305</v>
      </c>
      <c r="F5596" s="23" t="s">
        <v>306</v>
      </c>
      <c r="G5596" s="23" t="s">
        <v>492</v>
      </c>
      <c r="H5596" s="32" t="s">
        <v>356</v>
      </c>
      <c r="I5596" s="32" t="s">
        <v>55</v>
      </c>
      <c r="J5596" s="135">
        <v>23</v>
      </c>
      <c r="K5596" s="27">
        <v>0.91303999999999996</v>
      </c>
      <c r="L5596" s="77">
        <v>0.9</v>
      </c>
      <c r="Q5596" s="106"/>
    </row>
    <row r="5597" spans="1:17" x14ac:dyDescent="0.25">
      <c r="A5597" t="s">
        <v>331</v>
      </c>
      <c r="B5597" s="23">
        <v>2020</v>
      </c>
      <c r="C5597" s="23" t="s">
        <v>1</v>
      </c>
      <c r="D5597" s="23" t="s">
        <v>64</v>
      </c>
      <c r="E5597" s="23" t="s">
        <v>305</v>
      </c>
      <c r="F5597" s="23" t="s">
        <v>306</v>
      </c>
      <c r="G5597" s="23" t="s">
        <v>492</v>
      </c>
      <c r="H5597" s="32" t="s">
        <v>356</v>
      </c>
      <c r="I5597" s="32" t="s">
        <v>55</v>
      </c>
      <c r="J5597" s="135">
        <v>14</v>
      </c>
      <c r="K5597" s="27">
        <v>1</v>
      </c>
      <c r="L5597" s="77">
        <v>0.9</v>
      </c>
      <c r="Q5597" s="106"/>
    </row>
    <row r="5598" spans="1:17" x14ac:dyDescent="0.25">
      <c r="A5598" t="s">
        <v>331</v>
      </c>
      <c r="B5598" s="23">
        <v>2020</v>
      </c>
      <c r="C5598" s="23" t="s">
        <v>2</v>
      </c>
      <c r="D5598" s="23" t="s">
        <v>65</v>
      </c>
      <c r="E5598" s="23" t="s">
        <v>305</v>
      </c>
      <c r="F5598" s="23" t="s">
        <v>306</v>
      </c>
      <c r="G5598" s="23" t="s">
        <v>492</v>
      </c>
      <c r="H5598" s="32" t="s">
        <v>356</v>
      </c>
      <c r="I5598" s="32" t="s">
        <v>55</v>
      </c>
      <c r="J5598" s="135">
        <v>17</v>
      </c>
      <c r="K5598" s="27">
        <v>0.88234999999999997</v>
      </c>
      <c r="L5598" s="77">
        <v>0.9</v>
      </c>
      <c r="Q5598" s="106"/>
    </row>
    <row r="5599" spans="1:17" x14ac:dyDescent="0.25">
      <c r="A5599" t="s">
        <v>331</v>
      </c>
      <c r="B5599" s="23">
        <v>2020</v>
      </c>
      <c r="C5599" s="23" t="s">
        <v>3</v>
      </c>
      <c r="D5599" s="23" t="s">
        <v>66</v>
      </c>
      <c r="E5599" s="23" t="s">
        <v>305</v>
      </c>
      <c r="F5599" s="23" t="s">
        <v>306</v>
      </c>
      <c r="G5599" s="23" t="s">
        <v>492</v>
      </c>
      <c r="H5599" s="32" t="s">
        <v>356</v>
      </c>
      <c r="I5599" s="32" t="s">
        <v>55</v>
      </c>
      <c r="J5599" s="135">
        <v>27</v>
      </c>
      <c r="K5599" s="27">
        <v>0.85185</v>
      </c>
      <c r="L5599" s="77">
        <v>0.9</v>
      </c>
      <c r="Q5599" s="106"/>
    </row>
    <row r="5600" spans="1:17" x14ac:dyDescent="0.25">
      <c r="A5600" t="s">
        <v>331</v>
      </c>
      <c r="B5600" s="23">
        <v>2021</v>
      </c>
      <c r="C5600" s="23" t="s">
        <v>0</v>
      </c>
      <c r="D5600" s="23" t="s">
        <v>67</v>
      </c>
      <c r="E5600" s="23" t="s">
        <v>305</v>
      </c>
      <c r="F5600" s="23" t="s">
        <v>306</v>
      </c>
      <c r="G5600" s="23" t="s">
        <v>492</v>
      </c>
      <c r="H5600" s="32" t="s">
        <v>356</v>
      </c>
      <c r="I5600" s="32" t="s">
        <v>55</v>
      </c>
      <c r="J5600" s="135">
        <v>18</v>
      </c>
      <c r="K5600" s="27">
        <v>0.94443999999999995</v>
      </c>
      <c r="L5600" s="77">
        <v>0.9</v>
      </c>
      <c r="Q5600" s="106"/>
    </row>
    <row r="5601" spans="1:17" x14ac:dyDescent="0.25">
      <c r="A5601" t="s">
        <v>331</v>
      </c>
      <c r="B5601" s="23">
        <v>2021</v>
      </c>
      <c r="C5601" s="23" t="s">
        <v>1</v>
      </c>
      <c r="D5601" s="23" t="s">
        <v>68</v>
      </c>
      <c r="E5601" s="23" t="s">
        <v>305</v>
      </c>
      <c r="F5601" s="23" t="s">
        <v>306</v>
      </c>
      <c r="G5601" s="23" t="s">
        <v>492</v>
      </c>
      <c r="H5601" s="32" t="s">
        <v>356</v>
      </c>
      <c r="I5601" s="32" t="s">
        <v>55</v>
      </c>
      <c r="J5601" s="135">
        <v>28</v>
      </c>
      <c r="K5601" s="27">
        <v>0.96428999999999998</v>
      </c>
      <c r="L5601" s="77">
        <v>0.9</v>
      </c>
      <c r="Q5601" s="106"/>
    </row>
    <row r="5602" spans="1:17" x14ac:dyDescent="0.25">
      <c r="A5602" t="s">
        <v>331</v>
      </c>
      <c r="B5602" s="23">
        <v>2021</v>
      </c>
      <c r="C5602" s="23" t="s">
        <v>2</v>
      </c>
      <c r="D5602" s="23" t="s">
        <v>69</v>
      </c>
      <c r="E5602" s="23" t="s">
        <v>305</v>
      </c>
      <c r="F5602" s="23" t="s">
        <v>306</v>
      </c>
      <c r="G5602" s="23" t="s">
        <v>492</v>
      </c>
      <c r="H5602" s="32" t="s">
        <v>356</v>
      </c>
      <c r="I5602" s="32" t="s">
        <v>55</v>
      </c>
      <c r="J5602" s="135">
        <v>23</v>
      </c>
      <c r="K5602" s="27">
        <v>1</v>
      </c>
      <c r="L5602" s="77">
        <v>0.9</v>
      </c>
      <c r="Q5602" s="106"/>
    </row>
    <row r="5603" spans="1:17" x14ac:dyDescent="0.25">
      <c r="A5603" t="s">
        <v>331</v>
      </c>
      <c r="B5603" s="23">
        <v>2021</v>
      </c>
      <c r="C5603" s="23" t="s">
        <v>3</v>
      </c>
      <c r="D5603" s="23" t="s">
        <v>70</v>
      </c>
      <c r="E5603" s="23" t="s">
        <v>305</v>
      </c>
      <c r="F5603" s="23" t="s">
        <v>306</v>
      </c>
      <c r="G5603" s="23" t="s">
        <v>492</v>
      </c>
      <c r="H5603" s="32" t="s">
        <v>356</v>
      </c>
      <c r="I5603" s="32" t="s">
        <v>55</v>
      </c>
      <c r="J5603" s="135">
        <v>25</v>
      </c>
      <c r="K5603" s="27">
        <v>0.96</v>
      </c>
      <c r="L5603" s="77">
        <v>0.9</v>
      </c>
      <c r="Q5603" s="106"/>
    </row>
    <row r="5604" spans="1:17" x14ac:dyDescent="0.25">
      <c r="A5604" t="s">
        <v>331</v>
      </c>
      <c r="B5604" s="23">
        <v>2022</v>
      </c>
      <c r="C5604" s="23" t="s">
        <v>0</v>
      </c>
      <c r="D5604" s="23" t="s">
        <v>71</v>
      </c>
      <c r="E5604" s="23" t="s">
        <v>305</v>
      </c>
      <c r="F5604" s="23" t="s">
        <v>306</v>
      </c>
      <c r="G5604" s="23" t="s">
        <v>492</v>
      </c>
      <c r="H5604" s="32" t="s">
        <v>356</v>
      </c>
      <c r="I5604" s="32" t="s">
        <v>55</v>
      </c>
      <c r="J5604" s="135">
        <v>22</v>
      </c>
      <c r="K5604" s="27">
        <v>1</v>
      </c>
      <c r="L5604" s="77">
        <v>0.9</v>
      </c>
      <c r="Q5604" s="106"/>
    </row>
    <row r="5605" spans="1:17" x14ac:dyDescent="0.25">
      <c r="A5605" t="s">
        <v>331</v>
      </c>
      <c r="B5605" s="23">
        <v>2022</v>
      </c>
      <c r="C5605" s="23" t="s">
        <v>1</v>
      </c>
      <c r="D5605" s="23" t="s">
        <v>72</v>
      </c>
      <c r="E5605" s="23" t="s">
        <v>305</v>
      </c>
      <c r="F5605" s="23" t="s">
        <v>306</v>
      </c>
      <c r="G5605" s="23" t="s">
        <v>492</v>
      </c>
      <c r="H5605" s="32" t="s">
        <v>356</v>
      </c>
      <c r="I5605" s="32" t="s">
        <v>55</v>
      </c>
      <c r="J5605" s="135">
        <v>30</v>
      </c>
      <c r="K5605" s="27">
        <v>0.83333000000000002</v>
      </c>
      <c r="L5605" s="77">
        <v>0.9</v>
      </c>
      <c r="Q5605" s="106"/>
    </row>
    <row r="5606" spans="1:17" x14ac:dyDescent="0.25">
      <c r="A5606" t="s">
        <v>331</v>
      </c>
      <c r="B5606" s="23">
        <v>2022</v>
      </c>
      <c r="C5606" s="23" t="s">
        <v>2</v>
      </c>
      <c r="D5606" s="23" t="s">
        <v>73</v>
      </c>
      <c r="E5606" s="23" t="s">
        <v>305</v>
      </c>
      <c r="F5606" s="23" t="s">
        <v>306</v>
      </c>
      <c r="G5606" s="23" t="s">
        <v>492</v>
      </c>
      <c r="H5606" s="32" t="s">
        <v>356</v>
      </c>
      <c r="I5606" s="32" t="s">
        <v>55</v>
      </c>
      <c r="J5606" s="135">
        <v>26</v>
      </c>
      <c r="K5606" s="27">
        <v>0.88461999999999996</v>
      </c>
      <c r="L5606" s="77">
        <v>0.9</v>
      </c>
      <c r="Q5606" s="106"/>
    </row>
    <row r="5607" spans="1:17" x14ac:dyDescent="0.25">
      <c r="A5607" t="s">
        <v>331</v>
      </c>
      <c r="B5607" s="23">
        <v>2022</v>
      </c>
      <c r="C5607" s="23" t="s">
        <v>3</v>
      </c>
      <c r="D5607" s="23" t="s">
        <v>493</v>
      </c>
      <c r="E5607" s="23" t="s">
        <v>305</v>
      </c>
      <c r="F5607" s="23" t="s">
        <v>306</v>
      </c>
      <c r="G5607" s="23" t="s">
        <v>492</v>
      </c>
      <c r="H5607" s="32" t="s">
        <v>356</v>
      </c>
      <c r="I5607" s="32" t="s">
        <v>55</v>
      </c>
      <c r="J5607" s="135">
        <v>22</v>
      </c>
      <c r="K5607" s="27">
        <v>0.95455000000000001</v>
      </c>
      <c r="L5607" s="77">
        <v>0.9</v>
      </c>
      <c r="Q5607" s="106"/>
    </row>
    <row r="5608" spans="1:17" x14ac:dyDescent="0.25">
      <c r="A5608" t="s">
        <v>331</v>
      </c>
      <c r="B5608" s="23">
        <v>2023</v>
      </c>
      <c r="C5608" s="23" t="s">
        <v>0</v>
      </c>
      <c r="D5608" s="23" t="s">
        <v>537</v>
      </c>
      <c r="E5608" s="23" t="s">
        <v>305</v>
      </c>
      <c r="F5608" s="23" t="s">
        <v>306</v>
      </c>
      <c r="G5608" s="23" t="s">
        <v>492</v>
      </c>
      <c r="H5608" s="32" t="s">
        <v>356</v>
      </c>
      <c r="I5608" s="32" t="s">
        <v>55</v>
      </c>
      <c r="J5608" s="135">
        <v>23</v>
      </c>
      <c r="K5608" s="27">
        <v>1</v>
      </c>
      <c r="L5608" s="77">
        <v>0.9</v>
      </c>
      <c r="Q5608" s="106"/>
    </row>
    <row r="5609" spans="1:17" x14ac:dyDescent="0.25">
      <c r="A5609" t="s">
        <v>331</v>
      </c>
      <c r="B5609" s="23">
        <v>2018</v>
      </c>
      <c r="C5609" s="23" t="s">
        <v>0</v>
      </c>
      <c r="D5609" s="23" t="s">
        <v>54</v>
      </c>
      <c r="E5609" s="23" t="s">
        <v>307</v>
      </c>
      <c r="F5609" s="23" t="s">
        <v>308</v>
      </c>
      <c r="G5609" s="23" t="s">
        <v>492</v>
      </c>
      <c r="H5609" s="32" t="s">
        <v>361</v>
      </c>
      <c r="I5609" s="32" t="s">
        <v>55</v>
      </c>
      <c r="J5609" s="135">
        <v>59</v>
      </c>
      <c r="K5609" s="27">
        <v>1</v>
      </c>
      <c r="L5609" s="77">
        <v>0.9</v>
      </c>
      <c r="Q5609" s="106"/>
    </row>
    <row r="5610" spans="1:17" x14ac:dyDescent="0.25">
      <c r="A5610" t="s">
        <v>331</v>
      </c>
      <c r="B5610" s="23">
        <v>2018</v>
      </c>
      <c r="C5610" s="23" t="s">
        <v>1</v>
      </c>
      <c r="D5610" s="23" t="s">
        <v>56</v>
      </c>
      <c r="E5610" s="23" t="s">
        <v>307</v>
      </c>
      <c r="F5610" s="23" t="s">
        <v>308</v>
      </c>
      <c r="G5610" s="23" t="s">
        <v>492</v>
      </c>
      <c r="H5610" s="32" t="s">
        <v>361</v>
      </c>
      <c r="I5610" s="32" t="s">
        <v>55</v>
      </c>
      <c r="J5610" s="135">
        <v>85</v>
      </c>
      <c r="K5610" s="27">
        <v>1</v>
      </c>
      <c r="L5610" s="77">
        <v>0.9</v>
      </c>
      <c r="Q5610" s="106"/>
    </row>
    <row r="5611" spans="1:17" x14ac:dyDescent="0.25">
      <c r="A5611" t="s">
        <v>331</v>
      </c>
      <c r="B5611" s="23">
        <v>2018</v>
      </c>
      <c r="C5611" s="23" t="s">
        <v>2</v>
      </c>
      <c r="D5611" s="23" t="s">
        <v>57</v>
      </c>
      <c r="E5611" s="23" t="s">
        <v>307</v>
      </c>
      <c r="F5611" s="23" t="s">
        <v>308</v>
      </c>
      <c r="G5611" s="23" t="s">
        <v>492</v>
      </c>
      <c r="H5611" s="32" t="s">
        <v>361</v>
      </c>
      <c r="I5611" s="32" t="s">
        <v>55</v>
      </c>
      <c r="J5611" s="135">
        <v>111</v>
      </c>
      <c r="K5611" s="27">
        <v>1</v>
      </c>
      <c r="L5611" s="77">
        <v>0.9</v>
      </c>
      <c r="Q5611" s="106"/>
    </row>
    <row r="5612" spans="1:17" x14ac:dyDescent="0.25">
      <c r="A5612" t="s">
        <v>331</v>
      </c>
      <c r="B5612" s="23">
        <v>2018</v>
      </c>
      <c r="C5612" s="23" t="s">
        <v>3</v>
      </c>
      <c r="D5612" s="23" t="s">
        <v>58</v>
      </c>
      <c r="E5612" s="23" t="s">
        <v>307</v>
      </c>
      <c r="F5612" s="23" t="s">
        <v>308</v>
      </c>
      <c r="G5612" s="23" t="s">
        <v>492</v>
      </c>
      <c r="H5612" s="32" t="s">
        <v>361</v>
      </c>
      <c r="I5612" s="32" t="s">
        <v>55</v>
      </c>
      <c r="J5612" s="135">
        <v>103</v>
      </c>
      <c r="K5612" s="27">
        <v>1</v>
      </c>
      <c r="L5612" s="77">
        <v>0.9</v>
      </c>
      <c r="Q5612" s="106"/>
    </row>
    <row r="5613" spans="1:17" x14ac:dyDescent="0.25">
      <c r="A5613" t="s">
        <v>331</v>
      </c>
      <c r="B5613" s="23">
        <v>2019</v>
      </c>
      <c r="C5613" s="23" t="s">
        <v>0</v>
      </c>
      <c r="D5613" s="23" t="s">
        <v>59</v>
      </c>
      <c r="E5613" s="23" t="s">
        <v>307</v>
      </c>
      <c r="F5613" s="23" t="s">
        <v>308</v>
      </c>
      <c r="G5613" s="23" t="s">
        <v>492</v>
      </c>
      <c r="H5613" s="32" t="s">
        <v>361</v>
      </c>
      <c r="I5613" s="32" t="s">
        <v>55</v>
      </c>
      <c r="J5613" s="135">
        <v>90</v>
      </c>
      <c r="K5613" s="27">
        <v>1</v>
      </c>
      <c r="L5613" s="77">
        <v>0.9</v>
      </c>
      <c r="Q5613" s="106"/>
    </row>
    <row r="5614" spans="1:17" x14ac:dyDescent="0.25">
      <c r="A5614" t="s">
        <v>331</v>
      </c>
      <c r="B5614" s="23">
        <v>2019</v>
      </c>
      <c r="C5614" s="23" t="s">
        <v>1</v>
      </c>
      <c r="D5614" s="23" t="s">
        <v>60</v>
      </c>
      <c r="E5614" s="23" t="s">
        <v>307</v>
      </c>
      <c r="F5614" s="23" t="s">
        <v>308</v>
      </c>
      <c r="G5614" s="23" t="s">
        <v>492</v>
      </c>
      <c r="H5614" s="32" t="s">
        <v>361</v>
      </c>
      <c r="I5614" s="32" t="s">
        <v>55</v>
      </c>
      <c r="J5614" s="135">
        <v>93</v>
      </c>
      <c r="K5614" s="27">
        <v>0.98924999999999996</v>
      </c>
      <c r="L5614" s="77">
        <v>0.9</v>
      </c>
      <c r="Q5614" s="106"/>
    </row>
    <row r="5615" spans="1:17" x14ac:dyDescent="0.25">
      <c r="A5615" t="s">
        <v>331</v>
      </c>
      <c r="B5615" s="23">
        <v>2019</v>
      </c>
      <c r="C5615" s="23" t="s">
        <v>2</v>
      </c>
      <c r="D5615" s="23" t="s">
        <v>61</v>
      </c>
      <c r="E5615" s="23" t="s">
        <v>307</v>
      </c>
      <c r="F5615" s="23" t="s">
        <v>308</v>
      </c>
      <c r="G5615" s="23" t="s">
        <v>492</v>
      </c>
      <c r="H5615" s="32" t="s">
        <v>361</v>
      </c>
      <c r="I5615" s="32" t="s">
        <v>55</v>
      </c>
      <c r="J5615" s="135">
        <v>83</v>
      </c>
      <c r="K5615" s="27">
        <v>1</v>
      </c>
      <c r="L5615" s="77">
        <v>0.9</v>
      </c>
      <c r="Q5615" s="106"/>
    </row>
    <row r="5616" spans="1:17" x14ac:dyDescent="0.25">
      <c r="A5616" t="s">
        <v>331</v>
      </c>
      <c r="B5616" s="23">
        <v>2019</v>
      </c>
      <c r="C5616" s="23" t="s">
        <v>3</v>
      </c>
      <c r="D5616" s="23" t="s">
        <v>62</v>
      </c>
      <c r="E5616" s="23" t="s">
        <v>307</v>
      </c>
      <c r="F5616" s="23" t="s">
        <v>308</v>
      </c>
      <c r="G5616" s="23" t="s">
        <v>492</v>
      </c>
      <c r="H5616" s="32" t="s">
        <v>361</v>
      </c>
      <c r="I5616" s="32" t="s">
        <v>55</v>
      </c>
      <c r="J5616" s="135">
        <v>91</v>
      </c>
      <c r="K5616" s="27">
        <v>1</v>
      </c>
      <c r="L5616" s="77">
        <v>0.9</v>
      </c>
      <c r="Q5616" s="106"/>
    </row>
    <row r="5617" spans="1:17" x14ac:dyDescent="0.25">
      <c r="A5617" t="s">
        <v>331</v>
      </c>
      <c r="B5617" s="23">
        <v>2020</v>
      </c>
      <c r="C5617" s="23" t="s">
        <v>0</v>
      </c>
      <c r="D5617" s="23" t="s">
        <v>63</v>
      </c>
      <c r="E5617" s="23" t="s">
        <v>307</v>
      </c>
      <c r="F5617" s="23" t="s">
        <v>308</v>
      </c>
      <c r="G5617" s="23" t="s">
        <v>492</v>
      </c>
      <c r="H5617" s="32" t="s">
        <v>361</v>
      </c>
      <c r="I5617" s="32" t="s">
        <v>55</v>
      </c>
      <c r="J5617" s="135">
        <v>92</v>
      </c>
      <c r="K5617" s="27">
        <v>1</v>
      </c>
      <c r="L5617" s="77">
        <v>0.9</v>
      </c>
      <c r="Q5617" s="106"/>
    </row>
    <row r="5618" spans="1:17" x14ac:dyDescent="0.25">
      <c r="A5618" t="s">
        <v>331</v>
      </c>
      <c r="B5618" s="23">
        <v>2020</v>
      </c>
      <c r="C5618" s="23" t="s">
        <v>1</v>
      </c>
      <c r="D5618" s="23" t="s">
        <v>64</v>
      </c>
      <c r="E5618" s="23" t="s">
        <v>307</v>
      </c>
      <c r="F5618" s="23" t="s">
        <v>308</v>
      </c>
      <c r="G5618" s="23" t="s">
        <v>492</v>
      </c>
      <c r="H5618" s="32" t="s">
        <v>361</v>
      </c>
      <c r="I5618" s="32" t="s">
        <v>55</v>
      </c>
      <c r="J5618" s="135">
        <v>58</v>
      </c>
      <c r="K5618" s="27">
        <v>0.98275999999999997</v>
      </c>
      <c r="L5618" s="77">
        <v>0.9</v>
      </c>
      <c r="Q5618" s="106"/>
    </row>
    <row r="5619" spans="1:17" x14ac:dyDescent="0.25">
      <c r="A5619" t="s">
        <v>331</v>
      </c>
      <c r="B5619" s="23">
        <v>2020</v>
      </c>
      <c r="C5619" s="23" t="s">
        <v>2</v>
      </c>
      <c r="D5619" s="23" t="s">
        <v>65</v>
      </c>
      <c r="E5619" s="23" t="s">
        <v>307</v>
      </c>
      <c r="F5619" s="23" t="s">
        <v>308</v>
      </c>
      <c r="G5619" s="23" t="s">
        <v>492</v>
      </c>
      <c r="H5619" s="32" t="s">
        <v>361</v>
      </c>
      <c r="I5619" s="32" t="s">
        <v>55</v>
      </c>
      <c r="J5619" s="135">
        <v>56</v>
      </c>
      <c r="K5619" s="27">
        <v>0.98214000000000001</v>
      </c>
      <c r="L5619" s="77">
        <v>0.9</v>
      </c>
      <c r="Q5619" s="106"/>
    </row>
    <row r="5620" spans="1:17" x14ac:dyDescent="0.25">
      <c r="A5620" t="s">
        <v>331</v>
      </c>
      <c r="B5620" s="23">
        <v>2020</v>
      </c>
      <c r="C5620" s="23" t="s">
        <v>3</v>
      </c>
      <c r="D5620" s="23" t="s">
        <v>66</v>
      </c>
      <c r="E5620" s="23" t="s">
        <v>307</v>
      </c>
      <c r="F5620" s="23" t="s">
        <v>308</v>
      </c>
      <c r="G5620" s="23" t="s">
        <v>492</v>
      </c>
      <c r="H5620" s="32" t="s">
        <v>361</v>
      </c>
      <c r="I5620" s="32" t="s">
        <v>55</v>
      </c>
      <c r="J5620" s="135">
        <v>98</v>
      </c>
      <c r="K5620" s="27">
        <v>0.96938999999999997</v>
      </c>
      <c r="L5620" s="77">
        <v>0.9</v>
      </c>
      <c r="Q5620" s="106"/>
    </row>
    <row r="5621" spans="1:17" x14ac:dyDescent="0.25">
      <c r="A5621" t="s">
        <v>331</v>
      </c>
      <c r="B5621" s="23">
        <v>2021</v>
      </c>
      <c r="C5621" s="23" t="s">
        <v>0</v>
      </c>
      <c r="D5621" s="23" t="s">
        <v>67</v>
      </c>
      <c r="E5621" s="23" t="s">
        <v>307</v>
      </c>
      <c r="F5621" s="23" t="s">
        <v>308</v>
      </c>
      <c r="G5621" s="23" t="s">
        <v>492</v>
      </c>
      <c r="H5621" s="32" t="s">
        <v>361</v>
      </c>
      <c r="I5621" s="32" t="s">
        <v>55</v>
      </c>
      <c r="J5621" s="135">
        <v>102</v>
      </c>
      <c r="K5621" s="27">
        <v>1</v>
      </c>
      <c r="L5621" s="77">
        <v>0.9</v>
      </c>
      <c r="Q5621" s="106"/>
    </row>
    <row r="5622" spans="1:17" x14ac:dyDescent="0.25">
      <c r="A5622" t="s">
        <v>331</v>
      </c>
      <c r="B5622" s="23">
        <v>2021</v>
      </c>
      <c r="C5622" s="23" t="s">
        <v>1</v>
      </c>
      <c r="D5622" s="23" t="s">
        <v>68</v>
      </c>
      <c r="E5622" s="23" t="s">
        <v>307</v>
      </c>
      <c r="F5622" s="23" t="s">
        <v>308</v>
      </c>
      <c r="G5622" s="23" t="s">
        <v>492</v>
      </c>
      <c r="H5622" s="32" t="s">
        <v>361</v>
      </c>
      <c r="I5622" s="32" t="s">
        <v>55</v>
      </c>
      <c r="J5622" s="135">
        <v>73</v>
      </c>
      <c r="K5622" s="27">
        <v>0.97260000000000002</v>
      </c>
      <c r="L5622" s="77">
        <v>0.9</v>
      </c>
      <c r="Q5622" s="106"/>
    </row>
    <row r="5623" spans="1:17" x14ac:dyDescent="0.25">
      <c r="A5623" t="s">
        <v>331</v>
      </c>
      <c r="B5623" s="23">
        <v>2021</v>
      </c>
      <c r="C5623" s="23" t="s">
        <v>2</v>
      </c>
      <c r="D5623" s="23" t="s">
        <v>69</v>
      </c>
      <c r="E5623" s="23" t="s">
        <v>307</v>
      </c>
      <c r="F5623" s="23" t="s">
        <v>308</v>
      </c>
      <c r="G5623" s="23" t="s">
        <v>492</v>
      </c>
      <c r="H5623" s="32" t="s">
        <v>361</v>
      </c>
      <c r="I5623" s="32" t="s">
        <v>55</v>
      </c>
      <c r="J5623" s="135">
        <v>86</v>
      </c>
      <c r="K5623" s="27">
        <v>1</v>
      </c>
      <c r="L5623" s="77">
        <v>0.9</v>
      </c>
      <c r="Q5623" s="106"/>
    </row>
    <row r="5624" spans="1:17" x14ac:dyDescent="0.25">
      <c r="A5624" t="s">
        <v>331</v>
      </c>
      <c r="B5624" s="23">
        <v>2021</v>
      </c>
      <c r="C5624" s="23" t="s">
        <v>3</v>
      </c>
      <c r="D5624" s="23" t="s">
        <v>70</v>
      </c>
      <c r="E5624" s="23" t="s">
        <v>307</v>
      </c>
      <c r="F5624" s="23" t="s">
        <v>308</v>
      </c>
      <c r="G5624" s="23" t="s">
        <v>492</v>
      </c>
      <c r="H5624" s="32" t="s">
        <v>361</v>
      </c>
      <c r="I5624" s="32" t="s">
        <v>55</v>
      </c>
      <c r="J5624" s="135">
        <v>81</v>
      </c>
      <c r="K5624" s="27">
        <v>0.98765000000000003</v>
      </c>
      <c r="L5624" s="77">
        <v>0.9</v>
      </c>
      <c r="Q5624" s="106"/>
    </row>
    <row r="5625" spans="1:17" x14ac:dyDescent="0.25">
      <c r="A5625" t="s">
        <v>331</v>
      </c>
      <c r="B5625" s="23">
        <v>2022</v>
      </c>
      <c r="C5625" s="23" t="s">
        <v>0</v>
      </c>
      <c r="D5625" s="23" t="s">
        <v>71</v>
      </c>
      <c r="E5625" s="23" t="s">
        <v>307</v>
      </c>
      <c r="F5625" s="23" t="s">
        <v>308</v>
      </c>
      <c r="G5625" s="23" t="s">
        <v>492</v>
      </c>
      <c r="H5625" s="32" t="s">
        <v>361</v>
      </c>
      <c r="I5625" s="32" t="s">
        <v>55</v>
      </c>
      <c r="J5625" s="135">
        <v>75</v>
      </c>
      <c r="K5625" s="27">
        <v>1</v>
      </c>
      <c r="L5625" s="77">
        <v>0.9</v>
      </c>
      <c r="Q5625" s="106"/>
    </row>
    <row r="5626" spans="1:17" x14ac:dyDescent="0.25">
      <c r="A5626" t="s">
        <v>331</v>
      </c>
      <c r="B5626" s="23">
        <v>2022</v>
      </c>
      <c r="C5626" s="23" t="s">
        <v>1</v>
      </c>
      <c r="D5626" s="23" t="s">
        <v>72</v>
      </c>
      <c r="E5626" s="23" t="s">
        <v>307</v>
      </c>
      <c r="F5626" s="23" t="s">
        <v>308</v>
      </c>
      <c r="G5626" s="23" t="s">
        <v>492</v>
      </c>
      <c r="H5626" s="32" t="s">
        <v>361</v>
      </c>
      <c r="I5626" s="32" t="s">
        <v>55</v>
      </c>
      <c r="J5626" s="135">
        <v>85</v>
      </c>
      <c r="K5626" s="27">
        <v>1</v>
      </c>
      <c r="L5626" s="77">
        <v>0.9</v>
      </c>
      <c r="Q5626" s="106"/>
    </row>
    <row r="5627" spans="1:17" x14ac:dyDescent="0.25">
      <c r="A5627" t="s">
        <v>331</v>
      </c>
      <c r="B5627" s="23">
        <v>2022</v>
      </c>
      <c r="C5627" s="23" t="s">
        <v>2</v>
      </c>
      <c r="D5627" s="23" t="s">
        <v>73</v>
      </c>
      <c r="E5627" s="23" t="s">
        <v>307</v>
      </c>
      <c r="F5627" s="23" t="s">
        <v>308</v>
      </c>
      <c r="G5627" s="23" t="s">
        <v>492</v>
      </c>
      <c r="H5627" s="32" t="s">
        <v>361</v>
      </c>
      <c r="I5627" s="32" t="s">
        <v>55</v>
      </c>
      <c r="J5627" s="135">
        <v>110</v>
      </c>
      <c r="K5627" s="27">
        <v>1</v>
      </c>
      <c r="L5627" s="77">
        <v>0.9</v>
      </c>
      <c r="Q5627" s="106"/>
    </row>
    <row r="5628" spans="1:17" x14ac:dyDescent="0.25">
      <c r="A5628" t="s">
        <v>331</v>
      </c>
      <c r="B5628" s="23">
        <v>2022</v>
      </c>
      <c r="C5628" s="23" t="s">
        <v>3</v>
      </c>
      <c r="D5628" s="23" t="s">
        <v>493</v>
      </c>
      <c r="E5628" s="23" t="s">
        <v>307</v>
      </c>
      <c r="F5628" s="23" t="s">
        <v>308</v>
      </c>
      <c r="G5628" s="23" t="s">
        <v>492</v>
      </c>
      <c r="H5628" s="32" t="s">
        <v>361</v>
      </c>
      <c r="I5628" s="32" t="s">
        <v>55</v>
      </c>
      <c r="J5628" s="135">
        <v>86</v>
      </c>
      <c r="K5628" s="27">
        <v>0.98836999999999997</v>
      </c>
      <c r="L5628" s="77">
        <v>0.9</v>
      </c>
      <c r="Q5628" s="106"/>
    </row>
    <row r="5629" spans="1:17" x14ac:dyDescent="0.25">
      <c r="A5629" t="s">
        <v>331</v>
      </c>
      <c r="B5629" s="23">
        <v>2023</v>
      </c>
      <c r="C5629" s="23" t="s">
        <v>0</v>
      </c>
      <c r="D5629" s="23" t="s">
        <v>537</v>
      </c>
      <c r="E5629" s="23" t="s">
        <v>307</v>
      </c>
      <c r="F5629" s="23" t="s">
        <v>308</v>
      </c>
      <c r="G5629" s="23" t="s">
        <v>492</v>
      </c>
      <c r="H5629" s="32" t="s">
        <v>361</v>
      </c>
      <c r="I5629" s="32" t="s">
        <v>55</v>
      </c>
      <c r="J5629" s="135">
        <v>82</v>
      </c>
      <c r="K5629" s="27">
        <v>1</v>
      </c>
      <c r="L5629" s="77">
        <v>0.9</v>
      </c>
      <c r="Q5629" s="106"/>
    </row>
    <row r="5630" spans="1:17" x14ac:dyDescent="0.25">
      <c r="A5630" t="s">
        <v>331</v>
      </c>
      <c r="B5630" s="23">
        <v>2018</v>
      </c>
      <c r="C5630" s="23" t="s">
        <v>0</v>
      </c>
      <c r="D5630" s="23" t="s">
        <v>54</v>
      </c>
      <c r="E5630" s="23" t="s">
        <v>309</v>
      </c>
      <c r="F5630" s="23" t="s">
        <v>310</v>
      </c>
      <c r="G5630" s="23" t="s">
        <v>492</v>
      </c>
      <c r="H5630" s="32" t="s">
        <v>354</v>
      </c>
      <c r="I5630" s="32" t="s">
        <v>55</v>
      </c>
      <c r="J5630" s="135">
        <v>128</v>
      </c>
      <c r="K5630" s="27">
        <v>1.562E-2</v>
      </c>
      <c r="L5630" s="77">
        <v>0.9</v>
      </c>
      <c r="Q5630" s="106"/>
    </row>
    <row r="5631" spans="1:17" x14ac:dyDescent="0.25">
      <c r="A5631" t="s">
        <v>331</v>
      </c>
      <c r="B5631" s="23">
        <v>2018</v>
      </c>
      <c r="C5631" s="23" t="s">
        <v>1</v>
      </c>
      <c r="D5631" s="23" t="s">
        <v>56</v>
      </c>
      <c r="E5631" s="23" t="s">
        <v>309</v>
      </c>
      <c r="F5631" s="23" t="s">
        <v>310</v>
      </c>
      <c r="G5631" s="23" t="s">
        <v>492</v>
      </c>
      <c r="H5631" s="32" t="s">
        <v>354</v>
      </c>
      <c r="I5631" s="32" t="s">
        <v>55</v>
      </c>
      <c r="J5631" s="135">
        <v>161</v>
      </c>
      <c r="K5631" s="27">
        <v>1.8630000000000001E-2</v>
      </c>
      <c r="L5631" s="77">
        <v>0.9</v>
      </c>
      <c r="Q5631" s="106"/>
    </row>
    <row r="5632" spans="1:17" x14ac:dyDescent="0.25">
      <c r="A5632" t="s">
        <v>331</v>
      </c>
      <c r="B5632" s="23">
        <v>2018</v>
      </c>
      <c r="C5632" s="23" t="s">
        <v>2</v>
      </c>
      <c r="D5632" s="23" t="s">
        <v>57</v>
      </c>
      <c r="E5632" s="23" t="s">
        <v>309</v>
      </c>
      <c r="F5632" s="23" t="s">
        <v>310</v>
      </c>
      <c r="G5632" s="23" t="s">
        <v>492</v>
      </c>
      <c r="H5632" s="32" t="s">
        <v>354</v>
      </c>
      <c r="I5632" s="32" t="s">
        <v>55</v>
      </c>
      <c r="J5632" s="135">
        <v>174</v>
      </c>
      <c r="K5632" s="27">
        <v>9.7699999999999995E-2</v>
      </c>
      <c r="L5632" s="77">
        <v>0.9</v>
      </c>
      <c r="Q5632" s="106"/>
    </row>
    <row r="5633" spans="1:17" x14ac:dyDescent="0.25">
      <c r="A5633" t="s">
        <v>331</v>
      </c>
      <c r="B5633" s="23">
        <v>2018</v>
      </c>
      <c r="C5633" s="23" t="s">
        <v>3</v>
      </c>
      <c r="D5633" s="23" t="s">
        <v>58</v>
      </c>
      <c r="E5633" s="23" t="s">
        <v>309</v>
      </c>
      <c r="F5633" s="23" t="s">
        <v>310</v>
      </c>
      <c r="G5633" s="23" t="s">
        <v>492</v>
      </c>
      <c r="H5633" s="32" t="s">
        <v>354</v>
      </c>
      <c r="I5633" s="32" t="s">
        <v>55</v>
      </c>
      <c r="J5633" s="135">
        <v>134</v>
      </c>
      <c r="K5633" s="27">
        <v>0.28358</v>
      </c>
      <c r="L5633" s="77">
        <v>0.9</v>
      </c>
      <c r="Q5633" s="106"/>
    </row>
    <row r="5634" spans="1:17" x14ac:dyDescent="0.25">
      <c r="A5634" t="s">
        <v>331</v>
      </c>
      <c r="B5634" s="23">
        <v>2019</v>
      </c>
      <c r="C5634" s="23" t="s">
        <v>0</v>
      </c>
      <c r="D5634" s="23" t="s">
        <v>59</v>
      </c>
      <c r="E5634" s="23" t="s">
        <v>309</v>
      </c>
      <c r="F5634" s="23" t="s">
        <v>310</v>
      </c>
      <c r="G5634" s="23" t="s">
        <v>492</v>
      </c>
      <c r="H5634" s="32" t="s">
        <v>354</v>
      </c>
      <c r="I5634" s="32" t="s">
        <v>55</v>
      </c>
      <c r="J5634" s="135">
        <v>125</v>
      </c>
      <c r="K5634" s="27">
        <v>0.12</v>
      </c>
      <c r="L5634" s="77">
        <v>0.9</v>
      </c>
      <c r="Q5634" s="106"/>
    </row>
    <row r="5635" spans="1:17" x14ac:dyDescent="0.25">
      <c r="A5635" t="s">
        <v>331</v>
      </c>
      <c r="B5635" s="23">
        <v>2019</v>
      </c>
      <c r="C5635" s="23" t="s">
        <v>1</v>
      </c>
      <c r="D5635" s="23" t="s">
        <v>60</v>
      </c>
      <c r="E5635" s="23" t="s">
        <v>309</v>
      </c>
      <c r="F5635" s="23" t="s">
        <v>310</v>
      </c>
      <c r="G5635" s="23" t="s">
        <v>492</v>
      </c>
      <c r="H5635" s="32" t="s">
        <v>354</v>
      </c>
      <c r="I5635" s="32" t="s">
        <v>55</v>
      </c>
      <c r="J5635" s="135">
        <v>124</v>
      </c>
      <c r="K5635" s="27">
        <v>5.645E-2</v>
      </c>
      <c r="L5635" s="77">
        <v>0.9</v>
      </c>
      <c r="Q5635" s="106"/>
    </row>
    <row r="5636" spans="1:17" x14ac:dyDescent="0.25">
      <c r="A5636" t="s">
        <v>331</v>
      </c>
      <c r="B5636" s="23">
        <v>2019</v>
      </c>
      <c r="C5636" s="23" t="s">
        <v>2</v>
      </c>
      <c r="D5636" s="23" t="s">
        <v>61</v>
      </c>
      <c r="E5636" s="23" t="s">
        <v>309</v>
      </c>
      <c r="F5636" s="23" t="s">
        <v>310</v>
      </c>
      <c r="G5636" s="23" t="s">
        <v>492</v>
      </c>
      <c r="H5636" s="32" t="s">
        <v>354</v>
      </c>
      <c r="I5636" s="32" t="s">
        <v>55</v>
      </c>
      <c r="J5636" s="135">
        <v>157</v>
      </c>
      <c r="K5636" s="27">
        <v>6.3699999999999998E-3</v>
      </c>
      <c r="L5636" s="77">
        <v>0.9</v>
      </c>
      <c r="Q5636" s="106"/>
    </row>
    <row r="5637" spans="1:17" x14ac:dyDescent="0.25">
      <c r="A5637" t="s">
        <v>331</v>
      </c>
      <c r="B5637" s="23">
        <v>2019</v>
      </c>
      <c r="C5637" s="23" t="s">
        <v>3</v>
      </c>
      <c r="D5637" s="23" t="s">
        <v>62</v>
      </c>
      <c r="E5637" s="23" t="s">
        <v>309</v>
      </c>
      <c r="F5637" s="23" t="s">
        <v>310</v>
      </c>
      <c r="G5637" s="23" t="s">
        <v>492</v>
      </c>
      <c r="H5637" s="32" t="s">
        <v>354</v>
      </c>
      <c r="I5637" s="32" t="s">
        <v>55</v>
      </c>
      <c r="J5637" s="135">
        <v>119</v>
      </c>
      <c r="K5637" s="27">
        <v>0.96638999999999997</v>
      </c>
      <c r="L5637" s="77">
        <v>0.9</v>
      </c>
      <c r="Q5637" s="106"/>
    </row>
    <row r="5638" spans="1:17" x14ac:dyDescent="0.25">
      <c r="A5638" t="s">
        <v>331</v>
      </c>
      <c r="B5638" s="23">
        <v>2020</v>
      </c>
      <c r="C5638" s="23" t="s">
        <v>0</v>
      </c>
      <c r="D5638" s="23" t="s">
        <v>63</v>
      </c>
      <c r="E5638" s="23" t="s">
        <v>309</v>
      </c>
      <c r="F5638" s="23" t="s">
        <v>310</v>
      </c>
      <c r="G5638" s="23" t="s">
        <v>492</v>
      </c>
      <c r="H5638" s="32" t="s">
        <v>354</v>
      </c>
      <c r="I5638" s="32" t="s">
        <v>55</v>
      </c>
      <c r="J5638" s="135">
        <v>141</v>
      </c>
      <c r="K5638" s="27">
        <v>0.97872000000000003</v>
      </c>
      <c r="L5638" s="77">
        <v>0.9</v>
      </c>
      <c r="Q5638" s="106"/>
    </row>
    <row r="5639" spans="1:17" x14ac:dyDescent="0.25">
      <c r="A5639" t="s">
        <v>331</v>
      </c>
      <c r="B5639" s="23">
        <v>2020</v>
      </c>
      <c r="C5639" s="23" t="s">
        <v>1</v>
      </c>
      <c r="D5639" s="23" t="s">
        <v>64</v>
      </c>
      <c r="E5639" s="23" t="s">
        <v>309</v>
      </c>
      <c r="F5639" s="23" t="s">
        <v>310</v>
      </c>
      <c r="G5639" s="23" t="s">
        <v>492</v>
      </c>
      <c r="H5639" s="32" t="s">
        <v>354</v>
      </c>
      <c r="I5639" s="32" t="s">
        <v>55</v>
      </c>
      <c r="J5639" s="135">
        <v>87</v>
      </c>
      <c r="K5639" s="27">
        <v>0.93103000000000002</v>
      </c>
      <c r="L5639" s="77">
        <v>0.9</v>
      </c>
      <c r="Q5639" s="106"/>
    </row>
    <row r="5640" spans="1:17" x14ac:dyDescent="0.25">
      <c r="A5640" t="s">
        <v>331</v>
      </c>
      <c r="B5640" s="23">
        <v>2020</v>
      </c>
      <c r="C5640" s="23" t="s">
        <v>2</v>
      </c>
      <c r="D5640" s="23" t="s">
        <v>65</v>
      </c>
      <c r="E5640" s="23" t="s">
        <v>309</v>
      </c>
      <c r="F5640" s="23" t="s">
        <v>310</v>
      </c>
      <c r="G5640" s="23" t="s">
        <v>492</v>
      </c>
      <c r="H5640" s="32" t="s">
        <v>354</v>
      </c>
      <c r="I5640" s="32" t="s">
        <v>55</v>
      </c>
      <c r="J5640" s="135">
        <v>108</v>
      </c>
      <c r="K5640" s="27">
        <v>0.99073999999999995</v>
      </c>
      <c r="L5640" s="77">
        <v>0.9</v>
      </c>
      <c r="Q5640" s="106"/>
    </row>
    <row r="5641" spans="1:17" x14ac:dyDescent="0.25">
      <c r="A5641" t="s">
        <v>331</v>
      </c>
      <c r="B5641" s="23">
        <v>2020</v>
      </c>
      <c r="C5641" s="23" t="s">
        <v>3</v>
      </c>
      <c r="D5641" s="23" t="s">
        <v>66</v>
      </c>
      <c r="E5641" s="23" t="s">
        <v>309</v>
      </c>
      <c r="F5641" s="23" t="s">
        <v>310</v>
      </c>
      <c r="G5641" s="23" t="s">
        <v>492</v>
      </c>
      <c r="H5641" s="32" t="s">
        <v>354</v>
      </c>
      <c r="I5641" s="32" t="s">
        <v>55</v>
      </c>
      <c r="J5641" s="135">
        <v>148</v>
      </c>
      <c r="K5641" s="27">
        <v>0.99324000000000001</v>
      </c>
      <c r="L5641" s="77">
        <v>0.9</v>
      </c>
      <c r="Q5641" s="106"/>
    </row>
    <row r="5642" spans="1:17" x14ac:dyDescent="0.25">
      <c r="A5642" t="s">
        <v>331</v>
      </c>
      <c r="B5642" s="23">
        <v>2021</v>
      </c>
      <c r="C5642" s="23" t="s">
        <v>0</v>
      </c>
      <c r="D5642" s="23" t="s">
        <v>67</v>
      </c>
      <c r="E5642" s="23" t="s">
        <v>309</v>
      </c>
      <c r="F5642" s="23" t="s">
        <v>310</v>
      </c>
      <c r="G5642" s="23" t="s">
        <v>492</v>
      </c>
      <c r="H5642" s="32" t="s">
        <v>354</v>
      </c>
      <c r="I5642" s="32" t="s">
        <v>55</v>
      </c>
      <c r="J5642" s="135">
        <v>133</v>
      </c>
      <c r="K5642" s="27">
        <v>0.84962000000000004</v>
      </c>
      <c r="L5642" s="77">
        <v>0.9</v>
      </c>
      <c r="Q5642" s="106"/>
    </row>
    <row r="5643" spans="1:17" x14ac:dyDescent="0.25">
      <c r="A5643" t="s">
        <v>331</v>
      </c>
      <c r="B5643" s="23">
        <v>2021</v>
      </c>
      <c r="C5643" s="23" t="s">
        <v>1</v>
      </c>
      <c r="D5643" s="23" t="s">
        <v>68</v>
      </c>
      <c r="E5643" s="23" t="s">
        <v>309</v>
      </c>
      <c r="F5643" s="23" t="s">
        <v>310</v>
      </c>
      <c r="G5643" s="23" t="s">
        <v>492</v>
      </c>
      <c r="H5643" s="32" t="s">
        <v>354</v>
      </c>
      <c r="I5643" s="32" t="s">
        <v>55</v>
      </c>
      <c r="J5643" s="135">
        <v>133</v>
      </c>
      <c r="K5643" s="27">
        <v>0.93232999999999999</v>
      </c>
      <c r="L5643" s="77">
        <v>0.9</v>
      </c>
      <c r="Q5643" s="106"/>
    </row>
    <row r="5644" spans="1:17" x14ac:dyDescent="0.25">
      <c r="A5644" t="s">
        <v>331</v>
      </c>
      <c r="B5644" s="23">
        <v>2021</v>
      </c>
      <c r="C5644" s="23" t="s">
        <v>2</v>
      </c>
      <c r="D5644" s="23" t="s">
        <v>69</v>
      </c>
      <c r="E5644" s="23" t="s">
        <v>309</v>
      </c>
      <c r="F5644" s="23" t="s">
        <v>310</v>
      </c>
      <c r="G5644" s="23" t="s">
        <v>492</v>
      </c>
      <c r="H5644" s="32" t="s">
        <v>354</v>
      </c>
      <c r="I5644" s="32" t="s">
        <v>55</v>
      </c>
      <c r="J5644" s="135">
        <v>157</v>
      </c>
      <c r="K5644" s="27">
        <v>0.85350000000000004</v>
      </c>
      <c r="L5644" s="77">
        <v>0.9</v>
      </c>
      <c r="Q5644" s="106"/>
    </row>
    <row r="5645" spans="1:17" x14ac:dyDescent="0.25">
      <c r="A5645" t="s">
        <v>331</v>
      </c>
      <c r="B5645" s="23">
        <v>2021</v>
      </c>
      <c r="C5645" s="23" t="s">
        <v>3</v>
      </c>
      <c r="D5645" s="23" t="s">
        <v>70</v>
      </c>
      <c r="E5645" s="23" t="s">
        <v>309</v>
      </c>
      <c r="F5645" s="23" t="s">
        <v>310</v>
      </c>
      <c r="G5645" s="23" t="s">
        <v>492</v>
      </c>
      <c r="H5645" s="32" t="s">
        <v>354</v>
      </c>
      <c r="I5645" s="32" t="s">
        <v>55</v>
      </c>
      <c r="J5645" s="135">
        <v>166</v>
      </c>
      <c r="K5645" s="27">
        <v>0.99397999999999997</v>
      </c>
      <c r="L5645" s="77">
        <v>0.9</v>
      </c>
      <c r="Q5645" s="106"/>
    </row>
    <row r="5646" spans="1:17" x14ac:dyDescent="0.25">
      <c r="A5646" t="s">
        <v>331</v>
      </c>
      <c r="B5646" s="23">
        <v>2022</v>
      </c>
      <c r="C5646" s="23" t="s">
        <v>0</v>
      </c>
      <c r="D5646" s="23" t="s">
        <v>71</v>
      </c>
      <c r="E5646" s="23" t="s">
        <v>309</v>
      </c>
      <c r="F5646" s="23" t="s">
        <v>310</v>
      </c>
      <c r="G5646" s="23" t="s">
        <v>492</v>
      </c>
      <c r="H5646" s="32" t="s">
        <v>354</v>
      </c>
      <c r="I5646" s="32" t="s">
        <v>55</v>
      </c>
      <c r="J5646" s="135">
        <v>162</v>
      </c>
      <c r="K5646" s="27">
        <v>0.98148000000000002</v>
      </c>
      <c r="L5646" s="77">
        <v>0.9</v>
      </c>
      <c r="Q5646" s="106"/>
    </row>
    <row r="5647" spans="1:17" x14ac:dyDescent="0.25">
      <c r="A5647" t="s">
        <v>331</v>
      </c>
      <c r="B5647" s="23">
        <v>2022</v>
      </c>
      <c r="C5647" s="23" t="s">
        <v>1</v>
      </c>
      <c r="D5647" s="23" t="s">
        <v>72</v>
      </c>
      <c r="E5647" s="23" t="s">
        <v>309</v>
      </c>
      <c r="F5647" s="23" t="s">
        <v>310</v>
      </c>
      <c r="G5647" s="23" t="s">
        <v>492</v>
      </c>
      <c r="H5647" s="32" t="s">
        <v>354</v>
      </c>
      <c r="I5647" s="32" t="s">
        <v>55</v>
      </c>
      <c r="J5647" s="135">
        <v>131</v>
      </c>
      <c r="K5647" s="27">
        <v>0.95420000000000005</v>
      </c>
      <c r="L5647" s="77">
        <v>0.9</v>
      </c>
      <c r="Q5647" s="106"/>
    </row>
    <row r="5648" spans="1:17" x14ac:dyDescent="0.25">
      <c r="A5648" t="s">
        <v>331</v>
      </c>
      <c r="B5648" s="23">
        <v>2022</v>
      </c>
      <c r="C5648" s="23" t="s">
        <v>2</v>
      </c>
      <c r="D5648" s="23" t="s">
        <v>73</v>
      </c>
      <c r="E5648" s="23" t="s">
        <v>309</v>
      </c>
      <c r="F5648" s="23" t="s">
        <v>310</v>
      </c>
      <c r="G5648" s="23" t="s">
        <v>492</v>
      </c>
      <c r="H5648" s="32" t="s">
        <v>354</v>
      </c>
      <c r="I5648" s="32" t="s">
        <v>55</v>
      </c>
      <c r="J5648" s="135">
        <v>161</v>
      </c>
      <c r="K5648" s="27">
        <v>0.81988000000000005</v>
      </c>
      <c r="L5648" s="77">
        <v>0.9</v>
      </c>
      <c r="Q5648" s="106"/>
    </row>
    <row r="5649" spans="1:17" x14ac:dyDescent="0.25">
      <c r="A5649" t="s">
        <v>331</v>
      </c>
      <c r="B5649" s="23">
        <v>2022</v>
      </c>
      <c r="C5649" s="23" t="s">
        <v>3</v>
      </c>
      <c r="D5649" s="23" t="s">
        <v>493</v>
      </c>
      <c r="E5649" s="23" t="s">
        <v>309</v>
      </c>
      <c r="F5649" s="23" t="s">
        <v>310</v>
      </c>
      <c r="G5649" s="23" t="s">
        <v>492</v>
      </c>
      <c r="H5649" s="32" t="s">
        <v>354</v>
      </c>
      <c r="I5649" s="32" t="s">
        <v>55</v>
      </c>
      <c r="J5649" s="135">
        <v>160</v>
      </c>
      <c r="K5649" s="27">
        <v>0.85624999999999996</v>
      </c>
      <c r="L5649" s="77">
        <v>0.9</v>
      </c>
      <c r="Q5649" s="106"/>
    </row>
    <row r="5650" spans="1:17" x14ac:dyDescent="0.25">
      <c r="A5650" t="s">
        <v>331</v>
      </c>
      <c r="B5650" s="23">
        <v>2023</v>
      </c>
      <c r="C5650" s="23" t="s">
        <v>0</v>
      </c>
      <c r="D5650" s="23" t="s">
        <v>537</v>
      </c>
      <c r="E5650" s="23" t="s">
        <v>309</v>
      </c>
      <c r="F5650" s="23" t="s">
        <v>310</v>
      </c>
      <c r="G5650" s="23" t="s">
        <v>492</v>
      </c>
      <c r="H5650" s="32" t="s">
        <v>354</v>
      </c>
      <c r="I5650" s="32" t="s">
        <v>55</v>
      </c>
      <c r="J5650" s="135">
        <v>182</v>
      </c>
      <c r="K5650" s="27">
        <v>0.83516000000000001</v>
      </c>
      <c r="L5650" s="77">
        <v>0.9</v>
      </c>
      <c r="Q5650" s="106"/>
    </row>
    <row r="5651" spans="1:17" x14ac:dyDescent="0.25">
      <c r="A5651" t="s">
        <v>331</v>
      </c>
      <c r="B5651" s="23">
        <v>2018</v>
      </c>
      <c r="C5651" s="23" t="s">
        <v>0</v>
      </c>
      <c r="D5651" s="23" t="s">
        <v>54</v>
      </c>
      <c r="E5651" s="23" t="s">
        <v>311</v>
      </c>
      <c r="F5651" s="23" t="s">
        <v>312</v>
      </c>
      <c r="G5651" s="23" t="s">
        <v>492</v>
      </c>
      <c r="H5651" s="32" t="s">
        <v>359</v>
      </c>
      <c r="I5651" s="32" t="s">
        <v>55</v>
      </c>
      <c r="J5651" s="135">
        <v>63</v>
      </c>
      <c r="K5651" s="27">
        <v>0.96825000000000006</v>
      </c>
      <c r="L5651" s="77">
        <v>0.9</v>
      </c>
      <c r="Q5651" s="106"/>
    </row>
    <row r="5652" spans="1:17" x14ac:dyDescent="0.25">
      <c r="A5652" t="s">
        <v>331</v>
      </c>
      <c r="B5652" s="23">
        <v>2018</v>
      </c>
      <c r="C5652" s="23" t="s">
        <v>1</v>
      </c>
      <c r="D5652" s="23" t="s">
        <v>56</v>
      </c>
      <c r="E5652" s="23" t="s">
        <v>311</v>
      </c>
      <c r="F5652" s="23" t="s">
        <v>312</v>
      </c>
      <c r="G5652" s="23" t="s">
        <v>492</v>
      </c>
      <c r="H5652" s="32" t="s">
        <v>359</v>
      </c>
      <c r="I5652" s="32" t="s">
        <v>55</v>
      </c>
      <c r="J5652" s="135">
        <v>80</v>
      </c>
      <c r="K5652" s="27">
        <v>1</v>
      </c>
      <c r="L5652" s="77">
        <v>0.9</v>
      </c>
      <c r="Q5652" s="106"/>
    </row>
    <row r="5653" spans="1:17" x14ac:dyDescent="0.25">
      <c r="A5653" t="s">
        <v>331</v>
      </c>
      <c r="B5653" s="23">
        <v>2018</v>
      </c>
      <c r="C5653" s="23" t="s">
        <v>2</v>
      </c>
      <c r="D5653" s="23" t="s">
        <v>57</v>
      </c>
      <c r="E5653" s="23" t="s">
        <v>311</v>
      </c>
      <c r="F5653" s="23" t="s">
        <v>312</v>
      </c>
      <c r="G5653" s="23" t="s">
        <v>492</v>
      </c>
      <c r="H5653" s="32" t="s">
        <v>359</v>
      </c>
      <c r="I5653" s="32" t="s">
        <v>55</v>
      </c>
      <c r="J5653" s="135">
        <v>104</v>
      </c>
      <c r="K5653" s="27">
        <v>1</v>
      </c>
      <c r="L5653" s="77">
        <v>0.9</v>
      </c>
      <c r="Q5653" s="106"/>
    </row>
    <row r="5654" spans="1:17" x14ac:dyDescent="0.25">
      <c r="A5654" t="s">
        <v>331</v>
      </c>
      <c r="B5654" s="23">
        <v>2018</v>
      </c>
      <c r="C5654" s="23" t="s">
        <v>3</v>
      </c>
      <c r="D5654" s="23" t="s">
        <v>58</v>
      </c>
      <c r="E5654" s="23" t="s">
        <v>311</v>
      </c>
      <c r="F5654" s="23" t="s">
        <v>312</v>
      </c>
      <c r="G5654" s="23" t="s">
        <v>492</v>
      </c>
      <c r="H5654" s="32" t="s">
        <v>359</v>
      </c>
      <c r="I5654" s="32" t="s">
        <v>55</v>
      </c>
      <c r="J5654" s="135">
        <v>110</v>
      </c>
      <c r="K5654" s="27">
        <v>0.99090999999999996</v>
      </c>
      <c r="L5654" s="77">
        <v>0.9</v>
      </c>
      <c r="Q5654" s="106"/>
    </row>
    <row r="5655" spans="1:17" x14ac:dyDescent="0.25">
      <c r="A5655" t="s">
        <v>331</v>
      </c>
      <c r="B5655" s="23">
        <v>2019</v>
      </c>
      <c r="C5655" s="23" t="s">
        <v>0</v>
      </c>
      <c r="D5655" s="23" t="s">
        <v>59</v>
      </c>
      <c r="E5655" s="23" t="s">
        <v>311</v>
      </c>
      <c r="F5655" s="23" t="s">
        <v>312</v>
      </c>
      <c r="G5655" s="23" t="s">
        <v>492</v>
      </c>
      <c r="H5655" s="32" t="s">
        <v>359</v>
      </c>
      <c r="I5655" s="32" t="s">
        <v>55</v>
      </c>
      <c r="J5655" s="135">
        <v>97</v>
      </c>
      <c r="K5655" s="27">
        <v>1</v>
      </c>
      <c r="L5655" s="77">
        <v>0.9</v>
      </c>
      <c r="Q5655" s="106"/>
    </row>
    <row r="5656" spans="1:17" x14ac:dyDescent="0.25">
      <c r="A5656" t="s">
        <v>331</v>
      </c>
      <c r="B5656" s="23">
        <v>2019</v>
      </c>
      <c r="C5656" s="23" t="s">
        <v>1</v>
      </c>
      <c r="D5656" s="23" t="s">
        <v>60</v>
      </c>
      <c r="E5656" s="23" t="s">
        <v>311</v>
      </c>
      <c r="F5656" s="23" t="s">
        <v>312</v>
      </c>
      <c r="G5656" s="23" t="s">
        <v>492</v>
      </c>
      <c r="H5656" s="32" t="s">
        <v>359</v>
      </c>
      <c r="I5656" s="32" t="s">
        <v>55</v>
      </c>
      <c r="J5656" s="135">
        <v>102</v>
      </c>
      <c r="K5656" s="27">
        <v>0.99019999999999997</v>
      </c>
      <c r="L5656" s="77">
        <v>0.9</v>
      </c>
      <c r="Q5656" s="106"/>
    </row>
    <row r="5657" spans="1:17" x14ac:dyDescent="0.25">
      <c r="A5657" t="s">
        <v>331</v>
      </c>
      <c r="B5657" s="23">
        <v>2019</v>
      </c>
      <c r="C5657" s="23" t="s">
        <v>2</v>
      </c>
      <c r="D5657" s="23" t="s">
        <v>61</v>
      </c>
      <c r="E5657" s="23" t="s">
        <v>311</v>
      </c>
      <c r="F5657" s="23" t="s">
        <v>312</v>
      </c>
      <c r="G5657" s="23" t="s">
        <v>492</v>
      </c>
      <c r="H5657" s="32" t="s">
        <v>359</v>
      </c>
      <c r="I5657" s="32" t="s">
        <v>55</v>
      </c>
      <c r="J5657" s="135">
        <v>92</v>
      </c>
      <c r="K5657" s="27">
        <v>0.96738999999999997</v>
      </c>
      <c r="L5657" s="77">
        <v>0.9</v>
      </c>
      <c r="Q5657" s="106"/>
    </row>
    <row r="5658" spans="1:17" x14ac:dyDescent="0.25">
      <c r="A5658" t="s">
        <v>331</v>
      </c>
      <c r="B5658" s="23">
        <v>2019</v>
      </c>
      <c r="C5658" s="23" t="s">
        <v>3</v>
      </c>
      <c r="D5658" s="23" t="s">
        <v>62</v>
      </c>
      <c r="E5658" s="23" t="s">
        <v>311</v>
      </c>
      <c r="F5658" s="23" t="s">
        <v>312</v>
      </c>
      <c r="G5658" s="23" t="s">
        <v>492</v>
      </c>
      <c r="H5658" s="32" t="s">
        <v>359</v>
      </c>
      <c r="I5658" s="32" t="s">
        <v>55</v>
      </c>
      <c r="J5658" s="135">
        <v>104</v>
      </c>
      <c r="K5658" s="27">
        <v>0.99038000000000004</v>
      </c>
      <c r="L5658" s="77">
        <v>0.9</v>
      </c>
      <c r="Q5658" s="106"/>
    </row>
    <row r="5659" spans="1:17" x14ac:dyDescent="0.25">
      <c r="A5659" t="s">
        <v>331</v>
      </c>
      <c r="B5659" s="23">
        <v>2020</v>
      </c>
      <c r="C5659" s="23" t="s">
        <v>0</v>
      </c>
      <c r="D5659" s="23" t="s">
        <v>63</v>
      </c>
      <c r="E5659" s="23" t="s">
        <v>311</v>
      </c>
      <c r="F5659" s="23" t="s">
        <v>312</v>
      </c>
      <c r="G5659" s="23" t="s">
        <v>492</v>
      </c>
      <c r="H5659" s="32" t="s">
        <v>359</v>
      </c>
      <c r="I5659" s="32" t="s">
        <v>55</v>
      </c>
      <c r="J5659" s="135">
        <v>86</v>
      </c>
      <c r="K5659" s="27">
        <v>1</v>
      </c>
      <c r="L5659" s="77">
        <v>0.9</v>
      </c>
      <c r="Q5659" s="106"/>
    </row>
    <row r="5660" spans="1:17" x14ac:dyDescent="0.25">
      <c r="A5660" t="s">
        <v>331</v>
      </c>
      <c r="B5660" s="23">
        <v>2020</v>
      </c>
      <c r="C5660" s="23" t="s">
        <v>1</v>
      </c>
      <c r="D5660" s="23" t="s">
        <v>64</v>
      </c>
      <c r="E5660" s="23" t="s">
        <v>311</v>
      </c>
      <c r="F5660" s="23" t="s">
        <v>312</v>
      </c>
      <c r="G5660" s="23" t="s">
        <v>492</v>
      </c>
      <c r="H5660" s="32" t="s">
        <v>359</v>
      </c>
      <c r="I5660" s="32" t="s">
        <v>55</v>
      </c>
      <c r="J5660" s="135">
        <v>25</v>
      </c>
      <c r="K5660" s="27">
        <v>0.92</v>
      </c>
      <c r="L5660" s="77">
        <v>0.9</v>
      </c>
      <c r="Q5660" s="106"/>
    </row>
    <row r="5661" spans="1:17" x14ac:dyDescent="0.25">
      <c r="A5661" t="s">
        <v>331</v>
      </c>
      <c r="B5661" s="23">
        <v>2020</v>
      </c>
      <c r="C5661" s="23" t="s">
        <v>2</v>
      </c>
      <c r="D5661" s="23" t="s">
        <v>65</v>
      </c>
      <c r="E5661" s="23" t="s">
        <v>311</v>
      </c>
      <c r="F5661" s="23" t="s">
        <v>312</v>
      </c>
      <c r="G5661" s="23" t="s">
        <v>492</v>
      </c>
      <c r="H5661" s="32" t="s">
        <v>359</v>
      </c>
      <c r="I5661" s="32" t="s">
        <v>55</v>
      </c>
      <c r="J5661" s="135">
        <v>40</v>
      </c>
      <c r="K5661" s="27">
        <v>0.97499999999999998</v>
      </c>
      <c r="L5661" s="77">
        <v>0.9</v>
      </c>
      <c r="Q5661" s="106"/>
    </row>
    <row r="5662" spans="1:17" x14ac:dyDescent="0.25">
      <c r="A5662" t="s">
        <v>331</v>
      </c>
      <c r="B5662" s="23">
        <v>2020</v>
      </c>
      <c r="C5662" s="23" t="s">
        <v>3</v>
      </c>
      <c r="D5662" s="23" t="s">
        <v>66</v>
      </c>
      <c r="E5662" s="23" t="s">
        <v>311</v>
      </c>
      <c r="F5662" s="23" t="s">
        <v>312</v>
      </c>
      <c r="G5662" s="23" t="s">
        <v>492</v>
      </c>
      <c r="H5662" s="32" t="s">
        <v>359</v>
      </c>
      <c r="I5662" s="32" t="s">
        <v>55</v>
      </c>
      <c r="J5662" s="135">
        <v>76</v>
      </c>
      <c r="K5662" s="27">
        <v>0.97367999999999999</v>
      </c>
      <c r="L5662" s="77">
        <v>0.9</v>
      </c>
      <c r="Q5662" s="106"/>
    </row>
    <row r="5663" spans="1:17" x14ac:dyDescent="0.25">
      <c r="A5663" t="s">
        <v>331</v>
      </c>
      <c r="B5663" s="23">
        <v>2021</v>
      </c>
      <c r="C5663" s="23" t="s">
        <v>0</v>
      </c>
      <c r="D5663" s="23" t="s">
        <v>67</v>
      </c>
      <c r="E5663" s="23" t="s">
        <v>311</v>
      </c>
      <c r="F5663" s="23" t="s">
        <v>312</v>
      </c>
      <c r="G5663" s="23" t="s">
        <v>492</v>
      </c>
      <c r="H5663" s="32" t="s">
        <v>359</v>
      </c>
      <c r="I5663" s="32" t="s">
        <v>55</v>
      </c>
      <c r="J5663" s="135">
        <v>88</v>
      </c>
      <c r="K5663" s="27">
        <v>0.97726999999999997</v>
      </c>
      <c r="L5663" s="77">
        <v>0.9</v>
      </c>
      <c r="Q5663" s="106"/>
    </row>
    <row r="5664" spans="1:17" x14ac:dyDescent="0.25">
      <c r="A5664" t="s">
        <v>331</v>
      </c>
      <c r="B5664" s="23">
        <v>2021</v>
      </c>
      <c r="C5664" s="23" t="s">
        <v>1</v>
      </c>
      <c r="D5664" s="23" t="s">
        <v>68</v>
      </c>
      <c r="E5664" s="23" t="s">
        <v>311</v>
      </c>
      <c r="F5664" s="23" t="s">
        <v>312</v>
      </c>
      <c r="G5664" s="23" t="s">
        <v>492</v>
      </c>
      <c r="H5664" s="32" t="s">
        <v>359</v>
      </c>
      <c r="I5664" s="32" t="s">
        <v>55</v>
      </c>
      <c r="J5664" s="135">
        <v>79</v>
      </c>
      <c r="K5664" s="27">
        <v>0.98734</v>
      </c>
      <c r="L5664" s="77">
        <v>0.9</v>
      </c>
      <c r="Q5664" s="106"/>
    </row>
    <row r="5665" spans="1:17" x14ac:dyDescent="0.25">
      <c r="A5665" t="s">
        <v>331</v>
      </c>
      <c r="B5665" s="23">
        <v>2021</v>
      </c>
      <c r="C5665" s="23" t="s">
        <v>2</v>
      </c>
      <c r="D5665" s="23" t="s">
        <v>69</v>
      </c>
      <c r="E5665" s="23" t="s">
        <v>311</v>
      </c>
      <c r="F5665" s="23" t="s">
        <v>312</v>
      </c>
      <c r="G5665" s="23" t="s">
        <v>492</v>
      </c>
      <c r="H5665" s="32" t="s">
        <v>359</v>
      </c>
      <c r="I5665" s="32" t="s">
        <v>55</v>
      </c>
      <c r="J5665" s="135">
        <v>74</v>
      </c>
      <c r="K5665" s="27">
        <v>0.83784000000000003</v>
      </c>
      <c r="L5665" s="77">
        <v>0.9</v>
      </c>
      <c r="Q5665" s="106"/>
    </row>
    <row r="5666" spans="1:17" x14ac:dyDescent="0.25">
      <c r="A5666" t="s">
        <v>331</v>
      </c>
      <c r="B5666" s="23">
        <v>2021</v>
      </c>
      <c r="C5666" s="23" t="s">
        <v>3</v>
      </c>
      <c r="D5666" s="23" t="s">
        <v>70</v>
      </c>
      <c r="E5666" s="23" t="s">
        <v>311</v>
      </c>
      <c r="F5666" s="23" t="s">
        <v>312</v>
      </c>
      <c r="G5666" s="23" t="s">
        <v>492</v>
      </c>
      <c r="H5666" s="32" t="s">
        <v>359</v>
      </c>
      <c r="I5666" s="32" t="s">
        <v>55</v>
      </c>
      <c r="J5666" s="135">
        <v>54</v>
      </c>
      <c r="K5666" s="27">
        <v>0.70369999999999999</v>
      </c>
      <c r="L5666" s="77">
        <v>0.9</v>
      </c>
      <c r="Q5666" s="106"/>
    </row>
    <row r="5667" spans="1:17" x14ac:dyDescent="0.25">
      <c r="A5667" t="s">
        <v>331</v>
      </c>
      <c r="B5667" s="23">
        <v>2022</v>
      </c>
      <c r="C5667" s="23" t="s">
        <v>0</v>
      </c>
      <c r="D5667" s="23" t="s">
        <v>71</v>
      </c>
      <c r="E5667" s="23" t="s">
        <v>311</v>
      </c>
      <c r="F5667" s="23" t="s">
        <v>312</v>
      </c>
      <c r="G5667" s="23" t="s">
        <v>492</v>
      </c>
      <c r="H5667" s="32" t="s">
        <v>359</v>
      </c>
      <c r="I5667" s="32" t="s">
        <v>55</v>
      </c>
      <c r="J5667" s="135">
        <v>62</v>
      </c>
      <c r="K5667" s="27">
        <v>0.79032000000000002</v>
      </c>
      <c r="L5667" s="77">
        <v>0.9</v>
      </c>
      <c r="Q5667" s="106"/>
    </row>
    <row r="5668" spans="1:17" x14ac:dyDescent="0.25">
      <c r="A5668" t="s">
        <v>331</v>
      </c>
      <c r="B5668" s="23">
        <v>2022</v>
      </c>
      <c r="C5668" s="23" t="s">
        <v>1</v>
      </c>
      <c r="D5668" s="23" t="s">
        <v>72</v>
      </c>
      <c r="E5668" s="23" t="s">
        <v>311</v>
      </c>
      <c r="F5668" s="23" t="s">
        <v>312</v>
      </c>
      <c r="G5668" s="23" t="s">
        <v>492</v>
      </c>
      <c r="H5668" s="32" t="s">
        <v>359</v>
      </c>
      <c r="I5668" s="32" t="s">
        <v>55</v>
      </c>
      <c r="J5668" s="135">
        <v>58</v>
      </c>
      <c r="K5668" s="27">
        <v>0.84482999999999997</v>
      </c>
      <c r="L5668" s="77">
        <v>0.9</v>
      </c>
      <c r="Q5668" s="106"/>
    </row>
    <row r="5669" spans="1:17" x14ac:dyDescent="0.25">
      <c r="A5669" t="s">
        <v>331</v>
      </c>
      <c r="B5669" s="23">
        <v>2022</v>
      </c>
      <c r="C5669" s="23" t="s">
        <v>2</v>
      </c>
      <c r="D5669" s="23" t="s">
        <v>73</v>
      </c>
      <c r="E5669" s="23" t="s">
        <v>311</v>
      </c>
      <c r="F5669" s="23" t="s">
        <v>312</v>
      </c>
      <c r="G5669" s="23" t="s">
        <v>492</v>
      </c>
      <c r="H5669" s="32" t="s">
        <v>359</v>
      </c>
      <c r="I5669" s="32" t="s">
        <v>55</v>
      </c>
      <c r="J5669" s="135">
        <v>68</v>
      </c>
      <c r="K5669" s="27">
        <v>0.79412000000000005</v>
      </c>
      <c r="L5669" s="77">
        <v>0.9</v>
      </c>
      <c r="Q5669" s="106"/>
    </row>
    <row r="5670" spans="1:17" x14ac:dyDescent="0.25">
      <c r="A5670" t="s">
        <v>331</v>
      </c>
      <c r="B5670" s="23">
        <v>2022</v>
      </c>
      <c r="C5670" s="23" t="s">
        <v>3</v>
      </c>
      <c r="D5670" s="23" t="s">
        <v>493</v>
      </c>
      <c r="E5670" s="23" t="s">
        <v>311</v>
      </c>
      <c r="F5670" s="23" t="s">
        <v>312</v>
      </c>
      <c r="G5670" s="23" t="s">
        <v>492</v>
      </c>
      <c r="H5670" s="32" t="s">
        <v>359</v>
      </c>
      <c r="I5670" s="32" t="s">
        <v>55</v>
      </c>
      <c r="J5670" s="135">
        <v>41</v>
      </c>
      <c r="K5670" s="27">
        <v>0.95121999999999995</v>
      </c>
      <c r="L5670" s="77">
        <v>0.9</v>
      </c>
      <c r="Q5670" s="106"/>
    </row>
    <row r="5671" spans="1:17" x14ac:dyDescent="0.25">
      <c r="A5671" t="s">
        <v>331</v>
      </c>
      <c r="B5671" s="23">
        <v>2023</v>
      </c>
      <c r="C5671" s="23" t="s">
        <v>0</v>
      </c>
      <c r="D5671" s="23" t="s">
        <v>537</v>
      </c>
      <c r="E5671" s="23" t="s">
        <v>311</v>
      </c>
      <c r="F5671" s="23" t="s">
        <v>312</v>
      </c>
      <c r="G5671" s="23" t="s">
        <v>492</v>
      </c>
      <c r="H5671" s="32" t="s">
        <v>359</v>
      </c>
      <c r="I5671" s="32" t="s">
        <v>55</v>
      </c>
      <c r="J5671" s="135">
        <v>45</v>
      </c>
      <c r="K5671" s="27">
        <v>0.93332999999999999</v>
      </c>
      <c r="L5671" s="77">
        <v>0.9</v>
      </c>
      <c r="Q5671" s="106"/>
    </row>
    <row r="5672" spans="1:17" x14ac:dyDescent="0.25">
      <c r="A5672" t="s">
        <v>331</v>
      </c>
      <c r="B5672" s="23">
        <v>2018</v>
      </c>
      <c r="C5672" s="23" t="s">
        <v>0</v>
      </c>
      <c r="D5672" s="23" t="s">
        <v>54</v>
      </c>
      <c r="E5672" s="23" t="s">
        <v>313</v>
      </c>
      <c r="F5672" s="23" t="s">
        <v>314</v>
      </c>
      <c r="G5672" s="23" t="s">
        <v>492</v>
      </c>
      <c r="H5672" s="32" t="s">
        <v>354</v>
      </c>
      <c r="I5672" s="32" t="s">
        <v>55</v>
      </c>
      <c r="J5672" s="135">
        <v>48</v>
      </c>
      <c r="K5672" s="27">
        <v>0.9375</v>
      </c>
      <c r="L5672" s="77">
        <v>0.9</v>
      </c>
      <c r="Q5672" s="106"/>
    </row>
    <row r="5673" spans="1:17" x14ac:dyDescent="0.25">
      <c r="A5673" t="s">
        <v>331</v>
      </c>
      <c r="B5673" s="23">
        <v>2018</v>
      </c>
      <c r="C5673" s="23" t="s">
        <v>1</v>
      </c>
      <c r="D5673" s="23" t="s">
        <v>56</v>
      </c>
      <c r="E5673" s="23" t="s">
        <v>313</v>
      </c>
      <c r="F5673" s="23" t="s">
        <v>314</v>
      </c>
      <c r="G5673" s="23" t="s">
        <v>492</v>
      </c>
      <c r="H5673" s="32" t="s">
        <v>354</v>
      </c>
      <c r="I5673" s="32" t="s">
        <v>55</v>
      </c>
      <c r="J5673" s="135">
        <v>44</v>
      </c>
      <c r="K5673" s="27">
        <v>1</v>
      </c>
      <c r="L5673" s="77">
        <v>0.9</v>
      </c>
      <c r="Q5673" s="106"/>
    </row>
    <row r="5674" spans="1:17" x14ac:dyDescent="0.25">
      <c r="A5674" t="s">
        <v>331</v>
      </c>
      <c r="B5674" s="23">
        <v>2018</v>
      </c>
      <c r="C5674" s="23" t="s">
        <v>2</v>
      </c>
      <c r="D5674" s="23" t="s">
        <v>57</v>
      </c>
      <c r="E5674" s="23" t="s">
        <v>313</v>
      </c>
      <c r="F5674" s="23" t="s">
        <v>314</v>
      </c>
      <c r="G5674" s="23" t="s">
        <v>492</v>
      </c>
      <c r="H5674" s="32" t="s">
        <v>354</v>
      </c>
      <c r="I5674" s="32" t="s">
        <v>55</v>
      </c>
      <c r="J5674" s="135">
        <v>48</v>
      </c>
      <c r="K5674" s="27">
        <v>0.8125</v>
      </c>
      <c r="L5674" s="77">
        <v>0.9</v>
      </c>
      <c r="Q5674" s="106"/>
    </row>
    <row r="5675" spans="1:17" x14ac:dyDescent="0.25">
      <c r="A5675" t="s">
        <v>331</v>
      </c>
      <c r="B5675" s="23">
        <v>2018</v>
      </c>
      <c r="C5675" s="23" t="s">
        <v>3</v>
      </c>
      <c r="D5675" s="23" t="s">
        <v>58</v>
      </c>
      <c r="E5675" s="23" t="s">
        <v>313</v>
      </c>
      <c r="F5675" s="23" t="s">
        <v>314</v>
      </c>
      <c r="G5675" s="23" t="s">
        <v>492</v>
      </c>
      <c r="H5675" s="32" t="s">
        <v>354</v>
      </c>
      <c r="I5675" s="32" t="s">
        <v>55</v>
      </c>
      <c r="J5675" s="135">
        <v>50</v>
      </c>
      <c r="K5675" s="27">
        <v>0.9</v>
      </c>
      <c r="L5675" s="77">
        <v>0.9</v>
      </c>
      <c r="Q5675" s="106"/>
    </row>
    <row r="5676" spans="1:17" x14ac:dyDescent="0.25">
      <c r="A5676" t="s">
        <v>331</v>
      </c>
      <c r="B5676" s="23">
        <v>2019</v>
      </c>
      <c r="C5676" s="23" t="s">
        <v>0</v>
      </c>
      <c r="D5676" s="23" t="s">
        <v>59</v>
      </c>
      <c r="E5676" s="23" t="s">
        <v>313</v>
      </c>
      <c r="F5676" s="23" t="s">
        <v>314</v>
      </c>
      <c r="G5676" s="23" t="s">
        <v>492</v>
      </c>
      <c r="H5676" s="32" t="s">
        <v>354</v>
      </c>
      <c r="I5676" s="32" t="s">
        <v>55</v>
      </c>
      <c r="J5676" s="135">
        <v>41</v>
      </c>
      <c r="K5676" s="27">
        <v>0.92683000000000004</v>
      </c>
      <c r="L5676" s="77">
        <v>0.9</v>
      </c>
      <c r="Q5676" s="106"/>
    </row>
    <row r="5677" spans="1:17" x14ac:dyDescent="0.25">
      <c r="A5677" t="s">
        <v>331</v>
      </c>
      <c r="B5677" s="23">
        <v>2019</v>
      </c>
      <c r="C5677" s="23" t="s">
        <v>1</v>
      </c>
      <c r="D5677" s="23" t="s">
        <v>60</v>
      </c>
      <c r="E5677" s="23" t="s">
        <v>313</v>
      </c>
      <c r="F5677" s="23" t="s">
        <v>314</v>
      </c>
      <c r="G5677" s="23" t="s">
        <v>492</v>
      </c>
      <c r="H5677" s="32" t="s">
        <v>354</v>
      </c>
      <c r="I5677" s="32" t="s">
        <v>55</v>
      </c>
      <c r="J5677" s="135">
        <v>53</v>
      </c>
      <c r="K5677" s="27">
        <v>0.86792000000000002</v>
      </c>
      <c r="L5677" s="77">
        <v>0.9</v>
      </c>
      <c r="Q5677" s="106"/>
    </row>
    <row r="5678" spans="1:17" x14ac:dyDescent="0.25">
      <c r="A5678" t="s">
        <v>331</v>
      </c>
      <c r="B5678" s="23">
        <v>2019</v>
      </c>
      <c r="C5678" s="23" t="s">
        <v>2</v>
      </c>
      <c r="D5678" s="23" t="s">
        <v>61</v>
      </c>
      <c r="E5678" s="23" t="s">
        <v>313</v>
      </c>
      <c r="F5678" s="23" t="s">
        <v>314</v>
      </c>
      <c r="G5678" s="23" t="s">
        <v>492</v>
      </c>
      <c r="H5678" s="32" t="s">
        <v>354</v>
      </c>
      <c r="I5678" s="32" t="s">
        <v>55</v>
      </c>
      <c r="J5678" s="135">
        <v>40</v>
      </c>
      <c r="K5678" s="27">
        <v>0.8</v>
      </c>
      <c r="L5678" s="77">
        <v>0.9</v>
      </c>
      <c r="Q5678" s="106"/>
    </row>
    <row r="5679" spans="1:17" x14ac:dyDescent="0.25">
      <c r="A5679" t="s">
        <v>331</v>
      </c>
      <c r="B5679" s="23">
        <v>2019</v>
      </c>
      <c r="C5679" s="23" t="s">
        <v>3</v>
      </c>
      <c r="D5679" s="23" t="s">
        <v>62</v>
      </c>
      <c r="E5679" s="23" t="s">
        <v>313</v>
      </c>
      <c r="F5679" s="23" t="s">
        <v>314</v>
      </c>
      <c r="G5679" s="23" t="s">
        <v>492</v>
      </c>
      <c r="H5679" s="32" t="s">
        <v>354</v>
      </c>
      <c r="I5679" s="32" t="s">
        <v>55</v>
      </c>
      <c r="J5679" s="135">
        <v>51</v>
      </c>
      <c r="K5679" s="27">
        <v>0.98038999999999998</v>
      </c>
      <c r="L5679" s="77">
        <v>0.9</v>
      </c>
      <c r="Q5679" s="106"/>
    </row>
    <row r="5680" spans="1:17" x14ac:dyDescent="0.25">
      <c r="A5680" t="s">
        <v>331</v>
      </c>
      <c r="B5680" s="23">
        <v>2020</v>
      </c>
      <c r="C5680" s="23" t="s">
        <v>0</v>
      </c>
      <c r="D5680" s="23" t="s">
        <v>63</v>
      </c>
      <c r="E5680" s="23" t="s">
        <v>313</v>
      </c>
      <c r="F5680" s="23" t="s">
        <v>314</v>
      </c>
      <c r="G5680" s="23" t="s">
        <v>492</v>
      </c>
      <c r="H5680" s="32" t="s">
        <v>354</v>
      </c>
      <c r="I5680" s="32" t="s">
        <v>55</v>
      </c>
      <c r="J5680" s="135">
        <v>24</v>
      </c>
      <c r="K5680" s="27">
        <v>0.91666999999999998</v>
      </c>
      <c r="L5680" s="77">
        <v>0.9</v>
      </c>
      <c r="Q5680" s="106"/>
    </row>
    <row r="5681" spans="1:17" x14ac:dyDescent="0.25">
      <c r="A5681" t="s">
        <v>331</v>
      </c>
      <c r="B5681" s="23">
        <v>2020</v>
      </c>
      <c r="C5681" s="23" t="s">
        <v>1</v>
      </c>
      <c r="D5681" s="23" t="s">
        <v>64</v>
      </c>
      <c r="E5681" s="23" t="s">
        <v>313</v>
      </c>
      <c r="F5681" s="23" t="s">
        <v>314</v>
      </c>
      <c r="G5681" s="23" t="s">
        <v>492</v>
      </c>
      <c r="H5681" s="32" t="s">
        <v>354</v>
      </c>
      <c r="I5681" s="32" t="s">
        <v>55</v>
      </c>
      <c r="J5681" s="135">
        <v>36</v>
      </c>
      <c r="K5681" s="27">
        <v>0.91666999999999998</v>
      </c>
      <c r="L5681" s="77">
        <v>0.9</v>
      </c>
      <c r="Q5681" s="106"/>
    </row>
    <row r="5682" spans="1:17" x14ac:dyDescent="0.25">
      <c r="A5682" t="s">
        <v>331</v>
      </c>
      <c r="B5682" s="23">
        <v>2020</v>
      </c>
      <c r="C5682" s="23" t="s">
        <v>2</v>
      </c>
      <c r="D5682" s="23" t="s">
        <v>65</v>
      </c>
      <c r="E5682" s="23" t="s">
        <v>313</v>
      </c>
      <c r="F5682" s="23" t="s">
        <v>314</v>
      </c>
      <c r="G5682" s="23" t="s">
        <v>492</v>
      </c>
      <c r="H5682" s="32" t="s">
        <v>354</v>
      </c>
      <c r="I5682" s="32" t="s">
        <v>55</v>
      </c>
      <c r="J5682" s="135">
        <v>35</v>
      </c>
      <c r="K5682" s="27">
        <v>0.85714000000000001</v>
      </c>
      <c r="L5682" s="77">
        <v>0.9</v>
      </c>
      <c r="Q5682" s="106"/>
    </row>
    <row r="5683" spans="1:17" x14ac:dyDescent="0.25">
      <c r="A5683" t="s">
        <v>331</v>
      </c>
      <c r="B5683" s="23">
        <v>2020</v>
      </c>
      <c r="C5683" s="23" t="s">
        <v>3</v>
      </c>
      <c r="D5683" s="23" t="s">
        <v>66</v>
      </c>
      <c r="E5683" s="23" t="s">
        <v>313</v>
      </c>
      <c r="F5683" s="23" t="s">
        <v>314</v>
      </c>
      <c r="G5683" s="23" t="s">
        <v>492</v>
      </c>
      <c r="H5683" s="32" t="s">
        <v>354</v>
      </c>
      <c r="I5683" s="32" t="s">
        <v>55</v>
      </c>
      <c r="J5683" s="135">
        <v>37</v>
      </c>
      <c r="K5683" s="27">
        <v>0.64864999999999995</v>
      </c>
      <c r="L5683" s="77">
        <v>0.9</v>
      </c>
      <c r="Q5683" s="106"/>
    </row>
    <row r="5684" spans="1:17" x14ac:dyDescent="0.25">
      <c r="A5684" t="s">
        <v>331</v>
      </c>
      <c r="B5684" s="23">
        <v>2021</v>
      </c>
      <c r="C5684" s="23" t="s">
        <v>0</v>
      </c>
      <c r="D5684" s="23" t="s">
        <v>67</v>
      </c>
      <c r="E5684" s="23" t="s">
        <v>313</v>
      </c>
      <c r="F5684" s="23" t="s">
        <v>314</v>
      </c>
      <c r="G5684" s="23" t="s">
        <v>492</v>
      </c>
      <c r="H5684" s="32" t="s">
        <v>354</v>
      </c>
      <c r="I5684" s="32" t="s">
        <v>55</v>
      </c>
      <c r="J5684" s="135">
        <v>54</v>
      </c>
      <c r="K5684" s="27">
        <v>0.74073999999999995</v>
      </c>
      <c r="L5684" s="77">
        <v>0.9</v>
      </c>
      <c r="Q5684" s="106"/>
    </row>
    <row r="5685" spans="1:17" x14ac:dyDescent="0.25">
      <c r="A5685" t="s">
        <v>331</v>
      </c>
      <c r="B5685" s="23">
        <v>2021</v>
      </c>
      <c r="C5685" s="23" t="s">
        <v>1</v>
      </c>
      <c r="D5685" s="23" t="s">
        <v>68</v>
      </c>
      <c r="E5685" s="23" t="s">
        <v>313</v>
      </c>
      <c r="F5685" s="23" t="s">
        <v>314</v>
      </c>
      <c r="G5685" s="23" t="s">
        <v>492</v>
      </c>
      <c r="H5685" s="32" t="s">
        <v>354</v>
      </c>
      <c r="I5685" s="32" t="s">
        <v>55</v>
      </c>
      <c r="J5685" s="135">
        <v>62</v>
      </c>
      <c r="K5685" s="27">
        <v>0.91935</v>
      </c>
      <c r="L5685" s="77">
        <v>0.9</v>
      </c>
      <c r="Q5685" s="106"/>
    </row>
    <row r="5686" spans="1:17" x14ac:dyDescent="0.25">
      <c r="A5686" t="s">
        <v>331</v>
      </c>
      <c r="B5686" s="23">
        <v>2021</v>
      </c>
      <c r="C5686" s="23" t="s">
        <v>2</v>
      </c>
      <c r="D5686" s="23" t="s">
        <v>69</v>
      </c>
      <c r="E5686" s="23" t="s">
        <v>313</v>
      </c>
      <c r="F5686" s="23" t="s">
        <v>314</v>
      </c>
      <c r="G5686" s="23" t="s">
        <v>492</v>
      </c>
      <c r="H5686" s="32" t="s">
        <v>354</v>
      </c>
      <c r="I5686" s="32" t="s">
        <v>55</v>
      </c>
      <c r="J5686" s="135">
        <v>49</v>
      </c>
      <c r="K5686" s="27">
        <v>0.83672999999999997</v>
      </c>
      <c r="L5686" s="77">
        <v>0.9</v>
      </c>
      <c r="Q5686" s="106"/>
    </row>
    <row r="5687" spans="1:17" x14ac:dyDescent="0.25">
      <c r="A5687" t="s">
        <v>331</v>
      </c>
      <c r="B5687" s="23">
        <v>2021</v>
      </c>
      <c r="C5687" s="23" t="s">
        <v>3</v>
      </c>
      <c r="D5687" s="23" t="s">
        <v>70</v>
      </c>
      <c r="E5687" s="23" t="s">
        <v>313</v>
      </c>
      <c r="F5687" s="23" t="s">
        <v>314</v>
      </c>
      <c r="G5687" s="23" t="s">
        <v>492</v>
      </c>
      <c r="H5687" s="32" t="s">
        <v>354</v>
      </c>
      <c r="I5687" s="32" t="s">
        <v>55</v>
      </c>
      <c r="J5687" s="135">
        <v>55</v>
      </c>
      <c r="K5687" s="27">
        <v>0.78181999999999996</v>
      </c>
      <c r="L5687" s="77">
        <v>0.9</v>
      </c>
      <c r="Q5687" s="106"/>
    </row>
    <row r="5688" spans="1:17" x14ac:dyDescent="0.25">
      <c r="A5688" t="s">
        <v>331</v>
      </c>
      <c r="B5688" s="23">
        <v>2022</v>
      </c>
      <c r="C5688" s="23" t="s">
        <v>0</v>
      </c>
      <c r="D5688" s="23" t="s">
        <v>71</v>
      </c>
      <c r="E5688" s="23" t="s">
        <v>313</v>
      </c>
      <c r="F5688" s="23" t="s">
        <v>314</v>
      </c>
      <c r="G5688" s="23" t="s">
        <v>492</v>
      </c>
      <c r="H5688" s="32" t="s">
        <v>354</v>
      </c>
      <c r="I5688" s="32" t="s">
        <v>55</v>
      </c>
      <c r="J5688" s="135">
        <v>50</v>
      </c>
      <c r="K5688" s="27">
        <v>0.9</v>
      </c>
      <c r="L5688" s="77">
        <v>0.9</v>
      </c>
      <c r="Q5688" s="106"/>
    </row>
    <row r="5689" spans="1:17" x14ac:dyDescent="0.25">
      <c r="A5689" t="s">
        <v>331</v>
      </c>
      <c r="B5689" s="23">
        <v>2022</v>
      </c>
      <c r="C5689" s="23" t="s">
        <v>1</v>
      </c>
      <c r="D5689" s="23" t="s">
        <v>72</v>
      </c>
      <c r="E5689" s="23" t="s">
        <v>313</v>
      </c>
      <c r="F5689" s="23" t="s">
        <v>314</v>
      </c>
      <c r="G5689" s="23" t="s">
        <v>492</v>
      </c>
      <c r="H5689" s="32" t="s">
        <v>354</v>
      </c>
      <c r="I5689" s="32" t="s">
        <v>55</v>
      </c>
      <c r="J5689" s="135">
        <v>33</v>
      </c>
      <c r="K5689" s="27">
        <v>0.84848000000000001</v>
      </c>
      <c r="L5689" s="77">
        <v>0.9</v>
      </c>
      <c r="Q5689" s="106"/>
    </row>
    <row r="5690" spans="1:17" x14ac:dyDescent="0.25">
      <c r="A5690" t="s">
        <v>331</v>
      </c>
      <c r="B5690" s="23">
        <v>2022</v>
      </c>
      <c r="C5690" s="23" t="s">
        <v>2</v>
      </c>
      <c r="D5690" s="23" t="s">
        <v>73</v>
      </c>
      <c r="E5690" s="23" t="s">
        <v>313</v>
      </c>
      <c r="F5690" s="23" t="s">
        <v>314</v>
      </c>
      <c r="G5690" s="23" t="s">
        <v>492</v>
      </c>
      <c r="H5690" s="32" t="s">
        <v>354</v>
      </c>
      <c r="I5690" s="32" t="s">
        <v>55</v>
      </c>
      <c r="J5690" s="135">
        <v>68</v>
      </c>
      <c r="K5690" s="27">
        <v>0.64705999999999997</v>
      </c>
      <c r="L5690" s="77">
        <v>0.9</v>
      </c>
      <c r="Q5690" s="106"/>
    </row>
    <row r="5691" spans="1:17" x14ac:dyDescent="0.25">
      <c r="A5691" t="s">
        <v>331</v>
      </c>
      <c r="B5691" s="23">
        <v>2022</v>
      </c>
      <c r="C5691" s="23" t="s">
        <v>3</v>
      </c>
      <c r="D5691" s="23" t="s">
        <v>493</v>
      </c>
      <c r="E5691" s="23" t="s">
        <v>313</v>
      </c>
      <c r="F5691" s="23" t="s">
        <v>314</v>
      </c>
      <c r="G5691" s="23" t="s">
        <v>492</v>
      </c>
      <c r="H5691" s="32" t="s">
        <v>354</v>
      </c>
      <c r="I5691" s="32" t="s">
        <v>55</v>
      </c>
      <c r="J5691" s="135">
        <v>52</v>
      </c>
      <c r="K5691" s="27">
        <v>0.34615000000000001</v>
      </c>
      <c r="L5691" s="77">
        <v>0.9</v>
      </c>
      <c r="Q5691" s="106"/>
    </row>
    <row r="5692" spans="1:17" x14ac:dyDescent="0.25">
      <c r="A5692" t="s">
        <v>331</v>
      </c>
      <c r="B5692" s="23">
        <v>2023</v>
      </c>
      <c r="C5692" s="23" t="s">
        <v>0</v>
      </c>
      <c r="D5692" s="23" t="s">
        <v>537</v>
      </c>
      <c r="E5692" s="23" t="s">
        <v>313</v>
      </c>
      <c r="F5692" s="23" t="s">
        <v>314</v>
      </c>
      <c r="G5692" s="23" t="s">
        <v>492</v>
      </c>
      <c r="H5692" s="32" t="s">
        <v>354</v>
      </c>
      <c r="I5692" s="32" t="s">
        <v>55</v>
      </c>
      <c r="J5692" s="135">
        <v>39</v>
      </c>
      <c r="K5692" s="27">
        <v>0.41026000000000001</v>
      </c>
      <c r="L5692" s="77">
        <v>0.9</v>
      </c>
      <c r="Q5692" s="106"/>
    </row>
    <row r="5693" spans="1:17" x14ac:dyDescent="0.25">
      <c r="A5693" t="s">
        <v>331</v>
      </c>
      <c r="B5693" s="23">
        <v>2018</v>
      </c>
      <c r="C5693" s="23" t="s">
        <v>0</v>
      </c>
      <c r="D5693" s="23" t="s">
        <v>54</v>
      </c>
      <c r="E5693" s="23" t="s">
        <v>315</v>
      </c>
      <c r="F5693" s="23" t="s">
        <v>316</v>
      </c>
      <c r="G5693" s="23" t="s">
        <v>492</v>
      </c>
      <c r="H5693" s="166" t="s">
        <v>526</v>
      </c>
      <c r="I5693" s="32" t="s">
        <v>55</v>
      </c>
      <c r="J5693" s="135">
        <v>121</v>
      </c>
      <c r="K5693" s="27">
        <v>0.74380000000000002</v>
      </c>
      <c r="L5693" s="77">
        <v>0.9</v>
      </c>
      <c r="Q5693" s="106"/>
    </row>
    <row r="5694" spans="1:17" x14ac:dyDescent="0.25">
      <c r="A5694" t="s">
        <v>331</v>
      </c>
      <c r="B5694" s="23">
        <v>2018</v>
      </c>
      <c r="C5694" s="23" t="s">
        <v>1</v>
      </c>
      <c r="D5694" s="23" t="s">
        <v>56</v>
      </c>
      <c r="E5694" s="23" t="s">
        <v>315</v>
      </c>
      <c r="F5694" s="23" t="s">
        <v>316</v>
      </c>
      <c r="G5694" s="23" t="s">
        <v>492</v>
      </c>
      <c r="H5694" s="166" t="s">
        <v>526</v>
      </c>
      <c r="I5694" s="32" t="s">
        <v>55</v>
      </c>
      <c r="J5694" s="135">
        <v>168</v>
      </c>
      <c r="K5694" s="27">
        <v>0.75595000000000001</v>
      </c>
      <c r="L5694" s="77">
        <v>0.9</v>
      </c>
      <c r="Q5694" s="106"/>
    </row>
    <row r="5695" spans="1:17" x14ac:dyDescent="0.25">
      <c r="A5695" t="s">
        <v>331</v>
      </c>
      <c r="B5695" s="23">
        <v>2018</v>
      </c>
      <c r="C5695" s="23" t="s">
        <v>2</v>
      </c>
      <c r="D5695" s="23" t="s">
        <v>57</v>
      </c>
      <c r="E5695" s="23" t="s">
        <v>315</v>
      </c>
      <c r="F5695" s="23" t="s">
        <v>316</v>
      </c>
      <c r="G5695" s="23" t="s">
        <v>492</v>
      </c>
      <c r="H5695" s="166" t="s">
        <v>526</v>
      </c>
      <c r="I5695" s="32" t="s">
        <v>55</v>
      </c>
      <c r="J5695" s="135">
        <v>142</v>
      </c>
      <c r="K5695" s="27">
        <v>0.84506999999999999</v>
      </c>
      <c r="L5695" s="77">
        <v>0.9</v>
      </c>
      <c r="Q5695" s="106"/>
    </row>
    <row r="5696" spans="1:17" x14ac:dyDescent="0.25">
      <c r="A5696" t="s">
        <v>331</v>
      </c>
      <c r="B5696" s="23">
        <v>2018</v>
      </c>
      <c r="C5696" s="23" t="s">
        <v>3</v>
      </c>
      <c r="D5696" s="23" t="s">
        <v>58</v>
      </c>
      <c r="E5696" s="23" t="s">
        <v>315</v>
      </c>
      <c r="F5696" s="23" t="s">
        <v>316</v>
      </c>
      <c r="G5696" s="23" t="s">
        <v>492</v>
      </c>
      <c r="H5696" s="166" t="s">
        <v>526</v>
      </c>
      <c r="I5696" s="32" t="s">
        <v>55</v>
      </c>
      <c r="J5696" s="135">
        <v>148</v>
      </c>
      <c r="K5696" s="27">
        <v>0.87161999999999995</v>
      </c>
      <c r="L5696" s="77">
        <v>0.9</v>
      </c>
      <c r="Q5696" s="106"/>
    </row>
    <row r="5697" spans="1:17" x14ac:dyDescent="0.25">
      <c r="A5697" t="s">
        <v>331</v>
      </c>
      <c r="B5697" s="23">
        <v>2019</v>
      </c>
      <c r="C5697" s="23" t="s">
        <v>0</v>
      </c>
      <c r="D5697" s="23" t="s">
        <v>59</v>
      </c>
      <c r="E5697" s="23" t="s">
        <v>315</v>
      </c>
      <c r="F5697" s="23" t="s">
        <v>316</v>
      </c>
      <c r="G5697" s="23" t="s">
        <v>492</v>
      </c>
      <c r="H5697" s="166" t="s">
        <v>526</v>
      </c>
      <c r="I5697" s="32" t="s">
        <v>55</v>
      </c>
      <c r="J5697" s="135">
        <v>136</v>
      </c>
      <c r="K5697" s="27">
        <v>0.90441000000000005</v>
      </c>
      <c r="L5697" s="77">
        <v>0.9</v>
      </c>
      <c r="Q5697" s="106"/>
    </row>
    <row r="5698" spans="1:17" x14ac:dyDescent="0.25">
      <c r="A5698" t="s">
        <v>331</v>
      </c>
      <c r="B5698" s="23">
        <v>2019</v>
      </c>
      <c r="C5698" s="23" t="s">
        <v>1</v>
      </c>
      <c r="D5698" s="23" t="s">
        <v>60</v>
      </c>
      <c r="E5698" s="23" t="s">
        <v>315</v>
      </c>
      <c r="F5698" s="23" t="s">
        <v>316</v>
      </c>
      <c r="G5698" s="23" t="s">
        <v>492</v>
      </c>
      <c r="H5698" s="166" t="s">
        <v>526</v>
      </c>
      <c r="I5698" s="32" t="s">
        <v>55</v>
      </c>
      <c r="J5698" s="135">
        <v>137</v>
      </c>
      <c r="K5698" s="27">
        <v>0.81022000000000005</v>
      </c>
      <c r="L5698" s="77">
        <v>0.9</v>
      </c>
      <c r="Q5698" s="106"/>
    </row>
    <row r="5699" spans="1:17" x14ac:dyDescent="0.25">
      <c r="A5699" t="s">
        <v>331</v>
      </c>
      <c r="B5699" s="23">
        <v>2019</v>
      </c>
      <c r="C5699" s="23" t="s">
        <v>2</v>
      </c>
      <c r="D5699" s="23" t="s">
        <v>61</v>
      </c>
      <c r="E5699" s="23" t="s">
        <v>315</v>
      </c>
      <c r="F5699" s="23" t="s">
        <v>316</v>
      </c>
      <c r="G5699" s="23" t="s">
        <v>492</v>
      </c>
      <c r="H5699" s="166" t="s">
        <v>526</v>
      </c>
      <c r="I5699" s="32" t="s">
        <v>55</v>
      </c>
      <c r="J5699" s="135">
        <v>146</v>
      </c>
      <c r="K5699" s="27">
        <v>0.88356000000000001</v>
      </c>
      <c r="L5699" s="77">
        <v>0.9</v>
      </c>
      <c r="Q5699" s="106"/>
    </row>
    <row r="5700" spans="1:17" x14ac:dyDescent="0.25">
      <c r="A5700" t="s">
        <v>331</v>
      </c>
      <c r="B5700" s="23">
        <v>2019</v>
      </c>
      <c r="C5700" s="23" t="s">
        <v>3</v>
      </c>
      <c r="D5700" s="23" t="s">
        <v>62</v>
      </c>
      <c r="E5700" s="23" t="s">
        <v>315</v>
      </c>
      <c r="F5700" s="23" t="s">
        <v>316</v>
      </c>
      <c r="G5700" s="23" t="s">
        <v>492</v>
      </c>
      <c r="H5700" s="166" t="s">
        <v>526</v>
      </c>
      <c r="I5700" s="32" t="s">
        <v>55</v>
      </c>
      <c r="J5700" s="135">
        <v>108</v>
      </c>
      <c r="K5700" s="27">
        <v>0.83333000000000002</v>
      </c>
      <c r="L5700" s="77">
        <v>0.9</v>
      </c>
      <c r="Q5700" s="106"/>
    </row>
    <row r="5701" spans="1:17" x14ac:dyDescent="0.25">
      <c r="A5701" t="s">
        <v>331</v>
      </c>
      <c r="B5701" s="23">
        <v>2020</v>
      </c>
      <c r="C5701" s="23" t="s">
        <v>0</v>
      </c>
      <c r="D5701" s="23" t="s">
        <v>63</v>
      </c>
      <c r="E5701" s="23" t="s">
        <v>315</v>
      </c>
      <c r="F5701" s="23" t="s">
        <v>316</v>
      </c>
      <c r="G5701" s="23" t="s">
        <v>492</v>
      </c>
      <c r="H5701" s="166" t="s">
        <v>526</v>
      </c>
      <c r="I5701" s="32" t="s">
        <v>55</v>
      </c>
      <c r="J5701" s="135">
        <v>142</v>
      </c>
      <c r="K5701" s="27">
        <v>0.85914999999999997</v>
      </c>
      <c r="L5701" s="77">
        <v>0.9</v>
      </c>
      <c r="Q5701" s="106"/>
    </row>
    <row r="5702" spans="1:17" x14ac:dyDescent="0.25">
      <c r="A5702" t="s">
        <v>331</v>
      </c>
      <c r="B5702" s="23">
        <v>2020</v>
      </c>
      <c r="C5702" s="23" t="s">
        <v>1</v>
      </c>
      <c r="D5702" s="23" t="s">
        <v>64</v>
      </c>
      <c r="E5702" s="23" t="s">
        <v>315</v>
      </c>
      <c r="F5702" s="23" t="s">
        <v>316</v>
      </c>
      <c r="G5702" s="23" t="s">
        <v>492</v>
      </c>
      <c r="H5702" s="166" t="s">
        <v>526</v>
      </c>
      <c r="I5702" s="32" t="s">
        <v>55</v>
      </c>
      <c r="J5702" s="135">
        <v>72</v>
      </c>
      <c r="K5702" s="27">
        <v>0.69443999999999995</v>
      </c>
      <c r="L5702" s="77">
        <v>0.9</v>
      </c>
      <c r="Q5702" s="106"/>
    </row>
    <row r="5703" spans="1:17" x14ac:dyDescent="0.25">
      <c r="A5703" t="s">
        <v>331</v>
      </c>
      <c r="B5703" s="23">
        <v>2020</v>
      </c>
      <c r="C5703" s="23" t="s">
        <v>2</v>
      </c>
      <c r="D5703" s="23" t="s">
        <v>65</v>
      </c>
      <c r="E5703" s="23" t="s">
        <v>315</v>
      </c>
      <c r="F5703" s="23" t="s">
        <v>316</v>
      </c>
      <c r="G5703" s="23" t="s">
        <v>492</v>
      </c>
      <c r="H5703" s="166" t="s">
        <v>526</v>
      </c>
      <c r="I5703" s="32" t="s">
        <v>55</v>
      </c>
      <c r="J5703" s="135">
        <v>102</v>
      </c>
      <c r="K5703" s="27">
        <v>0.47059000000000001</v>
      </c>
      <c r="L5703" s="77">
        <v>0.9</v>
      </c>
      <c r="Q5703" s="106"/>
    </row>
    <row r="5704" spans="1:17" x14ac:dyDescent="0.25">
      <c r="A5704" t="s">
        <v>331</v>
      </c>
      <c r="B5704" s="23">
        <v>2020</v>
      </c>
      <c r="C5704" s="23" t="s">
        <v>3</v>
      </c>
      <c r="D5704" s="23" t="s">
        <v>66</v>
      </c>
      <c r="E5704" s="23" t="s">
        <v>315</v>
      </c>
      <c r="F5704" s="23" t="s">
        <v>316</v>
      </c>
      <c r="G5704" s="23" t="s">
        <v>492</v>
      </c>
      <c r="H5704" s="166" t="s">
        <v>526</v>
      </c>
      <c r="I5704" s="32" t="s">
        <v>55</v>
      </c>
      <c r="J5704" s="135">
        <v>135</v>
      </c>
      <c r="K5704" s="27">
        <v>0.75556000000000001</v>
      </c>
      <c r="L5704" s="77">
        <v>0.9</v>
      </c>
      <c r="Q5704" s="106"/>
    </row>
    <row r="5705" spans="1:17" x14ac:dyDescent="0.25">
      <c r="A5705" t="s">
        <v>331</v>
      </c>
      <c r="B5705" s="23">
        <v>2021</v>
      </c>
      <c r="C5705" s="23" t="s">
        <v>0</v>
      </c>
      <c r="D5705" s="23" t="s">
        <v>67</v>
      </c>
      <c r="E5705" s="23" t="s">
        <v>315</v>
      </c>
      <c r="F5705" s="23" t="s">
        <v>316</v>
      </c>
      <c r="G5705" s="23" t="s">
        <v>492</v>
      </c>
      <c r="H5705" s="166" t="s">
        <v>526</v>
      </c>
      <c r="I5705" s="32" t="s">
        <v>55</v>
      </c>
      <c r="J5705" s="135">
        <v>133</v>
      </c>
      <c r="K5705" s="27">
        <v>0.57894999999999996</v>
      </c>
      <c r="L5705" s="77">
        <v>0.9</v>
      </c>
      <c r="Q5705" s="106"/>
    </row>
    <row r="5706" spans="1:17" x14ac:dyDescent="0.25">
      <c r="A5706" t="s">
        <v>331</v>
      </c>
      <c r="B5706" s="23">
        <v>2021</v>
      </c>
      <c r="C5706" s="23" t="s">
        <v>1</v>
      </c>
      <c r="D5706" s="23" t="s">
        <v>68</v>
      </c>
      <c r="E5706" s="23" t="s">
        <v>315</v>
      </c>
      <c r="F5706" s="23" t="s">
        <v>316</v>
      </c>
      <c r="G5706" s="23" t="s">
        <v>492</v>
      </c>
      <c r="H5706" s="166" t="s">
        <v>526</v>
      </c>
      <c r="I5706" s="32" t="s">
        <v>55</v>
      </c>
      <c r="J5706" s="135">
        <v>162</v>
      </c>
      <c r="K5706" s="27">
        <v>0.45678999999999997</v>
      </c>
      <c r="L5706" s="77">
        <v>0.9</v>
      </c>
      <c r="Q5706" s="106"/>
    </row>
    <row r="5707" spans="1:17" x14ac:dyDescent="0.25">
      <c r="A5707" t="s">
        <v>331</v>
      </c>
      <c r="B5707" s="23">
        <v>2021</v>
      </c>
      <c r="C5707" s="23" t="s">
        <v>2</v>
      </c>
      <c r="D5707" s="23" t="s">
        <v>69</v>
      </c>
      <c r="E5707" s="23" t="s">
        <v>315</v>
      </c>
      <c r="F5707" s="23" t="s">
        <v>316</v>
      </c>
      <c r="G5707" s="23" t="s">
        <v>492</v>
      </c>
      <c r="H5707" s="166" t="s">
        <v>526</v>
      </c>
      <c r="I5707" s="32" t="s">
        <v>55</v>
      </c>
      <c r="J5707" s="135">
        <v>141</v>
      </c>
      <c r="K5707" s="27">
        <v>0.44680999999999998</v>
      </c>
      <c r="L5707" s="77">
        <v>0.9</v>
      </c>
      <c r="Q5707" s="106"/>
    </row>
    <row r="5708" spans="1:17" x14ac:dyDescent="0.25">
      <c r="A5708" t="s">
        <v>331</v>
      </c>
      <c r="B5708" s="23">
        <v>2021</v>
      </c>
      <c r="C5708" s="23" t="s">
        <v>3</v>
      </c>
      <c r="D5708" s="23" t="s">
        <v>70</v>
      </c>
      <c r="E5708" s="23" t="s">
        <v>315</v>
      </c>
      <c r="F5708" s="23" t="s">
        <v>316</v>
      </c>
      <c r="G5708" s="23" t="s">
        <v>492</v>
      </c>
      <c r="H5708" s="166" t="s">
        <v>526</v>
      </c>
      <c r="I5708" s="32" t="s">
        <v>55</v>
      </c>
      <c r="J5708" s="135">
        <v>131</v>
      </c>
      <c r="K5708" s="27">
        <v>0.51907999999999999</v>
      </c>
      <c r="L5708" s="77">
        <v>0.9</v>
      </c>
      <c r="Q5708" s="106"/>
    </row>
    <row r="5709" spans="1:17" x14ac:dyDescent="0.25">
      <c r="A5709" t="s">
        <v>331</v>
      </c>
      <c r="B5709" s="23">
        <v>2022</v>
      </c>
      <c r="C5709" s="23" t="s">
        <v>0</v>
      </c>
      <c r="D5709" s="23" t="s">
        <v>71</v>
      </c>
      <c r="E5709" s="23" t="s">
        <v>315</v>
      </c>
      <c r="F5709" s="23" t="s">
        <v>316</v>
      </c>
      <c r="G5709" s="23" t="s">
        <v>492</v>
      </c>
      <c r="H5709" s="166" t="s">
        <v>526</v>
      </c>
      <c r="I5709" s="32" t="s">
        <v>55</v>
      </c>
      <c r="J5709" s="135">
        <v>146</v>
      </c>
      <c r="K5709" s="27">
        <v>0.48630000000000001</v>
      </c>
      <c r="L5709" s="77">
        <v>0.9</v>
      </c>
      <c r="Q5709" s="106"/>
    </row>
    <row r="5710" spans="1:17" x14ac:dyDescent="0.25">
      <c r="A5710" t="s">
        <v>331</v>
      </c>
      <c r="B5710" s="23">
        <v>2022</v>
      </c>
      <c r="C5710" s="23" t="s">
        <v>1</v>
      </c>
      <c r="D5710" s="23" t="s">
        <v>72</v>
      </c>
      <c r="E5710" s="23" t="s">
        <v>315</v>
      </c>
      <c r="F5710" s="23" t="s">
        <v>316</v>
      </c>
      <c r="G5710" s="23" t="s">
        <v>492</v>
      </c>
      <c r="H5710" s="166" t="s">
        <v>526</v>
      </c>
      <c r="I5710" s="32" t="s">
        <v>55</v>
      </c>
      <c r="J5710" s="135">
        <v>167</v>
      </c>
      <c r="K5710" s="27">
        <v>0.53293000000000001</v>
      </c>
      <c r="L5710" s="77">
        <v>0.9</v>
      </c>
      <c r="Q5710" s="106"/>
    </row>
    <row r="5711" spans="1:17" x14ac:dyDescent="0.25">
      <c r="A5711" t="s">
        <v>331</v>
      </c>
      <c r="B5711" s="23">
        <v>2022</v>
      </c>
      <c r="C5711" s="23" t="s">
        <v>2</v>
      </c>
      <c r="D5711" s="23" t="s">
        <v>73</v>
      </c>
      <c r="E5711" s="23" t="s">
        <v>315</v>
      </c>
      <c r="F5711" s="23" t="s">
        <v>316</v>
      </c>
      <c r="G5711" s="23" t="s">
        <v>492</v>
      </c>
      <c r="H5711" s="166" t="s">
        <v>526</v>
      </c>
      <c r="I5711" s="32" t="s">
        <v>55</v>
      </c>
      <c r="J5711" s="135">
        <v>139</v>
      </c>
      <c r="K5711" s="27">
        <v>0.61151</v>
      </c>
      <c r="L5711" s="77">
        <v>0.9</v>
      </c>
      <c r="Q5711" s="106"/>
    </row>
    <row r="5712" spans="1:17" x14ac:dyDescent="0.25">
      <c r="A5712" t="s">
        <v>331</v>
      </c>
      <c r="B5712" s="23">
        <v>2022</v>
      </c>
      <c r="C5712" s="23" t="s">
        <v>3</v>
      </c>
      <c r="D5712" s="23" t="s">
        <v>493</v>
      </c>
      <c r="E5712" s="23" t="s">
        <v>315</v>
      </c>
      <c r="F5712" s="23" t="s">
        <v>316</v>
      </c>
      <c r="G5712" s="23" t="s">
        <v>492</v>
      </c>
      <c r="H5712" s="166" t="s">
        <v>526</v>
      </c>
      <c r="I5712" s="32" t="s">
        <v>55</v>
      </c>
      <c r="J5712" s="135">
        <v>138</v>
      </c>
      <c r="K5712" s="27">
        <v>0.56521999999999994</v>
      </c>
      <c r="L5712" s="77">
        <v>0.9</v>
      </c>
      <c r="Q5712" s="106"/>
    </row>
    <row r="5713" spans="1:17" x14ac:dyDescent="0.25">
      <c r="A5713" t="s">
        <v>331</v>
      </c>
      <c r="B5713" s="23">
        <v>2023</v>
      </c>
      <c r="C5713" s="23" t="s">
        <v>0</v>
      </c>
      <c r="D5713" s="23" t="s">
        <v>537</v>
      </c>
      <c r="E5713" s="23" t="s">
        <v>315</v>
      </c>
      <c r="F5713" s="23" t="s">
        <v>316</v>
      </c>
      <c r="G5713" s="23" t="s">
        <v>492</v>
      </c>
      <c r="H5713" s="166" t="s">
        <v>526</v>
      </c>
      <c r="I5713" s="32" t="s">
        <v>55</v>
      </c>
      <c r="J5713" s="135">
        <v>146</v>
      </c>
      <c r="K5713" s="27">
        <v>0.58904000000000001</v>
      </c>
      <c r="L5713" s="77">
        <v>0.9</v>
      </c>
      <c r="Q5713" s="106"/>
    </row>
    <row r="5714" spans="1:17" x14ac:dyDescent="0.25">
      <c r="A5714" t="s">
        <v>331</v>
      </c>
      <c r="B5714" s="23">
        <v>2018</v>
      </c>
      <c r="C5714" s="23" t="s">
        <v>0</v>
      </c>
      <c r="D5714" s="23" t="s">
        <v>54</v>
      </c>
      <c r="E5714" s="23" t="s">
        <v>98</v>
      </c>
      <c r="F5714" s="23" t="s">
        <v>99</v>
      </c>
      <c r="G5714" s="23" t="s">
        <v>492</v>
      </c>
      <c r="H5714" s="32" t="s">
        <v>358</v>
      </c>
      <c r="I5714" s="32" t="s">
        <v>52</v>
      </c>
      <c r="J5714" s="135">
        <v>30</v>
      </c>
      <c r="K5714" s="27">
        <v>0.93332999999999999</v>
      </c>
      <c r="L5714" s="77">
        <v>0.9</v>
      </c>
      <c r="Q5714" s="106"/>
    </row>
    <row r="5715" spans="1:17" x14ac:dyDescent="0.25">
      <c r="A5715" t="s">
        <v>331</v>
      </c>
      <c r="B5715" s="23">
        <v>2018</v>
      </c>
      <c r="C5715" s="23" t="s">
        <v>1</v>
      </c>
      <c r="D5715" s="23" t="s">
        <v>56</v>
      </c>
      <c r="E5715" s="23" t="s">
        <v>98</v>
      </c>
      <c r="F5715" s="23" t="s">
        <v>99</v>
      </c>
      <c r="G5715" s="23" t="s">
        <v>492</v>
      </c>
      <c r="H5715" s="32" t="s">
        <v>358</v>
      </c>
      <c r="I5715" s="32" t="s">
        <v>52</v>
      </c>
      <c r="J5715" s="135">
        <v>37</v>
      </c>
      <c r="K5715" s="27">
        <v>1</v>
      </c>
      <c r="L5715" s="77">
        <v>0.9</v>
      </c>
      <c r="Q5715" s="106"/>
    </row>
    <row r="5716" spans="1:17" x14ac:dyDescent="0.25">
      <c r="A5716" t="s">
        <v>331</v>
      </c>
      <c r="B5716" s="23">
        <v>2018</v>
      </c>
      <c r="C5716" s="23" t="s">
        <v>2</v>
      </c>
      <c r="D5716" s="23" t="s">
        <v>57</v>
      </c>
      <c r="E5716" s="23" t="s">
        <v>98</v>
      </c>
      <c r="F5716" s="23" t="s">
        <v>99</v>
      </c>
      <c r="G5716" s="23" t="s">
        <v>492</v>
      </c>
      <c r="H5716" s="32" t="s">
        <v>358</v>
      </c>
      <c r="I5716" s="32" t="s">
        <v>52</v>
      </c>
      <c r="J5716" s="135">
        <v>30</v>
      </c>
      <c r="K5716" s="27">
        <v>1</v>
      </c>
      <c r="L5716" s="77">
        <v>0.9</v>
      </c>
      <c r="Q5716" s="106"/>
    </row>
    <row r="5717" spans="1:17" x14ac:dyDescent="0.25">
      <c r="A5717" t="s">
        <v>331</v>
      </c>
      <c r="B5717" s="23">
        <v>2018</v>
      </c>
      <c r="C5717" s="23" t="s">
        <v>3</v>
      </c>
      <c r="D5717" s="23" t="s">
        <v>58</v>
      </c>
      <c r="E5717" s="23" t="s">
        <v>98</v>
      </c>
      <c r="F5717" s="23" t="s">
        <v>99</v>
      </c>
      <c r="G5717" s="23" t="s">
        <v>492</v>
      </c>
      <c r="H5717" s="32" t="s">
        <v>358</v>
      </c>
      <c r="I5717" s="32" t="s">
        <v>52</v>
      </c>
      <c r="J5717" s="135">
        <v>28</v>
      </c>
      <c r="K5717" s="27">
        <v>0.96428999999999998</v>
      </c>
      <c r="L5717" s="77">
        <v>0.9</v>
      </c>
      <c r="Q5717" s="106"/>
    </row>
    <row r="5718" spans="1:17" x14ac:dyDescent="0.25">
      <c r="A5718" t="s">
        <v>331</v>
      </c>
      <c r="B5718" s="23">
        <v>2019</v>
      </c>
      <c r="C5718" s="23" t="s">
        <v>0</v>
      </c>
      <c r="D5718" s="23" t="s">
        <v>59</v>
      </c>
      <c r="E5718" s="23" t="s">
        <v>98</v>
      </c>
      <c r="F5718" s="23" t="s">
        <v>99</v>
      </c>
      <c r="G5718" s="23" t="s">
        <v>492</v>
      </c>
      <c r="H5718" s="32" t="s">
        <v>358</v>
      </c>
      <c r="I5718" s="32" t="s">
        <v>52</v>
      </c>
      <c r="J5718" s="135">
        <v>34</v>
      </c>
      <c r="K5718" s="27">
        <v>1</v>
      </c>
      <c r="L5718" s="77">
        <v>0.9</v>
      </c>
      <c r="Q5718" s="106"/>
    </row>
    <row r="5719" spans="1:17" x14ac:dyDescent="0.25">
      <c r="A5719" t="s">
        <v>331</v>
      </c>
      <c r="B5719" s="23">
        <v>2019</v>
      </c>
      <c r="C5719" s="23" t="s">
        <v>1</v>
      </c>
      <c r="D5719" s="23" t="s">
        <v>60</v>
      </c>
      <c r="E5719" s="23" t="s">
        <v>98</v>
      </c>
      <c r="F5719" s="23" t="s">
        <v>99</v>
      </c>
      <c r="G5719" s="23" t="s">
        <v>492</v>
      </c>
      <c r="H5719" s="32" t="s">
        <v>358</v>
      </c>
      <c r="I5719" s="32" t="s">
        <v>52</v>
      </c>
      <c r="J5719" s="135">
        <v>28</v>
      </c>
      <c r="K5719" s="27">
        <v>1</v>
      </c>
      <c r="L5719" s="77">
        <v>0.9</v>
      </c>
      <c r="Q5719" s="106"/>
    </row>
    <row r="5720" spans="1:17" x14ac:dyDescent="0.25">
      <c r="A5720" t="s">
        <v>331</v>
      </c>
      <c r="B5720" s="23">
        <v>2019</v>
      </c>
      <c r="C5720" s="23" t="s">
        <v>2</v>
      </c>
      <c r="D5720" s="23" t="s">
        <v>61</v>
      </c>
      <c r="E5720" s="23" t="s">
        <v>98</v>
      </c>
      <c r="F5720" s="23" t="s">
        <v>99</v>
      </c>
      <c r="G5720" s="23" t="s">
        <v>492</v>
      </c>
      <c r="H5720" s="32" t="s">
        <v>358</v>
      </c>
      <c r="I5720" s="32" t="s">
        <v>52</v>
      </c>
      <c r="J5720" s="135">
        <v>36</v>
      </c>
      <c r="K5720" s="27">
        <v>0.97221999999999997</v>
      </c>
      <c r="L5720" s="77">
        <v>0.9</v>
      </c>
      <c r="Q5720" s="106"/>
    </row>
    <row r="5721" spans="1:17" x14ac:dyDescent="0.25">
      <c r="A5721" t="s">
        <v>331</v>
      </c>
      <c r="B5721" s="23">
        <v>2019</v>
      </c>
      <c r="C5721" s="23" t="s">
        <v>3</v>
      </c>
      <c r="D5721" s="23" t="s">
        <v>62</v>
      </c>
      <c r="E5721" s="23" t="s">
        <v>98</v>
      </c>
      <c r="F5721" s="23" t="s">
        <v>99</v>
      </c>
      <c r="G5721" s="23" t="s">
        <v>492</v>
      </c>
      <c r="H5721" s="32" t="s">
        <v>358</v>
      </c>
      <c r="I5721" s="32" t="s">
        <v>52</v>
      </c>
      <c r="J5721" s="135">
        <v>29</v>
      </c>
      <c r="K5721" s="27">
        <v>1</v>
      </c>
      <c r="L5721" s="77">
        <v>0.9</v>
      </c>
      <c r="Q5721" s="106"/>
    </row>
    <row r="5722" spans="1:17" x14ac:dyDescent="0.25">
      <c r="A5722" t="s">
        <v>331</v>
      </c>
      <c r="B5722" s="23">
        <v>2020</v>
      </c>
      <c r="C5722" s="23" t="s">
        <v>0</v>
      </c>
      <c r="D5722" s="23" t="s">
        <v>63</v>
      </c>
      <c r="E5722" s="23" t="s">
        <v>98</v>
      </c>
      <c r="F5722" s="23" t="s">
        <v>99</v>
      </c>
      <c r="G5722" s="23" t="s">
        <v>492</v>
      </c>
      <c r="H5722" s="32" t="s">
        <v>358</v>
      </c>
      <c r="I5722" s="32" t="s">
        <v>52</v>
      </c>
      <c r="J5722" s="135">
        <v>36</v>
      </c>
      <c r="K5722" s="27">
        <v>1</v>
      </c>
      <c r="L5722" s="77">
        <v>0.9</v>
      </c>
      <c r="Q5722" s="106"/>
    </row>
    <row r="5723" spans="1:17" x14ac:dyDescent="0.25">
      <c r="A5723" t="s">
        <v>331</v>
      </c>
      <c r="B5723" s="23">
        <v>2020</v>
      </c>
      <c r="C5723" s="23" t="s">
        <v>1</v>
      </c>
      <c r="D5723" s="23" t="s">
        <v>64</v>
      </c>
      <c r="E5723" s="23" t="s">
        <v>98</v>
      </c>
      <c r="F5723" s="23" t="s">
        <v>99</v>
      </c>
      <c r="G5723" s="23" t="s">
        <v>492</v>
      </c>
      <c r="H5723" s="32" t="s">
        <v>358</v>
      </c>
      <c r="I5723" s="32" t="s">
        <v>52</v>
      </c>
      <c r="J5723" s="135">
        <v>26</v>
      </c>
      <c r="K5723" s="27">
        <v>0.96153999999999995</v>
      </c>
      <c r="L5723" s="77">
        <v>0.9</v>
      </c>
      <c r="Q5723" s="106"/>
    </row>
    <row r="5724" spans="1:17" x14ac:dyDescent="0.25">
      <c r="A5724" t="s">
        <v>331</v>
      </c>
      <c r="B5724" s="23">
        <v>2020</v>
      </c>
      <c r="C5724" s="23" t="s">
        <v>2</v>
      </c>
      <c r="D5724" s="23" t="s">
        <v>65</v>
      </c>
      <c r="E5724" s="23" t="s">
        <v>98</v>
      </c>
      <c r="F5724" s="23" t="s">
        <v>99</v>
      </c>
      <c r="G5724" s="23" t="s">
        <v>492</v>
      </c>
      <c r="H5724" s="32" t="s">
        <v>358</v>
      </c>
      <c r="I5724" s="32" t="s">
        <v>52</v>
      </c>
      <c r="J5724" s="135">
        <v>36</v>
      </c>
      <c r="K5724" s="27">
        <v>1</v>
      </c>
      <c r="L5724" s="77">
        <v>0.9</v>
      </c>
      <c r="Q5724" s="106"/>
    </row>
    <row r="5725" spans="1:17" x14ac:dyDescent="0.25">
      <c r="A5725" t="s">
        <v>331</v>
      </c>
      <c r="B5725" s="23">
        <v>2020</v>
      </c>
      <c r="C5725" s="23" t="s">
        <v>3</v>
      </c>
      <c r="D5725" s="23" t="s">
        <v>66</v>
      </c>
      <c r="E5725" s="23" t="s">
        <v>98</v>
      </c>
      <c r="F5725" s="23" t="s">
        <v>99</v>
      </c>
      <c r="G5725" s="23" t="s">
        <v>492</v>
      </c>
      <c r="H5725" s="32" t="s">
        <v>358</v>
      </c>
      <c r="I5725" s="32" t="s">
        <v>52</v>
      </c>
      <c r="J5725" s="135">
        <v>31</v>
      </c>
      <c r="K5725" s="27">
        <v>0.96774000000000004</v>
      </c>
      <c r="L5725" s="77">
        <v>0.9</v>
      </c>
      <c r="Q5725" s="106"/>
    </row>
    <row r="5726" spans="1:17" x14ac:dyDescent="0.25">
      <c r="A5726" t="s">
        <v>331</v>
      </c>
      <c r="B5726" s="23">
        <v>2021</v>
      </c>
      <c r="C5726" s="23" t="s">
        <v>0</v>
      </c>
      <c r="D5726" s="23" t="s">
        <v>67</v>
      </c>
      <c r="E5726" s="23" t="s">
        <v>98</v>
      </c>
      <c r="F5726" s="23" t="s">
        <v>99</v>
      </c>
      <c r="G5726" s="23" t="s">
        <v>492</v>
      </c>
      <c r="H5726" s="32" t="s">
        <v>358</v>
      </c>
      <c r="I5726" s="32" t="s">
        <v>52</v>
      </c>
      <c r="J5726" s="135">
        <v>42</v>
      </c>
      <c r="K5726" s="27">
        <v>0.95238</v>
      </c>
      <c r="L5726" s="77">
        <v>0.9</v>
      </c>
      <c r="Q5726" s="106"/>
    </row>
    <row r="5727" spans="1:17" x14ac:dyDescent="0.25">
      <c r="A5727" t="s">
        <v>331</v>
      </c>
      <c r="B5727" s="23">
        <v>2021</v>
      </c>
      <c r="C5727" s="23" t="s">
        <v>1</v>
      </c>
      <c r="D5727" s="23" t="s">
        <v>68</v>
      </c>
      <c r="E5727" s="23" t="s">
        <v>98</v>
      </c>
      <c r="F5727" s="23" t="s">
        <v>99</v>
      </c>
      <c r="G5727" s="23" t="s">
        <v>492</v>
      </c>
      <c r="H5727" s="32" t="s">
        <v>358</v>
      </c>
      <c r="I5727" s="32" t="s">
        <v>52</v>
      </c>
      <c r="J5727" s="135">
        <v>38</v>
      </c>
      <c r="K5727" s="27">
        <v>0.97367999999999999</v>
      </c>
      <c r="L5727" s="77">
        <v>0.9</v>
      </c>
      <c r="Q5727" s="106"/>
    </row>
    <row r="5728" spans="1:17" x14ac:dyDescent="0.25">
      <c r="A5728" t="s">
        <v>331</v>
      </c>
      <c r="B5728" s="23">
        <v>2021</v>
      </c>
      <c r="C5728" s="23" t="s">
        <v>2</v>
      </c>
      <c r="D5728" s="23" t="s">
        <v>69</v>
      </c>
      <c r="E5728" s="23" t="s">
        <v>98</v>
      </c>
      <c r="F5728" s="23" t="s">
        <v>99</v>
      </c>
      <c r="G5728" s="23" t="s">
        <v>492</v>
      </c>
      <c r="H5728" s="32" t="s">
        <v>358</v>
      </c>
      <c r="I5728" s="32" t="s">
        <v>52</v>
      </c>
      <c r="J5728" s="135">
        <v>24</v>
      </c>
      <c r="K5728" s="27">
        <v>1</v>
      </c>
      <c r="L5728" s="77">
        <v>0.9</v>
      </c>
      <c r="Q5728" s="106"/>
    </row>
    <row r="5729" spans="1:17" x14ac:dyDescent="0.25">
      <c r="A5729" t="s">
        <v>331</v>
      </c>
      <c r="B5729" s="23">
        <v>2021</v>
      </c>
      <c r="C5729" s="23" t="s">
        <v>3</v>
      </c>
      <c r="D5729" s="23" t="s">
        <v>70</v>
      </c>
      <c r="E5729" s="23" t="s">
        <v>98</v>
      </c>
      <c r="F5729" s="23" t="s">
        <v>99</v>
      </c>
      <c r="G5729" s="23" t="s">
        <v>492</v>
      </c>
      <c r="H5729" s="32" t="s">
        <v>358</v>
      </c>
      <c r="I5729" s="32" t="s">
        <v>52</v>
      </c>
      <c r="J5729" s="135">
        <v>28</v>
      </c>
      <c r="K5729" s="27">
        <v>1</v>
      </c>
      <c r="L5729" s="77">
        <v>0.9</v>
      </c>
      <c r="Q5729" s="106"/>
    </row>
    <row r="5730" spans="1:17" x14ac:dyDescent="0.25">
      <c r="A5730" t="s">
        <v>331</v>
      </c>
      <c r="B5730" s="23">
        <v>2022</v>
      </c>
      <c r="C5730" s="23" t="s">
        <v>0</v>
      </c>
      <c r="D5730" s="23" t="s">
        <v>71</v>
      </c>
      <c r="E5730" s="23" t="s">
        <v>98</v>
      </c>
      <c r="F5730" s="23" t="s">
        <v>99</v>
      </c>
      <c r="G5730" s="23" t="s">
        <v>492</v>
      </c>
      <c r="H5730" s="32" t="s">
        <v>358</v>
      </c>
      <c r="I5730" s="32" t="s">
        <v>52</v>
      </c>
      <c r="J5730" s="135">
        <v>35</v>
      </c>
      <c r="K5730" s="27">
        <v>1</v>
      </c>
      <c r="L5730" s="77">
        <v>0.9</v>
      </c>
      <c r="Q5730" s="106"/>
    </row>
    <row r="5731" spans="1:17" x14ac:dyDescent="0.25">
      <c r="A5731" t="s">
        <v>331</v>
      </c>
      <c r="B5731" s="23">
        <v>2022</v>
      </c>
      <c r="C5731" s="23" t="s">
        <v>1</v>
      </c>
      <c r="D5731" s="23" t="s">
        <v>72</v>
      </c>
      <c r="E5731" s="23" t="s">
        <v>98</v>
      </c>
      <c r="F5731" s="23" t="s">
        <v>99</v>
      </c>
      <c r="G5731" s="23" t="s">
        <v>492</v>
      </c>
      <c r="H5731" s="32" t="s">
        <v>358</v>
      </c>
      <c r="I5731" s="32" t="s">
        <v>52</v>
      </c>
      <c r="J5731" s="135">
        <v>42</v>
      </c>
      <c r="K5731" s="27">
        <v>0.97619</v>
      </c>
      <c r="L5731" s="77">
        <v>0.9</v>
      </c>
      <c r="Q5731" s="106"/>
    </row>
    <row r="5732" spans="1:17" x14ac:dyDescent="0.25">
      <c r="A5732" t="s">
        <v>331</v>
      </c>
      <c r="B5732" s="23">
        <v>2022</v>
      </c>
      <c r="C5732" s="23" t="s">
        <v>2</v>
      </c>
      <c r="D5732" s="23" t="s">
        <v>73</v>
      </c>
      <c r="E5732" s="23" t="s">
        <v>98</v>
      </c>
      <c r="F5732" s="23" t="s">
        <v>99</v>
      </c>
      <c r="G5732" s="23" t="s">
        <v>492</v>
      </c>
      <c r="H5732" s="32" t="s">
        <v>358</v>
      </c>
      <c r="I5732" s="32" t="s">
        <v>52</v>
      </c>
      <c r="J5732" s="135">
        <v>42</v>
      </c>
      <c r="K5732" s="27">
        <v>0.97619</v>
      </c>
      <c r="L5732" s="77">
        <v>0.9</v>
      </c>
      <c r="Q5732" s="106"/>
    </row>
    <row r="5733" spans="1:17" x14ac:dyDescent="0.25">
      <c r="A5733" t="s">
        <v>331</v>
      </c>
      <c r="B5733" s="23">
        <v>2022</v>
      </c>
      <c r="C5733" s="23" t="s">
        <v>3</v>
      </c>
      <c r="D5733" s="23" t="s">
        <v>493</v>
      </c>
      <c r="E5733" s="23" t="s">
        <v>98</v>
      </c>
      <c r="F5733" s="23" t="s">
        <v>99</v>
      </c>
      <c r="G5733" s="23" t="s">
        <v>492</v>
      </c>
      <c r="H5733" s="32" t="s">
        <v>358</v>
      </c>
      <c r="I5733" s="32" t="s">
        <v>52</v>
      </c>
      <c r="J5733" s="135">
        <v>29</v>
      </c>
      <c r="K5733" s="27">
        <v>0.96552000000000004</v>
      </c>
      <c r="L5733" s="77">
        <v>0.9</v>
      </c>
      <c r="Q5733" s="106"/>
    </row>
    <row r="5734" spans="1:17" x14ac:dyDescent="0.25">
      <c r="A5734" t="s">
        <v>331</v>
      </c>
      <c r="B5734" s="23">
        <v>2023</v>
      </c>
      <c r="C5734" s="23" t="s">
        <v>0</v>
      </c>
      <c r="D5734" s="23" t="s">
        <v>537</v>
      </c>
      <c r="E5734" s="23" t="s">
        <v>98</v>
      </c>
      <c r="F5734" s="23" t="s">
        <v>99</v>
      </c>
      <c r="G5734" s="23" t="s">
        <v>492</v>
      </c>
      <c r="H5734" s="32" t="s">
        <v>358</v>
      </c>
      <c r="I5734" s="32" t="s">
        <v>52</v>
      </c>
      <c r="J5734" s="135">
        <v>36</v>
      </c>
      <c r="K5734" s="27">
        <v>0.91666999999999998</v>
      </c>
      <c r="L5734" s="77">
        <v>0.9</v>
      </c>
      <c r="Q5734" s="106"/>
    </row>
    <row r="5735" spans="1:17" x14ac:dyDescent="0.25">
      <c r="A5735" t="s">
        <v>331</v>
      </c>
      <c r="B5735" s="23">
        <v>2018</v>
      </c>
      <c r="C5735" s="23" t="s">
        <v>0</v>
      </c>
      <c r="D5735" s="23" t="s">
        <v>54</v>
      </c>
      <c r="E5735" s="23" t="s">
        <v>100</v>
      </c>
      <c r="F5735" s="23" t="s">
        <v>101</v>
      </c>
      <c r="G5735" s="23" t="s">
        <v>492</v>
      </c>
      <c r="H5735" s="32" t="s">
        <v>362</v>
      </c>
      <c r="I5735" s="32" t="s">
        <v>52</v>
      </c>
      <c r="J5735" s="135">
        <v>48</v>
      </c>
      <c r="K5735" s="27">
        <v>0.5625</v>
      </c>
      <c r="L5735" s="77">
        <v>0.9</v>
      </c>
      <c r="Q5735" s="106"/>
    </row>
    <row r="5736" spans="1:17" x14ac:dyDescent="0.25">
      <c r="A5736" t="s">
        <v>331</v>
      </c>
      <c r="B5736" s="23">
        <v>2018</v>
      </c>
      <c r="C5736" s="23" t="s">
        <v>1</v>
      </c>
      <c r="D5736" s="23" t="s">
        <v>56</v>
      </c>
      <c r="E5736" s="23" t="s">
        <v>100</v>
      </c>
      <c r="F5736" s="23" t="s">
        <v>101</v>
      </c>
      <c r="G5736" s="23" t="s">
        <v>492</v>
      </c>
      <c r="H5736" s="32" t="s">
        <v>362</v>
      </c>
      <c r="I5736" s="32" t="s">
        <v>52</v>
      </c>
      <c r="J5736" s="135">
        <v>80</v>
      </c>
      <c r="K5736" s="27">
        <v>0.61250000000000004</v>
      </c>
      <c r="L5736" s="77">
        <v>0.9</v>
      </c>
      <c r="Q5736" s="106"/>
    </row>
    <row r="5737" spans="1:17" x14ac:dyDescent="0.25">
      <c r="A5737" t="s">
        <v>331</v>
      </c>
      <c r="B5737" s="23">
        <v>2018</v>
      </c>
      <c r="C5737" s="23" t="s">
        <v>2</v>
      </c>
      <c r="D5737" s="23" t="s">
        <v>57</v>
      </c>
      <c r="E5737" s="23" t="s">
        <v>100</v>
      </c>
      <c r="F5737" s="23" t="s">
        <v>101</v>
      </c>
      <c r="G5737" s="23" t="s">
        <v>492</v>
      </c>
      <c r="H5737" s="32" t="s">
        <v>362</v>
      </c>
      <c r="I5737" s="32" t="s">
        <v>52</v>
      </c>
      <c r="J5737" s="135">
        <v>66</v>
      </c>
      <c r="K5737" s="27">
        <v>0.60606000000000004</v>
      </c>
      <c r="L5737" s="77">
        <v>0.9</v>
      </c>
      <c r="Q5737" s="106"/>
    </row>
    <row r="5738" spans="1:17" x14ac:dyDescent="0.25">
      <c r="A5738" t="s">
        <v>331</v>
      </c>
      <c r="B5738" s="23">
        <v>2018</v>
      </c>
      <c r="C5738" s="23" t="s">
        <v>3</v>
      </c>
      <c r="D5738" s="23" t="s">
        <v>58</v>
      </c>
      <c r="E5738" s="23" t="s">
        <v>100</v>
      </c>
      <c r="F5738" s="23" t="s">
        <v>101</v>
      </c>
      <c r="G5738" s="23" t="s">
        <v>492</v>
      </c>
      <c r="H5738" s="32" t="s">
        <v>362</v>
      </c>
      <c r="I5738" s="32" t="s">
        <v>52</v>
      </c>
      <c r="J5738" s="135">
        <v>70</v>
      </c>
      <c r="K5738" s="27">
        <v>0.68571000000000004</v>
      </c>
      <c r="L5738" s="77">
        <v>0.9</v>
      </c>
      <c r="Q5738" s="106"/>
    </row>
    <row r="5739" spans="1:17" x14ac:dyDescent="0.25">
      <c r="A5739" t="s">
        <v>331</v>
      </c>
      <c r="B5739" s="23">
        <v>2019</v>
      </c>
      <c r="C5739" s="23" t="s">
        <v>0</v>
      </c>
      <c r="D5739" s="23" t="s">
        <v>59</v>
      </c>
      <c r="E5739" s="23" t="s">
        <v>100</v>
      </c>
      <c r="F5739" s="23" t="s">
        <v>101</v>
      </c>
      <c r="G5739" s="23" t="s">
        <v>492</v>
      </c>
      <c r="H5739" s="32" t="s">
        <v>362</v>
      </c>
      <c r="I5739" s="32" t="s">
        <v>52</v>
      </c>
      <c r="J5739" s="135">
        <v>72</v>
      </c>
      <c r="K5739" s="27">
        <v>0.69443999999999995</v>
      </c>
      <c r="L5739" s="77">
        <v>0.9</v>
      </c>
      <c r="Q5739" s="106"/>
    </row>
    <row r="5740" spans="1:17" x14ac:dyDescent="0.25">
      <c r="A5740" t="s">
        <v>331</v>
      </c>
      <c r="B5740" s="23">
        <v>2019</v>
      </c>
      <c r="C5740" s="23" t="s">
        <v>1</v>
      </c>
      <c r="D5740" s="23" t="s">
        <v>60</v>
      </c>
      <c r="E5740" s="23" t="s">
        <v>100</v>
      </c>
      <c r="F5740" s="23" t="s">
        <v>101</v>
      </c>
      <c r="G5740" s="23" t="s">
        <v>492</v>
      </c>
      <c r="H5740" s="32" t="s">
        <v>362</v>
      </c>
      <c r="I5740" s="32" t="s">
        <v>52</v>
      </c>
      <c r="J5740" s="135">
        <v>80</v>
      </c>
      <c r="K5740" s="27">
        <v>0.76249999999999996</v>
      </c>
      <c r="L5740" s="77">
        <v>0.9</v>
      </c>
      <c r="Q5740" s="106"/>
    </row>
    <row r="5741" spans="1:17" x14ac:dyDescent="0.25">
      <c r="A5741" t="s">
        <v>331</v>
      </c>
      <c r="B5741" s="23">
        <v>2019</v>
      </c>
      <c r="C5741" s="23" t="s">
        <v>2</v>
      </c>
      <c r="D5741" s="23" t="s">
        <v>61</v>
      </c>
      <c r="E5741" s="23" t="s">
        <v>100</v>
      </c>
      <c r="F5741" s="23" t="s">
        <v>101</v>
      </c>
      <c r="G5741" s="23" t="s">
        <v>492</v>
      </c>
      <c r="H5741" s="32" t="s">
        <v>362</v>
      </c>
      <c r="I5741" s="32" t="s">
        <v>52</v>
      </c>
      <c r="J5741" s="135">
        <v>80</v>
      </c>
      <c r="K5741" s="27">
        <v>0.78749999999999998</v>
      </c>
      <c r="L5741" s="77">
        <v>0.9</v>
      </c>
      <c r="Q5741" s="106"/>
    </row>
    <row r="5742" spans="1:17" x14ac:dyDescent="0.25">
      <c r="A5742" t="s">
        <v>331</v>
      </c>
      <c r="B5742" s="23">
        <v>2019</v>
      </c>
      <c r="C5742" s="23" t="s">
        <v>3</v>
      </c>
      <c r="D5742" s="23" t="s">
        <v>62</v>
      </c>
      <c r="E5742" s="23" t="s">
        <v>100</v>
      </c>
      <c r="F5742" s="23" t="s">
        <v>101</v>
      </c>
      <c r="G5742" s="23" t="s">
        <v>492</v>
      </c>
      <c r="H5742" s="32" t="s">
        <v>362</v>
      </c>
      <c r="I5742" s="32" t="s">
        <v>52</v>
      </c>
      <c r="J5742" s="135">
        <v>48</v>
      </c>
      <c r="K5742" s="27">
        <v>0.66666999999999998</v>
      </c>
      <c r="L5742" s="77">
        <v>0.9</v>
      </c>
      <c r="Q5742" s="106"/>
    </row>
    <row r="5743" spans="1:17" x14ac:dyDescent="0.25">
      <c r="A5743" t="s">
        <v>331</v>
      </c>
      <c r="B5743" s="23">
        <v>2020</v>
      </c>
      <c r="C5743" s="23" t="s">
        <v>0</v>
      </c>
      <c r="D5743" s="23" t="s">
        <v>63</v>
      </c>
      <c r="E5743" s="23" t="s">
        <v>100</v>
      </c>
      <c r="F5743" s="23" t="s">
        <v>101</v>
      </c>
      <c r="G5743" s="23" t="s">
        <v>492</v>
      </c>
      <c r="H5743" s="32" t="s">
        <v>362</v>
      </c>
      <c r="I5743" s="32" t="s">
        <v>52</v>
      </c>
      <c r="J5743" s="135">
        <v>80</v>
      </c>
      <c r="K5743" s="27">
        <v>0.27500000000000002</v>
      </c>
      <c r="L5743" s="77">
        <v>0.9</v>
      </c>
      <c r="Q5743" s="106"/>
    </row>
    <row r="5744" spans="1:17" x14ac:dyDescent="0.25">
      <c r="A5744" t="s">
        <v>331</v>
      </c>
      <c r="B5744" s="23">
        <v>2020</v>
      </c>
      <c r="C5744" s="23" t="s">
        <v>1</v>
      </c>
      <c r="D5744" s="23" t="s">
        <v>64</v>
      </c>
      <c r="E5744" s="23" t="s">
        <v>100</v>
      </c>
      <c r="F5744" s="23" t="s">
        <v>101</v>
      </c>
      <c r="G5744" s="23" t="s">
        <v>492</v>
      </c>
      <c r="H5744" s="32" t="s">
        <v>362</v>
      </c>
      <c r="I5744" s="32" t="s">
        <v>52</v>
      </c>
      <c r="J5744" s="135">
        <v>47</v>
      </c>
      <c r="K5744" s="27">
        <v>0.25531999999999999</v>
      </c>
      <c r="L5744" s="77">
        <v>0.9</v>
      </c>
      <c r="Q5744" s="106"/>
    </row>
    <row r="5745" spans="1:17" x14ac:dyDescent="0.25">
      <c r="A5745" t="s">
        <v>331</v>
      </c>
      <c r="B5745" s="23">
        <v>2020</v>
      </c>
      <c r="C5745" s="23" t="s">
        <v>2</v>
      </c>
      <c r="D5745" s="23" t="s">
        <v>65</v>
      </c>
      <c r="E5745" s="23" t="s">
        <v>100</v>
      </c>
      <c r="F5745" s="23" t="s">
        <v>101</v>
      </c>
      <c r="G5745" s="23" t="s">
        <v>492</v>
      </c>
      <c r="H5745" s="32" t="s">
        <v>362</v>
      </c>
      <c r="I5745" s="32" t="s">
        <v>52</v>
      </c>
      <c r="J5745" s="135">
        <v>58</v>
      </c>
      <c r="K5745" s="27">
        <v>0.18966</v>
      </c>
      <c r="L5745" s="77">
        <v>0.9</v>
      </c>
      <c r="Q5745" s="106"/>
    </row>
    <row r="5746" spans="1:17" x14ac:dyDescent="0.25">
      <c r="A5746" t="s">
        <v>331</v>
      </c>
      <c r="B5746" s="23">
        <v>2020</v>
      </c>
      <c r="C5746" s="23" t="s">
        <v>3</v>
      </c>
      <c r="D5746" s="23" t="s">
        <v>66</v>
      </c>
      <c r="E5746" s="23" t="s">
        <v>100</v>
      </c>
      <c r="F5746" s="23" t="s">
        <v>101</v>
      </c>
      <c r="G5746" s="23" t="s">
        <v>492</v>
      </c>
      <c r="H5746" s="32" t="s">
        <v>362</v>
      </c>
      <c r="I5746" s="32" t="s">
        <v>52</v>
      </c>
      <c r="J5746" s="135">
        <v>81</v>
      </c>
      <c r="K5746" s="27">
        <v>0.14815</v>
      </c>
      <c r="L5746" s="77">
        <v>0.9</v>
      </c>
      <c r="Q5746" s="106"/>
    </row>
    <row r="5747" spans="1:17" x14ac:dyDescent="0.25">
      <c r="A5747" t="s">
        <v>331</v>
      </c>
      <c r="B5747" s="23">
        <v>2021</v>
      </c>
      <c r="C5747" s="23" t="s">
        <v>0</v>
      </c>
      <c r="D5747" s="23" t="s">
        <v>67</v>
      </c>
      <c r="E5747" s="23" t="s">
        <v>100</v>
      </c>
      <c r="F5747" s="23" t="s">
        <v>101</v>
      </c>
      <c r="G5747" s="23" t="s">
        <v>492</v>
      </c>
      <c r="H5747" s="32" t="s">
        <v>362</v>
      </c>
      <c r="I5747" s="32" t="s">
        <v>52</v>
      </c>
      <c r="J5747" s="135">
        <v>55</v>
      </c>
      <c r="K5747" s="27">
        <v>9.0910000000000005E-2</v>
      </c>
      <c r="L5747" s="77">
        <v>0.9</v>
      </c>
      <c r="Q5747" s="106"/>
    </row>
    <row r="5748" spans="1:17" x14ac:dyDescent="0.25">
      <c r="A5748" t="s">
        <v>331</v>
      </c>
      <c r="B5748" s="23">
        <v>2021</v>
      </c>
      <c r="C5748" s="23" t="s">
        <v>1</v>
      </c>
      <c r="D5748" s="23" t="s">
        <v>68</v>
      </c>
      <c r="E5748" s="23" t="s">
        <v>100</v>
      </c>
      <c r="F5748" s="23" t="s">
        <v>101</v>
      </c>
      <c r="G5748" s="23" t="s">
        <v>492</v>
      </c>
      <c r="H5748" s="32" t="s">
        <v>362</v>
      </c>
      <c r="I5748" s="32" t="s">
        <v>52</v>
      </c>
      <c r="J5748" s="135">
        <v>57</v>
      </c>
      <c r="K5748" s="27">
        <v>0.78947000000000001</v>
      </c>
      <c r="L5748" s="77">
        <v>0.9</v>
      </c>
      <c r="Q5748" s="106"/>
    </row>
    <row r="5749" spans="1:17" x14ac:dyDescent="0.25">
      <c r="A5749" t="s">
        <v>331</v>
      </c>
      <c r="B5749" s="23">
        <v>2021</v>
      </c>
      <c r="C5749" s="23" t="s">
        <v>2</v>
      </c>
      <c r="D5749" s="23" t="s">
        <v>69</v>
      </c>
      <c r="E5749" s="23" t="s">
        <v>100</v>
      </c>
      <c r="F5749" s="23" t="s">
        <v>101</v>
      </c>
      <c r="G5749" s="23" t="s">
        <v>492</v>
      </c>
      <c r="H5749" s="32" t="s">
        <v>362</v>
      </c>
      <c r="I5749" s="32" t="s">
        <v>52</v>
      </c>
      <c r="J5749" s="135">
        <v>91</v>
      </c>
      <c r="K5749" s="27">
        <v>0.68132000000000004</v>
      </c>
      <c r="L5749" s="77">
        <v>0.9</v>
      </c>
      <c r="Q5749" s="106"/>
    </row>
    <row r="5750" spans="1:17" x14ac:dyDescent="0.25">
      <c r="A5750" t="s">
        <v>331</v>
      </c>
      <c r="B5750" s="23">
        <v>2021</v>
      </c>
      <c r="C5750" s="23" t="s">
        <v>3</v>
      </c>
      <c r="D5750" s="23" t="s">
        <v>70</v>
      </c>
      <c r="E5750" s="23" t="s">
        <v>100</v>
      </c>
      <c r="F5750" s="23" t="s">
        <v>101</v>
      </c>
      <c r="G5750" s="23" t="s">
        <v>492</v>
      </c>
      <c r="H5750" s="32" t="s">
        <v>362</v>
      </c>
      <c r="I5750" s="32" t="s">
        <v>52</v>
      </c>
      <c r="J5750" s="135">
        <v>70</v>
      </c>
      <c r="K5750" s="27">
        <v>0.71428999999999998</v>
      </c>
      <c r="L5750" s="77">
        <v>0.9</v>
      </c>
      <c r="Q5750" s="106"/>
    </row>
    <row r="5751" spans="1:17" x14ac:dyDescent="0.25">
      <c r="A5751" t="s">
        <v>331</v>
      </c>
      <c r="B5751" s="23">
        <v>2022</v>
      </c>
      <c r="C5751" s="23" t="s">
        <v>0</v>
      </c>
      <c r="D5751" s="23" t="s">
        <v>71</v>
      </c>
      <c r="E5751" s="23" t="s">
        <v>100</v>
      </c>
      <c r="F5751" s="23" t="s">
        <v>101</v>
      </c>
      <c r="G5751" s="23" t="s">
        <v>492</v>
      </c>
      <c r="H5751" s="32" t="s">
        <v>362</v>
      </c>
      <c r="I5751" s="32" t="s">
        <v>52</v>
      </c>
      <c r="J5751" s="135">
        <v>63</v>
      </c>
      <c r="K5751" s="27">
        <v>0.87302000000000002</v>
      </c>
      <c r="L5751" s="77">
        <v>0.9</v>
      </c>
      <c r="Q5751" s="106"/>
    </row>
    <row r="5752" spans="1:17" x14ac:dyDescent="0.25">
      <c r="A5752" t="s">
        <v>331</v>
      </c>
      <c r="B5752" s="23">
        <v>2022</v>
      </c>
      <c r="C5752" s="23" t="s">
        <v>1</v>
      </c>
      <c r="D5752" s="23" t="s">
        <v>72</v>
      </c>
      <c r="E5752" s="23" t="s">
        <v>100</v>
      </c>
      <c r="F5752" s="23" t="s">
        <v>101</v>
      </c>
      <c r="G5752" s="23" t="s">
        <v>492</v>
      </c>
      <c r="H5752" s="32" t="s">
        <v>362</v>
      </c>
      <c r="I5752" s="32" t="s">
        <v>52</v>
      </c>
      <c r="J5752" s="135">
        <v>65</v>
      </c>
      <c r="K5752" s="27">
        <v>0.84614999999999996</v>
      </c>
      <c r="L5752" s="77">
        <v>0.9</v>
      </c>
      <c r="Q5752" s="106"/>
    </row>
    <row r="5753" spans="1:17" x14ac:dyDescent="0.25">
      <c r="A5753" t="s">
        <v>331</v>
      </c>
      <c r="B5753" s="23">
        <v>2022</v>
      </c>
      <c r="C5753" s="23" t="s">
        <v>2</v>
      </c>
      <c r="D5753" s="23" t="s">
        <v>73</v>
      </c>
      <c r="E5753" s="23" t="s">
        <v>100</v>
      </c>
      <c r="F5753" s="23" t="s">
        <v>101</v>
      </c>
      <c r="G5753" s="23" t="s">
        <v>492</v>
      </c>
      <c r="H5753" s="32" t="s">
        <v>362</v>
      </c>
      <c r="I5753" s="32" t="s">
        <v>52</v>
      </c>
      <c r="J5753" s="135">
        <v>89</v>
      </c>
      <c r="K5753" s="27">
        <v>0.88763999999999998</v>
      </c>
      <c r="L5753" s="77">
        <v>0.9</v>
      </c>
      <c r="Q5753" s="106"/>
    </row>
    <row r="5754" spans="1:17" x14ac:dyDescent="0.25">
      <c r="A5754" t="s">
        <v>331</v>
      </c>
      <c r="B5754" s="23">
        <v>2022</v>
      </c>
      <c r="C5754" s="23" t="s">
        <v>3</v>
      </c>
      <c r="D5754" s="23" t="s">
        <v>493</v>
      </c>
      <c r="E5754" s="23" t="s">
        <v>100</v>
      </c>
      <c r="F5754" s="23" t="s">
        <v>101</v>
      </c>
      <c r="G5754" s="23" t="s">
        <v>492</v>
      </c>
      <c r="H5754" s="32" t="s">
        <v>362</v>
      </c>
      <c r="I5754" s="32" t="s">
        <v>52</v>
      </c>
      <c r="J5754" s="135">
        <v>78</v>
      </c>
      <c r="K5754" s="27">
        <v>0.84614999999999996</v>
      </c>
      <c r="L5754" s="77">
        <v>0.9</v>
      </c>
      <c r="Q5754" s="106"/>
    </row>
    <row r="5755" spans="1:17" x14ac:dyDescent="0.25">
      <c r="A5755" t="s">
        <v>331</v>
      </c>
      <c r="B5755" s="23">
        <v>2023</v>
      </c>
      <c r="C5755" s="23" t="s">
        <v>0</v>
      </c>
      <c r="D5755" s="23" t="s">
        <v>537</v>
      </c>
      <c r="E5755" s="23" t="s">
        <v>100</v>
      </c>
      <c r="F5755" s="23" t="s">
        <v>101</v>
      </c>
      <c r="G5755" s="23" t="s">
        <v>492</v>
      </c>
      <c r="H5755" s="32" t="s">
        <v>362</v>
      </c>
      <c r="I5755" s="32" t="s">
        <v>52</v>
      </c>
      <c r="J5755" s="135">
        <v>92</v>
      </c>
      <c r="K5755" s="27">
        <v>0.96738999999999997</v>
      </c>
      <c r="L5755" s="77">
        <v>0.9</v>
      </c>
      <c r="Q5755" s="106"/>
    </row>
    <row r="5756" spans="1:17" x14ac:dyDescent="0.25">
      <c r="A5756" t="s">
        <v>331</v>
      </c>
      <c r="B5756" s="23">
        <v>2018</v>
      </c>
      <c r="C5756" s="23" t="s">
        <v>0</v>
      </c>
      <c r="D5756" s="23" t="s">
        <v>54</v>
      </c>
      <c r="E5756" s="23" t="s">
        <v>102</v>
      </c>
      <c r="F5756" s="23" t="s">
        <v>103</v>
      </c>
      <c r="G5756" s="23" t="s">
        <v>492</v>
      </c>
      <c r="H5756" s="32" t="s">
        <v>364</v>
      </c>
      <c r="I5756" s="32" t="s">
        <v>52</v>
      </c>
      <c r="J5756" s="135">
        <v>108</v>
      </c>
      <c r="K5756" s="27">
        <v>0.75</v>
      </c>
      <c r="L5756" s="77">
        <v>0.9</v>
      </c>
      <c r="Q5756" s="106"/>
    </row>
    <row r="5757" spans="1:17" x14ac:dyDescent="0.25">
      <c r="A5757" t="s">
        <v>331</v>
      </c>
      <c r="B5757" s="23">
        <v>2018</v>
      </c>
      <c r="C5757" s="23" t="s">
        <v>1</v>
      </c>
      <c r="D5757" s="23" t="s">
        <v>56</v>
      </c>
      <c r="E5757" s="23" t="s">
        <v>102</v>
      </c>
      <c r="F5757" s="23" t="s">
        <v>103</v>
      </c>
      <c r="G5757" s="23" t="s">
        <v>492</v>
      </c>
      <c r="H5757" s="32" t="s">
        <v>364</v>
      </c>
      <c r="I5757" s="32" t="s">
        <v>52</v>
      </c>
      <c r="J5757" s="135">
        <v>137</v>
      </c>
      <c r="K5757" s="27">
        <v>0.76641999999999999</v>
      </c>
      <c r="L5757" s="77">
        <v>0.9</v>
      </c>
      <c r="Q5757" s="106"/>
    </row>
    <row r="5758" spans="1:17" x14ac:dyDescent="0.25">
      <c r="A5758" t="s">
        <v>331</v>
      </c>
      <c r="B5758" s="23">
        <v>2018</v>
      </c>
      <c r="C5758" s="23" t="s">
        <v>2</v>
      </c>
      <c r="D5758" s="23" t="s">
        <v>57</v>
      </c>
      <c r="E5758" s="23" t="s">
        <v>102</v>
      </c>
      <c r="F5758" s="23" t="s">
        <v>103</v>
      </c>
      <c r="G5758" s="23" t="s">
        <v>492</v>
      </c>
      <c r="H5758" s="32" t="s">
        <v>364</v>
      </c>
      <c r="I5758" s="32" t="s">
        <v>52</v>
      </c>
      <c r="J5758" s="135">
        <v>133</v>
      </c>
      <c r="K5758" s="27">
        <v>0.75939999999999996</v>
      </c>
      <c r="L5758" s="77">
        <v>0.9</v>
      </c>
      <c r="Q5758" s="106"/>
    </row>
    <row r="5759" spans="1:17" x14ac:dyDescent="0.25">
      <c r="A5759" t="s">
        <v>331</v>
      </c>
      <c r="B5759" s="23">
        <v>2018</v>
      </c>
      <c r="C5759" s="23" t="s">
        <v>3</v>
      </c>
      <c r="D5759" s="23" t="s">
        <v>58</v>
      </c>
      <c r="E5759" s="23" t="s">
        <v>102</v>
      </c>
      <c r="F5759" s="23" t="s">
        <v>103</v>
      </c>
      <c r="G5759" s="23" t="s">
        <v>492</v>
      </c>
      <c r="H5759" s="32" t="s">
        <v>364</v>
      </c>
      <c r="I5759" s="32" t="s">
        <v>52</v>
      </c>
      <c r="J5759" s="135">
        <v>123</v>
      </c>
      <c r="K5759" s="27">
        <v>0.66666999999999998</v>
      </c>
      <c r="L5759" s="77">
        <v>0.9</v>
      </c>
      <c r="Q5759" s="106"/>
    </row>
    <row r="5760" spans="1:17" x14ac:dyDescent="0.25">
      <c r="A5760" t="s">
        <v>331</v>
      </c>
      <c r="B5760" s="23">
        <v>2019</v>
      </c>
      <c r="C5760" s="23" t="s">
        <v>0</v>
      </c>
      <c r="D5760" s="23" t="s">
        <v>59</v>
      </c>
      <c r="E5760" s="23" t="s">
        <v>102</v>
      </c>
      <c r="F5760" s="23" t="s">
        <v>103</v>
      </c>
      <c r="G5760" s="23" t="s">
        <v>492</v>
      </c>
      <c r="H5760" s="32" t="s">
        <v>364</v>
      </c>
      <c r="I5760" s="32" t="s">
        <v>52</v>
      </c>
      <c r="J5760" s="135">
        <v>102</v>
      </c>
      <c r="K5760" s="27">
        <v>0.72548999999999997</v>
      </c>
      <c r="L5760" s="77">
        <v>0.9</v>
      </c>
      <c r="Q5760" s="106"/>
    </row>
    <row r="5761" spans="1:17" x14ac:dyDescent="0.25">
      <c r="A5761" t="s">
        <v>331</v>
      </c>
      <c r="B5761" s="23">
        <v>2019</v>
      </c>
      <c r="C5761" s="23" t="s">
        <v>1</v>
      </c>
      <c r="D5761" s="23" t="s">
        <v>60</v>
      </c>
      <c r="E5761" s="23" t="s">
        <v>102</v>
      </c>
      <c r="F5761" s="23" t="s">
        <v>103</v>
      </c>
      <c r="G5761" s="23" t="s">
        <v>492</v>
      </c>
      <c r="H5761" s="32" t="s">
        <v>364</v>
      </c>
      <c r="I5761" s="32" t="s">
        <v>52</v>
      </c>
      <c r="J5761" s="135">
        <v>121</v>
      </c>
      <c r="K5761" s="27">
        <v>0.65288999999999997</v>
      </c>
      <c r="L5761" s="77">
        <v>0.9</v>
      </c>
      <c r="Q5761" s="106"/>
    </row>
    <row r="5762" spans="1:17" x14ac:dyDescent="0.25">
      <c r="A5762" t="s">
        <v>331</v>
      </c>
      <c r="B5762" s="23">
        <v>2019</v>
      </c>
      <c r="C5762" s="23" t="s">
        <v>2</v>
      </c>
      <c r="D5762" s="23" t="s">
        <v>61</v>
      </c>
      <c r="E5762" s="23" t="s">
        <v>102</v>
      </c>
      <c r="F5762" s="23" t="s">
        <v>103</v>
      </c>
      <c r="G5762" s="23" t="s">
        <v>492</v>
      </c>
      <c r="H5762" s="32" t="s">
        <v>364</v>
      </c>
      <c r="I5762" s="32" t="s">
        <v>52</v>
      </c>
      <c r="J5762" s="135">
        <v>122</v>
      </c>
      <c r="K5762" s="27">
        <v>0.65573999999999999</v>
      </c>
      <c r="L5762" s="77">
        <v>0.9</v>
      </c>
      <c r="Q5762" s="106"/>
    </row>
    <row r="5763" spans="1:17" x14ac:dyDescent="0.25">
      <c r="A5763" t="s">
        <v>331</v>
      </c>
      <c r="B5763" s="23">
        <v>2019</v>
      </c>
      <c r="C5763" s="23" t="s">
        <v>3</v>
      </c>
      <c r="D5763" s="23" t="s">
        <v>62</v>
      </c>
      <c r="E5763" s="23" t="s">
        <v>102</v>
      </c>
      <c r="F5763" s="23" t="s">
        <v>103</v>
      </c>
      <c r="G5763" s="23" t="s">
        <v>492</v>
      </c>
      <c r="H5763" s="32" t="s">
        <v>364</v>
      </c>
      <c r="I5763" s="32" t="s">
        <v>52</v>
      </c>
      <c r="J5763" s="135">
        <v>127</v>
      </c>
      <c r="K5763" s="27">
        <v>0.69291000000000003</v>
      </c>
      <c r="L5763" s="77">
        <v>0.9</v>
      </c>
      <c r="Q5763" s="106"/>
    </row>
    <row r="5764" spans="1:17" x14ac:dyDescent="0.25">
      <c r="A5764" t="s">
        <v>331</v>
      </c>
      <c r="B5764" s="23">
        <v>2020</v>
      </c>
      <c r="C5764" s="23" t="s">
        <v>0</v>
      </c>
      <c r="D5764" s="23" t="s">
        <v>63</v>
      </c>
      <c r="E5764" s="23" t="s">
        <v>102</v>
      </c>
      <c r="F5764" s="23" t="s">
        <v>103</v>
      </c>
      <c r="G5764" s="23" t="s">
        <v>492</v>
      </c>
      <c r="H5764" s="32" t="s">
        <v>364</v>
      </c>
      <c r="I5764" s="32" t="s">
        <v>52</v>
      </c>
      <c r="J5764" s="135">
        <v>136</v>
      </c>
      <c r="K5764" s="27">
        <v>0.73529</v>
      </c>
      <c r="L5764" s="77">
        <v>0.9</v>
      </c>
      <c r="Q5764" s="106"/>
    </row>
    <row r="5765" spans="1:17" x14ac:dyDescent="0.25">
      <c r="A5765" t="s">
        <v>331</v>
      </c>
      <c r="B5765" s="23">
        <v>2020</v>
      </c>
      <c r="C5765" s="23" t="s">
        <v>1</v>
      </c>
      <c r="D5765" s="23" t="s">
        <v>64</v>
      </c>
      <c r="E5765" s="23" t="s">
        <v>102</v>
      </c>
      <c r="F5765" s="23" t="s">
        <v>103</v>
      </c>
      <c r="G5765" s="23" t="s">
        <v>492</v>
      </c>
      <c r="H5765" s="32" t="s">
        <v>364</v>
      </c>
      <c r="I5765" s="32" t="s">
        <v>52</v>
      </c>
      <c r="J5765" s="135">
        <v>39</v>
      </c>
      <c r="K5765" s="27">
        <v>0.46154000000000001</v>
      </c>
      <c r="L5765" s="77">
        <v>0.9</v>
      </c>
      <c r="Q5765" s="106"/>
    </row>
    <row r="5766" spans="1:17" x14ac:dyDescent="0.25">
      <c r="A5766" t="s">
        <v>331</v>
      </c>
      <c r="B5766" s="23">
        <v>2020</v>
      </c>
      <c r="C5766" s="23" t="s">
        <v>2</v>
      </c>
      <c r="D5766" s="23" t="s">
        <v>65</v>
      </c>
      <c r="E5766" s="23" t="s">
        <v>102</v>
      </c>
      <c r="F5766" s="23" t="s">
        <v>103</v>
      </c>
      <c r="G5766" s="23" t="s">
        <v>492</v>
      </c>
      <c r="H5766" s="32" t="s">
        <v>364</v>
      </c>
      <c r="I5766" s="32" t="s">
        <v>52</v>
      </c>
      <c r="J5766" s="135">
        <v>98</v>
      </c>
      <c r="K5766" s="27">
        <v>0.85714000000000001</v>
      </c>
      <c r="L5766" s="77">
        <v>0.9</v>
      </c>
      <c r="Q5766" s="106"/>
    </row>
    <row r="5767" spans="1:17" x14ac:dyDescent="0.25">
      <c r="A5767" t="s">
        <v>331</v>
      </c>
      <c r="B5767" s="23">
        <v>2020</v>
      </c>
      <c r="C5767" s="23" t="s">
        <v>3</v>
      </c>
      <c r="D5767" s="23" t="s">
        <v>66</v>
      </c>
      <c r="E5767" s="23" t="s">
        <v>102</v>
      </c>
      <c r="F5767" s="23" t="s">
        <v>103</v>
      </c>
      <c r="G5767" s="23" t="s">
        <v>492</v>
      </c>
      <c r="H5767" s="32" t="s">
        <v>364</v>
      </c>
      <c r="I5767" s="32" t="s">
        <v>52</v>
      </c>
      <c r="J5767" s="135">
        <v>130</v>
      </c>
      <c r="K5767" s="27">
        <v>0.78461999999999998</v>
      </c>
      <c r="L5767" s="77">
        <v>0.9</v>
      </c>
      <c r="Q5767" s="106"/>
    </row>
    <row r="5768" spans="1:17" x14ac:dyDescent="0.25">
      <c r="A5768" t="s">
        <v>331</v>
      </c>
      <c r="B5768" s="23">
        <v>2021</v>
      </c>
      <c r="C5768" s="23" t="s">
        <v>0</v>
      </c>
      <c r="D5768" s="23" t="s">
        <v>67</v>
      </c>
      <c r="E5768" s="23" t="s">
        <v>102</v>
      </c>
      <c r="F5768" s="23" t="s">
        <v>103</v>
      </c>
      <c r="G5768" s="23" t="s">
        <v>492</v>
      </c>
      <c r="H5768" s="32" t="s">
        <v>364</v>
      </c>
      <c r="I5768" s="32" t="s">
        <v>52</v>
      </c>
      <c r="J5768" s="135">
        <v>116</v>
      </c>
      <c r="K5768" s="27">
        <v>0.77585999999999999</v>
      </c>
      <c r="L5768" s="77">
        <v>0.9</v>
      </c>
      <c r="Q5768" s="106"/>
    </row>
    <row r="5769" spans="1:17" x14ac:dyDescent="0.25">
      <c r="A5769" t="s">
        <v>331</v>
      </c>
      <c r="B5769" s="23">
        <v>2021</v>
      </c>
      <c r="C5769" s="23" t="s">
        <v>1</v>
      </c>
      <c r="D5769" s="23" t="s">
        <v>68</v>
      </c>
      <c r="E5769" s="23" t="s">
        <v>102</v>
      </c>
      <c r="F5769" s="23" t="s">
        <v>103</v>
      </c>
      <c r="G5769" s="23" t="s">
        <v>492</v>
      </c>
      <c r="H5769" s="32" t="s">
        <v>364</v>
      </c>
      <c r="I5769" s="32" t="s">
        <v>52</v>
      </c>
      <c r="J5769" s="135">
        <v>121</v>
      </c>
      <c r="K5769" s="27">
        <v>0.82645000000000002</v>
      </c>
      <c r="L5769" s="77">
        <v>0.9</v>
      </c>
      <c r="Q5769" s="106"/>
    </row>
    <row r="5770" spans="1:17" x14ac:dyDescent="0.25">
      <c r="A5770" t="s">
        <v>331</v>
      </c>
      <c r="B5770" s="23">
        <v>2021</v>
      </c>
      <c r="C5770" s="23" t="s">
        <v>2</v>
      </c>
      <c r="D5770" s="23" t="s">
        <v>69</v>
      </c>
      <c r="E5770" s="23" t="s">
        <v>102</v>
      </c>
      <c r="F5770" s="23" t="s">
        <v>103</v>
      </c>
      <c r="G5770" s="23" t="s">
        <v>492</v>
      </c>
      <c r="H5770" s="32" t="s">
        <v>364</v>
      </c>
      <c r="I5770" s="32" t="s">
        <v>52</v>
      </c>
      <c r="J5770" s="135">
        <v>113</v>
      </c>
      <c r="K5770" s="27">
        <v>0.85841000000000001</v>
      </c>
      <c r="L5770" s="77">
        <v>0.9</v>
      </c>
      <c r="Q5770" s="106"/>
    </row>
    <row r="5771" spans="1:17" x14ac:dyDescent="0.25">
      <c r="A5771" t="s">
        <v>331</v>
      </c>
      <c r="B5771" s="23">
        <v>2021</v>
      </c>
      <c r="C5771" s="23" t="s">
        <v>3</v>
      </c>
      <c r="D5771" s="23" t="s">
        <v>70</v>
      </c>
      <c r="E5771" s="23" t="s">
        <v>102</v>
      </c>
      <c r="F5771" s="23" t="s">
        <v>103</v>
      </c>
      <c r="G5771" s="23" t="s">
        <v>492</v>
      </c>
      <c r="H5771" s="32" t="s">
        <v>364</v>
      </c>
      <c r="I5771" s="32" t="s">
        <v>52</v>
      </c>
      <c r="J5771" s="135">
        <v>129</v>
      </c>
      <c r="K5771" s="27">
        <v>0.93798000000000004</v>
      </c>
      <c r="L5771" s="77">
        <v>0.9</v>
      </c>
      <c r="Q5771" s="106"/>
    </row>
    <row r="5772" spans="1:17" x14ac:dyDescent="0.25">
      <c r="A5772" t="s">
        <v>331</v>
      </c>
      <c r="B5772" s="23">
        <v>2022</v>
      </c>
      <c r="C5772" s="23" t="s">
        <v>0</v>
      </c>
      <c r="D5772" s="23" t="s">
        <v>71</v>
      </c>
      <c r="E5772" s="23" t="s">
        <v>102</v>
      </c>
      <c r="F5772" s="23" t="s">
        <v>103</v>
      </c>
      <c r="G5772" s="23" t="s">
        <v>492</v>
      </c>
      <c r="H5772" s="32" t="s">
        <v>364</v>
      </c>
      <c r="I5772" s="32" t="s">
        <v>52</v>
      </c>
      <c r="J5772" s="135">
        <v>121</v>
      </c>
      <c r="K5772" s="27">
        <v>0.86777000000000004</v>
      </c>
      <c r="L5772" s="77">
        <v>0.9</v>
      </c>
      <c r="Q5772" s="106"/>
    </row>
    <row r="5773" spans="1:17" x14ac:dyDescent="0.25">
      <c r="A5773" t="s">
        <v>331</v>
      </c>
      <c r="B5773" s="23">
        <v>2022</v>
      </c>
      <c r="C5773" s="23" t="s">
        <v>1</v>
      </c>
      <c r="D5773" s="23" t="s">
        <v>72</v>
      </c>
      <c r="E5773" s="23" t="s">
        <v>102</v>
      </c>
      <c r="F5773" s="23" t="s">
        <v>103</v>
      </c>
      <c r="G5773" s="23" t="s">
        <v>492</v>
      </c>
      <c r="H5773" s="32" t="s">
        <v>364</v>
      </c>
      <c r="I5773" s="32" t="s">
        <v>52</v>
      </c>
      <c r="J5773" s="135">
        <v>108</v>
      </c>
      <c r="K5773" s="27">
        <v>0.85185</v>
      </c>
      <c r="L5773" s="77">
        <v>0.9</v>
      </c>
      <c r="Q5773" s="106"/>
    </row>
    <row r="5774" spans="1:17" x14ac:dyDescent="0.25">
      <c r="A5774" t="s">
        <v>331</v>
      </c>
      <c r="B5774" s="23">
        <v>2022</v>
      </c>
      <c r="C5774" s="23" t="s">
        <v>2</v>
      </c>
      <c r="D5774" s="23" t="s">
        <v>73</v>
      </c>
      <c r="E5774" s="23" t="s">
        <v>102</v>
      </c>
      <c r="F5774" s="23" t="s">
        <v>103</v>
      </c>
      <c r="G5774" s="23" t="s">
        <v>492</v>
      </c>
      <c r="H5774" s="32" t="s">
        <v>364</v>
      </c>
      <c r="I5774" s="32" t="s">
        <v>52</v>
      </c>
      <c r="J5774" s="135">
        <v>133</v>
      </c>
      <c r="K5774" s="27">
        <v>0.94737000000000005</v>
      </c>
      <c r="L5774" s="77">
        <v>0.9</v>
      </c>
      <c r="Q5774" s="106"/>
    </row>
    <row r="5775" spans="1:17" x14ac:dyDescent="0.25">
      <c r="A5775" t="s">
        <v>331</v>
      </c>
      <c r="B5775" s="23">
        <v>2022</v>
      </c>
      <c r="C5775" s="23" t="s">
        <v>3</v>
      </c>
      <c r="D5775" s="23" t="s">
        <v>493</v>
      </c>
      <c r="E5775" s="23" t="s">
        <v>102</v>
      </c>
      <c r="F5775" s="23" t="s">
        <v>103</v>
      </c>
      <c r="G5775" s="23" t="s">
        <v>492</v>
      </c>
      <c r="H5775" s="32" t="s">
        <v>364</v>
      </c>
      <c r="I5775" s="32" t="s">
        <v>52</v>
      </c>
      <c r="J5775" s="135">
        <v>120</v>
      </c>
      <c r="K5775" s="27">
        <v>0.86667000000000005</v>
      </c>
      <c r="L5775" s="77">
        <v>0.9</v>
      </c>
      <c r="Q5775" s="106"/>
    </row>
    <row r="5776" spans="1:17" x14ac:dyDescent="0.25">
      <c r="A5776" t="s">
        <v>331</v>
      </c>
      <c r="B5776" s="23">
        <v>2023</v>
      </c>
      <c r="C5776" s="23" t="s">
        <v>0</v>
      </c>
      <c r="D5776" s="23" t="s">
        <v>537</v>
      </c>
      <c r="E5776" s="23" t="s">
        <v>102</v>
      </c>
      <c r="F5776" s="23" t="s">
        <v>103</v>
      </c>
      <c r="G5776" s="23" t="s">
        <v>492</v>
      </c>
      <c r="H5776" s="32" t="s">
        <v>364</v>
      </c>
      <c r="I5776" s="32" t="s">
        <v>52</v>
      </c>
      <c r="J5776" s="135">
        <v>125</v>
      </c>
      <c r="K5776" s="27">
        <v>0.91200000000000003</v>
      </c>
      <c r="L5776" s="77">
        <v>0.9</v>
      </c>
      <c r="Q5776" s="106"/>
    </row>
    <row r="5777" spans="1:17" x14ac:dyDescent="0.25">
      <c r="A5777" t="s">
        <v>331</v>
      </c>
      <c r="B5777" s="23">
        <v>2018</v>
      </c>
      <c r="C5777" s="23" t="s">
        <v>0</v>
      </c>
      <c r="D5777" s="23" t="s">
        <v>54</v>
      </c>
      <c r="E5777" s="23" t="s">
        <v>104</v>
      </c>
      <c r="F5777" s="23" t="s">
        <v>105</v>
      </c>
      <c r="G5777" s="23" t="s">
        <v>492</v>
      </c>
      <c r="H5777" s="32" t="s">
        <v>367</v>
      </c>
      <c r="I5777" s="32" t="s">
        <v>52</v>
      </c>
      <c r="J5777" s="135">
        <v>50</v>
      </c>
      <c r="K5777" s="27">
        <v>0.72</v>
      </c>
      <c r="L5777" s="77">
        <v>0.9</v>
      </c>
      <c r="Q5777" s="106"/>
    </row>
    <row r="5778" spans="1:17" x14ac:dyDescent="0.25">
      <c r="A5778" t="s">
        <v>331</v>
      </c>
      <c r="B5778" s="23">
        <v>2018</v>
      </c>
      <c r="C5778" s="23" t="s">
        <v>1</v>
      </c>
      <c r="D5778" s="23" t="s">
        <v>56</v>
      </c>
      <c r="E5778" s="23" t="s">
        <v>104</v>
      </c>
      <c r="F5778" s="23" t="s">
        <v>105</v>
      </c>
      <c r="G5778" s="23" t="s">
        <v>492</v>
      </c>
      <c r="H5778" s="32" t="s">
        <v>367</v>
      </c>
      <c r="I5778" s="32" t="s">
        <v>52</v>
      </c>
      <c r="J5778" s="135">
        <v>59</v>
      </c>
      <c r="K5778" s="27">
        <v>0.83050999999999997</v>
      </c>
      <c r="L5778" s="77">
        <v>0.9</v>
      </c>
      <c r="Q5778" s="106"/>
    </row>
    <row r="5779" spans="1:17" x14ac:dyDescent="0.25">
      <c r="A5779" t="s">
        <v>331</v>
      </c>
      <c r="B5779" s="23">
        <v>2018</v>
      </c>
      <c r="C5779" s="23" t="s">
        <v>2</v>
      </c>
      <c r="D5779" s="23" t="s">
        <v>57</v>
      </c>
      <c r="E5779" s="23" t="s">
        <v>104</v>
      </c>
      <c r="F5779" s="23" t="s">
        <v>105</v>
      </c>
      <c r="G5779" s="23" t="s">
        <v>492</v>
      </c>
      <c r="H5779" s="32" t="s">
        <v>367</v>
      </c>
      <c r="I5779" s="32" t="s">
        <v>52</v>
      </c>
      <c r="J5779" s="135">
        <v>47</v>
      </c>
      <c r="K5779" s="27">
        <v>0.78722999999999999</v>
      </c>
      <c r="L5779" s="77">
        <v>0.9</v>
      </c>
      <c r="Q5779" s="106"/>
    </row>
    <row r="5780" spans="1:17" x14ac:dyDescent="0.25">
      <c r="A5780" t="s">
        <v>331</v>
      </c>
      <c r="B5780" s="23">
        <v>2018</v>
      </c>
      <c r="C5780" s="23" t="s">
        <v>3</v>
      </c>
      <c r="D5780" s="23" t="s">
        <v>58</v>
      </c>
      <c r="E5780" s="23" t="s">
        <v>104</v>
      </c>
      <c r="F5780" s="23" t="s">
        <v>105</v>
      </c>
      <c r="G5780" s="23" t="s">
        <v>492</v>
      </c>
      <c r="H5780" s="32" t="s">
        <v>367</v>
      </c>
      <c r="I5780" s="32" t="s">
        <v>52</v>
      </c>
      <c r="J5780" s="135">
        <v>59</v>
      </c>
      <c r="K5780" s="27">
        <v>0.76271</v>
      </c>
      <c r="L5780" s="77">
        <v>0.9</v>
      </c>
      <c r="Q5780" s="106"/>
    </row>
    <row r="5781" spans="1:17" x14ac:dyDescent="0.25">
      <c r="A5781" t="s">
        <v>331</v>
      </c>
      <c r="B5781" s="23">
        <v>2019</v>
      </c>
      <c r="C5781" s="23" t="s">
        <v>0</v>
      </c>
      <c r="D5781" s="23" t="s">
        <v>59</v>
      </c>
      <c r="E5781" s="23" t="s">
        <v>104</v>
      </c>
      <c r="F5781" s="23" t="s">
        <v>105</v>
      </c>
      <c r="G5781" s="23" t="s">
        <v>492</v>
      </c>
      <c r="H5781" s="32" t="s">
        <v>367</v>
      </c>
      <c r="I5781" s="32" t="s">
        <v>52</v>
      </c>
      <c r="J5781" s="135">
        <v>52</v>
      </c>
      <c r="K5781" s="27">
        <v>0.82691999999999999</v>
      </c>
      <c r="L5781" s="77">
        <v>0.9</v>
      </c>
      <c r="Q5781" s="106"/>
    </row>
    <row r="5782" spans="1:17" x14ac:dyDescent="0.25">
      <c r="A5782" t="s">
        <v>331</v>
      </c>
      <c r="B5782" s="23">
        <v>2019</v>
      </c>
      <c r="C5782" s="23" t="s">
        <v>1</v>
      </c>
      <c r="D5782" s="23" t="s">
        <v>60</v>
      </c>
      <c r="E5782" s="23" t="s">
        <v>104</v>
      </c>
      <c r="F5782" s="23" t="s">
        <v>105</v>
      </c>
      <c r="G5782" s="23" t="s">
        <v>492</v>
      </c>
      <c r="H5782" s="32" t="s">
        <v>367</v>
      </c>
      <c r="I5782" s="32" t="s">
        <v>52</v>
      </c>
      <c r="J5782" s="135">
        <v>38</v>
      </c>
      <c r="K5782" s="27">
        <v>0.89473999999999998</v>
      </c>
      <c r="L5782" s="77">
        <v>0.9</v>
      </c>
      <c r="Q5782" s="106"/>
    </row>
    <row r="5783" spans="1:17" x14ac:dyDescent="0.25">
      <c r="A5783" t="s">
        <v>331</v>
      </c>
      <c r="B5783" s="23">
        <v>2019</v>
      </c>
      <c r="C5783" s="23" t="s">
        <v>2</v>
      </c>
      <c r="D5783" s="23" t="s">
        <v>61</v>
      </c>
      <c r="E5783" s="23" t="s">
        <v>104</v>
      </c>
      <c r="F5783" s="23" t="s">
        <v>105</v>
      </c>
      <c r="G5783" s="23" t="s">
        <v>492</v>
      </c>
      <c r="H5783" s="32" t="s">
        <v>367</v>
      </c>
      <c r="I5783" s="32" t="s">
        <v>52</v>
      </c>
      <c r="J5783" s="135">
        <v>54</v>
      </c>
      <c r="K5783" s="27">
        <v>0.81481000000000003</v>
      </c>
      <c r="L5783" s="77">
        <v>0.9</v>
      </c>
      <c r="Q5783" s="106"/>
    </row>
    <row r="5784" spans="1:17" x14ac:dyDescent="0.25">
      <c r="A5784" t="s">
        <v>331</v>
      </c>
      <c r="B5784" s="23">
        <v>2019</v>
      </c>
      <c r="C5784" s="23" t="s">
        <v>3</v>
      </c>
      <c r="D5784" s="23" t="s">
        <v>62</v>
      </c>
      <c r="E5784" s="23" t="s">
        <v>104</v>
      </c>
      <c r="F5784" s="23" t="s">
        <v>105</v>
      </c>
      <c r="G5784" s="23" t="s">
        <v>492</v>
      </c>
      <c r="H5784" s="32" t="s">
        <v>367</v>
      </c>
      <c r="I5784" s="32" t="s">
        <v>52</v>
      </c>
      <c r="J5784" s="135">
        <v>43</v>
      </c>
      <c r="K5784" s="27">
        <v>0.81394999999999995</v>
      </c>
      <c r="L5784" s="77">
        <v>0.9</v>
      </c>
      <c r="Q5784" s="106"/>
    </row>
    <row r="5785" spans="1:17" x14ac:dyDescent="0.25">
      <c r="A5785" t="s">
        <v>331</v>
      </c>
      <c r="B5785" s="23">
        <v>2020</v>
      </c>
      <c r="C5785" s="23" t="s">
        <v>0</v>
      </c>
      <c r="D5785" s="23" t="s">
        <v>63</v>
      </c>
      <c r="E5785" s="23" t="s">
        <v>104</v>
      </c>
      <c r="F5785" s="23" t="s">
        <v>105</v>
      </c>
      <c r="G5785" s="23" t="s">
        <v>492</v>
      </c>
      <c r="H5785" s="32" t="s">
        <v>367</v>
      </c>
      <c r="I5785" s="32" t="s">
        <v>52</v>
      </c>
      <c r="J5785" s="135">
        <v>68</v>
      </c>
      <c r="K5785" s="27">
        <v>0.92647000000000002</v>
      </c>
      <c r="L5785" s="77">
        <v>0.9</v>
      </c>
      <c r="Q5785" s="106"/>
    </row>
    <row r="5786" spans="1:17" x14ac:dyDescent="0.25">
      <c r="A5786" t="s">
        <v>331</v>
      </c>
      <c r="B5786" s="23">
        <v>2020</v>
      </c>
      <c r="C5786" s="23" t="s">
        <v>1</v>
      </c>
      <c r="D5786" s="23" t="s">
        <v>64</v>
      </c>
      <c r="E5786" s="23" t="s">
        <v>104</v>
      </c>
      <c r="F5786" s="23" t="s">
        <v>105</v>
      </c>
      <c r="G5786" s="23" t="s">
        <v>492</v>
      </c>
      <c r="H5786" s="32" t="s">
        <v>367</v>
      </c>
      <c r="I5786" s="32" t="s">
        <v>52</v>
      </c>
      <c r="J5786" s="135">
        <v>42</v>
      </c>
      <c r="K5786" s="27">
        <v>0.90476000000000001</v>
      </c>
      <c r="L5786" s="77">
        <v>0.9</v>
      </c>
      <c r="Q5786" s="106"/>
    </row>
    <row r="5787" spans="1:17" x14ac:dyDescent="0.25">
      <c r="A5787" t="s">
        <v>331</v>
      </c>
      <c r="B5787" s="23">
        <v>2020</v>
      </c>
      <c r="C5787" s="23" t="s">
        <v>2</v>
      </c>
      <c r="D5787" s="23" t="s">
        <v>65</v>
      </c>
      <c r="E5787" s="23" t="s">
        <v>104</v>
      </c>
      <c r="F5787" s="23" t="s">
        <v>105</v>
      </c>
      <c r="G5787" s="23" t="s">
        <v>492</v>
      </c>
      <c r="H5787" s="32" t="s">
        <v>367</v>
      </c>
      <c r="I5787" s="32" t="s">
        <v>52</v>
      </c>
      <c r="J5787" s="135">
        <v>37</v>
      </c>
      <c r="K5787" s="27">
        <v>1</v>
      </c>
      <c r="L5787" s="77">
        <v>0.9</v>
      </c>
      <c r="Q5787" s="106"/>
    </row>
    <row r="5788" spans="1:17" x14ac:dyDescent="0.25">
      <c r="A5788" t="s">
        <v>331</v>
      </c>
      <c r="B5788" s="23">
        <v>2020</v>
      </c>
      <c r="C5788" s="23" t="s">
        <v>3</v>
      </c>
      <c r="D5788" s="23" t="s">
        <v>66</v>
      </c>
      <c r="E5788" s="23" t="s">
        <v>104</v>
      </c>
      <c r="F5788" s="23" t="s">
        <v>105</v>
      </c>
      <c r="G5788" s="23" t="s">
        <v>492</v>
      </c>
      <c r="H5788" s="32" t="s">
        <v>367</v>
      </c>
      <c r="I5788" s="32" t="s">
        <v>52</v>
      </c>
      <c r="J5788" s="135">
        <v>41</v>
      </c>
      <c r="K5788" s="27">
        <v>1</v>
      </c>
      <c r="L5788" s="77">
        <v>0.9</v>
      </c>
      <c r="Q5788" s="106"/>
    </row>
    <row r="5789" spans="1:17" x14ac:dyDescent="0.25">
      <c r="A5789" t="s">
        <v>331</v>
      </c>
      <c r="B5789" s="23">
        <v>2021</v>
      </c>
      <c r="C5789" s="23" t="s">
        <v>0</v>
      </c>
      <c r="D5789" s="23" t="s">
        <v>67</v>
      </c>
      <c r="E5789" s="23" t="s">
        <v>104</v>
      </c>
      <c r="F5789" s="23" t="s">
        <v>105</v>
      </c>
      <c r="G5789" s="23" t="s">
        <v>492</v>
      </c>
      <c r="H5789" s="32" t="s">
        <v>367</v>
      </c>
      <c r="I5789" s="32" t="s">
        <v>52</v>
      </c>
      <c r="J5789" s="135">
        <v>58</v>
      </c>
      <c r="K5789" s="27">
        <v>1</v>
      </c>
      <c r="L5789" s="77">
        <v>0.9</v>
      </c>
      <c r="Q5789" s="106"/>
    </row>
    <row r="5790" spans="1:17" x14ac:dyDescent="0.25">
      <c r="A5790" t="s">
        <v>331</v>
      </c>
      <c r="B5790" s="23">
        <v>2021</v>
      </c>
      <c r="C5790" s="23" t="s">
        <v>1</v>
      </c>
      <c r="D5790" s="23" t="s">
        <v>68</v>
      </c>
      <c r="E5790" s="23" t="s">
        <v>104</v>
      </c>
      <c r="F5790" s="23" t="s">
        <v>105</v>
      </c>
      <c r="G5790" s="23" t="s">
        <v>492</v>
      </c>
      <c r="H5790" s="32" t="s">
        <v>367</v>
      </c>
      <c r="I5790" s="32" t="s">
        <v>52</v>
      </c>
      <c r="J5790" s="135">
        <v>51</v>
      </c>
      <c r="K5790" s="27">
        <v>0.98038999999999998</v>
      </c>
      <c r="L5790" s="77">
        <v>0.9</v>
      </c>
      <c r="Q5790" s="106"/>
    </row>
    <row r="5791" spans="1:17" x14ac:dyDescent="0.25">
      <c r="A5791" t="s">
        <v>331</v>
      </c>
      <c r="B5791" s="23">
        <v>2021</v>
      </c>
      <c r="C5791" s="23" t="s">
        <v>2</v>
      </c>
      <c r="D5791" s="23" t="s">
        <v>69</v>
      </c>
      <c r="E5791" s="23" t="s">
        <v>104</v>
      </c>
      <c r="F5791" s="23" t="s">
        <v>105</v>
      </c>
      <c r="G5791" s="23" t="s">
        <v>492</v>
      </c>
      <c r="H5791" s="32" t="s">
        <v>367</v>
      </c>
      <c r="I5791" s="32" t="s">
        <v>52</v>
      </c>
      <c r="J5791" s="135">
        <v>58</v>
      </c>
      <c r="K5791" s="27">
        <v>0.98275999999999997</v>
      </c>
      <c r="L5791" s="77">
        <v>0.9</v>
      </c>
      <c r="Q5791" s="106"/>
    </row>
    <row r="5792" spans="1:17" x14ac:dyDescent="0.25">
      <c r="A5792" t="s">
        <v>331</v>
      </c>
      <c r="B5792" s="23">
        <v>2021</v>
      </c>
      <c r="C5792" s="23" t="s">
        <v>3</v>
      </c>
      <c r="D5792" s="23" t="s">
        <v>70</v>
      </c>
      <c r="E5792" s="23" t="s">
        <v>104</v>
      </c>
      <c r="F5792" s="23" t="s">
        <v>105</v>
      </c>
      <c r="G5792" s="23" t="s">
        <v>492</v>
      </c>
      <c r="H5792" s="32" t="s">
        <v>367</v>
      </c>
      <c r="I5792" s="32" t="s">
        <v>52</v>
      </c>
      <c r="J5792" s="135">
        <v>61</v>
      </c>
      <c r="K5792" s="27">
        <v>1</v>
      </c>
      <c r="L5792" s="77">
        <v>0.9</v>
      </c>
      <c r="Q5792" s="106"/>
    </row>
    <row r="5793" spans="1:17" x14ac:dyDescent="0.25">
      <c r="A5793" t="s">
        <v>331</v>
      </c>
      <c r="B5793" s="23">
        <v>2022</v>
      </c>
      <c r="C5793" s="23" t="s">
        <v>0</v>
      </c>
      <c r="D5793" s="23" t="s">
        <v>71</v>
      </c>
      <c r="E5793" s="23" t="s">
        <v>104</v>
      </c>
      <c r="F5793" s="23" t="s">
        <v>105</v>
      </c>
      <c r="G5793" s="23" t="s">
        <v>492</v>
      </c>
      <c r="H5793" s="32" t="s">
        <v>367</v>
      </c>
      <c r="I5793" s="32" t="s">
        <v>52</v>
      </c>
      <c r="J5793" s="135">
        <v>69</v>
      </c>
      <c r="K5793" s="27">
        <v>0.94203000000000003</v>
      </c>
      <c r="L5793" s="77">
        <v>0.9</v>
      </c>
      <c r="Q5793" s="106"/>
    </row>
    <row r="5794" spans="1:17" x14ac:dyDescent="0.25">
      <c r="A5794" t="s">
        <v>331</v>
      </c>
      <c r="B5794" s="23">
        <v>2022</v>
      </c>
      <c r="C5794" s="23" t="s">
        <v>1</v>
      </c>
      <c r="D5794" s="23" t="s">
        <v>72</v>
      </c>
      <c r="E5794" s="23" t="s">
        <v>104</v>
      </c>
      <c r="F5794" s="23" t="s">
        <v>105</v>
      </c>
      <c r="G5794" s="23" t="s">
        <v>492</v>
      </c>
      <c r="H5794" s="32" t="s">
        <v>367</v>
      </c>
      <c r="I5794" s="32" t="s">
        <v>52</v>
      </c>
      <c r="J5794" s="135">
        <v>64</v>
      </c>
      <c r="K5794" s="27">
        <v>1</v>
      </c>
      <c r="L5794" s="77">
        <v>0.9</v>
      </c>
      <c r="Q5794" s="106"/>
    </row>
    <row r="5795" spans="1:17" x14ac:dyDescent="0.25">
      <c r="A5795" t="s">
        <v>331</v>
      </c>
      <c r="B5795" s="23">
        <v>2022</v>
      </c>
      <c r="C5795" s="23" t="s">
        <v>2</v>
      </c>
      <c r="D5795" s="23" t="s">
        <v>73</v>
      </c>
      <c r="E5795" s="23" t="s">
        <v>104</v>
      </c>
      <c r="F5795" s="23" t="s">
        <v>105</v>
      </c>
      <c r="G5795" s="23" t="s">
        <v>492</v>
      </c>
      <c r="H5795" s="32" t="s">
        <v>367</v>
      </c>
      <c r="I5795" s="32" t="s">
        <v>52</v>
      </c>
      <c r="J5795" s="135">
        <v>47</v>
      </c>
      <c r="K5795" s="27">
        <v>0.93616999999999995</v>
      </c>
      <c r="L5795" s="77">
        <v>0.9</v>
      </c>
      <c r="Q5795" s="106"/>
    </row>
    <row r="5796" spans="1:17" x14ac:dyDescent="0.25">
      <c r="A5796" t="s">
        <v>331</v>
      </c>
      <c r="B5796" s="23">
        <v>2022</v>
      </c>
      <c r="C5796" s="23" t="s">
        <v>3</v>
      </c>
      <c r="D5796" s="23" t="s">
        <v>493</v>
      </c>
      <c r="E5796" s="23" t="s">
        <v>104</v>
      </c>
      <c r="F5796" s="23" t="s">
        <v>105</v>
      </c>
      <c r="G5796" s="23" t="s">
        <v>492</v>
      </c>
      <c r="H5796" s="32" t="s">
        <v>367</v>
      </c>
      <c r="I5796" s="32" t="s">
        <v>52</v>
      </c>
      <c r="J5796" s="135">
        <v>49</v>
      </c>
      <c r="K5796" s="27">
        <v>0.97958999999999996</v>
      </c>
      <c r="L5796" s="77">
        <v>0.9</v>
      </c>
      <c r="Q5796" s="106"/>
    </row>
    <row r="5797" spans="1:17" x14ac:dyDescent="0.25">
      <c r="A5797" t="s">
        <v>331</v>
      </c>
      <c r="B5797" s="23">
        <v>2023</v>
      </c>
      <c r="C5797" s="23" t="s">
        <v>0</v>
      </c>
      <c r="D5797" s="23" t="s">
        <v>537</v>
      </c>
      <c r="E5797" s="23" t="s">
        <v>104</v>
      </c>
      <c r="F5797" s="23" t="s">
        <v>105</v>
      </c>
      <c r="G5797" s="23" t="s">
        <v>492</v>
      </c>
      <c r="H5797" s="32" t="s">
        <v>367</v>
      </c>
      <c r="I5797" s="32" t="s">
        <v>52</v>
      </c>
      <c r="J5797" s="135">
        <v>57</v>
      </c>
      <c r="K5797" s="27">
        <v>0.92981999999999998</v>
      </c>
      <c r="L5797" s="77">
        <v>0.9</v>
      </c>
      <c r="Q5797" s="106"/>
    </row>
    <row r="5798" spans="1:17" x14ac:dyDescent="0.25">
      <c r="A5798" t="s">
        <v>331</v>
      </c>
      <c r="B5798" s="23">
        <v>2018</v>
      </c>
      <c r="C5798" s="23" t="s">
        <v>0</v>
      </c>
      <c r="D5798" s="23" t="s">
        <v>54</v>
      </c>
      <c r="E5798" s="23" t="s">
        <v>106</v>
      </c>
      <c r="F5798" s="23" t="s">
        <v>107</v>
      </c>
      <c r="G5798" s="23" t="s">
        <v>492</v>
      </c>
      <c r="H5798" s="32" t="s">
        <v>364</v>
      </c>
      <c r="I5798" s="32" t="s">
        <v>52</v>
      </c>
      <c r="J5798" s="135">
        <v>144</v>
      </c>
      <c r="K5798" s="27">
        <v>0.84721999999999997</v>
      </c>
      <c r="L5798" s="77">
        <v>0.9</v>
      </c>
      <c r="Q5798" s="106"/>
    </row>
    <row r="5799" spans="1:17" x14ac:dyDescent="0.25">
      <c r="A5799" t="s">
        <v>331</v>
      </c>
      <c r="B5799" s="23">
        <v>2018</v>
      </c>
      <c r="C5799" s="23" t="s">
        <v>1</v>
      </c>
      <c r="D5799" s="23" t="s">
        <v>56</v>
      </c>
      <c r="E5799" s="23" t="s">
        <v>106</v>
      </c>
      <c r="F5799" s="23" t="s">
        <v>107</v>
      </c>
      <c r="G5799" s="23" t="s">
        <v>492</v>
      </c>
      <c r="H5799" s="32" t="s">
        <v>364</v>
      </c>
      <c r="I5799" s="32" t="s">
        <v>52</v>
      </c>
      <c r="J5799" s="135">
        <v>112</v>
      </c>
      <c r="K5799" s="27">
        <v>0.77678999999999998</v>
      </c>
      <c r="L5799" s="77">
        <v>0.9</v>
      </c>
      <c r="Q5799" s="106"/>
    </row>
    <row r="5800" spans="1:17" x14ac:dyDescent="0.25">
      <c r="A5800" t="s">
        <v>331</v>
      </c>
      <c r="B5800" s="23">
        <v>2018</v>
      </c>
      <c r="C5800" s="23" t="s">
        <v>2</v>
      </c>
      <c r="D5800" s="23" t="s">
        <v>57</v>
      </c>
      <c r="E5800" s="23" t="s">
        <v>106</v>
      </c>
      <c r="F5800" s="23" t="s">
        <v>107</v>
      </c>
      <c r="G5800" s="23" t="s">
        <v>492</v>
      </c>
      <c r="H5800" s="32" t="s">
        <v>364</v>
      </c>
      <c r="I5800" s="32" t="s">
        <v>52</v>
      </c>
      <c r="J5800" s="135">
        <v>88</v>
      </c>
      <c r="K5800" s="27">
        <v>0.90908999999999995</v>
      </c>
      <c r="L5800" s="77">
        <v>0.9</v>
      </c>
      <c r="Q5800" s="106"/>
    </row>
    <row r="5801" spans="1:17" x14ac:dyDescent="0.25">
      <c r="A5801" t="s">
        <v>331</v>
      </c>
      <c r="B5801" s="23">
        <v>2018</v>
      </c>
      <c r="C5801" s="23" t="s">
        <v>3</v>
      </c>
      <c r="D5801" s="23" t="s">
        <v>58</v>
      </c>
      <c r="E5801" s="23" t="s">
        <v>106</v>
      </c>
      <c r="F5801" s="23" t="s">
        <v>107</v>
      </c>
      <c r="G5801" s="23" t="s">
        <v>492</v>
      </c>
      <c r="H5801" s="32" t="s">
        <v>364</v>
      </c>
      <c r="I5801" s="32" t="s">
        <v>52</v>
      </c>
      <c r="J5801" s="135">
        <v>78</v>
      </c>
      <c r="K5801" s="27">
        <v>0.92308000000000001</v>
      </c>
      <c r="L5801" s="77">
        <v>0.9</v>
      </c>
      <c r="Q5801" s="106"/>
    </row>
    <row r="5802" spans="1:17" x14ac:dyDescent="0.25">
      <c r="A5802" t="s">
        <v>331</v>
      </c>
      <c r="B5802" s="23">
        <v>2019</v>
      </c>
      <c r="C5802" s="23" t="s">
        <v>0</v>
      </c>
      <c r="D5802" s="23" t="s">
        <v>59</v>
      </c>
      <c r="E5802" s="23" t="s">
        <v>106</v>
      </c>
      <c r="F5802" s="23" t="s">
        <v>107</v>
      </c>
      <c r="G5802" s="23" t="s">
        <v>492</v>
      </c>
      <c r="H5802" s="32" t="s">
        <v>364</v>
      </c>
      <c r="I5802" s="32" t="s">
        <v>52</v>
      </c>
      <c r="J5802" s="135">
        <v>77</v>
      </c>
      <c r="K5802" s="27">
        <v>0.85714000000000001</v>
      </c>
      <c r="L5802" s="77">
        <v>0.9</v>
      </c>
      <c r="Q5802" s="106"/>
    </row>
    <row r="5803" spans="1:17" x14ac:dyDescent="0.25">
      <c r="A5803" t="s">
        <v>331</v>
      </c>
      <c r="B5803" s="23">
        <v>2019</v>
      </c>
      <c r="C5803" s="23" t="s">
        <v>1</v>
      </c>
      <c r="D5803" s="23" t="s">
        <v>60</v>
      </c>
      <c r="E5803" s="23" t="s">
        <v>106</v>
      </c>
      <c r="F5803" s="23" t="s">
        <v>107</v>
      </c>
      <c r="G5803" s="23" t="s">
        <v>492</v>
      </c>
      <c r="H5803" s="32" t="s">
        <v>364</v>
      </c>
      <c r="I5803" s="32" t="s">
        <v>52</v>
      </c>
      <c r="J5803" s="135">
        <v>88</v>
      </c>
      <c r="K5803" s="27">
        <v>0.93181999999999998</v>
      </c>
      <c r="L5803" s="77">
        <v>0.9</v>
      </c>
      <c r="Q5803" s="106"/>
    </row>
    <row r="5804" spans="1:17" x14ac:dyDescent="0.25">
      <c r="A5804" t="s">
        <v>331</v>
      </c>
      <c r="B5804" s="23">
        <v>2019</v>
      </c>
      <c r="C5804" s="23" t="s">
        <v>2</v>
      </c>
      <c r="D5804" s="23" t="s">
        <v>61</v>
      </c>
      <c r="E5804" s="23" t="s">
        <v>106</v>
      </c>
      <c r="F5804" s="23" t="s">
        <v>107</v>
      </c>
      <c r="G5804" s="23" t="s">
        <v>492</v>
      </c>
      <c r="H5804" s="32" t="s">
        <v>364</v>
      </c>
      <c r="I5804" s="32" t="s">
        <v>52</v>
      </c>
      <c r="J5804" s="135">
        <v>92</v>
      </c>
      <c r="K5804" s="27">
        <v>0.83696000000000004</v>
      </c>
      <c r="L5804" s="77">
        <v>0.9</v>
      </c>
      <c r="Q5804" s="106"/>
    </row>
    <row r="5805" spans="1:17" x14ac:dyDescent="0.25">
      <c r="A5805" t="s">
        <v>331</v>
      </c>
      <c r="B5805" s="23">
        <v>2019</v>
      </c>
      <c r="C5805" s="23" t="s">
        <v>3</v>
      </c>
      <c r="D5805" s="23" t="s">
        <v>62</v>
      </c>
      <c r="E5805" s="23" t="s">
        <v>106</v>
      </c>
      <c r="F5805" s="23" t="s">
        <v>107</v>
      </c>
      <c r="G5805" s="23" t="s">
        <v>492</v>
      </c>
      <c r="H5805" s="32" t="s">
        <v>364</v>
      </c>
      <c r="I5805" s="32" t="s">
        <v>52</v>
      </c>
      <c r="J5805" s="135">
        <v>89</v>
      </c>
      <c r="K5805" s="27">
        <v>0.87639999999999996</v>
      </c>
      <c r="L5805" s="77">
        <v>0.9</v>
      </c>
      <c r="Q5805" s="106"/>
    </row>
    <row r="5806" spans="1:17" x14ac:dyDescent="0.25">
      <c r="A5806" t="s">
        <v>331</v>
      </c>
      <c r="B5806" s="23">
        <v>2020</v>
      </c>
      <c r="C5806" s="23" t="s">
        <v>0</v>
      </c>
      <c r="D5806" s="23" t="s">
        <v>63</v>
      </c>
      <c r="E5806" s="23" t="s">
        <v>106</v>
      </c>
      <c r="F5806" s="23" t="s">
        <v>107</v>
      </c>
      <c r="G5806" s="23" t="s">
        <v>492</v>
      </c>
      <c r="H5806" s="32" t="s">
        <v>364</v>
      </c>
      <c r="I5806" s="32" t="s">
        <v>52</v>
      </c>
      <c r="J5806" s="135">
        <v>71</v>
      </c>
      <c r="K5806" s="27">
        <v>0.88732</v>
      </c>
      <c r="L5806" s="77">
        <v>0.9</v>
      </c>
      <c r="Q5806" s="106"/>
    </row>
    <row r="5807" spans="1:17" x14ac:dyDescent="0.25">
      <c r="A5807" t="s">
        <v>331</v>
      </c>
      <c r="B5807" s="23">
        <v>2020</v>
      </c>
      <c r="C5807" s="23" t="s">
        <v>1</v>
      </c>
      <c r="D5807" s="23" t="s">
        <v>64</v>
      </c>
      <c r="E5807" s="23" t="s">
        <v>106</v>
      </c>
      <c r="F5807" s="23" t="s">
        <v>107</v>
      </c>
      <c r="G5807" s="23" t="s">
        <v>492</v>
      </c>
      <c r="H5807" s="32" t="s">
        <v>364</v>
      </c>
      <c r="I5807" s="32" t="s">
        <v>52</v>
      </c>
      <c r="J5807" s="135">
        <v>55</v>
      </c>
      <c r="K5807" s="27">
        <v>0.92727000000000004</v>
      </c>
      <c r="L5807" s="77">
        <v>0.9</v>
      </c>
      <c r="Q5807" s="106"/>
    </row>
    <row r="5808" spans="1:17" x14ac:dyDescent="0.25">
      <c r="A5808" t="s">
        <v>331</v>
      </c>
      <c r="B5808" s="23">
        <v>2020</v>
      </c>
      <c r="C5808" s="23" t="s">
        <v>2</v>
      </c>
      <c r="D5808" s="23" t="s">
        <v>65</v>
      </c>
      <c r="E5808" s="23" t="s">
        <v>106</v>
      </c>
      <c r="F5808" s="23" t="s">
        <v>107</v>
      </c>
      <c r="G5808" s="23" t="s">
        <v>492</v>
      </c>
      <c r="H5808" s="32" t="s">
        <v>364</v>
      </c>
      <c r="I5808" s="32" t="s">
        <v>52</v>
      </c>
      <c r="J5808" s="135">
        <v>72</v>
      </c>
      <c r="K5808" s="27">
        <v>0.79166999999999998</v>
      </c>
      <c r="L5808" s="77">
        <v>0.9</v>
      </c>
      <c r="Q5808" s="106"/>
    </row>
    <row r="5809" spans="1:17" x14ac:dyDescent="0.25">
      <c r="A5809" t="s">
        <v>331</v>
      </c>
      <c r="B5809" s="23">
        <v>2020</v>
      </c>
      <c r="C5809" s="23" t="s">
        <v>3</v>
      </c>
      <c r="D5809" s="23" t="s">
        <v>66</v>
      </c>
      <c r="E5809" s="23" t="s">
        <v>106</v>
      </c>
      <c r="F5809" s="23" t="s">
        <v>107</v>
      </c>
      <c r="G5809" s="23" t="s">
        <v>492</v>
      </c>
      <c r="H5809" s="32" t="s">
        <v>364</v>
      </c>
      <c r="I5809" s="32" t="s">
        <v>52</v>
      </c>
      <c r="J5809" s="135">
        <v>67</v>
      </c>
      <c r="K5809" s="27">
        <v>0.83582000000000001</v>
      </c>
      <c r="L5809" s="77">
        <v>0.9</v>
      </c>
      <c r="Q5809" s="106"/>
    </row>
    <row r="5810" spans="1:17" x14ac:dyDescent="0.25">
      <c r="A5810" t="s">
        <v>331</v>
      </c>
      <c r="B5810" s="23">
        <v>2021</v>
      </c>
      <c r="C5810" s="23" t="s">
        <v>0</v>
      </c>
      <c r="D5810" s="23" t="s">
        <v>67</v>
      </c>
      <c r="E5810" s="23" t="s">
        <v>106</v>
      </c>
      <c r="F5810" s="23" t="s">
        <v>107</v>
      </c>
      <c r="G5810" s="23" t="s">
        <v>492</v>
      </c>
      <c r="H5810" s="32" t="s">
        <v>364</v>
      </c>
      <c r="I5810" s="32" t="s">
        <v>52</v>
      </c>
      <c r="J5810" s="135">
        <v>66</v>
      </c>
      <c r="K5810" s="27">
        <v>0.89393999999999996</v>
      </c>
      <c r="L5810" s="77">
        <v>0.9</v>
      </c>
      <c r="Q5810" s="106"/>
    </row>
    <row r="5811" spans="1:17" x14ac:dyDescent="0.25">
      <c r="A5811" t="s">
        <v>331</v>
      </c>
      <c r="B5811" s="23">
        <v>2021</v>
      </c>
      <c r="C5811" s="23" t="s">
        <v>1</v>
      </c>
      <c r="D5811" s="23" t="s">
        <v>68</v>
      </c>
      <c r="E5811" s="23" t="s">
        <v>106</v>
      </c>
      <c r="F5811" s="23" t="s">
        <v>107</v>
      </c>
      <c r="G5811" s="23" t="s">
        <v>492</v>
      </c>
      <c r="H5811" s="32" t="s">
        <v>364</v>
      </c>
      <c r="I5811" s="32" t="s">
        <v>52</v>
      </c>
      <c r="J5811" s="135">
        <v>71</v>
      </c>
      <c r="K5811" s="27">
        <v>0.85914999999999997</v>
      </c>
      <c r="L5811" s="77">
        <v>0.9</v>
      </c>
      <c r="Q5811" s="106"/>
    </row>
    <row r="5812" spans="1:17" x14ac:dyDescent="0.25">
      <c r="A5812" t="s">
        <v>331</v>
      </c>
      <c r="B5812" s="23">
        <v>2021</v>
      </c>
      <c r="C5812" s="23" t="s">
        <v>2</v>
      </c>
      <c r="D5812" s="23" t="s">
        <v>69</v>
      </c>
      <c r="E5812" s="23" t="s">
        <v>106</v>
      </c>
      <c r="F5812" s="23" t="s">
        <v>107</v>
      </c>
      <c r="G5812" s="23" t="s">
        <v>492</v>
      </c>
      <c r="H5812" s="32" t="s">
        <v>364</v>
      </c>
      <c r="I5812" s="32" t="s">
        <v>52</v>
      </c>
      <c r="J5812" s="135">
        <v>70</v>
      </c>
      <c r="K5812" s="27">
        <v>0.77142999999999995</v>
      </c>
      <c r="L5812" s="77">
        <v>0.9</v>
      </c>
      <c r="Q5812" s="106"/>
    </row>
    <row r="5813" spans="1:17" x14ac:dyDescent="0.25">
      <c r="A5813" t="s">
        <v>331</v>
      </c>
      <c r="B5813" s="23">
        <v>2021</v>
      </c>
      <c r="C5813" s="23" t="s">
        <v>3</v>
      </c>
      <c r="D5813" s="23" t="s">
        <v>70</v>
      </c>
      <c r="E5813" s="23" t="s">
        <v>106</v>
      </c>
      <c r="F5813" s="23" t="s">
        <v>107</v>
      </c>
      <c r="G5813" s="23" t="s">
        <v>492</v>
      </c>
      <c r="H5813" s="32" t="s">
        <v>364</v>
      </c>
      <c r="I5813" s="32" t="s">
        <v>52</v>
      </c>
      <c r="J5813" s="135">
        <v>80</v>
      </c>
      <c r="K5813" s="27">
        <v>0.8</v>
      </c>
      <c r="L5813" s="77">
        <v>0.9</v>
      </c>
      <c r="Q5813" s="106"/>
    </row>
    <row r="5814" spans="1:17" x14ac:dyDescent="0.25">
      <c r="A5814" t="s">
        <v>331</v>
      </c>
      <c r="B5814" s="23">
        <v>2022</v>
      </c>
      <c r="C5814" s="23" t="s">
        <v>0</v>
      </c>
      <c r="D5814" s="23" t="s">
        <v>71</v>
      </c>
      <c r="E5814" s="23" t="s">
        <v>106</v>
      </c>
      <c r="F5814" s="23" t="s">
        <v>107</v>
      </c>
      <c r="G5814" s="23" t="s">
        <v>492</v>
      </c>
      <c r="H5814" s="32" t="s">
        <v>364</v>
      </c>
      <c r="I5814" s="32" t="s">
        <v>52</v>
      </c>
      <c r="J5814" s="135">
        <v>62</v>
      </c>
      <c r="K5814" s="27">
        <v>0.54839000000000004</v>
      </c>
      <c r="L5814" s="77">
        <v>0.9</v>
      </c>
      <c r="Q5814" s="106"/>
    </row>
    <row r="5815" spans="1:17" x14ac:dyDescent="0.25">
      <c r="A5815" t="s">
        <v>331</v>
      </c>
      <c r="B5815" s="23">
        <v>2022</v>
      </c>
      <c r="C5815" s="23" t="s">
        <v>1</v>
      </c>
      <c r="D5815" s="23" t="s">
        <v>72</v>
      </c>
      <c r="E5815" s="23" t="s">
        <v>106</v>
      </c>
      <c r="F5815" s="23" t="s">
        <v>107</v>
      </c>
      <c r="G5815" s="23" t="s">
        <v>492</v>
      </c>
      <c r="H5815" s="32" t="s">
        <v>364</v>
      </c>
      <c r="I5815" s="32" t="s">
        <v>52</v>
      </c>
      <c r="J5815" s="135">
        <v>63</v>
      </c>
      <c r="K5815" s="27">
        <v>0.50793999999999995</v>
      </c>
      <c r="L5815" s="77">
        <v>0.9</v>
      </c>
      <c r="Q5815" s="106"/>
    </row>
    <row r="5816" spans="1:17" x14ac:dyDescent="0.25">
      <c r="A5816" t="s">
        <v>331</v>
      </c>
      <c r="B5816" s="23">
        <v>2022</v>
      </c>
      <c r="C5816" s="23" t="s">
        <v>2</v>
      </c>
      <c r="D5816" s="23" t="s">
        <v>73</v>
      </c>
      <c r="E5816" s="23" t="s">
        <v>106</v>
      </c>
      <c r="F5816" s="23" t="s">
        <v>107</v>
      </c>
      <c r="G5816" s="23" t="s">
        <v>492</v>
      </c>
      <c r="H5816" s="32" t="s">
        <v>364</v>
      </c>
      <c r="I5816" s="32" t="s">
        <v>52</v>
      </c>
      <c r="J5816" s="135">
        <v>101</v>
      </c>
      <c r="K5816" s="27">
        <v>0.76237999999999995</v>
      </c>
      <c r="L5816" s="77">
        <v>0.9</v>
      </c>
      <c r="Q5816" s="106"/>
    </row>
    <row r="5817" spans="1:17" x14ac:dyDescent="0.25">
      <c r="A5817" t="s">
        <v>331</v>
      </c>
      <c r="B5817" s="23">
        <v>2022</v>
      </c>
      <c r="C5817" s="23" t="s">
        <v>3</v>
      </c>
      <c r="D5817" s="23" t="s">
        <v>493</v>
      </c>
      <c r="E5817" s="23" t="s">
        <v>106</v>
      </c>
      <c r="F5817" s="23" t="s">
        <v>107</v>
      </c>
      <c r="G5817" s="23" t="s">
        <v>492</v>
      </c>
      <c r="H5817" s="32" t="s">
        <v>364</v>
      </c>
      <c r="I5817" s="32" t="s">
        <v>52</v>
      </c>
      <c r="J5817" s="135">
        <v>88</v>
      </c>
      <c r="K5817" s="27">
        <v>0.63636000000000004</v>
      </c>
      <c r="L5817" s="77">
        <v>0.9</v>
      </c>
      <c r="Q5817" s="106"/>
    </row>
    <row r="5818" spans="1:17" x14ac:dyDescent="0.25">
      <c r="A5818" t="s">
        <v>331</v>
      </c>
      <c r="B5818" s="23">
        <v>2023</v>
      </c>
      <c r="C5818" s="23" t="s">
        <v>0</v>
      </c>
      <c r="D5818" s="23" t="s">
        <v>537</v>
      </c>
      <c r="E5818" s="23" t="s">
        <v>106</v>
      </c>
      <c r="F5818" s="23" t="s">
        <v>107</v>
      </c>
      <c r="G5818" s="23" t="s">
        <v>492</v>
      </c>
      <c r="H5818" s="32" t="s">
        <v>364</v>
      </c>
      <c r="I5818" s="32" t="s">
        <v>52</v>
      </c>
      <c r="J5818" s="135">
        <v>116</v>
      </c>
      <c r="K5818" s="27">
        <v>0.84482999999999997</v>
      </c>
      <c r="L5818" s="77">
        <v>0.9</v>
      </c>
      <c r="Q5818" s="106"/>
    </row>
    <row r="5819" spans="1:17" x14ac:dyDescent="0.25">
      <c r="A5819" t="s">
        <v>331</v>
      </c>
      <c r="B5819" s="23">
        <v>2018</v>
      </c>
      <c r="C5819" s="23" t="s">
        <v>0</v>
      </c>
      <c r="D5819" s="23" t="s">
        <v>54</v>
      </c>
      <c r="E5819" s="23" t="s">
        <v>108</v>
      </c>
      <c r="F5819" s="23" t="s">
        <v>109</v>
      </c>
      <c r="G5819" s="23" t="s">
        <v>492</v>
      </c>
      <c r="H5819" s="32" t="s">
        <v>348</v>
      </c>
      <c r="I5819" s="32" t="s">
        <v>52</v>
      </c>
      <c r="J5819" s="135">
        <v>167</v>
      </c>
      <c r="K5819" s="27">
        <v>0.74251</v>
      </c>
      <c r="L5819" s="77">
        <v>0.9</v>
      </c>
      <c r="Q5819" s="106"/>
    </row>
    <row r="5820" spans="1:17" x14ac:dyDescent="0.25">
      <c r="A5820" t="s">
        <v>331</v>
      </c>
      <c r="B5820" s="23">
        <v>2018</v>
      </c>
      <c r="C5820" s="23" t="s">
        <v>1</v>
      </c>
      <c r="D5820" s="23" t="s">
        <v>56</v>
      </c>
      <c r="E5820" s="23" t="s">
        <v>108</v>
      </c>
      <c r="F5820" s="23" t="s">
        <v>109</v>
      </c>
      <c r="G5820" s="23" t="s">
        <v>492</v>
      </c>
      <c r="H5820" s="32" t="s">
        <v>348</v>
      </c>
      <c r="I5820" s="32" t="s">
        <v>52</v>
      </c>
      <c r="J5820" s="135">
        <v>165</v>
      </c>
      <c r="K5820" s="27">
        <v>0.77576000000000001</v>
      </c>
      <c r="L5820" s="77">
        <v>0.9</v>
      </c>
      <c r="Q5820" s="106"/>
    </row>
    <row r="5821" spans="1:17" x14ac:dyDescent="0.25">
      <c r="A5821" t="s">
        <v>331</v>
      </c>
      <c r="B5821" s="23">
        <v>2018</v>
      </c>
      <c r="C5821" s="23" t="s">
        <v>2</v>
      </c>
      <c r="D5821" s="23" t="s">
        <v>57</v>
      </c>
      <c r="E5821" s="23" t="s">
        <v>108</v>
      </c>
      <c r="F5821" s="23" t="s">
        <v>109</v>
      </c>
      <c r="G5821" s="23" t="s">
        <v>492</v>
      </c>
      <c r="H5821" s="32" t="s">
        <v>348</v>
      </c>
      <c r="I5821" s="32" t="s">
        <v>52</v>
      </c>
      <c r="J5821" s="135">
        <v>178</v>
      </c>
      <c r="K5821" s="27">
        <v>0.74156999999999995</v>
      </c>
      <c r="L5821" s="77">
        <v>0.9</v>
      </c>
      <c r="Q5821" s="106"/>
    </row>
    <row r="5822" spans="1:17" x14ac:dyDescent="0.25">
      <c r="A5822" t="s">
        <v>331</v>
      </c>
      <c r="B5822" s="23">
        <v>2018</v>
      </c>
      <c r="C5822" s="23" t="s">
        <v>3</v>
      </c>
      <c r="D5822" s="23" t="s">
        <v>58</v>
      </c>
      <c r="E5822" s="23" t="s">
        <v>108</v>
      </c>
      <c r="F5822" s="23" t="s">
        <v>109</v>
      </c>
      <c r="G5822" s="23" t="s">
        <v>492</v>
      </c>
      <c r="H5822" s="32" t="s">
        <v>348</v>
      </c>
      <c r="I5822" s="32" t="s">
        <v>52</v>
      </c>
      <c r="J5822" s="135">
        <v>168</v>
      </c>
      <c r="K5822" s="27">
        <v>0.88095000000000001</v>
      </c>
      <c r="L5822" s="77">
        <v>0.9</v>
      </c>
      <c r="Q5822" s="106"/>
    </row>
    <row r="5823" spans="1:17" x14ac:dyDescent="0.25">
      <c r="A5823" t="s">
        <v>331</v>
      </c>
      <c r="B5823" s="23">
        <v>2019</v>
      </c>
      <c r="C5823" s="23" t="s">
        <v>0</v>
      </c>
      <c r="D5823" s="23" t="s">
        <v>59</v>
      </c>
      <c r="E5823" s="23" t="s">
        <v>108</v>
      </c>
      <c r="F5823" s="23" t="s">
        <v>109</v>
      </c>
      <c r="G5823" s="23" t="s">
        <v>492</v>
      </c>
      <c r="H5823" s="32" t="s">
        <v>348</v>
      </c>
      <c r="I5823" s="32" t="s">
        <v>52</v>
      </c>
      <c r="J5823" s="135">
        <v>144</v>
      </c>
      <c r="K5823" s="27">
        <v>0.92361000000000004</v>
      </c>
      <c r="L5823" s="77">
        <v>0.9</v>
      </c>
      <c r="Q5823" s="106"/>
    </row>
    <row r="5824" spans="1:17" x14ac:dyDescent="0.25">
      <c r="A5824" t="s">
        <v>331</v>
      </c>
      <c r="B5824" s="23">
        <v>2019</v>
      </c>
      <c r="C5824" s="23" t="s">
        <v>1</v>
      </c>
      <c r="D5824" s="23" t="s">
        <v>60</v>
      </c>
      <c r="E5824" s="23" t="s">
        <v>108</v>
      </c>
      <c r="F5824" s="23" t="s">
        <v>109</v>
      </c>
      <c r="G5824" s="23" t="s">
        <v>492</v>
      </c>
      <c r="H5824" s="32" t="s">
        <v>348</v>
      </c>
      <c r="I5824" s="32" t="s">
        <v>52</v>
      </c>
      <c r="J5824" s="135">
        <v>156</v>
      </c>
      <c r="K5824" s="27">
        <v>0.77564</v>
      </c>
      <c r="L5824" s="77">
        <v>0.9</v>
      </c>
      <c r="Q5824" s="106"/>
    </row>
    <row r="5825" spans="1:17" x14ac:dyDescent="0.25">
      <c r="A5825" t="s">
        <v>331</v>
      </c>
      <c r="B5825" s="23">
        <v>2019</v>
      </c>
      <c r="C5825" s="23" t="s">
        <v>2</v>
      </c>
      <c r="D5825" s="23" t="s">
        <v>61</v>
      </c>
      <c r="E5825" s="23" t="s">
        <v>108</v>
      </c>
      <c r="F5825" s="23" t="s">
        <v>109</v>
      </c>
      <c r="G5825" s="23" t="s">
        <v>492</v>
      </c>
      <c r="H5825" s="32" t="s">
        <v>348</v>
      </c>
      <c r="I5825" s="32" t="s">
        <v>52</v>
      </c>
      <c r="J5825" s="135">
        <v>152</v>
      </c>
      <c r="K5825" s="27">
        <v>0.83552999999999999</v>
      </c>
      <c r="L5825" s="77">
        <v>0.9</v>
      </c>
      <c r="Q5825" s="106"/>
    </row>
    <row r="5826" spans="1:17" x14ac:dyDescent="0.25">
      <c r="A5826" t="s">
        <v>331</v>
      </c>
      <c r="B5826" s="23">
        <v>2019</v>
      </c>
      <c r="C5826" s="23" t="s">
        <v>3</v>
      </c>
      <c r="D5826" s="23" t="s">
        <v>62</v>
      </c>
      <c r="E5826" s="23" t="s">
        <v>108</v>
      </c>
      <c r="F5826" s="23" t="s">
        <v>109</v>
      </c>
      <c r="G5826" s="23" t="s">
        <v>492</v>
      </c>
      <c r="H5826" s="32" t="s">
        <v>348</v>
      </c>
      <c r="I5826" s="32" t="s">
        <v>52</v>
      </c>
      <c r="J5826" s="135">
        <v>167</v>
      </c>
      <c r="K5826" s="27">
        <v>0.79640999999999995</v>
      </c>
      <c r="L5826" s="77">
        <v>0.9</v>
      </c>
      <c r="Q5826" s="106"/>
    </row>
    <row r="5827" spans="1:17" x14ac:dyDescent="0.25">
      <c r="A5827" t="s">
        <v>331</v>
      </c>
      <c r="B5827" s="23">
        <v>2020</v>
      </c>
      <c r="C5827" s="23" t="s">
        <v>0</v>
      </c>
      <c r="D5827" s="23" t="s">
        <v>63</v>
      </c>
      <c r="E5827" s="23" t="s">
        <v>108</v>
      </c>
      <c r="F5827" s="23" t="s">
        <v>109</v>
      </c>
      <c r="G5827" s="23" t="s">
        <v>492</v>
      </c>
      <c r="H5827" s="32" t="s">
        <v>348</v>
      </c>
      <c r="I5827" s="32" t="s">
        <v>52</v>
      </c>
      <c r="J5827" s="135">
        <v>181</v>
      </c>
      <c r="K5827" s="27">
        <v>0.88949999999999996</v>
      </c>
      <c r="L5827" s="77">
        <v>0.9</v>
      </c>
      <c r="Q5827" s="106"/>
    </row>
    <row r="5828" spans="1:17" x14ac:dyDescent="0.25">
      <c r="A5828" t="s">
        <v>331</v>
      </c>
      <c r="B5828" s="23">
        <v>2020</v>
      </c>
      <c r="C5828" s="23" t="s">
        <v>1</v>
      </c>
      <c r="D5828" s="23" t="s">
        <v>64</v>
      </c>
      <c r="E5828" s="23" t="s">
        <v>108</v>
      </c>
      <c r="F5828" s="23" t="s">
        <v>109</v>
      </c>
      <c r="G5828" s="23" t="s">
        <v>492</v>
      </c>
      <c r="H5828" s="32" t="s">
        <v>348</v>
      </c>
      <c r="I5828" s="32" t="s">
        <v>52</v>
      </c>
      <c r="J5828" s="135">
        <v>80</v>
      </c>
      <c r="K5828" s="27">
        <v>0.91249999999999998</v>
      </c>
      <c r="L5828" s="77">
        <v>0.9</v>
      </c>
      <c r="Q5828" s="106"/>
    </row>
    <row r="5829" spans="1:17" x14ac:dyDescent="0.25">
      <c r="A5829" t="s">
        <v>331</v>
      </c>
      <c r="B5829" s="23">
        <v>2020</v>
      </c>
      <c r="C5829" s="23" t="s">
        <v>2</v>
      </c>
      <c r="D5829" s="23" t="s">
        <v>65</v>
      </c>
      <c r="E5829" s="23" t="s">
        <v>108</v>
      </c>
      <c r="F5829" s="23" t="s">
        <v>109</v>
      </c>
      <c r="G5829" s="23" t="s">
        <v>492</v>
      </c>
      <c r="H5829" s="32" t="s">
        <v>348</v>
      </c>
      <c r="I5829" s="32" t="s">
        <v>52</v>
      </c>
      <c r="J5829" s="135">
        <v>134</v>
      </c>
      <c r="K5829" s="27">
        <v>0.96269000000000005</v>
      </c>
      <c r="L5829" s="77">
        <v>0.9</v>
      </c>
      <c r="Q5829" s="106"/>
    </row>
    <row r="5830" spans="1:17" x14ac:dyDescent="0.25">
      <c r="A5830" t="s">
        <v>331</v>
      </c>
      <c r="B5830" s="23">
        <v>2020</v>
      </c>
      <c r="C5830" s="23" t="s">
        <v>3</v>
      </c>
      <c r="D5830" s="23" t="s">
        <v>66</v>
      </c>
      <c r="E5830" s="23" t="s">
        <v>108</v>
      </c>
      <c r="F5830" s="23" t="s">
        <v>109</v>
      </c>
      <c r="G5830" s="23" t="s">
        <v>492</v>
      </c>
      <c r="H5830" s="32" t="s">
        <v>348</v>
      </c>
      <c r="I5830" s="32" t="s">
        <v>52</v>
      </c>
      <c r="J5830" s="135">
        <v>132</v>
      </c>
      <c r="K5830" s="27">
        <v>0.93181999999999998</v>
      </c>
      <c r="L5830" s="77">
        <v>0.9</v>
      </c>
      <c r="Q5830" s="106"/>
    </row>
    <row r="5831" spans="1:17" x14ac:dyDescent="0.25">
      <c r="A5831" t="s">
        <v>331</v>
      </c>
      <c r="B5831" s="23">
        <v>2021</v>
      </c>
      <c r="C5831" s="23" t="s">
        <v>0</v>
      </c>
      <c r="D5831" s="23" t="s">
        <v>67</v>
      </c>
      <c r="E5831" s="23" t="s">
        <v>108</v>
      </c>
      <c r="F5831" s="23" t="s">
        <v>109</v>
      </c>
      <c r="G5831" s="23" t="s">
        <v>492</v>
      </c>
      <c r="H5831" s="32" t="s">
        <v>348</v>
      </c>
      <c r="I5831" s="32" t="s">
        <v>52</v>
      </c>
      <c r="J5831" s="135">
        <v>129</v>
      </c>
      <c r="K5831" s="27">
        <v>0.85270999999999997</v>
      </c>
      <c r="L5831" s="77">
        <v>0.9</v>
      </c>
      <c r="Q5831" s="106"/>
    </row>
    <row r="5832" spans="1:17" x14ac:dyDescent="0.25">
      <c r="A5832" t="s">
        <v>331</v>
      </c>
      <c r="B5832" s="23">
        <v>2021</v>
      </c>
      <c r="C5832" s="23" t="s">
        <v>1</v>
      </c>
      <c r="D5832" s="23" t="s">
        <v>68</v>
      </c>
      <c r="E5832" s="23" t="s">
        <v>108</v>
      </c>
      <c r="F5832" s="23" t="s">
        <v>109</v>
      </c>
      <c r="G5832" s="23" t="s">
        <v>492</v>
      </c>
      <c r="H5832" s="32" t="s">
        <v>348</v>
      </c>
      <c r="I5832" s="32" t="s">
        <v>52</v>
      </c>
      <c r="J5832" s="135">
        <v>187</v>
      </c>
      <c r="K5832" s="27">
        <v>0.78610000000000002</v>
      </c>
      <c r="L5832" s="77">
        <v>0.9</v>
      </c>
      <c r="Q5832" s="106"/>
    </row>
    <row r="5833" spans="1:17" x14ac:dyDescent="0.25">
      <c r="A5833" t="s">
        <v>331</v>
      </c>
      <c r="B5833" s="23">
        <v>2021</v>
      </c>
      <c r="C5833" s="23" t="s">
        <v>2</v>
      </c>
      <c r="D5833" s="23" t="s">
        <v>69</v>
      </c>
      <c r="E5833" s="23" t="s">
        <v>108</v>
      </c>
      <c r="F5833" s="23" t="s">
        <v>109</v>
      </c>
      <c r="G5833" s="23" t="s">
        <v>492</v>
      </c>
      <c r="H5833" s="32" t="s">
        <v>348</v>
      </c>
      <c r="I5833" s="32" t="s">
        <v>52</v>
      </c>
      <c r="J5833" s="135">
        <v>171</v>
      </c>
      <c r="K5833" s="27">
        <v>0.93567</v>
      </c>
      <c r="L5833" s="77">
        <v>0.9</v>
      </c>
      <c r="Q5833" s="106"/>
    </row>
    <row r="5834" spans="1:17" x14ac:dyDescent="0.25">
      <c r="A5834" t="s">
        <v>331</v>
      </c>
      <c r="B5834" s="23">
        <v>2021</v>
      </c>
      <c r="C5834" s="23" t="s">
        <v>3</v>
      </c>
      <c r="D5834" s="23" t="s">
        <v>70</v>
      </c>
      <c r="E5834" s="23" t="s">
        <v>108</v>
      </c>
      <c r="F5834" s="23" t="s">
        <v>109</v>
      </c>
      <c r="G5834" s="23" t="s">
        <v>492</v>
      </c>
      <c r="H5834" s="32" t="s">
        <v>348</v>
      </c>
      <c r="I5834" s="32" t="s">
        <v>52</v>
      </c>
      <c r="J5834" s="135">
        <v>136</v>
      </c>
      <c r="K5834" s="27">
        <v>0.89705999999999997</v>
      </c>
      <c r="L5834" s="77">
        <v>0.9</v>
      </c>
      <c r="Q5834" s="106"/>
    </row>
    <row r="5835" spans="1:17" x14ac:dyDescent="0.25">
      <c r="A5835" t="s">
        <v>331</v>
      </c>
      <c r="B5835" s="23">
        <v>2022</v>
      </c>
      <c r="C5835" s="23" t="s">
        <v>0</v>
      </c>
      <c r="D5835" s="23" t="s">
        <v>71</v>
      </c>
      <c r="E5835" s="23" t="s">
        <v>108</v>
      </c>
      <c r="F5835" s="23" t="s">
        <v>109</v>
      </c>
      <c r="G5835" s="23" t="s">
        <v>492</v>
      </c>
      <c r="H5835" s="32" t="s">
        <v>348</v>
      </c>
      <c r="I5835" s="32" t="s">
        <v>52</v>
      </c>
      <c r="J5835" s="135">
        <v>159</v>
      </c>
      <c r="K5835" s="27">
        <v>0.85535000000000005</v>
      </c>
      <c r="L5835" s="77">
        <v>0.9</v>
      </c>
      <c r="Q5835" s="106"/>
    </row>
    <row r="5836" spans="1:17" x14ac:dyDescent="0.25">
      <c r="A5836" t="s">
        <v>331</v>
      </c>
      <c r="B5836" s="23">
        <v>2022</v>
      </c>
      <c r="C5836" s="23" t="s">
        <v>1</v>
      </c>
      <c r="D5836" s="23" t="s">
        <v>72</v>
      </c>
      <c r="E5836" s="23" t="s">
        <v>108</v>
      </c>
      <c r="F5836" s="23" t="s">
        <v>109</v>
      </c>
      <c r="G5836" s="23" t="s">
        <v>492</v>
      </c>
      <c r="H5836" s="32" t="s">
        <v>348</v>
      </c>
      <c r="I5836" s="32" t="s">
        <v>52</v>
      </c>
      <c r="J5836" s="135">
        <v>153</v>
      </c>
      <c r="K5836" s="27">
        <v>0.86928000000000005</v>
      </c>
      <c r="L5836" s="77">
        <v>0.9</v>
      </c>
      <c r="Q5836" s="106"/>
    </row>
    <row r="5837" spans="1:17" x14ac:dyDescent="0.25">
      <c r="A5837" t="s">
        <v>331</v>
      </c>
      <c r="B5837" s="23">
        <v>2022</v>
      </c>
      <c r="C5837" s="23" t="s">
        <v>2</v>
      </c>
      <c r="D5837" s="23" t="s">
        <v>73</v>
      </c>
      <c r="E5837" s="23" t="s">
        <v>108</v>
      </c>
      <c r="F5837" s="23" t="s">
        <v>109</v>
      </c>
      <c r="G5837" s="23" t="s">
        <v>492</v>
      </c>
      <c r="H5837" s="32" t="s">
        <v>348</v>
      </c>
      <c r="I5837" s="32" t="s">
        <v>52</v>
      </c>
      <c r="J5837" s="135">
        <v>159</v>
      </c>
      <c r="K5837" s="27">
        <v>0.87421000000000004</v>
      </c>
      <c r="L5837" s="77">
        <v>0.9</v>
      </c>
      <c r="Q5837" s="106"/>
    </row>
    <row r="5838" spans="1:17" x14ac:dyDescent="0.25">
      <c r="A5838" t="s">
        <v>331</v>
      </c>
      <c r="B5838" s="23">
        <v>2022</v>
      </c>
      <c r="C5838" s="23" t="s">
        <v>3</v>
      </c>
      <c r="D5838" s="23" t="s">
        <v>493</v>
      </c>
      <c r="E5838" s="23" t="s">
        <v>108</v>
      </c>
      <c r="F5838" s="23" t="s">
        <v>109</v>
      </c>
      <c r="G5838" s="23" t="s">
        <v>492</v>
      </c>
      <c r="H5838" s="32" t="s">
        <v>348</v>
      </c>
      <c r="I5838" s="32" t="s">
        <v>52</v>
      </c>
      <c r="J5838" s="135">
        <v>185</v>
      </c>
      <c r="K5838" s="27">
        <v>0.82703000000000004</v>
      </c>
      <c r="L5838" s="77">
        <v>0.9</v>
      </c>
      <c r="Q5838" s="106"/>
    </row>
    <row r="5839" spans="1:17" x14ac:dyDescent="0.25">
      <c r="A5839" t="s">
        <v>331</v>
      </c>
      <c r="B5839" s="23">
        <v>2023</v>
      </c>
      <c r="C5839" s="23" t="s">
        <v>0</v>
      </c>
      <c r="D5839" s="23" t="s">
        <v>537</v>
      </c>
      <c r="E5839" s="23" t="s">
        <v>108</v>
      </c>
      <c r="F5839" s="23" t="s">
        <v>109</v>
      </c>
      <c r="G5839" s="23" t="s">
        <v>492</v>
      </c>
      <c r="H5839" s="32" t="s">
        <v>348</v>
      </c>
      <c r="I5839" s="32" t="s">
        <v>52</v>
      </c>
      <c r="J5839" s="135">
        <v>184</v>
      </c>
      <c r="K5839" s="27">
        <v>0.77173999999999998</v>
      </c>
      <c r="L5839" s="77">
        <v>0.9</v>
      </c>
      <c r="Q5839" s="106"/>
    </row>
    <row r="5840" spans="1:17" x14ac:dyDescent="0.25">
      <c r="A5840" t="s">
        <v>331</v>
      </c>
      <c r="B5840" s="23">
        <v>2018</v>
      </c>
      <c r="C5840" s="23" t="s">
        <v>0</v>
      </c>
      <c r="D5840" s="23" t="s">
        <v>54</v>
      </c>
      <c r="E5840" s="23" t="s">
        <v>110</v>
      </c>
      <c r="F5840" s="23" t="s">
        <v>111</v>
      </c>
      <c r="G5840" s="23" t="s">
        <v>492</v>
      </c>
      <c r="H5840" s="32" t="s">
        <v>351</v>
      </c>
      <c r="I5840" s="32" t="s">
        <v>52</v>
      </c>
      <c r="J5840" s="135">
        <v>55</v>
      </c>
      <c r="K5840" s="27">
        <v>0.87273000000000001</v>
      </c>
      <c r="L5840" s="77">
        <v>0.9</v>
      </c>
      <c r="Q5840" s="106"/>
    </row>
    <row r="5841" spans="1:17" x14ac:dyDescent="0.25">
      <c r="A5841" t="s">
        <v>331</v>
      </c>
      <c r="B5841" s="23">
        <v>2018</v>
      </c>
      <c r="C5841" s="23" t="s">
        <v>1</v>
      </c>
      <c r="D5841" s="23" t="s">
        <v>56</v>
      </c>
      <c r="E5841" s="23" t="s">
        <v>110</v>
      </c>
      <c r="F5841" s="23" t="s">
        <v>111</v>
      </c>
      <c r="G5841" s="23" t="s">
        <v>492</v>
      </c>
      <c r="H5841" s="32" t="s">
        <v>351</v>
      </c>
      <c r="I5841" s="32" t="s">
        <v>52</v>
      </c>
      <c r="J5841" s="135">
        <v>61</v>
      </c>
      <c r="K5841" s="27">
        <v>0.90164</v>
      </c>
      <c r="L5841" s="77">
        <v>0.9</v>
      </c>
      <c r="Q5841" s="106"/>
    </row>
    <row r="5842" spans="1:17" x14ac:dyDescent="0.25">
      <c r="A5842" t="s">
        <v>331</v>
      </c>
      <c r="B5842" s="23">
        <v>2018</v>
      </c>
      <c r="C5842" s="23" t="s">
        <v>2</v>
      </c>
      <c r="D5842" s="23" t="s">
        <v>57</v>
      </c>
      <c r="E5842" s="23" t="s">
        <v>110</v>
      </c>
      <c r="F5842" s="23" t="s">
        <v>111</v>
      </c>
      <c r="G5842" s="23" t="s">
        <v>492</v>
      </c>
      <c r="H5842" s="32" t="s">
        <v>351</v>
      </c>
      <c r="I5842" s="32" t="s">
        <v>52</v>
      </c>
      <c r="J5842" s="135">
        <v>63</v>
      </c>
      <c r="K5842" s="27">
        <v>0.95238</v>
      </c>
      <c r="L5842" s="77">
        <v>0.9</v>
      </c>
      <c r="Q5842" s="106"/>
    </row>
    <row r="5843" spans="1:17" x14ac:dyDescent="0.25">
      <c r="A5843" t="s">
        <v>331</v>
      </c>
      <c r="B5843" s="23">
        <v>2018</v>
      </c>
      <c r="C5843" s="23" t="s">
        <v>3</v>
      </c>
      <c r="D5843" s="23" t="s">
        <v>58</v>
      </c>
      <c r="E5843" s="23" t="s">
        <v>110</v>
      </c>
      <c r="F5843" s="23" t="s">
        <v>111</v>
      </c>
      <c r="G5843" s="23" t="s">
        <v>492</v>
      </c>
      <c r="H5843" s="32" t="s">
        <v>351</v>
      </c>
      <c r="I5843" s="32" t="s">
        <v>52</v>
      </c>
      <c r="J5843" s="135">
        <v>52</v>
      </c>
      <c r="K5843" s="27">
        <v>0.86538000000000004</v>
      </c>
      <c r="L5843" s="77">
        <v>0.9</v>
      </c>
      <c r="Q5843" s="106"/>
    </row>
    <row r="5844" spans="1:17" x14ac:dyDescent="0.25">
      <c r="A5844" t="s">
        <v>331</v>
      </c>
      <c r="B5844" s="23">
        <v>2019</v>
      </c>
      <c r="C5844" s="23" t="s">
        <v>0</v>
      </c>
      <c r="D5844" s="23" t="s">
        <v>59</v>
      </c>
      <c r="E5844" s="23" t="s">
        <v>110</v>
      </c>
      <c r="F5844" s="23" t="s">
        <v>111</v>
      </c>
      <c r="G5844" s="23" t="s">
        <v>492</v>
      </c>
      <c r="H5844" s="32" t="s">
        <v>351</v>
      </c>
      <c r="I5844" s="32" t="s">
        <v>52</v>
      </c>
      <c r="J5844" s="135">
        <v>54</v>
      </c>
      <c r="K5844" s="27">
        <v>0.98148000000000002</v>
      </c>
      <c r="L5844" s="77">
        <v>0.9</v>
      </c>
      <c r="Q5844" s="106"/>
    </row>
    <row r="5845" spans="1:17" x14ac:dyDescent="0.25">
      <c r="A5845" t="s">
        <v>331</v>
      </c>
      <c r="B5845" s="23">
        <v>2019</v>
      </c>
      <c r="C5845" s="23" t="s">
        <v>1</v>
      </c>
      <c r="D5845" s="23" t="s">
        <v>60</v>
      </c>
      <c r="E5845" s="23" t="s">
        <v>110</v>
      </c>
      <c r="F5845" s="23" t="s">
        <v>111</v>
      </c>
      <c r="G5845" s="23" t="s">
        <v>492</v>
      </c>
      <c r="H5845" s="32" t="s">
        <v>351</v>
      </c>
      <c r="I5845" s="32" t="s">
        <v>52</v>
      </c>
      <c r="J5845" s="135">
        <v>49</v>
      </c>
      <c r="K5845" s="27">
        <v>0.97958999999999996</v>
      </c>
      <c r="L5845" s="77">
        <v>0.9</v>
      </c>
      <c r="Q5845" s="106"/>
    </row>
    <row r="5846" spans="1:17" x14ac:dyDescent="0.25">
      <c r="A5846" t="s">
        <v>331</v>
      </c>
      <c r="B5846" s="23">
        <v>2019</v>
      </c>
      <c r="C5846" s="23" t="s">
        <v>2</v>
      </c>
      <c r="D5846" s="23" t="s">
        <v>61</v>
      </c>
      <c r="E5846" s="23" t="s">
        <v>110</v>
      </c>
      <c r="F5846" s="23" t="s">
        <v>111</v>
      </c>
      <c r="G5846" s="23" t="s">
        <v>492</v>
      </c>
      <c r="H5846" s="32" t="s">
        <v>351</v>
      </c>
      <c r="I5846" s="32" t="s">
        <v>52</v>
      </c>
      <c r="J5846" s="135">
        <v>62</v>
      </c>
      <c r="K5846" s="27">
        <v>0.98387000000000002</v>
      </c>
      <c r="L5846" s="77">
        <v>0.9</v>
      </c>
      <c r="Q5846" s="106"/>
    </row>
    <row r="5847" spans="1:17" x14ac:dyDescent="0.25">
      <c r="A5847" t="s">
        <v>331</v>
      </c>
      <c r="B5847" s="23">
        <v>2019</v>
      </c>
      <c r="C5847" s="23" t="s">
        <v>3</v>
      </c>
      <c r="D5847" s="23" t="s">
        <v>62</v>
      </c>
      <c r="E5847" s="23" t="s">
        <v>110</v>
      </c>
      <c r="F5847" s="23" t="s">
        <v>111</v>
      </c>
      <c r="G5847" s="23" t="s">
        <v>492</v>
      </c>
      <c r="H5847" s="32" t="s">
        <v>351</v>
      </c>
      <c r="I5847" s="32" t="s">
        <v>52</v>
      </c>
      <c r="J5847" s="135">
        <v>43</v>
      </c>
      <c r="K5847" s="27">
        <v>0.97674000000000005</v>
      </c>
      <c r="L5847" s="77">
        <v>0.9</v>
      </c>
      <c r="Q5847" s="106"/>
    </row>
    <row r="5848" spans="1:17" x14ac:dyDescent="0.25">
      <c r="A5848" t="s">
        <v>331</v>
      </c>
      <c r="B5848" s="23">
        <v>2020</v>
      </c>
      <c r="C5848" s="23" t="s">
        <v>0</v>
      </c>
      <c r="D5848" s="23" t="s">
        <v>63</v>
      </c>
      <c r="E5848" s="23" t="s">
        <v>110</v>
      </c>
      <c r="F5848" s="23" t="s">
        <v>111</v>
      </c>
      <c r="G5848" s="23" t="s">
        <v>492</v>
      </c>
      <c r="H5848" s="32" t="s">
        <v>351</v>
      </c>
      <c r="I5848" s="32" t="s">
        <v>52</v>
      </c>
      <c r="J5848" s="135">
        <v>46</v>
      </c>
      <c r="K5848" s="27">
        <v>0.97826000000000002</v>
      </c>
      <c r="L5848" s="77">
        <v>0.9</v>
      </c>
      <c r="Q5848" s="106"/>
    </row>
    <row r="5849" spans="1:17" x14ac:dyDescent="0.25">
      <c r="A5849" t="s">
        <v>331</v>
      </c>
      <c r="B5849" s="23">
        <v>2020</v>
      </c>
      <c r="C5849" s="23" t="s">
        <v>1</v>
      </c>
      <c r="D5849" s="23" t="s">
        <v>64</v>
      </c>
      <c r="E5849" s="23" t="s">
        <v>110</v>
      </c>
      <c r="F5849" s="23" t="s">
        <v>111</v>
      </c>
      <c r="G5849" s="23" t="s">
        <v>492</v>
      </c>
      <c r="H5849" s="32" t="s">
        <v>351</v>
      </c>
      <c r="I5849" s="32" t="s">
        <v>52</v>
      </c>
      <c r="J5849" s="135">
        <v>26</v>
      </c>
      <c r="K5849" s="27">
        <v>1</v>
      </c>
      <c r="L5849" s="77">
        <v>0.9</v>
      </c>
      <c r="Q5849" s="106"/>
    </row>
    <row r="5850" spans="1:17" x14ac:dyDescent="0.25">
      <c r="A5850" t="s">
        <v>331</v>
      </c>
      <c r="B5850" s="23">
        <v>2020</v>
      </c>
      <c r="C5850" s="23" t="s">
        <v>2</v>
      </c>
      <c r="D5850" s="23" t="s">
        <v>65</v>
      </c>
      <c r="E5850" s="23" t="s">
        <v>110</v>
      </c>
      <c r="F5850" s="23" t="s">
        <v>111</v>
      </c>
      <c r="G5850" s="23" t="s">
        <v>492</v>
      </c>
      <c r="H5850" s="32" t="s">
        <v>351</v>
      </c>
      <c r="I5850" s="32" t="s">
        <v>52</v>
      </c>
      <c r="J5850" s="135">
        <v>56</v>
      </c>
      <c r="K5850" s="27">
        <v>0.94642999999999999</v>
      </c>
      <c r="L5850" s="77">
        <v>0.9</v>
      </c>
      <c r="Q5850" s="106"/>
    </row>
    <row r="5851" spans="1:17" x14ac:dyDescent="0.25">
      <c r="A5851" t="s">
        <v>331</v>
      </c>
      <c r="B5851" s="23">
        <v>2020</v>
      </c>
      <c r="C5851" s="23" t="s">
        <v>3</v>
      </c>
      <c r="D5851" s="23" t="s">
        <v>66</v>
      </c>
      <c r="E5851" s="23" t="s">
        <v>110</v>
      </c>
      <c r="F5851" s="23" t="s">
        <v>111</v>
      </c>
      <c r="G5851" s="23" t="s">
        <v>492</v>
      </c>
      <c r="H5851" s="32" t="s">
        <v>351</v>
      </c>
      <c r="I5851" s="32" t="s">
        <v>52</v>
      </c>
      <c r="J5851" s="135">
        <v>55</v>
      </c>
      <c r="K5851" s="27">
        <v>0.94545000000000001</v>
      </c>
      <c r="L5851" s="77">
        <v>0.9</v>
      </c>
      <c r="Q5851" s="106"/>
    </row>
    <row r="5852" spans="1:17" x14ac:dyDescent="0.25">
      <c r="A5852" t="s">
        <v>331</v>
      </c>
      <c r="B5852" s="23">
        <v>2021</v>
      </c>
      <c r="C5852" s="23" t="s">
        <v>0</v>
      </c>
      <c r="D5852" s="23" t="s">
        <v>67</v>
      </c>
      <c r="E5852" s="23" t="s">
        <v>110</v>
      </c>
      <c r="F5852" s="23" t="s">
        <v>111</v>
      </c>
      <c r="G5852" s="23" t="s">
        <v>492</v>
      </c>
      <c r="H5852" s="32" t="s">
        <v>351</v>
      </c>
      <c r="I5852" s="32" t="s">
        <v>52</v>
      </c>
      <c r="J5852" s="135">
        <v>35</v>
      </c>
      <c r="K5852" s="27">
        <v>0.97143000000000002</v>
      </c>
      <c r="L5852" s="77">
        <v>0.9</v>
      </c>
      <c r="Q5852" s="106"/>
    </row>
    <row r="5853" spans="1:17" x14ac:dyDescent="0.25">
      <c r="A5853" t="s">
        <v>331</v>
      </c>
      <c r="B5853" s="23">
        <v>2021</v>
      </c>
      <c r="C5853" s="23" t="s">
        <v>1</v>
      </c>
      <c r="D5853" s="23" t="s">
        <v>68</v>
      </c>
      <c r="E5853" s="23" t="s">
        <v>110</v>
      </c>
      <c r="F5853" s="23" t="s">
        <v>111</v>
      </c>
      <c r="G5853" s="23" t="s">
        <v>492</v>
      </c>
      <c r="H5853" s="32" t="s">
        <v>351</v>
      </c>
      <c r="I5853" s="32" t="s">
        <v>52</v>
      </c>
      <c r="J5853" s="135">
        <v>61</v>
      </c>
      <c r="K5853" s="27">
        <v>0.98360999999999998</v>
      </c>
      <c r="L5853" s="77">
        <v>0.9</v>
      </c>
      <c r="Q5853" s="106"/>
    </row>
    <row r="5854" spans="1:17" x14ac:dyDescent="0.25">
      <c r="A5854" t="s">
        <v>331</v>
      </c>
      <c r="B5854" s="23">
        <v>2021</v>
      </c>
      <c r="C5854" s="23" t="s">
        <v>2</v>
      </c>
      <c r="D5854" s="23" t="s">
        <v>69</v>
      </c>
      <c r="E5854" s="23" t="s">
        <v>110</v>
      </c>
      <c r="F5854" s="23" t="s">
        <v>111</v>
      </c>
      <c r="G5854" s="23" t="s">
        <v>492</v>
      </c>
      <c r="H5854" s="32" t="s">
        <v>351</v>
      </c>
      <c r="I5854" s="32" t="s">
        <v>52</v>
      </c>
      <c r="J5854" s="135">
        <v>64</v>
      </c>
      <c r="K5854" s="27">
        <v>1</v>
      </c>
      <c r="L5854" s="77">
        <v>0.9</v>
      </c>
      <c r="Q5854" s="106"/>
    </row>
    <row r="5855" spans="1:17" x14ac:dyDescent="0.25">
      <c r="A5855" t="s">
        <v>331</v>
      </c>
      <c r="B5855" s="23">
        <v>2021</v>
      </c>
      <c r="C5855" s="23" t="s">
        <v>3</v>
      </c>
      <c r="D5855" s="23" t="s">
        <v>70</v>
      </c>
      <c r="E5855" s="23" t="s">
        <v>110</v>
      </c>
      <c r="F5855" s="23" t="s">
        <v>111</v>
      </c>
      <c r="G5855" s="23" t="s">
        <v>492</v>
      </c>
      <c r="H5855" s="32" t="s">
        <v>351</v>
      </c>
      <c r="I5855" s="32" t="s">
        <v>52</v>
      </c>
      <c r="J5855" s="135">
        <v>83</v>
      </c>
      <c r="K5855" s="27">
        <v>0.97589999999999999</v>
      </c>
      <c r="L5855" s="77">
        <v>0.9</v>
      </c>
      <c r="Q5855" s="106"/>
    </row>
    <row r="5856" spans="1:17" x14ac:dyDescent="0.25">
      <c r="A5856" t="s">
        <v>331</v>
      </c>
      <c r="B5856" s="23">
        <v>2022</v>
      </c>
      <c r="C5856" s="23" t="s">
        <v>0</v>
      </c>
      <c r="D5856" s="23" t="s">
        <v>71</v>
      </c>
      <c r="E5856" s="23" t="s">
        <v>110</v>
      </c>
      <c r="F5856" s="23" t="s">
        <v>111</v>
      </c>
      <c r="G5856" s="23" t="s">
        <v>492</v>
      </c>
      <c r="H5856" s="32" t="s">
        <v>351</v>
      </c>
      <c r="I5856" s="32" t="s">
        <v>52</v>
      </c>
      <c r="J5856" s="135">
        <v>67</v>
      </c>
      <c r="K5856" s="27">
        <v>0.95521999999999996</v>
      </c>
      <c r="L5856" s="77">
        <v>0.9</v>
      </c>
      <c r="Q5856" s="106"/>
    </row>
    <row r="5857" spans="1:17" x14ac:dyDescent="0.25">
      <c r="A5857" t="s">
        <v>331</v>
      </c>
      <c r="B5857" s="23">
        <v>2022</v>
      </c>
      <c r="C5857" s="23" t="s">
        <v>1</v>
      </c>
      <c r="D5857" s="23" t="s">
        <v>72</v>
      </c>
      <c r="E5857" s="23" t="s">
        <v>110</v>
      </c>
      <c r="F5857" s="23" t="s">
        <v>111</v>
      </c>
      <c r="G5857" s="23" t="s">
        <v>492</v>
      </c>
      <c r="H5857" s="32" t="s">
        <v>351</v>
      </c>
      <c r="I5857" s="32" t="s">
        <v>52</v>
      </c>
      <c r="J5857" s="135">
        <v>56</v>
      </c>
      <c r="K5857" s="27">
        <v>0.89285999999999999</v>
      </c>
      <c r="L5857" s="77">
        <v>0.9</v>
      </c>
      <c r="Q5857" s="106"/>
    </row>
    <row r="5858" spans="1:17" x14ac:dyDescent="0.25">
      <c r="A5858" t="s">
        <v>331</v>
      </c>
      <c r="B5858" s="23">
        <v>2022</v>
      </c>
      <c r="C5858" s="23" t="s">
        <v>2</v>
      </c>
      <c r="D5858" s="23" t="s">
        <v>73</v>
      </c>
      <c r="E5858" s="23" t="s">
        <v>110</v>
      </c>
      <c r="F5858" s="23" t="s">
        <v>111</v>
      </c>
      <c r="G5858" s="23" t="s">
        <v>492</v>
      </c>
      <c r="H5858" s="32" t="s">
        <v>351</v>
      </c>
      <c r="I5858" s="32" t="s">
        <v>52</v>
      </c>
      <c r="J5858" s="135">
        <v>70</v>
      </c>
      <c r="K5858" s="27">
        <v>0.97143000000000002</v>
      </c>
      <c r="L5858" s="77">
        <v>0.9</v>
      </c>
      <c r="Q5858" s="106"/>
    </row>
    <row r="5859" spans="1:17" x14ac:dyDescent="0.25">
      <c r="A5859" t="s">
        <v>331</v>
      </c>
      <c r="B5859" s="23">
        <v>2022</v>
      </c>
      <c r="C5859" s="23" t="s">
        <v>3</v>
      </c>
      <c r="D5859" s="23" t="s">
        <v>493</v>
      </c>
      <c r="E5859" s="23" t="s">
        <v>110</v>
      </c>
      <c r="F5859" s="23" t="s">
        <v>111</v>
      </c>
      <c r="G5859" s="23" t="s">
        <v>492</v>
      </c>
      <c r="H5859" s="32" t="s">
        <v>351</v>
      </c>
      <c r="I5859" s="32" t="s">
        <v>52</v>
      </c>
      <c r="J5859" s="135">
        <v>75</v>
      </c>
      <c r="K5859" s="27">
        <v>0.98667000000000005</v>
      </c>
      <c r="L5859" s="77">
        <v>0.9</v>
      </c>
      <c r="Q5859" s="106"/>
    </row>
    <row r="5860" spans="1:17" x14ac:dyDescent="0.25">
      <c r="A5860" t="s">
        <v>331</v>
      </c>
      <c r="B5860" s="23">
        <v>2023</v>
      </c>
      <c r="C5860" s="23" t="s">
        <v>0</v>
      </c>
      <c r="D5860" s="23" t="s">
        <v>537</v>
      </c>
      <c r="E5860" s="23" t="s">
        <v>110</v>
      </c>
      <c r="F5860" s="23" t="s">
        <v>111</v>
      </c>
      <c r="G5860" s="23" t="s">
        <v>492</v>
      </c>
      <c r="H5860" s="32" t="s">
        <v>351</v>
      </c>
      <c r="I5860" s="32" t="s">
        <v>52</v>
      </c>
      <c r="J5860" s="135">
        <v>87</v>
      </c>
      <c r="K5860" s="27">
        <v>1</v>
      </c>
      <c r="L5860" s="77">
        <v>0.9</v>
      </c>
      <c r="Q5860" s="106"/>
    </row>
    <row r="5861" spans="1:17" x14ac:dyDescent="0.25">
      <c r="A5861" t="s">
        <v>331</v>
      </c>
      <c r="B5861" s="23">
        <v>2018</v>
      </c>
      <c r="C5861" s="23" t="s">
        <v>0</v>
      </c>
      <c r="D5861" s="23" t="s">
        <v>54</v>
      </c>
      <c r="E5861" s="23" t="s">
        <v>112</v>
      </c>
      <c r="F5861" s="23" t="s">
        <v>113</v>
      </c>
      <c r="G5861" s="23" t="s">
        <v>492</v>
      </c>
      <c r="H5861" s="32" t="s">
        <v>359</v>
      </c>
      <c r="I5861" s="32" t="s">
        <v>52</v>
      </c>
      <c r="J5861" s="135">
        <v>71</v>
      </c>
      <c r="K5861" s="27">
        <v>0.91549000000000003</v>
      </c>
      <c r="L5861" s="77">
        <v>0.9</v>
      </c>
      <c r="Q5861" s="106"/>
    </row>
    <row r="5862" spans="1:17" x14ac:dyDescent="0.25">
      <c r="A5862" t="s">
        <v>331</v>
      </c>
      <c r="B5862" s="23">
        <v>2018</v>
      </c>
      <c r="C5862" s="23" t="s">
        <v>1</v>
      </c>
      <c r="D5862" s="23" t="s">
        <v>56</v>
      </c>
      <c r="E5862" s="23" t="s">
        <v>112</v>
      </c>
      <c r="F5862" s="23" t="s">
        <v>113</v>
      </c>
      <c r="G5862" s="23" t="s">
        <v>492</v>
      </c>
      <c r="H5862" s="32" t="s">
        <v>359</v>
      </c>
      <c r="I5862" s="32" t="s">
        <v>52</v>
      </c>
      <c r="J5862" s="135">
        <v>114</v>
      </c>
      <c r="K5862" s="27">
        <v>0.96491000000000005</v>
      </c>
      <c r="L5862" s="77">
        <v>0.9</v>
      </c>
      <c r="Q5862" s="106"/>
    </row>
    <row r="5863" spans="1:17" x14ac:dyDescent="0.25">
      <c r="A5863" t="s">
        <v>331</v>
      </c>
      <c r="B5863" s="23">
        <v>2018</v>
      </c>
      <c r="C5863" s="23" t="s">
        <v>2</v>
      </c>
      <c r="D5863" s="23" t="s">
        <v>57</v>
      </c>
      <c r="E5863" s="23" t="s">
        <v>112</v>
      </c>
      <c r="F5863" s="23" t="s">
        <v>113</v>
      </c>
      <c r="G5863" s="23" t="s">
        <v>492</v>
      </c>
      <c r="H5863" s="32" t="s">
        <v>359</v>
      </c>
      <c r="I5863" s="32" t="s">
        <v>52</v>
      </c>
      <c r="J5863" s="135">
        <v>125</v>
      </c>
      <c r="K5863" s="27">
        <v>0.98399999999999999</v>
      </c>
      <c r="L5863" s="77">
        <v>0.9</v>
      </c>
      <c r="Q5863" s="106"/>
    </row>
    <row r="5864" spans="1:17" x14ac:dyDescent="0.25">
      <c r="A5864" t="s">
        <v>331</v>
      </c>
      <c r="B5864" s="23">
        <v>2018</v>
      </c>
      <c r="C5864" s="23" t="s">
        <v>3</v>
      </c>
      <c r="D5864" s="23" t="s">
        <v>58</v>
      </c>
      <c r="E5864" s="23" t="s">
        <v>112</v>
      </c>
      <c r="F5864" s="23" t="s">
        <v>113</v>
      </c>
      <c r="G5864" s="23" t="s">
        <v>492</v>
      </c>
      <c r="H5864" s="32" t="s">
        <v>359</v>
      </c>
      <c r="I5864" s="32" t="s">
        <v>52</v>
      </c>
      <c r="J5864" s="135">
        <v>127</v>
      </c>
      <c r="K5864" s="27">
        <v>0.98424999999999996</v>
      </c>
      <c r="L5864" s="77">
        <v>0.9</v>
      </c>
      <c r="Q5864" s="106"/>
    </row>
    <row r="5865" spans="1:17" x14ac:dyDescent="0.25">
      <c r="A5865" t="s">
        <v>331</v>
      </c>
      <c r="B5865" s="23">
        <v>2019</v>
      </c>
      <c r="C5865" s="23" t="s">
        <v>0</v>
      </c>
      <c r="D5865" s="23" t="s">
        <v>59</v>
      </c>
      <c r="E5865" s="23" t="s">
        <v>112</v>
      </c>
      <c r="F5865" s="23" t="s">
        <v>113</v>
      </c>
      <c r="G5865" s="23" t="s">
        <v>492</v>
      </c>
      <c r="H5865" s="32" t="s">
        <v>359</v>
      </c>
      <c r="I5865" s="32" t="s">
        <v>52</v>
      </c>
      <c r="J5865" s="135">
        <v>109</v>
      </c>
      <c r="K5865" s="27">
        <v>0.99082999999999999</v>
      </c>
      <c r="L5865" s="77">
        <v>0.9</v>
      </c>
      <c r="Q5865" s="106"/>
    </row>
    <row r="5866" spans="1:17" x14ac:dyDescent="0.25">
      <c r="A5866" t="s">
        <v>331</v>
      </c>
      <c r="B5866" s="23">
        <v>2019</v>
      </c>
      <c r="C5866" s="23" t="s">
        <v>1</v>
      </c>
      <c r="D5866" s="23" t="s">
        <v>60</v>
      </c>
      <c r="E5866" s="23" t="s">
        <v>112</v>
      </c>
      <c r="F5866" s="23" t="s">
        <v>113</v>
      </c>
      <c r="G5866" s="23" t="s">
        <v>492</v>
      </c>
      <c r="H5866" s="32" t="s">
        <v>359</v>
      </c>
      <c r="I5866" s="32" t="s">
        <v>52</v>
      </c>
      <c r="J5866" s="135">
        <v>132</v>
      </c>
      <c r="K5866" s="27">
        <v>0.97726999999999997</v>
      </c>
      <c r="L5866" s="77">
        <v>0.9</v>
      </c>
      <c r="Q5866" s="106"/>
    </row>
    <row r="5867" spans="1:17" x14ac:dyDescent="0.25">
      <c r="A5867" t="s">
        <v>331</v>
      </c>
      <c r="B5867" s="23">
        <v>2019</v>
      </c>
      <c r="C5867" s="23" t="s">
        <v>2</v>
      </c>
      <c r="D5867" s="23" t="s">
        <v>61</v>
      </c>
      <c r="E5867" s="23" t="s">
        <v>112</v>
      </c>
      <c r="F5867" s="23" t="s">
        <v>113</v>
      </c>
      <c r="G5867" s="23" t="s">
        <v>492</v>
      </c>
      <c r="H5867" s="32" t="s">
        <v>359</v>
      </c>
      <c r="I5867" s="32" t="s">
        <v>52</v>
      </c>
      <c r="J5867" s="135">
        <v>142</v>
      </c>
      <c r="K5867" s="27">
        <v>0.98592000000000002</v>
      </c>
      <c r="L5867" s="77">
        <v>0.9</v>
      </c>
      <c r="Q5867" s="106"/>
    </row>
    <row r="5868" spans="1:17" x14ac:dyDescent="0.25">
      <c r="A5868" t="s">
        <v>331</v>
      </c>
      <c r="B5868" s="23">
        <v>2019</v>
      </c>
      <c r="C5868" s="23" t="s">
        <v>3</v>
      </c>
      <c r="D5868" s="23" t="s">
        <v>62</v>
      </c>
      <c r="E5868" s="23" t="s">
        <v>112</v>
      </c>
      <c r="F5868" s="23" t="s">
        <v>113</v>
      </c>
      <c r="G5868" s="23" t="s">
        <v>492</v>
      </c>
      <c r="H5868" s="32" t="s">
        <v>359</v>
      </c>
      <c r="I5868" s="32" t="s">
        <v>52</v>
      </c>
      <c r="J5868" s="135">
        <v>114</v>
      </c>
      <c r="K5868" s="27">
        <v>0.97367999999999999</v>
      </c>
      <c r="L5868" s="77">
        <v>0.9</v>
      </c>
      <c r="Q5868" s="106"/>
    </row>
    <row r="5869" spans="1:17" x14ac:dyDescent="0.25">
      <c r="A5869" t="s">
        <v>331</v>
      </c>
      <c r="B5869" s="23">
        <v>2020</v>
      </c>
      <c r="C5869" s="23" t="s">
        <v>0</v>
      </c>
      <c r="D5869" s="23" t="s">
        <v>63</v>
      </c>
      <c r="E5869" s="23" t="s">
        <v>112</v>
      </c>
      <c r="F5869" s="23" t="s">
        <v>113</v>
      </c>
      <c r="G5869" s="23" t="s">
        <v>492</v>
      </c>
      <c r="H5869" s="32" t="s">
        <v>359</v>
      </c>
      <c r="I5869" s="32" t="s">
        <v>52</v>
      </c>
      <c r="J5869" s="135">
        <v>84</v>
      </c>
      <c r="K5869" s="27">
        <v>0.96428999999999998</v>
      </c>
      <c r="L5869" s="77">
        <v>0.9</v>
      </c>
      <c r="Q5869" s="106"/>
    </row>
    <row r="5870" spans="1:17" x14ac:dyDescent="0.25">
      <c r="A5870" t="s">
        <v>331</v>
      </c>
      <c r="B5870" s="23">
        <v>2020</v>
      </c>
      <c r="C5870" s="23" t="s">
        <v>1</v>
      </c>
      <c r="D5870" s="23" t="s">
        <v>64</v>
      </c>
      <c r="E5870" s="23" t="s">
        <v>112</v>
      </c>
      <c r="F5870" s="23" t="s">
        <v>113</v>
      </c>
      <c r="G5870" s="23" t="s">
        <v>492</v>
      </c>
      <c r="H5870" s="32" t="s">
        <v>359</v>
      </c>
      <c r="I5870" s="32" t="s">
        <v>52</v>
      </c>
      <c r="J5870" s="135">
        <v>28</v>
      </c>
      <c r="K5870" s="27">
        <v>0.92857000000000001</v>
      </c>
      <c r="L5870" s="77">
        <v>0.9</v>
      </c>
      <c r="Q5870" s="106"/>
    </row>
    <row r="5871" spans="1:17" x14ac:dyDescent="0.25">
      <c r="A5871" t="s">
        <v>331</v>
      </c>
      <c r="B5871" s="23">
        <v>2020</v>
      </c>
      <c r="C5871" s="23" t="s">
        <v>2</v>
      </c>
      <c r="D5871" s="23" t="s">
        <v>65</v>
      </c>
      <c r="E5871" s="23" t="s">
        <v>112</v>
      </c>
      <c r="F5871" s="23" t="s">
        <v>113</v>
      </c>
      <c r="G5871" s="23" t="s">
        <v>492</v>
      </c>
      <c r="H5871" s="32" t="s">
        <v>359</v>
      </c>
      <c r="I5871" s="32" t="s">
        <v>52</v>
      </c>
      <c r="J5871" s="135">
        <v>60</v>
      </c>
      <c r="K5871" s="27">
        <v>1</v>
      </c>
      <c r="L5871" s="77">
        <v>0.9</v>
      </c>
      <c r="Q5871" s="106"/>
    </row>
    <row r="5872" spans="1:17" x14ac:dyDescent="0.25">
      <c r="A5872" t="s">
        <v>331</v>
      </c>
      <c r="B5872" s="23">
        <v>2020</v>
      </c>
      <c r="C5872" s="23" t="s">
        <v>3</v>
      </c>
      <c r="D5872" s="23" t="s">
        <v>66</v>
      </c>
      <c r="E5872" s="23" t="s">
        <v>112</v>
      </c>
      <c r="F5872" s="23" t="s">
        <v>113</v>
      </c>
      <c r="G5872" s="23" t="s">
        <v>492</v>
      </c>
      <c r="H5872" s="32" t="s">
        <v>359</v>
      </c>
      <c r="I5872" s="32" t="s">
        <v>52</v>
      </c>
      <c r="J5872" s="135">
        <v>90</v>
      </c>
      <c r="K5872" s="27">
        <v>0.96667000000000003</v>
      </c>
      <c r="L5872" s="77">
        <v>0.9</v>
      </c>
      <c r="Q5872" s="106"/>
    </row>
    <row r="5873" spans="1:17" x14ac:dyDescent="0.25">
      <c r="A5873" t="s">
        <v>331</v>
      </c>
      <c r="B5873" s="23">
        <v>2021</v>
      </c>
      <c r="C5873" s="23" t="s">
        <v>0</v>
      </c>
      <c r="D5873" s="23" t="s">
        <v>67</v>
      </c>
      <c r="E5873" s="23" t="s">
        <v>112</v>
      </c>
      <c r="F5873" s="23" t="s">
        <v>113</v>
      </c>
      <c r="G5873" s="23" t="s">
        <v>492</v>
      </c>
      <c r="H5873" s="32" t="s">
        <v>359</v>
      </c>
      <c r="I5873" s="32" t="s">
        <v>52</v>
      </c>
      <c r="J5873" s="135">
        <v>87</v>
      </c>
      <c r="K5873" s="27">
        <v>0.98851</v>
      </c>
      <c r="L5873" s="77">
        <v>0.9</v>
      </c>
      <c r="Q5873" s="106"/>
    </row>
    <row r="5874" spans="1:17" x14ac:dyDescent="0.25">
      <c r="A5874" t="s">
        <v>331</v>
      </c>
      <c r="B5874" s="23">
        <v>2021</v>
      </c>
      <c r="C5874" s="23" t="s">
        <v>1</v>
      </c>
      <c r="D5874" s="23" t="s">
        <v>68</v>
      </c>
      <c r="E5874" s="23" t="s">
        <v>112</v>
      </c>
      <c r="F5874" s="23" t="s">
        <v>113</v>
      </c>
      <c r="G5874" s="23" t="s">
        <v>492</v>
      </c>
      <c r="H5874" s="32" t="s">
        <v>359</v>
      </c>
      <c r="I5874" s="32" t="s">
        <v>52</v>
      </c>
      <c r="J5874" s="135">
        <v>55</v>
      </c>
      <c r="K5874" s="27">
        <v>0.94545000000000001</v>
      </c>
      <c r="L5874" s="77">
        <v>0.9</v>
      </c>
      <c r="Q5874" s="106"/>
    </row>
    <row r="5875" spans="1:17" x14ac:dyDescent="0.25">
      <c r="A5875" t="s">
        <v>331</v>
      </c>
      <c r="B5875" s="23">
        <v>2021</v>
      </c>
      <c r="C5875" s="23" t="s">
        <v>2</v>
      </c>
      <c r="D5875" s="23" t="s">
        <v>69</v>
      </c>
      <c r="E5875" s="23" t="s">
        <v>112</v>
      </c>
      <c r="F5875" s="23" t="s">
        <v>113</v>
      </c>
      <c r="G5875" s="23" t="s">
        <v>492</v>
      </c>
      <c r="H5875" s="32" t="s">
        <v>359</v>
      </c>
      <c r="I5875" s="32" t="s">
        <v>52</v>
      </c>
      <c r="J5875" s="135">
        <v>56</v>
      </c>
      <c r="K5875" s="27">
        <v>0.98214000000000001</v>
      </c>
      <c r="L5875" s="77">
        <v>0.9</v>
      </c>
      <c r="Q5875" s="106"/>
    </row>
    <row r="5876" spans="1:17" x14ac:dyDescent="0.25">
      <c r="A5876" t="s">
        <v>331</v>
      </c>
      <c r="B5876" s="23">
        <v>2021</v>
      </c>
      <c r="C5876" s="23" t="s">
        <v>3</v>
      </c>
      <c r="D5876" s="23" t="s">
        <v>70</v>
      </c>
      <c r="E5876" s="23" t="s">
        <v>112</v>
      </c>
      <c r="F5876" s="23" t="s">
        <v>113</v>
      </c>
      <c r="G5876" s="23" t="s">
        <v>492</v>
      </c>
      <c r="H5876" s="32" t="s">
        <v>359</v>
      </c>
      <c r="I5876" s="32" t="s">
        <v>52</v>
      </c>
      <c r="J5876" s="135">
        <v>54</v>
      </c>
      <c r="K5876" s="27">
        <v>0.96296000000000004</v>
      </c>
      <c r="L5876" s="77">
        <v>0.9</v>
      </c>
      <c r="Q5876" s="106"/>
    </row>
    <row r="5877" spans="1:17" x14ac:dyDescent="0.25">
      <c r="A5877" t="s">
        <v>331</v>
      </c>
      <c r="B5877" s="23">
        <v>2022</v>
      </c>
      <c r="C5877" s="23" t="s">
        <v>0</v>
      </c>
      <c r="D5877" s="23" t="s">
        <v>71</v>
      </c>
      <c r="E5877" s="23" t="s">
        <v>112</v>
      </c>
      <c r="F5877" s="23" t="s">
        <v>113</v>
      </c>
      <c r="G5877" s="23" t="s">
        <v>492</v>
      </c>
      <c r="H5877" s="32" t="s">
        <v>359</v>
      </c>
      <c r="I5877" s="32" t="s">
        <v>52</v>
      </c>
      <c r="J5877" s="135">
        <v>61</v>
      </c>
      <c r="K5877" s="27">
        <v>0.96721000000000001</v>
      </c>
      <c r="L5877" s="77">
        <v>0.9</v>
      </c>
      <c r="Q5877" s="106"/>
    </row>
    <row r="5878" spans="1:17" x14ac:dyDescent="0.25">
      <c r="A5878" t="s">
        <v>331</v>
      </c>
      <c r="B5878" s="23">
        <v>2022</v>
      </c>
      <c r="C5878" s="23" t="s">
        <v>1</v>
      </c>
      <c r="D5878" s="23" t="s">
        <v>72</v>
      </c>
      <c r="E5878" s="23" t="s">
        <v>112</v>
      </c>
      <c r="F5878" s="23" t="s">
        <v>113</v>
      </c>
      <c r="G5878" s="23" t="s">
        <v>492</v>
      </c>
      <c r="H5878" s="32" t="s">
        <v>359</v>
      </c>
      <c r="I5878" s="32" t="s">
        <v>52</v>
      </c>
      <c r="J5878" s="135">
        <v>62</v>
      </c>
      <c r="K5878" s="27">
        <v>0.95160999999999996</v>
      </c>
      <c r="L5878" s="77">
        <v>0.9</v>
      </c>
      <c r="Q5878" s="106"/>
    </row>
    <row r="5879" spans="1:17" x14ac:dyDescent="0.25">
      <c r="A5879" t="s">
        <v>331</v>
      </c>
      <c r="B5879" s="23">
        <v>2022</v>
      </c>
      <c r="C5879" s="23" t="s">
        <v>2</v>
      </c>
      <c r="D5879" s="23" t="s">
        <v>73</v>
      </c>
      <c r="E5879" s="23" t="s">
        <v>112</v>
      </c>
      <c r="F5879" s="23" t="s">
        <v>113</v>
      </c>
      <c r="G5879" s="23" t="s">
        <v>492</v>
      </c>
      <c r="H5879" s="32" t="s">
        <v>359</v>
      </c>
      <c r="I5879" s="32" t="s">
        <v>52</v>
      </c>
      <c r="J5879" s="135">
        <v>76</v>
      </c>
      <c r="K5879" s="27">
        <v>0.88158000000000003</v>
      </c>
      <c r="L5879" s="77">
        <v>0.9</v>
      </c>
      <c r="Q5879" s="106"/>
    </row>
    <row r="5880" spans="1:17" x14ac:dyDescent="0.25">
      <c r="A5880" t="s">
        <v>331</v>
      </c>
      <c r="B5880" s="23">
        <v>2022</v>
      </c>
      <c r="C5880" s="23" t="s">
        <v>3</v>
      </c>
      <c r="D5880" s="23" t="s">
        <v>493</v>
      </c>
      <c r="E5880" s="23" t="s">
        <v>112</v>
      </c>
      <c r="F5880" s="23" t="s">
        <v>113</v>
      </c>
      <c r="G5880" s="23" t="s">
        <v>492</v>
      </c>
      <c r="H5880" s="32" t="s">
        <v>359</v>
      </c>
      <c r="I5880" s="32" t="s">
        <v>52</v>
      </c>
      <c r="J5880" s="135">
        <v>83</v>
      </c>
      <c r="K5880" s="27">
        <v>0.87951999999999997</v>
      </c>
      <c r="L5880" s="77">
        <v>0.9</v>
      </c>
      <c r="Q5880" s="106"/>
    </row>
    <row r="5881" spans="1:17" x14ac:dyDescent="0.25">
      <c r="A5881" t="s">
        <v>331</v>
      </c>
      <c r="B5881" s="23">
        <v>2023</v>
      </c>
      <c r="C5881" s="23" t="s">
        <v>0</v>
      </c>
      <c r="D5881" s="23" t="s">
        <v>537</v>
      </c>
      <c r="E5881" s="23" t="s">
        <v>112</v>
      </c>
      <c r="F5881" s="23" t="s">
        <v>113</v>
      </c>
      <c r="G5881" s="23" t="s">
        <v>492</v>
      </c>
      <c r="H5881" s="32" t="s">
        <v>359</v>
      </c>
      <c r="I5881" s="32" t="s">
        <v>52</v>
      </c>
      <c r="J5881" s="135">
        <v>85</v>
      </c>
      <c r="K5881" s="27">
        <v>0.90588000000000002</v>
      </c>
      <c r="L5881" s="77">
        <v>0.9</v>
      </c>
      <c r="Q5881" s="106"/>
    </row>
    <row r="5882" spans="1:17" x14ac:dyDescent="0.25">
      <c r="A5882" t="s">
        <v>331</v>
      </c>
      <c r="B5882" s="23">
        <v>2018</v>
      </c>
      <c r="C5882" s="23" t="s">
        <v>0</v>
      </c>
      <c r="D5882" s="23" t="s">
        <v>54</v>
      </c>
      <c r="E5882" s="23" t="s">
        <v>114</v>
      </c>
      <c r="F5882" s="23" t="s">
        <v>115</v>
      </c>
      <c r="G5882" s="23" t="s">
        <v>492</v>
      </c>
      <c r="H5882" s="32" t="s">
        <v>358</v>
      </c>
      <c r="I5882" s="32" t="s">
        <v>52</v>
      </c>
      <c r="J5882" s="135">
        <v>104</v>
      </c>
      <c r="K5882" s="27">
        <v>0.67308000000000001</v>
      </c>
      <c r="L5882" s="77">
        <v>0.9</v>
      </c>
      <c r="Q5882" s="106"/>
    </row>
    <row r="5883" spans="1:17" x14ac:dyDescent="0.25">
      <c r="A5883" t="s">
        <v>331</v>
      </c>
      <c r="B5883" s="23">
        <v>2018</v>
      </c>
      <c r="C5883" s="23" t="s">
        <v>1</v>
      </c>
      <c r="D5883" s="23" t="s">
        <v>56</v>
      </c>
      <c r="E5883" s="23" t="s">
        <v>114</v>
      </c>
      <c r="F5883" s="23" t="s">
        <v>115</v>
      </c>
      <c r="G5883" s="23" t="s">
        <v>492</v>
      </c>
      <c r="H5883" s="32" t="s">
        <v>358</v>
      </c>
      <c r="I5883" s="32" t="s">
        <v>52</v>
      </c>
      <c r="J5883" s="135">
        <v>116</v>
      </c>
      <c r="K5883" s="27">
        <v>0.54310000000000003</v>
      </c>
      <c r="L5883" s="77">
        <v>0.9</v>
      </c>
      <c r="Q5883" s="106"/>
    </row>
    <row r="5884" spans="1:17" x14ac:dyDescent="0.25">
      <c r="A5884" t="s">
        <v>331</v>
      </c>
      <c r="B5884" s="23">
        <v>2018</v>
      </c>
      <c r="C5884" s="23" t="s">
        <v>2</v>
      </c>
      <c r="D5884" s="23" t="s">
        <v>57</v>
      </c>
      <c r="E5884" s="23" t="s">
        <v>114</v>
      </c>
      <c r="F5884" s="23" t="s">
        <v>115</v>
      </c>
      <c r="G5884" s="23" t="s">
        <v>492</v>
      </c>
      <c r="H5884" s="32" t="s">
        <v>358</v>
      </c>
      <c r="I5884" s="32" t="s">
        <v>52</v>
      </c>
      <c r="J5884" s="135">
        <v>127</v>
      </c>
      <c r="K5884" s="27">
        <v>0.51968999999999999</v>
      </c>
      <c r="L5884" s="77">
        <v>0.9</v>
      </c>
      <c r="Q5884" s="106"/>
    </row>
    <row r="5885" spans="1:17" x14ac:dyDescent="0.25">
      <c r="A5885" t="s">
        <v>331</v>
      </c>
      <c r="B5885" s="23">
        <v>2018</v>
      </c>
      <c r="C5885" s="23" t="s">
        <v>3</v>
      </c>
      <c r="D5885" s="23" t="s">
        <v>58</v>
      </c>
      <c r="E5885" s="23" t="s">
        <v>114</v>
      </c>
      <c r="F5885" s="23" t="s">
        <v>115</v>
      </c>
      <c r="G5885" s="23" t="s">
        <v>492</v>
      </c>
      <c r="H5885" s="32" t="s">
        <v>358</v>
      </c>
      <c r="I5885" s="32" t="s">
        <v>52</v>
      </c>
      <c r="J5885" s="135">
        <v>128</v>
      </c>
      <c r="K5885" s="27">
        <v>0.64061999999999997</v>
      </c>
      <c r="L5885" s="77">
        <v>0.9</v>
      </c>
      <c r="Q5885" s="106"/>
    </row>
    <row r="5886" spans="1:17" x14ac:dyDescent="0.25">
      <c r="A5886" t="s">
        <v>331</v>
      </c>
      <c r="B5886" s="23">
        <v>2019</v>
      </c>
      <c r="C5886" s="23" t="s">
        <v>0</v>
      </c>
      <c r="D5886" s="23" t="s">
        <v>59</v>
      </c>
      <c r="E5886" s="23" t="s">
        <v>114</v>
      </c>
      <c r="F5886" s="23" t="s">
        <v>115</v>
      </c>
      <c r="G5886" s="23" t="s">
        <v>492</v>
      </c>
      <c r="H5886" s="32" t="s">
        <v>358</v>
      </c>
      <c r="I5886" s="32" t="s">
        <v>52</v>
      </c>
      <c r="J5886" s="135">
        <v>121</v>
      </c>
      <c r="K5886" s="27">
        <v>0.78512000000000004</v>
      </c>
      <c r="L5886" s="77">
        <v>0.9</v>
      </c>
      <c r="Q5886" s="106"/>
    </row>
    <row r="5887" spans="1:17" x14ac:dyDescent="0.25">
      <c r="A5887" t="s">
        <v>331</v>
      </c>
      <c r="B5887" s="23">
        <v>2019</v>
      </c>
      <c r="C5887" s="23" t="s">
        <v>1</v>
      </c>
      <c r="D5887" s="23" t="s">
        <v>60</v>
      </c>
      <c r="E5887" s="23" t="s">
        <v>114</v>
      </c>
      <c r="F5887" s="23" t="s">
        <v>115</v>
      </c>
      <c r="G5887" s="23" t="s">
        <v>492</v>
      </c>
      <c r="H5887" s="32" t="s">
        <v>358</v>
      </c>
      <c r="I5887" s="32" t="s">
        <v>52</v>
      </c>
      <c r="J5887" s="135">
        <v>113</v>
      </c>
      <c r="K5887" s="27">
        <v>0.81415999999999999</v>
      </c>
      <c r="L5887" s="77">
        <v>0.9</v>
      </c>
      <c r="Q5887" s="106"/>
    </row>
    <row r="5888" spans="1:17" x14ac:dyDescent="0.25">
      <c r="A5888" t="s">
        <v>331</v>
      </c>
      <c r="B5888" s="23">
        <v>2019</v>
      </c>
      <c r="C5888" s="23" t="s">
        <v>2</v>
      </c>
      <c r="D5888" s="23" t="s">
        <v>61</v>
      </c>
      <c r="E5888" s="23" t="s">
        <v>114</v>
      </c>
      <c r="F5888" s="23" t="s">
        <v>115</v>
      </c>
      <c r="G5888" s="23" t="s">
        <v>492</v>
      </c>
      <c r="H5888" s="32" t="s">
        <v>358</v>
      </c>
      <c r="I5888" s="32" t="s">
        <v>52</v>
      </c>
      <c r="J5888" s="135">
        <v>109</v>
      </c>
      <c r="K5888" s="27">
        <v>0.56881000000000004</v>
      </c>
      <c r="L5888" s="77">
        <v>0.9</v>
      </c>
      <c r="Q5888" s="106"/>
    </row>
    <row r="5889" spans="1:17" x14ac:dyDescent="0.25">
      <c r="A5889" t="s">
        <v>331</v>
      </c>
      <c r="B5889" s="23">
        <v>2019</v>
      </c>
      <c r="C5889" s="23" t="s">
        <v>3</v>
      </c>
      <c r="D5889" s="23" t="s">
        <v>62</v>
      </c>
      <c r="E5889" s="23" t="s">
        <v>114</v>
      </c>
      <c r="F5889" s="23" t="s">
        <v>115</v>
      </c>
      <c r="G5889" s="23" t="s">
        <v>492</v>
      </c>
      <c r="H5889" s="32" t="s">
        <v>358</v>
      </c>
      <c r="I5889" s="32" t="s">
        <v>52</v>
      </c>
      <c r="J5889" s="135">
        <v>106</v>
      </c>
      <c r="K5889" s="27">
        <v>0.70755000000000001</v>
      </c>
      <c r="L5889" s="77">
        <v>0.9</v>
      </c>
      <c r="Q5889" s="106"/>
    </row>
    <row r="5890" spans="1:17" x14ac:dyDescent="0.25">
      <c r="A5890" t="s">
        <v>331</v>
      </c>
      <c r="B5890" s="23">
        <v>2020</v>
      </c>
      <c r="C5890" s="23" t="s">
        <v>0</v>
      </c>
      <c r="D5890" s="23" t="s">
        <v>63</v>
      </c>
      <c r="E5890" s="23" t="s">
        <v>114</v>
      </c>
      <c r="F5890" s="23" t="s">
        <v>115</v>
      </c>
      <c r="G5890" s="23" t="s">
        <v>492</v>
      </c>
      <c r="H5890" s="32" t="s">
        <v>358</v>
      </c>
      <c r="I5890" s="32" t="s">
        <v>52</v>
      </c>
      <c r="J5890" s="135">
        <v>106</v>
      </c>
      <c r="K5890" s="27">
        <v>0.50943000000000005</v>
      </c>
      <c r="L5890" s="77">
        <v>0.9</v>
      </c>
      <c r="Q5890" s="106"/>
    </row>
    <row r="5891" spans="1:17" x14ac:dyDescent="0.25">
      <c r="A5891" t="s">
        <v>331</v>
      </c>
      <c r="B5891" s="23">
        <v>2020</v>
      </c>
      <c r="C5891" s="23" t="s">
        <v>1</v>
      </c>
      <c r="D5891" s="23" t="s">
        <v>64</v>
      </c>
      <c r="E5891" s="23" t="s">
        <v>114</v>
      </c>
      <c r="F5891" s="23" t="s">
        <v>115</v>
      </c>
      <c r="G5891" s="23" t="s">
        <v>492</v>
      </c>
      <c r="H5891" s="32" t="s">
        <v>358</v>
      </c>
      <c r="I5891" s="32" t="s">
        <v>52</v>
      </c>
      <c r="J5891" s="135">
        <v>31</v>
      </c>
      <c r="K5891" s="27">
        <v>0.12903000000000001</v>
      </c>
      <c r="L5891" s="77">
        <v>0.9</v>
      </c>
      <c r="Q5891" s="106"/>
    </row>
    <row r="5892" spans="1:17" x14ac:dyDescent="0.25">
      <c r="A5892" t="s">
        <v>331</v>
      </c>
      <c r="B5892" s="23">
        <v>2020</v>
      </c>
      <c r="C5892" s="23" t="s">
        <v>2</v>
      </c>
      <c r="D5892" s="23" t="s">
        <v>65</v>
      </c>
      <c r="E5892" s="23" t="s">
        <v>114</v>
      </c>
      <c r="F5892" s="23" t="s">
        <v>115</v>
      </c>
      <c r="G5892" s="23" t="s">
        <v>492</v>
      </c>
      <c r="H5892" s="32" t="s">
        <v>358</v>
      </c>
      <c r="I5892" s="32" t="s">
        <v>52</v>
      </c>
      <c r="J5892" s="135">
        <v>49</v>
      </c>
      <c r="K5892" s="27">
        <v>0.24490000000000001</v>
      </c>
      <c r="L5892" s="77">
        <v>0.9</v>
      </c>
      <c r="Q5892" s="106"/>
    </row>
    <row r="5893" spans="1:17" x14ac:dyDescent="0.25">
      <c r="A5893" t="s">
        <v>331</v>
      </c>
      <c r="B5893" s="23">
        <v>2020</v>
      </c>
      <c r="C5893" s="23" t="s">
        <v>3</v>
      </c>
      <c r="D5893" s="23" t="s">
        <v>66</v>
      </c>
      <c r="E5893" s="23" t="s">
        <v>114</v>
      </c>
      <c r="F5893" s="23" t="s">
        <v>115</v>
      </c>
      <c r="G5893" s="23" t="s">
        <v>492</v>
      </c>
      <c r="H5893" s="32" t="s">
        <v>358</v>
      </c>
      <c r="I5893" s="32" t="s">
        <v>52</v>
      </c>
      <c r="J5893" s="135">
        <v>123</v>
      </c>
      <c r="K5893" s="27">
        <v>0.56098000000000003</v>
      </c>
      <c r="L5893" s="77">
        <v>0.9</v>
      </c>
      <c r="Q5893" s="106"/>
    </row>
    <row r="5894" spans="1:17" x14ac:dyDescent="0.25">
      <c r="A5894" t="s">
        <v>331</v>
      </c>
      <c r="B5894" s="23">
        <v>2021</v>
      </c>
      <c r="C5894" s="23" t="s">
        <v>0</v>
      </c>
      <c r="D5894" s="23" t="s">
        <v>67</v>
      </c>
      <c r="E5894" s="23" t="s">
        <v>114</v>
      </c>
      <c r="F5894" s="23" t="s">
        <v>115</v>
      </c>
      <c r="G5894" s="23" t="s">
        <v>492</v>
      </c>
      <c r="H5894" s="32" t="s">
        <v>358</v>
      </c>
      <c r="I5894" s="32" t="s">
        <v>52</v>
      </c>
      <c r="J5894" s="135">
        <v>121</v>
      </c>
      <c r="K5894" s="27">
        <v>0.60331000000000001</v>
      </c>
      <c r="L5894" s="77">
        <v>0.9</v>
      </c>
      <c r="Q5894" s="106"/>
    </row>
    <row r="5895" spans="1:17" x14ac:dyDescent="0.25">
      <c r="A5895" t="s">
        <v>331</v>
      </c>
      <c r="B5895" s="23">
        <v>2021</v>
      </c>
      <c r="C5895" s="23" t="s">
        <v>1</v>
      </c>
      <c r="D5895" s="23" t="s">
        <v>68</v>
      </c>
      <c r="E5895" s="23" t="s">
        <v>114</v>
      </c>
      <c r="F5895" s="23" t="s">
        <v>115</v>
      </c>
      <c r="G5895" s="23" t="s">
        <v>492</v>
      </c>
      <c r="H5895" s="32" t="s">
        <v>358</v>
      </c>
      <c r="I5895" s="32" t="s">
        <v>52</v>
      </c>
      <c r="J5895" s="135">
        <v>147</v>
      </c>
      <c r="K5895" s="27">
        <v>0.63946000000000003</v>
      </c>
      <c r="L5895" s="77">
        <v>0.9</v>
      </c>
      <c r="Q5895" s="106"/>
    </row>
    <row r="5896" spans="1:17" x14ac:dyDescent="0.25">
      <c r="A5896" t="s">
        <v>331</v>
      </c>
      <c r="B5896" s="23">
        <v>2021</v>
      </c>
      <c r="C5896" s="23" t="s">
        <v>2</v>
      </c>
      <c r="D5896" s="23" t="s">
        <v>69</v>
      </c>
      <c r="E5896" s="23" t="s">
        <v>114</v>
      </c>
      <c r="F5896" s="23" t="s">
        <v>115</v>
      </c>
      <c r="G5896" s="23" t="s">
        <v>492</v>
      </c>
      <c r="H5896" s="32" t="s">
        <v>358</v>
      </c>
      <c r="I5896" s="32" t="s">
        <v>52</v>
      </c>
      <c r="J5896" s="135">
        <v>113</v>
      </c>
      <c r="K5896" s="27">
        <v>0.75221000000000005</v>
      </c>
      <c r="L5896" s="77">
        <v>0.9</v>
      </c>
      <c r="Q5896" s="106"/>
    </row>
    <row r="5897" spans="1:17" x14ac:dyDescent="0.25">
      <c r="A5897" t="s">
        <v>331</v>
      </c>
      <c r="B5897" s="23">
        <v>2021</v>
      </c>
      <c r="C5897" s="23" t="s">
        <v>3</v>
      </c>
      <c r="D5897" s="23" t="s">
        <v>70</v>
      </c>
      <c r="E5897" s="23" t="s">
        <v>114</v>
      </c>
      <c r="F5897" s="23" t="s">
        <v>115</v>
      </c>
      <c r="G5897" s="23" t="s">
        <v>492</v>
      </c>
      <c r="H5897" s="32" t="s">
        <v>358</v>
      </c>
      <c r="I5897" s="32" t="s">
        <v>52</v>
      </c>
      <c r="J5897" s="135">
        <v>132</v>
      </c>
      <c r="K5897" s="27">
        <v>0.81061000000000005</v>
      </c>
      <c r="L5897" s="77">
        <v>0.9</v>
      </c>
      <c r="Q5897" s="106"/>
    </row>
    <row r="5898" spans="1:17" x14ac:dyDescent="0.25">
      <c r="A5898" t="s">
        <v>331</v>
      </c>
      <c r="B5898" s="23">
        <v>2022</v>
      </c>
      <c r="C5898" s="23" t="s">
        <v>0</v>
      </c>
      <c r="D5898" s="23" t="s">
        <v>71</v>
      </c>
      <c r="E5898" s="23" t="s">
        <v>114</v>
      </c>
      <c r="F5898" s="23" t="s">
        <v>115</v>
      </c>
      <c r="G5898" s="23" t="s">
        <v>492</v>
      </c>
      <c r="H5898" s="32" t="s">
        <v>358</v>
      </c>
      <c r="I5898" s="32" t="s">
        <v>52</v>
      </c>
      <c r="J5898" s="135">
        <v>110</v>
      </c>
      <c r="K5898" s="27">
        <v>0.88182000000000005</v>
      </c>
      <c r="L5898" s="77">
        <v>0.9</v>
      </c>
      <c r="Q5898" s="106"/>
    </row>
    <row r="5899" spans="1:17" x14ac:dyDescent="0.25">
      <c r="A5899" t="s">
        <v>331</v>
      </c>
      <c r="B5899" s="23">
        <v>2022</v>
      </c>
      <c r="C5899" s="23" t="s">
        <v>1</v>
      </c>
      <c r="D5899" s="23" t="s">
        <v>72</v>
      </c>
      <c r="E5899" s="23" t="s">
        <v>114</v>
      </c>
      <c r="F5899" s="23" t="s">
        <v>115</v>
      </c>
      <c r="G5899" s="23" t="s">
        <v>492</v>
      </c>
      <c r="H5899" s="32" t="s">
        <v>358</v>
      </c>
      <c r="I5899" s="32" t="s">
        <v>52</v>
      </c>
      <c r="J5899" s="135">
        <v>118</v>
      </c>
      <c r="K5899" s="27">
        <v>0.83897999999999995</v>
      </c>
      <c r="L5899" s="77">
        <v>0.9</v>
      </c>
      <c r="Q5899" s="106"/>
    </row>
    <row r="5900" spans="1:17" x14ac:dyDescent="0.25">
      <c r="A5900" t="s">
        <v>331</v>
      </c>
      <c r="B5900" s="23">
        <v>2022</v>
      </c>
      <c r="C5900" s="23" t="s">
        <v>2</v>
      </c>
      <c r="D5900" s="23" t="s">
        <v>73</v>
      </c>
      <c r="E5900" s="23" t="s">
        <v>114</v>
      </c>
      <c r="F5900" s="23" t="s">
        <v>115</v>
      </c>
      <c r="G5900" s="23" t="s">
        <v>492</v>
      </c>
      <c r="H5900" s="32" t="s">
        <v>358</v>
      </c>
      <c r="I5900" s="32" t="s">
        <v>52</v>
      </c>
      <c r="J5900" s="135">
        <v>134</v>
      </c>
      <c r="K5900" s="27">
        <v>0.87312999999999996</v>
      </c>
      <c r="L5900" s="77">
        <v>0.9</v>
      </c>
      <c r="Q5900" s="106"/>
    </row>
    <row r="5901" spans="1:17" x14ac:dyDescent="0.25">
      <c r="A5901" t="s">
        <v>331</v>
      </c>
      <c r="B5901" s="23">
        <v>2022</v>
      </c>
      <c r="C5901" s="23" t="s">
        <v>3</v>
      </c>
      <c r="D5901" s="23" t="s">
        <v>493</v>
      </c>
      <c r="E5901" s="23" t="s">
        <v>114</v>
      </c>
      <c r="F5901" s="23" t="s">
        <v>115</v>
      </c>
      <c r="G5901" s="23" t="s">
        <v>492</v>
      </c>
      <c r="H5901" s="32" t="s">
        <v>358</v>
      </c>
      <c r="I5901" s="32" t="s">
        <v>52</v>
      </c>
      <c r="J5901" s="135">
        <v>114</v>
      </c>
      <c r="K5901" s="27">
        <v>0.86841999999999997</v>
      </c>
      <c r="L5901" s="77">
        <v>0.9</v>
      </c>
      <c r="Q5901" s="106"/>
    </row>
    <row r="5902" spans="1:17" x14ac:dyDescent="0.25">
      <c r="A5902" t="s">
        <v>331</v>
      </c>
      <c r="B5902" s="23">
        <v>2023</v>
      </c>
      <c r="C5902" s="23" t="s">
        <v>0</v>
      </c>
      <c r="D5902" s="23" t="s">
        <v>537</v>
      </c>
      <c r="E5902" s="23" t="s">
        <v>114</v>
      </c>
      <c r="F5902" s="23" t="s">
        <v>115</v>
      </c>
      <c r="G5902" s="23" t="s">
        <v>492</v>
      </c>
      <c r="H5902" s="32" t="s">
        <v>358</v>
      </c>
      <c r="I5902" s="32" t="s">
        <v>52</v>
      </c>
      <c r="J5902" s="135">
        <v>128</v>
      </c>
      <c r="K5902" s="27">
        <v>0.97655999999999998</v>
      </c>
      <c r="L5902" s="77">
        <v>0.9</v>
      </c>
      <c r="Q5902" s="106"/>
    </row>
    <row r="5903" spans="1:17" x14ac:dyDescent="0.25">
      <c r="A5903" t="s">
        <v>331</v>
      </c>
      <c r="B5903" s="23">
        <v>2018</v>
      </c>
      <c r="C5903" s="23" t="s">
        <v>0</v>
      </c>
      <c r="D5903" s="23" t="s">
        <v>54</v>
      </c>
      <c r="E5903" s="23" t="s">
        <v>116</v>
      </c>
      <c r="F5903" s="23" t="s">
        <v>117</v>
      </c>
      <c r="G5903" s="23" t="s">
        <v>492</v>
      </c>
      <c r="H5903" s="32" t="s">
        <v>366</v>
      </c>
      <c r="I5903" s="32" t="s">
        <v>52</v>
      </c>
      <c r="J5903" s="135">
        <v>100</v>
      </c>
      <c r="K5903" s="27">
        <v>0.22</v>
      </c>
      <c r="L5903" s="77">
        <v>0.9</v>
      </c>
      <c r="Q5903" s="106"/>
    </row>
    <row r="5904" spans="1:17" x14ac:dyDescent="0.25">
      <c r="A5904" t="s">
        <v>331</v>
      </c>
      <c r="B5904" s="23">
        <v>2018</v>
      </c>
      <c r="C5904" s="23" t="s">
        <v>1</v>
      </c>
      <c r="D5904" s="23" t="s">
        <v>56</v>
      </c>
      <c r="E5904" s="23" t="s">
        <v>116</v>
      </c>
      <c r="F5904" s="23" t="s">
        <v>117</v>
      </c>
      <c r="G5904" s="23" t="s">
        <v>492</v>
      </c>
      <c r="H5904" s="32" t="s">
        <v>366</v>
      </c>
      <c r="I5904" s="32" t="s">
        <v>52</v>
      </c>
      <c r="J5904" s="135">
        <v>125</v>
      </c>
      <c r="K5904" s="27">
        <v>0.26400000000000001</v>
      </c>
      <c r="L5904" s="77">
        <v>0.9</v>
      </c>
      <c r="Q5904" s="106"/>
    </row>
    <row r="5905" spans="1:17" x14ac:dyDescent="0.25">
      <c r="A5905" t="s">
        <v>331</v>
      </c>
      <c r="B5905" s="23">
        <v>2018</v>
      </c>
      <c r="C5905" s="23" t="s">
        <v>2</v>
      </c>
      <c r="D5905" s="23" t="s">
        <v>57</v>
      </c>
      <c r="E5905" s="23" t="s">
        <v>116</v>
      </c>
      <c r="F5905" s="23" t="s">
        <v>117</v>
      </c>
      <c r="G5905" s="23" t="s">
        <v>492</v>
      </c>
      <c r="H5905" s="32" t="s">
        <v>366</v>
      </c>
      <c r="I5905" s="32" t="s">
        <v>52</v>
      </c>
      <c r="J5905" s="135">
        <v>110</v>
      </c>
      <c r="K5905" s="27">
        <v>0.52727000000000002</v>
      </c>
      <c r="L5905" s="77">
        <v>0.9</v>
      </c>
      <c r="Q5905" s="106"/>
    </row>
    <row r="5906" spans="1:17" x14ac:dyDescent="0.25">
      <c r="A5906" t="s">
        <v>331</v>
      </c>
      <c r="B5906" s="23">
        <v>2018</v>
      </c>
      <c r="C5906" s="23" t="s">
        <v>3</v>
      </c>
      <c r="D5906" s="23" t="s">
        <v>58</v>
      </c>
      <c r="E5906" s="23" t="s">
        <v>116</v>
      </c>
      <c r="F5906" s="23" t="s">
        <v>117</v>
      </c>
      <c r="G5906" s="23" t="s">
        <v>492</v>
      </c>
      <c r="H5906" s="32" t="s">
        <v>366</v>
      </c>
      <c r="I5906" s="32" t="s">
        <v>52</v>
      </c>
      <c r="J5906" s="135">
        <v>119</v>
      </c>
      <c r="K5906" s="27">
        <v>0.57142999999999999</v>
      </c>
      <c r="L5906" s="77">
        <v>0.9</v>
      </c>
      <c r="Q5906" s="106"/>
    </row>
    <row r="5907" spans="1:17" x14ac:dyDescent="0.25">
      <c r="A5907" t="s">
        <v>331</v>
      </c>
      <c r="B5907" s="23">
        <v>2019</v>
      </c>
      <c r="C5907" s="23" t="s">
        <v>0</v>
      </c>
      <c r="D5907" s="23" t="s">
        <v>59</v>
      </c>
      <c r="E5907" s="23" t="s">
        <v>116</v>
      </c>
      <c r="F5907" s="23" t="s">
        <v>117</v>
      </c>
      <c r="G5907" s="23" t="s">
        <v>492</v>
      </c>
      <c r="H5907" s="32" t="s">
        <v>366</v>
      </c>
      <c r="I5907" s="32" t="s">
        <v>52</v>
      </c>
      <c r="J5907" s="135">
        <v>101</v>
      </c>
      <c r="K5907" s="27">
        <v>0.71287</v>
      </c>
      <c r="L5907" s="77">
        <v>0.9</v>
      </c>
      <c r="Q5907" s="106"/>
    </row>
    <row r="5908" spans="1:17" x14ac:dyDescent="0.25">
      <c r="A5908" t="s">
        <v>331</v>
      </c>
      <c r="B5908" s="23">
        <v>2019</v>
      </c>
      <c r="C5908" s="23" t="s">
        <v>1</v>
      </c>
      <c r="D5908" s="23" t="s">
        <v>60</v>
      </c>
      <c r="E5908" s="23" t="s">
        <v>116</v>
      </c>
      <c r="F5908" s="23" t="s">
        <v>117</v>
      </c>
      <c r="G5908" s="23" t="s">
        <v>492</v>
      </c>
      <c r="H5908" s="32" t="s">
        <v>366</v>
      </c>
      <c r="I5908" s="32" t="s">
        <v>52</v>
      </c>
      <c r="J5908" s="135">
        <v>147</v>
      </c>
      <c r="K5908" s="27">
        <v>0.56462999999999997</v>
      </c>
      <c r="L5908" s="77">
        <v>0.9</v>
      </c>
      <c r="Q5908" s="106"/>
    </row>
    <row r="5909" spans="1:17" x14ac:dyDescent="0.25">
      <c r="A5909" t="s">
        <v>331</v>
      </c>
      <c r="B5909" s="23">
        <v>2019</v>
      </c>
      <c r="C5909" s="23" t="s">
        <v>2</v>
      </c>
      <c r="D5909" s="23" t="s">
        <v>61</v>
      </c>
      <c r="E5909" s="23" t="s">
        <v>116</v>
      </c>
      <c r="F5909" s="23" t="s">
        <v>117</v>
      </c>
      <c r="G5909" s="23" t="s">
        <v>492</v>
      </c>
      <c r="H5909" s="32" t="s">
        <v>366</v>
      </c>
      <c r="I5909" s="32" t="s">
        <v>52</v>
      </c>
      <c r="J5909" s="135">
        <v>140</v>
      </c>
      <c r="K5909" s="27">
        <v>0.61429</v>
      </c>
      <c r="L5909" s="77">
        <v>0.9</v>
      </c>
      <c r="Q5909" s="106"/>
    </row>
    <row r="5910" spans="1:17" x14ac:dyDescent="0.25">
      <c r="A5910" t="s">
        <v>331</v>
      </c>
      <c r="B5910" s="23">
        <v>2019</v>
      </c>
      <c r="C5910" s="23" t="s">
        <v>3</v>
      </c>
      <c r="D5910" s="23" t="s">
        <v>62</v>
      </c>
      <c r="E5910" s="23" t="s">
        <v>116</v>
      </c>
      <c r="F5910" s="23" t="s">
        <v>117</v>
      </c>
      <c r="G5910" s="23" t="s">
        <v>492</v>
      </c>
      <c r="H5910" s="32" t="s">
        <v>366</v>
      </c>
      <c r="I5910" s="32" t="s">
        <v>52</v>
      </c>
      <c r="J5910" s="135">
        <v>105</v>
      </c>
      <c r="K5910" s="27">
        <v>0.79047999999999996</v>
      </c>
      <c r="L5910" s="77">
        <v>0.9</v>
      </c>
      <c r="Q5910" s="106"/>
    </row>
    <row r="5911" spans="1:17" x14ac:dyDescent="0.25">
      <c r="A5911" t="s">
        <v>331</v>
      </c>
      <c r="B5911" s="23">
        <v>2020</v>
      </c>
      <c r="C5911" s="23" t="s">
        <v>0</v>
      </c>
      <c r="D5911" s="23" t="s">
        <v>63</v>
      </c>
      <c r="E5911" s="23" t="s">
        <v>116</v>
      </c>
      <c r="F5911" s="23" t="s">
        <v>117</v>
      </c>
      <c r="G5911" s="23" t="s">
        <v>492</v>
      </c>
      <c r="H5911" s="32" t="s">
        <v>366</v>
      </c>
      <c r="I5911" s="32" t="s">
        <v>52</v>
      </c>
      <c r="J5911" s="135">
        <v>96</v>
      </c>
      <c r="K5911" s="27">
        <v>0.67708000000000002</v>
      </c>
      <c r="L5911" s="77">
        <v>0.9</v>
      </c>
      <c r="Q5911" s="106"/>
    </row>
    <row r="5912" spans="1:17" x14ac:dyDescent="0.25">
      <c r="A5912" t="s">
        <v>331</v>
      </c>
      <c r="B5912" s="23">
        <v>2020</v>
      </c>
      <c r="C5912" s="23" t="s">
        <v>1</v>
      </c>
      <c r="D5912" s="23" t="s">
        <v>64</v>
      </c>
      <c r="E5912" s="23" t="s">
        <v>116</v>
      </c>
      <c r="F5912" s="23" t="s">
        <v>117</v>
      </c>
      <c r="G5912" s="23" t="s">
        <v>492</v>
      </c>
      <c r="H5912" s="32" t="s">
        <v>366</v>
      </c>
      <c r="I5912" s="32" t="s">
        <v>52</v>
      </c>
      <c r="J5912" s="135">
        <v>48</v>
      </c>
      <c r="K5912" s="27">
        <v>0.66666999999999998</v>
      </c>
      <c r="L5912" s="77">
        <v>0.9</v>
      </c>
      <c r="Q5912" s="106"/>
    </row>
    <row r="5913" spans="1:17" x14ac:dyDescent="0.25">
      <c r="A5913" t="s">
        <v>331</v>
      </c>
      <c r="B5913" s="23">
        <v>2020</v>
      </c>
      <c r="C5913" s="23" t="s">
        <v>2</v>
      </c>
      <c r="D5913" s="23" t="s">
        <v>65</v>
      </c>
      <c r="E5913" s="23" t="s">
        <v>116</v>
      </c>
      <c r="F5913" s="23" t="s">
        <v>117</v>
      </c>
      <c r="G5913" s="23" t="s">
        <v>492</v>
      </c>
      <c r="H5913" s="32" t="s">
        <v>366</v>
      </c>
      <c r="I5913" s="32" t="s">
        <v>52</v>
      </c>
      <c r="J5913" s="135">
        <v>85</v>
      </c>
      <c r="K5913" s="27">
        <v>0.55293999999999999</v>
      </c>
      <c r="L5913" s="77">
        <v>0.9</v>
      </c>
      <c r="Q5913" s="106"/>
    </row>
    <row r="5914" spans="1:17" x14ac:dyDescent="0.25">
      <c r="A5914" t="s">
        <v>331</v>
      </c>
      <c r="B5914" s="23">
        <v>2020</v>
      </c>
      <c r="C5914" s="23" t="s">
        <v>3</v>
      </c>
      <c r="D5914" s="23" t="s">
        <v>66</v>
      </c>
      <c r="E5914" s="23" t="s">
        <v>116</v>
      </c>
      <c r="F5914" s="23" t="s">
        <v>117</v>
      </c>
      <c r="G5914" s="23" t="s">
        <v>492</v>
      </c>
      <c r="H5914" s="32" t="s">
        <v>366</v>
      </c>
      <c r="I5914" s="32" t="s">
        <v>52</v>
      </c>
      <c r="J5914" s="135">
        <v>118</v>
      </c>
      <c r="K5914" s="27">
        <v>0.59321999999999997</v>
      </c>
      <c r="L5914" s="77">
        <v>0.9</v>
      </c>
      <c r="Q5914" s="106"/>
    </row>
    <row r="5915" spans="1:17" x14ac:dyDescent="0.25">
      <c r="A5915" t="s">
        <v>331</v>
      </c>
      <c r="B5915" s="23">
        <v>2021</v>
      </c>
      <c r="C5915" s="23" t="s">
        <v>0</v>
      </c>
      <c r="D5915" s="23" t="s">
        <v>67</v>
      </c>
      <c r="E5915" s="23" t="s">
        <v>116</v>
      </c>
      <c r="F5915" s="23" t="s">
        <v>117</v>
      </c>
      <c r="G5915" s="23" t="s">
        <v>492</v>
      </c>
      <c r="H5915" s="32" t="s">
        <v>366</v>
      </c>
      <c r="I5915" s="32" t="s">
        <v>52</v>
      </c>
      <c r="J5915" s="135">
        <v>111</v>
      </c>
      <c r="K5915" s="27">
        <v>0.52251999999999998</v>
      </c>
      <c r="L5915" s="77">
        <v>0.9</v>
      </c>
      <c r="Q5915" s="106"/>
    </row>
    <row r="5916" spans="1:17" x14ac:dyDescent="0.25">
      <c r="A5916" t="s">
        <v>331</v>
      </c>
      <c r="B5916" s="23">
        <v>2021</v>
      </c>
      <c r="C5916" s="23" t="s">
        <v>1</v>
      </c>
      <c r="D5916" s="23" t="s">
        <v>68</v>
      </c>
      <c r="E5916" s="23" t="s">
        <v>116</v>
      </c>
      <c r="F5916" s="23" t="s">
        <v>117</v>
      </c>
      <c r="G5916" s="23" t="s">
        <v>492</v>
      </c>
      <c r="H5916" s="32" t="s">
        <v>366</v>
      </c>
      <c r="I5916" s="32" t="s">
        <v>52</v>
      </c>
      <c r="J5916" s="135">
        <v>105</v>
      </c>
      <c r="K5916" s="27">
        <v>0.68571000000000004</v>
      </c>
      <c r="L5916" s="77">
        <v>0.9</v>
      </c>
      <c r="Q5916" s="106"/>
    </row>
    <row r="5917" spans="1:17" x14ac:dyDescent="0.25">
      <c r="A5917" t="s">
        <v>331</v>
      </c>
      <c r="B5917" s="23">
        <v>2021</v>
      </c>
      <c r="C5917" s="23" t="s">
        <v>2</v>
      </c>
      <c r="D5917" s="23" t="s">
        <v>69</v>
      </c>
      <c r="E5917" s="23" t="s">
        <v>116</v>
      </c>
      <c r="F5917" s="23" t="s">
        <v>117</v>
      </c>
      <c r="G5917" s="23" t="s">
        <v>492</v>
      </c>
      <c r="H5917" s="32" t="s">
        <v>366</v>
      </c>
      <c r="I5917" s="32" t="s">
        <v>52</v>
      </c>
      <c r="J5917" s="135">
        <v>140</v>
      </c>
      <c r="K5917" s="27">
        <v>0.85714000000000001</v>
      </c>
      <c r="L5917" s="77">
        <v>0.9</v>
      </c>
      <c r="Q5917" s="106"/>
    </row>
    <row r="5918" spans="1:17" x14ac:dyDescent="0.25">
      <c r="A5918" t="s">
        <v>331</v>
      </c>
      <c r="B5918" s="23">
        <v>2021</v>
      </c>
      <c r="C5918" s="23" t="s">
        <v>3</v>
      </c>
      <c r="D5918" s="23" t="s">
        <v>70</v>
      </c>
      <c r="E5918" s="23" t="s">
        <v>116</v>
      </c>
      <c r="F5918" s="23" t="s">
        <v>117</v>
      </c>
      <c r="G5918" s="23" t="s">
        <v>492</v>
      </c>
      <c r="H5918" s="32" t="s">
        <v>366</v>
      </c>
      <c r="I5918" s="32" t="s">
        <v>52</v>
      </c>
      <c r="J5918" s="135">
        <v>131</v>
      </c>
      <c r="K5918" s="27">
        <v>0.83969000000000005</v>
      </c>
      <c r="L5918" s="77">
        <v>0.9</v>
      </c>
      <c r="Q5918" s="106"/>
    </row>
    <row r="5919" spans="1:17" x14ac:dyDescent="0.25">
      <c r="A5919" t="s">
        <v>331</v>
      </c>
      <c r="B5919" s="23">
        <v>2022</v>
      </c>
      <c r="C5919" s="23" t="s">
        <v>0</v>
      </c>
      <c r="D5919" s="23" t="s">
        <v>71</v>
      </c>
      <c r="E5919" s="23" t="s">
        <v>116</v>
      </c>
      <c r="F5919" s="23" t="s">
        <v>117</v>
      </c>
      <c r="G5919" s="23" t="s">
        <v>492</v>
      </c>
      <c r="H5919" s="32" t="s">
        <v>366</v>
      </c>
      <c r="I5919" s="32" t="s">
        <v>52</v>
      </c>
      <c r="J5919" s="135">
        <v>112</v>
      </c>
      <c r="K5919" s="27">
        <v>0.61607000000000001</v>
      </c>
      <c r="L5919" s="77">
        <v>0.9</v>
      </c>
      <c r="Q5919" s="106"/>
    </row>
    <row r="5920" spans="1:17" x14ac:dyDescent="0.25">
      <c r="A5920" t="s">
        <v>331</v>
      </c>
      <c r="B5920" s="23">
        <v>2022</v>
      </c>
      <c r="C5920" s="23" t="s">
        <v>1</v>
      </c>
      <c r="D5920" s="23" t="s">
        <v>72</v>
      </c>
      <c r="E5920" s="23" t="s">
        <v>116</v>
      </c>
      <c r="F5920" s="23" t="s">
        <v>117</v>
      </c>
      <c r="G5920" s="23" t="s">
        <v>492</v>
      </c>
      <c r="H5920" s="32" t="s">
        <v>366</v>
      </c>
      <c r="I5920" s="32" t="s">
        <v>52</v>
      </c>
      <c r="J5920" s="135">
        <v>144</v>
      </c>
      <c r="K5920" s="27">
        <v>0.63888999999999996</v>
      </c>
      <c r="L5920" s="77">
        <v>0.9</v>
      </c>
      <c r="Q5920" s="106"/>
    </row>
    <row r="5921" spans="1:17" x14ac:dyDescent="0.25">
      <c r="A5921" t="s">
        <v>331</v>
      </c>
      <c r="B5921" s="23">
        <v>2022</v>
      </c>
      <c r="C5921" s="23" t="s">
        <v>2</v>
      </c>
      <c r="D5921" s="23" t="s">
        <v>73</v>
      </c>
      <c r="E5921" s="23" t="s">
        <v>116</v>
      </c>
      <c r="F5921" s="23" t="s">
        <v>117</v>
      </c>
      <c r="G5921" s="23" t="s">
        <v>492</v>
      </c>
      <c r="H5921" s="32" t="s">
        <v>366</v>
      </c>
      <c r="I5921" s="32" t="s">
        <v>52</v>
      </c>
      <c r="J5921" s="135">
        <v>119</v>
      </c>
      <c r="K5921" s="27">
        <v>0.36975000000000002</v>
      </c>
      <c r="L5921" s="77">
        <v>0.9</v>
      </c>
      <c r="Q5921" s="106"/>
    </row>
    <row r="5922" spans="1:17" x14ac:dyDescent="0.25">
      <c r="A5922" t="s">
        <v>331</v>
      </c>
      <c r="B5922" s="23">
        <v>2022</v>
      </c>
      <c r="C5922" s="23" t="s">
        <v>3</v>
      </c>
      <c r="D5922" s="23" t="s">
        <v>493</v>
      </c>
      <c r="E5922" s="23" t="s">
        <v>116</v>
      </c>
      <c r="F5922" s="23" t="s">
        <v>117</v>
      </c>
      <c r="G5922" s="23" t="s">
        <v>492</v>
      </c>
      <c r="H5922" s="32" t="s">
        <v>366</v>
      </c>
      <c r="I5922" s="32" t="s">
        <v>52</v>
      </c>
      <c r="J5922" s="135">
        <v>120</v>
      </c>
      <c r="K5922" s="27">
        <v>0.52500000000000002</v>
      </c>
      <c r="L5922" s="77">
        <v>0.9</v>
      </c>
      <c r="Q5922" s="106"/>
    </row>
    <row r="5923" spans="1:17" x14ac:dyDescent="0.25">
      <c r="A5923" t="s">
        <v>331</v>
      </c>
      <c r="B5923" s="23">
        <v>2023</v>
      </c>
      <c r="C5923" s="23" t="s">
        <v>0</v>
      </c>
      <c r="D5923" s="23" t="s">
        <v>537</v>
      </c>
      <c r="E5923" s="23" t="s">
        <v>116</v>
      </c>
      <c r="F5923" s="23" t="s">
        <v>117</v>
      </c>
      <c r="G5923" s="23" t="s">
        <v>492</v>
      </c>
      <c r="H5923" s="32" t="s">
        <v>366</v>
      </c>
      <c r="I5923" s="32" t="s">
        <v>52</v>
      </c>
      <c r="J5923" s="135">
        <v>119</v>
      </c>
      <c r="K5923" s="27">
        <v>0.76471</v>
      </c>
      <c r="L5923" s="77">
        <v>0.9</v>
      </c>
      <c r="Q5923" s="106"/>
    </row>
    <row r="5924" spans="1:17" x14ac:dyDescent="0.25">
      <c r="A5924" t="s">
        <v>331</v>
      </c>
      <c r="B5924" s="23">
        <v>2018</v>
      </c>
      <c r="C5924" s="23" t="s">
        <v>0</v>
      </c>
      <c r="D5924" s="23" t="s">
        <v>54</v>
      </c>
      <c r="E5924" s="23" t="s">
        <v>118</v>
      </c>
      <c r="F5924" s="23" t="s">
        <v>119</v>
      </c>
      <c r="G5924" s="23" t="s">
        <v>492</v>
      </c>
      <c r="H5924" s="32" t="s">
        <v>358</v>
      </c>
      <c r="I5924" s="32" t="s">
        <v>52</v>
      </c>
      <c r="J5924" s="135">
        <v>54</v>
      </c>
      <c r="K5924" s="27">
        <v>0.77778000000000003</v>
      </c>
      <c r="L5924" s="77">
        <v>0.9</v>
      </c>
      <c r="Q5924" s="106"/>
    </row>
    <row r="5925" spans="1:17" x14ac:dyDescent="0.25">
      <c r="A5925" t="s">
        <v>331</v>
      </c>
      <c r="B5925" s="23">
        <v>2018</v>
      </c>
      <c r="C5925" s="23" t="s">
        <v>1</v>
      </c>
      <c r="D5925" s="23" t="s">
        <v>56</v>
      </c>
      <c r="E5925" s="23" t="s">
        <v>118</v>
      </c>
      <c r="F5925" s="23" t="s">
        <v>119</v>
      </c>
      <c r="G5925" s="23" t="s">
        <v>492</v>
      </c>
      <c r="H5925" s="32" t="s">
        <v>358</v>
      </c>
      <c r="I5925" s="32" t="s">
        <v>52</v>
      </c>
      <c r="J5925" s="135">
        <v>77</v>
      </c>
      <c r="K5925" s="27">
        <v>0.71428999999999998</v>
      </c>
      <c r="L5925" s="77">
        <v>0.9</v>
      </c>
      <c r="Q5925" s="106"/>
    </row>
    <row r="5926" spans="1:17" x14ac:dyDescent="0.25">
      <c r="A5926" t="s">
        <v>331</v>
      </c>
      <c r="B5926" s="23">
        <v>2018</v>
      </c>
      <c r="C5926" s="23" t="s">
        <v>2</v>
      </c>
      <c r="D5926" s="23" t="s">
        <v>57</v>
      </c>
      <c r="E5926" s="23" t="s">
        <v>118</v>
      </c>
      <c r="F5926" s="23" t="s">
        <v>119</v>
      </c>
      <c r="G5926" s="23" t="s">
        <v>492</v>
      </c>
      <c r="H5926" s="32" t="s">
        <v>358</v>
      </c>
      <c r="I5926" s="32" t="s">
        <v>52</v>
      </c>
      <c r="J5926" s="135">
        <v>57</v>
      </c>
      <c r="K5926" s="27">
        <v>0.77193000000000001</v>
      </c>
      <c r="L5926" s="77">
        <v>0.9</v>
      </c>
      <c r="Q5926" s="106"/>
    </row>
    <row r="5927" spans="1:17" x14ac:dyDescent="0.25">
      <c r="A5927" t="s">
        <v>331</v>
      </c>
      <c r="B5927" s="23">
        <v>2018</v>
      </c>
      <c r="C5927" s="23" t="s">
        <v>3</v>
      </c>
      <c r="D5927" s="23" t="s">
        <v>58</v>
      </c>
      <c r="E5927" s="23" t="s">
        <v>118</v>
      </c>
      <c r="F5927" s="23" t="s">
        <v>119</v>
      </c>
      <c r="G5927" s="23" t="s">
        <v>492</v>
      </c>
      <c r="H5927" s="32" t="s">
        <v>358</v>
      </c>
      <c r="I5927" s="32" t="s">
        <v>52</v>
      </c>
      <c r="J5927" s="135">
        <v>66</v>
      </c>
      <c r="K5927" s="27">
        <v>0.71211999999999998</v>
      </c>
      <c r="L5927" s="77">
        <v>0.9</v>
      </c>
      <c r="Q5927" s="106"/>
    </row>
    <row r="5928" spans="1:17" x14ac:dyDescent="0.25">
      <c r="A5928" t="s">
        <v>331</v>
      </c>
      <c r="B5928" s="23">
        <v>2019</v>
      </c>
      <c r="C5928" s="23" t="s">
        <v>0</v>
      </c>
      <c r="D5928" s="23" t="s">
        <v>59</v>
      </c>
      <c r="E5928" s="23" t="s">
        <v>118</v>
      </c>
      <c r="F5928" s="23" t="s">
        <v>119</v>
      </c>
      <c r="G5928" s="23" t="s">
        <v>492</v>
      </c>
      <c r="H5928" s="32" t="s">
        <v>358</v>
      </c>
      <c r="I5928" s="32" t="s">
        <v>52</v>
      </c>
      <c r="J5928" s="135">
        <v>57</v>
      </c>
      <c r="K5928" s="27">
        <v>0.82455999999999996</v>
      </c>
      <c r="L5928" s="77">
        <v>0.9</v>
      </c>
      <c r="Q5928" s="106"/>
    </row>
    <row r="5929" spans="1:17" x14ac:dyDescent="0.25">
      <c r="A5929" t="s">
        <v>331</v>
      </c>
      <c r="B5929" s="23">
        <v>2019</v>
      </c>
      <c r="C5929" s="23" t="s">
        <v>1</v>
      </c>
      <c r="D5929" s="23" t="s">
        <v>60</v>
      </c>
      <c r="E5929" s="23" t="s">
        <v>118</v>
      </c>
      <c r="F5929" s="23" t="s">
        <v>119</v>
      </c>
      <c r="G5929" s="23" t="s">
        <v>492</v>
      </c>
      <c r="H5929" s="32" t="s">
        <v>358</v>
      </c>
      <c r="I5929" s="32" t="s">
        <v>52</v>
      </c>
      <c r="J5929" s="135">
        <v>71</v>
      </c>
      <c r="K5929" s="27">
        <v>0.80281999999999998</v>
      </c>
      <c r="L5929" s="77">
        <v>0.9</v>
      </c>
      <c r="Q5929" s="106"/>
    </row>
    <row r="5930" spans="1:17" x14ac:dyDescent="0.25">
      <c r="A5930" t="s">
        <v>331</v>
      </c>
      <c r="B5930" s="23">
        <v>2019</v>
      </c>
      <c r="C5930" s="23" t="s">
        <v>2</v>
      </c>
      <c r="D5930" s="23" t="s">
        <v>61</v>
      </c>
      <c r="E5930" s="23" t="s">
        <v>118</v>
      </c>
      <c r="F5930" s="23" t="s">
        <v>119</v>
      </c>
      <c r="G5930" s="23" t="s">
        <v>492</v>
      </c>
      <c r="H5930" s="32" t="s">
        <v>358</v>
      </c>
      <c r="I5930" s="32" t="s">
        <v>52</v>
      </c>
      <c r="J5930" s="135">
        <v>73</v>
      </c>
      <c r="K5930" s="27">
        <v>1</v>
      </c>
      <c r="L5930" s="77">
        <v>0.9</v>
      </c>
      <c r="Q5930" s="106"/>
    </row>
    <row r="5931" spans="1:17" x14ac:dyDescent="0.25">
      <c r="A5931" t="s">
        <v>331</v>
      </c>
      <c r="B5931" s="23">
        <v>2019</v>
      </c>
      <c r="C5931" s="23" t="s">
        <v>3</v>
      </c>
      <c r="D5931" s="23" t="s">
        <v>62</v>
      </c>
      <c r="E5931" s="23" t="s">
        <v>118</v>
      </c>
      <c r="F5931" s="23" t="s">
        <v>119</v>
      </c>
      <c r="G5931" s="23" t="s">
        <v>492</v>
      </c>
      <c r="H5931" s="32" t="s">
        <v>358</v>
      </c>
      <c r="I5931" s="32" t="s">
        <v>52</v>
      </c>
      <c r="J5931" s="135">
        <v>51</v>
      </c>
      <c r="K5931" s="27">
        <v>0.88234999999999997</v>
      </c>
      <c r="L5931" s="77">
        <v>0.9</v>
      </c>
      <c r="Q5931" s="106"/>
    </row>
    <row r="5932" spans="1:17" x14ac:dyDescent="0.25">
      <c r="A5932" t="s">
        <v>331</v>
      </c>
      <c r="B5932" s="23">
        <v>2020</v>
      </c>
      <c r="C5932" s="23" t="s">
        <v>0</v>
      </c>
      <c r="D5932" s="23" t="s">
        <v>63</v>
      </c>
      <c r="E5932" s="23" t="s">
        <v>118</v>
      </c>
      <c r="F5932" s="23" t="s">
        <v>119</v>
      </c>
      <c r="G5932" s="23" t="s">
        <v>492</v>
      </c>
      <c r="H5932" s="32" t="s">
        <v>358</v>
      </c>
      <c r="I5932" s="32" t="s">
        <v>52</v>
      </c>
      <c r="J5932" s="135">
        <v>67</v>
      </c>
      <c r="K5932" s="27">
        <v>0.68657000000000001</v>
      </c>
      <c r="L5932" s="77">
        <v>0.9</v>
      </c>
      <c r="Q5932" s="106"/>
    </row>
    <row r="5933" spans="1:17" x14ac:dyDescent="0.25">
      <c r="A5933" t="s">
        <v>331</v>
      </c>
      <c r="B5933" s="23">
        <v>2020</v>
      </c>
      <c r="C5933" s="23" t="s">
        <v>1</v>
      </c>
      <c r="D5933" s="23" t="s">
        <v>64</v>
      </c>
      <c r="E5933" s="23" t="s">
        <v>118</v>
      </c>
      <c r="F5933" s="23" t="s">
        <v>119</v>
      </c>
      <c r="G5933" s="23" t="s">
        <v>492</v>
      </c>
      <c r="H5933" s="32" t="s">
        <v>358</v>
      </c>
      <c r="I5933" s="32" t="s">
        <v>52</v>
      </c>
      <c r="J5933" s="135">
        <v>35</v>
      </c>
      <c r="K5933" s="27">
        <v>0.74285999999999996</v>
      </c>
      <c r="L5933" s="77">
        <v>0.9</v>
      </c>
      <c r="Q5933" s="106"/>
    </row>
    <row r="5934" spans="1:17" x14ac:dyDescent="0.25">
      <c r="A5934" t="s">
        <v>331</v>
      </c>
      <c r="B5934" s="23">
        <v>2020</v>
      </c>
      <c r="C5934" s="23" t="s">
        <v>2</v>
      </c>
      <c r="D5934" s="23" t="s">
        <v>65</v>
      </c>
      <c r="E5934" s="23" t="s">
        <v>118</v>
      </c>
      <c r="F5934" s="23" t="s">
        <v>119</v>
      </c>
      <c r="G5934" s="23" t="s">
        <v>492</v>
      </c>
      <c r="H5934" s="32" t="s">
        <v>358</v>
      </c>
      <c r="I5934" s="32" t="s">
        <v>52</v>
      </c>
      <c r="J5934" s="135">
        <v>65</v>
      </c>
      <c r="K5934" s="27">
        <v>0.78461999999999998</v>
      </c>
      <c r="L5934" s="77">
        <v>0.9</v>
      </c>
      <c r="Q5934" s="106"/>
    </row>
    <row r="5935" spans="1:17" x14ac:dyDescent="0.25">
      <c r="A5935" t="s">
        <v>331</v>
      </c>
      <c r="B5935" s="23">
        <v>2020</v>
      </c>
      <c r="C5935" s="23" t="s">
        <v>3</v>
      </c>
      <c r="D5935" s="23" t="s">
        <v>66</v>
      </c>
      <c r="E5935" s="23" t="s">
        <v>118</v>
      </c>
      <c r="F5935" s="23" t="s">
        <v>119</v>
      </c>
      <c r="G5935" s="23" t="s">
        <v>492</v>
      </c>
      <c r="H5935" s="32" t="s">
        <v>358</v>
      </c>
      <c r="I5935" s="32" t="s">
        <v>52</v>
      </c>
      <c r="J5935" s="135">
        <v>54</v>
      </c>
      <c r="K5935" s="27">
        <v>0.79630000000000001</v>
      </c>
      <c r="L5935" s="77">
        <v>0.9</v>
      </c>
      <c r="Q5935" s="106"/>
    </row>
    <row r="5936" spans="1:17" x14ac:dyDescent="0.25">
      <c r="A5936" t="s">
        <v>331</v>
      </c>
      <c r="B5936" s="23">
        <v>2021</v>
      </c>
      <c r="C5936" s="23" t="s">
        <v>0</v>
      </c>
      <c r="D5936" s="23" t="s">
        <v>67</v>
      </c>
      <c r="E5936" s="23" t="s">
        <v>118</v>
      </c>
      <c r="F5936" s="23" t="s">
        <v>119</v>
      </c>
      <c r="G5936" s="23" t="s">
        <v>492</v>
      </c>
      <c r="H5936" s="32" t="s">
        <v>358</v>
      </c>
      <c r="I5936" s="32" t="s">
        <v>52</v>
      </c>
      <c r="J5936" s="135">
        <v>44</v>
      </c>
      <c r="K5936" s="27">
        <v>0.86363999999999996</v>
      </c>
      <c r="L5936" s="77">
        <v>0.9</v>
      </c>
      <c r="Q5936" s="106"/>
    </row>
    <row r="5937" spans="1:17" x14ac:dyDescent="0.25">
      <c r="A5937" t="s">
        <v>331</v>
      </c>
      <c r="B5937" s="23">
        <v>2021</v>
      </c>
      <c r="C5937" s="23" t="s">
        <v>1</v>
      </c>
      <c r="D5937" s="23" t="s">
        <v>68</v>
      </c>
      <c r="E5937" s="23" t="s">
        <v>118</v>
      </c>
      <c r="F5937" s="23" t="s">
        <v>119</v>
      </c>
      <c r="G5937" s="23" t="s">
        <v>492</v>
      </c>
      <c r="H5937" s="32" t="s">
        <v>358</v>
      </c>
      <c r="I5937" s="32" t="s">
        <v>52</v>
      </c>
      <c r="J5937" s="135">
        <v>72</v>
      </c>
      <c r="K5937" s="27">
        <v>0.86111000000000004</v>
      </c>
      <c r="L5937" s="77">
        <v>0.9</v>
      </c>
      <c r="Q5937" s="106"/>
    </row>
    <row r="5938" spans="1:17" x14ac:dyDescent="0.25">
      <c r="A5938" t="s">
        <v>331</v>
      </c>
      <c r="B5938" s="23">
        <v>2021</v>
      </c>
      <c r="C5938" s="23" t="s">
        <v>2</v>
      </c>
      <c r="D5938" s="23" t="s">
        <v>69</v>
      </c>
      <c r="E5938" s="23" t="s">
        <v>118</v>
      </c>
      <c r="F5938" s="23" t="s">
        <v>119</v>
      </c>
      <c r="G5938" s="23" t="s">
        <v>492</v>
      </c>
      <c r="H5938" s="32" t="s">
        <v>358</v>
      </c>
      <c r="I5938" s="32" t="s">
        <v>52</v>
      </c>
      <c r="J5938" s="135">
        <v>59</v>
      </c>
      <c r="K5938" s="27">
        <v>0.72880999999999996</v>
      </c>
      <c r="L5938" s="77">
        <v>0.9</v>
      </c>
      <c r="Q5938" s="106"/>
    </row>
    <row r="5939" spans="1:17" x14ac:dyDescent="0.25">
      <c r="A5939" t="s">
        <v>331</v>
      </c>
      <c r="B5939" s="23">
        <v>2021</v>
      </c>
      <c r="C5939" s="23" t="s">
        <v>3</v>
      </c>
      <c r="D5939" s="23" t="s">
        <v>70</v>
      </c>
      <c r="E5939" s="23" t="s">
        <v>118</v>
      </c>
      <c r="F5939" s="23" t="s">
        <v>119</v>
      </c>
      <c r="G5939" s="23" t="s">
        <v>492</v>
      </c>
      <c r="H5939" s="32" t="s">
        <v>358</v>
      </c>
      <c r="I5939" s="32" t="s">
        <v>52</v>
      </c>
      <c r="J5939" s="135">
        <v>62</v>
      </c>
      <c r="K5939" s="27">
        <v>0.85484000000000004</v>
      </c>
      <c r="L5939" s="77">
        <v>0.9</v>
      </c>
      <c r="Q5939" s="106"/>
    </row>
    <row r="5940" spans="1:17" x14ac:dyDescent="0.25">
      <c r="A5940" t="s">
        <v>331</v>
      </c>
      <c r="B5940" s="23">
        <v>2022</v>
      </c>
      <c r="C5940" s="23" t="s">
        <v>0</v>
      </c>
      <c r="D5940" s="23" t="s">
        <v>71</v>
      </c>
      <c r="E5940" s="23" t="s">
        <v>118</v>
      </c>
      <c r="F5940" s="23" t="s">
        <v>119</v>
      </c>
      <c r="G5940" s="23" t="s">
        <v>492</v>
      </c>
      <c r="H5940" s="32" t="s">
        <v>358</v>
      </c>
      <c r="I5940" s="32" t="s">
        <v>52</v>
      </c>
      <c r="J5940" s="135">
        <v>39</v>
      </c>
      <c r="K5940" s="27">
        <v>0.89744000000000002</v>
      </c>
      <c r="L5940" s="77">
        <v>0.9</v>
      </c>
      <c r="Q5940" s="106"/>
    </row>
    <row r="5941" spans="1:17" x14ac:dyDescent="0.25">
      <c r="A5941" t="s">
        <v>331</v>
      </c>
      <c r="B5941" s="23">
        <v>2022</v>
      </c>
      <c r="C5941" s="23" t="s">
        <v>1</v>
      </c>
      <c r="D5941" s="23" t="s">
        <v>72</v>
      </c>
      <c r="E5941" s="23" t="s">
        <v>118</v>
      </c>
      <c r="F5941" s="23" t="s">
        <v>119</v>
      </c>
      <c r="G5941" s="23" t="s">
        <v>492</v>
      </c>
      <c r="H5941" s="32" t="s">
        <v>358</v>
      </c>
      <c r="I5941" s="32" t="s">
        <v>52</v>
      </c>
      <c r="J5941" s="135">
        <v>61</v>
      </c>
      <c r="K5941" s="27">
        <v>0.77049000000000001</v>
      </c>
      <c r="L5941" s="77">
        <v>0.9</v>
      </c>
      <c r="Q5941" s="106"/>
    </row>
    <row r="5942" spans="1:17" x14ac:dyDescent="0.25">
      <c r="A5942" t="s">
        <v>331</v>
      </c>
      <c r="B5942" s="23">
        <v>2022</v>
      </c>
      <c r="C5942" s="23" t="s">
        <v>2</v>
      </c>
      <c r="D5942" s="23" t="s">
        <v>73</v>
      </c>
      <c r="E5942" s="23" t="s">
        <v>118</v>
      </c>
      <c r="F5942" s="23" t="s">
        <v>119</v>
      </c>
      <c r="G5942" s="23" t="s">
        <v>492</v>
      </c>
      <c r="H5942" s="32" t="s">
        <v>358</v>
      </c>
      <c r="I5942" s="32" t="s">
        <v>52</v>
      </c>
      <c r="J5942" s="135">
        <v>69</v>
      </c>
      <c r="K5942" s="27">
        <v>0.82608999999999999</v>
      </c>
      <c r="L5942" s="77">
        <v>0.9</v>
      </c>
      <c r="Q5942" s="106"/>
    </row>
    <row r="5943" spans="1:17" x14ac:dyDescent="0.25">
      <c r="A5943" t="s">
        <v>331</v>
      </c>
      <c r="B5943" s="23">
        <v>2022</v>
      </c>
      <c r="C5943" s="23" t="s">
        <v>3</v>
      </c>
      <c r="D5943" s="23" t="s">
        <v>493</v>
      </c>
      <c r="E5943" s="23" t="s">
        <v>118</v>
      </c>
      <c r="F5943" s="23" t="s">
        <v>119</v>
      </c>
      <c r="G5943" s="23" t="s">
        <v>492</v>
      </c>
      <c r="H5943" s="32" t="s">
        <v>358</v>
      </c>
      <c r="I5943" s="32" t="s">
        <v>52</v>
      </c>
      <c r="J5943" s="135">
        <v>60</v>
      </c>
      <c r="K5943" s="27">
        <v>0.75</v>
      </c>
      <c r="L5943" s="77">
        <v>0.9</v>
      </c>
      <c r="Q5943" s="106"/>
    </row>
    <row r="5944" spans="1:17" x14ac:dyDescent="0.25">
      <c r="A5944" t="s">
        <v>331</v>
      </c>
      <c r="B5944" s="23">
        <v>2023</v>
      </c>
      <c r="C5944" s="23" t="s">
        <v>0</v>
      </c>
      <c r="D5944" s="23" t="s">
        <v>537</v>
      </c>
      <c r="E5944" s="23" t="s">
        <v>118</v>
      </c>
      <c r="F5944" s="23" t="s">
        <v>119</v>
      </c>
      <c r="G5944" s="23" t="s">
        <v>492</v>
      </c>
      <c r="H5944" s="32" t="s">
        <v>358</v>
      </c>
      <c r="I5944" s="32" t="s">
        <v>52</v>
      </c>
      <c r="J5944" s="135">
        <v>71</v>
      </c>
      <c r="K5944" s="27">
        <v>0.83099000000000001</v>
      </c>
      <c r="L5944" s="77">
        <v>0.9</v>
      </c>
      <c r="Q5944" s="106"/>
    </row>
    <row r="5945" spans="1:17" x14ac:dyDescent="0.25">
      <c r="A5945" t="s">
        <v>331</v>
      </c>
      <c r="B5945" s="23">
        <v>2018</v>
      </c>
      <c r="C5945" s="23" t="s">
        <v>0</v>
      </c>
      <c r="D5945" s="23" t="s">
        <v>54</v>
      </c>
      <c r="E5945" s="23" t="s">
        <v>120</v>
      </c>
      <c r="F5945" s="23" t="s">
        <v>121</v>
      </c>
      <c r="G5945" s="23" t="s">
        <v>492</v>
      </c>
      <c r="H5945" s="32" t="s">
        <v>353</v>
      </c>
      <c r="I5945" s="32" t="s">
        <v>52</v>
      </c>
      <c r="J5945" s="135">
        <v>118</v>
      </c>
      <c r="K5945" s="27">
        <v>0.87287999999999999</v>
      </c>
      <c r="L5945" s="77">
        <v>0.9</v>
      </c>
      <c r="Q5945" s="106"/>
    </row>
    <row r="5946" spans="1:17" x14ac:dyDescent="0.25">
      <c r="A5946" t="s">
        <v>331</v>
      </c>
      <c r="B5946" s="23">
        <v>2018</v>
      </c>
      <c r="C5946" s="23" t="s">
        <v>1</v>
      </c>
      <c r="D5946" s="23" t="s">
        <v>56</v>
      </c>
      <c r="E5946" s="23" t="s">
        <v>120</v>
      </c>
      <c r="F5946" s="23" t="s">
        <v>121</v>
      </c>
      <c r="G5946" s="23" t="s">
        <v>492</v>
      </c>
      <c r="H5946" s="32" t="s">
        <v>353</v>
      </c>
      <c r="I5946" s="32" t="s">
        <v>52</v>
      </c>
      <c r="J5946" s="135">
        <v>157</v>
      </c>
      <c r="K5946" s="27">
        <v>0.87897999999999998</v>
      </c>
      <c r="L5946" s="77">
        <v>0.9</v>
      </c>
      <c r="Q5946" s="106"/>
    </row>
    <row r="5947" spans="1:17" x14ac:dyDescent="0.25">
      <c r="A5947" t="s">
        <v>331</v>
      </c>
      <c r="B5947" s="23">
        <v>2018</v>
      </c>
      <c r="C5947" s="23" t="s">
        <v>2</v>
      </c>
      <c r="D5947" s="23" t="s">
        <v>57</v>
      </c>
      <c r="E5947" s="23" t="s">
        <v>120</v>
      </c>
      <c r="F5947" s="23" t="s">
        <v>121</v>
      </c>
      <c r="G5947" s="23" t="s">
        <v>492</v>
      </c>
      <c r="H5947" s="32" t="s">
        <v>353</v>
      </c>
      <c r="I5947" s="32" t="s">
        <v>52</v>
      </c>
      <c r="J5947" s="135">
        <v>136</v>
      </c>
      <c r="K5947" s="27">
        <v>0.74265000000000003</v>
      </c>
      <c r="L5947" s="77">
        <v>0.9</v>
      </c>
      <c r="Q5947" s="106"/>
    </row>
    <row r="5948" spans="1:17" x14ac:dyDescent="0.25">
      <c r="A5948" t="s">
        <v>331</v>
      </c>
      <c r="B5948" s="23">
        <v>2018</v>
      </c>
      <c r="C5948" s="23" t="s">
        <v>3</v>
      </c>
      <c r="D5948" s="23" t="s">
        <v>58</v>
      </c>
      <c r="E5948" s="23" t="s">
        <v>120</v>
      </c>
      <c r="F5948" s="23" t="s">
        <v>121</v>
      </c>
      <c r="G5948" s="23" t="s">
        <v>492</v>
      </c>
      <c r="H5948" s="32" t="s">
        <v>353</v>
      </c>
      <c r="I5948" s="32" t="s">
        <v>52</v>
      </c>
      <c r="J5948" s="135">
        <v>138</v>
      </c>
      <c r="K5948" s="27">
        <v>0.84057999999999999</v>
      </c>
      <c r="L5948" s="77">
        <v>0.9</v>
      </c>
      <c r="Q5948" s="106"/>
    </row>
    <row r="5949" spans="1:17" x14ac:dyDescent="0.25">
      <c r="A5949" t="s">
        <v>331</v>
      </c>
      <c r="B5949" s="23">
        <v>2019</v>
      </c>
      <c r="C5949" s="23" t="s">
        <v>0</v>
      </c>
      <c r="D5949" s="23" t="s">
        <v>59</v>
      </c>
      <c r="E5949" s="23" t="s">
        <v>120</v>
      </c>
      <c r="F5949" s="23" t="s">
        <v>121</v>
      </c>
      <c r="G5949" s="23" t="s">
        <v>492</v>
      </c>
      <c r="H5949" s="32" t="s">
        <v>353</v>
      </c>
      <c r="I5949" s="32" t="s">
        <v>52</v>
      </c>
      <c r="J5949" s="135">
        <v>138</v>
      </c>
      <c r="K5949" s="27">
        <v>0.76812000000000002</v>
      </c>
      <c r="L5949" s="77">
        <v>0.9</v>
      </c>
      <c r="Q5949" s="106"/>
    </row>
    <row r="5950" spans="1:17" x14ac:dyDescent="0.25">
      <c r="A5950" t="s">
        <v>331</v>
      </c>
      <c r="B5950" s="23">
        <v>2019</v>
      </c>
      <c r="C5950" s="23" t="s">
        <v>1</v>
      </c>
      <c r="D5950" s="23" t="s">
        <v>60</v>
      </c>
      <c r="E5950" s="23" t="s">
        <v>120</v>
      </c>
      <c r="F5950" s="23" t="s">
        <v>121</v>
      </c>
      <c r="G5950" s="23" t="s">
        <v>492</v>
      </c>
      <c r="H5950" s="32" t="s">
        <v>353</v>
      </c>
      <c r="I5950" s="32" t="s">
        <v>52</v>
      </c>
      <c r="J5950" s="135">
        <v>142</v>
      </c>
      <c r="K5950" s="27">
        <v>0.83803000000000005</v>
      </c>
      <c r="L5950" s="77">
        <v>0.9</v>
      </c>
      <c r="Q5950" s="106"/>
    </row>
    <row r="5951" spans="1:17" x14ac:dyDescent="0.25">
      <c r="A5951" t="s">
        <v>331</v>
      </c>
      <c r="B5951" s="23">
        <v>2019</v>
      </c>
      <c r="C5951" s="23" t="s">
        <v>2</v>
      </c>
      <c r="D5951" s="23" t="s">
        <v>61</v>
      </c>
      <c r="E5951" s="23" t="s">
        <v>120</v>
      </c>
      <c r="F5951" s="23" t="s">
        <v>121</v>
      </c>
      <c r="G5951" s="23" t="s">
        <v>492</v>
      </c>
      <c r="H5951" s="32" t="s">
        <v>353</v>
      </c>
      <c r="I5951" s="32" t="s">
        <v>52</v>
      </c>
      <c r="J5951" s="135">
        <v>127</v>
      </c>
      <c r="K5951" s="27">
        <v>0.83465</v>
      </c>
      <c r="L5951" s="77">
        <v>0.9</v>
      </c>
      <c r="Q5951" s="106"/>
    </row>
    <row r="5952" spans="1:17" x14ac:dyDescent="0.25">
      <c r="A5952" t="s">
        <v>331</v>
      </c>
      <c r="B5952" s="23">
        <v>2019</v>
      </c>
      <c r="C5952" s="23" t="s">
        <v>3</v>
      </c>
      <c r="D5952" s="23" t="s">
        <v>62</v>
      </c>
      <c r="E5952" s="23" t="s">
        <v>120</v>
      </c>
      <c r="F5952" s="23" t="s">
        <v>121</v>
      </c>
      <c r="G5952" s="23" t="s">
        <v>492</v>
      </c>
      <c r="H5952" s="32" t="s">
        <v>353</v>
      </c>
      <c r="I5952" s="32" t="s">
        <v>52</v>
      </c>
      <c r="J5952" s="135">
        <v>117</v>
      </c>
      <c r="K5952" s="27">
        <v>0.87178999999999995</v>
      </c>
      <c r="L5952" s="77">
        <v>0.9</v>
      </c>
      <c r="Q5952" s="106"/>
    </row>
    <row r="5953" spans="1:17" x14ac:dyDescent="0.25">
      <c r="A5953" t="s">
        <v>331</v>
      </c>
      <c r="B5953" s="23">
        <v>2020</v>
      </c>
      <c r="C5953" s="23" t="s">
        <v>0</v>
      </c>
      <c r="D5953" s="23" t="s">
        <v>63</v>
      </c>
      <c r="E5953" s="23" t="s">
        <v>120</v>
      </c>
      <c r="F5953" s="23" t="s">
        <v>121</v>
      </c>
      <c r="G5953" s="23" t="s">
        <v>492</v>
      </c>
      <c r="H5953" s="32" t="s">
        <v>353</v>
      </c>
      <c r="I5953" s="32" t="s">
        <v>52</v>
      </c>
      <c r="J5953" s="135">
        <v>107</v>
      </c>
      <c r="K5953" s="27">
        <v>0.87849999999999995</v>
      </c>
      <c r="L5953" s="77">
        <v>0.9</v>
      </c>
      <c r="Q5953" s="106"/>
    </row>
    <row r="5954" spans="1:17" x14ac:dyDescent="0.25">
      <c r="A5954" t="s">
        <v>331</v>
      </c>
      <c r="B5954" s="23">
        <v>2020</v>
      </c>
      <c r="C5954" s="23" t="s">
        <v>1</v>
      </c>
      <c r="D5954" s="23" t="s">
        <v>64</v>
      </c>
      <c r="E5954" s="23" t="s">
        <v>120</v>
      </c>
      <c r="F5954" s="23" t="s">
        <v>121</v>
      </c>
      <c r="G5954" s="23" t="s">
        <v>492</v>
      </c>
      <c r="H5954" s="32" t="s">
        <v>353</v>
      </c>
      <c r="I5954" s="32" t="s">
        <v>52</v>
      </c>
      <c r="J5954" s="135">
        <v>87</v>
      </c>
      <c r="K5954" s="27">
        <v>0.91954000000000002</v>
      </c>
      <c r="L5954" s="77">
        <v>0.9</v>
      </c>
      <c r="Q5954" s="106"/>
    </row>
    <row r="5955" spans="1:17" x14ac:dyDescent="0.25">
      <c r="A5955" t="s">
        <v>331</v>
      </c>
      <c r="B5955" s="23">
        <v>2020</v>
      </c>
      <c r="C5955" s="23" t="s">
        <v>2</v>
      </c>
      <c r="D5955" s="23" t="s">
        <v>65</v>
      </c>
      <c r="E5955" s="23" t="s">
        <v>120</v>
      </c>
      <c r="F5955" s="23" t="s">
        <v>121</v>
      </c>
      <c r="G5955" s="23" t="s">
        <v>492</v>
      </c>
      <c r="H5955" s="32" t="s">
        <v>353</v>
      </c>
      <c r="I5955" s="32" t="s">
        <v>52</v>
      </c>
      <c r="J5955" s="135">
        <v>118</v>
      </c>
      <c r="K5955" s="27">
        <v>0.88983000000000001</v>
      </c>
      <c r="L5955" s="77">
        <v>0.9</v>
      </c>
      <c r="Q5955" s="106"/>
    </row>
    <row r="5956" spans="1:17" x14ac:dyDescent="0.25">
      <c r="A5956" t="s">
        <v>331</v>
      </c>
      <c r="B5956" s="23">
        <v>2020</v>
      </c>
      <c r="C5956" s="23" t="s">
        <v>3</v>
      </c>
      <c r="D5956" s="23" t="s">
        <v>66</v>
      </c>
      <c r="E5956" s="23" t="s">
        <v>120</v>
      </c>
      <c r="F5956" s="23" t="s">
        <v>121</v>
      </c>
      <c r="G5956" s="23" t="s">
        <v>492</v>
      </c>
      <c r="H5956" s="32" t="s">
        <v>353</v>
      </c>
      <c r="I5956" s="32" t="s">
        <v>52</v>
      </c>
      <c r="J5956" s="135">
        <v>125</v>
      </c>
      <c r="K5956" s="27">
        <v>0.76800000000000002</v>
      </c>
      <c r="L5956" s="77">
        <v>0.9</v>
      </c>
      <c r="Q5956" s="106"/>
    </row>
    <row r="5957" spans="1:17" x14ac:dyDescent="0.25">
      <c r="A5957" t="s">
        <v>331</v>
      </c>
      <c r="B5957" s="23">
        <v>2021</v>
      </c>
      <c r="C5957" s="23" t="s">
        <v>0</v>
      </c>
      <c r="D5957" s="23" t="s">
        <v>67</v>
      </c>
      <c r="E5957" s="23" t="s">
        <v>120</v>
      </c>
      <c r="F5957" s="23" t="s">
        <v>121</v>
      </c>
      <c r="G5957" s="23" t="s">
        <v>492</v>
      </c>
      <c r="H5957" s="32" t="s">
        <v>353</v>
      </c>
      <c r="I5957" s="32" t="s">
        <v>52</v>
      </c>
      <c r="J5957" s="135">
        <v>98</v>
      </c>
      <c r="K5957" s="27">
        <v>0.86734999999999995</v>
      </c>
      <c r="L5957" s="77">
        <v>0.9</v>
      </c>
      <c r="Q5957" s="106"/>
    </row>
    <row r="5958" spans="1:17" x14ac:dyDescent="0.25">
      <c r="A5958" t="s">
        <v>331</v>
      </c>
      <c r="B5958" s="23">
        <v>2021</v>
      </c>
      <c r="C5958" s="23" t="s">
        <v>1</v>
      </c>
      <c r="D5958" s="23" t="s">
        <v>68</v>
      </c>
      <c r="E5958" s="23" t="s">
        <v>120</v>
      </c>
      <c r="F5958" s="23" t="s">
        <v>121</v>
      </c>
      <c r="G5958" s="23" t="s">
        <v>492</v>
      </c>
      <c r="H5958" s="32" t="s">
        <v>353</v>
      </c>
      <c r="I5958" s="32" t="s">
        <v>52</v>
      </c>
      <c r="J5958" s="135">
        <v>116</v>
      </c>
      <c r="K5958" s="27">
        <v>0.88793</v>
      </c>
      <c r="L5958" s="77">
        <v>0.9</v>
      </c>
      <c r="Q5958" s="106"/>
    </row>
    <row r="5959" spans="1:17" x14ac:dyDescent="0.25">
      <c r="A5959" t="s">
        <v>331</v>
      </c>
      <c r="B5959" s="23">
        <v>2021</v>
      </c>
      <c r="C5959" s="23" t="s">
        <v>2</v>
      </c>
      <c r="D5959" s="23" t="s">
        <v>69</v>
      </c>
      <c r="E5959" s="23" t="s">
        <v>120</v>
      </c>
      <c r="F5959" s="23" t="s">
        <v>121</v>
      </c>
      <c r="G5959" s="23" t="s">
        <v>492</v>
      </c>
      <c r="H5959" s="32" t="s">
        <v>353</v>
      </c>
      <c r="I5959" s="32" t="s">
        <v>52</v>
      </c>
      <c r="J5959" s="135">
        <v>160</v>
      </c>
      <c r="K5959" s="27">
        <v>0.93125000000000002</v>
      </c>
      <c r="L5959" s="77">
        <v>0.9</v>
      </c>
      <c r="Q5959" s="106"/>
    </row>
    <row r="5960" spans="1:17" x14ac:dyDescent="0.25">
      <c r="A5960" t="s">
        <v>331</v>
      </c>
      <c r="B5960" s="23">
        <v>2021</v>
      </c>
      <c r="C5960" s="23" t="s">
        <v>3</v>
      </c>
      <c r="D5960" s="23" t="s">
        <v>70</v>
      </c>
      <c r="E5960" s="23" t="s">
        <v>120</v>
      </c>
      <c r="F5960" s="23" t="s">
        <v>121</v>
      </c>
      <c r="G5960" s="23" t="s">
        <v>492</v>
      </c>
      <c r="H5960" s="32" t="s">
        <v>353</v>
      </c>
      <c r="I5960" s="32" t="s">
        <v>52</v>
      </c>
      <c r="J5960" s="135">
        <v>151</v>
      </c>
      <c r="K5960" s="27">
        <v>0.91391</v>
      </c>
      <c r="L5960" s="77">
        <v>0.9</v>
      </c>
      <c r="Q5960" s="106"/>
    </row>
    <row r="5961" spans="1:17" x14ac:dyDescent="0.25">
      <c r="A5961" t="s">
        <v>331</v>
      </c>
      <c r="B5961" s="23">
        <v>2022</v>
      </c>
      <c r="C5961" s="23" t="s">
        <v>0</v>
      </c>
      <c r="D5961" s="23" t="s">
        <v>71</v>
      </c>
      <c r="E5961" s="23" t="s">
        <v>120</v>
      </c>
      <c r="F5961" s="23" t="s">
        <v>121</v>
      </c>
      <c r="G5961" s="23" t="s">
        <v>492</v>
      </c>
      <c r="H5961" s="32" t="s">
        <v>353</v>
      </c>
      <c r="I5961" s="32" t="s">
        <v>52</v>
      </c>
      <c r="J5961" s="135">
        <v>140</v>
      </c>
      <c r="K5961" s="27">
        <v>0.95713999999999999</v>
      </c>
      <c r="L5961" s="77">
        <v>0.9</v>
      </c>
      <c r="Q5961" s="106"/>
    </row>
    <row r="5962" spans="1:17" x14ac:dyDescent="0.25">
      <c r="A5962" t="s">
        <v>331</v>
      </c>
      <c r="B5962" s="23">
        <v>2022</v>
      </c>
      <c r="C5962" s="23" t="s">
        <v>1</v>
      </c>
      <c r="D5962" s="23" t="s">
        <v>72</v>
      </c>
      <c r="E5962" s="23" t="s">
        <v>120</v>
      </c>
      <c r="F5962" s="23" t="s">
        <v>121</v>
      </c>
      <c r="G5962" s="23" t="s">
        <v>492</v>
      </c>
      <c r="H5962" s="32" t="s">
        <v>353</v>
      </c>
      <c r="I5962" s="32" t="s">
        <v>52</v>
      </c>
      <c r="J5962" s="135">
        <v>139</v>
      </c>
      <c r="K5962" s="27">
        <v>0.90647</v>
      </c>
      <c r="L5962" s="77">
        <v>0.9</v>
      </c>
      <c r="Q5962" s="106"/>
    </row>
    <row r="5963" spans="1:17" x14ac:dyDescent="0.25">
      <c r="A5963" t="s">
        <v>331</v>
      </c>
      <c r="B5963" s="23">
        <v>2022</v>
      </c>
      <c r="C5963" s="23" t="s">
        <v>2</v>
      </c>
      <c r="D5963" s="23" t="s">
        <v>73</v>
      </c>
      <c r="E5963" s="23" t="s">
        <v>120</v>
      </c>
      <c r="F5963" s="23" t="s">
        <v>121</v>
      </c>
      <c r="G5963" s="23" t="s">
        <v>492</v>
      </c>
      <c r="H5963" s="32" t="s">
        <v>353</v>
      </c>
      <c r="I5963" s="32" t="s">
        <v>52</v>
      </c>
      <c r="J5963" s="135">
        <v>121</v>
      </c>
      <c r="K5963" s="27">
        <v>0.90908999999999995</v>
      </c>
      <c r="L5963" s="77">
        <v>0.9</v>
      </c>
      <c r="Q5963" s="106"/>
    </row>
    <row r="5964" spans="1:17" x14ac:dyDescent="0.25">
      <c r="A5964" t="s">
        <v>331</v>
      </c>
      <c r="B5964" s="23">
        <v>2022</v>
      </c>
      <c r="C5964" s="23" t="s">
        <v>3</v>
      </c>
      <c r="D5964" s="23" t="s">
        <v>493</v>
      </c>
      <c r="E5964" s="23" t="s">
        <v>120</v>
      </c>
      <c r="F5964" s="23" t="s">
        <v>121</v>
      </c>
      <c r="G5964" s="23" t="s">
        <v>492</v>
      </c>
      <c r="H5964" s="32" t="s">
        <v>353</v>
      </c>
      <c r="I5964" s="32" t="s">
        <v>52</v>
      </c>
      <c r="J5964" s="135">
        <v>125</v>
      </c>
      <c r="K5964" s="27">
        <v>0.91200000000000003</v>
      </c>
      <c r="L5964" s="77">
        <v>0.9</v>
      </c>
      <c r="Q5964" s="106"/>
    </row>
    <row r="5965" spans="1:17" x14ac:dyDescent="0.25">
      <c r="A5965" t="s">
        <v>331</v>
      </c>
      <c r="B5965" s="23">
        <v>2023</v>
      </c>
      <c r="C5965" s="23" t="s">
        <v>0</v>
      </c>
      <c r="D5965" s="23" t="s">
        <v>537</v>
      </c>
      <c r="E5965" s="23" t="s">
        <v>120</v>
      </c>
      <c r="F5965" s="23" t="s">
        <v>121</v>
      </c>
      <c r="G5965" s="23" t="s">
        <v>492</v>
      </c>
      <c r="H5965" s="32" t="s">
        <v>353</v>
      </c>
      <c r="I5965" s="32" t="s">
        <v>52</v>
      </c>
      <c r="J5965" s="135">
        <v>141</v>
      </c>
      <c r="K5965" s="27">
        <v>0.93616999999999995</v>
      </c>
      <c r="L5965" s="77">
        <v>0.9</v>
      </c>
      <c r="Q5965" s="106"/>
    </row>
    <row r="5966" spans="1:17" x14ac:dyDescent="0.25">
      <c r="A5966" t="s">
        <v>331</v>
      </c>
      <c r="B5966" s="23">
        <v>2018</v>
      </c>
      <c r="C5966" s="23" t="s">
        <v>0</v>
      </c>
      <c r="D5966" s="23" t="s">
        <v>54</v>
      </c>
      <c r="E5966" s="23" t="s">
        <v>122</v>
      </c>
      <c r="F5966" s="23" t="s">
        <v>123</v>
      </c>
      <c r="G5966" s="23" t="s">
        <v>492</v>
      </c>
      <c r="H5966" s="167" t="s">
        <v>547</v>
      </c>
      <c r="I5966" s="32" t="s">
        <v>52</v>
      </c>
      <c r="J5966" s="135">
        <v>45</v>
      </c>
      <c r="K5966" s="27">
        <v>0.48888999999999999</v>
      </c>
      <c r="L5966" s="77">
        <v>0.9</v>
      </c>
      <c r="Q5966" s="106"/>
    </row>
    <row r="5967" spans="1:17" x14ac:dyDescent="0.25">
      <c r="A5967" t="s">
        <v>331</v>
      </c>
      <c r="B5967" s="23">
        <v>2018</v>
      </c>
      <c r="C5967" s="23" t="s">
        <v>1</v>
      </c>
      <c r="D5967" s="23" t="s">
        <v>56</v>
      </c>
      <c r="E5967" s="23" t="s">
        <v>122</v>
      </c>
      <c r="F5967" s="23" t="s">
        <v>123</v>
      </c>
      <c r="G5967" s="23" t="s">
        <v>492</v>
      </c>
      <c r="H5967" s="167" t="s">
        <v>547</v>
      </c>
      <c r="I5967" s="32" t="s">
        <v>52</v>
      </c>
      <c r="J5967" s="135">
        <v>23</v>
      </c>
      <c r="K5967" s="27">
        <v>0.47826000000000002</v>
      </c>
      <c r="L5967" s="77">
        <v>0.9</v>
      </c>
      <c r="Q5967" s="106"/>
    </row>
    <row r="5968" spans="1:17" x14ac:dyDescent="0.25">
      <c r="A5968" t="s">
        <v>331</v>
      </c>
      <c r="B5968" s="23">
        <v>2018</v>
      </c>
      <c r="C5968" s="23" t="s">
        <v>2</v>
      </c>
      <c r="D5968" s="23" t="s">
        <v>57</v>
      </c>
      <c r="E5968" s="23" t="s">
        <v>122</v>
      </c>
      <c r="F5968" s="23" t="s">
        <v>123</v>
      </c>
      <c r="G5968" s="23" t="s">
        <v>492</v>
      </c>
      <c r="H5968" s="167" t="s">
        <v>547</v>
      </c>
      <c r="I5968" s="32" t="s">
        <v>52</v>
      </c>
      <c r="J5968" s="135">
        <v>40</v>
      </c>
      <c r="K5968" s="27">
        <v>0.57499999999999996</v>
      </c>
      <c r="L5968" s="77">
        <v>0.9</v>
      </c>
      <c r="Q5968" s="106"/>
    </row>
    <row r="5969" spans="1:17" x14ac:dyDescent="0.25">
      <c r="A5969" t="s">
        <v>331</v>
      </c>
      <c r="B5969" s="23">
        <v>2018</v>
      </c>
      <c r="C5969" s="23" t="s">
        <v>3</v>
      </c>
      <c r="D5969" s="23" t="s">
        <v>58</v>
      </c>
      <c r="E5969" s="23" t="s">
        <v>122</v>
      </c>
      <c r="F5969" s="23" t="s">
        <v>123</v>
      </c>
      <c r="G5969" s="23" t="s">
        <v>492</v>
      </c>
      <c r="H5969" s="167" t="s">
        <v>547</v>
      </c>
      <c r="I5969" s="32" t="s">
        <v>52</v>
      </c>
      <c r="J5969" s="135">
        <v>30</v>
      </c>
      <c r="K5969" s="27">
        <v>0.36667</v>
      </c>
      <c r="L5969" s="77">
        <v>0.9</v>
      </c>
      <c r="Q5969" s="106"/>
    </row>
    <row r="5970" spans="1:17" x14ac:dyDescent="0.25">
      <c r="A5970" t="s">
        <v>331</v>
      </c>
      <c r="B5970" s="23">
        <v>2019</v>
      </c>
      <c r="C5970" s="23" t="s">
        <v>0</v>
      </c>
      <c r="D5970" s="23" t="s">
        <v>59</v>
      </c>
      <c r="E5970" s="23" t="s">
        <v>122</v>
      </c>
      <c r="F5970" s="23" t="s">
        <v>123</v>
      </c>
      <c r="G5970" s="23" t="s">
        <v>492</v>
      </c>
      <c r="H5970" s="167" t="s">
        <v>547</v>
      </c>
      <c r="I5970" s="32" t="s">
        <v>52</v>
      </c>
      <c r="J5970" s="135">
        <v>31</v>
      </c>
      <c r="K5970" s="27">
        <v>0.6129</v>
      </c>
      <c r="L5970" s="77">
        <v>0.9</v>
      </c>
      <c r="Q5970" s="106"/>
    </row>
    <row r="5971" spans="1:17" x14ac:dyDescent="0.25">
      <c r="A5971" t="s">
        <v>331</v>
      </c>
      <c r="B5971" s="23">
        <v>2019</v>
      </c>
      <c r="C5971" s="23" t="s">
        <v>1</v>
      </c>
      <c r="D5971" s="23" t="s">
        <v>60</v>
      </c>
      <c r="E5971" s="23" t="s">
        <v>122</v>
      </c>
      <c r="F5971" s="23" t="s">
        <v>123</v>
      </c>
      <c r="G5971" s="23" t="s">
        <v>492</v>
      </c>
      <c r="H5971" s="167" t="s">
        <v>547</v>
      </c>
      <c r="I5971" s="32" t="s">
        <v>52</v>
      </c>
      <c r="J5971" s="135">
        <v>39</v>
      </c>
      <c r="K5971" s="27">
        <v>0.87178999999999995</v>
      </c>
      <c r="L5971" s="77">
        <v>0.9</v>
      </c>
      <c r="Q5971" s="106"/>
    </row>
    <row r="5972" spans="1:17" x14ac:dyDescent="0.25">
      <c r="A5972" t="s">
        <v>331</v>
      </c>
      <c r="B5972" s="23">
        <v>2019</v>
      </c>
      <c r="C5972" s="23" t="s">
        <v>2</v>
      </c>
      <c r="D5972" s="23" t="s">
        <v>61</v>
      </c>
      <c r="E5972" s="23" t="s">
        <v>122</v>
      </c>
      <c r="F5972" s="23" t="s">
        <v>123</v>
      </c>
      <c r="G5972" s="23" t="s">
        <v>492</v>
      </c>
      <c r="H5972" s="167" t="s">
        <v>547</v>
      </c>
      <c r="I5972" s="32" t="s">
        <v>52</v>
      </c>
      <c r="J5972" s="135">
        <v>46</v>
      </c>
      <c r="K5972" s="27">
        <v>0.93478000000000006</v>
      </c>
      <c r="L5972" s="77">
        <v>0.9</v>
      </c>
      <c r="Q5972" s="106"/>
    </row>
    <row r="5973" spans="1:17" x14ac:dyDescent="0.25">
      <c r="A5973" t="s">
        <v>331</v>
      </c>
      <c r="B5973" s="23">
        <v>2019</v>
      </c>
      <c r="C5973" s="23" t="s">
        <v>3</v>
      </c>
      <c r="D5973" s="23" t="s">
        <v>62</v>
      </c>
      <c r="E5973" s="23" t="s">
        <v>122</v>
      </c>
      <c r="F5973" s="23" t="s">
        <v>123</v>
      </c>
      <c r="G5973" s="23" t="s">
        <v>492</v>
      </c>
      <c r="H5973" s="167" t="s">
        <v>547</v>
      </c>
      <c r="I5973" s="32" t="s">
        <v>52</v>
      </c>
      <c r="J5973" s="135">
        <v>46</v>
      </c>
      <c r="K5973" s="27">
        <v>0.97826000000000002</v>
      </c>
      <c r="L5973" s="77">
        <v>0.9</v>
      </c>
      <c r="Q5973" s="106"/>
    </row>
    <row r="5974" spans="1:17" x14ac:dyDescent="0.25">
      <c r="A5974" t="s">
        <v>331</v>
      </c>
      <c r="B5974" s="23">
        <v>2020</v>
      </c>
      <c r="C5974" s="23" t="s">
        <v>0</v>
      </c>
      <c r="D5974" s="23" t="s">
        <v>63</v>
      </c>
      <c r="E5974" s="23" t="s">
        <v>122</v>
      </c>
      <c r="F5974" s="23" t="s">
        <v>123</v>
      </c>
      <c r="G5974" s="23" t="s">
        <v>492</v>
      </c>
      <c r="H5974" s="167" t="s">
        <v>547</v>
      </c>
      <c r="I5974" s="32" t="s">
        <v>52</v>
      </c>
      <c r="J5974" s="135">
        <v>37</v>
      </c>
      <c r="K5974" s="27">
        <v>0.97297</v>
      </c>
      <c r="L5974" s="77">
        <v>0.9</v>
      </c>
      <c r="Q5974" s="106"/>
    </row>
    <row r="5975" spans="1:17" x14ac:dyDescent="0.25">
      <c r="A5975" t="s">
        <v>331</v>
      </c>
      <c r="B5975" s="23">
        <v>2020</v>
      </c>
      <c r="C5975" s="23" t="s">
        <v>1</v>
      </c>
      <c r="D5975" s="23" t="s">
        <v>64</v>
      </c>
      <c r="E5975" s="23" t="s">
        <v>122</v>
      </c>
      <c r="F5975" s="23" t="s">
        <v>123</v>
      </c>
      <c r="G5975" s="23" t="s">
        <v>492</v>
      </c>
      <c r="H5975" s="167" t="s">
        <v>547</v>
      </c>
      <c r="I5975" s="32" t="s">
        <v>52</v>
      </c>
      <c r="J5975" s="135">
        <v>30</v>
      </c>
      <c r="K5975" s="27">
        <v>0.9</v>
      </c>
      <c r="L5975" s="77">
        <v>0.9</v>
      </c>
      <c r="Q5975" s="106"/>
    </row>
    <row r="5976" spans="1:17" x14ac:dyDescent="0.25">
      <c r="A5976" t="s">
        <v>331</v>
      </c>
      <c r="B5976" s="23">
        <v>2020</v>
      </c>
      <c r="C5976" s="23" t="s">
        <v>2</v>
      </c>
      <c r="D5976" s="23" t="s">
        <v>65</v>
      </c>
      <c r="E5976" s="23" t="s">
        <v>122</v>
      </c>
      <c r="F5976" s="23" t="s">
        <v>123</v>
      </c>
      <c r="G5976" s="23" t="s">
        <v>492</v>
      </c>
      <c r="H5976" s="167" t="s">
        <v>547</v>
      </c>
      <c r="I5976" s="32" t="s">
        <v>52</v>
      </c>
      <c r="J5976" s="135">
        <v>21</v>
      </c>
      <c r="K5976" s="27">
        <v>0.95238</v>
      </c>
      <c r="L5976" s="77">
        <v>0.9</v>
      </c>
      <c r="Q5976" s="106"/>
    </row>
    <row r="5977" spans="1:17" x14ac:dyDescent="0.25">
      <c r="A5977" t="s">
        <v>331</v>
      </c>
      <c r="B5977" s="23">
        <v>2020</v>
      </c>
      <c r="C5977" s="23" t="s">
        <v>3</v>
      </c>
      <c r="D5977" s="23" t="s">
        <v>66</v>
      </c>
      <c r="E5977" s="23" t="s">
        <v>122</v>
      </c>
      <c r="F5977" s="23" t="s">
        <v>123</v>
      </c>
      <c r="G5977" s="23" t="s">
        <v>492</v>
      </c>
      <c r="H5977" s="167" t="s">
        <v>547</v>
      </c>
      <c r="I5977" s="32" t="s">
        <v>52</v>
      </c>
      <c r="J5977" s="135">
        <v>35</v>
      </c>
      <c r="K5977" s="27">
        <v>0.91429000000000005</v>
      </c>
      <c r="L5977" s="77">
        <v>0.9</v>
      </c>
      <c r="Q5977" s="106"/>
    </row>
    <row r="5978" spans="1:17" x14ac:dyDescent="0.25">
      <c r="A5978" t="s">
        <v>331</v>
      </c>
      <c r="B5978" s="23">
        <v>2021</v>
      </c>
      <c r="C5978" s="23" t="s">
        <v>0</v>
      </c>
      <c r="D5978" s="23" t="s">
        <v>67</v>
      </c>
      <c r="E5978" s="23" t="s">
        <v>122</v>
      </c>
      <c r="F5978" s="23" t="s">
        <v>123</v>
      </c>
      <c r="G5978" s="23" t="s">
        <v>492</v>
      </c>
      <c r="H5978" s="167" t="s">
        <v>547</v>
      </c>
      <c r="I5978" s="32" t="s">
        <v>52</v>
      </c>
      <c r="J5978" s="135">
        <v>27</v>
      </c>
      <c r="K5978" s="27">
        <v>0.85185</v>
      </c>
      <c r="L5978" s="77">
        <v>0.9</v>
      </c>
      <c r="Q5978" s="106"/>
    </row>
    <row r="5979" spans="1:17" x14ac:dyDescent="0.25">
      <c r="A5979" t="s">
        <v>331</v>
      </c>
      <c r="B5979" s="23">
        <v>2021</v>
      </c>
      <c r="C5979" s="23" t="s">
        <v>1</v>
      </c>
      <c r="D5979" s="23" t="s">
        <v>68</v>
      </c>
      <c r="E5979" s="23" t="s">
        <v>122</v>
      </c>
      <c r="F5979" s="23" t="s">
        <v>123</v>
      </c>
      <c r="G5979" s="23" t="s">
        <v>492</v>
      </c>
      <c r="H5979" s="167" t="s">
        <v>547</v>
      </c>
      <c r="I5979" s="32" t="s">
        <v>52</v>
      </c>
      <c r="J5979" s="135">
        <v>42</v>
      </c>
      <c r="K5979" s="27">
        <v>0.40476000000000001</v>
      </c>
      <c r="L5979" s="77">
        <v>0.9</v>
      </c>
      <c r="Q5979" s="106"/>
    </row>
    <row r="5980" spans="1:17" x14ac:dyDescent="0.25">
      <c r="A5980" t="s">
        <v>331</v>
      </c>
      <c r="B5980" s="23">
        <v>2021</v>
      </c>
      <c r="C5980" s="23" t="s">
        <v>2</v>
      </c>
      <c r="D5980" s="23" t="s">
        <v>69</v>
      </c>
      <c r="E5980" s="23" t="s">
        <v>122</v>
      </c>
      <c r="F5980" s="23" t="s">
        <v>123</v>
      </c>
      <c r="G5980" s="23" t="s">
        <v>492</v>
      </c>
      <c r="H5980" s="167" t="s">
        <v>547</v>
      </c>
      <c r="I5980" s="32" t="s">
        <v>52</v>
      </c>
      <c r="J5980" s="135">
        <v>50</v>
      </c>
      <c r="K5980" s="27">
        <v>0.22</v>
      </c>
      <c r="L5980" s="77">
        <v>0.9</v>
      </c>
      <c r="Q5980" s="106"/>
    </row>
    <row r="5981" spans="1:17" x14ac:dyDescent="0.25">
      <c r="A5981" t="s">
        <v>331</v>
      </c>
      <c r="B5981" s="23">
        <v>2021</v>
      </c>
      <c r="C5981" s="23" t="s">
        <v>3</v>
      </c>
      <c r="D5981" s="23" t="s">
        <v>70</v>
      </c>
      <c r="E5981" s="23" t="s">
        <v>122</v>
      </c>
      <c r="F5981" s="23" t="s">
        <v>123</v>
      </c>
      <c r="G5981" s="23" t="s">
        <v>492</v>
      </c>
      <c r="H5981" s="167" t="s">
        <v>547</v>
      </c>
      <c r="I5981" s="32" t="s">
        <v>52</v>
      </c>
      <c r="J5981" s="135">
        <v>36</v>
      </c>
      <c r="K5981" s="27">
        <v>0.27778000000000003</v>
      </c>
      <c r="L5981" s="77">
        <v>0.9</v>
      </c>
      <c r="Q5981" s="106"/>
    </row>
    <row r="5982" spans="1:17" x14ac:dyDescent="0.25">
      <c r="A5982" t="s">
        <v>331</v>
      </c>
      <c r="B5982" s="23">
        <v>2022</v>
      </c>
      <c r="C5982" s="23" t="s">
        <v>0</v>
      </c>
      <c r="D5982" s="23" t="s">
        <v>71</v>
      </c>
      <c r="E5982" s="23" t="s">
        <v>122</v>
      </c>
      <c r="F5982" s="23" t="s">
        <v>123</v>
      </c>
      <c r="G5982" s="23" t="s">
        <v>492</v>
      </c>
      <c r="H5982" s="167" t="s">
        <v>547</v>
      </c>
      <c r="I5982" s="32" t="s">
        <v>52</v>
      </c>
      <c r="J5982" s="135">
        <v>40</v>
      </c>
      <c r="K5982" s="27">
        <v>0.5</v>
      </c>
      <c r="L5982" s="77">
        <v>0.9</v>
      </c>
      <c r="Q5982" s="106"/>
    </row>
    <row r="5983" spans="1:17" x14ac:dyDescent="0.25">
      <c r="A5983" t="s">
        <v>331</v>
      </c>
      <c r="B5983" s="23">
        <v>2022</v>
      </c>
      <c r="C5983" s="23" t="s">
        <v>1</v>
      </c>
      <c r="D5983" s="23" t="s">
        <v>72</v>
      </c>
      <c r="E5983" s="23" t="s">
        <v>122</v>
      </c>
      <c r="F5983" s="23" t="s">
        <v>123</v>
      </c>
      <c r="G5983" s="23" t="s">
        <v>492</v>
      </c>
      <c r="H5983" s="167" t="s">
        <v>547</v>
      </c>
      <c r="I5983" s="32" t="s">
        <v>52</v>
      </c>
      <c r="J5983" s="135">
        <v>45</v>
      </c>
      <c r="K5983" s="27">
        <v>0.51110999999999995</v>
      </c>
      <c r="L5983" s="77">
        <v>0.9</v>
      </c>
      <c r="Q5983" s="106"/>
    </row>
    <row r="5984" spans="1:17" x14ac:dyDescent="0.25">
      <c r="A5984" t="s">
        <v>331</v>
      </c>
      <c r="B5984" s="23">
        <v>2022</v>
      </c>
      <c r="C5984" s="23" t="s">
        <v>2</v>
      </c>
      <c r="D5984" s="23" t="s">
        <v>73</v>
      </c>
      <c r="E5984" s="23" t="s">
        <v>122</v>
      </c>
      <c r="F5984" s="23" t="s">
        <v>123</v>
      </c>
      <c r="G5984" s="23" t="s">
        <v>492</v>
      </c>
      <c r="H5984" s="167" t="s">
        <v>547</v>
      </c>
      <c r="I5984" s="32" t="s">
        <v>52</v>
      </c>
      <c r="J5984" s="135">
        <v>41</v>
      </c>
      <c r="K5984" s="27">
        <v>0.60975999999999997</v>
      </c>
      <c r="L5984" s="77">
        <v>0.9</v>
      </c>
      <c r="Q5984" s="106"/>
    </row>
    <row r="5985" spans="1:17" x14ac:dyDescent="0.25">
      <c r="A5985" t="s">
        <v>331</v>
      </c>
      <c r="B5985" s="23">
        <v>2022</v>
      </c>
      <c r="C5985" s="23" t="s">
        <v>3</v>
      </c>
      <c r="D5985" s="23" t="s">
        <v>493</v>
      </c>
      <c r="E5985" s="23" t="s">
        <v>122</v>
      </c>
      <c r="F5985" s="23" t="s">
        <v>123</v>
      </c>
      <c r="G5985" s="23" t="s">
        <v>492</v>
      </c>
      <c r="H5985" s="167" t="s">
        <v>547</v>
      </c>
      <c r="I5985" s="32" t="s">
        <v>52</v>
      </c>
      <c r="J5985" s="135">
        <v>27</v>
      </c>
      <c r="K5985" s="27">
        <v>0.85185</v>
      </c>
      <c r="L5985" s="77">
        <v>0.9</v>
      </c>
      <c r="Q5985" s="106"/>
    </row>
    <row r="5986" spans="1:17" x14ac:dyDescent="0.25">
      <c r="A5986" t="s">
        <v>331</v>
      </c>
      <c r="B5986" s="23">
        <v>2023</v>
      </c>
      <c r="C5986" s="23" t="s">
        <v>0</v>
      </c>
      <c r="D5986" s="23" t="s">
        <v>537</v>
      </c>
      <c r="E5986" s="23" t="s">
        <v>122</v>
      </c>
      <c r="F5986" s="23" t="s">
        <v>123</v>
      </c>
      <c r="G5986" s="23" t="s">
        <v>492</v>
      </c>
      <c r="H5986" s="167" t="s">
        <v>547</v>
      </c>
      <c r="I5986" s="32" t="s">
        <v>52</v>
      </c>
      <c r="J5986" s="135">
        <v>43</v>
      </c>
      <c r="K5986" s="27">
        <v>0.95348999999999995</v>
      </c>
      <c r="L5986" s="77">
        <v>0.9</v>
      </c>
      <c r="Q5986" s="106"/>
    </row>
    <row r="5987" spans="1:17" x14ac:dyDescent="0.25">
      <c r="A5987" t="s">
        <v>331</v>
      </c>
      <c r="B5987" s="23">
        <v>2018</v>
      </c>
      <c r="C5987" s="23" t="s">
        <v>0</v>
      </c>
      <c r="D5987" s="23" t="s">
        <v>54</v>
      </c>
      <c r="E5987" s="23" t="s">
        <v>492</v>
      </c>
      <c r="F5987" s="23" t="s">
        <v>361</v>
      </c>
      <c r="G5987" s="23" t="s">
        <v>492</v>
      </c>
      <c r="H5987" s="32" t="s">
        <v>361</v>
      </c>
      <c r="I5987" s="32" t="s">
        <v>52</v>
      </c>
      <c r="J5987" s="135">
        <v>538</v>
      </c>
      <c r="K5987" s="27">
        <v>0.79181999999999997</v>
      </c>
      <c r="L5987" s="77">
        <v>0.9</v>
      </c>
      <c r="Q5987" s="106"/>
    </row>
    <row r="5988" spans="1:17" x14ac:dyDescent="0.25">
      <c r="A5988" t="s">
        <v>331</v>
      </c>
      <c r="B5988" s="23">
        <v>2018</v>
      </c>
      <c r="C5988" s="23" t="s">
        <v>1</v>
      </c>
      <c r="D5988" s="23" t="s">
        <v>56</v>
      </c>
      <c r="E5988" s="23" t="s">
        <v>492</v>
      </c>
      <c r="F5988" s="23" t="s">
        <v>361</v>
      </c>
      <c r="G5988" s="23" t="s">
        <v>492</v>
      </c>
      <c r="H5988" s="32" t="s">
        <v>361</v>
      </c>
      <c r="I5988" s="32" t="s">
        <v>52</v>
      </c>
      <c r="J5988" s="135">
        <v>601</v>
      </c>
      <c r="K5988" s="27">
        <v>0.71048</v>
      </c>
      <c r="L5988" s="77">
        <v>0.9</v>
      </c>
      <c r="Q5988" s="106"/>
    </row>
    <row r="5989" spans="1:17" x14ac:dyDescent="0.25">
      <c r="A5989" t="s">
        <v>331</v>
      </c>
      <c r="B5989" s="23">
        <v>2018</v>
      </c>
      <c r="C5989" s="23" t="s">
        <v>2</v>
      </c>
      <c r="D5989" s="23" t="s">
        <v>57</v>
      </c>
      <c r="E5989" s="23" t="s">
        <v>492</v>
      </c>
      <c r="F5989" s="23" t="s">
        <v>361</v>
      </c>
      <c r="G5989" s="23" t="s">
        <v>492</v>
      </c>
      <c r="H5989" s="32" t="s">
        <v>361</v>
      </c>
      <c r="I5989" s="32" t="s">
        <v>52</v>
      </c>
      <c r="J5989" s="135">
        <v>656</v>
      </c>
      <c r="K5989" s="27">
        <v>0.65700999999999998</v>
      </c>
      <c r="L5989" s="77">
        <v>0.9</v>
      </c>
      <c r="Q5989" s="106"/>
    </row>
    <row r="5990" spans="1:17" x14ac:dyDescent="0.25">
      <c r="A5990" t="s">
        <v>331</v>
      </c>
      <c r="B5990" s="23">
        <v>2018</v>
      </c>
      <c r="C5990" s="23" t="s">
        <v>3</v>
      </c>
      <c r="D5990" s="23" t="s">
        <v>58</v>
      </c>
      <c r="E5990" s="23" t="s">
        <v>492</v>
      </c>
      <c r="F5990" s="23" t="s">
        <v>361</v>
      </c>
      <c r="G5990" s="23" t="s">
        <v>492</v>
      </c>
      <c r="H5990" s="32" t="s">
        <v>361</v>
      </c>
      <c r="I5990" s="32" t="s">
        <v>52</v>
      </c>
      <c r="J5990" s="135">
        <v>639</v>
      </c>
      <c r="K5990" s="27">
        <v>0.76212999999999997</v>
      </c>
      <c r="L5990" s="77">
        <v>0.9</v>
      </c>
      <c r="Q5990" s="106"/>
    </row>
    <row r="5991" spans="1:17" x14ac:dyDescent="0.25">
      <c r="A5991" t="s">
        <v>331</v>
      </c>
      <c r="B5991" s="23">
        <v>2019</v>
      </c>
      <c r="C5991" s="23" t="s">
        <v>0</v>
      </c>
      <c r="D5991" s="23" t="s">
        <v>59</v>
      </c>
      <c r="E5991" s="23" t="s">
        <v>492</v>
      </c>
      <c r="F5991" s="23" t="s">
        <v>361</v>
      </c>
      <c r="G5991" s="23" t="s">
        <v>492</v>
      </c>
      <c r="H5991" s="32" t="s">
        <v>361</v>
      </c>
      <c r="I5991" s="32" t="s">
        <v>52</v>
      </c>
      <c r="J5991" s="135">
        <v>603</v>
      </c>
      <c r="K5991" s="27">
        <v>0.83914</v>
      </c>
      <c r="L5991" s="77">
        <v>0.9</v>
      </c>
      <c r="Q5991" s="106"/>
    </row>
    <row r="5992" spans="1:17" x14ac:dyDescent="0.25">
      <c r="A5992" t="s">
        <v>331</v>
      </c>
      <c r="B5992" s="23">
        <v>2019</v>
      </c>
      <c r="C5992" s="23" t="s">
        <v>1</v>
      </c>
      <c r="D5992" s="23" t="s">
        <v>60</v>
      </c>
      <c r="E5992" s="23" t="s">
        <v>492</v>
      </c>
      <c r="F5992" s="23" t="s">
        <v>361</v>
      </c>
      <c r="G5992" s="23" t="s">
        <v>492</v>
      </c>
      <c r="H5992" s="32" t="s">
        <v>361</v>
      </c>
      <c r="I5992" s="32" t="s">
        <v>52</v>
      </c>
      <c r="J5992" s="135">
        <v>644</v>
      </c>
      <c r="K5992" s="27">
        <v>0.86334999999999995</v>
      </c>
      <c r="L5992" s="77">
        <v>0.9</v>
      </c>
      <c r="Q5992" s="106"/>
    </row>
    <row r="5993" spans="1:17" x14ac:dyDescent="0.25">
      <c r="A5993" t="s">
        <v>331</v>
      </c>
      <c r="B5993" s="23">
        <v>2019</v>
      </c>
      <c r="C5993" s="23" t="s">
        <v>2</v>
      </c>
      <c r="D5993" s="23" t="s">
        <v>61</v>
      </c>
      <c r="E5993" s="23" t="s">
        <v>492</v>
      </c>
      <c r="F5993" s="23" t="s">
        <v>361</v>
      </c>
      <c r="G5993" s="23" t="s">
        <v>492</v>
      </c>
      <c r="H5993" s="32" t="s">
        <v>361</v>
      </c>
      <c r="I5993" s="32" t="s">
        <v>52</v>
      </c>
      <c r="J5993" s="135">
        <v>611</v>
      </c>
      <c r="K5993" s="27">
        <v>0.89361999999999997</v>
      </c>
      <c r="L5993" s="77">
        <v>0.9</v>
      </c>
      <c r="Q5993" s="106"/>
    </row>
    <row r="5994" spans="1:17" x14ac:dyDescent="0.25">
      <c r="A5994" t="s">
        <v>331</v>
      </c>
      <c r="B5994" s="23">
        <v>2019</v>
      </c>
      <c r="C5994" s="23" t="s">
        <v>3</v>
      </c>
      <c r="D5994" s="23" t="s">
        <v>62</v>
      </c>
      <c r="E5994" s="23" t="s">
        <v>492</v>
      </c>
      <c r="F5994" s="23" t="s">
        <v>361</v>
      </c>
      <c r="G5994" s="23" t="s">
        <v>492</v>
      </c>
      <c r="H5994" s="32" t="s">
        <v>361</v>
      </c>
      <c r="I5994" s="32" t="s">
        <v>52</v>
      </c>
      <c r="J5994" s="135">
        <v>593</v>
      </c>
      <c r="K5994" s="27">
        <v>0.88195999999999997</v>
      </c>
      <c r="L5994" s="77">
        <v>0.9</v>
      </c>
      <c r="Q5994" s="106"/>
    </row>
    <row r="5995" spans="1:17" x14ac:dyDescent="0.25">
      <c r="A5995" t="s">
        <v>331</v>
      </c>
      <c r="B5995" s="23">
        <v>2020</v>
      </c>
      <c r="C5995" s="23" t="s">
        <v>0</v>
      </c>
      <c r="D5995" s="23" t="s">
        <v>63</v>
      </c>
      <c r="E5995" s="23" t="s">
        <v>492</v>
      </c>
      <c r="F5995" s="23" t="s">
        <v>361</v>
      </c>
      <c r="G5995" s="23" t="s">
        <v>492</v>
      </c>
      <c r="H5995" s="32" t="s">
        <v>361</v>
      </c>
      <c r="I5995" s="32" t="s">
        <v>52</v>
      </c>
      <c r="J5995" s="135">
        <v>665</v>
      </c>
      <c r="K5995" s="27">
        <v>0.88722000000000001</v>
      </c>
      <c r="L5995" s="77">
        <v>0.9</v>
      </c>
      <c r="Q5995" s="106"/>
    </row>
    <row r="5996" spans="1:17" x14ac:dyDescent="0.25">
      <c r="A5996" t="s">
        <v>331</v>
      </c>
      <c r="B5996" s="23">
        <v>2020</v>
      </c>
      <c r="C5996" s="23" t="s">
        <v>1</v>
      </c>
      <c r="D5996" s="23" t="s">
        <v>64</v>
      </c>
      <c r="E5996" s="23" t="s">
        <v>492</v>
      </c>
      <c r="F5996" s="23" t="s">
        <v>361</v>
      </c>
      <c r="G5996" s="23" t="s">
        <v>492</v>
      </c>
      <c r="H5996" s="32" t="s">
        <v>361</v>
      </c>
      <c r="I5996" s="32" t="s">
        <v>52</v>
      </c>
      <c r="J5996" s="135">
        <v>298</v>
      </c>
      <c r="K5996" s="27">
        <v>0.82550000000000001</v>
      </c>
      <c r="L5996" s="77">
        <v>0.9</v>
      </c>
      <c r="Q5996" s="106"/>
    </row>
    <row r="5997" spans="1:17" x14ac:dyDescent="0.25">
      <c r="A5997" t="s">
        <v>331</v>
      </c>
      <c r="B5997" s="23">
        <v>2020</v>
      </c>
      <c r="C5997" s="23" t="s">
        <v>2</v>
      </c>
      <c r="D5997" s="23" t="s">
        <v>65</v>
      </c>
      <c r="E5997" s="23" t="s">
        <v>492</v>
      </c>
      <c r="F5997" s="23" t="s">
        <v>361</v>
      </c>
      <c r="G5997" s="23" t="s">
        <v>492</v>
      </c>
      <c r="H5997" s="32" t="s">
        <v>361</v>
      </c>
      <c r="I5997" s="32" t="s">
        <v>52</v>
      </c>
      <c r="J5997" s="135">
        <v>433</v>
      </c>
      <c r="K5997" s="27">
        <v>0.82679000000000002</v>
      </c>
      <c r="L5997" s="77">
        <v>0.9</v>
      </c>
      <c r="Q5997" s="106"/>
    </row>
    <row r="5998" spans="1:17" x14ac:dyDescent="0.25">
      <c r="A5998" t="s">
        <v>331</v>
      </c>
      <c r="B5998" s="23">
        <v>2020</v>
      </c>
      <c r="C5998" s="23" t="s">
        <v>3</v>
      </c>
      <c r="D5998" s="23" t="s">
        <v>66</v>
      </c>
      <c r="E5998" s="23" t="s">
        <v>492</v>
      </c>
      <c r="F5998" s="23" t="s">
        <v>361</v>
      </c>
      <c r="G5998" s="23" t="s">
        <v>492</v>
      </c>
      <c r="H5998" s="32" t="s">
        <v>361</v>
      </c>
      <c r="I5998" s="32" t="s">
        <v>52</v>
      </c>
      <c r="J5998" s="135">
        <v>570</v>
      </c>
      <c r="K5998" s="27">
        <v>0.8</v>
      </c>
      <c r="L5998" s="77">
        <v>0.9</v>
      </c>
      <c r="Q5998" s="106"/>
    </row>
    <row r="5999" spans="1:17" x14ac:dyDescent="0.25">
      <c r="A5999" t="s">
        <v>331</v>
      </c>
      <c r="B5999" s="23">
        <v>2021</v>
      </c>
      <c r="C5999" s="23" t="s">
        <v>0</v>
      </c>
      <c r="D5999" s="23" t="s">
        <v>67</v>
      </c>
      <c r="E5999" s="23" t="s">
        <v>492</v>
      </c>
      <c r="F5999" s="23" t="s">
        <v>361</v>
      </c>
      <c r="G5999" s="23" t="s">
        <v>492</v>
      </c>
      <c r="H5999" s="32" t="s">
        <v>361</v>
      </c>
      <c r="I5999" s="32" t="s">
        <v>52</v>
      </c>
      <c r="J5999" s="135">
        <v>603</v>
      </c>
      <c r="K5999" s="27">
        <v>0.83748</v>
      </c>
      <c r="L5999" s="77">
        <v>0.9</v>
      </c>
      <c r="Q5999" s="106"/>
    </row>
    <row r="6000" spans="1:17" x14ac:dyDescent="0.25">
      <c r="A6000" t="s">
        <v>331</v>
      </c>
      <c r="B6000" s="23">
        <v>2021</v>
      </c>
      <c r="C6000" s="23" t="s">
        <v>1</v>
      </c>
      <c r="D6000" s="23" t="s">
        <v>68</v>
      </c>
      <c r="E6000" s="23" t="s">
        <v>492</v>
      </c>
      <c r="F6000" s="23" t="s">
        <v>361</v>
      </c>
      <c r="G6000" s="23" t="s">
        <v>492</v>
      </c>
      <c r="H6000" s="32" t="s">
        <v>361</v>
      </c>
      <c r="I6000" s="32" t="s">
        <v>52</v>
      </c>
      <c r="J6000" s="135">
        <v>574</v>
      </c>
      <c r="K6000" s="27">
        <v>0.82230000000000003</v>
      </c>
      <c r="L6000" s="77">
        <v>0.9</v>
      </c>
      <c r="Q6000" s="106"/>
    </row>
    <row r="6001" spans="1:17" x14ac:dyDescent="0.25">
      <c r="A6001" t="s">
        <v>331</v>
      </c>
      <c r="B6001" s="23">
        <v>2021</v>
      </c>
      <c r="C6001" s="23" t="s">
        <v>2</v>
      </c>
      <c r="D6001" s="23" t="s">
        <v>69</v>
      </c>
      <c r="E6001" s="23" t="s">
        <v>492</v>
      </c>
      <c r="F6001" s="23" t="s">
        <v>361</v>
      </c>
      <c r="G6001" s="23" t="s">
        <v>492</v>
      </c>
      <c r="H6001" s="32" t="s">
        <v>361</v>
      </c>
      <c r="I6001" s="32" t="s">
        <v>52</v>
      </c>
      <c r="J6001" s="135">
        <v>629</v>
      </c>
      <c r="K6001" s="27">
        <v>0.82194</v>
      </c>
      <c r="L6001" s="77">
        <v>0.9</v>
      </c>
      <c r="Q6001" s="106"/>
    </row>
    <row r="6002" spans="1:17" x14ac:dyDescent="0.25">
      <c r="A6002" t="s">
        <v>331</v>
      </c>
      <c r="B6002" s="23">
        <v>2021</v>
      </c>
      <c r="C6002" s="23" t="s">
        <v>3</v>
      </c>
      <c r="D6002" s="23" t="s">
        <v>70</v>
      </c>
      <c r="E6002" s="23" t="s">
        <v>492</v>
      </c>
      <c r="F6002" s="23" t="s">
        <v>361</v>
      </c>
      <c r="G6002" s="23" t="s">
        <v>492</v>
      </c>
      <c r="H6002" s="32" t="s">
        <v>361</v>
      </c>
      <c r="I6002" s="32" t="s">
        <v>52</v>
      </c>
      <c r="J6002" s="135">
        <v>598</v>
      </c>
      <c r="K6002" s="27">
        <v>0.85785999999999996</v>
      </c>
      <c r="L6002" s="77">
        <v>0.9</v>
      </c>
      <c r="Q6002" s="106"/>
    </row>
    <row r="6003" spans="1:17" x14ac:dyDescent="0.25">
      <c r="A6003" t="s">
        <v>331</v>
      </c>
      <c r="B6003" s="23">
        <v>2022</v>
      </c>
      <c r="C6003" s="23" t="s">
        <v>0</v>
      </c>
      <c r="D6003" s="23" t="s">
        <v>71</v>
      </c>
      <c r="E6003" s="23" t="s">
        <v>492</v>
      </c>
      <c r="F6003" s="23" t="s">
        <v>361</v>
      </c>
      <c r="G6003" s="23" t="s">
        <v>492</v>
      </c>
      <c r="H6003" s="32" t="s">
        <v>361</v>
      </c>
      <c r="I6003" s="32" t="s">
        <v>52</v>
      </c>
      <c r="J6003" s="135">
        <v>586</v>
      </c>
      <c r="K6003" s="27">
        <v>0.89419999999999999</v>
      </c>
      <c r="L6003" s="77">
        <v>0.9</v>
      </c>
      <c r="Q6003" s="106"/>
    </row>
    <row r="6004" spans="1:17" x14ac:dyDescent="0.25">
      <c r="A6004" t="s">
        <v>331</v>
      </c>
      <c r="B6004" s="23">
        <v>2022</v>
      </c>
      <c r="C6004" s="23" t="s">
        <v>1</v>
      </c>
      <c r="D6004" s="23" t="s">
        <v>72</v>
      </c>
      <c r="E6004" s="23" t="s">
        <v>492</v>
      </c>
      <c r="F6004" s="23" t="s">
        <v>361</v>
      </c>
      <c r="G6004" s="23" t="s">
        <v>492</v>
      </c>
      <c r="H6004" s="32" t="s">
        <v>361</v>
      </c>
      <c r="I6004" s="32" t="s">
        <v>52</v>
      </c>
      <c r="J6004" s="135">
        <v>605</v>
      </c>
      <c r="K6004" s="27">
        <v>0.87438000000000005</v>
      </c>
      <c r="L6004" s="77">
        <v>0.9</v>
      </c>
      <c r="Q6004" s="106"/>
    </row>
    <row r="6005" spans="1:17" x14ac:dyDescent="0.25">
      <c r="A6005" t="s">
        <v>331</v>
      </c>
      <c r="B6005" s="23">
        <v>2022</v>
      </c>
      <c r="C6005" s="23" t="s">
        <v>2</v>
      </c>
      <c r="D6005" s="23" t="s">
        <v>73</v>
      </c>
      <c r="E6005" s="23" t="s">
        <v>492</v>
      </c>
      <c r="F6005" s="23" t="s">
        <v>361</v>
      </c>
      <c r="G6005" s="23" t="s">
        <v>492</v>
      </c>
      <c r="H6005" s="32" t="s">
        <v>361</v>
      </c>
      <c r="I6005" s="32" t="s">
        <v>52</v>
      </c>
      <c r="J6005" s="135">
        <v>605</v>
      </c>
      <c r="K6005" s="27">
        <v>0.85455000000000003</v>
      </c>
      <c r="L6005" s="77">
        <v>0.9</v>
      </c>
      <c r="Q6005" s="106"/>
    </row>
    <row r="6006" spans="1:17" x14ac:dyDescent="0.25">
      <c r="A6006" t="s">
        <v>331</v>
      </c>
      <c r="B6006" s="23">
        <v>2022</v>
      </c>
      <c r="C6006" s="23" t="s">
        <v>3</v>
      </c>
      <c r="D6006" s="23" t="s">
        <v>493</v>
      </c>
      <c r="E6006" s="23" t="s">
        <v>492</v>
      </c>
      <c r="F6006" s="23" t="s">
        <v>361</v>
      </c>
      <c r="G6006" s="23" t="s">
        <v>492</v>
      </c>
      <c r="H6006" s="32" t="s">
        <v>361</v>
      </c>
      <c r="I6006" s="32" t="s">
        <v>52</v>
      </c>
      <c r="J6006" s="135">
        <v>575</v>
      </c>
      <c r="K6006" s="27">
        <v>0.86087000000000002</v>
      </c>
      <c r="L6006" s="77">
        <v>0.9</v>
      </c>
      <c r="Q6006" s="106"/>
    </row>
    <row r="6007" spans="1:17" x14ac:dyDescent="0.25">
      <c r="A6007" t="s">
        <v>331</v>
      </c>
      <c r="B6007" s="23">
        <v>2023</v>
      </c>
      <c r="C6007" s="23" t="s">
        <v>0</v>
      </c>
      <c r="D6007" s="23" t="s">
        <v>537</v>
      </c>
      <c r="E6007" s="23" t="s">
        <v>492</v>
      </c>
      <c r="F6007" s="23" t="s">
        <v>361</v>
      </c>
      <c r="G6007" s="23" t="s">
        <v>492</v>
      </c>
      <c r="H6007" s="32" t="s">
        <v>361</v>
      </c>
      <c r="I6007" s="32" t="s">
        <v>52</v>
      </c>
      <c r="J6007" s="135">
        <v>580</v>
      </c>
      <c r="K6007" s="27">
        <v>0.89827999999999997</v>
      </c>
      <c r="L6007" s="77">
        <v>0.9</v>
      </c>
      <c r="Q6007" s="106"/>
    </row>
    <row r="6008" spans="1:17" x14ac:dyDescent="0.25">
      <c r="A6008" t="s">
        <v>331</v>
      </c>
      <c r="B6008" s="23">
        <v>2018</v>
      </c>
      <c r="C6008" s="23" t="s">
        <v>0</v>
      </c>
      <c r="D6008" s="23" t="s">
        <v>54</v>
      </c>
      <c r="E6008" s="23" t="s">
        <v>124</v>
      </c>
      <c r="F6008" s="23" t="s">
        <v>125</v>
      </c>
      <c r="G6008" s="23" t="s">
        <v>492</v>
      </c>
      <c r="H6008" s="32" t="s">
        <v>367</v>
      </c>
      <c r="I6008" s="32" t="s">
        <v>52</v>
      </c>
      <c r="J6008" s="135">
        <v>79</v>
      </c>
      <c r="K6008" s="27">
        <v>0.79747000000000001</v>
      </c>
      <c r="L6008" s="77">
        <v>0.9</v>
      </c>
      <c r="Q6008" s="106"/>
    </row>
    <row r="6009" spans="1:17" x14ac:dyDescent="0.25">
      <c r="A6009" t="s">
        <v>331</v>
      </c>
      <c r="B6009" s="23">
        <v>2018</v>
      </c>
      <c r="C6009" s="23" t="s">
        <v>1</v>
      </c>
      <c r="D6009" s="23" t="s">
        <v>56</v>
      </c>
      <c r="E6009" s="23" t="s">
        <v>124</v>
      </c>
      <c r="F6009" s="23" t="s">
        <v>125</v>
      </c>
      <c r="G6009" s="23" t="s">
        <v>492</v>
      </c>
      <c r="H6009" s="32" t="s">
        <v>367</v>
      </c>
      <c r="I6009" s="32" t="s">
        <v>52</v>
      </c>
      <c r="J6009" s="135">
        <v>97</v>
      </c>
      <c r="K6009" s="27">
        <v>0.79381000000000002</v>
      </c>
      <c r="L6009" s="77">
        <v>0.9</v>
      </c>
      <c r="Q6009" s="106"/>
    </row>
    <row r="6010" spans="1:17" x14ac:dyDescent="0.25">
      <c r="A6010" t="s">
        <v>331</v>
      </c>
      <c r="B6010" s="23">
        <v>2018</v>
      </c>
      <c r="C6010" s="23" t="s">
        <v>2</v>
      </c>
      <c r="D6010" s="23" t="s">
        <v>57</v>
      </c>
      <c r="E6010" s="23" t="s">
        <v>124</v>
      </c>
      <c r="F6010" s="23" t="s">
        <v>125</v>
      </c>
      <c r="G6010" s="23" t="s">
        <v>492</v>
      </c>
      <c r="H6010" s="32" t="s">
        <v>367</v>
      </c>
      <c r="I6010" s="32" t="s">
        <v>52</v>
      </c>
      <c r="J6010" s="135">
        <v>86</v>
      </c>
      <c r="K6010" s="27">
        <v>0.61628000000000005</v>
      </c>
      <c r="L6010" s="77">
        <v>0.9</v>
      </c>
      <c r="Q6010" s="106"/>
    </row>
    <row r="6011" spans="1:17" x14ac:dyDescent="0.25">
      <c r="A6011" t="s">
        <v>331</v>
      </c>
      <c r="B6011" s="23">
        <v>2018</v>
      </c>
      <c r="C6011" s="23" t="s">
        <v>3</v>
      </c>
      <c r="D6011" s="23" t="s">
        <v>58</v>
      </c>
      <c r="E6011" s="23" t="s">
        <v>124</v>
      </c>
      <c r="F6011" s="23" t="s">
        <v>125</v>
      </c>
      <c r="G6011" s="23" t="s">
        <v>492</v>
      </c>
      <c r="H6011" s="32" t="s">
        <v>367</v>
      </c>
      <c r="I6011" s="32" t="s">
        <v>52</v>
      </c>
      <c r="J6011" s="135">
        <v>94</v>
      </c>
      <c r="K6011" s="27">
        <v>0.82979000000000003</v>
      </c>
      <c r="L6011" s="77">
        <v>0.9</v>
      </c>
      <c r="Q6011" s="106"/>
    </row>
    <row r="6012" spans="1:17" x14ac:dyDescent="0.25">
      <c r="A6012" t="s">
        <v>331</v>
      </c>
      <c r="B6012" s="23">
        <v>2019</v>
      </c>
      <c r="C6012" s="23" t="s">
        <v>0</v>
      </c>
      <c r="D6012" s="23" t="s">
        <v>59</v>
      </c>
      <c r="E6012" s="23" t="s">
        <v>124</v>
      </c>
      <c r="F6012" s="23" t="s">
        <v>125</v>
      </c>
      <c r="G6012" s="23" t="s">
        <v>492</v>
      </c>
      <c r="H6012" s="32" t="s">
        <v>367</v>
      </c>
      <c r="I6012" s="32" t="s">
        <v>52</v>
      </c>
      <c r="J6012" s="135">
        <v>87</v>
      </c>
      <c r="K6012" s="27">
        <v>0.62068999999999996</v>
      </c>
      <c r="L6012" s="77">
        <v>0.9</v>
      </c>
      <c r="Q6012" s="106"/>
    </row>
    <row r="6013" spans="1:17" x14ac:dyDescent="0.25">
      <c r="A6013" t="s">
        <v>331</v>
      </c>
      <c r="B6013" s="23">
        <v>2019</v>
      </c>
      <c r="C6013" s="23" t="s">
        <v>1</v>
      </c>
      <c r="D6013" s="23" t="s">
        <v>60</v>
      </c>
      <c r="E6013" s="23" t="s">
        <v>124</v>
      </c>
      <c r="F6013" s="23" t="s">
        <v>125</v>
      </c>
      <c r="G6013" s="23" t="s">
        <v>492</v>
      </c>
      <c r="H6013" s="32" t="s">
        <v>367</v>
      </c>
      <c r="I6013" s="32" t="s">
        <v>52</v>
      </c>
      <c r="J6013" s="135">
        <v>93</v>
      </c>
      <c r="K6013" s="27">
        <v>0.68816999999999995</v>
      </c>
      <c r="L6013" s="77">
        <v>0.9</v>
      </c>
      <c r="Q6013" s="106"/>
    </row>
    <row r="6014" spans="1:17" x14ac:dyDescent="0.25">
      <c r="A6014" t="s">
        <v>331</v>
      </c>
      <c r="B6014" s="23">
        <v>2019</v>
      </c>
      <c r="C6014" s="23" t="s">
        <v>2</v>
      </c>
      <c r="D6014" s="23" t="s">
        <v>61</v>
      </c>
      <c r="E6014" s="23" t="s">
        <v>124</v>
      </c>
      <c r="F6014" s="23" t="s">
        <v>125</v>
      </c>
      <c r="G6014" s="23" t="s">
        <v>492</v>
      </c>
      <c r="H6014" s="32" t="s">
        <v>367</v>
      </c>
      <c r="I6014" s="32" t="s">
        <v>52</v>
      </c>
      <c r="J6014" s="135">
        <v>78</v>
      </c>
      <c r="K6014" s="27">
        <v>0.69230999999999998</v>
      </c>
      <c r="L6014" s="77">
        <v>0.9</v>
      </c>
      <c r="Q6014" s="106"/>
    </row>
    <row r="6015" spans="1:17" x14ac:dyDescent="0.25">
      <c r="A6015" t="s">
        <v>331</v>
      </c>
      <c r="B6015" s="23">
        <v>2019</v>
      </c>
      <c r="C6015" s="23" t="s">
        <v>3</v>
      </c>
      <c r="D6015" s="23" t="s">
        <v>62</v>
      </c>
      <c r="E6015" s="23" t="s">
        <v>124</v>
      </c>
      <c r="F6015" s="23" t="s">
        <v>125</v>
      </c>
      <c r="G6015" s="23" t="s">
        <v>492</v>
      </c>
      <c r="H6015" s="32" t="s">
        <v>367</v>
      </c>
      <c r="I6015" s="32" t="s">
        <v>52</v>
      </c>
      <c r="J6015" s="135">
        <v>77</v>
      </c>
      <c r="K6015" s="27">
        <v>0.77922000000000002</v>
      </c>
      <c r="L6015" s="77">
        <v>0.9</v>
      </c>
      <c r="Q6015" s="106"/>
    </row>
    <row r="6016" spans="1:17" x14ac:dyDescent="0.25">
      <c r="A6016" t="s">
        <v>331</v>
      </c>
      <c r="B6016" s="23">
        <v>2020</v>
      </c>
      <c r="C6016" s="23" t="s">
        <v>0</v>
      </c>
      <c r="D6016" s="23" t="s">
        <v>63</v>
      </c>
      <c r="E6016" s="23" t="s">
        <v>124</v>
      </c>
      <c r="F6016" s="23" t="s">
        <v>125</v>
      </c>
      <c r="G6016" s="23" t="s">
        <v>492</v>
      </c>
      <c r="H6016" s="32" t="s">
        <v>367</v>
      </c>
      <c r="I6016" s="32" t="s">
        <v>52</v>
      </c>
      <c r="J6016" s="135">
        <v>75</v>
      </c>
      <c r="K6016" s="27">
        <v>0.78666999999999998</v>
      </c>
      <c r="L6016" s="77">
        <v>0.9</v>
      </c>
      <c r="Q6016" s="106"/>
    </row>
    <row r="6017" spans="1:17" x14ac:dyDescent="0.25">
      <c r="A6017" t="s">
        <v>331</v>
      </c>
      <c r="B6017" s="23">
        <v>2020</v>
      </c>
      <c r="C6017" s="23" t="s">
        <v>1</v>
      </c>
      <c r="D6017" s="23" t="s">
        <v>64</v>
      </c>
      <c r="E6017" s="23" t="s">
        <v>124</v>
      </c>
      <c r="F6017" s="23" t="s">
        <v>125</v>
      </c>
      <c r="G6017" s="23" t="s">
        <v>492</v>
      </c>
      <c r="H6017" s="32" t="s">
        <v>367</v>
      </c>
      <c r="I6017" s="32" t="s">
        <v>52</v>
      </c>
      <c r="J6017" s="135">
        <v>39</v>
      </c>
      <c r="K6017" s="27">
        <v>0.66666999999999998</v>
      </c>
      <c r="L6017" s="77">
        <v>0.9</v>
      </c>
      <c r="Q6017" s="106"/>
    </row>
    <row r="6018" spans="1:17" x14ac:dyDescent="0.25">
      <c r="A6018" t="s">
        <v>331</v>
      </c>
      <c r="B6018" s="23">
        <v>2020</v>
      </c>
      <c r="C6018" s="23" t="s">
        <v>2</v>
      </c>
      <c r="D6018" s="23" t="s">
        <v>65</v>
      </c>
      <c r="E6018" s="23" t="s">
        <v>124</v>
      </c>
      <c r="F6018" s="23" t="s">
        <v>125</v>
      </c>
      <c r="G6018" s="23" t="s">
        <v>492</v>
      </c>
      <c r="H6018" s="32" t="s">
        <v>367</v>
      </c>
      <c r="I6018" s="32" t="s">
        <v>52</v>
      </c>
      <c r="J6018" s="135">
        <v>65</v>
      </c>
      <c r="K6018" s="27">
        <v>0.81537999999999999</v>
      </c>
      <c r="L6018" s="77">
        <v>0.9</v>
      </c>
      <c r="Q6018" s="106"/>
    </row>
    <row r="6019" spans="1:17" x14ac:dyDescent="0.25">
      <c r="A6019" t="s">
        <v>331</v>
      </c>
      <c r="B6019" s="23">
        <v>2020</v>
      </c>
      <c r="C6019" s="23" t="s">
        <v>3</v>
      </c>
      <c r="D6019" s="23" t="s">
        <v>66</v>
      </c>
      <c r="E6019" s="23" t="s">
        <v>124</v>
      </c>
      <c r="F6019" s="23" t="s">
        <v>125</v>
      </c>
      <c r="G6019" s="23" t="s">
        <v>492</v>
      </c>
      <c r="H6019" s="32" t="s">
        <v>367</v>
      </c>
      <c r="I6019" s="32" t="s">
        <v>52</v>
      </c>
      <c r="J6019" s="135">
        <v>74</v>
      </c>
      <c r="K6019" s="27">
        <v>0.95945999999999998</v>
      </c>
      <c r="L6019" s="77">
        <v>0.9</v>
      </c>
      <c r="Q6019" s="106"/>
    </row>
    <row r="6020" spans="1:17" x14ac:dyDescent="0.25">
      <c r="A6020" t="s">
        <v>331</v>
      </c>
      <c r="B6020" s="23">
        <v>2021</v>
      </c>
      <c r="C6020" s="23" t="s">
        <v>0</v>
      </c>
      <c r="D6020" s="23" t="s">
        <v>67</v>
      </c>
      <c r="E6020" s="23" t="s">
        <v>124</v>
      </c>
      <c r="F6020" s="23" t="s">
        <v>125</v>
      </c>
      <c r="G6020" s="23" t="s">
        <v>492</v>
      </c>
      <c r="H6020" s="32" t="s">
        <v>367</v>
      </c>
      <c r="I6020" s="32" t="s">
        <v>52</v>
      </c>
      <c r="J6020" s="135">
        <v>80</v>
      </c>
      <c r="K6020" s="27">
        <v>1</v>
      </c>
      <c r="L6020" s="77">
        <v>0.9</v>
      </c>
      <c r="Q6020" s="106"/>
    </row>
    <row r="6021" spans="1:17" x14ac:dyDescent="0.25">
      <c r="A6021" t="s">
        <v>331</v>
      </c>
      <c r="B6021" s="23">
        <v>2021</v>
      </c>
      <c r="C6021" s="23" t="s">
        <v>1</v>
      </c>
      <c r="D6021" s="23" t="s">
        <v>68</v>
      </c>
      <c r="E6021" s="23" t="s">
        <v>124</v>
      </c>
      <c r="F6021" s="23" t="s">
        <v>125</v>
      </c>
      <c r="G6021" s="23" t="s">
        <v>492</v>
      </c>
      <c r="H6021" s="32" t="s">
        <v>367</v>
      </c>
      <c r="I6021" s="32" t="s">
        <v>52</v>
      </c>
      <c r="J6021" s="135">
        <v>72</v>
      </c>
      <c r="K6021" s="27">
        <v>1</v>
      </c>
      <c r="L6021" s="77">
        <v>0.9</v>
      </c>
      <c r="Q6021" s="106"/>
    </row>
    <row r="6022" spans="1:17" x14ac:dyDescent="0.25">
      <c r="A6022" t="s">
        <v>331</v>
      </c>
      <c r="B6022" s="23">
        <v>2021</v>
      </c>
      <c r="C6022" s="23" t="s">
        <v>2</v>
      </c>
      <c r="D6022" s="23" t="s">
        <v>69</v>
      </c>
      <c r="E6022" s="23" t="s">
        <v>124</v>
      </c>
      <c r="F6022" s="23" t="s">
        <v>125</v>
      </c>
      <c r="G6022" s="23" t="s">
        <v>492</v>
      </c>
      <c r="H6022" s="32" t="s">
        <v>367</v>
      </c>
      <c r="I6022" s="32" t="s">
        <v>52</v>
      </c>
      <c r="J6022" s="135">
        <v>91</v>
      </c>
      <c r="K6022" s="27">
        <v>1</v>
      </c>
      <c r="L6022" s="77">
        <v>0.9</v>
      </c>
      <c r="Q6022" s="106"/>
    </row>
    <row r="6023" spans="1:17" x14ac:dyDescent="0.25">
      <c r="A6023" t="s">
        <v>331</v>
      </c>
      <c r="B6023" s="23">
        <v>2021</v>
      </c>
      <c r="C6023" s="23" t="s">
        <v>3</v>
      </c>
      <c r="D6023" s="23" t="s">
        <v>70</v>
      </c>
      <c r="E6023" s="23" t="s">
        <v>124</v>
      </c>
      <c r="F6023" s="23" t="s">
        <v>125</v>
      </c>
      <c r="G6023" s="23" t="s">
        <v>492</v>
      </c>
      <c r="H6023" s="32" t="s">
        <v>367</v>
      </c>
      <c r="I6023" s="32" t="s">
        <v>52</v>
      </c>
      <c r="J6023" s="135">
        <v>87</v>
      </c>
      <c r="K6023" s="27">
        <v>0.97701000000000005</v>
      </c>
      <c r="L6023" s="77">
        <v>0.9</v>
      </c>
      <c r="Q6023" s="106"/>
    </row>
    <row r="6024" spans="1:17" x14ac:dyDescent="0.25">
      <c r="A6024" t="s">
        <v>331</v>
      </c>
      <c r="B6024" s="23">
        <v>2022</v>
      </c>
      <c r="C6024" s="23" t="s">
        <v>0</v>
      </c>
      <c r="D6024" s="23" t="s">
        <v>71</v>
      </c>
      <c r="E6024" s="23" t="s">
        <v>124</v>
      </c>
      <c r="F6024" s="23" t="s">
        <v>125</v>
      </c>
      <c r="G6024" s="23" t="s">
        <v>492</v>
      </c>
      <c r="H6024" s="32" t="s">
        <v>367</v>
      </c>
      <c r="I6024" s="32" t="s">
        <v>52</v>
      </c>
      <c r="J6024" s="135">
        <v>103</v>
      </c>
      <c r="K6024" s="27">
        <v>0.96116999999999997</v>
      </c>
      <c r="L6024" s="77">
        <v>0.9</v>
      </c>
      <c r="Q6024" s="106"/>
    </row>
    <row r="6025" spans="1:17" x14ac:dyDescent="0.25">
      <c r="A6025" t="s">
        <v>331</v>
      </c>
      <c r="B6025" s="23">
        <v>2022</v>
      </c>
      <c r="C6025" s="23" t="s">
        <v>1</v>
      </c>
      <c r="D6025" s="23" t="s">
        <v>72</v>
      </c>
      <c r="E6025" s="23" t="s">
        <v>124</v>
      </c>
      <c r="F6025" s="23" t="s">
        <v>125</v>
      </c>
      <c r="G6025" s="23" t="s">
        <v>492</v>
      </c>
      <c r="H6025" s="32" t="s">
        <v>367</v>
      </c>
      <c r="I6025" s="32" t="s">
        <v>52</v>
      </c>
      <c r="J6025" s="135">
        <v>106</v>
      </c>
      <c r="K6025" s="27">
        <v>0.99056999999999995</v>
      </c>
      <c r="L6025" s="77">
        <v>0.9</v>
      </c>
      <c r="Q6025" s="106"/>
    </row>
    <row r="6026" spans="1:17" x14ac:dyDescent="0.25">
      <c r="A6026" t="s">
        <v>331</v>
      </c>
      <c r="B6026" s="23">
        <v>2022</v>
      </c>
      <c r="C6026" s="23" t="s">
        <v>2</v>
      </c>
      <c r="D6026" s="23" t="s">
        <v>73</v>
      </c>
      <c r="E6026" s="23" t="s">
        <v>124</v>
      </c>
      <c r="F6026" s="23" t="s">
        <v>125</v>
      </c>
      <c r="G6026" s="23" t="s">
        <v>492</v>
      </c>
      <c r="H6026" s="32" t="s">
        <v>367</v>
      </c>
      <c r="I6026" s="32" t="s">
        <v>52</v>
      </c>
      <c r="J6026" s="135">
        <v>63</v>
      </c>
      <c r="K6026" s="27">
        <v>0.96825000000000006</v>
      </c>
      <c r="L6026" s="77">
        <v>0.9</v>
      </c>
      <c r="Q6026" s="106"/>
    </row>
    <row r="6027" spans="1:17" x14ac:dyDescent="0.25">
      <c r="A6027" t="s">
        <v>331</v>
      </c>
      <c r="B6027" s="23">
        <v>2022</v>
      </c>
      <c r="C6027" s="23" t="s">
        <v>3</v>
      </c>
      <c r="D6027" s="23" t="s">
        <v>493</v>
      </c>
      <c r="E6027" s="23" t="s">
        <v>124</v>
      </c>
      <c r="F6027" s="23" t="s">
        <v>125</v>
      </c>
      <c r="G6027" s="23" t="s">
        <v>492</v>
      </c>
      <c r="H6027" s="32" t="s">
        <v>367</v>
      </c>
      <c r="I6027" s="32" t="s">
        <v>52</v>
      </c>
      <c r="J6027" s="135">
        <v>95</v>
      </c>
      <c r="K6027" s="27">
        <v>0.95789000000000002</v>
      </c>
      <c r="L6027" s="77">
        <v>0.9</v>
      </c>
      <c r="Q6027" s="106"/>
    </row>
    <row r="6028" spans="1:17" x14ac:dyDescent="0.25">
      <c r="A6028" t="s">
        <v>331</v>
      </c>
      <c r="B6028" s="23">
        <v>2023</v>
      </c>
      <c r="C6028" s="23" t="s">
        <v>0</v>
      </c>
      <c r="D6028" s="23" t="s">
        <v>537</v>
      </c>
      <c r="E6028" s="23" t="s">
        <v>124</v>
      </c>
      <c r="F6028" s="23" t="s">
        <v>125</v>
      </c>
      <c r="G6028" s="23" t="s">
        <v>492</v>
      </c>
      <c r="H6028" s="32" t="s">
        <v>367</v>
      </c>
      <c r="I6028" s="32" t="s">
        <v>52</v>
      </c>
      <c r="J6028" s="135">
        <v>66</v>
      </c>
      <c r="K6028" s="27">
        <v>1</v>
      </c>
      <c r="L6028" s="77">
        <v>0.9</v>
      </c>
      <c r="Q6028" s="106"/>
    </row>
    <row r="6029" spans="1:17" x14ac:dyDescent="0.25">
      <c r="A6029" t="s">
        <v>331</v>
      </c>
      <c r="B6029" s="23">
        <v>2018</v>
      </c>
      <c r="C6029" s="23" t="s">
        <v>0</v>
      </c>
      <c r="D6029" s="23" t="s">
        <v>54</v>
      </c>
      <c r="E6029" s="23" t="s">
        <v>126</v>
      </c>
      <c r="F6029" s="23" t="s">
        <v>332</v>
      </c>
      <c r="G6029" s="23" t="s">
        <v>492</v>
      </c>
      <c r="H6029" s="32" t="s">
        <v>361</v>
      </c>
      <c r="I6029" s="32" t="s">
        <v>52</v>
      </c>
      <c r="J6029" s="135">
        <v>58</v>
      </c>
      <c r="K6029" s="27">
        <v>0.98275999999999997</v>
      </c>
      <c r="L6029" s="77">
        <v>0.9</v>
      </c>
      <c r="Q6029" s="106"/>
    </row>
    <row r="6030" spans="1:17" x14ac:dyDescent="0.25">
      <c r="A6030" t="s">
        <v>331</v>
      </c>
      <c r="B6030" s="23">
        <v>2018</v>
      </c>
      <c r="C6030" s="23" t="s">
        <v>1</v>
      </c>
      <c r="D6030" s="23" t="s">
        <v>56</v>
      </c>
      <c r="E6030" s="23" t="s">
        <v>126</v>
      </c>
      <c r="F6030" s="23" t="s">
        <v>332</v>
      </c>
      <c r="G6030" s="23" t="s">
        <v>492</v>
      </c>
      <c r="H6030" s="32" t="s">
        <v>361</v>
      </c>
      <c r="I6030" s="32" t="s">
        <v>52</v>
      </c>
      <c r="J6030" s="135">
        <v>65</v>
      </c>
      <c r="K6030" s="27">
        <v>0.76922999999999997</v>
      </c>
      <c r="L6030" s="77">
        <v>0.9</v>
      </c>
      <c r="Q6030" s="106"/>
    </row>
    <row r="6031" spans="1:17" x14ac:dyDescent="0.25">
      <c r="A6031" t="s">
        <v>331</v>
      </c>
      <c r="B6031" s="23">
        <v>2018</v>
      </c>
      <c r="C6031" s="23" t="s">
        <v>2</v>
      </c>
      <c r="D6031" s="23" t="s">
        <v>57</v>
      </c>
      <c r="E6031" s="23" t="s">
        <v>126</v>
      </c>
      <c r="F6031" s="23" t="s">
        <v>332</v>
      </c>
      <c r="G6031" s="23" t="s">
        <v>492</v>
      </c>
      <c r="H6031" s="32" t="s">
        <v>361</v>
      </c>
      <c r="I6031" s="32" t="s">
        <v>52</v>
      </c>
      <c r="J6031" s="135">
        <v>46</v>
      </c>
      <c r="K6031" s="27">
        <v>0.56521999999999994</v>
      </c>
      <c r="L6031" s="77">
        <v>0.9</v>
      </c>
      <c r="Q6031" s="106"/>
    </row>
    <row r="6032" spans="1:17" x14ac:dyDescent="0.25">
      <c r="A6032" t="s">
        <v>331</v>
      </c>
      <c r="B6032" s="23">
        <v>2018</v>
      </c>
      <c r="C6032" s="23" t="s">
        <v>3</v>
      </c>
      <c r="D6032" s="23" t="s">
        <v>58</v>
      </c>
      <c r="E6032" s="23" t="s">
        <v>126</v>
      </c>
      <c r="F6032" s="23" t="s">
        <v>332</v>
      </c>
      <c r="G6032" s="23" t="s">
        <v>492</v>
      </c>
      <c r="H6032" s="32" t="s">
        <v>361</v>
      </c>
      <c r="I6032" s="32" t="s">
        <v>52</v>
      </c>
      <c r="J6032" s="135">
        <v>52</v>
      </c>
      <c r="K6032" s="27">
        <v>0.59614999999999996</v>
      </c>
      <c r="L6032" s="77">
        <v>0.9</v>
      </c>
      <c r="Q6032" s="106"/>
    </row>
    <row r="6033" spans="1:17" x14ac:dyDescent="0.25">
      <c r="A6033" t="s">
        <v>331</v>
      </c>
      <c r="B6033" s="23">
        <v>2019</v>
      </c>
      <c r="C6033" s="23" t="s">
        <v>0</v>
      </c>
      <c r="D6033" s="23" t="s">
        <v>59</v>
      </c>
      <c r="E6033" s="23" t="s">
        <v>126</v>
      </c>
      <c r="F6033" s="23" t="s">
        <v>332</v>
      </c>
      <c r="G6033" s="23" t="s">
        <v>492</v>
      </c>
      <c r="H6033" s="32" t="s">
        <v>361</v>
      </c>
      <c r="I6033" s="32" t="s">
        <v>52</v>
      </c>
      <c r="J6033" s="135">
        <v>48</v>
      </c>
      <c r="K6033" s="27">
        <v>0.9375</v>
      </c>
      <c r="L6033" s="77">
        <v>0.9</v>
      </c>
      <c r="Q6033" s="106"/>
    </row>
    <row r="6034" spans="1:17" x14ac:dyDescent="0.25">
      <c r="A6034" t="s">
        <v>331</v>
      </c>
      <c r="B6034" s="23">
        <v>2019</v>
      </c>
      <c r="C6034" s="23" t="s">
        <v>1</v>
      </c>
      <c r="D6034" s="23" t="s">
        <v>60</v>
      </c>
      <c r="E6034" s="23" t="s">
        <v>126</v>
      </c>
      <c r="F6034" s="23" t="s">
        <v>332</v>
      </c>
      <c r="G6034" s="23" t="s">
        <v>492</v>
      </c>
      <c r="H6034" s="32" t="s">
        <v>361</v>
      </c>
      <c r="I6034" s="32" t="s">
        <v>52</v>
      </c>
      <c r="J6034" s="135">
        <v>60</v>
      </c>
      <c r="K6034" s="27">
        <v>0.76666999999999996</v>
      </c>
      <c r="L6034" s="77">
        <v>0.9</v>
      </c>
      <c r="Q6034" s="106"/>
    </row>
    <row r="6035" spans="1:17" x14ac:dyDescent="0.25">
      <c r="A6035" t="s">
        <v>331</v>
      </c>
      <c r="B6035" s="23">
        <v>2019</v>
      </c>
      <c r="C6035" s="23" t="s">
        <v>2</v>
      </c>
      <c r="D6035" s="23" t="s">
        <v>61</v>
      </c>
      <c r="E6035" s="23" t="s">
        <v>126</v>
      </c>
      <c r="F6035" s="23" t="s">
        <v>332</v>
      </c>
      <c r="G6035" s="23" t="s">
        <v>492</v>
      </c>
      <c r="H6035" s="32" t="s">
        <v>361</v>
      </c>
      <c r="I6035" s="32" t="s">
        <v>52</v>
      </c>
      <c r="J6035" s="135">
        <v>51</v>
      </c>
      <c r="K6035" s="27">
        <v>0.90195999999999998</v>
      </c>
      <c r="L6035" s="77">
        <v>0.9</v>
      </c>
      <c r="Q6035" s="106"/>
    </row>
    <row r="6036" spans="1:17" x14ac:dyDescent="0.25">
      <c r="A6036" t="s">
        <v>331</v>
      </c>
      <c r="B6036" s="23">
        <v>2019</v>
      </c>
      <c r="C6036" s="23" t="s">
        <v>3</v>
      </c>
      <c r="D6036" s="23" t="s">
        <v>62</v>
      </c>
      <c r="E6036" s="23" t="s">
        <v>126</v>
      </c>
      <c r="F6036" s="23" t="s">
        <v>332</v>
      </c>
      <c r="G6036" s="23" t="s">
        <v>492</v>
      </c>
      <c r="H6036" s="32" t="s">
        <v>361</v>
      </c>
      <c r="I6036" s="32" t="s">
        <v>52</v>
      </c>
      <c r="J6036" s="135">
        <v>54</v>
      </c>
      <c r="K6036" s="27">
        <v>0.75926000000000005</v>
      </c>
      <c r="L6036" s="77">
        <v>0.9</v>
      </c>
      <c r="Q6036" s="106"/>
    </row>
    <row r="6037" spans="1:17" x14ac:dyDescent="0.25">
      <c r="A6037" t="s">
        <v>331</v>
      </c>
      <c r="B6037" s="23">
        <v>2020</v>
      </c>
      <c r="C6037" s="23" t="s">
        <v>0</v>
      </c>
      <c r="D6037" s="23" t="s">
        <v>63</v>
      </c>
      <c r="E6037" s="23" t="s">
        <v>126</v>
      </c>
      <c r="F6037" s="23" t="s">
        <v>332</v>
      </c>
      <c r="G6037" s="23" t="s">
        <v>492</v>
      </c>
      <c r="H6037" s="32" t="s">
        <v>361</v>
      </c>
      <c r="I6037" s="32" t="s">
        <v>52</v>
      </c>
      <c r="J6037" s="135">
        <v>57</v>
      </c>
      <c r="K6037" s="27">
        <v>0.92981999999999998</v>
      </c>
      <c r="L6037" s="77">
        <v>0.9</v>
      </c>
      <c r="Q6037" s="106"/>
    </row>
    <row r="6038" spans="1:17" x14ac:dyDescent="0.25">
      <c r="A6038" t="s">
        <v>331</v>
      </c>
      <c r="B6038" s="23">
        <v>2020</v>
      </c>
      <c r="C6038" s="23" t="s">
        <v>1</v>
      </c>
      <c r="D6038" s="23" t="s">
        <v>64</v>
      </c>
      <c r="E6038" s="23" t="s">
        <v>126</v>
      </c>
      <c r="F6038" s="23" t="s">
        <v>332</v>
      </c>
      <c r="G6038" s="23" t="s">
        <v>492</v>
      </c>
      <c r="H6038" s="32" t="s">
        <v>361</v>
      </c>
      <c r="I6038" s="32" t="s">
        <v>52</v>
      </c>
      <c r="J6038" s="135">
        <v>18</v>
      </c>
      <c r="K6038" s="27">
        <v>0.83333000000000002</v>
      </c>
      <c r="L6038" s="77">
        <v>0.9</v>
      </c>
      <c r="Q6038" s="106"/>
    </row>
    <row r="6039" spans="1:17" x14ac:dyDescent="0.25">
      <c r="A6039" t="s">
        <v>331</v>
      </c>
      <c r="B6039" s="23">
        <v>2020</v>
      </c>
      <c r="C6039" s="23" t="s">
        <v>2</v>
      </c>
      <c r="D6039" s="23" t="s">
        <v>65</v>
      </c>
      <c r="E6039" s="23" t="s">
        <v>126</v>
      </c>
      <c r="F6039" s="23" t="s">
        <v>332</v>
      </c>
      <c r="G6039" s="23" t="s">
        <v>492</v>
      </c>
      <c r="H6039" s="32" t="s">
        <v>361</v>
      </c>
      <c r="I6039" s="32" t="s">
        <v>52</v>
      </c>
      <c r="J6039" s="135">
        <v>40</v>
      </c>
      <c r="K6039" s="27">
        <v>0.85</v>
      </c>
      <c r="L6039" s="77">
        <v>0.9</v>
      </c>
      <c r="Q6039" s="106"/>
    </row>
    <row r="6040" spans="1:17" x14ac:dyDescent="0.25">
      <c r="A6040" t="s">
        <v>331</v>
      </c>
      <c r="B6040" s="23">
        <v>2020</v>
      </c>
      <c r="C6040" s="23" t="s">
        <v>3</v>
      </c>
      <c r="D6040" s="23" t="s">
        <v>66</v>
      </c>
      <c r="E6040" s="23" t="s">
        <v>126</v>
      </c>
      <c r="F6040" s="23" t="s">
        <v>332</v>
      </c>
      <c r="G6040" s="23" t="s">
        <v>492</v>
      </c>
      <c r="H6040" s="32" t="s">
        <v>361</v>
      </c>
      <c r="I6040" s="32" t="s">
        <v>52</v>
      </c>
      <c r="J6040" s="135">
        <v>38</v>
      </c>
      <c r="K6040" s="27">
        <v>0.86841999999999997</v>
      </c>
      <c r="L6040" s="77">
        <v>0.9</v>
      </c>
      <c r="Q6040" s="106"/>
    </row>
    <row r="6041" spans="1:17" x14ac:dyDescent="0.25">
      <c r="A6041" t="s">
        <v>331</v>
      </c>
      <c r="B6041" s="23">
        <v>2021</v>
      </c>
      <c r="C6041" s="23" t="s">
        <v>0</v>
      </c>
      <c r="D6041" s="23" t="s">
        <v>67</v>
      </c>
      <c r="E6041" s="23" t="s">
        <v>126</v>
      </c>
      <c r="F6041" s="23" t="s">
        <v>332</v>
      </c>
      <c r="G6041" s="23" t="s">
        <v>492</v>
      </c>
      <c r="H6041" s="32" t="s">
        <v>361</v>
      </c>
      <c r="I6041" s="32" t="s">
        <v>52</v>
      </c>
      <c r="J6041" s="135">
        <v>47</v>
      </c>
      <c r="K6041" s="27">
        <v>0.91488999999999998</v>
      </c>
      <c r="L6041" s="77">
        <v>0.9</v>
      </c>
      <c r="Q6041" s="106"/>
    </row>
    <row r="6042" spans="1:17" x14ac:dyDescent="0.25">
      <c r="A6042" t="s">
        <v>331</v>
      </c>
      <c r="B6042" s="23">
        <v>2021</v>
      </c>
      <c r="C6042" s="23" t="s">
        <v>1</v>
      </c>
      <c r="D6042" s="23" t="s">
        <v>68</v>
      </c>
      <c r="E6042" s="23" t="s">
        <v>126</v>
      </c>
      <c r="F6042" s="23" t="s">
        <v>332</v>
      </c>
      <c r="G6042" s="23" t="s">
        <v>492</v>
      </c>
      <c r="H6042" s="32" t="s">
        <v>361</v>
      </c>
      <c r="I6042" s="32" t="s">
        <v>52</v>
      </c>
      <c r="J6042" s="135">
        <v>47</v>
      </c>
      <c r="K6042" s="27">
        <v>0.87234</v>
      </c>
      <c r="L6042" s="77">
        <v>0.9</v>
      </c>
      <c r="Q6042" s="106"/>
    </row>
    <row r="6043" spans="1:17" x14ac:dyDescent="0.25">
      <c r="A6043" t="s">
        <v>331</v>
      </c>
      <c r="B6043" s="23">
        <v>2021</v>
      </c>
      <c r="C6043" s="23" t="s">
        <v>2</v>
      </c>
      <c r="D6043" s="23" t="s">
        <v>69</v>
      </c>
      <c r="E6043" s="23" t="s">
        <v>126</v>
      </c>
      <c r="F6043" s="23" t="s">
        <v>332</v>
      </c>
      <c r="G6043" s="23" t="s">
        <v>492</v>
      </c>
      <c r="H6043" s="32" t="s">
        <v>361</v>
      </c>
      <c r="I6043" s="32" t="s">
        <v>52</v>
      </c>
      <c r="J6043" s="135">
        <v>61</v>
      </c>
      <c r="K6043" s="27">
        <v>0.88524999999999998</v>
      </c>
      <c r="L6043" s="77">
        <v>0.9</v>
      </c>
      <c r="Q6043" s="106"/>
    </row>
    <row r="6044" spans="1:17" x14ac:dyDescent="0.25">
      <c r="A6044" t="s">
        <v>331</v>
      </c>
      <c r="B6044" s="23">
        <v>2021</v>
      </c>
      <c r="C6044" s="23" t="s">
        <v>3</v>
      </c>
      <c r="D6044" s="23" t="s">
        <v>70</v>
      </c>
      <c r="E6044" s="23" t="s">
        <v>126</v>
      </c>
      <c r="F6044" s="23" t="s">
        <v>332</v>
      </c>
      <c r="G6044" s="23" t="s">
        <v>492</v>
      </c>
      <c r="H6044" s="32" t="s">
        <v>361</v>
      </c>
      <c r="I6044" s="32" t="s">
        <v>52</v>
      </c>
      <c r="J6044" s="135">
        <v>59</v>
      </c>
      <c r="K6044" s="27">
        <v>0.88136000000000003</v>
      </c>
      <c r="L6044" s="77">
        <v>0.9</v>
      </c>
      <c r="Q6044" s="106"/>
    </row>
    <row r="6045" spans="1:17" x14ac:dyDescent="0.25">
      <c r="A6045" t="s">
        <v>331</v>
      </c>
      <c r="B6045" s="23">
        <v>2022</v>
      </c>
      <c r="C6045" s="23" t="s">
        <v>0</v>
      </c>
      <c r="D6045" s="23" t="s">
        <v>71</v>
      </c>
      <c r="E6045" s="23" t="s">
        <v>126</v>
      </c>
      <c r="F6045" s="23" t="s">
        <v>332</v>
      </c>
      <c r="G6045" s="23" t="s">
        <v>492</v>
      </c>
      <c r="H6045" s="32" t="s">
        <v>361</v>
      </c>
      <c r="I6045" s="32" t="s">
        <v>52</v>
      </c>
      <c r="J6045" s="135">
        <v>64</v>
      </c>
      <c r="K6045" s="27">
        <v>0.82813000000000003</v>
      </c>
      <c r="L6045" s="77">
        <v>0.9</v>
      </c>
      <c r="Q6045" s="106"/>
    </row>
    <row r="6046" spans="1:17" x14ac:dyDescent="0.25">
      <c r="A6046" t="s">
        <v>331</v>
      </c>
      <c r="B6046" s="23">
        <v>2022</v>
      </c>
      <c r="C6046" s="23" t="s">
        <v>1</v>
      </c>
      <c r="D6046" s="23" t="s">
        <v>72</v>
      </c>
      <c r="E6046" s="23" t="s">
        <v>126</v>
      </c>
      <c r="F6046" s="23" t="s">
        <v>332</v>
      </c>
      <c r="G6046" s="23" t="s">
        <v>492</v>
      </c>
      <c r="H6046" s="32" t="s">
        <v>361</v>
      </c>
      <c r="I6046" s="32" t="s">
        <v>52</v>
      </c>
      <c r="J6046" s="135">
        <v>53</v>
      </c>
      <c r="K6046" s="27">
        <v>0.90566000000000002</v>
      </c>
      <c r="L6046" s="77">
        <v>0.9</v>
      </c>
      <c r="Q6046" s="106"/>
    </row>
    <row r="6047" spans="1:17" x14ac:dyDescent="0.25">
      <c r="A6047" t="s">
        <v>331</v>
      </c>
      <c r="B6047" s="23">
        <v>2022</v>
      </c>
      <c r="C6047" s="23" t="s">
        <v>2</v>
      </c>
      <c r="D6047" s="23" t="s">
        <v>73</v>
      </c>
      <c r="E6047" s="23" t="s">
        <v>126</v>
      </c>
      <c r="F6047" s="23" t="s">
        <v>332</v>
      </c>
      <c r="G6047" s="23" t="s">
        <v>492</v>
      </c>
      <c r="H6047" s="32" t="s">
        <v>361</v>
      </c>
      <c r="I6047" s="32" t="s">
        <v>52</v>
      </c>
      <c r="J6047" s="135">
        <v>52</v>
      </c>
      <c r="K6047" s="27">
        <v>0.90385000000000004</v>
      </c>
      <c r="L6047" s="77">
        <v>0.9</v>
      </c>
      <c r="Q6047" s="106"/>
    </row>
    <row r="6048" spans="1:17" x14ac:dyDescent="0.25">
      <c r="A6048" t="s">
        <v>331</v>
      </c>
      <c r="B6048" s="23">
        <v>2022</v>
      </c>
      <c r="C6048" s="23" t="s">
        <v>3</v>
      </c>
      <c r="D6048" s="23" t="s">
        <v>493</v>
      </c>
      <c r="E6048" s="23" t="s">
        <v>126</v>
      </c>
      <c r="F6048" s="23" t="s">
        <v>332</v>
      </c>
      <c r="G6048" s="23" t="s">
        <v>492</v>
      </c>
      <c r="H6048" s="32" t="s">
        <v>361</v>
      </c>
      <c r="I6048" s="32" t="s">
        <v>52</v>
      </c>
      <c r="J6048" s="135">
        <v>58</v>
      </c>
      <c r="K6048" s="27">
        <v>0.93103000000000002</v>
      </c>
      <c r="L6048" s="77">
        <v>0.9</v>
      </c>
      <c r="Q6048" s="106"/>
    </row>
    <row r="6049" spans="1:17" x14ac:dyDescent="0.25">
      <c r="A6049" t="s">
        <v>331</v>
      </c>
      <c r="B6049" s="23">
        <v>2023</v>
      </c>
      <c r="C6049" s="23" t="s">
        <v>0</v>
      </c>
      <c r="D6049" s="23" t="s">
        <v>537</v>
      </c>
      <c r="E6049" s="23" t="s">
        <v>126</v>
      </c>
      <c r="F6049" s="23" t="s">
        <v>332</v>
      </c>
      <c r="G6049" s="23" t="s">
        <v>492</v>
      </c>
      <c r="H6049" s="32" t="s">
        <v>361</v>
      </c>
      <c r="I6049" s="32" t="s">
        <v>52</v>
      </c>
      <c r="J6049" s="135">
        <v>53</v>
      </c>
      <c r="K6049" s="27">
        <v>0.84906000000000004</v>
      </c>
      <c r="L6049" s="77">
        <v>0.9</v>
      </c>
      <c r="Q6049" s="106"/>
    </row>
    <row r="6050" spans="1:17" x14ac:dyDescent="0.25">
      <c r="A6050" t="s">
        <v>331</v>
      </c>
      <c r="B6050" s="23">
        <v>2018</v>
      </c>
      <c r="C6050" s="23" t="s">
        <v>0</v>
      </c>
      <c r="D6050" s="23" t="s">
        <v>54</v>
      </c>
      <c r="E6050" s="23" t="s">
        <v>128</v>
      </c>
      <c r="F6050" s="23" t="s">
        <v>129</v>
      </c>
      <c r="G6050" s="23" t="s">
        <v>492</v>
      </c>
      <c r="H6050" s="32" t="s">
        <v>357</v>
      </c>
      <c r="I6050" s="32" t="s">
        <v>52</v>
      </c>
      <c r="J6050" s="135">
        <v>60</v>
      </c>
      <c r="K6050" s="27">
        <v>0.38333</v>
      </c>
      <c r="L6050" s="77">
        <v>0.9</v>
      </c>
      <c r="Q6050" s="106"/>
    </row>
    <row r="6051" spans="1:17" x14ac:dyDescent="0.25">
      <c r="A6051" t="s">
        <v>331</v>
      </c>
      <c r="B6051" s="23">
        <v>2018</v>
      </c>
      <c r="C6051" s="23" t="s">
        <v>1</v>
      </c>
      <c r="D6051" s="23" t="s">
        <v>56</v>
      </c>
      <c r="E6051" s="23" t="s">
        <v>128</v>
      </c>
      <c r="F6051" s="23" t="s">
        <v>129</v>
      </c>
      <c r="G6051" s="23" t="s">
        <v>492</v>
      </c>
      <c r="H6051" s="32" t="s">
        <v>357</v>
      </c>
      <c r="I6051" s="32" t="s">
        <v>52</v>
      </c>
      <c r="J6051" s="135">
        <v>77</v>
      </c>
      <c r="K6051" s="27">
        <v>0.70130000000000003</v>
      </c>
      <c r="L6051" s="77">
        <v>0.9</v>
      </c>
      <c r="Q6051" s="106"/>
    </row>
    <row r="6052" spans="1:17" x14ac:dyDescent="0.25">
      <c r="A6052" t="s">
        <v>331</v>
      </c>
      <c r="B6052" s="23">
        <v>2018</v>
      </c>
      <c r="C6052" s="23" t="s">
        <v>2</v>
      </c>
      <c r="D6052" s="23" t="s">
        <v>57</v>
      </c>
      <c r="E6052" s="23" t="s">
        <v>128</v>
      </c>
      <c r="F6052" s="23" t="s">
        <v>129</v>
      </c>
      <c r="G6052" s="23" t="s">
        <v>492</v>
      </c>
      <c r="H6052" s="32" t="s">
        <v>357</v>
      </c>
      <c r="I6052" s="32" t="s">
        <v>52</v>
      </c>
      <c r="J6052" s="135">
        <v>61</v>
      </c>
      <c r="K6052" s="27">
        <v>0.54098000000000002</v>
      </c>
      <c r="L6052" s="77">
        <v>0.9</v>
      </c>
      <c r="Q6052" s="106"/>
    </row>
    <row r="6053" spans="1:17" x14ac:dyDescent="0.25">
      <c r="A6053" t="s">
        <v>331</v>
      </c>
      <c r="B6053" s="23">
        <v>2018</v>
      </c>
      <c r="C6053" s="23" t="s">
        <v>3</v>
      </c>
      <c r="D6053" s="23" t="s">
        <v>58</v>
      </c>
      <c r="E6053" s="23" t="s">
        <v>128</v>
      </c>
      <c r="F6053" s="23" t="s">
        <v>129</v>
      </c>
      <c r="G6053" s="23" t="s">
        <v>492</v>
      </c>
      <c r="H6053" s="32" t="s">
        <v>357</v>
      </c>
      <c r="I6053" s="32" t="s">
        <v>52</v>
      </c>
      <c r="J6053" s="135">
        <v>65</v>
      </c>
      <c r="K6053" s="27">
        <v>0.70769000000000004</v>
      </c>
      <c r="L6053" s="77">
        <v>0.9</v>
      </c>
      <c r="Q6053" s="106"/>
    </row>
    <row r="6054" spans="1:17" x14ac:dyDescent="0.25">
      <c r="A6054" t="s">
        <v>331</v>
      </c>
      <c r="B6054" s="23">
        <v>2019</v>
      </c>
      <c r="C6054" s="23" t="s">
        <v>0</v>
      </c>
      <c r="D6054" s="23" t="s">
        <v>59</v>
      </c>
      <c r="E6054" s="23" t="s">
        <v>128</v>
      </c>
      <c r="F6054" s="23" t="s">
        <v>129</v>
      </c>
      <c r="G6054" s="23" t="s">
        <v>492</v>
      </c>
      <c r="H6054" s="32" t="s">
        <v>357</v>
      </c>
      <c r="I6054" s="32" t="s">
        <v>52</v>
      </c>
      <c r="J6054" s="135">
        <v>75</v>
      </c>
      <c r="K6054" s="27">
        <v>0.64</v>
      </c>
      <c r="L6054" s="77">
        <v>0.9</v>
      </c>
      <c r="Q6054" s="106"/>
    </row>
    <row r="6055" spans="1:17" x14ac:dyDescent="0.25">
      <c r="A6055" t="s">
        <v>331</v>
      </c>
      <c r="B6055" s="23">
        <v>2019</v>
      </c>
      <c r="C6055" s="23" t="s">
        <v>1</v>
      </c>
      <c r="D6055" s="23" t="s">
        <v>60</v>
      </c>
      <c r="E6055" s="23" t="s">
        <v>128</v>
      </c>
      <c r="F6055" s="23" t="s">
        <v>129</v>
      </c>
      <c r="G6055" s="23" t="s">
        <v>492</v>
      </c>
      <c r="H6055" s="32" t="s">
        <v>357</v>
      </c>
      <c r="I6055" s="32" t="s">
        <v>52</v>
      </c>
      <c r="J6055" s="135">
        <v>87</v>
      </c>
      <c r="K6055" s="27">
        <v>0.71264000000000005</v>
      </c>
      <c r="L6055" s="77">
        <v>0.9</v>
      </c>
      <c r="Q6055" s="106"/>
    </row>
    <row r="6056" spans="1:17" x14ac:dyDescent="0.25">
      <c r="A6056" t="s">
        <v>331</v>
      </c>
      <c r="B6056" s="23">
        <v>2019</v>
      </c>
      <c r="C6056" s="23" t="s">
        <v>2</v>
      </c>
      <c r="D6056" s="23" t="s">
        <v>61</v>
      </c>
      <c r="E6056" s="23" t="s">
        <v>128</v>
      </c>
      <c r="F6056" s="23" t="s">
        <v>129</v>
      </c>
      <c r="G6056" s="23" t="s">
        <v>492</v>
      </c>
      <c r="H6056" s="32" t="s">
        <v>357</v>
      </c>
      <c r="I6056" s="32" t="s">
        <v>52</v>
      </c>
      <c r="J6056" s="135">
        <v>69</v>
      </c>
      <c r="K6056" s="27">
        <v>0.75361999999999996</v>
      </c>
      <c r="L6056" s="77">
        <v>0.9</v>
      </c>
      <c r="Q6056" s="106"/>
    </row>
    <row r="6057" spans="1:17" x14ac:dyDescent="0.25">
      <c r="A6057" t="s">
        <v>331</v>
      </c>
      <c r="B6057" s="23">
        <v>2019</v>
      </c>
      <c r="C6057" s="23" t="s">
        <v>3</v>
      </c>
      <c r="D6057" s="23" t="s">
        <v>62</v>
      </c>
      <c r="E6057" s="23" t="s">
        <v>128</v>
      </c>
      <c r="F6057" s="23" t="s">
        <v>129</v>
      </c>
      <c r="G6057" s="23" t="s">
        <v>492</v>
      </c>
      <c r="H6057" s="32" t="s">
        <v>357</v>
      </c>
      <c r="I6057" s="32" t="s">
        <v>52</v>
      </c>
      <c r="J6057" s="135">
        <v>59</v>
      </c>
      <c r="K6057" s="27">
        <v>0.81355999999999995</v>
      </c>
      <c r="L6057" s="77">
        <v>0.9</v>
      </c>
      <c r="Q6057" s="106"/>
    </row>
    <row r="6058" spans="1:17" x14ac:dyDescent="0.25">
      <c r="A6058" t="s">
        <v>331</v>
      </c>
      <c r="B6058" s="23">
        <v>2020</v>
      </c>
      <c r="C6058" s="23" t="s">
        <v>0</v>
      </c>
      <c r="D6058" s="23" t="s">
        <v>63</v>
      </c>
      <c r="E6058" s="23" t="s">
        <v>128</v>
      </c>
      <c r="F6058" s="23" t="s">
        <v>129</v>
      </c>
      <c r="G6058" s="23" t="s">
        <v>492</v>
      </c>
      <c r="H6058" s="32" t="s">
        <v>357</v>
      </c>
      <c r="I6058" s="32" t="s">
        <v>52</v>
      </c>
      <c r="J6058" s="135">
        <v>59</v>
      </c>
      <c r="K6058" s="27">
        <v>0.69491999999999998</v>
      </c>
      <c r="L6058" s="77">
        <v>0.9</v>
      </c>
      <c r="Q6058" s="106"/>
    </row>
    <row r="6059" spans="1:17" x14ac:dyDescent="0.25">
      <c r="A6059" t="s">
        <v>331</v>
      </c>
      <c r="B6059" s="23">
        <v>2020</v>
      </c>
      <c r="C6059" s="23" t="s">
        <v>1</v>
      </c>
      <c r="D6059" s="23" t="s">
        <v>64</v>
      </c>
      <c r="E6059" s="23" t="s">
        <v>128</v>
      </c>
      <c r="F6059" s="23" t="s">
        <v>129</v>
      </c>
      <c r="G6059" s="23" t="s">
        <v>492</v>
      </c>
      <c r="H6059" s="32" t="s">
        <v>357</v>
      </c>
      <c r="I6059" s="32" t="s">
        <v>52</v>
      </c>
      <c r="J6059" s="135">
        <v>55</v>
      </c>
      <c r="K6059" s="27">
        <v>0.69091000000000002</v>
      </c>
      <c r="L6059" s="77">
        <v>0.9</v>
      </c>
      <c r="Q6059" s="106"/>
    </row>
    <row r="6060" spans="1:17" x14ac:dyDescent="0.25">
      <c r="A6060" t="s">
        <v>331</v>
      </c>
      <c r="B6060" s="23">
        <v>2020</v>
      </c>
      <c r="C6060" s="23" t="s">
        <v>2</v>
      </c>
      <c r="D6060" s="23" t="s">
        <v>65</v>
      </c>
      <c r="E6060" s="23" t="s">
        <v>128</v>
      </c>
      <c r="F6060" s="23" t="s">
        <v>129</v>
      </c>
      <c r="G6060" s="23" t="s">
        <v>492</v>
      </c>
      <c r="H6060" s="32" t="s">
        <v>357</v>
      </c>
      <c r="I6060" s="32" t="s">
        <v>52</v>
      </c>
      <c r="J6060" s="135">
        <v>54</v>
      </c>
      <c r="K6060" s="27">
        <v>0.64815</v>
      </c>
      <c r="L6060" s="77">
        <v>0.9</v>
      </c>
      <c r="Q6060" s="106"/>
    </row>
    <row r="6061" spans="1:17" x14ac:dyDescent="0.25">
      <c r="A6061" t="s">
        <v>331</v>
      </c>
      <c r="B6061" s="23">
        <v>2020</v>
      </c>
      <c r="C6061" s="23" t="s">
        <v>3</v>
      </c>
      <c r="D6061" s="23" t="s">
        <v>66</v>
      </c>
      <c r="E6061" s="23" t="s">
        <v>128</v>
      </c>
      <c r="F6061" s="23" t="s">
        <v>129</v>
      </c>
      <c r="G6061" s="23" t="s">
        <v>492</v>
      </c>
      <c r="H6061" s="32" t="s">
        <v>357</v>
      </c>
      <c r="I6061" s="32" t="s">
        <v>52</v>
      </c>
      <c r="J6061" s="135">
        <v>81</v>
      </c>
      <c r="K6061" s="27">
        <v>0.75309000000000004</v>
      </c>
      <c r="L6061" s="77">
        <v>0.9</v>
      </c>
      <c r="Q6061" s="106"/>
    </row>
    <row r="6062" spans="1:17" x14ac:dyDescent="0.25">
      <c r="A6062" t="s">
        <v>331</v>
      </c>
      <c r="B6062" s="23">
        <v>2021</v>
      </c>
      <c r="C6062" s="23" t="s">
        <v>0</v>
      </c>
      <c r="D6062" s="23" t="s">
        <v>67</v>
      </c>
      <c r="E6062" s="23" t="s">
        <v>128</v>
      </c>
      <c r="F6062" s="23" t="s">
        <v>129</v>
      </c>
      <c r="G6062" s="23" t="s">
        <v>492</v>
      </c>
      <c r="H6062" s="32" t="s">
        <v>357</v>
      </c>
      <c r="I6062" s="32" t="s">
        <v>52</v>
      </c>
      <c r="J6062" s="135">
        <v>74</v>
      </c>
      <c r="K6062" s="27">
        <v>0.66215999999999997</v>
      </c>
      <c r="L6062" s="77">
        <v>0.9</v>
      </c>
      <c r="Q6062" s="106"/>
    </row>
    <row r="6063" spans="1:17" x14ac:dyDescent="0.25">
      <c r="A6063" t="s">
        <v>331</v>
      </c>
      <c r="B6063" s="23">
        <v>2021</v>
      </c>
      <c r="C6063" s="23" t="s">
        <v>1</v>
      </c>
      <c r="D6063" s="23" t="s">
        <v>68</v>
      </c>
      <c r="E6063" s="23" t="s">
        <v>128</v>
      </c>
      <c r="F6063" s="23" t="s">
        <v>129</v>
      </c>
      <c r="G6063" s="23" t="s">
        <v>492</v>
      </c>
      <c r="H6063" s="32" t="s">
        <v>357</v>
      </c>
      <c r="I6063" s="32" t="s">
        <v>52</v>
      </c>
      <c r="J6063" s="135">
        <v>103</v>
      </c>
      <c r="K6063" s="27">
        <v>0.66990000000000005</v>
      </c>
      <c r="L6063" s="77">
        <v>0.9</v>
      </c>
      <c r="Q6063" s="106"/>
    </row>
    <row r="6064" spans="1:17" x14ac:dyDescent="0.25">
      <c r="A6064" t="s">
        <v>331</v>
      </c>
      <c r="B6064" s="23">
        <v>2021</v>
      </c>
      <c r="C6064" s="23" t="s">
        <v>2</v>
      </c>
      <c r="D6064" s="23" t="s">
        <v>69</v>
      </c>
      <c r="E6064" s="23" t="s">
        <v>128</v>
      </c>
      <c r="F6064" s="23" t="s">
        <v>129</v>
      </c>
      <c r="G6064" s="23" t="s">
        <v>492</v>
      </c>
      <c r="H6064" s="32" t="s">
        <v>357</v>
      </c>
      <c r="I6064" s="32" t="s">
        <v>52</v>
      </c>
      <c r="J6064" s="135">
        <v>87</v>
      </c>
      <c r="K6064" s="27">
        <v>0.63217999999999996</v>
      </c>
      <c r="L6064" s="77">
        <v>0.9</v>
      </c>
      <c r="Q6064" s="106"/>
    </row>
    <row r="6065" spans="1:17" x14ac:dyDescent="0.25">
      <c r="A6065" t="s">
        <v>331</v>
      </c>
      <c r="B6065" s="23">
        <v>2021</v>
      </c>
      <c r="C6065" s="23" t="s">
        <v>3</v>
      </c>
      <c r="D6065" s="23" t="s">
        <v>70</v>
      </c>
      <c r="E6065" s="23" t="s">
        <v>128</v>
      </c>
      <c r="F6065" s="23" t="s">
        <v>129</v>
      </c>
      <c r="G6065" s="23" t="s">
        <v>492</v>
      </c>
      <c r="H6065" s="32" t="s">
        <v>357</v>
      </c>
      <c r="I6065" s="32" t="s">
        <v>52</v>
      </c>
      <c r="J6065" s="135">
        <v>86</v>
      </c>
      <c r="K6065" s="27">
        <v>0.74419000000000002</v>
      </c>
      <c r="L6065" s="77">
        <v>0.9</v>
      </c>
      <c r="Q6065" s="106"/>
    </row>
    <row r="6066" spans="1:17" x14ac:dyDescent="0.25">
      <c r="A6066" t="s">
        <v>331</v>
      </c>
      <c r="B6066" s="23">
        <v>2022</v>
      </c>
      <c r="C6066" s="23" t="s">
        <v>0</v>
      </c>
      <c r="D6066" s="23" t="s">
        <v>71</v>
      </c>
      <c r="E6066" s="23" t="s">
        <v>128</v>
      </c>
      <c r="F6066" s="23" t="s">
        <v>129</v>
      </c>
      <c r="G6066" s="23" t="s">
        <v>492</v>
      </c>
      <c r="H6066" s="32" t="s">
        <v>357</v>
      </c>
      <c r="I6066" s="32" t="s">
        <v>52</v>
      </c>
      <c r="J6066" s="135">
        <v>85</v>
      </c>
      <c r="K6066" s="27">
        <v>0.70587999999999995</v>
      </c>
      <c r="L6066" s="77">
        <v>0.9</v>
      </c>
      <c r="Q6066" s="106"/>
    </row>
    <row r="6067" spans="1:17" x14ac:dyDescent="0.25">
      <c r="A6067" t="s">
        <v>331</v>
      </c>
      <c r="B6067" s="23">
        <v>2022</v>
      </c>
      <c r="C6067" s="23" t="s">
        <v>1</v>
      </c>
      <c r="D6067" s="23" t="s">
        <v>72</v>
      </c>
      <c r="E6067" s="23" t="s">
        <v>128</v>
      </c>
      <c r="F6067" s="23" t="s">
        <v>129</v>
      </c>
      <c r="G6067" s="23" t="s">
        <v>492</v>
      </c>
      <c r="H6067" s="32" t="s">
        <v>357</v>
      </c>
      <c r="I6067" s="32" t="s">
        <v>52</v>
      </c>
      <c r="J6067" s="135">
        <v>75</v>
      </c>
      <c r="K6067" s="27">
        <v>0.69333</v>
      </c>
      <c r="L6067" s="77">
        <v>0.9</v>
      </c>
      <c r="Q6067" s="106"/>
    </row>
    <row r="6068" spans="1:17" x14ac:dyDescent="0.25">
      <c r="A6068" t="s">
        <v>331</v>
      </c>
      <c r="B6068" s="23">
        <v>2022</v>
      </c>
      <c r="C6068" s="23" t="s">
        <v>2</v>
      </c>
      <c r="D6068" s="23" t="s">
        <v>73</v>
      </c>
      <c r="E6068" s="23" t="s">
        <v>128</v>
      </c>
      <c r="F6068" s="23" t="s">
        <v>129</v>
      </c>
      <c r="G6068" s="23" t="s">
        <v>492</v>
      </c>
      <c r="H6068" s="32" t="s">
        <v>357</v>
      </c>
      <c r="I6068" s="32" t="s">
        <v>52</v>
      </c>
      <c r="J6068" s="135">
        <v>77</v>
      </c>
      <c r="K6068" s="27">
        <v>0.66234000000000004</v>
      </c>
      <c r="L6068" s="77">
        <v>0.9</v>
      </c>
      <c r="Q6068" s="106"/>
    </row>
    <row r="6069" spans="1:17" x14ac:dyDescent="0.25">
      <c r="A6069" t="s">
        <v>331</v>
      </c>
      <c r="B6069" s="23">
        <v>2022</v>
      </c>
      <c r="C6069" s="23" t="s">
        <v>3</v>
      </c>
      <c r="D6069" s="23" t="s">
        <v>493</v>
      </c>
      <c r="E6069" s="23" t="s">
        <v>128</v>
      </c>
      <c r="F6069" s="23" t="s">
        <v>129</v>
      </c>
      <c r="G6069" s="23" t="s">
        <v>492</v>
      </c>
      <c r="H6069" s="32" t="s">
        <v>357</v>
      </c>
      <c r="I6069" s="32" t="s">
        <v>52</v>
      </c>
      <c r="J6069" s="135">
        <v>70</v>
      </c>
      <c r="K6069" s="27">
        <v>0.68571000000000004</v>
      </c>
      <c r="L6069" s="77">
        <v>0.9</v>
      </c>
      <c r="Q6069" s="106"/>
    </row>
    <row r="6070" spans="1:17" x14ac:dyDescent="0.25">
      <c r="A6070" t="s">
        <v>331</v>
      </c>
      <c r="B6070" s="23">
        <v>2023</v>
      </c>
      <c r="C6070" s="23" t="s">
        <v>0</v>
      </c>
      <c r="D6070" s="23" t="s">
        <v>537</v>
      </c>
      <c r="E6070" s="23" t="s">
        <v>128</v>
      </c>
      <c r="F6070" s="23" t="s">
        <v>129</v>
      </c>
      <c r="G6070" s="23" t="s">
        <v>492</v>
      </c>
      <c r="H6070" s="32" t="s">
        <v>357</v>
      </c>
      <c r="I6070" s="32" t="s">
        <v>52</v>
      </c>
      <c r="J6070" s="135">
        <v>99</v>
      </c>
      <c r="K6070" s="27">
        <v>0.66666999999999998</v>
      </c>
      <c r="L6070" s="77">
        <v>0.9</v>
      </c>
      <c r="Q6070" s="106"/>
    </row>
    <row r="6071" spans="1:17" x14ac:dyDescent="0.25">
      <c r="A6071" t="s">
        <v>331</v>
      </c>
      <c r="B6071" s="23">
        <v>2018</v>
      </c>
      <c r="C6071" s="23" t="s">
        <v>0</v>
      </c>
      <c r="D6071" s="23" t="s">
        <v>54</v>
      </c>
      <c r="E6071" s="23" t="s">
        <v>130</v>
      </c>
      <c r="F6071" s="23" t="s">
        <v>131</v>
      </c>
      <c r="G6071" s="23" t="s">
        <v>492</v>
      </c>
      <c r="H6071" s="167" t="s">
        <v>547</v>
      </c>
      <c r="I6071" s="32" t="s">
        <v>52</v>
      </c>
      <c r="J6071" s="135">
        <v>40</v>
      </c>
      <c r="K6071" s="27">
        <v>0.97499999999999998</v>
      </c>
      <c r="L6071" s="77">
        <v>0.9</v>
      </c>
      <c r="Q6071" s="106"/>
    </row>
    <row r="6072" spans="1:17" x14ac:dyDescent="0.25">
      <c r="A6072" t="s">
        <v>331</v>
      </c>
      <c r="B6072" s="23">
        <v>2018</v>
      </c>
      <c r="C6072" s="23" t="s">
        <v>1</v>
      </c>
      <c r="D6072" s="23" t="s">
        <v>56</v>
      </c>
      <c r="E6072" s="23" t="s">
        <v>130</v>
      </c>
      <c r="F6072" s="23" t="s">
        <v>131</v>
      </c>
      <c r="G6072" s="23" t="s">
        <v>492</v>
      </c>
      <c r="H6072" s="167" t="s">
        <v>547</v>
      </c>
      <c r="I6072" s="32" t="s">
        <v>52</v>
      </c>
      <c r="J6072" s="135">
        <v>41</v>
      </c>
      <c r="K6072" s="27">
        <v>0.90244000000000002</v>
      </c>
      <c r="L6072" s="77">
        <v>0.9</v>
      </c>
      <c r="Q6072" s="106"/>
    </row>
    <row r="6073" spans="1:17" x14ac:dyDescent="0.25">
      <c r="A6073" t="s">
        <v>331</v>
      </c>
      <c r="B6073" s="23">
        <v>2018</v>
      </c>
      <c r="C6073" s="23" t="s">
        <v>2</v>
      </c>
      <c r="D6073" s="23" t="s">
        <v>57</v>
      </c>
      <c r="E6073" s="23" t="s">
        <v>130</v>
      </c>
      <c r="F6073" s="23" t="s">
        <v>131</v>
      </c>
      <c r="G6073" s="23" t="s">
        <v>492</v>
      </c>
      <c r="H6073" s="167" t="s">
        <v>547</v>
      </c>
      <c r="I6073" s="32" t="s">
        <v>52</v>
      </c>
      <c r="J6073" s="135">
        <v>38</v>
      </c>
      <c r="K6073" s="27">
        <v>0.94737000000000005</v>
      </c>
      <c r="L6073" s="77">
        <v>0.9</v>
      </c>
      <c r="Q6073" s="106"/>
    </row>
    <row r="6074" spans="1:17" x14ac:dyDescent="0.25">
      <c r="A6074" t="s">
        <v>331</v>
      </c>
      <c r="B6074" s="23">
        <v>2018</v>
      </c>
      <c r="C6074" s="23" t="s">
        <v>3</v>
      </c>
      <c r="D6074" s="23" t="s">
        <v>58</v>
      </c>
      <c r="E6074" s="23" t="s">
        <v>130</v>
      </c>
      <c r="F6074" s="23" t="s">
        <v>131</v>
      </c>
      <c r="G6074" s="23" t="s">
        <v>492</v>
      </c>
      <c r="H6074" s="167" t="s">
        <v>547</v>
      </c>
      <c r="I6074" s="32" t="s">
        <v>52</v>
      </c>
      <c r="J6074" s="135">
        <v>40</v>
      </c>
      <c r="K6074" s="27">
        <v>0.8</v>
      </c>
      <c r="L6074" s="77">
        <v>0.9</v>
      </c>
      <c r="Q6074" s="106"/>
    </row>
    <row r="6075" spans="1:17" x14ac:dyDescent="0.25">
      <c r="A6075" t="s">
        <v>331</v>
      </c>
      <c r="B6075" s="23">
        <v>2019</v>
      </c>
      <c r="C6075" s="23" t="s">
        <v>0</v>
      </c>
      <c r="D6075" s="23" t="s">
        <v>59</v>
      </c>
      <c r="E6075" s="23" t="s">
        <v>130</v>
      </c>
      <c r="F6075" s="23" t="s">
        <v>131</v>
      </c>
      <c r="G6075" s="23" t="s">
        <v>492</v>
      </c>
      <c r="H6075" s="167" t="s">
        <v>547</v>
      </c>
      <c r="I6075" s="32" t="s">
        <v>52</v>
      </c>
      <c r="J6075" s="135">
        <v>33</v>
      </c>
      <c r="K6075" s="27">
        <v>0.87878999999999996</v>
      </c>
      <c r="L6075" s="77">
        <v>0.9</v>
      </c>
      <c r="Q6075" s="106"/>
    </row>
    <row r="6076" spans="1:17" x14ac:dyDescent="0.25">
      <c r="A6076" t="s">
        <v>331</v>
      </c>
      <c r="B6076" s="23">
        <v>2019</v>
      </c>
      <c r="C6076" s="23" t="s">
        <v>1</v>
      </c>
      <c r="D6076" s="23" t="s">
        <v>60</v>
      </c>
      <c r="E6076" s="23" t="s">
        <v>130</v>
      </c>
      <c r="F6076" s="23" t="s">
        <v>131</v>
      </c>
      <c r="G6076" s="23" t="s">
        <v>492</v>
      </c>
      <c r="H6076" s="167" t="s">
        <v>547</v>
      </c>
      <c r="I6076" s="32" t="s">
        <v>52</v>
      </c>
      <c r="J6076" s="135">
        <v>27</v>
      </c>
      <c r="K6076" s="27">
        <v>0.74073999999999995</v>
      </c>
      <c r="L6076" s="77">
        <v>0.9</v>
      </c>
      <c r="Q6076" s="106"/>
    </row>
    <row r="6077" spans="1:17" x14ac:dyDescent="0.25">
      <c r="A6077" t="s">
        <v>331</v>
      </c>
      <c r="B6077" s="23">
        <v>2019</v>
      </c>
      <c r="C6077" s="23" t="s">
        <v>2</v>
      </c>
      <c r="D6077" s="23" t="s">
        <v>61</v>
      </c>
      <c r="E6077" s="23" t="s">
        <v>130</v>
      </c>
      <c r="F6077" s="23" t="s">
        <v>131</v>
      </c>
      <c r="G6077" s="23" t="s">
        <v>492</v>
      </c>
      <c r="H6077" s="167" t="s">
        <v>547</v>
      </c>
      <c r="I6077" s="32" t="s">
        <v>52</v>
      </c>
      <c r="J6077" s="135">
        <v>23</v>
      </c>
      <c r="K6077" s="27">
        <v>0.91303999999999996</v>
      </c>
      <c r="L6077" s="77">
        <v>0.9</v>
      </c>
      <c r="Q6077" s="106"/>
    </row>
    <row r="6078" spans="1:17" x14ac:dyDescent="0.25">
      <c r="A6078" t="s">
        <v>331</v>
      </c>
      <c r="B6078" s="23">
        <v>2019</v>
      </c>
      <c r="C6078" s="23" t="s">
        <v>3</v>
      </c>
      <c r="D6078" s="23" t="s">
        <v>62</v>
      </c>
      <c r="E6078" s="23" t="s">
        <v>130</v>
      </c>
      <c r="F6078" s="23" t="s">
        <v>131</v>
      </c>
      <c r="G6078" s="23" t="s">
        <v>492</v>
      </c>
      <c r="H6078" s="167" t="s">
        <v>547</v>
      </c>
      <c r="I6078" s="32" t="s">
        <v>52</v>
      </c>
      <c r="J6078" s="135">
        <v>39</v>
      </c>
      <c r="K6078" s="27">
        <v>0.94872000000000001</v>
      </c>
      <c r="L6078" s="77">
        <v>0.9</v>
      </c>
      <c r="Q6078" s="106"/>
    </row>
    <row r="6079" spans="1:17" x14ac:dyDescent="0.25">
      <c r="A6079" t="s">
        <v>331</v>
      </c>
      <c r="B6079" s="23">
        <v>2020</v>
      </c>
      <c r="C6079" s="23" t="s">
        <v>0</v>
      </c>
      <c r="D6079" s="23" t="s">
        <v>63</v>
      </c>
      <c r="E6079" s="23" t="s">
        <v>130</v>
      </c>
      <c r="F6079" s="23" t="s">
        <v>131</v>
      </c>
      <c r="G6079" s="23" t="s">
        <v>492</v>
      </c>
      <c r="H6079" s="167" t="s">
        <v>547</v>
      </c>
      <c r="I6079" s="32" t="s">
        <v>52</v>
      </c>
      <c r="J6079" s="135">
        <v>30</v>
      </c>
      <c r="K6079" s="27">
        <v>0.86667000000000005</v>
      </c>
      <c r="L6079" s="77">
        <v>0.9</v>
      </c>
      <c r="Q6079" s="106"/>
    </row>
    <row r="6080" spans="1:17" x14ac:dyDescent="0.25">
      <c r="A6080" t="s">
        <v>331</v>
      </c>
      <c r="B6080" s="23">
        <v>2020</v>
      </c>
      <c r="C6080" s="23" t="s">
        <v>1</v>
      </c>
      <c r="D6080" s="23" t="s">
        <v>64</v>
      </c>
      <c r="E6080" s="23" t="s">
        <v>130</v>
      </c>
      <c r="F6080" s="23" t="s">
        <v>131</v>
      </c>
      <c r="G6080" s="23" t="s">
        <v>492</v>
      </c>
      <c r="H6080" s="167" t="s">
        <v>547</v>
      </c>
      <c r="I6080" s="32" t="s">
        <v>52</v>
      </c>
      <c r="J6080" s="135">
        <v>14</v>
      </c>
      <c r="K6080" s="27">
        <v>1</v>
      </c>
      <c r="L6080" s="77">
        <v>0.9</v>
      </c>
      <c r="Q6080" s="106"/>
    </row>
    <row r="6081" spans="1:17" x14ac:dyDescent="0.25">
      <c r="A6081" t="s">
        <v>331</v>
      </c>
      <c r="B6081" s="23">
        <v>2020</v>
      </c>
      <c r="C6081" s="23" t="s">
        <v>2</v>
      </c>
      <c r="D6081" s="23" t="s">
        <v>65</v>
      </c>
      <c r="E6081" s="23" t="s">
        <v>130</v>
      </c>
      <c r="F6081" s="23" t="s">
        <v>131</v>
      </c>
      <c r="G6081" s="23" t="s">
        <v>492</v>
      </c>
      <c r="H6081" s="167" t="s">
        <v>547</v>
      </c>
      <c r="I6081" s="32" t="s">
        <v>52</v>
      </c>
      <c r="J6081" s="135">
        <v>17</v>
      </c>
      <c r="K6081" s="27">
        <v>1</v>
      </c>
      <c r="L6081" s="77">
        <v>0.9</v>
      </c>
      <c r="Q6081" s="106"/>
    </row>
    <row r="6082" spans="1:17" x14ac:dyDescent="0.25">
      <c r="A6082" t="s">
        <v>331</v>
      </c>
      <c r="B6082" s="23">
        <v>2020</v>
      </c>
      <c r="C6082" s="23" t="s">
        <v>3</v>
      </c>
      <c r="D6082" s="23" t="s">
        <v>66</v>
      </c>
      <c r="E6082" s="23" t="s">
        <v>130</v>
      </c>
      <c r="F6082" s="23" t="s">
        <v>131</v>
      </c>
      <c r="G6082" s="23" t="s">
        <v>492</v>
      </c>
      <c r="H6082" s="167" t="s">
        <v>547</v>
      </c>
      <c r="I6082" s="32" t="s">
        <v>52</v>
      </c>
      <c r="J6082" s="135">
        <v>23</v>
      </c>
      <c r="K6082" s="27">
        <v>0.91303999999999996</v>
      </c>
      <c r="L6082" s="77">
        <v>0.9</v>
      </c>
      <c r="Q6082" s="106"/>
    </row>
    <row r="6083" spans="1:17" x14ac:dyDescent="0.25">
      <c r="A6083" t="s">
        <v>331</v>
      </c>
      <c r="B6083" s="23">
        <v>2021</v>
      </c>
      <c r="C6083" s="23" t="s">
        <v>0</v>
      </c>
      <c r="D6083" s="23" t="s">
        <v>67</v>
      </c>
      <c r="E6083" s="23" t="s">
        <v>130</v>
      </c>
      <c r="F6083" s="23" t="s">
        <v>131</v>
      </c>
      <c r="G6083" s="23" t="s">
        <v>492</v>
      </c>
      <c r="H6083" s="167" t="s">
        <v>547</v>
      </c>
      <c r="I6083" s="32" t="s">
        <v>52</v>
      </c>
      <c r="J6083" s="135">
        <v>35</v>
      </c>
      <c r="K6083" s="27">
        <v>0.97143000000000002</v>
      </c>
      <c r="L6083" s="77">
        <v>0.9</v>
      </c>
      <c r="Q6083" s="106"/>
    </row>
    <row r="6084" spans="1:17" x14ac:dyDescent="0.25">
      <c r="A6084" t="s">
        <v>331</v>
      </c>
      <c r="B6084" s="23">
        <v>2021</v>
      </c>
      <c r="C6084" s="23" t="s">
        <v>1</v>
      </c>
      <c r="D6084" s="23" t="s">
        <v>68</v>
      </c>
      <c r="E6084" s="23" t="s">
        <v>130</v>
      </c>
      <c r="F6084" s="23" t="s">
        <v>131</v>
      </c>
      <c r="G6084" s="23" t="s">
        <v>492</v>
      </c>
      <c r="H6084" s="167" t="s">
        <v>547</v>
      </c>
      <c r="I6084" s="32" t="s">
        <v>52</v>
      </c>
      <c r="J6084" s="135">
        <v>37</v>
      </c>
      <c r="K6084" s="27">
        <v>0.97297</v>
      </c>
      <c r="L6084" s="77">
        <v>0.9</v>
      </c>
      <c r="Q6084" s="106"/>
    </row>
    <row r="6085" spans="1:17" x14ac:dyDescent="0.25">
      <c r="A6085" t="s">
        <v>331</v>
      </c>
      <c r="B6085" s="23">
        <v>2021</v>
      </c>
      <c r="C6085" s="23" t="s">
        <v>2</v>
      </c>
      <c r="D6085" s="23" t="s">
        <v>69</v>
      </c>
      <c r="E6085" s="23" t="s">
        <v>130</v>
      </c>
      <c r="F6085" s="23" t="s">
        <v>131</v>
      </c>
      <c r="G6085" s="23" t="s">
        <v>492</v>
      </c>
      <c r="H6085" s="167" t="s">
        <v>547</v>
      </c>
      <c r="I6085" s="32" t="s">
        <v>52</v>
      </c>
      <c r="J6085" s="135">
        <v>32</v>
      </c>
      <c r="K6085" s="27">
        <v>0.90625</v>
      </c>
      <c r="L6085" s="77">
        <v>0.9</v>
      </c>
      <c r="Q6085" s="106"/>
    </row>
    <row r="6086" spans="1:17" x14ac:dyDescent="0.25">
      <c r="A6086" t="s">
        <v>331</v>
      </c>
      <c r="B6086" s="23">
        <v>2021</v>
      </c>
      <c r="C6086" s="23" t="s">
        <v>3</v>
      </c>
      <c r="D6086" s="23" t="s">
        <v>70</v>
      </c>
      <c r="E6086" s="23" t="s">
        <v>130</v>
      </c>
      <c r="F6086" s="23" t="s">
        <v>131</v>
      </c>
      <c r="G6086" s="23" t="s">
        <v>492</v>
      </c>
      <c r="H6086" s="167" t="s">
        <v>547</v>
      </c>
      <c r="I6086" s="32" t="s">
        <v>52</v>
      </c>
      <c r="J6086" s="135">
        <v>32</v>
      </c>
      <c r="K6086" s="27">
        <v>0.8125</v>
      </c>
      <c r="L6086" s="77">
        <v>0.9</v>
      </c>
      <c r="Q6086" s="106"/>
    </row>
    <row r="6087" spans="1:17" x14ac:dyDescent="0.25">
      <c r="A6087" t="s">
        <v>331</v>
      </c>
      <c r="B6087" s="23">
        <v>2022</v>
      </c>
      <c r="C6087" s="23" t="s">
        <v>0</v>
      </c>
      <c r="D6087" s="23" t="s">
        <v>71</v>
      </c>
      <c r="E6087" s="23" t="s">
        <v>130</v>
      </c>
      <c r="F6087" s="23" t="s">
        <v>131</v>
      </c>
      <c r="G6087" s="23" t="s">
        <v>492</v>
      </c>
      <c r="H6087" s="167" t="s">
        <v>547</v>
      </c>
      <c r="I6087" s="32" t="s">
        <v>52</v>
      </c>
      <c r="J6087" s="135">
        <v>42</v>
      </c>
      <c r="K6087" s="27">
        <v>0.92857000000000001</v>
      </c>
      <c r="L6087" s="77">
        <v>0.9</v>
      </c>
      <c r="Q6087" s="106"/>
    </row>
    <row r="6088" spans="1:17" x14ac:dyDescent="0.25">
      <c r="A6088" t="s">
        <v>331</v>
      </c>
      <c r="B6088" s="23">
        <v>2022</v>
      </c>
      <c r="C6088" s="23" t="s">
        <v>1</v>
      </c>
      <c r="D6088" s="23" t="s">
        <v>72</v>
      </c>
      <c r="E6088" s="23" t="s">
        <v>130</v>
      </c>
      <c r="F6088" s="23" t="s">
        <v>131</v>
      </c>
      <c r="G6088" s="23" t="s">
        <v>492</v>
      </c>
      <c r="H6088" s="167" t="s">
        <v>547</v>
      </c>
      <c r="I6088" s="32" t="s">
        <v>52</v>
      </c>
      <c r="J6088" s="135">
        <v>32</v>
      </c>
      <c r="K6088" s="27">
        <v>0.875</v>
      </c>
      <c r="L6088" s="77">
        <v>0.9</v>
      </c>
      <c r="Q6088" s="106"/>
    </row>
    <row r="6089" spans="1:17" x14ac:dyDescent="0.25">
      <c r="A6089" t="s">
        <v>331</v>
      </c>
      <c r="B6089" s="23">
        <v>2022</v>
      </c>
      <c r="C6089" s="23" t="s">
        <v>2</v>
      </c>
      <c r="D6089" s="23" t="s">
        <v>73</v>
      </c>
      <c r="E6089" s="23" t="s">
        <v>130</v>
      </c>
      <c r="F6089" s="23" t="s">
        <v>131</v>
      </c>
      <c r="G6089" s="23" t="s">
        <v>492</v>
      </c>
      <c r="H6089" s="167" t="s">
        <v>547</v>
      </c>
      <c r="I6089" s="32" t="s">
        <v>52</v>
      </c>
      <c r="J6089" s="135">
        <v>28</v>
      </c>
      <c r="K6089" s="27">
        <v>0.89285999999999999</v>
      </c>
      <c r="L6089" s="77">
        <v>0.9</v>
      </c>
      <c r="Q6089" s="106"/>
    </row>
    <row r="6090" spans="1:17" x14ac:dyDescent="0.25">
      <c r="A6090" t="s">
        <v>331</v>
      </c>
      <c r="B6090" s="23">
        <v>2022</v>
      </c>
      <c r="C6090" s="23" t="s">
        <v>3</v>
      </c>
      <c r="D6090" s="23" t="s">
        <v>493</v>
      </c>
      <c r="E6090" s="23" t="s">
        <v>130</v>
      </c>
      <c r="F6090" s="23" t="s">
        <v>131</v>
      </c>
      <c r="G6090" s="23" t="s">
        <v>492</v>
      </c>
      <c r="H6090" s="167" t="s">
        <v>547</v>
      </c>
      <c r="I6090" s="32" t="s">
        <v>52</v>
      </c>
      <c r="J6090" s="135">
        <v>33</v>
      </c>
      <c r="K6090" s="27">
        <v>0.78788000000000002</v>
      </c>
      <c r="L6090" s="77">
        <v>0.9</v>
      </c>
      <c r="Q6090" s="106"/>
    </row>
    <row r="6091" spans="1:17" x14ac:dyDescent="0.25">
      <c r="A6091" t="s">
        <v>331</v>
      </c>
      <c r="B6091" s="23">
        <v>2023</v>
      </c>
      <c r="C6091" s="23" t="s">
        <v>0</v>
      </c>
      <c r="D6091" s="23" t="s">
        <v>537</v>
      </c>
      <c r="E6091" s="23" t="s">
        <v>130</v>
      </c>
      <c r="F6091" s="23" t="s">
        <v>131</v>
      </c>
      <c r="G6091" s="23" t="s">
        <v>492</v>
      </c>
      <c r="H6091" s="167" t="s">
        <v>547</v>
      </c>
      <c r="I6091" s="32" t="s">
        <v>52</v>
      </c>
      <c r="J6091" s="135">
        <v>43</v>
      </c>
      <c r="K6091" s="27">
        <v>0.86046999999999996</v>
      </c>
      <c r="L6091" s="77">
        <v>0.9</v>
      </c>
      <c r="Q6091" s="106"/>
    </row>
    <row r="6092" spans="1:17" x14ac:dyDescent="0.25">
      <c r="A6092" t="s">
        <v>331</v>
      </c>
      <c r="B6092" s="23">
        <v>2018</v>
      </c>
      <c r="C6092" s="23" t="s">
        <v>0</v>
      </c>
      <c r="D6092" s="23" t="s">
        <v>54</v>
      </c>
      <c r="E6092" s="23" t="s">
        <v>132</v>
      </c>
      <c r="F6092" s="23" t="s">
        <v>133</v>
      </c>
      <c r="G6092" s="23" t="s">
        <v>492</v>
      </c>
      <c r="H6092" s="32" t="s">
        <v>352</v>
      </c>
      <c r="I6092" s="32" t="s">
        <v>52</v>
      </c>
      <c r="J6092" s="135">
        <v>53</v>
      </c>
      <c r="K6092" s="27">
        <v>0.88678999999999997</v>
      </c>
      <c r="L6092" s="77">
        <v>0.9</v>
      </c>
      <c r="Q6092" s="106"/>
    </row>
    <row r="6093" spans="1:17" x14ac:dyDescent="0.25">
      <c r="A6093" t="s">
        <v>331</v>
      </c>
      <c r="B6093" s="23">
        <v>2018</v>
      </c>
      <c r="C6093" s="23" t="s">
        <v>1</v>
      </c>
      <c r="D6093" s="23" t="s">
        <v>56</v>
      </c>
      <c r="E6093" s="23" t="s">
        <v>132</v>
      </c>
      <c r="F6093" s="23" t="s">
        <v>133</v>
      </c>
      <c r="G6093" s="23" t="s">
        <v>492</v>
      </c>
      <c r="H6093" s="32" t="s">
        <v>352</v>
      </c>
      <c r="I6093" s="32" t="s">
        <v>52</v>
      </c>
      <c r="J6093" s="135">
        <v>61</v>
      </c>
      <c r="K6093" s="27">
        <v>0.65573999999999999</v>
      </c>
      <c r="L6093" s="77">
        <v>0.9</v>
      </c>
      <c r="Q6093" s="106"/>
    </row>
    <row r="6094" spans="1:17" x14ac:dyDescent="0.25">
      <c r="A6094" t="s">
        <v>331</v>
      </c>
      <c r="B6094" s="23">
        <v>2018</v>
      </c>
      <c r="C6094" s="23" t="s">
        <v>2</v>
      </c>
      <c r="D6094" s="23" t="s">
        <v>57</v>
      </c>
      <c r="E6094" s="23" t="s">
        <v>132</v>
      </c>
      <c r="F6094" s="23" t="s">
        <v>133</v>
      </c>
      <c r="G6094" s="23" t="s">
        <v>492</v>
      </c>
      <c r="H6094" s="32" t="s">
        <v>352</v>
      </c>
      <c r="I6094" s="32" t="s">
        <v>52</v>
      </c>
      <c r="J6094" s="135">
        <v>46</v>
      </c>
      <c r="K6094" s="27">
        <v>0.63043000000000005</v>
      </c>
      <c r="L6094" s="77">
        <v>0.9</v>
      </c>
      <c r="Q6094" s="106"/>
    </row>
    <row r="6095" spans="1:17" x14ac:dyDescent="0.25">
      <c r="A6095" t="s">
        <v>331</v>
      </c>
      <c r="B6095" s="23">
        <v>2018</v>
      </c>
      <c r="C6095" s="23" t="s">
        <v>3</v>
      </c>
      <c r="D6095" s="23" t="s">
        <v>58</v>
      </c>
      <c r="E6095" s="23" t="s">
        <v>132</v>
      </c>
      <c r="F6095" s="23" t="s">
        <v>133</v>
      </c>
      <c r="G6095" s="23" t="s">
        <v>492</v>
      </c>
      <c r="H6095" s="32" t="s">
        <v>352</v>
      </c>
      <c r="I6095" s="32" t="s">
        <v>52</v>
      </c>
      <c r="J6095" s="135">
        <v>41</v>
      </c>
      <c r="K6095" s="27">
        <v>0.73170999999999997</v>
      </c>
      <c r="L6095" s="77">
        <v>0.9</v>
      </c>
      <c r="Q6095" s="106"/>
    </row>
    <row r="6096" spans="1:17" x14ac:dyDescent="0.25">
      <c r="A6096" t="s">
        <v>331</v>
      </c>
      <c r="B6096" s="23">
        <v>2019</v>
      </c>
      <c r="C6096" s="23" t="s">
        <v>0</v>
      </c>
      <c r="D6096" s="23" t="s">
        <v>59</v>
      </c>
      <c r="E6096" s="23" t="s">
        <v>132</v>
      </c>
      <c r="F6096" s="23" t="s">
        <v>133</v>
      </c>
      <c r="G6096" s="23" t="s">
        <v>492</v>
      </c>
      <c r="H6096" s="32" t="s">
        <v>352</v>
      </c>
      <c r="I6096" s="32" t="s">
        <v>52</v>
      </c>
      <c r="J6096" s="135">
        <v>73</v>
      </c>
      <c r="K6096" s="27">
        <v>0.65752999999999995</v>
      </c>
      <c r="L6096" s="77">
        <v>0.9</v>
      </c>
      <c r="Q6096" s="106"/>
    </row>
    <row r="6097" spans="1:17" x14ac:dyDescent="0.25">
      <c r="A6097" t="s">
        <v>331</v>
      </c>
      <c r="B6097" s="23">
        <v>2019</v>
      </c>
      <c r="C6097" s="23" t="s">
        <v>1</v>
      </c>
      <c r="D6097" s="23" t="s">
        <v>60</v>
      </c>
      <c r="E6097" s="23" t="s">
        <v>132</v>
      </c>
      <c r="F6097" s="23" t="s">
        <v>133</v>
      </c>
      <c r="G6097" s="23" t="s">
        <v>492</v>
      </c>
      <c r="H6097" s="32" t="s">
        <v>352</v>
      </c>
      <c r="I6097" s="32" t="s">
        <v>52</v>
      </c>
      <c r="J6097" s="135">
        <v>80</v>
      </c>
      <c r="K6097" s="27">
        <v>0.67500000000000004</v>
      </c>
      <c r="L6097" s="77">
        <v>0.9</v>
      </c>
      <c r="Q6097" s="106"/>
    </row>
    <row r="6098" spans="1:17" x14ac:dyDescent="0.25">
      <c r="A6098" t="s">
        <v>331</v>
      </c>
      <c r="B6098" s="23">
        <v>2019</v>
      </c>
      <c r="C6098" s="23" t="s">
        <v>2</v>
      </c>
      <c r="D6098" s="23" t="s">
        <v>61</v>
      </c>
      <c r="E6098" s="23" t="s">
        <v>132</v>
      </c>
      <c r="F6098" s="23" t="s">
        <v>133</v>
      </c>
      <c r="G6098" s="23" t="s">
        <v>492</v>
      </c>
      <c r="H6098" s="32" t="s">
        <v>352</v>
      </c>
      <c r="I6098" s="32" t="s">
        <v>52</v>
      </c>
      <c r="J6098" s="135">
        <v>65</v>
      </c>
      <c r="K6098" s="27">
        <v>0.76922999999999997</v>
      </c>
      <c r="L6098" s="77">
        <v>0.9</v>
      </c>
      <c r="Q6098" s="106"/>
    </row>
    <row r="6099" spans="1:17" x14ac:dyDescent="0.25">
      <c r="A6099" t="s">
        <v>331</v>
      </c>
      <c r="B6099" s="23">
        <v>2019</v>
      </c>
      <c r="C6099" s="23" t="s">
        <v>3</v>
      </c>
      <c r="D6099" s="23" t="s">
        <v>62</v>
      </c>
      <c r="E6099" s="23" t="s">
        <v>132</v>
      </c>
      <c r="F6099" s="23" t="s">
        <v>133</v>
      </c>
      <c r="G6099" s="23" t="s">
        <v>492</v>
      </c>
      <c r="H6099" s="32" t="s">
        <v>352</v>
      </c>
      <c r="I6099" s="32" t="s">
        <v>52</v>
      </c>
      <c r="J6099" s="135">
        <v>86</v>
      </c>
      <c r="K6099" s="27">
        <v>0.89534999999999998</v>
      </c>
      <c r="L6099" s="77">
        <v>0.9</v>
      </c>
      <c r="Q6099" s="106"/>
    </row>
    <row r="6100" spans="1:17" x14ac:dyDescent="0.25">
      <c r="A6100" t="s">
        <v>331</v>
      </c>
      <c r="B6100" s="23">
        <v>2020</v>
      </c>
      <c r="C6100" s="23" t="s">
        <v>0</v>
      </c>
      <c r="D6100" s="23" t="s">
        <v>63</v>
      </c>
      <c r="E6100" s="23" t="s">
        <v>132</v>
      </c>
      <c r="F6100" s="23" t="s">
        <v>133</v>
      </c>
      <c r="G6100" s="23" t="s">
        <v>492</v>
      </c>
      <c r="H6100" s="32" t="s">
        <v>352</v>
      </c>
      <c r="I6100" s="32" t="s">
        <v>52</v>
      </c>
      <c r="J6100" s="135">
        <v>67</v>
      </c>
      <c r="K6100" s="27">
        <v>0.83582000000000001</v>
      </c>
      <c r="L6100" s="77">
        <v>0.9</v>
      </c>
      <c r="Q6100" s="106"/>
    </row>
    <row r="6101" spans="1:17" x14ac:dyDescent="0.25">
      <c r="A6101" t="s">
        <v>331</v>
      </c>
      <c r="B6101" s="23">
        <v>2020</v>
      </c>
      <c r="C6101" s="23" t="s">
        <v>1</v>
      </c>
      <c r="D6101" s="23" t="s">
        <v>64</v>
      </c>
      <c r="E6101" s="23" t="s">
        <v>132</v>
      </c>
      <c r="F6101" s="23" t="s">
        <v>133</v>
      </c>
      <c r="G6101" s="23" t="s">
        <v>492</v>
      </c>
      <c r="H6101" s="32" t="s">
        <v>352</v>
      </c>
      <c r="I6101" s="32" t="s">
        <v>52</v>
      </c>
      <c r="J6101" s="135">
        <v>44</v>
      </c>
      <c r="K6101" s="27">
        <v>0.77273000000000003</v>
      </c>
      <c r="L6101" s="77">
        <v>0.9</v>
      </c>
      <c r="Q6101" s="106"/>
    </row>
    <row r="6102" spans="1:17" x14ac:dyDescent="0.25">
      <c r="A6102" t="s">
        <v>331</v>
      </c>
      <c r="B6102" s="23">
        <v>2020</v>
      </c>
      <c r="C6102" s="23" t="s">
        <v>2</v>
      </c>
      <c r="D6102" s="23" t="s">
        <v>65</v>
      </c>
      <c r="E6102" s="23" t="s">
        <v>132</v>
      </c>
      <c r="F6102" s="23" t="s">
        <v>133</v>
      </c>
      <c r="G6102" s="23" t="s">
        <v>492</v>
      </c>
      <c r="H6102" s="32" t="s">
        <v>352</v>
      </c>
      <c r="I6102" s="32" t="s">
        <v>52</v>
      </c>
      <c r="J6102" s="135">
        <v>45</v>
      </c>
      <c r="K6102" s="27">
        <v>0.77778000000000003</v>
      </c>
      <c r="L6102" s="77">
        <v>0.9</v>
      </c>
      <c r="Q6102" s="106"/>
    </row>
    <row r="6103" spans="1:17" x14ac:dyDescent="0.25">
      <c r="A6103" t="s">
        <v>331</v>
      </c>
      <c r="B6103" s="23">
        <v>2020</v>
      </c>
      <c r="C6103" s="23" t="s">
        <v>3</v>
      </c>
      <c r="D6103" s="23" t="s">
        <v>66</v>
      </c>
      <c r="E6103" s="23" t="s">
        <v>132</v>
      </c>
      <c r="F6103" s="23" t="s">
        <v>133</v>
      </c>
      <c r="G6103" s="23" t="s">
        <v>492</v>
      </c>
      <c r="H6103" s="32" t="s">
        <v>352</v>
      </c>
      <c r="I6103" s="32" t="s">
        <v>52</v>
      </c>
      <c r="J6103" s="135">
        <v>73</v>
      </c>
      <c r="K6103" s="27">
        <v>0.86301000000000005</v>
      </c>
      <c r="L6103" s="77">
        <v>0.9</v>
      </c>
      <c r="Q6103" s="106"/>
    </row>
    <row r="6104" spans="1:17" x14ac:dyDescent="0.25">
      <c r="A6104" t="s">
        <v>331</v>
      </c>
      <c r="B6104" s="23">
        <v>2021</v>
      </c>
      <c r="C6104" s="23" t="s">
        <v>0</v>
      </c>
      <c r="D6104" s="23" t="s">
        <v>67</v>
      </c>
      <c r="E6104" s="23" t="s">
        <v>132</v>
      </c>
      <c r="F6104" s="23" t="s">
        <v>133</v>
      </c>
      <c r="G6104" s="23" t="s">
        <v>492</v>
      </c>
      <c r="H6104" s="32" t="s">
        <v>352</v>
      </c>
      <c r="I6104" s="32" t="s">
        <v>52</v>
      </c>
      <c r="J6104" s="135">
        <v>73</v>
      </c>
      <c r="K6104" s="27">
        <v>0.89041000000000003</v>
      </c>
      <c r="L6104" s="77">
        <v>0.9</v>
      </c>
      <c r="Q6104" s="106"/>
    </row>
    <row r="6105" spans="1:17" x14ac:dyDescent="0.25">
      <c r="A6105" t="s">
        <v>331</v>
      </c>
      <c r="B6105" s="23">
        <v>2021</v>
      </c>
      <c r="C6105" s="23" t="s">
        <v>1</v>
      </c>
      <c r="D6105" s="23" t="s">
        <v>68</v>
      </c>
      <c r="E6105" s="23" t="s">
        <v>132</v>
      </c>
      <c r="F6105" s="23" t="s">
        <v>133</v>
      </c>
      <c r="G6105" s="23" t="s">
        <v>492</v>
      </c>
      <c r="H6105" s="32" t="s">
        <v>352</v>
      </c>
      <c r="I6105" s="32" t="s">
        <v>52</v>
      </c>
      <c r="J6105" s="135">
        <v>75</v>
      </c>
      <c r="K6105" s="27">
        <v>0.88</v>
      </c>
      <c r="L6105" s="77">
        <v>0.9</v>
      </c>
      <c r="Q6105" s="106"/>
    </row>
    <row r="6106" spans="1:17" x14ac:dyDescent="0.25">
      <c r="A6106" t="s">
        <v>331</v>
      </c>
      <c r="B6106" s="23">
        <v>2021</v>
      </c>
      <c r="C6106" s="23" t="s">
        <v>2</v>
      </c>
      <c r="D6106" s="23" t="s">
        <v>69</v>
      </c>
      <c r="E6106" s="23" t="s">
        <v>132</v>
      </c>
      <c r="F6106" s="23" t="s">
        <v>133</v>
      </c>
      <c r="G6106" s="23" t="s">
        <v>492</v>
      </c>
      <c r="H6106" s="32" t="s">
        <v>352</v>
      </c>
      <c r="I6106" s="32" t="s">
        <v>52</v>
      </c>
      <c r="J6106" s="135">
        <v>64</v>
      </c>
      <c r="K6106" s="27">
        <v>0.82813000000000003</v>
      </c>
      <c r="L6106" s="77">
        <v>0.9</v>
      </c>
      <c r="Q6106" s="106"/>
    </row>
    <row r="6107" spans="1:17" x14ac:dyDescent="0.25">
      <c r="A6107" t="s">
        <v>331</v>
      </c>
      <c r="B6107" s="23">
        <v>2021</v>
      </c>
      <c r="C6107" s="23" t="s">
        <v>3</v>
      </c>
      <c r="D6107" s="23" t="s">
        <v>70</v>
      </c>
      <c r="E6107" s="23" t="s">
        <v>132</v>
      </c>
      <c r="F6107" s="23" t="s">
        <v>133</v>
      </c>
      <c r="G6107" s="23" t="s">
        <v>492</v>
      </c>
      <c r="H6107" s="32" t="s">
        <v>352</v>
      </c>
      <c r="I6107" s="32" t="s">
        <v>52</v>
      </c>
      <c r="J6107" s="135">
        <v>39</v>
      </c>
      <c r="K6107" s="27">
        <v>0.79486999999999997</v>
      </c>
      <c r="L6107" s="77">
        <v>0.9</v>
      </c>
      <c r="Q6107" s="106"/>
    </row>
    <row r="6108" spans="1:17" x14ac:dyDescent="0.25">
      <c r="A6108" t="s">
        <v>331</v>
      </c>
      <c r="B6108" s="23">
        <v>2022</v>
      </c>
      <c r="C6108" s="23" t="s">
        <v>0</v>
      </c>
      <c r="D6108" s="23" t="s">
        <v>71</v>
      </c>
      <c r="E6108" s="23" t="s">
        <v>132</v>
      </c>
      <c r="F6108" s="23" t="s">
        <v>133</v>
      </c>
      <c r="G6108" s="23" t="s">
        <v>492</v>
      </c>
      <c r="H6108" s="32" t="s">
        <v>352</v>
      </c>
      <c r="I6108" s="32" t="s">
        <v>52</v>
      </c>
      <c r="J6108" s="135">
        <v>91</v>
      </c>
      <c r="K6108" s="27">
        <v>0.78022000000000002</v>
      </c>
      <c r="L6108" s="77">
        <v>0.9</v>
      </c>
      <c r="Q6108" s="106"/>
    </row>
    <row r="6109" spans="1:17" x14ac:dyDescent="0.25">
      <c r="A6109" t="s">
        <v>331</v>
      </c>
      <c r="B6109" s="23">
        <v>2022</v>
      </c>
      <c r="C6109" s="23" t="s">
        <v>1</v>
      </c>
      <c r="D6109" s="23" t="s">
        <v>72</v>
      </c>
      <c r="E6109" s="23" t="s">
        <v>132</v>
      </c>
      <c r="F6109" s="23" t="s">
        <v>133</v>
      </c>
      <c r="G6109" s="23" t="s">
        <v>492</v>
      </c>
      <c r="H6109" s="32" t="s">
        <v>352</v>
      </c>
      <c r="I6109" s="32" t="s">
        <v>52</v>
      </c>
      <c r="J6109" s="135">
        <v>97</v>
      </c>
      <c r="K6109" s="27">
        <v>0.7732</v>
      </c>
      <c r="L6109" s="77">
        <v>0.9</v>
      </c>
      <c r="Q6109" s="106"/>
    </row>
    <row r="6110" spans="1:17" x14ac:dyDescent="0.25">
      <c r="A6110" t="s">
        <v>331</v>
      </c>
      <c r="B6110" s="23">
        <v>2022</v>
      </c>
      <c r="C6110" s="23" t="s">
        <v>2</v>
      </c>
      <c r="D6110" s="23" t="s">
        <v>73</v>
      </c>
      <c r="E6110" s="23" t="s">
        <v>132</v>
      </c>
      <c r="F6110" s="23" t="s">
        <v>133</v>
      </c>
      <c r="G6110" s="23" t="s">
        <v>492</v>
      </c>
      <c r="H6110" s="32" t="s">
        <v>352</v>
      </c>
      <c r="I6110" s="32" t="s">
        <v>52</v>
      </c>
      <c r="J6110" s="135">
        <v>85</v>
      </c>
      <c r="K6110" s="27">
        <v>0.8</v>
      </c>
      <c r="L6110" s="77">
        <v>0.9</v>
      </c>
      <c r="Q6110" s="106"/>
    </row>
    <row r="6111" spans="1:17" x14ac:dyDescent="0.25">
      <c r="A6111" t="s">
        <v>331</v>
      </c>
      <c r="B6111" s="23">
        <v>2022</v>
      </c>
      <c r="C6111" s="23" t="s">
        <v>3</v>
      </c>
      <c r="D6111" s="23" t="s">
        <v>493</v>
      </c>
      <c r="E6111" s="23" t="s">
        <v>132</v>
      </c>
      <c r="F6111" s="23" t="s">
        <v>133</v>
      </c>
      <c r="G6111" s="23" t="s">
        <v>492</v>
      </c>
      <c r="H6111" s="32" t="s">
        <v>352</v>
      </c>
      <c r="I6111" s="32" t="s">
        <v>52</v>
      </c>
      <c r="J6111" s="135">
        <v>85</v>
      </c>
      <c r="K6111" s="27">
        <v>0.82352999999999998</v>
      </c>
      <c r="L6111" s="77">
        <v>0.9</v>
      </c>
      <c r="Q6111" s="106"/>
    </row>
    <row r="6112" spans="1:17" x14ac:dyDescent="0.25">
      <c r="A6112" t="s">
        <v>331</v>
      </c>
      <c r="B6112" s="23">
        <v>2023</v>
      </c>
      <c r="C6112" s="23" t="s">
        <v>0</v>
      </c>
      <c r="D6112" s="23" t="s">
        <v>537</v>
      </c>
      <c r="E6112" s="23" t="s">
        <v>132</v>
      </c>
      <c r="F6112" s="23" t="s">
        <v>133</v>
      </c>
      <c r="G6112" s="23" t="s">
        <v>492</v>
      </c>
      <c r="H6112" s="32" t="s">
        <v>352</v>
      </c>
      <c r="I6112" s="32" t="s">
        <v>52</v>
      </c>
      <c r="J6112" s="135">
        <v>88</v>
      </c>
      <c r="K6112" s="27">
        <v>0.72726999999999997</v>
      </c>
      <c r="L6112" s="77">
        <v>0.9</v>
      </c>
      <c r="Q6112" s="106"/>
    </row>
    <row r="6113" spans="1:17" x14ac:dyDescent="0.25">
      <c r="A6113" t="s">
        <v>331</v>
      </c>
      <c r="B6113" s="23">
        <v>2018</v>
      </c>
      <c r="C6113" s="23" t="s">
        <v>0</v>
      </c>
      <c r="D6113" s="23" t="s">
        <v>54</v>
      </c>
      <c r="E6113" s="23" t="s">
        <v>134</v>
      </c>
      <c r="F6113" s="23" t="s">
        <v>135</v>
      </c>
      <c r="G6113" s="23" t="s">
        <v>492</v>
      </c>
      <c r="H6113" s="32" t="s">
        <v>367</v>
      </c>
      <c r="I6113" s="32" t="s">
        <v>52</v>
      </c>
      <c r="J6113" s="135">
        <v>109</v>
      </c>
      <c r="K6113" s="27">
        <v>0.88073000000000001</v>
      </c>
      <c r="L6113" s="77">
        <v>0.9</v>
      </c>
      <c r="Q6113" s="106"/>
    </row>
    <row r="6114" spans="1:17" x14ac:dyDescent="0.25">
      <c r="A6114" t="s">
        <v>331</v>
      </c>
      <c r="B6114" s="23">
        <v>2018</v>
      </c>
      <c r="C6114" s="23" t="s">
        <v>1</v>
      </c>
      <c r="D6114" s="23" t="s">
        <v>56</v>
      </c>
      <c r="E6114" s="23" t="s">
        <v>134</v>
      </c>
      <c r="F6114" s="23" t="s">
        <v>135</v>
      </c>
      <c r="G6114" s="23" t="s">
        <v>492</v>
      </c>
      <c r="H6114" s="32" t="s">
        <v>367</v>
      </c>
      <c r="I6114" s="32" t="s">
        <v>52</v>
      </c>
      <c r="J6114" s="135">
        <v>89</v>
      </c>
      <c r="K6114" s="27">
        <v>0.95506000000000002</v>
      </c>
      <c r="L6114" s="77">
        <v>0.9</v>
      </c>
      <c r="Q6114" s="106"/>
    </row>
    <row r="6115" spans="1:17" x14ac:dyDescent="0.25">
      <c r="A6115" t="s">
        <v>331</v>
      </c>
      <c r="B6115" s="23">
        <v>2018</v>
      </c>
      <c r="C6115" s="23" t="s">
        <v>2</v>
      </c>
      <c r="D6115" s="23" t="s">
        <v>57</v>
      </c>
      <c r="E6115" s="23" t="s">
        <v>134</v>
      </c>
      <c r="F6115" s="23" t="s">
        <v>135</v>
      </c>
      <c r="G6115" s="23" t="s">
        <v>492</v>
      </c>
      <c r="H6115" s="32" t="s">
        <v>367</v>
      </c>
      <c r="I6115" s="32" t="s">
        <v>52</v>
      </c>
      <c r="J6115" s="135">
        <v>88</v>
      </c>
      <c r="K6115" s="27">
        <v>0.95455000000000001</v>
      </c>
      <c r="L6115" s="77">
        <v>0.9</v>
      </c>
      <c r="Q6115" s="106"/>
    </row>
    <row r="6116" spans="1:17" x14ac:dyDescent="0.25">
      <c r="A6116" t="s">
        <v>331</v>
      </c>
      <c r="B6116" s="23">
        <v>2018</v>
      </c>
      <c r="C6116" s="23" t="s">
        <v>3</v>
      </c>
      <c r="D6116" s="23" t="s">
        <v>58</v>
      </c>
      <c r="E6116" s="23" t="s">
        <v>134</v>
      </c>
      <c r="F6116" s="23" t="s">
        <v>135</v>
      </c>
      <c r="G6116" s="23" t="s">
        <v>492</v>
      </c>
      <c r="H6116" s="32" t="s">
        <v>367</v>
      </c>
      <c r="I6116" s="32" t="s">
        <v>52</v>
      </c>
      <c r="J6116" s="135">
        <v>114</v>
      </c>
      <c r="K6116" s="27">
        <v>0.88595999999999997</v>
      </c>
      <c r="L6116" s="77">
        <v>0.9</v>
      </c>
      <c r="Q6116" s="106"/>
    </row>
    <row r="6117" spans="1:17" x14ac:dyDescent="0.25">
      <c r="A6117" t="s">
        <v>331</v>
      </c>
      <c r="B6117" s="23">
        <v>2019</v>
      </c>
      <c r="C6117" s="23" t="s">
        <v>0</v>
      </c>
      <c r="D6117" s="23" t="s">
        <v>59</v>
      </c>
      <c r="E6117" s="23" t="s">
        <v>134</v>
      </c>
      <c r="F6117" s="23" t="s">
        <v>135</v>
      </c>
      <c r="G6117" s="23" t="s">
        <v>492</v>
      </c>
      <c r="H6117" s="32" t="s">
        <v>367</v>
      </c>
      <c r="I6117" s="32" t="s">
        <v>52</v>
      </c>
      <c r="J6117" s="135">
        <v>102</v>
      </c>
      <c r="K6117" s="27">
        <v>0.95098000000000005</v>
      </c>
      <c r="L6117" s="77">
        <v>0.9</v>
      </c>
      <c r="Q6117" s="106"/>
    </row>
    <row r="6118" spans="1:17" x14ac:dyDescent="0.25">
      <c r="A6118" t="s">
        <v>331</v>
      </c>
      <c r="B6118" s="23">
        <v>2019</v>
      </c>
      <c r="C6118" s="23" t="s">
        <v>1</v>
      </c>
      <c r="D6118" s="23" t="s">
        <v>60</v>
      </c>
      <c r="E6118" s="23" t="s">
        <v>134</v>
      </c>
      <c r="F6118" s="23" t="s">
        <v>135</v>
      </c>
      <c r="G6118" s="23" t="s">
        <v>492</v>
      </c>
      <c r="H6118" s="32" t="s">
        <v>367</v>
      </c>
      <c r="I6118" s="32" t="s">
        <v>52</v>
      </c>
      <c r="J6118" s="135">
        <v>100</v>
      </c>
      <c r="K6118" s="27">
        <v>0.88</v>
      </c>
      <c r="L6118" s="77">
        <v>0.9</v>
      </c>
      <c r="Q6118" s="106"/>
    </row>
    <row r="6119" spans="1:17" x14ac:dyDescent="0.25">
      <c r="A6119" t="s">
        <v>331</v>
      </c>
      <c r="B6119" s="23">
        <v>2019</v>
      </c>
      <c r="C6119" s="23" t="s">
        <v>2</v>
      </c>
      <c r="D6119" s="23" t="s">
        <v>61</v>
      </c>
      <c r="E6119" s="23" t="s">
        <v>134</v>
      </c>
      <c r="F6119" s="23" t="s">
        <v>135</v>
      </c>
      <c r="G6119" s="23" t="s">
        <v>492</v>
      </c>
      <c r="H6119" s="32" t="s">
        <v>367</v>
      </c>
      <c r="I6119" s="32" t="s">
        <v>52</v>
      </c>
      <c r="J6119" s="135">
        <v>104</v>
      </c>
      <c r="K6119" s="27">
        <v>0.92308000000000001</v>
      </c>
      <c r="L6119" s="77">
        <v>0.9</v>
      </c>
      <c r="Q6119" s="106"/>
    </row>
    <row r="6120" spans="1:17" x14ac:dyDescent="0.25">
      <c r="A6120" t="s">
        <v>331</v>
      </c>
      <c r="B6120" s="23">
        <v>2019</v>
      </c>
      <c r="C6120" s="23" t="s">
        <v>3</v>
      </c>
      <c r="D6120" s="23" t="s">
        <v>62</v>
      </c>
      <c r="E6120" s="23" t="s">
        <v>134</v>
      </c>
      <c r="F6120" s="23" t="s">
        <v>135</v>
      </c>
      <c r="G6120" s="23" t="s">
        <v>492</v>
      </c>
      <c r="H6120" s="32" t="s">
        <v>367</v>
      </c>
      <c r="I6120" s="32" t="s">
        <v>52</v>
      </c>
      <c r="J6120" s="135">
        <v>85</v>
      </c>
      <c r="K6120" s="27">
        <v>0.91764999999999997</v>
      </c>
      <c r="L6120" s="77">
        <v>0.9</v>
      </c>
      <c r="Q6120" s="106"/>
    </row>
    <row r="6121" spans="1:17" x14ac:dyDescent="0.25">
      <c r="A6121" t="s">
        <v>331</v>
      </c>
      <c r="B6121" s="23">
        <v>2020</v>
      </c>
      <c r="C6121" s="23" t="s">
        <v>0</v>
      </c>
      <c r="D6121" s="23" t="s">
        <v>63</v>
      </c>
      <c r="E6121" s="23" t="s">
        <v>134</v>
      </c>
      <c r="F6121" s="23" t="s">
        <v>135</v>
      </c>
      <c r="G6121" s="23" t="s">
        <v>492</v>
      </c>
      <c r="H6121" s="32" t="s">
        <v>367</v>
      </c>
      <c r="I6121" s="32" t="s">
        <v>52</v>
      </c>
      <c r="J6121" s="135">
        <v>98</v>
      </c>
      <c r="K6121" s="27">
        <v>0.94898000000000005</v>
      </c>
      <c r="L6121" s="77">
        <v>0.9</v>
      </c>
      <c r="Q6121" s="106"/>
    </row>
    <row r="6122" spans="1:17" x14ac:dyDescent="0.25">
      <c r="A6122" t="s">
        <v>331</v>
      </c>
      <c r="B6122" s="23">
        <v>2020</v>
      </c>
      <c r="C6122" s="23" t="s">
        <v>1</v>
      </c>
      <c r="D6122" s="23" t="s">
        <v>64</v>
      </c>
      <c r="E6122" s="23" t="s">
        <v>134</v>
      </c>
      <c r="F6122" s="23" t="s">
        <v>135</v>
      </c>
      <c r="G6122" s="23" t="s">
        <v>492</v>
      </c>
      <c r="H6122" s="32" t="s">
        <v>367</v>
      </c>
      <c r="I6122" s="32" t="s">
        <v>52</v>
      </c>
      <c r="J6122" s="135">
        <v>44</v>
      </c>
      <c r="K6122" s="27">
        <v>0.95455000000000001</v>
      </c>
      <c r="L6122" s="77">
        <v>0.9</v>
      </c>
      <c r="Q6122" s="106"/>
    </row>
    <row r="6123" spans="1:17" x14ac:dyDescent="0.25">
      <c r="A6123" t="s">
        <v>331</v>
      </c>
      <c r="B6123" s="23">
        <v>2020</v>
      </c>
      <c r="C6123" s="23" t="s">
        <v>2</v>
      </c>
      <c r="D6123" s="23" t="s">
        <v>65</v>
      </c>
      <c r="E6123" s="23" t="s">
        <v>134</v>
      </c>
      <c r="F6123" s="23" t="s">
        <v>135</v>
      </c>
      <c r="G6123" s="23" t="s">
        <v>492</v>
      </c>
      <c r="H6123" s="32" t="s">
        <v>367</v>
      </c>
      <c r="I6123" s="32" t="s">
        <v>52</v>
      </c>
      <c r="J6123" s="135">
        <v>67</v>
      </c>
      <c r="K6123" s="27">
        <v>0.92537000000000003</v>
      </c>
      <c r="L6123" s="77">
        <v>0.9</v>
      </c>
      <c r="Q6123" s="106"/>
    </row>
    <row r="6124" spans="1:17" x14ac:dyDescent="0.25">
      <c r="A6124" t="s">
        <v>331</v>
      </c>
      <c r="B6124" s="23">
        <v>2020</v>
      </c>
      <c r="C6124" s="23" t="s">
        <v>3</v>
      </c>
      <c r="D6124" s="23" t="s">
        <v>66</v>
      </c>
      <c r="E6124" s="23" t="s">
        <v>134</v>
      </c>
      <c r="F6124" s="23" t="s">
        <v>135</v>
      </c>
      <c r="G6124" s="23" t="s">
        <v>492</v>
      </c>
      <c r="H6124" s="32" t="s">
        <v>367</v>
      </c>
      <c r="I6124" s="32" t="s">
        <v>52</v>
      </c>
      <c r="J6124" s="135">
        <v>79</v>
      </c>
      <c r="K6124" s="27">
        <v>0.97467999999999999</v>
      </c>
      <c r="L6124" s="77">
        <v>0.9</v>
      </c>
      <c r="Q6124" s="106"/>
    </row>
    <row r="6125" spans="1:17" x14ac:dyDescent="0.25">
      <c r="A6125" t="s">
        <v>331</v>
      </c>
      <c r="B6125" s="23">
        <v>2021</v>
      </c>
      <c r="C6125" s="23" t="s">
        <v>0</v>
      </c>
      <c r="D6125" s="23" t="s">
        <v>67</v>
      </c>
      <c r="E6125" s="23" t="s">
        <v>134</v>
      </c>
      <c r="F6125" s="23" t="s">
        <v>135</v>
      </c>
      <c r="G6125" s="23" t="s">
        <v>492</v>
      </c>
      <c r="H6125" s="32" t="s">
        <v>367</v>
      </c>
      <c r="I6125" s="32" t="s">
        <v>52</v>
      </c>
      <c r="J6125" s="135">
        <v>76</v>
      </c>
      <c r="K6125" s="27">
        <v>0.96052999999999999</v>
      </c>
      <c r="L6125" s="77">
        <v>0.9</v>
      </c>
      <c r="Q6125" s="106"/>
    </row>
    <row r="6126" spans="1:17" x14ac:dyDescent="0.25">
      <c r="A6126" t="s">
        <v>331</v>
      </c>
      <c r="B6126" s="23">
        <v>2021</v>
      </c>
      <c r="C6126" s="23" t="s">
        <v>1</v>
      </c>
      <c r="D6126" s="23" t="s">
        <v>68</v>
      </c>
      <c r="E6126" s="23" t="s">
        <v>134</v>
      </c>
      <c r="F6126" s="23" t="s">
        <v>135</v>
      </c>
      <c r="G6126" s="23" t="s">
        <v>492</v>
      </c>
      <c r="H6126" s="32" t="s">
        <v>367</v>
      </c>
      <c r="I6126" s="32" t="s">
        <v>52</v>
      </c>
      <c r="J6126" s="135">
        <v>90</v>
      </c>
      <c r="K6126" s="27">
        <v>0.95555999999999996</v>
      </c>
      <c r="L6126" s="77">
        <v>0.9</v>
      </c>
      <c r="Q6126" s="106"/>
    </row>
    <row r="6127" spans="1:17" x14ac:dyDescent="0.25">
      <c r="A6127" t="s">
        <v>331</v>
      </c>
      <c r="B6127" s="23">
        <v>2021</v>
      </c>
      <c r="C6127" s="23" t="s">
        <v>2</v>
      </c>
      <c r="D6127" s="23" t="s">
        <v>69</v>
      </c>
      <c r="E6127" s="23" t="s">
        <v>134</v>
      </c>
      <c r="F6127" s="23" t="s">
        <v>135</v>
      </c>
      <c r="G6127" s="23" t="s">
        <v>492</v>
      </c>
      <c r="H6127" s="32" t="s">
        <v>367</v>
      </c>
      <c r="I6127" s="32" t="s">
        <v>52</v>
      </c>
      <c r="J6127" s="135">
        <v>87</v>
      </c>
      <c r="K6127" s="27">
        <v>0.94252999999999998</v>
      </c>
      <c r="L6127" s="77">
        <v>0.9</v>
      </c>
      <c r="Q6127" s="106"/>
    </row>
    <row r="6128" spans="1:17" x14ac:dyDescent="0.25">
      <c r="A6128" t="s">
        <v>331</v>
      </c>
      <c r="B6128" s="23">
        <v>2021</v>
      </c>
      <c r="C6128" s="23" t="s">
        <v>3</v>
      </c>
      <c r="D6128" s="23" t="s">
        <v>70</v>
      </c>
      <c r="E6128" s="23" t="s">
        <v>134</v>
      </c>
      <c r="F6128" s="23" t="s">
        <v>135</v>
      </c>
      <c r="G6128" s="23" t="s">
        <v>492</v>
      </c>
      <c r="H6128" s="32" t="s">
        <v>367</v>
      </c>
      <c r="I6128" s="32" t="s">
        <v>52</v>
      </c>
      <c r="J6128" s="135">
        <v>87</v>
      </c>
      <c r="K6128" s="27">
        <v>0.94252999999999998</v>
      </c>
      <c r="L6128" s="77">
        <v>0.9</v>
      </c>
      <c r="Q6128" s="106"/>
    </row>
    <row r="6129" spans="1:17" x14ac:dyDescent="0.25">
      <c r="A6129" t="s">
        <v>331</v>
      </c>
      <c r="B6129" s="23">
        <v>2022</v>
      </c>
      <c r="C6129" s="23" t="s">
        <v>0</v>
      </c>
      <c r="D6129" s="23" t="s">
        <v>71</v>
      </c>
      <c r="E6129" s="23" t="s">
        <v>134</v>
      </c>
      <c r="F6129" s="23" t="s">
        <v>135</v>
      </c>
      <c r="G6129" s="23" t="s">
        <v>492</v>
      </c>
      <c r="H6129" s="32" t="s">
        <v>367</v>
      </c>
      <c r="I6129" s="32" t="s">
        <v>52</v>
      </c>
      <c r="J6129" s="135">
        <v>82</v>
      </c>
      <c r="K6129" s="27">
        <v>0.97560999999999998</v>
      </c>
      <c r="L6129" s="77">
        <v>0.9</v>
      </c>
      <c r="Q6129" s="106"/>
    </row>
    <row r="6130" spans="1:17" x14ac:dyDescent="0.25">
      <c r="A6130" t="s">
        <v>331</v>
      </c>
      <c r="B6130" s="23">
        <v>2022</v>
      </c>
      <c r="C6130" s="23" t="s">
        <v>1</v>
      </c>
      <c r="D6130" s="23" t="s">
        <v>72</v>
      </c>
      <c r="E6130" s="23" t="s">
        <v>134</v>
      </c>
      <c r="F6130" s="23" t="s">
        <v>135</v>
      </c>
      <c r="G6130" s="23" t="s">
        <v>492</v>
      </c>
      <c r="H6130" s="32" t="s">
        <v>367</v>
      </c>
      <c r="I6130" s="32" t="s">
        <v>52</v>
      </c>
      <c r="J6130" s="135">
        <v>106</v>
      </c>
      <c r="K6130" s="27">
        <v>0.89622999999999997</v>
      </c>
      <c r="L6130" s="77">
        <v>0.9</v>
      </c>
      <c r="Q6130" s="106"/>
    </row>
    <row r="6131" spans="1:17" x14ac:dyDescent="0.25">
      <c r="A6131" t="s">
        <v>331</v>
      </c>
      <c r="B6131" s="23">
        <v>2022</v>
      </c>
      <c r="C6131" s="23" t="s">
        <v>2</v>
      </c>
      <c r="D6131" s="23" t="s">
        <v>73</v>
      </c>
      <c r="E6131" s="23" t="s">
        <v>134</v>
      </c>
      <c r="F6131" s="23" t="s">
        <v>135</v>
      </c>
      <c r="G6131" s="23" t="s">
        <v>492</v>
      </c>
      <c r="H6131" s="32" t="s">
        <v>367</v>
      </c>
      <c r="I6131" s="32" t="s">
        <v>52</v>
      </c>
      <c r="J6131" s="135">
        <v>92</v>
      </c>
      <c r="K6131" s="27">
        <v>0.95652000000000004</v>
      </c>
      <c r="L6131" s="77">
        <v>0.9</v>
      </c>
      <c r="Q6131" s="106"/>
    </row>
    <row r="6132" spans="1:17" x14ac:dyDescent="0.25">
      <c r="A6132" t="s">
        <v>331</v>
      </c>
      <c r="B6132" s="23">
        <v>2022</v>
      </c>
      <c r="C6132" s="23" t="s">
        <v>3</v>
      </c>
      <c r="D6132" s="23" t="s">
        <v>493</v>
      </c>
      <c r="E6132" s="23" t="s">
        <v>134</v>
      </c>
      <c r="F6132" s="23" t="s">
        <v>135</v>
      </c>
      <c r="G6132" s="23" t="s">
        <v>492</v>
      </c>
      <c r="H6132" s="32" t="s">
        <v>367</v>
      </c>
      <c r="I6132" s="32" t="s">
        <v>52</v>
      </c>
      <c r="J6132" s="135">
        <v>94</v>
      </c>
      <c r="K6132" s="27">
        <v>0.82979000000000003</v>
      </c>
      <c r="L6132" s="77">
        <v>0.9</v>
      </c>
      <c r="Q6132" s="106"/>
    </row>
    <row r="6133" spans="1:17" x14ac:dyDescent="0.25">
      <c r="A6133" t="s">
        <v>331</v>
      </c>
      <c r="B6133" s="23">
        <v>2023</v>
      </c>
      <c r="C6133" s="23" t="s">
        <v>0</v>
      </c>
      <c r="D6133" s="23" t="s">
        <v>537</v>
      </c>
      <c r="E6133" s="23" t="s">
        <v>134</v>
      </c>
      <c r="F6133" s="23" t="s">
        <v>135</v>
      </c>
      <c r="G6133" s="23" t="s">
        <v>492</v>
      </c>
      <c r="H6133" s="32" t="s">
        <v>367</v>
      </c>
      <c r="I6133" s="32" t="s">
        <v>52</v>
      </c>
      <c r="J6133" s="135">
        <v>85</v>
      </c>
      <c r="K6133" s="27">
        <v>0.63529000000000002</v>
      </c>
      <c r="L6133" s="77">
        <v>0.9</v>
      </c>
      <c r="Q6133" s="106"/>
    </row>
    <row r="6134" spans="1:17" x14ac:dyDescent="0.25">
      <c r="A6134" t="s">
        <v>331</v>
      </c>
      <c r="B6134" s="23">
        <v>2018</v>
      </c>
      <c r="C6134" s="23" t="s">
        <v>0</v>
      </c>
      <c r="D6134" s="23" t="s">
        <v>54</v>
      </c>
      <c r="E6134" s="23" t="s">
        <v>136</v>
      </c>
      <c r="F6134" s="23" t="s">
        <v>137</v>
      </c>
      <c r="G6134" s="23" t="s">
        <v>492</v>
      </c>
      <c r="H6134" s="32" t="s">
        <v>360</v>
      </c>
      <c r="I6134" s="32" t="s">
        <v>52</v>
      </c>
      <c r="J6134" s="135">
        <v>36</v>
      </c>
      <c r="K6134" s="27">
        <v>0.91666999999999998</v>
      </c>
      <c r="L6134" s="77">
        <v>0.9</v>
      </c>
      <c r="Q6134" s="106"/>
    </row>
    <row r="6135" spans="1:17" x14ac:dyDescent="0.25">
      <c r="A6135" t="s">
        <v>331</v>
      </c>
      <c r="B6135" s="23">
        <v>2018</v>
      </c>
      <c r="C6135" s="23" t="s">
        <v>1</v>
      </c>
      <c r="D6135" s="23" t="s">
        <v>56</v>
      </c>
      <c r="E6135" s="23" t="s">
        <v>136</v>
      </c>
      <c r="F6135" s="23" t="s">
        <v>137</v>
      </c>
      <c r="G6135" s="23" t="s">
        <v>492</v>
      </c>
      <c r="H6135" s="32" t="s">
        <v>360</v>
      </c>
      <c r="I6135" s="32" t="s">
        <v>52</v>
      </c>
      <c r="J6135" s="135">
        <v>43</v>
      </c>
      <c r="K6135" s="27">
        <v>0.97674000000000005</v>
      </c>
      <c r="L6135" s="77">
        <v>0.9</v>
      </c>
      <c r="Q6135" s="106"/>
    </row>
    <row r="6136" spans="1:17" x14ac:dyDescent="0.25">
      <c r="A6136" t="s">
        <v>331</v>
      </c>
      <c r="B6136" s="23">
        <v>2018</v>
      </c>
      <c r="C6136" s="23" t="s">
        <v>2</v>
      </c>
      <c r="D6136" s="23" t="s">
        <v>57</v>
      </c>
      <c r="E6136" s="23" t="s">
        <v>136</v>
      </c>
      <c r="F6136" s="23" t="s">
        <v>137</v>
      </c>
      <c r="G6136" s="23" t="s">
        <v>492</v>
      </c>
      <c r="H6136" s="32" t="s">
        <v>360</v>
      </c>
      <c r="I6136" s="32" t="s">
        <v>52</v>
      </c>
      <c r="J6136" s="135">
        <v>46</v>
      </c>
      <c r="K6136" s="27">
        <v>0.91303999999999996</v>
      </c>
      <c r="L6136" s="77">
        <v>0.9</v>
      </c>
      <c r="Q6136" s="106"/>
    </row>
    <row r="6137" spans="1:17" x14ac:dyDescent="0.25">
      <c r="A6137" t="s">
        <v>331</v>
      </c>
      <c r="B6137" s="23">
        <v>2018</v>
      </c>
      <c r="C6137" s="23" t="s">
        <v>3</v>
      </c>
      <c r="D6137" s="23" t="s">
        <v>58</v>
      </c>
      <c r="E6137" s="23" t="s">
        <v>136</v>
      </c>
      <c r="F6137" s="23" t="s">
        <v>137</v>
      </c>
      <c r="G6137" s="23" t="s">
        <v>492</v>
      </c>
      <c r="H6137" s="32" t="s">
        <v>360</v>
      </c>
      <c r="I6137" s="32" t="s">
        <v>52</v>
      </c>
      <c r="J6137" s="135">
        <v>28</v>
      </c>
      <c r="K6137" s="27">
        <v>0.85714000000000001</v>
      </c>
      <c r="L6137" s="77">
        <v>0.9</v>
      </c>
      <c r="Q6137" s="106"/>
    </row>
    <row r="6138" spans="1:17" x14ac:dyDescent="0.25">
      <c r="A6138" t="s">
        <v>331</v>
      </c>
      <c r="B6138" s="23">
        <v>2019</v>
      </c>
      <c r="C6138" s="23" t="s">
        <v>0</v>
      </c>
      <c r="D6138" s="23" t="s">
        <v>59</v>
      </c>
      <c r="E6138" s="23" t="s">
        <v>136</v>
      </c>
      <c r="F6138" s="23" t="s">
        <v>137</v>
      </c>
      <c r="G6138" s="23" t="s">
        <v>492</v>
      </c>
      <c r="H6138" s="32" t="s">
        <v>360</v>
      </c>
      <c r="I6138" s="32" t="s">
        <v>52</v>
      </c>
      <c r="J6138" s="135">
        <v>35</v>
      </c>
      <c r="K6138" s="27">
        <v>0.94286000000000003</v>
      </c>
      <c r="L6138" s="77">
        <v>0.9</v>
      </c>
      <c r="Q6138" s="106"/>
    </row>
    <row r="6139" spans="1:17" x14ac:dyDescent="0.25">
      <c r="A6139" t="s">
        <v>331</v>
      </c>
      <c r="B6139" s="23">
        <v>2019</v>
      </c>
      <c r="C6139" s="23" t="s">
        <v>1</v>
      </c>
      <c r="D6139" s="23" t="s">
        <v>60</v>
      </c>
      <c r="E6139" s="23" t="s">
        <v>136</v>
      </c>
      <c r="F6139" s="23" t="s">
        <v>137</v>
      </c>
      <c r="G6139" s="23" t="s">
        <v>492</v>
      </c>
      <c r="H6139" s="32" t="s">
        <v>360</v>
      </c>
      <c r="I6139" s="32" t="s">
        <v>52</v>
      </c>
      <c r="J6139" s="135">
        <v>31</v>
      </c>
      <c r="K6139" s="27">
        <v>0.93547999999999998</v>
      </c>
      <c r="L6139" s="77">
        <v>0.9</v>
      </c>
      <c r="Q6139" s="106"/>
    </row>
    <row r="6140" spans="1:17" x14ac:dyDescent="0.25">
      <c r="A6140" t="s">
        <v>331</v>
      </c>
      <c r="B6140" s="23">
        <v>2019</v>
      </c>
      <c r="C6140" s="23" t="s">
        <v>2</v>
      </c>
      <c r="D6140" s="23" t="s">
        <v>61</v>
      </c>
      <c r="E6140" s="23" t="s">
        <v>136</v>
      </c>
      <c r="F6140" s="23" t="s">
        <v>137</v>
      </c>
      <c r="G6140" s="23" t="s">
        <v>492</v>
      </c>
      <c r="H6140" s="32" t="s">
        <v>360</v>
      </c>
      <c r="I6140" s="32" t="s">
        <v>52</v>
      </c>
      <c r="J6140" s="135">
        <v>44</v>
      </c>
      <c r="K6140" s="27">
        <v>0.86363999999999996</v>
      </c>
      <c r="L6140" s="77">
        <v>0.9</v>
      </c>
      <c r="Q6140" s="106"/>
    </row>
    <row r="6141" spans="1:17" x14ac:dyDescent="0.25">
      <c r="A6141" t="s">
        <v>331</v>
      </c>
      <c r="B6141" s="23">
        <v>2019</v>
      </c>
      <c r="C6141" s="23" t="s">
        <v>3</v>
      </c>
      <c r="D6141" s="23" t="s">
        <v>62</v>
      </c>
      <c r="E6141" s="23" t="s">
        <v>136</v>
      </c>
      <c r="F6141" s="23" t="s">
        <v>137</v>
      </c>
      <c r="G6141" s="23" t="s">
        <v>492</v>
      </c>
      <c r="H6141" s="32" t="s">
        <v>360</v>
      </c>
      <c r="I6141" s="32" t="s">
        <v>52</v>
      </c>
      <c r="J6141" s="135">
        <v>36</v>
      </c>
      <c r="K6141" s="27">
        <v>0.83333000000000002</v>
      </c>
      <c r="L6141" s="77">
        <v>0.9</v>
      </c>
      <c r="Q6141" s="106"/>
    </row>
    <row r="6142" spans="1:17" x14ac:dyDescent="0.25">
      <c r="A6142" t="s">
        <v>331</v>
      </c>
      <c r="B6142" s="23">
        <v>2020</v>
      </c>
      <c r="C6142" s="23" t="s">
        <v>0</v>
      </c>
      <c r="D6142" s="23" t="s">
        <v>63</v>
      </c>
      <c r="E6142" s="23" t="s">
        <v>136</v>
      </c>
      <c r="F6142" s="23" t="s">
        <v>137</v>
      </c>
      <c r="G6142" s="23" t="s">
        <v>492</v>
      </c>
      <c r="H6142" s="32" t="s">
        <v>360</v>
      </c>
      <c r="I6142" s="32" t="s">
        <v>52</v>
      </c>
      <c r="J6142" s="135">
        <v>37</v>
      </c>
      <c r="K6142" s="27">
        <v>0.94594999999999996</v>
      </c>
      <c r="L6142" s="77">
        <v>0.9</v>
      </c>
      <c r="Q6142" s="106"/>
    </row>
    <row r="6143" spans="1:17" x14ac:dyDescent="0.25">
      <c r="A6143" t="s">
        <v>331</v>
      </c>
      <c r="B6143" s="23">
        <v>2020</v>
      </c>
      <c r="C6143" s="23" t="s">
        <v>1</v>
      </c>
      <c r="D6143" s="23" t="s">
        <v>64</v>
      </c>
      <c r="E6143" s="23" t="s">
        <v>136</v>
      </c>
      <c r="F6143" s="23" t="s">
        <v>137</v>
      </c>
      <c r="G6143" s="23" t="s">
        <v>492</v>
      </c>
      <c r="H6143" s="32" t="s">
        <v>360</v>
      </c>
      <c r="I6143" s="32" t="s">
        <v>52</v>
      </c>
      <c r="J6143" s="135">
        <v>29</v>
      </c>
      <c r="K6143" s="27">
        <v>0.93103000000000002</v>
      </c>
      <c r="L6143" s="77">
        <v>0.9</v>
      </c>
      <c r="Q6143" s="106"/>
    </row>
    <row r="6144" spans="1:17" x14ac:dyDescent="0.25">
      <c r="A6144" t="s">
        <v>331</v>
      </c>
      <c r="B6144" s="23">
        <v>2020</v>
      </c>
      <c r="C6144" s="23" t="s">
        <v>2</v>
      </c>
      <c r="D6144" s="23" t="s">
        <v>65</v>
      </c>
      <c r="E6144" s="23" t="s">
        <v>136</v>
      </c>
      <c r="F6144" s="23" t="s">
        <v>137</v>
      </c>
      <c r="G6144" s="23" t="s">
        <v>492</v>
      </c>
      <c r="H6144" s="32" t="s">
        <v>360</v>
      </c>
      <c r="I6144" s="32" t="s">
        <v>52</v>
      </c>
      <c r="J6144" s="135">
        <v>34</v>
      </c>
      <c r="K6144" s="27">
        <v>0.88234999999999997</v>
      </c>
      <c r="L6144" s="77">
        <v>0.9</v>
      </c>
      <c r="Q6144" s="106"/>
    </row>
    <row r="6145" spans="1:17" x14ac:dyDescent="0.25">
      <c r="A6145" t="s">
        <v>331</v>
      </c>
      <c r="B6145" s="23">
        <v>2020</v>
      </c>
      <c r="C6145" s="23" t="s">
        <v>3</v>
      </c>
      <c r="D6145" s="23" t="s">
        <v>66</v>
      </c>
      <c r="E6145" s="23" t="s">
        <v>136</v>
      </c>
      <c r="F6145" s="23" t="s">
        <v>137</v>
      </c>
      <c r="G6145" s="23" t="s">
        <v>492</v>
      </c>
      <c r="H6145" s="32" t="s">
        <v>360</v>
      </c>
      <c r="I6145" s="32" t="s">
        <v>52</v>
      </c>
      <c r="J6145" s="135">
        <v>35</v>
      </c>
      <c r="K6145" s="27">
        <v>0.94286000000000003</v>
      </c>
      <c r="L6145" s="77">
        <v>0.9</v>
      </c>
      <c r="Q6145" s="106"/>
    </row>
    <row r="6146" spans="1:17" x14ac:dyDescent="0.25">
      <c r="A6146" t="s">
        <v>331</v>
      </c>
      <c r="B6146" s="23">
        <v>2021</v>
      </c>
      <c r="C6146" s="23" t="s">
        <v>0</v>
      </c>
      <c r="D6146" s="23" t="s">
        <v>67</v>
      </c>
      <c r="E6146" s="23" t="s">
        <v>136</v>
      </c>
      <c r="F6146" s="23" t="s">
        <v>137</v>
      </c>
      <c r="G6146" s="23" t="s">
        <v>492</v>
      </c>
      <c r="H6146" s="32" t="s">
        <v>360</v>
      </c>
      <c r="I6146" s="32" t="s">
        <v>52</v>
      </c>
      <c r="J6146" s="135">
        <v>37</v>
      </c>
      <c r="K6146" s="27">
        <v>0.45945999999999998</v>
      </c>
      <c r="L6146" s="77">
        <v>0.9</v>
      </c>
      <c r="Q6146" s="106"/>
    </row>
    <row r="6147" spans="1:17" x14ac:dyDescent="0.25">
      <c r="A6147" t="s">
        <v>331</v>
      </c>
      <c r="B6147" s="23">
        <v>2021</v>
      </c>
      <c r="C6147" s="23" t="s">
        <v>1</v>
      </c>
      <c r="D6147" s="23" t="s">
        <v>68</v>
      </c>
      <c r="E6147" s="23" t="s">
        <v>136</v>
      </c>
      <c r="F6147" s="23" t="s">
        <v>137</v>
      </c>
      <c r="G6147" s="23" t="s">
        <v>492</v>
      </c>
      <c r="H6147" s="32" t="s">
        <v>360</v>
      </c>
      <c r="I6147" s="32" t="s">
        <v>52</v>
      </c>
      <c r="J6147" s="135">
        <v>30</v>
      </c>
      <c r="K6147" s="27">
        <v>1</v>
      </c>
      <c r="L6147" s="77">
        <v>0.9</v>
      </c>
      <c r="Q6147" s="106"/>
    </row>
    <row r="6148" spans="1:17" x14ac:dyDescent="0.25">
      <c r="A6148" t="s">
        <v>331</v>
      </c>
      <c r="B6148" s="23">
        <v>2021</v>
      </c>
      <c r="C6148" s="23" t="s">
        <v>2</v>
      </c>
      <c r="D6148" s="23" t="s">
        <v>69</v>
      </c>
      <c r="E6148" s="23" t="s">
        <v>136</v>
      </c>
      <c r="F6148" s="23" t="s">
        <v>137</v>
      </c>
      <c r="G6148" s="23" t="s">
        <v>492</v>
      </c>
      <c r="H6148" s="32" t="s">
        <v>360</v>
      </c>
      <c r="I6148" s="32" t="s">
        <v>52</v>
      </c>
      <c r="J6148" s="135">
        <v>41</v>
      </c>
      <c r="K6148" s="27">
        <v>1</v>
      </c>
      <c r="L6148" s="77">
        <v>0.9</v>
      </c>
      <c r="Q6148" s="106"/>
    </row>
    <row r="6149" spans="1:17" x14ac:dyDescent="0.25">
      <c r="A6149" t="s">
        <v>331</v>
      </c>
      <c r="B6149" s="23">
        <v>2021</v>
      </c>
      <c r="C6149" s="23" t="s">
        <v>3</v>
      </c>
      <c r="D6149" s="23" t="s">
        <v>70</v>
      </c>
      <c r="E6149" s="23" t="s">
        <v>136</v>
      </c>
      <c r="F6149" s="23" t="s">
        <v>137</v>
      </c>
      <c r="G6149" s="23" t="s">
        <v>492</v>
      </c>
      <c r="H6149" s="32" t="s">
        <v>360</v>
      </c>
      <c r="I6149" s="32" t="s">
        <v>52</v>
      </c>
      <c r="J6149" s="135">
        <v>34</v>
      </c>
      <c r="K6149" s="27">
        <v>0.91176000000000001</v>
      </c>
      <c r="L6149" s="77">
        <v>0.9</v>
      </c>
      <c r="Q6149" s="106"/>
    </row>
    <row r="6150" spans="1:17" x14ac:dyDescent="0.25">
      <c r="A6150" t="s">
        <v>331</v>
      </c>
      <c r="B6150" s="23">
        <v>2022</v>
      </c>
      <c r="C6150" s="23" t="s">
        <v>0</v>
      </c>
      <c r="D6150" s="23" t="s">
        <v>71</v>
      </c>
      <c r="E6150" s="23" t="s">
        <v>136</v>
      </c>
      <c r="F6150" s="23" t="s">
        <v>137</v>
      </c>
      <c r="G6150" s="23" t="s">
        <v>492</v>
      </c>
      <c r="H6150" s="32" t="s">
        <v>360</v>
      </c>
      <c r="I6150" s="32" t="s">
        <v>52</v>
      </c>
      <c r="J6150" s="135">
        <v>38</v>
      </c>
      <c r="K6150" s="27">
        <v>0.94737000000000005</v>
      </c>
      <c r="L6150" s="77">
        <v>0.9</v>
      </c>
      <c r="Q6150" s="106"/>
    </row>
    <row r="6151" spans="1:17" x14ac:dyDescent="0.25">
      <c r="A6151" t="s">
        <v>331</v>
      </c>
      <c r="B6151" s="23">
        <v>2022</v>
      </c>
      <c r="C6151" s="23" t="s">
        <v>1</v>
      </c>
      <c r="D6151" s="23" t="s">
        <v>72</v>
      </c>
      <c r="E6151" s="23" t="s">
        <v>136</v>
      </c>
      <c r="F6151" s="23" t="s">
        <v>137</v>
      </c>
      <c r="G6151" s="23" t="s">
        <v>492</v>
      </c>
      <c r="H6151" s="32" t="s">
        <v>360</v>
      </c>
      <c r="I6151" s="32" t="s">
        <v>52</v>
      </c>
      <c r="J6151" s="135">
        <v>19</v>
      </c>
      <c r="K6151" s="27">
        <v>0.94737000000000005</v>
      </c>
      <c r="L6151" s="77">
        <v>0.9</v>
      </c>
      <c r="Q6151" s="106"/>
    </row>
    <row r="6152" spans="1:17" x14ac:dyDescent="0.25">
      <c r="A6152" t="s">
        <v>331</v>
      </c>
      <c r="B6152" s="23">
        <v>2022</v>
      </c>
      <c r="C6152" s="23" t="s">
        <v>2</v>
      </c>
      <c r="D6152" s="23" t="s">
        <v>73</v>
      </c>
      <c r="E6152" s="23" t="s">
        <v>136</v>
      </c>
      <c r="F6152" s="23" t="s">
        <v>137</v>
      </c>
      <c r="G6152" s="23" t="s">
        <v>492</v>
      </c>
      <c r="H6152" s="32" t="s">
        <v>360</v>
      </c>
      <c r="I6152" s="32" t="s">
        <v>52</v>
      </c>
      <c r="J6152" s="135">
        <v>28</v>
      </c>
      <c r="K6152" s="27">
        <v>1</v>
      </c>
      <c r="L6152" s="77">
        <v>0.9</v>
      </c>
      <c r="Q6152" s="106"/>
    </row>
    <row r="6153" spans="1:17" x14ac:dyDescent="0.25">
      <c r="A6153" t="s">
        <v>331</v>
      </c>
      <c r="B6153" s="23">
        <v>2022</v>
      </c>
      <c r="C6153" s="23" t="s">
        <v>3</v>
      </c>
      <c r="D6153" s="23" t="s">
        <v>493</v>
      </c>
      <c r="E6153" s="23" t="s">
        <v>136</v>
      </c>
      <c r="F6153" s="23" t="s">
        <v>137</v>
      </c>
      <c r="G6153" s="23" t="s">
        <v>492</v>
      </c>
      <c r="H6153" s="32" t="s">
        <v>360</v>
      </c>
      <c r="I6153" s="32" t="s">
        <v>52</v>
      </c>
      <c r="J6153" s="135">
        <v>28</v>
      </c>
      <c r="K6153" s="27">
        <v>1</v>
      </c>
      <c r="L6153" s="77">
        <v>0.9</v>
      </c>
      <c r="Q6153" s="106"/>
    </row>
    <row r="6154" spans="1:17" x14ac:dyDescent="0.25">
      <c r="A6154" t="s">
        <v>331</v>
      </c>
      <c r="B6154" s="23">
        <v>2023</v>
      </c>
      <c r="C6154" s="23" t="s">
        <v>0</v>
      </c>
      <c r="D6154" s="23" t="s">
        <v>537</v>
      </c>
      <c r="E6154" s="23" t="s">
        <v>136</v>
      </c>
      <c r="F6154" s="23" t="s">
        <v>137</v>
      </c>
      <c r="G6154" s="23" t="s">
        <v>492</v>
      </c>
      <c r="H6154" s="32" t="s">
        <v>360</v>
      </c>
      <c r="I6154" s="32" t="s">
        <v>52</v>
      </c>
      <c r="J6154" s="135">
        <v>26</v>
      </c>
      <c r="K6154" s="27">
        <v>0.96153999999999995</v>
      </c>
      <c r="L6154" s="77">
        <v>0.9</v>
      </c>
      <c r="Q6154" s="106"/>
    </row>
    <row r="6155" spans="1:17" x14ac:dyDescent="0.25">
      <c r="A6155" t="s">
        <v>331</v>
      </c>
      <c r="B6155" s="23">
        <v>2018</v>
      </c>
      <c r="C6155" s="23" t="s">
        <v>0</v>
      </c>
      <c r="D6155" s="23" t="s">
        <v>54</v>
      </c>
      <c r="E6155" s="23" t="s">
        <v>262</v>
      </c>
      <c r="F6155" s="23" t="s">
        <v>333</v>
      </c>
      <c r="G6155" s="23" t="s">
        <v>492</v>
      </c>
      <c r="H6155" s="32" t="s">
        <v>354</v>
      </c>
      <c r="I6155" s="32" t="s">
        <v>52</v>
      </c>
      <c r="J6155" s="135">
        <v>81</v>
      </c>
      <c r="K6155" s="27">
        <v>0.35802</v>
      </c>
      <c r="L6155" s="77">
        <v>0.9</v>
      </c>
      <c r="Q6155" s="106"/>
    </row>
    <row r="6156" spans="1:17" x14ac:dyDescent="0.25">
      <c r="A6156" t="s">
        <v>331</v>
      </c>
      <c r="B6156" s="23">
        <v>2018</v>
      </c>
      <c r="C6156" s="23" t="s">
        <v>1</v>
      </c>
      <c r="D6156" s="23" t="s">
        <v>56</v>
      </c>
      <c r="E6156" s="23" t="s">
        <v>262</v>
      </c>
      <c r="F6156" s="23" t="s">
        <v>333</v>
      </c>
      <c r="G6156" s="23" t="s">
        <v>492</v>
      </c>
      <c r="H6156" s="32" t="s">
        <v>354</v>
      </c>
      <c r="I6156" s="32" t="s">
        <v>52</v>
      </c>
      <c r="J6156" s="135">
        <v>96</v>
      </c>
      <c r="K6156" s="27">
        <v>0.83333000000000002</v>
      </c>
      <c r="L6156" s="77">
        <v>0.9</v>
      </c>
      <c r="Q6156" s="106"/>
    </row>
    <row r="6157" spans="1:17" x14ac:dyDescent="0.25">
      <c r="A6157" t="s">
        <v>331</v>
      </c>
      <c r="B6157" s="23">
        <v>2018</v>
      </c>
      <c r="C6157" s="23" t="s">
        <v>2</v>
      </c>
      <c r="D6157" s="23" t="s">
        <v>57</v>
      </c>
      <c r="E6157" s="23" t="s">
        <v>262</v>
      </c>
      <c r="F6157" s="23" t="s">
        <v>333</v>
      </c>
      <c r="G6157" s="23" t="s">
        <v>492</v>
      </c>
      <c r="H6157" s="32" t="s">
        <v>354</v>
      </c>
      <c r="I6157" s="32" t="s">
        <v>52</v>
      </c>
      <c r="J6157" s="135">
        <v>91</v>
      </c>
      <c r="K6157" s="27">
        <v>0.72526999999999997</v>
      </c>
      <c r="L6157" s="77">
        <v>0.9</v>
      </c>
      <c r="Q6157" s="106"/>
    </row>
    <row r="6158" spans="1:17" x14ac:dyDescent="0.25">
      <c r="A6158" t="s">
        <v>331</v>
      </c>
      <c r="B6158" s="23">
        <v>2018</v>
      </c>
      <c r="C6158" s="23" t="s">
        <v>3</v>
      </c>
      <c r="D6158" s="23" t="s">
        <v>58</v>
      </c>
      <c r="E6158" s="23" t="s">
        <v>262</v>
      </c>
      <c r="F6158" s="23" t="s">
        <v>333</v>
      </c>
      <c r="G6158" s="23" t="s">
        <v>492</v>
      </c>
      <c r="H6158" s="32" t="s">
        <v>354</v>
      </c>
      <c r="I6158" s="32" t="s">
        <v>52</v>
      </c>
      <c r="J6158" s="135">
        <v>85</v>
      </c>
      <c r="K6158" s="27">
        <v>0.57647000000000004</v>
      </c>
      <c r="L6158" s="77">
        <v>0.9</v>
      </c>
      <c r="Q6158" s="106"/>
    </row>
    <row r="6159" spans="1:17" x14ac:dyDescent="0.25">
      <c r="A6159" t="s">
        <v>331</v>
      </c>
      <c r="B6159" s="23">
        <v>2019</v>
      </c>
      <c r="C6159" s="23" t="s">
        <v>0</v>
      </c>
      <c r="D6159" s="23" t="s">
        <v>59</v>
      </c>
      <c r="E6159" s="23" t="s">
        <v>262</v>
      </c>
      <c r="F6159" s="23" t="s">
        <v>333</v>
      </c>
      <c r="G6159" s="23" t="s">
        <v>492</v>
      </c>
      <c r="H6159" s="32" t="s">
        <v>354</v>
      </c>
      <c r="I6159" s="32" t="s">
        <v>52</v>
      </c>
      <c r="J6159" s="135">
        <v>75</v>
      </c>
      <c r="K6159" s="27">
        <v>0.73333000000000004</v>
      </c>
      <c r="L6159" s="77">
        <v>0.9</v>
      </c>
      <c r="Q6159" s="106"/>
    </row>
    <row r="6160" spans="1:17" x14ac:dyDescent="0.25">
      <c r="A6160" t="s">
        <v>331</v>
      </c>
      <c r="B6160" s="23">
        <v>2019</v>
      </c>
      <c r="C6160" s="23" t="s">
        <v>1</v>
      </c>
      <c r="D6160" s="23" t="s">
        <v>60</v>
      </c>
      <c r="E6160" s="23" t="s">
        <v>262</v>
      </c>
      <c r="F6160" s="23" t="s">
        <v>333</v>
      </c>
      <c r="G6160" s="23" t="s">
        <v>492</v>
      </c>
      <c r="H6160" s="32" t="s">
        <v>354</v>
      </c>
      <c r="I6160" s="32" t="s">
        <v>52</v>
      </c>
      <c r="J6160" s="135">
        <v>92</v>
      </c>
      <c r="K6160" s="27">
        <v>0.65217000000000003</v>
      </c>
      <c r="L6160" s="77">
        <v>0.9</v>
      </c>
      <c r="Q6160" s="106"/>
    </row>
    <row r="6161" spans="1:17" x14ac:dyDescent="0.25">
      <c r="A6161" t="s">
        <v>331</v>
      </c>
      <c r="B6161" s="23">
        <v>2019</v>
      </c>
      <c r="C6161" s="23" t="s">
        <v>2</v>
      </c>
      <c r="D6161" s="23" t="s">
        <v>61</v>
      </c>
      <c r="E6161" s="23" t="s">
        <v>262</v>
      </c>
      <c r="F6161" s="23" t="s">
        <v>333</v>
      </c>
      <c r="G6161" s="23" t="s">
        <v>492</v>
      </c>
      <c r="H6161" s="32" t="s">
        <v>354</v>
      </c>
      <c r="I6161" s="32" t="s">
        <v>52</v>
      </c>
      <c r="J6161" s="135">
        <v>71</v>
      </c>
      <c r="K6161" s="27">
        <v>0.71831</v>
      </c>
      <c r="L6161" s="77">
        <v>0.9</v>
      </c>
      <c r="Q6161" s="106"/>
    </row>
    <row r="6162" spans="1:17" x14ac:dyDescent="0.25">
      <c r="A6162" t="s">
        <v>331</v>
      </c>
      <c r="B6162" s="23">
        <v>2019</v>
      </c>
      <c r="C6162" s="23" t="s">
        <v>3</v>
      </c>
      <c r="D6162" s="23" t="s">
        <v>62</v>
      </c>
      <c r="E6162" s="23" t="s">
        <v>262</v>
      </c>
      <c r="F6162" s="23" t="s">
        <v>333</v>
      </c>
      <c r="G6162" s="23" t="s">
        <v>492</v>
      </c>
      <c r="H6162" s="32" t="s">
        <v>354</v>
      </c>
      <c r="I6162" s="32" t="s">
        <v>52</v>
      </c>
      <c r="J6162" s="135">
        <v>81</v>
      </c>
      <c r="K6162" s="27">
        <v>0.64198</v>
      </c>
      <c r="L6162" s="77">
        <v>0.9</v>
      </c>
      <c r="Q6162" s="106"/>
    </row>
    <row r="6163" spans="1:17" x14ac:dyDescent="0.25">
      <c r="A6163" t="s">
        <v>331</v>
      </c>
      <c r="B6163" s="23">
        <v>2020</v>
      </c>
      <c r="C6163" s="23" t="s">
        <v>0</v>
      </c>
      <c r="D6163" s="23" t="s">
        <v>63</v>
      </c>
      <c r="E6163" s="23" t="s">
        <v>262</v>
      </c>
      <c r="F6163" s="23" t="s">
        <v>333</v>
      </c>
      <c r="G6163" s="23" t="s">
        <v>492</v>
      </c>
      <c r="H6163" s="32" t="s">
        <v>354</v>
      </c>
      <c r="I6163" s="32" t="s">
        <v>52</v>
      </c>
      <c r="J6163" s="135">
        <v>83</v>
      </c>
      <c r="K6163" s="27">
        <v>0.61446000000000001</v>
      </c>
      <c r="L6163" s="77">
        <v>0.9</v>
      </c>
      <c r="Q6163" s="106"/>
    </row>
    <row r="6164" spans="1:17" x14ac:dyDescent="0.25">
      <c r="A6164" t="s">
        <v>331</v>
      </c>
      <c r="B6164" s="23">
        <v>2020</v>
      </c>
      <c r="C6164" s="23" t="s">
        <v>1</v>
      </c>
      <c r="D6164" s="23" t="s">
        <v>64</v>
      </c>
      <c r="E6164" s="23" t="s">
        <v>262</v>
      </c>
      <c r="F6164" s="23" t="s">
        <v>333</v>
      </c>
      <c r="G6164" s="23" t="s">
        <v>492</v>
      </c>
      <c r="H6164" s="32" t="s">
        <v>354</v>
      </c>
      <c r="I6164" s="32" t="s">
        <v>52</v>
      </c>
      <c r="J6164" s="135">
        <v>33</v>
      </c>
      <c r="K6164" s="27">
        <v>0.42424000000000001</v>
      </c>
      <c r="L6164" s="77">
        <v>0.9</v>
      </c>
      <c r="Q6164" s="106"/>
    </row>
    <row r="6165" spans="1:17" x14ac:dyDescent="0.25">
      <c r="A6165" t="s">
        <v>331</v>
      </c>
      <c r="B6165" s="23">
        <v>2020</v>
      </c>
      <c r="C6165" s="23" t="s">
        <v>2</v>
      </c>
      <c r="D6165" s="23" t="s">
        <v>65</v>
      </c>
      <c r="E6165" s="23" t="s">
        <v>262</v>
      </c>
      <c r="F6165" s="23" t="s">
        <v>333</v>
      </c>
      <c r="G6165" s="23" t="s">
        <v>492</v>
      </c>
      <c r="H6165" s="32" t="s">
        <v>354</v>
      </c>
      <c r="I6165" s="32" t="s">
        <v>52</v>
      </c>
      <c r="J6165" s="135">
        <v>45</v>
      </c>
      <c r="K6165" s="27">
        <v>0.57777999999999996</v>
      </c>
      <c r="L6165" s="77">
        <v>0.9</v>
      </c>
      <c r="Q6165" s="106"/>
    </row>
    <row r="6166" spans="1:17" x14ac:dyDescent="0.25">
      <c r="A6166" t="s">
        <v>331</v>
      </c>
      <c r="B6166" s="23">
        <v>2020</v>
      </c>
      <c r="C6166" s="23" t="s">
        <v>3</v>
      </c>
      <c r="D6166" s="23" t="s">
        <v>66</v>
      </c>
      <c r="E6166" s="23" t="s">
        <v>262</v>
      </c>
      <c r="F6166" s="23" t="s">
        <v>333</v>
      </c>
      <c r="G6166" s="23" t="s">
        <v>492</v>
      </c>
      <c r="H6166" s="32" t="s">
        <v>354</v>
      </c>
      <c r="I6166" s="32" t="s">
        <v>52</v>
      </c>
      <c r="J6166" s="135">
        <v>83</v>
      </c>
      <c r="K6166" s="27">
        <v>0.40964</v>
      </c>
      <c r="L6166" s="77">
        <v>0.9</v>
      </c>
      <c r="Q6166" s="106"/>
    </row>
    <row r="6167" spans="1:17" x14ac:dyDescent="0.25">
      <c r="A6167" t="s">
        <v>331</v>
      </c>
      <c r="B6167" s="23">
        <v>2021</v>
      </c>
      <c r="C6167" s="23" t="s">
        <v>0</v>
      </c>
      <c r="D6167" s="23" t="s">
        <v>67</v>
      </c>
      <c r="E6167" s="23" t="s">
        <v>262</v>
      </c>
      <c r="F6167" s="23" t="s">
        <v>333</v>
      </c>
      <c r="G6167" s="23" t="s">
        <v>492</v>
      </c>
      <c r="H6167" s="32" t="s">
        <v>354</v>
      </c>
      <c r="I6167" s="32" t="s">
        <v>52</v>
      </c>
      <c r="J6167" s="135">
        <v>87</v>
      </c>
      <c r="K6167" s="27">
        <v>1.149E-2</v>
      </c>
      <c r="L6167" s="77">
        <v>0.9</v>
      </c>
      <c r="Q6167" s="106"/>
    </row>
    <row r="6168" spans="1:17" x14ac:dyDescent="0.25">
      <c r="A6168" t="s">
        <v>331</v>
      </c>
      <c r="B6168" s="23">
        <v>2021</v>
      </c>
      <c r="C6168" s="23" t="s">
        <v>1</v>
      </c>
      <c r="D6168" s="23" t="s">
        <v>68</v>
      </c>
      <c r="E6168" s="23" t="s">
        <v>262</v>
      </c>
      <c r="F6168" s="23" t="s">
        <v>333</v>
      </c>
      <c r="G6168" s="23" t="s">
        <v>492</v>
      </c>
      <c r="H6168" s="32" t="s">
        <v>354</v>
      </c>
      <c r="I6168" s="32" t="s">
        <v>52</v>
      </c>
      <c r="J6168" s="135">
        <v>90</v>
      </c>
      <c r="K6168" s="27">
        <v>3.3329999999999999E-2</v>
      </c>
      <c r="L6168" s="77">
        <v>0.9</v>
      </c>
      <c r="Q6168" s="106"/>
    </row>
    <row r="6169" spans="1:17" x14ac:dyDescent="0.25">
      <c r="A6169" t="s">
        <v>331</v>
      </c>
      <c r="B6169" s="23">
        <v>2021</v>
      </c>
      <c r="C6169" s="23" t="s">
        <v>2</v>
      </c>
      <c r="D6169" s="23" t="s">
        <v>69</v>
      </c>
      <c r="E6169" s="23" t="s">
        <v>262</v>
      </c>
      <c r="F6169" s="23" t="s">
        <v>333</v>
      </c>
      <c r="G6169" s="23" t="s">
        <v>492</v>
      </c>
      <c r="H6169" s="32" t="s">
        <v>354</v>
      </c>
      <c r="I6169" s="32" t="s">
        <v>52</v>
      </c>
      <c r="J6169" s="135">
        <v>78</v>
      </c>
      <c r="K6169" s="27">
        <v>0.34615000000000001</v>
      </c>
      <c r="L6169" s="77">
        <v>0.9</v>
      </c>
      <c r="Q6169" s="106"/>
    </row>
    <row r="6170" spans="1:17" x14ac:dyDescent="0.25">
      <c r="A6170" t="s">
        <v>331</v>
      </c>
      <c r="B6170" s="23">
        <v>2021</v>
      </c>
      <c r="C6170" s="23" t="s">
        <v>3</v>
      </c>
      <c r="D6170" s="23" t="s">
        <v>70</v>
      </c>
      <c r="E6170" s="23" t="s">
        <v>262</v>
      </c>
      <c r="F6170" s="23" t="s">
        <v>333</v>
      </c>
      <c r="G6170" s="23" t="s">
        <v>492</v>
      </c>
      <c r="H6170" s="32" t="s">
        <v>354</v>
      </c>
      <c r="I6170" s="32" t="s">
        <v>52</v>
      </c>
      <c r="J6170" s="135">
        <v>84</v>
      </c>
      <c r="K6170" s="27">
        <v>0.26190000000000002</v>
      </c>
      <c r="L6170" s="77">
        <v>0.9</v>
      </c>
      <c r="Q6170" s="106"/>
    </row>
    <row r="6171" spans="1:17" x14ac:dyDescent="0.25">
      <c r="A6171" t="s">
        <v>331</v>
      </c>
      <c r="B6171" s="23">
        <v>2022</v>
      </c>
      <c r="C6171" s="23" t="s">
        <v>0</v>
      </c>
      <c r="D6171" s="23" t="s">
        <v>71</v>
      </c>
      <c r="E6171" s="23" t="s">
        <v>262</v>
      </c>
      <c r="F6171" s="23" t="s">
        <v>333</v>
      </c>
      <c r="G6171" s="23" t="s">
        <v>492</v>
      </c>
      <c r="H6171" s="32" t="s">
        <v>354</v>
      </c>
      <c r="I6171" s="32" t="s">
        <v>52</v>
      </c>
      <c r="J6171" s="135">
        <v>84</v>
      </c>
      <c r="K6171" s="27">
        <v>0.70238</v>
      </c>
      <c r="L6171" s="77">
        <v>0.9</v>
      </c>
      <c r="Q6171" s="106"/>
    </row>
    <row r="6172" spans="1:17" x14ac:dyDescent="0.25">
      <c r="A6172" t="s">
        <v>331</v>
      </c>
      <c r="B6172" s="23">
        <v>2022</v>
      </c>
      <c r="C6172" s="23" t="s">
        <v>1</v>
      </c>
      <c r="D6172" s="23" t="s">
        <v>72</v>
      </c>
      <c r="E6172" s="23" t="s">
        <v>262</v>
      </c>
      <c r="F6172" s="23" t="s">
        <v>333</v>
      </c>
      <c r="G6172" s="23" t="s">
        <v>492</v>
      </c>
      <c r="H6172" s="32" t="s">
        <v>354</v>
      </c>
      <c r="I6172" s="32" t="s">
        <v>52</v>
      </c>
      <c r="J6172" s="135">
        <v>86</v>
      </c>
      <c r="K6172" s="27">
        <v>0.75580999999999998</v>
      </c>
      <c r="L6172" s="77">
        <v>0.9</v>
      </c>
      <c r="Q6172" s="106"/>
    </row>
    <row r="6173" spans="1:17" x14ac:dyDescent="0.25">
      <c r="A6173" t="s">
        <v>331</v>
      </c>
      <c r="B6173" s="23">
        <v>2022</v>
      </c>
      <c r="C6173" s="23" t="s">
        <v>2</v>
      </c>
      <c r="D6173" s="23" t="s">
        <v>73</v>
      </c>
      <c r="E6173" s="23" t="s">
        <v>262</v>
      </c>
      <c r="F6173" s="23" t="s">
        <v>333</v>
      </c>
      <c r="G6173" s="23" t="s">
        <v>492</v>
      </c>
      <c r="H6173" s="32" t="s">
        <v>354</v>
      </c>
      <c r="I6173" s="32" t="s">
        <v>52</v>
      </c>
      <c r="J6173" s="135">
        <v>98</v>
      </c>
      <c r="K6173" s="27">
        <v>0.71428999999999998</v>
      </c>
      <c r="L6173" s="77">
        <v>0.9</v>
      </c>
      <c r="Q6173" s="106"/>
    </row>
    <row r="6174" spans="1:17" x14ac:dyDescent="0.25">
      <c r="A6174" t="s">
        <v>331</v>
      </c>
      <c r="B6174" s="23">
        <v>2022</v>
      </c>
      <c r="C6174" s="23" t="s">
        <v>3</v>
      </c>
      <c r="D6174" s="23" t="s">
        <v>493</v>
      </c>
      <c r="E6174" s="23" t="s">
        <v>262</v>
      </c>
      <c r="F6174" s="23" t="s">
        <v>333</v>
      </c>
      <c r="G6174" s="23" t="s">
        <v>492</v>
      </c>
      <c r="H6174" s="32" t="s">
        <v>354</v>
      </c>
      <c r="I6174" s="32" t="s">
        <v>52</v>
      </c>
      <c r="J6174" s="135">
        <v>63</v>
      </c>
      <c r="K6174" s="27">
        <v>0.57142999999999999</v>
      </c>
      <c r="L6174" s="77">
        <v>0.9</v>
      </c>
      <c r="Q6174" s="106"/>
    </row>
    <row r="6175" spans="1:17" x14ac:dyDescent="0.25">
      <c r="A6175" t="s">
        <v>331</v>
      </c>
      <c r="B6175" s="23">
        <v>2023</v>
      </c>
      <c r="C6175" s="23" t="s">
        <v>0</v>
      </c>
      <c r="D6175" s="23" t="s">
        <v>537</v>
      </c>
      <c r="E6175" s="23" t="s">
        <v>262</v>
      </c>
      <c r="F6175" s="23" t="s">
        <v>333</v>
      </c>
      <c r="G6175" s="23" t="s">
        <v>492</v>
      </c>
      <c r="H6175" s="32" t="s">
        <v>354</v>
      </c>
      <c r="I6175" s="32" t="s">
        <v>52</v>
      </c>
      <c r="J6175" s="135">
        <v>71</v>
      </c>
      <c r="K6175" s="27">
        <v>0.59155000000000002</v>
      </c>
      <c r="L6175" s="77">
        <v>0.9</v>
      </c>
      <c r="Q6175" s="106"/>
    </row>
    <row r="6176" spans="1:17" x14ac:dyDescent="0.25">
      <c r="A6176" t="s">
        <v>331</v>
      </c>
      <c r="B6176" s="23">
        <v>2018</v>
      </c>
      <c r="C6176" s="23" t="s">
        <v>0</v>
      </c>
      <c r="D6176" s="23" t="s">
        <v>54</v>
      </c>
      <c r="E6176" s="23" t="s">
        <v>138</v>
      </c>
      <c r="F6176" s="23" t="s">
        <v>139</v>
      </c>
      <c r="G6176" s="23" t="s">
        <v>492</v>
      </c>
      <c r="H6176" s="32" t="s">
        <v>361</v>
      </c>
      <c r="I6176" s="32" t="s">
        <v>52</v>
      </c>
      <c r="J6176" s="135">
        <v>53</v>
      </c>
      <c r="K6176" s="27">
        <v>1</v>
      </c>
      <c r="L6176" s="77">
        <v>0.9</v>
      </c>
      <c r="Q6176" s="106"/>
    </row>
    <row r="6177" spans="1:17" x14ac:dyDescent="0.25">
      <c r="A6177" t="s">
        <v>331</v>
      </c>
      <c r="B6177" s="23">
        <v>2018</v>
      </c>
      <c r="C6177" s="23" t="s">
        <v>1</v>
      </c>
      <c r="D6177" s="23" t="s">
        <v>56</v>
      </c>
      <c r="E6177" s="23" t="s">
        <v>138</v>
      </c>
      <c r="F6177" s="23" t="s">
        <v>139</v>
      </c>
      <c r="G6177" s="23" t="s">
        <v>492</v>
      </c>
      <c r="H6177" s="32" t="s">
        <v>361</v>
      </c>
      <c r="I6177" s="32" t="s">
        <v>52</v>
      </c>
      <c r="J6177" s="135">
        <v>62</v>
      </c>
      <c r="K6177" s="27">
        <v>1</v>
      </c>
      <c r="L6177" s="77">
        <v>0.9</v>
      </c>
      <c r="Q6177" s="106"/>
    </row>
    <row r="6178" spans="1:17" x14ac:dyDescent="0.25">
      <c r="A6178" t="s">
        <v>331</v>
      </c>
      <c r="B6178" s="23">
        <v>2018</v>
      </c>
      <c r="C6178" s="23" t="s">
        <v>2</v>
      </c>
      <c r="D6178" s="23" t="s">
        <v>57</v>
      </c>
      <c r="E6178" s="23" t="s">
        <v>138</v>
      </c>
      <c r="F6178" s="23" t="s">
        <v>139</v>
      </c>
      <c r="G6178" s="23" t="s">
        <v>492</v>
      </c>
      <c r="H6178" s="32" t="s">
        <v>361</v>
      </c>
      <c r="I6178" s="32" t="s">
        <v>52</v>
      </c>
      <c r="J6178" s="135">
        <v>74</v>
      </c>
      <c r="K6178" s="27">
        <v>1</v>
      </c>
      <c r="L6178" s="77">
        <v>0.9</v>
      </c>
      <c r="Q6178" s="106"/>
    </row>
    <row r="6179" spans="1:17" x14ac:dyDescent="0.25">
      <c r="A6179" t="s">
        <v>331</v>
      </c>
      <c r="B6179" s="23">
        <v>2018</v>
      </c>
      <c r="C6179" s="23" t="s">
        <v>3</v>
      </c>
      <c r="D6179" s="23" t="s">
        <v>58</v>
      </c>
      <c r="E6179" s="23" t="s">
        <v>138</v>
      </c>
      <c r="F6179" s="23" t="s">
        <v>139</v>
      </c>
      <c r="G6179" s="23" t="s">
        <v>492</v>
      </c>
      <c r="H6179" s="32" t="s">
        <v>361</v>
      </c>
      <c r="I6179" s="32" t="s">
        <v>52</v>
      </c>
      <c r="J6179" s="135">
        <v>81</v>
      </c>
      <c r="K6179" s="27">
        <v>0.98765000000000003</v>
      </c>
      <c r="L6179" s="77">
        <v>0.9</v>
      </c>
      <c r="Q6179" s="106"/>
    </row>
    <row r="6180" spans="1:17" x14ac:dyDescent="0.25">
      <c r="A6180" t="s">
        <v>331</v>
      </c>
      <c r="B6180" s="23">
        <v>2019</v>
      </c>
      <c r="C6180" s="23" t="s">
        <v>0</v>
      </c>
      <c r="D6180" s="23" t="s">
        <v>59</v>
      </c>
      <c r="E6180" s="23" t="s">
        <v>138</v>
      </c>
      <c r="F6180" s="23" t="s">
        <v>139</v>
      </c>
      <c r="G6180" s="23" t="s">
        <v>492</v>
      </c>
      <c r="H6180" s="32" t="s">
        <v>361</v>
      </c>
      <c r="I6180" s="32" t="s">
        <v>52</v>
      </c>
      <c r="J6180" s="135">
        <v>73</v>
      </c>
      <c r="K6180" s="27">
        <v>1</v>
      </c>
      <c r="L6180" s="77">
        <v>0.9</v>
      </c>
      <c r="Q6180" s="106"/>
    </row>
    <row r="6181" spans="1:17" x14ac:dyDescent="0.25">
      <c r="A6181" t="s">
        <v>331</v>
      </c>
      <c r="B6181" s="23">
        <v>2019</v>
      </c>
      <c r="C6181" s="23" t="s">
        <v>1</v>
      </c>
      <c r="D6181" s="23" t="s">
        <v>60</v>
      </c>
      <c r="E6181" s="23" t="s">
        <v>138</v>
      </c>
      <c r="F6181" s="23" t="s">
        <v>139</v>
      </c>
      <c r="G6181" s="23" t="s">
        <v>492</v>
      </c>
      <c r="H6181" s="32" t="s">
        <v>361</v>
      </c>
      <c r="I6181" s="32" t="s">
        <v>52</v>
      </c>
      <c r="J6181" s="135">
        <v>72</v>
      </c>
      <c r="K6181" s="27">
        <v>0.98611000000000004</v>
      </c>
      <c r="L6181" s="77">
        <v>0.9</v>
      </c>
      <c r="Q6181" s="106"/>
    </row>
    <row r="6182" spans="1:17" x14ac:dyDescent="0.25">
      <c r="A6182" t="s">
        <v>331</v>
      </c>
      <c r="B6182" s="23">
        <v>2019</v>
      </c>
      <c r="C6182" s="23" t="s">
        <v>2</v>
      </c>
      <c r="D6182" s="23" t="s">
        <v>61</v>
      </c>
      <c r="E6182" s="23" t="s">
        <v>138</v>
      </c>
      <c r="F6182" s="23" t="s">
        <v>139</v>
      </c>
      <c r="G6182" s="23" t="s">
        <v>492</v>
      </c>
      <c r="H6182" s="32" t="s">
        <v>361</v>
      </c>
      <c r="I6182" s="32" t="s">
        <v>52</v>
      </c>
      <c r="J6182" s="135">
        <v>72</v>
      </c>
      <c r="K6182" s="27">
        <v>1</v>
      </c>
      <c r="L6182" s="77">
        <v>0.9</v>
      </c>
      <c r="Q6182" s="106"/>
    </row>
    <row r="6183" spans="1:17" x14ac:dyDescent="0.25">
      <c r="A6183" t="s">
        <v>331</v>
      </c>
      <c r="B6183" s="23">
        <v>2019</v>
      </c>
      <c r="C6183" s="23" t="s">
        <v>3</v>
      </c>
      <c r="D6183" s="23" t="s">
        <v>62</v>
      </c>
      <c r="E6183" s="23" t="s">
        <v>138</v>
      </c>
      <c r="F6183" s="23" t="s">
        <v>139</v>
      </c>
      <c r="G6183" s="23" t="s">
        <v>492</v>
      </c>
      <c r="H6183" s="32" t="s">
        <v>361</v>
      </c>
      <c r="I6183" s="32" t="s">
        <v>52</v>
      </c>
      <c r="J6183" s="135">
        <v>85</v>
      </c>
      <c r="K6183" s="27">
        <v>1</v>
      </c>
      <c r="L6183" s="77">
        <v>0.9</v>
      </c>
      <c r="Q6183" s="106"/>
    </row>
    <row r="6184" spans="1:17" x14ac:dyDescent="0.25">
      <c r="A6184" t="s">
        <v>331</v>
      </c>
      <c r="B6184" s="23">
        <v>2020</v>
      </c>
      <c r="C6184" s="23" t="s">
        <v>0</v>
      </c>
      <c r="D6184" s="23" t="s">
        <v>63</v>
      </c>
      <c r="E6184" s="23" t="s">
        <v>138</v>
      </c>
      <c r="F6184" s="23" t="s">
        <v>139</v>
      </c>
      <c r="G6184" s="23" t="s">
        <v>492</v>
      </c>
      <c r="H6184" s="32" t="s">
        <v>361</v>
      </c>
      <c r="I6184" s="32" t="s">
        <v>52</v>
      </c>
      <c r="J6184" s="135">
        <v>85</v>
      </c>
      <c r="K6184" s="27">
        <v>1</v>
      </c>
      <c r="L6184" s="77">
        <v>0.9</v>
      </c>
      <c r="Q6184" s="106"/>
    </row>
    <row r="6185" spans="1:17" x14ac:dyDescent="0.25">
      <c r="A6185" t="s">
        <v>331</v>
      </c>
      <c r="B6185" s="23">
        <v>2020</v>
      </c>
      <c r="C6185" s="23" t="s">
        <v>1</v>
      </c>
      <c r="D6185" s="23" t="s">
        <v>64</v>
      </c>
      <c r="E6185" s="23" t="s">
        <v>138</v>
      </c>
      <c r="F6185" s="23" t="s">
        <v>139</v>
      </c>
      <c r="G6185" s="23" t="s">
        <v>492</v>
      </c>
      <c r="H6185" s="32" t="s">
        <v>361</v>
      </c>
      <c r="I6185" s="32" t="s">
        <v>52</v>
      </c>
      <c r="J6185" s="135">
        <v>39</v>
      </c>
      <c r="K6185" s="27">
        <v>0.97436</v>
      </c>
      <c r="L6185" s="77">
        <v>0.9</v>
      </c>
      <c r="Q6185" s="106"/>
    </row>
    <row r="6186" spans="1:17" x14ac:dyDescent="0.25">
      <c r="A6186" t="s">
        <v>331</v>
      </c>
      <c r="B6186" s="23">
        <v>2020</v>
      </c>
      <c r="C6186" s="23" t="s">
        <v>2</v>
      </c>
      <c r="D6186" s="23" t="s">
        <v>65</v>
      </c>
      <c r="E6186" s="23" t="s">
        <v>138</v>
      </c>
      <c r="F6186" s="23" t="s">
        <v>139</v>
      </c>
      <c r="G6186" s="23" t="s">
        <v>492</v>
      </c>
      <c r="H6186" s="32" t="s">
        <v>361</v>
      </c>
      <c r="I6186" s="32" t="s">
        <v>52</v>
      </c>
      <c r="J6186" s="135">
        <v>47</v>
      </c>
      <c r="K6186" s="27">
        <v>1</v>
      </c>
      <c r="L6186" s="77">
        <v>0.9</v>
      </c>
      <c r="Q6186" s="106"/>
    </row>
    <row r="6187" spans="1:17" x14ac:dyDescent="0.25">
      <c r="A6187" t="s">
        <v>331</v>
      </c>
      <c r="B6187" s="23">
        <v>2020</v>
      </c>
      <c r="C6187" s="23" t="s">
        <v>3</v>
      </c>
      <c r="D6187" s="23" t="s">
        <v>66</v>
      </c>
      <c r="E6187" s="23" t="s">
        <v>138</v>
      </c>
      <c r="F6187" s="23" t="s">
        <v>139</v>
      </c>
      <c r="G6187" s="23" t="s">
        <v>492</v>
      </c>
      <c r="H6187" s="32" t="s">
        <v>361</v>
      </c>
      <c r="I6187" s="32" t="s">
        <v>52</v>
      </c>
      <c r="J6187" s="135">
        <v>70</v>
      </c>
      <c r="K6187" s="27">
        <v>1</v>
      </c>
      <c r="L6187" s="77">
        <v>0.9</v>
      </c>
      <c r="Q6187" s="106"/>
    </row>
    <row r="6188" spans="1:17" x14ac:dyDescent="0.25">
      <c r="A6188" t="s">
        <v>331</v>
      </c>
      <c r="B6188" s="23">
        <v>2021</v>
      </c>
      <c r="C6188" s="23" t="s">
        <v>0</v>
      </c>
      <c r="D6188" s="23" t="s">
        <v>67</v>
      </c>
      <c r="E6188" s="23" t="s">
        <v>138</v>
      </c>
      <c r="F6188" s="23" t="s">
        <v>139</v>
      </c>
      <c r="G6188" s="23" t="s">
        <v>492</v>
      </c>
      <c r="H6188" s="32" t="s">
        <v>361</v>
      </c>
      <c r="I6188" s="32" t="s">
        <v>52</v>
      </c>
      <c r="J6188" s="135">
        <v>74</v>
      </c>
      <c r="K6188" s="27">
        <v>0.98648999999999998</v>
      </c>
      <c r="L6188" s="77">
        <v>0.9</v>
      </c>
      <c r="Q6188" s="106"/>
    </row>
    <row r="6189" spans="1:17" x14ac:dyDescent="0.25">
      <c r="A6189" t="s">
        <v>331</v>
      </c>
      <c r="B6189" s="23">
        <v>2021</v>
      </c>
      <c r="C6189" s="23" t="s">
        <v>1</v>
      </c>
      <c r="D6189" s="23" t="s">
        <v>68</v>
      </c>
      <c r="E6189" s="23" t="s">
        <v>138</v>
      </c>
      <c r="F6189" s="23" t="s">
        <v>139</v>
      </c>
      <c r="G6189" s="23" t="s">
        <v>492</v>
      </c>
      <c r="H6189" s="32" t="s">
        <v>361</v>
      </c>
      <c r="I6189" s="32" t="s">
        <v>52</v>
      </c>
      <c r="J6189" s="135">
        <v>70</v>
      </c>
      <c r="K6189" s="27">
        <v>0.95713999999999999</v>
      </c>
      <c r="L6189" s="77">
        <v>0.9</v>
      </c>
      <c r="Q6189" s="106"/>
    </row>
    <row r="6190" spans="1:17" x14ac:dyDescent="0.25">
      <c r="A6190" t="s">
        <v>331</v>
      </c>
      <c r="B6190" s="23">
        <v>2021</v>
      </c>
      <c r="C6190" s="23" t="s">
        <v>2</v>
      </c>
      <c r="D6190" s="23" t="s">
        <v>69</v>
      </c>
      <c r="E6190" s="23" t="s">
        <v>138</v>
      </c>
      <c r="F6190" s="23" t="s">
        <v>139</v>
      </c>
      <c r="G6190" s="23" t="s">
        <v>492</v>
      </c>
      <c r="H6190" s="32" t="s">
        <v>361</v>
      </c>
      <c r="I6190" s="32" t="s">
        <v>52</v>
      </c>
      <c r="J6190" s="135">
        <v>73</v>
      </c>
      <c r="K6190" s="27">
        <v>0.90410999999999997</v>
      </c>
      <c r="L6190" s="77">
        <v>0.9</v>
      </c>
      <c r="Q6190" s="106"/>
    </row>
    <row r="6191" spans="1:17" x14ac:dyDescent="0.25">
      <c r="A6191" t="s">
        <v>331</v>
      </c>
      <c r="B6191" s="23">
        <v>2021</v>
      </c>
      <c r="C6191" s="23" t="s">
        <v>3</v>
      </c>
      <c r="D6191" s="23" t="s">
        <v>70</v>
      </c>
      <c r="E6191" s="23" t="s">
        <v>138</v>
      </c>
      <c r="F6191" s="23" t="s">
        <v>139</v>
      </c>
      <c r="G6191" s="23" t="s">
        <v>492</v>
      </c>
      <c r="H6191" s="32" t="s">
        <v>361</v>
      </c>
      <c r="I6191" s="32" t="s">
        <v>52</v>
      </c>
      <c r="J6191" s="135">
        <v>72</v>
      </c>
      <c r="K6191" s="27">
        <v>1</v>
      </c>
      <c r="L6191" s="77">
        <v>0.9</v>
      </c>
      <c r="Q6191" s="106"/>
    </row>
    <row r="6192" spans="1:17" x14ac:dyDescent="0.25">
      <c r="A6192" t="s">
        <v>331</v>
      </c>
      <c r="B6192" s="23">
        <v>2022</v>
      </c>
      <c r="C6192" s="23" t="s">
        <v>0</v>
      </c>
      <c r="D6192" s="23" t="s">
        <v>71</v>
      </c>
      <c r="E6192" s="23" t="s">
        <v>138</v>
      </c>
      <c r="F6192" s="23" t="s">
        <v>139</v>
      </c>
      <c r="G6192" s="23" t="s">
        <v>492</v>
      </c>
      <c r="H6192" s="32" t="s">
        <v>361</v>
      </c>
      <c r="I6192" s="32" t="s">
        <v>52</v>
      </c>
      <c r="J6192" s="135">
        <v>71</v>
      </c>
      <c r="K6192" s="27">
        <v>0.84506999999999999</v>
      </c>
      <c r="L6192" s="77">
        <v>0.9</v>
      </c>
      <c r="Q6192" s="106"/>
    </row>
    <row r="6193" spans="1:17" x14ac:dyDescent="0.25">
      <c r="A6193" t="s">
        <v>331</v>
      </c>
      <c r="B6193" s="23">
        <v>2022</v>
      </c>
      <c r="C6193" s="23" t="s">
        <v>1</v>
      </c>
      <c r="D6193" s="23" t="s">
        <v>72</v>
      </c>
      <c r="E6193" s="23" t="s">
        <v>138</v>
      </c>
      <c r="F6193" s="23" t="s">
        <v>139</v>
      </c>
      <c r="G6193" s="23" t="s">
        <v>492</v>
      </c>
      <c r="H6193" s="32" t="s">
        <v>361</v>
      </c>
      <c r="I6193" s="32" t="s">
        <v>52</v>
      </c>
      <c r="J6193" s="135">
        <v>77</v>
      </c>
      <c r="K6193" s="27">
        <v>0.88312000000000002</v>
      </c>
      <c r="L6193" s="77">
        <v>0.9</v>
      </c>
      <c r="Q6193" s="106"/>
    </row>
    <row r="6194" spans="1:17" x14ac:dyDescent="0.25">
      <c r="A6194" t="s">
        <v>331</v>
      </c>
      <c r="B6194" s="23">
        <v>2022</v>
      </c>
      <c r="C6194" s="23" t="s">
        <v>2</v>
      </c>
      <c r="D6194" s="23" t="s">
        <v>73</v>
      </c>
      <c r="E6194" s="23" t="s">
        <v>138</v>
      </c>
      <c r="F6194" s="23" t="s">
        <v>139</v>
      </c>
      <c r="G6194" s="23" t="s">
        <v>492</v>
      </c>
      <c r="H6194" s="32" t="s">
        <v>361</v>
      </c>
      <c r="I6194" s="32" t="s">
        <v>52</v>
      </c>
      <c r="J6194" s="135">
        <v>70</v>
      </c>
      <c r="K6194" s="27">
        <v>0.87143000000000004</v>
      </c>
      <c r="L6194" s="77">
        <v>0.9</v>
      </c>
      <c r="Q6194" s="106"/>
    </row>
    <row r="6195" spans="1:17" x14ac:dyDescent="0.25">
      <c r="A6195" t="s">
        <v>331</v>
      </c>
      <c r="B6195" s="23">
        <v>2022</v>
      </c>
      <c r="C6195" s="23" t="s">
        <v>3</v>
      </c>
      <c r="D6195" s="23" t="s">
        <v>493</v>
      </c>
      <c r="E6195" s="23" t="s">
        <v>138</v>
      </c>
      <c r="F6195" s="23" t="s">
        <v>139</v>
      </c>
      <c r="G6195" s="23" t="s">
        <v>492</v>
      </c>
      <c r="H6195" s="32" t="s">
        <v>361</v>
      </c>
      <c r="I6195" s="32" t="s">
        <v>52</v>
      </c>
      <c r="J6195" s="135">
        <v>67</v>
      </c>
      <c r="K6195" s="27">
        <v>0.92537000000000003</v>
      </c>
      <c r="L6195" s="77">
        <v>0.9</v>
      </c>
      <c r="Q6195" s="106"/>
    </row>
    <row r="6196" spans="1:17" x14ac:dyDescent="0.25">
      <c r="A6196" t="s">
        <v>331</v>
      </c>
      <c r="B6196" s="23">
        <v>2023</v>
      </c>
      <c r="C6196" s="23" t="s">
        <v>0</v>
      </c>
      <c r="D6196" s="23" t="s">
        <v>537</v>
      </c>
      <c r="E6196" s="23" t="s">
        <v>138</v>
      </c>
      <c r="F6196" s="23" t="s">
        <v>139</v>
      </c>
      <c r="G6196" s="23" t="s">
        <v>492</v>
      </c>
      <c r="H6196" s="32" t="s">
        <v>361</v>
      </c>
      <c r="I6196" s="32" t="s">
        <v>52</v>
      </c>
      <c r="J6196" s="135">
        <v>57</v>
      </c>
      <c r="K6196" s="27">
        <v>0.94737000000000005</v>
      </c>
      <c r="L6196" s="77">
        <v>0.9</v>
      </c>
      <c r="Q6196" s="106"/>
    </row>
    <row r="6197" spans="1:17" x14ac:dyDescent="0.25">
      <c r="A6197" t="s">
        <v>331</v>
      </c>
      <c r="B6197" s="23">
        <v>2018</v>
      </c>
      <c r="C6197" s="23" t="s">
        <v>0</v>
      </c>
      <c r="D6197" s="23" t="s">
        <v>54</v>
      </c>
      <c r="E6197" s="23" t="s">
        <v>140</v>
      </c>
      <c r="F6197" s="23" t="s">
        <v>141</v>
      </c>
      <c r="G6197" s="23" t="s">
        <v>492</v>
      </c>
      <c r="H6197" s="32" t="s">
        <v>352</v>
      </c>
      <c r="I6197" s="32" t="s">
        <v>52</v>
      </c>
      <c r="J6197" s="135">
        <v>117</v>
      </c>
      <c r="K6197" s="27">
        <v>0.62392999999999998</v>
      </c>
      <c r="L6197" s="77">
        <v>0.9</v>
      </c>
      <c r="Q6197" s="106"/>
    </row>
    <row r="6198" spans="1:17" x14ac:dyDescent="0.25">
      <c r="A6198" t="s">
        <v>331</v>
      </c>
      <c r="B6198" s="23">
        <v>2018</v>
      </c>
      <c r="C6198" s="23" t="s">
        <v>1</v>
      </c>
      <c r="D6198" s="23" t="s">
        <v>56</v>
      </c>
      <c r="E6198" s="23" t="s">
        <v>140</v>
      </c>
      <c r="F6198" s="23" t="s">
        <v>141</v>
      </c>
      <c r="G6198" s="23" t="s">
        <v>492</v>
      </c>
      <c r="H6198" s="32" t="s">
        <v>352</v>
      </c>
      <c r="I6198" s="32" t="s">
        <v>52</v>
      </c>
      <c r="J6198" s="135">
        <v>168</v>
      </c>
      <c r="K6198" s="27">
        <v>0.57142999999999999</v>
      </c>
      <c r="L6198" s="77">
        <v>0.9</v>
      </c>
      <c r="Q6198" s="106"/>
    </row>
    <row r="6199" spans="1:17" x14ac:dyDescent="0.25">
      <c r="A6199" t="s">
        <v>331</v>
      </c>
      <c r="B6199" s="23">
        <v>2018</v>
      </c>
      <c r="C6199" s="23" t="s">
        <v>2</v>
      </c>
      <c r="D6199" s="23" t="s">
        <v>57</v>
      </c>
      <c r="E6199" s="23" t="s">
        <v>140</v>
      </c>
      <c r="F6199" s="23" t="s">
        <v>141</v>
      </c>
      <c r="G6199" s="23" t="s">
        <v>492</v>
      </c>
      <c r="H6199" s="32" t="s">
        <v>352</v>
      </c>
      <c r="I6199" s="32" t="s">
        <v>52</v>
      </c>
      <c r="J6199" s="135">
        <v>178</v>
      </c>
      <c r="K6199" s="27">
        <v>0.62360000000000004</v>
      </c>
      <c r="L6199" s="77">
        <v>0.9</v>
      </c>
      <c r="Q6199" s="106"/>
    </row>
    <row r="6200" spans="1:17" x14ac:dyDescent="0.25">
      <c r="A6200" t="s">
        <v>331</v>
      </c>
      <c r="B6200" s="23">
        <v>2018</v>
      </c>
      <c r="C6200" s="23" t="s">
        <v>3</v>
      </c>
      <c r="D6200" s="23" t="s">
        <v>58</v>
      </c>
      <c r="E6200" s="23" t="s">
        <v>140</v>
      </c>
      <c r="F6200" s="23" t="s">
        <v>141</v>
      </c>
      <c r="G6200" s="23" t="s">
        <v>492</v>
      </c>
      <c r="H6200" s="32" t="s">
        <v>352</v>
      </c>
      <c r="I6200" s="32" t="s">
        <v>52</v>
      </c>
      <c r="J6200" s="135">
        <v>160</v>
      </c>
      <c r="K6200" s="27">
        <v>0.57499999999999996</v>
      </c>
      <c r="L6200" s="77">
        <v>0.9</v>
      </c>
      <c r="Q6200" s="106"/>
    </row>
    <row r="6201" spans="1:17" x14ac:dyDescent="0.25">
      <c r="A6201" t="s">
        <v>331</v>
      </c>
      <c r="B6201" s="23">
        <v>2019</v>
      </c>
      <c r="C6201" s="23" t="s">
        <v>0</v>
      </c>
      <c r="D6201" s="23" t="s">
        <v>59</v>
      </c>
      <c r="E6201" s="23" t="s">
        <v>140</v>
      </c>
      <c r="F6201" s="23" t="s">
        <v>141</v>
      </c>
      <c r="G6201" s="23" t="s">
        <v>492</v>
      </c>
      <c r="H6201" s="32" t="s">
        <v>352</v>
      </c>
      <c r="I6201" s="32" t="s">
        <v>52</v>
      </c>
      <c r="J6201" s="135">
        <v>150</v>
      </c>
      <c r="K6201" s="27">
        <v>0.62666999999999995</v>
      </c>
      <c r="L6201" s="77">
        <v>0.9</v>
      </c>
      <c r="Q6201" s="106"/>
    </row>
    <row r="6202" spans="1:17" x14ac:dyDescent="0.25">
      <c r="A6202" t="s">
        <v>331</v>
      </c>
      <c r="B6202" s="23">
        <v>2019</v>
      </c>
      <c r="C6202" s="23" t="s">
        <v>1</v>
      </c>
      <c r="D6202" s="23" t="s">
        <v>60</v>
      </c>
      <c r="E6202" s="23" t="s">
        <v>140</v>
      </c>
      <c r="F6202" s="23" t="s">
        <v>141</v>
      </c>
      <c r="G6202" s="23" t="s">
        <v>492</v>
      </c>
      <c r="H6202" s="32" t="s">
        <v>352</v>
      </c>
      <c r="I6202" s="32" t="s">
        <v>52</v>
      </c>
      <c r="J6202" s="135">
        <v>159</v>
      </c>
      <c r="K6202" s="27">
        <v>0.64151000000000002</v>
      </c>
      <c r="L6202" s="77">
        <v>0.9</v>
      </c>
      <c r="Q6202" s="106"/>
    </row>
    <row r="6203" spans="1:17" x14ac:dyDescent="0.25">
      <c r="A6203" t="s">
        <v>331</v>
      </c>
      <c r="B6203" s="23">
        <v>2019</v>
      </c>
      <c r="C6203" s="23" t="s">
        <v>2</v>
      </c>
      <c r="D6203" s="23" t="s">
        <v>61</v>
      </c>
      <c r="E6203" s="23" t="s">
        <v>140</v>
      </c>
      <c r="F6203" s="23" t="s">
        <v>141</v>
      </c>
      <c r="G6203" s="23" t="s">
        <v>492</v>
      </c>
      <c r="H6203" s="32" t="s">
        <v>352</v>
      </c>
      <c r="I6203" s="32" t="s">
        <v>52</v>
      </c>
      <c r="J6203" s="135">
        <v>189</v>
      </c>
      <c r="K6203" s="27">
        <v>0.70899000000000001</v>
      </c>
      <c r="L6203" s="77">
        <v>0.9</v>
      </c>
      <c r="Q6203" s="106"/>
    </row>
    <row r="6204" spans="1:17" x14ac:dyDescent="0.25">
      <c r="A6204" t="s">
        <v>331</v>
      </c>
      <c r="B6204" s="23">
        <v>2019</v>
      </c>
      <c r="C6204" s="23" t="s">
        <v>3</v>
      </c>
      <c r="D6204" s="23" t="s">
        <v>62</v>
      </c>
      <c r="E6204" s="23" t="s">
        <v>140</v>
      </c>
      <c r="F6204" s="23" t="s">
        <v>141</v>
      </c>
      <c r="G6204" s="23" t="s">
        <v>492</v>
      </c>
      <c r="H6204" s="32" t="s">
        <v>352</v>
      </c>
      <c r="I6204" s="32" t="s">
        <v>52</v>
      </c>
      <c r="J6204" s="135">
        <v>160</v>
      </c>
      <c r="K6204" s="27">
        <v>0.8</v>
      </c>
      <c r="L6204" s="77">
        <v>0.9</v>
      </c>
      <c r="Q6204" s="106"/>
    </row>
    <row r="6205" spans="1:17" x14ac:dyDescent="0.25">
      <c r="A6205" t="s">
        <v>331</v>
      </c>
      <c r="B6205" s="23">
        <v>2020</v>
      </c>
      <c r="C6205" s="23" t="s">
        <v>0</v>
      </c>
      <c r="D6205" s="23" t="s">
        <v>63</v>
      </c>
      <c r="E6205" s="23" t="s">
        <v>140</v>
      </c>
      <c r="F6205" s="23" t="s">
        <v>141</v>
      </c>
      <c r="G6205" s="23" t="s">
        <v>492</v>
      </c>
      <c r="H6205" s="32" t="s">
        <v>352</v>
      </c>
      <c r="I6205" s="32" t="s">
        <v>52</v>
      </c>
      <c r="J6205" s="135">
        <v>147</v>
      </c>
      <c r="K6205" s="27">
        <v>0.74150000000000005</v>
      </c>
      <c r="L6205" s="77">
        <v>0.9</v>
      </c>
      <c r="Q6205" s="106"/>
    </row>
    <row r="6206" spans="1:17" x14ac:dyDescent="0.25">
      <c r="A6206" t="s">
        <v>331</v>
      </c>
      <c r="B6206" s="23">
        <v>2020</v>
      </c>
      <c r="C6206" s="23" t="s">
        <v>1</v>
      </c>
      <c r="D6206" s="23" t="s">
        <v>64</v>
      </c>
      <c r="E6206" s="23" t="s">
        <v>140</v>
      </c>
      <c r="F6206" s="23" t="s">
        <v>141</v>
      </c>
      <c r="G6206" s="23" t="s">
        <v>492</v>
      </c>
      <c r="H6206" s="32" t="s">
        <v>352</v>
      </c>
      <c r="I6206" s="32" t="s">
        <v>52</v>
      </c>
      <c r="J6206" s="135">
        <v>93</v>
      </c>
      <c r="K6206" s="27">
        <v>0.59140000000000004</v>
      </c>
      <c r="L6206" s="77">
        <v>0.9</v>
      </c>
      <c r="Q6206" s="106"/>
    </row>
    <row r="6207" spans="1:17" x14ac:dyDescent="0.25">
      <c r="A6207" t="s">
        <v>331</v>
      </c>
      <c r="B6207" s="23">
        <v>2020</v>
      </c>
      <c r="C6207" s="23" t="s">
        <v>2</v>
      </c>
      <c r="D6207" s="23" t="s">
        <v>65</v>
      </c>
      <c r="E6207" s="23" t="s">
        <v>140</v>
      </c>
      <c r="F6207" s="23" t="s">
        <v>141</v>
      </c>
      <c r="G6207" s="23" t="s">
        <v>492</v>
      </c>
      <c r="H6207" s="32" t="s">
        <v>352</v>
      </c>
      <c r="I6207" s="32" t="s">
        <v>52</v>
      </c>
      <c r="J6207" s="135">
        <v>150</v>
      </c>
      <c r="K6207" s="27">
        <v>0.73333000000000004</v>
      </c>
      <c r="L6207" s="77">
        <v>0.9</v>
      </c>
      <c r="Q6207" s="106"/>
    </row>
    <row r="6208" spans="1:17" x14ac:dyDescent="0.25">
      <c r="A6208" t="s">
        <v>331</v>
      </c>
      <c r="B6208" s="23">
        <v>2020</v>
      </c>
      <c r="C6208" s="23" t="s">
        <v>3</v>
      </c>
      <c r="D6208" s="23" t="s">
        <v>66</v>
      </c>
      <c r="E6208" s="23" t="s">
        <v>140</v>
      </c>
      <c r="F6208" s="23" t="s">
        <v>141</v>
      </c>
      <c r="G6208" s="23" t="s">
        <v>492</v>
      </c>
      <c r="H6208" s="32" t="s">
        <v>352</v>
      </c>
      <c r="I6208" s="32" t="s">
        <v>52</v>
      </c>
      <c r="J6208" s="135">
        <v>146</v>
      </c>
      <c r="K6208" s="27">
        <v>0.60274000000000005</v>
      </c>
      <c r="L6208" s="77">
        <v>0.9</v>
      </c>
      <c r="Q6208" s="106"/>
    </row>
    <row r="6209" spans="1:17" x14ac:dyDescent="0.25">
      <c r="A6209" t="s">
        <v>331</v>
      </c>
      <c r="B6209" s="23">
        <v>2021</v>
      </c>
      <c r="C6209" s="23" t="s">
        <v>0</v>
      </c>
      <c r="D6209" s="23" t="s">
        <v>67</v>
      </c>
      <c r="E6209" s="23" t="s">
        <v>140</v>
      </c>
      <c r="F6209" s="23" t="s">
        <v>141</v>
      </c>
      <c r="G6209" s="23" t="s">
        <v>492</v>
      </c>
      <c r="H6209" s="32" t="s">
        <v>352</v>
      </c>
      <c r="I6209" s="32" t="s">
        <v>52</v>
      </c>
      <c r="J6209" s="135">
        <v>138</v>
      </c>
      <c r="K6209" s="27">
        <v>0.78261000000000003</v>
      </c>
      <c r="L6209" s="77">
        <v>0.9</v>
      </c>
      <c r="Q6209" s="106"/>
    </row>
    <row r="6210" spans="1:17" x14ac:dyDescent="0.25">
      <c r="A6210" t="s">
        <v>331</v>
      </c>
      <c r="B6210" s="23">
        <v>2021</v>
      </c>
      <c r="C6210" s="23" t="s">
        <v>1</v>
      </c>
      <c r="D6210" s="23" t="s">
        <v>68</v>
      </c>
      <c r="E6210" s="23" t="s">
        <v>140</v>
      </c>
      <c r="F6210" s="23" t="s">
        <v>141</v>
      </c>
      <c r="G6210" s="23" t="s">
        <v>492</v>
      </c>
      <c r="H6210" s="32" t="s">
        <v>352</v>
      </c>
      <c r="I6210" s="32" t="s">
        <v>52</v>
      </c>
      <c r="J6210" s="135">
        <v>157</v>
      </c>
      <c r="K6210" s="27">
        <v>0.63056999999999996</v>
      </c>
      <c r="L6210" s="77">
        <v>0.9</v>
      </c>
      <c r="Q6210" s="106"/>
    </row>
    <row r="6211" spans="1:17" x14ac:dyDescent="0.25">
      <c r="A6211" t="s">
        <v>331</v>
      </c>
      <c r="B6211" s="23">
        <v>2021</v>
      </c>
      <c r="C6211" s="23" t="s">
        <v>2</v>
      </c>
      <c r="D6211" s="23" t="s">
        <v>69</v>
      </c>
      <c r="E6211" s="23" t="s">
        <v>140</v>
      </c>
      <c r="F6211" s="23" t="s">
        <v>141</v>
      </c>
      <c r="G6211" s="23" t="s">
        <v>492</v>
      </c>
      <c r="H6211" s="32" t="s">
        <v>352</v>
      </c>
      <c r="I6211" s="32" t="s">
        <v>52</v>
      </c>
      <c r="J6211" s="135">
        <v>152</v>
      </c>
      <c r="K6211" s="27">
        <v>0.82237000000000005</v>
      </c>
      <c r="L6211" s="77">
        <v>0.9</v>
      </c>
      <c r="Q6211" s="106"/>
    </row>
    <row r="6212" spans="1:17" x14ac:dyDescent="0.25">
      <c r="A6212" t="s">
        <v>331</v>
      </c>
      <c r="B6212" s="23">
        <v>2021</v>
      </c>
      <c r="C6212" s="23" t="s">
        <v>3</v>
      </c>
      <c r="D6212" s="23" t="s">
        <v>70</v>
      </c>
      <c r="E6212" s="23" t="s">
        <v>140</v>
      </c>
      <c r="F6212" s="23" t="s">
        <v>141</v>
      </c>
      <c r="G6212" s="23" t="s">
        <v>492</v>
      </c>
      <c r="H6212" s="32" t="s">
        <v>352</v>
      </c>
      <c r="I6212" s="32" t="s">
        <v>52</v>
      </c>
      <c r="J6212" s="135">
        <v>156</v>
      </c>
      <c r="K6212" s="27">
        <v>0.82050999999999996</v>
      </c>
      <c r="L6212" s="77">
        <v>0.9</v>
      </c>
      <c r="Q6212" s="106"/>
    </row>
    <row r="6213" spans="1:17" x14ac:dyDescent="0.25">
      <c r="A6213" t="s">
        <v>331</v>
      </c>
      <c r="B6213" s="23">
        <v>2022</v>
      </c>
      <c r="C6213" s="23" t="s">
        <v>0</v>
      </c>
      <c r="D6213" s="23" t="s">
        <v>71</v>
      </c>
      <c r="E6213" s="23" t="s">
        <v>140</v>
      </c>
      <c r="F6213" s="23" t="s">
        <v>141</v>
      </c>
      <c r="G6213" s="23" t="s">
        <v>492</v>
      </c>
      <c r="H6213" s="32" t="s">
        <v>352</v>
      </c>
      <c r="I6213" s="32" t="s">
        <v>52</v>
      </c>
      <c r="J6213" s="135">
        <v>141</v>
      </c>
      <c r="K6213" s="27">
        <v>0.92198999999999998</v>
      </c>
      <c r="L6213" s="77">
        <v>0.9</v>
      </c>
      <c r="Q6213" s="106"/>
    </row>
    <row r="6214" spans="1:17" x14ac:dyDescent="0.25">
      <c r="A6214" t="s">
        <v>331</v>
      </c>
      <c r="B6214" s="23">
        <v>2022</v>
      </c>
      <c r="C6214" s="23" t="s">
        <v>1</v>
      </c>
      <c r="D6214" s="23" t="s">
        <v>72</v>
      </c>
      <c r="E6214" s="23" t="s">
        <v>140</v>
      </c>
      <c r="F6214" s="23" t="s">
        <v>141</v>
      </c>
      <c r="G6214" s="23" t="s">
        <v>492</v>
      </c>
      <c r="H6214" s="32" t="s">
        <v>352</v>
      </c>
      <c r="I6214" s="32" t="s">
        <v>52</v>
      </c>
      <c r="J6214" s="135">
        <v>177</v>
      </c>
      <c r="K6214" s="27">
        <v>0.86441000000000001</v>
      </c>
      <c r="L6214" s="77">
        <v>0.9</v>
      </c>
      <c r="Q6214" s="106"/>
    </row>
    <row r="6215" spans="1:17" x14ac:dyDescent="0.25">
      <c r="A6215" t="s">
        <v>331</v>
      </c>
      <c r="B6215" s="23">
        <v>2022</v>
      </c>
      <c r="C6215" s="23" t="s">
        <v>2</v>
      </c>
      <c r="D6215" s="23" t="s">
        <v>73</v>
      </c>
      <c r="E6215" s="23" t="s">
        <v>140</v>
      </c>
      <c r="F6215" s="23" t="s">
        <v>141</v>
      </c>
      <c r="G6215" s="23" t="s">
        <v>492</v>
      </c>
      <c r="H6215" s="32" t="s">
        <v>352</v>
      </c>
      <c r="I6215" s="32" t="s">
        <v>52</v>
      </c>
      <c r="J6215" s="135">
        <v>167</v>
      </c>
      <c r="K6215" s="27">
        <v>0.84431</v>
      </c>
      <c r="L6215" s="77">
        <v>0.9</v>
      </c>
      <c r="Q6215" s="106"/>
    </row>
    <row r="6216" spans="1:17" x14ac:dyDescent="0.25">
      <c r="A6216" t="s">
        <v>331</v>
      </c>
      <c r="B6216" s="23">
        <v>2022</v>
      </c>
      <c r="C6216" s="23" t="s">
        <v>3</v>
      </c>
      <c r="D6216" s="23" t="s">
        <v>493</v>
      </c>
      <c r="E6216" s="23" t="s">
        <v>140</v>
      </c>
      <c r="F6216" s="23" t="s">
        <v>141</v>
      </c>
      <c r="G6216" s="23" t="s">
        <v>492</v>
      </c>
      <c r="H6216" s="32" t="s">
        <v>352</v>
      </c>
      <c r="I6216" s="32" t="s">
        <v>52</v>
      </c>
      <c r="J6216" s="135">
        <v>163</v>
      </c>
      <c r="K6216" s="27">
        <v>0.88956999999999997</v>
      </c>
      <c r="L6216" s="77">
        <v>0.9</v>
      </c>
      <c r="Q6216" s="106"/>
    </row>
    <row r="6217" spans="1:17" x14ac:dyDescent="0.25">
      <c r="A6217" t="s">
        <v>331</v>
      </c>
      <c r="B6217" s="23">
        <v>2023</v>
      </c>
      <c r="C6217" s="23" t="s">
        <v>0</v>
      </c>
      <c r="D6217" s="23" t="s">
        <v>537</v>
      </c>
      <c r="E6217" s="23" t="s">
        <v>140</v>
      </c>
      <c r="F6217" s="23" t="s">
        <v>141</v>
      </c>
      <c r="G6217" s="23" t="s">
        <v>492</v>
      </c>
      <c r="H6217" s="32" t="s">
        <v>352</v>
      </c>
      <c r="I6217" s="32" t="s">
        <v>52</v>
      </c>
      <c r="J6217" s="135">
        <v>175</v>
      </c>
      <c r="K6217" s="27">
        <v>0.90856999999999999</v>
      </c>
      <c r="L6217" s="77">
        <v>0.9</v>
      </c>
      <c r="Q6217" s="106"/>
    </row>
    <row r="6218" spans="1:17" x14ac:dyDescent="0.25">
      <c r="A6218" t="s">
        <v>331</v>
      </c>
      <c r="B6218" s="23">
        <v>2018</v>
      </c>
      <c r="C6218" s="23" t="s">
        <v>0</v>
      </c>
      <c r="D6218" s="23" t="s">
        <v>54</v>
      </c>
      <c r="E6218" s="23" t="s">
        <v>142</v>
      </c>
      <c r="F6218" s="23" t="s">
        <v>143</v>
      </c>
      <c r="G6218" s="23" t="s">
        <v>492</v>
      </c>
      <c r="H6218" s="32" t="s">
        <v>351</v>
      </c>
      <c r="I6218" s="32" t="s">
        <v>52</v>
      </c>
      <c r="J6218" s="135">
        <v>70</v>
      </c>
      <c r="K6218" s="27">
        <v>0.98570999999999998</v>
      </c>
      <c r="L6218" s="77">
        <v>0.9</v>
      </c>
      <c r="Q6218" s="106"/>
    </row>
    <row r="6219" spans="1:17" x14ac:dyDescent="0.25">
      <c r="A6219" t="s">
        <v>331</v>
      </c>
      <c r="B6219" s="23">
        <v>2018</v>
      </c>
      <c r="C6219" s="23" t="s">
        <v>1</v>
      </c>
      <c r="D6219" s="23" t="s">
        <v>56</v>
      </c>
      <c r="E6219" s="23" t="s">
        <v>142</v>
      </c>
      <c r="F6219" s="23" t="s">
        <v>143</v>
      </c>
      <c r="G6219" s="23" t="s">
        <v>492</v>
      </c>
      <c r="H6219" s="32" t="s">
        <v>351</v>
      </c>
      <c r="I6219" s="32" t="s">
        <v>52</v>
      </c>
      <c r="J6219" s="135">
        <v>107</v>
      </c>
      <c r="K6219" s="27">
        <v>0.99065000000000003</v>
      </c>
      <c r="L6219" s="77">
        <v>0.9</v>
      </c>
      <c r="Q6219" s="106"/>
    </row>
    <row r="6220" spans="1:17" x14ac:dyDescent="0.25">
      <c r="A6220" t="s">
        <v>331</v>
      </c>
      <c r="B6220" s="23">
        <v>2018</v>
      </c>
      <c r="C6220" s="23" t="s">
        <v>2</v>
      </c>
      <c r="D6220" s="23" t="s">
        <v>57</v>
      </c>
      <c r="E6220" s="23" t="s">
        <v>142</v>
      </c>
      <c r="F6220" s="23" t="s">
        <v>143</v>
      </c>
      <c r="G6220" s="23" t="s">
        <v>492</v>
      </c>
      <c r="H6220" s="32" t="s">
        <v>351</v>
      </c>
      <c r="I6220" s="32" t="s">
        <v>52</v>
      </c>
      <c r="J6220" s="135">
        <v>111</v>
      </c>
      <c r="K6220" s="27">
        <v>0.98197999999999996</v>
      </c>
      <c r="L6220" s="77">
        <v>0.9</v>
      </c>
      <c r="Q6220" s="106"/>
    </row>
    <row r="6221" spans="1:17" x14ac:dyDescent="0.25">
      <c r="A6221" t="s">
        <v>331</v>
      </c>
      <c r="B6221" s="23">
        <v>2018</v>
      </c>
      <c r="C6221" s="23" t="s">
        <v>3</v>
      </c>
      <c r="D6221" s="23" t="s">
        <v>58</v>
      </c>
      <c r="E6221" s="23" t="s">
        <v>142</v>
      </c>
      <c r="F6221" s="23" t="s">
        <v>143</v>
      </c>
      <c r="G6221" s="23" t="s">
        <v>492</v>
      </c>
      <c r="H6221" s="32" t="s">
        <v>351</v>
      </c>
      <c r="I6221" s="32" t="s">
        <v>52</v>
      </c>
      <c r="J6221" s="135">
        <v>86</v>
      </c>
      <c r="K6221" s="27">
        <v>0.97674000000000005</v>
      </c>
      <c r="L6221" s="77">
        <v>0.9</v>
      </c>
      <c r="Q6221" s="106"/>
    </row>
    <row r="6222" spans="1:17" x14ac:dyDescent="0.25">
      <c r="A6222" t="s">
        <v>331</v>
      </c>
      <c r="B6222" s="23">
        <v>2019</v>
      </c>
      <c r="C6222" s="23" t="s">
        <v>0</v>
      </c>
      <c r="D6222" s="23" t="s">
        <v>59</v>
      </c>
      <c r="E6222" s="23" t="s">
        <v>142</v>
      </c>
      <c r="F6222" s="23" t="s">
        <v>143</v>
      </c>
      <c r="G6222" s="23" t="s">
        <v>492</v>
      </c>
      <c r="H6222" s="32" t="s">
        <v>351</v>
      </c>
      <c r="I6222" s="32" t="s">
        <v>52</v>
      </c>
      <c r="J6222" s="135">
        <v>101</v>
      </c>
      <c r="K6222" s="27">
        <v>0.92079</v>
      </c>
      <c r="L6222" s="77">
        <v>0.9</v>
      </c>
      <c r="Q6222" s="106"/>
    </row>
    <row r="6223" spans="1:17" x14ac:dyDescent="0.25">
      <c r="A6223" t="s">
        <v>331</v>
      </c>
      <c r="B6223" s="23">
        <v>2019</v>
      </c>
      <c r="C6223" s="23" t="s">
        <v>1</v>
      </c>
      <c r="D6223" s="23" t="s">
        <v>60</v>
      </c>
      <c r="E6223" s="23" t="s">
        <v>142</v>
      </c>
      <c r="F6223" s="23" t="s">
        <v>143</v>
      </c>
      <c r="G6223" s="23" t="s">
        <v>492</v>
      </c>
      <c r="H6223" s="32" t="s">
        <v>351</v>
      </c>
      <c r="I6223" s="32" t="s">
        <v>52</v>
      </c>
      <c r="J6223" s="135">
        <v>108</v>
      </c>
      <c r="K6223" s="27">
        <v>0.90741000000000005</v>
      </c>
      <c r="L6223" s="77">
        <v>0.9</v>
      </c>
      <c r="Q6223" s="106"/>
    </row>
    <row r="6224" spans="1:17" x14ac:dyDescent="0.25">
      <c r="A6224" t="s">
        <v>331</v>
      </c>
      <c r="B6224" s="23">
        <v>2019</v>
      </c>
      <c r="C6224" s="23" t="s">
        <v>2</v>
      </c>
      <c r="D6224" s="23" t="s">
        <v>61</v>
      </c>
      <c r="E6224" s="23" t="s">
        <v>142</v>
      </c>
      <c r="F6224" s="23" t="s">
        <v>143</v>
      </c>
      <c r="G6224" s="23" t="s">
        <v>492</v>
      </c>
      <c r="H6224" s="32" t="s">
        <v>351</v>
      </c>
      <c r="I6224" s="32" t="s">
        <v>52</v>
      </c>
      <c r="J6224" s="135">
        <v>95</v>
      </c>
      <c r="K6224" s="27">
        <v>0.93684000000000001</v>
      </c>
      <c r="L6224" s="77">
        <v>0.9</v>
      </c>
      <c r="Q6224" s="106"/>
    </row>
    <row r="6225" spans="1:17" x14ac:dyDescent="0.25">
      <c r="A6225" t="s">
        <v>331</v>
      </c>
      <c r="B6225" s="23">
        <v>2019</v>
      </c>
      <c r="C6225" s="23" t="s">
        <v>3</v>
      </c>
      <c r="D6225" s="23" t="s">
        <v>62</v>
      </c>
      <c r="E6225" s="23" t="s">
        <v>142</v>
      </c>
      <c r="F6225" s="23" t="s">
        <v>143</v>
      </c>
      <c r="G6225" s="23" t="s">
        <v>492</v>
      </c>
      <c r="H6225" s="32" t="s">
        <v>351</v>
      </c>
      <c r="I6225" s="32" t="s">
        <v>52</v>
      </c>
      <c r="J6225" s="135">
        <v>122</v>
      </c>
      <c r="K6225" s="27">
        <v>0.96721000000000001</v>
      </c>
      <c r="L6225" s="77">
        <v>0.9</v>
      </c>
      <c r="Q6225" s="106"/>
    </row>
    <row r="6226" spans="1:17" x14ac:dyDescent="0.25">
      <c r="A6226" t="s">
        <v>331</v>
      </c>
      <c r="B6226" s="23">
        <v>2020</v>
      </c>
      <c r="C6226" s="23" t="s">
        <v>0</v>
      </c>
      <c r="D6226" s="23" t="s">
        <v>63</v>
      </c>
      <c r="E6226" s="23" t="s">
        <v>142</v>
      </c>
      <c r="F6226" s="23" t="s">
        <v>143</v>
      </c>
      <c r="G6226" s="23" t="s">
        <v>492</v>
      </c>
      <c r="H6226" s="32" t="s">
        <v>351</v>
      </c>
      <c r="I6226" s="32" t="s">
        <v>52</v>
      </c>
      <c r="J6226" s="135">
        <v>72</v>
      </c>
      <c r="K6226" s="27">
        <v>0.98611000000000004</v>
      </c>
      <c r="L6226" s="77">
        <v>0.9</v>
      </c>
      <c r="Q6226" s="106"/>
    </row>
    <row r="6227" spans="1:17" x14ac:dyDescent="0.25">
      <c r="A6227" t="s">
        <v>331</v>
      </c>
      <c r="B6227" s="23">
        <v>2020</v>
      </c>
      <c r="C6227" s="23" t="s">
        <v>1</v>
      </c>
      <c r="D6227" s="23" t="s">
        <v>64</v>
      </c>
      <c r="E6227" s="23" t="s">
        <v>142</v>
      </c>
      <c r="F6227" s="23" t="s">
        <v>143</v>
      </c>
      <c r="G6227" s="23" t="s">
        <v>492</v>
      </c>
      <c r="H6227" s="32" t="s">
        <v>351</v>
      </c>
      <c r="I6227" s="32" t="s">
        <v>52</v>
      </c>
      <c r="J6227" s="135">
        <v>52</v>
      </c>
      <c r="K6227" s="27">
        <v>0.94230999999999998</v>
      </c>
      <c r="L6227" s="77">
        <v>0.9</v>
      </c>
      <c r="Q6227" s="106"/>
    </row>
    <row r="6228" spans="1:17" x14ac:dyDescent="0.25">
      <c r="A6228" t="s">
        <v>331</v>
      </c>
      <c r="B6228" s="23">
        <v>2020</v>
      </c>
      <c r="C6228" s="23" t="s">
        <v>2</v>
      </c>
      <c r="D6228" s="23" t="s">
        <v>65</v>
      </c>
      <c r="E6228" s="23" t="s">
        <v>142</v>
      </c>
      <c r="F6228" s="23" t="s">
        <v>143</v>
      </c>
      <c r="G6228" s="23" t="s">
        <v>492</v>
      </c>
      <c r="H6228" s="32" t="s">
        <v>351</v>
      </c>
      <c r="I6228" s="32" t="s">
        <v>52</v>
      </c>
      <c r="J6228" s="135">
        <v>84</v>
      </c>
      <c r="K6228" s="27">
        <v>0.94047999999999998</v>
      </c>
      <c r="L6228" s="77">
        <v>0.9</v>
      </c>
      <c r="Q6228" s="106"/>
    </row>
    <row r="6229" spans="1:17" x14ac:dyDescent="0.25">
      <c r="A6229" t="s">
        <v>331</v>
      </c>
      <c r="B6229" s="23">
        <v>2020</v>
      </c>
      <c r="C6229" s="23" t="s">
        <v>3</v>
      </c>
      <c r="D6229" s="23" t="s">
        <v>66</v>
      </c>
      <c r="E6229" s="23" t="s">
        <v>142</v>
      </c>
      <c r="F6229" s="23" t="s">
        <v>143</v>
      </c>
      <c r="G6229" s="23" t="s">
        <v>492</v>
      </c>
      <c r="H6229" s="32" t="s">
        <v>351</v>
      </c>
      <c r="I6229" s="32" t="s">
        <v>52</v>
      </c>
      <c r="J6229" s="135">
        <v>77</v>
      </c>
      <c r="K6229" s="27">
        <v>1</v>
      </c>
      <c r="L6229" s="77">
        <v>0.9</v>
      </c>
      <c r="Q6229" s="106"/>
    </row>
    <row r="6230" spans="1:17" x14ac:dyDescent="0.25">
      <c r="A6230" t="s">
        <v>331</v>
      </c>
      <c r="B6230" s="23">
        <v>2021</v>
      </c>
      <c r="C6230" s="23" t="s">
        <v>0</v>
      </c>
      <c r="D6230" s="23" t="s">
        <v>67</v>
      </c>
      <c r="E6230" s="23" t="s">
        <v>142</v>
      </c>
      <c r="F6230" s="23" t="s">
        <v>143</v>
      </c>
      <c r="G6230" s="23" t="s">
        <v>492</v>
      </c>
      <c r="H6230" s="32" t="s">
        <v>351</v>
      </c>
      <c r="I6230" s="32" t="s">
        <v>52</v>
      </c>
      <c r="J6230" s="135">
        <v>105</v>
      </c>
      <c r="K6230" s="27">
        <v>0.95238</v>
      </c>
      <c r="L6230" s="77">
        <v>0.9</v>
      </c>
      <c r="Q6230" s="106"/>
    </row>
    <row r="6231" spans="1:17" x14ac:dyDescent="0.25">
      <c r="A6231" t="s">
        <v>331</v>
      </c>
      <c r="B6231" s="23">
        <v>2021</v>
      </c>
      <c r="C6231" s="23" t="s">
        <v>1</v>
      </c>
      <c r="D6231" s="23" t="s">
        <v>68</v>
      </c>
      <c r="E6231" s="23" t="s">
        <v>142</v>
      </c>
      <c r="F6231" s="23" t="s">
        <v>143</v>
      </c>
      <c r="G6231" s="23" t="s">
        <v>492</v>
      </c>
      <c r="H6231" s="32" t="s">
        <v>351</v>
      </c>
      <c r="I6231" s="32" t="s">
        <v>52</v>
      </c>
      <c r="J6231" s="135">
        <v>71</v>
      </c>
      <c r="K6231" s="27">
        <v>0.91549000000000003</v>
      </c>
      <c r="L6231" s="77">
        <v>0.9</v>
      </c>
      <c r="Q6231" s="106"/>
    </row>
    <row r="6232" spans="1:17" x14ac:dyDescent="0.25">
      <c r="A6232" t="s">
        <v>331</v>
      </c>
      <c r="B6232" s="23">
        <v>2021</v>
      </c>
      <c r="C6232" s="23" t="s">
        <v>2</v>
      </c>
      <c r="D6232" s="23" t="s">
        <v>69</v>
      </c>
      <c r="E6232" s="23" t="s">
        <v>142</v>
      </c>
      <c r="F6232" s="23" t="s">
        <v>143</v>
      </c>
      <c r="G6232" s="23" t="s">
        <v>492</v>
      </c>
      <c r="H6232" s="32" t="s">
        <v>351</v>
      </c>
      <c r="I6232" s="32" t="s">
        <v>52</v>
      </c>
      <c r="J6232" s="135">
        <v>82</v>
      </c>
      <c r="K6232" s="27">
        <v>0.95121999999999995</v>
      </c>
      <c r="L6232" s="77">
        <v>0.9</v>
      </c>
      <c r="Q6232" s="106"/>
    </row>
    <row r="6233" spans="1:17" x14ac:dyDescent="0.25">
      <c r="A6233" t="s">
        <v>331</v>
      </c>
      <c r="B6233" s="23">
        <v>2021</v>
      </c>
      <c r="C6233" s="23" t="s">
        <v>3</v>
      </c>
      <c r="D6233" s="23" t="s">
        <v>70</v>
      </c>
      <c r="E6233" s="23" t="s">
        <v>142</v>
      </c>
      <c r="F6233" s="23" t="s">
        <v>143</v>
      </c>
      <c r="G6233" s="23" t="s">
        <v>492</v>
      </c>
      <c r="H6233" s="32" t="s">
        <v>351</v>
      </c>
      <c r="I6233" s="32" t="s">
        <v>52</v>
      </c>
      <c r="J6233" s="135">
        <v>86</v>
      </c>
      <c r="K6233" s="27">
        <v>0.93023</v>
      </c>
      <c r="L6233" s="77">
        <v>0.9</v>
      </c>
      <c r="Q6233" s="106"/>
    </row>
    <row r="6234" spans="1:17" x14ac:dyDescent="0.25">
      <c r="A6234" t="s">
        <v>331</v>
      </c>
      <c r="B6234" s="23">
        <v>2022</v>
      </c>
      <c r="C6234" s="23" t="s">
        <v>0</v>
      </c>
      <c r="D6234" s="23" t="s">
        <v>71</v>
      </c>
      <c r="E6234" s="23" t="s">
        <v>142</v>
      </c>
      <c r="F6234" s="23" t="s">
        <v>143</v>
      </c>
      <c r="G6234" s="23" t="s">
        <v>492</v>
      </c>
      <c r="H6234" s="32" t="s">
        <v>351</v>
      </c>
      <c r="I6234" s="32" t="s">
        <v>52</v>
      </c>
      <c r="J6234" s="135">
        <v>107</v>
      </c>
      <c r="K6234" s="27">
        <v>0.92523</v>
      </c>
      <c r="L6234" s="77">
        <v>0.9</v>
      </c>
      <c r="Q6234" s="106"/>
    </row>
    <row r="6235" spans="1:17" x14ac:dyDescent="0.25">
      <c r="A6235" t="s">
        <v>331</v>
      </c>
      <c r="B6235" s="23">
        <v>2022</v>
      </c>
      <c r="C6235" s="23" t="s">
        <v>1</v>
      </c>
      <c r="D6235" s="23" t="s">
        <v>72</v>
      </c>
      <c r="E6235" s="23" t="s">
        <v>142</v>
      </c>
      <c r="F6235" s="23" t="s">
        <v>143</v>
      </c>
      <c r="G6235" s="23" t="s">
        <v>492</v>
      </c>
      <c r="H6235" s="32" t="s">
        <v>351</v>
      </c>
      <c r="I6235" s="32" t="s">
        <v>52</v>
      </c>
      <c r="J6235" s="135">
        <v>124</v>
      </c>
      <c r="K6235" s="27">
        <v>0.92742000000000002</v>
      </c>
      <c r="L6235" s="77">
        <v>0.9</v>
      </c>
      <c r="Q6235" s="106"/>
    </row>
    <row r="6236" spans="1:17" x14ac:dyDescent="0.25">
      <c r="A6236" t="s">
        <v>331</v>
      </c>
      <c r="B6236" s="23">
        <v>2022</v>
      </c>
      <c r="C6236" s="23" t="s">
        <v>2</v>
      </c>
      <c r="D6236" s="23" t="s">
        <v>73</v>
      </c>
      <c r="E6236" s="23" t="s">
        <v>142</v>
      </c>
      <c r="F6236" s="23" t="s">
        <v>143</v>
      </c>
      <c r="G6236" s="23" t="s">
        <v>492</v>
      </c>
      <c r="H6236" s="32" t="s">
        <v>351</v>
      </c>
      <c r="I6236" s="32" t="s">
        <v>52</v>
      </c>
      <c r="J6236" s="135">
        <v>107</v>
      </c>
      <c r="K6236" s="27">
        <v>0.92523</v>
      </c>
      <c r="L6236" s="77">
        <v>0.9</v>
      </c>
      <c r="Q6236" s="106"/>
    </row>
    <row r="6237" spans="1:17" x14ac:dyDescent="0.25">
      <c r="A6237" t="s">
        <v>331</v>
      </c>
      <c r="B6237" s="23">
        <v>2022</v>
      </c>
      <c r="C6237" s="23" t="s">
        <v>3</v>
      </c>
      <c r="D6237" s="23" t="s">
        <v>493</v>
      </c>
      <c r="E6237" s="23" t="s">
        <v>142</v>
      </c>
      <c r="F6237" s="23" t="s">
        <v>143</v>
      </c>
      <c r="G6237" s="23" t="s">
        <v>492</v>
      </c>
      <c r="H6237" s="32" t="s">
        <v>351</v>
      </c>
      <c r="I6237" s="32" t="s">
        <v>52</v>
      </c>
      <c r="J6237" s="135">
        <v>107</v>
      </c>
      <c r="K6237" s="27">
        <v>0.96262000000000003</v>
      </c>
      <c r="L6237" s="77">
        <v>0.9</v>
      </c>
      <c r="Q6237" s="106"/>
    </row>
    <row r="6238" spans="1:17" x14ac:dyDescent="0.25">
      <c r="A6238" t="s">
        <v>331</v>
      </c>
      <c r="B6238" s="23">
        <v>2023</v>
      </c>
      <c r="C6238" s="23" t="s">
        <v>0</v>
      </c>
      <c r="D6238" s="23" t="s">
        <v>537</v>
      </c>
      <c r="E6238" s="23" t="s">
        <v>142</v>
      </c>
      <c r="F6238" s="23" t="s">
        <v>143</v>
      </c>
      <c r="G6238" s="23" t="s">
        <v>492</v>
      </c>
      <c r="H6238" s="32" t="s">
        <v>351</v>
      </c>
      <c r="I6238" s="32" t="s">
        <v>52</v>
      </c>
      <c r="J6238" s="135">
        <v>85</v>
      </c>
      <c r="K6238" s="27">
        <v>0.94118000000000002</v>
      </c>
      <c r="L6238" s="77">
        <v>0.9</v>
      </c>
      <c r="Q6238" s="106"/>
    </row>
    <row r="6239" spans="1:17" x14ac:dyDescent="0.25">
      <c r="A6239" t="s">
        <v>331</v>
      </c>
      <c r="B6239" s="23">
        <v>2018</v>
      </c>
      <c r="C6239" s="23" t="s">
        <v>0</v>
      </c>
      <c r="D6239" s="23" t="s">
        <v>54</v>
      </c>
      <c r="E6239" s="23" t="s">
        <v>492</v>
      </c>
      <c r="F6239" s="23" t="s">
        <v>355</v>
      </c>
      <c r="G6239" s="23" t="s">
        <v>492</v>
      </c>
      <c r="H6239" s="32" t="s">
        <v>355</v>
      </c>
      <c r="I6239" s="32" t="s">
        <v>52</v>
      </c>
      <c r="J6239" s="135">
        <v>854</v>
      </c>
      <c r="K6239" s="27">
        <v>0.68501000000000001</v>
      </c>
      <c r="L6239" s="77">
        <v>0.9</v>
      </c>
      <c r="Q6239" s="106"/>
    </row>
    <row r="6240" spans="1:17" x14ac:dyDescent="0.25">
      <c r="A6240" t="s">
        <v>331</v>
      </c>
      <c r="B6240" s="23">
        <v>2018</v>
      </c>
      <c r="C6240" s="23" t="s">
        <v>1</v>
      </c>
      <c r="D6240" s="23" t="s">
        <v>56</v>
      </c>
      <c r="E6240" s="23" t="s">
        <v>492</v>
      </c>
      <c r="F6240" s="23" t="s">
        <v>355</v>
      </c>
      <c r="G6240" s="23" t="s">
        <v>492</v>
      </c>
      <c r="H6240" s="32" t="s">
        <v>355</v>
      </c>
      <c r="I6240" s="32" t="s">
        <v>52</v>
      </c>
      <c r="J6240" s="135">
        <v>914</v>
      </c>
      <c r="K6240" s="27">
        <v>0.71335000000000004</v>
      </c>
      <c r="L6240" s="77">
        <v>0.9</v>
      </c>
      <c r="Q6240" s="106"/>
    </row>
    <row r="6241" spans="1:17" x14ac:dyDescent="0.25">
      <c r="A6241" t="s">
        <v>331</v>
      </c>
      <c r="B6241" s="23">
        <v>2018</v>
      </c>
      <c r="C6241" s="23" t="s">
        <v>2</v>
      </c>
      <c r="D6241" s="23" t="s">
        <v>57</v>
      </c>
      <c r="E6241" s="23" t="s">
        <v>492</v>
      </c>
      <c r="F6241" s="23" t="s">
        <v>355</v>
      </c>
      <c r="G6241" s="23" t="s">
        <v>492</v>
      </c>
      <c r="H6241" s="32" t="s">
        <v>355</v>
      </c>
      <c r="I6241" s="32" t="s">
        <v>52</v>
      </c>
      <c r="J6241" s="135">
        <v>914</v>
      </c>
      <c r="K6241" s="27">
        <v>0.75273999999999996</v>
      </c>
      <c r="L6241" s="77">
        <v>0.9</v>
      </c>
      <c r="Q6241" s="106"/>
    </row>
    <row r="6242" spans="1:17" x14ac:dyDescent="0.25">
      <c r="A6242" t="s">
        <v>331</v>
      </c>
      <c r="B6242" s="23">
        <v>2018</v>
      </c>
      <c r="C6242" s="23" t="s">
        <v>3</v>
      </c>
      <c r="D6242" s="23" t="s">
        <v>58</v>
      </c>
      <c r="E6242" s="23" t="s">
        <v>492</v>
      </c>
      <c r="F6242" s="23" t="s">
        <v>355</v>
      </c>
      <c r="G6242" s="23" t="s">
        <v>492</v>
      </c>
      <c r="H6242" s="32" t="s">
        <v>355</v>
      </c>
      <c r="I6242" s="32" t="s">
        <v>52</v>
      </c>
      <c r="J6242" s="135">
        <v>908</v>
      </c>
      <c r="K6242" s="27">
        <v>0.70484999999999998</v>
      </c>
      <c r="L6242" s="77">
        <v>0.9</v>
      </c>
      <c r="Q6242" s="106"/>
    </row>
    <row r="6243" spans="1:17" x14ac:dyDescent="0.25">
      <c r="A6243" t="s">
        <v>331</v>
      </c>
      <c r="B6243" s="23">
        <v>2019</v>
      </c>
      <c r="C6243" s="23" t="s">
        <v>0</v>
      </c>
      <c r="D6243" s="23" t="s">
        <v>59</v>
      </c>
      <c r="E6243" s="23" t="s">
        <v>492</v>
      </c>
      <c r="F6243" s="23" t="s">
        <v>355</v>
      </c>
      <c r="G6243" s="23" t="s">
        <v>492</v>
      </c>
      <c r="H6243" s="32" t="s">
        <v>355</v>
      </c>
      <c r="I6243" s="32" t="s">
        <v>52</v>
      </c>
      <c r="J6243" s="135">
        <v>870</v>
      </c>
      <c r="K6243" s="27">
        <v>0.72184000000000004</v>
      </c>
      <c r="L6243" s="77">
        <v>0.9</v>
      </c>
      <c r="Q6243" s="106"/>
    </row>
    <row r="6244" spans="1:17" x14ac:dyDescent="0.25">
      <c r="A6244" t="s">
        <v>331</v>
      </c>
      <c r="B6244" s="23">
        <v>2019</v>
      </c>
      <c r="C6244" s="23" t="s">
        <v>1</v>
      </c>
      <c r="D6244" s="23" t="s">
        <v>60</v>
      </c>
      <c r="E6244" s="23" t="s">
        <v>492</v>
      </c>
      <c r="F6244" s="23" t="s">
        <v>355</v>
      </c>
      <c r="G6244" s="23" t="s">
        <v>492</v>
      </c>
      <c r="H6244" s="32" t="s">
        <v>355</v>
      </c>
      <c r="I6244" s="32" t="s">
        <v>52</v>
      </c>
      <c r="J6244" s="135">
        <v>947</v>
      </c>
      <c r="K6244" s="27">
        <v>0.75502000000000002</v>
      </c>
      <c r="L6244" s="77">
        <v>0.9</v>
      </c>
      <c r="Q6244" s="106"/>
    </row>
    <row r="6245" spans="1:17" x14ac:dyDescent="0.25">
      <c r="A6245" t="s">
        <v>331</v>
      </c>
      <c r="B6245" s="23">
        <v>2019</v>
      </c>
      <c r="C6245" s="23" t="s">
        <v>2</v>
      </c>
      <c r="D6245" s="23" t="s">
        <v>61</v>
      </c>
      <c r="E6245" s="23" t="s">
        <v>492</v>
      </c>
      <c r="F6245" s="23" t="s">
        <v>355</v>
      </c>
      <c r="G6245" s="23" t="s">
        <v>492</v>
      </c>
      <c r="H6245" s="32" t="s">
        <v>355</v>
      </c>
      <c r="I6245" s="32" t="s">
        <v>52</v>
      </c>
      <c r="J6245" s="135">
        <v>894</v>
      </c>
      <c r="K6245" s="27">
        <v>0.71365000000000001</v>
      </c>
      <c r="L6245" s="77">
        <v>0.9</v>
      </c>
      <c r="Q6245" s="106"/>
    </row>
    <row r="6246" spans="1:17" x14ac:dyDescent="0.25">
      <c r="A6246" t="s">
        <v>331</v>
      </c>
      <c r="B6246" s="23">
        <v>2019</v>
      </c>
      <c r="C6246" s="23" t="s">
        <v>3</v>
      </c>
      <c r="D6246" s="23" t="s">
        <v>62</v>
      </c>
      <c r="E6246" s="23" t="s">
        <v>492</v>
      </c>
      <c r="F6246" s="23" t="s">
        <v>355</v>
      </c>
      <c r="G6246" s="23" t="s">
        <v>492</v>
      </c>
      <c r="H6246" s="32" t="s">
        <v>355</v>
      </c>
      <c r="I6246" s="32" t="s">
        <v>52</v>
      </c>
      <c r="J6246" s="135">
        <v>962</v>
      </c>
      <c r="K6246" s="27">
        <v>0.74324000000000001</v>
      </c>
      <c r="L6246" s="77">
        <v>0.9</v>
      </c>
      <c r="Q6246" s="106"/>
    </row>
    <row r="6247" spans="1:17" x14ac:dyDescent="0.25">
      <c r="A6247" t="s">
        <v>331</v>
      </c>
      <c r="B6247" s="23">
        <v>2020</v>
      </c>
      <c r="C6247" s="23" t="s">
        <v>0</v>
      </c>
      <c r="D6247" s="23" t="s">
        <v>63</v>
      </c>
      <c r="E6247" s="23" t="s">
        <v>492</v>
      </c>
      <c r="F6247" s="23" t="s">
        <v>355</v>
      </c>
      <c r="G6247" s="23" t="s">
        <v>492</v>
      </c>
      <c r="H6247" s="32" t="s">
        <v>355</v>
      </c>
      <c r="I6247" s="32" t="s">
        <v>52</v>
      </c>
      <c r="J6247" s="135">
        <v>921</v>
      </c>
      <c r="K6247" s="27">
        <v>0.74919000000000002</v>
      </c>
      <c r="L6247" s="77">
        <v>0.9</v>
      </c>
      <c r="Q6247" s="106"/>
    </row>
    <row r="6248" spans="1:17" x14ac:dyDescent="0.25">
      <c r="A6248" t="s">
        <v>331</v>
      </c>
      <c r="B6248" s="23">
        <v>2020</v>
      </c>
      <c r="C6248" s="23" t="s">
        <v>1</v>
      </c>
      <c r="D6248" s="23" t="s">
        <v>64</v>
      </c>
      <c r="E6248" s="23" t="s">
        <v>492</v>
      </c>
      <c r="F6248" s="23" t="s">
        <v>355</v>
      </c>
      <c r="G6248" s="23" t="s">
        <v>492</v>
      </c>
      <c r="H6248" s="32" t="s">
        <v>355</v>
      </c>
      <c r="I6248" s="32" t="s">
        <v>52</v>
      </c>
      <c r="J6248" s="135">
        <v>503</v>
      </c>
      <c r="K6248" s="27">
        <v>0.73360000000000003</v>
      </c>
      <c r="L6248" s="77">
        <v>0.9</v>
      </c>
      <c r="Q6248" s="106"/>
    </row>
    <row r="6249" spans="1:17" x14ac:dyDescent="0.25">
      <c r="A6249" t="s">
        <v>331</v>
      </c>
      <c r="B6249" s="23">
        <v>2020</v>
      </c>
      <c r="C6249" s="23" t="s">
        <v>2</v>
      </c>
      <c r="D6249" s="23" t="s">
        <v>65</v>
      </c>
      <c r="E6249" s="23" t="s">
        <v>492</v>
      </c>
      <c r="F6249" s="23" t="s">
        <v>355</v>
      </c>
      <c r="G6249" s="23" t="s">
        <v>492</v>
      </c>
      <c r="H6249" s="32" t="s">
        <v>355</v>
      </c>
      <c r="I6249" s="32" t="s">
        <v>52</v>
      </c>
      <c r="J6249" s="135">
        <v>643</v>
      </c>
      <c r="K6249" s="27">
        <v>0.78071999999999997</v>
      </c>
      <c r="L6249" s="77">
        <v>0.9</v>
      </c>
      <c r="Q6249" s="106"/>
    </row>
    <row r="6250" spans="1:17" x14ac:dyDescent="0.25">
      <c r="A6250" t="s">
        <v>331</v>
      </c>
      <c r="B6250" s="23">
        <v>2020</v>
      </c>
      <c r="C6250" s="23" t="s">
        <v>3</v>
      </c>
      <c r="D6250" s="23" t="s">
        <v>66</v>
      </c>
      <c r="E6250" s="23" t="s">
        <v>492</v>
      </c>
      <c r="F6250" s="23" t="s">
        <v>355</v>
      </c>
      <c r="G6250" s="23" t="s">
        <v>492</v>
      </c>
      <c r="H6250" s="32" t="s">
        <v>355</v>
      </c>
      <c r="I6250" s="32" t="s">
        <v>52</v>
      </c>
      <c r="J6250" s="135">
        <v>860</v>
      </c>
      <c r="K6250" s="27">
        <v>0.80464999999999998</v>
      </c>
      <c r="L6250" s="77">
        <v>0.9</v>
      </c>
      <c r="Q6250" s="106"/>
    </row>
    <row r="6251" spans="1:17" x14ac:dyDescent="0.25">
      <c r="A6251" t="s">
        <v>331</v>
      </c>
      <c r="B6251" s="23">
        <v>2021</v>
      </c>
      <c r="C6251" s="23" t="s">
        <v>0</v>
      </c>
      <c r="D6251" s="23" t="s">
        <v>67</v>
      </c>
      <c r="E6251" s="23" t="s">
        <v>492</v>
      </c>
      <c r="F6251" s="23" t="s">
        <v>355</v>
      </c>
      <c r="G6251" s="23" t="s">
        <v>492</v>
      </c>
      <c r="H6251" s="32" t="s">
        <v>355</v>
      </c>
      <c r="I6251" s="32" t="s">
        <v>52</v>
      </c>
      <c r="J6251" s="135">
        <v>771</v>
      </c>
      <c r="K6251" s="27">
        <v>0.85084000000000004</v>
      </c>
      <c r="L6251" s="77">
        <v>0.9</v>
      </c>
      <c r="Q6251" s="106"/>
    </row>
    <row r="6252" spans="1:17" x14ac:dyDescent="0.25">
      <c r="A6252" t="s">
        <v>331</v>
      </c>
      <c r="B6252" s="23">
        <v>2021</v>
      </c>
      <c r="C6252" s="23" t="s">
        <v>1</v>
      </c>
      <c r="D6252" s="23" t="s">
        <v>68</v>
      </c>
      <c r="E6252" s="23" t="s">
        <v>492</v>
      </c>
      <c r="F6252" s="23" t="s">
        <v>355</v>
      </c>
      <c r="G6252" s="23" t="s">
        <v>492</v>
      </c>
      <c r="H6252" s="32" t="s">
        <v>355</v>
      </c>
      <c r="I6252" s="32" t="s">
        <v>52</v>
      </c>
      <c r="J6252" s="135">
        <v>930</v>
      </c>
      <c r="K6252" s="27">
        <v>0.82472999999999996</v>
      </c>
      <c r="L6252" s="77">
        <v>0.9</v>
      </c>
      <c r="Q6252" s="106"/>
    </row>
    <row r="6253" spans="1:17" x14ac:dyDescent="0.25">
      <c r="A6253" t="s">
        <v>331</v>
      </c>
      <c r="B6253" s="23">
        <v>2021</v>
      </c>
      <c r="C6253" s="23" t="s">
        <v>2</v>
      </c>
      <c r="D6253" s="23" t="s">
        <v>69</v>
      </c>
      <c r="E6253" s="23" t="s">
        <v>492</v>
      </c>
      <c r="F6253" s="23" t="s">
        <v>355</v>
      </c>
      <c r="G6253" s="23" t="s">
        <v>492</v>
      </c>
      <c r="H6253" s="32" t="s">
        <v>355</v>
      </c>
      <c r="I6253" s="32" t="s">
        <v>52</v>
      </c>
      <c r="J6253" s="135">
        <v>927</v>
      </c>
      <c r="K6253" s="27">
        <v>0.81877</v>
      </c>
      <c r="L6253" s="77">
        <v>0.9</v>
      </c>
      <c r="Q6253" s="106"/>
    </row>
    <row r="6254" spans="1:17" x14ac:dyDescent="0.25">
      <c r="A6254" t="s">
        <v>331</v>
      </c>
      <c r="B6254" s="23">
        <v>2021</v>
      </c>
      <c r="C6254" s="23" t="s">
        <v>3</v>
      </c>
      <c r="D6254" s="23" t="s">
        <v>70</v>
      </c>
      <c r="E6254" s="23" t="s">
        <v>492</v>
      </c>
      <c r="F6254" s="23" t="s">
        <v>355</v>
      </c>
      <c r="G6254" s="23" t="s">
        <v>492</v>
      </c>
      <c r="H6254" s="32" t="s">
        <v>355</v>
      </c>
      <c r="I6254" s="32" t="s">
        <v>52</v>
      </c>
      <c r="J6254" s="135">
        <v>912</v>
      </c>
      <c r="K6254" s="27">
        <v>0.82018000000000002</v>
      </c>
      <c r="L6254" s="77">
        <v>0.9</v>
      </c>
      <c r="Q6254" s="106"/>
    </row>
    <row r="6255" spans="1:17" x14ac:dyDescent="0.25">
      <c r="A6255" t="s">
        <v>331</v>
      </c>
      <c r="B6255" s="23">
        <v>2022</v>
      </c>
      <c r="C6255" s="23" t="s">
        <v>0</v>
      </c>
      <c r="D6255" s="23" t="s">
        <v>71</v>
      </c>
      <c r="E6255" s="23" t="s">
        <v>492</v>
      </c>
      <c r="F6255" s="23" t="s">
        <v>355</v>
      </c>
      <c r="G6255" s="23" t="s">
        <v>492</v>
      </c>
      <c r="H6255" s="32" t="s">
        <v>355</v>
      </c>
      <c r="I6255" s="32" t="s">
        <v>52</v>
      </c>
      <c r="J6255" s="135">
        <v>929</v>
      </c>
      <c r="K6255" s="27">
        <v>0.87405999999999995</v>
      </c>
      <c r="L6255" s="77">
        <v>0.9</v>
      </c>
      <c r="Q6255" s="106"/>
    </row>
    <row r="6256" spans="1:17" x14ac:dyDescent="0.25">
      <c r="A6256" t="s">
        <v>331</v>
      </c>
      <c r="B6256" s="23">
        <v>2022</v>
      </c>
      <c r="C6256" s="23" t="s">
        <v>1</v>
      </c>
      <c r="D6256" s="23" t="s">
        <v>72</v>
      </c>
      <c r="E6256" s="23" t="s">
        <v>492</v>
      </c>
      <c r="F6256" s="23" t="s">
        <v>355</v>
      </c>
      <c r="G6256" s="23" t="s">
        <v>492</v>
      </c>
      <c r="H6256" s="32" t="s">
        <v>355</v>
      </c>
      <c r="I6256" s="32" t="s">
        <v>52</v>
      </c>
      <c r="J6256" s="135">
        <v>851</v>
      </c>
      <c r="K6256" s="27">
        <v>0.84958999999999996</v>
      </c>
      <c r="L6256" s="77">
        <v>0.9</v>
      </c>
      <c r="Q6256" s="106"/>
    </row>
    <row r="6257" spans="1:17" x14ac:dyDescent="0.25">
      <c r="A6257" t="s">
        <v>331</v>
      </c>
      <c r="B6257" s="23">
        <v>2022</v>
      </c>
      <c r="C6257" s="23" t="s">
        <v>2</v>
      </c>
      <c r="D6257" s="23" t="s">
        <v>73</v>
      </c>
      <c r="E6257" s="23" t="s">
        <v>492</v>
      </c>
      <c r="F6257" s="23" t="s">
        <v>355</v>
      </c>
      <c r="G6257" s="23" t="s">
        <v>492</v>
      </c>
      <c r="H6257" s="32" t="s">
        <v>355</v>
      </c>
      <c r="I6257" s="32" t="s">
        <v>52</v>
      </c>
      <c r="J6257" s="135">
        <v>955</v>
      </c>
      <c r="K6257" s="27">
        <v>0.87748999999999999</v>
      </c>
      <c r="L6257" s="77">
        <v>0.9</v>
      </c>
      <c r="Q6257" s="106"/>
    </row>
    <row r="6258" spans="1:17" x14ac:dyDescent="0.25">
      <c r="A6258" t="s">
        <v>331</v>
      </c>
      <c r="B6258" s="23">
        <v>2022</v>
      </c>
      <c r="C6258" s="23" t="s">
        <v>3</v>
      </c>
      <c r="D6258" s="23" t="s">
        <v>493</v>
      </c>
      <c r="E6258" s="23" t="s">
        <v>492</v>
      </c>
      <c r="F6258" s="23" t="s">
        <v>355</v>
      </c>
      <c r="G6258" s="23" t="s">
        <v>492</v>
      </c>
      <c r="H6258" s="32" t="s">
        <v>355</v>
      </c>
      <c r="I6258" s="32" t="s">
        <v>52</v>
      </c>
      <c r="J6258" s="135">
        <v>917</v>
      </c>
      <c r="K6258" s="27">
        <v>0.87350000000000005</v>
      </c>
      <c r="L6258" s="77">
        <v>0.9</v>
      </c>
      <c r="Q6258" s="106"/>
    </row>
    <row r="6259" spans="1:17" x14ac:dyDescent="0.25">
      <c r="A6259" t="s">
        <v>331</v>
      </c>
      <c r="B6259" s="23">
        <v>2023</v>
      </c>
      <c r="C6259" s="23" t="s">
        <v>0</v>
      </c>
      <c r="D6259" s="23" t="s">
        <v>537</v>
      </c>
      <c r="E6259" s="23" t="s">
        <v>492</v>
      </c>
      <c r="F6259" s="23" t="s">
        <v>355</v>
      </c>
      <c r="G6259" s="23" t="s">
        <v>492</v>
      </c>
      <c r="H6259" s="32" t="s">
        <v>355</v>
      </c>
      <c r="I6259" s="32" t="s">
        <v>52</v>
      </c>
      <c r="J6259" s="135">
        <v>889</v>
      </c>
      <c r="K6259" s="27">
        <v>0.90325999999999995</v>
      </c>
      <c r="L6259" s="77">
        <v>0.9</v>
      </c>
      <c r="Q6259" s="106"/>
    </row>
    <row r="6260" spans="1:17" x14ac:dyDescent="0.25">
      <c r="A6260" t="s">
        <v>331</v>
      </c>
      <c r="B6260" s="23">
        <v>2018</v>
      </c>
      <c r="C6260" s="23" t="s">
        <v>0</v>
      </c>
      <c r="D6260" s="23" t="s">
        <v>54</v>
      </c>
      <c r="E6260" s="23" t="s">
        <v>144</v>
      </c>
      <c r="F6260" s="23" t="s">
        <v>145</v>
      </c>
      <c r="G6260" s="23" t="s">
        <v>492</v>
      </c>
      <c r="H6260" s="32" t="s">
        <v>353</v>
      </c>
      <c r="I6260" s="32" t="s">
        <v>52</v>
      </c>
      <c r="J6260" s="135">
        <v>170</v>
      </c>
      <c r="K6260" s="27">
        <v>0.76471</v>
      </c>
      <c r="L6260" s="77">
        <v>0.9</v>
      </c>
      <c r="Q6260" s="106"/>
    </row>
    <row r="6261" spans="1:17" x14ac:dyDescent="0.25">
      <c r="A6261" t="s">
        <v>331</v>
      </c>
      <c r="B6261" s="23">
        <v>2018</v>
      </c>
      <c r="C6261" s="23" t="s">
        <v>1</v>
      </c>
      <c r="D6261" s="23" t="s">
        <v>56</v>
      </c>
      <c r="E6261" s="23" t="s">
        <v>144</v>
      </c>
      <c r="F6261" s="23" t="s">
        <v>145</v>
      </c>
      <c r="G6261" s="23" t="s">
        <v>492</v>
      </c>
      <c r="H6261" s="32" t="s">
        <v>353</v>
      </c>
      <c r="I6261" s="32" t="s">
        <v>52</v>
      </c>
      <c r="J6261" s="135">
        <v>185</v>
      </c>
      <c r="K6261" s="27">
        <v>0.75675999999999999</v>
      </c>
      <c r="L6261" s="77">
        <v>0.9</v>
      </c>
      <c r="Q6261" s="106"/>
    </row>
    <row r="6262" spans="1:17" x14ac:dyDescent="0.25">
      <c r="A6262" t="s">
        <v>331</v>
      </c>
      <c r="B6262" s="23">
        <v>2018</v>
      </c>
      <c r="C6262" s="23" t="s">
        <v>2</v>
      </c>
      <c r="D6262" s="23" t="s">
        <v>57</v>
      </c>
      <c r="E6262" s="23" t="s">
        <v>144</v>
      </c>
      <c r="F6262" s="23" t="s">
        <v>145</v>
      </c>
      <c r="G6262" s="23" t="s">
        <v>492</v>
      </c>
      <c r="H6262" s="32" t="s">
        <v>353</v>
      </c>
      <c r="I6262" s="32" t="s">
        <v>52</v>
      </c>
      <c r="J6262" s="135">
        <v>168</v>
      </c>
      <c r="K6262" s="27">
        <v>0.75</v>
      </c>
      <c r="L6262" s="77">
        <v>0.9</v>
      </c>
      <c r="Q6262" s="106"/>
    </row>
    <row r="6263" spans="1:17" x14ac:dyDescent="0.25">
      <c r="A6263" t="s">
        <v>331</v>
      </c>
      <c r="B6263" s="23">
        <v>2018</v>
      </c>
      <c r="C6263" s="23" t="s">
        <v>3</v>
      </c>
      <c r="D6263" s="23" t="s">
        <v>58</v>
      </c>
      <c r="E6263" s="23" t="s">
        <v>144</v>
      </c>
      <c r="F6263" s="23" t="s">
        <v>145</v>
      </c>
      <c r="G6263" s="23" t="s">
        <v>492</v>
      </c>
      <c r="H6263" s="32" t="s">
        <v>353</v>
      </c>
      <c r="I6263" s="32" t="s">
        <v>52</v>
      </c>
      <c r="J6263" s="135">
        <v>136</v>
      </c>
      <c r="K6263" s="27">
        <v>0.78676000000000001</v>
      </c>
      <c r="L6263" s="77">
        <v>0.9</v>
      </c>
      <c r="Q6263" s="106"/>
    </row>
    <row r="6264" spans="1:17" x14ac:dyDescent="0.25">
      <c r="A6264" t="s">
        <v>331</v>
      </c>
      <c r="B6264" s="23">
        <v>2019</v>
      </c>
      <c r="C6264" s="23" t="s">
        <v>0</v>
      </c>
      <c r="D6264" s="23" t="s">
        <v>59</v>
      </c>
      <c r="E6264" s="23" t="s">
        <v>144</v>
      </c>
      <c r="F6264" s="23" t="s">
        <v>145</v>
      </c>
      <c r="G6264" s="23" t="s">
        <v>492</v>
      </c>
      <c r="H6264" s="32" t="s">
        <v>353</v>
      </c>
      <c r="I6264" s="32" t="s">
        <v>52</v>
      </c>
      <c r="J6264" s="135">
        <v>202</v>
      </c>
      <c r="K6264" s="27">
        <v>0.75743000000000005</v>
      </c>
      <c r="L6264" s="77">
        <v>0.9</v>
      </c>
      <c r="Q6264" s="106"/>
    </row>
    <row r="6265" spans="1:17" x14ac:dyDescent="0.25">
      <c r="A6265" t="s">
        <v>331</v>
      </c>
      <c r="B6265" s="23">
        <v>2019</v>
      </c>
      <c r="C6265" s="23" t="s">
        <v>1</v>
      </c>
      <c r="D6265" s="23" t="s">
        <v>60</v>
      </c>
      <c r="E6265" s="23" t="s">
        <v>144</v>
      </c>
      <c r="F6265" s="23" t="s">
        <v>145</v>
      </c>
      <c r="G6265" s="23" t="s">
        <v>492</v>
      </c>
      <c r="H6265" s="32" t="s">
        <v>353</v>
      </c>
      <c r="I6265" s="32" t="s">
        <v>52</v>
      </c>
      <c r="J6265" s="135">
        <v>199</v>
      </c>
      <c r="K6265" s="27">
        <v>0.68342000000000003</v>
      </c>
      <c r="L6265" s="77">
        <v>0.9</v>
      </c>
      <c r="Q6265" s="106"/>
    </row>
    <row r="6266" spans="1:17" x14ac:dyDescent="0.25">
      <c r="A6266" t="s">
        <v>331</v>
      </c>
      <c r="B6266" s="23">
        <v>2019</v>
      </c>
      <c r="C6266" s="23" t="s">
        <v>2</v>
      </c>
      <c r="D6266" s="23" t="s">
        <v>61</v>
      </c>
      <c r="E6266" s="23" t="s">
        <v>144</v>
      </c>
      <c r="F6266" s="23" t="s">
        <v>145</v>
      </c>
      <c r="G6266" s="23" t="s">
        <v>492</v>
      </c>
      <c r="H6266" s="32" t="s">
        <v>353</v>
      </c>
      <c r="I6266" s="32" t="s">
        <v>52</v>
      </c>
      <c r="J6266" s="135">
        <v>170</v>
      </c>
      <c r="K6266" s="27">
        <v>0.48824000000000001</v>
      </c>
      <c r="L6266" s="77">
        <v>0.9</v>
      </c>
      <c r="Q6266" s="106"/>
    </row>
    <row r="6267" spans="1:17" x14ac:dyDescent="0.25">
      <c r="A6267" t="s">
        <v>331</v>
      </c>
      <c r="B6267" s="23">
        <v>2019</v>
      </c>
      <c r="C6267" s="23" t="s">
        <v>3</v>
      </c>
      <c r="D6267" s="23" t="s">
        <v>62</v>
      </c>
      <c r="E6267" s="23" t="s">
        <v>144</v>
      </c>
      <c r="F6267" s="23" t="s">
        <v>145</v>
      </c>
      <c r="G6267" s="23" t="s">
        <v>492</v>
      </c>
      <c r="H6267" s="32" t="s">
        <v>353</v>
      </c>
      <c r="I6267" s="32" t="s">
        <v>52</v>
      </c>
      <c r="J6267" s="135">
        <v>157</v>
      </c>
      <c r="K6267" s="27">
        <v>0.57962000000000002</v>
      </c>
      <c r="L6267" s="77">
        <v>0.9</v>
      </c>
      <c r="Q6267" s="106"/>
    </row>
    <row r="6268" spans="1:17" x14ac:dyDescent="0.25">
      <c r="A6268" t="s">
        <v>331</v>
      </c>
      <c r="B6268" s="23">
        <v>2020</v>
      </c>
      <c r="C6268" s="23" t="s">
        <v>0</v>
      </c>
      <c r="D6268" s="23" t="s">
        <v>63</v>
      </c>
      <c r="E6268" s="23" t="s">
        <v>144</v>
      </c>
      <c r="F6268" s="23" t="s">
        <v>145</v>
      </c>
      <c r="G6268" s="23" t="s">
        <v>492</v>
      </c>
      <c r="H6268" s="32" t="s">
        <v>353</v>
      </c>
      <c r="I6268" s="32" t="s">
        <v>52</v>
      </c>
      <c r="J6268" s="135">
        <v>164</v>
      </c>
      <c r="K6268" s="27">
        <v>0.22561</v>
      </c>
      <c r="L6268" s="77">
        <v>0.9</v>
      </c>
      <c r="Q6268" s="106"/>
    </row>
    <row r="6269" spans="1:17" x14ac:dyDescent="0.25">
      <c r="A6269" t="s">
        <v>331</v>
      </c>
      <c r="B6269" s="23">
        <v>2020</v>
      </c>
      <c r="C6269" s="23" t="s">
        <v>1</v>
      </c>
      <c r="D6269" s="23" t="s">
        <v>64</v>
      </c>
      <c r="E6269" s="23" t="s">
        <v>144</v>
      </c>
      <c r="F6269" s="23" t="s">
        <v>145</v>
      </c>
      <c r="G6269" s="23" t="s">
        <v>492</v>
      </c>
      <c r="H6269" s="32" t="s">
        <v>353</v>
      </c>
      <c r="I6269" s="32" t="s">
        <v>52</v>
      </c>
      <c r="J6269" s="135">
        <v>88</v>
      </c>
      <c r="K6269" s="27">
        <v>5.6820000000000002E-2</v>
      </c>
      <c r="L6269" s="77">
        <v>0.9</v>
      </c>
      <c r="Q6269" s="106"/>
    </row>
    <row r="6270" spans="1:17" x14ac:dyDescent="0.25">
      <c r="A6270" t="s">
        <v>331</v>
      </c>
      <c r="B6270" s="23">
        <v>2020</v>
      </c>
      <c r="C6270" s="23" t="s">
        <v>2</v>
      </c>
      <c r="D6270" s="23" t="s">
        <v>65</v>
      </c>
      <c r="E6270" s="23" t="s">
        <v>144</v>
      </c>
      <c r="F6270" s="23" t="s">
        <v>145</v>
      </c>
      <c r="G6270" s="23" t="s">
        <v>492</v>
      </c>
      <c r="H6270" s="32" t="s">
        <v>353</v>
      </c>
      <c r="I6270" s="32" t="s">
        <v>52</v>
      </c>
      <c r="J6270" s="135">
        <v>158</v>
      </c>
      <c r="K6270" s="27">
        <v>0.18987000000000001</v>
      </c>
      <c r="L6270" s="77">
        <v>0.9</v>
      </c>
      <c r="Q6270" s="106"/>
    </row>
    <row r="6271" spans="1:17" x14ac:dyDescent="0.25">
      <c r="A6271" t="s">
        <v>331</v>
      </c>
      <c r="B6271" s="23">
        <v>2020</v>
      </c>
      <c r="C6271" s="23" t="s">
        <v>3</v>
      </c>
      <c r="D6271" s="23" t="s">
        <v>66</v>
      </c>
      <c r="E6271" s="23" t="s">
        <v>144</v>
      </c>
      <c r="F6271" s="23" t="s">
        <v>145</v>
      </c>
      <c r="G6271" s="23" t="s">
        <v>492</v>
      </c>
      <c r="H6271" s="32" t="s">
        <v>353</v>
      </c>
      <c r="I6271" s="32" t="s">
        <v>52</v>
      </c>
      <c r="J6271" s="135">
        <v>173</v>
      </c>
      <c r="K6271" s="27">
        <v>0.32948</v>
      </c>
      <c r="L6271" s="77">
        <v>0.9</v>
      </c>
      <c r="Q6271" s="106"/>
    </row>
    <row r="6272" spans="1:17" x14ac:dyDescent="0.25">
      <c r="A6272" t="s">
        <v>331</v>
      </c>
      <c r="B6272" s="23">
        <v>2021</v>
      </c>
      <c r="C6272" s="23" t="s">
        <v>0</v>
      </c>
      <c r="D6272" s="23" t="s">
        <v>67</v>
      </c>
      <c r="E6272" s="23" t="s">
        <v>144</v>
      </c>
      <c r="F6272" s="23" t="s">
        <v>145</v>
      </c>
      <c r="G6272" s="23" t="s">
        <v>492</v>
      </c>
      <c r="H6272" s="32" t="s">
        <v>353</v>
      </c>
      <c r="I6272" s="32" t="s">
        <v>52</v>
      </c>
      <c r="J6272" s="135">
        <v>182</v>
      </c>
      <c r="K6272" s="27">
        <v>0.36264000000000002</v>
      </c>
      <c r="L6272" s="77">
        <v>0.9</v>
      </c>
      <c r="Q6272" s="106"/>
    </row>
    <row r="6273" spans="1:17" x14ac:dyDescent="0.25">
      <c r="A6273" t="s">
        <v>331</v>
      </c>
      <c r="B6273" s="23">
        <v>2021</v>
      </c>
      <c r="C6273" s="23" t="s">
        <v>1</v>
      </c>
      <c r="D6273" s="23" t="s">
        <v>68</v>
      </c>
      <c r="E6273" s="23" t="s">
        <v>144</v>
      </c>
      <c r="F6273" s="23" t="s">
        <v>145</v>
      </c>
      <c r="G6273" s="23" t="s">
        <v>492</v>
      </c>
      <c r="H6273" s="32" t="s">
        <v>353</v>
      </c>
      <c r="I6273" s="32" t="s">
        <v>52</v>
      </c>
      <c r="J6273" s="135">
        <v>170</v>
      </c>
      <c r="K6273" s="27">
        <v>0.34705999999999998</v>
      </c>
      <c r="L6273" s="77">
        <v>0.9</v>
      </c>
      <c r="Q6273" s="106"/>
    </row>
    <row r="6274" spans="1:17" x14ac:dyDescent="0.25">
      <c r="A6274" t="s">
        <v>331</v>
      </c>
      <c r="B6274" s="23">
        <v>2021</v>
      </c>
      <c r="C6274" s="23" t="s">
        <v>2</v>
      </c>
      <c r="D6274" s="23" t="s">
        <v>69</v>
      </c>
      <c r="E6274" s="23" t="s">
        <v>144</v>
      </c>
      <c r="F6274" s="23" t="s">
        <v>145</v>
      </c>
      <c r="G6274" s="23" t="s">
        <v>492</v>
      </c>
      <c r="H6274" s="32" t="s">
        <v>353</v>
      </c>
      <c r="I6274" s="32" t="s">
        <v>52</v>
      </c>
      <c r="J6274" s="135">
        <v>197</v>
      </c>
      <c r="K6274" s="27">
        <v>0.39085999999999999</v>
      </c>
      <c r="L6274" s="77">
        <v>0.9</v>
      </c>
      <c r="Q6274" s="106"/>
    </row>
    <row r="6275" spans="1:17" x14ac:dyDescent="0.25">
      <c r="A6275" t="s">
        <v>331</v>
      </c>
      <c r="B6275" s="23">
        <v>2021</v>
      </c>
      <c r="C6275" s="23" t="s">
        <v>3</v>
      </c>
      <c r="D6275" s="23" t="s">
        <v>70</v>
      </c>
      <c r="E6275" s="23" t="s">
        <v>144</v>
      </c>
      <c r="F6275" s="23" t="s">
        <v>145</v>
      </c>
      <c r="G6275" s="23" t="s">
        <v>492</v>
      </c>
      <c r="H6275" s="32" t="s">
        <v>353</v>
      </c>
      <c r="I6275" s="32" t="s">
        <v>52</v>
      </c>
      <c r="J6275" s="135">
        <v>171</v>
      </c>
      <c r="K6275" s="27">
        <v>0.41520000000000001</v>
      </c>
      <c r="L6275" s="77">
        <v>0.9</v>
      </c>
      <c r="Q6275" s="106"/>
    </row>
    <row r="6276" spans="1:17" x14ac:dyDescent="0.25">
      <c r="A6276" t="s">
        <v>331</v>
      </c>
      <c r="B6276" s="23">
        <v>2022</v>
      </c>
      <c r="C6276" s="23" t="s">
        <v>0</v>
      </c>
      <c r="D6276" s="23" t="s">
        <v>71</v>
      </c>
      <c r="E6276" s="23" t="s">
        <v>144</v>
      </c>
      <c r="F6276" s="23" t="s">
        <v>145</v>
      </c>
      <c r="G6276" s="23" t="s">
        <v>492</v>
      </c>
      <c r="H6276" s="32" t="s">
        <v>353</v>
      </c>
      <c r="I6276" s="32" t="s">
        <v>52</v>
      </c>
      <c r="J6276" s="135">
        <v>169</v>
      </c>
      <c r="K6276" s="27">
        <v>0.70413999999999999</v>
      </c>
      <c r="L6276" s="77">
        <v>0.9</v>
      </c>
      <c r="Q6276" s="106"/>
    </row>
    <row r="6277" spans="1:17" x14ac:dyDescent="0.25">
      <c r="A6277" t="s">
        <v>331</v>
      </c>
      <c r="B6277" s="23">
        <v>2022</v>
      </c>
      <c r="C6277" s="23" t="s">
        <v>1</v>
      </c>
      <c r="D6277" s="23" t="s">
        <v>72</v>
      </c>
      <c r="E6277" s="23" t="s">
        <v>144</v>
      </c>
      <c r="F6277" s="23" t="s">
        <v>145</v>
      </c>
      <c r="G6277" s="23" t="s">
        <v>492</v>
      </c>
      <c r="H6277" s="32" t="s">
        <v>353</v>
      </c>
      <c r="I6277" s="32" t="s">
        <v>52</v>
      </c>
      <c r="J6277" s="135">
        <v>164</v>
      </c>
      <c r="K6277" s="27">
        <v>0.65244000000000002</v>
      </c>
      <c r="L6277" s="77">
        <v>0.9</v>
      </c>
      <c r="Q6277" s="106"/>
    </row>
    <row r="6278" spans="1:17" x14ac:dyDescent="0.25">
      <c r="A6278" t="s">
        <v>331</v>
      </c>
      <c r="B6278" s="23">
        <v>2022</v>
      </c>
      <c r="C6278" s="23" t="s">
        <v>2</v>
      </c>
      <c r="D6278" s="23" t="s">
        <v>73</v>
      </c>
      <c r="E6278" s="23" t="s">
        <v>144</v>
      </c>
      <c r="F6278" s="23" t="s">
        <v>145</v>
      </c>
      <c r="G6278" s="23" t="s">
        <v>492</v>
      </c>
      <c r="H6278" s="32" t="s">
        <v>353</v>
      </c>
      <c r="I6278" s="32" t="s">
        <v>52</v>
      </c>
      <c r="J6278" s="135">
        <v>182</v>
      </c>
      <c r="K6278" s="27">
        <v>0.84065999999999996</v>
      </c>
      <c r="L6278" s="77">
        <v>0.9</v>
      </c>
      <c r="Q6278" s="106"/>
    </row>
    <row r="6279" spans="1:17" x14ac:dyDescent="0.25">
      <c r="A6279" t="s">
        <v>331</v>
      </c>
      <c r="B6279" s="23">
        <v>2022</v>
      </c>
      <c r="C6279" s="23" t="s">
        <v>3</v>
      </c>
      <c r="D6279" s="23" t="s">
        <v>493</v>
      </c>
      <c r="E6279" s="23" t="s">
        <v>144</v>
      </c>
      <c r="F6279" s="23" t="s">
        <v>145</v>
      </c>
      <c r="G6279" s="23" t="s">
        <v>492</v>
      </c>
      <c r="H6279" s="32" t="s">
        <v>353</v>
      </c>
      <c r="I6279" s="32" t="s">
        <v>52</v>
      </c>
      <c r="J6279" s="135">
        <v>170</v>
      </c>
      <c r="K6279" s="27">
        <v>0.81764999999999999</v>
      </c>
      <c r="L6279" s="77">
        <v>0.9</v>
      </c>
      <c r="Q6279" s="106"/>
    </row>
    <row r="6280" spans="1:17" x14ac:dyDescent="0.25">
      <c r="A6280" t="s">
        <v>331</v>
      </c>
      <c r="B6280" s="23">
        <v>2023</v>
      </c>
      <c r="C6280" s="23" t="s">
        <v>0</v>
      </c>
      <c r="D6280" s="23" t="s">
        <v>537</v>
      </c>
      <c r="E6280" s="23" t="s">
        <v>144</v>
      </c>
      <c r="F6280" s="23" t="s">
        <v>145</v>
      </c>
      <c r="G6280" s="23" t="s">
        <v>492</v>
      </c>
      <c r="H6280" s="32" t="s">
        <v>353</v>
      </c>
      <c r="I6280" s="32" t="s">
        <v>52</v>
      </c>
      <c r="J6280" s="135">
        <v>162</v>
      </c>
      <c r="K6280" s="27">
        <v>0.55556000000000005</v>
      </c>
      <c r="L6280" s="77">
        <v>0.9</v>
      </c>
      <c r="Q6280" s="106"/>
    </row>
    <row r="6281" spans="1:17" x14ac:dyDescent="0.25">
      <c r="A6281" t="s">
        <v>331</v>
      </c>
      <c r="B6281" s="23">
        <v>2018</v>
      </c>
      <c r="C6281" s="23" t="s">
        <v>0</v>
      </c>
      <c r="D6281" s="23" t="s">
        <v>54</v>
      </c>
      <c r="E6281" s="23" t="s">
        <v>146</v>
      </c>
      <c r="F6281" s="23" t="s">
        <v>147</v>
      </c>
      <c r="G6281" s="23" t="s">
        <v>492</v>
      </c>
      <c r="H6281" s="32" t="s">
        <v>362</v>
      </c>
      <c r="I6281" s="32" t="s">
        <v>52</v>
      </c>
      <c r="J6281" s="135">
        <v>70</v>
      </c>
      <c r="K6281" s="27">
        <v>0.67142999999999997</v>
      </c>
      <c r="L6281" s="77">
        <v>0.9</v>
      </c>
      <c r="Q6281" s="106"/>
    </row>
    <row r="6282" spans="1:17" x14ac:dyDescent="0.25">
      <c r="A6282" t="s">
        <v>331</v>
      </c>
      <c r="B6282" s="23">
        <v>2018</v>
      </c>
      <c r="C6282" s="23" t="s">
        <v>1</v>
      </c>
      <c r="D6282" s="23" t="s">
        <v>56</v>
      </c>
      <c r="E6282" s="23" t="s">
        <v>146</v>
      </c>
      <c r="F6282" s="23" t="s">
        <v>147</v>
      </c>
      <c r="G6282" s="23" t="s">
        <v>492</v>
      </c>
      <c r="H6282" s="32" t="s">
        <v>362</v>
      </c>
      <c r="I6282" s="32" t="s">
        <v>52</v>
      </c>
      <c r="J6282" s="135">
        <v>70</v>
      </c>
      <c r="K6282" s="27">
        <v>0.6</v>
      </c>
      <c r="L6282" s="77">
        <v>0.9</v>
      </c>
      <c r="Q6282" s="106"/>
    </row>
    <row r="6283" spans="1:17" x14ac:dyDescent="0.25">
      <c r="A6283" t="s">
        <v>331</v>
      </c>
      <c r="B6283" s="23">
        <v>2018</v>
      </c>
      <c r="C6283" s="23" t="s">
        <v>2</v>
      </c>
      <c r="D6283" s="23" t="s">
        <v>57</v>
      </c>
      <c r="E6283" s="23" t="s">
        <v>146</v>
      </c>
      <c r="F6283" s="23" t="s">
        <v>147</v>
      </c>
      <c r="G6283" s="23" t="s">
        <v>492</v>
      </c>
      <c r="H6283" s="32" t="s">
        <v>362</v>
      </c>
      <c r="I6283" s="32" t="s">
        <v>52</v>
      </c>
      <c r="J6283" s="135">
        <v>66</v>
      </c>
      <c r="K6283" s="27">
        <v>0.48485</v>
      </c>
      <c r="L6283" s="77">
        <v>0.9</v>
      </c>
      <c r="Q6283" s="106"/>
    </row>
    <row r="6284" spans="1:17" x14ac:dyDescent="0.25">
      <c r="A6284" t="s">
        <v>331</v>
      </c>
      <c r="B6284" s="23">
        <v>2018</v>
      </c>
      <c r="C6284" s="23" t="s">
        <v>3</v>
      </c>
      <c r="D6284" s="23" t="s">
        <v>58</v>
      </c>
      <c r="E6284" s="23" t="s">
        <v>146</v>
      </c>
      <c r="F6284" s="23" t="s">
        <v>147</v>
      </c>
      <c r="G6284" s="23" t="s">
        <v>492</v>
      </c>
      <c r="H6284" s="32" t="s">
        <v>362</v>
      </c>
      <c r="I6284" s="32" t="s">
        <v>52</v>
      </c>
      <c r="J6284" s="135">
        <v>56</v>
      </c>
      <c r="K6284" s="27">
        <v>0.48214000000000001</v>
      </c>
      <c r="L6284" s="77">
        <v>0.9</v>
      </c>
      <c r="Q6284" s="106"/>
    </row>
    <row r="6285" spans="1:17" x14ac:dyDescent="0.25">
      <c r="A6285" t="s">
        <v>331</v>
      </c>
      <c r="B6285" s="23">
        <v>2019</v>
      </c>
      <c r="C6285" s="23" t="s">
        <v>0</v>
      </c>
      <c r="D6285" s="23" t="s">
        <v>59</v>
      </c>
      <c r="E6285" s="23" t="s">
        <v>146</v>
      </c>
      <c r="F6285" s="23" t="s">
        <v>147</v>
      </c>
      <c r="G6285" s="23" t="s">
        <v>492</v>
      </c>
      <c r="H6285" s="32" t="s">
        <v>362</v>
      </c>
      <c r="I6285" s="32" t="s">
        <v>52</v>
      </c>
      <c r="J6285" s="135">
        <v>80</v>
      </c>
      <c r="K6285" s="27">
        <v>0.45</v>
      </c>
      <c r="L6285" s="77">
        <v>0.9</v>
      </c>
      <c r="Q6285" s="106"/>
    </row>
    <row r="6286" spans="1:17" x14ac:dyDescent="0.25">
      <c r="A6286" t="s">
        <v>331</v>
      </c>
      <c r="B6286" s="23">
        <v>2019</v>
      </c>
      <c r="C6286" s="23" t="s">
        <v>1</v>
      </c>
      <c r="D6286" s="23" t="s">
        <v>60</v>
      </c>
      <c r="E6286" s="23" t="s">
        <v>146</v>
      </c>
      <c r="F6286" s="23" t="s">
        <v>147</v>
      </c>
      <c r="G6286" s="23" t="s">
        <v>492</v>
      </c>
      <c r="H6286" s="32" t="s">
        <v>362</v>
      </c>
      <c r="I6286" s="32" t="s">
        <v>52</v>
      </c>
      <c r="J6286" s="135">
        <v>62</v>
      </c>
      <c r="K6286" s="27">
        <v>0.53225999999999996</v>
      </c>
      <c r="L6286" s="77">
        <v>0.9</v>
      </c>
      <c r="Q6286" s="106"/>
    </row>
    <row r="6287" spans="1:17" x14ac:dyDescent="0.25">
      <c r="A6287" t="s">
        <v>331</v>
      </c>
      <c r="B6287" s="23">
        <v>2019</v>
      </c>
      <c r="C6287" s="23" t="s">
        <v>2</v>
      </c>
      <c r="D6287" s="23" t="s">
        <v>61</v>
      </c>
      <c r="E6287" s="23" t="s">
        <v>146</v>
      </c>
      <c r="F6287" s="23" t="s">
        <v>147</v>
      </c>
      <c r="G6287" s="23" t="s">
        <v>492</v>
      </c>
      <c r="H6287" s="32" t="s">
        <v>362</v>
      </c>
      <c r="I6287" s="32" t="s">
        <v>52</v>
      </c>
      <c r="J6287" s="135">
        <v>78</v>
      </c>
      <c r="K6287" s="27">
        <v>0.47436</v>
      </c>
      <c r="L6287" s="77">
        <v>0.9</v>
      </c>
      <c r="Q6287" s="106"/>
    </row>
    <row r="6288" spans="1:17" x14ac:dyDescent="0.25">
      <c r="A6288" t="s">
        <v>331</v>
      </c>
      <c r="B6288" s="23">
        <v>2019</v>
      </c>
      <c r="C6288" s="23" t="s">
        <v>3</v>
      </c>
      <c r="D6288" s="23" t="s">
        <v>62</v>
      </c>
      <c r="E6288" s="23" t="s">
        <v>146</v>
      </c>
      <c r="F6288" s="23" t="s">
        <v>147</v>
      </c>
      <c r="G6288" s="23" t="s">
        <v>492</v>
      </c>
      <c r="H6288" s="32" t="s">
        <v>362</v>
      </c>
      <c r="I6288" s="32" t="s">
        <v>52</v>
      </c>
      <c r="J6288" s="135">
        <v>81</v>
      </c>
      <c r="K6288" s="27">
        <v>0.48148000000000002</v>
      </c>
      <c r="L6288" s="77">
        <v>0.9</v>
      </c>
      <c r="Q6288" s="106"/>
    </row>
    <row r="6289" spans="1:17" x14ac:dyDescent="0.25">
      <c r="A6289" t="s">
        <v>331</v>
      </c>
      <c r="B6289" s="23">
        <v>2020</v>
      </c>
      <c r="C6289" s="23" t="s">
        <v>0</v>
      </c>
      <c r="D6289" s="23" t="s">
        <v>63</v>
      </c>
      <c r="E6289" s="23" t="s">
        <v>146</v>
      </c>
      <c r="F6289" s="23" t="s">
        <v>147</v>
      </c>
      <c r="G6289" s="23" t="s">
        <v>492</v>
      </c>
      <c r="H6289" s="32" t="s">
        <v>362</v>
      </c>
      <c r="I6289" s="32" t="s">
        <v>52</v>
      </c>
      <c r="J6289" s="135">
        <v>74</v>
      </c>
      <c r="K6289" s="27">
        <v>0.40540999999999999</v>
      </c>
      <c r="L6289" s="77">
        <v>0.9</v>
      </c>
      <c r="Q6289" s="106"/>
    </row>
    <row r="6290" spans="1:17" x14ac:dyDescent="0.25">
      <c r="A6290" t="s">
        <v>331</v>
      </c>
      <c r="B6290" s="23">
        <v>2020</v>
      </c>
      <c r="C6290" s="23" t="s">
        <v>1</v>
      </c>
      <c r="D6290" s="23" t="s">
        <v>64</v>
      </c>
      <c r="E6290" s="23" t="s">
        <v>146</v>
      </c>
      <c r="F6290" s="23" t="s">
        <v>147</v>
      </c>
      <c r="G6290" s="23" t="s">
        <v>492</v>
      </c>
      <c r="H6290" s="32" t="s">
        <v>362</v>
      </c>
      <c r="I6290" s="32" t="s">
        <v>52</v>
      </c>
      <c r="J6290" s="135">
        <v>38</v>
      </c>
      <c r="K6290" s="27">
        <v>0.60526000000000002</v>
      </c>
      <c r="L6290" s="77">
        <v>0.9</v>
      </c>
      <c r="Q6290" s="106"/>
    </row>
    <row r="6291" spans="1:17" x14ac:dyDescent="0.25">
      <c r="A6291" t="s">
        <v>331</v>
      </c>
      <c r="B6291" s="23">
        <v>2020</v>
      </c>
      <c r="C6291" s="23" t="s">
        <v>2</v>
      </c>
      <c r="D6291" s="23" t="s">
        <v>65</v>
      </c>
      <c r="E6291" s="23" t="s">
        <v>146</v>
      </c>
      <c r="F6291" s="23" t="s">
        <v>147</v>
      </c>
      <c r="G6291" s="23" t="s">
        <v>492</v>
      </c>
      <c r="H6291" s="32" t="s">
        <v>362</v>
      </c>
      <c r="I6291" s="32" t="s">
        <v>52</v>
      </c>
      <c r="J6291" s="135">
        <v>59</v>
      </c>
      <c r="K6291" s="27">
        <v>0.54237000000000002</v>
      </c>
      <c r="L6291" s="77">
        <v>0.9</v>
      </c>
      <c r="Q6291" s="106"/>
    </row>
    <row r="6292" spans="1:17" x14ac:dyDescent="0.25">
      <c r="A6292" t="s">
        <v>331</v>
      </c>
      <c r="B6292" s="23">
        <v>2020</v>
      </c>
      <c r="C6292" s="23" t="s">
        <v>3</v>
      </c>
      <c r="D6292" s="23" t="s">
        <v>66</v>
      </c>
      <c r="E6292" s="23" t="s">
        <v>146</v>
      </c>
      <c r="F6292" s="23" t="s">
        <v>147</v>
      </c>
      <c r="G6292" s="23" t="s">
        <v>492</v>
      </c>
      <c r="H6292" s="32" t="s">
        <v>362</v>
      </c>
      <c r="I6292" s="32" t="s">
        <v>52</v>
      </c>
      <c r="J6292" s="135">
        <v>56</v>
      </c>
      <c r="K6292" s="27">
        <v>0.48214000000000001</v>
      </c>
      <c r="L6292" s="77">
        <v>0.9</v>
      </c>
      <c r="Q6292" s="106"/>
    </row>
    <row r="6293" spans="1:17" x14ac:dyDescent="0.25">
      <c r="A6293" t="s">
        <v>331</v>
      </c>
      <c r="B6293" s="23">
        <v>2021</v>
      </c>
      <c r="C6293" s="23" t="s">
        <v>0</v>
      </c>
      <c r="D6293" s="23" t="s">
        <v>67</v>
      </c>
      <c r="E6293" s="23" t="s">
        <v>146</v>
      </c>
      <c r="F6293" s="23" t="s">
        <v>147</v>
      </c>
      <c r="G6293" s="23" t="s">
        <v>492</v>
      </c>
      <c r="H6293" s="32" t="s">
        <v>362</v>
      </c>
      <c r="I6293" s="32" t="s">
        <v>52</v>
      </c>
      <c r="J6293" s="135">
        <v>51</v>
      </c>
      <c r="K6293" s="27">
        <v>0.50980000000000003</v>
      </c>
      <c r="L6293" s="77">
        <v>0.9</v>
      </c>
      <c r="Q6293" s="106"/>
    </row>
    <row r="6294" spans="1:17" x14ac:dyDescent="0.25">
      <c r="A6294" t="s">
        <v>331</v>
      </c>
      <c r="B6294" s="23">
        <v>2021</v>
      </c>
      <c r="C6294" s="23" t="s">
        <v>1</v>
      </c>
      <c r="D6294" s="23" t="s">
        <v>68</v>
      </c>
      <c r="E6294" s="23" t="s">
        <v>146</v>
      </c>
      <c r="F6294" s="23" t="s">
        <v>147</v>
      </c>
      <c r="G6294" s="23" t="s">
        <v>492</v>
      </c>
      <c r="H6294" s="32" t="s">
        <v>362</v>
      </c>
      <c r="I6294" s="32" t="s">
        <v>52</v>
      </c>
      <c r="J6294" s="135">
        <v>60</v>
      </c>
      <c r="K6294" s="27">
        <v>0.83333000000000002</v>
      </c>
      <c r="L6294" s="77">
        <v>0.9</v>
      </c>
      <c r="Q6294" s="106"/>
    </row>
    <row r="6295" spans="1:17" x14ac:dyDescent="0.25">
      <c r="A6295" t="s">
        <v>331</v>
      </c>
      <c r="B6295" s="23">
        <v>2021</v>
      </c>
      <c r="C6295" s="23" t="s">
        <v>2</v>
      </c>
      <c r="D6295" s="23" t="s">
        <v>69</v>
      </c>
      <c r="E6295" s="23" t="s">
        <v>146</v>
      </c>
      <c r="F6295" s="23" t="s">
        <v>147</v>
      </c>
      <c r="G6295" s="23" t="s">
        <v>492</v>
      </c>
      <c r="H6295" s="32" t="s">
        <v>362</v>
      </c>
      <c r="I6295" s="32" t="s">
        <v>52</v>
      </c>
      <c r="J6295" s="135">
        <v>68</v>
      </c>
      <c r="K6295" s="27">
        <v>0.75</v>
      </c>
      <c r="L6295" s="77">
        <v>0.9</v>
      </c>
      <c r="Q6295" s="106"/>
    </row>
    <row r="6296" spans="1:17" x14ac:dyDescent="0.25">
      <c r="A6296" t="s">
        <v>331</v>
      </c>
      <c r="B6296" s="23">
        <v>2021</v>
      </c>
      <c r="C6296" s="23" t="s">
        <v>3</v>
      </c>
      <c r="D6296" s="23" t="s">
        <v>70</v>
      </c>
      <c r="E6296" s="23" t="s">
        <v>146</v>
      </c>
      <c r="F6296" s="23" t="s">
        <v>147</v>
      </c>
      <c r="G6296" s="23" t="s">
        <v>492</v>
      </c>
      <c r="H6296" s="32" t="s">
        <v>362</v>
      </c>
      <c r="I6296" s="32" t="s">
        <v>52</v>
      </c>
      <c r="J6296" s="135">
        <v>80</v>
      </c>
      <c r="K6296" s="27">
        <v>0.75</v>
      </c>
      <c r="L6296" s="77">
        <v>0.9</v>
      </c>
      <c r="Q6296" s="106"/>
    </row>
    <row r="6297" spans="1:17" x14ac:dyDescent="0.25">
      <c r="A6297" t="s">
        <v>331</v>
      </c>
      <c r="B6297" s="23">
        <v>2022</v>
      </c>
      <c r="C6297" s="23" t="s">
        <v>0</v>
      </c>
      <c r="D6297" s="23" t="s">
        <v>71</v>
      </c>
      <c r="E6297" s="23" t="s">
        <v>146</v>
      </c>
      <c r="F6297" s="23" t="s">
        <v>147</v>
      </c>
      <c r="G6297" s="23" t="s">
        <v>492</v>
      </c>
      <c r="H6297" s="32" t="s">
        <v>362</v>
      </c>
      <c r="I6297" s="32" t="s">
        <v>52</v>
      </c>
      <c r="J6297" s="135">
        <v>65</v>
      </c>
      <c r="K6297" s="27">
        <v>0.8</v>
      </c>
      <c r="L6297" s="77">
        <v>0.9</v>
      </c>
      <c r="Q6297" s="106"/>
    </row>
    <row r="6298" spans="1:17" x14ac:dyDescent="0.25">
      <c r="A6298" t="s">
        <v>331</v>
      </c>
      <c r="B6298" s="23">
        <v>2022</v>
      </c>
      <c r="C6298" s="23" t="s">
        <v>1</v>
      </c>
      <c r="D6298" s="23" t="s">
        <v>72</v>
      </c>
      <c r="E6298" s="23" t="s">
        <v>146</v>
      </c>
      <c r="F6298" s="23" t="s">
        <v>147</v>
      </c>
      <c r="G6298" s="23" t="s">
        <v>492</v>
      </c>
      <c r="H6298" s="32" t="s">
        <v>362</v>
      </c>
      <c r="I6298" s="32" t="s">
        <v>52</v>
      </c>
      <c r="J6298" s="135">
        <v>74</v>
      </c>
      <c r="K6298" s="27">
        <v>0.72972999999999999</v>
      </c>
      <c r="L6298" s="77">
        <v>0.9</v>
      </c>
      <c r="Q6298" s="106"/>
    </row>
    <row r="6299" spans="1:17" x14ac:dyDescent="0.25">
      <c r="A6299" t="s">
        <v>331</v>
      </c>
      <c r="B6299" s="23">
        <v>2022</v>
      </c>
      <c r="C6299" s="23" t="s">
        <v>2</v>
      </c>
      <c r="D6299" s="23" t="s">
        <v>73</v>
      </c>
      <c r="E6299" s="23" t="s">
        <v>146</v>
      </c>
      <c r="F6299" s="23" t="s">
        <v>147</v>
      </c>
      <c r="G6299" s="23" t="s">
        <v>492</v>
      </c>
      <c r="H6299" s="32" t="s">
        <v>362</v>
      </c>
      <c r="I6299" s="32" t="s">
        <v>52</v>
      </c>
      <c r="J6299" s="135">
        <v>76</v>
      </c>
      <c r="K6299" s="27">
        <v>0.75</v>
      </c>
      <c r="L6299" s="77">
        <v>0.9</v>
      </c>
      <c r="Q6299" s="106"/>
    </row>
    <row r="6300" spans="1:17" x14ac:dyDescent="0.25">
      <c r="A6300" t="s">
        <v>331</v>
      </c>
      <c r="B6300" s="23">
        <v>2022</v>
      </c>
      <c r="C6300" s="23" t="s">
        <v>3</v>
      </c>
      <c r="D6300" s="23" t="s">
        <v>493</v>
      </c>
      <c r="E6300" s="23" t="s">
        <v>146</v>
      </c>
      <c r="F6300" s="23" t="s">
        <v>147</v>
      </c>
      <c r="G6300" s="23" t="s">
        <v>492</v>
      </c>
      <c r="H6300" s="32" t="s">
        <v>362</v>
      </c>
      <c r="I6300" s="32" t="s">
        <v>52</v>
      </c>
      <c r="J6300" s="135">
        <v>52</v>
      </c>
      <c r="K6300" s="27">
        <v>0.67308000000000001</v>
      </c>
      <c r="L6300" s="77">
        <v>0.9</v>
      </c>
      <c r="Q6300" s="106"/>
    </row>
    <row r="6301" spans="1:17" x14ac:dyDescent="0.25">
      <c r="A6301" t="s">
        <v>331</v>
      </c>
      <c r="B6301" s="23">
        <v>2023</v>
      </c>
      <c r="C6301" s="23" t="s">
        <v>0</v>
      </c>
      <c r="D6301" s="23" t="s">
        <v>537</v>
      </c>
      <c r="E6301" s="23" t="s">
        <v>146</v>
      </c>
      <c r="F6301" s="23" t="s">
        <v>147</v>
      </c>
      <c r="G6301" s="23" t="s">
        <v>492</v>
      </c>
      <c r="H6301" s="32" t="s">
        <v>362</v>
      </c>
      <c r="I6301" s="32" t="s">
        <v>52</v>
      </c>
      <c r="J6301" s="135">
        <v>70</v>
      </c>
      <c r="K6301" s="27">
        <v>0.37142999999999998</v>
      </c>
      <c r="L6301" s="77">
        <v>0.9</v>
      </c>
      <c r="Q6301" s="106"/>
    </row>
    <row r="6302" spans="1:17" x14ac:dyDescent="0.25">
      <c r="A6302" t="s">
        <v>331</v>
      </c>
      <c r="B6302" s="23">
        <v>2018</v>
      </c>
      <c r="C6302" s="23" t="s">
        <v>0</v>
      </c>
      <c r="D6302" s="23" t="s">
        <v>54</v>
      </c>
      <c r="E6302" s="23" t="s">
        <v>148</v>
      </c>
      <c r="F6302" s="23" t="s">
        <v>149</v>
      </c>
      <c r="G6302" s="23" t="s">
        <v>492</v>
      </c>
      <c r="H6302" s="32" t="s">
        <v>348</v>
      </c>
      <c r="I6302" s="32" t="s">
        <v>52</v>
      </c>
      <c r="J6302" s="135">
        <v>73</v>
      </c>
      <c r="K6302" s="27">
        <v>9.5890000000000003E-2</v>
      </c>
      <c r="L6302" s="77">
        <v>0.9</v>
      </c>
      <c r="Q6302" s="106"/>
    </row>
    <row r="6303" spans="1:17" x14ac:dyDescent="0.25">
      <c r="A6303" t="s">
        <v>331</v>
      </c>
      <c r="B6303" s="23">
        <v>2018</v>
      </c>
      <c r="C6303" s="23" t="s">
        <v>1</v>
      </c>
      <c r="D6303" s="23" t="s">
        <v>56</v>
      </c>
      <c r="E6303" s="23" t="s">
        <v>148</v>
      </c>
      <c r="F6303" s="23" t="s">
        <v>149</v>
      </c>
      <c r="G6303" s="23" t="s">
        <v>492</v>
      </c>
      <c r="H6303" s="32" t="s">
        <v>348</v>
      </c>
      <c r="I6303" s="32" t="s">
        <v>52</v>
      </c>
      <c r="J6303" s="135">
        <v>78</v>
      </c>
      <c r="K6303" s="27">
        <v>0.15384999999999999</v>
      </c>
      <c r="L6303" s="77">
        <v>0.9</v>
      </c>
      <c r="Q6303" s="106"/>
    </row>
    <row r="6304" spans="1:17" x14ac:dyDescent="0.25">
      <c r="A6304" t="s">
        <v>331</v>
      </c>
      <c r="B6304" s="23">
        <v>2018</v>
      </c>
      <c r="C6304" s="23" t="s">
        <v>2</v>
      </c>
      <c r="D6304" s="23" t="s">
        <v>57</v>
      </c>
      <c r="E6304" s="23" t="s">
        <v>148</v>
      </c>
      <c r="F6304" s="23" t="s">
        <v>149</v>
      </c>
      <c r="G6304" s="23" t="s">
        <v>492</v>
      </c>
      <c r="H6304" s="32" t="s">
        <v>348</v>
      </c>
      <c r="I6304" s="32" t="s">
        <v>52</v>
      </c>
      <c r="J6304" s="135">
        <v>84</v>
      </c>
      <c r="K6304" s="27">
        <v>0.59523999999999999</v>
      </c>
      <c r="L6304" s="77">
        <v>0.9</v>
      </c>
      <c r="Q6304" s="106"/>
    </row>
    <row r="6305" spans="1:17" x14ac:dyDescent="0.25">
      <c r="A6305" t="s">
        <v>331</v>
      </c>
      <c r="B6305" s="23">
        <v>2018</v>
      </c>
      <c r="C6305" s="23" t="s">
        <v>3</v>
      </c>
      <c r="D6305" s="23" t="s">
        <v>58</v>
      </c>
      <c r="E6305" s="23" t="s">
        <v>148</v>
      </c>
      <c r="F6305" s="23" t="s">
        <v>149</v>
      </c>
      <c r="G6305" s="23" t="s">
        <v>492</v>
      </c>
      <c r="H6305" s="32" t="s">
        <v>348</v>
      </c>
      <c r="I6305" s="32" t="s">
        <v>52</v>
      </c>
      <c r="J6305" s="135">
        <v>100</v>
      </c>
      <c r="K6305" s="27">
        <v>0.75</v>
      </c>
      <c r="L6305" s="77">
        <v>0.9</v>
      </c>
      <c r="Q6305" s="106"/>
    </row>
    <row r="6306" spans="1:17" x14ac:dyDescent="0.25">
      <c r="A6306" t="s">
        <v>331</v>
      </c>
      <c r="B6306" s="23">
        <v>2019</v>
      </c>
      <c r="C6306" s="23" t="s">
        <v>0</v>
      </c>
      <c r="D6306" s="23" t="s">
        <v>59</v>
      </c>
      <c r="E6306" s="23" t="s">
        <v>148</v>
      </c>
      <c r="F6306" s="23" t="s">
        <v>149</v>
      </c>
      <c r="G6306" s="23" t="s">
        <v>492</v>
      </c>
      <c r="H6306" s="32" t="s">
        <v>348</v>
      </c>
      <c r="I6306" s="32" t="s">
        <v>52</v>
      </c>
      <c r="J6306" s="135">
        <v>70</v>
      </c>
      <c r="K6306" s="27">
        <v>0.18570999999999999</v>
      </c>
      <c r="L6306" s="77">
        <v>0.9</v>
      </c>
      <c r="Q6306" s="106"/>
    </row>
    <row r="6307" spans="1:17" x14ac:dyDescent="0.25">
      <c r="A6307" t="s">
        <v>331</v>
      </c>
      <c r="B6307" s="23">
        <v>2019</v>
      </c>
      <c r="C6307" s="23" t="s">
        <v>1</v>
      </c>
      <c r="D6307" s="23" t="s">
        <v>60</v>
      </c>
      <c r="E6307" s="23" t="s">
        <v>148</v>
      </c>
      <c r="F6307" s="23" t="s">
        <v>149</v>
      </c>
      <c r="G6307" s="23" t="s">
        <v>492</v>
      </c>
      <c r="H6307" s="32" t="s">
        <v>348</v>
      </c>
      <c r="I6307" s="32" t="s">
        <v>52</v>
      </c>
      <c r="J6307" s="135">
        <v>83</v>
      </c>
      <c r="K6307" s="27">
        <v>0.19277</v>
      </c>
      <c r="L6307" s="77">
        <v>0.9</v>
      </c>
      <c r="Q6307" s="106"/>
    </row>
    <row r="6308" spans="1:17" x14ac:dyDescent="0.25">
      <c r="A6308" t="s">
        <v>331</v>
      </c>
      <c r="B6308" s="23">
        <v>2019</v>
      </c>
      <c r="C6308" s="23" t="s">
        <v>2</v>
      </c>
      <c r="D6308" s="23" t="s">
        <v>61</v>
      </c>
      <c r="E6308" s="23" t="s">
        <v>148</v>
      </c>
      <c r="F6308" s="23" t="s">
        <v>149</v>
      </c>
      <c r="G6308" s="23" t="s">
        <v>492</v>
      </c>
      <c r="H6308" s="32" t="s">
        <v>348</v>
      </c>
      <c r="I6308" s="32" t="s">
        <v>52</v>
      </c>
      <c r="J6308" s="135">
        <v>87</v>
      </c>
      <c r="K6308" s="27">
        <v>0.34483000000000003</v>
      </c>
      <c r="L6308" s="77">
        <v>0.9</v>
      </c>
      <c r="Q6308" s="106"/>
    </row>
    <row r="6309" spans="1:17" x14ac:dyDescent="0.25">
      <c r="A6309" t="s">
        <v>331</v>
      </c>
      <c r="B6309" s="23">
        <v>2019</v>
      </c>
      <c r="C6309" s="23" t="s">
        <v>3</v>
      </c>
      <c r="D6309" s="23" t="s">
        <v>62</v>
      </c>
      <c r="E6309" s="23" t="s">
        <v>148</v>
      </c>
      <c r="F6309" s="23" t="s">
        <v>149</v>
      </c>
      <c r="G6309" s="23" t="s">
        <v>492</v>
      </c>
      <c r="H6309" s="32" t="s">
        <v>348</v>
      </c>
      <c r="I6309" s="32" t="s">
        <v>52</v>
      </c>
      <c r="J6309" s="135">
        <v>69</v>
      </c>
      <c r="K6309" s="27">
        <v>0.49275000000000002</v>
      </c>
      <c r="L6309" s="77">
        <v>0.9</v>
      </c>
      <c r="Q6309" s="106"/>
    </row>
    <row r="6310" spans="1:17" x14ac:dyDescent="0.25">
      <c r="A6310" t="s">
        <v>331</v>
      </c>
      <c r="B6310" s="23">
        <v>2020</v>
      </c>
      <c r="C6310" s="23" t="s">
        <v>0</v>
      </c>
      <c r="D6310" s="23" t="s">
        <v>63</v>
      </c>
      <c r="E6310" s="23" t="s">
        <v>148</v>
      </c>
      <c r="F6310" s="23" t="s">
        <v>149</v>
      </c>
      <c r="G6310" s="23" t="s">
        <v>492</v>
      </c>
      <c r="H6310" s="32" t="s">
        <v>348</v>
      </c>
      <c r="I6310" s="32" t="s">
        <v>52</v>
      </c>
      <c r="J6310" s="135">
        <v>57</v>
      </c>
      <c r="K6310" s="27">
        <v>0.42104999999999998</v>
      </c>
      <c r="L6310" s="77">
        <v>0.9</v>
      </c>
      <c r="Q6310" s="106"/>
    </row>
    <row r="6311" spans="1:17" x14ac:dyDescent="0.25">
      <c r="A6311" t="s">
        <v>331</v>
      </c>
      <c r="B6311" s="23">
        <v>2020</v>
      </c>
      <c r="C6311" s="23" t="s">
        <v>1</v>
      </c>
      <c r="D6311" s="23" t="s">
        <v>64</v>
      </c>
      <c r="E6311" s="23" t="s">
        <v>148</v>
      </c>
      <c r="F6311" s="23" t="s">
        <v>149</v>
      </c>
      <c r="G6311" s="23" t="s">
        <v>492</v>
      </c>
      <c r="H6311" s="32" t="s">
        <v>348</v>
      </c>
      <c r="I6311" s="32" t="s">
        <v>52</v>
      </c>
      <c r="J6311" s="135">
        <v>63</v>
      </c>
      <c r="K6311" s="27">
        <v>0.57142999999999999</v>
      </c>
      <c r="L6311" s="77">
        <v>0.9</v>
      </c>
      <c r="Q6311" s="106"/>
    </row>
    <row r="6312" spans="1:17" x14ac:dyDescent="0.25">
      <c r="A6312" t="s">
        <v>331</v>
      </c>
      <c r="B6312" s="23">
        <v>2020</v>
      </c>
      <c r="C6312" s="23" t="s">
        <v>2</v>
      </c>
      <c r="D6312" s="23" t="s">
        <v>65</v>
      </c>
      <c r="E6312" s="23" t="s">
        <v>148</v>
      </c>
      <c r="F6312" s="23" t="s">
        <v>149</v>
      </c>
      <c r="G6312" s="23" t="s">
        <v>492</v>
      </c>
      <c r="H6312" s="32" t="s">
        <v>348</v>
      </c>
      <c r="I6312" s="32" t="s">
        <v>52</v>
      </c>
      <c r="J6312" s="135">
        <v>64</v>
      </c>
      <c r="K6312" s="27">
        <v>0.51561999999999997</v>
      </c>
      <c r="L6312" s="77">
        <v>0.9</v>
      </c>
      <c r="Q6312" s="106"/>
    </row>
    <row r="6313" spans="1:17" x14ac:dyDescent="0.25">
      <c r="A6313" t="s">
        <v>331</v>
      </c>
      <c r="B6313" s="23">
        <v>2020</v>
      </c>
      <c r="C6313" s="23" t="s">
        <v>3</v>
      </c>
      <c r="D6313" s="23" t="s">
        <v>66</v>
      </c>
      <c r="E6313" s="23" t="s">
        <v>148</v>
      </c>
      <c r="F6313" s="23" t="s">
        <v>149</v>
      </c>
      <c r="G6313" s="23" t="s">
        <v>492</v>
      </c>
      <c r="H6313" s="32" t="s">
        <v>348</v>
      </c>
      <c r="I6313" s="32" t="s">
        <v>52</v>
      </c>
      <c r="J6313" s="135">
        <v>88</v>
      </c>
      <c r="K6313" s="27">
        <v>0.39772999999999997</v>
      </c>
      <c r="L6313" s="77">
        <v>0.9</v>
      </c>
      <c r="Q6313" s="106"/>
    </row>
    <row r="6314" spans="1:17" x14ac:dyDescent="0.25">
      <c r="A6314" t="s">
        <v>331</v>
      </c>
      <c r="B6314" s="23">
        <v>2021</v>
      </c>
      <c r="C6314" s="23" t="s">
        <v>0</v>
      </c>
      <c r="D6314" s="23" t="s">
        <v>67</v>
      </c>
      <c r="E6314" s="23" t="s">
        <v>148</v>
      </c>
      <c r="F6314" s="23" t="s">
        <v>149</v>
      </c>
      <c r="G6314" s="23" t="s">
        <v>492</v>
      </c>
      <c r="H6314" s="32" t="s">
        <v>348</v>
      </c>
      <c r="I6314" s="32" t="s">
        <v>52</v>
      </c>
      <c r="J6314" s="135">
        <v>74</v>
      </c>
      <c r="K6314" s="27">
        <v>0.48648999999999998</v>
      </c>
      <c r="L6314" s="77">
        <v>0.9</v>
      </c>
      <c r="Q6314" s="106"/>
    </row>
    <row r="6315" spans="1:17" x14ac:dyDescent="0.25">
      <c r="A6315" t="s">
        <v>331</v>
      </c>
      <c r="B6315" s="23">
        <v>2021</v>
      </c>
      <c r="C6315" s="23" t="s">
        <v>1</v>
      </c>
      <c r="D6315" s="23" t="s">
        <v>68</v>
      </c>
      <c r="E6315" s="23" t="s">
        <v>148</v>
      </c>
      <c r="F6315" s="23" t="s">
        <v>149</v>
      </c>
      <c r="G6315" s="23" t="s">
        <v>492</v>
      </c>
      <c r="H6315" s="32" t="s">
        <v>348</v>
      </c>
      <c r="I6315" s="32" t="s">
        <v>52</v>
      </c>
      <c r="J6315" s="135">
        <v>62</v>
      </c>
      <c r="K6315" s="27">
        <v>0.37097000000000002</v>
      </c>
      <c r="L6315" s="77">
        <v>0.9</v>
      </c>
      <c r="Q6315" s="106"/>
    </row>
    <row r="6316" spans="1:17" x14ac:dyDescent="0.25">
      <c r="A6316" t="s">
        <v>331</v>
      </c>
      <c r="B6316" s="23">
        <v>2021</v>
      </c>
      <c r="C6316" s="23" t="s">
        <v>2</v>
      </c>
      <c r="D6316" s="23" t="s">
        <v>69</v>
      </c>
      <c r="E6316" s="23" t="s">
        <v>148</v>
      </c>
      <c r="F6316" s="23" t="s">
        <v>149</v>
      </c>
      <c r="G6316" s="23" t="s">
        <v>492</v>
      </c>
      <c r="H6316" s="32" t="s">
        <v>348</v>
      </c>
      <c r="I6316" s="32" t="s">
        <v>52</v>
      </c>
      <c r="J6316" s="135">
        <v>77</v>
      </c>
      <c r="K6316" s="27">
        <v>0.45455000000000001</v>
      </c>
      <c r="L6316" s="77">
        <v>0.9</v>
      </c>
      <c r="Q6316" s="106"/>
    </row>
    <row r="6317" spans="1:17" x14ac:dyDescent="0.25">
      <c r="A6317" t="s">
        <v>331</v>
      </c>
      <c r="B6317" s="23">
        <v>2021</v>
      </c>
      <c r="C6317" s="23" t="s">
        <v>3</v>
      </c>
      <c r="D6317" s="23" t="s">
        <v>70</v>
      </c>
      <c r="E6317" s="23" t="s">
        <v>148</v>
      </c>
      <c r="F6317" s="23" t="s">
        <v>149</v>
      </c>
      <c r="G6317" s="23" t="s">
        <v>492</v>
      </c>
      <c r="H6317" s="32" t="s">
        <v>348</v>
      </c>
      <c r="I6317" s="32" t="s">
        <v>52</v>
      </c>
      <c r="J6317" s="135">
        <v>92</v>
      </c>
      <c r="K6317" s="27">
        <v>0.47826000000000002</v>
      </c>
      <c r="L6317" s="77">
        <v>0.9</v>
      </c>
      <c r="Q6317" s="106"/>
    </row>
    <row r="6318" spans="1:17" x14ac:dyDescent="0.25">
      <c r="A6318" t="s">
        <v>331</v>
      </c>
      <c r="B6318" s="23">
        <v>2022</v>
      </c>
      <c r="C6318" s="23" t="s">
        <v>0</v>
      </c>
      <c r="D6318" s="23" t="s">
        <v>71</v>
      </c>
      <c r="E6318" s="23" t="s">
        <v>148</v>
      </c>
      <c r="F6318" s="23" t="s">
        <v>149</v>
      </c>
      <c r="G6318" s="23" t="s">
        <v>492</v>
      </c>
      <c r="H6318" s="32" t="s">
        <v>348</v>
      </c>
      <c r="I6318" s="32" t="s">
        <v>52</v>
      </c>
      <c r="J6318" s="135">
        <v>89</v>
      </c>
      <c r="K6318" s="27">
        <v>0.53932999999999998</v>
      </c>
      <c r="L6318" s="77">
        <v>0.9</v>
      </c>
      <c r="Q6318" s="106"/>
    </row>
    <row r="6319" spans="1:17" x14ac:dyDescent="0.25">
      <c r="A6319" t="s">
        <v>331</v>
      </c>
      <c r="B6319" s="23">
        <v>2022</v>
      </c>
      <c r="C6319" s="23" t="s">
        <v>1</v>
      </c>
      <c r="D6319" s="23" t="s">
        <v>72</v>
      </c>
      <c r="E6319" s="23" t="s">
        <v>148</v>
      </c>
      <c r="F6319" s="23" t="s">
        <v>149</v>
      </c>
      <c r="G6319" s="23" t="s">
        <v>492</v>
      </c>
      <c r="H6319" s="32" t="s">
        <v>348</v>
      </c>
      <c r="I6319" s="32" t="s">
        <v>52</v>
      </c>
      <c r="J6319" s="135">
        <v>89</v>
      </c>
      <c r="K6319" s="27">
        <v>0.55056000000000005</v>
      </c>
      <c r="L6319" s="77">
        <v>0.9</v>
      </c>
      <c r="Q6319" s="106"/>
    </row>
    <row r="6320" spans="1:17" x14ac:dyDescent="0.25">
      <c r="A6320" t="s">
        <v>331</v>
      </c>
      <c r="B6320" s="23">
        <v>2022</v>
      </c>
      <c r="C6320" s="23" t="s">
        <v>2</v>
      </c>
      <c r="D6320" s="23" t="s">
        <v>73</v>
      </c>
      <c r="E6320" s="23" t="s">
        <v>148</v>
      </c>
      <c r="F6320" s="23" t="s">
        <v>149</v>
      </c>
      <c r="G6320" s="23" t="s">
        <v>492</v>
      </c>
      <c r="H6320" s="32" t="s">
        <v>348</v>
      </c>
      <c r="I6320" s="32" t="s">
        <v>52</v>
      </c>
      <c r="J6320" s="135">
        <v>81</v>
      </c>
      <c r="K6320" s="27">
        <v>0.64198</v>
      </c>
      <c r="L6320" s="77">
        <v>0.9</v>
      </c>
      <c r="Q6320" s="106"/>
    </row>
    <row r="6321" spans="1:17" x14ac:dyDescent="0.25">
      <c r="A6321" t="s">
        <v>331</v>
      </c>
      <c r="B6321" s="23">
        <v>2022</v>
      </c>
      <c r="C6321" s="23" t="s">
        <v>3</v>
      </c>
      <c r="D6321" s="23" t="s">
        <v>493</v>
      </c>
      <c r="E6321" s="23" t="s">
        <v>148</v>
      </c>
      <c r="F6321" s="23" t="s">
        <v>149</v>
      </c>
      <c r="G6321" s="23" t="s">
        <v>492</v>
      </c>
      <c r="H6321" s="32" t="s">
        <v>348</v>
      </c>
      <c r="I6321" s="32" t="s">
        <v>52</v>
      </c>
      <c r="J6321" s="135">
        <v>50</v>
      </c>
      <c r="K6321" s="27">
        <v>0.68</v>
      </c>
      <c r="L6321" s="77">
        <v>0.9</v>
      </c>
      <c r="Q6321" s="106"/>
    </row>
    <row r="6322" spans="1:17" x14ac:dyDescent="0.25">
      <c r="A6322" t="s">
        <v>331</v>
      </c>
      <c r="B6322" s="23">
        <v>2023</v>
      </c>
      <c r="C6322" s="23" t="s">
        <v>0</v>
      </c>
      <c r="D6322" s="23" t="s">
        <v>537</v>
      </c>
      <c r="E6322" s="23" t="s">
        <v>148</v>
      </c>
      <c r="F6322" s="23" t="s">
        <v>149</v>
      </c>
      <c r="G6322" s="23" t="s">
        <v>492</v>
      </c>
      <c r="H6322" s="32" t="s">
        <v>348</v>
      </c>
      <c r="I6322" s="32" t="s">
        <v>52</v>
      </c>
      <c r="J6322" s="135">
        <v>76</v>
      </c>
      <c r="K6322" s="27">
        <v>0.51315999999999995</v>
      </c>
      <c r="L6322" s="77">
        <v>0.9</v>
      </c>
      <c r="Q6322" s="106"/>
    </row>
    <row r="6323" spans="1:17" x14ac:dyDescent="0.25">
      <c r="A6323" t="s">
        <v>331</v>
      </c>
      <c r="B6323" s="23">
        <v>2018</v>
      </c>
      <c r="C6323" s="23" t="s">
        <v>0</v>
      </c>
      <c r="D6323" s="23" t="s">
        <v>54</v>
      </c>
      <c r="E6323" s="23" t="s">
        <v>492</v>
      </c>
      <c r="F6323" s="23" t="s">
        <v>353</v>
      </c>
      <c r="G6323" s="23" t="s">
        <v>492</v>
      </c>
      <c r="H6323" s="32" t="s">
        <v>353</v>
      </c>
      <c r="I6323" s="32" t="s">
        <v>52</v>
      </c>
      <c r="J6323" s="135">
        <v>673</v>
      </c>
      <c r="K6323" s="27">
        <v>0.86033000000000004</v>
      </c>
      <c r="L6323" s="77">
        <v>0.9</v>
      </c>
      <c r="Q6323" s="106"/>
    </row>
    <row r="6324" spans="1:17" x14ac:dyDescent="0.25">
      <c r="A6324" t="s">
        <v>331</v>
      </c>
      <c r="B6324" s="23">
        <v>2018</v>
      </c>
      <c r="C6324" s="23" t="s">
        <v>1</v>
      </c>
      <c r="D6324" s="23" t="s">
        <v>56</v>
      </c>
      <c r="E6324" s="23" t="s">
        <v>492</v>
      </c>
      <c r="F6324" s="23" t="s">
        <v>353</v>
      </c>
      <c r="G6324" s="23" t="s">
        <v>492</v>
      </c>
      <c r="H6324" s="32" t="s">
        <v>353</v>
      </c>
      <c r="I6324" s="32" t="s">
        <v>52</v>
      </c>
      <c r="J6324" s="135">
        <v>818</v>
      </c>
      <c r="K6324" s="27">
        <v>0.87163999999999997</v>
      </c>
      <c r="L6324" s="77">
        <v>0.9</v>
      </c>
      <c r="Q6324" s="106"/>
    </row>
    <row r="6325" spans="1:17" x14ac:dyDescent="0.25">
      <c r="A6325" t="s">
        <v>331</v>
      </c>
      <c r="B6325" s="23">
        <v>2018</v>
      </c>
      <c r="C6325" s="23" t="s">
        <v>2</v>
      </c>
      <c r="D6325" s="23" t="s">
        <v>57</v>
      </c>
      <c r="E6325" s="23" t="s">
        <v>492</v>
      </c>
      <c r="F6325" s="23" t="s">
        <v>353</v>
      </c>
      <c r="G6325" s="23" t="s">
        <v>492</v>
      </c>
      <c r="H6325" s="32" t="s">
        <v>353</v>
      </c>
      <c r="I6325" s="32" t="s">
        <v>52</v>
      </c>
      <c r="J6325" s="135">
        <v>783</v>
      </c>
      <c r="K6325" s="27">
        <v>0.84036</v>
      </c>
      <c r="L6325" s="77">
        <v>0.9</v>
      </c>
      <c r="Q6325" s="106"/>
    </row>
    <row r="6326" spans="1:17" x14ac:dyDescent="0.25">
      <c r="A6326" t="s">
        <v>331</v>
      </c>
      <c r="B6326" s="23">
        <v>2018</v>
      </c>
      <c r="C6326" s="23" t="s">
        <v>3</v>
      </c>
      <c r="D6326" s="23" t="s">
        <v>58</v>
      </c>
      <c r="E6326" s="23" t="s">
        <v>492</v>
      </c>
      <c r="F6326" s="23" t="s">
        <v>353</v>
      </c>
      <c r="G6326" s="23" t="s">
        <v>492</v>
      </c>
      <c r="H6326" s="32" t="s">
        <v>353</v>
      </c>
      <c r="I6326" s="32" t="s">
        <v>52</v>
      </c>
      <c r="J6326" s="135">
        <v>737</v>
      </c>
      <c r="K6326" s="27">
        <v>0.87787999999999999</v>
      </c>
      <c r="L6326" s="77">
        <v>0.9</v>
      </c>
      <c r="Q6326" s="106"/>
    </row>
    <row r="6327" spans="1:17" x14ac:dyDescent="0.25">
      <c r="A6327" t="s">
        <v>331</v>
      </c>
      <c r="B6327" s="23">
        <v>2019</v>
      </c>
      <c r="C6327" s="23" t="s">
        <v>0</v>
      </c>
      <c r="D6327" s="23" t="s">
        <v>59</v>
      </c>
      <c r="E6327" s="23" t="s">
        <v>492</v>
      </c>
      <c r="F6327" s="23" t="s">
        <v>353</v>
      </c>
      <c r="G6327" s="23" t="s">
        <v>492</v>
      </c>
      <c r="H6327" s="32" t="s">
        <v>353</v>
      </c>
      <c r="I6327" s="32" t="s">
        <v>52</v>
      </c>
      <c r="J6327" s="135">
        <v>794</v>
      </c>
      <c r="K6327" s="27">
        <v>0.85263999999999995</v>
      </c>
      <c r="L6327" s="77">
        <v>0.9</v>
      </c>
      <c r="Q6327" s="106"/>
    </row>
    <row r="6328" spans="1:17" x14ac:dyDescent="0.25">
      <c r="A6328" t="s">
        <v>331</v>
      </c>
      <c r="B6328" s="23">
        <v>2019</v>
      </c>
      <c r="C6328" s="23" t="s">
        <v>1</v>
      </c>
      <c r="D6328" s="23" t="s">
        <v>60</v>
      </c>
      <c r="E6328" s="23" t="s">
        <v>492</v>
      </c>
      <c r="F6328" s="23" t="s">
        <v>353</v>
      </c>
      <c r="G6328" s="23" t="s">
        <v>492</v>
      </c>
      <c r="H6328" s="32" t="s">
        <v>353</v>
      </c>
      <c r="I6328" s="32" t="s">
        <v>52</v>
      </c>
      <c r="J6328" s="135">
        <v>764</v>
      </c>
      <c r="K6328" s="27">
        <v>0.80496999999999996</v>
      </c>
      <c r="L6328" s="77">
        <v>0.9</v>
      </c>
      <c r="Q6328" s="106"/>
    </row>
    <row r="6329" spans="1:17" x14ac:dyDescent="0.25">
      <c r="A6329" t="s">
        <v>331</v>
      </c>
      <c r="B6329" s="23">
        <v>2019</v>
      </c>
      <c r="C6329" s="23" t="s">
        <v>2</v>
      </c>
      <c r="D6329" s="23" t="s">
        <v>61</v>
      </c>
      <c r="E6329" s="23" t="s">
        <v>492</v>
      </c>
      <c r="F6329" s="23" t="s">
        <v>353</v>
      </c>
      <c r="G6329" s="23" t="s">
        <v>492</v>
      </c>
      <c r="H6329" s="32" t="s">
        <v>353</v>
      </c>
      <c r="I6329" s="32" t="s">
        <v>52</v>
      </c>
      <c r="J6329" s="135">
        <v>739</v>
      </c>
      <c r="K6329" s="27">
        <v>0.78483999999999998</v>
      </c>
      <c r="L6329" s="77">
        <v>0.9</v>
      </c>
      <c r="Q6329" s="106"/>
    </row>
    <row r="6330" spans="1:17" x14ac:dyDescent="0.25">
      <c r="A6330" t="s">
        <v>331</v>
      </c>
      <c r="B6330" s="23">
        <v>2019</v>
      </c>
      <c r="C6330" s="23" t="s">
        <v>3</v>
      </c>
      <c r="D6330" s="23" t="s">
        <v>62</v>
      </c>
      <c r="E6330" s="23" t="s">
        <v>492</v>
      </c>
      <c r="F6330" s="23" t="s">
        <v>353</v>
      </c>
      <c r="G6330" s="23" t="s">
        <v>492</v>
      </c>
      <c r="H6330" s="32" t="s">
        <v>353</v>
      </c>
      <c r="I6330" s="32" t="s">
        <v>52</v>
      </c>
      <c r="J6330" s="135">
        <v>717</v>
      </c>
      <c r="K6330" s="27">
        <v>0.81869000000000003</v>
      </c>
      <c r="L6330" s="77">
        <v>0.9</v>
      </c>
      <c r="Q6330" s="106"/>
    </row>
    <row r="6331" spans="1:17" x14ac:dyDescent="0.25">
      <c r="A6331" t="s">
        <v>331</v>
      </c>
      <c r="B6331" s="23">
        <v>2020</v>
      </c>
      <c r="C6331" s="23" t="s">
        <v>0</v>
      </c>
      <c r="D6331" s="23" t="s">
        <v>63</v>
      </c>
      <c r="E6331" s="23" t="s">
        <v>492</v>
      </c>
      <c r="F6331" s="23" t="s">
        <v>353</v>
      </c>
      <c r="G6331" s="23" t="s">
        <v>492</v>
      </c>
      <c r="H6331" s="32" t="s">
        <v>353</v>
      </c>
      <c r="I6331" s="32" t="s">
        <v>52</v>
      </c>
      <c r="J6331" s="135">
        <v>671</v>
      </c>
      <c r="K6331" s="27">
        <v>0.71684000000000003</v>
      </c>
      <c r="L6331" s="77">
        <v>0.9</v>
      </c>
      <c r="Q6331" s="106"/>
    </row>
    <row r="6332" spans="1:17" x14ac:dyDescent="0.25">
      <c r="A6332" t="s">
        <v>331</v>
      </c>
      <c r="B6332" s="23">
        <v>2020</v>
      </c>
      <c r="C6332" s="23" t="s">
        <v>1</v>
      </c>
      <c r="D6332" s="23" t="s">
        <v>64</v>
      </c>
      <c r="E6332" s="23" t="s">
        <v>492</v>
      </c>
      <c r="F6332" s="23" t="s">
        <v>353</v>
      </c>
      <c r="G6332" s="23" t="s">
        <v>492</v>
      </c>
      <c r="H6332" s="32" t="s">
        <v>353</v>
      </c>
      <c r="I6332" s="32" t="s">
        <v>52</v>
      </c>
      <c r="J6332" s="135">
        <v>410</v>
      </c>
      <c r="K6332" s="27">
        <v>0.73658999999999997</v>
      </c>
      <c r="L6332" s="77">
        <v>0.9</v>
      </c>
      <c r="Q6332" s="106"/>
    </row>
    <row r="6333" spans="1:17" x14ac:dyDescent="0.25">
      <c r="A6333" t="s">
        <v>331</v>
      </c>
      <c r="B6333" s="23">
        <v>2020</v>
      </c>
      <c r="C6333" s="23" t="s">
        <v>2</v>
      </c>
      <c r="D6333" s="23" t="s">
        <v>65</v>
      </c>
      <c r="E6333" s="23" t="s">
        <v>492</v>
      </c>
      <c r="F6333" s="23" t="s">
        <v>353</v>
      </c>
      <c r="G6333" s="23" t="s">
        <v>492</v>
      </c>
      <c r="H6333" s="32" t="s">
        <v>353</v>
      </c>
      <c r="I6333" s="32" t="s">
        <v>52</v>
      </c>
      <c r="J6333" s="135">
        <v>664</v>
      </c>
      <c r="K6333" s="27">
        <v>0.73794999999999999</v>
      </c>
      <c r="L6333" s="77">
        <v>0.9</v>
      </c>
      <c r="Q6333" s="106"/>
    </row>
    <row r="6334" spans="1:17" x14ac:dyDescent="0.25">
      <c r="A6334" t="s">
        <v>331</v>
      </c>
      <c r="B6334" s="23">
        <v>2020</v>
      </c>
      <c r="C6334" s="23" t="s">
        <v>3</v>
      </c>
      <c r="D6334" s="23" t="s">
        <v>66</v>
      </c>
      <c r="E6334" s="23" t="s">
        <v>492</v>
      </c>
      <c r="F6334" s="23" t="s">
        <v>353</v>
      </c>
      <c r="G6334" s="23" t="s">
        <v>492</v>
      </c>
      <c r="H6334" s="32" t="s">
        <v>353</v>
      </c>
      <c r="I6334" s="32" t="s">
        <v>52</v>
      </c>
      <c r="J6334" s="135">
        <v>733</v>
      </c>
      <c r="K6334" s="27">
        <v>0.75580000000000003</v>
      </c>
      <c r="L6334" s="77">
        <v>0.9</v>
      </c>
      <c r="Q6334" s="106"/>
    </row>
    <row r="6335" spans="1:17" x14ac:dyDescent="0.25">
      <c r="A6335" t="s">
        <v>331</v>
      </c>
      <c r="B6335" s="23">
        <v>2021</v>
      </c>
      <c r="C6335" s="23" t="s">
        <v>0</v>
      </c>
      <c r="D6335" s="23" t="s">
        <v>67</v>
      </c>
      <c r="E6335" s="23" t="s">
        <v>492</v>
      </c>
      <c r="F6335" s="23" t="s">
        <v>353</v>
      </c>
      <c r="G6335" s="23" t="s">
        <v>492</v>
      </c>
      <c r="H6335" s="32" t="s">
        <v>353</v>
      </c>
      <c r="I6335" s="32" t="s">
        <v>52</v>
      </c>
      <c r="J6335" s="135">
        <v>743</v>
      </c>
      <c r="K6335" s="27">
        <v>0.76580999999999999</v>
      </c>
      <c r="L6335" s="77">
        <v>0.9</v>
      </c>
      <c r="Q6335" s="106"/>
    </row>
    <row r="6336" spans="1:17" x14ac:dyDescent="0.25">
      <c r="A6336" t="s">
        <v>331</v>
      </c>
      <c r="B6336" s="23">
        <v>2021</v>
      </c>
      <c r="C6336" s="23" t="s">
        <v>1</v>
      </c>
      <c r="D6336" s="23" t="s">
        <v>68</v>
      </c>
      <c r="E6336" s="23" t="s">
        <v>492</v>
      </c>
      <c r="F6336" s="23" t="s">
        <v>353</v>
      </c>
      <c r="G6336" s="23" t="s">
        <v>492</v>
      </c>
      <c r="H6336" s="32" t="s">
        <v>353</v>
      </c>
      <c r="I6336" s="32" t="s">
        <v>52</v>
      </c>
      <c r="J6336" s="135">
        <v>745</v>
      </c>
      <c r="K6336" s="27">
        <v>0.79059999999999997</v>
      </c>
      <c r="L6336" s="77">
        <v>0.9</v>
      </c>
      <c r="Q6336" s="106"/>
    </row>
    <row r="6337" spans="1:17" x14ac:dyDescent="0.25">
      <c r="A6337" t="s">
        <v>331</v>
      </c>
      <c r="B6337" s="23">
        <v>2021</v>
      </c>
      <c r="C6337" s="23" t="s">
        <v>2</v>
      </c>
      <c r="D6337" s="23" t="s">
        <v>69</v>
      </c>
      <c r="E6337" s="23" t="s">
        <v>492</v>
      </c>
      <c r="F6337" s="23" t="s">
        <v>353</v>
      </c>
      <c r="G6337" s="23" t="s">
        <v>492</v>
      </c>
      <c r="H6337" s="32" t="s">
        <v>353</v>
      </c>
      <c r="I6337" s="32" t="s">
        <v>52</v>
      </c>
      <c r="J6337" s="135">
        <v>830</v>
      </c>
      <c r="K6337" s="27">
        <v>0.77590000000000003</v>
      </c>
      <c r="L6337" s="77">
        <v>0.9</v>
      </c>
      <c r="Q6337" s="106"/>
    </row>
    <row r="6338" spans="1:17" x14ac:dyDescent="0.25">
      <c r="A6338" t="s">
        <v>331</v>
      </c>
      <c r="B6338" s="23">
        <v>2021</v>
      </c>
      <c r="C6338" s="23" t="s">
        <v>3</v>
      </c>
      <c r="D6338" s="23" t="s">
        <v>70</v>
      </c>
      <c r="E6338" s="23" t="s">
        <v>492</v>
      </c>
      <c r="F6338" s="23" t="s">
        <v>353</v>
      </c>
      <c r="G6338" s="23" t="s">
        <v>492</v>
      </c>
      <c r="H6338" s="32" t="s">
        <v>353</v>
      </c>
      <c r="I6338" s="32" t="s">
        <v>52</v>
      </c>
      <c r="J6338" s="135">
        <v>760</v>
      </c>
      <c r="K6338" s="27">
        <v>0.77237</v>
      </c>
      <c r="L6338" s="77">
        <v>0.9</v>
      </c>
      <c r="Q6338" s="106"/>
    </row>
    <row r="6339" spans="1:17" x14ac:dyDescent="0.25">
      <c r="A6339" t="s">
        <v>331</v>
      </c>
      <c r="B6339" s="23">
        <v>2022</v>
      </c>
      <c r="C6339" s="23" t="s">
        <v>0</v>
      </c>
      <c r="D6339" s="23" t="s">
        <v>71</v>
      </c>
      <c r="E6339" s="23" t="s">
        <v>492</v>
      </c>
      <c r="F6339" s="23" t="s">
        <v>353</v>
      </c>
      <c r="G6339" s="23" t="s">
        <v>492</v>
      </c>
      <c r="H6339" s="32" t="s">
        <v>353</v>
      </c>
      <c r="I6339" s="32" t="s">
        <v>52</v>
      </c>
      <c r="J6339" s="135">
        <v>714</v>
      </c>
      <c r="K6339" s="27">
        <v>0.85714000000000001</v>
      </c>
      <c r="L6339" s="77">
        <v>0.9</v>
      </c>
      <c r="Q6339" s="106"/>
    </row>
    <row r="6340" spans="1:17" x14ac:dyDescent="0.25">
      <c r="A6340" t="s">
        <v>331</v>
      </c>
      <c r="B6340" s="23">
        <v>2022</v>
      </c>
      <c r="C6340" s="23" t="s">
        <v>1</v>
      </c>
      <c r="D6340" s="23" t="s">
        <v>72</v>
      </c>
      <c r="E6340" s="23" t="s">
        <v>492</v>
      </c>
      <c r="F6340" s="23" t="s">
        <v>353</v>
      </c>
      <c r="G6340" s="23" t="s">
        <v>492</v>
      </c>
      <c r="H6340" s="32" t="s">
        <v>353</v>
      </c>
      <c r="I6340" s="32" t="s">
        <v>52</v>
      </c>
      <c r="J6340" s="135">
        <v>744</v>
      </c>
      <c r="K6340" s="27">
        <v>0.8629</v>
      </c>
      <c r="L6340" s="77">
        <v>0.9</v>
      </c>
      <c r="Q6340" s="106"/>
    </row>
    <row r="6341" spans="1:17" x14ac:dyDescent="0.25">
      <c r="A6341" t="s">
        <v>331</v>
      </c>
      <c r="B6341" s="23">
        <v>2022</v>
      </c>
      <c r="C6341" s="23" t="s">
        <v>2</v>
      </c>
      <c r="D6341" s="23" t="s">
        <v>73</v>
      </c>
      <c r="E6341" s="23" t="s">
        <v>492</v>
      </c>
      <c r="F6341" s="23" t="s">
        <v>353</v>
      </c>
      <c r="G6341" s="23" t="s">
        <v>492</v>
      </c>
      <c r="H6341" s="32" t="s">
        <v>353</v>
      </c>
      <c r="I6341" s="32" t="s">
        <v>52</v>
      </c>
      <c r="J6341" s="135">
        <v>731</v>
      </c>
      <c r="K6341" s="27">
        <v>0.90834000000000004</v>
      </c>
      <c r="L6341" s="77">
        <v>0.9</v>
      </c>
      <c r="Q6341" s="106"/>
    </row>
    <row r="6342" spans="1:17" x14ac:dyDescent="0.25">
      <c r="A6342" t="s">
        <v>331</v>
      </c>
      <c r="B6342" s="23">
        <v>2022</v>
      </c>
      <c r="C6342" s="23" t="s">
        <v>3</v>
      </c>
      <c r="D6342" s="23" t="s">
        <v>493</v>
      </c>
      <c r="E6342" s="23" t="s">
        <v>492</v>
      </c>
      <c r="F6342" s="23" t="s">
        <v>353</v>
      </c>
      <c r="G6342" s="23" t="s">
        <v>492</v>
      </c>
      <c r="H6342" s="32" t="s">
        <v>353</v>
      </c>
      <c r="I6342" s="32" t="s">
        <v>52</v>
      </c>
      <c r="J6342" s="135">
        <v>708</v>
      </c>
      <c r="K6342" s="27">
        <v>0.91666999999999998</v>
      </c>
      <c r="L6342" s="77">
        <v>0.9</v>
      </c>
      <c r="Q6342" s="106"/>
    </row>
    <row r="6343" spans="1:17" x14ac:dyDescent="0.25">
      <c r="A6343" t="s">
        <v>331</v>
      </c>
      <c r="B6343" s="23">
        <v>2023</v>
      </c>
      <c r="C6343" s="23" t="s">
        <v>0</v>
      </c>
      <c r="D6343" s="23" t="s">
        <v>537</v>
      </c>
      <c r="E6343" s="23" t="s">
        <v>492</v>
      </c>
      <c r="F6343" s="23" t="s">
        <v>353</v>
      </c>
      <c r="G6343" s="23" t="s">
        <v>492</v>
      </c>
      <c r="H6343" s="32" t="s">
        <v>353</v>
      </c>
      <c r="I6343" s="32" t="s">
        <v>52</v>
      </c>
      <c r="J6343" s="135">
        <v>740</v>
      </c>
      <c r="K6343" s="27">
        <v>0.87297000000000002</v>
      </c>
      <c r="L6343" s="77">
        <v>0.9</v>
      </c>
      <c r="Q6343" s="106"/>
    </row>
    <row r="6344" spans="1:17" x14ac:dyDescent="0.25">
      <c r="A6344" t="s">
        <v>331</v>
      </c>
      <c r="B6344" s="23">
        <v>2018</v>
      </c>
      <c r="C6344" s="23" t="s">
        <v>0</v>
      </c>
      <c r="D6344" s="23" t="s">
        <v>54</v>
      </c>
      <c r="E6344" s="23" t="s">
        <v>492</v>
      </c>
      <c r="F6344" s="23" t="s">
        <v>348</v>
      </c>
      <c r="G6344" s="23" t="s">
        <v>492</v>
      </c>
      <c r="H6344" s="32" t="s">
        <v>348</v>
      </c>
      <c r="I6344" s="32" t="s">
        <v>52</v>
      </c>
      <c r="J6344" s="135">
        <v>654</v>
      </c>
      <c r="K6344" s="27">
        <v>0.64985000000000004</v>
      </c>
      <c r="L6344" s="77">
        <v>0.9</v>
      </c>
      <c r="Q6344" s="106"/>
    </row>
    <row r="6345" spans="1:17" x14ac:dyDescent="0.25">
      <c r="A6345" t="s">
        <v>331</v>
      </c>
      <c r="B6345" s="23">
        <v>2018</v>
      </c>
      <c r="C6345" s="23" t="s">
        <v>1</v>
      </c>
      <c r="D6345" s="23" t="s">
        <v>56</v>
      </c>
      <c r="E6345" s="23" t="s">
        <v>492</v>
      </c>
      <c r="F6345" s="23" t="s">
        <v>348</v>
      </c>
      <c r="G6345" s="23" t="s">
        <v>492</v>
      </c>
      <c r="H6345" s="32" t="s">
        <v>348</v>
      </c>
      <c r="I6345" s="32" t="s">
        <v>52</v>
      </c>
      <c r="J6345" s="135">
        <v>695</v>
      </c>
      <c r="K6345" s="27">
        <v>0.65180000000000005</v>
      </c>
      <c r="L6345" s="77">
        <v>0.9</v>
      </c>
      <c r="Q6345" s="106"/>
    </row>
    <row r="6346" spans="1:17" x14ac:dyDescent="0.25">
      <c r="A6346" t="s">
        <v>331</v>
      </c>
      <c r="B6346" s="23">
        <v>2018</v>
      </c>
      <c r="C6346" s="23" t="s">
        <v>2</v>
      </c>
      <c r="D6346" s="23" t="s">
        <v>57</v>
      </c>
      <c r="E6346" s="23" t="s">
        <v>492</v>
      </c>
      <c r="F6346" s="23" t="s">
        <v>348</v>
      </c>
      <c r="G6346" s="23" t="s">
        <v>492</v>
      </c>
      <c r="H6346" s="32" t="s">
        <v>348</v>
      </c>
      <c r="I6346" s="32" t="s">
        <v>52</v>
      </c>
      <c r="J6346" s="135">
        <v>745</v>
      </c>
      <c r="K6346" s="27">
        <v>0.6</v>
      </c>
      <c r="L6346" s="77">
        <v>0.9</v>
      </c>
      <c r="Q6346" s="106"/>
    </row>
    <row r="6347" spans="1:17" x14ac:dyDescent="0.25">
      <c r="A6347" t="s">
        <v>331</v>
      </c>
      <c r="B6347" s="23">
        <v>2018</v>
      </c>
      <c r="C6347" s="23" t="s">
        <v>3</v>
      </c>
      <c r="D6347" s="23" t="s">
        <v>58</v>
      </c>
      <c r="E6347" s="23" t="s">
        <v>492</v>
      </c>
      <c r="F6347" s="23" t="s">
        <v>348</v>
      </c>
      <c r="G6347" s="23" t="s">
        <v>492</v>
      </c>
      <c r="H6347" s="32" t="s">
        <v>348</v>
      </c>
      <c r="I6347" s="32" t="s">
        <v>52</v>
      </c>
      <c r="J6347" s="135">
        <v>741</v>
      </c>
      <c r="K6347" s="27">
        <v>0.73548999999999998</v>
      </c>
      <c r="L6347" s="77">
        <v>0.9</v>
      </c>
      <c r="Q6347" s="106"/>
    </row>
    <row r="6348" spans="1:17" x14ac:dyDescent="0.25">
      <c r="A6348" t="s">
        <v>331</v>
      </c>
      <c r="B6348" s="23">
        <v>2019</v>
      </c>
      <c r="C6348" s="23" t="s">
        <v>0</v>
      </c>
      <c r="D6348" s="23" t="s">
        <v>59</v>
      </c>
      <c r="E6348" s="23" t="s">
        <v>492</v>
      </c>
      <c r="F6348" s="23" t="s">
        <v>348</v>
      </c>
      <c r="G6348" s="23" t="s">
        <v>492</v>
      </c>
      <c r="H6348" s="32" t="s">
        <v>348</v>
      </c>
      <c r="I6348" s="32" t="s">
        <v>52</v>
      </c>
      <c r="J6348" s="135">
        <v>647</v>
      </c>
      <c r="K6348" s="27">
        <v>0.81144000000000005</v>
      </c>
      <c r="L6348" s="77">
        <v>0.9</v>
      </c>
      <c r="Q6348" s="106"/>
    </row>
    <row r="6349" spans="1:17" x14ac:dyDescent="0.25">
      <c r="A6349" t="s">
        <v>331</v>
      </c>
      <c r="B6349" s="23">
        <v>2019</v>
      </c>
      <c r="C6349" s="23" t="s">
        <v>1</v>
      </c>
      <c r="D6349" s="23" t="s">
        <v>60</v>
      </c>
      <c r="E6349" s="23" t="s">
        <v>492</v>
      </c>
      <c r="F6349" s="23" t="s">
        <v>348</v>
      </c>
      <c r="G6349" s="23" t="s">
        <v>492</v>
      </c>
      <c r="H6349" s="32" t="s">
        <v>348</v>
      </c>
      <c r="I6349" s="32" t="s">
        <v>52</v>
      </c>
      <c r="J6349" s="135">
        <v>644</v>
      </c>
      <c r="K6349" s="27">
        <v>0.73292000000000002</v>
      </c>
      <c r="L6349" s="77">
        <v>0.9</v>
      </c>
      <c r="Q6349" s="106"/>
    </row>
    <row r="6350" spans="1:17" x14ac:dyDescent="0.25">
      <c r="A6350" t="s">
        <v>331</v>
      </c>
      <c r="B6350" s="23">
        <v>2019</v>
      </c>
      <c r="C6350" s="23" t="s">
        <v>2</v>
      </c>
      <c r="D6350" s="23" t="s">
        <v>61</v>
      </c>
      <c r="E6350" s="23" t="s">
        <v>492</v>
      </c>
      <c r="F6350" s="23" t="s">
        <v>348</v>
      </c>
      <c r="G6350" s="23" t="s">
        <v>492</v>
      </c>
      <c r="H6350" s="32" t="s">
        <v>348</v>
      </c>
      <c r="I6350" s="32" t="s">
        <v>52</v>
      </c>
      <c r="J6350" s="135">
        <v>719</v>
      </c>
      <c r="K6350" s="27">
        <v>0.74826000000000004</v>
      </c>
      <c r="L6350" s="77">
        <v>0.9</v>
      </c>
      <c r="Q6350" s="106"/>
    </row>
    <row r="6351" spans="1:17" x14ac:dyDescent="0.25">
      <c r="A6351" t="s">
        <v>331</v>
      </c>
      <c r="B6351" s="23">
        <v>2019</v>
      </c>
      <c r="C6351" s="23" t="s">
        <v>3</v>
      </c>
      <c r="D6351" s="23" t="s">
        <v>62</v>
      </c>
      <c r="E6351" s="23" t="s">
        <v>492</v>
      </c>
      <c r="F6351" s="23" t="s">
        <v>348</v>
      </c>
      <c r="G6351" s="23" t="s">
        <v>492</v>
      </c>
      <c r="H6351" s="32" t="s">
        <v>348</v>
      </c>
      <c r="I6351" s="32" t="s">
        <v>52</v>
      </c>
      <c r="J6351" s="135">
        <v>707</v>
      </c>
      <c r="K6351" s="27">
        <v>0.73550000000000004</v>
      </c>
      <c r="L6351" s="77">
        <v>0.9</v>
      </c>
      <c r="Q6351" s="106"/>
    </row>
    <row r="6352" spans="1:17" x14ac:dyDescent="0.25">
      <c r="A6352" t="s">
        <v>331</v>
      </c>
      <c r="B6352" s="23">
        <v>2020</v>
      </c>
      <c r="C6352" s="23" t="s">
        <v>0</v>
      </c>
      <c r="D6352" s="23" t="s">
        <v>63</v>
      </c>
      <c r="E6352" s="23" t="s">
        <v>492</v>
      </c>
      <c r="F6352" s="23" t="s">
        <v>348</v>
      </c>
      <c r="G6352" s="23" t="s">
        <v>492</v>
      </c>
      <c r="H6352" s="32" t="s">
        <v>348</v>
      </c>
      <c r="I6352" s="32" t="s">
        <v>52</v>
      </c>
      <c r="J6352" s="135">
        <v>657</v>
      </c>
      <c r="K6352" s="27">
        <v>0.77929999999999999</v>
      </c>
      <c r="L6352" s="77">
        <v>0.9</v>
      </c>
      <c r="Q6352" s="106"/>
    </row>
    <row r="6353" spans="1:17" x14ac:dyDescent="0.25">
      <c r="A6353" t="s">
        <v>331</v>
      </c>
      <c r="B6353" s="23">
        <v>2020</v>
      </c>
      <c r="C6353" s="23" t="s">
        <v>1</v>
      </c>
      <c r="D6353" s="23" t="s">
        <v>64</v>
      </c>
      <c r="E6353" s="23" t="s">
        <v>492</v>
      </c>
      <c r="F6353" s="23" t="s">
        <v>348</v>
      </c>
      <c r="G6353" s="23" t="s">
        <v>492</v>
      </c>
      <c r="H6353" s="32" t="s">
        <v>348</v>
      </c>
      <c r="I6353" s="32" t="s">
        <v>52</v>
      </c>
      <c r="J6353" s="135">
        <v>382</v>
      </c>
      <c r="K6353" s="27">
        <v>0.73560000000000003</v>
      </c>
      <c r="L6353" s="77">
        <v>0.9</v>
      </c>
      <c r="Q6353" s="106"/>
    </row>
    <row r="6354" spans="1:17" x14ac:dyDescent="0.25">
      <c r="A6354" t="s">
        <v>331</v>
      </c>
      <c r="B6354" s="23">
        <v>2020</v>
      </c>
      <c r="C6354" s="23" t="s">
        <v>2</v>
      </c>
      <c r="D6354" s="23" t="s">
        <v>65</v>
      </c>
      <c r="E6354" s="23" t="s">
        <v>492</v>
      </c>
      <c r="F6354" s="23" t="s">
        <v>348</v>
      </c>
      <c r="G6354" s="23" t="s">
        <v>492</v>
      </c>
      <c r="H6354" s="32" t="s">
        <v>348</v>
      </c>
      <c r="I6354" s="32" t="s">
        <v>52</v>
      </c>
      <c r="J6354" s="135">
        <v>545</v>
      </c>
      <c r="K6354" s="27">
        <v>0.76146999999999998</v>
      </c>
      <c r="L6354" s="77">
        <v>0.9</v>
      </c>
      <c r="Q6354" s="106"/>
    </row>
    <row r="6355" spans="1:17" x14ac:dyDescent="0.25">
      <c r="A6355" t="s">
        <v>331</v>
      </c>
      <c r="B6355" s="23">
        <v>2020</v>
      </c>
      <c r="C6355" s="23" t="s">
        <v>3</v>
      </c>
      <c r="D6355" s="23" t="s">
        <v>66</v>
      </c>
      <c r="E6355" s="23" t="s">
        <v>492</v>
      </c>
      <c r="F6355" s="23" t="s">
        <v>348</v>
      </c>
      <c r="G6355" s="23" t="s">
        <v>492</v>
      </c>
      <c r="H6355" s="32" t="s">
        <v>348</v>
      </c>
      <c r="I6355" s="32" t="s">
        <v>52</v>
      </c>
      <c r="J6355" s="135">
        <v>649</v>
      </c>
      <c r="K6355" s="27">
        <v>0.74114000000000002</v>
      </c>
      <c r="L6355" s="77">
        <v>0.9</v>
      </c>
      <c r="Q6355" s="106"/>
    </row>
    <row r="6356" spans="1:17" x14ac:dyDescent="0.25">
      <c r="A6356" t="s">
        <v>331</v>
      </c>
      <c r="B6356" s="23">
        <v>2021</v>
      </c>
      <c r="C6356" s="23" t="s">
        <v>0</v>
      </c>
      <c r="D6356" s="23" t="s">
        <v>67</v>
      </c>
      <c r="E6356" s="23" t="s">
        <v>492</v>
      </c>
      <c r="F6356" s="23" t="s">
        <v>348</v>
      </c>
      <c r="G6356" s="23" t="s">
        <v>492</v>
      </c>
      <c r="H6356" s="32" t="s">
        <v>348</v>
      </c>
      <c r="I6356" s="32" t="s">
        <v>52</v>
      </c>
      <c r="J6356" s="135">
        <v>594</v>
      </c>
      <c r="K6356" s="27">
        <v>0.76431000000000004</v>
      </c>
      <c r="L6356" s="77">
        <v>0.9</v>
      </c>
      <c r="Q6356" s="106"/>
    </row>
    <row r="6357" spans="1:17" x14ac:dyDescent="0.25">
      <c r="A6357" t="s">
        <v>331</v>
      </c>
      <c r="B6357" s="23">
        <v>2021</v>
      </c>
      <c r="C6357" s="23" t="s">
        <v>1</v>
      </c>
      <c r="D6357" s="23" t="s">
        <v>68</v>
      </c>
      <c r="E6357" s="23" t="s">
        <v>492</v>
      </c>
      <c r="F6357" s="23" t="s">
        <v>348</v>
      </c>
      <c r="G6357" s="23" t="s">
        <v>492</v>
      </c>
      <c r="H6357" s="32" t="s">
        <v>348</v>
      </c>
      <c r="I6357" s="32" t="s">
        <v>52</v>
      </c>
      <c r="J6357" s="135">
        <v>755</v>
      </c>
      <c r="K6357" s="27">
        <v>0.74570000000000003</v>
      </c>
      <c r="L6357" s="77">
        <v>0.9</v>
      </c>
      <c r="Q6357" s="106"/>
    </row>
    <row r="6358" spans="1:17" x14ac:dyDescent="0.25">
      <c r="A6358" t="s">
        <v>331</v>
      </c>
      <c r="B6358" s="23">
        <v>2021</v>
      </c>
      <c r="C6358" s="23" t="s">
        <v>2</v>
      </c>
      <c r="D6358" s="23" t="s">
        <v>69</v>
      </c>
      <c r="E6358" s="23" t="s">
        <v>492</v>
      </c>
      <c r="F6358" s="23" t="s">
        <v>348</v>
      </c>
      <c r="G6358" s="23" t="s">
        <v>492</v>
      </c>
      <c r="H6358" s="32" t="s">
        <v>348</v>
      </c>
      <c r="I6358" s="32" t="s">
        <v>52</v>
      </c>
      <c r="J6358" s="135">
        <v>720</v>
      </c>
      <c r="K6358" s="27">
        <v>0.79027999999999998</v>
      </c>
      <c r="L6358" s="77">
        <v>0.9</v>
      </c>
      <c r="Q6358" s="106"/>
    </row>
    <row r="6359" spans="1:17" x14ac:dyDescent="0.25">
      <c r="A6359" t="s">
        <v>331</v>
      </c>
      <c r="B6359" s="23">
        <v>2021</v>
      </c>
      <c r="C6359" s="23" t="s">
        <v>3</v>
      </c>
      <c r="D6359" s="23" t="s">
        <v>70</v>
      </c>
      <c r="E6359" s="23" t="s">
        <v>492</v>
      </c>
      <c r="F6359" s="23" t="s">
        <v>348</v>
      </c>
      <c r="G6359" s="23" t="s">
        <v>492</v>
      </c>
      <c r="H6359" s="32" t="s">
        <v>348</v>
      </c>
      <c r="I6359" s="32" t="s">
        <v>52</v>
      </c>
      <c r="J6359" s="135">
        <v>669</v>
      </c>
      <c r="K6359" s="27">
        <v>0.77727999999999997</v>
      </c>
      <c r="L6359" s="77">
        <v>0.9</v>
      </c>
      <c r="Q6359" s="106"/>
    </row>
    <row r="6360" spans="1:17" x14ac:dyDescent="0.25">
      <c r="A6360" t="s">
        <v>331</v>
      </c>
      <c r="B6360" s="23">
        <v>2022</v>
      </c>
      <c r="C6360" s="23" t="s">
        <v>0</v>
      </c>
      <c r="D6360" s="23" t="s">
        <v>71</v>
      </c>
      <c r="E6360" s="23" t="s">
        <v>492</v>
      </c>
      <c r="F6360" s="23" t="s">
        <v>348</v>
      </c>
      <c r="G6360" s="23" t="s">
        <v>492</v>
      </c>
      <c r="H6360" s="32" t="s">
        <v>348</v>
      </c>
      <c r="I6360" s="32" t="s">
        <v>52</v>
      </c>
      <c r="J6360" s="135">
        <v>645</v>
      </c>
      <c r="K6360" s="27">
        <v>0.83101000000000003</v>
      </c>
      <c r="L6360" s="77">
        <v>0.9</v>
      </c>
      <c r="Q6360" s="106"/>
    </row>
    <row r="6361" spans="1:17" x14ac:dyDescent="0.25">
      <c r="A6361" t="s">
        <v>331</v>
      </c>
      <c r="B6361" s="23">
        <v>2022</v>
      </c>
      <c r="C6361" s="23" t="s">
        <v>1</v>
      </c>
      <c r="D6361" s="23" t="s">
        <v>72</v>
      </c>
      <c r="E6361" s="23" t="s">
        <v>492</v>
      </c>
      <c r="F6361" s="23" t="s">
        <v>348</v>
      </c>
      <c r="G6361" s="23" t="s">
        <v>492</v>
      </c>
      <c r="H6361" s="32" t="s">
        <v>348</v>
      </c>
      <c r="I6361" s="32" t="s">
        <v>52</v>
      </c>
      <c r="J6361" s="135">
        <v>731</v>
      </c>
      <c r="K6361" s="27">
        <v>0.84679000000000004</v>
      </c>
      <c r="L6361" s="77">
        <v>0.9</v>
      </c>
      <c r="Q6361" s="106"/>
    </row>
    <row r="6362" spans="1:17" x14ac:dyDescent="0.25">
      <c r="A6362" t="s">
        <v>331</v>
      </c>
      <c r="B6362" s="23">
        <v>2022</v>
      </c>
      <c r="C6362" s="23" t="s">
        <v>2</v>
      </c>
      <c r="D6362" s="23" t="s">
        <v>73</v>
      </c>
      <c r="E6362" s="23" t="s">
        <v>492</v>
      </c>
      <c r="F6362" s="23" t="s">
        <v>348</v>
      </c>
      <c r="G6362" s="23" t="s">
        <v>492</v>
      </c>
      <c r="H6362" s="32" t="s">
        <v>348</v>
      </c>
      <c r="I6362" s="32" t="s">
        <v>52</v>
      </c>
      <c r="J6362" s="135">
        <v>694</v>
      </c>
      <c r="K6362" s="27">
        <v>0.82708999999999999</v>
      </c>
      <c r="L6362" s="77">
        <v>0.9</v>
      </c>
      <c r="Q6362" s="106"/>
    </row>
    <row r="6363" spans="1:17" x14ac:dyDescent="0.25">
      <c r="A6363" t="s">
        <v>331</v>
      </c>
      <c r="B6363" s="23">
        <v>2022</v>
      </c>
      <c r="C6363" s="23" t="s">
        <v>3</v>
      </c>
      <c r="D6363" s="23" t="s">
        <v>493</v>
      </c>
      <c r="E6363" s="23" t="s">
        <v>492</v>
      </c>
      <c r="F6363" s="23" t="s">
        <v>348</v>
      </c>
      <c r="G6363" s="23" t="s">
        <v>492</v>
      </c>
      <c r="H6363" s="32" t="s">
        <v>348</v>
      </c>
      <c r="I6363" s="32" t="s">
        <v>52</v>
      </c>
      <c r="J6363" s="135">
        <v>656</v>
      </c>
      <c r="K6363" s="27">
        <v>0.80793000000000004</v>
      </c>
      <c r="L6363" s="77">
        <v>0.9</v>
      </c>
      <c r="Q6363" s="106"/>
    </row>
    <row r="6364" spans="1:17" x14ac:dyDescent="0.25">
      <c r="A6364" t="s">
        <v>331</v>
      </c>
      <c r="B6364" s="23">
        <v>2023</v>
      </c>
      <c r="C6364" s="23" t="s">
        <v>0</v>
      </c>
      <c r="D6364" s="23" t="s">
        <v>537</v>
      </c>
      <c r="E6364" s="23" t="s">
        <v>492</v>
      </c>
      <c r="F6364" s="23" t="s">
        <v>348</v>
      </c>
      <c r="G6364" s="23" t="s">
        <v>492</v>
      </c>
      <c r="H6364" s="32" t="s">
        <v>348</v>
      </c>
      <c r="I6364" s="32" t="s">
        <v>52</v>
      </c>
      <c r="J6364" s="135">
        <v>700</v>
      </c>
      <c r="K6364" s="27">
        <v>0.83286000000000004</v>
      </c>
      <c r="L6364" s="77">
        <v>0.9</v>
      </c>
      <c r="Q6364" s="106"/>
    </row>
    <row r="6365" spans="1:17" x14ac:dyDescent="0.25">
      <c r="A6365" t="s">
        <v>331</v>
      </c>
      <c r="B6365" s="23">
        <v>2018</v>
      </c>
      <c r="C6365" s="23" t="s">
        <v>0</v>
      </c>
      <c r="D6365" s="23" t="s">
        <v>54</v>
      </c>
      <c r="E6365" s="23" t="s">
        <v>494</v>
      </c>
      <c r="F6365" s="23" t="s">
        <v>488</v>
      </c>
      <c r="G6365" s="23" t="s">
        <v>492</v>
      </c>
      <c r="H6365" s="32" t="s">
        <v>488</v>
      </c>
      <c r="I6365" s="32" t="s">
        <v>52</v>
      </c>
      <c r="J6365" s="135">
        <v>10823</v>
      </c>
      <c r="K6365" s="27">
        <v>0.72419999999999995</v>
      </c>
      <c r="L6365" s="77">
        <v>0.9</v>
      </c>
      <c r="Q6365" s="106"/>
    </row>
    <row r="6366" spans="1:17" x14ac:dyDescent="0.25">
      <c r="A6366" t="s">
        <v>331</v>
      </c>
      <c r="B6366" s="23">
        <v>2018</v>
      </c>
      <c r="C6366" s="23" t="s">
        <v>1</v>
      </c>
      <c r="D6366" s="23" t="s">
        <v>56</v>
      </c>
      <c r="E6366" s="23" t="s">
        <v>494</v>
      </c>
      <c r="F6366" s="23" t="s">
        <v>488</v>
      </c>
      <c r="G6366" s="23" t="s">
        <v>492</v>
      </c>
      <c r="H6366" s="32" t="s">
        <v>488</v>
      </c>
      <c r="I6366" s="32" t="s">
        <v>52</v>
      </c>
      <c r="J6366" s="135">
        <v>12139</v>
      </c>
      <c r="K6366" s="27">
        <v>0.73053999999999997</v>
      </c>
      <c r="L6366" s="77">
        <v>0.9</v>
      </c>
      <c r="Q6366" s="106"/>
    </row>
    <row r="6367" spans="1:17" x14ac:dyDescent="0.25">
      <c r="A6367" t="s">
        <v>331</v>
      </c>
      <c r="B6367" s="23">
        <v>2018</v>
      </c>
      <c r="C6367" s="23" t="s">
        <v>2</v>
      </c>
      <c r="D6367" s="23" t="s">
        <v>57</v>
      </c>
      <c r="E6367" s="23" t="s">
        <v>494</v>
      </c>
      <c r="F6367" s="23" t="s">
        <v>488</v>
      </c>
      <c r="G6367" s="23" t="s">
        <v>492</v>
      </c>
      <c r="H6367" s="32" t="s">
        <v>488</v>
      </c>
      <c r="I6367" s="32" t="s">
        <v>52</v>
      </c>
      <c r="J6367" s="135">
        <v>12507</v>
      </c>
      <c r="K6367" s="27">
        <v>0.73958999999999997</v>
      </c>
      <c r="L6367" s="77">
        <v>0.9</v>
      </c>
      <c r="Q6367" s="106"/>
    </row>
    <row r="6368" spans="1:17" x14ac:dyDescent="0.25">
      <c r="A6368" t="s">
        <v>331</v>
      </c>
      <c r="B6368" s="23">
        <v>2018</v>
      </c>
      <c r="C6368" s="23" t="s">
        <v>3</v>
      </c>
      <c r="D6368" s="23" t="s">
        <v>58</v>
      </c>
      <c r="E6368" s="23" t="s">
        <v>494</v>
      </c>
      <c r="F6368" s="23" t="s">
        <v>488</v>
      </c>
      <c r="G6368" s="23" t="s">
        <v>492</v>
      </c>
      <c r="H6368" s="32" t="s">
        <v>488</v>
      </c>
      <c r="I6368" s="32" t="s">
        <v>52</v>
      </c>
      <c r="J6368" s="135">
        <v>11716</v>
      </c>
      <c r="K6368" s="27">
        <v>0.75468999999999997</v>
      </c>
      <c r="L6368" s="77">
        <v>0.9</v>
      </c>
      <c r="Q6368" s="106"/>
    </row>
    <row r="6369" spans="1:17" x14ac:dyDescent="0.25">
      <c r="A6369" t="s">
        <v>331</v>
      </c>
      <c r="B6369" s="23">
        <v>2019</v>
      </c>
      <c r="C6369" s="23" t="s">
        <v>0</v>
      </c>
      <c r="D6369" s="23" t="s">
        <v>59</v>
      </c>
      <c r="E6369" s="23" t="s">
        <v>494</v>
      </c>
      <c r="F6369" s="23" t="s">
        <v>488</v>
      </c>
      <c r="G6369" s="23" t="s">
        <v>492</v>
      </c>
      <c r="H6369" s="32" t="s">
        <v>488</v>
      </c>
      <c r="I6369" s="32" t="s">
        <v>52</v>
      </c>
      <c r="J6369" s="135">
        <v>11363</v>
      </c>
      <c r="K6369" s="27">
        <v>0.77971999999999997</v>
      </c>
      <c r="L6369" s="77">
        <v>0.9</v>
      </c>
      <c r="Q6369" s="106"/>
    </row>
    <row r="6370" spans="1:17" x14ac:dyDescent="0.25">
      <c r="A6370" t="s">
        <v>331</v>
      </c>
      <c r="B6370" s="23">
        <v>2019</v>
      </c>
      <c r="C6370" s="23" t="s">
        <v>1</v>
      </c>
      <c r="D6370" s="23" t="s">
        <v>60</v>
      </c>
      <c r="E6370" s="23" t="s">
        <v>494</v>
      </c>
      <c r="F6370" s="23" t="s">
        <v>488</v>
      </c>
      <c r="G6370" s="23" t="s">
        <v>492</v>
      </c>
      <c r="H6370" s="32" t="s">
        <v>488</v>
      </c>
      <c r="I6370" s="32" t="s">
        <v>52</v>
      </c>
      <c r="J6370" s="135">
        <v>12014</v>
      </c>
      <c r="K6370" s="27">
        <v>0.77551000000000003</v>
      </c>
      <c r="L6370" s="77">
        <v>0.9</v>
      </c>
      <c r="Q6370" s="106"/>
    </row>
    <row r="6371" spans="1:17" x14ac:dyDescent="0.25">
      <c r="A6371" t="s">
        <v>331</v>
      </c>
      <c r="B6371" s="23">
        <v>2019</v>
      </c>
      <c r="C6371" s="23" t="s">
        <v>2</v>
      </c>
      <c r="D6371" s="23" t="s">
        <v>61</v>
      </c>
      <c r="E6371" s="23" t="s">
        <v>494</v>
      </c>
      <c r="F6371" s="23" t="s">
        <v>488</v>
      </c>
      <c r="G6371" s="23" t="s">
        <v>492</v>
      </c>
      <c r="H6371" s="32" t="s">
        <v>488</v>
      </c>
      <c r="I6371" s="32" t="s">
        <v>52</v>
      </c>
      <c r="J6371" s="135">
        <v>12145</v>
      </c>
      <c r="K6371" s="27">
        <v>0.76434999999999997</v>
      </c>
      <c r="L6371" s="77">
        <v>0.9</v>
      </c>
      <c r="Q6371" s="106"/>
    </row>
    <row r="6372" spans="1:17" x14ac:dyDescent="0.25">
      <c r="A6372" t="s">
        <v>331</v>
      </c>
      <c r="B6372" s="23">
        <v>2019</v>
      </c>
      <c r="C6372" s="23" t="s">
        <v>3</v>
      </c>
      <c r="D6372" s="23" t="s">
        <v>62</v>
      </c>
      <c r="E6372" s="23" t="s">
        <v>494</v>
      </c>
      <c r="F6372" s="23" t="s">
        <v>488</v>
      </c>
      <c r="G6372" s="23" t="s">
        <v>492</v>
      </c>
      <c r="H6372" s="32" t="s">
        <v>488</v>
      </c>
      <c r="I6372" s="32" t="s">
        <v>52</v>
      </c>
      <c r="J6372" s="135">
        <v>11896</v>
      </c>
      <c r="K6372" s="27">
        <v>0.78681999999999996</v>
      </c>
      <c r="L6372" s="77">
        <v>0.9</v>
      </c>
      <c r="Q6372" s="106"/>
    </row>
    <row r="6373" spans="1:17" x14ac:dyDescent="0.25">
      <c r="A6373" t="s">
        <v>331</v>
      </c>
      <c r="B6373" s="23">
        <v>2020</v>
      </c>
      <c r="C6373" s="23" t="s">
        <v>0</v>
      </c>
      <c r="D6373" s="23" t="s">
        <v>63</v>
      </c>
      <c r="E6373" s="23" t="s">
        <v>494</v>
      </c>
      <c r="F6373" s="23" t="s">
        <v>488</v>
      </c>
      <c r="G6373" s="23" t="s">
        <v>492</v>
      </c>
      <c r="H6373" s="32" t="s">
        <v>488</v>
      </c>
      <c r="I6373" s="32" t="s">
        <v>52</v>
      </c>
      <c r="J6373" s="135">
        <v>11324</v>
      </c>
      <c r="K6373" s="27">
        <v>0.77702000000000004</v>
      </c>
      <c r="L6373" s="77">
        <v>0.9</v>
      </c>
      <c r="Q6373" s="106"/>
    </row>
    <row r="6374" spans="1:17" x14ac:dyDescent="0.25">
      <c r="A6374" t="s">
        <v>331</v>
      </c>
      <c r="B6374" s="23">
        <v>2020</v>
      </c>
      <c r="C6374" s="23" t="s">
        <v>1</v>
      </c>
      <c r="D6374" s="23" t="s">
        <v>64</v>
      </c>
      <c r="E6374" s="23" t="s">
        <v>494</v>
      </c>
      <c r="F6374" s="23" t="s">
        <v>488</v>
      </c>
      <c r="G6374" s="23" t="s">
        <v>492</v>
      </c>
      <c r="H6374" s="32" t="s">
        <v>488</v>
      </c>
      <c r="I6374" s="32" t="s">
        <v>52</v>
      </c>
      <c r="J6374" s="135">
        <v>6104</v>
      </c>
      <c r="K6374" s="27">
        <v>0.75229000000000001</v>
      </c>
      <c r="L6374" s="77">
        <v>0.9</v>
      </c>
      <c r="Q6374" s="106"/>
    </row>
    <row r="6375" spans="1:17" x14ac:dyDescent="0.25">
      <c r="A6375" t="s">
        <v>331</v>
      </c>
      <c r="B6375" s="23">
        <v>2020</v>
      </c>
      <c r="C6375" s="23" t="s">
        <v>2</v>
      </c>
      <c r="D6375" s="23" t="s">
        <v>65</v>
      </c>
      <c r="E6375" s="23" t="s">
        <v>494</v>
      </c>
      <c r="F6375" s="23" t="s">
        <v>488</v>
      </c>
      <c r="G6375" s="23" t="s">
        <v>492</v>
      </c>
      <c r="H6375" s="32" t="s">
        <v>488</v>
      </c>
      <c r="I6375" s="32" t="s">
        <v>52</v>
      </c>
      <c r="J6375" s="135">
        <v>8872</v>
      </c>
      <c r="K6375" s="27">
        <v>0.74234</v>
      </c>
      <c r="L6375" s="77">
        <v>0.9</v>
      </c>
      <c r="Q6375" s="106"/>
    </row>
    <row r="6376" spans="1:17" x14ac:dyDescent="0.25">
      <c r="A6376" t="s">
        <v>331</v>
      </c>
      <c r="B6376" s="23">
        <v>2020</v>
      </c>
      <c r="C6376" s="23" t="s">
        <v>3</v>
      </c>
      <c r="D6376" s="23" t="s">
        <v>66</v>
      </c>
      <c r="E6376" s="23" t="s">
        <v>494</v>
      </c>
      <c r="F6376" s="23" t="s">
        <v>488</v>
      </c>
      <c r="G6376" s="23" t="s">
        <v>492</v>
      </c>
      <c r="H6376" s="32" t="s">
        <v>488</v>
      </c>
      <c r="I6376" s="32" t="s">
        <v>52</v>
      </c>
      <c r="J6376" s="135">
        <v>11018</v>
      </c>
      <c r="K6376" s="27">
        <v>0.75531000000000004</v>
      </c>
      <c r="L6376" s="77">
        <v>0.9</v>
      </c>
      <c r="Q6376" s="106"/>
    </row>
    <row r="6377" spans="1:17" x14ac:dyDescent="0.25">
      <c r="A6377" t="s">
        <v>331</v>
      </c>
      <c r="B6377" s="23">
        <v>2021</v>
      </c>
      <c r="C6377" s="23" t="s">
        <v>0</v>
      </c>
      <c r="D6377" s="23" t="s">
        <v>67</v>
      </c>
      <c r="E6377" s="23" t="s">
        <v>494</v>
      </c>
      <c r="F6377" s="23" t="s">
        <v>488</v>
      </c>
      <c r="G6377" s="23" t="s">
        <v>492</v>
      </c>
      <c r="H6377" s="32" t="s">
        <v>488</v>
      </c>
      <c r="I6377" s="32" t="s">
        <v>52</v>
      </c>
      <c r="J6377" s="135">
        <v>10841</v>
      </c>
      <c r="K6377" s="27">
        <v>0.77161000000000002</v>
      </c>
      <c r="L6377" s="77">
        <v>0.9</v>
      </c>
      <c r="Q6377" s="106"/>
    </row>
    <row r="6378" spans="1:17" x14ac:dyDescent="0.25">
      <c r="A6378" t="s">
        <v>331</v>
      </c>
      <c r="B6378" s="23">
        <v>2021</v>
      </c>
      <c r="C6378" s="23" t="s">
        <v>1</v>
      </c>
      <c r="D6378" s="23" t="s">
        <v>68</v>
      </c>
      <c r="E6378" s="23" t="s">
        <v>494</v>
      </c>
      <c r="F6378" s="23" t="s">
        <v>488</v>
      </c>
      <c r="G6378" s="23" t="s">
        <v>492</v>
      </c>
      <c r="H6378" s="32" t="s">
        <v>488</v>
      </c>
      <c r="I6378" s="32" t="s">
        <v>52</v>
      </c>
      <c r="J6378" s="135">
        <v>12072</v>
      </c>
      <c r="K6378" s="27">
        <v>0.77178999999999998</v>
      </c>
      <c r="L6378" s="77">
        <v>0.9</v>
      </c>
      <c r="Q6378" s="106"/>
    </row>
    <row r="6379" spans="1:17" x14ac:dyDescent="0.25">
      <c r="A6379" t="s">
        <v>331</v>
      </c>
      <c r="B6379" s="23">
        <v>2021</v>
      </c>
      <c r="C6379" s="23" t="s">
        <v>2</v>
      </c>
      <c r="D6379" s="23" t="s">
        <v>69</v>
      </c>
      <c r="E6379" s="23" t="s">
        <v>494</v>
      </c>
      <c r="F6379" s="23" t="s">
        <v>488</v>
      </c>
      <c r="G6379" s="23" t="s">
        <v>492</v>
      </c>
      <c r="H6379" s="32" t="s">
        <v>488</v>
      </c>
      <c r="I6379" s="32" t="s">
        <v>52</v>
      </c>
      <c r="J6379" s="135">
        <v>12379</v>
      </c>
      <c r="K6379" s="27">
        <v>0.77688000000000001</v>
      </c>
      <c r="L6379" s="77">
        <v>0.9</v>
      </c>
      <c r="Q6379" s="106"/>
    </row>
    <row r="6380" spans="1:17" x14ac:dyDescent="0.25">
      <c r="A6380" t="s">
        <v>331</v>
      </c>
      <c r="B6380" s="23">
        <v>2021</v>
      </c>
      <c r="C6380" s="23" t="s">
        <v>3</v>
      </c>
      <c r="D6380" s="23" t="s">
        <v>70</v>
      </c>
      <c r="E6380" s="23" t="s">
        <v>494</v>
      </c>
      <c r="F6380" s="23" t="s">
        <v>488</v>
      </c>
      <c r="G6380" s="23" t="s">
        <v>492</v>
      </c>
      <c r="H6380" s="32" t="s">
        <v>488</v>
      </c>
      <c r="I6380" s="32" t="s">
        <v>52</v>
      </c>
      <c r="J6380" s="135">
        <v>12230</v>
      </c>
      <c r="K6380" s="27">
        <v>0.78471000000000002</v>
      </c>
      <c r="L6380" s="77">
        <v>0.9</v>
      </c>
      <c r="Q6380" s="106"/>
    </row>
    <row r="6381" spans="1:17" x14ac:dyDescent="0.25">
      <c r="A6381" t="s">
        <v>331</v>
      </c>
      <c r="B6381" s="23">
        <v>2022</v>
      </c>
      <c r="C6381" s="23" t="s">
        <v>0</v>
      </c>
      <c r="D6381" s="23" t="s">
        <v>71</v>
      </c>
      <c r="E6381" s="23" t="s">
        <v>494</v>
      </c>
      <c r="F6381" s="23" t="s">
        <v>488</v>
      </c>
      <c r="G6381" s="23" t="s">
        <v>492</v>
      </c>
      <c r="H6381" s="32" t="s">
        <v>488</v>
      </c>
      <c r="I6381" s="32" t="s">
        <v>52</v>
      </c>
      <c r="J6381" s="135">
        <v>11889</v>
      </c>
      <c r="K6381" s="27">
        <v>0.83523000000000003</v>
      </c>
      <c r="L6381" s="77">
        <v>0.9</v>
      </c>
      <c r="Q6381" s="106"/>
    </row>
    <row r="6382" spans="1:17" x14ac:dyDescent="0.25">
      <c r="A6382" t="s">
        <v>331</v>
      </c>
      <c r="B6382" s="23">
        <v>2022</v>
      </c>
      <c r="C6382" s="23" t="s">
        <v>1</v>
      </c>
      <c r="D6382" s="23" t="s">
        <v>72</v>
      </c>
      <c r="E6382" s="23" t="s">
        <v>494</v>
      </c>
      <c r="F6382" s="23" t="s">
        <v>488</v>
      </c>
      <c r="G6382" s="23" t="s">
        <v>492</v>
      </c>
      <c r="H6382" s="32" t="s">
        <v>488</v>
      </c>
      <c r="I6382" s="32" t="s">
        <v>52</v>
      </c>
      <c r="J6382" s="135">
        <v>12057</v>
      </c>
      <c r="K6382" s="27">
        <v>0.82001999999999997</v>
      </c>
      <c r="L6382" s="77">
        <v>0.9</v>
      </c>
      <c r="Q6382" s="106"/>
    </row>
    <row r="6383" spans="1:17" x14ac:dyDescent="0.25">
      <c r="A6383" t="s">
        <v>331</v>
      </c>
      <c r="B6383" s="23">
        <v>2022</v>
      </c>
      <c r="C6383" s="23" t="s">
        <v>2</v>
      </c>
      <c r="D6383" s="23" t="s">
        <v>73</v>
      </c>
      <c r="E6383" s="23" t="s">
        <v>494</v>
      </c>
      <c r="F6383" s="23" t="s">
        <v>488</v>
      </c>
      <c r="G6383" s="23" t="s">
        <v>492</v>
      </c>
      <c r="H6383" s="32" t="s">
        <v>488</v>
      </c>
      <c r="I6383" s="32" t="s">
        <v>52</v>
      </c>
      <c r="J6383" s="135">
        <v>12288</v>
      </c>
      <c r="K6383" s="27">
        <v>0.81062999999999996</v>
      </c>
      <c r="L6383" s="77">
        <v>0.9</v>
      </c>
      <c r="Q6383" s="106"/>
    </row>
    <row r="6384" spans="1:17" x14ac:dyDescent="0.25">
      <c r="A6384" t="s">
        <v>331</v>
      </c>
      <c r="B6384" s="23">
        <v>2022</v>
      </c>
      <c r="C6384" s="23" t="s">
        <v>3</v>
      </c>
      <c r="D6384" s="23" t="s">
        <v>493</v>
      </c>
      <c r="E6384" s="23" t="s">
        <v>494</v>
      </c>
      <c r="F6384" s="23" t="s">
        <v>488</v>
      </c>
      <c r="G6384" s="23" t="s">
        <v>492</v>
      </c>
      <c r="H6384" s="32" t="s">
        <v>488</v>
      </c>
      <c r="I6384" s="32" t="s">
        <v>52</v>
      </c>
      <c r="J6384" s="135">
        <v>11730</v>
      </c>
      <c r="K6384" s="27">
        <v>0.82455000000000001</v>
      </c>
      <c r="L6384" s="77">
        <v>0.9</v>
      </c>
      <c r="Q6384" s="106"/>
    </row>
    <row r="6385" spans="1:17" x14ac:dyDescent="0.25">
      <c r="A6385" t="s">
        <v>331</v>
      </c>
      <c r="B6385" s="23">
        <v>2023</v>
      </c>
      <c r="C6385" s="23" t="s">
        <v>0</v>
      </c>
      <c r="D6385" s="23" t="s">
        <v>537</v>
      </c>
      <c r="E6385" s="23" t="s">
        <v>494</v>
      </c>
      <c r="F6385" s="23" t="s">
        <v>488</v>
      </c>
      <c r="G6385" s="23" t="s">
        <v>492</v>
      </c>
      <c r="H6385" s="32" t="s">
        <v>488</v>
      </c>
      <c r="I6385" s="32" t="s">
        <v>52</v>
      </c>
      <c r="J6385" s="135">
        <v>11896</v>
      </c>
      <c r="K6385" s="27">
        <v>0.84263999999999994</v>
      </c>
      <c r="L6385" s="77">
        <v>0.9</v>
      </c>
      <c r="Q6385" s="106"/>
    </row>
    <row r="6386" spans="1:17" x14ac:dyDescent="0.25">
      <c r="A6386" t="s">
        <v>331</v>
      </c>
      <c r="B6386" s="23">
        <v>2018</v>
      </c>
      <c r="C6386" s="23" t="s">
        <v>0</v>
      </c>
      <c r="D6386" s="23" t="s">
        <v>54</v>
      </c>
      <c r="E6386" s="23" t="s">
        <v>150</v>
      </c>
      <c r="F6386" s="23" t="s">
        <v>151</v>
      </c>
      <c r="G6386" s="23" t="s">
        <v>492</v>
      </c>
      <c r="H6386" s="32" t="s">
        <v>362</v>
      </c>
      <c r="I6386" s="32" t="s">
        <v>52</v>
      </c>
      <c r="J6386" s="135">
        <v>150</v>
      </c>
      <c r="K6386" s="27">
        <v>0.78666999999999998</v>
      </c>
      <c r="L6386" s="77">
        <v>0.9</v>
      </c>
      <c r="Q6386" s="106"/>
    </row>
    <row r="6387" spans="1:17" x14ac:dyDescent="0.25">
      <c r="A6387" t="s">
        <v>331</v>
      </c>
      <c r="B6387" s="23">
        <v>2018</v>
      </c>
      <c r="C6387" s="23" t="s">
        <v>1</v>
      </c>
      <c r="D6387" s="23" t="s">
        <v>56</v>
      </c>
      <c r="E6387" s="23" t="s">
        <v>150</v>
      </c>
      <c r="F6387" s="23" t="s">
        <v>151</v>
      </c>
      <c r="G6387" s="23" t="s">
        <v>492</v>
      </c>
      <c r="H6387" s="32" t="s">
        <v>362</v>
      </c>
      <c r="I6387" s="32" t="s">
        <v>52</v>
      </c>
      <c r="J6387" s="135">
        <v>180</v>
      </c>
      <c r="K6387" s="27">
        <v>0.71667000000000003</v>
      </c>
      <c r="L6387" s="77">
        <v>0.9</v>
      </c>
      <c r="Q6387" s="106"/>
    </row>
    <row r="6388" spans="1:17" x14ac:dyDescent="0.25">
      <c r="A6388" t="s">
        <v>331</v>
      </c>
      <c r="B6388" s="23">
        <v>2018</v>
      </c>
      <c r="C6388" s="23" t="s">
        <v>2</v>
      </c>
      <c r="D6388" s="23" t="s">
        <v>57</v>
      </c>
      <c r="E6388" s="23" t="s">
        <v>150</v>
      </c>
      <c r="F6388" s="23" t="s">
        <v>151</v>
      </c>
      <c r="G6388" s="23" t="s">
        <v>492</v>
      </c>
      <c r="H6388" s="32" t="s">
        <v>362</v>
      </c>
      <c r="I6388" s="32" t="s">
        <v>52</v>
      </c>
      <c r="J6388" s="135">
        <v>175</v>
      </c>
      <c r="K6388" s="27">
        <v>0.74856999999999996</v>
      </c>
      <c r="L6388" s="77">
        <v>0.9</v>
      </c>
      <c r="Q6388" s="106"/>
    </row>
    <row r="6389" spans="1:17" x14ac:dyDescent="0.25">
      <c r="A6389" t="s">
        <v>331</v>
      </c>
      <c r="B6389" s="23">
        <v>2018</v>
      </c>
      <c r="C6389" s="23" t="s">
        <v>3</v>
      </c>
      <c r="D6389" s="23" t="s">
        <v>58</v>
      </c>
      <c r="E6389" s="23" t="s">
        <v>150</v>
      </c>
      <c r="F6389" s="23" t="s">
        <v>151</v>
      </c>
      <c r="G6389" s="23" t="s">
        <v>492</v>
      </c>
      <c r="H6389" s="32" t="s">
        <v>362</v>
      </c>
      <c r="I6389" s="32" t="s">
        <v>52</v>
      </c>
      <c r="J6389" s="135">
        <v>171</v>
      </c>
      <c r="K6389" s="27">
        <v>0.71930000000000005</v>
      </c>
      <c r="L6389" s="77">
        <v>0.9</v>
      </c>
      <c r="Q6389" s="106"/>
    </row>
    <row r="6390" spans="1:17" x14ac:dyDescent="0.25">
      <c r="A6390" t="s">
        <v>331</v>
      </c>
      <c r="B6390" s="23">
        <v>2019</v>
      </c>
      <c r="C6390" s="23" t="s">
        <v>0</v>
      </c>
      <c r="D6390" s="23" t="s">
        <v>59</v>
      </c>
      <c r="E6390" s="23" t="s">
        <v>150</v>
      </c>
      <c r="F6390" s="23" t="s">
        <v>151</v>
      </c>
      <c r="G6390" s="23" t="s">
        <v>492</v>
      </c>
      <c r="H6390" s="32" t="s">
        <v>362</v>
      </c>
      <c r="I6390" s="32" t="s">
        <v>52</v>
      </c>
      <c r="J6390" s="135">
        <v>151</v>
      </c>
      <c r="K6390" s="27">
        <v>0.62914000000000003</v>
      </c>
      <c r="L6390" s="77">
        <v>0.9</v>
      </c>
      <c r="Q6390" s="106"/>
    </row>
    <row r="6391" spans="1:17" x14ac:dyDescent="0.25">
      <c r="A6391" t="s">
        <v>331</v>
      </c>
      <c r="B6391" s="23">
        <v>2019</v>
      </c>
      <c r="C6391" s="23" t="s">
        <v>1</v>
      </c>
      <c r="D6391" s="23" t="s">
        <v>60</v>
      </c>
      <c r="E6391" s="23" t="s">
        <v>150</v>
      </c>
      <c r="F6391" s="23" t="s">
        <v>151</v>
      </c>
      <c r="G6391" s="23" t="s">
        <v>492</v>
      </c>
      <c r="H6391" s="32" t="s">
        <v>362</v>
      </c>
      <c r="I6391" s="32" t="s">
        <v>52</v>
      </c>
      <c r="J6391" s="135">
        <v>163</v>
      </c>
      <c r="K6391" s="27">
        <v>0.70552000000000004</v>
      </c>
      <c r="L6391" s="77">
        <v>0.9</v>
      </c>
      <c r="Q6391" s="106"/>
    </row>
    <row r="6392" spans="1:17" x14ac:dyDescent="0.25">
      <c r="A6392" t="s">
        <v>331</v>
      </c>
      <c r="B6392" s="23">
        <v>2019</v>
      </c>
      <c r="C6392" s="23" t="s">
        <v>2</v>
      </c>
      <c r="D6392" s="23" t="s">
        <v>61</v>
      </c>
      <c r="E6392" s="23" t="s">
        <v>150</v>
      </c>
      <c r="F6392" s="23" t="s">
        <v>151</v>
      </c>
      <c r="G6392" s="23" t="s">
        <v>492</v>
      </c>
      <c r="H6392" s="32" t="s">
        <v>362</v>
      </c>
      <c r="I6392" s="32" t="s">
        <v>52</v>
      </c>
      <c r="J6392" s="135">
        <v>164</v>
      </c>
      <c r="K6392" s="27">
        <v>0.71950999999999998</v>
      </c>
      <c r="L6392" s="77">
        <v>0.9</v>
      </c>
      <c r="Q6392" s="106"/>
    </row>
    <row r="6393" spans="1:17" x14ac:dyDescent="0.25">
      <c r="A6393" t="s">
        <v>331</v>
      </c>
      <c r="B6393" s="23">
        <v>2019</v>
      </c>
      <c r="C6393" s="23" t="s">
        <v>3</v>
      </c>
      <c r="D6393" s="23" t="s">
        <v>62</v>
      </c>
      <c r="E6393" s="23" t="s">
        <v>150</v>
      </c>
      <c r="F6393" s="23" t="s">
        <v>151</v>
      </c>
      <c r="G6393" s="23" t="s">
        <v>492</v>
      </c>
      <c r="H6393" s="32" t="s">
        <v>362</v>
      </c>
      <c r="I6393" s="32" t="s">
        <v>52</v>
      </c>
      <c r="J6393" s="135">
        <v>157</v>
      </c>
      <c r="K6393" s="27">
        <v>0.65605000000000002</v>
      </c>
      <c r="L6393" s="77">
        <v>0.9</v>
      </c>
      <c r="Q6393" s="106"/>
    </row>
    <row r="6394" spans="1:17" x14ac:dyDescent="0.25">
      <c r="A6394" t="s">
        <v>331</v>
      </c>
      <c r="B6394" s="23">
        <v>2020</v>
      </c>
      <c r="C6394" s="23" t="s">
        <v>0</v>
      </c>
      <c r="D6394" s="23" t="s">
        <v>63</v>
      </c>
      <c r="E6394" s="23" t="s">
        <v>150</v>
      </c>
      <c r="F6394" s="23" t="s">
        <v>151</v>
      </c>
      <c r="G6394" s="23" t="s">
        <v>492</v>
      </c>
      <c r="H6394" s="32" t="s">
        <v>362</v>
      </c>
      <c r="I6394" s="32" t="s">
        <v>52</v>
      </c>
      <c r="J6394" s="135">
        <v>183</v>
      </c>
      <c r="K6394" s="27">
        <v>0.72131000000000001</v>
      </c>
      <c r="L6394" s="77">
        <v>0.9</v>
      </c>
      <c r="Q6394" s="106"/>
    </row>
    <row r="6395" spans="1:17" x14ac:dyDescent="0.25">
      <c r="A6395" t="s">
        <v>331</v>
      </c>
      <c r="B6395" s="23">
        <v>2020</v>
      </c>
      <c r="C6395" s="23" t="s">
        <v>1</v>
      </c>
      <c r="D6395" s="23" t="s">
        <v>64</v>
      </c>
      <c r="E6395" s="23" t="s">
        <v>150</v>
      </c>
      <c r="F6395" s="23" t="s">
        <v>151</v>
      </c>
      <c r="G6395" s="23" t="s">
        <v>492</v>
      </c>
      <c r="H6395" s="32" t="s">
        <v>362</v>
      </c>
      <c r="I6395" s="32" t="s">
        <v>52</v>
      </c>
      <c r="J6395" s="135">
        <v>100</v>
      </c>
      <c r="K6395" s="27">
        <v>0.61</v>
      </c>
      <c r="L6395" s="77">
        <v>0.9</v>
      </c>
      <c r="Q6395" s="106"/>
    </row>
    <row r="6396" spans="1:17" x14ac:dyDescent="0.25">
      <c r="A6396" t="s">
        <v>331</v>
      </c>
      <c r="B6396" s="23">
        <v>2020</v>
      </c>
      <c r="C6396" s="23" t="s">
        <v>2</v>
      </c>
      <c r="D6396" s="23" t="s">
        <v>65</v>
      </c>
      <c r="E6396" s="23" t="s">
        <v>150</v>
      </c>
      <c r="F6396" s="23" t="s">
        <v>151</v>
      </c>
      <c r="G6396" s="23" t="s">
        <v>492</v>
      </c>
      <c r="H6396" s="32" t="s">
        <v>362</v>
      </c>
      <c r="I6396" s="32" t="s">
        <v>52</v>
      </c>
      <c r="J6396" s="135">
        <v>140</v>
      </c>
      <c r="K6396" s="27">
        <v>0.77142999999999995</v>
      </c>
      <c r="L6396" s="77">
        <v>0.9</v>
      </c>
      <c r="Q6396" s="106"/>
    </row>
    <row r="6397" spans="1:17" x14ac:dyDescent="0.25">
      <c r="A6397" t="s">
        <v>331</v>
      </c>
      <c r="B6397" s="23">
        <v>2020</v>
      </c>
      <c r="C6397" s="23" t="s">
        <v>3</v>
      </c>
      <c r="D6397" s="23" t="s">
        <v>66</v>
      </c>
      <c r="E6397" s="23" t="s">
        <v>150</v>
      </c>
      <c r="F6397" s="23" t="s">
        <v>151</v>
      </c>
      <c r="G6397" s="23" t="s">
        <v>492</v>
      </c>
      <c r="H6397" s="32" t="s">
        <v>362</v>
      </c>
      <c r="I6397" s="32" t="s">
        <v>52</v>
      </c>
      <c r="J6397" s="135">
        <v>182</v>
      </c>
      <c r="K6397" s="27">
        <v>0.74175999999999997</v>
      </c>
      <c r="L6397" s="77">
        <v>0.9</v>
      </c>
      <c r="Q6397" s="106"/>
    </row>
    <row r="6398" spans="1:17" x14ac:dyDescent="0.25">
      <c r="A6398" t="s">
        <v>331</v>
      </c>
      <c r="B6398" s="23">
        <v>2021</v>
      </c>
      <c r="C6398" s="23" t="s">
        <v>0</v>
      </c>
      <c r="D6398" s="23" t="s">
        <v>67</v>
      </c>
      <c r="E6398" s="23" t="s">
        <v>150</v>
      </c>
      <c r="F6398" s="23" t="s">
        <v>151</v>
      </c>
      <c r="G6398" s="23" t="s">
        <v>492</v>
      </c>
      <c r="H6398" s="32" t="s">
        <v>362</v>
      </c>
      <c r="I6398" s="32" t="s">
        <v>52</v>
      </c>
      <c r="J6398" s="135">
        <v>177</v>
      </c>
      <c r="K6398" s="27">
        <v>0.75141000000000002</v>
      </c>
      <c r="L6398" s="77">
        <v>0.9</v>
      </c>
      <c r="Q6398" s="106"/>
    </row>
    <row r="6399" spans="1:17" x14ac:dyDescent="0.25">
      <c r="A6399" t="s">
        <v>331</v>
      </c>
      <c r="B6399" s="23">
        <v>2021</v>
      </c>
      <c r="C6399" s="23" t="s">
        <v>1</v>
      </c>
      <c r="D6399" s="23" t="s">
        <v>68</v>
      </c>
      <c r="E6399" s="23" t="s">
        <v>150</v>
      </c>
      <c r="F6399" s="23" t="s">
        <v>151</v>
      </c>
      <c r="G6399" s="23" t="s">
        <v>492</v>
      </c>
      <c r="H6399" s="32" t="s">
        <v>362</v>
      </c>
      <c r="I6399" s="32" t="s">
        <v>52</v>
      </c>
      <c r="J6399" s="135">
        <v>172</v>
      </c>
      <c r="K6399" s="27">
        <v>0.76744000000000001</v>
      </c>
      <c r="L6399" s="77">
        <v>0.9</v>
      </c>
      <c r="Q6399" s="106"/>
    </row>
    <row r="6400" spans="1:17" x14ac:dyDescent="0.25">
      <c r="A6400" t="s">
        <v>331</v>
      </c>
      <c r="B6400" s="23">
        <v>2021</v>
      </c>
      <c r="C6400" s="23" t="s">
        <v>2</v>
      </c>
      <c r="D6400" s="23" t="s">
        <v>69</v>
      </c>
      <c r="E6400" s="23" t="s">
        <v>150</v>
      </c>
      <c r="F6400" s="23" t="s">
        <v>151</v>
      </c>
      <c r="G6400" s="23" t="s">
        <v>492</v>
      </c>
      <c r="H6400" s="32" t="s">
        <v>362</v>
      </c>
      <c r="I6400" s="32" t="s">
        <v>52</v>
      </c>
      <c r="J6400" s="135">
        <v>187</v>
      </c>
      <c r="K6400" s="27">
        <v>0.83957000000000004</v>
      </c>
      <c r="L6400" s="77">
        <v>0.9</v>
      </c>
      <c r="Q6400" s="106"/>
    </row>
    <row r="6401" spans="1:17" x14ac:dyDescent="0.25">
      <c r="A6401" t="s">
        <v>331</v>
      </c>
      <c r="B6401" s="23">
        <v>2021</v>
      </c>
      <c r="C6401" s="23" t="s">
        <v>3</v>
      </c>
      <c r="D6401" s="23" t="s">
        <v>70</v>
      </c>
      <c r="E6401" s="23" t="s">
        <v>150</v>
      </c>
      <c r="F6401" s="23" t="s">
        <v>151</v>
      </c>
      <c r="G6401" s="23" t="s">
        <v>492</v>
      </c>
      <c r="H6401" s="32" t="s">
        <v>362</v>
      </c>
      <c r="I6401" s="32" t="s">
        <v>52</v>
      </c>
      <c r="J6401" s="135">
        <v>194</v>
      </c>
      <c r="K6401" s="27">
        <v>0.81442999999999999</v>
      </c>
      <c r="L6401" s="77">
        <v>0.9</v>
      </c>
      <c r="Q6401" s="106"/>
    </row>
    <row r="6402" spans="1:17" x14ac:dyDescent="0.25">
      <c r="A6402" t="s">
        <v>331</v>
      </c>
      <c r="B6402" s="23">
        <v>2022</v>
      </c>
      <c r="C6402" s="23" t="s">
        <v>0</v>
      </c>
      <c r="D6402" s="23" t="s">
        <v>71</v>
      </c>
      <c r="E6402" s="23" t="s">
        <v>150</v>
      </c>
      <c r="F6402" s="23" t="s">
        <v>151</v>
      </c>
      <c r="G6402" s="23" t="s">
        <v>492</v>
      </c>
      <c r="H6402" s="32" t="s">
        <v>362</v>
      </c>
      <c r="I6402" s="32" t="s">
        <v>52</v>
      </c>
      <c r="J6402" s="135">
        <v>182</v>
      </c>
      <c r="K6402" s="27">
        <v>0.81867999999999996</v>
      </c>
      <c r="L6402" s="77">
        <v>0.9</v>
      </c>
      <c r="Q6402" s="106"/>
    </row>
    <row r="6403" spans="1:17" x14ac:dyDescent="0.25">
      <c r="A6403" t="s">
        <v>331</v>
      </c>
      <c r="B6403" s="23">
        <v>2022</v>
      </c>
      <c r="C6403" s="23" t="s">
        <v>1</v>
      </c>
      <c r="D6403" s="23" t="s">
        <v>72</v>
      </c>
      <c r="E6403" s="23" t="s">
        <v>150</v>
      </c>
      <c r="F6403" s="23" t="s">
        <v>151</v>
      </c>
      <c r="G6403" s="23" t="s">
        <v>492</v>
      </c>
      <c r="H6403" s="32" t="s">
        <v>362</v>
      </c>
      <c r="I6403" s="32" t="s">
        <v>52</v>
      </c>
      <c r="J6403" s="135">
        <v>144</v>
      </c>
      <c r="K6403" s="27">
        <v>0.79861000000000004</v>
      </c>
      <c r="L6403" s="77">
        <v>0.9</v>
      </c>
      <c r="Q6403" s="106"/>
    </row>
    <row r="6404" spans="1:17" x14ac:dyDescent="0.25">
      <c r="A6404" t="s">
        <v>331</v>
      </c>
      <c r="B6404" s="23">
        <v>2022</v>
      </c>
      <c r="C6404" s="23" t="s">
        <v>2</v>
      </c>
      <c r="D6404" s="23" t="s">
        <v>73</v>
      </c>
      <c r="E6404" s="23" t="s">
        <v>150</v>
      </c>
      <c r="F6404" s="23" t="s">
        <v>151</v>
      </c>
      <c r="G6404" s="23" t="s">
        <v>492</v>
      </c>
      <c r="H6404" s="32" t="s">
        <v>362</v>
      </c>
      <c r="I6404" s="32" t="s">
        <v>52</v>
      </c>
      <c r="J6404" s="135">
        <v>163</v>
      </c>
      <c r="K6404" s="27">
        <v>0.82208999999999999</v>
      </c>
      <c r="L6404" s="77">
        <v>0.9</v>
      </c>
      <c r="Q6404" s="106"/>
    </row>
    <row r="6405" spans="1:17" x14ac:dyDescent="0.25">
      <c r="A6405" t="s">
        <v>331</v>
      </c>
      <c r="B6405" s="23">
        <v>2022</v>
      </c>
      <c r="C6405" s="23" t="s">
        <v>3</v>
      </c>
      <c r="D6405" s="23" t="s">
        <v>493</v>
      </c>
      <c r="E6405" s="23" t="s">
        <v>150</v>
      </c>
      <c r="F6405" s="23" t="s">
        <v>151</v>
      </c>
      <c r="G6405" s="23" t="s">
        <v>492</v>
      </c>
      <c r="H6405" s="32" t="s">
        <v>362</v>
      </c>
      <c r="I6405" s="32" t="s">
        <v>52</v>
      </c>
      <c r="J6405" s="135">
        <v>167</v>
      </c>
      <c r="K6405" s="27">
        <v>0.75448999999999999</v>
      </c>
      <c r="L6405" s="77">
        <v>0.9</v>
      </c>
      <c r="Q6405" s="106"/>
    </row>
    <row r="6406" spans="1:17" x14ac:dyDescent="0.25">
      <c r="A6406" t="s">
        <v>331</v>
      </c>
      <c r="B6406" s="23">
        <v>2023</v>
      </c>
      <c r="C6406" s="23" t="s">
        <v>0</v>
      </c>
      <c r="D6406" s="23" t="s">
        <v>537</v>
      </c>
      <c r="E6406" s="23" t="s">
        <v>150</v>
      </c>
      <c r="F6406" s="23" t="s">
        <v>151</v>
      </c>
      <c r="G6406" s="23" t="s">
        <v>492</v>
      </c>
      <c r="H6406" s="32" t="s">
        <v>362</v>
      </c>
      <c r="I6406" s="32" t="s">
        <v>52</v>
      </c>
      <c r="J6406" s="135">
        <v>165</v>
      </c>
      <c r="K6406" s="27">
        <v>0.98182000000000003</v>
      </c>
      <c r="L6406" s="77">
        <v>0.9</v>
      </c>
      <c r="Q6406" s="106"/>
    </row>
    <row r="6407" spans="1:17" x14ac:dyDescent="0.25">
      <c r="A6407" t="s">
        <v>331</v>
      </c>
      <c r="B6407" s="23">
        <v>2018</v>
      </c>
      <c r="C6407" s="23" t="s">
        <v>0</v>
      </c>
      <c r="D6407" s="23" t="s">
        <v>54</v>
      </c>
      <c r="E6407" s="23" t="s">
        <v>152</v>
      </c>
      <c r="F6407" s="23" t="s">
        <v>153</v>
      </c>
      <c r="G6407" s="23" t="s">
        <v>492</v>
      </c>
      <c r="H6407" s="32" t="s">
        <v>357</v>
      </c>
      <c r="I6407" s="32" t="s">
        <v>52</v>
      </c>
      <c r="J6407" s="135">
        <v>148</v>
      </c>
      <c r="K6407" s="27">
        <v>0.58784000000000003</v>
      </c>
      <c r="L6407" s="77">
        <v>0.9</v>
      </c>
      <c r="Q6407" s="106"/>
    </row>
    <row r="6408" spans="1:17" x14ac:dyDescent="0.25">
      <c r="A6408" t="s">
        <v>331</v>
      </c>
      <c r="B6408" s="23">
        <v>2018</v>
      </c>
      <c r="C6408" s="23" t="s">
        <v>1</v>
      </c>
      <c r="D6408" s="23" t="s">
        <v>56</v>
      </c>
      <c r="E6408" s="23" t="s">
        <v>152</v>
      </c>
      <c r="F6408" s="23" t="s">
        <v>153</v>
      </c>
      <c r="G6408" s="23" t="s">
        <v>492</v>
      </c>
      <c r="H6408" s="32" t="s">
        <v>357</v>
      </c>
      <c r="I6408" s="32" t="s">
        <v>52</v>
      </c>
      <c r="J6408" s="135">
        <v>150</v>
      </c>
      <c r="K6408" s="27">
        <v>0.55332999999999999</v>
      </c>
      <c r="L6408" s="77">
        <v>0.9</v>
      </c>
      <c r="Q6408" s="106"/>
    </row>
    <row r="6409" spans="1:17" x14ac:dyDescent="0.25">
      <c r="A6409" t="s">
        <v>331</v>
      </c>
      <c r="B6409" s="23">
        <v>2018</v>
      </c>
      <c r="C6409" s="23" t="s">
        <v>2</v>
      </c>
      <c r="D6409" s="23" t="s">
        <v>57</v>
      </c>
      <c r="E6409" s="23" t="s">
        <v>152</v>
      </c>
      <c r="F6409" s="23" t="s">
        <v>153</v>
      </c>
      <c r="G6409" s="23" t="s">
        <v>492</v>
      </c>
      <c r="H6409" s="32" t="s">
        <v>357</v>
      </c>
      <c r="I6409" s="32" t="s">
        <v>52</v>
      </c>
      <c r="J6409" s="135">
        <v>184</v>
      </c>
      <c r="K6409" s="27">
        <v>0.59782999999999997</v>
      </c>
      <c r="L6409" s="77">
        <v>0.9</v>
      </c>
      <c r="Q6409" s="106"/>
    </row>
    <row r="6410" spans="1:17" x14ac:dyDescent="0.25">
      <c r="A6410" t="s">
        <v>331</v>
      </c>
      <c r="B6410" s="23">
        <v>2018</v>
      </c>
      <c r="C6410" s="23" t="s">
        <v>3</v>
      </c>
      <c r="D6410" s="23" t="s">
        <v>58</v>
      </c>
      <c r="E6410" s="23" t="s">
        <v>152</v>
      </c>
      <c r="F6410" s="23" t="s">
        <v>153</v>
      </c>
      <c r="G6410" s="23" t="s">
        <v>492</v>
      </c>
      <c r="H6410" s="32" t="s">
        <v>357</v>
      </c>
      <c r="I6410" s="32" t="s">
        <v>52</v>
      </c>
      <c r="J6410" s="135">
        <v>139</v>
      </c>
      <c r="K6410" s="27">
        <v>0.57554000000000005</v>
      </c>
      <c r="L6410" s="77">
        <v>0.9</v>
      </c>
      <c r="Q6410" s="106"/>
    </row>
    <row r="6411" spans="1:17" x14ac:dyDescent="0.25">
      <c r="A6411" t="s">
        <v>331</v>
      </c>
      <c r="B6411" s="23">
        <v>2019</v>
      </c>
      <c r="C6411" s="23" t="s">
        <v>0</v>
      </c>
      <c r="D6411" s="23" t="s">
        <v>59</v>
      </c>
      <c r="E6411" s="23" t="s">
        <v>152</v>
      </c>
      <c r="F6411" s="23" t="s">
        <v>153</v>
      </c>
      <c r="G6411" s="23" t="s">
        <v>492</v>
      </c>
      <c r="H6411" s="32" t="s">
        <v>357</v>
      </c>
      <c r="I6411" s="32" t="s">
        <v>52</v>
      </c>
      <c r="J6411" s="135">
        <v>127</v>
      </c>
      <c r="K6411" s="27">
        <v>0.57479999999999998</v>
      </c>
      <c r="L6411" s="77">
        <v>0.9</v>
      </c>
      <c r="Q6411" s="106"/>
    </row>
    <row r="6412" spans="1:17" x14ac:dyDescent="0.25">
      <c r="A6412" t="s">
        <v>331</v>
      </c>
      <c r="B6412" s="23">
        <v>2019</v>
      </c>
      <c r="C6412" s="23" t="s">
        <v>1</v>
      </c>
      <c r="D6412" s="23" t="s">
        <v>60</v>
      </c>
      <c r="E6412" s="23" t="s">
        <v>152</v>
      </c>
      <c r="F6412" s="23" t="s">
        <v>153</v>
      </c>
      <c r="G6412" s="23" t="s">
        <v>492</v>
      </c>
      <c r="H6412" s="32" t="s">
        <v>357</v>
      </c>
      <c r="I6412" s="32" t="s">
        <v>52</v>
      </c>
      <c r="J6412" s="135">
        <v>133</v>
      </c>
      <c r="K6412" s="27">
        <v>0.81955</v>
      </c>
      <c r="L6412" s="77">
        <v>0.9</v>
      </c>
      <c r="Q6412" s="106"/>
    </row>
    <row r="6413" spans="1:17" x14ac:dyDescent="0.25">
      <c r="A6413" t="s">
        <v>331</v>
      </c>
      <c r="B6413" s="23">
        <v>2019</v>
      </c>
      <c r="C6413" s="23" t="s">
        <v>2</v>
      </c>
      <c r="D6413" s="23" t="s">
        <v>61</v>
      </c>
      <c r="E6413" s="23" t="s">
        <v>152</v>
      </c>
      <c r="F6413" s="23" t="s">
        <v>153</v>
      </c>
      <c r="G6413" s="23" t="s">
        <v>492</v>
      </c>
      <c r="H6413" s="32" t="s">
        <v>357</v>
      </c>
      <c r="I6413" s="32" t="s">
        <v>52</v>
      </c>
      <c r="J6413" s="135">
        <v>160</v>
      </c>
      <c r="K6413" s="27">
        <v>0.83750000000000002</v>
      </c>
      <c r="L6413" s="77">
        <v>0.9</v>
      </c>
      <c r="Q6413" s="106"/>
    </row>
    <row r="6414" spans="1:17" x14ac:dyDescent="0.25">
      <c r="A6414" t="s">
        <v>331</v>
      </c>
      <c r="B6414" s="23">
        <v>2019</v>
      </c>
      <c r="C6414" s="23" t="s">
        <v>3</v>
      </c>
      <c r="D6414" s="23" t="s">
        <v>62</v>
      </c>
      <c r="E6414" s="23" t="s">
        <v>152</v>
      </c>
      <c r="F6414" s="23" t="s">
        <v>153</v>
      </c>
      <c r="G6414" s="23" t="s">
        <v>492</v>
      </c>
      <c r="H6414" s="32" t="s">
        <v>357</v>
      </c>
      <c r="I6414" s="32" t="s">
        <v>52</v>
      </c>
      <c r="J6414" s="135">
        <v>162</v>
      </c>
      <c r="K6414" s="27">
        <v>0.82099</v>
      </c>
      <c r="L6414" s="77">
        <v>0.9</v>
      </c>
      <c r="Q6414" s="106"/>
    </row>
    <row r="6415" spans="1:17" x14ac:dyDescent="0.25">
      <c r="A6415" t="s">
        <v>331</v>
      </c>
      <c r="B6415" s="23">
        <v>2020</v>
      </c>
      <c r="C6415" s="23" t="s">
        <v>0</v>
      </c>
      <c r="D6415" s="23" t="s">
        <v>63</v>
      </c>
      <c r="E6415" s="23" t="s">
        <v>152</v>
      </c>
      <c r="F6415" s="23" t="s">
        <v>153</v>
      </c>
      <c r="G6415" s="23" t="s">
        <v>492</v>
      </c>
      <c r="H6415" s="32" t="s">
        <v>357</v>
      </c>
      <c r="I6415" s="32" t="s">
        <v>52</v>
      </c>
      <c r="J6415" s="135">
        <v>146</v>
      </c>
      <c r="K6415" s="27">
        <v>0.67808000000000002</v>
      </c>
      <c r="L6415" s="77">
        <v>0.9</v>
      </c>
      <c r="Q6415" s="106"/>
    </row>
    <row r="6416" spans="1:17" x14ac:dyDescent="0.25">
      <c r="A6416" t="s">
        <v>331</v>
      </c>
      <c r="B6416" s="23">
        <v>2020</v>
      </c>
      <c r="C6416" s="23" t="s">
        <v>1</v>
      </c>
      <c r="D6416" s="23" t="s">
        <v>64</v>
      </c>
      <c r="E6416" s="23" t="s">
        <v>152</v>
      </c>
      <c r="F6416" s="23" t="s">
        <v>153</v>
      </c>
      <c r="G6416" s="23" t="s">
        <v>492</v>
      </c>
      <c r="H6416" s="32" t="s">
        <v>357</v>
      </c>
      <c r="I6416" s="32" t="s">
        <v>52</v>
      </c>
      <c r="J6416" s="135">
        <v>44</v>
      </c>
      <c r="K6416" s="27">
        <v>0.65908999999999995</v>
      </c>
      <c r="L6416" s="77">
        <v>0.9</v>
      </c>
      <c r="Q6416" s="106"/>
    </row>
    <row r="6417" spans="1:17" x14ac:dyDescent="0.25">
      <c r="A6417" t="s">
        <v>331</v>
      </c>
      <c r="B6417" s="23">
        <v>2020</v>
      </c>
      <c r="C6417" s="23" t="s">
        <v>2</v>
      </c>
      <c r="D6417" s="23" t="s">
        <v>65</v>
      </c>
      <c r="E6417" s="23" t="s">
        <v>152</v>
      </c>
      <c r="F6417" s="23" t="s">
        <v>153</v>
      </c>
      <c r="G6417" s="23" t="s">
        <v>492</v>
      </c>
      <c r="H6417" s="32" t="s">
        <v>357</v>
      </c>
      <c r="I6417" s="32" t="s">
        <v>52</v>
      </c>
      <c r="J6417" s="135">
        <v>112</v>
      </c>
      <c r="K6417" s="27">
        <v>0.66071000000000002</v>
      </c>
      <c r="L6417" s="77">
        <v>0.9</v>
      </c>
      <c r="Q6417" s="106"/>
    </row>
    <row r="6418" spans="1:17" x14ac:dyDescent="0.25">
      <c r="A6418" t="s">
        <v>331</v>
      </c>
      <c r="B6418" s="23">
        <v>2020</v>
      </c>
      <c r="C6418" s="23" t="s">
        <v>3</v>
      </c>
      <c r="D6418" s="23" t="s">
        <v>66</v>
      </c>
      <c r="E6418" s="23" t="s">
        <v>152</v>
      </c>
      <c r="F6418" s="23" t="s">
        <v>153</v>
      </c>
      <c r="G6418" s="23" t="s">
        <v>492</v>
      </c>
      <c r="H6418" s="32" t="s">
        <v>357</v>
      </c>
      <c r="I6418" s="32" t="s">
        <v>52</v>
      </c>
      <c r="J6418" s="135">
        <v>130</v>
      </c>
      <c r="K6418" s="27">
        <v>0.64615</v>
      </c>
      <c r="L6418" s="77">
        <v>0.9</v>
      </c>
      <c r="Q6418" s="106"/>
    </row>
    <row r="6419" spans="1:17" x14ac:dyDescent="0.25">
      <c r="A6419" t="s">
        <v>331</v>
      </c>
      <c r="B6419" s="23">
        <v>2021</v>
      </c>
      <c r="C6419" s="23" t="s">
        <v>0</v>
      </c>
      <c r="D6419" s="23" t="s">
        <v>67</v>
      </c>
      <c r="E6419" s="23" t="s">
        <v>152</v>
      </c>
      <c r="F6419" s="23" t="s">
        <v>153</v>
      </c>
      <c r="G6419" s="23" t="s">
        <v>492</v>
      </c>
      <c r="H6419" s="32" t="s">
        <v>357</v>
      </c>
      <c r="I6419" s="32" t="s">
        <v>52</v>
      </c>
      <c r="J6419" s="135">
        <v>164</v>
      </c>
      <c r="K6419" s="27">
        <v>0.74390000000000001</v>
      </c>
      <c r="L6419" s="77">
        <v>0.9</v>
      </c>
      <c r="Q6419" s="106"/>
    </row>
    <row r="6420" spans="1:17" x14ac:dyDescent="0.25">
      <c r="A6420" t="s">
        <v>331</v>
      </c>
      <c r="B6420" s="23">
        <v>2021</v>
      </c>
      <c r="C6420" s="23" t="s">
        <v>1</v>
      </c>
      <c r="D6420" s="23" t="s">
        <v>68</v>
      </c>
      <c r="E6420" s="23" t="s">
        <v>152</v>
      </c>
      <c r="F6420" s="23" t="s">
        <v>153</v>
      </c>
      <c r="G6420" s="23" t="s">
        <v>492</v>
      </c>
      <c r="H6420" s="32" t="s">
        <v>357</v>
      </c>
      <c r="I6420" s="32" t="s">
        <v>52</v>
      </c>
      <c r="J6420" s="135">
        <v>167</v>
      </c>
      <c r="K6420" s="27">
        <v>0.73053999999999997</v>
      </c>
      <c r="L6420" s="77">
        <v>0.9</v>
      </c>
      <c r="Q6420" s="106"/>
    </row>
    <row r="6421" spans="1:17" x14ac:dyDescent="0.25">
      <c r="A6421" t="s">
        <v>331</v>
      </c>
      <c r="B6421" s="23">
        <v>2021</v>
      </c>
      <c r="C6421" s="23" t="s">
        <v>2</v>
      </c>
      <c r="D6421" s="23" t="s">
        <v>69</v>
      </c>
      <c r="E6421" s="23" t="s">
        <v>152</v>
      </c>
      <c r="F6421" s="23" t="s">
        <v>153</v>
      </c>
      <c r="G6421" s="23" t="s">
        <v>492</v>
      </c>
      <c r="H6421" s="32" t="s">
        <v>357</v>
      </c>
      <c r="I6421" s="32" t="s">
        <v>52</v>
      </c>
      <c r="J6421" s="135">
        <v>173</v>
      </c>
      <c r="K6421" s="27">
        <v>0.78613</v>
      </c>
      <c r="L6421" s="77">
        <v>0.9</v>
      </c>
      <c r="Q6421" s="106"/>
    </row>
    <row r="6422" spans="1:17" x14ac:dyDescent="0.25">
      <c r="A6422" t="s">
        <v>331</v>
      </c>
      <c r="B6422" s="23">
        <v>2021</v>
      </c>
      <c r="C6422" s="23" t="s">
        <v>3</v>
      </c>
      <c r="D6422" s="23" t="s">
        <v>70</v>
      </c>
      <c r="E6422" s="23" t="s">
        <v>152</v>
      </c>
      <c r="F6422" s="23" t="s">
        <v>153</v>
      </c>
      <c r="G6422" s="23" t="s">
        <v>492</v>
      </c>
      <c r="H6422" s="32" t="s">
        <v>357</v>
      </c>
      <c r="I6422" s="32" t="s">
        <v>52</v>
      </c>
      <c r="J6422" s="135">
        <v>163</v>
      </c>
      <c r="K6422" s="27">
        <v>0.82821999999999996</v>
      </c>
      <c r="L6422" s="77">
        <v>0.9</v>
      </c>
      <c r="Q6422" s="106"/>
    </row>
    <row r="6423" spans="1:17" x14ac:dyDescent="0.25">
      <c r="A6423" t="s">
        <v>331</v>
      </c>
      <c r="B6423" s="23">
        <v>2022</v>
      </c>
      <c r="C6423" s="23" t="s">
        <v>0</v>
      </c>
      <c r="D6423" s="23" t="s">
        <v>71</v>
      </c>
      <c r="E6423" s="23" t="s">
        <v>152</v>
      </c>
      <c r="F6423" s="23" t="s">
        <v>153</v>
      </c>
      <c r="G6423" s="23" t="s">
        <v>492</v>
      </c>
      <c r="H6423" s="32" t="s">
        <v>357</v>
      </c>
      <c r="I6423" s="32" t="s">
        <v>52</v>
      </c>
      <c r="J6423" s="135">
        <v>148</v>
      </c>
      <c r="K6423" s="27">
        <v>0.85135000000000005</v>
      </c>
      <c r="L6423" s="77">
        <v>0.9</v>
      </c>
      <c r="Q6423" s="106"/>
    </row>
    <row r="6424" spans="1:17" x14ac:dyDescent="0.25">
      <c r="A6424" t="s">
        <v>331</v>
      </c>
      <c r="B6424" s="23">
        <v>2022</v>
      </c>
      <c r="C6424" s="23" t="s">
        <v>1</v>
      </c>
      <c r="D6424" s="23" t="s">
        <v>72</v>
      </c>
      <c r="E6424" s="23" t="s">
        <v>152</v>
      </c>
      <c r="F6424" s="23" t="s">
        <v>153</v>
      </c>
      <c r="G6424" s="23" t="s">
        <v>492</v>
      </c>
      <c r="H6424" s="32" t="s">
        <v>357</v>
      </c>
      <c r="I6424" s="32" t="s">
        <v>52</v>
      </c>
      <c r="J6424" s="135">
        <v>160</v>
      </c>
      <c r="K6424" s="27">
        <v>0.78749999999999998</v>
      </c>
      <c r="L6424" s="77">
        <v>0.9</v>
      </c>
      <c r="Q6424" s="106"/>
    </row>
    <row r="6425" spans="1:17" x14ac:dyDescent="0.25">
      <c r="A6425" t="s">
        <v>331</v>
      </c>
      <c r="B6425" s="23">
        <v>2022</v>
      </c>
      <c r="C6425" s="23" t="s">
        <v>2</v>
      </c>
      <c r="D6425" s="23" t="s">
        <v>73</v>
      </c>
      <c r="E6425" s="23" t="s">
        <v>152</v>
      </c>
      <c r="F6425" s="23" t="s">
        <v>153</v>
      </c>
      <c r="G6425" s="23" t="s">
        <v>492</v>
      </c>
      <c r="H6425" s="32" t="s">
        <v>357</v>
      </c>
      <c r="I6425" s="32" t="s">
        <v>52</v>
      </c>
      <c r="J6425" s="135">
        <v>189</v>
      </c>
      <c r="K6425" s="27">
        <v>0.81481000000000003</v>
      </c>
      <c r="L6425" s="77">
        <v>0.9</v>
      </c>
      <c r="Q6425" s="106"/>
    </row>
    <row r="6426" spans="1:17" x14ac:dyDescent="0.25">
      <c r="A6426" t="s">
        <v>331</v>
      </c>
      <c r="B6426" s="23">
        <v>2022</v>
      </c>
      <c r="C6426" s="23" t="s">
        <v>3</v>
      </c>
      <c r="D6426" s="23" t="s">
        <v>493</v>
      </c>
      <c r="E6426" s="23" t="s">
        <v>152</v>
      </c>
      <c r="F6426" s="23" t="s">
        <v>153</v>
      </c>
      <c r="G6426" s="23" t="s">
        <v>492</v>
      </c>
      <c r="H6426" s="32" t="s">
        <v>357</v>
      </c>
      <c r="I6426" s="32" t="s">
        <v>52</v>
      </c>
      <c r="J6426" s="135">
        <v>160</v>
      </c>
      <c r="K6426" s="27">
        <v>0.86250000000000004</v>
      </c>
      <c r="L6426" s="77">
        <v>0.9</v>
      </c>
      <c r="Q6426" s="106"/>
    </row>
    <row r="6427" spans="1:17" x14ac:dyDescent="0.25">
      <c r="A6427" t="s">
        <v>331</v>
      </c>
      <c r="B6427" s="23">
        <v>2023</v>
      </c>
      <c r="C6427" s="23" t="s">
        <v>0</v>
      </c>
      <c r="D6427" s="23" t="s">
        <v>537</v>
      </c>
      <c r="E6427" s="23" t="s">
        <v>152</v>
      </c>
      <c r="F6427" s="23" t="s">
        <v>153</v>
      </c>
      <c r="G6427" s="23" t="s">
        <v>492</v>
      </c>
      <c r="H6427" s="32" t="s">
        <v>357</v>
      </c>
      <c r="I6427" s="32" t="s">
        <v>52</v>
      </c>
      <c r="J6427" s="135">
        <v>167</v>
      </c>
      <c r="K6427" s="27">
        <v>0.73653000000000002</v>
      </c>
      <c r="L6427" s="77">
        <v>0.9</v>
      </c>
      <c r="Q6427" s="106"/>
    </row>
    <row r="6428" spans="1:17" x14ac:dyDescent="0.25">
      <c r="A6428" t="s">
        <v>331</v>
      </c>
      <c r="B6428" s="23">
        <v>2018</v>
      </c>
      <c r="C6428" s="23" t="s">
        <v>0</v>
      </c>
      <c r="D6428" s="23" t="s">
        <v>54</v>
      </c>
      <c r="E6428" s="23" t="s">
        <v>154</v>
      </c>
      <c r="F6428" s="23" t="s">
        <v>155</v>
      </c>
      <c r="G6428" s="23" t="s">
        <v>492</v>
      </c>
      <c r="H6428" s="32" t="s">
        <v>354</v>
      </c>
      <c r="I6428" s="32" t="s">
        <v>52</v>
      </c>
      <c r="J6428" s="135">
        <v>28</v>
      </c>
      <c r="K6428" s="27">
        <v>0.78571000000000002</v>
      </c>
      <c r="L6428" s="77">
        <v>0.9</v>
      </c>
      <c r="Q6428" s="106"/>
    </row>
    <row r="6429" spans="1:17" x14ac:dyDescent="0.25">
      <c r="A6429" t="s">
        <v>331</v>
      </c>
      <c r="B6429" s="23">
        <v>2018</v>
      </c>
      <c r="C6429" s="23" t="s">
        <v>1</v>
      </c>
      <c r="D6429" s="23" t="s">
        <v>56</v>
      </c>
      <c r="E6429" s="23" t="s">
        <v>154</v>
      </c>
      <c r="F6429" s="23" t="s">
        <v>155</v>
      </c>
      <c r="G6429" s="23" t="s">
        <v>492</v>
      </c>
      <c r="H6429" s="32" t="s">
        <v>354</v>
      </c>
      <c r="I6429" s="32" t="s">
        <v>52</v>
      </c>
      <c r="J6429" s="135">
        <v>29</v>
      </c>
      <c r="K6429" s="27">
        <v>0.93103000000000002</v>
      </c>
      <c r="L6429" s="77">
        <v>0.9</v>
      </c>
      <c r="Q6429" s="106"/>
    </row>
    <row r="6430" spans="1:17" x14ac:dyDescent="0.25">
      <c r="A6430" t="s">
        <v>331</v>
      </c>
      <c r="B6430" s="23">
        <v>2018</v>
      </c>
      <c r="C6430" s="23" t="s">
        <v>2</v>
      </c>
      <c r="D6430" s="23" t="s">
        <v>57</v>
      </c>
      <c r="E6430" s="23" t="s">
        <v>154</v>
      </c>
      <c r="F6430" s="23" t="s">
        <v>155</v>
      </c>
      <c r="G6430" s="23" t="s">
        <v>492</v>
      </c>
      <c r="H6430" s="32" t="s">
        <v>354</v>
      </c>
      <c r="I6430" s="32" t="s">
        <v>52</v>
      </c>
      <c r="J6430" s="135">
        <v>41</v>
      </c>
      <c r="K6430" s="27">
        <v>0.95121999999999995</v>
      </c>
      <c r="L6430" s="77">
        <v>0.9</v>
      </c>
      <c r="Q6430" s="106"/>
    </row>
    <row r="6431" spans="1:17" x14ac:dyDescent="0.25">
      <c r="A6431" t="s">
        <v>331</v>
      </c>
      <c r="B6431" s="23">
        <v>2018</v>
      </c>
      <c r="C6431" s="23" t="s">
        <v>3</v>
      </c>
      <c r="D6431" s="23" t="s">
        <v>58</v>
      </c>
      <c r="E6431" s="23" t="s">
        <v>154</v>
      </c>
      <c r="F6431" s="23" t="s">
        <v>155</v>
      </c>
      <c r="G6431" s="23" t="s">
        <v>492</v>
      </c>
      <c r="H6431" s="32" t="s">
        <v>354</v>
      </c>
      <c r="I6431" s="32" t="s">
        <v>52</v>
      </c>
      <c r="J6431" s="135">
        <v>26</v>
      </c>
      <c r="K6431" s="27">
        <v>1</v>
      </c>
      <c r="L6431" s="77">
        <v>0.9</v>
      </c>
      <c r="Q6431" s="106"/>
    </row>
    <row r="6432" spans="1:17" x14ac:dyDescent="0.25">
      <c r="A6432" t="s">
        <v>331</v>
      </c>
      <c r="B6432" s="23">
        <v>2019</v>
      </c>
      <c r="C6432" s="23" t="s">
        <v>0</v>
      </c>
      <c r="D6432" s="23" t="s">
        <v>59</v>
      </c>
      <c r="E6432" s="23" t="s">
        <v>154</v>
      </c>
      <c r="F6432" s="23" t="s">
        <v>155</v>
      </c>
      <c r="G6432" s="23" t="s">
        <v>492</v>
      </c>
      <c r="H6432" s="32" t="s">
        <v>354</v>
      </c>
      <c r="I6432" s="32" t="s">
        <v>52</v>
      </c>
      <c r="J6432" s="135">
        <v>28</v>
      </c>
      <c r="K6432" s="27">
        <v>1</v>
      </c>
      <c r="L6432" s="77">
        <v>0.9</v>
      </c>
      <c r="Q6432" s="106"/>
    </row>
    <row r="6433" spans="1:17" x14ac:dyDescent="0.25">
      <c r="A6433" t="s">
        <v>331</v>
      </c>
      <c r="B6433" s="23">
        <v>2019</v>
      </c>
      <c r="C6433" s="23" t="s">
        <v>1</v>
      </c>
      <c r="D6433" s="23" t="s">
        <v>60</v>
      </c>
      <c r="E6433" s="23" t="s">
        <v>154</v>
      </c>
      <c r="F6433" s="23" t="s">
        <v>155</v>
      </c>
      <c r="G6433" s="23" t="s">
        <v>492</v>
      </c>
      <c r="H6433" s="32" t="s">
        <v>354</v>
      </c>
      <c r="I6433" s="32" t="s">
        <v>52</v>
      </c>
      <c r="J6433" s="135">
        <v>39</v>
      </c>
      <c r="K6433" s="27">
        <v>1</v>
      </c>
      <c r="L6433" s="77">
        <v>0.9</v>
      </c>
      <c r="Q6433" s="106"/>
    </row>
    <row r="6434" spans="1:17" x14ac:dyDescent="0.25">
      <c r="A6434" t="s">
        <v>331</v>
      </c>
      <c r="B6434" s="23">
        <v>2019</v>
      </c>
      <c r="C6434" s="23" t="s">
        <v>2</v>
      </c>
      <c r="D6434" s="23" t="s">
        <v>61</v>
      </c>
      <c r="E6434" s="23" t="s">
        <v>154</v>
      </c>
      <c r="F6434" s="23" t="s">
        <v>155</v>
      </c>
      <c r="G6434" s="23" t="s">
        <v>492</v>
      </c>
      <c r="H6434" s="32" t="s">
        <v>354</v>
      </c>
      <c r="I6434" s="32" t="s">
        <v>52</v>
      </c>
      <c r="J6434" s="135">
        <v>36</v>
      </c>
      <c r="K6434" s="27">
        <v>0.94443999999999995</v>
      </c>
      <c r="L6434" s="77">
        <v>0.9</v>
      </c>
      <c r="Q6434" s="106"/>
    </row>
    <row r="6435" spans="1:17" x14ac:dyDescent="0.25">
      <c r="A6435" t="s">
        <v>331</v>
      </c>
      <c r="B6435" s="23">
        <v>2019</v>
      </c>
      <c r="C6435" s="23" t="s">
        <v>3</v>
      </c>
      <c r="D6435" s="23" t="s">
        <v>62</v>
      </c>
      <c r="E6435" s="23" t="s">
        <v>154</v>
      </c>
      <c r="F6435" s="23" t="s">
        <v>155</v>
      </c>
      <c r="G6435" s="23" t="s">
        <v>492</v>
      </c>
      <c r="H6435" s="32" t="s">
        <v>354</v>
      </c>
      <c r="I6435" s="32" t="s">
        <v>52</v>
      </c>
      <c r="J6435" s="135">
        <v>39</v>
      </c>
      <c r="K6435" s="27">
        <v>1</v>
      </c>
      <c r="L6435" s="77">
        <v>0.9</v>
      </c>
      <c r="Q6435" s="106"/>
    </row>
    <row r="6436" spans="1:17" x14ac:dyDescent="0.25">
      <c r="A6436" t="s">
        <v>331</v>
      </c>
      <c r="B6436" s="23">
        <v>2020</v>
      </c>
      <c r="C6436" s="23" t="s">
        <v>0</v>
      </c>
      <c r="D6436" s="23" t="s">
        <v>63</v>
      </c>
      <c r="E6436" s="23" t="s">
        <v>154</v>
      </c>
      <c r="F6436" s="23" t="s">
        <v>155</v>
      </c>
      <c r="G6436" s="23" t="s">
        <v>492</v>
      </c>
      <c r="H6436" s="32" t="s">
        <v>354</v>
      </c>
      <c r="I6436" s="32" t="s">
        <v>52</v>
      </c>
      <c r="J6436" s="135">
        <v>30</v>
      </c>
      <c r="K6436" s="27">
        <v>1</v>
      </c>
      <c r="L6436" s="77">
        <v>0.9</v>
      </c>
      <c r="Q6436" s="106"/>
    </row>
    <row r="6437" spans="1:17" x14ac:dyDescent="0.25">
      <c r="A6437" t="s">
        <v>331</v>
      </c>
      <c r="B6437" s="23">
        <v>2020</v>
      </c>
      <c r="C6437" s="23" t="s">
        <v>1</v>
      </c>
      <c r="D6437" s="23" t="s">
        <v>64</v>
      </c>
      <c r="E6437" s="23" t="s">
        <v>154</v>
      </c>
      <c r="F6437" s="23" t="s">
        <v>155</v>
      </c>
      <c r="G6437" s="23" t="s">
        <v>492</v>
      </c>
      <c r="H6437" s="32" t="s">
        <v>354</v>
      </c>
      <c r="I6437" s="32" t="s">
        <v>52</v>
      </c>
      <c r="J6437" s="135">
        <v>22</v>
      </c>
      <c r="K6437" s="27">
        <v>1</v>
      </c>
      <c r="L6437" s="77">
        <v>0.9</v>
      </c>
      <c r="Q6437" s="106"/>
    </row>
    <row r="6438" spans="1:17" x14ac:dyDescent="0.25">
      <c r="A6438" t="s">
        <v>331</v>
      </c>
      <c r="B6438" s="23">
        <v>2020</v>
      </c>
      <c r="C6438" s="23" t="s">
        <v>2</v>
      </c>
      <c r="D6438" s="23" t="s">
        <v>65</v>
      </c>
      <c r="E6438" s="23" t="s">
        <v>154</v>
      </c>
      <c r="F6438" s="23" t="s">
        <v>155</v>
      </c>
      <c r="G6438" s="23" t="s">
        <v>492</v>
      </c>
      <c r="H6438" s="32" t="s">
        <v>354</v>
      </c>
      <c r="I6438" s="32" t="s">
        <v>52</v>
      </c>
      <c r="J6438" s="135">
        <v>28</v>
      </c>
      <c r="K6438" s="27">
        <v>1</v>
      </c>
      <c r="L6438" s="77">
        <v>0.9</v>
      </c>
      <c r="Q6438" s="106"/>
    </row>
    <row r="6439" spans="1:17" x14ac:dyDescent="0.25">
      <c r="A6439" t="s">
        <v>331</v>
      </c>
      <c r="B6439" s="23">
        <v>2020</v>
      </c>
      <c r="C6439" s="23" t="s">
        <v>3</v>
      </c>
      <c r="D6439" s="23" t="s">
        <v>66</v>
      </c>
      <c r="E6439" s="23" t="s">
        <v>154</v>
      </c>
      <c r="F6439" s="23" t="s">
        <v>155</v>
      </c>
      <c r="G6439" s="23" t="s">
        <v>492</v>
      </c>
      <c r="H6439" s="32" t="s">
        <v>354</v>
      </c>
      <c r="I6439" s="32" t="s">
        <v>52</v>
      </c>
      <c r="J6439" s="135">
        <v>31</v>
      </c>
      <c r="K6439" s="27">
        <v>1</v>
      </c>
      <c r="L6439" s="77">
        <v>0.9</v>
      </c>
      <c r="Q6439" s="106"/>
    </row>
    <row r="6440" spans="1:17" x14ac:dyDescent="0.25">
      <c r="A6440" t="s">
        <v>331</v>
      </c>
      <c r="B6440" s="23">
        <v>2021</v>
      </c>
      <c r="C6440" s="23" t="s">
        <v>0</v>
      </c>
      <c r="D6440" s="23" t="s">
        <v>67</v>
      </c>
      <c r="E6440" s="23" t="s">
        <v>154</v>
      </c>
      <c r="F6440" s="23" t="s">
        <v>155</v>
      </c>
      <c r="G6440" s="23" t="s">
        <v>492</v>
      </c>
      <c r="H6440" s="32" t="s">
        <v>354</v>
      </c>
      <c r="I6440" s="32" t="s">
        <v>52</v>
      </c>
      <c r="J6440" s="135">
        <v>24</v>
      </c>
      <c r="K6440" s="27">
        <v>1</v>
      </c>
      <c r="L6440" s="77">
        <v>0.9</v>
      </c>
      <c r="Q6440" s="106"/>
    </row>
    <row r="6441" spans="1:17" x14ac:dyDescent="0.25">
      <c r="A6441" t="s">
        <v>331</v>
      </c>
      <c r="B6441" s="23">
        <v>2021</v>
      </c>
      <c r="C6441" s="23" t="s">
        <v>1</v>
      </c>
      <c r="D6441" s="23" t="s">
        <v>68</v>
      </c>
      <c r="E6441" s="23" t="s">
        <v>154</v>
      </c>
      <c r="F6441" s="23" t="s">
        <v>155</v>
      </c>
      <c r="G6441" s="23" t="s">
        <v>492</v>
      </c>
      <c r="H6441" s="32" t="s">
        <v>354</v>
      </c>
      <c r="I6441" s="32" t="s">
        <v>52</v>
      </c>
      <c r="J6441" s="135">
        <v>42</v>
      </c>
      <c r="K6441" s="27">
        <v>0.97619</v>
      </c>
      <c r="L6441" s="77">
        <v>0.9</v>
      </c>
      <c r="Q6441" s="106"/>
    </row>
    <row r="6442" spans="1:17" x14ac:dyDescent="0.25">
      <c r="A6442" t="s">
        <v>331</v>
      </c>
      <c r="B6442" s="23">
        <v>2021</v>
      </c>
      <c r="C6442" s="23" t="s">
        <v>2</v>
      </c>
      <c r="D6442" s="23" t="s">
        <v>69</v>
      </c>
      <c r="E6442" s="23" t="s">
        <v>154</v>
      </c>
      <c r="F6442" s="23" t="s">
        <v>155</v>
      </c>
      <c r="G6442" s="23" t="s">
        <v>492</v>
      </c>
      <c r="H6442" s="32" t="s">
        <v>354</v>
      </c>
      <c r="I6442" s="32" t="s">
        <v>52</v>
      </c>
      <c r="J6442" s="135">
        <v>49</v>
      </c>
      <c r="K6442" s="27">
        <v>0.97958999999999996</v>
      </c>
      <c r="L6442" s="77">
        <v>0.9</v>
      </c>
      <c r="Q6442" s="106"/>
    </row>
    <row r="6443" spans="1:17" x14ac:dyDescent="0.25">
      <c r="A6443" t="s">
        <v>331</v>
      </c>
      <c r="B6443" s="23">
        <v>2021</v>
      </c>
      <c r="C6443" s="23" t="s">
        <v>3</v>
      </c>
      <c r="D6443" s="23" t="s">
        <v>70</v>
      </c>
      <c r="E6443" s="23" t="s">
        <v>154</v>
      </c>
      <c r="F6443" s="23" t="s">
        <v>155</v>
      </c>
      <c r="G6443" s="23" t="s">
        <v>492</v>
      </c>
      <c r="H6443" s="32" t="s">
        <v>354</v>
      </c>
      <c r="I6443" s="32" t="s">
        <v>52</v>
      </c>
      <c r="J6443" s="135">
        <v>31</v>
      </c>
      <c r="K6443" s="27">
        <v>1</v>
      </c>
      <c r="L6443" s="77">
        <v>0.9</v>
      </c>
      <c r="Q6443" s="106"/>
    </row>
    <row r="6444" spans="1:17" x14ac:dyDescent="0.25">
      <c r="A6444" t="s">
        <v>331</v>
      </c>
      <c r="B6444" s="23">
        <v>2022</v>
      </c>
      <c r="C6444" s="23" t="s">
        <v>0</v>
      </c>
      <c r="D6444" s="23" t="s">
        <v>71</v>
      </c>
      <c r="E6444" s="23" t="s">
        <v>154</v>
      </c>
      <c r="F6444" s="23" t="s">
        <v>155</v>
      </c>
      <c r="G6444" s="23" t="s">
        <v>492</v>
      </c>
      <c r="H6444" s="32" t="s">
        <v>354</v>
      </c>
      <c r="I6444" s="32" t="s">
        <v>52</v>
      </c>
      <c r="J6444" s="135">
        <v>26</v>
      </c>
      <c r="K6444" s="27">
        <v>1</v>
      </c>
      <c r="L6444" s="77">
        <v>0.9</v>
      </c>
      <c r="Q6444" s="106"/>
    </row>
    <row r="6445" spans="1:17" x14ac:dyDescent="0.25">
      <c r="A6445" t="s">
        <v>331</v>
      </c>
      <c r="B6445" s="23">
        <v>2022</v>
      </c>
      <c r="C6445" s="23" t="s">
        <v>1</v>
      </c>
      <c r="D6445" s="23" t="s">
        <v>72</v>
      </c>
      <c r="E6445" s="23" t="s">
        <v>154</v>
      </c>
      <c r="F6445" s="23" t="s">
        <v>155</v>
      </c>
      <c r="G6445" s="23" t="s">
        <v>492</v>
      </c>
      <c r="H6445" s="32" t="s">
        <v>354</v>
      </c>
      <c r="I6445" s="32" t="s">
        <v>52</v>
      </c>
      <c r="J6445" s="135">
        <v>31</v>
      </c>
      <c r="K6445" s="27">
        <v>1</v>
      </c>
      <c r="L6445" s="77">
        <v>0.9</v>
      </c>
      <c r="Q6445" s="106"/>
    </row>
    <row r="6446" spans="1:17" x14ac:dyDescent="0.25">
      <c r="A6446" t="s">
        <v>331</v>
      </c>
      <c r="B6446" s="23">
        <v>2022</v>
      </c>
      <c r="C6446" s="23" t="s">
        <v>2</v>
      </c>
      <c r="D6446" s="23" t="s">
        <v>73</v>
      </c>
      <c r="E6446" s="23" t="s">
        <v>154</v>
      </c>
      <c r="F6446" s="23" t="s">
        <v>155</v>
      </c>
      <c r="G6446" s="23" t="s">
        <v>492</v>
      </c>
      <c r="H6446" s="32" t="s">
        <v>354</v>
      </c>
      <c r="I6446" s="32" t="s">
        <v>52</v>
      </c>
      <c r="J6446" s="135">
        <v>37</v>
      </c>
      <c r="K6446" s="27">
        <v>0.94594999999999996</v>
      </c>
      <c r="L6446" s="77">
        <v>0.9</v>
      </c>
      <c r="Q6446" s="106"/>
    </row>
    <row r="6447" spans="1:17" x14ac:dyDescent="0.25">
      <c r="A6447" t="s">
        <v>331</v>
      </c>
      <c r="B6447" s="23">
        <v>2022</v>
      </c>
      <c r="C6447" s="23" t="s">
        <v>3</v>
      </c>
      <c r="D6447" s="23" t="s">
        <v>493</v>
      </c>
      <c r="E6447" s="23" t="s">
        <v>154</v>
      </c>
      <c r="F6447" s="23" t="s">
        <v>155</v>
      </c>
      <c r="G6447" s="23" t="s">
        <v>492</v>
      </c>
      <c r="H6447" s="32" t="s">
        <v>354</v>
      </c>
      <c r="I6447" s="32" t="s">
        <v>52</v>
      </c>
      <c r="J6447" s="135">
        <v>44</v>
      </c>
      <c r="K6447" s="27">
        <v>1</v>
      </c>
      <c r="L6447" s="77">
        <v>0.9</v>
      </c>
      <c r="Q6447" s="106"/>
    </row>
    <row r="6448" spans="1:17" x14ac:dyDescent="0.25">
      <c r="A6448" t="s">
        <v>331</v>
      </c>
      <c r="B6448" s="23">
        <v>2023</v>
      </c>
      <c r="C6448" s="23" t="s">
        <v>0</v>
      </c>
      <c r="D6448" s="23" t="s">
        <v>537</v>
      </c>
      <c r="E6448" s="23" t="s">
        <v>154</v>
      </c>
      <c r="F6448" s="23" t="s">
        <v>155</v>
      </c>
      <c r="G6448" s="23" t="s">
        <v>492</v>
      </c>
      <c r="H6448" s="32" t="s">
        <v>354</v>
      </c>
      <c r="I6448" s="32" t="s">
        <v>52</v>
      </c>
      <c r="J6448" s="135">
        <v>37</v>
      </c>
      <c r="K6448" s="27">
        <v>0.97297</v>
      </c>
      <c r="L6448" s="77">
        <v>0.9</v>
      </c>
      <c r="Q6448" s="106"/>
    </row>
    <row r="6449" spans="1:17" x14ac:dyDescent="0.25">
      <c r="A6449" t="s">
        <v>331</v>
      </c>
      <c r="B6449" s="23">
        <v>2018</v>
      </c>
      <c r="C6449" s="23" t="s">
        <v>0</v>
      </c>
      <c r="D6449" s="23" t="s">
        <v>54</v>
      </c>
      <c r="E6449" s="23" t="s">
        <v>156</v>
      </c>
      <c r="F6449" s="23" t="s">
        <v>157</v>
      </c>
      <c r="G6449" s="23" t="s">
        <v>492</v>
      </c>
      <c r="H6449" s="32" t="s">
        <v>469</v>
      </c>
      <c r="I6449" s="32" t="s">
        <v>52</v>
      </c>
      <c r="J6449" s="135">
        <v>139</v>
      </c>
      <c r="K6449" s="27">
        <v>0.86331000000000002</v>
      </c>
      <c r="L6449" s="77">
        <v>0.9</v>
      </c>
      <c r="Q6449" s="106"/>
    </row>
    <row r="6450" spans="1:17" x14ac:dyDescent="0.25">
      <c r="A6450" t="s">
        <v>331</v>
      </c>
      <c r="B6450" s="23">
        <v>2018</v>
      </c>
      <c r="C6450" s="23" t="s">
        <v>1</v>
      </c>
      <c r="D6450" s="23" t="s">
        <v>56</v>
      </c>
      <c r="E6450" s="23" t="s">
        <v>156</v>
      </c>
      <c r="F6450" s="23" t="s">
        <v>157</v>
      </c>
      <c r="G6450" s="23" t="s">
        <v>492</v>
      </c>
      <c r="H6450" s="32" t="s">
        <v>469</v>
      </c>
      <c r="I6450" s="32" t="s">
        <v>52</v>
      </c>
      <c r="J6450" s="135">
        <v>153</v>
      </c>
      <c r="K6450" s="27">
        <v>0.88234999999999997</v>
      </c>
      <c r="L6450" s="77">
        <v>0.9</v>
      </c>
      <c r="Q6450" s="106"/>
    </row>
    <row r="6451" spans="1:17" x14ac:dyDescent="0.25">
      <c r="A6451" t="s">
        <v>331</v>
      </c>
      <c r="B6451" s="23">
        <v>2018</v>
      </c>
      <c r="C6451" s="23" t="s">
        <v>2</v>
      </c>
      <c r="D6451" s="23" t="s">
        <v>57</v>
      </c>
      <c r="E6451" s="23" t="s">
        <v>156</v>
      </c>
      <c r="F6451" s="23" t="s">
        <v>157</v>
      </c>
      <c r="G6451" s="23" t="s">
        <v>492</v>
      </c>
      <c r="H6451" s="32" t="s">
        <v>469</v>
      </c>
      <c r="I6451" s="32" t="s">
        <v>52</v>
      </c>
      <c r="J6451" s="135">
        <v>165</v>
      </c>
      <c r="K6451" s="27">
        <v>0.95757999999999999</v>
      </c>
      <c r="L6451" s="77">
        <v>0.9</v>
      </c>
      <c r="Q6451" s="106"/>
    </row>
    <row r="6452" spans="1:17" x14ac:dyDescent="0.25">
      <c r="A6452" t="s">
        <v>331</v>
      </c>
      <c r="B6452" s="23">
        <v>2018</v>
      </c>
      <c r="C6452" s="23" t="s">
        <v>3</v>
      </c>
      <c r="D6452" s="23" t="s">
        <v>58</v>
      </c>
      <c r="E6452" s="23" t="s">
        <v>156</v>
      </c>
      <c r="F6452" s="23" t="s">
        <v>157</v>
      </c>
      <c r="G6452" s="23" t="s">
        <v>492</v>
      </c>
      <c r="H6452" s="32" t="s">
        <v>469</v>
      </c>
      <c r="I6452" s="32" t="s">
        <v>52</v>
      </c>
      <c r="J6452" s="135">
        <v>157</v>
      </c>
      <c r="K6452" s="27">
        <v>0.95540999999999998</v>
      </c>
      <c r="L6452" s="77">
        <v>0.9</v>
      </c>
      <c r="Q6452" s="106"/>
    </row>
    <row r="6453" spans="1:17" x14ac:dyDescent="0.25">
      <c r="A6453" t="s">
        <v>331</v>
      </c>
      <c r="B6453" s="23">
        <v>2019</v>
      </c>
      <c r="C6453" s="23" t="s">
        <v>0</v>
      </c>
      <c r="D6453" s="23" t="s">
        <v>59</v>
      </c>
      <c r="E6453" s="23" t="s">
        <v>156</v>
      </c>
      <c r="F6453" s="23" t="s">
        <v>157</v>
      </c>
      <c r="G6453" s="23" t="s">
        <v>492</v>
      </c>
      <c r="H6453" s="32" t="s">
        <v>469</v>
      </c>
      <c r="I6453" s="32" t="s">
        <v>52</v>
      </c>
      <c r="J6453" s="135">
        <v>152</v>
      </c>
      <c r="K6453" s="27">
        <v>0.92105000000000004</v>
      </c>
      <c r="L6453" s="77">
        <v>0.9</v>
      </c>
      <c r="Q6453" s="106"/>
    </row>
    <row r="6454" spans="1:17" x14ac:dyDescent="0.25">
      <c r="A6454" t="s">
        <v>331</v>
      </c>
      <c r="B6454" s="23">
        <v>2019</v>
      </c>
      <c r="C6454" s="23" t="s">
        <v>1</v>
      </c>
      <c r="D6454" s="23" t="s">
        <v>60</v>
      </c>
      <c r="E6454" s="23" t="s">
        <v>156</v>
      </c>
      <c r="F6454" s="23" t="s">
        <v>157</v>
      </c>
      <c r="G6454" s="23" t="s">
        <v>492</v>
      </c>
      <c r="H6454" s="32" t="s">
        <v>469</v>
      </c>
      <c r="I6454" s="32" t="s">
        <v>52</v>
      </c>
      <c r="J6454" s="135">
        <v>178</v>
      </c>
      <c r="K6454" s="27">
        <v>0.90449000000000002</v>
      </c>
      <c r="L6454" s="77">
        <v>0.9</v>
      </c>
      <c r="Q6454" s="106"/>
    </row>
    <row r="6455" spans="1:17" x14ac:dyDescent="0.25">
      <c r="A6455" t="s">
        <v>331</v>
      </c>
      <c r="B6455" s="23">
        <v>2019</v>
      </c>
      <c r="C6455" s="23" t="s">
        <v>2</v>
      </c>
      <c r="D6455" s="23" t="s">
        <v>61</v>
      </c>
      <c r="E6455" s="23" t="s">
        <v>156</v>
      </c>
      <c r="F6455" s="23" t="s">
        <v>157</v>
      </c>
      <c r="G6455" s="23" t="s">
        <v>492</v>
      </c>
      <c r="H6455" s="32" t="s">
        <v>469</v>
      </c>
      <c r="I6455" s="32" t="s">
        <v>52</v>
      </c>
      <c r="J6455" s="135">
        <v>164</v>
      </c>
      <c r="K6455" s="27">
        <v>0.92683000000000004</v>
      </c>
      <c r="L6455" s="77">
        <v>0.9</v>
      </c>
      <c r="Q6455" s="106"/>
    </row>
    <row r="6456" spans="1:17" x14ac:dyDescent="0.25">
      <c r="A6456" t="s">
        <v>331</v>
      </c>
      <c r="B6456" s="23">
        <v>2019</v>
      </c>
      <c r="C6456" s="23" t="s">
        <v>3</v>
      </c>
      <c r="D6456" s="23" t="s">
        <v>62</v>
      </c>
      <c r="E6456" s="23" t="s">
        <v>156</v>
      </c>
      <c r="F6456" s="23" t="s">
        <v>157</v>
      </c>
      <c r="G6456" s="23" t="s">
        <v>492</v>
      </c>
      <c r="H6456" s="32" t="s">
        <v>469</v>
      </c>
      <c r="I6456" s="32" t="s">
        <v>52</v>
      </c>
      <c r="J6456" s="135">
        <v>148</v>
      </c>
      <c r="K6456" s="27">
        <v>0.95269999999999999</v>
      </c>
      <c r="L6456" s="77">
        <v>0.9</v>
      </c>
      <c r="Q6456" s="106"/>
    </row>
    <row r="6457" spans="1:17" x14ac:dyDescent="0.25">
      <c r="A6457" t="s">
        <v>331</v>
      </c>
      <c r="B6457" s="23">
        <v>2020</v>
      </c>
      <c r="C6457" s="23" t="s">
        <v>0</v>
      </c>
      <c r="D6457" s="23" t="s">
        <v>63</v>
      </c>
      <c r="E6457" s="23" t="s">
        <v>156</v>
      </c>
      <c r="F6457" s="23" t="s">
        <v>157</v>
      </c>
      <c r="G6457" s="23" t="s">
        <v>492</v>
      </c>
      <c r="H6457" s="32" t="s">
        <v>469</v>
      </c>
      <c r="I6457" s="32" t="s">
        <v>52</v>
      </c>
      <c r="J6457" s="135">
        <v>165</v>
      </c>
      <c r="K6457" s="27">
        <v>0.90908999999999995</v>
      </c>
      <c r="L6457" s="77">
        <v>0.9</v>
      </c>
      <c r="Q6457" s="106"/>
    </row>
    <row r="6458" spans="1:17" x14ac:dyDescent="0.25">
      <c r="A6458" t="s">
        <v>331</v>
      </c>
      <c r="B6458" s="23">
        <v>2020</v>
      </c>
      <c r="C6458" s="23" t="s">
        <v>1</v>
      </c>
      <c r="D6458" s="23" t="s">
        <v>64</v>
      </c>
      <c r="E6458" s="23" t="s">
        <v>156</v>
      </c>
      <c r="F6458" s="23" t="s">
        <v>157</v>
      </c>
      <c r="G6458" s="23" t="s">
        <v>492</v>
      </c>
      <c r="H6458" s="32" t="s">
        <v>469</v>
      </c>
      <c r="I6458" s="32" t="s">
        <v>52</v>
      </c>
      <c r="J6458" s="135">
        <v>85</v>
      </c>
      <c r="K6458" s="27">
        <v>0.95294000000000001</v>
      </c>
      <c r="L6458" s="77">
        <v>0.9</v>
      </c>
      <c r="Q6458" s="106"/>
    </row>
    <row r="6459" spans="1:17" x14ac:dyDescent="0.25">
      <c r="A6459" t="s">
        <v>331</v>
      </c>
      <c r="B6459" s="23">
        <v>2020</v>
      </c>
      <c r="C6459" s="23" t="s">
        <v>2</v>
      </c>
      <c r="D6459" s="23" t="s">
        <v>65</v>
      </c>
      <c r="E6459" s="23" t="s">
        <v>156</v>
      </c>
      <c r="F6459" s="23" t="s">
        <v>157</v>
      </c>
      <c r="G6459" s="23" t="s">
        <v>492</v>
      </c>
      <c r="H6459" s="32" t="s">
        <v>469</v>
      </c>
      <c r="I6459" s="32" t="s">
        <v>52</v>
      </c>
      <c r="J6459" s="135">
        <v>147</v>
      </c>
      <c r="K6459" s="27">
        <v>0.96599000000000002</v>
      </c>
      <c r="L6459" s="77">
        <v>0.9</v>
      </c>
      <c r="Q6459" s="106"/>
    </row>
    <row r="6460" spans="1:17" x14ac:dyDescent="0.25">
      <c r="A6460" t="s">
        <v>331</v>
      </c>
      <c r="B6460" s="23">
        <v>2020</v>
      </c>
      <c r="C6460" s="23" t="s">
        <v>3</v>
      </c>
      <c r="D6460" s="23" t="s">
        <v>66</v>
      </c>
      <c r="E6460" s="23" t="s">
        <v>156</v>
      </c>
      <c r="F6460" s="23" t="s">
        <v>157</v>
      </c>
      <c r="G6460" s="23" t="s">
        <v>492</v>
      </c>
      <c r="H6460" s="32" t="s">
        <v>469</v>
      </c>
      <c r="I6460" s="32" t="s">
        <v>52</v>
      </c>
      <c r="J6460" s="135">
        <v>169</v>
      </c>
      <c r="K6460" s="27">
        <v>0.93491000000000002</v>
      </c>
      <c r="L6460" s="77">
        <v>0.9</v>
      </c>
      <c r="Q6460" s="106"/>
    </row>
    <row r="6461" spans="1:17" x14ac:dyDescent="0.25">
      <c r="A6461" t="s">
        <v>331</v>
      </c>
      <c r="B6461" s="23">
        <v>2021</v>
      </c>
      <c r="C6461" s="23" t="s">
        <v>0</v>
      </c>
      <c r="D6461" s="23" t="s">
        <v>67</v>
      </c>
      <c r="E6461" s="23" t="s">
        <v>156</v>
      </c>
      <c r="F6461" s="23" t="s">
        <v>157</v>
      </c>
      <c r="G6461" s="23" t="s">
        <v>492</v>
      </c>
      <c r="H6461" s="32" t="s">
        <v>469</v>
      </c>
      <c r="I6461" s="32" t="s">
        <v>52</v>
      </c>
      <c r="J6461" s="135">
        <v>159</v>
      </c>
      <c r="K6461" s="27">
        <v>0.98741999999999996</v>
      </c>
      <c r="L6461" s="77">
        <v>0.9</v>
      </c>
      <c r="Q6461" s="106"/>
    </row>
    <row r="6462" spans="1:17" x14ac:dyDescent="0.25">
      <c r="A6462" t="s">
        <v>331</v>
      </c>
      <c r="B6462" s="23">
        <v>2021</v>
      </c>
      <c r="C6462" s="23" t="s">
        <v>1</v>
      </c>
      <c r="D6462" s="23" t="s">
        <v>68</v>
      </c>
      <c r="E6462" s="23" t="s">
        <v>156</v>
      </c>
      <c r="F6462" s="23" t="s">
        <v>157</v>
      </c>
      <c r="G6462" s="23" t="s">
        <v>492</v>
      </c>
      <c r="H6462" s="32" t="s">
        <v>469</v>
      </c>
      <c r="I6462" s="32" t="s">
        <v>52</v>
      </c>
      <c r="J6462" s="135">
        <v>168</v>
      </c>
      <c r="K6462" s="27">
        <v>0.97023999999999999</v>
      </c>
      <c r="L6462" s="77">
        <v>0.9</v>
      </c>
      <c r="Q6462" s="106"/>
    </row>
    <row r="6463" spans="1:17" x14ac:dyDescent="0.25">
      <c r="A6463" t="s">
        <v>331</v>
      </c>
      <c r="B6463" s="23">
        <v>2021</v>
      </c>
      <c r="C6463" s="23" t="s">
        <v>2</v>
      </c>
      <c r="D6463" s="23" t="s">
        <v>69</v>
      </c>
      <c r="E6463" s="23" t="s">
        <v>156</v>
      </c>
      <c r="F6463" s="23" t="s">
        <v>157</v>
      </c>
      <c r="G6463" s="23" t="s">
        <v>492</v>
      </c>
      <c r="H6463" s="32" t="s">
        <v>469</v>
      </c>
      <c r="I6463" s="32" t="s">
        <v>52</v>
      </c>
      <c r="J6463" s="135">
        <v>186</v>
      </c>
      <c r="K6463" s="27">
        <v>0.95160999999999996</v>
      </c>
      <c r="L6463" s="77">
        <v>0.9</v>
      </c>
      <c r="Q6463" s="106"/>
    </row>
    <row r="6464" spans="1:17" x14ac:dyDescent="0.25">
      <c r="A6464" t="s">
        <v>331</v>
      </c>
      <c r="B6464" s="23">
        <v>2021</v>
      </c>
      <c r="C6464" s="23" t="s">
        <v>3</v>
      </c>
      <c r="D6464" s="23" t="s">
        <v>70</v>
      </c>
      <c r="E6464" s="23" t="s">
        <v>156</v>
      </c>
      <c r="F6464" s="23" t="s">
        <v>157</v>
      </c>
      <c r="G6464" s="23" t="s">
        <v>492</v>
      </c>
      <c r="H6464" s="32" t="s">
        <v>469</v>
      </c>
      <c r="I6464" s="32" t="s">
        <v>52</v>
      </c>
      <c r="J6464" s="135">
        <v>194</v>
      </c>
      <c r="K6464" s="27">
        <v>0.95875999999999995</v>
      </c>
      <c r="L6464" s="77">
        <v>0.9</v>
      </c>
      <c r="Q6464" s="106"/>
    </row>
    <row r="6465" spans="1:17" x14ac:dyDescent="0.25">
      <c r="A6465" t="s">
        <v>331</v>
      </c>
      <c r="B6465" s="23">
        <v>2022</v>
      </c>
      <c r="C6465" s="23" t="s">
        <v>0</v>
      </c>
      <c r="D6465" s="23" t="s">
        <v>71</v>
      </c>
      <c r="E6465" s="23" t="s">
        <v>156</v>
      </c>
      <c r="F6465" s="23" t="s">
        <v>157</v>
      </c>
      <c r="G6465" s="23" t="s">
        <v>492</v>
      </c>
      <c r="H6465" s="32" t="s">
        <v>469</v>
      </c>
      <c r="I6465" s="32" t="s">
        <v>52</v>
      </c>
      <c r="J6465" s="135">
        <v>172</v>
      </c>
      <c r="K6465" s="27">
        <v>0.97674000000000005</v>
      </c>
      <c r="L6465" s="77">
        <v>0.9</v>
      </c>
      <c r="Q6465" s="106"/>
    </row>
    <row r="6466" spans="1:17" x14ac:dyDescent="0.25">
      <c r="A6466" t="s">
        <v>331</v>
      </c>
      <c r="B6466" s="23">
        <v>2022</v>
      </c>
      <c r="C6466" s="23" t="s">
        <v>1</v>
      </c>
      <c r="D6466" s="23" t="s">
        <v>72</v>
      </c>
      <c r="E6466" s="23" t="s">
        <v>156</v>
      </c>
      <c r="F6466" s="23" t="s">
        <v>157</v>
      </c>
      <c r="G6466" s="23" t="s">
        <v>492</v>
      </c>
      <c r="H6466" s="32" t="s">
        <v>469</v>
      </c>
      <c r="I6466" s="32" t="s">
        <v>52</v>
      </c>
      <c r="J6466" s="135">
        <v>159</v>
      </c>
      <c r="K6466" s="27">
        <v>0.99370999999999998</v>
      </c>
      <c r="L6466" s="77">
        <v>0.9</v>
      </c>
      <c r="Q6466" s="106"/>
    </row>
    <row r="6467" spans="1:17" x14ac:dyDescent="0.25">
      <c r="A6467" t="s">
        <v>331</v>
      </c>
      <c r="B6467" s="23">
        <v>2022</v>
      </c>
      <c r="C6467" s="23" t="s">
        <v>2</v>
      </c>
      <c r="D6467" s="23" t="s">
        <v>73</v>
      </c>
      <c r="E6467" s="23" t="s">
        <v>156</v>
      </c>
      <c r="F6467" s="23" t="s">
        <v>157</v>
      </c>
      <c r="G6467" s="23" t="s">
        <v>492</v>
      </c>
      <c r="H6467" s="32" t="s">
        <v>469</v>
      </c>
      <c r="I6467" s="32" t="s">
        <v>52</v>
      </c>
      <c r="J6467" s="135">
        <v>144</v>
      </c>
      <c r="K6467" s="27">
        <v>0.97916999999999998</v>
      </c>
      <c r="L6467" s="77">
        <v>0.9</v>
      </c>
      <c r="Q6467" s="106"/>
    </row>
    <row r="6468" spans="1:17" x14ac:dyDescent="0.25">
      <c r="A6468" t="s">
        <v>331</v>
      </c>
      <c r="B6468" s="23">
        <v>2022</v>
      </c>
      <c r="C6468" s="23" t="s">
        <v>3</v>
      </c>
      <c r="D6468" s="23" t="s">
        <v>493</v>
      </c>
      <c r="E6468" s="23" t="s">
        <v>156</v>
      </c>
      <c r="F6468" s="23" t="s">
        <v>157</v>
      </c>
      <c r="G6468" s="23" t="s">
        <v>492</v>
      </c>
      <c r="H6468" s="32" t="s">
        <v>469</v>
      </c>
      <c r="I6468" s="32" t="s">
        <v>52</v>
      </c>
      <c r="J6468" s="135">
        <v>158</v>
      </c>
      <c r="K6468" s="27">
        <v>0.95569999999999999</v>
      </c>
      <c r="L6468" s="77">
        <v>0.9</v>
      </c>
      <c r="Q6468" s="106"/>
    </row>
    <row r="6469" spans="1:17" x14ac:dyDescent="0.25">
      <c r="A6469" t="s">
        <v>331</v>
      </c>
      <c r="B6469" s="23">
        <v>2023</v>
      </c>
      <c r="C6469" s="23" t="s">
        <v>0</v>
      </c>
      <c r="D6469" s="23" t="s">
        <v>537</v>
      </c>
      <c r="E6469" s="23" t="s">
        <v>156</v>
      </c>
      <c r="F6469" s="23" t="s">
        <v>157</v>
      </c>
      <c r="G6469" s="23" t="s">
        <v>492</v>
      </c>
      <c r="H6469" s="32" t="s">
        <v>469</v>
      </c>
      <c r="I6469" s="32" t="s">
        <v>52</v>
      </c>
      <c r="J6469" s="135">
        <v>170</v>
      </c>
      <c r="K6469" s="27">
        <v>0.97646999999999995</v>
      </c>
      <c r="L6469" s="77">
        <v>0.9</v>
      </c>
      <c r="Q6469" s="106"/>
    </row>
    <row r="6470" spans="1:17" x14ac:dyDescent="0.25">
      <c r="A6470" t="s">
        <v>331</v>
      </c>
      <c r="B6470" s="23">
        <v>2018</v>
      </c>
      <c r="C6470" s="23" t="s">
        <v>0</v>
      </c>
      <c r="D6470" s="23" t="s">
        <v>54</v>
      </c>
      <c r="E6470" s="23" t="s">
        <v>158</v>
      </c>
      <c r="F6470" s="23" t="s">
        <v>159</v>
      </c>
      <c r="G6470" s="23" t="s">
        <v>492</v>
      </c>
      <c r="H6470" s="32" t="s">
        <v>366</v>
      </c>
      <c r="I6470" s="32" t="s">
        <v>52</v>
      </c>
      <c r="J6470" s="135">
        <v>111</v>
      </c>
      <c r="K6470" s="27">
        <v>0.46847</v>
      </c>
      <c r="L6470" s="77">
        <v>0.9</v>
      </c>
      <c r="Q6470" s="106"/>
    </row>
    <row r="6471" spans="1:17" x14ac:dyDescent="0.25">
      <c r="A6471" t="s">
        <v>331</v>
      </c>
      <c r="B6471" s="23">
        <v>2018</v>
      </c>
      <c r="C6471" s="23" t="s">
        <v>1</v>
      </c>
      <c r="D6471" s="23" t="s">
        <v>56</v>
      </c>
      <c r="E6471" s="23" t="s">
        <v>158</v>
      </c>
      <c r="F6471" s="23" t="s">
        <v>159</v>
      </c>
      <c r="G6471" s="23" t="s">
        <v>492</v>
      </c>
      <c r="H6471" s="32" t="s">
        <v>366</v>
      </c>
      <c r="I6471" s="32" t="s">
        <v>52</v>
      </c>
      <c r="J6471" s="135">
        <v>114</v>
      </c>
      <c r="K6471" s="27">
        <v>0.45613999999999999</v>
      </c>
      <c r="L6471" s="77">
        <v>0.9</v>
      </c>
      <c r="Q6471" s="106"/>
    </row>
    <row r="6472" spans="1:17" x14ac:dyDescent="0.25">
      <c r="A6472" t="s">
        <v>331</v>
      </c>
      <c r="B6472" s="23">
        <v>2018</v>
      </c>
      <c r="C6472" s="23" t="s">
        <v>2</v>
      </c>
      <c r="D6472" s="23" t="s">
        <v>57</v>
      </c>
      <c r="E6472" s="23" t="s">
        <v>158</v>
      </c>
      <c r="F6472" s="23" t="s">
        <v>159</v>
      </c>
      <c r="G6472" s="23" t="s">
        <v>492</v>
      </c>
      <c r="H6472" s="32" t="s">
        <v>366</v>
      </c>
      <c r="I6472" s="32" t="s">
        <v>52</v>
      </c>
      <c r="J6472" s="135">
        <v>106</v>
      </c>
      <c r="K6472" s="27">
        <v>0.64151000000000002</v>
      </c>
      <c r="L6472" s="77">
        <v>0.9</v>
      </c>
      <c r="Q6472" s="106"/>
    </row>
    <row r="6473" spans="1:17" x14ac:dyDescent="0.25">
      <c r="A6473" t="s">
        <v>331</v>
      </c>
      <c r="B6473" s="23">
        <v>2018</v>
      </c>
      <c r="C6473" s="23" t="s">
        <v>3</v>
      </c>
      <c r="D6473" s="23" t="s">
        <v>58</v>
      </c>
      <c r="E6473" s="23" t="s">
        <v>158</v>
      </c>
      <c r="F6473" s="23" t="s">
        <v>159</v>
      </c>
      <c r="G6473" s="23" t="s">
        <v>492</v>
      </c>
      <c r="H6473" s="32" t="s">
        <v>366</v>
      </c>
      <c r="I6473" s="32" t="s">
        <v>52</v>
      </c>
      <c r="J6473" s="135">
        <v>75</v>
      </c>
      <c r="K6473" s="27">
        <v>0.65332999999999997</v>
      </c>
      <c r="L6473" s="77">
        <v>0.9</v>
      </c>
      <c r="Q6473" s="106"/>
    </row>
    <row r="6474" spans="1:17" x14ac:dyDescent="0.25">
      <c r="A6474" t="s">
        <v>331</v>
      </c>
      <c r="B6474" s="23">
        <v>2019</v>
      </c>
      <c r="C6474" s="23" t="s">
        <v>0</v>
      </c>
      <c r="D6474" s="23" t="s">
        <v>59</v>
      </c>
      <c r="E6474" s="23" t="s">
        <v>158</v>
      </c>
      <c r="F6474" s="23" t="s">
        <v>159</v>
      </c>
      <c r="G6474" s="23" t="s">
        <v>492</v>
      </c>
      <c r="H6474" s="32" t="s">
        <v>366</v>
      </c>
      <c r="I6474" s="32" t="s">
        <v>52</v>
      </c>
      <c r="J6474" s="135">
        <v>137</v>
      </c>
      <c r="K6474" s="27">
        <v>0.79561999999999999</v>
      </c>
      <c r="L6474" s="77">
        <v>0.9</v>
      </c>
      <c r="Q6474" s="106"/>
    </row>
    <row r="6475" spans="1:17" x14ac:dyDescent="0.25">
      <c r="A6475" t="s">
        <v>331</v>
      </c>
      <c r="B6475" s="23">
        <v>2019</v>
      </c>
      <c r="C6475" s="23" t="s">
        <v>1</v>
      </c>
      <c r="D6475" s="23" t="s">
        <v>60</v>
      </c>
      <c r="E6475" s="23" t="s">
        <v>158</v>
      </c>
      <c r="F6475" s="23" t="s">
        <v>159</v>
      </c>
      <c r="G6475" s="23" t="s">
        <v>492</v>
      </c>
      <c r="H6475" s="32" t="s">
        <v>366</v>
      </c>
      <c r="I6475" s="32" t="s">
        <v>52</v>
      </c>
      <c r="J6475" s="135">
        <v>116</v>
      </c>
      <c r="K6475" s="27">
        <v>0.56033999999999995</v>
      </c>
      <c r="L6475" s="77">
        <v>0.9</v>
      </c>
      <c r="Q6475" s="106"/>
    </row>
    <row r="6476" spans="1:17" x14ac:dyDescent="0.25">
      <c r="A6476" t="s">
        <v>331</v>
      </c>
      <c r="B6476" s="23">
        <v>2019</v>
      </c>
      <c r="C6476" s="23" t="s">
        <v>2</v>
      </c>
      <c r="D6476" s="23" t="s">
        <v>61</v>
      </c>
      <c r="E6476" s="23" t="s">
        <v>158</v>
      </c>
      <c r="F6476" s="23" t="s">
        <v>159</v>
      </c>
      <c r="G6476" s="23" t="s">
        <v>492</v>
      </c>
      <c r="H6476" s="32" t="s">
        <v>366</v>
      </c>
      <c r="I6476" s="32" t="s">
        <v>52</v>
      </c>
      <c r="J6476" s="135">
        <v>114</v>
      </c>
      <c r="K6476" s="27">
        <v>0.69298000000000004</v>
      </c>
      <c r="L6476" s="77">
        <v>0.9</v>
      </c>
      <c r="Q6476" s="106"/>
    </row>
    <row r="6477" spans="1:17" x14ac:dyDescent="0.25">
      <c r="A6477" t="s">
        <v>331</v>
      </c>
      <c r="B6477" s="23">
        <v>2019</v>
      </c>
      <c r="C6477" s="23" t="s">
        <v>3</v>
      </c>
      <c r="D6477" s="23" t="s">
        <v>62</v>
      </c>
      <c r="E6477" s="23" t="s">
        <v>158</v>
      </c>
      <c r="F6477" s="23" t="s">
        <v>159</v>
      </c>
      <c r="G6477" s="23" t="s">
        <v>492</v>
      </c>
      <c r="H6477" s="32" t="s">
        <v>366</v>
      </c>
      <c r="I6477" s="32" t="s">
        <v>52</v>
      </c>
      <c r="J6477" s="135">
        <v>94</v>
      </c>
      <c r="K6477" s="27">
        <v>0.81915000000000004</v>
      </c>
      <c r="L6477" s="77">
        <v>0.9</v>
      </c>
      <c r="Q6477" s="106"/>
    </row>
    <row r="6478" spans="1:17" x14ac:dyDescent="0.25">
      <c r="A6478" t="s">
        <v>331</v>
      </c>
      <c r="B6478" s="23">
        <v>2020</v>
      </c>
      <c r="C6478" s="23" t="s">
        <v>0</v>
      </c>
      <c r="D6478" s="23" t="s">
        <v>63</v>
      </c>
      <c r="E6478" s="23" t="s">
        <v>158</v>
      </c>
      <c r="F6478" s="23" t="s">
        <v>159</v>
      </c>
      <c r="G6478" s="23" t="s">
        <v>492</v>
      </c>
      <c r="H6478" s="32" t="s">
        <v>366</v>
      </c>
      <c r="I6478" s="32" t="s">
        <v>52</v>
      </c>
      <c r="J6478" s="135">
        <v>109</v>
      </c>
      <c r="K6478" s="27">
        <v>0.89907999999999999</v>
      </c>
      <c r="L6478" s="77">
        <v>0.9</v>
      </c>
      <c r="Q6478" s="106"/>
    </row>
    <row r="6479" spans="1:17" x14ac:dyDescent="0.25">
      <c r="A6479" t="s">
        <v>331</v>
      </c>
      <c r="B6479" s="23">
        <v>2020</v>
      </c>
      <c r="C6479" s="23" t="s">
        <v>1</v>
      </c>
      <c r="D6479" s="23" t="s">
        <v>64</v>
      </c>
      <c r="E6479" s="23" t="s">
        <v>158</v>
      </c>
      <c r="F6479" s="23" t="s">
        <v>159</v>
      </c>
      <c r="G6479" s="23" t="s">
        <v>492</v>
      </c>
      <c r="H6479" s="32" t="s">
        <v>366</v>
      </c>
      <c r="I6479" s="32" t="s">
        <v>52</v>
      </c>
      <c r="J6479" s="135">
        <v>59</v>
      </c>
      <c r="K6479" s="27">
        <v>0.79661000000000004</v>
      </c>
      <c r="L6479" s="77">
        <v>0.9</v>
      </c>
      <c r="Q6479" s="106"/>
    </row>
    <row r="6480" spans="1:17" x14ac:dyDescent="0.25">
      <c r="A6480" t="s">
        <v>331</v>
      </c>
      <c r="B6480" s="23">
        <v>2020</v>
      </c>
      <c r="C6480" s="23" t="s">
        <v>2</v>
      </c>
      <c r="D6480" s="23" t="s">
        <v>65</v>
      </c>
      <c r="E6480" s="23" t="s">
        <v>158</v>
      </c>
      <c r="F6480" s="23" t="s">
        <v>159</v>
      </c>
      <c r="G6480" s="23" t="s">
        <v>492</v>
      </c>
      <c r="H6480" s="32" t="s">
        <v>366</v>
      </c>
      <c r="I6480" s="32" t="s">
        <v>52</v>
      </c>
      <c r="J6480" s="135">
        <v>97</v>
      </c>
      <c r="K6480" s="27">
        <v>0.43298999999999999</v>
      </c>
      <c r="L6480" s="77">
        <v>0.9</v>
      </c>
      <c r="Q6480" s="106"/>
    </row>
    <row r="6481" spans="1:17" x14ac:dyDescent="0.25">
      <c r="A6481" t="s">
        <v>331</v>
      </c>
      <c r="B6481" s="23">
        <v>2020</v>
      </c>
      <c r="C6481" s="23" t="s">
        <v>3</v>
      </c>
      <c r="D6481" s="23" t="s">
        <v>66</v>
      </c>
      <c r="E6481" s="23" t="s">
        <v>158</v>
      </c>
      <c r="F6481" s="23" t="s">
        <v>159</v>
      </c>
      <c r="G6481" s="23" t="s">
        <v>492</v>
      </c>
      <c r="H6481" s="32" t="s">
        <v>366</v>
      </c>
      <c r="I6481" s="32" t="s">
        <v>52</v>
      </c>
      <c r="J6481" s="135">
        <v>98</v>
      </c>
      <c r="K6481" s="27">
        <v>0.76531000000000005</v>
      </c>
      <c r="L6481" s="77">
        <v>0.9</v>
      </c>
      <c r="Q6481" s="106"/>
    </row>
    <row r="6482" spans="1:17" x14ac:dyDescent="0.25">
      <c r="A6482" t="s">
        <v>331</v>
      </c>
      <c r="B6482" s="23">
        <v>2021</v>
      </c>
      <c r="C6482" s="23" t="s">
        <v>0</v>
      </c>
      <c r="D6482" s="23" t="s">
        <v>67</v>
      </c>
      <c r="E6482" s="23" t="s">
        <v>158</v>
      </c>
      <c r="F6482" s="23" t="s">
        <v>159</v>
      </c>
      <c r="G6482" s="23" t="s">
        <v>492</v>
      </c>
      <c r="H6482" s="32" t="s">
        <v>366</v>
      </c>
      <c r="I6482" s="32" t="s">
        <v>52</v>
      </c>
      <c r="J6482" s="135">
        <v>99</v>
      </c>
      <c r="K6482" s="27">
        <v>0.77778000000000003</v>
      </c>
      <c r="L6482" s="77">
        <v>0.9</v>
      </c>
      <c r="Q6482" s="106"/>
    </row>
    <row r="6483" spans="1:17" x14ac:dyDescent="0.25">
      <c r="A6483" t="s">
        <v>331</v>
      </c>
      <c r="B6483" s="23">
        <v>2021</v>
      </c>
      <c r="C6483" s="23" t="s">
        <v>1</v>
      </c>
      <c r="D6483" s="23" t="s">
        <v>68</v>
      </c>
      <c r="E6483" s="23" t="s">
        <v>158</v>
      </c>
      <c r="F6483" s="23" t="s">
        <v>159</v>
      </c>
      <c r="G6483" s="23" t="s">
        <v>492</v>
      </c>
      <c r="H6483" s="32" t="s">
        <v>366</v>
      </c>
      <c r="I6483" s="32" t="s">
        <v>52</v>
      </c>
      <c r="J6483" s="135">
        <v>98</v>
      </c>
      <c r="K6483" s="27">
        <v>0.85714000000000001</v>
      </c>
      <c r="L6483" s="77">
        <v>0.9</v>
      </c>
      <c r="Q6483" s="106"/>
    </row>
    <row r="6484" spans="1:17" x14ac:dyDescent="0.25">
      <c r="A6484" t="s">
        <v>331</v>
      </c>
      <c r="B6484" s="23">
        <v>2021</v>
      </c>
      <c r="C6484" s="23" t="s">
        <v>2</v>
      </c>
      <c r="D6484" s="23" t="s">
        <v>69</v>
      </c>
      <c r="E6484" s="23" t="s">
        <v>158</v>
      </c>
      <c r="F6484" s="23" t="s">
        <v>159</v>
      </c>
      <c r="G6484" s="23" t="s">
        <v>492</v>
      </c>
      <c r="H6484" s="32" t="s">
        <v>366</v>
      </c>
      <c r="I6484" s="32" t="s">
        <v>52</v>
      </c>
      <c r="J6484" s="135">
        <v>126</v>
      </c>
      <c r="K6484" s="27">
        <v>0.77778000000000003</v>
      </c>
      <c r="L6484" s="77">
        <v>0.9</v>
      </c>
      <c r="Q6484" s="106"/>
    </row>
    <row r="6485" spans="1:17" x14ac:dyDescent="0.25">
      <c r="A6485" t="s">
        <v>331</v>
      </c>
      <c r="B6485" s="23">
        <v>2021</v>
      </c>
      <c r="C6485" s="23" t="s">
        <v>3</v>
      </c>
      <c r="D6485" s="23" t="s">
        <v>70</v>
      </c>
      <c r="E6485" s="23" t="s">
        <v>158</v>
      </c>
      <c r="F6485" s="23" t="s">
        <v>159</v>
      </c>
      <c r="G6485" s="23" t="s">
        <v>492</v>
      </c>
      <c r="H6485" s="32" t="s">
        <v>366</v>
      </c>
      <c r="I6485" s="32" t="s">
        <v>52</v>
      </c>
      <c r="J6485" s="135">
        <v>100</v>
      </c>
      <c r="K6485" s="27">
        <v>0.75</v>
      </c>
      <c r="L6485" s="77">
        <v>0.9</v>
      </c>
      <c r="Q6485" s="106"/>
    </row>
    <row r="6486" spans="1:17" x14ac:dyDescent="0.25">
      <c r="A6486" t="s">
        <v>331</v>
      </c>
      <c r="B6486" s="23">
        <v>2022</v>
      </c>
      <c r="C6486" s="23" t="s">
        <v>0</v>
      </c>
      <c r="D6486" s="23" t="s">
        <v>71</v>
      </c>
      <c r="E6486" s="23" t="s">
        <v>158</v>
      </c>
      <c r="F6486" s="23" t="s">
        <v>159</v>
      </c>
      <c r="G6486" s="23" t="s">
        <v>492</v>
      </c>
      <c r="H6486" s="32" t="s">
        <v>366</v>
      </c>
      <c r="I6486" s="32" t="s">
        <v>52</v>
      </c>
      <c r="J6486" s="135">
        <v>97</v>
      </c>
      <c r="K6486" s="27">
        <v>0.79381000000000002</v>
      </c>
      <c r="L6486" s="77">
        <v>0.9</v>
      </c>
      <c r="Q6486" s="106"/>
    </row>
    <row r="6487" spans="1:17" x14ac:dyDescent="0.25">
      <c r="A6487" t="s">
        <v>331</v>
      </c>
      <c r="B6487" s="23">
        <v>2022</v>
      </c>
      <c r="C6487" s="23" t="s">
        <v>1</v>
      </c>
      <c r="D6487" s="23" t="s">
        <v>72</v>
      </c>
      <c r="E6487" s="23" t="s">
        <v>158</v>
      </c>
      <c r="F6487" s="23" t="s">
        <v>159</v>
      </c>
      <c r="G6487" s="23" t="s">
        <v>492</v>
      </c>
      <c r="H6487" s="32" t="s">
        <v>366</v>
      </c>
      <c r="I6487" s="32" t="s">
        <v>52</v>
      </c>
      <c r="J6487" s="135">
        <v>97</v>
      </c>
      <c r="K6487" s="27">
        <v>0.79381000000000002</v>
      </c>
      <c r="L6487" s="77">
        <v>0.9</v>
      </c>
      <c r="Q6487" s="106"/>
    </row>
    <row r="6488" spans="1:17" x14ac:dyDescent="0.25">
      <c r="A6488" t="s">
        <v>331</v>
      </c>
      <c r="B6488" s="23">
        <v>2022</v>
      </c>
      <c r="C6488" s="23" t="s">
        <v>2</v>
      </c>
      <c r="D6488" s="23" t="s">
        <v>73</v>
      </c>
      <c r="E6488" s="23" t="s">
        <v>158</v>
      </c>
      <c r="F6488" s="23" t="s">
        <v>159</v>
      </c>
      <c r="G6488" s="23" t="s">
        <v>492</v>
      </c>
      <c r="H6488" s="32" t="s">
        <v>366</v>
      </c>
      <c r="I6488" s="32" t="s">
        <v>52</v>
      </c>
      <c r="J6488" s="135">
        <v>98</v>
      </c>
      <c r="K6488" s="27">
        <v>0.79591999999999996</v>
      </c>
      <c r="L6488" s="77">
        <v>0.9</v>
      </c>
      <c r="Q6488" s="106"/>
    </row>
    <row r="6489" spans="1:17" x14ac:dyDescent="0.25">
      <c r="A6489" t="s">
        <v>331</v>
      </c>
      <c r="B6489" s="23">
        <v>2022</v>
      </c>
      <c r="C6489" s="23" t="s">
        <v>3</v>
      </c>
      <c r="D6489" s="23" t="s">
        <v>493</v>
      </c>
      <c r="E6489" s="23" t="s">
        <v>158</v>
      </c>
      <c r="F6489" s="23" t="s">
        <v>159</v>
      </c>
      <c r="G6489" s="23" t="s">
        <v>492</v>
      </c>
      <c r="H6489" s="32" t="s">
        <v>366</v>
      </c>
      <c r="I6489" s="32" t="s">
        <v>52</v>
      </c>
      <c r="J6489" s="135">
        <v>105</v>
      </c>
      <c r="K6489" s="27">
        <v>0.85714000000000001</v>
      </c>
      <c r="L6489" s="77">
        <v>0.9</v>
      </c>
      <c r="Q6489" s="106"/>
    </row>
    <row r="6490" spans="1:17" x14ac:dyDescent="0.25">
      <c r="A6490" t="s">
        <v>331</v>
      </c>
      <c r="B6490" s="23">
        <v>2023</v>
      </c>
      <c r="C6490" s="23" t="s">
        <v>0</v>
      </c>
      <c r="D6490" s="23" t="s">
        <v>537</v>
      </c>
      <c r="E6490" s="23" t="s">
        <v>158</v>
      </c>
      <c r="F6490" s="23" t="s">
        <v>159</v>
      </c>
      <c r="G6490" s="23" t="s">
        <v>492</v>
      </c>
      <c r="H6490" s="32" t="s">
        <v>366</v>
      </c>
      <c r="I6490" s="32" t="s">
        <v>52</v>
      </c>
      <c r="J6490" s="135">
        <v>101</v>
      </c>
      <c r="K6490" s="27">
        <v>0.86138999999999999</v>
      </c>
      <c r="L6490" s="77">
        <v>0.9</v>
      </c>
      <c r="Q6490" s="106"/>
    </row>
    <row r="6491" spans="1:17" x14ac:dyDescent="0.25">
      <c r="A6491" t="s">
        <v>331</v>
      </c>
      <c r="B6491" s="23">
        <v>2018</v>
      </c>
      <c r="C6491" s="23" t="s">
        <v>0</v>
      </c>
      <c r="D6491" s="23" t="s">
        <v>54</v>
      </c>
      <c r="E6491" s="23" t="s">
        <v>492</v>
      </c>
      <c r="F6491" s="23" t="s">
        <v>359</v>
      </c>
      <c r="G6491" s="23" t="s">
        <v>492</v>
      </c>
      <c r="H6491" s="32" t="s">
        <v>359</v>
      </c>
      <c r="I6491" s="32" t="s">
        <v>52</v>
      </c>
      <c r="J6491" s="135">
        <v>269</v>
      </c>
      <c r="K6491" s="27">
        <v>0.76207999999999998</v>
      </c>
      <c r="L6491" s="77">
        <v>0.9</v>
      </c>
      <c r="Q6491" s="106"/>
    </row>
    <row r="6492" spans="1:17" x14ac:dyDescent="0.25">
      <c r="A6492" t="s">
        <v>331</v>
      </c>
      <c r="B6492" s="23">
        <v>2018</v>
      </c>
      <c r="C6492" s="23" t="s">
        <v>1</v>
      </c>
      <c r="D6492" s="23" t="s">
        <v>56</v>
      </c>
      <c r="E6492" s="23" t="s">
        <v>492</v>
      </c>
      <c r="F6492" s="23" t="s">
        <v>359</v>
      </c>
      <c r="G6492" s="23" t="s">
        <v>492</v>
      </c>
      <c r="H6492" s="32" t="s">
        <v>359</v>
      </c>
      <c r="I6492" s="32" t="s">
        <v>52</v>
      </c>
      <c r="J6492" s="135">
        <v>429</v>
      </c>
      <c r="K6492" s="27">
        <v>0.79486999999999997</v>
      </c>
      <c r="L6492" s="77">
        <v>0.9</v>
      </c>
      <c r="Q6492" s="106"/>
    </row>
    <row r="6493" spans="1:17" x14ac:dyDescent="0.25">
      <c r="A6493" t="s">
        <v>331</v>
      </c>
      <c r="B6493" s="23">
        <v>2018</v>
      </c>
      <c r="C6493" s="23" t="s">
        <v>2</v>
      </c>
      <c r="D6493" s="23" t="s">
        <v>57</v>
      </c>
      <c r="E6493" s="23" t="s">
        <v>492</v>
      </c>
      <c r="F6493" s="23" t="s">
        <v>359</v>
      </c>
      <c r="G6493" s="23" t="s">
        <v>492</v>
      </c>
      <c r="H6493" s="32" t="s">
        <v>359</v>
      </c>
      <c r="I6493" s="32" t="s">
        <v>52</v>
      </c>
      <c r="J6493" s="135">
        <v>469</v>
      </c>
      <c r="K6493" s="27">
        <v>0.85714000000000001</v>
      </c>
      <c r="L6493" s="77">
        <v>0.9</v>
      </c>
      <c r="Q6493" s="106"/>
    </row>
    <row r="6494" spans="1:17" x14ac:dyDescent="0.25">
      <c r="A6494" t="s">
        <v>331</v>
      </c>
      <c r="B6494" s="23">
        <v>2018</v>
      </c>
      <c r="C6494" s="23" t="s">
        <v>3</v>
      </c>
      <c r="D6494" s="23" t="s">
        <v>58</v>
      </c>
      <c r="E6494" s="23" t="s">
        <v>492</v>
      </c>
      <c r="F6494" s="23" t="s">
        <v>359</v>
      </c>
      <c r="G6494" s="23" t="s">
        <v>492</v>
      </c>
      <c r="H6494" s="32" t="s">
        <v>359</v>
      </c>
      <c r="I6494" s="32" t="s">
        <v>52</v>
      </c>
      <c r="J6494" s="135">
        <v>443</v>
      </c>
      <c r="K6494" s="27">
        <v>0.91422000000000003</v>
      </c>
      <c r="L6494" s="77">
        <v>0.9</v>
      </c>
      <c r="Q6494" s="106"/>
    </row>
    <row r="6495" spans="1:17" x14ac:dyDescent="0.25">
      <c r="A6495" t="s">
        <v>331</v>
      </c>
      <c r="B6495" s="23">
        <v>2019</v>
      </c>
      <c r="C6495" s="23" t="s">
        <v>0</v>
      </c>
      <c r="D6495" s="23" t="s">
        <v>59</v>
      </c>
      <c r="E6495" s="23" t="s">
        <v>492</v>
      </c>
      <c r="F6495" s="23" t="s">
        <v>359</v>
      </c>
      <c r="G6495" s="23" t="s">
        <v>492</v>
      </c>
      <c r="H6495" s="32" t="s">
        <v>359</v>
      </c>
      <c r="I6495" s="32" t="s">
        <v>52</v>
      </c>
      <c r="J6495" s="135">
        <v>426</v>
      </c>
      <c r="K6495" s="27">
        <v>0.90141000000000004</v>
      </c>
      <c r="L6495" s="77">
        <v>0.9</v>
      </c>
      <c r="Q6495" s="106"/>
    </row>
    <row r="6496" spans="1:17" x14ac:dyDescent="0.25">
      <c r="A6496" t="s">
        <v>331</v>
      </c>
      <c r="B6496" s="23">
        <v>2019</v>
      </c>
      <c r="C6496" s="23" t="s">
        <v>1</v>
      </c>
      <c r="D6496" s="23" t="s">
        <v>60</v>
      </c>
      <c r="E6496" s="23" t="s">
        <v>492</v>
      </c>
      <c r="F6496" s="23" t="s">
        <v>359</v>
      </c>
      <c r="G6496" s="23" t="s">
        <v>492</v>
      </c>
      <c r="H6496" s="32" t="s">
        <v>359</v>
      </c>
      <c r="I6496" s="32" t="s">
        <v>52</v>
      </c>
      <c r="J6496" s="135">
        <v>431</v>
      </c>
      <c r="K6496" s="27">
        <v>0.85846999999999996</v>
      </c>
      <c r="L6496" s="77">
        <v>0.9</v>
      </c>
      <c r="Q6496" s="106"/>
    </row>
    <row r="6497" spans="1:17" x14ac:dyDescent="0.25">
      <c r="A6497" t="s">
        <v>331</v>
      </c>
      <c r="B6497" s="23">
        <v>2019</v>
      </c>
      <c r="C6497" s="23" t="s">
        <v>2</v>
      </c>
      <c r="D6497" s="23" t="s">
        <v>61</v>
      </c>
      <c r="E6497" s="23" t="s">
        <v>492</v>
      </c>
      <c r="F6497" s="23" t="s">
        <v>359</v>
      </c>
      <c r="G6497" s="23" t="s">
        <v>492</v>
      </c>
      <c r="H6497" s="32" t="s">
        <v>359</v>
      </c>
      <c r="I6497" s="32" t="s">
        <v>52</v>
      </c>
      <c r="J6497" s="135">
        <v>495</v>
      </c>
      <c r="K6497" s="27">
        <v>0.89495000000000002</v>
      </c>
      <c r="L6497" s="77">
        <v>0.9</v>
      </c>
      <c r="Q6497" s="106"/>
    </row>
    <row r="6498" spans="1:17" x14ac:dyDescent="0.25">
      <c r="A6498" t="s">
        <v>331</v>
      </c>
      <c r="B6498" s="23">
        <v>2019</v>
      </c>
      <c r="C6498" s="23" t="s">
        <v>3</v>
      </c>
      <c r="D6498" s="23" t="s">
        <v>62</v>
      </c>
      <c r="E6498" s="23" t="s">
        <v>492</v>
      </c>
      <c r="F6498" s="23" t="s">
        <v>359</v>
      </c>
      <c r="G6498" s="23" t="s">
        <v>492</v>
      </c>
      <c r="H6498" s="32" t="s">
        <v>359</v>
      </c>
      <c r="I6498" s="32" t="s">
        <v>52</v>
      </c>
      <c r="J6498" s="135">
        <v>479</v>
      </c>
      <c r="K6498" s="27">
        <v>0.83506999999999998</v>
      </c>
      <c r="L6498" s="77">
        <v>0.9</v>
      </c>
      <c r="Q6498" s="106"/>
    </row>
    <row r="6499" spans="1:17" x14ac:dyDescent="0.25">
      <c r="A6499" t="s">
        <v>331</v>
      </c>
      <c r="B6499" s="23">
        <v>2020</v>
      </c>
      <c r="C6499" s="23" t="s">
        <v>0</v>
      </c>
      <c r="D6499" s="23" t="s">
        <v>63</v>
      </c>
      <c r="E6499" s="23" t="s">
        <v>492</v>
      </c>
      <c r="F6499" s="23" t="s">
        <v>359</v>
      </c>
      <c r="G6499" s="23" t="s">
        <v>492</v>
      </c>
      <c r="H6499" s="32" t="s">
        <v>359</v>
      </c>
      <c r="I6499" s="32" t="s">
        <v>52</v>
      </c>
      <c r="J6499" s="135">
        <v>445</v>
      </c>
      <c r="K6499" s="27">
        <v>0.75505999999999995</v>
      </c>
      <c r="L6499" s="77">
        <v>0.9</v>
      </c>
      <c r="Q6499" s="106"/>
    </row>
    <row r="6500" spans="1:17" x14ac:dyDescent="0.25">
      <c r="A6500" t="s">
        <v>331</v>
      </c>
      <c r="B6500" s="23">
        <v>2020</v>
      </c>
      <c r="C6500" s="23" t="s">
        <v>1</v>
      </c>
      <c r="D6500" s="23" t="s">
        <v>64</v>
      </c>
      <c r="E6500" s="23" t="s">
        <v>492</v>
      </c>
      <c r="F6500" s="23" t="s">
        <v>359</v>
      </c>
      <c r="G6500" s="23" t="s">
        <v>492</v>
      </c>
      <c r="H6500" s="32" t="s">
        <v>359</v>
      </c>
      <c r="I6500" s="32" t="s">
        <v>52</v>
      </c>
      <c r="J6500" s="135">
        <v>152</v>
      </c>
      <c r="K6500" s="27">
        <v>0.72367999999999999</v>
      </c>
      <c r="L6500" s="77">
        <v>0.9</v>
      </c>
      <c r="Q6500" s="106"/>
    </row>
    <row r="6501" spans="1:17" x14ac:dyDescent="0.25">
      <c r="A6501" t="s">
        <v>331</v>
      </c>
      <c r="B6501" s="23">
        <v>2020</v>
      </c>
      <c r="C6501" s="23" t="s">
        <v>2</v>
      </c>
      <c r="D6501" s="23" t="s">
        <v>65</v>
      </c>
      <c r="E6501" s="23" t="s">
        <v>492</v>
      </c>
      <c r="F6501" s="23" t="s">
        <v>359</v>
      </c>
      <c r="G6501" s="23" t="s">
        <v>492</v>
      </c>
      <c r="H6501" s="32" t="s">
        <v>359</v>
      </c>
      <c r="I6501" s="32" t="s">
        <v>52</v>
      </c>
      <c r="J6501" s="135">
        <v>238</v>
      </c>
      <c r="K6501" s="27">
        <v>0.73109000000000002</v>
      </c>
      <c r="L6501" s="77">
        <v>0.9</v>
      </c>
      <c r="Q6501" s="106"/>
    </row>
    <row r="6502" spans="1:17" x14ac:dyDescent="0.25">
      <c r="A6502" t="s">
        <v>331</v>
      </c>
      <c r="B6502" s="23">
        <v>2020</v>
      </c>
      <c r="C6502" s="23" t="s">
        <v>3</v>
      </c>
      <c r="D6502" s="23" t="s">
        <v>66</v>
      </c>
      <c r="E6502" s="23" t="s">
        <v>492</v>
      </c>
      <c r="F6502" s="23" t="s">
        <v>359</v>
      </c>
      <c r="G6502" s="23" t="s">
        <v>492</v>
      </c>
      <c r="H6502" s="32" t="s">
        <v>359</v>
      </c>
      <c r="I6502" s="32" t="s">
        <v>52</v>
      </c>
      <c r="J6502" s="135">
        <v>378</v>
      </c>
      <c r="K6502" s="27">
        <v>0.73809999999999998</v>
      </c>
      <c r="L6502" s="77">
        <v>0.9</v>
      </c>
      <c r="Q6502" s="106"/>
    </row>
    <row r="6503" spans="1:17" x14ac:dyDescent="0.25">
      <c r="A6503" t="s">
        <v>331</v>
      </c>
      <c r="B6503" s="23">
        <v>2021</v>
      </c>
      <c r="C6503" s="23" t="s">
        <v>0</v>
      </c>
      <c r="D6503" s="23" t="s">
        <v>67</v>
      </c>
      <c r="E6503" s="23" t="s">
        <v>492</v>
      </c>
      <c r="F6503" s="23" t="s">
        <v>359</v>
      </c>
      <c r="G6503" s="23" t="s">
        <v>492</v>
      </c>
      <c r="H6503" s="32" t="s">
        <v>359</v>
      </c>
      <c r="I6503" s="32" t="s">
        <v>52</v>
      </c>
      <c r="J6503" s="135">
        <v>379</v>
      </c>
      <c r="K6503" s="27">
        <v>0.75726000000000004</v>
      </c>
      <c r="L6503" s="77">
        <v>0.9</v>
      </c>
      <c r="Q6503" s="106"/>
    </row>
    <row r="6504" spans="1:17" x14ac:dyDescent="0.25">
      <c r="A6504" t="s">
        <v>331</v>
      </c>
      <c r="B6504" s="23">
        <v>2021</v>
      </c>
      <c r="C6504" s="23" t="s">
        <v>1</v>
      </c>
      <c r="D6504" s="23" t="s">
        <v>68</v>
      </c>
      <c r="E6504" s="23" t="s">
        <v>492</v>
      </c>
      <c r="F6504" s="23" t="s">
        <v>359</v>
      </c>
      <c r="G6504" s="23" t="s">
        <v>492</v>
      </c>
      <c r="H6504" s="32" t="s">
        <v>359</v>
      </c>
      <c r="I6504" s="32" t="s">
        <v>52</v>
      </c>
      <c r="J6504" s="135">
        <v>343</v>
      </c>
      <c r="K6504" s="27">
        <v>0.68513000000000002</v>
      </c>
      <c r="L6504" s="77">
        <v>0.9</v>
      </c>
      <c r="Q6504" s="106"/>
    </row>
    <row r="6505" spans="1:17" x14ac:dyDescent="0.25">
      <c r="A6505" t="s">
        <v>331</v>
      </c>
      <c r="B6505" s="23">
        <v>2021</v>
      </c>
      <c r="C6505" s="23" t="s">
        <v>2</v>
      </c>
      <c r="D6505" s="23" t="s">
        <v>69</v>
      </c>
      <c r="E6505" s="23" t="s">
        <v>492</v>
      </c>
      <c r="F6505" s="23" t="s">
        <v>359</v>
      </c>
      <c r="G6505" s="23" t="s">
        <v>492</v>
      </c>
      <c r="H6505" s="32" t="s">
        <v>359</v>
      </c>
      <c r="I6505" s="32" t="s">
        <v>52</v>
      </c>
      <c r="J6505" s="135">
        <v>343</v>
      </c>
      <c r="K6505" s="27">
        <v>0.72302999999999995</v>
      </c>
      <c r="L6505" s="77">
        <v>0.9</v>
      </c>
      <c r="Q6505" s="106"/>
    </row>
    <row r="6506" spans="1:17" x14ac:dyDescent="0.25">
      <c r="A6506" t="s">
        <v>331</v>
      </c>
      <c r="B6506" s="23">
        <v>2021</v>
      </c>
      <c r="C6506" s="23" t="s">
        <v>3</v>
      </c>
      <c r="D6506" s="23" t="s">
        <v>70</v>
      </c>
      <c r="E6506" s="23" t="s">
        <v>492</v>
      </c>
      <c r="F6506" s="23" t="s">
        <v>359</v>
      </c>
      <c r="G6506" s="23" t="s">
        <v>492</v>
      </c>
      <c r="H6506" s="32" t="s">
        <v>359</v>
      </c>
      <c r="I6506" s="32" t="s">
        <v>52</v>
      </c>
      <c r="J6506" s="135">
        <v>293</v>
      </c>
      <c r="K6506" s="27">
        <v>0.68259000000000003</v>
      </c>
      <c r="L6506" s="77">
        <v>0.9</v>
      </c>
      <c r="Q6506" s="106"/>
    </row>
    <row r="6507" spans="1:17" x14ac:dyDescent="0.25">
      <c r="A6507" t="s">
        <v>331</v>
      </c>
      <c r="B6507" s="23">
        <v>2022</v>
      </c>
      <c r="C6507" s="23" t="s">
        <v>0</v>
      </c>
      <c r="D6507" s="23" t="s">
        <v>71</v>
      </c>
      <c r="E6507" s="23" t="s">
        <v>492</v>
      </c>
      <c r="F6507" s="23" t="s">
        <v>359</v>
      </c>
      <c r="G6507" s="23" t="s">
        <v>492</v>
      </c>
      <c r="H6507" s="32" t="s">
        <v>359</v>
      </c>
      <c r="I6507" s="32" t="s">
        <v>52</v>
      </c>
      <c r="J6507" s="135">
        <v>267</v>
      </c>
      <c r="K6507" s="27">
        <v>0.68164999999999998</v>
      </c>
      <c r="L6507" s="77">
        <v>0.9</v>
      </c>
      <c r="Q6507" s="106"/>
    </row>
    <row r="6508" spans="1:17" x14ac:dyDescent="0.25">
      <c r="A6508" t="s">
        <v>331</v>
      </c>
      <c r="B6508" s="23">
        <v>2022</v>
      </c>
      <c r="C6508" s="23" t="s">
        <v>1</v>
      </c>
      <c r="D6508" s="23" t="s">
        <v>72</v>
      </c>
      <c r="E6508" s="23" t="s">
        <v>492</v>
      </c>
      <c r="F6508" s="23" t="s">
        <v>359</v>
      </c>
      <c r="G6508" s="23" t="s">
        <v>492</v>
      </c>
      <c r="H6508" s="32" t="s">
        <v>359</v>
      </c>
      <c r="I6508" s="32" t="s">
        <v>52</v>
      </c>
      <c r="J6508" s="135">
        <v>280</v>
      </c>
      <c r="K6508" s="27">
        <v>0.71428999999999998</v>
      </c>
      <c r="L6508" s="77">
        <v>0.9</v>
      </c>
      <c r="Q6508" s="106"/>
    </row>
    <row r="6509" spans="1:17" x14ac:dyDescent="0.25">
      <c r="A6509" t="s">
        <v>331</v>
      </c>
      <c r="B6509" s="23">
        <v>2022</v>
      </c>
      <c r="C6509" s="23" t="s">
        <v>2</v>
      </c>
      <c r="D6509" s="23" t="s">
        <v>73</v>
      </c>
      <c r="E6509" s="23" t="s">
        <v>492</v>
      </c>
      <c r="F6509" s="23" t="s">
        <v>359</v>
      </c>
      <c r="G6509" s="23" t="s">
        <v>492</v>
      </c>
      <c r="H6509" s="32" t="s">
        <v>359</v>
      </c>
      <c r="I6509" s="32" t="s">
        <v>52</v>
      </c>
      <c r="J6509" s="135">
        <v>286</v>
      </c>
      <c r="K6509" s="27">
        <v>0.60838999999999999</v>
      </c>
      <c r="L6509" s="77">
        <v>0.9</v>
      </c>
      <c r="Q6509" s="106"/>
    </row>
    <row r="6510" spans="1:17" x14ac:dyDescent="0.25">
      <c r="A6510" t="s">
        <v>331</v>
      </c>
      <c r="B6510" s="23">
        <v>2022</v>
      </c>
      <c r="C6510" s="23" t="s">
        <v>3</v>
      </c>
      <c r="D6510" s="23" t="s">
        <v>493</v>
      </c>
      <c r="E6510" s="23" t="s">
        <v>492</v>
      </c>
      <c r="F6510" s="23" t="s">
        <v>359</v>
      </c>
      <c r="G6510" s="23" t="s">
        <v>492</v>
      </c>
      <c r="H6510" s="32" t="s">
        <v>359</v>
      </c>
      <c r="I6510" s="32" t="s">
        <v>52</v>
      </c>
      <c r="J6510" s="135">
        <v>220</v>
      </c>
      <c r="K6510" s="27">
        <v>0.60455000000000003</v>
      </c>
      <c r="L6510" s="77">
        <v>0.9</v>
      </c>
      <c r="Q6510" s="106"/>
    </row>
    <row r="6511" spans="1:17" x14ac:dyDescent="0.25">
      <c r="A6511" t="s">
        <v>331</v>
      </c>
      <c r="B6511" s="23">
        <v>2023</v>
      </c>
      <c r="C6511" s="23" t="s">
        <v>0</v>
      </c>
      <c r="D6511" s="23" t="s">
        <v>537</v>
      </c>
      <c r="E6511" s="23" t="s">
        <v>492</v>
      </c>
      <c r="F6511" s="23" t="s">
        <v>359</v>
      </c>
      <c r="G6511" s="23" t="s">
        <v>492</v>
      </c>
      <c r="H6511" s="32" t="s">
        <v>359</v>
      </c>
      <c r="I6511" s="32" t="s">
        <v>52</v>
      </c>
      <c r="J6511" s="135">
        <v>260</v>
      </c>
      <c r="K6511" s="27">
        <v>0.57691999999999999</v>
      </c>
      <c r="L6511" s="77">
        <v>0.9</v>
      </c>
      <c r="Q6511" s="106"/>
    </row>
    <row r="6512" spans="1:17" x14ac:dyDescent="0.25">
      <c r="A6512" t="s">
        <v>331</v>
      </c>
      <c r="B6512" s="23">
        <v>2018</v>
      </c>
      <c r="C6512" s="23" t="s">
        <v>0</v>
      </c>
      <c r="D6512" s="23" t="s">
        <v>54</v>
      </c>
      <c r="E6512" s="23" t="s">
        <v>160</v>
      </c>
      <c r="F6512" s="23" t="s">
        <v>161</v>
      </c>
      <c r="G6512" s="23" t="s">
        <v>492</v>
      </c>
      <c r="H6512" s="32" t="s">
        <v>365</v>
      </c>
      <c r="I6512" s="32" t="s">
        <v>52</v>
      </c>
      <c r="J6512" s="135">
        <v>70</v>
      </c>
      <c r="K6512" s="27">
        <v>0.74285999999999996</v>
      </c>
      <c r="L6512" s="77">
        <v>0.9</v>
      </c>
      <c r="Q6512" s="106"/>
    </row>
    <row r="6513" spans="1:17" x14ac:dyDescent="0.25">
      <c r="A6513" t="s">
        <v>331</v>
      </c>
      <c r="B6513" s="23">
        <v>2018</v>
      </c>
      <c r="C6513" s="23" t="s">
        <v>1</v>
      </c>
      <c r="D6513" s="23" t="s">
        <v>56</v>
      </c>
      <c r="E6513" s="23" t="s">
        <v>160</v>
      </c>
      <c r="F6513" s="23" t="s">
        <v>161</v>
      </c>
      <c r="G6513" s="23" t="s">
        <v>492</v>
      </c>
      <c r="H6513" s="32" t="s">
        <v>365</v>
      </c>
      <c r="I6513" s="32" t="s">
        <v>52</v>
      </c>
      <c r="J6513" s="135">
        <v>111</v>
      </c>
      <c r="K6513" s="27">
        <v>0.88288</v>
      </c>
      <c r="L6513" s="77">
        <v>0.9</v>
      </c>
      <c r="Q6513" s="106"/>
    </row>
    <row r="6514" spans="1:17" x14ac:dyDescent="0.25">
      <c r="A6514" t="s">
        <v>331</v>
      </c>
      <c r="B6514" s="23">
        <v>2018</v>
      </c>
      <c r="C6514" s="23" t="s">
        <v>2</v>
      </c>
      <c r="D6514" s="23" t="s">
        <v>57</v>
      </c>
      <c r="E6514" s="23" t="s">
        <v>160</v>
      </c>
      <c r="F6514" s="23" t="s">
        <v>161</v>
      </c>
      <c r="G6514" s="23" t="s">
        <v>492</v>
      </c>
      <c r="H6514" s="32" t="s">
        <v>365</v>
      </c>
      <c r="I6514" s="32" t="s">
        <v>52</v>
      </c>
      <c r="J6514" s="135">
        <v>108</v>
      </c>
      <c r="K6514" s="27">
        <v>0.87963000000000002</v>
      </c>
      <c r="L6514" s="77">
        <v>0.9</v>
      </c>
      <c r="Q6514" s="106"/>
    </row>
    <row r="6515" spans="1:17" x14ac:dyDescent="0.25">
      <c r="A6515" t="s">
        <v>331</v>
      </c>
      <c r="B6515" s="23">
        <v>2018</v>
      </c>
      <c r="C6515" s="23" t="s">
        <v>3</v>
      </c>
      <c r="D6515" s="23" t="s">
        <v>58</v>
      </c>
      <c r="E6515" s="23" t="s">
        <v>160</v>
      </c>
      <c r="F6515" s="23" t="s">
        <v>161</v>
      </c>
      <c r="G6515" s="23" t="s">
        <v>492</v>
      </c>
      <c r="H6515" s="32" t="s">
        <v>365</v>
      </c>
      <c r="I6515" s="32" t="s">
        <v>52</v>
      </c>
      <c r="J6515" s="135">
        <v>73</v>
      </c>
      <c r="K6515" s="27">
        <v>0.86301000000000005</v>
      </c>
      <c r="L6515" s="77">
        <v>0.9</v>
      </c>
      <c r="Q6515" s="106"/>
    </row>
    <row r="6516" spans="1:17" x14ac:dyDescent="0.25">
      <c r="A6516" t="s">
        <v>331</v>
      </c>
      <c r="B6516" s="23">
        <v>2019</v>
      </c>
      <c r="C6516" s="23" t="s">
        <v>0</v>
      </c>
      <c r="D6516" s="23" t="s">
        <v>59</v>
      </c>
      <c r="E6516" s="23" t="s">
        <v>160</v>
      </c>
      <c r="F6516" s="23" t="s">
        <v>161</v>
      </c>
      <c r="G6516" s="23" t="s">
        <v>492</v>
      </c>
      <c r="H6516" s="32" t="s">
        <v>365</v>
      </c>
      <c r="I6516" s="32" t="s">
        <v>52</v>
      </c>
      <c r="J6516" s="135">
        <v>63</v>
      </c>
      <c r="K6516" s="27">
        <v>0.79364999999999997</v>
      </c>
      <c r="L6516" s="77">
        <v>0.9</v>
      </c>
      <c r="Q6516" s="106"/>
    </row>
    <row r="6517" spans="1:17" x14ac:dyDescent="0.25">
      <c r="A6517" t="s">
        <v>331</v>
      </c>
      <c r="B6517" s="23">
        <v>2019</v>
      </c>
      <c r="C6517" s="23" t="s">
        <v>1</v>
      </c>
      <c r="D6517" s="23" t="s">
        <v>60</v>
      </c>
      <c r="E6517" s="23" t="s">
        <v>160</v>
      </c>
      <c r="F6517" s="23" t="s">
        <v>161</v>
      </c>
      <c r="G6517" s="23" t="s">
        <v>492</v>
      </c>
      <c r="H6517" s="32" t="s">
        <v>365</v>
      </c>
      <c r="I6517" s="32" t="s">
        <v>52</v>
      </c>
      <c r="J6517" s="135">
        <v>71</v>
      </c>
      <c r="K6517" s="27">
        <v>0.84506999999999999</v>
      </c>
      <c r="L6517" s="77">
        <v>0.9</v>
      </c>
      <c r="Q6517" s="106"/>
    </row>
    <row r="6518" spans="1:17" x14ac:dyDescent="0.25">
      <c r="A6518" t="s">
        <v>331</v>
      </c>
      <c r="B6518" s="23">
        <v>2019</v>
      </c>
      <c r="C6518" s="23" t="s">
        <v>2</v>
      </c>
      <c r="D6518" s="23" t="s">
        <v>61</v>
      </c>
      <c r="E6518" s="23" t="s">
        <v>160</v>
      </c>
      <c r="F6518" s="23" t="s">
        <v>161</v>
      </c>
      <c r="G6518" s="23" t="s">
        <v>492</v>
      </c>
      <c r="H6518" s="32" t="s">
        <v>365</v>
      </c>
      <c r="I6518" s="32" t="s">
        <v>52</v>
      </c>
      <c r="J6518" s="135">
        <v>85</v>
      </c>
      <c r="K6518" s="27">
        <v>0.82352999999999998</v>
      </c>
      <c r="L6518" s="77">
        <v>0.9</v>
      </c>
      <c r="Q6518" s="106"/>
    </row>
    <row r="6519" spans="1:17" x14ac:dyDescent="0.25">
      <c r="A6519" t="s">
        <v>331</v>
      </c>
      <c r="B6519" s="23">
        <v>2019</v>
      </c>
      <c r="C6519" s="23" t="s">
        <v>3</v>
      </c>
      <c r="D6519" s="23" t="s">
        <v>62</v>
      </c>
      <c r="E6519" s="23" t="s">
        <v>160</v>
      </c>
      <c r="F6519" s="23" t="s">
        <v>161</v>
      </c>
      <c r="G6519" s="23" t="s">
        <v>492</v>
      </c>
      <c r="H6519" s="32" t="s">
        <v>365</v>
      </c>
      <c r="I6519" s="32" t="s">
        <v>52</v>
      </c>
      <c r="J6519" s="135">
        <v>59</v>
      </c>
      <c r="K6519" s="27">
        <v>0.91525000000000001</v>
      </c>
      <c r="L6519" s="77">
        <v>0.9</v>
      </c>
      <c r="Q6519" s="106"/>
    </row>
    <row r="6520" spans="1:17" x14ac:dyDescent="0.25">
      <c r="A6520" t="s">
        <v>331</v>
      </c>
      <c r="B6520" s="23">
        <v>2020</v>
      </c>
      <c r="C6520" s="23" t="s">
        <v>0</v>
      </c>
      <c r="D6520" s="23" t="s">
        <v>63</v>
      </c>
      <c r="E6520" s="23" t="s">
        <v>160</v>
      </c>
      <c r="F6520" s="23" t="s">
        <v>161</v>
      </c>
      <c r="G6520" s="23" t="s">
        <v>492</v>
      </c>
      <c r="H6520" s="32" t="s">
        <v>365</v>
      </c>
      <c r="I6520" s="32" t="s">
        <v>52</v>
      </c>
      <c r="J6520" s="135">
        <v>58</v>
      </c>
      <c r="K6520" s="27">
        <v>0.82759000000000005</v>
      </c>
      <c r="L6520" s="77">
        <v>0.9</v>
      </c>
      <c r="Q6520" s="106"/>
    </row>
    <row r="6521" spans="1:17" x14ac:dyDescent="0.25">
      <c r="A6521" t="s">
        <v>331</v>
      </c>
      <c r="B6521" s="23">
        <v>2020</v>
      </c>
      <c r="C6521" s="23" t="s">
        <v>1</v>
      </c>
      <c r="D6521" s="23" t="s">
        <v>64</v>
      </c>
      <c r="E6521" s="23" t="s">
        <v>160</v>
      </c>
      <c r="F6521" s="23" t="s">
        <v>161</v>
      </c>
      <c r="G6521" s="23" t="s">
        <v>492</v>
      </c>
      <c r="H6521" s="32" t="s">
        <v>365</v>
      </c>
      <c r="I6521" s="32" t="s">
        <v>52</v>
      </c>
      <c r="J6521" s="135">
        <v>46</v>
      </c>
      <c r="K6521" s="27">
        <v>0.84782999999999997</v>
      </c>
      <c r="L6521" s="77">
        <v>0.9</v>
      </c>
      <c r="Q6521" s="106"/>
    </row>
    <row r="6522" spans="1:17" x14ac:dyDescent="0.25">
      <c r="A6522" t="s">
        <v>331</v>
      </c>
      <c r="B6522" s="23">
        <v>2020</v>
      </c>
      <c r="C6522" s="23" t="s">
        <v>2</v>
      </c>
      <c r="D6522" s="23" t="s">
        <v>65</v>
      </c>
      <c r="E6522" s="23" t="s">
        <v>160</v>
      </c>
      <c r="F6522" s="23" t="s">
        <v>161</v>
      </c>
      <c r="G6522" s="23" t="s">
        <v>492</v>
      </c>
      <c r="H6522" s="32" t="s">
        <v>365</v>
      </c>
      <c r="I6522" s="32" t="s">
        <v>52</v>
      </c>
      <c r="J6522" s="135">
        <v>64</v>
      </c>
      <c r="K6522" s="27">
        <v>0.71875</v>
      </c>
      <c r="L6522" s="77">
        <v>0.9</v>
      </c>
      <c r="Q6522" s="106"/>
    </row>
    <row r="6523" spans="1:17" x14ac:dyDescent="0.25">
      <c r="A6523" t="s">
        <v>331</v>
      </c>
      <c r="B6523" s="23">
        <v>2020</v>
      </c>
      <c r="C6523" s="23" t="s">
        <v>3</v>
      </c>
      <c r="D6523" s="23" t="s">
        <v>66</v>
      </c>
      <c r="E6523" s="23" t="s">
        <v>160</v>
      </c>
      <c r="F6523" s="23" t="s">
        <v>161</v>
      </c>
      <c r="G6523" s="23" t="s">
        <v>492</v>
      </c>
      <c r="H6523" s="32" t="s">
        <v>365</v>
      </c>
      <c r="I6523" s="32" t="s">
        <v>52</v>
      </c>
      <c r="J6523" s="135">
        <v>65</v>
      </c>
      <c r="K6523" s="27">
        <v>0.8</v>
      </c>
      <c r="L6523" s="77">
        <v>0.9</v>
      </c>
      <c r="Q6523" s="106"/>
    </row>
    <row r="6524" spans="1:17" x14ac:dyDescent="0.25">
      <c r="A6524" t="s">
        <v>331</v>
      </c>
      <c r="B6524" s="23">
        <v>2021</v>
      </c>
      <c r="C6524" s="23" t="s">
        <v>0</v>
      </c>
      <c r="D6524" s="23" t="s">
        <v>67</v>
      </c>
      <c r="E6524" s="23" t="s">
        <v>160</v>
      </c>
      <c r="F6524" s="23" t="s">
        <v>161</v>
      </c>
      <c r="G6524" s="23" t="s">
        <v>492</v>
      </c>
      <c r="H6524" s="32" t="s">
        <v>365</v>
      </c>
      <c r="I6524" s="32" t="s">
        <v>52</v>
      </c>
      <c r="J6524" s="135">
        <v>56</v>
      </c>
      <c r="K6524" s="27">
        <v>0.85714000000000001</v>
      </c>
      <c r="L6524" s="77">
        <v>0.9</v>
      </c>
      <c r="Q6524" s="106"/>
    </row>
    <row r="6525" spans="1:17" x14ac:dyDescent="0.25">
      <c r="A6525" t="s">
        <v>331</v>
      </c>
      <c r="B6525" s="23">
        <v>2021</v>
      </c>
      <c r="C6525" s="23" t="s">
        <v>1</v>
      </c>
      <c r="D6525" s="23" t="s">
        <v>68</v>
      </c>
      <c r="E6525" s="23" t="s">
        <v>160</v>
      </c>
      <c r="F6525" s="23" t="s">
        <v>161</v>
      </c>
      <c r="G6525" s="23" t="s">
        <v>492</v>
      </c>
      <c r="H6525" s="32" t="s">
        <v>365</v>
      </c>
      <c r="I6525" s="32" t="s">
        <v>52</v>
      </c>
      <c r="J6525" s="135">
        <v>60</v>
      </c>
      <c r="K6525" s="27">
        <v>0.85</v>
      </c>
      <c r="L6525" s="77">
        <v>0.9</v>
      </c>
      <c r="Q6525" s="106"/>
    </row>
    <row r="6526" spans="1:17" x14ac:dyDescent="0.25">
      <c r="A6526" t="s">
        <v>331</v>
      </c>
      <c r="B6526" s="23">
        <v>2021</v>
      </c>
      <c r="C6526" s="23" t="s">
        <v>2</v>
      </c>
      <c r="D6526" s="23" t="s">
        <v>69</v>
      </c>
      <c r="E6526" s="23" t="s">
        <v>160</v>
      </c>
      <c r="F6526" s="23" t="s">
        <v>161</v>
      </c>
      <c r="G6526" s="23" t="s">
        <v>492</v>
      </c>
      <c r="H6526" s="32" t="s">
        <v>365</v>
      </c>
      <c r="I6526" s="32" t="s">
        <v>52</v>
      </c>
      <c r="J6526" s="135">
        <v>76</v>
      </c>
      <c r="K6526" s="27">
        <v>0.84211000000000003</v>
      </c>
      <c r="L6526" s="77">
        <v>0.9</v>
      </c>
      <c r="Q6526" s="106"/>
    </row>
    <row r="6527" spans="1:17" x14ac:dyDescent="0.25">
      <c r="A6527" t="s">
        <v>331</v>
      </c>
      <c r="B6527" s="23">
        <v>2021</v>
      </c>
      <c r="C6527" s="23" t="s">
        <v>3</v>
      </c>
      <c r="D6527" s="23" t="s">
        <v>70</v>
      </c>
      <c r="E6527" s="23" t="s">
        <v>160</v>
      </c>
      <c r="F6527" s="23" t="s">
        <v>161</v>
      </c>
      <c r="G6527" s="23" t="s">
        <v>492</v>
      </c>
      <c r="H6527" s="32" t="s">
        <v>365</v>
      </c>
      <c r="I6527" s="32" t="s">
        <v>52</v>
      </c>
      <c r="J6527" s="135">
        <v>55</v>
      </c>
      <c r="K6527" s="27">
        <v>0.63636000000000004</v>
      </c>
      <c r="L6527" s="77">
        <v>0.9</v>
      </c>
      <c r="Q6527" s="106"/>
    </row>
    <row r="6528" spans="1:17" x14ac:dyDescent="0.25">
      <c r="A6528" t="s">
        <v>331</v>
      </c>
      <c r="B6528" s="23">
        <v>2022</v>
      </c>
      <c r="C6528" s="23" t="s">
        <v>0</v>
      </c>
      <c r="D6528" s="23" t="s">
        <v>71</v>
      </c>
      <c r="E6528" s="23" t="s">
        <v>160</v>
      </c>
      <c r="F6528" s="23" t="s">
        <v>161</v>
      </c>
      <c r="G6528" s="23" t="s">
        <v>492</v>
      </c>
      <c r="H6528" s="32" t="s">
        <v>365</v>
      </c>
      <c r="I6528" s="32" t="s">
        <v>52</v>
      </c>
      <c r="J6528" s="135">
        <v>58</v>
      </c>
      <c r="K6528" s="27">
        <v>0.89654999999999996</v>
      </c>
      <c r="L6528" s="77">
        <v>0.9</v>
      </c>
      <c r="Q6528" s="106"/>
    </row>
    <row r="6529" spans="1:17" x14ac:dyDescent="0.25">
      <c r="A6529" t="s">
        <v>331</v>
      </c>
      <c r="B6529" s="23">
        <v>2022</v>
      </c>
      <c r="C6529" s="23" t="s">
        <v>1</v>
      </c>
      <c r="D6529" s="23" t="s">
        <v>72</v>
      </c>
      <c r="E6529" s="23" t="s">
        <v>160</v>
      </c>
      <c r="F6529" s="23" t="s">
        <v>161</v>
      </c>
      <c r="G6529" s="23" t="s">
        <v>492</v>
      </c>
      <c r="H6529" s="32" t="s">
        <v>365</v>
      </c>
      <c r="I6529" s="32" t="s">
        <v>52</v>
      </c>
      <c r="J6529" s="135">
        <v>63</v>
      </c>
      <c r="K6529" s="27">
        <v>0.42857000000000001</v>
      </c>
      <c r="L6529" s="77">
        <v>0.9</v>
      </c>
      <c r="Q6529" s="106"/>
    </row>
    <row r="6530" spans="1:17" x14ac:dyDescent="0.25">
      <c r="A6530" t="s">
        <v>331</v>
      </c>
      <c r="B6530" s="23">
        <v>2022</v>
      </c>
      <c r="C6530" s="23" t="s">
        <v>2</v>
      </c>
      <c r="D6530" s="23" t="s">
        <v>73</v>
      </c>
      <c r="E6530" s="23" t="s">
        <v>160</v>
      </c>
      <c r="F6530" s="23" t="s">
        <v>161</v>
      </c>
      <c r="G6530" s="23" t="s">
        <v>492</v>
      </c>
      <c r="H6530" s="32" t="s">
        <v>365</v>
      </c>
      <c r="I6530" s="32" t="s">
        <v>52</v>
      </c>
      <c r="J6530" s="135">
        <v>81</v>
      </c>
      <c r="K6530" s="27">
        <v>0.79012000000000004</v>
      </c>
      <c r="L6530" s="77">
        <v>0.9</v>
      </c>
      <c r="Q6530" s="106"/>
    </row>
    <row r="6531" spans="1:17" x14ac:dyDescent="0.25">
      <c r="A6531" t="s">
        <v>331</v>
      </c>
      <c r="B6531" s="23">
        <v>2022</v>
      </c>
      <c r="C6531" s="23" t="s">
        <v>3</v>
      </c>
      <c r="D6531" s="23" t="s">
        <v>493</v>
      </c>
      <c r="E6531" s="23" t="s">
        <v>160</v>
      </c>
      <c r="F6531" s="23" t="s">
        <v>161</v>
      </c>
      <c r="G6531" s="23" t="s">
        <v>492</v>
      </c>
      <c r="H6531" s="32" t="s">
        <v>365</v>
      </c>
      <c r="I6531" s="32" t="s">
        <v>52</v>
      </c>
      <c r="J6531" s="135">
        <v>74</v>
      </c>
      <c r="K6531" s="27">
        <v>0.77027000000000001</v>
      </c>
      <c r="L6531" s="77">
        <v>0.9</v>
      </c>
      <c r="Q6531" s="106"/>
    </row>
    <row r="6532" spans="1:17" x14ac:dyDescent="0.25">
      <c r="A6532" t="s">
        <v>331</v>
      </c>
      <c r="B6532" s="23">
        <v>2023</v>
      </c>
      <c r="C6532" s="23" t="s">
        <v>0</v>
      </c>
      <c r="D6532" s="23" t="s">
        <v>537</v>
      </c>
      <c r="E6532" s="23" t="s">
        <v>160</v>
      </c>
      <c r="F6532" s="23" t="s">
        <v>161</v>
      </c>
      <c r="G6532" s="23" t="s">
        <v>492</v>
      </c>
      <c r="H6532" s="32" t="s">
        <v>365</v>
      </c>
      <c r="I6532" s="32" t="s">
        <v>52</v>
      </c>
      <c r="J6532" s="135">
        <v>71</v>
      </c>
      <c r="K6532" s="27">
        <v>0.81689999999999996</v>
      </c>
      <c r="L6532" s="77">
        <v>0.9</v>
      </c>
      <c r="Q6532" s="106"/>
    </row>
    <row r="6533" spans="1:17" x14ac:dyDescent="0.25">
      <c r="A6533" t="s">
        <v>331</v>
      </c>
      <c r="B6533" s="23">
        <v>2018</v>
      </c>
      <c r="C6533" s="23" t="s">
        <v>0</v>
      </c>
      <c r="D6533" s="23" t="s">
        <v>54</v>
      </c>
      <c r="E6533" s="23" t="s">
        <v>162</v>
      </c>
      <c r="F6533" s="23" t="s">
        <v>163</v>
      </c>
      <c r="G6533" s="23" t="s">
        <v>492</v>
      </c>
      <c r="H6533" s="32" t="s">
        <v>360</v>
      </c>
      <c r="I6533" s="32" t="s">
        <v>52</v>
      </c>
      <c r="J6533" s="135">
        <v>108</v>
      </c>
      <c r="K6533" s="27">
        <v>0.46295999999999998</v>
      </c>
      <c r="L6533" s="77">
        <v>0.9</v>
      </c>
      <c r="Q6533" s="106"/>
    </row>
    <row r="6534" spans="1:17" x14ac:dyDescent="0.25">
      <c r="A6534" t="s">
        <v>331</v>
      </c>
      <c r="B6534" s="23">
        <v>2018</v>
      </c>
      <c r="C6534" s="23" t="s">
        <v>1</v>
      </c>
      <c r="D6534" s="23" t="s">
        <v>56</v>
      </c>
      <c r="E6534" s="23" t="s">
        <v>162</v>
      </c>
      <c r="F6534" s="23" t="s">
        <v>163</v>
      </c>
      <c r="G6534" s="23" t="s">
        <v>492</v>
      </c>
      <c r="H6534" s="32" t="s">
        <v>360</v>
      </c>
      <c r="I6534" s="32" t="s">
        <v>52</v>
      </c>
      <c r="J6534" s="135">
        <v>129</v>
      </c>
      <c r="K6534" s="27">
        <v>0.54264000000000001</v>
      </c>
      <c r="L6534" s="77">
        <v>0.9</v>
      </c>
      <c r="Q6534" s="106"/>
    </row>
    <row r="6535" spans="1:17" x14ac:dyDescent="0.25">
      <c r="A6535" t="s">
        <v>331</v>
      </c>
      <c r="B6535" s="23">
        <v>2018</v>
      </c>
      <c r="C6535" s="23" t="s">
        <v>2</v>
      </c>
      <c r="D6535" s="23" t="s">
        <v>57</v>
      </c>
      <c r="E6535" s="23" t="s">
        <v>162</v>
      </c>
      <c r="F6535" s="23" t="s">
        <v>163</v>
      </c>
      <c r="G6535" s="23" t="s">
        <v>492</v>
      </c>
      <c r="H6535" s="32" t="s">
        <v>360</v>
      </c>
      <c r="I6535" s="32" t="s">
        <v>52</v>
      </c>
      <c r="J6535" s="135">
        <v>136</v>
      </c>
      <c r="K6535" s="27">
        <v>0.49264999999999998</v>
      </c>
      <c r="L6535" s="77">
        <v>0.9</v>
      </c>
      <c r="Q6535" s="106"/>
    </row>
    <row r="6536" spans="1:17" x14ac:dyDescent="0.25">
      <c r="A6536" t="s">
        <v>331</v>
      </c>
      <c r="B6536" s="23">
        <v>2018</v>
      </c>
      <c r="C6536" s="23" t="s">
        <v>3</v>
      </c>
      <c r="D6536" s="23" t="s">
        <v>58</v>
      </c>
      <c r="E6536" s="23" t="s">
        <v>162</v>
      </c>
      <c r="F6536" s="23" t="s">
        <v>163</v>
      </c>
      <c r="G6536" s="23" t="s">
        <v>492</v>
      </c>
      <c r="H6536" s="32" t="s">
        <v>360</v>
      </c>
      <c r="I6536" s="32" t="s">
        <v>52</v>
      </c>
      <c r="J6536" s="135">
        <v>127</v>
      </c>
      <c r="K6536" s="27">
        <v>0.38583000000000001</v>
      </c>
      <c r="L6536" s="77">
        <v>0.9</v>
      </c>
      <c r="Q6536" s="106"/>
    </row>
    <row r="6537" spans="1:17" x14ac:dyDescent="0.25">
      <c r="A6537" t="s">
        <v>331</v>
      </c>
      <c r="B6537" s="23">
        <v>2019</v>
      </c>
      <c r="C6537" s="23" t="s">
        <v>0</v>
      </c>
      <c r="D6537" s="23" t="s">
        <v>59</v>
      </c>
      <c r="E6537" s="23" t="s">
        <v>162</v>
      </c>
      <c r="F6537" s="23" t="s">
        <v>163</v>
      </c>
      <c r="G6537" s="23" t="s">
        <v>492</v>
      </c>
      <c r="H6537" s="32" t="s">
        <v>360</v>
      </c>
      <c r="I6537" s="32" t="s">
        <v>52</v>
      </c>
      <c r="J6537" s="135">
        <v>125</v>
      </c>
      <c r="K6537" s="27">
        <v>0.88</v>
      </c>
      <c r="L6537" s="77">
        <v>0.9</v>
      </c>
      <c r="Q6537" s="106"/>
    </row>
    <row r="6538" spans="1:17" x14ac:dyDescent="0.25">
      <c r="A6538" t="s">
        <v>331</v>
      </c>
      <c r="B6538" s="23">
        <v>2019</v>
      </c>
      <c r="C6538" s="23" t="s">
        <v>1</v>
      </c>
      <c r="D6538" s="23" t="s">
        <v>60</v>
      </c>
      <c r="E6538" s="23" t="s">
        <v>162</v>
      </c>
      <c r="F6538" s="23" t="s">
        <v>163</v>
      </c>
      <c r="G6538" s="23" t="s">
        <v>492</v>
      </c>
      <c r="H6538" s="32" t="s">
        <v>360</v>
      </c>
      <c r="I6538" s="32" t="s">
        <v>52</v>
      </c>
      <c r="J6538" s="135">
        <v>118</v>
      </c>
      <c r="K6538" s="27">
        <v>0.84745999999999999</v>
      </c>
      <c r="L6538" s="77">
        <v>0.9</v>
      </c>
      <c r="Q6538" s="106"/>
    </row>
    <row r="6539" spans="1:17" x14ac:dyDescent="0.25">
      <c r="A6539" t="s">
        <v>331</v>
      </c>
      <c r="B6539" s="23">
        <v>2019</v>
      </c>
      <c r="C6539" s="23" t="s">
        <v>2</v>
      </c>
      <c r="D6539" s="23" t="s">
        <v>61</v>
      </c>
      <c r="E6539" s="23" t="s">
        <v>162</v>
      </c>
      <c r="F6539" s="23" t="s">
        <v>163</v>
      </c>
      <c r="G6539" s="23" t="s">
        <v>492</v>
      </c>
      <c r="H6539" s="32" t="s">
        <v>360</v>
      </c>
      <c r="I6539" s="32" t="s">
        <v>52</v>
      </c>
      <c r="J6539" s="135">
        <v>132</v>
      </c>
      <c r="K6539" s="27">
        <v>0.83333000000000002</v>
      </c>
      <c r="L6539" s="77">
        <v>0.9</v>
      </c>
      <c r="Q6539" s="106"/>
    </row>
    <row r="6540" spans="1:17" x14ac:dyDescent="0.25">
      <c r="A6540" t="s">
        <v>331</v>
      </c>
      <c r="B6540" s="23">
        <v>2019</v>
      </c>
      <c r="C6540" s="23" t="s">
        <v>3</v>
      </c>
      <c r="D6540" s="23" t="s">
        <v>62</v>
      </c>
      <c r="E6540" s="23" t="s">
        <v>162</v>
      </c>
      <c r="F6540" s="23" t="s">
        <v>163</v>
      </c>
      <c r="G6540" s="23" t="s">
        <v>492</v>
      </c>
      <c r="H6540" s="32" t="s">
        <v>360</v>
      </c>
      <c r="I6540" s="32" t="s">
        <v>52</v>
      </c>
      <c r="J6540" s="135">
        <v>115</v>
      </c>
      <c r="K6540" s="27">
        <v>0.86956999999999995</v>
      </c>
      <c r="L6540" s="77">
        <v>0.9</v>
      </c>
      <c r="Q6540" s="106"/>
    </row>
    <row r="6541" spans="1:17" x14ac:dyDescent="0.25">
      <c r="A6541" t="s">
        <v>331</v>
      </c>
      <c r="B6541" s="23">
        <v>2020</v>
      </c>
      <c r="C6541" s="23" t="s">
        <v>0</v>
      </c>
      <c r="D6541" s="23" t="s">
        <v>63</v>
      </c>
      <c r="E6541" s="23" t="s">
        <v>162</v>
      </c>
      <c r="F6541" s="23" t="s">
        <v>163</v>
      </c>
      <c r="G6541" s="23" t="s">
        <v>492</v>
      </c>
      <c r="H6541" s="32" t="s">
        <v>360</v>
      </c>
      <c r="I6541" s="32" t="s">
        <v>52</v>
      </c>
      <c r="J6541" s="135">
        <v>133</v>
      </c>
      <c r="K6541" s="27">
        <v>0.95489000000000002</v>
      </c>
      <c r="L6541" s="77">
        <v>0.9</v>
      </c>
      <c r="Q6541" s="106"/>
    </row>
    <row r="6542" spans="1:17" x14ac:dyDescent="0.25">
      <c r="A6542" t="s">
        <v>331</v>
      </c>
      <c r="B6542" s="23">
        <v>2020</v>
      </c>
      <c r="C6542" s="23" t="s">
        <v>1</v>
      </c>
      <c r="D6542" s="23" t="s">
        <v>64</v>
      </c>
      <c r="E6542" s="23" t="s">
        <v>162</v>
      </c>
      <c r="F6542" s="23" t="s">
        <v>163</v>
      </c>
      <c r="G6542" s="23" t="s">
        <v>492</v>
      </c>
      <c r="H6542" s="32" t="s">
        <v>360</v>
      </c>
      <c r="I6542" s="32" t="s">
        <v>52</v>
      </c>
      <c r="J6542" s="135">
        <v>63</v>
      </c>
      <c r="K6542" s="27">
        <v>0.98412999999999995</v>
      </c>
      <c r="L6542" s="77">
        <v>0.9</v>
      </c>
      <c r="Q6542" s="106"/>
    </row>
    <row r="6543" spans="1:17" x14ac:dyDescent="0.25">
      <c r="A6543" t="s">
        <v>331</v>
      </c>
      <c r="B6543" s="23">
        <v>2020</v>
      </c>
      <c r="C6543" s="23" t="s">
        <v>2</v>
      </c>
      <c r="D6543" s="23" t="s">
        <v>65</v>
      </c>
      <c r="E6543" s="23" t="s">
        <v>162</v>
      </c>
      <c r="F6543" s="23" t="s">
        <v>163</v>
      </c>
      <c r="G6543" s="23" t="s">
        <v>492</v>
      </c>
      <c r="H6543" s="32" t="s">
        <v>360</v>
      </c>
      <c r="I6543" s="32" t="s">
        <v>52</v>
      </c>
      <c r="J6543" s="135">
        <v>90</v>
      </c>
      <c r="K6543" s="27">
        <v>0.95555999999999996</v>
      </c>
      <c r="L6543" s="77">
        <v>0.9</v>
      </c>
      <c r="Q6543" s="106"/>
    </row>
    <row r="6544" spans="1:17" x14ac:dyDescent="0.25">
      <c r="A6544" t="s">
        <v>331</v>
      </c>
      <c r="B6544" s="23">
        <v>2020</v>
      </c>
      <c r="C6544" s="23" t="s">
        <v>3</v>
      </c>
      <c r="D6544" s="23" t="s">
        <v>66</v>
      </c>
      <c r="E6544" s="23" t="s">
        <v>162</v>
      </c>
      <c r="F6544" s="23" t="s">
        <v>163</v>
      </c>
      <c r="G6544" s="23" t="s">
        <v>492</v>
      </c>
      <c r="H6544" s="32" t="s">
        <v>360</v>
      </c>
      <c r="I6544" s="32" t="s">
        <v>52</v>
      </c>
      <c r="J6544" s="135">
        <v>120</v>
      </c>
      <c r="K6544" s="27">
        <v>1</v>
      </c>
      <c r="L6544" s="77">
        <v>0.9</v>
      </c>
      <c r="Q6544" s="106"/>
    </row>
    <row r="6545" spans="1:17" x14ac:dyDescent="0.25">
      <c r="A6545" t="s">
        <v>331</v>
      </c>
      <c r="B6545" s="23">
        <v>2021</v>
      </c>
      <c r="C6545" s="23" t="s">
        <v>0</v>
      </c>
      <c r="D6545" s="23" t="s">
        <v>67</v>
      </c>
      <c r="E6545" s="23" t="s">
        <v>162</v>
      </c>
      <c r="F6545" s="23" t="s">
        <v>163</v>
      </c>
      <c r="G6545" s="23" t="s">
        <v>492</v>
      </c>
      <c r="H6545" s="32" t="s">
        <v>360</v>
      </c>
      <c r="I6545" s="32" t="s">
        <v>52</v>
      </c>
      <c r="J6545" s="135">
        <v>106</v>
      </c>
      <c r="K6545" s="27">
        <v>0.99056999999999995</v>
      </c>
      <c r="L6545" s="77">
        <v>0.9</v>
      </c>
      <c r="Q6545" s="106"/>
    </row>
    <row r="6546" spans="1:17" x14ac:dyDescent="0.25">
      <c r="A6546" t="s">
        <v>331</v>
      </c>
      <c r="B6546" s="23">
        <v>2021</v>
      </c>
      <c r="C6546" s="23" t="s">
        <v>1</v>
      </c>
      <c r="D6546" s="23" t="s">
        <v>68</v>
      </c>
      <c r="E6546" s="23" t="s">
        <v>162</v>
      </c>
      <c r="F6546" s="23" t="s">
        <v>163</v>
      </c>
      <c r="G6546" s="23" t="s">
        <v>492</v>
      </c>
      <c r="H6546" s="32" t="s">
        <v>360</v>
      </c>
      <c r="I6546" s="32" t="s">
        <v>52</v>
      </c>
      <c r="J6546" s="135">
        <v>111</v>
      </c>
      <c r="K6546" s="27">
        <v>0.99099000000000004</v>
      </c>
      <c r="L6546" s="77">
        <v>0.9</v>
      </c>
      <c r="Q6546" s="106"/>
    </row>
    <row r="6547" spans="1:17" x14ac:dyDescent="0.25">
      <c r="A6547" t="s">
        <v>331</v>
      </c>
      <c r="B6547" s="23">
        <v>2021</v>
      </c>
      <c r="C6547" s="23" t="s">
        <v>2</v>
      </c>
      <c r="D6547" s="23" t="s">
        <v>69</v>
      </c>
      <c r="E6547" s="23" t="s">
        <v>162</v>
      </c>
      <c r="F6547" s="23" t="s">
        <v>163</v>
      </c>
      <c r="G6547" s="23" t="s">
        <v>492</v>
      </c>
      <c r="H6547" s="32" t="s">
        <v>360</v>
      </c>
      <c r="I6547" s="32" t="s">
        <v>52</v>
      </c>
      <c r="J6547" s="135">
        <v>129</v>
      </c>
      <c r="K6547" s="27">
        <v>0.95348999999999995</v>
      </c>
      <c r="L6547" s="77">
        <v>0.9</v>
      </c>
      <c r="Q6547" s="106"/>
    </row>
    <row r="6548" spans="1:17" x14ac:dyDescent="0.25">
      <c r="A6548" t="s">
        <v>331</v>
      </c>
      <c r="B6548" s="23">
        <v>2021</v>
      </c>
      <c r="C6548" s="23" t="s">
        <v>3</v>
      </c>
      <c r="D6548" s="23" t="s">
        <v>70</v>
      </c>
      <c r="E6548" s="23" t="s">
        <v>162</v>
      </c>
      <c r="F6548" s="23" t="s">
        <v>163</v>
      </c>
      <c r="G6548" s="23" t="s">
        <v>492</v>
      </c>
      <c r="H6548" s="32" t="s">
        <v>360</v>
      </c>
      <c r="I6548" s="32" t="s">
        <v>52</v>
      </c>
      <c r="J6548" s="135">
        <v>117</v>
      </c>
      <c r="K6548" s="27">
        <v>0.95726</v>
      </c>
      <c r="L6548" s="77">
        <v>0.9</v>
      </c>
      <c r="Q6548" s="106"/>
    </row>
    <row r="6549" spans="1:17" x14ac:dyDescent="0.25">
      <c r="A6549" t="s">
        <v>331</v>
      </c>
      <c r="B6549" s="23">
        <v>2022</v>
      </c>
      <c r="C6549" s="23" t="s">
        <v>0</v>
      </c>
      <c r="D6549" s="23" t="s">
        <v>71</v>
      </c>
      <c r="E6549" s="23" t="s">
        <v>162</v>
      </c>
      <c r="F6549" s="23" t="s">
        <v>163</v>
      </c>
      <c r="G6549" s="23" t="s">
        <v>492</v>
      </c>
      <c r="H6549" s="32" t="s">
        <v>360</v>
      </c>
      <c r="I6549" s="32" t="s">
        <v>52</v>
      </c>
      <c r="J6549" s="135">
        <v>116</v>
      </c>
      <c r="K6549" s="27">
        <v>0.95689999999999997</v>
      </c>
      <c r="L6549" s="77">
        <v>0.9</v>
      </c>
      <c r="Q6549" s="106"/>
    </row>
    <row r="6550" spans="1:17" x14ac:dyDescent="0.25">
      <c r="A6550" t="s">
        <v>331</v>
      </c>
      <c r="B6550" s="23">
        <v>2022</v>
      </c>
      <c r="C6550" s="23" t="s">
        <v>1</v>
      </c>
      <c r="D6550" s="23" t="s">
        <v>72</v>
      </c>
      <c r="E6550" s="23" t="s">
        <v>162</v>
      </c>
      <c r="F6550" s="23" t="s">
        <v>163</v>
      </c>
      <c r="G6550" s="23" t="s">
        <v>492</v>
      </c>
      <c r="H6550" s="32" t="s">
        <v>360</v>
      </c>
      <c r="I6550" s="32" t="s">
        <v>52</v>
      </c>
      <c r="J6550" s="135">
        <v>121</v>
      </c>
      <c r="K6550" s="27">
        <v>0.98346999999999996</v>
      </c>
      <c r="L6550" s="77">
        <v>0.9</v>
      </c>
      <c r="Q6550" s="106"/>
    </row>
    <row r="6551" spans="1:17" x14ac:dyDescent="0.25">
      <c r="A6551" t="s">
        <v>331</v>
      </c>
      <c r="B6551" s="23">
        <v>2022</v>
      </c>
      <c r="C6551" s="23" t="s">
        <v>2</v>
      </c>
      <c r="D6551" s="23" t="s">
        <v>73</v>
      </c>
      <c r="E6551" s="23" t="s">
        <v>162</v>
      </c>
      <c r="F6551" s="23" t="s">
        <v>163</v>
      </c>
      <c r="G6551" s="23" t="s">
        <v>492</v>
      </c>
      <c r="H6551" s="32" t="s">
        <v>360</v>
      </c>
      <c r="I6551" s="32" t="s">
        <v>52</v>
      </c>
      <c r="J6551" s="135">
        <v>107</v>
      </c>
      <c r="K6551" s="27">
        <v>0.97196000000000005</v>
      </c>
      <c r="L6551" s="77">
        <v>0.9</v>
      </c>
      <c r="Q6551" s="106"/>
    </row>
    <row r="6552" spans="1:17" x14ac:dyDescent="0.25">
      <c r="A6552" t="s">
        <v>331</v>
      </c>
      <c r="B6552" s="23">
        <v>2022</v>
      </c>
      <c r="C6552" s="23" t="s">
        <v>3</v>
      </c>
      <c r="D6552" s="23" t="s">
        <v>493</v>
      </c>
      <c r="E6552" s="23" t="s">
        <v>162</v>
      </c>
      <c r="F6552" s="23" t="s">
        <v>163</v>
      </c>
      <c r="G6552" s="23" t="s">
        <v>492</v>
      </c>
      <c r="H6552" s="32" t="s">
        <v>360</v>
      </c>
      <c r="I6552" s="32" t="s">
        <v>52</v>
      </c>
      <c r="J6552" s="135">
        <v>107</v>
      </c>
      <c r="K6552" s="27">
        <v>0.98131000000000002</v>
      </c>
      <c r="L6552" s="77">
        <v>0.9</v>
      </c>
      <c r="Q6552" s="106"/>
    </row>
    <row r="6553" spans="1:17" x14ac:dyDescent="0.25">
      <c r="A6553" t="s">
        <v>331</v>
      </c>
      <c r="B6553" s="23">
        <v>2023</v>
      </c>
      <c r="C6553" s="23" t="s">
        <v>0</v>
      </c>
      <c r="D6553" s="23" t="s">
        <v>537</v>
      </c>
      <c r="E6553" s="23" t="s">
        <v>162</v>
      </c>
      <c r="F6553" s="23" t="s">
        <v>163</v>
      </c>
      <c r="G6553" s="23" t="s">
        <v>492</v>
      </c>
      <c r="H6553" s="32" t="s">
        <v>360</v>
      </c>
      <c r="I6553" s="32" t="s">
        <v>52</v>
      </c>
      <c r="J6553" s="135">
        <v>123</v>
      </c>
      <c r="K6553" s="27">
        <v>0.90244000000000002</v>
      </c>
      <c r="L6553" s="77">
        <v>0.9</v>
      </c>
      <c r="Q6553" s="106"/>
    </row>
    <row r="6554" spans="1:17" x14ac:dyDescent="0.25">
      <c r="A6554" t="s">
        <v>331</v>
      </c>
      <c r="B6554" s="23">
        <v>2018</v>
      </c>
      <c r="C6554" s="23" t="s">
        <v>0</v>
      </c>
      <c r="D6554" s="23" t="s">
        <v>54</v>
      </c>
      <c r="E6554" s="23" t="s">
        <v>164</v>
      </c>
      <c r="F6554" s="23" t="s">
        <v>165</v>
      </c>
      <c r="G6554" s="23" t="s">
        <v>492</v>
      </c>
      <c r="H6554" s="32" t="s">
        <v>358</v>
      </c>
      <c r="I6554" s="32" t="s">
        <v>52</v>
      </c>
      <c r="J6554" s="135">
        <v>38</v>
      </c>
      <c r="K6554" s="27">
        <v>0.76315999999999995</v>
      </c>
      <c r="L6554" s="77">
        <v>0.9</v>
      </c>
      <c r="Q6554" s="106"/>
    </row>
    <row r="6555" spans="1:17" x14ac:dyDescent="0.25">
      <c r="A6555" t="s">
        <v>331</v>
      </c>
      <c r="B6555" s="23">
        <v>2018</v>
      </c>
      <c r="C6555" s="23" t="s">
        <v>1</v>
      </c>
      <c r="D6555" s="23" t="s">
        <v>56</v>
      </c>
      <c r="E6555" s="23" t="s">
        <v>164</v>
      </c>
      <c r="F6555" s="23" t="s">
        <v>165</v>
      </c>
      <c r="G6555" s="23" t="s">
        <v>492</v>
      </c>
      <c r="H6555" s="32" t="s">
        <v>358</v>
      </c>
      <c r="I6555" s="32" t="s">
        <v>52</v>
      </c>
      <c r="J6555" s="135">
        <v>33</v>
      </c>
      <c r="K6555" s="27">
        <v>0.81818000000000002</v>
      </c>
      <c r="L6555" s="77">
        <v>0.9</v>
      </c>
      <c r="Q6555" s="106"/>
    </row>
    <row r="6556" spans="1:17" x14ac:dyDescent="0.25">
      <c r="A6556" t="s">
        <v>331</v>
      </c>
      <c r="B6556" s="23">
        <v>2018</v>
      </c>
      <c r="C6556" s="23" t="s">
        <v>2</v>
      </c>
      <c r="D6556" s="23" t="s">
        <v>57</v>
      </c>
      <c r="E6556" s="23" t="s">
        <v>164</v>
      </c>
      <c r="F6556" s="23" t="s">
        <v>165</v>
      </c>
      <c r="G6556" s="23" t="s">
        <v>492</v>
      </c>
      <c r="H6556" s="32" t="s">
        <v>358</v>
      </c>
      <c r="I6556" s="32" t="s">
        <v>52</v>
      </c>
      <c r="J6556" s="135">
        <v>48</v>
      </c>
      <c r="K6556" s="27">
        <v>0.91666999999999998</v>
      </c>
      <c r="L6556" s="77">
        <v>0.9</v>
      </c>
      <c r="Q6556" s="106"/>
    </row>
    <row r="6557" spans="1:17" x14ac:dyDescent="0.25">
      <c r="A6557" t="s">
        <v>331</v>
      </c>
      <c r="B6557" s="23">
        <v>2018</v>
      </c>
      <c r="C6557" s="23" t="s">
        <v>3</v>
      </c>
      <c r="D6557" s="23" t="s">
        <v>58</v>
      </c>
      <c r="E6557" s="23" t="s">
        <v>164</v>
      </c>
      <c r="F6557" s="23" t="s">
        <v>165</v>
      </c>
      <c r="G6557" s="23" t="s">
        <v>492</v>
      </c>
      <c r="H6557" s="32" t="s">
        <v>358</v>
      </c>
      <c r="I6557" s="32" t="s">
        <v>52</v>
      </c>
      <c r="J6557" s="135">
        <v>34</v>
      </c>
      <c r="K6557" s="27">
        <v>0.79412000000000005</v>
      </c>
      <c r="L6557" s="77">
        <v>0.9</v>
      </c>
      <c r="Q6557" s="106"/>
    </row>
    <row r="6558" spans="1:17" x14ac:dyDescent="0.25">
      <c r="A6558" t="s">
        <v>331</v>
      </c>
      <c r="B6558" s="23">
        <v>2019</v>
      </c>
      <c r="C6558" s="23" t="s">
        <v>0</v>
      </c>
      <c r="D6558" s="23" t="s">
        <v>59</v>
      </c>
      <c r="E6558" s="23" t="s">
        <v>164</v>
      </c>
      <c r="F6558" s="23" t="s">
        <v>165</v>
      </c>
      <c r="G6558" s="23" t="s">
        <v>492</v>
      </c>
      <c r="H6558" s="32" t="s">
        <v>358</v>
      </c>
      <c r="I6558" s="32" t="s">
        <v>52</v>
      </c>
      <c r="J6558" s="135">
        <v>38</v>
      </c>
      <c r="K6558" s="27">
        <v>0.78947000000000001</v>
      </c>
      <c r="L6558" s="77">
        <v>0.9</v>
      </c>
      <c r="Q6558" s="106"/>
    </row>
    <row r="6559" spans="1:17" x14ac:dyDescent="0.25">
      <c r="A6559" t="s">
        <v>331</v>
      </c>
      <c r="B6559" s="23">
        <v>2019</v>
      </c>
      <c r="C6559" s="23" t="s">
        <v>1</v>
      </c>
      <c r="D6559" s="23" t="s">
        <v>60</v>
      </c>
      <c r="E6559" s="23" t="s">
        <v>164</v>
      </c>
      <c r="F6559" s="23" t="s">
        <v>165</v>
      </c>
      <c r="G6559" s="23" t="s">
        <v>492</v>
      </c>
      <c r="H6559" s="32" t="s">
        <v>358</v>
      </c>
      <c r="I6559" s="32" t="s">
        <v>52</v>
      </c>
      <c r="J6559" s="135">
        <v>32</v>
      </c>
      <c r="K6559" s="27">
        <v>0.6875</v>
      </c>
      <c r="L6559" s="77">
        <v>0.9</v>
      </c>
      <c r="Q6559" s="106"/>
    </row>
    <row r="6560" spans="1:17" x14ac:dyDescent="0.25">
      <c r="A6560" t="s">
        <v>331</v>
      </c>
      <c r="B6560" s="23">
        <v>2019</v>
      </c>
      <c r="C6560" s="23" t="s">
        <v>2</v>
      </c>
      <c r="D6560" s="23" t="s">
        <v>61</v>
      </c>
      <c r="E6560" s="23" t="s">
        <v>164</v>
      </c>
      <c r="F6560" s="23" t="s">
        <v>165</v>
      </c>
      <c r="G6560" s="23" t="s">
        <v>492</v>
      </c>
      <c r="H6560" s="32" t="s">
        <v>358</v>
      </c>
      <c r="I6560" s="32" t="s">
        <v>52</v>
      </c>
      <c r="J6560" s="135">
        <v>35</v>
      </c>
      <c r="K6560" s="27">
        <v>0.74285999999999996</v>
      </c>
      <c r="L6560" s="77">
        <v>0.9</v>
      </c>
      <c r="Q6560" s="106"/>
    </row>
    <row r="6561" spans="1:17" x14ac:dyDescent="0.25">
      <c r="A6561" t="s">
        <v>331</v>
      </c>
      <c r="B6561" s="23">
        <v>2019</v>
      </c>
      <c r="C6561" s="23" t="s">
        <v>3</v>
      </c>
      <c r="D6561" s="23" t="s">
        <v>62</v>
      </c>
      <c r="E6561" s="23" t="s">
        <v>164</v>
      </c>
      <c r="F6561" s="23" t="s">
        <v>165</v>
      </c>
      <c r="G6561" s="23" t="s">
        <v>492</v>
      </c>
      <c r="H6561" s="32" t="s">
        <v>358</v>
      </c>
      <c r="I6561" s="32" t="s">
        <v>52</v>
      </c>
      <c r="J6561" s="135">
        <v>33</v>
      </c>
      <c r="K6561" s="27">
        <v>0.63636000000000004</v>
      </c>
      <c r="L6561" s="77">
        <v>0.9</v>
      </c>
      <c r="Q6561" s="106"/>
    </row>
    <row r="6562" spans="1:17" x14ac:dyDescent="0.25">
      <c r="A6562" t="s">
        <v>331</v>
      </c>
      <c r="B6562" s="23">
        <v>2020</v>
      </c>
      <c r="C6562" s="23" t="s">
        <v>0</v>
      </c>
      <c r="D6562" s="23" t="s">
        <v>63</v>
      </c>
      <c r="E6562" s="23" t="s">
        <v>164</v>
      </c>
      <c r="F6562" s="23" t="s">
        <v>165</v>
      </c>
      <c r="G6562" s="23" t="s">
        <v>492</v>
      </c>
      <c r="H6562" s="32" t="s">
        <v>358</v>
      </c>
      <c r="I6562" s="32" t="s">
        <v>52</v>
      </c>
      <c r="J6562" s="135">
        <v>25</v>
      </c>
      <c r="K6562" s="27">
        <v>0.72</v>
      </c>
      <c r="L6562" s="77">
        <v>0.9</v>
      </c>
      <c r="Q6562" s="106"/>
    </row>
    <row r="6563" spans="1:17" x14ac:dyDescent="0.25">
      <c r="A6563" t="s">
        <v>331</v>
      </c>
      <c r="B6563" s="23">
        <v>2020</v>
      </c>
      <c r="C6563" s="23" t="s">
        <v>1</v>
      </c>
      <c r="D6563" s="23" t="s">
        <v>64</v>
      </c>
      <c r="E6563" s="23" t="s">
        <v>164</v>
      </c>
      <c r="F6563" s="23" t="s">
        <v>165</v>
      </c>
      <c r="G6563" s="23" t="s">
        <v>492</v>
      </c>
      <c r="H6563" s="32" t="s">
        <v>358</v>
      </c>
      <c r="I6563" s="32" t="s">
        <v>52</v>
      </c>
      <c r="J6563" s="135">
        <v>26</v>
      </c>
      <c r="K6563" s="27">
        <v>0.96153999999999995</v>
      </c>
      <c r="L6563" s="77">
        <v>0.9</v>
      </c>
      <c r="Q6563" s="106"/>
    </row>
    <row r="6564" spans="1:17" x14ac:dyDescent="0.25">
      <c r="A6564" t="s">
        <v>331</v>
      </c>
      <c r="B6564" s="23">
        <v>2020</v>
      </c>
      <c r="C6564" s="23" t="s">
        <v>2</v>
      </c>
      <c r="D6564" s="23" t="s">
        <v>65</v>
      </c>
      <c r="E6564" s="23" t="s">
        <v>164</v>
      </c>
      <c r="F6564" s="23" t="s">
        <v>165</v>
      </c>
      <c r="G6564" s="23" t="s">
        <v>492</v>
      </c>
      <c r="H6564" s="32" t="s">
        <v>358</v>
      </c>
      <c r="I6564" s="32" t="s">
        <v>52</v>
      </c>
      <c r="J6564" s="135">
        <v>25</v>
      </c>
      <c r="K6564" s="27">
        <v>0.96</v>
      </c>
      <c r="L6564" s="77">
        <v>0.9</v>
      </c>
      <c r="Q6564" s="106"/>
    </row>
    <row r="6565" spans="1:17" x14ac:dyDescent="0.25">
      <c r="A6565" t="s">
        <v>331</v>
      </c>
      <c r="B6565" s="23">
        <v>2020</v>
      </c>
      <c r="C6565" s="23" t="s">
        <v>3</v>
      </c>
      <c r="D6565" s="23" t="s">
        <v>66</v>
      </c>
      <c r="E6565" s="23" t="s">
        <v>164</v>
      </c>
      <c r="F6565" s="23" t="s">
        <v>165</v>
      </c>
      <c r="G6565" s="23" t="s">
        <v>492</v>
      </c>
      <c r="H6565" s="32" t="s">
        <v>358</v>
      </c>
      <c r="I6565" s="32" t="s">
        <v>52</v>
      </c>
      <c r="J6565" s="135">
        <v>22</v>
      </c>
      <c r="K6565" s="27">
        <v>0.90908999999999995</v>
      </c>
      <c r="L6565" s="77">
        <v>0.9</v>
      </c>
      <c r="Q6565" s="106"/>
    </row>
    <row r="6566" spans="1:17" x14ac:dyDescent="0.25">
      <c r="A6566" t="s">
        <v>331</v>
      </c>
      <c r="B6566" s="23">
        <v>2021</v>
      </c>
      <c r="C6566" s="23" t="s">
        <v>0</v>
      </c>
      <c r="D6566" s="23" t="s">
        <v>67</v>
      </c>
      <c r="E6566" s="23" t="s">
        <v>164</v>
      </c>
      <c r="F6566" s="23" t="s">
        <v>165</v>
      </c>
      <c r="G6566" s="23" t="s">
        <v>492</v>
      </c>
      <c r="H6566" s="32" t="s">
        <v>358</v>
      </c>
      <c r="I6566" s="32" t="s">
        <v>52</v>
      </c>
      <c r="J6566" s="135">
        <v>36</v>
      </c>
      <c r="K6566" s="27">
        <v>0.83333000000000002</v>
      </c>
      <c r="L6566" s="77">
        <v>0.9</v>
      </c>
      <c r="Q6566" s="106"/>
    </row>
    <row r="6567" spans="1:17" x14ac:dyDescent="0.25">
      <c r="A6567" t="s">
        <v>331</v>
      </c>
      <c r="B6567" s="23">
        <v>2021</v>
      </c>
      <c r="C6567" s="23" t="s">
        <v>1</v>
      </c>
      <c r="D6567" s="23" t="s">
        <v>68</v>
      </c>
      <c r="E6567" s="23" t="s">
        <v>164</v>
      </c>
      <c r="F6567" s="23" t="s">
        <v>165</v>
      </c>
      <c r="G6567" s="23" t="s">
        <v>492</v>
      </c>
      <c r="H6567" s="32" t="s">
        <v>358</v>
      </c>
      <c r="I6567" s="32" t="s">
        <v>52</v>
      </c>
      <c r="J6567" s="135">
        <v>47</v>
      </c>
      <c r="K6567" s="27">
        <v>0.80850999999999995</v>
      </c>
      <c r="L6567" s="77">
        <v>0.9</v>
      </c>
      <c r="Q6567" s="106"/>
    </row>
    <row r="6568" spans="1:17" x14ac:dyDescent="0.25">
      <c r="A6568" t="s">
        <v>331</v>
      </c>
      <c r="B6568" s="23">
        <v>2021</v>
      </c>
      <c r="C6568" s="23" t="s">
        <v>2</v>
      </c>
      <c r="D6568" s="23" t="s">
        <v>69</v>
      </c>
      <c r="E6568" s="23" t="s">
        <v>164</v>
      </c>
      <c r="F6568" s="23" t="s">
        <v>165</v>
      </c>
      <c r="G6568" s="23" t="s">
        <v>492</v>
      </c>
      <c r="H6568" s="32" t="s">
        <v>358</v>
      </c>
      <c r="I6568" s="32" t="s">
        <v>52</v>
      </c>
      <c r="J6568" s="135">
        <v>50</v>
      </c>
      <c r="K6568" s="27">
        <v>0.92</v>
      </c>
      <c r="L6568" s="77">
        <v>0.9</v>
      </c>
      <c r="Q6568" s="106"/>
    </row>
    <row r="6569" spans="1:17" x14ac:dyDescent="0.25">
      <c r="A6569" t="s">
        <v>331</v>
      </c>
      <c r="B6569" s="23">
        <v>2021</v>
      </c>
      <c r="C6569" s="23" t="s">
        <v>3</v>
      </c>
      <c r="D6569" s="23" t="s">
        <v>70</v>
      </c>
      <c r="E6569" s="23" t="s">
        <v>164</v>
      </c>
      <c r="F6569" s="23" t="s">
        <v>165</v>
      </c>
      <c r="G6569" s="23" t="s">
        <v>492</v>
      </c>
      <c r="H6569" s="32" t="s">
        <v>358</v>
      </c>
      <c r="I6569" s="32" t="s">
        <v>52</v>
      </c>
      <c r="J6569" s="135">
        <v>46</v>
      </c>
      <c r="K6569" s="27">
        <v>0.93478000000000006</v>
      </c>
      <c r="L6569" s="77">
        <v>0.9</v>
      </c>
      <c r="Q6569" s="106"/>
    </row>
    <row r="6570" spans="1:17" x14ac:dyDescent="0.25">
      <c r="A6570" t="s">
        <v>331</v>
      </c>
      <c r="B6570" s="23">
        <v>2022</v>
      </c>
      <c r="C6570" s="23" t="s">
        <v>0</v>
      </c>
      <c r="D6570" s="23" t="s">
        <v>71</v>
      </c>
      <c r="E6570" s="23" t="s">
        <v>164</v>
      </c>
      <c r="F6570" s="23" t="s">
        <v>165</v>
      </c>
      <c r="G6570" s="23" t="s">
        <v>492</v>
      </c>
      <c r="H6570" s="32" t="s">
        <v>358</v>
      </c>
      <c r="I6570" s="32" t="s">
        <v>52</v>
      </c>
      <c r="J6570" s="135">
        <v>47</v>
      </c>
      <c r="K6570" s="27">
        <v>0.95745000000000002</v>
      </c>
      <c r="L6570" s="77">
        <v>0.9</v>
      </c>
      <c r="Q6570" s="106"/>
    </row>
    <row r="6571" spans="1:17" x14ac:dyDescent="0.25">
      <c r="A6571" t="s">
        <v>331</v>
      </c>
      <c r="B6571" s="23">
        <v>2022</v>
      </c>
      <c r="C6571" s="23" t="s">
        <v>1</v>
      </c>
      <c r="D6571" s="23" t="s">
        <v>72</v>
      </c>
      <c r="E6571" s="23" t="s">
        <v>164</v>
      </c>
      <c r="F6571" s="23" t="s">
        <v>165</v>
      </c>
      <c r="G6571" s="23" t="s">
        <v>492</v>
      </c>
      <c r="H6571" s="32" t="s">
        <v>358</v>
      </c>
      <c r="I6571" s="32" t="s">
        <v>52</v>
      </c>
      <c r="J6571" s="135">
        <v>38</v>
      </c>
      <c r="K6571" s="27">
        <v>0.60526000000000002</v>
      </c>
      <c r="L6571" s="77">
        <v>0.9</v>
      </c>
      <c r="Q6571" s="106"/>
    </row>
    <row r="6572" spans="1:17" x14ac:dyDescent="0.25">
      <c r="A6572" t="s">
        <v>331</v>
      </c>
      <c r="B6572" s="23">
        <v>2022</v>
      </c>
      <c r="C6572" s="23" t="s">
        <v>2</v>
      </c>
      <c r="D6572" s="23" t="s">
        <v>73</v>
      </c>
      <c r="E6572" s="23" t="s">
        <v>164</v>
      </c>
      <c r="F6572" s="23" t="s">
        <v>165</v>
      </c>
      <c r="G6572" s="23" t="s">
        <v>492</v>
      </c>
      <c r="H6572" s="32" t="s">
        <v>358</v>
      </c>
      <c r="I6572" s="32" t="s">
        <v>52</v>
      </c>
      <c r="J6572" s="135">
        <v>31</v>
      </c>
      <c r="K6572" s="27">
        <v>0.6129</v>
      </c>
      <c r="L6572" s="77">
        <v>0.9</v>
      </c>
      <c r="Q6572" s="106"/>
    </row>
    <row r="6573" spans="1:17" x14ac:dyDescent="0.25">
      <c r="A6573" t="s">
        <v>331</v>
      </c>
      <c r="B6573" s="23">
        <v>2022</v>
      </c>
      <c r="C6573" s="23" t="s">
        <v>3</v>
      </c>
      <c r="D6573" s="23" t="s">
        <v>493</v>
      </c>
      <c r="E6573" s="23" t="s">
        <v>164</v>
      </c>
      <c r="F6573" s="23" t="s">
        <v>165</v>
      </c>
      <c r="G6573" s="23" t="s">
        <v>492</v>
      </c>
      <c r="H6573" s="32" t="s">
        <v>358</v>
      </c>
      <c r="I6573" s="32" t="s">
        <v>52</v>
      </c>
      <c r="J6573" s="135">
        <v>26</v>
      </c>
      <c r="K6573" s="27">
        <v>0.84614999999999996</v>
      </c>
      <c r="L6573" s="77">
        <v>0.9</v>
      </c>
      <c r="Q6573" s="106"/>
    </row>
    <row r="6574" spans="1:17" x14ac:dyDescent="0.25">
      <c r="A6574" t="s">
        <v>331</v>
      </c>
      <c r="B6574" s="23">
        <v>2023</v>
      </c>
      <c r="C6574" s="23" t="s">
        <v>0</v>
      </c>
      <c r="D6574" s="23" t="s">
        <v>537</v>
      </c>
      <c r="E6574" s="23" t="s">
        <v>164</v>
      </c>
      <c r="F6574" s="23" t="s">
        <v>165</v>
      </c>
      <c r="G6574" s="23" t="s">
        <v>492</v>
      </c>
      <c r="H6574" s="32" t="s">
        <v>358</v>
      </c>
      <c r="I6574" s="32" t="s">
        <v>52</v>
      </c>
      <c r="J6574" s="135">
        <v>20</v>
      </c>
      <c r="K6574" s="27">
        <v>0.9</v>
      </c>
      <c r="L6574" s="77">
        <v>0.9</v>
      </c>
      <c r="Q6574" s="106"/>
    </row>
    <row r="6575" spans="1:17" x14ac:dyDescent="0.25">
      <c r="A6575" t="s">
        <v>331</v>
      </c>
      <c r="B6575" s="23">
        <v>2018</v>
      </c>
      <c r="C6575" s="23" t="s">
        <v>0</v>
      </c>
      <c r="D6575" s="23" t="s">
        <v>54</v>
      </c>
      <c r="E6575" s="23" t="s">
        <v>263</v>
      </c>
      <c r="F6575" s="23" t="s">
        <v>334</v>
      </c>
      <c r="G6575" s="23" t="s">
        <v>492</v>
      </c>
      <c r="H6575" s="167" t="s">
        <v>547</v>
      </c>
      <c r="I6575" s="32" t="s">
        <v>52</v>
      </c>
      <c r="J6575" s="135">
        <v>29</v>
      </c>
      <c r="K6575" s="27">
        <v>0.93103000000000002</v>
      </c>
      <c r="L6575" s="77">
        <v>0.9</v>
      </c>
      <c r="Q6575" s="106"/>
    </row>
    <row r="6576" spans="1:17" x14ac:dyDescent="0.25">
      <c r="A6576" t="s">
        <v>331</v>
      </c>
      <c r="B6576" s="23">
        <v>2018</v>
      </c>
      <c r="C6576" s="23" t="s">
        <v>1</v>
      </c>
      <c r="D6576" s="23" t="s">
        <v>56</v>
      </c>
      <c r="E6576" s="23" t="s">
        <v>263</v>
      </c>
      <c r="F6576" s="23" t="s">
        <v>334</v>
      </c>
      <c r="G6576" s="23" t="s">
        <v>492</v>
      </c>
      <c r="H6576" s="167" t="s">
        <v>547</v>
      </c>
      <c r="I6576" s="32" t="s">
        <v>52</v>
      </c>
      <c r="J6576" s="135">
        <v>36</v>
      </c>
      <c r="K6576" s="27">
        <v>0.91666999999999998</v>
      </c>
      <c r="L6576" s="77">
        <v>0.9</v>
      </c>
      <c r="Q6576" s="106"/>
    </row>
    <row r="6577" spans="1:17" x14ac:dyDescent="0.25">
      <c r="A6577" t="s">
        <v>331</v>
      </c>
      <c r="B6577" s="23">
        <v>2018</v>
      </c>
      <c r="C6577" s="23" t="s">
        <v>2</v>
      </c>
      <c r="D6577" s="23" t="s">
        <v>57</v>
      </c>
      <c r="E6577" s="23" t="s">
        <v>263</v>
      </c>
      <c r="F6577" s="23" t="s">
        <v>334</v>
      </c>
      <c r="G6577" s="23" t="s">
        <v>492</v>
      </c>
      <c r="H6577" s="167" t="s">
        <v>547</v>
      </c>
      <c r="I6577" s="32" t="s">
        <v>52</v>
      </c>
      <c r="J6577" s="135">
        <v>44</v>
      </c>
      <c r="K6577" s="27">
        <v>0.93181999999999998</v>
      </c>
      <c r="L6577" s="77">
        <v>0.9</v>
      </c>
      <c r="Q6577" s="106"/>
    </row>
    <row r="6578" spans="1:17" x14ac:dyDescent="0.25">
      <c r="A6578" t="s">
        <v>331</v>
      </c>
      <c r="B6578" s="23">
        <v>2018</v>
      </c>
      <c r="C6578" s="23" t="s">
        <v>3</v>
      </c>
      <c r="D6578" s="23" t="s">
        <v>58</v>
      </c>
      <c r="E6578" s="23" t="s">
        <v>263</v>
      </c>
      <c r="F6578" s="23" t="s">
        <v>334</v>
      </c>
      <c r="G6578" s="23" t="s">
        <v>492</v>
      </c>
      <c r="H6578" s="167" t="s">
        <v>547</v>
      </c>
      <c r="I6578" s="32" t="s">
        <v>52</v>
      </c>
      <c r="J6578" s="135">
        <v>30</v>
      </c>
      <c r="K6578" s="27">
        <v>0.96667000000000003</v>
      </c>
      <c r="L6578" s="77">
        <v>0.9</v>
      </c>
      <c r="Q6578" s="106"/>
    </row>
    <row r="6579" spans="1:17" x14ac:dyDescent="0.25">
      <c r="A6579" t="s">
        <v>331</v>
      </c>
      <c r="B6579" s="23">
        <v>2019</v>
      </c>
      <c r="C6579" s="23" t="s">
        <v>0</v>
      </c>
      <c r="D6579" s="23" t="s">
        <v>59</v>
      </c>
      <c r="E6579" s="23" t="s">
        <v>263</v>
      </c>
      <c r="F6579" s="23" t="s">
        <v>334</v>
      </c>
      <c r="G6579" s="23" t="s">
        <v>492</v>
      </c>
      <c r="H6579" s="167" t="s">
        <v>547</v>
      </c>
      <c r="I6579" s="32" t="s">
        <v>52</v>
      </c>
      <c r="J6579" s="135">
        <v>29</v>
      </c>
      <c r="K6579" s="27">
        <v>0.89654999999999996</v>
      </c>
      <c r="L6579" s="77">
        <v>0.9</v>
      </c>
      <c r="Q6579" s="106"/>
    </row>
    <row r="6580" spans="1:17" x14ac:dyDescent="0.25">
      <c r="A6580" t="s">
        <v>331</v>
      </c>
      <c r="B6580" s="23">
        <v>2019</v>
      </c>
      <c r="C6580" s="23" t="s">
        <v>1</v>
      </c>
      <c r="D6580" s="23" t="s">
        <v>60</v>
      </c>
      <c r="E6580" s="23" t="s">
        <v>263</v>
      </c>
      <c r="F6580" s="23" t="s">
        <v>334</v>
      </c>
      <c r="G6580" s="23" t="s">
        <v>492</v>
      </c>
      <c r="H6580" s="167" t="s">
        <v>547</v>
      </c>
      <c r="I6580" s="32" t="s">
        <v>52</v>
      </c>
      <c r="J6580" s="135">
        <v>30</v>
      </c>
      <c r="K6580" s="27">
        <v>0.83333000000000002</v>
      </c>
      <c r="L6580" s="77">
        <v>0.9</v>
      </c>
      <c r="Q6580" s="106"/>
    </row>
    <row r="6581" spans="1:17" x14ac:dyDescent="0.25">
      <c r="A6581" t="s">
        <v>331</v>
      </c>
      <c r="B6581" s="23">
        <v>2019</v>
      </c>
      <c r="C6581" s="23" t="s">
        <v>2</v>
      </c>
      <c r="D6581" s="23" t="s">
        <v>61</v>
      </c>
      <c r="E6581" s="23" t="s">
        <v>263</v>
      </c>
      <c r="F6581" s="23" t="s">
        <v>334</v>
      </c>
      <c r="G6581" s="23" t="s">
        <v>492</v>
      </c>
      <c r="H6581" s="167" t="s">
        <v>547</v>
      </c>
      <c r="I6581" s="32" t="s">
        <v>52</v>
      </c>
      <c r="J6581" s="135">
        <v>30</v>
      </c>
      <c r="K6581" s="27">
        <v>1</v>
      </c>
      <c r="L6581" s="77">
        <v>0.9</v>
      </c>
      <c r="Q6581" s="106"/>
    </row>
    <row r="6582" spans="1:17" x14ac:dyDescent="0.25">
      <c r="A6582" t="s">
        <v>331</v>
      </c>
      <c r="B6582" s="23">
        <v>2019</v>
      </c>
      <c r="C6582" s="23" t="s">
        <v>3</v>
      </c>
      <c r="D6582" s="23" t="s">
        <v>62</v>
      </c>
      <c r="E6582" s="23" t="s">
        <v>263</v>
      </c>
      <c r="F6582" s="23" t="s">
        <v>334</v>
      </c>
      <c r="G6582" s="23" t="s">
        <v>492</v>
      </c>
      <c r="H6582" s="167" t="s">
        <v>547</v>
      </c>
      <c r="I6582" s="32" t="s">
        <v>52</v>
      </c>
      <c r="J6582" s="135">
        <v>27</v>
      </c>
      <c r="K6582" s="27">
        <v>0.92593000000000003</v>
      </c>
      <c r="L6582" s="77">
        <v>0.9</v>
      </c>
      <c r="Q6582" s="106"/>
    </row>
    <row r="6583" spans="1:17" x14ac:dyDescent="0.25">
      <c r="A6583" t="s">
        <v>331</v>
      </c>
      <c r="B6583" s="23">
        <v>2020</v>
      </c>
      <c r="C6583" s="23" t="s">
        <v>0</v>
      </c>
      <c r="D6583" s="23" t="s">
        <v>63</v>
      </c>
      <c r="E6583" s="23" t="s">
        <v>263</v>
      </c>
      <c r="F6583" s="23" t="s">
        <v>334</v>
      </c>
      <c r="G6583" s="23" t="s">
        <v>492</v>
      </c>
      <c r="H6583" s="167" t="s">
        <v>547</v>
      </c>
      <c r="I6583" s="32" t="s">
        <v>52</v>
      </c>
      <c r="J6583" s="135">
        <v>32</v>
      </c>
      <c r="K6583" s="27">
        <v>0.9375</v>
      </c>
      <c r="L6583" s="77">
        <v>0.9</v>
      </c>
      <c r="Q6583" s="106"/>
    </row>
    <row r="6584" spans="1:17" x14ac:dyDescent="0.25">
      <c r="A6584" t="s">
        <v>331</v>
      </c>
      <c r="B6584" s="23">
        <v>2020</v>
      </c>
      <c r="C6584" s="23" t="s">
        <v>1</v>
      </c>
      <c r="D6584" s="23" t="s">
        <v>64</v>
      </c>
      <c r="E6584" s="23" t="s">
        <v>263</v>
      </c>
      <c r="F6584" s="23" t="s">
        <v>334</v>
      </c>
      <c r="G6584" s="23" t="s">
        <v>492</v>
      </c>
      <c r="H6584" s="167" t="s">
        <v>547</v>
      </c>
      <c r="I6584" s="32" t="s">
        <v>52</v>
      </c>
      <c r="J6584" s="135">
        <v>23</v>
      </c>
      <c r="K6584" s="27">
        <v>0.95652000000000004</v>
      </c>
      <c r="L6584" s="77">
        <v>0.9</v>
      </c>
      <c r="Q6584" s="106"/>
    </row>
    <row r="6585" spans="1:17" x14ac:dyDescent="0.25">
      <c r="A6585" t="s">
        <v>331</v>
      </c>
      <c r="B6585" s="23">
        <v>2020</v>
      </c>
      <c r="C6585" s="23" t="s">
        <v>2</v>
      </c>
      <c r="D6585" s="23" t="s">
        <v>65</v>
      </c>
      <c r="E6585" s="23" t="s">
        <v>263</v>
      </c>
      <c r="F6585" s="23" t="s">
        <v>334</v>
      </c>
      <c r="G6585" s="23" t="s">
        <v>492</v>
      </c>
      <c r="H6585" s="167" t="s">
        <v>547</v>
      </c>
      <c r="I6585" s="32" t="s">
        <v>52</v>
      </c>
      <c r="J6585" s="135">
        <v>30</v>
      </c>
      <c r="K6585" s="27">
        <v>0.9</v>
      </c>
      <c r="L6585" s="77">
        <v>0.9</v>
      </c>
      <c r="Q6585" s="106"/>
    </row>
    <row r="6586" spans="1:17" x14ac:dyDescent="0.25">
      <c r="A6586" t="s">
        <v>331</v>
      </c>
      <c r="B6586" s="23">
        <v>2020</v>
      </c>
      <c r="C6586" s="23" t="s">
        <v>3</v>
      </c>
      <c r="D6586" s="23" t="s">
        <v>66</v>
      </c>
      <c r="E6586" s="23" t="s">
        <v>263</v>
      </c>
      <c r="F6586" s="23" t="s">
        <v>334</v>
      </c>
      <c r="G6586" s="23" t="s">
        <v>492</v>
      </c>
      <c r="H6586" s="167" t="s">
        <v>547</v>
      </c>
      <c r="I6586" s="32" t="s">
        <v>52</v>
      </c>
      <c r="J6586" s="135">
        <v>27</v>
      </c>
      <c r="K6586" s="27">
        <v>0.96296000000000004</v>
      </c>
      <c r="L6586" s="77">
        <v>0.9</v>
      </c>
      <c r="Q6586" s="106"/>
    </row>
    <row r="6587" spans="1:17" x14ac:dyDescent="0.25">
      <c r="A6587" t="s">
        <v>331</v>
      </c>
      <c r="B6587" s="23">
        <v>2021</v>
      </c>
      <c r="C6587" s="23" t="s">
        <v>0</v>
      </c>
      <c r="D6587" s="23" t="s">
        <v>67</v>
      </c>
      <c r="E6587" s="23" t="s">
        <v>263</v>
      </c>
      <c r="F6587" s="23" t="s">
        <v>334</v>
      </c>
      <c r="G6587" s="23" t="s">
        <v>492</v>
      </c>
      <c r="H6587" s="167" t="s">
        <v>547</v>
      </c>
      <c r="I6587" s="32" t="s">
        <v>52</v>
      </c>
      <c r="J6587" s="135">
        <v>29</v>
      </c>
      <c r="K6587" s="27">
        <v>0.96552000000000004</v>
      </c>
      <c r="L6587" s="77">
        <v>0.9</v>
      </c>
      <c r="Q6587" s="106"/>
    </row>
    <row r="6588" spans="1:17" x14ac:dyDescent="0.25">
      <c r="A6588" t="s">
        <v>331</v>
      </c>
      <c r="B6588" s="23">
        <v>2021</v>
      </c>
      <c r="C6588" s="23" t="s">
        <v>1</v>
      </c>
      <c r="D6588" s="23" t="s">
        <v>68</v>
      </c>
      <c r="E6588" s="23" t="s">
        <v>263</v>
      </c>
      <c r="F6588" s="23" t="s">
        <v>334</v>
      </c>
      <c r="G6588" s="23" t="s">
        <v>492</v>
      </c>
      <c r="H6588" s="167" t="s">
        <v>547</v>
      </c>
      <c r="I6588" s="32" t="s">
        <v>52</v>
      </c>
      <c r="J6588" s="135">
        <v>33</v>
      </c>
      <c r="K6588" s="27">
        <v>0.93938999999999995</v>
      </c>
      <c r="L6588" s="77">
        <v>0.9</v>
      </c>
      <c r="Q6588" s="106"/>
    </row>
    <row r="6589" spans="1:17" x14ac:dyDescent="0.25">
      <c r="A6589" t="s">
        <v>331</v>
      </c>
      <c r="B6589" s="23">
        <v>2021</v>
      </c>
      <c r="C6589" s="23" t="s">
        <v>2</v>
      </c>
      <c r="D6589" s="23" t="s">
        <v>69</v>
      </c>
      <c r="E6589" s="23" t="s">
        <v>263</v>
      </c>
      <c r="F6589" s="23" t="s">
        <v>334</v>
      </c>
      <c r="G6589" s="23" t="s">
        <v>492</v>
      </c>
      <c r="H6589" s="167" t="s">
        <v>547</v>
      </c>
      <c r="I6589" s="32" t="s">
        <v>52</v>
      </c>
      <c r="J6589" s="135">
        <v>35</v>
      </c>
      <c r="K6589" s="27">
        <v>0.8</v>
      </c>
      <c r="L6589" s="77">
        <v>0.9</v>
      </c>
      <c r="Q6589" s="106"/>
    </row>
    <row r="6590" spans="1:17" x14ac:dyDescent="0.25">
      <c r="A6590" t="s">
        <v>331</v>
      </c>
      <c r="B6590" s="23">
        <v>2021</v>
      </c>
      <c r="C6590" s="23" t="s">
        <v>3</v>
      </c>
      <c r="D6590" s="23" t="s">
        <v>70</v>
      </c>
      <c r="E6590" s="23" t="s">
        <v>263</v>
      </c>
      <c r="F6590" s="23" t="s">
        <v>334</v>
      </c>
      <c r="G6590" s="23" t="s">
        <v>492</v>
      </c>
      <c r="H6590" s="167" t="s">
        <v>547</v>
      </c>
      <c r="I6590" s="32" t="s">
        <v>52</v>
      </c>
      <c r="J6590" s="135">
        <v>35</v>
      </c>
      <c r="K6590" s="27">
        <v>0.74285999999999996</v>
      </c>
      <c r="L6590" s="77">
        <v>0.9</v>
      </c>
      <c r="Q6590" s="106"/>
    </row>
    <row r="6591" spans="1:17" x14ac:dyDescent="0.25">
      <c r="A6591" t="s">
        <v>331</v>
      </c>
      <c r="B6591" s="23">
        <v>2022</v>
      </c>
      <c r="C6591" s="23" t="s">
        <v>0</v>
      </c>
      <c r="D6591" s="23" t="s">
        <v>71</v>
      </c>
      <c r="E6591" s="23" t="s">
        <v>263</v>
      </c>
      <c r="F6591" s="23" t="s">
        <v>334</v>
      </c>
      <c r="G6591" s="23" t="s">
        <v>492</v>
      </c>
      <c r="H6591" s="167" t="s">
        <v>547</v>
      </c>
      <c r="I6591" s="32" t="s">
        <v>52</v>
      </c>
      <c r="J6591" s="135">
        <v>36</v>
      </c>
      <c r="K6591" s="27">
        <v>0.91666999999999998</v>
      </c>
      <c r="L6591" s="77">
        <v>0.9</v>
      </c>
      <c r="Q6591" s="106"/>
    </row>
    <row r="6592" spans="1:17" x14ac:dyDescent="0.25">
      <c r="A6592" t="s">
        <v>331</v>
      </c>
      <c r="B6592" s="23">
        <v>2022</v>
      </c>
      <c r="C6592" s="23" t="s">
        <v>1</v>
      </c>
      <c r="D6592" s="23" t="s">
        <v>72</v>
      </c>
      <c r="E6592" s="23" t="s">
        <v>263</v>
      </c>
      <c r="F6592" s="23" t="s">
        <v>334</v>
      </c>
      <c r="G6592" s="23" t="s">
        <v>492</v>
      </c>
      <c r="H6592" s="167" t="s">
        <v>547</v>
      </c>
      <c r="I6592" s="32" t="s">
        <v>52</v>
      </c>
      <c r="J6592" s="135">
        <v>35</v>
      </c>
      <c r="K6592" s="27">
        <v>0.91429000000000005</v>
      </c>
      <c r="L6592" s="77">
        <v>0.9</v>
      </c>
      <c r="Q6592" s="106"/>
    </row>
    <row r="6593" spans="1:17" x14ac:dyDescent="0.25">
      <c r="A6593" t="s">
        <v>331</v>
      </c>
      <c r="B6593" s="23">
        <v>2022</v>
      </c>
      <c r="C6593" s="23" t="s">
        <v>2</v>
      </c>
      <c r="D6593" s="23" t="s">
        <v>73</v>
      </c>
      <c r="E6593" s="23" t="s">
        <v>263</v>
      </c>
      <c r="F6593" s="23" t="s">
        <v>334</v>
      </c>
      <c r="G6593" s="23" t="s">
        <v>492</v>
      </c>
      <c r="H6593" s="167" t="s">
        <v>547</v>
      </c>
      <c r="I6593" s="32" t="s">
        <v>52</v>
      </c>
      <c r="J6593" s="135">
        <v>45</v>
      </c>
      <c r="K6593" s="27">
        <v>0.71111000000000002</v>
      </c>
      <c r="L6593" s="77">
        <v>0.9</v>
      </c>
      <c r="Q6593" s="106"/>
    </row>
    <row r="6594" spans="1:17" x14ac:dyDescent="0.25">
      <c r="A6594" t="s">
        <v>331</v>
      </c>
      <c r="B6594" s="23">
        <v>2022</v>
      </c>
      <c r="C6594" s="23" t="s">
        <v>3</v>
      </c>
      <c r="D6594" s="23" t="s">
        <v>493</v>
      </c>
      <c r="E6594" s="23" t="s">
        <v>263</v>
      </c>
      <c r="F6594" s="23" t="s">
        <v>334</v>
      </c>
      <c r="G6594" s="23" t="s">
        <v>492</v>
      </c>
      <c r="H6594" s="167" t="s">
        <v>547</v>
      </c>
      <c r="I6594" s="32" t="s">
        <v>52</v>
      </c>
      <c r="J6594" s="135">
        <v>34</v>
      </c>
      <c r="K6594" s="27">
        <v>0.85294000000000003</v>
      </c>
      <c r="L6594" s="77">
        <v>0.9</v>
      </c>
      <c r="Q6594" s="106"/>
    </row>
    <row r="6595" spans="1:17" x14ac:dyDescent="0.25">
      <c r="A6595" t="s">
        <v>331</v>
      </c>
      <c r="B6595" s="23">
        <v>2023</v>
      </c>
      <c r="C6595" s="23" t="s">
        <v>0</v>
      </c>
      <c r="D6595" s="23" t="s">
        <v>537</v>
      </c>
      <c r="E6595" s="23" t="s">
        <v>263</v>
      </c>
      <c r="F6595" s="23" t="s">
        <v>334</v>
      </c>
      <c r="G6595" s="23" t="s">
        <v>492</v>
      </c>
      <c r="H6595" s="167" t="s">
        <v>547</v>
      </c>
      <c r="I6595" s="32" t="s">
        <v>52</v>
      </c>
      <c r="J6595" s="135">
        <v>30</v>
      </c>
      <c r="K6595" s="27">
        <v>1</v>
      </c>
      <c r="L6595" s="77">
        <v>0.9</v>
      </c>
      <c r="Q6595" s="106"/>
    </row>
    <row r="6596" spans="1:17" x14ac:dyDescent="0.25">
      <c r="A6596" t="s">
        <v>331</v>
      </c>
      <c r="B6596" s="23">
        <v>2018</v>
      </c>
      <c r="C6596" s="23" t="s">
        <v>0</v>
      </c>
      <c r="D6596" s="23" t="s">
        <v>54</v>
      </c>
      <c r="E6596" s="23" t="s">
        <v>166</v>
      </c>
      <c r="F6596" s="23" t="s">
        <v>167</v>
      </c>
      <c r="G6596" s="23" t="s">
        <v>492</v>
      </c>
      <c r="H6596" s="166" t="s">
        <v>526</v>
      </c>
      <c r="I6596" s="32" t="s">
        <v>52</v>
      </c>
      <c r="J6596" s="135">
        <v>141</v>
      </c>
      <c r="K6596" s="27">
        <v>0.77305000000000001</v>
      </c>
      <c r="L6596" s="77">
        <v>0.9</v>
      </c>
      <c r="Q6596" s="106"/>
    </row>
    <row r="6597" spans="1:17" x14ac:dyDescent="0.25">
      <c r="A6597" t="s">
        <v>331</v>
      </c>
      <c r="B6597" s="23">
        <v>2018</v>
      </c>
      <c r="C6597" s="23" t="s">
        <v>1</v>
      </c>
      <c r="D6597" s="23" t="s">
        <v>56</v>
      </c>
      <c r="E6597" s="23" t="s">
        <v>166</v>
      </c>
      <c r="F6597" s="23" t="s">
        <v>167</v>
      </c>
      <c r="G6597" s="23" t="s">
        <v>492</v>
      </c>
      <c r="H6597" s="166" t="s">
        <v>526</v>
      </c>
      <c r="I6597" s="32" t="s">
        <v>52</v>
      </c>
      <c r="J6597" s="135">
        <v>140</v>
      </c>
      <c r="K6597" s="27">
        <v>0.77142999999999995</v>
      </c>
      <c r="L6597" s="77">
        <v>0.9</v>
      </c>
      <c r="Q6597" s="106"/>
    </row>
    <row r="6598" spans="1:17" x14ac:dyDescent="0.25">
      <c r="A6598" t="s">
        <v>331</v>
      </c>
      <c r="B6598" s="23">
        <v>2018</v>
      </c>
      <c r="C6598" s="23" t="s">
        <v>2</v>
      </c>
      <c r="D6598" s="23" t="s">
        <v>57</v>
      </c>
      <c r="E6598" s="23" t="s">
        <v>166</v>
      </c>
      <c r="F6598" s="23" t="s">
        <v>167</v>
      </c>
      <c r="G6598" s="23" t="s">
        <v>492</v>
      </c>
      <c r="H6598" s="166" t="s">
        <v>526</v>
      </c>
      <c r="I6598" s="32" t="s">
        <v>52</v>
      </c>
      <c r="J6598" s="135">
        <v>170</v>
      </c>
      <c r="K6598" s="27">
        <v>0.77059</v>
      </c>
      <c r="L6598" s="77">
        <v>0.9</v>
      </c>
      <c r="Q6598" s="106"/>
    </row>
    <row r="6599" spans="1:17" x14ac:dyDescent="0.25">
      <c r="A6599" t="s">
        <v>331</v>
      </c>
      <c r="B6599" s="23">
        <v>2018</v>
      </c>
      <c r="C6599" s="23" t="s">
        <v>3</v>
      </c>
      <c r="D6599" s="23" t="s">
        <v>58</v>
      </c>
      <c r="E6599" s="23" t="s">
        <v>166</v>
      </c>
      <c r="F6599" s="23" t="s">
        <v>167</v>
      </c>
      <c r="G6599" s="23" t="s">
        <v>492</v>
      </c>
      <c r="H6599" s="166" t="s">
        <v>526</v>
      </c>
      <c r="I6599" s="32" t="s">
        <v>52</v>
      </c>
      <c r="J6599" s="135">
        <v>151</v>
      </c>
      <c r="K6599" s="27">
        <v>0.72184999999999999</v>
      </c>
      <c r="L6599" s="77">
        <v>0.9</v>
      </c>
      <c r="Q6599" s="106"/>
    </row>
    <row r="6600" spans="1:17" x14ac:dyDescent="0.25">
      <c r="A6600" t="s">
        <v>331</v>
      </c>
      <c r="B6600" s="23">
        <v>2019</v>
      </c>
      <c r="C6600" s="23" t="s">
        <v>0</v>
      </c>
      <c r="D6600" s="23" t="s">
        <v>59</v>
      </c>
      <c r="E6600" s="23" t="s">
        <v>166</v>
      </c>
      <c r="F6600" s="23" t="s">
        <v>167</v>
      </c>
      <c r="G6600" s="23" t="s">
        <v>492</v>
      </c>
      <c r="H6600" s="166" t="s">
        <v>526</v>
      </c>
      <c r="I6600" s="32" t="s">
        <v>52</v>
      </c>
      <c r="J6600" s="135">
        <v>135</v>
      </c>
      <c r="K6600" s="27">
        <v>0.70369999999999999</v>
      </c>
      <c r="L6600" s="77">
        <v>0.9</v>
      </c>
      <c r="Q6600" s="106"/>
    </row>
    <row r="6601" spans="1:17" x14ac:dyDescent="0.25">
      <c r="A6601" t="s">
        <v>331</v>
      </c>
      <c r="B6601" s="23">
        <v>2019</v>
      </c>
      <c r="C6601" s="23" t="s">
        <v>1</v>
      </c>
      <c r="D6601" s="23" t="s">
        <v>60</v>
      </c>
      <c r="E6601" s="23" t="s">
        <v>166</v>
      </c>
      <c r="F6601" s="23" t="s">
        <v>167</v>
      </c>
      <c r="G6601" s="23" t="s">
        <v>492</v>
      </c>
      <c r="H6601" s="166" t="s">
        <v>526</v>
      </c>
      <c r="I6601" s="32" t="s">
        <v>52</v>
      </c>
      <c r="J6601" s="135">
        <v>151</v>
      </c>
      <c r="K6601" s="27">
        <v>0.23179</v>
      </c>
      <c r="L6601" s="77">
        <v>0.9</v>
      </c>
      <c r="Q6601" s="106"/>
    </row>
    <row r="6602" spans="1:17" x14ac:dyDescent="0.25">
      <c r="A6602" t="s">
        <v>331</v>
      </c>
      <c r="B6602" s="23">
        <v>2019</v>
      </c>
      <c r="C6602" s="23" t="s">
        <v>2</v>
      </c>
      <c r="D6602" s="23" t="s">
        <v>61</v>
      </c>
      <c r="E6602" s="23" t="s">
        <v>166</v>
      </c>
      <c r="F6602" s="23" t="s">
        <v>167</v>
      </c>
      <c r="G6602" s="23" t="s">
        <v>492</v>
      </c>
      <c r="H6602" s="166" t="s">
        <v>526</v>
      </c>
      <c r="I6602" s="32" t="s">
        <v>52</v>
      </c>
      <c r="J6602" s="135">
        <v>141</v>
      </c>
      <c r="K6602" s="27">
        <v>0.14183999999999999</v>
      </c>
      <c r="L6602" s="77">
        <v>0.9</v>
      </c>
      <c r="Q6602" s="106"/>
    </row>
    <row r="6603" spans="1:17" x14ac:dyDescent="0.25">
      <c r="A6603" t="s">
        <v>331</v>
      </c>
      <c r="B6603" s="23">
        <v>2019</v>
      </c>
      <c r="C6603" s="23" t="s">
        <v>3</v>
      </c>
      <c r="D6603" s="23" t="s">
        <v>62</v>
      </c>
      <c r="E6603" s="23" t="s">
        <v>166</v>
      </c>
      <c r="F6603" s="23" t="s">
        <v>167</v>
      </c>
      <c r="G6603" s="23" t="s">
        <v>492</v>
      </c>
      <c r="H6603" s="166" t="s">
        <v>526</v>
      </c>
      <c r="I6603" s="32" t="s">
        <v>52</v>
      </c>
      <c r="J6603" s="135">
        <v>149</v>
      </c>
      <c r="K6603" s="27">
        <v>0.14094000000000001</v>
      </c>
      <c r="L6603" s="77">
        <v>0.9</v>
      </c>
      <c r="Q6603" s="106"/>
    </row>
    <row r="6604" spans="1:17" x14ac:dyDescent="0.25">
      <c r="A6604" t="s">
        <v>331</v>
      </c>
      <c r="B6604" s="23">
        <v>2020</v>
      </c>
      <c r="C6604" s="23" t="s">
        <v>0</v>
      </c>
      <c r="D6604" s="23" t="s">
        <v>63</v>
      </c>
      <c r="E6604" s="23" t="s">
        <v>166</v>
      </c>
      <c r="F6604" s="23" t="s">
        <v>167</v>
      </c>
      <c r="G6604" s="23" t="s">
        <v>492</v>
      </c>
      <c r="H6604" s="166" t="s">
        <v>526</v>
      </c>
      <c r="I6604" s="32" t="s">
        <v>52</v>
      </c>
      <c r="J6604" s="135">
        <v>117</v>
      </c>
      <c r="K6604" s="27">
        <v>0.16239000000000001</v>
      </c>
      <c r="L6604" s="77">
        <v>0.9</v>
      </c>
      <c r="Q6604" s="106"/>
    </row>
    <row r="6605" spans="1:17" x14ac:dyDescent="0.25">
      <c r="A6605" t="s">
        <v>331</v>
      </c>
      <c r="B6605" s="23">
        <v>2020</v>
      </c>
      <c r="C6605" s="23" t="s">
        <v>1</v>
      </c>
      <c r="D6605" s="23" t="s">
        <v>64</v>
      </c>
      <c r="E6605" s="23" t="s">
        <v>166</v>
      </c>
      <c r="F6605" s="23" t="s">
        <v>167</v>
      </c>
      <c r="G6605" s="23" t="s">
        <v>492</v>
      </c>
      <c r="H6605" s="166" t="s">
        <v>526</v>
      </c>
      <c r="I6605" s="32" t="s">
        <v>52</v>
      </c>
      <c r="J6605" s="135">
        <v>52</v>
      </c>
      <c r="K6605" s="27">
        <v>0.30769000000000002</v>
      </c>
      <c r="L6605" s="77">
        <v>0.9</v>
      </c>
      <c r="Q6605" s="106"/>
    </row>
    <row r="6606" spans="1:17" x14ac:dyDescent="0.25">
      <c r="A6606" t="s">
        <v>331</v>
      </c>
      <c r="B6606" s="23">
        <v>2020</v>
      </c>
      <c r="C6606" s="23" t="s">
        <v>2</v>
      </c>
      <c r="D6606" s="23" t="s">
        <v>65</v>
      </c>
      <c r="E6606" s="23" t="s">
        <v>166</v>
      </c>
      <c r="F6606" s="23" t="s">
        <v>167</v>
      </c>
      <c r="G6606" s="23" t="s">
        <v>492</v>
      </c>
      <c r="H6606" s="166" t="s">
        <v>526</v>
      </c>
      <c r="I6606" s="32" t="s">
        <v>52</v>
      </c>
      <c r="J6606" s="135">
        <v>105</v>
      </c>
      <c r="K6606" s="27">
        <v>0.24762000000000001</v>
      </c>
      <c r="L6606" s="77">
        <v>0.9</v>
      </c>
      <c r="Q6606" s="106"/>
    </row>
    <row r="6607" spans="1:17" x14ac:dyDescent="0.25">
      <c r="A6607" t="s">
        <v>331</v>
      </c>
      <c r="B6607" s="23">
        <v>2020</v>
      </c>
      <c r="C6607" s="23" t="s">
        <v>3</v>
      </c>
      <c r="D6607" s="23" t="s">
        <v>66</v>
      </c>
      <c r="E6607" s="23" t="s">
        <v>166</v>
      </c>
      <c r="F6607" s="23" t="s">
        <v>167</v>
      </c>
      <c r="G6607" s="23" t="s">
        <v>492</v>
      </c>
      <c r="H6607" s="166" t="s">
        <v>526</v>
      </c>
      <c r="I6607" s="32" t="s">
        <v>52</v>
      </c>
      <c r="J6607" s="135">
        <v>97</v>
      </c>
      <c r="K6607" s="27">
        <v>0.29897000000000001</v>
      </c>
      <c r="L6607" s="77">
        <v>0.9</v>
      </c>
      <c r="Q6607" s="106"/>
    </row>
    <row r="6608" spans="1:17" x14ac:dyDescent="0.25">
      <c r="A6608" t="s">
        <v>331</v>
      </c>
      <c r="B6608" s="23">
        <v>2021</v>
      </c>
      <c r="C6608" s="23" t="s">
        <v>0</v>
      </c>
      <c r="D6608" s="23" t="s">
        <v>67</v>
      </c>
      <c r="E6608" s="23" t="s">
        <v>166</v>
      </c>
      <c r="F6608" s="23" t="s">
        <v>167</v>
      </c>
      <c r="G6608" s="23" t="s">
        <v>492</v>
      </c>
      <c r="H6608" s="166" t="s">
        <v>526</v>
      </c>
      <c r="I6608" s="32" t="s">
        <v>52</v>
      </c>
      <c r="J6608" s="135">
        <v>78</v>
      </c>
      <c r="K6608" s="27">
        <v>0.74358999999999997</v>
      </c>
      <c r="L6608" s="77">
        <v>0.9</v>
      </c>
      <c r="Q6608" s="106"/>
    </row>
    <row r="6609" spans="1:17" x14ac:dyDescent="0.25">
      <c r="A6609" t="s">
        <v>331</v>
      </c>
      <c r="B6609" s="23">
        <v>2021</v>
      </c>
      <c r="C6609" s="23" t="s">
        <v>1</v>
      </c>
      <c r="D6609" s="23" t="s">
        <v>68</v>
      </c>
      <c r="E6609" s="23" t="s">
        <v>166</v>
      </c>
      <c r="F6609" s="23" t="s">
        <v>167</v>
      </c>
      <c r="G6609" s="23" t="s">
        <v>492</v>
      </c>
      <c r="H6609" s="166" t="s">
        <v>526</v>
      </c>
      <c r="I6609" s="32" t="s">
        <v>52</v>
      </c>
      <c r="J6609" s="135">
        <v>178</v>
      </c>
      <c r="K6609" s="27">
        <v>0.74156999999999995</v>
      </c>
      <c r="L6609" s="77">
        <v>0.9</v>
      </c>
      <c r="Q6609" s="106"/>
    </row>
    <row r="6610" spans="1:17" x14ac:dyDescent="0.25">
      <c r="A6610" t="s">
        <v>331</v>
      </c>
      <c r="B6610" s="23">
        <v>2021</v>
      </c>
      <c r="C6610" s="23" t="s">
        <v>2</v>
      </c>
      <c r="D6610" s="23" t="s">
        <v>69</v>
      </c>
      <c r="E6610" s="23" t="s">
        <v>166</v>
      </c>
      <c r="F6610" s="23" t="s">
        <v>167</v>
      </c>
      <c r="G6610" s="23" t="s">
        <v>492</v>
      </c>
      <c r="H6610" s="166" t="s">
        <v>526</v>
      </c>
      <c r="I6610" s="32" t="s">
        <v>52</v>
      </c>
      <c r="J6610" s="135">
        <v>173</v>
      </c>
      <c r="K6610" s="27">
        <v>0.67052</v>
      </c>
      <c r="L6610" s="77">
        <v>0.9</v>
      </c>
      <c r="Q6610" s="106"/>
    </row>
    <row r="6611" spans="1:17" x14ac:dyDescent="0.25">
      <c r="A6611" t="s">
        <v>331</v>
      </c>
      <c r="B6611" s="23">
        <v>2021</v>
      </c>
      <c r="C6611" s="23" t="s">
        <v>3</v>
      </c>
      <c r="D6611" s="23" t="s">
        <v>70</v>
      </c>
      <c r="E6611" s="23" t="s">
        <v>166</v>
      </c>
      <c r="F6611" s="23" t="s">
        <v>167</v>
      </c>
      <c r="G6611" s="23" t="s">
        <v>492</v>
      </c>
      <c r="H6611" s="166" t="s">
        <v>526</v>
      </c>
      <c r="I6611" s="32" t="s">
        <v>52</v>
      </c>
      <c r="J6611" s="135">
        <v>189</v>
      </c>
      <c r="K6611" s="27">
        <v>0.74073999999999995</v>
      </c>
      <c r="L6611" s="77">
        <v>0.9</v>
      </c>
      <c r="Q6611" s="106"/>
    </row>
    <row r="6612" spans="1:17" x14ac:dyDescent="0.25">
      <c r="A6612" t="s">
        <v>331</v>
      </c>
      <c r="B6612" s="23">
        <v>2022</v>
      </c>
      <c r="C6612" s="23" t="s">
        <v>0</v>
      </c>
      <c r="D6612" s="23" t="s">
        <v>71</v>
      </c>
      <c r="E6612" s="23" t="s">
        <v>166</v>
      </c>
      <c r="F6612" s="23" t="s">
        <v>167</v>
      </c>
      <c r="G6612" s="23" t="s">
        <v>492</v>
      </c>
      <c r="H6612" s="166" t="s">
        <v>526</v>
      </c>
      <c r="I6612" s="32" t="s">
        <v>52</v>
      </c>
      <c r="J6612" s="135">
        <v>163</v>
      </c>
      <c r="K6612" s="27">
        <v>0.79754999999999998</v>
      </c>
      <c r="L6612" s="77">
        <v>0.9</v>
      </c>
      <c r="Q6612" s="106"/>
    </row>
    <row r="6613" spans="1:17" x14ac:dyDescent="0.25">
      <c r="A6613" t="s">
        <v>331</v>
      </c>
      <c r="B6613" s="23">
        <v>2022</v>
      </c>
      <c r="C6613" s="23" t="s">
        <v>1</v>
      </c>
      <c r="D6613" s="23" t="s">
        <v>72</v>
      </c>
      <c r="E6613" s="23" t="s">
        <v>166</v>
      </c>
      <c r="F6613" s="23" t="s">
        <v>167</v>
      </c>
      <c r="G6613" s="23" t="s">
        <v>492</v>
      </c>
      <c r="H6613" s="166" t="s">
        <v>526</v>
      </c>
      <c r="I6613" s="32" t="s">
        <v>52</v>
      </c>
      <c r="J6613" s="135">
        <v>157</v>
      </c>
      <c r="K6613" s="27">
        <v>0.85350000000000004</v>
      </c>
      <c r="L6613" s="77">
        <v>0.9</v>
      </c>
      <c r="Q6613" s="106"/>
    </row>
    <row r="6614" spans="1:17" x14ac:dyDescent="0.25">
      <c r="A6614" t="s">
        <v>331</v>
      </c>
      <c r="B6614" s="23">
        <v>2022</v>
      </c>
      <c r="C6614" s="23" t="s">
        <v>2</v>
      </c>
      <c r="D6614" s="23" t="s">
        <v>73</v>
      </c>
      <c r="E6614" s="23" t="s">
        <v>166</v>
      </c>
      <c r="F6614" s="23" t="s">
        <v>167</v>
      </c>
      <c r="G6614" s="23" t="s">
        <v>492</v>
      </c>
      <c r="H6614" s="166" t="s">
        <v>526</v>
      </c>
      <c r="I6614" s="32" t="s">
        <v>52</v>
      </c>
      <c r="J6614" s="135">
        <v>185</v>
      </c>
      <c r="K6614" s="27">
        <v>0.74595</v>
      </c>
      <c r="L6614" s="77">
        <v>0.9</v>
      </c>
      <c r="Q6614" s="106"/>
    </row>
    <row r="6615" spans="1:17" x14ac:dyDescent="0.25">
      <c r="A6615" t="s">
        <v>331</v>
      </c>
      <c r="B6615" s="23">
        <v>2022</v>
      </c>
      <c r="C6615" s="23" t="s">
        <v>3</v>
      </c>
      <c r="D6615" s="23" t="s">
        <v>493</v>
      </c>
      <c r="E6615" s="23" t="s">
        <v>166</v>
      </c>
      <c r="F6615" s="23" t="s">
        <v>167</v>
      </c>
      <c r="G6615" s="23" t="s">
        <v>492</v>
      </c>
      <c r="H6615" s="166" t="s">
        <v>526</v>
      </c>
      <c r="I6615" s="32" t="s">
        <v>52</v>
      </c>
      <c r="J6615" s="135">
        <v>141</v>
      </c>
      <c r="K6615" s="27">
        <v>0.76595999999999997</v>
      </c>
      <c r="L6615" s="77">
        <v>0.9</v>
      </c>
      <c r="Q6615" s="106"/>
    </row>
    <row r="6616" spans="1:17" x14ac:dyDescent="0.25">
      <c r="A6616" t="s">
        <v>331</v>
      </c>
      <c r="B6616" s="23">
        <v>2023</v>
      </c>
      <c r="C6616" s="23" t="s">
        <v>0</v>
      </c>
      <c r="D6616" s="23" t="s">
        <v>537</v>
      </c>
      <c r="E6616" s="23" t="s">
        <v>166</v>
      </c>
      <c r="F6616" s="23" t="s">
        <v>167</v>
      </c>
      <c r="G6616" s="23" t="s">
        <v>492</v>
      </c>
      <c r="H6616" s="166" t="s">
        <v>526</v>
      </c>
      <c r="I6616" s="32" t="s">
        <v>52</v>
      </c>
      <c r="J6616" s="135">
        <v>151</v>
      </c>
      <c r="K6616" s="27">
        <v>0.77483000000000002</v>
      </c>
      <c r="L6616" s="77">
        <v>0.9</v>
      </c>
      <c r="Q6616" s="106"/>
    </row>
    <row r="6617" spans="1:17" x14ac:dyDescent="0.25">
      <c r="A6617" t="s">
        <v>331</v>
      </c>
      <c r="B6617" s="23">
        <v>2018</v>
      </c>
      <c r="C6617" s="23" t="s">
        <v>0</v>
      </c>
      <c r="D6617" s="23" t="s">
        <v>54</v>
      </c>
      <c r="E6617" s="23" t="s">
        <v>492</v>
      </c>
      <c r="F6617" s="166" t="s">
        <v>526</v>
      </c>
      <c r="G6617" s="23" t="s">
        <v>492</v>
      </c>
      <c r="H6617" s="166" t="s">
        <v>526</v>
      </c>
      <c r="I6617" s="32" t="s">
        <v>52</v>
      </c>
      <c r="J6617" s="135">
        <v>326</v>
      </c>
      <c r="K6617" s="27">
        <v>0.83128999999999997</v>
      </c>
      <c r="L6617" s="77">
        <v>0.9</v>
      </c>
      <c r="Q6617" s="106"/>
    </row>
    <row r="6618" spans="1:17" x14ac:dyDescent="0.25">
      <c r="A6618" t="s">
        <v>331</v>
      </c>
      <c r="B6618" s="23">
        <v>2018</v>
      </c>
      <c r="C6618" s="23" t="s">
        <v>1</v>
      </c>
      <c r="D6618" s="23" t="s">
        <v>56</v>
      </c>
      <c r="E6618" s="23" t="s">
        <v>492</v>
      </c>
      <c r="F6618" s="166" t="s">
        <v>526</v>
      </c>
      <c r="G6618" s="23" t="s">
        <v>492</v>
      </c>
      <c r="H6618" s="166" t="s">
        <v>526</v>
      </c>
      <c r="I6618" s="32" t="s">
        <v>52</v>
      </c>
      <c r="J6618" s="135">
        <v>379</v>
      </c>
      <c r="K6618" s="27">
        <v>0.81266000000000005</v>
      </c>
      <c r="L6618" s="77">
        <v>0.9</v>
      </c>
      <c r="Q6618" s="106"/>
    </row>
    <row r="6619" spans="1:17" x14ac:dyDescent="0.25">
      <c r="A6619" t="s">
        <v>331</v>
      </c>
      <c r="B6619" s="23">
        <v>2018</v>
      </c>
      <c r="C6619" s="23" t="s">
        <v>2</v>
      </c>
      <c r="D6619" s="23" t="s">
        <v>57</v>
      </c>
      <c r="E6619" s="23" t="s">
        <v>492</v>
      </c>
      <c r="F6619" s="166" t="s">
        <v>526</v>
      </c>
      <c r="G6619" s="23" t="s">
        <v>492</v>
      </c>
      <c r="H6619" s="166" t="s">
        <v>526</v>
      </c>
      <c r="I6619" s="32" t="s">
        <v>52</v>
      </c>
      <c r="J6619" s="135">
        <v>383</v>
      </c>
      <c r="K6619" s="27">
        <v>0.84594999999999998</v>
      </c>
      <c r="L6619" s="77">
        <v>0.9</v>
      </c>
      <c r="Q6619" s="106"/>
    </row>
    <row r="6620" spans="1:17" x14ac:dyDescent="0.25">
      <c r="A6620" t="s">
        <v>331</v>
      </c>
      <c r="B6620" s="23">
        <v>2018</v>
      </c>
      <c r="C6620" s="23" t="s">
        <v>3</v>
      </c>
      <c r="D6620" s="23" t="s">
        <v>58</v>
      </c>
      <c r="E6620" s="23" t="s">
        <v>492</v>
      </c>
      <c r="F6620" s="166" t="s">
        <v>526</v>
      </c>
      <c r="G6620" s="23" t="s">
        <v>492</v>
      </c>
      <c r="H6620" s="166" t="s">
        <v>526</v>
      </c>
      <c r="I6620" s="32" t="s">
        <v>52</v>
      </c>
      <c r="J6620" s="135">
        <v>368</v>
      </c>
      <c r="K6620" s="27">
        <v>0.85326000000000002</v>
      </c>
      <c r="L6620" s="77">
        <v>0.9</v>
      </c>
      <c r="Q6620" s="106"/>
    </row>
    <row r="6621" spans="1:17" x14ac:dyDescent="0.25">
      <c r="A6621" t="s">
        <v>331</v>
      </c>
      <c r="B6621" s="23">
        <v>2019</v>
      </c>
      <c r="C6621" s="23" t="s">
        <v>0</v>
      </c>
      <c r="D6621" s="23" t="s">
        <v>59</v>
      </c>
      <c r="E6621" s="23" t="s">
        <v>492</v>
      </c>
      <c r="F6621" s="166" t="s">
        <v>526</v>
      </c>
      <c r="G6621" s="23" t="s">
        <v>492</v>
      </c>
      <c r="H6621" s="166" t="s">
        <v>526</v>
      </c>
      <c r="I6621" s="32" t="s">
        <v>52</v>
      </c>
      <c r="J6621" s="135">
        <v>330</v>
      </c>
      <c r="K6621" s="27">
        <v>0.81818000000000002</v>
      </c>
      <c r="L6621" s="77">
        <v>0.9</v>
      </c>
      <c r="Q6621" s="106"/>
    </row>
    <row r="6622" spans="1:17" x14ac:dyDescent="0.25">
      <c r="A6622" t="s">
        <v>331</v>
      </c>
      <c r="B6622" s="23">
        <v>2019</v>
      </c>
      <c r="C6622" s="23" t="s">
        <v>1</v>
      </c>
      <c r="D6622" s="23" t="s">
        <v>60</v>
      </c>
      <c r="E6622" s="23" t="s">
        <v>492</v>
      </c>
      <c r="F6622" s="166" t="s">
        <v>526</v>
      </c>
      <c r="G6622" s="23" t="s">
        <v>492</v>
      </c>
      <c r="H6622" s="166" t="s">
        <v>526</v>
      </c>
      <c r="I6622" s="32" t="s">
        <v>52</v>
      </c>
      <c r="J6622" s="135">
        <v>350</v>
      </c>
      <c r="K6622" s="27">
        <v>0.59428999999999998</v>
      </c>
      <c r="L6622" s="77">
        <v>0.9</v>
      </c>
      <c r="Q6622" s="106"/>
    </row>
    <row r="6623" spans="1:17" x14ac:dyDescent="0.25">
      <c r="A6623" t="s">
        <v>331</v>
      </c>
      <c r="B6623" s="23">
        <v>2019</v>
      </c>
      <c r="C6623" s="23" t="s">
        <v>2</v>
      </c>
      <c r="D6623" s="23" t="s">
        <v>61</v>
      </c>
      <c r="E6623" s="23" t="s">
        <v>492</v>
      </c>
      <c r="F6623" s="166" t="s">
        <v>526</v>
      </c>
      <c r="G6623" s="23" t="s">
        <v>492</v>
      </c>
      <c r="H6623" s="166" t="s">
        <v>526</v>
      </c>
      <c r="I6623" s="32" t="s">
        <v>52</v>
      </c>
      <c r="J6623" s="135">
        <v>361</v>
      </c>
      <c r="K6623" s="27">
        <v>0.58172000000000001</v>
      </c>
      <c r="L6623" s="77">
        <v>0.9</v>
      </c>
      <c r="Q6623" s="106"/>
    </row>
    <row r="6624" spans="1:17" x14ac:dyDescent="0.25">
      <c r="A6624" t="s">
        <v>331</v>
      </c>
      <c r="B6624" s="23">
        <v>2019</v>
      </c>
      <c r="C6624" s="23" t="s">
        <v>3</v>
      </c>
      <c r="D6624" s="23" t="s">
        <v>62</v>
      </c>
      <c r="E6624" s="23" t="s">
        <v>492</v>
      </c>
      <c r="F6624" s="166" t="s">
        <v>526</v>
      </c>
      <c r="G6624" s="23" t="s">
        <v>492</v>
      </c>
      <c r="H6624" s="166" t="s">
        <v>526</v>
      </c>
      <c r="I6624" s="32" t="s">
        <v>52</v>
      </c>
      <c r="J6624" s="135">
        <v>317</v>
      </c>
      <c r="K6624" s="27">
        <v>0.50788999999999995</v>
      </c>
      <c r="L6624" s="77">
        <v>0.9</v>
      </c>
      <c r="Q6624" s="106"/>
    </row>
    <row r="6625" spans="1:17" x14ac:dyDescent="0.25">
      <c r="A6625" t="s">
        <v>331</v>
      </c>
      <c r="B6625" s="23">
        <v>2020</v>
      </c>
      <c r="C6625" s="23" t="s">
        <v>0</v>
      </c>
      <c r="D6625" s="23" t="s">
        <v>63</v>
      </c>
      <c r="E6625" s="23" t="s">
        <v>492</v>
      </c>
      <c r="F6625" s="166" t="s">
        <v>526</v>
      </c>
      <c r="G6625" s="23" t="s">
        <v>492</v>
      </c>
      <c r="H6625" s="166" t="s">
        <v>526</v>
      </c>
      <c r="I6625" s="32" t="s">
        <v>52</v>
      </c>
      <c r="J6625" s="135">
        <v>312</v>
      </c>
      <c r="K6625" s="27">
        <v>0.60577000000000003</v>
      </c>
      <c r="L6625" s="77">
        <v>0.9</v>
      </c>
      <c r="Q6625" s="106"/>
    </row>
    <row r="6626" spans="1:17" x14ac:dyDescent="0.25">
      <c r="A6626" t="s">
        <v>331</v>
      </c>
      <c r="B6626" s="23">
        <v>2020</v>
      </c>
      <c r="C6626" s="23" t="s">
        <v>1</v>
      </c>
      <c r="D6626" s="23" t="s">
        <v>64</v>
      </c>
      <c r="E6626" s="23" t="s">
        <v>492</v>
      </c>
      <c r="F6626" s="166" t="s">
        <v>526</v>
      </c>
      <c r="G6626" s="23" t="s">
        <v>492</v>
      </c>
      <c r="H6626" s="166" t="s">
        <v>526</v>
      </c>
      <c r="I6626" s="32" t="s">
        <v>52</v>
      </c>
      <c r="J6626" s="135">
        <v>167</v>
      </c>
      <c r="K6626" s="27">
        <v>0.58682999999999996</v>
      </c>
      <c r="L6626" s="77">
        <v>0.9</v>
      </c>
      <c r="Q6626" s="106"/>
    </row>
    <row r="6627" spans="1:17" x14ac:dyDescent="0.25">
      <c r="A6627" t="s">
        <v>331</v>
      </c>
      <c r="B6627" s="23">
        <v>2020</v>
      </c>
      <c r="C6627" s="23" t="s">
        <v>2</v>
      </c>
      <c r="D6627" s="23" t="s">
        <v>65</v>
      </c>
      <c r="E6627" s="23" t="s">
        <v>492</v>
      </c>
      <c r="F6627" s="166" t="s">
        <v>526</v>
      </c>
      <c r="G6627" s="23" t="s">
        <v>492</v>
      </c>
      <c r="H6627" s="166" t="s">
        <v>526</v>
      </c>
      <c r="I6627" s="32" t="s">
        <v>52</v>
      </c>
      <c r="J6627" s="135">
        <v>263</v>
      </c>
      <c r="K6627" s="27">
        <v>0.55132999999999999</v>
      </c>
      <c r="L6627" s="77">
        <v>0.9</v>
      </c>
      <c r="Q6627" s="106"/>
    </row>
    <row r="6628" spans="1:17" x14ac:dyDescent="0.25">
      <c r="A6628" t="s">
        <v>331</v>
      </c>
      <c r="B6628" s="23">
        <v>2020</v>
      </c>
      <c r="C6628" s="23" t="s">
        <v>3</v>
      </c>
      <c r="D6628" s="23" t="s">
        <v>66</v>
      </c>
      <c r="E6628" s="23" t="s">
        <v>492</v>
      </c>
      <c r="F6628" s="166" t="s">
        <v>526</v>
      </c>
      <c r="G6628" s="23" t="s">
        <v>492</v>
      </c>
      <c r="H6628" s="166" t="s">
        <v>526</v>
      </c>
      <c r="I6628" s="32" t="s">
        <v>52</v>
      </c>
      <c r="J6628" s="135">
        <v>285</v>
      </c>
      <c r="K6628" s="27">
        <v>0.64210999999999996</v>
      </c>
      <c r="L6628" s="77">
        <v>0.9</v>
      </c>
      <c r="Q6628" s="106"/>
    </row>
    <row r="6629" spans="1:17" x14ac:dyDescent="0.25">
      <c r="A6629" t="s">
        <v>331</v>
      </c>
      <c r="B6629" s="23">
        <v>2021</v>
      </c>
      <c r="C6629" s="23" t="s">
        <v>0</v>
      </c>
      <c r="D6629" s="23" t="s">
        <v>67</v>
      </c>
      <c r="E6629" s="23" t="s">
        <v>492</v>
      </c>
      <c r="F6629" s="166" t="s">
        <v>526</v>
      </c>
      <c r="G6629" s="23" t="s">
        <v>492</v>
      </c>
      <c r="H6629" s="166" t="s">
        <v>526</v>
      </c>
      <c r="I6629" s="32" t="s">
        <v>52</v>
      </c>
      <c r="J6629" s="135">
        <v>284</v>
      </c>
      <c r="K6629" s="27">
        <v>0.79225000000000001</v>
      </c>
      <c r="L6629" s="77">
        <v>0.9</v>
      </c>
      <c r="Q6629" s="106"/>
    </row>
    <row r="6630" spans="1:17" x14ac:dyDescent="0.25">
      <c r="A6630" t="s">
        <v>331</v>
      </c>
      <c r="B6630" s="23">
        <v>2021</v>
      </c>
      <c r="C6630" s="23" t="s">
        <v>1</v>
      </c>
      <c r="D6630" s="23" t="s">
        <v>68</v>
      </c>
      <c r="E6630" s="23" t="s">
        <v>492</v>
      </c>
      <c r="F6630" s="166" t="s">
        <v>526</v>
      </c>
      <c r="G6630" s="23" t="s">
        <v>492</v>
      </c>
      <c r="H6630" s="166" t="s">
        <v>526</v>
      </c>
      <c r="I6630" s="32" t="s">
        <v>52</v>
      </c>
      <c r="J6630" s="135">
        <v>407</v>
      </c>
      <c r="K6630" s="27">
        <v>0.76166999999999996</v>
      </c>
      <c r="L6630" s="77">
        <v>0.9</v>
      </c>
      <c r="Q6630" s="106"/>
    </row>
    <row r="6631" spans="1:17" x14ac:dyDescent="0.25">
      <c r="A6631" t="s">
        <v>331</v>
      </c>
      <c r="B6631" s="23">
        <v>2021</v>
      </c>
      <c r="C6631" s="23" t="s">
        <v>2</v>
      </c>
      <c r="D6631" s="23" t="s">
        <v>69</v>
      </c>
      <c r="E6631" s="23" t="s">
        <v>492</v>
      </c>
      <c r="F6631" s="166" t="s">
        <v>526</v>
      </c>
      <c r="G6631" s="23" t="s">
        <v>492</v>
      </c>
      <c r="H6631" s="166" t="s">
        <v>526</v>
      </c>
      <c r="I6631" s="32" t="s">
        <v>52</v>
      </c>
      <c r="J6631" s="135">
        <v>394</v>
      </c>
      <c r="K6631" s="27">
        <v>0.77410999999999996</v>
      </c>
      <c r="L6631" s="77">
        <v>0.9</v>
      </c>
      <c r="Q6631" s="106"/>
    </row>
    <row r="6632" spans="1:17" x14ac:dyDescent="0.25">
      <c r="A6632" t="s">
        <v>331</v>
      </c>
      <c r="B6632" s="23">
        <v>2021</v>
      </c>
      <c r="C6632" s="23" t="s">
        <v>3</v>
      </c>
      <c r="D6632" s="23" t="s">
        <v>70</v>
      </c>
      <c r="E6632" s="23" t="s">
        <v>492</v>
      </c>
      <c r="F6632" s="166" t="s">
        <v>526</v>
      </c>
      <c r="G6632" s="23" t="s">
        <v>492</v>
      </c>
      <c r="H6632" s="166" t="s">
        <v>526</v>
      </c>
      <c r="I6632" s="32" t="s">
        <v>52</v>
      </c>
      <c r="J6632" s="135">
        <v>392</v>
      </c>
      <c r="K6632" s="27">
        <v>0.79337000000000002</v>
      </c>
      <c r="L6632" s="77">
        <v>0.9</v>
      </c>
      <c r="Q6632" s="106"/>
    </row>
    <row r="6633" spans="1:17" x14ac:dyDescent="0.25">
      <c r="A6633" t="s">
        <v>331</v>
      </c>
      <c r="B6633" s="23">
        <v>2022</v>
      </c>
      <c r="C6633" s="23" t="s">
        <v>0</v>
      </c>
      <c r="D6633" s="23" t="s">
        <v>71</v>
      </c>
      <c r="E6633" s="23" t="s">
        <v>492</v>
      </c>
      <c r="F6633" s="166" t="s">
        <v>526</v>
      </c>
      <c r="G6633" s="23" t="s">
        <v>492</v>
      </c>
      <c r="H6633" s="166" t="s">
        <v>526</v>
      </c>
      <c r="I6633" s="32" t="s">
        <v>52</v>
      </c>
      <c r="J6633" s="135">
        <v>372</v>
      </c>
      <c r="K6633" s="27">
        <v>0.81989000000000001</v>
      </c>
      <c r="L6633" s="77">
        <v>0.9</v>
      </c>
      <c r="Q6633" s="106"/>
    </row>
    <row r="6634" spans="1:17" x14ac:dyDescent="0.25">
      <c r="A6634" t="s">
        <v>331</v>
      </c>
      <c r="B6634" s="23">
        <v>2022</v>
      </c>
      <c r="C6634" s="23" t="s">
        <v>1</v>
      </c>
      <c r="D6634" s="23" t="s">
        <v>72</v>
      </c>
      <c r="E6634" s="23" t="s">
        <v>492</v>
      </c>
      <c r="F6634" s="166" t="s">
        <v>526</v>
      </c>
      <c r="G6634" s="23" t="s">
        <v>492</v>
      </c>
      <c r="H6634" s="166" t="s">
        <v>526</v>
      </c>
      <c r="I6634" s="32" t="s">
        <v>52</v>
      </c>
      <c r="J6634" s="135">
        <v>395</v>
      </c>
      <c r="K6634" s="27">
        <v>0.87341999999999997</v>
      </c>
      <c r="L6634" s="77">
        <v>0.9</v>
      </c>
      <c r="Q6634" s="106"/>
    </row>
    <row r="6635" spans="1:17" x14ac:dyDescent="0.25">
      <c r="A6635" t="s">
        <v>331</v>
      </c>
      <c r="B6635" s="23">
        <v>2022</v>
      </c>
      <c r="C6635" s="23" t="s">
        <v>2</v>
      </c>
      <c r="D6635" s="23" t="s">
        <v>73</v>
      </c>
      <c r="E6635" s="23" t="s">
        <v>492</v>
      </c>
      <c r="F6635" s="166" t="s">
        <v>526</v>
      </c>
      <c r="G6635" s="23" t="s">
        <v>492</v>
      </c>
      <c r="H6635" s="166" t="s">
        <v>526</v>
      </c>
      <c r="I6635" s="32" t="s">
        <v>52</v>
      </c>
      <c r="J6635" s="135">
        <v>382</v>
      </c>
      <c r="K6635" s="27">
        <v>0.80889999999999995</v>
      </c>
      <c r="L6635" s="77">
        <v>0.9</v>
      </c>
      <c r="Q6635" s="106"/>
    </row>
    <row r="6636" spans="1:17" x14ac:dyDescent="0.25">
      <c r="A6636" t="s">
        <v>331</v>
      </c>
      <c r="B6636" s="23">
        <v>2022</v>
      </c>
      <c r="C6636" s="23" t="s">
        <v>3</v>
      </c>
      <c r="D6636" s="23" t="s">
        <v>493</v>
      </c>
      <c r="E6636" s="23" t="s">
        <v>492</v>
      </c>
      <c r="F6636" s="166" t="s">
        <v>526</v>
      </c>
      <c r="G6636" s="23" t="s">
        <v>492</v>
      </c>
      <c r="H6636" s="166" t="s">
        <v>526</v>
      </c>
      <c r="I6636" s="32" t="s">
        <v>52</v>
      </c>
      <c r="J6636" s="135">
        <v>349</v>
      </c>
      <c r="K6636" s="27">
        <v>0.81374999999999997</v>
      </c>
      <c r="L6636" s="77">
        <v>0.9</v>
      </c>
      <c r="Q6636" s="106"/>
    </row>
    <row r="6637" spans="1:17" x14ac:dyDescent="0.25">
      <c r="A6637" t="s">
        <v>331</v>
      </c>
      <c r="B6637" s="23">
        <v>2023</v>
      </c>
      <c r="C6637" s="23" t="s">
        <v>0</v>
      </c>
      <c r="D6637" s="23" t="s">
        <v>537</v>
      </c>
      <c r="E6637" s="23" t="s">
        <v>492</v>
      </c>
      <c r="F6637" s="166" t="s">
        <v>526</v>
      </c>
      <c r="G6637" s="23" t="s">
        <v>492</v>
      </c>
      <c r="H6637" s="166" t="s">
        <v>526</v>
      </c>
      <c r="I6637" s="32" t="s">
        <v>52</v>
      </c>
      <c r="J6637" s="135">
        <v>354</v>
      </c>
      <c r="K6637" s="27">
        <v>0.82767999999999997</v>
      </c>
      <c r="L6637" s="77">
        <v>0.9</v>
      </c>
      <c r="Q6637" s="106"/>
    </row>
    <row r="6638" spans="1:17" x14ac:dyDescent="0.25">
      <c r="A6638" t="s">
        <v>331</v>
      </c>
      <c r="B6638" s="23">
        <v>2018</v>
      </c>
      <c r="C6638" s="23" t="s">
        <v>0</v>
      </c>
      <c r="D6638" s="23" t="s">
        <v>54</v>
      </c>
      <c r="E6638" s="23" t="s">
        <v>168</v>
      </c>
      <c r="F6638" s="23" t="s">
        <v>169</v>
      </c>
      <c r="G6638" s="23" t="s">
        <v>492</v>
      </c>
      <c r="H6638" s="167" t="s">
        <v>547</v>
      </c>
      <c r="I6638" s="32" t="s">
        <v>52</v>
      </c>
      <c r="J6638" s="135">
        <v>144</v>
      </c>
      <c r="K6638" s="27">
        <v>0.80556000000000005</v>
      </c>
      <c r="L6638" s="77">
        <v>0.9</v>
      </c>
      <c r="Q6638" s="106"/>
    </row>
    <row r="6639" spans="1:17" x14ac:dyDescent="0.25">
      <c r="A6639" t="s">
        <v>331</v>
      </c>
      <c r="B6639" s="23">
        <v>2018</v>
      </c>
      <c r="C6639" s="23" t="s">
        <v>1</v>
      </c>
      <c r="D6639" s="23" t="s">
        <v>56</v>
      </c>
      <c r="E6639" s="23" t="s">
        <v>168</v>
      </c>
      <c r="F6639" s="23" t="s">
        <v>169</v>
      </c>
      <c r="G6639" s="23" t="s">
        <v>492</v>
      </c>
      <c r="H6639" s="167" t="s">
        <v>547</v>
      </c>
      <c r="I6639" s="32" t="s">
        <v>52</v>
      </c>
      <c r="J6639" s="135">
        <v>156</v>
      </c>
      <c r="K6639" s="27">
        <v>0.76922999999999997</v>
      </c>
      <c r="L6639" s="77">
        <v>0.9</v>
      </c>
      <c r="Q6639" s="106"/>
    </row>
    <row r="6640" spans="1:17" x14ac:dyDescent="0.25">
      <c r="A6640" t="s">
        <v>331</v>
      </c>
      <c r="B6640" s="23">
        <v>2018</v>
      </c>
      <c r="C6640" s="23" t="s">
        <v>2</v>
      </c>
      <c r="D6640" s="23" t="s">
        <v>57</v>
      </c>
      <c r="E6640" s="23" t="s">
        <v>168</v>
      </c>
      <c r="F6640" s="23" t="s">
        <v>169</v>
      </c>
      <c r="G6640" s="23" t="s">
        <v>492</v>
      </c>
      <c r="H6640" s="167" t="s">
        <v>547</v>
      </c>
      <c r="I6640" s="32" t="s">
        <v>52</v>
      </c>
      <c r="J6640" s="135">
        <v>137</v>
      </c>
      <c r="K6640" s="27">
        <v>0.72262999999999999</v>
      </c>
      <c r="L6640" s="77">
        <v>0.9</v>
      </c>
      <c r="Q6640" s="106"/>
    </row>
    <row r="6641" spans="1:17" x14ac:dyDescent="0.25">
      <c r="A6641" t="s">
        <v>331</v>
      </c>
      <c r="B6641" s="23">
        <v>2018</v>
      </c>
      <c r="C6641" s="23" t="s">
        <v>3</v>
      </c>
      <c r="D6641" s="23" t="s">
        <v>58</v>
      </c>
      <c r="E6641" s="23" t="s">
        <v>168</v>
      </c>
      <c r="F6641" s="23" t="s">
        <v>169</v>
      </c>
      <c r="G6641" s="23" t="s">
        <v>492</v>
      </c>
      <c r="H6641" s="167" t="s">
        <v>547</v>
      </c>
      <c r="I6641" s="32" t="s">
        <v>52</v>
      </c>
      <c r="J6641" s="135">
        <v>144</v>
      </c>
      <c r="K6641" s="27">
        <v>0.79166999999999998</v>
      </c>
      <c r="L6641" s="77">
        <v>0.9</v>
      </c>
      <c r="Q6641" s="106"/>
    </row>
    <row r="6642" spans="1:17" x14ac:dyDescent="0.25">
      <c r="A6642" t="s">
        <v>331</v>
      </c>
      <c r="B6642" s="23">
        <v>2019</v>
      </c>
      <c r="C6642" s="23" t="s">
        <v>0</v>
      </c>
      <c r="D6642" s="23" t="s">
        <v>59</v>
      </c>
      <c r="E6642" s="23" t="s">
        <v>168</v>
      </c>
      <c r="F6642" s="23" t="s">
        <v>169</v>
      </c>
      <c r="G6642" s="23" t="s">
        <v>492</v>
      </c>
      <c r="H6642" s="167" t="s">
        <v>547</v>
      </c>
      <c r="I6642" s="32" t="s">
        <v>52</v>
      </c>
      <c r="J6642" s="135">
        <v>111</v>
      </c>
      <c r="K6642" s="27">
        <v>0.72072000000000003</v>
      </c>
      <c r="L6642" s="77">
        <v>0.9</v>
      </c>
      <c r="Q6642" s="106"/>
    </row>
    <row r="6643" spans="1:17" x14ac:dyDescent="0.25">
      <c r="A6643" t="s">
        <v>331</v>
      </c>
      <c r="B6643" s="23">
        <v>2019</v>
      </c>
      <c r="C6643" s="23" t="s">
        <v>1</v>
      </c>
      <c r="D6643" s="23" t="s">
        <v>60</v>
      </c>
      <c r="E6643" s="23" t="s">
        <v>168</v>
      </c>
      <c r="F6643" s="23" t="s">
        <v>169</v>
      </c>
      <c r="G6643" s="23" t="s">
        <v>492</v>
      </c>
      <c r="H6643" s="167" t="s">
        <v>547</v>
      </c>
      <c r="I6643" s="32" t="s">
        <v>52</v>
      </c>
      <c r="J6643" s="135">
        <v>135</v>
      </c>
      <c r="K6643" s="27">
        <v>0.91852</v>
      </c>
      <c r="L6643" s="77">
        <v>0.9</v>
      </c>
      <c r="Q6643" s="106"/>
    </row>
    <row r="6644" spans="1:17" x14ac:dyDescent="0.25">
      <c r="A6644" t="s">
        <v>331</v>
      </c>
      <c r="B6644" s="23">
        <v>2019</v>
      </c>
      <c r="C6644" s="23" t="s">
        <v>2</v>
      </c>
      <c r="D6644" s="23" t="s">
        <v>61</v>
      </c>
      <c r="E6644" s="23" t="s">
        <v>168</v>
      </c>
      <c r="F6644" s="23" t="s">
        <v>169</v>
      </c>
      <c r="G6644" s="23" t="s">
        <v>492</v>
      </c>
      <c r="H6644" s="167" t="s">
        <v>547</v>
      </c>
      <c r="I6644" s="32" t="s">
        <v>52</v>
      </c>
      <c r="J6644" s="135">
        <v>175</v>
      </c>
      <c r="K6644" s="27">
        <v>0.89142999999999994</v>
      </c>
      <c r="L6644" s="77">
        <v>0.9</v>
      </c>
      <c r="Q6644" s="106"/>
    </row>
    <row r="6645" spans="1:17" x14ac:dyDescent="0.25">
      <c r="A6645" t="s">
        <v>331</v>
      </c>
      <c r="B6645" s="23">
        <v>2019</v>
      </c>
      <c r="C6645" s="23" t="s">
        <v>3</v>
      </c>
      <c r="D6645" s="23" t="s">
        <v>62</v>
      </c>
      <c r="E6645" s="23" t="s">
        <v>168</v>
      </c>
      <c r="F6645" s="23" t="s">
        <v>169</v>
      </c>
      <c r="G6645" s="23" t="s">
        <v>492</v>
      </c>
      <c r="H6645" s="167" t="s">
        <v>547</v>
      </c>
      <c r="I6645" s="32" t="s">
        <v>52</v>
      </c>
      <c r="J6645" s="135">
        <v>135</v>
      </c>
      <c r="K6645" s="27">
        <v>0.90369999999999995</v>
      </c>
      <c r="L6645" s="77">
        <v>0.9</v>
      </c>
      <c r="Q6645" s="106"/>
    </row>
    <row r="6646" spans="1:17" x14ac:dyDescent="0.25">
      <c r="A6646" t="s">
        <v>331</v>
      </c>
      <c r="B6646" s="23">
        <v>2020</v>
      </c>
      <c r="C6646" s="23" t="s">
        <v>0</v>
      </c>
      <c r="D6646" s="23" t="s">
        <v>63</v>
      </c>
      <c r="E6646" s="23" t="s">
        <v>168</v>
      </c>
      <c r="F6646" s="23" t="s">
        <v>169</v>
      </c>
      <c r="G6646" s="23" t="s">
        <v>492</v>
      </c>
      <c r="H6646" s="167" t="s">
        <v>547</v>
      </c>
      <c r="I6646" s="32" t="s">
        <v>52</v>
      </c>
      <c r="J6646" s="135">
        <v>145</v>
      </c>
      <c r="K6646" s="27">
        <v>0.85516999999999999</v>
      </c>
      <c r="L6646" s="77">
        <v>0.9</v>
      </c>
      <c r="Q6646" s="106"/>
    </row>
    <row r="6647" spans="1:17" x14ac:dyDescent="0.25">
      <c r="A6647" t="s">
        <v>331</v>
      </c>
      <c r="B6647" s="23">
        <v>2020</v>
      </c>
      <c r="C6647" s="23" t="s">
        <v>1</v>
      </c>
      <c r="D6647" s="23" t="s">
        <v>64</v>
      </c>
      <c r="E6647" s="23" t="s">
        <v>168</v>
      </c>
      <c r="F6647" s="23" t="s">
        <v>169</v>
      </c>
      <c r="G6647" s="23" t="s">
        <v>492</v>
      </c>
      <c r="H6647" s="167" t="s">
        <v>547</v>
      </c>
      <c r="I6647" s="32" t="s">
        <v>52</v>
      </c>
      <c r="J6647" s="135">
        <v>64</v>
      </c>
      <c r="K6647" s="27">
        <v>0.9375</v>
      </c>
      <c r="L6647" s="77">
        <v>0.9</v>
      </c>
      <c r="Q6647" s="106"/>
    </row>
    <row r="6648" spans="1:17" x14ac:dyDescent="0.25">
      <c r="A6648" t="s">
        <v>331</v>
      </c>
      <c r="B6648" s="23">
        <v>2020</v>
      </c>
      <c r="C6648" s="23" t="s">
        <v>2</v>
      </c>
      <c r="D6648" s="23" t="s">
        <v>65</v>
      </c>
      <c r="E6648" s="23" t="s">
        <v>168</v>
      </c>
      <c r="F6648" s="23" t="s">
        <v>169</v>
      </c>
      <c r="G6648" s="23" t="s">
        <v>492</v>
      </c>
      <c r="H6648" s="167" t="s">
        <v>547</v>
      </c>
      <c r="I6648" s="32" t="s">
        <v>52</v>
      </c>
      <c r="J6648" s="135">
        <v>85</v>
      </c>
      <c r="K6648" s="27">
        <v>0.82352999999999998</v>
      </c>
      <c r="L6648" s="77">
        <v>0.9</v>
      </c>
      <c r="Q6648" s="106"/>
    </row>
    <row r="6649" spans="1:17" x14ac:dyDescent="0.25">
      <c r="A6649" t="s">
        <v>331</v>
      </c>
      <c r="B6649" s="23">
        <v>2020</v>
      </c>
      <c r="C6649" s="23" t="s">
        <v>3</v>
      </c>
      <c r="D6649" s="23" t="s">
        <v>66</v>
      </c>
      <c r="E6649" s="23" t="s">
        <v>168</v>
      </c>
      <c r="F6649" s="23" t="s">
        <v>169</v>
      </c>
      <c r="G6649" s="23" t="s">
        <v>492</v>
      </c>
      <c r="H6649" s="167" t="s">
        <v>547</v>
      </c>
      <c r="I6649" s="32" t="s">
        <v>52</v>
      </c>
      <c r="J6649" s="135">
        <v>125</v>
      </c>
      <c r="K6649" s="27">
        <v>0.81599999999999995</v>
      </c>
      <c r="L6649" s="77">
        <v>0.9</v>
      </c>
      <c r="Q6649" s="106"/>
    </row>
    <row r="6650" spans="1:17" x14ac:dyDescent="0.25">
      <c r="A6650" t="s">
        <v>331</v>
      </c>
      <c r="B6650" s="23">
        <v>2021</v>
      </c>
      <c r="C6650" s="23" t="s">
        <v>0</v>
      </c>
      <c r="D6650" s="23" t="s">
        <v>67</v>
      </c>
      <c r="E6650" s="23" t="s">
        <v>168</v>
      </c>
      <c r="F6650" s="23" t="s">
        <v>169</v>
      </c>
      <c r="G6650" s="23" t="s">
        <v>492</v>
      </c>
      <c r="H6650" s="167" t="s">
        <v>547</v>
      </c>
      <c r="I6650" s="32" t="s">
        <v>52</v>
      </c>
      <c r="J6650" s="135">
        <v>103</v>
      </c>
      <c r="K6650" s="27">
        <v>0.49514999999999998</v>
      </c>
      <c r="L6650" s="77">
        <v>0.9</v>
      </c>
      <c r="Q6650" s="106"/>
    </row>
    <row r="6651" spans="1:17" x14ac:dyDescent="0.25">
      <c r="A6651" t="s">
        <v>331</v>
      </c>
      <c r="B6651" s="23">
        <v>2021</v>
      </c>
      <c r="C6651" s="23" t="s">
        <v>1</v>
      </c>
      <c r="D6651" s="23" t="s">
        <v>68</v>
      </c>
      <c r="E6651" s="23" t="s">
        <v>168</v>
      </c>
      <c r="F6651" s="23" t="s">
        <v>169</v>
      </c>
      <c r="G6651" s="23" t="s">
        <v>492</v>
      </c>
      <c r="H6651" s="167" t="s">
        <v>547</v>
      </c>
      <c r="I6651" s="32" t="s">
        <v>52</v>
      </c>
      <c r="J6651" s="135">
        <v>146</v>
      </c>
      <c r="K6651" s="27">
        <v>0.34247</v>
      </c>
      <c r="L6651" s="77">
        <v>0.9</v>
      </c>
      <c r="Q6651" s="106"/>
    </row>
    <row r="6652" spans="1:17" x14ac:dyDescent="0.25">
      <c r="A6652" t="s">
        <v>331</v>
      </c>
      <c r="B6652" s="23">
        <v>2021</v>
      </c>
      <c r="C6652" s="23" t="s">
        <v>2</v>
      </c>
      <c r="D6652" s="23" t="s">
        <v>69</v>
      </c>
      <c r="E6652" s="23" t="s">
        <v>168</v>
      </c>
      <c r="F6652" s="23" t="s">
        <v>169</v>
      </c>
      <c r="G6652" s="23" t="s">
        <v>492</v>
      </c>
      <c r="H6652" s="167" t="s">
        <v>547</v>
      </c>
      <c r="I6652" s="32" t="s">
        <v>52</v>
      </c>
      <c r="J6652" s="135">
        <v>167</v>
      </c>
      <c r="K6652" s="27">
        <v>0.22753999999999999</v>
      </c>
      <c r="L6652" s="77">
        <v>0.9</v>
      </c>
      <c r="Q6652" s="106"/>
    </row>
    <row r="6653" spans="1:17" x14ac:dyDescent="0.25">
      <c r="A6653" t="s">
        <v>331</v>
      </c>
      <c r="B6653" s="23">
        <v>2021</v>
      </c>
      <c r="C6653" s="23" t="s">
        <v>3</v>
      </c>
      <c r="D6653" s="23" t="s">
        <v>70</v>
      </c>
      <c r="E6653" s="23" t="s">
        <v>168</v>
      </c>
      <c r="F6653" s="23" t="s">
        <v>169</v>
      </c>
      <c r="G6653" s="23" t="s">
        <v>492</v>
      </c>
      <c r="H6653" s="167" t="s">
        <v>547</v>
      </c>
      <c r="I6653" s="32" t="s">
        <v>52</v>
      </c>
      <c r="J6653" s="135">
        <v>147</v>
      </c>
      <c r="K6653" s="27">
        <v>0.22449</v>
      </c>
      <c r="L6653" s="77">
        <v>0.9</v>
      </c>
      <c r="Q6653" s="106"/>
    </row>
    <row r="6654" spans="1:17" x14ac:dyDescent="0.25">
      <c r="A6654" t="s">
        <v>331</v>
      </c>
      <c r="B6654" s="23">
        <v>2022</v>
      </c>
      <c r="C6654" s="23" t="s">
        <v>0</v>
      </c>
      <c r="D6654" s="23" t="s">
        <v>71</v>
      </c>
      <c r="E6654" s="23" t="s">
        <v>168</v>
      </c>
      <c r="F6654" s="23" t="s">
        <v>169</v>
      </c>
      <c r="G6654" s="23" t="s">
        <v>492</v>
      </c>
      <c r="H6654" s="167" t="s">
        <v>547</v>
      </c>
      <c r="I6654" s="32" t="s">
        <v>52</v>
      </c>
      <c r="J6654" s="135">
        <v>135</v>
      </c>
      <c r="K6654" s="27">
        <v>0.71111000000000002</v>
      </c>
      <c r="L6654" s="77">
        <v>0.9</v>
      </c>
      <c r="Q6654" s="106"/>
    </row>
    <row r="6655" spans="1:17" x14ac:dyDescent="0.25">
      <c r="A6655" t="s">
        <v>331</v>
      </c>
      <c r="B6655" s="23">
        <v>2022</v>
      </c>
      <c r="C6655" s="23" t="s">
        <v>1</v>
      </c>
      <c r="D6655" s="23" t="s">
        <v>72</v>
      </c>
      <c r="E6655" s="23" t="s">
        <v>168</v>
      </c>
      <c r="F6655" s="23" t="s">
        <v>169</v>
      </c>
      <c r="G6655" s="23" t="s">
        <v>492</v>
      </c>
      <c r="H6655" s="167" t="s">
        <v>547</v>
      </c>
      <c r="I6655" s="32" t="s">
        <v>52</v>
      </c>
      <c r="J6655" s="135">
        <v>147</v>
      </c>
      <c r="K6655" s="27">
        <v>0.69388000000000005</v>
      </c>
      <c r="L6655" s="77">
        <v>0.9</v>
      </c>
      <c r="Q6655" s="106"/>
    </row>
    <row r="6656" spans="1:17" x14ac:dyDescent="0.25">
      <c r="A6656" t="s">
        <v>331</v>
      </c>
      <c r="B6656" s="23">
        <v>2022</v>
      </c>
      <c r="C6656" s="23" t="s">
        <v>2</v>
      </c>
      <c r="D6656" s="23" t="s">
        <v>73</v>
      </c>
      <c r="E6656" s="23" t="s">
        <v>168</v>
      </c>
      <c r="F6656" s="23" t="s">
        <v>169</v>
      </c>
      <c r="G6656" s="23" t="s">
        <v>492</v>
      </c>
      <c r="H6656" s="167" t="s">
        <v>547</v>
      </c>
      <c r="I6656" s="32" t="s">
        <v>52</v>
      </c>
      <c r="J6656" s="135">
        <v>161</v>
      </c>
      <c r="K6656" s="27">
        <v>0.68944000000000005</v>
      </c>
      <c r="L6656" s="77">
        <v>0.9</v>
      </c>
      <c r="Q6656" s="106"/>
    </row>
    <row r="6657" spans="1:17" x14ac:dyDescent="0.25">
      <c r="A6657" t="s">
        <v>331</v>
      </c>
      <c r="B6657" s="23">
        <v>2022</v>
      </c>
      <c r="C6657" s="23" t="s">
        <v>3</v>
      </c>
      <c r="D6657" s="23" t="s">
        <v>493</v>
      </c>
      <c r="E6657" s="23" t="s">
        <v>168</v>
      </c>
      <c r="F6657" s="23" t="s">
        <v>169</v>
      </c>
      <c r="G6657" s="23" t="s">
        <v>492</v>
      </c>
      <c r="H6657" s="167" t="s">
        <v>547</v>
      </c>
      <c r="I6657" s="32" t="s">
        <v>52</v>
      </c>
      <c r="J6657" s="135">
        <v>125</v>
      </c>
      <c r="K6657" s="27">
        <v>0.68</v>
      </c>
      <c r="L6657" s="77">
        <v>0.9</v>
      </c>
      <c r="Q6657" s="106"/>
    </row>
    <row r="6658" spans="1:17" x14ac:dyDescent="0.25">
      <c r="A6658" t="s">
        <v>331</v>
      </c>
      <c r="B6658" s="23">
        <v>2023</v>
      </c>
      <c r="C6658" s="23" t="s">
        <v>0</v>
      </c>
      <c r="D6658" s="23" t="s">
        <v>537</v>
      </c>
      <c r="E6658" s="23" t="s">
        <v>168</v>
      </c>
      <c r="F6658" s="23" t="s">
        <v>169</v>
      </c>
      <c r="G6658" s="23" t="s">
        <v>492</v>
      </c>
      <c r="H6658" s="167" t="s">
        <v>547</v>
      </c>
      <c r="I6658" s="32" t="s">
        <v>52</v>
      </c>
      <c r="J6658" s="135">
        <v>152</v>
      </c>
      <c r="K6658" s="27">
        <v>0.94079000000000002</v>
      </c>
      <c r="L6658" s="77">
        <v>0.9</v>
      </c>
      <c r="Q6658" s="106"/>
    </row>
    <row r="6659" spans="1:17" x14ac:dyDescent="0.25">
      <c r="A6659" t="s">
        <v>331</v>
      </c>
      <c r="B6659" s="23">
        <v>2018</v>
      </c>
      <c r="C6659" s="23" t="s">
        <v>0</v>
      </c>
      <c r="D6659" s="23" t="s">
        <v>54</v>
      </c>
      <c r="E6659" s="23" t="s">
        <v>170</v>
      </c>
      <c r="F6659" s="23" t="s">
        <v>335</v>
      </c>
      <c r="G6659" s="23" t="s">
        <v>492</v>
      </c>
      <c r="H6659" s="32" t="s">
        <v>360</v>
      </c>
      <c r="I6659" s="32" t="s">
        <v>52</v>
      </c>
      <c r="J6659" s="135">
        <v>38</v>
      </c>
      <c r="K6659" s="27">
        <v>0.92105000000000004</v>
      </c>
      <c r="L6659" s="77">
        <v>0.9</v>
      </c>
      <c r="Q6659" s="106"/>
    </row>
    <row r="6660" spans="1:17" x14ac:dyDescent="0.25">
      <c r="A6660" t="s">
        <v>331</v>
      </c>
      <c r="B6660" s="23">
        <v>2018</v>
      </c>
      <c r="C6660" s="23" t="s">
        <v>1</v>
      </c>
      <c r="D6660" s="23" t="s">
        <v>56</v>
      </c>
      <c r="E6660" s="23" t="s">
        <v>170</v>
      </c>
      <c r="F6660" s="23" t="s">
        <v>335</v>
      </c>
      <c r="G6660" s="23" t="s">
        <v>492</v>
      </c>
      <c r="H6660" s="32" t="s">
        <v>360</v>
      </c>
      <c r="I6660" s="32" t="s">
        <v>52</v>
      </c>
      <c r="J6660" s="135">
        <v>36</v>
      </c>
      <c r="K6660" s="27">
        <v>0.94443999999999995</v>
      </c>
      <c r="L6660" s="77">
        <v>0.9</v>
      </c>
      <c r="Q6660" s="106"/>
    </row>
    <row r="6661" spans="1:17" x14ac:dyDescent="0.25">
      <c r="A6661" t="s">
        <v>331</v>
      </c>
      <c r="B6661" s="23">
        <v>2018</v>
      </c>
      <c r="C6661" s="23" t="s">
        <v>2</v>
      </c>
      <c r="D6661" s="23" t="s">
        <v>57</v>
      </c>
      <c r="E6661" s="23" t="s">
        <v>170</v>
      </c>
      <c r="F6661" s="23" t="s">
        <v>335</v>
      </c>
      <c r="G6661" s="23" t="s">
        <v>492</v>
      </c>
      <c r="H6661" s="32" t="s">
        <v>360</v>
      </c>
      <c r="I6661" s="32" t="s">
        <v>52</v>
      </c>
      <c r="J6661" s="135">
        <v>47</v>
      </c>
      <c r="K6661" s="27">
        <v>0.97872000000000003</v>
      </c>
      <c r="L6661" s="77">
        <v>0.9</v>
      </c>
      <c r="Q6661" s="106"/>
    </row>
    <row r="6662" spans="1:17" x14ac:dyDescent="0.25">
      <c r="A6662" t="s">
        <v>331</v>
      </c>
      <c r="B6662" s="23">
        <v>2018</v>
      </c>
      <c r="C6662" s="23" t="s">
        <v>3</v>
      </c>
      <c r="D6662" s="23" t="s">
        <v>58</v>
      </c>
      <c r="E6662" s="23" t="s">
        <v>170</v>
      </c>
      <c r="F6662" s="23" t="s">
        <v>335</v>
      </c>
      <c r="G6662" s="23" t="s">
        <v>492</v>
      </c>
      <c r="H6662" s="32" t="s">
        <v>360</v>
      </c>
      <c r="I6662" s="32" t="s">
        <v>52</v>
      </c>
      <c r="J6662" s="135">
        <v>31</v>
      </c>
      <c r="K6662" s="27">
        <v>0.93547999999999998</v>
      </c>
      <c r="L6662" s="77">
        <v>0.9</v>
      </c>
      <c r="Q6662" s="106"/>
    </row>
    <row r="6663" spans="1:17" x14ac:dyDescent="0.25">
      <c r="A6663" t="s">
        <v>331</v>
      </c>
      <c r="B6663" s="23">
        <v>2019</v>
      </c>
      <c r="C6663" s="23" t="s">
        <v>0</v>
      </c>
      <c r="D6663" s="23" t="s">
        <v>59</v>
      </c>
      <c r="E6663" s="23" t="s">
        <v>170</v>
      </c>
      <c r="F6663" s="23" t="s">
        <v>335</v>
      </c>
      <c r="G6663" s="23" t="s">
        <v>492</v>
      </c>
      <c r="H6663" s="32" t="s">
        <v>360</v>
      </c>
      <c r="I6663" s="32" t="s">
        <v>52</v>
      </c>
      <c r="J6663" s="135">
        <v>44</v>
      </c>
      <c r="K6663" s="27">
        <v>1</v>
      </c>
      <c r="L6663" s="77">
        <v>0.9</v>
      </c>
      <c r="Q6663" s="106"/>
    </row>
    <row r="6664" spans="1:17" x14ac:dyDescent="0.25">
      <c r="A6664" t="s">
        <v>331</v>
      </c>
      <c r="B6664" s="23">
        <v>2019</v>
      </c>
      <c r="C6664" s="23" t="s">
        <v>1</v>
      </c>
      <c r="D6664" s="23" t="s">
        <v>60</v>
      </c>
      <c r="E6664" s="23" t="s">
        <v>170</v>
      </c>
      <c r="F6664" s="23" t="s">
        <v>335</v>
      </c>
      <c r="G6664" s="23" t="s">
        <v>492</v>
      </c>
      <c r="H6664" s="32" t="s">
        <v>360</v>
      </c>
      <c r="I6664" s="32" t="s">
        <v>52</v>
      </c>
      <c r="J6664" s="135">
        <v>46</v>
      </c>
      <c r="K6664" s="27">
        <v>0.91303999999999996</v>
      </c>
      <c r="L6664" s="77">
        <v>0.9</v>
      </c>
      <c r="Q6664" s="106"/>
    </row>
    <row r="6665" spans="1:17" x14ac:dyDescent="0.25">
      <c r="A6665" t="s">
        <v>331</v>
      </c>
      <c r="B6665" s="23">
        <v>2019</v>
      </c>
      <c r="C6665" s="23" t="s">
        <v>2</v>
      </c>
      <c r="D6665" s="23" t="s">
        <v>61</v>
      </c>
      <c r="E6665" s="23" t="s">
        <v>170</v>
      </c>
      <c r="F6665" s="23" t="s">
        <v>335</v>
      </c>
      <c r="G6665" s="23" t="s">
        <v>492</v>
      </c>
      <c r="H6665" s="32" t="s">
        <v>360</v>
      </c>
      <c r="I6665" s="32" t="s">
        <v>52</v>
      </c>
      <c r="J6665" s="135">
        <v>48</v>
      </c>
      <c r="K6665" s="27">
        <v>0.97916999999999998</v>
      </c>
      <c r="L6665" s="77">
        <v>0.9</v>
      </c>
      <c r="Q6665" s="106"/>
    </row>
    <row r="6666" spans="1:17" x14ac:dyDescent="0.25">
      <c r="A6666" t="s">
        <v>331</v>
      </c>
      <c r="B6666" s="23">
        <v>2019</v>
      </c>
      <c r="C6666" s="23" t="s">
        <v>3</v>
      </c>
      <c r="D6666" s="23" t="s">
        <v>62</v>
      </c>
      <c r="E6666" s="23" t="s">
        <v>170</v>
      </c>
      <c r="F6666" s="23" t="s">
        <v>335</v>
      </c>
      <c r="G6666" s="23" t="s">
        <v>492</v>
      </c>
      <c r="H6666" s="32" t="s">
        <v>360</v>
      </c>
      <c r="I6666" s="32" t="s">
        <v>52</v>
      </c>
      <c r="J6666" s="135">
        <v>53</v>
      </c>
      <c r="K6666" s="27">
        <v>1</v>
      </c>
      <c r="L6666" s="77">
        <v>0.9</v>
      </c>
      <c r="Q6666" s="106"/>
    </row>
    <row r="6667" spans="1:17" x14ac:dyDescent="0.25">
      <c r="A6667" t="s">
        <v>331</v>
      </c>
      <c r="B6667" s="23">
        <v>2020</v>
      </c>
      <c r="C6667" s="23" t="s">
        <v>0</v>
      </c>
      <c r="D6667" s="23" t="s">
        <v>63</v>
      </c>
      <c r="E6667" s="23" t="s">
        <v>170</v>
      </c>
      <c r="F6667" s="23" t="s">
        <v>335</v>
      </c>
      <c r="G6667" s="23" t="s">
        <v>492</v>
      </c>
      <c r="H6667" s="32" t="s">
        <v>360</v>
      </c>
      <c r="I6667" s="32" t="s">
        <v>52</v>
      </c>
      <c r="J6667" s="135">
        <v>48</v>
      </c>
      <c r="K6667" s="27">
        <v>1</v>
      </c>
      <c r="L6667" s="77">
        <v>0.9</v>
      </c>
      <c r="Q6667" s="106"/>
    </row>
    <row r="6668" spans="1:17" x14ac:dyDescent="0.25">
      <c r="A6668" t="s">
        <v>331</v>
      </c>
      <c r="B6668" s="23">
        <v>2020</v>
      </c>
      <c r="C6668" s="23" t="s">
        <v>1</v>
      </c>
      <c r="D6668" s="23" t="s">
        <v>64</v>
      </c>
      <c r="E6668" s="23" t="s">
        <v>170</v>
      </c>
      <c r="F6668" s="23" t="s">
        <v>335</v>
      </c>
      <c r="G6668" s="23" t="s">
        <v>492</v>
      </c>
      <c r="H6668" s="32" t="s">
        <v>360</v>
      </c>
      <c r="I6668" s="32" t="s">
        <v>52</v>
      </c>
      <c r="J6668" s="135">
        <v>20</v>
      </c>
      <c r="K6668" s="27">
        <v>0.95</v>
      </c>
      <c r="L6668" s="77">
        <v>0.9</v>
      </c>
      <c r="Q6668" s="106"/>
    </row>
    <row r="6669" spans="1:17" x14ac:dyDescent="0.25">
      <c r="A6669" t="s">
        <v>331</v>
      </c>
      <c r="B6669" s="23">
        <v>2020</v>
      </c>
      <c r="C6669" s="23" t="s">
        <v>2</v>
      </c>
      <c r="D6669" s="23" t="s">
        <v>65</v>
      </c>
      <c r="E6669" s="23" t="s">
        <v>170</v>
      </c>
      <c r="F6669" s="23" t="s">
        <v>335</v>
      </c>
      <c r="G6669" s="23" t="s">
        <v>492</v>
      </c>
      <c r="H6669" s="32" t="s">
        <v>360</v>
      </c>
      <c r="I6669" s="32" t="s">
        <v>52</v>
      </c>
      <c r="J6669" s="135">
        <v>31</v>
      </c>
      <c r="K6669" s="27">
        <v>0.93547999999999998</v>
      </c>
      <c r="L6669" s="77">
        <v>0.9</v>
      </c>
      <c r="Q6669" s="106"/>
    </row>
    <row r="6670" spans="1:17" x14ac:dyDescent="0.25">
      <c r="A6670" t="s">
        <v>331</v>
      </c>
      <c r="B6670" s="23">
        <v>2020</v>
      </c>
      <c r="C6670" s="23" t="s">
        <v>3</v>
      </c>
      <c r="D6670" s="23" t="s">
        <v>66</v>
      </c>
      <c r="E6670" s="23" t="s">
        <v>170</v>
      </c>
      <c r="F6670" s="23" t="s">
        <v>335</v>
      </c>
      <c r="G6670" s="23" t="s">
        <v>492</v>
      </c>
      <c r="H6670" s="32" t="s">
        <v>360</v>
      </c>
      <c r="I6670" s="32" t="s">
        <v>52</v>
      </c>
      <c r="J6670" s="135">
        <v>42</v>
      </c>
      <c r="K6670" s="27">
        <v>0.97619</v>
      </c>
      <c r="L6670" s="77">
        <v>0.9</v>
      </c>
      <c r="Q6670" s="106"/>
    </row>
    <row r="6671" spans="1:17" x14ac:dyDescent="0.25">
      <c r="A6671" t="s">
        <v>331</v>
      </c>
      <c r="B6671" s="23">
        <v>2021</v>
      </c>
      <c r="C6671" s="23" t="s">
        <v>0</v>
      </c>
      <c r="D6671" s="23" t="s">
        <v>67</v>
      </c>
      <c r="E6671" s="23" t="s">
        <v>170</v>
      </c>
      <c r="F6671" s="23" t="s">
        <v>335</v>
      </c>
      <c r="G6671" s="23" t="s">
        <v>492</v>
      </c>
      <c r="H6671" s="32" t="s">
        <v>360</v>
      </c>
      <c r="I6671" s="32" t="s">
        <v>52</v>
      </c>
      <c r="J6671" s="135">
        <v>34</v>
      </c>
      <c r="K6671" s="27">
        <v>1</v>
      </c>
      <c r="L6671" s="77">
        <v>0.9</v>
      </c>
      <c r="Q6671" s="106"/>
    </row>
    <row r="6672" spans="1:17" x14ac:dyDescent="0.25">
      <c r="A6672" t="s">
        <v>331</v>
      </c>
      <c r="B6672" s="23">
        <v>2021</v>
      </c>
      <c r="C6672" s="23" t="s">
        <v>1</v>
      </c>
      <c r="D6672" s="23" t="s">
        <v>68</v>
      </c>
      <c r="E6672" s="23" t="s">
        <v>170</v>
      </c>
      <c r="F6672" s="23" t="s">
        <v>335</v>
      </c>
      <c r="G6672" s="23" t="s">
        <v>492</v>
      </c>
      <c r="H6672" s="32" t="s">
        <v>360</v>
      </c>
      <c r="I6672" s="32" t="s">
        <v>52</v>
      </c>
      <c r="J6672" s="135">
        <v>39</v>
      </c>
      <c r="K6672" s="27">
        <v>1</v>
      </c>
      <c r="L6672" s="77">
        <v>0.9</v>
      </c>
      <c r="Q6672" s="106"/>
    </row>
    <row r="6673" spans="1:17" x14ac:dyDescent="0.25">
      <c r="A6673" t="s">
        <v>331</v>
      </c>
      <c r="B6673" s="23">
        <v>2021</v>
      </c>
      <c r="C6673" s="23" t="s">
        <v>2</v>
      </c>
      <c r="D6673" s="23" t="s">
        <v>69</v>
      </c>
      <c r="E6673" s="23" t="s">
        <v>170</v>
      </c>
      <c r="F6673" s="23" t="s">
        <v>335</v>
      </c>
      <c r="G6673" s="23" t="s">
        <v>492</v>
      </c>
      <c r="H6673" s="32" t="s">
        <v>360</v>
      </c>
      <c r="I6673" s="32" t="s">
        <v>52</v>
      </c>
      <c r="J6673" s="135">
        <v>44</v>
      </c>
      <c r="K6673" s="27">
        <v>0.90908999999999995</v>
      </c>
      <c r="L6673" s="77">
        <v>0.9</v>
      </c>
      <c r="Q6673" s="106"/>
    </row>
    <row r="6674" spans="1:17" x14ac:dyDescent="0.25">
      <c r="A6674" t="s">
        <v>331</v>
      </c>
      <c r="B6674" s="23">
        <v>2021</v>
      </c>
      <c r="C6674" s="23" t="s">
        <v>3</v>
      </c>
      <c r="D6674" s="23" t="s">
        <v>70</v>
      </c>
      <c r="E6674" s="23" t="s">
        <v>170</v>
      </c>
      <c r="F6674" s="23" t="s">
        <v>335</v>
      </c>
      <c r="G6674" s="23" t="s">
        <v>492</v>
      </c>
      <c r="H6674" s="32" t="s">
        <v>360</v>
      </c>
      <c r="I6674" s="32" t="s">
        <v>52</v>
      </c>
      <c r="J6674" s="135">
        <v>45</v>
      </c>
      <c r="K6674" s="27">
        <v>0.93332999999999999</v>
      </c>
      <c r="L6674" s="77">
        <v>0.9</v>
      </c>
      <c r="Q6674" s="106"/>
    </row>
    <row r="6675" spans="1:17" x14ac:dyDescent="0.25">
      <c r="A6675" t="s">
        <v>331</v>
      </c>
      <c r="B6675" s="23">
        <v>2022</v>
      </c>
      <c r="C6675" s="23" t="s">
        <v>0</v>
      </c>
      <c r="D6675" s="23" t="s">
        <v>71</v>
      </c>
      <c r="E6675" s="23" t="s">
        <v>170</v>
      </c>
      <c r="F6675" s="23" t="s">
        <v>335</v>
      </c>
      <c r="G6675" s="23" t="s">
        <v>492</v>
      </c>
      <c r="H6675" s="32" t="s">
        <v>360</v>
      </c>
      <c r="I6675" s="32" t="s">
        <v>52</v>
      </c>
      <c r="J6675" s="135">
        <v>38</v>
      </c>
      <c r="K6675" s="27">
        <v>0.89473999999999998</v>
      </c>
      <c r="L6675" s="77">
        <v>0.9</v>
      </c>
      <c r="Q6675" s="106"/>
    </row>
    <row r="6676" spans="1:17" x14ac:dyDescent="0.25">
      <c r="A6676" t="s">
        <v>331</v>
      </c>
      <c r="B6676" s="23">
        <v>2022</v>
      </c>
      <c r="C6676" s="23" t="s">
        <v>1</v>
      </c>
      <c r="D6676" s="23" t="s">
        <v>72</v>
      </c>
      <c r="E6676" s="23" t="s">
        <v>170</v>
      </c>
      <c r="F6676" s="23" t="s">
        <v>335</v>
      </c>
      <c r="G6676" s="23" t="s">
        <v>492</v>
      </c>
      <c r="H6676" s="32" t="s">
        <v>360</v>
      </c>
      <c r="I6676" s="32" t="s">
        <v>52</v>
      </c>
      <c r="J6676" s="135">
        <v>35</v>
      </c>
      <c r="K6676" s="27">
        <v>0.97143000000000002</v>
      </c>
      <c r="L6676" s="77">
        <v>0.9</v>
      </c>
      <c r="Q6676" s="106"/>
    </row>
    <row r="6677" spans="1:17" x14ac:dyDescent="0.25">
      <c r="A6677" t="s">
        <v>331</v>
      </c>
      <c r="B6677" s="23">
        <v>2022</v>
      </c>
      <c r="C6677" s="23" t="s">
        <v>2</v>
      </c>
      <c r="D6677" s="23" t="s">
        <v>73</v>
      </c>
      <c r="E6677" s="23" t="s">
        <v>170</v>
      </c>
      <c r="F6677" s="23" t="s">
        <v>335</v>
      </c>
      <c r="G6677" s="23" t="s">
        <v>492</v>
      </c>
      <c r="H6677" s="32" t="s">
        <v>360</v>
      </c>
      <c r="I6677" s="32" t="s">
        <v>52</v>
      </c>
      <c r="J6677" s="135">
        <v>54</v>
      </c>
      <c r="K6677" s="27">
        <v>0.83333000000000002</v>
      </c>
      <c r="L6677" s="77">
        <v>0.9</v>
      </c>
      <c r="Q6677" s="106"/>
    </row>
    <row r="6678" spans="1:17" x14ac:dyDescent="0.25">
      <c r="A6678" t="s">
        <v>331</v>
      </c>
      <c r="B6678" s="23">
        <v>2022</v>
      </c>
      <c r="C6678" s="23" t="s">
        <v>3</v>
      </c>
      <c r="D6678" s="23" t="s">
        <v>493</v>
      </c>
      <c r="E6678" s="23" t="s">
        <v>170</v>
      </c>
      <c r="F6678" s="23" t="s">
        <v>335</v>
      </c>
      <c r="G6678" s="23" t="s">
        <v>492</v>
      </c>
      <c r="H6678" s="32" t="s">
        <v>360</v>
      </c>
      <c r="I6678" s="32" t="s">
        <v>52</v>
      </c>
      <c r="J6678" s="135">
        <v>50</v>
      </c>
      <c r="K6678" s="27">
        <v>0.72</v>
      </c>
      <c r="L6678" s="77">
        <v>0.9</v>
      </c>
      <c r="Q6678" s="106"/>
    </row>
    <row r="6679" spans="1:17" x14ac:dyDescent="0.25">
      <c r="A6679" t="s">
        <v>331</v>
      </c>
      <c r="B6679" s="23">
        <v>2023</v>
      </c>
      <c r="C6679" s="23" t="s">
        <v>0</v>
      </c>
      <c r="D6679" s="23" t="s">
        <v>537</v>
      </c>
      <c r="E6679" s="23" t="s">
        <v>170</v>
      </c>
      <c r="F6679" s="23" t="s">
        <v>335</v>
      </c>
      <c r="G6679" s="23" t="s">
        <v>492</v>
      </c>
      <c r="H6679" s="32" t="s">
        <v>360</v>
      </c>
      <c r="I6679" s="32" t="s">
        <v>52</v>
      </c>
      <c r="J6679" s="135">
        <v>44</v>
      </c>
      <c r="K6679" s="27">
        <v>0.95455000000000001</v>
      </c>
      <c r="L6679" s="77">
        <v>0.9</v>
      </c>
      <c r="Q6679" s="106"/>
    </row>
    <row r="6680" spans="1:17" x14ac:dyDescent="0.25">
      <c r="A6680" t="s">
        <v>331</v>
      </c>
      <c r="B6680" s="23">
        <v>2018</v>
      </c>
      <c r="C6680" s="23" t="s">
        <v>0</v>
      </c>
      <c r="D6680" s="23" t="s">
        <v>54</v>
      </c>
      <c r="E6680" s="23" t="s">
        <v>172</v>
      </c>
      <c r="F6680" s="23" t="s">
        <v>173</v>
      </c>
      <c r="G6680" s="23" t="s">
        <v>492</v>
      </c>
      <c r="H6680" s="32" t="s">
        <v>353</v>
      </c>
      <c r="I6680" s="32" t="s">
        <v>52</v>
      </c>
      <c r="J6680" s="135">
        <v>45</v>
      </c>
      <c r="K6680" s="27">
        <v>0.95555999999999996</v>
      </c>
      <c r="L6680" s="77">
        <v>0.9</v>
      </c>
      <c r="Q6680" s="106"/>
    </row>
    <row r="6681" spans="1:17" x14ac:dyDescent="0.25">
      <c r="A6681" t="s">
        <v>331</v>
      </c>
      <c r="B6681" s="23">
        <v>2018</v>
      </c>
      <c r="C6681" s="23" t="s">
        <v>1</v>
      </c>
      <c r="D6681" s="23" t="s">
        <v>56</v>
      </c>
      <c r="E6681" s="23" t="s">
        <v>172</v>
      </c>
      <c r="F6681" s="23" t="s">
        <v>173</v>
      </c>
      <c r="G6681" s="23" t="s">
        <v>492</v>
      </c>
      <c r="H6681" s="32" t="s">
        <v>353</v>
      </c>
      <c r="I6681" s="32" t="s">
        <v>52</v>
      </c>
      <c r="J6681" s="135">
        <v>62</v>
      </c>
      <c r="K6681" s="27">
        <v>0.98387000000000002</v>
      </c>
      <c r="L6681" s="77">
        <v>0.9</v>
      </c>
      <c r="Q6681" s="106"/>
    </row>
    <row r="6682" spans="1:17" x14ac:dyDescent="0.25">
      <c r="A6682" t="s">
        <v>331</v>
      </c>
      <c r="B6682" s="23">
        <v>2018</v>
      </c>
      <c r="C6682" s="23" t="s">
        <v>2</v>
      </c>
      <c r="D6682" s="23" t="s">
        <v>57</v>
      </c>
      <c r="E6682" s="23" t="s">
        <v>172</v>
      </c>
      <c r="F6682" s="23" t="s">
        <v>173</v>
      </c>
      <c r="G6682" s="23" t="s">
        <v>492</v>
      </c>
      <c r="H6682" s="32" t="s">
        <v>353</v>
      </c>
      <c r="I6682" s="32" t="s">
        <v>52</v>
      </c>
      <c r="J6682" s="135">
        <v>67</v>
      </c>
      <c r="K6682" s="27">
        <v>0.89551999999999998</v>
      </c>
      <c r="L6682" s="77">
        <v>0.9</v>
      </c>
      <c r="Q6682" s="106"/>
    </row>
    <row r="6683" spans="1:17" x14ac:dyDescent="0.25">
      <c r="A6683" t="s">
        <v>331</v>
      </c>
      <c r="B6683" s="23">
        <v>2018</v>
      </c>
      <c r="C6683" s="23" t="s">
        <v>3</v>
      </c>
      <c r="D6683" s="23" t="s">
        <v>58</v>
      </c>
      <c r="E6683" s="23" t="s">
        <v>172</v>
      </c>
      <c r="F6683" s="23" t="s">
        <v>173</v>
      </c>
      <c r="G6683" s="23" t="s">
        <v>492</v>
      </c>
      <c r="H6683" s="32" t="s">
        <v>353</v>
      </c>
      <c r="I6683" s="32" t="s">
        <v>52</v>
      </c>
      <c r="J6683" s="135">
        <v>58</v>
      </c>
      <c r="K6683" s="27">
        <v>0.96552000000000004</v>
      </c>
      <c r="L6683" s="77">
        <v>0.9</v>
      </c>
      <c r="Q6683" s="106"/>
    </row>
    <row r="6684" spans="1:17" x14ac:dyDescent="0.25">
      <c r="A6684" t="s">
        <v>331</v>
      </c>
      <c r="B6684" s="23">
        <v>2019</v>
      </c>
      <c r="C6684" s="23" t="s">
        <v>0</v>
      </c>
      <c r="D6684" s="23" t="s">
        <v>59</v>
      </c>
      <c r="E6684" s="23" t="s">
        <v>172</v>
      </c>
      <c r="F6684" s="23" t="s">
        <v>173</v>
      </c>
      <c r="G6684" s="23" t="s">
        <v>492</v>
      </c>
      <c r="H6684" s="32" t="s">
        <v>353</v>
      </c>
      <c r="I6684" s="32" t="s">
        <v>52</v>
      </c>
      <c r="J6684" s="135">
        <v>74</v>
      </c>
      <c r="K6684" s="27">
        <v>0.98648999999999998</v>
      </c>
      <c r="L6684" s="77">
        <v>0.9</v>
      </c>
      <c r="Q6684" s="106"/>
    </row>
    <row r="6685" spans="1:17" x14ac:dyDescent="0.25">
      <c r="A6685" t="s">
        <v>331</v>
      </c>
      <c r="B6685" s="23">
        <v>2019</v>
      </c>
      <c r="C6685" s="23" t="s">
        <v>1</v>
      </c>
      <c r="D6685" s="23" t="s">
        <v>60</v>
      </c>
      <c r="E6685" s="23" t="s">
        <v>172</v>
      </c>
      <c r="F6685" s="23" t="s">
        <v>173</v>
      </c>
      <c r="G6685" s="23" t="s">
        <v>492</v>
      </c>
      <c r="H6685" s="32" t="s">
        <v>353</v>
      </c>
      <c r="I6685" s="32" t="s">
        <v>52</v>
      </c>
      <c r="J6685" s="135">
        <v>62</v>
      </c>
      <c r="K6685" s="27">
        <v>0.90322999999999998</v>
      </c>
      <c r="L6685" s="77">
        <v>0.9</v>
      </c>
      <c r="Q6685" s="106"/>
    </row>
    <row r="6686" spans="1:17" x14ac:dyDescent="0.25">
      <c r="A6686" t="s">
        <v>331</v>
      </c>
      <c r="B6686" s="23">
        <v>2019</v>
      </c>
      <c r="C6686" s="23" t="s">
        <v>2</v>
      </c>
      <c r="D6686" s="23" t="s">
        <v>61</v>
      </c>
      <c r="E6686" s="23" t="s">
        <v>172</v>
      </c>
      <c r="F6686" s="23" t="s">
        <v>173</v>
      </c>
      <c r="G6686" s="23" t="s">
        <v>492</v>
      </c>
      <c r="H6686" s="32" t="s">
        <v>353</v>
      </c>
      <c r="I6686" s="32" t="s">
        <v>52</v>
      </c>
      <c r="J6686" s="135">
        <v>38</v>
      </c>
      <c r="K6686" s="27">
        <v>0.94737000000000005</v>
      </c>
      <c r="L6686" s="77">
        <v>0.9</v>
      </c>
      <c r="Q6686" s="106"/>
    </row>
    <row r="6687" spans="1:17" x14ac:dyDescent="0.25">
      <c r="A6687" t="s">
        <v>331</v>
      </c>
      <c r="B6687" s="23">
        <v>2019</v>
      </c>
      <c r="C6687" s="23" t="s">
        <v>3</v>
      </c>
      <c r="D6687" s="23" t="s">
        <v>62</v>
      </c>
      <c r="E6687" s="23" t="s">
        <v>172</v>
      </c>
      <c r="F6687" s="23" t="s">
        <v>173</v>
      </c>
      <c r="G6687" s="23" t="s">
        <v>492</v>
      </c>
      <c r="H6687" s="32" t="s">
        <v>353</v>
      </c>
      <c r="I6687" s="32" t="s">
        <v>52</v>
      </c>
      <c r="J6687" s="135">
        <v>57</v>
      </c>
      <c r="K6687" s="27">
        <v>0.92981999999999998</v>
      </c>
      <c r="L6687" s="77">
        <v>0.9</v>
      </c>
      <c r="Q6687" s="106"/>
    </row>
    <row r="6688" spans="1:17" x14ac:dyDescent="0.25">
      <c r="A6688" t="s">
        <v>331</v>
      </c>
      <c r="B6688" s="23">
        <v>2020</v>
      </c>
      <c r="C6688" s="23" t="s">
        <v>0</v>
      </c>
      <c r="D6688" s="23" t="s">
        <v>63</v>
      </c>
      <c r="E6688" s="23" t="s">
        <v>172</v>
      </c>
      <c r="F6688" s="23" t="s">
        <v>173</v>
      </c>
      <c r="G6688" s="23" t="s">
        <v>492</v>
      </c>
      <c r="H6688" s="32" t="s">
        <v>353</v>
      </c>
      <c r="I6688" s="32" t="s">
        <v>52</v>
      </c>
      <c r="J6688" s="135">
        <v>72</v>
      </c>
      <c r="K6688" s="27">
        <v>0.86111000000000004</v>
      </c>
      <c r="L6688" s="77">
        <v>0.9</v>
      </c>
      <c r="Q6688" s="106"/>
    </row>
    <row r="6689" spans="1:17" x14ac:dyDescent="0.25">
      <c r="A6689" t="s">
        <v>331</v>
      </c>
      <c r="B6689" s="23">
        <v>2020</v>
      </c>
      <c r="C6689" s="23" t="s">
        <v>1</v>
      </c>
      <c r="D6689" s="23" t="s">
        <v>64</v>
      </c>
      <c r="E6689" s="23" t="s">
        <v>172</v>
      </c>
      <c r="F6689" s="23" t="s">
        <v>173</v>
      </c>
      <c r="G6689" s="23" t="s">
        <v>492</v>
      </c>
      <c r="H6689" s="32" t="s">
        <v>353</v>
      </c>
      <c r="I6689" s="32" t="s">
        <v>52</v>
      </c>
      <c r="J6689" s="135">
        <v>30</v>
      </c>
      <c r="K6689" s="27">
        <v>0.93332999999999999</v>
      </c>
      <c r="L6689" s="77">
        <v>0.9</v>
      </c>
      <c r="Q6689" s="106"/>
    </row>
    <row r="6690" spans="1:17" x14ac:dyDescent="0.25">
      <c r="A6690" t="s">
        <v>331</v>
      </c>
      <c r="B6690" s="23">
        <v>2020</v>
      </c>
      <c r="C6690" s="23" t="s">
        <v>2</v>
      </c>
      <c r="D6690" s="23" t="s">
        <v>65</v>
      </c>
      <c r="E6690" s="23" t="s">
        <v>172</v>
      </c>
      <c r="F6690" s="23" t="s">
        <v>173</v>
      </c>
      <c r="G6690" s="23" t="s">
        <v>492</v>
      </c>
      <c r="H6690" s="32" t="s">
        <v>353</v>
      </c>
      <c r="I6690" s="32" t="s">
        <v>52</v>
      </c>
      <c r="J6690" s="135">
        <v>44</v>
      </c>
      <c r="K6690" s="27">
        <v>0.93181999999999998</v>
      </c>
      <c r="L6690" s="77">
        <v>0.9</v>
      </c>
      <c r="Q6690" s="106"/>
    </row>
    <row r="6691" spans="1:17" x14ac:dyDescent="0.25">
      <c r="A6691" t="s">
        <v>331</v>
      </c>
      <c r="B6691" s="23">
        <v>2020</v>
      </c>
      <c r="C6691" s="23" t="s">
        <v>3</v>
      </c>
      <c r="D6691" s="23" t="s">
        <v>66</v>
      </c>
      <c r="E6691" s="23" t="s">
        <v>172</v>
      </c>
      <c r="F6691" s="23" t="s">
        <v>173</v>
      </c>
      <c r="G6691" s="23" t="s">
        <v>492</v>
      </c>
      <c r="H6691" s="32" t="s">
        <v>353</v>
      </c>
      <c r="I6691" s="32" t="s">
        <v>52</v>
      </c>
      <c r="J6691" s="135">
        <v>64</v>
      </c>
      <c r="K6691" s="27">
        <v>0.92186999999999997</v>
      </c>
      <c r="L6691" s="77">
        <v>0.9</v>
      </c>
      <c r="Q6691" s="106"/>
    </row>
    <row r="6692" spans="1:17" x14ac:dyDescent="0.25">
      <c r="A6692" t="s">
        <v>331</v>
      </c>
      <c r="B6692" s="23">
        <v>2021</v>
      </c>
      <c r="C6692" s="23" t="s">
        <v>0</v>
      </c>
      <c r="D6692" s="23" t="s">
        <v>67</v>
      </c>
      <c r="E6692" s="23" t="s">
        <v>172</v>
      </c>
      <c r="F6692" s="23" t="s">
        <v>173</v>
      </c>
      <c r="G6692" s="23" t="s">
        <v>492</v>
      </c>
      <c r="H6692" s="32" t="s">
        <v>353</v>
      </c>
      <c r="I6692" s="32" t="s">
        <v>52</v>
      </c>
      <c r="J6692" s="135">
        <v>51</v>
      </c>
      <c r="K6692" s="27">
        <v>0.94118000000000002</v>
      </c>
      <c r="L6692" s="77">
        <v>0.9</v>
      </c>
      <c r="Q6692" s="106"/>
    </row>
    <row r="6693" spans="1:17" x14ac:dyDescent="0.25">
      <c r="A6693" t="s">
        <v>331</v>
      </c>
      <c r="B6693" s="23">
        <v>2021</v>
      </c>
      <c r="C6693" s="23" t="s">
        <v>1</v>
      </c>
      <c r="D6693" s="23" t="s">
        <v>68</v>
      </c>
      <c r="E6693" s="23" t="s">
        <v>172</v>
      </c>
      <c r="F6693" s="23" t="s">
        <v>173</v>
      </c>
      <c r="G6693" s="23" t="s">
        <v>492</v>
      </c>
      <c r="H6693" s="32" t="s">
        <v>353</v>
      </c>
      <c r="I6693" s="32" t="s">
        <v>52</v>
      </c>
      <c r="J6693" s="135">
        <v>52</v>
      </c>
      <c r="K6693" s="27">
        <v>0.92308000000000001</v>
      </c>
      <c r="L6693" s="77">
        <v>0.9</v>
      </c>
      <c r="Q6693" s="106"/>
    </row>
    <row r="6694" spans="1:17" x14ac:dyDescent="0.25">
      <c r="A6694" t="s">
        <v>331</v>
      </c>
      <c r="B6694" s="23">
        <v>2021</v>
      </c>
      <c r="C6694" s="23" t="s">
        <v>2</v>
      </c>
      <c r="D6694" s="23" t="s">
        <v>69</v>
      </c>
      <c r="E6694" s="23" t="s">
        <v>172</v>
      </c>
      <c r="F6694" s="23" t="s">
        <v>173</v>
      </c>
      <c r="G6694" s="23" t="s">
        <v>492</v>
      </c>
      <c r="H6694" s="32" t="s">
        <v>353</v>
      </c>
      <c r="I6694" s="32" t="s">
        <v>52</v>
      </c>
      <c r="J6694" s="135">
        <v>68</v>
      </c>
      <c r="K6694" s="27">
        <v>0.92647000000000002</v>
      </c>
      <c r="L6694" s="77">
        <v>0.9</v>
      </c>
      <c r="Q6694" s="106"/>
    </row>
    <row r="6695" spans="1:17" x14ac:dyDescent="0.25">
      <c r="A6695" t="s">
        <v>331</v>
      </c>
      <c r="B6695" s="23">
        <v>2021</v>
      </c>
      <c r="C6695" s="23" t="s">
        <v>3</v>
      </c>
      <c r="D6695" s="23" t="s">
        <v>70</v>
      </c>
      <c r="E6695" s="23" t="s">
        <v>172</v>
      </c>
      <c r="F6695" s="23" t="s">
        <v>173</v>
      </c>
      <c r="G6695" s="23" t="s">
        <v>492</v>
      </c>
      <c r="H6695" s="32" t="s">
        <v>353</v>
      </c>
      <c r="I6695" s="32" t="s">
        <v>52</v>
      </c>
      <c r="J6695" s="135">
        <v>62</v>
      </c>
      <c r="K6695" s="27">
        <v>0.87097000000000002</v>
      </c>
      <c r="L6695" s="77">
        <v>0.9</v>
      </c>
      <c r="Q6695" s="106"/>
    </row>
    <row r="6696" spans="1:17" x14ac:dyDescent="0.25">
      <c r="A6696" t="s">
        <v>331</v>
      </c>
      <c r="B6696" s="23">
        <v>2022</v>
      </c>
      <c r="C6696" s="23" t="s">
        <v>0</v>
      </c>
      <c r="D6696" s="23" t="s">
        <v>71</v>
      </c>
      <c r="E6696" s="23" t="s">
        <v>172</v>
      </c>
      <c r="F6696" s="23" t="s">
        <v>173</v>
      </c>
      <c r="G6696" s="23" t="s">
        <v>492</v>
      </c>
      <c r="H6696" s="32" t="s">
        <v>353</v>
      </c>
      <c r="I6696" s="32" t="s">
        <v>52</v>
      </c>
      <c r="J6696" s="135">
        <v>59</v>
      </c>
      <c r="K6696" s="27">
        <v>0.94915000000000005</v>
      </c>
      <c r="L6696" s="77">
        <v>0.9</v>
      </c>
      <c r="Q6696" s="106"/>
    </row>
    <row r="6697" spans="1:17" x14ac:dyDescent="0.25">
      <c r="A6697" t="s">
        <v>331</v>
      </c>
      <c r="B6697" s="23">
        <v>2022</v>
      </c>
      <c r="C6697" s="23" t="s">
        <v>1</v>
      </c>
      <c r="D6697" s="23" t="s">
        <v>72</v>
      </c>
      <c r="E6697" s="23" t="s">
        <v>172</v>
      </c>
      <c r="F6697" s="23" t="s">
        <v>173</v>
      </c>
      <c r="G6697" s="23" t="s">
        <v>492</v>
      </c>
      <c r="H6697" s="32" t="s">
        <v>353</v>
      </c>
      <c r="I6697" s="32" t="s">
        <v>52</v>
      </c>
      <c r="J6697" s="135">
        <v>41</v>
      </c>
      <c r="K6697" s="27">
        <v>1</v>
      </c>
      <c r="L6697" s="77">
        <v>0.9</v>
      </c>
      <c r="Q6697" s="106"/>
    </row>
    <row r="6698" spans="1:17" x14ac:dyDescent="0.25">
      <c r="A6698" t="s">
        <v>331</v>
      </c>
      <c r="B6698" s="23">
        <v>2022</v>
      </c>
      <c r="C6698" s="23" t="s">
        <v>2</v>
      </c>
      <c r="D6698" s="23" t="s">
        <v>73</v>
      </c>
      <c r="E6698" s="23" t="s">
        <v>172</v>
      </c>
      <c r="F6698" s="23" t="s">
        <v>173</v>
      </c>
      <c r="G6698" s="23" t="s">
        <v>492</v>
      </c>
      <c r="H6698" s="32" t="s">
        <v>353</v>
      </c>
      <c r="I6698" s="32" t="s">
        <v>52</v>
      </c>
      <c r="J6698" s="135">
        <v>69</v>
      </c>
      <c r="K6698" s="27">
        <v>1</v>
      </c>
      <c r="L6698" s="77">
        <v>0.9</v>
      </c>
      <c r="Q6698" s="106"/>
    </row>
    <row r="6699" spans="1:17" x14ac:dyDescent="0.25">
      <c r="A6699" t="s">
        <v>331</v>
      </c>
      <c r="B6699" s="23">
        <v>2022</v>
      </c>
      <c r="C6699" s="23" t="s">
        <v>3</v>
      </c>
      <c r="D6699" s="23" t="s">
        <v>493</v>
      </c>
      <c r="E6699" s="23" t="s">
        <v>172</v>
      </c>
      <c r="F6699" s="23" t="s">
        <v>173</v>
      </c>
      <c r="G6699" s="23" t="s">
        <v>492</v>
      </c>
      <c r="H6699" s="32" t="s">
        <v>353</v>
      </c>
      <c r="I6699" s="32" t="s">
        <v>52</v>
      </c>
      <c r="J6699" s="135">
        <v>45</v>
      </c>
      <c r="K6699" s="27">
        <v>1</v>
      </c>
      <c r="L6699" s="77">
        <v>0.9</v>
      </c>
      <c r="Q6699" s="106"/>
    </row>
    <row r="6700" spans="1:17" x14ac:dyDescent="0.25">
      <c r="A6700" t="s">
        <v>331</v>
      </c>
      <c r="B6700" s="23">
        <v>2023</v>
      </c>
      <c r="C6700" s="23" t="s">
        <v>0</v>
      </c>
      <c r="D6700" s="23" t="s">
        <v>537</v>
      </c>
      <c r="E6700" s="23" t="s">
        <v>172</v>
      </c>
      <c r="F6700" s="23" t="s">
        <v>173</v>
      </c>
      <c r="G6700" s="23" t="s">
        <v>492</v>
      </c>
      <c r="H6700" s="32" t="s">
        <v>353</v>
      </c>
      <c r="I6700" s="32" t="s">
        <v>52</v>
      </c>
      <c r="J6700" s="135">
        <v>71</v>
      </c>
      <c r="K6700" s="27">
        <v>1</v>
      </c>
      <c r="L6700" s="77">
        <v>0.9</v>
      </c>
      <c r="Q6700" s="106"/>
    </row>
    <row r="6701" spans="1:17" x14ac:dyDescent="0.25">
      <c r="A6701" t="s">
        <v>331</v>
      </c>
      <c r="B6701" s="23">
        <v>2018</v>
      </c>
      <c r="C6701" s="23" t="s">
        <v>0</v>
      </c>
      <c r="D6701" s="23" t="s">
        <v>54</v>
      </c>
      <c r="E6701" s="23" t="s">
        <v>492</v>
      </c>
      <c r="F6701" s="23" t="s">
        <v>352</v>
      </c>
      <c r="G6701" s="23" t="s">
        <v>492</v>
      </c>
      <c r="H6701" s="32" t="s">
        <v>352</v>
      </c>
      <c r="I6701" s="32" t="s">
        <v>52</v>
      </c>
      <c r="J6701" s="135">
        <v>378</v>
      </c>
      <c r="K6701" s="27">
        <v>0.81216999999999995</v>
      </c>
      <c r="L6701" s="77">
        <v>0.9</v>
      </c>
      <c r="Q6701" s="106"/>
    </row>
    <row r="6702" spans="1:17" x14ac:dyDescent="0.25">
      <c r="A6702" t="s">
        <v>331</v>
      </c>
      <c r="B6702" s="23">
        <v>2018</v>
      </c>
      <c r="C6702" s="23" t="s">
        <v>1</v>
      </c>
      <c r="D6702" s="23" t="s">
        <v>56</v>
      </c>
      <c r="E6702" s="23" t="s">
        <v>492</v>
      </c>
      <c r="F6702" s="23" t="s">
        <v>352</v>
      </c>
      <c r="G6702" s="23" t="s">
        <v>492</v>
      </c>
      <c r="H6702" s="32" t="s">
        <v>352</v>
      </c>
      <c r="I6702" s="32" t="s">
        <v>52</v>
      </c>
      <c r="J6702" s="135">
        <v>421</v>
      </c>
      <c r="K6702" s="27">
        <v>0.60333000000000003</v>
      </c>
      <c r="L6702" s="77">
        <v>0.9</v>
      </c>
      <c r="Q6702" s="106"/>
    </row>
    <row r="6703" spans="1:17" x14ac:dyDescent="0.25">
      <c r="A6703" t="s">
        <v>331</v>
      </c>
      <c r="B6703" s="23">
        <v>2018</v>
      </c>
      <c r="C6703" s="23" t="s">
        <v>2</v>
      </c>
      <c r="D6703" s="23" t="s">
        <v>57</v>
      </c>
      <c r="E6703" s="23" t="s">
        <v>492</v>
      </c>
      <c r="F6703" s="23" t="s">
        <v>352</v>
      </c>
      <c r="G6703" s="23" t="s">
        <v>492</v>
      </c>
      <c r="H6703" s="32" t="s">
        <v>352</v>
      </c>
      <c r="I6703" s="32" t="s">
        <v>52</v>
      </c>
      <c r="J6703" s="135">
        <v>458</v>
      </c>
      <c r="K6703" s="27">
        <v>0.68996000000000002</v>
      </c>
      <c r="L6703" s="77">
        <v>0.9</v>
      </c>
      <c r="Q6703" s="106"/>
    </row>
    <row r="6704" spans="1:17" x14ac:dyDescent="0.25">
      <c r="A6704" t="s">
        <v>331</v>
      </c>
      <c r="B6704" s="23">
        <v>2018</v>
      </c>
      <c r="C6704" s="23" t="s">
        <v>3</v>
      </c>
      <c r="D6704" s="23" t="s">
        <v>58</v>
      </c>
      <c r="E6704" s="23" t="s">
        <v>492</v>
      </c>
      <c r="F6704" s="23" t="s">
        <v>352</v>
      </c>
      <c r="G6704" s="23" t="s">
        <v>492</v>
      </c>
      <c r="H6704" s="32" t="s">
        <v>352</v>
      </c>
      <c r="I6704" s="32" t="s">
        <v>52</v>
      </c>
      <c r="J6704" s="135">
        <v>445</v>
      </c>
      <c r="K6704" s="27">
        <v>0.76180000000000003</v>
      </c>
      <c r="L6704" s="77">
        <v>0.9</v>
      </c>
      <c r="Q6704" s="106"/>
    </row>
    <row r="6705" spans="1:17" x14ac:dyDescent="0.25">
      <c r="A6705" t="s">
        <v>331</v>
      </c>
      <c r="B6705" s="23">
        <v>2019</v>
      </c>
      <c r="C6705" s="23" t="s">
        <v>0</v>
      </c>
      <c r="D6705" s="23" t="s">
        <v>59</v>
      </c>
      <c r="E6705" s="23" t="s">
        <v>492</v>
      </c>
      <c r="F6705" s="23" t="s">
        <v>352</v>
      </c>
      <c r="G6705" s="23" t="s">
        <v>492</v>
      </c>
      <c r="H6705" s="32" t="s">
        <v>352</v>
      </c>
      <c r="I6705" s="32" t="s">
        <v>52</v>
      </c>
      <c r="J6705" s="135">
        <v>408</v>
      </c>
      <c r="K6705" s="27">
        <v>0.74265000000000003</v>
      </c>
      <c r="L6705" s="77">
        <v>0.9</v>
      </c>
      <c r="Q6705" s="106"/>
    </row>
    <row r="6706" spans="1:17" x14ac:dyDescent="0.25">
      <c r="A6706" t="s">
        <v>331</v>
      </c>
      <c r="B6706" s="23">
        <v>2019</v>
      </c>
      <c r="C6706" s="23" t="s">
        <v>1</v>
      </c>
      <c r="D6706" s="23" t="s">
        <v>60</v>
      </c>
      <c r="E6706" s="23" t="s">
        <v>492</v>
      </c>
      <c r="F6706" s="23" t="s">
        <v>352</v>
      </c>
      <c r="G6706" s="23" t="s">
        <v>492</v>
      </c>
      <c r="H6706" s="32" t="s">
        <v>352</v>
      </c>
      <c r="I6706" s="32" t="s">
        <v>52</v>
      </c>
      <c r="J6706" s="135">
        <v>444</v>
      </c>
      <c r="K6706" s="27">
        <v>0.71847000000000005</v>
      </c>
      <c r="L6706" s="77">
        <v>0.9</v>
      </c>
      <c r="Q6706" s="106"/>
    </row>
    <row r="6707" spans="1:17" x14ac:dyDescent="0.25">
      <c r="A6707" t="s">
        <v>331</v>
      </c>
      <c r="B6707" s="23">
        <v>2019</v>
      </c>
      <c r="C6707" s="23" t="s">
        <v>2</v>
      </c>
      <c r="D6707" s="23" t="s">
        <v>61</v>
      </c>
      <c r="E6707" s="23" t="s">
        <v>492</v>
      </c>
      <c r="F6707" s="23" t="s">
        <v>352</v>
      </c>
      <c r="G6707" s="23" t="s">
        <v>492</v>
      </c>
      <c r="H6707" s="32" t="s">
        <v>352</v>
      </c>
      <c r="I6707" s="32" t="s">
        <v>52</v>
      </c>
      <c r="J6707" s="135">
        <v>462</v>
      </c>
      <c r="K6707" s="27">
        <v>0.71645000000000003</v>
      </c>
      <c r="L6707" s="77">
        <v>0.9</v>
      </c>
      <c r="Q6707" s="106"/>
    </row>
    <row r="6708" spans="1:17" x14ac:dyDescent="0.25">
      <c r="A6708" t="s">
        <v>331</v>
      </c>
      <c r="B6708" s="23">
        <v>2019</v>
      </c>
      <c r="C6708" s="23" t="s">
        <v>3</v>
      </c>
      <c r="D6708" s="23" t="s">
        <v>62</v>
      </c>
      <c r="E6708" s="23" t="s">
        <v>492</v>
      </c>
      <c r="F6708" s="23" t="s">
        <v>352</v>
      </c>
      <c r="G6708" s="23" t="s">
        <v>492</v>
      </c>
      <c r="H6708" s="32" t="s">
        <v>352</v>
      </c>
      <c r="I6708" s="32" t="s">
        <v>52</v>
      </c>
      <c r="J6708" s="135">
        <v>466</v>
      </c>
      <c r="K6708" s="27">
        <v>0.80471999999999999</v>
      </c>
      <c r="L6708" s="77">
        <v>0.9</v>
      </c>
      <c r="Q6708" s="106"/>
    </row>
    <row r="6709" spans="1:17" x14ac:dyDescent="0.25">
      <c r="A6709" t="s">
        <v>331</v>
      </c>
      <c r="B6709" s="23">
        <v>2020</v>
      </c>
      <c r="C6709" s="23" t="s">
        <v>0</v>
      </c>
      <c r="D6709" s="23" t="s">
        <v>63</v>
      </c>
      <c r="E6709" s="23" t="s">
        <v>492</v>
      </c>
      <c r="F6709" s="23" t="s">
        <v>352</v>
      </c>
      <c r="G6709" s="23" t="s">
        <v>492</v>
      </c>
      <c r="H6709" s="32" t="s">
        <v>352</v>
      </c>
      <c r="I6709" s="32" t="s">
        <v>52</v>
      </c>
      <c r="J6709" s="135">
        <v>400</v>
      </c>
      <c r="K6709" s="27">
        <v>0.80500000000000005</v>
      </c>
      <c r="L6709" s="77">
        <v>0.9</v>
      </c>
      <c r="Q6709" s="106"/>
    </row>
    <row r="6710" spans="1:17" x14ac:dyDescent="0.25">
      <c r="A6710" t="s">
        <v>331</v>
      </c>
      <c r="B6710" s="23">
        <v>2020</v>
      </c>
      <c r="C6710" s="23" t="s">
        <v>1</v>
      </c>
      <c r="D6710" s="23" t="s">
        <v>64</v>
      </c>
      <c r="E6710" s="23" t="s">
        <v>492</v>
      </c>
      <c r="F6710" s="23" t="s">
        <v>352</v>
      </c>
      <c r="G6710" s="23" t="s">
        <v>492</v>
      </c>
      <c r="H6710" s="32" t="s">
        <v>352</v>
      </c>
      <c r="I6710" s="32" t="s">
        <v>52</v>
      </c>
      <c r="J6710" s="135">
        <v>271</v>
      </c>
      <c r="K6710" s="27">
        <v>0.70479999999999998</v>
      </c>
      <c r="L6710" s="77">
        <v>0.9</v>
      </c>
      <c r="Q6710" s="106"/>
    </row>
    <row r="6711" spans="1:17" x14ac:dyDescent="0.25">
      <c r="A6711" t="s">
        <v>331</v>
      </c>
      <c r="B6711" s="23">
        <v>2020</v>
      </c>
      <c r="C6711" s="23" t="s">
        <v>2</v>
      </c>
      <c r="D6711" s="23" t="s">
        <v>65</v>
      </c>
      <c r="E6711" s="23" t="s">
        <v>492</v>
      </c>
      <c r="F6711" s="23" t="s">
        <v>352</v>
      </c>
      <c r="G6711" s="23" t="s">
        <v>492</v>
      </c>
      <c r="H6711" s="32" t="s">
        <v>352</v>
      </c>
      <c r="I6711" s="32" t="s">
        <v>52</v>
      </c>
      <c r="J6711" s="135">
        <v>356</v>
      </c>
      <c r="K6711" s="27">
        <v>0.69101000000000001</v>
      </c>
      <c r="L6711" s="77">
        <v>0.9</v>
      </c>
      <c r="Q6711" s="106"/>
    </row>
    <row r="6712" spans="1:17" x14ac:dyDescent="0.25">
      <c r="A6712" t="s">
        <v>331</v>
      </c>
      <c r="B6712" s="23">
        <v>2020</v>
      </c>
      <c r="C6712" s="23" t="s">
        <v>3</v>
      </c>
      <c r="D6712" s="23" t="s">
        <v>66</v>
      </c>
      <c r="E6712" s="23" t="s">
        <v>492</v>
      </c>
      <c r="F6712" s="23" t="s">
        <v>352</v>
      </c>
      <c r="G6712" s="23" t="s">
        <v>492</v>
      </c>
      <c r="H6712" s="32" t="s">
        <v>352</v>
      </c>
      <c r="I6712" s="32" t="s">
        <v>52</v>
      </c>
      <c r="J6712" s="135">
        <v>392</v>
      </c>
      <c r="K6712" s="27">
        <v>0.68111999999999995</v>
      </c>
      <c r="L6712" s="77">
        <v>0.9</v>
      </c>
      <c r="Q6712" s="106"/>
    </row>
    <row r="6713" spans="1:17" x14ac:dyDescent="0.25">
      <c r="A6713" t="s">
        <v>331</v>
      </c>
      <c r="B6713" s="23">
        <v>2021</v>
      </c>
      <c r="C6713" s="23" t="s">
        <v>0</v>
      </c>
      <c r="D6713" s="23" t="s">
        <v>67</v>
      </c>
      <c r="E6713" s="23" t="s">
        <v>492</v>
      </c>
      <c r="F6713" s="23" t="s">
        <v>352</v>
      </c>
      <c r="G6713" s="23" t="s">
        <v>492</v>
      </c>
      <c r="H6713" s="32" t="s">
        <v>352</v>
      </c>
      <c r="I6713" s="32" t="s">
        <v>52</v>
      </c>
      <c r="J6713" s="135">
        <v>416</v>
      </c>
      <c r="K6713" s="27">
        <v>0.6875</v>
      </c>
      <c r="L6713" s="77">
        <v>0.9</v>
      </c>
      <c r="Q6713" s="106"/>
    </row>
    <row r="6714" spans="1:17" x14ac:dyDescent="0.25">
      <c r="A6714" t="s">
        <v>331</v>
      </c>
      <c r="B6714" s="23">
        <v>2021</v>
      </c>
      <c r="C6714" s="23" t="s">
        <v>1</v>
      </c>
      <c r="D6714" s="23" t="s">
        <v>68</v>
      </c>
      <c r="E6714" s="23" t="s">
        <v>492</v>
      </c>
      <c r="F6714" s="23" t="s">
        <v>352</v>
      </c>
      <c r="G6714" s="23" t="s">
        <v>492</v>
      </c>
      <c r="H6714" s="32" t="s">
        <v>352</v>
      </c>
      <c r="I6714" s="32" t="s">
        <v>52</v>
      </c>
      <c r="J6714" s="135">
        <v>459</v>
      </c>
      <c r="K6714" s="27">
        <v>0.57733999999999996</v>
      </c>
      <c r="L6714" s="77">
        <v>0.9</v>
      </c>
      <c r="Q6714" s="106"/>
    </row>
    <row r="6715" spans="1:17" x14ac:dyDescent="0.25">
      <c r="A6715" t="s">
        <v>331</v>
      </c>
      <c r="B6715" s="23">
        <v>2021</v>
      </c>
      <c r="C6715" s="23" t="s">
        <v>2</v>
      </c>
      <c r="D6715" s="23" t="s">
        <v>69</v>
      </c>
      <c r="E6715" s="23" t="s">
        <v>492</v>
      </c>
      <c r="F6715" s="23" t="s">
        <v>352</v>
      </c>
      <c r="G6715" s="23" t="s">
        <v>492</v>
      </c>
      <c r="H6715" s="32" t="s">
        <v>352</v>
      </c>
      <c r="I6715" s="32" t="s">
        <v>52</v>
      </c>
      <c r="J6715" s="135">
        <v>467</v>
      </c>
      <c r="K6715" s="27">
        <v>0.57172999999999996</v>
      </c>
      <c r="L6715" s="77">
        <v>0.9</v>
      </c>
      <c r="Q6715" s="106"/>
    </row>
    <row r="6716" spans="1:17" x14ac:dyDescent="0.25">
      <c r="A6716" t="s">
        <v>331</v>
      </c>
      <c r="B6716" s="23">
        <v>2021</v>
      </c>
      <c r="C6716" s="23" t="s">
        <v>3</v>
      </c>
      <c r="D6716" s="23" t="s">
        <v>70</v>
      </c>
      <c r="E6716" s="23" t="s">
        <v>492</v>
      </c>
      <c r="F6716" s="23" t="s">
        <v>352</v>
      </c>
      <c r="G6716" s="23" t="s">
        <v>492</v>
      </c>
      <c r="H6716" s="32" t="s">
        <v>352</v>
      </c>
      <c r="I6716" s="32" t="s">
        <v>52</v>
      </c>
      <c r="J6716" s="135">
        <v>455</v>
      </c>
      <c r="K6716" s="27">
        <v>0.51209000000000005</v>
      </c>
      <c r="L6716" s="77">
        <v>0.9</v>
      </c>
      <c r="Q6716" s="106"/>
    </row>
    <row r="6717" spans="1:17" x14ac:dyDescent="0.25">
      <c r="A6717" t="s">
        <v>331</v>
      </c>
      <c r="B6717" s="23">
        <v>2022</v>
      </c>
      <c r="C6717" s="23" t="s">
        <v>0</v>
      </c>
      <c r="D6717" s="23" t="s">
        <v>71</v>
      </c>
      <c r="E6717" s="23" t="s">
        <v>492</v>
      </c>
      <c r="F6717" s="23" t="s">
        <v>352</v>
      </c>
      <c r="G6717" s="23" t="s">
        <v>492</v>
      </c>
      <c r="H6717" s="32" t="s">
        <v>352</v>
      </c>
      <c r="I6717" s="32" t="s">
        <v>52</v>
      </c>
      <c r="J6717" s="135">
        <v>462</v>
      </c>
      <c r="K6717" s="27">
        <v>0.77488999999999997</v>
      </c>
      <c r="L6717" s="77">
        <v>0.9</v>
      </c>
      <c r="Q6717" s="106"/>
    </row>
    <row r="6718" spans="1:17" x14ac:dyDescent="0.25">
      <c r="A6718" t="s">
        <v>331</v>
      </c>
      <c r="B6718" s="23">
        <v>2022</v>
      </c>
      <c r="C6718" s="23" t="s">
        <v>1</v>
      </c>
      <c r="D6718" s="23" t="s">
        <v>72</v>
      </c>
      <c r="E6718" s="23" t="s">
        <v>492</v>
      </c>
      <c r="F6718" s="23" t="s">
        <v>352</v>
      </c>
      <c r="G6718" s="23" t="s">
        <v>492</v>
      </c>
      <c r="H6718" s="32" t="s">
        <v>352</v>
      </c>
      <c r="I6718" s="32" t="s">
        <v>52</v>
      </c>
      <c r="J6718" s="135">
        <v>497</v>
      </c>
      <c r="K6718" s="27">
        <v>0.77061999999999997</v>
      </c>
      <c r="L6718" s="77">
        <v>0.9</v>
      </c>
      <c r="Q6718" s="106"/>
    </row>
    <row r="6719" spans="1:17" x14ac:dyDescent="0.25">
      <c r="A6719" t="s">
        <v>331</v>
      </c>
      <c r="B6719" s="23">
        <v>2022</v>
      </c>
      <c r="C6719" s="23" t="s">
        <v>2</v>
      </c>
      <c r="D6719" s="23" t="s">
        <v>73</v>
      </c>
      <c r="E6719" s="23" t="s">
        <v>492</v>
      </c>
      <c r="F6719" s="23" t="s">
        <v>352</v>
      </c>
      <c r="G6719" s="23" t="s">
        <v>492</v>
      </c>
      <c r="H6719" s="32" t="s">
        <v>352</v>
      </c>
      <c r="I6719" s="32" t="s">
        <v>52</v>
      </c>
      <c r="J6719" s="135">
        <v>507</v>
      </c>
      <c r="K6719" s="27">
        <v>0.71794999999999998</v>
      </c>
      <c r="L6719" s="77">
        <v>0.9</v>
      </c>
      <c r="Q6719" s="106"/>
    </row>
    <row r="6720" spans="1:17" x14ac:dyDescent="0.25">
      <c r="A6720" t="s">
        <v>331</v>
      </c>
      <c r="B6720" s="23">
        <v>2022</v>
      </c>
      <c r="C6720" s="23" t="s">
        <v>3</v>
      </c>
      <c r="D6720" s="23" t="s">
        <v>493</v>
      </c>
      <c r="E6720" s="23" t="s">
        <v>492</v>
      </c>
      <c r="F6720" s="23" t="s">
        <v>352</v>
      </c>
      <c r="G6720" s="23" t="s">
        <v>492</v>
      </c>
      <c r="H6720" s="32" t="s">
        <v>352</v>
      </c>
      <c r="I6720" s="32" t="s">
        <v>52</v>
      </c>
      <c r="J6720" s="135">
        <v>454</v>
      </c>
      <c r="K6720" s="27">
        <v>0.75551000000000001</v>
      </c>
      <c r="L6720" s="77">
        <v>0.9</v>
      </c>
      <c r="Q6720" s="106"/>
    </row>
    <row r="6721" spans="1:17" x14ac:dyDescent="0.25">
      <c r="A6721" t="s">
        <v>331</v>
      </c>
      <c r="B6721" s="23">
        <v>2023</v>
      </c>
      <c r="C6721" s="23" t="s">
        <v>0</v>
      </c>
      <c r="D6721" s="23" t="s">
        <v>537</v>
      </c>
      <c r="E6721" s="23" t="s">
        <v>492</v>
      </c>
      <c r="F6721" s="23" t="s">
        <v>352</v>
      </c>
      <c r="G6721" s="23" t="s">
        <v>492</v>
      </c>
      <c r="H6721" s="32" t="s">
        <v>352</v>
      </c>
      <c r="I6721" s="32" t="s">
        <v>52</v>
      </c>
      <c r="J6721" s="135">
        <v>487</v>
      </c>
      <c r="K6721" s="27">
        <v>0.80286999999999997</v>
      </c>
      <c r="L6721" s="77">
        <v>0.9</v>
      </c>
      <c r="Q6721" s="106"/>
    </row>
    <row r="6722" spans="1:17" x14ac:dyDescent="0.25">
      <c r="A6722" t="s">
        <v>331</v>
      </c>
      <c r="B6722" s="23">
        <v>2018</v>
      </c>
      <c r="C6722" s="23" t="s">
        <v>0</v>
      </c>
      <c r="D6722" s="23" t="s">
        <v>54</v>
      </c>
      <c r="E6722" s="23" t="s">
        <v>174</v>
      </c>
      <c r="F6722" s="23" t="s">
        <v>175</v>
      </c>
      <c r="G6722" s="23" t="s">
        <v>492</v>
      </c>
      <c r="H6722" s="32" t="s">
        <v>355</v>
      </c>
      <c r="I6722" s="32" t="s">
        <v>52</v>
      </c>
      <c r="J6722" s="135">
        <v>60</v>
      </c>
      <c r="K6722" s="27">
        <v>0.7</v>
      </c>
      <c r="L6722" s="77">
        <v>0.9</v>
      </c>
      <c r="Q6722" s="106"/>
    </row>
    <row r="6723" spans="1:17" x14ac:dyDescent="0.25">
      <c r="A6723" t="s">
        <v>331</v>
      </c>
      <c r="B6723" s="23">
        <v>2018</v>
      </c>
      <c r="C6723" s="23" t="s">
        <v>1</v>
      </c>
      <c r="D6723" s="23" t="s">
        <v>56</v>
      </c>
      <c r="E6723" s="23" t="s">
        <v>174</v>
      </c>
      <c r="F6723" s="23" t="s">
        <v>175</v>
      </c>
      <c r="G6723" s="23" t="s">
        <v>492</v>
      </c>
      <c r="H6723" s="32" t="s">
        <v>355</v>
      </c>
      <c r="I6723" s="32" t="s">
        <v>52</v>
      </c>
      <c r="J6723" s="135">
        <v>57</v>
      </c>
      <c r="K6723" s="27">
        <v>0.80701999999999996</v>
      </c>
      <c r="L6723" s="77">
        <v>0.9</v>
      </c>
      <c r="Q6723" s="106"/>
    </row>
    <row r="6724" spans="1:17" x14ac:dyDescent="0.25">
      <c r="A6724" t="s">
        <v>331</v>
      </c>
      <c r="B6724" s="23">
        <v>2018</v>
      </c>
      <c r="C6724" s="23" t="s">
        <v>2</v>
      </c>
      <c r="D6724" s="23" t="s">
        <v>57</v>
      </c>
      <c r="E6724" s="23" t="s">
        <v>174</v>
      </c>
      <c r="F6724" s="23" t="s">
        <v>175</v>
      </c>
      <c r="G6724" s="23" t="s">
        <v>492</v>
      </c>
      <c r="H6724" s="32" t="s">
        <v>355</v>
      </c>
      <c r="I6724" s="32" t="s">
        <v>52</v>
      </c>
      <c r="J6724" s="135">
        <v>75</v>
      </c>
      <c r="K6724" s="27">
        <v>0.8</v>
      </c>
      <c r="L6724" s="77">
        <v>0.9</v>
      </c>
      <c r="Q6724" s="106"/>
    </row>
    <row r="6725" spans="1:17" x14ac:dyDescent="0.25">
      <c r="A6725" t="s">
        <v>331</v>
      </c>
      <c r="B6725" s="23">
        <v>2018</v>
      </c>
      <c r="C6725" s="23" t="s">
        <v>3</v>
      </c>
      <c r="D6725" s="23" t="s">
        <v>58</v>
      </c>
      <c r="E6725" s="23" t="s">
        <v>174</v>
      </c>
      <c r="F6725" s="23" t="s">
        <v>175</v>
      </c>
      <c r="G6725" s="23" t="s">
        <v>492</v>
      </c>
      <c r="H6725" s="32" t="s">
        <v>355</v>
      </c>
      <c r="I6725" s="32" t="s">
        <v>52</v>
      </c>
      <c r="J6725" s="135">
        <v>72</v>
      </c>
      <c r="K6725" s="27">
        <v>0.875</v>
      </c>
      <c r="L6725" s="77">
        <v>0.9</v>
      </c>
      <c r="Q6725" s="106"/>
    </row>
    <row r="6726" spans="1:17" x14ac:dyDescent="0.25">
      <c r="A6726" t="s">
        <v>331</v>
      </c>
      <c r="B6726" s="23">
        <v>2019</v>
      </c>
      <c r="C6726" s="23" t="s">
        <v>0</v>
      </c>
      <c r="D6726" s="23" t="s">
        <v>59</v>
      </c>
      <c r="E6726" s="23" t="s">
        <v>174</v>
      </c>
      <c r="F6726" s="23" t="s">
        <v>175</v>
      </c>
      <c r="G6726" s="23" t="s">
        <v>492</v>
      </c>
      <c r="H6726" s="32" t="s">
        <v>355</v>
      </c>
      <c r="I6726" s="32" t="s">
        <v>52</v>
      </c>
      <c r="J6726" s="135">
        <v>72</v>
      </c>
      <c r="K6726" s="27">
        <v>0.86111000000000004</v>
      </c>
      <c r="L6726" s="77">
        <v>0.9</v>
      </c>
      <c r="Q6726" s="106"/>
    </row>
    <row r="6727" spans="1:17" x14ac:dyDescent="0.25">
      <c r="A6727" t="s">
        <v>331</v>
      </c>
      <c r="B6727" s="23">
        <v>2019</v>
      </c>
      <c r="C6727" s="23" t="s">
        <v>1</v>
      </c>
      <c r="D6727" s="23" t="s">
        <v>60</v>
      </c>
      <c r="E6727" s="23" t="s">
        <v>174</v>
      </c>
      <c r="F6727" s="23" t="s">
        <v>175</v>
      </c>
      <c r="G6727" s="23" t="s">
        <v>492</v>
      </c>
      <c r="H6727" s="32" t="s">
        <v>355</v>
      </c>
      <c r="I6727" s="32" t="s">
        <v>52</v>
      </c>
      <c r="J6727" s="135">
        <v>48</v>
      </c>
      <c r="K6727" s="27">
        <v>0.8125</v>
      </c>
      <c r="L6727" s="77">
        <v>0.9</v>
      </c>
      <c r="Q6727" s="106"/>
    </row>
    <row r="6728" spans="1:17" x14ac:dyDescent="0.25">
      <c r="A6728" t="s">
        <v>331</v>
      </c>
      <c r="B6728" s="23">
        <v>2019</v>
      </c>
      <c r="C6728" s="23" t="s">
        <v>2</v>
      </c>
      <c r="D6728" s="23" t="s">
        <v>61</v>
      </c>
      <c r="E6728" s="23" t="s">
        <v>174</v>
      </c>
      <c r="F6728" s="23" t="s">
        <v>175</v>
      </c>
      <c r="G6728" s="23" t="s">
        <v>492</v>
      </c>
      <c r="H6728" s="32" t="s">
        <v>355</v>
      </c>
      <c r="I6728" s="32" t="s">
        <v>52</v>
      </c>
      <c r="J6728" s="135">
        <v>62</v>
      </c>
      <c r="K6728" s="27">
        <v>0.56452000000000002</v>
      </c>
      <c r="L6728" s="77">
        <v>0.9</v>
      </c>
      <c r="Q6728" s="106"/>
    </row>
    <row r="6729" spans="1:17" x14ac:dyDescent="0.25">
      <c r="A6729" t="s">
        <v>331</v>
      </c>
      <c r="B6729" s="23">
        <v>2019</v>
      </c>
      <c r="C6729" s="23" t="s">
        <v>3</v>
      </c>
      <c r="D6729" s="23" t="s">
        <v>62</v>
      </c>
      <c r="E6729" s="23" t="s">
        <v>174</v>
      </c>
      <c r="F6729" s="23" t="s">
        <v>175</v>
      </c>
      <c r="G6729" s="23" t="s">
        <v>492</v>
      </c>
      <c r="H6729" s="32" t="s">
        <v>355</v>
      </c>
      <c r="I6729" s="32" t="s">
        <v>52</v>
      </c>
      <c r="J6729" s="135">
        <v>90</v>
      </c>
      <c r="K6729" s="27">
        <v>0.53332999999999997</v>
      </c>
      <c r="L6729" s="77">
        <v>0.9</v>
      </c>
      <c r="Q6729" s="106"/>
    </row>
    <row r="6730" spans="1:17" x14ac:dyDescent="0.25">
      <c r="A6730" t="s">
        <v>331</v>
      </c>
      <c r="B6730" s="23">
        <v>2020</v>
      </c>
      <c r="C6730" s="23" t="s">
        <v>0</v>
      </c>
      <c r="D6730" s="23" t="s">
        <v>63</v>
      </c>
      <c r="E6730" s="23" t="s">
        <v>174</v>
      </c>
      <c r="F6730" s="23" t="s">
        <v>175</v>
      </c>
      <c r="G6730" s="23" t="s">
        <v>492</v>
      </c>
      <c r="H6730" s="32" t="s">
        <v>355</v>
      </c>
      <c r="I6730" s="32" t="s">
        <v>52</v>
      </c>
      <c r="J6730" s="135">
        <v>70</v>
      </c>
      <c r="K6730" s="27">
        <v>0.55713999999999997</v>
      </c>
      <c r="L6730" s="77">
        <v>0.9</v>
      </c>
      <c r="Q6730" s="106"/>
    </row>
    <row r="6731" spans="1:17" x14ac:dyDescent="0.25">
      <c r="A6731" t="s">
        <v>331</v>
      </c>
      <c r="B6731" s="23">
        <v>2020</v>
      </c>
      <c r="C6731" s="23" t="s">
        <v>1</v>
      </c>
      <c r="D6731" s="23" t="s">
        <v>64</v>
      </c>
      <c r="E6731" s="23" t="s">
        <v>174</v>
      </c>
      <c r="F6731" s="23" t="s">
        <v>175</v>
      </c>
      <c r="G6731" s="23" t="s">
        <v>492</v>
      </c>
      <c r="H6731" s="32" t="s">
        <v>355</v>
      </c>
      <c r="I6731" s="32" t="s">
        <v>52</v>
      </c>
      <c r="J6731" s="135">
        <v>37</v>
      </c>
      <c r="K6731" s="27">
        <v>0.59458999999999995</v>
      </c>
      <c r="L6731" s="77">
        <v>0.9</v>
      </c>
      <c r="Q6731" s="106"/>
    </row>
    <row r="6732" spans="1:17" x14ac:dyDescent="0.25">
      <c r="A6732" t="s">
        <v>331</v>
      </c>
      <c r="B6732" s="23">
        <v>2020</v>
      </c>
      <c r="C6732" s="23" t="s">
        <v>2</v>
      </c>
      <c r="D6732" s="23" t="s">
        <v>65</v>
      </c>
      <c r="E6732" s="23" t="s">
        <v>174</v>
      </c>
      <c r="F6732" s="23" t="s">
        <v>175</v>
      </c>
      <c r="G6732" s="23" t="s">
        <v>492</v>
      </c>
      <c r="H6732" s="32" t="s">
        <v>355</v>
      </c>
      <c r="I6732" s="32" t="s">
        <v>52</v>
      </c>
      <c r="J6732" s="135">
        <v>68</v>
      </c>
      <c r="K6732" s="27">
        <v>0.60294000000000003</v>
      </c>
      <c r="L6732" s="77">
        <v>0.9</v>
      </c>
      <c r="Q6732" s="106"/>
    </row>
    <row r="6733" spans="1:17" x14ac:dyDescent="0.25">
      <c r="A6733" t="s">
        <v>331</v>
      </c>
      <c r="B6733" s="23">
        <v>2020</v>
      </c>
      <c r="C6733" s="23" t="s">
        <v>3</v>
      </c>
      <c r="D6733" s="23" t="s">
        <v>66</v>
      </c>
      <c r="E6733" s="23" t="s">
        <v>174</v>
      </c>
      <c r="F6733" s="23" t="s">
        <v>175</v>
      </c>
      <c r="G6733" s="23" t="s">
        <v>492</v>
      </c>
      <c r="H6733" s="32" t="s">
        <v>355</v>
      </c>
      <c r="I6733" s="32" t="s">
        <v>52</v>
      </c>
      <c r="J6733" s="135">
        <v>72</v>
      </c>
      <c r="K6733" s="27">
        <v>0.63888999999999996</v>
      </c>
      <c r="L6733" s="77">
        <v>0.9</v>
      </c>
      <c r="Q6733" s="106"/>
    </row>
    <row r="6734" spans="1:17" x14ac:dyDescent="0.25">
      <c r="A6734" t="s">
        <v>331</v>
      </c>
      <c r="B6734" s="23">
        <v>2021</v>
      </c>
      <c r="C6734" s="23" t="s">
        <v>0</v>
      </c>
      <c r="D6734" s="23" t="s">
        <v>67</v>
      </c>
      <c r="E6734" s="23" t="s">
        <v>174</v>
      </c>
      <c r="F6734" s="23" t="s">
        <v>175</v>
      </c>
      <c r="G6734" s="23" t="s">
        <v>492</v>
      </c>
      <c r="H6734" s="32" t="s">
        <v>355</v>
      </c>
      <c r="I6734" s="32" t="s">
        <v>52</v>
      </c>
      <c r="J6734" s="135">
        <v>79</v>
      </c>
      <c r="K6734" s="27">
        <v>0.77215</v>
      </c>
      <c r="L6734" s="77">
        <v>0.9</v>
      </c>
      <c r="Q6734" s="106"/>
    </row>
    <row r="6735" spans="1:17" x14ac:dyDescent="0.25">
      <c r="A6735" t="s">
        <v>331</v>
      </c>
      <c r="B6735" s="23">
        <v>2021</v>
      </c>
      <c r="C6735" s="23" t="s">
        <v>1</v>
      </c>
      <c r="D6735" s="23" t="s">
        <v>68</v>
      </c>
      <c r="E6735" s="23" t="s">
        <v>174</v>
      </c>
      <c r="F6735" s="23" t="s">
        <v>175</v>
      </c>
      <c r="G6735" s="23" t="s">
        <v>492</v>
      </c>
      <c r="H6735" s="32" t="s">
        <v>355</v>
      </c>
      <c r="I6735" s="32" t="s">
        <v>52</v>
      </c>
      <c r="J6735" s="135">
        <v>79</v>
      </c>
      <c r="K6735" s="27">
        <v>0.67088999999999999</v>
      </c>
      <c r="L6735" s="77">
        <v>0.9</v>
      </c>
      <c r="Q6735" s="106"/>
    </row>
    <row r="6736" spans="1:17" x14ac:dyDescent="0.25">
      <c r="A6736" t="s">
        <v>331</v>
      </c>
      <c r="B6736" s="23">
        <v>2021</v>
      </c>
      <c r="C6736" s="23" t="s">
        <v>2</v>
      </c>
      <c r="D6736" s="23" t="s">
        <v>69</v>
      </c>
      <c r="E6736" s="23" t="s">
        <v>174</v>
      </c>
      <c r="F6736" s="23" t="s">
        <v>175</v>
      </c>
      <c r="G6736" s="23" t="s">
        <v>492</v>
      </c>
      <c r="H6736" s="32" t="s">
        <v>355</v>
      </c>
      <c r="I6736" s="32" t="s">
        <v>52</v>
      </c>
      <c r="J6736" s="135">
        <v>72</v>
      </c>
      <c r="K6736" s="27">
        <v>0.29166999999999998</v>
      </c>
      <c r="L6736" s="77">
        <v>0.9</v>
      </c>
      <c r="Q6736" s="106"/>
    </row>
    <row r="6737" spans="1:17" x14ac:dyDescent="0.25">
      <c r="A6737" t="s">
        <v>331</v>
      </c>
      <c r="B6737" s="23">
        <v>2021</v>
      </c>
      <c r="C6737" s="23" t="s">
        <v>3</v>
      </c>
      <c r="D6737" s="23" t="s">
        <v>70</v>
      </c>
      <c r="E6737" s="23" t="s">
        <v>174</v>
      </c>
      <c r="F6737" s="23" t="s">
        <v>175</v>
      </c>
      <c r="G6737" s="23" t="s">
        <v>492</v>
      </c>
      <c r="H6737" s="32" t="s">
        <v>355</v>
      </c>
      <c r="I6737" s="32" t="s">
        <v>52</v>
      </c>
      <c r="J6737" s="135">
        <v>71</v>
      </c>
      <c r="K6737" s="27">
        <v>0.15493000000000001</v>
      </c>
      <c r="L6737" s="77">
        <v>0.9</v>
      </c>
      <c r="Q6737" s="106"/>
    </row>
    <row r="6738" spans="1:17" x14ac:dyDescent="0.25">
      <c r="A6738" t="s">
        <v>331</v>
      </c>
      <c r="B6738" s="23">
        <v>2022</v>
      </c>
      <c r="C6738" s="23" t="s">
        <v>0</v>
      </c>
      <c r="D6738" s="23" t="s">
        <v>71</v>
      </c>
      <c r="E6738" s="23" t="s">
        <v>174</v>
      </c>
      <c r="F6738" s="23" t="s">
        <v>175</v>
      </c>
      <c r="G6738" s="23" t="s">
        <v>492</v>
      </c>
      <c r="H6738" s="32" t="s">
        <v>355</v>
      </c>
      <c r="I6738" s="32" t="s">
        <v>52</v>
      </c>
      <c r="J6738" s="135">
        <v>77</v>
      </c>
      <c r="K6738" s="27">
        <v>0.89610000000000001</v>
      </c>
      <c r="L6738" s="77">
        <v>0.9</v>
      </c>
      <c r="Q6738" s="106"/>
    </row>
    <row r="6739" spans="1:17" x14ac:dyDescent="0.25">
      <c r="A6739" t="s">
        <v>331</v>
      </c>
      <c r="B6739" s="23">
        <v>2022</v>
      </c>
      <c r="C6739" s="23" t="s">
        <v>1</v>
      </c>
      <c r="D6739" s="23" t="s">
        <v>72</v>
      </c>
      <c r="E6739" s="23" t="s">
        <v>174</v>
      </c>
      <c r="F6739" s="23" t="s">
        <v>175</v>
      </c>
      <c r="G6739" s="23" t="s">
        <v>492</v>
      </c>
      <c r="H6739" s="32" t="s">
        <v>355</v>
      </c>
      <c r="I6739" s="32" t="s">
        <v>52</v>
      </c>
      <c r="J6739" s="135">
        <v>74</v>
      </c>
      <c r="K6739" s="27">
        <v>0.90541000000000005</v>
      </c>
      <c r="L6739" s="77">
        <v>0.9</v>
      </c>
      <c r="Q6739" s="106"/>
    </row>
    <row r="6740" spans="1:17" x14ac:dyDescent="0.25">
      <c r="A6740" t="s">
        <v>331</v>
      </c>
      <c r="B6740" s="23">
        <v>2022</v>
      </c>
      <c r="C6740" s="23" t="s">
        <v>2</v>
      </c>
      <c r="D6740" s="23" t="s">
        <v>73</v>
      </c>
      <c r="E6740" s="23" t="s">
        <v>174</v>
      </c>
      <c r="F6740" s="23" t="s">
        <v>175</v>
      </c>
      <c r="G6740" s="23" t="s">
        <v>492</v>
      </c>
      <c r="H6740" s="32" t="s">
        <v>355</v>
      </c>
      <c r="I6740" s="32" t="s">
        <v>52</v>
      </c>
      <c r="J6740" s="135">
        <v>86</v>
      </c>
      <c r="K6740" s="27">
        <v>0.86046999999999996</v>
      </c>
      <c r="L6740" s="77">
        <v>0.9</v>
      </c>
      <c r="Q6740" s="106"/>
    </row>
    <row r="6741" spans="1:17" x14ac:dyDescent="0.25">
      <c r="A6741" t="s">
        <v>331</v>
      </c>
      <c r="B6741" s="23">
        <v>2022</v>
      </c>
      <c r="C6741" s="23" t="s">
        <v>3</v>
      </c>
      <c r="D6741" s="23" t="s">
        <v>493</v>
      </c>
      <c r="E6741" s="23" t="s">
        <v>174</v>
      </c>
      <c r="F6741" s="23" t="s">
        <v>175</v>
      </c>
      <c r="G6741" s="23" t="s">
        <v>492</v>
      </c>
      <c r="H6741" s="32" t="s">
        <v>355</v>
      </c>
      <c r="I6741" s="32" t="s">
        <v>52</v>
      </c>
      <c r="J6741" s="135">
        <v>66</v>
      </c>
      <c r="K6741" s="27">
        <v>0.66666999999999998</v>
      </c>
      <c r="L6741" s="77">
        <v>0.9</v>
      </c>
      <c r="Q6741" s="106"/>
    </row>
    <row r="6742" spans="1:17" x14ac:dyDescent="0.25">
      <c r="A6742" t="s">
        <v>331</v>
      </c>
      <c r="B6742" s="23">
        <v>2023</v>
      </c>
      <c r="C6742" s="23" t="s">
        <v>0</v>
      </c>
      <c r="D6742" s="23" t="s">
        <v>537</v>
      </c>
      <c r="E6742" s="23" t="s">
        <v>174</v>
      </c>
      <c r="F6742" s="23" t="s">
        <v>175</v>
      </c>
      <c r="G6742" s="23" t="s">
        <v>492</v>
      </c>
      <c r="H6742" s="32" t="s">
        <v>355</v>
      </c>
      <c r="I6742" s="32" t="s">
        <v>52</v>
      </c>
      <c r="J6742" s="135">
        <v>67</v>
      </c>
      <c r="K6742" s="27">
        <v>0.94030000000000002</v>
      </c>
      <c r="L6742" s="77">
        <v>0.9</v>
      </c>
      <c r="Q6742" s="106"/>
    </row>
    <row r="6743" spans="1:17" x14ac:dyDescent="0.25">
      <c r="A6743" t="s">
        <v>331</v>
      </c>
      <c r="B6743" s="23">
        <v>2018</v>
      </c>
      <c r="C6743" s="23" t="s">
        <v>0</v>
      </c>
      <c r="D6743" s="23" t="s">
        <v>54</v>
      </c>
      <c r="E6743" s="23" t="s">
        <v>176</v>
      </c>
      <c r="F6743" s="23" t="s">
        <v>177</v>
      </c>
      <c r="G6743" s="23" t="s">
        <v>492</v>
      </c>
      <c r="H6743" s="32" t="s">
        <v>365</v>
      </c>
      <c r="I6743" s="32" t="s">
        <v>52</v>
      </c>
      <c r="J6743" s="135">
        <v>140</v>
      </c>
      <c r="K6743" s="27">
        <v>0.61429</v>
      </c>
      <c r="L6743" s="77">
        <v>0.9</v>
      </c>
      <c r="Q6743" s="106"/>
    </row>
    <row r="6744" spans="1:17" x14ac:dyDescent="0.25">
      <c r="A6744" t="s">
        <v>331</v>
      </c>
      <c r="B6744" s="23">
        <v>2018</v>
      </c>
      <c r="C6744" s="23" t="s">
        <v>1</v>
      </c>
      <c r="D6744" s="23" t="s">
        <v>56</v>
      </c>
      <c r="E6744" s="23" t="s">
        <v>176</v>
      </c>
      <c r="F6744" s="23" t="s">
        <v>177</v>
      </c>
      <c r="G6744" s="23" t="s">
        <v>492</v>
      </c>
      <c r="H6744" s="32" t="s">
        <v>365</v>
      </c>
      <c r="I6744" s="32" t="s">
        <v>52</v>
      </c>
      <c r="J6744" s="135">
        <v>176</v>
      </c>
      <c r="K6744" s="27">
        <v>0.44318000000000002</v>
      </c>
      <c r="L6744" s="77">
        <v>0.9</v>
      </c>
      <c r="Q6744" s="106"/>
    </row>
    <row r="6745" spans="1:17" x14ac:dyDescent="0.25">
      <c r="A6745" t="s">
        <v>331</v>
      </c>
      <c r="B6745" s="23">
        <v>2018</v>
      </c>
      <c r="C6745" s="23" t="s">
        <v>2</v>
      </c>
      <c r="D6745" s="23" t="s">
        <v>57</v>
      </c>
      <c r="E6745" s="23" t="s">
        <v>176</v>
      </c>
      <c r="F6745" s="23" t="s">
        <v>177</v>
      </c>
      <c r="G6745" s="23" t="s">
        <v>492</v>
      </c>
      <c r="H6745" s="32" t="s">
        <v>365</v>
      </c>
      <c r="I6745" s="32" t="s">
        <v>52</v>
      </c>
      <c r="J6745" s="135">
        <v>152</v>
      </c>
      <c r="K6745" s="27">
        <v>0.40788999999999997</v>
      </c>
      <c r="L6745" s="77">
        <v>0.9</v>
      </c>
      <c r="Q6745" s="106"/>
    </row>
    <row r="6746" spans="1:17" x14ac:dyDescent="0.25">
      <c r="A6746" t="s">
        <v>331</v>
      </c>
      <c r="B6746" s="23">
        <v>2018</v>
      </c>
      <c r="C6746" s="23" t="s">
        <v>3</v>
      </c>
      <c r="D6746" s="23" t="s">
        <v>58</v>
      </c>
      <c r="E6746" s="23" t="s">
        <v>176</v>
      </c>
      <c r="F6746" s="23" t="s">
        <v>177</v>
      </c>
      <c r="G6746" s="23" t="s">
        <v>492</v>
      </c>
      <c r="H6746" s="32" t="s">
        <v>365</v>
      </c>
      <c r="I6746" s="32" t="s">
        <v>52</v>
      </c>
      <c r="J6746" s="135">
        <v>160</v>
      </c>
      <c r="K6746" s="27">
        <v>0.39374999999999999</v>
      </c>
      <c r="L6746" s="77">
        <v>0.9</v>
      </c>
      <c r="Q6746" s="106"/>
    </row>
    <row r="6747" spans="1:17" x14ac:dyDescent="0.25">
      <c r="A6747" t="s">
        <v>331</v>
      </c>
      <c r="B6747" s="23">
        <v>2019</v>
      </c>
      <c r="C6747" s="23" t="s">
        <v>0</v>
      </c>
      <c r="D6747" s="23" t="s">
        <v>59</v>
      </c>
      <c r="E6747" s="23" t="s">
        <v>176</v>
      </c>
      <c r="F6747" s="23" t="s">
        <v>177</v>
      </c>
      <c r="G6747" s="23" t="s">
        <v>492</v>
      </c>
      <c r="H6747" s="32" t="s">
        <v>365</v>
      </c>
      <c r="I6747" s="32" t="s">
        <v>52</v>
      </c>
      <c r="J6747" s="135">
        <v>173</v>
      </c>
      <c r="K6747" s="27">
        <v>0.45086999999999999</v>
      </c>
      <c r="L6747" s="77">
        <v>0.9</v>
      </c>
      <c r="Q6747" s="106"/>
    </row>
    <row r="6748" spans="1:17" x14ac:dyDescent="0.25">
      <c r="A6748" t="s">
        <v>331</v>
      </c>
      <c r="B6748" s="23">
        <v>2019</v>
      </c>
      <c r="C6748" s="23" t="s">
        <v>1</v>
      </c>
      <c r="D6748" s="23" t="s">
        <v>60</v>
      </c>
      <c r="E6748" s="23" t="s">
        <v>176</v>
      </c>
      <c r="F6748" s="23" t="s">
        <v>177</v>
      </c>
      <c r="G6748" s="23" t="s">
        <v>492</v>
      </c>
      <c r="H6748" s="32" t="s">
        <v>365</v>
      </c>
      <c r="I6748" s="32" t="s">
        <v>52</v>
      </c>
      <c r="J6748" s="135">
        <v>182</v>
      </c>
      <c r="K6748" s="27">
        <v>0.59340999999999999</v>
      </c>
      <c r="L6748" s="77">
        <v>0.9</v>
      </c>
      <c r="Q6748" s="106"/>
    </row>
    <row r="6749" spans="1:17" x14ac:dyDescent="0.25">
      <c r="A6749" t="s">
        <v>331</v>
      </c>
      <c r="B6749" s="23">
        <v>2019</v>
      </c>
      <c r="C6749" s="23" t="s">
        <v>2</v>
      </c>
      <c r="D6749" s="23" t="s">
        <v>61</v>
      </c>
      <c r="E6749" s="23" t="s">
        <v>176</v>
      </c>
      <c r="F6749" s="23" t="s">
        <v>177</v>
      </c>
      <c r="G6749" s="23" t="s">
        <v>492</v>
      </c>
      <c r="H6749" s="32" t="s">
        <v>365</v>
      </c>
      <c r="I6749" s="32" t="s">
        <v>52</v>
      </c>
      <c r="J6749" s="135">
        <v>165</v>
      </c>
      <c r="K6749" s="27">
        <v>0.56364000000000003</v>
      </c>
      <c r="L6749" s="77">
        <v>0.9</v>
      </c>
      <c r="Q6749" s="106"/>
    </row>
    <row r="6750" spans="1:17" x14ac:dyDescent="0.25">
      <c r="A6750" t="s">
        <v>331</v>
      </c>
      <c r="B6750" s="23">
        <v>2019</v>
      </c>
      <c r="C6750" s="23" t="s">
        <v>3</v>
      </c>
      <c r="D6750" s="23" t="s">
        <v>62</v>
      </c>
      <c r="E6750" s="23" t="s">
        <v>176</v>
      </c>
      <c r="F6750" s="23" t="s">
        <v>177</v>
      </c>
      <c r="G6750" s="23" t="s">
        <v>492</v>
      </c>
      <c r="H6750" s="32" t="s">
        <v>365</v>
      </c>
      <c r="I6750" s="32" t="s">
        <v>52</v>
      </c>
      <c r="J6750" s="135">
        <v>186</v>
      </c>
      <c r="K6750" s="27">
        <v>0.62365999999999999</v>
      </c>
      <c r="L6750" s="77">
        <v>0.9</v>
      </c>
      <c r="Q6750" s="106"/>
    </row>
    <row r="6751" spans="1:17" x14ac:dyDescent="0.25">
      <c r="A6751" t="s">
        <v>331</v>
      </c>
      <c r="B6751" s="23">
        <v>2020</v>
      </c>
      <c r="C6751" s="23" t="s">
        <v>0</v>
      </c>
      <c r="D6751" s="23" t="s">
        <v>63</v>
      </c>
      <c r="E6751" s="23" t="s">
        <v>176</v>
      </c>
      <c r="F6751" s="23" t="s">
        <v>177</v>
      </c>
      <c r="G6751" s="23" t="s">
        <v>492</v>
      </c>
      <c r="H6751" s="32" t="s">
        <v>365</v>
      </c>
      <c r="I6751" s="32" t="s">
        <v>52</v>
      </c>
      <c r="J6751" s="135">
        <v>154</v>
      </c>
      <c r="K6751" s="27">
        <v>0.77273000000000003</v>
      </c>
      <c r="L6751" s="77">
        <v>0.9</v>
      </c>
      <c r="Q6751" s="106"/>
    </row>
    <row r="6752" spans="1:17" x14ac:dyDescent="0.25">
      <c r="A6752" t="s">
        <v>331</v>
      </c>
      <c r="B6752" s="23">
        <v>2020</v>
      </c>
      <c r="C6752" s="23" t="s">
        <v>1</v>
      </c>
      <c r="D6752" s="23" t="s">
        <v>64</v>
      </c>
      <c r="E6752" s="23" t="s">
        <v>176</v>
      </c>
      <c r="F6752" s="23" t="s">
        <v>177</v>
      </c>
      <c r="G6752" s="23" t="s">
        <v>492</v>
      </c>
      <c r="H6752" s="32" t="s">
        <v>365</v>
      </c>
      <c r="I6752" s="32" t="s">
        <v>52</v>
      </c>
      <c r="J6752" s="135">
        <v>67</v>
      </c>
      <c r="K6752" s="27">
        <v>0.67164000000000001</v>
      </c>
      <c r="L6752" s="77">
        <v>0.9</v>
      </c>
      <c r="Q6752" s="106"/>
    </row>
    <row r="6753" spans="1:17" x14ac:dyDescent="0.25">
      <c r="A6753" t="s">
        <v>331</v>
      </c>
      <c r="B6753" s="23">
        <v>2020</v>
      </c>
      <c r="C6753" s="23" t="s">
        <v>2</v>
      </c>
      <c r="D6753" s="23" t="s">
        <v>65</v>
      </c>
      <c r="E6753" s="23" t="s">
        <v>176</v>
      </c>
      <c r="F6753" s="23" t="s">
        <v>177</v>
      </c>
      <c r="G6753" s="23" t="s">
        <v>492</v>
      </c>
      <c r="H6753" s="32" t="s">
        <v>365</v>
      </c>
      <c r="I6753" s="32" t="s">
        <v>52</v>
      </c>
      <c r="J6753" s="135">
        <v>107</v>
      </c>
      <c r="K6753" s="27">
        <v>0.48598000000000002</v>
      </c>
      <c r="L6753" s="77">
        <v>0.9</v>
      </c>
      <c r="Q6753" s="106"/>
    </row>
    <row r="6754" spans="1:17" x14ac:dyDescent="0.25">
      <c r="A6754" t="s">
        <v>331</v>
      </c>
      <c r="B6754" s="23">
        <v>2020</v>
      </c>
      <c r="C6754" s="23" t="s">
        <v>3</v>
      </c>
      <c r="D6754" s="23" t="s">
        <v>66</v>
      </c>
      <c r="E6754" s="23" t="s">
        <v>176</v>
      </c>
      <c r="F6754" s="23" t="s">
        <v>177</v>
      </c>
      <c r="G6754" s="23" t="s">
        <v>492</v>
      </c>
      <c r="H6754" s="32" t="s">
        <v>365</v>
      </c>
      <c r="I6754" s="32" t="s">
        <v>52</v>
      </c>
      <c r="J6754" s="135">
        <v>177</v>
      </c>
      <c r="K6754" s="27">
        <v>0.53671999999999997</v>
      </c>
      <c r="L6754" s="77">
        <v>0.9</v>
      </c>
      <c r="Q6754" s="106"/>
    </row>
    <row r="6755" spans="1:17" x14ac:dyDescent="0.25">
      <c r="A6755" t="s">
        <v>331</v>
      </c>
      <c r="B6755" s="23">
        <v>2021</v>
      </c>
      <c r="C6755" s="23" t="s">
        <v>0</v>
      </c>
      <c r="D6755" s="23" t="s">
        <v>67</v>
      </c>
      <c r="E6755" s="23" t="s">
        <v>176</v>
      </c>
      <c r="F6755" s="23" t="s">
        <v>177</v>
      </c>
      <c r="G6755" s="23" t="s">
        <v>492</v>
      </c>
      <c r="H6755" s="32" t="s">
        <v>365</v>
      </c>
      <c r="I6755" s="32" t="s">
        <v>52</v>
      </c>
      <c r="J6755" s="135">
        <v>130</v>
      </c>
      <c r="K6755" s="27">
        <v>0.40769</v>
      </c>
      <c r="L6755" s="77">
        <v>0.9</v>
      </c>
      <c r="Q6755" s="106"/>
    </row>
    <row r="6756" spans="1:17" x14ac:dyDescent="0.25">
      <c r="A6756" t="s">
        <v>331</v>
      </c>
      <c r="B6756" s="23">
        <v>2021</v>
      </c>
      <c r="C6756" s="23" t="s">
        <v>1</v>
      </c>
      <c r="D6756" s="23" t="s">
        <v>68</v>
      </c>
      <c r="E6756" s="23" t="s">
        <v>176</v>
      </c>
      <c r="F6756" s="23" t="s">
        <v>177</v>
      </c>
      <c r="G6756" s="23" t="s">
        <v>492</v>
      </c>
      <c r="H6756" s="32" t="s">
        <v>365</v>
      </c>
      <c r="I6756" s="32" t="s">
        <v>52</v>
      </c>
      <c r="J6756" s="135">
        <v>169</v>
      </c>
      <c r="K6756" s="27">
        <v>0.47337000000000001</v>
      </c>
      <c r="L6756" s="77">
        <v>0.9</v>
      </c>
      <c r="Q6756" s="106"/>
    </row>
    <row r="6757" spans="1:17" x14ac:dyDescent="0.25">
      <c r="A6757" t="s">
        <v>331</v>
      </c>
      <c r="B6757" s="23">
        <v>2021</v>
      </c>
      <c r="C6757" s="23" t="s">
        <v>2</v>
      </c>
      <c r="D6757" s="23" t="s">
        <v>69</v>
      </c>
      <c r="E6757" s="23" t="s">
        <v>176</v>
      </c>
      <c r="F6757" s="23" t="s">
        <v>177</v>
      </c>
      <c r="G6757" s="23" t="s">
        <v>492</v>
      </c>
      <c r="H6757" s="32" t="s">
        <v>365</v>
      </c>
      <c r="I6757" s="32" t="s">
        <v>52</v>
      </c>
      <c r="J6757" s="135">
        <v>155</v>
      </c>
      <c r="K6757" s="27">
        <v>0.48387000000000002</v>
      </c>
      <c r="L6757" s="77">
        <v>0.9</v>
      </c>
      <c r="Q6757" s="106"/>
    </row>
    <row r="6758" spans="1:17" x14ac:dyDescent="0.25">
      <c r="A6758" t="s">
        <v>331</v>
      </c>
      <c r="B6758" s="23">
        <v>2021</v>
      </c>
      <c r="C6758" s="23" t="s">
        <v>3</v>
      </c>
      <c r="D6758" s="23" t="s">
        <v>70</v>
      </c>
      <c r="E6758" s="23" t="s">
        <v>176</v>
      </c>
      <c r="F6758" s="23" t="s">
        <v>177</v>
      </c>
      <c r="G6758" s="23" t="s">
        <v>492</v>
      </c>
      <c r="H6758" s="32" t="s">
        <v>365</v>
      </c>
      <c r="I6758" s="32" t="s">
        <v>52</v>
      </c>
      <c r="J6758" s="135">
        <v>214</v>
      </c>
      <c r="K6758" s="27">
        <v>0.63551000000000002</v>
      </c>
      <c r="L6758" s="77">
        <v>0.9</v>
      </c>
      <c r="Q6758" s="106"/>
    </row>
    <row r="6759" spans="1:17" x14ac:dyDescent="0.25">
      <c r="A6759" t="s">
        <v>331</v>
      </c>
      <c r="B6759" s="23">
        <v>2022</v>
      </c>
      <c r="C6759" s="23" t="s">
        <v>0</v>
      </c>
      <c r="D6759" s="23" t="s">
        <v>71</v>
      </c>
      <c r="E6759" s="23" t="s">
        <v>176</v>
      </c>
      <c r="F6759" s="23" t="s">
        <v>177</v>
      </c>
      <c r="G6759" s="23" t="s">
        <v>492</v>
      </c>
      <c r="H6759" s="32" t="s">
        <v>365</v>
      </c>
      <c r="I6759" s="32" t="s">
        <v>52</v>
      </c>
      <c r="J6759" s="135">
        <v>207</v>
      </c>
      <c r="K6759" s="27">
        <v>0.76812000000000002</v>
      </c>
      <c r="L6759" s="77">
        <v>0.9</v>
      </c>
      <c r="Q6759" s="106"/>
    </row>
    <row r="6760" spans="1:17" x14ac:dyDescent="0.25">
      <c r="A6760" t="s">
        <v>331</v>
      </c>
      <c r="B6760" s="23">
        <v>2022</v>
      </c>
      <c r="C6760" s="23" t="s">
        <v>1</v>
      </c>
      <c r="D6760" s="23" t="s">
        <v>72</v>
      </c>
      <c r="E6760" s="23" t="s">
        <v>176</v>
      </c>
      <c r="F6760" s="23" t="s">
        <v>177</v>
      </c>
      <c r="G6760" s="23" t="s">
        <v>492</v>
      </c>
      <c r="H6760" s="32" t="s">
        <v>365</v>
      </c>
      <c r="I6760" s="32" t="s">
        <v>52</v>
      </c>
      <c r="J6760" s="135">
        <v>224</v>
      </c>
      <c r="K6760" s="27">
        <v>0.62053999999999998</v>
      </c>
      <c r="L6760" s="77">
        <v>0.9</v>
      </c>
      <c r="Q6760" s="106"/>
    </row>
    <row r="6761" spans="1:17" x14ac:dyDescent="0.25">
      <c r="A6761" t="s">
        <v>331</v>
      </c>
      <c r="B6761" s="23">
        <v>2022</v>
      </c>
      <c r="C6761" s="23" t="s">
        <v>2</v>
      </c>
      <c r="D6761" s="23" t="s">
        <v>73</v>
      </c>
      <c r="E6761" s="23" t="s">
        <v>176</v>
      </c>
      <c r="F6761" s="23" t="s">
        <v>177</v>
      </c>
      <c r="G6761" s="23" t="s">
        <v>492</v>
      </c>
      <c r="H6761" s="32" t="s">
        <v>365</v>
      </c>
      <c r="I6761" s="32" t="s">
        <v>52</v>
      </c>
      <c r="J6761" s="135">
        <v>173</v>
      </c>
      <c r="K6761" s="27">
        <v>0.63005999999999995</v>
      </c>
      <c r="L6761" s="77">
        <v>0.9</v>
      </c>
      <c r="Q6761" s="106"/>
    </row>
    <row r="6762" spans="1:17" x14ac:dyDescent="0.25">
      <c r="A6762" t="s">
        <v>331</v>
      </c>
      <c r="B6762" s="23">
        <v>2022</v>
      </c>
      <c r="C6762" s="23" t="s">
        <v>3</v>
      </c>
      <c r="D6762" s="23" t="s">
        <v>493</v>
      </c>
      <c r="E6762" s="23" t="s">
        <v>176</v>
      </c>
      <c r="F6762" s="23" t="s">
        <v>177</v>
      </c>
      <c r="G6762" s="23" t="s">
        <v>492</v>
      </c>
      <c r="H6762" s="32" t="s">
        <v>365</v>
      </c>
      <c r="I6762" s="32" t="s">
        <v>52</v>
      </c>
      <c r="J6762" s="135">
        <v>189</v>
      </c>
      <c r="K6762" s="27">
        <v>0.70369999999999999</v>
      </c>
      <c r="L6762" s="77">
        <v>0.9</v>
      </c>
      <c r="Q6762" s="106"/>
    </row>
    <row r="6763" spans="1:17" x14ac:dyDescent="0.25">
      <c r="A6763" t="s">
        <v>331</v>
      </c>
      <c r="B6763" s="23">
        <v>2023</v>
      </c>
      <c r="C6763" s="23" t="s">
        <v>0</v>
      </c>
      <c r="D6763" s="23" t="s">
        <v>537</v>
      </c>
      <c r="E6763" s="23" t="s">
        <v>176</v>
      </c>
      <c r="F6763" s="23" t="s">
        <v>177</v>
      </c>
      <c r="G6763" s="23" t="s">
        <v>492</v>
      </c>
      <c r="H6763" s="32" t="s">
        <v>365</v>
      </c>
      <c r="I6763" s="32" t="s">
        <v>52</v>
      </c>
      <c r="J6763" s="135">
        <v>176</v>
      </c>
      <c r="K6763" s="27">
        <v>0.71023000000000003</v>
      </c>
      <c r="L6763" s="77">
        <v>0.9</v>
      </c>
      <c r="Q6763" s="106"/>
    </row>
    <row r="6764" spans="1:17" x14ac:dyDescent="0.25">
      <c r="A6764" t="s">
        <v>331</v>
      </c>
      <c r="B6764" s="23">
        <v>2018</v>
      </c>
      <c r="C6764" s="23" t="s">
        <v>0</v>
      </c>
      <c r="D6764" s="23" t="s">
        <v>54</v>
      </c>
      <c r="E6764" s="23" t="s">
        <v>178</v>
      </c>
      <c r="F6764" s="23" t="s">
        <v>179</v>
      </c>
      <c r="G6764" s="23" t="s">
        <v>492</v>
      </c>
      <c r="H6764" s="167" t="s">
        <v>547</v>
      </c>
      <c r="I6764" s="32" t="s">
        <v>52</v>
      </c>
      <c r="J6764" s="135">
        <v>44</v>
      </c>
      <c r="K6764" s="27">
        <v>0.63636000000000004</v>
      </c>
      <c r="L6764" s="77">
        <v>0.9</v>
      </c>
      <c r="Q6764" s="106"/>
    </row>
    <row r="6765" spans="1:17" x14ac:dyDescent="0.25">
      <c r="A6765" t="s">
        <v>331</v>
      </c>
      <c r="B6765" s="23">
        <v>2018</v>
      </c>
      <c r="C6765" s="23" t="s">
        <v>1</v>
      </c>
      <c r="D6765" s="23" t="s">
        <v>56</v>
      </c>
      <c r="E6765" s="23" t="s">
        <v>178</v>
      </c>
      <c r="F6765" s="23" t="s">
        <v>179</v>
      </c>
      <c r="G6765" s="23" t="s">
        <v>492</v>
      </c>
      <c r="H6765" s="167" t="s">
        <v>547</v>
      </c>
      <c r="I6765" s="32" t="s">
        <v>52</v>
      </c>
      <c r="J6765" s="135">
        <v>36</v>
      </c>
      <c r="K6765" s="27">
        <v>0.72221999999999997</v>
      </c>
      <c r="L6765" s="77">
        <v>0.9</v>
      </c>
      <c r="Q6765" s="106"/>
    </row>
    <row r="6766" spans="1:17" x14ac:dyDescent="0.25">
      <c r="A6766" t="s">
        <v>331</v>
      </c>
      <c r="B6766" s="23">
        <v>2018</v>
      </c>
      <c r="C6766" s="23" t="s">
        <v>2</v>
      </c>
      <c r="D6766" s="23" t="s">
        <v>57</v>
      </c>
      <c r="E6766" s="23" t="s">
        <v>178</v>
      </c>
      <c r="F6766" s="23" t="s">
        <v>179</v>
      </c>
      <c r="G6766" s="23" t="s">
        <v>492</v>
      </c>
      <c r="H6766" s="167" t="s">
        <v>547</v>
      </c>
      <c r="I6766" s="32" t="s">
        <v>52</v>
      </c>
      <c r="J6766" s="135">
        <v>47</v>
      </c>
      <c r="K6766" s="27">
        <v>0.87234</v>
      </c>
      <c r="L6766" s="77">
        <v>0.9</v>
      </c>
      <c r="Q6766" s="106"/>
    </row>
    <row r="6767" spans="1:17" x14ac:dyDescent="0.25">
      <c r="A6767" t="s">
        <v>331</v>
      </c>
      <c r="B6767" s="23">
        <v>2018</v>
      </c>
      <c r="C6767" s="23" t="s">
        <v>3</v>
      </c>
      <c r="D6767" s="23" t="s">
        <v>58</v>
      </c>
      <c r="E6767" s="23" t="s">
        <v>178</v>
      </c>
      <c r="F6767" s="23" t="s">
        <v>179</v>
      </c>
      <c r="G6767" s="23" t="s">
        <v>492</v>
      </c>
      <c r="H6767" s="167" t="s">
        <v>547</v>
      </c>
      <c r="I6767" s="32" t="s">
        <v>52</v>
      </c>
      <c r="J6767" s="135">
        <v>58</v>
      </c>
      <c r="K6767" s="27">
        <v>0.84482999999999997</v>
      </c>
      <c r="L6767" s="77">
        <v>0.9</v>
      </c>
      <c r="Q6767" s="106"/>
    </row>
    <row r="6768" spans="1:17" x14ac:dyDescent="0.25">
      <c r="A6768" t="s">
        <v>331</v>
      </c>
      <c r="B6768" s="23">
        <v>2019</v>
      </c>
      <c r="C6768" s="23" t="s">
        <v>0</v>
      </c>
      <c r="D6768" s="23" t="s">
        <v>59</v>
      </c>
      <c r="E6768" s="23" t="s">
        <v>178</v>
      </c>
      <c r="F6768" s="23" t="s">
        <v>179</v>
      </c>
      <c r="G6768" s="23" t="s">
        <v>492</v>
      </c>
      <c r="H6768" s="167" t="s">
        <v>547</v>
      </c>
      <c r="I6768" s="32" t="s">
        <v>52</v>
      </c>
      <c r="J6768" s="135">
        <v>45</v>
      </c>
      <c r="K6768" s="27">
        <v>0.8</v>
      </c>
      <c r="L6768" s="77">
        <v>0.9</v>
      </c>
      <c r="Q6768" s="106"/>
    </row>
    <row r="6769" spans="1:17" x14ac:dyDescent="0.25">
      <c r="A6769" t="s">
        <v>331</v>
      </c>
      <c r="B6769" s="23">
        <v>2019</v>
      </c>
      <c r="C6769" s="23" t="s">
        <v>1</v>
      </c>
      <c r="D6769" s="23" t="s">
        <v>60</v>
      </c>
      <c r="E6769" s="23" t="s">
        <v>178</v>
      </c>
      <c r="F6769" s="23" t="s">
        <v>179</v>
      </c>
      <c r="G6769" s="23" t="s">
        <v>492</v>
      </c>
      <c r="H6769" s="167" t="s">
        <v>547</v>
      </c>
      <c r="I6769" s="32" t="s">
        <v>52</v>
      </c>
      <c r="J6769" s="135">
        <v>42</v>
      </c>
      <c r="K6769" s="27">
        <v>0.83333000000000002</v>
      </c>
      <c r="L6769" s="77">
        <v>0.9</v>
      </c>
      <c r="Q6769" s="106"/>
    </row>
    <row r="6770" spans="1:17" x14ac:dyDescent="0.25">
      <c r="A6770" t="s">
        <v>331</v>
      </c>
      <c r="B6770" s="23">
        <v>2019</v>
      </c>
      <c r="C6770" s="23" t="s">
        <v>2</v>
      </c>
      <c r="D6770" s="23" t="s">
        <v>61</v>
      </c>
      <c r="E6770" s="23" t="s">
        <v>178</v>
      </c>
      <c r="F6770" s="23" t="s">
        <v>179</v>
      </c>
      <c r="G6770" s="23" t="s">
        <v>492</v>
      </c>
      <c r="H6770" s="167" t="s">
        <v>547</v>
      </c>
      <c r="I6770" s="32" t="s">
        <v>52</v>
      </c>
      <c r="J6770" s="135">
        <v>38</v>
      </c>
      <c r="K6770" s="27">
        <v>0.68420999999999998</v>
      </c>
      <c r="L6770" s="77">
        <v>0.9</v>
      </c>
      <c r="Q6770" s="106"/>
    </row>
    <row r="6771" spans="1:17" x14ac:dyDescent="0.25">
      <c r="A6771" t="s">
        <v>331</v>
      </c>
      <c r="B6771" s="23">
        <v>2019</v>
      </c>
      <c r="C6771" s="23" t="s">
        <v>3</v>
      </c>
      <c r="D6771" s="23" t="s">
        <v>62</v>
      </c>
      <c r="E6771" s="23" t="s">
        <v>178</v>
      </c>
      <c r="F6771" s="23" t="s">
        <v>179</v>
      </c>
      <c r="G6771" s="23" t="s">
        <v>492</v>
      </c>
      <c r="H6771" s="167" t="s">
        <v>547</v>
      </c>
      <c r="I6771" s="32" t="s">
        <v>52</v>
      </c>
      <c r="J6771" s="135">
        <v>50</v>
      </c>
      <c r="K6771" s="27">
        <v>0.57999999999999996</v>
      </c>
      <c r="L6771" s="77">
        <v>0.9</v>
      </c>
      <c r="Q6771" s="106"/>
    </row>
    <row r="6772" spans="1:17" x14ac:dyDescent="0.25">
      <c r="A6772" t="s">
        <v>331</v>
      </c>
      <c r="B6772" s="23">
        <v>2020</v>
      </c>
      <c r="C6772" s="23" t="s">
        <v>0</v>
      </c>
      <c r="D6772" s="23" t="s">
        <v>63</v>
      </c>
      <c r="E6772" s="23" t="s">
        <v>178</v>
      </c>
      <c r="F6772" s="23" t="s">
        <v>179</v>
      </c>
      <c r="G6772" s="23" t="s">
        <v>492</v>
      </c>
      <c r="H6772" s="167" t="s">
        <v>547</v>
      </c>
      <c r="I6772" s="32" t="s">
        <v>52</v>
      </c>
      <c r="J6772" s="135">
        <v>42</v>
      </c>
      <c r="K6772" s="27">
        <v>0.59523999999999999</v>
      </c>
      <c r="L6772" s="77">
        <v>0.9</v>
      </c>
      <c r="Q6772" s="106"/>
    </row>
    <row r="6773" spans="1:17" x14ac:dyDescent="0.25">
      <c r="A6773" t="s">
        <v>331</v>
      </c>
      <c r="B6773" s="23">
        <v>2020</v>
      </c>
      <c r="C6773" s="23" t="s">
        <v>1</v>
      </c>
      <c r="D6773" s="23" t="s">
        <v>64</v>
      </c>
      <c r="E6773" s="23" t="s">
        <v>178</v>
      </c>
      <c r="F6773" s="23" t="s">
        <v>179</v>
      </c>
      <c r="G6773" s="23" t="s">
        <v>492</v>
      </c>
      <c r="H6773" s="167" t="s">
        <v>547</v>
      </c>
      <c r="I6773" s="32" t="s">
        <v>52</v>
      </c>
      <c r="J6773" s="135">
        <v>31</v>
      </c>
      <c r="K6773" s="27">
        <v>0.6129</v>
      </c>
      <c r="L6773" s="77">
        <v>0.9</v>
      </c>
      <c r="Q6773" s="106"/>
    </row>
    <row r="6774" spans="1:17" x14ac:dyDescent="0.25">
      <c r="A6774" t="s">
        <v>331</v>
      </c>
      <c r="B6774" s="23">
        <v>2020</v>
      </c>
      <c r="C6774" s="23" t="s">
        <v>2</v>
      </c>
      <c r="D6774" s="23" t="s">
        <v>65</v>
      </c>
      <c r="E6774" s="23" t="s">
        <v>178</v>
      </c>
      <c r="F6774" s="23" t="s">
        <v>179</v>
      </c>
      <c r="G6774" s="23" t="s">
        <v>492</v>
      </c>
      <c r="H6774" s="167" t="s">
        <v>547</v>
      </c>
      <c r="I6774" s="32" t="s">
        <v>52</v>
      </c>
      <c r="J6774" s="135">
        <v>44</v>
      </c>
      <c r="K6774" s="27">
        <v>0.52273000000000003</v>
      </c>
      <c r="L6774" s="77">
        <v>0.9</v>
      </c>
      <c r="Q6774" s="106"/>
    </row>
    <row r="6775" spans="1:17" x14ac:dyDescent="0.25">
      <c r="A6775" t="s">
        <v>331</v>
      </c>
      <c r="B6775" s="23">
        <v>2020</v>
      </c>
      <c r="C6775" s="23" t="s">
        <v>3</v>
      </c>
      <c r="D6775" s="23" t="s">
        <v>66</v>
      </c>
      <c r="E6775" s="23" t="s">
        <v>178</v>
      </c>
      <c r="F6775" s="23" t="s">
        <v>179</v>
      </c>
      <c r="G6775" s="23" t="s">
        <v>492</v>
      </c>
      <c r="H6775" s="167" t="s">
        <v>547</v>
      </c>
      <c r="I6775" s="32" t="s">
        <v>52</v>
      </c>
      <c r="J6775" s="135">
        <v>45</v>
      </c>
      <c r="K6775" s="27">
        <v>0.55556000000000005</v>
      </c>
      <c r="L6775" s="77">
        <v>0.9</v>
      </c>
      <c r="Q6775" s="106"/>
    </row>
    <row r="6776" spans="1:17" x14ac:dyDescent="0.25">
      <c r="A6776" t="s">
        <v>331</v>
      </c>
      <c r="B6776" s="23">
        <v>2021</v>
      </c>
      <c r="C6776" s="23" t="s">
        <v>0</v>
      </c>
      <c r="D6776" s="23" t="s">
        <v>67</v>
      </c>
      <c r="E6776" s="23" t="s">
        <v>178</v>
      </c>
      <c r="F6776" s="23" t="s">
        <v>179</v>
      </c>
      <c r="G6776" s="23" t="s">
        <v>492</v>
      </c>
      <c r="H6776" s="167" t="s">
        <v>547</v>
      </c>
      <c r="I6776" s="32" t="s">
        <v>52</v>
      </c>
      <c r="J6776" s="135">
        <v>52</v>
      </c>
      <c r="K6776" s="27">
        <v>0.71153999999999995</v>
      </c>
      <c r="L6776" s="77">
        <v>0.9</v>
      </c>
      <c r="Q6776" s="106"/>
    </row>
    <row r="6777" spans="1:17" x14ac:dyDescent="0.25">
      <c r="A6777" t="s">
        <v>331</v>
      </c>
      <c r="B6777" s="23">
        <v>2021</v>
      </c>
      <c r="C6777" s="23" t="s">
        <v>1</v>
      </c>
      <c r="D6777" s="23" t="s">
        <v>68</v>
      </c>
      <c r="E6777" s="23" t="s">
        <v>178</v>
      </c>
      <c r="F6777" s="23" t="s">
        <v>179</v>
      </c>
      <c r="G6777" s="23" t="s">
        <v>492</v>
      </c>
      <c r="H6777" s="167" t="s">
        <v>547</v>
      </c>
      <c r="I6777" s="32" t="s">
        <v>52</v>
      </c>
      <c r="J6777" s="135">
        <v>51</v>
      </c>
      <c r="K6777" s="27">
        <v>0.84314</v>
      </c>
      <c r="L6777" s="77">
        <v>0.9</v>
      </c>
      <c r="Q6777" s="106"/>
    </row>
    <row r="6778" spans="1:17" x14ac:dyDescent="0.25">
      <c r="A6778" t="s">
        <v>331</v>
      </c>
      <c r="B6778" s="23">
        <v>2021</v>
      </c>
      <c r="C6778" s="23" t="s">
        <v>2</v>
      </c>
      <c r="D6778" s="23" t="s">
        <v>69</v>
      </c>
      <c r="E6778" s="23" t="s">
        <v>178</v>
      </c>
      <c r="F6778" s="23" t="s">
        <v>179</v>
      </c>
      <c r="G6778" s="23" t="s">
        <v>492</v>
      </c>
      <c r="H6778" s="167" t="s">
        <v>547</v>
      </c>
      <c r="I6778" s="32" t="s">
        <v>52</v>
      </c>
      <c r="J6778" s="135">
        <v>47</v>
      </c>
      <c r="K6778" s="27">
        <v>0.82979000000000003</v>
      </c>
      <c r="L6778" s="77">
        <v>0.9</v>
      </c>
      <c r="Q6778" s="106"/>
    </row>
    <row r="6779" spans="1:17" x14ac:dyDescent="0.25">
      <c r="A6779" t="s">
        <v>331</v>
      </c>
      <c r="B6779" s="23">
        <v>2021</v>
      </c>
      <c r="C6779" s="23" t="s">
        <v>3</v>
      </c>
      <c r="D6779" s="23" t="s">
        <v>70</v>
      </c>
      <c r="E6779" s="23" t="s">
        <v>178</v>
      </c>
      <c r="F6779" s="23" t="s">
        <v>179</v>
      </c>
      <c r="G6779" s="23" t="s">
        <v>492</v>
      </c>
      <c r="H6779" s="167" t="s">
        <v>547</v>
      </c>
      <c r="I6779" s="32" t="s">
        <v>52</v>
      </c>
      <c r="J6779" s="135">
        <v>42</v>
      </c>
      <c r="K6779" s="27">
        <v>0.85714000000000001</v>
      </c>
      <c r="L6779" s="77">
        <v>0.9</v>
      </c>
      <c r="Q6779" s="106"/>
    </row>
    <row r="6780" spans="1:17" x14ac:dyDescent="0.25">
      <c r="A6780" t="s">
        <v>331</v>
      </c>
      <c r="B6780" s="23">
        <v>2022</v>
      </c>
      <c r="C6780" s="23" t="s">
        <v>0</v>
      </c>
      <c r="D6780" s="23" t="s">
        <v>71</v>
      </c>
      <c r="E6780" s="23" t="s">
        <v>178</v>
      </c>
      <c r="F6780" s="23" t="s">
        <v>179</v>
      </c>
      <c r="G6780" s="23" t="s">
        <v>492</v>
      </c>
      <c r="H6780" s="167" t="s">
        <v>547</v>
      </c>
      <c r="I6780" s="32" t="s">
        <v>52</v>
      </c>
      <c r="J6780" s="135">
        <v>49</v>
      </c>
      <c r="K6780" s="27">
        <v>0.73468999999999995</v>
      </c>
      <c r="L6780" s="77">
        <v>0.9</v>
      </c>
      <c r="Q6780" s="106"/>
    </row>
    <row r="6781" spans="1:17" x14ac:dyDescent="0.25">
      <c r="A6781" t="s">
        <v>331</v>
      </c>
      <c r="B6781" s="23">
        <v>2022</v>
      </c>
      <c r="C6781" s="23" t="s">
        <v>1</v>
      </c>
      <c r="D6781" s="23" t="s">
        <v>72</v>
      </c>
      <c r="E6781" s="23" t="s">
        <v>178</v>
      </c>
      <c r="F6781" s="23" t="s">
        <v>179</v>
      </c>
      <c r="G6781" s="23" t="s">
        <v>492</v>
      </c>
      <c r="H6781" s="167" t="s">
        <v>547</v>
      </c>
      <c r="I6781" s="32" t="s">
        <v>52</v>
      </c>
      <c r="J6781" s="135">
        <v>58</v>
      </c>
      <c r="K6781" s="27">
        <v>0.72414000000000001</v>
      </c>
      <c r="L6781" s="77">
        <v>0.9</v>
      </c>
      <c r="Q6781" s="106"/>
    </row>
    <row r="6782" spans="1:17" x14ac:dyDescent="0.25">
      <c r="A6782" t="s">
        <v>331</v>
      </c>
      <c r="B6782" s="23">
        <v>2022</v>
      </c>
      <c r="C6782" s="23" t="s">
        <v>2</v>
      </c>
      <c r="D6782" s="23" t="s">
        <v>73</v>
      </c>
      <c r="E6782" s="23" t="s">
        <v>178</v>
      </c>
      <c r="F6782" s="23" t="s">
        <v>179</v>
      </c>
      <c r="G6782" s="23" t="s">
        <v>492</v>
      </c>
      <c r="H6782" s="167" t="s">
        <v>547</v>
      </c>
      <c r="I6782" s="32" t="s">
        <v>52</v>
      </c>
      <c r="J6782" s="135">
        <v>65</v>
      </c>
      <c r="K6782" s="27">
        <v>0.66154000000000002</v>
      </c>
      <c r="L6782" s="77">
        <v>0.9</v>
      </c>
      <c r="Q6782" s="106"/>
    </row>
    <row r="6783" spans="1:17" x14ac:dyDescent="0.25">
      <c r="A6783" t="s">
        <v>331</v>
      </c>
      <c r="B6783" s="23">
        <v>2022</v>
      </c>
      <c r="C6783" s="23" t="s">
        <v>3</v>
      </c>
      <c r="D6783" s="23" t="s">
        <v>493</v>
      </c>
      <c r="E6783" s="23" t="s">
        <v>178</v>
      </c>
      <c r="F6783" s="23" t="s">
        <v>179</v>
      </c>
      <c r="G6783" s="23" t="s">
        <v>492</v>
      </c>
      <c r="H6783" s="167" t="s">
        <v>547</v>
      </c>
      <c r="I6783" s="32" t="s">
        <v>52</v>
      </c>
      <c r="J6783" s="135">
        <v>36</v>
      </c>
      <c r="K6783" s="27">
        <v>0.63888999999999996</v>
      </c>
      <c r="L6783" s="77">
        <v>0.9</v>
      </c>
      <c r="Q6783" s="106"/>
    </row>
    <row r="6784" spans="1:17" x14ac:dyDescent="0.25">
      <c r="A6784" t="s">
        <v>331</v>
      </c>
      <c r="B6784" s="23">
        <v>2023</v>
      </c>
      <c r="C6784" s="23" t="s">
        <v>0</v>
      </c>
      <c r="D6784" s="23" t="s">
        <v>537</v>
      </c>
      <c r="E6784" s="23" t="s">
        <v>178</v>
      </c>
      <c r="F6784" s="23" t="s">
        <v>179</v>
      </c>
      <c r="G6784" s="23" t="s">
        <v>492</v>
      </c>
      <c r="H6784" s="167" t="s">
        <v>547</v>
      </c>
      <c r="I6784" s="32" t="s">
        <v>52</v>
      </c>
      <c r="J6784" s="135">
        <v>58</v>
      </c>
      <c r="K6784" s="27">
        <v>0.68966000000000005</v>
      </c>
      <c r="L6784" s="77">
        <v>0.9</v>
      </c>
      <c r="Q6784" s="106"/>
    </row>
    <row r="6785" spans="1:17" x14ac:dyDescent="0.25">
      <c r="A6785" t="s">
        <v>331</v>
      </c>
      <c r="B6785" s="23">
        <v>2018</v>
      </c>
      <c r="C6785" s="23" t="s">
        <v>0</v>
      </c>
      <c r="D6785" s="23" t="s">
        <v>54</v>
      </c>
      <c r="E6785" s="23" t="s">
        <v>180</v>
      </c>
      <c r="F6785" s="23" t="s">
        <v>181</v>
      </c>
      <c r="G6785" s="23" t="s">
        <v>492</v>
      </c>
      <c r="H6785" s="32" t="s">
        <v>351</v>
      </c>
      <c r="I6785" s="32" t="s">
        <v>52</v>
      </c>
      <c r="J6785" s="135">
        <v>49</v>
      </c>
      <c r="K6785" s="27">
        <v>0.69388000000000005</v>
      </c>
      <c r="L6785" s="77">
        <v>0.9</v>
      </c>
      <c r="Q6785" s="106"/>
    </row>
    <row r="6786" spans="1:17" x14ac:dyDescent="0.25">
      <c r="A6786" t="s">
        <v>331</v>
      </c>
      <c r="B6786" s="23">
        <v>2018</v>
      </c>
      <c r="C6786" s="23" t="s">
        <v>1</v>
      </c>
      <c r="D6786" s="23" t="s">
        <v>56</v>
      </c>
      <c r="E6786" s="23" t="s">
        <v>180</v>
      </c>
      <c r="F6786" s="23" t="s">
        <v>181</v>
      </c>
      <c r="G6786" s="23" t="s">
        <v>492</v>
      </c>
      <c r="H6786" s="32" t="s">
        <v>351</v>
      </c>
      <c r="I6786" s="32" t="s">
        <v>52</v>
      </c>
      <c r="J6786" s="135">
        <v>55</v>
      </c>
      <c r="K6786" s="27">
        <v>0.72726999999999997</v>
      </c>
      <c r="L6786" s="77">
        <v>0.9</v>
      </c>
      <c r="Q6786" s="106"/>
    </row>
    <row r="6787" spans="1:17" x14ac:dyDescent="0.25">
      <c r="A6787" t="s">
        <v>331</v>
      </c>
      <c r="B6787" s="23">
        <v>2018</v>
      </c>
      <c r="C6787" s="23" t="s">
        <v>2</v>
      </c>
      <c r="D6787" s="23" t="s">
        <v>57</v>
      </c>
      <c r="E6787" s="23" t="s">
        <v>180</v>
      </c>
      <c r="F6787" s="23" t="s">
        <v>181</v>
      </c>
      <c r="G6787" s="23" t="s">
        <v>492</v>
      </c>
      <c r="H6787" s="32" t="s">
        <v>351</v>
      </c>
      <c r="I6787" s="32" t="s">
        <v>52</v>
      </c>
      <c r="J6787" s="135">
        <v>56</v>
      </c>
      <c r="K6787" s="27">
        <v>0.69642999999999999</v>
      </c>
      <c r="L6787" s="77">
        <v>0.9</v>
      </c>
      <c r="Q6787" s="106"/>
    </row>
    <row r="6788" spans="1:17" x14ac:dyDescent="0.25">
      <c r="A6788" t="s">
        <v>331</v>
      </c>
      <c r="B6788" s="23">
        <v>2018</v>
      </c>
      <c r="C6788" s="23" t="s">
        <v>3</v>
      </c>
      <c r="D6788" s="23" t="s">
        <v>58</v>
      </c>
      <c r="E6788" s="23" t="s">
        <v>180</v>
      </c>
      <c r="F6788" s="23" t="s">
        <v>181</v>
      </c>
      <c r="G6788" s="23" t="s">
        <v>492</v>
      </c>
      <c r="H6788" s="32" t="s">
        <v>351</v>
      </c>
      <c r="I6788" s="32" t="s">
        <v>52</v>
      </c>
      <c r="J6788" s="135">
        <v>45</v>
      </c>
      <c r="K6788" s="27">
        <v>0.73333000000000004</v>
      </c>
      <c r="L6788" s="77">
        <v>0.9</v>
      </c>
      <c r="Q6788" s="106"/>
    </row>
    <row r="6789" spans="1:17" x14ac:dyDescent="0.25">
      <c r="A6789" t="s">
        <v>331</v>
      </c>
      <c r="B6789" s="23">
        <v>2019</v>
      </c>
      <c r="C6789" s="23" t="s">
        <v>0</v>
      </c>
      <c r="D6789" s="23" t="s">
        <v>59</v>
      </c>
      <c r="E6789" s="23" t="s">
        <v>180</v>
      </c>
      <c r="F6789" s="23" t="s">
        <v>181</v>
      </c>
      <c r="G6789" s="23" t="s">
        <v>492</v>
      </c>
      <c r="H6789" s="32" t="s">
        <v>351</v>
      </c>
      <c r="I6789" s="32" t="s">
        <v>52</v>
      </c>
      <c r="J6789" s="135">
        <v>61</v>
      </c>
      <c r="K6789" s="27">
        <v>0.77049000000000001</v>
      </c>
      <c r="L6789" s="77">
        <v>0.9</v>
      </c>
      <c r="Q6789" s="106"/>
    </row>
    <row r="6790" spans="1:17" x14ac:dyDescent="0.25">
      <c r="A6790" t="s">
        <v>331</v>
      </c>
      <c r="B6790" s="23">
        <v>2019</v>
      </c>
      <c r="C6790" s="23" t="s">
        <v>1</v>
      </c>
      <c r="D6790" s="23" t="s">
        <v>60</v>
      </c>
      <c r="E6790" s="23" t="s">
        <v>180</v>
      </c>
      <c r="F6790" s="23" t="s">
        <v>181</v>
      </c>
      <c r="G6790" s="23" t="s">
        <v>492</v>
      </c>
      <c r="H6790" s="32" t="s">
        <v>351</v>
      </c>
      <c r="I6790" s="32" t="s">
        <v>52</v>
      </c>
      <c r="J6790" s="135">
        <v>63</v>
      </c>
      <c r="K6790" s="27">
        <v>0.74602999999999997</v>
      </c>
      <c r="L6790" s="77">
        <v>0.9</v>
      </c>
      <c r="Q6790" s="106"/>
    </row>
    <row r="6791" spans="1:17" x14ac:dyDescent="0.25">
      <c r="A6791" t="s">
        <v>331</v>
      </c>
      <c r="B6791" s="23">
        <v>2019</v>
      </c>
      <c r="C6791" s="23" t="s">
        <v>2</v>
      </c>
      <c r="D6791" s="23" t="s">
        <v>61</v>
      </c>
      <c r="E6791" s="23" t="s">
        <v>180</v>
      </c>
      <c r="F6791" s="23" t="s">
        <v>181</v>
      </c>
      <c r="G6791" s="23" t="s">
        <v>492</v>
      </c>
      <c r="H6791" s="32" t="s">
        <v>351</v>
      </c>
      <c r="I6791" s="32" t="s">
        <v>52</v>
      </c>
      <c r="J6791" s="135">
        <v>59</v>
      </c>
      <c r="K6791" s="27">
        <v>0.74575999999999998</v>
      </c>
      <c r="L6791" s="77">
        <v>0.9</v>
      </c>
      <c r="Q6791" s="106"/>
    </row>
    <row r="6792" spans="1:17" x14ac:dyDescent="0.25">
      <c r="A6792" t="s">
        <v>331</v>
      </c>
      <c r="B6792" s="23">
        <v>2019</v>
      </c>
      <c r="C6792" s="23" t="s">
        <v>3</v>
      </c>
      <c r="D6792" s="23" t="s">
        <v>62</v>
      </c>
      <c r="E6792" s="23" t="s">
        <v>180</v>
      </c>
      <c r="F6792" s="23" t="s">
        <v>181</v>
      </c>
      <c r="G6792" s="23" t="s">
        <v>492</v>
      </c>
      <c r="H6792" s="32" t="s">
        <v>351</v>
      </c>
      <c r="I6792" s="32" t="s">
        <v>52</v>
      </c>
      <c r="J6792" s="135">
        <v>52</v>
      </c>
      <c r="K6792" s="27">
        <v>0.92308000000000001</v>
      </c>
      <c r="L6792" s="77">
        <v>0.9</v>
      </c>
      <c r="Q6792" s="106"/>
    </row>
    <row r="6793" spans="1:17" x14ac:dyDescent="0.25">
      <c r="A6793" t="s">
        <v>331</v>
      </c>
      <c r="B6793" s="23">
        <v>2020</v>
      </c>
      <c r="C6793" s="23" t="s">
        <v>0</v>
      </c>
      <c r="D6793" s="23" t="s">
        <v>63</v>
      </c>
      <c r="E6793" s="23" t="s">
        <v>180</v>
      </c>
      <c r="F6793" s="23" t="s">
        <v>181</v>
      </c>
      <c r="G6793" s="23" t="s">
        <v>492</v>
      </c>
      <c r="H6793" s="32" t="s">
        <v>351</v>
      </c>
      <c r="I6793" s="32" t="s">
        <v>52</v>
      </c>
      <c r="J6793" s="135">
        <v>54</v>
      </c>
      <c r="K6793" s="27">
        <v>0.88888999999999996</v>
      </c>
      <c r="L6793" s="77">
        <v>0.9</v>
      </c>
      <c r="Q6793" s="106"/>
    </row>
    <row r="6794" spans="1:17" x14ac:dyDescent="0.25">
      <c r="A6794" t="s">
        <v>331</v>
      </c>
      <c r="B6794" s="23">
        <v>2020</v>
      </c>
      <c r="C6794" s="23" t="s">
        <v>1</v>
      </c>
      <c r="D6794" s="23" t="s">
        <v>64</v>
      </c>
      <c r="E6794" s="23" t="s">
        <v>180</v>
      </c>
      <c r="F6794" s="23" t="s">
        <v>181</v>
      </c>
      <c r="G6794" s="23" t="s">
        <v>492</v>
      </c>
      <c r="H6794" s="32" t="s">
        <v>351</v>
      </c>
      <c r="I6794" s="32" t="s">
        <v>52</v>
      </c>
      <c r="J6794" s="135">
        <v>33</v>
      </c>
      <c r="K6794" s="27">
        <v>0.93938999999999995</v>
      </c>
      <c r="L6794" s="77">
        <v>0.9</v>
      </c>
      <c r="Q6794" s="106"/>
    </row>
    <row r="6795" spans="1:17" x14ac:dyDescent="0.25">
      <c r="A6795" t="s">
        <v>331</v>
      </c>
      <c r="B6795" s="23">
        <v>2020</v>
      </c>
      <c r="C6795" s="23" t="s">
        <v>2</v>
      </c>
      <c r="D6795" s="23" t="s">
        <v>65</v>
      </c>
      <c r="E6795" s="23" t="s">
        <v>180</v>
      </c>
      <c r="F6795" s="23" t="s">
        <v>181</v>
      </c>
      <c r="G6795" s="23" t="s">
        <v>492</v>
      </c>
      <c r="H6795" s="32" t="s">
        <v>351</v>
      </c>
      <c r="I6795" s="32" t="s">
        <v>52</v>
      </c>
      <c r="J6795" s="135">
        <v>54</v>
      </c>
      <c r="K6795" s="27">
        <v>0.98148000000000002</v>
      </c>
      <c r="L6795" s="77">
        <v>0.9</v>
      </c>
      <c r="Q6795" s="106"/>
    </row>
    <row r="6796" spans="1:17" x14ac:dyDescent="0.25">
      <c r="A6796" t="s">
        <v>331</v>
      </c>
      <c r="B6796" s="23">
        <v>2020</v>
      </c>
      <c r="C6796" s="23" t="s">
        <v>3</v>
      </c>
      <c r="D6796" s="23" t="s">
        <v>66</v>
      </c>
      <c r="E6796" s="23" t="s">
        <v>180</v>
      </c>
      <c r="F6796" s="23" t="s">
        <v>181</v>
      </c>
      <c r="G6796" s="23" t="s">
        <v>492</v>
      </c>
      <c r="H6796" s="32" t="s">
        <v>351</v>
      </c>
      <c r="I6796" s="32" t="s">
        <v>52</v>
      </c>
      <c r="J6796" s="135">
        <v>51</v>
      </c>
      <c r="K6796" s="27">
        <v>0.98038999999999998</v>
      </c>
      <c r="L6796" s="77">
        <v>0.9</v>
      </c>
      <c r="Q6796" s="106"/>
    </row>
    <row r="6797" spans="1:17" x14ac:dyDescent="0.25">
      <c r="A6797" t="s">
        <v>331</v>
      </c>
      <c r="B6797" s="23">
        <v>2021</v>
      </c>
      <c r="C6797" s="23" t="s">
        <v>0</v>
      </c>
      <c r="D6797" s="23" t="s">
        <v>67</v>
      </c>
      <c r="E6797" s="23" t="s">
        <v>180</v>
      </c>
      <c r="F6797" s="23" t="s">
        <v>181</v>
      </c>
      <c r="G6797" s="23" t="s">
        <v>492</v>
      </c>
      <c r="H6797" s="32" t="s">
        <v>351</v>
      </c>
      <c r="I6797" s="32" t="s">
        <v>52</v>
      </c>
      <c r="J6797" s="135">
        <v>60</v>
      </c>
      <c r="K6797" s="27">
        <v>0.95</v>
      </c>
      <c r="L6797" s="77">
        <v>0.9</v>
      </c>
      <c r="Q6797" s="106"/>
    </row>
    <row r="6798" spans="1:17" x14ac:dyDescent="0.25">
      <c r="A6798" t="s">
        <v>331</v>
      </c>
      <c r="B6798" s="23">
        <v>2021</v>
      </c>
      <c r="C6798" s="23" t="s">
        <v>1</v>
      </c>
      <c r="D6798" s="23" t="s">
        <v>68</v>
      </c>
      <c r="E6798" s="23" t="s">
        <v>180</v>
      </c>
      <c r="F6798" s="23" t="s">
        <v>181</v>
      </c>
      <c r="G6798" s="23" t="s">
        <v>492</v>
      </c>
      <c r="H6798" s="32" t="s">
        <v>351</v>
      </c>
      <c r="I6798" s="32" t="s">
        <v>52</v>
      </c>
      <c r="J6798" s="135">
        <v>63</v>
      </c>
      <c r="K6798" s="27">
        <v>0.96825000000000006</v>
      </c>
      <c r="L6798" s="77">
        <v>0.9</v>
      </c>
      <c r="Q6798" s="106"/>
    </row>
    <row r="6799" spans="1:17" x14ac:dyDescent="0.25">
      <c r="A6799" t="s">
        <v>331</v>
      </c>
      <c r="B6799" s="23">
        <v>2021</v>
      </c>
      <c r="C6799" s="23" t="s">
        <v>2</v>
      </c>
      <c r="D6799" s="23" t="s">
        <v>69</v>
      </c>
      <c r="E6799" s="23" t="s">
        <v>180</v>
      </c>
      <c r="F6799" s="23" t="s">
        <v>181</v>
      </c>
      <c r="G6799" s="23" t="s">
        <v>492</v>
      </c>
      <c r="H6799" s="32" t="s">
        <v>351</v>
      </c>
      <c r="I6799" s="32" t="s">
        <v>52</v>
      </c>
      <c r="J6799" s="135">
        <v>39</v>
      </c>
      <c r="K6799" s="27">
        <v>0.92308000000000001</v>
      </c>
      <c r="L6799" s="77">
        <v>0.9</v>
      </c>
      <c r="Q6799" s="106"/>
    </row>
    <row r="6800" spans="1:17" x14ac:dyDescent="0.25">
      <c r="A6800" t="s">
        <v>331</v>
      </c>
      <c r="B6800" s="23">
        <v>2021</v>
      </c>
      <c r="C6800" s="23" t="s">
        <v>3</v>
      </c>
      <c r="D6800" s="23" t="s">
        <v>70</v>
      </c>
      <c r="E6800" s="23" t="s">
        <v>180</v>
      </c>
      <c r="F6800" s="23" t="s">
        <v>181</v>
      </c>
      <c r="G6800" s="23" t="s">
        <v>492</v>
      </c>
      <c r="H6800" s="32" t="s">
        <v>351</v>
      </c>
      <c r="I6800" s="32" t="s">
        <v>52</v>
      </c>
      <c r="J6800" s="135">
        <v>56</v>
      </c>
      <c r="K6800" s="27">
        <v>1</v>
      </c>
      <c r="L6800" s="77">
        <v>0.9</v>
      </c>
      <c r="Q6800" s="106"/>
    </row>
    <row r="6801" spans="1:17" x14ac:dyDescent="0.25">
      <c r="A6801" t="s">
        <v>331</v>
      </c>
      <c r="B6801" s="23">
        <v>2022</v>
      </c>
      <c r="C6801" s="23" t="s">
        <v>0</v>
      </c>
      <c r="D6801" s="23" t="s">
        <v>71</v>
      </c>
      <c r="E6801" s="23" t="s">
        <v>180</v>
      </c>
      <c r="F6801" s="23" t="s">
        <v>181</v>
      </c>
      <c r="G6801" s="23" t="s">
        <v>492</v>
      </c>
      <c r="H6801" s="32" t="s">
        <v>351</v>
      </c>
      <c r="I6801" s="32" t="s">
        <v>52</v>
      </c>
      <c r="J6801" s="135">
        <v>71</v>
      </c>
      <c r="K6801" s="27">
        <v>0.98592000000000002</v>
      </c>
      <c r="L6801" s="77">
        <v>0.9</v>
      </c>
      <c r="Q6801" s="106"/>
    </row>
    <row r="6802" spans="1:17" x14ac:dyDescent="0.25">
      <c r="A6802" t="s">
        <v>331</v>
      </c>
      <c r="B6802" s="23">
        <v>2022</v>
      </c>
      <c r="C6802" s="23" t="s">
        <v>1</v>
      </c>
      <c r="D6802" s="23" t="s">
        <v>72</v>
      </c>
      <c r="E6802" s="23" t="s">
        <v>180</v>
      </c>
      <c r="F6802" s="23" t="s">
        <v>181</v>
      </c>
      <c r="G6802" s="23" t="s">
        <v>492</v>
      </c>
      <c r="H6802" s="32" t="s">
        <v>351</v>
      </c>
      <c r="I6802" s="32" t="s">
        <v>52</v>
      </c>
      <c r="J6802" s="135">
        <v>57</v>
      </c>
      <c r="K6802" s="27">
        <v>0.96491000000000005</v>
      </c>
      <c r="L6802" s="77">
        <v>0.9</v>
      </c>
      <c r="Q6802" s="106"/>
    </row>
    <row r="6803" spans="1:17" x14ac:dyDescent="0.25">
      <c r="A6803" t="s">
        <v>331</v>
      </c>
      <c r="B6803" s="23">
        <v>2022</v>
      </c>
      <c r="C6803" s="23" t="s">
        <v>2</v>
      </c>
      <c r="D6803" s="23" t="s">
        <v>73</v>
      </c>
      <c r="E6803" s="23" t="s">
        <v>180</v>
      </c>
      <c r="F6803" s="23" t="s">
        <v>181</v>
      </c>
      <c r="G6803" s="23" t="s">
        <v>492</v>
      </c>
      <c r="H6803" s="32" t="s">
        <v>351</v>
      </c>
      <c r="I6803" s="32" t="s">
        <v>52</v>
      </c>
      <c r="J6803" s="135">
        <v>67</v>
      </c>
      <c r="K6803" s="27">
        <v>0.97014999999999996</v>
      </c>
      <c r="L6803" s="77">
        <v>0.9</v>
      </c>
      <c r="Q6803" s="106"/>
    </row>
    <row r="6804" spans="1:17" x14ac:dyDescent="0.25">
      <c r="A6804" t="s">
        <v>331</v>
      </c>
      <c r="B6804" s="23">
        <v>2022</v>
      </c>
      <c r="C6804" s="23" t="s">
        <v>3</v>
      </c>
      <c r="D6804" s="23" t="s">
        <v>493</v>
      </c>
      <c r="E6804" s="23" t="s">
        <v>180</v>
      </c>
      <c r="F6804" s="23" t="s">
        <v>181</v>
      </c>
      <c r="G6804" s="23" t="s">
        <v>492</v>
      </c>
      <c r="H6804" s="32" t="s">
        <v>351</v>
      </c>
      <c r="I6804" s="32" t="s">
        <v>52</v>
      </c>
      <c r="J6804" s="135">
        <v>55</v>
      </c>
      <c r="K6804" s="27">
        <v>0.96364000000000005</v>
      </c>
      <c r="L6804" s="77">
        <v>0.9</v>
      </c>
      <c r="Q6804" s="106"/>
    </row>
    <row r="6805" spans="1:17" x14ac:dyDescent="0.25">
      <c r="A6805" t="s">
        <v>331</v>
      </c>
      <c r="B6805" s="23">
        <v>2023</v>
      </c>
      <c r="C6805" s="23" t="s">
        <v>0</v>
      </c>
      <c r="D6805" s="23" t="s">
        <v>537</v>
      </c>
      <c r="E6805" s="23" t="s">
        <v>180</v>
      </c>
      <c r="F6805" s="23" t="s">
        <v>181</v>
      </c>
      <c r="G6805" s="23" t="s">
        <v>492</v>
      </c>
      <c r="H6805" s="32" t="s">
        <v>351</v>
      </c>
      <c r="I6805" s="32" t="s">
        <v>52</v>
      </c>
      <c r="J6805" s="135">
        <v>63</v>
      </c>
      <c r="K6805" s="27">
        <v>0.96825000000000006</v>
      </c>
      <c r="L6805" s="77">
        <v>0.9</v>
      </c>
      <c r="Q6805" s="106"/>
    </row>
    <row r="6806" spans="1:17" x14ac:dyDescent="0.25">
      <c r="A6806" t="s">
        <v>331</v>
      </c>
      <c r="B6806" s="23">
        <v>2018</v>
      </c>
      <c r="C6806" s="23" t="s">
        <v>0</v>
      </c>
      <c r="D6806" s="23" t="s">
        <v>54</v>
      </c>
      <c r="E6806" s="23" t="s">
        <v>492</v>
      </c>
      <c r="F6806" s="23" t="s">
        <v>351</v>
      </c>
      <c r="G6806" s="23" t="s">
        <v>492</v>
      </c>
      <c r="H6806" s="32" t="s">
        <v>351</v>
      </c>
      <c r="I6806" s="32" t="s">
        <v>52</v>
      </c>
      <c r="J6806" s="135">
        <v>324</v>
      </c>
      <c r="K6806" s="27">
        <v>0.89505999999999997</v>
      </c>
      <c r="L6806" s="77">
        <v>0.9</v>
      </c>
      <c r="Q6806" s="106"/>
    </row>
    <row r="6807" spans="1:17" x14ac:dyDescent="0.25">
      <c r="A6807" t="s">
        <v>331</v>
      </c>
      <c r="B6807" s="23">
        <v>2018</v>
      </c>
      <c r="C6807" s="23" t="s">
        <v>1</v>
      </c>
      <c r="D6807" s="23" t="s">
        <v>56</v>
      </c>
      <c r="E6807" s="23" t="s">
        <v>492</v>
      </c>
      <c r="F6807" s="23" t="s">
        <v>351</v>
      </c>
      <c r="G6807" s="23" t="s">
        <v>492</v>
      </c>
      <c r="H6807" s="32" t="s">
        <v>351</v>
      </c>
      <c r="I6807" s="32" t="s">
        <v>52</v>
      </c>
      <c r="J6807" s="135">
        <v>327</v>
      </c>
      <c r="K6807" s="27">
        <v>0.90214000000000005</v>
      </c>
      <c r="L6807" s="77">
        <v>0.9</v>
      </c>
      <c r="Q6807" s="106"/>
    </row>
    <row r="6808" spans="1:17" x14ac:dyDescent="0.25">
      <c r="A6808" t="s">
        <v>331</v>
      </c>
      <c r="B6808" s="23">
        <v>2018</v>
      </c>
      <c r="C6808" s="23" t="s">
        <v>2</v>
      </c>
      <c r="D6808" s="23" t="s">
        <v>57</v>
      </c>
      <c r="E6808" s="23" t="s">
        <v>492</v>
      </c>
      <c r="F6808" s="23" t="s">
        <v>351</v>
      </c>
      <c r="G6808" s="23" t="s">
        <v>492</v>
      </c>
      <c r="H6808" s="32" t="s">
        <v>351</v>
      </c>
      <c r="I6808" s="32" t="s">
        <v>52</v>
      </c>
      <c r="J6808" s="135">
        <v>345</v>
      </c>
      <c r="K6808" s="27">
        <v>0.93332999999999999</v>
      </c>
      <c r="L6808" s="77">
        <v>0.9</v>
      </c>
      <c r="Q6808" s="106"/>
    </row>
    <row r="6809" spans="1:17" x14ac:dyDescent="0.25">
      <c r="A6809" t="s">
        <v>331</v>
      </c>
      <c r="B6809" s="23">
        <v>2018</v>
      </c>
      <c r="C6809" s="23" t="s">
        <v>3</v>
      </c>
      <c r="D6809" s="23" t="s">
        <v>58</v>
      </c>
      <c r="E6809" s="23" t="s">
        <v>492</v>
      </c>
      <c r="F6809" s="23" t="s">
        <v>351</v>
      </c>
      <c r="G6809" s="23" t="s">
        <v>492</v>
      </c>
      <c r="H6809" s="32" t="s">
        <v>351</v>
      </c>
      <c r="I6809" s="32" t="s">
        <v>52</v>
      </c>
      <c r="J6809" s="135">
        <v>279</v>
      </c>
      <c r="K6809" s="27">
        <v>0.86380000000000001</v>
      </c>
      <c r="L6809" s="77">
        <v>0.9</v>
      </c>
      <c r="Q6809" s="106"/>
    </row>
    <row r="6810" spans="1:17" x14ac:dyDescent="0.25">
      <c r="A6810" t="s">
        <v>331</v>
      </c>
      <c r="B6810" s="23">
        <v>2019</v>
      </c>
      <c r="C6810" s="23" t="s">
        <v>0</v>
      </c>
      <c r="D6810" s="23" t="s">
        <v>59</v>
      </c>
      <c r="E6810" s="23" t="s">
        <v>492</v>
      </c>
      <c r="F6810" s="23" t="s">
        <v>351</v>
      </c>
      <c r="G6810" s="23" t="s">
        <v>492</v>
      </c>
      <c r="H6810" s="32" t="s">
        <v>351</v>
      </c>
      <c r="I6810" s="32" t="s">
        <v>52</v>
      </c>
      <c r="J6810" s="135">
        <v>306</v>
      </c>
      <c r="K6810" s="27">
        <v>0.88234999999999997</v>
      </c>
      <c r="L6810" s="77">
        <v>0.9</v>
      </c>
      <c r="Q6810" s="106"/>
    </row>
    <row r="6811" spans="1:17" x14ac:dyDescent="0.25">
      <c r="A6811" t="s">
        <v>331</v>
      </c>
      <c r="B6811" s="23">
        <v>2019</v>
      </c>
      <c r="C6811" s="23" t="s">
        <v>1</v>
      </c>
      <c r="D6811" s="23" t="s">
        <v>60</v>
      </c>
      <c r="E6811" s="23" t="s">
        <v>492</v>
      </c>
      <c r="F6811" s="23" t="s">
        <v>351</v>
      </c>
      <c r="G6811" s="23" t="s">
        <v>492</v>
      </c>
      <c r="H6811" s="32" t="s">
        <v>351</v>
      </c>
      <c r="I6811" s="32" t="s">
        <v>52</v>
      </c>
      <c r="J6811" s="135">
        <v>311</v>
      </c>
      <c r="K6811" s="27">
        <v>0.88746000000000003</v>
      </c>
      <c r="L6811" s="77">
        <v>0.9</v>
      </c>
      <c r="Q6811" s="106"/>
    </row>
    <row r="6812" spans="1:17" x14ac:dyDescent="0.25">
      <c r="A6812" t="s">
        <v>331</v>
      </c>
      <c r="B6812" s="23">
        <v>2019</v>
      </c>
      <c r="C6812" s="23" t="s">
        <v>2</v>
      </c>
      <c r="D6812" s="23" t="s">
        <v>61</v>
      </c>
      <c r="E6812" s="23" t="s">
        <v>492</v>
      </c>
      <c r="F6812" s="23" t="s">
        <v>351</v>
      </c>
      <c r="G6812" s="23" t="s">
        <v>492</v>
      </c>
      <c r="H6812" s="32" t="s">
        <v>351</v>
      </c>
      <c r="I6812" s="32" t="s">
        <v>52</v>
      </c>
      <c r="J6812" s="135">
        <v>333</v>
      </c>
      <c r="K6812" s="27">
        <v>0.92191999999999996</v>
      </c>
      <c r="L6812" s="77">
        <v>0.9</v>
      </c>
      <c r="Q6812" s="106"/>
    </row>
    <row r="6813" spans="1:17" x14ac:dyDescent="0.25">
      <c r="A6813" t="s">
        <v>331</v>
      </c>
      <c r="B6813" s="23">
        <v>2019</v>
      </c>
      <c r="C6813" s="23" t="s">
        <v>3</v>
      </c>
      <c r="D6813" s="23" t="s">
        <v>62</v>
      </c>
      <c r="E6813" s="23" t="s">
        <v>492</v>
      </c>
      <c r="F6813" s="23" t="s">
        <v>351</v>
      </c>
      <c r="G6813" s="23" t="s">
        <v>492</v>
      </c>
      <c r="H6813" s="32" t="s">
        <v>351</v>
      </c>
      <c r="I6813" s="32" t="s">
        <v>52</v>
      </c>
      <c r="J6813" s="135">
        <v>314</v>
      </c>
      <c r="K6813" s="27">
        <v>0.95540999999999998</v>
      </c>
      <c r="L6813" s="77">
        <v>0.9</v>
      </c>
      <c r="Q6813" s="106"/>
    </row>
    <row r="6814" spans="1:17" x14ac:dyDescent="0.25">
      <c r="A6814" t="s">
        <v>331</v>
      </c>
      <c r="B6814" s="23">
        <v>2020</v>
      </c>
      <c r="C6814" s="23" t="s">
        <v>0</v>
      </c>
      <c r="D6814" s="23" t="s">
        <v>63</v>
      </c>
      <c r="E6814" s="23" t="s">
        <v>492</v>
      </c>
      <c r="F6814" s="23" t="s">
        <v>351</v>
      </c>
      <c r="G6814" s="23" t="s">
        <v>492</v>
      </c>
      <c r="H6814" s="32" t="s">
        <v>351</v>
      </c>
      <c r="I6814" s="32" t="s">
        <v>52</v>
      </c>
      <c r="J6814" s="135">
        <v>274</v>
      </c>
      <c r="K6814" s="27">
        <v>0.95620000000000005</v>
      </c>
      <c r="L6814" s="77">
        <v>0.9</v>
      </c>
      <c r="Q6814" s="106"/>
    </row>
    <row r="6815" spans="1:17" x14ac:dyDescent="0.25">
      <c r="A6815" t="s">
        <v>331</v>
      </c>
      <c r="B6815" s="23">
        <v>2020</v>
      </c>
      <c r="C6815" s="23" t="s">
        <v>1</v>
      </c>
      <c r="D6815" s="23" t="s">
        <v>64</v>
      </c>
      <c r="E6815" s="23" t="s">
        <v>492</v>
      </c>
      <c r="F6815" s="23" t="s">
        <v>351</v>
      </c>
      <c r="G6815" s="23" t="s">
        <v>492</v>
      </c>
      <c r="H6815" s="32" t="s">
        <v>351</v>
      </c>
      <c r="I6815" s="32" t="s">
        <v>52</v>
      </c>
      <c r="J6815" s="135">
        <v>161</v>
      </c>
      <c r="K6815" s="27">
        <v>0.94410000000000005</v>
      </c>
      <c r="L6815" s="77">
        <v>0.9</v>
      </c>
      <c r="Q6815" s="106"/>
    </row>
    <row r="6816" spans="1:17" x14ac:dyDescent="0.25">
      <c r="A6816" t="s">
        <v>331</v>
      </c>
      <c r="B6816" s="23">
        <v>2020</v>
      </c>
      <c r="C6816" s="23" t="s">
        <v>2</v>
      </c>
      <c r="D6816" s="23" t="s">
        <v>65</v>
      </c>
      <c r="E6816" s="23" t="s">
        <v>492</v>
      </c>
      <c r="F6816" s="23" t="s">
        <v>351</v>
      </c>
      <c r="G6816" s="23" t="s">
        <v>492</v>
      </c>
      <c r="H6816" s="32" t="s">
        <v>351</v>
      </c>
      <c r="I6816" s="32" t="s">
        <v>52</v>
      </c>
      <c r="J6816" s="135">
        <v>235</v>
      </c>
      <c r="K6816" s="27">
        <v>0.94894000000000001</v>
      </c>
      <c r="L6816" s="77">
        <v>0.9</v>
      </c>
      <c r="Q6816" s="106"/>
    </row>
    <row r="6817" spans="1:17" x14ac:dyDescent="0.25">
      <c r="A6817" t="s">
        <v>331</v>
      </c>
      <c r="B6817" s="23">
        <v>2020</v>
      </c>
      <c r="C6817" s="23" t="s">
        <v>3</v>
      </c>
      <c r="D6817" s="23" t="s">
        <v>66</v>
      </c>
      <c r="E6817" s="23" t="s">
        <v>492</v>
      </c>
      <c r="F6817" s="23" t="s">
        <v>351</v>
      </c>
      <c r="G6817" s="23" t="s">
        <v>492</v>
      </c>
      <c r="H6817" s="32" t="s">
        <v>351</v>
      </c>
      <c r="I6817" s="32" t="s">
        <v>52</v>
      </c>
      <c r="J6817" s="135">
        <v>252</v>
      </c>
      <c r="K6817" s="27">
        <v>0.97221999999999997</v>
      </c>
      <c r="L6817" s="77">
        <v>0.9</v>
      </c>
      <c r="Q6817" s="106"/>
    </row>
    <row r="6818" spans="1:17" x14ac:dyDescent="0.25">
      <c r="A6818" t="s">
        <v>331</v>
      </c>
      <c r="B6818" s="23">
        <v>2021</v>
      </c>
      <c r="C6818" s="23" t="s">
        <v>0</v>
      </c>
      <c r="D6818" s="23" t="s">
        <v>67</v>
      </c>
      <c r="E6818" s="23" t="s">
        <v>492</v>
      </c>
      <c r="F6818" s="23" t="s">
        <v>351</v>
      </c>
      <c r="G6818" s="23" t="s">
        <v>492</v>
      </c>
      <c r="H6818" s="32" t="s">
        <v>351</v>
      </c>
      <c r="I6818" s="32" t="s">
        <v>52</v>
      </c>
      <c r="J6818" s="135">
        <v>315</v>
      </c>
      <c r="K6818" s="27">
        <v>0.96825000000000006</v>
      </c>
      <c r="L6818" s="77">
        <v>0.9</v>
      </c>
      <c r="Q6818" s="106"/>
    </row>
    <row r="6819" spans="1:17" x14ac:dyDescent="0.25">
      <c r="A6819" t="s">
        <v>331</v>
      </c>
      <c r="B6819" s="23">
        <v>2021</v>
      </c>
      <c r="C6819" s="23" t="s">
        <v>1</v>
      </c>
      <c r="D6819" s="23" t="s">
        <v>68</v>
      </c>
      <c r="E6819" s="23" t="s">
        <v>492</v>
      </c>
      <c r="F6819" s="23" t="s">
        <v>351</v>
      </c>
      <c r="G6819" s="23" t="s">
        <v>492</v>
      </c>
      <c r="H6819" s="32" t="s">
        <v>351</v>
      </c>
      <c r="I6819" s="32" t="s">
        <v>52</v>
      </c>
      <c r="J6819" s="135">
        <v>304</v>
      </c>
      <c r="K6819" s="27">
        <v>0.96052999999999999</v>
      </c>
      <c r="L6819" s="77">
        <v>0.9</v>
      </c>
      <c r="Q6819" s="106"/>
    </row>
    <row r="6820" spans="1:17" x14ac:dyDescent="0.25">
      <c r="A6820" t="s">
        <v>331</v>
      </c>
      <c r="B6820" s="23">
        <v>2021</v>
      </c>
      <c r="C6820" s="23" t="s">
        <v>2</v>
      </c>
      <c r="D6820" s="23" t="s">
        <v>69</v>
      </c>
      <c r="E6820" s="23" t="s">
        <v>492</v>
      </c>
      <c r="F6820" s="23" t="s">
        <v>351</v>
      </c>
      <c r="G6820" s="23" t="s">
        <v>492</v>
      </c>
      <c r="H6820" s="32" t="s">
        <v>351</v>
      </c>
      <c r="I6820" s="32" t="s">
        <v>52</v>
      </c>
      <c r="J6820" s="135">
        <v>300</v>
      </c>
      <c r="K6820" s="27">
        <v>0.96</v>
      </c>
      <c r="L6820" s="77">
        <v>0.9</v>
      </c>
      <c r="Q6820" s="106"/>
    </row>
    <row r="6821" spans="1:17" x14ac:dyDescent="0.25">
      <c r="A6821" t="s">
        <v>331</v>
      </c>
      <c r="B6821" s="23">
        <v>2021</v>
      </c>
      <c r="C6821" s="23" t="s">
        <v>3</v>
      </c>
      <c r="D6821" s="23" t="s">
        <v>70</v>
      </c>
      <c r="E6821" s="23" t="s">
        <v>492</v>
      </c>
      <c r="F6821" s="23" t="s">
        <v>351</v>
      </c>
      <c r="G6821" s="23" t="s">
        <v>492</v>
      </c>
      <c r="H6821" s="32" t="s">
        <v>351</v>
      </c>
      <c r="I6821" s="32" t="s">
        <v>52</v>
      </c>
      <c r="J6821" s="135">
        <v>341</v>
      </c>
      <c r="K6821" s="27">
        <v>0.96774000000000004</v>
      </c>
      <c r="L6821" s="77">
        <v>0.9</v>
      </c>
      <c r="Q6821" s="106"/>
    </row>
    <row r="6822" spans="1:17" x14ac:dyDescent="0.25">
      <c r="A6822" t="s">
        <v>331</v>
      </c>
      <c r="B6822" s="23">
        <v>2022</v>
      </c>
      <c r="C6822" s="23" t="s">
        <v>0</v>
      </c>
      <c r="D6822" s="23" t="s">
        <v>71</v>
      </c>
      <c r="E6822" s="23" t="s">
        <v>492</v>
      </c>
      <c r="F6822" s="23" t="s">
        <v>351</v>
      </c>
      <c r="G6822" s="23" t="s">
        <v>492</v>
      </c>
      <c r="H6822" s="32" t="s">
        <v>351</v>
      </c>
      <c r="I6822" s="32" t="s">
        <v>52</v>
      </c>
      <c r="J6822" s="135">
        <v>361</v>
      </c>
      <c r="K6822" s="27">
        <v>0.95845000000000002</v>
      </c>
      <c r="L6822" s="77">
        <v>0.9</v>
      </c>
      <c r="Q6822" s="106"/>
    </row>
    <row r="6823" spans="1:17" x14ac:dyDescent="0.25">
      <c r="A6823" t="s">
        <v>331</v>
      </c>
      <c r="B6823" s="23">
        <v>2022</v>
      </c>
      <c r="C6823" s="23" t="s">
        <v>1</v>
      </c>
      <c r="D6823" s="23" t="s">
        <v>72</v>
      </c>
      <c r="E6823" s="23" t="s">
        <v>492</v>
      </c>
      <c r="F6823" s="23" t="s">
        <v>351</v>
      </c>
      <c r="G6823" s="23" t="s">
        <v>492</v>
      </c>
      <c r="H6823" s="32" t="s">
        <v>351</v>
      </c>
      <c r="I6823" s="32" t="s">
        <v>52</v>
      </c>
      <c r="J6823" s="135">
        <v>356</v>
      </c>
      <c r="K6823" s="27">
        <v>0.94943999999999995</v>
      </c>
      <c r="L6823" s="77">
        <v>0.9</v>
      </c>
      <c r="Q6823" s="106"/>
    </row>
    <row r="6824" spans="1:17" x14ac:dyDescent="0.25">
      <c r="A6824" t="s">
        <v>331</v>
      </c>
      <c r="B6824" s="23">
        <v>2022</v>
      </c>
      <c r="C6824" s="23" t="s">
        <v>2</v>
      </c>
      <c r="D6824" s="23" t="s">
        <v>73</v>
      </c>
      <c r="E6824" s="23" t="s">
        <v>492</v>
      </c>
      <c r="F6824" s="23" t="s">
        <v>351</v>
      </c>
      <c r="G6824" s="23" t="s">
        <v>492</v>
      </c>
      <c r="H6824" s="32" t="s">
        <v>351</v>
      </c>
      <c r="I6824" s="32" t="s">
        <v>52</v>
      </c>
      <c r="J6824" s="135">
        <v>356</v>
      </c>
      <c r="K6824" s="27">
        <v>0.96348</v>
      </c>
      <c r="L6824" s="77">
        <v>0.9</v>
      </c>
      <c r="Q6824" s="106"/>
    </row>
    <row r="6825" spans="1:17" x14ac:dyDescent="0.25">
      <c r="A6825" t="s">
        <v>331</v>
      </c>
      <c r="B6825" s="23">
        <v>2022</v>
      </c>
      <c r="C6825" s="23" t="s">
        <v>3</v>
      </c>
      <c r="D6825" s="23" t="s">
        <v>493</v>
      </c>
      <c r="E6825" s="23" t="s">
        <v>492</v>
      </c>
      <c r="F6825" s="23" t="s">
        <v>351</v>
      </c>
      <c r="G6825" s="23" t="s">
        <v>492</v>
      </c>
      <c r="H6825" s="32" t="s">
        <v>351</v>
      </c>
      <c r="I6825" s="32" t="s">
        <v>52</v>
      </c>
      <c r="J6825" s="135">
        <v>360</v>
      </c>
      <c r="K6825" s="27">
        <v>0.97499999999999998</v>
      </c>
      <c r="L6825" s="77">
        <v>0.9</v>
      </c>
      <c r="Q6825" s="106"/>
    </row>
    <row r="6826" spans="1:17" x14ac:dyDescent="0.25">
      <c r="A6826" t="s">
        <v>331</v>
      </c>
      <c r="B6826" s="23">
        <v>2023</v>
      </c>
      <c r="C6826" s="23" t="s">
        <v>0</v>
      </c>
      <c r="D6826" s="23" t="s">
        <v>537</v>
      </c>
      <c r="E6826" s="23" t="s">
        <v>492</v>
      </c>
      <c r="F6826" s="23" t="s">
        <v>351</v>
      </c>
      <c r="G6826" s="23" t="s">
        <v>492</v>
      </c>
      <c r="H6826" s="32" t="s">
        <v>351</v>
      </c>
      <c r="I6826" s="32" t="s">
        <v>52</v>
      </c>
      <c r="J6826" s="135">
        <v>347</v>
      </c>
      <c r="K6826" s="27">
        <v>0.96830000000000005</v>
      </c>
      <c r="L6826" s="77">
        <v>0.9</v>
      </c>
      <c r="Q6826" s="106"/>
    </row>
    <row r="6827" spans="1:17" x14ac:dyDescent="0.25">
      <c r="A6827" t="s">
        <v>331</v>
      </c>
      <c r="B6827" s="23">
        <v>2018</v>
      </c>
      <c r="C6827" s="23" t="s">
        <v>0</v>
      </c>
      <c r="D6827" s="23" t="s">
        <v>54</v>
      </c>
      <c r="E6827" s="23" t="s">
        <v>182</v>
      </c>
      <c r="F6827" s="23" t="s">
        <v>183</v>
      </c>
      <c r="G6827" s="23" t="s">
        <v>492</v>
      </c>
      <c r="H6827" s="32" t="s">
        <v>358</v>
      </c>
      <c r="I6827" s="32" t="s">
        <v>52</v>
      </c>
      <c r="J6827" s="135">
        <v>146</v>
      </c>
      <c r="K6827" s="27">
        <v>0.93835999999999997</v>
      </c>
      <c r="L6827" s="77">
        <v>0.9</v>
      </c>
      <c r="Q6827" s="106"/>
    </row>
    <row r="6828" spans="1:17" x14ac:dyDescent="0.25">
      <c r="A6828" t="s">
        <v>331</v>
      </c>
      <c r="B6828" s="23">
        <v>2018</v>
      </c>
      <c r="C6828" s="23" t="s">
        <v>1</v>
      </c>
      <c r="D6828" s="23" t="s">
        <v>56</v>
      </c>
      <c r="E6828" s="23" t="s">
        <v>182</v>
      </c>
      <c r="F6828" s="23" t="s">
        <v>183</v>
      </c>
      <c r="G6828" s="23" t="s">
        <v>492</v>
      </c>
      <c r="H6828" s="32" t="s">
        <v>358</v>
      </c>
      <c r="I6828" s="32" t="s">
        <v>52</v>
      </c>
      <c r="J6828" s="135">
        <v>137</v>
      </c>
      <c r="K6828" s="27">
        <v>0.89781</v>
      </c>
      <c r="L6828" s="77">
        <v>0.9</v>
      </c>
      <c r="Q6828" s="106"/>
    </row>
    <row r="6829" spans="1:17" x14ac:dyDescent="0.25">
      <c r="A6829" t="s">
        <v>331</v>
      </c>
      <c r="B6829" s="23">
        <v>2018</v>
      </c>
      <c r="C6829" s="23" t="s">
        <v>2</v>
      </c>
      <c r="D6829" s="23" t="s">
        <v>57</v>
      </c>
      <c r="E6829" s="23" t="s">
        <v>182</v>
      </c>
      <c r="F6829" s="23" t="s">
        <v>183</v>
      </c>
      <c r="G6829" s="23" t="s">
        <v>492</v>
      </c>
      <c r="H6829" s="32" t="s">
        <v>358</v>
      </c>
      <c r="I6829" s="32" t="s">
        <v>52</v>
      </c>
      <c r="J6829" s="135">
        <v>209</v>
      </c>
      <c r="K6829" s="27">
        <v>0.89473999999999998</v>
      </c>
      <c r="L6829" s="77">
        <v>0.9</v>
      </c>
      <c r="Q6829" s="106"/>
    </row>
    <row r="6830" spans="1:17" x14ac:dyDescent="0.25">
      <c r="A6830" t="s">
        <v>331</v>
      </c>
      <c r="B6830" s="23">
        <v>2018</v>
      </c>
      <c r="C6830" s="23" t="s">
        <v>3</v>
      </c>
      <c r="D6830" s="23" t="s">
        <v>58</v>
      </c>
      <c r="E6830" s="23" t="s">
        <v>182</v>
      </c>
      <c r="F6830" s="23" t="s">
        <v>183</v>
      </c>
      <c r="G6830" s="23" t="s">
        <v>492</v>
      </c>
      <c r="H6830" s="32" t="s">
        <v>358</v>
      </c>
      <c r="I6830" s="32" t="s">
        <v>52</v>
      </c>
      <c r="J6830" s="135">
        <v>155</v>
      </c>
      <c r="K6830" s="27">
        <v>0.89676999999999996</v>
      </c>
      <c r="L6830" s="77">
        <v>0.9</v>
      </c>
      <c r="Q6830" s="106"/>
    </row>
    <row r="6831" spans="1:17" x14ac:dyDescent="0.25">
      <c r="A6831" t="s">
        <v>331</v>
      </c>
      <c r="B6831" s="23">
        <v>2019</v>
      </c>
      <c r="C6831" s="23" t="s">
        <v>0</v>
      </c>
      <c r="D6831" s="23" t="s">
        <v>59</v>
      </c>
      <c r="E6831" s="23" t="s">
        <v>182</v>
      </c>
      <c r="F6831" s="23" t="s">
        <v>183</v>
      </c>
      <c r="G6831" s="23" t="s">
        <v>492</v>
      </c>
      <c r="H6831" s="32" t="s">
        <v>358</v>
      </c>
      <c r="I6831" s="32" t="s">
        <v>52</v>
      </c>
      <c r="J6831" s="135">
        <v>173</v>
      </c>
      <c r="K6831" s="27">
        <v>0.94798000000000004</v>
      </c>
      <c r="L6831" s="77">
        <v>0.9</v>
      </c>
      <c r="Q6831" s="106"/>
    </row>
    <row r="6832" spans="1:17" x14ac:dyDescent="0.25">
      <c r="A6832" t="s">
        <v>331</v>
      </c>
      <c r="B6832" s="23">
        <v>2019</v>
      </c>
      <c r="C6832" s="23" t="s">
        <v>1</v>
      </c>
      <c r="D6832" s="23" t="s">
        <v>60</v>
      </c>
      <c r="E6832" s="23" t="s">
        <v>182</v>
      </c>
      <c r="F6832" s="23" t="s">
        <v>183</v>
      </c>
      <c r="G6832" s="23" t="s">
        <v>492</v>
      </c>
      <c r="H6832" s="32" t="s">
        <v>358</v>
      </c>
      <c r="I6832" s="32" t="s">
        <v>52</v>
      </c>
      <c r="J6832" s="135">
        <v>206</v>
      </c>
      <c r="K6832" s="27">
        <v>0.96116999999999997</v>
      </c>
      <c r="L6832" s="77">
        <v>0.9</v>
      </c>
      <c r="Q6832" s="106"/>
    </row>
    <row r="6833" spans="1:17" x14ac:dyDescent="0.25">
      <c r="A6833" t="s">
        <v>331</v>
      </c>
      <c r="B6833" s="23">
        <v>2019</v>
      </c>
      <c r="C6833" s="23" t="s">
        <v>2</v>
      </c>
      <c r="D6833" s="23" t="s">
        <v>61</v>
      </c>
      <c r="E6833" s="23" t="s">
        <v>182</v>
      </c>
      <c r="F6833" s="23" t="s">
        <v>183</v>
      </c>
      <c r="G6833" s="23" t="s">
        <v>492</v>
      </c>
      <c r="H6833" s="32" t="s">
        <v>358</v>
      </c>
      <c r="I6833" s="32" t="s">
        <v>52</v>
      </c>
      <c r="J6833" s="135">
        <v>188</v>
      </c>
      <c r="K6833" s="27">
        <v>0.94681000000000004</v>
      </c>
      <c r="L6833" s="77">
        <v>0.9</v>
      </c>
      <c r="Q6833" s="106"/>
    </row>
    <row r="6834" spans="1:17" x14ac:dyDescent="0.25">
      <c r="A6834" t="s">
        <v>331</v>
      </c>
      <c r="B6834" s="23">
        <v>2019</v>
      </c>
      <c r="C6834" s="23" t="s">
        <v>3</v>
      </c>
      <c r="D6834" s="23" t="s">
        <v>62</v>
      </c>
      <c r="E6834" s="23" t="s">
        <v>182</v>
      </c>
      <c r="F6834" s="23" t="s">
        <v>183</v>
      </c>
      <c r="G6834" s="23" t="s">
        <v>492</v>
      </c>
      <c r="H6834" s="32" t="s">
        <v>358</v>
      </c>
      <c r="I6834" s="32" t="s">
        <v>52</v>
      </c>
      <c r="J6834" s="135">
        <v>225</v>
      </c>
      <c r="K6834" s="27">
        <v>0.93777999999999995</v>
      </c>
      <c r="L6834" s="77">
        <v>0.9</v>
      </c>
      <c r="Q6834" s="106"/>
    </row>
    <row r="6835" spans="1:17" x14ac:dyDescent="0.25">
      <c r="A6835" t="s">
        <v>331</v>
      </c>
      <c r="B6835" s="23">
        <v>2020</v>
      </c>
      <c r="C6835" s="23" t="s">
        <v>0</v>
      </c>
      <c r="D6835" s="23" t="s">
        <v>63</v>
      </c>
      <c r="E6835" s="23" t="s">
        <v>182</v>
      </c>
      <c r="F6835" s="23" t="s">
        <v>183</v>
      </c>
      <c r="G6835" s="23" t="s">
        <v>492</v>
      </c>
      <c r="H6835" s="32" t="s">
        <v>358</v>
      </c>
      <c r="I6835" s="32" t="s">
        <v>52</v>
      </c>
      <c r="J6835" s="135">
        <v>159</v>
      </c>
      <c r="K6835" s="27">
        <v>0.97484000000000004</v>
      </c>
      <c r="L6835" s="77">
        <v>0.9</v>
      </c>
      <c r="Q6835" s="106"/>
    </row>
    <row r="6836" spans="1:17" x14ac:dyDescent="0.25">
      <c r="A6836" t="s">
        <v>331</v>
      </c>
      <c r="B6836" s="23">
        <v>2020</v>
      </c>
      <c r="C6836" s="23" t="s">
        <v>1</v>
      </c>
      <c r="D6836" s="23" t="s">
        <v>64</v>
      </c>
      <c r="E6836" s="23" t="s">
        <v>182</v>
      </c>
      <c r="F6836" s="23" t="s">
        <v>183</v>
      </c>
      <c r="G6836" s="23" t="s">
        <v>492</v>
      </c>
      <c r="H6836" s="32" t="s">
        <v>358</v>
      </c>
      <c r="I6836" s="32" t="s">
        <v>52</v>
      </c>
      <c r="J6836" s="135">
        <v>70</v>
      </c>
      <c r="K6836" s="27">
        <v>0.94286000000000003</v>
      </c>
      <c r="L6836" s="77">
        <v>0.9</v>
      </c>
      <c r="Q6836" s="106"/>
    </row>
    <row r="6837" spans="1:17" x14ac:dyDescent="0.25">
      <c r="A6837" t="s">
        <v>331</v>
      </c>
      <c r="B6837" s="23">
        <v>2020</v>
      </c>
      <c r="C6837" s="23" t="s">
        <v>2</v>
      </c>
      <c r="D6837" s="23" t="s">
        <v>65</v>
      </c>
      <c r="E6837" s="23" t="s">
        <v>182</v>
      </c>
      <c r="F6837" s="23" t="s">
        <v>183</v>
      </c>
      <c r="G6837" s="23" t="s">
        <v>492</v>
      </c>
      <c r="H6837" s="32" t="s">
        <v>358</v>
      </c>
      <c r="I6837" s="32" t="s">
        <v>52</v>
      </c>
      <c r="J6837" s="135">
        <v>149</v>
      </c>
      <c r="K6837" s="27">
        <v>0.94630999999999998</v>
      </c>
      <c r="L6837" s="77">
        <v>0.9</v>
      </c>
      <c r="Q6837" s="106"/>
    </row>
    <row r="6838" spans="1:17" x14ac:dyDescent="0.25">
      <c r="A6838" t="s">
        <v>331</v>
      </c>
      <c r="B6838" s="23">
        <v>2020</v>
      </c>
      <c r="C6838" s="23" t="s">
        <v>3</v>
      </c>
      <c r="D6838" s="23" t="s">
        <v>66</v>
      </c>
      <c r="E6838" s="23" t="s">
        <v>182</v>
      </c>
      <c r="F6838" s="23" t="s">
        <v>183</v>
      </c>
      <c r="G6838" s="23" t="s">
        <v>492</v>
      </c>
      <c r="H6838" s="32" t="s">
        <v>358</v>
      </c>
      <c r="I6838" s="32" t="s">
        <v>52</v>
      </c>
      <c r="J6838" s="135">
        <v>159</v>
      </c>
      <c r="K6838" s="27">
        <v>0.96226</v>
      </c>
      <c r="L6838" s="77">
        <v>0.9</v>
      </c>
      <c r="Q6838" s="106"/>
    </row>
    <row r="6839" spans="1:17" x14ac:dyDescent="0.25">
      <c r="A6839" t="s">
        <v>331</v>
      </c>
      <c r="B6839" s="23">
        <v>2021</v>
      </c>
      <c r="C6839" s="23" t="s">
        <v>0</v>
      </c>
      <c r="D6839" s="23" t="s">
        <v>67</v>
      </c>
      <c r="E6839" s="23" t="s">
        <v>182</v>
      </c>
      <c r="F6839" s="23" t="s">
        <v>183</v>
      </c>
      <c r="G6839" s="23" t="s">
        <v>492</v>
      </c>
      <c r="H6839" s="32" t="s">
        <v>358</v>
      </c>
      <c r="I6839" s="32" t="s">
        <v>52</v>
      </c>
      <c r="J6839" s="135">
        <v>187</v>
      </c>
      <c r="K6839" s="27">
        <v>0.96791000000000005</v>
      </c>
      <c r="L6839" s="77">
        <v>0.9</v>
      </c>
      <c r="Q6839" s="106"/>
    </row>
    <row r="6840" spans="1:17" x14ac:dyDescent="0.25">
      <c r="A6840" t="s">
        <v>331</v>
      </c>
      <c r="B6840" s="23">
        <v>2021</v>
      </c>
      <c r="C6840" s="23" t="s">
        <v>1</v>
      </c>
      <c r="D6840" s="23" t="s">
        <v>68</v>
      </c>
      <c r="E6840" s="23" t="s">
        <v>182</v>
      </c>
      <c r="F6840" s="23" t="s">
        <v>183</v>
      </c>
      <c r="G6840" s="23" t="s">
        <v>492</v>
      </c>
      <c r="H6840" s="32" t="s">
        <v>358</v>
      </c>
      <c r="I6840" s="32" t="s">
        <v>52</v>
      </c>
      <c r="J6840" s="135">
        <v>177</v>
      </c>
      <c r="K6840" s="27">
        <v>0.94350000000000001</v>
      </c>
      <c r="L6840" s="77">
        <v>0.9</v>
      </c>
      <c r="Q6840" s="106"/>
    </row>
    <row r="6841" spans="1:17" x14ac:dyDescent="0.25">
      <c r="A6841" t="s">
        <v>331</v>
      </c>
      <c r="B6841" s="23">
        <v>2021</v>
      </c>
      <c r="C6841" s="23" t="s">
        <v>2</v>
      </c>
      <c r="D6841" s="23" t="s">
        <v>69</v>
      </c>
      <c r="E6841" s="23" t="s">
        <v>182</v>
      </c>
      <c r="F6841" s="23" t="s">
        <v>183</v>
      </c>
      <c r="G6841" s="23" t="s">
        <v>492</v>
      </c>
      <c r="H6841" s="32" t="s">
        <v>358</v>
      </c>
      <c r="I6841" s="32" t="s">
        <v>52</v>
      </c>
      <c r="J6841" s="135">
        <v>160</v>
      </c>
      <c r="K6841" s="27">
        <v>0.98750000000000004</v>
      </c>
      <c r="L6841" s="77">
        <v>0.9</v>
      </c>
      <c r="Q6841" s="106"/>
    </row>
    <row r="6842" spans="1:17" x14ac:dyDescent="0.25">
      <c r="A6842" t="s">
        <v>331</v>
      </c>
      <c r="B6842" s="23">
        <v>2021</v>
      </c>
      <c r="C6842" s="23" t="s">
        <v>3</v>
      </c>
      <c r="D6842" s="23" t="s">
        <v>70</v>
      </c>
      <c r="E6842" s="23" t="s">
        <v>182</v>
      </c>
      <c r="F6842" s="23" t="s">
        <v>183</v>
      </c>
      <c r="G6842" s="23" t="s">
        <v>492</v>
      </c>
      <c r="H6842" s="32" t="s">
        <v>358</v>
      </c>
      <c r="I6842" s="32" t="s">
        <v>52</v>
      </c>
      <c r="J6842" s="135">
        <v>163</v>
      </c>
      <c r="K6842" s="27">
        <v>0.95706000000000002</v>
      </c>
      <c r="L6842" s="77">
        <v>0.9</v>
      </c>
      <c r="Q6842" s="106"/>
    </row>
    <row r="6843" spans="1:17" x14ac:dyDescent="0.25">
      <c r="A6843" t="s">
        <v>331</v>
      </c>
      <c r="B6843" s="23">
        <v>2022</v>
      </c>
      <c r="C6843" s="23" t="s">
        <v>0</v>
      </c>
      <c r="D6843" s="23" t="s">
        <v>71</v>
      </c>
      <c r="E6843" s="23" t="s">
        <v>182</v>
      </c>
      <c r="F6843" s="23" t="s">
        <v>183</v>
      </c>
      <c r="G6843" s="23" t="s">
        <v>492</v>
      </c>
      <c r="H6843" s="32" t="s">
        <v>358</v>
      </c>
      <c r="I6843" s="32" t="s">
        <v>52</v>
      </c>
      <c r="J6843" s="135">
        <v>181</v>
      </c>
      <c r="K6843" s="27">
        <v>0.96684999999999999</v>
      </c>
      <c r="L6843" s="77">
        <v>0.9</v>
      </c>
      <c r="Q6843" s="106"/>
    </row>
    <row r="6844" spans="1:17" x14ac:dyDescent="0.25">
      <c r="A6844" t="s">
        <v>331</v>
      </c>
      <c r="B6844" s="23">
        <v>2022</v>
      </c>
      <c r="C6844" s="23" t="s">
        <v>1</v>
      </c>
      <c r="D6844" s="23" t="s">
        <v>72</v>
      </c>
      <c r="E6844" s="23" t="s">
        <v>182</v>
      </c>
      <c r="F6844" s="23" t="s">
        <v>183</v>
      </c>
      <c r="G6844" s="23" t="s">
        <v>492</v>
      </c>
      <c r="H6844" s="32" t="s">
        <v>358</v>
      </c>
      <c r="I6844" s="32" t="s">
        <v>52</v>
      </c>
      <c r="J6844" s="135">
        <v>202</v>
      </c>
      <c r="K6844" s="27">
        <v>0.89109000000000005</v>
      </c>
      <c r="L6844" s="77">
        <v>0.9</v>
      </c>
      <c r="Q6844" s="106"/>
    </row>
    <row r="6845" spans="1:17" x14ac:dyDescent="0.25">
      <c r="A6845" t="s">
        <v>331</v>
      </c>
      <c r="B6845" s="23">
        <v>2022</v>
      </c>
      <c r="C6845" s="23" t="s">
        <v>2</v>
      </c>
      <c r="D6845" s="23" t="s">
        <v>73</v>
      </c>
      <c r="E6845" s="23" t="s">
        <v>182</v>
      </c>
      <c r="F6845" s="23" t="s">
        <v>183</v>
      </c>
      <c r="G6845" s="23" t="s">
        <v>492</v>
      </c>
      <c r="H6845" s="32" t="s">
        <v>358</v>
      </c>
      <c r="I6845" s="32" t="s">
        <v>52</v>
      </c>
      <c r="J6845" s="135">
        <v>192</v>
      </c>
      <c r="K6845" s="27">
        <v>0.90625</v>
      </c>
      <c r="L6845" s="77">
        <v>0.9</v>
      </c>
      <c r="Q6845" s="106"/>
    </row>
    <row r="6846" spans="1:17" x14ac:dyDescent="0.25">
      <c r="A6846" t="s">
        <v>331</v>
      </c>
      <c r="B6846" s="23">
        <v>2022</v>
      </c>
      <c r="C6846" s="23" t="s">
        <v>3</v>
      </c>
      <c r="D6846" s="23" t="s">
        <v>493</v>
      </c>
      <c r="E6846" s="23" t="s">
        <v>182</v>
      </c>
      <c r="F6846" s="23" t="s">
        <v>183</v>
      </c>
      <c r="G6846" s="23" t="s">
        <v>492</v>
      </c>
      <c r="H6846" s="32" t="s">
        <v>358</v>
      </c>
      <c r="I6846" s="32" t="s">
        <v>52</v>
      </c>
      <c r="J6846" s="135">
        <v>182</v>
      </c>
      <c r="K6846" s="27">
        <v>0.92308000000000001</v>
      </c>
      <c r="L6846" s="77">
        <v>0.9</v>
      </c>
      <c r="Q6846" s="106"/>
    </row>
    <row r="6847" spans="1:17" x14ac:dyDescent="0.25">
      <c r="A6847" t="s">
        <v>331</v>
      </c>
      <c r="B6847" s="23">
        <v>2023</v>
      </c>
      <c r="C6847" s="23" t="s">
        <v>0</v>
      </c>
      <c r="D6847" s="23" t="s">
        <v>537</v>
      </c>
      <c r="E6847" s="23" t="s">
        <v>182</v>
      </c>
      <c r="F6847" s="23" t="s">
        <v>183</v>
      </c>
      <c r="G6847" s="23" t="s">
        <v>492</v>
      </c>
      <c r="H6847" s="32" t="s">
        <v>358</v>
      </c>
      <c r="I6847" s="32" t="s">
        <v>52</v>
      </c>
      <c r="J6847" s="135">
        <v>201</v>
      </c>
      <c r="K6847" s="27">
        <v>0.91044999999999998</v>
      </c>
      <c r="L6847" s="77">
        <v>0.9</v>
      </c>
      <c r="Q6847" s="106"/>
    </row>
    <row r="6848" spans="1:17" x14ac:dyDescent="0.25">
      <c r="A6848" t="s">
        <v>331</v>
      </c>
      <c r="B6848" s="23">
        <v>2018</v>
      </c>
      <c r="C6848" s="23" t="s">
        <v>0</v>
      </c>
      <c r="D6848" s="23" t="s">
        <v>54</v>
      </c>
      <c r="E6848" s="23" t="s">
        <v>184</v>
      </c>
      <c r="F6848" s="23" t="s">
        <v>185</v>
      </c>
      <c r="G6848" s="23" t="s">
        <v>492</v>
      </c>
      <c r="H6848" s="32" t="s">
        <v>365</v>
      </c>
      <c r="I6848" s="32" t="s">
        <v>52</v>
      </c>
      <c r="J6848" s="135">
        <v>39</v>
      </c>
      <c r="K6848" s="27">
        <v>0.58974000000000004</v>
      </c>
      <c r="L6848" s="77">
        <v>0.9</v>
      </c>
      <c r="Q6848" s="106"/>
    </row>
    <row r="6849" spans="1:17" x14ac:dyDescent="0.25">
      <c r="A6849" t="s">
        <v>331</v>
      </c>
      <c r="B6849" s="23">
        <v>2018</v>
      </c>
      <c r="C6849" s="23" t="s">
        <v>1</v>
      </c>
      <c r="D6849" s="23" t="s">
        <v>56</v>
      </c>
      <c r="E6849" s="23" t="s">
        <v>184</v>
      </c>
      <c r="F6849" s="23" t="s">
        <v>185</v>
      </c>
      <c r="G6849" s="23" t="s">
        <v>492</v>
      </c>
      <c r="H6849" s="32" t="s">
        <v>365</v>
      </c>
      <c r="I6849" s="32" t="s">
        <v>52</v>
      </c>
      <c r="J6849" s="135">
        <v>46</v>
      </c>
      <c r="K6849" s="27">
        <v>0.78261000000000003</v>
      </c>
      <c r="L6849" s="77">
        <v>0.9</v>
      </c>
      <c r="Q6849" s="106"/>
    </row>
    <row r="6850" spans="1:17" x14ac:dyDescent="0.25">
      <c r="A6850" t="s">
        <v>331</v>
      </c>
      <c r="B6850" s="23">
        <v>2018</v>
      </c>
      <c r="C6850" s="23" t="s">
        <v>2</v>
      </c>
      <c r="D6850" s="23" t="s">
        <v>57</v>
      </c>
      <c r="E6850" s="23" t="s">
        <v>184</v>
      </c>
      <c r="F6850" s="23" t="s">
        <v>185</v>
      </c>
      <c r="G6850" s="23" t="s">
        <v>492</v>
      </c>
      <c r="H6850" s="32" t="s">
        <v>365</v>
      </c>
      <c r="I6850" s="32" t="s">
        <v>52</v>
      </c>
      <c r="J6850" s="135">
        <v>43</v>
      </c>
      <c r="K6850" s="27">
        <v>0.81394999999999995</v>
      </c>
      <c r="L6850" s="77">
        <v>0.9</v>
      </c>
      <c r="Q6850" s="106"/>
    </row>
    <row r="6851" spans="1:17" x14ac:dyDescent="0.25">
      <c r="A6851" t="s">
        <v>331</v>
      </c>
      <c r="B6851" s="23">
        <v>2018</v>
      </c>
      <c r="C6851" s="23" t="s">
        <v>3</v>
      </c>
      <c r="D6851" s="23" t="s">
        <v>58</v>
      </c>
      <c r="E6851" s="23" t="s">
        <v>184</v>
      </c>
      <c r="F6851" s="23" t="s">
        <v>185</v>
      </c>
      <c r="G6851" s="23" t="s">
        <v>492</v>
      </c>
      <c r="H6851" s="32" t="s">
        <v>365</v>
      </c>
      <c r="I6851" s="32" t="s">
        <v>52</v>
      </c>
      <c r="J6851" s="135">
        <v>43</v>
      </c>
      <c r="K6851" s="27">
        <v>0.86046999999999996</v>
      </c>
      <c r="L6851" s="77">
        <v>0.9</v>
      </c>
      <c r="Q6851" s="106"/>
    </row>
    <row r="6852" spans="1:17" x14ac:dyDescent="0.25">
      <c r="A6852" t="s">
        <v>331</v>
      </c>
      <c r="B6852" s="23">
        <v>2019</v>
      </c>
      <c r="C6852" s="23" t="s">
        <v>0</v>
      </c>
      <c r="D6852" s="23" t="s">
        <v>59</v>
      </c>
      <c r="E6852" s="23" t="s">
        <v>184</v>
      </c>
      <c r="F6852" s="23" t="s">
        <v>185</v>
      </c>
      <c r="G6852" s="23" t="s">
        <v>492</v>
      </c>
      <c r="H6852" s="32" t="s">
        <v>365</v>
      </c>
      <c r="I6852" s="32" t="s">
        <v>52</v>
      </c>
      <c r="J6852" s="135">
        <v>52</v>
      </c>
      <c r="K6852" s="27">
        <v>0.78846000000000005</v>
      </c>
      <c r="L6852" s="77">
        <v>0.9</v>
      </c>
      <c r="Q6852" s="106"/>
    </row>
    <row r="6853" spans="1:17" x14ac:dyDescent="0.25">
      <c r="A6853" t="s">
        <v>331</v>
      </c>
      <c r="B6853" s="23">
        <v>2019</v>
      </c>
      <c r="C6853" s="23" t="s">
        <v>1</v>
      </c>
      <c r="D6853" s="23" t="s">
        <v>60</v>
      </c>
      <c r="E6853" s="23" t="s">
        <v>184</v>
      </c>
      <c r="F6853" s="23" t="s">
        <v>185</v>
      </c>
      <c r="G6853" s="23" t="s">
        <v>492</v>
      </c>
      <c r="H6853" s="32" t="s">
        <v>365</v>
      </c>
      <c r="I6853" s="32" t="s">
        <v>52</v>
      </c>
      <c r="J6853" s="135">
        <v>52</v>
      </c>
      <c r="K6853" s="27">
        <v>0.86538000000000004</v>
      </c>
      <c r="L6853" s="77">
        <v>0.9</v>
      </c>
      <c r="Q6853" s="106"/>
    </row>
    <row r="6854" spans="1:17" x14ac:dyDescent="0.25">
      <c r="A6854" t="s">
        <v>331</v>
      </c>
      <c r="B6854" s="23">
        <v>2019</v>
      </c>
      <c r="C6854" s="23" t="s">
        <v>2</v>
      </c>
      <c r="D6854" s="23" t="s">
        <v>61</v>
      </c>
      <c r="E6854" s="23" t="s">
        <v>184</v>
      </c>
      <c r="F6854" s="23" t="s">
        <v>185</v>
      </c>
      <c r="G6854" s="23" t="s">
        <v>492</v>
      </c>
      <c r="H6854" s="32" t="s">
        <v>365</v>
      </c>
      <c r="I6854" s="32" t="s">
        <v>52</v>
      </c>
      <c r="J6854" s="135">
        <v>46</v>
      </c>
      <c r="K6854" s="27">
        <v>0.91303999999999996</v>
      </c>
      <c r="L6854" s="77">
        <v>0.9</v>
      </c>
      <c r="Q6854" s="106"/>
    </row>
    <row r="6855" spans="1:17" x14ac:dyDescent="0.25">
      <c r="A6855" t="s">
        <v>331</v>
      </c>
      <c r="B6855" s="23">
        <v>2019</v>
      </c>
      <c r="C6855" s="23" t="s">
        <v>3</v>
      </c>
      <c r="D6855" s="23" t="s">
        <v>62</v>
      </c>
      <c r="E6855" s="23" t="s">
        <v>184</v>
      </c>
      <c r="F6855" s="23" t="s">
        <v>185</v>
      </c>
      <c r="G6855" s="23" t="s">
        <v>492</v>
      </c>
      <c r="H6855" s="32" t="s">
        <v>365</v>
      </c>
      <c r="I6855" s="32" t="s">
        <v>52</v>
      </c>
      <c r="J6855" s="135">
        <v>60</v>
      </c>
      <c r="K6855" s="27">
        <v>0.85</v>
      </c>
      <c r="L6855" s="77">
        <v>0.9</v>
      </c>
      <c r="Q6855" s="106"/>
    </row>
    <row r="6856" spans="1:17" x14ac:dyDescent="0.25">
      <c r="A6856" t="s">
        <v>331</v>
      </c>
      <c r="B6856" s="23">
        <v>2020</v>
      </c>
      <c r="C6856" s="23" t="s">
        <v>0</v>
      </c>
      <c r="D6856" s="23" t="s">
        <v>63</v>
      </c>
      <c r="E6856" s="23" t="s">
        <v>184</v>
      </c>
      <c r="F6856" s="23" t="s">
        <v>185</v>
      </c>
      <c r="G6856" s="23" t="s">
        <v>492</v>
      </c>
      <c r="H6856" s="32" t="s">
        <v>365</v>
      </c>
      <c r="I6856" s="32" t="s">
        <v>52</v>
      </c>
      <c r="J6856" s="135">
        <v>42</v>
      </c>
      <c r="K6856" s="27">
        <v>0.78571000000000002</v>
      </c>
      <c r="L6856" s="77">
        <v>0.9</v>
      </c>
      <c r="Q6856" s="106"/>
    </row>
    <row r="6857" spans="1:17" x14ac:dyDescent="0.25">
      <c r="A6857" t="s">
        <v>331</v>
      </c>
      <c r="B6857" s="23">
        <v>2020</v>
      </c>
      <c r="C6857" s="23" t="s">
        <v>1</v>
      </c>
      <c r="D6857" s="23" t="s">
        <v>64</v>
      </c>
      <c r="E6857" s="23" t="s">
        <v>184</v>
      </c>
      <c r="F6857" s="23" t="s">
        <v>185</v>
      </c>
      <c r="G6857" s="23" t="s">
        <v>492</v>
      </c>
      <c r="H6857" s="32" t="s">
        <v>365</v>
      </c>
      <c r="I6857" s="32" t="s">
        <v>52</v>
      </c>
      <c r="J6857" s="135">
        <v>29</v>
      </c>
      <c r="K6857" s="27">
        <v>0.86207</v>
      </c>
      <c r="L6857" s="77">
        <v>0.9</v>
      </c>
      <c r="Q6857" s="106"/>
    </row>
    <row r="6858" spans="1:17" x14ac:dyDescent="0.25">
      <c r="A6858" t="s">
        <v>331</v>
      </c>
      <c r="B6858" s="23">
        <v>2020</v>
      </c>
      <c r="C6858" s="23" t="s">
        <v>2</v>
      </c>
      <c r="D6858" s="23" t="s">
        <v>65</v>
      </c>
      <c r="E6858" s="23" t="s">
        <v>184</v>
      </c>
      <c r="F6858" s="23" t="s">
        <v>185</v>
      </c>
      <c r="G6858" s="23" t="s">
        <v>492</v>
      </c>
      <c r="H6858" s="32" t="s">
        <v>365</v>
      </c>
      <c r="I6858" s="32" t="s">
        <v>52</v>
      </c>
      <c r="J6858" s="135">
        <v>54</v>
      </c>
      <c r="K6858" s="27">
        <v>0.96296000000000004</v>
      </c>
      <c r="L6858" s="77">
        <v>0.9</v>
      </c>
      <c r="Q6858" s="106"/>
    </row>
    <row r="6859" spans="1:17" x14ac:dyDescent="0.25">
      <c r="A6859" t="s">
        <v>331</v>
      </c>
      <c r="B6859" s="23">
        <v>2020</v>
      </c>
      <c r="C6859" s="23" t="s">
        <v>3</v>
      </c>
      <c r="D6859" s="23" t="s">
        <v>66</v>
      </c>
      <c r="E6859" s="23" t="s">
        <v>184</v>
      </c>
      <c r="F6859" s="23" t="s">
        <v>185</v>
      </c>
      <c r="G6859" s="23" t="s">
        <v>492</v>
      </c>
      <c r="H6859" s="32" t="s">
        <v>365</v>
      </c>
      <c r="I6859" s="32" t="s">
        <v>52</v>
      </c>
      <c r="J6859" s="135">
        <v>55</v>
      </c>
      <c r="K6859" s="27">
        <v>0.90908999999999995</v>
      </c>
      <c r="L6859" s="77">
        <v>0.9</v>
      </c>
      <c r="Q6859" s="106"/>
    </row>
    <row r="6860" spans="1:17" x14ac:dyDescent="0.25">
      <c r="A6860" t="s">
        <v>331</v>
      </c>
      <c r="B6860" s="23">
        <v>2021</v>
      </c>
      <c r="C6860" s="23" t="s">
        <v>0</v>
      </c>
      <c r="D6860" s="23" t="s">
        <v>67</v>
      </c>
      <c r="E6860" s="23" t="s">
        <v>184</v>
      </c>
      <c r="F6860" s="23" t="s">
        <v>185</v>
      </c>
      <c r="G6860" s="23" t="s">
        <v>492</v>
      </c>
      <c r="H6860" s="32" t="s">
        <v>365</v>
      </c>
      <c r="I6860" s="32" t="s">
        <v>52</v>
      </c>
      <c r="J6860" s="135">
        <v>55</v>
      </c>
      <c r="K6860" s="27">
        <v>0.87273000000000001</v>
      </c>
      <c r="L6860" s="77">
        <v>0.9</v>
      </c>
      <c r="Q6860" s="106"/>
    </row>
    <row r="6861" spans="1:17" x14ac:dyDescent="0.25">
      <c r="A6861" t="s">
        <v>331</v>
      </c>
      <c r="B6861" s="23">
        <v>2021</v>
      </c>
      <c r="C6861" s="23" t="s">
        <v>1</v>
      </c>
      <c r="D6861" s="23" t="s">
        <v>68</v>
      </c>
      <c r="E6861" s="23" t="s">
        <v>184</v>
      </c>
      <c r="F6861" s="23" t="s">
        <v>185</v>
      </c>
      <c r="G6861" s="23" t="s">
        <v>492</v>
      </c>
      <c r="H6861" s="32" t="s">
        <v>365</v>
      </c>
      <c r="I6861" s="32" t="s">
        <v>52</v>
      </c>
      <c r="J6861" s="135">
        <v>62</v>
      </c>
      <c r="K6861" s="27">
        <v>0.85484000000000004</v>
      </c>
      <c r="L6861" s="77">
        <v>0.9</v>
      </c>
      <c r="Q6861" s="106"/>
    </row>
    <row r="6862" spans="1:17" x14ac:dyDescent="0.25">
      <c r="A6862" t="s">
        <v>331</v>
      </c>
      <c r="B6862" s="23">
        <v>2021</v>
      </c>
      <c r="C6862" s="23" t="s">
        <v>2</v>
      </c>
      <c r="D6862" s="23" t="s">
        <v>69</v>
      </c>
      <c r="E6862" s="23" t="s">
        <v>184</v>
      </c>
      <c r="F6862" s="23" t="s">
        <v>185</v>
      </c>
      <c r="G6862" s="23" t="s">
        <v>492</v>
      </c>
      <c r="H6862" s="32" t="s">
        <v>365</v>
      </c>
      <c r="I6862" s="32" t="s">
        <v>52</v>
      </c>
      <c r="J6862" s="135">
        <v>51</v>
      </c>
      <c r="K6862" s="27">
        <v>0.86275000000000002</v>
      </c>
      <c r="L6862" s="77">
        <v>0.9</v>
      </c>
      <c r="Q6862" s="106"/>
    </row>
    <row r="6863" spans="1:17" x14ac:dyDescent="0.25">
      <c r="A6863" t="s">
        <v>331</v>
      </c>
      <c r="B6863" s="23">
        <v>2021</v>
      </c>
      <c r="C6863" s="23" t="s">
        <v>3</v>
      </c>
      <c r="D6863" s="23" t="s">
        <v>70</v>
      </c>
      <c r="E6863" s="23" t="s">
        <v>184</v>
      </c>
      <c r="F6863" s="23" t="s">
        <v>185</v>
      </c>
      <c r="G6863" s="23" t="s">
        <v>492</v>
      </c>
      <c r="H6863" s="32" t="s">
        <v>365</v>
      </c>
      <c r="I6863" s="32" t="s">
        <v>52</v>
      </c>
      <c r="J6863" s="135">
        <v>45</v>
      </c>
      <c r="K6863" s="27">
        <v>0.95555999999999996</v>
      </c>
      <c r="L6863" s="77">
        <v>0.9</v>
      </c>
      <c r="Q6863" s="106"/>
    </row>
    <row r="6864" spans="1:17" x14ac:dyDescent="0.25">
      <c r="A6864" t="s">
        <v>331</v>
      </c>
      <c r="B6864" s="23">
        <v>2022</v>
      </c>
      <c r="C6864" s="23" t="s">
        <v>0</v>
      </c>
      <c r="D6864" s="23" t="s">
        <v>71</v>
      </c>
      <c r="E6864" s="23" t="s">
        <v>184</v>
      </c>
      <c r="F6864" s="23" t="s">
        <v>185</v>
      </c>
      <c r="G6864" s="23" t="s">
        <v>492</v>
      </c>
      <c r="H6864" s="32" t="s">
        <v>365</v>
      </c>
      <c r="I6864" s="32" t="s">
        <v>52</v>
      </c>
      <c r="J6864" s="135">
        <v>46</v>
      </c>
      <c r="K6864" s="27">
        <v>0.93478000000000006</v>
      </c>
      <c r="L6864" s="77">
        <v>0.9</v>
      </c>
      <c r="Q6864" s="106"/>
    </row>
    <row r="6865" spans="1:17" x14ac:dyDescent="0.25">
      <c r="A6865" t="s">
        <v>331</v>
      </c>
      <c r="B6865" s="23">
        <v>2022</v>
      </c>
      <c r="C6865" s="23" t="s">
        <v>1</v>
      </c>
      <c r="D6865" s="23" t="s">
        <v>72</v>
      </c>
      <c r="E6865" s="23" t="s">
        <v>184</v>
      </c>
      <c r="F6865" s="23" t="s">
        <v>185</v>
      </c>
      <c r="G6865" s="23" t="s">
        <v>492</v>
      </c>
      <c r="H6865" s="32" t="s">
        <v>365</v>
      </c>
      <c r="I6865" s="32" t="s">
        <v>52</v>
      </c>
      <c r="J6865" s="135">
        <v>57</v>
      </c>
      <c r="K6865" s="27">
        <v>0.78947000000000001</v>
      </c>
      <c r="L6865" s="77">
        <v>0.9</v>
      </c>
      <c r="Q6865" s="106"/>
    </row>
    <row r="6866" spans="1:17" x14ac:dyDescent="0.25">
      <c r="A6866" t="s">
        <v>331</v>
      </c>
      <c r="B6866" s="23">
        <v>2022</v>
      </c>
      <c r="C6866" s="23" t="s">
        <v>2</v>
      </c>
      <c r="D6866" s="23" t="s">
        <v>73</v>
      </c>
      <c r="E6866" s="23" t="s">
        <v>184</v>
      </c>
      <c r="F6866" s="23" t="s">
        <v>185</v>
      </c>
      <c r="G6866" s="23" t="s">
        <v>492</v>
      </c>
      <c r="H6866" s="32" t="s">
        <v>365</v>
      </c>
      <c r="I6866" s="32" t="s">
        <v>52</v>
      </c>
      <c r="J6866" s="135">
        <v>42</v>
      </c>
      <c r="K6866" s="27">
        <v>0.95238</v>
      </c>
      <c r="L6866" s="77">
        <v>0.9</v>
      </c>
      <c r="Q6866" s="106"/>
    </row>
    <row r="6867" spans="1:17" x14ac:dyDescent="0.25">
      <c r="A6867" t="s">
        <v>331</v>
      </c>
      <c r="B6867" s="23">
        <v>2022</v>
      </c>
      <c r="C6867" s="23" t="s">
        <v>3</v>
      </c>
      <c r="D6867" s="23" t="s">
        <v>493</v>
      </c>
      <c r="E6867" s="23" t="s">
        <v>184</v>
      </c>
      <c r="F6867" s="23" t="s">
        <v>185</v>
      </c>
      <c r="G6867" s="23" t="s">
        <v>492</v>
      </c>
      <c r="H6867" s="32" t="s">
        <v>365</v>
      </c>
      <c r="I6867" s="32" t="s">
        <v>52</v>
      </c>
      <c r="J6867" s="135">
        <v>34</v>
      </c>
      <c r="K6867" s="27">
        <v>0.97058999999999995</v>
      </c>
      <c r="L6867" s="77">
        <v>0.9</v>
      </c>
      <c r="Q6867" s="106"/>
    </row>
    <row r="6868" spans="1:17" x14ac:dyDescent="0.25">
      <c r="A6868" t="s">
        <v>331</v>
      </c>
      <c r="B6868" s="23">
        <v>2023</v>
      </c>
      <c r="C6868" s="23" t="s">
        <v>0</v>
      </c>
      <c r="D6868" s="23" t="s">
        <v>537</v>
      </c>
      <c r="E6868" s="23" t="s">
        <v>184</v>
      </c>
      <c r="F6868" s="23" t="s">
        <v>185</v>
      </c>
      <c r="G6868" s="23" t="s">
        <v>492</v>
      </c>
      <c r="H6868" s="32" t="s">
        <v>365</v>
      </c>
      <c r="I6868" s="32" t="s">
        <v>52</v>
      </c>
      <c r="J6868" s="135">
        <v>47</v>
      </c>
      <c r="K6868" s="27">
        <v>0.97872000000000003</v>
      </c>
      <c r="L6868" s="77">
        <v>0.9</v>
      </c>
      <c r="Q6868" s="106"/>
    </row>
    <row r="6869" spans="1:17" x14ac:dyDescent="0.25">
      <c r="A6869" t="s">
        <v>331</v>
      </c>
      <c r="B6869" s="23">
        <v>2018</v>
      </c>
      <c r="C6869" s="23" t="s">
        <v>0</v>
      </c>
      <c r="D6869" s="23" t="s">
        <v>54</v>
      </c>
      <c r="E6869" s="23" t="s">
        <v>186</v>
      </c>
      <c r="F6869" s="23" t="s">
        <v>187</v>
      </c>
      <c r="G6869" s="23" t="s">
        <v>492</v>
      </c>
      <c r="H6869" s="32" t="s">
        <v>361</v>
      </c>
      <c r="I6869" s="32" t="s">
        <v>52</v>
      </c>
      <c r="J6869" s="135">
        <v>186</v>
      </c>
      <c r="K6869" s="27">
        <v>0.66129000000000004</v>
      </c>
      <c r="L6869" s="77">
        <v>0.9</v>
      </c>
      <c r="Q6869" s="106"/>
    </row>
    <row r="6870" spans="1:17" x14ac:dyDescent="0.25">
      <c r="A6870" t="s">
        <v>331</v>
      </c>
      <c r="B6870" s="23">
        <v>2018</v>
      </c>
      <c r="C6870" s="23" t="s">
        <v>1</v>
      </c>
      <c r="D6870" s="23" t="s">
        <v>56</v>
      </c>
      <c r="E6870" s="23" t="s">
        <v>186</v>
      </c>
      <c r="F6870" s="23" t="s">
        <v>187</v>
      </c>
      <c r="G6870" s="23" t="s">
        <v>492</v>
      </c>
      <c r="H6870" s="32" t="s">
        <v>361</v>
      </c>
      <c r="I6870" s="32" t="s">
        <v>52</v>
      </c>
      <c r="J6870" s="135">
        <v>170</v>
      </c>
      <c r="K6870" s="27">
        <v>0.41176000000000001</v>
      </c>
      <c r="L6870" s="77">
        <v>0.9</v>
      </c>
      <c r="Q6870" s="106"/>
    </row>
    <row r="6871" spans="1:17" x14ac:dyDescent="0.25">
      <c r="A6871" t="s">
        <v>331</v>
      </c>
      <c r="B6871" s="23">
        <v>2018</v>
      </c>
      <c r="C6871" s="23" t="s">
        <v>2</v>
      </c>
      <c r="D6871" s="23" t="s">
        <v>57</v>
      </c>
      <c r="E6871" s="23" t="s">
        <v>186</v>
      </c>
      <c r="F6871" s="23" t="s">
        <v>187</v>
      </c>
      <c r="G6871" s="23" t="s">
        <v>492</v>
      </c>
      <c r="H6871" s="32" t="s">
        <v>361</v>
      </c>
      <c r="I6871" s="32" t="s">
        <v>52</v>
      </c>
      <c r="J6871" s="135">
        <v>194</v>
      </c>
      <c r="K6871" s="27">
        <v>0.45361000000000001</v>
      </c>
      <c r="L6871" s="77">
        <v>0.9</v>
      </c>
      <c r="Q6871" s="106"/>
    </row>
    <row r="6872" spans="1:17" x14ac:dyDescent="0.25">
      <c r="A6872" t="s">
        <v>331</v>
      </c>
      <c r="B6872" s="23">
        <v>2018</v>
      </c>
      <c r="C6872" s="23" t="s">
        <v>3</v>
      </c>
      <c r="D6872" s="23" t="s">
        <v>58</v>
      </c>
      <c r="E6872" s="23" t="s">
        <v>186</v>
      </c>
      <c r="F6872" s="23" t="s">
        <v>187</v>
      </c>
      <c r="G6872" s="23" t="s">
        <v>492</v>
      </c>
      <c r="H6872" s="32" t="s">
        <v>361</v>
      </c>
      <c r="I6872" s="32" t="s">
        <v>52</v>
      </c>
      <c r="J6872" s="135">
        <v>195</v>
      </c>
      <c r="K6872" s="27">
        <v>0.6</v>
      </c>
      <c r="L6872" s="77">
        <v>0.9</v>
      </c>
      <c r="Q6872" s="106"/>
    </row>
    <row r="6873" spans="1:17" x14ac:dyDescent="0.25">
      <c r="A6873" t="s">
        <v>331</v>
      </c>
      <c r="B6873" s="23">
        <v>2019</v>
      </c>
      <c r="C6873" s="23" t="s">
        <v>0</v>
      </c>
      <c r="D6873" s="23" t="s">
        <v>59</v>
      </c>
      <c r="E6873" s="23" t="s">
        <v>186</v>
      </c>
      <c r="F6873" s="23" t="s">
        <v>187</v>
      </c>
      <c r="G6873" s="23" t="s">
        <v>492</v>
      </c>
      <c r="H6873" s="32" t="s">
        <v>361</v>
      </c>
      <c r="I6873" s="32" t="s">
        <v>52</v>
      </c>
      <c r="J6873" s="135">
        <v>193</v>
      </c>
      <c r="K6873" s="27">
        <v>0.79793000000000003</v>
      </c>
      <c r="L6873" s="77">
        <v>0.9</v>
      </c>
      <c r="Q6873" s="106"/>
    </row>
    <row r="6874" spans="1:17" x14ac:dyDescent="0.25">
      <c r="A6874" t="s">
        <v>331</v>
      </c>
      <c r="B6874" s="23">
        <v>2019</v>
      </c>
      <c r="C6874" s="23" t="s">
        <v>1</v>
      </c>
      <c r="D6874" s="23" t="s">
        <v>60</v>
      </c>
      <c r="E6874" s="23" t="s">
        <v>186</v>
      </c>
      <c r="F6874" s="23" t="s">
        <v>187</v>
      </c>
      <c r="G6874" s="23" t="s">
        <v>492</v>
      </c>
      <c r="H6874" s="32" t="s">
        <v>361</v>
      </c>
      <c r="I6874" s="32" t="s">
        <v>52</v>
      </c>
      <c r="J6874" s="135">
        <v>193</v>
      </c>
      <c r="K6874" s="27">
        <v>0.83938000000000001</v>
      </c>
      <c r="L6874" s="77">
        <v>0.9</v>
      </c>
      <c r="Q6874" s="106"/>
    </row>
    <row r="6875" spans="1:17" x14ac:dyDescent="0.25">
      <c r="A6875" t="s">
        <v>331</v>
      </c>
      <c r="B6875" s="23">
        <v>2019</v>
      </c>
      <c r="C6875" s="23" t="s">
        <v>2</v>
      </c>
      <c r="D6875" s="23" t="s">
        <v>61</v>
      </c>
      <c r="E6875" s="23" t="s">
        <v>186</v>
      </c>
      <c r="F6875" s="23" t="s">
        <v>187</v>
      </c>
      <c r="G6875" s="23" t="s">
        <v>492</v>
      </c>
      <c r="H6875" s="32" t="s">
        <v>361</v>
      </c>
      <c r="I6875" s="32" t="s">
        <v>52</v>
      </c>
      <c r="J6875" s="135">
        <v>206</v>
      </c>
      <c r="K6875" s="27">
        <v>0.87863999999999998</v>
      </c>
      <c r="L6875" s="77">
        <v>0.9</v>
      </c>
      <c r="Q6875" s="106"/>
    </row>
    <row r="6876" spans="1:17" x14ac:dyDescent="0.25">
      <c r="A6876" t="s">
        <v>331</v>
      </c>
      <c r="B6876" s="23">
        <v>2019</v>
      </c>
      <c r="C6876" s="23" t="s">
        <v>3</v>
      </c>
      <c r="D6876" s="23" t="s">
        <v>62</v>
      </c>
      <c r="E6876" s="23" t="s">
        <v>186</v>
      </c>
      <c r="F6876" s="23" t="s">
        <v>187</v>
      </c>
      <c r="G6876" s="23" t="s">
        <v>492</v>
      </c>
      <c r="H6876" s="32" t="s">
        <v>361</v>
      </c>
      <c r="I6876" s="32" t="s">
        <v>52</v>
      </c>
      <c r="J6876" s="135">
        <v>187</v>
      </c>
      <c r="K6876" s="27">
        <v>0.86631000000000002</v>
      </c>
      <c r="L6876" s="77">
        <v>0.9</v>
      </c>
      <c r="Q6876" s="106"/>
    </row>
    <row r="6877" spans="1:17" x14ac:dyDescent="0.25">
      <c r="A6877" t="s">
        <v>331</v>
      </c>
      <c r="B6877" s="23">
        <v>2020</v>
      </c>
      <c r="C6877" s="23" t="s">
        <v>0</v>
      </c>
      <c r="D6877" s="23" t="s">
        <v>63</v>
      </c>
      <c r="E6877" s="23" t="s">
        <v>186</v>
      </c>
      <c r="F6877" s="23" t="s">
        <v>187</v>
      </c>
      <c r="G6877" s="23" t="s">
        <v>492</v>
      </c>
      <c r="H6877" s="32" t="s">
        <v>361</v>
      </c>
      <c r="I6877" s="32" t="s">
        <v>52</v>
      </c>
      <c r="J6877" s="135">
        <v>208</v>
      </c>
      <c r="K6877" s="27">
        <v>0.82691999999999999</v>
      </c>
      <c r="L6877" s="77">
        <v>0.9</v>
      </c>
      <c r="Q6877" s="106"/>
    </row>
    <row r="6878" spans="1:17" x14ac:dyDescent="0.25">
      <c r="A6878" t="s">
        <v>331</v>
      </c>
      <c r="B6878" s="23">
        <v>2020</v>
      </c>
      <c r="C6878" s="23" t="s">
        <v>1</v>
      </c>
      <c r="D6878" s="23" t="s">
        <v>64</v>
      </c>
      <c r="E6878" s="23" t="s">
        <v>186</v>
      </c>
      <c r="F6878" s="23" t="s">
        <v>187</v>
      </c>
      <c r="G6878" s="23" t="s">
        <v>492</v>
      </c>
      <c r="H6878" s="32" t="s">
        <v>361</v>
      </c>
      <c r="I6878" s="32" t="s">
        <v>52</v>
      </c>
      <c r="J6878" s="135">
        <v>95</v>
      </c>
      <c r="K6878" s="27">
        <v>0.71579000000000004</v>
      </c>
      <c r="L6878" s="77">
        <v>0.9</v>
      </c>
      <c r="Q6878" s="106"/>
    </row>
    <row r="6879" spans="1:17" x14ac:dyDescent="0.25">
      <c r="A6879" t="s">
        <v>331</v>
      </c>
      <c r="B6879" s="23">
        <v>2020</v>
      </c>
      <c r="C6879" s="23" t="s">
        <v>2</v>
      </c>
      <c r="D6879" s="23" t="s">
        <v>65</v>
      </c>
      <c r="E6879" s="23" t="s">
        <v>186</v>
      </c>
      <c r="F6879" s="23" t="s">
        <v>187</v>
      </c>
      <c r="G6879" s="23" t="s">
        <v>492</v>
      </c>
      <c r="H6879" s="32" t="s">
        <v>361</v>
      </c>
      <c r="I6879" s="32" t="s">
        <v>52</v>
      </c>
      <c r="J6879" s="135">
        <v>145</v>
      </c>
      <c r="K6879" s="27">
        <v>0.75172000000000005</v>
      </c>
      <c r="L6879" s="77">
        <v>0.9</v>
      </c>
      <c r="Q6879" s="106"/>
    </row>
    <row r="6880" spans="1:17" x14ac:dyDescent="0.25">
      <c r="A6880" t="s">
        <v>331</v>
      </c>
      <c r="B6880" s="23">
        <v>2020</v>
      </c>
      <c r="C6880" s="23" t="s">
        <v>3</v>
      </c>
      <c r="D6880" s="23" t="s">
        <v>66</v>
      </c>
      <c r="E6880" s="23" t="s">
        <v>186</v>
      </c>
      <c r="F6880" s="23" t="s">
        <v>187</v>
      </c>
      <c r="G6880" s="23" t="s">
        <v>492</v>
      </c>
      <c r="H6880" s="32" t="s">
        <v>361</v>
      </c>
      <c r="I6880" s="32" t="s">
        <v>52</v>
      </c>
      <c r="J6880" s="135">
        <v>170</v>
      </c>
      <c r="K6880" s="27">
        <v>0.61765000000000003</v>
      </c>
      <c r="L6880" s="77">
        <v>0.9</v>
      </c>
      <c r="Q6880" s="106"/>
    </row>
    <row r="6881" spans="1:17" x14ac:dyDescent="0.25">
      <c r="A6881" t="s">
        <v>331</v>
      </c>
      <c r="B6881" s="23">
        <v>2021</v>
      </c>
      <c r="C6881" s="23" t="s">
        <v>0</v>
      </c>
      <c r="D6881" s="23" t="s">
        <v>67</v>
      </c>
      <c r="E6881" s="23" t="s">
        <v>186</v>
      </c>
      <c r="F6881" s="23" t="s">
        <v>187</v>
      </c>
      <c r="G6881" s="23" t="s">
        <v>492</v>
      </c>
      <c r="H6881" s="32" t="s">
        <v>361</v>
      </c>
      <c r="I6881" s="32" t="s">
        <v>52</v>
      </c>
      <c r="J6881" s="135">
        <v>183</v>
      </c>
      <c r="K6881" s="27">
        <v>0.65027000000000001</v>
      </c>
      <c r="L6881" s="77">
        <v>0.9</v>
      </c>
      <c r="Q6881" s="106"/>
    </row>
    <row r="6882" spans="1:17" x14ac:dyDescent="0.25">
      <c r="A6882" t="s">
        <v>331</v>
      </c>
      <c r="B6882" s="23">
        <v>2021</v>
      </c>
      <c r="C6882" s="23" t="s">
        <v>1</v>
      </c>
      <c r="D6882" s="23" t="s">
        <v>68</v>
      </c>
      <c r="E6882" s="23" t="s">
        <v>186</v>
      </c>
      <c r="F6882" s="23" t="s">
        <v>187</v>
      </c>
      <c r="G6882" s="23" t="s">
        <v>492</v>
      </c>
      <c r="H6882" s="32" t="s">
        <v>361</v>
      </c>
      <c r="I6882" s="32" t="s">
        <v>52</v>
      </c>
      <c r="J6882" s="135">
        <v>206</v>
      </c>
      <c r="K6882" s="27">
        <v>0.66990000000000005</v>
      </c>
      <c r="L6882" s="77">
        <v>0.9</v>
      </c>
      <c r="Q6882" s="106"/>
    </row>
    <row r="6883" spans="1:17" x14ac:dyDescent="0.25">
      <c r="A6883" t="s">
        <v>331</v>
      </c>
      <c r="B6883" s="23">
        <v>2021</v>
      </c>
      <c r="C6883" s="23" t="s">
        <v>2</v>
      </c>
      <c r="D6883" s="23" t="s">
        <v>69</v>
      </c>
      <c r="E6883" s="23" t="s">
        <v>186</v>
      </c>
      <c r="F6883" s="23" t="s">
        <v>187</v>
      </c>
      <c r="G6883" s="23" t="s">
        <v>492</v>
      </c>
      <c r="H6883" s="32" t="s">
        <v>361</v>
      </c>
      <c r="I6883" s="32" t="s">
        <v>52</v>
      </c>
      <c r="J6883" s="135">
        <v>220</v>
      </c>
      <c r="K6883" s="27">
        <v>0.71818000000000004</v>
      </c>
      <c r="L6883" s="77">
        <v>0.9</v>
      </c>
      <c r="Q6883" s="106"/>
    </row>
    <row r="6884" spans="1:17" x14ac:dyDescent="0.25">
      <c r="A6884" t="s">
        <v>331</v>
      </c>
      <c r="B6884" s="23">
        <v>2021</v>
      </c>
      <c r="C6884" s="23" t="s">
        <v>3</v>
      </c>
      <c r="D6884" s="23" t="s">
        <v>70</v>
      </c>
      <c r="E6884" s="23" t="s">
        <v>186</v>
      </c>
      <c r="F6884" s="23" t="s">
        <v>187</v>
      </c>
      <c r="G6884" s="23" t="s">
        <v>492</v>
      </c>
      <c r="H6884" s="32" t="s">
        <v>361</v>
      </c>
      <c r="I6884" s="32" t="s">
        <v>52</v>
      </c>
      <c r="J6884" s="135">
        <v>199</v>
      </c>
      <c r="K6884" s="27">
        <v>0.78893999999999997</v>
      </c>
      <c r="L6884" s="77">
        <v>0.9</v>
      </c>
      <c r="Q6884" s="106"/>
    </row>
    <row r="6885" spans="1:17" x14ac:dyDescent="0.25">
      <c r="A6885" t="s">
        <v>331</v>
      </c>
      <c r="B6885" s="23">
        <v>2022</v>
      </c>
      <c r="C6885" s="23" t="s">
        <v>0</v>
      </c>
      <c r="D6885" s="23" t="s">
        <v>71</v>
      </c>
      <c r="E6885" s="23" t="s">
        <v>186</v>
      </c>
      <c r="F6885" s="23" t="s">
        <v>187</v>
      </c>
      <c r="G6885" s="23" t="s">
        <v>492</v>
      </c>
      <c r="H6885" s="32" t="s">
        <v>361</v>
      </c>
      <c r="I6885" s="32" t="s">
        <v>52</v>
      </c>
      <c r="J6885" s="135">
        <v>179</v>
      </c>
      <c r="K6885" s="27">
        <v>0.88268000000000002</v>
      </c>
      <c r="L6885" s="77">
        <v>0.9</v>
      </c>
      <c r="Q6885" s="106"/>
    </row>
    <row r="6886" spans="1:17" x14ac:dyDescent="0.25">
      <c r="A6886" t="s">
        <v>331</v>
      </c>
      <c r="B6886" s="23">
        <v>2022</v>
      </c>
      <c r="C6886" s="23" t="s">
        <v>1</v>
      </c>
      <c r="D6886" s="23" t="s">
        <v>72</v>
      </c>
      <c r="E6886" s="23" t="s">
        <v>186</v>
      </c>
      <c r="F6886" s="23" t="s">
        <v>187</v>
      </c>
      <c r="G6886" s="23" t="s">
        <v>492</v>
      </c>
      <c r="H6886" s="32" t="s">
        <v>361</v>
      </c>
      <c r="I6886" s="32" t="s">
        <v>52</v>
      </c>
      <c r="J6886" s="135">
        <v>192</v>
      </c>
      <c r="K6886" s="27">
        <v>0.83853999999999995</v>
      </c>
      <c r="L6886" s="77">
        <v>0.9</v>
      </c>
      <c r="Q6886" s="106"/>
    </row>
    <row r="6887" spans="1:17" x14ac:dyDescent="0.25">
      <c r="A6887" t="s">
        <v>331</v>
      </c>
      <c r="B6887" s="23">
        <v>2022</v>
      </c>
      <c r="C6887" s="23" t="s">
        <v>2</v>
      </c>
      <c r="D6887" s="23" t="s">
        <v>73</v>
      </c>
      <c r="E6887" s="23" t="s">
        <v>186</v>
      </c>
      <c r="F6887" s="23" t="s">
        <v>187</v>
      </c>
      <c r="G6887" s="23" t="s">
        <v>492</v>
      </c>
      <c r="H6887" s="32" t="s">
        <v>361</v>
      </c>
      <c r="I6887" s="32" t="s">
        <v>52</v>
      </c>
      <c r="J6887" s="135">
        <v>170</v>
      </c>
      <c r="K6887" s="27">
        <v>0.75882000000000005</v>
      </c>
      <c r="L6887" s="77">
        <v>0.9</v>
      </c>
      <c r="Q6887" s="106"/>
    </row>
    <row r="6888" spans="1:17" x14ac:dyDescent="0.25">
      <c r="A6888" t="s">
        <v>331</v>
      </c>
      <c r="B6888" s="23">
        <v>2022</v>
      </c>
      <c r="C6888" s="23" t="s">
        <v>3</v>
      </c>
      <c r="D6888" s="23" t="s">
        <v>493</v>
      </c>
      <c r="E6888" s="23" t="s">
        <v>186</v>
      </c>
      <c r="F6888" s="23" t="s">
        <v>187</v>
      </c>
      <c r="G6888" s="23" t="s">
        <v>492</v>
      </c>
      <c r="H6888" s="32" t="s">
        <v>361</v>
      </c>
      <c r="I6888" s="32" t="s">
        <v>52</v>
      </c>
      <c r="J6888" s="135">
        <v>185</v>
      </c>
      <c r="K6888" s="27">
        <v>0.74595</v>
      </c>
      <c r="L6888" s="77">
        <v>0.9</v>
      </c>
      <c r="Q6888" s="106"/>
    </row>
    <row r="6889" spans="1:17" x14ac:dyDescent="0.25">
      <c r="A6889" t="s">
        <v>331</v>
      </c>
      <c r="B6889" s="23">
        <v>2023</v>
      </c>
      <c r="C6889" s="23" t="s">
        <v>0</v>
      </c>
      <c r="D6889" s="23" t="s">
        <v>537</v>
      </c>
      <c r="E6889" s="23" t="s">
        <v>186</v>
      </c>
      <c r="F6889" s="23" t="s">
        <v>187</v>
      </c>
      <c r="G6889" s="23" t="s">
        <v>492</v>
      </c>
      <c r="H6889" s="32" t="s">
        <v>361</v>
      </c>
      <c r="I6889" s="32" t="s">
        <v>52</v>
      </c>
      <c r="J6889" s="135">
        <v>202</v>
      </c>
      <c r="K6889" s="27">
        <v>0.94059000000000004</v>
      </c>
      <c r="L6889" s="77">
        <v>0.9</v>
      </c>
      <c r="Q6889" s="106"/>
    </row>
    <row r="6890" spans="1:17" x14ac:dyDescent="0.25">
      <c r="A6890" t="s">
        <v>331</v>
      </c>
      <c r="B6890" s="23">
        <v>2018</v>
      </c>
      <c r="C6890" s="23" t="s">
        <v>0</v>
      </c>
      <c r="D6890" s="23" t="s">
        <v>54</v>
      </c>
      <c r="E6890" s="23" t="s">
        <v>188</v>
      </c>
      <c r="F6890" s="23" t="s">
        <v>189</v>
      </c>
      <c r="G6890" s="23" t="s">
        <v>492</v>
      </c>
      <c r="H6890" s="167" t="s">
        <v>547</v>
      </c>
      <c r="I6890" s="32" t="s">
        <v>52</v>
      </c>
      <c r="J6890" s="135">
        <v>74</v>
      </c>
      <c r="K6890" s="27">
        <v>0.78378000000000003</v>
      </c>
      <c r="L6890" s="77">
        <v>0.9</v>
      </c>
      <c r="Q6890" s="106"/>
    </row>
    <row r="6891" spans="1:17" x14ac:dyDescent="0.25">
      <c r="A6891" t="s">
        <v>331</v>
      </c>
      <c r="B6891" s="23">
        <v>2018</v>
      </c>
      <c r="C6891" s="23" t="s">
        <v>1</v>
      </c>
      <c r="D6891" s="23" t="s">
        <v>56</v>
      </c>
      <c r="E6891" s="23" t="s">
        <v>188</v>
      </c>
      <c r="F6891" s="23" t="s">
        <v>189</v>
      </c>
      <c r="G6891" s="23" t="s">
        <v>492</v>
      </c>
      <c r="H6891" s="167" t="s">
        <v>547</v>
      </c>
      <c r="I6891" s="32" t="s">
        <v>52</v>
      </c>
      <c r="J6891" s="135">
        <v>84</v>
      </c>
      <c r="K6891" s="27">
        <v>0.66666999999999998</v>
      </c>
      <c r="L6891" s="77">
        <v>0.9</v>
      </c>
      <c r="Q6891" s="106"/>
    </row>
    <row r="6892" spans="1:17" x14ac:dyDescent="0.25">
      <c r="A6892" t="s">
        <v>331</v>
      </c>
      <c r="B6892" s="23">
        <v>2018</v>
      </c>
      <c r="C6892" s="23" t="s">
        <v>2</v>
      </c>
      <c r="D6892" s="23" t="s">
        <v>57</v>
      </c>
      <c r="E6892" s="23" t="s">
        <v>188</v>
      </c>
      <c r="F6892" s="23" t="s">
        <v>189</v>
      </c>
      <c r="G6892" s="23" t="s">
        <v>492</v>
      </c>
      <c r="H6892" s="167" t="s">
        <v>547</v>
      </c>
      <c r="I6892" s="32" t="s">
        <v>52</v>
      </c>
      <c r="J6892" s="135">
        <v>72</v>
      </c>
      <c r="K6892" s="27">
        <v>0.69443999999999995</v>
      </c>
      <c r="L6892" s="77">
        <v>0.9</v>
      </c>
      <c r="Q6892" s="106"/>
    </row>
    <row r="6893" spans="1:17" x14ac:dyDescent="0.25">
      <c r="A6893" t="s">
        <v>331</v>
      </c>
      <c r="B6893" s="23">
        <v>2018</v>
      </c>
      <c r="C6893" s="23" t="s">
        <v>3</v>
      </c>
      <c r="D6893" s="23" t="s">
        <v>58</v>
      </c>
      <c r="E6893" s="23" t="s">
        <v>188</v>
      </c>
      <c r="F6893" s="23" t="s">
        <v>189</v>
      </c>
      <c r="G6893" s="23" t="s">
        <v>492</v>
      </c>
      <c r="H6893" s="167" t="s">
        <v>547</v>
      </c>
      <c r="I6893" s="32" t="s">
        <v>52</v>
      </c>
      <c r="J6893" s="135">
        <v>81</v>
      </c>
      <c r="K6893" s="27">
        <v>0.70369999999999999</v>
      </c>
      <c r="L6893" s="77">
        <v>0.9</v>
      </c>
      <c r="Q6893" s="106"/>
    </row>
    <row r="6894" spans="1:17" x14ac:dyDescent="0.25">
      <c r="A6894" t="s">
        <v>331</v>
      </c>
      <c r="B6894" s="23">
        <v>2019</v>
      </c>
      <c r="C6894" s="23" t="s">
        <v>0</v>
      </c>
      <c r="D6894" s="23" t="s">
        <v>59</v>
      </c>
      <c r="E6894" s="23" t="s">
        <v>188</v>
      </c>
      <c r="F6894" s="23" t="s">
        <v>189</v>
      </c>
      <c r="G6894" s="23" t="s">
        <v>492</v>
      </c>
      <c r="H6894" s="167" t="s">
        <v>547</v>
      </c>
      <c r="I6894" s="32" t="s">
        <v>52</v>
      </c>
      <c r="J6894" s="135">
        <v>85</v>
      </c>
      <c r="K6894" s="27">
        <v>0.82352999999999998</v>
      </c>
      <c r="L6894" s="77">
        <v>0.9</v>
      </c>
      <c r="Q6894" s="106"/>
    </row>
    <row r="6895" spans="1:17" x14ac:dyDescent="0.25">
      <c r="A6895" t="s">
        <v>331</v>
      </c>
      <c r="B6895" s="23">
        <v>2019</v>
      </c>
      <c r="C6895" s="23" t="s">
        <v>1</v>
      </c>
      <c r="D6895" s="23" t="s">
        <v>60</v>
      </c>
      <c r="E6895" s="23" t="s">
        <v>188</v>
      </c>
      <c r="F6895" s="23" t="s">
        <v>189</v>
      </c>
      <c r="G6895" s="23" t="s">
        <v>492</v>
      </c>
      <c r="H6895" s="167" t="s">
        <v>547</v>
      </c>
      <c r="I6895" s="32" t="s">
        <v>52</v>
      </c>
      <c r="J6895" s="135">
        <v>55</v>
      </c>
      <c r="K6895" s="27">
        <v>0.76363999999999999</v>
      </c>
      <c r="L6895" s="77">
        <v>0.9</v>
      </c>
      <c r="Q6895" s="106"/>
    </row>
    <row r="6896" spans="1:17" x14ac:dyDescent="0.25">
      <c r="A6896" t="s">
        <v>331</v>
      </c>
      <c r="B6896" s="23">
        <v>2019</v>
      </c>
      <c r="C6896" s="23" t="s">
        <v>2</v>
      </c>
      <c r="D6896" s="23" t="s">
        <v>61</v>
      </c>
      <c r="E6896" s="23" t="s">
        <v>188</v>
      </c>
      <c r="F6896" s="23" t="s">
        <v>189</v>
      </c>
      <c r="G6896" s="23" t="s">
        <v>492</v>
      </c>
      <c r="H6896" s="167" t="s">
        <v>547</v>
      </c>
      <c r="I6896" s="32" t="s">
        <v>52</v>
      </c>
      <c r="J6896" s="135">
        <v>76</v>
      </c>
      <c r="K6896" s="27">
        <v>0.61841999999999997</v>
      </c>
      <c r="L6896" s="77">
        <v>0.9</v>
      </c>
      <c r="Q6896" s="106"/>
    </row>
    <row r="6897" spans="1:17" x14ac:dyDescent="0.25">
      <c r="A6897" t="s">
        <v>331</v>
      </c>
      <c r="B6897" s="23">
        <v>2019</v>
      </c>
      <c r="C6897" s="23" t="s">
        <v>3</v>
      </c>
      <c r="D6897" s="23" t="s">
        <v>62</v>
      </c>
      <c r="E6897" s="23" t="s">
        <v>188</v>
      </c>
      <c r="F6897" s="23" t="s">
        <v>189</v>
      </c>
      <c r="G6897" s="23" t="s">
        <v>492</v>
      </c>
      <c r="H6897" s="167" t="s">
        <v>547</v>
      </c>
      <c r="I6897" s="32" t="s">
        <v>52</v>
      </c>
      <c r="J6897" s="135">
        <v>71</v>
      </c>
      <c r="K6897" s="27">
        <v>0.76056000000000001</v>
      </c>
      <c r="L6897" s="77">
        <v>0.9</v>
      </c>
      <c r="Q6897" s="106"/>
    </row>
    <row r="6898" spans="1:17" x14ac:dyDescent="0.25">
      <c r="A6898" t="s">
        <v>331</v>
      </c>
      <c r="B6898" s="23">
        <v>2020</v>
      </c>
      <c r="C6898" s="23" t="s">
        <v>0</v>
      </c>
      <c r="D6898" s="23" t="s">
        <v>63</v>
      </c>
      <c r="E6898" s="23" t="s">
        <v>188</v>
      </c>
      <c r="F6898" s="23" t="s">
        <v>189</v>
      </c>
      <c r="G6898" s="23" t="s">
        <v>492</v>
      </c>
      <c r="H6898" s="167" t="s">
        <v>547</v>
      </c>
      <c r="I6898" s="32" t="s">
        <v>52</v>
      </c>
      <c r="J6898" s="135">
        <v>78</v>
      </c>
      <c r="K6898" s="27">
        <v>0.84614999999999996</v>
      </c>
      <c r="L6898" s="77">
        <v>0.9</v>
      </c>
      <c r="Q6898" s="106"/>
    </row>
    <row r="6899" spans="1:17" x14ac:dyDescent="0.25">
      <c r="A6899" t="s">
        <v>331</v>
      </c>
      <c r="B6899" s="23">
        <v>2020</v>
      </c>
      <c r="C6899" s="23" t="s">
        <v>1</v>
      </c>
      <c r="D6899" s="23" t="s">
        <v>64</v>
      </c>
      <c r="E6899" s="23" t="s">
        <v>188</v>
      </c>
      <c r="F6899" s="23" t="s">
        <v>189</v>
      </c>
      <c r="G6899" s="23" t="s">
        <v>492</v>
      </c>
      <c r="H6899" s="167" t="s">
        <v>547</v>
      </c>
      <c r="I6899" s="32" t="s">
        <v>52</v>
      </c>
      <c r="J6899" s="135">
        <v>41</v>
      </c>
      <c r="K6899" s="27">
        <v>0.87805</v>
      </c>
      <c r="L6899" s="77">
        <v>0.9</v>
      </c>
      <c r="Q6899" s="106"/>
    </row>
    <row r="6900" spans="1:17" x14ac:dyDescent="0.25">
      <c r="A6900" t="s">
        <v>331</v>
      </c>
      <c r="B6900" s="23">
        <v>2020</v>
      </c>
      <c r="C6900" s="23" t="s">
        <v>2</v>
      </c>
      <c r="D6900" s="23" t="s">
        <v>65</v>
      </c>
      <c r="E6900" s="23" t="s">
        <v>188</v>
      </c>
      <c r="F6900" s="23" t="s">
        <v>189</v>
      </c>
      <c r="G6900" s="23" t="s">
        <v>492</v>
      </c>
      <c r="H6900" s="167" t="s">
        <v>547</v>
      </c>
      <c r="I6900" s="32" t="s">
        <v>52</v>
      </c>
      <c r="J6900" s="135">
        <v>79</v>
      </c>
      <c r="K6900" s="27">
        <v>0.77215</v>
      </c>
      <c r="L6900" s="77">
        <v>0.9</v>
      </c>
      <c r="Q6900" s="106"/>
    </row>
    <row r="6901" spans="1:17" x14ac:dyDescent="0.25">
      <c r="A6901" t="s">
        <v>331</v>
      </c>
      <c r="B6901" s="23">
        <v>2020</v>
      </c>
      <c r="C6901" s="23" t="s">
        <v>3</v>
      </c>
      <c r="D6901" s="23" t="s">
        <v>66</v>
      </c>
      <c r="E6901" s="23" t="s">
        <v>188</v>
      </c>
      <c r="F6901" s="23" t="s">
        <v>189</v>
      </c>
      <c r="G6901" s="23" t="s">
        <v>492</v>
      </c>
      <c r="H6901" s="167" t="s">
        <v>547</v>
      </c>
      <c r="I6901" s="32" t="s">
        <v>52</v>
      </c>
      <c r="J6901" s="135">
        <v>73</v>
      </c>
      <c r="K6901" s="27">
        <v>0.58904000000000001</v>
      </c>
      <c r="L6901" s="77">
        <v>0.9</v>
      </c>
      <c r="Q6901" s="106"/>
    </row>
    <row r="6902" spans="1:17" x14ac:dyDescent="0.25">
      <c r="A6902" t="s">
        <v>331</v>
      </c>
      <c r="B6902" s="23">
        <v>2021</v>
      </c>
      <c r="C6902" s="23" t="s">
        <v>0</v>
      </c>
      <c r="D6902" s="23" t="s">
        <v>67</v>
      </c>
      <c r="E6902" s="23" t="s">
        <v>188</v>
      </c>
      <c r="F6902" s="23" t="s">
        <v>189</v>
      </c>
      <c r="G6902" s="23" t="s">
        <v>492</v>
      </c>
      <c r="H6902" s="167" t="s">
        <v>547</v>
      </c>
      <c r="I6902" s="32" t="s">
        <v>52</v>
      </c>
      <c r="J6902" s="135">
        <v>62</v>
      </c>
      <c r="K6902" s="27">
        <v>0.43547999999999998</v>
      </c>
      <c r="L6902" s="77">
        <v>0.9</v>
      </c>
      <c r="Q6902" s="106"/>
    </row>
    <row r="6903" spans="1:17" x14ac:dyDescent="0.25">
      <c r="A6903" t="s">
        <v>331</v>
      </c>
      <c r="B6903" s="23">
        <v>2021</v>
      </c>
      <c r="C6903" s="23" t="s">
        <v>1</v>
      </c>
      <c r="D6903" s="23" t="s">
        <v>68</v>
      </c>
      <c r="E6903" s="23" t="s">
        <v>188</v>
      </c>
      <c r="F6903" s="23" t="s">
        <v>189</v>
      </c>
      <c r="G6903" s="23" t="s">
        <v>492</v>
      </c>
      <c r="H6903" s="167" t="s">
        <v>547</v>
      </c>
      <c r="I6903" s="32" t="s">
        <v>52</v>
      </c>
      <c r="J6903" s="135">
        <v>84</v>
      </c>
      <c r="K6903" s="27">
        <v>0.47619</v>
      </c>
      <c r="L6903" s="77">
        <v>0.9</v>
      </c>
      <c r="Q6903" s="106"/>
    </row>
    <row r="6904" spans="1:17" x14ac:dyDescent="0.25">
      <c r="A6904" t="s">
        <v>331</v>
      </c>
      <c r="B6904" s="23">
        <v>2021</v>
      </c>
      <c r="C6904" s="23" t="s">
        <v>2</v>
      </c>
      <c r="D6904" s="23" t="s">
        <v>69</v>
      </c>
      <c r="E6904" s="23" t="s">
        <v>188</v>
      </c>
      <c r="F6904" s="23" t="s">
        <v>189</v>
      </c>
      <c r="G6904" s="23" t="s">
        <v>492</v>
      </c>
      <c r="H6904" s="167" t="s">
        <v>547</v>
      </c>
      <c r="I6904" s="32" t="s">
        <v>52</v>
      </c>
      <c r="J6904" s="135">
        <v>70</v>
      </c>
      <c r="K6904" s="27">
        <v>0.71428999999999998</v>
      </c>
      <c r="L6904" s="77">
        <v>0.9</v>
      </c>
      <c r="Q6904" s="106"/>
    </row>
    <row r="6905" spans="1:17" x14ac:dyDescent="0.25">
      <c r="A6905" t="s">
        <v>331</v>
      </c>
      <c r="B6905" s="23">
        <v>2021</v>
      </c>
      <c r="C6905" s="23" t="s">
        <v>3</v>
      </c>
      <c r="D6905" s="23" t="s">
        <v>70</v>
      </c>
      <c r="E6905" s="23" t="s">
        <v>188</v>
      </c>
      <c r="F6905" s="23" t="s">
        <v>189</v>
      </c>
      <c r="G6905" s="23" t="s">
        <v>492</v>
      </c>
      <c r="H6905" s="167" t="s">
        <v>547</v>
      </c>
      <c r="I6905" s="32" t="s">
        <v>52</v>
      </c>
      <c r="J6905" s="135">
        <v>95</v>
      </c>
      <c r="K6905" s="27">
        <v>0.83157999999999999</v>
      </c>
      <c r="L6905" s="77">
        <v>0.9</v>
      </c>
      <c r="Q6905" s="106"/>
    </row>
    <row r="6906" spans="1:17" x14ac:dyDescent="0.25">
      <c r="A6906" t="s">
        <v>331</v>
      </c>
      <c r="B6906" s="23">
        <v>2022</v>
      </c>
      <c r="C6906" s="23" t="s">
        <v>0</v>
      </c>
      <c r="D6906" s="23" t="s">
        <v>71</v>
      </c>
      <c r="E6906" s="23" t="s">
        <v>188</v>
      </c>
      <c r="F6906" s="23" t="s">
        <v>189</v>
      </c>
      <c r="G6906" s="23" t="s">
        <v>492</v>
      </c>
      <c r="H6906" s="167" t="s">
        <v>547</v>
      </c>
      <c r="I6906" s="32" t="s">
        <v>52</v>
      </c>
      <c r="J6906" s="135">
        <v>65</v>
      </c>
      <c r="K6906" s="27">
        <v>0.84614999999999996</v>
      </c>
      <c r="L6906" s="77">
        <v>0.9</v>
      </c>
      <c r="Q6906" s="106"/>
    </row>
    <row r="6907" spans="1:17" x14ac:dyDescent="0.25">
      <c r="A6907" t="s">
        <v>331</v>
      </c>
      <c r="B6907" s="23">
        <v>2022</v>
      </c>
      <c r="C6907" s="23" t="s">
        <v>1</v>
      </c>
      <c r="D6907" s="23" t="s">
        <v>72</v>
      </c>
      <c r="E6907" s="23" t="s">
        <v>188</v>
      </c>
      <c r="F6907" s="23" t="s">
        <v>189</v>
      </c>
      <c r="G6907" s="23" t="s">
        <v>492</v>
      </c>
      <c r="H6907" s="167" t="s">
        <v>547</v>
      </c>
      <c r="I6907" s="32" t="s">
        <v>52</v>
      </c>
      <c r="J6907" s="135">
        <v>73</v>
      </c>
      <c r="K6907" s="27">
        <v>0.73973</v>
      </c>
      <c r="L6907" s="77">
        <v>0.9</v>
      </c>
      <c r="Q6907" s="106"/>
    </row>
    <row r="6908" spans="1:17" x14ac:dyDescent="0.25">
      <c r="A6908" t="s">
        <v>331</v>
      </c>
      <c r="B6908" s="23">
        <v>2022</v>
      </c>
      <c r="C6908" s="23" t="s">
        <v>2</v>
      </c>
      <c r="D6908" s="23" t="s">
        <v>73</v>
      </c>
      <c r="E6908" s="23" t="s">
        <v>188</v>
      </c>
      <c r="F6908" s="23" t="s">
        <v>189</v>
      </c>
      <c r="G6908" s="23" t="s">
        <v>492</v>
      </c>
      <c r="H6908" s="167" t="s">
        <v>547</v>
      </c>
      <c r="I6908" s="32" t="s">
        <v>52</v>
      </c>
      <c r="J6908" s="135">
        <v>79</v>
      </c>
      <c r="K6908" s="27">
        <v>0.62024999999999997</v>
      </c>
      <c r="L6908" s="77">
        <v>0.9</v>
      </c>
      <c r="Q6908" s="106"/>
    </row>
    <row r="6909" spans="1:17" x14ac:dyDescent="0.25">
      <c r="A6909" t="s">
        <v>331</v>
      </c>
      <c r="B6909" s="23">
        <v>2022</v>
      </c>
      <c r="C6909" s="23" t="s">
        <v>3</v>
      </c>
      <c r="D6909" s="23" t="s">
        <v>493</v>
      </c>
      <c r="E6909" s="23" t="s">
        <v>188</v>
      </c>
      <c r="F6909" s="23" t="s">
        <v>189</v>
      </c>
      <c r="G6909" s="23" t="s">
        <v>492</v>
      </c>
      <c r="H6909" s="167" t="s">
        <v>547</v>
      </c>
      <c r="I6909" s="32" t="s">
        <v>52</v>
      </c>
      <c r="J6909" s="135">
        <v>60</v>
      </c>
      <c r="K6909" s="27">
        <v>0.93332999999999999</v>
      </c>
      <c r="L6909" s="77">
        <v>0.9</v>
      </c>
      <c r="Q6909" s="106"/>
    </row>
    <row r="6910" spans="1:17" x14ac:dyDescent="0.25">
      <c r="A6910" t="s">
        <v>331</v>
      </c>
      <c r="B6910" s="23">
        <v>2023</v>
      </c>
      <c r="C6910" s="23" t="s">
        <v>0</v>
      </c>
      <c r="D6910" s="23" t="s">
        <v>537</v>
      </c>
      <c r="E6910" s="23" t="s">
        <v>188</v>
      </c>
      <c r="F6910" s="23" t="s">
        <v>189</v>
      </c>
      <c r="G6910" s="23" t="s">
        <v>492</v>
      </c>
      <c r="H6910" s="167" t="s">
        <v>547</v>
      </c>
      <c r="I6910" s="32" t="s">
        <v>52</v>
      </c>
      <c r="J6910" s="135">
        <v>70</v>
      </c>
      <c r="K6910" s="27">
        <v>0.9</v>
      </c>
      <c r="L6910" s="77">
        <v>0.9</v>
      </c>
      <c r="Q6910" s="106"/>
    </row>
    <row r="6911" spans="1:17" x14ac:dyDescent="0.25">
      <c r="A6911" t="s">
        <v>331</v>
      </c>
      <c r="B6911" s="23">
        <v>2018</v>
      </c>
      <c r="C6911" s="23" t="s">
        <v>0</v>
      </c>
      <c r="D6911" s="23" t="s">
        <v>54</v>
      </c>
      <c r="E6911" s="23" t="s">
        <v>190</v>
      </c>
      <c r="F6911" s="23" t="s">
        <v>191</v>
      </c>
      <c r="G6911" s="23" t="s">
        <v>492</v>
      </c>
      <c r="H6911" s="32" t="s">
        <v>352</v>
      </c>
      <c r="I6911" s="32" t="s">
        <v>52</v>
      </c>
      <c r="J6911" s="135">
        <v>115</v>
      </c>
      <c r="K6911" s="27">
        <v>0.86087000000000002</v>
      </c>
      <c r="L6911" s="77">
        <v>0.9</v>
      </c>
      <c r="Q6911" s="106"/>
    </row>
    <row r="6912" spans="1:17" x14ac:dyDescent="0.25">
      <c r="A6912" t="s">
        <v>331</v>
      </c>
      <c r="B6912" s="23">
        <v>2018</v>
      </c>
      <c r="C6912" s="23" t="s">
        <v>1</v>
      </c>
      <c r="D6912" s="23" t="s">
        <v>56</v>
      </c>
      <c r="E6912" s="23" t="s">
        <v>190</v>
      </c>
      <c r="F6912" s="23" t="s">
        <v>191</v>
      </c>
      <c r="G6912" s="23" t="s">
        <v>492</v>
      </c>
      <c r="H6912" s="32" t="s">
        <v>352</v>
      </c>
      <c r="I6912" s="32" t="s">
        <v>52</v>
      </c>
      <c r="J6912" s="135">
        <v>116</v>
      </c>
      <c r="K6912" s="27">
        <v>0.41378999999999999</v>
      </c>
      <c r="L6912" s="77">
        <v>0.9</v>
      </c>
      <c r="Q6912" s="106"/>
    </row>
    <row r="6913" spans="1:17" x14ac:dyDescent="0.25">
      <c r="A6913" t="s">
        <v>331</v>
      </c>
      <c r="B6913" s="23">
        <v>2018</v>
      </c>
      <c r="C6913" s="23" t="s">
        <v>2</v>
      </c>
      <c r="D6913" s="23" t="s">
        <v>57</v>
      </c>
      <c r="E6913" s="23" t="s">
        <v>190</v>
      </c>
      <c r="F6913" s="23" t="s">
        <v>191</v>
      </c>
      <c r="G6913" s="23" t="s">
        <v>492</v>
      </c>
      <c r="H6913" s="32" t="s">
        <v>352</v>
      </c>
      <c r="I6913" s="32" t="s">
        <v>52</v>
      </c>
      <c r="J6913" s="135">
        <v>115</v>
      </c>
      <c r="K6913" s="27">
        <v>0.6</v>
      </c>
      <c r="L6913" s="77">
        <v>0.9</v>
      </c>
      <c r="Q6913" s="106"/>
    </row>
    <row r="6914" spans="1:17" x14ac:dyDescent="0.25">
      <c r="A6914" t="s">
        <v>331</v>
      </c>
      <c r="B6914" s="23">
        <v>2018</v>
      </c>
      <c r="C6914" s="23" t="s">
        <v>3</v>
      </c>
      <c r="D6914" s="23" t="s">
        <v>58</v>
      </c>
      <c r="E6914" s="23" t="s">
        <v>190</v>
      </c>
      <c r="F6914" s="23" t="s">
        <v>191</v>
      </c>
      <c r="G6914" s="23" t="s">
        <v>492</v>
      </c>
      <c r="H6914" s="32" t="s">
        <v>352</v>
      </c>
      <c r="I6914" s="32" t="s">
        <v>52</v>
      </c>
      <c r="J6914" s="135">
        <v>137</v>
      </c>
      <c r="K6914" s="27">
        <v>0.88321000000000005</v>
      </c>
      <c r="L6914" s="77">
        <v>0.9</v>
      </c>
      <c r="Q6914" s="106"/>
    </row>
    <row r="6915" spans="1:17" x14ac:dyDescent="0.25">
      <c r="A6915" t="s">
        <v>331</v>
      </c>
      <c r="B6915" s="23">
        <v>2019</v>
      </c>
      <c r="C6915" s="23" t="s">
        <v>0</v>
      </c>
      <c r="D6915" s="23" t="s">
        <v>59</v>
      </c>
      <c r="E6915" s="23" t="s">
        <v>190</v>
      </c>
      <c r="F6915" s="23" t="s">
        <v>191</v>
      </c>
      <c r="G6915" s="23" t="s">
        <v>492</v>
      </c>
      <c r="H6915" s="32" t="s">
        <v>352</v>
      </c>
      <c r="I6915" s="32" t="s">
        <v>52</v>
      </c>
      <c r="J6915" s="135">
        <v>108</v>
      </c>
      <c r="K6915" s="27">
        <v>0.93518999999999997</v>
      </c>
      <c r="L6915" s="77">
        <v>0.9</v>
      </c>
      <c r="Q6915" s="106"/>
    </row>
    <row r="6916" spans="1:17" x14ac:dyDescent="0.25">
      <c r="A6916" t="s">
        <v>331</v>
      </c>
      <c r="B6916" s="23">
        <v>2019</v>
      </c>
      <c r="C6916" s="23" t="s">
        <v>1</v>
      </c>
      <c r="D6916" s="23" t="s">
        <v>60</v>
      </c>
      <c r="E6916" s="23" t="s">
        <v>190</v>
      </c>
      <c r="F6916" s="23" t="s">
        <v>191</v>
      </c>
      <c r="G6916" s="23" t="s">
        <v>492</v>
      </c>
      <c r="H6916" s="32" t="s">
        <v>352</v>
      </c>
      <c r="I6916" s="32" t="s">
        <v>52</v>
      </c>
      <c r="J6916" s="135">
        <v>123</v>
      </c>
      <c r="K6916" s="27">
        <v>0.80488000000000004</v>
      </c>
      <c r="L6916" s="77">
        <v>0.9</v>
      </c>
      <c r="Q6916" s="106"/>
    </row>
    <row r="6917" spans="1:17" x14ac:dyDescent="0.25">
      <c r="A6917" t="s">
        <v>331</v>
      </c>
      <c r="B6917" s="23">
        <v>2019</v>
      </c>
      <c r="C6917" s="23" t="s">
        <v>2</v>
      </c>
      <c r="D6917" s="23" t="s">
        <v>61</v>
      </c>
      <c r="E6917" s="23" t="s">
        <v>190</v>
      </c>
      <c r="F6917" s="23" t="s">
        <v>191</v>
      </c>
      <c r="G6917" s="23" t="s">
        <v>492</v>
      </c>
      <c r="H6917" s="32" t="s">
        <v>352</v>
      </c>
      <c r="I6917" s="32" t="s">
        <v>52</v>
      </c>
      <c r="J6917" s="135">
        <v>132</v>
      </c>
      <c r="K6917" s="27">
        <v>0.78788000000000002</v>
      </c>
      <c r="L6917" s="77">
        <v>0.9</v>
      </c>
      <c r="Q6917" s="106"/>
    </row>
    <row r="6918" spans="1:17" x14ac:dyDescent="0.25">
      <c r="A6918" t="s">
        <v>331</v>
      </c>
      <c r="B6918" s="23">
        <v>2019</v>
      </c>
      <c r="C6918" s="23" t="s">
        <v>3</v>
      </c>
      <c r="D6918" s="23" t="s">
        <v>62</v>
      </c>
      <c r="E6918" s="23" t="s">
        <v>190</v>
      </c>
      <c r="F6918" s="23" t="s">
        <v>191</v>
      </c>
      <c r="G6918" s="23" t="s">
        <v>492</v>
      </c>
      <c r="H6918" s="32" t="s">
        <v>352</v>
      </c>
      <c r="I6918" s="32" t="s">
        <v>52</v>
      </c>
      <c r="J6918" s="135">
        <v>128</v>
      </c>
      <c r="K6918" s="27">
        <v>0.89061999999999997</v>
      </c>
      <c r="L6918" s="77">
        <v>0.9</v>
      </c>
      <c r="Q6918" s="106"/>
    </row>
    <row r="6919" spans="1:17" x14ac:dyDescent="0.25">
      <c r="A6919" t="s">
        <v>331</v>
      </c>
      <c r="B6919" s="23">
        <v>2020</v>
      </c>
      <c r="C6919" s="23" t="s">
        <v>0</v>
      </c>
      <c r="D6919" s="23" t="s">
        <v>63</v>
      </c>
      <c r="E6919" s="23" t="s">
        <v>190</v>
      </c>
      <c r="F6919" s="23" t="s">
        <v>191</v>
      </c>
      <c r="G6919" s="23" t="s">
        <v>492</v>
      </c>
      <c r="H6919" s="32" t="s">
        <v>352</v>
      </c>
      <c r="I6919" s="32" t="s">
        <v>52</v>
      </c>
      <c r="J6919" s="135">
        <v>118</v>
      </c>
      <c r="K6919" s="27">
        <v>0.92373000000000005</v>
      </c>
      <c r="L6919" s="77">
        <v>0.9</v>
      </c>
      <c r="Q6919" s="106"/>
    </row>
    <row r="6920" spans="1:17" x14ac:dyDescent="0.25">
      <c r="A6920" t="s">
        <v>331</v>
      </c>
      <c r="B6920" s="23">
        <v>2020</v>
      </c>
      <c r="C6920" s="23" t="s">
        <v>1</v>
      </c>
      <c r="D6920" s="23" t="s">
        <v>64</v>
      </c>
      <c r="E6920" s="23" t="s">
        <v>190</v>
      </c>
      <c r="F6920" s="23" t="s">
        <v>191</v>
      </c>
      <c r="G6920" s="23" t="s">
        <v>492</v>
      </c>
      <c r="H6920" s="32" t="s">
        <v>352</v>
      </c>
      <c r="I6920" s="32" t="s">
        <v>52</v>
      </c>
      <c r="J6920" s="135">
        <v>86</v>
      </c>
      <c r="K6920" s="27">
        <v>0.86046999999999996</v>
      </c>
      <c r="L6920" s="77">
        <v>0.9</v>
      </c>
      <c r="Q6920" s="106"/>
    </row>
    <row r="6921" spans="1:17" x14ac:dyDescent="0.25">
      <c r="A6921" t="s">
        <v>331</v>
      </c>
      <c r="B6921" s="23">
        <v>2020</v>
      </c>
      <c r="C6921" s="23" t="s">
        <v>2</v>
      </c>
      <c r="D6921" s="23" t="s">
        <v>65</v>
      </c>
      <c r="E6921" s="23" t="s">
        <v>190</v>
      </c>
      <c r="F6921" s="23" t="s">
        <v>191</v>
      </c>
      <c r="G6921" s="23" t="s">
        <v>492</v>
      </c>
      <c r="H6921" s="32" t="s">
        <v>352</v>
      </c>
      <c r="I6921" s="32" t="s">
        <v>52</v>
      </c>
      <c r="J6921" s="135">
        <v>94</v>
      </c>
      <c r="K6921" s="27">
        <v>0.92552999999999996</v>
      </c>
      <c r="L6921" s="77">
        <v>0.9</v>
      </c>
      <c r="Q6921" s="106"/>
    </row>
    <row r="6922" spans="1:17" x14ac:dyDescent="0.25">
      <c r="A6922" t="s">
        <v>331</v>
      </c>
      <c r="B6922" s="23">
        <v>2020</v>
      </c>
      <c r="C6922" s="23" t="s">
        <v>3</v>
      </c>
      <c r="D6922" s="23" t="s">
        <v>66</v>
      </c>
      <c r="E6922" s="23" t="s">
        <v>190</v>
      </c>
      <c r="F6922" s="23" t="s">
        <v>191</v>
      </c>
      <c r="G6922" s="23" t="s">
        <v>492</v>
      </c>
      <c r="H6922" s="32" t="s">
        <v>352</v>
      </c>
      <c r="I6922" s="32" t="s">
        <v>52</v>
      </c>
      <c r="J6922" s="135">
        <v>109</v>
      </c>
      <c r="K6922" s="27">
        <v>0.90825999999999996</v>
      </c>
      <c r="L6922" s="77">
        <v>0.9</v>
      </c>
      <c r="Q6922" s="106"/>
    </row>
    <row r="6923" spans="1:17" x14ac:dyDescent="0.25">
      <c r="A6923" t="s">
        <v>331</v>
      </c>
      <c r="B6923" s="23">
        <v>2021</v>
      </c>
      <c r="C6923" s="23" t="s">
        <v>0</v>
      </c>
      <c r="D6923" s="23" t="s">
        <v>67</v>
      </c>
      <c r="E6923" s="23" t="s">
        <v>190</v>
      </c>
      <c r="F6923" s="23" t="s">
        <v>191</v>
      </c>
      <c r="G6923" s="23" t="s">
        <v>492</v>
      </c>
      <c r="H6923" s="32" t="s">
        <v>352</v>
      </c>
      <c r="I6923" s="32" t="s">
        <v>52</v>
      </c>
      <c r="J6923" s="135">
        <v>127</v>
      </c>
      <c r="K6923" s="27">
        <v>0.68503999999999998</v>
      </c>
      <c r="L6923" s="77">
        <v>0.9</v>
      </c>
      <c r="Q6923" s="106"/>
    </row>
    <row r="6924" spans="1:17" x14ac:dyDescent="0.25">
      <c r="A6924" t="s">
        <v>331</v>
      </c>
      <c r="B6924" s="23">
        <v>2021</v>
      </c>
      <c r="C6924" s="23" t="s">
        <v>1</v>
      </c>
      <c r="D6924" s="23" t="s">
        <v>68</v>
      </c>
      <c r="E6924" s="23" t="s">
        <v>190</v>
      </c>
      <c r="F6924" s="23" t="s">
        <v>191</v>
      </c>
      <c r="G6924" s="23" t="s">
        <v>492</v>
      </c>
      <c r="H6924" s="32" t="s">
        <v>352</v>
      </c>
      <c r="I6924" s="32" t="s">
        <v>52</v>
      </c>
      <c r="J6924" s="135">
        <v>125</v>
      </c>
      <c r="K6924" s="27">
        <v>0.69599999999999995</v>
      </c>
      <c r="L6924" s="77">
        <v>0.9</v>
      </c>
      <c r="Q6924" s="106"/>
    </row>
    <row r="6925" spans="1:17" x14ac:dyDescent="0.25">
      <c r="A6925" t="s">
        <v>331</v>
      </c>
      <c r="B6925" s="23">
        <v>2021</v>
      </c>
      <c r="C6925" s="23" t="s">
        <v>2</v>
      </c>
      <c r="D6925" s="23" t="s">
        <v>69</v>
      </c>
      <c r="E6925" s="23" t="s">
        <v>190</v>
      </c>
      <c r="F6925" s="23" t="s">
        <v>191</v>
      </c>
      <c r="G6925" s="23" t="s">
        <v>492</v>
      </c>
      <c r="H6925" s="32" t="s">
        <v>352</v>
      </c>
      <c r="I6925" s="32" t="s">
        <v>52</v>
      </c>
      <c r="J6925" s="135">
        <v>139</v>
      </c>
      <c r="K6925" s="27">
        <v>0.59711999999999998</v>
      </c>
      <c r="L6925" s="77">
        <v>0.9</v>
      </c>
      <c r="Q6925" s="106"/>
    </row>
    <row r="6926" spans="1:17" x14ac:dyDescent="0.25">
      <c r="A6926" t="s">
        <v>331</v>
      </c>
      <c r="B6926" s="23">
        <v>2021</v>
      </c>
      <c r="C6926" s="23" t="s">
        <v>3</v>
      </c>
      <c r="D6926" s="23" t="s">
        <v>70</v>
      </c>
      <c r="E6926" s="23" t="s">
        <v>190</v>
      </c>
      <c r="F6926" s="23" t="s">
        <v>191</v>
      </c>
      <c r="G6926" s="23" t="s">
        <v>492</v>
      </c>
      <c r="H6926" s="32" t="s">
        <v>352</v>
      </c>
      <c r="I6926" s="32" t="s">
        <v>52</v>
      </c>
      <c r="J6926" s="135">
        <v>151</v>
      </c>
      <c r="K6926" s="27">
        <v>0.45033000000000001</v>
      </c>
      <c r="L6926" s="77">
        <v>0.9</v>
      </c>
      <c r="Q6926" s="106"/>
    </row>
    <row r="6927" spans="1:17" x14ac:dyDescent="0.25">
      <c r="A6927" t="s">
        <v>331</v>
      </c>
      <c r="B6927" s="23">
        <v>2022</v>
      </c>
      <c r="C6927" s="23" t="s">
        <v>0</v>
      </c>
      <c r="D6927" s="23" t="s">
        <v>71</v>
      </c>
      <c r="E6927" s="23" t="s">
        <v>190</v>
      </c>
      <c r="F6927" s="23" t="s">
        <v>191</v>
      </c>
      <c r="G6927" s="23" t="s">
        <v>492</v>
      </c>
      <c r="H6927" s="32" t="s">
        <v>352</v>
      </c>
      <c r="I6927" s="32" t="s">
        <v>52</v>
      </c>
      <c r="J6927" s="135">
        <v>134</v>
      </c>
      <c r="K6927" s="27">
        <v>0.74626999999999999</v>
      </c>
      <c r="L6927" s="77">
        <v>0.9</v>
      </c>
      <c r="Q6927" s="106"/>
    </row>
    <row r="6928" spans="1:17" x14ac:dyDescent="0.25">
      <c r="A6928" t="s">
        <v>331</v>
      </c>
      <c r="B6928" s="23">
        <v>2022</v>
      </c>
      <c r="C6928" s="23" t="s">
        <v>1</v>
      </c>
      <c r="D6928" s="23" t="s">
        <v>72</v>
      </c>
      <c r="E6928" s="23" t="s">
        <v>190</v>
      </c>
      <c r="F6928" s="23" t="s">
        <v>191</v>
      </c>
      <c r="G6928" s="23" t="s">
        <v>492</v>
      </c>
      <c r="H6928" s="32" t="s">
        <v>352</v>
      </c>
      <c r="I6928" s="32" t="s">
        <v>52</v>
      </c>
      <c r="J6928" s="135">
        <v>137</v>
      </c>
      <c r="K6928" s="27">
        <v>0.79561999999999999</v>
      </c>
      <c r="L6928" s="77">
        <v>0.9</v>
      </c>
      <c r="Q6928" s="106"/>
    </row>
    <row r="6929" spans="1:17" x14ac:dyDescent="0.25">
      <c r="A6929" t="s">
        <v>331</v>
      </c>
      <c r="B6929" s="23">
        <v>2022</v>
      </c>
      <c r="C6929" s="23" t="s">
        <v>2</v>
      </c>
      <c r="D6929" s="23" t="s">
        <v>73</v>
      </c>
      <c r="E6929" s="23" t="s">
        <v>190</v>
      </c>
      <c r="F6929" s="23" t="s">
        <v>191</v>
      </c>
      <c r="G6929" s="23" t="s">
        <v>492</v>
      </c>
      <c r="H6929" s="32" t="s">
        <v>352</v>
      </c>
      <c r="I6929" s="32" t="s">
        <v>52</v>
      </c>
      <c r="J6929" s="135">
        <v>162</v>
      </c>
      <c r="K6929" s="27">
        <v>0.69135999999999997</v>
      </c>
      <c r="L6929" s="77">
        <v>0.9</v>
      </c>
      <c r="Q6929" s="106"/>
    </row>
    <row r="6930" spans="1:17" x14ac:dyDescent="0.25">
      <c r="A6930" t="s">
        <v>331</v>
      </c>
      <c r="B6930" s="23">
        <v>2022</v>
      </c>
      <c r="C6930" s="23" t="s">
        <v>3</v>
      </c>
      <c r="D6930" s="23" t="s">
        <v>493</v>
      </c>
      <c r="E6930" s="23" t="s">
        <v>190</v>
      </c>
      <c r="F6930" s="23" t="s">
        <v>191</v>
      </c>
      <c r="G6930" s="23" t="s">
        <v>492</v>
      </c>
      <c r="H6930" s="32" t="s">
        <v>352</v>
      </c>
      <c r="I6930" s="32" t="s">
        <v>52</v>
      </c>
      <c r="J6930" s="135">
        <v>120</v>
      </c>
      <c r="K6930" s="27">
        <v>0.60833000000000004</v>
      </c>
      <c r="L6930" s="77">
        <v>0.9</v>
      </c>
      <c r="Q6930" s="106"/>
    </row>
    <row r="6931" spans="1:17" x14ac:dyDescent="0.25">
      <c r="A6931" t="s">
        <v>331</v>
      </c>
      <c r="B6931" s="23">
        <v>2023</v>
      </c>
      <c r="C6931" s="23" t="s">
        <v>0</v>
      </c>
      <c r="D6931" s="23" t="s">
        <v>537</v>
      </c>
      <c r="E6931" s="23" t="s">
        <v>190</v>
      </c>
      <c r="F6931" s="23" t="s">
        <v>191</v>
      </c>
      <c r="G6931" s="23" t="s">
        <v>492</v>
      </c>
      <c r="H6931" s="32" t="s">
        <v>352</v>
      </c>
      <c r="I6931" s="32" t="s">
        <v>52</v>
      </c>
      <c r="J6931" s="135">
        <v>151</v>
      </c>
      <c r="K6931" s="27">
        <v>0.81457000000000002</v>
      </c>
      <c r="L6931" s="77">
        <v>0.9</v>
      </c>
      <c r="Q6931" s="106"/>
    </row>
    <row r="6932" spans="1:17" x14ac:dyDescent="0.25">
      <c r="A6932" t="s">
        <v>331</v>
      </c>
      <c r="B6932" s="23">
        <v>2018</v>
      </c>
      <c r="C6932" s="23" t="s">
        <v>0</v>
      </c>
      <c r="D6932" s="23" t="s">
        <v>54</v>
      </c>
      <c r="E6932" s="23" t="s">
        <v>192</v>
      </c>
      <c r="F6932" s="23" t="s">
        <v>193</v>
      </c>
      <c r="G6932" s="23" t="s">
        <v>492</v>
      </c>
      <c r="H6932" s="32" t="s">
        <v>359</v>
      </c>
      <c r="I6932" s="32" t="s">
        <v>52</v>
      </c>
      <c r="J6932" s="135">
        <v>117</v>
      </c>
      <c r="K6932" s="27">
        <v>0.59828999999999999</v>
      </c>
      <c r="L6932" s="77">
        <v>0.9</v>
      </c>
      <c r="Q6932" s="106"/>
    </row>
    <row r="6933" spans="1:17" x14ac:dyDescent="0.25">
      <c r="A6933" t="s">
        <v>331</v>
      </c>
      <c r="B6933" s="23">
        <v>2018</v>
      </c>
      <c r="C6933" s="23" t="s">
        <v>1</v>
      </c>
      <c r="D6933" s="23" t="s">
        <v>56</v>
      </c>
      <c r="E6933" s="23" t="s">
        <v>192</v>
      </c>
      <c r="F6933" s="23" t="s">
        <v>193</v>
      </c>
      <c r="G6933" s="23" t="s">
        <v>492</v>
      </c>
      <c r="H6933" s="32" t="s">
        <v>359</v>
      </c>
      <c r="I6933" s="32" t="s">
        <v>52</v>
      </c>
      <c r="J6933" s="135">
        <v>206</v>
      </c>
      <c r="K6933" s="27">
        <v>0.61650000000000005</v>
      </c>
      <c r="L6933" s="77">
        <v>0.9</v>
      </c>
      <c r="Q6933" s="106"/>
    </row>
    <row r="6934" spans="1:17" x14ac:dyDescent="0.25">
      <c r="A6934" t="s">
        <v>331</v>
      </c>
      <c r="B6934" s="23">
        <v>2018</v>
      </c>
      <c r="C6934" s="23" t="s">
        <v>2</v>
      </c>
      <c r="D6934" s="23" t="s">
        <v>57</v>
      </c>
      <c r="E6934" s="23" t="s">
        <v>192</v>
      </c>
      <c r="F6934" s="23" t="s">
        <v>193</v>
      </c>
      <c r="G6934" s="23" t="s">
        <v>492</v>
      </c>
      <c r="H6934" s="32" t="s">
        <v>359</v>
      </c>
      <c r="I6934" s="32" t="s">
        <v>52</v>
      </c>
      <c r="J6934" s="135">
        <v>215</v>
      </c>
      <c r="K6934" s="27">
        <v>0.70233000000000001</v>
      </c>
      <c r="L6934" s="77">
        <v>0.9</v>
      </c>
      <c r="Q6934" s="106"/>
    </row>
    <row r="6935" spans="1:17" x14ac:dyDescent="0.25">
      <c r="A6935" t="s">
        <v>331</v>
      </c>
      <c r="B6935" s="23">
        <v>2018</v>
      </c>
      <c r="C6935" s="23" t="s">
        <v>3</v>
      </c>
      <c r="D6935" s="23" t="s">
        <v>58</v>
      </c>
      <c r="E6935" s="23" t="s">
        <v>192</v>
      </c>
      <c r="F6935" s="23" t="s">
        <v>193</v>
      </c>
      <c r="G6935" s="23" t="s">
        <v>492</v>
      </c>
      <c r="H6935" s="32" t="s">
        <v>359</v>
      </c>
      <c r="I6935" s="32" t="s">
        <v>52</v>
      </c>
      <c r="J6935" s="135">
        <v>175</v>
      </c>
      <c r="K6935" s="27">
        <v>0.81713999999999998</v>
      </c>
      <c r="L6935" s="77">
        <v>0.9</v>
      </c>
      <c r="Q6935" s="106"/>
    </row>
    <row r="6936" spans="1:17" x14ac:dyDescent="0.25">
      <c r="A6936" t="s">
        <v>331</v>
      </c>
      <c r="B6936" s="23">
        <v>2019</v>
      </c>
      <c r="C6936" s="23" t="s">
        <v>0</v>
      </c>
      <c r="D6936" s="23" t="s">
        <v>59</v>
      </c>
      <c r="E6936" s="23" t="s">
        <v>192</v>
      </c>
      <c r="F6936" s="23" t="s">
        <v>193</v>
      </c>
      <c r="G6936" s="23" t="s">
        <v>492</v>
      </c>
      <c r="H6936" s="32" t="s">
        <v>359</v>
      </c>
      <c r="I6936" s="32" t="s">
        <v>52</v>
      </c>
      <c r="J6936" s="135">
        <v>187</v>
      </c>
      <c r="K6936" s="27">
        <v>0.80749000000000004</v>
      </c>
      <c r="L6936" s="77">
        <v>0.9</v>
      </c>
      <c r="Q6936" s="106"/>
    </row>
    <row r="6937" spans="1:17" x14ac:dyDescent="0.25">
      <c r="A6937" t="s">
        <v>331</v>
      </c>
      <c r="B6937" s="23">
        <v>2019</v>
      </c>
      <c r="C6937" s="23" t="s">
        <v>1</v>
      </c>
      <c r="D6937" s="23" t="s">
        <v>60</v>
      </c>
      <c r="E6937" s="23" t="s">
        <v>192</v>
      </c>
      <c r="F6937" s="23" t="s">
        <v>193</v>
      </c>
      <c r="G6937" s="23" t="s">
        <v>492</v>
      </c>
      <c r="H6937" s="32" t="s">
        <v>359</v>
      </c>
      <c r="I6937" s="32" t="s">
        <v>52</v>
      </c>
      <c r="J6937" s="135">
        <v>162</v>
      </c>
      <c r="K6937" s="27">
        <v>0.69752999999999998</v>
      </c>
      <c r="L6937" s="77">
        <v>0.9</v>
      </c>
      <c r="Q6937" s="106"/>
    </row>
    <row r="6938" spans="1:17" x14ac:dyDescent="0.25">
      <c r="A6938" t="s">
        <v>331</v>
      </c>
      <c r="B6938" s="23">
        <v>2019</v>
      </c>
      <c r="C6938" s="23" t="s">
        <v>2</v>
      </c>
      <c r="D6938" s="23" t="s">
        <v>61</v>
      </c>
      <c r="E6938" s="23" t="s">
        <v>192</v>
      </c>
      <c r="F6938" s="23" t="s">
        <v>193</v>
      </c>
      <c r="G6938" s="23" t="s">
        <v>492</v>
      </c>
      <c r="H6938" s="32" t="s">
        <v>359</v>
      </c>
      <c r="I6938" s="32" t="s">
        <v>52</v>
      </c>
      <c r="J6938" s="135">
        <v>219</v>
      </c>
      <c r="K6938" s="27">
        <v>0.82191999999999998</v>
      </c>
      <c r="L6938" s="77">
        <v>0.9</v>
      </c>
      <c r="Q6938" s="106"/>
    </row>
    <row r="6939" spans="1:17" x14ac:dyDescent="0.25">
      <c r="A6939" t="s">
        <v>331</v>
      </c>
      <c r="B6939" s="23">
        <v>2019</v>
      </c>
      <c r="C6939" s="23" t="s">
        <v>3</v>
      </c>
      <c r="D6939" s="23" t="s">
        <v>62</v>
      </c>
      <c r="E6939" s="23" t="s">
        <v>192</v>
      </c>
      <c r="F6939" s="23" t="s">
        <v>193</v>
      </c>
      <c r="G6939" s="23" t="s">
        <v>492</v>
      </c>
      <c r="H6939" s="32" t="s">
        <v>359</v>
      </c>
      <c r="I6939" s="32" t="s">
        <v>52</v>
      </c>
      <c r="J6939" s="135">
        <v>226</v>
      </c>
      <c r="K6939" s="27">
        <v>0.70796000000000003</v>
      </c>
      <c r="L6939" s="77">
        <v>0.9</v>
      </c>
      <c r="Q6939" s="106"/>
    </row>
    <row r="6940" spans="1:17" x14ac:dyDescent="0.25">
      <c r="A6940" t="s">
        <v>331</v>
      </c>
      <c r="B6940" s="23">
        <v>2020</v>
      </c>
      <c r="C6940" s="23" t="s">
        <v>0</v>
      </c>
      <c r="D6940" s="23" t="s">
        <v>63</v>
      </c>
      <c r="E6940" s="23" t="s">
        <v>192</v>
      </c>
      <c r="F6940" s="23" t="s">
        <v>193</v>
      </c>
      <c r="G6940" s="23" t="s">
        <v>492</v>
      </c>
      <c r="H6940" s="32" t="s">
        <v>359</v>
      </c>
      <c r="I6940" s="32" t="s">
        <v>52</v>
      </c>
      <c r="J6940" s="135">
        <v>241</v>
      </c>
      <c r="K6940" s="27">
        <v>0.60995999999999995</v>
      </c>
      <c r="L6940" s="77">
        <v>0.9</v>
      </c>
      <c r="Q6940" s="106"/>
    </row>
    <row r="6941" spans="1:17" x14ac:dyDescent="0.25">
      <c r="A6941" t="s">
        <v>331</v>
      </c>
      <c r="B6941" s="23">
        <v>2020</v>
      </c>
      <c r="C6941" s="23" t="s">
        <v>1</v>
      </c>
      <c r="D6941" s="23" t="s">
        <v>64</v>
      </c>
      <c r="E6941" s="23" t="s">
        <v>192</v>
      </c>
      <c r="F6941" s="23" t="s">
        <v>193</v>
      </c>
      <c r="G6941" s="23" t="s">
        <v>492</v>
      </c>
      <c r="H6941" s="32" t="s">
        <v>359</v>
      </c>
      <c r="I6941" s="32" t="s">
        <v>52</v>
      </c>
      <c r="J6941" s="135">
        <v>78</v>
      </c>
      <c r="K6941" s="27">
        <v>0.57691999999999999</v>
      </c>
      <c r="L6941" s="77">
        <v>0.9</v>
      </c>
      <c r="Q6941" s="106"/>
    </row>
    <row r="6942" spans="1:17" x14ac:dyDescent="0.25">
      <c r="A6942" t="s">
        <v>331</v>
      </c>
      <c r="B6942" s="23">
        <v>2020</v>
      </c>
      <c r="C6942" s="23" t="s">
        <v>2</v>
      </c>
      <c r="D6942" s="23" t="s">
        <v>65</v>
      </c>
      <c r="E6942" s="23" t="s">
        <v>192</v>
      </c>
      <c r="F6942" s="23" t="s">
        <v>193</v>
      </c>
      <c r="G6942" s="23" t="s">
        <v>492</v>
      </c>
      <c r="H6942" s="32" t="s">
        <v>359</v>
      </c>
      <c r="I6942" s="32" t="s">
        <v>52</v>
      </c>
      <c r="J6942" s="135">
        <v>116</v>
      </c>
      <c r="K6942" s="27">
        <v>0.47414000000000001</v>
      </c>
      <c r="L6942" s="77">
        <v>0.9</v>
      </c>
      <c r="Q6942" s="106"/>
    </row>
    <row r="6943" spans="1:17" x14ac:dyDescent="0.25">
      <c r="A6943" t="s">
        <v>331</v>
      </c>
      <c r="B6943" s="23">
        <v>2020</v>
      </c>
      <c r="C6943" s="23" t="s">
        <v>3</v>
      </c>
      <c r="D6943" s="23" t="s">
        <v>66</v>
      </c>
      <c r="E6943" s="23" t="s">
        <v>192</v>
      </c>
      <c r="F6943" s="23" t="s">
        <v>193</v>
      </c>
      <c r="G6943" s="23" t="s">
        <v>492</v>
      </c>
      <c r="H6943" s="32" t="s">
        <v>359</v>
      </c>
      <c r="I6943" s="32" t="s">
        <v>52</v>
      </c>
      <c r="J6943" s="135">
        <v>179</v>
      </c>
      <c r="K6943" s="27">
        <v>0.53630999999999995</v>
      </c>
      <c r="L6943" s="77">
        <v>0.9</v>
      </c>
      <c r="Q6943" s="106"/>
    </row>
    <row r="6944" spans="1:17" x14ac:dyDescent="0.25">
      <c r="A6944" t="s">
        <v>331</v>
      </c>
      <c r="B6944" s="23">
        <v>2021</v>
      </c>
      <c r="C6944" s="23" t="s">
        <v>0</v>
      </c>
      <c r="D6944" s="23" t="s">
        <v>67</v>
      </c>
      <c r="E6944" s="23" t="s">
        <v>192</v>
      </c>
      <c r="F6944" s="23" t="s">
        <v>193</v>
      </c>
      <c r="G6944" s="23" t="s">
        <v>492</v>
      </c>
      <c r="H6944" s="32" t="s">
        <v>359</v>
      </c>
      <c r="I6944" s="32" t="s">
        <v>52</v>
      </c>
      <c r="J6944" s="135">
        <v>165</v>
      </c>
      <c r="K6944" s="27">
        <v>0.59394000000000002</v>
      </c>
      <c r="L6944" s="77">
        <v>0.9</v>
      </c>
      <c r="Q6944" s="106"/>
    </row>
    <row r="6945" spans="1:17" x14ac:dyDescent="0.25">
      <c r="A6945" t="s">
        <v>331</v>
      </c>
      <c r="B6945" s="23">
        <v>2021</v>
      </c>
      <c r="C6945" s="23" t="s">
        <v>1</v>
      </c>
      <c r="D6945" s="23" t="s">
        <v>68</v>
      </c>
      <c r="E6945" s="23" t="s">
        <v>192</v>
      </c>
      <c r="F6945" s="23" t="s">
        <v>193</v>
      </c>
      <c r="G6945" s="23" t="s">
        <v>492</v>
      </c>
      <c r="H6945" s="32" t="s">
        <v>359</v>
      </c>
      <c r="I6945" s="32" t="s">
        <v>52</v>
      </c>
      <c r="J6945" s="135">
        <v>178</v>
      </c>
      <c r="K6945" s="27">
        <v>0.48315000000000002</v>
      </c>
      <c r="L6945" s="77">
        <v>0.9</v>
      </c>
      <c r="Q6945" s="106"/>
    </row>
    <row r="6946" spans="1:17" x14ac:dyDescent="0.25">
      <c r="A6946" t="s">
        <v>331</v>
      </c>
      <c r="B6946" s="23">
        <v>2021</v>
      </c>
      <c r="C6946" s="23" t="s">
        <v>2</v>
      </c>
      <c r="D6946" s="23" t="s">
        <v>69</v>
      </c>
      <c r="E6946" s="23" t="s">
        <v>192</v>
      </c>
      <c r="F6946" s="23" t="s">
        <v>193</v>
      </c>
      <c r="G6946" s="23" t="s">
        <v>492</v>
      </c>
      <c r="H6946" s="32" t="s">
        <v>359</v>
      </c>
      <c r="I6946" s="32" t="s">
        <v>52</v>
      </c>
      <c r="J6946" s="135">
        <v>182</v>
      </c>
      <c r="K6946" s="27">
        <v>0.53297000000000005</v>
      </c>
      <c r="L6946" s="77">
        <v>0.9</v>
      </c>
      <c r="Q6946" s="106"/>
    </row>
    <row r="6947" spans="1:17" x14ac:dyDescent="0.25">
      <c r="A6947" t="s">
        <v>331</v>
      </c>
      <c r="B6947" s="23">
        <v>2021</v>
      </c>
      <c r="C6947" s="23" t="s">
        <v>3</v>
      </c>
      <c r="D6947" s="23" t="s">
        <v>70</v>
      </c>
      <c r="E6947" s="23" t="s">
        <v>192</v>
      </c>
      <c r="F6947" s="23" t="s">
        <v>193</v>
      </c>
      <c r="G6947" s="23" t="s">
        <v>492</v>
      </c>
      <c r="H6947" s="32" t="s">
        <v>359</v>
      </c>
      <c r="I6947" s="32" t="s">
        <v>52</v>
      </c>
      <c r="J6947" s="135">
        <v>164</v>
      </c>
      <c r="K6947" s="27">
        <v>0.51219999999999999</v>
      </c>
      <c r="L6947" s="77">
        <v>0.9</v>
      </c>
      <c r="Q6947" s="106"/>
    </row>
    <row r="6948" spans="1:17" x14ac:dyDescent="0.25">
      <c r="A6948" t="s">
        <v>331</v>
      </c>
      <c r="B6948" s="23">
        <v>2022</v>
      </c>
      <c r="C6948" s="23" t="s">
        <v>0</v>
      </c>
      <c r="D6948" s="23" t="s">
        <v>71</v>
      </c>
      <c r="E6948" s="23" t="s">
        <v>192</v>
      </c>
      <c r="F6948" s="23" t="s">
        <v>193</v>
      </c>
      <c r="G6948" s="23" t="s">
        <v>492</v>
      </c>
      <c r="H6948" s="32" t="s">
        <v>359</v>
      </c>
      <c r="I6948" s="32" t="s">
        <v>52</v>
      </c>
      <c r="J6948" s="135">
        <v>113</v>
      </c>
      <c r="K6948" s="27">
        <v>0.37168000000000001</v>
      </c>
      <c r="L6948" s="77">
        <v>0.9</v>
      </c>
      <c r="Q6948" s="106"/>
    </row>
    <row r="6949" spans="1:17" x14ac:dyDescent="0.25">
      <c r="A6949" t="s">
        <v>331</v>
      </c>
      <c r="B6949" s="23">
        <v>2022</v>
      </c>
      <c r="C6949" s="23" t="s">
        <v>1</v>
      </c>
      <c r="D6949" s="23" t="s">
        <v>72</v>
      </c>
      <c r="E6949" s="23" t="s">
        <v>192</v>
      </c>
      <c r="F6949" s="23" t="s">
        <v>193</v>
      </c>
      <c r="G6949" s="23" t="s">
        <v>492</v>
      </c>
      <c r="H6949" s="32" t="s">
        <v>359</v>
      </c>
      <c r="I6949" s="32" t="s">
        <v>52</v>
      </c>
      <c r="J6949" s="135">
        <v>121</v>
      </c>
      <c r="K6949" s="27">
        <v>0.47933999999999999</v>
      </c>
      <c r="L6949" s="77">
        <v>0.9</v>
      </c>
      <c r="Q6949" s="106"/>
    </row>
    <row r="6950" spans="1:17" x14ac:dyDescent="0.25">
      <c r="A6950" t="s">
        <v>331</v>
      </c>
      <c r="B6950" s="23">
        <v>2022</v>
      </c>
      <c r="C6950" s="23" t="s">
        <v>2</v>
      </c>
      <c r="D6950" s="23" t="s">
        <v>73</v>
      </c>
      <c r="E6950" s="23" t="s">
        <v>192</v>
      </c>
      <c r="F6950" s="23" t="s">
        <v>193</v>
      </c>
      <c r="G6950" s="23" t="s">
        <v>492</v>
      </c>
      <c r="H6950" s="32" t="s">
        <v>359</v>
      </c>
      <c r="I6950" s="32" t="s">
        <v>52</v>
      </c>
      <c r="J6950" s="135">
        <v>110</v>
      </c>
      <c r="K6950" s="27">
        <v>0.25455</v>
      </c>
      <c r="L6950" s="77">
        <v>0.9</v>
      </c>
      <c r="Q6950" s="106"/>
    </row>
    <row r="6951" spans="1:17" x14ac:dyDescent="0.25">
      <c r="A6951" t="s">
        <v>331</v>
      </c>
      <c r="B6951" s="23">
        <v>2022</v>
      </c>
      <c r="C6951" s="23" t="s">
        <v>3</v>
      </c>
      <c r="D6951" s="23" t="s">
        <v>493</v>
      </c>
      <c r="E6951" s="23" t="s">
        <v>192</v>
      </c>
      <c r="F6951" s="23" t="s">
        <v>193</v>
      </c>
      <c r="G6951" s="23" t="s">
        <v>492</v>
      </c>
      <c r="H6951" s="32" t="s">
        <v>359</v>
      </c>
      <c r="I6951" s="32" t="s">
        <v>52</v>
      </c>
      <c r="J6951" s="135">
        <v>79</v>
      </c>
      <c r="K6951" s="27">
        <v>0.16456000000000001</v>
      </c>
      <c r="L6951" s="77">
        <v>0.9</v>
      </c>
      <c r="Q6951" s="106"/>
    </row>
    <row r="6952" spans="1:17" x14ac:dyDescent="0.25">
      <c r="A6952" t="s">
        <v>331</v>
      </c>
      <c r="B6952" s="23">
        <v>2023</v>
      </c>
      <c r="C6952" s="23" t="s">
        <v>0</v>
      </c>
      <c r="D6952" s="23" t="s">
        <v>537</v>
      </c>
      <c r="E6952" s="23" t="s">
        <v>192</v>
      </c>
      <c r="F6952" s="23" t="s">
        <v>193</v>
      </c>
      <c r="G6952" s="23" t="s">
        <v>492</v>
      </c>
      <c r="H6952" s="32" t="s">
        <v>359</v>
      </c>
      <c r="I6952" s="32" t="s">
        <v>52</v>
      </c>
      <c r="J6952" s="135">
        <v>100</v>
      </c>
      <c r="K6952" s="27">
        <v>0.11</v>
      </c>
      <c r="L6952" s="77">
        <v>0.9</v>
      </c>
      <c r="Q6952" s="106"/>
    </row>
    <row r="6953" spans="1:17" x14ac:dyDescent="0.25">
      <c r="A6953" t="s">
        <v>331</v>
      </c>
      <c r="B6953" s="23">
        <v>2018</v>
      </c>
      <c r="C6953" s="23" t="s">
        <v>0</v>
      </c>
      <c r="D6953" s="23" t="s">
        <v>54</v>
      </c>
      <c r="E6953" s="23" t="s">
        <v>194</v>
      </c>
      <c r="F6953" s="23" t="s">
        <v>195</v>
      </c>
      <c r="G6953" s="23" t="s">
        <v>492</v>
      </c>
      <c r="H6953" s="32" t="s">
        <v>352</v>
      </c>
      <c r="I6953" s="32" t="s">
        <v>52</v>
      </c>
      <c r="J6953" s="135">
        <v>93</v>
      </c>
      <c r="K6953" s="27">
        <v>0.94623999999999997</v>
      </c>
      <c r="L6953" s="77">
        <v>0.9</v>
      </c>
      <c r="Q6953" s="106"/>
    </row>
    <row r="6954" spans="1:17" x14ac:dyDescent="0.25">
      <c r="A6954" t="s">
        <v>331</v>
      </c>
      <c r="B6954" s="23">
        <v>2018</v>
      </c>
      <c r="C6954" s="23" t="s">
        <v>1</v>
      </c>
      <c r="D6954" s="23" t="s">
        <v>56</v>
      </c>
      <c r="E6954" s="23" t="s">
        <v>194</v>
      </c>
      <c r="F6954" s="23" t="s">
        <v>195</v>
      </c>
      <c r="G6954" s="23" t="s">
        <v>492</v>
      </c>
      <c r="H6954" s="32" t="s">
        <v>352</v>
      </c>
      <c r="I6954" s="32" t="s">
        <v>52</v>
      </c>
      <c r="J6954" s="135">
        <v>76</v>
      </c>
      <c r="K6954" s="27">
        <v>0.92105000000000004</v>
      </c>
      <c r="L6954" s="77">
        <v>0.9</v>
      </c>
      <c r="Q6954" s="106"/>
    </row>
    <row r="6955" spans="1:17" x14ac:dyDescent="0.25">
      <c r="A6955" t="s">
        <v>331</v>
      </c>
      <c r="B6955" s="23">
        <v>2018</v>
      </c>
      <c r="C6955" s="23" t="s">
        <v>2</v>
      </c>
      <c r="D6955" s="23" t="s">
        <v>57</v>
      </c>
      <c r="E6955" s="23" t="s">
        <v>194</v>
      </c>
      <c r="F6955" s="23" t="s">
        <v>195</v>
      </c>
      <c r="G6955" s="23" t="s">
        <v>492</v>
      </c>
      <c r="H6955" s="32" t="s">
        <v>352</v>
      </c>
      <c r="I6955" s="32" t="s">
        <v>52</v>
      </c>
      <c r="J6955" s="135">
        <v>119</v>
      </c>
      <c r="K6955" s="27">
        <v>0.89915999999999996</v>
      </c>
      <c r="L6955" s="77">
        <v>0.9</v>
      </c>
      <c r="Q6955" s="106"/>
    </row>
    <row r="6956" spans="1:17" x14ac:dyDescent="0.25">
      <c r="A6956" t="s">
        <v>331</v>
      </c>
      <c r="B6956" s="23">
        <v>2018</v>
      </c>
      <c r="C6956" s="23" t="s">
        <v>3</v>
      </c>
      <c r="D6956" s="23" t="s">
        <v>58</v>
      </c>
      <c r="E6956" s="23" t="s">
        <v>194</v>
      </c>
      <c r="F6956" s="23" t="s">
        <v>195</v>
      </c>
      <c r="G6956" s="23" t="s">
        <v>492</v>
      </c>
      <c r="H6956" s="32" t="s">
        <v>352</v>
      </c>
      <c r="I6956" s="32" t="s">
        <v>52</v>
      </c>
      <c r="J6956" s="135">
        <v>107</v>
      </c>
      <c r="K6956" s="27">
        <v>0.8972</v>
      </c>
      <c r="L6956" s="77">
        <v>0.9</v>
      </c>
      <c r="Q6956" s="106"/>
    </row>
    <row r="6957" spans="1:17" x14ac:dyDescent="0.25">
      <c r="A6957" t="s">
        <v>331</v>
      </c>
      <c r="B6957" s="23">
        <v>2019</v>
      </c>
      <c r="C6957" s="23" t="s">
        <v>0</v>
      </c>
      <c r="D6957" s="23" t="s">
        <v>59</v>
      </c>
      <c r="E6957" s="23" t="s">
        <v>194</v>
      </c>
      <c r="F6957" s="23" t="s">
        <v>195</v>
      </c>
      <c r="G6957" s="23" t="s">
        <v>492</v>
      </c>
      <c r="H6957" s="32" t="s">
        <v>352</v>
      </c>
      <c r="I6957" s="32" t="s">
        <v>52</v>
      </c>
      <c r="J6957" s="135">
        <v>77</v>
      </c>
      <c r="K6957" s="27">
        <v>0.77922000000000002</v>
      </c>
      <c r="L6957" s="77">
        <v>0.9</v>
      </c>
      <c r="Q6957" s="106"/>
    </row>
    <row r="6958" spans="1:17" x14ac:dyDescent="0.25">
      <c r="A6958" t="s">
        <v>331</v>
      </c>
      <c r="B6958" s="23">
        <v>2019</v>
      </c>
      <c r="C6958" s="23" t="s">
        <v>1</v>
      </c>
      <c r="D6958" s="23" t="s">
        <v>60</v>
      </c>
      <c r="E6958" s="23" t="s">
        <v>194</v>
      </c>
      <c r="F6958" s="23" t="s">
        <v>195</v>
      </c>
      <c r="G6958" s="23" t="s">
        <v>492</v>
      </c>
      <c r="H6958" s="32" t="s">
        <v>352</v>
      </c>
      <c r="I6958" s="32" t="s">
        <v>52</v>
      </c>
      <c r="J6958" s="135">
        <v>82</v>
      </c>
      <c r="K6958" s="27">
        <v>0.78049000000000002</v>
      </c>
      <c r="L6958" s="77">
        <v>0.9</v>
      </c>
      <c r="Q6958" s="106"/>
    </row>
    <row r="6959" spans="1:17" x14ac:dyDescent="0.25">
      <c r="A6959" t="s">
        <v>331</v>
      </c>
      <c r="B6959" s="23">
        <v>2019</v>
      </c>
      <c r="C6959" s="23" t="s">
        <v>2</v>
      </c>
      <c r="D6959" s="23" t="s">
        <v>61</v>
      </c>
      <c r="E6959" s="23" t="s">
        <v>194</v>
      </c>
      <c r="F6959" s="23" t="s">
        <v>195</v>
      </c>
      <c r="G6959" s="23" t="s">
        <v>492</v>
      </c>
      <c r="H6959" s="32" t="s">
        <v>352</v>
      </c>
      <c r="I6959" s="32" t="s">
        <v>52</v>
      </c>
      <c r="J6959" s="135">
        <v>76</v>
      </c>
      <c r="K6959" s="27">
        <v>0.56579000000000002</v>
      </c>
      <c r="L6959" s="77">
        <v>0.9</v>
      </c>
      <c r="Q6959" s="106"/>
    </row>
    <row r="6960" spans="1:17" x14ac:dyDescent="0.25">
      <c r="A6960" t="s">
        <v>331</v>
      </c>
      <c r="B6960" s="23">
        <v>2019</v>
      </c>
      <c r="C6960" s="23" t="s">
        <v>3</v>
      </c>
      <c r="D6960" s="23" t="s">
        <v>62</v>
      </c>
      <c r="E6960" s="23" t="s">
        <v>194</v>
      </c>
      <c r="F6960" s="23" t="s">
        <v>195</v>
      </c>
      <c r="G6960" s="23" t="s">
        <v>492</v>
      </c>
      <c r="H6960" s="32" t="s">
        <v>352</v>
      </c>
      <c r="I6960" s="32" t="s">
        <v>52</v>
      </c>
      <c r="J6960" s="135">
        <v>92</v>
      </c>
      <c r="K6960" s="27">
        <v>0.60870000000000002</v>
      </c>
      <c r="L6960" s="77">
        <v>0.9</v>
      </c>
      <c r="Q6960" s="106"/>
    </row>
    <row r="6961" spans="1:17" x14ac:dyDescent="0.25">
      <c r="A6961" t="s">
        <v>331</v>
      </c>
      <c r="B6961" s="23">
        <v>2020</v>
      </c>
      <c r="C6961" s="23" t="s">
        <v>0</v>
      </c>
      <c r="D6961" s="23" t="s">
        <v>63</v>
      </c>
      <c r="E6961" s="23" t="s">
        <v>194</v>
      </c>
      <c r="F6961" s="23" t="s">
        <v>195</v>
      </c>
      <c r="G6961" s="23" t="s">
        <v>492</v>
      </c>
      <c r="H6961" s="32" t="s">
        <v>352</v>
      </c>
      <c r="I6961" s="32" t="s">
        <v>52</v>
      </c>
      <c r="J6961" s="135">
        <v>68</v>
      </c>
      <c r="K6961" s="27">
        <v>0.70587999999999995</v>
      </c>
      <c r="L6961" s="77">
        <v>0.9</v>
      </c>
      <c r="Q6961" s="106"/>
    </row>
    <row r="6962" spans="1:17" x14ac:dyDescent="0.25">
      <c r="A6962" t="s">
        <v>331</v>
      </c>
      <c r="B6962" s="23">
        <v>2020</v>
      </c>
      <c r="C6962" s="23" t="s">
        <v>1</v>
      </c>
      <c r="D6962" s="23" t="s">
        <v>64</v>
      </c>
      <c r="E6962" s="23" t="s">
        <v>194</v>
      </c>
      <c r="F6962" s="23" t="s">
        <v>195</v>
      </c>
      <c r="G6962" s="23" t="s">
        <v>492</v>
      </c>
      <c r="H6962" s="32" t="s">
        <v>352</v>
      </c>
      <c r="I6962" s="32" t="s">
        <v>52</v>
      </c>
      <c r="J6962" s="135">
        <v>48</v>
      </c>
      <c r="K6962" s="27">
        <v>0.58333000000000002</v>
      </c>
      <c r="L6962" s="77">
        <v>0.9</v>
      </c>
      <c r="Q6962" s="106"/>
    </row>
    <row r="6963" spans="1:17" x14ac:dyDescent="0.25">
      <c r="A6963" t="s">
        <v>331</v>
      </c>
      <c r="B6963" s="23">
        <v>2020</v>
      </c>
      <c r="C6963" s="23" t="s">
        <v>2</v>
      </c>
      <c r="D6963" s="23" t="s">
        <v>65</v>
      </c>
      <c r="E6963" s="23" t="s">
        <v>194</v>
      </c>
      <c r="F6963" s="23" t="s">
        <v>195</v>
      </c>
      <c r="G6963" s="23" t="s">
        <v>492</v>
      </c>
      <c r="H6963" s="32" t="s">
        <v>352</v>
      </c>
      <c r="I6963" s="32" t="s">
        <v>52</v>
      </c>
      <c r="J6963" s="135">
        <v>67</v>
      </c>
      <c r="K6963" s="27">
        <v>0.20896000000000001</v>
      </c>
      <c r="L6963" s="77">
        <v>0.9</v>
      </c>
      <c r="Q6963" s="106"/>
    </row>
    <row r="6964" spans="1:17" x14ac:dyDescent="0.25">
      <c r="A6964" t="s">
        <v>331</v>
      </c>
      <c r="B6964" s="23">
        <v>2020</v>
      </c>
      <c r="C6964" s="23" t="s">
        <v>3</v>
      </c>
      <c r="D6964" s="23" t="s">
        <v>66</v>
      </c>
      <c r="E6964" s="23" t="s">
        <v>194</v>
      </c>
      <c r="F6964" s="23" t="s">
        <v>195</v>
      </c>
      <c r="G6964" s="23" t="s">
        <v>492</v>
      </c>
      <c r="H6964" s="32" t="s">
        <v>352</v>
      </c>
      <c r="I6964" s="32" t="s">
        <v>52</v>
      </c>
      <c r="J6964" s="135">
        <v>64</v>
      </c>
      <c r="K6964" s="27">
        <v>0.26562000000000002</v>
      </c>
      <c r="L6964" s="77">
        <v>0.9</v>
      </c>
      <c r="Q6964" s="106"/>
    </row>
    <row r="6965" spans="1:17" x14ac:dyDescent="0.25">
      <c r="A6965" t="s">
        <v>331</v>
      </c>
      <c r="B6965" s="23">
        <v>2021</v>
      </c>
      <c r="C6965" s="23" t="s">
        <v>0</v>
      </c>
      <c r="D6965" s="23" t="s">
        <v>67</v>
      </c>
      <c r="E6965" s="23" t="s">
        <v>194</v>
      </c>
      <c r="F6965" s="23" t="s">
        <v>195</v>
      </c>
      <c r="G6965" s="23" t="s">
        <v>492</v>
      </c>
      <c r="H6965" s="32" t="s">
        <v>352</v>
      </c>
      <c r="I6965" s="32" t="s">
        <v>52</v>
      </c>
      <c r="J6965" s="135">
        <v>78</v>
      </c>
      <c r="K6965" s="27">
        <v>0.33333000000000002</v>
      </c>
      <c r="L6965" s="77">
        <v>0.9</v>
      </c>
      <c r="Q6965" s="106"/>
    </row>
    <row r="6966" spans="1:17" x14ac:dyDescent="0.25">
      <c r="A6966" t="s">
        <v>331</v>
      </c>
      <c r="B6966" s="23">
        <v>2021</v>
      </c>
      <c r="C6966" s="23" t="s">
        <v>1</v>
      </c>
      <c r="D6966" s="23" t="s">
        <v>68</v>
      </c>
      <c r="E6966" s="23" t="s">
        <v>194</v>
      </c>
      <c r="F6966" s="23" t="s">
        <v>195</v>
      </c>
      <c r="G6966" s="23" t="s">
        <v>492</v>
      </c>
      <c r="H6966" s="32" t="s">
        <v>352</v>
      </c>
      <c r="I6966" s="32" t="s">
        <v>52</v>
      </c>
      <c r="J6966" s="135">
        <v>102</v>
      </c>
      <c r="K6966" s="27">
        <v>0.12745000000000001</v>
      </c>
      <c r="L6966" s="77">
        <v>0.9</v>
      </c>
      <c r="Q6966" s="106"/>
    </row>
    <row r="6967" spans="1:17" x14ac:dyDescent="0.25">
      <c r="A6967" t="s">
        <v>331</v>
      </c>
      <c r="B6967" s="23">
        <v>2021</v>
      </c>
      <c r="C6967" s="23" t="s">
        <v>2</v>
      </c>
      <c r="D6967" s="23" t="s">
        <v>69</v>
      </c>
      <c r="E6967" s="23" t="s">
        <v>194</v>
      </c>
      <c r="F6967" s="23" t="s">
        <v>195</v>
      </c>
      <c r="G6967" s="23" t="s">
        <v>492</v>
      </c>
      <c r="H6967" s="32" t="s">
        <v>352</v>
      </c>
      <c r="I6967" s="32" t="s">
        <v>52</v>
      </c>
      <c r="J6967" s="135">
        <v>112</v>
      </c>
      <c r="K6967" s="27">
        <v>5.357E-2</v>
      </c>
      <c r="L6967" s="77">
        <v>0.9</v>
      </c>
      <c r="Q6967" s="106"/>
    </row>
    <row r="6968" spans="1:17" x14ac:dyDescent="0.25">
      <c r="A6968" t="s">
        <v>331</v>
      </c>
      <c r="B6968" s="23">
        <v>2021</v>
      </c>
      <c r="C6968" s="23" t="s">
        <v>3</v>
      </c>
      <c r="D6968" s="23" t="s">
        <v>70</v>
      </c>
      <c r="E6968" s="23" t="s">
        <v>194</v>
      </c>
      <c r="F6968" s="23" t="s">
        <v>195</v>
      </c>
      <c r="G6968" s="23" t="s">
        <v>492</v>
      </c>
      <c r="H6968" s="32" t="s">
        <v>352</v>
      </c>
      <c r="I6968" s="32" t="s">
        <v>52</v>
      </c>
      <c r="J6968" s="135">
        <v>109</v>
      </c>
      <c r="K6968" s="27">
        <v>5.5050000000000002E-2</v>
      </c>
      <c r="L6968" s="77">
        <v>0.9</v>
      </c>
      <c r="Q6968" s="106"/>
    </row>
    <row r="6969" spans="1:17" x14ac:dyDescent="0.25">
      <c r="A6969" t="s">
        <v>331</v>
      </c>
      <c r="B6969" s="23">
        <v>2022</v>
      </c>
      <c r="C6969" s="23" t="s">
        <v>0</v>
      </c>
      <c r="D6969" s="23" t="s">
        <v>71</v>
      </c>
      <c r="E6969" s="23" t="s">
        <v>194</v>
      </c>
      <c r="F6969" s="23" t="s">
        <v>195</v>
      </c>
      <c r="G6969" s="23" t="s">
        <v>492</v>
      </c>
      <c r="H6969" s="32" t="s">
        <v>352</v>
      </c>
      <c r="I6969" s="32" t="s">
        <v>52</v>
      </c>
      <c r="J6969" s="135">
        <v>96</v>
      </c>
      <c r="K6969" s="27">
        <v>0.59375</v>
      </c>
      <c r="L6969" s="77">
        <v>0.9</v>
      </c>
      <c r="Q6969" s="106"/>
    </row>
    <row r="6970" spans="1:17" x14ac:dyDescent="0.25">
      <c r="A6970" t="s">
        <v>331</v>
      </c>
      <c r="B6970" s="23">
        <v>2022</v>
      </c>
      <c r="C6970" s="23" t="s">
        <v>1</v>
      </c>
      <c r="D6970" s="23" t="s">
        <v>72</v>
      </c>
      <c r="E6970" s="23" t="s">
        <v>194</v>
      </c>
      <c r="F6970" s="23" t="s">
        <v>195</v>
      </c>
      <c r="G6970" s="23" t="s">
        <v>492</v>
      </c>
      <c r="H6970" s="32" t="s">
        <v>352</v>
      </c>
      <c r="I6970" s="32" t="s">
        <v>52</v>
      </c>
      <c r="J6970" s="135">
        <v>86</v>
      </c>
      <c r="K6970" s="27">
        <v>0.53488000000000002</v>
      </c>
      <c r="L6970" s="77">
        <v>0.9</v>
      </c>
      <c r="Q6970" s="106"/>
    </row>
    <row r="6971" spans="1:17" x14ac:dyDescent="0.25">
      <c r="A6971" t="s">
        <v>331</v>
      </c>
      <c r="B6971" s="23">
        <v>2022</v>
      </c>
      <c r="C6971" s="23" t="s">
        <v>2</v>
      </c>
      <c r="D6971" s="23" t="s">
        <v>73</v>
      </c>
      <c r="E6971" s="23" t="s">
        <v>194</v>
      </c>
      <c r="F6971" s="23" t="s">
        <v>195</v>
      </c>
      <c r="G6971" s="23" t="s">
        <v>492</v>
      </c>
      <c r="H6971" s="32" t="s">
        <v>352</v>
      </c>
      <c r="I6971" s="32" t="s">
        <v>52</v>
      </c>
      <c r="J6971" s="135">
        <v>93</v>
      </c>
      <c r="K6971" s="27">
        <v>0.46237</v>
      </c>
      <c r="L6971" s="77">
        <v>0.9</v>
      </c>
      <c r="Q6971" s="106"/>
    </row>
    <row r="6972" spans="1:17" x14ac:dyDescent="0.25">
      <c r="A6972" t="s">
        <v>331</v>
      </c>
      <c r="B6972" s="23">
        <v>2022</v>
      </c>
      <c r="C6972" s="23" t="s">
        <v>3</v>
      </c>
      <c r="D6972" s="23" t="s">
        <v>493</v>
      </c>
      <c r="E6972" s="23" t="s">
        <v>194</v>
      </c>
      <c r="F6972" s="23" t="s">
        <v>195</v>
      </c>
      <c r="G6972" s="23" t="s">
        <v>492</v>
      </c>
      <c r="H6972" s="32" t="s">
        <v>352</v>
      </c>
      <c r="I6972" s="32" t="s">
        <v>52</v>
      </c>
      <c r="J6972" s="135">
        <v>86</v>
      </c>
      <c r="K6972" s="27">
        <v>0.63953000000000004</v>
      </c>
      <c r="L6972" s="77">
        <v>0.9</v>
      </c>
      <c r="Q6972" s="106"/>
    </row>
    <row r="6973" spans="1:17" x14ac:dyDescent="0.25">
      <c r="A6973" t="s">
        <v>331</v>
      </c>
      <c r="B6973" s="23">
        <v>2023</v>
      </c>
      <c r="C6973" s="23" t="s">
        <v>0</v>
      </c>
      <c r="D6973" s="23" t="s">
        <v>537</v>
      </c>
      <c r="E6973" s="23" t="s">
        <v>194</v>
      </c>
      <c r="F6973" s="23" t="s">
        <v>195</v>
      </c>
      <c r="G6973" s="23" t="s">
        <v>492</v>
      </c>
      <c r="H6973" s="32" t="s">
        <v>352</v>
      </c>
      <c r="I6973" s="32" t="s">
        <v>52</v>
      </c>
      <c r="J6973" s="135">
        <v>73</v>
      </c>
      <c r="K6973" s="27">
        <v>0.61643999999999999</v>
      </c>
      <c r="L6973" s="77">
        <v>0.9</v>
      </c>
      <c r="Q6973" s="106"/>
    </row>
    <row r="6974" spans="1:17" x14ac:dyDescent="0.25">
      <c r="A6974" t="s">
        <v>331</v>
      </c>
      <c r="B6974" s="23">
        <v>2018</v>
      </c>
      <c r="C6974" s="23" t="s">
        <v>0</v>
      </c>
      <c r="D6974" s="23" t="s">
        <v>54</v>
      </c>
      <c r="E6974" s="23" t="s">
        <v>196</v>
      </c>
      <c r="F6974" s="23" t="s">
        <v>197</v>
      </c>
      <c r="G6974" s="23" t="s">
        <v>492</v>
      </c>
      <c r="H6974" s="32" t="s">
        <v>361</v>
      </c>
      <c r="I6974" s="32" t="s">
        <v>52</v>
      </c>
      <c r="J6974" s="135">
        <v>64</v>
      </c>
      <c r="K6974" s="27">
        <v>0.9375</v>
      </c>
      <c r="L6974" s="77">
        <v>0.9</v>
      </c>
      <c r="Q6974" s="106"/>
    </row>
    <row r="6975" spans="1:17" x14ac:dyDescent="0.25">
      <c r="A6975" t="s">
        <v>331</v>
      </c>
      <c r="B6975" s="23">
        <v>2018</v>
      </c>
      <c r="C6975" s="23" t="s">
        <v>1</v>
      </c>
      <c r="D6975" s="23" t="s">
        <v>56</v>
      </c>
      <c r="E6975" s="23" t="s">
        <v>196</v>
      </c>
      <c r="F6975" s="23" t="s">
        <v>197</v>
      </c>
      <c r="G6975" s="23" t="s">
        <v>492</v>
      </c>
      <c r="H6975" s="32" t="s">
        <v>361</v>
      </c>
      <c r="I6975" s="32" t="s">
        <v>52</v>
      </c>
      <c r="J6975" s="135">
        <v>78</v>
      </c>
      <c r="K6975" s="27">
        <v>0.98717999999999995</v>
      </c>
      <c r="L6975" s="77">
        <v>0.9</v>
      </c>
      <c r="Q6975" s="106"/>
    </row>
    <row r="6976" spans="1:17" x14ac:dyDescent="0.25">
      <c r="A6976" t="s">
        <v>331</v>
      </c>
      <c r="B6976" s="23">
        <v>2018</v>
      </c>
      <c r="C6976" s="23" t="s">
        <v>2</v>
      </c>
      <c r="D6976" s="23" t="s">
        <v>57</v>
      </c>
      <c r="E6976" s="23" t="s">
        <v>196</v>
      </c>
      <c r="F6976" s="23" t="s">
        <v>197</v>
      </c>
      <c r="G6976" s="23" t="s">
        <v>492</v>
      </c>
      <c r="H6976" s="32" t="s">
        <v>361</v>
      </c>
      <c r="I6976" s="32" t="s">
        <v>52</v>
      </c>
      <c r="J6976" s="135">
        <v>80</v>
      </c>
      <c r="K6976" s="27">
        <v>0.98750000000000004</v>
      </c>
      <c r="L6976" s="77">
        <v>0.9</v>
      </c>
      <c r="Q6976" s="106"/>
    </row>
    <row r="6977" spans="1:17" x14ac:dyDescent="0.25">
      <c r="A6977" t="s">
        <v>331</v>
      </c>
      <c r="B6977" s="23">
        <v>2018</v>
      </c>
      <c r="C6977" s="23" t="s">
        <v>3</v>
      </c>
      <c r="D6977" s="23" t="s">
        <v>58</v>
      </c>
      <c r="E6977" s="23" t="s">
        <v>196</v>
      </c>
      <c r="F6977" s="23" t="s">
        <v>197</v>
      </c>
      <c r="G6977" s="23" t="s">
        <v>492</v>
      </c>
      <c r="H6977" s="32" t="s">
        <v>361</v>
      </c>
      <c r="I6977" s="32" t="s">
        <v>52</v>
      </c>
      <c r="J6977" s="135">
        <v>73</v>
      </c>
      <c r="K6977" s="27">
        <v>0.94520999999999999</v>
      </c>
      <c r="L6977" s="77">
        <v>0.9</v>
      </c>
      <c r="Q6977" s="106"/>
    </row>
    <row r="6978" spans="1:17" x14ac:dyDescent="0.25">
      <c r="A6978" t="s">
        <v>331</v>
      </c>
      <c r="B6978" s="23">
        <v>2019</v>
      </c>
      <c r="C6978" s="23" t="s">
        <v>0</v>
      </c>
      <c r="D6978" s="23" t="s">
        <v>59</v>
      </c>
      <c r="E6978" s="23" t="s">
        <v>196</v>
      </c>
      <c r="F6978" s="23" t="s">
        <v>197</v>
      </c>
      <c r="G6978" s="23" t="s">
        <v>492</v>
      </c>
      <c r="H6978" s="32" t="s">
        <v>361</v>
      </c>
      <c r="I6978" s="32" t="s">
        <v>52</v>
      </c>
      <c r="J6978" s="135">
        <v>75</v>
      </c>
      <c r="K6978" s="27">
        <v>0.97333000000000003</v>
      </c>
      <c r="L6978" s="77">
        <v>0.9</v>
      </c>
      <c r="Q6978" s="106"/>
    </row>
    <row r="6979" spans="1:17" x14ac:dyDescent="0.25">
      <c r="A6979" t="s">
        <v>331</v>
      </c>
      <c r="B6979" s="23">
        <v>2019</v>
      </c>
      <c r="C6979" s="23" t="s">
        <v>1</v>
      </c>
      <c r="D6979" s="23" t="s">
        <v>60</v>
      </c>
      <c r="E6979" s="23" t="s">
        <v>196</v>
      </c>
      <c r="F6979" s="23" t="s">
        <v>197</v>
      </c>
      <c r="G6979" s="23" t="s">
        <v>492</v>
      </c>
      <c r="H6979" s="32" t="s">
        <v>361</v>
      </c>
      <c r="I6979" s="32" t="s">
        <v>52</v>
      </c>
      <c r="J6979" s="135">
        <v>55</v>
      </c>
      <c r="K6979" s="27">
        <v>1</v>
      </c>
      <c r="L6979" s="77">
        <v>0.9</v>
      </c>
      <c r="Q6979" s="106"/>
    </row>
    <row r="6980" spans="1:17" x14ac:dyDescent="0.25">
      <c r="A6980" t="s">
        <v>331</v>
      </c>
      <c r="B6980" s="23">
        <v>2019</v>
      </c>
      <c r="C6980" s="23" t="s">
        <v>2</v>
      </c>
      <c r="D6980" s="23" t="s">
        <v>61</v>
      </c>
      <c r="E6980" s="23" t="s">
        <v>196</v>
      </c>
      <c r="F6980" s="23" t="s">
        <v>197</v>
      </c>
      <c r="G6980" s="23" t="s">
        <v>492</v>
      </c>
      <c r="H6980" s="32" t="s">
        <v>361</v>
      </c>
      <c r="I6980" s="32" t="s">
        <v>52</v>
      </c>
      <c r="J6980" s="135">
        <v>62</v>
      </c>
      <c r="K6980" s="27">
        <v>0.91935</v>
      </c>
      <c r="L6980" s="77">
        <v>0.9</v>
      </c>
      <c r="Q6980" s="106"/>
    </row>
    <row r="6981" spans="1:17" x14ac:dyDescent="0.25">
      <c r="A6981" t="s">
        <v>331</v>
      </c>
      <c r="B6981" s="23">
        <v>2019</v>
      </c>
      <c r="C6981" s="23" t="s">
        <v>3</v>
      </c>
      <c r="D6981" s="23" t="s">
        <v>62</v>
      </c>
      <c r="E6981" s="23" t="s">
        <v>196</v>
      </c>
      <c r="F6981" s="23" t="s">
        <v>197</v>
      </c>
      <c r="G6981" s="23" t="s">
        <v>492</v>
      </c>
      <c r="H6981" s="32" t="s">
        <v>361</v>
      </c>
      <c r="I6981" s="32" t="s">
        <v>52</v>
      </c>
      <c r="J6981" s="135">
        <v>50</v>
      </c>
      <c r="K6981" s="27">
        <v>0.9</v>
      </c>
      <c r="L6981" s="77">
        <v>0.9</v>
      </c>
      <c r="Q6981" s="106"/>
    </row>
    <row r="6982" spans="1:17" x14ac:dyDescent="0.25">
      <c r="A6982" t="s">
        <v>331</v>
      </c>
      <c r="B6982" s="23">
        <v>2020</v>
      </c>
      <c r="C6982" s="23" t="s">
        <v>0</v>
      </c>
      <c r="D6982" s="23" t="s">
        <v>63</v>
      </c>
      <c r="E6982" s="23" t="s">
        <v>196</v>
      </c>
      <c r="F6982" s="23" t="s">
        <v>197</v>
      </c>
      <c r="G6982" s="23" t="s">
        <v>492</v>
      </c>
      <c r="H6982" s="32" t="s">
        <v>361</v>
      </c>
      <c r="I6982" s="32" t="s">
        <v>52</v>
      </c>
      <c r="J6982" s="135">
        <v>46</v>
      </c>
      <c r="K6982" s="27">
        <v>0.89129999999999998</v>
      </c>
      <c r="L6982" s="77">
        <v>0.9</v>
      </c>
      <c r="Q6982" s="106"/>
    </row>
    <row r="6983" spans="1:17" x14ac:dyDescent="0.25">
      <c r="A6983" t="s">
        <v>331</v>
      </c>
      <c r="B6983" s="23">
        <v>2020</v>
      </c>
      <c r="C6983" s="23" t="s">
        <v>1</v>
      </c>
      <c r="D6983" s="23" t="s">
        <v>64</v>
      </c>
      <c r="E6983" s="23" t="s">
        <v>196</v>
      </c>
      <c r="F6983" s="23" t="s">
        <v>197</v>
      </c>
      <c r="G6983" s="23" t="s">
        <v>492</v>
      </c>
      <c r="H6983" s="32" t="s">
        <v>361</v>
      </c>
      <c r="I6983" s="32" t="s">
        <v>52</v>
      </c>
      <c r="J6983" s="135">
        <v>29</v>
      </c>
      <c r="K6983" s="27">
        <v>0.93103000000000002</v>
      </c>
      <c r="L6983" s="77">
        <v>0.9</v>
      </c>
      <c r="Q6983" s="106"/>
    </row>
    <row r="6984" spans="1:17" x14ac:dyDescent="0.25">
      <c r="A6984" t="s">
        <v>331</v>
      </c>
      <c r="B6984" s="23">
        <v>2020</v>
      </c>
      <c r="C6984" s="23" t="s">
        <v>2</v>
      </c>
      <c r="D6984" s="23" t="s">
        <v>65</v>
      </c>
      <c r="E6984" s="23" t="s">
        <v>196</v>
      </c>
      <c r="F6984" s="23" t="s">
        <v>197</v>
      </c>
      <c r="G6984" s="23" t="s">
        <v>492</v>
      </c>
      <c r="H6984" s="32" t="s">
        <v>361</v>
      </c>
      <c r="I6984" s="32" t="s">
        <v>52</v>
      </c>
      <c r="J6984" s="135">
        <v>43</v>
      </c>
      <c r="K6984" s="27">
        <v>0.86046999999999996</v>
      </c>
      <c r="L6984" s="77">
        <v>0.9</v>
      </c>
      <c r="Q6984" s="106"/>
    </row>
    <row r="6985" spans="1:17" x14ac:dyDescent="0.25">
      <c r="A6985" t="s">
        <v>331</v>
      </c>
      <c r="B6985" s="23">
        <v>2020</v>
      </c>
      <c r="C6985" s="23" t="s">
        <v>3</v>
      </c>
      <c r="D6985" s="23" t="s">
        <v>66</v>
      </c>
      <c r="E6985" s="23" t="s">
        <v>196</v>
      </c>
      <c r="F6985" s="23" t="s">
        <v>197</v>
      </c>
      <c r="G6985" s="23" t="s">
        <v>492</v>
      </c>
      <c r="H6985" s="32" t="s">
        <v>361</v>
      </c>
      <c r="I6985" s="32" t="s">
        <v>52</v>
      </c>
      <c r="J6985" s="135">
        <v>57</v>
      </c>
      <c r="K6985" s="27">
        <v>0.91227999999999998</v>
      </c>
      <c r="L6985" s="77">
        <v>0.9</v>
      </c>
      <c r="Q6985" s="106"/>
    </row>
    <row r="6986" spans="1:17" x14ac:dyDescent="0.25">
      <c r="A6986" t="s">
        <v>331</v>
      </c>
      <c r="B6986" s="23">
        <v>2021</v>
      </c>
      <c r="C6986" s="23" t="s">
        <v>0</v>
      </c>
      <c r="D6986" s="23" t="s">
        <v>67</v>
      </c>
      <c r="E6986" s="23" t="s">
        <v>196</v>
      </c>
      <c r="F6986" s="23" t="s">
        <v>197</v>
      </c>
      <c r="G6986" s="23" t="s">
        <v>492</v>
      </c>
      <c r="H6986" s="32" t="s">
        <v>361</v>
      </c>
      <c r="I6986" s="32" t="s">
        <v>52</v>
      </c>
      <c r="J6986" s="135">
        <v>67</v>
      </c>
      <c r="K6986" s="27">
        <v>0.85075000000000001</v>
      </c>
      <c r="L6986" s="77">
        <v>0.9</v>
      </c>
      <c r="Q6986" s="106"/>
    </row>
    <row r="6987" spans="1:17" x14ac:dyDescent="0.25">
      <c r="A6987" t="s">
        <v>331</v>
      </c>
      <c r="B6987" s="23">
        <v>2021</v>
      </c>
      <c r="C6987" s="23" t="s">
        <v>1</v>
      </c>
      <c r="D6987" s="23" t="s">
        <v>68</v>
      </c>
      <c r="E6987" s="23" t="s">
        <v>196</v>
      </c>
      <c r="F6987" s="23" t="s">
        <v>197</v>
      </c>
      <c r="G6987" s="23" t="s">
        <v>492</v>
      </c>
      <c r="H6987" s="32" t="s">
        <v>361</v>
      </c>
      <c r="I6987" s="32" t="s">
        <v>52</v>
      </c>
      <c r="J6987" s="135">
        <v>58</v>
      </c>
      <c r="K6987" s="27">
        <v>0.89654999999999996</v>
      </c>
      <c r="L6987" s="77">
        <v>0.9</v>
      </c>
      <c r="Q6987" s="106"/>
    </row>
    <row r="6988" spans="1:17" x14ac:dyDescent="0.25">
      <c r="A6988" t="s">
        <v>331</v>
      </c>
      <c r="B6988" s="23">
        <v>2021</v>
      </c>
      <c r="C6988" s="23" t="s">
        <v>2</v>
      </c>
      <c r="D6988" s="23" t="s">
        <v>69</v>
      </c>
      <c r="E6988" s="23" t="s">
        <v>196</v>
      </c>
      <c r="F6988" s="23" t="s">
        <v>197</v>
      </c>
      <c r="G6988" s="23" t="s">
        <v>492</v>
      </c>
      <c r="H6988" s="32" t="s">
        <v>361</v>
      </c>
      <c r="I6988" s="32" t="s">
        <v>52</v>
      </c>
      <c r="J6988" s="135">
        <v>52</v>
      </c>
      <c r="K6988" s="27">
        <v>0.94230999999999998</v>
      </c>
      <c r="L6988" s="77">
        <v>0.9</v>
      </c>
      <c r="Q6988" s="106"/>
    </row>
    <row r="6989" spans="1:17" x14ac:dyDescent="0.25">
      <c r="A6989" t="s">
        <v>331</v>
      </c>
      <c r="B6989" s="23">
        <v>2021</v>
      </c>
      <c r="C6989" s="23" t="s">
        <v>3</v>
      </c>
      <c r="D6989" s="23" t="s">
        <v>70</v>
      </c>
      <c r="E6989" s="23" t="s">
        <v>196</v>
      </c>
      <c r="F6989" s="23" t="s">
        <v>197</v>
      </c>
      <c r="G6989" s="23" t="s">
        <v>492</v>
      </c>
      <c r="H6989" s="32" t="s">
        <v>361</v>
      </c>
      <c r="I6989" s="32" t="s">
        <v>52</v>
      </c>
      <c r="J6989" s="135">
        <v>64</v>
      </c>
      <c r="K6989" s="27">
        <v>0.95311999999999997</v>
      </c>
      <c r="L6989" s="77">
        <v>0.9</v>
      </c>
      <c r="Q6989" s="106"/>
    </row>
    <row r="6990" spans="1:17" x14ac:dyDescent="0.25">
      <c r="A6990" t="s">
        <v>331</v>
      </c>
      <c r="B6990" s="23">
        <v>2022</v>
      </c>
      <c r="C6990" s="23" t="s">
        <v>0</v>
      </c>
      <c r="D6990" s="23" t="s">
        <v>71</v>
      </c>
      <c r="E6990" s="23" t="s">
        <v>196</v>
      </c>
      <c r="F6990" s="23" t="s">
        <v>197</v>
      </c>
      <c r="G6990" s="23" t="s">
        <v>492</v>
      </c>
      <c r="H6990" s="32" t="s">
        <v>361</v>
      </c>
      <c r="I6990" s="32" t="s">
        <v>52</v>
      </c>
      <c r="J6990" s="135">
        <v>67</v>
      </c>
      <c r="K6990" s="27">
        <v>0.95521999999999996</v>
      </c>
      <c r="L6990" s="77">
        <v>0.9</v>
      </c>
      <c r="Q6990" s="106"/>
    </row>
    <row r="6991" spans="1:17" x14ac:dyDescent="0.25">
      <c r="A6991" t="s">
        <v>331</v>
      </c>
      <c r="B6991" s="23">
        <v>2022</v>
      </c>
      <c r="C6991" s="23" t="s">
        <v>1</v>
      </c>
      <c r="D6991" s="23" t="s">
        <v>72</v>
      </c>
      <c r="E6991" s="23" t="s">
        <v>196</v>
      </c>
      <c r="F6991" s="23" t="s">
        <v>197</v>
      </c>
      <c r="G6991" s="23" t="s">
        <v>492</v>
      </c>
      <c r="H6991" s="32" t="s">
        <v>361</v>
      </c>
      <c r="I6991" s="32" t="s">
        <v>52</v>
      </c>
      <c r="J6991" s="135">
        <v>63</v>
      </c>
      <c r="K6991" s="27">
        <v>0.95238</v>
      </c>
      <c r="L6991" s="77">
        <v>0.9</v>
      </c>
      <c r="Q6991" s="106"/>
    </row>
    <row r="6992" spans="1:17" x14ac:dyDescent="0.25">
      <c r="A6992" t="s">
        <v>331</v>
      </c>
      <c r="B6992" s="23">
        <v>2022</v>
      </c>
      <c r="C6992" s="23" t="s">
        <v>2</v>
      </c>
      <c r="D6992" s="23" t="s">
        <v>73</v>
      </c>
      <c r="E6992" s="23" t="s">
        <v>196</v>
      </c>
      <c r="F6992" s="23" t="s">
        <v>197</v>
      </c>
      <c r="G6992" s="23" t="s">
        <v>492</v>
      </c>
      <c r="H6992" s="32" t="s">
        <v>361</v>
      </c>
      <c r="I6992" s="32" t="s">
        <v>52</v>
      </c>
      <c r="J6992" s="135">
        <v>61</v>
      </c>
      <c r="K6992" s="27">
        <v>0.98360999999999998</v>
      </c>
      <c r="L6992" s="77">
        <v>0.9</v>
      </c>
      <c r="Q6992" s="106"/>
    </row>
    <row r="6993" spans="1:17" x14ac:dyDescent="0.25">
      <c r="A6993" t="s">
        <v>331</v>
      </c>
      <c r="B6993" s="23">
        <v>2022</v>
      </c>
      <c r="C6993" s="23" t="s">
        <v>3</v>
      </c>
      <c r="D6993" s="23" t="s">
        <v>493</v>
      </c>
      <c r="E6993" s="23" t="s">
        <v>196</v>
      </c>
      <c r="F6993" s="23" t="s">
        <v>197</v>
      </c>
      <c r="G6993" s="23" t="s">
        <v>492</v>
      </c>
      <c r="H6993" s="32" t="s">
        <v>361</v>
      </c>
      <c r="I6993" s="32" t="s">
        <v>52</v>
      </c>
      <c r="J6993" s="135">
        <v>60</v>
      </c>
      <c r="K6993" s="27">
        <v>0.96667000000000003</v>
      </c>
      <c r="L6993" s="77">
        <v>0.9</v>
      </c>
      <c r="Q6993" s="106"/>
    </row>
    <row r="6994" spans="1:17" x14ac:dyDescent="0.25">
      <c r="A6994" t="s">
        <v>331</v>
      </c>
      <c r="B6994" s="23">
        <v>2023</v>
      </c>
      <c r="C6994" s="23" t="s">
        <v>0</v>
      </c>
      <c r="D6994" s="23" t="s">
        <v>537</v>
      </c>
      <c r="E6994" s="23" t="s">
        <v>196</v>
      </c>
      <c r="F6994" s="23" t="s">
        <v>197</v>
      </c>
      <c r="G6994" s="23" t="s">
        <v>492</v>
      </c>
      <c r="H6994" s="32" t="s">
        <v>361</v>
      </c>
      <c r="I6994" s="32" t="s">
        <v>52</v>
      </c>
      <c r="J6994" s="135">
        <v>64</v>
      </c>
      <c r="K6994" s="27">
        <v>0.95311999999999997</v>
      </c>
      <c r="L6994" s="77">
        <v>0.9</v>
      </c>
      <c r="Q6994" s="106"/>
    </row>
    <row r="6995" spans="1:17" x14ac:dyDescent="0.25">
      <c r="A6995" t="s">
        <v>331</v>
      </c>
      <c r="B6995" s="23">
        <v>2018</v>
      </c>
      <c r="C6995" s="23" t="s">
        <v>0</v>
      </c>
      <c r="D6995" s="23" t="s">
        <v>54</v>
      </c>
      <c r="E6995" s="23" t="s">
        <v>198</v>
      </c>
      <c r="F6995" s="23" t="s">
        <v>199</v>
      </c>
      <c r="G6995" s="23" t="s">
        <v>492</v>
      </c>
      <c r="H6995" s="32" t="s">
        <v>361</v>
      </c>
      <c r="I6995" s="32" t="s">
        <v>52</v>
      </c>
      <c r="J6995" s="135">
        <v>47</v>
      </c>
      <c r="K6995" s="27">
        <v>1</v>
      </c>
      <c r="L6995" s="77">
        <v>0.9</v>
      </c>
      <c r="Q6995" s="106"/>
    </row>
    <row r="6996" spans="1:17" x14ac:dyDescent="0.25">
      <c r="A6996" t="s">
        <v>331</v>
      </c>
      <c r="B6996" s="23">
        <v>2018</v>
      </c>
      <c r="C6996" s="23" t="s">
        <v>1</v>
      </c>
      <c r="D6996" s="23" t="s">
        <v>56</v>
      </c>
      <c r="E6996" s="23" t="s">
        <v>198</v>
      </c>
      <c r="F6996" s="23" t="s">
        <v>199</v>
      </c>
      <c r="G6996" s="23" t="s">
        <v>492</v>
      </c>
      <c r="H6996" s="32" t="s">
        <v>361</v>
      </c>
      <c r="I6996" s="32" t="s">
        <v>52</v>
      </c>
      <c r="J6996" s="135">
        <v>74</v>
      </c>
      <c r="K6996" s="27">
        <v>0.98648999999999998</v>
      </c>
      <c r="L6996" s="77">
        <v>0.9</v>
      </c>
      <c r="Q6996" s="106"/>
    </row>
    <row r="6997" spans="1:17" x14ac:dyDescent="0.25">
      <c r="A6997" t="s">
        <v>331</v>
      </c>
      <c r="B6997" s="23">
        <v>2018</v>
      </c>
      <c r="C6997" s="23" t="s">
        <v>2</v>
      </c>
      <c r="D6997" s="23" t="s">
        <v>57</v>
      </c>
      <c r="E6997" s="23" t="s">
        <v>198</v>
      </c>
      <c r="F6997" s="23" t="s">
        <v>199</v>
      </c>
      <c r="G6997" s="23" t="s">
        <v>492</v>
      </c>
      <c r="H6997" s="32" t="s">
        <v>361</v>
      </c>
      <c r="I6997" s="32" t="s">
        <v>52</v>
      </c>
      <c r="J6997" s="135">
        <v>84</v>
      </c>
      <c r="K6997" s="27">
        <v>0.95238</v>
      </c>
      <c r="L6997" s="77">
        <v>0.9</v>
      </c>
      <c r="Q6997" s="106"/>
    </row>
    <row r="6998" spans="1:17" x14ac:dyDescent="0.25">
      <c r="A6998" t="s">
        <v>331</v>
      </c>
      <c r="B6998" s="23">
        <v>2018</v>
      </c>
      <c r="C6998" s="23" t="s">
        <v>3</v>
      </c>
      <c r="D6998" s="23" t="s">
        <v>58</v>
      </c>
      <c r="E6998" s="23" t="s">
        <v>198</v>
      </c>
      <c r="F6998" s="23" t="s">
        <v>199</v>
      </c>
      <c r="G6998" s="23" t="s">
        <v>492</v>
      </c>
      <c r="H6998" s="32" t="s">
        <v>361</v>
      </c>
      <c r="I6998" s="32" t="s">
        <v>52</v>
      </c>
      <c r="J6998" s="135">
        <v>66</v>
      </c>
      <c r="K6998" s="27">
        <v>0.98485</v>
      </c>
      <c r="L6998" s="77">
        <v>0.9</v>
      </c>
      <c r="Q6998" s="106"/>
    </row>
    <row r="6999" spans="1:17" x14ac:dyDescent="0.25">
      <c r="A6999" t="s">
        <v>331</v>
      </c>
      <c r="B6999" s="23">
        <v>2019</v>
      </c>
      <c r="C6999" s="23" t="s">
        <v>0</v>
      </c>
      <c r="D6999" s="23" t="s">
        <v>59</v>
      </c>
      <c r="E6999" s="23" t="s">
        <v>198</v>
      </c>
      <c r="F6999" s="23" t="s">
        <v>199</v>
      </c>
      <c r="G6999" s="23" t="s">
        <v>492</v>
      </c>
      <c r="H6999" s="32" t="s">
        <v>361</v>
      </c>
      <c r="I6999" s="32" t="s">
        <v>52</v>
      </c>
      <c r="J6999" s="135">
        <v>57</v>
      </c>
      <c r="K6999" s="27">
        <v>0.98246</v>
      </c>
      <c r="L6999" s="77">
        <v>0.9</v>
      </c>
      <c r="Q6999" s="106"/>
    </row>
    <row r="7000" spans="1:17" x14ac:dyDescent="0.25">
      <c r="A7000" t="s">
        <v>331</v>
      </c>
      <c r="B7000" s="23">
        <v>2019</v>
      </c>
      <c r="C7000" s="23" t="s">
        <v>1</v>
      </c>
      <c r="D7000" s="23" t="s">
        <v>60</v>
      </c>
      <c r="E7000" s="23" t="s">
        <v>198</v>
      </c>
      <c r="F7000" s="23" t="s">
        <v>199</v>
      </c>
      <c r="G7000" s="23" t="s">
        <v>492</v>
      </c>
      <c r="H7000" s="32" t="s">
        <v>361</v>
      </c>
      <c r="I7000" s="32" t="s">
        <v>52</v>
      </c>
      <c r="J7000" s="135">
        <v>66</v>
      </c>
      <c r="K7000" s="27">
        <v>0.98485</v>
      </c>
      <c r="L7000" s="77">
        <v>0.9</v>
      </c>
      <c r="Q7000" s="106"/>
    </row>
    <row r="7001" spans="1:17" x14ac:dyDescent="0.25">
      <c r="A7001" t="s">
        <v>331</v>
      </c>
      <c r="B7001" s="23">
        <v>2019</v>
      </c>
      <c r="C7001" s="23" t="s">
        <v>2</v>
      </c>
      <c r="D7001" s="23" t="s">
        <v>61</v>
      </c>
      <c r="E7001" s="23" t="s">
        <v>198</v>
      </c>
      <c r="F7001" s="23" t="s">
        <v>199</v>
      </c>
      <c r="G7001" s="23" t="s">
        <v>492</v>
      </c>
      <c r="H7001" s="32" t="s">
        <v>361</v>
      </c>
      <c r="I7001" s="32" t="s">
        <v>52</v>
      </c>
      <c r="J7001" s="135">
        <v>64</v>
      </c>
      <c r="K7001" s="27">
        <v>0.98436999999999997</v>
      </c>
      <c r="L7001" s="77">
        <v>0.9</v>
      </c>
      <c r="Q7001" s="106"/>
    </row>
    <row r="7002" spans="1:17" x14ac:dyDescent="0.25">
      <c r="A7002" t="s">
        <v>331</v>
      </c>
      <c r="B7002" s="23">
        <v>2019</v>
      </c>
      <c r="C7002" s="23" t="s">
        <v>3</v>
      </c>
      <c r="D7002" s="23" t="s">
        <v>62</v>
      </c>
      <c r="E7002" s="23" t="s">
        <v>198</v>
      </c>
      <c r="F7002" s="23" t="s">
        <v>199</v>
      </c>
      <c r="G7002" s="23" t="s">
        <v>492</v>
      </c>
      <c r="H7002" s="32" t="s">
        <v>361</v>
      </c>
      <c r="I7002" s="32" t="s">
        <v>52</v>
      </c>
      <c r="J7002" s="135">
        <v>61</v>
      </c>
      <c r="K7002" s="27">
        <v>0.98360999999999998</v>
      </c>
      <c r="L7002" s="77">
        <v>0.9</v>
      </c>
      <c r="Q7002" s="106"/>
    </row>
    <row r="7003" spans="1:17" x14ac:dyDescent="0.25">
      <c r="A7003" t="s">
        <v>331</v>
      </c>
      <c r="B7003" s="23">
        <v>2020</v>
      </c>
      <c r="C7003" s="23" t="s">
        <v>0</v>
      </c>
      <c r="D7003" s="23" t="s">
        <v>63</v>
      </c>
      <c r="E7003" s="23" t="s">
        <v>198</v>
      </c>
      <c r="F7003" s="23" t="s">
        <v>199</v>
      </c>
      <c r="G7003" s="23" t="s">
        <v>492</v>
      </c>
      <c r="H7003" s="32" t="s">
        <v>361</v>
      </c>
      <c r="I7003" s="32" t="s">
        <v>52</v>
      </c>
      <c r="J7003" s="135">
        <v>78</v>
      </c>
      <c r="K7003" s="27">
        <v>0.97436</v>
      </c>
      <c r="L7003" s="77">
        <v>0.9</v>
      </c>
      <c r="Q7003" s="106"/>
    </row>
    <row r="7004" spans="1:17" x14ac:dyDescent="0.25">
      <c r="A7004" t="s">
        <v>331</v>
      </c>
      <c r="B7004" s="23">
        <v>2020</v>
      </c>
      <c r="C7004" s="23" t="s">
        <v>1</v>
      </c>
      <c r="D7004" s="23" t="s">
        <v>64</v>
      </c>
      <c r="E7004" s="23" t="s">
        <v>198</v>
      </c>
      <c r="F7004" s="23" t="s">
        <v>199</v>
      </c>
      <c r="G7004" s="23" t="s">
        <v>492</v>
      </c>
      <c r="H7004" s="32" t="s">
        <v>361</v>
      </c>
      <c r="I7004" s="32" t="s">
        <v>52</v>
      </c>
      <c r="J7004" s="135">
        <v>27</v>
      </c>
      <c r="K7004" s="27">
        <v>0.96296000000000004</v>
      </c>
      <c r="L7004" s="77">
        <v>0.9</v>
      </c>
      <c r="Q7004" s="106"/>
    </row>
    <row r="7005" spans="1:17" x14ac:dyDescent="0.25">
      <c r="A7005" t="s">
        <v>331</v>
      </c>
      <c r="B7005" s="23">
        <v>2020</v>
      </c>
      <c r="C7005" s="23" t="s">
        <v>2</v>
      </c>
      <c r="D7005" s="23" t="s">
        <v>65</v>
      </c>
      <c r="E7005" s="23" t="s">
        <v>198</v>
      </c>
      <c r="F7005" s="23" t="s">
        <v>199</v>
      </c>
      <c r="G7005" s="23" t="s">
        <v>492</v>
      </c>
      <c r="H7005" s="32" t="s">
        <v>361</v>
      </c>
      <c r="I7005" s="32" t="s">
        <v>52</v>
      </c>
      <c r="J7005" s="135">
        <v>36</v>
      </c>
      <c r="K7005" s="27">
        <v>0.97221999999999997</v>
      </c>
      <c r="L7005" s="77">
        <v>0.9</v>
      </c>
      <c r="Q7005" s="106"/>
    </row>
    <row r="7006" spans="1:17" x14ac:dyDescent="0.25">
      <c r="A7006" t="s">
        <v>331</v>
      </c>
      <c r="B7006" s="23">
        <v>2020</v>
      </c>
      <c r="C7006" s="23" t="s">
        <v>3</v>
      </c>
      <c r="D7006" s="23" t="s">
        <v>66</v>
      </c>
      <c r="E7006" s="23" t="s">
        <v>198</v>
      </c>
      <c r="F7006" s="23" t="s">
        <v>199</v>
      </c>
      <c r="G7006" s="23" t="s">
        <v>492</v>
      </c>
      <c r="H7006" s="32" t="s">
        <v>361</v>
      </c>
      <c r="I7006" s="32" t="s">
        <v>52</v>
      </c>
      <c r="J7006" s="135">
        <v>74</v>
      </c>
      <c r="K7006" s="27">
        <v>1</v>
      </c>
      <c r="L7006" s="77">
        <v>0.9</v>
      </c>
      <c r="Q7006" s="106"/>
    </row>
    <row r="7007" spans="1:17" x14ac:dyDescent="0.25">
      <c r="A7007" t="s">
        <v>331</v>
      </c>
      <c r="B7007" s="23">
        <v>2021</v>
      </c>
      <c r="C7007" s="23" t="s">
        <v>0</v>
      </c>
      <c r="D7007" s="23" t="s">
        <v>67</v>
      </c>
      <c r="E7007" s="23" t="s">
        <v>198</v>
      </c>
      <c r="F7007" s="23" t="s">
        <v>199</v>
      </c>
      <c r="G7007" s="23" t="s">
        <v>492</v>
      </c>
      <c r="H7007" s="32" t="s">
        <v>361</v>
      </c>
      <c r="I7007" s="32" t="s">
        <v>52</v>
      </c>
      <c r="J7007" s="135">
        <v>69</v>
      </c>
      <c r="K7007" s="27">
        <v>0.98551</v>
      </c>
      <c r="L7007" s="77">
        <v>0.9</v>
      </c>
      <c r="Q7007" s="106"/>
    </row>
    <row r="7008" spans="1:17" x14ac:dyDescent="0.25">
      <c r="A7008" t="s">
        <v>331</v>
      </c>
      <c r="B7008" s="23">
        <v>2021</v>
      </c>
      <c r="C7008" s="23" t="s">
        <v>1</v>
      </c>
      <c r="D7008" s="23" t="s">
        <v>68</v>
      </c>
      <c r="E7008" s="23" t="s">
        <v>198</v>
      </c>
      <c r="F7008" s="23" t="s">
        <v>199</v>
      </c>
      <c r="G7008" s="23" t="s">
        <v>492</v>
      </c>
      <c r="H7008" s="32" t="s">
        <v>361</v>
      </c>
      <c r="I7008" s="32" t="s">
        <v>52</v>
      </c>
      <c r="J7008" s="135">
        <v>43</v>
      </c>
      <c r="K7008" s="27">
        <v>0.97674000000000005</v>
      </c>
      <c r="L7008" s="77">
        <v>0.9</v>
      </c>
      <c r="Q7008" s="106"/>
    </row>
    <row r="7009" spans="1:17" x14ac:dyDescent="0.25">
      <c r="A7009" t="s">
        <v>331</v>
      </c>
      <c r="B7009" s="23">
        <v>2021</v>
      </c>
      <c r="C7009" s="23" t="s">
        <v>2</v>
      </c>
      <c r="D7009" s="23" t="s">
        <v>69</v>
      </c>
      <c r="E7009" s="23" t="s">
        <v>198</v>
      </c>
      <c r="F7009" s="23" t="s">
        <v>199</v>
      </c>
      <c r="G7009" s="23" t="s">
        <v>492</v>
      </c>
      <c r="H7009" s="32" t="s">
        <v>361</v>
      </c>
      <c r="I7009" s="32" t="s">
        <v>52</v>
      </c>
      <c r="J7009" s="135">
        <v>54</v>
      </c>
      <c r="K7009" s="27">
        <v>0.94443999999999995</v>
      </c>
      <c r="L7009" s="77">
        <v>0.9</v>
      </c>
      <c r="Q7009" s="106"/>
    </row>
    <row r="7010" spans="1:17" x14ac:dyDescent="0.25">
      <c r="A7010" t="s">
        <v>331</v>
      </c>
      <c r="B7010" s="23">
        <v>2021</v>
      </c>
      <c r="C7010" s="23" t="s">
        <v>3</v>
      </c>
      <c r="D7010" s="23" t="s">
        <v>70</v>
      </c>
      <c r="E7010" s="23" t="s">
        <v>198</v>
      </c>
      <c r="F7010" s="23" t="s">
        <v>199</v>
      </c>
      <c r="G7010" s="23" t="s">
        <v>492</v>
      </c>
      <c r="H7010" s="32" t="s">
        <v>361</v>
      </c>
      <c r="I7010" s="32" t="s">
        <v>52</v>
      </c>
      <c r="J7010" s="135">
        <v>55</v>
      </c>
      <c r="K7010" s="27">
        <v>0.98182000000000003</v>
      </c>
      <c r="L7010" s="77">
        <v>0.9</v>
      </c>
      <c r="Q7010" s="106"/>
    </row>
    <row r="7011" spans="1:17" x14ac:dyDescent="0.25">
      <c r="A7011" t="s">
        <v>331</v>
      </c>
      <c r="B7011" s="23">
        <v>2022</v>
      </c>
      <c r="C7011" s="23" t="s">
        <v>0</v>
      </c>
      <c r="D7011" s="23" t="s">
        <v>71</v>
      </c>
      <c r="E7011" s="23" t="s">
        <v>198</v>
      </c>
      <c r="F7011" s="23" t="s">
        <v>199</v>
      </c>
      <c r="G7011" s="23" t="s">
        <v>492</v>
      </c>
      <c r="H7011" s="32" t="s">
        <v>361</v>
      </c>
      <c r="I7011" s="32" t="s">
        <v>52</v>
      </c>
      <c r="J7011" s="135">
        <v>55</v>
      </c>
      <c r="K7011" s="27">
        <v>0.96364000000000005</v>
      </c>
      <c r="L7011" s="77">
        <v>0.9</v>
      </c>
      <c r="Q7011" s="106"/>
    </row>
    <row r="7012" spans="1:17" x14ac:dyDescent="0.25">
      <c r="A7012" t="s">
        <v>331</v>
      </c>
      <c r="B7012" s="23">
        <v>2022</v>
      </c>
      <c r="C7012" s="23" t="s">
        <v>1</v>
      </c>
      <c r="D7012" s="23" t="s">
        <v>72</v>
      </c>
      <c r="E7012" s="23" t="s">
        <v>198</v>
      </c>
      <c r="F7012" s="23" t="s">
        <v>199</v>
      </c>
      <c r="G7012" s="23" t="s">
        <v>492</v>
      </c>
      <c r="H7012" s="32" t="s">
        <v>361</v>
      </c>
      <c r="I7012" s="32" t="s">
        <v>52</v>
      </c>
      <c r="J7012" s="135">
        <v>40</v>
      </c>
      <c r="K7012" s="27">
        <v>0.97499999999999998</v>
      </c>
      <c r="L7012" s="77">
        <v>0.9</v>
      </c>
      <c r="Q7012" s="106"/>
    </row>
    <row r="7013" spans="1:17" x14ac:dyDescent="0.25">
      <c r="A7013" t="s">
        <v>331</v>
      </c>
      <c r="B7013" s="23">
        <v>2022</v>
      </c>
      <c r="C7013" s="23" t="s">
        <v>2</v>
      </c>
      <c r="D7013" s="23" t="s">
        <v>73</v>
      </c>
      <c r="E7013" s="23" t="s">
        <v>198</v>
      </c>
      <c r="F7013" s="23" t="s">
        <v>199</v>
      </c>
      <c r="G7013" s="23" t="s">
        <v>492</v>
      </c>
      <c r="H7013" s="32" t="s">
        <v>361</v>
      </c>
      <c r="I7013" s="32" t="s">
        <v>52</v>
      </c>
      <c r="J7013" s="135">
        <v>61</v>
      </c>
      <c r="K7013" s="27">
        <v>0.96721000000000001</v>
      </c>
      <c r="L7013" s="77">
        <v>0.9</v>
      </c>
      <c r="Q7013" s="106"/>
    </row>
    <row r="7014" spans="1:17" x14ac:dyDescent="0.25">
      <c r="A7014" t="s">
        <v>331</v>
      </c>
      <c r="B7014" s="23">
        <v>2022</v>
      </c>
      <c r="C7014" s="23" t="s">
        <v>3</v>
      </c>
      <c r="D7014" s="23" t="s">
        <v>493</v>
      </c>
      <c r="E7014" s="23" t="s">
        <v>198</v>
      </c>
      <c r="F7014" s="23" t="s">
        <v>199</v>
      </c>
      <c r="G7014" s="23" t="s">
        <v>492</v>
      </c>
      <c r="H7014" s="32" t="s">
        <v>361</v>
      </c>
      <c r="I7014" s="32" t="s">
        <v>52</v>
      </c>
      <c r="J7014" s="135">
        <v>47</v>
      </c>
      <c r="K7014" s="27">
        <v>0.95745000000000002</v>
      </c>
      <c r="L7014" s="77">
        <v>0.9</v>
      </c>
      <c r="Q7014" s="106"/>
    </row>
    <row r="7015" spans="1:17" x14ac:dyDescent="0.25">
      <c r="A7015" t="s">
        <v>331</v>
      </c>
      <c r="B7015" s="23">
        <v>2023</v>
      </c>
      <c r="C7015" s="23" t="s">
        <v>0</v>
      </c>
      <c r="D7015" s="23" t="s">
        <v>537</v>
      </c>
      <c r="E7015" s="23" t="s">
        <v>198</v>
      </c>
      <c r="F7015" s="23" t="s">
        <v>199</v>
      </c>
      <c r="G7015" s="23" t="s">
        <v>492</v>
      </c>
      <c r="H7015" s="32" t="s">
        <v>361</v>
      </c>
      <c r="I7015" s="32" t="s">
        <v>52</v>
      </c>
      <c r="J7015" s="135">
        <v>40</v>
      </c>
      <c r="K7015" s="27">
        <v>0.8</v>
      </c>
      <c r="L7015" s="77">
        <v>0.9</v>
      </c>
      <c r="Q7015" s="106"/>
    </row>
    <row r="7016" spans="1:17" x14ac:dyDescent="0.25">
      <c r="A7016" t="s">
        <v>331</v>
      </c>
      <c r="B7016" s="23">
        <v>2018</v>
      </c>
      <c r="C7016" s="23" t="s">
        <v>0</v>
      </c>
      <c r="D7016" s="23" t="s">
        <v>54</v>
      </c>
      <c r="E7016" s="23" t="s">
        <v>200</v>
      </c>
      <c r="F7016" s="23" t="s">
        <v>201</v>
      </c>
      <c r="G7016" s="23" t="s">
        <v>492</v>
      </c>
      <c r="H7016" s="32" t="s">
        <v>358</v>
      </c>
      <c r="I7016" s="32" t="s">
        <v>52</v>
      </c>
      <c r="J7016" s="135">
        <v>92</v>
      </c>
      <c r="K7016" s="27">
        <v>0.72826000000000002</v>
      </c>
      <c r="L7016" s="77">
        <v>0.9</v>
      </c>
      <c r="Q7016" s="106"/>
    </row>
    <row r="7017" spans="1:17" x14ac:dyDescent="0.25">
      <c r="A7017" t="s">
        <v>331</v>
      </c>
      <c r="B7017" s="23">
        <v>2018</v>
      </c>
      <c r="C7017" s="23" t="s">
        <v>1</v>
      </c>
      <c r="D7017" s="23" t="s">
        <v>56</v>
      </c>
      <c r="E7017" s="23" t="s">
        <v>200</v>
      </c>
      <c r="F7017" s="23" t="s">
        <v>201</v>
      </c>
      <c r="G7017" s="23" t="s">
        <v>492</v>
      </c>
      <c r="H7017" s="32" t="s">
        <v>358</v>
      </c>
      <c r="I7017" s="32" t="s">
        <v>52</v>
      </c>
      <c r="J7017" s="135">
        <v>109</v>
      </c>
      <c r="K7017" s="27">
        <v>0.77981999999999996</v>
      </c>
      <c r="L7017" s="77">
        <v>0.9</v>
      </c>
      <c r="Q7017" s="106"/>
    </row>
    <row r="7018" spans="1:17" x14ac:dyDescent="0.25">
      <c r="A7018" t="s">
        <v>331</v>
      </c>
      <c r="B7018" s="23">
        <v>2018</v>
      </c>
      <c r="C7018" s="23" t="s">
        <v>2</v>
      </c>
      <c r="D7018" s="23" t="s">
        <v>57</v>
      </c>
      <c r="E7018" s="23" t="s">
        <v>200</v>
      </c>
      <c r="F7018" s="23" t="s">
        <v>201</v>
      </c>
      <c r="G7018" s="23" t="s">
        <v>492</v>
      </c>
      <c r="H7018" s="32" t="s">
        <v>358</v>
      </c>
      <c r="I7018" s="32" t="s">
        <v>52</v>
      </c>
      <c r="J7018" s="135">
        <v>119</v>
      </c>
      <c r="K7018" s="27">
        <v>0.64705999999999997</v>
      </c>
      <c r="L7018" s="77">
        <v>0.9</v>
      </c>
      <c r="Q7018" s="106"/>
    </row>
    <row r="7019" spans="1:17" x14ac:dyDescent="0.25">
      <c r="A7019" t="s">
        <v>331</v>
      </c>
      <c r="B7019" s="23">
        <v>2018</v>
      </c>
      <c r="C7019" s="23" t="s">
        <v>3</v>
      </c>
      <c r="D7019" s="23" t="s">
        <v>58</v>
      </c>
      <c r="E7019" s="23" t="s">
        <v>200</v>
      </c>
      <c r="F7019" s="23" t="s">
        <v>201</v>
      </c>
      <c r="G7019" s="23" t="s">
        <v>492</v>
      </c>
      <c r="H7019" s="32" t="s">
        <v>358</v>
      </c>
      <c r="I7019" s="32" t="s">
        <v>52</v>
      </c>
      <c r="J7019" s="135">
        <v>84</v>
      </c>
      <c r="K7019" s="27">
        <v>0.70238</v>
      </c>
      <c r="L7019" s="77">
        <v>0.9</v>
      </c>
      <c r="Q7019" s="106"/>
    </row>
    <row r="7020" spans="1:17" x14ac:dyDescent="0.25">
      <c r="A7020" t="s">
        <v>331</v>
      </c>
      <c r="B7020" s="23">
        <v>2019</v>
      </c>
      <c r="C7020" s="23" t="s">
        <v>0</v>
      </c>
      <c r="D7020" s="23" t="s">
        <v>59</v>
      </c>
      <c r="E7020" s="23" t="s">
        <v>200</v>
      </c>
      <c r="F7020" s="23" t="s">
        <v>201</v>
      </c>
      <c r="G7020" s="23" t="s">
        <v>492</v>
      </c>
      <c r="H7020" s="32" t="s">
        <v>358</v>
      </c>
      <c r="I7020" s="32" t="s">
        <v>52</v>
      </c>
      <c r="J7020" s="135">
        <v>84</v>
      </c>
      <c r="K7020" s="27">
        <v>0.70238</v>
      </c>
      <c r="L7020" s="77">
        <v>0.9</v>
      </c>
      <c r="Q7020" s="106"/>
    </row>
    <row r="7021" spans="1:17" x14ac:dyDescent="0.25">
      <c r="A7021" t="s">
        <v>331</v>
      </c>
      <c r="B7021" s="23">
        <v>2019</v>
      </c>
      <c r="C7021" s="23" t="s">
        <v>1</v>
      </c>
      <c r="D7021" s="23" t="s">
        <v>60</v>
      </c>
      <c r="E7021" s="23" t="s">
        <v>200</v>
      </c>
      <c r="F7021" s="23" t="s">
        <v>201</v>
      </c>
      <c r="G7021" s="23" t="s">
        <v>492</v>
      </c>
      <c r="H7021" s="32" t="s">
        <v>358</v>
      </c>
      <c r="I7021" s="32" t="s">
        <v>52</v>
      </c>
      <c r="J7021" s="135">
        <v>104</v>
      </c>
      <c r="K7021" s="27">
        <v>0.80769000000000002</v>
      </c>
      <c r="L7021" s="77">
        <v>0.9</v>
      </c>
      <c r="Q7021" s="106"/>
    </row>
    <row r="7022" spans="1:17" x14ac:dyDescent="0.25">
      <c r="A7022" t="s">
        <v>331</v>
      </c>
      <c r="B7022" s="23">
        <v>2019</v>
      </c>
      <c r="C7022" s="23" t="s">
        <v>2</v>
      </c>
      <c r="D7022" s="23" t="s">
        <v>61</v>
      </c>
      <c r="E7022" s="23" t="s">
        <v>200</v>
      </c>
      <c r="F7022" s="23" t="s">
        <v>201</v>
      </c>
      <c r="G7022" s="23" t="s">
        <v>492</v>
      </c>
      <c r="H7022" s="32" t="s">
        <v>358</v>
      </c>
      <c r="I7022" s="32" t="s">
        <v>52</v>
      </c>
      <c r="J7022" s="135">
        <v>89</v>
      </c>
      <c r="K7022" s="27">
        <v>0.75280999999999998</v>
      </c>
      <c r="L7022" s="77">
        <v>0.9</v>
      </c>
      <c r="Q7022" s="106"/>
    </row>
    <row r="7023" spans="1:17" x14ac:dyDescent="0.25">
      <c r="A7023" t="s">
        <v>331</v>
      </c>
      <c r="B7023" s="23">
        <v>2019</v>
      </c>
      <c r="C7023" s="23" t="s">
        <v>3</v>
      </c>
      <c r="D7023" s="23" t="s">
        <v>62</v>
      </c>
      <c r="E7023" s="23" t="s">
        <v>200</v>
      </c>
      <c r="F7023" s="23" t="s">
        <v>201</v>
      </c>
      <c r="G7023" s="23" t="s">
        <v>492</v>
      </c>
      <c r="H7023" s="32" t="s">
        <v>358</v>
      </c>
      <c r="I7023" s="32" t="s">
        <v>52</v>
      </c>
      <c r="J7023" s="135">
        <v>74</v>
      </c>
      <c r="K7023" s="27">
        <v>0.90541000000000005</v>
      </c>
      <c r="L7023" s="77">
        <v>0.9</v>
      </c>
      <c r="Q7023" s="106"/>
    </row>
    <row r="7024" spans="1:17" x14ac:dyDescent="0.25">
      <c r="A7024" t="s">
        <v>331</v>
      </c>
      <c r="B7024" s="23">
        <v>2020</v>
      </c>
      <c r="C7024" s="23" t="s">
        <v>0</v>
      </c>
      <c r="D7024" s="23" t="s">
        <v>63</v>
      </c>
      <c r="E7024" s="23" t="s">
        <v>200</v>
      </c>
      <c r="F7024" s="23" t="s">
        <v>201</v>
      </c>
      <c r="G7024" s="23" t="s">
        <v>492</v>
      </c>
      <c r="H7024" s="32" t="s">
        <v>358</v>
      </c>
      <c r="I7024" s="32" t="s">
        <v>52</v>
      </c>
      <c r="J7024" s="135">
        <v>76</v>
      </c>
      <c r="K7024" s="27">
        <v>0.93420999999999998</v>
      </c>
      <c r="L7024" s="77">
        <v>0.9</v>
      </c>
      <c r="Q7024" s="106"/>
    </row>
    <row r="7025" spans="1:17" x14ac:dyDescent="0.25">
      <c r="A7025" t="s">
        <v>331</v>
      </c>
      <c r="B7025" s="23">
        <v>2020</v>
      </c>
      <c r="C7025" s="23" t="s">
        <v>1</v>
      </c>
      <c r="D7025" s="23" t="s">
        <v>64</v>
      </c>
      <c r="E7025" s="23" t="s">
        <v>200</v>
      </c>
      <c r="F7025" s="23" t="s">
        <v>201</v>
      </c>
      <c r="G7025" s="23" t="s">
        <v>492</v>
      </c>
      <c r="H7025" s="32" t="s">
        <v>358</v>
      </c>
      <c r="I7025" s="32" t="s">
        <v>52</v>
      </c>
      <c r="J7025" s="135">
        <v>58</v>
      </c>
      <c r="K7025" s="27">
        <v>1</v>
      </c>
      <c r="L7025" s="77">
        <v>0.9</v>
      </c>
      <c r="Q7025" s="106"/>
    </row>
    <row r="7026" spans="1:17" x14ac:dyDescent="0.25">
      <c r="A7026" t="s">
        <v>331</v>
      </c>
      <c r="B7026" s="23">
        <v>2020</v>
      </c>
      <c r="C7026" s="23" t="s">
        <v>2</v>
      </c>
      <c r="D7026" s="23" t="s">
        <v>65</v>
      </c>
      <c r="E7026" s="23" t="s">
        <v>200</v>
      </c>
      <c r="F7026" s="23" t="s">
        <v>201</v>
      </c>
      <c r="G7026" s="23" t="s">
        <v>492</v>
      </c>
      <c r="H7026" s="32" t="s">
        <v>358</v>
      </c>
      <c r="I7026" s="32" t="s">
        <v>52</v>
      </c>
      <c r="J7026" s="135">
        <v>77</v>
      </c>
      <c r="K7026" s="27">
        <v>0.98701000000000005</v>
      </c>
      <c r="L7026" s="77">
        <v>0.9</v>
      </c>
      <c r="Q7026" s="106"/>
    </row>
    <row r="7027" spans="1:17" x14ac:dyDescent="0.25">
      <c r="A7027" t="s">
        <v>331</v>
      </c>
      <c r="B7027" s="23">
        <v>2020</v>
      </c>
      <c r="C7027" s="23" t="s">
        <v>3</v>
      </c>
      <c r="D7027" s="23" t="s">
        <v>66</v>
      </c>
      <c r="E7027" s="23" t="s">
        <v>200</v>
      </c>
      <c r="F7027" s="23" t="s">
        <v>201</v>
      </c>
      <c r="G7027" s="23" t="s">
        <v>492</v>
      </c>
      <c r="H7027" s="32" t="s">
        <v>358</v>
      </c>
      <c r="I7027" s="32" t="s">
        <v>52</v>
      </c>
      <c r="J7027" s="135">
        <v>75</v>
      </c>
      <c r="K7027" s="27">
        <v>0.94667000000000001</v>
      </c>
      <c r="L7027" s="77">
        <v>0.9</v>
      </c>
      <c r="Q7027" s="106"/>
    </row>
    <row r="7028" spans="1:17" x14ac:dyDescent="0.25">
      <c r="A7028" t="s">
        <v>331</v>
      </c>
      <c r="B7028" s="23">
        <v>2021</v>
      </c>
      <c r="C7028" s="23" t="s">
        <v>0</v>
      </c>
      <c r="D7028" s="23" t="s">
        <v>67</v>
      </c>
      <c r="E7028" s="23" t="s">
        <v>200</v>
      </c>
      <c r="F7028" s="23" t="s">
        <v>201</v>
      </c>
      <c r="G7028" s="23" t="s">
        <v>492</v>
      </c>
      <c r="H7028" s="32" t="s">
        <v>358</v>
      </c>
      <c r="I7028" s="32" t="s">
        <v>52</v>
      </c>
      <c r="J7028" s="135">
        <v>93</v>
      </c>
      <c r="K7028" s="27">
        <v>0.93547999999999998</v>
      </c>
      <c r="L7028" s="77">
        <v>0.9</v>
      </c>
      <c r="Q7028" s="106"/>
    </row>
    <row r="7029" spans="1:17" x14ac:dyDescent="0.25">
      <c r="A7029" t="s">
        <v>331</v>
      </c>
      <c r="B7029" s="23">
        <v>2021</v>
      </c>
      <c r="C7029" s="23" t="s">
        <v>1</v>
      </c>
      <c r="D7029" s="23" t="s">
        <v>68</v>
      </c>
      <c r="E7029" s="23" t="s">
        <v>200</v>
      </c>
      <c r="F7029" s="23" t="s">
        <v>201</v>
      </c>
      <c r="G7029" s="23" t="s">
        <v>492</v>
      </c>
      <c r="H7029" s="32" t="s">
        <v>358</v>
      </c>
      <c r="I7029" s="32" t="s">
        <v>52</v>
      </c>
      <c r="J7029" s="135">
        <v>66</v>
      </c>
      <c r="K7029" s="27">
        <v>0.86363999999999996</v>
      </c>
      <c r="L7029" s="77">
        <v>0.9</v>
      </c>
      <c r="Q7029" s="106"/>
    </row>
    <row r="7030" spans="1:17" x14ac:dyDescent="0.25">
      <c r="A7030" t="s">
        <v>331</v>
      </c>
      <c r="B7030" s="23">
        <v>2021</v>
      </c>
      <c r="C7030" s="23" t="s">
        <v>2</v>
      </c>
      <c r="D7030" s="23" t="s">
        <v>69</v>
      </c>
      <c r="E7030" s="23" t="s">
        <v>200</v>
      </c>
      <c r="F7030" s="23" t="s">
        <v>201</v>
      </c>
      <c r="G7030" s="23" t="s">
        <v>492</v>
      </c>
      <c r="H7030" s="32" t="s">
        <v>358</v>
      </c>
      <c r="I7030" s="32" t="s">
        <v>52</v>
      </c>
      <c r="J7030" s="135">
        <v>70</v>
      </c>
      <c r="K7030" s="27">
        <v>0.97143000000000002</v>
      </c>
      <c r="L7030" s="77">
        <v>0.9</v>
      </c>
      <c r="Q7030" s="106"/>
    </row>
    <row r="7031" spans="1:17" x14ac:dyDescent="0.25">
      <c r="A7031" t="s">
        <v>331</v>
      </c>
      <c r="B7031" s="23">
        <v>2021</v>
      </c>
      <c r="C7031" s="23" t="s">
        <v>3</v>
      </c>
      <c r="D7031" s="23" t="s">
        <v>70</v>
      </c>
      <c r="E7031" s="23" t="s">
        <v>200</v>
      </c>
      <c r="F7031" s="23" t="s">
        <v>201</v>
      </c>
      <c r="G7031" s="23" t="s">
        <v>492</v>
      </c>
      <c r="H7031" s="32" t="s">
        <v>358</v>
      </c>
      <c r="I7031" s="32" t="s">
        <v>52</v>
      </c>
      <c r="J7031" s="135">
        <v>80</v>
      </c>
      <c r="K7031" s="27">
        <v>0.98750000000000004</v>
      </c>
      <c r="L7031" s="77">
        <v>0.9</v>
      </c>
      <c r="Q7031" s="106"/>
    </row>
    <row r="7032" spans="1:17" x14ac:dyDescent="0.25">
      <c r="A7032" t="s">
        <v>331</v>
      </c>
      <c r="B7032" s="23">
        <v>2022</v>
      </c>
      <c r="C7032" s="23" t="s">
        <v>0</v>
      </c>
      <c r="D7032" s="23" t="s">
        <v>71</v>
      </c>
      <c r="E7032" s="23" t="s">
        <v>200</v>
      </c>
      <c r="F7032" s="23" t="s">
        <v>201</v>
      </c>
      <c r="G7032" s="23" t="s">
        <v>492</v>
      </c>
      <c r="H7032" s="32" t="s">
        <v>358</v>
      </c>
      <c r="I7032" s="32" t="s">
        <v>52</v>
      </c>
      <c r="J7032" s="135">
        <v>72</v>
      </c>
      <c r="K7032" s="27">
        <v>0.97221999999999997</v>
      </c>
      <c r="L7032" s="77">
        <v>0.9</v>
      </c>
      <c r="Q7032" s="106"/>
    </row>
    <row r="7033" spans="1:17" x14ac:dyDescent="0.25">
      <c r="A7033" t="s">
        <v>331</v>
      </c>
      <c r="B7033" s="23">
        <v>2022</v>
      </c>
      <c r="C7033" s="23" t="s">
        <v>1</v>
      </c>
      <c r="D7033" s="23" t="s">
        <v>72</v>
      </c>
      <c r="E7033" s="23" t="s">
        <v>200</v>
      </c>
      <c r="F7033" s="23" t="s">
        <v>201</v>
      </c>
      <c r="G7033" s="23" t="s">
        <v>492</v>
      </c>
      <c r="H7033" s="32" t="s">
        <v>358</v>
      </c>
      <c r="I7033" s="32" t="s">
        <v>52</v>
      </c>
      <c r="J7033" s="135">
        <v>83</v>
      </c>
      <c r="K7033" s="27">
        <v>0.92771000000000003</v>
      </c>
      <c r="L7033" s="77">
        <v>0.9</v>
      </c>
      <c r="Q7033" s="106"/>
    </row>
    <row r="7034" spans="1:17" x14ac:dyDescent="0.25">
      <c r="A7034" t="s">
        <v>331</v>
      </c>
      <c r="B7034" s="23">
        <v>2022</v>
      </c>
      <c r="C7034" s="23" t="s">
        <v>2</v>
      </c>
      <c r="D7034" s="23" t="s">
        <v>73</v>
      </c>
      <c r="E7034" s="23" t="s">
        <v>200</v>
      </c>
      <c r="F7034" s="23" t="s">
        <v>201</v>
      </c>
      <c r="G7034" s="23" t="s">
        <v>492</v>
      </c>
      <c r="H7034" s="32" t="s">
        <v>358</v>
      </c>
      <c r="I7034" s="32" t="s">
        <v>52</v>
      </c>
      <c r="J7034" s="135">
        <v>82</v>
      </c>
      <c r="K7034" s="27">
        <v>0.93901999999999997</v>
      </c>
      <c r="L7034" s="77">
        <v>0.9</v>
      </c>
      <c r="Q7034" s="106"/>
    </row>
    <row r="7035" spans="1:17" x14ac:dyDescent="0.25">
      <c r="A7035" t="s">
        <v>331</v>
      </c>
      <c r="B7035" s="23">
        <v>2022</v>
      </c>
      <c r="C7035" s="23" t="s">
        <v>3</v>
      </c>
      <c r="D7035" s="23" t="s">
        <v>493</v>
      </c>
      <c r="E7035" s="23" t="s">
        <v>200</v>
      </c>
      <c r="F7035" s="23" t="s">
        <v>201</v>
      </c>
      <c r="G7035" s="23" t="s">
        <v>492</v>
      </c>
      <c r="H7035" s="32" t="s">
        <v>358</v>
      </c>
      <c r="I7035" s="32" t="s">
        <v>52</v>
      </c>
      <c r="J7035" s="135">
        <v>80</v>
      </c>
      <c r="K7035" s="27">
        <v>0.9375</v>
      </c>
      <c r="L7035" s="77">
        <v>0.9</v>
      </c>
      <c r="Q7035" s="106"/>
    </row>
    <row r="7036" spans="1:17" x14ac:dyDescent="0.25">
      <c r="A7036" t="s">
        <v>331</v>
      </c>
      <c r="B7036" s="23">
        <v>2023</v>
      </c>
      <c r="C7036" s="23" t="s">
        <v>0</v>
      </c>
      <c r="D7036" s="23" t="s">
        <v>537</v>
      </c>
      <c r="E7036" s="23" t="s">
        <v>200</v>
      </c>
      <c r="F7036" s="23" t="s">
        <v>201</v>
      </c>
      <c r="G7036" s="23" t="s">
        <v>492</v>
      </c>
      <c r="H7036" s="32" t="s">
        <v>358</v>
      </c>
      <c r="I7036" s="32" t="s">
        <v>52</v>
      </c>
      <c r="J7036" s="135">
        <v>85</v>
      </c>
      <c r="K7036" s="27">
        <v>0.92940999999999996</v>
      </c>
      <c r="L7036" s="77">
        <v>0.9</v>
      </c>
      <c r="Q7036" s="106"/>
    </row>
    <row r="7037" spans="1:17" x14ac:dyDescent="0.25">
      <c r="A7037" t="s">
        <v>331</v>
      </c>
      <c r="B7037" s="23">
        <v>2018</v>
      </c>
      <c r="C7037" s="23" t="s">
        <v>0</v>
      </c>
      <c r="D7037" s="23" t="s">
        <v>54</v>
      </c>
      <c r="E7037" s="23" t="s">
        <v>202</v>
      </c>
      <c r="F7037" s="23" t="s">
        <v>203</v>
      </c>
      <c r="G7037" s="23" t="s">
        <v>492</v>
      </c>
      <c r="H7037" s="32" t="s">
        <v>348</v>
      </c>
      <c r="I7037" s="32" t="s">
        <v>52</v>
      </c>
      <c r="J7037" s="135">
        <v>226</v>
      </c>
      <c r="K7037" s="27">
        <v>0.83628000000000002</v>
      </c>
      <c r="L7037" s="77">
        <v>0.9</v>
      </c>
      <c r="Q7037" s="106"/>
    </row>
    <row r="7038" spans="1:17" x14ac:dyDescent="0.25">
      <c r="A7038" t="s">
        <v>331</v>
      </c>
      <c r="B7038" s="23">
        <v>2018</v>
      </c>
      <c r="C7038" s="23" t="s">
        <v>1</v>
      </c>
      <c r="D7038" s="23" t="s">
        <v>56</v>
      </c>
      <c r="E7038" s="23" t="s">
        <v>202</v>
      </c>
      <c r="F7038" s="23" t="s">
        <v>203</v>
      </c>
      <c r="G7038" s="23" t="s">
        <v>492</v>
      </c>
      <c r="H7038" s="32" t="s">
        <v>348</v>
      </c>
      <c r="I7038" s="32" t="s">
        <v>52</v>
      </c>
      <c r="J7038" s="135">
        <v>250</v>
      </c>
      <c r="K7038" s="27">
        <v>0.81200000000000006</v>
      </c>
      <c r="L7038" s="77">
        <v>0.9</v>
      </c>
      <c r="Q7038" s="106"/>
    </row>
    <row r="7039" spans="1:17" x14ac:dyDescent="0.25">
      <c r="A7039" t="s">
        <v>331</v>
      </c>
      <c r="B7039" s="23">
        <v>2018</v>
      </c>
      <c r="C7039" s="23" t="s">
        <v>2</v>
      </c>
      <c r="D7039" s="23" t="s">
        <v>57</v>
      </c>
      <c r="E7039" s="23" t="s">
        <v>202</v>
      </c>
      <c r="F7039" s="23" t="s">
        <v>203</v>
      </c>
      <c r="G7039" s="23" t="s">
        <v>492</v>
      </c>
      <c r="H7039" s="32" t="s">
        <v>348</v>
      </c>
      <c r="I7039" s="32" t="s">
        <v>52</v>
      </c>
      <c r="J7039" s="135">
        <v>268</v>
      </c>
      <c r="K7039" s="27">
        <v>0.64924999999999999</v>
      </c>
      <c r="L7039" s="77">
        <v>0.9</v>
      </c>
      <c r="Q7039" s="106"/>
    </row>
    <row r="7040" spans="1:17" x14ac:dyDescent="0.25">
      <c r="A7040" t="s">
        <v>331</v>
      </c>
      <c r="B7040" s="23">
        <v>2018</v>
      </c>
      <c r="C7040" s="23" t="s">
        <v>3</v>
      </c>
      <c r="D7040" s="23" t="s">
        <v>58</v>
      </c>
      <c r="E7040" s="23" t="s">
        <v>202</v>
      </c>
      <c r="F7040" s="23" t="s">
        <v>203</v>
      </c>
      <c r="G7040" s="23" t="s">
        <v>492</v>
      </c>
      <c r="H7040" s="32" t="s">
        <v>348</v>
      </c>
      <c r="I7040" s="32" t="s">
        <v>52</v>
      </c>
      <c r="J7040" s="135">
        <v>255</v>
      </c>
      <c r="K7040" s="27">
        <v>0.71765000000000001</v>
      </c>
      <c r="L7040" s="77">
        <v>0.9</v>
      </c>
      <c r="Q7040" s="106"/>
    </row>
    <row r="7041" spans="1:17" x14ac:dyDescent="0.25">
      <c r="A7041" t="s">
        <v>331</v>
      </c>
      <c r="B7041" s="23">
        <v>2019</v>
      </c>
      <c r="C7041" s="23" t="s">
        <v>0</v>
      </c>
      <c r="D7041" s="23" t="s">
        <v>59</v>
      </c>
      <c r="E7041" s="23" t="s">
        <v>202</v>
      </c>
      <c r="F7041" s="23" t="s">
        <v>203</v>
      </c>
      <c r="G7041" s="23" t="s">
        <v>492</v>
      </c>
      <c r="H7041" s="32" t="s">
        <v>348</v>
      </c>
      <c r="I7041" s="32" t="s">
        <v>52</v>
      </c>
      <c r="J7041" s="135">
        <v>260</v>
      </c>
      <c r="K7041" s="27">
        <v>0.93462000000000001</v>
      </c>
      <c r="L7041" s="77">
        <v>0.9</v>
      </c>
      <c r="Q7041" s="106"/>
    </row>
    <row r="7042" spans="1:17" x14ac:dyDescent="0.25">
      <c r="A7042" t="s">
        <v>331</v>
      </c>
      <c r="B7042" s="23">
        <v>2019</v>
      </c>
      <c r="C7042" s="23" t="s">
        <v>1</v>
      </c>
      <c r="D7042" s="23" t="s">
        <v>60</v>
      </c>
      <c r="E7042" s="23" t="s">
        <v>202</v>
      </c>
      <c r="F7042" s="23" t="s">
        <v>203</v>
      </c>
      <c r="G7042" s="23" t="s">
        <v>492</v>
      </c>
      <c r="H7042" s="32" t="s">
        <v>348</v>
      </c>
      <c r="I7042" s="32" t="s">
        <v>52</v>
      </c>
      <c r="J7042" s="135">
        <v>220</v>
      </c>
      <c r="K7042" s="27">
        <v>0.88182000000000005</v>
      </c>
      <c r="L7042" s="77">
        <v>0.9</v>
      </c>
      <c r="Q7042" s="106"/>
    </row>
    <row r="7043" spans="1:17" x14ac:dyDescent="0.25">
      <c r="A7043" t="s">
        <v>331</v>
      </c>
      <c r="B7043" s="23">
        <v>2019</v>
      </c>
      <c r="C7043" s="23" t="s">
        <v>2</v>
      </c>
      <c r="D7043" s="23" t="s">
        <v>61</v>
      </c>
      <c r="E7043" s="23" t="s">
        <v>202</v>
      </c>
      <c r="F7043" s="23" t="s">
        <v>203</v>
      </c>
      <c r="G7043" s="23" t="s">
        <v>492</v>
      </c>
      <c r="H7043" s="32" t="s">
        <v>348</v>
      </c>
      <c r="I7043" s="32" t="s">
        <v>52</v>
      </c>
      <c r="J7043" s="135">
        <v>264</v>
      </c>
      <c r="K7043" s="27">
        <v>0.89393999999999996</v>
      </c>
      <c r="L7043" s="77">
        <v>0.9</v>
      </c>
      <c r="Q7043" s="106"/>
    </row>
    <row r="7044" spans="1:17" x14ac:dyDescent="0.25">
      <c r="A7044" t="s">
        <v>331</v>
      </c>
      <c r="B7044" s="23">
        <v>2019</v>
      </c>
      <c r="C7044" s="23" t="s">
        <v>3</v>
      </c>
      <c r="D7044" s="23" t="s">
        <v>62</v>
      </c>
      <c r="E7044" s="23" t="s">
        <v>202</v>
      </c>
      <c r="F7044" s="23" t="s">
        <v>203</v>
      </c>
      <c r="G7044" s="23" t="s">
        <v>492</v>
      </c>
      <c r="H7044" s="32" t="s">
        <v>348</v>
      </c>
      <c r="I7044" s="32" t="s">
        <v>52</v>
      </c>
      <c r="J7044" s="135">
        <v>249</v>
      </c>
      <c r="K7044" s="27">
        <v>0.83133000000000001</v>
      </c>
      <c r="L7044" s="77">
        <v>0.9</v>
      </c>
      <c r="Q7044" s="106"/>
    </row>
    <row r="7045" spans="1:17" x14ac:dyDescent="0.25">
      <c r="A7045" t="s">
        <v>331</v>
      </c>
      <c r="B7045" s="23">
        <v>2020</v>
      </c>
      <c r="C7045" s="23" t="s">
        <v>0</v>
      </c>
      <c r="D7045" s="23" t="s">
        <v>63</v>
      </c>
      <c r="E7045" s="23" t="s">
        <v>202</v>
      </c>
      <c r="F7045" s="23" t="s">
        <v>203</v>
      </c>
      <c r="G7045" s="23" t="s">
        <v>492</v>
      </c>
      <c r="H7045" s="32" t="s">
        <v>348</v>
      </c>
      <c r="I7045" s="32" t="s">
        <v>52</v>
      </c>
      <c r="J7045" s="135">
        <v>222</v>
      </c>
      <c r="K7045" s="27">
        <v>0.81081000000000003</v>
      </c>
      <c r="L7045" s="77">
        <v>0.9</v>
      </c>
      <c r="Q7045" s="106"/>
    </row>
    <row r="7046" spans="1:17" x14ac:dyDescent="0.25">
      <c r="A7046" t="s">
        <v>331</v>
      </c>
      <c r="B7046" s="23">
        <v>2020</v>
      </c>
      <c r="C7046" s="23" t="s">
        <v>1</v>
      </c>
      <c r="D7046" s="23" t="s">
        <v>64</v>
      </c>
      <c r="E7046" s="23" t="s">
        <v>202</v>
      </c>
      <c r="F7046" s="23" t="s">
        <v>203</v>
      </c>
      <c r="G7046" s="23" t="s">
        <v>492</v>
      </c>
      <c r="H7046" s="32" t="s">
        <v>348</v>
      </c>
      <c r="I7046" s="32" t="s">
        <v>52</v>
      </c>
      <c r="J7046" s="135">
        <v>131</v>
      </c>
      <c r="K7046" s="27">
        <v>0.66412000000000004</v>
      </c>
      <c r="L7046" s="77">
        <v>0.9</v>
      </c>
      <c r="Q7046" s="106"/>
    </row>
    <row r="7047" spans="1:17" x14ac:dyDescent="0.25">
      <c r="A7047" t="s">
        <v>331</v>
      </c>
      <c r="B7047" s="23">
        <v>2020</v>
      </c>
      <c r="C7047" s="23" t="s">
        <v>2</v>
      </c>
      <c r="D7047" s="23" t="s">
        <v>65</v>
      </c>
      <c r="E7047" s="23" t="s">
        <v>202</v>
      </c>
      <c r="F7047" s="23" t="s">
        <v>203</v>
      </c>
      <c r="G7047" s="23" t="s">
        <v>492</v>
      </c>
      <c r="H7047" s="32" t="s">
        <v>348</v>
      </c>
      <c r="I7047" s="32" t="s">
        <v>52</v>
      </c>
      <c r="J7047" s="135">
        <v>185</v>
      </c>
      <c r="K7047" s="27">
        <v>0.67027000000000003</v>
      </c>
      <c r="L7047" s="77">
        <v>0.9</v>
      </c>
      <c r="Q7047" s="106"/>
    </row>
    <row r="7048" spans="1:17" x14ac:dyDescent="0.25">
      <c r="A7048" t="s">
        <v>331</v>
      </c>
      <c r="B7048" s="23">
        <v>2020</v>
      </c>
      <c r="C7048" s="23" t="s">
        <v>3</v>
      </c>
      <c r="D7048" s="23" t="s">
        <v>66</v>
      </c>
      <c r="E7048" s="23" t="s">
        <v>202</v>
      </c>
      <c r="F7048" s="23" t="s">
        <v>203</v>
      </c>
      <c r="G7048" s="23" t="s">
        <v>492</v>
      </c>
      <c r="H7048" s="32" t="s">
        <v>348</v>
      </c>
      <c r="I7048" s="32" t="s">
        <v>52</v>
      </c>
      <c r="J7048" s="135">
        <v>214</v>
      </c>
      <c r="K7048" s="27">
        <v>0.71494999999999997</v>
      </c>
      <c r="L7048" s="77">
        <v>0.9</v>
      </c>
      <c r="Q7048" s="106"/>
    </row>
    <row r="7049" spans="1:17" x14ac:dyDescent="0.25">
      <c r="A7049" t="s">
        <v>331</v>
      </c>
      <c r="B7049" s="23">
        <v>2021</v>
      </c>
      <c r="C7049" s="23" t="s">
        <v>0</v>
      </c>
      <c r="D7049" s="23" t="s">
        <v>67</v>
      </c>
      <c r="E7049" s="23" t="s">
        <v>202</v>
      </c>
      <c r="F7049" s="23" t="s">
        <v>203</v>
      </c>
      <c r="G7049" s="23" t="s">
        <v>492</v>
      </c>
      <c r="H7049" s="32" t="s">
        <v>348</v>
      </c>
      <c r="I7049" s="32" t="s">
        <v>52</v>
      </c>
      <c r="J7049" s="135">
        <v>196</v>
      </c>
      <c r="K7049" s="27">
        <v>0.68367</v>
      </c>
      <c r="L7049" s="77">
        <v>0.9</v>
      </c>
      <c r="Q7049" s="106"/>
    </row>
    <row r="7050" spans="1:17" x14ac:dyDescent="0.25">
      <c r="A7050" t="s">
        <v>331</v>
      </c>
      <c r="B7050" s="23">
        <v>2021</v>
      </c>
      <c r="C7050" s="23" t="s">
        <v>1</v>
      </c>
      <c r="D7050" s="23" t="s">
        <v>68</v>
      </c>
      <c r="E7050" s="23" t="s">
        <v>202</v>
      </c>
      <c r="F7050" s="23" t="s">
        <v>203</v>
      </c>
      <c r="G7050" s="23" t="s">
        <v>492</v>
      </c>
      <c r="H7050" s="32" t="s">
        <v>348</v>
      </c>
      <c r="I7050" s="32" t="s">
        <v>52</v>
      </c>
      <c r="J7050" s="135">
        <v>261</v>
      </c>
      <c r="K7050" s="27">
        <v>0.70115000000000005</v>
      </c>
      <c r="L7050" s="77">
        <v>0.9</v>
      </c>
      <c r="Q7050" s="106"/>
    </row>
    <row r="7051" spans="1:17" x14ac:dyDescent="0.25">
      <c r="A7051" t="s">
        <v>331</v>
      </c>
      <c r="B7051" s="23">
        <v>2021</v>
      </c>
      <c r="C7051" s="23" t="s">
        <v>2</v>
      </c>
      <c r="D7051" s="23" t="s">
        <v>69</v>
      </c>
      <c r="E7051" s="23" t="s">
        <v>202</v>
      </c>
      <c r="F7051" s="23" t="s">
        <v>203</v>
      </c>
      <c r="G7051" s="23" t="s">
        <v>492</v>
      </c>
      <c r="H7051" s="32" t="s">
        <v>348</v>
      </c>
      <c r="I7051" s="32" t="s">
        <v>52</v>
      </c>
      <c r="J7051" s="135">
        <v>261</v>
      </c>
      <c r="K7051" s="27">
        <v>0.69732000000000005</v>
      </c>
      <c r="L7051" s="77">
        <v>0.9</v>
      </c>
      <c r="Q7051" s="106"/>
    </row>
    <row r="7052" spans="1:17" x14ac:dyDescent="0.25">
      <c r="A7052" t="s">
        <v>331</v>
      </c>
      <c r="B7052" s="23">
        <v>2021</v>
      </c>
      <c r="C7052" s="23" t="s">
        <v>3</v>
      </c>
      <c r="D7052" s="23" t="s">
        <v>70</v>
      </c>
      <c r="E7052" s="23" t="s">
        <v>202</v>
      </c>
      <c r="F7052" s="23" t="s">
        <v>203</v>
      </c>
      <c r="G7052" s="23" t="s">
        <v>492</v>
      </c>
      <c r="H7052" s="32" t="s">
        <v>348</v>
      </c>
      <c r="I7052" s="32" t="s">
        <v>52</v>
      </c>
      <c r="J7052" s="135">
        <v>232</v>
      </c>
      <c r="K7052" s="27">
        <v>0.68966000000000005</v>
      </c>
      <c r="L7052" s="77">
        <v>0.9</v>
      </c>
      <c r="Q7052" s="106"/>
    </row>
    <row r="7053" spans="1:17" x14ac:dyDescent="0.25">
      <c r="A7053" t="s">
        <v>331</v>
      </c>
      <c r="B7053" s="23">
        <v>2022</v>
      </c>
      <c r="C7053" s="23" t="s">
        <v>0</v>
      </c>
      <c r="D7053" s="23" t="s">
        <v>71</v>
      </c>
      <c r="E7053" s="23" t="s">
        <v>202</v>
      </c>
      <c r="F7053" s="23" t="s">
        <v>203</v>
      </c>
      <c r="G7053" s="23" t="s">
        <v>492</v>
      </c>
      <c r="H7053" s="32" t="s">
        <v>348</v>
      </c>
      <c r="I7053" s="32" t="s">
        <v>52</v>
      </c>
      <c r="J7053" s="135">
        <v>208</v>
      </c>
      <c r="K7053" s="27">
        <v>0.86058000000000001</v>
      </c>
      <c r="L7053" s="77">
        <v>0.9</v>
      </c>
      <c r="Q7053" s="106"/>
    </row>
    <row r="7054" spans="1:17" x14ac:dyDescent="0.25">
      <c r="A7054" t="s">
        <v>331</v>
      </c>
      <c r="B7054" s="23">
        <v>2022</v>
      </c>
      <c r="C7054" s="23" t="s">
        <v>1</v>
      </c>
      <c r="D7054" s="23" t="s">
        <v>72</v>
      </c>
      <c r="E7054" s="23" t="s">
        <v>202</v>
      </c>
      <c r="F7054" s="23" t="s">
        <v>203</v>
      </c>
      <c r="G7054" s="23" t="s">
        <v>492</v>
      </c>
      <c r="H7054" s="32" t="s">
        <v>348</v>
      </c>
      <c r="I7054" s="32" t="s">
        <v>52</v>
      </c>
      <c r="J7054" s="135">
        <v>294</v>
      </c>
      <c r="K7054" s="27">
        <v>0.86395</v>
      </c>
      <c r="L7054" s="77">
        <v>0.9</v>
      </c>
      <c r="Q7054" s="106"/>
    </row>
    <row r="7055" spans="1:17" x14ac:dyDescent="0.25">
      <c r="A7055" t="s">
        <v>331</v>
      </c>
      <c r="B7055" s="23">
        <v>2022</v>
      </c>
      <c r="C7055" s="23" t="s">
        <v>2</v>
      </c>
      <c r="D7055" s="23" t="s">
        <v>73</v>
      </c>
      <c r="E7055" s="23" t="s">
        <v>202</v>
      </c>
      <c r="F7055" s="23" t="s">
        <v>203</v>
      </c>
      <c r="G7055" s="23" t="s">
        <v>492</v>
      </c>
      <c r="H7055" s="32" t="s">
        <v>348</v>
      </c>
      <c r="I7055" s="32" t="s">
        <v>52</v>
      </c>
      <c r="J7055" s="135">
        <v>242</v>
      </c>
      <c r="K7055" s="27">
        <v>0.78925999999999996</v>
      </c>
      <c r="L7055" s="77">
        <v>0.9</v>
      </c>
      <c r="Q7055" s="106"/>
    </row>
    <row r="7056" spans="1:17" x14ac:dyDescent="0.25">
      <c r="A7056" t="s">
        <v>331</v>
      </c>
      <c r="B7056" s="23">
        <v>2022</v>
      </c>
      <c r="C7056" s="23" t="s">
        <v>3</v>
      </c>
      <c r="D7056" s="23" t="s">
        <v>493</v>
      </c>
      <c r="E7056" s="23" t="s">
        <v>202</v>
      </c>
      <c r="F7056" s="23" t="s">
        <v>203</v>
      </c>
      <c r="G7056" s="23" t="s">
        <v>492</v>
      </c>
      <c r="H7056" s="32" t="s">
        <v>348</v>
      </c>
      <c r="I7056" s="32" t="s">
        <v>52</v>
      </c>
      <c r="J7056" s="135">
        <v>218</v>
      </c>
      <c r="K7056" s="27">
        <v>0.72018000000000004</v>
      </c>
      <c r="L7056" s="77">
        <v>0.9</v>
      </c>
      <c r="Q7056" s="106"/>
    </row>
    <row r="7057" spans="1:17" x14ac:dyDescent="0.25">
      <c r="A7057" t="s">
        <v>331</v>
      </c>
      <c r="B7057" s="23">
        <v>2023</v>
      </c>
      <c r="C7057" s="23" t="s">
        <v>0</v>
      </c>
      <c r="D7057" s="23" t="s">
        <v>537</v>
      </c>
      <c r="E7057" s="23" t="s">
        <v>202</v>
      </c>
      <c r="F7057" s="23" t="s">
        <v>203</v>
      </c>
      <c r="G7057" s="23" t="s">
        <v>492</v>
      </c>
      <c r="H7057" s="32" t="s">
        <v>348</v>
      </c>
      <c r="I7057" s="32" t="s">
        <v>52</v>
      </c>
      <c r="J7057" s="135">
        <v>236</v>
      </c>
      <c r="K7057" s="27">
        <v>0.88136000000000003</v>
      </c>
      <c r="L7057" s="77">
        <v>0.9</v>
      </c>
      <c r="Q7057" s="106"/>
    </row>
    <row r="7058" spans="1:17" x14ac:dyDescent="0.25">
      <c r="A7058" t="s">
        <v>331</v>
      </c>
      <c r="B7058" s="23">
        <v>2018</v>
      </c>
      <c r="C7058" s="23" t="s">
        <v>0</v>
      </c>
      <c r="D7058" s="23" t="s">
        <v>54</v>
      </c>
      <c r="E7058" s="23" t="s">
        <v>204</v>
      </c>
      <c r="F7058" s="23" t="s">
        <v>205</v>
      </c>
      <c r="G7058" s="23" t="s">
        <v>492</v>
      </c>
      <c r="H7058" s="32" t="s">
        <v>348</v>
      </c>
      <c r="I7058" s="32" t="s">
        <v>52</v>
      </c>
      <c r="J7058" s="135">
        <v>60</v>
      </c>
      <c r="K7058" s="27">
        <v>0.81667000000000001</v>
      </c>
      <c r="L7058" s="77">
        <v>0.9</v>
      </c>
      <c r="Q7058" s="106"/>
    </row>
    <row r="7059" spans="1:17" x14ac:dyDescent="0.25">
      <c r="A7059" t="s">
        <v>331</v>
      </c>
      <c r="B7059" s="23">
        <v>2018</v>
      </c>
      <c r="C7059" s="23" t="s">
        <v>1</v>
      </c>
      <c r="D7059" s="23" t="s">
        <v>56</v>
      </c>
      <c r="E7059" s="23" t="s">
        <v>204</v>
      </c>
      <c r="F7059" s="23" t="s">
        <v>205</v>
      </c>
      <c r="G7059" s="23" t="s">
        <v>492</v>
      </c>
      <c r="H7059" s="32" t="s">
        <v>348</v>
      </c>
      <c r="I7059" s="32" t="s">
        <v>52</v>
      </c>
      <c r="J7059" s="135">
        <v>67</v>
      </c>
      <c r="K7059" s="27">
        <v>0.83582000000000001</v>
      </c>
      <c r="L7059" s="77">
        <v>0.9</v>
      </c>
      <c r="Q7059" s="106"/>
    </row>
    <row r="7060" spans="1:17" x14ac:dyDescent="0.25">
      <c r="A7060" t="s">
        <v>331</v>
      </c>
      <c r="B7060" s="23">
        <v>2018</v>
      </c>
      <c r="C7060" s="23" t="s">
        <v>2</v>
      </c>
      <c r="D7060" s="23" t="s">
        <v>57</v>
      </c>
      <c r="E7060" s="23" t="s">
        <v>204</v>
      </c>
      <c r="F7060" s="23" t="s">
        <v>205</v>
      </c>
      <c r="G7060" s="23" t="s">
        <v>492</v>
      </c>
      <c r="H7060" s="32" t="s">
        <v>348</v>
      </c>
      <c r="I7060" s="32" t="s">
        <v>52</v>
      </c>
      <c r="J7060" s="135">
        <v>71</v>
      </c>
      <c r="K7060" s="27">
        <v>0.84506999999999999</v>
      </c>
      <c r="L7060" s="77">
        <v>0.9</v>
      </c>
      <c r="Q7060" s="106"/>
    </row>
    <row r="7061" spans="1:17" x14ac:dyDescent="0.25">
      <c r="A7061" t="s">
        <v>331</v>
      </c>
      <c r="B7061" s="23">
        <v>2018</v>
      </c>
      <c r="C7061" s="23" t="s">
        <v>3</v>
      </c>
      <c r="D7061" s="23" t="s">
        <v>58</v>
      </c>
      <c r="E7061" s="23" t="s">
        <v>204</v>
      </c>
      <c r="F7061" s="23" t="s">
        <v>205</v>
      </c>
      <c r="G7061" s="23" t="s">
        <v>492</v>
      </c>
      <c r="H7061" s="32" t="s">
        <v>348</v>
      </c>
      <c r="I7061" s="32" t="s">
        <v>52</v>
      </c>
      <c r="J7061" s="135">
        <v>75</v>
      </c>
      <c r="K7061" s="27">
        <v>0.77332999999999996</v>
      </c>
      <c r="L7061" s="77">
        <v>0.9</v>
      </c>
      <c r="Q7061" s="106"/>
    </row>
    <row r="7062" spans="1:17" x14ac:dyDescent="0.25">
      <c r="A7062" t="s">
        <v>331</v>
      </c>
      <c r="B7062" s="23">
        <v>2019</v>
      </c>
      <c r="C7062" s="23" t="s">
        <v>0</v>
      </c>
      <c r="D7062" s="23" t="s">
        <v>59</v>
      </c>
      <c r="E7062" s="23" t="s">
        <v>204</v>
      </c>
      <c r="F7062" s="23" t="s">
        <v>205</v>
      </c>
      <c r="G7062" s="23" t="s">
        <v>492</v>
      </c>
      <c r="H7062" s="32" t="s">
        <v>348</v>
      </c>
      <c r="I7062" s="32" t="s">
        <v>52</v>
      </c>
      <c r="J7062" s="135">
        <v>47</v>
      </c>
      <c r="K7062" s="27">
        <v>0.76595999999999997</v>
      </c>
      <c r="L7062" s="77">
        <v>0.9</v>
      </c>
      <c r="Q7062" s="106"/>
    </row>
    <row r="7063" spans="1:17" x14ac:dyDescent="0.25">
      <c r="A7063" t="s">
        <v>331</v>
      </c>
      <c r="B7063" s="23">
        <v>2019</v>
      </c>
      <c r="C7063" s="23" t="s">
        <v>1</v>
      </c>
      <c r="D7063" s="23" t="s">
        <v>60</v>
      </c>
      <c r="E7063" s="23" t="s">
        <v>204</v>
      </c>
      <c r="F7063" s="23" t="s">
        <v>205</v>
      </c>
      <c r="G7063" s="23" t="s">
        <v>492</v>
      </c>
      <c r="H7063" s="32" t="s">
        <v>348</v>
      </c>
      <c r="I7063" s="32" t="s">
        <v>52</v>
      </c>
      <c r="J7063" s="135">
        <v>56</v>
      </c>
      <c r="K7063" s="27">
        <v>0.73214000000000001</v>
      </c>
      <c r="L7063" s="77">
        <v>0.9</v>
      </c>
      <c r="Q7063" s="106"/>
    </row>
    <row r="7064" spans="1:17" x14ac:dyDescent="0.25">
      <c r="A7064" t="s">
        <v>331</v>
      </c>
      <c r="B7064" s="23">
        <v>2019</v>
      </c>
      <c r="C7064" s="23" t="s">
        <v>2</v>
      </c>
      <c r="D7064" s="23" t="s">
        <v>61</v>
      </c>
      <c r="E7064" s="23" t="s">
        <v>204</v>
      </c>
      <c r="F7064" s="23" t="s">
        <v>205</v>
      </c>
      <c r="G7064" s="23" t="s">
        <v>492</v>
      </c>
      <c r="H7064" s="32" t="s">
        <v>348</v>
      </c>
      <c r="I7064" s="32" t="s">
        <v>52</v>
      </c>
      <c r="J7064" s="135">
        <v>63</v>
      </c>
      <c r="K7064" s="27">
        <v>0.77778000000000003</v>
      </c>
      <c r="L7064" s="77">
        <v>0.9</v>
      </c>
      <c r="Q7064" s="106"/>
    </row>
    <row r="7065" spans="1:17" x14ac:dyDescent="0.25">
      <c r="A7065" t="s">
        <v>331</v>
      </c>
      <c r="B7065" s="23">
        <v>2019</v>
      </c>
      <c r="C7065" s="23" t="s">
        <v>3</v>
      </c>
      <c r="D7065" s="23" t="s">
        <v>62</v>
      </c>
      <c r="E7065" s="23" t="s">
        <v>204</v>
      </c>
      <c r="F7065" s="23" t="s">
        <v>205</v>
      </c>
      <c r="G7065" s="23" t="s">
        <v>492</v>
      </c>
      <c r="H7065" s="32" t="s">
        <v>348</v>
      </c>
      <c r="I7065" s="32" t="s">
        <v>52</v>
      </c>
      <c r="J7065" s="135">
        <v>69</v>
      </c>
      <c r="K7065" s="27">
        <v>0.66666999999999998</v>
      </c>
      <c r="L7065" s="77">
        <v>0.9</v>
      </c>
      <c r="Q7065" s="106"/>
    </row>
    <row r="7066" spans="1:17" x14ac:dyDescent="0.25">
      <c r="A7066" t="s">
        <v>331</v>
      </c>
      <c r="B7066" s="23">
        <v>2020</v>
      </c>
      <c r="C7066" s="23" t="s">
        <v>0</v>
      </c>
      <c r="D7066" s="23" t="s">
        <v>63</v>
      </c>
      <c r="E7066" s="23" t="s">
        <v>204</v>
      </c>
      <c r="F7066" s="23" t="s">
        <v>205</v>
      </c>
      <c r="G7066" s="23" t="s">
        <v>492</v>
      </c>
      <c r="H7066" s="32" t="s">
        <v>348</v>
      </c>
      <c r="I7066" s="32" t="s">
        <v>52</v>
      </c>
      <c r="J7066" s="135">
        <v>66</v>
      </c>
      <c r="K7066" s="27">
        <v>0.77273000000000003</v>
      </c>
      <c r="L7066" s="77">
        <v>0.9</v>
      </c>
      <c r="Q7066" s="106"/>
    </row>
    <row r="7067" spans="1:17" x14ac:dyDescent="0.25">
      <c r="A7067" t="s">
        <v>331</v>
      </c>
      <c r="B7067" s="23">
        <v>2020</v>
      </c>
      <c r="C7067" s="23" t="s">
        <v>1</v>
      </c>
      <c r="D7067" s="23" t="s">
        <v>64</v>
      </c>
      <c r="E7067" s="23" t="s">
        <v>204</v>
      </c>
      <c r="F7067" s="23" t="s">
        <v>205</v>
      </c>
      <c r="G7067" s="23" t="s">
        <v>492</v>
      </c>
      <c r="H7067" s="32" t="s">
        <v>348</v>
      </c>
      <c r="I7067" s="32" t="s">
        <v>52</v>
      </c>
      <c r="J7067" s="135">
        <v>33</v>
      </c>
      <c r="K7067" s="27">
        <v>0.75758000000000003</v>
      </c>
      <c r="L7067" s="77">
        <v>0.9</v>
      </c>
      <c r="Q7067" s="106"/>
    </row>
    <row r="7068" spans="1:17" x14ac:dyDescent="0.25">
      <c r="A7068" t="s">
        <v>331</v>
      </c>
      <c r="B7068" s="23">
        <v>2020</v>
      </c>
      <c r="C7068" s="23" t="s">
        <v>2</v>
      </c>
      <c r="D7068" s="23" t="s">
        <v>65</v>
      </c>
      <c r="E7068" s="23" t="s">
        <v>204</v>
      </c>
      <c r="F7068" s="23" t="s">
        <v>205</v>
      </c>
      <c r="G7068" s="23" t="s">
        <v>492</v>
      </c>
      <c r="H7068" s="32" t="s">
        <v>348</v>
      </c>
      <c r="I7068" s="32" t="s">
        <v>52</v>
      </c>
      <c r="J7068" s="135">
        <v>57</v>
      </c>
      <c r="K7068" s="27">
        <v>0.56140000000000001</v>
      </c>
      <c r="L7068" s="77">
        <v>0.9</v>
      </c>
      <c r="Q7068" s="106"/>
    </row>
    <row r="7069" spans="1:17" x14ac:dyDescent="0.25">
      <c r="A7069" t="s">
        <v>331</v>
      </c>
      <c r="B7069" s="23">
        <v>2020</v>
      </c>
      <c r="C7069" s="23" t="s">
        <v>3</v>
      </c>
      <c r="D7069" s="23" t="s">
        <v>66</v>
      </c>
      <c r="E7069" s="23" t="s">
        <v>204</v>
      </c>
      <c r="F7069" s="23" t="s">
        <v>205</v>
      </c>
      <c r="G7069" s="23" t="s">
        <v>492</v>
      </c>
      <c r="H7069" s="32" t="s">
        <v>348</v>
      </c>
      <c r="I7069" s="32" t="s">
        <v>52</v>
      </c>
      <c r="J7069" s="135">
        <v>85</v>
      </c>
      <c r="K7069" s="27">
        <v>0.56471000000000005</v>
      </c>
      <c r="L7069" s="77">
        <v>0.9</v>
      </c>
      <c r="Q7069" s="106"/>
    </row>
    <row r="7070" spans="1:17" x14ac:dyDescent="0.25">
      <c r="A7070" t="s">
        <v>331</v>
      </c>
      <c r="B7070" s="23">
        <v>2021</v>
      </c>
      <c r="C7070" s="23" t="s">
        <v>0</v>
      </c>
      <c r="D7070" s="23" t="s">
        <v>67</v>
      </c>
      <c r="E7070" s="23" t="s">
        <v>204</v>
      </c>
      <c r="F7070" s="23" t="s">
        <v>205</v>
      </c>
      <c r="G7070" s="23" t="s">
        <v>492</v>
      </c>
      <c r="H7070" s="32" t="s">
        <v>348</v>
      </c>
      <c r="I7070" s="32" t="s">
        <v>52</v>
      </c>
      <c r="J7070" s="135">
        <v>79</v>
      </c>
      <c r="K7070" s="27">
        <v>0.84809999999999997</v>
      </c>
      <c r="L7070" s="77">
        <v>0.9</v>
      </c>
      <c r="Q7070" s="106"/>
    </row>
    <row r="7071" spans="1:17" x14ac:dyDescent="0.25">
      <c r="A7071" t="s">
        <v>331</v>
      </c>
      <c r="B7071" s="23">
        <v>2021</v>
      </c>
      <c r="C7071" s="23" t="s">
        <v>1</v>
      </c>
      <c r="D7071" s="23" t="s">
        <v>68</v>
      </c>
      <c r="E7071" s="23" t="s">
        <v>204</v>
      </c>
      <c r="F7071" s="23" t="s">
        <v>205</v>
      </c>
      <c r="G7071" s="23" t="s">
        <v>492</v>
      </c>
      <c r="H7071" s="32" t="s">
        <v>348</v>
      </c>
      <c r="I7071" s="32" t="s">
        <v>52</v>
      </c>
      <c r="J7071" s="135">
        <v>74</v>
      </c>
      <c r="K7071" s="27">
        <v>0.78378000000000003</v>
      </c>
      <c r="L7071" s="77">
        <v>0.9</v>
      </c>
      <c r="Q7071" s="106"/>
    </row>
    <row r="7072" spans="1:17" x14ac:dyDescent="0.25">
      <c r="A7072" t="s">
        <v>331</v>
      </c>
      <c r="B7072" s="23">
        <v>2021</v>
      </c>
      <c r="C7072" s="23" t="s">
        <v>2</v>
      </c>
      <c r="D7072" s="23" t="s">
        <v>69</v>
      </c>
      <c r="E7072" s="23" t="s">
        <v>204</v>
      </c>
      <c r="F7072" s="23" t="s">
        <v>205</v>
      </c>
      <c r="G7072" s="23" t="s">
        <v>492</v>
      </c>
      <c r="H7072" s="32" t="s">
        <v>348</v>
      </c>
      <c r="I7072" s="32" t="s">
        <v>52</v>
      </c>
      <c r="J7072" s="135">
        <v>68</v>
      </c>
      <c r="K7072" s="27">
        <v>0.85294000000000003</v>
      </c>
      <c r="L7072" s="77">
        <v>0.9</v>
      </c>
      <c r="Q7072" s="106"/>
    </row>
    <row r="7073" spans="1:17" x14ac:dyDescent="0.25">
      <c r="A7073" t="s">
        <v>331</v>
      </c>
      <c r="B7073" s="23">
        <v>2021</v>
      </c>
      <c r="C7073" s="23" t="s">
        <v>3</v>
      </c>
      <c r="D7073" s="23" t="s">
        <v>70</v>
      </c>
      <c r="E7073" s="23" t="s">
        <v>204</v>
      </c>
      <c r="F7073" s="23" t="s">
        <v>205</v>
      </c>
      <c r="G7073" s="23" t="s">
        <v>492</v>
      </c>
      <c r="H7073" s="32" t="s">
        <v>348</v>
      </c>
      <c r="I7073" s="32" t="s">
        <v>52</v>
      </c>
      <c r="J7073" s="135">
        <v>68</v>
      </c>
      <c r="K7073" s="27">
        <v>0.88234999999999997</v>
      </c>
      <c r="L7073" s="77">
        <v>0.9</v>
      </c>
      <c r="Q7073" s="106"/>
    </row>
    <row r="7074" spans="1:17" x14ac:dyDescent="0.25">
      <c r="A7074" t="s">
        <v>331</v>
      </c>
      <c r="B7074" s="23">
        <v>2022</v>
      </c>
      <c r="C7074" s="23" t="s">
        <v>0</v>
      </c>
      <c r="D7074" s="23" t="s">
        <v>71</v>
      </c>
      <c r="E7074" s="23" t="s">
        <v>204</v>
      </c>
      <c r="F7074" s="23" t="s">
        <v>205</v>
      </c>
      <c r="G7074" s="23" t="s">
        <v>492</v>
      </c>
      <c r="H7074" s="32" t="s">
        <v>348</v>
      </c>
      <c r="I7074" s="32" t="s">
        <v>52</v>
      </c>
      <c r="J7074" s="135">
        <v>63</v>
      </c>
      <c r="K7074" s="27">
        <v>0.98412999999999995</v>
      </c>
      <c r="L7074" s="77">
        <v>0.9</v>
      </c>
      <c r="Q7074" s="106"/>
    </row>
    <row r="7075" spans="1:17" x14ac:dyDescent="0.25">
      <c r="A7075" t="s">
        <v>331</v>
      </c>
      <c r="B7075" s="23">
        <v>2022</v>
      </c>
      <c r="C7075" s="23" t="s">
        <v>1</v>
      </c>
      <c r="D7075" s="23" t="s">
        <v>72</v>
      </c>
      <c r="E7075" s="23" t="s">
        <v>204</v>
      </c>
      <c r="F7075" s="23" t="s">
        <v>205</v>
      </c>
      <c r="G7075" s="23" t="s">
        <v>492</v>
      </c>
      <c r="H7075" s="32" t="s">
        <v>348</v>
      </c>
      <c r="I7075" s="32" t="s">
        <v>52</v>
      </c>
      <c r="J7075" s="135">
        <v>67</v>
      </c>
      <c r="K7075" s="27">
        <v>0.95521999999999996</v>
      </c>
      <c r="L7075" s="77">
        <v>0.9</v>
      </c>
      <c r="Q7075" s="106"/>
    </row>
    <row r="7076" spans="1:17" x14ac:dyDescent="0.25">
      <c r="A7076" t="s">
        <v>331</v>
      </c>
      <c r="B7076" s="23">
        <v>2022</v>
      </c>
      <c r="C7076" s="23" t="s">
        <v>2</v>
      </c>
      <c r="D7076" s="23" t="s">
        <v>73</v>
      </c>
      <c r="E7076" s="23" t="s">
        <v>204</v>
      </c>
      <c r="F7076" s="23" t="s">
        <v>205</v>
      </c>
      <c r="G7076" s="23" t="s">
        <v>492</v>
      </c>
      <c r="H7076" s="32" t="s">
        <v>348</v>
      </c>
      <c r="I7076" s="32" t="s">
        <v>52</v>
      </c>
      <c r="J7076" s="135">
        <v>59</v>
      </c>
      <c r="K7076" s="27">
        <v>0.96609999999999996</v>
      </c>
      <c r="L7076" s="77">
        <v>0.9</v>
      </c>
      <c r="Q7076" s="106"/>
    </row>
    <row r="7077" spans="1:17" x14ac:dyDescent="0.25">
      <c r="A7077" t="s">
        <v>331</v>
      </c>
      <c r="B7077" s="23">
        <v>2022</v>
      </c>
      <c r="C7077" s="23" t="s">
        <v>3</v>
      </c>
      <c r="D7077" s="23" t="s">
        <v>493</v>
      </c>
      <c r="E7077" s="23" t="s">
        <v>204</v>
      </c>
      <c r="F7077" s="23" t="s">
        <v>205</v>
      </c>
      <c r="G7077" s="23" t="s">
        <v>492</v>
      </c>
      <c r="H7077" s="32" t="s">
        <v>348</v>
      </c>
      <c r="I7077" s="32" t="s">
        <v>52</v>
      </c>
      <c r="J7077" s="135">
        <v>62</v>
      </c>
      <c r="K7077" s="27">
        <v>0.96774000000000004</v>
      </c>
      <c r="L7077" s="77">
        <v>0.9</v>
      </c>
      <c r="Q7077" s="106"/>
    </row>
    <row r="7078" spans="1:17" x14ac:dyDescent="0.25">
      <c r="A7078" t="s">
        <v>331</v>
      </c>
      <c r="B7078" s="23">
        <v>2023</v>
      </c>
      <c r="C7078" s="23" t="s">
        <v>0</v>
      </c>
      <c r="D7078" s="23" t="s">
        <v>537</v>
      </c>
      <c r="E7078" s="23" t="s">
        <v>204</v>
      </c>
      <c r="F7078" s="23" t="s">
        <v>205</v>
      </c>
      <c r="G7078" s="23" t="s">
        <v>492</v>
      </c>
      <c r="H7078" s="32" t="s">
        <v>348</v>
      </c>
      <c r="I7078" s="32" t="s">
        <v>52</v>
      </c>
      <c r="J7078" s="135">
        <v>81</v>
      </c>
      <c r="K7078" s="27">
        <v>0.98765000000000003</v>
      </c>
      <c r="L7078" s="77">
        <v>0.9</v>
      </c>
      <c r="Q7078" s="106"/>
    </row>
    <row r="7079" spans="1:17" x14ac:dyDescent="0.25">
      <c r="A7079" t="s">
        <v>331</v>
      </c>
      <c r="B7079" s="23">
        <v>2018</v>
      </c>
      <c r="C7079" s="23" t="s">
        <v>0</v>
      </c>
      <c r="D7079" s="23" t="s">
        <v>54</v>
      </c>
      <c r="E7079" s="23" t="s">
        <v>264</v>
      </c>
      <c r="F7079" s="23" t="s">
        <v>336</v>
      </c>
      <c r="G7079" s="23" t="s">
        <v>492</v>
      </c>
      <c r="H7079" s="32" t="s">
        <v>357</v>
      </c>
      <c r="I7079" s="32" t="s">
        <v>52</v>
      </c>
      <c r="J7079" s="135">
        <v>151</v>
      </c>
      <c r="K7079" s="27">
        <v>0.88741999999999999</v>
      </c>
      <c r="L7079" s="77">
        <v>0.9</v>
      </c>
      <c r="Q7079" s="106"/>
    </row>
    <row r="7080" spans="1:17" x14ac:dyDescent="0.25">
      <c r="A7080" t="s">
        <v>331</v>
      </c>
      <c r="B7080" s="23">
        <v>2018</v>
      </c>
      <c r="C7080" s="23" t="s">
        <v>1</v>
      </c>
      <c r="D7080" s="23" t="s">
        <v>56</v>
      </c>
      <c r="E7080" s="23" t="s">
        <v>264</v>
      </c>
      <c r="F7080" s="23" t="s">
        <v>336</v>
      </c>
      <c r="G7080" s="23" t="s">
        <v>492</v>
      </c>
      <c r="H7080" s="32" t="s">
        <v>357</v>
      </c>
      <c r="I7080" s="32" t="s">
        <v>52</v>
      </c>
      <c r="J7080" s="135">
        <v>150</v>
      </c>
      <c r="K7080" s="27">
        <v>0.87333000000000005</v>
      </c>
      <c r="L7080" s="77">
        <v>0.9</v>
      </c>
      <c r="Q7080" s="106"/>
    </row>
    <row r="7081" spans="1:17" x14ac:dyDescent="0.25">
      <c r="A7081" t="s">
        <v>331</v>
      </c>
      <c r="B7081" s="23">
        <v>2018</v>
      </c>
      <c r="C7081" s="23" t="s">
        <v>2</v>
      </c>
      <c r="D7081" s="23" t="s">
        <v>57</v>
      </c>
      <c r="E7081" s="23" t="s">
        <v>264</v>
      </c>
      <c r="F7081" s="23" t="s">
        <v>336</v>
      </c>
      <c r="G7081" s="23" t="s">
        <v>492</v>
      </c>
      <c r="H7081" s="32" t="s">
        <v>357</v>
      </c>
      <c r="I7081" s="32" t="s">
        <v>52</v>
      </c>
      <c r="J7081" s="135">
        <v>178</v>
      </c>
      <c r="K7081" s="27">
        <v>0.88202000000000003</v>
      </c>
      <c r="L7081" s="77">
        <v>0.9</v>
      </c>
      <c r="Q7081" s="106"/>
    </row>
    <row r="7082" spans="1:17" x14ac:dyDescent="0.25">
      <c r="A7082" t="s">
        <v>331</v>
      </c>
      <c r="B7082" s="23">
        <v>2018</v>
      </c>
      <c r="C7082" s="23" t="s">
        <v>3</v>
      </c>
      <c r="D7082" s="23" t="s">
        <v>58</v>
      </c>
      <c r="E7082" s="23" t="s">
        <v>264</v>
      </c>
      <c r="F7082" s="23" t="s">
        <v>336</v>
      </c>
      <c r="G7082" s="23" t="s">
        <v>492</v>
      </c>
      <c r="H7082" s="32" t="s">
        <v>357</v>
      </c>
      <c r="I7082" s="32" t="s">
        <v>52</v>
      </c>
      <c r="J7082" s="135">
        <v>146</v>
      </c>
      <c r="K7082" s="27">
        <v>0.80137000000000003</v>
      </c>
      <c r="L7082" s="77">
        <v>0.9</v>
      </c>
      <c r="Q7082" s="106"/>
    </row>
    <row r="7083" spans="1:17" x14ac:dyDescent="0.25">
      <c r="A7083" t="s">
        <v>331</v>
      </c>
      <c r="B7083" s="23">
        <v>2019</v>
      </c>
      <c r="C7083" s="23" t="s">
        <v>0</v>
      </c>
      <c r="D7083" s="23" t="s">
        <v>59</v>
      </c>
      <c r="E7083" s="23" t="s">
        <v>264</v>
      </c>
      <c r="F7083" s="23" t="s">
        <v>336</v>
      </c>
      <c r="G7083" s="23" t="s">
        <v>492</v>
      </c>
      <c r="H7083" s="32" t="s">
        <v>357</v>
      </c>
      <c r="I7083" s="32" t="s">
        <v>52</v>
      </c>
      <c r="J7083" s="135">
        <v>130</v>
      </c>
      <c r="K7083" s="27">
        <v>0.90769</v>
      </c>
      <c r="L7083" s="77">
        <v>0.9</v>
      </c>
      <c r="Q7083" s="106"/>
    </row>
    <row r="7084" spans="1:17" x14ac:dyDescent="0.25">
      <c r="A7084" t="s">
        <v>331</v>
      </c>
      <c r="B7084" s="23">
        <v>2019</v>
      </c>
      <c r="C7084" s="23" t="s">
        <v>1</v>
      </c>
      <c r="D7084" s="23" t="s">
        <v>60</v>
      </c>
      <c r="E7084" s="23" t="s">
        <v>264</v>
      </c>
      <c r="F7084" s="23" t="s">
        <v>336</v>
      </c>
      <c r="G7084" s="23" t="s">
        <v>492</v>
      </c>
      <c r="H7084" s="32" t="s">
        <v>357</v>
      </c>
      <c r="I7084" s="32" t="s">
        <v>52</v>
      </c>
      <c r="J7084" s="135">
        <v>152</v>
      </c>
      <c r="K7084" s="27">
        <v>0.875</v>
      </c>
      <c r="L7084" s="77">
        <v>0.9</v>
      </c>
      <c r="Q7084" s="106"/>
    </row>
    <row r="7085" spans="1:17" x14ac:dyDescent="0.25">
      <c r="A7085" t="s">
        <v>331</v>
      </c>
      <c r="B7085" s="23">
        <v>2019</v>
      </c>
      <c r="C7085" s="23" t="s">
        <v>2</v>
      </c>
      <c r="D7085" s="23" t="s">
        <v>61</v>
      </c>
      <c r="E7085" s="23" t="s">
        <v>264</v>
      </c>
      <c r="F7085" s="23" t="s">
        <v>336</v>
      </c>
      <c r="G7085" s="23" t="s">
        <v>492</v>
      </c>
      <c r="H7085" s="32" t="s">
        <v>357</v>
      </c>
      <c r="I7085" s="32" t="s">
        <v>52</v>
      </c>
      <c r="J7085" s="135">
        <v>152</v>
      </c>
      <c r="K7085" s="27">
        <v>0.82237000000000005</v>
      </c>
      <c r="L7085" s="77">
        <v>0.9</v>
      </c>
      <c r="Q7085" s="106"/>
    </row>
    <row r="7086" spans="1:17" x14ac:dyDescent="0.25">
      <c r="A7086" t="s">
        <v>331</v>
      </c>
      <c r="B7086" s="23">
        <v>2019</v>
      </c>
      <c r="C7086" s="23" t="s">
        <v>3</v>
      </c>
      <c r="D7086" s="23" t="s">
        <v>62</v>
      </c>
      <c r="E7086" s="23" t="s">
        <v>264</v>
      </c>
      <c r="F7086" s="23" t="s">
        <v>336</v>
      </c>
      <c r="G7086" s="23" t="s">
        <v>492</v>
      </c>
      <c r="H7086" s="32" t="s">
        <v>357</v>
      </c>
      <c r="I7086" s="32" t="s">
        <v>52</v>
      </c>
      <c r="J7086" s="135">
        <v>163</v>
      </c>
      <c r="K7086" s="27">
        <v>0.81594999999999995</v>
      </c>
      <c r="L7086" s="77">
        <v>0.9</v>
      </c>
      <c r="Q7086" s="106"/>
    </row>
    <row r="7087" spans="1:17" x14ac:dyDescent="0.25">
      <c r="A7087" t="s">
        <v>331</v>
      </c>
      <c r="B7087" s="23">
        <v>2020</v>
      </c>
      <c r="C7087" s="23" t="s">
        <v>0</v>
      </c>
      <c r="D7087" s="23" t="s">
        <v>63</v>
      </c>
      <c r="E7087" s="23" t="s">
        <v>264</v>
      </c>
      <c r="F7087" s="23" t="s">
        <v>336</v>
      </c>
      <c r="G7087" s="23" t="s">
        <v>492</v>
      </c>
      <c r="H7087" s="32" t="s">
        <v>357</v>
      </c>
      <c r="I7087" s="32" t="s">
        <v>52</v>
      </c>
      <c r="J7087" s="135">
        <v>145</v>
      </c>
      <c r="K7087" s="27">
        <v>0.82069000000000003</v>
      </c>
      <c r="L7087" s="77">
        <v>0.9</v>
      </c>
      <c r="Q7087" s="106"/>
    </row>
    <row r="7088" spans="1:17" x14ac:dyDescent="0.25">
      <c r="A7088" t="s">
        <v>331</v>
      </c>
      <c r="B7088" s="23">
        <v>2020</v>
      </c>
      <c r="C7088" s="23" t="s">
        <v>1</v>
      </c>
      <c r="D7088" s="23" t="s">
        <v>64</v>
      </c>
      <c r="E7088" s="23" t="s">
        <v>264</v>
      </c>
      <c r="F7088" s="23" t="s">
        <v>336</v>
      </c>
      <c r="G7088" s="23" t="s">
        <v>492</v>
      </c>
      <c r="H7088" s="32" t="s">
        <v>357</v>
      </c>
      <c r="I7088" s="32" t="s">
        <v>52</v>
      </c>
      <c r="J7088" s="135">
        <v>55</v>
      </c>
      <c r="K7088" s="27">
        <v>0.92727000000000004</v>
      </c>
      <c r="L7088" s="77">
        <v>0.9</v>
      </c>
      <c r="Q7088" s="106"/>
    </row>
    <row r="7089" spans="1:17" x14ac:dyDescent="0.25">
      <c r="A7089" t="s">
        <v>331</v>
      </c>
      <c r="B7089" s="23">
        <v>2020</v>
      </c>
      <c r="C7089" s="23" t="s">
        <v>2</v>
      </c>
      <c r="D7089" s="23" t="s">
        <v>65</v>
      </c>
      <c r="E7089" s="23" t="s">
        <v>264</v>
      </c>
      <c r="F7089" s="23" t="s">
        <v>336</v>
      </c>
      <c r="G7089" s="23" t="s">
        <v>492</v>
      </c>
      <c r="H7089" s="32" t="s">
        <v>357</v>
      </c>
      <c r="I7089" s="32" t="s">
        <v>52</v>
      </c>
      <c r="J7089" s="135">
        <v>82</v>
      </c>
      <c r="K7089" s="27">
        <v>0.93901999999999997</v>
      </c>
      <c r="L7089" s="77">
        <v>0.9</v>
      </c>
      <c r="Q7089" s="106"/>
    </row>
    <row r="7090" spans="1:17" x14ac:dyDescent="0.25">
      <c r="A7090" t="s">
        <v>331</v>
      </c>
      <c r="B7090" s="23">
        <v>2020</v>
      </c>
      <c r="C7090" s="23" t="s">
        <v>3</v>
      </c>
      <c r="D7090" s="23" t="s">
        <v>66</v>
      </c>
      <c r="E7090" s="23" t="s">
        <v>264</v>
      </c>
      <c r="F7090" s="23" t="s">
        <v>336</v>
      </c>
      <c r="G7090" s="23" t="s">
        <v>492</v>
      </c>
      <c r="H7090" s="32" t="s">
        <v>357</v>
      </c>
      <c r="I7090" s="32" t="s">
        <v>52</v>
      </c>
      <c r="J7090" s="135">
        <v>136</v>
      </c>
      <c r="K7090" s="27">
        <v>0.83087999999999995</v>
      </c>
      <c r="L7090" s="77">
        <v>0.9</v>
      </c>
      <c r="Q7090" s="106"/>
    </row>
    <row r="7091" spans="1:17" x14ac:dyDescent="0.25">
      <c r="A7091" t="s">
        <v>331</v>
      </c>
      <c r="B7091" s="23">
        <v>2021</v>
      </c>
      <c r="C7091" s="23" t="s">
        <v>0</v>
      </c>
      <c r="D7091" s="23" t="s">
        <v>67</v>
      </c>
      <c r="E7091" s="23" t="s">
        <v>264</v>
      </c>
      <c r="F7091" s="23" t="s">
        <v>336</v>
      </c>
      <c r="G7091" s="23" t="s">
        <v>492</v>
      </c>
      <c r="H7091" s="32" t="s">
        <v>357</v>
      </c>
      <c r="I7091" s="32" t="s">
        <v>52</v>
      </c>
      <c r="J7091" s="135">
        <v>130</v>
      </c>
      <c r="K7091" s="27">
        <v>0.82308000000000003</v>
      </c>
      <c r="L7091" s="77">
        <v>0.9</v>
      </c>
      <c r="Q7091" s="106"/>
    </row>
    <row r="7092" spans="1:17" x14ac:dyDescent="0.25">
      <c r="A7092" t="s">
        <v>331</v>
      </c>
      <c r="B7092" s="23">
        <v>2021</v>
      </c>
      <c r="C7092" s="23" t="s">
        <v>1</v>
      </c>
      <c r="D7092" s="23" t="s">
        <v>68</v>
      </c>
      <c r="E7092" s="23" t="s">
        <v>264</v>
      </c>
      <c r="F7092" s="23" t="s">
        <v>336</v>
      </c>
      <c r="G7092" s="23" t="s">
        <v>492</v>
      </c>
      <c r="H7092" s="32" t="s">
        <v>357</v>
      </c>
      <c r="I7092" s="32" t="s">
        <v>52</v>
      </c>
      <c r="J7092" s="135">
        <v>173</v>
      </c>
      <c r="K7092" s="27">
        <v>0.73409999999999997</v>
      </c>
      <c r="L7092" s="77">
        <v>0.9</v>
      </c>
      <c r="Q7092" s="106"/>
    </row>
    <row r="7093" spans="1:17" x14ac:dyDescent="0.25">
      <c r="A7093" t="s">
        <v>331</v>
      </c>
      <c r="B7093" s="23">
        <v>2021</v>
      </c>
      <c r="C7093" s="23" t="s">
        <v>2</v>
      </c>
      <c r="D7093" s="23" t="s">
        <v>69</v>
      </c>
      <c r="E7093" s="23" t="s">
        <v>264</v>
      </c>
      <c r="F7093" s="23" t="s">
        <v>336</v>
      </c>
      <c r="G7093" s="23" t="s">
        <v>492</v>
      </c>
      <c r="H7093" s="32" t="s">
        <v>357</v>
      </c>
      <c r="I7093" s="32" t="s">
        <v>52</v>
      </c>
      <c r="J7093" s="135">
        <v>148</v>
      </c>
      <c r="K7093" s="27">
        <v>0.81757000000000002</v>
      </c>
      <c r="L7093" s="77">
        <v>0.9</v>
      </c>
      <c r="Q7093" s="106"/>
    </row>
    <row r="7094" spans="1:17" x14ac:dyDescent="0.25">
      <c r="A7094" t="s">
        <v>331</v>
      </c>
      <c r="B7094" s="23">
        <v>2021</v>
      </c>
      <c r="C7094" s="23" t="s">
        <v>3</v>
      </c>
      <c r="D7094" s="23" t="s">
        <v>70</v>
      </c>
      <c r="E7094" s="23" t="s">
        <v>264</v>
      </c>
      <c r="F7094" s="23" t="s">
        <v>336</v>
      </c>
      <c r="G7094" s="23" t="s">
        <v>492</v>
      </c>
      <c r="H7094" s="32" t="s">
        <v>357</v>
      </c>
      <c r="I7094" s="32" t="s">
        <v>52</v>
      </c>
      <c r="J7094" s="135">
        <v>116</v>
      </c>
      <c r="K7094" s="27">
        <v>0.81033999999999995</v>
      </c>
      <c r="L7094" s="77">
        <v>0.9</v>
      </c>
      <c r="Q7094" s="106"/>
    </row>
    <row r="7095" spans="1:17" x14ac:dyDescent="0.25">
      <c r="A7095" t="s">
        <v>331</v>
      </c>
      <c r="B7095" s="23">
        <v>2022</v>
      </c>
      <c r="C7095" s="23" t="s">
        <v>0</v>
      </c>
      <c r="D7095" s="23" t="s">
        <v>71</v>
      </c>
      <c r="E7095" s="23" t="s">
        <v>264</v>
      </c>
      <c r="F7095" s="23" t="s">
        <v>336</v>
      </c>
      <c r="G7095" s="23" t="s">
        <v>492</v>
      </c>
      <c r="H7095" s="32" t="s">
        <v>357</v>
      </c>
      <c r="I7095" s="32" t="s">
        <v>52</v>
      </c>
      <c r="J7095" s="135">
        <v>121</v>
      </c>
      <c r="K7095" s="27">
        <v>0.80164999999999997</v>
      </c>
      <c r="L7095" s="77">
        <v>0.9</v>
      </c>
      <c r="Q7095" s="106"/>
    </row>
    <row r="7096" spans="1:17" x14ac:dyDescent="0.25">
      <c r="A7096" t="s">
        <v>331</v>
      </c>
      <c r="B7096" s="23">
        <v>2022</v>
      </c>
      <c r="C7096" s="23" t="s">
        <v>1</v>
      </c>
      <c r="D7096" s="23" t="s">
        <v>72</v>
      </c>
      <c r="E7096" s="23" t="s">
        <v>264</v>
      </c>
      <c r="F7096" s="23" t="s">
        <v>336</v>
      </c>
      <c r="G7096" s="23" t="s">
        <v>492</v>
      </c>
      <c r="H7096" s="32" t="s">
        <v>357</v>
      </c>
      <c r="I7096" s="32" t="s">
        <v>52</v>
      </c>
      <c r="J7096" s="135">
        <v>154</v>
      </c>
      <c r="K7096" s="27">
        <v>0.85065000000000002</v>
      </c>
      <c r="L7096" s="77">
        <v>0.9</v>
      </c>
      <c r="Q7096" s="106"/>
    </row>
    <row r="7097" spans="1:17" x14ac:dyDescent="0.25">
      <c r="A7097" t="s">
        <v>331</v>
      </c>
      <c r="B7097" s="23">
        <v>2022</v>
      </c>
      <c r="C7097" s="23" t="s">
        <v>2</v>
      </c>
      <c r="D7097" s="23" t="s">
        <v>73</v>
      </c>
      <c r="E7097" s="23" t="s">
        <v>264</v>
      </c>
      <c r="F7097" s="23" t="s">
        <v>336</v>
      </c>
      <c r="G7097" s="23" t="s">
        <v>492</v>
      </c>
      <c r="H7097" s="32" t="s">
        <v>357</v>
      </c>
      <c r="I7097" s="32" t="s">
        <v>52</v>
      </c>
      <c r="J7097" s="135">
        <v>146</v>
      </c>
      <c r="K7097" s="27">
        <v>0.89041000000000003</v>
      </c>
      <c r="L7097" s="77">
        <v>0.9</v>
      </c>
      <c r="Q7097" s="106"/>
    </row>
    <row r="7098" spans="1:17" x14ac:dyDescent="0.25">
      <c r="A7098" t="s">
        <v>331</v>
      </c>
      <c r="B7098" s="23">
        <v>2022</v>
      </c>
      <c r="C7098" s="23" t="s">
        <v>3</v>
      </c>
      <c r="D7098" s="23" t="s">
        <v>493</v>
      </c>
      <c r="E7098" s="23" t="s">
        <v>264</v>
      </c>
      <c r="F7098" s="23" t="s">
        <v>336</v>
      </c>
      <c r="G7098" s="23" t="s">
        <v>492</v>
      </c>
      <c r="H7098" s="32" t="s">
        <v>357</v>
      </c>
      <c r="I7098" s="32" t="s">
        <v>52</v>
      </c>
      <c r="J7098" s="135">
        <v>128</v>
      </c>
      <c r="K7098" s="27">
        <v>0.88280999999999998</v>
      </c>
      <c r="L7098" s="77">
        <v>0.9</v>
      </c>
      <c r="Q7098" s="106"/>
    </row>
    <row r="7099" spans="1:17" x14ac:dyDescent="0.25">
      <c r="A7099" t="s">
        <v>331</v>
      </c>
      <c r="B7099" s="23">
        <v>2023</v>
      </c>
      <c r="C7099" s="23" t="s">
        <v>0</v>
      </c>
      <c r="D7099" s="23" t="s">
        <v>537</v>
      </c>
      <c r="E7099" s="23" t="s">
        <v>264</v>
      </c>
      <c r="F7099" s="23" t="s">
        <v>336</v>
      </c>
      <c r="G7099" s="23" t="s">
        <v>492</v>
      </c>
      <c r="H7099" s="32" t="s">
        <v>357</v>
      </c>
      <c r="I7099" s="32" t="s">
        <v>52</v>
      </c>
      <c r="J7099" s="135">
        <v>161</v>
      </c>
      <c r="K7099" s="27">
        <v>0.88819999999999999</v>
      </c>
      <c r="L7099" s="77">
        <v>0.9</v>
      </c>
      <c r="Q7099" s="106"/>
    </row>
    <row r="7100" spans="1:17" x14ac:dyDescent="0.25">
      <c r="A7100" t="s">
        <v>331</v>
      </c>
      <c r="B7100" s="23">
        <v>2018</v>
      </c>
      <c r="C7100" s="23" t="s">
        <v>0</v>
      </c>
      <c r="D7100" s="23" t="s">
        <v>54</v>
      </c>
      <c r="E7100" s="23" t="s">
        <v>206</v>
      </c>
      <c r="F7100" s="23" t="s">
        <v>207</v>
      </c>
      <c r="G7100" s="23" t="s">
        <v>492</v>
      </c>
      <c r="H7100" s="32" t="s">
        <v>353</v>
      </c>
      <c r="I7100" s="32" t="s">
        <v>52</v>
      </c>
      <c r="J7100" s="135">
        <v>144</v>
      </c>
      <c r="K7100" s="27">
        <v>0.88888999999999996</v>
      </c>
      <c r="L7100" s="77">
        <v>0.9</v>
      </c>
      <c r="Q7100" s="106"/>
    </row>
    <row r="7101" spans="1:17" x14ac:dyDescent="0.25">
      <c r="A7101" t="s">
        <v>331</v>
      </c>
      <c r="B7101" s="23">
        <v>2018</v>
      </c>
      <c r="C7101" s="23" t="s">
        <v>1</v>
      </c>
      <c r="D7101" s="23" t="s">
        <v>56</v>
      </c>
      <c r="E7101" s="23" t="s">
        <v>206</v>
      </c>
      <c r="F7101" s="23" t="s">
        <v>207</v>
      </c>
      <c r="G7101" s="23" t="s">
        <v>492</v>
      </c>
      <c r="H7101" s="32" t="s">
        <v>353</v>
      </c>
      <c r="I7101" s="32" t="s">
        <v>52</v>
      </c>
      <c r="J7101" s="135">
        <v>157</v>
      </c>
      <c r="K7101" s="27">
        <v>0.87897999999999998</v>
      </c>
      <c r="L7101" s="77">
        <v>0.9</v>
      </c>
      <c r="Q7101" s="106"/>
    </row>
    <row r="7102" spans="1:17" x14ac:dyDescent="0.25">
      <c r="A7102" t="s">
        <v>331</v>
      </c>
      <c r="B7102" s="23">
        <v>2018</v>
      </c>
      <c r="C7102" s="23" t="s">
        <v>2</v>
      </c>
      <c r="D7102" s="23" t="s">
        <v>57</v>
      </c>
      <c r="E7102" s="23" t="s">
        <v>206</v>
      </c>
      <c r="F7102" s="23" t="s">
        <v>207</v>
      </c>
      <c r="G7102" s="23" t="s">
        <v>492</v>
      </c>
      <c r="H7102" s="32" t="s">
        <v>353</v>
      </c>
      <c r="I7102" s="32" t="s">
        <v>52</v>
      </c>
      <c r="J7102" s="135">
        <v>160</v>
      </c>
      <c r="K7102" s="27">
        <v>0.86250000000000004</v>
      </c>
      <c r="L7102" s="77">
        <v>0.9</v>
      </c>
      <c r="Q7102" s="106"/>
    </row>
    <row r="7103" spans="1:17" x14ac:dyDescent="0.25">
      <c r="A7103" t="s">
        <v>331</v>
      </c>
      <c r="B7103" s="23">
        <v>2018</v>
      </c>
      <c r="C7103" s="23" t="s">
        <v>3</v>
      </c>
      <c r="D7103" s="23" t="s">
        <v>58</v>
      </c>
      <c r="E7103" s="23" t="s">
        <v>206</v>
      </c>
      <c r="F7103" s="23" t="s">
        <v>207</v>
      </c>
      <c r="G7103" s="23" t="s">
        <v>492</v>
      </c>
      <c r="H7103" s="32" t="s">
        <v>353</v>
      </c>
      <c r="I7103" s="32" t="s">
        <v>52</v>
      </c>
      <c r="J7103" s="135">
        <v>152</v>
      </c>
      <c r="K7103" s="27">
        <v>0.86841999999999997</v>
      </c>
      <c r="L7103" s="77">
        <v>0.9</v>
      </c>
      <c r="Q7103" s="106"/>
    </row>
    <row r="7104" spans="1:17" x14ac:dyDescent="0.25">
      <c r="A7104" t="s">
        <v>331</v>
      </c>
      <c r="B7104" s="23">
        <v>2019</v>
      </c>
      <c r="C7104" s="23" t="s">
        <v>0</v>
      </c>
      <c r="D7104" s="23" t="s">
        <v>59</v>
      </c>
      <c r="E7104" s="23" t="s">
        <v>206</v>
      </c>
      <c r="F7104" s="23" t="s">
        <v>207</v>
      </c>
      <c r="G7104" s="23" t="s">
        <v>492</v>
      </c>
      <c r="H7104" s="32" t="s">
        <v>353</v>
      </c>
      <c r="I7104" s="32" t="s">
        <v>52</v>
      </c>
      <c r="J7104" s="135">
        <v>154</v>
      </c>
      <c r="K7104" s="27">
        <v>0.81169000000000002</v>
      </c>
      <c r="L7104" s="77">
        <v>0.9</v>
      </c>
      <c r="Q7104" s="106"/>
    </row>
    <row r="7105" spans="1:17" x14ac:dyDescent="0.25">
      <c r="A7105" t="s">
        <v>331</v>
      </c>
      <c r="B7105" s="23">
        <v>2019</v>
      </c>
      <c r="C7105" s="23" t="s">
        <v>1</v>
      </c>
      <c r="D7105" s="23" t="s">
        <v>60</v>
      </c>
      <c r="E7105" s="23" t="s">
        <v>206</v>
      </c>
      <c r="F7105" s="23" t="s">
        <v>207</v>
      </c>
      <c r="G7105" s="23" t="s">
        <v>492</v>
      </c>
      <c r="H7105" s="32" t="s">
        <v>353</v>
      </c>
      <c r="I7105" s="32" t="s">
        <v>52</v>
      </c>
      <c r="J7105" s="135">
        <v>146</v>
      </c>
      <c r="K7105" s="27">
        <v>0.68493000000000004</v>
      </c>
      <c r="L7105" s="77">
        <v>0.9</v>
      </c>
      <c r="Q7105" s="106"/>
    </row>
    <row r="7106" spans="1:17" x14ac:dyDescent="0.25">
      <c r="A7106" t="s">
        <v>331</v>
      </c>
      <c r="B7106" s="23">
        <v>2019</v>
      </c>
      <c r="C7106" s="23" t="s">
        <v>2</v>
      </c>
      <c r="D7106" s="23" t="s">
        <v>61</v>
      </c>
      <c r="E7106" s="23" t="s">
        <v>206</v>
      </c>
      <c r="F7106" s="23" t="s">
        <v>207</v>
      </c>
      <c r="G7106" s="23" t="s">
        <v>492</v>
      </c>
      <c r="H7106" s="32" t="s">
        <v>353</v>
      </c>
      <c r="I7106" s="32" t="s">
        <v>52</v>
      </c>
      <c r="J7106" s="135">
        <v>157</v>
      </c>
      <c r="K7106" s="27">
        <v>0.84713000000000005</v>
      </c>
      <c r="L7106" s="77">
        <v>0.9</v>
      </c>
      <c r="Q7106" s="106"/>
    </row>
    <row r="7107" spans="1:17" x14ac:dyDescent="0.25">
      <c r="A7107" t="s">
        <v>331</v>
      </c>
      <c r="B7107" s="23">
        <v>2019</v>
      </c>
      <c r="C7107" s="23" t="s">
        <v>3</v>
      </c>
      <c r="D7107" s="23" t="s">
        <v>62</v>
      </c>
      <c r="E7107" s="23" t="s">
        <v>206</v>
      </c>
      <c r="F7107" s="23" t="s">
        <v>207</v>
      </c>
      <c r="G7107" s="23" t="s">
        <v>492</v>
      </c>
      <c r="H7107" s="32" t="s">
        <v>353</v>
      </c>
      <c r="I7107" s="32" t="s">
        <v>52</v>
      </c>
      <c r="J7107" s="135">
        <v>160</v>
      </c>
      <c r="K7107" s="27">
        <v>0.875</v>
      </c>
      <c r="L7107" s="77">
        <v>0.9</v>
      </c>
      <c r="Q7107" s="106"/>
    </row>
    <row r="7108" spans="1:17" x14ac:dyDescent="0.25">
      <c r="A7108" t="s">
        <v>331</v>
      </c>
      <c r="B7108" s="23">
        <v>2020</v>
      </c>
      <c r="C7108" s="23" t="s">
        <v>0</v>
      </c>
      <c r="D7108" s="23" t="s">
        <v>63</v>
      </c>
      <c r="E7108" s="23" t="s">
        <v>206</v>
      </c>
      <c r="F7108" s="23" t="s">
        <v>207</v>
      </c>
      <c r="G7108" s="23" t="s">
        <v>492</v>
      </c>
      <c r="H7108" s="32" t="s">
        <v>353</v>
      </c>
      <c r="I7108" s="32" t="s">
        <v>52</v>
      </c>
      <c r="J7108" s="135">
        <v>123</v>
      </c>
      <c r="K7108" s="27">
        <v>0.90244000000000002</v>
      </c>
      <c r="L7108" s="77">
        <v>0.9</v>
      </c>
      <c r="Q7108" s="106"/>
    </row>
    <row r="7109" spans="1:17" x14ac:dyDescent="0.25">
      <c r="A7109" t="s">
        <v>331</v>
      </c>
      <c r="B7109" s="23">
        <v>2020</v>
      </c>
      <c r="C7109" s="23" t="s">
        <v>1</v>
      </c>
      <c r="D7109" s="23" t="s">
        <v>64</v>
      </c>
      <c r="E7109" s="23" t="s">
        <v>206</v>
      </c>
      <c r="F7109" s="23" t="s">
        <v>207</v>
      </c>
      <c r="G7109" s="23" t="s">
        <v>492</v>
      </c>
      <c r="H7109" s="32" t="s">
        <v>353</v>
      </c>
      <c r="I7109" s="32" t="s">
        <v>52</v>
      </c>
      <c r="J7109" s="135">
        <v>94</v>
      </c>
      <c r="K7109" s="27">
        <v>0.93616999999999995</v>
      </c>
      <c r="L7109" s="77">
        <v>0.9</v>
      </c>
      <c r="Q7109" s="106"/>
    </row>
    <row r="7110" spans="1:17" x14ac:dyDescent="0.25">
      <c r="A7110" t="s">
        <v>331</v>
      </c>
      <c r="B7110" s="23">
        <v>2020</v>
      </c>
      <c r="C7110" s="23" t="s">
        <v>2</v>
      </c>
      <c r="D7110" s="23" t="s">
        <v>65</v>
      </c>
      <c r="E7110" s="23" t="s">
        <v>206</v>
      </c>
      <c r="F7110" s="23" t="s">
        <v>207</v>
      </c>
      <c r="G7110" s="23" t="s">
        <v>492</v>
      </c>
      <c r="H7110" s="32" t="s">
        <v>353</v>
      </c>
      <c r="I7110" s="32" t="s">
        <v>52</v>
      </c>
      <c r="J7110" s="135">
        <v>136</v>
      </c>
      <c r="K7110" s="27">
        <v>0.875</v>
      </c>
      <c r="L7110" s="77">
        <v>0.9</v>
      </c>
      <c r="Q7110" s="106"/>
    </row>
    <row r="7111" spans="1:17" x14ac:dyDescent="0.25">
      <c r="A7111" t="s">
        <v>331</v>
      </c>
      <c r="B7111" s="23">
        <v>2020</v>
      </c>
      <c r="C7111" s="23" t="s">
        <v>3</v>
      </c>
      <c r="D7111" s="23" t="s">
        <v>66</v>
      </c>
      <c r="E7111" s="23" t="s">
        <v>206</v>
      </c>
      <c r="F7111" s="23" t="s">
        <v>207</v>
      </c>
      <c r="G7111" s="23" t="s">
        <v>492</v>
      </c>
      <c r="H7111" s="32" t="s">
        <v>353</v>
      </c>
      <c r="I7111" s="32" t="s">
        <v>52</v>
      </c>
      <c r="J7111" s="135">
        <v>157</v>
      </c>
      <c r="K7111" s="27">
        <v>0.89809000000000005</v>
      </c>
      <c r="L7111" s="77">
        <v>0.9</v>
      </c>
      <c r="Q7111" s="106"/>
    </row>
    <row r="7112" spans="1:17" x14ac:dyDescent="0.25">
      <c r="A7112" t="s">
        <v>331</v>
      </c>
      <c r="B7112" s="23">
        <v>2021</v>
      </c>
      <c r="C7112" s="23" t="s">
        <v>0</v>
      </c>
      <c r="D7112" s="23" t="s">
        <v>67</v>
      </c>
      <c r="E7112" s="23" t="s">
        <v>206</v>
      </c>
      <c r="F7112" s="23" t="s">
        <v>207</v>
      </c>
      <c r="G7112" s="23" t="s">
        <v>492</v>
      </c>
      <c r="H7112" s="32" t="s">
        <v>353</v>
      </c>
      <c r="I7112" s="32" t="s">
        <v>52</v>
      </c>
      <c r="J7112" s="135">
        <v>194</v>
      </c>
      <c r="K7112" s="27">
        <v>0.85567000000000004</v>
      </c>
      <c r="L7112" s="77">
        <v>0.9</v>
      </c>
      <c r="Q7112" s="106"/>
    </row>
    <row r="7113" spans="1:17" x14ac:dyDescent="0.25">
      <c r="A7113" t="s">
        <v>331</v>
      </c>
      <c r="B7113" s="23">
        <v>2021</v>
      </c>
      <c r="C7113" s="23" t="s">
        <v>1</v>
      </c>
      <c r="D7113" s="23" t="s">
        <v>68</v>
      </c>
      <c r="E7113" s="23" t="s">
        <v>206</v>
      </c>
      <c r="F7113" s="23" t="s">
        <v>207</v>
      </c>
      <c r="G7113" s="23" t="s">
        <v>492</v>
      </c>
      <c r="H7113" s="32" t="s">
        <v>353</v>
      </c>
      <c r="I7113" s="32" t="s">
        <v>52</v>
      </c>
      <c r="J7113" s="135">
        <v>173</v>
      </c>
      <c r="K7113" s="27">
        <v>0.90751000000000004</v>
      </c>
      <c r="L7113" s="77">
        <v>0.9</v>
      </c>
      <c r="Q7113" s="106"/>
    </row>
    <row r="7114" spans="1:17" x14ac:dyDescent="0.25">
      <c r="A7114" t="s">
        <v>331</v>
      </c>
      <c r="B7114" s="23">
        <v>2021</v>
      </c>
      <c r="C7114" s="23" t="s">
        <v>2</v>
      </c>
      <c r="D7114" s="23" t="s">
        <v>69</v>
      </c>
      <c r="E7114" s="23" t="s">
        <v>206</v>
      </c>
      <c r="F7114" s="23" t="s">
        <v>207</v>
      </c>
      <c r="G7114" s="23" t="s">
        <v>492</v>
      </c>
      <c r="H7114" s="32" t="s">
        <v>353</v>
      </c>
      <c r="I7114" s="32" t="s">
        <v>52</v>
      </c>
      <c r="J7114" s="135">
        <v>175</v>
      </c>
      <c r="K7114" s="27">
        <v>0.79429000000000005</v>
      </c>
      <c r="L7114" s="77">
        <v>0.9</v>
      </c>
      <c r="Q7114" s="106"/>
    </row>
    <row r="7115" spans="1:17" x14ac:dyDescent="0.25">
      <c r="A7115" t="s">
        <v>331</v>
      </c>
      <c r="B7115" s="23">
        <v>2021</v>
      </c>
      <c r="C7115" s="23" t="s">
        <v>3</v>
      </c>
      <c r="D7115" s="23" t="s">
        <v>70</v>
      </c>
      <c r="E7115" s="23" t="s">
        <v>206</v>
      </c>
      <c r="F7115" s="23" t="s">
        <v>207</v>
      </c>
      <c r="G7115" s="23" t="s">
        <v>492</v>
      </c>
      <c r="H7115" s="32" t="s">
        <v>353</v>
      </c>
      <c r="I7115" s="32" t="s">
        <v>52</v>
      </c>
      <c r="J7115" s="135">
        <v>155</v>
      </c>
      <c r="K7115" s="27">
        <v>0.79354999999999998</v>
      </c>
      <c r="L7115" s="77">
        <v>0.9</v>
      </c>
      <c r="Q7115" s="106"/>
    </row>
    <row r="7116" spans="1:17" x14ac:dyDescent="0.25">
      <c r="A7116" t="s">
        <v>331</v>
      </c>
      <c r="B7116" s="23">
        <v>2022</v>
      </c>
      <c r="C7116" s="23" t="s">
        <v>0</v>
      </c>
      <c r="D7116" s="23" t="s">
        <v>71</v>
      </c>
      <c r="E7116" s="23" t="s">
        <v>206</v>
      </c>
      <c r="F7116" s="23" t="s">
        <v>207</v>
      </c>
      <c r="G7116" s="23" t="s">
        <v>492</v>
      </c>
      <c r="H7116" s="32" t="s">
        <v>353</v>
      </c>
      <c r="I7116" s="32" t="s">
        <v>52</v>
      </c>
      <c r="J7116" s="135">
        <v>149</v>
      </c>
      <c r="K7116" s="27">
        <v>0.83892999999999995</v>
      </c>
      <c r="L7116" s="77">
        <v>0.9</v>
      </c>
      <c r="Q7116" s="106"/>
    </row>
    <row r="7117" spans="1:17" x14ac:dyDescent="0.25">
      <c r="A7117" t="s">
        <v>331</v>
      </c>
      <c r="B7117" s="23">
        <v>2022</v>
      </c>
      <c r="C7117" s="23" t="s">
        <v>1</v>
      </c>
      <c r="D7117" s="23" t="s">
        <v>72</v>
      </c>
      <c r="E7117" s="23" t="s">
        <v>206</v>
      </c>
      <c r="F7117" s="23" t="s">
        <v>207</v>
      </c>
      <c r="G7117" s="23" t="s">
        <v>492</v>
      </c>
      <c r="H7117" s="32" t="s">
        <v>353</v>
      </c>
      <c r="I7117" s="32" t="s">
        <v>52</v>
      </c>
      <c r="J7117" s="135">
        <v>146</v>
      </c>
      <c r="K7117" s="27">
        <v>0.84931999999999996</v>
      </c>
      <c r="L7117" s="77">
        <v>0.9</v>
      </c>
      <c r="Q7117" s="106"/>
    </row>
    <row r="7118" spans="1:17" x14ac:dyDescent="0.25">
      <c r="A7118" t="s">
        <v>331</v>
      </c>
      <c r="B7118" s="23">
        <v>2022</v>
      </c>
      <c r="C7118" s="23" t="s">
        <v>2</v>
      </c>
      <c r="D7118" s="23" t="s">
        <v>73</v>
      </c>
      <c r="E7118" s="23" t="s">
        <v>206</v>
      </c>
      <c r="F7118" s="23" t="s">
        <v>207</v>
      </c>
      <c r="G7118" s="23" t="s">
        <v>492</v>
      </c>
      <c r="H7118" s="32" t="s">
        <v>353</v>
      </c>
      <c r="I7118" s="32" t="s">
        <v>52</v>
      </c>
      <c r="J7118" s="135">
        <v>128</v>
      </c>
      <c r="K7118" s="27">
        <v>0.88280999999999998</v>
      </c>
      <c r="L7118" s="77">
        <v>0.9</v>
      </c>
      <c r="Q7118" s="106"/>
    </row>
    <row r="7119" spans="1:17" x14ac:dyDescent="0.25">
      <c r="A7119" t="s">
        <v>331</v>
      </c>
      <c r="B7119" s="23">
        <v>2022</v>
      </c>
      <c r="C7119" s="23" t="s">
        <v>3</v>
      </c>
      <c r="D7119" s="23" t="s">
        <v>493</v>
      </c>
      <c r="E7119" s="23" t="s">
        <v>206</v>
      </c>
      <c r="F7119" s="23" t="s">
        <v>207</v>
      </c>
      <c r="G7119" s="23" t="s">
        <v>492</v>
      </c>
      <c r="H7119" s="32" t="s">
        <v>353</v>
      </c>
      <c r="I7119" s="32" t="s">
        <v>52</v>
      </c>
      <c r="J7119" s="135">
        <v>150</v>
      </c>
      <c r="K7119" s="27">
        <v>0.90666999999999998</v>
      </c>
      <c r="L7119" s="77">
        <v>0.9</v>
      </c>
      <c r="Q7119" s="106"/>
    </row>
    <row r="7120" spans="1:17" x14ac:dyDescent="0.25">
      <c r="A7120" t="s">
        <v>331</v>
      </c>
      <c r="B7120" s="23">
        <v>2023</v>
      </c>
      <c r="C7120" s="23" t="s">
        <v>0</v>
      </c>
      <c r="D7120" s="23" t="s">
        <v>537</v>
      </c>
      <c r="E7120" s="23" t="s">
        <v>206</v>
      </c>
      <c r="F7120" s="23" t="s">
        <v>207</v>
      </c>
      <c r="G7120" s="23" t="s">
        <v>492</v>
      </c>
      <c r="H7120" s="32" t="s">
        <v>353</v>
      </c>
      <c r="I7120" s="32" t="s">
        <v>52</v>
      </c>
      <c r="J7120" s="135">
        <v>164</v>
      </c>
      <c r="K7120" s="27">
        <v>0.95121999999999995</v>
      </c>
      <c r="L7120" s="77">
        <v>0.9</v>
      </c>
      <c r="Q7120" s="106"/>
    </row>
    <row r="7121" spans="1:17" x14ac:dyDescent="0.25">
      <c r="A7121" t="s">
        <v>331</v>
      </c>
      <c r="B7121" s="23">
        <v>2018</v>
      </c>
      <c r="C7121" s="23" t="s">
        <v>0</v>
      </c>
      <c r="D7121" s="23" t="s">
        <v>54</v>
      </c>
      <c r="E7121" s="23" t="s">
        <v>208</v>
      </c>
      <c r="F7121" s="23" t="s">
        <v>209</v>
      </c>
      <c r="G7121" s="23" t="s">
        <v>492</v>
      </c>
      <c r="H7121" s="32" t="s">
        <v>469</v>
      </c>
      <c r="I7121" s="32" t="s">
        <v>52</v>
      </c>
      <c r="J7121" s="135">
        <v>193</v>
      </c>
      <c r="K7121" s="27">
        <v>0.92745999999999995</v>
      </c>
      <c r="L7121" s="77">
        <v>0.9</v>
      </c>
      <c r="Q7121" s="106"/>
    </row>
    <row r="7122" spans="1:17" x14ac:dyDescent="0.25">
      <c r="A7122" t="s">
        <v>331</v>
      </c>
      <c r="B7122" s="23">
        <v>2018</v>
      </c>
      <c r="C7122" s="23" t="s">
        <v>1</v>
      </c>
      <c r="D7122" s="23" t="s">
        <v>56</v>
      </c>
      <c r="E7122" s="23" t="s">
        <v>208</v>
      </c>
      <c r="F7122" s="23" t="s">
        <v>209</v>
      </c>
      <c r="G7122" s="23" t="s">
        <v>492</v>
      </c>
      <c r="H7122" s="32" t="s">
        <v>469</v>
      </c>
      <c r="I7122" s="32" t="s">
        <v>52</v>
      </c>
      <c r="J7122" s="135">
        <v>222</v>
      </c>
      <c r="K7122" s="27">
        <v>0.95494999999999997</v>
      </c>
      <c r="L7122" s="77">
        <v>0.9</v>
      </c>
      <c r="Q7122" s="106"/>
    </row>
    <row r="7123" spans="1:17" x14ac:dyDescent="0.25">
      <c r="A7123" t="s">
        <v>331</v>
      </c>
      <c r="B7123" s="23">
        <v>2018</v>
      </c>
      <c r="C7123" s="23" t="s">
        <v>2</v>
      </c>
      <c r="D7123" s="23" t="s">
        <v>57</v>
      </c>
      <c r="E7123" s="23" t="s">
        <v>208</v>
      </c>
      <c r="F7123" s="23" t="s">
        <v>209</v>
      </c>
      <c r="G7123" s="23" t="s">
        <v>492</v>
      </c>
      <c r="H7123" s="32" t="s">
        <v>469</v>
      </c>
      <c r="I7123" s="32" t="s">
        <v>52</v>
      </c>
      <c r="J7123" s="135">
        <v>277</v>
      </c>
      <c r="K7123" s="27">
        <v>0.94223999999999997</v>
      </c>
      <c r="L7123" s="77">
        <v>0.9</v>
      </c>
      <c r="Q7123" s="106"/>
    </row>
    <row r="7124" spans="1:17" x14ac:dyDescent="0.25">
      <c r="A7124" t="s">
        <v>331</v>
      </c>
      <c r="B7124" s="23">
        <v>2018</v>
      </c>
      <c r="C7124" s="23" t="s">
        <v>3</v>
      </c>
      <c r="D7124" s="23" t="s">
        <v>58</v>
      </c>
      <c r="E7124" s="23" t="s">
        <v>208</v>
      </c>
      <c r="F7124" s="23" t="s">
        <v>209</v>
      </c>
      <c r="G7124" s="23" t="s">
        <v>492</v>
      </c>
      <c r="H7124" s="32" t="s">
        <v>469</v>
      </c>
      <c r="I7124" s="32" t="s">
        <v>52</v>
      </c>
      <c r="J7124" s="135">
        <v>207</v>
      </c>
      <c r="K7124" s="27">
        <v>0.96618000000000004</v>
      </c>
      <c r="L7124" s="77">
        <v>0.9</v>
      </c>
      <c r="Q7124" s="106"/>
    </row>
    <row r="7125" spans="1:17" x14ac:dyDescent="0.25">
      <c r="A7125" t="s">
        <v>331</v>
      </c>
      <c r="B7125" s="23">
        <v>2019</v>
      </c>
      <c r="C7125" s="23" t="s">
        <v>0</v>
      </c>
      <c r="D7125" s="23" t="s">
        <v>59</v>
      </c>
      <c r="E7125" s="23" t="s">
        <v>208</v>
      </c>
      <c r="F7125" s="23" t="s">
        <v>209</v>
      </c>
      <c r="G7125" s="23" t="s">
        <v>492</v>
      </c>
      <c r="H7125" s="32" t="s">
        <v>469</v>
      </c>
      <c r="I7125" s="32" t="s">
        <v>52</v>
      </c>
      <c r="J7125" s="135">
        <v>214</v>
      </c>
      <c r="K7125" s="27">
        <v>0.84111999999999998</v>
      </c>
      <c r="L7125" s="77">
        <v>0.9</v>
      </c>
      <c r="Q7125" s="106"/>
    </row>
    <row r="7126" spans="1:17" x14ac:dyDescent="0.25">
      <c r="A7126" t="s">
        <v>331</v>
      </c>
      <c r="B7126" s="23">
        <v>2019</v>
      </c>
      <c r="C7126" s="23" t="s">
        <v>1</v>
      </c>
      <c r="D7126" s="23" t="s">
        <v>60</v>
      </c>
      <c r="E7126" s="23" t="s">
        <v>208</v>
      </c>
      <c r="F7126" s="23" t="s">
        <v>209</v>
      </c>
      <c r="G7126" s="23" t="s">
        <v>492</v>
      </c>
      <c r="H7126" s="32" t="s">
        <v>469</v>
      </c>
      <c r="I7126" s="32" t="s">
        <v>52</v>
      </c>
      <c r="J7126" s="135">
        <v>206</v>
      </c>
      <c r="K7126" s="27">
        <v>0.94174999999999998</v>
      </c>
      <c r="L7126" s="77">
        <v>0.9</v>
      </c>
      <c r="Q7126" s="106"/>
    </row>
    <row r="7127" spans="1:17" x14ac:dyDescent="0.25">
      <c r="A7127" t="s">
        <v>331</v>
      </c>
      <c r="B7127" s="23">
        <v>2019</v>
      </c>
      <c r="C7127" s="23" t="s">
        <v>2</v>
      </c>
      <c r="D7127" s="23" t="s">
        <v>61</v>
      </c>
      <c r="E7127" s="23" t="s">
        <v>208</v>
      </c>
      <c r="F7127" s="23" t="s">
        <v>209</v>
      </c>
      <c r="G7127" s="23" t="s">
        <v>492</v>
      </c>
      <c r="H7127" s="32" t="s">
        <v>469</v>
      </c>
      <c r="I7127" s="32" t="s">
        <v>52</v>
      </c>
      <c r="J7127" s="135">
        <v>217</v>
      </c>
      <c r="K7127" s="27">
        <v>0.90783000000000003</v>
      </c>
      <c r="L7127" s="77">
        <v>0.9</v>
      </c>
      <c r="Q7127" s="106"/>
    </row>
    <row r="7128" spans="1:17" x14ac:dyDescent="0.25">
      <c r="A7128" t="s">
        <v>331</v>
      </c>
      <c r="B7128" s="23">
        <v>2019</v>
      </c>
      <c r="C7128" s="23" t="s">
        <v>3</v>
      </c>
      <c r="D7128" s="23" t="s">
        <v>62</v>
      </c>
      <c r="E7128" s="23" t="s">
        <v>208</v>
      </c>
      <c r="F7128" s="23" t="s">
        <v>209</v>
      </c>
      <c r="G7128" s="23" t="s">
        <v>492</v>
      </c>
      <c r="H7128" s="32" t="s">
        <v>469</v>
      </c>
      <c r="I7128" s="32" t="s">
        <v>52</v>
      </c>
      <c r="J7128" s="135">
        <v>226</v>
      </c>
      <c r="K7128" s="27">
        <v>0.88937999999999995</v>
      </c>
      <c r="L7128" s="77">
        <v>0.9</v>
      </c>
      <c r="Q7128" s="106"/>
    </row>
    <row r="7129" spans="1:17" x14ac:dyDescent="0.25">
      <c r="A7129" t="s">
        <v>331</v>
      </c>
      <c r="B7129" s="23">
        <v>2020</v>
      </c>
      <c r="C7129" s="23" t="s">
        <v>0</v>
      </c>
      <c r="D7129" s="23" t="s">
        <v>63</v>
      </c>
      <c r="E7129" s="23" t="s">
        <v>208</v>
      </c>
      <c r="F7129" s="23" t="s">
        <v>209</v>
      </c>
      <c r="G7129" s="23" t="s">
        <v>492</v>
      </c>
      <c r="H7129" s="32" t="s">
        <v>469</v>
      </c>
      <c r="I7129" s="32" t="s">
        <v>52</v>
      </c>
      <c r="J7129" s="135">
        <v>226</v>
      </c>
      <c r="K7129" s="27">
        <v>0.88053000000000003</v>
      </c>
      <c r="L7129" s="77">
        <v>0.9</v>
      </c>
      <c r="Q7129" s="106"/>
    </row>
    <row r="7130" spans="1:17" x14ac:dyDescent="0.25">
      <c r="A7130" t="s">
        <v>331</v>
      </c>
      <c r="B7130" s="23">
        <v>2020</v>
      </c>
      <c r="C7130" s="23" t="s">
        <v>1</v>
      </c>
      <c r="D7130" s="23" t="s">
        <v>64</v>
      </c>
      <c r="E7130" s="23" t="s">
        <v>208</v>
      </c>
      <c r="F7130" s="23" t="s">
        <v>209</v>
      </c>
      <c r="G7130" s="23" t="s">
        <v>492</v>
      </c>
      <c r="H7130" s="32" t="s">
        <v>469</v>
      </c>
      <c r="I7130" s="32" t="s">
        <v>52</v>
      </c>
      <c r="J7130" s="135">
        <v>109</v>
      </c>
      <c r="K7130" s="27">
        <v>0.82569000000000004</v>
      </c>
      <c r="L7130" s="77">
        <v>0.9</v>
      </c>
      <c r="Q7130" s="106"/>
    </row>
    <row r="7131" spans="1:17" x14ac:dyDescent="0.25">
      <c r="A7131" t="s">
        <v>331</v>
      </c>
      <c r="B7131" s="23">
        <v>2020</v>
      </c>
      <c r="C7131" s="23" t="s">
        <v>2</v>
      </c>
      <c r="D7131" s="23" t="s">
        <v>65</v>
      </c>
      <c r="E7131" s="23" t="s">
        <v>208</v>
      </c>
      <c r="F7131" s="23" t="s">
        <v>209</v>
      </c>
      <c r="G7131" s="23" t="s">
        <v>492</v>
      </c>
      <c r="H7131" s="32" t="s">
        <v>469</v>
      </c>
      <c r="I7131" s="32" t="s">
        <v>52</v>
      </c>
      <c r="J7131" s="135">
        <v>186</v>
      </c>
      <c r="K7131" s="27">
        <v>0.82257999999999998</v>
      </c>
      <c r="L7131" s="77">
        <v>0.9</v>
      </c>
      <c r="Q7131" s="106"/>
    </row>
    <row r="7132" spans="1:17" x14ac:dyDescent="0.25">
      <c r="A7132" t="s">
        <v>331</v>
      </c>
      <c r="B7132" s="23">
        <v>2020</v>
      </c>
      <c r="C7132" s="23" t="s">
        <v>3</v>
      </c>
      <c r="D7132" s="23" t="s">
        <v>66</v>
      </c>
      <c r="E7132" s="23" t="s">
        <v>208</v>
      </c>
      <c r="F7132" s="23" t="s">
        <v>209</v>
      </c>
      <c r="G7132" s="23" t="s">
        <v>492</v>
      </c>
      <c r="H7132" s="32" t="s">
        <v>469</v>
      </c>
      <c r="I7132" s="32" t="s">
        <v>52</v>
      </c>
      <c r="J7132" s="135">
        <v>199</v>
      </c>
      <c r="K7132" s="27">
        <v>0.89446999999999999</v>
      </c>
      <c r="L7132" s="77">
        <v>0.9</v>
      </c>
      <c r="Q7132" s="106"/>
    </row>
    <row r="7133" spans="1:17" x14ac:dyDescent="0.25">
      <c r="A7133" t="s">
        <v>331</v>
      </c>
      <c r="B7133" s="23">
        <v>2021</v>
      </c>
      <c r="C7133" s="23" t="s">
        <v>0</v>
      </c>
      <c r="D7133" s="23" t="s">
        <v>67</v>
      </c>
      <c r="E7133" s="23" t="s">
        <v>208</v>
      </c>
      <c r="F7133" s="23" t="s">
        <v>209</v>
      </c>
      <c r="G7133" s="23" t="s">
        <v>492</v>
      </c>
      <c r="H7133" s="32" t="s">
        <v>469</v>
      </c>
      <c r="I7133" s="32" t="s">
        <v>52</v>
      </c>
      <c r="J7133" s="135">
        <v>233</v>
      </c>
      <c r="K7133" s="27">
        <v>0.87124000000000001</v>
      </c>
      <c r="L7133" s="77">
        <v>0.9</v>
      </c>
      <c r="Q7133" s="106"/>
    </row>
    <row r="7134" spans="1:17" x14ac:dyDescent="0.25">
      <c r="A7134" t="s">
        <v>331</v>
      </c>
      <c r="B7134" s="23">
        <v>2021</v>
      </c>
      <c r="C7134" s="23" t="s">
        <v>1</v>
      </c>
      <c r="D7134" s="23" t="s">
        <v>68</v>
      </c>
      <c r="E7134" s="23" t="s">
        <v>208</v>
      </c>
      <c r="F7134" s="23" t="s">
        <v>209</v>
      </c>
      <c r="G7134" s="23" t="s">
        <v>492</v>
      </c>
      <c r="H7134" s="32" t="s">
        <v>469</v>
      </c>
      <c r="I7134" s="32" t="s">
        <v>52</v>
      </c>
      <c r="J7134" s="135">
        <v>197</v>
      </c>
      <c r="K7134" s="27">
        <v>0.91371000000000002</v>
      </c>
      <c r="L7134" s="77">
        <v>0.9</v>
      </c>
      <c r="Q7134" s="106"/>
    </row>
    <row r="7135" spans="1:17" x14ac:dyDescent="0.25">
      <c r="A7135" t="s">
        <v>331</v>
      </c>
      <c r="B7135" s="23">
        <v>2021</v>
      </c>
      <c r="C7135" s="23" t="s">
        <v>2</v>
      </c>
      <c r="D7135" s="23" t="s">
        <v>69</v>
      </c>
      <c r="E7135" s="23" t="s">
        <v>208</v>
      </c>
      <c r="F7135" s="23" t="s">
        <v>209</v>
      </c>
      <c r="G7135" s="23" t="s">
        <v>492</v>
      </c>
      <c r="H7135" s="32" t="s">
        <v>469</v>
      </c>
      <c r="I7135" s="32" t="s">
        <v>52</v>
      </c>
      <c r="J7135" s="135">
        <v>235</v>
      </c>
      <c r="K7135" s="27">
        <v>0.91488999999999998</v>
      </c>
      <c r="L7135" s="77">
        <v>0.9</v>
      </c>
      <c r="Q7135" s="106"/>
    </row>
    <row r="7136" spans="1:17" x14ac:dyDescent="0.25">
      <c r="A7136" t="s">
        <v>331</v>
      </c>
      <c r="B7136" s="23">
        <v>2021</v>
      </c>
      <c r="C7136" s="23" t="s">
        <v>3</v>
      </c>
      <c r="D7136" s="23" t="s">
        <v>70</v>
      </c>
      <c r="E7136" s="23" t="s">
        <v>208</v>
      </c>
      <c r="F7136" s="23" t="s">
        <v>209</v>
      </c>
      <c r="G7136" s="23" t="s">
        <v>492</v>
      </c>
      <c r="H7136" s="32" t="s">
        <v>469</v>
      </c>
      <c r="I7136" s="32" t="s">
        <v>52</v>
      </c>
      <c r="J7136" s="135">
        <v>242</v>
      </c>
      <c r="K7136" s="27">
        <v>0.92149000000000003</v>
      </c>
      <c r="L7136" s="77">
        <v>0.9</v>
      </c>
      <c r="Q7136" s="106"/>
    </row>
    <row r="7137" spans="1:17" x14ac:dyDescent="0.25">
      <c r="A7137" t="s">
        <v>331</v>
      </c>
      <c r="B7137" s="23">
        <v>2022</v>
      </c>
      <c r="C7137" s="23" t="s">
        <v>0</v>
      </c>
      <c r="D7137" s="23" t="s">
        <v>71</v>
      </c>
      <c r="E7137" s="23" t="s">
        <v>208</v>
      </c>
      <c r="F7137" s="23" t="s">
        <v>209</v>
      </c>
      <c r="G7137" s="23" t="s">
        <v>492</v>
      </c>
      <c r="H7137" s="32" t="s">
        <v>469</v>
      </c>
      <c r="I7137" s="32" t="s">
        <v>52</v>
      </c>
      <c r="J7137" s="135">
        <v>266</v>
      </c>
      <c r="K7137" s="27">
        <v>0.91352999999999995</v>
      </c>
      <c r="L7137" s="77">
        <v>0.9</v>
      </c>
      <c r="Q7137" s="106"/>
    </row>
    <row r="7138" spans="1:17" x14ac:dyDescent="0.25">
      <c r="A7138" t="s">
        <v>331</v>
      </c>
      <c r="B7138" s="23">
        <v>2022</v>
      </c>
      <c r="C7138" s="23" t="s">
        <v>1</v>
      </c>
      <c r="D7138" s="23" t="s">
        <v>72</v>
      </c>
      <c r="E7138" s="23" t="s">
        <v>208</v>
      </c>
      <c r="F7138" s="23" t="s">
        <v>209</v>
      </c>
      <c r="G7138" s="23" t="s">
        <v>492</v>
      </c>
      <c r="H7138" s="32" t="s">
        <v>469</v>
      </c>
      <c r="I7138" s="32" t="s">
        <v>52</v>
      </c>
      <c r="J7138" s="135">
        <v>226</v>
      </c>
      <c r="K7138" s="27">
        <v>0.93362999999999996</v>
      </c>
      <c r="L7138" s="77">
        <v>0.9</v>
      </c>
      <c r="Q7138" s="106"/>
    </row>
    <row r="7139" spans="1:17" x14ac:dyDescent="0.25">
      <c r="A7139" t="s">
        <v>331</v>
      </c>
      <c r="B7139" s="23">
        <v>2022</v>
      </c>
      <c r="C7139" s="23" t="s">
        <v>2</v>
      </c>
      <c r="D7139" s="23" t="s">
        <v>73</v>
      </c>
      <c r="E7139" s="23" t="s">
        <v>208</v>
      </c>
      <c r="F7139" s="23" t="s">
        <v>209</v>
      </c>
      <c r="G7139" s="23" t="s">
        <v>492</v>
      </c>
      <c r="H7139" s="32" t="s">
        <v>469</v>
      </c>
      <c r="I7139" s="32" t="s">
        <v>52</v>
      </c>
      <c r="J7139" s="135">
        <v>224</v>
      </c>
      <c r="K7139" s="27">
        <v>0.91517999999999999</v>
      </c>
      <c r="L7139" s="77">
        <v>0.9</v>
      </c>
      <c r="Q7139" s="106"/>
    </row>
    <row r="7140" spans="1:17" x14ac:dyDescent="0.25">
      <c r="A7140" t="s">
        <v>331</v>
      </c>
      <c r="B7140" s="23">
        <v>2022</v>
      </c>
      <c r="C7140" s="23" t="s">
        <v>3</v>
      </c>
      <c r="D7140" s="23" t="s">
        <v>493</v>
      </c>
      <c r="E7140" s="23" t="s">
        <v>208</v>
      </c>
      <c r="F7140" s="23" t="s">
        <v>209</v>
      </c>
      <c r="G7140" s="23" t="s">
        <v>492</v>
      </c>
      <c r="H7140" s="32" t="s">
        <v>469</v>
      </c>
      <c r="I7140" s="32" t="s">
        <v>52</v>
      </c>
      <c r="J7140" s="135">
        <v>255</v>
      </c>
      <c r="K7140" s="27">
        <v>0.94901999999999997</v>
      </c>
      <c r="L7140" s="77">
        <v>0.9</v>
      </c>
      <c r="Q7140" s="106"/>
    </row>
    <row r="7141" spans="1:17" x14ac:dyDescent="0.25">
      <c r="A7141" t="s">
        <v>331</v>
      </c>
      <c r="B7141" s="23">
        <v>2023</v>
      </c>
      <c r="C7141" s="23" t="s">
        <v>0</v>
      </c>
      <c r="D7141" s="23" t="s">
        <v>537</v>
      </c>
      <c r="E7141" s="23" t="s">
        <v>208</v>
      </c>
      <c r="F7141" s="23" t="s">
        <v>209</v>
      </c>
      <c r="G7141" s="23" t="s">
        <v>492</v>
      </c>
      <c r="H7141" s="32" t="s">
        <v>469</v>
      </c>
      <c r="I7141" s="32" t="s">
        <v>52</v>
      </c>
      <c r="J7141" s="135">
        <v>262</v>
      </c>
      <c r="K7141" s="27">
        <v>0.90076000000000001</v>
      </c>
      <c r="L7141" s="77">
        <v>0.9</v>
      </c>
      <c r="Q7141" s="106"/>
    </row>
    <row r="7142" spans="1:17" x14ac:dyDescent="0.25">
      <c r="A7142" t="s">
        <v>331</v>
      </c>
      <c r="B7142" s="23">
        <v>2018</v>
      </c>
      <c r="C7142" s="23" t="s">
        <v>0</v>
      </c>
      <c r="D7142" s="23" t="s">
        <v>54</v>
      </c>
      <c r="E7142" s="23" t="s">
        <v>492</v>
      </c>
      <c r="F7142" s="23" t="s">
        <v>356</v>
      </c>
      <c r="G7142" s="23" t="s">
        <v>492</v>
      </c>
      <c r="H7142" s="32" t="s">
        <v>356</v>
      </c>
      <c r="I7142" s="32" t="s">
        <v>52</v>
      </c>
      <c r="J7142" s="135">
        <v>298</v>
      </c>
      <c r="K7142" s="27">
        <v>0.36242000000000002</v>
      </c>
      <c r="L7142" s="77">
        <v>0.9</v>
      </c>
      <c r="Q7142" s="106"/>
    </row>
    <row r="7143" spans="1:17" x14ac:dyDescent="0.25">
      <c r="A7143" t="s">
        <v>331</v>
      </c>
      <c r="B7143" s="23">
        <v>2018</v>
      </c>
      <c r="C7143" s="23" t="s">
        <v>1</v>
      </c>
      <c r="D7143" s="23" t="s">
        <v>56</v>
      </c>
      <c r="E7143" s="23" t="s">
        <v>492</v>
      </c>
      <c r="F7143" s="23" t="s">
        <v>356</v>
      </c>
      <c r="G7143" s="23" t="s">
        <v>492</v>
      </c>
      <c r="H7143" s="32" t="s">
        <v>356</v>
      </c>
      <c r="I7143" s="32" t="s">
        <v>52</v>
      </c>
      <c r="J7143" s="135">
        <v>306</v>
      </c>
      <c r="K7143" s="27">
        <v>0.36601</v>
      </c>
      <c r="L7143" s="77">
        <v>0.9</v>
      </c>
      <c r="Q7143" s="106"/>
    </row>
    <row r="7144" spans="1:17" x14ac:dyDescent="0.25">
      <c r="A7144" t="s">
        <v>331</v>
      </c>
      <c r="B7144" s="23">
        <v>2018</v>
      </c>
      <c r="C7144" s="23" t="s">
        <v>2</v>
      </c>
      <c r="D7144" s="23" t="s">
        <v>57</v>
      </c>
      <c r="E7144" s="23" t="s">
        <v>492</v>
      </c>
      <c r="F7144" s="23" t="s">
        <v>356</v>
      </c>
      <c r="G7144" s="23" t="s">
        <v>492</v>
      </c>
      <c r="H7144" s="32" t="s">
        <v>356</v>
      </c>
      <c r="I7144" s="32" t="s">
        <v>52</v>
      </c>
      <c r="J7144" s="135">
        <v>319</v>
      </c>
      <c r="K7144" s="27">
        <v>0.40439000000000003</v>
      </c>
      <c r="L7144" s="77">
        <v>0.9</v>
      </c>
      <c r="Q7144" s="106"/>
    </row>
    <row r="7145" spans="1:17" x14ac:dyDescent="0.25">
      <c r="A7145" t="s">
        <v>331</v>
      </c>
      <c r="B7145" s="23">
        <v>2018</v>
      </c>
      <c r="C7145" s="23" t="s">
        <v>3</v>
      </c>
      <c r="D7145" s="23" t="s">
        <v>58</v>
      </c>
      <c r="E7145" s="23" t="s">
        <v>492</v>
      </c>
      <c r="F7145" s="23" t="s">
        <v>356</v>
      </c>
      <c r="G7145" s="23" t="s">
        <v>492</v>
      </c>
      <c r="H7145" s="32" t="s">
        <v>356</v>
      </c>
      <c r="I7145" s="32" t="s">
        <v>52</v>
      </c>
      <c r="J7145" s="135">
        <v>308</v>
      </c>
      <c r="K7145" s="27">
        <v>0.45129999999999998</v>
      </c>
      <c r="L7145" s="77">
        <v>0.9</v>
      </c>
      <c r="Q7145" s="106"/>
    </row>
    <row r="7146" spans="1:17" x14ac:dyDescent="0.25">
      <c r="A7146" t="s">
        <v>331</v>
      </c>
      <c r="B7146" s="23">
        <v>2019</v>
      </c>
      <c r="C7146" s="23" t="s">
        <v>0</v>
      </c>
      <c r="D7146" s="23" t="s">
        <v>59</v>
      </c>
      <c r="E7146" s="23" t="s">
        <v>492</v>
      </c>
      <c r="F7146" s="23" t="s">
        <v>356</v>
      </c>
      <c r="G7146" s="23" t="s">
        <v>492</v>
      </c>
      <c r="H7146" s="32" t="s">
        <v>356</v>
      </c>
      <c r="I7146" s="32" t="s">
        <v>52</v>
      </c>
      <c r="J7146" s="135">
        <v>281</v>
      </c>
      <c r="K7146" s="27">
        <v>0.38434000000000001</v>
      </c>
      <c r="L7146" s="77">
        <v>0.9</v>
      </c>
      <c r="Q7146" s="106"/>
    </row>
    <row r="7147" spans="1:17" x14ac:dyDescent="0.25">
      <c r="A7147" t="s">
        <v>331</v>
      </c>
      <c r="B7147" s="23">
        <v>2019</v>
      </c>
      <c r="C7147" s="23" t="s">
        <v>1</v>
      </c>
      <c r="D7147" s="23" t="s">
        <v>60</v>
      </c>
      <c r="E7147" s="23" t="s">
        <v>492</v>
      </c>
      <c r="F7147" s="23" t="s">
        <v>356</v>
      </c>
      <c r="G7147" s="23" t="s">
        <v>492</v>
      </c>
      <c r="H7147" s="32" t="s">
        <v>356</v>
      </c>
      <c r="I7147" s="32" t="s">
        <v>52</v>
      </c>
      <c r="J7147" s="135">
        <v>400</v>
      </c>
      <c r="K7147" s="27">
        <v>0.45500000000000002</v>
      </c>
      <c r="L7147" s="77">
        <v>0.9</v>
      </c>
      <c r="Q7147" s="106"/>
    </row>
    <row r="7148" spans="1:17" x14ac:dyDescent="0.25">
      <c r="A7148" t="s">
        <v>331</v>
      </c>
      <c r="B7148" s="23">
        <v>2019</v>
      </c>
      <c r="C7148" s="23" t="s">
        <v>2</v>
      </c>
      <c r="D7148" s="23" t="s">
        <v>61</v>
      </c>
      <c r="E7148" s="23" t="s">
        <v>492</v>
      </c>
      <c r="F7148" s="23" t="s">
        <v>356</v>
      </c>
      <c r="G7148" s="23" t="s">
        <v>492</v>
      </c>
      <c r="H7148" s="32" t="s">
        <v>356</v>
      </c>
      <c r="I7148" s="32" t="s">
        <v>52</v>
      </c>
      <c r="J7148" s="135">
        <v>340</v>
      </c>
      <c r="K7148" s="27">
        <v>0.48235</v>
      </c>
      <c r="L7148" s="77">
        <v>0.9</v>
      </c>
      <c r="Q7148" s="106"/>
    </row>
    <row r="7149" spans="1:17" x14ac:dyDescent="0.25">
      <c r="A7149" t="s">
        <v>331</v>
      </c>
      <c r="B7149" s="23">
        <v>2019</v>
      </c>
      <c r="C7149" s="23" t="s">
        <v>3</v>
      </c>
      <c r="D7149" s="23" t="s">
        <v>62</v>
      </c>
      <c r="E7149" s="23" t="s">
        <v>492</v>
      </c>
      <c r="F7149" s="23" t="s">
        <v>356</v>
      </c>
      <c r="G7149" s="23" t="s">
        <v>492</v>
      </c>
      <c r="H7149" s="32" t="s">
        <v>356</v>
      </c>
      <c r="I7149" s="32" t="s">
        <v>52</v>
      </c>
      <c r="J7149" s="135">
        <v>431</v>
      </c>
      <c r="K7149" s="27">
        <v>0.54523999999999995</v>
      </c>
      <c r="L7149" s="77">
        <v>0.9</v>
      </c>
      <c r="Q7149" s="106"/>
    </row>
    <row r="7150" spans="1:17" x14ac:dyDescent="0.25">
      <c r="A7150" t="s">
        <v>331</v>
      </c>
      <c r="B7150" s="23">
        <v>2020</v>
      </c>
      <c r="C7150" s="23" t="s">
        <v>0</v>
      </c>
      <c r="D7150" s="23" t="s">
        <v>63</v>
      </c>
      <c r="E7150" s="23" t="s">
        <v>492</v>
      </c>
      <c r="F7150" s="23" t="s">
        <v>356</v>
      </c>
      <c r="G7150" s="23" t="s">
        <v>492</v>
      </c>
      <c r="H7150" s="32" t="s">
        <v>356</v>
      </c>
      <c r="I7150" s="32" t="s">
        <v>52</v>
      </c>
      <c r="J7150" s="135">
        <v>353</v>
      </c>
      <c r="K7150" s="27">
        <v>0.49292000000000002</v>
      </c>
      <c r="L7150" s="77">
        <v>0.9</v>
      </c>
      <c r="Q7150" s="106"/>
    </row>
    <row r="7151" spans="1:17" x14ac:dyDescent="0.25">
      <c r="A7151" t="s">
        <v>331</v>
      </c>
      <c r="B7151" s="23">
        <v>2020</v>
      </c>
      <c r="C7151" s="23" t="s">
        <v>1</v>
      </c>
      <c r="D7151" s="23" t="s">
        <v>64</v>
      </c>
      <c r="E7151" s="23" t="s">
        <v>492</v>
      </c>
      <c r="F7151" s="23" t="s">
        <v>356</v>
      </c>
      <c r="G7151" s="23" t="s">
        <v>492</v>
      </c>
      <c r="H7151" s="32" t="s">
        <v>356</v>
      </c>
      <c r="I7151" s="32" t="s">
        <v>52</v>
      </c>
      <c r="J7151" s="135">
        <v>151</v>
      </c>
      <c r="K7151" s="27">
        <v>0.44370999999999999</v>
      </c>
      <c r="L7151" s="77">
        <v>0.9</v>
      </c>
      <c r="Q7151" s="106"/>
    </row>
    <row r="7152" spans="1:17" x14ac:dyDescent="0.25">
      <c r="A7152" t="s">
        <v>331</v>
      </c>
      <c r="B7152" s="23">
        <v>2020</v>
      </c>
      <c r="C7152" s="23" t="s">
        <v>2</v>
      </c>
      <c r="D7152" s="23" t="s">
        <v>65</v>
      </c>
      <c r="E7152" s="23" t="s">
        <v>492</v>
      </c>
      <c r="F7152" s="23" t="s">
        <v>356</v>
      </c>
      <c r="G7152" s="23" t="s">
        <v>492</v>
      </c>
      <c r="H7152" s="32" t="s">
        <v>356</v>
      </c>
      <c r="I7152" s="32" t="s">
        <v>52</v>
      </c>
      <c r="J7152" s="135">
        <v>259</v>
      </c>
      <c r="K7152" s="27">
        <v>0.41313</v>
      </c>
      <c r="L7152" s="77">
        <v>0.9</v>
      </c>
      <c r="Q7152" s="106"/>
    </row>
    <row r="7153" spans="1:17" x14ac:dyDescent="0.25">
      <c r="A7153" t="s">
        <v>331</v>
      </c>
      <c r="B7153" s="23">
        <v>2020</v>
      </c>
      <c r="C7153" s="23" t="s">
        <v>3</v>
      </c>
      <c r="D7153" s="23" t="s">
        <v>66</v>
      </c>
      <c r="E7153" s="23" t="s">
        <v>492</v>
      </c>
      <c r="F7153" s="23" t="s">
        <v>356</v>
      </c>
      <c r="G7153" s="23" t="s">
        <v>492</v>
      </c>
      <c r="H7153" s="32" t="s">
        <v>356</v>
      </c>
      <c r="I7153" s="32" t="s">
        <v>52</v>
      </c>
      <c r="J7153" s="135">
        <v>310</v>
      </c>
      <c r="K7153" s="27">
        <v>0.42258000000000001</v>
      </c>
      <c r="L7153" s="77">
        <v>0.9</v>
      </c>
      <c r="Q7153" s="106"/>
    </row>
    <row r="7154" spans="1:17" x14ac:dyDescent="0.25">
      <c r="A7154" t="s">
        <v>331</v>
      </c>
      <c r="B7154" s="23">
        <v>2021</v>
      </c>
      <c r="C7154" s="23" t="s">
        <v>0</v>
      </c>
      <c r="D7154" s="23" t="s">
        <v>67</v>
      </c>
      <c r="E7154" s="23" t="s">
        <v>492</v>
      </c>
      <c r="F7154" s="23" t="s">
        <v>356</v>
      </c>
      <c r="G7154" s="23" t="s">
        <v>492</v>
      </c>
      <c r="H7154" s="32" t="s">
        <v>356</v>
      </c>
      <c r="I7154" s="32" t="s">
        <v>52</v>
      </c>
      <c r="J7154" s="135">
        <v>297</v>
      </c>
      <c r="K7154" s="27">
        <v>0.44108000000000003</v>
      </c>
      <c r="L7154" s="77">
        <v>0.9</v>
      </c>
      <c r="Q7154" s="106"/>
    </row>
    <row r="7155" spans="1:17" x14ac:dyDescent="0.25">
      <c r="A7155" t="s">
        <v>331</v>
      </c>
      <c r="B7155" s="23">
        <v>2021</v>
      </c>
      <c r="C7155" s="23" t="s">
        <v>1</v>
      </c>
      <c r="D7155" s="23" t="s">
        <v>68</v>
      </c>
      <c r="E7155" s="23" t="s">
        <v>492</v>
      </c>
      <c r="F7155" s="23" t="s">
        <v>356</v>
      </c>
      <c r="G7155" s="23" t="s">
        <v>492</v>
      </c>
      <c r="H7155" s="32" t="s">
        <v>356</v>
      </c>
      <c r="I7155" s="32" t="s">
        <v>52</v>
      </c>
      <c r="J7155" s="135">
        <v>403</v>
      </c>
      <c r="K7155" s="27">
        <v>0.47891</v>
      </c>
      <c r="L7155" s="77">
        <v>0.9</v>
      </c>
      <c r="Q7155" s="106"/>
    </row>
    <row r="7156" spans="1:17" x14ac:dyDescent="0.25">
      <c r="A7156" t="s">
        <v>331</v>
      </c>
      <c r="B7156" s="23">
        <v>2021</v>
      </c>
      <c r="C7156" s="23" t="s">
        <v>2</v>
      </c>
      <c r="D7156" s="23" t="s">
        <v>69</v>
      </c>
      <c r="E7156" s="23" t="s">
        <v>492</v>
      </c>
      <c r="F7156" s="23" t="s">
        <v>356</v>
      </c>
      <c r="G7156" s="23" t="s">
        <v>492</v>
      </c>
      <c r="H7156" s="32" t="s">
        <v>356</v>
      </c>
      <c r="I7156" s="32" t="s">
        <v>52</v>
      </c>
      <c r="J7156" s="135">
        <v>366</v>
      </c>
      <c r="K7156" s="27">
        <v>0.52459</v>
      </c>
      <c r="L7156" s="77">
        <v>0.9</v>
      </c>
      <c r="Q7156" s="106"/>
    </row>
    <row r="7157" spans="1:17" x14ac:dyDescent="0.25">
      <c r="A7157" t="s">
        <v>331</v>
      </c>
      <c r="B7157" s="23">
        <v>2021</v>
      </c>
      <c r="C7157" s="23" t="s">
        <v>3</v>
      </c>
      <c r="D7157" s="23" t="s">
        <v>70</v>
      </c>
      <c r="E7157" s="23" t="s">
        <v>492</v>
      </c>
      <c r="F7157" s="23" t="s">
        <v>356</v>
      </c>
      <c r="G7157" s="23" t="s">
        <v>492</v>
      </c>
      <c r="H7157" s="32" t="s">
        <v>356</v>
      </c>
      <c r="I7157" s="32" t="s">
        <v>52</v>
      </c>
      <c r="J7157" s="135">
        <v>369</v>
      </c>
      <c r="K7157" s="27">
        <v>0.49864000000000003</v>
      </c>
      <c r="L7157" s="77">
        <v>0.9</v>
      </c>
      <c r="Q7157" s="106"/>
    </row>
    <row r="7158" spans="1:17" x14ac:dyDescent="0.25">
      <c r="A7158" t="s">
        <v>331</v>
      </c>
      <c r="B7158" s="23">
        <v>2022</v>
      </c>
      <c r="C7158" s="23" t="s">
        <v>0</v>
      </c>
      <c r="D7158" s="23" t="s">
        <v>71</v>
      </c>
      <c r="E7158" s="23" t="s">
        <v>492</v>
      </c>
      <c r="F7158" s="23" t="s">
        <v>356</v>
      </c>
      <c r="G7158" s="23" t="s">
        <v>492</v>
      </c>
      <c r="H7158" s="32" t="s">
        <v>356</v>
      </c>
      <c r="I7158" s="32" t="s">
        <v>52</v>
      </c>
      <c r="J7158" s="135">
        <v>370</v>
      </c>
      <c r="K7158" s="27">
        <v>0.69459000000000004</v>
      </c>
      <c r="L7158" s="77">
        <v>0.9</v>
      </c>
      <c r="Q7158" s="106"/>
    </row>
    <row r="7159" spans="1:17" x14ac:dyDescent="0.25">
      <c r="A7159" t="s">
        <v>331</v>
      </c>
      <c r="B7159" s="23">
        <v>2022</v>
      </c>
      <c r="C7159" s="23" t="s">
        <v>1</v>
      </c>
      <c r="D7159" s="23" t="s">
        <v>72</v>
      </c>
      <c r="E7159" s="23" t="s">
        <v>492</v>
      </c>
      <c r="F7159" s="23" t="s">
        <v>356</v>
      </c>
      <c r="G7159" s="23" t="s">
        <v>492</v>
      </c>
      <c r="H7159" s="32" t="s">
        <v>356</v>
      </c>
      <c r="I7159" s="32" t="s">
        <v>52</v>
      </c>
      <c r="J7159" s="135">
        <v>384</v>
      </c>
      <c r="K7159" s="27">
        <v>0.71094000000000002</v>
      </c>
      <c r="L7159" s="77">
        <v>0.9</v>
      </c>
      <c r="Q7159" s="106"/>
    </row>
    <row r="7160" spans="1:17" x14ac:dyDescent="0.25">
      <c r="A7160" t="s">
        <v>331</v>
      </c>
      <c r="B7160" s="23">
        <v>2022</v>
      </c>
      <c r="C7160" s="23" t="s">
        <v>2</v>
      </c>
      <c r="D7160" s="23" t="s">
        <v>73</v>
      </c>
      <c r="E7160" s="23" t="s">
        <v>492</v>
      </c>
      <c r="F7160" s="23" t="s">
        <v>356</v>
      </c>
      <c r="G7160" s="23" t="s">
        <v>492</v>
      </c>
      <c r="H7160" s="32" t="s">
        <v>356</v>
      </c>
      <c r="I7160" s="32" t="s">
        <v>52</v>
      </c>
      <c r="J7160" s="135">
        <v>389</v>
      </c>
      <c r="K7160" s="27">
        <v>0.66837999999999997</v>
      </c>
      <c r="L7160" s="77">
        <v>0.9</v>
      </c>
      <c r="Q7160" s="106"/>
    </row>
    <row r="7161" spans="1:17" x14ac:dyDescent="0.25">
      <c r="A7161" t="s">
        <v>331</v>
      </c>
      <c r="B7161" s="23">
        <v>2022</v>
      </c>
      <c r="C7161" s="23" t="s">
        <v>3</v>
      </c>
      <c r="D7161" s="23" t="s">
        <v>493</v>
      </c>
      <c r="E7161" s="23" t="s">
        <v>492</v>
      </c>
      <c r="F7161" s="23" t="s">
        <v>356</v>
      </c>
      <c r="G7161" s="23" t="s">
        <v>492</v>
      </c>
      <c r="H7161" s="32" t="s">
        <v>356</v>
      </c>
      <c r="I7161" s="32" t="s">
        <v>52</v>
      </c>
      <c r="J7161" s="135">
        <v>355</v>
      </c>
      <c r="K7161" s="27">
        <v>0.71548999999999996</v>
      </c>
      <c r="L7161" s="77">
        <v>0.9</v>
      </c>
      <c r="Q7161" s="106"/>
    </row>
    <row r="7162" spans="1:17" x14ac:dyDescent="0.25">
      <c r="A7162" t="s">
        <v>331</v>
      </c>
      <c r="B7162" s="23">
        <v>2023</v>
      </c>
      <c r="C7162" s="23" t="s">
        <v>0</v>
      </c>
      <c r="D7162" s="23" t="s">
        <v>537</v>
      </c>
      <c r="E7162" s="23" t="s">
        <v>492</v>
      </c>
      <c r="F7162" s="23" t="s">
        <v>356</v>
      </c>
      <c r="G7162" s="23" t="s">
        <v>492</v>
      </c>
      <c r="H7162" s="32" t="s">
        <v>356</v>
      </c>
      <c r="I7162" s="32" t="s">
        <v>52</v>
      </c>
      <c r="J7162" s="135">
        <v>343</v>
      </c>
      <c r="K7162" s="27">
        <v>0.74926999999999999</v>
      </c>
      <c r="L7162" s="77">
        <v>0.9</v>
      </c>
      <c r="Q7162" s="106"/>
    </row>
    <row r="7163" spans="1:17" x14ac:dyDescent="0.25">
      <c r="A7163" t="s">
        <v>331</v>
      </c>
      <c r="B7163" s="23">
        <v>2018</v>
      </c>
      <c r="C7163" s="23" t="s">
        <v>0</v>
      </c>
      <c r="D7163" s="23" t="s">
        <v>54</v>
      </c>
      <c r="E7163" s="23" t="s">
        <v>210</v>
      </c>
      <c r="F7163" s="23" t="s">
        <v>211</v>
      </c>
      <c r="G7163" s="23" t="s">
        <v>492</v>
      </c>
      <c r="H7163" s="32" t="s">
        <v>357</v>
      </c>
      <c r="I7163" s="32" t="s">
        <v>52</v>
      </c>
      <c r="J7163" s="135">
        <v>73</v>
      </c>
      <c r="K7163" s="27">
        <v>0.69862999999999997</v>
      </c>
      <c r="L7163" s="77">
        <v>0.9</v>
      </c>
      <c r="Q7163" s="106"/>
    </row>
    <row r="7164" spans="1:17" x14ac:dyDescent="0.25">
      <c r="A7164" t="s">
        <v>331</v>
      </c>
      <c r="B7164" s="23">
        <v>2018</v>
      </c>
      <c r="C7164" s="23" t="s">
        <v>1</v>
      </c>
      <c r="D7164" s="23" t="s">
        <v>56</v>
      </c>
      <c r="E7164" s="23" t="s">
        <v>210</v>
      </c>
      <c r="F7164" s="23" t="s">
        <v>211</v>
      </c>
      <c r="G7164" s="23" t="s">
        <v>492</v>
      </c>
      <c r="H7164" s="32" t="s">
        <v>357</v>
      </c>
      <c r="I7164" s="32" t="s">
        <v>52</v>
      </c>
      <c r="J7164" s="135">
        <v>89</v>
      </c>
      <c r="K7164" s="27">
        <v>0.74156999999999995</v>
      </c>
      <c r="L7164" s="77">
        <v>0.9</v>
      </c>
      <c r="Q7164" s="106"/>
    </row>
    <row r="7165" spans="1:17" x14ac:dyDescent="0.25">
      <c r="A7165" t="s">
        <v>331</v>
      </c>
      <c r="B7165" s="23">
        <v>2018</v>
      </c>
      <c r="C7165" s="23" t="s">
        <v>2</v>
      </c>
      <c r="D7165" s="23" t="s">
        <v>57</v>
      </c>
      <c r="E7165" s="23" t="s">
        <v>210</v>
      </c>
      <c r="F7165" s="23" t="s">
        <v>211</v>
      </c>
      <c r="G7165" s="23" t="s">
        <v>492</v>
      </c>
      <c r="H7165" s="32" t="s">
        <v>357</v>
      </c>
      <c r="I7165" s="32" t="s">
        <v>52</v>
      </c>
      <c r="J7165" s="135">
        <v>86</v>
      </c>
      <c r="K7165" s="27">
        <v>0.80232999999999999</v>
      </c>
      <c r="L7165" s="77">
        <v>0.9</v>
      </c>
      <c r="Q7165" s="106"/>
    </row>
    <row r="7166" spans="1:17" x14ac:dyDescent="0.25">
      <c r="A7166" t="s">
        <v>331</v>
      </c>
      <c r="B7166" s="23">
        <v>2018</v>
      </c>
      <c r="C7166" s="23" t="s">
        <v>3</v>
      </c>
      <c r="D7166" s="23" t="s">
        <v>58</v>
      </c>
      <c r="E7166" s="23" t="s">
        <v>210</v>
      </c>
      <c r="F7166" s="23" t="s">
        <v>211</v>
      </c>
      <c r="G7166" s="23" t="s">
        <v>492</v>
      </c>
      <c r="H7166" s="32" t="s">
        <v>357</v>
      </c>
      <c r="I7166" s="32" t="s">
        <v>52</v>
      </c>
      <c r="J7166" s="135">
        <v>82</v>
      </c>
      <c r="K7166" s="27">
        <v>0.86585000000000001</v>
      </c>
      <c r="L7166" s="77">
        <v>0.9</v>
      </c>
      <c r="Q7166" s="106"/>
    </row>
    <row r="7167" spans="1:17" x14ac:dyDescent="0.25">
      <c r="A7167" t="s">
        <v>331</v>
      </c>
      <c r="B7167" s="23">
        <v>2019</v>
      </c>
      <c r="C7167" s="23" t="s">
        <v>0</v>
      </c>
      <c r="D7167" s="23" t="s">
        <v>59</v>
      </c>
      <c r="E7167" s="23" t="s">
        <v>210</v>
      </c>
      <c r="F7167" s="23" t="s">
        <v>211</v>
      </c>
      <c r="G7167" s="23" t="s">
        <v>492</v>
      </c>
      <c r="H7167" s="32" t="s">
        <v>357</v>
      </c>
      <c r="I7167" s="32" t="s">
        <v>52</v>
      </c>
      <c r="J7167" s="135">
        <v>73</v>
      </c>
      <c r="K7167" s="27">
        <v>0.69862999999999997</v>
      </c>
      <c r="L7167" s="77">
        <v>0.9</v>
      </c>
      <c r="Q7167" s="106"/>
    </row>
    <row r="7168" spans="1:17" x14ac:dyDescent="0.25">
      <c r="A7168" t="s">
        <v>331</v>
      </c>
      <c r="B7168" s="23">
        <v>2019</v>
      </c>
      <c r="C7168" s="23" t="s">
        <v>1</v>
      </c>
      <c r="D7168" s="23" t="s">
        <v>60</v>
      </c>
      <c r="E7168" s="23" t="s">
        <v>210</v>
      </c>
      <c r="F7168" s="23" t="s">
        <v>211</v>
      </c>
      <c r="G7168" s="23" t="s">
        <v>492</v>
      </c>
      <c r="H7168" s="32" t="s">
        <v>357</v>
      </c>
      <c r="I7168" s="32" t="s">
        <v>52</v>
      </c>
      <c r="J7168" s="135">
        <v>75</v>
      </c>
      <c r="K7168" s="27">
        <v>0.76</v>
      </c>
      <c r="L7168" s="77">
        <v>0.9</v>
      </c>
      <c r="Q7168" s="106"/>
    </row>
    <row r="7169" spans="1:17" x14ac:dyDescent="0.25">
      <c r="A7169" t="s">
        <v>331</v>
      </c>
      <c r="B7169" s="23">
        <v>2019</v>
      </c>
      <c r="C7169" s="23" t="s">
        <v>2</v>
      </c>
      <c r="D7169" s="23" t="s">
        <v>61</v>
      </c>
      <c r="E7169" s="23" t="s">
        <v>210</v>
      </c>
      <c r="F7169" s="23" t="s">
        <v>211</v>
      </c>
      <c r="G7169" s="23" t="s">
        <v>492</v>
      </c>
      <c r="H7169" s="32" t="s">
        <v>357</v>
      </c>
      <c r="I7169" s="32" t="s">
        <v>52</v>
      </c>
      <c r="J7169" s="135">
        <v>65</v>
      </c>
      <c r="K7169" s="27">
        <v>0.55384999999999995</v>
      </c>
      <c r="L7169" s="77">
        <v>0.9</v>
      </c>
      <c r="Q7169" s="106"/>
    </row>
    <row r="7170" spans="1:17" x14ac:dyDescent="0.25">
      <c r="A7170" t="s">
        <v>331</v>
      </c>
      <c r="B7170" s="23">
        <v>2019</v>
      </c>
      <c r="C7170" s="23" t="s">
        <v>3</v>
      </c>
      <c r="D7170" s="23" t="s">
        <v>62</v>
      </c>
      <c r="E7170" s="23" t="s">
        <v>210</v>
      </c>
      <c r="F7170" s="23" t="s">
        <v>211</v>
      </c>
      <c r="G7170" s="23" t="s">
        <v>492</v>
      </c>
      <c r="H7170" s="32" t="s">
        <v>357</v>
      </c>
      <c r="I7170" s="32" t="s">
        <v>52</v>
      </c>
      <c r="J7170" s="135">
        <v>67</v>
      </c>
      <c r="K7170" s="27">
        <v>0.68657000000000001</v>
      </c>
      <c r="L7170" s="77">
        <v>0.9</v>
      </c>
      <c r="Q7170" s="106"/>
    </row>
    <row r="7171" spans="1:17" x14ac:dyDescent="0.25">
      <c r="A7171" t="s">
        <v>331</v>
      </c>
      <c r="B7171" s="23">
        <v>2020</v>
      </c>
      <c r="C7171" s="23" t="s">
        <v>0</v>
      </c>
      <c r="D7171" s="23" t="s">
        <v>63</v>
      </c>
      <c r="E7171" s="23" t="s">
        <v>210</v>
      </c>
      <c r="F7171" s="23" t="s">
        <v>211</v>
      </c>
      <c r="G7171" s="23" t="s">
        <v>492</v>
      </c>
      <c r="H7171" s="32" t="s">
        <v>357</v>
      </c>
      <c r="I7171" s="32" t="s">
        <v>52</v>
      </c>
      <c r="J7171" s="135">
        <v>65</v>
      </c>
      <c r="K7171" s="27">
        <v>0.76922999999999997</v>
      </c>
      <c r="L7171" s="77">
        <v>0.9</v>
      </c>
      <c r="Q7171" s="106"/>
    </row>
    <row r="7172" spans="1:17" x14ac:dyDescent="0.25">
      <c r="A7172" t="s">
        <v>331</v>
      </c>
      <c r="B7172" s="23">
        <v>2020</v>
      </c>
      <c r="C7172" s="23" t="s">
        <v>1</v>
      </c>
      <c r="D7172" s="23" t="s">
        <v>64</v>
      </c>
      <c r="E7172" s="23" t="s">
        <v>210</v>
      </c>
      <c r="F7172" s="23" t="s">
        <v>211</v>
      </c>
      <c r="G7172" s="23" t="s">
        <v>492</v>
      </c>
      <c r="H7172" s="32" t="s">
        <v>357</v>
      </c>
      <c r="I7172" s="32" t="s">
        <v>52</v>
      </c>
      <c r="J7172" s="135">
        <v>53</v>
      </c>
      <c r="K7172" s="27">
        <v>0.81132000000000004</v>
      </c>
      <c r="L7172" s="77">
        <v>0.9</v>
      </c>
      <c r="Q7172" s="106"/>
    </row>
    <row r="7173" spans="1:17" x14ac:dyDescent="0.25">
      <c r="A7173" t="s">
        <v>331</v>
      </c>
      <c r="B7173" s="23">
        <v>2020</v>
      </c>
      <c r="C7173" s="23" t="s">
        <v>2</v>
      </c>
      <c r="D7173" s="23" t="s">
        <v>65</v>
      </c>
      <c r="E7173" s="23" t="s">
        <v>210</v>
      </c>
      <c r="F7173" s="23" t="s">
        <v>211</v>
      </c>
      <c r="G7173" s="23" t="s">
        <v>492</v>
      </c>
      <c r="H7173" s="32" t="s">
        <v>357</v>
      </c>
      <c r="I7173" s="32" t="s">
        <v>52</v>
      </c>
      <c r="J7173" s="135">
        <v>49</v>
      </c>
      <c r="K7173" s="27">
        <v>0.61224000000000001</v>
      </c>
      <c r="L7173" s="77">
        <v>0.9</v>
      </c>
      <c r="Q7173" s="106"/>
    </row>
    <row r="7174" spans="1:17" x14ac:dyDescent="0.25">
      <c r="A7174" t="s">
        <v>331</v>
      </c>
      <c r="B7174" s="23">
        <v>2020</v>
      </c>
      <c r="C7174" s="23" t="s">
        <v>3</v>
      </c>
      <c r="D7174" s="23" t="s">
        <v>66</v>
      </c>
      <c r="E7174" s="23" t="s">
        <v>210</v>
      </c>
      <c r="F7174" s="23" t="s">
        <v>211</v>
      </c>
      <c r="G7174" s="23" t="s">
        <v>492</v>
      </c>
      <c r="H7174" s="32" t="s">
        <v>357</v>
      </c>
      <c r="I7174" s="32" t="s">
        <v>52</v>
      </c>
      <c r="J7174" s="135">
        <v>70</v>
      </c>
      <c r="K7174" s="27">
        <v>0.81428999999999996</v>
      </c>
      <c r="L7174" s="77">
        <v>0.9</v>
      </c>
      <c r="Q7174" s="106"/>
    </row>
    <row r="7175" spans="1:17" x14ac:dyDescent="0.25">
      <c r="A7175" t="s">
        <v>331</v>
      </c>
      <c r="B7175" s="23">
        <v>2021</v>
      </c>
      <c r="C7175" s="23" t="s">
        <v>0</v>
      </c>
      <c r="D7175" s="23" t="s">
        <v>67</v>
      </c>
      <c r="E7175" s="23" t="s">
        <v>210</v>
      </c>
      <c r="F7175" s="23" t="s">
        <v>211</v>
      </c>
      <c r="G7175" s="23" t="s">
        <v>492</v>
      </c>
      <c r="H7175" s="32" t="s">
        <v>357</v>
      </c>
      <c r="I7175" s="32" t="s">
        <v>52</v>
      </c>
      <c r="J7175" s="135">
        <v>54</v>
      </c>
      <c r="K7175" s="27">
        <v>0.79630000000000001</v>
      </c>
      <c r="L7175" s="77">
        <v>0.9</v>
      </c>
      <c r="Q7175" s="106"/>
    </row>
    <row r="7176" spans="1:17" x14ac:dyDescent="0.25">
      <c r="A7176" t="s">
        <v>331</v>
      </c>
      <c r="B7176" s="23">
        <v>2021</v>
      </c>
      <c r="C7176" s="23" t="s">
        <v>1</v>
      </c>
      <c r="D7176" s="23" t="s">
        <v>68</v>
      </c>
      <c r="E7176" s="23" t="s">
        <v>210</v>
      </c>
      <c r="F7176" s="23" t="s">
        <v>211</v>
      </c>
      <c r="G7176" s="23" t="s">
        <v>492</v>
      </c>
      <c r="H7176" s="32" t="s">
        <v>357</v>
      </c>
      <c r="I7176" s="32" t="s">
        <v>52</v>
      </c>
      <c r="J7176" s="135">
        <v>69</v>
      </c>
      <c r="K7176" s="27">
        <v>0.81159000000000003</v>
      </c>
      <c r="L7176" s="77">
        <v>0.9</v>
      </c>
      <c r="Q7176" s="106"/>
    </row>
    <row r="7177" spans="1:17" x14ac:dyDescent="0.25">
      <c r="A7177" t="s">
        <v>331</v>
      </c>
      <c r="B7177" s="23">
        <v>2021</v>
      </c>
      <c r="C7177" s="23" t="s">
        <v>2</v>
      </c>
      <c r="D7177" s="23" t="s">
        <v>69</v>
      </c>
      <c r="E7177" s="23" t="s">
        <v>210</v>
      </c>
      <c r="F7177" s="23" t="s">
        <v>211</v>
      </c>
      <c r="G7177" s="23" t="s">
        <v>492</v>
      </c>
      <c r="H7177" s="32" t="s">
        <v>357</v>
      </c>
      <c r="I7177" s="32" t="s">
        <v>52</v>
      </c>
      <c r="J7177" s="135">
        <v>73</v>
      </c>
      <c r="K7177" s="27">
        <v>0.68493000000000004</v>
      </c>
      <c r="L7177" s="77">
        <v>0.9</v>
      </c>
      <c r="Q7177" s="106"/>
    </row>
    <row r="7178" spans="1:17" x14ac:dyDescent="0.25">
      <c r="A7178" t="s">
        <v>331</v>
      </c>
      <c r="B7178" s="23">
        <v>2021</v>
      </c>
      <c r="C7178" s="23" t="s">
        <v>3</v>
      </c>
      <c r="D7178" s="23" t="s">
        <v>70</v>
      </c>
      <c r="E7178" s="23" t="s">
        <v>210</v>
      </c>
      <c r="F7178" s="23" t="s">
        <v>211</v>
      </c>
      <c r="G7178" s="23" t="s">
        <v>492</v>
      </c>
      <c r="H7178" s="32" t="s">
        <v>357</v>
      </c>
      <c r="I7178" s="32" t="s">
        <v>52</v>
      </c>
      <c r="J7178" s="135">
        <v>78</v>
      </c>
      <c r="K7178" s="27">
        <v>0.66666999999999998</v>
      </c>
      <c r="L7178" s="77">
        <v>0.9</v>
      </c>
      <c r="Q7178" s="106"/>
    </row>
    <row r="7179" spans="1:17" x14ac:dyDescent="0.25">
      <c r="A7179" t="s">
        <v>331</v>
      </c>
      <c r="B7179" s="23">
        <v>2022</v>
      </c>
      <c r="C7179" s="23" t="s">
        <v>0</v>
      </c>
      <c r="D7179" s="23" t="s">
        <v>71</v>
      </c>
      <c r="E7179" s="23" t="s">
        <v>210</v>
      </c>
      <c r="F7179" s="23" t="s">
        <v>211</v>
      </c>
      <c r="G7179" s="23" t="s">
        <v>492</v>
      </c>
      <c r="H7179" s="32" t="s">
        <v>357</v>
      </c>
      <c r="I7179" s="32" t="s">
        <v>52</v>
      </c>
      <c r="J7179" s="135">
        <v>78</v>
      </c>
      <c r="K7179" s="27">
        <v>0.73077000000000003</v>
      </c>
      <c r="L7179" s="77">
        <v>0.9</v>
      </c>
      <c r="Q7179" s="106"/>
    </row>
    <row r="7180" spans="1:17" x14ac:dyDescent="0.25">
      <c r="A7180" t="s">
        <v>331</v>
      </c>
      <c r="B7180" s="23">
        <v>2022</v>
      </c>
      <c r="C7180" s="23" t="s">
        <v>1</v>
      </c>
      <c r="D7180" s="23" t="s">
        <v>72</v>
      </c>
      <c r="E7180" s="23" t="s">
        <v>210</v>
      </c>
      <c r="F7180" s="23" t="s">
        <v>211</v>
      </c>
      <c r="G7180" s="23" t="s">
        <v>492</v>
      </c>
      <c r="H7180" s="32" t="s">
        <v>357</v>
      </c>
      <c r="I7180" s="32" t="s">
        <v>52</v>
      </c>
      <c r="J7180" s="135">
        <v>78</v>
      </c>
      <c r="K7180" s="27">
        <v>0.73077000000000003</v>
      </c>
      <c r="L7180" s="77">
        <v>0.9</v>
      </c>
      <c r="Q7180" s="106"/>
    </row>
    <row r="7181" spans="1:17" x14ac:dyDescent="0.25">
      <c r="A7181" t="s">
        <v>331</v>
      </c>
      <c r="B7181" s="23">
        <v>2022</v>
      </c>
      <c r="C7181" s="23" t="s">
        <v>2</v>
      </c>
      <c r="D7181" s="23" t="s">
        <v>73</v>
      </c>
      <c r="E7181" s="23" t="s">
        <v>210</v>
      </c>
      <c r="F7181" s="23" t="s">
        <v>211</v>
      </c>
      <c r="G7181" s="23" t="s">
        <v>492</v>
      </c>
      <c r="H7181" s="32" t="s">
        <v>357</v>
      </c>
      <c r="I7181" s="32" t="s">
        <v>52</v>
      </c>
      <c r="J7181" s="135">
        <v>81</v>
      </c>
      <c r="K7181" s="27">
        <v>0.66666999999999998</v>
      </c>
      <c r="L7181" s="77">
        <v>0.9</v>
      </c>
      <c r="Q7181" s="106"/>
    </row>
    <row r="7182" spans="1:17" x14ac:dyDescent="0.25">
      <c r="A7182" t="s">
        <v>331</v>
      </c>
      <c r="B7182" s="23">
        <v>2022</v>
      </c>
      <c r="C7182" s="23" t="s">
        <v>3</v>
      </c>
      <c r="D7182" s="23" t="s">
        <v>493</v>
      </c>
      <c r="E7182" s="23" t="s">
        <v>210</v>
      </c>
      <c r="F7182" s="23" t="s">
        <v>211</v>
      </c>
      <c r="G7182" s="23" t="s">
        <v>492</v>
      </c>
      <c r="H7182" s="32" t="s">
        <v>357</v>
      </c>
      <c r="I7182" s="32" t="s">
        <v>52</v>
      </c>
      <c r="J7182" s="135">
        <v>85</v>
      </c>
      <c r="K7182" s="27">
        <v>0.71765000000000001</v>
      </c>
      <c r="L7182" s="77">
        <v>0.9</v>
      </c>
      <c r="Q7182" s="106"/>
    </row>
    <row r="7183" spans="1:17" x14ac:dyDescent="0.25">
      <c r="A7183" t="s">
        <v>331</v>
      </c>
      <c r="B7183" s="23">
        <v>2023</v>
      </c>
      <c r="C7183" s="23" t="s">
        <v>0</v>
      </c>
      <c r="D7183" s="23" t="s">
        <v>537</v>
      </c>
      <c r="E7183" s="23" t="s">
        <v>210</v>
      </c>
      <c r="F7183" s="23" t="s">
        <v>211</v>
      </c>
      <c r="G7183" s="23" t="s">
        <v>492</v>
      </c>
      <c r="H7183" s="32" t="s">
        <v>357</v>
      </c>
      <c r="I7183" s="32" t="s">
        <v>52</v>
      </c>
      <c r="J7183" s="135">
        <v>68</v>
      </c>
      <c r="K7183" s="27">
        <v>0.72058999999999995</v>
      </c>
      <c r="L7183" s="77">
        <v>0.9</v>
      </c>
      <c r="Q7183" s="106"/>
    </row>
    <row r="7184" spans="1:17" x14ac:dyDescent="0.25">
      <c r="A7184" t="s">
        <v>331</v>
      </c>
      <c r="B7184" s="23">
        <v>2018</v>
      </c>
      <c r="C7184" s="23" t="s">
        <v>0</v>
      </c>
      <c r="D7184" s="23" t="s">
        <v>54</v>
      </c>
      <c r="E7184" s="23" t="s">
        <v>492</v>
      </c>
      <c r="F7184" s="23" t="s">
        <v>364</v>
      </c>
      <c r="G7184" s="23" t="s">
        <v>492</v>
      </c>
      <c r="H7184" s="32" t="s">
        <v>364</v>
      </c>
      <c r="I7184" s="32" t="s">
        <v>52</v>
      </c>
      <c r="J7184" s="135">
        <v>252</v>
      </c>
      <c r="K7184" s="27">
        <v>0.80556000000000005</v>
      </c>
      <c r="L7184" s="77">
        <v>0.9</v>
      </c>
      <c r="Q7184" s="106"/>
    </row>
    <row r="7185" spans="1:17" x14ac:dyDescent="0.25">
      <c r="A7185" t="s">
        <v>331</v>
      </c>
      <c r="B7185" s="23">
        <v>2018</v>
      </c>
      <c r="C7185" s="23" t="s">
        <v>1</v>
      </c>
      <c r="D7185" s="23" t="s">
        <v>56</v>
      </c>
      <c r="E7185" s="23" t="s">
        <v>492</v>
      </c>
      <c r="F7185" s="23" t="s">
        <v>364</v>
      </c>
      <c r="G7185" s="23" t="s">
        <v>492</v>
      </c>
      <c r="H7185" s="32" t="s">
        <v>364</v>
      </c>
      <c r="I7185" s="32" t="s">
        <v>52</v>
      </c>
      <c r="J7185" s="135">
        <v>249</v>
      </c>
      <c r="K7185" s="27">
        <v>0.77107999999999999</v>
      </c>
      <c r="L7185" s="77">
        <v>0.9</v>
      </c>
      <c r="Q7185" s="106"/>
    </row>
    <row r="7186" spans="1:17" x14ac:dyDescent="0.25">
      <c r="A7186" t="s">
        <v>331</v>
      </c>
      <c r="B7186" s="23">
        <v>2018</v>
      </c>
      <c r="C7186" s="23" t="s">
        <v>2</v>
      </c>
      <c r="D7186" s="23" t="s">
        <v>57</v>
      </c>
      <c r="E7186" s="23" t="s">
        <v>492</v>
      </c>
      <c r="F7186" s="23" t="s">
        <v>364</v>
      </c>
      <c r="G7186" s="23" t="s">
        <v>492</v>
      </c>
      <c r="H7186" s="32" t="s">
        <v>364</v>
      </c>
      <c r="I7186" s="32" t="s">
        <v>52</v>
      </c>
      <c r="J7186" s="135">
        <v>221</v>
      </c>
      <c r="K7186" s="27">
        <v>0.81899999999999995</v>
      </c>
      <c r="L7186" s="77">
        <v>0.9</v>
      </c>
      <c r="Q7186" s="106"/>
    </row>
    <row r="7187" spans="1:17" x14ac:dyDescent="0.25">
      <c r="A7187" t="s">
        <v>331</v>
      </c>
      <c r="B7187" s="23">
        <v>2018</v>
      </c>
      <c r="C7187" s="23" t="s">
        <v>3</v>
      </c>
      <c r="D7187" s="23" t="s">
        <v>58</v>
      </c>
      <c r="E7187" s="23" t="s">
        <v>492</v>
      </c>
      <c r="F7187" s="23" t="s">
        <v>364</v>
      </c>
      <c r="G7187" s="23" t="s">
        <v>492</v>
      </c>
      <c r="H7187" s="32" t="s">
        <v>364</v>
      </c>
      <c r="I7187" s="32" t="s">
        <v>52</v>
      </c>
      <c r="J7187" s="135">
        <v>201</v>
      </c>
      <c r="K7187" s="27">
        <v>0.76617000000000002</v>
      </c>
      <c r="L7187" s="77">
        <v>0.9</v>
      </c>
      <c r="Q7187" s="106"/>
    </row>
    <row r="7188" spans="1:17" x14ac:dyDescent="0.25">
      <c r="A7188" t="s">
        <v>331</v>
      </c>
      <c r="B7188" s="23">
        <v>2019</v>
      </c>
      <c r="C7188" s="23" t="s">
        <v>0</v>
      </c>
      <c r="D7188" s="23" t="s">
        <v>59</v>
      </c>
      <c r="E7188" s="23" t="s">
        <v>492</v>
      </c>
      <c r="F7188" s="23" t="s">
        <v>364</v>
      </c>
      <c r="G7188" s="23" t="s">
        <v>492</v>
      </c>
      <c r="H7188" s="32" t="s">
        <v>364</v>
      </c>
      <c r="I7188" s="32" t="s">
        <v>52</v>
      </c>
      <c r="J7188" s="135">
        <v>179</v>
      </c>
      <c r="K7188" s="27">
        <v>0.78212000000000004</v>
      </c>
      <c r="L7188" s="77">
        <v>0.9</v>
      </c>
      <c r="Q7188" s="106"/>
    </row>
    <row r="7189" spans="1:17" x14ac:dyDescent="0.25">
      <c r="A7189" t="s">
        <v>331</v>
      </c>
      <c r="B7189" s="23">
        <v>2019</v>
      </c>
      <c r="C7189" s="23" t="s">
        <v>1</v>
      </c>
      <c r="D7189" s="23" t="s">
        <v>60</v>
      </c>
      <c r="E7189" s="23" t="s">
        <v>492</v>
      </c>
      <c r="F7189" s="23" t="s">
        <v>364</v>
      </c>
      <c r="G7189" s="23" t="s">
        <v>492</v>
      </c>
      <c r="H7189" s="32" t="s">
        <v>364</v>
      </c>
      <c r="I7189" s="32" t="s">
        <v>52</v>
      </c>
      <c r="J7189" s="135">
        <v>209</v>
      </c>
      <c r="K7189" s="27">
        <v>0.77032999999999996</v>
      </c>
      <c r="L7189" s="77">
        <v>0.9</v>
      </c>
      <c r="Q7189" s="106"/>
    </row>
    <row r="7190" spans="1:17" x14ac:dyDescent="0.25">
      <c r="A7190" t="s">
        <v>331</v>
      </c>
      <c r="B7190" s="23">
        <v>2019</v>
      </c>
      <c r="C7190" s="23" t="s">
        <v>2</v>
      </c>
      <c r="D7190" s="23" t="s">
        <v>61</v>
      </c>
      <c r="E7190" s="23" t="s">
        <v>492</v>
      </c>
      <c r="F7190" s="23" t="s">
        <v>364</v>
      </c>
      <c r="G7190" s="23" t="s">
        <v>492</v>
      </c>
      <c r="H7190" s="32" t="s">
        <v>364</v>
      </c>
      <c r="I7190" s="32" t="s">
        <v>52</v>
      </c>
      <c r="J7190" s="135">
        <v>214</v>
      </c>
      <c r="K7190" s="27">
        <v>0.73363999999999996</v>
      </c>
      <c r="L7190" s="77">
        <v>0.9</v>
      </c>
      <c r="Q7190" s="106"/>
    </row>
    <row r="7191" spans="1:17" x14ac:dyDescent="0.25">
      <c r="A7191" t="s">
        <v>331</v>
      </c>
      <c r="B7191" s="23">
        <v>2019</v>
      </c>
      <c r="C7191" s="23" t="s">
        <v>3</v>
      </c>
      <c r="D7191" s="23" t="s">
        <v>62</v>
      </c>
      <c r="E7191" s="23" t="s">
        <v>492</v>
      </c>
      <c r="F7191" s="23" t="s">
        <v>364</v>
      </c>
      <c r="G7191" s="23" t="s">
        <v>492</v>
      </c>
      <c r="H7191" s="32" t="s">
        <v>364</v>
      </c>
      <c r="I7191" s="32" t="s">
        <v>52</v>
      </c>
      <c r="J7191" s="135">
        <v>216</v>
      </c>
      <c r="K7191" s="27">
        <v>0.76851999999999998</v>
      </c>
      <c r="L7191" s="77">
        <v>0.9</v>
      </c>
      <c r="Q7191" s="106"/>
    </row>
    <row r="7192" spans="1:17" x14ac:dyDescent="0.25">
      <c r="A7192" t="s">
        <v>331</v>
      </c>
      <c r="B7192" s="23">
        <v>2020</v>
      </c>
      <c r="C7192" s="23" t="s">
        <v>0</v>
      </c>
      <c r="D7192" s="23" t="s">
        <v>63</v>
      </c>
      <c r="E7192" s="23" t="s">
        <v>492</v>
      </c>
      <c r="F7192" s="23" t="s">
        <v>364</v>
      </c>
      <c r="G7192" s="23" t="s">
        <v>492</v>
      </c>
      <c r="H7192" s="32" t="s">
        <v>364</v>
      </c>
      <c r="I7192" s="32" t="s">
        <v>52</v>
      </c>
      <c r="J7192" s="135">
        <v>207</v>
      </c>
      <c r="K7192" s="27">
        <v>0.78744000000000003</v>
      </c>
      <c r="L7192" s="77">
        <v>0.9</v>
      </c>
      <c r="Q7192" s="106"/>
    </row>
    <row r="7193" spans="1:17" x14ac:dyDescent="0.25">
      <c r="A7193" t="s">
        <v>331</v>
      </c>
      <c r="B7193" s="23">
        <v>2020</v>
      </c>
      <c r="C7193" s="23" t="s">
        <v>1</v>
      </c>
      <c r="D7193" s="23" t="s">
        <v>64</v>
      </c>
      <c r="E7193" s="23" t="s">
        <v>492</v>
      </c>
      <c r="F7193" s="23" t="s">
        <v>364</v>
      </c>
      <c r="G7193" s="23" t="s">
        <v>492</v>
      </c>
      <c r="H7193" s="32" t="s">
        <v>364</v>
      </c>
      <c r="I7193" s="32" t="s">
        <v>52</v>
      </c>
      <c r="J7193" s="135">
        <v>94</v>
      </c>
      <c r="K7193" s="27">
        <v>0.73404000000000003</v>
      </c>
      <c r="L7193" s="77">
        <v>0.9</v>
      </c>
      <c r="Q7193" s="106"/>
    </row>
    <row r="7194" spans="1:17" x14ac:dyDescent="0.25">
      <c r="A7194" t="s">
        <v>331</v>
      </c>
      <c r="B7194" s="23">
        <v>2020</v>
      </c>
      <c r="C7194" s="23" t="s">
        <v>2</v>
      </c>
      <c r="D7194" s="23" t="s">
        <v>65</v>
      </c>
      <c r="E7194" s="23" t="s">
        <v>492</v>
      </c>
      <c r="F7194" s="23" t="s">
        <v>364</v>
      </c>
      <c r="G7194" s="23" t="s">
        <v>492</v>
      </c>
      <c r="H7194" s="32" t="s">
        <v>364</v>
      </c>
      <c r="I7194" s="32" t="s">
        <v>52</v>
      </c>
      <c r="J7194" s="135">
        <v>170</v>
      </c>
      <c r="K7194" s="27">
        <v>0.82940999999999998</v>
      </c>
      <c r="L7194" s="77">
        <v>0.9</v>
      </c>
      <c r="Q7194" s="106"/>
    </row>
    <row r="7195" spans="1:17" x14ac:dyDescent="0.25">
      <c r="A7195" t="s">
        <v>331</v>
      </c>
      <c r="B7195" s="23">
        <v>2020</v>
      </c>
      <c r="C7195" s="23" t="s">
        <v>3</v>
      </c>
      <c r="D7195" s="23" t="s">
        <v>66</v>
      </c>
      <c r="E7195" s="23" t="s">
        <v>492</v>
      </c>
      <c r="F7195" s="23" t="s">
        <v>364</v>
      </c>
      <c r="G7195" s="23" t="s">
        <v>492</v>
      </c>
      <c r="H7195" s="32" t="s">
        <v>364</v>
      </c>
      <c r="I7195" s="32" t="s">
        <v>52</v>
      </c>
      <c r="J7195" s="135">
        <v>197</v>
      </c>
      <c r="K7195" s="27">
        <v>0.80203000000000002</v>
      </c>
      <c r="L7195" s="77">
        <v>0.9</v>
      </c>
      <c r="Q7195" s="106"/>
    </row>
    <row r="7196" spans="1:17" x14ac:dyDescent="0.25">
      <c r="A7196" t="s">
        <v>331</v>
      </c>
      <c r="B7196" s="23">
        <v>2021</v>
      </c>
      <c r="C7196" s="23" t="s">
        <v>0</v>
      </c>
      <c r="D7196" s="23" t="s">
        <v>67</v>
      </c>
      <c r="E7196" s="23" t="s">
        <v>492</v>
      </c>
      <c r="F7196" s="23" t="s">
        <v>364</v>
      </c>
      <c r="G7196" s="23" t="s">
        <v>492</v>
      </c>
      <c r="H7196" s="32" t="s">
        <v>364</v>
      </c>
      <c r="I7196" s="32" t="s">
        <v>52</v>
      </c>
      <c r="J7196" s="135">
        <v>182</v>
      </c>
      <c r="K7196" s="27">
        <v>0.81867999999999996</v>
      </c>
      <c r="L7196" s="77">
        <v>0.9</v>
      </c>
      <c r="Q7196" s="106"/>
    </row>
    <row r="7197" spans="1:17" x14ac:dyDescent="0.25">
      <c r="A7197" t="s">
        <v>331</v>
      </c>
      <c r="B7197" s="23">
        <v>2021</v>
      </c>
      <c r="C7197" s="23" t="s">
        <v>1</v>
      </c>
      <c r="D7197" s="23" t="s">
        <v>68</v>
      </c>
      <c r="E7197" s="23" t="s">
        <v>492</v>
      </c>
      <c r="F7197" s="23" t="s">
        <v>364</v>
      </c>
      <c r="G7197" s="23" t="s">
        <v>492</v>
      </c>
      <c r="H7197" s="32" t="s">
        <v>364</v>
      </c>
      <c r="I7197" s="32" t="s">
        <v>52</v>
      </c>
      <c r="J7197" s="135">
        <v>192</v>
      </c>
      <c r="K7197" s="27">
        <v>0.83853999999999995</v>
      </c>
      <c r="L7197" s="77">
        <v>0.9</v>
      </c>
      <c r="Q7197" s="106"/>
    </row>
    <row r="7198" spans="1:17" x14ac:dyDescent="0.25">
      <c r="A7198" t="s">
        <v>331</v>
      </c>
      <c r="B7198" s="23">
        <v>2021</v>
      </c>
      <c r="C7198" s="23" t="s">
        <v>2</v>
      </c>
      <c r="D7198" s="23" t="s">
        <v>69</v>
      </c>
      <c r="E7198" s="23" t="s">
        <v>492</v>
      </c>
      <c r="F7198" s="23" t="s">
        <v>364</v>
      </c>
      <c r="G7198" s="23" t="s">
        <v>492</v>
      </c>
      <c r="H7198" s="32" t="s">
        <v>364</v>
      </c>
      <c r="I7198" s="32" t="s">
        <v>52</v>
      </c>
      <c r="J7198" s="135">
        <v>183</v>
      </c>
      <c r="K7198" s="27">
        <v>0.82513999999999998</v>
      </c>
      <c r="L7198" s="77">
        <v>0.9</v>
      </c>
      <c r="Q7198" s="106"/>
    </row>
    <row r="7199" spans="1:17" x14ac:dyDescent="0.25">
      <c r="A7199" t="s">
        <v>331</v>
      </c>
      <c r="B7199" s="23">
        <v>2021</v>
      </c>
      <c r="C7199" s="23" t="s">
        <v>3</v>
      </c>
      <c r="D7199" s="23" t="s">
        <v>70</v>
      </c>
      <c r="E7199" s="23" t="s">
        <v>492</v>
      </c>
      <c r="F7199" s="23" t="s">
        <v>364</v>
      </c>
      <c r="G7199" s="23" t="s">
        <v>492</v>
      </c>
      <c r="H7199" s="32" t="s">
        <v>364</v>
      </c>
      <c r="I7199" s="32" t="s">
        <v>52</v>
      </c>
      <c r="J7199" s="135">
        <v>209</v>
      </c>
      <c r="K7199" s="27">
        <v>0.88517000000000001</v>
      </c>
      <c r="L7199" s="77">
        <v>0.9</v>
      </c>
      <c r="Q7199" s="106"/>
    </row>
    <row r="7200" spans="1:17" x14ac:dyDescent="0.25">
      <c r="A7200" t="s">
        <v>331</v>
      </c>
      <c r="B7200" s="23">
        <v>2022</v>
      </c>
      <c r="C7200" s="23" t="s">
        <v>0</v>
      </c>
      <c r="D7200" s="23" t="s">
        <v>71</v>
      </c>
      <c r="E7200" s="23" t="s">
        <v>492</v>
      </c>
      <c r="F7200" s="23" t="s">
        <v>364</v>
      </c>
      <c r="G7200" s="23" t="s">
        <v>492</v>
      </c>
      <c r="H7200" s="32" t="s">
        <v>364</v>
      </c>
      <c r="I7200" s="32" t="s">
        <v>52</v>
      </c>
      <c r="J7200" s="135">
        <v>183</v>
      </c>
      <c r="K7200" s="27">
        <v>0.75956000000000001</v>
      </c>
      <c r="L7200" s="77">
        <v>0.9</v>
      </c>
      <c r="Q7200" s="106"/>
    </row>
    <row r="7201" spans="1:17" x14ac:dyDescent="0.25">
      <c r="A7201" t="s">
        <v>331</v>
      </c>
      <c r="B7201" s="23">
        <v>2022</v>
      </c>
      <c r="C7201" s="23" t="s">
        <v>1</v>
      </c>
      <c r="D7201" s="23" t="s">
        <v>72</v>
      </c>
      <c r="E7201" s="23" t="s">
        <v>492</v>
      </c>
      <c r="F7201" s="23" t="s">
        <v>364</v>
      </c>
      <c r="G7201" s="23" t="s">
        <v>492</v>
      </c>
      <c r="H7201" s="32" t="s">
        <v>364</v>
      </c>
      <c r="I7201" s="32" t="s">
        <v>52</v>
      </c>
      <c r="J7201" s="135">
        <v>171</v>
      </c>
      <c r="K7201" s="27">
        <v>0.72514999999999996</v>
      </c>
      <c r="L7201" s="77">
        <v>0.9</v>
      </c>
      <c r="Q7201" s="106"/>
    </row>
    <row r="7202" spans="1:17" x14ac:dyDescent="0.25">
      <c r="A7202" t="s">
        <v>331</v>
      </c>
      <c r="B7202" s="23">
        <v>2022</v>
      </c>
      <c r="C7202" s="23" t="s">
        <v>2</v>
      </c>
      <c r="D7202" s="23" t="s">
        <v>73</v>
      </c>
      <c r="E7202" s="23" t="s">
        <v>492</v>
      </c>
      <c r="F7202" s="23" t="s">
        <v>364</v>
      </c>
      <c r="G7202" s="23" t="s">
        <v>492</v>
      </c>
      <c r="H7202" s="32" t="s">
        <v>364</v>
      </c>
      <c r="I7202" s="32" t="s">
        <v>52</v>
      </c>
      <c r="J7202" s="135">
        <v>234</v>
      </c>
      <c r="K7202" s="27">
        <v>0.86751999999999996</v>
      </c>
      <c r="L7202" s="77">
        <v>0.9</v>
      </c>
      <c r="Q7202" s="106"/>
    </row>
    <row r="7203" spans="1:17" x14ac:dyDescent="0.25">
      <c r="A7203" t="s">
        <v>331</v>
      </c>
      <c r="B7203" s="23">
        <v>2022</v>
      </c>
      <c r="C7203" s="23" t="s">
        <v>3</v>
      </c>
      <c r="D7203" s="23" t="s">
        <v>493</v>
      </c>
      <c r="E7203" s="23" t="s">
        <v>492</v>
      </c>
      <c r="F7203" s="23" t="s">
        <v>364</v>
      </c>
      <c r="G7203" s="23" t="s">
        <v>492</v>
      </c>
      <c r="H7203" s="32" t="s">
        <v>364</v>
      </c>
      <c r="I7203" s="32" t="s">
        <v>52</v>
      </c>
      <c r="J7203" s="135">
        <v>208</v>
      </c>
      <c r="K7203" s="27">
        <v>0.76922999999999997</v>
      </c>
      <c r="L7203" s="77">
        <v>0.9</v>
      </c>
      <c r="Q7203" s="106"/>
    </row>
    <row r="7204" spans="1:17" x14ac:dyDescent="0.25">
      <c r="A7204" t="s">
        <v>331</v>
      </c>
      <c r="B7204" s="23">
        <v>2023</v>
      </c>
      <c r="C7204" s="23" t="s">
        <v>0</v>
      </c>
      <c r="D7204" s="23" t="s">
        <v>537</v>
      </c>
      <c r="E7204" s="23" t="s">
        <v>492</v>
      </c>
      <c r="F7204" s="23" t="s">
        <v>364</v>
      </c>
      <c r="G7204" s="23" t="s">
        <v>492</v>
      </c>
      <c r="H7204" s="32" t="s">
        <v>364</v>
      </c>
      <c r="I7204" s="32" t="s">
        <v>52</v>
      </c>
      <c r="J7204" s="135">
        <v>241</v>
      </c>
      <c r="K7204" s="27">
        <v>0.87966999999999995</v>
      </c>
      <c r="L7204" s="77">
        <v>0.9</v>
      </c>
      <c r="Q7204" s="106"/>
    </row>
    <row r="7205" spans="1:17" x14ac:dyDescent="0.25">
      <c r="A7205" t="s">
        <v>331</v>
      </c>
      <c r="B7205" s="23">
        <v>2018</v>
      </c>
      <c r="C7205" s="23" t="s">
        <v>0</v>
      </c>
      <c r="D7205" s="23" t="s">
        <v>54</v>
      </c>
      <c r="E7205" s="23" t="s">
        <v>212</v>
      </c>
      <c r="F7205" s="23" t="s">
        <v>213</v>
      </c>
      <c r="G7205" s="23" t="s">
        <v>492</v>
      </c>
      <c r="H7205" s="32" t="s">
        <v>356</v>
      </c>
      <c r="I7205" s="32" t="s">
        <v>52</v>
      </c>
      <c r="J7205" s="135">
        <v>21</v>
      </c>
      <c r="K7205" s="27">
        <v>0.61904999999999999</v>
      </c>
      <c r="L7205" s="77">
        <v>0.9</v>
      </c>
      <c r="Q7205" s="106"/>
    </row>
    <row r="7206" spans="1:17" x14ac:dyDescent="0.25">
      <c r="A7206" t="s">
        <v>331</v>
      </c>
      <c r="B7206" s="23">
        <v>2018</v>
      </c>
      <c r="C7206" s="23" t="s">
        <v>1</v>
      </c>
      <c r="D7206" s="23" t="s">
        <v>56</v>
      </c>
      <c r="E7206" s="23" t="s">
        <v>212</v>
      </c>
      <c r="F7206" s="23" t="s">
        <v>213</v>
      </c>
      <c r="G7206" s="23" t="s">
        <v>492</v>
      </c>
      <c r="H7206" s="32" t="s">
        <v>356</v>
      </c>
      <c r="I7206" s="32" t="s">
        <v>52</v>
      </c>
      <c r="J7206" s="135">
        <v>25</v>
      </c>
      <c r="K7206" s="27">
        <v>0.72</v>
      </c>
      <c r="L7206" s="77">
        <v>0.9</v>
      </c>
      <c r="Q7206" s="106"/>
    </row>
    <row r="7207" spans="1:17" x14ac:dyDescent="0.25">
      <c r="A7207" t="s">
        <v>331</v>
      </c>
      <c r="B7207" s="23">
        <v>2018</v>
      </c>
      <c r="C7207" s="23" t="s">
        <v>2</v>
      </c>
      <c r="D7207" s="23" t="s">
        <v>57</v>
      </c>
      <c r="E7207" s="23" t="s">
        <v>212</v>
      </c>
      <c r="F7207" s="23" t="s">
        <v>213</v>
      </c>
      <c r="G7207" s="23" t="s">
        <v>492</v>
      </c>
      <c r="H7207" s="32" t="s">
        <v>356</v>
      </c>
      <c r="I7207" s="32" t="s">
        <v>52</v>
      </c>
      <c r="J7207" s="135">
        <v>26</v>
      </c>
      <c r="K7207" s="27">
        <v>0.42308000000000001</v>
      </c>
      <c r="L7207" s="77">
        <v>0.9</v>
      </c>
      <c r="Q7207" s="106"/>
    </row>
    <row r="7208" spans="1:17" x14ac:dyDescent="0.25">
      <c r="A7208" t="s">
        <v>331</v>
      </c>
      <c r="B7208" s="23">
        <v>2018</v>
      </c>
      <c r="C7208" s="23" t="s">
        <v>3</v>
      </c>
      <c r="D7208" s="23" t="s">
        <v>58</v>
      </c>
      <c r="E7208" s="23" t="s">
        <v>212</v>
      </c>
      <c r="F7208" s="23" t="s">
        <v>213</v>
      </c>
      <c r="G7208" s="23" t="s">
        <v>492</v>
      </c>
      <c r="H7208" s="32" t="s">
        <v>356</v>
      </c>
      <c r="I7208" s="32" t="s">
        <v>52</v>
      </c>
      <c r="J7208" s="135">
        <v>18</v>
      </c>
      <c r="K7208" s="27">
        <v>0.66666999999999998</v>
      </c>
      <c r="L7208" s="77">
        <v>0.9</v>
      </c>
      <c r="Q7208" s="106"/>
    </row>
    <row r="7209" spans="1:17" x14ac:dyDescent="0.25">
      <c r="A7209" t="s">
        <v>331</v>
      </c>
      <c r="B7209" s="23">
        <v>2019</v>
      </c>
      <c r="C7209" s="23" t="s">
        <v>0</v>
      </c>
      <c r="D7209" s="23" t="s">
        <v>59</v>
      </c>
      <c r="E7209" s="23" t="s">
        <v>212</v>
      </c>
      <c r="F7209" s="23" t="s">
        <v>213</v>
      </c>
      <c r="G7209" s="23" t="s">
        <v>492</v>
      </c>
      <c r="H7209" s="32" t="s">
        <v>356</v>
      </c>
      <c r="I7209" s="32" t="s">
        <v>52</v>
      </c>
      <c r="J7209" s="135">
        <v>16</v>
      </c>
      <c r="K7209" s="27">
        <v>0.625</v>
      </c>
      <c r="L7209" s="77">
        <v>0.9</v>
      </c>
      <c r="Q7209" s="106"/>
    </row>
    <row r="7210" spans="1:17" x14ac:dyDescent="0.25">
      <c r="A7210" t="s">
        <v>331</v>
      </c>
      <c r="B7210" s="23">
        <v>2019</v>
      </c>
      <c r="C7210" s="23" t="s">
        <v>1</v>
      </c>
      <c r="D7210" s="23" t="s">
        <v>60</v>
      </c>
      <c r="E7210" s="23" t="s">
        <v>212</v>
      </c>
      <c r="F7210" s="23" t="s">
        <v>213</v>
      </c>
      <c r="G7210" s="23" t="s">
        <v>492</v>
      </c>
      <c r="H7210" s="32" t="s">
        <v>356</v>
      </c>
      <c r="I7210" s="32" t="s">
        <v>52</v>
      </c>
      <c r="J7210" s="135">
        <v>30</v>
      </c>
      <c r="K7210" s="27">
        <v>0.4</v>
      </c>
      <c r="L7210" s="77">
        <v>0.9</v>
      </c>
      <c r="Q7210" s="106"/>
    </row>
    <row r="7211" spans="1:17" x14ac:dyDescent="0.25">
      <c r="A7211" t="s">
        <v>331</v>
      </c>
      <c r="B7211" s="23">
        <v>2019</v>
      </c>
      <c r="C7211" s="23" t="s">
        <v>2</v>
      </c>
      <c r="D7211" s="23" t="s">
        <v>61</v>
      </c>
      <c r="E7211" s="23" t="s">
        <v>212</v>
      </c>
      <c r="F7211" s="23" t="s">
        <v>213</v>
      </c>
      <c r="G7211" s="23" t="s">
        <v>492</v>
      </c>
      <c r="H7211" s="32" t="s">
        <v>356</v>
      </c>
      <c r="I7211" s="32" t="s">
        <v>52</v>
      </c>
      <c r="J7211" s="135">
        <v>24</v>
      </c>
      <c r="K7211" s="27">
        <v>0.29166999999999998</v>
      </c>
      <c r="L7211" s="77">
        <v>0.9</v>
      </c>
      <c r="Q7211" s="106"/>
    </row>
    <row r="7212" spans="1:17" x14ac:dyDescent="0.25">
      <c r="A7212" t="s">
        <v>331</v>
      </c>
      <c r="B7212" s="23">
        <v>2019</v>
      </c>
      <c r="C7212" s="23" t="s">
        <v>3</v>
      </c>
      <c r="D7212" s="23" t="s">
        <v>62</v>
      </c>
      <c r="E7212" s="23" t="s">
        <v>212</v>
      </c>
      <c r="F7212" s="23" t="s">
        <v>213</v>
      </c>
      <c r="G7212" s="23" t="s">
        <v>492</v>
      </c>
      <c r="H7212" s="32" t="s">
        <v>356</v>
      </c>
      <c r="I7212" s="32" t="s">
        <v>52</v>
      </c>
      <c r="J7212" s="135">
        <v>28</v>
      </c>
      <c r="K7212" s="27">
        <v>0.35714000000000001</v>
      </c>
      <c r="L7212" s="77">
        <v>0.9</v>
      </c>
      <c r="Q7212" s="106"/>
    </row>
    <row r="7213" spans="1:17" x14ac:dyDescent="0.25">
      <c r="A7213" t="s">
        <v>331</v>
      </c>
      <c r="B7213" s="23">
        <v>2020</v>
      </c>
      <c r="C7213" s="23" t="s">
        <v>0</v>
      </c>
      <c r="D7213" s="23" t="s">
        <v>63</v>
      </c>
      <c r="E7213" s="23" t="s">
        <v>212</v>
      </c>
      <c r="F7213" s="23" t="s">
        <v>213</v>
      </c>
      <c r="G7213" s="23" t="s">
        <v>492</v>
      </c>
      <c r="H7213" s="32" t="s">
        <v>356</v>
      </c>
      <c r="I7213" s="32" t="s">
        <v>52</v>
      </c>
      <c r="J7213" s="135">
        <v>31</v>
      </c>
      <c r="K7213" s="27">
        <v>0.35483999999999999</v>
      </c>
      <c r="L7213" s="77">
        <v>0.9</v>
      </c>
      <c r="Q7213" s="106"/>
    </row>
    <row r="7214" spans="1:17" x14ac:dyDescent="0.25">
      <c r="A7214" t="s">
        <v>331</v>
      </c>
      <c r="B7214" s="23">
        <v>2020</v>
      </c>
      <c r="C7214" s="23" t="s">
        <v>1</v>
      </c>
      <c r="D7214" s="23" t="s">
        <v>64</v>
      </c>
      <c r="E7214" s="23" t="s">
        <v>212</v>
      </c>
      <c r="F7214" s="23" t="s">
        <v>213</v>
      </c>
      <c r="G7214" s="23" t="s">
        <v>492</v>
      </c>
      <c r="H7214" s="32" t="s">
        <v>356</v>
      </c>
      <c r="I7214" s="32" t="s">
        <v>52</v>
      </c>
      <c r="J7214" s="135">
        <v>20</v>
      </c>
      <c r="K7214" s="27">
        <v>0.15</v>
      </c>
      <c r="L7214" s="77">
        <v>0.9</v>
      </c>
      <c r="Q7214" s="106"/>
    </row>
    <row r="7215" spans="1:17" x14ac:dyDescent="0.25">
      <c r="A7215" t="s">
        <v>331</v>
      </c>
      <c r="B7215" s="23">
        <v>2020</v>
      </c>
      <c r="C7215" s="23" t="s">
        <v>2</v>
      </c>
      <c r="D7215" s="23" t="s">
        <v>65</v>
      </c>
      <c r="E7215" s="23" t="s">
        <v>212</v>
      </c>
      <c r="F7215" s="23" t="s">
        <v>213</v>
      </c>
      <c r="G7215" s="23" t="s">
        <v>492</v>
      </c>
      <c r="H7215" s="32" t="s">
        <v>356</v>
      </c>
      <c r="I7215" s="32" t="s">
        <v>52</v>
      </c>
      <c r="J7215" s="135">
        <v>20</v>
      </c>
      <c r="K7215" s="27">
        <v>0.3</v>
      </c>
      <c r="L7215" s="77">
        <v>0.9</v>
      </c>
      <c r="Q7215" s="106"/>
    </row>
    <row r="7216" spans="1:17" x14ac:dyDescent="0.25">
      <c r="A7216" t="s">
        <v>331</v>
      </c>
      <c r="B7216" s="23">
        <v>2020</v>
      </c>
      <c r="C7216" s="23" t="s">
        <v>3</v>
      </c>
      <c r="D7216" s="23" t="s">
        <v>66</v>
      </c>
      <c r="E7216" s="23" t="s">
        <v>212</v>
      </c>
      <c r="F7216" s="23" t="s">
        <v>213</v>
      </c>
      <c r="G7216" s="23" t="s">
        <v>492</v>
      </c>
      <c r="H7216" s="32" t="s">
        <v>356</v>
      </c>
      <c r="I7216" s="32" t="s">
        <v>52</v>
      </c>
      <c r="J7216" s="135">
        <v>21</v>
      </c>
      <c r="K7216" s="27">
        <v>0.14285999999999999</v>
      </c>
      <c r="L7216" s="77">
        <v>0.9</v>
      </c>
      <c r="Q7216" s="106"/>
    </row>
    <row r="7217" spans="1:17" x14ac:dyDescent="0.25">
      <c r="A7217" t="s">
        <v>331</v>
      </c>
      <c r="B7217" s="23">
        <v>2021</v>
      </c>
      <c r="C7217" s="23" t="s">
        <v>0</v>
      </c>
      <c r="D7217" s="23" t="s">
        <v>67</v>
      </c>
      <c r="E7217" s="23" t="s">
        <v>212</v>
      </c>
      <c r="F7217" s="23" t="s">
        <v>213</v>
      </c>
      <c r="G7217" s="23" t="s">
        <v>492</v>
      </c>
      <c r="H7217" s="32" t="s">
        <v>356</v>
      </c>
      <c r="I7217" s="32" t="s">
        <v>52</v>
      </c>
      <c r="J7217" s="135">
        <v>18</v>
      </c>
      <c r="K7217" s="27">
        <v>0.33333000000000002</v>
      </c>
      <c r="L7217" s="77">
        <v>0.9</v>
      </c>
      <c r="Q7217" s="106"/>
    </row>
    <row r="7218" spans="1:17" x14ac:dyDescent="0.25">
      <c r="A7218" t="s">
        <v>331</v>
      </c>
      <c r="B7218" s="23">
        <v>2021</v>
      </c>
      <c r="C7218" s="23" t="s">
        <v>1</v>
      </c>
      <c r="D7218" s="23" t="s">
        <v>68</v>
      </c>
      <c r="E7218" s="23" t="s">
        <v>212</v>
      </c>
      <c r="F7218" s="23" t="s">
        <v>213</v>
      </c>
      <c r="G7218" s="23" t="s">
        <v>492</v>
      </c>
      <c r="H7218" s="32" t="s">
        <v>356</v>
      </c>
      <c r="I7218" s="32" t="s">
        <v>52</v>
      </c>
      <c r="J7218" s="135">
        <v>22</v>
      </c>
      <c r="K7218" s="27">
        <v>0.27272999999999997</v>
      </c>
      <c r="L7218" s="77">
        <v>0.9</v>
      </c>
      <c r="Q7218" s="106"/>
    </row>
    <row r="7219" spans="1:17" x14ac:dyDescent="0.25">
      <c r="A7219" t="s">
        <v>331</v>
      </c>
      <c r="B7219" s="23">
        <v>2021</v>
      </c>
      <c r="C7219" s="23" t="s">
        <v>2</v>
      </c>
      <c r="D7219" s="23" t="s">
        <v>69</v>
      </c>
      <c r="E7219" s="23" t="s">
        <v>212</v>
      </c>
      <c r="F7219" s="23" t="s">
        <v>213</v>
      </c>
      <c r="G7219" s="23" t="s">
        <v>492</v>
      </c>
      <c r="H7219" s="32" t="s">
        <v>356</v>
      </c>
      <c r="I7219" s="32" t="s">
        <v>52</v>
      </c>
      <c r="J7219" s="135">
        <v>17</v>
      </c>
      <c r="K7219" s="27">
        <v>0.11765</v>
      </c>
      <c r="L7219" s="77">
        <v>0.9</v>
      </c>
      <c r="Q7219" s="106"/>
    </row>
    <row r="7220" spans="1:17" x14ac:dyDescent="0.25">
      <c r="A7220" t="s">
        <v>331</v>
      </c>
      <c r="B7220" s="23">
        <v>2021</v>
      </c>
      <c r="C7220" s="23" t="s">
        <v>3</v>
      </c>
      <c r="D7220" s="23" t="s">
        <v>70</v>
      </c>
      <c r="E7220" s="23" t="s">
        <v>212</v>
      </c>
      <c r="F7220" s="23" t="s">
        <v>213</v>
      </c>
      <c r="G7220" s="23" t="s">
        <v>492</v>
      </c>
      <c r="H7220" s="32" t="s">
        <v>356</v>
      </c>
      <c r="I7220" s="32" t="s">
        <v>52</v>
      </c>
      <c r="J7220" s="135">
        <v>13</v>
      </c>
      <c r="K7220" s="27">
        <v>0.38462000000000002</v>
      </c>
      <c r="L7220" s="77">
        <v>0.9</v>
      </c>
      <c r="Q7220" s="106"/>
    </row>
    <row r="7221" spans="1:17" x14ac:dyDescent="0.25">
      <c r="A7221" t="s">
        <v>331</v>
      </c>
      <c r="B7221" s="23">
        <v>2022</v>
      </c>
      <c r="C7221" s="23" t="s">
        <v>0</v>
      </c>
      <c r="D7221" s="23" t="s">
        <v>71</v>
      </c>
      <c r="E7221" s="23" t="s">
        <v>212</v>
      </c>
      <c r="F7221" s="23" t="s">
        <v>213</v>
      </c>
      <c r="G7221" s="23" t="s">
        <v>492</v>
      </c>
      <c r="H7221" s="32" t="s">
        <v>356</v>
      </c>
      <c r="I7221" s="32" t="s">
        <v>52</v>
      </c>
      <c r="J7221" s="135">
        <v>9</v>
      </c>
      <c r="K7221" s="27">
        <v>0.77778000000000003</v>
      </c>
      <c r="L7221" s="77">
        <v>0.9</v>
      </c>
      <c r="Q7221" s="106"/>
    </row>
    <row r="7222" spans="1:17" x14ac:dyDescent="0.25">
      <c r="A7222" t="s">
        <v>331</v>
      </c>
      <c r="B7222" s="23">
        <v>2022</v>
      </c>
      <c r="C7222" s="23" t="s">
        <v>1</v>
      </c>
      <c r="D7222" s="23" t="s">
        <v>72</v>
      </c>
      <c r="E7222" s="23" t="s">
        <v>212</v>
      </c>
      <c r="F7222" s="23" t="s">
        <v>213</v>
      </c>
      <c r="G7222" s="23" t="s">
        <v>492</v>
      </c>
      <c r="H7222" s="32" t="s">
        <v>356</v>
      </c>
      <c r="I7222" s="32" t="s">
        <v>52</v>
      </c>
      <c r="J7222" s="135">
        <v>17</v>
      </c>
      <c r="K7222" s="27">
        <v>0.88234999999999997</v>
      </c>
      <c r="L7222" s="77">
        <v>0.9</v>
      </c>
      <c r="Q7222" s="106"/>
    </row>
    <row r="7223" spans="1:17" x14ac:dyDescent="0.25">
      <c r="A7223" t="s">
        <v>331</v>
      </c>
      <c r="B7223" s="23">
        <v>2022</v>
      </c>
      <c r="C7223" s="23" t="s">
        <v>2</v>
      </c>
      <c r="D7223" s="23" t="s">
        <v>73</v>
      </c>
      <c r="E7223" s="23" t="s">
        <v>212</v>
      </c>
      <c r="F7223" s="23" t="s">
        <v>213</v>
      </c>
      <c r="G7223" s="23" t="s">
        <v>492</v>
      </c>
      <c r="H7223" s="32" t="s">
        <v>356</v>
      </c>
      <c r="I7223" s="32" t="s">
        <v>52</v>
      </c>
      <c r="J7223" s="135">
        <v>15</v>
      </c>
      <c r="K7223" s="27">
        <v>0.8</v>
      </c>
      <c r="L7223" s="77">
        <v>0.9</v>
      </c>
      <c r="Q7223" s="106"/>
    </row>
    <row r="7224" spans="1:17" x14ac:dyDescent="0.25">
      <c r="A7224" t="s">
        <v>331</v>
      </c>
      <c r="B7224" s="23">
        <v>2022</v>
      </c>
      <c r="C7224" s="23" t="s">
        <v>3</v>
      </c>
      <c r="D7224" s="23" t="s">
        <v>493</v>
      </c>
      <c r="E7224" s="23" t="s">
        <v>212</v>
      </c>
      <c r="F7224" s="23" t="s">
        <v>213</v>
      </c>
      <c r="G7224" s="23" t="s">
        <v>492</v>
      </c>
      <c r="H7224" s="32" t="s">
        <v>356</v>
      </c>
      <c r="I7224" s="32" t="s">
        <v>52</v>
      </c>
      <c r="J7224" s="135">
        <v>21</v>
      </c>
      <c r="K7224" s="27">
        <v>0.66666999999999998</v>
      </c>
      <c r="L7224" s="77">
        <v>0.9</v>
      </c>
      <c r="Q7224" s="106"/>
    </row>
    <row r="7225" spans="1:17" x14ac:dyDescent="0.25">
      <c r="A7225" t="s">
        <v>331</v>
      </c>
      <c r="B7225" s="23">
        <v>2023</v>
      </c>
      <c r="C7225" s="23" t="s">
        <v>0</v>
      </c>
      <c r="D7225" s="23" t="s">
        <v>537</v>
      </c>
      <c r="E7225" s="23" t="s">
        <v>212</v>
      </c>
      <c r="F7225" s="23" t="s">
        <v>213</v>
      </c>
      <c r="G7225" s="23" t="s">
        <v>492</v>
      </c>
      <c r="H7225" s="32" t="s">
        <v>356</v>
      </c>
      <c r="I7225" s="32" t="s">
        <v>52</v>
      </c>
      <c r="J7225" s="135">
        <v>25</v>
      </c>
      <c r="K7225" s="27">
        <v>0.76</v>
      </c>
      <c r="L7225" s="77">
        <v>0.9</v>
      </c>
      <c r="Q7225" s="106"/>
    </row>
    <row r="7226" spans="1:17" x14ac:dyDescent="0.25">
      <c r="A7226" t="s">
        <v>331</v>
      </c>
      <c r="B7226" s="23">
        <v>2018</v>
      </c>
      <c r="C7226" s="23" t="s">
        <v>0</v>
      </c>
      <c r="D7226" s="23" t="s">
        <v>54</v>
      </c>
      <c r="E7226" s="23" t="s">
        <v>214</v>
      </c>
      <c r="F7226" s="23" t="s">
        <v>215</v>
      </c>
      <c r="G7226" s="23" t="s">
        <v>492</v>
      </c>
      <c r="H7226" s="32" t="s">
        <v>357</v>
      </c>
      <c r="I7226" s="32" t="s">
        <v>52</v>
      </c>
      <c r="J7226" s="135">
        <v>128</v>
      </c>
      <c r="K7226" s="27">
        <v>0.90625</v>
      </c>
      <c r="L7226" s="77">
        <v>0.9</v>
      </c>
      <c r="Q7226" s="106"/>
    </row>
    <row r="7227" spans="1:17" x14ac:dyDescent="0.25">
      <c r="A7227" t="s">
        <v>331</v>
      </c>
      <c r="B7227" s="23">
        <v>2018</v>
      </c>
      <c r="C7227" s="23" t="s">
        <v>1</v>
      </c>
      <c r="D7227" s="23" t="s">
        <v>56</v>
      </c>
      <c r="E7227" s="23" t="s">
        <v>214</v>
      </c>
      <c r="F7227" s="23" t="s">
        <v>215</v>
      </c>
      <c r="G7227" s="23" t="s">
        <v>492</v>
      </c>
      <c r="H7227" s="32" t="s">
        <v>357</v>
      </c>
      <c r="I7227" s="32" t="s">
        <v>52</v>
      </c>
      <c r="J7227" s="135">
        <v>167</v>
      </c>
      <c r="K7227" s="27">
        <v>0.84431</v>
      </c>
      <c r="L7227" s="77">
        <v>0.9</v>
      </c>
      <c r="Q7227" s="106"/>
    </row>
    <row r="7228" spans="1:17" x14ac:dyDescent="0.25">
      <c r="A7228" t="s">
        <v>331</v>
      </c>
      <c r="B7228" s="23">
        <v>2018</v>
      </c>
      <c r="C7228" s="23" t="s">
        <v>2</v>
      </c>
      <c r="D7228" s="23" t="s">
        <v>57</v>
      </c>
      <c r="E7228" s="23" t="s">
        <v>214</v>
      </c>
      <c r="F7228" s="23" t="s">
        <v>215</v>
      </c>
      <c r="G7228" s="23" t="s">
        <v>492</v>
      </c>
      <c r="H7228" s="32" t="s">
        <v>357</v>
      </c>
      <c r="I7228" s="32" t="s">
        <v>52</v>
      </c>
      <c r="J7228" s="135">
        <v>183</v>
      </c>
      <c r="K7228" s="27">
        <v>0.91803000000000001</v>
      </c>
      <c r="L7228" s="77">
        <v>0.9</v>
      </c>
      <c r="Q7228" s="106"/>
    </row>
    <row r="7229" spans="1:17" x14ac:dyDescent="0.25">
      <c r="A7229" t="s">
        <v>331</v>
      </c>
      <c r="B7229" s="23">
        <v>2018</v>
      </c>
      <c r="C7229" s="23" t="s">
        <v>3</v>
      </c>
      <c r="D7229" s="23" t="s">
        <v>58</v>
      </c>
      <c r="E7229" s="23" t="s">
        <v>214</v>
      </c>
      <c r="F7229" s="23" t="s">
        <v>215</v>
      </c>
      <c r="G7229" s="23" t="s">
        <v>492</v>
      </c>
      <c r="H7229" s="32" t="s">
        <v>357</v>
      </c>
      <c r="I7229" s="32" t="s">
        <v>52</v>
      </c>
      <c r="J7229" s="135">
        <v>154</v>
      </c>
      <c r="K7229" s="27">
        <v>0.81818000000000002</v>
      </c>
      <c r="L7229" s="77">
        <v>0.9</v>
      </c>
      <c r="Q7229" s="106"/>
    </row>
    <row r="7230" spans="1:17" x14ac:dyDescent="0.25">
      <c r="A7230" t="s">
        <v>331</v>
      </c>
      <c r="B7230" s="23">
        <v>2019</v>
      </c>
      <c r="C7230" s="23" t="s">
        <v>0</v>
      </c>
      <c r="D7230" s="23" t="s">
        <v>59</v>
      </c>
      <c r="E7230" s="23" t="s">
        <v>214</v>
      </c>
      <c r="F7230" s="23" t="s">
        <v>215</v>
      </c>
      <c r="G7230" s="23" t="s">
        <v>492</v>
      </c>
      <c r="H7230" s="32" t="s">
        <v>357</v>
      </c>
      <c r="I7230" s="32" t="s">
        <v>52</v>
      </c>
      <c r="J7230" s="135">
        <v>160</v>
      </c>
      <c r="K7230" s="27">
        <v>0.88749999999999996</v>
      </c>
      <c r="L7230" s="77">
        <v>0.9</v>
      </c>
      <c r="Q7230" s="106"/>
    </row>
    <row r="7231" spans="1:17" x14ac:dyDescent="0.25">
      <c r="A7231" t="s">
        <v>331</v>
      </c>
      <c r="B7231" s="23">
        <v>2019</v>
      </c>
      <c r="C7231" s="23" t="s">
        <v>1</v>
      </c>
      <c r="D7231" s="23" t="s">
        <v>60</v>
      </c>
      <c r="E7231" s="23" t="s">
        <v>214</v>
      </c>
      <c r="F7231" s="23" t="s">
        <v>215</v>
      </c>
      <c r="G7231" s="23" t="s">
        <v>492</v>
      </c>
      <c r="H7231" s="32" t="s">
        <v>357</v>
      </c>
      <c r="I7231" s="32" t="s">
        <v>52</v>
      </c>
      <c r="J7231" s="135">
        <v>167</v>
      </c>
      <c r="K7231" s="27">
        <v>0.88024000000000002</v>
      </c>
      <c r="L7231" s="77">
        <v>0.9</v>
      </c>
      <c r="Q7231" s="106"/>
    </row>
    <row r="7232" spans="1:17" x14ac:dyDescent="0.25">
      <c r="A7232" t="s">
        <v>331</v>
      </c>
      <c r="B7232" s="23">
        <v>2019</v>
      </c>
      <c r="C7232" s="23" t="s">
        <v>2</v>
      </c>
      <c r="D7232" s="23" t="s">
        <v>61</v>
      </c>
      <c r="E7232" s="23" t="s">
        <v>214</v>
      </c>
      <c r="F7232" s="23" t="s">
        <v>215</v>
      </c>
      <c r="G7232" s="23" t="s">
        <v>492</v>
      </c>
      <c r="H7232" s="32" t="s">
        <v>357</v>
      </c>
      <c r="I7232" s="32" t="s">
        <v>52</v>
      </c>
      <c r="J7232" s="135">
        <v>168</v>
      </c>
      <c r="K7232" s="27">
        <v>0.97023999999999999</v>
      </c>
      <c r="L7232" s="77">
        <v>0.9</v>
      </c>
      <c r="Q7232" s="106"/>
    </row>
    <row r="7233" spans="1:17" x14ac:dyDescent="0.25">
      <c r="A7233" t="s">
        <v>331</v>
      </c>
      <c r="B7233" s="23">
        <v>2019</v>
      </c>
      <c r="C7233" s="23" t="s">
        <v>3</v>
      </c>
      <c r="D7233" s="23" t="s">
        <v>62</v>
      </c>
      <c r="E7233" s="23" t="s">
        <v>214</v>
      </c>
      <c r="F7233" s="23" t="s">
        <v>215</v>
      </c>
      <c r="G7233" s="23" t="s">
        <v>492</v>
      </c>
      <c r="H7233" s="32" t="s">
        <v>357</v>
      </c>
      <c r="I7233" s="32" t="s">
        <v>52</v>
      </c>
      <c r="J7233" s="135">
        <v>139</v>
      </c>
      <c r="K7233" s="27">
        <v>0.95682999999999996</v>
      </c>
      <c r="L7233" s="77">
        <v>0.9</v>
      </c>
      <c r="Q7233" s="106"/>
    </row>
    <row r="7234" spans="1:17" x14ac:dyDescent="0.25">
      <c r="A7234" t="s">
        <v>331</v>
      </c>
      <c r="B7234" s="23">
        <v>2020</v>
      </c>
      <c r="C7234" s="23" t="s">
        <v>0</v>
      </c>
      <c r="D7234" s="23" t="s">
        <v>63</v>
      </c>
      <c r="E7234" s="23" t="s">
        <v>214</v>
      </c>
      <c r="F7234" s="23" t="s">
        <v>215</v>
      </c>
      <c r="G7234" s="23" t="s">
        <v>492</v>
      </c>
      <c r="H7234" s="32" t="s">
        <v>357</v>
      </c>
      <c r="I7234" s="32" t="s">
        <v>52</v>
      </c>
      <c r="J7234" s="135">
        <v>170</v>
      </c>
      <c r="K7234" s="27">
        <v>0.87058999999999997</v>
      </c>
      <c r="L7234" s="77">
        <v>0.9</v>
      </c>
      <c r="Q7234" s="106"/>
    </row>
    <row r="7235" spans="1:17" x14ac:dyDescent="0.25">
      <c r="A7235" t="s">
        <v>331</v>
      </c>
      <c r="B7235" s="23">
        <v>2020</v>
      </c>
      <c r="C7235" s="23" t="s">
        <v>1</v>
      </c>
      <c r="D7235" s="23" t="s">
        <v>64</v>
      </c>
      <c r="E7235" s="23" t="s">
        <v>214</v>
      </c>
      <c r="F7235" s="23" t="s">
        <v>215</v>
      </c>
      <c r="G7235" s="23" t="s">
        <v>492</v>
      </c>
      <c r="H7235" s="32" t="s">
        <v>357</v>
      </c>
      <c r="I7235" s="32" t="s">
        <v>52</v>
      </c>
      <c r="J7235" s="135">
        <v>71</v>
      </c>
      <c r="K7235" s="27">
        <v>0.88732</v>
      </c>
      <c r="L7235" s="77">
        <v>0.9</v>
      </c>
      <c r="Q7235" s="106"/>
    </row>
    <row r="7236" spans="1:17" x14ac:dyDescent="0.25">
      <c r="A7236" t="s">
        <v>331</v>
      </c>
      <c r="B7236" s="23">
        <v>2020</v>
      </c>
      <c r="C7236" s="23" t="s">
        <v>2</v>
      </c>
      <c r="D7236" s="23" t="s">
        <v>65</v>
      </c>
      <c r="E7236" s="23" t="s">
        <v>214</v>
      </c>
      <c r="F7236" s="23" t="s">
        <v>215</v>
      </c>
      <c r="G7236" s="23" t="s">
        <v>492</v>
      </c>
      <c r="H7236" s="32" t="s">
        <v>357</v>
      </c>
      <c r="I7236" s="32" t="s">
        <v>52</v>
      </c>
      <c r="J7236" s="135">
        <v>108</v>
      </c>
      <c r="K7236" s="27">
        <v>0.72221999999999997</v>
      </c>
      <c r="L7236" s="77">
        <v>0.9</v>
      </c>
      <c r="Q7236" s="106"/>
    </row>
    <row r="7237" spans="1:17" x14ac:dyDescent="0.25">
      <c r="A7237" t="s">
        <v>331</v>
      </c>
      <c r="B7237" s="23">
        <v>2020</v>
      </c>
      <c r="C7237" s="23" t="s">
        <v>3</v>
      </c>
      <c r="D7237" s="23" t="s">
        <v>66</v>
      </c>
      <c r="E7237" s="23" t="s">
        <v>214</v>
      </c>
      <c r="F7237" s="23" t="s">
        <v>215</v>
      </c>
      <c r="G7237" s="23" t="s">
        <v>492</v>
      </c>
      <c r="H7237" s="32" t="s">
        <v>357</v>
      </c>
      <c r="I7237" s="32" t="s">
        <v>52</v>
      </c>
      <c r="J7237" s="135">
        <v>181</v>
      </c>
      <c r="K7237" s="27">
        <v>0.79005999999999998</v>
      </c>
      <c r="L7237" s="77">
        <v>0.9</v>
      </c>
      <c r="Q7237" s="106"/>
    </row>
    <row r="7238" spans="1:17" x14ac:dyDescent="0.25">
      <c r="A7238" t="s">
        <v>331</v>
      </c>
      <c r="B7238" s="23">
        <v>2021</v>
      </c>
      <c r="C7238" s="23" t="s">
        <v>0</v>
      </c>
      <c r="D7238" s="23" t="s">
        <v>67</v>
      </c>
      <c r="E7238" s="23" t="s">
        <v>214</v>
      </c>
      <c r="F7238" s="23" t="s">
        <v>215</v>
      </c>
      <c r="G7238" s="23" t="s">
        <v>492</v>
      </c>
      <c r="H7238" s="32" t="s">
        <v>357</v>
      </c>
      <c r="I7238" s="32" t="s">
        <v>52</v>
      </c>
      <c r="J7238" s="135">
        <v>150</v>
      </c>
      <c r="K7238" s="27">
        <v>0.87333000000000005</v>
      </c>
      <c r="L7238" s="77">
        <v>0.9</v>
      </c>
      <c r="Q7238" s="106"/>
    </row>
    <row r="7239" spans="1:17" x14ac:dyDescent="0.25">
      <c r="A7239" t="s">
        <v>331</v>
      </c>
      <c r="B7239" s="23">
        <v>2021</v>
      </c>
      <c r="C7239" s="23" t="s">
        <v>1</v>
      </c>
      <c r="D7239" s="23" t="s">
        <v>68</v>
      </c>
      <c r="E7239" s="23" t="s">
        <v>214</v>
      </c>
      <c r="F7239" s="23" t="s">
        <v>215</v>
      </c>
      <c r="G7239" s="23" t="s">
        <v>492</v>
      </c>
      <c r="H7239" s="32" t="s">
        <v>357</v>
      </c>
      <c r="I7239" s="32" t="s">
        <v>52</v>
      </c>
      <c r="J7239" s="135">
        <v>153</v>
      </c>
      <c r="K7239" s="27">
        <v>0.86275000000000002</v>
      </c>
      <c r="L7239" s="77">
        <v>0.9</v>
      </c>
      <c r="Q7239" s="106"/>
    </row>
    <row r="7240" spans="1:17" x14ac:dyDescent="0.25">
      <c r="A7240" t="s">
        <v>331</v>
      </c>
      <c r="B7240" s="23">
        <v>2021</v>
      </c>
      <c r="C7240" s="23" t="s">
        <v>2</v>
      </c>
      <c r="D7240" s="23" t="s">
        <v>69</v>
      </c>
      <c r="E7240" s="23" t="s">
        <v>214</v>
      </c>
      <c r="F7240" s="23" t="s">
        <v>215</v>
      </c>
      <c r="G7240" s="23" t="s">
        <v>492</v>
      </c>
      <c r="H7240" s="32" t="s">
        <v>357</v>
      </c>
      <c r="I7240" s="32" t="s">
        <v>52</v>
      </c>
      <c r="J7240" s="135">
        <v>182</v>
      </c>
      <c r="K7240" s="27">
        <v>0.88461999999999996</v>
      </c>
      <c r="L7240" s="77">
        <v>0.9</v>
      </c>
      <c r="Q7240" s="106"/>
    </row>
    <row r="7241" spans="1:17" x14ac:dyDescent="0.25">
      <c r="A7241" t="s">
        <v>331</v>
      </c>
      <c r="B7241" s="23">
        <v>2021</v>
      </c>
      <c r="C7241" s="23" t="s">
        <v>3</v>
      </c>
      <c r="D7241" s="23" t="s">
        <v>70</v>
      </c>
      <c r="E7241" s="23" t="s">
        <v>214</v>
      </c>
      <c r="F7241" s="23" t="s">
        <v>215</v>
      </c>
      <c r="G7241" s="23" t="s">
        <v>492</v>
      </c>
      <c r="H7241" s="32" t="s">
        <v>357</v>
      </c>
      <c r="I7241" s="32" t="s">
        <v>52</v>
      </c>
      <c r="J7241" s="135">
        <v>203</v>
      </c>
      <c r="K7241" s="27">
        <v>0.93103000000000002</v>
      </c>
      <c r="L7241" s="77">
        <v>0.9</v>
      </c>
      <c r="Q7241" s="106"/>
    </row>
    <row r="7242" spans="1:17" x14ac:dyDescent="0.25">
      <c r="A7242" t="s">
        <v>331</v>
      </c>
      <c r="B7242" s="23">
        <v>2022</v>
      </c>
      <c r="C7242" s="23" t="s">
        <v>0</v>
      </c>
      <c r="D7242" s="23" t="s">
        <v>71</v>
      </c>
      <c r="E7242" s="23" t="s">
        <v>214</v>
      </c>
      <c r="F7242" s="23" t="s">
        <v>215</v>
      </c>
      <c r="G7242" s="23" t="s">
        <v>492</v>
      </c>
      <c r="H7242" s="32" t="s">
        <v>357</v>
      </c>
      <c r="I7242" s="32" t="s">
        <v>52</v>
      </c>
      <c r="J7242" s="135">
        <v>210</v>
      </c>
      <c r="K7242" s="27">
        <v>0.87619000000000002</v>
      </c>
      <c r="L7242" s="77">
        <v>0.9</v>
      </c>
      <c r="Q7242" s="106"/>
    </row>
    <row r="7243" spans="1:17" x14ac:dyDescent="0.25">
      <c r="A7243" t="s">
        <v>331</v>
      </c>
      <c r="B7243" s="23">
        <v>2022</v>
      </c>
      <c r="C7243" s="23" t="s">
        <v>1</v>
      </c>
      <c r="D7243" s="23" t="s">
        <v>72</v>
      </c>
      <c r="E7243" s="23" t="s">
        <v>214</v>
      </c>
      <c r="F7243" s="23" t="s">
        <v>215</v>
      </c>
      <c r="G7243" s="23" t="s">
        <v>492</v>
      </c>
      <c r="H7243" s="32" t="s">
        <v>357</v>
      </c>
      <c r="I7243" s="32" t="s">
        <v>52</v>
      </c>
      <c r="J7243" s="135">
        <v>168</v>
      </c>
      <c r="K7243" s="27">
        <v>0.85119</v>
      </c>
      <c r="L7243" s="77">
        <v>0.9</v>
      </c>
      <c r="Q7243" s="106"/>
    </row>
    <row r="7244" spans="1:17" x14ac:dyDescent="0.25">
      <c r="A7244" t="s">
        <v>331</v>
      </c>
      <c r="B7244" s="23">
        <v>2022</v>
      </c>
      <c r="C7244" s="23" t="s">
        <v>2</v>
      </c>
      <c r="D7244" s="23" t="s">
        <v>73</v>
      </c>
      <c r="E7244" s="23" t="s">
        <v>214</v>
      </c>
      <c r="F7244" s="23" t="s">
        <v>215</v>
      </c>
      <c r="G7244" s="23" t="s">
        <v>492</v>
      </c>
      <c r="H7244" s="32" t="s">
        <v>357</v>
      </c>
      <c r="I7244" s="32" t="s">
        <v>52</v>
      </c>
      <c r="J7244" s="135">
        <v>171</v>
      </c>
      <c r="K7244" s="27">
        <v>0.82455999999999996</v>
      </c>
      <c r="L7244" s="77">
        <v>0.9</v>
      </c>
      <c r="Q7244" s="106"/>
    </row>
    <row r="7245" spans="1:17" x14ac:dyDescent="0.25">
      <c r="A7245" t="s">
        <v>331</v>
      </c>
      <c r="B7245" s="23">
        <v>2022</v>
      </c>
      <c r="C7245" s="23" t="s">
        <v>3</v>
      </c>
      <c r="D7245" s="23" t="s">
        <v>493</v>
      </c>
      <c r="E7245" s="23" t="s">
        <v>214</v>
      </c>
      <c r="F7245" s="23" t="s">
        <v>215</v>
      </c>
      <c r="G7245" s="23" t="s">
        <v>492</v>
      </c>
      <c r="H7245" s="32" t="s">
        <v>357</v>
      </c>
      <c r="I7245" s="32" t="s">
        <v>52</v>
      </c>
      <c r="J7245" s="135">
        <v>167</v>
      </c>
      <c r="K7245" s="27">
        <v>0.85029999999999994</v>
      </c>
      <c r="L7245" s="77">
        <v>0.9</v>
      </c>
      <c r="Q7245" s="106"/>
    </row>
    <row r="7246" spans="1:17" x14ac:dyDescent="0.25">
      <c r="A7246" t="s">
        <v>331</v>
      </c>
      <c r="B7246" s="23">
        <v>2023</v>
      </c>
      <c r="C7246" s="23" t="s">
        <v>0</v>
      </c>
      <c r="D7246" s="23" t="s">
        <v>537</v>
      </c>
      <c r="E7246" s="23" t="s">
        <v>214</v>
      </c>
      <c r="F7246" s="23" t="s">
        <v>215</v>
      </c>
      <c r="G7246" s="23" t="s">
        <v>492</v>
      </c>
      <c r="H7246" s="32" t="s">
        <v>357</v>
      </c>
      <c r="I7246" s="32" t="s">
        <v>52</v>
      </c>
      <c r="J7246" s="135">
        <v>157</v>
      </c>
      <c r="K7246" s="27">
        <v>0.83438999999999997</v>
      </c>
      <c r="L7246" s="77">
        <v>0.9</v>
      </c>
      <c r="Q7246" s="106"/>
    </row>
    <row r="7247" spans="1:17" x14ac:dyDescent="0.25">
      <c r="A7247" t="s">
        <v>331</v>
      </c>
      <c r="B7247" s="23">
        <v>2018</v>
      </c>
      <c r="C7247" s="23" t="s">
        <v>0</v>
      </c>
      <c r="D7247" s="23" t="s">
        <v>54</v>
      </c>
      <c r="E7247" s="23" t="s">
        <v>216</v>
      </c>
      <c r="F7247" s="23" t="s">
        <v>217</v>
      </c>
      <c r="G7247" s="23" t="s">
        <v>492</v>
      </c>
      <c r="H7247" s="32" t="s">
        <v>353</v>
      </c>
      <c r="I7247" s="32" t="s">
        <v>52</v>
      </c>
      <c r="J7247" s="135">
        <v>103</v>
      </c>
      <c r="K7247" s="27">
        <v>0.82523999999999997</v>
      </c>
      <c r="L7247" s="77">
        <v>0.9</v>
      </c>
      <c r="Q7247" s="106"/>
    </row>
    <row r="7248" spans="1:17" x14ac:dyDescent="0.25">
      <c r="A7248" t="s">
        <v>331</v>
      </c>
      <c r="B7248" s="23">
        <v>2018</v>
      </c>
      <c r="C7248" s="23" t="s">
        <v>1</v>
      </c>
      <c r="D7248" s="23" t="s">
        <v>56</v>
      </c>
      <c r="E7248" s="23" t="s">
        <v>216</v>
      </c>
      <c r="F7248" s="23" t="s">
        <v>217</v>
      </c>
      <c r="G7248" s="23" t="s">
        <v>492</v>
      </c>
      <c r="H7248" s="32" t="s">
        <v>353</v>
      </c>
      <c r="I7248" s="32" t="s">
        <v>52</v>
      </c>
      <c r="J7248" s="135">
        <v>128</v>
      </c>
      <c r="K7248" s="27">
        <v>0.85938000000000003</v>
      </c>
      <c r="L7248" s="77">
        <v>0.9</v>
      </c>
      <c r="Q7248" s="106"/>
    </row>
    <row r="7249" spans="1:17" x14ac:dyDescent="0.25">
      <c r="A7249" t="s">
        <v>331</v>
      </c>
      <c r="B7249" s="23">
        <v>2018</v>
      </c>
      <c r="C7249" s="23" t="s">
        <v>2</v>
      </c>
      <c r="D7249" s="23" t="s">
        <v>57</v>
      </c>
      <c r="E7249" s="23" t="s">
        <v>216</v>
      </c>
      <c r="F7249" s="23" t="s">
        <v>217</v>
      </c>
      <c r="G7249" s="23" t="s">
        <v>492</v>
      </c>
      <c r="H7249" s="32" t="s">
        <v>353</v>
      </c>
      <c r="I7249" s="32" t="s">
        <v>52</v>
      </c>
      <c r="J7249" s="135">
        <v>120</v>
      </c>
      <c r="K7249" s="27">
        <v>0.89166999999999996</v>
      </c>
      <c r="L7249" s="77">
        <v>0.9</v>
      </c>
      <c r="Q7249" s="106"/>
    </row>
    <row r="7250" spans="1:17" x14ac:dyDescent="0.25">
      <c r="A7250" t="s">
        <v>331</v>
      </c>
      <c r="B7250" s="23">
        <v>2018</v>
      </c>
      <c r="C7250" s="23" t="s">
        <v>3</v>
      </c>
      <c r="D7250" s="23" t="s">
        <v>58</v>
      </c>
      <c r="E7250" s="23" t="s">
        <v>216</v>
      </c>
      <c r="F7250" s="23" t="s">
        <v>217</v>
      </c>
      <c r="G7250" s="23" t="s">
        <v>492</v>
      </c>
      <c r="H7250" s="32" t="s">
        <v>353</v>
      </c>
      <c r="I7250" s="32" t="s">
        <v>52</v>
      </c>
      <c r="J7250" s="135">
        <v>125</v>
      </c>
      <c r="K7250" s="27">
        <v>0.89600000000000002</v>
      </c>
      <c r="L7250" s="77">
        <v>0.9</v>
      </c>
      <c r="Q7250" s="106"/>
    </row>
    <row r="7251" spans="1:17" x14ac:dyDescent="0.25">
      <c r="A7251" t="s">
        <v>331</v>
      </c>
      <c r="B7251" s="23">
        <v>2019</v>
      </c>
      <c r="C7251" s="23" t="s">
        <v>0</v>
      </c>
      <c r="D7251" s="23" t="s">
        <v>59</v>
      </c>
      <c r="E7251" s="23" t="s">
        <v>216</v>
      </c>
      <c r="F7251" s="23" t="s">
        <v>217</v>
      </c>
      <c r="G7251" s="23" t="s">
        <v>492</v>
      </c>
      <c r="H7251" s="32" t="s">
        <v>353</v>
      </c>
      <c r="I7251" s="32" t="s">
        <v>52</v>
      </c>
      <c r="J7251" s="135">
        <v>98</v>
      </c>
      <c r="K7251" s="27">
        <v>0.95918000000000003</v>
      </c>
      <c r="L7251" s="77">
        <v>0.9</v>
      </c>
      <c r="Q7251" s="106"/>
    </row>
    <row r="7252" spans="1:17" x14ac:dyDescent="0.25">
      <c r="A7252" t="s">
        <v>331</v>
      </c>
      <c r="B7252" s="23">
        <v>2019</v>
      </c>
      <c r="C7252" s="23" t="s">
        <v>1</v>
      </c>
      <c r="D7252" s="23" t="s">
        <v>60</v>
      </c>
      <c r="E7252" s="23" t="s">
        <v>216</v>
      </c>
      <c r="F7252" s="23" t="s">
        <v>217</v>
      </c>
      <c r="G7252" s="23" t="s">
        <v>492</v>
      </c>
      <c r="H7252" s="32" t="s">
        <v>353</v>
      </c>
      <c r="I7252" s="32" t="s">
        <v>52</v>
      </c>
      <c r="J7252" s="135">
        <v>84</v>
      </c>
      <c r="K7252" s="27">
        <v>0.92857000000000001</v>
      </c>
      <c r="L7252" s="77">
        <v>0.9</v>
      </c>
      <c r="Q7252" s="106"/>
    </row>
    <row r="7253" spans="1:17" x14ac:dyDescent="0.25">
      <c r="A7253" t="s">
        <v>331</v>
      </c>
      <c r="B7253" s="23">
        <v>2019</v>
      </c>
      <c r="C7253" s="23" t="s">
        <v>2</v>
      </c>
      <c r="D7253" s="23" t="s">
        <v>61</v>
      </c>
      <c r="E7253" s="23" t="s">
        <v>216</v>
      </c>
      <c r="F7253" s="23" t="s">
        <v>217</v>
      </c>
      <c r="G7253" s="23" t="s">
        <v>492</v>
      </c>
      <c r="H7253" s="32" t="s">
        <v>353</v>
      </c>
      <c r="I7253" s="32" t="s">
        <v>52</v>
      </c>
      <c r="J7253" s="135">
        <v>108</v>
      </c>
      <c r="K7253" s="27">
        <v>0.87036999999999998</v>
      </c>
      <c r="L7253" s="77">
        <v>0.9</v>
      </c>
      <c r="Q7253" s="106"/>
    </row>
    <row r="7254" spans="1:17" x14ac:dyDescent="0.25">
      <c r="A7254" t="s">
        <v>331</v>
      </c>
      <c r="B7254" s="23">
        <v>2019</v>
      </c>
      <c r="C7254" s="23" t="s">
        <v>3</v>
      </c>
      <c r="D7254" s="23" t="s">
        <v>62</v>
      </c>
      <c r="E7254" s="23" t="s">
        <v>216</v>
      </c>
      <c r="F7254" s="23" t="s">
        <v>217</v>
      </c>
      <c r="G7254" s="23" t="s">
        <v>492</v>
      </c>
      <c r="H7254" s="32" t="s">
        <v>353</v>
      </c>
      <c r="I7254" s="32" t="s">
        <v>52</v>
      </c>
      <c r="J7254" s="135">
        <v>97</v>
      </c>
      <c r="K7254" s="27">
        <v>0.96906999999999999</v>
      </c>
      <c r="L7254" s="77">
        <v>0.9</v>
      </c>
      <c r="Q7254" s="106"/>
    </row>
    <row r="7255" spans="1:17" x14ac:dyDescent="0.25">
      <c r="A7255" t="s">
        <v>331</v>
      </c>
      <c r="B7255" s="23">
        <v>2020</v>
      </c>
      <c r="C7255" s="23" t="s">
        <v>0</v>
      </c>
      <c r="D7255" s="23" t="s">
        <v>63</v>
      </c>
      <c r="E7255" s="23" t="s">
        <v>216</v>
      </c>
      <c r="F7255" s="23" t="s">
        <v>217</v>
      </c>
      <c r="G7255" s="23" t="s">
        <v>492</v>
      </c>
      <c r="H7255" s="32" t="s">
        <v>353</v>
      </c>
      <c r="I7255" s="32" t="s">
        <v>52</v>
      </c>
      <c r="J7255" s="135">
        <v>84</v>
      </c>
      <c r="K7255" s="27">
        <v>0.96428999999999998</v>
      </c>
      <c r="L7255" s="77">
        <v>0.9</v>
      </c>
      <c r="Q7255" s="106"/>
    </row>
    <row r="7256" spans="1:17" x14ac:dyDescent="0.25">
      <c r="A7256" t="s">
        <v>331</v>
      </c>
      <c r="B7256" s="23">
        <v>2020</v>
      </c>
      <c r="C7256" s="23" t="s">
        <v>1</v>
      </c>
      <c r="D7256" s="23" t="s">
        <v>64</v>
      </c>
      <c r="E7256" s="23" t="s">
        <v>216</v>
      </c>
      <c r="F7256" s="23" t="s">
        <v>217</v>
      </c>
      <c r="G7256" s="23" t="s">
        <v>492</v>
      </c>
      <c r="H7256" s="32" t="s">
        <v>353</v>
      </c>
      <c r="I7256" s="32" t="s">
        <v>52</v>
      </c>
      <c r="J7256" s="135">
        <v>58</v>
      </c>
      <c r="K7256" s="27">
        <v>0.91378999999999999</v>
      </c>
      <c r="L7256" s="77">
        <v>0.9</v>
      </c>
      <c r="Q7256" s="106"/>
    </row>
    <row r="7257" spans="1:17" x14ac:dyDescent="0.25">
      <c r="A7257" t="s">
        <v>331</v>
      </c>
      <c r="B7257" s="23">
        <v>2020</v>
      </c>
      <c r="C7257" s="23" t="s">
        <v>2</v>
      </c>
      <c r="D7257" s="23" t="s">
        <v>65</v>
      </c>
      <c r="E7257" s="23" t="s">
        <v>216</v>
      </c>
      <c r="F7257" s="23" t="s">
        <v>217</v>
      </c>
      <c r="G7257" s="23" t="s">
        <v>492</v>
      </c>
      <c r="H7257" s="32" t="s">
        <v>353</v>
      </c>
      <c r="I7257" s="32" t="s">
        <v>52</v>
      </c>
      <c r="J7257" s="135">
        <v>97</v>
      </c>
      <c r="K7257" s="27">
        <v>0.94845000000000002</v>
      </c>
      <c r="L7257" s="77">
        <v>0.9</v>
      </c>
      <c r="Q7257" s="106"/>
    </row>
    <row r="7258" spans="1:17" x14ac:dyDescent="0.25">
      <c r="A7258" t="s">
        <v>331</v>
      </c>
      <c r="B7258" s="23">
        <v>2020</v>
      </c>
      <c r="C7258" s="23" t="s">
        <v>3</v>
      </c>
      <c r="D7258" s="23" t="s">
        <v>66</v>
      </c>
      <c r="E7258" s="23" t="s">
        <v>216</v>
      </c>
      <c r="F7258" s="23" t="s">
        <v>217</v>
      </c>
      <c r="G7258" s="23" t="s">
        <v>492</v>
      </c>
      <c r="H7258" s="32" t="s">
        <v>353</v>
      </c>
      <c r="I7258" s="32" t="s">
        <v>52</v>
      </c>
      <c r="J7258" s="135">
        <v>103</v>
      </c>
      <c r="K7258" s="27">
        <v>0.93203999999999998</v>
      </c>
      <c r="L7258" s="77">
        <v>0.9</v>
      </c>
      <c r="Q7258" s="106"/>
    </row>
    <row r="7259" spans="1:17" x14ac:dyDescent="0.25">
      <c r="A7259" t="s">
        <v>331</v>
      </c>
      <c r="B7259" s="23">
        <v>2021</v>
      </c>
      <c r="C7259" s="23" t="s">
        <v>0</v>
      </c>
      <c r="D7259" s="23" t="s">
        <v>67</v>
      </c>
      <c r="E7259" s="23" t="s">
        <v>216</v>
      </c>
      <c r="F7259" s="23" t="s">
        <v>217</v>
      </c>
      <c r="G7259" s="23" t="s">
        <v>492</v>
      </c>
      <c r="H7259" s="32" t="s">
        <v>353</v>
      </c>
      <c r="I7259" s="32" t="s">
        <v>52</v>
      </c>
      <c r="J7259" s="135">
        <v>98</v>
      </c>
      <c r="K7259" s="27">
        <v>0.89795999999999998</v>
      </c>
      <c r="L7259" s="77">
        <v>0.9</v>
      </c>
      <c r="Q7259" s="106"/>
    </row>
    <row r="7260" spans="1:17" x14ac:dyDescent="0.25">
      <c r="A7260" t="s">
        <v>331</v>
      </c>
      <c r="B7260" s="23">
        <v>2021</v>
      </c>
      <c r="C7260" s="23" t="s">
        <v>1</v>
      </c>
      <c r="D7260" s="23" t="s">
        <v>68</v>
      </c>
      <c r="E7260" s="23" t="s">
        <v>216</v>
      </c>
      <c r="F7260" s="23" t="s">
        <v>217</v>
      </c>
      <c r="G7260" s="23" t="s">
        <v>492</v>
      </c>
      <c r="H7260" s="32" t="s">
        <v>353</v>
      </c>
      <c r="I7260" s="32" t="s">
        <v>52</v>
      </c>
      <c r="J7260" s="135">
        <v>98</v>
      </c>
      <c r="K7260" s="27">
        <v>0.91837000000000002</v>
      </c>
      <c r="L7260" s="77">
        <v>0.9</v>
      </c>
      <c r="Q7260" s="106"/>
    </row>
    <row r="7261" spans="1:17" x14ac:dyDescent="0.25">
      <c r="A7261" t="s">
        <v>331</v>
      </c>
      <c r="B7261" s="23">
        <v>2021</v>
      </c>
      <c r="C7261" s="23" t="s">
        <v>2</v>
      </c>
      <c r="D7261" s="23" t="s">
        <v>69</v>
      </c>
      <c r="E7261" s="23" t="s">
        <v>216</v>
      </c>
      <c r="F7261" s="23" t="s">
        <v>217</v>
      </c>
      <c r="G7261" s="23" t="s">
        <v>492</v>
      </c>
      <c r="H7261" s="32" t="s">
        <v>353</v>
      </c>
      <c r="I7261" s="32" t="s">
        <v>52</v>
      </c>
      <c r="J7261" s="135">
        <v>105</v>
      </c>
      <c r="K7261" s="27">
        <v>0.90476000000000001</v>
      </c>
      <c r="L7261" s="77">
        <v>0.9</v>
      </c>
      <c r="Q7261" s="106"/>
    </row>
    <row r="7262" spans="1:17" x14ac:dyDescent="0.25">
      <c r="A7262" t="s">
        <v>331</v>
      </c>
      <c r="B7262" s="23">
        <v>2021</v>
      </c>
      <c r="C7262" s="23" t="s">
        <v>3</v>
      </c>
      <c r="D7262" s="23" t="s">
        <v>70</v>
      </c>
      <c r="E7262" s="23" t="s">
        <v>216</v>
      </c>
      <c r="F7262" s="23" t="s">
        <v>217</v>
      </c>
      <c r="G7262" s="23" t="s">
        <v>492</v>
      </c>
      <c r="H7262" s="32" t="s">
        <v>353</v>
      </c>
      <c r="I7262" s="32" t="s">
        <v>52</v>
      </c>
      <c r="J7262" s="135">
        <v>84</v>
      </c>
      <c r="K7262" s="27">
        <v>0.89285999999999999</v>
      </c>
      <c r="L7262" s="77">
        <v>0.9</v>
      </c>
      <c r="Q7262" s="106"/>
    </row>
    <row r="7263" spans="1:17" x14ac:dyDescent="0.25">
      <c r="A7263" t="s">
        <v>331</v>
      </c>
      <c r="B7263" s="23">
        <v>2022</v>
      </c>
      <c r="C7263" s="23" t="s">
        <v>0</v>
      </c>
      <c r="D7263" s="23" t="s">
        <v>71</v>
      </c>
      <c r="E7263" s="23" t="s">
        <v>216</v>
      </c>
      <c r="F7263" s="23" t="s">
        <v>217</v>
      </c>
      <c r="G7263" s="23" t="s">
        <v>492</v>
      </c>
      <c r="H7263" s="32" t="s">
        <v>353</v>
      </c>
      <c r="I7263" s="32" t="s">
        <v>52</v>
      </c>
      <c r="J7263" s="135">
        <v>85</v>
      </c>
      <c r="K7263" s="27">
        <v>0.88234999999999997</v>
      </c>
      <c r="L7263" s="77">
        <v>0.9</v>
      </c>
      <c r="Q7263" s="106"/>
    </row>
    <row r="7264" spans="1:17" x14ac:dyDescent="0.25">
      <c r="A7264" t="s">
        <v>331</v>
      </c>
      <c r="B7264" s="23">
        <v>2022</v>
      </c>
      <c r="C7264" s="23" t="s">
        <v>1</v>
      </c>
      <c r="D7264" s="23" t="s">
        <v>72</v>
      </c>
      <c r="E7264" s="23" t="s">
        <v>216</v>
      </c>
      <c r="F7264" s="23" t="s">
        <v>217</v>
      </c>
      <c r="G7264" s="23" t="s">
        <v>492</v>
      </c>
      <c r="H7264" s="32" t="s">
        <v>353</v>
      </c>
      <c r="I7264" s="32" t="s">
        <v>52</v>
      </c>
      <c r="J7264" s="135">
        <v>104</v>
      </c>
      <c r="K7264" s="27">
        <v>0.93269000000000002</v>
      </c>
      <c r="L7264" s="77">
        <v>0.9</v>
      </c>
      <c r="Q7264" s="106"/>
    </row>
    <row r="7265" spans="1:17" x14ac:dyDescent="0.25">
      <c r="A7265" t="s">
        <v>331</v>
      </c>
      <c r="B7265" s="23">
        <v>2022</v>
      </c>
      <c r="C7265" s="23" t="s">
        <v>2</v>
      </c>
      <c r="D7265" s="23" t="s">
        <v>73</v>
      </c>
      <c r="E7265" s="23" t="s">
        <v>216</v>
      </c>
      <c r="F7265" s="23" t="s">
        <v>217</v>
      </c>
      <c r="G7265" s="23" t="s">
        <v>492</v>
      </c>
      <c r="H7265" s="32" t="s">
        <v>353</v>
      </c>
      <c r="I7265" s="32" t="s">
        <v>52</v>
      </c>
      <c r="J7265" s="135">
        <v>105</v>
      </c>
      <c r="K7265" s="27">
        <v>0.93332999999999999</v>
      </c>
      <c r="L7265" s="77">
        <v>0.9</v>
      </c>
      <c r="Q7265" s="106"/>
    </row>
    <row r="7266" spans="1:17" x14ac:dyDescent="0.25">
      <c r="A7266" t="s">
        <v>331</v>
      </c>
      <c r="B7266" s="23">
        <v>2022</v>
      </c>
      <c r="C7266" s="23" t="s">
        <v>3</v>
      </c>
      <c r="D7266" s="23" t="s">
        <v>493</v>
      </c>
      <c r="E7266" s="23" t="s">
        <v>216</v>
      </c>
      <c r="F7266" s="23" t="s">
        <v>217</v>
      </c>
      <c r="G7266" s="23" t="s">
        <v>492</v>
      </c>
      <c r="H7266" s="32" t="s">
        <v>353</v>
      </c>
      <c r="I7266" s="32" t="s">
        <v>52</v>
      </c>
      <c r="J7266" s="135">
        <v>86</v>
      </c>
      <c r="K7266" s="27">
        <v>0.97674000000000005</v>
      </c>
      <c r="L7266" s="77">
        <v>0.9</v>
      </c>
      <c r="Q7266" s="106"/>
    </row>
    <row r="7267" spans="1:17" x14ac:dyDescent="0.25">
      <c r="A7267" t="s">
        <v>331</v>
      </c>
      <c r="B7267" s="23">
        <v>2023</v>
      </c>
      <c r="C7267" s="23" t="s">
        <v>0</v>
      </c>
      <c r="D7267" s="23" t="s">
        <v>537</v>
      </c>
      <c r="E7267" s="23" t="s">
        <v>216</v>
      </c>
      <c r="F7267" s="23" t="s">
        <v>217</v>
      </c>
      <c r="G7267" s="23" t="s">
        <v>492</v>
      </c>
      <c r="H7267" s="32" t="s">
        <v>353</v>
      </c>
      <c r="I7267" s="32" t="s">
        <v>52</v>
      </c>
      <c r="J7267" s="135">
        <v>84</v>
      </c>
      <c r="K7267" s="27">
        <v>0.95238</v>
      </c>
      <c r="L7267" s="77">
        <v>0.9</v>
      </c>
      <c r="Q7267" s="106"/>
    </row>
    <row r="7268" spans="1:17" x14ac:dyDescent="0.25">
      <c r="A7268" t="s">
        <v>331</v>
      </c>
      <c r="B7268" s="23">
        <v>2018</v>
      </c>
      <c r="C7268" s="23" t="s">
        <v>0</v>
      </c>
      <c r="D7268" s="23" t="s">
        <v>54</v>
      </c>
      <c r="E7268" s="23" t="s">
        <v>218</v>
      </c>
      <c r="F7268" s="23" t="s">
        <v>219</v>
      </c>
      <c r="G7268" s="23" t="s">
        <v>492</v>
      </c>
      <c r="H7268" s="32" t="s">
        <v>355</v>
      </c>
      <c r="I7268" s="32" t="s">
        <v>52</v>
      </c>
      <c r="J7268" s="135">
        <v>84</v>
      </c>
      <c r="K7268" s="27">
        <v>0.34523999999999999</v>
      </c>
      <c r="L7268" s="77">
        <v>0.9</v>
      </c>
      <c r="Q7268" s="106"/>
    </row>
    <row r="7269" spans="1:17" x14ac:dyDescent="0.25">
      <c r="A7269" t="s">
        <v>331</v>
      </c>
      <c r="B7269" s="23">
        <v>2018</v>
      </c>
      <c r="C7269" s="23" t="s">
        <v>1</v>
      </c>
      <c r="D7269" s="23" t="s">
        <v>56</v>
      </c>
      <c r="E7269" s="23" t="s">
        <v>218</v>
      </c>
      <c r="F7269" s="23" t="s">
        <v>219</v>
      </c>
      <c r="G7269" s="23" t="s">
        <v>492</v>
      </c>
      <c r="H7269" s="32" t="s">
        <v>355</v>
      </c>
      <c r="I7269" s="32" t="s">
        <v>52</v>
      </c>
      <c r="J7269" s="135">
        <v>86</v>
      </c>
      <c r="K7269" s="27">
        <v>0.56977</v>
      </c>
      <c r="L7269" s="77">
        <v>0.9</v>
      </c>
      <c r="Q7269" s="106"/>
    </row>
    <row r="7270" spans="1:17" x14ac:dyDescent="0.25">
      <c r="A7270" t="s">
        <v>331</v>
      </c>
      <c r="B7270" s="23">
        <v>2018</v>
      </c>
      <c r="C7270" s="23" t="s">
        <v>2</v>
      </c>
      <c r="D7270" s="23" t="s">
        <v>57</v>
      </c>
      <c r="E7270" s="23" t="s">
        <v>218</v>
      </c>
      <c r="F7270" s="23" t="s">
        <v>219</v>
      </c>
      <c r="G7270" s="23" t="s">
        <v>492</v>
      </c>
      <c r="H7270" s="32" t="s">
        <v>355</v>
      </c>
      <c r="I7270" s="32" t="s">
        <v>52</v>
      </c>
      <c r="J7270" s="135">
        <v>78</v>
      </c>
      <c r="K7270" s="27">
        <v>0.74358999999999997</v>
      </c>
      <c r="L7270" s="77">
        <v>0.9</v>
      </c>
      <c r="Q7270" s="106"/>
    </row>
    <row r="7271" spans="1:17" x14ac:dyDescent="0.25">
      <c r="A7271" t="s">
        <v>331</v>
      </c>
      <c r="B7271" s="23">
        <v>2018</v>
      </c>
      <c r="C7271" s="23" t="s">
        <v>3</v>
      </c>
      <c r="D7271" s="23" t="s">
        <v>58</v>
      </c>
      <c r="E7271" s="23" t="s">
        <v>218</v>
      </c>
      <c r="F7271" s="23" t="s">
        <v>219</v>
      </c>
      <c r="G7271" s="23" t="s">
        <v>492</v>
      </c>
      <c r="H7271" s="32" t="s">
        <v>355</v>
      </c>
      <c r="I7271" s="32" t="s">
        <v>52</v>
      </c>
      <c r="J7271" s="135">
        <v>76</v>
      </c>
      <c r="K7271" s="27">
        <v>0.43420999999999998</v>
      </c>
      <c r="L7271" s="77">
        <v>0.9</v>
      </c>
      <c r="Q7271" s="106"/>
    </row>
    <row r="7272" spans="1:17" x14ac:dyDescent="0.25">
      <c r="A7272" t="s">
        <v>331</v>
      </c>
      <c r="B7272" s="23">
        <v>2019</v>
      </c>
      <c r="C7272" s="23" t="s">
        <v>0</v>
      </c>
      <c r="D7272" s="23" t="s">
        <v>59</v>
      </c>
      <c r="E7272" s="23" t="s">
        <v>218</v>
      </c>
      <c r="F7272" s="23" t="s">
        <v>219</v>
      </c>
      <c r="G7272" s="23" t="s">
        <v>492</v>
      </c>
      <c r="H7272" s="32" t="s">
        <v>355</v>
      </c>
      <c r="I7272" s="32" t="s">
        <v>52</v>
      </c>
      <c r="J7272" s="135">
        <v>83</v>
      </c>
      <c r="K7272" s="27">
        <v>0.32529999999999998</v>
      </c>
      <c r="L7272" s="77">
        <v>0.9</v>
      </c>
      <c r="Q7272" s="106"/>
    </row>
    <row r="7273" spans="1:17" x14ac:dyDescent="0.25">
      <c r="A7273" t="s">
        <v>331</v>
      </c>
      <c r="B7273" s="23">
        <v>2019</v>
      </c>
      <c r="C7273" s="23" t="s">
        <v>1</v>
      </c>
      <c r="D7273" s="23" t="s">
        <v>60</v>
      </c>
      <c r="E7273" s="23" t="s">
        <v>218</v>
      </c>
      <c r="F7273" s="23" t="s">
        <v>219</v>
      </c>
      <c r="G7273" s="23" t="s">
        <v>492</v>
      </c>
      <c r="H7273" s="32" t="s">
        <v>355</v>
      </c>
      <c r="I7273" s="32" t="s">
        <v>52</v>
      </c>
      <c r="J7273" s="135">
        <v>80</v>
      </c>
      <c r="K7273" s="27">
        <v>0.5625</v>
      </c>
      <c r="L7273" s="77">
        <v>0.9</v>
      </c>
      <c r="Q7273" s="106"/>
    </row>
    <row r="7274" spans="1:17" x14ac:dyDescent="0.25">
      <c r="A7274" t="s">
        <v>331</v>
      </c>
      <c r="B7274" s="23">
        <v>2019</v>
      </c>
      <c r="C7274" s="23" t="s">
        <v>2</v>
      </c>
      <c r="D7274" s="23" t="s">
        <v>61</v>
      </c>
      <c r="E7274" s="23" t="s">
        <v>218</v>
      </c>
      <c r="F7274" s="23" t="s">
        <v>219</v>
      </c>
      <c r="G7274" s="23" t="s">
        <v>492</v>
      </c>
      <c r="H7274" s="32" t="s">
        <v>355</v>
      </c>
      <c r="I7274" s="32" t="s">
        <v>52</v>
      </c>
      <c r="J7274" s="135">
        <v>72</v>
      </c>
      <c r="K7274" s="27">
        <v>0.59721999999999997</v>
      </c>
      <c r="L7274" s="77">
        <v>0.9</v>
      </c>
      <c r="Q7274" s="106"/>
    </row>
    <row r="7275" spans="1:17" x14ac:dyDescent="0.25">
      <c r="A7275" t="s">
        <v>331</v>
      </c>
      <c r="B7275" s="23">
        <v>2019</v>
      </c>
      <c r="C7275" s="23" t="s">
        <v>3</v>
      </c>
      <c r="D7275" s="23" t="s">
        <v>62</v>
      </c>
      <c r="E7275" s="23" t="s">
        <v>218</v>
      </c>
      <c r="F7275" s="23" t="s">
        <v>219</v>
      </c>
      <c r="G7275" s="23" t="s">
        <v>492</v>
      </c>
      <c r="H7275" s="32" t="s">
        <v>355</v>
      </c>
      <c r="I7275" s="32" t="s">
        <v>52</v>
      </c>
      <c r="J7275" s="135">
        <v>87</v>
      </c>
      <c r="K7275" s="27">
        <v>0.51724000000000003</v>
      </c>
      <c r="L7275" s="77">
        <v>0.9</v>
      </c>
      <c r="Q7275" s="106"/>
    </row>
    <row r="7276" spans="1:17" x14ac:dyDescent="0.25">
      <c r="A7276" t="s">
        <v>331</v>
      </c>
      <c r="B7276" s="23">
        <v>2020</v>
      </c>
      <c r="C7276" s="23" t="s">
        <v>0</v>
      </c>
      <c r="D7276" s="23" t="s">
        <v>63</v>
      </c>
      <c r="E7276" s="23" t="s">
        <v>218</v>
      </c>
      <c r="F7276" s="23" t="s">
        <v>219</v>
      </c>
      <c r="G7276" s="23" t="s">
        <v>492</v>
      </c>
      <c r="H7276" s="32" t="s">
        <v>355</v>
      </c>
      <c r="I7276" s="32" t="s">
        <v>52</v>
      </c>
      <c r="J7276" s="135">
        <v>69</v>
      </c>
      <c r="K7276" s="27">
        <v>0.71013999999999999</v>
      </c>
      <c r="L7276" s="77">
        <v>0.9</v>
      </c>
      <c r="Q7276" s="106"/>
    </row>
    <row r="7277" spans="1:17" x14ac:dyDescent="0.25">
      <c r="A7277" t="s">
        <v>331</v>
      </c>
      <c r="B7277" s="23">
        <v>2020</v>
      </c>
      <c r="C7277" s="23" t="s">
        <v>1</v>
      </c>
      <c r="D7277" s="23" t="s">
        <v>64</v>
      </c>
      <c r="E7277" s="23" t="s">
        <v>218</v>
      </c>
      <c r="F7277" s="23" t="s">
        <v>219</v>
      </c>
      <c r="G7277" s="23" t="s">
        <v>492</v>
      </c>
      <c r="H7277" s="32" t="s">
        <v>355</v>
      </c>
      <c r="I7277" s="32" t="s">
        <v>52</v>
      </c>
      <c r="J7277" s="135">
        <v>48</v>
      </c>
      <c r="K7277" s="27">
        <v>0.45833000000000002</v>
      </c>
      <c r="L7277" s="77">
        <v>0.9</v>
      </c>
      <c r="Q7277" s="106"/>
    </row>
    <row r="7278" spans="1:17" x14ac:dyDescent="0.25">
      <c r="A7278" t="s">
        <v>331</v>
      </c>
      <c r="B7278" s="23">
        <v>2020</v>
      </c>
      <c r="C7278" s="23" t="s">
        <v>2</v>
      </c>
      <c r="D7278" s="23" t="s">
        <v>65</v>
      </c>
      <c r="E7278" s="23" t="s">
        <v>218</v>
      </c>
      <c r="F7278" s="23" t="s">
        <v>219</v>
      </c>
      <c r="G7278" s="23" t="s">
        <v>492</v>
      </c>
      <c r="H7278" s="32" t="s">
        <v>355</v>
      </c>
      <c r="I7278" s="32" t="s">
        <v>52</v>
      </c>
      <c r="J7278" s="135">
        <v>70</v>
      </c>
      <c r="K7278" s="27">
        <v>0.7</v>
      </c>
      <c r="L7278" s="77">
        <v>0.9</v>
      </c>
      <c r="Q7278" s="106"/>
    </row>
    <row r="7279" spans="1:17" x14ac:dyDescent="0.25">
      <c r="A7279" t="s">
        <v>331</v>
      </c>
      <c r="B7279" s="23">
        <v>2020</v>
      </c>
      <c r="C7279" s="23" t="s">
        <v>3</v>
      </c>
      <c r="D7279" s="23" t="s">
        <v>66</v>
      </c>
      <c r="E7279" s="23" t="s">
        <v>218</v>
      </c>
      <c r="F7279" s="23" t="s">
        <v>219</v>
      </c>
      <c r="G7279" s="23" t="s">
        <v>492</v>
      </c>
      <c r="H7279" s="32" t="s">
        <v>355</v>
      </c>
      <c r="I7279" s="32" t="s">
        <v>52</v>
      </c>
      <c r="J7279" s="135">
        <v>70</v>
      </c>
      <c r="K7279" s="27">
        <v>0.67142999999999997</v>
      </c>
      <c r="L7279" s="77">
        <v>0.9</v>
      </c>
      <c r="Q7279" s="106"/>
    </row>
    <row r="7280" spans="1:17" x14ac:dyDescent="0.25">
      <c r="A7280" t="s">
        <v>331</v>
      </c>
      <c r="B7280" s="23">
        <v>2021</v>
      </c>
      <c r="C7280" s="23" t="s">
        <v>0</v>
      </c>
      <c r="D7280" s="23" t="s">
        <v>67</v>
      </c>
      <c r="E7280" s="23" t="s">
        <v>218</v>
      </c>
      <c r="F7280" s="23" t="s">
        <v>219</v>
      </c>
      <c r="G7280" s="23" t="s">
        <v>492</v>
      </c>
      <c r="H7280" s="32" t="s">
        <v>355</v>
      </c>
      <c r="I7280" s="32" t="s">
        <v>52</v>
      </c>
      <c r="J7280" s="135">
        <v>60</v>
      </c>
      <c r="K7280" s="27">
        <v>0.96667000000000003</v>
      </c>
      <c r="L7280" s="77">
        <v>0.9</v>
      </c>
      <c r="Q7280" s="106"/>
    </row>
    <row r="7281" spans="1:17" x14ac:dyDescent="0.25">
      <c r="A7281" t="s">
        <v>331</v>
      </c>
      <c r="B7281" s="23">
        <v>2021</v>
      </c>
      <c r="C7281" s="23" t="s">
        <v>1</v>
      </c>
      <c r="D7281" s="23" t="s">
        <v>68</v>
      </c>
      <c r="E7281" s="23" t="s">
        <v>218</v>
      </c>
      <c r="F7281" s="23" t="s">
        <v>219</v>
      </c>
      <c r="G7281" s="23" t="s">
        <v>492</v>
      </c>
      <c r="H7281" s="32" t="s">
        <v>355</v>
      </c>
      <c r="I7281" s="32" t="s">
        <v>52</v>
      </c>
      <c r="J7281" s="135">
        <v>71</v>
      </c>
      <c r="K7281" s="27">
        <v>0.92957999999999996</v>
      </c>
      <c r="L7281" s="77">
        <v>0.9</v>
      </c>
      <c r="Q7281" s="106"/>
    </row>
    <row r="7282" spans="1:17" x14ac:dyDescent="0.25">
      <c r="A7282" t="s">
        <v>331</v>
      </c>
      <c r="B7282" s="23">
        <v>2021</v>
      </c>
      <c r="C7282" s="23" t="s">
        <v>2</v>
      </c>
      <c r="D7282" s="23" t="s">
        <v>69</v>
      </c>
      <c r="E7282" s="23" t="s">
        <v>218</v>
      </c>
      <c r="F7282" s="23" t="s">
        <v>219</v>
      </c>
      <c r="G7282" s="23" t="s">
        <v>492</v>
      </c>
      <c r="H7282" s="32" t="s">
        <v>355</v>
      </c>
      <c r="I7282" s="32" t="s">
        <v>52</v>
      </c>
      <c r="J7282" s="135">
        <v>74</v>
      </c>
      <c r="K7282" s="27">
        <v>0.93242999999999998</v>
      </c>
      <c r="L7282" s="77">
        <v>0.9</v>
      </c>
      <c r="Q7282" s="106"/>
    </row>
    <row r="7283" spans="1:17" x14ac:dyDescent="0.25">
      <c r="A7283" t="s">
        <v>331</v>
      </c>
      <c r="B7283" s="23">
        <v>2021</v>
      </c>
      <c r="C7283" s="23" t="s">
        <v>3</v>
      </c>
      <c r="D7283" s="23" t="s">
        <v>70</v>
      </c>
      <c r="E7283" s="23" t="s">
        <v>218</v>
      </c>
      <c r="F7283" s="23" t="s">
        <v>219</v>
      </c>
      <c r="G7283" s="23" t="s">
        <v>492</v>
      </c>
      <c r="H7283" s="32" t="s">
        <v>355</v>
      </c>
      <c r="I7283" s="32" t="s">
        <v>52</v>
      </c>
      <c r="J7283" s="135">
        <v>68</v>
      </c>
      <c r="K7283" s="27">
        <v>0.75</v>
      </c>
      <c r="L7283" s="77">
        <v>0.9</v>
      </c>
      <c r="Q7283" s="106"/>
    </row>
    <row r="7284" spans="1:17" x14ac:dyDescent="0.25">
      <c r="A7284" t="s">
        <v>331</v>
      </c>
      <c r="B7284" s="23">
        <v>2022</v>
      </c>
      <c r="C7284" s="23" t="s">
        <v>0</v>
      </c>
      <c r="D7284" s="23" t="s">
        <v>71</v>
      </c>
      <c r="E7284" s="23" t="s">
        <v>218</v>
      </c>
      <c r="F7284" s="23" t="s">
        <v>219</v>
      </c>
      <c r="G7284" s="23" t="s">
        <v>492</v>
      </c>
      <c r="H7284" s="32" t="s">
        <v>355</v>
      </c>
      <c r="I7284" s="32" t="s">
        <v>52</v>
      </c>
      <c r="J7284" s="135">
        <v>70</v>
      </c>
      <c r="K7284" s="27">
        <v>0.91429000000000005</v>
      </c>
      <c r="L7284" s="77">
        <v>0.9</v>
      </c>
      <c r="Q7284" s="106"/>
    </row>
    <row r="7285" spans="1:17" x14ac:dyDescent="0.25">
      <c r="A7285" t="s">
        <v>331</v>
      </c>
      <c r="B7285" s="23">
        <v>2022</v>
      </c>
      <c r="C7285" s="23" t="s">
        <v>1</v>
      </c>
      <c r="D7285" s="23" t="s">
        <v>72</v>
      </c>
      <c r="E7285" s="23" t="s">
        <v>218</v>
      </c>
      <c r="F7285" s="23" t="s">
        <v>219</v>
      </c>
      <c r="G7285" s="23" t="s">
        <v>492</v>
      </c>
      <c r="H7285" s="32" t="s">
        <v>355</v>
      </c>
      <c r="I7285" s="32" t="s">
        <v>52</v>
      </c>
      <c r="J7285" s="135">
        <v>75</v>
      </c>
      <c r="K7285" s="27">
        <v>0.57333000000000001</v>
      </c>
      <c r="L7285" s="77">
        <v>0.9</v>
      </c>
      <c r="Q7285" s="106"/>
    </row>
    <row r="7286" spans="1:17" x14ac:dyDescent="0.25">
      <c r="A7286" t="s">
        <v>331</v>
      </c>
      <c r="B7286" s="23">
        <v>2022</v>
      </c>
      <c r="C7286" s="23" t="s">
        <v>2</v>
      </c>
      <c r="D7286" s="23" t="s">
        <v>73</v>
      </c>
      <c r="E7286" s="23" t="s">
        <v>218</v>
      </c>
      <c r="F7286" s="23" t="s">
        <v>219</v>
      </c>
      <c r="G7286" s="23" t="s">
        <v>492</v>
      </c>
      <c r="H7286" s="32" t="s">
        <v>355</v>
      </c>
      <c r="I7286" s="32" t="s">
        <v>52</v>
      </c>
      <c r="J7286" s="135">
        <v>84</v>
      </c>
      <c r="K7286" s="27">
        <v>0.89285999999999999</v>
      </c>
      <c r="L7286" s="77">
        <v>0.9</v>
      </c>
      <c r="Q7286" s="106"/>
    </row>
    <row r="7287" spans="1:17" x14ac:dyDescent="0.25">
      <c r="A7287" t="s">
        <v>331</v>
      </c>
      <c r="B7287" s="23">
        <v>2022</v>
      </c>
      <c r="C7287" s="23" t="s">
        <v>3</v>
      </c>
      <c r="D7287" s="23" t="s">
        <v>493</v>
      </c>
      <c r="E7287" s="23" t="s">
        <v>218</v>
      </c>
      <c r="F7287" s="23" t="s">
        <v>219</v>
      </c>
      <c r="G7287" s="23" t="s">
        <v>492</v>
      </c>
      <c r="H7287" s="32" t="s">
        <v>355</v>
      </c>
      <c r="I7287" s="32" t="s">
        <v>52</v>
      </c>
      <c r="J7287" s="135">
        <v>68</v>
      </c>
      <c r="K7287" s="27">
        <v>0.94118000000000002</v>
      </c>
      <c r="L7287" s="77">
        <v>0.9</v>
      </c>
      <c r="Q7287" s="106"/>
    </row>
    <row r="7288" spans="1:17" x14ac:dyDescent="0.25">
      <c r="A7288" t="s">
        <v>331</v>
      </c>
      <c r="B7288" s="23">
        <v>2023</v>
      </c>
      <c r="C7288" s="23" t="s">
        <v>0</v>
      </c>
      <c r="D7288" s="23" t="s">
        <v>537</v>
      </c>
      <c r="E7288" s="23" t="s">
        <v>218</v>
      </c>
      <c r="F7288" s="23" t="s">
        <v>219</v>
      </c>
      <c r="G7288" s="23" t="s">
        <v>492</v>
      </c>
      <c r="H7288" s="32" t="s">
        <v>355</v>
      </c>
      <c r="I7288" s="32" t="s">
        <v>52</v>
      </c>
      <c r="J7288" s="135">
        <v>75</v>
      </c>
      <c r="K7288" s="27">
        <v>0.96</v>
      </c>
      <c r="L7288" s="77">
        <v>0.9</v>
      </c>
      <c r="Q7288" s="106"/>
    </row>
    <row r="7289" spans="1:17" x14ac:dyDescent="0.25">
      <c r="A7289" t="s">
        <v>331</v>
      </c>
      <c r="B7289" s="23">
        <v>2018</v>
      </c>
      <c r="C7289" s="23" t="s">
        <v>0</v>
      </c>
      <c r="D7289" s="23" t="s">
        <v>54</v>
      </c>
      <c r="E7289" s="23" t="s">
        <v>492</v>
      </c>
      <c r="F7289" s="23" t="s">
        <v>357</v>
      </c>
      <c r="G7289" s="23" t="s">
        <v>492</v>
      </c>
      <c r="H7289" s="32" t="s">
        <v>357</v>
      </c>
      <c r="I7289" s="32" t="s">
        <v>52</v>
      </c>
      <c r="J7289" s="135">
        <v>644</v>
      </c>
      <c r="K7289" s="27">
        <v>0.75</v>
      </c>
      <c r="L7289" s="77">
        <v>0.9</v>
      </c>
      <c r="Q7289" s="106"/>
    </row>
    <row r="7290" spans="1:17" x14ac:dyDescent="0.25">
      <c r="A7290" t="s">
        <v>331</v>
      </c>
      <c r="B7290" s="23">
        <v>2018</v>
      </c>
      <c r="C7290" s="23" t="s">
        <v>1</v>
      </c>
      <c r="D7290" s="23" t="s">
        <v>56</v>
      </c>
      <c r="E7290" s="23" t="s">
        <v>492</v>
      </c>
      <c r="F7290" s="23" t="s">
        <v>357</v>
      </c>
      <c r="G7290" s="23" t="s">
        <v>492</v>
      </c>
      <c r="H7290" s="32" t="s">
        <v>357</v>
      </c>
      <c r="I7290" s="32" t="s">
        <v>52</v>
      </c>
      <c r="J7290" s="135">
        <v>716</v>
      </c>
      <c r="K7290" s="27">
        <v>0.75278999999999996</v>
      </c>
      <c r="L7290" s="77">
        <v>0.9</v>
      </c>
      <c r="Q7290" s="106"/>
    </row>
    <row r="7291" spans="1:17" x14ac:dyDescent="0.25">
      <c r="A7291" t="s">
        <v>331</v>
      </c>
      <c r="B7291" s="23">
        <v>2018</v>
      </c>
      <c r="C7291" s="23" t="s">
        <v>2</v>
      </c>
      <c r="D7291" s="23" t="s">
        <v>57</v>
      </c>
      <c r="E7291" s="23" t="s">
        <v>492</v>
      </c>
      <c r="F7291" s="23" t="s">
        <v>357</v>
      </c>
      <c r="G7291" s="23" t="s">
        <v>492</v>
      </c>
      <c r="H7291" s="32" t="s">
        <v>357</v>
      </c>
      <c r="I7291" s="32" t="s">
        <v>52</v>
      </c>
      <c r="J7291" s="135">
        <v>775</v>
      </c>
      <c r="K7291" s="27">
        <v>0.76</v>
      </c>
      <c r="L7291" s="77">
        <v>0.9</v>
      </c>
      <c r="Q7291" s="106"/>
    </row>
    <row r="7292" spans="1:17" x14ac:dyDescent="0.25">
      <c r="A7292" t="s">
        <v>331</v>
      </c>
      <c r="B7292" s="23">
        <v>2018</v>
      </c>
      <c r="C7292" s="23" t="s">
        <v>3</v>
      </c>
      <c r="D7292" s="23" t="s">
        <v>58</v>
      </c>
      <c r="E7292" s="23" t="s">
        <v>492</v>
      </c>
      <c r="F7292" s="23" t="s">
        <v>357</v>
      </c>
      <c r="G7292" s="23" t="s">
        <v>492</v>
      </c>
      <c r="H7292" s="32" t="s">
        <v>357</v>
      </c>
      <c r="I7292" s="32" t="s">
        <v>52</v>
      </c>
      <c r="J7292" s="135">
        <v>654</v>
      </c>
      <c r="K7292" s="27">
        <v>0.73699999999999999</v>
      </c>
      <c r="L7292" s="77">
        <v>0.9</v>
      </c>
      <c r="Q7292" s="106"/>
    </row>
    <row r="7293" spans="1:17" x14ac:dyDescent="0.25">
      <c r="A7293" t="s">
        <v>331</v>
      </c>
      <c r="B7293" s="23">
        <v>2019</v>
      </c>
      <c r="C7293" s="23" t="s">
        <v>0</v>
      </c>
      <c r="D7293" s="23" t="s">
        <v>59</v>
      </c>
      <c r="E7293" s="23" t="s">
        <v>492</v>
      </c>
      <c r="F7293" s="23" t="s">
        <v>357</v>
      </c>
      <c r="G7293" s="23" t="s">
        <v>492</v>
      </c>
      <c r="H7293" s="32" t="s">
        <v>357</v>
      </c>
      <c r="I7293" s="32" t="s">
        <v>52</v>
      </c>
      <c r="J7293" s="135">
        <v>637</v>
      </c>
      <c r="K7293" s="27">
        <v>0.74097000000000002</v>
      </c>
      <c r="L7293" s="77">
        <v>0.9</v>
      </c>
      <c r="Q7293" s="106"/>
    </row>
    <row r="7294" spans="1:17" x14ac:dyDescent="0.25">
      <c r="A7294" t="s">
        <v>331</v>
      </c>
      <c r="B7294" s="23">
        <v>2019</v>
      </c>
      <c r="C7294" s="23" t="s">
        <v>1</v>
      </c>
      <c r="D7294" s="23" t="s">
        <v>60</v>
      </c>
      <c r="E7294" s="23" t="s">
        <v>492</v>
      </c>
      <c r="F7294" s="23" t="s">
        <v>357</v>
      </c>
      <c r="G7294" s="23" t="s">
        <v>492</v>
      </c>
      <c r="H7294" s="32" t="s">
        <v>357</v>
      </c>
      <c r="I7294" s="32" t="s">
        <v>52</v>
      </c>
      <c r="J7294" s="135">
        <v>703</v>
      </c>
      <c r="K7294" s="27">
        <v>0.79515999999999998</v>
      </c>
      <c r="L7294" s="77">
        <v>0.9</v>
      </c>
      <c r="Q7294" s="106"/>
    </row>
    <row r="7295" spans="1:17" x14ac:dyDescent="0.25">
      <c r="A7295" t="s">
        <v>331</v>
      </c>
      <c r="B7295" s="23">
        <v>2019</v>
      </c>
      <c r="C7295" s="23" t="s">
        <v>2</v>
      </c>
      <c r="D7295" s="23" t="s">
        <v>61</v>
      </c>
      <c r="E7295" s="23" t="s">
        <v>492</v>
      </c>
      <c r="F7295" s="23" t="s">
        <v>357</v>
      </c>
      <c r="G7295" s="23" t="s">
        <v>492</v>
      </c>
      <c r="H7295" s="32" t="s">
        <v>357</v>
      </c>
      <c r="I7295" s="32" t="s">
        <v>52</v>
      </c>
      <c r="J7295" s="135">
        <v>690</v>
      </c>
      <c r="K7295" s="27">
        <v>0.78841000000000006</v>
      </c>
      <c r="L7295" s="77">
        <v>0.9</v>
      </c>
      <c r="Q7295" s="106"/>
    </row>
    <row r="7296" spans="1:17" x14ac:dyDescent="0.25">
      <c r="A7296" t="s">
        <v>331</v>
      </c>
      <c r="B7296" s="23">
        <v>2019</v>
      </c>
      <c r="C7296" s="23" t="s">
        <v>3</v>
      </c>
      <c r="D7296" s="23" t="s">
        <v>62</v>
      </c>
      <c r="E7296" s="23" t="s">
        <v>492</v>
      </c>
      <c r="F7296" s="23" t="s">
        <v>357</v>
      </c>
      <c r="G7296" s="23" t="s">
        <v>492</v>
      </c>
      <c r="H7296" s="32" t="s">
        <v>357</v>
      </c>
      <c r="I7296" s="32" t="s">
        <v>52</v>
      </c>
      <c r="J7296" s="135">
        <v>677</v>
      </c>
      <c r="K7296" s="27">
        <v>0.80354999999999999</v>
      </c>
      <c r="L7296" s="77">
        <v>0.9</v>
      </c>
      <c r="Q7296" s="106"/>
    </row>
    <row r="7297" spans="1:17" x14ac:dyDescent="0.25">
      <c r="A7297" t="s">
        <v>331</v>
      </c>
      <c r="B7297" s="23">
        <v>2020</v>
      </c>
      <c r="C7297" s="23" t="s">
        <v>0</v>
      </c>
      <c r="D7297" s="23" t="s">
        <v>63</v>
      </c>
      <c r="E7297" s="23" t="s">
        <v>492</v>
      </c>
      <c r="F7297" s="23" t="s">
        <v>357</v>
      </c>
      <c r="G7297" s="23" t="s">
        <v>492</v>
      </c>
      <c r="H7297" s="32" t="s">
        <v>357</v>
      </c>
      <c r="I7297" s="32" t="s">
        <v>52</v>
      </c>
      <c r="J7297" s="135">
        <v>678</v>
      </c>
      <c r="K7297" s="27">
        <v>0.70796000000000003</v>
      </c>
      <c r="L7297" s="77">
        <v>0.9</v>
      </c>
      <c r="Q7297" s="106"/>
    </row>
    <row r="7298" spans="1:17" x14ac:dyDescent="0.25">
      <c r="A7298" t="s">
        <v>331</v>
      </c>
      <c r="B7298" s="23">
        <v>2020</v>
      </c>
      <c r="C7298" s="23" t="s">
        <v>1</v>
      </c>
      <c r="D7298" s="23" t="s">
        <v>64</v>
      </c>
      <c r="E7298" s="23" t="s">
        <v>492</v>
      </c>
      <c r="F7298" s="23" t="s">
        <v>357</v>
      </c>
      <c r="G7298" s="23" t="s">
        <v>492</v>
      </c>
      <c r="H7298" s="32" t="s">
        <v>357</v>
      </c>
      <c r="I7298" s="32" t="s">
        <v>52</v>
      </c>
      <c r="J7298" s="135">
        <v>339</v>
      </c>
      <c r="K7298" s="27">
        <v>0.75221000000000005</v>
      </c>
      <c r="L7298" s="77">
        <v>0.9</v>
      </c>
      <c r="Q7298" s="106"/>
    </row>
    <row r="7299" spans="1:17" x14ac:dyDescent="0.25">
      <c r="A7299" t="s">
        <v>331</v>
      </c>
      <c r="B7299" s="23">
        <v>2020</v>
      </c>
      <c r="C7299" s="23" t="s">
        <v>2</v>
      </c>
      <c r="D7299" s="23" t="s">
        <v>65</v>
      </c>
      <c r="E7299" s="23" t="s">
        <v>492</v>
      </c>
      <c r="F7299" s="23" t="s">
        <v>357</v>
      </c>
      <c r="G7299" s="23" t="s">
        <v>492</v>
      </c>
      <c r="H7299" s="32" t="s">
        <v>357</v>
      </c>
      <c r="I7299" s="32" t="s">
        <v>52</v>
      </c>
      <c r="J7299" s="135">
        <v>495</v>
      </c>
      <c r="K7299" s="27">
        <v>0.66869000000000001</v>
      </c>
      <c r="L7299" s="77">
        <v>0.9</v>
      </c>
      <c r="Q7299" s="106"/>
    </row>
    <row r="7300" spans="1:17" x14ac:dyDescent="0.25">
      <c r="A7300" t="s">
        <v>331</v>
      </c>
      <c r="B7300" s="23">
        <v>2020</v>
      </c>
      <c r="C7300" s="23" t="s">
        <v>3</v>
      </c>
      <c r="D7300" s="23" t="s">
        <v>66</v>
      </c>
      <c r="E7300" s="23" t="s">
        <v>492</v>
      </c>
      <c r="F7300" s="23" t="s">
        <v>357</v>
      </c>
      <c r="G7300" s="23" t="s">
        <v>492</v>
      </c>
      <c r="H7300" s="32" t="s">
        <v>357</v>
      </c>
      <c r="I7300" s="32" t="s">
        <v>52</v>
      </c>
      <c r="J7300" s="135">
        <v>700</v>
      </c>
      <c r="K7300" s="27">
        <v>0.75714000000000004</v>
      </c>
      <c r="L7300" s="77">
        <v>0.9</v>
      </c>
      <c r="Q7300" s="106"/>
    </row>
    <row r="7301" spans="1:17" x14ac:dyDescent="0.25">
      <c r="A7301" t="s">
        <v>331</v>
      </c>
      <c r="B7301" s="23">
        <v>2021</v>
      </c>
      <c r="C7301" s="23" t="s">
        <v>0</v>
      </c>
      <c r="D7301" s="23" t="s">
        <v>67</v>
      </c>
      <c r="E7301" s="23" t="s">
        <v>492</v>
      </c>
      <c r="F7301" s="23" t="s">
        <v>357</v>
      </c>
      <c r="G7301" s="23" t="s">
        <v>492</v>
      </c>
      <c r="H7301" s="32" t="s">
        <v>357</v>
      </c>
      <c r="I7301" s="32" t="s">
        <v>52</v>
      </c>
      <c r="J7301" s="135">
        <v>652</v>
      </c>
      <c r="K7301" s="27">
        <v>0.76534000000000002</v>
      </c>
      <c r="L7301" s="77">
        <v>0.9</v>
      </c>
      <c r="Q7301" s="106"/>
    </row>
    <row r="7302" spans="1:17" x14ac:dyDescent="0.25">
      <c r="A7302" t="s">
        <v>331</v>
      </c>
      <c r="B7302" s="23">
        <v>2021</v>
      </c>
      <c r="C7302" s="23" t="s">
        <v>1</v>
      </c>
      <c r="D7302" s="23" t="s">
        <v>68</v>
      </c>
      <c r="E7302" s="23" t="s">
        <v>492</v>
      </c>
      <c r="F7302" s="23" t="s">
        <v>357</v>
      </c>
      <c r="G7302" s="23" t="s">
        <v>492</v>
      </c>
      <c r="H7302" s="32" t="s">
        <v>357</v>
      </c>
      <c r="I7302" s="32" t="s">
        <v>52</v>
      </c>
      <c r="J7302" s="135">
        <v>773</v>
      </c>
      <c r="K7302" s="27">
        <v>0.72704000000000002</v>
      </c>
      <c r="L7302" s="77">
        <v>0.9</v>
      </c>
      <c r="Q7302" s="106"/>
    </row>
    <row r="7303" spans="1:17" x14ac:dyDescent="0.25">
      <c r="A7303" t="s">
        <v>331</v>
      </c>
      <c r="B7303" s="23">
        <v>2021</v>
      </c>
      <c r="C7303" s="23" t="s">
        <v>2</v>
      </c>
      <c r="D7303" s="23" t="s">
        <v>69</v>
      </c>
      <c r="E7303" s="23" t="s">
        <v>492</v>
      </c>
      <c r="F7303" s="23" t="s">
        <v>357</v>
      </c>
      <c r="G7303" s="23" t="s">
        <v>492</v>
      </c>
      <c r="H7303" s="32" t="s">
        <v>357</v>
      </c>
      <c r="I7303" s="32" t="s">
        <v>52</v>
      </c>
      <c r="J7303" s="135">
        <v>747</v>
      </c>
      <c r="K7303" s="27">
        <v>0.751</v>
      </c>
      <c r="L7303" s="77">
        <v>0.9</v>
      </c>
      <c r="Q7303" s="106"/>
    </row>
    <row r="7304" spans="1:17" x14ac:dyDescent="0.25">
      <c r="A7304" t="s">
        <v>331</v>
      </c>
      <c r="B7304" s="23">
        <v>2021</v>
      </c>
      <c r="C7304" s="23" t="s">
        <v>3</v>
      </c>
      <c r="D7304" s="23" t="s">
        <v>70</v>
      </c>
      <c r="E7304" s="23" t="s">
        <v>492</v>
      </c>
      <c r="F7304" s="23" t="s">
        <v>357</v>
      </c>
      <c r="G7304" s="23" t="s">
        <v>492</v>
      </c>
      <c r="H7304" s="32" t="s">
        <v>357</v>
      </c>
      <c r="I7304" s="32" t="s">
        <v>52</v>
      </c>
      <c r="J7304" s="135">
        <v>739</v>
      </c>
      <c r="K7304" s="27">
        <v>0.78078000000000003</v>
      </c>
      <c r="L7304" s="77">
        <v>0.9</v>
      </c>
      <c r="Q7304" s="106"/>
    </row>
    <row r="7305" spans="1:17" x14ac:dyDescent="0.25">
      <c r="A7305" t="s">
        <v>331</v>
      </c>
      <c r="B7305" s="23">
        <v>2022</v>
      </c>
      <c r="C7305" s="23" t="s">
        <v>0</v>
      </c>
      <c r="D7305" s="23" t="s">
        <v>71</v>
      </c>
      <c r="E7305" s="23" t="s">
        <v>492</v>
      </c>
      <c r="F7305" s="23" t="s">
        <v>357</v>
      </c>
      <c r="G7305" s="23" t="s">
        <v>492</v>
      </c>
      <c r="H7305" s="32" t="s">
        <v>357</v>
      </c>
      <c r="I7305" s="32" t="s">
        <v>52</v>
      </c>
      <c r="J7305" s="135">
        <v>729</v>
      </c>
      <c r="K7305" s="27">
        <v>0.80247000000000002</v>
      </c>
      <c r="L7305" s="77">
        <v>0.9</v>
      </c>
      <c r="Q7305" s="106"/>
    </row>
    <row r="7306" spans="1:17" x14ac:dyDescent="0.25">
      <c r="A7306" t="s">
        <v>331</v>
      </c>
      <c r="B7306" s="23">
        <v>2022</v>
      </c>
      <c r="C7306" s="23" t="s">
        <v>1</v>
      </c>
      <c r="D7306" s="23" t="s">
        <v>72</v>
      </c>
      <c r="E7306" s="23" t="s">
        <v>492</v>
      </c>
      <c r="F7306" s="23" t="s">
        <v>357</v>
      </c>
      <c r="G7306" s="23" t="s">
        <v>492</v>
      </c>
      <c r="H7306" s="32" t="s">
        <v>357</v>
      </c>
      <c r="I7306" s="32" t="s">
        <v>52</v>
      </c>
      <c r="J7306" s="135">
        <v>734</v>
      </c>
      <c r="K7306" s="27">
        <v>0.79427999999999999</v>
      </c>
      <c r="L7306" s="77">
        <v>0.9</v>
      </c>
      <c r="Q7306" s="106"/>
    </row>
    <row r="7307" spans="1:17" x14ac:dyDescent="0.25">
      <c r="A7307" t="s">
        <v>331</v>
      </c>
      <c r="B7307" s="23">
        <v>2022</v>
      </c>
      <c r="C7307" s="23" t="s">
        <v>2</v>
      </c>
      <c r="D7307" s="23" t="s">
        <v>73</v>
      </c>
      <c r="E7307" s="23" t="s">
        <v>492</v>
      </c>
      <c r="F7307" s="23" t="s">
        <v>357</v>
      </c>
      <c r="G7307" s="23" t="s">
        <v>492</v>
      </c>
      <c r="H7307" s="32" t="s">
        <v>357</v>
      </c>
      <c r="I7307" s="32" t="s">
        <v>52</v>
      </c>
      <c r="J7307" s="135">
        <v>767</v>
      </c>
      <c r="K7307" s="27">
        <v>0.78747999999999996</v>
      </c>
      <c r="L7307" s="77">
        <v>0.9</v>
      </c>
      <c r="Q7307" s="106"/>
    </row>
    <row r="7308" spans="1:17" x14ac:dyDescent="0.25">
      <c r="A7308" t="s">
        <v>331</v>
      </c>
      <c r="B7308" s="23">
        <v>2022</v>
      </c>
      <c r="C7308" s="23" t="s">
        <v>3</v>
      </c>
      <c r="D7308" s="23" t="s">
        <v>493</v>
      </c>
      <c r="E7308" s="23" t="s">
        <v>492</v>
      </c>
      <c r="F7308" s="23" t="s">
        <v>357</v>
      </c>
      <c r="G7308" s="23" t="s">
        <v>492</v>
      </c>
      <c r="H7308" s="32" t="s">
        <v>357</v>
      </c>
      <c r="I7308" s="32" t="s">
        <v>52</v>
      </c>
      <c r="J7308" s="135">
        <v>691</v>
      </c>
      <c r="K7308" s="27">
        <v>0.80608000000000002</v>
      </c>
      <c r="L7308" s="77">
        <v>0.9</v>
      </c>
      <c r="Q7308" s="106"/>
    </row>
    <row r="7309" spans="1:17" x14ac:dyDescent="0.25">
      <c r="A7309" t="s">
        <v>331</v>
      </c>
      <c r="B7309" s="23">
        <v>2023</v>
      </c>
      <c r="C7309" s="23" t="s">
        <v>0</v>
      </c>
      <c r="D7309" s="23" t="s">
        <v>537</v>
      </c>
      <c r="E7309" s="23" t="s">
        <v>492</v>
      </c>
      <c r="F7309" s="23" t="s">
        <v>357</v>
      </c>
      <c r="G7309" s="23" t="s">
        <v>492</v>
      </c>
      <c r="H7309" s="32" t="s">
        <v>357</v>
      </c>
      <c r="I7309" s="32" t="s">
        <v>52</v>
      </c>
      <c r="J7309" s="135">
        <v>747</v>
      </c>
      <c r="K7309" s="27">
        <v>0.76707000000000003</v>
      </c>
      <c r="L7309" s="77">
        <v>0.9</v>
      </c>
      <c r="Q7309" s="106"/>
    </row>
    <row r="7310" spans="1:17" x14ac:dyDescent="0.25">
      <c r="A7310" t="s">
        <v>331</v>
      </c>
      <c r="B7310" s="23">
        <v>2018</v>
      </c>
      <c r="C7310" s="23" t="s">
        <v>0</v>
      </c>
      <c r="D7310" s="23" t="s">
        <v>54</v>
      </c>
      <c r="E7310" s="23" t="s">
        <v>220</v>
      </c>
      <c r="F7310" s="23" t="s">
        <v>221</v>
      </c>
      <c r="G7310" s="23" t="s">
        <v>492</v>
      </c>
      <c r="H7310" s="166" t="s">
        <v>526</v>
      </c>
      <c r="I7310" s="32" t="s">
        <v>52</v>
      </c>
      <c r="J7310" s="135">
        <v>64</v>
      </c>
      <c r="K7310" s="27">
        <v>0.84375</v>
      </c>
      <c r="L7310" s="77">
        <v>0.9</v>
      </c>
      <c r="Q7310" s="106"/>
    </row>
    <row r="7311" spans="1:17" x14ac:dyDescent="0.25">
      <c r="A7311" t="s">
        <v>331</v>
      </c>
      <c r="B7311" s="23">
        <v>2018</v>
      </c>
      <c r="C7311" s="23" t="s">
        <v>1</v>
      </c>
      <c r="D7311" s="23" t="s">
        <v>56</v>
      </c>
      <c r="E7311" s="23" t="s">
        <v>220</v>
      </c>
      <c r="F7311" s="23" t="s">
        <v>221</v>
      </c>
      <c r="G7311" s="23" t="s">
        <v>492</v>
      </c>
      <c r="H7311" s="166" t="s">
        <v>526</v>
      </c>
      <c r="I7311" s="32" t="s">
        <v>52</v>
      </c>
      <c r="J7311" s="135">
        <v>71</v>
      </c>
      <c r="K7311" s="27">
        <v>0.71831</v>
      </c>
      <c r="L7311" s="77">
        <v>0.9</v>
      </c>
      <c r="Q7311" s="106"/>
    </row>
    <row r="7312" spans="1:17" x14ac:dyDescent="0.25">
      <c r="A7312" t="s">
        <v>331</v>
      </c>
      <c r="B7312" s="23">
        <v>2018</v>
      </c>
      <c r="C7312" s="23" t="s">
        <v>2</v>
      </c>
      <c r="D7312" s="23" t="s">
        <v>57</v>
      </c>
      <c r="E7312" s="23" t="s">
        <v>220</v>
      </c>
      <c r="F7312" s="23" t="s">
        <v>221</v>
      </c>
      <c r="G7312" s="23" t="s">
        <v>492</v>
      </c>
      <c r="H7312" s="166" t="s">
        <v>526</v>
      </c>
      <c r="I7312" s="32" t="s">
        <v>52</v>
      </c>
      <c r="J7312" s="135">
        <v>71</v>
      </c>
      <c r="K7312" s="27">
        <v>0.83099000000000001</v>
      </c>
      <c r="L7312" s="77">
        <v>0.9</v>
      </c>
      <c r="Q7312" s="106"/>
    </row>
    <row r="7313" spans="1:17" x14ac:dyDescent="0.25">
      <c r="A7313" t="s">
        <v>331</v>
      </c>
      <c r="B7313" s="23">
        <v>2018</v>
      </c>
      <c r="C7313" s="23" t="s">
        <v>3</v>
      </c>
      <c r="D7313" s="23" t="s">
        <v>58</v>
      </c>
      <c r="E7313" s="23" t="s">
        <v>220</v>
      </c>
      <c r="F7313" s="23" t="s">
        <v>221</v>
      </c>
      <c r="G7313" s="23" t="s">
        <v>492</v>
      </c>
      <c r="H7313" s="166" t="s">
        <v>526</v>
      </c>
      <c r="I7313" s="32" t="s">
        <v>52</v>
      </c>
      <c r="J7313" s="135">
        <v>69</v>
      </c>
      <c r="K7313" s="27">
        <v>0.86956999999999995</v>
      </c>
      <c r="L7313" s="77">
        <v>0.9</v>
      </c>
      <c r="Q7313" s="106"/>
    </row>
    <row r="7314" spans="1:17" x14ac:dyDescent="0.25">
      <c r="A7314" t="s">
        <v>331</v>
      </c>
      <c r="B7314" s="23">
        <v>2019</v>
      </c>
      <c r="C7314" s="23" t="s">
        <v>0</v>
      </c>
      <c r="D7314" s="23" t="s">
        <v>59</v>
      </c>
      <c r="E7314" s="23" t="s">
        <v>220</v>
      </c>
      <c r="F7314" s="23" t="s">
        <v>221</v>
      </c>
      <c r="G7314" s="23" t="s">
        <v>492</v>
      </c>
      <c r="H7314" s="166" t="s">
        <v>526</v>
      </c>
      <c r="I7314" s="32" t="s">
        <v>52</v>
      </c>
      <c r="J7314" s="135">
        <v>59</v>
      </c>
      <c r="K7314" s="27">
        <v>0.72880999999999996</v>
      </c>
      <c r="L7314" s="77">
        <v>0.9</v>
      </c>
      <c r="Q7314" s="106"/>
    </row>
    <row r="7315" spans="1:17" x14ac:dyDescent="0.25">
      <c r="A7315" t="s">
        <v>331</v>
      </c>
      <c r="B7315" s="23">
        <v>2019</v>
      </c>
      <c r="C7315" s="23" t="s">
        <v>1</v>
      </c>
      <c r="D7315" s="23" t="s">
        <v>60</v>
      </c>
      <c r="E7315" s="23" t="s">
        <v>220</v>
      </c>
      <c r="F7315" s="23" t="s">
        <v>221</v>
      </c>
      <c r="G7315" s="23" t="s">
        <v>492</v>
      </c>
      <c r="H7315" s="166" t="s">
        <v>526</v>
      </c>
      <c r="I7315" s="32" t="s">
        <v>52</v>
      </c>
      <c r="J7315" s="135">
        <v>62</v>
      </c>
      <c r="K7315" s="27">
        <v>0.80645</v>
      </c>
      <c r="L7315" s="77">
        <v>0.9</v>
      </c>
      <c r="Q7315" s="106"/>
    </row>
    <row r="7316" spans="1:17" x14ac:dyDescent="0.25">
      <c r="A7316" t="s">
        <v>331</v>
      </c>
      <c r="B7316" s="23">
        <v>2019</v>
      </c>
      <c r="C7316" s="23" t="s">
        <v>2</v>
      </c>
      <c r="D7316" s="23" t="s">
        <v>61</v>
      </c>
      <c r="E7316" s="23" t="s">
        <v>220</v>
      </c>
      <c r="F7316" s="23" t="s">
        <v>221</v>
      </c>
      <c r="G7316" s="23" t="s">
        <v>492</v>
      </c>
      <c r="H7316" s="166" t="s">
        <v>526</v>
      </c>
      <c r="I7316" s="32" t="s">
        <v>52</v>
      </c>
      <c r="J7316" s="135">
        <v>74</v>
      </c>
      <c r="K7316" s="27">
        <v>0.72972999999999999</v>
      </c>
      <c r="L7316" s="77">
        <v>0.9</v>
      </c>
      <c r="Q7316" s="106"/>
    </row>
    <row r="7317" spans="1:17" x14ac:dyDescent="0.25">
      <c r="A7317" t="s">
        <v>331</v>
      </c>
      <c r="B7317" s="23">
        <v>2019</v>
      </c>
      <c r="C7317" s="23" t="s">
        <v>3</v>
      </c>
      <c r="D7317" s="23" t="s">
        <v>62</v>
      </c>
      <c r="E7317" s="23" t="s">
        <v>220</v>
      </c>
      <c r="F7317" s="23" t="s">
        <v>221</v>
      </c>
      <c r="G7317" s="23" t="s">
        <v>492</v>
      </c>
      <c r="H7317" s="166" t="s">
        <v>526</v>
      </c>
      <c r="I7317" s="32" t="s">
        <v>52</v>
      </c>
      <c r="J7317" s="135">
        <v>60</v>
      </c>
      <c r="K7317" s="27">
        <v>0.75</v>
      </c>
      <c r="L7317" s="77">
        <v>0.9</v>
      </c>
      <c r="Q7317" s="106"/>
    </row>
    <row r="7318" spans="1:17" x14ac:dyDescent="0.25">
      <c r="A7318" t="s">
        <v>331</v>
      </c>
      <c r="B7318" s="23">
        <v>2020</v>
      </c>
      <c r="C7318" s="23" t="s">
        <v>0</v>
      </c>
      <c r="D7318" s="23" t="s">
        <v>63</v>
      </c>
      <c r="E7318" s="23" t="s">
        <v>220</v>
      </c>
      <c r="F7318" s="23" t="s">
        <v>221</v>
      </c>
      <c r="G7318" s="23" t="s">
        <v>492</v>
      </c>
      <c r="H7318" s="166" t="s">
        <v>526</v>
      </c>
      <c r="I7318" s="32" t="s">
        <v>52</v>
      </c>
      <c r="J7318" s="135">
        <v>53</v>
      </c>
      <c r="K7318" s="27">
        <v>0.77358000000000005</v>
      </c>
      <c r="L7318" s="77">
        <v>0.9</v>
      </c>
      <c r="Q7318" s="106"/>
    </row>
    <row r="7319" spans="1:17" x14ac:dyDescent="0.25">
      <c r="A7319" t="s">
        <v>331</v>
      </c>
      <c r="B7319" s="23">
        <v>2020</v>
      </c>
      <c r="C7319" s="23" t="s">
        <v>1</v>
      </c>
      <c r="D7319" s="23" t="s">
        <v>64</v>
      </c>
      <c r="E7319" s="23" t="s">
        <v>220</v>
      </c>
      <c r="F7319" s="23" t="s">
        <v>221</v>
      </c>
      <c r="G7319" s="23" t="s">
        <v>492</v>
      </c>
      <c r="H7319" s="166" t="s">
        <v>526</v>
      </c>
      <c r="I7319" s="32" t="s">
        <v>52</v>
      </c>
      <c r="J7319" s="135">
        <v>43</v>
      </c>
      <c r="K7319" s="27">
        <v>0.65115999999999996</v>
      </c>
      <c r="L7319" s="77">
        <v>0.9</v>
      </c>
      <c r="Q7319" s="106"/>
    </row>
    <row r="7320" spans="1:17" x14ac:dyDescent="0.25">
      <c r="A7320" t="s">
        <v>331</v>
      </c>
      <c r="B7320" s="23">
        <v>2020</v>
      </c>
      <c r="C7320" s="23" t="s">
        <v>2</v>
      </c>
      <c r="D7320" s="23" t="s">
        <v>65</v>
      </c>
      <c r="E7320" s="23" t="s">
        <v>220</v>
      </c>
      <c r="F7320" s="23" t="s">
        <v>221</v>
      </c>
      <c r="G7320" s="23" t="s">
        <v>492</v>
      </c>
      <c r="H7320" s="166" t="s">
        <v>526</v>
      </c>
      <c r="I7320" s="32" t="s">
        <v>52</v>
      </c>
      <c r="J7320" s="135">
        <v>56</v>
      </c>
      <c r="K7320" s="27">
        <v>0.66071000000000002</v>
      </c>
      <c r="L7320" s="77">
        <v>0.9</v>
      </c>
      <c r="Q7320" s="106"/>
    </row>
    <row r="7321" spans="1:17" x14ac:dyDescent="0.25">
      <c r="A7321" t="s">
        <v>331</v>
      </c>
      <c r="B7321" s="23">
        <v>2020</v>
      </c>
      <c r="C7321" s="23" t="s">
        <v>3</v>
      </c>
      <c r="D7321" s="23" t="s">
        <v>66</v>
      </c>
      <c r="E7321" s="23" t="s">
        <v>220</v>
      </c>
      <c r="F7321" s="23" t="s">
        <v>221</v>
      </c>
      <c r="G7321" s="23" t="s">
        <v>492</v>
      </c>
      <c r="H7321" s="166" t="s">
        <v>526</v>
      </c>
      <c r="I7321" s="32" t="s">
        <v>52</v>
      </c>
      <c r="J7321" s="135">
        <v>53</v>
      </c>
      <c r="K7321" s="27">
        <v>0.67925000000000002</v>
      </c>
      <c r="L7321" s="77">
        <v>0.9</v>
      </c>
      <c r="Q7321" s="106"/>
    </row>
    <row r="7322" spans="1:17" x14ac:dyDescent="0.25">
      <c r="A7322" t="s">
        <v>331</v>
      </c>
      <c r="B7322" s="23">
        <v>2021</v>
      </c>
      <c r="C7322" s="23" t="s">
        <v>0</v>
      </c>
      <c r="D7322" s="23" t="s">
        <v>67</v>
      </c>
      <c r="E7322" s="23" t="s">
        <v>220</v>
      </c>
      <c r="F7322" s="23" t="s">
        <v>221</v>
      </c>
      <c r="G7322" s="23" t="s">
        <v>492</v>
      </c>
      <c r="H7322" s="166" t="s">
        <v>526</v>
      </c>
      <c r="I7322" s="32" t="s">
        <v>52</v>
      </c>
      <c r="J7322" s="135">
        <v>73</v>
      </c>
      <c r="K7322" s="27">
        <v>0.72602999999999995</v>
      </c>
      <c r="L7322" s="77">
        <v>0.9</v>
      </c>
      <c r="Q7322" s="106"/>
    </row>
    <row r="7323" spans="1:17" x14ac:dyDescent="0.25">
      <c r="A7323" t="s">
        <v>331</v>
      </c>
      <c r="B7323" s="23">
        <v>2021</v>
      </c>
      <c r="C7323" s="23" t="s">
        <v>1</v>
      </c>
      <c r="D7323" s="23" t="s">
        <v>68</v>
      </c>
      <c r="E7323" s="23" t="s">
        <v>220</v>
      </c>
      <c r="F7323" s="23" t="s">
        <v>221</v>
      </c>
      <c r="G7323" s="23" t="s">
        <v>492</v>
      </c>
      <c r="H7323" s="166" t="s">
        <v>526</v>
      </c>
      <c r="I7323" s="32" t="s">
        <v>52</v>
      </c>
      <c r="J7323" s="135">
        <v>67</v>
      </c>
      <c r="K7323" s="27">
        <v>0.61194000000000004</v>
      </c>
      <c r="L7323" s="77">
        <v>0.9</v>
      </c>
      <c r="Q7323" s="106"/>
    </row>
    <row r="7324" spans="1:17" x14ac:dyDescent="0.25">
      <c r="A7324" t="s">
        <v>331</v>
      </c>
      <c r="B7324" s="23">
        <v>2021</v>
      </c>
      <c r="C7324" s="23" t="s">
        <v>2</v>
      </c>
      <c r="D7324" s="23" t="s">
        <v>69</v>
      </c>
      <c r="E7324" s="23" t="s">
        <v>220</v>
      </c>
      <c r="F7324" s="23" t="s">
        <v>221</v>
      </c>
      <c r="G7324" s="23" t="s">
        <v>492</v>
      </c>
      <c r="H7324" s="166" t="s">
        <v>526</v>
      </c>
      <c r="I7324" s="32" t="s">
        <v>52</v>
      </c>
      <c r="J7324" s="135">
        <v>80</v>
      </c>
      <c r="K7324" s="27">
        <v>0.67500000000000004</v>
      </c>
      <c r="L7324" s="77">
        <v>0.9</v>
      </c>
      <c r="Q7324" s="106"/>
    </row>
    <row r="7325" spans="1:17" x14ac:dyDescent="0.25">
      <c r="A7325" t="s">
        <v>331</v>
      </c>
      <c r="B7325" s="23">
        <v>2021</v>
      </c>
      <c r="C7325" s="23" t="s">
        <v>3</v>
      </c>
      <c r="D7325" s="23" t="s">
        <v>70</v>
      </c>
      <c r="E7325" s="23" t="s">
        <v>220</v>
      </c>
      <c r="F7325" s="23" t="s">
        <v>221</v>
      </c>
      <c r="G7325" s="23" t="s">
        <v>492</v>
      </c>
      <c r="H7325" s="166" t="s">
        <v>526</v>
      </c>
      <c r="I7325" s="32" t="s">
        <v>52</v>
      </c>
      <c r="J7325" s="135">
        <v>72</v>
      </c>
      <c r="K7325" s="27">
        <v>0.70833000000000002</v>
      </c>
      <c r="L7325" s="77">
        <v>0.9</v>
      </c>
      <c r="Q7325" s="106"/>
    </row>
    <row r="7326" spans="1:17" x14ac:dyDescent="0.25">
      <c r="A7326" t="s">
        <v>331</v>
      </c>
      <c r="B7326" s="23">
        <v>2022</v>
      </c>
      <c r="C7326" s="23" t="s">
        <v>0</v>
      </c>
      <c r="D7326" s="23" t="s">
        <v>71</v>
      </c>
      <c r="E7326" s="23" t="s">
        <v>220</v>
      </c>
      <c r="F7326" s="23" t="s">
        <v>221</v>
      </c>
      <c r="G7326" s="23" t="s">
        <v>492</v>
      </c>
      <c r="H7326" s="166" t="s">
        <v>526</v>
      </c>
      <c r="I7326" s="32" t="s">
        <v>52</v>
      </c>
      <c r="J7326" s="135">
        <v>63</v>
      </c>
      <c r="K7326" s="27">
        <v>0.65078999999999998</v>
      </c>
      <c r="L7326" s="77">
        <v>0.9</v>
      </c>
      <c r="Q7326" s="106"/>
    </row>
    <row r="7327" spans="1:17" x14ac:dyDescent="0.25">
      <c r="A7327" t="s">
        <v>331</v>
      </c>
      <c r="B7327" s="23">
        <v>2022</v>
      </c>
      <c r="C7327" s="23" t="s">
        <v>1</v>
      </c>
      <c r="D7327" s="23" t="s">
        <v>72</v>
      </c>
      <c r="E7327" s="23" t="s">
        <v>220</v>
      </c>
      <c r="F7327" s="23" t="s">
        <v>221</v>
      </c>
      <c r="G7327" s="23" t="s">
        <v>492</v>
      </c>
      <c r="H7327" s="166" t="s">
        <v>526</v>
      </c>
      <c r="I7327" s="32" t="s">
        <v>52</v>
      </c>
      <c r="J7327" s="135">
        <v>71</v>
      </c>
      <c r="K7327" s="27">
        <v>0.70423000000000002</v>
      </c>
      <c r="L7327" s="77">
        <v>0.9</v>
      </c>
      <c r="Q7327" s="106"/>
    </row>
    <row r="7328" spans="1:17" x14ac:dyDescent="0.25">
      <c r="A7328" t="s">
        <v>331</v>
      </c>
      <c r="B7328" s="23">
        <v>2022</v>
      </c>
      <c r="C7328" s="23" t="s">
        <v>2</v>
      </c>
      <c r="D7328" s="23" t="s">
        <v>73</v>
      </c>
      <c r="E7328" s="23" t="s">
        <v>220</v>
      </c>
      <c r="F7328" s="23" t="s">
        <v>221</v>
      </c>
      <c r="G7328" s="23" t="s">
        <v>492</v>
      </c>
      <c r="H7328" s="166" t="s">
        <v>526</v>
      </c>
      <c r="I7328" s="32" t="s">
        <v>52</v>
      </c>
      <c r="J7328" s="135">
        <v>58</v>
      </c>
      <c r="K7328" s="27">
        <v>0.70689999999999997</v>
      </c>
      <c r="L7328" s="77">
        <v>0.9</v>
      </c>
      <c r="Q7328" s="106"/>
    </row>
    <row r="7329" spans="1:17" x14ac:dyDescent="0.25">
      <c r="A7329" t="s">
        <v>331</v>
      </c>
      <c r="B7329" s="23">
        <v>2022</v>
      </c>
      <c r="C7329" s="23" t="s">
        <v>3</v>
      </c>
      <c r="D7329" s="23" t="s">
        <v>493</v>
      </c>
      <c r="E7329" s="23" t="s">
        <v>220</v>
      </c>
      <c r="F7329" s="23" t="s">
        <v>221</v>
      </c>
      <c r="G7329" s="23" t="s">
        <v>492</v>
      </c>
      <c r="H7329" s="166" t="s">
        <v>526</v>
      </c>
      <c r="I7329" s="32" t="s">
        <v>52</v>
      </c>
      <c r="J7329" s="135">
        <v>70</v>
      </c>
      <c r="K7329" s="27">
        <v>0.71428999999999998</v>
      </c>
      <c r="L7329" s="77">
        <v>0.9</v>
      </c>
      <c r="Q7329" s="106"/>
    </row>
    <row r="7330" spans="1:17" x14ac:dyDescent="0.25">
      <c r="A7330" t="s">
        <v>331</v>
      </c>
      <c r="B7330" s="23">
        <v>2023</v>
      </c>
      <c r="C7330" s="23" t="s">
        <v>0</v>
      </c>
      <c r="D7330" s="23" t="s">
        <v>537</v>
      </c>
      <c r="E7330" s="23" t="s">
        <v>220</v>
      </c>
      <c r="F7330" s="23" t="s">
        <v>221</v>
      </c>
      <c r="G7330" s="23" t="s">
        <v>492</v>
      </c>
      <c r="H7330" s="166" t="s">
        <v>526</v>
      </c>
      <c r="I7330" s="32" t="s">
        <v>52</v>
      </c>
      <c r="J7330" s="135">
        <v>57</v>
      </c>
      <c r="K7330" s="27">
        <v>0.61404000000000003</v>
      </c>
      <c r="L7330" s="77">
        <v>0.9</v>
      </c>
      <c r="Q7330" s="106"/>
    </row>
    <row r="7331" spans="1:17" x14ac:dyDescent="0.25">
      <c r="A7331" t="s">
        <v>331</v>
      </c>
      <c r="B7331" s="23">
        <v>2018</v>
      </c>
      <c r="C7331" s="23" t="s">
        <v>0</v>
      </c>
      <c r="D7331" s="23" t="s">
        <v>54</v>
      </c>
      <c r="E7331" s="23" t="s">
        <v>222</v>
      </c>
      <c r="F7331" s="23" t="s">
        <v>223</v>
      </c>
      <c r="G7331" s="23" t="s">
        <v>492</v>
      </c>
      <c r="H7331" s="32" t="s">
        <v>357</v>
      </c>
      <c r="I7331" s="32" t="s">
        <v>52</v>
      </c>
      <c r="J7331" s="135">
        <v>67</v>
      </c>
      <c r="K7331" s="27">
        <v>0.94030000000000002</v>
      </c>
      <c r="L7331" s="77">
        <v>0.9</v>
      </c>
      <c r="Q7331" s="106"/>
    </row>
    <row r="7332" spans="1:17" x14ac:dyDescent="0.25">
      <c r="A7332" t="s">
        <v>331</v>
      </c>
      <c r="B7332" s="23">
        <v>2018</v>
      </c>
      <c r="C7332" s="23" t="s">
        <v>1</v>
      </c>
      <c r="D7332" s="23" t="s">
        <v>56</v>
      </c>
      <c r="E7332" s="23" t="s">
        <v>222</v>
      </c>
      <c r="F7332" s="23" t="s">
        <v>223</v>
      </c>
      <c r="G7332" s="23" t="s">
        <v>492</v>
      </c>
      <c r="H7332" s="32" t="s">
        <v>357</v>
      </c>
      <c r="I7332" s="32" t="s">
        <v>52</v>
      </c>
      <c r="J7332" s="135">
        <v>58</v>
      </c>
      <c r="K7332" s="27">
        <v>0.87931000000000004</v>
      </c>
      <c r="L7332" s="77">
        <v>0.9</v>
      </c>
      <c r="Q7332" s="106"/>
    </row>
    <row r="7333" spans="1:17" x14ac:dyDescent="0.25">
      <c r="A7333" t="s">
        <v>331</v>
      </c>
      <c r="B7333" s="23">
        <v>2018</v>
      </c>
      <c r="C7333" s="23" t="s">
        <v>2</v>
      </c>
      <c r="D7333" s="23" t="s">
        <v>57</v>
      </c>
      <c r="E7333" s="23" t="s">
        <v>222</v>
      </c>
      <c r="F7333" s="23" t="s">
        <v>223</v>
      </c>
      <c r="G7333" s="23" t="s">
        <v>492</v>
      </c>
      <c r="H7333" s="32" t="s">
        <v>357</v>
      </c>
      <c r="I7333" s="32" t="s">
        <v>52</v>
      </c>
      <c r="J7333" s="135">
        <v>68</v>
      </c>
      <c r="K7333" s="27">
        <v>0.73529</v>
      </c>
      <c r="L7333" s="77">
        <v>0.9</v>
      </c>
      <c r="Q7333" s="106"/>
    </row>
    <row r="7334" spans="1:17" x14ac:dyDescent="0.25">
      <c r="A7334" t="s">
        <v>331</v>
      </c>
      <c r="B7334" s="23">
        <v>2018</v>
      </c>
      <c r="C7334" s="23" t="s">
        <v>3</v>
      </c>
      <c r="D7334" s="23" t="s">
        <v>58</v>
      </c>
      <c r="E7334" s="23" t="s">
        <v>222</v>
      </c>
      <c r="F7334" s="23" t="s">
        <v>223</v>
      </c>
      <c r="G7334" s="23" t="s">
        <v>492</v>
      </c>
      <c r="H7334" s="32" t="s">
        <v>357</v>
      </c>
      <c r="I7334" s="32" t="s">
        <v>52</v>
      </c>
      <c r="J7334" s="135">
        <v>45</v>
      </c>
      <c r="K7334" s="27">
        <v>0.75556000000000001</v>
      </c>
      <c r="L7334" s="77">
        <v>0.9</v>
      </c>
      <c r="Q7334" s="106"/>
    </row>
    <row r="7335" spans="1:17" x14ac:dyDescent="0.25">
      <c r="A7335" t="s">
        <v>331</v>
      </c>
      <c r="B7335" s="23">
        <v>2019</v>
      </c>
      <c r="C7335" s="23" t="s">
        <v>0</v>
      </c>
      <c r="D7335" s="23" t="s">
        <v>59</v>
      </c>
      <c r="E7335" s="23" t="s">
        <v>222</v>
      </c>
      <c r="F7335" s="23" t="s">
        <v>223</v>
      </c>
      <c r="G7335" s="23" t="s">
        <v>492</v>
      </c>
      <c r="H7335" s="32" t="s">
        <v>357</v>
      </c>
      <c r="I7335" s="32" t="s">
        <v>52</v>
      </c>
      <c r="J7335" s="135">
        <v>51</v>
      </c>
      <c r="K7335" s="27">
        <v>0.72548999999999997</v>
      </c>
      <c r="L7335" s="77">
        <v>0.9</v>
      </c>
      <c r="Q7335" s="106"/>
    </row>
    <row r="7336" spans="1:17" x14ac:dyDescent="0.25">
      <c r="A7336" t="s">
        <v>331</v>
      </c>
      <c r="B7336" s="23">
        <v>2019</v>
      </c>
      <c r="C7336" s="23" t="s">
        <v>1</v>
      </c>
      <c r="D7336" s="23" t="s">
        <v>60</v>
      </c>
      <c r="E7336" s="23" t="s">
        <v>222</v>
      </c>
      <c r="F7336" s="23" t="s">
        <v>223</v>
      </c>
      <c r="G7336" s="23" t="s">
        <v>492</v>
      </c>
      <c r="H7336" s="32" t="s">
        <v>357</v>
      </c>
      <c r="I7336" s="32" t="s">
        <v>52</v>
      </c>
      <c r="J7336" s="135">
        <v>66</v>
      </c>
      <c r="K7336" s="27">
        <v>0.71211999999999998</v>
      </c>
      <c r="L7336" s="77">
        <v>0.9</v>
      </c>
      <c r="Q7336" s="106"/>
    </row>
    <row r="7337" spans="1:17" x14ac:dyDescent="0.25">
      <c r="A7337" t="s">
        <v>331</v>
      </c>
      <c r="B7337" s="23">
        <v>2019</v>
      </c>
      <c r="C7337" s="23" t="s">
        <v>2</v>
      </c>
      <c r="D7337" s="23" t="s">
        <v>61</v>
      </c>
      <c r="E7337" s="23" t="s">
        <v>222</v>
      </c>
      <c r="F7337" s="23" t="s">
        <v>223</v>
      </c>
      <c r="G7337" s="23" t="s">
        <v>492</v>
      </c>
      <c r="H7337" s="32" t="s">
        <v>357</v>
      </c>
      <c r="I7337" s="32" t="s">
        <v>52</v>
      </c>
      <c r="J7337" s="135">
        <v>58</v>
      </c>
      <c r="K7337" s="27">
        <v>0.56896999999999998</v>
      </c>
      <c r="L7337" s="77">
        <v>0.9</v>
      </c>
      <c r="Q7337" s="106"/>
    </row>
    <row r="7338" spans="1:17" x14ac:dyDescent="0.25">
      <c r="A7338" t="s">
        <v>331</v>
      </c>
      <c r="B7338" s="23">
        <v>2019</v>
      </c>
      <c r="C7338" s="23" t="s">
        <v>3</v>
      </c>
      <c r="D7338" s="23" t="s">
        <v>62</v>
      </c>
      <c r="E7338" s="23" t="s">
        <v>222</v>
      </c>
      <c r="F7338" s="23" t="s">
        <v>223</v>
      </c>
      <c r="G7338" s="23" t="s">
        <v>492</v>
      </c>
      <c r="H7338" s="32" t="s">
        <v>357</v>
      </c>
      <c r="I7338" s="32" t="s">
        <v>52</v>
      </c>
      <c r="J7338" s="135">
        <v>65</v>
      </c>
      <c r="K7338" s="27">
        <v>0.69230999999999998</v>
      </c>
      <c r="L7338" s="77">
        <v>0.9</v>
      </c>
      <c r="Q7338" s="106"/>
    </row>
    <row r="7339" spans="1:17" x14ac:dyDescent="0.25">
      <c r="A7339" t="s">
        <v>331</v>
      </c>
      <c r="B7339" s="23">
        <v>2020</v>
      </c>
      <c r="C7339" s="23" t="s">
        <v>0</v>
      </c>
      <c r="D7339" s="23" t="s">
        <v>63</v>
      </c>
      <c r="E7339" s="23" t="s">
        <v>222</v>
      </c>
      <c r="F7339" s="23" t="s">
        <v>223</v>
      </c>
      <c r="G7339" s="23" t="s">
        <v>492</v>
      </c>
      <c r="H7339" s="32" t="s">
        <v>357</v>
      </c>
      <c r="I7339" s="32" t="s">
        <v>52</v>
      </c>
      <c r="J7339" s="135">
        <v>76</v>
      </c>
      <c r="K7339" s="27">
        <v>0.23683999999999999</v>
      </c>
      <c r="L7339" s="77">
        <v>0.9</v>
      </c>
      <c r="Q7339" s="106"/>
    </row>
    <row r="7340" spans="1:17" x14ac:dyDescent="0.25">
      <c r="A7340" t="s">
        <v>331</v>
      </c>
      <c r="B7340" s="23">
        <v>2020</v>
      </c>
      <c r="C7340" s="23" t="s">
        <v>1</v>
      </c>
      <c r="D7340" s="23" t="s">
        <v>64</v>
      </c>
      <c r="E7340" s="23" t="s">
        <v>222</v>
      </c>
      <c r="F7340" s="23" t="s">
        <v>223</v>
      </c>
      <c r="G7340" s="23" t="s">
        <v>492</v>
      </c>
      <c r="H7340" s="32" t="s">
        <v>357</v>
      </c>
      <c r="I7340" s="32" t="s">
        <v>52</v>
      </c>
      <c r="J7340" s="135">
        <v>45</v>
      </c>
      <c r="K7340" s="27">
        <v>0.53332999999999997</v>
      </c>
      <c r="L7340" s="77">
        <v>0.9</v>
      </c>
      <c r="Q7340" s="106"/>
    </row>
    <row r="7341" spans="1:17" x14ac:dyDescent="0.25">
      <c r="A7341" t="s">
        <v>331</v>
      </c>
      <c r="B7341" s="23">
        <v>2020</v>
      </c>
      <c r="C7341" s="23" t="s">
        <v>2</v>
      </c>
      <c r="D7341" s="23" t="s">
        <v>65</v>
      </c>
      <c r="E7341" s="23" t="s">
        <v>222</v>
      </c>
      <c r="F7341" s="23" t="s">
        <v>223</v>
      </c>
      <c r="G7341" s="23" t="s">
        <v>492</v>
      </c>
      <c r="H7341" s="32" t="s">
        <v>357</v>
      </c>
      <c r="I7341" s="32" t="s">
        <v>52</v>
      </c>
      <c r="J7341" s="135">
        <v>67</v>
      </c>
      <c r="K7341" s="27">
        <v>0.49253999999999998</v>
      </c>
      <c r="L7341" s="77">
        <v>0.9</v>
      </c>
      <c r="Q7341" s="106"/>
    </row>
    <row r="7342" spans="1:17" x14ac:dyDescent="0.25">
      <c r="A7342" t="s">
        <v>331</v>
      </c>
      <c r="B7342" s="23">
        <v>2020</v>
      </c>
      <c r="C7342" s="23" t="s">
        <v>3</v>
      </c>
      <c r="D7342" s="23" t="s">
        <v>66</v>
      </c>
      <c r="E7342" s="23" t="s">
        <v>222</v>
      </c>
      <c r="F7342" s="23" t="s">
        <v>223</v>
      </c>
      <c r="G7342" s="23" t="s">
        <v>492</v>
      </c>
      <c r="H7342" s="32" t="s">
        <v>357</v>
      </c>
      <c r="I7342" s="32" t="s">
        <v>52</v>
      </c>
      <c r="J7342" s="135">
        <v>84</v>
      </c>
      <c r="K7342" s="27">
        <v>0.77381</v>
      </c>
      <c r="L7342" s="77">
        <v>0.9</v>
      </c>
      <c r="Q7342" s="106"/>
    </row>
    <row r="7343" spans="1:17" x14ac:dyDescent="0.25">
      <c r="A7343" t="s">
        <v>331</v>
      </c>
      <c r="B7343" s="23">
        <v>2021</v>
      </c>
      <c r="C7343" s="23" t="s">
        <v>0</v>
      </c>
      <c r="D7343" s="23" t="s">
        <v>67</v>
      </c>
      <c r="E7343" s="23" t="s">
        <v>222</v>
      </c>
      <c r="F7343" s="23" t="s">
        <v>223</v>
      </c>
      <c r="G7343" s="23" t="s">
        <v>492</v>
      </c>
      <c r="H7343" s="32" t="s">
        <v>357</v>
      </c>
      <c r="I7343" s="32" t="s">
        <v>52</v>
      </c>
      <c r="J7343" s="135">
        <v>64</v>
      </c>
      <c r="K7343" s="27">
        <v>0.65625</v>
      </c>
      <c r="L7343" s="77">
        <v>0.9</v>
      </c>
      <c r="Q7343" s="106"/>
    </row>
    <row r="7344" spans="1:17" x14ac:dyDescent="0.25">
      <c r="A7344" t="s">
        <v>331</v>
      </c>
      <c r="B7344" s="23">
        <v>2021</v>
      </c>
      <c r="C7344" s="23" t="s">
        <v>1</v>
      </c>
      <c r="D7344" s="23" t="s">
        <v>68</v>
      </c>
      <c r="E7344" s="23" t="s">
        <v>222</v>
      </c>
      <c r="F7344" s="23" t="s">
        <v>223</v>
      </c>
      <c r="G7344" s="23" t="s">
        <v>492</v>
      </c>
      <c r="H7344" s="32" t="s">
        <v>357</v>
      </c>
      <c r="I7344" s="32" t="s">
        <v>52</v>
      </c>
      <c r="J7344" s="135">
        <v>78</v>
      </c>
      <c r="K7344" s="27">
        <v>0.64102999999999999</v>
      </c>
      <c r="L7344" s="77">
        <v>0.9</v>
      </c>
      <c r="Q7344" s="106"/>
    </row>
    <row r="7345" spans="1:17" x14ac:dyDescent="0.25">
      <c r="A7345" t="s">
        <v>331</v>
      </c>
      <c r="B7345" s="23">
        <v>2021</v>
      </c>
      <c r="C7345" s="23" t="s">
        <v>2</v>
      </c>
      <c r="D7345" s="23" t="s">
        <v>69</v>
      </c>
      <c r="E7345" s="23" t="s">
        <v>222</v>
      </c>
      <c r="F7345" s="23" t="s">
        <v>223</v>
      </c>
      <c r="G7345" s="23" t="s">
        <v>492</v>
      </c>
      <c r="H7345" s="32" t="s">
        <v>357</v>
      </c>
      <c r="I7345" s="32" t="s">
        <v>52</v>
      </c>
      <c r="J7345" s="135">
        <v>65</v>
      </c>
      <c r="K7345" s="27">
        <v>0.41538000000000003</v>
      </c>
      <c r="L7345" s="77">
        <v>0.9</v>
      </c>
      <c r="Q7345" s="106"/>
    </row>
    <row r="7346" spans="1:17" x14ac:dyDescent="0.25">
      <c r="A7346" t="s">
        <v>331</v>
      </c>
      <c r="B7346" s="23">
        <v>2021</v>
      </c>
      <c r="C7346" s="23" t="s">
        <v>3</v>
      </c>
      <c r="D7346" s="23" t="s">
        <v>70</v>
      </c>
      <c r="E7346" s="23" t="s">
        <v>222</v>
      </c>
      <c r="F7346" s="23" t="s">
        <v>223</v>
      </c>
      <c r="G7346" s="23" t="s">
        <v>492</v>
      </c>
      <c r="H7346" s="32" t="s">
        <v>357</v>
      </c>
      <c r="I7346" s="32" t="s">
        <v>52</v>
      </c>
      <c r="J7346" s="135">
        <v>71</v>
      </c>
      <c r="K7346" s="27">
        <v>0.45069999999999999</v>
      </c>
      <c r="L7346" s="77">
        <v>0.9</v>
      </c>
      <c r="Q7346" s="106"/>
    </row>
    <row r="7347" spans="1:17" x14ac:dyDescent="0.25">
      <c r="A7347" t="s">
        <v>331</v>
      </c>
      <c r="B7347" s="23">
        <v>2022</v>
      </c>
      <c r="C7347" s="23" t="s">
        <v>0</v>
      </c>
      <c r="D7347" s="23" t="s">
        <v>71</v>
      </c>
      <c r="E7347" s="23" t="s">
        <v>222</v>
      </c>
      <c r="F7347" s="23" t="s">
        <v>223</v>
      </c>
      <c r="G7347" s="23" t="s">
        <v>492</v>
      </c>
      <c r="H7347" s="32" t="s">
        <v>357</v>
      </c>
      <c r="I7347" s="32" t="s">
        <v>52</v>
      </c>
      <c r="J7347" s="135">
        <v>64</v>
      </c>
      <c r="K7347" s="27">
        <v>0.70313000000000003</v>
      </c>
      <c r="L7347" s="77">
        <v>0.9</v>
      </c>
      <c r="Q7347" s="106"/>
    </row>
    <row r="7348" spans="1:17" x14ac:dyDescent="0.25">
      <c r="A7348" t="s">
        <v>331</v>
      </c>
      <c r="B7348" s="23">
        <v>2022</v>
      </c>
      <c r="C7348" s="23" t="s">
        <v>1</v>
      </c>
      <c r="D7348" s="23" t="s">
        <v>72</v>
      </c>
      <c r="E7348" s="23" t="s">
        <v>222</v>
      </c>
      <c r="F7348" s="23" t="s">
        <v>223</v>
      </c>
      <c r="G7348" s="23" t="s">
        <v>492</v>
      </c>
      <c r="H7348" s="32" t="s">
        <v>357</v>
      </c>
      <c r="I7348" s="32" t="s">
        <v>52</v>
      </c>
      <c r="J7348" s="135">
        <v>72</v>
      </c>
      <c r="K7348" s="27">
        <v>0.81943999999999995</v>
      </c>
      <c r="L7348" s="77">
        <v>0.9</v>
      </c>
      <c r="Q7348" s="106"/>
    </row>
    <row r="7349" spans="1:17" x14ac:dyDescent="0.25">
      <c r="A7349" t="s">
        <v>331</v>
      </c>
      <c r="B7349" s="23">
        <v>2022</v>
      </c>
      <c r="C7349" s="23" t="s">
        <v>2</v>
      </c>
      <c r="D7349" s="23" t="s">
        <v>73</v>
      </c>
      <c r="E7349" s="23" t="s">
        <v>222</v>
      </c>
      <c r="F7349" s="23" t="s">
        <v>223</v>
      </c>
      <c r="G7349" s="23" t="s">
        <v>492</v>
      </c>
      <c r="H7349" s="32" t="s">
        <v>357</v>
      </c>
      <c r="I7349" s="32" t="s">
        <v>52</v>
      </c>
      <c r="J7349" s="135">
        <v>74</v>
      </c>
      <c r="K7349" s="27">
        <v>0.75675999999999999</v>
      </c>
      <c r="L7349" s="77">
        <v>0.9</v>
      </c>
      <c r="Q7349" s="106"/>
    </row>
    <row r="7350" spans="1:17" x14ac:dyDescent="0.25">
      <c r="A7350" t="s">
        <v>331</v>
      </c>
      <c r="B7350" s="23">
        <v>2022</v>
      </c>
      <c r="C7350" s="23" t="s">
        <v>3</v>
      </c>
      <c r="D7350" s="23" t="s">
        <v>493</v>
      </c>
      <c r="E7350" s="23" t="s">
        <v>222</v>
      </c>
      <c r="F7350" s="23" t="s">
        <v>223</v>
      </c>
      <c r="G7350" s="23" t="s">
        <v>492</v>
      </c>
      <c r="H7350" s="32" t="s">
        <v>357</v>
      </c>
      <c r="I7350" s="32" t="s">
        <v>52</v>
      </c>
      <c r="J7350" s="135">
        <v>62</v>
      </c>
      <c r="K7350" s="27">
        <v>0.77419000000000004</v>
      </c>
      <c r="L7350" s="77">
        <v>0.9</v>
      </c>
      <c r="Q7350" s="106"/>
    </row>
    <row r="7351" spans="1:17" x14ac:dyDescent="0.25">
      <c r="A7351" t="s">
        <v>331</v>
      </c>
      <c r="B7351" s="23">
        <v>2023</v>
      </c>
      <c r="C7351" s="23" t="s">
        <v>0</v>
      </c>
      <c r="D7351" s="23" t="s">
        <v>537</v>
      </c>
      <c r="E7351" s="23" t="s">
        <v>222</v>
      </c>
      <c r="F7351" s="23" t="s">
        <v>223</v>
      </c>
      <c r="G7351" s="23" t="s">
        <v>492</v>
      </c>
      <c r="H7351" s="32" t="s">
        <v>357</v>
      </c>
      <c r="I7351" s="32" t="s">
        <v>52</v>
      </c>
      <c r="J7351" s="135">
        <v>77</v>
      </c>
      <c r="K7351" s="27">
        <v>0.71428999999999998</v>
      </c>
      <c r="L7351" s="77">
        <v>0.9</v>
      </c>
      <c r="Q7351" s="106"/>
    </row>
    <row r="7352" spans="1:17" x14ac:dyDescent="0.25">
      <c r="A7352" t="s">
        <v>331</v>
      </c>
      <c r="B7352" s="23">
        <v>2018</v>
      </c>
      <c r="C7352" s="23" t="s">
        <v>0</v>
      </c>
      <c r="D7352" s="23" t="s">
        <v>54</v>
      </c>
      <c r="E7352" s="23" t="s">
        <v>224</v>
      </c>
      <c r="F7352" s="23" t="s">
        <v>225</v>
      </c>
      <c r="G7352" s="23" t="s">
        <v>492</v>
      </c>
      <c r="H7352" s="32" t="s">
        <v>355</v>
      </c>
      <c r="I7352" s="32" t="s">
        <v>52</v>
      </c>
      <c r="J7352" s="135">
        <v>156</v>
      </c>
      <c r="K7352" s="27">
        <v>0.82050999999999996</v>
      </c>
      <c r="L7352" s="77">
        <v>0.9</v>
      </c>
      <c r="Q7352" s="106"/>
    </row>
    <row r="7353" spans="1:17" x14ac:dyDescent="0.25">
      <c r="A7353" t="s">
        <v>331</v>
      </c>
      <c r="B7353" s="23">
        <v>2018</v>
      </c>
      <c r="C7353" s="23" t="s">
        <v>1</v>
      </c>
      <c r="D7353" s="23" t="s">
        <v>56</v>
      </c>
      <c r="E7353" s="23" t="s">
        <v>224</v>
      </c>
      <c r="F7353" s="23" t="s">
        <v>225</v>
      </c>
      <c r="G7353" s="23" t="s">
        <v>492</v>
      </c>
      <c r="H7353" s="32" t="s">
        <v>355</v>
      </c>
      <c r="I7353" s="32" t="s">
        <v>52</v>
      </c>
      <c r="J7353" s="135">
        <v>185</v>
      </c>
      <c r="K7353" s="27">
        <v>0.61621999999999999</v>
      </c>
      <c r="L7353" s="77">
        <v>0.9</v>
      </c>
      <c r="Q7353" s="106"/>
    </row>
    <row r="7354" spans="1:17" x14ac:dyDescent="0.25">
      <c r="A7354" t="s">
        <v>331</v>
      </c>
      <c r="B7354" s="23">
        <v>2018</v>
      </c>
      <c r="C7354" s="23" t="s">
        <v>2</v>
      </c>
      <c r="D7354" s="23" t="s">
        <v>57</v>
      </c>
      <c r="E7354" s="23" t="s">
        <v>224</v>
      </c>
      <c r="F7354" s="23" t="s">
        <v>225</v>
      </c>
      <c r="G7354" s="23" t="s">
        <v>492</v>
      </c>
      <c r="H7354" s="32" t="s">
        <v>355</v>
      </c>
      <c r="I7354" s="32" t="s">
        <v>52</v>
      </c>
      <c r="J7354" s="135">
        <v>188</v>
      </c>
      <c r="K7354" s="27">
        <v>0.69149000000000005</v>
      </c>
      <c r="L7354" s="77">
        <v>0.9</v>
      </c>
      <c r="Q7354" s="106"/>
    </row>
    <row r="7355" spans="1:17" x14ac:dyDescent="0.25">
      <c r="A7355" t="s">
        <v>331</v>
      </c>
      <c r="B7355" s="23">
        <v>2018</v>
      </c>
      <c r="C7355" s="23" t="s">
        <v>3</v>
      </c>
      <c r="D7355" s="23" t="s">
        <v>58</v>
      </c>
      <c r="E7355" s="23" t="s">
        <v>224</v>
      </c>
      <c r="F7355" s="23" t="s">
        <v>225</v>
      </c>
      <c r="G7355" s="23" t="s">
        <v>492</v>
      </c>
      <c r="H7355" s="32" t="s">
        <v>355</v>
      </c>
      <c r="I7355" s="32" t="s">
        <v>52</v>
      </c>
      <c r="J7355" s="135">
        <v>180</v>
      </c>
      <c r="K7355" s="27">
        <v>0.7</v>
      </c>
      <c r="L7355" s="77">
        <v>0.9</v>
      </c>
      <c r="Q7355" s="106"/>
    </row>
    <row r="7356" spans="1:17" x14ac:dyDescent="0.25">
      <c r="A7356" t="s">
        <v>331</v>
      </c>
      <c r="B7356" s="23">
        <v>2019</v>
      </c>
      <c r="C7356" s="23" t="s">
        <v>0</v>
      </c>
      <c r="D7356" s="23" t="s">
        <v>59</v>
      </c>
      <c r="E7356" s="23" t="s">
        <v>224</v>
      </c>
      <c r="F7356" s="23" t="s">
        <v>225</v>
      </c>
      <c r="G7356" s="23" t="s">
        <v>492</v>
      </c>
      <c r="H7356" s="32" t="s">
        <v>355</v>
      </c>
      <c r="I7356" s="32" t="s">
        <v>52</v>
      </c>
      <c r="J7356" s="135">
        <v>164</v>
      </c>
      <c r="K7356" s="27">
        <v>0.79268000000000005</v>
      </c>
      <c r="L7356" s="77">
        <v>0.9</v>
      </c>
      <c r="Q7356" s="106"/>
    </row>
    <row r="7357" spans="1:17" x14ac:dyDescent="0.25">
      <c r="A7357" t="s">
        <v>331</v>
      </c>
      <c r="B7357" s="23">
        <v>2019</v>
      </c>
      <c r="C7357" s="23" t="s">
        <v>1</v>
      </c>
      <c r="D7357" s="23" t="s">
        <v>60</v>
      </c>
      <c r="E7357" s="23" t="s">
        <v>224</v>
      </c>
      <c r="F7357" s="23" t="s">
        <v>225</v>
      </c>
      <c r="G7357" s="23" t="s">
        <v>492</v>
      </c>
      <c r="H7357" s="32" t="s">
        <v>355</v>
      </c>
      <c r="I7357" s="32" t="s">
        <v>52</v>
      </c>
      <c r="J7357" s="135">
        <v>176</v>
      </c>
      <c r="K7357" s="27">
        <v>0.77841000000000005</v>
      </c>
      <c r="L7357" s="77">
        <v>0.9</v>
      </c>
      <c r="Q7357" s="106"/>
    </row>
    <row r="7358" spans="1:17" x14ac:dyDescent="0.25">
      <c r="A7358" t="s">
        <v>331</v>
      </c>
      <c r="B7358" s="23">
        <v>2019</v>
      </c>
      <c r="C7358" s="23" t="s">
        <v>2</v>
      </c>
      <c r="D7358" s="23" t="s">
        <v>61</v>
      </c>
      <c r="E7358" s="23" t="s">
        <v>224</v>
      </c>
      <c r="F7358" s="23" t="s">
        <v>225</v>
      </c>
      <c r="G7358" s="23" t="s">
        <v>492</v>
      </c>
      <c r="H7358" s="32" t="s">
        <v>355</v>
      </c>
      <c r="I7358" s="32" t="s">
        <v>52</v>
      </c>
      <c r="J7358" s="135">
        <v>171</v>
      </c>
      <c r="K7358" s="27">
        <v>0.73684000000000005</v>
      </c>
      <c r="L7358" s="77">
        <v>0.9</v>
      </c>
      <c r="Q7358" s="106"/>
    </row>
    <row r="7359" spans="1:17" x14ac:dyDescent="0.25">
      <c r="A7359" t="s">
        <v>331</v>
      </c>
      <c r="B7359" s="23">
        <v>2019</v>
      </c>
      <c r="C7359" s="23" t="s">
        <v>3</v>
      </c>
      <c r="D7359" s="23" t="s">
        <v>62</v>
      </c>
      <c r="E7359" s="23" t="s">
        <v>224</v>
      </c>
      <c r="F7359" s="23" t="s">
        <v>225</v>
      </c>
      <c r="G7359" s="23" t="s">
        <v>492</v>
      </c>
      <c r="H7359" s="32" t="s">
        <v>355</v>
      </c>
      <c r="I7359" s="32" t="s">
        <v>52</v>
      </c>
      <c r="J7359" s="135">
        <v>164</v>
      </c>
      <c r="K7359" s="27">
        <v>0.95121999999999995</v>
      </c>
      <c r="L7359" s="77">
        <v>0.9</v>
      </c>
      <c r="Q7359" s="106"/>
    </row>
    <row r="7360" spans="1:17" x14ac:dyDescent="0.25">
      <c r="A7360" t="s">
        <v>331</v>
      </c>
      <c r="B7360" s="23">
        <v>2020</v>
      </c>
      <c r="C7360" s="23" t="s">
        <v>0</v>
      </c>
      <c r="D7360" s="23" t="s">
        <v>63</v>
      </c>
      <c r="E7360" s="23" t="s">
        <v>224</v>
      </c>
      <c r="F7360" s="23" t="s">
        <v>225</v>
      </c>
      <c r="G7360" s="23" t="s">
        <v>492</v>
      </c>
      <c r="H7360" s="32" t="s">
        <v>355</v>
      </c>
      <c r="I7360" s="32" t="s">
        <v>52</v>
      </c>
      <c r="J7360" s="135">
        <v>183</v>
      </c>
      <c r="K7360" s="27">
        <v>0.93442999999999998</v>
      </c>
      <c r="L7360" s="77">
        <v>0.9</v>
      </c>
      <c r="Q7360" s="106"/>
    </row>
    <row r="7361" spans="1:17" x14ac:dyDescent="0.25">
      <c r="A7361" t="s">
        <v>331</v>
      </c>
      <c r="B7361" s="23">
        <v>2020</v>
      </c>
      <c r="C7361" s="23" t="s">
        <v>1</v>
      </c>
      <c r="D7361" s="23" t="s">
        <v>64</v>
      </c>
      <c r="E7361" s="23" t="s">
        <v>224</v>
      </c>
      <c r="F7361" s="23" t="s">
        <v>225</v>
      </c>
      <c r="G7361" s="23" t="s">
        <v>492</v>
      </c>
      <c r="H7361" s="32" t="s">
        <v>355</v>
      </c>
      <c r="I7361" s="32" t="s">
        <v>52</v>
      </c>
      <c r="J7361" s="135">
        <v>97</v>
      </c>
      <c r="K7361" s="27">
        <v>0.91752999999999996</v>
      </c>
      <c r="L7361" s="77">
        <v>0.9</v>
      </c>
      <c r="Q7361" s="106"/>
    </row>
    <row r="7362" spans="1:17" x14ac:dyDescent="0.25">
      <c r="A7362" t="s">
        <v>331</v>
      </c>
      <c r="B7362" s="23">
        <v>2020</v>
      </c>
      <c r="C7362" s="23" t="s">
        <v>2</v>
      </c>
      <c r="D7362" s="23" t="s">
        <v>65</v>
      </c>
      <c r="E7362" s="23" t="s">
        <v>224</v>
      </c>
      <c r="F7362" s="23" t="s">
        <v>225</v>
      </c>
      <c r="G7362" s="23" t="s">
        <v>492</v>
      </c>
      <c r="H7362" s="32" t="s">
        <v>355</v>
      </c>
      <c r="I7362" s="32" t="s">
        <v>52</v>
      </c>
      <c r="J7362" s="135">
        <v>125</v>
      </c>
      <c r="K7362" s="27">
        <v>0.92800000000000005</v>
      </c>
      <c r="L7362" s="77">
        <v>0.9</v>
      </c>
      <c r="Q7362" s="106"/>
    </row>
    <row r="7363" spans="1:17" x14ac:dyDescent="0.25">
      <c r="A7363" t="s">
        <v>331</v>
      </c>
      <c r="B7363" s="23">
        <v>2020</v>
      </c>
      <c r="C7363" s="23" t="s">
        <v>3</v>
      </c>
      <c r="D7363" s="23" t="s">
        <v>66</v>
      </c>
      <c r="E7363" s="23" t="s">
        <v>224</v>
      </c>
      <c r="F7363" s="23" t="s">
        <v>225</v>
      </c>
      <c r="G7363" s="23" t="s">
        <v>492</v>
      </c>
      <c r="H7363" s="32" t="s">
        <v>355</v>
      </c>
      <c r="I7363" s="32" t="s">
        <v>52</v>
      </c>
      <c r="J7363" s="135">
        <v>161</v>
      </c>
      <c r="K7363" s="27">
        <v>0.93789</v>
      </c>
      <c r="L7363" s="77">
        <v>0.9</v>
      </c>
      <c r="Q7363" s="106"/>
    </row>
    <row r="7364" spans="1:17" x14ac:dyDescent="0.25">
      <c r="A7364" t="s">
        <v>331</v>
      </c>
      <c r="B7364" s="23">
        <v>2021</v>
      </c>
      <c r="C7364" s="23" t="s">
        <v>0</v>
      </c>
      <c r="D7364" s="23" t="s">
        <v>67</v>
      </c>
      <c r="E7364" s="23" t="s">
        <v>224</v>
      </c>
      <c r="F7364" s="23" t="s">
        <v>225</v>
      </c>
      <c r="G7364" s="23" t="s">
        <v>492</v>
      </c>
      <c r="H7364" s="32" t="s">
        <v>355</v>
      </c>
      <c r="I7364" s="32" t="s">
        <v>52</v>
      </c>
      <c r="J7364" s="135">
        <v>154</v>
      </c>
      <c r="K7364" s="27">
        <v>0.97402999999999995</v>
      </c>
      <c r="L7364" s="77">
        <v>0.9</v>
      </c>
      <c r="Q7364" s="106"/>
    </row>
    <row r="7365" spans="1:17" x14ac:dyDescent="0.25">
      <c r="A7365" t="s">
        <v>331</v>
      </c>
      <c r="B7365" s="23">
        <v>2021</v>
      </c>
      <c r="C7365" s="23" t="s">
        <v>1</v>
      </c>
      <c r="D7365" s="23" t="s">
        <v>68</v>
      </c>
      <c r="E7365" s="23" t="s">
        <v>224</v>
      </c>
      <c r="F7365" s="23" t="s">
        <v>225</v>
      </c>
      <c r="G7365" s="23" t="s">
        <v>492</v>
      </c>
      <c r="H7365" s="32" t="s">
        <v>355</v>
      </c>
      <c r="I7365" s="32" t="s">
        <v>52</v>
      </c>
      <c r="J7365" s="135">
        <v>157</v>
      </c>
      <c r="K7365" s="27">
        <v>0.94903999999999999</v>
      </c>
      <c r="L7365" s="77">
        <v>0.9</v>
      </c>
      <c r="Q7365" s="106"/>
    </row>
    <row r="7366" spans="1:17" x14ac:dyDescent="0.25">
      <c r="A7366" t="s">
        <v>331</v>
      </c>
      <c r="B7366" s="23">
        <v>2021</v>
      </c>
      <c r="C7366" s="23" t="s">
        <v>2</v>
      </c>
      <c r="D7366" s="23" t="s">
        <v>69</v>
      </c>
      <c r="E7366" s="23" t="s">
        <v>224</v>
      </c>
      <c r="F7366" s="23" t="s">
        <v>225</v>
      </c>
      <c r="G7366" s="23" t="s">
        <v>492</v>
      </c>
      <c r="H7366" s="32" t="s">
        <v>355</v>
      </c>
      <c r="I7366" s="32" t="s">
        <v>52</v>
      </c>
      <c r="J7366" s="135">
        <v>192</v>
      </c>
      <c r="K7366" s="27">
        <v>0.98958000000000002</v>
      </c>
      <c r="L7366" s="77">
        <v>0.9</v>
      </c>
      <c r="Q7366" s="106"/>
    </row>
    <row r="7367" spans="1:17" x14ac:dyDescent="0.25">
      <c r="A7367" t="s">
        <v>331</v>
      </c>
      <c r="B7367" s="23">
        <v>2021</v>
      </c>
      <c r="C7367" s="23" t="s">
        <v>3</v>
      </c>
      <c r="D7367" s="23" t="s">
        <v>70</v>
      </c>
      <c r="E7367" s="23" t="s">
        <v>224</v>
      </c>
      <c r="F7367" s="23" t="s">
        <v>225</v>
      </c>
      <c r="G7367" s="23" t="s">
        <v>492</v>
      </c>
      <c r="H7367" s="32" t="s">
        <v>355</v>
      </c>
      <c r="I7367" s="32" t="s">
        <v>52</v>
      </c>
      <c r="J7367" s="135">
        <v>165</v>
      </c>
      <c r="K7367" s="27">
        <v>0.98182000000000003</v>
      </c>
      <c r="L7367" s="77">
        <v>0.9</v>
      </c>
      <c r="Q7367" s="106"/>
    </row>
    <row r="7368" spans="1:17" x14ac:dyDescent="0.25">
      <c r="A7368" t="s">
        <v>331</v>
      </c>
      <c r="B7368" s="23">
        <v>2022</v>
      </c>
      <c r="C7368" s="23" t="s">
        <v>0</v>
      </c>
      <c r="D7368" s="23" t="s">
        <v>71</v>
      </c>
      <c r="E7368" s="23" t="s">
        <v>224</v>
      </c>
      <c r="F7368" s="23" t="s">
        <v>225</v>
      </c>
      <c r="G7368" s="23" t="s">
        <v>492</v>
      </c>
      <c r="H7368" s="32" t="s">
        <v>355</v>
      </c>
      <c r="I7368" s="32" t="s">
        <v>52</v>
      </c>
      <c r="J7368" s="135">
        <v>149</v>
      </c>
      <c r="K7368" s="27">
        <v>0.93959999999999999</v>
      </c>
      <c r="L7368" s="77">
        <v>0.9</v>
      </c>
      <c r="Q7368" s="106"/>
    </row>
    <row r="7369" spans="1:17" x14ac:dyDescent="0.25">
      <c r="A7369" t="s">
        <v>331</v>
      </c>
      <c r="B7369" s="23">
        <v>2022</v>
      </c>
      <c r="C7369" s="23" t="s">
        <v>1</v>
      </c>
      <c r="D7369" s="23" t="s">
        <v>72</v>
      </c>
      <c r="E7369" s="23" t="s">
        <v>224</v>
      </c>
      <c r="F7369" s="23" t="s">
        <v>225</v>
      </c>
      <c r="G7369" s="23" t="s">
        <v>492</v>
      </c>
      <c r="H7369" s="32" t="s">
        <v>355</v>
      </c>
      <c r="I7369" s="32" t="s">
        <v>52</v>
      </c>
      <c r="J7369" s="135">
        <v>136</v>
      </c>
      <c r="K7369" s="27">
        <v>0.94118000000000002</v>
      </c>
      <c r="L7369" s="77">
        <v>0.9</v>
      </c>
      <c r="Q7369" s="106"/>
    </row>
    <row r="7370" spans="1:17" x14ac:dyDescent="0.25">
      <c r="A7370" t="s">
        <v>331</v>
      </c>
      <c r="B7370" s="23">
        <v>2022</v>
      </c>
      <c r="C7370" s="23" t="s">
        <v>2</v>
      </c>
      <c r="D7370" s="23" t="s">
        <v>73</v>
      </c>
      <c r="E7370" s="23" t="s">
        <v>224</v>
      </c>
      <c r="F7370" s="23" t="s">
        <v>225</v>
      </c>
      <c r="G7370" s="23" t="s">
        <v>492</v>
      </c>
      <c r="H7370" s="32" t="s">
        <v>355</v>
      </c>
      <c r="I7370" s="32" t="s">
        <v>52</v>
      </c>
      <c r="J7370" s="135">
        <v>179</v>
      </c>
      <c r="K7370" s="27">
        <v>0.94972000000000001</v>
      </c>
      <c r="L7370" s="77">
        <v>0.9</v>
      </c>
      <c r="Q7370" s="106"/>
    </row>
    <row r="7371" spans="1:17" x14ac:dyDescent="0.25">
      <c r="A7371" t="s">
        <v>331</v>
      </c>
      <c r="B7371" s="23">
        <v>2022</v>
      </c>
      <c r="C7371" s="23" t="s">
        <v>3</v>
      </c>
      <c r="D7371" s="23" t="s">
        <v>493</v>
      </c>
      <c r="E7371" s="23" t="s">
        <v>224</v>
      </c>
      <c r="F7371" s="23" t="s">
        <v>225</v>
      </c>
      <c r="G7371" s="23" t="s">
        <v>492</v>
      </c>
      <c r="H7371" s="32" t="s">
        <v>355</v>
      </c>
      <c r="I7371" s="32" t="s">
        <v>52</v>
      </c>
      <c r="J7371" s="135">
        <v>173</v>
      </c>
      <c r="K7371" s="27">
        <v>0.96531999999999996</v>
      </c>
      <c r="L7371" s="77">
        <v>0.9</v>
      </c>
      <c r="Q7371" s="106"/>
    </row>
    <row r="7372" spans="1:17" x14ac:dyDescent="0.25">
      <c r="A7372" t="s">
        <v>331</v>
      </c>
      <c r="B7372" s="23">
        <v>2023</v>
      </c>
      <c r="C7372" s="23" t="s">
        <v>0</v>
      </c>
      <c r="D7372" s="23" t="s">
        <v>537</v>
      </c>
      <c r="E7372" s="23" t="s">
        <v>224</v>
      </c>
      <c r="F7372" s="23" t="s">
        <v>225</v>
      </c>
      <c r="G7372" s="23" t="s">
        <v>492</v>
      </c>
      <c r="H7372" s="32" t="s">
        <v>355</v>
      </c>
      <c r="I7372" s="32" t="s">
        <v>52</v>
      </c>
      <c r="J7372" s="135">
        <v>167</v>
      </c>
      <c r="K7372" s="27">
        <v>0.97006000000000003</v>
      </c>
      <c r="L7372" s="77">
        <v>0.9</v>
      </c>
      <c r="Q7372" s="106"/>
    </row>
    <row r="7373" spans="1:17" x14ac:dyDescent="0.25">
      <c r="A7373" t="s">
        <v>331</v>
      </c>
      <c r="B7373" s="23">
        <v>2018</v>
      </c>
      <c r="C7373" s="23" t="s">
        <v>0</v>
      </c>
      <c r="D7373" s="23" t="s">
        <v>54</v>
      </c>
      <c r="E7373" s="23" t="s">
        <v>226</v>
      </c>
      <c r="F7373" s="23" t="s">
        <v>227</v>
      </c>
      <c r="G7373" s="23" t="s">
        <v>492</v>
      </c>
      <c r="H7373" s="32" t="s">
        <v>366</v>
      </c>
      <c r="I7373" s="32" t="s">
        <v>52</v>
      </c>
      <c r="J7373" s="135">
        <v>155</v>
      </c>
      <c r="K7373" s="27">
        <v>0.77419000000000004</v>
      </c>
      <c r="L7373" s="77">
        <v>0.9</v>
      </c>
      <c r="Q7373" s="106"/>
    </row>
    <row r="7374" spans="1:17" x14ac:dyDescent="0.25">
      <c r="A7374" t="s">
        <v>331</v>
      </c>
      <c r="B7374" s="23">
        <v>2018</v>
      </c>
      <c r="C7374" s="23" t="s">
        <v>1</v>
      </c>
      <c r="D7374" s="23" t="s">
        <v>56</v>
      </c>
      <c r="E7374" s="23" t="s">
        <v>226</v>
      </c>
      <c r="F7374" s="23" t="s">
        <v>227</v>
      </c>
      <c r="G7374" s="23" t="s">
        <v>492</v>
      </c>
      <c r="H7374" s="32" t="s">
        <v>366</v>
      </c>
      <c r="I7374" s="32" t="s">
        <v>52</v>
      </c>
      <c r="J7374" s="135">
        <v>162</v>
      </c>
      <c r="K7374" s="27">
        <v>0.81481000000000003</v>
      </c>
      <c r="L7374" s="77">
        <v>0.9</v>
      </c>
      <c r="Q7374" s="106"/>
    </row>
    <row r="7375" spans="1:17" x14ac:dyDescent="0.25">
      <c r="A7375" t="s">
        <v>331</v>
      </c>
      <c r="B7375" s="23">
        <v>2018</v>
      </c>
      <c r="C7375" s="23" t="s">
        <v>2</v>
      </c>
      <c r="D7375" s="23" t="s">
        <v>57</v>
      </c>
      <c r="E7375" s="23" t="s">
        <v>226</v>
      </c>
      <c r="F7375" s="23" t="s">
        <v>227</v>
      </c>
      <c r="G7375" s="23" t="s">
        <v>492</v>
      </c>
      <c r="H7375" s="32" t="s">
        <v>366</v>
      </c>
      <c r="I7375" s="32" t="s">
        <v>52</v>
      </c>
      <c r="J7375" s="135">
        <v>180</v>
      </c>
      <c r="K7375" s="27">
        <v>0.6</v>
      </c>
      <c r="L7375" s="77">
        <v>0.9</v>
      </c>
      <c r="Q7375" s="106"/>
    </row>
    <row r="7376" spans="1:17" x14ac:dyDescent="0.25">
      <c r="A7376" t="s">
        <v>331</v>
      </c>
      <c r="B7376" s="23">
        <v>2018</v>
      </c>
      <c r="C7376" s="23" t="s">
        <v>3</v>
      </c>
      <c r="D7376" s="23" t="s">
        <v>58</v>
      </c>
      <c r="E7376" s="23" t="s">
        <v>226</v>
      </c>
      <c r="F7376" s="23" t="s">
        <v>227</v>
      </c>
      <c r="G7376" s="23" t="s">
        <v>492</v>
      </c>
      <c r="H7376" s="32" t="s">
        <v>366</v>
      </c>
      <c r="I7376" s="32" t="s">
        <v>52</v>
      </c>
      <c r="J7376" s="135">
        <v>162</v>
      </c>
      <c r="K7376" s="27">
        <v>0.75309000000000004</v>
      </c>
      <c r="L7376" s="77">
        <v>0.9</v>
      </c>
      <c r="Q7376" s="106"/>
    </row>
    <row r="7377" spans="1:17" x14ac:dyDescent="0.25">
      <c r="A7377" t="s">
        <v>331</v>
      </c>
      <c r="B7377" s="23">
        <v>2019</v>
      </c>
      <c r="C7377" s="23" t="s">
        <v>0</v>
      </c>
      <c r="D7377" s="23" t="s">
        <v>59</v>
      </c>
      <c r="E7377" s="23" t="s">
        <v>226</v>
      </c>
      <c r="F7377" s="23" t="s">
        <v>227</v>
      </c>
      <c r="G7377" s="23" t="s">
        <v>492</v>
      </c>
      <c r="H7377" s="32" t="s">
        <v>366</v>
      </c>
      <c r="I7377" s="32" t="s">
        <v>52</v>
      </c>
      <c r="J7377" s="135">
        <v>149</v>
      </c>
      <c r="K7377" s="27">
        <v>0.75168000000000001</v>
      </c>
      <c r="L7377" s="77">
        <v>0.9</v>
      </c>
      <c r="Q7377" s="106"/>
    </row>
    <row r="7378" spans="1:17" x14ac:dyDescent="0.25">
      <c r="A7378" t="s">
        <v>331</v>
      </c>
      <c r="B7378" s="23">
        <v>2019</v>
      </c>
      <c r="C7378" s="23" t="s">
        <v>1</v>
      </c>
      <c r="D7378" s="23" t="s">
        <v>60</v>
      </c>
      <c r="E7378" s="23" t="s">
        <v>226</v>
      </c>
      <c r="F7378" s="23" t="s">
        <v>227</v>
      </c>
      <c r="G7378" s="23" t="s">
        <v>492</v>
      </c>
      <c r="H7378" s="32" t="s">
        <v>366</v>
      </c>
      <c r="I7378" s="32" t="s">
        <v>52</v>
      </c>
      <c r="J7378" s="135">
        <v>162</v>
      </c>
      <c r="K7378" s="27">
        <v>0.79012000000000004</v>
      </c>
      <c r="L7378" s="77">
        <v>0.9</v>
      </c>
      <c r="Q7378" s="106"/>
    </row>
    <row r="7379" spans="1:17" x14ac:dyDescent="0.25">
      <c r="A7379" t="s">
        <v>331</v>
      </c>
      <c r="B7379" s="23">
        <v>2019</v>
      </c>
      <c r="C7379" s="23" t="s">
        <v>2</v>
      </c>
      <c r="D7379" s="23" t="s">
        <v>61</v>
      </c>
      <c r="E7379" s="23" t="s">
        <v>226</v>
      </c>
      <c r="F7379" s="23" t="s">
        <v>227</v>
      </c>
      <c r="G7379" s="23" t="s">
        <v>492</v>
      </c>
      <c r="H7379" s="32" t="s">
        <v>366</v>
      </c>
      <c r="I7379" s="32" t="s">
        <v>52</v>
      </c>
      <c r="J7379" s="135">
        <v>185</v>
      </c>
      <c r="K7379" s="27">
        <v>0.74595</v>
      </c>
      <c r="L7379" s="77">
        <v>0.9</v>
      </c>
      <c r="Q7379" s="106"/>
    </row>
    <row r="7380" spans="1:17" x14ac:dyDescent="0.25">
      <c r="A7380" t="s">
        <v>331</v>
      </c>
      <c r="B7380" s="23">
        <v>2019</v>
      </c>
      <c r="C7380" s="23" t="s">
        <v>3</v>
      </c>
      <c r="D7380" s="23" t="s">
        <v>62</v>
      </c>
      <c r="E7380" s="23" t="s">
        <v>226</v>
      </c>
      <c r="F7380" s="23" t="s">
        <v>227</v>
      </c>
      <c r="G7380" s="23" t="s">
        <v>492</v>
      </c>
      <c r="H7380" s="32" t="s">
        <v>366</v>
      </c>
      <c r="I7380" s="32" t="s">
        <v>52</v>
      </c>
      <c r="J7380" s="135">
        <v>152</v>
      </c>
      <c r="K7380" s="27">
        <v>0.66447000000000001</v>
      </c>
      <c r="L7380" s="77">
        <v>0.9</v>
      </c>
      <c r="Q7380" s="106"/>
    </row>
    <row r="7381" spans="1:17" x14ac:dyDescent="0.25">
      <c r="A7381" t="s">
        <v>331</v>
      </c>
      <c r="B7381" s="23">
        <v>2020</v>
      </c>
      <c r="C7381" s="23" t="s">
        <v>0</v>
      </c>
      <c r="D7381" s="23" t="s">
        <v>63</v>
      </c>
      <c r="E7381" s="23" t="s">
        <v>226</v>
      </c>
      <c r="F7381" s="23" t="s">
        <v>227</v>
      </c>
      <c r="G7381" s="23" t="s">
        <v>492</v>
      </c>
      <c r="H7381" s="32" t="s">
        <v>366</v>
      </c>
      <c r="I7381" s="32" t="s">
        <v>52</v>
      </c>
      <c r="J7381" s="135">
        <v>161</v>
      </c>
      <c r="K7381" s="27">
        <v>0.61490999999999996</v>
      </c>
      <c r="L7381" s="77">
        <v>0.9</v>
      </c>
      <c r="Q7381" s="106"/>
    </row>
    <row r="7382" spans="1:17" x14ac:dyDescent="0.25">
      <c r="A7382" t="s">
        <v>331</v>
      </c>
      <c r="B7382" s="23">
        <v>2020</v>
      </c>
      <c r="C7382" s="23" t="s">
        <v>1</v>
      </c>
      <c r="D7382" s="23" t="s">
        <v>64</v>
      </c>
      <c r="E7382" s="23" t="s">
        <v>226</v>
      </c>
      <c r="F7382" s="23" t="s">
        <v>227</v>
      </c>
      <c r="G7382" s="23" t="s">
        <v>492</v>
      </c>
      <c r="H7382" s="32" t="s">
        <v>366</v>
      </c>
      <c r="I7382" s="32" t="s">
        <v>52</v>
      </c>
      <c r="J7382" s="135">
        <v>90</v>
      </c>
      <c r="K7382" s="27">
        <v>0.64444000000000001</v>
      </c>
      <c r="L7382" s="77">
        <v>0.9</v>
      </c>
      <c r="Q7382" s="106"/>
    </row>
    <row r="7383" spans="1:17" x14ac:dyDescent="0.25">
      <c r="A7383" t="s">
        <v>331</v>
      </c>
      <c r="B7383" s="23">
        <v>2020</v>
      </c>
      <c r="C7383" s="23" t="s">
        <v>2</v>
      </c>
      <c r="D7383" s="23" t="s">
        <v>65</v>
      </c>
      <c r="E7383" s="23" t="s">
        <v>226</v>
      </c>
      <c r="F7383" s="23" t="s">
        <v>227</v>
      </c>
      <c r="G7383" s="23" t="s">
        <v>492</v>
      </c>
      <c r="H7383" s="32" t="s">
        <v>366</v>
      </c>
      <c r="I7383" s="32" t="s">
        <v>52</v>
      </c>
      <c r="J7383" s="135">
        <v>139</v>
      </c>
      <c r="K7383" s="27">
        <v>0.60431999999999997</v>
      </c>
      <c r="L7383" s="77">
        <v>0.9</v>
      </c>
      <c r="Q7383" s="106"/>
    </row>
    <row r="7384" spans="1:17" x14ac:dyDescent="0.25">
      <c r="A7384" t="s">
        <v>331</v>
      </c>
      <c r="B7384" s="23">
        <v>2020</v>
      </c>
      <c r="C7384" s="23" t="s">
        <v>3</v>
      </c>
      <c r="D7384" s="23" t="s">
        <v>66</v>
      </c>
      <c r="E7384" s="23" t="s">
        <v>226</v>
      </c>
      <c r="F7384" s="23" t="s">
        <v>227</v>
      </c>
      <c r="G7384" s="23" t="s">
        <v>492</v>
      </c>
      <c r="H7384" s="32" t="s">
        <v>366</v>
      </c>
      <c r="I7384" s="32" t="s">
        <v>52</v>
      </c>
      <c r="J7384" s="135">
        <v>157</v>
      </c>
      <c r="K7384" s="27">
        <v>0.61146</v>
      </c>
      <c r="L7384" s="77">
        <v>0.9</v>
      </c>
      <c r="Q7384" s="106"/>
    </row>
    <row r="7385" spans="1:17" x14ac:dyDescent="0.25">
      <c r="A7385" t="s">
        <v>331</v>
      </c>
      <c r="B7385" s="23">
        <v>2021</v>
      </c>
      <c r="C7385" s="23" t="s">
        <v>0</v>
      </c>
      <c r="D7385" s="23" t="s">
        <v>67</v>
      </c>
      <c r="E7385" s="23" t="s">
        <v>226</v>
      </c>
      <c r="F7385" s="23" t="s">
        <v>227</v>
      </c>
      <c r="G7385" s="23" t="s">
        <v>492</v>
      </c>
      <c r="H7385" s="32" t="s">
        <v>366</v>
      </c>
      <c r="I7385" s="32" t="s">
        <v>52</v>
      </c>
      <c r="J7385" s="135">
        <v>176</v>
      </c>
      <c r="K7385" s="27">
        <v>0.76705000000000001</v>
      </c>
      <c r="L7385" s="77">
        <v>0.9</v>
      </c>
      <c r="Q7385" s="106"/>
    </row>
    <row r="7386" spans="1:17" x14ac:dyDescent="0.25">
      <c r="A7386" t="s">
        <v>331</v>
      </c>
      <c r="B7386" s="23">
        <v>2021</v>
      </c>
      <c r="C7386" s="23" t="s">
        <v>1</v>
      </c>
      <c r="D7386" s="23" t="s">
        <v>68</v>
      </c>
      <c r="E7386" s="23" t="s">
        <v>226</v>
      </c>
      <c r="F7386" s="23" t="s">
        <v>227</v>
      </c>
      <c r="G7386" s="23" t="s">
        <v>492</v>
      </c>
      <c r="H7386" s="32" t="s">
        <v>366</v>
      </c>
      <c r="I7386" s="32" t="s">
        <v>52</v>
      </c>
      <c r="J7386" s="135">
        <v>166</v>
      </c>
      <c r="K7386" s="27">
        <v>0.62048000000000003</v>
      </c>
      <c r="L7386" s="77">
        <v>0.9</v>
      </c>
      <c r="Q7386" s="106"/>
    </row>
    <row r="7387" spans="1:17" x14ac:dyDescent="0.25">
      <c r="A7387" t="s">
        <v>331</v>
      </c>
      <c r="B7387" s="23">
        <v>2021</v>
      </c>
      <c r="C7387" s="23" t="s">
        <v>2</v>
      </c>
      <c r="D7387" s="23" t="s">
        <v>69</v>
      </c>
      <c r="E7387" s="23" t="s">
        <v>226</v>
      </c>
      <c r="F7387" s="23" t="s">
        <v>227</v>
      </c>
      <c r="G7387" s="23" t="s">
        <v>492</v>
      </c>
      <c r="H7387" s="32" t="s">
        <v>366</v>
      </c>
      <c r="I7387" s="32" t="s">
        <v>52</v>
      </c>
      <c r="J7387" s="135">
        <v>195</v>
      </c>
      <c r="K7387" s="27">
        <v>0.64615</v>
      </c>
      <c r="L7387" s="77">
        <v>0.9</v>
      </c>
      <c r="Q7387" s="106"/>
    </row>
    <row r="7388" spans="1:17" x14ac:dyDescent="0.25">
      <c r="A7388" t="s">
        <v>331</v>
      </c>
      <c r="B7388" s="23">
        <v>2021</v>
      </c>
      <c r="C7388" s="23" t="s">
        <v>3</v>
      </c>
      <c r="D7388" s="23" t="s">
        <v>70</v>
      </c>
      <c r="E7388" s="23" t="s">
        <v>226</v>
      </c>
      <c r="F7388" s="23" t="s">
        <v>227</v>
      </c>
      <c r="G7388" s="23" t="s">
        <v>492</v>
      </c>
      <c r="H7388" s="32" t="s">
        <v>366</v>
      </c>
      <c r="I7388" s="32" t="s">
        <v>52</v>
      </c>
      <c r="J7388" s="135">
        <v>194</v>
      </c>
      <c r="K7388" s="27">
        <v>0.67525999999999997</v>
      </c>
      <c r="L7388" s="77">
        <v>0.9</v>
      </c>
      <c r="Q7388" s="106"/>
    </row>
    <row r="7389" spans="1:17" x14ac:dyDescent="0.25">
      <c r="A7389" t="s">
        <v>331</v>
      </c>
      <c r="B7389" s="23">
        <v>2022</v>
      </c>
      <c r="C7389" s="23" t="s">
        <v>0</v>
      </c>
      <c r="D7389" s="23" t="s">
        <v>71</v>
      </c>
      <c r="E7389" s="23" t="s">
        <v>226</v>
      </c>
      <c r="F7389" s="23" t="s">
        <v>227</v>
      </c>
      <c r="G7389" s="23" t="s">
        <v>492</v>
      </c>
      <c r="H7389" s="32" t="s">
        <v>366</v>
      </c>
      <c r="I7389" s="32" t="s">
        <v>52</v>
      </c>
      <c r="J7389" s="135">
        <v>154</v>
      </c>
      <c r="K7389" s="27">
        <v>0.74026000000000003</v>
      </c>
      <c r="L7389" s="77">
        <v>0.9</v>
      </c>
      <c r="Q7389" s="106"/>
    </row>
    <row r="7390" spans="1:17" x14ac:dyDescent="0.25">
      <c r="A7390" t="s">
        <v>331</v>
      </c>
      <c r="B7390" s="23">
        <v>2022</v>
      </c>
      <c r="C7390" s="23" t="s">
        <v>1</v>
      </c>
      <c r="D7390" s="23" t="s">
        <v>72</v>
      </c>
      <c r="E7390" s="23" t="s">
        <v>226</v>
      </c>
      <c r="F7390" s="23" t="s">
        <v>227</v>
      </c>
      <c r="G7390" s="23" t="s">
        <v>492</v>
      </c>
      <c r="H7390" s="32" t="s">
        <v>366</v>
      </c>
      <c r="I7390" s="32" t="s">
        <v>52</v>
      </c>
      <c r="J7390" s="135">
        <v>143</v>
      </c>
      <c r="K7390" s="27">
        <v>0.84614999999999996</v>
      </c>
      <c r="L7390" s="77">
        <v>0.9</v>
      </c>
      <c r="Q7390" s="106"/>
    </row>
    <row r="7391" spans="1:17" x14ac:dyDescent="0.25">
      <c r="A7391" t="s">
        <v>331</v>
      </c>
      <c r="B7391" s="23">
        <v>2022</v>
      </c>
      <c r="C7391" s="23" t="s">
        <v>2</v>
      </c>
      <c r="D7391" s="23" t="s">
        <v>73</v>
      </c>
      <c r="E7391" s="23" t="s">
        <v>226</v>
      </c>
      <c r="F7391" s="23" t="s">
        <v>227</v>
      </c>
      <c r="G7391" s="23" t="s">
        <v>492</v>
      </c>
      <c r="H7391" s="32" t="s">
        <v>366</v>
      </c>
      <c r="I7391" s="32" t="s">
        <v>52</v>
      </c>
      <c r="J7391" s="135">
        <v>169</v>
      </c>
      <c r="K7391" s="27">
        <v>0.79290000000000005</v>
      </c>
      <c r="L7391" s="77">
        <v>0.9</v>
      </c>
      <c r="Q7391" s="106"/>
    </row>
    <row r="7392" spans="1:17" x14ac:dyDescent="0.25">
      <c r="A7392" t="s">
        <v>331</v>
      </c>
      <c r="B7392" s="23">
        <v>2022</v>
      </c>
      <c r="C7392" s="23" t="s">
        <v>3</v>
      </c>
      <c r="D7392" s="23" t="s">
        <v>493</v>
      </c>
      <c r="E7392" s="23" t="s">
        <v>226</v>
      </c>
      <c r="F7392" s="23" t="s">
        <v>227</v>
      </c>
      <c r="G7392" s="23" t="s">
        <v>492</v>
      </c>
      <c r="H7392" s="32" t="s">
        <v>366</v>
      </c>
      <c r="I7392" s="32" t="s">
        <v>52</v>
      </c>
      <c r="J7392" s="135">
        <v>199</v>
      </c>
      <c r="K7392" s="27">
        <v>0.91456999999999999</v>
      </c>
      <c r="L7392" s="77">
        <v>0.9</v>
      </c>
      <c r="Q7392" s="106"/>
    </row>
    <row r="7393" spans="1:17" x14ac:dyDescent="0.25">
      <c r="A7393" t="s">
        <v>331</v>
      </c>
      <c r="B7393" s="23">
        <v>2023</v>
      </c>
      <c r="C7393" s="23" t="s">
        <v>0</v>
      </c>
      <c r="D7393" s="23" t="s">
        <v>537</v>
      </c>
      <c r="E7393" s="23" t="s">
        <v>226</v>
      </c>
      <c r="F7393" s="23" t="s">
        <v>227</v>
      </c>
      <c r="G7393" s="23" t="s">
        <v>492</v>
      </c>
      <c r="H7393" s="32" t="s">
        <v>366</v>
      </c>
      <c r="I7393" s="32" t="s">
        <v>52</v>
      </c>
      <c r="J7393" s="135">
        <v>173</v>
      </c>
      <c r="K7393" s="27">
        <v>0.95376000000000005</v>
      </c>
      <c r="L7393" s="77">
        <v>0.9</v>
      </c>
      <c r="Q7393" s="106"/>
    </row>
    <row r="7394" spans="1:17" x14ac:dyDescent="0.25">
      <c r="A7394" t="s">
        <v>331</v>
      </c>
      <c r="B7394" s="23">
        <v>2018</v>
      </c>
      <c r="C7394" s="23" t="s">
        <v>0</v>
      </c>
      <c r="D7394" s="23" t="s">
        <v>54</v>
      </c>
      <c r="E7394" s="23" t="s">
        <v>492</v>
      </c>
      <c r="F7394" s="23" t="s">
        <v>363</v>
      </c>
      <c r="G7394" s="23" t="s">
        <v>492</v>
      </c>
      <c r="H7394" s="32" t="s">
        <v>363</v>
      </c>
      <c r="I7394" s="32" t="s">
        <v>52</v>
      </c>
      <c r="J7394" s="135">
        <v>413</v>
      </c>
      <c r="K7394" s="27">
        <v>0.80630000000000002</v>
      </c>
      <c r="L7394" s="77">
        <v>0.9</v>
      </c>
      <c r="Q7394" s="106"/>
    </row>
    <row r="7395" spans="1:17" x14ac:dyDescent="0.25">
      <c r="A7395" t="s">
        <v>331</v>
      </c>
      <c r="B7395" s="23">
        <v>2018</v>
      </c>
      <c r="C7395" s="23" t="s">
        <v>1</v>
      </c>
      <c r="D7395" s="23" t="s">
        <v>56</v>
      </c>
      <c r="E7395" s="23" t="s">
        <v>492</v>
      </c>
      <c r="F7395" s="23" t="s">
        <v>363</v>
      </c>
      <c r="G7395" s="23" t="s">
        <v>492</v>
      </c>
      <c r="H7395" s="32" t="s">
        <v>363</v>
      </c>
      <c r="I7395" s="32" t="s">
        <v>52</v>
      </c>
      <c r="J7395" s="135">
        <v>458</v>
      </c>
      <c r="K7395" s="27">
        <v>0.83406000000000002</v>
      </c>
      <c r="L7395" s="77">
        <v>0.9</v>
      </c>
      <c r="Q7395" s="106"/>
    </row>
    <row r="7396" spans="1:17" x14ac:dyDescent="0.25">
      <c r="A7396" t="s">
        <v>331</v>
      </c>
      <c r="B7396" s="23">
        <v>2018</v>
      </c>
      <c r="C7396" s="23" t="s">
        <v>2</v>
      </c>
      <c r="D7396" s="23" t="s">
        <v>57</v>
      </c>
      <c r="E7396" s="23" t="s">
        <v>492</v>
      </c>
      <c r="F7396" s="23" t="s">
        <v>363</v>
      </c>
      <c r="G7396" s="23" t="s">
        <v>492</v>
      </c>
      <c r="H7396" s="32" t="s">
        <v>363</v>
      </c>
      <c r="I7396" s="32" t="s">
        <v>52</v>
      </c>
      <c r="J7396" s="135">
        <v>529</v>
      </c>
      <c r="K7396" s="27">
        <v>0.82042000000000004</v>
      </c>
      <c r="L7396" s="77">
        <v>0.9</v>
      </c>
      <c r="Q7396" s="106"/>
    </row>
    <row r="7397" spans="1:17" x14ac:dyDescent="0.25">
      <c r="A7397" t="s">
        <v>331</v>
      </c>
      <c r="B7397" s="23">
        <v>2018</v>
      </c>
      <c r="C7397" s="23" t="s">
        <v>3</v>
      </c>
      <c r="D7397" s="23" t="s">
        <v>58</v>
      </c>
      <c r="E7397" s="23" t="s">
        <v>492</v>
      </c>
      <c r="F7397" s="23" t="s">
        <v>363</v>
      </c>
      <c r="G7397" s="23" t="s">
        <v>492</v>
      </c>
      <c r="H7397" s="32" t="s">
        <v>363</v>
      </c>
      <c r="I7397" s="32" t="s">
        <v>52</v>
      </c>
      <c r="J7397" s="135">
        <v>455</v>
      </c>
      <c r="K7397" s="27">
        <v>0.70769000000000004</v>
      </c>
      <c r="L7397" s="77">
        <v>0.9</v>
      </c>
      <c r="Q7397" s="106"/>
    </row>
    <row r="7398" spans="1:17" x14ac:dyDescent="0.25">
      <c r="A7398" t="s">
        <v>331</v>
      </c>
      <c r="B7398" s="23">
        <v>2019</v>
      </c>
      <c r="C7398" s="23" t="s">
        <v>0</v>
      </c>
      <c r="D7398" s="23" t="s">
        <v>59</v>
      </c>
      <c r="E7398" s="23" t="s">
        <v>492</v>
      </c>
      <c r="F7398" s="23" t="s">
        <v>363</v>
      </c>
      <c r="G7398" s="23" t="s">
        <v>492</v>
      </c>
      <c r="H7398" s="32" t="s">
        <v>363</v>
      </c>
      <c r="I7398" s="32" t="s">
        <v>52</v>
      </c>
      <c r="J7398" s="135">
        <v>408</v>
      </c>
      <c r="K7398" s="27">
        <v>0.88480000000000003</v>
      </c>
      <c r="L7398" s="77">
        <v>0.9</v>
      </c>
      <c r="Q7398" s="106"/>
    </row>
    <row r="7399" spans="1:17" x14ac:dyDescent="0.25">
      <c r="A7399" t="s">
        <v>331</v>
      </c>
      <c r="B7399" s="23">
        <v>2019</v>
      </c>
      <c r="C7399" s="23" t="s">
        <v>1</v>
      </c>
      <c r="D7399" s="23" t="s">
        <v>60</v>
      </c>
      <c r="E7399" s="23" t="s">
        <v>492</v>
      </c>
      <c r="F7399" s="23" t="s">
        <v>363</v>
      </c>
      <c r="G7399" s="23" t="s">
        <v>492</v>
      </c>
      <c r="H7399" s="32" t="s">
        <v>363</v>
      </c>
      <c r="I7399" s="32" t="s">
        <v>52</v>
      </c>
      <c r="J7399" s="135">
        <v>534</v>
      </c>
      <c r="K7399" s="27">
        <v>0.89139000000000002</v>
      </c>
      <c r="L7399" s="77">
        <v>0.9</v>
      </c>
      <c r="Q7399" s="106"/>
    </row>
    <row r="7400" spans="1:17" x14ac:dyDescent="0.25">
      <c r="A7400" t="s">
        <v>331</v>
      </c>
      <c r="B7400" s="23">
        <v>2019</v>
      </c>
      <c r="C7400" s="23" t="s">
        <v>2</v>
      </c>
      <c r="D7400" s="23" t="s">
        <v>61</v>
      </c>
      <c r="E7400" s="23" t="s">
        <v>492</v>
      </c>
      <c r="F7400" s="23" t="s">
        <v>363</v>
      </c>
      <c r="G7400" s="23" t="s">
        <v>492</v>
      </c>
      <c r="H7400" s="32" t="s">
        <v>363</v>
      </c>
      <c r="I7400" s="32" t="s">
        <v>52</v>
      </c>
      <c r="J7400" s="135">
        <v>473</v>
      </c>
      <c r="K7400" s="27">
        <v>0.85411999999999999</v>
      </c>
      <c r="L7400" s="77">
        <v>0.9</v>
      </c>
      <c r="Q7400" s="106"/>
    </row>
    <row r="7401" spans="1:17" x14ac:dyDescent="0.25">
      <c r="A7401" t="s">
        <v>331</v>
      </c>
      <c r="B7401" s="23">
        <v>2019</v>
      </c>
      <c r="C7401" s="23" t="s">
        <v>3</v>
      </c>
      <c r="D7401" s="23" t="s">
        <v>62</v>
      </c>
      <c r="E7401" s="23" t="s">
        <v>492</v>
      </c>
      <c r="F7401" s="23" t="s">
        <v>363</v>
      </c>
      <c r="G7401" s="23" t="s">
        <v>492</v>
      </c>
      <c r="H7401" s="32" t="s">
        <v>363</v>
      </c>
      <c r="I7401" s="32" t="s">
        <v>52</v>
      </c>
      <c r="J7401" s="135">
        <v>428</v>
      </c>
      <c r="K7401" s="27">
        <v>0.85980999999999996</v>
      </c>
      <c r="L7401" s="77">
        <v>0.9</v>
      </c>
      <c r="Q7401" s="106"/>
    </row>
    <row r="7402" spans="1:17" x14ac:dyDescent="0.25">
      <c r="A7402" t="s">
        <v>331</v>
      </c>
      <c r="B7402" s="23">
        <v>2020</v>
      </c>
      <c r="C7402" s="23" t="s">
        <v>0</v>
      </c>
      <c r="D7402" s="23" t="s">
        <v>63</v>
      </c>
      <c r="E7402" s="23" t="s">
        <v>492</v>
      </c>
      <c r="F7402" s="23" t="s">
        <v>363</v>
      </c>
      <c r="G7402" s="23" t="s">
        <v>492</v>
      </c>
      <c r="H7402" s="32" t="s">
        <v>363</v>
      </c>
      <c r="I7402" s="32" t="s">
        <v>52</v>
      </c>
      <c r="J7402" s="135">
        <v>442</v>
      </c>
      <c r="K7402" s="27">
        <v>0.80994999999999995</v>
      </c>
      <c r="L7402" s="77">
        <v>0.9</v>
      </c>
      <c r="Q7402" s="106"/>
    </row>
    <row r="7403" spans="1:17" x14ac:dyDescent="0.25">
      <c r="A7403" t="s">
        <v>331</v>
      </c>
      <c r="B7403" s="23">
        <v>2020</v>
      </c>
      <c r="C7403" s="23" t="s">
        <v>1</v>
      </c>
      <c r="D7403" s="23" t="s">
        <v>64</v>
      </c>
      <c r="E7403" s="23" t="s">
        <v>492</v>
      </c>
      <c r="F7403" s="23" t="s">
        <v>363</v>
      </c>
      <c r="G7403" s="23" t="s">
        <v>492</v>
      </c>
      <c r="H7403" s="32" t="s">
        <v>363</v>
      </c>
      <c r="I7403" s="32" t="s">
        <v>52</v>
      </c>
      <c r="J7403" s="135">
        <v>283</v>
      </c>
      <c r="K7403" s="27">
        <v>0.79859000000000002</v>
      </c>
      <c r="L7403" s="77">
        <v>0.9</v>
      </c>
      <c r="Q7403" s="106"/>
    </row>
    <row r="7404" spans="1:17" x14ac:dyDescent="0.25">
      <c r="A7404" t="s">
        <v>331</v>
      </c>
      <c r="B7404" s="23">
        <v>2020</v>
      </c>
      <c r="C7404" s="23" t="s">
        <v>2</v>
      </c>
      <c r="D7404" s="23" t="s">
        <v>65</v>
      </c>
      <c r="E7404" s="23" t="s">
        <v>492</v>
      </c>
      <c r="F7404" s="23" t="s">
        <v>363</v>
      </c>
      <c r="G7404" s="23" t="s">
        <v>492</v>
      </c>
      <c r="H7404" s="32" t="s">
        <v>363</v>
      </c>
      <c r="I7404" s="32" t="s">
        <v>52</v>
      </c>
      <c r="J7404" s="135">
        <v>383</v>
      </c>
      <c r="K7404" s="27">
        <v>0.81984000000000001</v>
      </c>
      <c r="L7404" s="77">
        <v>0.9</v>
      </c>
      <c r="Q7404" s="106"/>
    </row>
    <row r="7405" spans="1:17" x14ac:dyDescent="0.25">
      <c r="A7405" t="s">
        <v>331</v>
      </c>
      <c r="B7405" s="23">
        <v>2020</v>
      </c>
      <c r="C7405" s="23" t="s">
        <v>3</v>
      </c>
      <c r="D7405" s="23" t="s">
        <v>66</v>
      </c>
      <c r="E7405" s="23" t="s">
        <v>492</v>
      </c>
      <c r="F7405" s="23" t="s">
        <v>363</v>
      </c>
      <c r="G7405" s="23" t="s">
        <v>492</v>
      </c>
      <c r="H7405" s="32" t="s">
        <v>363</v>
      </c>
      <c r="I7405" s="32" t="s">
        <v>52</v>
      </c>
      <c r="J7405" s="135">
        <v>411</v>
      </c>
      <c r="K7405" s="27">
        <v>0.74209000000000003</v>
      </c>
      <c r="L7405" s="77">
        <v>0.9</v>
      </c>
      <c r="Q7405" s="106"/>
    </row>
    <row r="7406" spans="1:17" x14ac:dyDescent="0.25">
      <c r="A7406" t="s">
        <v>331</v>
      </c>
      <c r="B7406" s="23">
        <v>2021</v>
      </c>
      <c r="C7406" s="23" t="s">
        <v>0</v>
      </c>
      <c r="D7406" s="23" t="s">
        <v>67</v>
      </c>
      <c r="E7406" s="23" t="s">
        <v>492</v>
      </c>
      <c r="F7406" s="23" t="s">
        <v>363</v>
      </c>
      <c r="G7406" s="23" t="s">
        <v>492</v>
      </c>
      <c r="H7406" s="32" t="s">
        <v>363</v>
      </c>
      <c r="I7406" s="32" t="s">
        <v>52</v>
      </c>
      <c r="J7406" s="135">
        <v>401</v>
      </c>
      <c r="K7406" s="27">
        <v>0.80049999999999999</v>
      </c>
      <c r="L7406" s="77">
        <v>0.9</v>
      </c>
      <c r="Q7406" s="106"/>
    </row>
    <row r="7407" spans="1:17" x14ac:dyDescent="0.25">
      <c r="A7407" t="s">
        <v>331</v>
      </c>
      <c r="B7407" s="23">
        <v>2021</v>
      </c>
      <c r="C7407" s="23" t="s">
        <v>1</v>
      </c>
      <c r="D7407" s="23" t="s">
        <v>68</v>
      </c>
      <c r="E7407" s="23" t="s">
        <v>492</v>
      </c>
      <c r="F7407" s="23" t="s">
        <v>363</v>
      </c>
      <c r="G7407" s="23" t="s">
        <v>492</v>
      </c>
      <c r="H7407" s="32" t="s">
        <v>363</v>
      </c>
      <c r="I7407" s="32" t="s">
        <v>52</v>
      </c>
      <c r="J7407" s="135">
        <v>475</v>
      </c>
      <c r="K7407" s="27">
        <v>0.82316</v>
      </c>
      <c r="L7407" s="77">
        <v>0.9</v>
      </c>
      <c r="Q7407" s="106"/>
    </row>
    <row r="7408" spans="1:17" x14ac:dyDescent="0.25">
      <c r="A7408" t="s">
        <v>331</v>
      </c>
      <c r="B7408" s="23">
        <v>2021</v>
      </c>
      <c r="C7408" s="23" t="s">
        <v>2</v>
      </c>
      <c r="D7408" s="23" t="s">
        <v>69</v>
      </c>
      <c r="E7408" s="23" t="s">
        <v>492</v>
      </c>
      <c r="F7408" s="23" t="s">
        <v>363</v>
      </c>
      <c r="G7408" s="23" t="s">
        <v>492</v>
      </c>
      <c r="H7408" s="32" t="s">
        <v>363</v>
      </c>
      <c r="I7408" s="32" t="s">
        <v>52</v>
      </c>
      <c r="J7408" s="135">
        <v>470</v>
      </c>
      <c r="K7408" s="27">
        <v>0.77446999999999999</v>
      </c>
      <c r="L7408" s="77">
        <v>0.9</v>
      </c>
      <c r="Q7408" s="106"/>
    </row>
    <row r="7409" spans="1:17" x14ac:dyDescent="0.25">
      <c r="A7409" t="s">
        <v>331</v>
      </c>
      <c r="B7409" s="23">
        <v>2021</v>
      </c>
      <c r="C7409" s="23" t="s">
        <v>3</v>
      </c>
      <c r="D7409" s="23" t="s">
        <v>70</v>
      </c>
      <c r="E7409" s="23" t="s">
        <v>492</v>
      </c>
      <c r="F7409" s="23" t="s">
        <v>363</v>
      </c>
      <c r="G7409" s="23" t="s">
        <v>492</v>
      </c>
      <c r="H7409" s="32" t="s">
        <v>363</v>
      </c>
      <c r="I7409" s="32" t="s">
        <v>52</v>
      </c>
      <c r="J7409" s="135">
        <v>463</v>
      </c>
      <c r="K7409" s="27">
        <v>0.74514000000000002</v>
      </c>
      <c r="L7409" s="77">
        <v>0.9</v>
      </c>
      <c r="Q7409" s="106"/>
    </row>
    <row r="7410" spans="1:17" x14ac:dyDescent="0.25">
      <c r="A7410" t="s">
        <v>331</v>
      </c>
      <c r="B7410" s="23">
        <v>2022</v>
      </c>
      <c r="C7410" s="23" t="s">
        <v>0</v>
      </c>
      <c r="D7410" s="23" t="s">
        <v>71</v>
      </c>
      <c r="E7410" s="23" t="s">
        <v>492</v>
      </c>
      <c r="F7410" s="23" t="s">
        <v>363</v>
      </c>
      <c r="G7410" s="23" t="s">
        <v>492</v>
      </c>
      <c r="H7410" s="32" t="s">
        <v>363</v>
      </c>
      <c r="I7410" s="32" t="s">
        <v>52</v>
      </c>
      <c r="J7410" s="135">
        <v>466</v>
      </c>
      <c r="K7410" s="27">
        <v>0.77468000000000004</v>
      </c>
      <c r="L7410" s="77">
        <v>0.9</v>
      </c>
      <c r="Q7410" s="106"/>
    </row>
    <row r="7411" spans="1:17" x14ac:dyDescent="0.25">
      <c r="A7411" t="s">
        <v>331</v>
      </c>
      <c r="B7411" s="23">
        <v>2022</v>
      </c>
      <c r="C7411" s="23" t="s">
        <v>1</v>
      </c>
      <c r="D7411" s="23" t="s">
        <v>72</v>
      </c>
      <c r="E7411" s="23" t="s">
        <v>492</v>
      </c>
      <c r="F7411" s="23" t="s">
        <v>363</v>
      </c>
      <c r="G7411" s="23" t="s">
        <v>492</v>
      </c>
      <c r="H7411" s="32" t="s">
        <v>363</v>
      </c>
      <c r="I7411" s="32" t="s">
        <v>52</v>
      </c>
      <c r="J7411" s="135">
        <v>480</v>
      </c>
      <c r="K7411" s="27">
        <v>0.6875</v>
      </c>
      <c r="L7411" s="77">
        <v>0.9</v>
      </c>
      <c r="Q7411" s="106"/>
    </row>
    <row r="7412" spans="1:17" x14ac:dyDescent="0.25">
      <c r="A7412" t="s">
        <v>331</v>
      </c>
      <c r="B7412" s="23">
        <v>2022</v>
      </c>
      <c r="C7412" s="23" t="s">
        <v>2</v>
      </c>
      <c r="D7412" s="23" t="s">
        <v>73</v>
      </c>
      <c r="E7412" s="23" t="s">
        <v>492</v>
      </c>
      <c r="F7412" s="23" t="s">
        <v>363</v>
      </c>
      <c r="G7412" s="23" t="s">
        <v>492</v>
      </c>
      <c r="H7412" s="32" t="s">
        <v>363</v>
      </c>
      <c r="I7412" s="32" t="s">
        <v>52</v>
      </c>
      <c r="J7412" s="135">
        <v>443</v>
      </c>
      <c r="K7412" s="27">
        <v>0.67493999999999998</v>
      </c>
      <c r="L7412" s="77">
        <v>0.9</v>
      </c>
      <c r="Q7412" s="106"/>
    </row>
    <row r="7413" spans="1:17" x14ac:dyDescent="0.25">
      <c r="A7413" t="s">
        <v>331</v>
      </c>
      <c r="B7413" s="23">
        <v>2022</v>
      </c>
      <c r="C7413" s="23" t="s">
        <v>3</v>
      </c>
      <c r="D7413" s="23" t="s">
        <v>493</v>
      </c>
      <c r="E7413" s="23" t="s">
        <v>492</v>
      </c>
      <c r="F7413" s="23" t="s">
        <v>363</v>
      </c>
      <c r="G7413" s="23" t="s">
        <v>492</v>
      </c>
      <c r="H7413" s="32" t="s">
        <v>363</v>
      </c>
      <c r="I7413" s="32" t="s">
        <v>52</v>
      </c>
      <c r="J7413" s="135">
        <v>429</v>
      </c>
      <c r="K7413" s="27">
        <v>0.65034999999999998</v>
      </c>
      <c r="L7413" s="77">
        <v>0.9</v>
      </c>
      <c r="Q7413" s="106"/>
    </row>
    <row r="7414" spans="1:17" x14ac:dyDescent="0.25">
      <c r="A7414" t="s">
        <v>331</v>
      </c>
      <c r="B7414" s="23">
        <v>2023</v>
      </c>
      <c r="C7414" s="23" t="s">
        <v>0</v>
      </c>
      <c r="D7414" s="23" t="s">
        <v>537</v>
      </c>
      <c r="E7414" s="23" t="s">
        <v>492</v>
      </c>
      <c r="F7414" s="23" t="s">
        <v>363</v>
      </c>
      <c r="G7414" s="23" t="s">
        <v>492</v>
      </c>
      <c r="H7414" s="32" t="s">
        <v>363</v>
      </c>
      <c r="I7414" s="32" t="s">
        <v>52</v>
      </c>
      <c r="J7414" s="135">
        <v>467</v>
      </c>
      <c r="K7414" s="27">
        <v>0.72377000000000002</v>
      </c>
      <c r="L7414" s="77">
        <v>0.9</v>
      </c>
      <c r="Q7414" s="106"/>
    </row>
    <row r="7415" spans="1:17" x14ac:dyDescent="0.25">
      <c r="A7415" t="s">
        <v>331</v>
      </c>
      <c r="B7415" s="23">
        <v>2018</v>
      </c>
      <c r="C7415" s="23" t="s">
        <v>0</v>
      </c>
      <c r="D7415" s="23" t="s">
        <v>54</v>
      </c>
      <c r="E7415" s="23" t="s">
        <v>228</v>
      </c>
      <c r="F7415" s="23" t="s">
        <v>229</v>
      </c>
      <c r="G7415" s="23" t="s">
        <v>492</v>
      </c>
      <c r="H7415" s="32" t="s">
        <v>360</v>
      </c>
      <c r="I7415" s="32" t="s">
        <v>52</v>
      </c>
      <c r="J7415" s="135">
        <v>121</v>
      </c>
      <c r="K7415" s="27">
        <v>0.77685999999999999</v>
      </c>
      <c r="L7415" s="77">
        <v>0.9</v>
      </c>
      <c r="Q7415" s="106"/>
    </row>
    <row r="7416" spans="1:17" x14ac:dyDescent="0.25">
      <c r="A7416" t="s">
        <v>331</v>
      </c>
      <c r="B7416" s="23">
        <v>2018</v>
      </c>
      <c r="C7416" s="23" t="s">
        <v>1</v>
      </c>
      <c r="D7416" s="23" t="s">
        <v>56</v>
      </c>
      <c r="E7416" s="23" t="s">
        <v>228</v>
      </c>
      <c r="F7416" s="23" t="s">
        <v>229</v>
      </c>
      <c r="G7416" s="23" t="s">
        <v>492</v>
      </c>
      <c r="H7416" s="32" t="s">
        <v>360</v>
      </c>
      <c r="I7416" s="32" t="s">
        <v>52</v>
      </c>
      <c r="J7416" s="135">
        <v>139</v>
      </c>
      <c r="K7416" s="27">
        <v>0.92086000000000001</v>
      </c>
      <c r="L7416" s="77">
        <v>0.9</v>
      </c>
      <c r="Q7416" s="106"/>
    </row>
    <row r="7417" spans="1:17" x14ac:dyDescent="0.25">
      <c r="A7417" t="s">
        <v>331</v>
      </c>
      <c r="B7417" s="23">
        <v>2018</v>
      </c>
      <c r="C7417" s="23" t="s">
        <v>2</v>
      </c>
      <c r="D7417" s="23" t="s">
        <v>57</v>
      </c>
      <c r="E7417" s="23" t="s">
        <v>228</v>
      </c>
      <c r="F7417" s="23" t="s">
        <v>229</v>
      </c>
      <c r="G7417" s="23" t="s">
        <v>492</v>
      </c>
      <c r="H7417" s="32" t="s">
        <v>360</v>
      </c>
      <c r="I7417" s="32" t="s">
        <v>52</v>
      </c>
      <c r="J7417" s="135">
        <v>162</v>
      </c>
      <c r="K7417" s="27">
        <v>0.90741000000000005</v>
      </c>
      <c r="L7417" s="77">
        <v>0.9</v>
      </c>
      <c r="Q7417" s="106"/>
    </row>
    <row r="7418" spans="1:17" x14ac:dyDescent="0.25">
      <c r="A7418" t="s">
        <v>331</v>
      </c>
      <c r="B7418" s="23">
        <v>2018</v>
      </c>
      <c r="C7418" s="23" t="s">
        <v>3</v>
      </c>
      <c r="D7418" s="23" t="s">
        <v>58</v>
      </c>
      <c r="E7418" s="23" t="s">
        <v>228</v>
      </c>
      <c r="F7418" s="23" t="s">
        <v>229</v>
      </c>
      <c r="G7418" s="23" t="s">
        <v>492</v>
      </c>
      <c r="H7418" s="32" t="s">
        <v>360</v>
      </c>
      <c r="I7418" s="32" t="s">
        <v>52</v>
      </c>
      <c r="J7418" s="135">
        <v>129</v>
      </c>
      <c r="K7418" s="27">
        <v>0.92247999999999997</v>
      </c>
      <c r="L7418" s="77">
        <v>0.9</v>
      </c>
      <c r="Q7418" s="106"/>
    </row>
    <row r="7419" spans="1:17" x14ac:dyDescent="0.25">
      <c r="A7419" t="s">
        <v>331</v>
      </c>
      <c r="B7419" s="23">
        <v>2019</v>
      </c>
      <c r="C7419" s="23" t="s">
        <v>0</v>
      </c>
      <c r="D7419" s="23" t="s">
        <v>59</v>
      </c>
      <c r="E7419" s="23" t="s">
        <v>228</v>
      </c>
      <c r="F7419" s="23" t="s">
        <v>229</v>
      </c>
      <c r="G7419" s="23" t="s">
        <v>492</v>
      </c>
      <c r="H7419" s="32" t="s">
        <v>360</v>
      </c>
      <c r="I7419" s="32" t="s">
        <v>52</v>
      </c>
      <c r="J7419" s="135">
        <v>148</v>
      </c>
      <c r="K7419" s="27">
        <v>0.95945999999999998</v>
      </c>
      <c r="L7419" s="77">
        <v>0.9</v>
      </c>
      <c r="Q7419" s="106"/>
    </row>
    <row r="7420" spans="1:17" x14ac:dyDescent="0.25">
      <c r="A7420" t="s">
        <v>331</v>
      </c>
      <c r="B7420" s="23">
        <v>2019</v>
      </c>
      <c r="C7420" s="23" t="s">
        <v>1</v>
      </c>
      <c r="D7420" s="23" t="s">
        <v>60</v>
      </c>
      <c r="E7420" s="23" t="s">
        <v>228</v>
      </c>
      <c r="F7420" s="23" t="s">
        <v>229</v>
      </c>
      <c r="G7420" s="23" t="s">
        <v>492</v>
      </c>
      <c r="H7420" s="32" t="s">
        <v>360</v>
      </c>
      <c r="I7420" s="32" t="s">
        <v>52</v>
      </c>
      <c r="J7420" s="135">
        <v>128</v>
      </c>
      <c r="K7420" s="27">
        <v>0.90625</v>
      </c>
      <c r="L7420" s="77">
        <v>0.9</v>
      </c>
      <c r="Q7420" s="106"/>
    </row>
    <row r="7421" spans="1:17" x14ac:dyDescent="0.25">
      <c r="A7421" t="s">
        <v>331</v>
      </c>
      <c r="B7421" s="23">
        <v>2019</v>
      </c>
      <c r="C7421" s="23" t="s">
        <v>2</v>
      </c>
      <c r="D7421" s="23" t="s">
        <v>61</v>
      </c>
      <c r="E7421" s="23" t="s">
        <v>228</v>
      </c>
      <c r="F7421" s="23" t="s">
        <v>229</v>
      </c>
      <c r="G7421" s="23" t="s">
        <v>492</v>
      </c>
      <c r="H7421" s="32" t="s">
        <v>360</v>
      </c>
      <c r="I7421" s="32" t="s">
        <v>52</v>
      </c>
      <c r="J7421" s="135">
        <v>132</v>
      </c>
      <c r="K7421" s="27">
        <v>0.91666999999999998</v>
      </c>
      <c r="L7421" s="77">
        <v>0.9</v>
      </c>
      <c r="Q7421" s="106"/>
    </row>
    <row r="7422" spans="1:17" x14ac:dyDescent="0.25">
      <c r="A7422" t="s">
        <v>331</v>
      </c>
      <c r="B7422" s="23">
        <v>2019</v>
      </c>
      <c r="C7422" s="23" t="s">
        <v>3</v>
      </c>
      <c r="D7422" s="23" t="s">
        <v>62</v>
      </c>
      <c r="E7422" s="23" t="s">
        <v>228</v>
      </c>
      <c r="F7422" s="23" t="s">
        <v>229</v>
      </c>
      <c r="G7422" s="23" t="s">
        <v>492</v>
      </c>
      <c r="H7422" s="32" t="s">
        <v>360</v>
      </c>
      <c r="I7422" s="32" t="s">
        <v>52</v>
      </c>
      <c r="J7422" s="135">
        <v>158</v>
      </c>
      <c r="K7422" s="27">
        <v>0.93037999999999998</v>
      </c>
      <c r="L7422" s="77">
        <v>0.9</v>
      </c>
      <c r="Q7422" s="106"/>
    </row>
    <row r="7423" spans="1:17" x14ac:dyDescent="0.25">
      <c r="A7423" t="s">
        <v>331</v>
      </c>
      <c r="B7423" s="23">
        <v>2020</v>
      </c>
      <c r="C7423" s="23" t="s">
        <v>0</v>
      </c>
      <c r="D7423" s="23" t="s">
        <v>63</v>
      </c>
      <c r="E7423" s="23" t="s">
        <v>228</v>
      </c>
      <c r="F7423" s="23" t="s">
        <v>229</v>
      </c>
      <c r="G7423" s="23" t="s">
        <v>492</v>
      </c>
      <c r="H7423" s="32" t="s">
        <v>360</v>
      </c>
      <c r="I7423" s="32" t="s">
        <v>52</v>
      </c>
      <c r="J7423" s="135">
        <v>108</v>
      </c>
      <c r="K7423" s="27">
        <v>0.93518999999999997</v>
      </c>
      <c r="L7423" s="77">
        <v>0.9</v>
      </c>
      <c r="Q7423" s="106"/>
    </row>
    <row r="7424" spans="1:17" x14ac:dyDescent="0.25">
      <c r="A7424" t="s">
        <v>331</v>
      </c>
      <c r="B7424" s="23">
        <v>2020</v>
      </c>
      <c r="C7424" s="23" t="s">
        <v>1</v>
      </c>
      <c r="D7424" s="23" t="s">
        <v>64</v>
      </c>
      <c r="E7424" s="23" t="s">
        <v>228</v>
      </c>
      <c r="F7424" s="23" t="s">
        <v>229</v>
      </c>
      <c r="G7424" s="23" t="s">
        <v>492</v>
      </c>
      <c r="H7424" s="32" t="s">
        <v>360</v>
      </c>
      <c r="I7424" s="32" t="s">
        <v>52</v>
      </c>
      <c r="J7424" s="135">
        <v>79</v>
      </c>
      <c r="K7424" s="27">
        <v>0.89873000000000003</v>
      </c>
      <c r="L7424" s="77">
        <v>0.9</v>
      </c>
      <c r="Q7424" s="106"/>
    </row>
    <row r="7425" spans="1:17" x14ac:dyDescent="0.25">
      <c r="A7425" t="s">
        <v>331</v>
      </c>
      <c r="B7425" s="23">
        <v>2020</v>
      </c>
      <c r="C7425" s="23" t="s">
        <v>2</v>
      </c>
      <c r="D7425" s="23" t="s">
        <v>65</v>
      </c>
      <c r="E7425" s="23" t="s">
        <v>228</v>
      </c>
      <c r="F7425" s="23" t="s">
        <v>229</v>
      </c>
      <c r="G7425" s="23" t="s">
        <v>492</v>
      </c>
      <c r="H7425" s="32" t="s">
        <v>360</v>
      </c>
      <c r="I7425" s="32" t="s">
        <v>52</v>
      </c>
      <c r="J7425" s="135">
        <v>109</v>
      </c>
      <c r="K7425" s="27">
        <v>0.88073000000000001</v>
      </c>
      <c r="L7425" s="77">
        <v>0.9</v>
      </c>
      <c r="Q7425" s="106"/>
    </row>
    <row r="7426" spans="1:17" x14ac:dyDescent="0.25">
      <c r="A7426" t="s">
        <v>331</v>
      </c>
      <c r="B7426" s="23">
        <v>2020</v>
      </c>
      <c r="C7426" s="23" t="s">
        <v>3</v>
      </c>
      <c r="D7426" s="23" t="s">
        <v>66</v>
      </c>
      <c r="E7426" s="23" t="s">
        <v>228</v>
      </c>
      <c r="F7426" s="23" t="s">
        <v>229</v>
      </c>
      <c r="G7426" s="23" t="s">
        <v>492</v>
      </c>
      <c r="H7426" s="32" t="s">
        <v>360</v>
      </c>
      <c r="I7426" s="32" t="s">
        <v>52</v>
      </c>
      <c r="J7426" s="135">
        <v>96</v>
      </c>
      <c r="K7426" s="27">
        <v>0.86458000000000002</v>
      </c>
      <c r="L7426" s="77">
        <v>0.9</v>
      </c>
      <c r="Q7426" s="106"/>
    </row>
    <row r="7427" spans="1:17" x14ac:dyDescent="0.25">
      <c r="A7427" t="s">
        <v>331</v>
      </c>
      <c r="B7427" s="23">
        <v>2021</v>
      </c>
      <c r="C7427" s="23" t="s">
        <v>0</v>
      </c>
      <c r="D7427" s="23" t="s">
        <v>67</v>
      </c>
      <c r="E7427" s="23" t="s">
        <v>228</v>
      </c>
      <c r="F7427" s="23" t="s">
        <v>229</v>
      </c>
      <c r="G7427" s="23" t="s">
        <v>492</v>
      </c>
      <c r="H7427" s="32" t="s">
        <v>360</v>
      </c>
      <c r="I7427" s="32" t="s">
        <v>52</v>
      </c>
      <c r="J7427" s="135">
        <v>124</v>
      </c>
      <c r="K7427" s="27">
        <v>0.20968000000000001</v>
      </c>
      <c r="L7427" s="77">
        <v>0.9</v>
      </c>
      <c r="Q7427" s="106"/>
    </row>
    <row r="7428" spans="1:17" x14ac:dyDescent="0.25">
      <c r="A7428" t="s">
        <v>331</v>
      </c>
      <c r="B7428" s="23">
        <v>2021</v>
      </c>
      <c r="C7428" s="23" t="s">
        <v>1</v>
      </c>
      <c r="D7428" s="23" t="s">
        <v>68</v>
      </c>
      <c r="E7428" s="23" t="s">
        <v>228</v>
      </c>
      <c r="F7428" s="23" t="s">
        <v>229</v>
      </c>
      <c r="G7428" s="23" t="s">
        <v>492</v>
      </c>
      <c r="H7428" s="32" t="s">
        <v>360</v>
      </c>
      <c r="I7428" s="32" t="s">
        <v>52</v>
      </c>
      <c r="J7428" s="135">
        <v>137</v>
      </c>
      <c r="K7428" s="27">
        <v>0.81022000000000005</v>
      </c>
      <c r="L7428" s="77">
        <v>0.9</v>
      </c>
      <c r="Q7428" s="106"/>
    </row>
    <row r="7429" spans="1:17" x14ac:dyDescent="0.25">
      <c r="A7429" t="s">
        <v>331</v>
      </c>
      <c r="B7429" s="23">
        <v>2021</v>
      </c>
      <c r="C7429" s="23" t="s">
        <v>2</v>
      </c>
      <c r="D7429" s="23" t="s">
        <v>69</v>
      </c>
      <c r="E7429" s="23" t="s">
        <v>228</v>
      </c>
      <c r="F7429" s="23" t="s">
        <v>229</v>
      </c>
      <c r="G7429" s="23" t="s">
        <v>492</v>
      </c>
      <c r="H7429" s="32" t="s">
        <v>360</v>
      </c>
      <c r="I7429" s="32" t="s">
        <v>52</v>
      </c>
      <c r="J7429" s="135">
        <v>171</v>
      </c>
      <c r="K7429" s="27">
        <v>0.94152000000000002</v>
      </c>
      <c r="L7429" s="77">
        <v>0.9</v>
      </c>
      <c r="Q7429" s="106"/>
    </row>
    <row r="7430" spans="1:17" x14ac:dyDescent="0.25">
      <c r="A7430" t="s">
        <v>331</v>
      </c>
      <c r="B7430" s="23">
        <v>2021</v>
      </c>
      <c r="C7430" s="23" t="s">
        <v>3</v>
      </c>
      <c r="D7430" s="23" t="s">
        <v>70</v>
      </c>
      <c r="E7430" s="23" t="s">
        <v>228</v>
      </c>
      <c r="F7430" s="23" t="s">
        <v>229</v>
      </c>
      <c r="G7430" s="23" t="s">
        <v>492</v>
      </c>
      <c r="H7430" s="32" t="s">
        <v>360</v>
      </c>
      <c r="I7430" s="32" t="s">
        <v>52</v>
      </c>
      <c r="J7430" s="135">
        <v>147</v>
      </c>
      <c r="K7430" s="27">
        <v>0.98638999999999999</v>
      </c>
      <c r="L7430" s="77">
        <v>0.9</v>
      </c>
      <c r="Q7430" s="106"/>
    </row>
    <row r="7431" spans="1:17" x14ac:dyDescent="0.25">
      <c r="A7431" t="s">
        <v>331</v>
      </c>
      <c r="B7431" s="23">
        <v>2022</v>
      </c>
      <c r="C7431" s="23" t="s">
        <v>0</v>
      </c>
      <c r="D7431" s="23" t="s">
        <v>71</v>
      </c>
      <c r="E7431" s="23" t="s">
        <v>228</v>
      </c>
      <c r="F7431" s="23" t="s">
        <v>229</v>
      </c>
      <c r="G7431" s="23" t="s">
        <v>492</v>
      </c>
      <c r="H7431" s="32" t="s">
        <v>360</v>
      </c>
      <c r="I7431" s="32" t="s">
        <v>52</v>
      </c>
      <c r="J7431" s="135">
        <v>157</v>
      </c>
      <c r="K7431" s="27">
        <v>0.96177999999999997</v>
      </c>
      <c r="L7431" s="77">
        <v>0.9</v>
      </c>
      <c r="Q7431" s="106"/>
    </row>
    <row r="7432" spans="1:17" x14ac:dyDescent="0.25">
      <c r="A7432" t="s">
        <v>331</v>
      </c>
      <c r="B7432" s="23">
        <v>2022</v>
      </c>
      <c r="C7432" s="23" t="s">
        <v>1</v>
      </c>
      <c r="D7432" s="23" t="s">
        <v>72</v>
      </c>
      <c r="E7432" s="23" t="s">
        <v>228</v>
      </c>
      <c r="F7432" s="23" t="s">
        <v>229</v>
      </c>
      <c r="G7432" s="23" t="s">
        <v>492</v>
      </c>
      <c r="H7432" s="32" t="s">
        <v>360</v>
      </c>
      <c r="I7432" s="32" t="s">
        <v>52</v>
      </c>
      <c r="J7432" s="135">
        <v>148</v>
      </c>
      <c r="K7432" s="27">
        <v>0.95269999999999999</v>
      </c>
      <c r="L7432" s="77">
        <v>0.9</v>
      </c>
      <c r="Q7432" s="106"/>
    </row>
    <row r="7433" spans="1:17" x14ac:dyDescent="0.25">
      <c r="A7433" t="s">
        <v>331</v>
      </c>
      <c r="B7433" s="23">
        <v>2022</v>
      </c>
      <c r="C7433" s="23" t="s">
        <v>2</v>
      </c>
      <c r="D7433" s="23" t="s">
        <v>73</v>
      </c>
      <c r="E7433" s="23" t="s">
        <v>228</v>
      </c>
      <c r="F7433" s="23" t="s">
        <v>229</v>
      </c>
      <c r="G7433" s="23" t="s">
        <v>492</v>
      </c>
      <c r="H7433" s="32" t="s">
        <v>360</v>
      </c>
      <c r="I7433" s="32" t="s">
        <v>52</v>
      </c>
      <c r="J7433" s="135">
        <v>161</v>
      </c>
      <c r="K7433" s="27">
        <v>0.95652000000000004</v>
      </c>
      <c r="L7433" s="77">
        <v>0.9</v>
      </c>
      <c r="Q7433" s="106"/>
    </row>
    <row r="7434" spans="1:17" x14ac:dyDescent="0.25">
      <c r="A7434" t="s">
        <v>331</v>
      </c>
      <c r="B7434" s="23">
        <v>2022</v>
      </c>
      <c r="C7434" s="23" t="s">
        <v>3</v>
      </c>
      <c r="D7434" s="23" t="s">
        <v>493</v>
      </c>
      <c r="E7434" s="23" t="s">
        <v>228</v>
      </c>
      <c r="F7434" s="23" t="s">
        <v>229</v>
      </c>
      <c r="G7434" s="23" t="s">
        <v>492</v>
      </c>
      <c r="H7434" s="32" t="s">
        <v>360</v>
      </c>
      <c r="I7434" s="32" t="s">
        <v>52</v>
      </c>
      <c r="J7434" s="135">
        <v>144</v>
      </c>
      <c r="K7434" s="27">
        <v>0.96528000000000003</v>
      </c>
      <c r="L7434" s="77">
        <v>0.9</v>
      </c>
      <c r="Q7434" s="106"/>
    </row>
    <row r="7435" spans="1:17" x14ac:dyDescent="0.25">
      <c r="A7435" t="s">
        <v>331</v>
      </c>
      <c r="B7435" s="23">
        <v>2023</v>
      </c>
      <c r="C7435" s="23" t="s">
        <v>0</v>
      </c>
      <c r="D7435" s="23" t="s">
        <v>537</v>
      </c>
      <c r="E7435" s="23" t="s">
        <v>228</v>
      </c>
      <c r="F7435" s="23" t="s">
        <v>229</v>
      </c>
      <c r="G7435" s="23" t="s">
        <v>492</v>
      </c>
      <c r="H7435" s="32" t="s">
        <v>360</v>
      </c>
      <c r="I7435" s="32" t="s">
        <v>52</v>
      </c>
      <c r="J7435" s="135">
        <v>134</v>
      </c>
      <c r="K7435" s="27">
        <v>0.99253999999999998</v>
      </c>
      <c r="L7435" s="77">
        <v>0.9</v>
      </c>
      <c r="Q7435" s="106"/>
    </row>
    <row r="7436" spans="1:17" x14ac:dyDescent="0.25">
      <c r="A7436" t="s">
        <v>331</v>
      </c>
      <c r="B7436" s="23">
        <v>2018</v>
      </c>
      <c r="C7436" s="23" t="s">
        <v>0</v>
      </c>
      <c r="D7436" s="23" t="s">
        <v>54</v>
      </c>
      <c r="E7436" s="23" t="s">
        <v>265</v>
      </c>
      <c r="F7436" s="23" t="s">
        <v>337</v>
      </c>
      <c r="G7436" s="23" t="s">
        <v>492</v>
      </c>
      <c r="H7436" s="32" t="s">
        <v>348</v>
      </c>
      <c r="I7436" s="32" t="s">
        <v>52</v>
      </c>
      <c r="J7436" s="135">
        <v>58</v>
      </c>
      <c r="K7436" s="27">
        <v>0.81033999999999995</v>
      </c>
      <c r="L7436" s="77">
        <v>0.9</v>
      </c>
      <c r="Q7436" s="106"/>
    </row>
    <row r="7437" spans="1:17" x14ac:dyDescent="0.25">
      <c r="A7437" t="s">
        <v>331</v>
      </c>
      <c r="B7437" s="23">
        <v>2018</v>
      </c>
      <c r="C7437" s="23" t="s">
        <v>1</v>
      </c>
      <c r="D7437" s="23" t="s">
        <v>56</v>
      </c>
      <c r="E7437" s="23" t="s">
        <v>265</v>
      </c>
      <c r="F7437" s="23" t="s">
        <v>337</v>
      </c>
      <c r="G7437" s="23" t="s">
        <v>492</v>
      </c>
      <c r="H7437" s="32" t="s">
        <v>348</v>
      </c>
      <c r="I7437" s="32" t="s">
        <v>52</v>
      </c>
      <c r="J7437" s="135">
        <v>72</v>
      </c>
      <c r="K7437" s="27">
        <v>0.68056000000000005</v>
      </c>
      <c r="L7437" s="77">
        <v>0.9</v>
      </c>
      <c r="Q7437" s="106"/>
    </row>
    <row r="7438" spans="1:17" x14ac:dyDescent="0.25">
      <c r="A7438" t="s">
        <v>331</v>
      </c>
      <c r="B7438" s="23">
        <v>2018</v>
      </c>
      <c r="C7438" s="23" t="s">
        <v>2</v>
      </c>
      <c r="D7438" s="23" t="s">
        <v>57</v>
      </c>
      <c r="E7438" s="23" t="s">
        <v>265</v>
      </c>
      <c r="F7438" s="23" t="s">
        <v>337</v>
      </c>
      <c r="G7438" s="23" t="s">
        <v>492</v>
      </c>
      <c r="H7438" s="32" t="s">
        <v>348</v>
      </c>
      <c r="I7438" s="32" t="s">
        <v>52</v>
      </c>
      <c r="J7438" s="135">
        <v>74</v>
      </c>
      <c r="K7438" s="27">
        <v>0.21622</v>
      </c>
      <c r="L7438" s="77">
        <v>0.9</v>
      </c>
      <c r="Q7438" s="106"/>
    </row>
    <row r="7439" spans="1:17" x14ac:dyDescent="0.25">
      <c r="A7439" t="s">
        <v>331</v>
      </c>
      <c r="B7439" s="23">
        <v>2018</v>
      </c>
      <c r="C7439" s="23" t="s">
        <v>3</v>
      </c>
      <c r="D7439" s="23" t="s">
        <v>58</v>
      </c>
      <c r="E7439" s="23" t="s">
        <v>265</v>
      </c>
      <c r="F7439" s="23" t="s">
        <v>337</v>
      </c>
      <c r="G7439" s="23" t="s">
        <v>492</v>
      </c>
      <c r="H7439" s="32" t="s">
        <v>348</v>
      </c>
      <c r="I7439" s="32" t="s">
        <v>52</v>
      </c>
      <c r="J7439" s="135">
        <v>79</v>
      </c>
      <c r="K7439" s="27">
        <v>0.46834999999999999</v>
      </c>
      <c r="L7439" s="77">
        <v>0.9</v>
      </c>
      <c r="Q7439" s="106"/>
    </row>
    <row r="7440" spans="1:17" x14ac:dyDescent="0.25">
      <c r="A7440" t="s">
        <v>331</v>
      </c>
      <c r="B7440" s="23">
        <v>2019</v>
      </c>
      <c r="C7440" s="23" t="s">
        <v>0</v>
      </c>
      <c r="D7440" s="23" t="s">
        <v>59</v>
      </c>
      <c r="E7440" s="23" t="s">
        <v>265</v>
      </c>
      <c r="F7440" s="23" t="s">
        <v>337</v>
      </c>
      <c r="G7440" s="23" t="s">
        <v>492</v>
      </c>
      <c r="H7440" s="32" t="s">
        <v>348</v>
      </c>
      <c r="I7440" s="32" t="s">
        <v>52</v>
      </c>
      <c r="J7440" s="135">
        <v>70</v>
      </c>
      <c r="K7440" s="27">
        <v>0.77142999999999995</v>
      </c>
      <c r="L7440" s="77">
        <v>0.9</v>
      </c>
      <c r="Q7440" s="106"/>
    </row>
    <row r="7441" spans="1:17" x14ac:dyDescent="0.25">
      <c r="A7441" t="s">
        <v>331</v>
      </c>
      <c r="B7441" s="23">
        <v>2019</v>
      </c>
      <c r="C7441" s="23" t="s">
        <v>1</v>
      </c>
      <c r="D7441" s="23" t="s">
        <v>60</v>
      </c>
      <c r="E7441" s="23" t="s">
        <v>265</v>
      </c>
      <c r="F7441" s="23" t="s">
        <v>337</v>
      </c>
      <c r="G7441" s="23" t="s">
        <v>492</v>
      </c>
      <c r="H7441" s="32" t="s">
        <v>348</v>
      </c>
      <c r="I7441" s="32" t="s">
        <v>52</v>
      </c>
      <c r="J7441" s="135">
        <v>69</v>
      </c>
      <c r="K7441" s="27">
        <v>0.72463999999999995</v>
      </c>
      <c r="L7441" s="77">
        <v>0.9</v>
      </c>
      <c r="Q7441" s="106"/>
    </row>
    <row r="7442" spans="1:17" x14ac:dyDescent="0.25">
      <c r="A7442" t="s">
        <v>331</v>
      </c>
      <c r="B7442" s="23">
        <v>2019</v>
      </c>
      <c r="C7442" s="23" t="s">
        <v>2</v>
      </c>
      <c r="D7442" s="23" t="s">
        <v>61</v>
      </c>
      <c r="E7442" s="23" t="s">
        <v>265</v>
      </c>
      <c r="F7442" s="23" t="s">
        <v>337</v>
      </c>
      <c r="G7442" s="23" t="s">
        <v>492</v>
      </c>
      <c r="H7442" s="32" t="s">
        <v>348</v>
      </c>
      <c r="I7442" s="32" t="s">
        <v>52</v>
      </c>
      <c r="J7442" s="135">
        <v>89</v>
      </c>
      <c r="K7442" s="27">
        <v>0.87639999999999996</v>
      </c>
      <c r="L7442" s="77">
        <v>0.9</v>
      </c>
      <c r="Q7442" s="106"/>
    </row>
    <row r="7443" spans="1:17" x14ac:dyDescent="0.25">
      <c r="A7443" t="s">
        <v>331</v>
      </c>
      <c r="B7443" s="23">
        <v>2019</v>
      </c>
      <c r="C7443" s="23" t="s">
        <v>3</v>
      </c>
      <c r="D7443" s="23" t="s">
        <v>62</v>
      </c>
      <c r="E7443" s="23" t="s">
        <v>265</v>
      </c>
      <c r="F7443" s="23" t="s">
        <v>337</v>
      </c>
      <c r="G7443" s="23" t="s">
        <v>492</v>
      </c>
      <c r="H7443" s="32" t="s">
        <v>348</v>
      </c>
      <c r="I7443" s="32" t="s">
        <v>52</v>
      </c>
      <c r="J7443" s="135">
        <v>82</v>
      </c>
      <c r="K7443" s="27">
        <v>0.87805</v>
      </c>
      <c r="L7443" s="77">
        <v>0.9</v>
      </c>
      <c r="Q7443" s="106"/>
    </row>
    <row r="7444" spans="1:17" x14ac:dyDescent="0.25">
      <c r="A7444" t="s">
        <v>331</v>
      </c>
      <c r="B7444" s="23">
        <v>2020</v>
      </c>
      <c r="C7444" s="23" t="s">
        <v>0</v>
      </c>
      <c r="D7444" s="23" t="s">
        <v>63</v>
      </c>
      <c r="E7444" s="23" t="s">
        <v>265</v>
      </c>
      <c r="F7444" s="23" t="s">
        <v>337</v>
      </c>
      <c r="G7444" s="23" t="s">
        <v>492</v>
      </c>
      <c r="H7444" s="32" t="s">
        <v>348</v>
      </c>
      <c r="I7444" s="32" t="s">
        <v>52</v>
      </c>
      <c r="J7444" s="135">
        <v>70</v>
      </c>
      <c r="K7444" s="27">
        <v>0.84286000000000005</v>
      </c>
      <c r="L7444" s="77">
        <v>0.9</v>
      </c>
      <c r="Q7444" s="106"/>
    </row>
    <row r="7445" spans="1:17" x14ac:dyDescent="0.25">
      <c r="A7445" t="s">
        <v>331</v>
      </c>
      <c r="B7445" s="23">
        <v>2020</v>
      </c>
      <c r="C7445" s="23" t="s">
        <v>1</v>
      </c>
      <c r="D7445" s="23" t="s">
        <v>64</v>
      </c>
      <c r="E7445" s="23" t="s">
        <v>265</v>
      </c>
      <c r="F7445" s="23" t="s">
        <v>337</v>
      </c>
      <c r="G7445" s="23" t="s">
        <v>492</v>
      </c>
      <c r="H7445" s="32" t="s">
        <v>348</v>
      </c>
      <c r="I7445" s="32" t="s">
        <v>52</v>
      </c>
      <c r="J7445" s="135">
        <v>33</v>
      </c>
      <c r="K7445" s="27">
        <v>0.81818000000000002</v>
      </c>
      <c r="L7445" s="77">
        <v>0.9</v>
      </c>
      <c r="Q7445" s="106"/>
    </row>
    <row r="7446" spans="1:17" x14ac:dyDescent="0.25">
      <c r="A7446" t="s">
        <v>331</v>
      </c>
      <c r="B7446" s="23">
        <v>2020</v>
      </c>
      <c r="C7446" s="23" t="s">
        <v>2</v>
      </c>
      <c r="D7446" s="23" t="s">
        <v>65</v>
      </c>
      <c r="E7446" s="23" t="s">
        <v>265</v>
      </c>
      <c r="F7446" s="23" t="s">
        <v>337</v>
      </c>
      <c r="G7446" s="23" t="s">
        <v>492</v>
      </c>
      <c r="H7446" s="32" t="s">
        <v>348</v>
      </c>
      <c r="I7446" s="32" t="s">
        <v>52</v>
      </c>
      <c r="J7446" s="135">
        <v>46</v>
      </c>
      <c r="K7446" s="27">
        <v>0.95652000000000004</v>
      </c>
      <c r="L7446" s="77">
        <v>0.9</v>
      </c>
      <c r="Q7446" s="106"/>
    </row>
    <row r="7447" spans="1:17" x14ac:dyDescent="0.25">
      <c r="A7447" t="s">
        <v>331</v>
      </c>
      <c r="B7447" s="23">
        <v>2020</v>
      </c>
      <c r="C7447" s="23" t="s">
        <v>3</v>
      </c>
      <c r="D7447" s="23" t="s">
        <v>66</v>
      </c>
      <c r="E7447" s="23" t="s">
        <v>265</v>
      </c>
      <c r="F7447" s="23" t="s">
        <v>337</v>
      </c>
      <c r="G7447" s="23" t="s">
        <v>492</v>
      </c>
      <c r="H7447" s="32" t="s">
        <v>348</v>
      </c>
      <c r="I7447" s="32" t="s">
        <v>52</v>
      </c>
      <c r="J7447" s="135">
        <v>63</v>
      </c>
      <c r="K7447" s="27">
        <v>0.93650999999999995</v>
      </c>
      <c r="L7447" s="77">
        <v>0.9</v>
      </c>
      <c r="Q7447" s="106"/>
    </row>
    <row r="7448" spans="1:17" x14ac:dyDescent="0.25">
      <c r="A7448" t="s">
        <v>331</v>
      </c>
      <c r="B7448" s="23">
        <v>2021</v>
      </c>
      <c r="C7448" s="23" t="s">
        <v>0</v>
      </c>
      <c r="D7448" s="23" t="s">
        <v>67</v>
      </c>
      <c r="E7448" s="23" t="s">
        <v>265</v>
      </c>
      <c r="F7448" s="23" t="s">
        <v>337</v>
      </c>
      <c r="G7448" s="23" t="s">
        <v>492</v>
      </c>
      <c r="H7448" s="32" t="s">
        <v>348</v>
      </c>
      <c r="I7448" s="32" t="s">
        <v>52</v>
      </c>
      <c r="J7448" s="135">
        <v>56</v>
      </c>
      <c r="K7448" s="27">
        <v>0.94642999999999999</v>
      </c>
      <c r="L7448" s="77">
        <v>0.9</v>
      </c>
      <c r="Q7448" s="106"/>
    </row>
    <row r="7449" spans="1:17" x14ac:dyDescent="0.25">
      <c r="A7449" t="s">
        <v>331</v>
      </c>
      <c r="B7449" s="23">
        <v>2021</v>
      </c>
      <c r="C7449" s="23" t="s">
        <v>1</v>
      </c>
      <c r="D7449" s="23" t="s">
        <v>68</v>
      </c>
      <c r="E7449" s="23" t="s">
        <v>265</v>
      </c>
      <c r="F7449" s="23" t="s">
        <v>337</v>
      </c>
      <c r="G7449" s="23" t="s">
        <v>492</v>
      </c>
      <c r="H7449" s="32" t="s">
        <v>348</v>
      </c>
      <c r="I7449" s="32" t="s">
        <v>52</v>
      </c>
      <c r="J7449" s="135">
        <v>88</v>
      </c>
      <c r="K7449" s="27">
        <v>0.92044999999999999</v>
      </c>
      <c r="L7449" s="77">
        <v>0.9</v>
      </c>
      <c r="Q7449" s="106"/>
    </row>
    <row r="7450" spans="1:17" x14ac:dyDescent="0.25">
      <c r="A7450" t="s">
        <v>331</v>
      </c>
      <c r="B7450" s="23">
        <v>2021</v>
      </c>
      <c r="C7450" s="23" t="s">
        <v>2</v>
      </c>
      <c r="D7450" s="23" t="s">
        <v>69</v>
      </c>
      <c r="E7450" s="23" t="s">
        <v>265</v>
      </c>
      <c r="F7450" s="23" t="s">
        <v>337</v>
      </c>
      <c r="G7450" s="23" t="s">
        <v>492</v>
      </c>
      <c r="H7450" s="32" t="s">
        <v>348</v>
      </c>
      <c r="I7450" s="32" t="s">
        <v>52</v>
      </c>
      <c r="J7450" s="135">
        <v>70</v>
      </c>
      <c r="K7450" s="27">
        <v>0.9</v>
      </c>
      <c r="L7450" s="77">
        <v>0.9</v>
      </c>
      <c r="Q7450" s="106"/>
    </row>
    <row r="7451" spans="1:17" x14ac:dyDescent="0.25">
      <c r="A7451" t="s">
        <v>331</v>
      </c>
      <c r="B7451" s="23">
        <v>2021</v>
      </c>
      <c r="C7451" s="23" t="s">
        <v>3</v>
      </c>
      <c r="D7451" s="23" t="s">
        <v>70</v>
      </c>
      <c r="E7451" s="23" t="s">
        <v>265</v>
      </c>
      <c r="F7451" s="23" t="s">
        <v>337</v>
      </c>
      <c r="G7451" s="23" t="s">
        <v>492</v>
      </c>
      <c r="H7451" s="32" t="s">
        <v>348</v>
      </c>
      <c r="I7451" s="32" t="s">
        <v>52</v>
      </c>
      <c r="J7451" s="135">
        <v>69</v>
      </c>
      <c r="K7451" s="27">
        <v>0.94203000000000003</v>
      </c>
      <c r="L7451" s="77">
        <v>0.9</v>
      </c>
      <c r="Q7451" s="106"/>
    </row>
    <row r="7452" spans="1:17" x14ac:dyDescent="0.25">
      <c r="A7452" t="s">
        <v>331</v>
      </c>
      <c r="B7452" s="23">
        <v>2022</v>
      </c>
      <c r="C7452" s="23" t="s">
        <v>0</v>
      </c>
      <c r="D7452" s="23" t="s">
        <v>71</v>
      </c>
      <c r="E7452" s="23" t="s">
        <v>265</v>
      </c>
      <c r="F7452" s="23" t="s">
        <v>337</v>
      </c>
      <c r="G7452" s="23" t="s">
        <v>492</v>
      </c>
      <c r="H7452" s="32" t="s">
        <v>348</v>
      </c>
      <c r="I7452" s="32" t="s">
        <v>52</v>
      </c>
      <c r="J7452" s="135">
        <v>83</v>
      </c>
      <c r="K7452" s="27">
        <v>0.85541999999999996</v>
      </c>
      <c r="L7452" s="77">
        <v>0.9</v>
      </c>
      <c r="Q7452" s="106"/>
    </row>
    <row r="7453" spans="1:17" x14ac:dyDescent="0.25">
      <c r="A7453" t="s">
        <v>331</v>
      </c>
      <c r="B7453" s="23">
        <v>2022</v>
      </c>
      <c r="C7453" s="23" t="s">
        <v>1</v>
      </c>
      <c r="D7453" s="23" t="s">
        <v>72</v>
      </c>
      <c r="E7453" s="23" t="s">
        <v>265</v>
      </c>
      <c r="F7453" s="23" t="s">
        <v>337</v>
      </c>
      <c r="G7453" s="23" t="s">
        <v>492</v>
      </c>
      <c r="H7453" s="32" t="s">
        <v>348</v>
      </c>
      <c r="I7453" s="32" t="s">
        <v>52</v>
      </c>
      <c r="J7453" s="135">
        <v>69</v>
      </c>
      <c r="K7453" s="27">
        <v>0.91303999999999996</v>
      </c>
      <c r="L7453" s="77">
        <v>0.9</v>
      </c>
      <c r="Q7453" s="106"/>
    </row>
    <row r="7454" spans="1:17" x14ac:dyDescent="0.25">
      <c r="A7454" t="s">
        <v>331</v>
      </c>
      <c r="B7454" s="23">
        <v>2022</v>
      </c>
      <c r="C7454" s="23" t="s">
        <v>2</v>
      </c>
      <c r="D7454" s="23" t="s">
        <v>73</v>
      </c>
      <c r="E7454" s="23" t="s">
        <v>265</v>
      </c>
      <c r="F7454" s="23" t="s">
        <v>337</v>
      </c>
      <c r="G7454" s="23" t="s">
        <v>492</v>
      </c>
      <c r="H7454" s="32" t="s">
        <v>348</v>
      </c>
      <c r="I7454" s="32" t="s">
        <v>52</v>
      </c>
      <c r="J7454" s="135">
        <v>79</v>
      </c>
      <c r="K7454" s="27">
        <v>0.86075999999999997</v>
      </c>
      <c r="L7454" s="77">
        <v>0.9</v>
      </c>
      <c r="Q7454" s="106"/>
    </row>
    <row r="7455" spans="1:17" x14ac:dyDescent="0.25">
      <c r="A7455" t="s">
        <v>331</v>
      </c>
      <c r="B7455" s="23">
        <v>2022</v>
      </c>
      <c r="C7455" s="23" t="s">
        <v>3</v>
      </c>
      <c r="D7455" s="23" t="s">
        <v>493</v>
      </c>
      <c r="E7455" s="23" t="s">
        <v>265</v>
      </c>
      <c r="F7455" s="23" t="s">
        <v>337</v>
      </c>
      <c r="G7455" s="23" t="s">
        <v>492</v>
      </c>
      <c r="H7455" s="32" t="s">
        <v>348</v>
      </c>
      <c r="I7455" s="32" t="s">
        <v>52</v>
      </c>
      <c r="J7455" s="135">
        <v>70</v>
      </c>
      <c r="K7455" s="27">
        <v>0.91429000000000005</v>
      </c>
      <c r="L7455" s="77">
        <v>0.9</v>
      </c>
      <c r="Q7455" s="106"/>
    </row>
    <row r="7456" spans="1:17" x14ac:dyDescent="0.25">
      <c r="A7456" t="s">
        <v>331</v>
      </c>
      <c r="B7456" s="23">
        <v>2023</v>
      </c>
      <c r="C7456" s="23" t="s">
        <v>0</v>
      </c>
      <c r="D7456" s="23" t="s">
        <v>537</v>
      </c>
      <c r="E7456" s="23" t="s">
        <v>265</v>
      </c>
      <c r="F7456" s="23" t="s">
        <v>337</v>
      </c>
      <c r="G7456" s="23" t="s">
        <v>492</v>
      </c>
      <c r="H7456" s="32" t="s">
        <v>348</v>
      </c>
      <c r="I7456" s="32" t="s">
        <v>52</v>
      </c>
      <c r="J7456" s="135">
        <v>69</v>
      </c>
      <c r="K7456" s="27">
        <v>0.89854999999999996</v>
      </c>
      <c r="L7456" s="77">
        <v>0.9</v>
      </c>
      <c r="Q7456" s="106"/>
    </row>
    <row r="7457" spans="1:17" x14ac:dyDescent="0.25">
      <c r="A7457" t="s">
        <v>331</v>
      </c>
      <c r="B7457" s="23">
        <v>2018</v>
      </c>
      <c r="C7457" s="23" t="s">
        <v>0</v>
      </c>
      <c r="D7457" s="23" t="s">
        <v>54</v>
      </c>
      <c r="E7457" s="23" t="s">
        <v>266</v>
      </c>
      <c r="F7457" s="23" t="s">
        <v>338</v>
      </c>
      <c r="G7457" s="23" t="s">
        <v>492</v>
      </c>
      <c r="H7457" s="32" t="s">
        <v>353</v>
      </c>
      <c r="I7457" s="32" t="s">
        <v>52</v>
      </c>
      <c r="J7457" s="135">
        <v>46</v>
      </c>
      <c r="K7457" s="27">
        <v>0.97826000000000002</v>
      </c>
      <c r="L7457" s="77">
        <v>0.9</v>
      </c>
      <c r="Q7457" s="106"/>
    </row>
    <row r="7458" spans="1:17" x14ac:dyDescent="0.25">
      <c r="A7458" t="s">
        <v>331</v>
      </c>
      <c r="B7458" s="23">
        <v>2018</v>
      </c>
      <c r="C7458" s="23" t="s">
        <v>1</v>
      </c>
      <c r="D7458" s="23" t="s">
        <v>56</v>
      </c>
      <c r="E7458" s="23" t="s">
        <v>266</v>
      </c>
      <c r="F7458" s="23" t="s">
        <v>338</v>
      </c>
      <c r="G7458" s="23" t="s">
        <v>492</v>
      </c>
      <c r="H7458" s="32" t="s">
        <v>353</v>
      </c>
      <c r="I7458" s="32" t="s">
        <v>52</v>
      </c>
      <c r="J7458" s="135">
        <v>54</v>
      </c>
      <c r="K7458" s="27">
        <v>0.98148000000000002</v>
      </c>
      <c r="L7458" s="77">
        <v>0.9</v>
      </c>
      <c r="Q7458" s="106"/>
    </row>
    <row r="7459" spans="1:17" x14ac:dyDescent="0.25">
      <c r="A7459" t="s">
        <v>331</v>
      </c>
      <c r="B7459" s="23">
        <v>2018</v>
      </c>
      <c r="C7459" s="23" t="s">
        <v>2</v>
      </c>
      <c r="D7459" s="23" t="s">
        <v>57</v>
      </c>
      <c r="E7459" s="23" t="s">
        <v>266</v>
      </c>
      <c r="F7459" s="23" t="s">
        <v>338</v>
      </c>
      <c r="G7459" s="23" t="s">
        <v>492</v>
      </c>
      <c r="H7459" s="32" t="s">
        <v>353</v>
      </c>
      <c r="I7459" s="32" t="s">
        <v>52</v>
      </c>
      <c r="J7459" s="135">
        <v>56</v>
      </c>
      <c r="K7459" s="27">
        <v>0.98214000000000001</v>
      </c>
      <c r="L7459" s="77">
        <v>0.9</v>
      </c>
      <c r="Q7459" s="106"/>
    </row>
    <row r="7460" spans="1:17" x14ac:dyDescent="0.25">
      <c r="A7460" t="s">
        <v>331</v>
      </c>
      <c r="B7460" s="23">
        <v>2018</v>
      </c>
      <c r="C7460" s="23" t="s">
        <v>3</v>
      </c>
      <c r="D7460" s="23" t="s">
        <v>58</v>
      </c>
      <c r="E7460" s="23" t="s">
        <v>266</v>
      </c>
      <c r="F7460" s="23" t="s">
        <v>338</v>
      </c>
      <c r="G7460" s="23" t="s">
        <v>492</v>
      </c>
      <c r="H7460" s="32" t="s">
        <v>353</v>
      </c>
      <c r="I7460" s="32" t="s">
        <v>52</v>
      </c>
      <c r="J7460" s="135">
        <v>65</v>
      </c>
      <c r="K7460" s="27">
        <v>0.96923000000000004</v>
      </c>
      <c r="L7460" s="77">
        <v>0.9</v>
      </c>
      <c r="Q7460" s="106"/>
    </row>
    <row r="7461" spans="1:17" x14ac:dyDescent="0.25">
      <c r="A7461" t="s">
        <v>331</v>
      </c>
      <c r="B7461" s="23">
        <v>2019</v>
      </c>
      <c r="C7461" s="23" t="s">
        <v>0</v>
      </c>
      <c r="D7461" s="23" t="s">
        <v>59</v>
      </c>
      <c r="E7461" s="23" t="s">
        <v>266</v>
      </c>
      <c r="F7461" s="23" t="s">
        <v>338</v>
      </c>
      <c r="G7461" s="23" t="s">
        <v>492</v>
      </c>
      <c r="H7461" s="32" t="s">
        <v>353</v>
      </c>
      <c r="I7461" s="32" t="s">
        <v>52</v>
      </c>
      <c r="J7461" s="135">
        <v>62</v>
      </c>
      <c r="K7461" s="27">
        <v>1</v>
      </c>
      <c r="L7461" s="77">
        <v>0.9</v>
      </c>
      <c r="Q7461" s="106"/>
    </row>
    <row r="7462" spans="1:17" x14ac:dyDescent="0.25">
      <c r="A7462" t="s">
        <v>331</v>
      </c>
      <c r="B7462" s="23">
        <v>2019</v>
      </c>
      <c r="C7462" s="23" t="s">
        <v>1</v>
      </c>
      <c r="D7462" s="23" t="s">
        <v>60</v>
      </c>
      <c r="E7462" s="23" t="s">
        <v>266</v>
      </c>
      <c r="F7462" s="23" t="s">
        <v>338</v>
      </c>
      <c r="G7462" s="23" t="s">
        <v>492</v>
      </c>
      <c r="H7462" s="32" t="s">
        <v>353</v>
      </c>
      <c r="I7462" s="32" t="s">
        <v>52</v>
      </c>
      <c r="J7462" s="135">
        <v>69</v>
      </c>
      <c r="K7462" s="27">
        <v>0.98551</v>
      </c>
      <c r="L7462" s="77">
        <v>0.9</v>
      </c>
      <c r="Q7462" s="106"/>
    </row>
    <row r="7463" spans="1:17" x14ac:dyDescent="0.25">
      <c r="A7463" t="s">
        <v>331</v>
      </c>
      <c r="B7463" s="23">
        <v>2019</v>
      </c>
      <c r="C7463" s="23" t="s">
        <v>2</v>
      </c>
      <c r="D7463" s="23" t="s">
        <v>61</v>
      </c>
      <c r="E7463" s="23" t="s">
        <v>266</v>
      </c>
      <c r="F7463" s="23" t="s">
        <v>338</v>
      </c>
      <c r="G7463" s="23" t="s">
        <v>492</v>
      </c>
      <c r="H7463" s="32" t="s">
        <v>353</v>
      </c>
      <c r="I7463" s="32" t="s">
        <v>52</v>
      </c>
      <c r="J7463" s="135">
        <v>64</v>
      </c>
      <c r="K7463" s="27">
        <v>0.875</v>
      </c>
      <c r="L7463" s="77">
        <v>0.9</v>
      </c>
      <c r="Q7463" s="106"/>
    </row>
    <row r="7464" spans="1:17" x14ac:dyDescent="0.25">
      <c r="A7464" t="s">
        <v>331</v>
      </c>
      <c r="B7464" s="23">
        <v>2019</v>
      </c>
      <c r="C7464" s="23" t="s">
        <v>3</v>
      </c>
      <c r="D7464" s="23" t="s">
        <v>62</v>
      </c>
      <c r="E7464" s="23" t="s">
        <v>266</v>
      </c>
      <c r="F7464" s="23" t="s">
        <v>338</v>
      </c>
      <c r="G7464" s="23" t="s">
        <v>492</v>
      </c>
      <c r="H7464" s="32" t="s">
        <v>353</v>
      </c>
      <c r="I7464" s="32" t="s">
        <v>52</v>
      </c>
      <c r="J7464" s="135">
        <v>52</v>
      </c>
      <c r="K7464" s="27">
        <v>0.67308000000000001</v>
      </c>
      <c r="L7464" s="77">
        <v>0.9</v>
      </c>
      <c r="Q7464" s="106"/>
    </row>
    <row r="7465" spans="1:17" x14ac:dyDescent="0.25">
      <c r="A7465" t="s">
        <v>331</v>
      </c>
      <c r="B7465" s="23">
        <v>2020</v>
      </c>
      <c r="C7465" s="23" t="s">
        <v>0</v>
      </c>
      <c r="D7465" s="23" t="s">
        <v>63</v>
      </c>
      <c r="E7465" s="23" t="s">
        <v>266</v>
      </c>
      <c r="F7465" s="23" t="s">
        <v>338</v>
      </c>
      <c r="G7465" s="23" t="s">
        <v>492</v>
      </c>
      <c r="H7465" s="32" t="s">
        <v>353</v>
      </c>
      <c r="I7465" s="32" t="s">
        <v>52</v>
      </c>
      <c r="J7465" s="135">
        <v>67</v>
      </c>
      <c r="K7465" s="27">
        <v>0.65671999999999997</v>
      </c>
      <c r="L7465" s="77">
        <v>0.9</v>
      </c>
      <c r="Q7465" s="106"/>
    </row>
    <row r="7466" spans="1:17" x14ac:dyDescent="0.25">
      <c r="A7466" t="s">
        <v>331</v>
      </c>
      <c r="B7466" s="23">
        <v>2020</v>
      </c>
      <c r="C7466" s="23" t="s">
        <v>1</v>
      </c>
      <c r="D7466" s="23" t="s">
        <v>64</v>
      </c>
      <c r="E7466" s="23" t="s">
        <v>266</v>
      </c>
      <c r="F7466" s="23" t="s">
        <v>338</v>
      </c>
      <c r="G7466" s="23" t="s">
        <v>492</v>
      </c>
      <c r="H7466" s="32" t="s">
        <v>353</v>
      </c>
      <c r="I7466" s="32" t="s">
        <v>52</v>
      </c>
      <c r="J7466" s="135">
        <v>19</v>
      </c>
      <c r="K7466" s="27">
        <v>0.78947000000000001</v>
      </c>
      <c r="L7466" s="77">
        <v>0.9</v>
      </c>
      <c r="Q7466" s="106"/>
    </row>
    <row r="7467" spans="1:17" x14ac:dyDescent="0.25">
      <c r="A7467" t="s">
        <v>331</v>
      </c>
      <c r="B7467" s="23">
        <v>2020</v>
      </c>
      <c r="C7467" s="23" t="s">
        <v>2</v>
      </c>
      <c r="D7467" s="23" t="s">
        <v>65</v>
      </c>
      <c r="E7467" s="23" t="s">
        <v>266</v>
      </c>
      <c r="F7467" s="23" t="s">
        <v>338</v>
      </c>
      <c r="G7467" s="23" t="s">
        <v>492</v>
      </c>
      <c r="H7467" s="32" t="s">
        <v>353</v>
      </c>
      <c r="I7467" s="32" t="s">
        <v>52</v>
      </c>
      <c r="J7467" s="135">
        <v>42</v>
      </c>
      <c r="K7467" s="27">
        <v>0.85714000000000001</v>
      </c>
      <c r="L7467" s="77">
        <v>0.9</v>
      </c>
      <c r="Q7467" s="106"/>
    </row>
    <row r="7468" spans="1:17" x14ac:dyDescent="0.25">
      <c r="A7468" t="s">
        <v>331</v>
      </c>
      <c r="B7468" s="23">
        <v>2020</v>
      </c>
      <c r="C7468" s="23" t="s">
        <v>3</v>
      </c>
      <c r="D7468" s="23" t="s">
        <v>66</v>
      </c>
      <c r="E7468" s="23" t="s">
        <v>266</v>
      </c>
      <c r="F7468" s="23" t="s">
        <v>338</v>
      </c>
      <c r="G7468" s="23" t="s">
        <v>492</v>
      </c>
      <c r="H7468" s="32" t="s">
        <v>353</v>
      </c>
      <c r="I7468" s="32" t="s">
        <v>52</v>
      </c>
      <c r="J7468" s="135">
        <v>53</v>
      </c>
      <c r="K7468" s="27">
        <v>0.94340000000000002</v>
      </c>
      <c r="L7468" s="77">
        <v>0.9</v>
      </c>
      <c r="Q7468" s="106"/>
    </row>
    <row r="7469" spans="1:17" x14ac:dyDescent="0.25">
      <c r="A7469" t="s">
        <v>331</v>
      </c>
      <c r="B7469" s="23">
        <v>2021</v>
      </c>
      <c r="C7469" s="23" t="s">
        <v>0</v>
      </c>
      <c r="D7469" s="23" t="s">
        <v>67</v>
      </c>
      <c r="E7469" s="23" t="s">
        <v>266</v>
      </c>
      <c r="F7469" s="23" t="s">
        <v>338</v>
      </c>
      <c r="G7469" s="23" t="s">
        <v>492</v>
      </c>
      <c r="H7469" s="32" t="s">
        <v>353</v>
      </c>
      <c r="I7469" s="32" t="s">
        <v>52</v>
      </c>
      <c r="J7469" s="135">
        <v>54</v>
      </c>
      <c r="K7469" s="27">
        <v>0.98148000000000002</v>
      </c>
      <c r="L7469" s="77">
        <v>0.9</v>
      </c>
      <c r="Q7469" s="106"/>
    </row>
    <row r="7470" spans="1:17" x14ac:dyDescent="0.25">
      <c r="A7470" t="s">
        <v>331</v>
      </c>
      <c r="B7470" s="23">
        <v>2021</v>
      </c>
      <c r="C7470" s="23" t="s">
        <v>1</v>
      </c>
      <c r="D7470" s="23" t="s">
        <v>68</v>
      </c>
      <c r="E7470" s="23" t="s">
        <v>266</v>
      </c>
      <c r="F7470" s="23" t="s">
        <v>338</v>
      </c>
      <c r="G7470" s="23" t="s">
        <v>492</v>
      </c>
      <c r="H7470" s="32" t="s">
        <v>353</v>
      </c>
      <c r="I7470" s="32" t="s">
        <v>52</v>
      </c>
      <c r="J7470" s="135">
        <v>57</v>
      </c>
      <c r="K7470" s="27">
        <v>0.96491000000000005</v>
      </c>
      <c r="L7470" s="77">
        <v>0.9</v>
      </c>
      <c r="Q7470" s="106"/>
    </row>
    <row r="7471" spans="1:17" x14ac:dyDescent="0.25">
      <c r="A7471" t="s">
        <v>331</v>
      </c>
      <c r="B7471" s="23">
        <v>2021</v>
      </c>
      <c r="C7471" s="23" t="s">
        <v>2</v>
      </c>
      <c r="D7471" s="23" t="s">
        <v>69</v>
      </c>
      <c r="E7471" s="23" t="s">
        <v>266</v>
      </c>
      <c r="F7471" s="23" t="s">
        <v>338</v>
      </c>
      <c r="G7471" s="23" t="s">
        <v>492</v>
      </c>
      <c r="H7471" s="32" t="s">
        <v>353</v>
      </c>
      <c r="I7471" s="32" t="s">
        <v>52</v>
      </c>
      <c r="J7471" s="135">
        <v>56</v>
      </c>
      <c r="K7471" s="27">
        <v>0.94642999999999999</v>
      </c>
      <c r="L7471" s="77">
        <v>0.9</v>
      </c>
      <c r="Q7471" s="106"/>
    </row>
    <row r="7472" spans="1:17" x14ac:dyDescent="0.25">
      <c r="A7472" t="s">
        <v>331</v>
      </c>
      <c r="B7472" s="23">
        <v>2021</v>
      </c>
      <c r="C7472" s="23" t="s">
        <v>3</v>
      </c>
      <c r="D7472" s="23" t="s">
        <v>70</v>
      </c>
      <c r="E7472" s="23" t="s">
        <v>266</v>
      </c>
      <c r="F7472" s="23" t="s">
        <v>338</v>
      </c>
      <c r="G7472" s="23" t="s">
        <v>492</v>
      </c>
      <c r="H7472" s="32" t="s">
        <v>353</v>
      </c>
      <c r="I7472" s="32" t="s">
        <v>52</v>
      </c>
      <c r="J7472" s="135">
        <v>53</v>
      </c>
      <c r="K7472" s="27">
        <v>0.90566000000000002</v>
      </c>
      <c r="L7472" s="77">
        <v>0.9</v>
      </c>
      <c r="Q7472" s="106"/>
    </row>
    <row r="7473" spans="1:17" x14ac:dyDescent="0.25">
      <c r="A7473" t="s">
        <v>331</v>
      </c>
      <c r="B7473" s="23">
        <v>2022</v>
      </c>
      <c r="C7473" s="23" t="s">
        <v>0</v>
      </c>
      <c r="D7473" s="23" t="s">
        <v>71</v>
      </c>
      <c r="E7473" s="23" t="s">
        <v>266</v>
      </c>
      <c r="F7473" s="23" t="s">
        <v>338</v>
      </c>
      <c r="G7473" s="23" t="s">
        <v>492</v>
      </c>
      <c r="H7473" s="32" t="s">
        <v>353</v>
      </c>
      <c r="I7473" s="32" t="s">
        <v>52</v>
      </c>
      <c r="J7473" s="135">
        <v>53</v>
      </c>
      <c r="K7473" s="27">
        <v>0.94340000000000002</v>
      </c>
      <c r="L7473" s="77">
        <v>0.9</v>
      </c>
      <c r="Q7473" s="106"/>
    </row>
    <row r="7474" spans="1:17" x14ac:dyDescent="0.25">
      <c r="A7474" t="s">
        <v>331</v>
      </c>
      <c r="B7474" s="23">
        <v>2022</v>
      </c>
      <c r="C7474" s="23" t="s">
        <v>1</v>
      </c>
      <c r="D7474" s="23" t="s">
        <v>72</v>
      </c>
      <c r="E7474" s="23" t="s">
        <v>266</v>
      </c>
      <c r="F7474" s="23" t="s">
        <v>338</v>
      </c>
      <c r="G7474" s="23" t="s">
        <v>492</v>
      </c>
      <c r="H7474" s="32" t="s">
        <v>353</v>
      </c>
      <c r="I7474" s="32" t="s">
        <v>52</v>
      </c>
      <c r="J7474" s="135">
        <v>74</v>
      </c>
      <c r="K7474" s="27">
        <v>0.97297</v>
      </c>
      <c r="L7474" s="77">
        <v>0.9</v>
      </c>
      <c r="Q7474" s="106"/>
    </row>
    <row r="7475" spans="1:17" x14ac:dyDescent="0.25">
      <c r="A7475" t="s">
        <v>331</v>
      </c>
      <c r="B7475" s="23">
        <v>2022</v>
      </c>
      <c r="C7475" s="23" t="s">
        <v>2</v>
      </c>
      <c r="D7475" s="23" t="s">
        <v>73</v>
      </c>
      <c r="E7475" s="23" t="s">
        <v>266</v>
      </c>
      <c r="F7475" s="23" t="s">
        <v>338</v>
      </c>
      <c r="G7475" s="23" t="s">
        <v>492</v>
      </c>
      <c r="H7475" s="32" t="s">
        <v>353</v>
      </c>
      <c r="I7475" s="32" t="s">
        <v>52</v>
      </c>
      <c r="J7475" s="135">
        <v>47</v>
      </c>
      <c r="K7475" s="27">
        <v>0.93616999999999995</v>
      </c>
      <c r="L7475" s="77">
        <v>0.9</v>
      </c>
      <c r="Q7475" s="106"/>
    </row>
    <row r="7476" spans="1:17" x14ac:dyDescent="0.25">
      <c r="A7476" t="s">
        <v>331</v>
      </c>
      <c r="B7476" s="23">
        <v>2022</v>
      </c>
      <c r="C7476" s="23" t="s">
        <v>3</v>
      </c>
      <c r="D7476" s="23" t="s">
        <v>493</v>
      </c>
      <c r="E7476" s="23" t="s">
        <v>266</v>
      </c>
      <c r="F7476" s="23" t="s">
        <v>338</v>
      </c>
      <c r="G7476" s="23" t="s">
        <v>492</v>
      </c>
      <c r="H7476" s="32" t="s">
        <v>353</v>
      </c>
      <c r="I7476" s="32" t="s">
        <v>52</v>
      </c>
      <c r="J7476" s="135">
        <v>49</v>
      </c>
      <c r="K7476" s="27">
        <v>1</v>
      </c>
      <c r="L7476" s="77">
        <v>0.9</v>
      </c>
      <c r="Q7476" s="106"/>
    </row>
    <row r="7477" spans="1:17" x14ac:dyDescent="0.25">
      <c r="A7477" t="s">
        <v>331</v>
      </c>
      <c r="B7477" s="23">
        <v>2023</v>
      </c>
      <c r="C7477" s="23" t="s">
        <v>0</v>
      </c>
      <c r="D7477" s="23" t="s">
        <v>537</v>
      </c>
      <c r="E7477" s="23" t="s">
        <v>266</v>
      </c>
      <c r="F7477" s="23" t="s">
        <v>338</v>
      </c>
      <c r="G7477" s="23" t="s">
        <v>492</v>
      </c>
      <c r="H7477" s="32" t="s">
        <v>353</v>
      </c>
      <c r="I7477" s="32" t="s">
        <v>52</v>
      </c>
      <c r="J7477" s="135">
        <v>39</v>
      </c>
      <c r="K7477" s="27">
        <v>0.97436</v>
      </c>
      <c r="L7477" s="77">
        <v>0.9</v>
      </c>
      <c r="Q7477" s="106"/>
    </row>
    <row r="7478" spans="1:17" x14ac:dyDescent="0.25">
      <c r="A7478" t="s">
        <v>331</v>
      </c>
      <c r="B7478" s="23">
        <v>2018</v>
      </c>
      <c r="C7478" s="23" t="s">
        <v>0</v>
      </c>
      <c r="D7478" s="23" t="s">
        <v>54</v>
      </c>
      <c r="E7478" s="23" t="s">
        <v>492</v>
      </c>
      <c r="F7478" s="166" t="s">
        <v>547</v>
      </c>
      <c r="G7478" s="23" t="s">
        <v>492</v>
      </c>
      <c r="H7478" s="166" t="s">
        <v>547</v>
      </c>
      <c r="I7478" s="32" t="s">
        <v>52</v>
      </c>
      <c r="J7478" s="135">
        <v>670</v>
      </c>
      <c r="K7478" s="27">
        <v>0.77910000000000001</v>
      </c>
      <c r="L7478" s="77">
        <v>0.9</v>
      </c>
      <c r="Q7478" s="106"/>
    </row>
    <row r="7479" spans="1:17" x14ac:dyDescent="0.25">
      <c r="A7479" t="s">
        <v>331</v>
      </c>
      <c r="B7479" s="23">
        <v>2018</v>
      </c>
      <c r="C7479" s="23" t="s">
        <v>1</v>
      </c>
      <c r="D7479" s="23" t="s">
        <v>56</v>
      </c>
      <c r="E7479" s="23" t="s">
        <v>492</v>
      </c>
      <c r="F7479" s="166" t="s">
        <v>547</v>
      </c>
      <c r="G7479" s="23" t="s">
        <v>492</v>
      </c>
      <c r="H7479" s="166" t="s">
        <v>547</v>
      </c>
      <c r="I7479" s="32" t="s">
        <v>52</v>
      </c>
      <c r="J7479" s="135">
        <v>668</v>
      </c>
      <c r="K7479" s="27">
        <v>0.74850000000000005</v>
      </c>
      <c r="L7479" s="77">
        <v>0.9</v>
      </c>
      <c r="Q7479" s="106"/>
    </row>
    <row r="7480" spans="1:17" x14ac:dyDescent="0.25">
      <c r="A7480" t="s">
        <v>331</v>
      </c>
      <c r="B7480" s="23">
        <v>2018</v>
      </c>
      <c r="C7480" s="23" t="s">
        <v>2</v>
      </c>
      <c r="D7480" s="23" t="s">
        <v>57</v>
      </c>
      <c r="E7480" s="23" t="s">
        <v>492</v>
      </c>
      <c r="F7480" s="166" t="s">
        <v>547</v>
      </c>
      <c r="G7480" s="23" t="s">
        <v>492</v>
      </c>
      <c r="H7480" s="166" t="s">
        <v>547</v>
      </c>
      <c r="I7480" s="32" t="s">
        <v>52</v>
      </c>
      <c r="J7480" s="135">
        <v>686</v>
      </c>
      <c r="K7480" s="27">
        <v>0.73614999999999997</v>
      </c>
      <c r="L7480" s="77">
        <v>0.9</v>
      </c>
      <c r="Q7480" s="106"/>
    </row>
    <row r="7481" spans="1:17" x14ac:dyDescent="0.25">
      <c r="A7481" t="s">
        <v>331</v>
      </c>
      <c r="B7481" s="23">
        <v>2018</v>
      </c>
      <c r="C7481" s="23" t="s">
        <v>3</v>
      </c>
      <c r="D7481" s="23" t="s">
        <v>58</v>
      </c>
      <c r="E7481" s="23" t="s">
        <v>492</v>
      </c>
      <c r="F7481" s="166" t="s">
        <v>547</v>
      </c>
      <c r="G7481" s="23" t="s">
        <v>492</v>
      </c>
      <c r="H7481" s="166" t="s">
        <v>547</v>
      </c>
      <c r="I7481" s="32" t="s">
        <v>52</v>
      </c>
      <c r="J7481" s="135">
        <v>659</v>
      </c>
      <c r="K7481" s="27">
        <v>0.73748000000000002</v>
      </c>
      <c r="L7481" s="77">
        <v>0.9</v>
      </c>
      <c r="Q7481" s="106"/>
    </row>
    <row r="7482" spans="1:17" x14ac:dyDescent="0.25">
      <c r="A7482" t="s">
        <v>331</v>
      </c>
      <c r="B7482" s="23">
        <v>2019</v>
      </c>
      <c r="C7482" s="23" t="s">
        <v>0</v>
      </c>
      <c r="D7482" s="23" t="s">
        <v>59</v>
      </c>
      <c r="E7482" s="23" t="s">
        <v>492</v>
      </c>
      <c r="F7482" s="166" t="s">
        <v>547</v>
      </c>
      <c r="G7482" s="23" t="s">
        <v>492</v>
      </c>
      <c r="H7482" s="166" t="s">
        <v>547</v>
      </c>
      <c r="I7482" s="32" t="s">
        <v>52</v>
      </c>
      <c r="J7482" s="135">
        <v>624</v>
      </c>
      <c r="K7482" s="27">
        <v>0.74519000000000002</v>
      </c>
      <c r="L7482" s="77">
        <v>0.9</v>
      </c>
      <c r="Q7482" s="106"/>
    </row>
    <row r="7483" spans="1:17" x14ac:dyDescent="0.25">
      <c r="A7483" t="s">
        <v>331</v>
      </c>
      <c r="B7483" s="23">
        <v>2019</v>
      </c>
      <c r="C7483" s="23" t="s">
        <v>1</v>
      </c>
      <c r="D7483" s="23" t="s">
        <v>60</v>
      </c>
      <c r="E7483" s="23" t="s">
        <v>492</v>
      </c>
      <c r="F7483" s="166" t="s">
        <v>547</v>
      </c>
      <c r="G7483" s="23" t="s">
        <v>492</v>
      </c>
      <c r="H7483" s="166" t="s">
        <v>547</v>
      </c>
      <c r="I7483" s="32" t="s">
        <v>52</v>
      </c>
      <c r="J7483" s="135">
        <v>613</v>
      </c>
      <c r="K7483" s="27">
        <v>0.76998</v>
      </c>
      <c r="L7483" s="77">
        <v>0.9</v>
      </c>
      <c r="Q7483" s="106"/>
    </row>
    <row r="7484" spans="1:17" x14ac:dyDescent="0.25">
      <c r="A7484" t="s">
        <v>331</v>
      </c>
      <c r="B7484" s="23">
        <v>2019</v>
      </c>
      <c r="C7484" s="23" t="s">
        <v>2</v>
      </c>
      <c r="D7484" s="23" t="s">
        <v>61</v>
      </c>
      <c r="E7484" s="23" t="s">
        <v>492</v>
      </c>
      <c r="F7484" s="166" t="s">
        <v>547</v>
      </c>
      <c r="G7484" s="23" t="s">
        <v>492</v>
      </c>
      <c r="H7484" s="166" t="s">
        <v>547</v>
      </c>
      <c r="I7484" s="32" t="s">
        <v>52</v>
      </c>
      <c r="J7484" s="135">
        <v>738</v>
      </c>
      <c r="K7484" s="27">
        <v>0.75880999999999998</v>
      </c>
      <c r="L7484" s="77">
        <v>0.9</v>
      </c>
      <c r="Q7484" s="106"/>
    </row>
    <row r="7485" spans="1:17" x14ac:dyDescent="0.25">
      <c r="A7485" t="s">
        <v>331</v>
      </c>
      <c r="B7485" s="23">
        <v>2019</v>
      </c>
      <c r="C7485" s="23" t="s">
        <v>3</v>
      </c>
      <c r="D7485" s="23" t="s">
        <v>62</v>
      </c>
      <c r="E7485" s="23" t="s">
        <v>492</v>
      </c>
      <c r="F7485" s="166" t="s">
        <v>547</v>
      </c>
      <c r="G7485" s="23" t="s">
        <v>492</v>
      </c>
      <c r="H7485" s="166" t="s">
        <v>547</v>
      </c>
      <c r="I7485" s="32" t="s">
        <v>52</v>
      </c>
      <c r="J7485" s="135">
        <v>697</v>
      </c>
      <c r="K7485" s="27">
        <v>0.80057</v>
      </c>
      <c r="L7485" s="77">
        <v>0.9</v>
      </c>
      <c r="Q7485" s="106"/>
    </row>
    <row r="7486" spans="1:17" x14ac:dyDescent="0.25">
      <c r="A7486" t="s">
        <v>331</v>
      </c>
      <c r="B7486" s="23">
        <v>2020</v>
      </c>
      <c r="C7486" s="23" t="s">
        <v>0</v>
      </c>
      <c r="D7486" s="23" t="s">
        <v>63</v>
      </c>
      <c r="E7486" s="23" t="s">
        <v>492</v>
      </c>
      <c r="F7486" s="166" t="s">
        <v>547</v>
      </c>
      <c r="G7486" s="23" t="s">
        <v>492</v>
      </c>
      <c r="H7486" s="166" t="s">
        <v>547</v>
      </c>
      <c r="I7486" s="32" t="s">
        <v>52</v>
      </c>
      <c r="J7486" s="135">
        <v>643</v>
      </c>
      <c r="K7486" s="27">
        <v>0.78383000000000003</v>
      </c>
      <c r="L7486" s="77">
        <v>0.9</v>
      </c>
      <c r="Q7486" s="106"/>
    </row>
    <row r="7487" spans="1:17" x14ac:dyDescent="0.25">
      <c r="A7487" t="s">
        <v>331</v>
      </c>
      <c r="B7487" s="23">
        <v>2020</v>
      </c>
      <c r="C7487" s="23" t="s">
        <v>1</v>
      </c>
      <c r="D7487" s="23" t="s">
        <v>64</v>
      </c>
      <c r="E7487" s="23" t="s">
        <v>492</v>
      </c>
      <c r="F7487" s="166" t="s">
        <v>547</v>
      </c>
      <c r="G7487" s="23" t="s">
        <v>492</v>
      </c>
      <c r="H7487" s="166" t="s">
        <v>547</v>
      </c>
      <c r="I7487" s="32" t="s">
        <v>52</v>
      </c>
      <c r="J7487" s="135">
        <v>345</v>
      </c>
      <c r="K7487" s="27">
        <v>0.80869999999999997</v>
      </c>
      <c r="L7487" s="77">
        <v>0.9</v>
      </c>
      <c r="Q7487" s="106"/>
    </row>
    <row r="7488" spans="1:17" x14ac:dyDescent="0.25">
      <c r="A7488" t="s">
        <v>331</v>
      </c>
      <c r="B7488" s="23">
        <v>2020</v>
      </c>
      <c r="C7488" s="23" t="s">
        <v>2</v>
      </c>
      <c r="D7488" s="23" t="s">
        <v>65</v>
      </c>
      <c r="E7488" s="23" t="s">
        <v>492</v>
      </c>
      <c r="F7488" s="166" t="s">
        <v>547</v>
      </c>
      <c r="G7488" s="23" t="s">
        <v>492</v>
      </c>
      <c r="H7488" s="166" t="s">
        <v>547</v>
      </c>
      <c r="I7488" s="32" t="s">
        <v>52</v>
      </c>
      <c r="J7488" s="135">
        <v>465</v>
      </c>
      <c r="K7488" s="27">
        <v>0.75053999999999998</v>
      </c>
      <c r="L7488" s="77">
        <v>0.9</v>
      </c>
      <c r="Q7488" s="106"/>
    </row>
    <row r="7489" spans="1:17" x14ac:dyDescent="0.25">
      <c r="A7489" t="s">
        <v>331</v>
      </c>
      <c r="B7489" s="23">
        <v>2020</v>
      </c>
      <c r="C7489" s="23" t="s">
        <v>3</v>
      </c>
      <c r="D7489" s="23" t="s">
        <v>66</v>
      </c>
      <c r="E7489" s="23" t="s">
        <v>492</v>
      </c>
      <c r="F7489" s="166" t="s">
        <v>547</v>
      </c>
      <c r="G7489" s="23" t="s">
        <v>492</v>
      </c>
      <c r="H7489" s="166" t="s">
        <v>547</v>
      </c>
      <c r="I7489" s="32" t="s">
        <v>52</v>
      </c>
      <c r="J7489" s="135">
        <v>610</v>
      </c>
      <c r="K7489" s="27">
        <v>0.69672000000000001</v>
      </c>
      <c r="L7489" s="77">
        <v>0.9</v>
      </c>
      <c r="Q7489" s="106"/>
    </row>
    <row r="7490" spans="1:17" x14ac:dyDescent="0.25">
      <c r="A7490" t="s">
        <v>331</v>
      </c>
      <c r="B7490" s="23">
        <v>2021</v>
      </c>
      <c r="C7490" s="23" t="s">
        <v>0</v>
      </c>
      <c r="D7490" s="23" t="s">
        <v>67</v>
      </c>
      <c r="E7490" s="23" t="s">
        <v>492</v>
      </c>
      <c r="F7490" s="166" t="s">
        <v>547</v>
      </c>
      <c r="G7490" s="23" t="s">
        <v>492</v>
      </c>
      <c r="H7490" s="166" t="s">
        <v>547</v>
      </c>
      <c r="I7490" s="32" t="s">
        <v>52</v>
      </c>
      <c r="J7490" s="135">
        <v>564</v>
      </c>
      <c r="K7490" s="27">
        <v>0.59397</v>
      </c>
      <c r="L7490" s="77">
        <v>0.9</v>
      </c>
      <c r="Q7490" s="106"/>
    </row>
    <row r="7491" spans="1:17" x14ac:dyDescent="0.25">
      <c r="A7491" t="s">
        <v>331</v>
      </c>
      <c r="B7491" s="23">
        <v>2021</v>
      </c>
      <c r="C7491" s="23" t="s">
        <v>1</v>
      </c>
      <c r="D7491" s="23" t="s">
        <v>68</v>
      </c>
      <c r="E7491" s="23" t="s">
        <v>492</v>
      </c>
      <c r="F7491" s="166" t="s">
        <v>547</v>
      </c>
      <c r="G7491" s="23" t="s">
        <v>492</v>
      </c>
      <c r="H7491" s="166" t="s">
        <v>547</v>
      </c>
      <c r="I7491" s="32" t="s">
        <v>52</v>
      </c>
      <c r="J7491" s="135">
        <v>718</v>
      </c>
      <c r="K7491" s="27">
        <v>0.55571000000000004</v>
      </c>
      <c r="L7491" s="77">
        <v>0.9</v>
      </c>
      <c r="Q7491" s="106"/>
    </row>
    <row r="7492" spans="1:17" x14ac:dyDescent="0.25">
      <c r="A7492" t="s">
        <v>331</v>
      </c>
      <c r="B7492" s="23">
        <v>2021</v>
      </c>
      <c r="C7492" s="23" t="s">
        <v>2</v>
      </c>
      <c r="D7492" s="23" t="s">
        <v>69</v>
      </c>
      <c r="E7492" s="23" t="s">
        <v>492</v>
      </c>
      <c r="F7492" s="166" t="s">
        <v>547</v>
      </c>
      <c r="G7492" s="23" t="s">
        <v>492</v>
      </c>
      <c r="H7492" s="166" t="s">
        <v>547</v>
      </c>
      <c r="I7492" s="32" t="s">
        <v>52</v>
      </c>
      <c r="J7492" s="135">
        <v>698</v>
      </c>
      <c r="K7492" s="27">
        <v>0.54154999999999998</v>
      </c>
      <c r="L7492" s="77">
        <v>0.9</v>
      </c>
      <c r="Q7492" s="106"/>
    </row>
    <row r="7493" spans="1:17" x14ac:dyDescent="0.25">
      <c r="A7493" t="s">
        <v>331</v>
      </c>
      <c r="B7493" s="23">
        <v>2021</v>
      </c>
      <c r="C7493" s="23" t="s">
        <v>3</v>
      </c>
      <c r="D7493" s="23" t="s">
        <v>70</v>
      </c>
      <c r="E7493" s="23" t="s">
        <v>492</v>
      </c>
      <c r="F7493" s="166" t="s">
        <v>547</v>
      </c>
      <c r="G7493" s="23" t="s">
        <v>492</v>
      </c>
      <c r="H7493" s="166" t="s">
        <v>547</v>
      </c>
      <c r="I7493" s="32" t="s">
        <v>52</v>
      </c>
      <c r="J7493" s="135">
        <v>697</v>
      </c>
      <c r="K7493" s="27">
        <v>0.56240999999999997</v>
      </c>
      <c r="L7493" s="77">
        <v>0.9</v>
      </c>
      <c r="Q7493" s="106"/>
    </row>
    <row r="7494" spans="1:17" x14ac:dyDescent="0.25">
      <c r="A7494" t="s">
        <v>331</v>
      </c>
      <c r="B7494" s="23">
        <v>2022</v>
      </c>
      <c r="C7494" s="23" t="s">
        <v>0</v>
      </c>
      <c r="D7494" s="23" t="s">
        <v>71</v>
      </c>
      <c r="E7494" s="23" t="s">
        <v>492</v>
      </c>
      <c r="F7494" s="166" t="s">
        <v>547</v>
      </c>
      <c r="G7494" s="23" t="s">
        <v>492</v>
      </c>
      <c r="H7494" s="166" t="s">
        <v>547</v>
      </c>
      <c r="I7494" s="32" t="s">
        <v>52</v>
      </c>
      <c r="J7494" s="135">
        <v>677</v>
      </c>
      <c r="K7494" s="27">
        <v>0.76071</v>
      </c>
      <c r="L7494" s="77">
        <v>0.9</v>
      </c>
      <c r="Q7494" s="106"/>
    </row>
    <row r="7495" spans="1:17" x14ac:dyDescent="0.25">
      <c r="A7495" t="s">
        <v>331</v>
      </c>
      <c r="B7495" s="23">
        <v>2022</v>
      </c>
      <c r="C7495" s="23" t="s">
        <v>1</v>
      </c>
      <c r="D7495" s="23" t="s">
        <v>72</v>
      </c>
      <c r="E7495" s="23" t="s">
        <v>492</v>
      </c>
      <c r="F7495" s="166" t="s">
        <v>547</v>
      </c>
      <c r="G7495" s="23" t="s">
        <v>492</v>
      </c>
      <c r="H7495" s="166" t="s">
        <v>547</v>
      </c>
      <c r="I7495" s="32" t="s">
        <v>52</v>
      </c>
      <c r="J7495" s="135">
        <v>691</v>
      </c>
      <c r="K7495" s="27">
        <v>0.73806000000000005</v>
      </c>
      <c r="L7495" s="77">
        <v>0.9</v>
      </c>
      <c r="Q7495" s="106"/>
    </row>
    <row r="7496" spans="1:17" x14ac:dyDescent="0.25">
      <c r="A7496" t="s">
        <v>331</v>
      </c>
      <c r="B7496" s="23">
        <v>2022</v>
      </c>
      <c r="C7496" s="23" t="s">
        <v>2</v>
      </c>
      <c r="D7496" s="23" t="s">
        <v>73</v>
      </c>
      <c r="E7496" s="23" t="s">
        <v>492</v>
      </c>
      <c r="F7496" s="166" t="s">
        <v>547</v>
      </c>
      <c r="G7496" s="23" t="s">
        <v>492</v>
      </c>
      <c r="H7496" s="166" t="s">
        <v>547</v>
      </c>
      <c r="I7496" s="32" t="s">
        <v>52</v>
      </c>
      <c r="J7496" s="135">
        <v>728</v>
      </c>
      <c r="K7496" s="27">
        <v>0.71153999999999995</v>
      </c>
      <c r="L7496" s="77">
        <v>0.9</v>
      </c>
      <c r="Q7496" s="106"/>
    </row>
    <row r="7497" spans="1:17" x14ac:dyDescent="0.25">
      <c r="A7497" t="s">
        <v>331</v>
      </c>
      <c r="B7497" s="23">
        <v>2022</v>
      </c>
      <c r="C7497" s="23" t="s">
        <v>3</v>
      </c>
      <c r="D7497" s="23" t="s">
        <v>493</v>
      </c>
      <c r="E7497" s="23" t="s">
        <v>492</v>
      </c>
      <c r="F7497" s="166" t="s">
        <v>547</v>
      </c>
      <c r="G7497" s="23" t="s">
        <v>492</v>
      </c>
      <c r="H7497" s="166" t="s">
        <v>547</v>
      </c>
      <c r="I7497" s="32" t="s">
        <v>52</v>
      </c>
      <c r="J7497" s="135">
        <v>669</v>
      </c>
      <c r="K7497" s="27">
        <v>0.73243999999999998</v>
      </c>
      <c r="L7497" s="77">
        <v>0.9</v>
      </c>
      <c r="Q7497" s="106"/>
    </row>
    <row r="7498" spans="1:17" x14ac:dyDescent="0.25">
      <c r="A7498" t="s">
        <v>331</v>
      </c>
      <c r="B7498" s="23">
        <v>2023</v>
      </c>
      <c r="C7498" s="23" t="s">
        <v>0</v>
      </c>
      <c r="D7498" s="23" t="s">
        <v>537</v>
      </c>
      <c r="E7498" s="23" t="s">
        <v>492</v>
      </c>
      <c r="F7498" s="166" t="s">
        <v>547</v>
      </c>
      <c r="G7498" s="23" t="s">
        <v>492</v>
      </c>
      <c r="H7498" s="166" t="s">
        <v>547</v>
      </c>
      <c r="I7498" s="32" t="s">
        <v>52</v>
      </c>
      <c r="J7498" s="135">
        <v>687</v>
      </c>
      <c r="K7498" s="27">
        <v>0.77437999999999996</v>
      </c>
      <c r="L7498" s="77">
        <v>0.9</v>
      </c>
      <c r="Q7498" s="106"/>
    </row>
    <row r="7499" spans="1:17" x14ac:dyDescent="0.25">
      <c r="A7499" t="s">
        <v>331</v>
      </c>
      <c r="B7499" s="23">
        <v>2018</v>
      </c>
      <c r="C7499" s="23" t="s">
        <v>0</v>
      </c>
      <c r="D7499" s="23" t="s">
        <v>54</v>
      </c>
      <c r="E7499" s="23" t="s">
        <v>267</v>
      </c>
      <c r="F7499" s="23" t="s">
        <v>339</v>
      </c>
      <c r="G7499" s="23" t="s">
        <v>492</v>
      </c>
      <c r="H7499" s="32" t="s">
        <v>367</v>
      </c>
      <c r="I7499" s="32" t="s">
        <v>52</v>
      </c>
      <c r="J7499" s="135">
        <v>50</v>
      </c>
      <c r="K7499" s="27">
        <v>0.66</v>
      </c>
      <c r="L7499" s="77">
        <v>0.9</v>
      </c>
      <c r="Q7499" s="106"/>
    </row>
    <row r="7500" spans="1:17" x14ac:dyDescent="0.25">
      <c r="A7500" t="s">
        <v>331</v>
      </c>
      <c r="B7500" s="23">
        <v>2018</v>
      </c>
      <c r="C7500" s="23" t="s">
        <v>1</v>
      </c>
      <c r="D7500" s="23" t="s">
        <v>56</v>
      </c>
      <c r="E7500" s="23" t="s">
        <v>267</v>
      </c>
      <c r="F7500" s="23" t="s">
        <v>339</v>
      </c>
      <c r="G7500" s="23" t="s">
        <v>492</v>
      </c>
      <c r="H7500" s="32" t="s">
        <v>367</v>
      </c>
      <c r="I7500" s="32" t="s">
        <v>52</v>
      </c>
      <c r="J7500" s="135">
        <v>60</v>
      </c>
      <c r="K7500" s="27">
        <v>0.71667000000000003</v>
      </c>
      <c r="L7500" s="77">
        <v>0.9</v>
      </c>
      <c r="Q7500" s="106"/>
    </row>
    <row r="7501" spans="1:17" x14ac:dyDescent="0.25">
      <c r="A7501" t="s">
        <v>331</v>
      </c>
      <c r="B7501" s="23">
        <v>2018</v>
      </c>
      <c r="C7501" s="23" t="s">
        <v>2</v>
      </c>
      <c r="D7501" s="23" t="s">
        <v>57</v>
      </c>
      <c r="E7501" s="23" t="s">
        <v>267</v>
      </c>
      <c r="F7501" s="23" t="s">
        <v>339</v>
      </c>
      <c r="G7501" s="23" t="s">
        <v>492</v>
      </c>
      <c r="H7501" s="32" t="s">
        <v>367</v>
      </c>
      <c r="I7501" s="32" t="s">
        <v>52</v>
      </c>
      <c r="J7501" s="135">
        <v>57</v>
      </c>
      <c r="K7501" s="27">
        <v>0.78947000000000001</v>
      </c>
      <c r="L7501" s="77">
        <v>0.9</v>
      </c>
      <c r="Q7501" s="106"/>
    </row>
    <row r="7502" spans="1:17" x14ac:dyDescent="0.25">
      <c r="A7502" t="s">
        <v>331</v>
      </c>
      <c r="B7502" s="23">
        <v>2018</v>
      </c>
      <c r="C7502" s="23" t="s">
        <v>3</v>
      </c>
      <c r="D7502" s="23" t="s">
        <v>58</v>
      </c>
      <c r="E7502" s="23" t="s">
        <v>267</v>
      </c>
      <c r="F7502" s="23" t="s">
        <v>339</v>
      </c>
      <c r="G7502" s="23" t="s">
        <v>492</v>
      </c>
      <c r="H7502" s="32" t="s">
        <v>367</v>
      </c>
      <c r="I7502" s="32" t="s">
        <v>52</v>
      </c>
      <c r="J7502" s="135">
        <v>57</v>
      </c>
      <c r="K7502" s="27">
        <v>0.70174999999999998</v>
      </c>
      <c r="L7502" s="77">
        <v>0.9</v>
      </c>
      <c r="Q7502" s="106"/>
    </row>
    <row r="7503" spans="1:17" x14ac:dyDescent="0.25">
      <c r="A7503" t="s">
        <v>331</v>
      </c>
      <c r="B7503" s="23">
        <v>2019</v>
      </c>
      <c r="C7503" s="23" t="s">
        <v>0</v>
      </c>
      <c r="D7503" s="23" t="s">
        <v>59</v>
      </c>
      <c r="E7503" s="23" t="s">
        <v>267</v>
      </c>
      <c r="F7503" s="23" t="s">
        <v>339</v>
      </c>
      <c r="G7503" s="23" t="s">
        <v>492</v>
      </c>
      <c r="H7503" s="32" t="s">
        <v>367</v>
      </c>
      <c r="I7503" s="32" t="s">
        <v>52</v>
      </c>
      <c r="J7503" s="135">
        <v>55</v>
      </c>
      <c r="K7503" s="27">
        <v>0.85455000000000003</v>
      </c>
      <c r="L7503" s="77">
        <v>0.9</v>
      </c>
      <c r="Q7503" s="106"/>
    </row>
    <row r="7504" spans="1:17" x14ac:dyDescent="0.25">
      <c r="A7504" t="s">
        <v>331</v>
      </c>
      <c r="B7504" s="23">
        <v>2019</v>
      </c>
      <c r="C7504" s="23" t="s">
        <v>1</v>
      </c>
      <c r="D7504" s="23" t="s">
        <v>60</v>
      </c>
      <c r="E7504" s="23" t="s">
        <v>267</v>
      </c>
      <c r="F7504" s="23" t="s">
        <v>339</v>
      </c>
      <c r="G7504" s="23" t="s">
        <v>492</v>
      </c>
      <c r="H7504" s="32" t="s">
        <v>367</v>
      </c>
      <c r="I7504" s="32" t="s">
        <v>52</v>
      </c>
      <c r="J7504" s="135">
        <v>59</v>
      </c>
      <c r="K7504" s="27">
        <v>0.72880999999999996</v>
      </c>
      <c r="L7504" s="77">
        <v>0.9</v>
      </c>
      <c r="Q7504" s="106"/>
    </row>
    <row r="7505" spans="1:17" x14ac:dyDescent="0.25">
      <c r="A7505" t="s">
        <v>331</v>
      </c>
      <c r="B7505" s="23">
        <v>2019</v>
      </c>
      <c r="C7505" s="23" t="s">
        <v>2</v>
      </c>
      <c r="D7505" s="23" t="s">
        <v>61</v>
      </c>
      <c r="E7505" s="23" t="s">
        <v>267</v>
      </c>
      <c r="F7505" s="23" t="s">
        <v>339</v>
      </c>
      <c r="G7505" s="23" t="s">
        <v>492</v>
      </c>
      <c r="H7505" s="32" t="s">
        <v>367</v>
      </c>
      <c r="I7505" s="32" t="s">
        <v>52</v>
      </c>
      <c r="J7505" s="135">
        <v>60</v>
      </c>
      <c r="K7505" s="27">
        <v>0.7</v>
      </c>
      <c r="L7505" s="77">
        <v>0.9</v>
      </c>
      <c r="Q7505" s="106"/>
    </row>
    <row r="7506" spans="1:17" x14ac:dyDescent="0.25">
      <c r="A7506" t="s">
        <v>331</v>
      </c>
      <c r="B7506" s="23">
        <v>2019</v>
      </c>
      <c r="C7506" s="23" t="s">
        <v>3</v>
      </c>
      <c r="D7506" s="23" t="s">
        <v>62</v>
      </c>
      <c r="E7506" s="23" t="s">
        <v>267</v>
      </c>
      <c r="F7506" s="23" t="s">
        <v>339</v>
      </c>
      <c r="G7506" s="23" t="s">
        <v>492</v>
      </c>
      <c r="H7506" s="32" t="s">
        <v>367</v>
      </c>
      <c r="I7506" s="32" t="s">
        <v>52</v>
      </c>
      <c r="J7506" s="135">
        <v>60</v>
      </c>
      <c r="K7506" s="27">
        <v>0.7</v>
      </c>
      <c r="L7506" s="77">
        <v>0.9</v>
      </c>
      <c r="Q7506" s="106"/>
    </row>
    <row r="7507" spans="1:17" x14ac:dyDescent="0.25">
      <c r="A7507" t="s">
        <v>331</v>
      </c>
      <c r="B7507" s="23">
        <v>2020</v>
      </c>
      <c r="C7507" s="23" t="s">
        <v>0</v>
      </c>
      <c r="D7507" s="23" t="s">
        <v>63</v>
      </c>
      <c r="E7507" s="23" t="s">
        <v>267</v>
      </c>
      <c r="F7507" s="23" t="s">
        <v>339</v>
      </c>
      <c r="G7507" s="23" t="s">
        <v>492</v>
      </c>
      <c r="H7507" s="32" t="s">
        <v>367</v>
      </c>
      <c r="I7507" s="32" t="s">
        <v>52</v>
      </c>
      <c r="J7507" s="135">
        <v>46</v>
      </c>
      <c r="K7507" s="27">
        <v>0.60870000000000002</v>
      </c>
      <c r="L7507" s="77">
        <v>0.9</v>
      </c>
      <c r="Q7507" s="106"/>
    </row>
    <row r="7508" spans="1:17" x14ac:dyDescent="0.25">
      <c r="A7508" t="s">
        <v>331</v>
      </c>
      <c r="B7508" s="23">
        <v>2020</v>
      </c>
      <c r="C7508" s="23" t="s">
        <v>1</v>
      </c>
      <c r="D7508" s="23" t="s">
        <v>64</v>
      </c>
      <c r="E7508" s="23" t="s">
        <v>267</v>
      </c>
      <c r="F7508" s="23" t="s">
        <v>339</v>
      </c>
      <c r="G7508" s="23" t="s">
        <v>492</v>
      </c>
      <c r="H7508" s="32" t="s">
        <v>367</v>
      </c>
      <c r="I7508" s="32" t="s">
        <v>52</v>
      </c>
      <c r="J7508" s="135">
        <v>16</v>
      </c>
      <c r="K7508" s="27">
        <v>0.5625</v>
      </c>
      <c r="L7508" s="77">
        <v>0.9</v>
      </c>
      <c r="Q7508" s="106"/>
    </row>
    <row r="7509" spans="1:17" x14ac:dyDescent="0.25">
      <c r="A7509" t="s">
        <v>331</v>
      </c>
      <c r="B7509" s="23">
        <v>2020</v>
      </c>
      <c r="C7509" s="23" t="s">
        <v>2</v>
      </c>
      <c r="D7509" s="23" t="s">
        <v>65</v>
      </c>
      <c r="E7509" s="23" t="s">
        <v>267</v>
      </c>
      <c r="F7509" s="23" t="s">
        <v>339</v>
      </c>
      <c r="G7509" s="23" t="s">
        <v>492</v>
      </c>
      <c r="H7509" s="32" t="s">
        <v>367</v>
      </c>
      <c r="I7509" s="32" t="s">
        <v>52</v>
      </c>
      <c r="J7509" s="135">
        <v>43</v>
      </c>
      <c r="K7509" s="27">
        <v>0.65115999999999996</v>
      </c>
      <c r="L7509" s="77">
        <v>0.9</v>
      </c>
      <c r="Q7509" s="106"/>
    </row>
    <row r="7510" spans="1:17" x14ac:dyDescent="0.25">
      <c r="A7510" t="s">
        <v>331</v>
      </c>
      <c r="B7510" s="23">
        <v>2020</v>
      </c>
      <c r="C7510" s="23" t="s">
        <v>3</v>
      </c>
      <c r="D7510" s="23" t="s">
        <v>66</v>
      </c>
      <c r="E7510" s="23" t="s">
        <v>267</v>
      </c>
      <c r="F7510" s="23" t="s">
        <v>339</v>
      </c>
      <c r="G7510" s="23" t="s">
        <v>492</v>
      </c>
      <c r="H7510" s="32" t="s">
        <v>367</v>
      </c>
      <c r="I7510" s="32" t="s">
        <v>52</v>
      </c>
      <c r="J7510" s="135">
        <v>52</v>
      </c>
      <c r="K7510" s="27">
        <v>0.76922999999999997</v>
      </c>
      <c r="L7510" s="77">
        <v>0.9</v>
      </c>
      <c r="Q7510" s="106"/>
    </row>
    <row r="7511" spans="1:17" x14ac:dyDescent="0.25">
      <c r="A7511" t="s">
        <v>331</v>
      </c>
      <c r="B7511" s="23">
        <v>2021</v>
      </c>
      <c r="C7511" s="23" t="s">
        <v>0</v>
      </c>
      <c r="D7511" s="23" t="s">
        <v>67</v>
      </c>
      <c r="E7511" s="23" t="s">
        <v>267</v>
      </c>
      <c r="F7511" s="23" t="s">
        <v>339</v>
      </c>
      <c r="G7511" s="23" t="s">
        <v>492</v>
      </c>
      <c r="H7511" s="32" t="s">
        <v>367</v>
      </c>
      <c r="I7511" s="32" t="s">
        <v>52</v>
      </c>
      <c r="J7511" s="135">
        <v>71</v>
      </c>
      <c r="K7511" s="27">
        <v>0.81689999999999996</v>
      </c>
      <c r="L7511" s="77">
        <v>0.9</v>
      </c>
      <c r="Q7511" s="106"/>
    </row>
    <row r="7512" spans="1:17" x14ac:dyDescent="0.25">
      <c r="A7512" t="s">
        <v>331</v>
      </c>
      <c r="B7512" s="23">
        <v>2021</v>
      </c>
      <c r="C7512" s="23" t="s">
        <v>1</v>
      </c>
      <c r="D7512" s="23" t="s">
        <v>68</v>
      </c>
      <c r="E7512" s="23" t="s">
        <v>267</v>
      </c>
      <c r="F7512" s="23" t="s">
        <v>339</v>
      </c>
      <c r="G7512" s="23" t="s">
        <v>492</v>
      </c>
      <c r="H7512" s="32" t="s">
        <v>367</v>
      </c>
      <c r="I7512" s="32" t="s">
        <v>52</v>
      </c>
      <c r="J7512" s="135">
        <v>69</v>
      </c>
      <c r="K7512" s="27">
        <v>0.78261000000000003</v>
      </c>
      <c r="L7512" s="77">
        <v>0.9</v>
      </c>
      <c r="Q7512" s="106"/>
    </row>
    <row r="7513" spans="1:17" x14ac:dyDescent="0.25">
      <c r="A7513" t="s">
        <v>331</v>
      </c>
      <c r="B7513" s="23">
        <v>2021</v>
      </c>
      <c r="C7513" s="23" t="s">
        <v>2</v>
      </c>
      <c r="D7513" s="23" t="s">
        <v>69</v>
      </c>
      <c r="E7513" s="23" t="s">
        <v>267</v>
      </c>
      <c r="F7513" s="23" t="s">
        <v>339</v>
      </c>
      <c r="G7513" s="23" t="s">
        <v>492</v>
      </c>
      <c r="H7513" s="32" t="s">
        <v>367</v>
      </c>
      <c r="I7513" s="32" t="s">
        <v>52</v>
      </c>
      <c r="J7513" s="135">
        <v>60</v>
      </c>
      <c r="K7513" s="27">
        <v>0.81667000000000001</v>
      </c>
      <c r="L7513" s="77">
        <v>0.9</v>
      </c>
      <c r="Q7513" s="106"/>
    </row>
    <row r="7514" spans="1:17" x14ac:dyDescent="0.25">
      <c r="A7514" t="s">
        <v>331</v>
      </c>
      <c r="B7514" s="23">
        <v>2021</v>
      </c>
      <c r="C7514" s="23" t="s">
        <v>3</v>
      </c>
      <c r="D7514" s="23" t="s">
        <v>70</v>
      </c>
      <c r="E7514" s="23" t="s">
        <v>267</v>
      </c>
      <c r="F7514" s="23" t="s">
        <v>339</v>
      </c>
      <c r="G7514" s="23" t="s">
        <v>492</v>
      </c>
      <c r="H7514" s="32" t="s">
        <v>367</v>
      </c>
      <c r="I7514" s="32" t="s">
        <v>52</v>
      </c>
      <c r="J7514" s="135">
        <v>62</v>
      </c>
      <c r="K7514" s="27">
        <v>0.75805999999999996</v>
      </c>
      <c r="L7514" s="77">
        <v>0.9</v>
      </c>
      <c r="Q7514" s="106"/>
    </row>
    <row r="7515" spans="1:17" x14ac:dyDescent="0.25">
      <c r="A7515" t="s">
        <v>331</v>
      </c>
      <c r="B7515" s="23">
        <v>2022</v>
      </c>
      <c r="C7515" s="23" t="s">
        <v>0</v>
      </c>
      <c r="D7515" s="23" t="s">
        <v>71</v>
      </c>
      <c r="E7515" s="23" t="s">
        <v>267</v>
      </c>
      <c r="F7515" s="23" t="s">
        <v>339</v>
      </c>
      <c r="G7515" s="23" t="s">
        <v>492</v>
      </c>
      <c r="H7515" s="32" t="s">
        <v>367</v>
      </c>
      <c r="I7515" s="32" t="s">
        <v>52</v>
      </c>
      <c r="J7515" s="135">
        <v>76</v>
      </c>
      <c r="K7515" s="27">
        <v>0.75</v>
      </c>
      <c r="L7515" s="77">
        <v>0.9</v>
      </c>
      <c r="Q7515" s="106"/>
    </row>
    <row r="7516" spans="1:17" x14ac:dyDescent="0.25">
      <c r="A7516" t="s">
        <v>331</v>
      </c>
      <c r="B7516" s="23">
        <v>2022</v>
      </c>
      <c r="C7516" s="23" t="s">
        <v>1</v>
      </c>
      <c r="D7516" s="23" t="s">
        <v>72</v>
      </c>
      <c r="E7516" s="23" t="s">
        <v>267</v>
      </c>
      <c r="F7516" s="23" t="s">
        <v>339</v>
      </c>
      <c r="G7516" s="23" t="s">
        <v>492</v>
      </c>
      <c r="H7516" s="32" t="s">
        <v>367</v>
      </c>
      <c r="I7516" s="32" t="s">
        <v>52</v>
      </c>
      <c r="J7516" s="135">
        <v>47</v>
      </c>
      <c r="K7516" s="27">
        <v>0.72340000000000004</v>
      </c>
      <c r="L7516" s="77">
        <v>0.9</v>
      </c>
      <c r="Q7516" s="106"/>
    </row>
    <row r="7517" spans="1:17" x14ac:dyDescent="0.25">
      <c r="A7517" t="s">
        <v>331</v>
      </c>
      <c r="B7517" s="23">
        <v>2022</v>
      </c>
      <c r="C7517" s="23" t="s">
        <v>2</v>
      </c>
      <c r="D7517" s="23" t="s">
        <v>73</v>
      </c>
      <c r="E7517" s="23" t="s">
        <v>267</v>
      </c>
      <c r="F7517" s="23" t="s">
        <v>339</v>
      </c>
      <c r="G7517" s="23" t="s">
        <v>492</v>
      </c>
      <c r="H7517" s="32" t="s">
        <v>367</v>
      </c>
      <c r="I7517" s="32" t="s">
        <v>52</v>
      </c>
      <c r="J7517" s="135">
        <v>64</v>
      </c>
      <c r="K7517" s="27">
        <v>0.64061999999999997</v>
      </c>
      <c r="L7517" s="77">
        <v>0.9</v>
      </c>
      <c r="Q7517" s="106"/>
    </row>
    <row r="7518" spans="1:17" x14ac:dyDescent="0.25">
      <c r="A7518" t="s">
        <v>331</v>
      </c>
      <c r="B7518" s="23">
        <v>2022</v>
      </c>
      <c r="C7518" s="23" t="s">
        <v>3</v>
      </c>
      <c r="D7518" s="23" t="s">
        <v>493</v>
      </c>
      <c r="E7518" s="23" t="s">
        <v>267</v>
      </c>
      <c r="F7518" s="23" t="s">
        <v>339</v>
      </c>
      <c r="G7518" s="23" t="s">
        <v>492</v>
      </c>
      <c r="H7518" s="32" t="s">
        <v>367</v>
      </c>
      <c r="I7518" s="32" t="s">
        <v>52</v>
      </c>
      <c r="J7518" s="135">
        <v>49</v>
      </c>
      <c r="K7518" s="27">
        <v>0.75509999999999999</v>
      </c>
      <c r="L7518" s="77">
        <v>0.9</v>
      </c>
      <c r="Q7518" s="106"/>
    </row>
    <row r="7519" spans="1:17" x14ac:dyDescent="0.25">
      <c r="A7519" t="s">
        <v>331</v>
      </c>
      <c r="B7519" s="23">
        <v>2023</v>
      </c>
      <c r="C7519" s="23" t="s">
        <v>0</v>
      </c>
      <c r="D7519" s="23" t="s">
        <v>537</v>
      </c>
      <c r="E7519" s="23" t="s">
        <v>267</v>
      </c>
      <c r="F7519" s="23" t="s">
        <v>339</v>
      </c>
      <c r="G7519" s="23" t="s">
        <v>492</v>
      </c>
      <c r="H7519" s="32" t="s">
        <v>367</v>
      </c>
      <c r="I7519" s="32" t="s">
        <v>52</v>
      </c>
      <c r="J7519" s="135">
        <v>57</v>
      </c>
      <c r="K7519" s="27">
        <v>0.73684000000000005</v>
      </c>
      <c r="L7519" s="77">
        <v>0.9</v>
      </c>
      <c r="Q7519" s="106"/>
    </row>
    <row r="7520" spans="1:17" x14ac:dyDescent="0.25">
      <c r="A7520" t="s">
        <v>331</v>
      </c>
      <c r="B7520" s="23">
        <v>2018</v>
      </c>
      <c r="C7520" s="23" t="s">
        <v>0</v>
      </c>
      <c r="D7520" s="23" t="s">
        <v>54</v>
      </c>
      <c r="E7520" s="23" t="s">
        <v>230</v>
      </c>
      <c r="F7520" s="23" t="s">
        <v>231</v>
      </c>
      <c r="G7520" s="23" t="s">
        <v>492</v>
      </c>
      <c r="H7520" s="32" t="s">
        <v>366</v>
      </c>
      <c r="I7520" s="32" t="s">
        <v>52</v>
      </c>
      <c r="J7520" s="135">
        <v>74</v>
      </c>
      <c r="K7520" s="27">
        <v>0.72972999999999999</v>
      </c>
      <c r="L7520" s="77">
        <v>0.9</v>
      </c>
      <c r="Q7520" s="106"/>
    </row>
    <row r="7521" spans="1:17" x14ac:dyDescent="0.25">
      <c r="A7521" t="s">
        <v>331</v>
      </c>
      <c r="B7521" s="23">
        <v>2018</v>
      </c>
      <c r="C7521" s="23" t="s">
        <v>1</v>
      </c>
      <c r="D7521" s="23" t="s">
        <v>56</v>
      </c>
      <c r="E7521" s="23" t="s">
        <v>230</v>
      </c>
      <c r="F7521" s="23" t="s">
        <v>231</v>
      </c>
      <c r="G7521" s="23" t="s">
        <v>492</v>
      </c>
      <c r="H7521" s="32" t="s">
        <v>366</v>
      </c>
      <c r="I7521" s="32" t="s">
        <v>52</v>
      </c>
      <c r="J7521" s="135">
        <v>90</v>
      </c>
      <c r="K7521" s="27">
        <v>0.57777999999999996</v>
      </c>
      <c r="L7521" s="77">
        <v>0.9</v>
      </c>
      <c r="Q7521" s="106"/>
    </row>
    <row r="7522" spans="1:17" x14ac:dyDescent="0.25">
      <c r="A7522" t="s">
        <v>331</v>
      </c>
      <c r="B7522" s="23">
        <v>2018</v>
      </c>
      <c r="C7522" s="23" t="s">
        <v>2</v>
      </c>
      <c r="D7522" s="23" t="s">
        <v>57</v>
      </c>
      <c r="E7522" s="23" t="s">
        <v>230</v>
      </c>
      <c r="F7522" s="23" t="s">
        <v>231</v>
      </c>
      <c r="G7522" s="23" t="s">
        <v>492</v>
      </c>
      <c r="H7522" s="32" t="s">
        <v>366</v>
      </c>
      <c r="I7522" s="32" t="s">
        <v>52</v>
      </c>
      <c r="J7522" s="135">
        <v>95</v>
      </c>
      <c r="K7522" s="27">
        <v>0.66315999999999997</v>
      </c>
      <c r="L7522" s="77">
        <v>0.9</v>
      </c>
      <c r="Q7522" s="106"/>
    </row>
    <row r="7523" spans="1:17" x14ac:dyDescent="0.25">
      <c r="A7523" t="s">
        <v>331</v>
      </c>
      <c r="B7523" s="23">
        <v>2018</v>
      </c>
      <c r="C7523" s="23" t="s">
        <v>3</v>
      </c>
      <c r="D7523" s="23" t="s">
        <v>58</v>
      </c>
      <c r="E7523" s="23" t="s">
        <v>230</v>
      </c>
      <c r="F7523" s="23" t="s">
        <v>231</v>
      </c>
      <c r="G7523" s="23" t="s">
        <v>492</v>
      </c>
      <c r="H7523" s="32" t="s">
        <v>366</v>
      </c>
      <c r="I7523" s="32" t="s">
        <v>52</v>
      </c>
      <c r="J7523" s="135">
        <v>89</v>
      </c>
      <c r="K7523" s="27">
        <v>0.80898999999999999</v>
      </c>
      <c r="L7523" s="77">
        <v>0.9</v>
      </c>
      <c r="Q7523" s="106"/>
    </row>
    <row r="7524" spans="1:17" x14ac:dyDescent="0.25">
      <c r="A7524" t="s">
        <v>331</v>
      </c>
      <c r="B7524" s="23">
        <v>2019</v>
      </c>
      <c r="C7524" s="23" t="s">
        <v>0</v>
      </c>
      <c r="D7524" s="23" t="s">
        <v>59</v>
      </c>
      <c r="E7524" s="23" t="s">
        <v>230</v>
      </c>
      <c r="F7524" s="23" t="s">
        <v>231</v>
      </c>
      <c r="G7524" s="23" t="s">
        <v>492</v>
      </c>
      <c r="H7524" s="32" t="s">
        <v>366</v>
      </c>
      <c r="I7524" s="32" t="s">
        <v>52</v>
      </c>
      <c r="J7524" s="135">
        <v>83</v>
      </c>
      <c r="K7524" s="27">
        <v>0.73494000000000004</v>
      </c>
      <c r="L7524" s="77">
        <v>0.9</v>
      </c>
      <c r="Q7524" s="106"/>
    </row>
    <row r="7525" spans="1:17" x14ac:dyDescent="0.25">
      <c r="A7525" t="s">
        <v>331</v>
      </c>
      <c r="B7525" s="23">
        <v>2019</v>
      </c>
      <c r="C7525" s="23" t="s">
        <v>1</v>
      </c>
      <c r="D7525" s="23" t="s">
        <v>60</v>
      </c>
      <c r="E7525" s="23" t="s">
        <v>230</v>
      </c>
      <c r="F7525" s="23" t="s">
        <v>231</v>
      </c>
      <c r="G7525" s="23" t="s">
        <v>492</v>
      </c>
      <c r="H7525" s="32" t="s">
        <v>366</v>
      </c>
      <c r="I7525" s="32" t="s">
        <v>52</v>
      </c>
      <c r="J7525" s="135">
        <v>77</v>
      </c>
      <c r="K7525" s="27">
        <v>0.81818000000000002</v>
      </c>
      <c r="L7525" s="77">
        <v>0.9</v>
      </c>
      <c r="Q7525" s="106"/>
    </row>
    <row r="7526" spans="1:17" x14ac:dyDescent="0.25">
      <c r="A7526" t="s">
        <v>331</v>
      </c>
      <c r="B7526" s="23">
        <v>2019</v>
      </c>
      <c r="C7526" s="23" t="s">
        <v>2</v>
      </c>
      <c r="D7526" s="23" t="s">
        <v>61</v>
      </c>
      <c r="E7526" s="23" t="s">
        <v>230</v>
      </c>
      <c r="F7526" s="23" t="s">
        <v>231</v>
      </c>
      <c r="G7526" s="23" t="s">
        <v>492</v>
      </c>
      <c r="H7526" s="32" t="s">
        <v>366</v>
      </c>
      <c r="I7526" s="32" t="s">
        <v>52</v>
      </c>
      <c r="J7526" s="135">
        <v>97</v>
      </c>
      <c r="K7526" s="27">
        <v>0.73196000000000006</v>
      </c>
      <c r="L7526" s="77">
        <v>0.9</v>
      </c>
      <c r="Q7526" s="106"/>
    </row>
    <row r="7527" spans="1:17" x14ac:dyDescent="0.25">
      <c r="A7527" t="s">
        <v>331</v>
      </c>
      <c r="B7527" s="23">
        <v>2019</v>
      </c>
      <c r="C7527" s="23" t="s">
        <v>3</v>
      </c>
      <c r="D7527" s="23" t="s">
        <v>62</v>
      </c>
      <c r="E7527" s="23" t="s">
        <v>230</v>
      </c>
      <c r="F7527" s="23" t="s">
        <v>231</v>
      </c>
      <c r="G7527" s="23" t="s">
        <v>492</v>
      </c>
      <c r="H7527" s="32" t="s">
        <v>366</v>
      </c>
      <c r="I7527" s="32" t="s">
        <v>52</v>
      </c>
      <c r="J7527" s="135">
        <v>86</v>
      </c>
      <c r="K7527" s="27">
        <v>0.80232999999999999</v>
      </c>
      <c r="L7527" s="77">
        <v>0.9</v>
      </c>
      <c r="Q7527" s="106"/>
    </row>
    <row r="7528" spans="1:17" x14ac:dyDescent="0.25">
      <c r="A7528" t="s">
        <v>331</v>
      </c>
      <c r="B7528" s="23">
        <v>2020</v>
      </c>
      <c r="C7528" s="23" t="s">
        <v>0</v>
      </c>
      <c r="D7528" s="23" t="s">
        <v>63</v>
      </c>
      <c r="E7528" s="23" t="s">
        <v>230</v>
      </c>
      <c r="F7528" s="23" t="s">
        <v>231</v>
      </c>
      <c r="G7528" s="23" t="s">
        <v>492</v>
      </c>
      <c r="H7528" s="32" t="s">
        <v>366</v>
      </c>
      <c r="I7528" s="32" t="s">
        <v>52</v>
      </c>
      <c r="J7528" s="135">
        <v>77</v>
      </c>
      <c r="K7528" s="27">
        <v>0.66234000000000004</v>
      </c>
      <c r="L7528" s="77">
        <v>0.9</v>
      </c>
      <c r="Q7528" s="106"/>
    </row>
    <row r="7529" spans="1:17" x14ac:dyDescent="0.25">
      <c r="A7529" t="s">
        <v>331</v>
      </c>
      <c r="B7529" s="23">
        <v>2020</v>
      </c>
      <c r="C7529" s="23" t="s">
        <v>1</v>
      </c>
      <c r="D7529" s="23" t="s">
        <v>64</v>
      </c>
      <c r="E7529" s="23" t="s">
        <v>230</v>
      </c>
      <c r="F7529" s="23" t="s">
        <v>231</v>
      </c>
      <c r="G7529" s="23" t="s">
        <v>492</v>
      </c>
      <c r="H7529" s="32" t="s">
        <v>366</v>
      </c>
      <c r="I7529" s="32" t="s">
        <v>52</v>
      </c>
      <c r="J7529" s="135">
        <v>39</v>
      </c>
      <c r="K7529" s="27">
        <v>0.48718</v>
      </c>
      <c r="L7529" s="77">
        <v>0.9</v>
      </c>
      <c r="Q7529" s="106"/>
    </row>
    <row r="7530" spans="1:17" x14ac:dyDescent="0.25">
      <c r="A7530" t="s">
        <v>331</v>
      </c>
      <c r="B7530" s="23">
        <v>2020</v>
      </c>
      <c r="C7530" s="23" t="s">
        <v>2</v>
      </c>
      <c r="D7530" s="23" t="s">
        <v>65</v>
      </c>
      <c r="E7530" s="23" t="s">
        <v>230</v>
      </c>
      <c r="F7530" s="23" t="s">
        <v>231</v>
      </c>
      <c r="G7530" s="23" t="s">
        <v>492</v>
      </c>
      <c r="H7530" s="32" t="s">
        <v>366</v>
      </c>
      <c r="I7530" s="32" t="s">
        <v>52</v>
      </c>
      <c r="J7530" s="135">
        <v>67</v>
      </c>
      <c r="K7530" s="27">
        <v>0.67164000000000001</v>
      </c>
      <c r="L7530" s="77">
        <v>0.9</v>
      </c>
      <c r="Q7530" s="106"/>
    </row>
    <row r="7531" spans="1:17" x14ac:dyDescent="0.25">
      <c r="A7531" t="s">
        <v>331</v>
      </c>
      <c r="B7531" s="23">
        <v>2020</v>
      </c>
      <c r="C7531" s="23" t="s">
        <v>3</v>
      </c>
      <c r="D7531" s="23" t="s">
        <v>66</v>
      </c>
      <c r="E7531" s="23" t="s">
        <v>230</v>
      </c>
      <c r="F7531" s="23" t="s">
        <v>231</v>
      </c>
      <c r="G7531" s="23" t="s">
        <v>492</v>
      </c>
      <c r="H7531" s="32" t="s">
        <v>366</v>
      </c>
      <c r="I7531" s="32" t="s">
        <v>52</v>
      </c>
      <c r="J7531" s="135">
        <v>84</v>
      </c>
      <c r="K7531" s="27">
        <v>0.65476000000000001</v>
      </c>
      <c r="L7531" s="77">
        <v>0.9</v>
      </c>
      <c r="Q7531" s="106"/>
    </row>
    <row r="7532" spans="1:17" x14ac:dyDescent="0.25">
      <c r="A7532" t="s">
        <v>331</v>
      </c>
      <c r="B7532" s="23">
        <v>2021</v>
      </c>
      <c r="C7532" s="23" t="s">
        <v>0</v>
      </c>
      <c r="D7532" s="23" t="s">
        <v>67</v>
      </c>
      <c r="E7532" s="23" t="s">
        <v>230</v>
      </c>
      <c r="F7532" s="23" t="s">
        <v>231</v>
      </c>
      <c r="G7532" s="23" t="s">
        <v>492</v>
      </c>
      <c r="H7532" s="32" t="s">
        <v>366</v>
      </c>
      <c r="I7532" s="32" t="s">
        <v>52</v>
      </c>
      <c r="J7532" s="135">
        <v>96</v>
      </c>
      <c r="K7532" s="27">
        <v>0.6875</v>
      </c>
      <c r="L7532" s="77">
        <v>0.9</v>
      </c>
      <c r="Q7532" s="106"/>
    </row>
    <row r="7533" spans="1:17" x14ac:dyDescent="0.25">
      <c r="A7533" t="s">
        <v>331</v>
      </c>
      <c r="B7533" s="23">
        <v>2021</v>
      </c>
      <c r="C7533" s="23" t="s">
        <v>1</v>
      </c>
      <c r="D7533" s="23" t="s">
        <v>68</v>
      </c>
      <c r="E7533" s="23" t="s">
        <v>230</v>
      </c>
      <c r="F7533" s="23" t="s">
        <v>231</v>
      </c>
      <c r="G7533" s="23" t="s">
        <v>492</v>
      </c>
      <c r="H7533" s="32" t="s">
        <v>366</v>
      </c>
      <c r="I7533" s="32" t="s">
        <v>52</v>
      </c>
      <c r="J7533" s="135">
        <v>88</v>
      </c>
      <c r="K7533" s="27">
        <v>0.75</v>
      </c>
      <c r="L7533" s="77">
        <v>0.9</v>
      </c>
      <c r="Q7533" s="106"/>
    </row>
    <row r="7534" spans="1:17" x14ac:dyDescent="0.25">
      <c r="A7534" t="s">
        <v>331</v>
      </c>
      <c r="B7534" s="23">
        <v>2021</v>
      </c>
      <c r="C7534" s="23" t="s">
        <v>2</v>
      </c>
      <c r="D7534" s="23" t="s">
        <v>69</v>
      </c>
      <c r="E7534" s="23" t="s">
        <v>230</v>
      </c>
      <c r="F7534" s="23" t="s">
        <v>231</v>
      </c>
      <c r="G7534" s="23" t="s">
        <v>492</v>
      </c>
      <c r="H7534" s="32" t="s">
        <v>366</v>
      </c>
      <c r="I7534" s="32" t="s">
        <v>52</v>
      </c>
      <c r="J7534" s="135">
        <v>87</v>
      </c>
      <c r="K7534" s="27">
        <v>0.81608999999999998</v>
      </c>
      <c r="L7534" s="77">
        <v>0.9</v>
      </c>
      <c r="Q7534" s="106"/>
    </row>
    <row r="7535" spans="1:17" x14ac:dyDescent="0.25">
      <c r="A7535" t="s">
        <v>331</v>
      </c>
      <c r="B7535" s="23">
        <v>2021</v>
      </c>
      <c r="C7535" s="23" t="s">
        <v>3</v>
      </c>
      <c r="D7535" s="23" t="s">
        <v>70</v>
      </c>
      <c r="E7535" s="23" t="s">
        <v>230</v>
      </c>
      <c r="F7535" s="23" t="s">
        <v>231</v>
      </c>
      <c r="G7535" s="23" t="s">
        <v>492</v>
      </c>
      <c r="H7535" s="32" t="s">
        <v>366</v>
      </c>
      <c r="I7535" s="32" t="s">
        <v>52</v>
      </c>
      <c r="J7535" s="135">
        <v>116</v>
      </c>
      <c r="K7535" s="27">
        <v>0.79310000000000003</v>
      </c>
      <c r="L7535" s="77">
        <v>0.9</v>
      </c>
      <c r="Q7535" s="106"/>
    </row>
    <row r="7536" spans="1:17" x14ac:dyDescent="0.25">
      <c r="A7536" t="s">
        <v>331</v>
      </c>
      <c r="B7536" s="23">
        <v>2022</v>
      </c>
      <c r="C7536" s="23" t="s">
        <v>0</v>
      </c>
      <c r="D7536" s="23" t="s">
        <v>71</v>
      </c>
      <c r="E7536" s="23" t="s">
        <v>230</v>
      </c>
      <c r="F7536" s="23" t="s">
        <v>231</v>
      </c>
      <c r="G7536" s="23" t="s">
        <v>492</v>
      </c>
      <c r="H7536" s="32" t="s">
        <v>366</v>
      </c>
      <c r="I7536" s="32" t="s">
        <v>52</v>
      </c>
      <c r="J7536" s="135">
        <v>86</v>
      </c>
      <c r="K7536" s="27">
        <v>0.73255999999999999</v>
      </c>
      <c r="L7536" s="77">
        <v>0.9</v>
      </c>
      <c r="Q7536" s="106"/>
    </row>
    <row r="7537" spans="1:17" x14ac:dyDescent="0.25">
      <c r="A7537" t="s">
        <v>331</v>
      </c>
      <c r="B7537" s="23">
        <v>2022</v>
      </c>
      <c r="C7537" s="23" t="s">
        <v>1</v>
      </c>
      <c r="D7537" s="23" t="s">
        <v>72</v>
      </c>
      <c r="E7537" s="23" t="s">
        <v>230</v>
      </c>
      <c r="F7537" s="23" t="s">
        <v>231</v>
      </c>
      <c r="G7537" s="23" t="s">
        <v>492</v>
      </c>
      <c r="H7537" s="32" t="s">
        <v>366</v>
      </c>
      <c r="I7537" s="32" t="s">
        <v>52</v>
      </c>
      <c r="J7537" s="135">
        <v>112</v>
      </c>
      <c r="K7537" s="27">
        <v>0.75</v>
      </c>
      <c r="L7537" s="77">
        <v>0.9</v>
      </c>
      <c r="Q7537" s="106"/>
    </row>
    <row r="7538" spans="1:17" x14ac:dyDescent="0.25">
      <c r="A7538" t="s">
        <v>331</v>
      </c>
      <c r="B7538" s="23">
        <v>2022</v>
      </c>
      <c r="C7538" s="23" t="s">
        <v>2</v>
      </c>
      <c r="D7538" s="23" t="s">
        <v>73</v>
      </c>
      <c r="E7538" s="23" t="s">
        <v>230</v>
      </c>
      <c r="F7538" s="23" t="s">
        <v>231</v>
      </c>
      <c r="G7538" s="23" t="s">
        <v>492</v>
      </c>
      <c r="H7538" s="32" t="s">
        <v>366</v>
      </c>
      <c r="I7538" s="32" t="s">
        <v>52</v>
      </c>
      <c r="J7538" s="135">
        <v>104</v>
      </c>
      <c r="K7538" s="27">
        <v>0.75</v>
      </c>
      <c r="L7538" s="77">
        <v>0.9</v>
      </c>
      <c r="Q7538" s="106"/>
    </row>
    <row r="7539" spans="1:17" x14ac:dyDescent="0.25">
      <c r="A7539" t="s">
        <v>331</v>
      </c>
      <c r="B7539" s="23">
        <v>2022</v>
      </c>
      <c r="C7539" s="23" t="s">
        <v>3</v>
      </c>
      <c r="D7539" s="23" t="s">
        <v>493</v>
      </c>
      <c r="E7539" s="23" t="s">
        <v>230</v>
      </c>
      <c r="F7539" s="23" t="s">
        <v>231</v>
      </c>
      <c r="G7539" s="23" t="s">
        <v>492</v>
      </c>
      <c r="H7539" s="32" t="s">
        <v>366</v>
      </c>
      <c r="I7539" s="32" t="s">
        <v>52</v>
      </c>
      <c r="J7539" s="135">
        <v>95</v>
      </c>
      <c r="K7539" s="27">
        <v>0.65263000000000004</v>
      </c>
      <c r="L7539" s="77">
        <v>0.9</v>
      </c>
      <c r="Q7539" s="106"/>
    </row>
    <row r="7540" spans="1:17" x14ac:dyDescent="0.25">
      <c r="A7540" t="s">
        <v>331</v>
      </c>
      <c r="B7540" s="23">
        <v>2023</v>
      </c>
      <c r="C7540" s="23" t="s">
        <v>0</v>
      </c>
      <c r="D7540" s="23" t="s">
        <v>537</v>
      </c>
      <c r="E7540" s="23" t="s">
        <v>230</v>
      </c>
      <c r="F7540" s="23" t="s">
        <v>231</v>
      </c>
      <c r="G7540" s="23" t="s">
        <v>492</v>
      </c>
      <c r="H7540" s="32" t="s">
        <v>366</v>
      </c>
      <c r="I7540" s="32" t="s">
        <v>52</v>
      </c>
      <c r="J7540" s="135">
        <v>104</v>
      </c>
      <c r="K7540" s="27">
        <v>0.77885000000000004</v>
      </c>
      <c r="L7540" s="77">
        <v>0.9</v>
      </c>
      <c r="Q7540" s="106"/>
    </row>
    <row r="7541" spans="1:17" x14ac:dyDescent="0.25">
      <c r="A7541" t="s">
        <v>331</v>
      </c>
      <c r="B7541" s="23">
        <v>2018</v>
      </c>
      <c r="C7541" s="23" t="s">
        <v>0</v>
      </c>
      <c r="D7541" s="23" t="s">
        <v>54</v>
      </c>
      <c r="E7541" s="23" t="s">
        <v>232</v>
      </c>
      <c r="F7541" s="23" t="s">
        <v>233</v>
      </c>
      <c r="G7541" s="23" t="s">
        <v>492</v>
      </c>
      <c r="H7541" s="32" t="s">
        <v>363</v>
      </c>
      <c r="I7541" s="32" t="s">
        <v>52</v>
      </c>
      <c r="J7541" s="135">
        <v>115</v>
      </c>
      <c r="K7541" s="27">
        <v>0.88695999999999997</v>
      </c>
      <c r="L7541" s="77">
        <v>0.9</v>
      </c>
      <c r="Q7541" s="106"/>
    </row>
    <row r="7542" spans="1:17" x14ac:dyDescent="0.25">
      <c r="A7542" t="s">
        <v>331</v>
      </c>
      <c r="B7542" s="23">
        <v>2018</v>
      </c>
      <c r="C7542" s="23" t="s">
        <v>1</v>
      </c>
      <c r="D7542" s="23" t="s">
        <v>56</v>
      </c>
      <c r="E7542" s="23" t="s">
        <v>232</v>
      </c>
      <c r="F7542" s="23" t="s">
        <v>233</v>
      </c>
      <c r="G7542" s="23" t="s">
        <v>492</v>
      </c>
      <c r="H7542" s="32" t="s">
        <v>363</v>
      </c>
      <c r="I7542" s="32" t="s">
        <v>52</v>
      </c>
      <c r="J7542" s="135">
        <v>106</v>
      </c>
      <c r="K7542" s="27">
        <v>0.93396000000000001</v>
      </c>
      <c r="L7542" s="77">
        <v>0.9</v>
      </c>
      <c r="Q7542" s="106"/>
    </row>
    <row r="7543" spans="1:17" x14ac:dyDescent="0.25">
      <c r="A7543" t="s">
        <v>331</v>
      </c>
      <c r="B7543" s="23">
        <v>2018</v>
      </c>
      <c r="C7543" s="23" t="s">
        <v>2</v>
      </c>
      <c r="D7543" s="23" t="s">
        <v>57</v>
      </c>
      <c r="E7543" s="23" t="s">
        <v>232</v>
      </c>
      <c r="F7543" s="23" t="s">
        <v>233</v>
      </c>
      <c r="G7543" s="23" t="s">
        <v>492</v>
      </c>
      <c r="H7543" s="32" t="s">
        <v>363</v>
      </c>
      <c r="I7543" s="32" t="s">
        <v>52</v>
      </c>
      <c r="J7543" s="135">
        <v>140</v>
      </c>
      <c r="K7543" s="27">
        <v>0.89285999999999999</v>
      </c>
      <c r="L7543" s="77">
        <v>0.9</v>
      </c>
      <c r="Q7543" s="106"/>
    </row>
    <row r="7544" spans="1:17" x14ac:dyDescent="0.25">
      <c r="A7544" t="s">
        <v>331</v>
      </c>
      <c r="B7544" s="23">
        <v>2018</v>
      </c>
      <c r="C7544" s="23" t="s">
        <v>3</v>
      </c>
      <c r="D7544" s="23" t="s">
        <v>58</v>
      </c>
      <c r="E7544" s="23" t="s">
        <v>232</v>
      </c>
      <c r="F7544" s="23" t="s">
        <v>233</v>
      </c>
      <c r="G7544" s="23" t="s">
        <v>492</v>
      </c>
      <c r="H7544" s="32" t="s">
        <v>363</v>
      </c>
      <c r="I7544" s="32" t="s">
        <v>52</v>
      </c>
      <c r="J7544" s="135">
        <v>126</v>
      </c>
      <c r="K7544" s="27">
        <v>0.89683000000000002</v>
      </c>
      <c r="L7544" s="77">
        <v>0.9</v>
      </c>
      <c r="Q7544" s="106"/>
    </row>
    <row r="7545" spans="1:17" x14ac:dyDescent="0.25">
      <c r="A7545" t="s">
        <v>331</v>
      </c>
      <c r="B7545" s="23">
        <v>2019</v>
      </c>
      <c r="C7545" s="23" t="s">
        <v>0</v>
      </c>
      <c r="D7545" s="23" t="s">
        <v>59</v>
      </c>
      <c r="E7545" s="23" t="s">
        <v>232</v>
      </c>
      <c r="F7545" s="23" t="s">
        <v>233</v>
      </c>
      <c r="G7545" s="23" t="s">
        <v>492</v>
      </c>
      <c r="H7545" s="32" t="s">
        <v>363</v>
      </c>
      <c r="I7545" s="32" t="s">
        <v>52</v>
      </c>
      <c r="J7545" s="135">
        <v>94</v>
      </c>
      <c r="K7545" s="27">
        <v>0.92552999999999996</v>
      </c>
      <c r="L7545" s="77">
        <v>0.9</v>
      </c>
      <c r="Q7545" s="106"/>
    </row>
    <row r="7546" spans="1:17" x14ac:dyDescent="0.25">
      <c r="A7546" t="s">
        <v>331</v>
      </c>
      <c r="B7546" s="23">
        <v>2019</v>
      </c>
      <c r="C7546" s="23" t="s">
        <v>1</v>
      </c>
      <c r="D7546" s="23" t="s">
        <v>60</v>
      </c>
      <c r="E7546" s="23" t="s">
        <v>232</v>
      </c>
      <c r="F7546" s="23" t="s">
        <v>233</v>
      </c>
      <c r="G7546" s="23" t="s">
        <v>492</v>
      </c>
      <c r="H7546" s="32" t="s">
        <v>363</v>
      </c>
      <c r="I7546" s="32" t="s">
        <v>52</v>
      </c>
      <c r="J7546" s="135">
        <v>134</v>
      </c>
      <c r="K7546" s="27">
        <v>0.86567000000000005</v>
      </c>
      <c r="L7546" s="77">
        <v>0.9</v>
      </c>
      <c r="Q7546" s="106"/>
    </row>
    <row r="7547" spans="1:17" x14ac:dyDescent="0.25">
      <c r="A7547" t="s">
        <v>331</v>
      </c>
      <c r="B7547" s="23">
        <v>2019</v>
      </c>
      <c r="C7547" s="23" t="s">
        <v>2</v>
      </c>
      <c r="D7547" s="23" t="s">
        <v>61</v>
      </c>
      <c r="E7547" s="23" t="s">
        <v>232</v>
      </c>
      <c r="F7547" s="23" t="s">
        <v>233</v>
      </c>
      <c r="G7547" s="23" t="s">
        <v>492</v>
      </c>
      <c r="H7547" s="32" t="s">
        <v>363</v>
      </c>
      <c r="I7547" s="32" t="s">
        <v>52</v>
      </c>
      <c r="J7547" s="135">
        <v>127</v>
      </c>
      <c r="K7547" s="27">
        <v>0.76378000000000001</v>
      </c>
      <c r="L7547" s="77">
        <v>0.9</v>
      </c>
      <c r="Q7547" s="106"/>
    </row>
    <row r="7548" spans="1:17" x14ac:dyDescent="0.25">
      <c r="A7548" t="s">
        <v>331</v>
      </c>
      <c r="B7548" s="23">
        <v>2019</v>
      </c>
      <c r="C7548" s="23" t="s">
        <v>3</v>
      </c>
      <c r="D7548" s="23" t="s">
        <v>62</v>
      </c>
      <c r="E7548" s="23" t="s">
        <v>232</v>
      </c>
      <c r="F7548" s="23" t="s">
        <v>233</v>
      </c>
      <c r="G7548" s="23" t="s">
        <v>492</v>
      </c>
      <c r="H7548" s="32" t="s">
        <v>363</v>
      </c>
      <c r="I7548" s="32" t="s">
        <v>52</v>
      </c>
      <c r="J7548" s="135">
        <v>97</v>
      </c>
      <c r="K7548" s="27">
        <v>0.7732</v>
      </c>
      <c r="L7548" s="77">
        <v>0.9</v>
      </c>
      <c r="Q7548" s="106"/>
    </row>
    <row r="7549" spans="1:17" x14ac:dyDescent="0.25">
      <c r="A7549" t="s">
        <v>331</v>
      </c>
      <c r="B7549" s="23">
        <v>2020</v>
      </c>
      <c r="C7549" s="23" t="s">
        <v>0</v>
      </c>
      <c r="D7549" s="23" t="s">
        <v>63</v>
      </c>
      <c r="E7549" s="23" t="s">
        <v>232</v>
      </c>
      <c r="F7549" s="23" t="s">
        <v>233</v>
      </c>
      <c r="G7549" s="23" t="s">
        <v>492</v>
      </c>
      <c r="H7549" s="32" t="s">
        <v>363</v>
      </c>
      <c r="I7549" s="32" t="s">
        <v>52</v>
      </c>
      <c r="J7549" s="135">
        <v>106</v>
      </c>
      <c r="K7549" s="27">
        <v>0.57547000000000004</v>
      </c>
      <c r="L7549" s="77">
        <v>0.9</v>
      </c>
      <c r="Q7549" s="106"/>
    </row>
    <row r="7550" spans="1:17" x14ac:dyDescent="0.25">
      <c r="A7550" t="s">
        <v>331</v>
      </c>
      <c r="B7550" s="23">
        <v>2020</v>
      </c>
      <c r="C7550" s="23" t="s">
        <v>1</v>
      </c>
      <c r="D7550" s="23" t="s">
        <v>64</v>
      </c>
      <c r="E7550" s="23" t="s">
        <v>232</v>
      </c>
      <c r="F7550" s="23" t="s">
        <v>233</v>
      </c>
      <c r="G7550" s="23" t="s">
        <v>492</v>
      </c>
      <c r="H7550" s="32" t="s">
        <v>363</v>
      </c>
      <c r="I7550" s="32" t="s">
        <v>52</v>
      </c>
      <c r="J7550" s="135">
        <v>77</v>
      </c>
      <c r="K7550" s="27">
        <v>0.63636000000000004</v>
      </c>
      <c r="L7550" s="77">
        <v>0.9</v>
      </c>
      <c r="Q7550" s="106"/>
    </row>
    <row r="7551" spans="1:17" x14ac:dyDescent="0.25">
      <c r="A7551" t="s">
        <v>331</v>
      </c>
      <c r="B7551" s="23">
        <v>2020</v>
      </c>
      <c r="C7551" s="23" t="s">
        <v>2</v>
      </c>
      <c r="D7551" s="23" t="s">
        <v>65</v>
      </c>
      <c r="E7551" s="23" t="s">
        <v>232</v>
      </c>
      <c r="F7551" s="23" t="s">
        <v>233</v>
      </c>
      <c r="G7551" s="23" t="s">
        <v>492</v>
      </c>
      <c r="H7551" s="32" t="s">
        <v>363</v>
      </c>
      <c r="I7551" s="32" t="s">
        <v>52</v>
      </c>
      <c r="J7551" s="135">
        <v>90</v>
      </c>
      <c r="K7551" s="27">
        <v>0.73333000000000004</v>
      </c>
      <c r="L7551" s="77">
        <v>0.9</v>
      </c>
      <c r="Q7551" s="106"/>
    </row>
    <row r="7552" spans="1:17" x14ac:dyDescent="0.25">
      <c r="A7552" t="s">
        <v>331</v>
      </c>
      <c r="B7552" s="23">
        <v>2020</v>
      </c>
      <c r="C7552" s="23" t="s">
        <v>3</v>
      </c>
      <c r="D7552" s="23" t="s">
        <v>66</v>
      </c>
      <c r="E7552" s="23" t="s">
        <v>232</v>
      </c>
      <c r="F7552" s="23" t="s">
        <v>233</v>
      </c>
      <c r="G7552" s="23" t="s">
        <v>492</v>
      </c>
      <c r="H7552" s="32" t="s">
        <v>363</v>
      </c>
      <c r="I7552" s="32" t="s">
        <v>52</v>
      </c>
      <c r="J7552" s="135">
        <v>93</v>
      </c>
      <c r="K7552" s="27">
        <v>0.77419000000000004</v>
      </c>
      <c r="L7552" s="77">
        <v>0.9</v>
      </c>
      <c r="Q7552" s="106"/>
    </row>
    <row r="7553" spans="1:17" x14ac:dyDescent="0.25">
      <c r="A7553" t="s">
        <v>331</v>
      </c>
      <c r="B7553" s="23">
        <v>2021</v>
      </c>
      <c r="C7553" s="23" t="s">
        <v>0</v>
      </c>
      <c r="D7553" s="23" t="s">
        <v>67</v>
      </c>
      <c r="E7553" s="23" t="s">
        <v>232</v>
      </c>
      <c r="F7553" s="23" t="s">
        <v>233</v>
      </c>
      <c r="G7553" s="23" t="s">
        <v>492</v>
      </c>
      <c r="H7553" s="32" t="s">
        <v>363</v>
      </c>
      <c r="I7553" s="32" t="s">
        <v>52</v>
      </c>
      <c r="J7553" s="135">
        <v>114</v>
      </c>
      <c r="K7553" s="27">
        <v>0.96491000000000005</v>
      </c>
      <c r="L7553" s="77">
        <v>0.9</v>
      </c>
      <c r="Q7553" s="106"/>
    </row>
    <row r="7554" spans="1:17" x14ac:dyDescent="0.25">
      <c r="A7554" t="s">
        <v>331</v>
      </c>
      <c r="B7554" s="23">
        <v>2021</v>
      </c>
      <c r="C7554" s="23" t="s">
        <v>1</v>
      </c>
      <c r="D7554" s="23" t="s">
        <v>68</v>
      </c>
      <c r="E7554" s="23" t="s">
        <v>232</v>
      </c>
      <c r="F7554" s="23" t="s">
        <v>233</v>
      </c>
      <c r="G7554" s="23" t="s">
        <v>492</v>
      </c>
      <c r="H7554" s="32" t="s">
        <v>363</v>
      </c>
      <c r="I7554" s="32" t="s">
        <v>52</v>
      </c>
      <c r="J7554" s="135">
        <v>114</v>
      </c>
      <c r="K7554" s="27">
        <v>0.95613999999999999</v>
      </c>
      <c r="L7554" s="77">
        <v>0.9</v>
      </c>
      <c r="Q7554" s="106"/>
    </row>
    <row r="7555" spans="1:17" x14ac:dyDescent="0.25">
      <c r="A7555" t="s">
        <v>331</v>
      </c>
      <c r="B7555" s="23">
        <v>2021</v>
      </c>
      <c r="C7555" s="23" t="s">
        <v>2</v>
      </c>
      <c r="D7555" s="23" t="s">
        <v>69</v>
      </c>
      <c r="E7555" s="23" t="s">
        <v>232</v>
      </c>
      <c r="F7555" s="23" t="s">
        <v>233</v>
      </c>
      <c r="G7555" s="23" t="s">
        <v>492</v>
      </c>
      <c r="H7555" s="32" t="s">
        <v>363</v>
      </c>
      <c r="I7555" s="32" t="s">
        <v>52</v>
      </c>
      <c r="J7555" s="135">
        <v>131</v>
      </c>
      <c r="K7555" s="27">
        <v>0.96182999999999996</v>
      </c>
      <c r="L7555" s="77">
        <v>0.9</v>
      </c>
      <c r="Q7555" s="106"/>
    </row>
    <row r="7556" spans="1:17" x14ac:dyDescent="0.25">
      <c r="A7556" t="s">
        <v>331</v>
      </c>
      <c r="B7556" s="23">
        <v>2021</v>
      </c>
      <c r="C7556" s="23" t="s">
        <v>3</v>
      </c>
      <c r="D7556" s="23" t="s">
        <v>70</v>
      </c>
      <c r="E7556" s="23" t="s">
        <v>232</v>
      </c>
      <c r="F7556" s="23" t="s">
        <v>233</v>
      </c>
      <c r="G7556" s="23" t="s">
        <v>492</v>
      </c>
      <c r="H7556" s="32" t="s">
        <v>363</v>
      </c>
      <c r="I7556" s="32" t="s">
        <v>52</v>
      </c>
      <c r="J7556" s="135">
        <v>110</v>
      </c>
      <c r="K7556" s="27">
        <v>0.99090999999999996</v>
      </c>
      <c r="L7556" s="77">
        <v>0.9</v>
      </c>
      <c r="Q7556" s="106"/>
    </row>
    <row r="7557" spans="1:17" x14ac:dyDescent="0.25">
      <c r="A7557" t="s">
        <v>331</v>
      </c>
      <c r="B7557" s="23">
        <v>2022</v>
      </c>
      <c r="C7557" s="23" t="s">
        <v>0</v>
      </c>
      <c r="D7557" s="23" t="s">
        <v>71</v>
      </c>
      <c r="E7557" s="23" t="s">
        <v>232</v>
      </c>
      <c r="F7557" s="23" t="s">
        <v>233</v>
      </c>
      <c r="G7557" s="23" t="s">
        <v>492</v>
      </c>
      <c r="H7557" s="32" t="s">
        <v>363</v>
      </c>
      <c r="I7557" s="32" t="s">
        <v>52</v>
      </c>
      <c r="J7557" s="135">
        <v>122</v>
      </c>
      <c r="K7557" s="27">
        <v>0.96721000000000001</v>
      </c>
      <c r="L7557" s="77">
        <v>0.9</v>
      </c>
      <c r="Q7557" s="106"/>
    </row>
    <row r="7558" spans="1:17" x14ac:dyDescent="0.25">
      <c r="A7558" t="s">
        <v>331</v>
      </c>
      <c r="B7558" s="23">
        <v>2022</v>
      </c>
      <c r="C7558" s="23" t="s">
        <v>1</v>
      </c>
      <c r="D7558" s="23" t="s">
        <v>72</v>
      </c>
      <c r="E7558" s="23" t="s">
        <v>232</v>
      </c>
      <c r="F7558" s="23" t="s">
        <v>233</v>
      </c>
      <c r="G7558" s="23" t="s">
        <v>492</v>
      </c>
      <c r="H7558" s="32" t="s">
        <v>363</v>
      </c>
      <c r="I7558" s="32" t="s">
        <v>52</v>
      </c>
      <c r="J7558" s="135">
        <v>127</v>
      </c>
      <c r="K7558" s="27">
        <v>0.96062999999999998</v>
      </c>
      <c r="L7558" s="77">
        <v>0.9</v>
      </c>
      <c r="Q7558" s="106"/>
    </row>
    <row r="7559" spans="1:17" x14ac:dyDescent="0.25">
      <c r="A7559" t="s">
        <v>331</v>
      </c>
      <c r="B7559" s="23">
        <v>2022</v>
      </c>
      <c r="C7559" s="23" t="s">
        <v>2</v>
      </c>
      <c r="D7559" s="23" t="s">
        <v>73</v>
      </c>
      <c r="E7559" s="23" t="s">
        <v>232</v>
      </c>
      <c r="F7559" s="23" t="s">
        <v>233</v>
      </c>
      <c r="G7559" s="23" t="s">
        <v>492</v>
      </c>
      <c r="H7559" s="32" t="s">
        <v>363</v>
      </c>
      <c r="I7559" s="32" t="s">
        <v>52</v>
      </c>
      <c r="J7559" s="135">
        <v>115</v>
      </c>
      <c r="K7559" s="27">
        <v>0.96521999999999997</v>
      </c>
      <c r="L7559" s="77">
        <v>0.9</v>
      </c>
      <c r="Q7559" s="106"/>
    </row>
    <row r="7560" spans="1:17" x14ac:dyDescent="0.25">
      <c r="A7560" t="s">
        <v>331</v>
      </c>
      <c r="B7560" s="23">
        <v>2022</v>
      </c>
      <c r="C7560" s="23" t="s">
        <v>3</v>
      </c>
      <c r="D7560" s="23" t="s">
        <v>493</v>
      </c>
      <c r="E7560" s="23" t="s">
        <v>232</v>
      </c>
      <c r="F7560" s="23" t="s">
        <v>233</v>
      </c>
      <c r="G7560" s="23" t="s">
        <v>492</v>
      </c>
      <c r="H7560" s="32" t="s">
        <v>363</v>
      </c>
      <c r="I7560" s="32" t="s">
        <v>52</v>
      </c>
      <c r="J7560" s="135">
        <v>99</v>
      </c>
      <c r="K7560" s="27">
        <v>0.9798</v>
      </c>
      <c r="L7560" s="77">
        <v>0.9</v>
      </c>
      <c r="Q7560" s="106"/>
    </row>
    <row r="7561" spans="1:17" x14ac:dyDescent="0.25">
      <c r="A7561" t="s">
        <v>331</v>
      </c>
      <c r="B7561" s="23">
        <v>2023</v>
      </c>
      <c r="C7561" s="23" t="s">
        <v>0</v>
      </c>
      <c r="D7561" s="23" t="s">
        <v>537</v>
      </c>
      <c r="E7561" s="23" t="s">
        <v>232</v>
      </c>
      <c r="F7561" s="23" t="s">
        <v>233</v>
      </c>
      <c r="G7561" s="23" t="s">
        <v>492</v>
      </c>
      <c r="H7561" s="32" t="s">
        <v>363</v>
      </c>
      <c r="I7561" s="32" t="s">
        <v>52</v>
      </c>
      <c r="J7561" s="135">
        <v>108</v>
      </c>
      <c r="K7561" s="27">
        <v>0.97221999999999997</v>
      </c>
      <c r="L7561" s="77">
        <v>0.9</v>
      </c>
      <c r="Q7561" s="106"/>
    </row>
    <row r="7562" spans="1:17" x14ac:dyDescent="0.25">
      <c r="A7562" t="s">
        <v>331</v>
      </c>
      <c r="B7562" s="23">
        <v>2018</v>
      </c>
      <c r="C7562" s="23" t="s">
        <v>0</v>
      </c>
      <c r="D7562" s="23" t="s">
        <v>54</v>
      </c>
      <c r="E7562" s="23" t="s">
        <v>234</v>
      </c>
      <c r="F7562" s="23" t="s">
        <v>235</v>
      </c>
      <c r="G7562" s="23" t="s">
        <v>492</v>
      </c>
      <c r="H7562" s="32" t="s">
        <v>363</v>
      </c>
      <c r="I7562" s="32" t="s">
        <v>52</v>
      </c>
      <c r="J7562" s="135">
        <v>124</v>
      </c>
      <c r="K7562" s="27">
        <v>0.66129000000000004</v>
      </c>
      <c r="L7562" s="77">
        <v>0.9</v>
      </c>
      <c r="Q7562" s="106"/>
    </row>
    <row r="7563" spans="1:17" x14ac:dyDescent="0.25">
      <c r="A7563" t="s">
        <v>331</v>
      </c>
      <c r="B7563" s="23">
        <v>2018</v>
      </c>
      <c r="C7563" s="23" t="s">
        <v>1</v>
      </c>
      <c r="D7563" s="23" t="s">
        <v>56</v>
      </c>
      <c r="E7563" s="23" t="s">
        <v>234</v>
      </c>
      <c r="F7563" s="23" t="s">
        <v>235</v>
      </c>
      <c r="G7563" s="23" t="s">
        <v>492</v>
      </c>
      <c r="H7563" s="32" t="s">
        <v>363</v>
      </c>
      <c r="I7563" s="32" t="s">
        <v>52</v>
      </c>
      <c r="J7563" s="135">
        <v>170</v>
      </c>
      <c r="K7563" s="27">
        <v>0.85882000000000003</v>
      </c>
      <c r="L7563" s="77">
        <v>0.9</v>
      </c>
      <c r="Q7563" s="106"/>
    </row>
    <row r="7564" spans="1:17" x14ac:dyDescent="0.25">
      <c r="A7564" t="s">
        <v>331</v>
      </c>
      <c r="B7564" s="23">
        <v>2018</v>
      </c>
      <c r="C7564" s="23" t="s">
        <v>2</v>
      </c>
      <c r="D7564" s="23" t="s">
        <v>57</v>
      </c>
      <c r="E7564" s="23" t="s">
        <v>234</v>
      </c>
      <c r="F7564" s="23" t="s">
        <v>235</v>
      </c>
      <c r="G7564" s="23" t="s">
        <v>492</v>
      </c>
      <c r="H7564" s="32" t="s">
        <v>363</v>
      </c>
      <c r="I7564" s="32" t="s">
        <v>52</v>
      </c>
      <c r="J7564" s="135">
        <v>146</v>
      </c>
      <c r="K7564" s="27">
        <v>0.94520999999999999</v>
      </c>
      <c r="L7564" s="77">
        <v>0.9</v>
      </c>
      <c r="Q7564" s="106"/>
    </row>
    <row r="7565" spans="1:17" x14ac:dyDescent="0.25">
      <c r="A7565" t="s">
        <v>331</v>
      </c>
      <c r="B7565" s="23">
        <v>2018</v>
      </c>
      <c r="C7565" s="23" t="s">
        <v>3</v>
      </c>
      <c r="D7565" s="23" t="s">
        <v>58</v>
      </c>
      <c r="E7565" s="23" t="s">
        <v>234</v>
      </c>
      <c r="F7565" s="23" t="s">
        <v>235</v>
      </c>
      <c r="G7565" s="23" t="s">
        <v>492</v>
      </c>
      <c r="H7565" s="32" t="s">
        <v>363</v>
      </c>
      <c r="I7565" s="32" t="s">
        <v>52</v>
      </c>
      <c r="J7565" s="135">
        <v>137</v>
      </c>
      <c r="K7565" s="27">
        <v>0.94160999999999995</v>
      </c>
      <c r="L7565" s="77">
        <v>0.9</v>
      </c>
      <c r="Q7565" s="106"/>
    </row>
    <row r="7566" spans="1:17" x14ac:dyDescent="0.25">
      <c r="A7566" t="s">
        <v>331</v>
      </c>
      <c r="B7566" s="23">
        <v>2019</v>
      </c>
      <c r="C7566" s="23" t="s">
        <v>0</v>
      </c>
      <c r="D7566" s="23" t="s">
        <v>59</v>
      </c>
      <c r="E7566" s="23" t="s">
        <v>234</v>
      </c>
      <c r="F7566" s="23" t="s">
        <v>235</v>
      </c>
      <c r="G7566" s="23" t="s">
        <v>492</v>
      </c>
      <c r="H7566" s="32" t="s">
        <v>363</v>
      </c>
      <c r="I7566" s="32" t="s">
        <v>52</v>
      </c>
      <c r="J7566" s="135">
        <v>123</v>
      </c>
      <c r="K7566" s="27">
        <v>0.92683000000000004</v>
      </c>
      <c r="L7566" s="77">
        <v>0.9</v>
      </c>
      <c r="Q7566" s="106"/>
    </row>
    <row r="7567" spans="1:17" x14ac:dyDescent="0.25">
      <c r="A7567" t="s">
        <v>331</v>
      </c>
      <c r="B7567" s="23">
        <v>2019</v>
      </c>
      <c r="C7567" s="23" t="s">
        <v>1</v>
      </c>
      <c r="D7567" s="23" t="s">
        <v>60</v>
      </c>
      <c r="E7567" s="23" t="s">
        <v>234</v>
      </c>
      <c r="F7567" s="23" t="s">
        <v>235</v>
      </c>
      <c r="G7567" s="23" t="s">
        <v>492</v>
      </c>
      <c r="H7567" s="32" t="s">
        <v>363</v>
      </c>
      <c r="I7567" s="32" t="s">
        <v>52</v>
      </c>
      <c r="J7567" s="135">
        <v>195</v>
      </c>
      <c r="K7567" s="27">
        <v>0.93332999999999999</v>
      </c>
      <c r="L7567" s="77">
        <v>0.9</v>
      </c>
      <c r="Q7567" s="106"/>
    </row>
    <row r="7568" spans="1:17" x14ac:dyDescent="0.25">
      <c r="A7568" t="s">
        <v>331</v>
      </c>
      <c r="B7568" s="23">
        <v>2019</v>
      </c>
      <c r="C7568" s="23" t="s">
        <v>2</v>
      </c>
      <c r="D7568" s="23" t="s">
        <v>61</v>
      </c>
      <c r="E7568" s="23" t="s">
        <v>234</v>
      </c>
      <c r="F7568" s="23" t="s">
        <v>235</v>
      </c>
      <c r="G7568" s="23" t="s">
        <v>492</v>
      </c>
      <c r="H7568" s="32" t="s">
        <v>363</v>
      </c>
      <c r="I7568" s="32" t="s">
        <v>52</v>
      </c>
      <c r="J7568" s="135">
        <v>159</v>
      </c>
      <c r="K7568" s="27">
        <v>0.96855000000000002</v>
      </c>
      <c r="L7568" s="77">
        <v>0.9</v>
      </c>
      <c r="Q7568" s="106"/>
    </row>
    <row r="7569" spans="1:17" x14ac:dyDescent="0.25">
      <c r="A7569" t="s">
        <v>331</v>
      </c>
      <c r="B7569" s="23">
        <v>2019</v>
      </c>
      <c r="C7569" s="23" t="s">
        <v>3</v>
      </c>
      <c r="D7569" s="23" t="s">
        <v>62</v>
      </c>
      <c r="E7569" s="23" t="s">
        <v>234</v>
      </c>
      <c r="F7569" s="23" t="s">
        <v>235</v>
      </c>
      <c r="G7569" s="23" t="s">
        <v>492</v>
      </c>
      <c r="H7569" s="32" t="s">
        <v>363</v>
      </c>
      <c r="I7569" s="32" t="s">
        <v>52</v>
      </c>
      <c r="J7569" s="135">
        <v>157</v>
      </c>
      <c r="K7569" s="27">
        <v>0.92993999999999999</v>
      </c>
      <c r="L7569" s="77">
        <v>0.9</v>
      </c>
      <c r="Q7569" s="106"/>
    </row>
    <row r="7570" spans="1:17" x14ac:dyDescent="0.25">
      <c r="A7570" t="s">
        <v>331</v>
      </c>
      <c r="B7570" s="23">
        <v>2020</v>
      </c>
      <c r="C7570" s="23" t="s">
        <v>0</v>
      </c>
      <c r="D7570" s="23" t="s">
        <v>63</v>
      </c>
      <c r="E7570" s="23" t="s">
        <v>234</v>
      </c>
      <c r="F7570" s="23" t="s">
        <v>235</v>
      </c>
      <c r="G7570" s="23" t="s">
        <v>492</v>
      </c>
      <c r="H7570" s="32" t="s">
        <v>363</v>
      </c>
      <c r="I7570" s="32" t="s">
        <v>52</v>
      </c>
      <c r="J7570" s="135">
        <v>156</v>
      </c>
      <c r="K7570" s="27">
        <v>0.87821000000000005</v>
      </c>
      <c r="L7570" s="77">
        <v>0.9</v>
      </c>
      <c r="Q7570" s="106"/>
    </row>
    <row r="7571" spans="1:17" x14ac:dyDescent="0.25">
      <c r="A7571" t="s">
        <v>331</v>
      </c>
      <c r="B7571" s="23">
        <v>2020</v>
      </c>
      <c r="C7571" s="23" t="s">
        <v>1</v>
      </c>
      <c r="D7571" s="23" t="s">
        <v>64</v>
      </c>
      <c r="E7571" s="23" t="s">
        <v>234</v>
      </c>
      <c r="F7571" s="23" t="s">
        <v>235</v>
      </c>
      <c r="G7571" s="23" t="s">
        <v>492</v>
      </c>
      <c r="H7571" s="32" t="s">
        <v>363</v>
      </c>
      <c r="I7571" s="32" t="s">
        <v>52</v>
      </c>
      <c r="J7571" s="135">
        <v>102</v>
      </c>
      <c r="K7571" s="27">
        <v>0.80391999999999997</v>
      </c>
      <c r="L7571" s="77">
        <v>0.9</v>
      </c>
      <c r="Q7571" s="106"/>
    </row>
    <row r="7572" spans="1:17" x14ac:dyDescent="0.25">
      <c r="A7572" t="s">
        <v>331</v>
      </c>
      <c r="B7572" s="23">
        <v>2020</v>
      </c>
      <c r="C7572" s="23" t="s">
        <v>2</v>
      </c>
      <c r="D7572" s="23" t="s">
        <v>65</v>
      </c>
      <c r="E7572" s="23" t="s">
        <v>234</v>
      </c>
      <c r="F7572" s="23" t="s">
        <v>235</v>
      </c>
      <c r="G7572" s="23" t="s">
        <v>492</v>
      </c>
      <c r="H7572" s="32" t="s">
        <v>363</v>
      </c>
      <c r="I7572" s="32" t="s">
        <v>52</v>
      </c>
      <c r="J7572" s="135">
        <v>115</v>
      </c>
      <c r="K7572" s="27">
        <v>0.69564999999999999</v>
      </c>
      <c r="L7572" s="77">
        <v>0.9</v>
      </c>
      <c r="Q7572" s="106"/>
    </row>
    <row r="7573" spans="1:17" x14ac:dyDescent="0.25">
      <c r="A7573" t="s">
        <v>331</v>
      </c>
      <c r="B7573" s="23">
        <v>2020</v>
      </c>
      <c r="C7573" s="23" t="s">
        <v>3</v>
      </c>
      <c r="D7573" s="23" t="s">
        <v>66</v>
      </c>
      <c r="E7573" s="23" t="s">
        <v>234</v>
      </c>
      <c r="F7573" s="23" t="s">
        <v>235</v>
      </c>
      <c r="G7573" s="23" t="s">
        <v>492</v>
      </c>
      <c r="H7573" s="32" t="s">
        <v>363</v>
      </c>
      <c r="I7573" s="32" t="s">
        <v>52</v>
      </c>
      <c r="J7573" s="135">
        <v>122</v>
      </c>
      <c r="K7573" s="27">
        <v>0.45901999999999998</v>
      </c>
      <c r="L7573" s="77">
        <v>0.9</v>
      </c>
      <c r="Q7573" s="106"/>
    </row>
    <row r="7574" spans="1:17" x14ac:dyDescent="0.25">
      <c r="A7574" t="s">
        <v>331</v>
      </c>
      <c r="B7574" s="23">
        <v>2021</v>
      </c>
      <c r="C7574" s="23" t="s">
        <v>0</v>
      </c>
      <c r="D7574" s="23" t="s">
        <v>67</v>
      </c>
      <c r="E7574" s="23" t="s">
        <v>234</v>
      </c>
      <c r="F7574" s="23" t="s">
        <v>235</v>
      </c>
      <c r="G7574" s="23" t="s">
        <v>492</v>
      </c>
      <c r="H7574" s="32" t="s">
        <v>363</v>
      </c>
      <c r="I7574" s="32" t="s">
        <v>52</v>
      </c>
      <c r="J7574" s="135">
        <v>122</v>
      </c>
      <c r="K7574" s="27">
        <v>0.48360999999999998</v>
      </c>
      <c r="L7574" s="77">
        <v>0.9</v>
      </c>
      <c r="Q7574" s="106"/>
    </row>
    <row r="7575" spans="1:17" x14ac:dyDescent="0.25">
      <c r="A7575" t="s">
        <v>331</v>
      </c>
      <c r="B7575" s="23">
        <v>2021</v>
      </c>
      <c r="C7575" s="23" t="s">
        <v>1</v>
      </c>
      <c r="D7575" s="23" t="s">
        <v>68</v>
      </c>
      <c r="E7575" s="23" t="s">
        <v>234</v>
      </c>
      <c r="F7575" s="23" t="s">
        <v>235</v>
      </c>
      <c r="G7575" s="23" t="s">
        <v>492</v>
      </c>
      <c r="H7575" s="32" t="s">
        <v>363</v>
      </c>
      <c r="I7575" s="32" t="s">
        <v>52</v>
      </c>
      <c r="J7575" s="135">
        <v>142</v>
      </c>
      <c r="K7575" s="27">
        <v>0.57745999999999997</v>
      </c>
      <c r="L7575" s="77">
        <v>0.9</v>
      </c>
      <c r="Q7575" s="106"/>
    </row>
    <row r="7576" spans="1:17" x14ac:dyDescent="0.25">
      <c r="A7576" t="s">
        <v>331</v>
      </c>
      <c r="B7576" s="23">
        <v>2021</v>
      </c>
      <c r="C7576" s="23" t="s">
        <v>2</v>
      </c>
      <c r="D7576" s="23" t="s">
        <v>69</v>
      </c>
      <c r="E7576" s="23" t="s">
        <v>234</v>
      </c>
      <c r="F7576" s="23" t="s">
        <v>235</v>
      </c>
      <c r="G7576" s="23" t="s">
        <v>492</v>
      </c>
      <c r="H7576" s="32" t="s">
        <v>363</v>
      </c>
      <c r="I7576" s="32" t="s">
        <v>52</v>
      </c>
      <c r="J7576" s="135">
        <v>143</v>
      </c>
      <c r="K7576" s="27">
        <v>0.46853</v>
      </c>
      <c r="L7576" s="77">
        <v>0.9</v>
      </c>
      <c r="Q7576" s="106"/>
    </row>
    <row r="7577" spans="1:17" x14ac:dyDescent="0.25">
      <c r="A7577" t="s">
        <v>331</v>
      </c>
      <c r="B7577" s="23">
        <v>2021</v>
      </c>
      <c r="C7577" s="23" t="s">
        <v>3</v>
      </c>
      <c r="D7577" s="23" t="s">
        <v>70</v>
      </c>
      <c r="E7577" s="23" t="s">
        <v>234</v>
      </c>
      <c r="F7577" s="23" t="s">
        <v>235</v>
      </c>
      <c r="G7577" s="23" t="s">
        <v>492</v>
      </c>
      <c r="H7577" s="32" t="s">
        <v>363</v>
      </c>
      <c r="I7577" s="32" t="s">
        <v>52</v>
      </c>
      <c r="J7577" s="135">
        <v>144</v>
      </c>
      <c r="K7577" s="27">
        <v>0.40971999999999997</v>
      </c>
      <c r="L7577" s="77">
        <v>0.9</v>
      </c>
      <c r="Q7577" s="106"/>
    </row>
    <row r="7578" spans="1:17" x14ac:dyDescent="0.25">
      <c r="A7578" t="s">
        <v>331</v>
      </c>
      <c r="B7578" s="23">
        <v>2022</v>
      </c>
      <c r="C7578" s="23" t="s">
        <v>0</v>
      </c>
      <c r="D7578" s="23" t="s">
        <v>71</v>
      </c>
      <c r="E7578" s="23" t="s">
        <v>234</v>
      </c>
      <c r="F7578" s="23" t="s">
        <v>235</v>
      </c>
      <c r="G7578" s="23" t="s">
        <v>492</v>
      </c>
      <c r="H7578" s="32" t="s">
        <v>363</v>
      </c>
      <c r="I7578" s="32" t="s">
        <v>52</v>
      </c>
      <c r="J7578" s="135">
        <v>142</v>
      </c>
      <c r="K7578" s="27">
        <v>0.42958000000000002</v>
      </c>
      <c r="L7578" s="77">
        <v>0.9</v>
      </c>
      <c r="Q7578" s="106"/>
    </row>
    <row r="7579" spans="1:17" x14ac:dyDescent="0.25">
      <c r="A7579" t="s">
        <v>331</v>
      </c>
      <c r="B7579" s="23">
        <v>2022</v>
      </c>
      <c r="C7579" s="23" t="s">
        <v>1</v>
      </c>
      <c r="D7579" s="23" t="s">
        <v>72</v>
      </c>
      <c r="E7579" s="23" t="s">
        <v>234</v>
      </c>
      <c r="F7579" s="23" t="s">
        <v>235</v>
      </c>
      <c r="G7579" s="23" t="s">
        <v>492</v>
      </c>
      <c r="H7579" s="32" t="s">
        <v>363</v>
      </c>
      <c r="I7579" s="32" t="s">
        <v>52</v>
      </c>
      <c r="J7579" s="135">
        <v>161</v>
      </c>
      <c r="K7579" s="27">
        <v>0.18634000000000001</v>
      </c>
      <c r="L7579" s="77">
        <v>0.9</v>
      </c>
      <c r="Q7579" s="106"/>
    </row>
    <row r="7580" spans="1:17" x14ac:dyDescent="0.25">
      <c r="A7580" t="s">
        <v>331</v>
      </c>
      <c r="B7580" s="23">
        <v>2022</v>
      </c>
      <c r="C7580" s="23" t="s">
        <v>2</v>
      </c>
      <c r="D7580" s="23" t="s">
        <v>73</v>
      </c>
      <c r="E7580" s="23" t="s">
        <v>234</v>
      </c>
      <c r="F7580" s="23" t="s">
        <v>235</v>
      </c>
      <c r="G7580" s="23" t="s">
        <v>492</v>
      </c>
      <c r="H7580" s="32" t="s">
        <v>363</v>
      </c>
      <c r="I7580" s="32" t="s">
        <v>52</v>
      </c>
      <c r="J7580" s="135">
        <v>139</v>
      </c>
      <c r="K7580" s="27">
        <v>0.15107999999999999</v>
      </c>
      <c r="L7580" s="77">
        <v>0.9</v>
      </c>
      <c r="Q7580" s="106"/>
    </row>
    <row r="7581" spans="1:17" x14ac:dyDescent="0.25">
      <c r="A7581" t="s">
        <v>331</v>
      </c>
      <c r="B7581" s="23">
        <v>2022</v>
      </c>
      <c r="C7581" s="23" t="s">
        <v>3</v>
      </c>
      <c r="D7581" s="23" t="s">
        <v>493</v>
      </c>
      <c r="E7581" s="23" t="s">
        <v>234</v>
      </c>
      <c r="F7581" s="23" t="s">
        <v>235</v>
      </c>
      <c r="G7581" s="23" t="s">
        <v>492</v>
      </c>
      <c r="H7581" s="32" t="s">
        <v>363</v>
      </c>
      <c r="I7581" s="32" t="s">
        <v>52</v>
      </c>
      <c r="J7581" s="135">
        <v>159</v>
      </c>
      <c r="K7581" s="27">
        <v>0.19497</v>
      </c>
      <c r="L7581" s="77">
        <v>0.9</v>
      </c>
      <c r="Q7581" s="106"/>
    </row>
    <row r="7582" spans="1:17" x14ac:dyDescent="0.25">
      <c r="A7582" t="s">
        <v>331</v>
      </c>
      <c r="B7582" s="23">
        <v>2023</v>
      </c>
      <c r="C7582" s="23" t="s">
        <v>0</v>
      </c>
      <c r="D7582" s="23" t="s">
        <v>537</v>
      </c>
      <c r="E7582" s="23" t="s">
        <v>234</v>
      </c>
      <c r="F7582" s="23" t="s">
        <v>235</v>
      </c>
      <c r="G7582" s="23" t="s">
        <v>492</v>
      </c>
      <c r="H7582" s="32" t="s">
        <v>363</v>
      </c>
      <c r="I7582" s="32" t="s">
        <v>52</v>
      </c>
      <c r="J7582" s="135">
        <v>159</v>
      </c>
      <c r="K7582" s="27">
        <v>0.28301999999999999</v>
      </c>
      <c r="L7582" s="77">
        <v>0.9</v>
      </c>
      <c r="Q7582" s="106"/>
    </row>
    <row r="7583" spans="1:17" x14ac:dyDescent="0.25">
      <c r="A7583" t="s">
        <v>331</v>
      </c>
      <c r="B7583" s="23">
        <v>2018</v>
      </c>
      <c r="C7583" s="23" t="s">
        <v>0</v>
      </c>
      <c r="D7583" s="23" t="s">
        <v>54</v>
      </c>
      <c r="E7583" s="23" t="s">
        <v>236</v>
      </c>
      <c r="F7583" s="23" t="s">
        <v>237</v>
      </c>
      <c r="G7583" s="23" t="s">
        <v>492</v>
      </c>
      <c r="H7583" s="32" t="s">
        <v>356</v>
      </c>
      <c r="I7583" s="32" t="s">
        <v>52</v>
      </c>
      <c r="J7583" s="135">
        <v>211</v>
      </c>
      <c r="K7583" s="27">
        <v>0.20852999999999999</v>
      </c>
      <c r="L7583" s="77">
        <v>0.9</v>
      </c>
      <c r="Q7583" s="106"/>
    </row>
    <row r="7584" spans="1:17" x14ac:dyDescent="0.25">
      <c r="A7584" t="s">
        <v>331</v>
      </c>
      <c r="B7584" s="23">
        <v>2018</v>
      </c>
      <c r="C7584" s="23" t="s">
        <v>1</v>
      </c>
      <c r="D7584" s="23" t="s">
        <v>56</v>
      </c>
      <c r="E7584" s="23" t="s">
        <v>236</v>
      </c>
      <c r="F7584" s="23" t="s">
        <v>237</v>
      </c>
      <c r="G7584" s="23" t="s">
        <v>492</v>
      </c>
      <c r="H7584" s="32" t="s">
        <v>356</v>
      </c>
      <c r="I7584" s="32" t="s">
        <v>52</v>
      </c>
      <c r="J7584" s="135">
        <v>231</v>
      </c>
      <c r="K7584" s="27">
        <v>0.23810000000000001</v>
      </c>
      <c r="L7584" s="77">
        <v>0.9</v>
      </c>
      <c r="Q7584" s="106"/>
    </row>
    <row r="7585" spans="1:17" x14ac:dyDescent="0.25">
      <c r="A7585" t="s">
        <v>331</v>
      </c>
      <c r="B7585" s="23">
        <v>2018</v>
      </c>
      <c r="C7585" s="23" t="s">
        <v>2</v>
      </c>
      <c r="D7585" s="23" t="s">
        <v>57</v>
      </c>
      <c r="E7585" s="23" t="s">
        <v>236</v>
      </c>
      <c r="F7585" s="23" t="s">
        <v>237</v>
      </c>
      <c r="G7585" s="23" t="s">
        <v>492</v>
      </c>
      <c r="H7585" s="32" t="s">
        <v>356</v>
      </c>
      <c r="I7585" s="32" t="s">
        <v>52</v>
      </c>
      <c r="J7585" s="135">
        <v>228</v>
      </c>
      <c r="K7585" s="27">
        <v>0.28070000000000001</v>
      </c>
      <c r="L7585" s="77">
        <v>0.9</v>
      </c>
      <c r="Q7585" s="106"/>
    </row>
    <row r="7586" spans="1:17" x14ac:dyDescent="0.25">
      <c r="A7586" t="s">
        <v>331</v>
      </c>
      <c r="B7586" s="23">
        <v>2018</v>
      </c>
      <c r="C7586" s="23" t="s">
        <v>3</v>
      </c>
      <c r="D7586" s="23" t="s">
        <v>58</v>
      </c>
      <c r="E7586" s="23" t="s">
        <v>236</v>
      </c>
      <c r="F7586" s="23" t="s">
        <v>237</v>
      </c>
      <c r="G7586" s="23" t="s">
        <v>492</v>
      </c>
      <c r="H7586" s="32" t="s">
        <v>356</v>
      </c>
      <c r="I7586" s="32" t="s">
        <v>52</v>
      </c>
      <c r="J7586" s="135">
        <v>243</v>
      </c>
      <c r="K7586" s="27">
        <v>0.42798000000000003</v>
      </c>
      <c r="L7586" s="77">
        <v>0.9</v>
      </c>
      <c r="Q7586" s="106"/>
    </row>
    <row r="7587" spans="1:17" x14ac:dyDescent="0.25">
      <c r="A7587" t="s">
        <v>331</v>
      </c>
      <c r="B7587" s="23">
        <v>2019</v>
      </c>
      <c r="C7587" s="23" t="s">
        <v>0</v>
      </c>
      <c r="D7587" s="23" t="s">
        <v>59</v>
      </c>
      <c r="E7587" s="23" t="s">
        <v>236</v>
      </c>
      <c r="F7587" s="23" t="s">
        <v>237</v>
      </c>
      <c r="G7587" s="23" t="s">
        <v>492</v>
      </c>
      <c r="H7587" s="32" t="s">
        <v>356</v>
      </c>
      <c r="I7587" s="32" t="s">
        <v>52</v>
      </c>
      <c r="J7587" s="135">
        <v>232</v>
      </c>
      <c r="K7587" s="27">
        <v>0.375</v>
      </c>
      <c r="L7587" s="77">
        <v>0.9</v>
      </c>
      <c r="Q7587" s="106"/>
    </row>
    <row r="7588" spans="1:17" x14ac:dyDescent="0.25">
      <c r="A7588" t="s">
        <v>331</v>
      </c>
      <c r="B7588" s="23">
        <v>2019</v>
      </c>
      <c r="C7588" s="23" t="s">
        <v>1</v>
      </c>
      <c r="D7588" s="23" t="s">
        <v>60</v>
      </c>
      <c r="E7588" s="23" t="s">
        <v>236</v>
      </c>
      <c r="F7588" s="23" t="s">
        <v>237</v>
      </c>
      <c r="G7588" s="23" t="s">
        <v>492</v>
      </c>
      <c r="H7588" s="32" t="s">
        <v>356</v>
      </c>
      <c r="I7588" s="32" t="s">
        <v>52</v>
      </c>
      <c r="J7588" s="135">
        <v>306</v>
      </c>
      <c r="K7588" s="27">
        <v>0.42809999999999998</v>
      </c>
      <c r="L7588" s="77">
        <v>0.9</v>
      </c>
      <c r="Q7588" s="106"/>
    </row>
    <row r="7589" spans="1:17" x14ac:dyDescent="0.25">
      <c r="A7589" t="s">
        <v>331</v>
      </c>
      <c r="B7589" s="23">
        <v>2019</v>
      </c>
      <c r="C7589" s="23" t="s">
        <v>2</v>
      </c>
      <c r="D7589" s="23" t="s">
        <v>61</v>
      </c>
      <c r="E7589" s="23" t="s">
        <v>236</v>
      </c>
      <c r="F7589" s="23" t="s">
        <v>237</v>
      </c>
      <c r="G7589" s="23" t="s">
        <v>492</v>
      </c>
      <c r="H7589" s="32" t="s">
        <v>356</v>
      </c>
      <c r="I7589" s="32" t="s">
        <v>52</v>
      </c>
      <c r="J7589" s="135">
        <v>259</v>
      </c>
      <c r="K7589" s="27">
        <v>0.49807000000000001</v>
      </c>
      <c r="L7589" s="77">
        <v>0.9</v>
      </c>
      <c r="Q7589" s="106"/>
    </row>
    <row r="7590" spans="1:17" x14ac:dyDescent="0.25">
      <c r="A7590" t="s">
        <v>331</v>
      </c>
      <c r="B7590" s="23">
        <v>2019</v>
      </c>
      <c r="C7590" s="23" t="s">
        <v>3</v>
      </c>
      <c r="D7590" s="23" t="s">
        <v>62</v>
      </c>
      <c r="E7590" s="23" t="s">
        <v>236</v>
      </c>
      <c r="F7590" s="23" t="s">
        <v>237</v>
      </c>
      <c r="G7590" s="23" t="s">
        <v>492</v>
      </c>
      <c r="H7590" s="32" t="s">
        <v>356</v>
      </c>
      <c r="I7590" s="32" t="s">
        <v>52</v>
      </c>
      <c r="J7590" s="135">
        <v>331</v>
      </c>
      <c r="K7590" s="27">
        <v>0.52266000000000001</v>
      </c>
      <c r="L7590" s="77">
        <v>0.9</v>
      </c>
      <c r="Q7590" s="106"/>
    </row>
    <row r="7591" spans="1:17" x14ac:dyDescent="0.25">
      <c r="A7591" t="s">
        <v>331</v>
      </c>
      <c r="B7591" s="23">
        <v>2020</v>
      </c>
      <c r="C7591" s="23" t="s">
        <v>0</v>
      </c>
      <c r="D7591" s="23" t="s">
        <v>63</v>
      </c>
      <c r="E7591" s="23" t="s">
        <v>236</v>
      </c>
      <c r="F7591" s="23" t="s">
        <v>237</v>
      </c>
      <c r="G7591" s="23" t="s">
        <v>492</v>
      </c>
      <c r="H7591" s="32" t="s">
        <v>356</v>
      </c>
      <c r="I7591" s="32" t="s">
        <v>52</v>
      </c>
      <c r="J7591" s="135">
        <v>264</v>
      </c>
      <c r="K7591" s="27">
        <v>0.48864000000000002</v>
      </c>
      <c r="L7591" s="77">
        <v>0.9</v>
      </c>
      <c r="Q7591" s="106"/>
    </row>
    <row r="7592" spans="1:17" x14ac:dyDescent="0.25">
      <c r="A7592" t="s">
        <v>331</v>
      </c>
      <c r="B7592" s="23">
        <v>2020</v>
      </c>
      <c r="C7592" s="23" t="s">
        <v>1</v>
      </c>
      <c r="D7592" s="23" t="s">
        <v>64</v>
      </c>
      <c r="E7592" s="23" t="s">
        <v>236</v>
      </c>
      <c r="F7592" s="23" t="s">
        <v>237</v>
      </c>
      <c r="G7592" s="23" t="s">
        <v>492</v>
      </c>
      <c r="H7592" s="32" t="s">
        <v>356</v>
      </c>
      <c r="I7592" s="32" t="s">
        <v>52</v>
      </c>
      <c r="J7592" s="135">
        <v>103</v>
      </c>
      <c r="K7592" s="27">
        <v>0.45630999999999999</v>
      </c>
      <c r="L7592" s="77">
        <v>0.9</v>
      </c>
      <c r="Q7592" s="106"/>
    </row>
    <row r="7593" spans="1:17" x14ac:dyDescent="0.25">
      <c r="A7593" t="s">
        <v>331</v>
      </c>
      <c r="B7593" s="23">
        <v>2020</v>
      </c>
      <c r="C7593" s="23" t="s">
        <v>2</v>
      </c>
      <c r="D7593" s="23" t="s">
        <v>65</v>
      </c>
      <c r="E7593" s="23" t="s">
        <v>236</v>
      </c>
      <c r="F7593" s="23" t="s">
        <v>237</v>
      </c>
      <c r="G7593" s="23" t="s">
        <v>492</v>
      </c>
      <c r="H7593" s="32" t="s">
        <v>356</v>
      </c>
      <c r="I7593" s="32" t="s">
        <v>52</v>
      </c>
      <c r="J7593" s="135">
        <v>195</v>
      </c>
      <c r="K7593" s="27">
        <v>0.42564000000000002</v>
      </c>
      <c r="L7593" s="77">
        <v>0.9</v>
      </c>
      <c r="Q7593" s="106"/>
    </row>
    <row r="7594" spans="1:17" x14ac:dyDescent="0.25">
      <c r="A7594" t="s">
        <v>331</v>
      </c>
      <c r="B7594" s="23">
        <v>2020</v>
      </c>
      <c r="C7594" s="23" t="s">
        <v>3</v>
      </c>
      <c r="D7594" s="23" t="s">
        <v>66</v>
      </c>
      <c r="E7594" s="23" t="s">
        <v>236</v>
      </c>
      <c r="F7594" s="23" t="s">
        <v>237</v>
      </c>
      <c r="G7594" s="23" t="s">
        <v>492</v>
      </c>
      <c r="H7594" s="32" t="s">
        <v>356</v>
      </c>
      <c r="I7594" s="32" t="s">
        <v>52</v>
      </c>
      <c r="J7594" s="135">
        <v>229</v>
      </c>
      <c r="K7594" s="27">
        <v>0.43231000000000003</v>
      </c>
      <c r="L7594" s="77">
        <v>0.9</v>
      </c>
      <c r="Q7594" s="106"/>
    </row>
    <row r="7595" spans="1:17" x14ac:dyDescent="0.25">
      <c r="A7595" t="s">
        <v>331</v>
      </c>
      <c r="B7595" s="23">
        <v>2021</v>
      </c>
      <c r="C7595" s="23" t="s">
        <v>0</v>
      </c>
      <c r="D7595" s="23" t="s">
        <v>67</v>
      </c>
      <c r="E7595" s="23" t="s">
        <v>236</v>
      </c>
      <c r="F7595" s="23" t="s">
        <v>237</v>
      </c>
      <c r="G7595" s="23" t="s">
        <v>492</v>
      </c>
      <c r="H7595" s="32" t="s">
        <v>356</v>
      </c>
      <c r="I7595" s="32" t="s">
        <v>52</v>
      </c>
      <c r="J7595" s="135">
        <v>231</v>
      </c>
      <c r="K7595" s="27">
        <v>0.45022000000000001</v>
      </c>
      <c r="L7595" s="77">
        <v>0.9</v>
      </c>
      <c r="Q7595" s="106"/>
    </row>
    <row r="7596" spans="1:17" x14ac:dyDescent="0.25">
      <c r="A7596" t="s">
        <v>331</v>
      </c>
      <c r="B7596" s="23">
        <v>2021</v>
      </c>
      <c r="C7596" s="23" t="s">
        <v>1</v>
      </c>
      <c r="D7596" s="23" t="s">
        <v>68</v>
      </c>
      <c r="E7596" s="23" t="s">
        <v>236</v>
      </c>
      <c r="F7596" s="23" t="s">
        <v>237</v>
      </c>
      <c r="G7596" s="23" t="s">
        <v>492</v>
      </c>
      <c r="H7596" s="32" t="s">
        <v>356</v>
      </c>
      <c r="I7596" s="32" t="s">
        <v>52</v>
      </c>
      <c r="J7596" s="135">
        <v>316</v>
      </c>
      <c r="K7596" s="27">
        <v>0.47467999999999999</v>
      </c>
      <c r="L7596" s="77">
        <v>0.9</v>
      </c>
      <c r="Q7596" s="106"/>
    </row>
    <row r="7597" spans="1:17" x14ac:dyDescent="0.25">
      <c r="A7597" t="s">
        <v>331</v>
      </c>
      <c r="B7597" s="23">
        <v>2021</v>
      </c>
      <c r="C7597" s="23" t="s">
        <v>2</v>
      </c>
      <c r="D7597" s="23" t="s">
        <v>69</v>
      </c>
      <c r="E7597" s="23" t="s">
        <v>236</v>
      </c>
      <c r="F7597" s="23" t="s">
        <v>237</v>
      </c>
      <c r="G7597" s="23" t="s">
        <v>492</v>
      </c>
      <c r="H7597" s="32" t="s">
        <v>356</v>
      </c>
      <c r="I7597" s="32" t="s">
        <v>52</v>
      </c>
      <c r="J7597" s="135">
        <v>290</v>
      </c>
      <c r="K7597" s="27">
        <v>0.56206999999999996</v>
      </c>
      <c r="L7597" s="77">
        <v>0.9</v>
      </c>
      <c r="Q7597" s="106"/>
    </row>
    <row r="7598" spans="1:17" x14ac:dyDescent="0.25">
      <c r="A7598" t="s">
        <v>331</v>
      </c>
      <c r="B7598" s="23">
        <v>2021</v>
      </c>
      <c r="C7598" s="23" t="s">
        <v>3</v>
      </c>
      <c r="D7598" s="23" t="s">
        <v>70</v>
      </c>
      <c r="E7598" s="23" t="s">
        <v>236</v>
      </c>
      <c r="F7598" s="23" t="s">
        <v>237</v>
      </c>
      <c r="G7598" s="23" t="s">
        <v>492</v>
      </c>
      <c r="H7598" s="32" t="s">
        <v>356</v>
      </c>
      <c r="I7598" s="32" t="s">
        <v>52</v>
      </c>
      <c r="J7598" s="135">
        <v>285</v>
      </c>
      <c r="K7598" s="27">
        <v>0.52281</v>
      </c>
      <c r="L7598" s="77">
        <v>0.9</v>
      </c>
      <c r="Q7598" s="106"/>
    </row>
    <row r="7599" spans="1:17" x14ac:dyDescent="0.25">
      <c r="A7599" t="s">
        <v>331</v>
      </c>
      <c r="B7599" s="23">
        <v>2022</v>
      </c>
      <c r="C7599" s="23" t="s">
        <v>0</v>
      </c>
      <c r="D7599" s="23" t="s">
        <v>71</v>
      </c>
      <c r="E7599" s="23" t="s">
        <v>236</v>
      </c>
      <c r="F7599" s="23" t="s">
        <v>237</v>
      </c>
      <c r="G7599" s="23" t="s">
        <v>492</v>
      </c>
      <c r="H7599" s="32" t="s">
        <v>356</v>
      </c>
      <c r="I7599" s="32" t="s">
        <v>52</v>
      </c>
      <c r="J7599" s="135">
        <v>320</v>
      </c>
      <c r="K7599" s="27">
        <v>0.70313000000000003</v>
      </c>
      <c r="L7599" s="77">
        <v>0.9</v>
      </c>
      <c r="Q7599" s="106"/>
    </row>
    <row r="7600" spans="1:17" x14ac:dyDescent="0.25">
      <c r="A7600" t="s">
        <v>331</v>
      </c>
      <c r="B7600" s="23">
        <v>2022</v>
      </c>
      <c r="C7600" s="23" t="s">
        <v>1</v>
      </c>
      <c r="D7600" s="23" t="s">
        <v>72</v>
      </c>
      <c r="E7600" s="23" t="s">
        <v>236</v>
      </c>
      <c r="F7600" s="23" t="s">
        <v>237</v>
      </c>
      <c r="G7600" s="23" t="s">
        <v>492</v>
      </c>
      <c r="H7600" s="32" t="s">
        <v>356</v>
      </c>
      <c r="I7600" s="32" t="s">
        <v>52</v>
      </c>
      <c r="J7600" s="135">
        <v>298</v>
      </c>
      <c r="K7600" s="27">
        <v>0.69128000000000001</v>
      </c>
      <c r="L7600" s="77">
        <v>0.9</v>
      </c>
      <c r="Q7600" s="106"/>
    </row>
    <row r="7601" spans="1:17" x14ac:dyDescent="0.25">
      <c r="A7601" t="s">
        <v>331</v>
      </c>
      <c r="B7601" s="23">
        <v>2022</v>
      </c>
      <c r="C7601" s="23" t="s">
        <v>2</v>
      </c>
      <c r="D7601" s="23" t="s">
        <v>73</v>
      </c>
      <c r="E7601" s="23" t="s">
        <v>236</v>
      </c>
      <c r="F7601" s="23" t="s">
        <v>237</v>
      </c>
      <c r="G7601" s="23" t="s">
        <v>492</v>
      </c>
      <c r="H7601" s="32" t="s">
        <v>356</v>
      </c>
      <c r="I7601" s="32" t="s">
        <v>52</v>
      </c>
      <c r="J7601" s="135">
        <v>307</v>
      </c>
      <c r="K7601" s="27">
        <v>0.64168999999999998</v>
      </c>
      <c r="L7601" s="77">
        <v>0.9</v>
      </c>
      <c r="Q7601" s="106"/>
    </row>
    <row r="7602" spans="1:17" x14ac:dyDescent="0.25">
      <c r="A7602" t="s">
        <v>331</v>
      </c>
      <c r="B7602" s="23">
        <v>2022</v>
      </c>
      <c r="C7602" s="23" t="s">
        <v>3</v>
      </c>
      <c r="D7602" s="23" t="s">
        <v>493</v>
      </c>
      <c r="E7602" s="23" t="s">
        <v>236</v>
      </c>
      <c r="F7602" s="23" t="s">
        <v>237</v>
      </c>
      <c r="G7602" s="23" t="s">
        <v>492</v>
      </c>
      <c r="H7602" s="32" t="s">
        <v>356</v>
      </c>
      <c r="I7602" s="32" t="s">
        <v>52</v>
      </c>
      <c r="J7602" s="135">
        <v>269</v>
      </c>
      <c r="K7602" s="27">
        <v>0.73606000000000005</v>
      </c>
      <c r="L7602" s="77">
        <v>0.9</v>
      </c>
      <c r="Q7602" s="106"/>
    </row>
    <row r="7603" spans="1:17" x14ac:dyDescent="0.25">
      <c r="A7603" t="s">
        <v>331</v>
      </c>
      <c r="B7603" s="23">
        <v>2023</v>
      </c>
      <c r="C7603" s="23" t="s">
        <v>0</v>
      </c>
      <c r="D7603" s="23" t="s">
        <v>537</v>
      </c>
      <c r="E7603" s="23" t="s">
        <v>236</v>
      </c>
      <c r="F7603" s="23" t="s">
        <v>237</v>
      </c>
      <c r="G7603" s="23" t="s">
        <v>492</v>
      </c>
      <c r="H7603" s="32" t="s">
        <v>356</v>
      </c>
      <c r="I7603" s="32" t="s">
        <v>52</v>
      </c>
      <c r="J7603" s="135">
        <v>253</v>
      </c>
      <c r="K7603" s="27">
        <v>0.74307999999999996</v>
      </c>
      <c r="L7603" s="77">
        <v>0.9</v>
      </c>
      <c r="Q7603" s="106"/>
    </row>
    <row r="7604" spans="1:17" x14ac:dyDescent="0.25">
      <c r="A7604" t="s">
        <v>331</v>
      </c>
      <c r="B7604" s="23">
        <v>2018</v>
      </c>
      <c r="C7604" s="23" t="s">
        <v>0</v>
      </c>
      <c r="D7604" s="23" t="s">
        <v>54</v>
      </c>
      <c r="E7604" s="23" t="s">
        <v>268</v>
      </c>
      <c r="F7604" s="23" t="s">
        <v>340</v>
      </c>
      <c r="G7604" s="23" t="s">
        <v>492</v>
      </c>
      <c r="H7604" s="167" t="s">
        <v>547</v>
      </c>
      <c r="I7604" s="32" t="s">
        <v>52</v>
      </c>
      <c r="J7604" s="135">
        <v>168</v>
      </c>
      <c r="K7604" s="27">
        <v>0.75</v>
      </c>
      <c r="L7604" s="77">
        <v>0.9</v>
      </c>
      <c r="Q7604" s="106"/>
    </row>
    <row r="7605" spans="1:17" x14ac:dyDescent="0.25">
      <c r="A7605" t="s">
        <v>331</v>
      </c>
      <c r="B7605" s="23">
        <v>2018</v>
      </c>
      <c r="C7605" s="23" t="s">
        <v>1</v>
      </c>
      <c r="D7605" s="23" t="s">
        <v>56</v>
      </c>
      <c r="E7605" s="23" t="s">
        <v>268</v>
      </c>
      <c r="F7605" s="23" t="s">
        <v>340</v>
      </c>
      <c r="G7605" s="23" t="s">
        <v>492</v>
      </c>
      <c r="H7605" s="167" t="s">
        <v>547</v>
      </c>
      <c r="I7605" s="32" t="s">
        <v>52</v>
      </c>
      <c r="J7605" s="135">
        <v>171</v>
      </c>
      <c r="K7605" s="27">
        <v>0.73099000000000003</v>
      </c>
      <c r="L7605" s="77">
        <v>0.9</v>
      </c>
      <c r="Q7605" s="106"/>
    </row>
    <row r="7606" spans="1:17" x14ac:dyDescent="0.25">
      <c r="A7606" t="s">
        <v>331</v>
      </c>
      <c r="B7606" s="23">
        <v>2018</v>
      </c>
      <c r="C7606" s="23" t="s">
        <v>2</v>
      </c>
      <c r="D7606" s="23" t="s">
        <v>57</v>
      </c>
      <c r="E7606" s="23" t="s">
        <v>268</v>
      </c>
      <c r="F7606" s="23" t="s">
        <v>340</v>
      </c>
      <c r="G7606" s="23" t="s">
        <v>492</v>
      </c>
      <c r="H7606" s="167" t="s">
        <v>547</v>
      </c>
      <c r="I7606" s="32" t="s">
        <v>52</v>
      </c>
      <c r="J7606" s="135">
        <v>167</v>
      </c>
      <c r="K7606" s="27">
        <v>0.69460999999999995</v>
      </c>
      <c r="L7606" s="77">
        <v>0.9</v>
      </c>
      <c r="Q7606" s="106"/>
    </row>
    <row r="7607" spans="1:17" x14ac:dyDescent="0.25">
      <c r="A7607" t="s">
        <v>331</v>
      </c>
      <c r="B7607" s="23">
        <v>2018</v>
      </c>
      <c r="C7607" s="23" t="s">
        <v>3</v>
      </c>
      <c r="D7607" s="23" t="s">
        <v>58</v>
      </c>
      <c r="E7607" s="23" t="s">
        <v>268</v>
      </c>
      <c r="F7607" s="23" t="s">
        <v>340</v>
      </c>
      <c r="G7607" s="23" t="s">
        <v>492</v>
      </c>
      <c r="H7607" s="167" t="s">
        <v>547</v>
      </c>
      <c r="I7607" s="32" t="s">
        <v>52</v>
      </c>
      <c r="J7607" s="135">
        <v>116</v>
      </c>
      <c r="K7607" s="27">
        <v>0.65517000000000003</v>
      </c>
      <c r="L7607" s="77">
        <v>0.9</v>
      </c>
      <c r="Q7607" s="106"/>
    </row>
    <row r="7608" spans="1:17" x14ac:dyDescent="0.25">
      <c r="A7608" t="s">
        <v>331</v>
      </c>
      <c r="B7608" s="23">
        <v>2019</v>
      </c>
      <c r="C7608" s="23" t="s">
        <v>0</v>
      </c>
      <c r="D7608" s="23" t="s">
        <v>59</v>
      </c>
      <c r="E7608" s="23" t="s">
        <v>268</v>
      </c>
      <c r="F7608" s="23" t="s">
        <v>340</v>
      </c>
      <c r="G7608" s="23" t="s">
        <v>492</v>
      </c>
      <c r="H7608" s="167" t="s">
        <v>547</v>
      </c>
      <c r="I7608" s="32" t="s">
        <v>52</v>
      </c>
      <c r="J7608" s="135">
        <v>158</v>
      </c>
      <c r="K7608" s="27">
        <v>0.68986999999999998</v>
      </c>
      <c r="L7608" s="77">
        <v>0.9</v>
      </c>
      <c r="Q7608" s="106"/>
    </row>
    <row r="7609" spans="1:17" x14ac:dyDescent="0.25">
      <c r="A7609" t="s">
        <v>331</v>
      </c>
      <c r="B7609" s="23">
        <v>2019</v>
      </c>
      <c r="C7609" s="23" t="s">
        <v>1</v>
      </c>
      <c r="D7609" s="23" t="s">
        <v>60</v>
      </c>
      <c r="E7609" s="23" t="s">
        <v>268</v>
      </c>
      <c r="F7609" s="23" t="s">
        <v>340</v>
      </c>
      <c r="G7609" s="23" t="s">
        <v>492</v>
      </c>
      <c r="H7609" s="167" t="s">
        <v>547</v>
      </c>
      <c r="I7609" s="32" t="s">
        <v>52</v>
      </c>
      <c r="J7609" s="135">
        <v>156</v>
      </c>
      <c r="K7609" s="27">
        <v>0.62821000000000005</v>
      </c>
      <c r="L7609" s="77">
        <v>0.9</v>
      </c>
      <c r="Q7609" s="106"/>
    </row>
    <row r="7610" spans="1:17" x14ac:dyDescent="0.25">
      <c r="A7610" t="s">
        <v>331</v>
      </c>
      <c r="B7610" s="23">
        <v>2019</v>
      </c>
      <c r="C7610" s="23" t="s">
        <v>2</v>
      </c>
      <c r="D7610" s="23" t="s">
        <v>61</v>
      </c>
      <c r="E7610" s="23" t="s">
        <v>268</v>
      </c>
      <c r="F7610" s="23" t="s">
        <v>340</v>
      </c>
      <c r="G7610" s="23" t="s">
        <v>492</v>
      </c>
      <c r="H7610" s="167" t="s">
        <v>547</v>
      </c>
      <c r="I7610" s="32" t="s">
        <v>52</v>
      </c>
      <c r="J7610" s="135">
        <v>204</v>
      </c>
      <c r="K7610" s="27">
        <v>0.66666999999999998</v>
      </c>
      <c r="L7610" s="77">
        <v>0.9</v>
      </c>
      <c r="Q7610" s="106"/>
    </row>
    <row r="7611" spans="1:17" x14ac:dyDescent="0.25">
      <c r="A7611" t="s">
        <v>331</v>
      </c>
      <c r="B7611" s="23">
        <v>2019</v>
      </c>
      <c r="C7611" s="23" t="s">
        <v>3</v>
      </c>
      <c r="D7611" s="23" t="s">
        <v>62</v>
      </c>
      <c r="E7611" s="23" t="s">
        <v>268</v>
      </c>
      <c r="F7611" s="23" t="s">
        <v>340</v>
      </c>
      <c r="G7611" s="23" t="s">
        <v>492</v>
      </c>
      <c r="H7611" s="167" t="s">
        <v>547</v>
      </c>
      <c r="I7611" s="32" t="s">
        <v>52</v>
      </c>
      <c r="J7611" s="135">
        <v>172</v>
      </c>
      <c r="K7611" s="27">
        <v>0.72674000000000005</v>
      </c>
      <c r="L7611" s="77">
        <v>0.9</v>
      </c>
      <c r="Q7611" s="106"/>
    </row>
    <row r="7612" spans="1:17" x14ac:dyDescent="0.25">
      <c r="A7612" t="s">
        <v>331</v>
      </c>
      <c r="B7612" s="23">
        <v>2020</v>
      </c>
      <c r="C7612" s="23" t="s">
        <v>0</v>
      </c>
      <c r="D7612" s="23" t="s">
        <v>63</v>
      </c>
      <c r="E7612" s="23" t="s">
        <v>268</v>
      </c>
      <c r="F7612" s="23" t="s">
        <v>340</v>
      </c>
      <c r="G7612" s="23" t="s">
        <v>492</v>
      </c>
      <c r="H7612" s="167" t="s">
        <v>547</v>
      </c>
      <c r="I7612" s="32" t="s">
        <v>52</v>
      </c>
      <c r="J7612" s="135">
        <v>169</v>
      </c>
      <c r="K7612" s="27">
        <v>0.67456000000000005</v>
      </c>
      <c r="L7612" s="77">
        <v>0.9</v>
      </c>
      <c r="Q7612" s="106"/>
    </row>
    <row r="7613" spans="1:17" x14ac:dyDescent="0.25">
      <c r="A7613" t="s">
        <v>331</v>
      </c>
      <c r="B7613" s="23">
        <v>2020</v>
      </c>
      <c r="C7613" s="23" t="s">
        <v>1</v>
      </c>
      <c r="D7613" s="23" t="s">
        <v>64</v>
      </c>
      <c r="E7613" s="23" t="s">
        <v>268</v>
      </c>
      <c r="F7613" s="23" t="s">
        <v>340</v>
      </c>
      <c r="G7613" s="23" t="s">
        <v>492</v>
      </c>
      <c r="H7613" s="167" t="s">
        <v>547</v>
      </c>
      <c r="I7613" s="32" t="s">
        <v>52</v>
      </c>
      <c r="J7613" s="135">
        <v>102</v>
      </c>
      <c r="K7613" s="27">
        <v>0.69608000000000003</v>
      </c>
      <c r="L7613" s="77">
        <v>0.9</v>
      </c>
      <c r="Q7613" s="106"/>
    </row>
    <row r="7614" spans="1:17" x14ac:dyDescent="0.25">
      <c r="A7614" t="s">
        <v>331</v>
      </c>
      <c r="B7614" s="23">
        <v>2020</v>
      </c>
      <c r="C7614" s="23" t="s">
        <v>2</v>
      </c>
      <c r="D7614" s="23" t="s">
        <v>65</v>
      </c>
      <c r="E7614" s="23" t="s">
        <v>268</v>
      </c>
      <c r="F7614" s="23" t="s">
        <v>340</v>
      </c>
      <c r="G7614" s="23" t="s">
        <v>492</v>
      </c>
      <c r="H7614" s="167" t="s">
        <v>547</v>
      </c>
      <c r="I7614" s="32" t="s">
        <v>52</v>
      </c>
      <c r="J7614" s="135">
        <v>133</v>
      </c>
      <c r="K7614" s="27">
        <v>0.65414000000000005</v>
      </c>
      <c r="L7614" s="77">
        <v>0.9</v>
      </c>
      <c r="Q7614" s="106"/>
    </row>
    <row r="7615" spans="1:17" x14ac:dyDescent="0.25">
      <c r="A7615" t="s">
        <v>331</v>
      </c>
      <c r="B7615" s="23">
        <v>2020</v>
      </c>
      <c r="C7615" s="23" t="s">
        <v>3</v>
      </c>
      <c r="D7615" s="23" t="s">
        <v>66</v>
      </c>
      <c r="E7615" s="23" t="s">
        <v>268</v>
      </c>
      <c r="F7615" s="23" t="s">
        <v>340</v>
      </c>
      <c r="G7615" s="23" t="s">
        <v>492</v>
      </c>
      <c r="H7615" s="167" t="s">
        <v>547</v>
      </c>
      <c r="I7615" s="32" t="s">
        <v>52</v>
      </c>
      <c r="J7615" s="135">
        <v>164</v>
      </c>
      <c r="K7615" s="27">
        <v>0.53659000000000001</v>
      </c>
      <c r="L7615" s="77">
        <v>0.9</v>
      </c>
      <c r="Q7615" s="106"/>
    </row>
    <row r="7616" spans="1:17" x14ac:dyDescent="0.25">
      <c r="A7616" t="s">
        <v>331</v>
      </c>
      <c r="B7616" s="23">
        <v>2021</v>
      </c>
      <c r="C7616" s="23" t="s">
        <v>0</v>
      </c>
      <c r="D7616" s="23" t="s">
        <v>67</v>
      </c>
      <c r="E7616" s="23" t="s">
        <v>268</v>
      </c>
      <c r="F7616" s="23" t="s">
        <v>340</v>
      </c>
      <c r="G7616" s="23" t="s">
        <v>492</v>
      </c>
      <c r="H7616" s="167" t="s">
        <v>547</v>
      </c>
      <c r="I7616" s="32" t="s">
        <v>52</v>
      </c>
      <c r="J7616" s="135">
        <v>171</v>
      </c>
      <c r="K7616" s="27">
        <v>0.46783999999999998</v>
      </c>
      <c r="L7616" s="77">
        <v>0.9</v>
      </c>
      <c r="Q7616" s="106"/>
    </row>
    <row r="7617" spans="1:17" x14ac:dyDescent="0.25">
      <c r="A7617" t="s">
        <v>331</v>
      </c>
      <c r="B7617" s="23">
        <v>2021</v>
      </c>
      <c r="C7617" s="23" t="s">
        <v>1</v>
      </c>
      <c r="D7617" s="23" t="s">
        <v>68</v>
      </c>
      <c r="E7617" s="23" t="s">
        <v>268</v>
      </c>
      <c r="F7617" s="23" t="s">
        <v>340</v>
      </c>
      <c r="G7617" s="23" t="s">
        <v>492</v>
      </c>
      <c r="H7617" s="167" t="s">
        <v>547</v>
      </c>
      <c r="I7617" s="32" t="s">
        <v>52</v>
      </c>
      <c r="J7617" s="135">
        <v>191</v>
      </c>
      <c r="K7617" s="27">
        <v>0.49737999999999999</v>
      </c>
      <c r="L7617" s="77">
        <v>0.9</v>
      </c>
      <c r="Q7617" s="106"/>
    </row>
    <row r="7618" spans="1:17" x14ac:dyDescent="0.25">
      <c r="A7618" t="s">
        <v>331</v>
      </c>
      <c r="B7618" s="23">
        <v>2021</v>
      </c>
      <c r="C7618" s="23" t="s">
        <v>2</v>
      </c>
      <c r="D7618" s="23" t="s">
        <v>69</v>
      </c>
      <c r="E7618" s="23" t="s">
        <v>268</v>
      </c>
      <c r="F7618" s="23" t="s">
        <v>340</v>
      </c>
      <c r="G7618" s="23" t="s">
        <v>492</v>
      </c>
      <c r="H7618" s="167" t="s">
        <v>547</v>
      </c>
      <c r="I7618" s="32" t="s">
        <v>52</v>
      </c>
      <c r="J7618" s="135">
        <v>188</v>
      </c>
      <c r="K7618" s="27">
        <v>0.59043000000000001</v>
      </c>
      <c r="L7618" s="77">
        <v>0.9</v>
      </c>
      <c r="Q7618" s="106"/>
    </row>
    <row r="7619" spans="1:17" x14ac:dyDescent="0.25">
      <c r="A7619" t="s">
        <v>331</v>
      </c>
      <c r="B7619" s="23">
        <v>2021</v>
      </c>
      <c r="C7619" s="23" t="s">
        <v>3</v>
      </c>
      <c r="D7619" s="23" t="s">
        <v>70</v>
      </c>
      <c r="E7619" s="23" t="s">
        <v>268</v>
      </c>
      <c r="F7619" s="23" t="s">
        <v>340</v>
      </c>
      <c r="G7619" s="23" t="s">
        <v>492</v>
      </c>
      <c r="H7619" s="167" t="s">
        <v>547</v>
      </c>
      <c r="I7619" s="32" t="s">
        <v>52</v>
      </c>
      <c r="J7619" s="135">
        <v>189</v>
      </c>
      <c r="K7619" s="27">
        <v>0.60846999999999996</v>
      </c>
      <c r="L7619" s="77">
        <v>0.9</v>
      </c>
      <c r="Q7619" s="106"/>
    </row>
    <row r="7620" spans="1:17" x14ac:dyDescent="0.25">
      <c r="A7620" t="s">
        <v>331</v>
      </c>
      <c r="B7620" s="23">
        <v>2022</v>
      </c>
      <c r="C7620" s="23" t="s">
        <v>0</v>
      </c>
      <c r="D7620" s="23" t="s">
        <v>71</v>
      </c>
      <c r="E7620" s="23" t="s">
        <v>268</v>
      </c>
      <c r="F7620" s="23" t="s">
        <v>340</v>
      </c>
      <c r="G7620" s="23" t="s">
        <v>492</v>
      </c>
      <c r="H7620" s="167" t="s">
        <v>547</v>
      </c>
      <c r="I7620" s="32" t="s">
        <v>52</v>
      </c>
      <c r="J7620" s="135">
        <v>181</v>
      </c>
      <c r="K7620" s="27">
        <v>0.77900999999999998</v>
      </c>
      <c r="L7620" s="77">
        <v>0.9</v>
      </c>
      <c r="Q7620" s="106"/>
    </row>
    <row r="7621" spans="1:17" x14ac:dyDescent="0.25">
      <c r="A7621" t="s">
        <v>331</v>
      </c>
      <c r="B7621" s="23">
        <v>2022</v>
      </c>
      <c r="C7621" s="23" t="s">
        <v>1</v>
      </c>
      <c r="D7621" s="23" t="s">
        <v>72</v>
      </c>
      <c r="E7621" s="23" t="s">
        <v>268</v>
      </c>
      <c r="F7621" s="23" t="s">
        <v>340</v>
      </c>
      <c r="G7621" s="23" t="s">
        <v>492</v>
      </c>
      <c r="H7621" s="167" t="s">
        <v>547</v>
      </c>
      <c r="I7621" s="32" t="s">
        <v>52</v>
      </c>
      <c r="J7621" s="135">
        <v>181</v>
      </c>
      <c r="K7621" s="27">
        <v>0.77347999999999995</v>
      </c>
      <c r="L7621" s="77">
        <v>0.9</v>
      </c>
      <c r="Q7621" s="106"/>
    </row>
    <row r="7622" spans="1:17" x14ac:dyDescent="0.25">
      <c r="A7622" t="s">
        <v>331</v>
      </c>
      <c r="B7622" s="23">
        <v>2022</v>
      </c>
      <c r="C7622" s="23" t="s">
        <v>2</v>
      </c>
      <c r="D7622" s="23" t="s">
        <v>73</v>
      </c>
      <c r="E7622" s="23" t="s">
        <v>268</v>
      </c>
      <c r="F7622" s="23" t="s">
        <v>340</v>
      </c>
      <c r="G7622" s="23" t="s">
        <v>492</v>
      </c>
      <c r="H7622" s="167" t="s">
        <v>547</v>
      </c>
      <c r="I7622" s="32" t="s">
        <v>52</v>
      </c>
      <c r="J7622" s="135">
        <v>196</v>
      </c>
      <c r="K7622" s="27">
        <v>0.77551000000000003</v>
      </c>
      <c r="L7622" s="77">
        <v>0.9</v>
      </c>
      <c r="Q7622" s="106"/>
    </row>
    <row r="7623" spans="1:17" x14ac:dyDescent="0.25">
      <c r="A7623" t="s">
        <v>331</v>
      </c>
      <c r="B7623" s="23">
        <v>2022</v>
      </c>
      <c r="C7623" s="23" t="s">
        <v>3</v>
      </c>
      <c r="D7623" s="23" t="s">
        <v>493</v>
      </c>
      <c r="E7623" s="23" t="s">
        <v>268</v>
      </c>
      <c r="F7623" s="23" t="s">
        <v>340</v>
      </c>
      <c r="G7623" s="23" t="s">
        <v>492</v>
      </c>
      <c r="H7623" s="167" t="s">
        <v>547</v>
      </c>
      <c r="I7623" s="32" t="s">
        <v>52</v>
      </c>
      <c r="J7623" s="135">
        <v>215</v>
      </c>
      <c r="K7623" s="27">
        <v>0.68371999999999999</v>
      </c>
      <c r="L7623" s="77">
        <v>0.9</v>
      </c>
      <c r="Q7623" s="106"/>
    </row>
    <row r="7624" spans="1:17" x14ac:dyDescent="0.25">
      <c r="A7624" t="s">
        <v>331</v>
      </c>
      <c r="B7624" s="23">
        <v>2023</v>
      </c>
      <c r="C7624" s="23" t="s">
        <v>0</v>
      </c>
      <c r="D7624" s="23" t="s">
        <v>537</v>
      </c>
      <c r="E7624" s="23" t="s">
        <v>268</v>
      </c>
      <c r="F7624" s="23" t="s">
        <v>340</v>
      </c>
      <c r="G7624" s="23" t="s">
        <v>492</v>
      </c>
      <c r="H7624" s="167" t="s">
        <v>547</v>
      </c>
      <c r="I7624" s="32" t="s">
        <v>52</v>
      </c>
      <c r="J7624" s="135">
        <v>147</v>
      </c>
      <c r="K7624" s="27">
        <v>0.43536999999999998</v>
      </c>
      <c r="L7624" s="77">
        <v>0.9</v>
      </c>
      <c r="Q7624" s="106"/>
    </row>
    <row r="7625" spans="1:17" x14ac:dyDescent="0.25">
      <c r="A7625" t="s">
        <v>331</v>
      </c>
      <c r="B7625" s="23">
        <v>2018</v>
      </c>
      <c r="C7625" s="23" t="s">
        <v>0</v>
      </c>
      <c r="D7625" s="23" t="s">
        <v>54</v>
      </c>
      <c r="E7625" s="23" t="s">
        <v>238</v>
      </c>
      <c r="F7625" s="23" t="s">
        <v>239</v>
      </c>
      <c r="G7625" s="23" t="s">
        <v>492</v>
      </c>
      <c r="H7625" s="32" t="s">
        <v>362</v>
      </c>
      <c r="I7625" s="32" t="s">
        <v>52</v>
      </c>
      <c r="J7625" s="135">
        <v>90</v>
      </c>
      <c r="K7625" s="27">
        <v>0.66666999999999998</v>
      </c>
      <c r="L7625" s="77">
        <v>0.9</v>
      </c>
      <c r="Q7625" s="106"/>
    </row>
    <row r="7626" spans="1:17" x14ac:dyDescent="0.25">
      <c r="A7626" t="s">
        <v>331</v>
      </c>
      <c r="B7626" s="23">
        <v>2018</v>
      </c>
      <c r="C7626" s="23" t="s">
        <v>1</v>
      </c>
      <c r="D7626" s="23" t="s">
        <v>56</v>
      </c>
      <c r="E7626" s="23" t="s">
        <v>238</v>
      </c>
      <c r="F7626" s="23" t="s">
        <v>239</v>
      </c>
      <c r="G7626" s="23" t="s">
        <v>492</v>
      </c>
      <c r="H7626" s="32" t="s">
        <v>362</v>
      </c>
      <c r="I7626" s="32" t="s">
        <v>52</v>
      </c>
      <c r="J7626" s="135">
        <v>97</v>
      </c>
      <c r="K7626" s="27">
        <v>0.76288999999999996</v>
      </c>
      <c r="L7626" s="77">
        <v>0.9</v>
      </c>
      <c r="Q7626" s="106"/>
    </row>
    <row r="7627" spans="1:17" x14ac:dyDescent="0.25">
      <c r="A7627" t="s">
        <v>331</v>
      </c>
      <c r="B7627" s="23">
        <v>2018</v>
      </c>
      <c r="C7627" s="23" t="s">
        <v>2</v>
      </c>
      <c r="D7627" s="23" t="s">
        <v>57</v>
      </c>
      <c r="E7627" s="23" t="s">
        <v>238</v>
      </c>
      <c r="F7627" s="23" t="s">
        <v>239</v>
      </c>
      <c r="G7627" s="23" t="s">
        <v>492</v>
      </c>
      <c r="H7627" s="32" t="s">
        <v>362</v>
      </c>
      <c r="I7627" s="32" t="s">
        <v>52</v>
      </c>
      <c r="J7627" s="135">
        <v>99</v>
      </c>
      <c r="K7627" s="27">
        <v>0.87878999999999996</v>
      </c>
      <c r="L7627" s="77">
        <v>0.9</v>
      </c>
      <c r="Q7627" s="106"/>
    </row>
    <row r="7628" spans="1:17" x14ac:dyDescent="0.25">
      <c r="A7628" t="s">
        <v>331</v>
      </c>
      <c r="B7628" s="23">
        <v>2018</v>
      </c>
      <c r="C7628" s="23" t="s">
        <v>3</v>
      </c>
      <c r="D7628" s="23" t="s">
        <v>58</v>
      </c>
      <c r="E7628" s="23" t="s">
        <v>238</v>
      </c>
      <c r="F7628" s="23" t="s">
        <v>239</v>
      </c>
      <c r="G7628" s="23" t="s">
        <v>492</v>
      </c>
      <c r="H7628" s="32" t="s">
        <v>362</v>
      </c>
      <c r="I7628" s="32" t="s">
        <v>52</v>
      </c>
      <c r="J7628" s="135">
        <v>96</v>
      </c>
      <c r="K7628" s="27">
        <v>0.83333000000000002</v>
      </c>
      <c r="L7628" s="77">
        <v>0.9</v>
      </c>
      <c r="Q7628" s="106"/>
    </row>
    <row r="7629" spans="1:17" x14ac:dyDescent="0.25">
      <c r="A7629" t="s">
        <v>331</v>
      </c>
      <c r="B7629" s="23">
        <v>2019</v>
      </c>
      <c r="C7629" s="23" t="s">
        <v>0</v>
      </c>
      <c r="D7629" s="23" t="s">
        <v>59</v>
      </c>
      <c r="E7629" s="23" t="s">
        <v>238</v>
      </c>
      <c r="F7629" s="23" t="s">
        <v>239</v>
      </c>
      <c r="G7629" s="23" t="s">
        <v>492</v>
      </c>
      <c r="H7629" s="32" t="s">
        <v>362</v>
      </c>
      <c r="I7629" s="32" t="s">
        <v>52</v>
      </c>
      <c r="J7629" s="135">
        <v>100</v>
      </c>
      <c r="K7629" s="27">
        <v>0.56000000000000005</v>
      </c>
      <c r="L7629" s="77">
        <v>0.9</v>
      </c>
      <c r="Q7629" s="106"/>
    </row>
    <row r="7630" spans="1:17" x14ac:dyDescent="0.25">
      <c r="A7630" t="s">
        <v>331</v>
      </c>
      <c r="B7630" s="23">
        <v>2019</v>
      </c>
      <c r="C7630" s="23" t="s">
        <v>1</v>
      </c>
      <c r="D7630" s="23" t="s">
        <v>60</v>
      </c>
      <c r="E7630" s="23" t="s">
        <v>238</v>
      </c>
      <c r="F7630" s="23" t="s">
        <v>239</v>
      </c>
      <c r="G7630" s="23" t="s">
        <v>492</v>
      </c>
      <c r="H7630" s="32" t="s">
        <v>362</v>
      </c>
      <c r="I7630" s="32" t="s">
        <v>52</v>
      </c>
      <c r="J7630" s="135">
        <v>94</v>
      </c>
      <c r="K7630" s="27">
        <v>0.42553000000000002</v>
      </c>
      <c r="L7630" s="77">
        <v>0.9</v>
      </c>
      <c r="Q7630" s="106"/>
    </row>
    <row r="7631" spans="1:17" x14ac:dyDescent="0.25">
      <c r="A7631" t="s">
        <v>331</v>
      </c>
      <c r="B7631" s="23">
        <v>2019</v>
      </c>
      <c r="C7631" s="23" t="s">
        <v>2</v>
      </c>
      <c r="D7631" s="23" t="s">
        <v>61</v>
      </c>
      <c r="E7631" s="23" t="s">
        <v>238</v>
      </c>
      <c r="F7631" s="23" t="s">
        <v>239</v>
      </c>
      <c r="G7631" s="23" t="s">
        <v>492</v>
      </c>
      <c r="H7631" s="32" t="s">
        <v>362</v>
      </c>
      <c r="I7631" s="32" t="s">
        <v>52</v>
      </c>
      <c r="J7631" s="135">
        <v>82</v>
      </c>
      <c r="K7631" s="27">
        <v>0.48780000000000001</v>
      </c>
      <c r="L7631" s="77">
        <v>0.9</v>
      </c>
      <c r="Q7631" s="106"/>
    </row>
    <row r="7632" spans="1:17" x14ac:dyDescent="0.25">
      <c r="A7632" t="s">
        <v>331</v>
      </c>
      <c r="B7632" s="23">
        <v>2019</v>
      </c>
      <c r="C7632" s="23" t="s">
        <v>3</v>
      </c>
      <c r="D7632" s="23" t="s">
        <v>62</v>
      </c>
      <c r="E7632" s="23" t="s">
        <v>238</v>
      </c>
      <c r="F7632" s="23" t="s">
        <v>239</v>
      </c>
      <c r="G7632" s="23" t="s">
        <v>492</v>
      </c>
      <c r="H7632" s="32" t="s">
        <v>362</v>
      </c>
      <c r="I7632" s="32" t="s">
        <v>52</v>
      </c>
      <c r="J7632" s="135">
        <v>78</v>
      </c>
      <c r="K7632" s="27">
        <v>0.70513000000000003</v>
      </c>
      <c r="L7632" s="77">
        <v>0.9</v>
      </c>
      <c r="Q7632" s="106"/>
    </row>
    <row r="7633" spans="1:17" x14ac:dyDescent="0.25">
      <c r="A7633" t="s">
        <v>331</v>
      </c>
      <c r="B7633" s="23">
        <v>2020</v>
      </c>
      <c r="C7633" s="23" t="s">
        <v>0</v>
      </c>
      <c r="D7633" s="23" t="s">
        <v>63</v>
      </c>
      <c r="E7633" s="23" t="s">
        <v>238</v>
      </c>
      <c r="F7633" s="23" t="s">
        <v>239</v>
      </c>
      <c r="G7633" s="23" t="s">
        <v>492</v>
      </c>
      <c r="H7633" s="32" t="s">
        <v>362</v>
      </c>
      <c r="I7633" s="32" t="s">
        <v>52</v>
      </c>
      <c r="J7633" s="135">
        <v>86</v>
      </c>
      <c r="K7633" s="27">
        <v>0.84884000000000004</v>
      </c>
      <c r="L7633" s="77">
        <v>0.9</v>
      </c>
      <c r="Q7633" s="106"/>
    </row>
    <row r="7634" spans="1:17" x14ac:dyDescent="0.25">
      <c r="A7634" t="s">
        <v>331</v>
      </c>
      <c r="B7634" s="23">
        <v>2020</v>
      </c>
      <c r="C7634" s="23" t="s">
        <v>1</v>
      </c>
      <c r="D7634" s="23" t="s">
        <v>64</v>
      </c>
      <c r="E7634" s="23" t="s">
        <v>238</v>
      </c>
      <c r="F7634" s="23" t="s">
        <v>239</v>
      </c>
      <c r="G7634" s="23" t="s">
        <v>492</v>
      </c>
      <c r="H7634" s="32" t="s">
        <v>362</v>
      </c>
      <c r="I7634" s="32" t="s">
        <v>52</v>
      </c>
      <c r="J7634" s="135">
        <v>41</v>
      </c>
      <c r="K7634" s="27">
        <v>0.75609999999999999</v>
      </c>
      <c r="L7634" s="77">
        <v>0.9</v>
      </c>
      <c r="Q7634" s="106"/>
    </row>
    <row r="7635" spans="1:17" x14ac:dyDescent="0.25">
      <c r="A7635" t="s">
        <v>331</v>
      </c>
      <c r="B7635" s="23">
        <v>2020</v>
      </c>
      <c r="C7635" s="23" t="s">
        <v>2</v>
      </c>
      <c r="D7635" s="23" t="s">
        <v>65</v>
      </c>
      <c r="E7635" s="23" t="s">
        <v>238</v>
      </c>
      <c r="F7635" s="23" t="s">
        <v>239</v>
      </c>
      <c r="G7635" s="23" t="s">
        <v>492</v>
      </c>
      <c r="H7635" s="32" t="s">
        <v>362</v>
      </c>
      <c r="I7635" s="32" t="s">
        <v>52</v>
      </c>
      <c r="J7635" s="135">
        <v>63</v>
      </c>
      <c r="K7635" s="27">
        <v>0.68254000000000004</v>
      </c>
      <c r="L7635" s="77">
        <v>0.9</v>
      </c>
      <c r="Q7635" s="106"/>
    </row>
    <row r="7636" spans="1:17" x14ac:dyDescent="0.25">
      <c r="A7636" t="s">
        <v>331</v>
      </c>
      <c r="B7636" s="23">
        <v>2020</v>
      </c>
      <c r="C7636" s="23" t="s">
        <v>3</v>
      </c>
      <c r="D7636" s="23" t="s">
        <v>66</v>
      </c>
      <c r="E7636" s="23" t="s">
        <v>238</v>
      </c>
      <c r="F7636" s="23" t="s">
        <v>239</v>
      </c>
      <c r="G7636" s="23" t="s">
        <v>492</v>
      </c>
      <c r="H7636" s="32" t="s">
        <v>362</v>
      </c>
      <c r="I7636" s="32" t="s">
        <v>52</v>
      </c>
      <c r="J7636" s="135">
        <v>78</v>
      </c>
      <c r="K7636" s="27">
        <v>0.62821000000000005</v>
      </c>
      <c r="L7636" s="77">
        <v>0.9</v>
      </c>
      <c r="Q7636" s="106"/>
    </row>
    <row r="7637" spans="1:17" x14ac:dyDescent="0.25">
      <c r="A7637" t="s">
        <v>331</v>
      </c>
      <c r="B7637" s="23">
        <v>2021</v>
      </c>
      <c r="C7637" s="23" t="s">
        <v>0</v>
      </c>
      <c r="D7637" s="23" t="s">
        <v>67</v>
      </c>
      <c r="E7637" s="23" t="s">
        <v>238</v>
      </c>
      <c r="F7637" s="23" t="s">
        <v>239</v>
      </c>
      <c r="G7637" s="23" t="s">
        <v>492</v>
      </c>
      <c r="H7637" s="32" t="s">
        <v>362</v>
      </c>
      <c r="I7637" s="32" t="s">
        <v>52</v>
      </c>
      <c r="J7637" s="135">
        <v>84</v>
      </c>
      <c r="K7637" s="27">
        <v>0.70238</v>
      </c>
      <c r="L7637" s="77">
        <v>0.9</v>
      </c>
      <c r="Q7637" s="106"/>
    </row>
    <row r="7638" spans="1:17" x14ac:dyDescent="0.25">
      <c r="A7638" t="s">
        <v>331</v>
      </c>
      <c r="B7638" s="23">
        <v>2021</v>
      </c>
      <c r="C7638" s="23" t="s">
        <v>1</v>
      </c>
      <c r="D7638" s="23" t="s">
        <v>68</v>
      </c>
      <c r="E7638" s="23" t="s">
        <v>238</v>
      </c>
      <c r="F7638" s="23" t="s">
        <v>239</v>
      </c>
      <c r="G7638" s="23" t="s">
        <v>492</v>
      </c>
      <c r="H7638" s="32" t="s">
        <v>362</v>
      </c>
      <c r="I7638" s="32" t="s">
        <v>52</v>
      </c>
      <c r="J7638" s="135">
        <v>91</v>
      </c>
      <c r="K7638" s="27">
        <v>0.73626000000000003</v>
      </c>
      <c r="L7638" s="77">
        <v>0.9</v>
      </c>
      <c r="Q7638" s="106"/>
    </row>
    <row r="7639" spans="1:17" x14ac:dyDescent="0.25">
      <c r="A7639" t="s">
        <v>331</v>
      </c>
      <c r="B7639" s="23">
        <v>2021</v>
      </c>
      <c r="C7639" s="23" t="s">
        <v>2</v>
      </c>
      <c r="D7639" s="23" t="s">
        <v>69</v>
      </c>
      <c r="E7639" s="23" t="s">
        <v>238</v>
      </c>
      <c r="F7639" s="23" t="s">
        <v>239</v>
      </c>
      <c r="G7639" s="23" t="s">
        <v>492</v>
      </c>
      <c r="H7639" s="32" t="s">
        <v>362</v>
      </c>
      <c r="I7639" s="32" t="s">
        <v>52</v>
      </c>
      <c r="J7639" s="135">
        <v>88</v>
      </c>
      <c r="K7639" s="27">
        <v>0.67044999999999999</v>
      </c>
      <c r="L7639" s="77">
        <v>0.9</v>
      </c>
      <c r="Q7639" s="106"/>
    </row>
    <row r="7640" spans="1:17" x14ac:dyDescent="0.25">
      <c r="A7640" t="s">
        <v>331</v>
      </c>
      <c r="B7640" s="23">
        <v>2021</v>
      </c>
      <c r="C7640" s="23" t="s">
        <v>3</v>
      </c>
      <c r="D7640" s="23" t="s">
        <v>70</v>
      </c>
      <c r="E7640" s="23" t="s">
        <v>238</v>
      </c>
      <c r="F7640" s="23" t="s">
        <v>239</v>
      </c>
      <c r="G7640" s="23" t="s">
        <v>492</v>
      </c>
      <c r="H7640" s="32" t="s">
        <v>362</v>
      </c>
      <c r="I7640" s="32" t="s">
        <v>52</v>
      </c>
      <c r="J7640" s="135">
        <v>105</v>
      </c>
      <c r="K7640" s="27">
        <v>0.59048</v>
      </c>
      <c r="L7640" s="77">
        <v>0.9</v>
      </c>
      <c r="Q7640" s="106"/>
    </row>
    <row r="7641" spans="1:17" x14ac:dyDescent="0.25">
      <c r="A7641" t="s">
        <v>331</v>
      </c>
      <c r="B7641" s="23">
        <v>2022</v>
      </c>
      <c r="C7641" s="23" t="s">
        <v>0</v>
      </c>
      <c r="D7641" s="23" t="s">
        <v>71</v>
      </c>
      <c r="E7641" s="23" t="s">
        <v>238</v>
      </c>
      <c r="F7641" s="23" t="s">
        <v>239</v>
      </c>
      <c r="G7641" s="23" t="s">
        <v>492</v>
      </c>
      <c r="H7641" s="32" t="s">
        <v>362</v>
      </c>
      <c r="I7641" s="32" t="s">
        <v>52</v>
      </c>
      <c r="J7641" s="135">
        <v>110</v>
      </c>
      <c r="K7641" s="27">
        <v>0.76363999999999999</v>
      </c>
      <c r="L7641" s="77">
        <v>0.9</v>
      </c>
      <c r="Q7641" s="106"/>
    </row>
    <row r="7642" spans="1:17" x14ac:dyDescent="0.25">
      <c r="A7642" t="s">
        <v>331</v>
      </c>
      <c r="B7642" s="23">
        <v>2022</v>
      </c>
      <c r="C7642" s="23" t="s">
        <v>1</v>
      </c>
      <c r="D7642" s="23" t="s">
        <v>72</v>
      </c>
      <c r="E7642" s="23" t="s">
        <v>238</v>
      </c>
      <c r="F7642" s="23" t="s">
        <v>239</v>
      </c>
      <c r="G7642" s="23" t="s">
        <v>492</v>
      </c>
      <c r="H7642" s="32" t="s">
        <v>362</v>
      </c>
      <c r="I7642" s="32" t="s">
        <v>52</v>
      </c>
      <c r="J7642" s="135">
        <v>76</v>
      </c>
      <c r="K7642" s="27">
        <v>0.85526000000000002</v>
      </c>
      <c r="L7642" s="77">
        <v>0.9</v>
      </c>
      <c r="Q7642" s="106"/>
    </row>
    <row r="7643" spans="1:17" x14ac:dyDescent="0.25">
      <c r="A7643" t="s">
        <v>331</v>
      </c>
      <c r="B7643" s="23">
        <v>2022</v>
      </c>
      <c r="C7643" s="23" t="s">
        <v>2</v>
      </c>
      <c r="D7643" s="23" t="s">
        <v>73</v>
      </c>
      <c r="E7643" s="23" t="s">
        <v>238</v>
      </c>
      <c r="F7643" s="23" t="s">
        <v>239</v>
      </c>
      <c r="G7643" s="23" t="s">
        <v>492</v>
      </c>
      <c r="H7643" s="32" t="s">
        <v>362</v>
      </c>
      <c r="I7643" s="32" t="s">
        <v>52</v>
      </c>
      <c r="J7643" s="135">
        <v>105</v>
      </c>
      <c r="K7643" s="27">
        <v>0.93332999999999999</v>
      </c>
      <c r="L7643" s="77">
        <v>0.9</v>
      </c>
      <c r="Q7643" s="106"/>
    </row>
    <row r="7644" spans="1:17" x14ac:dyDescent="0.25">
      <c r="A7644" t="s">
        <v>331</v>
      </c>
      <c r="B7644" s="23">
        <v>2022</v>
      </c>
      <c r="C7644" s="23" t="s">
        <v>3</v>
      </c>
      <c r="D7644" s="23" t="s">
        <v>493</v>
      </c>
      <c r="E7644" s="23" t="s">
        <v>238</v>
      </c>
      <c r="F7644" s="23" t="s">
        <v>239</v>
      </c>
      <c r="G7644" s="23" t="s">
        <v>492</v>
      </c>
      <c r="H7644" s="32" t="s">
        <v>362</v>
      </c>
      <c r="I7644" s="32" t="s">
        <v>52</v>
      </c>
      <c r="J7644" s="135">
        <v>88</v>
      </c>
      <c r="K7644" s="27">
        <v>0.93181999999999998</v>
      </c>
      <c r="L7644" s="77">
        <v>0.9</v>
      </c>
      <c r="Q7644" s="106"/>
    </row>
    <row r="7645" spans="1:17" x14ac:dyDescent="0.25">
      <c r="A7645" t="s">
        <v>331</v>
      </c>
      <c r="B7645" s="23">
        <v>2023</v>
      </c>
      <c r="C7645" s="23" t="s">
        <v>0</v>
      </c>
      <c r="D7645" s="23" t="s">
        <v>537</v>
      </c>
      <c r="E7645" s="23" t="s">
        <v>238</v>
      </c>
      <c r="F7645" s="23" t="s">
        <v>239</v>
      </c>
      <c r="G7645" s="23" t="s">
        <v>492</v>
      </c>
      <c r="H7645" s="32" t="s">
        <v>362</v>
      </c>
      <c r="I7645" s="32" t="s">
        <v>52</v>
      </c>
      <c r="J7645" s="135">
        <v>70</v>
      </c>
      <c r="K7645" s="27">
        <v>0.92857000000000001</v>
      </c>
      <c r="L7645" s="77">
        <v>0.9</v>
      </c>
      <c r="Q7645" s="106"/>
    </row>
    <row r="7646" spans="1:17" x14ac:dyDescent="0.25">
      <c r="A7646" t="s">
        <v>331</v>
      </c>
      <c r="B7646" s="23">
        <v>2018</v>
      </c>
      <c r="C7646" s="23" t="s">
        <v>0</v>
      </c>
      <c r="D7646" s="23" t="s">
        <v>54</v>
      </c>
      <c r="E7646" s="23" t="s">
        <v>240</v>
      </c>
      <c r="F7646" s="23" t="s">
        <v>241</v>
      </c>
      <c r="G7646" s="23" t="s">
        <v>492</v>
      </c>
      <c r="H7646" s="32" t="s">
        <v>469</v>
      </c>
      <c r="I7646" s="32" t="s">
        <v>52</v>
      </c>
      <c r="J7646" s="135">
        <v>76</v>
      </c>
      <c r="K7646" s="27">
        <v>0.77632000000000001</v>
      </c>
      <c r="L7646" s="77">
        <v>0.9</v>
      </c>
      <c r="Q7646" s="106"/>
    </row>
    <row r="7647" spans="1:17" x14ac:dyDescent="0.25">
      <c r="A7647" t="s">
        <v>331</v>
      </c>
      <c r="B7647" s="23">
        <v>2018</v>
      </c>
      <c r="C7647" s="23" t="s">
        <v>1</v>
      </c>
      <c r="D7647" s="23" t="s">
        <v>56</v>
      </c>
      <c r="E7647" s="23" t="s">
        <v>240</v>
      </c>
      <c r="F7647" s="23" t="s">
        <v>241</v>
      </c>
      <c r="G7647" s="23" t="s">
        <v>492</v>
      </c>
      <c r="H7647" s="32" t="s">
        <v>469</v>
      </c>
      <c r="I7647" s="32" t="s">
        <v>52</v>
      </c>
      <c r="J7647" s="135">
        <v>62</v>
      </c>
      <c r="K7647" s="27">
        <v>0.70967999999999998</v>
      </c>
      <c r="L7647" s="77">
        <v>0.9</v>
      </c>
      <c r="Q7647" s="106"/>
    </row>
    <row r="7648" spans="1:17" x14ac:dyDescent="0.25">
      <c r="A7648" t="s">
        <v>331</v>
      </c>
      <c r="B7648" s="23">
        <v>2018</v>
      </c>
      <c r="C7648" s="23" t="s">
        <v>2</v>
      </c>
      <c r="D7648" s="23" t="s">
        <v>57</v>
      </c>
      <c r="E7648" s="23" t="s">
        <v>240</v>
      </c>
      <c r="F7648" s="23" t="s">
        <v>241</v>
      </c>
      <c r="G7648" s="23" t="s">
        <v>492</v>
      </c>
      <c r="H7648" s="32" t="s">
        <v>469</v>
      </c>
      <c r="I7648" s="32" t="s">
        <v>52</v>
      </c>
      <c r="J7648" s="135">
        <v>55</v>
      </c>
      <c r="K7648" s="27">
        <v>0.72726999999999997</v>
      </c>
      <c r="L7648" s="77">
        <v>0.9</v>
      </c>
      <c r="Q7648" s="106"/>
    </row>
    <row r="7649" spans="1:17" x14ac:dyDescent="0.25">
      <c r="A7649" t="s">
        <v>331</v>
      </c>
      <c r="B7649" s="23">
        <v>2018</v>
      </c>
      <c r="C7649" s="23" t="s">
        <v>3</v>
      </c>
      <c r="D7649" s="23" t="s">
        <v>58</v>
      </c>
      <c r="E7649" s="23" t="s">
        <v>240</v>
      </c>
      <c r="F7649" s="23" t="s">
        <v>241</v>
      </c>
      <c r="G7649" s="23" t="s">
        <v>492</v>
      </c>
      <c r="H7649" s="32" t="s">
        <v>469</v>
      </c>
      <c r="I7649" s="32" t="s">
        <v>52</v>
      </c>
      <c r="J7649" s="135">
        <v>75</v>
      </c>
      <c r="K7649" s="27">
        <v>0.77332999999999996</v>
      </c>
      <c r="L7649" s="77">
        <v>0.9</v>
      </c>
      <c r="Q7649" s="106"/>
    </row>
    <row r="7650" spans="1:17" x14ac:dyDescent="0.25">
      <c r="A7650" t="s">
        <v>331</v>
      </c>
      <c r="B7650" s="23">
        <v>2019</v>
      </c>
      <c r="C7650" s="23" t="s">
        <v>0</v>
      </c>
      <c r="D7650" s="23" t="s">
        <v>59</v>
      </c>
      <c r="E7650" s="23" t="s">
        <v>240</v>
      </c>
      <c r="F7650" s="23" t="s">
        <v>241</v>
      </c>
      <c r="G7650" s="23" t="s">
        <v>492</v>
      </c>
      <c r="H7650" s="32" t="s">
        <v>469</v>
      </c>
      <c r="I7650" s="32" t="s">
        <v>52</v>
      </c>
      <c r="J7650" s="135">
        <v>68</v>
      </c>
      <c r="K7650" s="27">
        <v>0.83823999999999999</v>
      </c>
      <c r="L7650" s="77">
        <v>0.9</v>
      </c>
      <c r="Q7650" s="106"/>
    </row>
    <row r="7651" spans="1:17" x14ac:dyDescent="0.25">
      <c r="A7651" t="s">
        <v>331</v>
      </c>
      <c r="B7651" s="23">
        <v>2019</v>
      </c>
      <c r="C7651" s="23" t="s">
        <v>1</v>
      </c>
      <c r="D7651" s="23" t="s">
        <v>60</v>
      </c>
      <c r="E7651" s="23" t="s">
        <v>240</v>
      </c>
      <c r="F7651" s="23" t="s">
        <v>241</v>
      </c>
      <c r="G7651" s="23" t="s">
        <v>492</v>
      </c>
      <c r="H7651" s="32" t="s">
        <v>469</v>
      </c>
      <c r="I7651" s="32" t="s">
        <v>52</v>
      </c>
      <c r="J7651" s="135">
        <v>61</v>
      </c>
      <c r="K7651" s="27">
        <v>0.78688999999999998</v>
      </c>
      <c r="L7651" s="77">
        <v>0.9</v>
      </c>
      <c r="Q7651" s="106"/>
    </row>
    <row r="7652" spans="1:17" x14ac:dyDescent="0.25">
      <c r="A7652" t="s">
        <v>331</v>
      </c>
      <c r="B7652" s="23">
        <v>2019</v>
      </c>
      <c r="C7652" s="23" t="s">
        <v>2</v>
      </c>
      <c r="D7652" s="23" t="s">
        <v>61</v>
      </c>
      <c r="E7652" s="23" t="s">
        <v>240</v>
      </c>
      <c r="F7652" s="23" t="s">
        <v>241</v>
      </c>
      <c r="G7652" s="23" t="s">
        <v>492</v>
      </c>
      <c r="H7652" s="32" t="s">
        <v>469</v>
      </c>
      <c r="I7652" s="32" t="s">
        <v>52</v>
      </c>
      <c r="J7652" s="135">
        <v>84</v>
      </c>
      <c r="K7652" s="27">
        <v>0.66666999999999998</v>
      </c>
      <c r="L7652" s="77">
        <v>0.9</v>
      </c>
      <c r="Q7652" s="106"/>
    </row>
    <row r="7653" spans="1:17" x14ac:dyDescent="0.25">
      <c r="A7653" t="s">
        <v>331</v>
      </c>
      <c r="B7653" s="23">
        <v>2019</v>
      </c>
      <c r="C7653" s="23" t="s">
        <v>3</v>
      </c>
      <c r="D7653" s="23" t="s">
        <v>62</v>
      </c>
      <c r="E7653" s="23" t="s">
        <v>240</v>
      </c>
      <c r="F7653" s="23" t="s">
        <v>241</v>
      </c>
      <c r="G7653" s="23" t="s">
        <v>492</v>
      </c>
      <c r="H7653" s="32" t="s">
        <v>469</v>
      </c>
      <c r="I7653" s="32" t="s">
        <v>52</v>
      </c>
      <c r="J7653" s="135">
        <v>69</v>
      </c>
      <c r="K7653" s="27">
        <v>0.79710000000000003</v>
      </c>
      <c r="L7653" s="77">
        <v>0.9</v>
      </c>
      <c r="Q7653" s="106"/>
    </row>
    <row r="7654" spans="1:17" x14ac:dyDescent="0.25">
      <c r="A7654" t="s">
        <v>331</v>
      </c>
      <c r="B7654" s="23">
        <v>2020</v>
      </c>
      <c r="C7654" s="23" t="s">
        <v>0</v>
      </c>
      <c r="D7654" s="23" t="s">
        <v>63</v>
      </c>
      <c r="E7654" s="23" t="s">
        <v>240</v>
      </c>
      <c r="F7654" s="23" t="s">
        <v>241</v>
      </c>
      <c r="G7654" s="23" t="s">
        <v>492</v>
      </c>
      <c r="H7654" s="32" t="s">
        <v>469</v>
      </c>
      <c r="I7654" s="32" t="s">
        <v>52</v>
      </c>
      <c r="J7654" s="135">
        <v>62</v>
      </c>
      <c r="K7654" s="27">
        <v>0.62902999999999998</v>
      </c>
      <c r="L7654" s="77">
        <v>0.9</v>
      </c>
      <c r="Q7654" s="106"/>
    </row>
    <row r="7655" spans="1:17" x14ac:dyDescent="0.25">
      <c r="A7655" t="s">
        <v>331</v>
      </c>
      <c r="B7655" s="23">
        <v>2020</v>
      </c>
      <c r="C7655" s="23" t="s">
        <v>1</v>
      </c>
      <c r="D7655" s="23" t="s">
        <v>64</v>
      </c>
      <c r="E7655" s="23" t="s">
        <v>240</v>
      </c>
      <c r="F7655" s="23" t="s">
        <v>241</v>
      </c>
      <c r="G7655" s="23" t="s">
        <v>492</v>
      </c>
      <c r="H7655" s="32" t="s">
        <v>469</v>
      </c>
      <c r="I7655" s="32" t="s">
        <v>52</v>
      </c>
      <c r="J7655" s="135">
        <v>59</v>
      </c>
      <c r="K7655" s="27">
        <v>0.62712000000000001</v>
      </c>
      <c r="L7655" s="77">
        <v>0.9</v>
      </c>
      <c r="Q7655" s="106"/>
    </row>
    <row r="7656" spans="1:17" x14ac:dyDescent="0.25">
      <c r="A7656" t="s">
        <v>331</v>
      </c>
      <c r="B7656" s="23">
        <v>2020</v>
      </c>
      <c r="C7656" s="23" t="s">
        <v>2</v>
      </c>
      <c r="D7656" s="23" t="s">
        <v>65</v>
      </c>
      <c r="E7656" s="23" t="s">
        <v>240</v>
      </c>
      <c r="F7656" s="23" t="s">
        <v>241</v>
      </c>
      <c r="G7656" s="23" t="s">
        <v>492</v>
      </c>
      <c r="H7656" s="32" t="s">
        <v>469</v>
      </c>
      <c r="I7656" s="32" t="s">
        <v>52</v>
      </c>
      <c r="J7656" s="135">
        <v>86</v>
      </c>
      <c r="K7656" s="27">
        <v>0.32557999999999998</v>
      </c>
      <c r="L7656" s="77">
        <v>0.9</v>
      </c>
      <c r="Q7656" s="106"/>
    </row>
    <row r="7657" spans="1:17" x14ac:dyDescent="0.25">
      <c r="A7657" t="s">
        <v>331</v>
      </c>
      <c r="B7657" s="23">
        <v>2020</v>
      </c>
      <c r="C7657" s="23" t="s">
        <v>3</v>
      </c>
      <c r="D7657" s="23" t="s">
        <v>66</v>
      </c>
      <c r="E7657" s="23" t="s">
        <v>240</v>
      </c>
      <c r="F7657" s="23" t="s">
        <v>241</v>
      </c>
      <c r="G7657" s="23" t="s">
        <v>492</v>
      </c>
      <c r="H7657" s="32" t="s">
        <v>469</v>
      </c>
      <c r="I7657" s="32" t="s">
        <v>52</v>
      </c>
      <c r="J7657" s="135">
        <v>72</v>
      </c>
      <c r="K7657" s="27">
        <v>0.375</v>
      </c>
      <c r="L7657" s="77">
        <v>0.9</v>
      </c>
      <c r="Q7657" s="106"/>
    </row>
    <row r="7658" spans="1:17" x14ac:dyDescent="0.25">
      <c r="A7658" t="s">
        <v>331</v>
      </c>
      <c r="B7658" s="23">
        <v>2021</v>
      </c>
      <c r="C7658" s="23" t="s">
        <v>0</v>
      </c>
      <c r="D7658" s="23" t="s">
        <v>67</v>
      </c>
      <c r="E7658" s="23" t="s">
        <v>240</v>
      </c>
      <c r="F7658" s="23" t="s">
        <v>241</v>
      </c>
      <c r="G7658" s="23" t="s">
        <v>492</v>
      </c>
      <c r="H7658" s="32" t="s">
        <v>469</v>
      </c>
      <c r="I7658" s="32" t="s">
        <v>52</v>
      </c>
      <c r="J7658" s="135">
        <v>77</v>
      </c>
      <c r="K7658" s="27">
        <v>0.94804999999999995</v>
      </c>
      <c r="L7658" s="77">
        <v>0.9</v>
      </c>
      <c r="Q7658" s="106"/>
    </row>
    <row r="7659" spans="1:17" x14ac:dyDescent="0.25">
      <c r="A7659" t="s">
        <v>331</v>
      </c>
      <c r="B7659" s="23">
        <v>2021</v>
      </c>
      <c r="C7659" s="23" t="s">
        <v>1</v>
      </c>
      <c r="D7659" s="23" t="s">
        <v>68</v>
      </c>
      <c r="E7659" s="23" t="s">
        <v>240</v>
      </c>
      <c r="F7659" s="23" t="s">
        <v>241</v>
      </c>
      <c r="G7659" s="23" t="s">
        <v>492</v>
      </c>
      <c r="H7659" s="32" t="s">
        <v>469</v>
      </c>
      <c r="I7659" s="32" t="s">
        <v>52</v>
      </c>
      <c r="J7659" s="135">
        <v>78</v>
      </c>
      <c r="K7659" s="27">
        <v>0.97436</v>
      </c>
      <c r="L7659" s="77">
        <v>0.9</v>
      </c>
      <c r="Q7659" s="106"/>
    </row>
    <row r="7660" spans="1:17" x14ac:dyDescent="0.25">
      <c r="A7660" t="s">
        <v>331</v>
      </c>
      <c r="B7660" s="23">
        <v>2021</v>
      </c>
      <c r="C7660" s="23" t="s">
        <v>2</v>
      </c>
      <c r="D7660" s="23" t="s">
        <v>69</v>
      </c>
      <c r="E7660" s="23" t="s">
        <v>240</v>
      </c>
      <c r="F7660" s="23" t="s">
        <v>241</v>
      </c>
      <c r="G7660" s="23" t="s">
        <v>492</v>
      </c>
      <c r="H7660" s="32" t="s">
        <v>469</v>
      </c>
      <c r="I7660" s="32" t="s">
        <v>52</v>
      </c>
      <c r="J7660" s="135">
        <v>84</v>
      </c>
      <c r="K7660" s="27">
        <v>0.95238</v>
      </c>
      <c r="L7660" s="77">
        <v>0.9</v>
      </c>
      <c r="Q7660" s="106"/>
    </row>
    <row r="7661" spans="1:17" x14ac:dyDescent="0.25">
      <c r="A7661" t="s">
        <v>331</v>
      </c>
      <c r="B7661" s="23">
        <v>2021</v>
      </c>
      <c r="C7661" s="23" t="s">
        <v>3</v>
      </c>
      <c r="D7661" s="23" t="s">
        <v>70</v>
      </c>
      <c r="E7661" s="23" t="s">
        <v>240</v>
      </c>
      <c r="F7661" s="23" t="s">
        <v>241</v>
      </c>
      <c r="G7661" s="23" t="s">
        <v>492</v>
      </c>
      <c r="H7661" s="32" t="s">
        <v>469</v>
      </c>
      <c r="I7661" s="32" t="s">
        <v>52</v>
      </c>
      <c r="J7661" s="135">
        <v>81</v>
      </c>
      <c r="K7661" s="27">
        <v>0.96296000000000004</v>
      </c>
      <c r="L7661" s="77">
        <v>0.9</v>
      </c>
      <c r="Q7661" s="106"/>
    </row>
    <row r="7662" spans="1:17" x14ac:dyDescent="0.25">
      <c r="A7662" t="s">
        <v>331</v>
      </c>
      <c r="B7662" s="23">
        <v>2022</v>
      </c>
      <c r="C7662" s="23" t="s">
        <v>0</v>
      </c>
      <c r="D7662" s="23" t="s">
        <v>71</v>
      </c>
      <c r="E7662" s="23" t="s">
        <v>240</v>
      </c>
      <c r="F7662" s="23" t="s">
        <v>241</v>
      </c>
      <c r="G7662" s="23" t="s">
        <v>492</v>
      </c>
      <c r="H7662" s="32" t="s">
        <v>469</v>
      </c>
      <c r="I7662" s="32" t="s">
        <v>52</v>
      </c>
      <c r="J7662" s="135">
        <v>83</v>
      </c>
      <c r="K7662" s="27">
        <v>0.96386000000000005</v>
      </c>
      <c r="L7662" s="77">
        <v>0.9</v>
      </c>
      <c r="Q7662" s="106"/>
    </row>
    <row r="7663" spans="1:17" x14ac:dyDescent="0.25">
      <c r="A7663" t="s">
        <v>331</v>
      </c>
      <c r="B7663" s="23">
        <v>2022</v>
      </c>
      <c r="C7663" s="23" t="s">
        <v>1</v>
      </c>
      <c r="D7663" s="23" t="s">
        <v>72</v>
      </c>
      <c r="E7663" s="23" t="s">
        <v>240</v>
      </c>
      <c r="F7663" s="23" t="s">
        <v>241</v>
      </c>
      <c r="G7663" s="23" t="s">
        <v>492</v>
      </c>
      <c r="H7663" s="32" t="s">
        <v>469</v>
      </c>
      <c r="I7663" s="32" t="s">
        <v>52</v>
      </c>
      <c r="J7663" s="135">
        <v>101</v>
      </c>
      <c r="K7663" s="27">
        <v>0.88119000000000003</v>
      </c>
      <c r="L7663" s="77">
        <v>0.9</v>
      </c>
      <c r="Q7663" s="106"/>
    </row>
    <row r="7664" spans="1:17" x14ac:dyDescent="0.25">
      <c r="A7664" t="s">
        <v>331</v>
      </c>
      <c r="B7664" s="23">
        <v>2022</v>
      </c>
      <c r="C7664" s="23" t="s">
        <v>2</v>
      </c>
      <c r="D7664" s="23" t="s">
        <v>73</v>
      </c>
      <c r="E7664" s="23" t="s">
        <v>240</v>
      </c>
      <c r="F7664" s="23" t="s">
        <v>241</v>
      </c>
      <c r="G7664" s="23" t="s">
        <v>492</v>
      </c>
      <c r="H7664" s="32" t="s">
        <v>469</v>
      </c>
      <c r="I7664" s="32" t="s">
        <v>52</v>
      </c>
      <c r="J7664" s="135">
        <v>85</v>
      </c>
      <c r="K7664" s="27">
        <v>0.88234999999999997</v>
      </c>
      <c r="L7664" s="77">
        <v>0.9</v>
      </c>
      <c r="Q7664" s="106"/>
    </row>
    <row r="7665" spans="1:17" x14ac:dyDescent="0.25">
      <c r="A7665" t="s">
        <v>331</v>
      </c>
      <c r="B7665" s="23">
        <v>2022</v>
      </c>
      <c r="C7665" s="23" t="s">
        <v>3</v>
      </c>
      <c r="D7665" s="23" t="s">
        <v>493</v>
      </c>
      <c r="E7665" s="23" t="s">
        <v>240</v>
      </c>
      <c r="F7665" s="23" t="s">
        <v>241</v>
      </c>
      <c r="G7665" s="23" t="s">
        <v>492</v>
      </c>
      <c r="H7665" s="32" t="s">
        <v>469</v>
      </c>
      <c r="I7665" s="32" t="s">
        <v>52</v>
      </c>
      <c r="J7665" s="135">
        <v>64</v>
      </c>
      <c r="K7665" s="27">
        <v>0.95311999999999997</v>
      </c>
      <c r="L7665" s="77">
        <v>0.9</v>
      </c>
      <c r="Q7665" s="106"/>
    </row>
    <row r="7666" spans="1:17" x14ac:dyDescent="0.25">
      <c r="A7666" t="s">
        <v>331</v>
      </c>
      <c r="B7666" s="23">
        <v>2023</v>
      </c>
      <c r="C7666" s="23" t="s">
        <v>0</v>
      </c>
      <c r="D7666" s="23" t="s">
        <v>537</v>
      </c>
      <c r="E7666" s="23" t="s">
        <v>240</v>
      </c>
      <c r="F7666" s="23" t="s">
        <v>241</v>
      </c>
      <c r="G7666" s="23" t="s">
        <v>492</v>
      </c>
      <c r="H7666" s="32" t="s">
        <v>469</v>
      </c>
      <c r="I7666" s="32" t="s">
        <v>52</v>
      </c>
      <c r="J7666" s="135">
        <v>66</v>
      </c>
      <c r="K7666" s="27">
        <v>0.92423999999999995</v>
      </c>
      <c r="L7666" s="77">
        <v>0.9</v>
      </c>
      <c r="Q7666" s="106"/>
    </row>
    <row r="7667" spans="1:17" x14ac:dyDescent="0.25">
      <c r="A7667" t="s">
        <v>331</v>
      </c>
      <c r="B7667" s="23">
        <v>2018</v>
      </c>
      <c r="C7667" s="23" t="s">
        <v>0</v>
      </c>
      <c r="D7667" s="23" t="s">
        <v>54</v>
      </c>
      <c r="E7667" s="23" t="s">
        <v>269</v>
      </c>
      <c r="F7667" s="23" t="s">
        <v>341</v>
      </c>
      <c r="G7667" s="23" t="s">
        <v>492</v>
      </c>
      <c r="H7667" s="32" t="s">
        <v>354</v>
      </c>
      <c r="I7667" s="32" t="s">
        <v>52</v>
      </c>
      <c r="J7667" s="135">
        <v>90</v>
      </c>
      <c r="K7667" s="27">
        <v>0.67778000000000005</v>
      </c>
      <c r="L7667" s="77">
        <v>0.9</v>
      </c>
      <c r="Q7667" s="106"/>
    </row>
    <row r="7668" spans="1:17" x14ac:dyDescent="0.25">
      <c r="A7668" t="s">
        <v>331</v>
      </c>
      <c r="B7668" s="23">
        <v>2018</v>
      </c>
      <c r="C7668" s="23" t="s">
        <v>1</v>
      </c>
      <c r="D7668" s="23" t="s">
        <v>56</v>
      </c>
      <c r="E7668" s="23" t="s">
        <v>269</v>
      </c>
      <c r="F7668" s="23" t="s">
        <v>341</v>
      </c>
      <c r="G7668" s="23" t="s">
        <v>492</v>
      </c>
      <c r="H7668" s="32" t="s">
        <v>354</v>
      </c>
      <c r="I7668" s="32" t="s">
        <v>52</v>
      </c>
      <c r="J7668" s="135">
        <v>99</v>
      </c>
      <c r="K7668" s="27">
        <v>0.68686999999999998</v>
      </c>
      <c r="L7668" s="77">
        <v>0.9</v>
      </c>
      <c r="Q7668" s="106"/>
    </row>
    <row r="7669" spans="1:17" x14ac:dyDescent="0.25">
      <c r="A7669" t="s">
        <v>331</v>
      </c>
      <c r="B7669" s="23">
        <v>2018</v>
      </c>
      <c r="C7669" s="23" t="s">
        <v>2</v>
      </c>
      <c r="D7669" s="23" t="s">
        <v>57</v>
      </c>
      <c r="E7669" s="23" t="s">
        <v>269</v>
      </c>
      <c r="F7669" s="23" t="s">
        <v>341</v>
      </c>
      <c r="G7669" s="23" t="s">
        <v>492</v>
      </c>
      <c r="H7669" s="32" t="s">
        <v>354</v>
      </c>
      <c r="I7669" s="32" t="s">
        <v>52</v>
      </c>
      <c r="J7669" s="135">
        <v>82</v>
      </c>
      <c r="K7669" s="27">
        <v>0.82926999999999995</v>
      </c>
      <c r="L7669" s="77">
        <v>0.9</v>
      </c>
      <c r="Q7669" s="106"/>
    </row>
    <row r="7670" spans="1:17" x14ac:dyDescent="0.25">
      <c r="A7670" t="s">
        <v>331</v>
      </c>
      <c r="B7670" s="23">
        <v>2018</v>
      </c>
      <c r="C7670" s="23" t="s">
        <v>3</v>
      </c>
      <c r="D7670" s="23" t="s">
        <v>58</v>
      </c>
      <c r="E7670" s="23" t="s">
        <v>269</v>
      </c>
      <c r="F7670" s="23" t="s">
        <v>341</v>
      </c>
      <c r="G7670" s="23" t="s">
        <v>492</v>
      </c>
      <c r="H7670" s="32" t="s">
        <v>354</v>
      </c>
      <c r="I7670" s="32" t="s">
        <v>52</v>
      </c>
      <c r="J7670" s="135">
        <v>102</v>
      </c>
      <c r="K7670" s="27">
        <v>0.81372999999999995</v>
      </c>
      <c r="L7670" s="77">
        <v>0.9</v>
      </c>
      <c r="Q7670" s="106"/>
    </row>
    <row r="7671" spans="1:17" x14ac:dyDescent="0.25">
      <c r="A7671" t="s">
        <v>331</v>
      </c>
      <c r="B7671" s="23">
        <v>2019</v>
      </c>
      <c r="C7671" s="23" t="s">
        <v>0</v>
      </c>
      <c r="D7671" s="23" t="s">
        <v>59</v>
      </c>
      <c r="E7671" s="23" t="s">
        <v>269</v>
      </c>
      <c r="F7671" s="23" t="s">
        <v>341</v>
      </c>
      <c r="G7671" s="23" t="s">
        <v>492</v>
      </c>
      <c r="H7671" s="32" t="s">
        <v>354</v>
      </c>
      <c r="I7671" s="32" t="s">
        <v>52</v>
      </c>
      <c r="J7671" s="135">
        <v>84</v>
      </c>
      <c r="K7671" s="27">
        <v>0.86904999999999999</v>
      </c>
      <c r="L7671" s="77">
        <v>0.9</v>
      </c>
      <c r="Q7671" s="106"/>
    </row>
    <row r="7672" spans="1:17" x14ac:dyDescent="0.25">
      <c r="A7672" t="s">
        <v>331</v>
      </c>
      <c r="B7672" s="23">
        <v>2019</v>
      </c>
      <c r="C7672" s="23" t="s">
        <v>1</v>
      </c>
      <c r="D7672" s="23" t="s">
        <v>60</v>
      </c>
      <c r="E7672" s="23" t="s">
        <v>269</v>
      </c>
      <c r="F7672" s="23" t="s">
        <v>341</v>
      </c>
      <c r="G7672" s="23" t="s">
        <v>492</v>
      </c>
      <c r="H7672" s="32" t="s">
        <v>354</v>
      </c>
      <c r="I7672" s="32" t="s">
        <v>52</v>
      </c>
      <c r="J7672" s="135">
        <v>99</v>
      </c>
      <c r="K7672" s="27">
        <v>0.88888999999999996</v>
      </c>
      <c r="L7672" s="77">
        <v>0.9</v>
      </c>
      <c r="Q7672" s="106"/>
    </row>
    <row r="7673" spans="1:17" x14ac:dyDescent="0.25">
      <c r="A7673" t="s">
        <v>331</v>
      </c>
      <c r="B7673" s="23">
        <v>2019</v>
      </c>
      <c r="C7673" s="23" t="s">
        <v>2</v>
      </c>
      <c r="D7673" s="23" t="s">
        <v>61</v>
      </c>
      <c r="E7673" s="23" t="s">
        <v>269</v>
      </c>
      <c r="F7673" s="23" t="s">
        <v>341</v>
      </c>
      <c r="G7673" s="23" t="s">
        <v>492</v>
      </c>
      <c r="H7673" s="32" t="s">
        <v>354</v>
      </c>
      <c r="I7673" s="32" t="s">
        <v>52</v>
      </c>
      <c r="J7673" s="135">
        <v>86</v>
      </c>
      <c r="K7673" s="27">
        <v>0.93023</v>
      </c>
      <c r="L7673" s="77">
        <v>0.9</v>
      </c>
      <c r="Q7673" s="106"/>
    </row>
    <row r="7674" spans="1:17" x14ac:dyDescent="0.25">
      <c r="A7674" t="s">
        <v>331</v>
      </c>
      <c r="B7674" s="23">
        <v>2019</v>
      </c>
      <c r="C7674" s="23" t="s">
        <v>3</v>
      </c>
      <c r="D7674" s="23" t="s">
        <v>62</v>
      </c>
      <c r="E7674" s="23" t="s">
        <v>269</v>
      </c>
      <c r="F7674" s="23" t="s">
        <v>341</v>
      </c>
      <c r="G7674" s="23" t="s">
        <v>492</v>
      </c>
      <c r="H7674" s="32" t="s">
        <v>354</v>
      </c>
      <c r="I7674" s="32" t="s">
        <v>52</v>
      </c>
      <c r="J7674" s="135">
        <v>102</v>
      </c>
      <c r="K7674" s="27">
        <v>0.84314</v>
      </c>
      <c r="L7674" s="77">
        <v>0.9</v>
      </c>
      <c r="Q7674" s="106"/>
    </row>
    <row r="7675" spans="1:17" x14ac:dyDescent="0.25">
      <c r="A7675" t="s">
        <v>331</v>
      </c>
      <c r="B7675" s="23">
        <v>2020</v>
      </c>
      <c r="C7675" s="23" t="s">
        <v>0</v>
      </c>
      <c r="D7675" s="23" t="s">
        <v>63</v>
      </c>
      <c r="E7675" s="23" t="s">
        <v>269</v>
      </c>
      <c r="F7675" s="23" t="s">
        <v>341</v>
      </c>
      <c r="G7675" s="23" t="s">
        <v>492</v>
      </c>
      <c r="H7675" s="32" t="s">
        <v>354</v>
      </c>
      <c r="I7675" s="32" t="s">
        <v>52</v>
      </c>
      <c r="J7675" s="135">
        <v>125</v>
      </c>
      <c r="K7675" s="27">
        <v>0.93600000000000005</v>
      </c>
      <c r="L7675" s="77">
        <v>0.9</v>
      </c>
      <c r="Q7675" s="106"/>
    </row>
    <row r="7676" spans="1:17" x14ac:dyDescent="0.25">
      <c r="A7676" t="s">
        <v>331</v>
      </c>
      <c r="B7676" s="23">
        <v>2020</v>
      </c>
      <c r="C7676" s="23" t="s">
        <v>1</v>
      </c>
      <c r="D7676" s="23" t="s">
        <v>64</v>
      </c>
      <c r="E7676" s="23" t="s">
        <v>269</v>
      </c>
      <c r="F7676" s="23" t="s">
        <v>341</v>
      </c>
      <c r="G7676" s="23" t="s">
        <v>492</v>
      </c>
      <c r="H7676" s="32" t="s">
        <v>354</v>
      </c>
      <c r="I7676" s="32" t="s">
        <v>52</v>
      </c>
      <c r="J7676" s="135">
        <v>45</v>
      </c>
      <c r="K7676" s="27">
        <v>0.95555999999999996</v>
      </c>
      <c r="L7676" s="77">
        <v>0.9</v>
      </c>
      <c r="Q7676" s="106"/>
    </row>
    <row r="7677" spans="1:17" x14ac:dyDescent="0.25">
      <c r="A7677" t="s">
        <v>331</v>
      </c>
      <c r="B7677" s="23">
        <v>2020</v>
      </c>
      <c r="C7677" s="23" t="s">
        <v>2</v>
      </c>
      <c r="D7677" s="23" t="s">
        <v>65</v>
      </c>
      <c r="E7677" s="23" t="s">
        <v>269</v>
      </c>
      <c r="F7677" s="23" t="s">
        <v>341</v>
      </c>
      <c r="G7677" s="23" t="s">
        <v>492</v>
      </c>
      <c r="H7677" s="32" t="s">
        <v>354</v>
      </c>
      <c r="I7677" s="32" t="s">
        <v>52</v>
      </c>
      <c r="J7677" s="135">
        <v>70</v>
      </c>
      <c r="K7677" s="27">
        <v>0.85714000000000001</v>
      </c>
      <c r="L7677" s="77">
        <v>0.9</v>
      </c>
      <c r="Q7677" s="106"/>
    </row>
    <row r="7678" spans="1:17" x14ac:dyDescent="0.25">
      <c r="A7678" t="s">
        <v>331</v>
      </c>
      <c r="B7678" s="23">
        <v>2020</v>
      </c>
      <c r="C7678" s="23" t="s">
        <v>3</v>
      </c>
      <c r="D7678" s="23" t="s">
        <v>66</v>
      </c>
      <c r="E7678" s="23" t="s">
        <v>269</v>
      </c>
      <c r="F7678" s="23" t="s">
        <v>341</v>
      </c>
      <c r="G7678" s="23" t="s">
        <v>492</v>
      </c>
      <c r="H7678" s="32" t="s">
        <v>354</v>
      </c>
      <c r="I7678" s="32" t="s">
        <v>52</v>
      </c>
      <c r="J7678" s="135">
        <v>75</v>
      </c>
      <c r="K7678" s="27">
        <v>0.86667000000000005</v>
      </c>
      <c r="L7678" s="77">
        <v>0.9</v>
      </c>
      <c r="Q7678" s="106"/>
    </row>
    <row r="7679" spans="1:17" x14ac:dyDescent="0.25">
      <c r="A7679" t="s">
        <v>331</v>
      </c>
      <c r="B7679" s="23">
        <v>2021</v>
      </c>
      <c r="C7679" s="23" t="s">
        <v>0</v>
      </c>
      <c r="D7679" s="23" t="s">
        <v>67</v>
      </c>
      <c r="E7679" s="23" t="s">
        <v>269</v>
      </c>
      <c r="F7679" s="23" t="s">
        <v>341</v>
      </c>
      <c r="G7679" s="23" t="s">
        <v>492</v>
      </c>
      <c r="H7679" s="32" t="s">
        <v>354</v>
      </c>
      <c r="I7679" s="32" t="s">
        <v>52</v>
      </c>
      <c r="J7679" s="135">
        <v>66</v>
      </c>
      <c r="K7679" s="27">
        <v>0.95455000000000001</v>
      </c>
      <c r="L7679" s="77">
        <v>0.9</v>
      </c>
      <c r="Q7679" s="106"/>
    </row>
    <row r="7680" spans="1:17" x14ac:dyDescent="0.25">
      <c r="A7680" t="s">
        <v>331</v>
      </c>
      <c r="B7680" s="23">
        <v>2021</v>
      </c>
      <c r="C7680" s="23" t="s">
        <v>1</v>
      </c>
      <c r="D7680" s="23" t="s">
        <v>68</v>
      </c>
      <c r="E7680" s="23" t="s">
        <v>269</v>
      </c>
      <c r="F7680" s="23" t="s">
        <v>341</v>
      </c>
      <c r="G7680" s="23" t="s">
        <v>492</v>
      </c>
      <c r="H7680" s="32" t="s">
        <v>354</v>
      </c>
      <c r="I7680" s="32" t="s">
        <v>52</v>
      </c>
      <c r="J7680" s="135">
        <v>83</v>
      </c>
      <c r="K7680" s="27">
        <v>0.92771000000000003</v>
      </c>
      <c r="L7680" s="77">
        <v>0.9</v>
      </c>
      <c r="Q7680" s="106"/>
    </row>
    <row r="7681" spans="1:17" x14ac:dyDescent="0.25">
      <c r="A7681" t="s">
        <v>331</v>
      </c>
      <c r="B7681" s="23">
        <v>2021</v>
      </c>
      <c r="C7681" s="23" t="s">
        <v>2</v>
      </c>
      <c r="D7681" s="23" t="s">
        <v>69</v>
      </c>
      <c r="E7681" s="23" t="s">
        <v>269</v>
      </c>
      <c r="F7681" s="23" t="s">
        <v>341</v>
      </c>
      <c r="G7681" s="23" t="s">
        <v>492</v>
      </c>
      <c r="H7681" s="32" t="s">
        <v>354</v>
      </c>
      <c r="I7681" s="32" t="s">
        <v>52</v>
      </c>
      <c r="J7681" s="135">
        <v>101</v>
      </c>
      <c r="K7681" s="27">
        <v>0.94059000000000004</v>
      </c>
      <c r="L7681" s="77">
        <v>0.9</v>
      </c>
      <c r="Q7681" s="106"/>
    </row>
    <row r="7682" spans="1:17" x14ac:dyDescent="0.25">
      <c r="A7682" t="s">
        <v>331</v>
      </c>
      <c r="B7682" s="23">
        <v>2021</v>
      </c>
      <c r="C7682" s="23" t="s">
        <v>3</v>
      </c>
      <c r="D7682" s="23" t="s">
        <v>70</v>
      </c>
      <c r="E7682" s="23" t="s">
        <v>269</v>
      </c>
      <c r="F7682" s="23" t="s">
        <v>341</v>
      </c>
      <c r="G7682" s="23" t="s">
        <v>492</v>
      </c>
      <c r="H7682" s="32" t="s">
        <v>354</v>
      </c>
      <c r="I7682" s="32" t="s">
        <v>52</v>
      </c>
      <c r="J7682" s="135">
        <v>104</v>
      </c>
      <c r="K7682" s="27">
        <v>0.93269000000000002</v>
      </c>
      <c r="L7682" s="77">
        <v>0.9</v>
      </c>
      <c r="Q7682" s="106"/>
    </row>
    <row r="7683" spans="1:17" x14ac:dyDescent="0.25">
      <c r="A7683" t="s">
        <v>331</v>
      </c>
      <c r="B7683" s="23">
        <v>2022</v>
      </c>
      <c r="C7683" s="23" t="s">
        <v>0</v>
      </c>
      <c r="D7683" s="23" t="s">
        <v>71</v>
      </c>
      <c r="E7683" s="23" t="s">
        <v>269</v>
      </c>
      <c r="F7683" s="23" t="s">
        <v>341</v>
      </c>
      <c r="G7683" s="23" t="s">
        <v>492</v>
      </c>
      <c r="H7683" s="32" t="s">
        <v>354</v>
      </c>
      <c r="I7683" s="32" t="s">
        <v>52</v>
      </c>
      <c r="J7683" s="135">
        <v>108</v>
      </c>
      <c r="K7683" s="27">
        <v>0.92593000000000003</v>
      </c>
      <c r="L7683" s="77">
        <v>0.9</v>
      </c>
      <c r="Q7683" s="106"/>
    </row>
    <row r="7684" spans="1:17" x14ac:dyDescent="0.25">
      <c r="A7684" t="s">
        <v>331</v>
      </c>
      <c r="B7684" s="23">
        <v>2022</v>
      </c>
      <c r="C7684" s="23" t="s">
        <v>1</v>
      </c>
      <c r="D7684" s="23" t="s">
        <v>72</v>
      </c>
      <c r="E7684" s="23" t="s">
        <v>269</v>
      </c>
      <c r="F7684" s="23" t="s">
        <v>341</v>
      </c>
      <c r="G7684" s="23" t="s">
        <v>492</v>
      </c>
      <c r="H7684" s="32" t="s">
        <v>354</v>
      </c>
      <c r="I7684" s="32" t="s">
        <v>52</v>
      </c>
      <c r="J7684" s="135">
        <v>125</v>
      </c>
      <c r="K7684" s="27">
        <v>0.96799999999999997</v>
      </c>
      <c r="L7684" s="77">
        <v>0.9</v>
      </c>
      <c r="Q7684" s="106"/>
    </row>
    <row r="7685" spans="1:17" x14ac:dyDescent="0.25">
      <c r="A7685" t="s">
        <v>331</v>
      </c>
      <c r="B7685" s="23">
        <v>2022</v>
      </c>
      <c r="C7685" s="23" t="s">
        <v>2</v>
      </c>
      <c r="D7685" s="23" t="s">
        <v>73</v>
      </c>
      <c r="E7685" s="23" t="s">
        <v>269</v>
      </c>
      <c r="F7685" s="23" t="s">
        <v>341</v>
      </c>
      <c r="G7685" s="23" t="s">
        <v>492</v>
      </c>
      <c r="H7685" s="32" t="s">
        <v>354</v>
      </c>
      <c r="I7685" s="32" t="s">
        <v>52</v>
      </c>
      <c r="J7685" s="135">
        <v>94</v>
      </c>
      <c r="K7685" s="27">
        <v>0.92552999999999996</v>
      </c>
      <c r="L7685" s="77">
        <v>0.9</v>
      </c>
      <c r="Q7685" s="106"/>
    </row>
    <row r="7686" spans="1:17" x14ac:dyDescent="0.25">
      <c r="A7686" t="s">
        <v>331</v>
      </c>
      <c r="B7686" s="23">
        <v>2022</v>
      </c>
      <c r="C7686" s="23" t="s">
        <v>3</v>
      </c>
      <c r="D7686" s="23" t="s">
        <v>493</v>
      </c>
      <c r="E7686" s="23" t="s">
        <v>269</v>
      </c>
      <c r="F7686" s="23" t="s">
        <v>341</v>
      </c>
      <c r="G7686" s="23" t="s">
        <v>492</v>
      </c>
      <c r="H7686" s="32" t="s">
        <v>354</v>
      </c>
      <c r="I7686" s="32" t="s">
        <v>52</v>
      </c>
      <c r="J7686" s="135">
        <v>97</v>
      </c>
      <c r="K7686" s="27">
        <v>0.95875999999999995</v>
      </c>
      <c r="L7686" s="77">
        <v>0.9</v>
      </c>
      <c r="Q7686" s="106"/>
    </row>
    <row r="7687" spans="1:17" x14ac:dyDescent="0.25">
      <c r="A7687" t="s">
        <v>331</v>
      </c>
      <c r="B7687" s="23">
        <v>2023</v>
      </c>
      <c r="C7687" s="23" t="s">
        <v>0</v>
      </c>
      <c r="D7687" s="23" t="s">
        <v>537</v>
      </c>
      <c r="E7687" s="23" t="s">
        <v>269</v>
      </c>
      <c r="F7687" s="23" t="s">
        <v>341</v>
      </c>
      <c r="G7687" s="23" t="s">
        <v>492</v>
      </c>
      <c r="H7687" s="32" t="s">
        <v>354</v>
      </c>
      <c r="I7687" s="32" t="s">
        <v>52</v>
      </c>
      <c r="J7687" s="135">
        <v>114</v>
      </c>
      <c r="K7687" s="27">
        <v>0.97367999999999999</v>
      </c>
      <c r="L7687" s="77">
        <v>0.9</v>
      </c>
      <c r="Q7687" s="106"/>
    </row>
    <row r="7688" spans="1:17" x14ac:dyDescent="0.25">
      <c r="A7688" t="s">
        <v>331</v>
      </c>
      <c r="B7688" s="23">
        <v>2018</v>
      </c>
      <c r="C7688" s="23" t="s">
        <v>0</v>
      </c>
      <c r="D7688" s="23" t="s">
        <v>54</v>
      </c>
      <c r="E7688" s="23" t="s">
        <v>242</v>
      </c>
      <c r="F7688" s="23" t="s">
        <v>243</v>
      </c>
      <c r="G7688" s="23" t="s">
        <v>492</v>
      </c>
      <c r="H7688" s="32" t="s">
        <v>469</v>
      </c>
      <c r="I7688" s="32" t="s">
        <v>52</v>
      </c>
      <c r="J7688" s="135">
        <v>36</v>
      </c>
      <c r="K7688" s="27">
        <v>0.77778000000000003</v>
      </c>
      <c r="L7688" s="77">
        <v>0.9</v>
      </c>
      <c r="Q7688" s="106"/>
    </row>
    <row r="7689" spans="1:17" x14ac:dyDescent="0.25">
      <c r="A7689" t="s">
        <v>331</v>
      </c>
      <c r="B7689" s="23">
        <v>2018</v>
      </c>
      <c r="C7689" s="23" t="s">
        <v>1</v>
      </c>
      <c r="D7689" s="23" t="s">
        <v>56</v>
      </c>
      <c r="E7689" s="23" t="s">
        <v>242</v>
      </c>
      <c r="F7689" s="23" t="s">
        <v>243</v>
      </c>
      <c r="G7689" s="23" t="s">
        <v>492</v>
      </c>
      <c r="H7689" s="32" t="s">
        <v>469</v>
      </c>
      <c r="I7689" s="32" t="s">
        <v>52</v>
      </c>
      <c r="J7689" s="135">
        <v>45</v>
      </c>
      <c r="K7689" s="27">
        <v>0.91110999999999998</v>
      </c>
      <c r="L7689" s="77">
        <v>0.9</v>
      </c>
      <c r="Q7689" s="106"/>
    </row>
    <row r="7690" spans="1:17" x14ac:dyDescent="0.25">
      <c r="A7690" t="s">
        <v>331</v>
      </c>
      <c r="B7690" s="23">
        <v>2018</v>
      </c>
      <c r="C7690" s="23" t="s">
        <v>2</v>
      </c>
      <c r="D7690" s="23" t="s">
        <v>57</v>
      </c>
      <c r="E7690" s="23" t="s">
        <v>242</v>
      </c>
      <c r="F7690" s="23" t="s">
        <v>243</v>
      </c>
      <c r="G7690" s="23" t="s">
        <v>492</v>
      </c>
      <c r="H7690" s="32" t="s">
        <v>469</v>
      </c>
      <c r="I7690" s="32" t="s">
        <v>52</v>
      </c>
      <c r="J7690" s="135">
        <v>50</v>
      </c>
      <c r="K7690" s="27">
        <v>0.9</v>
      </c>
      <c r="L7690" s="77">
        <v>0.9</v>
      </c>
      <c r="Q7690" s="106"/>
    </row>
    <row r="7691" spans="1:17" x14ac:dyDescent="0.25">
      <c r="A7691" t="s">
        <v>331</v>
      </c>
      <c r="B7691" s="23">
        <v>2018</v>
      </c>
      <c r="C7691" s="23" t="s">
        <v>3</v>
      </c>
      <c r="D7691" s="23" t="s">
        <v>58</v>
      </c>
      <c r="E7691" s="23" t="s">
        <v>242</v>
      </c>
      <c r="F7691" s="23" t="s">
        <v>243</v>
      </c>
      <c r="G7691" s="23" t="s">
        <v>492</v>
      </c>
      <c r="H7691" s="32" t="s">
        <v>469</v>
      </c>
      <c r="I7691" s="32" t="s">
        <v>52</v>
      </c>
      <c r="J7691" s="135">
        <v>35</v>
      </c>
      <c r="K7691" s="27">
        <v>0.91429000000000005</v>
      </c>
      <c r="L7691" s="77">
        <v>0.9</v>
      </c>
      <c r="Q7691" s="106"/>
    </row>
    <row r="7692" spans="1:17" x14ac:dyDescent="0.25">
      <c r="A7692" t="s">
        <v>331</v>
      </c>
      <c r="B7692" s="23">
        <v>2019</v>
      </c>
      <c r="C7692" s="23" t="s">
        <v>0</v>
      </c>
      <c r="D7692" s="23" t="s">
        <v>59</v>
      </c>
      <c r="E7692" s="23" t="s">
        <v>242</v>
      </c>
      <c r="F7692" s="23" t="s">
        <v>243</v>
      </c>
      <c r="G7692" s="23" t="s">
        <v>492</v>
      </c>
      <c r="H7692" s="32" t="s">
        <v>469</v>
      </c>
      <c r="I7692" s="32" t="s">
        <v>52</v>
      </c>
      <c r="J7692" s="135">
        <v>41</v>
      </c>
      <c r="K7692" s="27">
        <v>0.92683000000000004</v>
      </c>
      <c r="L7692" s="77">
        <v>0.9</v>
      </c>
      <c r="Q7692" s="106"/>
    </row>
    <row r="7693" spans="1:17" x14ac:dyDescent="0.25">
      <c r="A7693" t="s">
        <v>331</v>
      </c>
      <c r="B7693" s="23">
        <v>2019</v>
      </c>
      <c r="C7693" s="23" t="s">
        <v>1</v>
      </c>
      <c r="D7693" s="23" t="s">
        <v>60</v>
      </c>
      <c r="E7693" s="23" t="s">
        <v>242</v>
      </c>
      <c r="F7693" s="23" t="s">
        <v>243</v>
      </c>
      <c r="G7693" s="23" t="s">
        <v>492</v>
      </c>
      <c r="H7693" s="32" t="s">
        <v>469</v>
      </c>
      <c r="I7693" s="32" t="s">
        <v>52</v>
      </c>
      <c r="J7693" s="135">
        <v>32</v>
      </c>
      <c r="K7693" s="27">
        <v>0.8125</v>
      </c>
      <c r="L7693" s="77">
        <v>0.9</v>
      </c>
      <c r="Q7693" s="106"/>
    </row>
    <row r="7694" spans="1:17" x14ac:dyDescent="0.25">
      <c r="A7694" t="s">
        <v>331</v>
      </c>
      <c r="B7694" s="23">
        <v>2019</v>
      </c>
      <c r="C7694" s="23" t="s">
        <v>2</v>
      </c>
      <c r="D7694" s="23" t="s">
        <v>61</v>
      </c>
      <c r="E7694" s="23" t="s">
        <v>242</v>
      </c>
      <c r="F7694" s="23" t="s">
        <v>243</v>
      </c>
      <c r="G7694" s="23" t="s">
        <v>492</v>
      </c>
      <c r="H7694" s="32" t="s">
        <v>469</v>
      </c>
      <c r="I7694" s="32" t="s">
        <v>52</v>
      </c>
      <c r="J7694" s="135">
        <v>58</v>
      </c>
      <c r="K7694" s="27">
        <v>0.86207</v>
      </c>
      <c r="L7694" s="77">
        <v>0.9</v>
      </c>
      <c r="Q7694" s="106"/>
    </row>
    <row r="7695" spans="1:17" x14ac:dyDescent="0.25">
      <c r="A7695" t="s">
        <v>331</v>
      </c>
      <c r="B7695" s="23">
        <v>2019</v>
      </c>
      <c r="C7695" s="23" t="s">
        <v>3</v>
      </c>
      <c r="D7695" s="23" t="s">
        <v>62</v>
      </c>
      <c r="E7695" s="23" t="s">
        <v>242</v>
      </c>
      <c r="F7695" s="23" t="s">
        <v>243</v>
      </c>
      <c r="G7695" s="23" t="s">
        <v>492</v>
      </c>
      <c r="H7695" s="32" t="s">
        <v>469</v>
      </c>
      <c r="I7695" s="32" t="s">
        <v>52</v>
      </c>
      <c r="J7695" s="135">
        <v>30</v>
      </c>
      <c r="K7695" s="27">
        <v>0.9</v>
      </c>
      <c r="L7695" s="77">
        <v>0.9</v>
      </c>
      <c r="Q7695" s="106"/>
    </row>
    <row r="7696" spans="1:17" x14ac:dyDescent="0.25">
      <c r="A7696" t="s">
        <v>331</v>
      </c>
      <c r="B7696" s="23">
        <v>2020</v>
      </c>
      <c r="C7696" s="23" t="s">
        <v>0</v>
      </c>
      <c r="D7696" s="23" t="s">
        <v>63</v>
      </c>
      <c r="E7696" s="23" t="s">
        <v>242</v>
      </c>
      <c r="F7696" s="23" t="s">
        <v>243</v>
      </c>
      <c r="G7696" s="23" t="s">
        <v>492</v>
      </c>
      <c r="H7696" s="32" t="s">
        <v>469</v>
      </c>
      <c r="I7696" s="32" t="s">
        <v>52</v>
      </c>
      <c r="J7696" s="135">
        <v>41</v>
      </c>
      <c r="K7696" s="27">
        <v>0.97560999999999998</v>
      </c>
      <c r="L7696" s="77">
        <v>0.9</v>
      </c>
      <c r="Q7696" s="106"/>
    </row>
    <row r="7697" spans="1:17" x14ac:dyDescent="0.25">
      <c r="A7697" t="s">
        <v>331</v>
      </c>
      <c r="B7697" s="23">
        <v>2020</v>
      </c>
      <c r="C7697" s="23" t="s">
        <v>1</v>
      </c>
      <c r="D7697" s="23" t="s">
        <v>64</v>
      </c>
      <c r="E7697" s="23" t="s">
        <v>242</v>
      </c>
      <c r="F7697" s="23" t="s">
        <v>243</v>
      </c>
      <c r="G7697" s="23" t="s">
        <v>492</v>
      </c>
      <c r="H7697" s="32" t="s">
        <v>469</v>
      </c>
      <c r="I7697" s="32" t="s">
        <v>52</v>
      </c>
      <c r="J7697" s="135">
        <v>36</v>
      </c>
      <c r="K7697" s="27">
        <v>0.97221999999999997</v>
      </c>
      <c r="L7697" s="77">
        <v>0.9</v>
      </c>
      <c r="Q7697" s="106"/>
    </row>
    <row r="7698" spans="1:17" x14ac:dyDescent="0.25">
      <c r="A7698" t="s">
        <v>331</v>
      </c>
      <c r="B7698" s="23">
        <v>2020</v>
      </c>
      <c r="C7698" s="23" t="s">
        <v>2</v>
      </c>
      <c r="D7698" s="23" t="s">
        <v>65</v>
      </c>
      <c r="E7698" s="23" t="s">
        <v>242</v>
      </c>
      <c r="F7698" s="23" t="s">
        <v>243</v>
      </c>
      <c r="G7698" s="23" t="s">
        <v>492</v>
      </c>
      <c r="H7698" s="32" t="s">
        <v>469</v>
      </c>
      <c r="I7698" s="32" t="s">
        <v>52</v>
      </c>
      <c r="J7698" s="135">
        <v>52</v>
      </c>
      <c r="K7698" s="27">
        <v>0.92308000000000001</v>
      </c>
      <c r="L7698" s="77">
        <v>0.9</v>
      </c>
      <c r="Q7698" s="106"/>
    </row>
    <row r="7699" spans="1:17" x14ac:dyDescent="0.25">
      <c r="A7699" t="s">
        <v>331</v>
      </c>
      <c r="B7699" s="23">
        <v>2020</v>
      </c>
      <c r="C7699" s="23" t="s">
        <v>3</v>
      </c>
      <c r="D7699" s="23" t="s">
        <v>66</v>
      </c>
      <c r="E7699" s="23" t="s">
        <v>242</v>
      </c>
      <c r="F7699" s="23" t="s">
        <v>243</v>
      </c>
      <c r="G7699" s="23" t="s">
        <v>492</v>
      </c>
      <c r="H7699" s="32" t="s">
        <v>469</v>
      </c>
      <c r="I7699" s="32" t="s">
        <v>52</v>
      </c>
      <c r="J7699" s="135">
        <v>45</v>
      </c>
      <c r="K7699" s="27">
        <v>0.88888999999999996</v>
      </c>
      <c r="L7699" s="77">
        <v>0.9</v>
      </c>
      <c r="Q7699" s="106"/>
    </row>
    <row r="7700" spans="1:17" x14ac:dyDescent="0.25">
      <c r="A7700" t="s">
        <v>331</v>
      </c>
      <c r="B7700" s="23">
        <v>2021</v>
      </c>
      <c r="C7700" s="23" t="s">
        <v>0</v>
      </c>
      <c r="D7700" s="23" t="s">
        <v>67</v>
      </c>
      <c r="E7700" s="23" t="s">
        <v>242</v>
      </c>
      <c r="F7700" s="23" t="s">
        <v>243</v>
      </c>
      <c r="G7700" s="23" t="s">
        <v>492</v>
      </c>
      <c r="H7700" s="32" t="s">
        <v>469</v>
      </c>
      <c r="I7700" s="32" t="s">
        <v>52</v>
      </c>
      <c r="J7700" s="135">
        <v>41</v>
      </c>
      <c r="K7700" s="27">
        <v>0.90244000000000002</v>
      </c>
      <c r="L7700" s="77">
        <v>0.9</v>
      </c>
      <c r="Q7700" s="106"/>
    </row>
    <row r="7701" spans="1:17" x14ac:dyDescent="0.25">
      <c r="A7701" t="s">
        <v>331</v>
      </c>
      <c r="B7701" s="23">
        <v>2021</v>
      </c>
      <c r="C7701" s="23" t="s">
        <v>1</v>
      </c>
      <c r="D7701" s="23" t="s">
        <v>68</v>
      </c>
      <c r="E7701" s="23" t="s">
        <v>242</v>
      </c>
      <c r="F7701" s="23" t="s">
        <v>243</v>
      </c>
      <c r="G7701" s="23" t="s">
        <v>492</v>
      </c>
      <c r="H7701" s="32" t="s">
        <v>469</v>
      </c>
      <c r="I7701" s="32" t="s">
        <v>52</v>
      </c>
      <c r="J7701" s="135">
        <v>36</v>
      </c>
      <c r="K7701" s="27">
        <v>0.91666999999999998</v>
      </c>
      <c r="L7701" s="77">
        <v>0.9</v>
      </c>
      <c r="Q7701" s="106"/>
    </row>
    <row r="7702" spans="1:17" x14ac:dyDescent="0.25">
      <c r="A7702" t="s">
        <v>331</v>
      </c>
      <c r="B7702" s="23">
        <v>2021</v>
      </c>
      <c r="C7702" s="23" t="s">
        <v>2</v>
      </c>
      <c r="D7702" s="23" t="s">
        <v>69</v>
      </c>
      <c r="E7702" s="23" t="s">
        <v>242</v>
      </c>
      <c r="F7702" s="23" t="s">
        <v>243</v>
      </c>
      <c r="G7702" s="23" t="s">
        <v>492</v>
      </c>
      <c r="H7702" s="32" t="s">
        <v>469</v>
      </c>
      <c r="I7702" s="32" t="s">
        <v>52</v>
      </c>
      <c r="J7702" s="135">
        <v>44</v>
      </c>
      <c r="K7702" s="27">
        <v>0.79544999999999999</v>
      </c>
      <c r="L7702" s="77">
        <v>0.9</v>
      </c>
      <c r="Q7702" s="106"/>
    </row>
    <row r="7703" spans="1:17" x14ac:dyDescent="0.25">
      <c r="A7703" t="s">
        <v>331</v>
      </c>
      <c r="B7703" s="23">
        <v>2021</v>
      </c>
      <c r="C7703" s="23" t="s">
        <v>3</v>
      </c>
      <c r="D7703" s="23" t="s">
        <v>70</v>
      </c>
      <c r="E7703" s="23" t="s">
        <v>242</v>
      </c>
      <c r="F7703" s="23" t="s">
        <v>243</v>
      </c>
      <c r="G7703" s="23" t="s">
        <v>492</v>
      </c>
      <c r="H7703" s="32" t="s">
        <v>469</v>
      </c>
      <c r="I7703" s="32" t="s">
        <v>52</v>
      </c>
      <c r="J7703" s="135">
        <v>56</v>
      </c>
      <c r="K7703" s="27">
        <v>0.80357000000000001</v>
      </c>
      <c r="L7703" s="77">
        <v>0.9</v>
      </c>
      <c r="Q7703" s="106"/>
    </row>
    <row r="7704" spans="1:17" x14ac:dyDescent="0.25">
      <c r="A7704" t="s">
        <v>331</v>
      </c>
      <c r="B7704" s="23">
        <v>2022</v>
      </c>
      <c r="C7704" s="23" t="s">
        <v>0</v>
      </c>
      <c r="D7704" s="23" t="s">
        <v>71</v>
      </c>
      <c r="E7704" s="23" t="s">
        <v>242</v>
      </c>
      <c r="F7704" s="23" t="s">
        <v>243</v>
      </c>
      <c r="G7704" s="23" t="s">
        <v>492</v>
      </c>
      <c r="H7704" s="32" t="s">
        <v>469</v>
      </c>
      <c r="I7704" s="32" t="s">
        <v>52</v>
      </c>
      <c r="J7704" s="135">
        <v>42</v>
      </c>
      <c r="K7704" s="27">
        <v>0.83333000000000002</v>
      </c>
      <c r="L7704" s="77">
        <v>0.9</v>
      </c>
      <c r="Q7704" s="106"/>
    </row>
    <row r="7705" spans="1:17" x14ac:dyDescent="0.25">
      <c r="A7705" t="s">
        <v>331</v>
      </c>
      <c r="B7705" s="23">
        <v>2022</v>
      </c>
      <c r="C7705" s="23" t="s">
        <v>1</v>
      </c>
      <c r="D7705" s="23" t="s">
        <v>72</v>
      </c>
      <c r="E7705" s="23" t="s">
        <v>242</v>
      </c>
      <c r="F7705" s="23" t="s">
        <v>243</v>
      </c>
      <c r="G7705" s="23" t="s">
        <v>492</v>
      </c>
      <c r="H7705" s="32" t="s">
        <v>469</v>
      </c>
      <c r="I7705" s="32" t="s">
        <v>52</v>
      </c>
      <c r="J7705" s="135">
        <v>38</v>
      </c>
      <c r="K7705" s="27">
        <v>0.78947000000000001</v>
      </c>
      <c r="L7705" s="77">
        <v>0.9</v>
      </c>
      <c r="Q7705" s="106"/>
    </row>
    <row r="7706" spans="1:17" x14ac:dyDescent="0.25">
      <c r="A7706" t="s">
        <v>331</v>
      </c>
      <c r="B7706" s="23">
        <v>2022</v>
      </c>
      <c r="C7706" s="23" t="s">
        <v>2</v>
      </c>
      <c r="D7706" s="23" t="s">
        <v>73</v>
      </c>
      <c r="E7706" s="23" t="s">
        <v>242</v>
      </c>
      <c r="F7706" s="23" t="s">
        <v>243</v>
      </c>
      <c r="G7706" s="23" t="s">
        <v>492</v>
      </c>
      <c r="H7706" s="32" t="s">
        <v>469</v>
      </c>
      <c r="I7706" s="32" t="s">
        <v>52</v>
      </c>
      <c r="J7706" s="135">
        <v>52</v>
      </c>
      <c r="K7706" s="27">
        <v>0.86538000000000004</v>
      </c>
      <c r="L7706" s="77">
        <v>0.9</v>
      </c>
      <c r="Q7706" s="106"/>
    </row>
    <row r="7707" spans="1:17" x14ac:dyDescent="0.25">
      <c r="A7707" t="s">
        <v>331</v>
      </c>
      <c r="B7707" s="23">
        <v>2022</v>
      </c>
      <c r="C7707" s="23" t="s">
        <v>3</v>
      </c>
      <c r="D7707" s="23" t="s">
        <v>493</v>
      </c>
      <c r="E7707" s="23" t="s">
        <v>242</v>
      </c>
      <c r="F7707" s="23" t="s">
        <v>243</v>
      </c>
      <c r="G7707" s="23" t="s">
        <v>492</v>
      </c>
      <c r="H7707" s="32" t="s">
        <v>469</v>
      </c>
      <c r="I7707" s="32" t="s">
        <v>52</v>
      </c>
      <c r="J7707" s="135">
        <v>55</v>
      </c>
      <c r="K7707" s="27">
        <v>0.92727000000000004</v>
      </c>
      <c r="L7707" s="77">
        <v>0.9</v>
      </c>
      <c r="Q7707" s="106"/>
    </row>
    <row r="7708" spans="1:17" x14ac:dyDescent="0.25">
      <c r="A7708" t="s">
        <v>331</v>
      </c>
      <c r="B7708" s="23">
        <v>2023</v>
      </c>
      <c r="C7708" s="23" t="s">
        <v>0</v>
      </c>
      <c r="D7708" s="23" t="s">
        <v>537</v>
      </c>
      <c r="E7708" s="23" t="s">
        <v>242</v>
      </c>
      <c r="F7708" s="23" t="s">
        <v>243</v>
      </c>
      <c r="G7708" s="23" t="s">
        <v>492</v>
      </c>
      <c r="H7708" s="32" t="s">
        <v>469</v>
      </c>
      <c r="I7708" s="32" t="s">
        <v>52</v>
      </c>
      <c r="J7708" s="135">
        <v>42</v>
      </c>
      <c r="K7708" s="27">
        <v>0.90476000000000001</v>
      </c>
      <c r="L7708" s="77">
        <v>0.9</v>
      </c>
      <c r="Q7708" s="106"/>
    </row>
    <row r="7709" spans="1:17" x14ac:dyDescent="0.25">
      <c r="A7709" t="s">
        <v>331</v>
      </c>
      <c r="B7709" s="23">
        <v>2018</v>
      </c>
      <c r="C7709" s="23" t="s">
        <v>0</v>
      </c>
      <c r="D7709" s="23" t="s">
        <v>54</v>
      </c>
      <c r="E7709" s="23" t="s">
        <v>244</v>
      </c>
      <c r="F7709" s="23" t="s">
        <v>245</v>
      </c>
      <c r="G7709" s="23" t="s">
        <v>492</v>
      </c>
      <c r="H7709" s="32" t="s">
        <v>354</v>
      </c>
      <c r="I7709" s="32" t="s">
        <v>52</v>
      </c>
      <c r="J7709" s="135">
        <v>92</v>
      </c>
      <c r="K7709" s="27">
        <v>0.96738999999999997</v>
      </c>
      <c r="L7709" s="77">
        <v>0.9</v>
      </c>
      <c r="Q7709" s="106"/>
    </row>
    <row r="7710" spans="1:17" x14ac:dyDescent="0.25">
      <c r="A7710" t="s">
        <v>331</v>
      </c>
      <c r="B7710" s="23">
        <v>2018</v>
      </c>
      <c r="C7710" s="23" t="s">
        <v>1</v>
      </c>
      <c r="D7710" s="23" t="s">
        <v>56</v>
      </c>
      <c r="E7710" s="23" t="s">
        <v>244</v>
      </c>
      <c r="F7710" s="23" t="s">
        <v>245</v>
      </c>
      <c r="G7710" s="23" t="s">
        <v>492</v>
      </c>
      <c r="H7710" s="32" t="s">
        <v>354</v>
      </c>
      <c r="I7710" s="32" t="s">
        <v>52</v>
      </c>
      <c r="J7710" s="135">
        <v>100</v>
      </c>
      <c r="K7710" s="27">
        <v>0.99</v>
      </c>
      <c r="L7710" s="77">
        <v>0.9</v>
      </c>
      <c r="Q7710" s="106"/>
    </row>
    <row r="7711" spans="1:17" x14ac:dyDescent="0.25">
      <c r="A7711" t="s">
        <v>331</v>
      </c>
      <c r="B7711" s="23">
        <v>2018</v>
      </c>
      <c r="C7711" s="23" t="s">
        <v>2</v>
      </c>
      <c r="D7711" s="23" t="s">
        <v>57</v>
      </c>
      <c r="E7711" s="23" t="s">
        <v>244</v>
      </c>
      <c r="F7711" s="23" t="s">
        <v>245</v>
      </c>
      <c r="G7711" s="23" t="s">
        <v>492</v>
      </c>
      <c r="H7711" s="32" t="s">
        <v>354</v>
      </c>
      <c r="I7711" s="32" t="s">
        <v>52</v>
      </c>
      <c r="J7711" s="135">
        <v>96</v>
      </c>
      <c r="K7711" s="27">
        <v>0.9375</v>
      </c>
      <c r="L7711" s="77">
        <v>0.9</v>
      </c>
      <c r="Q7711" s="106"/>
    </row>
    <row r="7712" spans="1:17" x14ac:dyDescent="0.25">
      <c r="A7712" t="s">
        <v>331</v>
      </c>
      <c r="B7712" s="23">
        <v>2018</v>
      </c>
      <c r="C7712" s="23" t="s">
        <v>3</v>
      </c>
      <c r="D7712" s="23" t="s">
        <v>58</v>
      </c>
      <c r="E7712" s="23" t="s">
        <v>244</v>
      </c>
      <c r="F7712" s="23" t="s">
        <v>245</v>
      </c>
      <c r="G7712" s="23" t="s">
        <v>492</v>
      </c>
      <c r="H7712" s="32" t="s">
        <v>354</v>
      </c>
      <c r="I7712" s="32" t="s">
        <v>52</v>
      </c>
      <c r="J7712" s="135">
        <v>131</v>
      </c>
      <c r="K7712" s="27">
        <v>0.95420000000000005</v>
      </c>
      <c r="L7712" s="77">
        <v>0.9</v>
      </c>
      <c r="Q7712" s="106"/>
    </row>
    <row r="7713" spans="1:17" x14ac:dyDescent="0.25">
      <c r="A7713" t="s">
        <v>331</v>
      </c>
      <c r="B7713" s="23">
        <v>2019</v>
      </c>
      <c r="C7713" s="23" t="s">
        <v>0</v>
      </c>
      <c r="D7713" s="23" t="s">
        <v>59</v>
      </c>
      <c r="E7713" s="23" t="s">
        <v>244</v>
      </c>
      <c r="F7713" s="23" t="s">
        <v>245</v>
      </c>
      <c r="G7713" s="23" t="s">
        <v>492</v>
      </c>
      <c r="H7713" s="32" t="s">
        <v>354</v>
      </c>
      <c r="I7713" s="32" t="s">
        <v>52</v>
      </c>
      <c r="J7713" s="135">
        <v>112</v>
      </c>
      <c r="K7713" s="27">
        <v>0.91964000000000001</v>
      </c>
      <c r="L7713" s="77">
        <v>0.9</v>
      </c>
      <c r="Q7713" s="106"/>
    </row>
    <row r="7714" spans="1:17" x14ac:dyDescent="0.25">
      <c r="A7714" t="s">
        <v>331</v>
      </c>
      <c r="B7714" s="23">
        <v>2019</v>
      </c>
      <c r="C7714" s="23" t="s">
        <v>1</v>
      </c>
      <c r="D7714" s="23" t="s">
        <v>60</v>
      </c>
      <c r="E7714" s="23" t="s">
        <v>244</v>
      </c>
      <c r="F7714" s="23" t="s">
        <v>245</v>
      </c>
      <c r="G7714" s="23" t="s">
        <v>492</v>
      </c>
      <c r="H7714" s="32" t="s">
        <v>354</v>
      </c>
      <c r="I7714" s="32" t="s">
        <v>52</v>
      </c>
      <c r="J7714" s="135">
        <v>112</v>
      </c>
      <c r="K7714" s="27">
        <v>0.95535999999999999</v>
      </c>
      <c r="L7714" s="77">
        <v>0.9</v>
      </c>
      <c r="Q7714" s="106"/>
    </row>
    <row r="7715" spans="1:17" x14ac:dyDescent="0.25">
      <c r="A7715" t="s">
        <v>331</v>
      </c>
      <c r="B7715" s="23">
        <v>2019</v>
      </c>
      <c r="C7715" s="23" t="s">
        <v>2</v>
      </c>
      <c r="D7715" s="23" t="s">
        <v>61</v>
      </c>
      <c r="E7715" s="23" t="s">
        <v>244</v>
      </c>
      <c r="F7715" s="23" t="s">
        <v>245</v>
      </c>
      <c r="G7715" s="23" t="s">
        <v>492</v>
      </c>
      <c r="H7715" s="32" t="s">
        <v>354</v>
      </c>
      <c r="I7715" s="32" t="s">
        <v>52</v>
      </c>
      <c r="J7715" s="135">
        <v>114</v>
      </c>
      <c r="K7715" s="27">
        <v>0.95613999999999999</v>
      </c>
      <c r="L7715" s="77">
        <v>0.9</v>
      </c>
      <c r="Q7715" s="106"/>
    </row>
    <row r="7716" spans="1:17" x14ac:dyDescent="0.25">
      <c r="A7716" t="s">
        <v>331</v>
      </c>
      <c r="B7716" s="23">
        <v>2019</v>
      </c>
      <c r="C7716" s="23" t="s">
        <v>3</v>
      </c>
      <c r="D7716" s="23" t="s">
        <v>62</v>
      </c>
      <c r="E7716" s="23" t="s">
        <v>244</v>
      </c>
      <c r="F7716" s="23" t="s">
        <v>245</v>
      </c>
      <c r="G7716" s="23" t="s">
        <v>492</v>
      </c>
      <c r="H7716" s="32" t="s">
        <v>354</v>
      </c>
      <c r="I7716" s="32" t="s">
        <v>52</v>
      </c>
      <c r="J7716" s="135">
        <v>105</v>
      </c>
      <c r="K7716" s="27">
        <v>1</v>
      </c>
      <c r="L7716" s="77">
        <v>0.9</v>
      </c>
      <c r="Q7716" s="106"/>
    </row>
    <row r="7717" spans="1:17" x14ac:dyDescent="0.25">
      <c r="A7717" t="s">
        <v>331</v>
      </c>
      <c r="B7717" s="23">
        <v>2020</v>
      </c>
      <c r="C7717" s="23" t="s">
        <v>0</v>
      </c>
      <c r="D7717" s="23" t="s">
        <v>63</v>
      </c>
      <c r="E7717" s="23" t="s">
        <v>244</v>
      </c>
      <c r="F7717" s="23" t="s">
        <v>245</v>
      </c>
      <c r="G7717" s="23" t="s">
        <v>492</v>
      </c>
      <c r="H7717" s="32" t="s">
        <v>354</v>
      </c>
      <c r="I7717" s="32" t="s">
        <v>52</v>
      </c>
      <c r="J7717" s="135">
        <v>109</v>
      </c>
      <c r="K7717" s="27">
        <v>0.92661000000000004</v>
      </c>
      <c r="L7717" s="77">
        <v>0.9</v>
      </c>
      <c r="Q7717" s="106"/>
    </row>
    <row r="7718" spans="1:17" x14ac:dyDescent="0.25">
      <c r="A7718" t="s">
        <v>331</v>
      </c>
      <c r="B7718" s="23">
        <v>2020</v>
      </c>
      <c r="C7718" s="23" t="s">
        <v>1</v>
      </c>
      <c r="D7718" s="23" t="s">
        <v>64</v>
      </c>
      <c r="E7718" s="23" t="s">
        <v>244</v>
      </c>
      <c r="F7718" s="23" t="s">
        <v>245</v>
      </c>
      <c r="G7718" s="23" t="s">
        <v>492</v>
      </c>
      <c r="H7718" s="32" t="s">
        <v>354</v>
      </c>
      <c r="I7718" s="32" t="s">
        <v>52</v>
      </c>
      <c r="J7718" s="135">
        <v>44</v>
      </c>
      <c r="K7718" s="27">
        <v>0.95455000000000001</v>
      </c>
      <c r="L7718" s="77">
        <v>0.9</v>
      </c>
      <c r="Q7718" s="106"/>
    </row>
    <row r="7719" spans="1:17" x14ac:dyDescent="0.25">
      <c r="A7719" t="s">
        <v>331</v>
      </c>
      <c r="B7719" s="23">
        <v>2020</v>
      </c>
      <c r="C7719" s="23" t="s">
        <v>2</v>
      </c>
      <c r="D7719" s="23" t="s">
        <v>65</v>
      </c>
      <c r="E7719" s="23" t="s">
        <v>244</v>
      </c>
      <c r="F7719" s="23" t="s">
        <v>245</v>
      </c>
      <c r="G7719" s="23" t="s">
        <v>492</v>
      </c>
      <c r="H7719" s="32" t="s">
        <v>354</v>
      </c>
      <c r="I7719" s="32" t="s">
        <v>52</v>
      </c>
      <c r="J7719" s="135">
        <v>68</v>
      </c>
      <c r="K7719" s="27">
        <v>0.85294000000000003</v>
      </c>
      <c r="L7719" s="77">
        <v>0.9</v>
      </c>
      <c r="Q7719" s="106"/>
    </row>
    <row r="7720" spans="1:17" x14ac:dyDescent="0.25">
      <c r="A7720" t="s">
        <v>331</v>
      </c>
      <c r="B7720" s="23">
        <v>2020</v>
      </c>
      <c r="C7720" s="23" t="s">
        <v>3</v>
      </c>
      <c r="D7720" s="23" t="s">
        <v>66</v>
      </c>
      <c r="E7720" s="23" t="s">
        <v>244</v>
      </c>
      <c r="F7720" s="23" t="s">
        <v>245</v>
      </c>
      <c r="G7720" s="23" t="s">
        <v>492</v>
      </c>
      <c r="H7720" s="32" t="s">
        <v>354</v>
      </c>
      <c r="I7720" s="32" t="s">
        <v>52</v>
      </c>
      <c r="J7720" s="135">
        <v>101</v>
      </c>
      <c r="K7720" s="27">
        <v>0.84157999999999999</v>
      </c>
      <c r="L7720" s="77">
        <v>0.9</v>
      </c>
      <c r="Q7720" s="106"/>
    </row>
    <row r="7721" spans="1:17" x14ac:dyDescent="0.25">
      <c r="A7721" t="s">
        <v>331</v>
      </c>
      <c r="B7721" s="23">
        <v>2021</v>
      </c>
      <c r="C7721" s="23" t="s">
        <v>0</v>
      </c>
      <c r="D7721" s="23" t="s">
        <v>67</v>
      </c>
      <c r="E7721" s="23" t="s">
        <v>244</v>
      </c>
      <c r="F7721" s="23" t="s">
        <v>245</v>
      </c>
      <c r="G7721" s="23" t="s">
        <v>492</v>
      </c>
      <c r="H7721" s="32" t="s">
        <v>354</v>
      </c>
      <c r="I7721" s="32" t="s">
        <v>52</v>
      </c>
      <c r="J7721" s="135">
        <v>94</v>
      </c>
      <c r="K7721" s="27">
        <v>1</v>
      </c>
      <c r="L7721" s="77">
        <v>0.9</v>
      </c>
      <c r="Q7721" s="106"/>
    </row>
    <row r="7722" spans="1:17" x14ac:dyDescent="0.25">
      <c r="A7722" t="s">
        <v>331</v>
      </c>
      <c r="B7722" s="23">
        <v>2021</v>
      </c>
      <c r="C7722" s="23" t="s">
        <v>1</v>
      </c>
      <c r="D7722" s="23" t="s">
        <v>68</v>
      </c>
      <c r="E7722" s="23" t="s">
        <v>244</v>
      </c>
      <c r="F7722" s="23" t="s">
        <v>245</v>
      </c>
      <c r="G7722" s="23" t="s">
        <v>492</v>
      </c>
      <c r="H7722" s="32" t="s">
        <v>354</v>
      </c>
      <c r="I7722" s="32" t="s">
        <v>52</v>
      </c>
      <c r="J7722" s="135">
        <v>107</v>
      </c>
      <c r="K7722" s="27">
        <v>0.99065000000000003</v>
      </c>
      <c r="L7722" s="77">
        <v>0.9</v>
      </c>
      <c r="Q7722" s="106"/>
    </row>
    <row r="7723" spans="1:17" x14ac:dyDescent="0.25">
      <c r="A7723" t="s">
        <v>331</v>
      </c>
      <c r="B7723" s="23">
        <v>2021</v>
      </c>
      <c r="C7723" s="23" t="s">
        <v>2</v>
      </c>
      <c r="D7723" s="23" t="s">
        <v>69</v>
      </c>
      <c r="E7723" s="23" t="s">
        <v>244</v>
      </c>
      <c r="F7723" s="23" t="s">
        <v>245</v>
      </c>
      <c r="G7723" s="23" t="s">
        <v>492</v>
      </c>
      <c r="H7723" s="32" t="s">
        <v>354</v>
      </c>
      <c r="I7723" s="32" t="s">
        <v>52</v>
      </c>
      <c r="J7723" s="135">
        <v>104</v>
      </c>
      <c r="K7723" s="27">
        <v>0.96153999999999995</v>
      </c>
      <c r="L7723" s="77">
        <v>0.9</v>
      </c>
      <c r="Q7723" s="106"/>
    </row>
    <row r="7724" spans="1:17" x14ac:dyDescent="0.25">
      <c r="A7724" t="s">
        <v>331</v>
      </c>
      <c r="B7724" s="23">
        <v>2021</v>
      </c>
      <c r="C7724" s="23" t="s">
        <v>3</v>
      </c>
      <c r="D7724" s="23" t="s">
        <v>70</v>
      </c>
      <c r="E7724" s="23" t="s">
        <v>244</v>
      </c>
      <c r="F7724" s="23" t="s">
        <v>245</v>
      </c>
      <c r="G7724" s="23" t="s">
        <v>492</v>
      </c>
      <c r="H7724" s="32" t="s">
        <v>354</v>
      </c>
      <c r="I7724" s="32" t="s">
        <v>52</v>
      </c>
      <c r="J7724" s="135">
        <v>128</v>
      </c>
      <c r="K7724" s="27">
        <v>0.97655999999999998</v>
      </c>
      <c r="L7724" s="77">
        <v>0.9</v>
      </c>
      <c r="Q7724" s="106"/>
    </row>
    <row r="7725" spans="1:17" x14ac:dyDescent="0.25">
      <c r="A7725" t="s">
        <v>331</v>
      </c>
      <c r="B7725" s="23">
        <v>2022</v>
      </c>
      <c r="C7725" s="23" t="s">
        <v>0</v>
      </c>
      <c r="D7725" s="23" t="s">
        <v>71</v>
      </c>
      <c r="E7725" s="23" t="s">
        <v>244</v>
      </c>
      <c r="F7725" s="23" t="s">
        <v>245</v>
      </c>
      <c r="G7725" s="23" t="s">
        <v>492</v>
      </c>
      <c r="H7725" s="32" t="s">
        <v>354</v>
      </c>
      <c r="I7725" s="32" t="s">
        <v>52</v>
      </c>
      <c r="J7725" s="135">
        <v>121</v>
      </c>
      <c r="K7725" s="27">
        <v>0.96694000000000002</v>
      </c>
      <c r="L7725" s="77">
        <v>0.9</v>
      </c>
      <c r="Q7725" s="106"/>
    </row>
    <row r="7726" spans="1:17" x14ac:dyDescent="0.25">
      <c r="A7726" t="s">
        <v>331</v>
      </c>
      <c r="B7726" s="23">
        <v>2022</v>
      </c>
      <c r="C7726" s="23" t="s">
        <v>1</v>
      </c>
      <c r="D7726" s="23" t="s">
        <v>72</v>
      </c>
      <c r="E7726" s="23" t="s">
        <v>244</v>
      </c>
      <c r="F7726" s="23" t="s">
        <v>245</v>
      </c>
      <c r="G7726" s="23" t="s">
        <v>492</v>
      </c>
      <c r="H7726" s="32" t="s">
        <v>354</v>
      </c>
      <c r="I7726" s="32" t="s">
        <v>52</v>
      </c>
      <c r="J7726" s="135">
        <v>100</v>
      </c>
      <c r="K7726" s="27">
        <v>0.99</v>
      </c>
      <c r="L7726" s="77">
        <v>0.9</v>
      </c>
      <c r="Q7726" s="106"/>
    </row>
    <row r="7727" spans="1:17" x14ac:dyDescent="0.25">
      <c r="A7727" t="s">
        <v>331</v>
      </c>
      <c r="B7727" s="23">
        <v>2022</v>
      </c>
      <c r="C7727" s="23" t="s">
        <v>2</v>
      </c>
      <c r="D7727" s="23" t="s">
        <v>73</v>
      </c>
      <c r="E7727" s="23" t="s">
        <v>244</v>
      </c>
      <c r="F7727" s="23" t="s">
        <v>245</v>
      </c>
      <c r="G7727" s="23" t="s">
        <v>492</v>
      </c>
      <c r="H7727" s="32" t="s">
        <v>354</v>
      </c>
      <c r="I7727" s="32" t="s">
        <v>52</v>
      </c>
      <c r="J7727" s="135">
        <v>117</v>
      </c>
      <c r="K7727" s="27">
        <v>0.98290999999999995</v>
      </c>
      <c r="L7727" s="77">
        <v>0.9</v>
      </c>
      <c r="Q7727" s="106"/>
    </row>
    <row r="7728" spans="1:17" x14ac:dyDescent="0.25">
      <c r="A7728" t="s">
        <v>331</v>
      </c>
      <c r="B7728" s="23">
        <v>2022</v>
      </c>
      <c r="C7728" s="23" t="s">
        <v>3</v>
      </c>
      <c r="D7728" s="23" t="s">
        <v>493</v>
      </c>
      <c r="E7728" s="23" t="s">
        <v>244</v>
      </c>
      <c r="F7728" s="23" t="s">
        <v>245</v>
      </c>
      <c r="G7728" s="23" t="s">
        <v>492</v>
      </c>
      <c r="H7728" s="32" t="s">
        <v>354</v>
      </c>
      <c r="I7728" s="32" t="s">
        <v>52</v>
      </c>
      <c r="J7728" s="135">
        <v>88</v>
      </c>
      <c r="K7728" s="27">
        <v>0.97726999999999997</v>
      </c>
      <c r="L7728" s="77">
        <v>0.9</v>
      </c>
      <c r="Q7728" s="106"/>
    </row>
    <row r="7729" spans="1:17" x14ac:dyDescent="0.25">
      <c r="A7729" t="s">
        <v>331</v>
      </c>
      <c r="B7729" s="23">
        <v>2023</v>
      </c>
      <c r="C7729" s="23" t="s">
        <v>0</v>
      </c>
      <c r="D7729" s="23" t="s">
        <v>537</v>
      </c>
      <c r="E7729" s="23" t="s">
        <v>244</v>
      </c>
      <c r="F7729" s="23" t="s">
        <v>245</v>
      </c>
      <c r="G7729" s="23" t="s">
        <v>492</v>
      </c>
      <c r="H7729" s="32" t="s">
        <v>354</v>
      </c>
      <c r="I7729" s="32" t="s">
        <v>52</v>
      </c>
      <c r="J7729" s="135">
        <v>101</v>
      </c>
      <c r="K7729" s="27">
        <v>0.94059000000000004</v>
      </c>
      <c r="L7729" s="77">
        <v>0.9</v>
      </c>
      <c r="Q7729" s="106"/>
    </row>
    <row r="7730" spans="1:17" x14ac:dyDescent="0.25">
      <c r="A7730" t="s">
        <v>331</v>
      </c>
      <c r="B7730" s="23">
        <v>2018</v>
      </c>
      <c r="C7730" s="23" t="s">
        <v>0</v>
      </c>
      <c r="D7730" s="23" t="s">
        <v>54</v>
      </c>
      <c r="E7730" s="23" t="s">
        <v>246</v>
      </c>
      <c r="F7730" s="23" t="s">
        <v>247</v>
      </c>
      <c r="G7730" s="23" t="s">
        <v>492</v>
      </c>
      <c r="H7730" s="32" t="s">
        <v>367</v>
      </c>
      <c r="I7730" s="32" t="s">
        <v>52</v>
      </c>
      <c r="J7730" s="135">
        <v>116</v>
      </c>
      <c r="K7730" s="27">
        <v>0.22414000000000001</v>
      </c>
      <c r="L7730" s="77">
        <v>0.9</v>
      </c>
      <c r="Q7730" s="106"/>
    </row>
    <row r="7731" spans="1:17" x14ac:dyDescent="0.25">
      <c r="A7731" t="s">
        <v>331</v>
      </c>
      <c r="B7731" s="23">
        <v>2018</v>
      </c>
      <c r="C7731" s="23" t="s">
        <v>1</v>
      </c>
      <c r="D7731" s="23" t="s">
        <v>56</v>
      </c>
      <c r="E7731" s="23" t="s">
        <v>246</v>
      </c>
      <c r="F7731" s="23" t="s">
        <v>247</v>
      </c>
      <c r="G7731" s="23" t="s">
        <v>492</v>
      </c>
      <c r="H7731" s="32" t="s">
        <v>367</v>
      </c>
      <c r="I7731" s="32" t="s">
        <v>52</v>
      </c>
      <c r="J7731" s="135">
        <v>128</v>
      </c>
      <c r="K7731" s="27">
        <v>0.39844000000000002</v>
      </c>
      <c r="L7731" s="77">
        <v>0.9</v>
      </c>
      <c r="Q7731" s="106"/>
    </row>
    <row r="7732" spans="1:17" x14ac:dyDescent="0.25">
      <c r="A7732" t="s">
        <v>331</v>
      </c>
      <c r="B7732" s="23">
        <v>2018</v>
      </c>
      <c r="C7732" s="23" t="s">
        <v>2</v>
      </c>
      <c r="D7732" s="23" t="s">
        <v>57</v>
      </c>
      <c r="E7732" s="23" t="s">
        <v>246</v>
      </c>
      <c r="F7732" s="23" t="s">
        <v>247</v>
      </c>
      <c r="G7732" s="23" t="s">
        <v>492</v>
      </c>
      <c r="H7732" s="32" t="s">
        <v>367</v>
      </c>
      <c r="I7732" s="32" t="s">
        <v>52</v>
      </c>
      <c r="J7732" s="135">
        <v>137</v>
      </c>
      <c r="K7732" s="27">
        <v>0.78832000000000002</v>
      </c>
      <c r="L7732" s="77">
        <v>0.9</v>
      </c>
      <c r="Q7732" s="106"/>
    </row>
    <row r="7733" spans="1:17" x14ac:dyDescent="0.25">
      <c r="A7733" t="s">
        <v>331</v>
      </c>
      <c r="B7733" s="23">
        <v>2018</v>
      </c>
      <c r="C7733" s="23" t="s">
        <v>3</v>
      </c>
      <c r="D7733" s="23" t="s">
        <v>58</v>
      </c>
      <c r="E7733" s="23" t="s">
        <v>246</v>
      </c>
      <c r="F7733" s="23" t="s">
        <v>247</v>
      </c>
      <c r="G7733" s="23" t="s">
        <v>492</v>
      </c>
      <c r="H7733" s="32" t="s">
        <v>367</v>
      </c>
      <c r="I7733" s="32" t="s">
        <v>52</v>
      </c>
      <c r="J7733" s="135">
        <v>125</v>
      </c>
      <c r="K7733" s="27">
        <v>0.72799999999999998</v>
      </c>
      <c r="L7733" s="77">
        <v>0.9</v>
      </c>
      <c r="Q7733" s="106"/>
    </row>
    <row r="7734" spans="1:17" x14ac:dyDescent="0.25">
      <c r="A7734" t="s">
        <v>331</v>
      </c>
      <c r="B7734" s="23">
        <v>2019</v>
      </c>
      <c r="C7734" s="23" t="s">
        <v>0</v>
      </c>
      <c r="D7734" s="23" t="s">
        <v>59</v>
      </c>
      <c r="E7734" s="23" t="s">
        <v>246</v>
      </c>
      <c r="F7734" s="23" t="s">
        <v>247</v>
      </c>
      <c r="G7734" s="23" t="s">
        <v>492</v>
      </c>
      <c r="H7734" s="32" t="s">
        <v>367</v>
      </c>
      <c r="I7734" s="32" t="s">
        <v>52</v>
      </c>
      <c r="J7734" s="135">
        <v>125</v>
      </c>
      <c r="K7734" s="27">
        <v>0.72</v>
      </c>
      <c r="L7734" s="77">
        <v>0.9</v>
      </c>
      <c r="Q7734" s="106"/>
    </row>
    <row r="7735" spans="1:17" x14ac:dyDescent="0.25">
      <c r="A7735" t="s">
        <v>331</v>
      </c>
      <c r="B7735" s="23">
        <v>2019</v>
      </c>
      <c r="C7735" s="23" t="s">
        <v>1</v>
      </c>
      <c r="D7735" s="23" t="s">
        <v>60</v>
      </c>
      <c r="E7735" s="23" t="s">
        <v>246</v>
      </c>
      <c r="F7735" s="23" t="s">
        <v>247</v>
      </c>
      <c r="G7735" s="23" t="s">
        <v>492</v>
      </c>
      <c r="H7735" s="32" t="s">
        <v>367</v>
      </c>
      <c r="I7735" s="32" t="s">
        <v>52</v>
      </c>
      <c r="J7735" s="135">
        <v>100</v>
      </c>
      <c r="K7735" s="27">
        <v>0.77</v>
      </c>
      <c r="L7735" s="77">
        <v>0.9</v>
      </c>
      <c r="Q7735" s="106"/>
    </row>
    <row r="7736" spans="1:17" x14ac:dyDescent="0.25">
      <c r="A7736" t="s">
        <v>331</v>
      </c>
      <c r="B7736" s="23">
        <v>2019</v>
      </c>
      <c r="C7736" s="23" t="s">
        <v>2</v>
      </c>
      <c r="D7736" s="23" t="s">
        <v>61</v>
      </c>
      <c r="E7736" s="23" t="s">
        <v>246</v>
      </c>
      <c r="F7736" s="23" t="s">
        <v>247</v>
      </c>
      <c r="G7736" s="23" t="s">
        <v>492</v>
      </c>
      <c r="H7736" s="32" t="s">
        <v>367</v>
      </c>
      <c r="I7736" s="32" t="s">
        <v>52</v>
      </c>
      <c r="J7736" s="135">
        <v>125</v>
      </c>
      <c r="K7736" s="27">
        <v>0.76</v>
      </c>
      <c r="L7736" s="77">
        <v>0.9</v>
      </c>
      <c r="Q7736" s="106"/>
    </row>
    <row r="7737" spans="1:17" x14ac:dyDescent="0.25">
      <c r="A7737" t="s">
        <v>331</v>
      </c>
      <c r="B7737" s="23">
        <v>2019</v>
      </c>
      <c r="C7737" s="23" t="s">
        <v>3</v>
      </c>
      <c r="D7737" s="23" t="s">
        <v>62</v>
      </c>
      <c r="E7737" s="23" t="s">
        <v>246</v>
      </c>
      <c r="F7737" s="23" t="s">
        <v>247</v>
      </c>
      <c r="G7737" s="23" t="s">
        <v>492</v>
      </c>
      <c r="H7737" s="32" t="s">
        <v>367</v>
      </c>
      <c r="I7737" s="32" t="s">
        <v>52</v>
      </c>
      <c r="J7737" s="135">
        <v>112</v>
      </c>
      <c r="K7737" s="27">
        <v>0.69642999999999999</v>
      </c>
      <c r="L7737" s="77">
        <v>0.9</v>
      </c>
      <c r="Q7737" s="106"/>
    </row>
    <row r="7738" spans="1:17" x14ac:dyDescent="0.25">
      <c r="A7738" t="s">
        <v>331</v>
      </c>
      <c r="B7738" s="23">
        <v>2020</v>
      </c>
      <c r="C7738" s="23" t="s">
        <v>0</v>
      </c>
      <c r="D7738" s="23" t="s">
        <v>63</v>
      </c>
      <c r="E7738" s="23" t="s">
        <v>246</v>
      </c>
      <c r="F7738" s="23" t="s">
        <v>247</v>
      </c>
      <c r="G7738" s="23" t="s">
        <v>492</v>
      </c>
      <c r="H7738" s="32" t="s">
        <v>367</v>
      </c>
      <c r="I7738" s="32" t="s">
        <v>52</v>
      </c>
      <c r="J7738" s="135">
        <v>85</v>
      </c>
      <c r="K7738" s="27">
        <v>0.65881999999999996</v>
      </c>
      <c r="L7738" s="77">
        <v>0.9</v>
      </c>
      <c r="Q7738" s="106"/>
    </row>
    <row r="7739" spans="1:17" x14ac:dyDescent="0.25">
      <c r="A7739" t="s">
        <v>331</v>
      </c>
      <c r="B7739" s="23">
        <v>2020</v>
      </c>
      <c r="C7739" s="23" t="s">
        <v>1</v>
      </c>
      <c r="D7739" s="23" t="s">
        <v>64</v>
      </c>
      <c r="E7739" s="23" t="s">
        <v>246</v>
      </c>
      <c r="F7739" s="23" t="s">
        <v>247</v>
      </c>
      <c r="G7739" s="23" t="s">
        <v>492</v>
      </c>
      <c r="H7739" s="32" t="s">
        <v>367</v>
      </c>
      <c r="I7739" s="32" t="s">
        <v>52</v>
      </c>
      <c r="J7739" s="135">
        <v>50</v>
      </c>
      <c r="K7739" s="27">
        <v>0.64</v>
      </c>
      <c r="L7739" s="77">
        <v>0.9</v>
      </c>
      <c r="Q7739" s="106"/>
    </row>
    <row r="7740" spans="1:17" x14ac:dyDescent="0.25">
      <c r="A7740" t="s">
        <v>331</v>
      </c>
      <c r="B7740" s="23">
        <v>2020</v>
      </c>
      <c r="C7740" s="23" t="s">
        <v>2</v>
      </c>
      <c r="D7740" s="23" t="s">
        <v>65</v>
      </c>
      <c r="E7740" s="23" t="s">
        <v>246</v>
      </c>
      <c r="F7740" s="23" t="s">
        <v>247</v>
      </c>
      <c r="G7740" s="23" t="s">
        <v>492</v>
      </c>
      <c r="H7740" s="32" t="s">
        <v>367</v>
      </c>
      <c r="I7740" s="32" t="s">
        <v>52</v>
      </c>
      <c r="J7740" s="135">
        <v>70</v>
      </c>
      <c r="K7740" s="27">
        <v>0.55713999999999997</v>
      </c>
      <c r="L7740" s="77">
        <v>0.9</v>
      </c>
      <c r="Q7740" s="106"/>
    </row>
    <row r="7741" spans="1:17" x14ac:dyDescent="0.25">
      <c r="A7741" t="s">
        <v>331</v>
      </c>
      <c r="B7741" s="23">
        <v>2020</v>
      </c>
      <c r="C7741" s="23" t="s">
        <v>3</v>
      </c>
      <c r="D7741" s="23" t="s">
        <v>66</v>
      </c>
      <c r="E7741" s="23" t="s">
        <v>246</v>
      </c>
      <c r="F7741" s="23" t="s">
        <v>247</v>
      </c>
      <c r="G7741" s="23" t="s">
        <v>492</v>
      </c>
      <c r="H7741" s="32" t="s">
        <v>367</v>
      </c>
      <c r="I7741" s="32" t="s">
        <v>52</v>
      </c>
      <c r="J7741" s="135">
        <v>101</v>
      </c>
      <c r="K7741" s="27">
        <v>0.71287</v>
      </c>
      <c r="L7741" s="77">
        <v>0.9</v>
      </c>
      <c r="Q7741" s="106"/>
    </row>
    <row r="7742" spans="1:17" x14ac:dyDescent="0.25">
      <c r="A7742" t="s">
        <v>331</v>
      </c>
      <c r="B7742" s="23">
        <v>2021</v>
      </c>
      <c r="C7742" s="23" t="s">
        <v>0</v>
      </c>
      <c r="D7742" s="23" t="s">
        <v>67</v>
      </c>
      <c r="E7742" s="23" t="s">
        <v>246</v>
      </c>
      <c r="F7742" s="23" t="s">
        <v>247</v>
      </c>
      <c r="G7742" s="23" t="s">
        <v>492</v>
      </c>
      <c r="H7742" s="32" t="s">
        <v>367</v>
      </c>
      <c r="I7742" s="32" t="s">
        <v>52</v>
      </c>
      <c r="J7742" s="135">
        <v>106</v>
      </c>
      <c r="K7742" s="27">
        <v>0.73585</v>
      </c>
      <c r="L7742" s="77">
        <v>0.9</v>
      </c>
      <c r="Q7742" s="106"/>
    </row>
    <row r="7743" spans="1:17" x14ac:dyDescent="0.25">
      <c r="A7743" t="s">
        <v>331</v>
      </c>
      <c r="B7743" s="23">
        <v>2021</v>
      </c>
      <c r="C7743" s="23" t="s">
        <v>1</v>
      </c>
      <c r="D7743" s="23" t="s">
        <v>68</v>
      </c>
      <c r="E7743" s="23" t="s">
        <v>246</v>
      </c>
      <c r="F7743" s="23" t="s">
        <v>247</v>
      </c>
      <c r="G7743" s="23" t="s">
        <v>492</v>
      </c>
      <c r="H7743" s="32" t="s">
        <v>367</v>
      </c>
      <c r="I7743" s="32" t="s">
        <v>52</v>
      </c>
      <c r="J7743" s="135">
        <v>107</v>
      </c>
      <c r="K7743" s="27">
        <v>0.69159000000000004</v>
      </c>
      <c r="L7743" s="77">
        <v>0.9</v>
      </c>
      <c r="Q7743" s="106"/>
    </row>
    <row r="7744" spans="1:17" x14ac:dyDescent="0.25">
      <c r="A7744" t="s">
        <v>331</v>
      </c>
      <c r="B7744" s="23">
        <v>2021</v>
      </c>
      <c r="C7744" s="23" t="s">
        <v>2</v>
      </c>
      <c r="D7744" s="23" t="s">
        <v>69</v>
      </c>
      <c r="E7744" s="23" t="s">
        <v>246</v>
      </c>
      <c r="F7744" s="23" t="s">
        <v>247</v>
      </c>
      <c r="G7744" s="23" t="s">
        <v>492</v>
      </c>
      <c r="H7744" s="32" t="s">
        <v>367</v>
      </c>
      <c r="I7744" s="32" t="s">
        <v>52</v>
      </c>
      <c r="J7744" s="135">
        <v>144</v>
      </c>
      <c r="K7744" s="27">
        <v>0.68056000000000005</v>
      </c>
      <c r="L7744" s="77">
        <v>0.9</v>
      </c>
      <c r="Q7744" s="106"/>
    </row>
    <row r="7745" spans="1:17" x14ac:dyDescent="0.25">
      <c r="A7745" t="s">
        <v>331</v>
      </c>
      <c r="B7745" s="23">
        <v>2021</v>
      </c>
      <c r="C7745" s="23" t="s">
        <v>3</v>
      </c>
      <c r="D7745" s="23" t="s">
        <v>70</v>
      </c>
      <c r="E7745" s="23" t="s">
        <v>246</v>
      </c>
      <c r="F7745" s="23" t="s">
        <v>247</v>
      </c>
      <c r="G7745" s="23" t="s">
        <v>492</v>
      </c>
      <c r="H7745" s="32" t="s">
        <v>367</v>
      </c>
      <c r="I7745" s="32" t="s">
        <v>52</v>
      </c>
      <c r="J7745" s="135">
        <v>106</v>
      </c>
      <c r="K7745" s="27">
        <v>0.74528000000000005</v>
      </c>
      <c r="L7745" s="77">
        <v>0.9</v>
      </c>
      <c r="Q7745" s="106"/>
    </row>
    <row r="7746" spans="1:17" x14ac:dyDescent="0.25">
      <c r="A7746" t="s">
        <v>331</v>
      </c>
      <c r="B7746" s="23">
        <v>2022</v>
      </c>
      <c r="C7746" s="23" t="s">
        <v>0</v>
      </c>
      <c r="D7746" s="23" t="s">
        <v>71</v>
      </c>
      <c r="E7746" s="23" t="s">
        <v>246</v>
      </c>
      <c r="F7746" s="23" t="s">
        <v>247</v>
      </c>
      <c r="G7746" s="23" t="s">
        <v>492</v>
      </c>
      <c r="H7746" s="32" t="s">
        <v>367</v>
      </c>
      <c r="I7746" s="32" t="s">
        <v>52</v>
      </c>
      <c r="J7746" s="135">
        <v>132</v>
      </c>
      <c r="K7746" s="27">
        <v>0.59091000000000005</v>
      </c>
      <c r="L7746" s="77">
        <v>0.9</v>
      </c>
      <c r="Q7746" s="106"/>
    </row>
    <row r="7747" spans="1:17" x14ac:dyDescent="0.25">
      <c r="A7747" t="s">
        <v>331</v>
      </c>
      <c r="B7747" s="23">
        <v>2022</v>
      </c>
      <c r="C7747" s="23" t="s">
        <v>1</v>
      </c>
      <c r="D7747" s="23" t="s">
        <v>72</v>
      </c>
      <c r="E7747" s="23" t="s">
        <v>246</v>
      </c>
      <c r="F7747" s="23" t="s">
        <v>247</v>
      </c>
      <c r="G7747" s="23" t="s">
        <v>492</v>
      </c>
      <c r="H7747" s="32" t="s">
        <v>367</v>
      </c>
      <c r="I7747" s="32" t="s">
        <v>52</v>
      </c>
      <c r="J7747" s="135">
        <v>130</v>
      </c>
      <c r="K7747" s="27">
        <v>0.56154000000000004</v>
      </c>
      <c r="L7747" s="77">
        <v>0.9</v>
      </c>
      <c r="Q7747" s="106"/>
    </row>
    <row r="7748" spans="1:17" x14ac:dyDescent="0.25">
      <c r="A7748" t="s">
        <v>331</v>
      </c>
      <c r="B7748" s="23">
        <v>2022</v>
      </c>
      <c r="C7748" s="23" t="s">
        <v>2</v>
      </c>
      <c r="D7748" s="23" t="s">
        <v>73</v>
      </c>
      <c r="E7748" s="23" t="s">
        <v>246</v>
      </c>
      <c r="F7748" s="23" t="s">
        <v>247</v>
      </c>
      <c r="G7748" s="23" t="s">
        <v>492</v>
      </c>
      <c r="H7748" s="32" t="s">
        <v>367</v>
      </c>
      <c r="I7748" s="32" t="s">
        <v>52</v>
      </c>
      <c r="J7748" s="135">
        <v>115</v>
      </c>
      <c r="K7748" s="27">
        <v>0.66957</v>
      </c>
      <c r="L7748" s="77">
        <v>0.9</v>
      </c>
      <c r="Q7748" s="106"/>
    </row>
    <row r="7749" spans="1:17" x14ac:dyDescent="0.25">
      <c r="A7749" t="s">
        <v>331</v>
      </c>
      <c r="B7749" s="23">
        <v>2022</v>
      </c>
      <c r="C7749" s="23" t="s">
        <v>3</v>
      </c>
      <c r="D7749" s="23" t="s">
        <v>493</v>
      </c>
      <c r="E7749" s="23" t="s">
        <v>246</v>
      </c>
      <c r="F7749" s="23" t="s">
        <v>247</v>
      </c>
      <c r="G7749" s="23" t="s">
        <v>492</v>
      </c>
      <c r="H7749" s="32" t="s">
        <v>367</v>
      </c>
      <c r="I7749" s="32" t="s">
        <v>52</v>
      </c>
      <c r="J7749" s="135">
        <v>107</v>
      </c>
      <c r="K7749" s="27">
        <v>0.67290000000000005</v>
      </c>
      <c r="L7749" s="77">
        <v>0.9</v>
      </c>
      <c r="Q7749" s="106"/>
    </row>
    <row r="7750" spans="1:17" x14ac:dyDescent="0.25">
      <c r="A7750" t="s">
        <v>331</v>
      </c>
      <c r="B7750" s="23">
        <v>2023</v>
      </c>
      <c r="C7750" s="23" t="s">
        <v>0</v>
      </c>
      <c r="D7750" s="23" t="s">
        <v>537</v>
      </c>
      <c r="E7750" s="23" t="s">
        <v>246</v>
      </c>
      <c r="F7750" s="23" t="s">
        <v>247</v>
      </c>
      <c r="G7750" s="23" t="s">
        <v>492</v>
      </c>
      <c r="H7750" s="32" t="s">
        <v>367</v>
      </c>
      <c r="I7750" s="32" t="s">
        <v>52</v>
      </c>
      <c r="J7750" s="135">
        <v>114</v>
      </c>
      <c r="K7750" s="27">
        <v>0.62280999999999997</v>
      </c>
      <c r="L7750" s="77">
        <v>0.9</v>
      </c>
      <c r="Q7750" s="106"/>
    </row>
    <row r="7751" spans="1:17" x14ac:dyDescent="0.25">
      <c r="A7751" t="s">
        <v>331</v>
      </c>
      <c r="B7751" s="23">
        <v>2018</v>
      </c>
      <c r="C7751" s="23" t="s">
        <v>0</v>
      </c>
      <c r="D7751" s="23" t="s">
        <v>54</v>
      </c>
      <c r="E7751" s="23" t="s">
        <v>248</v>
      </c>
      <c r="F7751" s="23" t="s">
        <v>249</v>
      </c>
      <c r="G7751" s="23" t="s">
        <v>492</v>
      </c>
      <c r="H7751" s="32" t="s">
        <v>355</v>
      </c>
      <c r="I7751" s="32" t="s">
        <v>52</v>
      </c>
      <c r="J7751" s="135">
        <v>56</v>
      </c>
      <c r="K7751" s="27">
        <v>7.1429999999999993E-2</v>
      </c>
      <c r="L7751" s="77">
        <v>0.9</v>
      </c>
      <c r="Q7751" s="106"/>
    </row>
    <row r="7752" spans="1:17" x14ac:dyDescent="0.25">
      <c r="A7752" t="s">
        <v>331</v>
      </c>
      <c r="B7752" s="23">
        <v>2018</v>
      </c>
      <c r="C7752" s="23" t="s">
        <v>1</v>
      </c>
      <c r="D7752" s="23" t="s">
        <v>56</v>
      </c>
      <c r="E7752" s="23" t="s">
        <v>248</v>
      </c>
      <c r="F7752" s="23" t="s">
        <v>249</v>
      </c>
      <c r="G7752" s="23" t="s">
        <v>492</v>
      </c>
      <c r="H7752" s="32" t="s">
        <v>355</v>
      </c>
      <c r="I7752" s="32" t="s">
        <v>52</v>
      </c>
      <c r="J7752" s="135">
        <v>59</v>
      </c>
      <c r="K7752" s="27">
        <v>6.7799999999999999E-2</v>
      </c>
      <c r="L7752" s="77">
        <v>0.9</v>
      </c>
      <c r="Q7752" s="106"/>
    </row>
    <row r="7753" spans="1:17" x14ac:dyDescent="0.25">
      <c r="A7753" t="s">
        <v>331</v>
      </c>
      <c r="B7753" s="23">
        <v>2018</v>
      </c>
      <c r="C7753" s="23" t="s">
        <v>2</v>
      </c>
      <c r="D7753" s="23" t="s">
        <v>57</v>
      </c>
      <c r="E7753" s="23" t="s">
        <v>248</v>
      </c>
      <c r="F7753" s="23" t="s">
        <v>249</v>
      </c>
      <c r="G7753" s="23" t="s">
        <v>492</v>
      </c>
      <c r="H7753" s="32" t="s">
        <v>355</v>
      </c>
      <c r="I7753" s="32" t="s">
        <v>52</v>
      </c>
      <c r="J7753" s="135">
        <v>45</v>
      </c>
      <c r="K7753" s="27">
        <v>0.11111</v>
      </c>
      <c r="L7753" s="77">
        <v>0.9</v>
      </c>
      <c r="Q7753" s="106"/>
    </row>
    <row r="7754" spans="1:17" x14ac:dyDescent="0.25">
      <c r="A7754" t="s">
        <v>331</v>
      </c>
      <c r="B7754" s="23">
        <v>2018</v>
      </c>
      <c r="C7754" s="23" t="s">
        <v>3</v>
      </c>
      <c r="D7754" s="23" t="s">
        <v>58</v>
      </c>
      <c r="E7754" s="23" t="s">
        <v>248</v>
      </c>
      <c r="F7754" s="23" t="s">
        <v>249</v>
      </c>
      <c r="G7754" s="23" t="s">
        <v>492</v>
      </c>
      <c r="H7754" s="32" t="s">
        <v>355</v>
      </c>
      <c r="I7754" s="32" t="s">
        <v>52</v>
      </c>
      <c r="J7754" s="135">
        <v>70</v>
      </c>
      <c r="K7754" s="27">
        <v>0.12856999999999999</v>
      </c>
      <c r="L7754" s="77">
        <v>0.9</v>
      </c>
      <c r="Q7754" s="106"/>
    </row>
    <row r="7755" spans="1:17" x14ac:dyDescent="0.25">
      <c r="A7755" t="s">
        <v>331</v>
      </c>
      <c r="B7755" s="23">
        <v>2019</v>
      </c>
      <c r="C7755" s="23" t="s">
        <v>0</v>
      </c>
      <c r="D7755" s="23" t="s">
        <v>59</v>
      </c>
      <c r="E7755" s="23" t="s">
        <v>248</v>
      </c>
      <c r="F7755" s="23" t="s">
        <v>249</v>
      </c>
      <c r="G7755" s="23" t="s">
        <v>492</v>
      </c>
      <c r="H7755" s="32" t="s">
        <v>355</v>
      </c>
      <c r="I7755" s="32" t="s">
        <v>52</v>
      </c>
      <c r="J7755" s="135">
        <v>54</v>
      </c>
      <c r="K7755" s="27">
        <v>9.2590000000000006E-2</v>
      </c>
      <c r="L7755" s="77">
        <v>0.9</v>
      </c>
      <c r="Q7755" s="106"/>
    </row>
    <row r="7756" spans="1:17" x14ac:dyDescent="0.25">
      <c r="A7756" t="s">
        <v>331</v>
      </c>
      <c r="B7756" s="23">
        <v>2019</v>
      </c>
      <c r="C7756" s="23" t="s">
        <v>1</v>
      </c>
      <c r="D7756" s="23" t="s">
        <v>60</v>
      </c>
      <c r="E7756" s="23" t="s">
        <v>248</v>
      </c>
      <c r="F7756" s="23" t="s">
        <v>249</v>
      </c>
      <c r="G7756" s="23" t="s">
        <v>492</v>
      </c>
      <c r="H7756" s="32" t="s">
        <v>355</v>
      </c>
      <c r="I7756" s="32" t="s">
        <v>52</v>
      </c>
      <c r="J7756" s="135">
        <v>67</v>
      </c>
      <c r="K7756" s="27">
        <v>0.13433</v>
      </c>
      <c r="L7756" s="77">
        <v>0.9</v>
      </c>
      <c r="Q7756" s="106"/>
    </row>
    <row r="7757" spans="1:17" x14ac:dyDescent="0.25">
      <c r="A7757" t="s">
        <v>331</v>
      </c>
      <c r="B7757" s="23">
        <v>2019</v>
      </c>
      <c r="C7757" s="23" t="s">
        <v>2</v>
      </c>
      <c r="D7757" s="23" t="s">
        <v>61</v>
      </c>
      <c r="E7757" s="23" t="s">
        <v>248</v>
      </c>
      <c r="F7757" s="23" t="s">
        <v>249</v>
      </c>
      <c r="G7757" s="23" t="s">
        <v>492</v>
      </c>
      <c r="H7757" s="32" t="s">
        <v>355</v>
      </c>
      <c r="I7757" s="32" t="s">
        <v>52</v>
      </c>
      <c r="J7757" s="135">
        <v>75</v>
      </c>
      <c r="K7757" s="27">
        <v>5.3330000000000002E-2</v>
      </c>
      <c r="L7757" s="77">
        <v>0.9</v>
      </c>
      <c r="Q7757" s="106"/>
    </row>
    <row r="7758" spans="1:17" x14ac:dyDescent="0.25">
      <c r="A7758" t="s">
        <v>331</v>
      </c>
      <c r="B7758" s="23">
        <v>2019</v>
      </c>
      <c r="C7758" s="23" t="s">
        <v>3</v>
      </c>
      <c r="D7758" s="23" t="s">
        <v>62</v>
      </c>
      <c r="E7758" s="23" t="s">
        <v>248</v>
      </c>
      <c r="F7758" s="23" t="s">
        <v>249</v>
      </c>
      <c r="G7758" s="23" t="s">
        <v>492</v>
      </c>
      <c r="H7758" s="32" t="s">
        <v>355</v>
      </c>
      <c r="I7758" s="32" t="s">
        <v>52</v>
      </c>
      <c r="J7758" s="135">
        <v>62</v>
      </c>
      <c r="K7758" s="27">
        <v>9.6769999999999995E-2</v>
      </c>
      <c r="L7758" s="77">
        <v>0.9</v>
      </c>
      <c r="Q7758" s="106"/>
    </row>
    <row r="7759" spans="1:17" x14ac:dyDescent="0.25">
      <c r="A7759" t="s">
        <v>331</v>
      </c>
      <c r="B7759" s="23">
        <v>2020</v>
      </c>
      <c r="C7759" s="23" t="s">
        <v>0</v>
      </c>
      <c r="D7759" s="23" t="s">
        <v>63</v>
      </c>
      <c r="E7759" s="23" t="s">
        <v>248</v>
      </c>
      <c r="F7759" s="23" t="s">
        <v>249</v>
      </c>
      <c r="G7759" s="23" t="s">
        <v>492</v>
      </c>
      <c r="H7759" s="32" t="s">
        <v>355</v>
      </c>
      <c r="I7759" s="32" t="s">
        <v>52</v>
      </c>
      <c r="J7759" s="135">
        <v>68</v>
      </c>
      <c r="K7759" s="27">
        <v>0.27940999999999999</v>
      </c>
      <c r="L7759" s="77">
        <v>0.9</v>
      </c>
      <c r="Q7759" s="106"/>
    </row>
    <row r="7760" spans="1:17" x14ac:dyDescent="0.25">
      <c r="A7760" t="s">
        <v>331</v>
      </c>
      <c r="B7760" s="23">
        <v>2020</v>
      </c>
      <c r="C7760" s="23" t="s">
        <v>1</v>
      </c>
      <c r="D7760" s="23" t="s">
        <v>64</v>
      </c>
      <c r="E7760" s="23" t="s">
        <v>248</v>
      </c>
      <c r="F7760" s="23" t="s">
        <v>249</v>
      </c>
      <c r="G7760" s="23" t="s">
        <v>492</v>
      </c>
      <c r="H7760" s="32" t="s">
        <v>355</v>
      </c>
      <c r="I7760" s="32" t="s">
        <v>52</v>
      </c>
      <c r="J7760" s="135">
        <v>22</v>
      </c>
      <c r="K7760" s="27">
        <v>0.36364000000000002</v>
      </c>
      <c r="L7760" s="77">
        <v>0.9</v>
      </c>
      <c r="Q7760" s="106"/>
    </row>
    <row r="7761" spans="1:17" x14ac:dyDescent="0.25">
      <c r="A7761" t="s">
        <v>331</v>
      </c>
      <c r="B7761" s="23">
        <v>2020</v>
      </c>
      <c r="C7761" s="23" t="s">
        <v>2</v>
      </c>
      <c r="D7761" s="23" t="s">
        <v>65</v>
      </c>
      <c r="E7761" s="23" t="s">
        <v>248</v>
      </c>
      <c r="F7761" s="23" t="s">
        <v>249</v>
      </c>
      <c r="G7761" s="23" t="s">
        <v>492</v>
      </c>
      <c r="H7761" s="32" t="s">
        <v>355</v>
      </c>
      <c r="I7761" s="32" t="s">
        <v>52</v>
      </c>
      <c r="J7761" s="135">
        <v>40</v>
      </c>
      <c r="K7761" s="27">
        <v>0.32500000000000001</v>
      </c>
      <c r="L7761" s="77">
        <v>0.9</v>
      </c>
      <c r="Q7761" s="106"/>
    </row>
    <row r="7762" spans="1:17" x14ac:dyDescent="0.25">
      <c r="A7762" t="s">
        <v>331</v>
      </c>
      <c r="B7762" s="23">
        <v>2020</v>
      </c>
      <c r="C7762" s="23" t="s">
        <v>3</v>
      </c>
      <c r="D7762" s="23" t="s">
        <v>66</v>
      </c>
      <c r="E7762" s="23" t="s">
        <v>248</v>
      </c>
      <c r="F7762" s="23" t="s">
        <v>249</v>
      </c>
      <c r="G7762" s="23" t="s">
        <v>492</v>
      </c>
      <c r="H7762" s="32" t="s">
        <v>355</v>
      </c>
      <c r="I7762" s="32" t="s">
        <v>52</v>
      </c>
      <c r="J7762" s="135">
        <v>69</v>
      </c>
      <c r="K7762" s="27">
        <v>0.59419999999999995</v>
      </c>
      <c r="L7762" s="77">
        <v>0.9</v>
      </c>
      <c r="Q7762" s="106"/>
    </row>
    <row r="7763" spans="1:17" x14ac:dyDescent="0.25">
      <c r="A7763" t="s">
        <v>331</v>
      </c>
      <c r="B7763" s="23">
        <v>2021</v>
      </c>
      <c r="C7763" s="23" t="s">
        <v>0</v>
      </c>
      <c r="D7763" s="23" t="s">
        <v>67</v>
      </c>
      <c r="E7763" s="23" t="s">
        <v>248</v>
      </c>
      <c r="F7763" s="23" t="s">
        <v>249</v>
      </c>
      <c r="G7763" s="23" t="s">
        <v>492</v>
      </c>
      <c r="H7763" s="32" t="s">
        <v>355</v>
      </c>
      <c r="I7763" s="32" t="s">
        <v>52</v>
      </c>
      <c r="J7763" s="135">
        <v>74</v>
      </c>
      <c r="K7763" s="27">
        <v>0.68918999999999997</v>
      </c>
      <c r="L7763" s="77">
        <v>0.9</v>
      </c>
      <c r="Q7763" s="106"/>
    </row>
    <row r="7764" spans="1:17" x14ac:dyDescent="0.25">
      <c r="A7764" t="s">
        <v>331</v>
      </c>
      <c r="B7764" s="23">
        <v>2021</v>
      </c>
      <c r="C7764" s="23" t="s">
        <v>1</v>
      </c>
      <c r="D7764" s="23" t="s">
        <v>68</v>
      </c>
      <c r="E7764" s="23" t="s">
        <v>248</v>
      </c>
      <c r="F7764" s="23" t="s">
        <v>249</v>
      </c>
      <c r="G7764" s="23" t="s">
        <v>492</v>
      </c>
      <c r="H7764" s="32" t="s">
        <v>355</v>
      </c>
      <c r="I7764" s="32" t="s">
        <v>52</v>
      </c>
      <c r="J7764" s="135">
        <v>83</v>
      </c>
      <c r="K7764" s="27">
        <v>0.75904000000000005</v>
      </c>
      <c r="L7764" s="77">
        <v>0.9</v>
      </c>
      <c r="Q7764" s="106"/>
    </row>
    <row r="7765" spans="1:17" x14ac:dyDescent="0.25">
      <c r="A7765" t="s">
        <v>331</v>
      </c>
      <c r="B7765" s="23">
        <v>2021</v>
      </c>
      <c r="C7765" s="23" t="s">
        <v>2</v>
      </c>
      <c r="D7765" s="23" t="s">
        <v>69</v>
      </c>
      <c r="E7765" s="23" t="s">
        <v>248</v>
      </c>
      <c r="F7765" s="23" t="s">
        <v>249</v>
      </c>
      <c r="G7765" s="23" t="s">
        <v>492</v>
      </c>
      <c r="H7765" s="32" t="s">
        <v>355</v>
      </c>
      <c r="I7765" s="32" t="s">
        <v>52</v>
      </c>
      <c r="J7765" s="135">
        <v>67</v>
      </c>
      <c r="K7765" s="27">
        <v>0.47760999999999998</v>
      </c>
      <c r="L7765" s="77">
        <v>0.9</v>
      </c>
      <c r="Q7765" s="106"/>
    </row>
    <row r="7766" spans="1:17" x14ac:dyDescent="0.25">
      <c r="A7766" t="s">
        <v>331</v>
      </c>
      <c r="B7766" s="23">
        <v>2021</v>
      </c>
      <c r="C7766" s="23" t="s">
        <v>3</v>
      </c>
      <c r="D7766" s="23" t="s">
        <v>70</v>
      </c>
      <c r="E7766" s="23" t="s">
        <v>248</v>
      </c>
      <c r="F7766" s="23" t="s">
        <v>249</v>
      </c>
      <c r="G7766" s="23" t="s">
        <v>492</v>
      </c>
      <c r="H7766" s="32" t="s">
        <v>355</v>
      </c>
      <c r="I7766" s="32" t="s">
        <v>52</v>
      </c>
      <c r="J7766" s="135">
        <v>69</v>
      </c>
      <c r="K7766" s="27">
        <v>0.76812000000000002</v>
      </c>
      <c r="L7766" s="77">
        <v>0.9</v>
      </c>
      <c r="Q7766" s="106"/>
    </row>
    <row r="7767" spans="1:17" x14ac:dyDescent="0.25">
      <c r="A7767" t="s">
        <v>331</v>
      </c>
      <c r="B7767" s="23">
        <v>2022</v>
      </c>
      <c r="C7767" s="23" t="s">
        <v>0</v>
      </c>
      <c r="D7767" s="23" t="s">
        <v>71</v>
      </c>
      <c r="E7767" s="23" t="s">
        <v>248</v>
      </c>
      <c r="F7767" s="23" t="s">
        <v>249</v>
      </c>
      <c r="G7767" s="23" t="s">
        <v>492</v>
      </c>
      <c r="H7767" s="32" t="s">
        <v>355</v>
      </c>
      <c r="I7767" s="32" t="s">
        <v>52</v>
      </c>
      <c r="J7767" s="135">
        <v>77</v>
      </c>
      <c r="K7767" s="27">
        <v>0.94804999999999995</v>
      </c>
      <c r="L7767" s="77">
        <v>0.9</v>
      </c>
      <c r="Q7767" s="106"/>
    </row>
    <row r="7768" spans="1:17" x14ac:dyDescent="0.25">
      <c r="A7768" t="s">
        <v>331</v>
      </c>
      <c r="B7768" s="23">
        <v>2022</v>
      </c>
      <c r="C7768" s="23" t="s">
        <v>1</v>
      </c>
      <c r="D7768" s="23" t="s">
        <v>72</v>
      </c>
      <c r="E7768" s="23" t="s">
        <v>248</v>
      </c>
      <c r="F7768" s="23" t="s">
        <v>249</v>
      </c>
      <c r="G7768" s="23" t="s">
        <v>492</v>
      </c>
      <c r="H7768" s="32" t="s">
        <v>355</v>
      </c>
      <c r="I7768" s="32" t="s">
        <v>52</v>
      </c>
      <c r="J7768" s="135">
        <v>71</v>
      </c>
      <c r="K7768" s="27">
        <v>0.90141000000000004</v>
      </c>
      <c r="L7768" s="77">
        <v>0.9</v>
      </c>
      <c r="Q7768" s="106"/>
    </row>
    <row r="7769" spans="1:17" x14ac:dyDescent="0.25">
      <c r="A7769" t="s">
        <v>331</v>
      </c>
      <c r="B7769" s="23">
        <v>2022</v>
      </c>
      <c r="C7769" s="23" t="s">
        <v>2</v>
      </c>
      <c r="D7769" s="23" t="s">
        <v>73</v>
      </c>
      <c r="E7769" s="23" t="s">
        <v>248</v>
      </c>
      <c r="F7769" s="23" t="s">
        <v>249</v>
      </c>
      <c r="G7769" s="23" t="s">
        <v>492</v>
      </c>
      <c r="H7769" s="32" t="s">
        <v>355</v>
      </c>
      <c r="I7769" s="32" t="s">
        <v>52</v>
      </c>
      <c r="J7769" s="135">
        <v>73</v>
      </c>
      <c r="K7769" s="27">
        <v>0.98629999999999995</v>
      </c>
      <c r="L7769" s="77">
        <v>0.9</v>
      </c>
      <c r="Q7769" s="106"/>
    </row>
    <row r="7770" spans="1:17" x14ac:dyDescent="0.25">
      <c r="A7770" t="s">
        <v>331</v>
      </c>
      <c r="B7770" s="23">
        <v>2022</v>
      </c>
      <c r="C7770" s="23" t="s">
        <v>3</v>
      </c>
      <c r="D7770" s="23" t="s">
        <v>493</v>
      </c>
      <c r="E7770" s="23" t="s">
        <v>248</v>
      </c>
      <c r="F7770" s="23" t="s">
        <v>249</v>
      </c>
      <c r="G7770" s="23" t="s">
        <v>492</v>
      </c>
      <c r="H7770" s="32" t="s">
        <v>355</v>
      </c>
      <c r="I7770" s="32" t="s">
        <v>52</v>
      </c>
      <c r="J7770" s="135">
        <v>61</v>
      </c>
      <c r="K7770" s="27">
        <v>1</v>
      </c>
      <c r="L7770" s="77">
        <v>0.9</v>
      </c>
      <c r="Q7770" s="106"/>
    </row>
    <row r="7771" spans="1:17" x14ac:dyDescent="0.25">
      <c r="A7771" t="s">
        <v>331</v>
      </c>
      <c r="B7771" s="23">
        <v>2023</v>
      </c>
      <c r="C7771" s="23" t="s">
        <v>0</v>
      </c>
      <c r="D7771" s="23" t="s">
        <v>537</v>
      </c>
      <c r="E7771" s="23" t="s">
        <v>248</v>
      </c>
      <c r="F7771" s="23" t="s">
        <v>249</v>
      </c>
      <c r="G7771" s="23" t="s">
        <v>492</v>
      </c>
      <c r="H7771" s="32" t="s">
        <v>355</v>
      </c>
      <c r="I7771" s="32" t="s">
        <v>52</v>
      </c>
      <c r="J7771" s="135">
        <v>68</v>
      </c>
      <c r="K7771" s="27">
        <v>0.98529</v>
      </c>
      <c r="L7771" s="77">
        <v>0.9</v>
      </c>
      <c r="Q7771" s="106"/>
    </row>
    <row r="7772" spans="1:17" x14ac:dyDescent="0.25">
      <c r="A7772" t="s">
        <v>331</v>
      </c>
      <c r="B7772" s="23">
        <v>2018</v>
      </c>
      <c r="C7772" s="23" t="s">
        <v>0</v>
      </c>
      <c r="D7772" s="23" t="s">
        <v>54</v>
      </c>
      <c r="E7772" s="23" t="s">
        <v>270</v>
      </c>
      <c r="F7772" s="23" t="s">
        <v>342</v>
      </c>
      <c r="G7772" s="23" t="s">
        <v>492</v>
      </c>
      <c r="H7772" s="32" t="s">
        <v>354</v>
      </c>
      <c r="I7772" s="32" t="s">
        <v>52</v>
      </c>
      <c r="J7772" s="135">
        <v>135</v>
      </c>
      <c r="K7772" s="27">
        <v>0.80740999999999996</v>
      </c>
      <c r="L7772" s="77">
        <v>0.9</v>
      </c>
      <c r="Q7772" s="106"/>
    </row>
    <row r="7773" spans="1:17" x14ac:dyDescent="0.25">
      <c r="A7773" t="s">
        <v>331</v>
      </c>
      <c r="B7773" s="23">
        <v>2018</v>
      </c>
      <c r="C7773" s="23" t="s">
        <v>1</v>
      </c>
      <c r="D7773" s="23" t="s">
        <v>56</v>
      </c>
      <c r="E7773" s="23" t="s">
        <v>270</v>
      </c>
      <c r="F7773" s="23" t="s">
        <v>342</v>
      </c>
      <c r="G7773" s="23" t="s">
        <v>492</v>
      </c>
      <c r="H7773" s="32" t="s">
        <v>354</v>
      </c>
      <c r="I7773" s="32" t="s">
        <v>52</v>
      </c>
      <c r="J7773" s="135">
        <v>111</v>
      </c>
      <c r="K7773" s="27">
        <v>0.73873999999999995</v>
      </c>
      <c r="L7773" s="77">
        <v>0.9</v>
      </c>
      <c r="Q7773" s="106"/>
    </row>
    <row r="7774" spans="1:17" x14ac:dyDescent="0.25">
      <c r="A7774" t="s">
        <v>331</v>
      </c>
      <c r="B7774" s="23">
        <v>2018</v>
      </c>
      <c r="C7774" s="23" t="s">
        <v>2</v>
      </c>
      <c r="D7774" s="23" t="s">
        <v>57</v>
      </c>
      <c r="E7774" s="23" t="s">
        <v>270</v>
      </c>
      <c r="F7774" s="23" t="s">
        <v>342</v>
      </c>
      <c r="G7774" s="23" t="s">
        <v>492</v>
      </c>
      <c r="H7774" s="32" t="s">
        <v>354</v>
      </c>
      <c r="I7774" s="32" t="s">
        <v>52</v>
      </c>
      <c r="J7774" s="135">
        <v>96</v>
      </c>
      <c r="K7774" s="27">
        <v>0.75</v>
      </c>
      <c r="L7774" s="77">
        <v>0.9</v>
      </c>
      <c r="Q7774" s="106"/>
    </row>
    <row r="7775" spans="1:17" x14ac:dyDescent="0.25">
      <c r="A7775" t="s">
        <v>331</v>
      </c>
      <c r="B7775" s="23">
        <v>2018</v>
      </c>
      <c r="C7775" s="23" t="s">
        <v>3</v>
      </c>
      <c r="D7775" s="23" t="s">
        <v>58</v>
      </c>
      <c r="E7775" s="23" t="s">
        <v>270</v>
      </c>
      <c r="F7775" s="23" t="s">
        <v>342</v>
      </c>
      <c r="G7775" s="23" t="s">
        <v>492</v>
      </c>
      <c r="H7775" s="32" t="s">
        <v>354</v>
      </c>
      <c r="I7775" s="32" t="s">
        <v>52</v>
      </c>
      <c r="J7775" s="135">
        <v>121</v>
      </c>
      <c r="K7775" s="27">
        <v>0.86777000000000004</v>
      </c>
      <c r="L7775" s="77">
        <v>0.9</v>
      </c>
      <c r="Q7775" s="106"/>
    </row>
    <row r="7776" spans="1:17" x14ac:dyDescent="0.25">
      <c r="A7776" t="s">
        <v>331</v>
      </c>
      <c r="B7776" s="23">
        <v>2019</v>
      </c>
      <c r="C7776" s="23" t="s">
        <v>0</v>
      </c>
      <c r="D7776" s="23" t="s">
        <v>59</v>
      </c>
      <c r="E7776" s="23" t="s">
        <v>270</v>
      </c>
      <c r="F7776" s="23" t="s">
        <v>342</v>
      </c>
      <c r="G7776" s="23" t="s">
        <v>492</v>
      </c>
      <c r="H7776" s="32" t="s">
        <v>354</v>
      </c>
      <c r="I7776" s="32" t="s">
        <v>52</v>
      </c>
      <c r="J7776" s="135">
        <v>102</v>
      </c>
      <c r="K7776" s="27">
        <v>0.86275000000000002</v>
      </c>
      <c r="L7776" s="77">
        <v>0.9</v>
      </c>
      <c r="Q7776" s="106"/>
    </row>
    <row r="7777" spans="1:17" x14ac:dyDescent="0.25">
      <c r="A7777" t="s">
        <v>331</v>
      </c>
      <c r="B7777" s="23">
        <v>2019</v>
      </c>
      <c r="C7777" s="23" t="s">
        <v>1</v>
      </c>
      <c r="D7777" s="23" t="s">
        <v>60</v>
      </c>
      <c r="E7777" s="23" t="s">
        <v>270</v>
      </c>
      <c r="F7777" s="23" t="s">
        <v>342</v>
      </c>
      <c r="G7777" s="23" t="s">
        <v>492</v>
      </c>
      <c r="H7777" s="32" t="s">
        <v>354</v>
      </c>
      <c r="I7777" s="32" t="s">
        <v>52</v>
      </c>
      <c r="J7777" s="135">
        <v>106</v>
      </c>
      <c r="K7777" s="27">
        <v>0.87736000000000003</v>
      </c>
      <c r="L7777" s="77">
        <v>0.9</v>
      </c>
      <c r="Q7777" s="106"/>
    </row>
    <row r="7778" spans="1:17" x14ac:dyDescent="0.25">
      <c r="A7778" t="s">
        <v>331</v>
      </c>
      <c r="B7778" s="23">
        <v>2019</v>
      </c>
      <c r="C7778" s="23" t="s">
        <v>2</v>
      </c>
      <c r="D7778" s="23" t="s">
        <v>61</v>
      </c>
      <c r="E7778" s="23" t="s">
        <v>270</v>
      </c>
      <c r="F7778" s="23" t="s">
        <v>342</v>
      </c>
      <c r="G7778" s="23" t="s">
        <v>492</v>
      </c>
      <c r="H7778" s="32" t="s">
        <v>354</v>
      </c>
      <c r="I7778" s="32" t="s">
        <v>52</v>
      </c>
      <c r="J7778" s="135">
        <v>109</v>
      </c>
      <c r="K7778" s="27">
        <v>0.80733999999999995</v>
      </c>
      <c r="L7778" s="77">
        <v>0.9</v>
      </c>
      <c r="Q7778" s="106"/>
    </row>
    <row r="7779" spans="1:17" x14ac:dyDescent="0.25">
      <c r="A7779" t="s">
        <v>331</v>
      </c>
      <c r="B7779" s="23">
        <v>2019</v>
      </c>
      <c r="C7779" s="23" t="s">
        <v>3</v>
      </c>
      <c r="D7779" s="23" t="s">
        <v>62</v>
      </c>
      <c r="E7779" s="23" t="s">
        <v>270</v>
      </c>
      <c r="F7779" s="23" t="s">
        <v>342</v>
      </c>
      <c r="G7779" s="23" t="s">
        <v>492</v>
      </c>
      <c r="H7779" s="32" t="s">
        <v>354</v>
      </c>
      <c r="I7779" s="32" t="s">
        <v>52</v>
      </c>
      <c r="J7779" s="135">
        <v>135</v>
      </c>
      <c r="K7779" s="27">
        <v>0.82221999999999995</v>
      </c>
      <c r="L7779" s="77">
        <v>0.9</v>
      </c>
      <c r="Q7779" s="106"/>
    </row>
    <row r="7780" spans="1:17" x14ac:dyDescent="0.25">
      <c r="A7780" t="s">
        <v>331</v>
      </c>
      <c r="B7780" s="23">
        <v>2020</v>
      </c>
      <c r="C7780" s="23" t="s">
        <v>0</v>
      </c>
      <c r="D7780" s="23" t="s">
        <v>63</v>
      </c>
      <c r="E7780" s="23" t="s">
        <v>270</v>
      </c>
      <c r="F7780" s="23" t="s">
        <v>342</v>
      </c>
      <c r="G7780" s="23" t="s">
        <v>492</v>
      </c>
      <c r="H7780" s="32" t="s">
        <v>354</v>
      </c>
      <c r="I7780" s="32" t="s">
        <v>52</v>
      </c>
      <c r="J7780" s="135">
        <v>95</v>
      </c>
      <c r="K7780" s="27">
        <v>0.82104999999999995</v>
      </c>
      <c r="L7780" s="77">
        <v>0.9</v>
      </c>
      <c r="Q7780" s="106"/>
    </row>
    <row r="7781" spans="1:17" x14ac:dyDescent="0.25">
      <c r="A7781" t="s">
        <v>331</v>
      </c>
      <c r="B7781" s="23">
        <v>2020</v>
      </c>
      <c r="C7781" s="23" t="s">
        <v>1</v>
      </c>
      <c r="D7781" s="23" t="s">
        <v>64</v>
      </c>
      <c r="E7781" s="23" t="s">
        <v>270</v>
      </c>
      <c r="F7781" s="23" t="s">
        <v>342</v>
      </c>
      <c r="G7781" s="23" t="s">
        <v>492</v>
      </c>
      <c r="H7781" s="32" t="s">
        <v>354</v>
      </c>
      <c r="I7781" s="32" t="s">
        <v>52</v>
      </c>
      <c r="J7781" s="135">
        <v>58</v>
      </c>
      <c r="K7781" s="27">
        <v>0.74138000000000004</v>
      </c>
      <c r="L7781" s="77">
        <v>0.9</v>
      </c>
      <c r="Q7781" s="106"/>
    </row>
    <row r="7782" spans="1:17" x14ac:dyDescent="0.25">
      <c r="A7782" t="s">
        <v>331</v>
      </c>
      <c r="B7782" s="23">
        <v>2020</v>
      </c>
      <c r="C7782" s="23" t="s">
        <v>2</v>
      </c>
      <c r="D7782" s="23" t="s">
        <v>65</v>
      </c>
      <c r="E7782" s="23" t="s">
        <v>270</v>
      </c>
      <c r="F7782" s="23" t="s">
        <v>342</v>
      </c>
      <c r="G7782" s="23" t="s">
        <v>492</v>
      </c>
      <c r="H7782" s="32" t="s">
        <v>354</v>
      </c>
      <c r="I7782" s="32" t="s">
        <v>52</v>
      </c>
      <c r="J7782" s="135">
        <v>71</v>
      </c>
      <c r="K7782" s="27">
        <v>0.71831</v>
      </c>
      <c r="L7782" s="77">
        <v>0.9</v>
      </c>
      <c r="Q7782" s="106"/>
    </row>
    <row r="7783" spans="1:17" x14ac:dyDescent="0.25">
      <c r="A7783" t="s">
        <v>331</v>
      </c>
      <c r="B7783" s="23">
        <v>2020</v>
      </c>
      <c r="C7783" s="23" t="s">
        <v>3</v>
      </c>
      <c r="D7783" s="23" t="s">
        <v>66</v>
      </c>
      <c r="E7783" s="23" t="s">
        <v>270</v>
      </c>
      <c r="F7783" s="23" t="s">
        <v>342</v>
      </c>
      <c r="G7783" s="23" t="s">
        <v>492</v>
      </c>
      <c r="H7783" s="32" t="s">
        <v>354</v>
      </c>
      <c r="I7783" s="32" t="s">
        <v>52</v>
      </c>
      <c r="J7783" s="135">
        <v>82</v>
      </c>
      <c r="K7783" s="27">
        <v>0.75609999999999999</v>
      </c>
      <c r="L7783" s="77">
        <v>0.9</v>
      </c>
      <c r="Q7783" s="106"/>
    </row>
    <row r="7784" spans="1:17" x14ac:dyDescent="0.25">
      <c r="A7784" t="s">
        <v>331</v>
      </c>
      <c r="B7784" s="23">
        <v>2021</v>
      </c>
      <c r="C7784" s="23" t="s">
        <v>0</v>
      </c>
      <c r="D7784" s="23" t="s">
        <v>67</v>
      </c>
      <c r="E7784" s="23" t="s">
        <v>270</v>
      </c>
      <c r="F7784" s="23" t="s">
        <v>342</v>
      </c>
      <c r="G7784" s="23" t="s">
        <v>492</v>
      </c>
      <c r="H7784" s="32" t="s">
        <v>354</v>
      </c>
      <c r="I7784" s="32" t="s">
        <v>52</v>
      </c>
      <c r="J7784" s="135">
        <v>91</v>
      </c>
      <c r="K7784" s="27">
        <v>0.79120999999999997</v>
      </c>
      <c r="L7784" s="77">
        <v>0.9</v>
      </c>
      <c r="Q7784" s="106"/>
    </row>
    <row r="7785" spans="1:17" x14ac:dyDescent="0.25">
      <c r="A7785" t="s">
        <v>331</v>
      </c>
      <c r="B7785" s="23">
        <v>2021</v>
      </c>
      <c r="C7785" s="23" t="s">
        <v>1</v>
      </c>
      <c r="D7785" s="23" t="s">
        <v>68</v>
      </c>
      <c r="E7785" s="23" t="s">
        <v>270</v>
      </c>
      <c r="F7785" s="23" t="s">
        <v>342</v>
      </c>
      <c r="G7785" s="23" t="s">
        <v>492</v>
      </c>
      <c r="H7785" s="32" t="s">
        <v>354</v>
      </c>
      <c r="I7785" s="32" t="s">
        <v>52</v>
      </c>
      <c r="J7785" s="135">
        <v>102</v>
      </c>
      <c r="K7785" s="27">
        <v>0.70587999999999995</v>
      </c>
      <c r="L7785" s="77">
        <v>0.9</v>
      </c>
      <c r="Q7785" s="106"/>
    </row>
    <row r="7786" spans="1:17" x14ac:dyDescent="0.25">
      <c r="A7786" t="s">
        <v>331</v>
      </c>
      <c r="B7786" s="23">
        <v>2021</v>
      </c>
      <c r="C7786" s="23" t="s">
        <v>2</v>
      </c>
      <c r="D7786" s="23" t="s">
        <v>69</v>
      </c>
      <c r="E7786" s="23" t="s">
        <v>270</v>
      </c>
      <c r="F7786" s="23" t="s">
        <v>342</v>
      </c>
      <c r="G7786" s="23" t="s">
        <v>492</v>
      </c>
      <c r="H7786" s="32" t="s">
        <v>354</v>
      </c>
      <c r="I7786" s="32" t="s">
        <v>52</v>
      </c>
      <c r="J7786" s="135">
        <v>113</v>
      </c>
      <c r="K7786" s="27">
        <v>0.69027000000000005</v>
      </c>
      <c r="L7786" s="77">
        <v>0.9</v>
      </c>
      <c r="Q7786" s="106"/>
    </row>
    <row r="7787" spans="1:17" x14ac:dyDescent="0.25">
      <c r="A7787" t="s">
        <v>331</v>
      </c>
      <c r="B7787" s="23">
        <v>2021</v>
      </c>
      <c r="C7787" s="23" t="s">
        <v>3</v>
      </c>
      <c r="D7787" s="23" t="s">
        <v>70</v>
      </c>
      <c r="E7787" s="23" t="s">
        <v>270</v>
      </c>
      <c r="F7787" s="23" t="s">
        <v>342</v>
      </c>
      <c r="G7787" s="23" t="s">
        <v>492</v>
      </c>
      <c r="H7787" s="32" t="s">
        <v>354</v>
      </c>
      <c r="I7787" s="32" t="s">
        <v>52</v>
      </c>
      <c r="J7787" s="135">
        <v>142</v>
      </c>
      <c r="K7787" s="27">
        <v>0.76056000000000001</v>
      </c>
      <c r="L7787" s="77">
        <v>0.9</v>
      </c>
      <c r="Q7787" s="106"/>
    </row>
    <row r="7788" spans="1:17" x14ac:dyDescent="0.25">
      <c r="A7788" t="s">
        <v>331</v>
      </c>
      <c r="B7788" s="23">
        <v>2022</v>
      </c>
      <c r="C7788" s="23" t="s">
        <v>0</v>
      </c>
      <c r="D7788" s="23" t="s">
        <v>71</v>
      </c>
      <c r="E7788" s="23" t="s">
        <v>270</v>
      </c>
      <c r="F7788" s="23" t="s">
        <v>342</v>
      </c>
      <c r="G7788" s="23" t="s">
        <v>492</v>
      </c>
      <c r="H7788" s="32" t="s">
        <v>354</v>
      </c>
      <c r="I7788" s="32" t="s">
        <v>52</v>
      </c>
      <c r="J7788" s="135">
        <v>108</v>
      </c>
      <c r="K7788" s="27">
        <v>0.82406999999999997</v>
      </c>
      <c r="L7788" s="77">
        <v>0.9</v>
      </c>
      <c r="Q7788" s="106"/>
    </row>
    <row r="7789" spans="1:17" x14ac:dyDescent="0.25">
      <c r="A7789" t="s">
        <v>331</v>
      </c>
      <c r="B7789" s="23">
        <v>2022</v>
      </c>
      <c r="C7789" s="23" t="s">
        <v>1</v>
      </c>
      <c r="D7789" s="23" t="s">
        <v>72</v>
      </c>
      <c r="E7789" s="23" t="s">
        <v>270</v>
      </c>
      <c r="F7789" s="23" t="s">
        <v>342</v>
      </c>
      <c r="G7789" s="23" t="s">
        <v>492</v>
      </c>
      <c r="H7789" s="32" t="s">
        <v>354</v>
      </c>
      <c r="I7789" s="32" t="s">
        <v>52</v>
      </c>
      <c r="J7789" s="135">
        <v>114</v>
      </c>
      <c r="K7789" s="27">
        <v>0.77193000000000001</v>
      </c>
      <c r="L7789" s="77">
        <v>0.9</v>
      </c>
      <c r="Q7789" s="106"/>
    </row>
    <row r="7790" spans="1:17" x14ac:dyDescent="0.25">
      <c r="A7790" t="s">
        <v>331</v>
      </c>
      <c r="B7790" s="23">
        <v>2022</v>
      </c>
      <c r="C7790" s="23" t="s">
        <v>2</v>
      </c>
      <c r="D7790" s="23" t="s">
        <v>73</v>
      </c>
      <c r="E7790" s="23" t="s">
        <v>270</v>
      </c>
      <c r="F7790" s="23" t="s">
        <v>342</v>
      </c>
      <c r="G7790" s="23" t="s">
        <v>492</v>
      </c>
      <c r="H7790" s="32" t="s">
        <v>354</v>
      </c>
      <c r="I7790" s="32" t="s">
        <v>52</v>
      </c>
      <c r="J7790" s="135">
        <v>173</v>
      </c>
      <c r="K7790" s="27">
        <v>0.34682000000000002</v>
      </c>
      <c r="L7790" s="77">
        <v>0.9</v>
      </c>
      <c r="Q7790" s="106"/>
    </row>
    <row r="7791" spans="1:17" x14ac:dyDescent="0.25">
      <c r="A7791" t="s">
        <v>331</v>
      </c>
      <c r="B7791" s="23">
        <v>2022</v>
      </c>
      <c r="C7791" s="23" t="s">
        <v>3</v>
      </c>
      <c r="D7791" s="23" t="s">
        <v>493</v>
      </c>
      <c r="E7791" s="23" t="s">
        <v>270</v>
      </c>
      <c r="F7791" s="23" t="s">
        <v>342</v>
      </c>
      <c r="G7791" s="23" t="s">
        <v>492</v>
      </c>
      <c r="H7791" s="32" t="s">
        <v>354</v>
      </c>
      <c r="I7791" s="32" t="s">
        <v>52</v>
      </c>
      <c r="J7791" s="135">
        <v>168</v>
      </c>
      <c r="K7791" s="27">
        <v>0.70833000000000002</v>
      </c>
      <c r="L7791" s="77">
        <v>0.9</v>
      </c>
      <c r="Q7791" s="106"/>
    </row>
    <row r="7792" spans="1:17" x14ac:dyDescent="0.25">
      <c r="A7792" t="s">
        <v>331</v>
      </c>
      <c r="B7792" s="23">
        <v>2023</v>
      </c>
      <c r="C7792" s="23" t="s">
        <v>0</v>
      </c>
      <c r="D7792" s="23" t="s">
        <v>537</v>
      </c>
      <c r="E7792" s="23" t="s">
        <v>270</v>
      </c>
      <c r="F7792" s="23" t="s">
        <v>342</v>
      </c>
      <c r="G7792" s="23" t="s">
        <v>492</v>
      </c>
      <c r="H7792" s="32" t="s">
        <v>354</v>
      </c>
      <c r="I7792" s="32" t="s">
        <v>52</v>
      </c>
      <c r="J7792" s="135">
        <v>130</v>
      </c>
      <c r="K7792" s="27">
        <v>0.97692000000000001</v>
      </c>
      <c r="L7792" s="77">
        <v>0.9</v>
      </c>
      <c r="Q7792" s="106"/>
    </row>
    <row r="7793" spans="1:17" x14ac:dyDescent="0.25">
      <c r="A7793" t="s">
        <v>331</v>
      </c>
      <c r="B7793" s="23">
        <v>2018</v>
      </c>
      <c r="C7793" s="23" t="s">
        <v>0</v>
      </c>
      <c r="D7793" s="23" t="s">
        <v>54</v>
      </c>
      <c r="E7793" s="23" t="s">
        <v>250</v>
      </c>
      <c r="F7793" s="23" t="s">
        <v>251</v>
      </c>
      <c r="G7793" s="23" t="s">
        <v>492</v>
      </c>
      <c r="H7793" s="32" t="s">
        <v>469</v>
      </c>
      <c r="I7793" s="32" t="s">
        <v>52</v>
      </c>
      <c r="J7793" s="135">
        <v>108</v>
      </c>
      <c r="K7793" s="27">
        <v>0.72221999999999997</v>
      </c>
      <c r="L7793" s="77">
        <v>0.9</v>
      </c>
      <c r="Q7793" s="106"/>
    </row>
    <row r="7794" spans="1:17" x14ac:dyDescent="0.25">
      <c r="A7794" t="s">
        <v>331</v>
      </c>
      <c r="B7794" s="23">
        <v>2018</v>
      </c>
      <c r="C7794" s="23" t="s">
        <v>1</v>
      </c>
      <c r="D7794" s="23" t="s">
        <v>56</v>
      </c>
      <c r="E7794" s="23" t="s">
        <v>250</v>
      </c>
      <c r="F7794" s="23" t="s">
        <v>251</v>
      </c>
      <c r="G7794" s="23" t="s">
        <v>492</v>
      </c>
      <c r="H7794" s="32" t="s">
        <v>469</v>
      </c>
      <c r="I7794" s="32" t="s">
        <v>52</v>
      </c>
      <c r="J7794" s="135">
        <v>121</v>
      </c>
      <c r="K7794" s="27">
        <v>0.70247999999999999</v>
      </c>
      <c r="L7794" s="77">
        <v>0.9</v>
      </c>
      <c r="Q7794" s="106"/>
    </row>
    <row r="7795" spans="1:17" x14ac:dyDescent="0.25">
      <c r="A7795" t="s">
        <v>331</v>
      </c>
      <c r="B7795" s="23">
        <v>2018</v>
      </c>
      <c r="C7795" s="23" t="s">
        <v>2</v>
      </c>
      <c r="D7795" s="23" t="s">
        <v>57</v>
      </c>
      <c r="E7795" s="23" t="s">
        <v>250</v>
      </c>
      <c r="F7795" s="23" t="s">
        <v>251</v>
      </c>
      <c r="G7795" s="23" t="s">
        <v>492</v>
      </c>
      <c r="H7795" s="32" t="s">
        <v>469</v>
      </c>
      <c r="I7795" s="32" t="s">
        <v>52</v>
      </c>
      <c r="J7795" s="135">
        <v>149</v>
      </c>
      <c r="K7795" s="27">
        <v>0.81879000000000002</v>
      </c>
      <c r="L7795" s="77">
        <v>0.9</v>
      </c>
      <c r="Q7795" s="106"/>
    </row>
    <row r="7796" spans="1:17" x14ac:dyDescent="0.25">
      <c r="A7796" t="s">
        <v>331</v>
      </c>
      <c r="B7796" s="23">
        <v>2018</v>
      </c>
      <c r="C7796" s="23" t="s">
        <v>3</v>
      </c>
      <c r="D7796" s="23" t="s">
        <v>58</v>
      </c>
      <c r="E7796" s="23" t="s">
        <v>250</v>
      </c>
      <c r="F7796" s="23" t="s">
        <v>251</v>
      </c>
      <c r="G7796" s="23" t="s">
        <v>492</v>
      </c>
      <c r="H7796" s="32" t="s">
        <v>469</v>
      </c>
      <c r="I7796" s="32" t="s">
        <v>52</v>
      </c>
      <c r="J7796" s="135">
        <v>142</v>
      </c>
      <c r="K7796" s="27">
        <v>0.88027999999999995</v>
      </c>
      <c r="L7796" s="77">
        <v>0.9</v>
      </c>
      <c r="Q7796" s="106"/>
    </row>
    <row r="7797" spans="1:17" x14ac:dyDescent="0.25">
      <c r="A7797" t="s">
        <v>331</v>
      </c>
      <c r="B7797" s="23">
        <v>2019</v>
      </c>
      <c r="C7797" s="23" t="s">
        <v>0</v>
      </c>
      <c r="D7797" s="23" t="s">
        <v>59</v>
      </c>
      <c r="E7797" s="23" t="s">
        <v>250</v>
      </c>
      <c r="F7797" s="23" t="s">
        <v>251</v>
      </c>
      <c r="G7797" s="23" t="s">
        <v>492</v>
      </c>
      <c r="H7797" s="32" t="s">
        <v>469</v>
      </c>
      <c r="I7797" s="32" t="s">
        <v>52</v>
      </c>
      <c r="J7797" s="135">
        <v>118</v>
      </c>
      <c r="K7797" s="27">
        <v>0.85592999999999997</v>
      </c>
      <c r="L7797" s="77">
        <v>0.9</v>
      </c>
      <c r="Q7797" s="106"/>
    </row>
    <row r="7798" spans="1:17" x14ac:dyDescent="0.25">
      <c r="A7798" t="s">
        <v>331</v>
      </c>
      <c r="B7798" s="23">
        <v>2019</v>
      </c>
      <c r="C7798" s="23" t="s">
        <v>1</v>
      </c>
      <c r="D7798" s="23" t="s">
        <v>60</v>
      </c>
      <c r="E7798" s="23" t="s">
        <v>250</v>
      </c>
      <c r="F7798" s="23" t="s">
        <v>251</v>
      </c>
      <c r="G7798" s="23" t="s">
        <v>492</v>
      </c>
      <c r="H7798" s="32" t="s">
        <v>469</v>
      </c>
      <c r="I7798" s="32" t="s">
        <v>52</v>
      </c>
      <c r="J7798" s="135">
        <v>133</v>
      </c>
      <c r="K7798" s="27">
        <v>0.85714000000000001</v>
      </c>
      <c r="L7798" s="77">
        <v>0.9</v>
      </c>
      <c r="Q7798" s="106"/>
    </row>
    <row r="7799" spans="1:17" x14ac:dyDescent="0.25">
      <c r="A7799" t="s">
        <v>331</v>
      </c>
      <c r="B7799" s="23">
        <v>2019</v>
      </c>
      <c r="C7799" s="23" t="s">
        <v>2</v>
      </c>
      <c r="D7799" s="23" t="s">
        <v>61</v>
      </c>
      <c r="E7799" s="23" t="s">
        <v>250</v>
      </c>
      <c r="F7799" s="23" t="s">
        <v>251</v>
      </c>
      <c r="G7799" s="23" t="s">
        <v>492</v>
      </c>
      <c r="H7799" s="32" t="s">
        <v>469</v>
      </c>
      <c r="I7799" s="32" t="s">
        <v>52</v>
      </c>
      <c r="J7799" s="135">
        <v>113</v>
      </c>
      <c r="K7799" s="27">
        <v>0.59292</v>
      </c>
      <c r="L7799" s="77">
        <v>0.9</v>
      </c>
      <c r="Q7799" s="106"/>
    </row>
    <row r="7800" spans="1:17" x14ac:dyDescent="0.25">
      <c r="A7800" t="s">
        <v>331</v>
      </c>
      <c r="B7800" s="23">
        <v>2019</v>
      </c>
      <c r="C7800" s="23" t="s">
        <v>3</v>
      </c>
      <c r="D7800" s="23" t="s">
        <v>62</v>
      </c>
      <c r="E7800" s="23" t="s">
        <v>250</v>
      </c>
      <c r="F7800" s="23" t="s">
        <v>251</v>
      </c>
      <c r="G7800" s="23" t="s">
        <v>492</v>
      </c>
      <c r="H7800" s="32" t="s">
        <v>469</v>
      </c>
      <c r="I7800" s="32" t="s">
        <v>52</v>
      </c>
      <c r="J7800" s="135">
        <v>124</v>
      </c>
      <c r="K7800" s="27">
        <v>0.87902999999999998</v>
      </c>
      <c r="L7800" s="77">
        <v>0.9</v>
      </c>
      <c r="Q7800" s="106"/>
    </row>
    <row r="7801" spans="1:17" x14ac:dyDescent="0.25">
      <c r="A7801" t="s">
        <v>331</v>
      </c>
      <c r="B7801" s="23">
        <v>2020</v>
      </c>
      <c r="C7801" s="23" t="s">
        <v>0</v>
      </c>
      <c r="D7801" s="23" t="s">
        <v>63</v>
      </c>
      <c r="E7801" s="23" t="s">
        <v>250</v>
      </c>
      <c r="F7801" s="23" t="s">
        <v>251</v>
      </c>
      <c r="G7801" s="23" t="s">
        <v>492</v>
      </c>
      <c r="H7801" s="32" t="s">
        <v>469</v>
      </c>
      <c r="I7801" s="32" t="s">
        <v>52</v>
      </c>
      <c r="J7801" s="135">
        <v>97</v>
      </c>
      <c r="K7801" s="27">
        <v>0.94845000000000002</v>
      </c>
      <c r="L7801" s="77">
        <v>0.9</v>
      </c>
      <c r="Q7801" s="106"/>
    </row>
    <row r="7802" spans="1:17" x14ac:dyDescent="0.25">
      <c r="A7802" t="s">
        <v>331</v>
      </c>
      <c r="B7802" s="23">
        <v>2020</v>
      </c>
      <c r="C7802" s="23" t="s">
        <v>1</v>
      </c>
      <c r="D7802" s="23" t="s">
        <v>64</v>
      </c>
      <c r="E7802" s="23" t="s">
        <v>250</v>
      </c>
      <c r="F7802" s="23" t="s">
        <v>251</v>
      </c>
      <c r="G7802" s="23" t="s">
        <v>492</v>
      </c>
      <c r="H7802" s="32" t="s">
        <v>469</v>
      </c>
      <c r="I7802" s="32" t="s">
        <v>52</v>
      </c>
      <c r="J7802" s="135">
        <v>57</v>
      </c>
      <c r="K7802" s="27">
        <v>0.98246</v>
      </c>
      <c r="L7802" s="77">
        <v>0.9</v>
      </c>
      <c r="Q7802" s="106"/>
    </row>
    <row r="7803" spans="1:17" x14ac:dyDescent="0.25">
      <c r="A7803" t="s">
        <v>331</v>
      </c>
      <c r="B7803" s="23">
        <v>2020</v>
      </c>
      <c r="C7803" s="23" t="s">
        <v>2</v>
      </c>
      <c r="D7803" s="23" t="s">
        <v>65</v>
      </c>
      <c r="E7803" s="23" t="s">
        <v>250</v>
      </c>
      <c r="F7803" s="23" t="s">
        <v>251</v>
      </c>
      <c r="G7803" s="23" t="s">
        <v>492</v>
      </c>
      <c r="H7803" s="32" t="s">
        <v>469</v>
      </c>
      <c r="I7803" s="32" t="s">
        <v>52</v>
      </c>
      <c r="J7803" s="135">
        <v>90</v>
      </c>
      <c r="K7803" s="27">
        <v>0.97777999999999998</v>
      </c>
      <c r="L7803" s="77">
        <v>0.9</v>
      </c>
      <c r="Q7803" s="106"/>
    </row>
    <row r="7804" spans="1:17" x14ac:dyDescent="0.25">
      <c r="A7804" t="s">
        <v>331</v>
      </c>
      <c r="B7804" s="23">
        <v>2020</v>
      </c>
      <c r="C7804" s="23" t="s">
        <v>3</v>
      </c>
      <c r="D7804" s="23" t="s">
        <v>66</v>
      </c>
      <c r="E7804" s="23" t="s">
        <v>250</v>
      </c>
      <c r="F7804" s="23" t="s">
        <v>251</v>
      </c>
      <c r="G7804" s="23" t="s">
        <v>492</v>
      </c>
      <c r="H7804" s="32" t="s">
        <v>469</v>
      </c>
      <c r="I7804" s="32" t="s">
        <v>52</v>
      </c>
      <c r="J7804" s="135">
        <v>128</v>
      </c>
      <c r="K7804" s="27">
        <v>0.99219000000000002</v>
      </c>
      <c r="L7804" s="77">
        <v>0.9</v>
      </c>
      <c r="Q7804" s="106"/>
    </row>
    <row r="7805" spans="1:17" x14ac:dyDescent="0.25">
      <c r="A7805" t="s">
        <v>331</v>
      </c>
      <c r="B7805" s="23">
        <v>2021</v>
      </c>
      <c r="C7805" s="23" t="s">
        <v>0</v>
      </c>
      <c r="D7805" s="23" t="s">
        <v>67</v>
      </c>
      <c r="E7805" s="23" t="s">
        <v>250</v>
      </c>
      <c r="F7805" s="23" t="s">
        <v>251</v>
      </c>
      <c r="G7805" s="23" t="s">
        <v>492</v>
      </c>
      <c r="H7805" s="32" t="s">
        <v>469</v>
      </c>
      <c r="I7805" s="32" t="s">
        <v>52</v>
      </c>
      <c r="J7805" s="135">
        <v>134</v>
      </c>
      <c r="K7805" s="27">
        <v>0.97760999999999998</v>
      </c>
      <c r="L7805" s="77">
        <v>0.9</v>
      </c>
      <c r="Q7805" s="106"/>
    </row>
    <row r="7806" spans="1:17" x14ac:dyDescent="0.25">
      <c r="A7806" t="s">
        <v>331</v>
      </c>
      <c r="B7806" s="23">
        <v>2021</v>
      </c>
      <c r="C7806" s="23" t="s">
        <v>1</v>
      </c>
      <c r="D7806" s="23" t="s">
        <v>68</v>
      </c>
      <c r="E7806" s="23" t="s">
        <v>250</v>
      </c>
      <c r="F7806" s="23" t="s">
        <v>251</v>
      </c>
      <c r="G7806" s="23" t="s">
        <v>492</v>
      </c>
      <c r="H7806" s="32" t="s">
        <v>469</v>
      </c>
      <c r="I7806" s="32" t="s">
        <v>52</v>
      </c>
      <c r="J7806" s="135">
        <v>152</v>
      </c>
      <c r="K7806" s="27">
        <v>0.98026000000000002</v>
      </c>
      <c r="L7806" s="77">
        <v>0.9</v>
      </c>
      <c r="Q7806" s="106"/>
    </row>
    <row r="7807" spans="1:17" x14ac:dyDescent="0.25">
      <c r="A7807" t="s">
        <v>331</v>
      </c>
      <c r="B7807" s="23">
        <v>2021</v>
      </c>
      <c r="C7807" s="23" t="s">
        <v>2</v>
      </c>
      <c r="D7807" s="23" t="s">
        <v>69</v>
      </c>
      <c r="E7807" s="23" t="s">
        <v>250</v>
      </c>
      <c r="F7807" s="23" t="s">
        <v>251</v>
      </c>
      <c r="G7807" s="23" t="s">
        <v>492</v>
      </c>
      <c r="H7807" s="32" t="s">
        <v>469</v>
      </c>
      <c r="I7807" s="32" t="s">
        <v>52</v>
      </c>
      <c r="J7807" s="135">
        <v>142</v>
      </c>
      <c r="K7807" s="27">
        <v>0.92254000000000003</v>
      </c>
      <c r="L7807" s="77">
        <v>0.9</v>
      </c>
      <c r="Q7807" s="106"/>
    </row>
    <row r="7808" spans="1:17" x14ac:dyDescent="0.25">
      <c r="A7808" t="s">
        <v>331</v>
      </c>
      <c r="B7808" s="23">
        <v>2021</v>
      </c>
      <c r="C7808" s="23" t="s">
        <v>3</v>
      </c>
      <c r="D7808" s="23" t="s">
        <v>70</v>
      </c>
      <c r="E7808" s="23" t="s">
        <v>250</v>
      </c>
      <c r="F7808" s="23" t="s">
        <v>251</v>
      </c>
      <c r="G7808" s="23" t="s">
        <v>492</v>
      </c>
      <c r="H7808" s="32" t="s">
        <v>469</v>
      </c>
      <c r="I7808" s="32" t="s">
        <v>52</v>
      </c>
      <c r="J7808" s="135">
        <v>140</v>
      </c>
      <c r="K7808" s="27">
        <v>0.87143000000000004</v>
      </c>
      <c r="L7808" s="77">
        <v>0.9</v>
      </c>
      <c r="Q7808" s="106"/>
    </row>
    <row r="7809" spans="1:17" x14ac:dyDescent="0.25">
      <c r="A7809" t="s">
        <v>331</v>
      </c>
      <c r="B7809" s="23">
        <v>2022</v>
      </c>
      <c r="C7809" s="23" t="s">
        <v>0</v>
      </c>
      <c r="D7809" s="23" t="s">
        <v>71</v>
      </c>
      <c r="E7809" s="23" t="s">
        <v>250</v>
      </c>
      <c r="F7809" s="23" t="s">
        <v>251</v>
      </c>
      <c r="G7809" s="23" t="s">
        <v>492</v>
      </c>
      <c r="H7809" s="32" t="s">
        <v>469</v>
      </c>
      <c r="I7809" s="32" t="s">
        <v>52</v>
      </c>
      <c r="J7809" s="135">
        <v>170</v>
      </c>
      <c r="K7809" s="27">
        <v>0.91764999999999997</v>
      </c>
      <c r="L7809" s="77">
        <v>0.9</v>
      </c>
      <c r="Q7809" s="106"/>
    </row>
    <row r="7810" spans="1:17" x14ac:dyDescent="0.25">
      <c r="A7810" t="s">
        <v>331</v>
      </c>
      <c r="B7810" s="23">
        <v>2022</v>
      </c>
      <c r="C7810" s="23" t="s">
        <v>1</v>
      </c>
      <c r="D7810" s="23" t="s">
        <v>72</v>
      </c>
      <c r="E7810" s="23" t="s">
        <v>250</v>
      </c>
      <c r="F7810" s="23" t="s">
        <v>251</v>
      </c>
      <c r="G7810" s="23" t="s">
        <v>492</v>
      </c>
      <c r="H7810" s="32" t="s">
        <v>469</v>
      </c>
      <c r="I7810" s="32" t="s">
        <v>52</v>
      </c>
      <c r="J7810" s="135">
        <v>136</v>
      </c>
      <c r="K7810" s="27">
        <v>0.86765000000000003</v>
      </c>
      <c r="L7810" s="77">
        <v>0.9</v>
      </c>
      <c r="Q7810" s="106"/>
    </row>
    <row r="7811" spans="1:17" x14ac:dyDescent="0.25">
      <c r="A7811" t="s">
        <v>331</v>
      </c>
      <c r="B7811" s="23">
        <v>2022</v>
      </c>
      <c r="C7811" s="23" t="s">
        <v>2</v>
      </c>
      <c r="D7811" s="23" t="s">
        <v>73</v>
      </c>
      <c r="E7811" s="23" t="s">
        <v>250</v>
      </c>
      <c r="F7811" s="23" t="s">
        <v>251</v>
      </c>
      <c r="G7811" s="23" t="s">
        <v>492</v>
      </c>
      <c r="H7811" s="32" t="s">
        <v>469</v>
      </c>
      <c r="I7811" s="32" t="s">
        <v>52</v>
      </c>
      <c r="J7811" s="135">
        <v>149</v>
      </c>
      <c r="K7811" s="27">
        <v>0.67784999999999995</v>
      </c>
      <c r="L7811" s="77">
        <v>0.9</v>
      </c>
      <c r="Q7811" s="106"/>
    </row>
    <row r="7812" spans="1:17" x14ac:dyDescent="0.25">
      <c r="A7812" t="s">
        <v>331</v>
      </c>
      <c r="B7812" s="23">
        <v>2022</v>
      </c>
      <c r="C7812" s="23" t="s">
        <v>3</v>
      </c>
      <c r="D7812" s="23" t="s">
        <v>493</v>
      </c>
      <c r="E7812" s="23" t="s">
        <v>250</v>
      </c>
      <c r="F7812" s="23" t="s">
        <v>251</v>
      </c>
      <c r="G7812" s="23" t="s">
        <v>492</v>
      </c>
      <c r="H7812" s="32" t="s">
        <v>469</v>
      </c>
      <c r="I7812" s="32" t="s">
        <v>52</v>
      </c>
      <c r="J7812" s="135">
        <v>146</v>
      </c>
      <c r="K7812" s="27">
        <v>0.71918000000000004</v>
      </c>
      <c r="L7812" s="77">
        <v>0.9</v>
      </c>
      <c r="Q7812" s="106"/>
    </row>
    <row r="7813" spans="1:17" x14ac:dyDescent="0.25">
      <c r="A7813" t="s">
        <v>331</v>
      </c>
      <c r="B7813" s="23">
        <v>2023</v>
      </c>
      <c r="C7813" s="23" t="s">
        <v>0</v>
      </c>
      <c r="D7813" s="23" t="s">
        <v>537</v>
      </c>
      <c r="E7813" s="23" t="s">
        <v>250</v>
      </c>
      <c r="F7813" s="23" t="s">
        <v>251</v>
      </c>
      <c r="G7813" s="23" t="s">
        <v>492</v>
      </c>
      <c r="H7813" s="32" t="s">
        <v>469</v>
      </c>
      <c r="I7813" s="32" t="s">
        <v>52</v>
      </c>
      <c r="J7813" s="135">
        <v>159</v>
      </c>
      <c r="K7813" s="27">
        <v>0.89937</v>
      </c>
      <c r="L7813" s="77">
        <v>0.9</v>
      </c>
      <c r="Q7813" s="106"/>
    </row>
    <row r="7814" spans="1:17" x14ac:dyDescent="0.25">
      <c r="A7814" t="s">
        <v>331</v>
      </c>
      <c r="B7814" s="23">
        <v>2018</v>
      </c>
      <c r="C7814" s="23" t="s">
        <v>0</v>
      </c>
      <c r="D7814" s="23" t="s">
        <v>54</v>
      </c>
      <c r="E7814" s="23" t="s">
        <v>492</v>
      </c>
      <c r="F7814" s="23" t="s">
        <v>469</v>
      </c>
      <c r="G7814" s="23" t="s">
        <v>492</v>
      </c>
      <c r="H7814" s="32" t="s">
        <v>469</v>
      </c>
      <c r="I7814" s="32" t="s">
        <v>52</v>
      </c>
      <c r="J7814" s="135">
        <v>552</v>
      </c>
      <c r="K7814" s="27">
        <v>0.84057999999999999</v>
      </c>
      <c r="L7814" s="77">
        <v>0.9</v>
      </c>
      <c r="Q7814" s="106"/>
    </row>
    <row r="7815" spans="1:17" x14ac:dyDescent="0.25">
      <c r="A7815" t="s">
        <v>331</v>
      </c>
      <c r="B7815" s="23">
        <v>2018</v>
      </c>
      <c r="C7815" s="23" t="s">
        <v>1</v>
      </c>
      <c r="D7815" s="23" t="s">
        <v>56</v>
      </c>
      <c r="E7815" s="23" t="s">
        <v>492</v>
      </c>
      <c r="F7815" s="23" t="s">
        <v>469</v>
      </c>
      <c r="G7815" s="23" t="s">
        <v>492</v>
      </c>
      <c r="H7815" s="32" t="s">
        <v>469</v>
      </c>
      <c r="I7815" s="32" t="s">
        <v>52</v>
      </c>
      <c r="J7815" s="135">
        <v>603</v>
      </c>
      <c r="K7815" s="27">
        <v>0.85738000000000003</v>
      </c>
      <c r="L7815" s="77">
        <v>0.9</v>
      </c>
      <c r="Q7815" s="106"/>
    </row>
    <row r="7816" spans="1:17" x14ac:dyDescent="0.25">
      <c r="A7816" t="s">
        <v>331</v>
      </c>
      <c r="B7816" s="23">
        <v>2018</v>
      </c>
      <c r="C7816" s="23" t="s">
        <v>2</v>
      </c>
      <c r="D7816" s="23" t="s">
        <v>57</v>
      </c>
      <c r="E7816" s="23" t="s">
        <v>492</v>
      </c>
      <c r="F7816" s="23" t="s">
        <v>469</v>
      </c>
      <c r="G7816" s="23" t="s">
        <v>492</v>
      </c>
      <c r="H7816" s="32" t="s">
        <v>469</v>
      </c>
      <c r="I7816" s="32" t="s">
        <v>52</v>
      </c>
      <c r="J7816" s="135">
        <v>696</v>
      </c>
      <c r="K7816" s="27">
        <v>0.89942999999999995</v>
      </c>
      <c r="L7816" s="77">
        <v>0.9</v>
      </c>
      <c r="Q7816" s="106"/>
    </row>
    <row r="7817" spans="1:17" x14ac:dyDescent="0.25">
      <c r="A7817" t="s">
        <v>331</v>
      </c>
      <c r="B7817" s="23">
        <v>2018</v>
      </c>
      <c r="C7817" s="23" t="s">
        <v>3</v>
      </c>
      <c r="D7817" s="23" t="s">
        <v>58</v>
      </c>
      <c r="E7817" s="23" t="s">
        <v>492</v>
      </c>
      <c r="F7817" s="23" t="s">
        <v>469</v>
      </c>
      <c r="G7817" s="23" t="s">
        <v>492</v>
      </c>
      <c r="H7817" s="32" t="s">
        <v>469</v>
      </c>
      <c r="I7817" s="32" t="s">
        <v>52</v>
      </c>
      <c r="J7817" s="135">
        <v>616</v>
      </c>
      <c r="K7817" s="27">
        <v>0.91720999999999997</v>
      </c>
      <c r="L7817" s="77">
        <v>0.9</v>
      </c>
      <c r="Q7817" s="106"/>
    </row>
    <row r="7818" spans="1:17" x14ac:dyDescent="0.25">
      <c r="A7818" t="s">
        <v>331</v>
      </c>
      <c r="B7818" s="23">
        <v>2019</v>
      </c>
      <c r="C7818" s="23" t="s">
        <v>0</v>
      </c>
      <c r="D7818" s="23" t="s">
        <v>59</v>
      </c>
      <c r="E7818" s="23" t="s">
        <v>492</v>
      </c>
      <c r="F7818" s="23" t="s">
        <v>469</v>
      </c>
      <c r="G7818" s="23" t="s">
        <v>492</v>
      </c>
      <c r="H7818" s="32" t="s">
        <v>469</v>
      </c>
      <c r="I7818" s="32" t="s">
        <v>52</v>
      </c>
      <c r="J7818" s="135">
        <v>593</v>
      </c>
      <c r="K7818" s="27">
        <v>0.87014999999999998</v>
      </c>
      <c r="L7818" s="77">
        <v>0.9</v>
      </c>
      <c r="Q7818" s="106"/>
    </row>
    <row r="7819" spans="1:17" x14ac:dyDescent="0.25">
      <c r="A7819" t="s">
        <v>331</v>
      </c>
      <c r="B7819" s="23">
        <v>2019</v>
      </c>
      <c r="C7819" s="23" t="s">
        <v>1</v>
      </c>
      <c r="D7819" s="23" t="s">
        <v>60</v>
      </c>
      <c r="E7819" s="23" t="s">
        <v>492</v>
      </c>
      <c r="F7819" s="23" t="s">
        <v>469</v>
      </c>
      <c r="G7819" s="23" t="s">
        <v>492</v>
      </c>
      <c r="H7819" s="32" t="s">
        <v>469</v>
      </c>
      <c r="I7819" s="32" t="s">
        <v>52</v>
      </c>
      <c r="J7819" s="135">
        <v>610</v>
      </c>
      <c r="K7819" s="27">
        <v>0.89015999999999995</v>
      </c>
      <c r="L7819" s="77">
        <v>0.9</v>
      </c>
      <c r="Q7819" s="106"/>
    </row>
    <row r="7820" spans="1:17" x14ac:dyDescent="0.25">
      <c r="A7820" t="s">
        <v>331</v>
      </c>
      <c r="B7820" s="23">
        <v>2019</v>
      </c>
      <c r="C7820" s="23" t="s">
        <v>2</v>
      </c>
      <c r="D7820" s="23" t="s">
        <v>61</v>
      </c>
      <c r="E7820" s="23" t="s">
        <v>492</v>
      </c>
      <c r="F7820" s="23" t="s">
        <v>469</v>
      </c>
      <c r="G7820" s="23" t="s">
        <v>492</v>
      </c>
      <c r="H7820" s="32" t="s">
        <v>469</v>
      </c>
      <c r="I7820" s="32" t="s">
        <v>52</v>
      </c>
      <c r="J7820" s="135">
        <v>636</v>
      </c>
      <c r="K7820" s="27">
        <v>0.82074999999999998</v>
      </c>
      <c r="L7820" s="77">
        <v>0.9</v>
      </c>
      <c r="Q7820" s="106"/>
    </row>
    <row r="7821" spans="1:17" x14ac:dyDescent="0.25">
      <c r="A7821" t="s">
        <v>331</v>
      </c>
      <c r="B7821" s="23">
        <v>2019</v>
      </c>
      <c r="C7821" s="23" t="s">
        <v>3</v>
      </c>
      <c r="D7821" s="23" t="s">
        <v>62</v>
      </c>
      <c r="E7821" s="23" t="s">
        <v>492</v>
      </c>
      <c r="F7821" s="23" t="s">
        <v>469</v>
      </c>
      <c r="G7821" s="23" t="s">
        <v>492</v>
      </c>
      <c r="H7821" s="32" t="s">
        <v>469</v>
      </c>
      <c r="I7821" s="32" t="s">
        <v>52</v>
      </c>
      <c r="J7821" s="135">
        <v>597</v>
      </c>
      <c r="K7821" s="27">
        <v>0.89280000000000004</v>
      </c>
      <c r="L7821" s="77">
        <v>0.9</v>
      </c>
      <c r="Q7821" s="106"/>
    </row>
    <row r="7822" spans="1:17" x14ac:dyDescent="0.25">
      <c r="A7822" t="s">
        <v>331</v>
      </c>
      <c r="B7822" s="23">
        <v>2020</v>
      </c>
      <c r="C7822" s="23" t="s">
        <v>0</v>
      </c>
      <c r="D7822" s="23" t="s">
        <v>63</v>
      </c>
      <c r="E7822" s="23" t="s">
        <v>492</v>
      </c>
      <c r="F7822" s="23" t="s">
        <v>469</v>
      </c>
      <c r="G7822" s="23" t="s">
        <v>492</v>
      </c>
      <c r="H7822" s="32" t="s">
        <v>469</v>
      </c>
      <c r="I7822" s="32" t="s">
        <v>52</v>
      </c>
      <c r="J7822" s="135">
        <v>591</v>
      </c>
      <c r="K7822" s="27">
        <v>0.87985999999999998</v>
      </c>
      <c r="L7822" s="77">
        <v>0.9</v>
      </c>
      <c r="Q7822" s="106"/>
    </row>
    <row r="7823" spans="1:17" x14ac:dyDescent="0.25">
      <c r="A7823" t="s">
        <v>331</v>
      </c>
      <c r="B7823" s="23">
        <v>2020</v>
      </c>
      <c r="C7823" s="23" t="s">
        <v>1</v>
      </c>
      <c r="D7823" s="23" t="s">
        <v>64</v>
      </c>
      <c r="E7823" s="23" t="s">
        <v>492</v>
      </c>
      <c r="F7823" s="23" t="s">
        <v>469</v>
      </c>
      <c r="G7823" s="23" t="s">
        <v>492</v>
      </c>
      <c r="H7823" s="32" t="s">
        <v>469</v>
      </c>
      <c r="I7823" s="32" t="s">
        <v>52</v>
      </c>
      <c r="J7823" s="135">
        <v>346</v>
      </c>
      <c r="K7823" s="27">
        <v>0.86416000000000004</v>
      </c>
      <c r="L7823" s="77">
        <v>0.9</v>
      </c>
      <c r="Q7823" s="106"/>
    </row>
    <row r="7824" spans="1:17" x14ac:dyDescent="0.25">
      <c r="A7824" t="s">
        <v>331</v>
      </c>
      <c r="B7824" s="23">
        <v>2020</v>
      </c>
      <c r="C7824" s="23" t="s">
        <v>2</v>
      </c>
      <c r="D7824" s="23" t="s">
        <v>65</v>
      </c>
      <c r="E7824" s="23" t="s">
        <v>492</v>
      </c>
      <c r="F7824" s="23" t="s">
        <v>469</v>
      </c>
      <c r="G7824" s="23" t="s">
        <v>492</v>
      </c>
      <c r="H7824" s="32" t="s">
        <v>469</v>
      </c>
      <c r="I7824" s="32" t="s">
        <v>52</v>
      </c>
      <c r="J7824" s="135">
        <v>561</v>
      </c>
      <c r="K7824" s="27">
        <v>0.81818000000000002</v>
      </c>
      <c r="L7824" s="77">
        <v>0.9</v>
      </c>
      <c r="Q7824" s="106"/>
    </row>
    <row r="7825" spans="1:17" x14ac:dyDescent="0.25">
      <c r="A7825" t="s">
        <v>331</v>
      </c>
      <c r="B7825" s="23">
        <v>2020</v>
      </c>
      <c r="C7825" s="23" t="s">
        <v>3</v>
      </c>
      <c r="D7825" s="23" t="s">
        <v>66</v>
      </c>
      <c r="E7825" s="23" t="s">
        <v>492</v>
      </c>
      <c r="F7825" s="23" t="s">
        <v>469</v>
      </c>
      <c r="G7825" s="23" t="s">
        <v>492</v>
      </c>
      <c r="H7825" s="32" t="s">
        <v>469</v>
      </c>
      <c r="I7825" s="32" t="s">
        <v>52</v>
      </c>
      <c r="J7825" s="135">
        <v>613</v>
      </c>
      <c r="K7825" s="27">
        <v>0.86460000000000004</v>
      </c>
      <c r="L7825" s="77">
        <v>0.9</v>
      </c>
      <c r="Q7825" s="106"/>
    </row>
    <row r="7826" spans="1:17" x14ac:dyDescent="0.25">
      <c r="A7826" t="s">
        <v>331</v>
      </c>
      <c r="B7826" s="23">
        <v>2021</v>
      </c>
      <c r="C7826" s="23" t="s">
        <v>0</v>
      </c>
      <c r="D7826" s="23" t="s">
        <v>67</v>
      </c>
      <c r="E7826" s="23" t="s">
        <v>492</v>
      </c>
      <c r="F7826" s="23" t="s">
        <v>469</v>
      </c>
      <c r="G7826" s="23" t="s">
        <v>492</v>
      </c>
      <c r="H7826" s="32" t="s">
        <v>469</v>
      </c>
      <c r="I7826" s="32" t="s">
        <v>52</v>
      </c>
      <c r="J7826" s="135">
        <v>644</v>
      </c>
      <c r="K7826" s="27">
        <v>0.93323</v>
      </c>
      <c r="L7826" s="77">
        <v>0.9</v>
      </c>
      <c r="Q7826" s="106"/>
    </row>
    <row r="7827" spans="1:17" x14ac:dyDescent="0.25">
      <c r="A7827" t="s">
        <v>331</v>
      </c>
      <c r="B7827" s="23">
        <v>2021</v>
      </c>
      <c r="C7827" s="23" t="s">
        <v>1</v>
      </c>
      <c r="D7827" s="23" t="s">
        <v>68</v>
      </c>
      <c r="E7827" s="23" t="s">
        <v>492</v>
      </c>
      <c r="F7827" s="23" t="s">
        <v>469</v>
      </c>
      <c r="G7827" s="23" t="s">
        <v>492</v>
      </c>
      <c r="H7827" s="32" t="s">
        <v>469</v>
      </c>
      <c r="I7827" s="32" t="s">
        <v>52</v>
      </c>
      <c r="J7827" s="135">
        <v>631</v>
      </c>
      <c r="K7827" s="27">
        <v>0.95245999999999997</v>
      </c>
      <c r="L7827" s="77">
        <v>0.9</v>
      </c>
      <c r="Q7827" s="106"/>
    </row>
    <row r="7828" spans="1:17" x14ac:dyDescent="0.25">
      <c r="A7828" t="s">
        <v>331</v>
      </c>
      <c r="B7828" s="23">
        <v>2021</v>
      </c>
      <c r="C7828" s="23" t="s">
        <v>2</v>
      </c>
      <c r="D7828" s="23" t="s">
        <v>69</v>
      </c>
      <c r="E7828" s="23" t="s">
        <v>492</v>
      </c>
      <c r="F7828" s="23" t="s">
        <v>469</v>
      </c>
      <c r="G7828" s="23" t="s">
        <v>492</v>
      </c>
      <c r="H7828" s="32" t="s">
        <v>469</v>
      </c>
      <c r="I7828" s="32" t="s">
        <v>52</v>
      </c>
      <c r="J7828" s="135">
        <v>691</v>
      </c>
      <c r="K7828" s="27">
        <v>0.92330000000000001</v>
      </c>
      <c r="L7828" s="77">
        <v>0.9</v>
      </c>
      <c r="Q7828" s="106"/>
    </row>
    <row r="7829" spans="1:17" x14ac:dyDescent="0.25">
      <c r="A7829" t="s">
        <v>331</v>
      </c>
      <c r="B7829" s="23">
        <v>2021</v>
      </c>
      <c r="C7829" s="23" t="s">
        <v>3</v>
      </c>
      <c r="D7829" s="23" t="s">
        <v>70</v>
      </c>
      <c r="E7829" s="23" t="s">
        <v>492</v>
      </c>
      <c r="F7829" s="23" t="s">
        <v>469</v>
      </c>
      <c r="G7829" s="23" t="s">
        <v>492</v>
      </c>
      <c r="H7829" s="32" t="s">
        <v>469</v>
      </c>
      <c r="I7829" s="32" t="s">
        <v>52</v>
      </c>
      <c r="J7829" s="135">
        <v>713</v>
      </c>
      <c r="K7829" s="27">
        <v>0.91725000000000001</v>
      </c>
      <c r="L7829" s="77">
        <v>0.9</v>
      </c>
      <c r="Q7829" s="106"/>
    </row>
    <row r="7830" spans="1:17" x14ac:dyDescent="0.25">
      <c r="A7830" t="s">
        <v>331</v>
      </c>
      <c r="B7830" s="23">
        <v>2022</v>
      </c>
      <c r="C7830" s="23" t="s">
        <v>0</v>
      </c>
      <c r="D7830" s="23" t="s">
        <v>71</v>
      </c>
      <c r="E7830" s="23" t="s">
        <v>492</v>
      </c>
      <c r="F7830" s="23" t="s">
        <v>469</v>
      </c>
      <c r="G7830" s="23" t="s">
        <v>492</v>
      </c>
      <c r="H7830" s="32" t="s">
        <v>469</v>
      </c>
      <c r="I7830" s="32" t="s">
        <v>52</v>
      </c>
      <c r="J7830" s="135">
        <v>733</v>
      </c>
      <c r="K7830" s="27">
        <v>0.93042000000000002</v>
      </c>
      <c r="L7830" s="77">
        <v>0.9</v>
      </c>
      <c r="Q7830" s="106"/>
    </row>
    <row r="7831" spans="1:17" x14ac:dyDescent="0.25">
      <c r="A7831" t="s">
        <v>331</v>
      </c>
      <c r="B7831" s="23">
        <v>2022</v>
      </c>
      <c r="C7831" s="23" t="s">
        <v>1</v>
      </c>
      <c r="D7831" s="23" t="s">
        <v>72</v>
      </c>
      <c r="E7831" s="23" t="s">
        <v>492</v>
      </c>
      <c r="F7831" s="23" t="s">
        <v>469</v>
      </c>
      <c r="G7831" s="23" t="s">
        <v>492</v>
      </c>
      <c r="H7831" s="32" t="s">
        <v>469</v>
      </c>
      <c r="I7831" s="32" t="s">
        <v>52</v>
      </c>
      <c r="J7831" s="135">
        <v>660</v>
      </c>
      <c r="K7831" s="27">
        <v>0.91818</v>
      </c>
      <c r="L7831" s="77">
        <v>0.9</v>
      </c>
      <c r="Q7831" s="106"/>
    </row>
    <row r="7832" spans="1:17" x14ac:dyDescent="0.25">
      <c r="A7832" t="s">
        <v>331</v>
      </c>
      <c r="B7832" s="23">
        <v>2022</v>
      </c>
      <c r="C7832" s="23" t="s">
        <v>2</v>
      </c>
      <c r="D7832" s="23" t="s">
        <v>73</v>
      </c>
      <c r="E7832" s="23" t="s">
        <v>492</v>
      </c>
      <c r="F7832" s="23" t="s">
        <v>469</v>
      </c>
      <c r="G7832" s="23" t="s">
        <v>492</v>
      </c>
      <c r="H7832" s="32" t="s">
        <v>469</v>
      </c>
      <c r="I7832" s="32" t="s">
        <v>52</v>
      </c>
      <c r="J7832" s="135">
        <v>654</v>
      </c>
      <c r="K7832" s="27">
        <v>0.86697000000000002</v>
      </c>
      <c r="L7832" s="77">
        <v>0.9</v>
      </c>
      <c r="Q7832" s="106"/>
    </row>
    <row r="7833" spans="1:17" x14ac:dyDescent="0.25">
      <c r="A7833" t="s">
        <v>331</v>
      </c>
      <c r="B7833" s="23">
        <v>2022</v>
      </c>
      <c r="C7833" s="23" t="s">
        <v>3</v>
      </c>
      <c r="D7833" s="23" t="s">
        <v>493</v>
      </c>
      <c r="E7833" s="23" t="s">
        <v>492</v>
      </c>
      <c r="F7833" s="23" t="s">
        <v>469</v>
      </c>
      <c r="G7833" s="23" t="s">
        <v>492</v>
      </c>
      <c r="H7833" s="32" t="s">
        <v>469</v>
      </c>
      <c r="I7833" s="32" t="s">
        <v>52</v>
      </c>
      <c r="J7833" s="135">
        <v>678</v>
      </c>
      <c r="K7833" s="27">
        <v>0.89971000000000001</v>
      </c>
      <c r="L7833" s="77">
        <v>0.9</v>
      </c>
      <c r="Q7833" s="106"/>
    </row>
    <row r="7834" spans="1:17" x14ac:dyDescent="0.25">
      <c r="A7834" t="s">
        <v>331</v>
      </c>
      <c r="B7834" s="23">
        <v>2023</v>
      </c>
      <c r="C7834" s="23" t="s">
        <v>0</v>
      </c>
      <c r="D7834" s="23" t="s">
        <v>537</v>
      </c>
      <c r="E7834" s="23" t="s">
        <v>492</v>
      </c>
      <c r="F7834" s="23" t="s">
        <v>469</v>
      </c>
      <c r="G7834" s="23" t="s">
        <v>492</v>
      </c>
      <c r="H7834" s="32" t="s">
        <v>469</v>
      </c>
      <c r="I7834" s="32" t="s">
        <v>52</v>
      </c>
      <c r="J7834" s="135">
        <v>699</v>
      </c>
      <c r="K7834" s="27">
        <v>0.92132000000000003</v>
      </c>
      <c r="L7834" s="77">
        <v>0.9</v>
      </c>
      <c r="Q7834" s="106"/>
    </row>
    <row r="7835" spans="1:17" x14ac:dyDescent="0.25">
      <c r="A7835" t="s">
        <v>331</v>
      </c>
      <c r="B7835" s="23">
        <v>2018</v>
      </c>
      <c r="C7835" s="23" t="s">
        <v>0</v>
      </c>
      <c r="D7835" s="23" t="s">
        <v>54</v>
      </c>
      <c r="E7835" s="23" t="s">
        <v>492</v>
      </c>
      <c r="F7835" s="23" t="s">
        <v>365</v>
      </c>
      <c r="G7835" s="23" t="s">
        <v>492</v>
      </c>
      <c r="H7835" s="32" t="s">
        <v>365</v>
      </c>
      <c r="I7835" s="32" t="s">
        <v>52</v>
      </c>
      <c r="J7835" s="135">
        <v>249</v>
      </c>
      <c r="K7835" s="27">
        <v>0.64659</v>
      </c>
      <c r="L7835" s="77">
        <v>0.9</v>
      </c>
      <c r="Q7835" s="106"/>
    </row>
    <row r="7836" spans="1:17" x14ac:dyDescent="0.25">
      <c r="A7836" t="s">
        <v>331</v>
      </c>
      <c r="B7836" s="23">
        <v>2018</v>
      </c>
      <c r="C7836" s="23" t="s">
        <v>1</v>
      </c>
      <c r="D7836" s="23" t="s">
        <v>56</v>
      </c>
      <c r="E7836" s="23" t="s">
        <v>492</v>
      </c>
      <c r="F7836" s="23" t="s">
        <v>365</v>
      </c>
      <c r="G7836" s="23" t="s">
        <v>492</v>
      </c>
      <c r="H7836" s="32" t="s">
        <v>365</v>
      </c>
      <c r="I7836" s="32" t="s">
        <v>52</v>
      </c>
      <c r="J7836" s="135">
        <v>333</v>
      </c>
      <c r="K7836" s="27">
        <v>0.63663999999999998</v>
      </c>
      <c r="L7836" s="77">
        <v>0.9</v>
      </c>
      <c r="Q7836" s="106"/>
    </row>
    <row r="7837" spans="1:17" x14ac:dyDescent="0.25">
      <c r="A7837" t="s">
        <v>331</v>
      </c>
      <c r="B7837" s="23">
        <v>2018</v>
      </c>
      <c r="C7837" s="23" t="s">
        <v>2</v>
      </c>
      <c r="D7837" s="23" t="s">
        <v>57</v>
      </c>
      <c r="E7837" s="23" t="s">
        <v>492</v>
      </c>
      <c r="F7837" s="23" t="s">
        <v>365</v>
      </c>
      <c r="G7837" s="23" t="s">
        <v>492</v>
      </c>
      <c r="H7837" s="32" t="s">
        <v>365</v>
      </c>
      <c r="I7837" s="32" t="s">
        <v>52</v>
      </c>
      <c r="J7837" s="135">
        <v>303</v>
      </c>
      <c r="K7837" s="27">
        <v>0.63366</v>
      </c>
      <c r="L7837" s="77">
        <v>0.9</v>
      </c>
      <c r="Q7837" s="106"/>
    </row>
    <row r="7838" spans="1:17" x14ac:dyDescent="0.25">
      <c r="A7838" t="s">
        <v>331</v>
      </c>
      <c r="B7838" s="23">
        <v>2018</v>
      </c>
      <c r="C7838" s="23" t="s">
        <v>3</v>
      </c>
      <c r="D7838" s="23" t="s">
        <v>58</v>
      </c>
      <c r="E7838" s="23" t="s">
        <v>492</v>
      </c>
      <c r="F7838" s="23" t="s">
        <v>365</v>
      </c>
      <c r="G7838" s="23" t="s">
        <v>492</v>
      </c>
      <c r="H7838" s="32" t="s">
        <v>365</v>
      </c>
      <c r="I7838" s="32" t="s">
        <v>52</v>
      </c>
      <c r="J7838" s="135">
        <v>276</v>
      </c>
      <c r="K7838" s="27">
        <v>0.59057999999999999</v>
      </c>
      <c r="L7838" s="77">
        <v>0.9</v>
      </c>
      <c r="Q7838" s="106"/>
    </row>
    <row r="7839" spans="1:17" x14ac:dyDescent="0.25">
      <c r="A7839" t="s">
        <v>331</v>
      </c>
      <c r="B7839" s="23">
        <v>2019</v>
      </c>
      <c r="C7839" s="23" t="s">
        <v>0</v>
      </c>
      <c r="D7839" s="23" t="s">
        <v>59</v>
      </c>
      <c r="E7839" s="23" t="s">
        <v>492</v>
      </c>
      <c r="F7839" s="23" t="s">
        <v>365</v>
      </c>
      <c r="G7839" s="23" t="s">
        <v>492</v>
      </c>
      <c r="H7839" s="32" t="s">
        <v>365</v>
      </c>
      <c r="I7839" s="32" t="s">
        <v>52</v>
      </c>
      <c r="J7839" s="135">
        <v>288</v>
      </c>
      <c r="K7839" s="27">
        <v>0.58681000000000005</v>
      </c>
      <c r="L7839" s="77">
        <v>0.9</v>
      </c>
      <c r="Q7839" s="106"/>
    </row>
    <row r="7840" spans="1:17" x14ac:dyDescent="0.25">
      <c r="A7840" t="s">
        <v>331</v>
      </c>
      <c r="B7840" s="23">
        <v>2019</v>
      </c>
      <c r="C7840" s="23" t="s">
        <v>1</v>
      </c>
      <c r="D7840" s="23" t="s">
        <v>60</v>
      </c>
      <c r="E7840" s="23" t="s">
        <v>492</v>
      </c>
      <c r="F7840" s="23" t="s">
        <v>365</v>
      </c>
      <c r="G7840" s="23" t="s">
        <v>492</v>
      </c>
      <c r="H7840" s="32" t="s">
        <v>365</v>
      </c>
      <c r="I7840" s="32" t="s">
        <v>52</v>
      </c>
      <c r="J7840" s="135">
        <v>305</v>
      </c>
      <c r="K7840" s="27">
        <v>0.69835999999999998</v>
      </c>
      <c r="L7840" s="77">
        <v>0.9</v>
      </c>
      <c r="Q7840" s="106"/>
    </row>
    <row r="7841" spans="1:17" x14ac:dyDescent="0.25">
      <c r="A7841" t="s">
        <v>331</v>
      </c>
      <c r="B7841" s="23">
        <v>2019</v>
      </c>
      <c r="C7841" s="23" t="s">
        <v>2</v>
      </c>
      <c r="D7841" s="23" t="s">
        <v>61</v>
      </c>
      <c r="E7841" s="23" t="s">
        <v>492</v>
      </c>
      <c r="F7841" s="23" t="s">
        <v>365</v>
      </c>
      <c r="G7841" s="23" t="s">
        <v>492</v>
      </c>
      <c r="H7841" s="32" t="s">
        <v>365</v>
      </c>
      <c r="I7841" s="32" t="s">
        <v>52</v>
      </c>
      <c r="J7841" s="135">
        <v>296</v>
      </c>
      <c r="K7841" s="27">
        <v>0.69257000000000002</v>
      </c>
      <c r="L7841" s="77">
        <v>0.9</v>
      </c>
      <c r="Q7841" s="106"/>
    </row>
    <row r="7842" spans="1:17" x14ac:dyDescent="0.25">
      <c r="A7842" t="s">
        <v>331</v>
      </c>
      <c r="B7842" s="23">
        <v>2019</v>
      </c>
      <c r="C7842" s="23" t="s">
        <v>3</v>
      </c>
      <c r="D7842" s="23" t="s">
        <v>62</v>
      </c>
      <c r="E7842" s="23" t="s">
        <v>492</v>
      </c>
      <c r="F7842" s="23" t="s">
        <v>365</v>
      </c>
      <c r="G7842" s="23" t="s">
        <v>492</v>
      </c>
      <c r="H7842" s="32" t="s">
        <v>365</v>
      </c>
      <c r="I7842" s="32" t="s">
        <v>52</v>
      </c>
      <c r="J7842" s="135">
        <v>305</v>
      </c>
      <c r="K7842" s="27">
        <v>0.72458999999999996</v>
      </c>
      <c r="L7842" s="77">
        <v>0.9</v>
      </c>
      <c r="Q7842" s="106"/>
    </row>
    <row r="7843" spans="1:17" x14ac:dyDescent="0.25">
      <c r="A7843" t="s">
        <v>331</v>
      </c>
      <c r="B7843" s="23">
        <v>2020</v>
      </c>
      <c r="C7843" s="23" t="s">
        <v>0</v>
      </c>
      <c r="D7843" s="23" t="s">
        <v>63</v>
      </c>
      <c r="E7843" s="23" t="s">
        <v>492</v>
      </c>
      <c r="F7843" s="23" t="s">
        <v>365</v>
      </c>
      <c r="G7843" s="23" t="s">
        <v>492</v>
      </c>
      <c r="H7843" s="32" t="s">
        <v>365</v>
      </c>
      <c r="I7843" s="32" t="s">
        <v>52</v>
      </c>
      <c r="J7843" s="135">
        <v>254</v>
      </c>
      <c r="K7843" s="27">
        <v>0.78739999999999999</v>
      </c>
      <c r="L7843" s="77">
        <v>0.9</v>
      </c>
      <c r="Q7843" s="106"/>
    </row>
    <row r="7844" spans="1:17" x14ac:dyDescent="0.25">
      <c r="A7844" t="s">
        <v>331</v>
      </c>
      <c r="B7844" s="23">
        <v>2020</v>
      </c>
      <c r="C7844" s="23" t="s">
        <v>1</v>
      </c>
      <c r="D7844" s="23" t="s">
        <v>64</v>
      </c>
      <c r="E7844" s="23" t="s">
        <v>492</v>
      </c>
      <c r="F7844" s="23" t="s">
        <v>365</v>
      </c>
      <c r="G7844" s="23" t="s">
        <v>492</v>
      </c>
      <c r="H7844" s="32" t="s">
        <v>365</v>
      </c>
      <c r="I7844" s="32" t="s">
        <v>52</v>
      </c>
      <c r="J7844" s="135">
        <v>142</v>
      </c>
      <c r="K7844" s="27">
        <v>0.76761000000000001</v>
      </c>
      <c r="L7844" s="77">
        <v>0.9</v>
      </c>
      <c r="Q7844" s="106"/>
    </row>
    <row r="7845" spans="1:17" x14ac:dyDescent="0.25">
      <c r="A7845" t="s">
        <v>331</v>
      </c>
      <c r="B7845" s="23">
        <v>2020</v>
      </c>
      <c r="C7845" s="23" t="s">
        <v>2</v>
      </c>
      <c r="D7845" s="23" t="s">
        <v>65</v>
      </c>
      <c r="E7845" s="23" t="s">
        <v>492</v>
      </c>
      <c r="F7845" s="23" t="s">
        <v>365</v>
      </c>
      <c r="G7845" s="23" t="s">
        <v>492</v>
      </c>
      <c r="H7845" s="32" t="s">
        <v>365</v>
      </c>
      <c r="I7845" s="32" t="s">
        <v>52</v>
      </c>
      <c r="J7845" s="135">
        <v>225</v>
      </c>
      <c r="K7845" s="27">
        <v>0.66666999999999998</v>
      </c>
      <c r="L7845" s="77">
        <v>0.9</v>
      </c>
      <c r="Q7845" s="106"/>
    </row>
    <row r="7846" spans="1:17" x14ac:dyDescent="0.25">
      <c r="A7846" t="s">
        <v>331</v>
      </c>
      <c r="B7846" s="23">
        <v>2020</v>
      </c>
      <c r="C7846" s="23" t="s">
        <v>3</v>
      </c>
      <c r="D7846" s="23" t="s">
        <v>66</v>
      </c>
      <c r="E7846" s="23" t="s">
        <v>492</v>
      </c>
      <c r="F7846" s="23" t="s">
        <v>365</v>
      </c>
      <c r="G7846" s="23" t="s">
        <v>492</v>
      </c>
      <c r="H7846" s="32" t="s">
        <v>365</v>
      </c>
      <c r="I7846" s="32" t="s">
        <v>52</v>
      </c>
      <c r="J7846" s="135">
        <v>297</v>
      </c>
      <c r="K7846" s="27">
        <v>0.6633</v>
      </c>
      <c r="L7846" s="77">
        <v>0.9</v>
      </c>
      <c r="Q7846" s="106"/>
    </row>
    <row r="7847" spans="1:17" x14ac:dyDescent="0.25">
      <c r="A7847" t="s">
        <v>331</v>
      </c>
      <c r="B7847" s="23">
        <v>2021</v>
      </c>
      <c r="C7847" s="23" t="s">
        <v>0</v>
      </c>
      <c r="D7847" s="23" t="s">
        <v>67</v>
      </c>
      <c r="E7847" s="23" t="s">
        <v>492</v>
      </c>
      <c r="F7847" s="23" t="s">
        <v>365</v>
      </c>
      <c r="G7847" s="23" t="s">
        <v>492</v>
      </c>
      <c r="H7847" s="32" t="s">
        <v>365</v>
      </c>
      <c r="I7847" s="32" t="s">
        <v>52</v>
      </c>
      <c r="J7847" s="135">
        <v>241</v>
      </c>
      <c r="K7847" s="27">
        <v>0.61826000000000003</v>
      </c>
      <c r="L7847" s="77">
        <v>0.9</v>
      </c>
      <c r="Q7847" s="106"/>
    </row>
    <row r="7848" spans="1:17" x14ac:dyDescent="0.25">
      <c r="A7848" t="s">
        <v>331</v>
      </c>
      <c r="B7848" s="23">
        <v>2021</v>
      </c>
      <c r="C7848" s="23" t="s">
        <v>1</v>
      </c>
      <c r="D7848" s="23" t="s">
        <v>68</v>
      </c>
      <c r="E7848" s="23" t="s">
        <v>492</v>
      </c>
      <c r="F7848" s="23" t="s">
        <v>365</v>
      </c>
      <c r="G7848" s="23" t="s">
        <v>492</v>
      </c>
      <c r="H7848" s="32" t="s">
        <v>365</v>
      </c>
      <c r="I7848" s="32" t="s">
        <v>52</v>
      </c>
      <c r="J7848" s="135">
        <v>291</v>
      </c>
      <c r="K7848" s="27">
        <v>0.63229999999999997</v>
      </c>
      <c r="L7848" s="77">
        <v>0.9</v>
      </c>
      <c r="Q7848" s="106"/>
    </row>
    <row r="7849" spans="1:17" x14ac:dyDescent="0.25">
      <c r="A7849" t="s">
        <v>331</v>
      </c>
      <c r="B7849" s="23">
        <v>2021</v>
      </c>
      <c r="C7849" s="23" t="s">
        <v>2</v>
      </c>
      <c r="D7849" s="23" t="s">
        <v>69</v>
      </c>
      <c r="E7849" s="23" t="s">
        <v>492</v>
      </c>
      <c r="F7849" s="23" t="s">
        <v>365</v>
      </c>
      <c r="G7849" s="23" t="s">
        <v>492</v>
      </c>
      <c r="H7849" s="32" t="s">
        <v>365</v>
      </c>
      <c r="I7849" s="32" t="s">
        <v>52</v>
      </c>
      <c r="J7849" s="135">
        <v>282</v>
      </c>
      <c r="K7849" s="27">
        <v>0.64893999999999996</v>
      </c>
      <c r="L7849" s="77">
        <v>0.9</v>
      </c>
      <c r="Q7849" s="106"/>
    </row>
    <row r="7850" spans="1:17" x14ac:dyDescent="0.25">
      <c r="A7850" t="s">
        <v>331</v>
      </c>
      <c r="B7850" s="23">
        <v>2021</v>
      </c>
      <c r="C7850" s="23" t="s">
        <v>3</v>
      </c>
      <c r="D7850" s="23" t="s">
        <v>70</v>
      </c>
      <c r="E7850" s="23" t="s">
        <v>492</v>
      </c>
      <c r="F7850" s="23" t="s">
        <v>365</v>
      </c>
      <c r="G7850" s="23" t="s">
        <v>492</v>
      </c>
      <c r="H7850" s="32" t="s">
        <v>365</v>
      </c>
      <c r="I7850" s="32" t="s">
        <v>52</v>
      </c>
      <c r="J7850" s="135">
        <v>314</v>
      </c>
      <c r="K7850" s="27">
        <v>0.68152999999999997</v>
      </c>
      <c r="L7850" s="77">
        <v>0.9</v>
      </c>
      <c r="Q7850" s="106"/>
    </row>
    <row r="7851" spans="1:17" x14ac:dyDescent="0.25">
      <c r="A7851" t="s">
        <v>331</v>
      </c>
      <c r="B7851" s="23">
        <v>2022</v>
      </c>
      <c r="C7851" s="23" t="s">
        <v>0</v>
      </c>
      <c r="D7851" s="23" t="s">
        <v>71</v>
      </c>
      <c r="E7851" s="23" t="s">
        <v>492</v>
      </c>
      <c r="F7851" s="23" t="s">
        <v>365</v>
      </c>
      <c r="G7851" s="23" t="s">
        <v>492</v>
      </c>
      <c r="H7851" s="32" t="s">
        <v>365</v>
      </c>
      <c r="I7851" s="32" t="s">
        <v>52</v>
      </c>
      <c r="J7851" s="135">
        <v>311</v>
      </c>
      <c r="K7851" s="27">
        <v>0.81672</v>
      </c>
      <c r="L7851" s="77">
        <v>0.9</v>
      </c>
      <c r="Q7851" s="106"/>
    </row>
    <row r="7852" spans="1:17" x14ac:dyDescent="0.25">
      <c r="A7852" t="s">
        <v>331</v>
      </c>
      <c r="B7852" s="23">
        <v>2022</v>
      </c>
      <c r="C7852" s="23" t="s">
        <v>1</v>
      </c>
      <c r="D7852" s="23" t="s">
        <v>72</v>
      </c>
      <c r="E7852" s="23" t="s">
        <v>492</v>
      </c>
      <c r="F7852" s="23" t="s">
        <v>365</v>
      </c>
      <c r="G7852" s="23" t="s">
        <v>492</v>
      </c>
      <c r="H7852" s="32" t="s">
        <v>365</v>
      </c>
      <c r="I7852" s="32" t="s">
        <v>52</v>
      </c>
      <c r="J7852" s="135">
        <v>344</v>
      </c>
      <c r="K7852" s="27">
        <v>0.61336999999999997</v>
      </c>
      <c r="L7852" s="77">
        <v>0.9</v>
      </c>
      <c r="Q7852" s="106"/>
    </row>
    <row r="7853" spans="1:17" x14ac:dyDescent="0.25">
      <c r="A7853" t="s">
        <v>331</v>
      </c>
      <c r="B7853" s="23">
        <v>2022</v>
      </c>
      <c r="C7853" s="23" t="s">
        <v>2</v>
      </c>
      <c r="D7853" s="23" t="s">
        <v>73</v>
      </c>
      <c r="E7853" s="23" t="s">
        <v>492</v>
      </c>
      <c r="F7853" s="23" t="s">
        <v>365</v>
      </c>
      <c r="G7853" s="23" t="s">
        <v>492</v>
      </c>
      <c r="H7853" s="32" t="s">
        <v>365</v>
      </c>
      <c r="I7853" s="32" t="s">
        <v>52</v>
      </c>
      <c r="J7853" s="135">
        <v>296</v>
      </c>
      <c r="K7853" s="27">
        <v>0.71958999999999995</v>
      </c>
      <c r="L7853" s="77">
        <v>0.9</v>
      </c>
      <c r="Q7853" s="106"/>
    </row>
    <row r="7854" spans="1:17" x14ac:dyDescent="0.25">
      <c r="A7854" t="s">
        <v>331</v>
      </c>
      <c r="B7854" s="23">
        <v>2022</v>
      </c>
      <c r="C7854" s="23" t="s">
        <v>3</v>
      </c>
      <c r="D7854" s="23" t="s">
        <v>493</v>
      </c>
      <c r="E7854" s="23" t="s">
        <v>492</v>
      </c>
      <c r="F7854" s="23" t="s">
        <v>365</v>
      </c>
      <c r="G7854" s="23" t="s">
        <v>492</v>
      </c>
      <c r="H7854" s="32" t="s">
        <v>365</v>
      </c>
      <c r="I7854" s="32" t="s">
        <v>52</v>
      </c>
      <c r="J7854" s="135">
        <v>297</v>
      </c>
      <c r="K7854" s="27">
        <v>0.75083999999999995</v>
      </c>
      <c r="L7854" s="77">
        <v>0.9</v>
      </c>
      <c r="Q7854" s="106"/>
    </row>
    <row r="7855" spans="1:17" x14ac:dyDescent="0.25">
      <c r="A7855" t="s">
        <v>331</v>
      </c>
      <c r="B7855" s="23">
        <v>2023</v>
      </c>
      <c r="C7855" s="23" t="s">
        <v>0</v>
      </c>
      <c r="D7855" s="23" t="s">
        <v>537</v>
      </c>
      <c r="E7855" s="23" t="s">
        <v>492</v>
      </c>
      <c r="F7855" s="23" t="s">
        <v>365</v>
      </c>
      <c r="G7855" s="23" t="s">
        <v>492</v>
      </c>
      <c r="H7855" s="32" t="s">
        <v>365</v>
      </c>
      <c r="I7855" s="32" t="s">
        <v>52</v>
      </c>
      <c r="J7855" s="135">
        <v>294</v>
      </c>
      <c r="K7855" s="27">
        <v>0.77890999999999999</v>
      </c>
      <c r="L7855" s="77">
        <v>0.9</v>
      </c>
      <c r="Q7855" s="106"/>
    </row>
    <row r="7856" spans="1:17" x14ac:dyDescent="0.25">
      <c r="A7856" t="s">
        <v>331</v>
      </c>
      <c r="B7856" s="23">
        <v>2018</v>
      </c>
      <c r="C7856" s="23" t="s">
        <v>0</v>
      </c>
      <c r="D7856" s="23" t="s">
        <v>54</v>
      </c>
      <c r="E7856" s="23" t="s">
        <v>252</v>
      </c>
      <c r="F7856" s="23" t="s">
        <v>253</v>
      </c>
      <c r="G7856" s="23" t="s">
        <v>492</v>
      </c>
      <c r="H7856" s="32" t="s">
        <v>357</v>
      </c>
      <c r="I7856" s="32" t="s">
        <v>52</v>
      </c>
      <c r="J7856" s="135">
        <v>17</v>
      </c>
      <c r="K7856" s="27">
        <v>0.52941000000000005</v>
      </c>
      <c r="L7856" s="77">
        <v>0.9</v>
      </c>
      <c r="Q7856" s="106"/>
    </row>
    <row r="7857" spans="1:17" x14ac:dyDescent="0.25">
      <c r="A7857" t="s">
        <v>331</v>
      </c>
      <c r="B7857" s="23">
        <v>2018</v>
      </c>
      <c r="C7857" s="23" t="s">
        <v>1</v>
      </c>
      <c r="D7857" s="23" t="s">
        <v>56</v>
      </c>
      <c r="E7857" s="23" t="s">
        <v>252</v>
      </c>
      <c r="F7857" s="23" t="s">
        <v>253</v>
      </c>
      <c r="G7857" s="23" t="s">
        <v>492</v>
      </c>
      <c r="H7857" s="32" t="s">
        <v>357</v>
      </c>
      <c r="I7857" s="32" t="s">
        <v>52</v>
      </c>
      <c r="J7857" s="135">
        <v>25</v>
      </c>
      <c r="K7857" s="27">
        <v>0.52</v>
      </c>
      <c r="L7857" s="77">
        <v>0.9</v>
      </c>
      <c r="Q7857" s="106"/>
    </row>
    <row r="7858" spans="1:17" x14ac:dyDescent="0.25">
      <c r="A7858" t="s">
        <v>331</v>
      </c>
      <c r="B7858" s="23">
        <v>2018</v>
      </c>
      <c r="C7858" s="23" t="s">
        <v>2</v>
      </c>
      <c r="D7858" s="23" t="s">
        <v>57</v>
      </c>
      <c r="E7858" s="23" t="s">
        <v>252</v>
      </c>
      <c r="F7858" s="23" t="s">
        <v>253</v>
      </c>
      <c r="G7858" s="23" t="s">
        <v>492</v>
      </c>
      <c r="H7858" s="32" t="s">
        <v>357</v>
      </c>
      <c r="I7858" s="32" t="s">
        <v>52</v>
      </c>
      <c r="J7858" s="135">
        <v>15</v>
      </c>
      <c r="K7858" s="27">
        <v>0.13333</v>
      </c>
      <c r="L7858" s="77">
        <v>0.9</v>
      </c>
      <c r="Q7858" s="106"/>
    </row>
    <row r="7859" spans="1:17" x14ac:dyDescent="0.25">
      <c r="A7859" t="s">
        <v>331</v>
      </c>
      <c r="B7859" s="23">
        <v>2018</v>
      </c>
      <c r="C7859" s="23" t="s">
        <v>3</v>
      </c>
      <c r="D7859" s="23" t="s">
        <v>58</v>
      </c>
      <c r="E7859" s="23" t="s">
        <v>252</v>
      </c>
      <c r="F7859" s="23" t="s">
        <v>253</v>
      </c>
      <c r="G7859" s="23" t="s">
        <v>492</v>
      </c>
      <c r="H7859" s="32" t="s">
        <v>357</v>
      </c>
      <c r="I7859" s="32" t="s">
        <v>52</v>
      </c>
      <c r="J7859" s="135">
        <v>23</v>
      </c>
      <c r="K7859" s="27">
        <v>0.34782999999999997</v>
      </c>
      <c r="L7859" s="77">
        <v>0.9</v>
      </c>
      <c r="Q7859" s="106"/>
    </row>
    <row r="7860" spans="1:17" x14ac:dyDescent="0.25">
      <c r="A7860" t="s">
        <v>331</v>
      </c>
      <c r="B7860" s="23">
        <v>2019</v>
      </c>
      <c r="C7860" s="23" t="s">
        <v>0</v>
      </c>
      <c r="D7860" s="23" t="s">
        <v>59</v>
      </c>
      <c r="E7860" s="23" t="s">
        <v>252</v>
      </c>
      <c r="F7860" s="23" t="s">
        <v>253</v>
      </c>
      <c r="G7860" s="23" t="s">
        <v>492</v>
      </c>
      <c r="H7860" s="32" t="s">
        <v>357</v>
      </c>
      <c r="I7860" s="32" t="s">
        <v>52</v>
      </c>
      <c r="J7860" s="135">
        <v>21</v>
      </c>
      <c r="K7860" s="27">
        <v>0.14285999999999999</v>
      </c>
      <c r="L7860" s="77">
        <v>0.9</v>
      </c>
      <c r="Q7860" s="106"/>
    </row>
    <row r="7861" spans="1:17" x14ac:dyDescent="0.25">
      <c r="A7861" t="s">
        <v>331</v>
      </c>
      <c r="B7861" s="23">
        <v>2019</v>
      </c>
      <c r="C7861" s="23" t="s">
        <v>1</v>
      </c>
      <c r="D7861" s="23" t="s">
        <v>60</v>
      </c>
      <c r="E7861" s="23" t="s">
        <v>252</v>
      </c>
      <c r="F7861" s="23" t="s">
        <v>253</v>
      </c>
      <c r="G7861" s="23" t="s">
        <v>492</v>
      </c>
      <c r="H7861" s="32" t="s">
        <v>357</v>
      </c>
      <c r="I7861" s="32" t="s">
        <v>52</v>
      </c>
      <c r="J7861" s="135">
        <v>23</v>
      </c>
      <c r="K7861" s="27">
        <v>0.17391000000000001</v>
      </c>
      <c r="L7861" s="77">
        <v>0.9</v>
      </c>
      <c r="Q7861" s="106"/>
    </row>
    <row r="7862" spans="1:17" x14ac:dyDescent="0.25">
      <c r="A7862" t="s">
        <v>331</v>
      </c>
      <c r="B7862" s="23">
        <v>2019</v>
      </c>
      <c r="C7862" s="23" t="s">
        <v>2</v>
      </c>
      <c r="D7862" s="23" t="s">
        <v>61</v>
      </c>
      <c r="E7862" s="23" t="s">
        <v>252</v>
      </c>
      <c r="F7862" s="23" t="s">
        <v>253</v>
      </c>
      <c r="G7862" s="23" t="s">
        <v>492</v>
      </c>
      <c r="H7862" s="32" t="s">
        <v>357</v>
      </c>
      <c r="I7862" s="32" t="s">
        <v>52</v>
      </c>
      <c r="J7862" s="135">
        <v>18</v>
      </c>
      <c r="K7862" s="27">
        <v>5.5559999999999998E-2</v>
      </c>
      <c r="L7862" s="77">
        <v>0.9</v>
      </c>
      <c r="Q7862" s="106"/>
    </row>
    <row r="7863" spans="1:17" x14ac:dyDescent="0.25">
      <c r="A7863" t="s">
        <v>331</v>
      </c>
      <c r="B7863" s="23">
        <v>2019</v>
      </c>
      <c r="C7863" s="23" t="s">
        <v>3</v>
      </c>
      <c r="D7863" s="23" t="s">
        <v>62</v>
      </c>
      <c r="E7863" s="23" t="s">
        <v>252</v>
      </c>
      <c r="F7863" s="23" t="s">
        <v>253</v>
      </c>
      <c r="G7863" s="23" t="s">
        <v>492</v>
      </c>
      <c r="H7863" s="32" t="s">
        <v>357</v>
      </c>
      <c r="I7863" s="32" t="s">
        <v>52</v>
      </c>
      <c r="J7863" s="135">
        <v>22</v>
      </c>
      <c r="K7863" s="27">
        <v>0.27272999999999997</v>
      </c>
      <c r="L7863" s="77">
        <v>0.9</v>
      </c>
      <c r="Q7863" s="106"/>
    </row>
    <row r="7864" spans="1:17" x14ac:dyDescent="0.25">
      <c r="A7864" t="s">
        <v>331</v>
      </c>
      <c r="B7864" s="23">
        <v>2020</v>
      </c>
      <c r="C7864" s="23" t="s">
        <v>0</v>
      </c>
      <c r="D7864" s="23" t="s">
        <v>63</v>
      </c>
      <c r="E7864" s="23" t="s">
        <v>252</v>
      </c>
      <c r="F7864" s="23" t="s">
        <v>253</v>
      </c>
      <c r="G7864" s="23" t="s">
        <v>492</v>
      </c>
      <c r="H7864" s="32" t="s">
        <v>357</v>
      </c>
      <c r="I7864" s="32" t="s">
        <v>52</v>
      </c>
      <c r="J7864" s="135">
        <v>17</v>
      </c>
      <c r="K7864" s="27">
        <v>0.29411999999999999</v>
      </c>
      <c r="L7864" s="77">
        <v>0.9</v>
      </c>
      <c r="Q7864" s="106"/>
    </row>
    <row r="7865" spans="1:17" x14ac:dyDescent="0.25">
      <c r="A7865" t="s">
        <v>331</v>
      </c>
      <c r="B7865" s="23">
        <v>2020</v>
      </c>
      <c r="C7865" s="23" t="s">
        <v>1</v>
      </c>
      <c r="D7865" s="23" t="s">
        <v>64</v>
      </c>
      <c r="E7865" s="23" t="s">
        <v>252</v>
      </c>
      <c r="F7865" s="23" t="s">
        <v>253</v>
      </c>
      <c r="G7865" s="23" t="s">
        <v>492</v>
      </c>
      <c r="H7865" s="32" t="s">
        <v>357</v>
      </c>
      <c r="I7865" s="32" t="s">
        <v>52</v>
      </c>
      <c r="J7865" s="135">
        <v>16</v>
      </c>
      <c r="K7865" s="27">
        <v>0.4375</v>
      </c>
      <c r="L7865" s="77">
        <v>0.9</v>
      </c>
      <c r="Q7865" s="106"/>
    </row>
    <row r="7866" spans="1:17" x14ac:dyDescent="0.25">
      <c r="A7866" t="s">
        <v>331</v>
      </c>
      <c r="B7866" s="23">
        <v>2020</v>
      </c>
      <c r="C7866" s="23" t="s">
        <v>2</v>
      </c>
      <c r="D7866" s="23" t="s">
        <v>65</v>
      </c>
      <c r="E7866" s="23" t="s">
        <v>252</v>
      </c>
      <c r="F7866" s="23" t="s">
        <v>253</v>
      </c>
      <c r="G7866" s="23" t="s">
        <v>492</v>
      </c>
      <c r="H7866" s="32" t="s">
        <v>357</v>
      </c>
      <c r="I7866" s="32" t="s">
        <v>52</v>
      </c>
      <c r="J7866" s="135">
        <v>23</v>
      </c>
      <c r="K7866" s="27">
        <v>0.17391000000000001</v>
      </c>
      <c r="L7866" s="77">
        <v>0.9</v>
      </c>
      <c r="Q7866" s="106"/>
    </row>
    <row r="7867" spans="1:17" x14ac:dyDescent="0.25">
      <c r="A7867" t="s">
        <v>331</v>
      </c>
      <c r="B7867" s="23">
        <v>2020</v>
      </c>
      <c r="C7867" s="23" t="s">
        <v>3</v>
      </c>
      <c r="D7867" s="23" t="s">
        <v>66</v>
      </c>
      <c r="E7867" s="23" t="s">
        <v>252</v>
      </c>
      <c r="F7867" s="23" t="s">
        <v>253</v>
      </c>
      <c r="G7867" s="23" t="s">
        <v>492</v>
      </c>
      <c r="H7867" s="32" t="s">
        <v>357</v>
      </c>
      <c r="I7867" s="32" t="s">
        <v>52</v>
      </c>
      <c r="J7867" s="135">
        <v>18</v>
      </c>
      <c r="K7867" s="27">
        <v>0.38889000000000001</v>
      </c>
      <c r="L7867" s="77">
        <v>0.9</v>
      </c>
      <c r="Q7867" s="106"/>
    </row>
    <row r="7868" spans="1:17" x14ac:dyDescent="0.25">
      <c r="A7868" t="s">
        <v>331</v>
      </c>
      <c r="B7868" s="23">
        <v>2021</v>
      </c>
      <c r="C7868" s="23" t="s">
        <v>0</v>
      </c>
      <c r="D7868" s="23" t="s">
        <v>67</v>
      </c>
      <c r="E7868" s="23" t="s">
        <v>252</v>
      </c>
      <c r="F7868" s="23" t="s">
        <v>253</v>
      </c>
      <c r="G7868" s="23" t="s">
        <v>492</v>
      </c>
      <c r="H7868" s="32" t="s">
        <v>357</v>
      </c>
      <c r="I7868" s="32" t="s">
        <v>52</v>
      </c>
      <c r="J7868" s="135">
        <v>16</v>
      </c>
      <c r="K7868" s="27">
        <v>0.3125</v>
      </c>
      <c r="L7868" s="77">
        <v>0.9</v>
      </c>
      <c r="Q7868" s="106"/>
    </row>
    <row r="7869" spans="1:17" x14ac:dyDescent="0.25">
      <c r="A7869" t="s">
        <v>331</v>
      </c>
      <c r="B7869" s="23">
        <v>2021</v>
      </c>
      <c r="C7869" s="23" t="s">
        <v>1</v>
      </c>
      <c r="D7869" s="23" t="s">
        <v>68</v>
      </c>
      <c r="E7869" s="23" t="s">
        <v>252</v>
      </c>
      <c r="F7869" s="23" t="s">
        <v>253</v>
      </c>
      <c r="G7869" s="23" t="s">
        <v>492</v>
      </c>
      <c r="H7869" s="32" t="s">
        <v>357</v>
      </c>
      <c r="I7869" s="32" t="s">
        <v>52</v>
      </c>
      <c r="J7869" s="135">
        <v>30</v>
      </c>
      <c r="K7869" s="27">
        <v>0.2</v>
      </c>
      <c r="L7869" s="77">
        <v>0.9</v>
      </c>
      <c r="Q7869" s="106"/>
    </row>
    <row r="7870" spans="1:17" x14ac:dyDescent="0.25">
      <c r="A7870" t="s">
        <v>331</v>
      </c>
      <c r="B7870" s="23">
        <v>2021</v>
      </c>
      <c r="C7870" s="23" t="s">
        <v>2</v>
      </c>
      <c r="D7870" s="23" t="s">
        <v>69</v>
      </c>
      <c r="E7870" s="23" t="s">
        <v>252</v>
      </c>
      <c r="F7870" s="23" t="s">
        <v>253</v>
      </c>
      <c r="G7870" s="23" t="s">
        <v>492</v>
      </c>
      <c r="H7870" s="32" t="s">
        <v>357</v>
      </c>
      <c r="I7870" s="32" t="s">
        <v>52</v>
      </c>
      <c r="J7870" s="135">
        <v>19</v>
      </c>
      <c r="K7870" s="27">
        <v>0.57894999999999996</v>
      </c>
      <c r="L7870" s="77">
        <v>0.9</v>
      </c>
      <c r="Q7870" s="106"/>
    </row>
    <row r="7871" spans="1:17" x14ac:dyDescent="0.25">
      <c r="A7871" t="s">
        <v>331</v>
      </c>
      <c r="B7871" s="23">
        <v>2021</v>
      </c>
      <c r="C7871" s="23" t="s">
        <v>3</v>
      </c>
      <c r="D7871" s="23" t="s">
        <v>70</v>
      </c>
      <c r="E7871" s="23" t="s">
        <v>252</v>
      </c>
      <c r="F7871" s="23" t="s">
        <v>253</v>
      </c>
      <c r="G7871" s="23" t="s">
        <v>492</v>
      </c>
      <c r="H7871" s="32" t="s">
        <v>357</v>
      </c>
      <c r="I7871" s="32" t="s">
        <v>52</v>
      </c>
      <c r="J7871" s="135">
        <v>22</v>
      </c>
      <c r="K7871" s="27">
        <v>0.5</v>
      </c>
      <c r="L7871" s="77">
        <v>0.9</v>
      </c>
      <c r="Q7871" s="106"/>
    </row>
    <row r="7872" spans="1:17" x14ac:dyDescent="0.25">
      <c r="A7872" t="s">
        <v>331</v>
      </c>
      <c r="B7872" s="23">
        <v>2022</v>
      </c>
      <c r="C7872" s="23" t="s">
        <v>0</v>
      </c>
      <c r="D7872" s="23" t="s">
        <v>71</v>
      </c>
      <c r="E7872" s="23" t="s">
        <v>252</v>
      </c>
      <c r="F7872" s="23" t="s">
        <v>253</v>
      </c>
      <c r="G7872" s="23" t="s">
        <v>492</v>
      </c>
      <c r="H7872" s="32" t="s">
        <v>357</v>
      </c>
      <c r="I7872" s="32" t="s">
        <v>52</v>
      </c>
      <c r="J7872" s="135">
        <v>23</v>
      </c>
      <c r="K7872" s="27">
        <v>0.69564999999999999</v>
      </c>
      <c r="L7872" s="77">
        <v>0.9</v>
      </c>
      <c r="Q7872" s="106"/>
    </row>
    <row r="7873" spans="1:17" x14ac:dyDescent="0.25">
      <c r="A7873" t="s">
        <v>331</v>
      </c>
      <c r="B7873" s="23">
        <v>2022</v>
      </c>
      <c r="C7873" s="23" t="s">
        <v>1</v>
      </c>
      <c r="D7873" s="23" t="s">
        <v>72</v>
      </c>
      <c r="E7873" s="23" t="s">
        <v>252</v>
      </c>
      <c r="F7873" s="23" t="s">
        <v>253</v>
      </c>
      <c r="G7873" s="23" t="s">
        <v>492</v>
      </c>
      <c r="H7873" s="32" t="s">
        <v>357</v>
      </c>
      <c r="I7873" s="32" t="s">
        <v>52</v>
      </c>
      <c r="J7873" s="135">
        <v>27</v>
      </c>
      <c r="K7873" s="27">
        <v>0.55556000000000005</v>
      </c>
      <c r="L7873" s="77">
        <v>0.9</v>
      </c>
      <c r="Q7873" s="106"/>
    </row>
    <row r="7874" spans="1:17" x14ac:dyDescent="0.25">
      <c r="A7874" t="s">
        <v>331</v>
      </c>
      <c r="B7874" s="23">
        <v>2022</v>
      </c>
      <c r="C7874" s="23" t="s">
        <v>2</v>
      </c>
      <c r="D7874" s="23" t="s">
        <v>73</v>
      </c>
      <c r="E7874" s="23" t="s">
        <v>252</v>
      </c>
      <c r="F7874" s="23" t="s">
        <v>253</v>
      </c>
      <c r="G7874" s="23" t="s">
        <v>492</v>
      </c>
      <c r="H7874" s="32" t="s">
        <v>357</v>
      </c>
      <c r="I7874" s="32" t="s">
        <v>52</v>
      </c>
      <c r="J7874" s="135">
        <v>29</v>
      </c>
      <c r="K7874" s="27">
        <v>0.62068999999999996</v>
      </c>
      <c r="L7874" s="77">
        <v>0.9</v>
      </c>
      <c r="Q7874" s="106"/>
    </row>
    <row r="7875" spans="1:17" x14ac:dyDescent="0.25">
      <c r="A7875" t="s">
        <v>331</v>
      </c>
      <c r="B7875" s="23">
        <v>2022</v>
      </c>
      <c r="C7875" s="23" t="s">
        <v>3</v>
      </c>
      <c r="D7875" s="23" t="s">
        <v>493</v>
      </c>
      <c r="E7875" s="23" t="s">
        <v>252</v>
      </c>
      <c r="F7875" s="23" t="s">
        <v>253</v>
      </c>
      <c r="G7875" s="23" t="s">
        <v>492</v>
      </c>
      <c r="H7875" s="32" t="s">
        <v>357</v>
      </c>
      <c r="I7875" s="32" t="s">
        <v>52</v>
      </c>
      <c r="J7875" s="135">
        <v>19</v>
      </c>
      <c r="K7875" s="27">
        <v>0.36842000000000003</v>
      </c>
      <c r="L7875" s="77">
        <v>0.9</v>
      </c>
      <c r="Q7875" s="106"/>
    </row>
    <row r="7876" spans="1:17" x14ac:dyDescent="0.25">
      <c r="A7876" t="s">
        <v>331</v>
      </c>
      <c r="B7876" s="23">
        <v>2023</v>
      </c>
      <c r="C7876" s="23" t="s">
        <v>0</v>
      </c>
      <c r="D7876" s="23" t="s">
        <v>537</v>
      </c>
      <c r="E7876" s="23" t="s">
        <v>252</v>
      </c>
      <c r="F7876" s="23" t="s">
        <v>253</v>
      </c>
      <c r="G7876" s="23" t="s">
        <v>492</v>
      </c>
      <c r="H7876" s="32" t="s">
        <v>357</v>
      </c>
      <c r="I7876" s="32" t="s">
        <v>52</v>
      </c>
      <c r="J7876" s="135">
        <v>18</v>
      </c>
      <c r="K7876" s="27">
        <v>0.33333000000000002</v>
      </c>
      <c r="L7876" s="77">
        <v>0.9</v>
      </c>
      <c r="Q7876" s="106"/>
    </row>
    <row r="7877" spans="1:17" x14ac:dyDescent="0.25">
      <c r="A7877" t="s">
        <v>331</v>
      </c>
      <c r="B7877" s="23">
        <v>2018</v>
      </c>
      <c r="C7877" s="23" t="s">
        <v>0</v>
      </c>
      <c r="D7877" s="23" t="s">
        <v>54</v>
      </c>
      <c r="E7877" s="23" t="s">
        <v>254</v>
      </c>
      <c r="F7877" s="23" t="s">
        <v>255</v>
      </c>
      <c r="G7877" s="23" t="s">
        <v>492</v>
      </c>
      <c r="H7877" s="32" t="s">
        <v>354</v>
      </c>
      <c r="I7877" s="32" t="s">
        <v>52</v>
      </c>
      <c r="J7877" s="135">
        <v>42</v>
      </c>
      <c r="K7877" s="27">
        <v>0.19048000000000001</v>
      </c>
      <c r="L7877" s="77">
        <v>0.9</v>
      </c>
      <c r="Q7877" s="106"/>
    </row>
    <row r="7878" spans="1:17" x14ac:dyDescent="0.25">
      <c r="A7878" t="s">
        <v>331</v>
      </c>
      <c r="B7878" s="23">
        <v>2018</v>
      </c>
      <c r="C7878" s="23" t="s">
        <v>1</v>
      </c>
      <c r="D7878" s="23" t="s">
        <v>56</v>
      </c>
      <c r="E7878" s="23" t="s">
        <v>254</v>
      </c>
      <c r="F7878" s="23" t="s">
        <v>255</v>
      </c>
      <c r="G7878" s="23" t="s">
        <v>492</v>
      </c>
      <c r="H7878" s="32" t="s">
        <v>354</v>
      </c>
      <c r="I7878" s="32" t="s">
        <v>52</v>
      </c>
      <c r="J7878" s="135">
        <v>58</v>
      </c>
      <c r="K7878" s="27">
        <v>0.29310000000000003</v>
      </c>
      <c r="L7878" s="77">
        <v>0.9</v>
      </c>
      <c r="Q7878" s="106"/>
    </row>
    <row r="7879" spans="1:17" x14ac:dyDescent="0.25">
      <c r="A7879" t="s">
        <v>331</v>
      </c>
      <c r="B7879" s="23">
        <v>2018</v>
      </c>
      <c r="C7879" s="23" t="s">
        <v>2</v>
      </c>
      <c r="D7879" s="23" t="s">
        <v>57</v>
      </c>
      <c r="E7879" s="23" t="s">
        <v>254</v>
      </c>
      <c r="F7879" s="23" t="s">
        <v>255</v>
      </c>
      <c r="G7879" s="23" t="s">
        <v>492</v>
      </c>
      <c r="H7879" s="32" t="s">
        <v>354</v>
      </c>
      <c r="I7879" s="32" t="s">
        <v>52</v>
      </c>
      <c r="J7879" s="135">
        <v>62</v>
      </c>
      <c r="K7879" s="27">
        <v>0.64515999999999996</v>
      </c>
      <c r="L7879" s="77">
        <v>0.9</v>
      </c>
      <c r="Q7879" s="106"/>
    </row>
    <row r="7880" spans="1:17" x14ac:dyDescent="0.25">
      <c r="A7880" t="s">
        <v>331</v>
      </c>
      <c r="B7880" s="23">
        <v>2018</v>
      </c>
      <c r="C7880" s="23" t="s">
        <v>3</v>
      </c>
      <c r="D7880" s="23" t="s">
        <v>58</v>
      </c>
      <c r="E7880" s="23" t="s">
        <v>254</v>
      </c>
      <c r="F7880" s="23" t="s">
        <v>255</v>
      </c>
      <c r="G7880" s="23" t="s">
        <v>492</v>
      </c>
      <c r="H7880" s="32" t="s">
        <v>354</v>
      </c>
      <c r="I7880" s="32" t="s">
        <v>52</v>
      </c>
      <c r="J7880" s="135">
        <v>50</v>
      </c>
      <c r="K7880" s="27">
        <v>0.94</v>
      </c>
      <c r="L7880" s="77">
        <v>0.9</v>
      </c>
      <c r="Q7880" s="106"/>
    </row>
    <row r="7881" spans="1:17" x14ac:dyDescent="0.25">
      <c r="A7881" t="s">
        <v>331</v>
      </c>
      <c r="B7881" s="23">
        <v>2019</v>
      </c>
      <c r="C7881" s="23" t="s">
        <v>0</v>
      </c>
      <c r="D7881" s="23" t="s">
        <v>59</v>
      </c>
      <c r="E7881" s="23" t="s">
        <v>254</v>
      </c>
      <c r="F7881" s="23" t="s">
        <v>255</v>
      </c>
      <c r="G7881" s="23" t="s">
        <v>492</v>
      </c>
      <c r="H7881" s="32" t="s">
        <v>354</v>
      </c>
      <c r="I7881" s="32" t="s">
        <v>52</v>
      </c>
      <c r="J7881" s="135">
        <v>50</v>
      </c>
      <c r="K7881" s="27">
        <v>0.94</v>
      </c>
      <c r="L7881" s="77">
        <v>0.9</v>
      </c>
      <c r="Q7881" s="106"/>
    </row>
    <row r="7882" spans="1:17" x14ac:dyDescent="0.25">
      <c r="A7882" t="s">
        <v>331</v>
      </c>
      <c r="B7882" s="23">
        <v>2019</v>
      </c>
      <c r="C7882" s="23" t="s">
        <v>1</v>
      </c>
      <c r="D7882" s="23" t="s">
        <v>60</v>
      </c>
      <c r="E7882" s="23" t="s">
        <v>254</v>
      </c>
      <c r="F7882" s="23" t="s">
        <v>255</v>
      </c>
      <c r="G7882" s="23" t="s">
        <v>492</v>
      </c>
      <c r="H7882" s="32" t="s">
        <v>354</v>
      </c>
      <c r="I7882" s="32" t="s">
        <v>52</v>
      </c>
      <c r="J7882" s="135">
        <v>63</v>
      </c>
      <c r="K7882" s="27">
        <v>0.88888999999999996</v>
      </c>
      <c r="L7882" s="77">
        <v>0.9</v>
      </c>
      <c r="Q7882" s="106"/>
    </row>
    <row r="7883" spans="1:17" x14ac:dyDescent="0.25">
      <c r="A7883" t="s">
        <v>331</v>
      </c>
      <c r="B7883" s="23">
        <v>2019</v>
      </c>
      <c r="C7883" s="23" t="s">
        <v>2</v>
      </c>
      <c r="D7883" s="23" t="s">
        <v>61</v>
      </c>
      <c r="E7883" s="23" t="s">
        <v>254</v>
      </c>
      <c r="F7883" s="23" t="s">
        <v>255</v>
      </c>
      <c r="G7883" s="23" t="s">
        <v>492</v>
      </c>
      <c r="H7883" s="32" t="s">
        <v>354</v>
      </c>
      <c r="I7883" s="32" t="s">
        <v>52</v>
      </c>
      <c r="J7883" s="135">
        <v>59</v>
      </c>
      <c r="K7883" s="27">
        <v>0.84745999999999999</v>
      </c>
      <c r="L7883" s="77">
        <v>0.9</v>
      </c>
      <c r="Q7883" s="106"/>
    </row>
    <row r="7884" spans="1:17" x14ac:dyDescent="0.25">
      <c r="A7884" t="s">
        <v>331</v>
      </c>
      <c r="B7884" s="23">
        <v>2019</v>
      </c>
      <c r="C7884" s="23" t="s">
        <v>3</v>
      </c>
      <c r="D7884" s="23" t="s">
        <v>62</v>
      </c>
      <c r="E7884" s="23" t="s">
        <v>254</v>
      </c>
      <c r="F7884" s="23" t="s">
        <v>255</v>
      </c>
      <c r="G7884" s="23" t="s">
        <v>492</v>
      </c>
      <c r="H7884" s="32" t="s">
        <v>354</v>
      </c>
      <c r="I7884" s="32" t="s">
        <v>52</v>
      </c>
      <c r="J7884" s="135">
        <v>82</v>
      </c>
      <c r="K7884" s="27">
        <v>0.85365999999999997</v>
      </c>
      <c r="L7884" s="77">
        <v>0.9</v>
      </c>
      <c r="Q7884" s="106"/>
    </row>
    <row r="7885" spans="1:17" x14ac:dyDescent="0.25">
      <c r="A7885" t="s">
        <v>331</v>
      </c>
      <c r="B7885" s="23">
        <v>2020</v>
      </c>
      <c r="C7885" s="23" t="s">
        <v>0</v>
      </c>
      <c r="D7885" s="23" t="s">
        <v>63</v>
      </c>
      <c r="E7885" s="23" t="s">
        <v>254</v>
      </c>
      <c r="F7885" s="23" t="s">
        <v>255</v>
      </c>
      <c r="G7885" s="23" t="s">
        <v>492</v>
      </c>
      <c r="H7885" s="32" t="s">
        <v>354</v>
      </c>
      <c r="I7885" s="32" t="s">
        <v>52</v>
      </c>
      <c r="J7885" s="135">
        <v>96</v>
      </c>
      <c r="K7885" s="27">
        <v>0.875</v>
      </c>
      <c r="L7885" s="77">
        <v>0.9</v>
      </c>
      <c r="Q7885" s="106"/>
    </row>
    <row r="7886" spans="1:17" x14ac:dyDescent="0.25">
      <c r="A7886" t="s">
        <v>331</v>
      </c>
      <c r="B7886" s="23">
        <v>2020</v>
      </c>
      <c r="C7886" s="23" t="s">
        <v>1</v>
      </c>
      <c r="D7886" s="23" t="s">
        <v>64</v>
      </c>
      <c r="E7886" s="23" t="s">
        <v>254</v>
      </c>
      <c r="F7886" s="23" t="s">
        <v>255</v>
      </c>
      <c r="G7886" s="23" t="s">
        <v>492</v>
      </c>
      <c r="H7886" s="32" t="s">
        <v>354</v>
      </c>
      <c r="I7886" s="32" t="s">
        <v>52</v>
      </c>
      <c r="J7886" s="135">
        <v>50</v>
      </c>
      <c r="K7886" s="27">
        <v>0.9</v>
      </c>
      <c r="L7886" s="77">
        <v>0.9</v>
      </c>
      <c r="Q7886" s="106"/>
    </row>
    <row r="7887" spans="1:17" x14ac:dyDescent="0.25">
      <c r="A7887" t="s">
        <v>331</v>
      </c>
      <c r="B7887" s="23">
        <v>2020</v>
      </c>
      <c r="C7887" s="23" t="s">
        <v>2</v>
      </c>
      <c r="D7887" s="23" t="s">
        <v>65</v>
      </c>
      <c r="E7887" s="23" t="s">
        <v>254</v>
      </c>
      <c r="F7887" s="23" t="s">
        <v>255</v>
      </c>
      <c r="G7887" s="23" t="s">
        <v>492</v>
      </c>
      <c r="H7887" s="32" t="s">
        <v>354</v>
      </c>
      <c r="I7887" s="32" t="s">
        <v>52</v>
      </c>
      <c r="J7887" s="135">
        <v>46</v>
      </c>
      <c r="K7887" s="27">
        <v>0.93478000000000006</v>
      </c>
      <c r="L7887" s="77">
        <v>0.9</v>
      </c>
      <c r="Q7887" s="106"/>
    </row>
    <row r="7888" spans="1:17" x14ac:dyDescent="0.25">
      <c r="A7888" t="s">
        <v>331</v>
      </c>
      <c r="B7888" s="23">
        <v>2020</v>
      </c>
      <c r="C7888" s="23" t="s">
        <v>3</v>
      </c>
      <c r="D7888" s="23" t="s">
        <v>66</v>
      </c>
      <c r="E7888" s="23" t="s">
        <v>254</v>
      </c>
      <c r="F7888" s="23" t="s">
        <v>255</v>
      </c>
      <c r="G7888" s="23" t="s">
        <v>492</v>
      </c>
      <c r="H7888" s="32" t="s">
        <v>354</v>
      </c>
      <c r="I7888" s="32" t="s">
        <v>52</v>
      </c>
      <c r="J7888" s="135">
        <v>47</v>
      </c>
      <c r="K7888" s="27">
        <v>0.97872000000000003</v>
      </c>
      <c r="L7888" s="77">
        <v>0.9</v>
      </c>
      <c r="Q7888" s="106"/>
    </row>
    <row r="7889" spans="1:17" x14ac:dyDescent="0.25">
      <c r="A7889" t="s">
        <v>331</v>
      </c>
      <c r="B7889" s="23">
        <v>2021</v>
      </c>
      <c r="C7889" s="23" t="s">
        <v>0</v>
      </c>
      <c r="D7889" s="23" t="s">
        <v>67</v>
      </c>
      <c r="E7889" s="23" t="s">
        <v>254</v>
      </c>
      <c r="F7889" s="23" t="s">
        <v>255</v>
      </c>
      <c r="G7889" s="23" t="s">
        <v>492</v>
      </c>
      <c r="H7889" s="32" t="s">
        <v>354</v>
      </c>
      <c r="I7889" s="32" t="s">
        <v>52</v>
      </c>
      <c r="J7889" s="135">
        <v>50</v>
      </c>
      <c r="K7889" s="27">
        <v>0.98</v>
      </c>
      <c r="L7889" s="77">
        <v>0.9</v>
      </c>
      <c r="Q7889" s="106"/>
    </row>
    <row r="7890" spans="1:17" x14ac:dyDescent="0.25">
      <c r="A7890" t="s">
        <v>331</v>
      </c>
      <c r="B7890" s="23">
        <v>2021</v>
      </c>
      <c r="C7890" s="23" t="s">
        <v>1</v>
      </c>
      <c r="D7890" s="23" t="s">
        <v>68</v>
      </c>
      <c r="E7890" s="23" t="s">
        <v>254</v>
      </c>
      <c r="F7890" s="23" t="s">
        <v>255</v>
      </c>
      <c r="G7890" s="23" t="s">
        <v>492</v>
      </c>
      <c r="H7890" s="32" t="s">
        <v>354</v>
      </c>
      <c r="I7890" s="32" t="s">
        <v>52</v>
      </c>
      <c r="J7890" s="135">
        <v>69</v>
      </c>
      <c r="K7890" s="27">
        <v>0.98551</v>
      </c>
      <c r="L7890" s="77">
        <v>0.9</v>
      </c>
      <c r="Q7890" s="106"/>
    </row>
    <row r="7891" spans="1:17" x14ac:dyDescent="0.25">
      <c r="A7891" t="s">
        <v>331</v>
      </c>
      <c r="B7891" s="23">
        <v>2021</v>
      </c>
      <c r="C7891" s="23" t="s">
        <v>2</v>
      </c>
      <c r="D7891" s="23" t="s">
        <v>69</v>
      </c>
      <c r="E7891" s="23" t="s">
        <v>254</v>
      </c>
      <c r="F7891" s="23" t="s">
        <v>255</v>
      </c>
      <c r="G7891" s="23" t="s">
        <v>492</v>
      </c>
      <c r="H7891" s="32" t="s">
        <v>354</v>
      </c>
      <c r="I7891" s="32" t="s">
        <v>52</v>
      </c>
      <c r="J7891" s="135">
        <v>88</v>
      </c>
      <c r="K7891" s="27">
        <v>0.96591000000000005</v>
      </c>
      <c r="L7891" s="77">
        <v>0.9</v>
      </c>
      <c r="Q7891" s="106"/>
    </row>
    <row r="7892" spans="1:17" x14ac:dyDescent="0.25">
      <c r="A7892" t="s">
        <v>331</v>
      </c>
      <c r="B7892" s="23">
        <v>2021</v>
      </c>
      <c r="C7892" s="23" t="s">
        <v>3</v>
      </c>
      <c r="D7892" s="23" t="s">
        <v>70</v>
      </c>
      <c r="E7892" s="23" t="s">
        <v>254</v>
      </c>
      <c r="F7892" s="23" t="s">
        <v>255</v>
      </c>
      <c r="G7892" s="23" t="s">
        <v>492</v>
      </c>
      <c r="H7892" s="32" t="s">
        <v>354</v>
      </c>
      <c r="I7892" s="32" t="s">
        <v>52</v>
      </c>
      <c r="J7892" s="135">
        <v>107</v>
      </c>
      <c r="K7892" s="27">
        <v>0.96262000000000003</v>
      </c>
      <c r="L7892" s="77">
        <v>0.9</v>
      </c>
      <c r="Q7892" s="106"/>
    </row>
    <row r="7893" spans="1:17" x14ac:dyDescent="0.25">
      <c r="A7893" t="s">
        <v>331</v>
      </c>
      <c r="B7893" s="23">
        <v>2022</v>
      </c>
      <c r="C7893" s="23" t="s">
        <v>0</v>
      </c>
      <c r="D7893" s="23" t="s">
        <v>71</v>
      </c>
      <c r="E7893" s="23" t="s">
        <v>254</v>
      </c>
      <c r="F7893" s="23" t="s">
        <v>255</v>
      </c>
      <c r="G7893" s="23" t="s">
        <v>492</v>
      </c>
      <c r="H7893" s="32" t="s">
        <v>354</v>
      </c>
      <c r="I7893" s="32" t="s">
        <v>52</v>
      </c>
      <c r="J7893" s="135">
        <v>75</v>
      </c>
      <c r="K7893" s="27">
        <v>0.96</v>
      </c>
      <c r="L7893" s="77">
        <v>0.9</v>
      </c>
      <c r="Q7893" s="106"/>
    </row>
    <row r="7894" spans="1:17" x14ac:dyDescent="0.25">
      <c r="A7894" t="s">
        <v>331</v>
      </c>
      <c r="B7894" s="23">
        <v>2022</v>
      </c>
      <c r="C7894" s="23" t="s">
        <v>1</v>
      </c>
      <c r="D7894" s="23" t="s">
        <v>72</v>
      </c>
      <c r="E7894" s="23" t="s">
        <v>254</v>
      </c>
      <c r="F7894" s="23" t="s">
        <v>255</v>
      </c>
      <c r="G7894" s="23" t="s">
        <v>492</v>
      </c>
      <c r="H7894" s="32" t="s">
        <v>354</v>
      </c>
      <c r="I7894" s="32" t="s">
        <v>52</v>
      </c>
      <c r="J7894" s="135">
        <v>66</v>
      </c>
      <c r="K7894" s="27">
        <v>0.77273000000000003</v>
      </c>
      <c r="L7894" s="77">
        <v>0.9</v>
      </c>
      <c r="Q7894" s="106"/>
    </row>
    <row r="7895" spans="1:17" x14ac:dyDescent="0.25">
      <c r="A7895" t="s">
        <v>331</v>
      </c>
      <c r="B7895" s="23">
        <v>2022</v>
      </c>
      <c r="C7895" s="23" t="s">
        <v>2</v>
      </c>
      <c r="D7895" s="23" t="s">
        <v>73</v>
      </c>
      <c r="E7895" s="23" t="s">
        <v>254</v>
      </c>
      <c r="F7895" s="23" t="s">
        <v>255</v>
      </c>
      <c r="G7895" s="23" t="s">
        <v>492</v>
      </c>
      <c r="H7895" s="32" t="s">
        <v>354</v>
      </c>
      <c r="I7895" s="32" t="s">
        <v>52</v>
      </c>
      <c r="J7895" s="135">
        <v>67</v>
      </c>
      <c r="K7895" s="27">
        <v>0.91044999999999998</v>
      </c>
      <c r="L7895" s="77">
        <v>0.9</v>
      </c>
      <c r="Q7895" s="106"/>
    </row>
    <row r="7896" spans="1:17" x14ac:dyDescent="0.25">
      <c r="A7896" t="s">
        <v>331</v>
      </c>
      <c r="B7896" s="23">
        <v>2022</v>
      </c>
      <c r="C7896" s="23" t="s">
        <v>3</v>
      </c>
      <c r="D7896" s="23" t="s">
        <v>493</v>
      </c>
      <c r="E7896" s="23" t="s">
        <v>254</v>
      </c>
      <c r="F7896" s="23" t="s">
        <v>255</v>
      </c>
      <c r="G7896" s="23" t="s">
        <v>492</v>
      </c>
      <c r="H7896" s="32" t="s">
        <v>354</v>
      </c>
      <c r="I7896" s="32" t="s">
        <v>52</v>
      </c>
      <c r="J7896" s="135">
        <v>86</v>
      </c>
      <c r="K7896" s="27">
        <v>0.97674000000000005</v>
      </c>
      <c r="L7896" s="77">
        <v>0.9</v>
      </c>
      <c r="Q7896" s="106"/>
    </row>
    <row r="7897" spans="1:17" x14ac:dyDescent="0.25">
      <c r="A7897" t="s">
        <v>331</v>
      </c>
      <c r="B7897" s="23">
        <v>2023</v>
      </c>
      <c r="C7897" s="23" t="s">
        <v>0</v>
      </c>
      <c r="D7897" s="23" t="s">
        <v>537</v>
      </c>
      <c r="E7897" s="23" t="s">
        <v>254</v>
      </c>
      <c r="F7897" s="23" t="s">
        <v>255</v>
      </c>
      <c r="G7897" s="23" t="s">
        <v>492</v>
      </c>
      <c r="H7897" s="32" t="s">
        <v>354</v>
      </c>
      <c r="I7897" s="32" t="s">
        <v>52</v>
      </c>
      <c r="J7897" s="135">
        <v>70</v>
      </c>
      <c r="K7897" s="27">
        <v>0.95713999999999999</v>
      </c>
      <c r="L7897" s="77">
        <v>0.9</v>
      </c>
      <c r="Q7897" s="106"/>
    </row>
    <row r="7898" spans="1:17" x14ac:dyDescent="0.25">
      <c r="A7898" t="s">
        <v>331</v>
      </c>
      <c r="B7898" s="23">
        <v>2018</v>
      </c>
      <c r="C7898" s="23" t="s">
        <v>0</v>
      </c>
      <c r="D7898" s="23" t="s">
        <v>54</v>
      </c>
      <c r="E7898" s="23" t="s">
        <v>492</v>
      </c>
      <c r="F7898" s="23" t="s">
        <v>367</v>
      </c>
      <c r="G7898" s="23" t="s">
        <v>492</v>
      </c>
      <c r="H7898" s="32" t="s">
        <v>367</v>
      </c>
      <c r="I7898" s="32" t="s">
        <v>52</v>
      </c>
      <c r="J7898" s="135">
        <v>404</v>
      </c>
      <c r="K7898" s="27">
        <v>0.62870999999999999</v>
      </c>
      <c r="L7898" s="77">
        <v>0.9</v>
      </c>
      <c r="Q7898" s="106"/>
    </row>
    <row r="7899" spans="1:17" x14ac:dyDescent="0.25">
      <c r="A7899" t="s">
        <v>331</v>
      </c>
      <c r="B7899" s="23">
        <v>2018</v>
      </c>
      <c r="C7899" s="23" t="s">
        <v>1</v>
      </c>
      <c r="D7899" s="23" t="s">
        <v>56</v>
      </c>
      <c r="E7899" s="23" t="s">
        <v>492</v>
      </c>
      <c r="F7899" s="23" t="s">
        <v>367</v>
      </c>
      <c r="G7899" s="23" t="s">
        <v>492</v>
      </c>
      <c r="H7899" s="32" t="s">
        <v>367</v>
      </c>
      <c r="I7899" s="32" t="s">
        <v>52</v>
      </c>
      <c r="J7899" s="135">
        <v>433</v>
      </c>
      <c r="K7899" s="27">
        <v>0.70438999999999996</v>
      </c>
      <c r="L7899" s="77">
        <v>0.9</v>
      </c>
      <c r="Q7899" s="106"/>
    </row>
    <row r="7900" spans="1:17" x14ac:dyDescent="0.25">
      <c r="A7900" t="s">
        <v>331</v>
      </c>
      <c r="B7900" s="23">
        <v>2018</v>
      </c>
      <c r="C7900" s="23" t="s">
        <v>2</v>
      </c>
      <c r="D7900" s="23" t="s">
        <v>57</v>
      </c>
      <c r="E7900" s="23" t="s">
        <v>492</v>
      </c>
      <c r="F7900" s="23" t="s">
        <v>367</v>
      </c>
      <c r="G7900" s="23" t="s">
        <v>492</v>
      </c>
      <c r="H7900" s="32" t="s">
        <v>367</v>
      </c>
      <c r="I7900" s="32" t="s">
        <v>52</v>
      </c>
      <c r="J7900" s="135">
        <v>415</v>
      </c>
      <c r="K7900" s="27">
        <v>0.78795000000000004</v>
      </c>
      <c r="L7900" s="77">
        <v>0.9</v>
      </c>
      <c r="Q7900" s="106"/>
    </row>
    <row r="7901" spans="1:17" x14ac:dyDescent="0.25">
      <c r="A7901" t="s">
        <v>331</v>
      </c>
      <c r="B7901" s="23">
        <v>2018</v>
      </c>
      <c r="C7901" s="23" t="s">
        <v>3</v>
      </c>
      <c r="D7901" s="23" t="s">
        <v>58</v>
      </c>
      <c r="E7901" s="23" t="s">
        <v>492</v>
      </c>
      <c r="F7901" s="23" t="s">
        <v>367</v>
      </c>
      <c r="G7901" s="23" t="s">
        <v>492</v>
      </c>
      <c r="H7901" s="32" t="s">
        <v>367</v>
      </c>
      <c r="I7901" s="32" t="s">
        <v>52</v>
      </c>
      <c r="J7901" s="135">
        <v>449</v>
      </c>
      <c r="K7901" s="27">
        <v>0.79064999999999996</v>
      </c>
      <c r="L7901" s="77">
        <v>0.9</v>
      </c>
      <c r="Q7901" s="106"/>
    </row>
    <row r="7902" spans="1:17" x14ac:dyDescent="0.25">
      <c r="A7902" t="s">
        <v>331</v>
      </c>
      <c r="B7902" s="23">
        <v>2019</v>
      </c>
      <c r="C7902" s="23" t="s">
        <v>0</v>
      </c>
      <c r="D7902" s="23" t="s">
        <v>59</v>
      </c>
      <c r="E7902" s="23" t="s">
        <v>492</v>
      </c>
      <c r="F7902" s="23" t="s">
        <v>367</v>
      </c>
      <c r="G7902" s="23" t="s">
        <v>492</v>
      </c>
      <c r="H7902" s="32" t="s">
        <v>367</v>
      </c>
      <c r="I7902" s="32" t="s">
        <v>52</v>
      </c>
      <c r="J7902" s="135">
        <v>421</v>
      </c>
      <c r="K7902" s="27">
        <v>0.78622000000000003</v>
      </c>
      <c r="L7902" s="77">
        <v>0.9</v>
      </c>
      <c r="Q7902" s="106"/>
    </row>
    <row r="7903" spans="1:17" x14ac:dyDescent="0.25">
      <c r="A7903" t="s">
        <v>331</v>
      </c>
      <c r="B7903" s="23">
        <v>2019</v>
      </c>
      <c r="C7903" s="23" t="s">
        <v>1</v>
      </c>
      <c r="D7903" s="23" t="s">
        <v>60</v>
      </c>
      <c r="E7903" s="23" t="s">
        <v>492</v>
      </c>
      <c r="F7903" s="23" t="s">
        <v>367</v>
      </c>
      <c r="G7903" s="23" t="s">
        <v>492</v>
      </c>
      <c r="H7903" s="32" t="s">
        <v>367</v>
      </c>
      <c r="I7903" s="32" t="s">
        <v>52</v>
      </c>
      <c r="J7903" s="135">
        <v>390</v>
      </c>
      <c r="K7903" s="27">
        <v>0.78461999999999998</v>
      </c>
      <c r="L7903" s="77">
        <v>0.9</v>
      </c>
      <c r="Q7903" s="106"/>
    </row>
    <row r="7904" spans="1:17" x14ac:dyDescent="0.25">
      <c r="A7904" t="s">
        <v>331</v>
      </c>
      <c r="B7904" s="23">
        <v>2019</v>
      </c>
      <c r="C7904" s="23" t="s">
        <v>2</v>
      </c>
      <c r="D7904" s="23" t="s">
        <v>61</v>
      </c>
      <c r="E7904" s="23" t="s">
        <v>492</v>
      </c>
      <c r="F7904" s="23" t="s">
        <v>367</v>
      </c>
      <c r="G7904" s="23" t="s">
        <v>492</v>
      </c>
      <c r="H7904" s="32" t="s">
        <v>367</v>
      </c>
      <c r="I7904" s="32" t="s">
        <v>52</v>
      </c>
      <c r="J7904" s="135">
        <v>421</v>
      </c>
      <c r="K7904" s="27">
        <v>0.78622000000000003</v>
      </c>
      <c r="L7904" s="77">
        <v>0.9</v>
      </c>
      <c r="Q7904" s="106"/>
    </row>
    <row r="7905" spans="1:17" x14ac:dyDescent="0.25">
      <c r="A7905" t="s">
        <v>331</v>
      </c>
      <c r="B7905" s="23">
        <v>2019</v>
      </c>
      <c r="C7905" s="23" t="s">
        <v>3</v>
      </c>
      <c r="D7905" s="23" t="s">
        <v>62</v>
      </c>
      <c r="E7905" s="23" t="s">
        <v>492</v>
      </c>
      <c r="F7905" s="23" t="s">
        <v>367</v>
      </c>
      <c r="G7905" s="23" t="s">
        <v>492</v>
      </c>
      <c r="H7905" s="32" t="s">
        <v>367</v>
      </c>
      <c r="I7905" s="32" t="s">
        <v>52</v>
      </c>
      <c r="J7905" s="135">
        <v>377</v>
      </c>
      <c r="K7905" s="27">
        <v>0.77719000000000005</v>
      </c>
      <c r="L7905" s="77">
        <v>0.9</v>
      </c>
      <c r="Q7905" s="106"/>
    </row>
    <row r="7906" spans="1:17" x14ac:dyDescent="0.25">
      <c r="A7906" t="s">
        <v>331</v>
      </c>
      <c r="B7906" s="23">
        <v>2020</v>
      </c>
      <c r="C7906" s="23" t="s">
        <v>0</v>
      </c>
      <c r="D7906" s="23" t="s">
        <v>63</v>
      </c>
      <c r="E7906" s="23" t="s">
        <v>492</v>
      </c>
      <c r="F7906" s="23" t="s">
        <v>367</v>
      </c>
      <c r="G7906" s="23" t="s">
        <v>492</v>
      </c>
      <c r="H7906" s="32" t="s">
        <v>367</v>
      </c>
      <c r="I7906" s="32" t="s">
        <v>52</v>
      </c>
      <c r="J7906" s="135">
        <v>372</v>
      </c>
      <c r="K7906" s="27">
        <v>0.80376000000000003</v>
      </c>
      <c r="L7906" s="77">
        <v>0.9</v>
      </c>
      <c r="Q7906" s="106"/>
    </row>
    <row r="7907" spans="1:17" x14ac:dyDescent="0.25">
      <c r="A7907" t="s">
        <v>331</v>
      </c>
      <c r="B7907" s="23">
        <v>2020</v>
      </c>
      <c r="C7907" s="23" t="s">
        <v>1</v>
      </c>
      <c r="D7907" s="23" t="s">
        <v>64</v>
      </c>
      <c r="E7907" s="23" t="s">
        <v>492</v>
      </c>
      <c r="F7907" s="23" t="s">
        <v>367</v>
      </c>
      <c r="G7907" s="23" t="s">
        <v>492</v>
      </c>
      <c r="H7907" s="32" t="s">
        <v>367</v>
      </c>
      <c r="I7907" s="32" t="s">
        <v>52</v>
      </c>
      <c r="J7907" s="135">
        <v>191</v>
      </c>
      <c r="K7907" s="27">
        <v>0.76963000000000004</v>
      </c>
      <c r="L7907" s="77">
        <v>0.9</v>
      </c>
      <c r="Q7907" s="106"/>
    </row>
    <row r="7908" spans="1:17" x14ac:dyDescent="0.25">
      <c r="A7908" t="s">
        <v>331</v>
      </c>
      <c r="B7908" s="23">
        <v>2020</v>
      </c>
      <c r="C7908" s="23" t="s">
        <v>2</v>
      </c>
      <c r="D7908" s="23" t="s">
        <v>65</v>
      </c>
      <c r="E7908" s="23" t="s">
        <v>492</v>
      </c>
      <c r="F7908" s="23" t="s">
        <v>367</v>
      </c>
      <c r="G7908" s="23" t="s">
        <v>492</v>
      </c>
      <c r="H7908" s="32" t="s">
        <v>367</v>
      </c>
      <c r="I7908" s="32" t="s">
        <v>52</v>
      </c>
      <c r="J7908" s="135">
        <v>282</v>
      </c>
      <c r="K7908" s="27">
        <v>0.77659999999999996</v>
      </c>
      <c r="L7908" s="77">
        <v>0.9</v>
      </c>
      <c r="Q7908" s="106"/>
    </row>
    <row r="7909" spans="1:17" x14ac:dyDescent="0.25">
      <c r="A7909" t="s">
        <v>331</v>
      </c>
      <c r="B7909" s="23">
        <v>2020</v>
      </c>
      <c r="C7909" s="23" t="s">
        <v>3</v>
      </c>
      <c r="D7909" s="23" t="s">
        <v>66</v>
      </c>
      <c r="E7909" s="23" t="s">
        <v>492</v>
      </c>
      <c r="F7909" s="23" t="s">
        <v>367</v>
      </c>
      <c r="G7909" s="23" t="s">
        <v>492</v>
      </c>
      <c r="H7909" s="32" t="s">
        <v>367</v>
      </c>
      <c r="I7909" s="32" t="s">
        <v>52</v>
      </c>
      <c r="J7909" s="135">
        <v>347</v>
      </c>
      <c r="K7909" s="27">
        <v>0.86743999999999999</v>
      </c>
      <c r="L7909" s="77">
        <v>0.9</v>
      </c>
      <c r="Q7909" s="106"/>
    </row>
    <row r="7910" spans="1:17" x14ac:dyDescent="0.25">
      <c r="A7910" t="s">
        <v>331</v>
      </c>
      <c r="B7910" s="23">
        <v>2021</v>
      </c>
      <c r="C7910" s="23" t="s">
        <v>0</v>
      </c>
      <c r="D7910" s="23" t="s">
        <v>67</v>
      </c>
      <c r="E7910" s="23" t="s">
        <v>492</v>
      </c>
      <c r="F7910" s="23" t="s">
        <v>367</v>
      </c>
      <c r="G7910" s="23" t="s">
        <v>492</v>
      </c>
      <c r="H7910" s="32" t="s">
        <v>367</v>
      </c>
      <c r="I7910" s="32" t="s">
        <v>52</v>
      </c>
      <c r="J7910" s="135">
        <v>391</v>
      </c>
      <c r="K7910" s="27">
        <v>0.88746999999999998</v>
      </c>
      <c r="L7910" s="77">
        <v>0.9</v>
      </c>
      <c r="Q7910" s="106"/>
    </row>
    <row r="7911" spans="1:17" x14ac:dyDescent="0.25">
      <c r="A7911" t="s">
        <v>331</v>
      </c>
      <c r="B7911" s="23">
        <v>2021</v>
      </c>
      <c r="C7911" s="23" t="s">
        <v>1</v>
      </c>
      <c r="D7911" s="23" t="s">
        <v>68</v>
      </c>
      <c r="E7911" s="23" t="s">
        <v>492</v>
      </c>
      <c r="F7911" s="23" t="s">
        <v>367</v>
      </c>
      <c r="G7911" s="23" t="s">
        <v>492</v>
      </c>
      <c r="H7911" s="32" t="s">
        <v>367</v>
      </c>
      <c r="I7911" s="32" t="s">
        <v>52</v>
      </c>
      <c r="J7911" s="135">
        <v>389</v>
      </c>
      <c r="K7911" s="27">
        <v>0.86375000000000002</v>
      </c>
      <c r="L7911" s="77">
        <v>0.9</v>
      </c>
      <c r="Q7911" s="106"/>
    </row>
    <row r="7912" spans="1:17" x14ac:dyDescent="0.25">
      <c r="A7912" t="s">
        <v>331</v>
      </c>
      <c r="B7912" s="23">
        <v>2021</v>
      </c>
      <c r="C7912" s="23" t="s">
        <v>2</v>
      </c>
      <c r="D7912" s="23" t="s">
        <v>69</v>
      </c>
      <c r="E7912" s="23" t="s">
        <v>492</v>
      </c>
      <c r="F7912" s="23" t="s">
        <v>367</v>
      </c>
      <c r="G7912" s="23" t="s">
        <v>492</v>
      </c>
      <c r="H7912" s="32" t="s">
        <v>367</v>
      </c>
      <c r="I7912" s="32" t="s">
        <v>52</v>
      </c>
      <c r="J7912" s="135">
        <v>440</v>
      </c>
      <c r="K7912" s="27">
        <v>0.85682000000000003</v>
      </c>
      <c r="L7912" s="77">
        <v>0.9</v>
      </c>
      <c r="Q7912" s="106"/>
    </row>
    <row r="7913" spans="1:17" x14ac:dyDescent="0.25">
      <c r="A7913" t="s">
        <v>331</v>
      </c>
      <c r="B7913" s="23">
        <v>2021</v>
      </c>
      <c r="C7913" s="23" t="s">
        <v>3</v>
      </c>
      <c r="D7913" s="23" t="s">
        <v>70</v>
      </c>
      <c r="E7913" s="23" t="s">
        <v>492</v>
      </c>
      <c r="F7913" s="23" t="s">
        <v>367</v>
      </c>
      <c r="G7913" s="23" t="s">
        <v>492</v>
      </c>
      <c r="H7913" s="32" t="s">
        <v>367</v>
      </c>
      <c r="I7913" s="32" t="s">
        <v>52</v>
      </c>
      <c r="J7913" s="135">
        <v>403</v>
      </c>
      <c r="K7913" s="27">
        <v>0.87841000000000002</v>
      </c>
      <c r="L7913" s="77">
        <v>0.9</v>
      </c>
      <c r="Q7913" s="106"/>
    </row>
    <row r="7914" spans="1:17" x14ac:dyDescent="0.25">
      <c r="A7914" t="s">
        <v>331</v>
      </c>
      <c r="B7914" s="23">
        <v>2022</v>
      </c>
      <c r="C7914" s="23" t="s">
        <v>0</v>
      </c>
      <c r="D7914" s="23" t="s">
        <v>71</v>
      </c>
      <c r="E7914" s="23" t="s">
        <v>492</v>
      </c>
      <c r="F7914" s="23" t="s">
        <v>367</v>
      </c>
      <c r="G7914" s="23" t="s">
        <v>492</v>
      </c>
      <c r="H7914" s="32" t="s">
        <v>367</v>
      </c>
      <c r="I7914" s="32" t="s">
        <v>52</v>
      </c>
      <c r="J7914" s="135">
        <v>462</v>
      </c>
      <c r="K7914" s="27">
        <v>0.82035000000000002</v>
      </c>
      <c r="L7914" s="77">
        <v>0.9</v>
      </c>
      <c r="Q7914" s="106"/>
    </row>
    <row r="7915" spans="1:17" x14ac:dyDescent="0.25">
      <c r="A7915" t="s">
        <v>331</v>
      </c>
      <c r="B7915" s="23">
        <v>2022</v>
      </c>
      <c r="C7915" s="23" t="s">
        <v>1</v>
      </c>
      <c r="D7915" s="23" t="s">
        <v>72</v>
      </c>
      <c r="E7915" s="23" t="s">
        <v>492</v>
      </c>
      <c r="F7915" s="23" t="s">
        <v>367</v>
      </c>
      <c r="G7915" s="23" t="s">
        <v>492</v>
      </c>
      <c r="H7915" s="32" t="s">
        <v>367</v>
      </c>
      <c r="I7915" s="32" t="s">
        <v>52</v>
      </c>
      <c r="J7915" s="135">
        <v>453</v>
      </c>
      <c r="K7915" s="27">
        <v>0.81898000000000004</v>
      </c>
      <c r="L7915" s="77">
        <v>0.9</v>
      </c>
      <c r="Q7915" s="106"/>
    </row>
    <row r="7916" spans="1:17" x14ac:dyDescent="0.25">
      <c r="A7916" t="s">
        <v>331</v>
      </c>
      <c r="B7916" s="23">
        <v>2022</v>
      </c>
      <c r="C7916" s="23" t="s">
        <v>2</v>
      </c>
      <c r="D7916" s="23" t="s">
        <v>73</v>
      </c>
      <c r="E7916" s="23" t="s">
        <v>492</v>
      </c>
      <c r="F7916" s="23" t="s">
        <v>367</v>
      </c>
      <c r="G7916" s="23" t="s">
        <v>492</v>
      </c>
      <c r="H7916" s="32" t="s">
        <v>367</v>
      </c>
      <c r="I7916" s="32" t="s">
        <v>52</v>
      </c>
      <c r="J7916" s="135">
        <v>381</v>
      </c>
      <c r="K7916" s="27">
        <v>0.81627000000000005</v>
      </c>
      <c r="L7916" s="77">
        <v>0.9</v>
      </c>
      <c r="Q7916" s="106"/>
    </row>
    <row r="7917" spans="1:17" x14ac:dyDescent="0.25">
      <c r="A7917" t="s">
        <v>331</v>
      </c>
      <c r="B7917" s="23">
        <v>2022</v>
      </c>
      <c r="C7917" s="23" t="s">
        <v>3</v>
      </c>
      <c r="D7917" s="23" t="s">
        <v>493</v>
      </c>
      <c r="E7917" s="23" t="s">
        <v>492</v>
      </c>
      <c r="F7917" s="23" t="s">
        <v>367</v>
      </c>
      <c r="G7917" s="23" t="s">
        <v>492</v>
      </c>
      <c r="H7917" s="32" t="s">
        <v>367</v>
      </c>
      <c r="I7917" s="32" t="s">
        <v>52</v>
      </c>
      <c r="J7917" s="135">
        <v>394</v>
      </c>
      <c r="K7917" s="27">
        <v>0.82740999999999998</v>
      </c>
      <c r="L7917" s="77">
        <v>0.9</v>
      </c>
      <c r="Q7917" s="106"/>
    </row>
    <row r="7918" spans="1:17" x14ac:dyDescent="0.25">
      <c r="A7918" t="s">
        <v>331</v>
      </c>
      <c r="B7918" s="23">
        <v>2023</v>
      </c>
      <c r="C7918" s="23" t="s">
        <v>0</v>
      </c>
      <c r="D7918" s="23" t="s">
        <v>537</v>
      </c>
      <c r="E7918" s="23" t="s">
        <v>492</v>
      </c>
      <c r="F7918" s="23" t="s">
        <v>367</v>
      </c>
      <c r="G7918" s="23" t="s">
        <v>492</v>
      </c>
      <c r="H7918" s="32" t="s">
        <v>367</v>
      </c>
      <c r="I7918" s="32" t="s">
        <v>52</v>
      </c>
      <c r="J7918" s="135">
        <v>379</v>
      </c>
      <c r="K7918" s="27">
        <v>0.75461999999999996</v>
      </c>
      <c r="L7918" s="77">
        <v>0.9</v>
      </c>
      <c r="Q7918" s="106"/>
    </row>
    <row r="7919" spans="1:17" x14ac:dyDescent="0.25">
      <c r="A7919" t="s">
        <v>331</v>
      </c>
      <c r="B7919" s="23">
        <v>2018</v>
      </c>
      <c r="C7919" s="23" t="s">
        <v>0</v>
      </c>
      <c r="D7919" s="23" t="s">
        <v>54</v>
      </c>
      <c r="E7919" s="23" t="s">
        <v>256</v>
      </c>
      <c r="F7919" s="23" t="s">
        <v>257</v>
      </c>
      <c r="G7919" s="23" t="s">
        <v>492</v>
      </c>
      <c r="H7919" s="167" t="s">
        <v>547</v>
      </c>
      <c r="I7919" s="32" t="s">
        <v>52</v>
      </c>
      <c r="J7919" s="135">
        <v>126</v>
      </c>
      <c r="K7919" s="27">
        <v>0.84126999999999996</v>
      </c>
      <c r="L7919" s="77">
        <v>0.9</v>
      </c>
      <c r="Q7919" s="106"/>
    </row>
    <row r="7920" spans="1:17" x14ac:dyDescent="0.25">
      <c r="A7920" t="s">
        <v>331</v>
      </c>
      <c r="B7920" s="23">
        <v>2018</v>
      </c>
      <c r="C7920" s="23" t="s">
        <v>1</v>
      </c>
      <c r="D7920" s="23" t="s">
        <v>56</v>
      </c>
      <c r="E7920" s="23" t="s">
        <v>256</v>
      </c>
      <c r="F7920" s="23" t="s">
        <v>257</v>
      </c>
      <c r="G7920" s="23" t="s">
        <v>492</v>
      </c>
      <c r="H7920" s="167" t="s">
        <v>547</v>
      </c>
      <c r="I7920" s="32" t="s">
        <v>52</v>
      </c>
      <c r="J7920" s="135">
        <v>121</v>
      </c>
      <c r="K7920" s="27">
        <v>0.76032999999999995</v>
      </c>
      <c r="L7920" s="77">
        <v>0.9</v>
      </c>
      <c r="Q7920" s="106"/>
    </row>
    <row r="7921" spans="1:17" x14ac:dyDescent="0.25">
      <c r="A7921" t="s">
        <v>331</v>
      </c>
      <c r="B7921" s="23">
        <v>2018</v>
      </c>
      <c r="C7921" s="23" t="s">
        <v>2</v>
      </c>
      <c r="D7921" s="23" t="s">
        <v>57</v>
      </c>
      <c r="E7921" s="23" t="s">
        <v>256</v>
      </c>
      <c r="F7921" s="23" t="s">
        <v>257</v>
      </c>
      <c r="G7921" s="23" t="s">
        <v>492</v>
      </c>
      <c r="H7921" s="167" t="s">
        <v>547</v>
      </c>
      <c r="I7921" s="32" t="s">
        <v>52</v>
      </c>
      <c r="J7921" s="135">
        <v>141</v>
      </c>
      <c r="K7921" s="27">
        <v>0.70213000000000003</v>
      </c>
      <c r="L7921" s="77">
        <v>0.9</v>
      </c>
      <c r="Q7921" s="106"/>
    </row>
    <row r="7922" spans="1:17" x14ac:dyDescent="0.25">
      <c r="A7922" t="s">
        <v>331</v>
      </c>
      <c r="B7922" s="23">
        <v>2018</v>
      </c>
      <c r="C7922" s="23" t="s">
        <v>3</v>
      </c>
      <c r="D7922" s="23" t="s">
        <v>58</v>
      </c>
      <c r="E7922" s="23" t="s">
        <v>256</v>
      </c>
      <c r="F7922" s="23" t="s">
        <v>257</v>
      </c>
      <c r="G7922" s="23" t="s">
        <v>492</v>
      </c>
      <c r="H7922" s="167" t="s">
        <v>547</v>
      </c>
      <c r="I7922" s="32" t="s">
        <v>52</v>
      </c>
      <c r="J7922" s="135">
        <v>160</v>
      </c>
      <c r="K7922" s="27">
        <v>0.73750000000000004</v>
      </c>
      <c r="L7922" s="77">
        <v>0.9</v>
      </c>
      <c r="Q7922" s="106"/>
    </row>
    <row r="7923" spans="1:17" x14ac:dyDescent="0.25">
      <c r="A7923" t="s">
        <v>331</v>
      </c>
      <c r="B7923" s="23">
        <v>2019</v>
      </c>
      <c r="C7923" s="23" t="s">
        <v>0</v>
      </c>
      <c r="D7923" s="23" t="s">
        <v>59</v>
      </c>
      <c r="E7923" s="23" t="s">
        <v>256</v>
      </c>
      <c r="F7923" s="23" t="s">
        <v>257</v>
      </c>
      <c r="G7923" s="23" t="s">
        <v>492</v>
      </c>
      <c r="H7923" s="167" t="s">
        <v>547</v>
      </c>
      <c r="I7923" s="32" t="s">
        <v>52</v>
      </c>
      <c r="J7923" s="135">
        <v>132</v>
      </c>
      <c r="K7923" s="27">
        <v>0.72726999999999997</v>
      </c>
      <c r="L7923" s="77">
        <v>0.9</v>
      </c>
      <c r="Q7923" s="106"/>
    </row>
    <row r="7924" spans="1:17" x14ac:dyDescent="0.25">
      <c r="A7924" t="s">
        <v>331</v>
      </c>
      <c r="B7924" s="23">
        <v>2019</v>
      </c>
      <c r="C7924" s="23" t="s">
        <v>1</v>
      </c>
      <c r="D7924" s="23" t="s">
        <v>60</v>
      </c>
      <c r="E7924" s="23" t="s">
        <v>256</v>
      </c>
      <c r="F7924" s="23" t="s">
        <v>257</v>
      </c>
      <c r="G7924" s="23" t="s">
        <v>492</v>
      </c>
      <c r="H7924" s="167" t="s">
        <v>547</v>
      </c>
      <c r="I7924" s="32" t="s">
        <v>52</v>
      </c>
      <c r="J7924" s="135">
        <v>129</v>
      </c>
      <c r="K7924" s="27">
        <v>0.72867999999999999</v>
      </c>
      <c r="L7924" s="77">
        <v>0.9</v>
      </c>
      <c r="Q7924" s="106"/>
    </row>
    <row r="7925" spans="1:17" x14ac:dyDescent="0.25">
      <c r="A7925" t="s">
        <v>331</v>
      </c>
      <c r="B7925" s="23">
        <v>2019</v>
      </c>
      <c r="C7925" s="23" t="s">
        <v>2</v>
      </c>
      <c r="D7925" s="23" t="s">
        <v>61</v>
      </c>
      <c r="E7925" s="23" t="s">
        <v>256</v>
      </c>
      <c r="F7925" s="23" t="s">
        <v>257</v>
      </c>
      <c r="G7925" s="23" t="s">
        <v>492</v>
      </c>
      <c r="H7925" s="167" t="s">
        <v>547</v>
      </c>
      <c r="I7925" s="32" t="s">
        <v>52</v>
      </c>
      <c r="J7925" s="135">
        <v>146</v>
      </c>
      <c r="K7925" s="27">
        <v>0.69177999999999995</v>
      </c>
      <c r="L7925" s="77">
        <v>0.9</v>
      </c>
      <c r="Q7925" s="106"/>
    </row>
    <row r="7926" spans="1:17" x14ac:dyDescent="0.25">
      <c r="A7926" t="s">
        <v>331</v>
      </c>
      <c r="B7926" s="23">
        <v>2019</v>
      </c>
      <c r="C7926" s="23" t="s">
        <v>3</v>
      </c>
      <c r="D7926" s="23" t="s">
        <v>62</v>
      </c>
      <c r="E7926" s="23" t="s">
        <v>256</v>
      </c>
      <c r="F7926" s="23" t="s">
        <v>257</v>
      </c>
      <c r="G7926" s="23" t="s">
        <v>492</v>
      </c>
      <c r="H7926" s="167" t="s">
        <v>547</v>
      </c>
      <c r="I7926" s="32" t="s">
        <v>52</v>
      </c>
      <c r="J7926" s="135">
        <v>157</v>
      </c>
      <c r="K7926" s="27">
        <v>0.77070000000000005</v>
      </c>
      <c r="L7926" s="77">
        <v>0.9</v>
      </c>
      <c r="Q7926" s="106"/>
    </row>
    <row r="7927" spans="1:17" x14ac:dyDescent="0.25">
      <c r="A7927" t="s">
        <v>331</v>
      </c>
      <c r="B7927" s="23">
        <v>2020</v>
      </c>
      <c r="C7927" s="23" t="s">
        <v>0</v>
      </c>
      <c r="D7927" s="23" t="s">
        <v>63</v>
      </c>
      <c r="E7927" s="23" t="s">
        <v>256</v>
      </c>
      <c r="F7927" s="23" t="s">
        <v>257</v>
      </c>
      <c r="G7927" s="23" t="s">
        <v>492</v>
      </c>
      <c r="H7927" s="167" t="s">
        <v>547</v>
      </c>
      <c r="I7927" s="32" t="s">
        <v>52</v>
      </c>
      <c r="J7927" s="135">
        <v>110</v>
      </c>
      <c r="K7927" s="27">
        <v>0.75455000000000005</v>
      </c>
      <c r="L7927" s="77">
        <v>0.9</v>
      </c>
      <c r="Q7927" s="106"/>
    </row>
    <row r="7928" spans="1:17" x14ac:dyDescent="0.25">
      <c r="A7928" t="s">
        <v>331</v>
      </c>
      <c r="B7928" s="23">
        <v>2020</v>
      </c>
      <c r="C7928" s="23" t="s">
        <v>1</v>
      </c>
      <c r="D7928" s="23" t="s">
        <v>64</v>
      </c>
      <c r="E7928" s="23" t="s">
        <v>256</v>
      </c>
      <c r="F7928" s="23" t="s">
        <v>257</v>
      </c>
      <c r="G7928" s="23" t="s">
        <v>492</v>
      </c>
      <c r="H7928" s="167" t="s">
        <v>547</v>
      </c>
      <c r="I7928" s="32" t="s">
        <v>52</v>
      </c>
      <c r="J7928" s="135">
        <v>40</v>
      </c>
      <c r="K7928" s="27">
        <v>0.75</v>
      </c>
      <c r="L7928" s="77">
        <v>0.9</v>
      </c>
      <c r="Q7928" s="106"/>
    </row>
    <row r="7929" spans="1:17" x14ac:dyDescent="0.25">
      <c r="A7929" t="s">
        <v>331</v>
      </c>
      <c r="B7929" s="23">
        <v>2020</v>
      </c>
      <c r="C7929" s="23" t="s">
        <v>2</v>
      </c>
      <c r="D7929" s="23" t="s">
        <v>65</v>
      </c>
      <c r="E7929" s="23" t="s">
        <v>256</v>
      </c>
      <c r="F7929" s="23" t="s">
        <v>257</v>
      </c>
      <c r="G7929" s="23" t="s">
        <v>492</v>
      </c>
      <c r="H7929" s="167" t="s">
        <v>547</v>
      </c>
      <c r="I7929" s="32" t="s">
        <v>52</v>
      </c>
      <c r="J7929" s="135">
        <v>56</v>
      </c>
      <c r="K7929" s="27">
        <v>0.78571000000000002</v>
      </c>
      <c r="L7929" s="77">
        <v>0.9</v>
      </c>
      <c r="Q7929" s="106"/>
    </row>
    <row r="7930" spans="1:17" x14ac:dyDescent="0.25">
      <c r="A7930" t="s">
        <v>331</v>
      </c>
      <c r="B7930" s="23">
        <v>2020</v>
      </c>
      <c r="C7930" s="23" t="s">
        <v>3</v>
      </c>
      <c r="D7930" s="23" t="s">
        <v>66</v>
      </c>
      <c r="E7930" s="23" t="s">
        <v>256</v>
      </c>
      <c r="F7930" s="23" t="s">
        <v>257</v>
      </c>
      <c r="G7930" s="23" t="s">
        <v>492</v>
      </c>
      <c r="H7930" s="167" t="s">
        <v>547</v>
      </c>
      <c r="I7930" s="32" t="s">
        <v>52</v>
      </c>
      <c r="J7930" s="135">
        <v>118</v>
      </c>
      <c r="K7930" s="27">
        <v>0.74575999999999998</v>
      </c>
      <c r="L7930" s="77">
        <v>0.9</v>
      </c>
      <c r="Q7930" s="106"/>
    </row>
    <row r="7931" spans="1:17" x14ac:dyDescent="0.25">
      <c r="A7931" t="s">
        <v>331</v>
      </c>
      <c r="B7931" s="23">
        <v>2021</v>
      </c>
      <c r="C7931" s="23" t="s">
        <v>0</v>
      </c>
      <c r="D7931" s="23" t="s">
        <v>67</v>
      </c>
      <c r="E7931" s="23" t="s">
        <v>256</v>
      </c>
      <c r="F7931" s="23" t="s">
        <v>257</v>
      </c>
      <c r="G7931" s="23" t="s">
        <v>492</v>
      </c>
      <c r="H7931" s="167" t="s">
        <v>547</v>
      </c>
      <c r="I7931" s="32" t="s">
        <v>52</v>
      </c>
      <c r="J7931" s="135">
        <v>85</v>
      </c>
      <c r="K7931" s="27">
        <v>0.64705999999999997</v>
      </c>
      <c r="L7931" s="77">
        <v>0.9</v>
      </c>
      <c r="Q7931" s="106"/>
    </row>
    <row r="7932" spans="1:17" x14ac:dyDescent="0.25">
      <c r="A7932" t="s">
        <v>331</v>
      </c>
      <c r="B7932" s="23">
        <v>2021</v>
      </c>
      <c r="C7932" s="23" t="s">
        <v>1</v>
      </c>
      <c r="D7932" s="23" t="s">
        <v>68</v>
      </c>
      <c r="E7932" s="23" t="s">
        <v>256</v>
      </c>
      <c r="F7932" s="23" t="s">
        <v>257</v>
      </c>
      <c r="G7932" s="23" t="s">
        <v>492</v>
      </c>
      <c r="H7932" s="167" t="s">
        <v>547</v>
      </c>
      <c r="I7932" s="32" t="s">
        <v>52</v>
      </c>
      <c r="J7932" s="135">
        <v>134</v>
      </c>
      <c r="K7932" s="27">
        <v>0.64924999999999999</v>
      </c>
      <c r="L7932" s="77">
        <v>0.9</v>
      </c>
      <c r="Q7932" s="106"/>
    </row>
    <row r="7933" spans="1:17" x14ac:dyDescent="0.25">
      <c r="A7933" t="s">
        <v>331</v>
      </c>
      <c r="B7933" s="23">
        <v>2021</v>
      </c>
      <c r="C7933" s="23" t="s">
        <v>2</v>
      </c>
      <c r="D7933" s="23" t="s">
        <v>69</v>
      </c>
      <c r="E7933" s="23" t="s">
        <v>256</v>
      </c>
      <c r="F7933" s="23" t="s">
        <v>257</v>
      </c>
      <c r="G7933" s="23" t="s">
        <v>492</v>
      </c>
      <c r="H7933" s="167" t="s">
        <v>547</v>
      </c>
      <c r="I7933" s="32" t="s">
        <v>52</v>
      </c>
      <c r="J7933" s="135">
        <v>109</v>
      </c>
      <c r="K7933" s="27">
        <v>0.66054999999999997</v>
      </c>
      <c r="L7933" s="77">
        <v>0.9</v>
      </c>
      <c r="Q7933" s="106"/>
    </row>
    <row r="7934" spans="1:17" x14ac:dyDescent="0.25">
      <c r="A7934" t="s">
        <v>331</v>
      </c>
      <c r="B7934" s="23">
        <v>2021</v>
      </c>
      <c r="C7934" s="23" t="s">
        <v>3</v>
      </c>
      <c r="D7934" s="23" t="s">
        <v>70</v>
      </c>
      <c r="E7934" s="23" t="s">
        <v>256</v>
      </c>
      <c r="F7934" s="23" t="s">
        <v>257</v>
      </c>
      <c r="G7934" s="23" t="s">
        <v>492</v>
      </c>
      <c r="H7934" s="167" t="s">
        <v>547</v>
      </c>
      <c r="I7934" s="32" t="s">
        <v>52</v>
      </c>
      <c r="J7934" s="135">
        <v>121</v>
      </c>
      <c r="K7934" s="27">
        <v>0.55371999999999999</v>
      </c>
      <c r="L7934" s="77">
        <v>0.9</v>
      </c>
      <c r="Q7934" s="106"/>
    </row>
    <row r="7935" spans="1:17" x14ac:dyDescent="0.25">
      <c r="A7935" t="s">
        <v>331</v>
      </c>
      <c r="B7935" s="23">
        <v>2022</v>
      </c>
      <c r="C7935" s="23" t="s">
        <v>0</v>
      </c>
      <c r="D7935" s="23" t="s">
        <v>71</v>
      </c>
      <c r="E7935" s="23" t="s">
        <v>256</v>
      </c>
      <c r="F7935" s="23" t="s">
        <v>257</v>
      </c>
      <c r="G7935" s="23" t="s">
        <v>492</v>
      </c>
      <c r="H7935" s="167" t="s">
        <v>547</v>
      </c>
      <c r="I7935" s="32" t="s">
        <v>52</v>
      </c>
      <c r="J7935" s="135">
        <v>129</v>
      </c>
      <c r="K7935" s="27">
        <v>0.73643000000000003</v>
      </c>
      <c r="L7935" s="77">
        <v>0.9</v>
      </c>
      <c r="Q7935" s="106"/>
    </row>
    <row r="7936" spans="1:17" x14ac:dyDescent="0.25">
      <c r="A7936" t="s">
        <v>331</v>
      </c>
      <c r="B7936" s="23">
        <v>2022</v>
      </c>
      <c r="C7936" s="23" t="s">
        <v>1</v>
      </c>
      <c r="D7936" s="23" t="s">
        <v>72</v>
      </c>
      <c r="E7936" s="23" t="s">
        <v>256</v>
      </c>
      <c r="F7936" s="23" t="s">
        <v>257</v>
      </c>
      <c r="G7936" s="23" t="s">
        <v>492</v>
      </c>
      <c r="H7936" s="167" t="s">
        <v>547</v>
      </c>
      <c r="I7936" s="32" t="s">
        <v>52</v>
      </c>
      <c r="J7936" s="135">
        <v>120</v>
      </c>
      <c r="K7936" s="27">
        <v>0.74167000000000005</v>
      </c>
      <c r="L7936" s="77">
        <v>0.9</v>
      </c>
      <c r="Q7936" s="106"/>
    </row>
    <row r="7937" spans="1:17" x14ac:dyDescent="0.25">
      <c r="A7937" t="s">
        <v>331</v>
      </c>
      <c r="B7937" s="23">
        <v>2022</v>
      </c>
      <c r="C7937" s="23" t="s">
        <v>2</v>
      </c>
      <c r="D7937" s="23" t="s">
        <v>73</v>
      </c>
      <c r="E7937" s="23" t="s">
        <v>256</v>
      </c>
      <c r="F7937" s="23" t="s">
        <v>257</v>
      </c>
      <c r="G7937" s="23" t="s">
        <v>492</v>
      </c>
      <c r="H7937" s="167" t="s">
        <v>547</v>
      </c>
      <c r="I7937" s="32" t="s">
        <v>52</v>
      </c>
      <c r="J7937" s="135">
        <v>113</v>
      </c>
      <c r="K7937" s="27">
        <v>0.71680999999999995</v>
      </c>
      <c r="L7937" s="77">
        <v>0.9</v>
      </c>
      <c r="Q7937" s="106"/>
    </row>
    <row r="7938" spans="1:17" x14ac:dyDescent="0.25">
      <c r="A7938" t="s">
        <v>331</v>
      </c>
      <c r="B7938" s="23">
        <v>2022</v>
      </c>
      <c r="C7938" s="23" t="s">
        <v>3</v>
      </c>
      <c r="D7938" s="23" t="s">
        <v>493</v>
      </c>
      <c r="E7938" s="23" t="s">
        <v>256</v>
      </c>
      <c r="F7938" s="23" t="s">
        <v>257</v>
      </c>
      <c r="G7938" s="23" t="s">
        <v>492</v>
      </c>
      <c r="H7938" s="167" t="s">
        <v>547</v>
      </c>
      <c r="I7938" s="32" t="s">
        <v>52</v>
      </c>
      <c r="J7938" s="135">
        <v>139</v>
      </c>
      <c r="K7938" s="27">
        <v>0.72662000000000004</v>
      </c>
      <c r="L7938" s="77">
        <v>0.9</v>
      </c>
      <c r="Q7938" s="106"/>
    </row>
    <row r="7939" spans="1:17" x14ac:dyDescent="0.25">
      <c r="A7939" t="s">
        <v>331</v>
      </c>
      <c r="B7939" s="23">
        <v>2023</v>
      </c>
      <c r="C7939" s="23" t="s">
        <v>0</v>
      </c>
      <c r="D7939" s="23" t="s">
        <v>537</v>
      </c>
      <c r="E7939" s="23" t="s">
        <v>256</v>
      </c>
      <c r="F7939" s="23" t="s">
        <v>257</v>
      </c>
      <c r="G7939" s="23" t="s">
        <v>492</v>
      </c>
      <c r="H7939" s="167" t="s">
        <v>547</v>
      </c>
      <c r="I7939" s="32" t="s">
        <v>52</v>
      </c>
      <c r="J7939" s="135">
        <v>144</v>
      </c>
      <c r="K7939" s="27">
        <v>0.79166999999999998</v>
      </c>
      <c r="L7939" s="77">
        <v>0.9</v>
      </c>
      <c r="Q7939" s="106"/>
    </row>
    <row r="7940" spans="1:17" x14ac:dyDescent="0.25">
      <c r="A7940" t="s">
        <v>331</v>
      </c>
      <c r="B7940" s="23">
        <v>2018</v>
      </c>
      <c r="C7940" s="23" t="s">
        <v>0</v>
      </c>
      <c r="D7940" s="23" t="s">
        <v>54</v>
      </c>
      <c r="E7940" s="23" t="s">
        <v>492</v>
      </c>
      <c r="F7940" s="23" t="s">
        <v>362</v>
      </c>
      <c r="G7940" s="23" t="s">
        <v>492</v>
      </c>
      <c r="H7940" s="32" t="s">
        <v>362</v>
      </c>
      <c r="I7940" s="32" t="s">
        <v>52</v>
      </c>
      <c r="J7940" s="135">
        <v>726</v>
      </c>
      <c r="K7940" s="27">
        <v>0.72726999999999997</v>
      </c>
      <c r="L7940" s="77">
        <v>0.9</v>
      </c>
      <c r="Q7940" s="106"/>
    </row>
    <row r="7941" spans="1:17" x14ac:dyDescent="0.25">
      <c r="A7941" t="s">
        <v>331</v>
      </c>
      <c r="B7941" s="23">
        <v>2018</v>
      </c>
      <c r="C7941" s="23" t="s">
        <v>1</v>
      </c>
      <c r="D7941" s="23" t="s">
        <v>56</v>
      </c>
      <c r="E7941" s="23" t="s">
        <v>492</v>
      </c>
      <c r="F7941" s="23" t="s">
        <v>362</v>
      </c>
      <c r="G7941" s="23" t="s">
        <v>492</v>
      </c>
      <c r="H7941" s="32" t="s">
        <v>362</v>
      </c>
      <c r="I7941" s="32" t="s">
        <v>52</v>
      </c>
      <c r="J7941" s="135">
        <v>851</v>
      </c>
      <c r="K7941" s="27">
        <v>0.74500999999999995</v>
      </c>
      <c r="L7941" s="77">
        <v>0.9</v>
      </c>
      <c r="Q7941" s="106"/>
    </row>
    <row r="7942" spans="1:17" x14ac:dyDescent="0.25">
      <c r="A7942" t="s">
        <v>331</v>
      </c>
      <c r="B7942" s="23">
        <v>2018</v>
      </c>
      <c r="C7942" s="23" t="s">
        <v>2</v>
      </c>
      <c r="D7942" s="23" t="s">
        <v>57</v>
      </c>
      <c r="E7942" s="23" t="s">
        <v>492</v>
      </c>
      <c r="F7942" s="23" t="s">
        <v>362</v>
      </c>
      <c r="G7942" s="23" t="s">
        <v>492</v>
      </c>
      <c r="H7942" s="32" t="s">
        <v>362</v>
      </c>
      <c r="I7942" s="32" t="s">
        <v>52</v>
      </c>
      <c r="J7942" s="135">
        <v>807</v>
      </c>
      <c r="K7942" s="27">
        <v>0.75588999999999995</v>
      </c>
      <c r="L7942" s="77">
        <v>0.9</v>
      </c>
      <c r="Q7942" s="106"/>
    </row>
    <row r="7943" spans="1:17" x14ac:dyDescent="0.25">
      <c r="A7943" t="s">
        <v>331</v>
      </c>
      <c r="B7943" s="23">
        <v>2018</v>
      </c>
      <c r="C7943" s="23" t="s">
        <v>3</v>
      </c>
      <c r="D7943" s="23" t="s">
        <v>58</v>
      </c>
      <c r="E7943" s="23" t="s">
        <v>492</v>
      </c>
      <c r="F7943" s="23" t="s">
        <v>362</v>
      </c>
      <c r="G7943" s="23" t="s">
        <v>492</v>
      </c>
      <c r="H7943" s="32" t="s">
        <v>362</v>
      </c>
      <c r="I7943" s="32" t="s">
        <v>52</v>
      </c>
      <c r="J7943" s="135">
        <v>802</v>
      </c>
      <c r="K7943" s="27">
        <v>0.78054999999999997</v>
      </c>
      <c r="L7943" s="77">
        <v>0.9</v>
      </c>
      <c r="Q7943" s="106"/>
    </row>
    <row r="7944" spans="1:17" x14ac:dyDescent="0.25">
      <c r="A7944" t="s">
        <v>331</v>
      </c>
      <c r="B7944" s="23">
        <v>2019</v>
      </c>
      <c r="C7944" s="23" t="s">
        <v>0</v>
      </c>
      <c r="D7944" s="23" t="s">
        <v>59</v>
      </c>
      <c r="E7944" s="23" t="s">
        <v>492</v>
      </c>
      <c r="F7944" s="23" t="s">
        <v>362</v>
      </c>
      <c r="G7944" s="23" t="s">
        <v>492</v>
      </c>
      <c r="H7944" s="32" t="s">
        <v>362</v>
      </c>
      <c r="I7944" s="32" t="s">
        <v>52</v>
      </c>
      <c r="J7944" s="135">
        <v>810</v>
      </c>
      <c r="K7944" s="27">
        <v>0.70123000000000002</v>
      </c>
      <c r="L7944" s="77">
        <v>0.9</v>
      </c>
      <c r="Q7944" s="106"/>
    </row>
    <row r="7945" spans="1:17" x14ac:dyDescent="0.25">
      <c r="A7945" t="s">
        <v>331</v>
      </c>
      <c r="B7945" s="23">
        <v>2019</v>
      </c>
      <c r="C7945" s="23" t="s">
        <v>1</v>
      </c>
      <c r="D7945" s="23" t="s">
        <v>60</v>
      </c>
      <c r="E7945" s="23" t="s">
        <v>492</v>
      </c>
      <c r="F7945" s="23" t="s">
        <v>362</v>
      </c>
      <c r="G7945" s="23" t="s">
        <v>492</v>
      </c>
      <c r="H7945" s="32" t="s">
        <v>362</v>
      </c>
      <c r="I7945" s="32" t="s">
        <v>52</v>
      </c>
      <c r="J7945" s="135">
        <v>839</v>
      </c>
      <c r="K7945" s="27">
        <v>0.71752000000000005</v>
      </c>
      <c r="L7945" s="77">
        <v>0.9</v>
      </c>
      <c r="Q7945" s="106"/>
    </row>
    <row r="7946" spans="1:17" x14ac:dyDescent="0.25">
      <c r="A7946" t="s">
        <v>331</v>
      </c>
      <c r="B7946" s="23">
        <v>2019</v>
      </c>
      <c r="C7946" s="23" t="s">
        <v>2</v>
      </c>
      <c r="D7946" s="23" t="s">
        <v>61</v>
      </c>
      <c r="E7946" s="23" t="s">
        <v>492</v>
      </c>
      <c r="F7946" s="23" t="s">
        <v>362</v>
      </c>
      <c r="G7946" s="23" t="s">
        <v>492</v>
      </c>
      <c r="H7946" s="32" t="s">
        <v>362</v>
      </c>
      <c r="I7946" s="32" t="s">
        <v>52</v>
      </c>
      <c r="J7946" s="135">
        <v>805</v>
      </c>
      <c r="K7946" s="27">
        <v>0.69193000000000005</v>
      </c>
      <c r="L7946" s="77">
        <v>0.9</v>
      </c>
      <c r="Q7946" s="106"/>
    </row>
    <row r="7947" spans="1:17" x14ac:dyDescent="0.25">
      <c r="A7947" t="s">
        <v>331</v>
      </c>
      <c r="B7947" s="23">
        <v>2019</v>
      </c>
      <c r="C7947" s="23" t="s">
        <v>3</v>
      </c>
      <c r="D7947" s="23" t="s">
        <v>62</v>
      </c>
      <c r="E7947" s="23" t="s">
        <v>492</v>
      </c>
      <c r="F7947" s="23" t="s">
        <v>362</v>
      </c>
      <c r="G7947" s="23" t="s">
        <v>492</v>
      </c>
      <c r="H7947" s="32" t="s">
        <v>362</v>
      </c>
      <c r="I7947" s="32" t="s">
        <v>52</v>
      </c>
      <c r="J7947" s="135">
        <v>736</v>
      </c>
      <c r="K7947" s="27">
        <v>0.70108999999999999</v>
      </c>
      <c r="L7947" s="77">
        <v>0.9</v>
      </c>
      <c r="Q7947" s="106"/>
    </row>
    <row r="7948" spans="1:17" x14ac:dyDescent="0.25">
      <c r="A7948" t="s">
        <v>331</v>
      </c>
      <c r="B7948" s="23">
        <v>2020</v>
      </c>
      <c r="C7948" s="23" t="s">
        <v>0</v>
      </c>
      <c r="D7948" s="23" t="s">
        <v>63</v>
      </c>
      <c r="E7948" s="23" t="s">
        <v>492</v>
      </c>
      <c r="F7948" s="23" t="s">
        <v>362</v>
      </c>
      <c r="G7948" s="23" t="s">
        <v>492</v>
      </c>
      <c r="H7948" s="32" t="s">
        <v>362</v>
      </c>
      <c r="I7948" s="32" t="s">
        <v>52</v>
      </c>
      <c r="J7948" s="135">
        <v>788</v>
      </c>
      <c r="K7948" s="27">
        <v>0.70304999999999995</v>
      </c>
      <c r="L7948" s="77">
        <v>0.9</v>
      </c>
      <c r="Q7948" s="106"/>
    </row>
    <row r="7949" spans="1:17" x14ac:dyDescent="0.25">
      <c r="A7949" t="s">
        <v>331</v>
      </c>
      <c r="B7949" s="23">
        <v>2020</v>
      </c>
      <c r="C7949" s="23" t="s">
        <v>1</v>
      </c>
      <c r="D7949" s="23" t="s">
        <v>64</v>
      </c>
      <c r="E7949" s="23" t="s">
        <v>492</v>
      </c>
      <c r="F7949" s="23" t="s">
        <v>362</v>
      </c>
      <c r="G7949" s="23" t="s">
        <v>492</v>
      </c>
      <c r="H7949" s="32" t="s">
        <v>362</v>
      </c>
      <c r="I7949" s="32" t="s">
        <v>52</v>
      </c>
      <c r="J7949" s="135">
        <v>430</v>
      </c>
      <c r="K7949" s="27">
        <v>0.67442000000000002</v>
      </c>
      <c r="L7949" s="77">
        <v>0.9</v>
      </c>
      <c r="Q7949" s="106"/>
    </row>
    <row r="7950" spans="1:17" x14ac:dyDescent="0.25">
      <c r="A7950" t="s">
        <v>331</v>
      </c>
      <c r="B7950" s="23">
        <v>2020</v>
      </c>
      <c r="C7950" s="23" t="s">
        <v>2</v>
      </c>
      <c r="D7950" s="23" t="s">
        <v>65</v>
      </c>
      <c r="E7950" s="23" t="s">
        <v>492</v>
      </c>
      <c r="F7950" s="23" t="s">
        <v>362</v>
      </c>
      <c r="G7950" s="23" t="s">
        <v>492</v>
      </c>
      <c r="H7950" s="32" t="s">
        <v>362</v>
      </c>
      <c r="I7950" s="32" t="s">
        <v>52</v>
      </c>
      <c r="J7950" s="135">
        <v>604</v>
      </c>
      <c r="K7950" s="27">
        <v>0.68542999999999998</v>
      </c>
      <c r="L7950" s="77">
        <v>0.9</v>
      </c>
      <c r="Q7950" s="106"/>
    </row>
    <row r="7951" spans="1:17" x14ac:dyDescent="0.25">
      <c r="A7951" t="s">
        <v>331</v>
      </c>
      <c r="B7951" s="23">
        <v>2020</v>
      </c>
      <c r="C7951" s="23" t="s">
        <v>3</v>
      </c>
      <c r="D7951" s="23" t="s">
        <v>66</v>
      </c>
      <c r="E7951" s="23" t="s">
        <v>492</v>
      </c>
      <c r="F7951" s="23" t="s">
        <v>362</v>
      </c>
      <c r="G7951" s="23" t="s">
        <v>492</v>
      </c>
      <c r="H7951" s="32" t="s">
        <v>362</v>
      </c>
      <c r="I7951" s="32" t="s">
        <v>52</v>
      </c>
      <c r="J7951" s="135">
        <v>829</v>
      </c>
      <c r="K7951" s="27">
        <v>0.65861999999999998</v>
      </c>
      <c r="L7951" s="77">
        <v>0.9</v>
      </c>
      <c r="Q7951" s="106"/>
    </row>
    <row r="7952" spans="1:17" x14ac:dyDescent="0.25">
      <c r="A7952" t="s">
        <v>331</v>
      </c>
      <c r="B7952" s="23">
        <v>2021</v>
      </c>
      <c r="C7952" s="23" t="s">
        <v>0</v>
      </c>
      <c r="D7952" s="23" t="s">
        <v>67</v>
      </c>
      <c r="E7952" s="23" t="s">
        <v>492</v>
      </c>
      <c r="F7952" s="23" t="s">
        <v>362</v>
      </c>
      <c r="G7952" s="23" t="s">
        <v>492</v>
      </c>
      <c r="H7952" s="32" t="s">
        <v>362</v>
      </c>
      <c r="I7952" s="32" t="s">
        <v>52</v>
      </c>
      <c r="J7952" s="135">
        <v>772</v>
      </c>
      <c r="K7952" s="27">
        <v>0.68781999999999999</v>
      </c>
      <c r="L7952" s="77">
        <v>0.9</v>
      </c>
      <c r="Q7952" s="106"/>
    </row>
    <row r="7953" spans="1:17" x14ac:dyDescent="0.25">
      <c r="A7953" t="s">
        <v>331</v>
      </c>
      <c r="B7953" s="23">
        <v>2021</v>
      </c>
      <c r="C7953" s="23" t="s">
        <v>1</v>
      </c>
      <c r="D7953" s="23" t="s">
        <v>68</v>
      </c>
      <c r="E7953" s="23" t="s">
        <v>492</v>
      </c>
      <c r="F7953" s="23" t="s">
        <v>362</v>
      </c>
      <c r="G7953" s="23" t="s">
        <v>492</v>
      </c>
      <c r="H7953" s="32" t="s">
        <v>362</v>
      </c>
      <c r="I7953" s="32" t="s">
        <v>52</v>
      </c>
      <c r="J7953" s="135">
        <v>785</v>
      </c>
      <c r="K7953" s="27">
        <v>0.81655999999999995</v>
      </c>
      <c r="L7953" s="77">
        <v>0.9</v>
      </c>
      <c r="Q7953" s="106"/>
    </row>
    <row r="7954" spans="1:17" x14ac:dyDescent="0.25">
      <c r="A7954" t="s">
        <v>331</v>
      </c>
      <c r="B7954" s="23">
        <v>2021</v>
      </c>
      <c r="C7954" s="23" t="s">
        <v>2</v>
      </c>
      <c r="D7954" s="23" t="s">
        <v>69</v>
      </c>
      <c r="E7954" s="23" t="s">
        <v>492</v>
      </c>
      <c r="F7954" s="23" t="s">
        <v>362</v>
      </c>
      <c r="G7954" s="23" t="s">
        <v>492</v>
      </c>
      <c r="H7954" s="32" t="s">
        <v>362</v>
      </c>
      <c r="I7954" s="32" t="s">
        <v>52</v>
      </c>
      <c r="J7954" s="135">
        <v>893</v>
      </c>
      <c r="K7954" s="27">
        <v>0.72340000000000004</v>
      </c>
      <c r="L7954" s="77">
        <v>0.9</v>
      </c>
      <c r="Q7954" s="106"/>
    </row>
    <row r="7955" spans="1:17" x14ac:dyDescent="0.25">
      <c r="A7955" t="s">
        <v>331</v>
      </c>
      <c r="B7955" s="23">
        <v>2021</v>
      </c>
      <c r="C7955" s="23" t="s">
        <v>3</v>
      </c>
      <c r="D7955" s="23" t="s">
        <v>70</v>
      </c>
      <c r="E7955" s="23" t="s">
        <v>492</v>
      </c>
      <c r="F7955" s="23" t="s">
        <v>362</v>
      </c>
      <c r="G7955" s="23" t="s">
        <v>492</v>
      </c>
      <c r="H7955" s="32" t="s">
        <v>362</v>
      </c>
      <c r="I7955" s="32" t="s">
        <v>52</v>
      </c>
      <c r="J7955" s="135">
        <v>864</v>
      </c>
      <c r="K7955" s="27">
        <v>0.74073999999999995</v>
      </c>
      <c r="L7955" s="77">
        <v>0.9</v>
      </c>
      <c r="Q7955" s="106"/>
    </row>
    <row r="7956" spans="1:17" x14ac:dyDescent="0.25">
      <c r="A7956" t="s">
        <v>331</v>
      </c>
      <c r="B7956" s="23">
        <v>2022</v>
      </c>
      <c r="C7956" s="23" t="s">
        <v>0</v>
      </c>
      <c r="D7956" s="23" t="s">
        <v>71</v>
      </c>
      <c r="E7956" s="23" t="s">
        <v>492</v>
      </c>
      <c r="F7956" s="23" t="s">
        <v>362</v>
      </c>
      <c r="G7956" s="23" t="s">
        <v>492</v>
      </c>
      <c r="H7956" s="32" t="s">
        <v>362</v>
      </c>
      <c r="I7956" s="32" t="s">
        <v>52</v>
      </c>
      <c r="J7956" s="135">
        <v>844</v>
      </c>
      <c r="K7956" s="27">
        <v>0.80449999999999999</v>
      </c>
      <c r="L7956" s="77">
        <v>0.9</v>
      </c>
      <c r="Q7956" s="106"/>
    </row>
    <row r="7957" spans="1:17" x14ac:dyDescent="0.25">
      <c r="A7957" t="s">
        <v>331</v>
      </c>
      <c r="B7957" s="23">
        <v>2022</v>
      </c>
      <c r="C7957" s="23" t="s">
        <v>1</v>
      </c>
      <c r="D7957" s="23" t="s">
        <v>72</v>
      </c>
      <c r="E7957" s="23" t="s">
        <v>492</v>
      </c>
      <c r="F7957" s="23" t="s">
        <v>362</v>
      </c>
      <c r="G7957" s="23" t="s">
        <v>492</v>
      </c>
      <c r="H7957" s="32" t="s">
        <v>362</v>
      </c>
      <c r="I7957" s="32" t="s">
        <v>52</v>
      </c>
      <c r="J7957" s="135">
        <v>757</v>
      </c>
      <c r="K7957" s="27">
        <v>0.80052999999999996</v>
      </c>
      <c r="L7957" s="77">
        <v>0.9</v>
      </c>
      <c r="Q7957" s="106"/>
    </row>
    <row r="7958" spans="1:17" x14ac:dyDescent="0.25">
      <c r="A7958" t="s">
        <v>331</v>
      </c>
      <c r="B7958" s="23">
        <v>2022</v>
      </c>
      <c r="C7958" s="23" t="s">
        <v>2</v>
      </c>
      <c r="D7958" s="23" t="s">
        <v>73</v>
      </c>
      <c r="E7958" s="23" t="s">
        <v>492</v>
      </c>
      <c r="F7958" s="23" t="s">
        <v>362</v>
      </c>
      <c r="G7958" s="23" t="s">
        <v>492</v>
      </c>
      <c r="H7958" s="32" t="s">
        <v>362</v>
      </c>
      <c r="I7958" s="32" t="s">
        <v>52</v>
      </c>
      <c r="J7958" s="135">
        <v>818</v>
      </c>
      <c r="K7958" s="27">
        <v>0.84230000000000005</v>
      </c>
      <c r="L7958" s="77">
        <v>0.9</v>
      </c>
      <c r="Q7958" s="106"/>
    </row>
    <row r="7959" spans="1:17" x14ac:dyDescent="0.25">
      <c r="A7959" t="s">
        <v>331</v>
      </c>
      <c r="B7959" s="23">
        <v>2022</v>
      </c>
      <c r="C7959" s="23" t="s">
        <v>3</v>
      </c>
      <c r="D7959" s="23" t="s">
        <v>493</v>
      </c>
      <c r="E7959" s="23" t="s">
        <v>492</v>
      </c>
      <c r="F7959" s="23" t="s">
        <v>362</v>
      </c>
      <c r="G7959" s="23" t="s">
        <v>492</v>
      </c>
      <c r="H7959" s="32" t="s">
        <v>362</v>
      </c>
      <c r="I7959" s="32" t="s">
        <v>52</v>
      </c>
      <c r="J7959" s="135">
        <v>742</v>
      </c>
      <c r="K7959" s="27">
        <v>0.81940999999999997</v>
      </c>
      <c r="L7959" s="77">
        <v>0.9</v>
      </c>
      <c r="Q7959" s="106"/>
    </row>
    <row r="7960" spans="1:17" x14ac:dyDescent="0.25">
      <c r="A7960" t="s">
        <v>331</v>
      </c>
      <c r="B7960" s="23">
        <v>2023</v>
      </c>
      <c r="C7960" s="23" t="s">
        <v>0</v>
      </c>
      <c r="D7960" s="23" t="s">
        <v>537</v>
      </c>
      <c r="E7960" s="23" t="s">
        <v>492</v>
      </c>
      <c r="F7960" s="23" t="s">
        <v>362</v>
      </c>
      <c r="G7960" s="23" t="s">
        <v>492</v>
      </c>
      <c r="H7960" s="32" t="s">
        <v>362</v>
      </c>
      <c r="I7960" s="32" t="s">
        <v>52</v>
      </c>
      <c r="J7960" s="135">
        <v>770</v>
      </c>
      <c r="K7960" s="27">
        <v>0.84026000000000001</v>
      </c>
      <c r="L7960" s="77">
        <v>0.9</v>
      </c>
      <c r="Q7960" s="106"/>
    </row>
    <row r="7961" spans="1:17" x14ac:dyDescent="0.25">
      <c r="A7961" t="s">
        <v>331</v>
      </c>
      <c r="B7961" s="23">
        <v>2018</v>
      </c>
      <c r="C7961" s="23" t="s">
        <v>0</v>
      </c>
      <c r="D7961" s="23" t="s">
        <v>54</v>
      </c>
      <c r="E7961" s="23" t="s">
        <v>258</v>
      </c>
      <c r="F7961" s="23" t="s">
        <v>259</v>
      </c>
      <c r="G7961" s="23" t="s">
        <v>492</v>
      </c>
      <c r="H7961" s="32" t="s">
        <v>362</v>
      </c>
      <c r="I7961" s="32" t="s">
        <v>52</v>
      </c>
      <c r="J7961" s="135">
        <v>88</v>
      </c>
      <c r="K7961" s="27">
        <v>0.46590999999999999</v>
      </c>
      <c r="L7961" s="77">
        <v>0.9</v>
      </c>
      <c r="Q7961" s="106"/>
    </row>
    <row r="7962" spans="1:17" x14ac:dyDescent="0.25">
      <c r="A7962" t="s">
        <v>331</v>
      </c>
      <c r="B7962" s="23">
        <v>2018</v>
      </c>
      <c r="C7962" s="23" t="s">
        <v>1</v>
      </c>
      <c r="D7962" s="23" t="s">
        <v>56</v>
      </c>
      <c r="E7962" s="23" t="s">
        <v>258</v>
      </c>
      <c r="F7962" s="23" t="s">
        <v>259</v>
      </c>
      <c r="G7962" s="23" t="s">
        <v>492</v>
      </c>
      <c r="H7962" s="32" t="s">
        <v>362</v>
      </c>
      <c r="I7962" s="32" t="s">
        <v>52</v>
      </c>
      <c r="J7962" s="135">
        <v>89</v>
      </c>
      <c r="K7962" s="27">
        <v>0.43819999999999998</v>
      </c>
      <c r="L7962" s="77">
        <v>0.9</v>
      </c>
      <c r="Q7962" s="106"/>
    </row>
    <row r="7963" spans="1:17" x14ac:dyDescent="0.25">
      <c r="A7963" t="s">
        <v>331</v>
      </c>
      <c r="B7963" s="23">
        <v>2018</v>
      </c>
      <c r="C7963" s="23" t="s">
        <v>2</v>
      </c>
      <c r="D7963" s="23" t="s">
        <v>57</v>
      </c>
      <c r="E7963" s="23" t="s">
        <v>258</v>
      </c>
      <c r="F7963" s="23" t="s">
        <v>259</v>
      </c>
      <c r="G7963" s="23" t="s">
        <v>492</v>
      </c>
      <c r="H7963" s="32" t="s">
        <v>362</v>
      </c>
      <c r="I7963" s="32" t="s">
        <v>52</v>
      </c>
      <c r="J7963" s="135">
        <v>84</v>
      </c>
      <c r="K7963" s="27">
        <v>0.54762</v>
      </c>
      <c r="L7963" s="77">
        <v>0.9</v>
      </c>
      <c r="Q7963" s="106"/>
    </row>
    <row r="7964" spans="1:17" x14ac:dyDescent="0.25">
      <c r="A7964" t="s">
        <v>331</v>
      </c>
      <c r="B7964" s="23">
        <v>2018</v>
      </c>
      <c r="C7964" s="23" t="s">
        <v>3</v>
      </c>
      <c r="D7964" s="23" t="s">
        <v>58</v>
      </c>
      <c r="E7964" s="23" t="s">
        <v>258</v>
      </c>
      <c r="F7964" s="23" t="s">
        <v>259</v>
      </c>
      <c r="G7964" s="23" t="s">
        <v>492</v>
      </c>
      <c r="H7964" s="32" t="s">
        <v>362</v>
      </c>
      <c r="I7964" s="32" t="s">
        <v>52</v>
      </c>
      <c r="J7964" s="135">
        <v>93</v>
      </c>
      <c r="K7964" s="27">
        <v>0.63441000000000003</v>
      </c>
      <c r="L7964" s="77">
        <v>0.9</v>
      </c>
      <c r="Q7964" s="106"/>
    </row>
    <row r="7965" spans="1:17" x14ac:dyDescent="0.25">
      <c r="A7965" t="s">
        <v>331</v>
      </c>
      <c r="B7965" s="23">
        <v>2019</v>
      </c>
      <c r="C7965" s="23" t="s">
        <v>0</v>
      </c>
      <c r="D7965" s="23" t="s">
        <v>59</v>
      </c>
      <c r="E7965" s="23" t="s">
        <v>258</v>
      </c>
      <c r="F7965" s="23" t="s">
        <v>259</v>
      </c>
      <c r="G7965" s="23" t="s">
        <v>492</v>
      </c>
      <c r="H7965" s="32" t="s">
        <v>362</v>
      </c>
      <c r="I7965" s="32" t="s">
        <v>52</v>
      </c>
      <c r="J7965" s="135">
        <v>90</v>
      </c>
      <c r="K7965" s="27">
        <v>0.6</v>
      </c>
      <c r="L7965" s="77">
        <v>0.9</v>
      </c>
      <c r="Q7965" s="106"/>
    </row>
    <row r="7966" spans="1:17" x14ac:dyDescent="0.25">
      <c r="A7966" t="s">
        <v>331</v>
      </c>
      <c r="B7966" s="23">
        <v>2019</v>
      </c>
      <c r="C7966" s="23" t="s">
        <v>1</v>
      </c>
      <c r="D7966" s="23" t="s">
        <v>60</v>
      </c>
      <c r="E7966" s="23" t="s">
        <v>258</v>
      </c>
      <c r="F7966" s="23" t="s">
        <v>259</v>
      </c>
      <c r="G7966" s="23" t="s">
        <v>492</v>
      </c>
      <c r="H7966" s="32" t="s">
        <v>362</v>
      </c>
      <c r="I7966" s="32" t="s">
        <v>52</v>
      </c>
      <c r="J7966" s="135">
        <v>95</v>
      </c>
      <c r="K7966" s="27">
        <v>0.61053000000000002</v>
      </c>
      <c r="L7966" s="77">
        <v>0.9</v>
      </c>
      <c r="Q7966" s="106"/>
    </row>
    <row r="7967" spans="1:17" x14ac:dyDescent="0.25">
      <c r="A7967" t="s">
        <v>331</v>
      </c>
      <c r="B7967" s="23">
        <v>2019</v>
      </c>
      <c r="C7967" s="23" t="s">
        <v>2</v>
      </c>
      <c r="D7967" s="23" t="s">
        <v>61</v>
      </c>
      <c r="E7967" s="23" t="s">
        <v>258</v>
      </c>
      <c r="F7967" s="23" t="s">
        <v>259</v>
      </c>
      <c r="G7967" s="23" t="s">
        <v>492</v>
      </c>
      <c r="H7967" s="32" t="s">
        <v>362</v>
      </c>
      <c r="I7967" s="32" t="s">
        <v>52</v>
      </c>
      <c r="J7967" s="135">
        <v>85</v>
      </c>
      <c r="K7967" s="27">
        <v>0.51765000000000005</v>
      </c>
      <c r="L7967" s="77">
        <v>0.9</v>
      </c>
      <c r="Q7967" s="106"/>
    </row>
    <row r="7968" spans="1:17" x14ac:dyDescent="0.25">
      <c r="A7968" t="s">
        <v>331</v>
      </c>
      <c r="B7968" s="23">
        <v>2019</v>
      </c>
      <c r="C7968" s="23" t="s">
        <v>3</v>
      </c>
      <c r="D7968" s="23" t="s">
        <v>62</v>
      </c>
      <c r="E7968" s="23" t="s">
        <v>258</v>
      </c>
      <c r="F7968" s="23" t="s">
        <v>259</v>
      </c>
      <c r="G7968" s="23" t="s">
        <v>492</v>
      </c>
      <c r="H7968" s="32" t="s">
        <v>362</v>
      </c>
      <c r="I7968" s="32" t="s">
        <v>52</v>
      </c>
      <c r="J7968" s="135">
        <v>74</v>
      </c>
      <c r="K7968" s="27">
        <v>0.48648999999999998</v>
      </c>
      <c r="L7968" s="77">
        <v>0.9</v>
      </c>
      <c r="Q7968" s="106"/>
    </row>
    <row r="7969" spans="1:17" x14ac:dyDescent="0.25">
      <c r="A7969" t="s">
        <v>331</v>
      </c>
      <c r="B7969" s="23">
        <v>2020</v>
      </c>
      <c r="C7969" s="23" t="s">
        <v>0</v>
      </c>
      <c r="D7969" s="23" t="s">
        <v>63</v>
      </c>
      <c r="E7969" s="23" t="s">
        <v>258</v>
      </c>
      <c r="F7969" s="23" t="s">
        <v>259</v>
      </c>
      <c r="G7969" s="23" t="s">
        <v>492</v>
      </c>
      <c r="H7969" s="32" t="s">
        <v>362</v>
      </c>
      <c r="I7969" s="32" t="s">
        <v>52</v>
      </c>
      <c r="J7969" s="135">
        <v>59</v>
      </c>
      <c r="K7969" s="27">
        <v>0.66102000000000005</v>
      </c>
      <c r="L7969" s="77">
        <v>0.9</v>
      </c>
      <c r="Q7969" s="106"/>
    </row>
    <row r="7970" spans="1:17" x14ac:dyDescent="0.25">
      <c r="A7970" t="s">
        <v>331</v>
      </c>
      <c r="B7970" s="23">
        <v>2020</v>
      </c>
      <c r="C7970" s="23" t="s">
        <v>1</v>
      </c>
      <c r="D7970" s="23" t="s">
        <v>64</v>
      </c>
      <c r="E7970" s="23" t="s">
        <v>258</v>
      </c>
      <c r="F7970" s="23" t="s">
        <v>259</v>
      </c>
      <c r="G7970" s="23" t="s">
        <v>492</v>
      </c>
      <c r="H7970" s="32" t="s">
        <v>362</v>
      </c>
      <c r="I7970" s="32" t="s">
        <v>52</v>
      </c>
      <c r="J7970" s="135">
        <v>46</v>
      </c>
      <c r="K7970" s="27">
        <v>0.60870000000000002</v>
      </c>
      <c r="L7970" s="77">
        <v>0.9</v>
      </c>
      <c r="Q7970" s="106"/>
    </row>
    <row r="7971" spans="1:17" x14ac:dyDescent="0.25">
      <c r="A7971" t="s">
        <v>331</v>
      </c>
      <c r="B7971" s="23">
        <v>2020</v>
      </c>
      <c r="C7971" s="23" t="s">
        <v>2</v>
      </c>
      <c r="D7971" s="23" t="s">
        <v>65</v>
      </c>
      <c r="E7971" s="23" t="s">
        <v>258</v>
      </c>
      <c r="F7971" s="23" t="s">
        <v>259</v>
      </c>
      <c r="G7971" s="23" t="s">
        <v>492</v>
      </c>
      <c r="H7971" s="32" t="s">
        <v>362</v>
      </c>
      <c r="I7971" s="32" t="s">
        <v>52</v>
      </c>
      <c r="J7971" s="135">
        <v>49</v>
      </c>
      <c r="K7971" s="27">
        <v>0.53061000000000003</v>
      </c>
      <c r="L7971" s="77">
        <v>0.9</v>
      </c>
      <c r="Q7971" s="106"/>
    </row>
    <row r="7972" spans="1:17" x14ac:dyDescent="0.25">
      <c r="A7972" t="s">
        <v>331</v>
      </c>
      <c r="B7972" s="23">
        <v>2020</v>
      </c>
      <c r="C7972" s="23" t="s">
        <v>3</v>
      </c>
      <c r="D7972" s="23" t="s">
        <v>66</v>
      </c>
      <c r="E7972" s="23" t="s">
        <v>258</v>
      </c>
      <c r="F7972" s="23" t="s">
        <v>259</v>
      </c>
      <c r="G7972" s="23" t="s">
        <v>492</v>
      </c>
      <c r="H7972" s="32" t="s">
        <v>362</v>
      </c>
      <c r="I7972" s="32" t="s">
        <v>52</v>
      </c>
      <c r="J7972" s="135">
        <v>82</v>
      </c>
      <c r="K7972" s="27">
        <v>0.59755999999999998</v>
      </c>
      <c r="L7972" s="77">
        <v>0.9</v>
      </c>
      <c r="Q7972" s="106"/>
    </row>
    <row r="7973" spans="1:17" x14ac:dyDescent="0.25">
      <c r="A7973" t="s">
        <v>331</v>
      </c>
      <c r="B7973" s="23">
        <v>2021</v>
      </c>
      <c r="C7973" s="23" t="s">
        <v>0</v>
      </c>
      <c r="D7973" s="23" t="s">
        <v>67</v>
      </c>
      <c r="E7973" s="23" t="s">
        <v>258</v>
      </c>
      <c r="F7973" s="23" t="s">
        <v>259</v>
      </c>
      <c r="G7973" s="23" t="s">
        <v>492</v>
      </c>
      <c r="H7973" s="32" t="s">
        <v>362</v>
      </c>
      <c r="I7973" s="32" t="s">
        <v>52</v>
      </c>
      <c r="J7973" s="135">
        <v>94</v>
      </c>
      <c r="K7973" s="27">
        <v>0.52127999999999997</v>
      </c>
      <c r="L7973" s="77">
        <v>0.9</v>
      </c>
      <c r="Q7973" s="106"/>
    </row>
    <row r="7974" spans="1:17" x14ac:dyDescent="0.25">
      <c r="A7974" t="s">
        <v>331</v>
      </c>
      <c r="B7974" s="23">
        <v>2021</v>
      </c>
      <c r="C7974" s="23" t="s">
        <v>1</v>
      </c>
      <c r="D7974" s="23" t="s">
        <v>68</v>
      </c>
      <c r="E7974" s="23" t="s">
        <v>258</v>
      </c>
      <c r="F7974" s="23" t="s">
        <v>259</v>
      </c>
      <c r="G7974" s="23" t="s">
        <v>492</v>
      </c>
      <c r="H7974" s="32" t="s">
        <v>362</v>
      </c>
      <c r="I7974" s="32" t="s">
        <v>52</v>
      </c>
      <c r="J7974" s="135">
        <v>71</v>
      </c>
      <c r="K7974" s="27">
        <v>0.71831</v>
      </c>
      <c r="L7974" s="77">
        <v>0.9</v>
      </c>
      <c r="Q7974" s="106"/>
    </row>
    <row r="7975" spans="1:17" x14ac:dyDescent="0.25">
      <c r="A7975" t="s">
        <v>331</v>
      </c>
      <c r="B7975" s="23">
        <v>2021</v>
      </c>
      <c r="C7975" s="23" t="s">
        <v>2</v>
      </c>
      <c r="D7975" s="23" t="s">
        <v>69</v>
      </c>
      <c r="E7975" s="23" t="s">
        <v>258</v>
      </c>
      <c r="F7975" s="23" t="s">
        <v>259</v>
      </c>
      <c r="G7975" s="23" t="s">
        <v>492</v>
      </c>
      <c r="H7975" s="32" t="s">
        <v>362</v>
      </c>
      <c r="I7975" s="32" t="s">
        <v>52</v>
      </c>
      <c r="J7975" s="135">
        <v>111</v>
      </c>
      <c r="K7975" s="27">
        <v>0.52251999999999998</v>
      </c>
      <c r="L7975" s="77">
        <v>0.9</v>
      </c>
      <c r="Q7975" s="106"/>
    </row>
    <row r="7976" spans="1:17" x14ac:dyDescent="0.25">
      <c r="A7976" t="s">
        <v>331</v>
      </c>
      <c r="B7976" s="23">
        <v>2021</v>
      </c>
      <c r="C7976" s="23" t="s">
        <v>3</v>
      </c>
      <c r="D7976" s="23" t="s">
        <v>70</v>
      </c>
      <c r="E7976" s="23" t="s">
        <v>258</v>
      </c>
      <c r="F7976" s="23" t="s">
        <v>259</v>
      </c>
      <c r="G7976" s="23" t="s">
        <v>492</v>
      </c>
      <c r="H7976" s="32" t="s">
        <v>362</v>
      </c>
      <c r="I7976" s="32" t="s">
        <v>52</v>
      </c>
      <c r="J7976" s="135">
        <v>112</v>
      </c>
      <c r="K7976" s="27">
        <v>0.47321000000000002</v>
      </c>
      <c r="L7976" s="77">
        <v>0.9</v>
      </c>
      <c r="Q7976" s="106"/>
    </row>
    <row r="7977" spans="1:17" x14ac:dyDescent="0.25">
      <c r="A7977" t="s">
        <v>331</v>
      </c>
      <c r="B7977" s="23">
        <v>2022</v>
      </c>
      <c r="C7977" s="23" t="s">
        <v>0</v>
      </c>
      <c r="D7977" s="23" t="s">
        <v>71</v>
      </c>
      <c r="E7977" s="23" t="s">
        <v>258</v>
      </c>
      <c r="F7977" s="23" t="s">
        <v>259</v>
      </c>
      <c r="G7977" s="23" t="s">
        <v>492</v>
      </c>
      <c r="H7977" s="32" t="s">
        <v>362</v>
      </c>
      <c r="I7977" s="32" t="s">
        <v>52</v>
      </c>
      <c r="J7977" s="135">
        <v>91</v>
      </c>
      <c r="K7977" s="27">
        <v>0.67032999999999998</v>
      </c>
      <c r="L7977" s="77">
        <v>0.9</v>
      </c>
      <c r="Q7977" s="106"/>
    </row>
    <row r="7978" spans="1:17" x14ac:dyDescent="0.25">
      <c r="A7978" t="s">
        <v>331</v>
      </c>
      <c r="B7978" s="23">
        <v>2022</v>
      </c>
      <c r="C7978" s="23" t="s">
        <v>1</v>
      </c>
      <c r="D7978" s="23" t="s">
        <v>72</v>
      </c>
      <c r="E7978" s="23" t="s">
        <v>258</v>
      </c>
      <c r="F7978" s="23" t="s">
        <v>259</v>
      </c>
      <c r="G7978" s="23" t="s">
        <v>492</v>
      </c>
      <c r="H7978" s="32" t="s">
        <v>362</v>
      </c>
      <c r="I7978" s="32" t="s">
        <v>52</v>
      </c>
      <c r="J7978" s="135">
        <v>81</v>
      </c>
      <c r="K7978" s="27">
        <v>0.71604999999999996</v>
      </c>
      <c r="L7978" s="77">
        <v>0.9</v>
      </c>
      <c r="Q7978" s="106"/>
    </row>
    <row r="7979" spans="1:17" x14ac:dyDescent="0.25">
      <c r="A7979" t="s">
        <v>331</v>
      </c>
      <c r="B7979" s="23">
        <v>2022</v>
      </c>
      <c r="C7979" s="23" t="s">
        <v>2</v>
      </c>
      <c r="D7979" s="23" t="s">
        <v>73</v>
      </c>
      <c r="E7979" s="23" t="s">
        <v>258</v>
      </c>
      <c r="F7979" s="23" t="s">
        <v>259</v>
      </c>
      <c r="G7979" s="23" t="s">
        <v>492</v>
      </c>
      <c r="H7979" s="32" t="s">
        <v>362</v>
      </c>
      <c r="I7979" s="32" t="s">
        <v>52</v>
      </c>
      <c r="J7979" s="135">
        <v>94</v>
      </c>
      <c r="K7979" s="27">
        <v>0.88297999999999999</v>
      </c>
      <c r="L7979" s="77">
        <v>0.9</v>
      </c>
      <c r="Q7979" s="106"/>
    </row>
    <row r="7980" spans="1:17" x14ac:dyDescent="0.25">
      <c r="A7980" t="s">
        <v>331</v>
      </c>
      <c r="B7980" s="23">
        <v>2022</v>
      </c>
      <c r="C7980" s="23" t="s">
        <v>3</v>
      </c>
      <c r="D7980" s="23" t="s">
        <v>493</v>
      </c>
      <c r="E7980" s="23" t="s">
        <v>258</v>
      </c>
      <c r="F7980" s="23" t="s">
        <v>259</v>
      </c>
      <c r="G7980" s="23" t="s">
        <v>492</v>
      </c>
      <c r="H7980" s="32" t="s">
        <v>362</v>
      </c>
      <c r="I7980" s="32" t="s">
        <v>52</v>
      </c>
      <c r="J7980" s="135">
        <v>66</v>
      </c>
      <c r="K7980" s="27">
        <v>0.87878999999999996</v>
      </c>
      <c r="L7980" s="77">
        <v>0.9</v>
      </c>
      <c r="Q7980" s="106"/>
    </row>
    <row r="7981" spans="1:17" x14ac:dyDescent="0.25">
      <c r="A7981" t="s">
        <v>331</v>
      </c>
      <c r="B7981" s="23">
        <v>2023</v>
      </c>
      <c r="C7981" s="23" t="s">
        <v>0</v>
      </c>
      <c r="D7981" s="23" t="s">
        <v>537</v>
      </c>
      <c r="E7981" s="23" t="s">
        <v>258</v>
      </c>
      <c r="F7981" s="23" t="s">
        <v>259</v>
      </c>
      <c r="G7981" s="23" t="s">
        <v>492</v>
      </c>
      <c r="H7981" s="32" t="s">
        <v>362</v>
      </c>
      <c r="I7981" s="32" t="s">
        <v>52</v>
      </c>
      <c r="J7981" s="135">
        <v>78</v>
      </c>
      <c r="K7981" s="27">
        <v>0.98717999999999995</v>
      </c>
      <c r="L7981" s="77">
        <v>0.9</v>
      </c>
      <c r="Q7981" s="106"/>
    </row>
    <row r="7982" spans="1:17" x14ac:dyDescent="0.25">
      <c r="A7982" t="s">
        <v>331</v>
      </c>
      <c r="B7982" s="23">
        <v>2018</v>
      </c>
      <c r="C7982" s="23" t="s">
        <v>0</v>
      </c>
      <c r="D7982" s="23" t="s">
        <v>54</v>
      </c>
      <c r="E7982" s="23" t="s">
        <v>260</v>
      </c>
      <c r="F7982" s="23" t="s">
        <v>261</v>
      </c>
      <c r="G7982" s="23" t="s">
        <v>492</v>
      </c>
      <c r="H7982" s="32" t="s">
        <v>359</v>
      </c>
      <c r="I7982" s="32" t="s">
        <v>52</v>
      </c>
      <c r="J7982" s="135">
        <v>18</v>
      </c>
      <c r="K7982" s="27">
        <v>0.83333000000000002</v>
      </c>
      <c r="L7982" s="77">
        <v>0.9</v>
      </c>
      <c r="Q7982" s="106"/>
    </row>
    <row r="7983" spans="1:17" x14ac:dyDescent="0.25">
      <c r="A7983" t="s">
        <v>331</v>
      </c>
      <c r="B7983" s="23">
        <v>2018</v>
      </c>
      <c r="C7983" s="23" t="s">
        <v>1</v>
      </c>
      <c r="D7983" s="23" t="s">
        <v>56</v>
      </c>
      <c r="E7983" s="23" t="s">
        <v>260</v>
      </c>
      <c r="F7983" s="23" t="s">
        <v>261</v>
      </c>
      <c r="G7983" s="23" t="s">
        <v>492</v>
      </c>
      <c r="H7983" s="32" t="s">
        <v>359</v>
      </c>
      <c r="I7983" s="32" t="s">
        <v>52</v>
      </c>
      <c r="J7983" s="135">
        <v>29</v>
      </c>
      <c r="K7983" s="27">
        <v>0.93103000000000002</v>
      </c>
      <c r="L7983" s="77">
        <v>0.9</v>
      </c>
      <c r="Q7983" s="106"/>
    </row>
    <row r="7984" spans="1:17" x14ac:dyDescent="0.25">
      <c r="A7984" t="s">
        <v>331</v>
      </c>
      <c r="B7984" s="23">
        <v>2018</v>
      </c>
      <c r="C7984" s="23" t="s">
        <v>2</v>
      </c>
      <c r="D7984" s="23" t="s">
        <v>57</v>
      </c>
      <c r="E7984" s="23" t="s">
        <v>260</v>
      </c>
      <c r="F7984" s="23" t="s">
        <v>261</v>
      </c>
      <c r="G7984" s="23" t="s">
        <v>492</v>
      </c>
      <c r="H7984" s="32" t="s">
        <v>359</v>
      </c>
      <c r="I7984" s="32" t="s">
        <v>52</v>
      </c>
      <c r="J7984" s="135">
        <v>25</v>
      </c>
      <c r="K7984" s="27">
        <v>1</v>
      </c>
      <c r="L7984" s="77">
        <v>0.9</v>
      </c>
      <c r="Q7984" s="106"/>
    </row>
    <row r="7985" spans="1:17" x14ac:dyDescent="0.25">
      <c r="A7985" t="s">
        <v>331</v>
      </c>
      <c r="B7985" s="23">
        <v>2018</v>
      </c>
      <c r="C7985" s="23" t="s">
        <v>3</v>
      </c>
      <c r="D7985" s="23" t="s">
        <v>58</v>
      </c>
      <c r="E7985" s="23" t="s">
        <v>260</v>
      </c>
      <c r="F7985" s="23" t="s">
        <v>261</v>
      </c>
      <c r="G7985" s="23" t="s">
        <v>492</v>
      </c>
      <c r="H7985" s="32" t="s">
        <v>359</v>
      </c>
      <c r="I7985" s="32" t="s">
        <v>52</v>
      </c>
      <c r="J7985" s="135">
        <v>31</v>
      </c>
      <c r="K7985" s="27">
        <v>0.90322999999999998</v>
      </c>
      <c r="L7985" s="77">
        <v>0.9</v>
      </c>
      <c r="Q7985" s="106"/>
    </row>
    <row r="7986" spans="1:17" x14ac:dyDescent="0.25">
      <c r="A7986" t="s">
        <v>331</v>
      </c>
      <c r="B7986" s="23">
        <v>2019</v>
      </c>
      <c r="C7986" s="23" t="s">
        <v>0</v>
      </c>
      <c r="D7986" s="23" t="s">
        <v>59</v>
      </c>
      <c r="E7986" s="23" t="s">
        <v>260</v>
      </c>
      <c r="F7986" s="23" t="s">
        <v>261</v>
      </c>
      <c r="G7986" s="23" t="s">
        <v>492</v>
      </c>
      <c r="H7986" s="32" t="s">
        <v>359</v>
      </c>
      <c r="I7986" s="32" t="s">
        <v>52</v>
      </c>
      <c r="J7986" s="135">
        <v>33</v>
      </c>
      <c r="K7986" s="27">
        <v>0.93938999999999995</v>
      </c>
      <c r="L7986" s="77">
        <v>0.9</v>
      </c>
      <c r="Q7986" s="106"/>
    </row>
    <row r="7987" spans="1:17" x14ac:dyDescent="0.25">
      <c r="A7987" t="s">
        <v>331</v>
      </c>
      <c r="B7987" s="23">
        <v>2019</v>
      </c>
      <c r="C7987" s="23" t="s">
        <v>1</v>
      </c>
      <c r="D7987" s="23" t="s">
        <v>60</v>
      </c>
      <c r="E7987" s="23" t="s">
        <v>260</v>
      </c>
      <c r="F7987" s="23" t="s">
        <v>261</v>
      </c>
      <c r="G7987" s="23" t="s">
        <v>492</v>
      </c>
      <c r="H7987" s="32" t="s">
        <v>359</v>
      </c>
      <c r="I7987" s="32" t="s">
        <v>52</v>
      </c>
      <c r="J7987" s="135">
        <v>35</v>
      </c>
      <c r="K7987" s="27">
        <v>0.94286000000000003</v>
      </c>
      <c r="L7987" s="77">
        <v>0.9</v>
      </c>
      <c r="Q7987" s="106"/>
    </row>
    <row r="7988" spans="1:17" x14ac:dyDescent="0.25">
      <c r="A7988" t="s">
        <v>331</v>
      </c>
      <c r="B7988" s="23">
        <v>2019</v>
      </c>
      <c r="C7988" s="23" t="s">
        <v>2</v>
      </c>
      <c r="D7988" s="23" t="s">
        <v>61</v>
      </c>
      <c r="E7988" s="23" t="s">
        <v>260</v>
      </c>
      <c r="F7988" s="23" t="s">
        <v>261</v>
      </c>
      <c r="G7988" s="23" t="s">
        <v>492</v>
      </c>
      <c r="H7988" s="32" t="s">
        <v>359</v>
      </c>
      <c r="I7988" s="32" t="s">
        <v>52</v>
      </c>
      <c r="J7988" s="135">
        <v>42</v>
      </c>
      <c r="K7988" s="27">
        <v>0.85714000000000001</v>
      </c>
      <c r="L7988" s="77">
        <v>0.9</v>
      </c>
      <c r="Q7988" s="106"/>
    </row>
    <row r="7989" spans="1:17" x14ac:dyDescent="0.25">
      <c r="A7989" t="s">
        <v>331</v>
      </c>
      <c r="B7989" s="23">
        <v>2019</v>
      </c>
      <c r="C7989" s="23" t="s">
        <v>3</v>
      </c>
      <c r="D7989" s="23" t="s">
        <v>62</v>
      </c>
      <c r="E7989" s="23" t="s">
        <v>260</v>
      </c>
      <c r="F7989" s="23" t="s">
        <v>261</v>
      </c>
      <c r="G7989" s="23" t="s">
        <v>492</v>
      </c>
      <c r="H7989" s="32" t="s">
        <v>359</v>
      </c>
      <c r="I7989" s="32" t="s">
        <v>52</v>
      </c>
      <c r="J7989" s="135">
        <v>35</v>
      </c>
      <c r="K7989" s="27">
        <v>0.8</v>
      </c>
      <c r="L7989" s="77">
        <v>0.9</v>
      </c>
      <c r="Q7989" s="106"/>
    </row>
    <row r="7990" spans="1:17" x14ac:dyDescent="0.25">
      <c r="A7990" t="s">
        <v>331</v>
      </c>
      <c r="B7990" s="23">
        <v>2020</v>
      </c>
      <c r="C7990" s="23" t="s">
        <v>0</v>
      </c>
      <c r="D7990" s="23" t="s">
        <v>63</v>
      </c>
      <c r="E7990" s="23" t="s">
        <v>260</v>
      </c>
      <c r="F7990" s="23" t="s">
        <v>261</v>
      </c>
      <c r="G7990" s="23" t="s">
        <v>492</v>
      </c>
      <c r="H7990" s="32" t="s">
        <v>359</v>
      </c>
      <c r="I7990" s="32" t="s">
        <v>52</v>
      </c>
      <c r="J7990" s="135">
        <v>34</v>
      </c>
      <c r="K7990" s="27">
        <v>0.70587999999999995</v>
      </c>
      <c r="L7990" s="77">
        <v>0.9</v>
      </c>
      <c r="Q7990" s="106"/>
    </row>
    <row r="7991" spans="1:17" x14ac:dyDescent="0.25">
      <c r="A7991" t="s">
        <v>331</v>
      </c>
      <c r="B7991" s="23">
        <v>2020</v>
      </c>
      <c r="C7991" s="23" t="s">
        <v>1</v>
      </c>
      <c r="D7991" s="23" t="s">
        <v>64</v>
      </c>
      <c r="E7991" s="23" t="s">
        <v>260</v>
      </c>
      <c r="F7991" s="23" t="s">
        <v>261</v>
      </c>
      <c r="G7991" s="23" t="s">
        <v>492</v>
      </c>
      <c r="H7991" s="32" t="s">
        <v>359</v>
      </c>
      <c r="I7991" s="32" t="s">
        <v>52</v>
      </c>
      <c r="J7991" s="135">
        <v>21</v>
      </c>
      <c r="K7991" s="27">
        <v>0.90476000000000001</v>
      </c>
      <c r="L7991" s="77">
        <v>0.9</v>
      </c>
      <c r="Q7991" s="106"/>
    </row>
    <row r="7992" spans="1:17" x14ac:dyDescent="0.25">
      <c r="A7992" t="s">
        <v>331</v>
      </c>
      <c r="B7992" s="23">
        <v>2020</v>
      </c>
      <c r="C7992" s="23" t="s">
        <v>2</v>
      </c>
      <c r="D7992" s="23" t="s">
        <v>65</v>
      </c>
      <c r="E7992" s="23" t="s">
        <v>260</v>
      </c>
      <c r="F7992" s="23" t="s">
        <v>261</v>
      </c>
      <c r="G7992" s="23" t="s">
        <v>492</v>
      </c>
      <c r="H7992" s="32" t="s">
        <v>359</v>
      </c>
      <c r="I7992" s="32" t="s">
        <v>52</v>
      </c>
      <c r="J7992" s="135">
        <v>22</v>
      </c>
      <c r="K7992" s="27">
        <v>0.95455000000000001</v>
      </c>
      <c r="L7992" s="77">
        <v>0.9</v>
      </c>
      <c r="Q7992" s="106"/>
    </row>
    <row r="7993" spans="1:17" x14ac:dyDescent="0.25">
      <c r="A7993" t="s">
        <v>331</v>
      </c>
      <c r="B7993" s="23">
        <v>2020</v>
      </c>
      <c r="C7993" s="23" t="s">
        <v>3</v>
      </c>
      <c r="D7993" s="23" t="s">
        <v>66</v>
      </c>
      <c r="E7993" s="23" t="s">
        <v>260</v>
      </c>
      <c r="F7993" s="23" t="s">
        <v>261</v>
      </c>
      <c r="G7993" s="23" t="s">
        <v>492</v>
      </c>
      <c r="H7993" s="32" t="s">
        <v>359</v>
      </c>
      <c r="I7993" s="32" t="s">
        <v>52</v>
      </c>
      <c r="J7993" s="135">
        <v>33</v>
      </c>
      <c r="K7993" s="27">
        <v>0.75758000000000003</v>
      </c>
      <c r="L7993" s="77">
        <v>0.9</v>
      </c>
      <c r="Q7993" s="106"/>
    </row>
    <row r="7994" spans="1:17" x14ac:dyDescent="0.25">
      <c r="A7994" t="s">
        <v>331</v>
      </c>
      <c r="B7994" s="23">
        <v>2021</v>
      </c>
      <c r="C7994" s="23" t="s">
        <v>0</v>
      </c>
      <c r="D7994" s="23" t="s">
        <v>67</v>
      </c>
      <c r="E7994" s="23" t="s">
        <v>260</v>
      </c>
      <c r="F7994" s="23" t="s">
        <v>261</v>
      </c>
      <c r="G7994" s="23" t="s">
        <v>492</v>
      </c>
      <c r="H7994" s="32" t="s">
        <v>359</v>
      </c>
      <c r="I7994" s="32" t="s">
        <v>52</v>
      </c>
      <c r="J7994" s="135">
        <v>39</v>
      </c>
      <c r="K7994" s="27">
        <v>0.51282000000000005</v>
      </c>
      <c r="L7994" s="77">
        <v>0.9</v>
      </c>
      <c r="Q7994" s="106"/>
    </row>
    <row r="7995" spans="1:17" x14ac:dyDescent="0.25">
      <c r="A7995" t="s">
        <v>331</v>
      </c>
      <c r="B7995" s="23">
        <v>2021</v>
      </c>
      <c r="C7995" s="23" t="s">
        <v>1</v>
      </c>
      <c r="D7995" s="23" t="s">
        <v>68</v>
      </c>
      <c r="E7995" s="23" t="s">
        <v>260</v>
      </c>
      <c r="F7995" s="23" t="s">
        <v>261</v>
      </c>
      <c r="G7995" s="23" t="s">
        <v>492</v>
      </c>
      <c r="H7995" s="32" t="s">
        <v>359</v>
      </c>
      <c r="I7995" s="32" t="s">
        <v>52</v>
      </c>
      <c r="J7995" s="135">
        <v>31</v>
      </c>
      <c r="K7995" s="27">
        <v>0.67742000000000002</v>
      </c>
      <c r="L7995" s="77">
        <v>0.9</v>
      </c>
      <c r="Q7995" s="106"/>
    </row>
    <row r="7996" spans="1:17" x14ac:dyDescent="0.25">
      <c r="A7996" t="s">
        <v>331</v>
      </c>
      <c r="B7996" s="23">
        <v>2021</v>
      </c>
      <c r="C7996" s="23" t="s">
        <v>2</v>
      </c>
      <c r="D7996" s="23" t="s">
        <v>69</v>
      </c>
      <c r="E7996" s="23" t="s">
        <v>260</v>
      </c>
      <c r="F7996" s="23" t="s">
        <v>261</v>
      </c>
      <c r="G7996" s="23" t="s">
        <v>492</v>
      </c>
      <c r="H7996" s="32" t="s">
        <v>359</v>
      </c>
      <c r="I7996" s="32" t="s">
        <v>52</v>
      </c>
      <c r="J7996" s="135">
        <v>31</v>
      </c>
      <c r="K7996" s="27">
        <v>0.83870999999999996</v>
      </c>
      <c r="L7996" s="77">
        <v>0.9</v>
      </c>
      <c r="Q7996" s="106"/>
    </row>
    <row r="7997" spans="1:17" x14ac:dyDescent="0.25">
      <c r="A7997" t="s">
        <v>331</v>
      </c>
      <c r="B7997" s="23">
        <v>2021</v>
      </c>
      <c r="C7997" s="23" t="s">
        <v>3</v>
      </c>
      <c r="D7997" s="23" t="s">
        <v>70</v>
      </c>
      <c r="E7997" s="23" t="s">
        <v>260</v>
      </c>
      <c r="F7997" s="23" t="s">
        <v>261</v>
      </c>
      <c r="G7997" s="23" t="s">
        <v>492</v>
      </c>
      <c r="H7997" s="32" t="s">
        <v>359</v>
      </c>
      <c r="I7997" s="32" t="s">
        <v>52</v>
      </c>
      <c r="J7997" s="135">
        <v>21</v>
      </c>
      <c r="K7997" s="27">
        <v>0.66666999999999998</v>
      </c>
      <c r="L7997" s="77">
        <v>0.9</v>
      </c>
      <c r="Q7997" s="106"/>
    </row>
    <row r="7998" spans="1:17" x14ac:dyDescent="0.25">
      <c r="A7998" t="s">
        <v>331</v>
      </c>
      <c r="B7998" s="23">
        <v>2022</v>
      </c>
      <c r="C7998" s="23" t="s">
        <v>0</v>
      </c>
      <c r="D7998" s="23" t="s">
        <v>71</v>
      </c>
      <c r="E7998" s="23" t="s">
        <v>260</v>
      </c>
      <c r="F7998" s="23" t="s">
        <v>261</v>
      </c>
      <c r="G7998" s="23" t="s">
        <v>492</v>
      </c>
      <c r="H7998" s="32" t="s">
        <v>359</v>
      </c>
      <c r="I7998" s="32" t="s">
        <v>52</v>
      </c>
      <c r="J7998" s="135">
        <v>31</v>
      </c>
      <c r="K7998" s="27">
        <v>0.80645</v>
      </c>
      <c r="L7998" s="77">
        <v>0.9</v>
      </c>
      <c r="Q7998" s="106"/>
    </row>
    <row r="7999" spans="1:17" x14ac:dyDescent="0.25">
      <c r="A7999" t="s">
        <v>331</v>
      </c>
      <c r="B7999" s="23">
        <v>2022</v>
      </c>
      <c r="C7999" s="23" t="s">
        <v>1</v>
      </c>
      <c r="D7999" s="23" t="s">
        <v>72</v>
      </c>
      <c r="E7999" s="23" t="s">
        <v>260</v>
      </c>
      <c r="F7999" s="23" t="s">
        <v>261</v>
      </c>
      <c r="G7999" s="23" t="s">
        <v>492</v>
      </c>
      <c r="H7999" s="32" t="s">
        <v>359</v>
      </c>
      <c r="I7999" s="32" t="s">
        <v>52</v>
      </c>
      <c r="J7999" s="135">
        <v>39</v>
      </c>
      <c r="K7999" s="27">
        <v>0.76922999999999997</v>
      </c>
      <c r="L7999" s="77">
        <v>0.9</v>
      </c>
      <c r="Q7999" s="106"/>
    </row>
    <row r="8000" spans="1:17" x14ac:dyDescent="0.25">
      <c r="A8000" t="s">
        <v>331</v>
      </c>
      <c r="B8000" s="23">
        <v>2022</v>
      </c>
      <c r="C8000" s="23" t="s">
        <v>2</v>
      </c>
      <c r="D8000" s="23" t="s">
        <v>73</v>
      </c>
      <c r="E8000" s="23" t="s">
        <v>260</v>
      </c>
      <c r="F8000" s="23" t="s">
        <v>261</v>
      </c>
      <c r="G8000" s="23" t="s">
        <v>492</v>
      </c>
      <c r="H8000" s="32" t="s">
        <v>359</v>
      </c>
      <c r="I8000" s="32" t="s">
        <v>52</v>
      </c>
      <c r="J8000" s="135">
        <v>32</v>
      </c>
      <c r="K8000" s="27">
        <v>0.65625</v>
      </c>
      <c r="L8000" s="77">
        <v>0.9</v>
      </c>
      <c r="Q8000" s="106"/>
    </row>
    <row r="8001" spans="1:17" x14ac:dyDescent="0.25">
      <c r="A8001" t="s">
        <v>331</v>
      </c>
      <c r="B8001" s="23">
        <v>2022</v>
      </c>
      <c r="C8001" s="23" t="s">
        <v>3</v>
      </c>
      <c r="D8001" s="23" t="s">
        <v>493</v>
      </c>
      <c r="E8001" s="23" t="s">
        <v>260</v>
      </c>
      <c r="F8001" s="23" t="s">
        <v>261</v>
      </c>
      <c r="G8001" s="23" t="s">
        <v>492</v>
      </c>
      <c r="H8001" s="32" t="s">
        <v>359</v>
      </c>
      <c r="I8001" s="32" t="s">
        <v>52</v>
      </c>
      <c r="J8001" s="135">
        <v>17</v>
      </c>
      <c r="K8001" s="27">
        <v>0.47059000000000001</v>
      </c>
      <c r="L8001" s="77">
        <v>0.9</v>
      </c>
      <c r="Q8001" s="106"/>
    </row>
    <row r="8002" spans="1:17" x14ac:dyDescent="0.25">
      <c r="A8002" t="s">
        <v>331</v>
      </c>
      <c r="B8002" s="23">
        <v>2023</v>
      </c>
      <c r="C8002" s="23" t="s">
        <v>0</v>
      </c>
      <c r="D8002" s="23" t="s">
        <v>537</v>
      </c>
      <c r="E8002" s="23" t="s">
        <v>260</v>
      </c>
      <c r="F8002" s="23" t="s">
        <v>261</v>
      </c>
      <c r="G8002" s="23" t="s">
        <v>492</v>
      </c>
      <c r="H8002" s="32" t="s">
        <v>359</v>
      </c>
      <c r="I8002" s="32" t="s">
        <v>52</v>
      </c>
      <c r="J8002" s="135">
        <v>30</v>
      </c>
      <c r="K8002" s="27">
        <v>0.63332999999999995</v>
      </c>
      <c r="L8002" s="77">
        <v>0.9</v>
      </c>
      <c r="Q8002" s="106"/>
    </row>
    <row r="8003" spans="1:17" x14ac:dyDescent="0.25">
      <c r="A8003" t="s">
        <v>331</v>
      </c>
      <c r="B8003" s="23">
        <v>2018</v>
      </c>
      <c r="C8003" s="23" t="s">
        <v>0</v>
      </c>
      <c r="D8003" s="23" t="s">
        <v>54</v>
      </c>
      <c r="E8003" s="23" t="s">
        <v>492</v>
      </c>
      <c r="F8003" s="23" t="s">
        <v>366</v>
      </c>
      <c r="G8003" s="23" t="s">
        <v>492</v>
      </c>
      <c r="H8003" s="32" t="s">
        <v>366</v>
      </c>
      <c r="I8003" s="32" t="s">
        <v>52</v>
      </c>
      <c r="J8003" s="135">
        <v>440</v>
      </c>
      <c r="K8003" s="27">
        <v>0.56364000000000003</v>
      </c>
      <c r="L8003" s="77">
        <v>0.9</v>
      </c>
      <c r="Q8003" s="106"/>
    </row>
    <row r="8004" spans="1:17" x14ac:dyDescent="0.25">
      <c r="A8004" t="s">
        <v>331</v>
      </c>
      <c r="B8004" s="23">
        <v>2018</v>
      </c>
      <c r="C8004" s="23" t="s">
        <v>1</v>
      </c>
      <c r="D8004" s="23" t="s">
        <v>56</v>
      </c>
      <c r="E8004" s="23" t="s">
        <v>492</v>
      </c>
      <c r="F8004" s="23" t="s">
        <v>366</v>
      </c>
      <c r="G8004" s="23" t="s">
        <v>492</v>
      </c>
      <c r="H8004" s="32" t="s">
        <v>366</v>
      </c>
      <c r="I8004" s="32" t="s">
        <v>52</v>
      </c>
      <c r="J8004" s="135">
        <v>491</v>
      </c>
      <c r="K8004" s="27">
        <v>0.54786000000000001</v>
      </c>
      <c r="L8004" s="77">
        <v>0.9</v>
      </c>
      <c r="Q8004" s="106"/>
    </row>
    <row r="8005" spans="1:17" x14ac:dyDescent="0.25">
      <c r="A8005" t="s">
        <v>331</v>
      </c>
      <c r="B8005" s="23">
        <v>2018</v>
      </c>
      <c r="C8005" s="23" t="s">
        <v>2</v>
      </c>
      <c r="D8005" s="23" t="s">
        <v>57</v>
      </c>
      <c r="E8005" s="23" t="s">
        <v>492</v>
      </c>
      <c r="F8005" s="23" t="s">
        <v>366</v>
      </c>
      <c r="G8005" s="23" t="s">
        <v>492</v>
      </c>
      <c r="H8005" s="32" t="s">
        <v>366</v>
      </c>
      <c r="I8005" s="32" t="s">
        <v>52</v>
      </c>
      <c r="J8005" s="135">
        <v>491</v>
      </c>
      <c r="K8005" s="27">
        <v>0.60489000000000004</v>
      </c>
      <c r="L8005" s="77">
        <v>0.9</v>
      </c>
      <c r="Q8005" s="106"/>
    </row>
    <row r="8006" spans="1:17" x14ac:dyDescent="0.25">
      <c r="A8006" t="s">
        <v>331</v>
      </c>
      <c r="B8006" s="23">
        <v>2018</v>
      </c>
      <c r="C8006" s="23" t="s">
        <v>3</v>
      </c>
      <c r="D8006" s="23" t="s">
        <v>58</v>
      </c>
      <c r="E8006" s="23" t="s">
        <v>492</v>
      </c>
      <c r="F8006" s="23" t="s">
        <v>366</v>
      </c>
      <c r="G8006" s="23" t="s">
        <v>492</v>
      </c>
      <c r="H8006" s="32" t="s">
        <v>366</v>
      </c>
      <c r="I8006" s="32" t="s">
        <v>52</v>
      </c>
      <c r="J8006" s="135">
        <v>445</v>
      </c>
      <c r="K8006" s="27">
        <v>0.69887999999999995</v>
      </c>
      <c r="L8006" s="77">
        <v>0.9</v>
      </c>
      <c r="Q8006" s="106"/>
    </row>
    <row r="8007" spans="1:17" x14ac:dyDescent="0.25">
      <c r="A8007" t="s">
        <v>331</v>
      </c>
      <c r="B8007" s="23">
        <v>2019</v>
      </c>
      <c r="C8007" s="23" t="s">
        <v>0</v>
      </c>
      <c r="D8007" s="23" t="s">
        <v>59</v>
      </c>
      <c r="E8007" s="23" t="s">
        <v>492</v>
      </c>
      <c r="F8007" s="23" t="s">
        <v>366</v>
      </c>
      <c r="G8007" s="23" t="s">
        <v>492</v>
      </c>
      <c r="H8007" s="32" t="s">
        <v>366</v>
      </c>
      <c r="I8007" s="32" t="s">
        <v>52</v>
      </c>
      <c r="J8007" s="135">
        <v>470</v>
      </c>
      <c r="K8007" s="27">
        <v>0.75319000000000003</v>
      </c>
      <c r="L8007" s="77">
        <v>0.9</v>
      </c>
      <c r="Q8007" s="106"/>
    </row>
    <row r="8008" spans="1:17" x14ac:dyDescent="0.25">
      <c r="A8008" t="s">
        <v>331</v>
      </c>
      <c r="B8008" s="23">
        <v>2019</v>
      </c>
      <c r="C8008" s="23" t="s">
        <v>1</v>
      </c>
      <c r="D8008" s="23" t="s">
        <v>60</v>
      </c>
      <c r="E8008" s="23" t="s">
        <v>492</v>
      </c>
      <c r="F8008" s="23" t="s">
        <v>366</v>
      </c>
      <c r="G8008" s="23" t="s">
        <v>492</v>
      </c>
      <c r="H8008" s="32" t="s">
        <v>366</v>
      </c>
      <c r="I8008" s="32" t="s">
        <v>52</v>
      </c>
      <c r="J8008" s="135">
        <v>502</v>
      </c>
      <c r="K8008" s="27">
        <v>0.67530000000000001</v>
      </c>
      <c r="L8008" s="77">
        <v>0.9</v>
      </c>
      <c r="Q8008" s="106"/>
    </row>
    <row r="8009" spans="1:17" x14ac:dyDescent="0.25">
      <c r="A8009" t="s">
        <v>331</v>
      </c>
      <c r="B8009" s="23">
        <v>2019</v>
      </c>
      <c r="C8009" s="23" t="s">
        <v>2</v>
      </c>
      <c r="D8009" s="23" t="s">
        <v>61</v>
      </c>
      <c r="E8009" s="23" t="s">
        <v>492</v>
      </c>
      <c r="F8009" s="23" t="s">
        <v>366</v>
      </c>
      <c r="G8009" s="23" t="s">
        <v>492</v>
      </c>
      <c r="H8009" s="32" t="s">
        <v>366</v>
      </c>
      <c r="I8009" s="32" t="s">
        <v>52</v>
      </c>
      <c r="J8009" s="135">
        <v>536</v>
      </c>
      <c r="K8009" s="27">
        <v>0.69776000000000005</v>
      </c>
      <c r="L8009" s="77">
        <v>0.9</v>
      </c>
      <c r="Q8009" s="106"/>
    </row>
    <row r="8010" spans="1:17" x14ac:dyDescent="0.25">
      <c r="A8010" t="s">
        <v>331</v>
      </c>
      <c r="B8010" s="23">
        <v>2019</v>
      </c>
      <c r="C8010" s="23" t="s">
        <v>3</v>
      </c>
      <c r="D8010" s="23" t="s">
        <v>62</v>
      </c>
      <c r="E8010" s="23" t="s">
        <v>492</v>
      </c>
      <c r="F8010" s="23" t="s">
        <v>366</v>
      </c>
      <c r="G8010" s="23" t="s">
        <v>492</v>
      </c>
      <c r="H8010" s="32" t="s">
        <v>366</v>
      </c>
      <c r="I8010" s="32" t="s">
        <v>52</v>
      </c>
      <c r="J8010" s="135">
        <v>437</v>
      </c>
      <c r="K8010" s="27">
        <v>0.75514999999999999</v>
      </c>
      <c r="L8010" s="77">
        <v>0.9</v>
      </c>
      <c r="Q8010" s="106"/>
    </row>
    <row r="8011" spans="1:17" x14ac:dyDescent="0.25">
      <c r="A8011" t="s">
        <v>331</v>
      </c>
      <c r="B8011" s="23">
        <v>2020</v>
      </c>
      <c r="C8011" s="23" t="s">
        <v>0</v>
      </c>
      <c r="D8011" s="23" t="s">
        <v>63</v>
      </c>
      <c r="E8011" s="23" t="s">
        <v>492</v>
      </c>
      <c r="F8011" s="23" t="s">
        <v>366</v>
      </c>
      <c r="G8011" s="23" t="s">
        <v>492</v>
      </c>
      <c r="H8011" s="32" t="s">
        <v>366</v>
      </c>
      <c r="I8011" s="32" t="s">
        <v>52</v>
      </c>
      <c r="J8011" s="135">
        <v>443</v>
      </c>
      <c r="K8011" s="27">
        <v>0.70655000000000001</v>
      </c>
      <c r="L8011" s="77">
        <v>0.9</v>
      </c>
      <c r="Q8011" s="106"/>
    </row>
    <row r="8012" spans="1:17" x14ac:dyDescent="0.25">
      <c r="A8012" t="s">
        <v>331</v>
      </c>
      <c r="B8012" s="23">
        <v>2020</v>
      </c>
      <c r="C8012" s="23" t="s">
        <v>1</v>
      </c>
      <c r="D8012" s="23" t="s">
        <v>64</v>
      </c>
      <c r="E8012" s="23" t="s">
        <v>492</v>
      </c>
      <c r="F8012" s="23" t="s">
        <v>366</v>
      </c>
      <c r="G8012" s="23" t="s">
        <v>492</v>
      </c>
      <c r="H8012" s="32" t="s">
        <v>366</v>
      </c>
      <c r="I8012" s="32" t="s">
        <v>52</v>
      </c>
      <c r="J8012" s="135">
        <v>236</v>
      </c>
      <c r="K8012" s="27">
        <v>0.66102000000000005</v>
      </c>
      <c r="L8012" s="77">
        <v>0.9</v>
      </c>
      <c r="Q8012" s="106"/>
    </row>
    <row r="8013" spans="1:17" x14ac:dyDescent="0.25">
      <c r="A8013" t="s">
        <v>331</v>
      </c>
      <c r="B8013" s="23">
        <v>2020</v>
      </c>
      <c r="C8013" s="23" t="s">
        <v>2</v>
      </c>
      <c r="D8013" s="23" t="s">
        <v>65</v>
      </c>
      <c r="E8013" s="23" t="s">
        <v>492</v>
      </c>
      <c r="F8013" s="23" t="s">
        <v>366</v>
      </c>
      <c r="G8013" s="23" t="s">
        <v>492</v>
      </c>
      <c r="H8013" s="32" t="s">
        <v>366</v>
      </c>
      <c r="I8013" s="32" t="s">
        <v>52</v>
      </c>
      <c r="J8013" s="135">
        <v>388</v>
      </c>
      <c r="K8013" s="27">
        <v>0.56186000000000003</v>
      </c>
      <c r="L8013" s="77">
        <v>0.9</v>
      </c>
      <c r="Q8013" s="106"/>
    </row>
    <row r="8014" spans="1:17" x14ac:dyDescent="0.25">
      <c r="A8014" t="s">
        <v>331</v>
      </c>
      <c r="B8014" s="23">
        <v>2020</v>
      </c>
      <c r="C8014" s="23" t="s">
        <v>3</v>
      </c>
      <c r="D8014" s="23" t="s">
        <v>66</v>
      </c>
      <c r="E8014" s="23" t="s">
        <v>492</v>
      </c>
      <c r="F8014" s="23" t="s">
        <v>366</v>
      </c>
      <c r="G8014" s="23" t="s">
        <v>492</v>
      </c>
      <c r="H8014" s="32" t="s">
        <v>366</v>
      </c>
      <c r="I8014" s="32" t="s">
        <v>52</v>
      </c>
      <c r="J8014" s="135">
        <v>457</v>
      </c>
      <c r="K8014" s="27">
        <v>0.64770000000000005</v>
      </c>
      <c r="L8014" s="77">
        <v>0.9</v>
      </c>
      <c r="Q8014" s="106"/>
    </row>
    <row r="8015" spans="1:17" x14ac:dyDescent="0.25">
      <c r="A8015" t="s">
        <v>331</v>
      </c>
      <c r="B8015" s="23">
        <v>2021</v>
      </c>
      <c r="C8015" s="23" t="s">
        <v>0</v>
      </c>
      <c r="D8015" s="23" t="s">
        <v>67</v>
      </c>
      <c r="E8015" s="23" t="s">
        <v>492</v>
      </c>
      <c r="F8015" s="23" t="s">
        <v>366</v>
      </c>
      <c r="G8015" s="23" t="s">
        <v>492</v>
      </c>
      <c r="H8015" s="32" t="s">
        <v>366</v>
      </c>
      <c r="I8015" s="32" t="s">
        <v>52</v>
      </c>
      <c r="J8015" s="135">
        <v>482</v>
      </c>
      <c r="K8015" s="27">
        <v>0.69710000000000005</v>
      </c>
      <c r="L8015" s="77">
        <v>0.9</v>
      </c>
      <c r="Q8015" s="106"/>
    </row>
    <row r="8016" spans="1:17" x14ac:dyDescent="0.25">
      <c r="A8016" t="s">
        <v>331</v>
      </c>
      <c r="B8016" s="23">
        <v>2021</v>
      </c>
      <c r="C8016" s="23" t="s">
        <v>1</v>
      </c>
      <c r="D8016" s="23" t="s">
        <v>68</v>
      </c>
      <c r="E8016" s="23" t="s">
        <v>492</v>
      </c>
      <c r="F8016" s="23" t="s">
        <v>366</v>
      </c>
      <c r="G8016" s="23" t="s">
        <v>492</v>
      </c>
      <c r="H8016" s="32" t="s">
        <v>366</v>
      </c>
      <c r="I8016" s="32" t="s">
        <v>52</v>
      </c>
      <c r="J8016" s="135">
        <v>457</v>
      </c>
      <c r="K8016" s="27">
        <v>0.71116000000000001</v>
      </c>
      <c r="L8016" s="77">
        <v>0.9</v>
      </c>
      <c r="Q8016" s="106"/>
    </row>
    <row r="8017" spans="1:17" x14ac:dyDescent="0.25">
      <c r="A8017" t="s">
        <v>331</v>
      </c>
      <c r="B8017" s="23">
        <v>2021</v>
      </c>
      <c r="C8017" s="23" t="s">
        <v>2</v>
      </c>
      <c r="D8017" s="23" t="s">
        <v>69</v>
      </c>
      <c r="E8017" s="23" t="s">
        <v>492</v>
      </c>
      <c r="F8017" s="23" t="s">
        <v>366</v>
      </c>
      <c r="G8017" s="23" t="s">
        <v>492</v>
      </c>
      <c r="H8017" s="32" t="s">
        <v>366</v>
      </c>
      <c r="I8017" s="32" t="s">
        <v>52</v>
      </c>
      <c r="J8017" s="135">
        <v>548</v>
      </c>
      <c r="K8017" s="27">
        <v>0.75729999999999997</v>
      </c>
      <c r="L8017" s="77">
        <v>0.9</v>
      </c>
      <c r="Q8017" s="106"/>
    </row>
    <row r="8018" spans="1:17" x14ac:dyDescent="0.25">
      <c r="A8018" t="s">
        <v>331</v>
      </c>
      <c r="B8018" s="23">
        <v>2021</v>
      </c>
      <c r="C8018" s="23" t="s">
        <v>3</v>
      </c>
      <c r="D8018" s="23" t="s">
        <v>70</v>
      </c>
      <c r="E8018" s="23" t="s">
        <v>492</v>
      </c>
      <c r="F8018" s="23" t="s">
        <v>366</v>
      </c>
      <c r="G8018" s="23" t="s">
        <v>492</v>
      </c>
      <c r="H8018" s="32" t="s">
        <v>366</v>
      </c>
      <c r="I8018" s="32" t="s">
        <v>52</v>
      </c>
      <c r="J8018" s="135">
        <v>541</v>
      </c>
      <c r="K8018" s="27">
        <v>0.75416000000000005</v>
      </c>
      <c r="L8018" s="77">
        <v>0.9</v>
      </c>
      <c r="Q8018" s="106"/>
    </row>
    <row r="8019" spans="1:17" x14ac:dyDescent="0.25">
      <c r="A8019" t="s">
        <v>331</v>
      </c>
      <c r="B8019" s="23">
        <v>2022</v>
      </c>
      <c r="C8019" s="23" t="s">
        <v>0</v>
      </c>
      <c r="D8019" s="23" t="s">
        <v>71</v>
      </c>
      <c r="E8019" s="23" t="s">
        <v>492</v>
      </c>
      <c r="F8019" s="23" t="s">
        <v>366</v>
      </c>
      <c r="G8019" s="23" t="s">
        <v>492</v>
      </c>
      <c r="H8019" s="32" t="s">
        <v>366</v>
      </c>
      <c r="I8019" s="32" t="s">
        <v>52</v>
      </c>
      <c r="J8019" s="135">
        <v>449</v>
      </c>
      <c r="K8019" s="27">
        <v>0.71938000000000002</v>
      </c>
      <c r="L8019" s="77">
        <v>0.9</v>
      </c>
      <c r="Q8019" s="106"/>
    </row>
    <row r="8020" spans="1:17" x14ac:dyDescent="0.25">
      <c r="A8020" t="s">
        <v>331</v>
      </c>
      <c r="B8020" s="23">
        <v>2022</v>
      </c>
      <c r="C8020" s="23" t="s">
        <v>1</v>
      </c>
      <c r="D8020" s="23" t="s">
        <v>72</v>
      </c>
      <c r="E8020" s="23" t="s">
        <v>492</v>
      </c>
      <c r="F8020" s="23" t="s">
        <v>366</v>
      </c>
      <c r="G8020" s="23" t="s">
        <v>492</v>
      </c>
      <c r="H8020" s="32" t="s">
        <v>366</v>
      </c>
      <c r="I8020" s="32" t="s">
        <v>52</v>
      </c>
      <c r="J8020" s="135">
        <v>496</v>
      </c>
      <c r="K8020" s="27">
        <v>0.75402999999999998</v>
      </c>
      <c r="L8020" s="77">
        <v>0.9</v>
      </c>
      <c r="Q8020" s="106"/>
    </row>
    <row r="8021" spans="1:17" x14ac:dyDescent="0.25">
      <c r="A8021" t="s">
        <v>331</v>
      </c>
      <c r="B8021" s="23">
        <v>2022</v>
      </c>
      <c r="C8021" s="23" t="s">
        <v>2</v>
      </c>
      <c r="D8021" s="23" t="s">
        <v>73</v>
      </c>
      <c r="E8021" s="23" t="s">
        <v>492</v>
      </c>
      <c r="F8021" s="23" t="s">
        <v>366</v>
      </c>
      <c r="G8021" s="23" t="s">
        <v>492</v>
      </c>
      <c r="H8021" s="32" t="s">
        <v>366</v>
      </c>
      <c r="I8021" s="32" t="s">
        <v>52</v>
      </c>
      <c r="J8021" s="135">
        <v>490</v>
      </c>
      <c r="K8021" s="27">
        <v>0.68162999999999996</v>
      </c>
      <c r="L8021" s="77">
        <v>0.9</v>
      </c>
      <c r="Q8021" s="106"/>
    </row>
    <row r="8022" spans="1:17" x14ac:dyDescent="0.25">
      <c r="A8022" t="s">
        <v>331</v>
      </c>
      <c r="B8022" s="23">
        <v>2022</v>
      </c>
      <c r="C8022" s="23" t="s">
        <v>3</v>
      </c>
      <c r="D8022" s="23" t="s">
        <v>493</v>
      </c>
      <c r="E8022" s="23" t="s">
        <v>492</v>
      </c>
      <c r="F8022" s="23" t="s">
        <v>366</v>
      </c>
      <c r="G8022" s="23" t="s">
        <v>492</v>
      </c>
      <c r="H8022" s="32" t="s">
        <v>366</v>
      </c>
      <c r="I8022" s="32" t="s">
        <v>52</v>
      </c>
      <c r="J8022" s="135">
        <v>519</v>
      </c>
      <c r="K8022" s="27">
        <v>0.76493</v>
      </c>
      <c r="L8022" s="77">
        <v>0.9</v>
      </c>
      <c r="Q8022" s="106"/>
    </row>
    <row r="8023" spans="1:17" x14ac:dyDescent="0.25">
      <c r="A8023" t="s">
        <v>331</v>
      </c>
      <c r="B8023" s="23">
        <v>2023</v>
      </c>
      <c r="C8023" s="23" t="s">
        <v>0</v>
      </c>
      <c r="D8023" s="23" t="s">
        <v>537</v>
      </c>
      <c r="E8023" s="23" t="s">
        <v>492</v>
      </c>
      <c r="F8023" s="23" t="s">
        <v>366</v>
      </c>
      <c r="G8023" s="23" t="s">
        <v>492</v>
      </c>
      <c r="H8023" s="32" t="s">
        <v>366</v>
      </c>
      <c r="I8023" s="32" t="s">
        <v>52</v>
      </c>
      <c r="J8023" s="135">
        <v>497</v>
      </c>
      <c r="K8023" s="27">
        <v>0.85311999999999999</v>
      </c>
      <c r="L8023" s="77">
        <v>0.9</v>
      </c>
      <c r="Q8023" s="106"/>
    </row>
    <row r="8024" spans="1:17" x14ac:dyDescent="0.25">
      <c r="A8024" t="s">
        <v>331</v>
      </c>
      <c r="B8024" s="23">
        <v>2018</v>
      </c>
      <c r="C8024" s="23" t="s">
        <v>0</v>
      </c>
      <c r="D8024" s="23" t="s">
        <v>54</v>
      </c>
      <c r="E8024" s="23" t="s">
        <v>271</v>
      </c>
      <c r="F8024" s="23" t="s">
        <v>272</v>
      </c>
      <c r="G8024" s="23" t="s">
        <v>492</v>
      </c>
      <c r="H8024" s="32" t="s">
        <v>363</v>
      </c>
      <c r="I8024" s="32" t="s">
        <v>52</v>
      </c>
      <c r="J8024" s="135">
        <v>58</v>
      </c>
      <c r="K8024" s="27">
        <v>0.74138000000000004</v>
      </c>
      <c r="L8024" s="77">
        <v>0.9</v>
      </c>
      <c r="Q8024" s="106"/>
    </row>
    <row r="8025" spans="1:17" x14ac:dyDescent="0.25">
      <c r="A8025" t="s">
        <v>331</v>
      </c>
      <c r="B8025" s="23">
        <v>2018</v>
      </c>
      <c r="C8025" s="23" t="s">
        <v>1</v>
      </c>
      <c r="D8025" s="23" t="s">
        <v>56</v>
      </c>
      <c r="E8025" s="23" t="s">
        <v>271</v>
      </c>
      <c r="F8025" s="23" t="s">
        <v>272</v>
      </c>
      <c r="G8025" s="23" t="s">
        <v>492</v>
      </c>
      <c r="H8025" s="32" t="s">
        <v>363</v>
      </c>
      <c r="I8025" s="32" t="s">
        <v>52</v>
      </c>
      <c r="J8025" s="135">
        <v>62</v>
      </c>
      <c r="K8025" s="27">
        <v>0.80645</v>
      </c>
      <c r="L8025" s="77">
        <v>0.9</v>
      </c>
      <c r="Q8025" s="106"/>
    </row>
    <row r="8026" spans="1:17" x14ac:dyDescent="0.25">
      <c r="A8026" t="s">
        <v>331</v>
      </c>
      <c r="B8026" s="23">
        <v>2018</v>
      </c>
      <c r="C8026" s="23" t="s">
        <v>2</v>
      </c>
      <c r="D8026" s="23" t="s">
        <v>57</v>
      </c>
      <c r="E8026" s="23" t="s">
        <v>271</v>
      </c>
      <c r="F8026" s="23" t="s">
        <v>272</v>
      </c>
      <c r="G8026" s="23" t="s">
        <v>492</v>
      </c>
      <c r="H8026" s="32" t="s">
        <v>363</v>
      </c>
      <c r="I8026" s="32" t="s">
        <v>52</v>
      </c>
      <c r="J8026" s="135">
        <v>88</v>
      </c>
      <c r="K8026" s="27">
        <v>0.84091000000000005</v>
      </c>
      <c r="L8026" s="77">
        <v>0.9</v>
      </c>
      <c r="Q8026" s="106"/>
    </row>
    <row r="8027" spans="1:17" x14ac:dyDescent="0.25">
      <c r="A8027" t="s">
        <v>331</v>
      </c>
      <c r="B8027" s="23">
        <v>2018</v>
      </c>
      <c r="C8027" s="23" t="s">
        <v>3</v>
      </c>
      <c r="D8027" s="23" t="s">
        <v>58</v>
      </c>
      <c r="E8027" s="23" t="s">
        <v>271</v>
      </c>
      <c r="F8027" s="23" t="s">
        <v>272</v>
      </c>
      <c r="G8027" s="23" t="s">
        <v>492</v>
      </c>
      <c r="H8027" s="32" t="s">
        <v>363</v>
      </c>
      <c r="I8027" s="32" t="s">
        <v>52</v>
      </c>
      <c r="J8027" s="135">
        <v>63</v>
      </c>
      <c r="K8027" s="27">
        <v>0.82540000000000002</v>
      </c>
      <c r="L8027" s="77">
        <v>0.9</v>
      </c>
      <c r="Q8027" s="106"/>
    </row>
    <row r="8028" spans="1:17" x14ac:dyDescent="0.25">
      <c r="A8028" t="s">
        <v>331</v>
      </c>
      <c r="B8028" s="23">
        <v>2019</v>
      </c>
      <c r="C8028" s="23" t="s">
        <v>0</v>
      </c>
      <c r="D8028" s="23" t="s">
        <v>59</v>
      </c>
      <c r="E8028" s="23" t="s">
        <v>271</v>
      </c>
      <c r="F8028" s="23" t="s">
        <v>272</v>
      </c>
      <c r="G8028" s="23" t="s">
        <v>492</v>
      </c>
      <c r="H8028" s="32" t="s">
        <v>363</v>
      </c>
      <c r="I8028" s="32" t="s">
        <v>52</v>
      </c>
      <c r="J8028" s="135">
        <v>74</v>
      </c>
      <c r="K8028" s="27">
        <v>0.78378000000000003</v>
      </c>
      <c r="L8028" s="77">
        <v>0.9</v>
      </c>
      <c r="Q8028" s="106"/>
    </row>
    <row r="8029" spans="1:17" x14ac:dyDescent="0.25">
      <c r="A8029" t="s">
        <v>331</v>
      </c>
      <c r="B8029" s="23">
        <v>2019</v>
      </c>
      <c r="C8029" s="23" t="s">
        <v>1</v>
      </c>
      <c r="D8029" s="23" t="s">
        <v>60</v>
      </c>
      <c r="E8029" s="23" t="s">
        <v>271</v>
      </c>
      <c r="F8029" s="23" t="s">
        <v>272</v>
      </c>
      <c r="G8029" s="23" t="s">
        <v>492</v>
      </c>
      <c r="H8029" s="32" t="s">
        <v>363</v>
      </c>
      <c r="I8029" s="32" t="s">
        <v>52</v>
      </c>
      <c r="J8029" s="135">
        <v>81</v>
      </c>
      <c r="K8029" s="27">
        <v>0.75309000000000004</v>
      </c>
      <c r="L8029" s="77">
        <v>0.9</v>
      </c>
      <c r="Q8029" s="106"/>
    </row>
    <row r="8030" spans="1:17" x14ac:dyDescent="0.25">
      <c r="A8030" t="s">
        <v>331</v>
      </c>
      <c r="B8030" s="23">
        <v>2019</v>
      </c>
      <c r="C8030" s="23" t="s">
        <v>2</v>
      </c>
      <c r="D8030" s="23" t="s">
        <v>61</v>
      </c>
      <c r="E8030" s="23" t="s">
        <v>271</v>
      </c>
      <c r="F8030" s="23" t="s">
        <v>272</v>
      </c>
      <c r="G8030" s="23" t="s">
        <v>492</v>
      </c>
      <c r="H8030" s="32" t="s">
        <v>363</v>
      </c>
      <c r="I8030" s="32" t="s">
        <v>52</v>
      </c>
      <c r="J8030" s="135">
        <v>71</v>
      </c>
      <c r="K8030" s="27">
        <v>0.78873000000000004</v>
      </c>
      <c r="L8030" s="77">
        <v>0.9</v>
      </c>
      <c r="Q8030" s="106"/>
    </row>
    <row r="8031" spans="1:17" x14ac:dyDescent="0.25">
      <c r="A8031" t="s">
        <v>331</v>
      </c>
      <c r="B8031" s="23">
        <v>2019</v>
      </c>
      <c r="C8031" s="23" t="s">
        <v>3</v>
      </c>
      <c r="D8031" s="23" t="s">
        <v>62</v>
      </c>
      <c r="E8031" s="23" t="s">
        <v>271</v>
      </c>
      <c r="F8031" s="23" t="s">
        <v>272</v>
      </c>
      <c r="G8031" s="23" t="s">
        <v>492</v>
      </c>
      <c r="H8031" s="32" t="s">
        <v>363</v>
      </c>
      <c r="I8031" s="32" t="s">
        <v>52</v>
      </c>
      <c r="J8031" s="135">
        <v>70</v>
      </c>
      <c r="K8031" s="27">
        <v>0.72857000000000005</v>
      </c>
      <c r="L8031" s="77">
        <v>0.9</v>
      </c>
      <c r="Q8031" s="106"/>
    </row>
    <row r="8032" spans="1:17" x14ac:dyDescent="0.25">
      <c r="A8032" t="s">
        <v>331</v>
      </c>
      <c r="B8032" s="23">
        <v>2020</v>
      </c>
      <c r="C8032" s="23" t="s">
        <v>0</v>
      </c>
      <c r="D8032" s="23" t="s">
        <v>63</v>
      </c>
      <c r="E8032" s="23" t="s">
        <v>271</v>
      </c>
      <c r="F8032" s="23" t="s">
        <v>272</v>
      </c>
      <c r="G8032" s="23" t="s">
        <v>492</v>
      </c>
      <c r="H8032" s="32" t="s">
        <v>363</v>
      </c>
      <c r="I8032" s="32" t="s">
        <v>52</v>
      </c>
      <c r="J8032" s="135">
        <v>71</v>
      </c>
      <c r="K8032" s="27">
        <v>0.87324000000000002</v>
      </c>
      <c r="L8032" s="77">
        <v>0.9</v>
      </c>
      <c r="Q8032" s="106"/>
    </row>
    <row r="8033" spans="1:17" x14ac:dyDescent="0.25">
      <c r="A8033" t="s">
        <v>331</v>
      </c>
      <c r="B8033" s="23">
        <v>2020</v>
      </c>
      <c r="C8033" s="23" t="s">
        <v>1</v>
      </c>
      <c r="D8033" s="23" t="s">
        <v>64</v>
      </c>
      <c r="E8033" s="23" t="s">
        <v>271</v>
      </c>
      <c r="F8033" s="23" t="s">
        <v>272</v>
      </c>
      <c r="G8033" s="23" t="s">
        <v>492</v>
      </c>
      <c r="H8033" s="32" t="s">
        <v>363</v>
      </c>
      <c r="I8033" s="32" t="s">
        <v>52</v>
      </c>
      <c r="J8033" s="135">
        <v>40</v>
      </c>
      <c r="K8033" s="27">
        <v>0.875</v>
      </c>
      <c r="L8033" s="77">
        <v>0.9</v>
      </c>
      <c r="Q8033" s="106"/>
    </row>
    <row r="8034" spans="1:17" x14ac:dyDescent="0.25">
      <c r="A8034" t="s">
        <v>331</v>
      </c>
      <c r="B8034" s="23">
        <v>2020</v>
      </c>
      <c r="C8034" s="23" t="s">
        <v>2</v>
      </c>
      <c r="D8034" s="23" t="s">
        <v>65</v>
      </c>
      <c r="E8034" s="23" t="s">
        <v>271</v>
      </c>
      <c r="F8034" s="23" t="s">
        <v>272</v>
      </c>
      <c r="G8034" s="23" t="s">
        <v>492</v>
      </c>
      <c r="H8034" s="32" t="s">
        <v>363</v>
      </c>
      <c r="I8034" s="32" t="s">
        <v>52</v>
      </c>
      <c r="J8034" s="135">
        <v>56</v>
      </c>
      <c r="K8034" s="27">
        <v>0.85714000000000001</v>
      </c>
      <c r="L8034" s="77">
        <v>0.9</v>
      </c>
      <c r="Q8034" s="106"/>
    </row>
    <row r="8035" spans="1:17" x14ac:dyDescent="0.25">
      <c r="A8035" t="s">
        <v>331</v>
      </c>
      <c r="B8035" s="23">
        <v>2020</v>
      </c>
      <c r="C8035" s="23" t="s">
        <v>3</v>
      </c>
      <c r="D8035" s="23" t="s">
        <v>66</v>
      </c>
      <c r="E8035" s="23" t="s">
        <v>271</v>
      </c>
      <c r="F8035" s="23" t="s">
        <v>272</v>
      </c>
      <c r="G8035" s="23" t="s">
        <v>492</v>
      </c>
      <c r="H8035" s="32" t="s">
        <v>363</v>
      </c>
      <c r="I8035" s="32" t="s">
        <v>52</v>
      </c>
      <c r="J8035" s="135">
        <v>71</v>
      </c>
      <c r="K8035" s="27">
        <v>0.84506999999999999</v>
      </c>
      <c r="L8035" s="77">
        <v>0.9</v>
      </c>
      <c r="Q8035" s="106"/>
    </row>
    <row r="8036" spans="1:17" x14ac:dyDescent="0.25">
      <c r="A8036" t="s">
        <v>331</v>
      </c>
      <c r="B8036" s="23">
        <v>2021</v>
      </c>
      <c r="C8036" s="23" t="s">
        <v>0</v>
      </c>
      <c r="D8036" s="23" t="s">
        <v>67</v>
      </c>
      <c r="E8036" s="23" t="s">
        <v>271</v>
      </c>
      <c r="F8036" s="23" t="s">
        <v>272</v>
      </c>
      <c r="G8036" s="23" t="s">
        <v>492</v>
      </c>
      <c r="H8036" s="32" t="s">
        <v>363</v>
      </c>
      <c r="I8036" s="32" t="s">
        <v>52</v>
      </c>
      <c r="J8036" s="135">
        <v>57</v>
      </c>
      <c r="K8036" s="27">
        <v>0.85965000000000003</v>
      </c>
      <c r="L8036" s="77">
        <v>0.9</v>
      </c>
      <c r="Q8036" s="106"/>
    </row>
    <row r="8037" spans="1:17" x14ac:dyDescent="0.25">
      <c r="A8037" t="s">
        <v>331</v>
      </c>
      <c r="B8037" s="23">
        <v>2021</v>
      </c>
      <c r="C8037" s="23" t="s">
        <v>1</v>
      </c>
      <c r="D8037" s="23" t="s">
        <v>68</v>
      </c>
      <c r="E8037" s="23" t="s">
        <v>271</v>
      </c>
      <c r="F8037" s="23" t="s">
        <v>272</v>
      </c>
      <c r="G8037" s="23" t="s">
        <v>492</v>
      </c>
      <c r="H8037" s="32" t="s">
        <v>363</v>
      </c>
      <c r="I8037" s="32" t="s">
        <v>52</v>
      </c>
      <c r="J8037" s="135">
        <v>82</v>
      </c>
      <c r="K8037" s="27">
        <v>0.87805</v>
      </c>
      <c r="L8037" s="77">
        <v>0.9</v>
      </c>
      <c r="Q8037" s="106"/>
    </row>
    <row r="8038" spans="1:17" x14ac:dyDescent="0.25">
      <c r="A8038" t="s">
        <v>331</v>
      </c>
      <c r="B8038" s="23">
        <v>2021</v>
      </c>
      <c r="C8038" s="23" t="s">
        <v>2</v>
      </c>
      <c r="D8038" s="23" t="s">
        <v>69</v>
      </c>
      <c r="E8038" s="23" t="s">
        <v>271</v>
      </c>
      <c r="F8038" s="23" t="s">
        <v>272</v>
      </c>
      <c r="G8038" s="23" t="s">
        <v>492</v>
      </c>
      <c r="H8038" s="32" t="s">
        <v>363</v>
      </c>
      <c r="I8038" s="32" t="s">
        <v>52</v>
      </c>
      <c r="J8038" s="135">
        <v>60</v>
      </c>
      <c r="K8038" s="27">
        <v>0.85</v>
      </c>
      <c r="L8038" s="77">
        <v>0.9</v>
      </c>
      <c r="Q8038" s="106"/>
    </row>
    <row r="8039" spans="1:17" x14ac:dyDescent="0.25">
      <c r="A8039" t="s">
        <v>331</v>
      </c>
      <c r="B8039" s="23">
        <v>2021</v>
      </c>
      <c r="C8039" s="23" t="s">
        <v>3</v>
      </c>
      <c r="D8039" s="23" t="s">
        <v>70</v>
      </c>
      <c r="E8039" s="23" t="s">
        <v>271</v>
      </c>
      <c r="F8039" s="23" t="s">
        <v>272</v>
      </c>
      <c r="G8039" s="23" t="s">
        <v>492</v>
      </c>
      <c r="H8039" s="32" t="s">
        <v>363</v>
      </c>
      <c r="I8039" s="32" t="s">
        <v>52</v>
      </c>
      <c r="J8039" s="135">
        <v>79</v>
      </c>
      <c r="K8039" s="27">
        <v>0.86075999999999997</v>
      </c>
      <c r="L8039" s="77">
        <v>0.9</v>
      </c>
      <c r="Q8039" s="106"/>
    </row>
    <row r="8040" spans="1:17" x14ac:dyDescent="0.25">
      <c r="A8040" t="s">
        <v>331</v>
      </c>
      <c r="B8040" s="23">
        <v>2022</v>
      </c>
      <c r="C8040" s="23" t="s">
        <v>0</v>
      </c>
      <c r="D8040" s="23" t="s">
        <v>71</v>
      </c>
      <c r="E8040" s="23" t="s">
        <v>271</v>
      </c>
      <c r="F8040" s="23" t="s">
        <v>272</v>
      </c>
      <c r="G8040" s="23" t="s">
        <v>492</v>
      </c>
      <c r="H8040" s="32" t="s">
        <v>363</v>
      </c>
      <c r="I8040" s="32" t="s">
        <v>52</v>
      </c>
      <c r="J8040" s="135">
        <v>79</v>
      </c>
      <c r="K8040" s="27">
        <v>0.82277999999999996</v>
      </c>
      <c r="L8040" s="77">
        <v>0.9</v>
      </c>
      <c r="Q8040" s="106"/>
    </row>
    <row r="8041" spans="1:17" x14ac:dyDescent="0.25">
      <c r="A8041" t="s">
        <v>331</v>
      </c>
      <c r="B8041" s="23">
        <v>2022</v>
      </c>
      <c r="C8041" s="23" t="s">
        <v>1</v>
      </c>
      <c r="D8041" s="23" t="s">
        <v>72</v>
      </c>
      <c r="E8041" s="23" t="s">
        <v>271</v>
      </c>
      <c r="F8041" s="23" t="s">
        <v>272</v>
      </c>
      <c r="G8041" s="23" t="s">
        <v>492</v>
      </c>
      <c r="H8041" s="32" t="s">
        <v>363</v>
      </c>
      <c r="I8041" s="32" t="s">
        <v>52</v>
      </c>
      <c r="J8041" s="135">
        <v>77</v>
      </c>
      <c r="K8041" s="27">
        <v>0.92208000000000001</v>
      </c>
      <c r="L8041" s="77">
        <v>0.9</v>
      </c>
      <c r="Q8041" s="106"/>
    </row>
    <row r="8042" spans="1:17" x14ac:dyDescent="0.25">
      <c r="A8042" t="s">
        <v>331</v>
      </c>
      <c r="B8042" s="23">
        <v>2022</v>
      </c>
      <c r="C8042" s="23" t="s">
        <v>2</v>
      </c>
      <c r="D8042" s="23" t="s">
        <v>73</v>
      </c>
      <c r="E8042" s="23" t="s">
        <v>271</v>
      </c>
      <c r="F8042" s="23" t="s">
        <v>272</v>
      </c>
      <c r="G8042" s="23" t="s">
        <v>492</v>
      </c>
      <c r="H8042" s="32" t="s">
        <v>363</v>
      </c>
      <c r="I8042" s="32" t="s">
        <v>52</v>
      </c>
      <c r="J8042" s="135">
        <v>81</v>
      </c>
      <c r="K8042" s="27">
        <v>0.79012000000000004</v>
      </c>
      <c r="L8042" s="77">
        <v>0.9</v>
      </c>
      <c r="Q8042" s="106"/>
    </row>
    <row r="8043" spans="1:17" x14ac:dyDescent="0.25">
      <c r="A8043" t="s">
        <v>331</v>
      </c>
      <c r="B8043" s="23">
        <v>2022</v>
      </c>
      <c r="C8043" s="23" t="s">
        <v>3</v>
      </c>
      <c r="D8043" s="23" t="s">
        <v>493</v>
      </c>
      <c r="E8043" s="23" t="s">
        <v>271</v>
      </c>
      <c r="F8043" s="23" t="s">
        <v>272</v>
      </c>
      <c r="G8043" s="23" t="s">
        <v>492</v>
      </c>
      <c r="H8043" s="32" t="s">
        <v>363</v>
      </c>
      <c r="I8043" s="32" t="s">
        <v>52</v>
      </c>
      <c r="J8043" s="135">
        <v>69</v>
      </c>
      <c r="K8043" s="27">
        <v>0.78261000000000003</v>
      </c>
      <c r="L8043" s="77">
        <v>0.9</v>
      </c>
      <c r="Q8043" s="106"/>
    </row>
    <row r="8044" spans="1:17" x14ac:dyDescent="0.25">
      <c r="A8044" t="s">
        <v>331</v>
      </c>
      <c r="B8044" s="23">
        <v>2023</v>
      </c>
      <c r="C8044" s="23" t="s">
        <v>0</v>
      </c>
      <c r="D8044" s="23" t="s">
        <v>537</v>
      </c>
      <c r="E8044" s="23" t="s">
        <v>271</v>
      </c>
      <c r="F8044" s="23" t="s">
        <v>272</v>
      </c>
      <c r="G8044" s="23" t="s">
        <v>492</v>
      </c>
      <c r="H8044" s="32" t="s">
        <v>363</v>
      </c>
      <c r="I8044" s="32" t="s">
        <v>52</v>
      </c>
      <c r="J8044" s="135">
        <v>69</v>
      </c>
      <c r="K8044" s="27">
        <v>0.88405999999999996</v>
      </c>
      <c r="L8044" s="77">
        <v>0.9</v>
      </c>
      <c r="Q8044" s="106"/>
    </row>
    <row r="8045" spans="1:17" x14ac:dyDescent="0.25">
      <c r="A8045" t="s">
        <v>331</v>
      </c>
      <c r="B8045" s="23">
        <v>2018</v>
      </c>
      <c r="C8045" s="23" t="s">
        <v>0</v>
      </c>
      <c r="D8045" s="23" t="s">
        <v>54</v>
      </c>
      <c r="E8045" s="23" t="s">
        <v>273</v>
      </c>
      <c r="F8045" s="23" t="s">
        <v>274</v>
      </c>
      <c r="G8045" s="23" t="s">
        <v>492</v>
      </c>
      <c r="H8045" s="32" t="s">
        <v>355</v>
      </c>
      <c r="I8045" s="32" t="s">
        <v>52</v>
      </c>
      <c r="J8045" s="135">
        <v>111</v>
      </c>
      <c r="K8045" s="27">
        <v>0.94594999999999996</v>
      </c>
      <c r="L8045" s="77">
        <v>0.9</v>
      </c>
      <c r="Q8045" s="106"/>
    </row>
    <row r="8046" spans="1:17" x14ac:dyDescent="0.25">
      <c r="A8046" t="s">
        <v>331</v>
      </c>
      <c r="B8046" s="23">
        <v>2018</v>
      </c>
      <c r="C8046" s="23" t="s">
        <v>1</v>
      </c>
      <c r="D8046" s="23" t="s">
        <v>56</v>
      </c>
      <c r="E8046" s="23" t="s">
        <v>273</v>
      </c>
      <c r="F8046" s="23" t="s">
        <v>274</v>
      </c>
      <c r="G8046" s="23" t="s">
        <v>492</v>
      </c>
      <c r="H8046" s="32" t="s">
        <v>355</v>
      </c>
      <c r="I8046" s="32" t="s">
        <v>52</v>
      </c>
      <c r="J8046" s="135">
        <v>147</v>
      </c>
      <c r="K8046" s="27">
        <v>0.96599000000000002</v>
      </c>
      <c r="L8046" s="77">
        <v>0.9</v>
      </c>
      <c r="Q8046" s="106"/>
    </row>
    <row r="8047" spans="1:17" x14ac:dyDescent="0.25">
      <c r="A8047" t="s">
        <v>331</v>
      </c>
      <c r="B8047" s="23">
        <v>2018</v>
      </c>
      <c r="C8047" s="23" t="s">
        <v>2</v>
      </c>
      <c r="D8047" s="23" t="s">
        <v>57</v>
      </c>
      <c r="E8047" s="23" t="s">
        <v>273</v>
      </c>
      <c r="F8047" s="23" t="s">
        <v>274</v>
      </c>
      <c r="G8047" s="23" t="s">
        <v>492</v>
      </c>
      <c r="H8047" s="32" t="s">
        <v>355</v>
      </c>
      <c r="I8047" s="32" t="s">
        <v>52</v>
      </c>
      <c r="J8047" s="135">
        <v>165</v>
      </c>
      <c r="K8047" s="27">
        <v>0.95152000000000003</v>
      </c>
      <c r="L8047" s="77">
        <v>0.9</v>
      </c>
      <c r="Q8047" s="106"/>
    </row>
    <row r="8048" spans="1:17" x14ac:dyDescent="0.25">
      <c r="A8048" t="s">
        <v>331</v>
      </c>
      <c r="B8048" s="23">
        <v>2018</v>
      </c>
      <c r="C8048" s="23" t="s">
        <v>3</v>
      </c>
      <c r="D8048" s="23" t="s">
        <v>58</v>
      </c>
      <c r="E8048" s="23" t="s">
        <v>273</v>
      </c>
      <c r="F8048" s="23" t="s">
        <v>274</v>
      </c>
      <c r="G8048" s="23" t="s">
        <v>492</v>
      </c>
      <c r="H8048" s="32" t="s">
        <v>355</v>
      </c>
      <c r="I8048" s="32" t="s">
        <v>52</v>
      </c>
      <c r="J8048" s="135">
        <v>124</v>
      </c>
      <c r="K8048" s="27">
        <v>0.94355</v>
      </c>
      <c r="L8048" s="77">
        <v>0.9</v>
      </c>
      <c r="Q8048" s="106"/>
    </row>
    <row r="8049" spans="1:17" x14ac:dyDescent="0.25">
      <c r="A8049" t="s">
        <v>331</v>
      </c>
      <c r="B8049" s="23">
        <v>2019</v>
      </c>
      <c r="C8049" s="23" t="s">
        <v>0</v>
      </c>
      <c r="D8049" s="23" t="s">
        <v>59</v>
      </c>
      <c r="E8049" s="23" t="s">
        <v>273</v>
      </c>
      <c r="F8049" s="23" t="s">
        <v>274</v>
      </c>
      <c r="G8049" s="23" t="s">
        <v>492</v>
      </c>
      <c r="H8049" s="32" t="s">
        <v>355</v>
      </c>
      <c r="I8049" s="32" t="s">
        <v>52</v>
      </c>
      <c r="J8049" s="135">
        <v>131</v>
      </c>
      <c r="K8049" s="27">
        <v>0.95420000000000005</v>
      </c>
      <c r="L8049" s="77">
        <v>0.9</v>
      </c>
      <c r="Q8049" s="106"/>
    </row>
    <row r="8050" spans="1:17" x14ac:dyDescent="0.25">
      <c r="A8050" t="s">
        <v>331</v>
      </c>
      <c r="B8050" s="23">
        <v>2019</v>
      </c>
      <c r="C8050" s="23" t="s">
        <v>1</v>
      </c>
      <c r="D8050" s="23" t="s">
        <v>60</v>
      </c>
      <c r="E8050" s="23" t="s">
        <v>273</v>
      </c>
      <c r="F8050" s="23" t="s">
        <v>274</v>
      </c>
      <c r="G8050" s="23" t="s">
        <v>492</v>
      </c>
      <c r="H8050" s="32" t="s">
        <v>355</v>
      </c>
      <c r="I8050" s="32" t="s">
        <v>52</v>
      </c>
      <c r="J8050" s="135">
        <v>160</v>
      </c>
      <c r="K8050" s="27">
        <v>0.94374999999999998</v>
      </c>
      <c r="L8050" s="77">
        <v>0.9</v>
      </c>
      <c r="Q8050" s="106"/>
    </row>
    <row r="8051" spans="1:17" x14ac:dyDescent="0.25">
      <c r="A8051" t="s">
        <v>331</v>
      </c>
      <c r="B8051" s="23">
        <v>2019</v>
      </c>
      <c r="C8051" s="23" t="s">
        <v>2</v>
      </c>
      <c r="D8051" s="23" t="s">
        <v>61</v>
      </c>
      <c r="E8051" s="23" t="s">
        <v>273</v>
      </c>
      <c r="F8051" s="23" t="s">
        <v>274</v>
      </c>
      <c r="G8051" s="23" t="s">
        <v>492</v>
      </c>
      <c r="H8051" s="32" t="s">
        <v>355</v>
      </c>
      <c r="I8051" s="32" t="s">
        <v>52</v>
      </c>
      <c r="J8051" s="135">
        <v>114</v>
      </c>
      <c r="K8051" s="27">
        <v>0.86841999999999997</v>
      </c>
      <c r="L8051" s="77">
        <v>0.9</v>
      </c>
      <c r="Q8051" s="106"/>
    </row>
    <row r="8052" spans="1:17" x14ac:dyDescent="0.25">
      <c r="A8052" t="s">
        <v>331</v>
      </c>
      <c r="B8052" s="23">
        <v>2019</v>
      </c>
      <c r="C8052" s="23" t="s">
        <v>3</v>
      </c>
      <c r="D8052" s="23" t="s">
        <v>62</v>
      </c>
      <c r="E8052" s="23" t="s">
        <v>273</v>
      </c>
      <c r="F8052" s="23" t="s">
        <v>274</v>
      </c>
      <c r="G8052" s="23" t="s">
        <v>492</v>
      </c>
      <c r="H8052" s="32" t="s">
        <v>355</v>
      </c>
      <c r="I8052" s="32" t="s">
        <v>52</v>
      </c>
      <c r="J8052" s="135">
        <v>135</v>
      </c>
      <c r="K8052" s="27">
        <v>0.86667000000000005</v>
      </c>
      <c r="L8052" s="77">
        <v>0.9</v>
      </c>
      <c r="Q8052" s="106"/>
    </row>
    <row r="8053" spans="1:17" x14ac:dyDescent="0.25">
      <c r="A8053" t="s">
        <v>331</v>
      </c>
      <c r="B8053" s="23">
        <v>2020</v>
      </c>
      <c r="C8053" s="23" t="s">
        <v>0</v>
      </c>
      <c r="D8053" s="23" t="s">
        <v>63</v>
      </c>
      <c r="E8053" s="23" t="s">
        <v>273</v>
      </c>
      <c r="F8053" s="23" t="s">
        <v>274</v>
      </c>
      <c r="G8053" s="23" t="s">
        <v>492</v>
      </c>
      <c r="H8053" s="32" t="s">
        <v>355</v>
      </c>
      <c r="I8053" s="32" t="s">
        <v>52</v>
      </c>
      <c r="J8053" s="135">
        <v>138</v>
      </c>
      <c r="K8053" s="27">
        <v>0.96377000000000002</v>
      </c>
      <c r="L8053" s="77">
        <v>0.9</v>
      </c>
      <c r="Q8053" s="106"/>
    </row>
    <row r="8054" spans="1:17" x14ac:dyDescent="0.25">
      <c r="A8054" t="s">
        <v>331</v>
      </c>
      <c r="B8054" s="23">
        <v>2020</v>
      </c>
      <c r="C8054" s="23" t="s">
        <v>1</v>
      </c>
      <c r="D8054" s="23" t="s">
        <v>64</v>
      </c>
      <c r="E8054" s="23" t="s">
        <v>273</v>
      </c>
      <c r="F8054" s="23" t="s">
        <v>274</v>
      </c>
      <c r="G8054" s="23" t="s">
        <v>492</v>
      </c>
      <c r="H8054" s="32" t="s">
        <v>355</v>
      </c>
      <c r="I8054" s="32" t="s">
        <v>52</v>
      </c>
      <c r="J8054" s="135">
        <v>81</v>
      </c>
      <c r="K8054" s="27">
        <v>0.96296000000000004</v>
      </c>
      <c r="L8054" s="77">
        <v>0.9</v>
      </c>
      <c r="Q8054" s="106"/>
    </row>
    <row r="8055" spans="1:17" x14ac:dyDescent="0.25">
      <c r="A8055" t="s">
        <v>331</v>
      </c>
      <c r="B8055" s="23">
        <v>2020</v>
      </c>
      <c r="C8055" s="23" t="s">
        <v>2</v>
      </c>
      <c r="D8055" s="23" t="s">
        <v>65</v>
      </c>
      <c r="E8055" s="23" t="s">
        <v>273</v>
      </c>
      <c r="F8055" s="23" t="s">
        <v>274</v>
      </c>
      <c r="G8055" s="23" t="s">
        <v>492</v>
      </c>
      <c r="H8055" s="32" t="s">
        <v>355</v>
      </c>
      <c r="I8055" s="32" t="s">
        <v>52</v>
      </c>
      <c r="J8055" s="135">
        <v>69</v>
      </c>
      <c r="K8055" s="27">
        <v>0.95652000000000004</v>
      </c>
      <c r="L8055" s="77">
        <v>0.9</v>
      </c>
      <c r="Q8055" s="106"/>
    </row>
    <row r="8056" spans="1:17" x14ac:dyDescent="0.25">
      <c r="A8056" t="s">
        <v>331</v>
      </c>
      <c r="B8056" s="23">
        <v>2020</v>
      </c>
      <c r="C8056" s="23" t="s">
        <v>3</v>
      </c>
      <c r="D8056" s="23" t="s">
        <v>66</v>
      </c>
      <c r="E8056" s="23" t="s">
        <v>273</v>
      </c>
      <c r="F8056" s="23" t="s">
        <v>274</v>
      </c>
      <c r="G8056" s="23" t="s">
        <v>492</v>
      </c>
      <c r="H8056" s="32" t="s">
        <v>355</v>
      </c>
      <c r="I8056" s="32" t="s">
        <v>52</v>
      </c>
      <c r="J8056" s="135">
        <v>95</v>
      </c>
      <c r="K8056" s="27">
        <v>0.95789000000000002</v>
      </c>
      <c r="L8056" s="77">
        <v>0.9</v>
      </c>
      <c r="Q8056" s="106"/>
    </row>
    <row r="8057" spans="1:17" x14ac:dyDescent="0.25">
      <c r="A8057" t="s">
        <v>331</v>
      </c>
      <c r="B8057" s="23">
        <v>2021</v>
      </c>
      <c r="C8057" s="23" t="s">
        <v>0</v>
      </c>
      <c r="D8057" s="23" t="s">
        <v>67</v>
      </c>
      <c r="E8057" s="23" t="s">
        <v>273</v>
      </c>
      <c r="F8057" s="23" t="s">
        <v>274</v>
      </c>
      <c r="G8057" s="23" t="s">
        <v>492</v>
      </c>
      <c r="H8057" s="32" t="s">
        <v>355</v>
      </c>
      <c r="I8057" s="32" t="s">
        <v>52</v>
      </c>
      <c r="J8057" s="135">
        <v>77</v>
      </c>
      <c r="K8057" s="27">
        <v>0.97402999999999995</v>
      </c>
      <c r="L8057" s="77">
        <v>0.9</v>
      </c>
      <c r="Q8057" s="106"/>
    </row>
    <row r="8058" spans="1:17" x14ac:dyDescent="0.25">
      <c r="A8058" t="s">
        <v>331</v>
      </c>
      <c r="B8058" s="23">
        <v>2021</v>
      </c>
      <c r="C8058" s="23" t="s">
        <v>1</v>
      </c>
      <c r="D8058" s="23" t="s">
        <v>68</v>
      </c>
      <c r="E8058" s="23" t="s">
        <v>273</v>
      </c>
      <c r="F8058" s="23" t="s">
        <v>274</v>
      </c>
      <c r="G8058" s="23" t="s">
        <v>492</v>
      </c>
      <c r="H8058" s="32" t="s">
        <v>355</v>
      </c>
      <c r="I8058" s="32" t="s">
        <v>52</v>
      </c>
      <c r="J8058" s="135">
        <v>131</v>
      </c>
      <c r="K8058" s="27">
        <v>1</v>
      </c>
      <c r="L8058" s="77">
        <v>0.9</v>
      </c>
      <c r="Q8058" s="106"/>
    </row>
    <row r="8059" spans="1:17" x14ac:dyDescent="0.25">
      <c r="A8059" t="s">
        <v>331</v>
      </c>
      <c r="B8059" s="23">
        <v>2021</v>
      </c>
      <c r="C8059" s="23" t="s">
        <v>2</v>
      </c>
      <c r="D8059" s="23" t="s">
        <v>69</v>
      </c>
      <c r="E8059" s="23" t="s">
        <v>273</v>
      </c>
      <c r="F8059" s="23" t="s">
        <v>274</v>
      </c>
      <c r="G8059" s="23" t="s">
        <v>492</v>
      </c>
      <c r="H8059" s="32" t="s">
        <v>355</v>
      </c>
      <c r="I8059" s="32" t="s">
        <v>52</v>
      </c>
      <c r="J8059" s="135">
        <v>104</v>
      </c>
      <c r="K8059" s="27">
        <v>0.96153999999999995</v>
      </c>
      <c r="L8059" s="77">
        <v>0.9</v>
      </c>
      <c r="Q8059" s="106"/>
    </row>
    <row r="8060" spans="1:17" x14ac:dyDescent="0.25">
      <c r="A8060" t="s">
        <v>331</v>
      </c>
      <c r="B8060" s="23">
        <v>2021</v>
      </c>
      <c r="C8060" s="23" t="s">
        <v>3</v>
      </c>
      <c r="D8060" s="23" t="s">
        <v>70</v>
      </c>
      <c r="E8060" s="23" t="s">
        <v>273</v>
      </c>
      <c r="F8060" s="23" t="s">
        <v>274</v>
      </c>
      <c r="G8060" s="23" t="s">
        <v>492</v>
      </c>
      <c r="H8060" s="32" t="s">
        <v>355</v>
      </c>
      <c r="I8060" s="32" t="s">
        <v>52</v>
      </c>
      <c r="J8060" s="135">
        <v>102</v>
      </c>
      <c r="K8060" s="27">
        <v>0.98038999999999998</v>
      </c>
      <c r="L8060" s="77">
        <v>0.9</v>
      </c>
      <c r="Q8060" s="106"/>
    </row>
    <row r="8061" spans="1:17" x14ac:dyDescent="0.25">
      <c r="A8061" t="s">
        <v>331</v>
      </c>
      <c r="B8061" s="23">
        <v>2022</v>
      </c>
      <c r="C8061" s="23" t="s">
        <v>0</v>
      </c>
      <c r="D8061" s="23" t="s">
        <v>71</v>
      </c>
      <c r="E8061" s="23" t="s">
        <v>273</v>
      </c>
      <c r="F8061" s="23" t="s">
        <v>274</v>
      </c>
      <c r="G8061" s="23" t="s">
        <v>492</v>
      </c>
      <c r="H8061" s="32" t="s">
        <v>355</v>
      </c>
      <c r="I8061" s="32" t="s">
        <v>52</v>
      </c>
      <c r="J8061" s="135">
        <v>90</v>
      </c>
      <c r="K8061" s="27">
        <v>0.95555999999999996</v>
      </c>
      <c r="L8061" s="77">
        <v>0.9</v>
      </c>
      <c r="Q8061" s="106"/>
    </row>
    <row r="8062" spans="1:17" x14ac:dyDescent="0.25">
      <c r="A8062" t="s">
        <v>331</v>
      </c>
      <c r="B8062" s="23">
        <v>2022</v>
      </c>
      <c r="C8062" s="23" t="s">
        <v>1</v>
      </c>
      <c r="D8062" s="23" t="s">
        <v>72</v>
      </c>
      <c r="E8062" s="23" t="s">
        <v>273</v>
      </c>
      <c r="F8062" s="23" t="s">
        <v>274</v>
      </c>
      <c r="G8062" s="23" t="s">
        <v>492</v>
      </c>
      <c r="H8062" s="32" t="s">
        <v>355</v>
      </c>
      <c r="I8062" s="32" t="s">
        <v>52</v>
      </c>
      <c r="J8062" s="135">
        <v>97</v>
      </c>
      <c r="K8062" s="27">
        <v>0.97938000000000003</v>
      </c>
      <c r="L8062" s="77">
        <v>0.9</v>
      </c>
      <c r="Q8062" s="106"/>
    </row>
    <row r="8063" spans="1:17" x14ac:dyDescent="0.25">
      <c r="A8063" t="s">
        <v>331</v>
      </c>
      <c r="B8063" s="23">
        <v>2022</v>
      </c>
      <c r="C8063" s="23" t="s">
        <v>2</v>
      </c>
      <c r="D8063" s="23" t="s">
        <v>73</v>
      </c>
      <c r="E8063" s="23" t="s">
        <v>273</v>
      </c>
      <c r="F8063" s="23" t="s">
        <v>274</v>
      </c>
      <c r="G8063" s="23" t="s">
        <v>492</v>
      </c>
      <c r="H8063" s="32" t="s">
        <v>355</v>
      </c>
      <c r="I8063" s="32" t="s">
        <v>52</v>
      </c>
      <c r="J8063" s="135">
        <v>127</v>
      </c>
      <c r="K8063" s="27">
        <v>0.97638000000000003</v>
      </c>
      <c r="L8063" s="77">
        <v>0.9</v>
      </c>
      <c r="Q8063" s="106"/>
    </row>
    <row r="8064" spans="1:17" x14ac:dyDescent="0.25">
      <c r="A8064" t="s">
        <v>331</v>
      </c>
      <c r="B8064" s="23">
        <v>2022</v>
      </c>
      <c r="C8064" s="23" t="s">
        <v>3</v>
      </c>
      <c r="D8064" s="23" t="s">
        <v>493</v>
      </c>
      <c r="E8064" s="23" t="s">
        <v>273</v>
      </c>
      <c r="F8064" s="23" t="s">
        <v>274</v>
      </c>
      <c r="G8064" s="23" t="s">
        <v>492</v>
      </c>
      <c r="H8064" s="32" t="s">
        <v>355</v>
      </c>
      <c r="I8064" s="32" t="s">
        <v>52</v>
      </c>
      <c r="J8064" s="135">
        <v>133</v>
      </c>
      <c r="K8064" s="27">
        <v>0.97743999999999998</v>
      </c>
      <c r="L8064" s="77">
        <v>0.9</v>
      </c>
      <c r="Q8064" s="106"/>
    </row>
    <row r="8065" spans="1:17" x14ac:dyDescent="0.25">
      <c r="A8065" t="s">
        <v>331</v>
      </c>
      <c r="B8065" s="23">
        <v>2023</v>
      </c>
      <c r="C8065" s="23" t="s">
        <v>0</v>
      </c>
      <c r="D8065" s="23" t="s">
        <v>537</v>
      </c>
      <c r="E8065" s="23" t="s">
        <v>273</v>
      </c>
      <c r="F8065" s="23" t="s">
        <v>274</v>
      </c>
      <c r="G8065" s="23" t="s">
        <v>492</v>
      </c>
      <c r="H8065" s="32" t="s">
        <v>355</v>
      </c>
      <c r="I8065" s="32" t="s">
        <v>52</v>
      </c>
      <c r="J8065" s="135">
        <v>164</v>
      </c>
      <c r="K8065" s="27">
        <v>0.94511999999999996</v>
      </c>
      <c r="L8065" s="77">
        <v>0.9</v>
      </c>
      <c r="Q8065" s="106"/>
    </row>
    <row r="8066" spans="1:17" x14ac:dyDescent="0.25">
      <c r="A8066" t="s">
        <v>331</v>
      </c>
      <c r="B8066" s="23">
        <v>2018</v>
      </c>
      <c r="C8066" s="23" t="s">
        <v>0</v>
      </c>
      <c r="D8066" s="23" t="s">
        <v>54</v>
      </c>
      <c r="E8066" s="23" t="s">
        <v>275</v>
      </c>
      <c r="F8066" s="23" t="s">
        <v>276</v>
      </c>
      <c r="G8066" s="23" t="s">
        <v>492</v>
      </c>
      <c r="H8066" s="32" t="s">
        <v>356</v>
      </c>
      <c r="I8066" s="32" t="s">
        <v>52</v>
      </c>
      <c r="J8066" s="135">
        <v>36</v>
      </c>
      <c r="K8066" s="27">
        <v>0.75</v>
      </c>
      <c r="L8066" s="77">
        <v>0.9</v>
      </c>
      <c r="Q8066" s="106"/>
    </row>
    <row r="8067" spans="1:17" x14ac:dyDescent="0.25">
      <c r="A8067" t="s">
        <v>331</v>
      </c>
      <c r="B8067" s="23">
        <v>2018</v>
      </c>
      <c r="C8067" s="23" t="s">
        <v>1</v>
      </c>
      <c r="D8067" s="23" t="s">
        <v>56</v>
      </c>
      <c r="E8067" s="23" t="s">
        <v>275</v>
      </c>
      <c r="F8067" s="23" t="s">
        <v>276</v>
      </c>
      <c r="G8067" s="23" t="s">
        <v>492</v>
      </c>
      <c r="H8067" s="32" t="s">
        <v>356</v>
      </c>
      <c r="I8067" s="32" t="s">
        <v>52</v>
      </c>
      <c r="J8067" s="135">
        <v>29</v>
      </c>
      <c r="K8067" s="27">
        <v>0.75861999999999996</v>
      </c>
      <c r="L8067" s="77">
        <v>0.9</v>
      </c>
      <c r="Q8067" s="106"/>
    </row>
    <row r="8068" spans="1:17" x14ac:dyDescent="0.25">
      <c r="A8068" t="s">
        <v>331</v>
      </c>
      <c r="B8068" s="23">
        <v>2018</v>
      </c>
      <c r="C8068" s="23" t="s">
        <v>2</v>
      </c>
      <c r="D8068" s="23" t="s">
        <v>57</v>
      </c>
      <c r="E8068" s="23" t="s">
        <v>275</v>
      </c>
      <c r="F8068" s="23" t="s">
        <v>276</v>
      </c>
      <c r="G8068" s="23" t="s">
        <v>492</v>
      </c>
      <c r="H8068" s="32" t="s">
        <v>356</v>
      </c>
      <c r="I8068" s="32" t="s">
        <v>52</v>
      </c>
      <c r="J8068" s="135">
        <v>32</v>
      </c>
      <c r="K8068" s="27">
        <v>0.78125</v>
      </c>
      <c r="L8068" s="77">
        <v>0.9</v>
      </c>
      <c r="Q8068" s="106"/>
    </row>
    <row r="8069" spans="1:17" x14ac:dyDescent="0.25">
      <c r="A8069" t="s">
        <v>331</v>
      </c>
      <c r="B8069" s="23">
        <v>2018</v>
      </c>
      <c r="C8069" s="23" t="s">
        <v>3</v>
      </c>
      <c r="D8069" s="23" t="s">
        <v>58</v>
      </c>
      <c r="E8069" s="23" t="s">
        <v>275</v>
      </c>
      <c r="F8069" s="23" t="s">
        <v>276</v>
      </c>
      <c r="G8069" s="23" t="s">
        <v>492</v>
      </c>
      <c r="H8069" s="32" t="s">
        <v>356</v>
      </c>
      <c r="I8069" s="32" t="s">
        <v>52</v>
      </c>
      <c r="J8069" s="135">
        <v>27</v>
      </c>
      <c r="K8069" s="27">
        <v>0.18518999999999999</v>
      </c>
      <c r="L8069" s="77">
        <v>0.9</v>
      </c>
      <c r="Q8069" s="106"/>
    </row>
    <row r="8070" spans="1:17" x14ac:dyDescent="0.25">
      <c r="A8070" t="s">
        <v>331</v>
      </c>
      <c r="B8070" s="23">
        <v>2019</v>
      </c>
      <c r="C8070" s="23" t="s">
        <v>0</v>
      </c>
      <c r="D8070" s="23" t="s">
        <v>59</v>
      </c>
      <c r="E8070" s="23" t="s">
        <v>275</v>
      </c>
      <c r="F8070" s="23" t="s">
        <v>276</v>
      </c>
      <c r="G8070" s="23" t="s">
        <v>492</v>
      </c>
      <c r="H8070" s="32" t="s">
        <v>356</v>
      </c>
      <c r="I8070" s="32" t="s">
        <v>52</v>
      </c>
      <c r="J8070" s="135">
        <v>20</v>
      </c>
      <c r="K8070" s="27">
        <v>0.05</v>
      </c>
      <c r="L8070" s="77">
        <v>0.9</v>
      </c>
      <c r="Q8070" s="106"/>
    </row>
    <row r="8071" spans="1:17" x14ac:dyDescent="0.25">
      <c r="A8071" t="s">
        <v>331</v>
      </c>
      <c r="B8071" s="23">
        <v>2019</v>
      </c>
      <c r="C8071" s="23" t="s">
        <v>1</v>
      </c>
      <c r="D8071" s="23" t="s">
        <v>60</v>
      </c>
      <c r="E8071" s="23" t="s">
        <v>275</v>
      </c>
      <c r="F8071" s="23" t="s">
        <v>276</v>
      </c>
      <c r="G8071" s="23" t="s">
        <v>492</v>
      </c>
      <c r="H8071" s="32" t="s">
        <v>356</v>
      </c>
      <c r="I8071" s="32" t="s">
        <v>52</v>
      </c>
      <c r="J8071" s="135">
        <v>32</v>
      </c>
      <c r="K8071" s="27">
        <v>0.3125</v>
      </c>
      <c r="L8071" s="77">
        <v>0.9</v>
      </c>
      <c r="Q8071" s="106"/>
    </row>
    <row r="8072" spans="1:17" x14ac:dyDescent="0.25">
      <c r="A8072" t="s">
        <v>331</v>
      </c>
      <c r="B8072" s="23">
        <v>2019</v>
      </c>
      <c r="C8072" s="23" t="s">
        <v>2</v>
      </c>
      <c r="D8072" s="23" t="s">
        <v>61</v>
      </c>
      <c r="E8072" s="23" t="s">
        <v>275</v>
      </c>
      <c r="F8072" s="23" t="s">
        <v>276</v>
      </c>
      <c r="G8072" s="23" t="s">
        <v>492</v>
      </c>
      <c r="H8072" s="32" t="s">
        <v>356</v>
      </c>
      <c r="I8072" s="32" t="s">
        <v>52</v>
      </c>
      <c r="J8072" s="135">
        <v>30</v>
      </c>
      <c r="K8072" s="27">
        <v>0.2</v>
      </c>
      <c r="L8072" s="77">
        <v>0.9</v>
      </c>
      <c r="Q8072" s="106"/>
    </row>
    <row r="8073" spans="1:17" x14ac:dyDescent="0.25">
      <c r="A8073" t="s">
        <v>331</v>
      </c>
      <c r="B8073" s="23">
        <v>2019</v>
      </c>
      <c r="C8073" s="23" t="s">
        <v>3</v>
      </c>
      <c r="D8073" s="23" t="s">
        <v>62</v>
      </c>
      <c r="E8073" s="23" t="s">
        <v>275</v>
      </c>
      <c r="F8073" s="23" t="s">
        <v>276</v>
      </c>
      <c r="G8073" s="23" t="s">
        <v>492</v>
      </c>
      <c r="H8073" s="32" t="s">
        <v>356</v>
      </c>
      <c r="I8073" s="32" t="s">
        <v>52</v>
      </c>
      <c r="J8073" s="135">
        <v>38</v>
      </c>
      <c r="K8073" s="27">
        <v>0.60526000000000002</v>
      </c>
      <c r="L8073" s="77">
        <v>0.9</v>
      </c>
      <c r="Q8073" s="106"/>
    </row>
    <row r="8074" spans="1:17" x14ac:dyDescent="0.25">
      <c r="A8074" t="s">
        <v>331</v>
      </c>
      <c r="B8074" s="23">
        <v>2020</v>
      </c>
      <c r="C8074" s="23" t="s">
        <v>0</v>
      </c>
      <c r="D8074" s="23" t="s">
        <v>63</v>
      </c>
      <c r="E8074" s="23" t="s">
        <v>275</v>
      </c>
      <c r="F8074" s="23" t="s">
        <v>276</v>
      </c>
      <c r="G8074" s="23" t="s">
        <v>492</v>
      </c>
      <c r="H8074" s="32" t="s">
        <v>356</v>
      </c>
      <c r="I8074" s="32" t="s">
        <v>52</v>
      </c>
      <c r="J8074" s="135">
        <v>35</v>
      </c>
      <c r="K8074" s="27">
        <v>0.4</v>
      </c>
      <c r="L8074" s="77">
        <v>0.9</v>
      </c>
      <c r="Q8074" s="106"/>
    </row>
    <row r="8075" spans="1:17" x14ac:dyDescent="0.25">
      <c r="A8075" t="s">
        <v>331</v>
      </c>
      <c r="B8075" s="23">
        <v>2020</v>
      </c>
      <c r="C8075" s="23" t="s">
        <v>1</v>
      </c>
      <c r="D8075" s="23" t="s">
        <v>64</v>
      </c>
      <c r="E8075" s="23" t="s">
        <v>275</v>
      </c>
      <c r="F8075" s="23" t="s">
        <v>276</v>
      </c>
      <c r="G8075" s="23" t="s">
        <v>492</v>
      </c>
      <c r="H8075" s="32" t="s">
        <v>356</v>
      </c>
      <c r="I8075" s="32" t="s">
        <v>52</v>
      </c>
      <c r="J8075" s="135">
        <v>14</v>
      </c>
      <c r="K8075" s="27">
        <v>0.21429000000000001</v>
      </c>
      <c r="L8075" s="77">
        <v>0.9</v>
      </c>
      <c r="Q8075" s="106"/>
    </row>
    <row r="8076" spans="1:17" x14ac:dyDescent="0.25">
      <c r="A8076" t="s">
        <v>331</v>
      </c>
      <c r="B8076" s="23">
        <v>2020</v>
      </c>
      <c r="C8076" s="23" t="s">
        <v>2</v>
      </c>
      <c r="D8076" s="23" t="s">
        <v>65</v>
      </c>
      <c r="E8076" s="23" t="s">
        <v>275</v>
      </c>
      <c r="F8076" s="23" t="s">
        <v>276</v>
      </c>
      <c r="G8076" s="23" t="s">
        <v>492</v>
      </c>
      <c r="H8076" s="32" t="s">
        <v>356</v>
      </c>
      <c r="I8076" s="32" t="s">
        <v>52</v>
      </c>
      <c r="J8076" s="135">
        <v>27</v>
      </c>
      <c r="K8076" s="27">
        <v>0.22222</v>
      </c>
      <c r="L8076" s="77">
        <v>0.9</v>
      </c>
      <c r="Q8076" s="106"/>
    </row>
    <row r="8077" spans="1:17" x14ac:dyDescent="0.25">
      <c r="A8077" t="s">
        <v>331</v>
      </c>
      <c r="B8077" s="23">
        <v>2020</v>
      </c>
      <c r="C8077" s="23" t="s">
        <v>3</v>
      </c>
      <c r="D8077" s="23" t="s">
        <v>66</v>
      </c>
      <c r="E8077" s="23" t="s">
        <v>275</v>
      </c>
      <c r="F8077" s="23" t="s">
        <v>276</v>
      </c>
      <c r="G8077" s="23" t="s">
        <v>492</v>
      </c>
      <c r="H8077" s="32" t="s">
        <v>356</v>
      </c>
      <c r="I8077" s="32" t="s">
        <v>52</v>
      </c>
      <c r="J8077" s="135">
        <v>33</v>
      </c>
      <c r="K8077" s="27">
        <v>0.21212</v>
      </c>
      <c r="L8077" s="77">
        <v>0.9</v>
      </c>
      <c r="Q8077" s="106"/>
    </row>
    <row r="8078" spans="1:17" x14ac:dyDescent="0.25">
      <c r="A8078" t="s">
        <v>331</v>
      </c>
      <c r="B8078" s="23">
        <v>2021</v>
      </c>
      <c r="C8078" s="23" t="s">
        <v>0</v>
      </c>
      <c r="D8078" s="23" t="s">
        <v>67</v>
      </c>
      <c r="E8078" s="23" t="s">
        <v>275</v>
      </c>
      <c r="F8078" s="23" t="s">
        <v>276</v>
      </c>
      <c r="G8078" s="23" t="s">
        <v>492</v>
      </c>
      <c r="H8078" s="32" t="s">
        <v>356</v>
      </c>
      <c r="I8078" s="32" t="s">
        <v>52</v>
      </c>
      <c r="J8078" s="135">
        <v>30</v>
      </c>
      <c r="K8078" s="27">
        <v>0.16667000000000001</v>
      </c>
      <c r="L8078" s="77">
        <v>0.9</v>
      </c>
      <c r="Q8078" s="106"/>
    </row>
    <row r="8079" spans="1:17" x14ac:dyDescent="0.25">
      <c r="A8079" t="s">
        <v>331</v>
      </c>
      <c r="B8079" s="23">
        <v>2021</v>
      </c>
      <c r="C8079" s="23" t="s">
        <v>1</v>
      </c>
      <c r="D8079" s="23" t="s">
        <v>68</v>
      </c>
      <c r="E8079" s="23" t="s">
        <v>275</v>
      </c>
      <c r="F8079" s="23" t="s">
        <v>276</v>
      </c>
      <c r="G8079" s="23" t="s">
        <v>492</v>
      </c>
      <c r="H8079" s="32" t="s">
        <v>356</v>
      </c>
      <c r="I8079" s="32" t="s">
        <v>52</v>
      </c>
      <c r="J8079" s="135">
        <v>37</v>
      </c>
      <c r="K8079" s="27">
        <v>0.32432</v>
      </c>
      <c r="L8079" s="77">
        <v>0.9</v>
      </c>
      <c r="Q8079" s="106"/>
    </row>
    <row r="8080" spans="1:17" x14ac:dyDescent="0.25">
      <c r="A8080" t="s">
        <v>331</v>
      </c>
      <c r="B8080" s="23">
        <v>2021</v>
      </c>
      <c r="C8080" s="23" t="s">
        <v>2</v>
      </c>
      <c r="D8080" s="23" t="s">
        <v>69</v>
      </c>
      <c r="E8080" s="23" t="s">
        <v>275</v>
      </c>
      <c r="F8080" s="23" t="s">
        <v>276</v>
      </c>
      <c r="G8080" s="23" t="s">
        <v>492</v>
      </c>
      <c r="H8080" s="32" t="s">
        <v>356</v>
      </c>
      <c r="I8080" s="32" t="s">
        <v>52</v>
      </c>
      <c r="J8080" s="135">
        <v>36</v>
      </c>
      <c r="K8080" s="27">
        <v>0.16667000000000001</v>
      </c>
      <c r="L8080" s="77">
        <v>0.9</v>
      </c>
      <c r="Q8080" s="106"/>
    </row>
    <row r="8081" spans="1:17" x14ac:dyDescent="0.25">
      <c r="A8081" t="s">
        <v>331</v>
      </c>
      <c r="B8081" s="23">
        <v>2021</v>
      </c>
      <c r="C8081" s="23" t="s">
        <v>3</v>
      </c>
      <c r="D8081" s="23" t="s">
        <v>70</v>
      </c>
      <c r="E8081" s="23" t="s">
        <v>275</v>
      </c>
      <c r="F8081" s="23" t="s">
        <v>276</v>
      </c>
      <c r="G8081" s="23" t="s">
        <v>492</v>
      </c>
      <c r="H8081" s="32" t="s">
        <v>356</v>
      </c>
      <c r="I8081" s="32" t="s">
        <v>52</v>
      </c>
      <c r="J8081" s="135">
        <v>46</v>
      </c>
      <c r="K8081" s="27">
        <v>0.21739</v>
      </c>
      <c r="L8081" s="77">
        <v>0.9</v>
      </c>
      <c r="Q8081" s="106"/>
    </row>
    <row r="8082" spans="1:17" x14ac:dyDescent="0.25">
      <c r="A8082" t="s">
        <v>331</v>
      </c>
      <c r="B8082" s="23">
        <v>2022</v>
      </c>
      <c r="C8082" s="23" t="s">
        <v>0</v>
      </c>
      <c r="D8082" s="23" t="s">
        <v>71</v>
      </c>
      <c r="E8082" s="23" t="s">
        <v>275</v>
      </c>
      <c r="F8082" s="23" t="s">
        <v>276</v>
      </c>
      <c r="G8082" s="23" t="s">
        <v>492</v>
      </c>
      <c r="H8082" s="32" t="s">
        <v>356</v>
      </c>
      <c r="I8082" s="32" t="s">
        <v>52</v>
      </c>
      <c r="J8082" s="135">
        <v>19</v>
      </c>
      <c r="K8082" s="27">
        <v>0.26316000000000001</v>
      </c>
      <c r="L8082" s="77">
        <v>0.9</v>
      </c>
      <c r="Q8082" s="106"/>
    </row>
    <row r="8083" spans="1:17" x14ac:dyDescent="0.25">
      <c r="A8083" t="s">
        <v>331</v>
      </c>
      <c r="B8083" s="23">
        <v>2022</v>
      </c>
      <c r="C8083" s="23" t="s">
        <v>1</v>
      </c>
      <c r="D8083" s="23" t="s">
        <v>72</v>
      </c>
      <c r="E8083" s="23" t="s">
        <v>275</v>
      </c>
      <c r="F8083" s="23" t="s">
        <v>276</v>
      </c>
      <c r="G8083" s="23" t="s">
        <v>492</v>
      </c>
      <c r="H8083" s="32" t="s">
        <v>356</v>
      </c>
      <c r="I8083" s="32" t="s">
        <v>52</v>
      </c>
      <c r="J8083" s="135">
        <v>39</v>
      </c>
      <c r="K8083" s="27">
        <v>0.66666999999999998</v>
      </c>
      <c r="L8083" s="77">
        <v>0.9</v>
      </c>
      <c r="Q8083" s="106"/>
    </row>
    <row r="8084" spans="1:17" x14ac:dyDescent="0.25">
      <c r="A8084" t="s">
        <v>331</v>
      </c>
      <c r="B8084" s="23">
        <v>2022</v>
      </c>
      <c r="C8084" s="23" t="s">
        <v>2</v>
      </c>
      <c r="D8084" s="23" t="s">
        <v>73</v>
      </c>
      <c r="E8084" s="23" t="s">
        <v>275</v>
      </c>
      <c r="F8084" s="23" t="s">
        <v>276</v>
      </c>
      <c r="G8084" s="23" t="s">
        <v>492</v>
      </c>
      <c r="H8084" s="32" t="s">
        <v>356</v>
      </c>
      <c r="I8084" s="32" t="s">
        <v>52</v>
      </c>
      <c r="J8084" s="135">
        <v>41</v>
      </c>
      <c r="K8084" s="27">
        <v>0.68293000000000004</v>
      </c>
      <c r="L8084" s="77">
        <v>0.9</v>
      </c>
      <c r="Q8084" s="106"/>
    </row>
    <row r="8085" spans="1:17" x14ac:dyDescent="0.25">
      <c r="A8085" t="s">
        <v>331</v>
      </c>
      <c r="B8085" s="23">
        <v>2022</v>
      </c>
      <c r="C8085" s="23" t="s">
        <v>3</v>
      </c>
      <c r="D8085" s="23" t="s">
        <v>493</v>
      </c>
      <c r="E8085" s="23" t="s">
        <v>275</v>
      </c>
      <c r="F8085" s="23" t="s">
        <v>276</v>
      </c>
      <c r="G8085" s="23" t="s">
        <v>492</v>
      </c>
      <c r="H8085" s="32" t="s">
        <v>356</v>
      </c>
      <c r="I8085" s="32" t="s">
        <v>52</v>
      </c>
      <c r="J8085" s="135">
        <v>43</v>
      </c>
      <c r="K8085" s="27">
        <v>0.58140000000000003</v>
      </c>
      <c r="L8085" s="77">
        <v>0.9</v>
      </c>
      <c r="Q8085" s="106"/>
    </row>
    <row r="8086" spans="1:17" x14ac:dyDescent="0.25">
      <c r="A8086" t="s">
        <v>331</v>
      </c>
      <c r="B8086" s="23">
        <v>2023</v>
      </c>
      <c r="C8086" s="23" t="s">
        <v>0</v>
      </c>
      <c r="D8086" s="23" t="s">
        <v>537</v>
      </c>
      <c r="E8086" s="23" t="s">
        <v>275</v>
      </c>
      <c r="F8086" s="23" t="s">
        <v>276</v>
      </c>
      <c r="G8086" s="23" t="s">
        <v>492</v>
      </c>
      <c r="H8086" s="32" t="s">
        <v>356</v>
      </c>
      <c r="I8086" s="32" t="s">
        <v>52</v>
      </c>
      <c r="J8086" s="135">
        <v>42</v>
      </c>
      <c r="K8086" s="27">
        <v>0.73809999999999998</v>
      </c>
      <c r="L8086" s="77">
        <v>0.9</v>
      </c>
      <c r="Q8086" s="106"/>
    </row>
    <row r="8087" spans="1:17" x14ac:dyDescent="0.25">
      <c r="A8087" t="s">
        <v>331</v>
      </c>
      <c r="B8087" s="23">
        <v>2018</v>
      </c>
      <c r="C8087" s="23" t="s">
        <v>0</v>
      </c>
      <c r="D8087" s="23" t="s">
        <v>54</v>
      </c>
      <c r="E8087" s="23" t="s">
        <v>277</v>
      </c>
      <c r="F8087" s="23" t="s">
        <v>278</v>
      </c>
      <c r="G8087" s="23" t="s">
        <v>492</v>
      </c>
      <c r="H8087" s="32" t="s">
        <v>360</v>
      </c>
      <c r="I8087" s="32" t="s">
        <v>52</v>
      </c>
      <c r="J8087" s="135">
        <v>119</v>
      </c>
      <c r="K8087" s="27">
        <v>0.96638999999999997</v>
      </c>
      <c r="L8087" s="77">
        <v>0.9</v>
      </c>
      <c r="Q8087" s="106"/>
    </row>
    <row r="8088" spans="1:17" x14ac:dyDescent="0.25">
      <c r="A8088" t="s">
        <v>331</v>
      </c>
      <c r="B8088" s="23">
        <v>2018</v>
      </c>
      <c r="C8088" s="23" t="s">
        <v>1</v>
      </c>
      <c r="D8088" s="23" t="s">
        <v>56</v>
      </c>
      <c r="E8088" s="23" t="s">
        <v>277</v>
      </c>
      <c r="F8088" s="23" t="s">
        <v>278</v>
      </c>
      <c r="G8088" s="23" t="s">
        <v>492</v>
      </c>
      <c r="H8088" s="32" t="s">
        <v>360</v>
      </c>
      <c r="I8088" s="32" t="s">
        <v>52</v>
      </c>
      <c r="J8088" s="135">
        <v>144</v>
      </c>
      <c r="K8088" s="27">
        <v>0.93056000000000005</v>
      </c>
      <c r="L8088" s="77">
        <v>0.9</v>
      </c>
      <c r="Q8088" s="106"/>
    </row>
    <row r="8089" spans="1:17" x14ac:dyDescent="0.25">
      <c r="A8089" t="s">
        <v>331</v>
      </c>
      <c r="B8089" s="23">
        <v>2018</v>
      </c>
      <c r="C8089" s="23" t="s">
        <v>2</v>
      </c>
      <c r="D8089" s="23" t="s">
        <v>57</v>
      </c>
      <c r="E8089" s="23" t="s">
        <v>277</v>
      </c>
      <c r="F8089" s="23" t="s">
        <v>278</v>
      </c>
      <c r="G8089" s="23" t="s">
        <v>492</v>
      </c>
      <c r="H8089" s="32" t="s">
        <v>360</v>
      </c>
      <c r="I8089" s="32" t="s">
        <v>52</v>
      </c>
      <c r="J8089" s="135">
        <v>130</v>
      </c>
      <c r="K8089" s="27">
        <v>0.98462000000000005</v>
      </c>
      <c r="L8089" s="77">
        <v>0.9</v>
      </c>
      <c r="Q8089" s="106"/>
    </row>
    <row r="8090" spans="1:17" x14ac:dyDescent="0.25">
      <c r="A8090" t="s">
        <v>331</v>
      </c>
      <c r="B8090" s="23">
        <v>2018</v>
      </c>
      <c r="C8090" s="23" t="s">
        <v>3</v>
      </c>
      <c r="D8090" s="23" t="s">
        <v>58</v>
      </c>
      <c r="E8090" s="23" t="s">
        <v>277</v>
      </c>
      <c r="F8090" s="23" t="s">
        <v>278</v>
      </c>
      <c r="G8090" s="23" t="s">
        <v>492</v>
      </c>
      <c r="H8090" s="32" t="s">
        <v>360</v>
      </c>
      <c r="I8090" s="32" t="s">
        <v>52</v>
      </c>
      <c r="J8090" s="135">
        <v>125</v>
      </c>
      <c r="K8090" s="27">
        <v>0.93600000000000005</v>
      </c>
      <c r="L8090" s="77">
        <v>0.9</v>
      </c>
      <c r="Q8090" s="106"/>
    </row>
    <row r="8091" spans="1:17" x14ac:dyDescent="0.25">
      <c r="A8091" t="s">
        <v>331</v>
      </c>
      <c r="B8091" s="23">
        <v>2019</v>
      </c>
      <c r="C8091" s="23" t="s">
        <v>0</v>
      </c>
      <c r="D8091" s="23" t="s">
        <v>59</v>
      </c>
      <c r="E8091" s="23" t="s">
        <v>277</v>
      </c>
      <c r="F8091" s="23" t="s">
        <v>278</v>
      </c>
      <c r="G8091" s="23" t="s">
        <v>492</v>
      </c>
      <c r="H8091" s="32" t="s">
        <v>360</v>
      </c>
      <c r="I8091" s="32" t="s">
        <v>52</v>
      </c>
      <c r="J8091" s="135">
        <v>145</v>
      </c>
      <c r="K8091" s="27">
        <v>0.97931000000000001</v>
      </c>
      <c r="L8091" s="77">
        <v>0.9</v>
      </c>
      <c r="Q8091" s="106"/>
    </row>
    <row r="8092" spans="1:17" x14ac:dyDescent="0.25">
      <c r="A8092" t="s">
        <v>331</v>
      </c>
      <c r="B8092" s="23">
        <v>2019</v>
      </c>
      <c r="C8092" s="23" t="s">
        <v>1</v>
      </c>
      <c r="D8092" s="23" t="s">
        <v>60</v>
      </c>
      <c r="E8092" s="23" t="s">
        <v>277</v>
      </c>
      <c r="F8092" s="23" t="s">
        <v>278</v>
      </c>
      <c r="G8092" s="23" t="s">
        <v>492</v>
      </c>
      <c r="H8092" s="32" t="s">
        <v>360</v>
      </c>
      <c r="I8092" s="32" t="s">
        <v>52</v>
      </c>
      <c r="J8092" s="135">
        <v>163</v>
      </c>
      <c r="K8092" s="27">
        <v>0.99387000000000003</v>
      </c>
      <c r="L8092" s="77">
        <v>0.9</v>
      </c>
      <c r="Q8092" s="106"/>
    </row>
    <row r="8093" spans="1:17" x14ac:dyDescent="0.25">
      <c r="A8093" t="s">
        <v>331</v>
      </c>
      <c r="B8093" s="23">
        <v>2019</v>
      </c>
      <c r="C8093" s="23" t="s">
        <v>2</v>
      </c>
      <c r="D8093" s="23" t="s">
        <v>61</v>
      </c>
      <c r="E8093" s="23" t="s">
        <v>277</v>
      </c>
      <c r="F8093" s="23" t="s">
        <v>278</v>
      </c>
      <c r="G8093" s="23" t="s">
        <v>492</v>
      </c>
      <c r="H8093" s="32" t="s">
        <v>360</v>
      </c>
      <c r="I8093" s="32" t="s">
        <v>52</v>
      </c>
      <c r="J8093" s="135">
        <v>127</v>
      </c>
      <c r="K8093" s="27">
        <v>0.97638000000000003</v>
      </c>
      <c r="L8093" s="77">
        <v>0.9</v>
      </c>
      <c r="Q8093" s="106"/>
    </row>
    <row r="8094" spans="1:17" x14ac:dyDescent="0.25">
      <c r="A8094" t="s">
        <v>331</v>
      </c>
      <c r="B8094" s="23">
        <v>2019</v>
      </c>
      <c r="C8094" s="23" t="s">
        <v>3</v>
      </c>
      <c r="D8094" s="23" t="s">
        <v>62</v>
      </c>
      <c r="E8094" s="23" t="s">
        <v>277</v>
      </c>
      <c r="F8094" s="23" t="s">
        <v>278</v>
      </c>
      <c r="G8094" s="23" t="s">
        <v>492</v>
      </c>
      <c r="H8094" s="32" t="s">
        <v>360</v>
      </c>
      <c r="I8094" s="32" t="s">
        <v>52</v>
      </c>
      <c r="J8094" s="135">
        <v>129</v>
      </c>
      <c r="K8094" s="27">
        <v>0.98450000000000004</v>
      </c>
      <c r="L8094" s="77">
        <v>0.9</v>
      </c>
      <c r="Q8094" s="106"/>
    </row>
    <row r="8095" spans="1:17" x14ac:dyDescent="0.25">
      <c r="A8095" t="s">
        <v>331</v>
      </c>
      <c r="B8095" s="23">
        <v>2020</v>
      </c>
      <c r="C8095" s="23" t="s">
        <v>0</v>
      </c>
      <c r="D8095" s="23" t="s">
        <v>63</v>
      </c>
      <c r="E8095" s="23" t="s">
        <v>277</v>
      </c>
      <c r="F8095" s="23" t="s">
        <v>278</v>
      </c>
      <c r="G8095" s="23" t="s">
        <v>492</v>
      </c>
      <c r="H8095" s="32" t="s">
        <v>360</v>
      </c>
      <c r="I8095" s="32" t="s">
        <v>52</v>
      </c>
      <c r="J8095" s="135">
        <v>100</v>
      </c>
      <c r="K8095" s="27">
        <v>0.96</v>
      </c>
      <c r="L8095" s="77">
        <v>0.9</v>
      </c>
      <c r="Q8095" s="106"/>
    </row>
    <row r="8096" spans="1:17" x14ac:dyDescent="0.25">
      <c r="A8096" t="s">
        <v>331</v>
      </c>
      <c r="B8096" s="23">
        <v>2020</v>
      </c>
      <c r="C8096" s="23" t="s">
        <v>1</v>
      </c>
      <c r="D8096" s="23" t="s">
        <v>64</v>
      </c>
      <c r="E8096" s="23" t="s">
        <v>277</v>
      </c>
      <c r="F8096" s="23" t="s">
        <v>278</v>
      </c>
      <c r="G8096" s="23" t="s">
        <v>492</v>
      </c>
      <c r="H8096" s="32" t="s">
        <v>360</v>
      </c>
      <c r="I8096" s="32" t="s">
        <v>52</v>
      </c>
      <c r="J8096" s="135">
        <v>54</v>
      </c>
      <c r="K8096" s="27">
        <v>1</v>
      </c>
      <c r="L8096" s="77">
        <v>0.9</v>
      </c>
      <c r="Q8096" s="106"/>
    </row>
    <row r="8097" spans="1:17" x14ac:dyDescent="0.25">
      <c r="A8097" t="s">
        <v>331</v>
      </c>
      <c r="B8097" s="23">
        <v>2020</v>
      </c>
      <c r="C8097" s="23" t="s">
        <v>2</v>
      </c>
      <c r="D8097" s="23" t="s">
        <v>65</v>
      </c>
      <c r="E8097" s="23" t="s">
        <v>277</v>
      </c>
      <c r="F8097" s="23" t="s">
        <v>278</v>
      </c>
      <c r="G8097" s="23" t="s">
        <v>492</v>
      </c>
      <c r="H8097" s="32" t="s">
        <v>360</v>
      </c>
      <c r="I8097" s="32" t="s">
        <v>52</v>
      </c>
      <c r="J8097" s="135">
        <v>81</v>
      </c>
      <c r="K8097" s="27">
        <v>0.98765000000000003</v>
      </c>
      <c r="L8097" s="77">
        <v>0.9</v>
      </c>
      <c r="Q8097" s="106"/>
    </row>
    <row r="8098" spans="1:17" x14ac:dyDescent="0.25">
      <c r="A8098" t="s">
        <v>331</v>
      </c>
      <c r="B8098" s="23">
        <v>2020</v>
      </c>
      <c r="C8098" s="23" t="s">
        <v>3</v>
      </c>
      <c r="D8098" s="23" t="s">
        <v>66</v>
      </c>
      <c r="E8098" s="23" t="s">
        <v>277</v>
      </c>
      <c r="F8098" s="23" t="s">
        <v>278</v>
      </c>
      <c r="G8098" s="23" t="s">
        <v>492</v>
      </c>
      <c r="H8098" s="32" t="s">
        <v>360</v>
      </c>
      <c r="I8098" s="32" t="s">
        <v>52</v>
      </c>
      <c r="J8098" s="135">
        <v>106</v>
      </c>
      <c r="K8098" s="27">
        <v>1</v>
      </c>
      <c r="L8098" s="77">
        <v>0.9</v>
      </c>
      <c r="Q8098" s="106"/>
    </row>
    <row r="8099" spans="1:17" x14ac:dyDescent="0.25">
      <c r="A8099" t="s">
        <v>331</v>
      </c>
      <c r="B8099" s="23">
        <v>2021</v>
      </c>
      <c r="C8099" s="23" t="s">
        <v>0</v>
      </c>
      <c r="D8099" s="23" t="s">
        <v>67</v>
      </c>
      <c r="E8099" s="23" t="s">
        <v>277</v>
      </c>
      <c r="F8099" s="23" t="s">
        <v>278</v>
      </c>
      <c r="G8099" s="23" t="s">
        <v>492</v>
      </c>
      <c r="H8099" s="32" t="s">
        <v>360</v>
      </c>
      <c r="I8099" s="32" t="s">
        <v>52</v>
      </c>
      <c r="J8099" s="135">
        <v>101</v>
      </c>
      <c r="K8099" s="27">
        <v>0.99009999999999998</v>
      </c>
      <c r="L8099" s="77">
        <v>0.9</v>
      </c>
      <c r="Q8099" s="106"/>
    </row>
    <row r="8100" spans="1:17" x14ac:dyDescent="0.25">
      <c r="A8100" t="s">
        <v>331</v>
      </c>
      <c r="B8100" s="23">
        <v>2021</v>
      </c>
      <c r="C8100" s="23" t="s">
        <v>1</v>
      </c>
      <c r="D8100" s="23" t="s">
        <v>68</v>
      </c>
      <c r="E8100" s="23" t="s">
        <v>277</v>
      </c>
      <c r="F8100" s="23" t="s">
        <v>278</v>
      </c>
      <c r="G8100" s="23" t="s">
        <v>492</v>
      </c>
      <c r="H8100" s="32" t="s">
        <v>360</v>
      </c>
      <c r="I8100" s="32" t="s">
        <v>52</v>
      </c>
      <c r="J8100" s="135">
        <v>129</v>
      </c>
      <c r="K8100" s="27">
        <v>0.99224999999999997</v>
      </c>
      <c r="L8100" s="77">
        <v>0.9</v>
      </c>
      <c r="Q8100" s="106"/>
    </row>
    <row r="8101" spans="1:17" x14ac:dyDescent="0.25">
      <c r="A8101" t="s">
        <v>331</v>
      </c>
      <c r="B8101" s="23">
        <v>2021</v>
      </c>
      <c r="C8101" s="23" t="s">
        <v>2</v>
      </c>
      <c r="D8101" s="23" t="s">
        <v>69</v>
      </c>
      <c r="E8101" s="23" t="s">
        <v>277</v>
      </c>
      <c r="F8101" s="23" t="s">
        <v>278</v>
      </c>
      <c r="G8101" s="23" t="s">
        <v>492</v>
      </c>
      <c r="H8101" s="32" t="s">
        <v>360</v>
      </c>
      <c r="I8101" s="32" t="s">
        <v>52</v>
      </c>
      <c r="J8101" s="135">
        <v>138</v>
      </c>
      <c r="K8101" s="27">
        <v>0.99275000000000002</v>
      </c>
      <c r="L8101" s="77">
        <v>0.9</v>
      </c>
      <c r="Q8101" s="106"/>
    </row>
    <row r="8102" spans="1:17" x14ac:dyDescent="0.25">
      <c r="A8102" t="s">
        <v>331</v>
      </c>
      <c r="B8102" s="23">
        <v>2021</v>
      </c>
      <c r="C8102" s="23" t="s">
        <v>3</v>
      </c>
      <c r="D8102" s="23" t="s">
        <v>70</v>
      </c>
      <c r="E8102" s="23" t="s">
        <v>277</v>
      </c>
      <c r="F8102" s="23" t="s">
        <v>278</v>
      </c>
      <c r="G8102" s="23" t="s">
        <v>492</v>
      </c>
      <c r="H8102" s="32" t="s">
        <v>360</v>
      </c>
      <c r="I8102" s="32" t="s">
        <v>52</v>
      </c>
      <c r="J8102" s="135">
        <v>139</v>
      </c>
      <c r="K8102" s="27">
        <v>0.95682999999999996</v>
      </c>
      <c r="L8102" s="77">
        <v>0.9</v>
      </c>
      <c r="Q8102" s="106"/>
    </row>
    <row r="8103" spans="1:17" x14ac:dyDescent="0.25">
      <c r="A8103" t="s">
        <v>331</v>
      </c>
      <c r="B8103" s="23">
        <v>2022</v>
      </c>
      <c r="C8103" s="23" t="s">
        <v>0</v>
      </c>
      <c r="D8103" s="23" t="s">
        <v>71</v>
      </c>
      <c r="E8103" s="23" t="s">
        <v>277</v>
      </c>
      <c r="F8103" s="23" t="s">
        <v>278</v>
      </c>
      <c r="G8103" s="23" t="s">
        <v>492</v>
      </c>
      <c r="H8103" s="32" t="s">
        <v>360</v>
      </c>
      <c r="I8103" s="32" t="s">
        <v>52</v>
      </c>
      <c r="J8103" s="135">
        <v>152</v>
      </c>
      <c r="K8103" s="27">
        <v>0.99341999999999997</v>
      </c>
      <c r="L8103" s="77">
        <v>0.9</v>
      </c>
      <c r="Q8103" s="106"/>
    </row>
    <row r="8104" spans="1:17" x14ac:dyDescent="0.25">
      <c r="A8104" t="s">
        <v>331</v>
      </c>
      <c r="B8104" s="23">
        <v>2022</v>
      </c>
      <c r="C8104" s="23" t="s">
        <v>1</v>
      </c>
      <c r="D8104" s="23" t="s">
        <v>72</v>
      </c>
      <c r="E8104" s="23" t="s">
        <v>277</v>
      </c>
      <c r="F8104" s="23" t="s">
        <v>278</v>
      </c>
      <c r="G8104" s="23" t="s">
        <v>492</v>
      </c>
      <c r="H8104" s="32" t="s">
        <v>360</v>
      </c>
      <c r="I8104" s="32" t="s">
        <v>52</v>
      </c>
      <c r="J8104" s="135">
        <v>163</v>
      </c>
      <c r="K8104" s="27">
        <v>0.96318999999999999</v>
      </c>
      <c r="L8104" s="77">
        <v>0.9</v>
      </c>
      <c r="Q8104" s="106"/>
    </row>
    <row r="8105" spans="1:17" x14ac:dyDescent="0.25">
      <c r="A8105" t="s">
        <v>331</v>
      </c>
      <c r="B8105" s="23">
        <v>2022</v>
      </c>
      <c r="C8105" s="23" t="s">
        <v>2</v>
      </c>
      <c r="D8105" s="23" t="s">
        <v>73</v>
      </c>
      <c r="E8105" s="23" t="s">
        <v>277</v>
      </c>
      <c r="F8105" s="23" t="s">
        <v>278</v>
      </c>
      <c r="G8105" s="23" t="s">
        <v>492</v>
      </c>
      <c r="H8105" s="32" t="s">
        <v>360</v>
      </c>
      <c r="I8105" s="32" t="s">
        <v>52</v>
      </c>
      <c r="J8105" s="135">
        <v>174</v>
      </c>
      <c r="K8105" s="27">
        <v>0.99424999999999997</v>
      </c>
      <c r="L8105" s="77">
        <v>0.9</v>
      </c>
      <c r="Q8105" s="106"/>
    </row>
    <row r="8106" spans="1:17" x14ac:dyDescent="0.25">
      <c r="A8106" t="s">
        <v>331</v>
      </c>
      <c r="B8106" s="23">
        <v>2022</v>
      </c>
      <c r="C8106" s="23" t="s">
        <v>3</v>
      </c>
      <c r="D8106" s="23" t="s">
        <v>493</v>
      </c>
      <c r="E8106" s="23" t="s">
        <v>277</v>
      </c>
      <c r="F8106" s="23" t="s">
        <v>278</v>
      </c>
      <c r="G8106" s="23" t="s">
        <v>492</v>
      </c>
      <c r="H8106" s="32" t="s">
        <v>360</v>
      </c>
      <c r="I8106" s="32" t="s">
        <v>52</v>
      </c>
      <c r="J8106" s="135">
        <v>180</v>
      </c>
      <c r="K8106" s="27">
        <v>0.99443999999999999</v>
      </c>
      <c r="L8106" s="77">
        <v>0.9</v>
      </c>
      <c r="Q8106" s="106"/>
    </row>
    <row r="8107" spans="1:17" x14ac:dyDescent="0.25">
      <c r="A8107" t="s">
        <v>331</v>
      </c>
      <c r="B8107" s="23">
        <v>2023</v>
      </c>
      <c r="C8107" s="23" t="s">
        <v>0</v>
      </c>
      <c r="D8107" s="23" t="s">
        <v>537</v>
      </c>
      <c r="E8107" s="23" t="s">
        <v>277</v>
      </c>
      <c r="F8107" s="23" t="s">
        <v>278</v>
      </c>
      <c r="G8107" s="23" t="s">
        <v>492</v>
      </c>
      <c r="H8107" s="32" t="s">
        <v>360</v>
      </c>
      <c r="I8107" s="32" t="s">
        <v>52</v>
      </c>
      <c r="J8107" s="135">
        <v>158</v>
      </c>
      <c r="K8107" s="27">
        <v>0.98734</v>
      </c>
      <c r="L8107" s="77">
        <v>0.9</v>
      </c>
      <c r="Q8107" s="106"/>
    </row>
    <row r="8108" spans="1:17" x14ac:dyDescent="0.25">
      <c r="A8108" t="s">
        <v>331</v>
      </c>
      <c r="B8108" s="23">
        <v>2018</v>
      </c>
      <c r="C8108" s="23" t="s">
        <v>0</v>
      </c>
      <c r="D8108" s="23" t="s">
        <v>54</v>
      </c>
      <c r="E8108" s="23" t="s">
        <v>279</v>
      </c>
      <c r="F8108" s="23" t="s">
        <v>280</v>
      </c>
      <c r="G8108" s="23" t="s">
        <v>492</v>
      </c>
      <c r="H8108" s="32" t="s">
        <v>354</v>
      </c>
      <c r="I8108" s="32" t="s">
        <v>52</v>
      </c>
      <c r="J8108" s="135">
        <v>192</v>
      </c>
      <c r="K8108" s="27">
        <v>0.17188000000000001</v>
      </c>
      <c r="L8108" s="77">
        <v>0.9</v>
      </c>
      <c r="Q8108" s="106"/>
    </row>
    <row r="8109" spans="1:17" x14ac:dyDescent="0.25">
      <c r="A8109" t="s">
        <v>331</v>
      </c>
      <c r="B8109" s="23">
        <v>2018</v>
      </c>
      <c r="C8109" s="23" t="s">
        <v>1</v>
      </c>
      <c r="D8109" s="23" t="s">
        <v>56</v>
      </c>
      <c r="E8109" s="23" t="s">
        <v>279</v>
      </c>
      <c r="F8109" s="23" t="s">
        <v>280</v>
      </c>
      <c r="G8109" s="23" t="s">
        <v>492</v>
      </c>
      <c r="H8109" s="32" t="s">
        <v>354</v>
      </c>
      <c r="I8109" s="32" t="s">
        <v>52</v>
      </c>
      <c r="J8109" s="135">
        <v>215</v>
      </c>
      <c r="K8109" s="27">
        <v>0.32092999999999999</v>
      </c>
      <c r="L8109" s="77">
        <v>0.9</v>
      </c>
      <c r="Q8109" s="106"/>
    </row>
    <row r="8110" spans="1:17" x14ac:dyDescent="0.25">
      <c r="A8110" t="s">
        <v>331</v>
      </c>
      <c r="B8110" s="23">
        <v>2018</v>
      </c>
      <c r="C8110" s="23" t="s">
        <v>2</v>
      </c>
      <c r="D8110" s="23" t="s">
        <v>57</v>
      </c>
      <c r="E8110" s="23" t="s">
        <v>279</v>
      </c>
      <c r="F8110" s="23" t="s">
        <v>280</v>
      </c>
      <c r="G8110" s="23" t="s">
        <v>492</v>
      </c>
      <c r="H8110" s="32" t="s">
        <v>354</v>
      </c>
      <c r="I8110" s="32" t="s">
        <v>52</v>
      </c>
      <c r="J8110" s="135">
        <v>207</v>
      </c>
      <c r="K8110" s="27">
        <v>0.48792000000000002</v>
      </c>
      <c r="L8110" s="77">
        <v>0.9</v>
      </c>
      <c r="Q8110" s="106"/>
    </row>
    <row r="8111" spans="1:17" x14ac:dyDescent="0.25">
      <c r="A8111" t="s">
        <v>331</v>
      </c>
      <c r="B8111" s="23">
        <v>2018</v>
      </c>
      <c r="C8111" s="23" t="s">
        <v>3</v>
      </c>
      <c r="D8111" s="23" t="s">
        <v>58</v>
      </c>
      <c r="E8111" s="23" t="s">
        <v>279</v>
      </c>
      <c r="F8111" s="23" t="s">
        <v>280</v>
      </c>
      <c r="G8111" s="23" t="s">
        <v>492</v>
      </c>
      <c r="H8111" s="32" t="s">
        <v>354</v>
      </c>
      <c r="I8111" s="32" t="s">
        <v>52</v>
      </c>
      <c r="J8111" s="135">
        <v>209</v>
      </c>
      <c r="K8111" s="27">
        <v>0.36842000000000003</v>
      </c>
      <c r="L8111" s="77">
        <v>0.9</v>
      </c>
      <c r="Q8111" s="106"/>
    </row>
    <row r="8112" spans="1:17" x14ac:dyDescent="0.25">
      <c r="A8112" t="s">
        <v>331</v>
      </c>
      <c r="B8112" s="23">
        <v>2019</v>
      </c>
      <c r="C8112" s="23" t="s">
        <v>0</v>
      </c>
      <c r="D8112" s="23" t="s">
        <v>59</v>
      </c>
      <c r="E8112" s="23" t="s">
        <v>279</v>
      </c>
      <c r="F8112" s="23" t="s">
        <v>280</v>
      </c>
      <c r="G8112" s="23" t="s">
        <v>492</v>
      </c>
      <c r="H8112" s="32" t="s">
        <v>354</v>
      </c>
      <c r="I8112" s="32" t="s">
        <v>52</v>
      </c>
      <c r="J8112" s="135">
        <v>184</v>
      </c>
      <c r="K8112" s="27">
        <v>0.21739</v>
      </c>
      <c r="L8112" s="77">
        <v>0.9</v>
      </c>
      <c r="Q8112" s="106"/>
    </row>
    <row r="8113" spans="1:17" x14ac:dyDescent="0.25">
      <c r="A8113" t="s">
        <v>331</v>
      </c>
      <c r="B8113" s="23">
        <v>2019</v>
      </c>
      <c r="C8113" s="23" t="s">
        <v>1</v>
      </c>
      <c r="D8113" s="23" t="s">
        <v>60</v>
      </c>
      <c r="E8113" s="23" t="s">
        <v>279</v>
      </c>
      <c r="F8113" s="23" t="s">
        <v>280</v>
      </c>
      <c r="G8113" s="23" t="s">
        <v>492</v>
      </c>
      <c r="H8113" s="32" t="s">
        <v>354</v>
      </c>
      <c r="I8113" s="32" t="s">
        <v>52</v>
      </c>
      <c r="J8113" s="135">
        <v>211</v>
      </c>
      <c r="K8113" s="27">
        <v>0.33174999999999999</v>
      </c>
      <c r="L8113" s="77">
        <v>0.9</v>
      </c>
      <c r="Q8113" s="106"/>
    </row>
    <row r="8114" spans="1:17" x14ac:dyDescent="0.25">
      <c r="A8114" t="s">
        <v>331</v>
      </c>
      <c r="B8114" s="23">
        <v>2019</v>
      </c>
      <c r="C8114" s="23" t="s">
        <v>2</v>
      </c>
      <c r="D8114" s="23" t="s">
        <v>61</v>
      </c>
      <c r="E8114" s="23" t="s">
        <v>279</v>
      </c>
      <c r="F8114" s="23" t="s">
        <v>280</v>
      </c>
      <c r="G8114" s="23" t="s">
        <v>492</v>
      </c>
      <c r="H8114" s="32" t="s">
        <v>354</v>
      </c>
      <c r="I8114" s="32" t="s">
        <v>52</v>
      </c>
      <c r="J8114" s="135">
        <v>212</v>
      </c>
      <c r="K8114" s="27">
        <v>0.35848999999999998</v>
      </c>
      <c r="L8114" s="77">
        <v>0.9</v>
      </c>
      <c r="Q8114" s="106"/>
    </row>
    <row r="8115" spans="1:17" x14ac:dyDescent="0.25">
      <c r="A8115" t="s">
        <v>331</v>
      </c>
      <c r="B8115" s="23">
        <v>2019</v>
      </c>
      <c r="C8115" s="23" t="s">
        <v>3</v>
      </c>
      <c r="D8115" s="23" t="s">
        <v>62</v>
      </c>
      <c r="E8115" s="23" t="s">
        <v>279</v>
      </c>
      <c r="F8115" s="23" t="s">
        <v>280</v>
      </c>
      <c r="G8115" s="23" t="s">
        <v>492</v>
      </c>
      <c r="H8115" s="32" t="s">
        <v>354</v>
      </c>
      <c r="I8115" s="32" t="s">
        <v>52</v>
      </c>
      <c r="J8115" s="135">
        <v>221</v>
      </c>
      <c r="K8115" s="27">
        <v>0.41628999999999999</v>
      </c>
      <c r="L8115" s="77">
        <v>0.9</v>
      </c>
      <c r="Q8115" s="106"/>
    </row>
    <row r="8116" spans="1:17" x14ac:dyDescent="0.25">
      <c r="A8116" t="s">
        <v>331</v>
      </c>
      <c r="B8116" s="23">
        <v>2020</v>
      </c>
      <c r="C8116" s="23" t="s">
        <v>0</v>
      </c>
      <c r="D8116" s="23" t="s">
        <v>63</v>
      </c>
      <c r="E8116" s="23" t="s">
        <v>279</v>
      </c>
      <c r="F8116" s="23" t="s">
        <v>280</v>
      </c>
      <c r="G8116" s="23" t="s">
        <v>492</v>
      </c>
      <c r="H8116" s="32" t="s">
        <v>354</v>
      </c>
      <c r="I8116" s="32" t="s">
        <v>52</v>
      </c>
      <c r="J8116" s="135">
        <v>177</v>
      </c>
      <c r="K8116" s="27">
        <v>0.31073000000000001</v>
      </c>
      <c r="L8116" s="77">
        <v>0.9</v>
      </c>
      <c r="Q8116" s="106"/>
    </row>
    <row r="8117" spans="1:17" x14ac:dyDescent="0.25">
      <c r="A8117" t="s">
        <v>331</v>
      </c>
      <c r="B8117" s="23">
        <v>2020</v>
      </c>
      <c r="C8117" s="23" t="s">
        <v>1</v>
      </c>
      <c r="D8117" s="23" t="s">
        <v>64</v>
      </c>
      <c r="E8117" s="23" t="s">
        <v>279</v>
      </c>
      <c r="F8117" s="23" t="s">
        <v>280</v>
      </c>
      <c r="G8117" s="23" t="s">
        <v>492</v>
      </c>
      <c r="H8117" s="32" t="s">
        <v>354</v>
      </c>
      <c r="I8117" s="32" t="s">
        <v>52</v>
      </c>
      <c r="J8117" s="135">
        <v>123</v>
      </c>
      <c r="K8117" s="27">
        <v>0.15447</v>
      </c>
      <c r="L8117" s="77">
        <v>0.9</v>
      </c>
      <c r="Q8117" s="106"/>
    </row>
    <row r="8118" spans="1:17" x14ac:dyDescent="0.25">
      <c r="A8118" t="s">
        <v>331</v>
      </c>
      <c r="B8118" s="23">
        <v>2020</v>
      </c>
      <c r="C8118" s="23" t="s">
        <v>2</v>
      </c>
      <c r="D8118" s="23" t="s">
        <v>65</v>
      </c>
      <c r="E8118" s="23" t="s">
        <v>279</v>
      </c>
      <c r="F8118" s="23" t="s">
        <v>280</v>
      </c>
      <c r="G8118" s="23" t="s">
        <v>492</v>
      </c>
      <c r="H8118" s="32" t="s">
        <v>354</v>
      </c>
      <c r="I8118" s="32" t="s">
        <v>52</v>
      </c>
      <c r="J8118" s="135">
        <v>122</v>
      </c>
      <c r="K8118" s="27">
        <v>0.22131000000000001</v>
      </c>
      <c r="L8118" s="77">
        <v>0.9</v>
      </c>
      <c r="Q8118" s="106"/>
    </row>
    <row r="8119" spans="1:17" x14ac:dyDescent="0.25">
      <c r="A8119" t="s">
        <v>331</v>
      </c>
      <c r="B8119" s="23">
        <v>2020</v>
      </c>
      <c r="C8119" s="23" t="s">
        <v>3</v>
      </c>
      <c r="D8119" s="23" t="s">
        <v>66</v>
      </c>
      <c r="E8119" s="23" t="s">
        <v>279</v>
      </c>
      <c r="F8119" s="23" t="s">
        <v>280</v>
      </c>
      <c r="G8119" s="23" t="s">
        <v>492</v>
      </c>
      <c r="H8119" s="32" t="s">
        <v>354</v>
      </c>
      <c r="I8119" s="32" t="s">
        <v>52</v>
      </c>
      <c r="J8119" s="135">
        <v>181</v>
      </c>
      <c r="K8119" s="27">
        <v>0.28177000000000002</v>
      </c>
      <c r="L8119" s="77">
        <v>0.9</v>
      </c>
      <c r="Q8119" s="106"/>
    </row>
    <row r="8120" spans="1:17" x14ac:dyDescent="0.25">
      <c r="A8120" t="s">
        <v>331</v>
      </c>
      <c r="B8120" s="23">
        <v>2021</v>
      </c>
      <c r="C8120" s="23" t="s">
        <v>0</v>
      </c>
      <c r="D8120" s="23" t="s">
        <v>67</v>
      </c>
      <c r="E8120" s="23" t="s">
        <v>279</v>
      </c>
      <c r="F8120" s="23" t="s">
        <v>280</v>
      </c>
      <c r="G8120" s="23" t="s">
        <v>492</v>
      </c>
      <c r="H8120" s="32" t="s">
        <v>354</v>
      </c>
      <c r="I8120" s="32" t="s">
        <v>52</v>
      </c>
      <c r="J8120" s="135">
        <v>161</v>
      </c>
      <c r="K8120" s="27">
        <v>0.61490999999999996</v>
      </c>
      <c r="L8120" s="77">
        <v>0.9</v>
      </c>
      <c r="Q8120" s="106"/>
    </row>
    <row r="8121" spans="1:17" x14ac:dyDescent="0.25">
      <c r="A8121" t="s">
        <v>331</v>
      </c>
      <c r="B8121" s="23">
        <v>2021</v>
      </c>
      <c r="C8121" s="23" t="s">
        <v>1</v>
      </c>
      <c r="D8121" s="23" t="s">
        <v>68</v>
      </c>
      <c r="E8121" s="23" t="s">
        <v>279</v>
      </c>
      <c r="F8121" s="23" t="s">
        <v>280</v>
      </c>
      <c r="G8121" s="23" t="s">
        <v>492</v>
      </c>
      <c r="H8121" s="32" t="s">
        <v>354</v>
      </c>
      <c r="I8121" s="32" t="s">
        <v>52</v>
      </c>
      <c r="J8121" s="135">
        <v>213</v>
      </c>
      <c r="K8121" s="27">
        <v>0.47887000000000002</v>
      </c>
      <c r="L8121" s="77">
        <v>0.9</v>
      </c>
      <c r="Q8121" s="106"/>
    </row>
    <row r="8122" spans="1:17" x14ac:dyDescent="0.25">
      <c r="A8122" t="s">
        <v>331</v>
      </c>
      <c r="B8122" s="23">
        <v>2021</v>
      </c>
      <c r="C8122" s="23" t="s">
        <v>2</v>
      </c>
      <c r="D8122" s="23" t="s">
        <v>69</v>
      </c>
      <c r="E8122" s="23" t="s">
        <v>279</v>
      </c>
      <c r="F8122" s="23" t="s">
        <v>280</v>
      </c>
      <c r="G8122" s="23" t="s">
        <v>492</v>
      </c>
      <c r="H8122" s="32" t="s">
        <v>354</v>
      </c>
      <c r="I8122" s="32" t="s">
        <v>52</v>
      </c>
      <c r="J8122" s="135">
        <v>233</v>
      </c>
      <c r="K8122" s="27">
        <v>0.60514999999999997</v>
      </c>
      <c r="L8122" s="77">
        <v>0.9</v>
      </c>
      <c r="Q8122" s="106"/>
    </row>
    <row r="8123" spans="1:17" x14ac:dyDescent="0.25">
      <c r="A8123" t="s">
        <v>331</v>
      </c>
      <c r="B8123" s="23">
        <v>2021</v>
      </c>
      <c r="C8123" s="23" t="s">
        <v>3</v>
      </c>
      <c r="D8123" s="23" t="s">
        <v>70</v>
      </c>
      <c r="E8123" s="23" t="s">
        <v>279</v>
      </c>
      <c r="F8123" s="23" t="s">
        <v>280</v>
      </c>
      <c r="G8123" s="23" t="s">
        <v>492</v>
      </c>
      <c r="H8123" s="32" t="s">
        <v>354</v>
      </c>
      <c r="I8123" s="32" t="s">
        <v>52</v>
      </c>
      <c r="J8123" s="135">
        <v>196</v>
      </c>
      <c r="K8123" s="27">
        <v>0.79591999999999996</v>
      </c>
      <c r="L8123" s="77">
        <v>0.9</v>
      </c>
      <c r="Q8123" s="106"/>
    </row>
    <row r="8124" spans="1:17" x14ac:dyDescent="0.25">
      <c r="A8124" t="s">
        <v>331</v>
      </c>
      <c r="B8124" s="23">
        <v>2022</v>
      </c>
      <c r="C8124" s="23" t="s">
        <v>0</v>
      </c>
      <c r="D8124" s="23" t="s">
        <v>71</v>
      </c>
      <c r="E8124" s="23" t="s">
        <v>279</v>
      </c>
      <c r="F8124" s="23" t="s">
        <v>280</v>
      </c>
      <c r="G8124" s="23" t="s">
        <v>492</v>
      </c>
      <c r="H8124" s="32" t="s">
        <v>354</v>
      </c>
      <c r="I8124" s="32" t="s">
        <v>52</v>
      </c>
      <c r="J8124" s="135">
        <v>189</v>
      </c>
      <c r="K8124" s="27">
        <v>0.69311999999999996</v>
      </c>
      <c r="L8124" s="77">
        <v>0.9</v>
      </c>
      <c r="Q8124" s="106"/>
    </row>
    <row r="8125" spans="1:17" x14ac:dyDescent="0.25">
      <c r="A8125" t="s">
        <v>331</v>
      </c>
      <c r="B8125" s="23">
        <v>2022</v>
      </c>
      <c r="C8125" s="23" t="s">
        <v>1</v>
      </c>
      <c r="D8125" s="23" t="s">
        <v>72</v>
      </c>
      <c r="E8125" s="23" t="s">
        <v>279</v>
      </c>
      <c r="F8125" s="23" t="s">
        <v>280</v>
      </c>
      <c r="G8125" s="23" t="s">
        <v>492</v>
      </c>
      <c r="H8125" s="32" t="s">
        <v>354</v>
      </c>
      <c r="I8125" s="32" t="s">
        <v>52</v>
      </c>
      <c r="J8125" s="135">
        <v>229</v>
      </c>
      <c r="K8125" s="27">
        <v>0.66376000000000002</v>
      </c>
      <c r="L8125" s="77">
        <v>0.9</v>
      </c>
      <c r="Q8125" s="106"/>
    </row>
    <row r="8126" spans="1:17" x14ac:dyDescent="0.25">
      <c r="A8126" t="s">
        <v>331</v>
      </c>
      <c r="B8126" s="23">
        <v>2022</v>
      </c>
      <c r="C8126" s="23" t="s">
        <v>2</v>
      </c>
      <c r="D8126" s="23" t="s">
        <v>73</v>
      </c>
      <c r="E8126" s="23" t="s">
        <v>279</v>
      </c>
      <c r="F8126" s="23" t="s">
        <v>280</v>
      </c>
      <c r="G8126" s="23" t="s">
        <v>492</v>
      </c>
      <c r="H8126" s="32" t="s">
        <v>354</v>
      </c>
      <c r="I8126" s="32" t="s">
        <v>52</v>
      </c>
      <c r="J8126" s="135">
        <v>194</v>
      </c>
      <c r="K8126" s="27">
        <v>0.66495000000000004</v>
      </c>
      <c r="L8126" s="77">
        <v>0.9</v>
      </c>
      <c r="Q8126" s="106"/>
    </row>
    <row r="8127" spans="1:17" x14ac:dyDescent="0.25">
      <c r="A8127" t="s">
        <v>331</v>
      </c>
      <c r="B8127" s="23">
        <v>2022</v>
      </c>
      <c r="C8127" s="23" t="s">
        <v>3</v>
      </c>
      <c r="D8127" s="23" t="s">
        <v>493</v>
      </c>
      <c r="E8127" s="23" t="s">
        <v>279</v>
      </c>
      <c r="F8127" s="23" t="s">
        <v>280</v>
      </c>
      <c r="G8127" s="23" t="s">
        <v>492</v>
      </c>
      <c r="H8127" s="32" t="s">
        <v>354</v>
      </c>
      <c r="I8127" s="32" t="s">
        <v>52</v>
      </c>
      <c r="J8127" s="135">
        <v>232</v>
      </c>
      <c r="K8127" s="27">
        <v>0.65517000000000003</v>
      </c>
      <c r="L8127" s="77">
        <v>0.9</v>
      </c>
      <c r="Q8127" s="106"/>
    </row>
    <row r="8128" spans="1:17" x14ac:dyDescent="0.25">
      <c r="A8128" t="s">
        <v>331</v>
      </c>
      <c r="B8128" s="23">
        <v>2023</v>
      </c>
      <c r="C8128" s="23" t="s">
        <v>0</v>
      </c>
      <c r="D8128" s="23" t="s">
        <v>537</v>
      </c>
      <c r="E8128" s="23" t="s">
        <v>279</v>
      </c>
      <c r="F8128" s="23" t="s">
        <v>280</v>
      </c>
      <c r="G8128" s="23" t="s">
        <v>492</v>
      </c>
      <c r="H8128" s="32" t="s">
        <v>354</v>
      </c>
      <c r="I8128" s="32" t="s">
        <v>52</v>
      </c>
      <c r="J8128" s="135">
        <v>181</v>
      </c>
      <c r="K8128" s="27">
        <v>0.64088000000000001</v>
      </c>
      <c r="L8128" s="77">
        <v>0.9</v>
      </c>
      <c r="Q8128" s="106"/>
    </row>
    <row r="8129" spans="1:17" x14ac:dyDescent="0.25">
      <c r="A8129" t="s">
        <v>331</v>
      </c>
      <c r="B8129" s="23">
        <v>2018</v>
      </c>
      <c r="C8129" s="23" t="s">
        <v>0</v>
      </c>
      <c r="D8129" s="23" t="s">
        <v>54</v>
      </c>
      <c r="E8129" s="23" t="s">
        <v>281</v>
      </c>
      <c r="F8129" s="23" t="s">
        <v>282</v>
      </c>
      <c r="G8129" s="23" t="s">
        <v>492</v>
      </c>
      <c r="H8129" s="32" t="s">
        <v>354</v>
      </c>
      <c r="I8129" s="32" t="s">
        <v>52</v>
      </c>
      <c r="J8129" s="135">
        <v>94</v>
      </c>
      <c r="K8129" s="27">
        <v>0.90425999999999995</v>
      </c>
      <c r="L8129" s="77">
        <v>0.9</v>
      </c>
      <c r="Q8129" s="106"/>
    </row>
    <row r="8130" spans="1:17" x14ac:dyDescent="0.25">
      <c r="A8130" t="s">
        <v>331</v>
      </c>
      <c r="B8130" s="23">
        <v>2018</v>
      </c>
      <c r="C8130" s="23" t="s">
        <v>1</v>
      </c>
      <c r="D8130" s="23" t="s">
        <v>56</v>
      </c>
      <c r="E8130" s="23" t="s">
        <v>281</v>
      </c>
      <c r="F8130" s="23" t="s">
        <v>282</v>
      </c>
      <c r="G8130" s="23" t="s">
        <v>492</v>
      </c>
      <c r="H8130" s="32" t="s">
        <v>354</v>
      </c>
      <c r="I8130" s="32" t="s">
        <v>52</v>
      </c>
      <c r="J8130" s="135">
        <v>113</v>
      </c>
      <c r="K8130" s="27">
        <v>0.95574999999999999</v>
      </c>
      <c r="L8130" s="77">
        <v>0.9</v>
      </c>
      <c r="Q8130" s="106"/>
    </row>
    <row r="8131" spans="1:17" x14ac:dyDescent="0.25">
      <c r="A8131" t="s">
        <v>331</v>
      </c>
      <c r="B8131" s="23">
        <v>2018</v>
      </c>
      <c r="C8131" s="23" t="s">
        <v>2</v>
      </c>
      <c r="D8131" s="23" t="s">
        <v>57</v>
      </c>
      <c r="E8131" s="23" t="s">
        <v>281</v>
      </c>
      <c r="F8131" s="23" t="s">
        <v>282</v>
      </c>
      <c r="G8131" s="23" t="s">
        <v>492</v>
      </c>
      <c r="H8131" s="32" t="s">
        <v>354</v>
      </c>
      <c r="I8131" s="32" t="s">
        <v>52</v>
      </c>
      <c r="J8131" s="135">
        <v>113</v>
      </c>
      <c r="K8131" s="27">
        <v>0.95574999999999999</v>
      </c>
      <c r="L8131" s="77">
        <v>0.9</v>
      </c>
      <c r="Q8131" s="106"/>
    </row>
    <row r="8132" spans="1:17" x14ac:dyDescent="0.25">
      <c r="A8132" t="s">
        <v>331</v>
      </c>
      <c r="B8132" s="23">
        <v>2018</v>
      </c>
      <c r="C8132" s="23" t="s">
        <v>3</v>
      </c>
      <c r="D8132" s="23" t="s">
        <v>58</v>
      </c>
      <c r="E8132" s="23" t="s">
        <v>281</v>
      </c>
      <c r="F8132" s="23" t="s">
        <v>282</v>
      </c>
      <c r="G8132" s="23" t="s">
        <v>492</v>
      </c>
      <c r="H8132" s="32" t="s">
        <v>354</v>
      </c>
      <c r="I8132" s="32" t="s">
        <v>52</v>
      </c>
      <c r="J8132" s="135">
        <v>97</v>
      </c>
      <c r="K8132" s="27">
        <v>1</v>
      </c>
      <c r="L8132" s="77">
        <v>0.9</v>
      </c>
      <c r="Q8132" s="106"/>
    </row>
    <row r="8133" spans="1:17" x14ac:dyDescent="0.25">
      <c r="A8133" t="s">
        <v>331</v>
      </c>
      <c r="B8133" s="23">
        <v>2019</v>
      </c>
      <c r="C8133" s="23" t="s">
        <v>0</v>
      </c>
      <c r="D8133" s="23" t="s">
        <v>59</v>
      </c>
      <c r="E8133" s="23" t="s">
        <v>281</v>
      </c>
      <c r="F8133" s="23" t="s">
        <v>282</v>
      </c>
      <c r="G8133" s="23" t="s">
        <v>492</v>
      </c>
      <c r="H8133" s="32" t="s">
        <v>354</v>
      </c>
      <c r="I8133" s="32" t="s">
        <v>52</v>
      </c>
      <c r="J8133" s="135">
        <v>68</v>
      </c>
      <c r="K8133" s="27">
        <v>0.98529</v>
      </c>
      <c r="L8133" s="77">
        <v>0.9</v>
      </c>
      <c r="Q8133" s="106"/>
    </row>
    <row r="8134" spans="1:17" x14ac:dyDescent="0.25">
      <c r="A8134" t="s">
        <v>331</v>
      </c>
      <c r="B8134" s="23">
        <v>2019</v>
      </c>
      <c r="C8134" s="23" t="s">
        <v>1</v>
      </c>
      <c r="D8134" s="23" t="s">
        <v>60</v>
      </c>
      <c r="E8134" s="23" t="s">
        <v>281</v>
      </c>
      <c r="F8134" s="23" t="s">
        <v>282</v>
      </c>
      <c r="G8134" s="23" t="s">
        <v>492</v>
      </c>
      <c r="H8134" s="32" t="s">
        <v>354</v>
      </c>
      <c r="I8134" s="32" t="s">
        <v>52</v>
      </c>
      <c r="J8134" s="135">
        <v>64</v>
      </c>
      <c r="K8134" s="27">
        <v>0.96875</v>
      </c>
      <c r="L8134" s="77">
        <v>0.9</v>
      </c>
      <c r="Q8134" s="106"/>
    </row>
    <row r="8135" spans="1:17" x14ac:dyDescent="0.25">
      <c r="A8135" t="s">
        <v>331</v>
      </c>
      <c r="B8135" s="23">
        <v>2019</v>
      </c>
      <c r="C8135" s="23" t="s">
        <v>2</v>
      </c>
      <c r="D8135" s="23" t="s">
        <v>61</v>
      </c>
      <c r="E8135" s="23" t="s">
        <v>281</v>
      </c>
      <c r="F8135" s="23" t="s">
        <v>282</v>
      </c>
      <c r="G8135" s="23" t="s">
        <v>492</v>
      </c>
      <c r="H8135" s="32" t="s">
        <v>354</v>
      </c>
      <c r="I8135" s="32" t="s">
        <v>52</v>
      </c>
      <c r="J8135" s="135">
        <v>92</v>
      </c>
      <c r="K8135" s="27">
        <v>0.93478000000000006</v>
      </c>
      <c r="L8135" s="77">
        <v>0.9</v>
      </c>
      <c r="Q8135" s="106"/>
    </row>
    <row r="8136" spans="1:17" x14ac:dyDescent="0.25">
      <c r="A8136" t="s">
        <v>331</v>
      </c>
      <c r="B8136" s="23">
        <v>2019</v>
      </c>
      <c r="C8136" s="23" t="s">
        <v>3</v>
      </c>
      <c r="D8136" s="23" t="s">
        <v>62</v>
      </c>
      <c r="E8136" s="23" t="s">
        <v>281</v>
      </c>
      <c r="F8136" s="23" t="s">
        <v>282</v>
      </c>
      <c r="G8136" s="23" t="s">
        <v>492</v>
      </c>
      <c r="H8136" s="32" t="s">
        <v>354</v>
      </c>
      <c r="I8136" s="32" t="s">
        <v>52</v>
      </c>
      <c r="J8136" s="135">
        <v>104</v>
      </c>
      <c r="K8136" s="27">
        <v>0.97114999999999996</v>
      </c>
      <c r="L8136" s="77">
        <v>0.9</v>
      </c>
      <c r="Q8136" s="106"/>
    </row>
    <row r="8137" spans="1:17" x14ac:dyDescent="0.25">
      <c r="A8137" t="s">
        <v>331</v>
      </c>
      <c r="B8137" s="23">
        <v>2020</v>
      </c>
      <c r="C8137" s="23" t="s">
        <v>0</v>
      </c>
      <c r="D8137" s="23" t="s">
        <v>63</v>
      </c>
      <c r="E8137" s="23" t="s">
        <v>281</v>
      </c>
      <c r="F8137" s="23" t="s">
        <v>282</v>
      </c>
      <c r="G8137" s="23" t="s">
        <v>492</v>
      </c>
      <c r="H8137" s="32" t="s">
        <v>354</v>
      </c>
      <c r="I8137" s="32" t="s">
        <v>52</v>
      </c>
      <c r="J8137" s="135">
        <v>82</v>
      </c>
      <c r="K8137" s="27">
        <v>1</v>
      </c>
      <c r="L8137" s="77">
        <v>0.9</v>
      </c>
      <c r="Q8137" s="106"/>
    </row>
    <row r="8138" spans="1:17" x14ac:dyDescent="0.25">
      <c r="A8138" t="s">
        <v>331</v>
      </c>
      <c r="B8138" s="23">
        <v>2020</v>
      </c>
      <c r="C8138" s="23" t="s">
        <v>1</v>
      </c>
      <c r="D8138" s="23" t="s">
        <v>64</v>
      </c>
      <c r="E8138" s="23" t="s">
        <v>281</v>
      </c>
      <c r="F8138" s="23" t="s">
        <v>282</v>
      </c>
      <c r="G8138" s="23" t="s">
        <v>492</v>
      </c>
      <c r="H8138" s="32" t="s">
        <v>354</v>
      </c>
      <c r="I8138" s="32" t="s">
        <v>52</v>
      </c>
      <c r="J8138" s="135">
        <v>50</v>
      </c>
      <c r="K8138" s="27">
        <v>0.94</v>
      </c>
      <c r="L8138" s="77">
        <v>0.9</v>
      </c>
      <c r="Q8138" s="106"/>
    </row>
    <row r="8139" spans="1:17" x14ac:dyDescent="0.25">
      <c r="A8139" t="s">
        <v>331</v>
      </c>
      <c r="B8139" s="23">
        <v>2020</v>
      </c>
      <c r="C8139" s="23" t="s">
        <v>2</v>
      </c>
      <c r="D8139" s="23" t="s">
        <v>65</v>
      </c>
      <c r="E8139" s="23" t="s">
        <v>281</v>
      </c>
      <c r="F8139" s="23" t="s">
        <v>282</v>
      </c>
      <c r="G8139" s="23" t="s">
        <v>492</v>
      </c>
      <c r="H8139" s="32" t="s">
        <v>354</v>
      </c>
      <c r="I8139" s="32" t="s">
        <v>52</v>
      </c>
      <c r="J8139" s="135">
        <v>51</v>
      </c>
      <c r="K8139" s="27">
        <v>0.98038999999999998</v>
      </c>
      <c r="L8139" s="77">
        <v>0.9</v>
      </c>
      <c r="Q8139" s="106"/>
    </row>
    <row r="8140" spans="1:17" x14ac:dyDescent="0.25">
      <c r="A8140" t="s">
        <v>331</v>
      </c>
      <c r="B8140" s="23">
        <v>2020</v>
      </c>
      <c r="C8140" s="23" t="s">
        <v>3</v>
      </c>
      <c r="D8140" s="23" t="s">
        <v>66</v>
      </c>
      <c r="E8140" s="23" t="s">
        <v>281</v>
      </c>
      <c r="F8140" s="23" t="s">
        <v>282</v>
      </c>
      <c r="G8140" s="23" t="s">
        <v>492</v>
      </c>
      <c r="H8140" s="32" t="s">
        <v>354</v>
      </c>
      <c r="I8140" s="32" t="s">
        <v>52</v>
      </c>
      <c r="J8140" s="135">
        <v>99</v>
      </c>
      <c r="K8140" s="27">
        <v>1</v>
      </c>
      <c r="L8140" s="77">
        <v>0.9</v>
      </c>
      <c r="Q8140" s="106"/>
    </row>
    <row r="8141" spans="1:17" x14ac:dyDescent="0.25">
      <c r="A8141" t="s">
        <v>331</v>
      </c>
      <c r="B8141" s="23">
        <v>2021</v>
      </c>
      <c r="C8141" s="23" t="s">
        <v>0</v>
      </c>
      <c r="D8141" s="23" t="s">
        <v>67</v>
      </c>
      <c r="E8141" s="23" t="s">
        <v>281</v>
      </c>
      <c r="F8141" s="23" t="s">
        <v>282</v>
      </c>
      <c r="G8141" s="23" t="s">
        <v>492</v>
      </c>
      <c r="H8141" s="32" t="s">
        <v>354</v>
      </c>
      <c r="I8141" s="32" t="s">
        <v>52</v>
      </c>
      <c r="J8141" s="135">
        <v>67</v>
      </c>
      <c r="K8141" s="27">
        <v>1</v>
      </c>
      <c r="L8141" s="77">
        <v>0.9</v>
      </c>
      <c r="Q8141" s="106"/>
    </row>
    <row r="8142" spans="1:17" x14ac:dyDescent="0.25">
      <c r="A8142" t="s">
        <v>331</v>
      </c>
      <c r="B8142" s="23">
        <v>2021</v>
      </c>
      <c r="C8142" s="23" t="s">
        <v>1</v>
      </c>
      <c r="D8142" s="23" t="s">
        <v>68</v>
      </c>
      <c r="E8142" s="23" t="s">
        <v>281</v>
      </c>
      <c r="F8142" s="23" t="s">
        <v>282</v>
      </c>
      <c r="G8142" s="23" t="s">
        <v>492</v>
      </c>
      <c r="H8142" s="32" t="s">
        <v>354</v>
      </c>
      <c r="I8142" s="32" t="s">
        <v>52</v>
      </c>
      <c r="J8142" s="135">
        <v>112</v>
      </c>
      <c r="K8142" s="27">
        <v>0.99107000000000001</v>
      </c>
      <c r="L8142" s="77">
        <v>0.9</v>
      </c>
      <c r="Q8142" s="106"/>
    </row>
    <row r="8143" spans="1:17" x14ac:dyDescent="0.25">
      <c r="A8143" t="s">
        <v>331</v>
      </c>
      <c r="B8143" s="23">
        <v>2021</v>
      </c>
      <c r="C8143" s="23" t="s">
        <v>2</v>
      </c>
      <c r="D8143" s="23" t="s">
        <v>69</v>
      </c>
      <c r="E8143" s="23" t="s">
        <v>281</v>
      </c>
      <c r="F8143" s="23" t="s">
        <v>282</v>
      </c>
      <c r="G8143" s="23" t="s">
        <v>492</v>
      </c>
      <c r="H8143" s="32" t="s">
        <v>354</v>
      </c>
      <c r="I8143" s="32" t="s">
        <v>52</v>
      </c>
      <c r="J8143" s="135">
        <v>87</v>
      </c>
      <c r="K8143" s="27">
        <v>0.89654999999999996</v>
      </c>
      <c r="L8143" s="77">
        <v>0.9</v>
      </c>
      <c r="Q8143" s="106"/>
    </row>
    <row r="8144" spans="1:17" x14ac:dyDescent="0.25">
      <c r="A8144" t="s">
        <v>331</v>
      </c>
      <c r="B8144" s="23">
        <v>2021</v>
      </c>
      <c r="C8144" s="23" t="s">
        <v>3</v>
      </c>
      <c r="D8144" s="23" t="s">
        <v>70</v>
      </c>
      <c r="E8144" s="23" t="s">
        <v>281</v>
      </c>
      <c r="F8144" s="23" t="s">
        <v>282</v>
      </c>
      <c r="G8144" s="23" t="s">
        <v>492</v>
      </c>
      <c r="H8144" s="32" t="s">
        <v>354</v>
      </c>
      <c r="I8144" s="32" t="s">
        <v>52</v>
      </c>
      <c r="J8144" s="135">
        <v>108</v>
      </c>
      <c r="K8144" s="27">
        <v>0.95369999999999999</v>
      </c>
      <c r="L8144" s="77">
        <v>0.9</v>
      </c>
      <c r="Q8144" s="106"/>
    </row>
    <row r="8145" spans="1:17" x14ac:dyDescent="0.25">
      <c r="A8145" t="s">
        <v>331</v>
      </c>
      <c r="B8145" s="23">
        <v>2022</v>
      </c>
      <c r="C8145" s="23" t="s">
        <v>0</v>
      </c>
      <c r="D8145" s="23" t="s">
        <v>71</v>
      </c>
      <c r="E8145" s="23" t="s">
        <v>281</v>
      </c>
      <c r="F8145" s="23" t="s">
        <v>282</v>
      </c>
      <c r="G8145" s="23" t="s">
        <v>492</v>
      </c>
      <c r="H8145" s="32" t="s">
        <v>354</v>
      </c>
      <c r="I8145" s="32" t="s">
        <v>52</v>
      </c>
      <c r="J8145" s="135">
        <v>110</v>
      </c>
      <c r="K8145" s="27">
        <v>0.95455000000000001</v>
      </c>
      <c r="L8145" s="77">
        <v>0.9</v>
      </c>
      <c r="Q8145" s="106"/>
    </row>
    <row r="8146" spans="1:17" x14ac:dyDescent="0.25">
      <c r="A8146" t="s">
        <v>331</v>
      </c>
      <c r="B8146" s="23">
        <v>2022</v>
      </c>
      <c r="C8146" s="23" t="s">
        <v>1</v>
      </c>
      <c r="D8146" s="23" t="s">
        <v>72</v>
      </c>
      <c r="E8146" s="23" t="s">
        <v>281</v>
      </c>
      <c r="F8146" s="23" t="s">
        <v>282</v>
      </c>
      <c r="G8146" s="23" t="s">
        <v>492</v>
      </c>
      <c r="H8146" s="32" t="s">
        <v>354</v>
      </c>
      <c r="I8146" s="32" t="s">
        <v>52</v>
      </c>
      <c r="J8146" s="135">
        <v>99</v>
      </c>
      <c r="K8146" s="27">
        <v>0.94948999999999995</v>
      </c>
      <c r="L8146" s="77">
        <v>0.9</v>
      </c>
      <c r="Q8146" s="106"/>
    </row>
    <row r="8147" spans="1:17" x14ac:dyDescent="0.25">
      <c r="A8147" t="s">
        <v>331</v>
      </c>
      <c r="B8147" s="23">
        <v>2022</v>
      </c>
      <c r="C8147" s="23" t="s">
        <v>2</v>
      </c>
      <c r="D8147" s="23" t="s">
        <v>73</v>
      </c>
      <c r="E8147" s="23" t="s">
        <v>281</v>
      </c>
      <c r="F8147" s="23" t="s">
        <v>282</v>
      </c>
      <c r="G8147" s="23" t="s">
        <v>492</v>
      </c>
      <c r="H8147" s="32" t="s">
        <v>354</v>
      </c>
      <c r="I8147" s="32" t="s">
        <v>52</v>
      </c>
      <c r="J8147" s="135">
        <v>90</v>
      </c>
      <c r="K8147" s="27">
        <v>0.97777999999999998</v>
      </c>
      <c r="L8147" s="77">
        <v>0.9</v>
      </c>
      <c r="Q8147" s="106"/>
    </row>
    <row r="8148" spans="1:17" x14ac:dyDescent="0.25">
      <c r="A8148" t="s">
        <v>331</v>
      </c>
      <c r="B8148" s="23">
        <v>2022</v>
      </c>
      <c r="C8148" s="23" t="s">
        <v>3</v>
      </c>
      <c r="D8148" s="23" t="s">
        <v>493</v>
      </c>
      <c r="E8148" s="23" t="s">
        <v>281</v>
      </c>
      <c r="F8148" s="23" t="s">
        <v>282</v>
      </c>
      <c r="G8148" s="23" t="s">
        <v>492</v>
      </c>
      <c r="H8148" s="32" t="s">
        <v>354</v>
      </c>
      <c r="I8148" s="32" t="s">
        <v>52</v>
      </c>
      <c r="J8148" s="135">
        <v>133</v>
      </c>
      <c r="K8148" s="27">
        <v>0.89473999999999998</v>
      </c>
      <c r="L8148" s="77">
        <v>0.9</v>
      </c>
      <c r="Q8148" s="106"/>
    </row>
    <row r="8149" spans="1:17" x14ac:dyDescent="0.25">
      <c r="A8149" t="s">
        <v>331</v>
      </c>
      <c r="B8149" s="23">
        <v>2023</v>
      </c>
      <c r="C8149" s="23" t="s">
        <v>0</v>
      </c>
      <c r="D8149" s="23" t="s">
        <v>537</v>
      </c>
      <c r="E8149" s="23" t="s">
        <v>281</v>
      </c>
      <c r="F8149" s="23" t="s">
        <v>282</v>
      </c>
      <c r="G8149" s="23" t="s">
        <v>492</v>
      </c>
      <c r="H8149" s="32" t="s">
        <v>354</v>
      </c>
      <c r="I8149" s="32" t="s">
        <v>52</v>
      </c>
      <c r="J8149" s="135">
        <v>71</v>
      </c>
      <c r="K8149" s="27">
        <v>0.97182999999999997</v>
      </c>
      <c r="L8149" s="77">
        <v>0.9</v>
      </c>
      <c r="Q8149" s="106"/>
    </row>
    <row r="8150" spans="1:17" x14ac:dyDescent="0.25">
      <c r="A8150" t="s">
        <v>331</v>
      </c>
      <c r="B8150" s="23">
        <v>2018</v>
      </c>
      <c r="C8150" s="23" t="s">
        <v>0</v>
      </c>
      <c r="D8150" s="23" t="s">
        <v>54</v>
      </c>
      <c r="E8150" s="23" t="s">
        <v>283</v>
      </c>
      <c r="F8150" s="23" t="s">
        <v>284</v>
      </c>
      <c r="G8150" s="23" t="s">
        <v>492</v>
      </c>
      <c r="H8150" s="32" t="s">
        <v>360</v>
      </c>
      <c r="I8150" s="32" t="s">
        <v>52</v>
      </c>
      <c r="J8150" s="135">
        <v>178</v>
      </c>
      <c r="K8150" s="27">
        <v>0.81460999999999995</v>
      </c>
      <c r="L8150" s="77">
        <v>0.9</v>
      </c>
      <c r="Q8150" s="106"/>
    </row>
    <row r="8151" spans="1:17" x14ac:dyDescent="0.25">
      <c r="A8151" t="s">
        <v>331</v>
      </c>
      <c r="B8151" s="23">
        <v>2018</v>
      </c>
      <c r="C8151" s="23" t="s">
        <v>1</v>
      </c>
      <c r="D8151" s="23" t="s">
        <v>56</v>
      </c>
      <c r="E8151" s="23" t="s">
        <v>283</v>
      </c>
      <c r="F8151" s="23" t="s">
        <v>284</v>
      </c>
      <c r="G8151" s="23" t="s">
        <v>492</v>
      </c>
      <c r="H8151" s="32" t="s">
        <v>360</v>
      </c>
      <c r="I8151" s="32" t="s">
        <v>52</v>
      </c>
      <c r="J8151" s="135">
        <v>207</v>
      </c>
      <c r="K8151" s="27">
        <v>0.77295000000000003</v>
      </c>
      <c r="L8151" s="77">
        <v>0.9</v>
      </c>
      <c r="Q8151" s="106"/>
    </row>
    <row r="8152" spans="1:17" x14ac:dyDescent="0.25">
      <c r="A8152" t="s">
        <v>331</v>
      </c>
      <c r="B8152" s="23">
        <v>2018</v>
      </c>
      <c r="C8152" s="23" t="s">
        <v>2</v>
      </c>
      <c r="D8152" s="23" t="s">
        <v>57</v>
      </c>
      <c r="E8152" s="23" t="s">
        <v>283</v>
      </c>
      <c r="F8152" s="23" t="s">
        <v>284</v>
      </c>
      <c r="G8152" s="23" t="s">
        <v>492</v>
      </c>
      <c r="H8152" s="32" t="s">
        <v>360</v>
      </c>
      <c r="I8152" s="32" t="s">
        <v>52</v>
      </c>
      <c r="J8152" s="135">
        <v>163</v>
      </c>
      <c r="K8152" s="27">
        <v>0.54601</v>
      </c>
      <c r="L8152" s="77">
        <v>0.9</v>
      </c>
      <c r="Q8152" s="106"/>
    </row>
    <row r="8153" spans="1:17" x14ac:dyDescent="0.25">
      <c r="A8153" t="s">
        <v>331</v>
      </c>
      <c r="B8153" s="23">
        <v>2018</v>
      </c>
      <c r="C8153" s="23" t="s">
        <v>3</v>
      </c>
      <c r="D8153" s="23" t="s">
        <v>58</v>
      </c>
      <c r="E8153" s="23" t="s">
        <v>283</v>
      </c>
      <c r="F8153" s="23" t="s">
        <v>284</v>
      </c>
      <c r="G8153" s="23" t="s">
        <v>492</v>
      </c>
      <c r="H8153" s="32" t="s">
        <v>360</v>
      </c>
      <c r="I8153" s="32" t="s">
        <v>52</v>
      </c>
      <c r="J8153" s="135">
        <v>176</v>
      </c>
      <c r="K8153" s="27">
        <v>0.70455000000000001</v>
      </c>
      <c r="L8153" s="77">
        <v>0.9</v>
      </c>
      <c r="Q8153" s="106"/>
    </row>
    <row r="8154" spans="1:17" x14ac:dyDescent="0.25">
      <c r="A8154" t="s">
        <v>331</v>
      </c>
      <c r="B8154" s="23">
        <v>2019</v>
      </c>
      <c r="C8154" s="23" t="s">
        <v>0</v>
      </c>
      <c r="D8154" s="23" t="s">
        <v>59</v>
      </c>
      <c r="E8154" s="23" t="s">
        <v>283</v>
      </c>
      <c r="F8154" s="23" t="s">
        <v>284</v>
      </c>
      <c r="G8154" s="23" t="s">
        <v>492</v>
      </c>
      <c r="H8154" s="32" t="s">
        <v>360</v>
      </c>
      <c r="I8154" s="32" t="s">
        <v>52</v>
      </c>
      <c r="J8154" s="135">
        <v>188</v>
      </c>
      <c r="K8154" s="27">
        <v>0.79254999999999998</v>
      </c>
      <c r="L8154" s="77">
        <v>0.9</v>
      </c>
      <c r="Q8154" s="106"/>
    </row>
    <row r="8155" spans="1:17" x14ac:dyDescent="0.25">
      <c r="A8155" t="s">
        <v>331</v>
      </c>
      <c r="B8155" s="23">
        <v>2019</v>
      </c>
      <c r="C8155" s="23" t="s">
        <v>1</v>
      </c>
      <c r="D8155" s="23" t="s">
        <v>60</v>
      </c>
      <c r="E8155" s="23" t="s">
        <v>283</v>
      </c>
      <c r="F8155" s="23" t="s">
        <v>284</v>
      </c>
      <c r="G8155" s="23" t="s">
        <v>492</v>
      </c>
      <c r="H8155" s="32" t="s">
        <v>360</v>
      </c>
      <c r="I8155" s="32" t="s">
        <v>52</v>
      </c>
      <c r="J8155" s="135">
        <v>184</v>
      </c>
      <c r="K8155" s="27">
        <v>0.77173999999999998</v>
      </c>
      <c r="L8155" s="77">
        <v>0.9</v>
      </c>
      <c r="Q8155" s="106"/>
    </row>
    <row r="8156" spans="1:17" x14ac:dyDescent="0.25">
      <c r="A8156" t="s">
        <v>331</v>
      </c>
      <c r="B8156" s="23">
        <v>2019</v>
      </c>
      <c r="C8156" s="23" t="s">
        <v>2</v>
      </c>
      <c r="D8156" s="23" t="s">
        <v>61</v>
      </c>
      <c r="E8156" s="23" t="s">
        <v>283</v>
      </c>
      <c r="F8156" s="23" t="s">
        <v>284</v>
      </c>
      <c r="G8156" s="23" t="s">
        <v>492</v>
      </c>
      <c r="H8156" s="32" t="s">
        <v>360</v>
      </c>
      <c r="I8156" s="32" t="s">
        <v>52</v>
      </c>
      <c r="J8156" s="135">
        <v>171</v>
      </c>
      <c r="K8156" s="27">
        <v>0.53215999999999997</v>
      </c>
      <c r="L8156" s="77">
        <v>0.9</v>
      </c>
      <c r="Q8156" s="106"/>
    </row>
    <row r="8157" spans="1:17" x14ac:dyDescent="0.25">
      <c r="A8157" t="s">
        <v>331</v>
      </c>
      <c r="B8157" s="23">
        <v>2019</v>
      </c>
      <c r="C8157" s="23" t="s">
        <v>3</v>
      </c>
      <c r="D8157" s="23" t="s">
        <v>62</v>
      </c>
      <c r="E8157" s="23" t="s">
        <v>283</v>
      </c>
      <c r="F8157" s="23" t="s">
        <v>284</v>
      </c>
      <c r="G8157" s="23" t="s">
        <v>492</v>
      </c>
      <c r="H8157" s="32" t="s">
        <v>360</v>
      </c>
      <c r="I8157" s="32" t="s">
        <v>52</v>
      </c>
      <c r="J8157" s="135">
        <v>195</v>
      </c>
      <c r="K8157" s="27">
        <v>0.75897000000000003</v>
      </c>
      <c r="L8157" s="77">
        <v>0.9</v>
      </c>
      <c r="Q8157" s="106"/>
    </row>
    <row r="8158" spans="1:17" x14ac:dyDescent="0.25">
      <c r="A8158" t="s">
        <v>331</v>
      </c>
      <c r="B8158" s="23">
        <v>2020</v>
      </c>
      <c r="C8158" s="23" t="s">
        <v>0</v>
      </c>
      <c r="D8158" s="23" t="s">
        <v>63</v>
      </c>
      <c r="E8158" s="23" t="s">
        <v>283</v>
      </c>
      <c r="F8158" s="23" t="s">
        <v>284</v>
      </c>
      <c r="G8158" s="23" t="s">
        <v>492</v>
      </c>
      <c r="H8158" s="32" t="s">
        <v>360</v>
      </c>
      <c r="I8158" s="32" t="s">
        <v>52</v>
      </c>
      <c r="J8158" s="135">
        <v>144</v>
      </c>
      <c r="K8158" s="27">
        <v>0.79861000000000004</v>
      </c>
      <c r="L8158" s="77">
        <v>0.9</v>
      </c>
      <c r="Q8158" s="106"/>
    </row>
    <row r="8159" spans="1:17" x14ac:dyDescent="0.25">
      <c r="A8159" t="s">
        <v>331</v>
      </c>
      <c r="B8159" s="23">
        <v>2020</v>
      </c>
      <c r="C8159" s="23" t="s">
        <v>1</v>
      </c>
      <c r="D8159" s="23" t="s">
        <v>64</v>
      </c>
      <c r="E8159" s="23" t="s">
        <v>283</v>
      </c>
      <c r="F8159" s="23" t="s">
        <v>284</v>
      </c>
      <c r="G8159" s="23" t="s">
        <v>492</v>
      </c>
      <c r="H8159" s="32" t="s">
        <v>360</v>
      </c>
      <c r="I8159" s="32" t="s">
        <v>52</v>
      </c>
      <c r="J8159" s="135">
        <v>80</v>
      </c>
      <c r="K8159" s="27">
        <v>0.85</v>
      </c>
      <c r="L8159" s="77">
        <v>0.9</v>
      </c>
      <c r="Q8159" s="106"/>
    </row>
    <row r="8160" spans="1:17" x14ac:dyDescent="0.25">
      <c r="A8160" t="s">
        <v>331</v>
      </c>
      <c r="B8160" s="23">
        <v>2020</v>
      </c>
      <c r="C8160" s="23" t="s">
        <v>2</v>
      </c>
      <c r="D8160" s="23" t="s">
        <v>65</v>
      </c>
      <c r="E8160" s="23" t="s">
        <v>283</v>
      </c>
      <c r="F8160" s="23" t="s">
        <v>284</v>
      </c>
      <c r="G8160" s="23" t="s">
        <v>492</v>
      </c>
      <c r="H8160" s="32" t="s">
        <v>360</v>
      </c>
      <c r="I8160" s="32" t="s">
        <v>52</v>
      </c>
      <c r="J8160" s="135">
        <v>110</v>
      </c>
      <c r="K8160" s="27">
        <v>0.8</v>
      </c>
      <c r="L8160" s="77">
        <v>0.9</v>
      </c>
      <c r="Q8160" s="106"/>
    </row>
    <row r="8161" spans="1:17" x14ac:dyDescent="0.25">
      <c r="A8161" t="s">
        <v>331</v>
      </c>
      <c r="B8161" s="23">
        <v>2020</v>
      </c>
      <c r="C8161" s="23" t="s">
        <v>3</v>
      </c>
      <c r="D8161" s="23" t="s">
        <v>66</v>
      </c>
      <c r="E8161" s="23" t="s">
        <v>283</v>
      </c>
      <c r="F8161" s="23" t="s">
        <v>284</v>
      </c>
      <c r="G8161" s="23" t="s">
        <v>492</v>
      </c>
      <c r="H8161" s="32" t="s">
        <v>360</v>
      </c>
      <c r="I8161" s="32" t="s">
        <v>52</v>
      </c>
      <c r="J8161" s="135">
        <v>173</v>
      </c>
      <c r="K8161" s="27">
        <v>0.87861</v>
      </c>
      <c r="L8161" s="77">
        <v>0.9</v>
      </c>
      <c r="Q8161" s="106"/>
    </row>
    <row r="8162" spans="1:17" x14ac:dyDescent="0.25">
      <c r="A8162" t="s">
        <v>331</v>
      </c>
      <c r="B8162" s="23">
        <v>2021</v>
      </c>
      <c r="C8162" s="23" t="s">
        <v>0</v>
      </c>
      <c r="D8162" s="23" t="s">
        <v>67</v>
      </c>
      <c r="E8162" s="23" t="s">
        <v>283</v>
      </c>
      <c r="F8162" s="23" t="s">
        <v>284</v>
      </c>
      <c r="G8162" s="23" t="s">
        <v>492</v>
      </c>
      <c r="H8162" s="32" t="s">
        <v>360</v>
      </c>
      <c r="I8162" s="32" t="s">
        <v>52</v>
      </c>
      <c r="J8162" s="135">
        <v>154</v>
      </c>
      <c r="K8162" s="27">
        <v>0.90259999999999996</v>
      </c>
      <c r="L8162" s="77">
        <v>0.9</v>
      </c>
      <c r="Q8162" s="106"/>
    </row>
    <row r="8163" spans="1:17" x14ac:dyDescent="0.25">
      <c r="A8163" t="s">
        <v>331</v>
      </c>
      <c r="B8163" s="23">
        <v>2021</v>
      </c>
      <c r="C8163" s="23" t="s">
        <v>1</v>
      </c>
      <c r="D8163" s="23" t="s">
        <v>68</v>
      </c>
      <c r="E8163" s="23" t="s">
        <v>283</v>
      </c>
      <c r="F8163" s="23" t="s">
        <v>284</v>
      </c>
      <c r="G8163" s="23" t="s">
        <v>492</v>
      </c>
      <c r="H8163" s="32" t="s">
        <v>360</v>
      </c>
      <c r="I8163" s="32" t="s">
        <v>52</v>
      </c>
      <c r="J8163" s="135">
        <v>209</v>
      </c>
      <c r="K8163" s="27">
        <v>0.96172000000000002</v>
      </c>
      <c r="L8163" s="77">
        <v>0.9</v>
      </c>
      <c r="Q8163" s="106"/>
    </row>
    <row r="8164" spans="1:17" x14ac:dyDescent="0.25">
      <c r="A8164" t="s">
        <v>331</v>
      </c>
      <c r="B8164" s="23">
        <v>2021</v>
      </c>
      <c r="C8164" s="23" t="s">
        <v>2</v>
      </c>
      <c r="D8164" s="23" t="s">
        <v>69</v>
      </c>
      <c r="E8164" s="23" t="s">
        <v>283</v>
      </c>
      <c r="F8164" s="23" t="s">
        <v>284</v>
      </c>
      <c r="G8164" s="23" t="s">
        <v>492</v>
      </c>
      <c r="H8164" s="32" t="s">
        <v>360</v>
      </c>
      <c r="I8164" s="32" t="s">
        <v>52</v>
      </c>
      <c r="J8164" s="135">
        <v>183</v>
      </c>
      <c r="K8164" s="27">
        <v>0.97267999999999999</v>
      </c>
      <c r="L8164" s="77">
        <v>0.9</v>
      </c>
      <c r="Q8164" s="106"/>
    </row>
    <row r="8165" spans="1:17" x14ac:dyDescent="0.25">
      <c r="A8165" t="s">
        <v>331</v>
      </c>
      <c r="B8165" s="23">
        <v>2021</v>
      </c>
      <c r="C8165" s="23" t="s">
        <v>3</v>
      </c>
      <c r="D8165" s="23" t="s">
        <v>70</v>
      </c>
      <c r="E8165" s="23" t="s">
        <v>283</v>
      </c>
      <c r="F8165" s="23" t="s">
        <v>284</v>
      </c>
      <c r="G8165" s="23" t="s">
        <v>492</v>
      </c>
      <c r="H8165" s="32" t="s">
        <v>360</v>
      </c>
      <c r="I8165" s="32" t="s">
        <v>52</v>
      </c>
      <c r="J8165" s="135">
        <v>198</v>
      </c>
      <c r="K8165" s="27">
        <v>0.94948999999999995</v>
      </c>
      <c r="L8165" s="77">
        <v>0.9</v>
      </c>
      <c r="Q8165" s="106"/>
    </row>
    <row r="8166" spans="1:17" x14ac:dyDescent="0.25">
      <c r="A8166" t="s">
        <v>331</v>
      </c>
      <c r="B8166" s="23">
        <v>2022</v>
      </c>
      <c r="C8166" s="23" t="s">
        <v>0</v>
      </c>
      <c r="D8166" s="23" t="s">
        <v>71</v>
      </c>
      <c r="E8166" s="23" t="s">
        <v>283</v>
      </c>
      <c r="F8166" s="23" t="s">
        <v>284</v>
      </c>
      <c r="G8166" s="23" t="s">
        <v>492</v>
      </c>
      <c r="H8166" s="32" t="s">
        <v>360</v>
      </c>
      <c r="I8166" s="32" t="s">
        <v>52</v>
      </c>
      <c r="J8166" s="135">
        <v>155</v>
      </c>
      <c r="K8166" s="27">
        <v>0.97419</v>
      </c>
      <c r="L8166" s="77">
        <v>0.9</v>
      </c>
      <c r="Q8166" s="106"/>
    </row>
    <row r="8167" spans="1:17" x14ac:dyDescent="0.25">
      <c r="A8167" t="s">
        <v>331</v>
      </c>
      <c r="B8167" s="23">
        <v>2022</v>
      </c>
      <c r="C8167" s="23" t="s">
        <v>1</v>
      </c>
      <c r="D8167" s="23" t="s">
        <v>72</v>
      </c>
      <c r="E8167" s="23" t="s">
        <v>283</v>
      </c>
      <c r="F8167" s="23" t="s">
        <v>284</v>
      </c>
      <c r="G8167" s="23" t="s">
        <v>492</v>
      </c>
      <c r="H8167" s="32" t="s">
        <v>360</v>
      </c>
      <c r="I8167" s="32" t="s">
        <v>52</v>
      </c>
      <c r="J8167" s="135">
        <v>180</v>
      </c>
      <c r="K8167" s="27">
        <v>0.96111000000000002</v>
      </c>
      <c r="L8167" s="77">
        <v>0.9</v>
      </c>
      <c r="Q8167" s="106"/>
    </row>
    <row r="8168" spans="1:17" x14ac:dyDescent="0.25">
      <c r="A8168" t="s">
        <v>331</v>
      </c>
      <c r="B8168" s="23">
        <v>2022</v>
      </c>
      <c r="C8168" s="23" t="s">
        <v>2</v>
      </c>
      <c r="D8168" s="23" t="s">
        <v>73</v>
      </c>
      <c r="E8168" s="23" t="s">
        <v>283</v>
      </c>
      <c r="F8168" s="23" t="s">
        <v>284</v>
      </c>
      <c r="G8168" s="23" t="s">
        <v>492</v>
      </c>
      <c r="H8168" s="32" t="s">
        <v>360</v>
      </c>
      <c r="I8168" s="32" t="s">
        <v>52</v>
      </c>
      <c r="J8168" s="135">
        <v>190</v>
      </c>
      <c r="K8168" s="27">
        <v>0.95789000000000002</v>
      </c>
      <c r="L8168" s="77">
        <v>0.9</v>
      </c>
      <c r="Q8168" s="106"/>
    </row>
    <row r="8169" spans="1:17" x14ac:dyDescent="0.25">
      <c r="A8169" t="s">
        <v>331</v>
      </c>
      <c r="B8169" s="23">
        <v>2022</v>
      </c>
      <c r="C8169" s="23" t="s">
        <v>3</v>
      </c>
      <c r="D8169" s="23" t="s">
        <v>493</v>
      </c>
      <c r="E8169" s="23" t="s">
        <v>283</v>
      </c>
      <c r="F8169" s="23" t="s">
        <v>284</v>
      </c>
      <c r="G8169" s="23" t="s">
        <v>492</v>
      </c>
      <c r="H8169" s="32" t="s">
        <v>360</v>
      </c>
      <c r="I8169" s="32" t="s">
        <v>52</v>
      </c>
      <c r="J8169" s="135">
        <v>194</v>
      </c>
      <c r="K8169" s="27">
        <v>0.95875999999999995</v>
      </c>
      <c r="L8169" s="77">
        <v>0.9</v>
      </c>
      <c r="Q8169" s="106"/>
    </row>
    <row r="8170" spans="1:17" x14ac:dyDescent="0.25">
      <c r="A8170" t="s">
        <v>331</v>
      </c>
      <c r="B8170" s="23">
        <v>2023</v>
      </c>
      <c r="C8170" s="23" t="s">
        <v>0</v>
      </c>
      <c r="D8170" s="23" t="s">
        <v>537</v>
      </c>
      <c r="E8170" s="23" t="s">
        <v>283</v>
      </c>
      <c r="F8170" s="23" t="s">
        <v>284</v>
      </c>
      <c r="G8170" s="23" t="s">
        <v>492</v>
      </c>
      <c r="H8170" s="32" t="s">
        <v>360</v>
      </c>
      <c r="I8170" s="32" t="s">
        <v>52</v>
      </c>
      <c r="J8170" s="135">
        <v>202</v>
      </c>
      <c r="K8170" s="27">
        <v>0.80198000000000003</v>
      </c>
      <c r="L8170" s="77">
        <v>0.9</v>
      </c>
      <c r="Q8170" s="106"/>
    </row>
    <row r="8171" spans="1:17" x14ac:dyDescent="0.25">
      <c r="A8171" t="s">
        <v>331</v>
      </c>
      <c r="B8171" s="23">
        <v>2018</v>
      </c>
      <c r="C8171" s="23" t="s">
        <v>0</v>
      </c>
      <c r="D8171" s="23" t="s">
        <v>54</v>
      </c>
      <c r="E8171" s="23" t="s">
        <v>293</v>
      </c>
      <c r="F8171" s="23" t="s">
        <v>294</v>
      </c>
      <c r="G8171" s="23" t="s">
        <v>492</v>
      </c>
      <c r="H8171" s="32" t="s">
        <v>363</v>
      </c>
      <c r="I8171" s="32" t="s">
        <v>52</v>
      </c>
      <c r="J8171" s="135">
        <v>116</v>
      </c>
      <c r="K8171" s="27">
        <v>0.91378999999999999</v>
      </c>
      <c r="L8171" s="77">
        <v>0.9</v>
      </c>
      <c r="Q8171" s="106"/>
    </row>
    <row r="8172" spans="1:17" x14ac:dyDescent="0.25">
      <c r="A8172" t="s">
        <v>331</v>
      </c>
      <c r="B8172" s="23">
        <v>2018</v>
      </c>
      <c r="C8172" s="23" t="s">
        <v>1</v>
      </c>
      <c r="D8172" s="23" t="s">
        <v>56</v>
      </c>
      <c r="E8172" s="23" t="s">
        <v>293</v>
      </c>
      <c r="F8172" s="23" t="s">
        <v>294</v>
      </c>
      <c r="G8172" s="23" t="s">
        <v>492</v>
      </c>
      <c r="H8172" s="32" t="s">
        <v>363</v>
      </c>
      <c r="I8172" s="32" t="s">
        <v>52</v>
      </c>
      <c r="J8172" s="135">
        <v>120</v>
      </c>
      <c r="K8172" s="27">
        <v>0.72499999999999998</v>
      </c>
      <c r="L8172" s="77">
        <v>0.9</v>
      </c>
      <c r="Q8172" s="106"/>
    </row>
    <row r="8173" spans="1:17" x14ac:dyDescent="0.25">
      <c r="A8173" t="s">
        <v>331</v>
      </c>
      <c r="B8173" s="23">
        <v>2018</v>
      </c>
      <c r="C8173" s="23" t="s">
        <v>2</v>
      </c>
      <c r="D8173" s="23" t="s">
        <v>57</v>
      </c>
      <c r="E8173" s="23" t="s">
        <v>293</v>
      </c>
      <c r="F8173" s="23" t="s">
        <v>294</v>
      </c>
      <c r="G8173" s="23" t="s">
        <v>492</v>
      </c>
      <c r="H8173" s="32" t="s">
        <v>363</v>
      </c>
      <c r="I8173" s="32" t="s">
        <v>52</v>
      </c>
      <c r="J8173" s="135">
        <v>155</v>
      </c>
      <c r="K8173" s="27">
        <v>0.62580999999999998</v>
      </c>
      <c r="L8173" s="77">
        <v>0.9</v>
      </c>
      <c r="Q8173" s="106"/>
    </row>
    <row r="8174" spans="1:17" x14ac:dyDescent="0.25">
      <c r="A8174" t="s">
        <v>331</v>
      </c>
      <c r="B8174" s="23">
        <v>2018</v>
      </c>
      <c r="C8174" s="23" t="s">
        <v>3</v>
      </c>
      <c r="D8174" s="23" t="s">
        <v>58</v>
      </c>
      <c r="E8174" s="23" t="s">
        <v>293</v>
      </c>
      <c r="F8174" s="23" t="s">
        <v>294</v>
      </c>
      <c r="G8174" s="23" t="s">
        <v>492</v>
      </c>
      <c r="H8174" s="32" t="s">
        <v>363</v>
      </c>
      <c r="I8174" s="32" t="s">
        <v>52</v>
      </c>
      <c r="J8174" s="135">
        <v>129</v>
      </c>
      <c r="K8174" s="27">
        <v>0.21704999999999999</v>
      </c>
      <c r="L8174" s="77">
        <v>0.9</v>
      </c>
      <c r="Q8174" s="106"/>
    </row>
    <row r="8175" spans="1:17" x14ac:dyDescent="0.25">
      <c r="A8175" t="s">
        <v>331</v>
      </c>
      <c r="B8175" s="23">
        <v>2019</v>
      </c>
      <c r="C8175" s="23" t="s">
        <v>0</v>
      </c>
      <c r="D8175" s="23" t="s">
        <v>59</v>
      </c>
      <c r="E8175" s="23" t="s">
        <v>293</v>
      </c>
      <c r="F8175" s="23" t="s">
        <v>294</v>
      </c>
      <c r="G8175" s="23" t="s">
        <v>492</v>
      </c>
      <c r="H8175" s="32" t="s">
        <v>363</v>
      </c>
      <c r="I8175" s="32" t="s">
        <v>52</v>
      </c>
      <c r="J8175" s="135">
        <v>117</v>
      </c>
      <c r="K8175" s="27">
        <v>0.87178999999999995</v>
      </c>
      <c r="L8175" s="77">
        <v>0.9</v>
      </c>
      <c r="Q8175" s="106"/>
    </row>
    <row r="8176" spans="1:17" x14ac:dyDescent="0.25">
      <c r="A8176" t="s">
        <v>331</v>
      </c>
      <c r="B8176" s="23">
        <v>2019</v>
      </c>
      <c r="C8176" s="23" t="s">
        <v>1</v>
      </c>
      <c r="D8176" s="23" t="s">
        <v>60</v>
      </c>
      <c r="E8176" s="23" t="s">
        <v>293</v>
      </c>
      <c r="F8176" s="23" t="s">
        <v>294</v>
      </c>
      <c r="G8176" s="23" t="s">
        <v>492</v>
      </c>
      <c r="H8176" s="32" t="s">
        <v>363</v>
      </c>
      <c r="I8176" s="32" t="s">
        <v>52</v>
      </c>
      <c r="J8176" s="135">
        <v>124</v>
      </c>
      <c r="K8176" s="27">
        <v>0.94355</v>
      </c>
      <c r="L8176" s="77">
        <v>0.9</v>
      </c>
      <c r="Q8176" s="106"/>
    </row>
    <row r="8177" spans="1:17" x14ac:dyDescent="0.25">
      <c r="A8177" t="s">
        <v>331</v>
      </c>
      <c r="B8177" s="23">
        <v>2019</v>
      </c>
      <c r="C8177" s="23" t="s">
        <v>2</v>
      </c>
      <c r="D8177" s="23" t="s">
        <v>61</v>
      </c>
      <c r="E8177" s="23" t="s">
        <v>293</v>
      </c>
      <c r="F8177" s="23" t="s">
        <v>294</v>
      </c>
      <c r="G8177" s="23" t="s">
        <v>492</v>
      </c>
      <c r="H8177" s="32" t="s">
        <v>363</v>
      </c>
      <c r="I8177" s="32" t="s">
        <v>52</v>
      </c>
      <c r="J8177" s="135">
        <v>116</v>
      </c>
      <c r="K8177" s="27">
        <v>0.83621000000000001</v>
      </c>
      <c r="L8177" s="77">
        <v>0.9</v>
      </c>
      <c r="Q8177" s="106"/>
    </row>
    <row r="8178" spans="1:17" x14ac:dyDescent="0.25">
      <c r="A8178" t="s">
        <v>331</v>
      </c>
      <c r="B8178" s="23">
        <v>2019</v>
      </c>
      <c r="C8178" s="23" t="s">
        <v>3</v>
      </c>
      <c r="D8178" s="23" t="s">
        <v>62</v>
      </c>
      <c r="E8178" s="23" t="s">
        <v>293</v>
      </c>
      <c r="F8178" s="23" t="s">
        <v>294</v>
      </c>
      <c r="G8178" s="23" t="s">
        <v>492</v>
      </c>
      <c r="H8178" s="32" t="s">
        <v>363</v>
      </c>
      <c r="I8178" s="32" t="s">
        <v>52</v>
      </c>
      <c r="J8178" s="135">
        <v>104</v>
      </c>
      <c r="K8178" s="27">
        <v>0.92308000000000001</v>
      </c>
      <c r="L8178" s="77">
        <v>0.9</v>
      </c>
      <c r="Q8178" s="106"/>
    </row>
    <row r="8179" spans="1:17" x14ac:dyDescent="0.25">
      <c r="A8179" t="s">
        <v>331</v>
      </c>
      <c r="B8179" s="23">
        <v>2020</v>
      </c>
      <c r="C8179" s="23" t="s">
        <v>0</v>
      </c>
      <c r="D8179" s="23" t="s">
        <v>63</v>
      </c>
      <c r="E8179" s="23" t="s">
        <v>293</v>
      </c>
      <c r="F8179" s="23" t="s">
        <v>294</v>
      </c>
      <c r="G8179" s="23" t="s">
        <v>492</v>
      </c>
      <c r="H8179" s="32" t="s">
        <v>363</v>
      </c>
      <c r="I8179" s="32" t="s">
        <v>52</v>
      </c>
      <c r="J8179" s="135">
        <v>109</v>
      </c>
      <c r="K8179" s="27">
        <v>0.89907999999999999</v>
      </c>
      <c r="L8179" s="77">
        <v>0.9</v>
      </c>
      <c r="Q8179" s="106"/>
    </row>
    <row r="8180" spans="1:17" x14ac:dyDescent="0.25">
      <c r="A8180" t="s">
        <v>331</v>
      </c>
      <c r="B8180" s="23">
        <v>2020</v>
      </c>
      <c r="C8180" s="23" t="s">
        <v>1</v>
      </c>
      <c r="D8180" s="23" t="s">
        <v>64</v>
      </c>
      <c r="E8180" s="23" t="s">
        <v>293</v>
      </c>
      <c r="F8180" s="23" t="s">
        <v>294</v>
      </c>
      <c r="G8180" s="23" t="s">
        <v>492</v>
      </c>
      <c r="H8180" s="32" t="s">
        <v>363</v>
      </c>
      <c r="I8180" s="32" t="s">
        <v>52</v>
      </c>
      <c r="J8180" s="135">
        <v>64</v>
      </c>
      <c r="K8180" s="27">
        <v>0.9375</v>
      </c>
      <c r="L8180" s="77">
        <v>0.9</v>
      </c>
      <c r="Q8180" s="106"/>
    </row>
    <row r="8181" spans="1:17" x14ac:dyDescent="0.25">
      <c r="A8181" t="s">
        <v>331</v>
      </c>
      <c r="B8181" s="23">
        <v>2020</v>
      </c>
      <c r="C8181" s="23" t="s">
        <v>2</v>
      </c>
      <c r="D8181" s="23" t="s">
        <v>65</v>
      </c>
      <c r="E8181" s="23" t="s">
        <v>293</v>
      </c>
      <c r="F8181" s="23" t="s">
        <v>294</v>
      </c>
      <c r="G8181" s="23" t="s">
        <v>492</v>
      </c>
      <c r="H8181" s="32" t="s">
        <v>363</v>
      </c>
      <c r="I8181" s="32" t="s">
        <v>52</v>
      </c>
      <c r="J8181" s="135">
        <v>122</v>
      </c>
      <c r="K8181" s="27">
        <v>0.98360999999999998</v>
      </c>
      <c r="L8181" s="77">
        <v>0.9</v>
      </c>
      <c r="Q8181" s="106"/>
    </row>
    <row r="8182" spans="1:17" x14ac:dyDescent="0.25">
      <c r="A8182" t="s">
        <v>331</v>
      </c>
      <c r="B8182" s="23">
        <v>2020</v>
      </c>
      <c r="C8182" s="23" t="s">
        <v>3</v>
      </c>
      <c r="D8182" s="23" t="s">
        <v>66</v>
      </c>
      <c r="E8182" s="23" t="s">
        <v>293</v>
      </c>
      <c r="F8182" s="23" t="s">
        <v>294</v>
      </c>
      <c r="G8182" s="23" t="s">
        <v>492</v>
      </c>
      <c r="H8182" s="32" t="s">
        <v>363</v>
      </c>
      <c r="I8182" s="32" t="s">
        <v>52</v>
      </c>
      <c r="J8182" s="135">
        <v>125</v>
      </c>
      <c r="K8182" s="27">
        <v>0.93600000000000005</v>
      </c>
      <c r="L8182" s="77">
        <v>0.9</v>
      </c>
      <c r="Q8182" s="106"/>
    </row>
    <row r="8183" spans="1:17" x14ac:dyDescent="0.25">
      <c r="A8183" t="s">
        <v>331</v>
      </c>
      <c r="B8183" s="23">
        <v>2021</v>
      </c>
      <c r="C8183" s="23" t="s">
        <v>0</v>
      </c>
      <c r="D8183" s="23" t="s">
        <v>67</v>
      </c>
      <c r="E8183" s="23" t="s">
        <v>293</v>
      </c>
      <c r="F8183" s="23" t="s">
        <v>294</v>
      </c>
      <c r="G8183" s="23" t="s">
        <v>492</v>
      </c>
      <c r="H8183" s="32" t="s">
        <v>363</v>
      </c>
      <c r="I8183" s="32" t="s">
        <v>52</v>
      </c>
      <c r="J8183" s="135">
        <v>108</v>
      </c>
      <c r="K8183" s="27">
        <v>0.95369999999999999</v>
      </c>
      <c r="L8183" s="77">
        <v>0.9</v>
      </c>
      <c r="Q8183" s="106"/>
    </row>
    <row r="8184" spans="1:17" x14ac:dyDescent="0.25">
      <c r="A8184" t="s">
        <v>331</v>
      </c>
      <c r="B8184" s="23">
        <v>2021</v>
      </c>
      <c r="C8184" s="23" t="s">
        <v>1</v>
      </c>
      <c r="D8184" s="23" t="s">
        <v>68</v>
      </c>
      <c r="E8184" s="23" t="s">
        <v>293</v>
      </c>
      <c r="F8184" s="23" t="s">
        <v>294</v>
      </c>
      <c r="G8184" s="23" t="s">
        <v>492</v>
      </c>
      <c r="H8184" s="32" t="s">
        <v>363</v>
      </c>
      <c r="I8184" s="32" t="s">
        <v>52</v>
      </c>
      <c r="J8184" s="135">
        <v>137</v>
      </c>
      <c r="K8184" s="27">
        <v>0.93430999999999997</v>
      </c>
      <c r="L8184" s="77">
        <v>0.9</v>
      </c>
      <c r="Q8184" s="106"/>
    </row>
    <row r="8185" spans="1:17" x14ac:dyDescent="0.25">
      <c r="A8185" t="s">
        <v>331</v>
      </c>
      <c r="B8185" s="23">
        <v>2021</v>
      </c>
      <c r="C8185" s="23" t="s">
        <v>2</v>
      </c>
      <c r="D8185" s="23" t="s">
        <v>69</v>
      </c>
      <c r="E8185" s="23" t="s">
        <v>293</v>
      </c>
      <c r="F8185" s="23" t="s">
        <v>294</v>
      </c>
      <c r="G8185" s="23" t="s">
        <v>492</v>
      </c>
      <c r="H8185" s="32" t="s">
        <v>363</v>
      </c>
      <c r="I8185" s="32" t="s">
        <v>52</v>
      </c>
      <c r="J8185" s="135">
        <v>136</v>
      </c>
      <c r="K8185" s="27">
        <v>0.88234999999999997</v>
      </c>
      <c r="L8185" s="77">
        <v>0.9</v>
      </c>
      <c r="Q8185" s="106"/>
    </row>
    <row r="8186" spans="1:17" x14ac:dyDescent="0.25">
      <c r="A8186" t="s">
        <v>331</v>
      </c>
      <c r="B8186" s="23">
        <v>2021</v>
      </c>
      <c r="C8186" s="23" t="s">
        <v>3</v>
      </c>
      <c r="D8186" s="23" t="s">
        <v>70</v>
      </c>
      <c r="E8186" s="23" t="s">
        <v>293</v>
      </c>
      <c r="F8186" s="23" t="s">
        <v>294</v>
      </c>
      <c r="G8186" s="23" t="s">
        <v>492</v>
      </c>
      <c r="H8186" s="32" t="s">
        <v>363</v>
      </c>
      <c r="I8186" s="32" t="s">
        <v>52</v>
      </c>
      <c r="J8186" s="135">
        <v>130</v>
      </c>
      <c r="K8186" s="27">
        <v>0.83845999999999998</v>
      </c>
      <c r="L8186" s="77">
        <v>0.9</v>
      </c>
      <c r="Q8186" s="106"/>
    </row>
    <row r="8187" spans="1:17" x14ac:dyDescent="0.25">
      <c r="A8187" t="s">
        <v>331</v>
      </c>
      <c r="B8187" s="23">
        <v>2022</v>
      </c>
      <c r="C8187" s="23" t="s">
        <v>0</v>
      </c>
      <c r="D8187" s="23" t="s">
        <v>71</v>
      </c>
      <c r="E8187" s="23" t="s">
        <v>293</v>
      </c>
      <c r="F8187" s="23" t="s">
        <v>294</v>
      </c>
      <c r="G8187" s="23" t="s">
        <v>492</v>
      </c>
      <c r="H8187" s="32" t="s">
        <v>363</v>
      </c>
      <c r="I8187" s="32" t="s">
        <v>52</v>
      </c>
      <c r="J8187" s="135">
        <v>123</v>
      </c>
      <c r="K8187" s="27">
        <v>0.95121999999999995</v>
      </c>
      <c r="L8187" s="77">
        <v>0.9</v>
      </c>
      <c r="Q8187" s="106"/>
    </row>
    <row r="8188" spans="1:17" x14ac:dyDescent="0.25">
      <c r="A8188" t="s">
        <v>331</v>
      </c>
      <c r="B8188" s="23">
        <v>2022</v>
      </c>
      <c r="C8188" s="23" t="s">
        <v>1</v>
      </c>
      <c r="D8188" s="23" t="s">
        <v>72</v>
      </c>
      <c r="E8188" s="23" t="s">
        <v>293</v>
      </c>
      <c r="F8188" s="23" t="s">
        <v>294</v>
      </c>
      <c r="G8188" s="23" t="s">
        <v>492</v>
      </c>
      <c r="H8188" s="32" t="s">
        <v>363</v>
      </c>
      <c r="I8188" s="32" t="s">
        <v>52</v>
      </c>
      <c r="J8188" s="135">
        <v>115</v>
      </c>
      <c r="K8188" s="27">
        <v>0.93042999999999998</v>
      </c>
      <c r="L8188" s="77">
        <v>0.9</v>
      </c>
      <c r="Q8188" s="106"/>
    </row>
    <row r="8189" spans="1:17" x14ac:dyDescent="0.25">
      <c r="A8189" t="s">
        <v>331</v>
      </c>
      <c r="B8189" s="23">
        <v>2022</v>
      </c>
      <c r="C8189" s="23" t="s">
        <v>2</v>
      </c>
      <c r="D8189" s="23" t="s">
        <v>73</v>
      </c>
      <c r="E8189" s="23" t="s">
        <v>293</v>
      </c>
      <c r="F8189" s="23" t="s">
        <v>294</v>
      </c>
      <c r="G8189" s="23" t="s">
        <v>492</v>
      </c>
      <c r="H8189" s="32" t="s">
        <v>363</v>
      </c>
      <c r="I8189" s="32" t="s">
        <v>52</v>
      </c>
      <c r="J8189" s="135">
        <v>108</v>
      </c>
      <c r="K8189" s="27">
        <v>0.95369999999999999</v>
      </c>
      <c r="L8189" s="77">
        <v>0.9</v>
      </c>
      <c r="Q8189" s="106"/>
    </row>
    <row r="8190" spans="1:17" x14ac:dyDescent="0.25">
      <c r="A8190" t="s">
        <v>331</v>
      </c>
      <c r="B8190" s="23">
        <v>2022</v>
      </c>
      <c r="C8190" s="23" t="s">
        <v>3</v>
      </c>
      <c r="D8190" s="23" t="s">
        <v>493</v>
      </c>
      <c r="E8190" s="23" t="s">
        <v>293</v>
      </c>
      <c r="F8190" s="23" t="s">
        <v>294</v>
      </c>
      <c r="G8190" s="23" t="s">
        <v>492</v>
      </c>
      <c r="H8190" s="32" t="s">
        <v>363</v>
      </c>
      <c r="I8190" s="32" t="s">
        <v>52</v>
      </c>
      <c r="J8190" s="135">
        <v>102</v>
      </c>
      <c r="K8190" s="27">
        <v>0.95098000000000005</v>
      </c>
      <c r="L8190" s="77">
        <v>0.9</v>
      </c>
      <c r="Q8190" s="106"/>
    </row>
    <row r="8191" spans="1:17" x14ac:dyDescent="0.25">
      <c r="A8191" t="s">
        <v>331</v>
      </c>
      <c r="B8191" s="23">
        <v>2023</v>
      </c>
      <c r="C8191" s="23" t="s">
        <v>0</v>
      </c>
      <c r="D8191" s="23" t="s">
        <v>537</v>
      </c>
      <c r="E8191" s="23" t="s">
        <v>293</v>
      </c>
      <c r="F8191" s="23" t="s">
        <v>294</v>
      </c>
      <c r="G8191" s="23" t="s">
        <v>492</v>
      </c>
      <c r="H8191" s="32" t="s">
        <v>363</v>
      </c>
      <c r="I8191" s="32" t="s">
        <v>52</v>
      </c>
      <c r="J8191" s="135">
        <v>131</v>
      </c>
      <c r="K8191" s="27">
        <v>0.96947000000000005</v>
      </c>
      <c r="L8191" s="77">
        <v>0.9</v>
      </c>
      <c r="Q8191" s="106"/>
    </row>
    <row r="8192" spans="1:17" x14ac:dyDescent="0.25">
      <c r="A8192" t="s">
        <v>331</v>
      </c>
      <c r="B8192" s="23">
        <v>2018</v>
      </c>
      <c r="C8192" s="23" t="s">
        <v>0</v>
      </c>
      <c r="D8192" s="23" t="s">
        <v>54</v>
      </c>
      <c r="E8192" s="23" t="s">
        <v>295</v>
      </c>
      <c r="F8192" s="23" t="s">
        <v>296</v>
      </c>
      <c r="G8192" s="23" t="s">
        <v>492</v>
      </c>
      <c r="H8192" s="32" t="s">
        <v>362</v>
      </c>
      <c r="I8192" s="32" t="s">
        <v>52</v>
      </c>
      <c r="J8192" s="135">
        <v>280</v>
      </c>
      <c r="K8192" s="27">
        <v>0.83928999999999998</v>
      </c>
      <c r="L8192" s="77">
        <v>0.9</v>
      </c>
      <c r="Q8192" s="106"/>
    </row>
    <row r="8193" spans="1:17" x14ac:dyDescent="0.25">
      <c r="A8193" t="s">
        <v>331</v>
      </c>
      <c r="B8193" s="23">
        <v>2018</v>
      </c>
      <c r="C8193" s="23" t="s">
        <v>1</v>
      </c>
      <c r="D8193" s="23" t="s">
        <v>56</v>
      </c>
      <c r="E8193" s="23" t="s">
        <v>295</v>
      </c>
      <c r="F8193" s="23" t="s">
        <v>296</v>
      </c>
      <c r="G8193" s="23" t="s">
        <v>492</v>
      </c>
      <c r="H8193" s="32" t="s">
        <v>362</v>
      </c>
      <c r="I8193" s="32" t="s">
        <v>52</v>
      </c>
      <c r="J8193" s="135">
        <v>335</v>
      </c>
      <c r="K8193" s="27">
        <v>0.89851000000000003</v>
      </c>
      <c r="L8193" s="77">
        <v>0.9</v>
      </c>
      <c r="Q8193" s="106"/>
    </row>
    <row r="8194" spans="1:17" x14ac:dyDescent="0.25">
      <c r="A8194" t="s">
        <v>331</v>
      </c>
      <c r="B8194" s="23">
        <v>2018</v>
      </c>
      <c r="C8194" s="23" t="s">
        <v>2</v>
      </c>
      <c r="D8194" s="23" t="s">
        <v>57</v>
      </c>
      <c r="E8194" s="23" t="s">
        <v>295</v>
      </c>
      <c r="F8194" s="23" t="s">
        <v>296</v>
      </c>
      <c r="G8194" s="23" t="s">
        <v>492</v>
      </c>
      <c r="H8194" s="32" t="s">
        <v>362</v>
      </c>
      <c r="I8194" s="32" t="s">
        <v>52</v>
      </c>
      <c r="J8194" s="135">
        <v>317</v>
      </c>
      <c r="K8194" s="27">
        <v>0.86434999999999995</v>
      </c>
      <c r="L8194" s="77">
        <v>0.9</v>
      </c>
      <c r="Q8194" s="106"/>
    </row>
    <row r="8195" spans="1:17" x14ac:dyDescent="0.25">
      <c r="A8195" t="s">
        <v>331</v>
      </c>
      <c r="B8195" s="23">
        <v>2018</v>
      </c>
      <c r="C8195" s="23" t="s">
        <v>3</v>
      </c>
      <c r="D8195" s="23" t="s">
        <v>58</v>
      </c>
      <c r="E8195" s="23" t="s">
        <v>295</v>
      </c>
      <c r="F8195" s="23" t="s">
        <v>296</v>
      </c>
      <c r="G8195" s="23" t="s">
        <v>492</v>
      </c>
      <c r="H8195" s="32" t="s">
        <v>362</v>
      </c>
      <c r="I8195" s="32" t="s">
        <v>52</v>
      </c>
      <c r="J8195" s="135">
        <v>316</v>
      </c>
      <c r="K8195" s="27">
        <v>0.91456000000000004</v>
      </c>
      <c r="L8195" s="77">
        <v>0.9</v>
      </c>
      <c r="Q8195" s="106"/>
    </row>
    <row r="8196" spans="1:17" x14ac:dyDescent="0.25">
      <c r="A8196" t="s">
        <v>331</v>
      </c>
      <c r="B8196" s="23">
        <v>2019</v>
      </c>
      <c r="C8196" s="23" t="s">
        <v>0</v>
      </c>
      <c r="D8196" s="23" t="s">
        <v>59</v>
      </c>
      <c r="E8196" s="23" t="s">
        <v>295</v>
      </c>
      <c r="F8196" s="23" t="s">
        <v>296</v>
      </c>
      <c r="G8196" s="23" t="s">
        <v>492</v>
      </c>
      <c r="H8196" s="32" t="s">
        <v>362</v>
      </c>
      <c r="I8196" s="32" t="s">
        <v>52</v>
      </c>
      <c r="J8196" s="135">
        <v>317</v>
      </c>
      <c r="K8196" s="27">
        <v>0.87382000000000004</v>
      </c>
      <c r="L8196" s="77">
        <v>0.9</v>
      </c>
      <c r="Q8196" s="106"/>
    </row>
    <row r="8197" spans="1:17" x14ac:dyDescent="0.25">
      <c r="A8197" t="s">
        <v>331</v>
      </c>
      <c r="B8197" s="23">
        <v>2019</v>
      </c>
      <c r="C8197" s="23" t="s">
        <v>1</v>
      </c>
      <c r="D8197" s="23" t="s">
        <v>60</v>
      </c>
      <c r="E8197" s="23" t="s">
        <v>295</v>
      </c>
      <c r="F8197" s="23" t="s">
        <v>296</v>
      </c>
      <c r="G8197" s="23" t="s">
        <v>492</v>
      </c>
      <c r="H8197" s="32" t="s">
        <v>362</v>
      </c>
      <c r="I8197" s="32" t="s">
        <v>52</v>
      </c>
      <c r="J8197" s="135">
        <v>345</v>
      </c>
      <c r="K8197" s="27">
        <v>0.85507</v>
      </c>
      <c r="L8197" s="77">
        <v>0.9</v>
      </c>
      <c r="Q8197" s="106"/>
    </row>
    <row r="8198" spans="1:17" x14ac:dyDescent="0.25">
      <c r="A8198" t="s">
        <v>331</v>
      </c>
      <c r="B8198" s="23">
        <v>2019</v>
      </c>
      <c r="C8198" s="23" t="s">
        <v>2</v>
      </c>
      <c r="D8198" s="23" t="s">
        <v>61</v>
      </c>
      <c r="E8198" s="23" t="s">
        <v>295</v>
      </c>
      <c r="F8198" s="23" t="s">
        <v>296</v>
      </c>
      <c r="G8198" s="23" t="s">
        <v>492</v>
      </c>
      <c r="H8198" s="32" t="s">
        <v>362</v>
      </c>
      <c r="I8198" s="32" t="s">
        <v>52</v>
      </c>
      <c r="J8198" s="135">
        <v>316</v>
      </c>
      <c r="K8198" s="27">
        <v>0.80696000000000001</v>
      </c>
      <c r="L8198" s="77">
        <v>0.9</v>
      </c>
      <c r="Q8198" s="106"/>
    </row>
    <row r="8199" spans="1:17" x14ac:dyDescent="0.25">
      <c r="A8199" t="s">
        <v>331</v>
      </c>
      <c r="B8199" s="23">
        <v>2019</v>
      </c>
      <c r="C8199" s="23" t="s">
        <v>3</v>
      </c>
      <c r="D8199" s="23" t="s">
        <v>62</v>
      </c>
      <c r="E8199" s="23" t="s">
        <v>295</v>
      </c>
      <c r="F8199" s="23" t="s">
        <v>296</v>
      </c>
      <c r="G8199" s="23" t="s">
        <v>492</v>
      </c>
      <c r="H8199" s="32" t="s">
        <v>362</v>
      </c>
      <c r="I8199" s="32" t="s">
        <v>52</v>
      </c>
      <c r="J8199" s="135">
        <v>298</v>
      </c>
      <c r="K8199" s="27">
        <v>0.84228000000000003</v>
      </c>
      <c r="L8199" s="77">
        <v>0.9</v>
      </c>
      <c r="Q8199" s="106"/>
    </row>
    <row r="8200" spans="1:17" x14ac:dyDescent="0.25">
      <c r="A8200" t="s">
        <v>331</v>
      </c>
      <c r="B8200" s="23">
        <v>2020</v>
      </c>
      <c r="C8200" s="23" t="s">
        <v>0</v>
      </c>
      <c r="D8200" s="23" t="s">
        <v>63</v>
      </c>
      <c r="E8200" s="23" t="s">
        <v>295</v>
      </c>
      <c r="F8200" s="23" t="s">
        <v>296</v>
      </c>
      <c r="G8200" s="23" t="s">
        <v>492</v>
      </c>
      <c r="H8200" s="32" t="s">
        <v>362</v>
      </c>
      <c r="I8200" s="32" t="s">
        <v>52</v>
      </c>
      <c r="J8200" s="135">
        <v>306</v>
      </c>
      <c r="K8200" s="27">
        <v>0.84314</v>
      </c>
      <c r="L8200" s="77">
        <v>0.9</v>
      </c>
      <c r="Q8200" s="106"/>
    </row>
    <row r="8201" spans="1:17" x14ac:dyDescent="0.25">
      <c r="A8201" t="s">
        <v>331</v>
      </c>
      <c r="B8201" s="23">
        <v>2020</v>
      </c>
      <c r="C8201" s="23" t="s">
        <v>1</v>
      </c>
      <c r="D8201" s="23" t="s">
        <v>64</v>
      </c>
      <c r="E8201" s="23" t="s">
        <v>295</v>
      </c>
      <c r="F8201" s="23" t="s">
        <v>296</v>
      </c>
      <c r="G8201" s="23" t="s">
        <v>492</v>
      </c>
      <c r="H8201" s="32" t="s">
        <v>362</v>
      </c>
      <c r="I8201" s="32" t="s">
        <v>52</v>
      </c>
      <c r="J8201" s="135">
        <v>158</v>
      </c>
      <c r="K8201" s="27">
        <v>0.85443000000000002</v>
      </c>
      <c r="L8201" s="77">
        <v>0.9</v>
      </c>
      <c r="Q8201" s="106"/>
    </row>
    <row r="8202" spans="1:17" x14ac:dyDescent="0.25">
      <c r="A8202" t="s">
        <v>331</v>
      </c>
      <c r="B8202" s="23">
        <v>2020</v>
      </c>
      <c r="C8202" s="23" t="s">
        <v>2</v>
      </c>
      <c r="D8202" s="23" t="s">
        <v>65</v>
      </c>
      <c r="E8202" s="23" t="s">
        <v>295</v>
      </c>
      <c r="F8202" s="23" t="s">
        <v>296</v>
      </c>
      <c r="G8202" s="23" t="s">
        <v>492</v>
      </c>
      <c r="H8202" s="32" t="s">
        <v>362</v>
      </c>
      <c r="I8202" s="32" t="s">
        <v>52</v>
      </c>
      <c r="J8202" s="135">
        <v>235</v>
      </c>
      <c r="K8202" s="27">
        <v>0.82552999999999999</v>
      </c>
      <c r="L8202" s="77">
        <v>0.9</v>
      </c>
      <c r="Q8202" s="106"/>
    </row>
    <row r="8203" spans="1:17" x14ac:dyDescent="0.25">
      <c r="A8203" t="s">
        <v>331</v>
      </c>
      <c r="B8203" s="23">
        <v>2020</v>
      </c>
      <c r="C8203" s="23" t="s">
        <v>3</v>
      </c>
      <c r="D8203" s="23" t="s">
        <v>66</v>
      </c>
      <c r="E8203" s="23" t="s">
        <v>295</v>
      </c>
      <c r="F8203" s="23" t="s">
        <v>296</v>
      </c>
      <c r="G8203" s="23" t="s">
        <v>492</v>
      </c>
      <c r="H8203" s="32" t="s">
        <v>362</v>
      </c>
      <c r="I8203" s="32" t="s">
        <v>52</v>
      </c>
      <c r="J8203" s="135">
        <v>350</v>
      </c>
      <c r="K8203" s="27">
        <v>0.78286</v>
      </c>
      <c r="L8203" s="77">
        <v>0.9</v>
      </c>
      <c r="Q8203" s="106"/>
    </row>
    <row r="8204" spans="1:17" x14ac:dyDescent="0.25">
      <c r="A8204" t="s">
        <v>331</v>
      </c>
      <c r="B8204" s="23">
        <v>2021</v>
      </c>
      <c r="C8204" s="23" t="s">
        <v>0</v>
      </c>
      <c r="D8204" s="23" t="s">
        <v>67</v>
      </c>
      <c r="E8204" s="23" t="s">
        <v>295</v>
      </c>
      <c r="F8204" s="23" t="s">
        <v>296</v>
      </c>
      <c r="G8204" s="23" t="s">
        <v>492</v>
      </c>
      <c r="H8204" s="32" t="s">
        <v>362</v>
      </c>
      <c r="I8204" s="32" t="s">
        <v>52</v>
      </c>
      <c r="J8204" s="135">
        <v>311</v>
      </c>
      <c r="K8204" s="27">
        <v>0.83279999999999998</v>
      </c>
      <c r="L8204" s="77">
        <v>0.9</v>
      </c>
      <c r="Q8204" s="106"/>
    </row>
    <row r="8205" spans="1:17" x14ac:dyDescent="0.25">
      <c r="A8205" t="s">
        <v>331</v>
      </c>
      <c r="B8205" s="23">
        <v>2021</v>
      </c>
      <c r="C8205" s="23" t="s">
        <v>1</v>
      </c>
      <c r="D8205" s="23" t="s">
        <v>68</v>
      </c>
      <c r="E8205" s="23" t="s">
        <v>295</v>
      </c>
      <c r="F8205" s="23" t="s">
        <v>296</v>
      </c>
      <c r="G8205" s="23" t="s">
        <v>492</v>
      </c>
      <c r="H8205" s="32" t="s">
        <v>362</v>
      </c>
      <c r="I8205" s="32" t="s">
        <v>52</v>
      </c>
      <c r="J8205" s="135">
        <v>334</v>
      </c>
      <c r="K8205" s="27">
        <v>0.88622999999999996</v>
      </c>
      <c r="L8205" s="77">
        <v>0.9</v>
      </c>
      <c r="Q8205" s="106"/>
    </row>
    <row r="8206" spans="1:17" x14ac:dyDescent="0.25">
      <c r="A8206" t="s">
        <v>331</v>
      </c>
      <c r="B8206" s="23">
        <v>2021</v>
      </c>
      <c r="C8206" s="23" t="s">
        <v>2</v>
      </c>
      <c r="D8206" s="23" t="s">
        <v>69</v>
      </c>
      <c r="E8206" s="23" t="s">
        <v>295</v>
      </c>
      <c r="F8206" s="23" t="s">
        <v>296</v>
      </c>
      <c r="G8206" s="23" t="s">
        <v>492</v>
      </c>
      <c r="H8206" s="32" t="s">
        <v>362</v>
      </c>
      <c r="I8206" s="32" t="s">
        <v>52</v>
      </c>
      <c r="J8206" s="135">
        <v>348</v>
      </c>
      <c r="K8206" s="27">
        <v>0.74424999999999997</v>
      </c>
      <c r="L8206" s="77">
        <v>0.9</v>
      </c>
      <c r="Q8206" s="106"/>
    </row>
    <row r="8207" spans="1:17" x14ac:dyDescent="0.25">
      <c r="A8207" t="s">
        <v>331</v>
      </c>
      <c r="B8207" s="23">
        <v>2021</v>
      </c>
      <c r="C8207" s="23" t="s">
        <v>3</v>
      </c>
      <c r="D8207" s="23" t="s">
        <v>70</v>
      </c>
      <c r="E8207" s="23" t="s">
        <v>295</v>
      </c>
      <c r="F8207" s="23" t="s">
        <v>296</v>
      </c>
      <c r="G8207" s="23" t="s">
        <v>492</v>
      </c>
      <c r="H8207" s="32" t="s">
        <v>362</v>
      </c>
      <c r="I8207" s="32" t="s">
        <v>52</v>
      </c>
      <c r="J8207" s="135">
        <v>303</v>
      </c>
      <c r="K8207" s="27">
        <v>0.84818000000000005</v>
      </c>
      <c r="L8207" s="77">
        <v>0.9</v>
      </c>
      <c r="Q8207" s="106"/>
    </row>
    <row r="8208" spans="1:17" x14ac:dyDescent="0.25">
      <c r="A8208" t="s">
        <v>331</v>
      </c>
      <c r="B8208" s="23">
        <v>2022</v>
      </c>
      <c r="C8208" s="23" t="s">
        <v>0</v>
      </c>
      <c r="D8208" s="23" t="s">
        <v>71</v>
      </c>
      <c r="E8208" s="23" t="s">
        <v>295</v>
      </c>
      <c r="F8208" s="23" t="s">
        <v>296</v>
      </c>
      <c r="G8208" s="23" t="s">
        <v>492</v>
      </c>
      <c r="H8208" s="32" t="s">
        <v>362</v>
      </c>
      <c r="I8208" s="32" t="s">
        <v>52</v>
      </c>
      <c r="J8208" s="135">
        <v>333</v>
      </c>
      <c r="K8208" s="27">
        <v>0.83482999999999996</v>
      </c>
      <c r="L8208" s="77">
        <v>0.9</v>
      </c>
      <c r="Q8208" s="106"/>
    </row>
    <row r="8209" spans="1:17" x14ac:dyDescent="0.25">
      <c r="A8209" t="s">
        <v>331</v>
      </c>
      <c r="B8209" s="23">
        <v>2022</v>
      </c>
      <c r="C8209" s="23" t="s">
        <v>1</v>
      </c>
      <c r="D8209" s="23" t="s">
        <v>72</v>
      </c>
      <c r="E8209" s="23" t="s">
        <v>295</v>
      </c>
      <c r="F8209" s="23" t="s">
        <v>296</v>
      </c>
      <c r="G8209" s="23" t="s">
        <v>492</v>
      </c>
      <c r="H8209" s="32" t="s">
        <v>362</v>
      </c>
      <c r="I8209" s="32" t="s">
        <v>52</v>
      </c>
      <c r="J8209" s="135">
        <v>317</v>
      </c>
      <c r="K8209" s="27">
        <v>0.81703000000000003</v>
      </c>
      <c r="L8209" s="77">
        <v>0.9</v>
      </c>
      <c r="Q8209" s="106"/>
    </row>
    <row r="8210" spans="1:17" x14ac:dyDescent="0.25">
      <c r="A8210" t="s">
        <v>331</v>
      </c>
      <c r="B8210" s="23">
        <v>2022</v>
      </c>
      <c r="C8210" s="23" t="s">
        <v>2</v>
      </c>
      <c r="D8210" s="23" t="s">
        <v>73</v>
      </c>
      <c r="E8210" s="23" t="s">
        <v>295</v>
      </c>
      <c r="F8210" s="23" t="s">
        <v>296</v>
      </c>
      <c r="G8210" s="23" t="s">
        <v>492</v>
      </c>
      <c r="H8210" s="32" t="s">
        <v>362</v>
      </c>
      <c r="I8210" s="32" t="s">
        <v>52</v>
      </c>
      <c r="J8210" s="135">
        <v>291</v>
      </c>
      <c r="K8210" s="27">
        <v>0.81786999999999999</v>
      </c>
      <c r="L8210" s="77">
        <v>0.9</v>
      </c>
      <c r="Q8210" s="106"/>
    </row>
    <row r="8211" spans="1:17" x14ac:dyDescent="0.25">
      <c r="A8211" t="s">
        <v>331</v>
      </c>
      <c r="B8211" s="23">
        <v>2022</v>
      </c>
      <c r="C8211" s="23" t="s">
        <v>3</v>
      </c>
      <c r="D8211" s="23" t="s">
        <v>493</v>
      </c>
      <c r="E8211" s="23" t="s">
        <v>295</v>
      </c>
      <c r="F8211" s="23" t="s">
        <v>296</v>
      </c>
      <c r="G8211" s="23" t="s">
        <v>492</v>
      </c>
      <c r="H8211" s="32" t="s">
        <v>362</v>
      </c>
      <c r="I8211" s="32" t="s">
        <v>52</v>
      </c>
      <c r="J8211" s="135">
        <v>291</v>
      </c>
      <c r="K8211" s="27">
        <v>0.82818000000000003</v>
      </c>
      <c r="L8211" s="77">
        <v>0.9</v>
      </c>
      <c r="Q8211" s="106"/>
    </row>
    <row r="8212" spans="1:17" x14ac:dyDescent="0.25">
      <c r="A8212" t="s">
        <v>331</v>
      </c>
      <c r="B8212" s="23">
        <v>2023</v>
      </c>
      <c r="C8212" s="23" t="s">
        <v>0</v>
      </c>
      <c r="D8212" s="23" t="s">
        <v>537</v>
      </c>
      <c r="E8212" s="23" t="s">
        <v>295</v>
      </c>
      <c r="F8212" s="23" t="s">
        <v>296</v>
      </c>
      <c r="G8212" s="23" t="s">
        <v>492</v>
      </c>
      <c r="H8212" s="32" t="s">
        <v>362</v>
      </c>
      <c r="I8212" s="32" t="s">
        <v>52</v>
      </c>
      <c r="J8212" s="135">
        <v>295</v>
      </c>
      <c r="K8212" s="27">
        <v>0.77288000000000001</v>
      </c>
      <c r="L8212" s="77">
        <v>0.9</v>
      </c>
      <c r="Q8212" s="106"/>
    </row>
    <row r="8213" spans="1:17" x14ac:dyDescent="0.25">
      <c r="A8213" t="s">
        <v>331</v>
      </c>
      <c r="B8213" s="23">
        <v>2018</v>
      </c>
      <c r="C8213" s="23" t="s">
        <v>0</v>
      </c>
      <c r="D8213" s="23" t="s">
        <v>54</v>
      </c>
      <c r="E8213" s="23" t="s">
        <v>285</v>
      </c>
      <c r="F8213" s="23" t="s">
        <v>343</v>
      </c>
      <c r="G8213" s="23" t="s">
        <v>492</v>
      </c>
      <c r="H8213" s="32" t="s">
        <v>355</v>
      </c>
      <c r="I8213" s="32" t="s">
        <v>52</v>
      </c>
      <c r="J8213" s="135">
        <v>219</v>
      </c>
      <c r="K8213" s="27">
        <v>0.85387999999999997</v>
      </c>
      <c r="L8213" s="77">
        <v>0.9</v>
      </c>
      <c r="Q8213" s="106"/>
    </row>
    <row r="8214" spans="1:17" x14ac:dyDescent="0.25">
      <c r="A8214" t="s">
        <v>331</v>
      </c>
      <c r="B8214" s="23">
        <v>2018</v>
      </c>
      <c r="C8214" s="23" t="s">
        <v>1</v>
      </c>
      <c r="D8214" s="23" t="s">
        <v>56</v>
      </c>
      <c r="E8214" s="23" t="s">
        <v>285</v>
      </c>
      <c r="F8214" s="23" t="s">
        <v>343</v>
      </c>
      <c r="G8214" s="23" t="s">
        <v>492</v>
      </c>
      <c r="H8214" s="32" t="s">
        <v>355</v>
      </c>
      <c r="I8214" s="32" t="s">
        <v>52</v>
      </c>
      <c r="J8214" s="135">
        <v>205</v>
      </c>
      <c r="K8214" s="27">
        <v>0.89756000000000002</v>
      </c>
      <c r="L8214" s="77">
        <v>0.9</v>
      </c>
      <c r="Q8214" s="106"/>
    </row>
    <row r="8215" spans="1:17" x14ac:dyDescent="0.25">
      <c r="A8215" t="s">
        <v>331</v>
      </c>
      <c r="B8215" s="23">
        <v>2018</v>
      </c>
      <c r="C8215" s="23" t="s">
        <v>2</v>
      </c>
      <c r="D8215" s="23" t="s">
        <v>57</v>
      </c>
      <c r="E8215" s="23" t="s">
        <v>285</v>
      </c>
      <c r="F8215" s="23" t="s">
        <v>343</v>
      </c>
      <c r="G8215" s="23" t="s">
        <v>492</v>
      </c>
      <c r="H8215" s="32" t="s">
        <v>355</v>
      </c>
      <c r="I8215" s="32" t="s">
        <v>52</v>
      </c>
      <c r="J8215" s="135">
        <v>189</v>
      </c>
      <c r="K8215" s="27">
        <v>0.92593000000000003</v>
      </c>
      <c r="L8215" s="77">
        <v>0.9</v>
      </c>
      <c r="Q8215" s="106"/>
    </row>
    <row r="8216" spans="1:17" x14ac:dyDescent="0.25">
      <c r="A8216" t="s">
        <v>331</v>
      </c>
      <c r="B8216" s="23">
        <v>2018</v>
      </c>
      <c r="C8216" s="23" t="s">
        <v>3</v>
      </c>
      <c r="D8216" s="23" t="s">
        <v>58</v>
      </c>
      <c r="E8216" s="23" t="s">
        <v>285</v>
      </c>
      <c r="F8216" s="23" t="s">
        <v>343</v>
      </c>
      <c r="G8216" s="23" t="s">
        <v>492</v>
      </c>
      <c r="H8216" s="32" t="s">
        <v>355</v>
      </c>
      <c r="I8216" s="32" t="s">
        <v>52</v>
      </c>
      <c r="J8216" s="135">
        <v>193</v>
      </c>
      <c r="K8216" s="27">
        <v>0.86528000000000005</v>
      </c>
      <c r="L8216" s="77">
        <v>0.9</v>
      </c>
      <c r="Q8216" s="106"/>
    </row>
    <row r="8217" spans="1:17" x14ac:dyDescent="0.25">
      <c r="A8217" t="s">
        <v>331</v>
      </c>
      <c r="B8217" s="23">
        <v>2019</v>
      </c>
      <c r="C8217" s="23" t="s">
        <v>0</v>
      </c>
      <c r="D8217" s="23" t="s">
        <v>59</v>
      </c>
      <c r="E8217" s="23" t="s">
        <v>285</v>
      </c>
      <c r="F8217" s="23" t="s">
        <v>343</v>
      </c>
      <c r="G8217" s="23" t="s">
        <v>492</v>
      </c>
      <c r="H8217" s="32" t="s">
        <v>355</v>
      </c>
      <c r="I8217" s="32" t="s">
        <v>52</v>
      </c>
      <c r="J8217" s="135">
        <v>171</v>
      </c>
      <c r="K8217" s="27">
        <v>0.86550000000000005</v>
      </c>
      <c r="L8217" s="77">
        <v>0.9</v>
      </c>
      <c r="Q8217" s="106"/>
    </row>
    <row r="8218" spans="1:17" x14ac:dyDescent="0.25">
      <c r="A8218" t="s">
        <v>331</v>
      </c>
      <c r="B8218" s="23">
        <v>2019</v>
      </c>
      <c r="C8218" s="23" t="s">
        <v>1</v>
      </c>
      <c r="D8218" s="23" t="s">
        <v>60</v>
      </c>
      <c r="E8218" s="23" t="s">
        <v>285</v>
      </c>
      <c r="F8218" s="23" t="s">
        <v>343</v>
      </c>
      <c r="G8218" s="23" t="s">
        <v>492</v>
      </c>
      <c r="H8218" s="32" t="s">
        <v>355</v>
      </c>
      <c r="I8218" s="32" t="s">
        <v>52</v>
      </c>
      <c r="J8218" s="135">
        <v>205</v>
      </c>
      <c r="K8218" s="27">
        <v>0.94145999999999996</v>
      </c>
      <c r="L8218" s="77">
        <v>0.9</v>
      </c>
      <c r="Q8218" s="106"/>
    </row>
    <row r="8219" spans="1:17" x14ac:dyDescent="0.25">
      <c r="A8219" t="s">
        <v>331</v>
      </c>
      <c r="B8219" s="23">
        <v>2019</v>
      </c>
      <c r="C8219" s="23" t="s">
        <v>2</v>
      </c>
      <c r="D8219" s="23" t="s">
        <v>61</v>
      </c>
      <c r="E8219" s="23" t="s">
        <v>285</v>
      </c>
      <c r="F8219" s="23" t="s">
        <v>343</v>
      </c>
      <c r="G8219" s="23" t="s">
        <v>492</v>
      </c>
      <c r="H8219" s="32" t="s">
        <v>355</v>
      </c>
      <c r="I8219" s="32" t="s">
        <v>52</v>
      </c>
      <c r="J8219" s="135">
        <v>193</v>
      </c>
      <c r="K8219" s="27">
        <v>0.92745999999999995</v>
      </c>
      <c r="L8219" s="77">
        <v>0.9</v>
      </c>
      <c r="Q8219" s="106"/>
    </row>
    <row r="8220" spans="1:17" x14ac:dyDescent="0.25">
      <c r="A8220" t="s">
        <v>331</v>
      </c>
      <c r="B8220" s="23">
        <v>2019</v>
      </c>
      <c r="C8220" s="23" t="s">
        <v>3</v>
      </c>
      <c r="D8220" s="23" t="s">
        <v>62</v>
      </c>
      <c r="E8220" s="23" t="s">
        <v>285</v>
      </c>
      <c r="F8220" s="23" t="s">
        <v>343</v>
      </c>
      <c r="G8220" s="23" t="s">
        <v>492</v>
      </c>
      <c r="H8220" s="32" t="s">
        <v>355</v>
      </c>
      <c r="I8220" s="32" t="s">
        <v>52</v>
      </c>
      <c r="J8220" s="135">
        <v>178</v>
      </c>
      <c r="K8220" s="27">
        <v>0.89326000000000005</v>
      </c>
      <c r="L8220" s="77">
        <v>0.9</v>
      </c>
      <c r="Q8220" s="106"/>
    </row>
    <row r="8221" spans="1:17" x14ac:dyDescent="0.25">
      <c r="A8221" t="s">
        <v>331</v>
      </c>
      <c r="B8221" s="23">
        <v>2020</v>
      </c>
      <c r="C8221" s="23" t="s">
        <v>0</v>
      </c>
      <c r="D8221" s="23" t="s">
        <v>63</v>
      </c>
      <c r="E8221" s="23" t="s">
        <v>285</v>
      </c>
      <c r="F8221" s="23" t="s">
        <v>343</v>
      </c>
      <c r="G8221" s="23" t="s">
        <v>492</v>
      </c>
      <c r="H8221" s="32" t="s">
        <v>355</v>
      </c>
      <c r="I8221" s="32" t="s">
        <v>52</v>
      </c>
      <c r="J8221" s="135">
        <v>180</v>
      </c>
      <c r="K8221" s="27">
        <v>0.87778</v>
      </c>
      <c r="L8221" s="77">
        <v>0.9</v>
      </c>
      <c r="Q8221" s="106"/>
    </row>
    <row r="8222" spans="1:17" x14ac:dyDescent="0.25">
      <c r="A8222" t="s">
        <v>331</v>
      </c>
      <c r="B8222" s="23">
        <v>2020</v>
      </c>
      <c r="C8222" s="23" t="s">
        <v>1</v>
      </c>
      <c r="D8222" s="23" t="s">
        <v>64</v>
      </c>
      <c r="E8222" s="23" t="s">
        <v>285</v>
      </c>
      <c r="F8222" s="23" t="s">
        <v>343</v>
      </c>
      <c r="G8222" s="23" t="s">
        <v>492</v>
      </c>
      <c r="H8222" s="32" t="s">
        <v>355</v>
      </c>
      <c r="I8222" s="32" t="s">
        <v>52</v>
      </c>
      <c r="J8222" s="135">
        <v>98</v>
      </c>
      <c r="K8222" s="27">
        <v>0.83672999999999997</v>
      </c>
      <c r="L8222" s="77">
        <v>0.9</v>
      </c>
      <c r="Q8222" s="106"/>
    </row>
    <row r="8223" spans="1:17" x14ac:dyDescent="0.25">
      <c r="A8223" t="s">
        <v>331</v>
      </c>
      <c r="B8223" s="23">
        <v>2020</v>
      </c>
      <c r="C8223" s="23" t="s">
        <v>2</v>
      </c>
      <c r="D8223" s="23" t="s">
        <v>65</v>
      </c>
      <c r="E8223" s="23" t="s">
        <v>285</v>
      </c>
      <c r="F8223" s="23" t="s">
        <v>343</v>
      </c>
      <c r="G8223" s="23" t="s">
        <v>492</v>
      </c>
      <c r="H8223" s="32" t="s">
        <v>355</v>
      </c>
      <c r="I8223" s="32" t="s">
        <v>52</v>
      </c>
      <c r="J8223" s="135">
        <v>141</v>
      </c>
      <c r="K8223" s="27">
        <v>0.91488999999999998</v>
      </c>
      <c r="L8223" s="77">
        <v>0.9</v>
      </c>
      <c r="Q8223" s="106"/>
    </row>
    <row r="8224" spans="1:17" x14ac:dyDescent="0.25">
      <c r="A8224" t="s">
        <v>331</v>
      </c>
      <c r="B8224" s="23">
        <v>2020</v>
      </c>
      <c r="C8224" s="23" t="s">
        <v>3</v>
      </c>
      <c r="D8224" s="23" t="s">
        <v>66</v>
      </c>
      <c r="E8224" s="23" t="s">
        <v>285</v>
      </c>
      <c r="F8224" s="23" t="s">
        <v>343</v>
      </c>
      <c r="G8224" s="23" t="s">
        <v>492</v>
      </c>
      <c r="H8224" s="32" t="s">
        <v>355</v>
      </c>
      <c r="I8224" s="32" t="s">
        <v>52</v>
      </c>
      <c r="J8224" s="135">
        <v>183</v>
      </c>
      <c r="K8224" s="27">
        <v>0.92349999999999999</v>
      </c>
      <c r="L8224" s="77">
        <v>0.9</v>
      </c>
      <c r="Q8224" s="106"/>
    </row>
    <row r="8225" spans="1:17" x14ac:dyDescent="0.25">
      <c r="A8225" t="s">
        <v>331</v>
      </c>
      <c r="B8225" s="23">
        <v>2021</v>
      </c>
      <c r="C8225" s="23" t="s">
        <v>0</v>
      </c>
      <c r="D8225" s="23" t="s">
        <v>67</v>
      </c>
      <c r="E8225" s="23" t="s">
        <v>285</v>
      </c>
      <c r="F8225" s="23" t="s">
        <v>343</v>
      </c>
      <c r="G8225" s="23" t="s">
        <v>492</v>
      </c>
      <c r="H8225" s="32" t="s">
        <v>355</v>
      </c>
      <c r="I8225" s="32" t="s">
        <v>52</v>
      </c>
      <c r="J8225" s="135">
        <v>163</v>
      </c>
      <c r="K8225" s="27">
        <v>0.88344</v>
      </c>
      <c r="L8225" s="77">
        <v>0.9</v>
      </c>
      <c r="Q8225" s="106"/>
    </row>
    <row r="8226" spans="1:17" x14ac:dyDescent="0.25">
      <c r="A8226" t="s">
        <v>331</v>
      </c>
      <c r="B8226" s="23">
        <v>2021</v>
      </c>
      <c r="C8226" s="23" t="s">
        <v>1</v>
      </c>
      <c r="D8226" s="23" t="s">
        <v>68</v>
      </c>
      <c r="E8226" s="23" t="s">
        <v>285</v>
      </c>
      <c r="F8226" s="23" t="s">
        <v>343</v>
      </c>
      <c r="G8226" s="23" t="s">
        <v>492</v>
      </c>
      <c r="H8226" s="32" t="s">
        <v>355</v>
      </c>
      <c r="I8226" s="32" t="s">
        <v>52</v>
      </c>
      <c r="J8226" s="135">
        <v>204</v>
      </c>
      <c r="K8226" s="27">
        <v>0.89215999999999995</v>
      </c>
      <c r="L8226" s="77">
        <v>0.9</v>
      </c>
      <c r="Q8226" s="106"/>
    </row>
    <row r="8227" spans="1:17" x14ac:dyDescent="0.25">
      <c r="A8227" t="s">
        <v>331</v>
      </c>
      <c r="B8227" s="23">
        <v>2021</v>
      </c>
      <c r="C8227" s="23" t="s">
        <v>2</v>
      </c>
      <c r="D8227" s="23" t="s">
        <v>69</v>
      </c>
      <c r="E8227" s="23" t="s">
        <v>285</v>
      </c>
      <c r="F8227" s="23" t="s">
        <v>343</v>
      </c>
      <c r="G8227" s="23" t="s">
        <v>492</v>
      </c>
      <c r="H8227" s="32" t="s">
        <v>355</v>
      </c>
      <c r="I8227" s="32" t="s">
        <v>52</v>
      </c>
      <c r="J8227" s="135">
        <v>219</v>
      </c>
      <c r="K8227" s="27">
        <v>0.95433999999999997</v>
      </c>
      <c r="L8227" s="77">
        <v>0.9</v>
      </c>
      <c r="Q8227" s="106"/>
    </row>
    <row r="8228" spans="1:17" x14ac:dyDescent="0.25">
      <c r="A8228" t="s">
        <v>331</v>
      </c>
      <c r="B8228" s="23">
        <v>2021</v>
      </c>
      <c r="C8228" s="23" t="s">
        <v>3</v>
      </c>
      <c r="D8228" s="23" t="s">
        <v>70</v>
      </c>
      <c r="E8228" s="23" t="s">
        <v>285</v>
      </c>
      <c r="F8228" s="23" t="s">
        <v>343</v>
      </c>
      <c r="G8228" s="23" t="s">
        <v>492</v>
      </c>
      <c r="H8228" s="32" t="s">
        <v>355</v>
      </c>
      <c r="I8228" s="32" t="s">
        <v>52</v>
      </c>
      <c r="J8228" s="135">
        <v>209</v>
      </c>
      <c r="K8228" s="27">
        <v>0.92823</v>
      </c>
      <c r="L8228" s="77">
        <v>0.9</v>
      </c>
      <c r="Q8228" s="106"/>
    </row>
    <row r="8229" spans="1:17" x14ac:dyDescent="0.25">
      <c r="A8229" t="s">
        <v>331</v>
      </c>
      <c r="B8229" s="23">
        <v>2022</v>
      </c>
      <c r="C8229" s="23" t="s">
        <v>0</v>
      </c>
      <c r="D8229" s="23" t="s">
        <v>71</v>
      </c>
      <c r="E8229" s="23" t="s">
        <v>285</v>
      </c>
      <c r="F8229" s="23" t="s">
        <v>343</v>
      </c>
      <c r="G8229" s="23" t="s">
        <v>492</v>
      </c>
      <c r="H8229" s="32" t="s">
        <v>355</v>
      </c>
      <c r="I8229" s="32" t="s">
        <v>52</v>
      </c>
      <c r="J8229" s="135">
        <v>231</v>
      </c>
      <c r="K8229" s="27">
        <v>0.93938999999999995</v>
      </c>
      <c r="L8229" s="77">
        <v>0.9</v>
      </c>
      <c r="Q8229" s="106"/>
    </row>
    <row r="8230" spans="1:17" x14ac:dyDescent="0.25">
      <c r="A8230" t="s">
        <v>331</v>
      </c>
      <c r="B8230" s="23">
        <v>2022</v>
      </c>
      <c r="C8230" s="23" t="s">
        <v>1</v>
      </c>
      <c r="D8230" s="23" t="s">
        <v>72</v>
      </c>
      <c r="E8230" s="23" t="s">
        <v>285</v>
      </c>
      <c r="F8230" s="23" t="s">
        <v>343</v>
      </c>
      <c r="G8230" s="23" t="s">
        <v>492</v>
      </c>
      <c r="H8230" s="32" t="s">
        <v>355</v>
      </c>
      <c r="I8230" s="32" t="s">
        <v>52</v>
      </c>
      <c r="J8230" s="135">
        <v>198</v>
      </c>
      <c r="K8230" s="27">
        <v>0.88888999999999996</v>
      </c>
      <c r="L8230" s="77">
        <v>0.9</v>
      </c>
      <c r="Q8230" s="106"/>
    </row>
    <row r="8231" spans="1:17" x14ac:dyDescent="0.25">
      <c r="A8231" t="s">
        <v>331</v>
      </c>
      <c r="B8231" s="23">
        <v>2022</v>
      </c>
      <c r="C8231" s="23" t="s">
        <v>2</v>
      </c>
      <c r="D8231" s="23" t="s">
        <v>73</v>
      </c>
      <c r="E8231" s="23" t="s">
        <v>285</v>
      </c>
      <c r="F8231" s="23" t="s">
        <v>343</v>
      </c>
      <c r="G8231" s="23" t="s">
        <v>492</v>
      </c>
      <c r="H8231" s="32" t="s">
        <v>355</v>
      </c>
      <c r="I8231" s="32" t="s">
        <v>52</v>
      </c>
      <c r="J8231" s="135">
        <v>213</v>
      </c>
      <c r="K8231" s="27">
        <v>0.85446</v>
      </c>
      <c r="L8231" s="77">
        <v>0.9</v>
      </c>
      <c r="Q8231" s="106"/>
    </row>
    <row r="8232" spans="1:17" x14ac:dyDescent="0.25">
      <c r="A8232" t="s">
        <v>331</v>
      </c>
      <c r="B8232" s="23">
        <v>2022</v>
      </c>
      <c r="C8232" s="23" t="s">
        <v>3</v>
      </c>
      <c r="D8232" s="23" t="s">
        <v>493</v>
      </c>
      <c r="E8232" s="23" t="s">
        <v>285</v>
      </c>
      <c r="F8232" s="23" t="s">
        <v>343</v>
      </c>
      <c r="G8232" s="23" t="s">
        <v>492</v>
      </c>
      <c r="H8232" s="32" t="s">
        <v>355</v>
      </c>
      <c r="I8232" s="32" t="s">
        <v>52</v>
      </c>
      <c r="J8232" s="135">
        <v>198</v>
      </c>
      <c r="K8232" s="27">
        <v>0.87878999999999996</v>
      </c>
      <c r="L8232" s="77">
        <v>0.9</v>
      </c>
      <c r="Q8232" s="106"/>
    </row>
    <row r="8233" spans="1:17" x14ac:dyDescent="0.25">
      <c r="A8233" t="s">
        <v>331</v>
      </c>
      <c r="B8233" s="23">
        <v>2023</v>
      </c>
      <c r="C8233" s="23" t="s">
        <v>0</v>
      </c>
      <c r="D8233" s="23" t="s">
        <v>537</v>
      </c>
      <c r="E8233" s="23" t="s">
        <v>285</v>
      </c>
      <c r="F8233" s="23" t="s">
        <v>343</v>
      </c>
      <c r="G8233" s="23" t="s">
        <v>492</v>
      </c>
      <c r="H8233" s="32" t="s">
        <v>355</v>
      </c>
      <c r="I8233" s="32" t="s">
        <v>52</v>
      </c>
      <c r="J8233" s="135">
        <v>161</v>
      </c>
      <c r="K8233" s="27">
        <v>0.90061999999999998</v>
      </c>
      <c r="L8233" s="77">
        <v>0.9</v>
      </c>
      <c r="Q8233" s="106"/>
    </row>
    <row r="8234" spans="1:17" x14ac:dyDescent="0.25">
      <c r="A8234" t="s">
        <v>331</v>
      </c>
      <c r="B8234" s="23">
        <v>2018</v>
      </c>
      <c r="C8234" s="23" t="s">
        <v>0</v>
      </c>
      <c r="D8234" s="23" t="s">
        <v>54</v>
      </c>
      <c r="E8234" s="23" t="s">
        <v>287</v>
      </c>
      <c r="F8234" s="23" t="s">
        <v>344</v>
      </c>
      <c r="G8234" s="23" t="s">
        <v>492</v>
      </c>
      <c r="H8234" s="32" t="s">
        <v>355</v>
      </c>
      <c r="I8234" s="32" t="s">
        <v>52</v>
      </c>
      <c r="J8234" s="135">
        <v>168</v>
      </c>
      <c r="K8234" s="27">
        <v>0.53571000000000002</v>
      </c>
      <c r="L8234" s="77">
        <v>0.9</v>
      </c>
      <c r="Q8234" s="106"/>
    </row>
    <row r="8235" spans="1:17" x14ac:dyDescent="0.25">
      <c r="A8235" t="s">
        <v>331</v>
      </c>
      <c r="B8235" s="23">
        <v>2018</v>
      </c>
      <c r="C8235" s="23" t="s">
        <v>1</v>
      </c>
      <c r="D8235" s="23" t="s">
        <v>56</v>
      </c>
      <c r="E8235" s="23" t="s">
        <v>287</v>
      </c>
      <c r="F8235" s="23" t="s">
        <v>344</v>
      </c>
      <c r="G8235" s="23" t="s">
        <v>492</v>
      </c>
      <c r="H8235" s="32" t="s">
        <v>355</v>
      </c>
      <c r="I8235" s="32" t="s">
        <v>52</v>
      </c>
      <c r="J8235" s="135">
        <v>175</v>
      </c>
      <c r="K8235" s="27">
        <v>0.64571000000000001</v>
      </c>
      <c r="L8235" s="77">
        <v>0.9</v>
      </c>
      <c r="Q8235" s="106"/>
    </row>
    <row r="8236" spans="1:17" x14ac:dyDescent="0.25">
      <c r="A8236" t="s">
        <v>331</v>
      </c>
      <c r="B8236" s="23">
        <v>2018</v>
      </c>
      <c r="C8236" s="23" t="s">
        <v>2</v>
      </c>
      <c r="D8236" s="23" t="s">
        <v>57</v>
      </c>
      <c r="E8236" s="23" t="s">
        <v>287</v>
      </c>
      <c r="F8236" s="23" t="s">
        <v>344</v>
      </c>
      <c r="G8236" s="23" t="s">
        <v>492</v>
      </c>
      <c r="H8236" s="32" t="s">
        <v>355</v>
      </c>
      <c r="I8236" s="32" t="s">
        <v>52</v>
      </c>
      <c r="J8236" s="135">
        <v>174</v>
      </c>
      <c r="K8236" s="27">
        <v>0.59194999999999998</v>
      </c>
      <c r="L8236" s="77">
        <v>0.9</v>
      </c>
      <c r="Q8236" s="106"/>
    </row>
    <row r="8237" spans="1:17" x14ac:dyDescent="0.25">
      <c r="A8237" t="s">
        <v>331</v>
      </c>
      <c r="B8237" s="23">
        <v>2018</v>
      </c>
      <c r="C8237" s="23" t="s">
        <v>3</v>
      </c>
      <c r="D8237" s="23" t="s">
        <v>58</v>
      </c>
      <c r="E8237" s="23" t="s">
        <v>287</v>
      </c>
      <c r="F8237" s="23" t="s">
        <v>344</v>
      </c>
      <c r="G8237" s="23" t="s">
        <v>492</v>
      </c>
      <c r="H8237" s="32" t="s">
        <v>355</v>
      </c>
      <c r="I8237" s="32" t="s">
        <v>52</v>
      </c>
      <c r="J8237" s="135">
        <v>193</v>
      </c>
      <c r="K8237" s="27">
        <v>0.64766999999999997</v>
      </c>
      <c r="L8237" s="77">
        <v>0.9</v>
      </c>
      <c r="Q8237" s="106"/>
    </row>
    <row r="8238" spans="1:17" x14ac:dyDescent="0.25">
      <c r="A8238" t="s">
        <v>331</v>
      </c>
      <c r="B8238" s="23">
        <v>2019</v>
      </c>
      <c r="C8238" s="23" t="s">
        <v>0</v>
      </c>
      <c r="D8238" s="23" t="s">
        <v>59</v>
      </c>
      <c r="E8238" s="23" t="s">
        <v>287</v>
      </c>
      <c r="F8238" s="23" t="s">
        <v>344</v>
      </c>
      <c r="G8238" s="23" t="s">
        <v>492</v>
      </c>
      <c r="H8238" s="32" t="s">
        <v>355</v>
      </c>
      <c r="I8238" s="32" t="s">
        <v>52</v>
      </c>
      <c r="J8238" s="135">
        <v>195</v>
      </c>
      <c r="K8238" s="27">
        <v>0.67179</v>
      </c>
      <c r="L8238" s="77">
        <v>0.9</v>
      </c>
      <c r="Q8238" s="106"/>
    </row>
    <row r="8239" spans="1:17" x14ac:dyDescent="0.25">
      <c r="A8239" t="s">
        <v>331</v>
      </c>
      <c r="B8239" s="23">
        <v>2019</v>
      </c>
      <c r="C8239" s="23" t="s">
        <v>1</v>
      </c>
      <c r="D8239" s="23" t="s">
        <v>60</v>
      </c>
      <c r="E8239" s="23" t="s">
        <v>287</v>
      </c>
      <c r="F8239" s="23" t="s">
        <v>344</v>
      </c>
      <c r="G8239" s="23" t="s">
        <v>492</v>
      </c>
      <c r="H8239" s="32" t="s">
        <v>355</v>
      </c>
      <c r="I8239" s="32" t="s">
        <v>52</v>
      </c>
      <c r="J8239" s="135">
        <v>211</v>
      </c>
      <c r="K8239" s="27">
        <v>0.66825000000000001</v>
      </c>
      <c r="L8239" s="77">
        <v>0.9</v>
      </c>
      <c r="Q8239" s="106"/>
    </row>
    <row r="8240" spans="1:17" x14ac:dyDescent="0.25">
      <c r="A8240" t="s">
        <v>331</v>
      </c>
      <c r="B8240" s="23">
        <v>2019</v>
      </c>
      <c r="C8240" s="23" t="s">
        <v>2</v>
      </c>
      <c r="D8240" s="23" t="s">
        <v>61</v>
      </c>
      <c r="E8240" s="23" t="s">
        <v>287</v>
      </c>
      <c r="F8240" s="23" t="s">
        <v>344</v>
      </c>
      <c r="G8240" s="23" t="s">
        <v>492</v>
      </c>
      <c r="H8240" s="32" t="s">
        <v>355</v>
      </c>
      <c r="I8240" s="32" t="s">
        <v>52</v>
      </c>
      <c r="J8240" s="135">
        <v>207</v>
      </c>
      <c r="K8240" s="27">
        <v>0.73429999999999995</v>
      </c>
      <c r="L8240" s="77">
        <v>0.9</v>
      </c>
      <c r="Q8240" s="106"/>
    </row>
    <row r="8241" spans="1:17" x14ac:dyDescent="0.25">
      <c r="A8241" t="s">
        <v>331</v>
      </c>
      <c r="B8241" s="23">
        <v>2019</v>
      </c>
      <c r="C8241" s="23" t="s">
        <v>3</v>
      </c>
      <c r="D8241" s="23" t="s">
        <v>62</v>
      </c>
      <c r="E8241" s="23" t="s">
        <v>287</v>
      </c>
      <c r="F8241" s="23" t="s">
        <v>344</v>
      </c>
      <c r="G8241" s="23" t="s">
        <v>492</v>
      </c>
      <c r="H8241" s="32" t="s">
        <v>355</v>
      </c>
      <c r="I8241" s="32" t="s">
        <v>52</v>
      </c>
      <c r="J8241" s="135">
        <v>246</v>
      </c>
      <c r="K8241" s="27">
        <v>0.74797000000000002</v>
      </c>
      <c r="L8241" s="77">
        <v>0.9</v>
      </c>
      <c r="Q8241" s="106"/>
    </row>
    <row r="8242" spans="1:17" x14ac:dyDescent="0.25">
      <c r="A8242" t="s">
        <v>331</v>
      </c>
      <c r="B8242" s="23">
        <v>2020</v>
      </c>
      <c r="C8242" s="23" t="s">
        <v>0</v>
      </c>
      <c r="D8242" s="23" t="s">
        <v>63</v>
      </c>
      <c r="E8242" s="23" t="s">
        <v>287</v>
      </c>
      <c r="F8242" s="23" t="s">
        <v>344</v>
      </c>
      <c r="G8242" s="23" t="s">
        <v>492</v>
      </c>
      <c r="H8242" s="32" t="s">
        <v>355</v>
      </c>
      <c r="I8242" s="32" t="s">
        <v>52</v>
      </c>
      <c r="J8242" s="135">
        <v>213</v>
      </c>
      <c r="K8242" s="27">
        <v>0.56808000000000003</v>
      </c>
      <c r="L8242" s="77">
        <v>0.9</v>
      </c>
      <c r="Q8242" s="106"/>
    </row>
    <row r="8243" spans="1:17" x14ac:dyDescent="0.25">
      <c r="A8243" t="s">
        <v>331</v>
      </c>
      <c r="B8243" s="23">
        <v>2020</v>
      </c>
      <c r="C8243" s="23" t="s">
        <v>1</v>
      </c>
      <c r="D8243" s="23" t="s">
        <v>64</v>
      </c>
      <c r="E8243" s="23" t="s">
        <v>287</v>
      </c>
      <c r="F8243" s="23" t="s">
        <v>344</v>
      </c>
      <c r="G8243" s="23" t="s">
        <v>492</v>
      </c>
      <c r="H8243" s="32" t="s">
        <v>355</v>
      </c>
      <c r="I8243" s="32" t="s">
        <v>52</v>
      </c>
      <c r="J8243" s="135">
        <v>120</v>
      </c>
      <c r="K8243" s="27">
        <v>0.56667000000000001</v>
      </c>
      <c r="L8243" s="77">
        <v>0.9</v>
      </c>
      <c r="Q8243" s="106"/>
    </row>
    <row r="8244" spans="1:17" x14ac:dyDescent="0.25">
      <c r="A8244" t="s">
        <v>331</v>
      </c>
      <c r="B8244" s="23">
        <v>2020</v>
      </c>
      <c r="C8244" s="23" t="s">
        <v>2</v>
      </c>
      <c r="D8244" s="23" t="s">
        <v>65</v>
      </c>
      <c r="E8244" s="23" t="s">
        <v>287</v>
      </c>
      <c r="F8244" s="23" t="s">
        <v>344</v>
      </c>
      <c r="G8244" s="23" t="s">
        <v>492</v>
      </c>
      <c r="H8244" s="32" t="s">
        <v>355</v>
      </c>
      <c r="I8244" s="32" t="s">
        <v>52</v>
      </c>
      <c r="J8244" s="135">
        <v>130</v>
      </c>
      <c r="K8244" s="27">
        <v>0.67691999999999997</v>
      </c>
      <c r="L8244" s="77">
        <v>0.9</v>
      </c>
      <c r="Q8244" s="106"/>
    </row>
    <row r="8245" spans="1:17" x14ac:dyDescent="0.25">
      <c r="A8245" t="s">
        <v>331</v>
      </c>
      <c r="B8245" s="23">
        <v>2020</v>
      </c>
      <c r="C8245" s="23" t="s">
        <v>3</v>
      </c>
      <c r="D8245" s="23" t="s">
        <v>66</v>
      </c>
      <c r="E8245" s="23" t="s">
        <v>287</v>
      </c>
      <c r="F8245" s="23" t="s">
        <v>344</v>
      </c>
      <c r="G8245" s="23" t="s">
        <v>492</v>
      </c>
      <c r="H8245" s="32" t="s">
        <v>355</v>
      </c>
      <c r="I8245" s="32" t="s">
        <v>52</v>
      </c>
      <c r="J8245" s="135">
        <v>210</v>
      </c>
      <c r="K8245" s="27">
        <v>0.7</v>
      </c>
      <c r="L8245" s="77">
        <v>0.9</v>
      </c>
      <c r="Q8245" s="106"/>
    </row>
    <row r="8246" spans="1:17" x14ac:dyDescent="0.25">
      <c r="A8246" t="s">
        <v>331</v>
      </c>
      <c r="B8246" s="23">
        <v>2021</v>
      </c>
      <c r="C8246" s="23" t="s">
        <v>0</v>
      </c>
      <c r="D8246" s="23" t="s">
        <v>67</v>
      </c>
      <c r="E8246" s="23" t="s">
        <v>287</v>
      </c>
      <c r="F8246" s="23" t="s">
        <v>344</v>
      </c>
      <c r="G8246" s="23" t="s">
        <v>492</v>
      </c>
      <c r="H8246" s="32" t="s">
        <v>355</v>
      </c>
      <c r="I8246" s="32" t="s">
        <v>52</v>
      </c>
      <c r="J8246" s="135">
        <v>164</v>
      </c>
      <c r="K8246" s="27">
        <v>0.71340999999999999</v>
      </c>
      <c r="L8246" s="77">
        <v>0.9</v>
      </c>
      <c r="Q8246" s="106"/>
    </row>
    <row r="8247" spans="1:17" x14ac:dyDescent="0.25">
      <c r="A8247" t="s">
        <v>331</v>
      </c>
      <c r="B8247" s="23">
        <v>2021</v>
      </c>
      <c r="C8247" s="23" t="s">
        <v>1</v>
      </c>
      <c r="D8247" s="23" t="s">
        <v>68</v>
      </c>
      <c r="E8247" s="23" t="s">
        <v>287</v>
      </c>
      <c r="F8247" s="23" t="s">
        <v>344</v>
      </c>
      <c r="G8247" s="23" t="s">
        <v>492</v>
      </c>
      <c r="H8247" s="32" t="s">
        <v>355</v>
      </c>
      <c r="I8247" s="32" t="s">
        <v>52</v>
      </c>
      <c r="J8247" s="135">
        <v>205</v>
      </c>
      <c r="K8247" s="27">
        <v>0.6</v>
      </c>
      <c r="L8247" s="77">
        <v>0.9</v>
      </c>
      <c r="Q8247" s="106"/>
    </row>
    <row r="8248" spans="1:17" x14ac:dyDescent="0.25">
      <c r="A8248" t="s">
        <v>331</v>
      </c>
      <c r="B8248" s="23">
        <v>2021</v>
      </c>
      <c r="C8248" s="23" t="s">
        <v>2</v>
      </c>
      <c r="D8248" s="23" t="s">
        <v>69</v>
      </c>
      <c r="E8248" s="23" t="s">
        <v>287</v>
      </c>
      <c r="F8248" s="23" t="s">
        <v>344</v>
      </c>
      <c r="G8248" s="23" t="s">
        <v>492</v>
      </c>
      <c r="H8248" s="32" t="s">
        <v>355</v>
      </c>
      <c r="I8248" s="32" t="s">
        <v>52</v>
      </c>
      <c r="J8248" s="135">
        <v>199</v>
      </c>
      <c r="K8248" s="27">
        <v>0.69347000000000003</v>
      </c>
      <c r="L8248" s="77">
        <v>0.9</v>
      </c>
      <c r="Q8248" s="106"/>
    </row>
    <row r="8249" spans="1:17" x14ac:dyDescent="0.25">
      <c r="A8249" t="s">
        <v>331</v>
      </c>
      <c r="B8249" s="23">
        <v>2021</v>
      </c>
      <c r="C8249" s="23" t="s">
        <v>3</v>
      </c>
      <c r="D8249" s="23" t="s">
        <v>70</v>
      </c>
      <c r="E8249" s="23" t="s">
        <v>287</v>
      </c>
      <c r="F8249" s="23" t="s">
        <v>344</v>
      </c>
      <c r="G8249" s="23" t="s">
        <v>492</v>
      </c>
      <c r="H8249" s="32" t="s">
        <v>355</v>
      </c>
      <c r="I8249" s="32" t="s">
        <v>52</v>
      </c>
      <c r="J8249" s="135">
        <v>228</v>
      </c>
      <c r="K8249" s="27">
        <v>0.77632000000000001</v>
      </c>
      <c r="L8249" s="77">
        <v>0.9</v>
      </c>
      <c r="Q8249" s="106"/>
    </row>
    <row r="8250" spans="1:17" x14ac:dyDescent="0.25">
      <c r="A8250" t="s">
        <v>331</v>
      </c>
      <c r="B8250" s="23">
        <v>2022</v>
      </c>
      <c r="C8250" s="23" t="s">
        <v>0</v>
      </c>
      <c r="D8250" s="23" t="s">
        <v>71</v>
      </c>
      <c r="E8250" s="23" t="s">
        <v>287</v>
      </c>
      <c r="F8250" s="23" t="s">
        <v>344</v>
      </c>
      <c r="G8250" s="23" t="s">
        <v>492</v>
      </c>
      <c r="H8250" s="32" t="s">
        <v>355</v>
      </c>
      <c r="I8250" s="32" t="s">
        <v>52</v>
      </c>
      <c r="J8250" s="135">
        <v>235</v>
      </c>
      <c r="K8250" s="27">
        <v>0.69362000000000001</v>
      </c>
      <c r="L8250" s="77">
        <v>0.9</v>
      </c>
      <c r="Q8250" s="106"/>
    </row>
    <row r="8251" spans="1:17" x14ac:dyDescent="0.25">
      <c r="A8251" t="s">
        <v>331</v>
      </c>
      <c r="B8251" s="23">
        <v>2022</v>
      </c>
      <c r="C8251" s="23" t="s">
        <v>1</v>
      </c>
      <c r="D8251" s="23" t="s">
        <v>72</v>
      </c>
      <c r="E8251" s="23" t="s">
        <v>287</v>
      </c>
      <c r="F8251" s="23" t="s">
        <v>344</v>
      </c>
      <c r="G8251" s="23" t="s">
        <v>492</v>
      </c>
      <c r="H8251" s="32" t="s">
        <v>355</v>
      </c>
      <c r="I8251" s="32" t="s">
        <v>52</v>
      </c>
      <c r="J8251" s="135">
        <v>200</v>
      </c>
      <c r="K8251" s="27">
        <v>0.75</v>
      </c>
      <c r="L8251" s="77">
        <v>0.9</v>
      </c>
      <c r="Q8251" s="106"/>
    </row>
    <row r="8252" spans="1:17" x14ac:dyDescent="0.25">
      <c r="A8252" t="s">
        <v>331</v>
      </c>
      <c r="B8252" s="23">
        <v>2022</v>
      </c>
      <c r="C8252" s="23" t="s">
        <v>2</v>
      </c>
      <c r="D8252" s="23" t="s">
        <v>73</v>
      </c>
      <c r="E8252" s="23" t="s">
        <v>287</v>
      </c>
      <c r="F8252" s="23" t="s">
        <v>344</v>
      </c>
      <c r="G8252" s="23" t="s">
        <v>492</v>
      </c>
      <c r="H8252" s="32" t="s">
        <v>355</v>
      </c>
      <c r="I8252" s="32" t="s">
        <v>52</v>
      </c>
      <c r="J8252" s="135">
        <v>193</v>
      </c>
      <c r="K8252" s="27">
        <v>0.73057000000000005</v>
      </c>
      <c r="L8252" s="77">
        <v>0.9</v>
      </c>
      <c r="Q8252" s="106"/>
    </row>
    <row r="8253" spans="1:17" x14ac:dyDescent="0.25">
      <c r="A8253" t="s">
        <v>331</v>
      </c>
      <c r="B8253" s="23">
        <v>2022</v>
      </c>
      <c r="C8253" s="23" t="s">
        <v>3</v>
      </c>
      <c r="D8253" s="23" t="s">
        <v>493</v>
      </c>
      <c r="E8253" s="23" t="s">
        <v>287</v>
      </c>
      <c r="F8253" s="23" t="s">
        <v>344</v>
      </c>
      <c r="G8253" s="23" t="s">
        <v>492</v>
      </c>
      <c r="H8253" s="32" t="s">
        <v>355</v>
      </c>
      <c r="I8253" s="32" t="s">
        <v>52</v>
      </c>
      <c r="J8253" s="135">
        <v>218</v>
      </c>
      <c r="K8253" s="27">
        <v>0.73853000000000002</v>
      </c>
      <c r="L8253" s="77">
        <v>0.9</v>
      </c>
      <c r="Q8253" s="106"/>
    </row>
    <row r="8254" spans="1:17" x14ac:dyDescent="0.25">
      <c r="A8254" t="s">
        <v>331</v>
      </c>
      <c r="B8254" s="23">
        <v>2023</v>
      </c>
      <c r="C8254" s="23" t="s">
        <v>0</v>
      </c>
      <c r="D8254" s="23" t="s">
        <v>537</v>
      </c>
      <c r="E8254" s="23" t="s">
        <v>287</v>
      </c>
      <c r="F8254" s="23" t="s">
        <v>344</v>
      </c>
      <c r="G8254" s="23" t="s">
        <v>492</v>
      </c>
      <c r="H8254" s="32" t="s">
        <v>355</v>
      </c>
      <c r="I8254" s="32" t="s">
        <v>52</v>
      </c>
      <c r="J8254" s="135">
        <v>187</v>
      </c>
      <c r="K8254" s="27">
        <v>0.74331999999999998</v>
      </c>
      <c r="L8254" s="77">
        <v>0.9</v>
      </c>
      <c r="Q8254" s="106"/>
    </row>
    <row r="8255" spans="1:17" x14ac:dyDescent="0.25">
      <c r="A8255" t="s">
        <v>331</v>
      </c>
      <c r="B8255" s="23">
        <v>2018</v>
      </c>
      <c r="C8255" s="23" t="s">
        <v>0</v>
      </c>
      <c r="D8255" s="23" t="s">
        <v>54</v>
      </c>
      <c r="E8255" s="23" t="s">
        <v>289</v>
      </c>
      <c r="F8255" s="23" t="s">
        <v>345</v>
      </c>
      <c r="G8255" s="23" t="s">
        <v>492</v>
      </c>
      <c r="H8255" s="32" t="s">
        <v>351</v>
      </c>
      <c r="I8255" s="32" t="s">
        <v>52</v>
      </c>
      <c r="J8255" s="135">
        <v>150</v>
      </c>
      <c r="K8255" s="27">
        <v>0.92666999999999999</v>
      </c>
      <c r="L8255" s="77">
        <v>0.9</v>
      </c>
      <c r="Q8255" s="106"/>
    </row>
    <row r="8256" spans="1:17" x14ac:dyDescent="0.25">
      <c r="A8256" t="s">
        <v>331</v>
      </c>
      <c r="B8256" s="23">
        <v>2018</v>
      </c>
      <c r="C8256" s="23" t="s">
        <v>1</v>
      </c>
      <c r="D8256" s="23" t="s">
        <v>56</v>
      </c>
      <c r="E8256" s="23" t="s">
        <v>289</v>
      </c>
      <c r="F8256" s="23" t="s">
        <v>345</v>
      </c>
      <c r="G8256" s="23" t="s">
        <v>492</v>
      </c>
      <c r="H8256" s="32" t="s">
        <v>351</v>
      </c>
      <c r="I8256" s="32" t="s">
        <v>52</v>
      </c>
      <c r="J8256" s="135">
        <v>104</v>
      </c>
      <c r="K8256" s="27">
        <v>0.90385000000000004</v>
      </c>
      <c r="L8256" s="77">
        <v>0.9</v>
      </c>
      <c r="Q8256" s="106"/>
    </row>
    <row r="8257" spans="1:17" x14ac:dyDescent="0.25">
      <c r="A8257" t="s">
        <v>331</v>
      </c>
      <c r="B8257" s="23">
        <v>2018</v>
      </c>
      <c r="C8257" s="23" t="s">
        <v>2</v>
      </c>
      <c r="D8257" s="23" t="s">
        <v>57</v>
      </c>
      <c r="E8257" s="23" t="s">
        <v>289</v>
      </c>
      <c r="F8257" s="23" t="s">
        <v>345</v>
      </c>
      <c r="G8257" s="23" t="s">
        <v>492</v>
      </c>
      <c r="H8257" s="32" t="s">
        <v>351</v>
      </c>
      <c r="I8257" s="32" t="s">
        <v>52</v>
      </c>
      <c r="J8257" s="135">
        <v>115</v>
      </c>
      <c r="K8257" s="27">
        <v>0.99129999999999996</v>
      </c>
      <c r="L8257" s="77">
        <v>0.9</v>
      </c>
      <c r="Q8257" s="106"/>
    </row>
    <row r="8258" spans="1:17" x14ac:dyDescent="0.25">
      <c r="A8258" t="s">
        <v>331</v>
      </c>
      <c r="B8258" s="23">
        <v>2018</v>
      </c>
      <c r="C8258" s="23" t="s">
        <v>3</v>
      </c>
      <c r="D8258" s="23" t="s">
        <v>58</v>
      </c>
      <c r="E8258" s="23" t="s">
        <v>289</v>
      </c>
      <c r="F8258" s="23" t="s">
        <v>345</v>
      </c>
      <c r="G8258" s="23" t="s">
        <v>492</v>
      </c>
      <c r="H8258" s="32" t="s">
        <v>351</v>
      </c>
      <c r="I8258" s="32" t="s">
        <v>52</v>
      </c>
      <c r="J8258" s="135">
        <v>96</v>
      </c>
      <c r="K8258" s="27">
        <v>0.82291999999999998</v>
      </c>
      <c r="L8258" s="77">
        <v>0.9</v>
      </c>
      <c r="Q8258" s="106"/>
    </row>
    <row r="8259" spans="1:17" x14ac:dyDescent="0.25">
      <c r="A8259" t="s">
        <v>331</v>
      </c>
      <c r="B8259" s="23">
        <v>2019</v>
      </c>
      <c r="C8259" s="23" t="s">
        <v>0</v>
      </c>
      <c r="D8259" s="23" t="s">
        <v>59</v>
      </c>
      <c r="E8259" s="23" t="s">
        <v>289</v>
      </c>
      <c r="F8259" s="23" t="s">
        <v>345</v>
      </c>
      <c r="G8259" s="23" t="s">
        <v>492</v>
      </c>
      <c r="H8259" s="32" t="s">
        <v>351</v>
      </c>
      <c r="I8259" s="32" t="s">
        <v>52</v>
      </c>
      <c r="J8259" s="135">
        <v>90</v>
      </c>
      <c r="K8259" s="27">
        <v>0.85555999999999999</v>
      </c>
      <c r="L8259" s="77">
        <v>0.9</v>
      </c>
      <c r="Q8259" s="106"/>
    </row>
    <row r="8260" spans="1:17" x14ac:dyDescent="0.25">
      <c r="A8260" t="s">
        <v>331</v>
      </c>
      <c r="B8260" s="23">
        <v>2019</v>
      </c>
      <c r="C8260" s="23" t="s">
        <v>1</v>
      </c>
      <c r="D8260" s="23" t="s">
        <v>60</v>
      </c>
      <c r="E8260" s="23" t="s">
        <v>289</v>
      </c>
      <c r="F8260" s="23" t="s">
        <v>345</v>
      </c>
      <c r="G8260" s="23" t="s">
        <v>492</v>
      </c>
      <c r="H8260" s="32" t="s">
        <v>351</v>
      </c>
      <c r="I8260" s="32" t="s">
        <v>52</v>
      </c>
      <c r="J8260" s="135">
        <v>91</v>
      </c>
      <c r="K8260" s="27">
        <v>0.91208999999999996</v>
      </c>
      <c r="L8260" s="77">
        <v>0.9</v>
      </c>
      <c r="Q8260" s="106"/>
    </row>
    <row r="8261" spans="1:17" x14ac:dyDescent="0.25">
      <c r="A8261" t="s">
        <v>331</v>
      </c>
      <c r="B8261" s="23">
        <v>2019</v>
      </c>
      <c r="C8261" s="23" t="s">
        <v>2</v>
      </c>
      <c r="D8261" s="23" t="s">
        <v>61</v>
      </c>
      <c r="E8261" s="23" t="s">
        <v>289</v>
      </c>
      <c r="F8261" s="23" t="s">
        <v>345</v>
      </c>
      <c r="G8261" s="23" t="s">
        <v>492</v>
      </c>
      <c r="H8261" s="32" t="s">
        <v>351</v>
      </c>
      <c r="I8261" s="32" t="s">
        <v>52</v>
      </c>
      <c r="J8261" s="135">
        <v>117</v>
      </c>
      <c r="K8261" s="27">
        <v>0.96580999999999995</v>
      </c>
      <c r="L8261" s="77">
        <v>0.9</v>
      </c>
      <c r="Q8261" s="106"/>
    </row>
    <row r="8262" spans="1:17" x14ac:dyDescent="0.25">
      <c r="A8262" t="s">
        <v>331</v>
      </c>
      <c r="B8262" s="23">
        <v>2019</v>
      </c>
      <c r="C8262" s="23" t="s">
        <v>3</v>
      </c>
      <c r="D8262" s="23" t="s">
        <v>62</v>
      </c>
      <c r="E8262" s="23" t="s">
        <v>289</v>
      </c>
      <c r="F8262" s="23" t="s">
        <v>345</v>
      </c>
      <c r="G8262" s="23" t="s">
        <v>492</v>
      </c>
      <c r="H8262" s="32" t="s">
        <v>351</v>
      </c>
      <c r="I8262" s="32" t="s">
        <v>52</v>
      </c>
      <c r="J8262" s="135">
        <v>97</v>
      </c>
      <c r="K8262" s="27">
        <v>0.94845000000000002</v>
      </c>
      <c r="L8262" s="77">
        <v>0.9</v>
      </c>
      <c r="Q8262" s="106"/>
    </row>
    <row r="8263" spans="1:17" x14ac:dyDescent="0.25">
      <c r="A8263" t="s">
        <v>331</v>
      </c>
      <c r="B8263" s="23">
        <v>2020</v>
      </c>
      <c r="C8263" s="23" t="s">
        <v>0</v>
      </c>
      <c r="D8263" s="23" t="s">
        <v>63</v>
      </c>
      <c r="E8263" s="23" t="s">
        <v>289</v>
      </c>
      <c r="F8263" s="23" t="s">
        <v>345</v>
      </c>
      <c r="G8263" s="23" t="s">
        <v>492</v>
      </c>
      <c r="H8263" s="32" t="s">
        <v>351</v>
      </c>
      <c r="I8263" s="32" t="s">
        <v>52</v>
      </c>
      <c r="J8263" s="135">
        <v>102</v>
      </c>
      <c r="K8263" s="27">
        <v>0.96077999999999997</v>
      </c>
      <c r="L8263" s="77">
        <v>0.9</v>
      </c>
      <c r="Q8263" s="106"/>
    </row>
    <row r="8264" spans="1:17" x14ac:dyDescent="0.25">
      <c r="A8264" t="s">
        <v>331</v>
      </c>
      <c r="B8264" s="23">
        <v>2020</v>
      </c>
      <c r="C8264" s="23" t="s">
        <v>1</v>
      </c>
      <c r="D8264" s="23" t="s">
        <v>64</v>
      </c>
      <c r="E8264" s="23" t="s">
        <v>289</v>
      </c>
      <c r="F8264" s="23" t="s">
        <v>345</v>
      </c>
      <c r="G8264" s="23" t="s">
        <v>492</v>
      </c>
      <c r="H8264" s="32" t="s">
        <v>351</v>
      </c>
      <c r="I8264" s="32" t="s">
        <v>52</v>
      </c>
      <c r="J8264" s="135">
        <v>50</v>
      </c>
      <c r="K8264" s="27">
        <v>0.92</v>
      </c>
      <c r="L8264" s="77">
        <v>0.9</v>
      </c>
      <c r="Q8264" s="106"/>
    </row>
    <row r="8265" spans="1:17" x14ac:dyDescent="0.25">
      <c r="A8265" t="s">
        <v>331</v>
      </c>
      <c r="B8265" s="23">
        <v>2020</v>
      </c>
      <c r="C8265" s="23" t="s">
        <v>2</v>
      </c>
      <c r="D8265" s="23" t="s">
        <v>65</v>
      </c>
      <c r="E8265" s="23" t="s">
        <v>289</v>
      </c>
      <c r="F8265" s="23" t="s">
        <v>345</v>
      </c>
      <c r="G8265" s="23" t="s">
        <v>492</v>
      </c>
      <c r="H8265" s="32" t="s">
        <v>351</v>
      </c>
      <c r="I8265" s="32" t="s">
        <v>52</v>
      </c>
      <c r="J8265" s="135">
        <v>41</v>
      </c>
      <c r="K8265" s="27">
        <v>0.92683000000000004</v>
      </c>
      <c r="L8265" s="77">
        <v>0.9</v>
      </c>
      <c r="Q8265" s="106"/>
    </row>
    <row r="8266" spans="1:17" x14ac:dyDescent="0.25">
      <c r="A8266" t="s">
        <v>331</v>
      </c>
      <c r="B8266" s="23">
        <v>2020</v>
      </c>
      <c r="C8266" s="23" t="s">
        <v>3</v>
      </c>
      <c r="D8266" s="23" t="s">
        <v>66</v>
      </c>
      <c r="E8266" s="23" t="s">
        <v>289</v>
      </c>
      <c r="F8266" s="23" t="s">
        <v>345</v>
      </c>
      <c r="G8266" s="23" t="s">
        <v>492</v>
      </c>
      <c r="H8266" s="32" t="s">
        <v>351</v>
      </c>
      <c r="I8266" s="32" t="s">
        <v>52</v>
      </c>
      <c r="J8266" s="135">
        <v>69</v>
      </c>
      <c r="K8266" s="27">
        <v>0.95652000000000004</v>
      </c>
      <c r="L8266" s="77">
        <v>0.9</v>
      </c>
      <c r="Q8266" s="106"/>
    </row>
    <row r="8267" spans="1:17" x14ac:dyDescent="0.25">
      <c r="A8267" t="s">
        <v>331</v>
      </c>
      <c r="B8267" s="23">
        <v>2021</v>
      </c>
      <c r="C8267" s="23" t="s">
        <v>0</v>
      </c>
      <c r="D8267" s="23" t="s">
        <v>67</v>
      </c>
      <c r="E8267" s="23" t="s">
        <v>289</v>
      </c>
      <c r="F8267" s="23" t="s">
        <v>345</v>
      </c>
      <c r="G8267" s="23" t="s">
        <v>492</v>
      </c>
      <c r="H8267" s="32" t="s">
        <v>351</v>
      </c>
      <c r="I8267" s="32" t="s">
        <v>52</v>
      </c>
      <c r="J8267" s="135">
        <v>115</v>
      </c>
      <c r="K8267" s="27">
        <v>0.99129999999999996</v>
      </c>
      <c r="L8267" s="77">
        <v>0.9</v>
      </c>
      <c r="Q8267" s="106"/>
    </row>
    <row r="8268" spans="1:17" x14ac:dyDescent="0.25">
      <c r="A8268" t="s">
        <v>331</v>
      </c>
      <c r="B8268" s="23">
        <v>2021</v>
      </c>
      <c r="C8268" s="23" t="s">
        <v>1</v>
      </c>
      <c r="D8268" s="23" t="s">
        <v>68</v>
      </c>
      <c r="E8268" s="23" t="s">
        <v>289</v>
      </c>
      <c r="F8268" s="23" t="s">
        <v>345</v>
      </c>
      <c r="G8268" s="23" t="s">
        <v>492</v>
      </c>
      <c r="H8268" s="32" t="s">
        <v>351</v>
      </c>
      <c r="I8268" s="32" t="s">
        <v>52</v>
      </c>
      <c r="J8268" s="135">
        <v>109</v>
      </c>
      <c r="K8268" s="27">
        <v>0.97248000000000001</v>
      </c>
      <c r="L8268" s="77">
        <v>0.9</v>
      </c>
      <c r="Q8268" s="106"/>
    </row>
    <row r="8269" spans="1:17" x14ac:dyDescent="0.25">
      <c r="A8269" t="s">
        <v>331</v>
      </c>
      <c r="B8269" s="23">
        <v>2021</v>
      </c>
      <c r="C8269" s="23" t="s">
        <v>2</v>
      </c>
      <c r="D8269" s="23" t="s">
        <v>69</v>
      </c>
      <c r="E8269" s="23" t="s">
        <v>289</v>
      </c>
      <c r="F8269" s="23" t="s">
        <v>345</v>
      </c>
      <c r="G8269" s="23" t="s">
        <v>492</v>
      </c>
      <c r="H8269" s="32" t="s">
        <v>351</v>
      </c>
      <c r="I8269" s="32" t="s">
        <v>52</v>
      </c>
      <c r="J8269" s="135">
        <v>115</v>
      </c>
      <c r="K8269" s="27">
        <v>0.95652000000000004</v>
      </c>
      <c r="L8269" s="77">
        <v>0.9</v>
      </c>
      <c r="Q8269" s="106"/>
    </row>
    <row r="8270" spans="1:17" x14ac:dyDescent="0.25">
      <c r="A8270" t="s">
        <v>331</v>
      </c>
      <c r="B8270" s="23">
        <v>2021</v>
      </c>
      <c r="C8270" s="23" t="s">
        <v>3</v>
      </c>
      <c r="D8270" s="23" t="s">
        <v>70</v>
      </c>
      <c r="E8270" s="23" t="s">
        <v>289</v>
      </c>
      <c r="F8270" s="23" t="s">
        <v>345</v>
      </c>
      <c r="G8270" s="23" t="s">
        <v>492</v>
      </c>
      <c r="H8270" s="32" t="s">
        <v>351</v>
      </c>
      <c r="I8270" s="32" t="s">
        <v>52</v>
      </c>
      <c r="J8270" s="135">
        <v>116</v>
      </c>
      <c r="K8270" s="27">
        <v>0.97414000000000001</v>
      </c>
      <c r="L8270" s="77">
        <v>0.9</v>
      </c>
      <c r="Q8270" s="106"/>
    </row>
    <row r="8271" spans="1:17" x14ac:dyDescent="0.25">
      <c r="A8271" t="s">
        <v>331</v>
      </c>
      <c r="B8271" s="23">
        <v>2022</v>
      </c>
      <c r="C8271" s="23" t="s">
        <v>0</v>
      </c>
      <c r="D8271" s="23" t="s">
        <v>71</v>
      </c>
      <c r="E8271" s="23" t="s">
        <v>289</v>
      </c>
      <c r="F8271" s="23" t="s">
        <v>345</v>
      </c>
      <c r="G8271" s="23" t="s">
        <v>492</v>
      </c>
      <c r="H8271" s="32" t="s">
        <v>351</v>
      </c>
      <c r="I8271" s="32" t="s">
        <v>52</v>
      </c>
      <c r="J8271" s="135">
        <v>116</v>
      </c>
      <c r="K8271" s="27">
        <v>0.97414000000000001</v>
      </c>
      <c r="L8271" s="77">
        <v>0.9</v>
      </c>
      <c r="Q8271" s="106"/>
    </row>
    <row r="8272" spans="1:17" x14ac:dyDescent="0.25">
      <c r="A8272" t="s">
        <v>331</v>
      </c>
      <c r="B8272" s="23">
        <v>2022</v>
      </c>
      <c r="C8272" s="23" t="s">
        <v>1</v>
      </c>
      <c r="D8272" s="23" t="s">
        <v>72</v>
      </c>
      <c r="E8272" s="23" t="s">
        <v>289</v>
      </c>
      <c r="F8272" s="23" t="s">
        <v>345</v>
      </c>
      <c r="G8272" s="23" t="s">
        <v>492</v>
      </c>
      <c r="H8272" s="32" t="s">
        <v>351</v>
      </c>
      <c r="I8272" s="32" t="s">
        <v>52</v>
      </c>
      <c r="J8272" s="135">
        <v>119</v>
      </c>
      <c r="K8272" s="27">
        <v>0.99160000000000004</v>
      </c>
      <c r="L8272" s="77">
        <v>0.9</v>
      </c>
      <c r="Q8272" s="106"/>
    </row>
    <row r="8273" spans="1:17" x14ac:dyDescent="0.25">
      <c r="A8273" t="s">
        <v>331</v>
      </c>
      <c r="B8273" s="23">
        <v>2022</v>
      </c>
      <c r="C8273" s="23" t="s">
        <v>2</v>
      </c>
      <c r="D8273" s="23" t="s">
        <v>73</v>
      </c>
      <c r="E8273" s="23" t="s">
        <v>289</v>
      </c>
      <c r="F8273" s="23" t="s">
        <v>345</v>
      </c>
      <c r="G8273" s="23" t="s">
        <v>492</v>
      </c>
      <c r="H8273" s="32" t="s">
        <v>351</v>
      </c>
      <c r="I8273" s="32" t="s">
        <v>52</v>
      </c>
      <c r="J8273" s="135">
        <v>112</v>
      </c>
      <c r="K8273" s="27">
        <v>0.99107000000000001</v>
      </c>
      <c r="L8273" s="77">
        <v>0.9</v>
      </c>
      <c r="Q8273" s="106"/>
    </row>
    <row r="8274" spans="1:17" x14ac:dyDescent="0.25">
      <c r="A8274" t="s">
        <v>331</v>
      </c>
      <c r="B8274" s="23">
        <v>2022</v>
      </c>
      <c r="C8274" s="23" t="s">
        <v>3</v>
      </c>
      <c r="D8274" s="23" t="s">
        <v>493</v>
      </c>
      <c r="E8274" s="23" t="s">
        <v>289</v>
      </c>
      <c r="F8274" s="23" t="s">
        <v>345</v>
      </c>
      <c r="G8274" s="23" t="s">
        <v>492</v>
      </c>
      <c r="H8274" s="32" t="s">
        <v>351</v>
      </c>
      <c r="I8274" s="32" t="s">
        <v>52</v>
      </c>
      <c r="J8274" s="135">
        <v>123</v>
      </c>
      <c r="K8274" s="27">
        <v>0.98373999999999995</v>
      </c>
      <c r="L8274" s="77">
        <v>0.9</v>
      </c>
      <c r="Q8274" s="106"/>
    </row>
    <row r="8275" spans="1:17" x14ac:dyDescent="0.25">
      <c r="A8275" t="s">
        <v>331</v>
      </c>
      <c r="B8275" s="23">
        <v>2023</v>
      </c>
      <c r="C8275" s="23" t="s">
        <v>0</v>
      </c>
      <c r="D8275" s="23" t="s">
        <v>537</v>
      </c>
      <c r="E8275" s="23" t="s">
        <v>289</v>
      </c>
      <c r="F8275" s="23" t="s">
        <v>345</v>
      </c>
      <c r="G8275" s="23" t="s">
        <v>492</v>
      </c>
      <c r="H8275" s="32" t="s">
        <v>351</v>
      </c>
      <c r="I8275" s="32" t="s">
        <v>52</v>
      </c>
      <c r="J8275" s="135">
        <v>112</v>
      </c>
      <c r="K8275" s="27">
        <v>0.96428999999999998</v>
      </c>
      <c r="L8275" s="77">
        <v>0.9</v>
      </c>
      <c r="Q8275" s="106"/>
    </row>
    <row r="8276" spans="1:17" x14ac:dyDescent="0.25">
      <c r="A8276" t="s">
        <v>331</v>
      </c>
      <c r="B8276" s="23">
        <v>2018</v>
      </c>
      <c r="C8276" s="23" t="s">
        <v>0</v>
      </c>
      <c r="D8276" s="23" t="s">
        <v>54</v>
      </c>
      <c r="E8276" s="23" t="s">
        <v>291</v>
      </c>
      <c r="F8276" s="23" t="s">
        <v>346</v>
      </c>
      <c r="G8276" s="23" t="s">
        <v>492</v>
      </c>
      <c r="H8276" s="32" t="s">
        <v>354</v>
      </c>
      <c r="I8276" s="32" t="s">
        <v>52</v>
      </c>
      <c r="J8276" s="135">
        <v>116</v>
      </c>
      <c r="K8276" s="27">
        <v>0.23275999999999999</v>
      </c>
      <c r="L8276" s="77">
        <v>0.9</v>
      </c>
      <c r="Q8276" s="106"/>
    </row>
    <row r="8277" spans="1:17" x14ac:dyDescent="0.25">
      <c r="A8277" t="s">
        <v>331</v>
      </c>
      <c r="B8277" s="23">
        <v>2018</v>
      </c>
      <c r="C8277" s="23" t="s">
        <v>1</v>
      </c>
      <c r="D8277" s="23" t="s">
        <v>56</v>
      </c>
      <c r="E8277" s="23" t="s">
        <v>291</v>
      </c>
      <c r="F8277" s="23" t="s">
        <v>346</v>
      </c>
      <c r="G8277" s="23" t="s">
        <v>492</v>
      </c>
      <c r="H8277" s="32" t="s">
        <v>354</v>
      </c>
      <c r="I8277" s="32" t="s">
        <v>52</v>
      </c>
      <c r="J8277" s="135">
        <v>152</v>
      </c>
      <c r="K8277" s="27">
        <v>0.40788999999999997</v>
      </c>
      <c r="L8277" s="77">
        <v>0.9</v>
      </c>
      <c r="Q8277" s="106"/>
    </row>
    <row r="8278" spans="1:17" x14ac:dyDescent="0.25">
      <c r="A8278" t="s">
        <v>331</v>
      </c>
      <c r="B8278" s="23">
        <v>2018</v>
      </c>
      <c r="C8278" s="23" t="s">
        <v>2</v>
      </c>
      <c r="D8278" s="23" t="s">
        <v>57</v>
      </c>
      <c r="E8278" s="23" t="s">
        <v>291</v>
      </c>
      <c r="F8278" s="23" t="s">
        <v>346</v>
      </c>
      <c r="G8278" s="23" t="s">
        <v>492</v>
      </c>
      <c r="H8278" s="32" t="s">
        <v>354</v>
      </c>
      <c r="I8278" s="32" t="s">
        <v>52</v>
      </c>
      <c r="J8278" s="135">
        <v>173</v>
      </c>
      <c r="K8278" s="27">
        <v>0.61850000000000005</v>
      </c>
      <c r="L8278" s="77">
        <v>0.9</v>
      </c>
      <c r="Q8278" s="106"/>
    </row>
    <row r="8279" spans="1:17" x14ac:dyDescent="0.25">
      <c r="A8279" t="s">
        <v>331</v>
      </c>
      <c r="B8279" s="23">
        <v>2018</v>
      </c>
      <c r="C8279" s="23" t="s">
        <v>3</v>
      </c>
      <c r="D8279" s="23" t="s">
        <v>58</v>
      </c>
      <c r="E8279" s="23" t="s">
        <v>291</v>
      </c>
      <c r="F8279" s="23" t="s">
        <v>346</v>
      </c>
      <c r="G8279" s="23" t="s">
        <v>492</v>
      </c>
      <c r="H8279" s="32" t="s">
        <v>354</v>
      </c>
      <c r="I8279" s="32" t="s">
        <v>52</v>
      </c>
      <c r="J8279" s="135">
        <v>126</v>
      </c>
      <c r="K8279" s="27">
        <v>0.67459999999999998</v>
      </c>
      <c r="L8279" s="77">
        <v>0.9</v>
      </c>
      <c r="Q8279" s="106"/>
    </row>
    <row r="8280" spans="1:17" x14ac:dyDescent="0.25">
      <c r="A8280" t="s">
        <v>331</v>
      </c>
      <c r="B8280" s="23">
        <v>2019</v>
      </c>
      <c r="C8280" s="23" t="s">
        <v>0</v>
      </c>
      <c r="D8280" s="23" t="s">
        <v>59</v>
      </c>
      <c r="E8280" s="23" t="s">
        <v>291</v>
      </c>
      <c r="F8280" s="23" t="s">
        <v>346</v>
      </c>
      <c r="G8280" s="23" t="s">
        <v>492</v>
      </c>
      <c r="H8280" s="32" t="s">
        <v>354</v>
      </c>
      <c r="I8280" s="32" t="s">
        <v>52</v>
      </c>
      <c r="J8280" s="135">
        <v>140</v>
      </c>
      <c r="K8280" s="27">
        <v>0.69286000000000003</v>
      </c>
      <c r="L8280" s="77">
        <v>0.9</v>
      </c>
      <c r="Q8280" s="106"/>
    </row>
    <row r="8281" spans="1:17" x14ac:dyDescent="0.25">
      <c r="A8281" t="s">
        <v>331</v>
      </c>
      <c r="B8281" s="23">
        <v>2019</v>
      </c>
      <c r="C8281" s="23" t="s">
        <v>1</v>
      </c>
      <c r="D8281" s="23" t="s">
        <v>60</v>
      </c>
      <c r="E8281" s="23" t="s">
        <v>291</v>
      </c>
      <c r="F8281" s="23" t="s">
        <v>346</v>
      </c>
      <c r="G8281" s="23" t="s">
        <v>492</v>
      </c>
      <c r="H8281" s="32" t="s">
        <v>354</v>
      </c>
      <c r="I8281" s="32" t="s">
        <v>52</v>
      </c>
      <c r="J8281" s="135">
        <v>124</v>
      </c>
      <c r="K8281" s="27">
        <v>0.79032000000000002</v>
      </c>
      <c r="L8281" s="77">
        <v>0.9</v>
      </c>
      <c r="Q8281" s="106"/>
    </row>
    <row r="8282" spans="1:17" x14ac:dyDescent="0.25">
      <c r="A8282" t="s">
        <v>331</v>
      </c>
      <c r="B8282" s="23">
        <v>2019</v>
      </c>
      <c r="C8282" s="23" t="s">
        <v>2</v>
      </c>
      <c r="D8282" s="23" t="s">
        <v>61</v>
      </c>
      <c r="E8282" s="23" t="s">
        <v>291</v>
      </c>
      <c r="F8282" s="23" t="s">
        <v>346</v>
      </c>
      <c r="G8282" s="23" t="s">
        <v>492</v>
      </c>
      <c r="H8282" s="32" t="s">
        <v>354</v>
      </c>
      <c r="I8282" s="32" t="s">
        <v>52</v>
      </c>
      <c r="J8282" s="135">
        <v>161</v>
      </c>
      <c r="K8282" s="27">
        <v>0.82608999999999999</v>
      </c>
      <c r="L8282" s="77">
        <v>0.9</v>
      </c>
      <c r="Q8282" s="106"/>
    </row>
    <row r="8283" spans="1:17" x14ac:dyDescent="0.25">
      <c r="A8283" t="s">
        <v>331</v>
      </c>
      <c r="B8283" s="23">
        <v>2019</v>
      </c>
      <c r="C8283" s="23" t="s">
        <v>3</v>
      </c>
      <c r="D8283" s="23" t="s">
        <v>62</v>
      </c>
      <c r="E8283" s="23" t="s">
        <v>291</v>
      </c>
      <c r="F8283" s="23" t="s">
        <v>346</v>
      </c>
      <c r="G8283" s="23" t="s">
        <v>492</v>
      </c>
      <c r="H8283" s="32" t="s">
        <v>354</v>
      </c>
      <c r="I8283" s="32" t="s">
        <v>52</v>
      </c>
      <c r="J8283" s="135">
        <v>137</v>
      </c>
      <c r="K8283" s="27">
        <v>0.83942000000000005</v>
      </c>
      <c r="L8283" s="77">
        <v>0.9</v>
      </c>
      <c r="Q8283" s="106"/>
    </row>
    <row r="8284" spans="1:17" x14ac:dyDescent="0.25">
      <c r="A8284" t="s">
        <v>331</v>
      </c>
      <c r="B8284" s="23">
        <v>2020</v>
      </c>
      <c r="C8284" s="23" t="s">
        <v>0</v>
      </c>
      <c r="D8284" s="23" t="s">
        <v>63</v>
      </c>
      <c r="E8284" s="23" t="s">
        <v>291</v>
      </c>
      <c r="F8284" s="23" t="s">
        <v>346</v>
      </c>
      <c r="G8284" s="23" t="s">
        <v>492</v>
      </c>
      <c r="H8284" s="32" t="s">
        <v>354</v>
      </c>
      <c r="I8284" s="32" t="s">
        <v>52</v>
      </c>
      <c r="J8284" s="135">
        <v>151</v>
      </c>
      <c r="K8284" s="27">
        <v>0.97350999999999999</v>
      </c>
      <c r="L8284" s="77">
        <v>0.9</v>
      </c>
      <c r="Q8284" s="106"/>
    </row>
    <row r="8285" spans="1:17" x14ac:dyDescent="0.25">
      <c r="A8285" t="s">
        <v>331</v>
      </c>
      <c r="B8285" s="23">
        <v>2020</v>
      </c>
      <c r="C8285" s="23" t="s">
        <v>1</v>
      </c>
      <c r="D8285" s="23" t="s">
        <v>64</v>
      </c>
      <c r="E8285" s="23" t="s">
        <v>291</v>
      </c>
      <c r="F8285" s="23" t="s">
        <v>346</v>
      </c>
      <c r="G8285" s="23" t="s">
        <v>492</v>
      </c>
      <c r="H8285" s="32" t="s">
        <v>354</v>
      </c>
      <c r="I8285" s="32" t="s">
        <v>52</v>
      </c>
      <c r="J8285" s="135">
        <v>67</v>
      </c>
      <c r="K8285" s="27">
        <v>0.94030000000000002</v>
      </c>
      <c r="L8285" s="77">
        <v>0.9</v>
      </c>
      <c r="Q8285" s="106"/>
    </row>
    <row r="8286" spans="1:17" x14ac:dyDescent="0.25">
      <c r="A8286" t="s">
        <v>331</v>
      </c>
      <c r="B8286" s="23">
        <v>2020</v>
      </c>
      <c r="C8286" s="23" t="s">
        <v>2</v>
      </c>
      <c r="D8286" s="23" t="s">
        <v>65</v>
      </c>
      <c r="E8286" s="23" t="s">
        <v>291</v>
      </c>
      <c r="F8286" s="23" t="s">
        <v>346</v>
      </c>
      <c r="G8286" s="23" t="s">
        <v>492</v>
      </c>
      <c r="H8286" s="32" t="s">
        <v>354</v>
      </c>
      <c r="I8286" s="32" t="s">
        <v>52</v>
      </c>
      <c r="J8286" s="135">
        <v>110</v>
      </c>
      <c r="K8286" s="27">
        <v>0.97272999999999998</v>
      </c>
      <c r="L8286" s="77">
        <v>0.9</v>
      </c>
      <c r="Q8286" s="106"/>
    </row>
    <row r="8287" spans="1:17" x14ac:dyDescent="0.25">
      <c r="A8287" t="s">
        <v>331</v>
      </c>
      <c r="B8287" s="23">
        <v>2020</v>
      </c>
      <c r="C8287" s="23" t="s">
        <v>3</v>
      </c>
      <c r="D8287" s="23" t="s">
        <v>66</v>
      </c>
      <c r="E8287" s="23" t="s">
        <v>291</v>
      </c>
      <c r="F8287" s="23" t="s">
        <v>346</v>
      </c>
      <c r="G8287" s="23" t="s">
        <v>492</v>
      </c>
      <c r="H8287" s="32" t="s">
        <v>354</v>
      </c>
      <c r="I8287" s="32" t="s">
        <v>52</v>
      </c>
      <c r="J8287" s="135">
        <v>142</v>
      </c>
      <c r="K8287" s="27">
        <v>0.97182999999999997</v>
      </c>
      <c r="L8287" s="77">
        <v>0.9</v>
      </c>
      <c r="Q8287" s="106"/>
    </row>
    <row r="8288" spans="1:17" x14ac:dyDescent="0.25">
      <c r="A8288" t="s">
        <v>331</v>
      </c>
      <c r="B8288" s="23">
        <v>2021</v>
      </c>
      <c r="C8288" s="23" t="s">
        <v>0</v>
      </c>
      <c r="D8288" s="23" t="s">
        <v>67</v>
      </c>
      <c r="E8288" s="23" t="s">
        <v>291</v>
      </c>
      <c r="F8288" s="23" t="s">
        <v>346</v>
      </c>
      <c r="G8288" s="23" t="s">
        <v>492</v>
      </c>
      <c r="H8288" s="32" t="s">
        <v>354</v>
      </c>
      <c r="I8288" s="32" t="s">
        <v>52</v>
      </c>
      <c r="J8288" s="135">
        <v>148</v>
      </c>
      <c r="K8288" s="27">
        <v>1</v>
      </c>
      <c r="L8288" s="77">
        <v>0.9</v>
      </c>
      <c r="Q8288" s="106"/>
    </row>
    <row r="8289" spans="1:17" x14ac:dyDescent="0.25">
      <c r="A8289" t="s">
        <v>331</v>
      </c>
      <c r="B8289" s="23">
        <v>2021</v>
      </c>
      <c r="C8289" s="23" t="s">
        <v>1</v>
      </c>
      <c r="D8289" s="23" t="s">
        <v>68</v>
      </c>
      <c r="E8289" s="23" t="s">
        <v>291</v>
      </c>
      <c r="F8289" s="23" t="s">
        <v>346</v>
      </c>
      <c r="G8289" s="23" t="s">
        <v>492</v>
      </c>
      <c r="H8289" s="32" t="s">
        <v>354</v>
      </c>
      <c r="I8289" s="32" t="s">
        <v>52</v>
      </c>
      <c r="J8289" s="135">
        <v>168</v>
      </c>
      <c r="K8289" s="27">
        <v>0.98809999999999998</v>
      </c>
      <c r="L8289" s="77">
        <v>0.9</v>
      </c>
      <c r="Q8289" s="106"/>
    </row>
    <row r="8290" spans="1:17" x14ac:dyDescent="0.25">
      <c r="A8290" t="s">
        <v>331</v>
      </c>
      <c r="B8290" s="23">
        <v>2021</v>
      </c>
      <c r="C8290" s="23" t="s">
        <v>2</v>
      </c>
      <c r="D8290" s="23" t="s">
        <v>69</v>
      </c>
      <c r="E8290" s="23" t="s">
        <v>291</v>
      </c>
      <c r="F8290" s="23" t="s">
        <v>346</v>
      </c>
      <c r="G8290" s="23" t="s">
        <v>492</v>
      </c>
      <c r="H8290" s="32" t="s">
        <v>354</v>
      </c>
      <c r="I8290" s="32" t="s">
        <v>52</v>
      </c>
      <c r="J8290" s="135">
        <v>146</v>
      </c>
      <c r="K8290" s="27">
        <v>1</v>
      </c>
      <c r="L8290" s="77">
        <v>0.9</v>
      </c>
      <c r="Q8290" s="106"/>
    </row>
    <row r="8291" spans="1:17" x14ac:dyDescent="0.25">
      <c r="A8291" t="s">
        <v>331</v>
      </c>
      <c r="B8291" s="23">
        <v>2021</v>
      </c>
      <c r="C8291" s="23" t="s">
        <v>3</v>
      </c>
      <c r="D8291" s="23" t="s">
        <v>70</v>
      </c>
      <c r="E8291" s="23" t="s">
        <v>291</v>
      </c>
      <c r="F8291" s="23" t="s">
        <v>346</v>
      </c>
      <c r="G8291" s="23" t="s">
        <v>492</v>
      </c>
      <c r="H8291" s="32" t="s">
        <v>354</v>
      </c>
      <c r="I8291" s="32" t="s">
        <v>52</v>
      </c>
      <c r="J8291" s="135">
        <v>137</v>
      </c>
      <c r="K8291" s="27">
        <v>0.98540000000000005</v>
      </c>
      <c r="L8291" s="77">
        <v>0.9</v>
      </c>
      <c r="Q8291" s="106"/>
    </row>
    <row r="8292" spans="1:17" x14ac:dyDescent="0.25">
      <c r="A8292" t="s">
        <v>331</v>
      </c>
      <c r="B8292" s="23">
        <v>2022</v>
      </c>
      <c r="C8292" s="23" t="s">
        <v>0</v>
      </c>
      <c r="D8292" s="23" t="s">
        <v>71</v>
      </c>
      <c r="E8292" s="23" t="s">
        <v>291</v>
      </c>
      <c r="F8292" s="23" t="s">
        <v>346</v>
      </c>
      <c r="G8292" s="23" t="s">
        <v>492</v>
      </c>
      <c r="H8292" s="32" t="s">
        <v>354</v>
      </c>
      <c r="I8292" s="32" t="s">
        <v>52</v>
      </c>
      <c r="J8292" s="135">
        <v>113</v>
      </c>
      <c r="K8292" s="27">
        <v>0.92035</v>
      </c>
      <c r="L8292" s="77">
        <v>0.9</v>
      </c>
      <c r="Q8292" s="106"/>
    </row>
    <row r="8293" spans="1:17" x14ac:dyDescent="0.25">
      <c r="A8293" t="s">
        <v>331</v>
      </c>
      <c r="B8293" s="23">
        <v>2022</v>
      </c>
      <c r="C8293" s="23" t="s">
        <v>1</v>
      </c>
      <c r="D8293" s="23" t="s">
        <v>72</v>
      </c>
      <c r="E8293" s="23" t="s">
        <v>291</v>
      </c>
      <c r="F8293" s="23" t="s">
        <v>346</v>
      </c>
      <c r="G8293" s="23" t="s">
        <v>492</v>
      </c>
      <c r="H8293" s="32" t="s">
        <v>354</v>
      </c>
      <c r="I8293" s="32" t="s">
        <v>52</v>
      </c>
      <c r="J8293" s="135">
        <v>157</v>
      </c>
      <c r="K8293" s="27">
        <v>0.92993999999999999</v>
      </c>
      <c r="L8293" s="77">
        <v>0.9</v>
      </c>
      <c r="Q8293" s="106"/>
    </row>
    <row r="8294" spans="1:17" x14ac:dyDescent="0.25">
      <c r="A8294" t="s">
        <v>331</v>
      </c>
      <c r="B8294" s="23">
        <v>2022</v>
      </c>
      <c r="C8294" s="23" t="s">
        <v>2</v>
      </c>
      <c r="D8294" s="23" t="s">
        <v>73</v>
      </c>
      <c r="E8294" s="23" t="s">
        <v>291</v>
      </c>
      <c r="F8294" s="23" t="s">
        <v>346</v>
      </c>
      <c r="G8294" s="23" t="s">
        <v>492</v>
      </c>
      <c r="H8294" s="32" t="s">
        <v>354</v>
      </c>
      <c r="I8294" s="32" t="s">
        <v>52</v>
      </c>
      <c r="J8294" s="135">
        <v>157</v>
      </c>
      <c r="K8294" s="27">
        <v>0.93630999999999998</v>
      </c>
      <c r="L8294" s="77">
        <v>0.9</v>
      </c>
      <c r="Q8294" s="106"/>
    </row>
    <row r="8295" spans="1:17" x14ac:dyDescent="0.25">
      <c r="A8295" t="s">
        <v>331</v>
      </c>
      <c r="B8295" s="23">
        <v>2022</v>
      </c>
      <c r="C8295" s="23" t="s">
        <v>3</v>
      </c>
      <c r="D8295" s="23" t="s">
        <v>493</v>
      </c>
      <c r="E8295" s="23" t="s">
        <v>291</v>
      </c>
      <c r="F8295" s="23" t="s">
        <v>346</v>
      </c>
      <c r="G8295" s="23" t="s">
        <v>492</v>
      </c>
      <c r="H8295" s="32" t="s">
        <v>354</v>
      </c>
      <c r="I8295" s="32" t="s">
        <v>52</v>
      </c>
      <c r="J8295" s="135">
        <v>138</v>
      </c>
      <c r="K8295" s="27">
        <v>0.92029000000000005</v>
      </c>
      <c r="L8295" s="77">
        <v>0.9</v>
      </c>
      <c r="Q8295" s="106"/>
    </row>
    <row r="8296" spans="1:17" x14ac:dyDescent="0.25">
      <c r="A8296" t="s">
        <v>331</v>
      </c>
      <c r="B8296" s="23">
        <v>2023</v>
      </c>
      <c r="C8296" s="23" t="s">
        <v>0</v>
      </c>
      <c r="D8296" s="23" t="s">
        <v>537</v>
      </c>
      <c r="E8296" s="23" t="s">
        <v>291</v>
      </c>
      <c r="F8296" s="23" t="s">
        <v>346</v>
      </c>
      <c r="G8296" s="23" t="s">
        <v>492</v>
      </c>
      <c r="H8296" s="32" t="s">
        <v>354</v>
      </c>
      <c r="I8296" s="32" t="s">
        <v>52</v>
      </c>
      <c r="J8296" s="135">
        <v>130</v>
      </c>
      <c r="K8296" s="27">
        <v>0.96923000000000004</v>
      </c>
      <c r="L8296" s="77">
        <v>0.9</v>
      </c>
      <c r="Q8296" s="106"/>
    </row>
    <row r="8297" spans="1:17" x14ac:dyDescent="0.25">
      <c r="A8297" t="s">
        <v>331</v>
      </c>
      <c r="B8297" s="23">
        <v>2018</v>
      </c>
      <c r="C8297" s="23" t="s">
        <v>0</v>
      </c>
      <c r="D8297" s="23" t="s">
        <v>54</v>
      </c>
      <c r="E8297" s="23" t="s">
        <v>297</v>
      </c>
      <c r="F8297" s="23" t="s">
        <v>298</v>
      </c>
      <c r="G8297" s="23" t="s">
        <v>492</v>
      </c>
      <c r="H8297" s="32" t="s">
        <v>354</v>
      </c>
      <c r="I8297" s="32" t="s">
        <v>52</v>
      </c>
      <c r="J8297" s="135">
        <v>49</v>
      </c>
      <c r="K8297" s="27">
        <v>0.53061000000000003</v>
      </c>
      <c r="L8297" s="77">
        <v>0.9</v>
      </c>
      <c r="Q8297" s="106"/>
    </row>
    <row r="8298" spans="1:17" x14ac:dyDescent="0.25">
      <c r="A8298" t="s">
        <v>331</v>
      </c>
      <c r="B8298" s="23">
        <v>2018</v>
      </c>
      <c r="C8298" s="23" t="s">
        <v>1</v>
      </c>
      <c r="D8298" s="23" t="s">
        <v>56</v>
      </c>
      <c r="E8298" s="23" t="s">
        <v>297</v>
      </c>
      <c r="F8298" s="23" t="s">
        <v>298</v>
      </c>
      <c r="G8298" s="23" t="s">
        <v>492</v>
      </c>
      <c r="H8298" s="32" t="s">
        <v>354</v>
      </c>
      <c r="I8298" s="32" t="s">
        <v>52</v>
      </c>
      <c r="J8298" s="135">
        <v>62</v>
      </c>
      <c r="K8298" s="27">
        <v>0.80645</v>
      </c>
      <c r="L8298" s="77">
        <v>0.9</v>
      </c>
      <c r="Q8298" s="106"/>
    </row>
    <row r="8299" spans="1:17" x14ac:dyDescent="0.25">
      <c r="A8299" t="s">
        <v>331</v>
      </c>
      <c r="B8299" s="23">
        <v>2018</v>
      </c>
      <c r="C8299" s="23" t="s">
        <v>2</v>
      </c>
      <c r="D8299" s="23" t="s">
        <v>57</v>
      </c>
      <c r="E8299" s="23" t="s">
        <v>297</v>
      </c>
      <c r="F8299" s="23" t="s">
        <v>298</v>
      </c>
      <c r="G8299" s="23" t="s">
        <v>492</v>
      </c>
      <c r="H8299" s="32" t="s">
        <v>354</v>
      </c>
      <c r="I8299" s="32" t="s">
        <v>52</v>
      </c>
      <c r="J8299" s="135">
        <v>55</v>
      </c>
      <c r="K8299" s="27">
        <v>0.70909</v>
      </c>
      <c r="L8299" s="77">
        <v>0.9</v>
      </c>
      <c r="Q8299" s="106"/>
    </row>
    <row r="8300" spans="1:17" x14ac:dyDescent="0.25">
      <c r="A8300" t="s">
        <v>331</v>
      </c>
      <c r="B8300" s="23">
        <v>2018</v>
      </c>
      <c r="C8300" s="23" t="s">
        <v>3</v>
      </c>
      <c r="D8300" s="23" t="s">
        <v>58</v>
      </c>
      <c r="E8300" s="23" t="s">
        <v>297</v>
      </c>
      <c r="F8300" s="23" t="s">
        <v>298</v>
      </c>
      <c r="G8300" s="23" t="s">
        <v>492</v>
      </c>
      <c r="H8300" s="32" t="s">
        <v>354</v>
      </c>
      <c r="I8300" s="32" t="s">
        <v>52</v>
      </c>
      <c r="J8300" s="135">
        <v>49</v>
      </c>
      <c r="K8300" s="27">
        <v>0.69388000000000005</v>
      </c>
      <c r="L8300" s="77">
        <v>0.9</v>
      </c>
      <c r="Q8300" s="106"/>
    </row>
    <row r="8301" spans="1:17" x14ac:dyDescent="0.25">
      <c r="A8301" t="s">
        <v>331</v>
      </c>
      <c r="B8301" s="23">
        <v>2019</v>
      </c>
      <c r="C8301" s="23" t="s">
        <v>0</v>
      </c>
      <c r="D8301" s="23" t="s">
        <v>59</v>
      </c>
      <c r="E8301" s="23" t="s">
        <v>297</v>
      </c>
      <c r="F8301" s="23" t="s">
        <v>298</v>
      </c>
      <c r="G8301" s="23" t="s">
        <v>492</v>
      </c>
      <c r="H8301" s="32" t="s">
        <v>354</v>
      </c>
      <c r="I8301" s="32" t="s">
        <v>52</v>
      </c>
      <c r="J8301" s="135">
        <v>67</v>
      </c>
      <c r="K8301" s="27">
        <v>0.71641999999999995</v>
      </c>
      <c r="L8301" s="77">
        <v>0.9</v>
      </c>
      <c r="Q8301" s="106"/>
    </row>
    <row r="8302" spans="1:17" x14ac:dyDescent="0.25">
      <c r="A8302" t="s">
        <v>331</v>
      </c>
      <c r="B8302" s="23">
        <v>2019</v>
      </c>
      <c r="C8302" s="23" t="s">
        <v>1</v>
      </c>
      <c r="D8302" s="23" t="s">
        <v>60</v>
      </c>
      <c r="E8302" s="23" t="s">
        <v>297</v>
      </c>
      <c r="F8302" s="23" t="s">
        <v>298</v>
      </c>
      <c r="G8302" s="23" t="s">
        <v>492</v>
      </c>
      <c r="H8302" s="32" t="s">
        <v>354</v>
      </c>
      <c r="I8302" s="32" t="s">
        <v>52</v>
      </c>
      <c r="J8302" s="135">
        <v>63</v>
      </c>
      <c r="K8302" s="27">
        <v>0.84126999999999996</v>
      </c>
      <c r="L8302" s="77">
        <v>0.9</v>
      </c>
      <c r="Q8302" s="106"/>
    </row>
    <row r="8303" spans="1:17" x14ac:dyDescent="0.25">
      <c r="A8303" t="s">
        <v>331</v>
      </c>
      <c r="B8303" s="23">
        <v>2019</v>
      </c>
      <c r="C8303" s="23" t="s">
        <v>2</v>
      </c>
      <c r="D8303" s="23" t="s">
        <v>61</v>
      </c>
      <c r="E8303" s="23" t="s">
        <v>297</v>
      </c>
      <c r="F8303" s="23" t="s">
        <v>298</v>
      </c>
      <c r="G8303" s="23" t="s">
        <v>492</v>
      </c>
      <c r="H8303" s="32" t="s">
        <v>354</v>
      </c>
      <c r="I8303" s="32" t="s">
        <v>52</v>
      </c>
      <c r="J8303" s="135">
        <v>61</v>
      </c>
      <c r="K8303" s="27">
        <v>0.81967000000000001</v>
      </c>
      <c r="L8303" s="77">
        <v>0.9</v>
      </c>
      <c r="Q8303" s="106"/>
    </row>
    <row r="8304" spans="1:17" x14ac:dyDescent="0.25">
      <c r="A8304" t="s">
        <v>331</v>
      </c>
      <c r="B8304" s="23">
        <v>2019</v>
      </c>
      <c r="C8304" s="23" t="s">
        <v>3</v>
      </c>
      <c r="D8304" s="23" t="s">
        <v>62</v>
      </c>
      <c r="E8304" s="23" t="s">
        <v>297</v>
      </c>
      <c r="F8304" s="23" t="s">
        <v>298</v>
      </c>
      <c r="G8304" s="23" t="s">
        <v>492</v>
      </c>
      <c r="H8304" s="32" t="s">
        <v>354</v>
      </c>
      <c r="I8304" s="32" t="s">
        <v>52</v>
      </c>
      <c r="J8304" s="135">
        <v>60</v>
      </c>
      <c r="K8304" s="27">
        <v>0.88332999999999995</v>
      </c>
      <c r="L8304" s="77">
        <v>0.9</v>
      </c>
      <c r="Q8304" s="106"/>
    </row>
    <row r="8305" spans="1:17" x14ac:dyDescent="0.25">
      <c r="A8305" t="s">
        <v>331</v>
      </c>
      <c r="B8305" s="23">
        <v>2020</v>
      </c>
      <c r="C8305" s="23" t="s">
        <v>0</v>
      </c>
      <c r="D8305" s="23" t="s">
        <v>63</v>
      </c>
      <c r="E8305" s="23" t="s">
        <v>297</v>
      </c>
      <c r="F8305" s="23" t="s">
        <v>298</v>
      </c>
      <c r="G8305" s="23" t="s">
        <v>492</v>
      </c>
      <c r="H8305" s="32" t="s">
        <v>354</v>
      </c>
      <c r="I8305" s="32" t="s">
        <v>52</v>
      </c>
      <c r="J8305" s="135">
        <v>56</v>
      </c>
      <c r="K8305" s="27">
        <v>0.96428999999999998</v>
      </c>
      <c r="L8305" s="77">
        <v>0.9</v>
      </c>
      <c r="Q8305" s="106"/>
    </row>
    <row r="8306" spans="1:17" x14ac:dyDescent="0.25">
      <c r="A8306" t="s">
        <v>331</v>
      </c>
      <c r="B8306" s="23">
        <v>2020</v>
      </c>
      <c r="C8306" s="23" t="s">
        <v>1</v>
      </c>
      <c r="D8306" s="23" t="s">
        <v>64</v>
      </c>
      <c r="E8306" s="23" t="s">
        <v>297</v>
      </c>
      <c r="F8306" s="23" t="s">
        <v>298</v>
      </c>
      <c r="G8306" s="23" t="s">
        <v>492</v>
      </c>
      <c r="H8306" s="32" t="s">
        <v>354</v>
      </c>
      <c r="I8306" s="32" t="s">
        <v>52</v>
      </c>
      <c r="J8306" s="135">
        <v>17</v>
      </c>
      <c r="K8306" s="27">
        <v>0.70587999999999995</v>
      </c>
      <c r="L8306" s="77">
        <v>0.9</v>
      </c>
      <c r="Q8306" s="106"/>
    </row>
    <row r="8307" spans="1:17" x14ac:dyDescent="0.25">
      <c r="A8307" t="s">
        <v>331</v>
      </c>
      <c r="B8307" s="23">
        <v>2020</v>
      </c>
      <c r="C8307" s="23" t="s">
        <v>2</v>
      </c>
      <c r="D8307" s="23" t="s">
        <v>65</v>
      </c>
      <c r="E8307" s="23" t="s">
        <v>297</v>
      </c>
      <c r="F8307" s="23" t="s">
        <v>298</v>
      </c>
      <c r="G8307" s="23" t="s">
        <v>492</v>
      </c>
      <c r="H8307" s="32" t="s">
        <v>354</v>
      </c>
      <c r="I8307" s="32" t="s">
        <v>52</v>
      </c>
      <c r="J8307" s="135">
        <v>53</v>
      </c>
      <c r="K8307" s="27">
        <v>0.66037999999999997</v>
      </c>
      <c r="L8307" s="77">
        <v>0.9</v>
      </c>
      <c r="Q8307" s="106"/>
    </row>
    <row r="8308" spans="1:17" x14ac:dyDescent="0.25">
      <c r="A8308" t="s">
        <v>331</v>
      </c>
      <c r="B8308" s="23">
        <v>2020</v>
      </c>
      <c r="C8308" s="23" t="s">
        <v>3</v>
      </c>
      <c r="D8308" s="23" t="s">
        <v>66</v>
      </c>
      <c r="E8308" s="23" t="s">
        <v>297</v>
      </c>
      <c r="F8308" s="23" t="s">
        <v>298</v>
      </c>
      <c r="G8308" s="23" t="s">
        <v>492</v>
      </c>
      <c r="H8308" s="32" t="s">
        <v>354</v>
      </c>
      <c r="I8308" s="32" t="s">
        <v>52</v>
      </c>
      <c r="J8308" s="135">
        <v>66</v>
      </c>
      <c r="K8308" s="27">
        <v>0.89393999999999996</v>
      </c>
      <c r="L8308" s="77">
        <v>0.9</v>
      </c>
      <c r="Q8308" s="106"/>
    </row>
    <row r="8309" spans="1:17" x14ac:dyDescent="0.25">
      <c r="A8309" t="s">
        <v>331</v>
      </c>
      <c r="B8309" s="23">
        <v>2021</v>
      </c>
      <c r="C8309" s="23" t="s">
        <v>0</v>
      </c>
      <c r="D8309" s="23" t="s">
        <v>67</v>
      </c>
      <c r="E8309" s="23" t="s">
        <v>297</v>
      </c>
      <c r="F8309" s="23" t="s">
        <v>298</v>
      </c>
      <c r="G8309" s="23" t="s">
        <v>492</v>
      </c>
      <c r="H8309" s="32" t="s">
        <v>354</v>
      </c>
      <c r="I8309" s="32" t="s">
        <v>52</v>
      </c>
      <c r="J8309" s="135">
        <v>56</v>
      </c>
      <c r="K8309" s="27">
        <v>0.80357000000000001</v>
      </c>
      <c r="L8309" s="77">
        <v>0.9</v>
      </c>
      <c r="Q8309" s="106"/>
    </row>
    <row r="8310" spans="1:17" x14ac:dyDescent="0.25">
      <c r="A8310" t="s">
        <v>331</v>
      </c>
      <c r="B8310" s="23">
        <v>2021</v>
      </c>
      <c r="C8310" s="23" t="s">
        <v>1</v>
      </c>
      <c r="D8310" s="23" t="s">
        <v>68</v>
      </c>
      <c r="E8310" s="23" t="s">
        <v>297</v>
      </c>
      <c r="F8310" s="23" t="s">
        <v>298</v>
      </c>
      <c r="G8310" s="23" t="s">
        <v>492</v>
      </c>
      <c r="H8310" s="32" t="s">
        <v>354</v>
      </c>
      <c r="I8310" s="32" t="s">
        <v>52</v>
      </c>
      <c r="J8310" s="135">
        <v>58</v>
      </c>
      <c r="K8310" s="27">
        <v>0.70689999999999997</v>
      </c>
      <c r="L8310" s="77">
        <v>0.9</v>
      </c>
      <c r="Q8310" s="106"/>
    </row>
    <row r="8311" spans="1:17" x14ac:dyDescent="0.25">
      <c r="A8311" t="s">
        <v>331</v>
      </c>
      <c r="B8311" s="23">
        <v>2021</v>
      </c>
      <c r="C8311" s="23" t="s">
        <v>2</v>
      </c>
      <c r="D8311" s="23" t="s">
        <v>69</v>
      </c>
      <c r="E8311" s="23" t="s">
        <v>297</v>
      </c>
      <c r="F8311" s="23" t="s">
        <v>298</v>
      </c>
      <c r="G8311" s="23" t="s">
        <v>492</v>
      </c>
      <c r="H8311" s="32" t="s">
        <v>354</v>
      </c>
      <c r="I8311" s="32" t="s">
        <v>52</v>
      </c>
      <c r="J8311" s="135">
        <v>64</v>
      </c>
      <c r="K8311" s="27">
        <v>0.625</v>
      </c>
      <c r="L8311" s="77">
        <v>0.9</v>
      </c>
      <c r="Q8311" s="106"/>
    </row>
    <row r="8312" spans="1:17" x14ac:dyDescent="0.25">
      <c r="A8312" t="s">
        <v>331</v>
      </c>
      <c r="B8312" s="23">
        <v>2021</v>
      </c>
      <c r="C8312" s="23" t="s">
        <v>3</v>
      </c>
      <c r="D8312" s="23" t="s">
        <v>70</v>
      </c>
      <c r="E8312" s="23" t="s">
        <v>297</v>
      </c>
      <c r="F8312" s="23" t="s">
        <v>298</v>
      </c>
      <c r="G8312" s="23" t="s">
        <v>492</v>
      </c>
      <c r="H8312" s="32" t="s">
        <v>354</v>
      </c>
      <c r="I8312" s="32" t="s">
        <v>52</v>
      </c>
      <c r="J8312" s="135">
        <v>49</v>
      </c>
      <c r="K8312" s="27">
        <v>0.28571000000000002</v>
      </c>
      <c r="L8312" s="77">
        <v>0.9</v>
      </c>
      <c r="Q8312" s="106"/>
    </row>
    <row r="8313" spans="1:17" x14ac:dyDescent="0.25">
      <c r="A8313" t="s">
        <v>331</v>
      </c>
      <c r="B8313" s="23">
        <v>2022</v>
      </c>
      <c r="C8313" s="23" t="s">
        <v>0</v>
      </c>
      <c r="D8313" s="23" t="s">
        <v>71</v>
      </c>
      <c r="E8313" s="23" t="s">
        <v>297</v>
      </c>
      <c r="F8313" s="23" t="s">
        <v>298</v>
      </c>
      <c r="G8313" s="23" t="s">
        <v>492</v>
      </c>
      <c r="H8313" s="32" t="s">
        <v>354</v>
      </c>
      <c r="I8313" s="32" t="s">
        <v>52</v>
      </c>
      <c r="J8313" s="135">
        <v>43</v>
      </c>
      <c r="K8313" s="27">
        <v>0.30232999999999999</v>
      </c>
      <c r="L8313" s="77">
        <v>0.9</v>
      </c>
      <c r="Q8313" s="106"/>
    </row>
    <row r="8314" spans="1:17" x14ac:dyDescent="0.25">
      <c r="A8314" t="s">
        <v>331</v>
      </c>
      <c r="B8314" s="23">
        <v>2022</v>
      </c>
      <c r="C8314" s="23" t="s">
        <v>1</v>
      </c>
      <c r="D8314" s="23" t="s">
        <v>72</v>
      </c>
      <c r="E8314" s="23" t="s">
        <v>297</v>
      </c>
      <c r="F8314" s="23" t="s">
        <v>298</v>
      </c>
      <c r="G8314" s="23" t="s">
        <v>492</v>
      </c>
      <c r="H8314" s="32" t="s">
        <v>354</v>
      </c>
      <c r="I8314" s="32" t="s">
        <v>52</v>
      </c>
      <c r="J8314" s="135">
        <v>47</v>
      </c>
      <c r="K8314" s="27">
        <v>0.72340000000000004</v>
      </c>
      <c r="L8314" s="77">
        <v>0.9</v>
      </c>
      <c r="Q8314" s="106"/>
    </row>
    <row r="8315" spans="1:17" x14ac:dyDescent="0.25">
      <c r="A8315" t="s">
        <v>331</v>
      </c>
      <c r="B8315" s="23">
        <v>2022</v>
      </c>
      <c r="C8315" s="23" t="s">
        <v>2</v>
      </c>
      <c r="D8315" s="23" t="s">
        <v>73</v>
      </c>
      <c r="E8315" s="23" t="s">
        <v>297</v>
      </c>
      <c r="F8315" s="23" t="s">
        <v>298</v>
      </c>
      <c r="G8315" s="23" t="s">
        <v>492</v>
      </c>
      <c r="H8315" s="32" t="s">
        <v>354</v>
      </c>
      <c r="I8315" s="32" t="s">
        <v>52</v>
      </c>
      <c r="J8315" s="135">
        <v>52</v>
      </c>
      <c r="K8315" s="27">
        <v>0.86538000000000004</v>
      </c>
      <c r="L8315" s="77">
        <v>0.9</v>
      </c>
      <c r="Q8315" s="106"/>
    </row>
    <row r="8316" spans="1:17" x14ac:dyDescent="0.25">
      <c r="A8316" t="s">
        <v>331</v>
      </c>
      <c r="B8316" s="23">
        <v>2022</v>
      </c>
      <c r="C8316" s="23" t="s">
        <v>3</v>
      </c>
      <c r="D8316" s="23" t="s">
        <v>493</v>
      </c>
      <c r="E8316" s="23" t="s">
        <v>297</v>
      </c>
      <c r="F8316" s="23" t="s">
        <v>298</v>
      </c>
      <c r="G8316" s="23" t="s">
        <v>492</v>
      </c>
      <c r="H8316" s="32" t="s">
        <v>354</v>
      </c>
      <c r="I8316" s="32" t="s">
        <v>52</v>
      </c>
      <c r="J8316" s="135">
        <v>54</v>
      </c>
      <c r="K8316" s="27">
        <v>0.81481000000000003</v>
      </c>
      <c r="L8316" s="77">
        <v>0.9</v>
      </c>
      <c r="Q8316" s="106"/>
    </row>
    <row r="8317" spans="1:17" x14ac:dyDescent="0.25">
      <c r="A8317" t="s">
        <v>331</v>
      </c>
      <c r="B8317" s="23">
        <v>2023</v>
      </c>
      <c r="C8317" s="23" t="s">
        <v>0</v>
      </c>
      <c r="D8317" s="23" t="s">
        <v>537</v>
      </c>
      <c r="E8317" s="23" t="s">
        <v>297</v>
      </c>
      <c r="F8317" s="23" t="s">
        <v>298</v>
      </c>
      <c r="G8317" s="23" t="s">
        <v>492</v>
      </c>
      <c r="H8317" s="32" t="s">
        <v>354</v>
      </c>
      <c r="I8317" s="32" t="s">
        <v>52</v>
      </c>
      <c r="J8317" s="135">
        <v>61</v>
      </c>
      <c r="K8317" s="27">
        <v>0.90164</v>
      </c>
      <c r="L8317" s="77">
        <v>0.9</v>
      </c>
      <c r="Q8317" s="106"/>
    </row>
    <row r="8318" spans="1:17" x14ac:dyDescent="0.25">
      <c r="A8318" t="s">
        <v>331</v>
      </c>
      <c r="B8318" s="23">
        <v>2018</v>
      </c>
      <c r="C8318" s="23" t="s">
        <v>0</v>
      </c>
      <c r="D8318" s="23" t="s">
        <v>54</v>
      </c>
      <c r="E8318" s="23" t="s">
        <v>299</v>
      </c>
      <c r="F8318" s="23" t="s">
        <v>300</v>
      </c>
      <c r="G8318" s="23" t="s">
        <v>492</v>
      </c>
      <c r="H8318" s="32" t="s">
        <v>361</v>
      </c>
      <c r="I8318" s="32" t="s">
        <v>52</v>
      </c>
      <c r="J8318" s="135">
        <v>71</v>
      </c>
      <c r="K8318" s="27">
        <v>0.67605999999999999</v>
      </c>
      <c r="L8318" s="77">
        <v>0.9</v>
      </c>
      <c r="Q8318" s="106"/>
    </row>
    <row r="8319" spans="1:17" x14ac:dyDescent="0.25">
      <c r="A8319" t="s">
        <v>331</v>
      </c>
      <c r="B8319" s="23">
        <v>2018</v>
      </c>
      <c r="C8319" s="23" t="s">
        <v>1</v>
      </c>
      <c r="D8319" s="23" t="s">
        <v>56</v>
      </c>
      <c r="E8319" s="23" t="s">
        <v>299</v>
      </c>
      <c r="F8319" s="23" t="s">
        <v>300</v>
      </c>
      <c r="G8319" s="23" t="s">
        <v>492</v>
      </c>
      <c r="H8319" s="32" t="s">
        <v>361</v>
      </c>
      <c r="I8319" s="32" t="s">
        <v>52</v>
      </c>
      <c r="J8319" s="135">
        <v>67</v>
      </c>
      <c r="K8319" s="27">
        <v>0.67164000000000001</v>
      </c>
      <c r="L8319" s="77">
        <v>0.9</v>
      </c>
      <c r="Q8319" s="106"/>
    </row>
    <row r="8320" spans="1:17" x14ac:dyDescent="0.25">
      <c r="A8320" t="s">
        <v>331</v>
      </c>
      <c r="B8320" s="23">
        <v>2018</v>
      </c>
      <c r="C8320" s="23" t="s">
        <v>2</v>
      </c>
      <c r="D8320" s="23" t="s">
        <v>57</v>
      </c>
      <c r="E8320" s="23" t="s">
        <v>299</v>
      </c>
      <c r="F8320" s="23" t="s">
        <v>300</v>
      </c>
      <c r="G8320" s="23" t="s">
        <v>492</v>
      </c>
      <c r="H8320" s="32" t="s">
        <v>361</v>
      </c>
      <c r="I8320" s="32" t="s">
        <v>52</v>
      </c>
      <c r="J8320" s="135">
        <v>67</v>
      </c>
      <c r="K8320" s="27">
        <v>0.68657000000000001</v>
      </c>
      <c r="L8320" s="77">
        <v>0.9</v>
      </c>
      <c r="Q8320" s="106"/>
    </row>
    <row r="8321" spans="1:17" x14ac:dyDescent="0.25">
      <c r="A8321" t="s">
        <v>331</v>
      </c>
      <c r="B8321" s="23">
        <v>2018</v>
      </c>
      <c r="C8321" s="23" t="s">
        <v>3</v>
      </c>
      <c r="D8321" s="23" t="s">
        <v>58</v>
      </c>
      <c r="E8321" s="23" t="s">
        <v>299</v>
      </c>
      <c r="F8321" s="23" t="s">
        <v>300</v>
      </c>
      <c r="G8321" s="23" t="s">
        <v>492</v>
      </c>
      <c r="H8321" s="32" t="s">
        <v>361</v>
      </c>
      <c r="I8321" s="32" t="s">
        <v>52</v>
      </c>
      <c r="J8321" s="135">
        <v>69</v>
      </c>
      <c r="K8321" s="27">
        <v>0.76812000000000002</v>
      </c>
      <c r="L8321" s="77">
        <v>0.9</v>
      </c>
      <c r="Q8321" s="106"/>
    </row>
    <row r="8322" spans="1:17" x14ac:dyDescent="0.25">
      <c r="A8322" t="s">
        <v>331</v>
      </c>
      <c r="B8322" s="23">
        <v>2019</v>
      </c>
      <c r="C8322" s="23" t="s">
        <v>0</v>
      </c>
      <c r="D8322" s="23" t="s">
        <v>59</v>
      </c>
      <c r="E8322" s="23" t="s">
        <v>299</v>
      </c>
      <c r="F8322" s="23" t="s">
        <v>300</v>
      </c>
      <c r="G8322" s="23" t="s">
        <v>492</v>
      </c>
      <c r="H8322" s="32" t="s">
        <v>361</v>
      </c>
      <c r="I8322" s="32" t="s">
        <v>52</v>
      </c>
      <c r="J8322" s="135">
        <v>67</v>
      </c>
      <c r="K8322" s="27">
        <v>0.64178999999999997</v>
      </c>
      <c r="L8322" s="77">
        <v>0.9</v>
      </c>
      <c r="Q8322" s="106"/>
    </row>
    <row r="8323" spans="1:17" x14ac:dyDescent="0.25">
      <c r="A8323" t="s">
        <v>331</v>
      </c>
      <c r="B8323" s="23">
        <v>2019</v>
      </c>
      <c r="C8323" s="23" t="s">
        <v>1</v>
      </c>
      <c r="D8323" s="23" t="s">
        <v>60</v>
      </c>
      <c r="E8323" s="23" t="s">
        <v>299</v>
      </c>
      <c r="F8323" s="23" t="s">
        <v>300</v>
      </c>
      <c r="G8323" s="23" t="s">
        <v>492</v>
      </c>
      <c r="H8323" s="32" t="s">
        <v>361</v>
      </c>
      <c r="I8323" s="32" t="s">
        <v>52</v>
      </c>
      <c r="J8323" s="135">
        <v>105</v>
      </c>
      <c r="K8323" s="27">
        <v>0.65713999999999995</v>
      </c>
      <c r="L8323" s="77">
        <v>0.9</v>
      </c>
      <c r="Q8323" s="106"/>
    </row>
    <row r="8324" spans="1:17" x14ac:dyDescent="0.25">
      <c r="A8324" t="s">
        <v>331</v>
      </c>
      <c r="B8324" s="23">
        <v>2019</v>
      </c>
      <c r="C8324" s="23" t="s">
        <v>2</v>
      </c>
      <c r="D8324" s="23" t="s">
        <v>61</v>
      </c>
      <c r="E8324" s="23" t="s">
        <v>299</v>
      </c>
      <c r="F8324" s="23" t="s">
        <v>300</v>
      </c>
      <c r="G8324" s="23" t="s">
        <v>492</v>
      </c>
      <c r="H8324" s="32" t="s">
        <v>361</v>
      </c>
      <c r="I8324" s="32" t="s">
        <v>52</v>
      </c>
      <c r="J8324" s="135">
        <v>73</v>
      </c>
      <c r="K8324" s="27">
        <v>0.65752999999999995</v>
      </c>
      <c r="L8324" s="77">
        <v>0.9</v>
      </c>
      <c r="Q8324" s="106"/>
    </row>
    <row r="8325" spans="1:17" x14ac:dyDescent="0.25">
      <c r="A8325" t="s">
        <v>331</v>
      </c>
      <c r="B8325" s="23">
        <v>2019</v>
      </c>
      <c r="C8325" s="23" t="s">
        <v>3</v>
      </c>
      <c r="D8325" s="23" t="s">
        <v>62</v>
      </c>
      <c r="E8325" s="23" t="s">
        <v>299</v>
      </c>
      <c r="F8325" s="23" t="s">
        <v>300</v>
      </c>
      <c r="G8325" s="23" t="s">
        <v>492</v>
      </c>
      <c r="H8325" s="32" t="s">
        <v>361</v>
      </c>
      <c r="I8325" s="32" t="s">
        <v>52</v>
      </c>
      <c r="J8325" s="135">
        <v>65</v>
      </c>
      <c r="K8325" s="27">
        <v>0.6</v>
      </c>
      <c r="L8325" s="77">
        <v>0.9</v>
      </c>
      <c r="Q8325" s="106"/>
    </row>
    <row r="8326" spans="1:17" x14ac:dyDescent="0.25">
      <c r="A8326" t="s">
        <v>331</v>
      </c>
      <c r="B8326" s="23">
        <v>2020</v>
      </c>
      <c r="C8326" s="23" t="s">
        <v>0</v>
      </c>
      <c r="D8326" s="23" t="s">
        <v>63</v>
      </c>
      <c r="E8326" s="23" t="s">
        <v>299</v>
      </c>
      <c r="F8326" s="23" t="s">
        <v>300</v>
      </c>
      <c r="G8326" s="23" t="s">
        <v>492</v>
      </c>
      <c r="H8326" s="32" t="s">
        <v>361</v>
      </c>
      <c r="I8326" s="32" t="s">
        <v>52</v>
      </c>
      <c r="J8326" s="135">
        <v>99</v>
      </c>
      <c r="K8326" s="27">
        <v>0.74746999999999997</v>
      </c>
      <c r="L8326" s="77">
        <v>0.9</v>
      </c>
      <c r="Q8326" s="106"/>
    </row>
    <row r="8327" spans="1:17" x14ac:dyDescent="0.25">
      <c r="A8327" t="s">
        <v>331</v>
      </c>
      <c r="B8327" s="23">
        <v>2020</v>
      </c>
      <c r="C8327" s="23" t="s">
        <v>1</v>
      </c>
      <c r="D8327" s="23" t="s">
        <v>64</v>
      </c>
      <c r="E8327" s="23" t="s">
        <v>299</v>
      </c>
      <c r="F8327" s="23" t="s">
        <v>300</v>
      </c>
      <c r="G8327" s="23" t="s">
        <v>492</v>
      </c>
      <c r="H8327" s="32" t="s">
        <v>361</v>
      </c>
      <c r="I8327" s="32" t="s">
        <v>52</v>
      </c>
      <c r="J8327" s="135">
        <v>32</v>
      </c>
      <c r="K8327" s="27">
        <v>0.6875</v>
      </c>
      <c r="L8327" s="77">
        <v>0.9</v>
      </c>
      <c r="Q8327" s="106"/>
    </row>
    <row r="8328" spans="1:17" x14ac:dyDescent="0.25">
      <c r="A8328" t="s">
        <v>331</v>
      </c>
      <c r="B8328" s="23">
        <v>2020</v>
      </c>
      <c r="C8328" s="23" t="s">
        <v>2</v>
      </c>
      <c r="D8328" s="23" t="s">
        <v>65</v>
      </c>
      <c r="E8328" s="23" t="s">
        <v>299</v>
      </c>
      <c r="F8328" s="23" t="s">
        <v>300</v>
      </c>
      <c r="G8328" s="23" t="s">
        <v>492</v>
      </c>
      <c r="H8328" s="32" t="s">
        <v>361</v>
      </c>
      <c r="I8328" s="32" t="s">
        <v>52</v>
      </c>
      <c r="J8328" s="135">
        <v>66</v>
      </c>
      <c r="K8328" s="27">
        <v>0.63636000000000004</v>
      </c>
      <c r="L8328" s="77">
        <v>0.9</v>
      </c>
      <c r="Q8328" s="106"/>
    </row>
    <row r="8329" spans="1:17" x14ac:dyDescent="0.25">
      <c r="A8329" t="s">
        <v>331</v>
      </c>
      <c r="B8329" s="23">
        <v>2020</v>
      </c>
      <c r="C8329" s="23" t="s">
        <v>3</v>
      </c>
      <c r="D8329" s="23" t="s">
        <v>66</v>
      </c>
      <c r="E8329" s="23" t="s">
        <v>299</v>
      </c>
      <c r="F8329" s="23" t="s">
        <v>300</v>
      </c>
      <c r="G8329" s="23" t="s">
        <v>492</v>
      </c>
      <c r="H8329" s="32" t="s">
        <v>361</v>
      </c>
      <c r="I8329" s="32" t="s">
        <v>52</v>
      </c>
      <c r="J8329" s="135">
        <v>63</v>
      </c>
      <c r="K8329" s="27">
        <v>0.47619</v>
      </c>
      <c r="L8329" s="77">
        <v>0.9</v>
      </c>
      <c r="Q8329" s="106"/>
    </row>
    <row r="8330" spans="1:17" x14ac:dyDescent="0.25">
      <c r="A8330" t="s">
        <v>331</v>
      </c>
      <c r="B8330" s="23">
        <v>2021</v>
      </c>
      <c r="C8330" s="23" t="s">
        <v>0</v>
      </c>
      <c r="D8330" s="23" t="s">
        <v>67</v>
      </c>
      <c r="E8330" s="23" t="s">
        <v>299</v>
      </c>
      <c r="F8330" s="23" t="s">
        <v>300</v>
      </c>
      <c r="G8330" s="23" t="s">
        <v>492</v>
      </c>
      <c r="H8330" s="32" t="s">
        <v>361</v>
      </c>
      <c r="I8330" s="32" t="s">
        <v>52</v>
      </c>
      <c r="J8330" s="135">
        <v>61</v>
      </c>
      <c r="K8330" s="27">
        <v>0.73770000000000002</v>
      </c>
      <c r="L8330" s="77">
        <v>0.9</v>
      </c>
      <c r="Q8330" s="106"/>
    </row>
    <row r="8331" spans="1:17" x14ac:dyDescent="0.25">
      <c r="A8331" t="s">
        <v>331</v>
      </c>
      <c r="B8331" s="23">
        <v>2021</v>
      </c>
      <c r="C8331" s="23" t="s">
        <v>1</v>
      </c>
      <c r="D8331" s="23" t="s">
        <v>68</v>
      </c>
      <c r="E8331" s="23" t="s">
        <v>299</v>
      </c>
      <c r="F8331" s="23" t="s">
        <v>300</v>
      </c>
      <c r="G8331" s="23" t="s">
        <v>492</v>
      </c>
      <c r="H8331" s="32" t="s">
        <v>361</v>
      </c>
      <c r="I8331" s="32" t="s">
        <v>52</v>
      </c>
      <c r="J8331" s="135">
        <v>77</v>
      </c>
      <c r="K8331" s="27">
        <v>0.77922000000000002</v>
      </c>
      <c r="L8331" s="77">
        <v>0.9</v>
      </c>
      <c r="Q8331" s="106"/>
    </row>
    <row r="8332" spans="1:17" x14ac:dyDescent="0.25">
      <c r="A8332" t="s">
        <v>331</v>
      </c>
      <c r="B8332" s="23">
        <v>2021</v>
      </c>
      <c r="C8332" s="23" t="s">
        <v>2</v>
      </c>
      <c r="D8332" s="23" t="s">
        <v>69</v>
      </c>
      <c r="E8332" s="23" t="s">
        <v>299</v>
      </c>
      <c r="F8332" s="23" t="s">
        <v>300</v>
      </c>
      <c r="G8332" s="23" t="s">
        <v>492</v>
      </c>
      <c r="H8332" s="32" t="s">
        <v>361</v>
      </c>
      <c r="I8332" s="32" t="s">
        <v>52</v>
      </c>
      <c r="J8332" s="135">
        <v>83</v>
      </c>
      <c r="K8332" s="27">
        <v>0.66264999999999996</v>
      </c>
      <c r="L8332" s="77">
        <v>0.9</v>
      </c>
      <c r="Q8332" s="106"/>
    </row>
    <row r="8333" spans="1:17" x14ac:dyDescent="0.25">
      <c r="A8333" t="s">
        <v>331</v>
      </c>
      <c r="B8333" s="23">
        <v>2021</v>
      </c>
      <c r="C8333" s="23" t="s">
        <v>3</v>
      </c>
      <c r="D8333" s="23" t="s">
        <v>70</v>
      </c>
      <c r="E8333" s="23" t="s">
        <v>299</v>
      </c>
      <c r="F8333" s="23" t="s">
        <v>300</v>
      </c>
      <c r="G8333" s="23" t="s">
        <v>492</v>
      </c>
      <c r="H8333" s="32" t="s">
        <v>361</v>
      </c>
      <c r="I8333" s="32" t="s">
        <v>52</v>
      </c>
      <c r="J8333" s="135">
        <v>68</v>
      </c>
      <c r="K8333" s="27">
        <v>0.63234999999999997</v>
      </c>
      <c r="L8333" s="77">
        <v>0.9</v>
      </c>
      <c r="Q8333" s="106"/>
    </row>
    <row r="8334" spans="1:17" x14ac:dyDescent="0.25">
      <c r="A8334" t="s">
        <v>331</v>
      </c>
      <c r="B8334" s="23">
        <v>2022</v>
      </c>
      <c r="C8334" s="23" t="s">
        <v>0</v>
      </c>
      <c r="D8334" s="23" t="s">
        <v>71</v>
      </c>
      <c r="E8334" s="23" t="s">
        <v>299</v>
      </c>
      <c r="F8334" s="23" t="s">
        <v>300</v>
      </c>
      <c r="G8334" s="23" t="s">
        <v>492</v>
      </c>
      <c r="H8334" s="32" t="s">
        <v>361</v>
      </c>
      <c r="I8334" s="32" t="s">
        <v>52</v>
      </c>
      <c r="J8334" s="135">
        <v>75</v>
      </c>
      <c r="K8334" s="27">
        <v>0.85333000000000003</v>
      </c>
      <c r="L8334" s="77">
        <v>0.9</v>
      </c>
      <c r="Q8334" s="106"/>
    </row>
    <row r="8335" spans="1:17" x14ac:dyDescent="0.25">
      <c r="A8335" t="s">
        <v>331</v>
      </c>
      <c r="B8335" s="23">
        <v>2022</v>
      </c>
      <c r="C8335" s="23" t="s">
        <v>1</v>
      </c>
      <c r="D8335" s="23" t="s">
        <v>72</v>
      </c>
      <c r="E8335" s="23" t="s">
        <v>299</v>
      </c>
      <c r="F8335" s="23" t="s">
        <v>300</v>
      </c>
      <c r="G8335" s="23" t="s">
        <v>492</v>
      </c>
      <c r="H8335" s="32" t="s">
        <v>361</v>
      </c>
      <c r="I8335" s="32" t="s">
        <v>52</v>
      </c>
      <c r="J8335" s="135">
        <v>95</v>
      </c>
      <c r="K8335" s="27">
        <v>0.74736999999999998</v>
      </c>
      <c r="L8335" s="77">
        <v>0.9</v>
      </c>
      <c r="Q8335" s="106"/>
    </row>
    <row r="8336" spans="1:17" x14ac:dyDescent="0.25">
      <c r="A8336" t="s">
        <v>331</v>
      </c>
      <c r="B8336" s="23">
        <v>2022</v>
      </c>
      <c r="C8336" s="23" t="s">
        <v>2</v>
      </c>
      <c r="D8336" s="23" t="s">
        <v>73</v>
      </c>
      <c r="E8336" s="23" t="s">
        <v>299</v>
      </c>
      <c r="F8336" s="23" t="s">
        <v>300</v>
      </c>
      <c r="G8336" s="23" t="s">
        <v>492</v>
      </c>
      <c r="H8336" s="32" t="s">
        <v>361</v>
      </c>
      <c r="I8336" s="32" t="s">
        <v>52</v>
      </c>
      <c r="J8336" s="135">
        <v>81</v>
      </c>
      <c r="K8336" s="27">
        <v>0.67901</v>
      </c>
      <c r="L8336" s="77">
        <v>0.9</v>
      </c>
      <c r="Q8336" s="106"/>
    </row>
    <row r="8337" spans="1:17" x14ac:dyDescent="0.25">
      <c r="A8337" t="s">
        <v>331</v>
      </c>
      <c r="B8337" s="23">
        <v>2022</v>
      </c>
      <c r="C8337" s="23" t="s">
        <v>3</v>
      </c>
      <c r="D8337" s="23" t="s">
        <v>493</v>
      </c>
      <c r="E8337" s="23" t="s">
        <v>299</v>
      </c>
      <c r="F8337" s="23" t="s">
        <v>300</v>
      </c>
      <c r="G8337" s="23" t="s">
        <v>492</v>
      </c>
      <c r="H8337" s="32" t="s">
        <v>361</v>
      </c>
      <c r="I8337" s="32" t="s">
        <v>52</v>
      </c>
      <c r="J8337" s="135">
        <v>72</v>
      </c>
      <c r="K8337" s="27">
        <v>0.79166999999999998</v>
      </c>
      <c r="L8337" s="77">
        <v>0.9</v>
      </c>
      <c r="Q8337" s="106"/>
    </row>
    <row r="8338" spans="1:17" x14ac:dyDescent="0.25">
      <c r="A8338" t="s">
        <v>331</v>
      </c>
      <c r="B8338" s="23">
        <v>2023</v>
      </c>
      <c r="C8338" s="23" t="s">
        <v>0</v>
      </c>
      <c r="D8338" s="23" t="s">
        <v>537</v>
      </c>
      <c r="E8338" s="23" t="s">
        <v>299</v>
      </c>
      <c r="F8338" s="23" t="s">
        <v>300</v>
      </c>
      <c r="G8338" s="23" t="s">
        <v>492</v>
      </c>
      <c r="H8338" s="32" t="s">
        <v>361</v>
      </c>
      <c r="I8338" s="32" t="s">
        <v>52</v>
      </c>
      <c r="J8338" s="135">
        <v>82</v>
      </c>
      <c r="K8338" s="27">
        <v>0.70731999999999995</v>
      </c>
      <c r="L8338" s="77">
        <v>0.9</v>
      </c>
      <c r="Q8338" s="106"/>
    </row>
    <row r="8339" spans="1:17" x14ac:dyDescent="0.25">
      <c r="A8339" t="s">
        <v>331</v>
      </c>
      <c r="B8339" s="23">
        <v>2018</v>
      </c>
      <c r="C8339" s="23" t="s">
        <v>0</v>
      </c>
      <c r="D8339" s="23" t="s">
        <v>54</v>
      </c>
      <c r="E8339" s="23" t="s">
        <v>492</v>
      </c>
      <c r="F8339" s="23" t="s">
        <v>360</v>
      </c>
      <c r="G8339" s="23" t="s">
        <v>492</v>
      </c>
      <c r="H8339" s="32" t="s">
        <v>360</v>
      </c>
      <c r="I8339" s="32" t="s">
        <v>52</v>
      </c>
      <c r="J8339" s="135">
        <v>600</v>
      </c>
      <c r="K8339" s="27">
        <v>0.78666999999999998</v>
      </c>
      <c r="L8339" s="77">
        <v>0.9</v>
      </c>
      <c r="Q8339" s="106"/>
    </row>
    <row r="8340" spans="1:17" x14ac:dyDescent="0.25">
      <c r="A8340" t="s">
        <v>331</v>
      </c>
      <c r="B8340" s="23">
        <v>2018</v>
      </c>
      <c r="C8340" s="23" t="s">
        <v>1</v>
      </c>
      <c r="D8340" s="23" t="s">
        <v>56</v>
      </c>
      <c r="E8340" s="23" t="s">
        <v>492</v>
      </c>
      <c r="F8340" s="23" t="s">
        <v>360</v>
      </c>
      <c r="G8340" s="23" t="s">
        <v>492</v>
      </c>
      <c r="H8340" s="32" t="s">
        <v>360</v>
      </c>
      <c r="I8340" s="32" t="s">
        <v>52</v>
      </c>
      <c r="J8340" s="135">
        <v>698</v>
      </c>
      <c r="K8340" s="27">
        <v>0.81374999999999997</v>
      </c>
      <c r="L8340" s="77">
        <v>0.9</v>
      </c>
      <c r="Q8340" s="106"/>
    </row>
    <row r="8341" spans="1:17" x14ac:dyDescent="0.25">
      <c r="A8341" t="s">
        <v>331</v>
      </c>
      <c r="B8341" s="23">
        <v>2018</v>
      </c>
      <c r="C8341" s="23" t="s">
        <v>2</v>
      </c>
      <c r="D8341" s="23" t="s">
        <v>57</v>
      </c>
      <c r="E8341" s="23" t="s">
        <v>492</v>
      </c>
      <c r="F8341" s="23" t="s">
        <v>360</v>
      </c>
      <c r="G8341" s="23" t="s">
        <v>492</v>
      </c>
      <c r="H8341" s="32" t="s">
        <v>360</v>
      </c>
      <c r="I8341" s="32" t="s">
        <v>52</v>
      </c>
      <c r="J8341" s="135">
        <v>684</v>
      </c>
      <c r="K8341" s="27">
        <v>0.75876999999999994</v>
      </c>
      <c r="L8341" s="77">
        <v>0.9</v>
      </c>
      <c r="Q8341" s="106"/>
    </row>
    <row r="8342" spans="1:17" x14ac:dyDescent="0.25">
      <c r="A8342" t="s">
        <v>331</v>
      </c>
      <c r="B8342" s="23">
        <v>2018</v>
      </c>
      <c r="C8342" s="23" t="s">
        <v>3</v>
      </c>
      <c r="D8342" s="23" t="s">
        <v>58</v>
      </c>
      <c r="E8342" s="23" t="s">
        <v>492</v>
      </c>
      <c r="F8342" s="23" t="s">
        <v>360</v>
      </c>
      <c r="G8342" s="23" t="s">
        <v>492</v>
      </c>
      <c r="H8342" s="32" t="s">
        <v>360</v>
      </c>
      <c r="I8342" s="32" t="s">
        <v>52</v>
      </c>
      <c r="J8342" s="135">
        <v>616</v>
      </c>
      <c r="K8342" s="27">
        <v>0.75</v>
      </c>
      <c r="L8342" s="77">
        <v>0.9</v>
      </c>
      <c r="Q8342" s="106"/>
    </row>
    <row r="8343" spans="1:17" x14ac:dyDescent="0.25">
      <c r="A8343" t="s">
        <v>331</v>
      </c>
      <c r="B8343" s="23">
        <v>2019</v>
      </c>
      <c r="C8343" s="23" t="s">
        <v>0</v>
      </c>
      <c r="D8343" s="23" t="s">
        <v>59</v>
      </c>
      <c r="E8343" s="23" t="s">
        <v>492</v>
      </c>
      <c r="F8343" s="23" t="s">
        <v>360</v>
      </c>
      <c r="G8343" s="23" t="s">
        <v>492</v>
      </c>
      <c r="H8343" s="32" t="s">
        <v>360</v>
      </c>
      <c r="I8343" s="32" t="s">
        <v>52</v>
      </c>
      <c r="J8343" s="135">
        <v>685</v>
      </c>
      <c r="K8343" s="27">
        <v>0.90510999999999997</v>
      </c>
      <c r="L8343" s="77">
        <v>0.9</v>
      </c>
      <c r="Q8343" s="106"/>
    </row>
    <row r="8344" spans="1:17" x14ac:dyDescent="0.25">
      <c r="A8344" t="s">
        <v>331</v>
      </c>
      <c r="B8344" s="23">
        <v>2019</v>
      </c>
      <c r="C8344" s="23" t="s">
        <v>1</v>
      </c>
      <c r="D8344" s="23" t="s">
        <v>60</v>
      </c>
      <c r="E8344" s="23" t="s">
        <v>492</v>
      </c>
      <c r="F8344" s="23" t="s">
        <v>360</v>
      </c>
      <c r="G8344" s="23" t="s">
        <v>492</v>
      </c>
      <c r="H8344" s="32" t="s">
        <v>360</v>
      </c>
      <c r="I8344" s="32" t="s">
        <v>52</v>
      </c>
      <c r="J8344" s="135">
        <v>670</v>
      </c>
      <c r="K8344" s="27">
        <v>0.88209000000000004</v>
      </c>
      <c r="L8344" s="77">
        <v>0.9</v>
      </c>
      <c r="Q8344" s="106"/>
    </row>
    <row r="8345" spans="1:17" x14ac:dyDescent="0.25">
      <c r="A8345" t="s">
        <v>331</v>
      </c>
      <c r="B8345" s="23">
        <v>2019</v>
      </c>
      <c r="C8345" s="23" t="s">
        <v>2</v>
      </c>
      <c r="D8345" s="23" t="s">
        <v>61</v>
      </c>
      <c r="E8345" s="23" t="s">
        <v>492</v>
      </c>
      <c r="F8345" s="23" t="s">
        <v>360</v>
      </c>
      <c r="G8345" s="23" t="s">
        <v>492</v>
      </c>
      <c r="H8345" s="32" t="s">
        <v>360</v>
      </c>
      <c r="I8345" s="32" t="s">
        <v>52</v>
      </c>
      <c r="J8345" s="135">
        <v>654</v>
      </c>
      <c r="K8345" s="27">
        <v>0.81193000000000004</v>
      </c>
      <c r="L8345" s="77">
        <v>0.9</v>
      </c>
      <c r="Q8345" s="106"/>
    </row>
    <row r="8346" spans="1:17" x14ac:dyDescent="0.25">
      <c r="A8346" t="s">
        <v>331</v>
      </c>
      <c r="B8346" s="23">
        <v>2019</v>
      </c>
      <c r="C8346" s="23" t="s">
        <v>3</v>
      </c>
      <c r="D8346" s="23" t="s">
        <v>62</v>
      </c>
      <c r="E8346" s="23" t="s">
        <v>492</v>
      </c>
      <c r="F8346" s="23" t="s">
        <v>360</v>
      </c>
      <c r="G8346" s="23" t="s">
        <v>492</v>
      </c>
      <c r="H8346" s="32" t="s">
        <v>360</v>
      </c>
      <c r="I8346" s="32" t="s">
        <v>52</v>
      </c>
      <c r="J8346" s="135">
        <v>686</v>
      </c>
      <c r="K8346" s="27">
        <v>0.88192000000000004</v>
      </c>
      <c r="L8346" s="77">
        <v>0.9</v>
      </c>
      <c r="Q8346" s="106"/>
    </row>
    <row r="8347" spans="1:17" x14ac:dyDescent="0.25">
      <c r="A8347" t="s">
        <v>331</v>
      </c>
      <c r="B8347" s="23">
        <v>2020</v>
      </c>
      <c r="C8347" s="23" t="s">
        <v>0</v>
      </c>
      <c r="D8347" s="23" t="s">
        <v>63</v>
      </c>
      <c r="E8347" s="23" t="s">
        <v>492</v>
      </c>
      <c r="F8347" s="23" t="s">
        <v>360</v>
      </c>
      <c r="G8347" s="23" t="s">
        <v>492</v>
      </c>
      <c r="H8347" s="32" t="s">
        <v>360</v>
      </c>
      <c r="I8347" s="32" t="s">
        <v>52</v>
      </c>
      <c r="J8347" s="135">
        <v>570</v>
      </c>
      <c r="K8347" s="27">
        <v>0.91578999999999999</v>
      </c>
      <c r="L8347" s="77">
        <v>0.9</v>
      </c>
      <c r="Q8347" s="106"/>
    </row>
    <row r="8348" spans="1:17" x14ac:dyDescent="0.25">
      <c r="A8348" t="s">
        <v>331</v>
      </c>
      <c r="B8348" s="23">
        <v>2020</v>
      </c>
      <c r="C8348" s="23" t="s">
        <v>1</v>
      </c>
      <c r="D8348" s="23" t="s">
        <v>64</v>
      </c>
      <c r="E8348" s="23" t="s">
        <v>492</v>
      </c>
      <c r="F8348" s="23" t="s">
        <v>360</v>
      </c>
      <c r="G8348" s="23" t="s">
        <v>492</v>
      </c>
      <c r="H8348" s="32" t="s">
        <v>360</v>
      </c>
      <c r="I8348" s="32" t="s">
        <v>52</v>
      </c>
      <c r="J8348" s="135">
        <v>325</v>
      </c>
      <c r="K8348" s="27">
        <v>0.92615000000000003</v>
      </c>
      <c r="L8348" s="77">
        <v>0.9</v>
      </c>
      <c r="Q8348" s="106"/>
    </row>
    <row r="8349" spans="1:17" x14ac:dyDescent="0.25">
      <c r="A8349" t="s">
        <v>331</v>
      </c>
      <c r="B8349" s="23">
        <v>2020</v>
      </c>
      <c r="C8349" s="23" t="s">
        <v>2</v>
      </c>
      <c r="D8349" s="23" t="s">
        <v>65</v>
      </c>
      <c r="E8349" s="23" t="s">
        <v>492</v>
      </c>
      <c r="F8349" s="23" t="s">
        <v>360</v>
      </c>
      <c r="G8349" s="23" t="s">
        <v>492</v>
      </c>
      <c r="H8349" s="32" t="s">
        <v>360</v>
      </c>
      <c r="I8349" s="32" t="s">
        <v>52</v>
      </c>
      <c r="J8349" s="135">
        <v>455</v>
      </c>
      <c r="K8349" s="27">
        <v>0.89890000000000003</v>
      </c>
      <c r="L8349" s="77">
        <v>0.9</v>
      </c>
      <c r="Q8349" s="106"/>
    </row>
    <row r="8350" spans="1:17" x14ac:dyDescent="0.25">
      <c r="A8350" t="s">
        <v>331</v>
      </c>
      <c r="B8350" s="23">
        <v>2020</v>
      </c>
      <c r="C8350" s="23" t="s">
        <v>3</v>
      </c>
      <c r="D8350" s="23" t="s">
        <v>66</v>
      </c>
      <c r="E8350" s="23" t="s">
        <v>492</v>
      </c>
      <c r="F8350" s="23" t="s">
        <v>360</v>
      </c>
      <c r="G8350" s="23" t="s">
        <v>492</v>
      </c>
      <c r="H8350" s="32" t="s">
        <v>360</v>
      </c>
      <c r="I8350" s="32" t="s">
        <v>52</v>
      </c>
      <c r="J8350" s="135">
        <v>572</v>
      </c>
      <c r="K8350" s="27">
        <v>0.93530999999999997</v>
      </c>
      <c r="L8350" s="77">
        <v>0.9</v>
      </c>
      <c r="Q8350" s="106"/>
    </row>
    <row r="8351" spans="1:17" x14ac:dyDescent="0.25">
      <c r="A8351" t="s">
        <v>331</v>
      </c>
      <c r="B8351" s="23">
        <v>2021</v>
      </c>
      <c r="C8351" s="23" t="s">
        <v>0</v>
      </c>
      <c r="D8351" s="23" t="s">
        <v>67</v>
      </c>
      <c r="E8351" s="23" t="s">
        <v>492</v>
      </c>
      <c r="F8351" s="23" t="s">
        <v>360</v>
      </c>
      <c r="G8351" s="23" t="s">
        <v>492</v>
      </c>
      <c r="H8351" s="32" t="s">
        <v>360</v>
      </c>
      <c r="I8351" s="32" t="s">
        <v>52</v>
      </c>
      <c r="J8351" s="135">
        <v>556</v>
      </c>
      <c r="K8351" s="27">
        <v>0.75719000000000003</v>
      </c>
      <c r="L8351" s="77">
        <v>0.9</v>
      </c>
      <c r="Q8351" s="106"/>
    </row>
    <row r="8352" spans="1:17" x14ac:dyDescent="0.25">
      <c r="A8352" t="s">
        <v>331</v>
      </c>
      <c r="B8352" s="23">
        <v>2021</v>
      </c>
      <c r="C8352" s="23" t="s">
        <v>1</v>
      </c>
      <c r="D8352" s="23" t="s">
        <v>68</v>
      </c>
      <c r="E8352" s="23" t="s">
        <v>492</v>
      </c>
      <c r="F8352" s="23" t="s">
        <v>360</v>
      </c>
      <c r="G8352" s="23" t="s">
        <v>492</v>
      </c>
      <c r="H8352" s="32" t="s">
        <v>360</v>
      </c>
      <c r="I8352" s="32" t="s">
        <v>52</v>
      </c>
      <c r="J8352" s="135">
        <v>655</v>
      </c>
      <c r="K8352" s="27">
        <v>0.94503999999999999</v>
      </c>
      <c r="L8352" s="77">
        <v>0.9</v>
      </c>
      <c r="Q8352" s="106"/>
    </row>
    <row r="8353" spans="1:17" x14ac:dyDescent="0.25">
      <c r="A8353" t="s">
        <v>331</v>
      </c>
      <c r="B8353" s="23">
        <v>2021</v>
      </c>
      <c r="C8353" s="23" t="s">
        <v>2</v>
      </c>
      <c r="D8353" s="23" t="s">
        <v>69</v>
      </c>
      <c r="E8353" s="23" t="s">
        <v>492</v>
      </c>
      <c r="F8353" s="23" t="s">
        <v>360</v>
      </c>
      <c r="G8353" s="23" t="s">
        <v>492</v>
      </c>
      <c r="H8353" s="32" t="s">
        <v>360</v>
      </c>
      <c r="I8353" s="32" t="s">
        <v>52</v>
      </c>
      <c r="J8353" s="135">
        <v>706</v>
      </c>
      <c r="K8353" s="27">
        <v>0.96316999999999997</v>
      </c>
      <c r="L8353" s="77">
        <v>0.9</v>
      </c>
      <c r="Q8353" s="106"/>
    </row>
    <row r="8354" spans="1:17" x14ac:dyDescent="0.25">
      <c r="A8354" t="s">
        <v>331</v>
      </c>
      <c r="B8354" s="23">
        <v>2021</v>
      </c>
      <c r="C8354" s="23" t="s">
        <v>3</v>
      </c>
      <c r="D8354" s="23" t="s">
        <v>70</v>
      </c>
      <c r="E8354" s="23" t="s">
        <v>492</v>
      </c>
      <c r="F8354" s="23" t="s">
        <v>360</v>
      </c>
      <c r="G8354" s="23" t="s">
        <v>492</v>
      </c>
      <c r="H8354" s="32" t="s">
        <v>360</v>
      </c>
      <c r="I8354" s="32" t="s">
        <v>52</v>
      </c>
      <c r="J8354" s="135">
        <v>680</v>
      </c>
      <c r="K8354" s="27">
        <v>0.95735000000000003</v>
      </c>
      <c r="L8354" s="77">
        <v>0.9</v>
      </c>
      <c r="Q8354" s="106"/>
    </row>
    <row r="8355" spans="1:17" x14ac:dyDescent="0.25">
      <c r="A8355" t="s">
        <v>331</v>
      </c>
      <c r="B8355" s="23">
        <v>2022</v>
      </c>
      <c r="C8355" s="23" t="s">
        <v>0</v>
      </c>
      <c r="D8355" s="23" t="s">
        <v>71</v>
      </c>
      <c r="E8355" s="23" t="s">
        <v>492</v>
      </c>
      <c r="F8355" s="23" t="s">
        <v>360</v>
      </c>
      <c r="G8355" s="23" t="s">
        <v>492</v>
      </c>
      <c r="H8355" s="32" t="s">
        <v>360</v>
      </c>
      <c r="I8355" s="32" t="s">
        <v>52</v>
      </c>
      <c r="J8355" s="135">
        <v>656</v>
      </c>
      <c r="K8355" s="27">
        <v>0.96645999999999999</v>
      </c>
      <c r="L8355" s="77">
        <v>0.9</v>
      </c>
      <c r="Q8355" s="106"/>
    </row>
    <row r="8356" spans="1:17" x14ac:dyDescent="0.25">
      <c r="A8356" t="s">
        <v>331</v>
      </c>
      <c r="B8356" s="23">
        <v>2022</v>
      </c>
      <c r="C8356" s="23" t="s">
        <v>1</v>
      </c>
      <c r="D8356" s="23" t="s">
        <v>72</v>
      </c>
      <c r="E8356" s="23" t="s">
        <v>492</v>
      </c>
      <c r="F8356" s="23" t="s">
        <v>360</v>
      </c>
      <c r="G8356" s="23" t="s">
        <v>492</v>
      </c>
      <c r="H8356" s="32" t="s">
        <v>360</v>
      </c>
      <c r="I8356" s="32" t="s">
        <v>52</v>
      </c>
      <c r="J8356" s="135">
        <v>666</v>
      </c>
      <c r="K8356" s="27">
        <v>0.96396000000000004</v>
      </c>
      <c r="L8356" s="77">
        <v>0.9</v>
      </c>
      <c r="Q8356" s="106"/>
    </row>
    <row r="8357" spans="1:17" x14ac:dyDescent="0.25">
      <c r="A8357" t="s">
        <v>331</v>
      </c>
      <c r="B8357" s="23">
        <v>2022</v>
      </c>
      <c r="C8357" s="23" t="s">
        <v>2</v>
      </c>
      <c r="D8357" s="23" t="s">
        <v>73</v>
      </c>
      <c r="E8357" s="23" t="s">
        <v>492</v>
      </c>
      <c r="F8357" s="23" t="s">
        <v>360</v>
      </c>
      <c r="G8357" s="23" t="s">
        <v>492</v>
      </c>
      <c r="H8357" s="32" t="s">
        <v>360</v>
      </c>
      <c r="I8357" s="32" t="s">
        <v>52</v>
      </c>
      <c r="J8357" s="135">
        <v>714</v>
      </c>
      <c r="K8357" s="27">
        <v>0.96077999999999997</v>
      </c>
      <c r="L8357" s="77">
        <v>0.9</v>
      </c>
      <c r="Q8357" s="106"/>
    </row>
    <row r="8358" spans="1:17" x14ac:dyDescent="0.25">
      <c r="A8358" t="s">
        <v>331</v>
      </c>
      <c r="B8358" s="23">
        <v>2022</v>
      </c>
      <c r="C8358" s="23" t="s">
        <v>3</v>
      </c>
      <c r="D8358" s="23" t="s">
        <v>493</v>
      </c>
      <c r="E8358" s="23" t="s">
        <v>492</v>
      </c>
      <c r="F8358" s="23" t="s">
        <v>360</v>
      </c>
      <c r="G8358" s="23" t="s">
        <v>492</v>
      </c>
      <c r="H8358" s="32" t="s">
        <v>360</v>
      </c>
      <c r="I8358" s="32" t="s">
        <v>52</v>
      </c>
      <c r="J8358" s="135">
        <v>703</v>
      </c>
      <c r="K8358" s="27">
        <v>0.95733000000000001</v>
      </c>
      <c r="L8358" s="77">
        <v>0.9</v>
      </c>
      <c r="Q8358" s="106"/>
    </row>
    <row r="8359" spans="1:17" x14ac:dyDescent="0.25">
      <c r="A8359" t="s">
        <v>331</v>
      </c>
      <c r="B8359" s="23">
        <v>2023</v>
      </c>
      <c r="C8359" s="23" t="s">
        <v>0</v>
      </c>
      <c r="D8359" s="23" t="s">
        <v>537</v>
      </c>
      <c r="E8359" s="23" t="s">
        <v>492</v>
      </c>
      <c r="F8359" s="23" t="s">
        <v>360</v>
      </c>
      <c r="G8359" s="23" t="s">
        <v>492</v>
      </c>
      <c r="H8359" s="32" t="s">
        <v>360</v>
      </c>
      <c r="I8359" s="32" t="s">
        <v>52</v>
      </c>
      <c r="J8359" s="135">
        <v>687</v>
      </c>
      <c r="K8359" s="27">
        <v>0.91556999999999999</v>
      </c>
      <c r="L8359" s="77">
        <v>0.9</v>
      </c>
      <c r="Q8359" s="106"/>
    </row>
    <row r="8360" spans="1:17" x14ac:dyDescent="0.25">
      <c r="A8360" t="s">
        <v>331</v>
      </c>
      <c r="B8360" s="23">
        <v>2018</v>
      </c>
      <c r="C8360" s="23" t="s">
        <v>0</v>
      </c>
      <c r="D8360" s="23" t="s">
        <v>54</v>
      </c>
      <c r="E8360" s="23" t="s">
        <v>301</v>
      </c>
      <c r="F8360" s="23" t="s">
        <v>302</v>
      </c>
      <c r="G8360" s="23" t="s">
        <v>492</v>
      </c>
      <c r="H8360" s="32" t="s">
        <v>348</v>
      </c>
      <c r="I8360" s="32" t="s">
        <v>52</v>
      </c>
      <c r="J8360" s="135">
        <v>70</v>
      </c>
      <c r="K8360" s="27">
        <v>0.12856999999999999</v>
      </c>
      <c r="L8360" s="77">
        <v>0.9</v>
      </c>
      <c r="Q8360" s="106"/>
    </row>
    <row r="8361" spans="1:17" x14ac:dyDescent="0.25">
      <c r="A8361" t="s">
        <v>331</v>
      </c>
      <c r="B8361" s="23">
        <v>2018</v>
      </c>
      <c r="C8361" s="23" t="s">
        <v>1</v>
      </c>
      <c r="D8361" s="23" t="s">
        <v>56</v>
      </c>
      <c r="E8361" s="23" t="s">
        <v>301</v>
      </c>
      <c r="F8361" s="23" t="s">
        <v>302</v>
      </c>
      <c r="G8361" s="23" t="s">
        <v>492</v>
      </c>
      <c r="H8361" s="32" t="s">
        <v>348</v>
      </c>
      <c r="I8361" s="32" t="s">
        <v>52</v>
      </c>
      <c r="J8361" s="135">
        <v>63</v>
      </c>
      <c r="K8361" s="27">
        <v>7.9369999999999996E-2</v>
      </c>
      <c r="L8361" s="77">
        <v>0.9</v>
      </c>
      <c r="Q8361" s="106"/>
    </row>
    <row r="8362" spans="1:17" x14ac:dyDescent="0.25">
      <c r="A8362" t="s">
        <v>331</v>
      </c>
      <c r="B8362" s="23">
        <v>2018</v>
      </c>
      <c r="C8362" s="23" t="s">
        <v>2</v>
      </c>
      <c r="D8362" s="23" t="s">
        <v>57</v>
      </c>
      <c r="E8362" s="23" t="s">
        <v>301</v>
      </c>
      <c r="F8362" s="23" t="s">
        <v>302</v>
      </c>
      <c r="G8362" s="23" t="s">
        <v>492</v>
      </c>
      <c r="H8362" s="32" t="s">
        <v>348</v>
      </c>
      <c r="I8362" s="32" t="s">
        <v>52</v>
      </c>
      <c r="J8362" s="135">
        <v>70</v>
      </c>
      <c r="K8362" s="27">
        <v>0.21429000000000001</v>
      </c>
      <c r="L8362" s="77">
        <v>0.9</v>
      </c>
      <c r="Q8362" s="106"/>
    </row>
    <row r="8363" spans="1:17" x14ac:dyDescent="0.25">
      <c r="A8363" t="s">
        <v>331</v>
      </c>
      <c r="B8363" s="23">
        <v>2018</v>
      </c>
      <c r="C8363" s="23" t="s">
        <v>3</v>
      </c>
      <c r="D8363" s="23" t="s">
        <v>58</v>
      </c>
      <c r="E8363" s="23" t="s">
        <v>301</v>
      </c>
      <c r="F8363" s="23" t="s">
        <v>302</v>
      </c>
      <c r="G8363" s="23" t="s">
        <v>492</v>
      </c>
      <c r="H8363" s="32" t="s">
        <v>348</v>
      </c>
      <c r="I8363" s="32" t="s">
        <v>52</v>
      </c>
      <c r="J8363" s="135">
        <v>64</v>
      </c>
      <c r="K8363" s="27">
        <v>0.6875</v>
      </c>
      <c r="L8363" s="77">
        <v>0.9</v>
      </c>
      <c r="Q8363" s="106"/>
    </row>
    <row r="8364" spans="1:17" x14ac:dyDescent="0.25">
      <c r="A8364" t="s">
        <v>331</v>
      </c>
      <c r="B8364" s="23">
        <v>2019</v>
      </c>
      <c r="C8364" s="23" t="s">
        <v>0</v>
      </c>
      <c r="D8364" s="23" t="s">
        <v>59</v>
      </c>
      <c r="E8364" s="23" t="s">
        <v>301</v>
      </c>
      <c r="F8364" s="23" t="s">
        <v>302</v>
      </c>
      <c r="G8364" s="23" t="s">
        <v>492</v>
      </c>
      <c r="H8364" s="32" t="s">
        <v>348</v>
      </c>
      <c r="I8364" s="32" t="s">
        <v>52</v>
      </c>
      <c r="J8364" s="135">
        <v>56</v>
      </c>
      <c r="K8364" s="27">
        <v>0.82142999999999999</v>
      </c>
      <c r="L8364" s="77">
        <v>0.9</v>
      </c>
      <c r="Q8364" s="106"/>
    </row>
    <row r="8365" spans="1:17" x14ac:dyDescent="0.25">
      <c r="A8365" t="s">
        <v>331</v>
      </c>
      <c r="B8365" s="23">
        <v>2019</v>
      </c>
      <c r="C8365" s="23" t="s">
        <v>1</v>
      </c>
      <c r="D8365" s="23" t="s">
        <v>60</v>
      </c>
      <c r="E8365" s="23" t="s">
        <v>301</v>
      </c>
      <c r="F8365" s="23" t="s">
        <v>302</v>
      </c>
      <c r="G8365" s="23" t="s">
        <v>492</v>
      </c>
      <c r="H8365" s="32" t="s">
        <v>348</v>
      </c>
      <c r="I8365" s="32" t="s">
        <v>52</v>
      </c>
      <c r="J8365" s="135">
        <v>60</v>
      </c>
      <c r="K8365" s="27">
        <v>0.83333000000000002</v>
      </c>
      <c r="L8365" s="77">
        <v>0.9</v>
      </c>
      <c r="Q8365" s="106"/>
    </row>
    <row r="8366" spans="1:17" x14ac:dyDescent="0.25">
      <c r="A8366" t="s">
        <v>331</v>
      </c>
      <c r="B8366" s="23">
        <v>2019</v>
      </c>
      <c r="C8366" s="23" t="s">
        <v>2</v>
      </c>
      <c r="D8366" s="23" t="s">
        <v>61</v>
      </c>
      <c r="E8366" s="23" t="s">
        <v>301</v>
      </c>
      <c r="F8366" s="23" t="s">
        <v>302</v>
      </c>
      <c r="G8366" s="23" t="s">
        <v>492</v>
      </c>
      <c r="H8366" s="32" t="s">
        <v>348</v>
      </c>
      <c r="I8366" s="32" t="s">
        <v>52</v>
      </c>
      <c r="J8366" s="135">
        <v>64</v>
      </c>
      <c r="K8366" s="27">
        <v>0.28125</v>
      </c>
      <c r="L8366" s="77">
        <v>0.9</v>
      </c>
      <c r="Q8366" s="106"/>
    </row>
    <row r="8367" spans="1:17" x14ac:dyDescent="0.25">
      <c r="A8367" t="s">
        <v>331</v>
      </c>
      <c r="B8367" s="23">
        <v>2019</v>
      </c>
      <c r="C8367" s="23" t="s">
        <v>3</v>
      </c>
      <c r="D8367" s="23" t="s">
        <v>62</v>
      </c>
      <c r="E8367" s="23" t="s">
        <v>301</v>
      </c>
      <c r="F8367" s="23" t="s">
        <v>302</v>
      </c>
      <c r="G8367" s="23" t="s">
        <v>492</v>
      </c>
      <c r="H8367" s="32" t="s">
        <v>348</v>
      </c>
      <c r="I8367" s="32" t="s">
        <v>52</v>
      </c>
      <c r="J8367" s="135">
        <v>71</v>
      </c>
      <c r="K8367" s="27">
        <v>0.39437</v>
      </c>
      <c r="L8367" s="77">
        <v>0.9</v>
      </c>
      <c r="Q8367" s="106"/>
    </row>
    <row r="8368" spans="1:17" x14ac:dyDescent="0.25">
      <c r="A8368" t="s">
        <v>331</v>
      </c>
      <c r="B8368" s="23">
        <v>2020</v>
      </c>
      <c r="C8368" s="23" t="s">
        <v>0</v>
      </c>
      <c r="D8368" s="23" t="s">
        <v>63</v>
      </c>
      <c r="E8368" s="23" t="s">
        <v>301</v>
      </c>
      <c r="F8368" s="23" t="s">
        <v>302</v>
      </c>
      <c r="G8368" s="23" t="s">
        <v>492</v>
      </c>
      <c r="H8368" s="32" t="s">
        <v>348</v>
      </c>
      <c r="I8368" s="32" t="s">
        <v>52</v>
      </c>
      <c r="J8368" s="135">
        <v>61</v>
      </c>
      <c r="K8368" s="27">
        <v>0.60655999999999999</v>
      </c>
      <c r="L8368" s="77">
        <v>0.9</v>
      </c>
      <c r="Q8368" s="106"/>
    </row>
    <row r="8369" spans="1:17" x14ac:dyDescent="0.25">
      <c r="A8369" t="s">
        <v>331</v>
      </c>
      <c r="B8369" s="23">
        <v>2020</v>
      </c>
      <c r="C8369" s="23" t="s">
        <v>1</v>
      </c>
      <c r="D8369" s="23" t="s">
        <v>64</v>
      </c>
      <c r="E8369" s="23" t="s">
        <v>301</v>
      </c>
      <c r="F8369" s="23" t="s">
        <v>302</v>
      </c>
      <c r="G8369" s="23" t="s">
        <v>492</v>
      </c>
      <c r="H8369" s="32" t="s">
        <v>348</v>
      </c>
      <c r="I8369" s="32" t="s">
        <v>52</v>
      </c>
      <c r="J8369" s="135">
        <v>42</v>
      </c>
      <c r="K8369" s="27">
        <v>0.78571000000000002</v>
      </c>
      <c r="L8369" s="77">
        <v>0.9</v>
      </c>
      <c r="Q8369" s="106"/>
    </row>
    <row r="8370" spans="1:17" x14ac:dyDescent="0.25">
      <c r="A8370" t="s">
        <v>331</v>
      </c>
      <c r="B8370" s="23">
        <v>2020</v>
      </c>
      <c r="C8370" s="23" t="s">
        <v>2</v>
      </c>
      <c r="D8370" s="23" t="s">
        <v>65</v>
      </c>
      <c r="E8370" s="23" t="s">
        <v>301</v>
      </c>
      <c r="F8370" s="23" t="s">
        <v>302</v>
      </c>
      <c r="G8370" s="23" t="s">
        <v>492</v>
      </c>
      <c r="H8370" s="32" t="s">
        <v>348</v>
      </c>
      <c r="I8370" s="32" t="s">
        <v>52</v>
      </c>
      <c r="J8370" s="135">
        <v>59</v>
      </c>
      <c r="K8370" s="27">
        <v>0.89831000000000005</v>
      </c>
      <c r="L8370" s="77">
        <v>0.9</v>
      </c>
      <c r="Q8370" s="106"/>
    </row>
    <row r="8371" spans="1:17" x14ac:dyDescent="0.25">
      <c r="A8371" t="s">
        <v>331</v>
      </c>
      <c r="B8371" s="23">
        <v>2020</v>
      </c>
      <c r="C8371" s="23" t="s">
        <v>3</v>
      </c>
      <c r="D8371" s="23" t="s">
        <v>66</v>
      </c>
      <c r="E8371" s="23" t="s">
        <v>301</v>
      </c>
      <c r="F8371" s="23" t="s">
        <v>302</v>
      </c>
      <c r="G8371" s="23" t="s">
        <v>492</v>
      </c>
      <c r="H8371" s="32" t="s">
        <v>348</v>
      </c>
      <c r="I8371" s="32" t="s">
        <v>52</v>
      </c>
      <c r="J8371" s="135">
        <v>67</v>
      </c>
      <c r="K8371" s="27">
        <v>0.94030000000000002</v>
      </c>
      <c r="L8371" s="77">
        <v>0.9</v>
      </c>
      <c r="Q8371" s="106"/>
    </row>
    <row r="8372" spans="1:17" x14ac:dyDescent="0.25">
      <c r="A8372" t="s">
        <v>331</v>
      </c>
      <c r="B8372" s="23">
        <v>2021</v>
      </c>
      <c r="C8372" s="23" t="s">
        <v>0</v>
      </c>
      <c r="D8372" s="23" t="s">
        <v>67</v>
      </c>
      <c r="E8372" s="23" t="s">
        <v>301</v>
      </c>
      <c r="F8372" s="23" t="s">
        <v>302</v>
      </c>
      <c r="G8372" s="23" t="s">
        <v>492</v>
      </c>
      <c r="H8372" s="32" t="s">
        <v>348</v>
      </c>
      <c r="I8372" s="32" t="s">
        <v>52</v>
      </c>
      <c r="J8372" s="135">
        <v>60</v>
      </c>
      <c r="K8372" s="27">
        <v>0.9</v>
      </c>
      <c r="L8372" s="77">
        <v>0.9</v>
      </c>
      <c r="Q8372" s="106"/>
    </row>
    <row r="8373" spans="1:17" x14ac:dyDescent="0.25">
      <c r="A8373" t="s">
        <v>331</v>
      </c>
      <c r="B8373" s="23">
        <v>2021</v>
      </c>
      <c r="C8373" s="23" t="s">
        <v>1</v>
      </c>
      <c r="D8373" s="23" t="s">
        <v>68</v>
      </c>
      <c r="E8373" s="23" t="s">
        <v>301</v>
      </c>
      <c r="F8373" s="23" t="s">
        <v>302</v>
      </c>
      <c r="G8373" s="23" t="s">
        <v>492</v>
      </c>
      <c r="H8373" s="32" t="s">
        <v>348</v>
      </c>
      <c r="I8373" s="32" t="s">
        <v>52</v>
      </c>
      <c r="J8373" s="135">
        <v>83</v>
      </c>
      <c r="K8373" s="27">
        <v>0.85541999999999996</v>
      </c>
      <c r="L8373" s="77">
        <v>0.9</v>
      </c>
      <c r="Q8373" s="106"/>
    </row>
    <row r="8374" spans="1:17" x14ac:dyDescent="0.25">
      <c r="A8374" t="s">
        <v>331</v>
      </c>
      <c r="B8374" s="23">
        <v>2021</v>
      </c>
      <c r="C8374" s="23" t="s">
        <v>2</v>
      </c>
      <c r="D8374" s="23" t="s">
        <v>69</v>
      </c>
      <c r="E8374" s="23" t="s">
        <v>301</v>
      </c>
      <c r="F8374" s="23" t="s">
        <v>302</v>
      </c>
      <c r="G8374" s="23" t="s">
        <v>492</v>
      </c>
      <c r="H8374" s="32" t="s">
        <v>348</v>
      </c>
      <c r="I8374" s="32" t="s">
        <v>52</v>
      </c>
      <c r="J8374" s="135">
        <v>73</v>
      </c>
      <c r="K8374" s="27">
        <v>0.97260000000000002</v>
      </c>
      <c r="L8374" s="77">
        <v>0.9</v>
      </c>
      <c r="Q8374" s="106"/>
    </row>
    <row r="8375" spans="1:17" x14ac:dyDescent="0.25">
      <c r="A8375" t="s">
        <v>331</v>
      </c>
      <c r="B8375" s="23">
        <v>2021</v>
      </c>
      <c r="C8375" s="23" t="s">
        <v>3</v>
      </c>
      <c r="D8375" s="23" t="s">
        <v>70</v>
      </c>
      <c r="E8375" s="23" t="s">
        <v>301</v>
      </c>
      <c r="F8375" s="23" t="s">
        <v>302</v>
      </c>
      <c r="G8375" s="23" t="s">
        <v>492</v>
      </c>
      <c r="H8375" s="32" t="s">
        <v>348</v>
      </c>
      <c r="I8375" s="32" t="s">
        <v>52</v>
      </c>
      <c r="J8375" s="135">
        <v>72</v>
      </c>
      <c r="K8375" s="27">
        <v>0.95833000000000002</v>
      </c>
      <c r="L8375" s="77">
        <v>0.9</v>
      </c>
      <c r="Q8375" s="106"/>
    </row>
    <row r="8376" spans="1:17" x14ac:dyDescent="0.25">
      <c r="A8376" t="s">
        <v>331</v>
      </c>
      <c r="B8376" s="23">
        <v>2022</v>
      </c>
      <c r="C8376" s="23" t="s">
        <v>0</v>
      </c>
      <c r="D8376" s="23" t="s">
        <v>71</v>
      </c>
      <c r="E8376" s="23" t="s">
        <v>301</v>
      </c>
      <c r="F8376" s="23" t="s">
        <v>302</v>
      </c>
      <c r="G8376" s="23" t="s">
        <v>492</v>
      </c>
      <c r="H8376" s="32" t="s">
        <v>348</v>
      </c>
      <c r="I8376" s="32" t="s">
        <v>52</v>
      </c>
      <c r="J8376" s="135">
        <v>43</v>
      </c>
      <c r="K8376" s="27">
        <v>0.93023</v>
      </c>
      <c r="L8376" s="77">
        <v>0.9</v>
      </c>
      <c r="Q8376" s="106"/>
    </row>
    <row r="8377" spans="1:17" x14ac:dyDescent="0.25">
      <c r="A8377" t="s">
        <v>331</v>
      </c>
      <c r="B8377" s="23">
        <v>2022</v>
      </c>
      <c r="C8377" s="23" t="s">
        <v>1</v>
      </c>
      <c r="D8377" s="23" t="s">
        <v>72</v>
      </c>
      <c r="E8377" s="23" t="s">
        <v>301</v>
      </c>
      <c r="F8377" s="23" t="s">
        <v>302</v>
      </c>
      <c r="G8377" s="23" t="s">
        <v>492</v>
      </c>
      <c r="H8377" s="32" t="s">
        <v>348</v>
      </c>
      <c r="I8377" s="32" t="s">
        <v>52</v>
      </c>
      <c r="J8377" s="135">
        <v>59</v>
      </c>
      <c r="K8377" s="27">
        <v>0.94915000000000005</v>
      </c>
      <c r="L8377" s="77">
        <v>0.9</v>
      </c>
      <c r="Q8377" s="106"/>
    </row>
    <row r="8378" spans="1:17" x14ac:dyDescent="0.25">
      <c r="A8378" t="s">
        <v>331</v>
      </c>
      <c r="B8378" s="23">
        <v>2022</v>
      </c>
      <c r="C8378" s="23" t="s">
        <v>2</v>
      </c>
      <c r="D8378" s="23" t="s">
        <v>73</v>
      </c>
      <c r="E8378" s="23" t="s">
        <v>301</v>
      </c>
      <c r="F8378" s="23" t="s">
        <v>302</v>
      </c>
      <c r="G8378" s="23" t="s">
        <v>492</v>
      </c>
      <c r="H8378" s="32" t="s">
        <v>348</v>
      </c>
      <c r="I8378" s="32" t="s">
        <v>52</v>
      </c>
      <c r="J8378" s="135">
        <v>74</v>
      </c>
      <c r="K8378" s="27">
        <v>0.90541000000000005</v>
      </c>
      <c r="L8378" s="77">
        <v>0.9</v>
      </c>
      <c r="Q8378" s="106"/>
    </row>
    <row r="8379" spans="1:17" x14ac:dyDescent="0.25">
      <c r="A8379" t="s">
        <v>331</v>
      </c>
      <c r="B8379" s="23">
        <v>2022</v>
      </c>
      <c r="C8379" s="23" t="s">
        <v>3</v>
      </c>
      <c r="D8379" s="23" t="s">
        <v>493</v>
      </c>
      <c r="E8379" s="23" t="s">
        <v>301</v>
      </c>
      <c r="F8379" s="23" t="s">
        <v>302</v>
      </c>
      <c r="G8379" s="23" t="s">
        <v>492</v>
      </c>
      <c r="H8379" s="32" t="s">
        <v>348</v>
      </c>
      <c r="I8379" s="32" t="s">
        <v>52</v>
      </c>
      <c r="J8379" s="135">
        <v>71</v>
      </c>
      <c r="K8379" s="27">
        <v>0.87324000000000002</v>
      </c>
      <c r="L8379" s="77">
        <v>0.9</v>
      </c>
      <c r="Q8379" s="106"/>
    </row>
    <row r="8380" spans="1:17" x14ac:dyDescent="0.25">
      <c r="A8380" t="s">
        <v>331</v>
      </c>
      <c r="B8380" s="23">
        <v>2023</v>
      </c>
      <c r="C8380" s="23" t="s">
        <v>0</v>
      </c>
      <c r="D8380" s="23" t="s">
        <v>537</v>
      </c>
      <c r="E8380" s="23" t="s">
        <v>301</v>
      </c>
      <c r="F8380" s="23" t="s">
        <v>302</v>
      </c>
      <c r="G8380" s="23" t="s">
        <v>492</v>
      </c>
      <c r="H8380" s="32" t="s">
        <v>348</v>
      </c>
      <c r="I8380" s="32" t="s">
        <v>52</v>
      </c>
      <c r="J8380" s="135">
        <v>54</v>
      </c>
      <c r="K8380" s="27">
        <v>0.96296000000000004</v>
      </c>
      <c r="L8380" s="77">
        <v>0.9</v>
      </c>
      <c r="Q8380" s="106"/>
    </row>
    <row r="8381" spans="1:17" x14ac:dyDescent="0.25">
      <c r="A8381" t="s">
        <v>331</v>
      </c>
      <c r="B8381" s="23">
        <v>2018</v>
      </c>
      <c r="C8381" s="23" t="s">
        <v>0</v>
      </c>
      <c r="D8381" s="23" t="s">
        <v>54</v>
      </c>
      <c r="E8381" s="23" t="s">
        <v>492</v>
      </c>
      <c r="F8381" s="23" t="s">
        <v>354</v>
      </c>
      <c r="G8381" s="23" t="s">
        <v>492</v>
      </c>
      <c r="H8381" s="32" t="s">
        <v>354</v>
      </c>
      <c r="I8381" s="32" t="s">
        <v>52</v>
      </c>
      <c r="J8381" s="135">
        <v>1095</v>
      </c>
      <c r="K8381" s="27">
        <v>0.54886000000000001</v>
      </c>
      <c r="L8381" s="77">
        <v>0.9</v>
      </c>
      <c r="Q8381" s="106"/>
    </row>
    <row r="8382" spans="1:17" x14ac:dyDescent="0.25">
      <c r="A8382" t="s">
        <v>331</v>
      </c>
      <c r="B8382" s="23">
        <v>2018</v>
      </c>
      <c r="C8382" s="23" t="s">
        <v>1</v>
      </c>
      <c r="D8382" s="23" t="s">
        <v>56</v>
      </c>
      <c r="E8382" s="23" t="s">
        <v>492</v>
      </c>
      <c r="F8382" s="23" t="s">
        <v>354</v>
      </c>
      <c r="G8382" s="23" t="s">
        <v>492</v>
      </c>
      <c r="H8382" s="32" t="s">
        <v>354</v>
      </c>
      <c r="I8382" s="32" t="s">
        <v>52</v>
      </c>
      <c r="J8382" s="135">
        <v>1240</v>
      </c>
      <c r="K8382" s="27">
        <v>0.64919000000000004</v>
      </c>
      <c r="L8382" s="77">
        <v>0.9</v>
      </c>
      <c r="Q8382" s="106"/>
    </row>
    <row r="8383" spans="1:17" x14ac:dyDescent="0.25">
      <c r="A8383" t="s">
        <v>331</v>
      </c>
      <c r="B8383" s="23">
        <v>2018</v>
      </c>
      <c r="C8383" s="23" t="s">
        <v>2</v>
      </c>
      <c r="D8383" s="23" t="s">
        <v>57</v>
      </c>
      <c r="E8383" s="23" t="s">
        <v>492</v>
      </c>
      <c r="F8383" s="23" t="s">
        <v>354</v>
      </c>
      <c r="G8383" s="23" t="s">
        <v>492</v>
      </c>
      <c r="H8383" s="32" t="s">
        <v>354</v>
      </c>
      <c r="I8383" s="32" t="s">
        <v>52</v>
      </c>
      <c r="J8383" s="135">
        <v>1238</v>
      </c>
      <c r="K8383" s="27">
        <v>0.65024000000000004</v>
      </c>
      <c r="L8383" s="77">
        <v>0.9</v>
      </c>
      <c r="Q8383" s="106"/>
    </row>
    <row r="8384" spans="1:17" x14ac:dyDescent="0.25">
      <c r="A8384" t="s">
        <v>331</v>
      </c>
      <c r="B8384" s="23">
        <v>2018</v>
      </c>
      <c r="C8384" s="23" t="s">
        <v>3</v>
      </c>
      <c r="D8384" s="23" t="s">
        <v>58</v>
      </c>
      <c r="E8384" s="23" t="s">
        <v>492</v>
      </c>
      <c r="F8384" s="23" t="s">
        <v>354</v>
      </c>
      <c r="G8384" s="23" t="s">
        <v>492</v>
      </c>
      <c r="H8384" s="32" t="s">
        <v>354</v>
      </c>
      <c r="I8384" s="32" t="s">
        <v>52</v>
      </c>
      <c r="J8384" s="135">
        <v>1180</v>
      </c>
      <c r="K8384" s="27">
        <v>0.65932000000000002</v>
      </c>
      <c r="L8384" s="77">
        <v>0.9</v>
      </c>
      <c r="Q8384" s="106"/>
    </row>
    <row r="8385" spans="1:17" x14ac:dyDescent="0.25">
      <c r="A8385" t="s">
        <v>331</v>
      </c>
      <c r="B8385" s="23">
        <v>2019</v>
      </c>
      <c r="C8385" s="23" t="s">
        <v>0</v>
      </c>
      <c r="D8385" s="23" t="s">
        <v>59</v>
      </c>
      <c r="E8385" s="23" t="s">
        <v>492</v>
      </c>
      <c r="F8385" s="23" t="s">
        <v>354</v>
      </c>
      <c r="G8385" s="23" t="s">
        <v>492</v>
      </c>
      <c r="H8385" s="32" t="s">
        <v>354</v>
      </c>
      <c r="I8385" s="32" t="s">
        <v>52</v>
      </c>
      <c r="J8385" s="135">
        <v>1076</v>
      </c>
      <c r="K8385" s="27">
        <v>0.71004</v>
      </c>
      <c r="L8385" s="77">
        <v>0.9</v>
      </c>
      <c r="Q8385" s="106"/>
    </row>
    <row r="8386" spans="1:17" x14ac:dyDescent="0.25">
      <c r="A8386" t="s">
        <v>331</v>
      </c>
      <c r="B8386" s="23">
        <v>2019</v>
      </c>
      <c r="C8386" s="23" t="s">
        <v>1</v>
      </c>
      <c r="D8386" s="23" t="s">
        <v>60</v>
      </c>
      <c r="E8386" s="23" t="s">
        <v>492</v>
      </c>
      <c r="F8386" s="23" t="s">
        <v>354</v>
      </c>
      <c r="G8386" s="23" t="s">
        <v>492</v>
      </c>
      <c r="H8386" s="32" t="s">
        <v>354</v>
      </c>
      <c r="I8386" s="32" t="s">
        <v>52</v>
      </c>
      <c r="J8386" s="135">
        <v>1150</v>
      </c>
      <c r="K8386" s="27">
        <v>0.74870000000000003</v>
      </c>
      <c r="L8386" s="77">
        <v>0.9</v>
      </c>
      <c r="Q8386" s="106"/>
    </row>
    <row r="8387" spans="1:17" x14ac:dyDescent="0.25">
      <c r="A8387" t="s">
        <v>331</v>
      </c>
      <c r="B8387" s="23">
        <v>2019</v>
      </c>
      <c r="C8387" s="23" t="s">
        <v>2</v>
      </c>
      <c r="D8387" s="23" t="s">
        <v>61</v>
      </c>
      <c r="E8387" s="23" t="s">
        <v>492</v>
      </c>
      <c r="F8387" s="23" t="s">
        <v>354</v>
      </c>
      <c r="G8387" s="23" t="s">
        <v>492</v>
      </c>
      <c r="H8387" s="32" t="s">
        <v>354</v>
      </c>
      <c r="I8387" s="32" t="s">
        <v>52</v>
      </c>
      <c r="J8387" s="135">
        <v>1198</v>
      </c>
      <c r="K8387" s="27">
        <v>0.75124999999999997</v>
      </c>
      <c r="L8387" s="77">
        <v>0.9</v>
      </c>
      <c r="Q8387" s="106"/>
    </row>
    <row r="8388" spans="1:17" x14ac:dyDescent="0.25">
      <c r="A8388" t="s">
        <v>331</v>
      </c>
      <c r="B8388" s="23">
        <v>2019</v>
      </c>
      <c r="C8388" s="23" t="s">
        <v>3</v>
      </c>
      <c r="D8388" s="23" t="s">
        <v>62</v>
      </c>
      <c r="E8388" s="23" t="s">
        <v>492</v>
      </c>
      <c r="F8388" s="23" t="s">
        <v>354</v>
      </c>
      <c r="G8388" s="23" t="s">
        <v>492</v>
      </c>
      <c r="H8388" s="32" t="s">
        <v>354</v>
      </c>
      <c r="I8388" s="32" t="s">
        <v>52</v>
      </c>
      <c r="J8388" s="135">
        <v>1236</v>
      </c>
      <c r="K8388" s="27">
        <v>0.77832000000000001</v>
      </c>
      <c r="L8388" s="77">
        <v>0.9</v>
      </c>
      <c r="Q8388" s="106"/>
    </row>
    <row r="8389" spans="1:17" x14ac:dyDescent="0.25">
      <c r="A8389" t="s">
        <v>331</v>
      </c>
      <c r="B8389" s="23">
        <v>2020</v>
      </c>
      <c r="C8389" s="23" t="s">
        <v>0</v>
      </c>
      <c r="D8389" s="23" t="s">
        <v>63</v>
      </c>
      <c r="E8389" s="23" t="s">
        <v>492</v>
      </c>
      <c r="F8389" s="23" t="s">
        <v>354</v>
      </c>
      <c r="G8389" s="23" t="s">
        <v>492</v>
      </c>
      <c r="H8389" s="32" t="s">
        <v>354</v>
      </c>
      <c r="I8389" s="32" t="s">
        <v>52</v>
      </c>
      <c r="J8389" s="135">
        <v>1169</v>
      </c>
      <c r="K8389" s="27">
        <v>0.81266000000000005</v>
      </c>
      <c r="L8389" s="77">
        <v>0.9</v>
      </c>
      <c r="Q8389" s="106"/>
    </row>
    <row r="8390" spans="1:17" x14ac:dyDescent="0.25">
      <c r="A8390" t="s">
        <v>331</v>
      </c>
      <c r="B8390" s="23">
        <v>2020</v>
      </c>
      <c r="C8390" s="23" t="s">
        <v>1</v>
      </c>
      <c r="D8390" s="23" t="s">
        <v>64</v>
      </c>
      <c r="E8390" s="23" t="s">
        <v>492</v>
      </c>
      <c r="F8390" s="23" t="s">
        <v>354</v>
      </c>
      <c r="G8390" s="23" t="s">
        <v>492</v>
      </c>
      <c r="H8390" s="32" t="s">
        <v>354</v>
      </c>
      <c r="I8390" s="32" t="s">
        <v>52</v>
      </c>
      <c r="J8390" s="135">
        <v>632</v>
      </c>
      <c r="K8390" s="27">
        <v>0.69777999999999996</v>
      </c>
      <c r="L8390" s="77">
        <v>0.9</v>
      </c>
      <c r="Q8390" s="106"/>
    </row>
    <row r="8391" spans="1:17" x14ac:dyDescent="0.25">
      <c r="A8391" t="s">
        <v>331</v>
      </c>
      <c r="B8391" s="23">
        <v>2020</v>
      </c>
      <c r="C8391" s="23" t="s">
        <v>2</v>
      </c>
      <c r="D8391" s="23" t="s">
        <v>65</v>
      </c>
      <c r="E8391" s="23" t="s">
        <v>492</v>
      </c>
      <c r="F8391" s="23" t="s">
        <v>354</v>
      </c>
      <c r="G8391" s="23" t="s">
        <v>492</v>
      </c>
      <c r="H8391" s="32" t="s">
        <v>354</v>
      </c>
      <c r="I8391" s="32" t="s">
        <v>52</v>
      </c>
      <c r="J8391" s="135">
        <v>807</v>
      </c>
      <c r="K8391" s="27">
        <v>0.72119</v>
      </c>
      <c r="L8391" s="77">
        <v>0.9</v>
      </c>
      <c r="Q8391" s="106"/>
    </row>
    <row r="8392" spans="1:17" x14ac:dyDescent="0.25">
      <c r="A8392" t="s">
        <v>331</v>
      </c>
      <c r="B8392" s="23">
        <v>2020</v>
      </c>
      <c r="C8392" s="23" t="s">
        <v>3</v>
      </c>
      <c r="D8392" s="23" t="s">
        <v>66</v>
      </c>
      <c r="E8392" s="23" t="s">
        <v>492</v>
      </c>
      <c r="F8392" s="23" t="s">
        <v>354</v>
      </c>
      <c r="G8392" s="23" t="s">
        <v>492</v>
      </c>
      <c r="H8392" s="32" t="s">
        <v>354</v>
      </c>
      <c r="I8392" s="32" t="s">
        <v>52</v>
      </c>
      <c r="J8392" s="135">
        <v>1092</v>
      </c>
      <c r="K8392" s="27">
        <v>0.75548999999999999</v>
      </c>
      <c r="L8392" s="77">
        <v>0.9</v>
      </c>
      <c r="Q8392" s="106"/>
    </row>
    <row r="8393" spans="1:17" x14ac:dyDescent="0.25">
      <c r="A8393" t="s">
        <v>331</v>
      </c>
      <c r="B8393" s="23">
        <v>2021</v>
      </c>
      <c r="C8393" s="23" t="s">
        <v>0</v>
      </c>
      <c r="D8393" s="23" t="s">
        <v>67</v>
      </c>
      <c r="E8393" s="23" t="s">
        <v>492</v>
      </c>
      <c r="F8393" s="23" t="s">
        <v>354</v>
      </c>
      <c r="G8393" s="23" t="s">
        <v>492</v>
      </c>
      <c r="H8393" s="32" t="s">
        <v>354</v>
      </c>
      <c r="I8393" s="32" t="s">
        <v>52</v>
      </c>
      <c r="J8393" s="135">
        <v>1031</v>
      </c>
      <c r="K8393" s="27">
        <v>0.78468000000000004</v>
      </c>
      <c r="L8393" s="77">
        <v>0.9</v>
      </c>
      <c r="Q8393" s="106"/>
    </row>
    <row r="8394" spans="1:17" x14ac:dyDescent="0.25">
      <c r="A8394" t="s">
        <v>331</v>
      </c>
      <c r="B8394" s="23">
        <v>2021</v>
      </c>
      <c r="C8394" s="23" t="s">
        <v>1</v>
      </c>
      <c r="D8394" s="23" t="s">
        <v>68</v>
      </c>
      <c r="E8394" s="23" t="s">
        <v>492</v>
      </c>
      <c r="F8394" s="23" t="s">
        <v>354</v>
      </c>
      <c r="G8394" s="23" t="s">
        <v>492</v>
      </c>
      <c r="H8394" s="32" t="s">
        <v>354</v>
      </c>
      <c r="I8394" s="32" t="s">
        <v>52</v>
      </c>
      <c r="J8394" s="135">
        <v>1239</v>
      </c>
      <c r="K8394" s="27">
        <v>0.77239999999999998</v>
      </c>
      <c r="L8394" s="77">
        <v>0.9</v>
      </c>
      <c r="Q8394" s="106"/>
    </row>
    <row r="8395" spans="1:17" x14ac:dyDescent="0.25">
      <c r="A8395" t="s">
        <v>331</v>
      </c>
      <c r="B8395" s="23">
        <v>2021</v>
      </c>
      <c r="C8395" s="23" t="s">
        <v>2</v>
      </c>
      <c r="D8395" s="23" t="s">
        <v>69</v>
      </c>
      <c r="E8395" s="23" t="s">
        <v>492</v>
      </c>
      <c r="F8395" s="23" t="s">
        <v>354</v>
      </c>
      <c r="G8395" s="23" t="s">
        <v>492</v>
      </c>
      <c r="H8395" s="32" t="s">
        <v>354</v>
      </c>
      <c r="I8395" s="32" t="s">
        <v>52</v>
      </c>
      <c r="J8395" s="135">
        <v>1269</v>
      </c>
      <c r="K8395" s="27">
        <v>0.79669000000000001</v>
      </c>
      <c r="L8395" s="77">
        <v>0.9</v>
      </c>
      <c r="Q8395" s="106"/>
    </row>
    <row r="8396" spans="1:17" x14ac:dyDescent="0.25">
      <c r="A8396" t="s">
        <v>331</v>
      </c>
      <c r="B8396" s="23">
        <v>2021</v>
      </c>
      <c r="C8396" s="23" t="s">
        <v>3</v>
      </c>
      <c r="D8396" s="23" t="s">
        <v>70</v>
      </c>
      <c r="E8396" s="23" t="s">
        <v>492</v>
      </c>
      <c r="F8396" s="23" t="s">
        <v>354</v>
      </c>
      <c r="G8396" s="23" t="s">
        <v>492</v>
      </c>
      <c r="H8396" s="32" t="s">
        <v>354</v>
      </c>
      <c r="I8396" s="32" t="s">
        <v>52</v>
      </c>
      <c r="J8396" s="135">
        <v>1307</v>
      </c>
      <c r="K8396" s="27">
        <v>0.83015000000000005</v>
      </c>
      <c r="L8396" s="77">
        <v>0.9</v>
      </c>
      <c r="Q8396" s="106"/>
    </row>
    <row r="8397" spans="1:17" x14ac:dyDescent="0.25">
      <c r="A8397" t="s">
        <v>331</v>
      </c>
      <c r="B8397" s="23">
        <v>2022</v>
      </c>
      <c r="C8397" s="23" t="s">
        <v>0</v>
      </c>
      <c r="D8397" s="23" t="s">
        <v>71</v>
      </c>
      <c r="E8397" s="23" t="s">
        <v>492</v>
      </c>
      <c r="F8397" s="23" t="s">
        <v>354</v>
      </c>
      <c r="G8397" s="23" t="s">
        <v>492</v>
      </c>
      <c r="H8397" s="32" t="s">
        <v>354</v>
      </c>
      <c r="I8397" s="32" t="s">
        <v>52</v>
      </c>
      <c r="J8397" s="135">
        <v>1189</v>
      </c>
      <c r="K8397" s="27">
        <v>0.83262999999999998</v>
      </c>
      <c r="L8397" s="77">
        <v>0.9</v>
      </c>
      <c r="Q8397" s="106"/>
    </row>
    <row r="8398" spans="1:17" x14ac:dyDescent="0.25">
      <c r="A8398" t="s">
        <v>331</v>
      </c>
      <c r="B8398" s="23">
        <v>2022</v>
      </c>
      <c r="C8398" s="23" t="s">
        <v>1</v>
      </c>
      <c r="D8398" s="23" t="s">
        <v>72</v>
      </c>
      <c r="E8398" s="23" t="s">
        <v>492</v>
      </c>
      <c r="F8398" s="23" t="s">
        <v>354</v>
      </c>
      <c r="G8398" s="23" t="s">
        <v>492</v>
      </c>
      <c r="H8398" s="32" t="s">
        <v>354</v>
      </c>
      <c r="I8398" s="32" t="s">
        <v>52</v>
      </c>
      <c r="J8398" s="135">
        <v>1218</v>
      </c>
      <c r="K8398" s="27">
        <v>0.83004999999999995</v>
      </c>
      <c r="L8398" s="77">
        <v>0.9</v>
      </c>
      <c r="Q8398" s="106"/>
    </row>
    <row r="8399" spans="1:17" x14ac:dyDescent="0.25">
      <c r="A8399" t="s">
        <v>331</v>
      </c>
      <c r="B8399" s="23">
        <v>2022</v>
      </c>
      <c r="C8399" s="23" t="s">
        <v>2</v>
      </c>
      <c r="D8399" s="23" t="s">
        <v>73</v>
      </c>
      <c r="E8399" s="23" t="s">
        <v>492</v>
      </c>
      <c r="F8399" s="23" t="s">
        <v>354</v>
      </c>
      <c r="G8399" s="23" t="s">
        <v>492</v>
      </c>
      <c r="H8399" s="32" t="s">
        <v>354</v>
      </c>
      <c r="I8399" s="32" t="s">
        <v>52</v>
      </c>
      <c r="J8399" s="135">
        <v>1308</v>
      </c>
      <c r="K8399" s="27">
        <v>0.77141000000000004</v>
      </c>
      <c r="L8399" s="77">
        <v>0.9</v>
      </c>
      <c r="Q8399" s="106"/>
    </row>
    <row r="8400" spans="1:17" x14ac:dyDescent="0.25">
      <c r="A8400" t="s">
        <v>331</v>
      </c>
      <c r="B8400" s="23">
        <v>2022</v>
      </c>
      <c r="C8400" s="23" t="s">
        <v>3</v>
      </c>
      <c r="D8400" s="23" t="s">
        <v>493</v>
      </c>
      <c r="E8400" s="23" t="s">
        <v>492</v>
      </c>
      <c r="F8400" s="23" t="s">
        <v>354</v>
      </c>
      <c r="G8400" s="23" t="s">
        <v>492</v>
      </c>
      <c r="H8400" s="32" t="s">
        <v>354</v>
      </c>
      <c r="I8400" s="32" t="s">
        <v>52</v>
      </c>
      <c r="J8400" s="135">
        <v>1315</v>
      </c>
      <c r="K8400" s="27">
        <v>0.81520999999999999</v>
      </c>
      <c r="L8400" s="77">
        <v>0.9</v>
      </c>
      <c r="Q8400" s="106"/>
    </row>
    <row r="8401" spans="1:17" x14ac:dyDescent="0.25">
      <c r="A8401" t="s">
        <v>331</v>
      </c>
      <c r="B8401" s="23">
        <v>2023</v>
      </c>
      <c r="C8401" s="23" t="s">
        <v>0</v>
      </c>
      <c r="D8401" s="23" t="s">
        <v>537</v>
      </c>
      <c r="E8401" s="23" t="s">
        <v>492</v>
      </c>
      <c r="F8401" s="23" t="s">
        <v>354</v>
      </c>
      <c r="G8401" s="23" t="s">
        <v>492</v>
      </c>
      <c r="H8401" s="32" t="s">
        <v>354</v>
      </c>
      <c r="I8401" s="32" t="s">
        <v>52</v>
      </c>
      <c r="J8401" s="135">
        <v>1187</v>
      </c>
      <c r="K8401" s="27">
        <v>0.87026000000000003</v>
      </c>
      <c r="L8401" s="77">
        <v>0.9</v>
      </c>
      <c r="Q8401" s="106"/>
    </row>
    <row r="8402" spans="1:17" x14ac:dyDescent="0.25">
      <c r="A8402" t="s">
        <v>331</v>
      </c>
      <c r="B8402" s="23">
        <v>2018</v>
      </c>
      <c r="C8402" s="23" t="s">
        <v>0</v>
      </c>
      <c r="D8402" s="23" t="s">
        <v>54</v>
      </c>
      <c r="E8402" s="23" t="s">
        <v>303</v>
      </c>
      <c r="F8402" s="23" t="s">
        <v>304</v>
      </c>
      <c r="G8402" s="23" t="s">
        <v>492</v>
      </c>
      <c r="H8402" s="32" t="s">
        <v>353</v>
      </c>
      <c r="I8402" s="32" t="s">
        <v>52</v>
      </c>
      <c r="J8402" s="135">
        <v>47</v>
      </c>
      <c r="K8402" s="27">
        <v>0.95745000000000002</v>
      </c>
      <c r="L8402" s="77">
        <v>0.9</v>
      </c>
      <c r="Q8402" s="106"/>
    </row>
    <row r="8403" spans="1:17" x14ac:dyDescent="0.25">
      <c r="A8403" t="s">
        <v>331</v>
      </c>
      <c r="B8403" s="23">
        <v>2018</v>
      </c>
      <c r="C8403" s="23" t="s">
        <v>1</v>
      </c>
      <c r="D8403" s="23" t="s">
        <v>56</v>
      </c>
      <c r="E8403" s="23" t="s">
        <v>303</v>
      </c>
      <c r="F8403" s="23" t="s">
        <v>304</v>
      </c>
      <c r="G8403" s="23" t="s">
        <v>492</v>
      </c>
      <c r="H8403" s="32" t="s">
        <v>353</v>
      </c>
      <c r="I8403" s="32" t="s">
        <v>52</v>
      </c>
      <c r="J8403" s="135">
        <v>75</v>
      </c>
      <c r="K8403" s="27">
        <v>0.97333000000000003</v>
      </c>
      <c r="L8403" s="77">
        <v>0.9</v>
      </c>
      <c r="Q8403" s="106"/>
    </row>
    <row r="8404" spans="1:17" x14ac:dyDescent="0.25">
      <c r="A8404" t="s">
        <v>331</v>
      </c>
      <c r="B8404" s="23">
        <v>2018</v>
      </c>
      <c r="C8404" s="23" t="s">
        <v>2</v>
      </c>
      <c r="D8404" s="23" t="s">
        <v>57</v>
      </c>
      <c r="E8404" s="23" t="s">
        <v>303</v>
      </c>
      <c r="F8404" s="23" t="s">
        <v>304</v>
      </c>
      <c r="G8404" s="23" t="s">
        <v>492</v>
      </c>
      <c r="H8404" s="32" t="s">
        <v>353</v>
      </c>
      <c r="I8404" s="32" t="s">
        <v>52</v>
      </c>
      <c r="J8404" s="135">
        <v>76</v>
      </c>
      <c r="K8404" s="27">
        <v>0.93420999999999998</v>
      </c>
      <c r="L8404" s="77">
        <v>0.9</v>
      </c>
      <c r="Q8404" s="106"/>
    </row>
    <row r="8405" spans="1:17" x14ac:dyDescent="0.25">
      <c r="A8405" t="s">
        <v>331</v>
      </c>
      <c r="B8405" s="23">
        <v>2018</v>
      </c>
      <c r="C8405" s="23" t="s">
        <v>3</v>
      </c>
      <c r="D8405" s="23" t="s">
        <v>58</v>
      </c>
      <c r="E8405" s="23" t="s">
        <v>303</v>
      </c>
      <c r="F8405" s="23" t="s">
        <v>304</v>
      </c>
      <c r="G8405" s="23" t="s">
        <v>492</v>
      </c>
      <c r="H8405" s="32" t="s">
        <v>353</v>
      </c>
      <c r="I8405" s="32" t="s">
        <v>52</v>
      </c>
      <c r="J8405" s="135">
        <v>63</v>
      </c>
      <c r="K8405" s="27">
        <v>0.96825000000000006</v>
      </c>
      <c r="L8405" s="77">
        <v>0.9</v>
      </c>
      <c r="Q8405" s="106"/>
    </row>
    <row r="8406" spans="1:17" x14ac:dyDescent="0.25">
      <c r="A8406" t="s">
        <v>331</v>
      </c>
      <c r="B8406" s="23">
        <v>2019</v>
      </c>
      <c r="C8406" s="23" t="s">
        <v>0</v>
      </c>
      <c r="D8406" s="23" t="s">
        <v>59</v>
      </c>
      <c r="E8406" s="23" t="s">
        <v>303</v>
      </c>
      <c r="F8406" s="23" t="s">
        <v>304</v>
      </c>
      <c r="G8406" s="23" t="s">
        <v>492</v>
      </c>
      <c r="H8406" s="32" t="s">
        <v>353</v>
      </c>
      <c r="I8406" s="32" t="s">
        <v>52</v>
      </c>
      <c r="J8406" s="135">
        <v>66</v>
      </c>
      <c r="K8406" s="27">
        <v>0.96970000000000001</v>
      </c>
      <c r="L8406" s="77">
        <v>0.9</v>
      </c>
      <c r="Q8406" s="106"/>
    </row>
    <row r="8407" spans="1:17" x14ac:dyDescent="0.25">
      <c r="A8407" t="s">
        <v>331</v>
      </c>
      <c r="B8407" s="23">
        <v>2019</v>
      </c>
      <c r="C8407" s="23" t="s">
        <v>1</v>
      </c>
      <c r="D8407" s="23" t="s">
        <v>60</v>
      </c>
      <c r="E8407" s="23" t="s">
        <v>303</v>
      </c>
      <c r="F8407" s="23" t="s">
        <v>304</v>
      </c>
      <c r="G8407" s="23" t="s">
        <v>492</v>
      </c>
      <c r="H8407" s="32" t="s">
        <v>353</v>
      </c>
      <c r="I8407" s="32" t="s">
        <v>52</v>
      </c>
      <c r="J8407" s="135">
        <v>62</v>
      </c>
      <c r="K8407" s="27">
        <v>0.93547999999999998</v>
      </c>
      <c r="L8407" s="77">
        <v>0.9</v>
      </c>
      <c r="Q8407" s="106"/>
    </row>
    <row r="8408" spans="1:17" x14ac:dyDescent="0.25">
      <c r="A8408" t="s">
        <v>331</v>
      </c>
      <c r="B8408" s="23">
        <v>2019</v>
      </c>
      <c r="C8408" s="23" t="s">
        <v>2</v>
      </c>
      <c r="D8408" s="23" t="s">
        <v>61</v>
      </c>
      <c r="E8408" s="23" t="s">
        <v>303</v>
      </c>
      <c r="F8408" s="23" t="s">
        <v>304</v>
      </c>
      <c r="G8408" s="23" t="s">
        <v>492</v>
      </c>
      <c r="H8408" s="32" t="s">
        <v>353</v>
      </c>
      <c r="I8408" s="32" t="s">
        <v>52</v>
      </c>
      <c r="J8408" s="135">
        <v>75</v>
      </c>
      <c r="K8408" s="27">
        <v>0.96</v>
      </c>
      <c r="L8408" s="77">
        <v>0.9</v>
      </c>
      <c r="Q8408" s="106"/>
    </row>
    <row r="8409" spans="1:17" x14ac:dyDescent="0.25">
      <c r="A8409" t="s">
        <v>331</v>
      </c>
      <c r="B8409" s="23">
        <v>2019</v>
      </c>
      <c r="C8409" s="23" t="s">
        <v>3</v>
      </c>
      <c r="D8409" s="23" t="s">
        <v>62</v>
      </c>
      <c r="E8409" s="23" t="s">
        <v>303</v>
      </c>
      <c r="F8409" s="23" t="s">
        <v>304</v>
      </c>
      <c r="G8409" s="23" t="s">
        <v>492</v>
      </c>
      <c r="H8409" s="32" t="s">
        <v>353</v>
      </c>
      <c r="I8409" s="32" t="s">
        <v>52</v>
      </c>
      <c r="J8409" s="135">
        <v>77</v>
      </c>
      <c r="K8409" s="27">
        <v>0.93506</v>
      </c>
      <c r="L8409" s="77">
        <v>0.9</v>
      </c>
      <c r="Q8409" s="106"/>
    </row>
    <row r="8410" spans="1:17" x14ac:dyDescent="0.25">
      <c r="A8410" t="s">
        <v>331</v>
      </c>
      <c r="B8410" s="23">
        <v>2020</v>
      </c>
      <c r="C8410" s="23" t="s">
        <v>0</v>
      </c>
      <c r="D8410" s="23" t="s">
        <v>63</v>
      </c>
      <c r="E8410" s="23" t="s">
        <v>303</v>
      </c>
      <c r="F8410" s="23" t="s">
        <v>304</v>
      </c>
      <c r="G8410" s="23" t="s">
        <v>492</v>
      </c>
      <c r="H8410" s="32" t="s">
        <v>353</v>
      </c>
      <c r="I8410" s="32" t="s">
        <v>52</v>
      </c>
      <c r="J8410" s="135">
        <v>54</v>
      </c>
      <c r="K8410" s="27">
        <v>0.96296000000000004</v>
      </c>
      <c r="L8410" s="77">
        <v>0.9</v>
      </c>
      <c r="Q8410" s="106"/>
    </row>
    <row r="8411" spans="1:17" x14ac:dyDescent="0.25">
      <c r="A8411" t="s">
        <v>331</v>
      </c>
      <c r="B8411" s="23">
        <v>2020</v>
      </c>
      <c r="C8411" s="23" t="s">
        <v>1</v>
      </c>
      <c r="D8411" s="23" t="s">
        <v>64</v>
      </c>
      <c r="E8411" s="23" t="s">
        <v>303</v>
      </c>
      <c r="F8411" s="23" t="s">
        <v>304</v>
      </c>
      <c r="G8411" s="23" t="s">
        <v>492</v>
      </c>
      <c r="H8411" s="32" t="s">
        <v>353</v>
      </c>
      <c r="I8411" s="32" t="s">
        <v>52</v>
      </c>
      <c r="J8411" s="135">
        <v>34</v>
      </c>
      <c r="K8411" s="27">
        <v>0.97058999999999995</v>
      </c>
      <c r="L8411" s="77">
        <v>0.9</v>
      </c>
      <c r="Q8411" s="106"/>
    </row>
    <row r="8412" spans="1:17" x14ac:dyDescent="0.25">
      <c r="A8412" t="s">
        <v>331</v>
      </c>
      <c r="B8412" s="23">
        <v>2020</v>
      </c>
      <c r="C8412" s="23" t="s">
        <v>2</v>
      </c>
      <c r="D8412" s="23" t="s">
        <v>65</v>
      </c>
      <c r="E8412" s="23" t="s">
        <v>303</v>
      </c>
      <c r="F8412" s="23" t="s">
        <v>304</v>
      </c>
      <c r="G8412" s="23" t="s">
        <v>492</v>
      </c>
      <c r="H8412" s="32" t="s">
        <v>353</v>
      </c>
      <c r="I8412" s="32" t="s">
        <v>52</v>
      </c>
      <c r="J8412" s="135">
        <v>69</v>
      </c>
      <c r="K8412" s="27">
        <v>0.97101000000000004</v>
      </c>
      <c r="L8412" s="77">
        <v>0.9</v>
      </c>
      <c r="Q8412" s="106"/>
    </row>
    <row r="8413" spans="1:17" x14ac:dyDescent="0.25">
      <c r="A8413" t="s">
        <v>331</v>
      </c>
      <c r="B8413" s="23">
        <v>2020</v>
      </c>
      <c r="C8413" s="23" t="s">
        <v>3</v>
      </c>
      <c r="D8413" s="23" t="s">
        <v>66</v>
      </c>
      <c r="E8413" s="23" t="s">
        <v>303</v>
      </c>
      <c r="F8413" s="23" t="s">
        <v>304</v>
      </c>
      <c r="G8413" s="23" t="s">
        <v>492</v>
      </c>
      <c r="H8413" s="32" t="s">
        <v>353</v>
      </c>
      <c r="I8413" s="32" t="s">
        <v>52</v>
      </c>
      <c r="J8413" s="135">
        <v>58</v>
      </c>
      <c r="K8413" s="27">
        <v>0.94828000000000001</v>
      </c>
      <c r="L8413" s="77">
        <v>0.9</v>
      </c>
      <c r="Q8413" s="106"/>
    </row>
    <row r="8414" spans="1:17" x14ac:dyDescent="0.25">
      <c r="A8414" t="s">
        <v>331</v>
      </c>
      <c r="B8414" s="23">
        <v>2021</v>
      </c>
      <c r="C8414" s="23" t="s">
        <v>0</v>
      </c>
      <c r="D8414" s="23" t="s">
        <v>67</v>
      </c>
      <c r="E8414" s="23" t="s">
        <v>303</v>
      </c>
      <c r="F8414" s="23" t="s">
        <v>304</v>
      </c>
      <c r="G8414" s="23" t="s">
        <v>492</v>
      </c>
      <c r="H8414" s="32" t="s">
        <v>353</v>
      </c>
      <c r="I8414" s="32" t="s">
        <v>52</v>
      </c>
      <c r="J8414" s="135">
        <v>66</v>
      </c>
      <c r="K8414" s="27">
        <v>0.95455000000000001</v>
      </c>
      <c r="L8414" s="77">
        <v>0.9</v>
      </c>
      <c r="Q8414" s="106"/>
    </row>
    <row r="8415" spans="1:17" x14ac:dyDescent="0.25">
      <c r="A8415" t="s">
        <v>331</v>
      </c>
      <c r="B8415" s="23">
        <v>2021</v>
      </c>
      <c r="C8415" s="23" t="s">
        <v>1</v>
      </c>
      <c r="D8415" s="23" t="s">
        <v>68</v>
      </c>
      <c r="E8415" s="23" t="s">
        <v>303</v>
      </c>
      <c r="F8415" s="23" t="s">
        <v>304</v>
      </c>
      <c r="G8415" s="23" t="s">
        <v>492</v>
      </c>
      <c r="H8415" s="32" t="s">
        <v>353</v>
      </c>
      <c r="I8415" s="32" t="s">
        <v>52</v>
      </c>
      <c r="J8415" s="135">
        <v>79</v>
      </c>
      <c r="K8415" s="27">
        <v>0.97467999999999999</v>
      </c>
      <c r="L8415" s="77">
        <v>0.9</v>
      </c>
      <c r="Q8415" s="106"/>
    </row>
    <row r="8416" spans="1:17" x14ac:dyDescent="0.25">
      <c r="A8416" t="s">
        <v>331</v>
      </c>
      <c r="B8416" s="23">
        <v>2021</v>
      </c>
      <c r="C8416" s="23" t="s">
        <v>2</v>
      </c>
      <c r="D8416" s="23" t="s">
        <v>69</v>
      </c>
      <c r="E8416" s="23" t="s">
        <v>303</v>
      </c>
      <c r="F8416" s="23" t="s">
        <v>304</v>
      </c>
      <c r="G8416" s="23" t="s">
        <v>492</v>
      </c>
      <c r="H8416" s="32" t="s">
        <v>353</v>
      </c>
      <c r="I8416" s="32" t="s">
        <v>52</v>
      </c>
      <c r="J8416" s="135">
        <v>69</v>
      </c>
      <c r="K8416" s="27">
        <v>0.98551</v>
      </c>
      <c r="L8416" s="77">
        <v>0.9</v>
      </c>
      <c r="Q8416" s="106"/>
    </row>
    <row r="8417" spans="1:17" x14ac:dyDescent="0.25">
      <c r="A8417" t="s">
        <v>331</v>
      </c>
      <c r="B8417" s="23">
        <v>2021</v>
      </c>
      <c r="C8417" s="23" t="s">
        <v>3</v>
      </c>
      <c r="D8417" s="23" t="s">
        <v>70</v>
      </c>
      <c r="E8417" s="23" t="s">
        <v>303</v>
      </c>
      <c r="F8417" s="23" t="s">
        <v>304</v>
      </c>
      <c r="G8417" s="23" t="s">
        <v>492</v>
      </c>
      <c r="H8417" s="32" t="s">
        <v>353</v>
      </c>
      <c r="I8417" s="32" t="s">
        <v>52</v>
      </c>
      <c r="J8417" s="135">
        <v>84</v>
      </c>
      <c r="K8417" s="27">
        <v>0.92857000000000001</v>
      </c>
      <c r="L8417" s="77">
        <v>0.9</v>
      </c>
      <c r="Q8417" s="106"/>
    </row>
    <row r="8418" spans="1:17" x14ac:dyDescent="0.25">
      <c r="A8418" t="s">
        <v>331</v>
      </c>
      <c r="B8418" s="23">
        <v>2022</v>
      </c>
      <c r="C8418" s="23" t="s">
        <v>0</v>
      </c>
      <c r="D8418" s="23" t="s">
        <v>71</v>
      </c>
      <c r="E8418" s="23" t="s">
        <v>303</v>
      </c>
      <c r="F8418" s="23" t="s">
        <v>304</v>
      </c>
      <c r="G8418" s="23" t="s">
        <v>492</v>
      </c>
      <c r="H8418" s="32" t="s">
        <v>353</v>
      </c>
      <c r="I8418" s="32" t="s">
        <v>52</v>
      </c>
      <c r="J8418" s="135">
        <v>59</v>
      </c>
      <c r="K8418" s="27">
        <v>0.89831000000000005</v>
      </c>
      <c r="L8418" s="77">
        <v>0.9</v>
      </c>
      <c r="Q8418" s="106"/>
    </row>
    <row r="8419" spans="1:17" x14ac:dyDescent="0.25">
      <c r="A8419" t="s">
        <v>331</v>
      </c>
      <c r="B8419" s="23">
        <v>2022</v>
      </c>
      <c r="C8419" s="23" t="s">
        <v>1</v>
      </c>
      <c r="D8419" s="23" t="s">
        <v>72</v>
      </c>
      <c r="E8419" s="23" t="s">
        <v>303</v>
      </c>
      <c r="F8419" s="23" t="s">
        <v>304</v>
      </c>
      <c r="G8419" s="23" t="s">
        <v>492</v>
      </c>
      <c r="H8419" s="32" t="s">
        <v>353</v>
      </c>
      <c r="I8419" s="32" t="s">
        <v>52</v>
      </c>
      <c r="J8419" s="135">
        <v>76</v>
      </c>
      <c r="K8419" s="27">
        <v>0.98684000000000005</v>
      </c>
      <c r="L8419" s="77">
        <v>0.9</v>
      </c>
      <c r="Q8419" s="106"/>
    </row>
    <row r="8420" spans="1:17" x14ac:dyDescent="0.25">
      <c r="A8420" t="s">
        <v>331</v>
      </c>
      <c r="B8420" s="23">
        <v>2022</v>
      </c>
      <c r="C8420" s="23" t="s">
        <v>2</v>
      </c>
      <c r="D8420" s="23" t="s">
        <v>73</v>
      </c>
      <c r="E8420" s="23" t="s">
        <v>303</v>
      </c>
      <c r="F8420" s="23" t="s">
        <v>304</v>
      </c>
      <c r="G8420" s="23" t="s">
        <v>492</v>
      </c>
      <c r="H8420" s="32" t="s">
        <v>353</v>
      </c>
      <c r="I8420" s="32" t="s">
        <v>52</v>
      </c>
      <c r="J8420" s="135">
        <v>79</v>
      </c>
      <c r="K8420" s="27">
        <v>0.97467999999999999</v>
      </c>
      <c r="L8420" s="77">
        <v>0.9</v>
      </c>
      <c r="Q8420" s="106"/>
    </row>
    <row r="8421" spans="1:17" x14ac:dyDescent="0.25">
      <c r="A8421" t="s">
        <v>331</v>
      </c>
      <c r="B8421" s="23">
        <v>2022</v>
      </c>
      <c r="C8421" s="23" t="s">
        <v>3</v>
      </c>
      <c r="D8421" s="23" t="s">
        <v>493</v>
      </c>
      <c r="E8421" s="23" t="s">
        <v>303</v>
      </c>
      <c r="F8421" s="23" t="s">
        <v>304</v>
      </c>
      <c r="G8421" s="23" t="s">
        <v>492</v>
      </c>
      <c r="H8421" s="32" t="s">
        <v>353</v>
      </c>
      <c r="I8421" s="32" t="s">
        <v>52</v>
      </c>
      <c r="J8421" s="135">
        <v>83</v>
      </c>
      <c r="K8421" s="27">
        <v>0.98794999999999999</v>
      </c>
      <c r="L8421" s="77">
        <v>0.9</v>
      </c>
      <c r="Q8421" s="106"/>
    </row>
    <row r="8422" spans="1:17" x14ac:dyDescent="0.25">
      <c r="A8422" t="s">
        <v>331</v>
      </c>
      <c r="B8422" s="23">
        <v>2023</v>
      </c>
      <c r="C8422" s="23" t="s">
        <v>0</v>
      </c>
      <c r="D8422" s="23" t="s">
        <v>537</v>
      </c>
      <c r="E8422" s="23" t="s">
        <v>303</v>
      </c>
      <c r="F8422" s="23" t="s">
        <v>304</v>
      </c>
      <c r="G8422" s="23" t="s">
        <v>492</v>
      </c>
      <c r="H8422" s="32" t="s">
        <v>353</v>
      </c>
      <c r="I8422" s="32" t="s">
        <v>52</v>
      </c>
      <c r="J8422" s="135">
        <v>79</v>
      </c>
      <c r="K8422" s="27">
        <v>1</v>
      </c>
      <c r="L8422" s="77">
        <v>0.9</v>
      </c>
      <c r="Q8422" s="106"/>
    </row>
    <row r="8423" spans="1:17" x14ac:dyDescent="0.25">
      <c r="A8423" t="s">
        <v>331</v>
      </c>
      <c r="B8423" s="23">
        <v>2018</v>
      </c>
      <c r="C8423" s="23" t="s">
        <v>0</v>
      </c>
      <c r="D8423" s="23" t="s">
        <v>54</v>
      </c>
      <c r="E8423" s="23" t="s">
        <v>492</v>
      </c>
      <c r="F8423" s="23" t="s">
        <v>358</v>
      </c>
      <c r="G8423" s="23" t="s">
        <v>492</v>
      </c>
      <c r="H8423" s="32" t="s">
        <v>358</v>
      </c>
      <c r="I8423" s="32" t="s">
        <v>52</v>
      </c>
      <c r="J8423" s="135">
        <v>464</v>
      </c>
      <c r="K8423" s="27">
        <v>0.80388000000000004</v>
      </c>
      <c r="L8423" s="77">
        <v>0.9</v>
      </c>
      <c r="Q8423" s="106"/>
    </row>
    <row r="8424" spans="1:17" x14ac:dyDescent="0.25">
      <c r="A8424" t="s">
        <v>331</v>
      </c>
      <c r="B8424" s="23">
        <v>2018</v>
      </c>
      <c r="C8424" s="23" t="s">
        <v>1</v>
      </c>
      <c r="D8424" s="23" t="s">
        <v>56</v>
      </c>
      <c r="E8424" s="23" t="s">
        <v>492</v>
      </c>
      <c r="F8424" s="23" t="s">
        <v>358</v>
      </c>
      <c r="G8424" s="23" t="s">
        <v>492</v>
      </c>
      <c r="H8424" s="32" t="s">
        <v>358</v>
      </c>
      <c r="I8424" s="32" t="s">
        <v>52</v>
      </c>
      <c r="J8424" s="135">
        <v>509</v>
      </c>
      <c r="K8424" s="27">
        <v>0.76620999999999995</v>
      </c>
      <c r="L8424" s="77">
        <v>0.9</v>
      </c>
      <c r="Q8424" s="106"/>
    </row>
    <row r="8425" spans="1:17" x14ac:dyDescent="0.25">
      <c r="A8425" t="s">
        <v>331</v>
      </c>
      <c r="B8425" s="23">
        <v>2018</v>
      </c>
      <c r="C8425" s="23" t="s">
        <v>2</v>
      </c>
      <c r="D8425" s="23" t="s">
        <v>57</v>
      </c>
      <c r="E8425" s="23" t="s">
        <v>492</v>
      </c>
      <c r="F8425" s="23" t="s">
        <v>358</v>
      </c>
      <c r="G8425" s="23" t="s">
        <v>492</v>
      </c>
      <c r="H8425" s="32" t="s">
        <v>358</v>
      </c>
      <c r="I8425" s="32" t="s">
        <v>52</v>
      </c>
      <c r="J8425" s="135">
        <v>590</v>
      </c>
      <c r="K8425" s="27">
        <v>0.75931999999999999</v>
      </c>
      <c r="L8425" s="77">
        <v>0.9</v>
      </c>
      <c r="Q8425" s="106"/>
    </row>
    <row r="8426" spans="1:17" x14ac:dyDescent="0.25">
      <c r="A8426" t="s">
        <v>331</v>
      </c>
      <c r="B8426" s="23">
        <v>2018</v>
      </c>
      <c r="C8426" s="23" t="s">
        <v>3</v>
      </c>
      <c r="D8426" s="23" t="s">
        <v>58</v>
      </c>
      <c r="E8426" s="23" t="s">
        <v>492</v>
      </c>
      <c r="F8426" s="23" t="s">
        <v>358</v>
      </c>
      <c r="G8426" s="23" t="s">
        <v>492</v>
      </c>
      <c r="H8426" s="32" t="s">
        <v>358</v>
      </c>
      <c r="I8426" s="32" t="s">
        <v>52</v>
      </c>
      <c r="J8426" s="135">
        <v>495</v>
      </c>
      <c r="K8426" s="27">
        <v>0.76970000000000005</v>
      </c>
      <c r="L8426" s="77">
        <v>0.9</v>
      </c>
      <c r="Q8426" s="106"/>
    </row>
    <row r="8427" spans="1:17" x14ac:dyDescent="0.25">
      <c r="A8427" t="s">
        <v>331</v>
      </c>
      <c r="B8427" s="23">
        <v>2019</v>
      </c>
      <c r="C8427" s="23" t="s">
        <v>0</v>
      </c>
      <c r="D8427" s="23" t="s">
        <v>59</v>
      </c>
      <c r="E8427" s="23" t="s">
        <v>492</v>
      </c>
      <c r="F8427" s="23" t="s">
        <v>358</v>
      </c>
      <c r="G8427" s="23" t="s">
        <v>492</v>
      </c>
      <c r="H8427" s="32" t="s">
        <v>358</v>
      </c>
      <c r="I8427" s="32" t="s">
        <v>52</v>
      </c>
      <c r="J8427" s="135">
        <v>507</v>
      </c>
      <c r="K8427" s="27">
        <v>0.84614999999999996</v>
      </c>
      <c r="L8427" s="77">
        <v>0.9</v>
      </c>
      <c r="Q8427" s="106"/>
    </row>
    <row r="8428" spans="1:17" x14ac:dyDescent="0.25">
      <c r="A8428" t="s">
        <v>331</v>
      </c>
      <c r="B8428" s="23">
        <v>2019</v>
      </c>
      <c r="C8428" s="23" t="s">
        <v>1</v>
      </c>
      <c r="D8428" s="23" t="s">
        <v>60</v>
      </c>
      <c r="E8428" s="23" t="s">
        <v>492</v>
      </c>
      <c r="F8428" s="23" t="s">
        <v>358</v>
      </c>
      <c r="G8428" s="23" t="s">
        <v>492</v>
      </c>
      <c r="H8428" s="32" t="s">
        <v>358</v>
      </c>
      <c r="I8428" s="32" t="s">
        <v>52</v>
      </c>
      <c r="J8428" s="135">
        <v>554</v>
      </c>
      <c r="K8428" s="27">
        <v>0.86822999999999995</v>
      </c>
      <c r="L8428" s="77">
        <v>0.9</v>
      </c>
      <c r="Q8428" s="106"/>
    </row>
    <row r="8429" spans="1:17" x14ac:dyDescent="0.25">
      <c r="A8429" t="s">
        <v>331</v>
      </c>
      <c r="B8429" s="23">
        <v>2019</v>
      </c>
      <c r="C8429" s="23" t="s">
        <v>2</v>
      </c>
      <c r="D8429" s="23" t="s">
        <v>61</v>
      </c>
      <c r="E8429" s="23" t="s">
        <v>492</v>
      </c>
      <c r="F8429" s="23" t="s">
        <v>358</v>
      </c>
      <c r="G8429" s="23" t="s">
        <v>492</v>
      </c>
      <c r="H8429" s="32" t="s">
        <v>358</v>
      </c>
      <c r="I8429" s="32" t="s">
        <v>52</v>
      </c>
      <c r="J8429" s="135">
        <v>530</v>
      </c>
      <c r="K8429" s="27">
        <v>0.83208000000000004</v>
      </c>
      <c r="L8429" s="77">
        <v>0.9</v>
      </c>
      <c r="Q8429" s="106"/>
    </row>
    <row r="8430" spans="1:17" x14ac:dyDescent="0.25">
      <c r="A8430" t="s">
        <v>331</v>
      </c>
      <c r="B8430" s="23">
        <v>2019</v>
      </c>
      <c r="C8430" s="23" t="s">
        <v>3</v>
      </c>
      <c r="D8430" s="23" t="s">
        <v>62</v>
      </c>
      <c r="E8430" s="23" t="s">
        <v>492</v>
      </c>
      <c r="F8430" s="23" t="s">
        <v>358</v>
      </c>
      <c r="G8430" s="23" t="s">
        <v>492</v>
      </c>
      <c r="H8430" s="32" t="s">
        <v>358</v>
      </c>
      <c r="I8430" s="32" t="s">
        <v>52</v>
      </c>
      <c r="J8430" s="135">
        <v>518</v>
      </c>
      <c r="K8430" s="27">
        <v>0.86485999999999996</v>
      </c>
      <c r="L8430" s="77">
        <v>0.9</v>
      </c>
      <c r="Q8430" s="106"/>
    </row>
    <row r="8431" spans="1:17" x14ac:dyDescent="0.25">
      <c r="A8431" t="s">
        <v>331</v>
      </c>
      <c r="B8431" s="23">
        <v>2020</v>
      </c>
      <c r="C8431" s="23" t="s">
        <v>0</v>
      </c>
      <c r="D8431" s="23" t="s">
        <v>63</v>
      </c>
      <c r="E8431" s="23" t="s">
        <v>492</v>
      </c>
      <c r="F8431" s="23" t="s">
        <v>358</v>
      </c>
      <c r="G8431" s="23" t="s">
        <v>492</v>
      </c>
      <c r="H8431" s="32" t="s">
        <v>358</v>
      </c>
      <c r="I8431" s="32" t="s">
        <v>52</v>
      </c>
      <c r="J8431" s="135">
        <v>469</v>
      </c>
      <c r="K8431" s="27">
        <v>0.81023000000000001</v>
      </c>
      <c r="L8431" s="77">
        <v>0.9</v>
      </c>
      <c r="Q8431" s="106"/>
    </row>
    <row r="8432" spans="1:17" x14ac:dyDescent="0.25">
      <c r="A8432" t="s">
        <v>331</v>
      </c>
      <c r="B8432" s="23">
        <v>2020</v>
      </c>
      <c r="C8432" s="23" t="s">
        <v>1</v>
      </c>
      <c r="D8432" s="23" t="s">
        <v>64</v>
      </c>
      <c r="E8432" s="23" t="s">
        <v>492</v>
      </c>
      <c r="F8432" s="23" t="s">
        <v>358</v>
      </c>
      <c r="G8432" s="23" t="s">
        <v>492</v>
      </c>
      <c r="H8432" s="32" t="s">
        <v>358</v>
      </c>
      <c r="I8432" s="32" t="s">
        <v>52</v>
      </c>
      <c r="J8432" s="135">
        <v>246</v>
      </c>
      <c r="K8432" s="27">
        <v>0.82926999999999995</v>
      </c>
      <c r="L8432" s="77">
        <v>0.9</v>
      </c>
      <c r="Q8432" s="106"/>
    </row>
    <row r="8433" spans="1:17" x14ac:dyDescent="0.25">
      <c r="A8433" t="s">
        <v>331</v>
      </c>
      <c r="B8433" s="23">
        <v>2020</v>
      </c>
      <c r="C8433" s="23" t="s">
        <v>2</v>
      </c>
      <c r="D8433" s="23" t="s">
        <v>65</v>
      </c>
      <c r="E8433" s="23" t="s">
        <v>492</v>
      </c>
      <c r="F8433" s="23" t="s">
        <v>358</v>
      </c>
      <c r="G8433" s="23" t="s">
        <v>492</v>
      </c>
      <c r="H8433" s="32" t="s">
        <v>358</v>
      </c>
      <c r="I8433" s="32" t="s">
        <v>52</v>
      </c>
      <c r="J8433" s="135">
        <v>401</v>
      </c>
      <c r="K8433" s="27">
        <v>0.84787999999999997</v>
      </c>
      <c r="L8433" s="77">
        <v>0.9</v>
      </c>
      <c r="Q8433" s="106"/>
    </row>
    <row r="8434" spans="1:17" x14ac:dyDescent="0.25">
      <c r="A8434" t="s">
        <v>331</v>
      </c>
      <c r="B8434" s="23">
        <v>2020</v>
      </c>
      <c r="C8434" s="23" t="s">
        <v>3</v>
      </c>
      <c r="D8434" s="23" t="s">
        <v>66</v>
      </c>
      <c r="E8434" s="23" t="s">
        <v>492</v>
      </c>
      <c r="F8434" s="23" t="s">
        <v>358</v>
      </c>
      <c r="G8434" s="23" t="s">
        <v>492</v>
      </c>
      <c r="H8434" s="32" t="s">
        <v>358</v>
      </c>
      <c r="I8434" s="32" t="s">
        <v>52</v>
      </c>
      <c r="J8434" s="135">
        <v>464</v>
      </c>
      <c r="K8434" s="27">
        <v>0.83189999999999997</v>
      </c>
      <c r="L8434" s="77">
        <v>0.9</v>
      </c>
      <c r="Q8434" s="106"/>
    </row>
    <row r="8435" spans="1:17" x14ac:dyDescent="0.25">
      <c r="A8435" t="s">
        <v>331</v>
      </c>
      <c r="B8435" s="23">
        <v>2021</v>
      </c>
      <c r="C8435" s="23" t="s">
        <v>0</v>
      </c>
      <c r="D8435" s="23" t="s">
        <v>67</v>
      </c>
      <c r="E8435" s="23" t="s">
        <v>492</v>
      </c>
      <c r="F8435" s="23" t="s">
        <v>358</v>
      </c>
      <c r="G8435" s="23" t="s">
        <v>492</v>
      </c>
      <c r="H8435" s="32" t="s">
        <v>358</v>
      </c>
      <c r="I8435" s="32" t="s">
        <v>52</v>
      </c>
      <c r="J8435" s="135">
        <v>523</v>
      </c>
      <c r="K8435" s="27">
        <v>0.85851</v>
      </c>
      <c r="L8435" s="77">
        <v>0.9</v>
      </c>
      <c r="Q8435" s="106"/>
    </row>
    <row r="8436" spans="1:17" x14ac:dyDescent="0.25">
      <c r="A8436" t="s">
        <v>331</v>
      </c>
      <c r="B8436" s="23">
        <v>2021</v>
      </c>
      <c r="C8436" s="23" t="s">
        <v>1</v>
      </c>
      <c r="D8436" s="23" t="s">
        <v>68</v>
      </c>
      <c r="E8436" s="23" t="s">
        <v>492</v>
      </c>
      <c r="F8436" s="23" t="s">
        <v>358</v>
      </c>
      <c r="G8436" s="23" t="s">
        <v>492</v>
      </c>
      <c r="H8436" s="32" t="s">
        <v>358</v>
      </c>
      <c r="I8436" s="32" t="s">
        <v>52</v>
      </c>
      <c r="J8436" s="135">
        <v>547</v>
      </c>
      <c r="K8436" s="27">
        <v>0.83181000000000005</v>
      </c>
      <c r="L8436" s="77">
        <v>0.9</v>
      </c>
      <c r="Q8436" s="106"/>
    </row>
    <row r="8437" spans="1:17" x14ac:dyDescent="0.25">
      <c r="A8437" t="s">
        <v>331</v>
      </c>
      <c r="B8437" s="23">
        <v>2021</v>
      </c>
      <c r="C8437" s="23" t="s">
        <v>2</v>
      </c>
      <c r="D8437" s="23" t="s">
        <v>69</v>
      </c>
      <c r="E8437" s="23" t="s">
        <v>492</v>
      </c>
      <c r="F8437" s="23" t="s">
        <v>358</v>
      </c>
      <c r="G8437" s="23" t="s">
        <v>492</v>
      </c>
      <c r="H8437" s="32" t="s">
        <v>358</v>
      </c>
      <c r="I8437" s="32" t="s">
        <v>52</v>
      </c>
      <c r="J8437" s="135">
        <v>476</v>
      </c>
      <c r="K8437" s="27">
        <v>0.89076</v>
      </c>
      <c r="L8437" s="77">
        <v>0.9</v>
      </c>
      <c r="Q8437" s="106"/>
    </row>
    <row r="8438" spans="1:17" x14ac:dyDescent="0.25">
      <c r="A8438" t="s">
        <v>331</v>
      </c>
      <c r="B8438" s="23">
        <v>2021</v>
      </c>
      <c r="C8438" s="23" t="s">
        <v>3</v>
      </c>
      <c r="D8438" s="23" t="s">
        <v>70</v>
      </c>
      <c r="E8438" s="23" t="s">
        <v>492</v>
      </c>
      <c r="F8438" s="23" t="s">
        <v>358</v>
      </c>
      <c r="G8438" s="23" t="s">
        <v>492</v>
      </c>
      <c r="H8438" s="32" t="s">
        <v>358</v>
      </c>
      <c r="I8438" s="32" t="s">
        <v>52</v>
      </c>
      <c r="J8438" s="135">
        <v>511</v>
      </c>
      <c r="K8438" s="27">
        <v>0.91193999999999997</v>
      </c>
      <c r="L8438" s="77">
        <v>0.9</v>
      </c>
      <c r="Q8438" s="106"/>
    </row>
    <row r="8439" spans="1:17" x14ac:dyDescent="0.25">
      <c r="A8439" t="s">
        <v>331</v>
      </c>
      <c r="B8439" s="23">
        <v>2022</v>
      </c>
      <c r="C8439" s="23" t="s">
        <v>0</v>
      </c>
      <c r="D8439" s="23" t="s">
        <v>71</v>
      </c>
      <c r="E8439" s="23" t="s">
        <v>492</v>
      </c>
      <c r="F8439" s="23" t="s">
        <v>358</v>
      </c>
      <c r="G8439" s="23" t="s">
        <v>492</v>
      </c>
      <c r="H8439" s="32" t="s">
        <v>358</v>
      </c>
      <c r="I8439" s="32" t="s">
        <v>52</v>
      </c>
      <c r="J8439" s="135">
        <v>484</v>
      </c>
      <c r="K8439" s="27">
        <v>0.94420999999999999</v>
      </c>
      <c r="L8439" s="77">
        <v>0.9</v>
      </c>
      <c r="Q8439" s="106"/>
    </row>
    <row r="8440" spans="1:17" x14ac:dyDescent="0.25">
      <c r="A8440" t="s">
        <v>331</v>
      </c>
      <c r="B8440" s="23">
        <v>2022</v>
      </c>
      <c r="C8440" s="23" t="s">
        <v>1</v>
      </c>
      <c r="D8440" s="23" t="s">
        <v>72</v>
      </c>
      <c r="E8440" s="23" t="s">
        <v>492</v>
      </c>
      <c r="F8440" s="23" t="s">
        <v>358</v>
      </c>
      <c r="G8440" s="23" t="s">
        <v>492</v>
      </c>
      <c r="H8440" s="32" t="s">
        <v>358</v>
      </c>
      <c r="I8440" s="32" t="s">
        <v>52</v>
      </c>
      <c r="J8440" s="135">
        <v>544</v>
      </c>
      <c r="K8440" s="27">
        <v>0.85846</v>
      </c>
      <c r="L8440" s="77">
        <v>0.9</v>
      </c>
      <c r="Q8440" s="106"/>
    </row>
    <row r="8441" spans="1:17" x14ac:dyDescent="0.25">
      <c r="A8441" t="s">
        <v>331</v>
      </c>
      <c r="B8441" s="23">
        <v>2022</v>
      </c>
      <c r="C8441" s="23" t="s">
        <v>2</v>
      </c>
      <c r="D8441" s="23" t="s">
        <v>73</v>
      </c>
      <c r="E8441" s="23" t="s">
        <v>492</v>
      </c>
      <c r="F8441" s="23" t="s">
        <v>358</v>
      </c>
      <c r="G8441" s="23" t="s">
        <v>492</v>
      </c>
      <c r="H8441" s="32" t="s">
        <v>358</v>
      </c>
      <c r="I8441" s="32" t="s">
        <v>52</v>
      </c>
      <c r="J8441" s="135">
        <v>550</v>
      </c>
      <c r="K8441" s="27">
        <v>0.88182000000000005</v>
      </c>
      <c r="L8441" s="77">
        <v>0.9</v>
      </c>
      <c r="Q8441" s="106"/>
    </row>
    <row r="8442" spans="1:17" x14ac:dyDescent="0.25">
      <c r="A8442" t="s">
        <v>331</v>
      </c>
      <c r="B8442" s="23">
        <v>2022</v>
      </c>
      <c r="C8442" s="23" t="s">
        <v>3</v>
      </c>
      <c r="D8442" s="23" t="s">
        <v>493</v>
      </c>
      <c r="E8442" s="23" t="s">
        <v>492</v>
      </c>
      <c r="F8442" s="23" t="s">
        <v>358</v>
      </c>
      <c r="G8442" s="23" t="s">
        <v>492</v>
      </c>
      <c r="H8442" s="32" t="s">
        <v>358</v>
      </c>
      <c r="I8442" s="32" t="s">
        <v>52</v>
      </c>
      <c r="J8442" s="135">
        <v>491</v>
      </c>
      <c r="K8442" s="27">
        <v>0.89002000000000003</v>
      </c>
      <c r="L8442" s="77">
        <v>0.9</v>
      </c>
      <c r="Q8442" s="106"/>
    </row>
    <row r="8443" spans="1:17" x14ac:dyDescent="0.25">
      <c r="A8443" t="s">
        <v>331</v>
      </c>
      <c r="B8443" s="23">
        <v>2023</v>
      </c>
      <c r="C8443" s="23" t="s">
        <v>0</v>
      </c>
      <c r="D8443" s="23" t="s">
        <v>537</v>
      </c>
      <c r="E8443" s="23" t="s">
        <v>492</v>
      </c>
      <c r="F8443" s="23" t="s">
        <v>358</v>
      </c>
      <c r="G8443" s="23" t="s">
        <v>492</v>
      </c>
      <c r="H8443" s="32" t="s">
        <v>358</v>
      </c>
      <c r="I8443" s="32" t="s">
        <v>52</v>
      </c>
      <c r="J8443" s="135">
        <v>541</v>
      </c>
      <c r="K8443" s="27">
        <v>0.91866999999999999</v>
      </c>
      <c r="L8443" s="77">
        <v>0.9</v>
      </c>
      <c r="Q8443" s="106"/>
    </row>
    <row r="8444" spans="1:17" x14ac:dyDescent="0.25">
      <c r="A8444" t="s">
        <v>331</v>
      </c>
      <c r="B8444" s="23">
        <v>2018</v>
      </c>
      <c r="C8444" s="23" t="s">
        <v>0</v>
      </c>
      <c r="D8444" s="23" t="s">
        <v>54</v>
      </c>
      <c r="E8444" s="23" t="s">
        <v>305</v>
      </c>
      <c r="F8444" s="23" t="s">
        <v>306</v>
      </c>
      <c r="G8444" s="23" t="s">
        <v>492</v>
      </c>
      <c r="H8444" s="32" t="s">
        <v>356</v>
      </c>
      <c r="I8444" s="32" t="s">
        <v>52</v>
      </c>
      <c r="J8444" s="135">
        <v>30</v>
      </c>
      <c r="K8444" s="27">
        <v>0.8</v>
      </c>
      <c r="L8444" s="77">
        <v>0.9</v>
      </c>
      <c r="Q8444" s="106"/>
    </row>
    <row r="8445" spans="1:17" x14ac:dyDescent="0.25">
      <c r="A8445" t="s">
        <v>331</v>
      </c>
      <c r="B8445" s="23">
        <v>2018</v>
      </c>
      <c r="C8445" s="23" t="s">
        <v>1</v>
      </c>
      <c r="D8445" s="23" t="s">
        <v>56</v>
      </c>
      <c r="E8445" s="23" t="s">
        <v>305</v>
      </c>
      <c r="F8445" s="23" t="s">
        <v>306</v>
      </c>
      <c r="G8445" s="23" t="s">
        <v>492</v>
      </c>
      <c r="H8445" s="32" t="s">
        <v>356</v>
      </c>
      <c r="I8445" s="32" t="s">
        <v>52</v>
      </c>
      <c r="J8445" s="135">
        <v>21</v>
      </c>
      <c r="K8445" s="27">
        <v>0.80952000000000002</v>
      </c>
      <c r="L8445" s="77">
        <v>0.9</v>
      </c>
      <c r="Q8445" s="106"/>
    </row>
    <row r="8446" spans="1:17" x14ac:dyDescent="0.25">
      <c r="A8446" t="s">
        <v>331</v>
      </c>
      <c r="B8446" s="23">
        <v>2018</v>
      </c>
      <c r="C8446" s="23" t="s">
        <v>2</v>
      </c>
      <c r="D8446" s="23" t="s">
        <v>57</v>
      </c>
      <c r="E8446" s="23" t="s">
        <v>305</v>
      </c>
      <c r="F8446" s="23" t="s">
        <v>306</v>
      </c>
      <c r="G8446" s="23" t="s">
        <v>492</v>
      </c>
      <c r="H8446" s="32" t="s">
        <v>356</v>
      </c>
      <c r="I8446" s="32" t="s">
        <v>52</v>
      </c>
      <c r="J8446" s="135">
        <v>33</v>
      </c>
      <c r="K8446" s="27">
        <v>0.87878999999999996</v>
      </c>
      <c r="L8446" s="77">
        <v>0.9</v>
      </c>
      <c r="Q8446" s="106"/>
    </row>
    <row r="8447" spans="1:17" x14ac:dyDescent="0.25">
      <c r="A8447" t="s">
        <v>331</v>
      </c>
      <c r="B8447" s="23">
        <v>2018</v>
      </c>
      <c r="C8447" s="23" t="s">
        <v>3</v>
      </c>
      <c r="D8447" s="23" t="s">
        <v>58</v>
      </c>
      <c r="E8447" s="23" t="s">
        <v>305</v>
      </c>
      <c r="F8447" s="23" t="s">
        <v>306</v>
      </c>
      <c r="G8447" s="23" t="s">
        <v>492</v>
      </c>
      <c r="H8447" s="32" t="s">
        <v>356</v>
      </c>
      <c r="I8447" s="32" t="s">
        <v>52</v>
      </c>
      <c r="J8447" s="135">
        <v>20</v>
      </c>
      <c r="K8447" s="27">
        <v>0.9</v>
      </c>
      <c r="L8447" s="77">
        <v>0.9</v>
      </c>
      <c r="Q8447" s="106"/>
    </row>
    <row r="8448" spans="1:17" x14ac:dyDescent="0.25">
      <c r="A8448" t="s">
        <v>331</v>
      </c>
      <c r="B8448" s="23">
        <v>2019</v>
      </c>
      <c r="C8448" s="23" t="s">
        <v>0</v>
      </c>
      <c r="D8448" s="23" t="s">
        <v>59</v>
      </c>
      <c r="E8448" s="23" t="s">
        <v>305</v>
      </c>
      <c r="F8448" s="23" t="s">
        <v>306</v>
      </c>
      <c r="G8448" s="23" t="s">
        <v>492</v>
      </c>
      <c r="H8448" s="32" t="s">
        <v>356</v>
      </c>
      <c r="I8448" s="32" t="s">
        <v>52</v>
      </c>
      <c r="J8448" s="135">
        <v>13</v>
      </c>
      <c r="K8448" s="27">
        <v>0.76922999999999997</v>
      </c>
      <c r="L8448" s="77">
        <v>0.9</v>
      </c>
      <c r="Q8448" s="106"/>
    </row>
    <row r="8449" spans="1:17" x14ac:dyDescent="0.25">
      <c r="A8449" t="s">
        <v>331</v>
      </c>
      <c r="B8449" s="23">
        <v>2019</v>
      </c>
      <c r="C8449" s="23" t="s">
        <v>1</v>
      </c>
      <c r="D8449" s="23" t="s">
        <v>60</v>
      </c>
      <c r="E8449" s="23" t="s">
        <v>305</v>
      </c>
      <c r="F8449" s="23" t="s">
        <v>306</v>
      </c>
      <c r="G8449" s="23" t="s">
        <v>492</v>
      </c>
      <c r="H8449" s="32" t="s">
        <v>356</v>
      </c>
      <c r="I8449" s="32" t="s">
        <v>52</v>
      </c>
      <c r="J8449" s="135">
        <v>32</v>
      </c>
      <c r="K8449" s="27">
        <v>0.90625</v>
      </c>
      <c r="L8449" s="77">
        <v>0.9</v>
      </c>
      <c r="Q8449" s="106"/>
    </row>
    <row r="8450" spans="1:17" x14ac:dyDescent="0.25">
      <c r="A8450" t="s">
        <v>331</v>
      </c>
      <c r="B8450" s="23">
        <v>2019</v>
      </c>
      <c r="C8450" s="23" t="s">
        <v>2</v>
      </c>
      <c r="D8450" s="23" t="s">
        <v>61</v>
      </c>
      <c r="E8450" s="23" t="s">
        <v>305</v>
      </c>
      <c r="F8450" s="23" t="s">
        <v>306</v>
      </c>
      <c r="G8450" s="23" t="s">
        <v>492</v>
      </c>
      <c r="H8450" s="32" t="s">
        <v>356</v>
      </c>
      <c r="I8450" s="32" t="s">
        <v>52</v>
      </c>
      <c r="J8450" s="135">
        <v>27</v>
      </c>
      <c r="K8450" s="27">
        <v>0.81481000000000003</v>
      </c>
      <c r="L8450" s="77">
        <v>0.9</v>
      </c>
      <c r="Q8450" s="106"/>
    </row>
    <row r="8451" spans="1:17" x14ac:dyDescent="0.25">
      <c r="A8451" t="s">
        <v>331</v>
      </c>
      <c r="B8451" s="23">
        <v>2019</v>
      </c>
      <c r="C8451" s="23" t="s">
        <v>3</v>
      </c>
      <c r="D8451" s="23" t="s">
        <v>62</v>
      </c>
      <c r="E8451" s="23" t="s">
        <v>305</v>
      </c>
      <c r="F8451" s="23" t="s">
        <v>306</v>
      </c>
      <c r="G8451" s="23" t="s">
        <v>492</v>
      </c>
      <c r="H8451" s="32" t="s">
        <v>356</v>
      </c>
      <c r="I8451" s="32" t="s">
        <v>52</v>
      </c>
      <c r="J8451" s="135">
        <v>34</v>
      </c>
      <c r="K8451" s="27">
        <v>0.85294000000000003</v>
      </c>
      <c r="L8451" s="77">
        <v>0.9</v>
      </c>
      <c r="Q8451" s="106"/>
    </row>
    <row r="8452" spans="1:17" x14ac:dyDescent="0.25">
      <c r="A8452" t="s">
        <v>331</v>
      </c>
      <c r="B8452" s="23">
        <v>2020</v>
      </c>
      <c r="C8452" s="23" t="s">
        <v>0</v>
      </c>
      <c r="D8452" s="23" t="s">
        <v>63</v>
      </c>
      <c r="E8452" s="23" t="s">
        <v>305</v>
      </c>
      <c r="F8452" s="23" t="s">
        <v>306</v>
      </c>
      <c r="G8452" s="23" t="s">
        <v>492</v>
      </c>
      <c r="H8452" s="32" t="s">
        <v>356</v>
      </c>
      <c r="I8452" s="32" t="s">
        <v>52</v>
      </c>
      <c r="J8452" s="135">
        <v>23</v>
      </c>
      <c r="K8452" s="27">
        <v>0.86956999999999995</v>
      </c>
      <c r="L8452" s="77">
        <v>0.9</v>
      </c>
      <c r="Q8452" s="106"/>
    </row>
    <row r="8453" spans="1:17" x14ac:dyDescent="0.25">
      <c r="A8453" t="s">
        <v>331</v>
      </c>
      <c r="B8453" s="23">
        <v>2020</v>
      </c>
      <c r="C8453" s="23" t="s">
        <v>1</v>
      </c>
      <c r="D8453" s="23" t="s">
        <v>64</v>
      </c>
      <c r="E8453" s="23" t="s">
        <v>305</v>
      </c>
      <c r="F8453" s="23" t="s">
        <v>306</v>
      </c>
      <c r="G8453" s="23" t="s">
        <v>492</v>
      </c>
      <c r="H8453" s="32" t="s">
        <v>356</v>
      </c>
      <c r="I8453" s="32" t="s">
        <v>52</v>
      </c>
      <c r="J8453" s="135">
        <v>14</v>
      </c>
      <c r="K8453" s="27">
        <v>1</v>
      </c>
      <c r="L8453" s="77">
        <v>0.9</v>
      </c>
      <c r="Q8453" s="106"/>
    </row>
    <row r="8454" spans="1:17" x14ac:dyDescent="0.25">
      <c r="A8454" t="s">
        <v>331</v>
      </c>
      <c r="B8454" s="23">
        <v>2020</v>
      </c>
      <c r="C8454" s="23" t="s">
        <v>2</v>
      </c>
      <c r="D8454" s="23" t="s">
        <v>65</v>
      </c>
      <c r="E8454" s="23" t="s">
        <v>305</v>
      </c>
      <c r="F8454" s="23" t="s">
        <v>306</v>
      </c>
      <c r="G8454" s="23" t="s">
        <v>492</v>
      </c>
      <c r="H8454" s="32" t="s">
        <v>356</v>
      </c>
      <c r="I8454" s="32" t="s">
        <v>52</v>
      </c>
      <c r="J8454" s="135">
        <v>17</v>
      </c>
      <c r="K8454" s="27">
        <v>0.70587999999999995</v>
      </c>
      <c r="L8454" s="77">
        <v>0.9</v>
      </c>
      <c r="Q8454" s="106"/>
    </row>
    <row r="8455" spans="1:17" x14ac:dyDescent="0.25">
      <c r="A8455" t="s">
        <v>331</v>
      </c>
      <c r="B8455" s="23">
        <v>2020</v>
      </c>
      <c r="C8455" s="23" t="s">
        <v>3</v>
      </c>
      <c r="D8455" s="23" t="s">
        <v>66</v>
      </c>
      <c r="E8455" s="23" t="s">
        <v>305</v>
      </c>
      <c r="F8455" s="23" t="s">
        <v>306</v>
      </c>
      <c r="G8455" s="23" t="s">
        <v>492</v>
      </c>
      <c r="H8455" s="32" t="s">
        <v>356</v>
      </c>
      <c r="I8455" s="32" t="s">
        <v>52</v>
      </c>
      <c r="J8455" s="135">
        <v>27</v>
      </c>
      <c r="K8455" s="27">
        <v>0.81481000000000003</v>
      </c>
      <c r="L8455" s="77">
        <v>0.9</v>
      </c>
      <c r="Q8455" s="106"/>
    </row>
    <row r="8456" spans="1:17" x14ac:dyDescent="0.25">
      <c r="A8456" t="s">
        <v>331</v>
      </c>
      <c r="B8456" s="23">
        <v>2021</v>
      </c>
      <c r="C8456" s="23" t="s">
        <v>0</v>
      </c>
      <c r="D8456" s="23" t="s">
        <v>67</v>
      </c>
      <c r="E8456" s="23" t="s">
        <v>305</v>
      </c>
      <c r="F8456" s="23" t="s">
        <v>306</v>
      </c>
      <c r="G8456" s="23" t="s">
        <v>492</v>
      </c>
      <c r="H8456" s="32" t="s">
        <v>356</v>
      </c>
      <c r="I8456" s="32" t="s">
        <v>52</v>
      </c>
      <c r="J8456" s="135">
        <v>18</v>
      </c>
      <c r="K8456" s="27">
        <v>0.88888999999999996</v>
      </c>
      <c r="L8456" s="77">
        <v>0.9</v>
      </c>
      <c r="Q8456" s="106"/>
    </row>
    <row r="8457" spans="1:17" x14ac:dyDescent="0.25">
      <c r="A8457" t="s">
        <v>331</v>
      </c>
      <c r="B8457" s="23">
        <v>2021</v>
      </c>
      <c r="C8457" s="23" t="s">
        <v>1</v>
      </c>
      <c r="D8457" s="23" t="s">
        <v>68</v>
      </c>
      <c r="E8457" s="23" t="s">
        <v>305</v>
      </c>
      <c r="F8457" s="23" t="s">
        <v>306</v>
      </c>
      <c r="G8457" s="23" t="s">
        <v>492</v>
      </c>
      <c r="H8457" s="32" t="s">
        <v>356</v>
      </c>
      <c r="I8457" s="32" t="s">
        <v>52</v>
      </c>
      <c r="J8457" s="135">
        <v>28</v>
      </c>
      <c r="K8457" s="27">
        <v>0.89285999999999999</v>
      </c>
      <c r="L8457" s="77">
        <v>0.9</v>
      </c>
      <c r="Q8457" s="106"/>
    </row>
    <row r="8458" spans="1:17" x14ac:dyDescent="0.25">
      <c r="A8458" t="s">
        <v>331</v>
      </c>
      <c r="B8458" s="23">
        <v>2021</v>
      </c>
      <c r="C8458" s="23" t="s">
        <v>2</v>
      </c>
      <c r="D8458" s="23" t="s">
        <v>69</v>
      </c>
      <c r="E8458" s="23" t="s">
        <v>305</v>
      </c>
      <c r="F8458" s="23" t="s">
        <v>306</v>
      </c>
      <c r="G8458" s="23" t="s">
        <v>492</v>
      </c>
      <c r="H8458" s="32" t="s">
        <v>356</v>
      </c>
      <c r="I8458" s="32" t="s">
        <v>52</v>
      </c>
      <c r="J8458" s="135">
        <v>23</v>
      </c>
      <c r="K8458" s="27">
        <v>0.91303999999999996</v>
      </c>
      <c r="L8458" s="77">
        <v>0.9</v>
      </c>
      <c r="Q8458" s="106"/>
    </row>
    <row r="8459" spans="1:17" x14ac:dyDescent="0.25">
      <c r="A8459" t="s">
        <v>331</v>
      </c>
      <c r="B8459" s="23">
        <v>2021</v>
      </c>
      <c r="C8459" s="23" t="s">
        <v>3</v>
      </c>
      <c r="D8459" s="23" t="s">
        <v>70</v>
      </c>
      <c r="E8459" s="23" t="s">
        <v>305</v>
      </c>
      <c r="F8459" s="23" t="s">
        <v>306</v>
      </c>
      <c r="G8459" s="23" t="s">
        <v>492</v>
      </c>
      <c r="H8459" s="32" t="s">
        <v>356</v>
      </c>
      <c r="I8459" s="32" t="s">
        <v>52</v>
      </c>
      <c r="J8459" s="135">
        <v>25</v>
      </c>
      <c r="K8459" s="27">
        <v>0.8</v>
      </c>
      <c r="L8459" s="77">
        <v>0.9</v>
      </c>
      <c r="Q8459" s="106"/>
    </row>
    <row r="8460" spans="1:17" x14ac:dyDescent="0.25">
      <c r="A8460" t="s">
        <v>331</v>
      </c>
      <c r="B8460" s="23">
        <v>2022</v>
      </c>
      <c r="C8460" s="23" t="s">
        <v>0</v>
      </c>
      <c r="D8460" s="23" t="s">
        <v>71</v>
      </c>
      <c r="E8460" s="23" t="s">
        <v>305</v>
      </c>
      <c r="F8460" s="23" t="s">
        <v>306</v>
      </c>
      <c r="G8460" s="23" t="s">
        <v>492</v>
      </c>
      <c r="H8460" s="32" t="s">
        <v>356</v>
      </c>
      <c r="I8460" s="32" t="s">
        <v>52</v>
      </c>
      <c r="J8460" s="135">
        <v>22</v>
      </c>
      <c r="K8460" s="27">
        <v>0.90908999999999995</v>
      </c>
      <c r="L8460" s="77">
        <v>0.9</v>
      </c>
      <c r="Q8460" s="106"/>
    </row>
    <row r="8461" spans="1:17" x14ac:dyDescent="0.25">
      <c r="A8461" t="s">
        <v>331</v>
      </c>
      <c r="B8461" s="23">
        <v>2022</v>
      </c>
      <c r="C8461" s="23" t="s">
        <v>1</v>
      </c>
      <c r="D8461" s="23" t="s">
        <v>72</v>
      </c>
      <c r="E8461" s="23" t="s">
        <v>305</v>
      </c>
      <c r="F8461" s="23" t="s">
        <v>306</v>
      </c>
      <c r="G8461" s="23" t="s">
        <v>492</v>
      </c>
      <c r="H8461" s="32" t="s">
        <v>356</v>
      </c>
      <c r="I8461" s="32" t="s">
        <v>52</v>
      </c>
      <c r="J8461" s="135">
        <v>30</v>
      </c>
      <c r="K8461" s="27">
        <v>0.86667000000000005</v>
      </c>
      <c r="L8461" s="77">
        <v>0.9</v>
      </c>
      <c r="Q8461" s="106"/>
    </row>
    <row r="8462" spans="1:17" x14ac:dyDescent="0.25">
      <c r="A8462" t="s">
        <v>331</v>
      </c>
      <c r="B8462" s="23">
        <v>2022</v>
      </c>
      <c r="C8462" s="23" t="s">
        <v>2</v>
      </c>
      <c r="D8462" s="23" t="s">
        <v>73</v>
      </c>
      <c r="E8462" s="23" t="s">
        <v>305</v>
      </c>
      <c r="F8462" s="23" t="s">
        <v>306</v>
      </c>
      <c r="G8462" s="23" t="s">
        <v>492</v>
      </c>
      <c r="H8462" s="32" t="s">
        <v>356</v>
      </c>
      <c r="I8462" s="32" t="s">
        <v>52</v>
      </c>
      <c r="J8462" s="135">
        <v>26</v>
      </c>
      <c r="K8462" s="27">
        <v>0.88461999999999996</v>
      </c>
      <c r="L8462" s="77">
        <v>0.9</v>
      </c>
      <c r="Q8462" s="106"/>
    </row>
    <row r="8463" spans="1:17" x14ac:dyDescent="0.25">
      <c r="A8463" t="s">
        <v>331</v>
      </c>
      <c r="B8463" s="23">
        <v>2022</v>
      </c>
      <c r="C8463" s="23" t="s">
        <v>3</v>
      </c>
      <c r="D8463" s="23" t="s">
        <v>493</v>
      </c>
      <c r="E8463" s="23" t="s">
        <v>305</v>
      </c>
      <c r="F8463" s="23" t="s">
        <v>306</v>
      </c>
      <c r="G8463" s="23" t="s">
        <v>492</v>
      </c>
      <c r="H8463" s="32" t="s">
        <v>356</v>
      </c>
      <c r="I8463" s="32" t="s">
        <v>52</v>
      </c>
      <c r="J8463" s="135">
        <v>22</v>
      </c>
      <c r="K8463" s="27">
        <v>0.77273000000000003</v>
      </c>
      <c r="L8463" s="77">
        <v>0.9</v>
      </c>
      <c r="Q8463" s="106"/>
    </row>
    <row r="8464" spans="1:17" x14ac:dyDescent="0.25">
      <c r="A8464" t="s">
        <v>331</v>
      </c>
      <c r="B8464" s="23">
        <v>2023</v>
      </c>
      <c r="C8464" s="23" t="s">
        <v>0</v>
      </c>
      <c r="D8464" s="23" t="s">
        <v>537</v>
      </c>
      <c r="E8464" s="23" t="s">
        <v>305</v>
      </c>
      <c r="F8464" s="23" t="s">
        <v>306</v>
      </c>
      <c r="G8464" s="23" t="s">
        <v>492</v>
      </c>
      <c r="H8464" s="32" t="s">
        <v>356</v>
      </c>
      <c r="I8464" s="32" t="s">
        <v>52</v>
      </c>
      <c r="J8464" s="135">
        <v>23</v>
      </c>
      <c r="K8464" s="27">
        <v>0.82608999999999999</v>
      </c>
      <c r="L8464" s="77">
        <v>0.9</v>
      </c>
      <c r="Q8464" s="106"/>
    </row>
    <row r="8465" spans="1:17" x14ac:dyDescent="0.25">
      <c r="A8465" t="s">
        <v>331</v>
      </c>
      <c r="B8465" s="23">
        <v>2018</v>
      </c>
      <c r="C8465" s="23" t="s">
        <v>0</v>
      </c>
      <c r="D8465" s="23" t="s">
        <v>54</v>
      </c>
      <c r="E8465" s="23" t="s">
        <v>307</v>
      </c>
      <c r="F8465" s="23" t="s">
        <v>308</v>
      </c>
      <c r="G8465" s="23" t="s">
        <v>492</v>
      </c>
      <c r="H8465" s="32" t="s">
        <v>361</v>
      </c>
      <c r="I8465" s="32" t="s">
        <v>52</v>
      </c>
      <c r="J8465" s="135">
        <v>59</v>
      </c>
      <c r="K8465" s="27">
        <v>0.64407000000000003</v>
      </c>
      <c r="L8465" s="77">
        <v>0.9</v>
      </c>
      <c r="Q8465" s="106"/>
    </row>
    <row r="8466" spans="1:17" x14ac:dyDescent="0.25">
      <c r="A8466" t="s">
        <v>331</v>
      </c>
      <c r="B8466" s="23">
        <v>2018</v>
      </c>
      <c r="C8466" s="23" t="s">
        <v>1</v>
      </c>
      <c r="D8466" s="23" t="s">
        <v>56</v>
      </c>
      <c r="E8466" s="23" t="s">
        <v>307</v>
      </c>
      <c r="F8466" s="23" t="s">
        <v>308</v>
      </c>
      <c r="G8466" s="23" t="s">
        <v>492</v>
      </c>
      <c r="H8466" s="32" t="s">
        <v>361</v>
      </c>
      <c r="I8466" s="32" t="s">
        <v>52</v>
      </c>
      <c r="J8466" s="135">
        <v>85</v>
      </c>
      <c r="K8466" s="27">
        <v>0.58823999999999999</v>
      </c>
      <c r="L8466" s="77">
        <v>0.9</v>
      </c>
      <c r="Q8466" s="106"/>
    </row>
    <row r="8467" spans="1:17" x14ac:dyDescent="0.25">
      <c r="A8467" t="s">
        <v>331</v>
      </c>
      <c r="B8467" s="23">
        <v>2018</v>
      </c>
      <c r="C8467" s="23" t="s">
        <v>2</v>
      </c>
      <c r="D8467" s="23" t="s">
        <v>57</v>
      </c>
      <c r="E8467" s="23" t="s">
        <v>307</v>
      </c>
      <c r="F8467" s="23" t="s">
        <v>308</v>
      </c>
      <c r="G8467" s="23" t="s">
        <v>492</v>
      </c>
      <c r="H8467" s="32" t="s">
        <v>361</v>
      </c>
      <c r="I8467" s="32" t="s">
        <v>52</v>
      </c>
      <c r="J8467" s="135">
        <v>111</v>
      </c>
      <c r="K8467" s="27">
        <v>0.34233999999999998</v>
      </c>
      <c r="L8467" s="77">
        <v>0.9</v>
      </c>
      <c r="Q8467" s="106"/>
    </row>
    <row r="8468" spans="1:17" x14ac:dyDescent="0.25">
      <c r="A8468" t="s">
        <v>331</v>
      </c>
      <c r="B8468" s="23">
        <v>2018</v>
      </c>
      <c r="C8468" s="23" t="s">
        <v>3</v>
      </c>
      <c r="D8468" s="23" t="s">
        <v>58</v>
      </c>
      <c r="E8468" s="23" t="s">
        <v>307</v>
      </c>
      <c r="F8468" s="23" t="s">
        <v>308</v>
      </c>
      <c r="G8468" s="23" t="s">
        <v>492</v>
      </c>
      <c r="H8468" s="32" t="s">
        <v>361</v>
      </c>
      <c r="I8468" s="32" t="s">
        <v>52</v>
      </c>
      <c r="J8468" s="135">
        <v>103</v>
      </c>
      <c r="K8468" s="27">
        <v>0.69903000000000004</v>
      </c>
      <c r="L8468" s="77">
        <v>0.9</v>
      </c>
      <c r="Q8468" s="106"/>
    </row>
    <row r="8469" spans="1:17" x14ac:dyDescent="0.25">
      <c r="A8469" t="s">
        <v>331</v>
      </c>
      <c r="B8469" s="23">
        <v>2019</v>
      </c>
      <c r="C8469" s="23" t="s">
        <v>0</v>
      </c>
      <c r="D8469" s="23" t="s">
        <v>59</v>
      </c>
      <c r="E8469" s="23" t="s">
        <v>307</v>
      </c>
      <c r="F8469" s="23" t="s">
        <v>308</v>
      </c>
      <c r="G8469" s="23" t="s">
        <v>492</v>
      </c>
      <c r="H8469" s="32" t="s">
        <v>361</v>
      </c>
      <c r="I8469" s="32" t="s">
        <v>52</v>
      </c>
      <c r="J8469" s="135">
        <v>90</v>
      </c>
      <c r="K8469" s="27">
        <v>0.68889</v>
      </c>
      <c r="L8469" s="77">
        <v>0.9</v>
      </c>
      <c r="Q8469" s="106"/>
    </row>
    <row r="8470" spans="1:17" x14ac:dyDescent="0.25">
      <c r="A8470" t="s">
        <v>331</v>
      </c>
      <c r="B8470" s="23">
        <v>2019</v>
      </c>
      <c r="C8470" s="23" t="s">
        <v>1</v>
      </c>
      <c r="D8470" s="23" t="s">
        <v>60</v>
      </c>
      <c r="E8470" s="23" t="s">
        <v>307</v>
      </c>
      <c r="F8470" s="23" t="s">
        <v>308</v>
      </c>
      <c r="G8470" s="23" t="s">
        <v>492</v>
      </c>
      <c r="H8470" s="32" t="s">
        <v>361</v>
      </c>
      <c r="I8470" s="32" t="s">
        <v>52</v>
      </c>
      <c r="J8470" s="135">
        <v>93</v>
      </c>
      <c r="K8470" s="27">
        <v>0.94623999999999997</v>
      </c>
      <c r="L8470" s="77">
        <v>0.9</v>
      </c>
      <c r="Q8470" s="106"/>
    </row>
    <row r="8471" spans="1:17" x14ac:dyDescent="0.25">
      <c r="A8471" t="s">
        <v>331</v>
      </c>
      <c r="B8471" s="23">
        <v>2019</v>
      </c>
      <c r="C8471" s="23" t="s">
        <v>2</v>
      </c>
      <c r="D8471" s="23" t="s">
        <v>61</v>
      </c>
      <c r="E8471" s="23" t="s">
        <v>307</v>
      </c>
      <c r="F8471" s="23" t="s">
        <v>308</v>
      </c>
      <c r="G8471" s="23" t="s">
        <v>492</v>
      </c>
      <c r="H8471" s="32" t="s">
        <v>361</v>
      </c>
      <c r="I8471" s="32" t="s">
        <v>52</v>
      </c>
      <c r="J8471" s="135">
        <v>83</v>
      </c>
      <c r="K8471" s="27">
        <v>0.95181000000000004</v>
      </c>
      <c r="L8471" s="77">
        <v>0.9</v>
      </c>
      <c r="Q8471" s="106"/>
    </row>
    <row r="8472" spans="1:17" x14ac:dyDescent="0.25">
      <c r="A8472" t="s">
        <v>331</v>
      </c>
      <c r="B8472" s="23">
        <v>2019</v>
      </c>
      <c r="C8472" s="23" t="s">
        <v>3</v>
      </c>
      <c r="D8472" s="23" t="s">
        <v>62</v>
      </c>
      <c r="E8472" s="23" t="s">
        <v>307</v>
      </c>
      <c r="F8472" s="23" t="s">
        <v>308</v>
      </c>
      <c r="G8472" s="23" t="s">
        <v>492</v>
      </c>
      <c r="H8472" s="32" t="s">
        <v>361</v>
      </c>
      <c r="I8472" s="32" t="s">
        <v>52</v>
      </c>
      <c r="J8472" s="135">
        <v>91</v>
      </c>
      <c r="K8472" s="27">
        <v>1</v>
      </c>
      <c r="L8472" s="77">
        <v>0.9</v>
      </c>
      <c r="Q8472" s="106"/>
    </row>
    <row r="8473" spans="1:17" x14ac:dyDescent="0.25">
      <c r="A8473" t="s">
        <v>331</v>
      </c>
      <c r="B8473" s="23">
        <v>2020</v>
      </c>
      <c r="C8473" s="23" t="s">
        <v>0</v>
      </c>
      <c r="D8473" s="23" t="s">
        <v>63</v>
      </c>
      <c r="E8473" s="23" t="s">
        <v>307</v>
      </c>
      <c r="F8473" s="23" t="s">
        <v>308</v>
      </c>
      <c r="G8473" s="23" t="s">
        <v>492</v>
      </c>
      <c r="H8473" s="32" t="s">
        <v>361</v>
      </c>
      <c r="I8473" s="32" t="s">
        <v>52</v>
      </c>
      <c r="J8473" s="135">
        <v>92</v>
      </c>
      <c r="K8473" s="27">
        <v>0.96738999999999997</v>
      </c>
      <c r="L8473" s="77">
        <v>0.9</v>
      </c>
      <c r="Q8473" s="106"/>
    </row>
    <row r="8474" spans="1:17" x14ac:dyDescent="0.25">
      <c r="A8474" t="s">
        <v>331</v>
      </c>
      <c r="B8474" s="23">
        <v>2020</v>
      </c>
      <c r="C8474" s="23" t="s">
        <v>1</v>
      </c>
      <c r="D8474" s="23" t="s">
        <v>64</v>
      </c>
      <c r="E8474" s="23" t="s">
        <v>307</v>
      </c>
      <c r="F8474" s="23" t="s">
        <v>308</v>
      </c>
      <c r="G8474" s="23" t="s">
        <v>492</v>
      </c>
      <c r="H8474" s="32" t="s">
        <v>361</v>
      </c>
      <c r="I8474" s="32" t="s">
        <v>52</v>
      </c>
      <c r="J8474" s="135">
        <v>58</v>
      </c>
      <c r="K8474" s="27">
        <v>0.86207</v>
      </c>
      <c r="L8474" s="77">
        <v>0.9</v>
      </c>
      <c r="Q8474" s="106"/>
    </row>
    <row r="8475" spans="1:17" x14ac:dyDescent="0.25">
      <c r="A8475" t="s">
        <v>331</v>
      </c>
      <c r="B8475" s="23">
        <v>2020</v>
      </c>
      <c r="C8475" s="23" t="s">
        <v>2</v>
      </c>
      <c r="D8475" s="23" t="s">
        <v>65</v>
      </c>
      <c r="E8475" s="23" t="s">
        <v>307</v>
      </c>
      <c r="F8475" s="23" t="s">
        <v>308</v>
      </c>
      <c r="G8475" s="23" t="s">
        <v>492</v>
      </c>
      <c r="H8475" s="32" t="s">
        <v>361</v>
      </c>
      <c r="I8475" s="32" t="s">
        <v>52</v>
      </c>
      <c r="J8475" s="135">
        <v>56</v>
      </c>
      <c r="K8475" s="27">
        <v>0.96428999999999998</v>
      </c>
      <c r="L8475" s="77">
        <v>0.9</v>
      </c>
      <c r="Q8475" s="106"/>
    </row>
    <row r="8476" spans="1:17" x14ac:dyDescent="0.25">
      <c r="A8476" t="s">
        <v>331</v>
      </c>
      <c r="B8476" s="23">
        <v>2020</v>
      </c>
      <c r="C8476" s="23" t="s">
        <v>3</v>
      </c>
      <c r="D8476" s="23" t="s">
        <v>66</v>
      </c>
      <c r="E8476" s="23" t="s">
        <v>307</v>
      </c>
      <c r="F8476" s="23" t="s">
        <v>308</v>
      </c>
      <c r="G8476" s="23" t="s">
        <v>492</v>
      </c>
      <c r="H8476" s="32" t="s">
        <v>361</v>
      </c>
      <c r="I8476" s="32" t="s">
        <v>52</v>
      </c>
      <c r="J8476" s="135">
        <v>98</v>
      </c>
      <c r="K8476" s="27">
        <v>0.93877999999999995</v>
      </c>
      <c r="L8476" s="77">
        <v>0.9</v>
      </c>
      <c r="Q8476" s="106"/>
    </row>
    <row r="8477" spans="1:17" x14ac:dyDescent="0.25">
      <c r="A8477" t="s">
        <v>331</v>
      </c>
      <c r="B8477" s="23">
        <v>2021</v>
      </c>
      <c r="C8477" s="23" t="s">
        <v>0</v>
      </c>
      <c r="D8477" s="23" t="s">
        <v>67</v>
      </c>
      <c r="E8477" s="23" t="s">
        <v>307</v>
      </c>
      <c r="F8477" s="23" t="s">
        <v>308</v>
      </c>
      <c r="G8477" s="23" t="s">
        <v>492</v>
      </c>
      <c r="H8477" s="32" t="s">
        <v>361</v>
      </c>
      <c r="I8477" s="32" t="s">
        <v>52</v>
      </c>
      <c r="J8477" s="135">
        <v>102</v>
      </c>
      <c r="K8477" s="27">
        <v>0.98038999999999998</v>
      </c>
      <c r="L8477" s="77">
        <v>0.9</v>
      </c>
      <c r="Q8477" s="106"/>
    </row>
    <row r="8478" spans="1:17" x14ac:dyDescent="0.25">
      <c r="A8478" t="s">
        <v>331</v>
      </c>
      <c r="B8478" s="23">
        <v>2021</v>
      </c>
      <c r="C8478" s="23" t="s">
        <v>1</v>
      </c>
      <c r="D8478" s="23" t="s">
        <v>68</v>
      </c>
      <c r="E8478" s="23" t="s">
        <v>307</v>
      </c>
      <c r="F8478" s="23" t="s">
        <v>308</v>
      </c>
      <c r="G8478" s="23" t="s">
        <v>492</v>
      </c>
      <c r="H8478" s="32" t="s">
        <v>361</v>
      </c>
      <c r="I8478" s="32" t="s">
        <v>52</v>
      </c>
      <c r="J8478" s="135">
        <v>73</v>
      </c>
      <c r="K8478" s="27">
        <v>0.98629999999999995</v>
      </c>
      <c r="L8478" s="77">
        <v>0.9</v>
      </c>
      <c r="Q8478" s="106"/>
    </row>
    <row r="8479" spans="1:17" x14ac:dyDescent="0.25">
      <c r="A8479" t="s">
        <v>331</v>
      </c>
      <c r="B8479" s="23">
        <v>2021</v>
      </c>
      <c r="C8479" s="23" t="s">
        <v>2</v>
      </c>
      <c r="D8479" s="23" t="s">
        <v>69</v>
      </c>
      <c r="E8479" s="23" t="s">
        <v>307</v>
      </c>
      <c r="F8479" s="23" t="s">
        <v>308</v>
      </c>
      <c r="G8479" s="23" t="s">
        <v>492</v>
      </c>
      <c r="H8479" s="32" t="s">
        <v>361</v>
      </c>
      <c r="I8479" s="32" t="s">
        <v>52</v>
      </c>
      <c r="J8479" s="135">
        <v>86</v>
      </c>
      <c r="K8479" s="27">
        <v>0.97674000000000005</v>
      </c>
      <c r="L8479" s="77">
        <v>0.9</v>
      </c>
      <c r="Q8479" s="106"/>
    </row>
    <row r="8480" spans="1:17" x14ac:dyDescent="0.25">
      <c r="A8480" t="s">
        <v>331</v>
      </c>
      <c r="B8480" s="23">
        <v>2021</v>
      </c>
      <c r="C8480" s="23" t="s">
        <v>3</v>
      </c>
      <c r="D8480" s="23" t="s">
        <v>70</v>
      </c>
      <c r="E8480" s="23" t="s">
        <v>307</v>
      </c>
      <c r="F8480" s="23" t="s">
        <v>308</v>
      </c>
      <c r="G8480" s="23" t="s">
        <v>492</v>
      </c>
      <c r="H8480" s="32" t="s">
        <v>361</v>
      </c>
      <c r="I8480" s="32" t="s">
        <v>52</v>
      </c>
      <c r="J8480" s="135">
        <v>81</v>
      </c>
      <c r="K8480" s="27">
        <v>0.91357999999999995</v>
      </c>
      <c r="L8480" s="77">
        <v>0.9</v>
      </c>
      <c r="Q8480" s="106"/>
    </row>
    <row r="8481" spans="1:17" x14ac:dyDescent="0.25">
      <c r="A8481" t="s">
        <v>331</v>
      </c>
      <c r="B8481" s="23">
        <v>2022</v>
      </c>
      <c r="C8481" s="23" t="s">
        <v>0</v>
      </c>
      <c r="D8481" s="23" t="s">
        <v>71</v>
      </c>
      <c r="E8481" s="23" t="s">
        <v>307</v>
      </c>
      <c r="F8481" s="23" t="s">
        <v>308</v>
      </c>
      <c r="G8481" s="23" t="s">
        <v>492</v>
      </c>
      <c r="H8481" s="32" t="s">
        <v>361</v>
      </c>
      <c r="I8481" s="32" t="s">
        <v>52</v>
      </c>
      <c r="J8481" s="135">
        <v>75</v>
      </c>
      <c r="K8481" s="27">
        <v>0.96</v>
      </c>
      <c r="L8481" s="77">
        <v>0.9</v>
      </c>
      <c r="Q8481" s="106"/>
    </row>
    <row r="8482" spans="1:17" x14ac:dyDescent="0.25">
      <c r="A8482" t="s">
        <v>331</v>
      </c>
      <c r="B8482" s="23">
        <v>2022</v>
      </c>
      <c r="C8482" s="23" t="s">
        <v>1</v>
      </c>
      <c r="D8482" s="23" t="s">
        <v>72</v>
      </c>
      <c r="E8482" s="23" t="s">
        <v>307</v>
      </c>
      <c r="F8482" s="23" t="s">
        <v>308</v>
      </c>
      <c r="G8482" s="23" t="s">
        <v>492</v>
      </c>
      <c r="H8482" s="32" t="s">
        <v>361</v>
      </c>
      <c r="I8482" s="32" t="s">
        <v>52</v>
      </c>
      <c r="J8482" s="135">
        <v>85</v>
      </c>
      <c r="K8482" s="27">
        <v>0.96470999999999996</v>
      </c>
      <c r="L8482" s="77">
        <v>0.9</v>
      </c>
      <c r="Q8482" s="106"/>
    </row>
    <row r="8483" spans="1:17" x14ac:dyDescent="0.25">
      <c r="A8483" t="s">
        <v>331</v>
      </c>
      <c r="B8483" s="23">
        <v>2022</v>
      </c>
      <c r="C8483" s="23" t="s">
        <v>2</v>
      </c>
      <c r="D8483" s="23" t="s">
        <v>73</v>
      </c>
      <c r="E8483" s="23" t="s">
        <v>307</v>
      </c>
      <c r="F8483" s="23" t="s">
        <v>308</v>
      </c>
      <c r="G8483" s="23" t="s">
        <v>492</v>
      </c>
      <c r="H8483" s="32" t="s">
        <v>361</v>
      </c>
      <c r="I8483" s="32" t="s">
        <v>52</v>
      </c>
      <c r="J8483" s="135">
        <v>110</v>
      </c>
      <c r="K8483" s="27">
        <v>0.96364000000000005</v>
      </c>
      <c r="L8483" s="77">
        <v>0.9</v>
      </c>
      <c r="Q8483" s="106"/>
    </row>
    <row r="8484" spans="1:17" x14ac:dyDescent="0.25">
      <c r="A8484" t="s">
        <v>331</v>
      </c>
      <c r="B8484" s="23">
        <v>2022</v>
      </c>
      <c r="C8484" s="23" t="s">
        <v>3</v>
      </c>
      <c r="D8484" s="23" t="s">
        <v>493</v>
      </c>
      <c r="E8484" s="23" t="s">
        <v>307</v>
      </c>
      <c r="F8484" s="23" t="s">
        <v>308</v>
      </c>
      <c r="G8484" s="23" t="s">
        <v>492</v>
      </c>
      <c r="H8484" s="32" t="s">
        <v>361</v>
      </c>
      <c r="I8484" s="32" t="s">
        <v>52</v>
      </c>
      <c r="J8484" s="135">
        <v>86</v>
      </c>
      <c r="K8484" s="27">
        <v>0.94186000000000003</v>
      </c>
      <c r="L8484" s="77">
        <v>0.9</v>
      </c>
      <c r="Q8484" s="106"/>
    </row>
    <row r="8485" spans="1:17" x14ac:dyDescent="0.25">
      <c r="A8485" t="s">
        <v>331</v>
      </c>
      <c r="B8485" s="23">
        <v>2023</v>
      </c>
      <c r="C8485" s="23" t="s">
        <v>0</v>
      </c>
      <c r="D8485" s="23" t="s">
        <v>537</v>
      </c>
      <c r="E8485" s="23" t="s">
        <v>307</v>
      </c>
      <c r="F8485" s="23" t="s">
        <v>308</v>
      </c>
      <c r="G8485" s="23" t="s">
        <v>492</v>
      </c>
      <c r="H8485" s="32" t="s">
        <v>361</v>
      </c>
      <c r="I8485" s="32" t="s">
        <v>52</v>
      </c>
      <c r="J8485" s="135">
        <v>82</v>
      </c>
      <c r="K8485" s="27">
        <v>0.98780000000000001</v>
      </c>
      <c r="L8485" s="77">
        <v>0.9</v>
      </c>
      <c r="Q8485" s="106"/>
    </row>
    <row r="8486" spans="1:17" x14ac:dyDescent="0.25">
      <c r="A8486" t="s">
        <v>331</v>
      </c>
      <c r="B8486" s="23">
        <v>2018</v>
      </c>
      <c r="C8486" s="23" t="s">
        <v>0</v>
      </c>
      <c r="D8486" s="23" t="s">
        <v>54</v>
      </c>
      <c r="E8486" s="23" t="s">
        <v>309</v>
      </c>
      <c r="F8486" s="23" t="s">
        <v>310</v>
      </c>
      <c r="G8486" s="23" t="s">
        <v>492</v>
      </c>
      <c r="H8486" s="32" t="s">
        <v>354</v>
      </c>
      <c r="I8486" s="32" t="s">
        <v>52</v>
      </c>
      <c r="J8486" s="135">
        <v>128</v>
      </c>
      <c r="K8486" s="27">
        <v>0.71875</v>
      </c>
      <c r="L8486" s="77">
        <v>0.9</v>
      </c>
      <c r="Q8486" s="106"/>
    </row>
    <row r="8487" spans="1:17" x14ac:dyDescent="0.25">
      <c r="A8487" t="s">
        <v>331</v>
      </c>
      <c r="B8487" s="23">
        <v>2018</v>
      </c>
      <c r="C8487" s="23" t="s">
        <v>1</v>
      </c>
      <c r="D8487" s="23" t="s">
        <v>56</v>
      </c>
      <c r="E8487" s="23" t="s">
        <v>309</v>
      </c>
      <c r="F8487" s="23" t="s">
        <v>310</v>
      </c>
      <c r="G8487" s="23" t="s">
        <v>492</v>
      </c>
      <c r="H8487" s="32" t="s">
        <v>354</v>
      </c>
      <c r="I8487" s="32" t="s">
        <v>52</v>
      </c>
      <c r="J8487" s="135">
        <v>161</v>
      </c>
      <c r="K8487" s="27">
        <v>0.70186000000000004</v>
      </c>
      <c r="L8487" s="77">
        <v>0.9</v>
      </c>
      <c r="Q8487" s="106"/>
    </row>
    <row r="8488" spans="1:17" x14ac:dyDescent="0.25">
      <c r="A8488" t="s">
        <v>331</v>
      </c>
      <c r="B8488" s="23">
        <v>2018</v>
      </c>
      <c r="C8488" s="23" t="s">
        <v>2</v>
      </c>
      <c r="D8488" s="23" t="s">
        <v>57</v>
      </c>
      <c r="E8488" s="23" t="s">
        <v>309</v>
      </c>
      <c r="F8488" s="23" t="s">
        <v>310</v>
      </c>
      <c r="G8488" s="23" t="s">
        <v>492</v>
      </c>
      <c r="H8488" s="32" t="s">
        <v>354</v>
      </c>
      <c r="I8488" s="32" t="s">
        <v>52</v>
      </c>
      <c r="J8488" s="135">
        <v>174</v>
      </c>
      <c r="K8488" s="27">
        <v>0.22989000000000001</v>
      </c>
      <c r="L8488" s="77">
        <v>0.9</v>
      </c>
      <c r="Q8488" s="106"/>
    </row>
    <row r="8489" spans="1:17" x14ac:dyDescent="0.25">
      <c r="A8489" t="s">
        <v>331</v>
      </c>
      <c r="B8489" s="23">
        <v>2018</v>
      </c>
      <c r="C8489" s="23" t="s">
        <v>3</v>
      </c>
      <c r="D8489" s="23" t="s">
        <v>58</v>
      </c>
      <c r="E8489" s="23" t="s">
        <v>309</v>
      </c>
      <c r="F8489" s="23" t="s">
        <v>310</v>
      </c>
      <c r="G8489" s="23" t="s">
        <v>492</v>
      </c>
      <c r="H8489" s="32" t="s">
        <v>354</v>
      </c>
      <c r="I8489" s="32" t="s">
        <v>52</v>
      </c>
      <c r="J8489" s="135">
        <v>134</v>
      </c>
      <c r="K8489" s="27">
        <v>6.7159999999999997E-2</v>
      </c>
      <c r="L8489" s="77">
        <v>0.9</v>
      </c>
      <c r="Q8489" s="106"/>
    </row>
    <row r="8490" spans="1:17" x14ac:dyDescent="0.25">
      <c r="A8490" t="s">
        <v>331</v>
      </c>
      <c r="B8490" s="23">
        <v>2019</v>
      </c>
      <c r="C8490" s="23" t="s">
        <v>0</v>
      </c>
      <c r="D8490" s="23" t="s">
        <v>59</v>
      </c>
      <c r="E8490" s="23" t="s">
        <v>309</v>
      </c>
      <c r="F8490" s="23" t="s">
        <v>310</v>
      </c>
      <c r="G8490" s="23" t="s">
        <v>492</v>
      </c>
      <c r="H8490" s="32" t="s">
        <v>354</v>
      </c>
      <c r="I8490" s="32" t="s">
        <v>52</v>
      </c>
      <c r="J8490" s="135">
        <v>125</v>
      </c>
      <c r="K8490" s="27">
        <v>0.68799999999999994</v>
      </c>
      <c r="L8490" s="77">
        <v>0.9</v>
      </c>
      <c r="Q8490" s="106"/>
    </row>
    <row r="8491" spans="1:17" x14ac:dyDescent="0.25">
      <c r="A8491" t="s">
        <v>331</v>
      </c>
      <c r="B8491" s="23">
        <v>2019</v>
      </c>
      <c r="C8491" s="23" t="s">
        <v>1</v>
      </c>
      <c r="D8491" s="23" t="s">
        <v>60</v>
      </c>
      <c r="E8491" s="23" t="s">
        <v>309</v>
      </c>
      <c r="F8491" s="23" t="s">
        <v>310</v>
      </c>
      <c r="G8491" s="23" t="s">
        <v>492</v>
      </c>
      <c r="H8491" s="32" t="s">
        <v>354</v>
      </c>
      <c r="I8491" s="32" t="s">
        <v>52</v>
      </c>
      <c r="J8491" s="135">
        <v>124</v>
      </c>
      <c r="K8491" s="27">
        <v>0.75805999999999996</v>
      </c>
      <c r="L8491" s="77">
        <v>0.9</v>
      </c>
      <c r="Q8491" s="106"/>
    </row>
    <row r="8492" spans="1:17" x14ac:dyDescent="0.25">
      <c r="A8492" t="s">
        <v>331</v>
      </c>
      <c r="B8492" s="23">
        <v>2019</v>
      </c>
      <c r="C8492" s="23" t="s">
        <v>2</v>
      </c>
      <c r="D8492" s="23" t="s">
        <v>61</v>
      </c>
      <c r="E8492" s="23" t="s">
        <v>309</v>
      </c>
      <c r="F8492" s="23" t="s">
        <v>310</v>
      </c>
      <c r="G8492" s="23" t="s">
        <v>492</v>
      </c>
      <c r="H8492" s="32" t="s">
        <v>354</v>
      </c>
      <c r="I8492" s="32" t="s">
        <v>52</v>
      </c>
      <c r="J8492" s="135">
        <v>157</v>
      </c>
      <c r="K8492" s="27">
        <v>0.70701000000000003</v>
      </c>
      <c r="L8492" s="77">
        <v>0.9</v>
      </c>
      <c r="Q8492" s="106"/>
    </row>
    <row r="8493" spans="1:17" x14ac:dyDescent="0.25">
      <c r="A8493" t="s">
        <v>331</v>
      </c>
      <c r="B8493" s="23">
        <v>2019</v>
      </c>
      <c r="C8493" s="23" t="s">
        <v>3</v>
      </c>
      <c r="D8493" s="23" t="s">
        <v>62</v>
      </c>
      <c r="E8493" s="23" t="s">
        <v>309</v>
      </c>
      <c r="F8493" s="23" t="s">
        <v>310</v>
      </c>
      <c r="G8493" s="23" t="s">
        <v>492</v>
      </c>
      <c r="H8493" s="32" t="s">
        <v>354</v>
      </c>
      <c r="I8493" s="32" t="s">
        <v>52</v>
      </c>
      <c r="J8493" s="135">
        <v>119</v>
      </c>
      <c r="K8493" s="27">
        <v>0.84033999999999998</v>
      </c>
      <c r="L8493" s="77">
        <v>0.9</v>
      </c>
      <c r="Q8493" s="106"/>
    </row>
    <row r="8494" spans="1:17" x14ac:dyDescent="0.25">
      <c r="A8494" t="s">
        <v>331</v>
      </c>
      <c r="B8494" s="23">
        <v>2020</v>
      </c>
      <c r="C8494" s="23" t="s">
        <v>0</v>
      </c>
      <c r="D8494" s="23" t="s">
        <v>63</v>
      </c>
      <c r="E8494" s="23" t="s">
        <v>309</v>
      </c>
      <c r="F8494" s="23" t="s">
        <v>310</v>
      </c>
      <c r="G8494" s="23" t="s">
        <v>492</v>
      </c>
      <c r="H8494" s="32" t="s">
        <v>354</v>
      </c>
      <c r="I8494" s="32" t="s">
        <v>52</v>
      </c>
      <c r="J8494" s="135">
        <v>141</v>
      </c>
      <c r="K8494" s="27">
        <v>0.93616999999999995</v>
      </c>
      <c r="L8494" s="77">
        <v>0.9</v>
      </c>
      <c r="Q8494" s="106"/>
    </row>
    <row r="8495" spans="1:17" x14ac:dyDescent="0.25">
      <c r="A8495" t="s">
        <v>331</v>
      </c>
      <c r="B8495" s="23">
        <v>2020</v>
      </c>
      <c r="C8495" s="23" t="s">
        <v>1</v>
      </c>
      <c r="D8495" s="23" t="s">
        <v>64</v>
      </c>
      <c r="E8495" s="23" t="s">
        <v>309</v>
      </c>
      <c r="F8495" s="23" t="s">
        <v>310</v>
      </c>
      <c r="G8495" s="23" t="s">
        <v>492</v>
      </c>
      <c r="H8495" s="32" t="s">
        <v>354</v>
      </c>
      <c r="I8495" s="32" t="s">
        <v>52</v>
      </c>
      <c r="J8495" s="135">
        <v>87</v>
      </c>
      <c r="K8495" s="27">
        <v>0.75861999999999996</v>
      </c>
      <c r="L8495" s="77">
        <v>0.9</v>
      </c>
      <c r="Q8495" s="106"/>
    </row>
    <row r="8496" spans="1:17" x14ac:dyDescent="0.25">
      <c r="A8496" t="s">
        <v>331</v>
      </c>
      <c r="B8496" s="23">
        <v>2020</v>
      </c>
      <c r="C8496" s="23" t="s">
        <v>2</v>
      </c>
      <c r="D8496" s="23" t="s">
        <v>65</v>
      </c>
      <c r="E8496" s="23" t="s">
        <v>309</v>
      </c>
      <c r="F8496" s="23" t="s">
        <v>310</v>
      </c>
      <c r="G8496" s="23" t="s">
        <v>492</v>
      </c>
      <c r="H8496" s="32" t="s">
        <v>354</v>
      </c>
      <c r="I8496" s="32" t="s">
        <v>52</v>
      </c>
      <c r="J8496" s="135">
        <v>108</v>
      </c>
      <c r="K8496" s="27">
        <v>0.78703999999999996</v>
      </c>
      <c r="L8496" s="77">
        <v>0.9</v>
      </c>
      <c r="Q8496" s="106"/>
    </row>
    <row r="8497" spans="1:17" x14ac:dyDescent="0.25">
      <c r="A8497" t="s">
        <v>331</v>
      </c>
      <c r="B8497" s="23">
        <v>2020</v>
      </c>
      <c r="C8497" s="23" t="s">
        <v>3</v>
      </c>
      <c r="D8497" s="23" t="s">
        <v>66</v>
      </c>
      <c r="E8497" s="23" t="s">
        <v>309</v>
      </c>
      <c r="F8497" s="23" t="s">
        <v>310</v>
      </c>
      <c r="G8497" s="23" t="s">
        <v>492</v>
      </c>
      <c r="H8497" s="32" t="s">
        <v>354</v>
      </c>
      <c r="I8497" s="32" t="s">
        <v>52</v>
      </c>
      <c r="J8497" s="135">
        <v>148</v>
      </c>
      <c r="K8497" s="27">
        <v>0.85811000000000004</v>
      </c>
      <c r="L8497" s="77">
        <v>0.9</v>
      </c>
      <c r="Q8497" s="106"/>
    </row>
    <row r="8498" spans="1:17" x14ac:dyDescent="0.25">
      <c r="A8498" t="s">
        <v>331</v>
      </c>
      <c r="B8498" s="23">
        <v>2021</v>
      </c>
      <c r="C8498" s="23" t="s">
        <v>0</v>
      </c>
      <c r="D8498" s="23" t="s">
        <v>67</v>
      </c>
      <c r="E8498" s="23" t="s">
        <v>309</v>
      </c>
      <c r="F8498" s="23" t="s">
        <v>310</v>
      </c>
      <c r="G8498" s="23" t="s">
        <v>492</v>
      </c>
      <c r="H8498" s="32" t="s">
        <v>354</v>
      </c>
      <c r="I8498" s="32" t="s">
        <v>52</v>
      </c>
      <c r="J8498" s="135">
        <v>133</v>
      </c>
      <c r="K8498" s="27">
        <v>0.73684000000000005</v>
      </c>
      <c r="L8498" s="77">
        <v>0.9</v>
      </c>
      <c r="Q8498" s="106"/>
    </row>
    <row r="8499" spans="1:17" x14ac:dyDescent="0.25">
      <c r="A8499" t="s">
        <v>331</v>
      </c>
      <c r="B8499" s="23">
        <v>2021</v>
      </c>
      <c r="C8499" s="23" t="s">
        <v>1</v>
      </c>
      <c r="D8499" s="23" t="s">
        <v>68</v>
      </c>
      <c r="E8499" s="23" t="s">
        <v>309</v>
      </c>
      <c r="F8499" s="23" t="s">
        <v>310</v>
      </c>
      <c r="G8499" s="23" t="s">
        <v>492</v>
      </c>
      <c r="H8499" s="32" t="s">
        <v>354</v>
      </c>
      <c r="I8499" s="32" t="s">
        <v>52</v>
      </c>
      <c r="J8499" s="135">
        <v>133</v>
      </c>
      <c r="K8499" s="27">
        <v>0.83459000000000005</v>
      </c>
      <c r="L8499" s="77">
        <v>0.9</v>
      </c>
      <c r="Q8499" s="106"/>
    </row>
    <row r="8500" spans="1:17" x14ac:dyDescent="0.25">
      <c r="A8500" t="s">
        <v>331</v>
      </c>
      <c r="B8500" s="23">
        <v>2021</v>
      </c>
      <c r="C8500" s="23" t="s">
        <v>2</v>
      </c>
      <c r="D8500" s="23" t="s">
        <v>69</v>
      </c>
      <c r="E8500" s="23" t="s">
        <v>309</v>
      </c>
      <c r="F8500" s="23" t="s">
        <v>310</v>
      </c>
      <c r="G8500" s="23" t="s">
        <v>492</v>
      </c>
      <c r="H8500" s="32" t="s">
        <v>354</v>
      </c>
      <c r="I8500" s="32" t="s">
        <v>52</v>
      </c>
      <c r="J8500" s="135">
        <v>157</v>
      </c>
      <c r="K8500" s="27">
        <v>0.83438999999999997</v>
      </c>
      <c r="L8500" s="77">
        <v>0.9</v>
      </c>
      <c r="Q8500" s="106"/>
    </row>
    <row r="8501" spans="1:17" x14ac:dyDescent="0.25">
      <c r="A8501" t="s">
        <v>331</v>
      </c>
      <c r="B8501" s="23">
        <v>2021</v>
      </c>
      <c r="C8501" s="23" t="s">
        <v>3</v>
      </c>
      <c r="D8501" s="23" t="s">
        <v>70</v>
      </c>
      <c r="E8501" s="23" t="s">
        <v>309</v>
      </c>
      <c r="F8501" s="23" t="s">
        <v>310</v>
      </c>
      <c r="G8501" s="23" t="s">
        <v>492</v>
      </c>
      <c r="H8501" s="32" t="s">
        <v>354</v>
      </c>
      <c r="I8501" s="32" t="s">
        <v>52</v>
      </c>
      <c r="J8501" s="135">
        <v>166</v>
      </c>
      <c r="K8501" s="27">
        <v>0.86145000000000005</v>
      </c>
      <c r="L8501" s="77">
        <v>0.9</v>
      </c>
      <c r="Q8501" s="106"/>
    </row>
    <row r="8502" spans="1:17" x14ac:dyDescent="0.25">
      <c r="A8502" t="s">
        <v>331</v>
      </c>
      <c r="B8502" s="23">
        <v>2022</v>
      </c>
      <c r="C8502" s="23" t="s">
        <v>0</v>
      </c>
      <c r="D8502" s="23" t="s">
        <v>71</v>
      </c>
      <c r="E8502" s="23" t="s">
        <v>309</v>
      </c>
      <c r="F8502" s="23" t="s">
        <v>310</v>
      </c>
      <c r="G8502" s="23" t="s">
        <v>492</v>
      </c>
      <c r="H8502" s="32" t="s">
        <v>354</v>
      </c>
      <c r="I8502" s="32" t="s">
        <v>52</v>
      </c>
      <c r="J8502" s="135">
        <v>162</v>
      </c>
      <c r="K8502" s="27">
        <v>0.80864000000000003</v>
      </c>
      <c r="L8502" s="77">
        <v>0.9</v>
      </c>
      <c r="Q8502" s="106"/>
    </row>
    <row r="8503" spans="1:17" x14ac:dyDescent="0.25">
      <c r="A8503" t="s">
        <v>331</v>
      </c>
      <c r="B8503" s="23">
        <v>2022</v>
      </c>
      <c r="C8503" s="23" t="s">
        <v>1</v>
      </c>
      <c r="D8503" s="23" t="s">
        <v>72</v>
      </c>
      <c r="E8503" s="23" t="s">
        <v>309</v>
      </c>
      <c r="F8503" s="23" t="s">
        <v>310</v>
      </c>
      <c r="G8503" s="23" t="s">
        <v>492</v>
      </c>
      <c r="H8503" s="32" t="s">
        <v>354</v>
      </c>
      <c r="I8503" s="32" t="s">
        <v>52</v>
      </c>
      <c r="J8503" s="135">
        <v>131</v>
      </c>
      <c r="K8503" s="27">
        <v>0.76336000000000004</v>
      </c>
      <c r="L8503" s="77">
        <v>0.9</v>
      </c>
      <c r="Q8503" s="106"/>
    </row>
    <row r="8504" spans="1:17" x14ac:dyDescent="0.25">
      <c r="A8504" t="s">
        <v>331</v>
      </c>
      <c r="B8504" s="23">
        <v>2022</v>
      </c>
      <c r="C8504" s="23" t="s">
        <v>2</v>
      </c>
      <c r="D8504" s="23" t="s">
        <v>73</v>
      </c>
      <c r="E8504" s="23" t="s">
        <v>309</v>
      </c>
      <c r="F8504" s="23" t="s">
        <v>310</v>
      </c>
      <c r="G8504" s="23" t="s">
        <v>492</v>
      </c>
      <c r="H8504" s="32" t="s">
        <v>354</v>
      </c>
      <c r="I8504" s="32" t="s">
        <v>52</v>
      </c>
      <c r="J8504" s="135">
        <v>161</v>
      </c>
      <c r="K8504" s="27">
        <v>0.73292000000000002</v>
      </c>
      <c r="L8504" s="77">
        <v>0.9</v>
      </c>
      <c r="Q8504" s="106"/>
    </row>
    <row r="8505" spans="1:17" x14ac:dyDescent="0.25">
      <c r="A8505" t="s">
        <v>331</v>
      </c>
      <c r="B8505" s="23">
        <v>2022</v>
      </c>
      <c r="C8505" s="23" t="s">
        <v>3</v>
      </c>
      <c r="D8505" s="23" t="s">
        <v>493</v>
      </c>
      <c r="E8505" s="23" t="s">
        <v>309</v>
      </c>
      <c r="F8505" s="23" t="s">
        <v>310</v>
      </c>
      <c r="G8505" s="23" t="s">
        <v>492</v>
      </c>
      <c r="H8505" s="32" t="s">
        <v>354</v>
      </c>
      <c r="I8505" s="32" t="s">
        <v>52</v>
      </c>
      <c r="J8505" s="135">
        <v>160</v>
      </c>
      <c r="K8505" s="27">
        <v>0.83125000000000004</v>
      </c>
      <c r="L8505" s="77">
        <v>0.9</v>
      </c>
      <c r="Q8505" s="106"/>
    </row>
    <row r="8506" spans="1:17" x14ac:dyDescent="0.25">
      <c r="A8506" t="s">
        <v>331</v>
      </c>
      <c r="B8506" s="23">
        <v>2023</v>
      </c>
      <c r="C8506" s="23" t="s">
        <v>0</v>
      </c>
      <c r="D8506" s="23" t="s">
        <v>537</v>
      </c>
      <c r="E8506" s="23" t="s">
        <v>309</v>
      </c>
      <c r="F8506" s="23" t="s">
        <v>310</v>
      </c>
      <c r="G8506" s="23" t="s">
        <v>492</v>
      </c>
      <c r="H8506" s="32" t="s">
        <v>354</v>
      </c>
      <c r="I8506" s="32" t="s">
        <v>52</v>
      </c>
      <c r="J8506" s="135">
        <v>182</v>
      </c>
      <c r="K8506" s="27">
        <v>0.90110000000000001</v>
      </c>
      <c r="L8506" s="77">
        <v>0.9</v>
      </c>
      <c r="Q8506" s="106"/>
    </row>
    <row r="8507" spans="1:17" x14ac:dyDescent="0.25">
      <c r="A8507" t="s">
        <v>331</v>
      </c>
      <c r="B8507" s="23">
        <v>2018</v>
      </c>
      <c r="C8507" s="23" t="s">
        <v>0</v>
      </c>
      <c r="D8507" s="23" t="s">
        <v>54</v>
      </c>
      <c r="E8507" s="23" t="s">
        <v>311</v>
      </c>
      <c r="F8507" s="23" t="s">
        <v>312</v>
      </c>
      <c r="G8507" s="23" t="s">
        <v>492</v>
      </c>
      <c r="H8507" s="32" t="s">
        <v>359</v>
      </c>
      <c r="I8507" s="32" t="s">
        <v>52</v>
      </c>
      <c r="J8507" s="135">
        <v>63</v>
      </c>
      <c r="K8507" s="27">
        <v>0.87302000000000002</v>
      </c>
      <c r="L8507" s="77">
        <v>0.9</v>
      </c>
      <c r="Q8507" s="106"/>
    </row>
    <row r="8508" spans="1:17" x14ac:dyDescent="0.25">
      <c r="A8508" t="s">
        <v>331</v>
      </c>
      <c r="B8508" s="23">
        <v>2018</v>
      </c>
      <c r="C8508" s="23" t="s">
        <v>1</v>
      </c>
      <c r="D8508" s="23" t="s">
        <v>56</v>
      </c>
      <c r="E8508" s="23" t="s">
        <v>311</v>
      </c>
      <c r="F8508" s="23" t="s">
        <v>312</v>
      </c>
      <c r="G8508" s="23" t="s">
        <v>492</v>
      </c>
      <c r="H8508" s="32" t="s">
        <v>359</v>
      </c>
      <c r="I8508" s="32" t="s">
        <v>52</v>
      </c>
      <c r="J8508" s="135">
        <v>80</v>
      </c>
      <c r="K8508" s="27">
        <v>0.96250000000000002</v>
      </c>
      <c r="L8508" s="77">
        <v>0.9</v>
      </c>
      <c r="Q8508" s="106"/>
    </row>
    <row r="8509" spans="1:17" x14ac:dyDescent="0.25">
      <c r="A8509" t="s">
        <v>331</v>
      </c>
      <c r="B8509" s="23">
        <v>2018</v>
      </c>
      <c r="C8509" s="23" t="s">
        <v>2</v>
      </c>
      <c r="D8509" s="23" t="s">
        <v>57</v>
      </c>
      <c r="E8509" s="23" t="s">
        <v>311</v>
      </c>
      <c r="F8509" s="23" t="s">
        <v>312</v>
      </c>
      <c r="G8509" s="23" t="s">
        <v>492</v>
      </c>
      <c r="H8509" s="32" t="s">
        <v>359</v>
      </c>
      <c r="I8509" s="32" t="s">
        <v>52</v>
      </c>
      <c r="J8509" s="135">
        <v>104</v>
      </c>
      <c r="K8509" s="27">
        <v>0.99038000000000004</v>
      </c>
      <c r="L8509" s="77">
        <v>0.9</v>
      </c>
      <c r="Q8509" s="106"/>
    </row>
    <row r="8510" spans="1:17" x14ac:dyDescent="0.25">
      <c r="A8510" t="s">
        <v>331</v>
      </c>
      <c r="B8510" s="23">
        <v>2018</v>
      </c>
      <c r="C8510" s="23" t="s">
        <v>3</v>
      </c>
      <c r="D8510" s="23" t="s">
        <v>58</v>
      </c>
      <c r="E8510" s="23" t="s">
        <v>311</v>
      </c>
      <c r="F8510" s="23" t="s">
        <v>312</v>
      </c>
      <c r="G8510" s="23" t="s">
        <v>492</v>
      </c>
      <c r="H8510" s="32" t="s">
        <v>359</v>
      </c>
      <c r="I8510" s="32" t="s">
        <v>52</v>
      </c>
      <c r="J8510" s="135">
        <v>110</v>
      </c>
      <c r="K8510" s="27">
        <v>0.99090999999999996</v>
      </c>
      <c r="L8510" s="77">
        <v>0.9</v>
      </c>
      <c r="Q8510" s="106"/>
    </row>
    <row r="8511" spans="1:17" x14ac:dyDescent="0.25">
      <c r="A8511" t="s">
        <v>331</v>
      </c>
      <c r="B8511" s="23">
        <v>2019</v>
      </c>
      <c r="C8511" s="23" t="s">
        <v>0</v>
      </c>
      <c r="D8511" s="23" t="s">
        <v>59</v>
      </c>
      <c r="E8511" s="23" t="s">
        <v>311</v>
      </c>
      <c r="F8511" s="23" t="s">
        <v>312</v>
      </c>
      <c r="G8511" s="23" t="s">
        <v>492</v>
      </c>
      <c r="H8511" s="32" t="s">
        <v>359</v>
      </c>
      <c r="I8511" s="32" t="s">
        <v>52</v>
      </c>
      <c r="J8511" s="135">
        <v>97</v>
      </c>
      <c r="K8511" s="27">
        <v>0.96906999999999999</v>
      </c>
      <c r="L8511" s="77">
        <v>0.9</v>
      </c>
      <c r="Q8511" s="106"/>
    </row>
    <row r="8512" spans="1:17" x14ac:dyDescent="0.25">
      <c r="A8512" t="s">
        <v>331</v>
      </c>
      <c r="B8512" s="23">
        <v>2019</v>
      </c>
      <c r="C8512" s="23" t="s">
        <v>1</v>
      </c>
      <c r="D8512" s="23" t="s">
        <v>60</v>
      </c>
      <c r="E8512" s="23" t="s">
        <v>311</v>
      </c>
      <c r="F8512" s="23" t="s">
        <v>312</v>
      </c>
      <c r="G8512" s="23" t="s">
        <v>492</v>
      </c>
      <c r="H8512" s="32" t="s">
        <v>359</v>
      </c>
      <c r="I8512" s="32" t="s">
        <v>52</v>
      </c>
      <c r="J8512" s="135">
        <v>102</v>
      </c>
      <c r="K8512" s="27">
        <v>0.93137000000000003</v>
      </c>
      <c r="L8512" s="77">
        <v>0.9</v>
      </c>
      <c r="Q8512" s="106"/>
    </row>
    <row r="8513" spans="1:17" x14ac:dyDescent="0.25">
      <c r="A8513" t="s">
        <v>331</v>
      </c>
      <c r="B8513" s="23">
        <v>2019</v>
      </c>
      <c r="C8513" s="23" t="s">
        <v>2</v>
      </c>
      <c r="D8513" s="23" t="s">
        <v>61</v>
      </c>
      <c r="E8513" s="23" t="s">
        <v>311</v>
      </c>
      <c r="F8513" s="23" t="s">
        <v>312</v>
      </c>
      <c r="G8513" s="23" t="s">
        <v>492</v>
      </c>
      <c r="H8513" s="32" t="s">
        <v>359</v>
      </c>
      <c r="I8513" s="32" t="s">
        <v>52</v>
      </c>
      <c r="J8513" s="135">
        <v>92</v>
      </c>
      <c r="K8513" s="27">
        <v>0.94564999999999999</v>
      </c>
      <c r="L8513" s="77">
        <v>0.9</v>
      </c>
      <c r="Q8513" s="106"/>
    </row>
    <row r="8514" spans="1:17" x14ac:dyDescent="0.25">
      <c r="A8514" t="s">
        <v>331</v>
      </c>
      <c r="B8514" s="23">
        <v>2019</v>
      </c>
      <c r="C8514" s="23" t="s">
        <v>3</v>
      </c>
      <c r="D8514" s="23" t="s">
        <v>62</v>
      </c>
      <c r="E8514" s="23" t="s">
        <v>311</v>
      </c>
      <c r="F8514" s="23" t="s">
        <v>312</v>
      </c>
      <c r="G8514" s="23" t="s">
        <v>492</v>
      </c>
      <c r="H8514" s="32" t="s">
        <v>359</v>
      </c>
      <c r="I8514" s="32" t="s">
        <v>52</v>
      </c>
      <c r="J8514" s="135">
        <v>104</v>
      </c>
      <c r="K8514" s="27">
        <v>0.97114999999999996</v>
      </c>
      <c r="L8514" s="77">
        <v>0.9</v>
      </c>
      <c r="Q8514" s="106"/>
    </row>
    <row r="8515" spans="1:17" x14ac:dyDescent="0.25">
      <c r="A8515" t="s">
        <v>331</v>
      </c>
      <c r="B8515" s="23">
        <v>2020</v>
      </c>
      <c r="C8515" s="23" t="s">
        <v>0</v>
      </c>
      <c r="D8515" s="23" t="s">
        <v>63</v>
      </c>
      <c r="E8515" s="23" t="s">
        <v>311</v>
      </c>
      <c r="F8515" s="23" t="s">
        <v>312</v>
      </c>
      <c r="G8515" s="23" t="s">
        <v>492</v>
      </c>
      <c r="H8515" s="32" t="s">
        <v>359</v>
      </c>
      <c r="I8515" s="32" t="s">
        <v>52</v>
      </c>
      <c r="J8515" s="135">
        <v>86</v>
      </c>
      <c r="K8515" s="27">
        <v>0.97674000000000005</v>
      </c>
      <c r="L8515" s="77">
        <v>0.9</v>
      </c>
      <c r="Q8515" s="106"/>
    </row>
    <row r="8516" spans="1:17" x14ac:dyDescent="0.25">
      <c r="A8516" t="s">
        <v>331</v>
      </c>
      <c r="B8516" s="23">
        <v>2020</v>
      </c>
      <c r="C8516" s="23" t="s">
        <v>1</v>
      </c>
      <c r="D8516" s="23" t="s">
        <v>64</v>
      </c>
      <c r="E8516" s="23" t="s">
        <v>311</v>
      </c>
      <c r="F8516" s="23" t="s">
        <v>312</v>
      </c>
      <c r="G8516" s="23" t="s">
        <v>492</v>
      </c>
      <c r="H8516" s="32" t="s">
        <v>359</v>
      </c>
      <c r="I8516" s="32" t="s">
        <v>52</v>
      </c>
      <c r="J8516" s="135">
        <v>25</v>
      </c>
      <c r="K8516" s="27">
        <v>0.8</v>
      </c>
      <c r="L8516" s="77">
        <v>0.9</v>
      </c>
      <c r="Q8516" s="106"/>
    </row>
    <row r="8517" spans="1:17" x14ac:dyDescent="0.25">
      <c r="A8517" t="s">
        <v>331</v>
      </c>
      <c r="B8517" s="23">
        <v>2020</v>
      </c>
      <c r="C8517" s="23" t="s">
        <v>2</v>
      </c>
      <c r="D8517" s="23" t="s">
        <v>65</v>
      </c>
      <c r="E8517" s="23" t="s">
        <v>311</v>
      </c>
      <c r="F8517" s="23" t="s">
        <v>312</v>
      </c>
      <c r="G8517" s="23" t="s">
        <v>492</v>
      </c>
      <c r="H8517" s="32" t="s">
        <v>359</v>
      </c>
      <c r="I8517" s="32" t="s">
        <v>52</v>
      </c>
      <c r="J8517" s="135">
        <v>40</v>
      </c>
      <c r="K8517" s="27">
        <v>0.95</v>
      </c>
      <c r="L8517" s="77">
        <v>0.9</v>
      </c>
      <c r="Q8517" s="106"/>
    </row>
    <row r="8518" spans="1:17" x14ac:dyDescent="0.25">
      <c r="A8518" t="s">
        <v>331</v>
      </c>
      <c r="B8518" s="23">
        <v>2020</v>
      </c>
      <c r="C8518" s="23" t="s">
        <v>3</v>
      </c>
      <c r="D8518" s="23" t="s">
        <v>66</v>
      </c>
      <c r="E8518" s="23" t="s">
        <v>311</v>
      </c>
      <c r="F8518" s="23" t="s">
        <v>312</v>
      </c>
      <c r="G8518" s="23" t="s">
        <v>492</v>
      </c>
      <c r="H8518" s="32" t="s">
        <v>359</v>
      </c>
      <c r="I8518" s="32" t="s">
        <v>52</v>
      </c>
      <c r="J8518" s="135">
        <v>76</v>
      </c>
      <c r="K8518" s="27">
        <v>0.93420999999999998</v>
      </c>
      <c r="L8518" s="77">
        <v>0.9</v>
      </c>
      <c r="Q8518" s="106"/>
    </row>
    <row r="8519" spans="1:17" x14ac:dyDescent="0.25">
      <c r="A8519" t="s">
        <v>331</v>
      </c>
      <c r="B8519" s="23">
        <v>2021</v>
      </c>
      <c r="C8519" s="23" t="s">
        <v>0</v>
      </c>
      <c r="D8519" s="23" t="s">
        <v>67</v>
      </c>
      <c r="E8519" s="23" t="s">
        <v>311</v>
      </c>
      <c r="F8519" s="23" t="s">
        <v>312</v>
      </c>
      <c r="G8519" s="23" t="s">
        <v>492</v>
      </c>
      <c r="H8519" s="32" t="s">
        <v>359</v>
      </c>
      <c r="I8519" s="32" t="s">
        <v>52</v>
      </c>
      <c r="J8519" s="135">
        <v>88</v>
      </c>
      <c r="K8519" s="27">
        <v>0.94318000000000002</v>
      </c>
      <c r="L8519" s="77">
        <v>0.9</v>
      </c>
      <c r="Q8519" s="106"/>
    </row>
    <row r="8520" spans="1:17" x14ac:dyDescent="0.25">
      <c r="A8520" t="s">
        <v>331</v>
      </c>
      <c r="B8520" s="23">
        <v>2021</v>
      </c>
      <c r="C8520" s="23" t="s">
        <v>1</v>
      </c>
      <c r="D8520" s="23" t="s">
        <v>68</v>
      </c>
      <c r="E8520" s="23" t="s">
        <v>311</v>
      </c>
      <c r="F8520" s="23" t="s">
        <v>312</v>
      </c>
      <c r="G8520" s="23" t="s">
        <v>492</v>
      </c>
      <c r="H8520" s="32" t="s">
        <v>359</v>
      </c>
      <c r="I8520" s="32" t="s">
        <v>52</v>
      </c>
      <c r="J8520" s="135">
        <v>79</v>
      </c>
      <c r="K8520" s="27">
        <v>0.96203000000000005</v>
      </c>
      <c r="L8520" s="77">
        <v>0.9</v>
      </c>
      <c r="Q8520" s="106"/>
    </row>
    <row r="8521" spans="1:17" x14ac:dyDescent="0.25">
      <c r="A8521" t="s">
        <v>331</v>
      </c>
      <c r="B8521" s="23">
        <v>2021</v>
      </c>
      <c r="C8521" s="23" t="s">
        <v>2</v>
      </c>
      <c r="D8521" s="23" t="s">
        <v>69</v>
      </c>
      <c r="E8521" s="23" t="s">
        <v>311</v>
      </c>
      <c r="F8521" s="23" t="s">
        <v>312</v>
      </c>
      <c r="G8521" s="23" t="s">
        <v>492</v>
      </c>
      <c r="H8521" s="32" t="s">
        <v>359</v>
      </c>
      <c r="I8521" s="32" t="s">
        <v>52</v>
      </c>
      <c r="J8521" s="135">
        <v>74</v>
      </c>
      <c r="K8521" s="27">
        <v>0.94594999999999996</v>
      </c>
      <c r="L8521" s="77">
        <v>0.9</v>
      </c>
      <c r="Q8521" s="106"/>
    </row>
    <row r="8522" spans="1:17" x14ac:dyDescent="0.25">
      <c r="A8522" t="s">
        <v>331</v>
      </c>
      <c r="B8522" s="23">
        <v>2021</v>
      </c>
      <c r="C8522" s="23" t="s">
        <v>3</v>
      </c>
      <c r="D8522" s="23" t="s">
        <v>70</v>
      </c>
      <c r="E8522" s="23" t="s">
        <v>311</v>
      </c>
      <c r="F8522" s="23" t="s">
        <v>312</v>
      </c>
      <c r="G8522" s="23" t="s">
        <v>492</v>
      </c>
      <c r="H8522" s="32" t="s">
        <v>359</v>
      </c>
      <c r="I8522" s="32" t="s">
        <v>52</v>
      </c>
      <c r="J8522" s="135">
        <v>54</v>
      </c>
      <c r="K8522" s="27">
        <v>0.92593000000000003</v>
      </c>
      <c r="L8522" s="77">
        <v>0.9</v>
      </c>
      <c r="Q8522" s="106"/>
    </row>
    <row r="8523" spans="1:17" x14ac:dyDescent="0.25">
      <c r="A8523" t="s">
        <v>331</v>
      </c>
      <c r="B8523" s="23">
        <v>2022</v>
      </c>
      <c r="C8523" s="23" t="s">
        <v>0</v>
      </c>
      <c r="D8523" s="23" t="s">
        <v>71</v>
      </c>
      <c r="E8523" s="23" t="s">
        <v>311</v>
      </c>
      <c r="F8523" s="23" t="s">
        <v>312</v>
      </c>
      <c r="G8523" s="23" t="s">
        <v>492</v>
      </c>
      <c r="H8523" s="32" t="s">
        <v>359</v>
      </c>
      <c r="I8523" s="32" t="s">
        <v>52</v>
      </c>
      <c r="J8523" s="135">
        <v>62</v>
      </c>
      <c r="K8523" s="27">
        <v>0.90322999999999998</v>
      </c>
      <c r="L8523" s="77">
        <v>0.9</v>
      </c>
      <c r="Q8523" s="106"/>
    </row>
    <row r="8524" spans="1:17" x14ac:dyDescent="0.25">
      <c r="A8524" t="s">
        <v>331</v>
      </c>
      <c r="B8524" s="23">
        <v>2022</v>
      </c>
      <c r="C8524" s="23" t="s">
        <v>1</v>
      </c>
      <c r="D8524" s="23" t="s">
        <v>72</v>
      </c>
      <c r="E8524" s="23" t="s">
        <v>311</v>
      </c>
      <c r="F8524" s="23" t="s">
        <v>312</v>
      </c>
      <c r="G8524" s="23" t="s">
        <v>492</v>
      </c>
      <c r="H8524" s="32" t="s">
        <v>359</v>
      </c>
      <c r="I8524" s="32" t="s">
        <v>52</v>
      </c>
      <c r="J8524" s="135">
        <v>58</v>
      </c>
      <c r="K8524" s="27">
        <v>0.91378999999999999</v>
      </c>
      <c r="L8524" s="77">
        <v>0.9</v>
      </c>
      <c r="Q8524" s="106"/>
    </row>
    <row r="8525" spans="1:17" x14ac:dyDescent="0.25">
      <c r="A8525" t="s">
        <v>331</v>
      </c>
      <c r="B8525" s="23">
        <v>2022</v>
      </c>
      <c r="C8525" s="23" t="s">
        <v>2</v>
      </c>
      <c r="D8525" s="23" t="s">
        <v>73</v>
      </c>
      <c r="E8525" s="23" t="s">
        <v>311</v>
      </c>
      <c r="F8525" s="23" t="s">
        <v>312</v>
      </c>
      <c r="G8525" s="23" t="s">
        <v>492</v>
      </c>
      <c r="H8525" s="32" t="s">
        <v>359</v>
      </c>
      <c r="I8525" s="32" t="s">
        <v>52</v>
      </c>
      <c r="J8525" s="135">
        <v>68</v>
      </c>
      <c r="K8525" s="27">
        <v>0.85294000000000003</v>
      </c>
      <c r="L8525" s="77">
        <v>0.9</v>
      </c>
      <c r="Q8525" s="106"/>
    </row>
    <row r="8526" spans="1:17" x14ac:dyDescent="0.25">
      <c r="A8526" t="s">
        <v>331</v>
      </c>
      <c r="B8526" s="23">
        <v>2022</v>
      </c>
      <c r="C8526" s="23" t="s">
        <v>3</v>
      </c>
      <c r="D8526" s="23" t="s">
        <v>493</v>
      </c>
      <c r="E8526" s="23" t="s">
        <v>311</v>
      </c>
      <c r="F8526" s="23" t="s">
        <v>312</v>
      </c>
      <c r="G8526" s="23" t="s">
        <v>492</v>
      </c>
      <c r="H8526" s="32" t="s">
        <v>359</v>
      </c>
      <c r="I8526" s="32" t="s">
        <v>52</v>
      </c>
      <c r="J8526" s="135">
        <v>41</v>
      </c>
      <c r="K8526" s="27">
        <v>0.95121999999999995</v>
      </c>
      <c r="L8526" s="77">
        <v>0.9</v>
      </c>
      <c r="Q8526" s="106"/>
    </row>
    <row r="8527" spans="1:17" x14ac:dyDescent="0.25">
      <c r="A8527" t="s">
        <v>331</v>
      </c>
      <c r="B8527" s="23">
        <v>2023</v>
      </c>
      <c r="C8527" s="23" t="s">
        <v>0</v>
      </c>
      <c r="D8527" s="23" t="s">
        <v>537</v>
      </c>
      <c r="E8527" s="23" t="s">
        <v>311</v>
      </c>
      <c r="F8527" s="23" t="s">
        <v>312</v>
      </c>
      <c r="G8527" s="23" t="s">
        <v>492</v>
      </c>
      <c r="H8527" s="32" t="s">
        <v>359</v>
      </c>
      <c r="I8527" s="32" t="s">
        <v>52</v>
      </c>
      <c r="J8527" s="135">
        <v>45</v>
      </c>
      <c r="K8527" s="27">
        <v>0.95555999999999996</v>
      </c>
      <c r="L8527" s="77">
        <v>0.9</v>
      </c>
      <c r="Q8527" s="106"/>
    </row>
    <row r="8528" spans="1:17" x14ac:dyDescent="0.25">
      <c r="A8528" t="s">
        <v>331</v>
      </c>
      <c r="B8528" s="23">
        <v>2018</v>
      </c>
      <c r="C8528" s="23" t="s">
        <v>0</v>
      </c>
      <c r="D8528" s="23" t="s">
        <v>54</v>
      </c>
      <c r="E8528" s="23" t="s">
        <v>313</v>
      </c>
      <c r="F8528" s="23" t="s">
        <v>314</v>
      </c>
      <c r="G8528" s="23" t="s">
        <v>492</v>
      </c>
      <c r="H8528" s="32" t="s">
        <v>354</v>
      </c>
      <c r="I8528" s="32" t="s">
        <v>52</v>
      </c>
      <c r="J8528" s="135">
        <v>48</v>
      </c>
      <c r="K8528" s="27">
        <v>0.41666999999999998</v>
      </c>
      <c r="L8528" s="77">
        <v>0.9</v>
      </c>
      <c r="Q8528" s="106"/>
    </row>
    <row r="8529" spans="1:17" x14ac:dyDescent="0.25">
      <c r="A8529" t="s">
        <v>331</v>
      </c>
      <c r="B8529" s="23">
        <v>2018</v>
      </c>
      <c r="C8529" s="23" t="s">
        <v>1</v>
      </c>
      <c r="D8529" s="23" t="s">
        <v>56</v>
      </c>
      <c r="E8529" s="23" t="s">
        <v>313</v>
      </c>
      <c r="F8529" s="23" t="s">
        <v>314</v>
      </c>
      <c r="G8529" s="23" t="s">
        <v>492</v>
      </c>
      <c r="H8529" s="32" t="s">
        <v>354</v>
      </c>
      <c r="I8529" s="32" t="s">
        <v>52</v>
      </c>
      <c r="J8529" s="135">
        <v>44</v>
      </c>
      <c r="K8529" s="27">
        <v>0.68181999999999998</v>
      </c>
      <c r="L8529" s="77">
        <v>0.9</v>
      </c>
      <c r="Q8529" s="106"/>
    </row>
    <row r="8530" spans="1:17" x14ac:dyDescent="0.25">
      <c r="A8530" t="s">
        <v>331</v>
      </c>
      <c r="B8530" s="23">
        <v>2018</v>
      </c>
      <c r="C8530" s="23" t="s">
        <v>2</v>
      </c>
      <c r="D8530" s="23" t="s">
        <v>57</v>
      </c>
      <c r="E8530" s="23" t="s">
        <v>313</v>
      </c>
      <c r="F8530" s="23" t="s">
        <v>314</v>
      </c>
      <c r="G8530" s="23" t="s">
        <v>492</v>
      </c>
      <c r="H8530" s="32" t="s">
        <v>354</v>
      </c>
      <c r="I8530" s="32" t="s">
        <v>52</v>
      </c>
      <c r="J8530" s="135">
        <v>48</v>
      </c>
      <c r="K8530" s="27">
        <v>0.72916999999999998</v>
      </c>
      <c r="L8530" s="77">
        <v>0.9</v>
      </c>
      <c r="Q8530" s="106"/>
    </row>
    <row r="8531" spans="1:17" x14ac:dyDescent="0.25">
      <c r="A8531" t="s">
        <v>331</v>
      </c>
      <c r="B8531" s="23">
        <v>2018</v>
      </c>
      <c r="C8531" s="23" t="s">
        <v>3</v>
      </c>
      <c r="D8531" s="23" t="s">
        <v>58</v>
      </c>
      <c r="E8531" s="23" t="s">
        <v>313</v>
      </c>
      <c r="F8531" s="23" t="s">
        <v>314</v>
      </c>
      <c r="G8531" s="23" t="s">
        <v>492</v>
      </c>
      <c r="H8531" s="32" t="s">
        <v>354</v>
      </c>
      <c r="I8531" s="32" t="s">
        <v>52</v>
      </c>
      <c r="J8531" s="135">
        <v>50</v>
      </c>
      <c r="K8531" s="27">
        <v>0.82</v>
      </c>
      <c r="L8531" s="77">
        <v>0.9</v>
      </c>
      <c r="Q8531" s="106"/>
    </row>
    <row r="8532" spans="1:17" x14ac:dyDescent="0.25">
      <c r="A8532" t="s">
        <v>331</v>
      </c>
      <c r="B8532" s="23">
        <v>2019</v>
      </c>
      <c r="C8532" s="23" t="s">
        <v>0</v>
      </c>
      <c r="D8532" s="23" t="s">
        <v>59</v>
      </c>
      <c r="E8532" s="23" t="s">
        <v>313</v>
      </c>
      <c r="F8532" s="23" t="s">
        <v>314</v>
      </c>
      <c r="G8532" s="23" t="s">
        <v>492</v>
      </c>
      <c r="H8532" s="32" t="s">
        <v>354</v>
      </c>
      <c r="I8532" s="32" t="s">
        <v>52</v>
      </c>
      <c r="J8532" s="135">
        <v>41</v>
      </c>
      <c r="K8532" s="27">
        <v>0.78049000000000002</v>
      </c>
      <c r="L8532" s="77">
        <v>0.9</v>
      </c>
      <c r="Q8532" s="106"/>
    </row>
    <row r="8533" spans="1:17" x14ac:dyDescent="0.25">
      <c r="A8533" t="s">
        <v>331</v>
      </c>
      <c r="B8533" s="23">
        <v>2019</v>
      </c>
      <c r="C8533" s="23" t="s">
        <v>1</v>
      </c>
      <c r="D8533" s="23" t="s">
        <v>60</v>
      </c>
      <c r="E8533" s="23" t="s">
        <v>313</v>
      </c>
      <c r="F8533" s="23" t="s">
        <v>314</v>
      </c>
      <c r="G8533" s="23" t="s">
        <v>492</v>
      </c>
      <c r="H8533" s="32" t="s">
        <v>354</v>
      </c>
      <c r="I8533" s="32" t="s">
        <v>52</v>
      </c>
      <c r="J8533" s="135">
        <v>53</v>
      </c>
      <c r="K8533" s="27">
        <v>0.77358000000000005</v>
      </c>
      <c r="L8533" s="77">
        <v>0.9</v>
      </c>
      <c r="Q8533" s="106"/>
    </row>
    <row r="8534" spans="1:17" x14ac:dyDescent="0.25">
      <c r="A8534" t="s">
        <v>331</v>
      </c>
      <c r="B8534" s="23">
        <v>2019</v>
      </c>
      <c r="C8534" s="23" t="s">
        <v>2</v>
      </c>
      <c r="D8534" s="23" t="s">
        <v>61</v>
      </c>
      <c r="E8534" s="23" t="s">
        <v>313</v>
      </c>
      <c r="F8534" s="23" t="s">
        <v>314</v>
      </c>
      <c r="G8534" s="23" t="s">
        <v>492</v>
      </c>
      <c r="H8534" s="32" t="s">
        <v>354</v>
      </c>
      <c r="I8534" s="32" t="s">
        <v>52</v>
      </c>
      <c r="J8534" s="135">
        <v>40</v>
      </c>
      <c r="K8534" s="27">
        <v>0.8</v>
      </c>
      <c r="L8534" s="77">
        <v>0.9</v>
      </c>
      <c r="Q8534" s="106"/>
    </row>
    <row r="8535" spans="1:17" x14ac:dyDescent="0.25">
      <c r="A8535" t="s">
        <v>331</v>
      </c>
      <c r="B8535" s="23">
        <v>2019</v>
      </c>
      <c r="C8535" s="23" t="s">
        <v>3</v>
      </c>
      <c r="D8535" s="23" t="s">
        <v>62</v>
      </c>
      <c r="E8535" s="23" t="s">
        <v>313</v>
      </c>
      <c r="F8535" s="23" t="s">
        <v>314</v>
      </c>
      <c r="G8535" s="23" t="s">
        <v>492</v>
      </c>
      <c r="H8535" s="32" t="s">
        <v>354</v>
      </c>
      <c r="I8535" s="32" t="s">
        <v>52</v>
      </c>
      <c r="J8535" s="135">
        <v>51</v>
      </c>
      <c r="K8535" s="27">
        <v>0.74509999999999998</v>
      </c>
      <c r="L8535" s="77">
        <v>0.9</v>
      </c>
      <c r="Q8535" s="106"/>
    </row>
    <row r="8536" spans="1:17" x14ac:dyDescent="0.25">
      <c r="A8536" t="s">
        <v>331</v>
      </c>
      <c r="B8536" s="23">
        <v>2020</v>
      </c>
      <c r="C8536" s="23" t="s">
        <v>0</v>
      </c>
      <c r="D8536" s="23" t="s">
        <v>63</v>
      </c>
      <c r="E8536" s="23" t="s">
        <v>313</v>
      </c>
      <c r="F8536" s="23" t="s">
        <v>314</v>
      </c>
      <c r="G8536" s="23" t="s">
        <v>492</v>
      </c>
      <c r="H8536" s="32" t="s">
        <v>354</v>
      </c>
      <c r="I8536" s="32" t="s">
        <v>52</v>
      </c>
      <c r="J8536" s="135">
        <v>24</v>
      </c>
      <c r="K8536" s="27">
        <v>0.79166999999999998</v>
      </c>
      <c r="L8536" s="77">
        <v>0.9</v>
      </c>
      <c r="Q8536" s="106"/>
    </row>
    <row r="8537" spans="1:17" x14ac:dyDescent="0.25">
      <c r="A8537" t="s">
        <v>331</v>
      </c>
      <c r="B8537" s="23">
        <v>2020</v>
      </c>
      <c r="C8537" s="23" t="s">
        <v>1</v>
      </c>
      <c r="D8537" s="23" t="s">
        <v>64</v>
      </c>
      <c r="E8537" s="23" t="s">
        <v>313</v>
      </c>
      <c r="F8537" s="23" t="s">
        <v>314</v>
      </c>
      <c r="G8537" s="23" t="s">
        <v>492</v>
      </c>
      <c r="H8537" s="32" t="s">
        <v>354</v>
      </c>
      <c r="I8537" s="32" t="s">
        <v>52</v>
      </c>
      <c r="J8537" s="135">
        <v>36</v>
      </c>
      <c r="K8537" s="27">
        <v>0.69443999999999995</v>
      </c>
      <c r="L8537" s="77">
        <v>0.9</v>
      </c>
      <c r="Q8537" s="106"/>
    </row>
    <row r="8538" spans="1:17" x14ac:dyDescent="0.25">
      <c r="A8538" t="s">
        <v>331</v>
      </c>
      <c r="B8538" s="23">
        <v>2020</v>
      </c>
      <c r="C8538" s="23" t="s">
        <v>2</v>
      </c>
      <c r="D8538" s="23" t="s">
        <v>65</v>
      </c>
      <c r="E8538" s="23" t="s">
        <v>313</v>
      </c>
      <c r="F8538" s="23" t="s">
        <v>314</v>
      </c>
      <c r="G8538" s="23" t="s">
        <v>492</v>
      </c>
      <c r="H8538" s="32" t="s">
        <v>354</v>
      </c>
      <c r="I8538" s="32" t="s">
        <v>52</v>
      </c>
      <c r="J8538" s="135">
        <v>35</v>
      </c>
      <c r="K8538" s="27">
        <v>0.34286</v>
      </c>
      <c r="L8538" s="77">
        <v>0.9</v>
      </c>
      <c r="Q8538" s="106"/>
    </row>
    <row r="8539" spans="1:17" x14ac:dyDescent="0.25">
      <c r="A8539" t="s">
        <v>331</v>
      </c>
      <c r="B8539" s="23">
        <v>2020</v>
      </c>
      <c r="C8539" s="23" t="s">
        <v>3</v>
      </c>
      <c r="D8539" s="23" t="s">
        <v>66</v>
      </c>
      <c r="E8539" s="23" t="s">
        <v>313</v>
      </c>
      <c r="F8539" s="23" t="s">
        <v>314</v>
      </c>
      <c r="G8539" s="23" t="s">
        <v>492</v>
      </c>
      <c r="H8539" s="32" t="s">
        <v>354</v>
      </c>
      <c r="I8539" s="32" t="s">
        <v>52</v>
      </c>
      <c r="J8539" s="135">
        <v>37</v>
      </c>
      <c r="K8539" s="27">
        <v>0.75675999999999999</v>
      </c>
      <c r="L8539" s="77">
        <v>0.9</v>
      </c>
      <c r="Q8539" s="106"/>
    </row>
    <row r="8540" spans="1:17" x14ac:dyDescent="0.25">
      <c r="A8540" t="s">
        <v>331</v>
      </c>
      <c r="B8540" s="23">
        <v>2021</v>
      </c>
      <c r="C8540" s="23" t="s">
        <v>0</v>
      </c>
      <c r="D8540" s="23" t="s">
        <v>67</v>
      </c>
      <c r="E8540" s="23" t="s">
        <v>313</v>
      </c>
      <c r="F8540" s="23" t="s">
        <v>314</v>
      </c>
      <c r="G8540" s="23" t="s">
        <v>492</v>
      </c>
      <c r="H8540" s="32" t="s">
        <v>354</v>
      </c>
      <c r="I8540" s="32" t="s">
        <v>52</v>
      </c>
      <c r="J8540" s="135">
        <v>54</v>
      </c>
      <c r="K8540" s="27">
        <v>0.90741000000000005</v>
      </c>
      <c r="L8540" s="77">
        <v>0.9</v>
      </c>
      <c r="Q8540" s="106"/>
    </row>
    <row r="8541" spans="1:17" x14ac:dyDescent="0.25">
      <c r="A8541" t="s">
        <v>331</v>
      </c>
      <c r="B8541" s="23">
        <v>2021</v>
      </c>
      <c r="C8541" s="23" t="s">
        <v>1</v>
      </c>
      <c r="D8541" s="23" t="s">
        <v>68</v>
      </c>
      <c r="E8541" s="23" t="s">
        <v>313</v>
      </c>
      <c r="F8541" s="23" t="s">
        <v>314</v>
      </c>
      <c r="G8541" s="23" t="s">
        <v>492</v>
      </c>
      <c r="H8541" s="32" t="s">
        <v>354</v>
      </c>
      <c r="I8541" s="32" t="s">
        <v>52</v>
      </c>
      <c r="J8541" s="135">
        <v>62</v>
      </c>
      <c r="K8541" s="27">
        <v>0.95160999999999996</v>
      </c>
      <c r="L8541" s="77">
        <v>0.9</v>
      </c>
      <c r="Q8541" s="106"/>
    </row>
    <row r="8542" spans="1:17" x14ac:dyDescent="0.25">
      <c r="A8542" t="s">
        <v>331</v>
      </c>
      <c r="B8542" s="23">
        <v>2021</v>
      </c>
      <c r="C8542" s="23" t="s">
        <v>2</v>
      </c>
      <c r="D8542" s="23" t="s">
        <v>69</v>
      </c>
      <c r="E8542" s="23" t="s">
        <v>313</v>
      </c>
      <c r="F8542" s="23" t="s">
        <v>314</v>
      </c>
      <c r="G8542" s="23" t="s">
        <v>492</v>
      </c>
      <c r="H8542" s="32" t="s">
        <v>354</v>
      </c>
      <c r="I8542" s="32" t="s">
        <v>52</v>
      </c>
      <c r="J8542" s="135">
        <v>49</v>
      </c>
      <c r="K8542" s="27">
        <v>0.85714000000000001</v>
      </c>
      <c r="L8542" s="77">
        <v>0.9</v>
      </c>
      <c r="Q8542" s="106"/>
    </row>
    <row r="8543" spans="1:17" x14ac:dyDescent="0.25">
      <c r="A8543" t="s">
        <v>331</v>
      </c>
      <c r="B8543" s="23">
        <v>2021</v>
      </c>
      <c r="C8543" s="23" t="s">
        <v>3</v>
      </c>
      <c r="D8543" s="23" t="s">
        <v>70</v>
      </c>
      <c r="E8543" s="23" t="s">
        <v>313</v>
      </c>
      <c r="F8543" s="23" t="s">
        <v>314</v>
      </c>
      <c r="G8543" s="23" t="s">
        <v>492</v>
      </c>
      <c r="H8543" s="32" t="s">
        <v>354</v>
      </c>
      <c r="I8543" s="32" t="s">
        <v>52</v>
      </c>
      <c r="J8543" s="135">
        <v>55</v>
      </c>
      <c r="K8543" s="27">
        <v>0.87273000000000001</v>
      </c>
      <c r="L8543" s="77">
        <v>0.9</v>
      </c>
      <c r="Q8543" s="106"/>
    </row>
    <row r="8544" spans="1:17" x14ac:dyDescent="0.25">
      <c r="A8544" t="s">
        <v>331</v>
      </c>
      <c r="B8544" s="23">
        <v>2022</v>
      </c>
      <c r="C8544" s="23" t="s">
        <v>0</v>
      </c>
      <c r="D8544" s="23" t="s">
        <v>71</v>
      </c>
      <c r="E8544" s="23" t="s">
        <v>313</v>
      </c>
      <c r="F8544" s="23" t="s">
        <v>314</v>
      </c>
      <c r="G8544" s="23" t="s">
        <v>492</v>
      </c>
      <c r="H8544" s="32" t="s">
        <v>354</v>
      </c>
      <c r="I8544" s="32" t="s">
        <v>52</v>
      </c>
      <c r="J8544" s="135">
        <v>50</v>
      </c>
      <c r="K8544" s="27">
        <v>0.86</v>
      </c>
      <c r="L8544" s="77">
        <v>0.9</v>
      </c>
      <c r="Q8544" s="106"/>
    </row>
    <row r="8545" spans="1:17" x14ac:dyDescent="0.25">
      <c r="A8545" t="s">
        <v>331</v>
      </c>
      <c r="B8545" s="23">
        <v>2022</v>
      </c>
      <c r="C8545" s="23" t="s">
        <v>1</v>
      </c>
      <c r="D8545" s="23" t="s">
        <v>72</v>
      </c>
      <c r="E8545" s="23" t="s">
        <v>313</v>
      </c>
      <c r="F8545" s="23" t="s">
        <v>314</v>
      </c>
      <c r="G8545" s="23" t="s">
        <v>492</v>
      </c>
      <c r="H8545" s="32" t="s">
        <v>354</v>
      </c>
      <c r="I8545" s="32" t="s">
        <v>52</v>
      </c>
      <c r="J8545" s="135">
        <v>33</v>
      </c>
      <c r="K8545" s="27">
        <v>0.90908999999999995</v>
      </c>
      <c r="L8545" s="77">
        <v>0.9</v>
      </c>
      <c r="Q8545" s="106"/>
    </row>
    <row r="8546" spans="1:17" x14ac:dyDescent="0.25">
      <c r="A8546" t="s">
        <v>331</v>
      </c>
      <c r="B8546" s="23">
        <v>2022</v>
      </c>
      <c r="C8546" s="23" t="s">
        <v>2</v>
      </c>
      <c r="D8546" s="23" t="s">
        <v>73</v>
      </c>
      <c r="E8546" s="23" t="s">
        <v>313</v>
      </c>
      <c r="F8546" s="23" t="s">
        <v>314</v>
      </c>
      <c r="G8546" s="23" t="s">
        <v>492</v>
      </c>
      <c r="H8546" s="32" t="s">
        <v>354</v>
      </c>
      <c r="I8546" s="32" t="s">
        <v>52</v>
      </c>
      <c r="J8546" s="135">
        <v>68</v>
      </c>
      <c r="K8546" s="27">
        <v>0.79412000000000005</v>
      </c>
      <c r="L8546" s="77">
        <v>0.9</v>
      </c>
      <c r="Q8546" s="106"/>
    </row>
    <row r="8547" spans="1:17" x14ac:dyDescent="0.25">
      <c r="A8547" t="s">
        <v>331</v>
      </c>
      <c r="B8547" s="23">
        <v>2022</v>
      </c>
      <c r="C8547" s="23" t="s">
        <v>3</v>
      </c>
      <c r="D8547" s="23" t="s">
        <v>493</v>
      </c>
      <c r="E8547" s="23" t="s">
        <v>313</v>
      </c>
      <c r="F8547" s="23" t="s">
        <v>314</v>
      </c>
      <c r="G8547" s="23" t="s">
        <v>492</v>
      </c>
      <c r="H8547" s="32" t="s">
        <v>354</v>
      </c>
      <c r="I8547" s="32" t="s">
        <v>52</v>
      </c>
      <c r="J8547" s="135">
        <v>52</v>
      </c>
      <c r="K8547" s="27">
        <v>0.67308000000000001</v>
      </c>
      <c r="L8547" s="77">
        <v>0.9</v>
      </c>
      <c r="Q8547" s="106"/>
    </row>
    <row r="8548" spans="1:17" x14ac:dyDescent="0.25">
      <c r="A8548" t="s">
        <v>331</v>
      </c>
      <c r="B8548" s="23">
        <v>2023</v>
      </c>
      <c r="C8548" s="23" t="s">
        <v>0</v>
      </c>
      <c r="D8548" s="23" t="s">
        <v>537</v>
      </c>
      <c r="E8548" s="23" t="s">
        <v>313</v>
      </c>
      <c r="F8548" s="23" t="s">
        <v>314</v>
      </c>
      <c r="G8548" s="23" t="s">
        <v>492</v>
      </c>
      <c r="H8548" s="32" t="s">
        <v>354</v>
      </c>
      <c r="I8548" s="32" t="s">
        <v>52</v>
      </c>
      <c r="J8548" s="135">
        <v>39</v>
      </c>
      <c r="K8548" s="27">
        <v>0.64102999999999999</v>
      </c>
      <c r="L8548" s="77">
        <v>0.9</v>
      </c>
      <c r="Q8548" s="106"/>
    </row>
    <row r="8549" spans="1:17" x14ac:dyDescent="0.25">
      <c r="A8549" t="s">
        <v>331</v>
      </c>
      <c r="B8549" s="23">
        <v>2018</v>
      </c>
      <c r="C8549" s="23" t="s">
        <v>0</v>
      </c>
      <c r="D8549" s="23" t="s">
        <v>54</v>
      </c>
      <c r="E8549" s="23" t="s">
        <v>315</v>
      </c>
      <c r="F8549" s="23" t="s">
        <v>316</v>
      </c>
      <c r="G8549" s="23" t="s">
        <v>492</v>
      </c>
      <c r="H8549" s="166" t="s">
        <v>526</v>
      </c>
      <c r="I8549" s="32" t="s">
        <v>52</v>
      </c>
      <c r="J8549" s="135">
        <v>121</v>
      </c>
      <c r="K8549" s="27">
        <v>0.89256000000000002</v>
      </c>
      <c r="L8549" s="77">
        <v>0.9</v>
      </c>
      <c r="Q8549" s="106"/>
    </row>
    <row r="8550" spans="1:17" x14ac:dyDescent="0.25">
      <c r="A8550" t="s">
        <v>331</v>
      </c>
      <c r="B8550" s="23">
        <v>2018</v>
      </c>
      <c r="C8550" s="23" t="s">
        <v>1</v>
      </c>
      <c r="D8550" s="23" t="s">
        <v>56</v>
      </c>
      <c r="E8550" s="23" t="s">
        <v>315</v>
      </c>
      <c r="F8550" s="23" t="s">
        <v>316</v>
      </c>
      <c r="G8550" s="23" t="s">
        <v>492</v>
      </c>
      <c r="H8550" s="166" t="s">
        <v>526</v>
      </c>
      <c r="I8550" s="32" t="s">
        <v>52</v>
      </c>
      <c r="J8550" s="135">
        <v>168</v>
      </c>
      <c r="K8550" s="27">
        <v>0.88690000000000002</v>
      </c>
      <c r="L8550" s="77">
        <v>0.9</v>
      </c>
      <c r="Q8550" s="106"/>
    </row>
    <row r="8551" spans="1:17" x14ac:dyDescent="0.25">
      <c r="A8551" t="s">
        <v>331</v>
      </c>
      <c r="B8551" s="23">
        <v>2018</v>
      </c>
      <c r="C8551" s="23" t="s">
        <v>2</v>
      </c>
      <c r="D8551" s="23" t="s">
        <v>57</v>
      </c>
      <c r="E8551" s="23" t="s">
        <v>315</v>
      </c>
      <c r="F8551" s="23" t="s">
        <v>316</v>
      </c>
      <c r="G8551" s="23" t="s">
        <v>492</v>
      </c>
      <c r="H8551" s="166" t="s">
        <v>526</v>
      </c>
      <c r="I8551" s="32" t="s">
        <v>52</v>
      </c>
      <c r="J8551" s="135">
        <v>142</v>
      </c>
      <c r="K8551" s="27">
        <v>0.94366000000000005</v>
      </c>
      <c r="L8551" s="77">
        <v>0.9</v>
      </c>
      <c r="Q8551" s="106"/>
    </row>
    <row r="8552" spans="1:17" x14ac:dyDescent="0.25">
      <c r="A8552" t="s">
        <v>331</v>
      </c>
      <c r="B8552" s="23">
        <v>2018</v>
      </c>
      <c r="C8552" s="23" t="s">
        <v>3</v>
      </c>
      <c r="D8552" s="23" t="s">
        <v>58</v>
      </c>
      <c r="E8552" s="23" t="s">
        <v>315</v>
      </c>
      <c r="F8552" s="23" t="s">
        <v>316</v>
      </c>
      <c r="G8552" s="23" t="s">
        <v>492</v>
      </c>
      <c r="H8552" s="166" t="s">
        <v>526</v>
      </c>
      <c r="I8552" s="32" t="s">
        <v>52</v>
      </c>
      <c r="J8552" s="135">
        <v>148</v>
      </c>
      <c r="K8552" s="27">
        <v>0.97972999999999999</v>
      </c>
      <c r="L8552" s="77">
        <v>0.9</v>
      </c>
      <c r="Q8552" s="106"/>
    </row>
    <row r="8553" spans="1:17" x14ac:dyDescent="0.25">
      <c r="A8553" t="s">
        <v>331</v>
      </c>
      <c r="B8553" s="23">
        <v>2019</v>
      </c>
      <c r="C8553" s="23" t="s">
        <v>0</v>
      </c>
      <c r="D8553" s="23" t="s">
        <v>59</v>
      </c>
      <c r="E8553" s="23" t="s">
        <v>315</v>
      </c>
      <c r="F8553" s="23" t="s">
        <v>316</v>
      </c>
      <c r="G8553" s="23" t="s">
        <v>492</v>
      </c>
      <c r="H8553" s="166" t="s">
        <v>526</v>
      </c>
      <c r="I8553" s="32" t="s">
        <v>52</v>
      </c>
      <c r="J8553" s="135">
        <v>136</v>
      </c>
      <c r="K8553" s="27">
        <v>0.97058999999999995</v>
      </c>
      <c r="L8553" s="77">
        <v>0.9</v>
      </c>
      <c r="Q8553" s="106"/>
    </row>
    <row r="8554" spans="1:17" x14ac:dyDescent="0.25">
      <c r="A8554" t="s">
        <v>331</v>
      </c>
      <c r="B8554" s="23">
        <v>2019</v>
      </c>
      <c r="C8554" s="23" t="s">
        <v>1</v>
      </c>
      <c r="D8554" s="23" t="s">
        <v>60</v>
      </c>
      <c r="E8554" s="23" t="s">
        <v>315</v>
      </c>
      <c r="F8554" s="23" t="s">
        <v>316</v>
      </c>
      <c r="G8554" s="23" t="s">
        <v>492</v>
      </c>
      <c r="H8554" s="166" t="s">
        <v>526</v>
      </c>
      <c r="I8554" s="32" t="s">
        <v>52</v>
      </c>
      <c r="J8554" s="135">
        <v>137</v>
      </c>
      <c r="K8554" s="27">
        <v>0.89781</v>
      </c>
      <c r="L8554" s="77">
        <v>0.9</v>
      </c>
      <c r="Q8554" s="106"/>
    </row>
    <row r="8555" spans="1:17" x14ac:dyDescent="0.25">
      <c r="A8555" t="s">
        <v>331</v>
      </c>
      <c r="B8555" s="23">
        <v>2019</v>
      </c>
      <c r="C8555" s="23" t="s">
        <v>2</v>
      </c>
      <c r="D8555" s="23" t="s">
        <v>61</v>
      </c>
      <c r="E8555" s="23" t="s">
        <v>315</v>
      </c>
      <c r="F8555" s="23" t="s">
        <v>316</v>
      </c>
      <c r="G8555" s="23" t="s">
        <v>492</v>
      </c>
      <c r="H8555" s="166" t="s">
        <v>526</v>
      </c>
      <c r="I8555" s="32" t="s">
        <v>52</v>
      </c>
      <c r="J8555" s="135">
        <v>146</v>
      </c>
      <c r="K8555" s="27">
        <v>0.93150999999999995</v>
      </c>
      <c r="L8555" s="77">
        <v>0.9</v>
      </c>
      <c r="Q8555" s="106"/>
    </row>
    <row r="8556" spans="1:17" x14ac:dyDescent="0.25">
      <c r="A8556" t="s">
        <v>331</v>
      </c>
      <c r="B8556" s="23">
        <v>2019</v>
      </c>
      <c r="C8556" s="23" t="s">
        <v>3</v>
      </c>
      <c r="D8556" s="23" t="s">
        <v>62</v>
      </c>
      <c r="E8556" s="23" t="s">
        <v>315</v>
      </c>
      <c r="F8556" s="23" t="s">
        <v>316</v>
      </c>
      <c r="G8556" s="23" t="s">
        <v>492</v>
      </c>
      <c r="H8556" s="166" t="s">
        <v>526</v>
      </c>
      <c r="I8556" s="32" t="s">
        <v>52</v>
      </c>
      <c r="J8556" s="135">
        <v>108</v>
      </c>
      <c r="K8556" s="27">
        <v>0.87963000000000002</v>
      </c>
      <c r="L8556" s="77">
        <v>0.9</v>
      </c>
      <c r="Q8556" s="106"/>
    </row>
    <row r="8557" spans="1:17" x14ac:dyDescent="0.25">
      <c r="A8557" t="s">
        <v>331</v>
      </c>
      <c r="B8557" s="23">
        <v>2020</v>
      </c>
      <c r="C8557" s="23" t="s">
        <v>0</v>
      </c>
      <c r="D8557" s="23" t="s">
        <v>63</v>
      </c>
      <c r="E8557" s="23" t="s">
        <v>315</v>
      </c>
      <c r="F8557" s="23" t="s">
        <v>316</v>
      </c>
      <c r="G8557" s="23" t="s">
        <v>492</v>
      </c>
      <c r="H8557" s="166" t="s">
        <v>526</v>
      </c>
      <c r="I8557" s="32" t="s">
        <v>52</v>
      </c>
      <c r="J8557" s="135">
        <v>142</v>
      </c>
      <c r="K8557" s="27">
        <v>0.90844999999999998</v>
      </c>
      <c r="L8557" s="77">
        <v>0.9</v>
      </c>
      <c r="Q8557" s="106"/>
    </row>
    <row r="8558" spans="1:17" x14ac:dyDescent="0.25">
      <c r="A8558" t="s">
        <v>331</v>
      </c>
      <c r="B8558" s="23">
        <v>2020</v>
      </c>
      <c r="C8558" s="23" t="s">
        <v>1</v>
      </c>
      <c r="D8558" s="23" t="s">
        <v>64</v>
      </c>
      <c r="E8558" s="23" t="s">
        <v>315</v>
      </c>
      <c r="F8558" s="23" t="s">
        <v>316</v>
      </c>
      <c r="G8558" s="23" t="s">
        <v>492</v>
      </c>
      <c r="H8558" s="166" t="s">
        <v>526</v>
      </c>
      <c r="I8558" s="32" t="s">
        <v>52</v>
      </c>
      <c r="J8558" s="135">
        <v>72</v>
      </c>
      <c r="K8558" s="27">
        <v>0.75</v>
      </c>
      <c r="L8558" s="77">
        <v>0.9</v>
      </c>
      <c r="Q8558" s="106"/>
    </row>
    <row r="8559" spans="1:17" x14ac:dyDescent="0.25">
      <c r="A8559" t="s">
        <v>331</v>
      </c>
      <c r="B8559" s="23">
        <v>2020</v>
      </c>
      <c r="C8559" s="23" t="s">
        <v>2</v>
      </c>
      <c r="D8559" s="23" t="s">
        <v>65</v>
      </c>
      <c r="E8559" s="23" t="s">
        <v>315</v>
      </c>
      <c r="F8559" s="23" t="s">
        <v>316</v>
      </c>
      <c r="G8559" s="23" t="s">
        <v>492</v>
      </c>
      <c r="H8559" s="166" t="s">
        <v>526</v>
      </c>
      <c r="I8559" s="32" t="s">
        <v>52</v>
      </c>
      <c r="J8559" s="135">
        <v>102</v>
      </c>
      <c r="K8559" s="27">
        <v>0.80391999999999997</v>
      </c>
      <c r="L8559" s="77">
        <v>0.9</v>
      </c>
      <c r="Q8559" s="106"/>
    </row>
    <row r="8560" spans="1:17" x14ac:dyDescent="0.25">
      <c r="A8560" t="s">
        <v>331</v>
      </c>
      <c r="B8560" s="23">
        <v>2020</v>
      </c>
      <c r="C8560" s="23" t="s">
        <v>3</v>
      </c>
      <c r="D8560" s="23" t="s">
        <v>66</v>
      </c>
      <c r="E8560" s="23" t="s">
        <v>315</v>
      </c>
      <c r="F8560" s="23" t="s">
        <v>316</v>
      </c>
      <c r="G8560" s="23" t="s">
        <v>492</v>
      </c>
      <c r="H8560" s="166" t="s">
        <v>526</v>
      </c>
      <c r="I8560" s="32" t="s">
        <v>52</v>
      </c>
      <c r="J8560" s="135">
        <v>135</v>
      </c>
      <c r="K8560" s="27">
        <v>0.87407000000000001</v>
      </c>
      <c r="L8560" s="77">
        <v>0.9</v>
      </c>
      <c r="Q8560" s="106"/>
    </row>
    <row r="8561" spans="1:17" x14ac:dyDescent="0.25">
      <c r="A8561" t="s">
        <v>331</v>
      </c>
      <c r="B8561" s="23">
        <v>2021</v>
      </c>
      <c r="C8561" s="23" t="s">
        <v>0</v>
      </c>
      <c r="D8561" s="23" t="s">
        <v>67</v>
      </c>
      <c r="E8561" s="23" t="s">
        <v>315</v>
      </c>
      <c r="F8561" s="23" t="s">
        <v>316</v>
      </c>
      <c r="G8561" s="23" t="s">
        <v>492</v>
      </c>
      <c r="H8561" s="166" t="s">
        <v>526</v>
      </c>
      <c r="I8561" s="32" t="s">
        <v>52</v>
      </c>
      <c r="J8561" s="135">
        <v>133</v>
      </c>
      <c r="K8561" s="27">
        <v>0.85714000000000001</v>
      </c>
      <c r="L8561" s="77">
        <v>0.9</v>
      </c>
      <c r="Q8561" s="106"/>
    </row>
    <row r="8562" spans="1:17" x14ac:dyDescent="0.25">
      <c r="A8562" t="s">
        <v>331</v>
      </c>
      <c r="B8562" s="23">
        <v>2021</v>
      </c>
      <c r="C8562" s="23" t="s">
        <v>1</v>
      </c>
      <c r="D8562" s="23" t="s">
        <v>68</v>
      </c>
      <c r="E8562" s="23" t="s">
        <v>315</v>
      </c>
      <c r="F8562" s="23" t="s">
        <v>316</v>
      </c>
      <c r="G8562" s="23" t="s">
        <v>492</v>
      </c>
      <c r="H8562" s="166" t="s">
        <v>526</v>
      </c>
      <c r="I8562" s="32" t="s">
        <v>52</v>
      </c>
      <c r="J8562" s="135">
        <v>162</v>
      </c>
      <c r="K8562" s="27">
        <v>0.84567999999999999</v>
      </c>
      <c r="L8562" s="77">
        <v>0.9</v>
      </c>
      <c r="Q8562" s="106"/>
    </row>
    <row r="8563" spans="1:17" x14ac:dyDescent="0.25">
      <c r="A8563" t="s">
        <v>331</v>
      </c>
      <c r="B8563" s="23">
        <v>2021</v>
      </c>
      <c r="C8563" s="23" t="s">
        <v>2</v>
      </c>
      <c r="D8563" s="23" t="s">
        <v>69</v>
      </c>
      <c r="E8563" s="23" t="s">
        <v>315</v>
      </c>
      <c r="F8563" s="23" t="s">
        <v>316</v>
      </c>
      <c r="G8563" s="23" t="s">
        <v>492</v>
      </c>
      <c r="H8563" s="166" t="s">
        <v>526</v>
      </c>
      <c r="I8563" s="32" t="s">
        <v>52</v>
      </c>
      <c r="J8563" s="135">
        <v>141</v>
      </c>
      <c r="K8563" s="27">
        <v>0.95745000000000002</v>
      </c>
      <c r="L8563" s="77">
        <v>0.9</v>
      </c>
      <c r="Q8563" s="106"/>
    </row>
    <row r="8564" spans="1:17" x14ac:dyDescent="0.25">
      <c r="A8564" t="s">
        <v>331</v>
      </c>
      <c r="B8564" s="23">
        <v>2021</v>
      </c>
      <c r="C8564" s="23" t="s">
        <v>3</v>
      </c>
      <c r="D8564" s="23" t="s">
        <v>70</v>
      </c>
      <c r="E8564" s="23" t="s">
        <v>315</v>
      </c>
      <c r="F8564" s="23" t="s">
        <v>316</v>
      </c>
      <c r="G8564" s="23" t="s">
        <v>492</v>
      </c>
      <c r="H8564" s="166" t="s">
        <v>526</v>
      </c>
      <c r="I8564" s="32" t="s">
        <v>52</v>
      </c>
      <c r="J8564" s="135">
        <v>131</v>
      </c>
      <c r="K8564" s="27">
        <v>0.91603000000000001</v>
      </c>
      <c r="L8564" s="77">
        <v>0.9</v>
      </c>
      <c r="Q8564" s="106"/>
    </row>
    <row r="8565" spans="1:17" x14ac:dyDescent="0.25">
      <c r="A8565" t="s">
        <v>331</v>
      </c>
      <c r="B8565" s="23">
        <v>2022</v>
      </c>
      <c r="C8565" s="23" t="s">
        <v>0</v>
      </c>
      <c r="D8565" s="23" t="s">
        <v>71</v>
      </c>
      <c r="E8565" s="23" t="s">
        <v>315</v>
      </c>
      <c r="F8565" s="23" t="s">
        <v>316</v>
      </c>
      <c r="G8565" s="23" t="s">
        <v>492</v>
      </c>
      <c r="H8565" s="166" t="s">
        <v>526</v>
      </c>
      <c r="I8565" s="32" t="s">
        <v>52</v>
      </c>
      <c r="J8565" s="135">
        <v>146</v>
      </c>
      <c r="K8565" s="27">
        <v>0.91781000000000001</v>
      </c>
      <c r="L8565" s="77">
        <v>0.9</v>
      </c>
      <c r="Q8565" s="106"/>
    </row>
    <row r="8566" spans="1:17" x14ac:dyDescent="0.25">
      <c r="A8566" t="s">
        <v>331</v>
      </c>
      <c r="B8566" s="23">
        <v>2022</v>
      </c>
      <c r="C8566" s="23" t="s">
        <v>1</v>
      </c>
      <c r="D8566" s="23" t="s">
        <v>72</v>
      </c>
      <c r="E8566" s="23" t="s">
        <v>315</v>
      </c>
      <c r="F8566" s="23" t="s">
        <v>316</v>
      </c>
      <c r="G8566" s="23" t="s">
        <v>492</v>
      </c>
      <c r="H8566" s="166" t="s">
        <v>526</v>
      </c>
      <c r="I8566" s="32" t="s">
        <v>52</v>
      </c>
      <c r="J8566" s="135">
        <v>167</v>
      </c>
      <c r="K8566" s="27">
        <v>0.96406999999999998</v>
      </c>
      <c r="L8566" s="77">
        <v>0.9</v>
      </c>
      <c r="Q8566" s="106"/>
    </row>
    <row r="8567" spans="1:17" x14ac:dyDescent="0.25">
      <c r="A8567" t="s">
        <v>331</v>
      </c>
      <c r="B8567" s="23">
        <v>2022</v>
      </c>
      <c r="C8567" s="23" t="s">
        <v>2</v>
      </c>
      <c r="D8567" s="23" t="s">
        <v>73</v>
      </c>
      <c r="E8567" s="23" t="s">
        <v>315</v>
      </c>
      <c r="F8567" s="23" t="s">
        <v>316</v>
      </c>
      <c r="G8567" s="23" t="s">
        <v>492</v>
      </c>
      <c r="H8567" s="166" t="s">
        <v>526</v>
      </c>
      <c r="I8567" s="32" t="s">
        <v>52</v>
      </c>
      <c r="J8567" s="135">
        <v>139</v>
      </c>
      <c r="K8567" s="27">
        <v>0.93525000000000003</v>
      </c>
      <c r="L8567" s="77">
        <v>0.9</v>
      </c>
      <c r="Q8567" s="106"/>
    </row>
    <row r="8568" spans="1:17" x14ac:dyDescent="0.25">
      <c r="A8568" t="s">
        <v>331</v>
      </c>
      <c r="B8568" s="23">
        <v>2022</v>
      </c>
      <c r="C8568" s="23" t="s">
        <v>3</v>
      </c>
      <c r="D8568" s="23" t="s">
        <v>493</v>
      </c>
      <c r="E8568" s="23" t="s">
        <v>315</v>
      </c>
      <c r="F8568" s="23" t="s">
        <v>316</v>
      </c>
      <c r="G8568" s="23" t="s">
        <v>492</v>
      </c>
      <c r="H8568" s="166" t="s">
        <v>526</v>
      </c>
      <c r="I8568" s="32" t="s">
        <v>52</v>
      </c>
      <c r="J8568" s="135">
        <v>138</v>
      </c>
      <c r="K8568" s="27">
        <v>0.91303999999999996</v>
      </c>
      <c r="L8568" s="77">
        <v>0.9</v>
      </c>
      <c r="Q8568" s="106"/>
    </row>
    <row r="8569" spans="1:17" x14ac:dyDescent="0.25">
      <c r="A8569" t="s">
        <v>331</v>
      </c>
      <c r="B8569" s="23">
        <v>2023</v>
      </c>
      <c r="C8569" s="23" t="s">
        <v>0</v>
      </c>
      <c r="D8569" s="23" t="s">
        <v>537</v>
      </c>
      <c r="E8569" s="23" t="s">
        <v>315</v>
      </c>
      <c r="F8569" s="23" t="s">
        <v>316</v>
      </c>
      <c r="G8569" s="23" t="s">
        <v>492</v>
      </c>
      <c r="H8569" s="166" t="s">
        <v>526</v>
      </c>
      <c r="I8569" s="32" t="s">
        <v>52</v>
      </c>
      <c r="J8569" s="135">
        <v>146</v>
      </c>
      <c r="K8569" s="27">
        <v>0.96575</v>
      </c>
      <c r="L8569" s="77">
        <v>0.9</v>
      </c>
      <c r="Q8569" s="106"/>
    </row>
  </sheetData>
  <autoFilter ref="A1:L8569" xr:uid="{00000000-0001-0000-0000-000000000000}"/>
  <conditionalFormatting sqref="Y102:Y214">
    <cfRule type="cellIs" dxfId="8" priority="6" operator="equal">
      <formula>FALSE</formula>
    </cfRule>
  </conditionalFormatting>
  <conditionalFormatting sqref="AF101:AF236">
    <cfRule type="cellIs" dxfId="7" priority="1" operator="equal">
      <formula>FALSE</formula>
    </cfRule>
  </conditionalFormatting>
  <conditionalFormatting sqref="BA100:BA216">
    <cfRule type="cellIs" dxfId="6" priority="5" operator="equal">
      <formula>FALSE</formula>
    </cfRule>
  </conditionalFormatting>
  <pageMargins left="0.7" right="0.7" top="0.75" bottom="0.75" header="0.3" footer="0.3"/>
  <pageSetup paperSize="9" orientation="portrait" r:id="rId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89"/>
  <sheetViews>
    <sheetView showGridLines="0" zoomScale="90" zoomScaleNormal="90" zoomScaleSheetLayoutView="100" workbookViewId="0">
      <selection activeCell="C13" sqref="C13"/>
    </sheetView>
  </sheetViews>
  <sheetFormatPr defaultRowHeight="15" x14ac:dyDescent="0.25"/>
  <cols>
    <col min="1" max="1" width="8.7109375" customWidth="1"/>
    <col min="2" max="2" width="8.7109375" style="23" customWidth="1"/>
    <col min="3" max="3" width="89.7109375" style="23" customWidth="1"/>
    <col min="4" max="4" width="4.42578125" style="30" customWidth="1"/>
    <col min="5" max="5" width="4.42578125" customWidth="1"/>
    <col min="6" max="16" width="8.7109375" customWidth="1"/>
    <col min="17" max="18" width="9.28515625" customWidth="1"/>
  </cols>
  <sheetData>
    <row r="1" spans="2:17" x14ac:dyDescent="0.25">
      <c r="C1" s="37"/>
      <c r="D1"/>
      <c r="E1" s="30"/>
      <c r="F1" s="30"/>
      <c r="G1" s="30"/>
      <c r="H1" s="30"/>
      <c r="I1" s="30"/>
      <c r="J1" s="30"/>
      <c r="K1" s="30"/>
    </row>
    <row r="2" spans="2:17" ht="15" customHeight="1" x14ac:dyDescent="0.25">
      <c r="C2" s="209" t="s">
        <v>476</v>
      </c>
      <c r="D2" s="209"/>
      <c r="E2" s="209"/>
      <c r="F2" s="209"/>
      <c r="G2" s="30"/>
      <c r="H2" s="30"/>
      <c r="I2" s="30"/>
      <c r="J2" s="30"/>
      <c r="K2" s="30"/>
    </row>
    <row r="3" spans="2:17" ht="15" customHeight="1" x14ac:dyDescent="0.25">
      <c r="B3"/>
      <c r="C3" s="209" t="s">
        <v>475</v>
      </c>
      <c r="D3" s="209"/>
      <c r="E3" s="209"/>
      <c r="F3" s="209"/>
      <c r="G3" s="30"/>
      <c r="H3" s="30"/>
      <c r="I3" s="30"/>
      <c r="J3" s="30"/>
      <c r="K3" s="30"/>
    </row>
    <row r="4" spans="2:17" ht="15" customHeight="1" x14ac:dyDescent="0.25">
      <c r="B4"/>
      <c r="C4" s="144" t="s">
        <v>516</v>
      </c>
      <c r="D4" s="144" t="s">
        <v>474</v>
      </c>
      <c r="E4" s="144" t="s">
        <v>474</v>
      </c>
      <c r="F4" s="144" t="s">
        <v>474</v>
      </c>
      <c r="G4" s="30"/>
      <c r="H4" s="30"/>
      <c r="I4" s="30"/>
      <c r="J4" s="30"/>
      <c r="K4" s="30"/>
    </row>
    <row r="5" spans="2:17" x14ac:dyDescent="0.25">
      <c r="B5"/>
      <c r="C5" s="132"/>
      <c r="D5" s="132"/>
      <c r="E5" s="132"/>
      <c r="F5" s="132"/>
      <c r="G5" s="30"/>
      <c r="H5" s="30"/>
      <c r="I5" s="30"/>
      <c r="J5" s="30"/>
      <c r="K5" s="30"/>
    </row>
    <row r="6" spans="2:17" x14ac:dyDescent="0.25">
      <c r="B6"/>
      <c r="C6" s="132"/>
      <c r="D6" s="132"/>
      <c r="E6" s="132"/>
      <c r="F6" s="132"/>
      <c r="G6" s="30"/>
      <c r="H6" s="30"/>
      <c r="I6" s="30"/>
      <c r="J6" s="30"/>
      <c r="K6" s="30"/>
    </row>
    <row r="7" spans="2:17" x14ac:dyDescent="0.25">
      <c r="B7"/>
      <c r="C7" s="132"/>
      <c r="D7" s="132"/>
      <c r="E7" s="132"/>
      <c r="F7" s="132"/>
      <c r="G7" s="30"/>
      <c r="H7" s="30"/>
      <c r="I7" s="30"/>
      <c r="J7" s="30"/>
      <c r="K7" s="30"/>
    </row>
    <row r="8" spans="2:17" x14ac:dyDescent="0.25">
      <c r="B8" s="112" t="s">
        <v>77</v>
      </c>
      <c r="C8" s="112"/>
      <c r="F8" s="150"/>
    </row>
    <row r="9" spans="2:17" ht="90" customHeight="1" x14ac:dyDescent="0.25">
      <c r="B9" s="97"/>
      <c r="C9" s="159" t="s">
        <v>621</v>
      </c>
      <c r="D9" s="31"/>
      <c r="E9" s="2"/>
      <c r="G9" s="208"/>
      <c r="H9" s="208"/>
      <c r="I9" s="208"/>
      <c r="J9" s="208"/>
      <c r="K9" s="208"/>
      <c r="L9" s="208"/>
      <c r="M9" s="208"/>
      <c r="N9" s="208"/>
      <c r="O9" s="208"/>
      <c r="P9" s="208"/>
      <c r="Q9" s="208"/>
    </row>
    <row r="10" spans="2:17" ht="80.099999999999994" customHeight="1" x14ac:dyDescent="0.25">
      <c r="B10" s="97"/>
      <c r="C10" s="171" t="str">
        <f>"Determining whether a person has primary breast cancer requires 12 months of follow-up in HESAPC data. HESAPC data for this quarterly report was only available up to " &amp; end_date_HES &amp;". Therefore, as people with a diagnosis date from Apr 2023 onwards did not have sufficient follow-up in HESAPC data to determine if metastases had occured, they are not included in the figures below."</f>
        <v>Determining whether a person has primary breast cancer requires 12 months of follow-up in HESAPC data. HESAPC data for this quarterly report was only available up to Mar 2024. Therefore, as people with a diagnosis date from Apr 2023 onwards did not have sufficient follow-up in HESAPC data to determine if metastases had occured, they are not included in the figures below.</v>
      </c>
      <c r="D10" s="31"/>
      <c r="E10" s="2"/>
      <c r="G10" s="208"/>
      <c r="H10" s="208"/>
      <c r="I10" s="208"/>
      <c r="J10" s="208"/>
      <c r="K10" s="208"/>
      <c r="L10" s="208"/>
      <c r="M10" s="208"/>
      <c r="N10" s="208"/>
      <c r="O10" s="208"/>
      <c r="P10" s="208"/>
      <c r="Q10" s="208"/>
    </row>
    <row r="11" spans="2:17" ht="15" customHeight="1" x14ac:dyDescent="0.25">
      <c r="B11" s="21"/>
      <c r="C11" s="32"/>
      <c r="D11" s="31"/>
      <c r="E11" s="2"/>
      <c r="G11" s="31"/>
      <c r="H11" s="31"/>
      <c r="I11" s="31"/>
      <c r="J11" s="31"/>
      <c r="K11" s="31"/>
      <c r="L11" s="31"/>
      <c r="M11" s="31"/>
      <c r="N11" s="31"/>
      <c r="O11" s="31"/>
      <c r="P11" s="31"/>
      <c r="Q11" s="31"/>
    </row>
    <row r="12" spans="2:17" x14ac:dyDescent="0.25">
      <c r="B12" s="32"/>
      <c r="C12" s="21" t="s">
        <v>609</v>
      </c>
      <c r="D12" s="31"/>
      <c r="E12" s="2"/>
      <c r="F12" s="30"/>
      <c r="G12" s="30"/>
      <c r="H12" s="30"/>
      <c r="I12" s="30"/>
      <c r="J12" s="30"/>
      <c r="K12" s="30"/>
    </row>
    <row r="13" spans="2:17" x14ac:dyDescent="0.25">
      <c r="B13" s="32"/>
      <c r="C13" s="96" t="s">
        <v>183</v>
      </c>
      <c r="D13" s="31"/>
      <c r="E13" s="2"/>
      <c r="F13" s="30"/>
      <c r="G13" s="30"/>
      <c r="H13" s="30"/>
      <c r="I13" s="30"/>
      <c r="J13" s="30"/>
      <c r="K13" s="30"/>
    </row>
    <row r="14" spans="2:17" x14ac:dyDescent="0.25">
      <c r="B14" s="32"/>
      <c r="C14" s="32"/>
      <c r="D14" s="31"/>
      <c r="E14" s="2"/>
      <c r="F14" s="30"/>
      <c r="G14" s="30"/>
      <c r="H14" s="30"/>
      <c r="I14" s="30"/>
      <c r="J14" s="30"/>
      <c r="K14" s="30"/>
    </row>
    <row r="15" spans="2:17" ht="30" customHeight="1" x14ac:dyDescent="0.25">
      <c r="B15" s="32"/>
      <c r="C15" s="168" t="str">
        <f>"This selected NHS organisation is within the "&amp; DataCompleteness!$U$93&amp; " Cancer Alliance"</f>
        <v>This selected NHS organisation is within the West Yorkshire and Harrogate Cancer Alliance</v>
      </c>
      <c r="D15" s="31"/>
      <c r="E15" s="2"/>
      <c r="F15" s="30"/>
      <c r="G15" s="30"/>
      <c r="H15" s="30"/>
      <c r="I15" s="30"/>
      <c r="J15" s="30"/>
      <c r="K15" s="30"/>
    </row>
    <row r="16" spans="2:17" x14ac:dyDescent="0.25">
      <c r="B16" s="32"/>
      <c r="C16" s="32"/>
      <c r="D16" s="31"/>
      <c r="E16" s="2"/>
      <c r="F16" s="30"/>
      <c r="G16" s="30"/>
      <c r="H16" s="30"/>
      <c r="I16" s="30"/>
      <c r="J16" s="30"/>
      <c r="K16" s="30"/>
    </row>
    <row r="17" spans="2:17" ht="15.75" customHeight="1" thickBot="1" x14ac:dyDescent="0.3">
      <c r="B17" s="21"/>
      <c r="C17" s="31"/>
      <c r="D17" s="31"/>
      <c r="E17" s="2"/>
    </row>
    <row r="18" spans="2:17" x14ac:dyDescent="0.25">
      <c r="B18" s="38" t="s">
        <v>53</v>
      </c>
      <c r="C18" s="39"/>
      <c r="D18" s="31"/>
      <c r="E18" s="2"/>
      <c r="F18" s="207" t="str">
        <f>C19&amp;" in "&amp;C$13&amp;
" between "&amp;start_date_graph&amp;" and "&amp;end_date_graph</f>
        <v>Percentage of people with breast cancer stage recorded in Leeds Teaching Hospitals NHS Trust between Apr 2020 and Mar 2023</v>
      </c>
      <c r="G18" s="207"/>
      <c r="H18" s="207"/>
      <c r="I18" s="207"/>
      <c r="J18" s="207"/>
      <c r="K18" s="207"/>
      <c r="L18" s="207"/>
      <c r="M18" s="207"/>
      <c r="N18" s="207"/>
      <c r="O18" s="207"/>
      <c r="P18" s="207"/>
      <c r="Q18" s="207"/>
    </row>
    <row r="19" spans="2:17" x14ac:dyDescent="0.25">
      <c r="B19" s="40"/>
      <c r="C19" s="41" t="s">
        <v>480</v>
      </c>
      <c r="D19" s="32"/>
      <c r="E19" s="2"/>
      <c r="F19" s="207"/>
      <c r="G19" s="207"/>
      <c r="H19" s="207"/>
      <c r="I19" s="207"/>
      <c r="J19" s="207"/>
      <c r="K19" s="207"/>
      <c r="L19" s="207"/>
      <c r="M19" s="207"/>
      <c r="N19" s="207"/>
      <c r="O19" s="207"/>
      <c r="P19" s="207"/>
      <c r="Q19" s="207"/>
    </row>
    <row r="20" spans="2:17" x14ac:dyDescent="0.25">
      <c r="B20" s="40"/>
      <c r="C20" s="42"/>
      <c r="D20" s="31"/>
      <c r="E20" s="2"/>
      <c r="F20" s="2"/>
    </row>
    <row r="21" spans="2:17" x14ac:dyDescent="0.25">
      <c r="B21" s="43" t="s">
        <v>19</v>
      </c>
      <c r="C21" s="42"/>
      <c r="D21" s="31"/>
      <c r="E21" s="2"/>
      <c r="F21" s="2"/>
    </row>
    <row r="22" spans="2:17" x14ac:dyDescent="0.25">
      <c r="B22" s="40"/>
      <c r="C22" s="42" t="s">
        <v>481</v>
      </c>
      <c r="D22" s="31"/>
      <c r="E22" s="2"/>
      <c r="F22" s="2"/>
    </row>
    <row r="23" spans="2:17" x14ac:dyDescent="0.25">
      <c r="B23" s="40"/>
      <c r="C23" s="42"/>
      <c r="D23" s="31"/>
      <c r="E23" s="2"/>
      <c r="F23" s="2"/>
    </row>
    <row r="24" spans="2:17" x14ac:dyDescent="0.25">
      <c r="B24" s="43" t="s">
        <v>20</v>
      </c>
      <c r="C24" s="42"/>
      <c r="D24" s="31"/>
      <c r="E24" s="2"/>
      <c r="F24" s="2"/>
    </row>
    <row r="25" spans="2:17" x14ac:dyDescent="0.25">
      <c r="B25" s="40"/>
      <c r="C25" s="42" t="s">
        <v>479</v>
      </c>
      <c r="D25" s="31"/>
      <c r="E25" s="2"/>
      <c r="F25" s="2"/>
    </row>
    <row r="26" spans="2:17" x14ac:dyDescent="0.25">
      <c r="B26" s="40"/>
      <c r="C26" s="114" t="s">
        <v>462</v>
      </c>
      <c r="D26" s="31"/>
      <c r="E26" s="2"/>
      <c r="F26" s="2"/>
    </row>
    <row r="27" spans="2:17" x14ac:dyDescent="0.25">
      <c r="B27" s="43" t="s">
        <v>22</v>
      </c>
      <c r="C27" s="42"/>
      <c r="D27" s="31"/>
      <c r="E27" s="2"/>
      <c r="F27" s="2"/>
    </row>
    <row r="28" spans="2:17" x14ac:dyDescent="0.25">
      <c r="B28" s="40"/>
      <c r="C28" s="44">
        <v>0.9</v>
      </c>
      <c r="D28" s="33"/>
      <c r="E28" s="2"/>
      <c r="F28" s="2" t="s">
        <v>21</v>
      </c>
    </row>
    <row r="29" spans="2:17" x14ac:dyDescent="0.25">
      <c r="B29" s="40"/>
      <c r="C29" s="44"/>
      <c r="D29" s="31"/>
      <c r="E29" s="2"/>
      <c r="F29" s="2"/>
    </row>
    <row r="30" spans="2:17" x14ac:dyDescent="0.25">
      <c r="B30" s="43" t="s">
        <v>43</v>
      </c>
      <c r="C30" s="42"/>
      <c r="D30" s="31"/>
      <c r="E30" s="2"/>
      <c r="F30" s="2"/>
    </row>
    <row r="31" spans="2:17" ht="33" customHeight="1" x14ac:dyDescent="0.25">
      <c r="B31" s="40"/>
      <c r="C31" s="44" t="s">
        <v>443</v>
      </c>
      <c r="E31" s="2"/>
      <c r="F31" s="2"/>
    </row>
    <row r="32" spans="2:17" x14ac:dyDescent="0.25">
      <c r="B32" s="40"/>
      <c r="C32" s="44"/>
      <c r="E32" s="2"/>
      <c r="F32" s="2"/>
    </row>
    <row r="33" spans="2:17" x14ac:dyDescent="0.25">
      <c r="B33" s="43" t="s">
        <v>23</v>
      </c>
      <c r="C33" s="42"/>
      <c r="E33" s="2"/>
      <c r="F33" s="2"/>
    </row>
    <row r="34" spans="2:17" x14ac:dyDescent="0.25">
      <c r="B34" s="40"/>
      <c r="C34" s="42" t="s">
        <v>24</v>
      </c>
      <c r="E34" s="2"/>
      <c r="F34" s="2"/>
    </row>
    <row r="35" spans="2:17" x14ac:dyDescent="0.25">
      <c r="B35" s="40"/>
      <c r="C35" s="42"/>
      <c r="E35" s="2"/>
      <c r="F35" s="2"/>
    </row>
    <row r="36" spans="2:17" x14ac:dyDescent="0.25">
      <c r="B36" s="40"/>
      <c r="C36" s="42"/>
      <c r="E36" s="2"/>
      <c r="F36" s="2"/>
    </row>
    <row r="37" spans="2:17" x14ac:dyDescent="0.25">
      <c r="B37" s="40"/>
      <c r="C37" s="42"/>
      <c r="E37" s="2"/>
      <c r="F37" s="2"/>
    </row>
    <row r="38" spans="2:17" x14ac:dyDescent="0.25">
      <c r="B38" s="40"/>
      <c r="C38" s="42"/>
      <c r="E38" s="2"/>
      <c r="F38" s="2"/>
    </row>
    <row r="39" spans="2:17" ht="15.75" thickBot="1" x14ac:dyDescent="0.3">
      <c r="B39" s="45"/>
      <c r="C39" s="46"/>
      <c r="E39" s="2"/>
      <c r="F39" s="2"/>
    </row>
    <row r="40" spans="2:17" x14ac:dyDescent="0.25">
      <c r="E40" s="2"/>
      <c r="F40" s="2"/>
    </row>
    <row r="41" spans="2:17" x14ac:dyDescent="0.25">
      <c r="E41" s="2"/>
      <c r="F41" s="2"/>
    </row>
    <row r="42" spans="2:17" ht="15.75" customHeight="1" thickBot="1" x14ac:dyDescent="0.3">
      <c r="E42" s="2"/>
      <c r="F42" s="2"/>
    </row>
    <row r="43" spans="2:17" x14ac:dyDescent="0.25">
      <c r="B43" s="47" t="s">
        <v>79</v>
      </c>
      <c r="C43" s="48"/>
      <c r="E43" s="2"/>
      <c r="F43" s="207" t="str">
        <f>C44&amp;" in "&amp; C$13&amp;
" between "&amp;start_date_graph &amp;" and "&amp;end_date_graph</f>
        <v>Percentage of people with WHO Performance Status recorded in Leeds Teaching Hospitals NHS Trust between Apr 2020 and Mar 2023</v>
      </c>
      <c r="G43" s="207"/>
      <c r="H43" s="207"/>
      <c r="I43" s="207"/>
      <c r="J43" s="207"/>
      <c r="K43" s="207"/>
      <c r="L43" s="207"/>
      <c r="M43" s="207"/>
      <c r="N43" s="207"/>
      <c r="O43" s="207"/>
      <c r="P43" s="207"/>
      <c r="Q43" s="207"/>
    </row>
    <row r="44" spans="2:17" x14ac:dyDescent="0.25">
      <c r="B44" s="49"/>
      <c r="C44" s="50" t="s">
        <v>477</v>
      </c>
      <c r="E44" s="2"/>
      <c r="F44" s="207"/>
      <c r="G44" s="207"/>
      <c r="H44" s="207"/>
      <c r="I44" s="207"/>
      <c r="J44" s="207"/>
      <c r="K44" s="207"/>
      <c r="L44" s="207"/>
      <c r="M44" s="207"/>
      <c r="N44" s="207"/>
      <c r="O44" s="207"/>
      <c r="P44" s="207"/>
      <c r="Q44" s="207"/>
    </row>
    <row r="45" spans="2:17" x14ac:dyDescent="0.25">
      <c r="B45" s="49"/>
      <c r="C45" s="51"/>
      <c r="E45" s="2"/>
    </row>
    <row r="46" spans="2:17" ht="15" customHeight="1" x14ac:dyDescent="0.25">
      <c r="B46" s="52" t="s">
        <v>19</v>
      </c>
      <c r="C46" s="51"/>
      <c r="D46" s="31"/>
      <c r="E46" s="2"/>
    </row>
    <row r="47" spans="2:17" ht="15" customHeight="1" x14ac:dyDescent="0.25">
      <c r="B47" s="49"/>
      <c r="C47" s="51" t="s">
        <v>478</v>
      </c>
      <c r="D47" s="32"/>
      <c r="E47" s="2"/>
      <c r="F47" s="2"/>
    </row>
    <row r="48" spans="2:17" x14ac:dyDescent="0.25">
      <c r="B48" s="49"/>
      <c r="C48" s="51"/>
      <c r="D48" s="31"/>
      <c r="E48" s="2"/>
      <c r="F48" s="2"/>
    </row>
    <row r="49" spans="2:6" x14ac:dyDescent="0.25">
      <c r="B49" s="52" t="s">
        <v>20</v>
      </c>
      <c r="C49" s="51"/>
      <c r="D49" s="31"/>
      <c r="E49" s="2"/>
      <c r="F49" s="2"/>
    </row>
    <row r="50" spans="2:6" x14ac:dyDescent="0.25">
      <c r="B50" s="49"/>
      <c r="C50" s="51" t="s">
        <v>479</v>
      </c>
      <c r="D50" s="31"/>
      <c r="E50" s="2"/>
      <c r="F50" s="2"/>
    </row>
    <row r="51" spans="2:6" x14ac:dyDescent="0.25">
      <c r="B51" s="49"/>
      <c r="C51" s="115" t="s">
        <v>462</v>
      </c>
      <c r="D51" s="31"/>
      <c r="E51" s="2"/>
      <c r="F51" s="2"/>
    </row>
    <row r="52" spans="2:6" x14ac:dyDescent="0.25">
      <c r="B52" s="52" t="s">
        <v>22</v>
      </c>
      <c r="C52" s="51"/>
      <c r="D52" s="31"/>
      <c r="E52" s="2"/>
      <c r="F52" s="2"/>
    </row>
    <row r="53" spans="2:6" x14ac:dyDescent="0.25">
      <c r="B53" s="49"/>
      <c r="C53" s="53">
        <v>0.9</v>
      </c>
      <c r="D53" s="31"/>
      <c r="E53" s="2"/>
      <c r="F53" s="2"/>
    </row>
    <row r="54" spans="2:6" x14ac:dyDescent="0.25">
      <c r="B54" s="49"/>
      <c r="C54" s="53"/>
      <c r="D54" s="31"/>
      <c r="E54" s="2"/>
      <c r="F54" s="2"/>
    </row>
    <row r="55" spans="2:6" x14ac:dyDescent="0.25">
      <c r="B55" s="52" t="s">
        <v>43</v>
      </c>
      <c r="C55" s="51"/>
      <c r="D55" s="31"/>
      <c r="E55" s="2"/>
      <c r="F55" s="2"/>
    </row>
    <row r="56" spans="2:6" ht="40.5" customHeight="1" x14ac:dyDescent="0.25">
      <c r="B56" s="49"/>
      <c r="C56" s="53" t="s">
        <v>443</v>
      </c>
      <c r="D56" s="33"/>
      <c r="E56" s="2"/>
      <c r="F56" s="2"/>
    </row>
    <row r="57" spans="2:6" x14ac:dyDescent="0.25">
      <c r="B57" s="49"/>
      <c r="C57" s="53"/>
      <c r="D57" s="31"/>
      <c r="E57" s="2"/>
      <c r="F57" s="2"/>
    </row>
    <row r="58" spans="2:6" x14ac:dyDescent="0.25">
      <c r="B58" s="52" t="s">
        <v>23</v>
      </c>
      <c r="C58" s="51"/>
      <c r="D58" s="31"/>
      <c r="E58" s="2"/>
      <c r="F58" s="2"/>
    </row>
    <row r="59" spans="2:6" x14ac:dyDescent="0.25">
      <c r="B59" s="49"/>
      <c r="C59" s="51" t="s">
        <v>24</v>
      </c>
      <c r="E59" s="2"/>
      <c r="F59" s="2"/>
    </row>
    <row r="60" spans="2:6" x14ac:dyDescent="0.25">
      <c r="B60" s="49"/>
      <c r="C60" s="51"/>
      <c r="E60" s="2"/>
      <c r="F60" s="2"/>
    </row>
    <row r="61" spans="2:6" x14ac:dyDescent="0.25">
      <c r="B61" s="49"/>
      <c r="C61" s="51"/>
      <c r="E61" s="2"/>
      <c r="F61" s="2"/>
    </row>
    <row r="62" spans="2:6" x14ac:dyDescent="0.25">
      <c r="B62" s="49"/>
      <c r="C62" s="51"/>
      <c r="E62" s="2"/>
      <c r="F62" s="2"/>
    </row>
    <row r="63" spans="2:6" x14ac:dyDescent="0.25">
      <c r="B63" s="49"/>
      <c r="C63" s="51"/>
      <c r="E63" s="2"/>
      <c r="F63" s="2"/>
    </row>
    <row r="64" spans="2:6" ht="15.75" thickBot="1" x14ac:dyDescent="0.3">
      <c r="B64" s="54"/>
      <c r="C64" s="55"/>
      <c r="E64" s="2"/>
      <c r="F64" s="2"/>
    </row>
    <row r="65" spans="2:17" x14ac:dyDescent="0.25">
      <c r="E65" s="2"/>
      <c r="F65" s="2"/>
    </row>
    <row r="66" spans="2:17" x14ac:dyDescent="0.25">
      <c r="E66" s="2"/>
      <c r="F66" s="2"/>
    </row>
    <row r="67" spans="2:17" ht="15.75" thickBot="1" x14ac:dyDescent="0.3">
      <c r="E67" s="2"/>
      <c r="F67" s="2"/>
    </row>
    <row r="68" spans="2:17" x14ac:dyDescent="0.25">
      <c r="B68" s="38" t="s">
        <v>622</v>
      </c>
      <c r="C68" s="39"/>
      <c r="E68" s="2"/>
      <c r="F68" s="207" t="str">
        <f>C69&amp;" in "&amp; C$13&amp;
" between "&amp;start_date_graph &amp;" and "&amp;end_date_graph</f>
        <v>Percentage of people with data recorded for having contact with a Clinical Nurse Specialist (CNS) in Leeds Teaching Hospitals NHS Trust between Apr 2020 and Mar 2023</v>
      </c>
      <c r="G68" s="207"/>
      <c r="H68" s="207"/>
      <c r="I68" s="207"/>
      <c r="J68" s="207"/>
      <c r="K68" s="207"/>
      <c r="L68" s="207"/>
      <c r="M68" s="207"/>
      <c r="N68" s="207"/>
      <c r="O68" s="207"/>
      <c r="P68" s="207"/>
      <c r="Q68" s="207"/>
    </row>
    <row r="69" spans="2:17" x14ac:dyDescent="0.25">
      <c r="B69" s="40"/>
      <c r="C69" s="41" t="s">
        <v>623</v>
      </c>
      <c r="E69" s="2"/>
      <c r="F69" s="207"/>
      <c r="G69" s="207"/>
      <c r="H69" s="207"/>
      <c r="I69" s="207"/>
      <c r="J69" s="207"/>
      <c r="K69" s="207"/>
      <c r="L69" s="207"/>
      <c r="M69" s="207"/>
      <c r="N69" s="207"/>
      <c r="O69" s="207"/>
      <c r="P69" s="207"/>
      <c r="Q69" s="207"/>
    </row>
    <row r="70" spans="2:17" x14ac:dyDescent="0.25">
      <c r="B70" s="40"/>
      <c r="C70" s="42"/>
      <c r="E70" s="2"/>
    </row>
    <row r="71" spans="2:17" x14ac:dyDescent="0.25">
      <c r="B71" s="43" t="s">
        <v>19</v>
      </c>
      <c r="C71" s="42"/>
    </row>
    <row r="72" spans="2:17" x14ac:dyDescent="0.25">
      <c r="B72" s="40"/>
      <c r="C72" s="42" t="s">
        <v>587</v>
      </c>
    </row>
    <row r="73" spans="2:17" x14ac:dyDescent="0.25">
      <c r="B73" s="40"/>
      <c r="C73" s="42"/>
    </row>
    <row r="74" spans="2:17" x14ac:dyDescent="0.25">
      <c r="B74" s="43" t="s">
        <v>20</v>
      </c>
      <c r="C74" s="42"/>
    </row>
    <row r="75" spans="2:17" x14ac:dyDescent="0.25">
      <c r="B75" s="40"/>
      <c r="C75" s="42" t="s">
        <v>479</v>
      </c>
    </row>
    <row r="76" spans="2:17" x14ac:dyDescent="0.25">
      <c r="B76" s="40"/>
      <c r="C76" s="114" t="s">
        <v>462</v>
      </c>
    </row>
    <row r="77" spans="2:17" x14ac:dyDescent="0.25">
      <c r="B77" s="43" t="s">
        <v>22</v>
      </c>
      <c r="C77" s="42"/>
    </row>
    <row r="78" spans="2:17" x14ac:dyDescent="0.25">
      <c r="B78" s="40"/>
      <c r="C78" s="44">
        <v>0.9</v>
      </c>
    </row>
    <row r="79" spans="2:17" x14ac:dyDescent="0.25">
      <c r="B79" s="40"/>
      <c r="C79" s="44"/>
    </row>
    <row r="80" spans="2:17" x14ac:dyDescent="0.25">
      <c r="B80" s="43" t="s">
        <v>43</v>
      </c>
      <c r="C80" s="42"/>
    </row>
    <row r="81" spans="2:3" ht="30" x14ac:dyDescent="0.25">
      <c r="B81" s="40"/>
      <c r="C81" s="44" t="s">
        <v>443</v>
      </c>
    </row>
    <row r="82" spans="2:3" x14ac:dyDescent="0.25">
      <c r="B82" s="40"/>
      <c r="C82" s="44"/>
    </row>
    <row r="83" spans="2:3" x14ac:dyDescent="0.25">
      <c r="B83" s="43" t="s">
        <v>23</v>
      </c>
      <c r="C83" s="42"/>
    </row>
    <row r="84" spans="2:3" x14ac:dyDescent="0.25">
      <c r="B84" s="40"/>
      <c r="C84" s="42" t="s">
        <v>24</v>
      </c>
    </row>
    <row r="85" spans="2:3" x14ac:dyDescent="0.25">
      <c r="B85" s="40"/>
      <c r="C85" s="42"/>
    </row>
    <row r="86" spans="2:3" x14ac:dyDescent="0.25">
      <c r="B86" s="40"/>
      <c r="C86" s="42"/>
    </row>
    <row r="87" spans="2:3" x14ac:dyDescent="0.25">
      <c r="B87" s="40"/>
      <c r="C87" s="42"/>
    </row>
    <row r="88" spans="2:3" x14ac:dyDescent="0.25">
      <c r="B88" s="40"/>
      <c r="C88" s="42"/>
    </row>
    <row r="89" spans="2:3" ht="15.75" thickBot="1" x14ac:dyDescent="0.3">
      <c r="B89" s="45"/>
      <c r="C89" s="46"/>
    </row>
  </sheetData>
  <mergeCells count="7">
    <mergeCell ref="F68:Q69"/>
    <mergeCell ref="F18:Q19"/>
    <mergeCell ref="F43:Q44"/>
    <mergeCell ref="G10:Q10"/>
    <mergeCell ref="C2:F2"/>
    <mergeCell ref="C3:F3"/>
    <mergeCell ref="G9:Q9"/>
  </mergeCells>
  <hyperlinks>
    <hyperlink ref="C2" r:id="rId1" display="breastcanceraudits@rcseng.ac.uk           " xr:uid="{B925D348-8B84-4339-B47C-1D00D5D5CA26}"/>
    <hyperlink ref="C3" r:id="rId2" display="https://www.natcan.org.uk/audits/primary-breast/           " xr:uid="{7B2ABCFC-FAC8-4B72-A10F-287A27E8F205}"/>
    <hyperlink ref="C4:F4" r:id="rId3" display="@NAoPri_news" xr:uid="{FD2DC4EF-BFD9-4BE0-9529-D061057BA36C}"/>
  </hyperlinks>
  <printOptions horizontalCentered="1"/>
  <pageMargins left="0.70866141732283472" right="0.70866141732283472" top="0.74803149606299213" bottom="0.74803149606299213" header="0.31496062992125984" footer="0.31496062992125984"/>
  <pageSetup paperSize="9" scale="38" orientation="portrait" r:id="rId4"/>
  <headerFooter>
    <oddFooter>&amp;C&amp;F | &amp;A</oddFooter>
  </headerFooter>
  <drawing r:id="rId5"/>
  <extLst>
    <ext xmlns:x14="http://schemas.microsoft.com/office/spreadsheetml/2009/9/main" uri="{CCE6A557-97BC-4b89-ADB6-D9C93CAAB3DF}">
      <x14:dataValidations xmlns:xm="http://schemas.microsoft.com/office/excel/2006/main" xWindow="128" yWindow="367" count="1">
        <x14:dataValidation type="list" allowBlank="1" showInputMessage="1" showErrorMessage="1" promptTitle="Select Trust/Cancer Alliance/Eng" prompt="Select Trust/Cancer Alliance/England" xr:uid="{00000000-0002-0000-0300-000000000000}">
          <x14:formula1>
            <xm:f>DataCompleteness!$Z$101:$Z$236</xm:f>
          </x14:formula1>
          <xm:sqref>C13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1BDE-1AB3-44E4-A9A2-3E08FE0209E6}">
  <dimension ref="A1:AL6840"/>
  <sheetViews>
    <sheetView topLeftCell="G1" zoomScaleNormal="100" workbookViewId="0">
      <pane ySplit="1" topLeftCell="A2" activePane="bottomLeft" state="frozen"/>
      <selection pane="bottomLeft" sqref="A1:S1"/>
    </sheetView>
  </sheetViews>
  <sheetFormatPr defaultRowHeight="15" x14ac:dyDescent="0.25"/>
  <cols>
    <col min="1" max="1" width="14.140625" bestFit="1" customWidth="1"/>
    <col min="6" max="6" width="30.140625" customWidth="1"/>
    <col min="7" max="7" width="10" customWidth="1"/>
    <col min="8" max="8" width="32.42578125" customWidth="1"/>
    <col min="9" max="9" width="19.42578125" bestFit="1" customWidth="1"/>
    <col min="10" max="10" width="23" bestFit="1" customWidth="1"/>
    <col min="11" max="11" width="10.42578125" bestFit="1" customWidth="1"/>
    <col min="12" max="13" width="7.7109375" style="106" customWidth="1"/>
    <col min="14" max="14" width="10.42578125" bestFit="1" customWidth="1"/>
    <col min="15" max="16" width="7.7109375" style="106" customWidth="1"/>
    <col min="17" max="17" width="10.85546875" customWidth="1"/>
    <col min="18" max="19" width="7.7109375" style="106" customWidth="1"/>
    <col min="22" max="23" width="16" customWidth="1"/>
    <col min="25" max="25" width="19.5703125" bestFit="1" customWidth="1"/>
    <col min="26" max="26" width="11.28515625" customWidth="1"/>
    <col min="27" max="27" width="20.7109375" customWidth="1"/>
    <col min="29" max="29" width="11.140625" bestFit="1" customWidth="1"/>
    <col min="35" max="35" width="22.28515625" customWidth="1"/>
    <col min="36" max="38" width="14.7109375" customWidth="1"/>
  </cols>
  <sheetData>
    <row r="1" spans="1:38" s="2" customFormat="1" ht="63.75" x14ac:dyDescent="0.25">
      <c r="A1" s="1" t="s">
        <v>325</v>
      </c>
      <c r="B1" s="1" t="s">
        <v>4</v>
      </c>
      <c r="C1" s="1" t="s">
        <v>5</v>
      </c>
      <c r="D1" s="1" t="s">
        <v>326</v>
      </c>
      <c r="E1" s="1" t="s">
        <v>327</v>
      </c>
      <c r="F1" s="3" t="s">
        <v>6</v>
      </c>
      <c r="G1" s="3" t="s">
        <v>328</v>
      </c>
      <c r="H1" s="3" t="s">
        <v>329</v>
      </c>
      <c r="I1" s="102" t="s">
        <v>50</v>
      </c>
      <c r="J1" s="103" t="s">
        <v>82</v>
      </c>
      <c r="K1" s="103" t="s">
        <v>83</v>
      </c>
      <c r="L1" s="104" t="s">
        <v>318</v>
      </c>
      <c r="M1" s="104" t="s">
        <v>92</v>
      </c>
      <c r="N1" s="103" t="s">
        <v>320</v>
      </c>
      <c r="O1" s="104" t="s">
        <v>319</v>
      </c>
      <c r="P1" s="104" t="s">
        <v>321</v>
      </c>
      <c r="Q1" s="103" t="s">
        <v>322</v>
      </c>
      <c r="R1" s="104" t="s">
        <v>324</v>
      </c>
      <c r="S1" s="104" t="s">
        <v>323</v>
      </c>
      <c r="T1" s="1"/>
      <c r="U1" s="3" t="s">
        <v>330</v>
      </c>
      <c r="V1" s="1" t="s">
        <v>26</v>
      </c>
      <c r="W1" s="14" t="s">
        <v>421</v>
      </c>
      <c r="X1" s="14" t="s">
        <v>6</v>
      </c>
      <c r="Y1" s="14" t="s">
        <v>7</v>
      </c>
      <c r="Z1" s="14" t="s">
        <v>420</v>
      </c>
      <c r="AA1" s="14" t="s">
        <v>418</v>
      </c>
      <c r="AB1" s="82" t="s">
        <v>87</v>
      </c>
      <c r="AC1" s="14" t="s">
        <v>90</v>
      </c>
      <c r="AD1" s="14" t="s">
        <v>88</v>
      </c>
      <c r="AE1" s="14" t="s">
        <v>89</v>
      </c>
      <c r="AF1" s="14" t="s">
        <v>402</v>
      </c>
      <c r="AG1" s="15" t="s">
        <v>403</v>
      </c>
      <c r="AI1" s="85"/>
      <c r="AJ1" s="14" t="s">
        <v>87</v>
      </c>
      <c r="AK1" s="14" t="s">
        <v>88</v>
      </c>
      <c r="AL1" s="15" t="s">
        <v>91</v>
      </c>
    </row>
    <row r="2" spans="1:38" x14ac:dyDescent="0.25">
      <c r="A2" t="s">
        <v>331</v>
      </c>
      <c r="B2" t="s">
        <v>347</v>
      </c>
      <c r="C2" t="s">
        <v>347</v>
      </c>
      <c r="D2" t="s">
        <v>347</v>
      </c>
      <c r="E2" t="s">
        <v>126</v>
      </c>
      <c r="F2" t="s">
        <v>332</v>
      </c>
      <c r="G2" s="105">
        <v>5</v>
      </c>
      <c r="H2" t="s">
        <v>361</v>
      </c>
      <c r="I2" t="s">
        <v>349</v>
      </c>
      <c r="J2" t="s">
        <v>350</v>
      </c>
      <c r="K2" s="105">
        <v>8</v>
      </c>
      <c r="L2" s="106">
        <v>7.780000101774931E-3</v>
      </c>
      <c r="N2" s="105">
        <v>42</v>
      </c>
      <c r="O2" s="106">
        <v>3.6100000143051152E-3</v>
      </c>
      <c r="Q2" s="105">
        <v>1130</v>
      </c>
      <c r="R2" s="106">
        <v>4.9700001254677773E-3</v>
      </c>
      <c r="S2" s="107"/>
      <c r="T2" s="2"/>
      <c r="U2" s="3" t="s">
        <v>330</v>
      </c>
      <c r="X2" t="str">
        <f>Patient_Characteristics!$C$9</f>
        <v>Leeds Teaching Hospitals NHS Trust</v>
      </c>
      <c r="AB2" s="83"/>
      <c r="AC2" s="9"/>
      <c r="AD2" s="18" t="str">
        <f>IFERROR(VLOOKUP(X2, F:H, 3,0),0)</f>
        <v>West Yorkshire and Harrogate</v>
      </c>
      <c r="AE2" s="9"/>
      <c r="AF2" s="18"/>
      <c r="AG2" s="16"/>
      <c r="AI2" s="86" t="str">
        <f>"This selected NHS organisation is within the "&amp;AD2 &amp;" Cancer Alliance"</f>
        <v>This selected NHS organisation is within the West Yorkshire and Harrogate Cancer Alliance</v>
      </c>
      <c r="AL2" s="87"/>
    </row>
    <row r="3" spans="1:38" x14ac:dyDescent="0.25">
      <c r="A3" t="s">
        <v>331</v>
      </c>
      <c r="B3" t="s">
        <v>347</v>
      </c>
      <c r="C3" t="s">
        <v>347</v>
      </c>
      <c r="D3" t="s">
        <v>347</v>
      </c>
      <c r="E3" t="s">
        <v>126</v>
      </c>
      <c r="F3" t="s">
        <v>332</v>
      </c>
      <c r="G3">
        <v>5</v>
      </c>
      <c r="H3" t="s">
        <v>361</v>
      </c>
      <c r="I3" t="s">
        <v>349</v>
      </c>
      <c r="J3" t="s">
        <v>368</v>
      </c>
      <c r="K3">
        <v>41</v>
      </c>
      <c r="L3" s="106">
        <v>3.9880000054836273E-2</v>
      </c>
      <c r="N3">
        <v>358</v>
      </c>
      <c r="O3" s="106">
        <v>3.0750000849366192E-2</v>
      </c>
      <c r="Q3">
        <v>8418</v>
      </c>
      <c r="R3" s="106">
        <v>3.700999915599823E-2</v>
      </c>
      <c r="U3" s="3" t="s">
        <v>330</v>
      </c>
      <c r="AA3" t="s">
        <v>406</v>
      </c>
      <c r="AB3" s="83"/>
      <c r="AC3" s="9"/>
      <c r="AD3" s="18"/>
      <c r="AE3" s="9"/>
      <c r="AF3" s="18"/>
      <c r="AG3" s="16"/>
      <c r="AI3" s="88" t="str">
        <f t="shared" ref="AI3:AI4" si="0">AA3</f>
        <v>YEAR OF DIAGNOSIS</v>
      </c>
      <c r="AJ3" s="89" t="str">
        <f>""</f>
        <v/>
      </c>
      <c r="AK3" s="89" t="str">
        <f>""</f>
        <v/>
      </c>
      <c r="AL3" s="90" t="str">
        <f>""</f>
        <v/>
      </c>
    </row>
    <row r="4" spans="1:38" x14ac:dyDescent="0.25">
      <c r="A4" t="s">
        <v>331</v>
      </c>
      <c r="B4" t="s">
        <v>347</v>
      </c>
      <c r="C4" t="s">
        <v>347</v>
      </c>
      <c r="D4" t="s">
        <v>347</v>
      </c>
      <c r="E4" t="s">
        <v>126</v>
      </c>
      <c r="F4" t="s">
        <v>332</v>
      </c>
      <c r="G4" s="105">
        <v>5</v>
      </c>
      <c r="H4" t="s">
        <v>361</v>
      </c>
      <c r="I4" t="s">
        <v>349</v>
      </c>
      <c r="J4" t="s">
        <v>369</v>
      </c>
      <c r="K4" s="105">
        <v>126</v>
      </c>
      <c r="L4" s="106">
        <v>0.1225700005888939</v>
      </c>
      <c r="N4" s="105">
        <v>1288</v>
      </c>
      <c r="O4" s="106">
        <v>0.1106299981474876</v>
      </c>
      <c r="Q4" s="105">
        <v>27454</v>
      </c>
      <c r="R4" s="106">
        <v>0.1207000017166138</v>
      </c>
      <c r="S4" s="107"/>
      <c r="U4" s="3" t="s">
        <v>330</v>
      </c>
      <c r="X4" t="str">
        <f>Patient_Characteristics!$C$9</f>
        <v>Leeds Teaching Hospitals NHS Trust</v>
      </c>
      <c r="Y4" t="s">
        <v>375</v>
      </c>
      <c r="Z4" t="s">
        <v>376</v>
      </c>
      <c r="AA4">
        <v>2018</v>
      </c>
      <c r="AB4" s="83">
        <f t="shared" ref="AB4:AC11" si="1">IFERROR(SUMIFS(K:K, $F:$F,$X4,$I:$I,$Y4,$J:$J,$Z4),0)</f>
        <v>646</v>
      </c>
      <c r="AC4" s="9">
        <f t="shared" si="1"/>
        <v>0.1888300031423569</v>
      </c>
      <c r="AD4" s="18">
        <f t="shared" ref="AD4:AE8" si="2">IFERROR(SUMIFS(N:N, $F:$F,$X4,$I:$I,$Y4,$J:$J,$Z4),0)</f>
        <v>2056</v>
      </c>
      <c r="AE4" s="9">
        <f t="shared" si="2"/>
        <v>0.20824000239372251</v>
      </c>
      <c r="AF4" s="18">
        <f t="shared" ref="AF4:AG8" si="3">IFERROR(SUMIFS(Q:Q, $F:$F,$X4,$I:$I,$Y4,$J:$J,$Z4),0)</f>
        <v>47189</v>
      </c>
      <c r="AG4" s="16">
        <f t="shared" si="3"/>
        <v>0.20746000111103061</v>
      </c>
      <c r="AI4" s="88">
        <f t="shared" si="0"/>
        <v>2018</v>
      </c>
      <c r="AJ4" s="71" t="str">
        <f>IF(OR(AB4=1, AB4=2, AB4=3, AB4=4), "&lt;5",TEXT(AB4, "#,##0"))   &amp;    IF(AB4=0,"", " ("&amp;TEXT(ROUND(AC4*100,1), "#0.0")&amp;"%)")</f>
        <v>646 (18.9%)</v>
      </c>
      <c r="AK4" s="71" t="str">
        <f>IF(OR(AD4=1, AD4=2, AD4=3, AD4=4), "&lt;5", TEXT(AD4, "#,##0"))   &amp;   IF(AD4=0,"", " ("&amp;TEXT(ROUND(AE4*100,1), "#0.0")&amp;"%)")</f>
        <v>2,056 (20.8%)</v>
      </c>
      <c r="AL4" s="73" t="str">
        <f>IF(OR(AF4=1, AF4=2, AF4=3, AF4=4), "&lt;5", TEXT(AF4, "#,##0"))   &amp;   IF(AF4=0,"", " ("&amp;TEXT(ROUND(AG4*100,1), "#0.0")&amp;"%)")</f>
        <v>47,189 (20.7%)</v>
      </c>
    </row>
    <row r="5" spans="1:38" x14ac:dyDescent="0.25">
      <c r="A5" t="s">
        <v>331</v>
      </c>
      <c r="B5" t="s">
        <v>347</v>
      </c>
      <c r="C5" t="s">
        <v>347</v>
      </c>
      <c r="D5" t="s">
        <v>347</v>
      </c>
      <c r="E5" t="s">
        <v>126</v>
      </c>
      <c r="F5" t="s">
        <v>332</v>
      </c>
      <c r="G5" s="105">
        <v>5</v>
      </c>
      <c r="H5" t="s">
        <v>361</v>
      </c>
      <c r="I5" t="s">
        <v>349</v>
      </c>
      <c r="J5" t="s">
        <v>370</v>
      </c>
      <c r="K5" s="105">
        <v>227</v>
      </c>
      <c r="L5" s="106">
        <v>0.22081999480724329</v>
      </c>
      <c r="N5" s="105">
        <v>2884</v>
      </c>
      <c r="O5" s="106">
        <v>0.24772000312805181</v>
      </c>
      <c r="Q5" s="105">
        <v>55879</v>
      </c>
      <c r="R5" s="106">
        <v>0.24567000567913061</v>
      </c>
      <c r="S5" s="107"/>
      <c r="U5" s="3" t="s">
        <v>330</v>
      </c>
      <c r="X5" t="str">
        <f>Patient_Characteristics!$C$9</f>
        <v>Leeds Teaching Hospitals NHS Trust</v>
      </c>
      <c r="Y5" t="s">
        <v>375</v>
      </c>
      <c r="Z5" t="s">
        <v>377</v>
      </c>
      <c r="AA5">
        <v>2019</v>
      </c>
      <c r="AB5" s="83">
        <f t="shared" si="1"/>
        <v>792</v>
      </c>
      <c r="AC5" s="9">
        <f t="shared" si="1"/>
        <v>0.23150999844074249</v>
      </c>
      <c r="AD5" s="18">
        <f t="shared" si="2"/>
        <v>2109</v>
      </c>
      <c r="AE5" s="9">
        <f t="shared" si="2"/>
        <v>0.21360999345779419</v>
      </c>
      <c r="AF5" s="18">
        <f t="shared" si="3"/>
        <v>47420</v>
      </c>
      <c r="AG5" s="16">
        <f t="shared" si="3"/>
        <v>0.20848000049591059</v>
      </c>
      <c r="AI5" s="88">
        <f t="shared" ref="AI5:AI8" si="4">AA5</f>
        <v>2019</v>
      </c>
      <c r="AJ5" s="71" t="str">
        <f t="shared" ref="AJ5:AJ8" si="5">IF(OR(AB5=1, AB5=2, AB5=3, AB5=4), "&lt;5",TEXT(AB5, "#,##0"))   &amp;    IF(AB5=0,"", " ("&amp;TEXT(ROUND(AC5*100,1), "#0.0")&amp;"%)")</f>
        <v>792 (23.2%)</v>
      </c>
      <c r="AK5" s="71" t="str">
        <f t="shared" ref="AK5:AK8" si="6">IF(OR(AD5=1, AD5=2, AD5=3, AD5=4), "&lt;5", TEXT(AD5, "#,##0"))   &amp;   IF(AD5=0,"", " ("&amp;TEXT(ROUND(AE5*100,1), "#0.0")&amp;"%)")</f>
        <v>2,109 (21.4%)</v>
      </c>
      <c r="AL5" s="73" t="str">
        <f t="shared" ref="AL5:AL8" si="7">IF(OR(AF5=1, AF5=2, AF5=3, AF5=4), "&lt;5", TEXT(AF5, "#,##0"))   &amp;   IF(AF5=0,"", " ("&amp;TEXT(ROUND(AG5*100,1), "#0.0")&amp;"%)")</f>
        <v>47,420 (20.8%)</v>
      </c>
    </row>
    <row r="6" spans="1:38" x14ac:dyDescent="0.25">
      <c r="A6" t="s">
        <v>331</v>
      </c>
      <c r="B6" t="s">
        <v>347</v>
      </c>
      <c r="C6" t="s">
        <v>347</v>
      </c>
      <c r="D6" t="s">
        <v>347</v>
      </c>
      <c r="E6" t="s">
        <v>126</v>
      </c>
      <c r="F6" t="s">
        <v>332</v>
      </c>
      <c r="G6" s="105">
        <v>5</v>
      </c>
      <c r="H6" t="s">
        <v>361</v>
      </c>
      <c r="I6" t="s">
        <v>349</v>
      </c>
      <c r="J6" t="s">
        <v>371</v>
      </c>
      <c r="K6" s="105">
        <v>262</v>
      </c>
      <c r="L6" s="106">
        <v>0.25486001372337341</v>
      </c>
      <c r="N6" s="105">
        <v>3216</v>
      </c>
      <c r="O6" s="106">
        <v>0.27623999118804932</v>
      </c>
      <c r="Q6" s="105">
        <v>57982</v>
      </c>
      <c r="R6" s="106">
        <v>0.25490999221801758</v>
      </c>
      <c r="S6" s="107"/>
      <c r="U6" s="3" t="s">
        <v>330</v>
      </c>
      <c r="X6" t="str">
        <f>Patient_Characteristics!$C$9</f>
        <v>Leeds Teaching Hospitals NHS Trust</v>
      </c>
      <c r="Y6" t="s">
        <v>375</v>
      </c>
      <c r="Z6" t="s">
        <v>378</v>
      </c>
      <c r="AA6">
        <v>2020</v>
      </c>
      <c r="AB6" s="83">
        <f t="shared" si="1"/>
        <v>538</v>
      </c>
      <c r="AC6" s="9">
        <f t="shared" si="1"/>
        <v>0.15726000070571899</v>
      </c>
      <c r="AD6" s="18">
        <f t="shared" si="2"/>
        <v>1581</v>
      </c>
      <c r="AE6" s="9">
        <f t="shared" si="2"/>
        <v>0.16012999415397641</v>
      </c>
      <c r="AF6" s="18">
        <f t="shared" si="3"/>
        <v>37332</v>
      </c>
      <c r="AG6" s="16">
        <f t="shared" si="3"/>
        <v>0.1641300022602081</v>
      </c>
      <c r="AI6" s="88">
        <f t="shared" si="4"/>
        <v>2020</v>
      </c>
      <c r="AJ6" s="71" t="str">
        <f t="shared" si="5"/>
        <v>538 (15.7%)</v>
      </c>
      <c r="AK6" s="71" t="str">
        <f t="shared" si="6"/>
        <v>1,581 (16.0%)</v>
      </c>
      <c r="AL6" s="73" t="str">
        <f t="shared" si="7"/>
        <v>37,332 (16.4%)</v>
      </c>
    </row>
    <row r="7" spans="1:38" x14ac:dyDescent="0.25">
      <c r="A7" t="s">
        <v>331</v>
      </c>
      <c r="B7" t="s">
        <v>347</v>
      </c>
      <c r="C7" t="s">
        <v>347</v>
      </c>
      <c r="D7" t="s">
        <v>347</v>
      </c>
      <c r="E7" t="s">
        <v>126</v>
      </c>
      <c r="F7" t="s">
        <v>332</v>
      </c>
      <c r="G7">
        <v>5</v>
      </c>
      <c r="H7" t="s">
        <v>361</v>
      </c>
      <c r="I7" t="s">
        <v>349</v>
      </c>
      <c r="J7" t="s">
        <v>372</v>
      </c>
      <c r="K7">
        <v>205</v>
      </c>
      <c r="L7" s="106">
        <v>0.19942000508308411</v>
      </c>
      <c r="N7">
        <v>2259</v>
      </c>
      <c r="O7" s="106">
        <v>0.19404000043869021</v>
      </c>
      <c r="Q7">
        <v>44765</v>
      </c>
      <c r="R7" s="106">
        <v>0.19679999351501459</v>
      </c>
      <c r="U7" s="3" t="s">
        <v>330</v>
      </c>
      <c r="X7" t="str">
        <f>Patient_Characteristics!$C$9</f>
        <v>Leeds Teaching Hospitals NHS Trust</v>
      </c>
      <c r="Y7" t="s">
        <v>375</v>
      </c>
      <c r="Z7" t="s">
        <v>379</v>
      </c>
      <c r="AA7">
        <v>2021</v>
      </c>
      <c r="AB7" s="83">
        <f t="shared" si="1"/>
        <v>688</v>
      </c>
      <c r="AC7" s="9">
        <f t="shared" si="1"/>
        <v>0.20111000537872309</v>
      </c>
      <c r="AD7" s="18">
        <f t="shared" si="2"/>
        <v>2058</v>
      </c>
      <c r="AE7" s="9">
        <f t="shared" si="2"/>
        <v>0.2084500044584274</v>
      </c>
      <c r="AF7" s="18">
        <f t="shared" si="3"/>
        <v>47525</v>
      </c>
      <c r="AG7" s="16">
        <f t="shared" si="3"/>
        <v>0.20893999934196469</v>
      </c>
      <c r="AI7" s="88">
        <f t="shared" si="4"/>
        <v>2021</v>
      </c>
      <c r="AJ7" s="71" t="str">
        <f t="shared" si="5"/>
        <v>688 (20.1%)</v>
      </c>
      <c r="AK7" s="71" t="str">
        <f t="shared" si="6"/>
        <v>2,058 (20.8%)</v>
      </c>
      <c r="AL7" s="73" t="str">
        <f t="shared" si="7"/>
        <v>47,525 (20.9%)</v>
      </c>
    </row>
    <row r="8" spans="1:38" x14ac:dyDescent="0.25">
      <c r="A8" t="s">
        <v>331</v>
      </c>
      <c r="B8" t="s">
        <v>347</v>
      </c>
      <c r="C8" t="s">
        <v>347</v>
      </c>
      <c r="D8" t="s">
        <v>347</v>
      </c>
      <c r="E8" t="s">
        <v>126</v>
      </c>
      <c r="F8" t="s">
        <v>332</v>
      </c>
      <c r="G8" s="105">
        <v>5</v>
      </c>
      <c r="H8" t="s">
        <v>361</v>
      </c>
      <c r="I8" t="s">
        <v>349</v>
      </c>
      <c r="J8" t="s">
        <v>373</v>
      </c>
      <c r="K8" s="105">
        <v>159</v>
      </c>
      <c r="L8" s="106">
        <v>0.15467000007629389</v>
      </c>
      <c r="N8" s="105">
        <v>1595</v>
      </c>
      <c r="O8" s="106">
        <v>0.13699999451637271</v>
      </c>
      <c r="Q8" s="105">
        <v>31831</v>
      </c>
      <c r="R8" s="106">
        <v>0.1399399936199188</v>
      </c>
      <c r="S8" s="107"/>
      <c r="U8" s="3" t="s">
        <v>330</v>
      </c>
      <c r="X8" t="str">
        <f>Patient_Characteristics!$C$9</f>
        <v>Leeds Teaching Hospitals NHS Trust</v>
      </c>
      <c r="Y8" t="s">
        <v>375</v>
      </c>
      <c r="Z8" t="s">
        <v>380</v>
      </c>
      <c r="AA8">
        <v>2022</v>
      </c>
      <c r="AB8" s="83">
        <f t="shared" si="1"/>
        <v>757</v>
      </c>
      <c r="AC8" s="9">
        <f t="shared" si="1"/>
        <v>0.2212799936532974</v>
      </c>
      <c r="AD8" s="18">
        <f t="shared" si="2"/>
        <v>2069</v>
      </c>
      <c r="AE8" s="9">
        <f t="shared" si="2"/>
        <v>0.20956000685691831</v>
      </c>
      <c r="AF8" s="18">
        <f t="shared" si="3"/>
        <v>47993</v>
      </c>
      <c r="AG8" s="16">
        <f t="shared" si="3"/>
        <v>0.210999995470047</v>
      </c>
      <c r="AI8" s="88">
        <f t="shared" si="4"/>
        <v>2022</v>
      </c>
      <c r="AJ8" s="71" t="str">
        <f t="shared" si="5"/>
        <v>757 (22.1%)</v>
      </c>
      <c r="AK8" s="71" t="str">
        <f t="shared" si="6"/>
        <v>2,069 (21.0%)</v>
      </c>
      <c r="AL8" s="73" t="str">
        <f t="shared" si="7"/>
        <v>47,993 (21.1%)</v>
      </c>
    </row>
    <row r="9" spans="1:38" x14ac:dyDescent="0.25">
      <c r="A9" t="s">
        <v>331</v>
      </c>
      <c r="B9" t="s">
        <v>347</v>
      </c>
      <c r="C9" t="s">
        <v>347</v>
      </c>
      <c r="D9" t="s">
        <v>347</v>
      </c>
      <c r="E9" t="s">
        <v>126</v>
      </c>
      <c r="F9" t="s">
        <v>332</v>
      </c>
      <c r="G9" s="105">
        <v>5</v>
      </c>
      <c r="H9" t="s">
        <v>361</v>
      </c>
      <c r="I9" t="s">
        <v>438</v>
      </c>
      <c r="J9" t="s">
        <v>48</v>
      </c>
      <c r="K9" s="105">
        <v>831</v>
      </c>
      <c r="L9" s="106">
        <v>0.80836999416351318</v>
      </c>
      <c r="M9" s="106">
        <v>0.8593599796295166</v>
      </c>
      <c r="N9" s="105">
        <v>9362</v>
      </c>
      <c r="O9" s="106">
        <v>0.80415999889373779</v>
      </c>
      <c r="P9" s="106">
        <v>0.83011001348495483</v>
      </c>
      <c r="Q9" s="105">
        <v>186401</v>
      </c>
      <c r="R9" s="106">
        <v>0.81949001550674438</v>
      </c>
      <c r="S9" s="107">
        <v>0.8465999960899353</v>
      </c>
      <c r="U9" s="3" t="s">
        <v>330</v>
      </c>
      <c r="AA9" t="s">
        <v>464</v>
      </c>
      <c r="AB9" s="83"/>
      <c r="AC9" s="9"/>
      <c r="AD9" s="18"/>
      <c r="AE9" s="9"/>
      <c r="AF9" s="18"/>
      <c r="AG9" s="16"/>
      <c r="AI9" s="88" t="str">
        <f t="shared" ref="AI9:AI70" si="8">AA9</f>
        <v>AGE AT DIAGNOSIS</v>
      </c>
      <c r="AJ9" s="89" t="str">
        <f>""</f>
        <v/>
      </c>
      <c r="AK9" s="89" t="str">
        <f>""</f>
        <v/>
      </c>
      <c r="AL9" s="90" t="str">
        <f>""</f>
        <v/>
      </c>
    </row>
    <row r="10" spans="1:38" x14ac:dyDescent="0.25">
      <c r="A10" t="s">
        <v>331</v>
      </c>
      <c r="B10" t="s">
        <v>347</v>
      </c>
      <c r="C10" t="s">
        <v>347</v>
      </c>
      <c r="D10" t="s">
        <v>347</v>
      </c>
      <c r="E10" t="s">
        <v>126</v>
      </c>
      <c r="F10" t="s">
        <v>332</v>
      </c>
      <c r="G10">
        <v>5</v>
      </c>
      <c r="H10" t="s">
        <v>361</v>
      </c>
      <c r="I10" t="s">
        <v>438</v>
      </c>
      <c r="J10" t="s">
        <v>42</v>
      </c>
      <c r="K10">
        <v>76</v>
      </c>
      <c r="L10" s="106">
        <v>7.3930002748966217E-2</v>
      </c>
      <c r="M10" s="106">
        <v>7.8589998185634613E-2</v>
      </c>
      <c r="N10">
        <v>1099</v>
      </c>
      <c r="O10" s="106">
        <v>9.4400003552436829E-2</v>
      </c>
      <c r="P10" s="106">
        <v>9.7450003027915955E-2</v>
      </c>
      <c r="Q10">
        <v>20350</v>
      </c>
      <c r="R10" s="106">
        <v>8.9469999074935913E-2</v>
      </c>
      <c r="S10" s="106">
        <v>9.2430002987384796E-2</v>
      </c>
      <c r="U10" s="3" t="s">
        <v>330</v>
      </c>
      <c r="X10" t="str">
        <f>Patient_Characteristics!$C$9</f>
        <v>Leeds Teaching Hospitals NHS Trust</v>
      </c>
      <c r="Y10" t="s">
        <v>349</v>
      </c>
      <c r="Z10" t="s">
        <v>350</v>
      </c>
      <c r="AA10" t="s">
        <v>350</v>
      </c>
      <c r="AB10" s="83">
        <f t="shared" si="1"/>
        <v>25</v>
      </c>
      <c r="AC10" s="9">
        <f t="shared" ref="AC10:AC16" si="9">IFERROR(SUMIFS(L:L, $F:$F,$X10,$I:$I,$Y10,$J:$J,$Z10),0)</f>
        <v>7.3099997825920582E-3</v>
      </c>
      <c r="AD10" s="18">
        <f t="shared" ref="AD10:AD16" si="10">IFERROR(SUMIFS(N:N, $F:$F,$X10,$I:$I,$Y10,$J:$J,$Z10),0)</f>
        <v>69</v>
      </c>
      <c r="AE10" s="9">
        <f t="shared" ref="AE10:AE16" si="11">IFERROR(SUMIFS(O:O, $F:$F,$X10,$I:$I,$Y10,$J:$J,$Z10),0)</f>
        <v>6.9900001399219036E-3</v>
      </c>
      <c r="AF10" s="18">
        <f t="shared" ref="AF10:AF16" si="12">IFERROR(SUMIFS(Q:Q, $F:$F,$X10,$I:$I,$Y10,$J:$J,$Z10),0)</f>
        <v>1130</v>
      </c>
      <c r="AG10" s="16">
        <f t="shared" ref="AG10:AG16" si="13">IFERROR(SUMIFS(R:R, $F:$F,$X10,$I:$I,$Y10,$J:$J,$Z10),0)</f>
        <v>4.9700001254677773E-3</v>
      </c>
      <c r="AI10" s="88" t="str">
        <f t="shared" si="8"/>
        <v>18-29 yrs</v>
      </c>
      <c r="AJ10" s="71" t="str">
        <f t="shared" ref="AJ10:AJ16" si="14">IF(OR(AB10=1, AB10=2, AB10=3, AB10=4), "&lt;5",TEXT(AB10, "#,##0"))   &amp;    IF(AB10=0,"", " ("&amp;TEXT(ROUND(AC10*100,1), "#0.0")&amp;"%)")</f>
        <v>25 (0.7%)</v>
      </c>
      <c r="AK10" s="71" t="str">
        <f t="shared" ref="AK10:AK16" si="15">IF(OR(AD10=1, AD10=2, AD10=3, AD10=4), "&lt;5", TEXT(AD10, "#,##0"))   &amp;   IF(AD10=0,"", " ("&amp;TEXT(ROUND(AE10*100,1), "#0.0")&amp;"%)")</f>
        <v>69 (0.7%)</v>
      </c>
      <c r="AL10" s="73" t="str">
        <f t="shared" ref="AL10:AL16" si="16">IF(OR(AF10=1, AF10=2, AF10=3, AF10=4), "&lt;5", TEXT(AF10, "#,##0"))   &amp;   IF(AF10=0,"", " ("&amp;TEXT(ROUND(AG10*100,1), "#0.0")&amp;"%)")</f>
        <v>1,130 (0.5%)</v>
      </c>
    </row>
    <row r="11" spans="1:38" x14ac:dyDescent="0.25">
      <c r="A11" t="s">
        <v>331</v>
      </c>
      <c r="B11" t="s">
        <v>347</v>
      </c>
      <c r="C11" t="s">
        <v>347</v>
      </c>
      <c r="D11" t="s">
        <v>347</v>
      </c>
      <c r="E11" t="s">
        <v>126</v>
      </c>
      <c r="F11" t="s">
        <v>332</v>
      </c>
      <c r="G11" s="105">
        <v>5</v>
      </c>
      <c r="H11" t="s">
        <v>361</v>
      </c>
      <c r="I11" t="s">
        <v>438</v>
      </c>
      <c r="J11" t="s">
        <v>374</v>
      </c>
      <c r="K11" s="105">
        <v>60</v>
      </c>
      <c r="L11" s="106">
        <v>5.8370001614093781E-2</v>
      </c>
      <c r="M11" s="106">
        <v>6.2049999833106988E-2</v>
      </c>
      <c r="N11" s="105">
        <v>817</v>
      </c>
      <c r="O11" s="106">
        <v>7.0179998874664307E-2</v>
      </c>
      <c r="P11" s="106">
        <v>7.2439998388290405E-2</v>
      </c>
      <c r="Q11" s="105">
        <v>13425</v>
      </c>
      <c r="R11" s="106">
        <v>5.9020001441240311E-2</v>
      </c>
      <c r="S11" s="107">
        <v>6.0970000922679901E-2</v>
      </c>
      <c r="U11" s="3" t="s">
        <v>330</v>
      </c>
      <c r="X11" t="str">
        <f>Patient_Characteristics!$C$9</f>
        <v>Leeds Teaching Hospitals NHS Trust</v>
      </c>
      <c r="Y11" t="s">
        <v>349</v>
      </c>
      <c r="Z11" t="s">
        <v>368</v>
      </c>
      <c r="AA11" t="s">
        <v>368</v>
      </c>
      <c r="AB11" s="83">
        <f t="shared" si="1"/>
        <v>172</v>
      </c>
      <c r="AC11" s="9">
        <f t="shared" si="9"/>
        <v>5.0280001014471047E-2</v>
      </c>
      <c r="AD11" s="18">
        <f t="shared" si="10"/>
        <v>452</v>
      </c>
      <c r="AE11" s="9">
        <f t="shared" si="11"/>
        <v>4.5779999345541E-2</v>
      </c>
      <c r="AF11" s="18">
        <f t="shared" si="12"/>
        <v>8418</v>
      </c>
      <c r="AG11" s="16">
        <f t="shared" si="13"/>
        <v>3.700999915599823E-2</v>
      </c>
      <c r="AI11" s="88" t="str">
        <f t="shared" si="8"/>
        <v>30-39 yrs</v>
      </c>
      <c r="AJ11" s="71" t="str">
        <f t="shared" si="14"/>
        <v>172 (5.0%)</v>
      </c>
      <c r="AK11" s="71" t="str">
        <f t="shared" si="15"/>
        <v>452 (4.6%)</v>
      </c>
      <c r="AL11" s="73" t="str">
        <f t="shared" si="16"/>
        <v>8,418 (3.7%)</v>
      </c>
    </row>
    <row r="12" spans="1:38" x14ac:dyDescent="0.25">
      <c r="A12" t="s">
        <v>331</v>
      </c>
      <c r="B12" t="s">
        <v>347</v>
      </c>
      <c r="C12" t="s">
        <v>347</v>
      </c>
      <c r="D12" t="s">
        <v>347</v>
      </c>
      <c r="E12" t="s">
        <v>126</v>
      </c>
      <c r="F12" t="s">
        <v>332</v>
      </c>
      <c r="G12" s="105">
        <v>5</v>
      </c>
      <c r="H12" t="s">
        <v>361</v>
      </c>
      <c r="I12" t="s">
        <v>438</v>
      </c>
      <c r="J12" t="s">
        <v>86</v>
      </c>
      <c r="K12" s="105">
        <v>61</v>
      </c>
      <c r="L12" s="106">
        <v>5.9340000152587891E-2</v>
      </c>
      <c r="N12" s="105">
        <v>364</v>
      </c>
      <c r="O12" s="106">
        <v>3.1270001083612442E-2</v>
      </c>
      <c r="Q12" s="105">
        <v>7283</v>
      </c>
      <c r="R12" s="106">
        <v>3.2019998878240592E-2</v>
      </c>
      <c r="S12" s="107"/>
      <c r="U12" s="3" t="s">
        <v>330</v>
      </c>
      <c r="X12" t="str">
        <f>Patient_Characteristics!$C$9</f>
        <v>Leeds Teaching Hospitals NHS Trust</v>
      </c>
      <c r="Y12" t="s">
        <v>349</v>
      </c>
      <c r="Z12" t="s">
        <v>369</v>
      </c>
      <c r="AA12" t="s">
        <v>369</v>
      </c>
      <c r="AB12" s="83">
        <f t="shared" ref="AB12:AB16" si="17">IFERROR(SUMIFS(K:K, $F:$F,$X12,$I:$I,$Y12,$J:$J,$Z12),0)</f>
        <v>464</v>
      </c>
      <c r="AC12" s="9">
        <f t="shared" si="9"/>
        <v>0.13562999665737149</v>
      </c>
      <c r="AD12" s="18">
        <f t="shared" si="10"/>
        <v>1316</v>
      </c>
      <c r="AE12" s="9">
        <f t="shared" si="11"/>
        <v>0.13328999280929571</v>
      </c>
      <c r="AF12" s="18">
        <f t="shared" si="12"/>
        <v>27454</v>
      </c>
      <c r="AG12" s="16">
        <f t="shared" si="13"/>
        <v>0.1207000017166138</v>
      </c>
      <c r="AI12" s="88" t="str">
        <f t="shared" si="8"/>
        <v>40-49 yrs</v>
      </c>
      <c r="AJ12" s="71" t="str">
        <f t="shared" si="14"/>
        <v>464 (13.6%)</v>
      </c>
      <c r="AK12" s="71" t="str">
        <f t="shared" si="15"/>
        <v>1,316 (13.3%)</v>
      </c>
      <c r="AL12" s="73" t="str">
        <f t="shared" si="16"/>
        <v>27,454 (12.1%)</v>
      </c>
    </row>
    <row r="13" spans="1:38" x14ac:dyDescent="0.25">
      <c r="A13" t="s">
        <v>331</v>
      </c>
      <c r="B13" t="s">
        <v>347</v>
      </c>
      <c r="C13" t="s">
        <v>347</v>
      </c>
      <c r="D13" t="s">
        <v>347</v>
      </c>
      <c r="E13" t="s">
        <v>126</v>
      </c>
      <c r="F13" t="s">
        <v>332</v>
      </c>
      <c r="G13" s="105">
        <v>5</v>
      </c>
      <c r="H13" t="s">
        <v>361</v>
      </c>
      <c r="I13" t="s">
        <v>375</v>
      </c>
      <c r="J13" t="s">
        <v>376</v>
      </c>
      <c r="K13" s="105">
        <v>221</v>
      </c>
      <c r="L13" s="106">
        <v>0.21498000621795649</v>
      </c>
      <c r="N13" s="105">
        <v>2437</v>
      </c>
      <c r="O13" s="106">
        <v>0.2093300074338913</v>
      </c>
      <c r="Q13" s="105">
        <v>47189</v>
      </c>
      <c r="R13" s="106">
        <v>0.20746000111103061</v>
      </c>
      <c r="S13" s="107"/>
      <c r="U13" s="3" t="s">
        <v>330</v>
      </c>
      <c r="X13" t="str">
        <f>Patient_Characteristics!$C$9</f>
        <v>Leeds Teaching Hospitals NHS Trust</v>
      </c>
      <c r="Y13" t="s">
        <v>349</v>
      </c>
      <c r="Z13" t="s">
        <v>370</v>
      </c>
      <c r="AA13" t="s">
        <v>370</v>
      </c>
      <c r="AB13" s="83">
        <f t="shared" si="17"/>
        <v>939</v>
      </c>
      <c r="AC13" s="9">
        <f t="shared" si="9"/>
        <v>0.27447998523712158</v>
      </c>
      <c r="AD13" s="18">
        <f t="shared" si="10"/>
        <v>2431</v>
      </c>
      <c r="AE13" s="9">
        <f t="shared" si="11"/>
        <v>0.24623000621795649</v>
      </c>
      <c r="AF13" s="18">
        <f t="shared" si="12"/>
        <v>55879</v>
      </c>
      <c r="AG13" s="16">
        <f t="shared" si="13"/>
        <v>0.24567000567913061</v>
      </c>
      <c r="AI13" s="88" t="str">
        <f t="shared" si="8"/>
        <v>50-59 yrs</v>
      </c>
      <c r="AJ13" s="71" t="str">
        <f t="shared" si="14"/>
        <v>939 (27.4%)</v>
      </c>
      <c r="AK13" s="71" t="str">
        <f t="shared" si="15"/>
        <v>2,431 (24.6%)</v>
      </c>
      <c r="AL13" s="73" t="str">
        <f t="shared" si="16"/>
        <v>55,879 (24.6%)</v>
      </c>
    </row>
    <row r="14" spans="1:38" x14ac:dyDescent="0.25">
      <c r="A14" t="s">
        <v>331</v>
      </c>
      <c r="B14" t="s">
        <v>347</v>
      </c>
      <c r="C14" t="s">
        <v>347</v>
      </c>
      <c r="D14" t="s">
        <v>347</v>
      </c>
      <c r="E14" t="s">
        <v>126</v>
      </c>
      <c r="F14" t="s">
        <v>332</v>
      </c>
      <c r="G14" s="105">
        <v>5</v>
      </c>
      <c r="H14" t="s">
        <v>361</v>
      </c>
      <c r="I14" t="s">
        <v>375</v>
      </c>
      <c r="J14" t="s">
        <v>377</v>
      </c>
      <c r="K14" s="105">
        <v>213</v>
      </c>
      <c r="L14" s="106">
        <v>0.2072000056505203</v>
      </c>
      <c r="N14" s="105">
        <v>2451</v>
      </c>
      <c r="O14" s="106">
        <v>0.21052999794483179</v>
      </c>
      <c r="Q14" s="105">
        <v>47420</v>
      </c>
      <c r="R14" s="106">
        <v>0.20848000049591059</v>
      </c>
      <c r="S14" s="107"/>
      <c r="U14" s="3" t="s">
        <v>330</v>
      </c>
      <c r="X14" t="str">
        <f>Patient_Characteristics!$C$9</f>
        <v>Leeds Teaching Hospitals NHS Trust</v>
      </c>
      <c r="Y14" t="s">
        <v>349</v>
      </c>
      <c r="Z14" t="s">
        <v>371</v>
      </c>
      <c r="AA14" t="s">
        <v>371</v>
      </c>
      <c r="AB14" s="83">
        <f t="shared" si="17"/>
        <v>905</v>
      </c>
      <c r="AC14" s="9">
        <f t="shared" si="9"/>
        <v>0.26453998684883118</v>
      </c>
      <c r="AD14" s="18">
        <f t="shared" si="10"/>
        <v>2435</v>
      </c>
      <c r="AE14" s="9">
        <f t="shared" si="11"/>
        <v>0.246629998087883</v>
      </c>
      <c r="AF14" s="18">
        <f t="shared" si="12"/>
        <v>57982</v>
      </c>
      <c r="AG14" s="16">
        <f t="shared" si="13"/>
        <v>0.25490999221801758</v>
      </c>
      <c r="AI14" s="88" t="str">
        <f t="shared" si="8"/>
        <v>60-69 yrs</v>
      </c>
      <c r="AJ14" s="71" t="str">
        <f t="shared" si="14"/>
        <v>905 (26.5%)</v>
      </c>
      <c r="AK14" s="71" t="str">
        <f t="shared" si="15"/>
        <v>2,435 (24.7%)</v>
      </c>
      <c r="AL14" s="73" t="str">
        <f t="shared" si="16"/>
        <v>57,982 (25.5%)</v>
      </c>
    </row>
    <row r="15" spans="1:38" x14ac:dyDescent="0.25">
      <c r="A15" t="s">
        <v>331</v>
      </c>
      <c r="B15" t="s">
        <v>347</v>
      </c>
      <c r="C15" t="s">
        <v>347</v>
      </c>
      <c r="D15" t="s">
        <v>347</v>
      </c>
      <c r="E15" t="s">
        <v>126</v>
      </c>
      <c r="F15" t="s">
        <v>332</v>
      </c>
      <c r="G15" s="105">
        <v>5</v>
      </c>
      <c r="H15" t="s">
        <v>361</v>
      </c>
      <c r="I15" t="s">
        <v>375</v>
      </c>
      <c r="J15" t="s">
        <v>378</v>
      </c>
      <c r="K15" s="105">
        <v>153</v>
      </c>
      <c r="L15" s="106">
        <v>0.14882999658584589</v>
      </c>
      <c r="N15" s="105">
        <v>1969</v>
      </c>
      <c r="O15" s="106">
        <v>0.16912999749183649</v>
      </c>
      <c r="Q15" s="105">
        <v>37332</v>
      </c>
      <c r="R15" s="106">
        <v>0.1641300022602081</v>
      </c>
      <c r="S15" s="107"/>
      <c r="U15" s="3" t="s">
        <v>330</v>
      </c>
      <c r="X15" t="str">
        <f>Patient_Characteristics!$C$9</f>
        <v>Leeds Teaching Hospitals NHS Trust</v>
      </c>
      <c r="Y15" t="s">
        <v>349</v>
      </c>
      <c r="Z15" t="s">
        <v>372</v>
      </c>
      <c r="AA15" t="s">
        <v>372</v>
      </c>
      <c r="AB15" s="83">
        <f t="shared" si="17"/>
        <v>573</v>
      </c>
      <c r="AC15" s="9">
        <f t="shared" si="9"/>
        <v>0.16749000549316409</v>
      </c>
      <c r="AD15" s="18">
        <f t="shared" si="10"/>
        <v>1843</v>
      </c>
      <c r="AE15" s="9">
        <f t="shared" si="11"/>
        <v>0.18667000532150271</v>
      </c>
      <c r="AF15" s="18">
        <f t="shared" si="12"/>
        <v>44765</v>
      </c>
      <c r="AG15" s="16">
        <f t="shared" si="13"/>
        <v>0.19679999351501459</v>
      </c>
      <c r="AI15" s="88" t="str">
        <f t="shared" si="8"/>
        <v>70-79 yrs</v>
      </c>
      <c r="AJ15" s="71" t="str">
        <f t="shared" si="14"/>
        <v>573 (16.7%)</v>
      </c>
      <c r="AK15" s="71" t="str">
        <f t="shared" si="15"/>
        <v>1,843 (18.7%)</v>
      </c>
      <c r="AL15" s="73" t="str">
        <f t="shared" si="16"/>
        <v>44,765 (19.7%)</v>
      </c>
    </row>
    <row r="16" spans="1:38" x14ac:dyDescent="0.25">
      <c r="A16" t="s">
        <v>331</v>
      </c>
      <c r="B16" t="s">
        <v>347</v>
      </c>
      <c r="C16" t="s">
        <v>347</v>
      </c>
      <c r="D16" t="s">
        <v>347</v>
      </c>
      <c r="E16" t="s">
        <v>126</v>
      </c>
      <c r="F16" t="s">
        <v>332</v>
      </c>
      <c r="G16" s="105">
        <v>5</v>
      </c>
      <c r="H16" t="s">
        <v>361</v>
      </c>
      <c r="I16" t="s">
        <v>375</v>
      </c>
      <c r="J16" t="s">
        <v>379</v>
      </c>
      <c r="K16" s="105">
        <v>214</v>
      </c>
      <c r="L16" s="106">
        <v>0.20816999673843381</v>
      </c>
      <c r="N16" s="105">
        <v>2407</v>
      </c>
      <c r="O16" s="106">
        <v>0.20675000548362729</v>
      </c>
      <c r="Q16" s="105">
        <v>47525</v>
      </c>
      <c r="R16" s="106">
        <v>0.20893999934196469</v>
      </c>
      <c r="S16" s="107"/>
      <c r="U16" s="3" t="s">
        <v>330</v>
      </c>
      <c r="X16" t="str">
        <f>Patient_Characteristics!$C$9</f>
        <v>Leeds Teaching Hospitals NHS Trust</v>
      </c>
      <c r="Y16" t="s">
        <v>349</v>
      </c>
      <c r="Z16" t="s">
        <v>373</v>
      </c>
      <c r="AA16" t="s">
        <v>373</v>
      </c>
      <c r="AB16" s="83">
        <f t="shared" si="17"/>
        <v>343</v>
      </c>
      <c r="AC16" s="9">
        <f t="shared" si="9"/>
        <v>0.1002599969506264</v>
      </c>
      <c r="AD16" s="18">
        <f t="shared" si="10"/>
        <v>1327</v>
      </c>
      <c r="AE16" s="9">
        <f t="shared" si="11"/>
        <v>0.1344099938869476</v>
      </c>
      <c r="AF16" s="18">
        <f t="shared" si="12"/>
        <v>31831</v>
      </c>
      <c r="AG16" s="16">
        <f t="shared" si="13"/>
        <v>0.1399399936199188</v>
      </c>
      <c r="AI16" s="88" t="str">
        <f t="shared" si="8"/>
        <v>80+ yrs</v>
      </c>
      <c r="AJ16" s="71" t="str">
        <f t="shared" si="14"/>
        <v>343 (10.0%)</v>
      </c>
      <c r="AK16" s="71" t="str">
        <f t="shared" si="15"/>
        <v>1,327 (13.4%)</v>
      </c>
      <c r="AL16" s="73" t="str">
        <f t="shared" si="16"/>
        <v>31,831 (14.0%)</v>
      </c>
    </row>
    <row r="17" spans="1:38" x14ac:dyDescent="0.25">
      <c r="A17" t="s">
        <v>331</v>
      </c>
      <c r="B17" t="s">
        <v>347</v>
      </c>
      <c r="C17" t="s">
        <v>347</v>
      </c>
      <c r="D17" t="s">
        <v>347</v>
      </c>
      <c r="E17" t="s">
        <v>126</v>
      </c>
      <c r="F17" t="s">
        <v>332</v>
      </c>
      <c r="G17" s="105">
        <v>5</v>
      </c>
      <c r="H17" t="s">
        <v>361</v>
      </c>
      <c r="I17" t="s">
        <v>375</v>
      </c>
      <c r="J17" t="s">
        <v>380</v>
      </c>
      <c r="K17" s="105">
        <v>227</v>
      </c>
      <c r="L17" s="106">
        <v>0.22081999480724329</v>
      </c>
      <c r="N17" s="105">
        <v>2378</v>
      </c>
      <c r="O17" s="106">
        <v>0.20426000654697421</v>
      </c>
      <c r="Q17" s="105">
        <v>47993</v>
      </c>
      <c r="R17" s="106">
        <v>0.210999995470047</v>
      </c>
      <c r="S17" s="107"/>
      <c r="U17" s="3" t="s">
        <v>330</v>
      </c>
      <c r="AA17" t="s">
        <v>410</v>
      </c>
      <c r="AB17" s="83"/>
      <c r="AC17" s="9"/>
      <c r="AD17" s="18"/>
      <c r="AE17" s="9"/>
      <c r="AF17" s="18"/>
      <c r="AG17" s="16"/>
      <c r="AI17" s="88" t="str">
        <f t="shared" si="8"/>
        <v>GENDER</v>
      </c>
      <c r="AJ17" s="89" t="str">
        <f>""</f>
        <v/>
      </c>
      <c r="AK17" s="89" t="str">
        <f>""</f>
        <v/>
      </c>
      <c r="AL17" s="90" t="str">
        <f>""</f>
        <v/>
      </c>
    </row>
    <row r="18" spans="1:38" x14ac:dyDescent="0.25">
      <c r="A18" t="s">
        <v>331</v>
      </c>
      <c r="B18" t="s">
        <v>347</v>
      </c>
      <c r="C18" t="s">
        <v>347</v>
      </c>
      <c r="D18" t="s">
        <v>347</v>
      </c>
      <c r="E18" t="s">
        <v>126</v>
      </c>
      <c r="F18" t="s">
        <v>332</v>
      </c>
      <c r="G18" s="105">
        <v>5</v>
      </c>
      <c r="H18" t="s">
        <v>361</v>
      </c>
      <c r="I18" t="s">
        <v>381</v>
      </c>
      <c r="J18" t="s">
        <v>382</v>
      </c>
      <c r="K18" s="105">
        <v>24</v>
      </c>
      <c r="L18" s="106">
        <v>2.335000038146973E-2</v>
      </c>
      <c r="M18" s="106">
        <v>2.7620000764727589E-2</v>
      </c>
      <c r="N18" s="105">
        <v>246</v>
      </c>
      <c r="O18" s="106">
        <v>2.112999930977821E-2</v>
      </c>
      <c r="P18" s="106">
        <v>2.553999982774258E-2</v>
      </c>
      <c r="Q18" s="105">
        <v>5423</v>
      </c>
      <c r="R18" s="106">
        <v>2.384000085294247E-2</v>
      </c>
      <c r="S18" s="107">
        <v>3.0780000612139698E-2</v>
      </c>
      <c r="U18" s="3" t="s">
        <v>330</v>
      </c>
      <c r="X18" t="str">
        <f>Patient_Characteristics!$C$9</f>
        <v>Leeds Teaching Hospitals NHS Trust</v>
      </c>
      <c r="Y18" t="s">
        <v>395</v>
      </c>
      <c r="Z18" t="s">
        <v>408</v>
      </c>
      <c r="AA18" t="s">
        <v>396</v>
      </c>
      <c r="AB18" s="83">
        <f>IFERROR(SUMIFS(K:K, $F:$F,$X18,$I:$I,$Y18,$J:$J,$Z18),0)</f>
        <v>3407</v>
      </c>
      <c r="AC18" s="9">
        <f>IFERROR(SUMIFS(L:L, $F:$F,$X18,$I:$I,$Y18,$J:$J,$Z18),0)</f>
        <v>0.99590998888015747</v>
      </c>
      <c r="AD18" s="18">
        <f>IFERROR(SUMIFS(N:N, $F:$F,$X18,$I:$I,$Y18,$J:$J,$Z18),0)</f>
        <v>9804</v>
      </c>
      <c r="AE18" s="9">
        <f>IFERROR(SUMIFS(O:O, $F:$F,$X18,$I:$I,$Y18,$J:$J,$Z18),0)</f>
        <v>0.99300998449325562</v>
      </c>
      <c r="AF18" s="18">
        <f>IFERROR(SUMIFS(Q:Q, $F:$F,$X18,$I:$I,$Y18,$J:$J,$Z18),0)</f>
        <v>225832</v>
      </c>
      <c r="AG18" s="16">
        <f>IFERROR(SUMIFS(R:R, $F:$F,$X18,$I:$I,$Y18,$J:$J,$Z18),0)</f>
        <v>0.99285000562667847</v>
      </c>
      <c r="AI18" s="88" t="str">
        <f t="shared" si="8"/>
        <v>Female</v>
      </c>
      <c r="AJ18" s="71" t="str">
        <f t="shared" ref="AJ18:AJ19" si="18">IF(OR(AB18=1, AB18=2, AB18=3, AB18=4), "&lt;5",TEXT(AB18, "#,##0"))   &amp;    IF(AB18=0,"", " ("&amp;TEXT(ROUND(AC18*100,1), "#0.0")&amp;"%)")</f>
        <v>3,407 (99.6%)</v>
      </c>
      <c r="AK18" s="71" t="str">
        <f t="shared" ref="AK18:AK19" si="19">IF(OR(AD18=1, AD18=2, AD18=3, AD18=4), "&lt;5", TEXT(AD18, "#,##0"))   &amp;   IF(AD18=0,"", " ("&amp;TEXT(ROUND(AE18*100,1), "#0.0")&amp;"%)")</f>
        <v>9,804 (99.3%)</v>
      </c>
      <c r="AL18" s="73" t="str">
        <f t="shared" ref="AL18:AL19" si="20">IF(OR(AF18=1, AF18=2, AF18=3, AF18=4), "&lt;5", TEXT(AF18, "#,##0"))   &amp;   IF(AF18=0,"", " ("&amp;TEXT(ROUND(AG18*100,1), "#0.0")&amp;"%)")</f>
        <v>225,832 (99.3%)</v>
      </c>
    </row>
    <row r="19" spans="1:38" x14ac:dyDescent="0.25">
      <c r="A19" t="s">
        <v>331</v>
      </c>
      <c r="B19" t="s">
        <v>347</v>
      </c>
      <c r="C19" t="s">
        <v>347</v>
      </c>
      <c r="D19" t="s">
        <v>347</v>
      </c>
      <c r="E19" t="s">
        <v>126</v>
      </c>
      <c r="F19" t="s">
        <v>332</v>
      </c>
      <c r="G19" s="105">
        <v>5</v>
      </c>
      <c r="H19" t="s">
        <v>361</v>
      </c>
      <c r="I19" t="s">
        <v>381</v>
      </c>
      <c r="J19" t="s">
        <v>383</v>
      </c>
      <c r="K19" s="105">
        <v>43</v>
      </c>
      <c r="L19" s="106">
        <v>4.1829999536275857E-2</v>
      </c>
      <c r="M19" s="106">
        <v>4.9479998648166663E-2</v>
      </c>
      <c r="N19" s="105">
        <v>1313</v>
      </c>
      <c r="O19" s="106">
        <v>0.1127799972891808</v>
      </c>
      <c r="P19" s="106">
        <v>0.13632999360561371</v>
      </c>
      <c r="Q19" s="105">
        <v>26007</v>
      </c>
      <c r="R19" s="106">
        <v>0.11433999985456469</v>
      </c>
      <c r="S19" s="107">
        <v>0.1476300060749054</v>
      </c>
      <c r="U19" s="3" t="s">
        <v>330</v>
      </c>
      <c r="X19" t="str">
        <f>Patient_Characteristics!$C$9</f>
        <v>Leeds Teaching Hospitals NHS Trust</v>
      </c>
      <c r="Y19" t="s">
        <v>395</v>
      </c>
      <c r="Z19" t="s">
        <v>409</v>
      </c>
      <c r="AA19" t="s">
        <v>397</v>
      </c>
      <c r="AB19" s="83">
        <f>IFERROR(SUMIFS(K:K, $F:$F,$X19,$I:$I,$Y19,$J:$J,$Z19),0)</f>
        <v>14</v>
      </c>
      <c r="AC19" s="9">
        <f>IFERROR(SUMIFS(L:L, $F:$F,$X19,$I:$I,$Y19,$J:$J,$Z19),0)</f>
        <v>4.0899999439716339E-3</v>
      </c>
      <c r="AD19" s="18">
        <f>IFERROR(SUMIFS(N:N, $F:$F,$X19,$I:$I,$Y19,$J:$J,$Z19),0)</f>
        <v>69</v>
      </c>
      <c r="AE19" s="9">
        <f>IFERROR(SUMIFS(O:O, $F:$F,$X19,$I:$I,$Y19,$J:$J,$Z19),0)</f>
        <v>6.9900001399219036E-3</v>
      </c>
      <c r="AF19" s="18">
        <f>IFERROR(SUMIFS(Q:Q, $F:$F,$X19,$I:$I,$Y19,$J:$J,$Z19),0)</f>
        <v>1627</v>
      </c>
      <c r="AG19" s="16">
        <f>IFERROR(SUMIFS(R:R, $F:$F,$X19,$I:$I,$Y19,$J:$J,$Z19),0)</f>
        <v>7.1499999612569809E-3</v>
      </c>
      <c r="AI19" s="88" t="str">
        <f t="shared" si="8"/>
        <v>Male</v>
      </c>
      <c r="AJ19" s="71" t="str">
        <f t="shared" si="18"/>
        <v>14 (0.4%)</v>
      </c>
      <c r="AK19" s="71" t="str">
        <f t="shared" si="19"/>
        <v>69 (0.7%)</v>
      </c>
      <c r="AL19" s="73" t="str">
        <f t="shared" si="20"/>
        <v>1,627 (0.7%)</v>
      </c>
    </row>
    <row r="20" spans="1:38" x14ac:dyDescent="0.25">
      <c r="A20" t="s">
        <v>331</v>
      </c>
      <c r="B20" t="s">
        <v>347</v>
      </c>
      <c r="C20" t="s">
        <v>347</v>
      </c>
      <c r="D20" t="s">
        <v>347</v>
      </c>
      <c r="E20" t="s">
        <v>126</v>
      </c>
      <c r="F20" t="s">
        <v>332</v>
      </c>
      <c r="G20" s="105">
        <v>5</v>
      </c>
      <c r="H20" t="s">
        <v>361</v>
      </c>
      <c r="I20" t="s">
        <v>381</v>
      </c>
      <c r="J20" t="s">
        <v>384</v>
      </c>
      <c r="K20" s="105">
        <v>802</v>
      </c>
      <c r="L20" s="106">
        <v>0.78016000986099243</v>
      </c>
      <c r="M20" s="106">
        <v>0.92290002107620239</v>
      </c>
      <c r="N20" s="105">
        <v>8072</v>
      </c>
      <c r="O20" s="106">
        <v>0.69335001707077026</v>
      </c>
      <c r="P20" s="106">
        <v>0.83812999725341797</v>
      </c>
      <c r="Q20" s="105">
        <v>144739</v>
      </c>
      <c r="R20" s="106">
        <v>0.6363300085067749</v>
      </c>
      <c r="S20" s="107">
        <v>0.82159000635147095</v>
      </c>
      <c r="U20" s="3" t="s">
        <v>330</v>
      </c>
      <c r="AA20" t="s">
        <v>407</v>
      </c>
      <c r="AB20" s="83"/>
      <c r="AC20" s="9"/>
      <c r="AD20" s="18"/>
      <c r="AE20" s="9"/>
      <c r="AF20" s="18"/>
      <c r="AG20" s="16"/>
      <c r="AI20" s="88" t="str">
        <f t="shared" si="8"/>
        <v>ETHNIC GROUP</v>
      </c>
      <c r="AJ20" s="89" t="str">
        <f>""</f>
        <v/>
      </c>
      <c r="AK20" s="89" t="str">
        <f>""</f>
        <v/>
      </c>
      <c r="AL20" s="90" t="str">
        <f>""</f>
        <v/>
      </c>
    </row>
    <row r="21" spans="1:38" x14ac:dyDescent="0.25">
      <c r="A21" t="s">
        <v>331</v>
      </c>
      <c r="B21" t="s">
        <v>347</v>
      </c>
      <c r="C21" t="s">
        <v>347</v>
      </c>
      <c r="D21" t="s">
        <v>347</v>
      </c>
      <c r="E21" t="s">
        <v>126</v>
      </c>
      <c r="F21" t="s">
        <v>332</v>
      </c>
      <c r="G21" s="105">
        <v>5</v>
      </c>
      <c r="H21" t="s">
        <v>361</v>
      </c>
      <c r="I21" t="s">
        <v>381</v>
      </c>
      <c r="J21" t="s">
        <v>385</v>
      </c>
      <c r="K21" s="105">
        <v>159</v>
      </c>
      <c r="L21" s="106">
        <v>0.15467000007629389</v>
      </c>
      <c r="N21" s="105">
        <v>2011</v>
      </c>
      <c r="O21" s="106">
        <v>0.17273999750614169</v>
      </c>
      <c r="Q21" s="105">
        <v>51290</v>
      </c>
      <c r="R21" s="106">
        <v>0.22549000382423401</v>
      </c>
      <c r="S21" s="107"/>
      <c r="U21" s="3" t="s">
        <v>330</v>
      </c>
      <c r="X21" t="str">
        <f>Patient_Characteristics!$C$9</f>
        <v>Leeds Teaching Hospitals NHS Trust</v>
      </c>
      <c r="Y21" t="s">
        <v>386</v>
      </c>
      <c r="Z21" t="s">
        <v>387</v>
      </c>
      <c r="AA21" t="s">
        <v>387</v>
      </c>
      <c r="AB21" s="83">
        <f t="shared" ref="AB21:AB26" si="21">IFERROR(SUMIFS(K:K, $F:$F,$X21,$I:$I,$Y21,$J:$J,$Z21),0)</f>
        <v>168</v>
      </c>
      <c r="AC21" s="98">
        <f t="shared" ref="AC21:AC26" si="22">IFERROR(SUMIFS(M:M, $F:$F,$X21,$I:$I,$Y21,$J:$J,$Z21),0)</f>
        <v>4.9720000475645072E-2</v>
      </c>
      <c r="AD21" s="18">
        <f t="shared" ref="AD21:AD26" si="23">IFERROR(SUMIFS(N:N, $F:$F,$X21,$I:$I,$Y21,$J:$J,$Z21),0)</f>
        <v>599</v>
      </c>
      <c r="AE21" s="98">
        <f t="shared" ref="AE21:AE26" si="24">IFERROR(SUMIFS(P:P, $F:$F,$X21,$I:$I,$Y21,$J:$J,$Z21),0)</f>
        <v>6.1489999294281013E-2</v>
      </c>
      <c r="AF21" s="18">
        <f t="shared" ref="AF21:AF26" si="25">IFERROR(SUMIFS(Q:Q, $F:$F,$X21,$I:$I,$Y21,$J:$J,$Z21),0)</f>
        <v>12181</v>
      </c>
      <c r="AG21" s="99">
        <f t="shared" ref="AG21:AG26" si="26">IFERROR(SUMIFS(S:S, $F:$F,$X21,$I:$I,$Y21,$J:$J,$Z21),0)</f>
        <v>5.4999999701976783E-2</v>
      </c>
      <c r="AI21" s="88" t="str">
        <f t="shared" si="8"/>
        <v>Asian or Asian British</v>
      </c>
      <c r="AJ21" s="71" t="str">
        <f t="shared" ref="AJ21:AJ25" si="27">IF(OR(AB21=1, AB21=2, AB21=3, AB21=4), "&lt;5",TEXT(AB21, "#,##0"))   &amp;    IF(AB21=0,"", " ("&amp;TEXT(ROUND(AC21*100,1), "#0.0")&amp;"%)")</f>
        <v>168 (5.0%)</v>
      </c>
      <c r="AK21" s="71" t="str">
        <f t="shared" ref="AK21:AK25" si="28">IF(OR(AD21=1, AD21=2, AD21=3, AD21=4), "&lt;5", TEXT(AD21, "#,##0"))   &amp;   IF(AD21=0,"", " ("&amp;TEXT(ROUND(AE21*100,1), "#0.0")&amp;"%)")</f>
        <v>599 (6.1%)</v>
      </c>
      <c r="AL21" s="73" t="str">
        <f t="shared" ref="AL21:AL25" si="29">IF(OR(AF21=1, AF21=2, AF21=3, AF21=4), "&lt;5", TEXT(AF21, "#,##0"))   &amp;   IF(AF21=0,"", " ("&amp;TEXT(ROUND(AG21*100,1), "#0.0")&amp;"%)")</f>
        <v>12,181 (5.5%)</v>
      </c>
    </row>
    <row r="22" spans="1:38" x14ac:dyDescent="0.25">
      <c r="A22" t="s">
        <v>331</v>
      </c>
      <c r="B22" t="s">
        <v>347</v>
      </c>
      <c r="C22" t="s">
        <v>347</v>
      </c>
      <c r="D22" t="s">
        <v>347</v>
      </c>
      <c r="E22" t="s">
        <v>126</v>
      </c>
      <c r="F22" t="s">
        <v>332</v>
      </c>
      <c r="G22" s="105">
        <v>5</v>
      </c>
      <c r="H22" t="s">
        <v>361</v>
      </c>
      <c r="I22" t="s">
        <v>386</v>
      </c>
      <c r="J22" t="s">
        <v>387</v>
      </c>
      <c r="K22" s="105">
        <v>12</v>
      </c>
      <c r="L22" s="106">
        <v>1.1669999919831749E-2</v>
      </c>
      <c r="M22" s="106">
        <v>1.1719999834895131E-2</v>
      </c>
      <c r="N22" s="105">
        <v>197</v>
      </c>
      <c r="O22" s="106">
        <v>1.6920000314712521E-2</v>
      </c>
      <c r="P22" s="106">
        <v>1.717999950051308E-2</v>
      </c>
      <c r="Q22" s="105">
        <v>12181</v>
      </c>
      <c r="R22" s="106">
        <v>5.3550001233816147E-2</v>
      </c>
      <c r="S22" s="107">
        <v>5.4999999701976783E-2</v>
      </c>
      <c r="U22" s="3" t="s">
        <v>330</v>
      </c>
      <c r="X22" t="str">
        <f>Patient_Characteristics!$C$9</f>
        <v>Leeds Teaching Hospitals NHS Trust</v>
      </c>
      <c r="Y22" t="s">
        <v>386</v>
      </c>
      <c r="Z22" t="s">
        <v>388</v>
      </c>
      <c r="AA22" t="s">
        <v>388</v>
      </c>
      <c r="AB22" s="83">
        <f t="shared" si="21"/>
        <v>86</v>
      </c>
      <c r="AC22" s="98">
        <f t="shared" si="22"/>
        <v>2.5450000539422039E-2</v>
      </c>
      <c r="AD22" s="18">
        <f t="shared" si="23"/>
        <v>136</v>
      </c>
      <c r="AE22" s="98">
        <f t="shared" si="24"/>
        <v>1.396000012755394E-2</v>
      </c>
      <c r="AF22" s="18">
        <f t="shared" si="25"/>
        <v>6321</v>
      </c>
      <c r="AG22" s="99">
        <f t="shared" si="26"/>
        <v>2.8540000319480899E-2</v>
      </c>
      <c r="AI22" s="88" t="str">
        <f t="shared" si="8"/>
        <v>Black or Black British</v>
      </c>
      <c r="AJ22" s="71" t="str">
        <f t="shared" si="27"/>
        <v>86 (2.5%)</v>
      </c>
      <c r="AK22" s="71" t="str">
        <f t="shared" si="28"/>
        <v>136 (1.4%)</v>
      </c>
      <c r="AL22" s="73" t="str">
        <f t="shared" si="29"/>
        <v>6,321 (2.9%)</v>
      </c>
    </row>
    <row r="23" spans="1:38" x14ac:dyDescent="0.25">
      <c r="A23" t="s">
        <v>331</v>
      </c>
      <c r="B23" t="s">
        <v>347</v>
      </c>
      <c r="C23" t="s">
        <v>347</v>
      </c>
      <c r="D23" t="s">
        <v>347</v>
      </c>
      <c r="E23" t="s">
        <v>126</v>
      </c>
      <c r="F23" t="s">
        <v>332</v>
      </c>
      <c r="G23">
        <v>5</v>
      </c>
      <c r="H23" t="s">
        <v>361</v>
      </c>
      <c r="I23" t="s">
        <v>386</v>
      </c>
      <c r="J23" t="s">
        <v>388</v>
      </c>
      <c r="K23">
        <v>2</v>
      </c>
      <c r="L23" s="106">
        <v>1.949999947100878E-3</v>
      </c>
      <c r="M23" s="106">
        <v>1.949999947100878E-3</v>
      </c>
      <c r="N23">
        <v>197</v>
      </c>
      <c r="O23" s="106">
        <v>1.6920000314712521E-2</v>
      </c>
      <c r="P23" s="106">
        <v>1.717999950051308E-2</v>
      </c>
      <c r="Q23">
        <v>6321</v>
      </c>
      <c r="R23" s="106">
        <v>2.77900006622076E-2</v>
      </c>
      <c r="S23" s="106">
        <v>2.8540000319480899E-2</v>
      </c>
      <c r="U23" s="3" t="s">
        <v>330</v>
      </c>
      <c r="X23" t="str">
        <f>Patient_Characteristics!$C$9</f>
        <v>Leeds Teaching Hospitals NHS Trust</v>
      </c>
      <c r="Y23" t="s">
        <v>386</v>
      </c>
      <c r="Z23" t="s">
        <v>85</v>
      </c>
      <c r="AA23" t="s">
        <v>85</v>
      </c>
      <c r="AB23" s="83">
        <f t="shared" si="21"/>
        <v>71</v>
      </c>
      <c r="AC23" s="98">
        <f t="shared" si="22"/>
        <v>2.1010000258684158E-2</v>
      </c>
      <c r="AD23" s="18">
        <f t="shared" si="23"/>
        <v>172</v>
      </c>
      <c r="AE23" s="98">
        <f t="shared" si="24"/>
        <v>1.7659999430179599E-2</v>
      </c>
      <c r="AF23" s="18">
        <f t="shared" si="25"/>
        <v>4872</v>
      </c>
      <c r="AG23" s="99">
        <f t="shared" si="26"/>
        <v>2.199999988079071E-2</v>
      </c>
      <c r="AI23" s="88" t="str">
        <f t="shared" si="8"/>
        <v>Mixed</v>
      </c>
      <c r="AJ23" s="71" t="str">
        <f t="shared" si="27"/>
        <v>71 (2.1%)</v>
      </c>
      <c r="AK23" s="71" t="str">
        <f t="shared" si="28"/>
        <v>172 (1.8%)</v>
      </c>
      <c r="AL23" s="73" t="str">
        <f t="shared" si="29"/>
        <v>4,872 (2.2%)</v>
      </c>
    </row>
    <row r="24" spans="1:38" x14ac:dyDescent="0.25">
      <c r="A24" t="s">
        <v>331</v>
      </c>
      <c r="B24" t="s">
        <v>347</v>
      </c>
      <c r="C24" t="s">
        <v>347</v>
      </c>
      <c r="D24" t="s">
        <v>347</v>
      </c>
      <c r="E24" t="s">
        <v>126</v>
      </c>
      <c r="F24" t="s">
        <v>332</v>
      </c>
      <c r="G24" s="105">
        <v>5</v>
      </c>
      <c r="H24" t="s">
        <v>361</v>
      </c>
      <c r="I24" t="s">
        <v>386</v>
      </c>
      <c r="J24" t="s">
        <v>85</v>
      </c>
      <c r="K24" s="105">
        <v>10</v>
      </c>
      <c r="L24" s="106">
        <v>9.7300000488758087E-3</v>
      </c>
      <c r="M24" s="106">
        <v>9.7700003534555435E-3</v>
      </c>
      <c r="N24" s="105">
        <v>179</v>
      </c>
      <c r="O24" s="106">
        <v>1.537999976426363E-2</v>
      </c>
      <c r="P24" s="106">
        <v>1.561000011861324E-2</v>
      </c>
      <c r="Q24" s="105">
        <v>4872</v>
      </c>
      <c r="R24" s="106">
        <v>2.1420000120997429E-2</v>
      </c>
      <c r="S24" s="107">
        <v>2.199999988079071E-2</v>
      </c>
      <c r="U24" s="3" t="s">
        <v>330</v>
      </c>
      <c r="X24" t="str">
        <f>Patient_Characteristics!$C$9</f>
        <v>Leeds Teaching Hospitals NHS Trust</v>
      </c>
      <c r="Y24" t="s">
        <v>386</v>
      </c>
      <c r="Z24" t="s">
        <v>389</v>
      </c>
      <c r="AA24" t="s">
        <v>389</v>
      </c>
      <c r="AB24" s="83">
        <f t="shared" si="21"/>
        <v>45</v>
      </c>
      <c r="AC24" s="98">
        <f t="shared" si="22"/>
        <v>1.331999991089106E-2</v>
      </c>
      <c r="AD24" s="18">
        <f t="shared" si="23"/>
        <v>116</v>
      </c>
      <c r="AE24" s="98">
        <f t="shared" si="24"/>
        <v>1.1909999884665011E-2</v>
      </c>
      <c r="AF24" s="18">
        <f t="shared" si="25"/>
        <v>4049</v>
      </c>
      <c r="AG24" s="99">
        <f t="shared" si="26"/>
        <v>1.8279999494552609E-2</v>
      </c>
      <c r="AI24" s="88" t="str">
        <f t="shared" si="8"/>
        <v>Other Ethnic Group</v>
      </c>
      <c r="AJ24" s="71" t="str">
        <f t="shared" si="27"/>
        <v>45 (1.3%)</v>
      </c>
      <c r="AK24" s="71" t="str">
        <f t="shared" si="28"/>
        <v>116 (1.2%)</v>
      </c>
      <c r="AL24" s="73" t="str">
        <f t="shared" si="29"/>
        <v>4,049 (1.8%)</v>
      </c>
    </row>
    <row r="25" spans="1:38" x14ac:dyDescent="0.25">
      <c r="A25" t="s">
        <v>331</v>
      </c>
      <c r="B25" t="s">
        <v>347</v>
      </c>
      <c r="C25" t="s">
        <v>347</v>
      </c>
      <c r="D25" t="s">
        <v>347</v>
      </c>
      <c r="E25" t="s">
        <v>126</v>
      </c>
      <c r="F25" t="s">
        <v>332</v>
      </c>
      <c r="G25" s="105">
        <v>5</v>
      </c>
      <c r="H25" t="s">
        <v>361</v>
      </c>
      <c r="I25" t="s">
        <v>386</v>
      </c>
      <c r="J25" t="s">
        <v>389</v>
      </c>
      <c r="K25" s="105">
        <v>2</v>
      </c>
      <c r="L25" s="106">
        <v>1.949999947100878E-3</v>
      </c>
      <c r="M25" s="106">
        <v>1.949999947100878E-3</v>
      </c>
      <c r="N25" s="105">
        <v>87</v>
      </c>
      <c r="O25" s="106">
        <v>7.4700000695884228E-3</v>
      </c>
      <c r="P25" s="106">
        <v>7.5900000520050526E-3</v>
      </c>
      <c r="Q25" s="105">
        <v>4049</v>
      </c>
      <c r="R25" s="106">
        <v>1.779999956488609E-2</v>
      </c>
      <c r="S25" s="107">
        <v>1.8279999494552609E-2</v>
      </c>
      <c r="U25" s="3" t="s">
        <v>330</v>
      </c>
      <c r="X25" t="str">
        <f>Patient_Characteristics!$C$9</f>
        <v>Leeds Teaching Hospitals NHS Trust</v>
      </c>
      <c r="Y25" t="s">
        <v>386</v>
      </c>
      <c r="Z25" t="s">
        <v>84</v>
      </c>
      <c r="AA25" t="s">
        <v>84</v>
      </c>
      <c r="AB25" s="83">
        <f t="shared" si="21"/>
        <v>3009</v>
      </c>
      <c r="AC25" s="98">
        <f t="shared" si="22"/>
        <v>0.89050000905990601</v>
      </c>
      <c r="AD25" s="18">
        <f t="shared" si="23"/>
        <v>8719</v>
      </c>
      <c r="AE25" s="98">
        <f t="shared" si="24"/>
        <v>0.89499002695083618</v>
      </c>
      <c r="AF25" s="18">
        <f t="shared" si="25"/>
        <v>194064</v>
      </c>
      <c r="AG25" s="99">
        <f t="shared" si="26"/>
        <v>0.87619000673294067</v>
      </c>
      <c r="AI25" s="88" t="str">
        <f t="shared" si="8"/>
        <v>White</v>
      </c>
      <c r="AJ25" s="71" t="str">
        <f t="shared" si="27"/>
        <v>3,009 (89.1%)</v>
      </c>
      <c r="AK25" s="71" t="str">
        <f t="shared" si="28"/>
        <v>8,719 (89.5%)</v>
      </c>
      <c r="AL25" s="73" t="str">
        <f t="shared" si="29"/>
        <v>194,064 (87.6%)</v>
      </c>
    </row>
    <row r="26" spans="1:38" x14ac:dyDescent="0.25">
      <c r="A26" t="s">
        <v>331</v>
      </c>
      <c r="B26" t="s">
        <v>347</v>
      </c>
      <c r="C26" t="s">
        <v>347</v>
      </c>
      <c r="D26" t="s">
        <v>347</v>
      </c>
      <c r="E26" t="s">
        <v>126</v>
      </c>
      <c r="F26" t="s">
        <v>332</v>
      </c>
      <c r="G26" s="105">
        <v>5</v>
      </c>
      <c r="H26" t="s">
        <v>361</v>
      </c>
      <c r="I26" t="s">
        <v>386</v>
      </c>
      <c r="J26" t="s">
        <v>86</v>
      </c>
      <c r="K26" s="105">
        <v>4</v>
      </c>
      <c r="L26" s="106">
        <v>3.890000050887465E-3</v>
      </c>
      <c r="N26" s="105">
        <v>178</v>
      </c>
      <c r="O26" s="106">
        <v>1.528999954462051E-2</v>
      </c>
      <c r="Q26" s="105">
        <v>5972</v>
      </c>
      <c r="R26" s="106">
        <v>2.6259999722242359E-2</v>
      </c>
      <c r="S26" s="107"/>
      <c r="U26" s="3" t="s">
        <v>330</v>
      </c>
      <c r="X26" t="str">
        <f>Patient_Characteristics!$C$9</f>
        <v>Leeds Teaching Hospitals NHS Trust</v>
      </c>
      <c r="Y26" t="s">
        <v>386</v>
      </c>
      <c r="Z26" t="s">
        <v>86</v>
      </c>
      <c r="AA26" t="s">
        <v>86</v>
      </c>
      <c r="AB26" s="83">
        <f t="shared" si="21"/>
        <v>42</v>
      </c>
      <c r="AC26" s="98">
        <f t="shared" si="22"/>
        <v>0</v>
      </c>
      <c r="AD26" s="18">
        <f t="shared" si="23"/>
        <v>131</v>
      </c>
      <c r="AE26" s="98">
        <f t="shared" si="24"/>
        <v>0</v>
      </c>
      <c r="AF26" s="18">
        <f t="shared" si="25"/>
        <v>5972</v>
      </c>
      <c r="AG26" s="99">
        <f t="shared" si="26"/>
        <v>0</v>
      </c>
      <c r="AI26" s="88" t="str">
        <f t="shared" si="8"/>
        <v>Unknown</v>
      </c>
      <c r="AJ26" s="91" t="str">
        <f>TEXT(AB26, "#,##0")</f>
        <v>42</v>
      </c>
      <c r="AK26" s="91" t="str">
        <f>TEXT(AD26, "#,##0")</f>
        <v>131</v>
      </c>
      <c r="AL26" s="92" t="str">
        <f>TEXT(AF26, "#,##0")</f>
        <v>5,972</v>
      </c>
    </row>
    <row r="27" spans="1:38" x14ac:dyDescent="0.25">
      <c r="A27" t="s">
        <v>331</v>
      </c>
      <c r="B27" t="s">
        <v>347</v>
      </c>
      <c r="C27" t="s">
        <v>347</v>
      </c>
      <c r="D27" t="s">
        <v>347</v>
      </c>
      <c r="E27" t="s">
        <v>126</v>
      </c>
      <c r="F27" t="s">
        <v>332</v>
      </c>
      <c r="G27" s="105">
        <v>5</v>
      </c>
      <c r="H27" t="s">
        <v>361</v>
      </c>
      <c r="I27" t="s">
        <v>386</v>
      </c>
      <c r="J27" t="s">
        <v>84</v>
      </c>
      <c r="K27" s="105">
        <v>998</v>
      </c>
      <c r="L27" s="106">
        <v>0.97082000970840454</v>
      </c>
      <c r="M27" s="106">
        <v>0.97460997104644775</v>
      </c>
      <c r="N27" s="105">
        <v>10804</v>
      </c>
      <c r="O27" s="106">
        <v>0.92802000045776367</v>
      </c>
      <c r="P27" s="106">
        <v>0.94243001937866211</v>
      </c>
      <c r="Q27" s="105">
        <v>194064</v>
      </c>
      <c r="R27" s="106">
        <v>0.85317999124526978</v>
      </c>
      <c r="S27" s="107">
        <v>0.87619000673294067</v>
      </c>
      <c r="U27" s="3" t="s">
        <v>330</v>
      </c>
      <c r="AA27" t="s">
        <v>97</v>
      </c>
      <c r="AB27" s="83"/>
      <c r="AC27" s="9"/>
      <c r="AD27" s="18"/>
      <c r="AE27" s="9"/>
      <c r="AF27" s="18"/>
      <c r="AG27" s="16"/>
      <c r="AI27" s="88" t="str">
        <f t="shared" si="8"/>
        <v>INDEX OF MULTIPLE DEPRIVATION QUINTILE</v>
      </c>
      <c r="AJ27" s="89" t="str">
        <f>""</f>
        <v/>
      </c>
      <c r="AK27" s="89" t="str">
        <f>""</f>
        <v/>
      </c>
      <c r="AL27" s="90" t="str">
        <f>""</f>
        <v/>
      </c>
    </row>
    <row r="28" spans="1:38" x14ac:dyDescent="0.25">
      <c r="A28" t="s">
        <v>331</v>
      </c>
      <c r="B28" t="s">
        <v>347</v>
      </c>
      <c r="C28" t="s">
        <v>347</v>
      </c>
      <c r="D28" t="s">
        <v>347</v>
      </c>
      <c r="E28" t="s">
        <v>126</v>
      </c>
      <c r="F28" t="s">
        <v>332</v>
      </c>
      <c r="G28">
        <v>5</v>
      </c>
      <c r="H28" t="s">
        <v>361</v>
      </c>
      <c r="I28" t="s">
        <v>419</v>
      </c>
      <c r="J28" t="s">
        <v>390</v>
      </c>
      <c r="K28">
        <v>159</v>
      </c>
      <c r="L28" s="106">
        <v>0.15467000007629389</v>
      </c>
      <c r="N28">
        <v>2011</v>
      </c>
      <c r="O28" s="106">
        <v>0.17273999750614169</v>
      </c>
      <c r="Q28">
        <v>51290</v>
      </c>
      <c r="R28" s="106">
        <v>0.22549000382423401</v>
      </c>
      <c r="U28" s="3" t="s">
        <v>330</v>
      </c>
      <c r="X28" t="str">
        <f>Patient_Characteristics!$C$9</f>
        <v>Leeds Teaching Hospitals NHS Trust</v>
      </c>
      <c r="Y28" t="s">
        <v>398</v>
      </c>
      <c r="Z28" t="s">
        <v>399</v>
      </c>
      <c r="AA28" t="s">
        <v>399</v>
      </c>
      <c r="AB28" s="83">
        <f t="shared" ref="AB28:AB32" si="30">IFERROR(SUMIFS(K:K, $F:$F,$X28,$I:$I,$Y28,$J:$J,$Z28),0)</f>
        <v>873</v>
      </c>
      <c r="AC28" s="9">
        <f t="shared" ref="AC28:AC32" si="31">IFERROR(SUMIFS(L:L, $F:$F,$X28,$I:$I,$Y28,$J:$J,$Z28),0)</f>
        <v>0.25519001483917242</v>
      </c>
      <c r="AD28" s="18">
        <f t="shared" ref="AD28:AD32" si="32">IFERROR(SUMIFS(N:N, $F:$F,$X28,$I:$I,$Y28,$J:$J,$Z28),0)</f>
        <v>2264</v>
      </c>
      <c r="AE28" s="9">
        <f t="shared" ref="AE28:AE32" si="33">IFERROR(SUMIFS(O:O, $F:$F,$X28,$I:$I,$Y28,$J:$J,$Z28),0)</f>
        <v>0.22931000590324399</v>
      </c>
      <c r="AF28" s="18">
        <f t="shared" ref="AF28:AF32" si="34">IFERROR(SUMIFS(Q:Q, $F:$F,$X28,$I:$I,$Y28,$J:$J,$Z28),0)</f>
        <v>32785</v>
      </c>
      <c r="AG28" s="16">
        <f t="shared" ref="AG28:AG32" si="35">IFERROR(SUMIFS(R:R, $F:$F,$X28,$I:$I,$Y28,$J:$J,$Z28),0)</f>
        <v>0.14414000511169431</v>
      </c>
      <c r="AI28" s="88" t="str">
        <f t="shared" si="8"/>
        <v>1 - most deprived</v>
      </c>
      <c r="AJ28" s="71" t="str">
        <f t="shared" ref="AJ28:AJ32" si="36">IF(OR(AB28=1, AB28=2, AB28=3, AB28=4), "&lt;5",TEXT(AB28, "#,##0"))   &amp;    IF(AB28=0,"", " ("&amp;TEXT(ROUND(AC28*100,1), "#0.0")&amp;"%)")</f>
        <v>873 (25.5%)</v>
      </c>
      <c r="AK28" s="71" t="str">
        <f t="shared" ref="AK28:AK32" si="37">IF(OR(AD28=1, AD28=2, AD28=3, AD28=4), "&lt;5", TEXT(AD28, "#,##0"))   &amp;   IF(AD28=0,"", " ("&amp;TEXT(ROUND(AE28*100,1), "#0.0")&amp;"%)")</f>
        <v>2,264 (22.9%)</v>
      </c>
      <c r="AL28" s="73" t="str">
        <f t="shared" ref="AL28:AL32" si="38">IF(OR(AF28=1, AF28=2, AF28=3, AF28=4), "&lt;5", TEXT(AF28, "#,##0"))   &amp;   IF(AF28=0,"", " ("&amp;TEXT(ROUND(AG28*100,1), "#0.0")&amp;"%)")</f>
        <v>32,785 (14.4%)</v>
      </c>
    </row>
    <row r="29" spans="1:38" x14ac:dyDescent="0.25">
      <c r="A29" t="s">
        <v>331</v>
      </c>
      <c r="B29" t="s">
        <v>347</v>
      </c>
      <c r="C29" t="s">
        <v>347</v>
      </c>
      <c r="D29" t="s">
        <v>347</v>
      </c>
      <c r="E29" t="s">
        <v>126</v>
      </c>
      <c r="F29" t="s">
        <v>332</v>
      </c>
      <c r="G29" s="105">
        <v>5</v>
      </c>
      <c r="H29" t="s">
        <v>361</v>
      </c>
      <c r="I29" t="s">
        <v>419</v>
      </c>
      <c r="J29" t="s">
        <v>391</v>
      </c>
      <c r="K29" s="105">
        <v>43</v>
      </c>
      <c r="L29" s="106">
        <v>4.1829999536275857E-2</v>
      </c>
      <c r="M29" s="106">
        <v>4.9479998648166663E-2</v>
      </c>
      <c r="N29" s="105">
        <v>1313</v>
      </c>
      <c r="O29" s="106">
        <v>0.1127799972891808</v>
      </c>
      <c r="P29" s="106">
        <v>0.13632999360561371</v>
      </c>
      <c r="Q29" s="105">
        <v>26007</v>
      </c>
      <c r="R29" s="106">
        <v>0.11433999985456469</v>
      </c>
      <c r="S29" s="107">
        <v>0.1476300060749054</v>
      </c>
      <c r="U29" s="3" t="s">
        <v>330</v>
      </c>
      <c r="X29" t="str">
        <f>Patient_Characteristics!$C$9</f>
        <v>Leeds Teaching Hospitals NHS Trust</v>
      </c>
      <c r="Y29" t="s">
        <v>398</v>
      </c>
      <c r="Z29" t="s">
        <v>41</v>
      </c>
      <c r="AA29">
        <v>2</v>
      </c>
      <c r="AB29" s="83">
        <f t="shared" si="30"/>
        <v>470</v>
      </c>
      <c r="AC29" s="9">
        <f t="shared" si="31"/>
        <v>0.13739000260829931</v>
      </c>
      <c r="AD29" s="18">
        <f t="shared" si="32"/>
        <v>1699</v>
      </c>
      <c r="AE29" s="9">
        <f t="shared" si="33"/>
        <v>0.17208999395370481</v>
      </c>
      <c r="AF29" s="18">
        <f t="shared" si="34"/>
        <v>40324</v>
      </c>
      <c r="AG29" s="16">
        <f t="shared" si="35"/>
        <v>0.177279993891716</v>
      </c>
      <c r="AI29" s="88">
        <f t="shared" si="8"/>
        <v>2</v>
      </c>
      <c r="AJ29" s="71" t="str">
        <f t="shared" si="36"/>
        <v>470 (13.7%)</v>
      </c>
      <c r="AK29" s="71" t="str">
        <f t="shared" si="37"/>
        <v>1,699 (17.2%)</v>
      </c>
      <c r="AL29" s="73" t="str">
        <f t="shared" si="38"/>
        <v>40,324 (17.7%)</v>
      </c>
    </row>
    <row r="30" spans="1:38" x14ac:dyDescent="0.25">
      <c r="A30" t="s">
        <v>331</v>
      </c>
      <c r="B30" t="s">
        <v>347</v>
      </c>
      <c r="C30" t="s">
        <v>347</v>
      </c>
      <c r="D30" t="s">
        <v>347</v>
      </c>
      <c r="E30" t="s">
        <v>126</v>
      </c>
      <c r="F30" t="s">
        <v>332</v>
      </c>
      <c r="G30" s="105">
        <v>5</v>
      </c>
      <c r="H30" t="s">
        <v>361</v>
      </c>
      <c r="I30" t="s">
        <v>419</v>
      </c>
      <c r="J30" t="s">
        <v>392</v>
      </c>
      <c r="K30" s="105">
        <v>359</v>
      </c>
      <c r="L30" s="106">
        <v>0.34922000765800482</v>
      </c>
      <c r="M30" s="106">
        <v>0.41312000155448908</v>
      </c>
      <c r="N30" s="105">
        <v>3952</v>
      </c>
      <c r="O30" s="106">
        <v>0.33945998549461359</v>
      </c>
      <c r="P30" s="106">
        <v>0.41034001111984247</v>
      </c>
      <c r="Q30" s="105">
        <v>69347</v>
      </c>
      <c r="R30" s="106">
        <v>0.30487999320030212</v>
      </c>
      <c r="S30" s="107">
        <v>0.39364001154899603</v>
      </c>
      <c r="U30" s="3" t="s">
        <v>330</v>
      </c>
      <c r="X30" t="str">
        <f>Patient_Characteristics!$C$9</f>
        <v>Leeds Teaching Hospitals NHS Trust</v>
      </c>
      <c r="Y30" t="s">
        <v>398</v>
      </c>
      <c r="Z30" t="s">
        <v>40</v>
      </c>
      <c r="AA30">
        <v>3</v>
      </c>
      <c r="AB30" s="83">
        <f t="shared" si="30"/>
        <v>635</v>
      </c>
      <c r="AC30" s="9">
        <f t="shared" si="31"/>
        <v>0.18561999499797821</v>
      </c>
      <c r="AD30" s="18">
        <f t="shared" si="32"/>
        <v>1889</v>
      </c>
      <c r="AE30" s="9">
        <f t="shared" si="33"/>
        <v>0.19133000075817111</v>
      </c>
      <c r="AF30" s="18">
        <f t="shared" si="34"/>
        <v>47952</v>
      </c>
      <c r="AG30" s="16">
        <f t="shared" si="35"/>
        <v>0.21082000434398651</v>
      </c>
      <c r="AI30" s="88">
        <f t="shared" si="8"/>
        <v>3</v>
      </c>
      <c r="AJ30" s="71" t="str">
        <f t="shared" si="36"/>
        <v>635 (18.6%)</v>
      </c>
      <c r="AK30" s="71" t="str">
        <f t="shared" si="37"/>
        <v>1,889 (19.1%)</v>
      </c>
      <c r="AL30" s="73" t="str">
        <f t="shared" si="38"/>
        <v>47,952 (21.1%)</v>
      </c>
    </row>
    <row r="31" spans="1:38" x14ac:dyDescent="0.25">
      <c r="A31" t="s">
        <v>331</v>
      </c>
      <c r="B31" t="s">
        <v>347</v>
      </c>
      <c r="C31" t="s">
        <v>347</v>
      </c>
      <c r="D31" t="s">
        <v>347</v>
      </c>
      <c r="E31" t="s">
        <v>126</v>
      </c>
      <c r="F31" t="s">
        <v>332</v>
      </c>
      <c r="G31" s="105">
        <v>5</v>
      </c>
      <c r="H31" t="s">
        <v>361</v>
      </c>
      <c r="I31" t="s">
        <v>419</v>
      </c>
      <c r="J31" t="s">
        <v>393</v>
      </c>
      <c r="K31" s="105">
        <v>386</v>
      </c>
      <c r="L31" s="106">
        <v>0.37549000978469849</v>
      </c>
      <c r="M31" s="106">
        <v>0.44418999552726751</v>
      </c>
      <c r="N31" s="105">
        <v>3620</v>
      </c>
      <c r="O31" s="106">
        <v>0.31093999743461609</v>
      </c>
      <c r="P31" s="106">
        <v>0.3758699893951416</v>
      </c>
      <c r="Q31" s="105">
        <v>66079</v>
      </c>
      <c r="R31" s="106">
        <v>0.29050999879837042</v>
      </c>
      <c r="S31" s="107">
        <v>0.37509000301361078</v>
      </c>
      <c r="U31" s="3" t="s">
        <v>330</v>
      </c>
      <c r="X31" t="str">
        <f>Patient_Characteristics!$C$9</f>
        <v>Leeds Teaching Hospitals NHS Trust</v>
      </c>
      <c r="Y31" t="s">
        <v>398</v>
      </c>
      <c r="Z31" t="s">
        <v>39</v>
      </c>
      <c r="AA31">
        <v>4</v>
      </c>
      <c r="AB31" s="83">
        <f t="shared" si="30"/>
        <v>786</v>
      </c>
      <c r="AC31" s="9">
        <f t="shared" si="31"/>
        <v>0.229760006070137</v>
      </c>
      <c r="AD31" s="18">
        <f t="shared" si="32"/>
        <v>2314</v>
      </c>
      <c r="AE31" s="9">
        <f t="shared" si="33"/>
        <v>0.23438000679016111</v>
      </c>
      <c r="AF31" s="18">
        <f t="shared" si="34"/>
        <v>51770</v>
      </c>
      <c r="AG31" s="16">
        <f t="shared" si="35"/>
        <v>0.22759999334812159</v>
      </c>
      <c r="AI31" s="88">
        <f t="shared" si="8"/>
        <v>4</v>
      </c>
      <c r="AJ31" s="71" t="str">
        <f t="shared" si="36"/>
        <v>786 (23.0%)</v>
      </c>
      <c r="AK31" s="71" t="str">
        <f t="shared" si="37"/>
        <v>2,314 (23.4%)</v>
      </c>
      <c r="AL31" s="73" t="str">
        <f t="shared" si="38"/>
        <v>51,770 (22.8%)</v>
      </c>
    </row>
    <row r="32" spans="1:38" x14ac:dyDescent="0.25">
      <c r="A32" t="s">
        <v>331</v>
      </c>
      <c r="B32" t="s">
        <v>347</v>
      </c>
      <c r="C32" t="s">
        <v>347</v>
      </c>
      <c r="D32" t="s">
        <v>347</v>
      </c>
      <c r="E32" t="s">
        <v>126</v>
      </c>
      <c r="F32" t="s">
        <v>332</v>
      </c>
      <c r="G32" s="105">
        <v>5</v>
      </c>
      <c r="H32" t="s">
        <v>361</v>
      </c>
      <c r="I32" t="s">
        <v>419</v>
      </c>
      <c r="J32" t="s">
        <v>394</v>
      </c>
      <c r="K32" s="105">
        <v>81</v>
      </c>
      <c r="L32" s="106">
        <v>7.8790001571178436E-2</v>
      </c>
      <c r="M32" s="106">
        <v>9.3209996819496155E-2</v>
      </c>
      <c r="N32" s="105">
        <v>746</v>
      </c>
      <c r="O32" s="106">
        <v>6.4079999923706055E-2</v>
      </c>
      <c r="P32" s="106">
        <v>7.7459998428821564E-2</v>
      </c>
      <c r="Q32" s="105">
        <v>14736</v>
      </c>
      <c r="R32" s="106">
        <v>6.4790003001689911E-2</v>
      </c>
      <c r="S32" s="107">
        <v>8.3650000393390656E-2</v>
      </c>
      <c r="U32" s="3" t="s">
        <v>330</v>
      </c>
      <c r="X32" t="str">
        <f>Patient_Characteristics!$C$9</f>
        <v>Leeds Teaching Hospitals NHS Trust</v>
      </c>
      <c r="Y32" t="s">
        <v>398</v>
      </c>
      <c r="Z32" t="s">
        <v>400</v>
      </c>
      <c r="AA32" t="s">
        <v>400</v>
      </c>
      <c r="AB32" s="83">
        <f t="shared" si="30"/>
        <v>657</v>
      </c>
      <c r="AC32" s="9">
        <f t="shared" si="31"/>
        <v>0.19204999506473541</v>
      </c>
      <c r="AD32" s="18">
        <f t="shared" si="32"/>
        <v>1707</v>
      </c>
      <c r="AE32" s="9">
        <f t="shared" si="33"/>
        <v>0.1729000061750412</v>
      </c>
      <c r="AF32" s="18">
        <f t="shared" si="34"/>
        <v>54628</v>
      </c>
      <c r="AG32" s="16">
        <f t="shared" si="35"/>
        <v>0.24017000198364261</v>
      </c>
      <c r="AI32" s="88" t="str">
        <f t="shared" si="8"/>
        <v>5 - least deprived</v>
      </c>
      <c r="AJ32" s="71" t="str">
        <f t="shared" si="36"/>
        <v>657 (19.2%)</v>
      </c>
      <c r="AK32" s="71" t="str">
        <f t="shared" si="37"/>
        <v>1,707 (17.3%)</v>
      </c>
      <c r="AL32" s="73" t="str">
        <f t="shared" si="38"/>
        <v>54,628 (24.0%)</v>
      </c>
    </row>
    <row r="33" spans="1:38" x14ac:dyDescent="0.25">
      <c r="A33" t="s">
        <v>331</v>
      </c>
      <c r="B33" t="s">
        <v>347</v>
      </c>
      <c r="C33" t="s">
        <v>347</v>
      </c>
      <c r="D33" t="s">
        <v>347</v>
      </c>
      <c r="E33" t="s">
        <v>126</v>
      </c>
      <c r="F33" t="s">
        <v>332</v>
      </c>
      <c r="G33" s="105">
        <v>5</v>
      </c>
      <c r="H33" t="s">
        <v>361</v>
      </c>
      <c r="I33" t="s">
        <v>439</v>
      </c>
      <c r="J33" t="s">
        <v>440</v>
      </c>
      <c r="K33" s="105">
        <v>159</v>
      </c>
      <c r="L33" s="106">
        <v>0.15467000007629389</v>
      </c>
      <c r="N33" s="105">
        <v>2011</v>
      </c>
      <c r="O33" s="106">
        <v>0.17273999750614169</v>
      </c>
      <c r="Q33" s="105">
        <v>51290</v>
      </c>
      <c r="R33" s="106">
        <v>0.22549000382423401</v>
      </c>
      <c r="S33" s="107"/>
      <c r="U33" s="3" t="s">
        <v>330</v>
      </c>
      <c r="AA33" t="s">
        <v>483</v>
      </c>
      <c r="AB33" s="83"/>
      <c r="AC33" s="9"/>
      <c r="AD33" s="18"/>
      <c r="AE33" s="9"/>
      <c r="AF33" s="18"/>
      <c r="AG33" s="16"/>
      <c r="AI33" s="88" t="str">
        <f t="shared" si="8"/>
        <v>SCARF INDEX*</v>
      </c>
      <c r="AJ33" s="89" t="str">
        <f>""</f>
        <v/>
      </c>
      <c r="AK33" s="89" t="str">
        <f>""</f>
        <v/>
      </c>
      <c r="AL33" s="90" t="str">
        <f>""</f>
        <v/>
      </c>
    </row>
    <row r="34" spans="1:38" x14ac:dyDescent="0.25">
      <c r="A34" t="s">
        <v>331</v>
      </c>
      <c r="B34" t="s">
        <v>347</v>
      </c>
      <c r="C34" t="s">
        <v>347</v>
      </c>
      <c r="D34" t="s">
        <v>347</v>
      </c>
      <c r="E34" t="s">
        <v>126</v>
      </c>
      <c r="F34" t="s">
        <v>332</v>
      </c>
      <c r="G34" s="105">
        <v>5</v>
      </c>
      <c r="H34" t="s">
        <v>361</v>
      </c>
      <c r="I34" t="s">
        <v>439</v>
      </c>
      <c r="J34" t="s">
        <v>442</v>
      </c>
      <c r="K34" s="105">
        <v>869</v>
      </c>
      <c r="L34" s="106">
        <v>0.84532999992370605</v>
      </c>
      <c r="M34" s="106">
        <v>1</v>
      </c>
      <c r="N34" s="105">
        <v>9631</v>
      </c>
      <c r="O34" s="106">
        <v>0.82726001739501953</v>
      </c>
      <c r="P34" s="106">
        <v>1</v>
      </c>
      <c r="Q34" s="105">
        <v>176169</v>
      </c>
      <c r="R34" s="106">
        <v>0.77451002597808838</v>
      </c>
      <c r="S34" s="107">
        <v>1</v>
      </c>
      <c r="U34" s="3" t="s">
        <v>330</v>
      </c>
      <c r="X34" t="str">
        <f>Patient_Characteristics!$C$9</f>
        <v>Leeds Teaching Hospitals NHS Trust</v>
      </c>
      <c r="Y34" t="s">
        <v>401</v>
      </c>
      <c r="Z34" t="s">
        <v>405</v>
      </c>
      <c r="AA34" t="s">
        <v>405</v>
      </c>
      <c r="AB34" s="83">
        <f t="shared" ref="AB34:AB38" si="39">IFERROR(SUMIFS(K:K, $F:$F,$X34,$I:$I,$Y34,$J:$J,$Z34),0)</f>
        <v>2668</v>
      </c>
      <c r="AC34" s="98">
        <f t="shared" ref="AC34:AC38" si="40">IFERROR(SUMIFS(M:M, $F:$F,$X34,$I:$I,$Y34,$J:$J,$Z34),0)</f>
        <v>0.80191999673843384</v>
      </c>
      <c r="AD34" s="18">
        <f t="shared" ref="AD34:AD38" si="41">IFERROR(SUMIFS(N:N, $F:$F,$X34,$I:$I,$Y34,$J:$J,$Z34),0)</f>
        <v>7532</v>
      </c>
      <c r="AE34" s="98">
        <f t="shared" ref="AE34:AE38" si="42">IFERROR(SUMIFS(P:P, $F:$F,$X34,$I:$I,$Y34,$J:$J,$Z34),0)</f>
        <v>0.78011000156402588</v>
      </c>
      <c r="AF34" s="18">
        <f t="shared" ref="AF34:AF38" si="43">IFERROR(SUMIFS(Q:Q, $F:$F,$X34,$I:$I,$Y34,$J:$J,$Z34),0)</f>
        <v>171311</v>
      </c>
      <c r="AG34" s="99">
        <f t="shared" ref="AG34:AG38" si="44">IFERROR(SUMIFS(S:S, $F:$F,$X34,$I:$I,$Y34,$J:$J,$Z34),0)</f>
        <v>0.77806001901626587</v>
      </c>
      <c r="AI34" s="88" t="str">
        <f t="shared" si="8"/>
        <v>Fit</v>
      </c>
      <c r="AJ34" s="71" t="str">
        <f t="shared" ref="AJ34:AJ37" si="45">IF(OR(AB34=1, AB34=2, AB34=3, AB34=4), "&lt;5",TEXT(AB34, "#,##0"))   &amp;    IF(AB34=0,"", " ("&amp;TEXT(ROUND(AC34*100,1), "#0.0")&amp;"%)")</f>
        <v>2,668 (80.2%)</v>
      </c>
      <c r="AK34" s="71" t="str">
        <f t="shared" ref="AK34:AK37" si="46">IF(OR(AD34=1, AD34=2, AD34=3, AD34=4), "&lt;5", TEXT(AD34, "#,##0"))   &amp;   IF(AD34=0,"", " ("&amp;TEXT(ROUND(AE34*100,1), "#0.0")&amp;"%)")</f>
        <v>7,532 (78.0%)</v>
      </c>
      <c r="AL34" s="73" t="str">
        <f t="shared" ref="AL34:AL37" si="47">IF(OR(AF34=1, AF34=2, AF34=3, AF34=4), "&lt;5", TEXT(AF34, "#,##0"))   &amp;   IF(AF34=0,"", " ("&amp;TEXT(ROUND(AG34*100,1), "#0.0")&amp;"%)")</f>
        <v>171,311 (77.8%)</v>
      </c>
    </row>
    <row r="35" spans="1:38" x14ac:dyDescent="0.25">
      <c r="A35" t="s">
        <v>331</v>
      </c>
      <c r="B35" t="s">
        <v>347</v>
      </c>
      <c r="C35" t="s">
        <v>347</v>
      </c>
      <c r="D35" t="s">
        <v>347</v>
      </c>
      <c r="E35" t="s">
        <v>126</v>
      </c>
      <c r="F35" t="s">
        <v>332</v>
      </c>
      <c r="G35" s="105">
        <v>5</v>
      </c>
      <c r="H35" t="s">
        <v>361</v>
      </c>
      <c r="I35" t="s">
        <v>395</v>
      </c>
      <c r="J35" t="s">
        <v>396</v>
      </c>
      <c r="K35" s="105">
        <v>1018</v>
      </c>
      <c r="L35" s="106">
        <v>0.99027001857757568</v>
      </c>
      <c r="N35" s="105">
        <v>11565</v>
      </c>
      <c r="O35" s="106">
        <v>0.99339002370834351</v>
      </c>
      <c r="Q35" s="105">
        <v>225832</v>
      </c>
      <c r="R35" s="106">
        <v>0.99285000562667847</v>
      </c>
      <c r="S35" s="107"/>
      <c r="U35" s="3" t="s">
        <v>330</v>
      </c>
      <c r="X35" t="str">
        <f>Patient_Characteristics!$C$9</f>
        <v>Leeds Teaching Hospitals NHS Trust</v>
      </c>
      <c r="Y35" t="s">
        <v>401</v>
      </c>
      <c r="Z35" t="s">
        <v>412</v>
      </c>
      <c r="AA35" t="s">
        <v>412</v>
      </c>
      <c r="AB35" s="83">
        <f t="shared" si="39"/>
        <v>367</v>
      </c>
      <c r="AC35" s="98">
        <f t="shared" si="40"/>
        <v>0.1103100031614304</v>
      </c>
      <c r="AD35" s="18">
        <f t="shared" si="41"/>
        <v>1011</v>
      </c>
      <c r="AE35" s="98">
        <f t="shared" si="42"/>
        <v>0.1047099977731705</v>
      </c>
      <c r="AF35" s="18">
        <f t="shared" si="43"/>
        <v>22313</v>
      </c>
      <c r="AG35" s="99">
        <f t="shared" si="44"/>
        <v>0.10134000331163411</v>
      </c>
      <c r="AI35" s="88" t="str">
        <f t="shared" si="8"/>
        <v>Mild frailty</v>
      </c>
      <c r="AJ35" s="71" t="str">
        <f t="shared" si="45"/>
        <v>367 (11.0%)</v>
      </c>
      <c r="AK35" s="71" t="str">
        <f t="shared" si="46"/>
        <v>1,011 (10.5%)</v>
      </c>
      <c r="AL35" s="73" t="str">
        <f t="shared" si="47"/>
        <v>22,313 (10.1%)</v>
      </c>
    </row>
    <row r="36" spans="1:38" x14ac:dyDescent="0.25">
      <c r="A36" t="s">
        <v>331</v>
      </c>
      <c r="B36" t="s">
        <v>347</v>
      </c>
      <c r="C36" t="s">
        <v>347</v>
      </c>
      <c r="D36" t="s">
        <v>347</v>
      </c>
      <c r="E36" t="s">
        <v>126</v>
      </c>
      <c r="F36" t="s">
        <v>332</v>
      </c>
      <c r="G36" s="105">
        <v>5</v>
      </c>
      <c r="H36" t="s">
        <v>361</v>
      </c>
      <c r="I36" t="s">
        <v>395</v>
      </c>
      <c r="J36" t="s">
        <v>397</v>
      </c>
      <c r="K36" s="105">
        <v>10</v>
      </c>
      <c r="L36" s="106">
        <v>9.7300000488758087E-3</v>
      </c>
      <c r="N36" s="105">
        <v>77</v>
      </c>
      <c r="O36" s="106">
        <v>6.6100000403821468E-3</v>
      </c>
      <c r="Q36" s="105">
        <v>1627</v>
      </c>
      <c r="R36" s="106">
        <v>7.1499999612569809E-3</v>
      </c>
      <c r="S36" s="107"/>
      <c r="U36" s="3" t="s">
        <v>330</v>
      </c>
      <c r="X36" t="str">
        <f>Patient_Characteristics!$C$9</f>
        <v>Leeds Teaching Hospitals NHS Trust</v>
      </c>
      <c r="Y36" t="s">
        <v>401</v>
      </c>
      <c r="Z36" t="s">
        <v>413</v>
      </c>
      <c r="AA36" t="s">
        <v>413</v>
      </c>
      <c r="AB36" s="83">
        <f t="shared" si="39"/>
        <v>183</v>
      </c>
      <c r="AC36" s="98">
        <f t="shared" si="40"/>
        <v>5.4999999701976783E-2</v>
      </c>
      <c r="AD36" s="18">
        <f t="shared" si="41"/>
        <v>657</v>
      </c>
      <c r="AE36" s="98">
        <f t="shared" si="42"/>
        <v>6.8049997091293335E-2</v>
      </c>
      <c r="AF36" s="18">
        <f t="shared" si="43"/>
        <v>15680</v>
      </c>
      <c r="AG36" s="99">
        <f t="shared" si="44"/>
        <v>7.1220003068447113E-2</v>
      </c>
      <c r="AI36" s="88" t="str">
        <f t="shared" si="8"/>
        <v>Moderate frailty</v>
      </c>
      <c r="AJ36" s="71" t="str">
        <f t="shared" si="45"/>
        <v>183 (5.5%)</v>
      </c>
      <c r="AK36" s="71" t="str">
        <f t="shared" si="46"/>
        <v>657 (6.8%)</v>
      </c>
      <c r="AL36" s="73" t="str">
        <f t="shared" si="47"/>
        <v>15,680 (7.1%)</v>
      </c>
    </row>
    <row r="37" spans="1:38" x14ac:dyDescent="0.25">
      <c r="A37" t="s">
        <v>331</v>
      </c>
      <c r="B37" t="s">
        <v>347</v>
      </c>
      <c r="C37" t="s">
        <v>347</v>
      </c>
      <c r="D37" t="s">
        <v>347</v>
      </c>
      <c r="E37" t="s">
        <v>126</v>
      </c>
      <c r="F37" t="s">
        <v>332</v>
      </c>
      <c r="G37" s="105">
        <v>5</v>
      </c>
      <c r="H37" t="s">
        <v>361</v>
      </c>
      <c r="I37" t="s">
        <v>398</v>
      </c>
      <c r="J37" t="s">
        <v>399</v>
      </c>
      <c r="K37" s="105">
        <v>153</v>
      </c>
      <c r="L37" s="106">
        <v>0.14882999658584589</v>
      </c>
      <c r="N37" s="105">
        <v>3148</v>
      </c>
      <c r="O37" s="106">
        <v>0.27039998769760132</v>
      </c>
      <c r="Q37" s="105">
        <v>32785</v>
      </c>
      <c r="R37" s="106">
        <v>0.14414000511169431</v>
      </c>
      <c r="S37" s="107"/>
      <c r="U37" s="3" t="s">
        <v>330</v>
      </c>
      <c r="X37" t="str">
        <f>Patient_Characteristics!$C$9</f>
        <v>Leeds Teaching Hospitals NHS Trust</v>
      </c>
      <c r="Y37" t="s">
        <v>401</v>
      </c>
      <c r="Z37" t="s">
        <v>414</v>
      </c>
      <c r="AA37" t="s">
        <v>414</v>
      </c>
      <c r="AB37" s="83">
        <f t="shared" si="39"/>
        <v>109</v>
      </c>
      <c r="AC37" s="98">
        <f t="shared" si="40"/>
        <v>3.2760001718997962E-2</v>
      </c>
      <c r="AD37" s="18">
        <f t="shared" si="41"/>
        <v>455</v>
      </c>
      <c r="AE37" s="98">
        <f t="shared" si="42"/>
        <v>4.7129999846220023E-2</v>
      </c>
      <c r="AF37" s="18">
        <f t="shared" si="43"/>
        <v>10872</v>
      </c>
      <c r="AG37" s="99">
        <f t="shared" si="44"/>
        <v>4.9380000680685043E-2</v>
      </c>
      <c r="AI37" s="88" t="str">
        <f t="shared" si="8"/>
        <v>Severe frailty</v>
      </c>
      <c r="AJ37" s="71" t="str">
        <f t="shared" si="45"/>
        <v>109 (3.3%)</v>
      </c>
      <c r="AK37" s="71" t="str">
        <f t="shared" si="46"/>
        <v>455 (4.7%)</v>
      </c>
      <c r="AL37" s="73" t="str">
        <f t="shared" si="47"/>
        <v>10,872 (4.9%)</v>
      </c>
    </row>
    <row r="38" spans="1:38" x14ac:dyDescent="0.25">
      <c r="A38" t="s">
        <v>331</v>
      </c>
      <c r="B38" t="s">
        <v>347</v>
      </c>
      <c r="C38" t="s">
        <v>347</v>
      </c>
      <c r="D38" t="s">
        <v>347</v>
      </c>
      <c r="E38" t="s">
        <v>126</v>
      </c>
      <c r="F38" t="s">
        <v>332</v>
      </c>
      <c r="G38" s="105">
        <v>5</v>
      </c>
      <c r="H38" t="s">
        <v>361</v>
      </c>
      <c r="I38" t="s">
        <v>398</v>
      </c>
      <c r="J38" t="s">
        <v>41</v>
      </c>
      <c r="K38" s="105">
        <v>120</v>
      </c>
      <c r="L38" s="106">
        <v>0.11672999709844591</v>
      </c>
      <c r="N38" s="105">
        <v>1746</v>
      </c>
      <c r="O38" s="106">
        <v>0.1499699950218201</v>
      </c>
      <c r="Q38" s="105">
        <v>40324</v>
      </c>
      <c r="R38" s="106">
        <v>0.177279993891716</v>
      </c>
      <c r="S38" s="107"/>
      <c r="U38" s="3" t="s">
        <v>330</v>
      </c>
      <c r="X38" t="str">
        <f>Patient_Characteristics!$C$9</f>
        <v>Leeds Teaching Hospitals NHS Trust</v>
      </c>
      <c r="Y38" t="s">
        <v>401</v>
      </c>
      <c r="Z38" t="s">
        <v>441</v>
      </c>
      <c r="AA38" t="s">
        <v>441</v>
      </c>
      <c r="AB38" s="83">
        <f t="shared" si="39"/>
        <v>94</v>
      </c>
      <c r="AC38" s="98">
        <f t="shared" si="40"/>
        <v>0</v>
      </c>
      <c r="AD38" s="18">
        <f t="shared" si="41"/>
        <v>218</v>
      </c>
      <c r="AE38" s="98">
        <f t="shared" si="42"/>
        <v>0</v>
      </c>
      <c r="AF38" s="18">
        <f t="shared" si="43"/>
        <v>7283</v>
      </c>
      <c r="AG38" s="99">
        <f t="shared" si="44"/>
        <v>0</v>
      </c>
      <c r="AI38" s="88" t="str">
        <f t="shared" si="8"/>
        <v>Not in HESAPC</v>
      </c>
      <c r="AJ38" s="91" t="str">
        <f>TEXT(AB38, "#,##0")</f>
        <v>94</v>
      </c>
      <c r="AK38" s="91" t="str">
        <f>TEXT(AD38, "#,##0")</f>
        <v>218</v>
      </c>
      <c r="AL38" s="92" t="str">
        <f>TEXT(AF38, "#,##0")</f>
        <v>7,283</v>
      </c>
    </row>
    <row r="39" spans="1:38" x14ac:dyDescent="0.25">
      <c r="A39" t="s">
        <v>331</v>
      </c>
      <c r="B39" t="s">
        <v>347</v>
      </c>
      <c r="C39" t="s">
        <v>347</v>
      </c>
      <c r="D39" t="s">
        <v>347</v>
      </c>
      <c r="E39" t="s">
        <v>126</v>
      </c>
      <c r="F39" t="s">
        <v>332</v>
      </c>
      <c r="G39">
        <v>5</v>
      </c>
      <c r="H39" t="s">
        <v>361</v>
      </c>
      <c r="I39" t="s">
        <v>398</v>
      </c>
      <c r="J39" t="s">
        <v>40</v>
      </c>
      <c r="K39">
        <v>129</v>
      </c>
      <c r="L39" s="106">
        <v>0.12548999488353729</v>
      </c>
      <c r="N39">
        <v>1808</v>
      </c>
      <c r="O39" s="106">
        <v>0.1553000062704086</v>
      </c>
      <c r="Q39">
        <v>47952</v>
      </c>
      <c r="R39" s="106">
        <v>0.21082000434398651</v>
      </c>
      <c r="U39" s="3" t="s">
        <v>330</v>
      </c>
      <c r="AA39" t="s">
        <v>484</v>
      </c>
      <c r="AB39" s="83"/>
      <c r="AC39" s="9"/>
      <c r="AD39" s="18"/>
      <c r="AE39" s="9"/>
      <c r="AF39" s="18"/>
      <c r="AG39" s="16"/>
      <c r="AI39" s="88" t="str">
        <f t="shared" si="8"/>
        <v>CHARLSON COMORBIDITY SCORE</v>
      </c>
      <c r="AJ39" s="89" t="str">
        <f>""</f>
        <v/>
      </c>
      <c r="AK39" s="89" t="str">
        <f>""</f>
        <v/>
      </c>
      <c r="AL39" s="90" t="str">
        <f>""</f>
        <v/>
      </c>
    </row>
    <row r="40" spans="1:38" x14ac:dyDescent="0.25">
      <c r="A40" t="s">
        <v>331</v>
      </c>
      <c r="B40" t="s">
        <v>347</v>
      </c>
      <c r="C40" t="s">
        <v>347</v>
      </c>
      <c r="D40" t="s">
        <v>347</v>
      </c>
      <c r="E40" t="s">
        <v>126</v>
      </c>
      <c r="F40" t="s">
        <v>332</v>
      </c>
      <c r="G40" s="105">
        <v>5</v>
      </c>
      <c r="H40" t="s">
        <v>361</v>
      </c>
      <c r="I40" t="s">
        <v>398</v>
      </c>
      <c r="J40" t="s">
        <v>39</v>
      </c>
      <c r="K40" s="105">
        <v>257</v>
      </c>
      <c r="L40" s="106">
        <v>0.25</v>
      </c>
      <c r="N40" s="105">
        <v>2406</v>
      </c>
      <c r="O40" s="106">
        <v>0.20667000114917761</v>
      </c>
      <c r="Q40" s="105">
        <v>51770</v>
      </c>
      <c r="R40" s="106">
        <v>0.22759999334812159</v>
      </c>
      <c r="S40" s="107"/>
      <c r="U40" s="3" t="s">
        <v>330</v>
      </c>
      <c r="X40" t="str">
        <f>Patient_Characteristics!$C$9</f>
        <v>Leeds Teaching Hospitals NHS Trust</v>
      </c>
      <c r="Y40" t="s">
        <v>438</v>
      </c>
      <c r="Z40" t="s">
        <v>48</v>
      </c>
      <c r="AA40" t="str">
        <f>"0"</f>
        <v>0</v>
      </c>
      <c r="AB40" s="83">
        <f>IFERROR(SUMIFS(K:K, $F:$F,$X40,$I:$I,$Y40,$J:$J,$Z40),0)</f>
        <v>2863</v>
      </c>
      <c r="AC40" s="98">
        <f t="shared" ref="AC40:AC43" si="48">IFERROR(SUMIFS(M:M, $F:$F,$X40,$I:$I,$Y40,$J:$J,$Z40),0)</f>
        <v>0.86053997278213501</v>
      </c>
      <c r="AD40" s="18">
        <f t="shared" ref="AD40:AD43" si="49">IFERROR(SUMIFS(N:N, $F:$F,$X40,$I:$I,$Y40,$J:$J,$Z40),0)</f>
        <v>8178</v>
      </c>
      <c r="AE40" s="98">
        <f t="shared" ref="AE40:AE43" si="50">IFERROR(SUMIFS(P:P, $F:$F,$X40,$I:$I,$Y40,$J:$J,$Z40),0)</f>
        <v>0.84701997041702271</v>
      </c>
      <c r="AF40" s="18">
        <f t="shared" ref="AF40:AF43" si="51">IFERROR(SUMIFS(Q:Q, $F:$F,$X40,$I:$I,$Y40,$J:$J,$Z40),0)</f>
        <v>186401</v>
      </c>
      <c r="AG40" s="99">
        <f t="shared" ref="AG40:AG43" si="52">IFERROR(SUMIFS(S:S, $F:$F,$X40,$I:$I,$Y40,$J:$J,$Z40),0)</f>
        <v>0.8465999960899353</v>
      </c>
      <c r="AI40" s="88" t="str">
        <f t="shared" si="8"/>
        <v>0</v>
      </c>
      <c r="AJ40" s="71" t="str">
        <f t="shared" ref="AJ40:AJ42" si="53">IF(OR(AB40=1, AB40=2, AB40=3, AB40=4), "&lt;5",TEXT(AB40, "#,##0"))   &amp;    IF(AB40=0,"", " ("&amp;TEXT(ROUND(AC40*100,1), "#0.0")&amp;"%)")</f>
        <v>2,863 (86.1%)</v>
      </c>
      <c r="AK40" s="71" t="str">
        <f t="shared" ref="AK40:AK42" si="54">IF(OR(AD40=1, AD40=2, AD40=3, AD40=4), "&lt;5", TEXT(AD40, "#,##0"))   &amp;   IF(AD40=0,"", " ("&amp;TEXT(ROUND(AE40*100,1), "#0.0")&amp;"%)")</f>
        <v>8,178 (84.7%)</v>
      </c>
      <c r="AL40" s="73" t="str">
        <f t="shared" ref="AL40:AL42" si="55">IF(OR(AF40=1, AF40=2, AF40=3, AF40=4), "&lt;5", TEXT(AF40, "#,##0"))   &amp;   IF(AF40=0,"", " ("&amp;TEXT(ROUND(AG40*100,1), "#0.0")&amp;"%)")</f>
        <v>186,401 (84.7%)</v>
      </c>
    </row>
    <row r="41" spans="1:38" x14ac:dyDescent="0.25">
      <c r="A41" t="s">
        <v>331</v>
      </c>
      <c r="B41" t="s">
        <v>347</v>
      </c>
      <c r="C41" t="s">
        <v>347</v>
      </c>
      <c r="D41" t="s">
        <v>347</v>
      </c>
      <c r="E41" t="s">
        <v>126</v>
      </c>
      <c r="F41" t="s">
        <v>332</v>
      </c>
      <c r="G41" s="105">
        <v>5</v>
      </c>
      <c r="H41" t="s">
        <v>361</v>
      </c>
      <c r="I41" t="s">
        <v>398</v>
      </c>
      <c r="J41" t="s">
        <v>400</v>
      </c>
      <c r="K41" s="105">
        <v>369</v>
      </c>
      <c r="L41" s="106">
        <v>0.35894998908042908</v>
      </c>
      <c r="N41" s="105">
        <v>2534</v>
      </c>
      <c r="O41" s="106">
        <v>0.21765999495983121</v>
      </c>
      <c r="Q41" s="105">
        <v>54628</v>
      </c>
      <c r="R41" s="106">
        <v>0.24017000198364261</v>
      </c>
      <c r="S41" s="107"/>
      <c r="U41" s="3" t="s">
        <v>330</v>
      </c>
      <c r="X41" t="str">
        <f>Patient_Characteristics!$C$9</f>
        <v>Leeds Teaching Hospitals NHS Trust</v>
      </c>
      <c r="Y41" t="s">
        <v>438</v>
      </c>
      <c r="Z41" t="s">
        <v>42</v>
      </c>
      <c r="AA41" t="str">
        <f>"1"</f>
        <v>1</v>
      </c>
      <c r="AB41" s="83">
        <f>IFERROR(SUMIFS(K:K, $F:$F,$X41,$I:$I,$Y41,$J:$J,$Z41),0)</f>
        <v>319</v>
      </c>
      <c r="AC41" s="98">
        <f t="shared" si="48"/>
        <v>9.5880001783370972E-2</v>
      </c>
      <c r="AD41" s="18">
        <f t="shared" si="49"/>
        <v>907</v>
      </c>
      <c r="AE41" s="98">
        <f t="shared" si="50"/>
        <v>9.3939997255802155E-2</v>
      </c>
      <c r="AF41" s="18">
        <f t="shared" si="51"/>
        <v>20350</v>
      </c>
      <c r="AG41" s="99">
        <f t="shared" si="52"/>
        <v>9.2430002987384796E-2</v>
      </c>
      <c r="AI41" s="88" t="str">
        <f t="shared" si="8"/>
        <v>1</v>
      </c>
      <c r="AJ41" s="71" t="str">
        <f t="shared" si="53"/>
        <v>319 (9.6%)</v>
      </c>
      <c r="AK41" s="71" t="str">
        <f t="shared" si="54"/>
        <v>907 (9.4%)</v>
      </c>
      <c r="AL41" s="73" t="str">
        <f t="shared" si="55"/>
        <v>20,350 (9.2%)</v>
      </c>
    </row>
    <row r="42" spans="1:38" x14ac:dyDescent="0.25">
      <c r="A42" t="s">
        <v>331</v>
      </c>
      <c r="B42" t="s">
        <v>347</v>
      </c>
      <c r="C42" t="s">
        <v>347</v>
      </c>
      <c r="D42" t="s">
        <v>347</v>
      </c>
      <c r="E42" t="s">
        <v>126</v>
      </c>
      <c r="F42" t="s">
        <v>332</v>
      </c>
      <c r="G42">
        <v>5</v>
      </c>
      <c r="H42" t="s">
        <v>361</v>
      </c>
      <c r="I42" t="s">
        <v>422</v>
      </c>
      <c r="J42" t="s">
        <v>429</v>
      </c>
      <c r="K42">
        <v>71</v>
      </c>
      <c r="L42" s="106">
        <v>6.9069996476173401E-2</v>
      </c>
      <c r="N42">
        <v>1500</v>
      </c>
      <c r="O42" s="106">
        <v>0.12883999943733221</v>
      </c>
      <c r="Q42">
        <v>80101</v>
      </c>
      <c r="R42" s="106">
        <v>0.3521600067615509</v>
      </c>
      <c r="U42" s="3" t="s">
        <v>330</v>
      </c>
      <c r="X42" t="str">
        <f>Patient_Characteristics!$C$9</f>
        <v>Leeds Teaching Hospitals NHS Trust</v>
      </c>
      <c r="Y42" t="s">
        <v>438</v>
      </c>
      <c r="Z42" t="s">
        <v>374</v>
      </c>
      <c r="AA42" t="str">
        <f>"2+"</f>
        <v>2+</v>
      </c>
      <c r="AB42" s="83">
        <f>IFERROR(SUMIFS(K:K, $F:$F,$X42,$I:$I,$Y42,$J:$J,$Z42),0)</f>
        <v>145</v>
      </c>
      <c r="AC42" s="98">
        <f t="shared" si="48"/>
        <v>4.3579999357461929E-2</v>
      </c>
      <c r="AD42" s="18">
        <f t="shared" si="49"/>
        <v>570</v>
      </c>
      <c r="AE42" s="98">
        <f t="shared" si="50"/>
        <v>5.9039998799562447E-2</v>
      </c>
      <c r="AF42" s="18">
        <f t="shared" si="51"/>
        <v>13425</v>
      </c>
      <c r="AG42" s="99">
        <f t="shared" si="52"/>
        <v>6.0970000922679901E-2</v>
      </c>
      <c r="AI42" s="88" t="str">
        <f t="shared" si="8"/>
        <v>2+</v>
      </c>
      <c r="AJ42" s="71" t="str">
        <f t="shared" si="53"/>
        <v>145 (4.4%)</v>
      </c>
      <c r="AK42" s="71" t="str">
        <f t="shared" si="54"/>
        <v>570 (5.9%)</v>
      </c>
      <c r="AL42" s="73" t="str">
        <f t="shared" si="55"/>
        <v>13,425 (6.1%)</v>
      </c>
    </row>
    <row r="43" spans="1:38" x14ac:dyDescent="0.25">
      <c r="A43" t="s">
        <v>331</v>
      </c>
      <c r="B43" t="s">
        <v>347</v>
      </c>
      <c r="C43" t="s">
        <v>347</v>
      </c>
      <c r="D43" t="s">
        <v>347</v>
      </c>
      <c r="E43" t="s">
        <v>126</v>
      </c>
      <c r="F43" t="s">
        <v>332</v>
      </c>
      <c r="G43" s="105">
        <v>5</v>
      </c>
      <c r="H43" t="s">
        <v>361</v>
      </c>
      <c r="I43" t="s">
        <v>422</v>
      </c>
      <c r="J43" t="s">
        <v>423</v>
      </c>
      <c r="K43" s="105">
        <v>529</v>
      </c>
      <c r="L43" s="106">
        <v>0.51459002494812012</v>
      </c>
      <c r="M43" s="106">
        <v>0.55277001857757568</v>
      </c>
      <c r="N43" s="105">
        <v>7534</v>
      </c>
      <c r="O43" s="106">
        <v>0.6471400260925293</v>
      </c>
      <c r="P43" s="106">
        <v>0.74285000562667847</v>
      </c>
      <c r="Q43" s="105">
        <v>119646</v>
      </c>
      <c r="R43" s="106">
        <v>0.52600997686386108</v>
      </c>
      <c r="S43" s="107">
        <v>0.81194001436233521</v>
      </c>
      <c r="U43" s="3" t="s">
        <v>330</v>
      </c>
      <c r="X43" t="str">
        <f>Patient_Characteristics!$C$9</f>
        <v>Leeds Teaching Hospitals NHS Trust</v>
      </c>
      <c r="Y43" t="s">
        <v>438</v>
      </c>
      <c r="Z43" t="s">
        <v>86</v>
      </c>
      <c r="AA43" t="s">
        <v>441</v>
      </c>
      <c r="AB43" s="83">
        <f>IFERROR(SUMIFS(K:K, $F:$F,$X43,$I:$I,$Y43,$J:$J,$Z43),0)</f>
        <v>94</v>
      </c>
      <c r="AC43" s="98">
        <f t="shared" si="48"/>
        <v>0</v>
      </c>
      <c r="AD43" s="18">
        <f t="shared" si="49"/>
        <v>218</v>
      </c>
      <c r="AE43" s="98">
        <f t="shared" si="50"/>
        <v>0</v>
      </c>
      <c r="AF43" s="18">
        <f t="shared" si="51"/>
        <v>7283</v>
      </c>
      <c r="AG43" s="99">
        <f t="shared" si="52"/>
        <v>0</v>
      </c>
      <c r="AI43" s="88" t="str">
        <f t="shared" si="8"/>
        <v>Not in HESAPC</v>
      </c>
      <c r="AJ43" s="91" t="str">
        <f>TEXT(AB43, "#,##0")</f>
        <v>94</v>
      </c>
      <c r="AK43" s="91" t="str">
        <f>TEXT(AD43, "#,##0")</f>
        <v>218</v>
      </c>
      <c r="AL43" s="92" t="str">
        <f>TEXT(AF43, "#,##0")</f>
        <v>7,283</v>
      </c>
    </row>
    <row r="44" spans="1:38" x14ac:dyDescent="0.25">
      <c r="A44" t="s">
        <v>331</v>
      </c>
      <c r="B44" t="s">
        <v>347</v>
      </c>
      <c r="C44" t="s">
        <v>347</v>
      </c>
      <c r="D44" t="s">
        <v>347</v>
      </c>
      <c r="E44" t="s">
        <v>126</v>
      </c>
      <c r="F44" t="s">
        <v>332</v>
      </c>
      <c r="G44" s="105">
        <v>5</v>
      </c>
      <c r="H44" t="s">
        <v>361</v>
      </c>
      <c r="I44" t="s">
        <v>422</v>
      </c>
      <c r="J44" t="s">
        <v>424</v>
      </c>
      <c r="K44" s="105">
        <v>215</v>
      </c>
      <c r="L44" s="106">
        <v>0.20914000272750849</v>
      </c>
      <c r="M44" s="106">
        <v>0.2246599942445755</v>
      </c>
      <c r="N44" s="105">
        <v>1593</v>
      </c>
      <c r="O44" s="106">
        <v>0.13683000206947329</v>
      </c>
      <c r="P44" s="106">
        <v>0.15706999599933619</v>
      </c>
      <c r="Q44" s="105">
        <v>17180</v>
      </c>
      <c r="R44" s="106">
        <v>7.5530000030994415E-2</v>
      </c>
      <c r="S44" s="107">
        <v>0.11659000068902969</v>
      </c>
      <c r="U44" s="3" t="s">
        <v>330</v>
      </c>
      <c r="AA44" t="s">
        <v>465</v>
      </c>
      <c r="AB44" s="83"/>
      <c r="AC44" s="9"/>
      <c r="AD44" s="18"/>
      <c r="AE44" s="9"/>
      <c r="AF44" s="18"/>
      <c r="AG44" s="16"/>
      <c r="AI44" s="88" t="str">
        <f t="shared" si="8"/>
        <v>PERFORMANCE STATUS</v>
      </c>
      <c r="AJ44" s="89" t="str">
        <f>""</f>
        <v/>
      </c>
      <c r="AK44" s="89" t="str">
        <f>""</f>
        <v/>
      </c>
      <c r="AL44" s="90" t="str">
        <f>""</f>
        <v/>
      </c>
    </row>
    <row r="45" spans="1:38" x14ac:dyDescent="0.25">
      <c r="A45" t="s">
        <v>331</v>
      </c>
      <c r="B45" t="s">
        <v>347</v>
      </c>
      <c r="C45" t="s">
        <v>347</v>
      </c>
      <c r="D45" t="s">
        <v>347</v>
      </c>
      <c r="E45" t="s">
        <v>126</v>
      </c>
      <c r="F45" t="s">
        <v>332</v>
      </c>
      <c r="G45" s="105">
        <v>5</v>
      </c>
      <c r="H45" t="s">
        <v>361</v>
      </c>
      <c r="I45" t="s">
        <v>422</v>
      </c>
      <c r="J45" t="s">
        <v>425</v>
      </c>
      <c r="K45" s="105">
        <v>134</v>
      </c>
      <c r="L45" s="106">
        <v>0.13034999370574951</v>
      </c>
      <c r="M45" s="106">
        <v>0.14001999795436859</v>
      </c>
      <c r="N45" s="105">
        <v>624</v>
      </c>
      <c r="O45" s="106">
        <v>5.3599998354911797E-2</v>
      </c>
      <c r="P45" s="106">
        <v>6.153000146150589E-2</v>
      </c>
      <c r="Q45" s="105">
        <v>6082</v>
      </c>
      <c r="R45" s="106">
        <v>2.6739999651908871E-2</v>
      </c>
      <c r="S45" s="107">
        <v>4.1269998997449868E-2</v>
      </c>
      <c r="U45" s="3" t="s">
        <v>330</v>
      </c>
      <c r="X45" t="str">
        <f>Patient_Characteristics!$C$9</f>
        <v>Leeds Teaching Hospitals NHS Trust</v>
      </c>
      <c r="Y45" t="s">
        <v>422</v>
      </c>
      <c r="Z45" t="s">
        <v>423</v>
      </c>
      <c r="AA45" t="s">
        <v>423</v>
      </c>
      <c r="AB45" s="83">
        <f t="shared" ref="AB45:AB51" si="56">IFERROR(SUMIFS(K:K, $F:$F,$X45,$I:$I,$Y45,$J:$J,$Z45),0)</f>
        <v>2597</v>
      </c>
      <c r="AC45" s="98">
        <f t="shared" ref="AC45:AC51" si="57">IFERROR(SUMIFS(M:M, $F:$F,$X45,$I:$I,$Y45,$J:$J,$Z45),0)</f>
        <v>0.96363997459411621</v>
      </c>
      <c r="AD45" s="18">
        <f t="shared" ref="AD45:AD51" si="58">IFERROR(SUMIFS(N:N, $F:$F,$X45,$I:$I,$Y45,$J:$J,$Z45),0)</f>
        <v>6465</v>
      </c>
      <c r="AE45" s="98">
        <f t="shared" ref="AE45:AE51" si="59">IFERROR(SUMIFS(P:P, $F:$F,$X45,$I:$I,$Y45,$J:$J,$Z45),0)</f>
        <v>0.87577998638153076</v>
      </c>
      <c r="AF45" s="18">
        <f t="shared" ref="AF45:AF51" si="60">IFERROR(SUMIFS(Q:Q, $F:$F,$X45,$I:$I,$Y45,$J:$J,$Z45),0)</f>
        <v>119646</v>
      </c>
      <c r="AG45" s="99">
        <f t="shared" ref="AG45:AG51" si="61">IFERROR(SUMIFS(S:S, $F:$F,$X45,$I:$I,$Y45,$J:$J,$Z45),0)</f>
        <v>0.81194001436233521</v>
      </c>
      <c r="AI45" s="88" t="str">
        <f t="shared" si="8"/>
        <v>WHO PS 0</v>
      </c>
      <c r="AJ45" s="71" t="str">
        <f t="shared" ref="AJ45:AJ50" si="62">IF(OR(AB45=1, AB45=2, AB45=3, AB45=4), "&lt;5",TEXT(AB45, "#,##0"))   &amp;    IF(AB45=0,"", " ("&amp;TEXT(ROUND(AC45*100,1), "#0.0")&amp;"%)")</f>
        <v>2,597 (96.4%)</v>
      </c>
      <c r="AK45" s="71" t="str">
        <f t="shared" ref="AK45:AK50" si="63">IF(OR(AD45=1, AD45=2, AD45=3, AD45=4), "&lt;5", TEXT(AD45, "#,##0"))   &amp;   IF(AD45=0,"", " ("&amp;TEXT(ROUND(AE45*100,1), "#0.0")&amp;"%)")</f>
        <v>6,465 (87.6%)</v>
      </c>
      <c r="AL45" s="73" t="str">
        <f t="shared" ref="AL45:AL50" si="64">IF(OR(AF45=1, AF45=2, AF45=3, AF45=4), "&lt;5", TEXT(AF45, "#,##0"))   &amp;   IF(AF45=0,"", " ("&amp;TEXT(ROUND(AG45*100,1), "#0.0")&amp;"%)")</f>
        <v>119,646 (81.2%)</v>
      </c>
    </row>
    <row r="46" spans="1:38" x14ac:dyDescent="0.25">
      <c r="A46" t="s">
        <v>331</v>
      </c>
      <c r="B46" t="s">
        <v>347</v>
      </c>
      <c r="C46" t="s">
        <v>347</v>
      </c>
      <c r="D46" t="s">
        <v>347</v>
      </c>
      <c r="E46" t="s">
        <v>126</v>
      </c>
      <c r="F46" t="s">
        <v>332</v>
      </c>
      <c r="G46" s="105">
        <v>5</v>
      </c>
      <c r="H46" t="s">
        <v>361</v>
      </c>
      <c r="I46" t="s">
        <v>422</v>
      </c>
      <c r="J46" t="s">
        <v>426</v>
      </c>
      <c r="K46" s="105">
        <v>68</v>
      </c>
      <c r="L46" s="106">
        <v>6.6150002181529999E-2</v>
      </c>
      <c r="M46" s="106">
        <v>7.1060001850128174E-2</v>
      </c>
      <c r="N46" s="105">
        <v>328</v>
      </c>
      <c r="O46" s="106">
        <v>2.817000076174736E-2</v>
      </c>
      <c r="P46" s="106">
        <v>3.2340001314878457E-2</v>
      </c>
      <c r="Q46" s="105">
        <v>3672</v>
      </c>
      <c r="R46" s="106">
        <v>1.6140000894665722E-2</v>
      </c>
      <c r="S46" s="107">
        <v>2.491999976336956E-2</v>
      </c>
      <c r="U46" s="3" t="s">
        <v>330</v>
      </c>
      <c r="X46" t="str">
        <f>Patient_Characteristics!$C$9</f>
        <v>Leeds Teaching Hospitals NHS Trust</v>
      </c>
      <c r="Y46" t="s">
        <v>422</v>
      </c>
      <c r="Z46" t="s">
        <v>424</v>
      </c>
      <c r="AA46" t="s">
        <v>424</v>
      </c>
      <c r="AB46" s="83">
        <f t="shared" si="56"/>
        <v>47</v>
      </c>
      <c r="AC46" s="98">
        <f t="shared" si="57"/>
        <v>1.7440000548958778E-2</v>
      </c>
      <c r="AD46" s="18">
        <f t="shared" si="58"/>
        <v>500</v>
      </c>
      <c r="AE46" s="98">
        <f t="shared" si="59"/>
        <v>6.7730002105236053E-2</v>
      </c>
      <c r="AF46" s="18">
        <f t="shared" si="60"/>
        <v>17180</v>
      </c>
      <c r="AG46" s="99">
        <f t="shared" si="61"/>
        <v>0.11659000068902969</v>
      </c>
      <c r="AI46" s="88" t="str">
        <f t="shared" si="8"/>
        <v>WHO PS 1</v>
      </c>
      <c r="AJ46" s="71" t="str">
        <f t="shared" si="62"/>
        <v>47 (1.7%)</v>
      </c>
      <c r="AK46" s="71" t="str">
        <f t="shared" si="63"/>
        <v>500 (6.8%)</v>
      </c>
      <c r="AL46" s="73" t="str">
        <f t="shared" si="64"/>
        <v>17,180 (11.7%)</v>
      </c>
    </row>
    <row r="47" spans="1:38" x14ac:dyDescent="0.25">
      <c r="A47" t="s">
        <v>331</v>
      </c>
      <c r="B47" t="s">
        <v>347</v>
      </c>
      <c r="C47" t="s">
        <v>347</v>
      </c>
      <c r="D47" t="s">
        <v>347</v>
      </c>
      <c r="E47" t="s">
        <v>126</v>
      </c>
      <c r="F47" t="s">
        <v>332</v>
      </c>
      <c r="G47" s="105">
        <v>5</v>
      </c>
      <c r="H47" t="s">
        <v>361</v>
      </c>
      <c r="I47" t="s">
        <v>422</v>
      </c>
      <c r="J47" t="s">
        <v>427</v>
      </c>
      <c r="K47" s="105">
        <v>11</v>
      </c>
      <c r="L47" s="106">
        <v>1.070000045001507E-2</v>
      </c>
      <c r="M47" s="106">
        <v>1.1490000411868101E-2</v>
      </c>
      <c r="N47" s="105">
        <v>63</v>
      </c>
      <c r="O47" s="106">
        <v>5.4100002162158489E-3</v>
      </c>
      <c r="P47" s="106">
        <v>6.2099997885525227E-3</v>
      </c>
      <c r="Q47" s="105">
        <v>766</v>
      </c>
      <c r="R47" s="106">
        <v>3.3700000494718552E-3</v>
      </c>
      <c r="S47" s="107">
        <v>5.2000000141561031E-3</v>
      </c>
      <c r="U47" s="3" t="s">
        <v>330</v>
      </c>
      <c r="X47" t="str">
        <f>Patient_Characteristics!$C$9</f>
        <v>Leeds Teaching Hospitals NHS Trust</v>
      </c>
      <c r="Y47" t="s">
        <v>422</v>
      </c>
      <c r="Z47" t="s">
        <v>425</v>
      </c>
      <c r="AA47" t="s">
        <v>425</v>
      </c>
      <c r="AB47" s="83">
        <f t="shared" si="56"/>
        <v>26</v>
      </c>
      <c r="AC47" s="98">
        <f t="shared" si="57"/>
        <v>9.6500003710389137E-3</v>
      </c>
      <c r="AD47" s="18">
        <f t="shared" si="58"/>
        <v>218</v>
      </c>
      <c r="AE47" s="98">
        <f t="shared" si="59"/>
        <v>2.9529999941587452E-2</v>
      </c>
      <c r="AF47" s="18">
        <f t="shared" si="60"/>
        <v>6082</v>
      </c>
      <c r="AG47" s="99">
        <f t="shared" si="61"/>
        <v>4.1269998997449868E-2</v>
      </c>
      <c r="AI47" s="88" t="str">
        <f t="shared" si="8"/>
        <v>WHO PS 2</v>
      </c>
      <c r="AJ47" s="71" t="str">
        <f t="shared" si="62"/>
        <v>26 (1.0%)</v>
      </c>
      <c r="AK47" s="71" t="str">
        <f t="shared" si="63"/>
        <v>218 (3.0%)</v>
      </c>
      <c r="AL47" s="73" t="str">
        <f t="shared" si="64"/>
        <v>6,082 (4.1%)</v>
      </c>
    </row>
    <row r="48" spans="1:38" x14ac:dyDescent="0.25">
      <c r="A48" t="s">
        <v>331</v>
      </c>
      <c r="B48" t="s">
        <v>347</v>
      </c>
      <c r="C48" t="s">
        <v>347</v>
      </c>
      <c r="D48" t="s">
        <v>347</v>
      </c>
      <c r="E48" t="s">
        <v>126</v>
      </c>
      <c r="F48" t="s">
        <v>332</v>
      </c>
      <c r="G48" s="105">
        <v>5</v>
      </c>
      <c r="H48" t="s">
        <v>361</v>
      </c>
      <c r="I48" t="s">
        <v>422</v>
      </c>
      <c r="J48" t="s">
        <v>428</v>
      </c>
      <c r="K48" s="105">
        <v>0</v>
      </c>
      <c r="L48" s="106">
        <v>0</v>
      </c>
      <c r="M48" s="106">
        <v>0</v>
      </c>
      <c r="N48" s="105">
        <v>0</v>
      </c>
      <c r="O48" s="106">
        <v>0</v>
      </c>
      <c r="P48" s="106">
        <v>0</v>
      </c>
      <c r="Q48" s="105">
        <v>12</v>
      </c>
      <c r="R48" s="106">
        <v>4.9999998736893758E-5</v>
      </c>
      <c r="S48" s="107">
        <v>7.9999997979030013E-5</v>
      </c>
      <c r="U48" s="3" t="s">
        <v>330</v>
      </c>
      <c r="X48" t="str">
        <f>Patient_Characteristics!$C$9</f>
        <v>Leeds Teaching Hospitals NHS Trust</v>
      </c>
      <c r="Y48" t="s">
        <v>422</v>
      </c>
      <c r="Z48" t="s">
        <v>426</v>
      </c>
      <c r="AA48" t="s">
        <v>426</v>
      </c>
      <c r="AB48" s="83">
        <f t="shared" si="56"/>
        <v>19</v>
      </c>
      <c r="AC48" s="98">
        <f t="shared" si="57"/>
        <v>7.0500001311302194E-3</v>
      </c>
      <c r="AD48" s="18">
        <f t="shared" si="58"/>
        <v>180</v>
      </c>
      <c r="AE48" s="98">
        <f t="shared" si="59"/>
        <v>2.438000030815601E-2</v>
      </c>
      <c r="AF48" s="18">
        <f t="shared" si="60"/>
        <v>3672</v>
      </c>
      <c r="AG48" s="99">
        <f t="shared" si="61"/>
        <v>2.491999976336956E-2</v>
      </c>
      <c r="AI48" s="88" t="str">
        <f t="shared" si="8"/>
        <v>WHO PS 3</v>
      </c>
      <c r="AJ48" s="71" t="str">
        <f t="shared" si="62"/>
        <v>19 (0.7%)</v>
      </c>
      <c r="AK48" s="71" t="str">
        <f t="shared" si="63"/>
        <v>180 (2.4%)</v>
      </c>
      <c r="AL48" s="73" t="str">
        <f t="shared" si="64"/>
        <v>3,672 (2.5%)</v>
      </c>
    </row>
    <row r="49" spans="1:38" x14ac:dyDescent="0.25">
      <c r="A49" t="s">
        <v>331</v>
      </c>
      <c r="B49" t="s">
        <v>347</v>
      </c>
      <c r="C49" t="s">
        <v>347</v>
      </c>
      <c r="D49" t="s">
        <v>347</v>
      </c>
      <c r="E49" t="s">
        <v>126</v>
      </c>
      <c r="F49" t="s">
        <v>332</v>
      </c>
      <c r="G49" s="105">
        <v>5</v>
      </c>
      <c r="H49" t="s">
        <v>361</v>
      </c>
      <c r="I49" t="s">
        <v>430</v>
      </c>
      <c r="J49" t="s">
        <v>434</v>
      </c>
      <c r="K49" s="105">
        <v>29</v>
      </c>
      <c r="L49" s="106">
        <v>2.8209999203681949E-2</v>
      </c>
      <c r="M49" s="106">
        <v>2.8769999742507931E-2</v>
      </c>
      <c r="N49" s="105">
        <v>258</v>
      </c>
      <c r="O49" s="106">
        <v>2.21599992364645E-2</v>
      </c>
      <c r="P49" s="106">
        <v>2.250999957323074E-2</v>
      </c>
      <c r="Q49" s="105">
        <v>4987</v>
      </c>
      <c r="R49" s="106">
        <v>2.1919999271631241E-2</v>
      </c>
      <c r="S49" s="107">
        <v>2.2490000352263451E-2</v>
      </c>
      <c r="U49" s="3" t="s">
        <v>330</v>
      </c>
      <c r="X49" t="str">
        <f>Patient_Characteristics!$C$9</f>
        <v>Leeds Teaching Hospitals NHS Trust</v>
      </c>
      <c r="Y49" t="s">
        <v>422</v>
      </c>
      <c r="Z49" t="s">
        <v>427</v>
      </c>
      <c r="AA49" t="s">
        <v>427</v>
      </c>
      <c r="AB49" s="83">
        <f t="shared" si="56"/>
        <v>6</v>
      </c>
      <c r="AC49" s="98">
        <f t="shared" si="57"/>
        <v>2.2299999836832281E-3</v>
      </c>
      <c r="AD49" s="18">
        <f t="shared" si="58"/>
        <v>19</v>
      </c>
      <c r="AE49" s="98">
        <f t="shared" si="59"/>
        <v>2.5700000114738941E-3</v>
      </c>
      <c r="AF49" s="18">
        <f t="shared" si="60"/>
        <v>766</v>
      </c>
      <c r="AG49" s="99">
        <f t="shared" si="61"/>
        <v>5.2000000141561031E-3</v>
      </c>
      <c r="AI49" s="88" t="str">
        <f t="shared" si="8"/>
        <v>WHO PS 4</v>
      </c>
      <c r="AJ49" s="71" t="str">
        <f t="shared" si="62"/>
        <v>6 (0.2%)</v>
      </c>
      <c r="AK49" s="71" t="str">
        <f t="shared" si="63"/>
        <v>19 (0.3%)</v>
      </c>
      <c r="AL49" s="73" t="str">
        <f t="shared" si="64"/>
        <v>766 (0.5%)</v>
      </c>
    </row>
    <row r="50" spans="1:38" x14ac:dyDescent="0.25">
      <c r="A50" t="s">
        <v>331</v>
      </c>
      <c r="B50" t="s">
        <v>347</v>
      </c>
      <c r="C50" t="s">
        <v>347</v>
      </c>
      <c r="D50" t="s">
        <v>347</v>
      </c>
      <c r="E50" t="s">
        <v>126</v>
      </c>
      <c r="F50" t="s">
        <v>332</v>
      </c>
      <c r="G50" s="105">
        <v>5</v>
      </c>
      <c r="H50" t="s">
        <v>361</v>
      </c>
      <c r="I50" t="s">
        <v>430</v>
      </c>
      <c r="J50" t="s">
        <v>432</v>
      </c>
      <c r="K50" s="105">
        <v>74</v>
      </c>
      <c r="L50" s="106">
        <v>7.1979999542236328E-2</v>
      </c>
      <c r="M50" s="106">
        <v>7.3409996926784515E-2</v>
      </c>
      <c r="N50" s="105">
        <v>713</v>
      </c>
      <c r="O50" s="106">
        <v>6.1239998787641532E-2</v>
      </c>
      <c r="P50" s="106">
        <v>6.2210001051425927E-2</v>
      </c>
      <c r="Q50" s="105">
        <v>18498</v>
      </c>
      <c r="R50" s="106">
        <v>8.1320002675056458E-2</v>
      </c>
      <c r="S50" s="107">
        <v>8.343999832868576E-2</v>
      </c>
      <c r="U50" s="3" t="s">
        <v>330</v>
      </c>
      <c r="X50" t="str">
        <f>Patient_Characteristics!$C$9</f>
        <v>Leeds Teaching Hospitals NHS Trust</v>
      </c>
      <c r="Y50" t="s">
        <v>422</v>
      </c>
      <c r="Z50" t="s">
        <v>428</v>
      </c>
      <c r="AA50" t="s">
        <v>428</v>
      </c>
      <c r="AB50" s="83">
        <f t="shared" si="56"/>
        <v>0</v>
      </c>
      <c r="AC50" s="98">
        <f t="shared" si="57"/>
        <v>0</v>
      </c>
      <c r="AD50" s="18">
        <f t="shared" si="58"/>
        <v>0</v>
      </c>
      <c r="AE50" s="98">
        <f t="shared" si="59"/>
        <v>0</v>
      </c>
      <c r="AF50" s="18">
        <f t="shared" si="60"/>
        <v>12</v>
      </c>
      <c r="AG50" s="99">
        <f t="shared" si="61"/>
        <v>7.9999997979030013E-5</v>
      </c>
      <c r="AI50" s="88" t="str">
        <f t="shared" si="8"/>
        <v>WHO PS 5</v>
      </c>
      <c r="AJ50" s="71" t="str">
        <f t="shared" si="62"/>
        <v>0</v>
      </c>
      <c r="AK50" s="71" t="str">
        <f t="shared" si="63"/>
        <v>0</v>
      </c>
      <c r="AL50" s="73" t="str">
        <f t="shared" si="64"/>
        <v>12 (0.0%)</v>
      </c>
    </row>
    <row r="51" spans="1:38" x14ac:dyDescent="0.25">
      <c r="A51" t="s">
        <v>331</v>
      </c>
      <c r="B51" t="s">
        <v>347</v>
      </c>
      <c r="C51" t="s">
        <v>347</v>
      </c>
      <c r="D51" t="s">
        <v>347</v>
      </c>
      <c r="E51" t="s">
        <v>126</v>
      </c>
      <c r="F51" t="s">
        <v>332</v>
      </c>
      <c r="G51" s="105">
        <v>5</v>
      </c>
      <c r="H51" t="s">
        <v>361</v>
      </c>
      <c r="I51" t="s">
        <v>430</v>
      </c>
      <c r="J51" t="s">
        <v>435</v>
      </c>
      <c r="K51" s="105">
        <v>0</v>
      </c>
      <c r="L51" s="106">
        <v>0</v>
      </c>
      <c r="M51" s="106">
        <v>0</v>
      </c>
      <c r="N51" s="105">
        <v>2</v>
      </c>
      <c r="O51" s="106">
        <v>1.6999999934341761E-4</v>
      </c>
      <c r="P51" s="106">
        <v>1.6999999934341761E-4</v>
      </c>
      <c r="Q51" s="105">
        <v>391</v>
      </c>
      <c r="R51" s="106">
        <v>1.7199999419972301E-3</v>
      </c>
      <c r="S51" s="107">
        <v>1.760000013746321E-3</v>
      </c>
      <c r="U51" s="3" t="s">
        <v>330</v>
      </c>
      <c r="X51" t="str">
        <f>Patient_Characteristics!$C$9</f>
        <v>Leeds Teaching Hospitals NHS Trust</v>
      </c>
      <c r="Y51" t="s">
        <v>422</v>
      </c>
      <c r="Z51" t="s">
        <v>429</v>
      </c>
      <c r="AA51" t="s">
        <v>429</v>
      </c>
      <c r="AB51" s="83">
        <f t="shared" si="56"/>
        <v>726</v>
      </c>
      <c r="AC51" s="98">
        <f t="shared" si="57"/>
        <v>0</v>
      </c>
      <c r="AD51" s="18">
        <f t="shared" si="58"/>
        <v>2491</v>
      </c>
      <c r="AE51" s="98">
        <f t="shared" si="59"/>
        <v>0</v>
      </c>
      <c r="AF51" s="18">
        <f t="shared" si="60"/>
        <v>80101</v>
      </c>
      <c r="AG51" s="99">
        <f t="shared" si="61"/>
        <v>0</v>
      </c>
      <c r="AI51" s="88" t="str">
        <f t="shared" si="8"/>
        <v>Not recorded</v>
      </c>
      <c r="AJ51" s="91" t="str">
        <f>TEXT(AB51, "#,##0")</f>
        <v>726</v>
      </c>
      <c r="AK51" s="91" t="str">
        <f>TEXT(AD51, "#,##0")</f>
        <v>2,491</v>
      </c>
      <c r="AL51" s="92" t="str">
        <f>TEXT(AF51, "#,##0")</f>
        <v>80,101</v>
      </c>
    </row>
    <row r="52" spans="1:38" x14ac:dyDescent="0.25">
      <c r="A52" t="s">
        <v>331</v>
      </c>
      <c r="B52" t="s">
        <v>347</v>
      </c>
      <c r="C52" t="s">
        <v>347</v>
      </c>
      <c r="D52" t="s">
        <v>347</v>
      </c>
      <c r="E52" t="s">
        <v>126</v>
      </c>
      <c r="F52" t="s">
        <v>332</v>
      </c>
      <c r="G52" s="105">
        <v>5</v>
      </c>
      <c r="H52" t="s">
        <v>361</v>
      </c>
      <c r="I52" t="s">
        <v>430</v>
      </c>
      <c r="J52" t="s">
        <v>436</v>
      </c>
      <c r="K52" s="105">
        <v>15</v>
      </c>
      <c r="L52" s="106">
        <v>1.4589999802410601E-2</v>
      </c>
      <c r="M52" s="106">
        <v>1.487999968230724E-2</v>
      </c>
      <c r="N52" s="105">
        <v>223</v>
      </c>
      <c r="O52" s="106">
        <v>1.9150000065565109E-2</v>
      </c>
      <c r="P52" s="106">
        <v>1.9460000097751621E-2</v>
      </c>
      <c r="Q52" s="105">
        <v>6784</v>
      </c>
      <c r="R52" s="106">
        <v>2.9829999431967739E-2</v>
      </c>
      <c r="S52" s="107">
        <v>3.060000017285347E-2</v>
      </c>
      <c r="U52" s="3" t="s">
        <v>330</v>
      </c>
      <c r="AA52" t="s">
        <v>404</v>
      </c>
      <c r="AB52" s="83"/>
      <c r="AC52" s="9"/>
      <c r="AD52" s="18"/>
      <c r="AE52" s="9"/>
      <c r="AF52" s="18"/>
      <c r="AG52" s="16"/>
      <c r="AI52" s="88" t="str">
        <f t="shared" si="8"/>
        <v>STAGE</v>
      </c>
      <c r="AJ52" s="89" t="str">
        <f>""</f>
        <v/>
      </c>
      <c r="AK52" s="89" t="str">
        <f>""</f>
        <v/>
      </c>
      <c r="AL52" s="90" t="str">
        <f>""</f>
        <v/>
      </c>
    </row>
    <row r="53" spans="1:38" x14ac:dyDescent="0.25">
      <c r="A53" t="s">
        <v>331</v>
      </c>
      <c r="B53" t="s">
        <v>347</v>
      </c>
      <c r="C53" t="s">
        <v>347</v>
      </c>
      <c r="D53" t="s">
        <v>347</v>
      </c>
      <c r="E53" t="s">
        <v>126</v>
      </c>
      <c r="F53" t="s">
        <v>332</v>
      </c>
      <c r="G53" s="105">
        <v>5</v>
      </c>
      <c r="H53" t="s">
        <v>361</v>
      </c>
      <c r="I53" t="s">
        <v>430</v>
      </c>
      <c r="J53" t="s">
        <v>431</v>
      </c>
      <c r="K53" s="105">
        <v>336</v>
      </c>
      <c r="L53" s="106">
        <v>0.32684999704360962</v>
      </c>
      <c r="M53" s="106">
        <v>0.33333000540733337</v>
      </c>
      <c r="N53" s="105">
        <v>4290</v>
      </c>
      <c r="O53" s="106">
        <v>0.36849001049995422</v>
      </c>
      <c r="P53" s="106">
        <v>0.37428000569343572</v>
      </c>
      <c r="Q53" s="105">
        <v>77035</v>
      </c>
      <c r="R53" s="106">
        <v>0.33867999911308289</v>
      </c>
      <c r="S53" s="107">
        <v>0.3474699854850769</v>
      </c>
      <c r="U53" s="3" t="s">
        <v>330</v>
      </c>
      <c r="X53" t="str">
        <f>Patient_Characteristics!$C$9</f>
        <v>Leeds Teaching Hospitals NHS Trust</v>
      </c>
      <c r="Y53" t="s">
        <v>419</v>
      </c>
      <c r="Z53" t="s">
        <v>391</v>
      </c>
      <c r="AA53" t="s">
        <v>391</v>
      </c>
      <c r="AB53" s="83">
        <f t="shared" ref="AB53:AB57" si="65">IFERROR(SUMIFS(K:K, $F:$F,$X53,$I:$I,$Y53,$J:$J,$Z53),0)</f>
        <v>633</v>
      </c>
      <c r="AC53" s="98">
        <f t="shared" ref="AC53:AC57" si="66">IFERROR(SUMIFS(M:M, $F:$F,$X53,$I:$I,$Y53,$J:$J,$Z53),0)</f>
        <v>0.19700999557971949</v>
      </c>
      <c r="AD53" s="18">
        <f t="shared" ref="AD53:AD57" si="67">IFERROR(SUMIFS(N:N, $F:$F,$X53,$I:$I,$Y53,$J:$J,$Z53),0)</f>
        <v>1398</v>
      </c>
      <c r="AE53" s="98">
        <f t="shared" ref="AE53:AE57" si="68">IFERROR(SUMIFS(P:P, $F:$F,$X53,$I:$I,$Y53,$J:$J,$Z53),0)</f>
        <v>0.16763000190258029</v>
      </c>
      <c r="AF53" s="18">
        <f t="shared" ref="AF53:AF57" si="69">IFERROR(SUMIFS(Q:Q, $F:$F,$X53,$I:$I,$Y53,$J:$J,$Z53),0)</f>
        <v>26007</v>
      </c>
      <c r="AG53" s="99">
        <f t="shared" ref="AG53:AG57" si="70">IFERROR(SUMIFS(S:S, $F:$F,$X53,$I:$I,$Y53,$J:$J,$Z53),0)</f>
        <v>0.1476300060749054</v>
      </c>
      <c r="AI53" s="88" t="str">
        <f t="shared" si="8"/>
        <v>Stage 0</v>
      </c>
      <c r="AJ53" s="71" t="str">
        <f t="shared" ref="AJ53:AJ56" si="71">IF(OR(AB53=1, AB53=2, AB53=3, AB53=4), "&lt;5",TEXT(AB53, "#,##0"))   &amp;    IF(AB53=0,"", " ("&amp;TEXT(ROUND(AC53*100,1), "#0.0")&amp;"%)")</f>
        <v>633 (19.7%)</v>
      </c>
      <c r="AK53" s="71" t="str">
        <f t="shared" ref="AK53:AK56" si="72">IF(OR(AD53=1, AD53=2, AD53=3, AD53=4), "&lt;5", TEXT(AD53, "#,##0"))   &amp;   IF(AD53=0,"", " ("&amp;TEXT(ROUND(AE53*100,1), "#0.0")&amp;"%)")</f>
        <v>1,398 (16.8%)</v>
      </c>
      <c r="AL53" s="73" t="str">
        <f t="shared" ref="AL53:AL56" si="73">IF(OR(AF53=1, AF53=2, AF53=3, AF53=4), "&lt;5", TEXT(AF53, "#,##0"))   &amp;   IF(AF53=0,"", " ("&amp;TEXT(ROUND(AG53*100,1), "#0.0")&amp;"%)")</f>
        <v>26,007 (14.8%)</v>
      </c>
    </row>
    <row r="54" spans="1:38" x14ac:dyDescent="0.25">
      <c r="A54" t="s">
        <v>331</v>
      </c>
      <c r="B54" t="s">
        <v>347</v>
      </c>
      <c r="C54" t="s">
        <v>347</v>
      </c>
      <c r="D54" t="s">
        <v>347</v>
      </c>
      <c r="E54" t="s">
        <v>126</v>
      </c>
      <c r="F54" t="s">
        <v>332</v>
      </c>
      <c r="G54" s="105">
        <v>5</v>
      </c>
      <c r="H54" t="s">
        <v>361</v>
      </c>
      <c r="I54" t="s">
        <v>430</v>
      </c>
      <c r="J54" t="s">
        <v>502</v>
      </c>
      <c r="K54" s="105">
        <v>554</v>
      </c>
      <c r="L54" s="106">
        <v>0.53890997171401978</v>
      </c>
      <c r="M54" s="106">
        <v>0.54960000514984131</v>
      </c>
      <c r="N54" s="105">
        <v>5976</v>
      </c>
      <c r="O54" s="106">
        <v>0.5133100152015686</v>
      </c>
      <c r="P54" s="106">
        <v>0.52136999368667603</v>
      </c>
      <c r="Q54" s="105">
        <v>114008</v>
      </c>
      <c r="R54" s="106">
        <v>0.5012199878692627</v>
      </c>
      <c r="S54" s="107">
        <v>0.51424002647399902</v>
      </c>
      <c r="U54" s="3" t="s">
        <v>330</v>
      </c>
      <c r="X54" t="str">
        <f>Patient_Characteristics!$C$9</f>
        <v>Leeds Teaching Hospitals NHS Trust</v>
      </c>
      <c r="Y54" t="s">
        <v>419</v>
      </c>
      <c r="Z54" t="s">
        <v>392</v>
      </c>
      <c r="AA54" t="s">
        <v>392</v>
      </c>
      <c r="AB54" s="83">
        <f t="shared" si="65"/>
        <v>1340</v>
      </c>
      <c r="AC54" s="98">
        <f t="shared" si="66"/>
        <v>0.41705998778343201</v>
      </c>
      <c r="AD54" s="18">
        <f t="shared" si="67"/>
        <v>3218</v>
      </c>
      <c r="AE54" s="98">
        <f t="shared" si="68"/>
        <v>0.38585001230239868</v>
      </c>
      <c r="AF54" s="18">
        <f t="shared" si="69"/>
        <v>69347</v>
      </c>
      <c r="AG54" s="99">
        <f t="shared" si="70"/>
        <v>0.39364001154899603</v>
      </c>
      <c r="AI54" s="88" t="str">
        <f t="shared" si="8"/>
        <v>Stage 1</v>
      </c>
      <c r="AJ54" s="71" t="str">
        <f t="shared" si="71"/>
        <v>1,340 (41.7%)</v>
      </c>
      <c r="AK54" s="71" t="str">
        <f t="shared" si="72"/>
        <v>3,218 (38.6%)</v>
      </c>
      <c r="AL54" s="73" t="str">
        <f t="shared" si="73"/>
        <v>69,347 (39.4%)</v>
      </c>
    </row>
    <row r="55" spans="1:38" x14ac:dyDescent="0.25">
      <c r="A55" t="s">
        <v>331</v>
      </c>
      <c r="B55" t="s">
        <v>347</v>
      </c>
      <c r="C55" t="s">
        <v>347</v>
      </c>
      <c r="D55" t="s">
        <v>347</v>
      </c>
      <c r="E55" t="s">
        <v>126</v>
      </c>
      <c r="F55" t="s">
        <v>332</v>
      </c>
      <c r="G55">
        <v>5</v>
      </c>
      <c r="H55" t="s">
        <v>361</v>
      </c>
      <c r="I55" t="s">
        <v>430</v>
      </c>
      <c r="J55" t="s">
        <v>86</v>
      </c>
      <c r="K55">
        <v>20</v>
      </c>
      <c r="L55" s="106">
        <v>1.9460000097751621E-2</v>
      </c>
      <c r="N55">
        <v>180</v>
      </c>
      <c r="O55" s="106">
        <v>1.54600003734231E-2</v>
      </c>
      <c r="Q55">
        <v>5756</v>
      </c>
      <c r="R55" s="106">
        <v>2.5310000404715541E-2</v>
      </c>
      <c r="U55" s="3" t="s">
        <v>330</v>
      </c>
      <c r="X55" t="str">
        <f>Patient_Characteristics!$C$9</f>
        <v>Leeds Teaching Hospitals NHS Trust</v>
      </c>
      <c r="Y55" t="s">
        <v>419</v>
      </c>
      <c r="Z55" t="s">
        <v>393</v>
      </c>
      <c r="AA55" t="s">
        <v>393</v>
      </c>
      <c r="AB55" s="83">
        <f t="shared" si="65"/>
        <v>983</v>
      </c>
      <c r="AC55" s="98">
        <f t="shared" si="66"/>
        <v>0.30594000220298773</v>
      </c>
      <c r="AD55" s="18">
        <f t="shared" si="67"/>
        <v>2973</v>
      </c>
      <c r="AE55" s="98">
        <f t="shared" si="68"/>
        <v>0.35646998882293701</v>
      </c>
      <c r="AF55" s="18">
        <f t="shared" si="69"/>
        <v>66079</v>
      </c>
      <c r="AG55" s="99">
        <f t="shared" si="70"/>
        <v>0.37509000301361078</v>
      </c>
      <c r="AI55" s="88" t="str">
        <f t="shared" si="8"/>
        <v>Stage 2</v>
      </c>
      <c r="AJ55" s="71" t="str">
        <f t="shared" si="71"/>
        <v>983 (30.6%)</v>
      </c>
      <c r="AK55" s="71" t="str">
        <f t="shared" si="72"/>
        <v>2,973 (35.6%)</v>
      </c>
      <c r="AL55" s="73" t="str">
        <f t="shared" si="73"/>
        <v>66,079 (37.5%)</v>
      </c>
    </row>
    <row r="56" spans="1:38" x14ac:dyDescent="0.25">
      <c r="A56" t="s">
        <v>331</v>
      </c>
      <c r="B56" t="s">
        <v>347</v>
      </c>
      <c r="C56" t="s">
        <v>347</v>
      </c>
      <c r="D56" t="s">
        <v>347</v>
      </c>
      <c r="E56" t="s">
        <v>126</v>
      </c>
      <c r="F56" t="s">
        <v>332</v>
      </c>
      <c r="G56" s="105">
        <v>5</v>
      </c>
      <c r="H56" t="s">
        <v>361</v>
      </c>
      <c r="I56" t="s">
        <v>401</v>
      </c>
      <c r="J56" t="s">
        <v>405</v>
      </c>
      <c r="K56" s="105">
        <v>773</v>
      </c>
      <c r="L56" s="106">
        <v>0.75195002555847168</v>
      </c>
      <c r="M56" s="106">
        <v>0.79938000440597534</v>
      </c>
      <c r="N56" s="105">
        <v>8456</v>
      </c>
      <c r="O56" s="106">
        <v>0.72633999586105347</v>
      </c>
      <c r="P56" s="106">
        <v>0.74977999925613403</v>
      </c>
      <c r="Q56" s="105">
        <v>171311</v>
      </c>
      <c r="R56" s="106">
        <v>0.75314998626708984</v>
      </c>
      <c r="S56" s="107">
        <v>0.77806001901626587</v>
      </c>
      <c r="X56" t="str">
        <f>Patient_Characteristics!$C$9</f>
        <v>Leeds Teaching Hospitals NHS Trust</v>
      </c>
      <c r="Y56" t="s">
        <v>419</v>
      </c>
      <c r="Z56" t="s">
        <v>394</v>
      </c>
      <c r="AA56" t="s">
        <v>394</v>
      </c>
      <c r="AB56" s="83">
        <f t="shared" si="65"/>
        <v>257</v>
      </c>
      <c r="AC56" s="98">
        <f t="shared" si="66"/>
        <v>7.9989999532699585E-2</v>
      </c>
      <c r="AD56" s="18">
        <f t="shared" si="67"/>
        <v>751</v>
      </c>
      <c r="AE56" s="98">
        <f t="shared" si="68"/>
        <v>9.0049996972084045E-2</v>
      </c>
      <c r="AF56" s="18">
        <f t="shared" si="69"/>
        <v>14736</v>
      </c>
      <c r="AG56" s="99">
        <f t="shared" si="70"/>
        <v>8.3650000393390656E-2</v>
      </c>
      <c r="AI56" s="88" t="str">
        <f t="shared" si="8"/>
        <v>Stage 3</v>
      </c>
      <c r="AJ56" s="71" t="str">
        <f t="shared" si="71"/>
        <v>257 (8.0%)</v>
      </c>
      <c r="AK56" s="71" t="str">
        <f t="shared" si="72"/>
        <v>751 (9.0%)</v>
      </c>
      <c r="AL56" s="73" t="str">
        <f t="shared" si="73"/>
        <v>14,736 (8.4%)</v>
      </c>
    </row>
    <row r="57" spans="1:38" x14ac:dyDescent="0.25">
      <c r="A57" t="s">
        <v>331</v>
      </c>
      <c r="B57" t="s">
        <v>347</v>
      </c>
      <c r="C57" t="s">
        <v>347</v>
      </c>
      <c r="D57" t="s">
        <v>347</v>
      </c>
      <c r="E57" t="s">
        <v>126</v>
      </c>
      <c r="F57" t="s">
        <v>332</v>
      </c>
      <c r="G57">
        <v>5</v>
      </c>
      <c r="H57" t="s">
        <v>361</v>
      </c>
      <c r="I57" t="s">
        <v>401</v>
      </c>
      <c r="J57" t="s">
        <v>412</v>
      </c>
      <c r="K57">
        <v>93</v>
      </c>
      <c r="L57" s="106">
        <v>9.0470001101493835E-2</v>
      </c>
      <c r="M57" s="106">
        <v>9.6170000731945038E-2</v>
      </c>
      <c r="N57">
        <v>1232</v>
      </c>
      <c r="O57" s="106">
        <v>0.1058200001716614</v>
      </c>
      <c r="P57" s="106">
        <v>0.1092400029301643</v>
      </c>
      <c r="Q57">
        <v>22313</v>
      </c>
      <c r="R57" s="106">
        <v>9.8099999129772186E-2</v>
      </c>
      <c r="S57" s="106">
        <v>0.10134000331163411</v>
      </c>
      <c r="X57" t="str">
        <f>Patient_Characteristics!$C$9</f>
        <v>Leeds Teaching Hospitals NHS Trust</v>
      </c>
      <c r="Y57" t="s">
        <v>419</v>
      </c>
      <c r="Z57" t="s">
        <v>390</v>
      </c>
      <c r="AA57" t="s">
        <v>415</v>
      </c>
      <c r="AB57" s="83">
        <f t="shared" si="65"/>
        <v>208</v>
      </c>
      <c r="AC57" s="98">
        <f t="shared" si="66"/>
        <v>0</v>
      </c>
      <c r="AD57" s="18">
        <f t="shared" si="67"/>
        <v>1533</v>
      </c>
      <c r="AE57" s="98">
        <f t="shared" si="68"/>
        <v>0</v>
      </c>
      <c r="AF57" s="18">
        <f t="shared" si="69"/>
        <v>51290</v>
      </c>
      <c r="AG57" s="99">
        <f t="shared" si="70"/>
        <v>0</v>
      </c>
      <c r="AI57" s="88" t="str">
        <f t="shared" si="8"/>
        <v>Missing</v>
      </c>
      <c r="AJ57" s="91" t="str">
        <f>TEXT(AB57, "#,##0")</f>
        <v>208</v>
      </c>
      <c r="AK57" s="91" t="str">
        <f>TEXT(AD57, "#,##0")</f>
        <v>1,533</v>
      </c>
      <c r="AL57" s="92" t="str">
        <f>TEXT(AF57, "#,##0")</f>
        <v>51,290</v>
      </c>
    </row>
    <row r="58" spans="1:38" x14ac:dyDescent="0.25">
      <c r="A58" t="s">
        <v>331</v>
      </c>
      <c r="B58" t="s">
        <v>347</v>
      </c>
      <c r="C58" t="s">
        <v>347</v>
      </c>
      <c r="D58" t="s">
        <v>347</v>
      </c>
      <c r="E58" t="s">
        <v>126</v>
      </c>
      <c r="F58" t="s">
        <v>332</v>
      </c>
      <c r="G58" s="105">
        <v>5</v>
      </c>
      <c r="H58" t="s">
        <v>361</v>
      </c>
      <c r="I58" t="s">
        <v>401</v>
      </c>
      <c r="J58" t="s">
        <v>413</v>
      </c>
      <c r="K58" s="105">
        <v>60</v>
      </c>
      <c r="L58" s="106">
        <v>5.8370001614093781E-2</v>
      </c>
      <c r="M58" s="106">
        <v>6.2049999833106988E-2</v>
      </c>
      <c r="N58" s="105">
        <v>921</v>
      </c>
      <c r="O58" s="106">
        <v>7.9109996557235718E-2</v>
      </c>
      <c r="P58" s="106">
        <v>8.1660002470016479E-2</v>
      </c>
      <c r="Q58" s="105">
        <v>15680</v>
      </c>
      <c r="R58" s="106">
        <v>6.8939998745918274E-2</v>
      </c>
      <c r="S58" s="107">
        <v>7.1220003068447113E-2</v>
      </c>
      <c r="AA58" t="s">
        <v>411</v>
      </c>
      <c r="AB58" s="83"/>
      <c r="AC58" s="9"/>
      <c r="AD58" s="18"/>
      <c r="AE58" s="9"/>
      <c r="AF58" s="18"/>
      <c r="AG58" s="16"/>
      <c r="AI58" s="88" t="str">
        <f t="shared" si="8"/>
        <v>DISEASE GROUP</v>
      </c>
      <c r="AJ58" s="89" t="str">
        <f>""</f>
        <v/>
      </c>
      <c r="AK58" s="89" t="str">
        <f>""</f>
        <v/>
      </c>
      <c r="AL58" s="90" t="str">
        <f>""</f>
        <v/>
      </c>
    </row>
    <row r="59" spans="1:38" x14ac:dyDescent="0.25">
      <c r="A59" t="s">
        <v>331</v>
      </c>
      <c r="B59" t="s">
        <v>347</v>
      </c>
      <c r="C59" t="s">
        <v>347</v>
      </c>
      <c r="D59" t="s">
        <v>347</v>
      </c>
      <c r="E59" t="s">
        <v>126</v>
      </c>
      <c r="F59" t="s">
        <v>332</v>
      </c>
      <c r="G59">
        <v>5</v>
      </c>
      <c r="H59" t="s">
        <v>361</v>
      </c>
      <c r="I59" t="s">
        <v>401</v>
      </c>
      <c r="J59" t="s">
        <v>441</v>
      </c>
      <c r="K59">
        <v>61</v>
      </c>
      <c r="L59" s="106">
        <v>5.9340000152587891E-2</v>
      </c>
      <c r="N59">
        <v>364</v>
      </c>
      <c r="O59" s="106">
        <v>3.1270001083612442E-2</v>
      </c>
      <c r="Q59">
        <v>7283</v>
      </c>
      <c r="R59" s="106">
        <v>3.2019998878240592E-2</v>
      </c>
      <c r="X59" t="str">
        <f>Patient_Characteristics!$C$9</f>
        <v>Leeds Teaching Hospitals NHS Trust</v>
      </c>
      <c r="Y59" t="s">
        <v>381</v>
      </c>
      <c r="Z59" t="s">
        <v>383</v>
      </c>
      <c r="AA59" t="s">
        <v>500</v>
      </c>
      <c r="AB59" s="83">
        <f t="shared" ref="AB59:AB62" si="74">IFERROR(SUMIFS(K:K, $F:$F,$X59,$I:$I,$Y59,$J:$J,$Z59),0)</f>
        <v>633</v>
      </c>
      <c r="AC59" s="98">
        <f t="shared" ref="AC59:AC62" si="75">IFERROR(SUMIFS(M:M, $F:$F,$X59,$I:$I,$Y59,$J:$J,$Z59),0)</f>
        <v>0.19700999557971949</v>
      </c>
      <c r="AD59" s="18">
        <f t="shared" ref="AD59:AD62" si="76">IFERROR(SUMIFS(N:N, $F:$F,$X59,$I:$I,$Y59,$J:$J,$Z59),0)</f>
        <v>1398</v>
      </c>
      <c r="AE59" s="98">
        <f t="shared" ref="AE59:AE62" si="77">IFERROR(SUMIFS(P:P, $F:$F,$X59,$I:$I,$Y59,$J:$J,$Z59),0)</f>
        <v>0.16763000190258029</v>
      </c>
      <c r="AF59" s="18">
        <f t="shared" ref="AF59:AF62" si="78">IFERROR(SUMIFS(Q:Q, $F:$F,$X59,$I:$I,$Y59,$J:$J,$Z59),0)</f>
        <v>26007</v>
      </c>
      <c r="AG59" s="99">
        <f t="shared" ref="AG59:AG62" si="79">IFERROR(SUMIFS(S:S, $F:$F,$X59,$I:$I,$Y59,$J:$J,$Z59),0)</f>
        <v>0.1476300060749054</v>
      </c>
      <c r="AI59" s="88" t="str">
        <f t="shared" si="8"/>
        <v>Ductal carcinoma in-situ (DCIS)</v>
      </c>
      <c r="AJ59" s="71" t="str">
        <f t="shared" ref="AJ59:AJ61" si="80">IF(OR(AB59=1, AB59=2, AB59=3, AB59=4), "&lt;5",TEXT(AB59, "#,##0"))   &amp;    IF(AB59=0,"", " ("&amp;TEXT(ROUND(AC59*100,1), "#0.0")&amp;"%)")</f>
        <v>633 (19.7%)</v>
      </c>
      <c r="AK59" s="71" t="str">
        <f t="shared" ref="AK59:AK61" si="81">IF(OR(AD59=1, AD59=2, AD59=3, AD59=4), "&lt;5", TEXT(AD59, "#,##0"))   &amp;   IF(AD59=0,"", " ("&amp;TEXT(ROUND(AE59*100,1), "#0.0")&amp;"%)")</f>
        <v>1,398 (16.8%)</v>
      </c>
      <c r="AL59" s="73" t="str">
        <f t="shared" ref="AL59:AL61" si="82">IF(OR(AF59=1, AF59=2, AF59=3, AF59=4), "&lt;5", TEXT(AF59, "#,##0"))   &amp;   IF(AF59=0,"", " ("&amp;TEXT(ROUND(AG59*100,1), "#0.0")&amp;"%)")</f>
        <v>26,007 (14.8%)</v>
      </c>
    </row>
    <row r="60" spans="1:38" x14ac:dyDescent="0.25">
      <c r="A60" t="s">
        <v>331</v>
      </c>
      <c r="B60" t="s">
        <v>347</v>
      </c>
      <c r="C60" t="s">
        <v>347</v>
      </c>
      <c r="D60" t="s">
        <v>347</v>
      </c>
      <c r="E60" t="s">
        <v>126</v>
      </c>
      <c r="F60" t="s">
        <v>332</v>
      </c>
      <c r="G60" s="105">
        <v>5</v>
      </c>
      <c r="H60" t="s">
        <v>361</v>
      </c>
      <c r="I60" t="s">
        <v>401</v>
      </c>
      <c r="J60" t="s">
        <v>414</v>
      </c>
      <c r="K60" s="105">
        <v>41</v>
      </c>
      <c r="L60" s="106">
        <v>3.9880000054836273E-2</v>
      </c>
      <c r="M60" s="106">
        <v>4.2399998754262917E-2</v>
      </c>
      <c r="N60" s="105">
        <v>669</v>
      </c>
      <c r="O60" s="106">
        <v>5.74599988758564E-2</v>
      </c>
      <c r="P60" s="106">
        <v>5.9319999068975449E-2</v>
      </c>
      <c r="Q60" s="105">
        <v>10872</v>
      </c>
      <c r="R60" s="106">
        <v>4.7800000756978989E-2</v>
      </c>
      <c r="S60" s="107">
        <v>4.9380000680685043E-2</v>
      </c>
      <c r="X60" t="str">
        <f>Patient_Characteristics!$C$9</f>
        <v>Leeds Teaching Hospitals NHS Trust</v>
      </c>
      <c r="Y60" t="s">
        <v>381</v>
      </c>
      <c r="Z60" t="s">
        <v>384</v>
      </c>
      <c r="AA60" t="s">
        <v>416</v>
      </c>
      <c r="AB60" s="83">
        <f t="shared" si="74"/>
        <v>2483</v>
      </c>
      <c r="AC60" s="98">
        <f t="shared" si="75"/>
        <v>0.7728000283241272</v>
      </c>
      <c r="AD60" s="18">
        <f t="shared" si="76"/>
        <v>6661</v>
      </c>
      <c r="AE60" s="98">
        <f t="shared" si="77"/>
        <v>0.79868000745773315</v>
      </c>
      <c r="AF60" s="18">
        <f t="shared" si="78"/>
        <v>144739</v>
      </c>
      <c r="AG60" s="99">
        <f t="shared" si="79"/>
        <v>0.82159000635147095</v>
      </c>
      <c r="AI60" s="88" t="str">
        <f t="shared" si="8"/>
        <v>Early invasive breast cancer (EIBC)</v>
      </c>
      <c r="AJ60" s="71" t="str">
        <f t="shared" si="80"/>
        <v>2,483 (77.3%)</v>
      </c>
      <c r="AK60" s="71" t="str">
        <f t="shared" si="81"/>
        <v>6,661 (79.9%)</v>
      </c>
      <c r="AL60" s="73" t="str">
        <f t="shared" si="82"/>
        <v>144,739 (82.2%)</v>
      </c>
    </row>
    <row r="61" spans="1:38" x14ac:dyDescent="0.25">
      <c r="A61" t="s">
        <v>331</v>
      </c>
      <c r="B61" t="s">
        <v>347</v>
      </c>
      <c r="C61" t="s">
        <v>347</v>
      </c>
      <c r="D61" t="s">
        <v>347</v>
      </c>
      <c r="E61" t="s">
        <v>138</v>
      </c>
      <c r="F61" t="s">
        <v>139</v>
      </c>
      <c r="G61" s="105">
        <v>5</v>
      </c>
      <c r="H61" t="s">
        <v>361</v>
      </c>
      <c r="I61" t="s">
        <v>349</v>
      </c>
      <c r="J61" t="s">
        <v>350</v>
      </c>
      <c r="K61" s="105">
        <v>6</v>
      </c>
      <c r="L61" s="106">
        <v>4.3299999088048926E-3</v>
      </c>
      <c r="N61" s="105">
        <v>42</v>
      </c>
      <c r="O61" s="106">
        <v>3.6100000143051152E-3</v>
      </c>
      <c r="Q61" s="105">
        <v>1130</v>
      </c>
      <c r="R61" s="106">
        <v>4.9700001254677773E-3</v>
      </c>
      <c r="S61" s="107"/>
      <c r="X61" t="str">
        <f>Patient_Characteristics!$C$9</f>
        <v>Leeds Teaching Hospitals NHS Trust</v>
      </c>
      <c r="Y61" t="s">
        <v>381</v>
      </c>
      <c r="Z61" t="s">
        <v>382</v>
      </c>
      <c r="AA61" t="s">
        <v>417</v>
      </c>
      <c r="AB61" s="83">
        <f t="shared" si="74"/>
        <v>97</v>
      </c>
      <c r="AC61" s="98">
        <f t="shared" si="75"/>
        <v>3.0190000310540199E-2</v>
      </c>
      <c r="AD61" s="18">
        <f t="shared" si="76"/>
        <v>281</v>
      </c>
      <c r="AE61" s="98">
        <f t="shared" si="77"/>
        <v>3.369000181555748E-2</v>
      </c>
      <c r="AF61" s="18">
        <f t="shared" si="78"/>
        <v>5423</v>
      </c>
      <c r="AG61" s="99">
        <f t="shared" si="79"/>
        <v>3.0780000612139698E-2</v>
      </c>
      <c r="AI61" s="88" t="str">
        <f t="shared" si="8"/>
        <v>Locally advanced breast cancer (LABC)</v>
      </c>
      <c r="AJ61" s="71" t="str">
        <f t="shared" si="80"/>
        <v>97 (3.0%)</v>
      </c>
      <c r="AK61" s="71" t="str">
        <f t="shared" si="81"/>
        <v>281 (3.4%)</v>
      </c>
      <c r="AL61" s="73" t="str">
        <f t="shared" si="82"/>
        <v>5,423 (3.1%)</v>
      </c>
    </row>
    <row r="62" spans="1:38" x14ac:dyDescent="0.25">
      <c r="A62" t="s">
        <v>331</v>
      </c>
      <c r="B62" t="s">
        <v>347</v>
      </c>
      <c r="C62" t="s">
        <v>347</v>
      </c>
      <c r="D62" t="s">
        <v>347</v>
      </c>
      <c r="E62" t="s">
        <v>138</v>
      </c>
      <c r="F62" t="s">
        <v>139</v>
      </c>
      <c r="G62" s="105">
        <v>5</v>
      </c>
      <c r="H62" t="s">
        <v>361</v>
      </c>
      <c r="I62" t="s">
        <v>349</v>
      </c>
      <c r="J62" t="s">
        <v>368</v>
      </c>
      <c r="K62" s="105">
        <v>19</v>
      </c>
      <c r="L62" s="106">
        <v>1.3709999620914459E-2</v>
      </c>
      <c r="N62" s="105">
        <v>358</v>
      </c>
      <c r="O62" s="106">
        <v>3.0750000849366192E-2</v>
      </c>
      <c r="Q62" s="105">
        <v>8418</v>
      </c>
      <c r="R62" s="106">
        <v>3.700999915599823E-2</v>
      </c>
      <c r="S62" s="107"/>
      <c r="X62" t="str">
        <f>Patient_Characteristics!$C$9</f>
        <v>Leeds Teaching Hospitals NHS Trust</v>
      </c>
      <c r="Y62" t="s">
        <v>381</v>
      </c>
      <c r="Z62" t="s">
        <v>385</v>
      </c>
      <c r="AA62" t="s">
        <v>415</v>
      </c>
      <c r="AB62" s="83">
        <f t="shared" si="74"/>
        <v>208</v>
      </c>
      <c r="AC62" s="98">
        <f t="shared" si="75"/>
        <v>0</v>
      </c>
      <c r="AD62" s="18">
        <f t="shared" si="76"/>
        <v>1533</v>
      </c>
      <c r="AE62" s="98">
        <f t="shared" si="77"/>
        <v>0</v>
      </c>
      <c r="AF62" s="18">
        <f t="shared" si="78"/>
        <v>51290</v>
      </c>
      <c r="AG62" s="99">
        <f t="shared" si="79"/>
        <v>0</v>
      </c>
      <c r="AI62" s="88" t="str">
        <f t="shared" si="8"/>
        <v>Missing</v>
      </c>
      <c r="AJ62" s="91" t="str">
        <f>TEXT(AB62, "#,##0")</f>
        <v>208</v>
      </c>
      <c r="AK62" s="91" t="str">
        <f>TEXT(AD62, "#,##0")</f>
        <v>1,533</v>
      </c>
      <c r="AL62" s="92" t="str">
        <f>TEXT(AF62, "#,##0")</f>
        <v>51,290</v>
      </c>
    </row>
    <row r="63" spans="1:38" x14ac:dyDescent="0.25">
      <c r="A63" t="s">
        <v>331</v>
      </c>
      <c r="B63" t="s">
        <v>347</v>
      </c>
      <c r="C63" t="s">
        <v>347</v>
      </c>
      <c r="D63" t="s">
        <v>347</v>
      </c>
      <c r="E63" t="s">
        <v>138</v>
      </c>
      <c r="F63" t="s">
        <v>139</v>
      </c>
      <c r="G63" s="105">
        <v>5</v>
      </c>
      <c r="H63" t="s">
        <v>361</v>
      </c>
      <c r="I63" t="s">
        <v>349</v>
      </c>
      <c r="J63" t="s">
        <v>369</v>
      </c>
      <c r="K63" s="105">
        <v>116</v>
      </c>
      <c r="L63" s="106">
        <v>8.369000256061554E-2</v>
      </c>
      <c r="N63" s="105">
        <v>1288</v>
      </c>
      <c r="O63" s="106">
        <v>0.1106299981474876</v>
      </c>
      <c r="Q63" s="105">
        <v>27454</v>
      </c>
      <c r="R63" s="106">
        <v>0.1207000017166138</v>
      </c>
      <c r="S63" s="107"/>
      <c r="AA63" t="s">
        <v>437</v>
      </c>
      <c r="AB63" s="83"/>
      <c r="AC63" s="9"/>
      <c r="AD63" s="18"/>
      <c r="AE63" s="9"/>
      <c r="AF63" s="18"/>
      <c r="AG63" s="16"/>
      <c r="AI63" s="88" t="str">
        <f t="shared" si="8"/>
        <v>ROUTE TO DIAGNOSIS</v>
      </c>
      <c r="AJ63" s="89" t="str">
        <f>""</f>
        <v/>
      </c>
      <c r="AK63" s="89" t="str">
        <f>""</f>
        <v/>
      </c>
      <c r="AL63" s="90" t="str">
        <f>""</f>
        <v/>
      </c>
    </row>
    <row r="64" spans="1:38" x14ac:dyDescent="0.25">
      <c r="A64" t="s">
        <v>331</v>
      </c>
      <c r="B64" t="s">
        <v>347</v>
      </c>
      <c r="C64" t="s">
        <v>347</v>
      </c>
      <c r="D64" t="s">
        <v>347</v>
      </c>
      <c r="E64" t="s">
        <v>138</v>
      </c>
      <c r="F64" t="s">
        <v>139</v>
      </c>
      <c r="G64" s="105">
        <v>5</v>
      </c>
      <c r="H64" t="s">
        <v>361</v>
      </c>
      <c r="I64" t="s">
        <v>349</v>
      </c>
      <c r="J64" t="s">
        <v>370</v>
      </c>
      <c r="K64" s="105">
        <v>370</v>
      </c>
      <c r="L64" s="106">
        <v>0.26695999503135681</v>
      </c>
      <c r="N64" s="105">
        <v>2884</v>
      </c>
      <c r="O64" s="106">
        <v>0.24772000312805181</v>
      </c>
      <c r="Q64" s="105">
        <v>55879</v>
      </c>
      <c r="R64" s="106">
        <v>0.24567000567913061</v>
      </c>
      <c r="S64" s="107"/>
      <c r="X64" t="str">
        <f>Patient_Characteristics!$C$9</f>
        <v>Leeds Teaching Hospitals NHS Trust</v>
      </c>
      <c r="Y64" t="s">
        <v>430</v>
      </c>
      <c r="Z64" t="s">
        <v>431</v>
      </c>
      <c r="AA64" t="s">
        <v>431</v>
      </c>
      <c r="AB64" s="83">
        <f t="shared" ref="AB64:AB66" si="83">IFERROR(SUMIFS(K:K, $F:$F,$X64,$I:$I,$Y64,$J:$J,$Z64),0)</f>
        <v>1442</v>
      </c>
      <c r="AC64" s="98">
        <f t="shared" ref="AC64:AC69" si="84">IFERROR(SUMIFS(M:M, $F:$F,$X64,$I:$I,$Y64,$J:$J,$Z64),0)</f>
        <v>0.43290001153945917</v>
      </c>
      <c r="AD64" s="18">
        <f t="shared" ref="AD64:AD70" si="85">IFERROR(SUMIFS(N:N, $F:$F,$X64,$I:$I,$Y64,$J:$J,$Z64),0)</f>
        <v>3077</v>
      </c>
      <c r="AE64" s="98">
        <f t="shared" ref="AE64:AE70" si="86">IFERROR(SUMIFS(P:P, $F:$F,$X64,$I:$I,$Y64,$J:$J,$Z64),0)</f>
        <v>0.31830000877380371</v>
      </c>
      <c r="AF64" s="18">
        <f t="shared" ref="AF64:AF70" si="87">IFERROR(SUMIFS(Q:Q, $F:$F,$X64,$I:$I,$Y64,$J:$J,$Z64),0)</f>
        <v>77035</v>
      </c>
      <c r="AG64" s="99">
        <f t="shared" ref="AG64:AG70" si="88">IFERROR(SUMIFS(S:S, $F:$F,$X64,$I:$I,$Y64,$J:$J,$Z64),0)</f>
        <v>0.3474699854850769</v>
      </c>
      <c r="AI64" s="88" t="str">
        <f t="shared" si="8"/>
        <v>Screening</v>
      </c>
      <c r="AJ64" s="71" t="str">
        <f t="shared" ref="AJ64:AJ69" si="89">IF(OR(AB64=1, AB64=2, AB64=3, AB64=4), "&lt;5",TEXT(AB64, "#,##0"))   &amp;    IF(AB64=0,"", " ("&amp;TEXT(ROUND(AC64*100,1), "#0.0")&amp;"%)")</f>
        <v>1,442 (43.3%)</v>
      </c>
      <c r="AK64" s="71" t="str">
        <f t="shared" ref="AK64:AK69" si="90">IF(OR(AD64=1, AD64=2, AD64=3, AD64=4), "&lt;5", TEXT(AD64, "#,##0"))   &amp;   IF(AD64=0,"", " ("&amp;TEXT(ROUND(AE64*100,1), "#0.0")&amp;"%)")</f>
        <v>3,077 (31.8%)</v>
      </c>
      <c r="AL64" s="73" t="str">
        <f t="shared" ref="AL64:AL69" si="91">IF(OR(AF64=1, AF64=2, AF64=3, AF64=4), "&lt;5", TEXT(AF64, "#,##0"))   &amp;   IF(AF64=0,"", " ("&amp;TEXT(ROUND(AG64*100,1), "#0.0")&amp;"%)")</f>
        <v>77,035 (34.7%)</v>
      </c>
    </row>
    <row r="65" spans="1:38" x14ac:dyDescent="0.25">
      <c r="A65" t="s">
        <v>331</v>
      </c>
      <c r="B65" t="s">
        <v>347</v>
      </c>
      <c r="C65" t="s">
        <v>347</v>
      </c>
      <c r="D65" t="s">
        <v>347</v>
      </c>
      <c r="E65" t="s">
        <v>138</v>
      </c>
      <c r="F65" t="s">
        <v>139</v>
      </c>
      <c r="G65" s="105">
        <v>5</v>
      </c>
      <c r="H65" t="s">
        <v>361</v>
      </c>
      <c r="I65" t="s">
        <v>349</v>
      </c>
      <c r="J65" t="s">
        <v>371</v>
      </c>
      <c r="K65" s="105">
        <v>428</v>
      </c>
      <c r="L65" s="106">
        <v>0.30880001187324518</v>
      </c>
      <c r="N65" s="105">
        <v>3216</v>
      </c>
      <c r="O65" s="106">
        <v>0.27623999118804932</v>
      </c>
      <c r="Q65" s="105">
        <v>57982</v>
      </c>
      <c r="R65" s="106">
        <v>0.25490999221801758</v>
      </c>
      <c r="S65" s="107"/>
      <c r="X65" t="str">
        <f>Patient_Characteristics!$C$9</f>
        <v>Leeds Teaching Hospitals NHS Trust</v>
      </c>
      <c r="Y65" t="s">
        <v>430</v>
      </c>
      <c r="Z65" t="s">
        <v>432</v>
      </c>
      <c r="AA65" t="s">
        <v>432</v>
      </c>
      <c r="AB65" s="83">
        <f t="shared" si="83"/>
        <v>229</v>
      </c>
      <c r="AC65" s="98">
        <f t="shared" si="84"/>
        <v>6.8750001490116119E-2</v>
      </c>
      <c r="AD65" s="18">
        <f t="shared" si="85"/>
        <v>505</v>
      </c>
      <c r="AE65" s="98">
        <f t="shared" si="86"/>
        <v>5.2239999175071723E-2</v>
      </c>
      <c r="AF65" s="18">
        <f t="shared" si="87"/>
        <v>18498</v>
      </c>
      <c r="AG65" s="99">
        <f t="shared" si="88"/>
        <v>8.343999832868576E-2</v>
      </c>
      <c r="AI65" s="88" t="str">
        <f t="shared" si="8"/>
        <v>GP referral</v>
      </c>
      <c r="AJ65" s="71" t="str">
        <f t="shared" si="89"/>
        <v>229 (6.9%)</v>
      </c>
      <c r="AK65" s="71" t="str">
        <f t="shared" si="90"/>
        <v>505 (5.2%)</v>
      </c>
      <c r="AL65" s="73" t="str">
        <f t="shared" si="91"/>
        <v>18,498 (8.3%)</v>
      </c>
    </row>
    <row r="66" spans="1:38" x14ac:dyDescent="0.25">
      <c r="A66" t="s">
        <v>331</v>
      </c>
      <c r="B66" t="s">
        <v>347</v>
      </c>
      <c r="C66" t="s">
        <v>347</v>
      </c>
      <c r="D66" t="s">
        <v>347</v>
      </c>
      <c r="E66" t="s">
        <v>138</v>
      </c>
      <c r="F66" t="s">
        <v>139</v>
      </c>
      <c r="G66" s="105">
        <v>5</v>
      </c>
      <c r="H66" t="s">
        <v>361</v>
      </c>
      <c r="I66" t="s">
        <v>349</v>
      </c>
      <c r="J66" t="s">
        <v>372</v>
      </c>
      <c r="K66" s="105">
        <v>273</v>
      </c>
      <c r="L66" s="106">
        <v>0.19697000086307531</v>
      </c>
      <c r="N66" s="105">
        <v>2259</v>
      </c>
      <c r="O66" s="106">
        <v>0.19404000043869021</v>
      </c>
      <c r="Q66" s="105">
        <v>44765</v>
      </c>
      <c r="R66" s="106">
        <v>0.19679999351501459</v>
      </c>
      <c r="S66" s="107"/>
      <c r="X66" t="str">
        <f>Patient_Characteristics!$C$9</f>
        <v>Leeds Teaching Hospitals NHS Trust</v>
      </c>
      <c r="Y66" t="s">
        <v>430</v>
      </c>
      <c r="Z66" t="s">
        <v>502</v>
      </c>
      <c r="AA66" t="s">
        <v>433</v>
      </c>
      <c r="AB66" s="83">
        <f t="shared" si="83"/>
        <v>1567</v>
      </c>
      <c r="AC66" s="98">
        <f t="shared" si="84"/>
        <v>0.47042998671531677</v>
      </c>
      <c r="AD66" s="18">
        <f t="shared" si="85"/>
        <v>5715</v>
      </c>
      <c r="AE66" s="98">
        <f t="shared" si="86"/>
        <v>0.59118998050689697</v>
      </c>
      <c r="AF66" s="18">
        <f t="shared" si="87"/>
        <v>114008</v>
      </c>
      <c r="AG66" s="99">
        <f t="shared" si="88"/>
        <v>0.51424002647399902</v>
      </c>
      <c r="AI66" s="88" t="str">
        <f t="shared" si="8"/>
        <v>Two week wait</v>
      </c>
      <c r="AJ66" s="71" t="str">
        <f t="shared" si="89"/>
        <v>1,567 (47.0%)</v>
      </c>
      <c r="AK66" s="71" t="str">
        <f t="shared" si="90"/>
        <v>5,715 (59.1%)</v>
      </c>
      <c r="AL66" s="73" t="str">
        <f t="shared" si="91"/>
        <v>114,008 (51.4%)</v>
      </c>
    </row>
    <row r="67" spans="1:38" x14ac:dyDescent="0.25">
      <c r="A67" t="s">
        <v>331</v>
      </c>
      <c r="B67" t="s">
        <v>347</v>
      </c>
      <c r="C67" t="s">
        <v>347</v>
      </c>
      <c r="D67" t="s">
        <v>347</v>
      </c>
      <c r="E67" t="s">
        <v>138</v>
      </c>
      <c r="F67" t="s">
        <v>139</v>
      </c>
      <c r="G67">
        <v>5</v>
      </c>
      <c r="H67" t="s">
        <v>361</v>
      </c>
      <c r="I67" t="s">
        <v>349</v>
      </c>
      <c r="J67" t="s">
        <v>373</v>
      </c>
      <c r="K67">
        <v>174</v>
      </c>
      <c r="L67" s="106">
        <v>0.12554000318050379</v>
      </c>
      <c r="N67">
        <v>1595</v>
      </c>
      <c r="O67" s="106">
        <v>0.13699999451637271</v>
      </c>
      <c r="Q67">
        <v>31831</v>
      </c>
      <c r="R67" s="106">
        <v>0.1399399936199188</v>
      </c>
      <c r="X67" t="str">
        <f>Patient_Characteristics!$C$9</f>
        <v>Leeds Teaching Hospitals NHS Trust</v>
      </c>
      <c r="Y67" t="s">
        <v>430</v>
      </c>
      <c r="Z67" t="s">
        <v>434</v>
      </c>
      <c r="AA67" t="s">
        <v>434</v>
      </c>
      <c r="AB67" s="83">
        <f>IFERROR(SUMIFS(K:K, $F:$F,$X67,$I:$I,$Y67,$J:$J,$Z67),0)</f>
        <v>34</v>
      </c>
      <c r="AC67" s="98">
        <f t="shared" si="84"/>
        <v>1.020999997854233E-2</v>
      </c>
      <c r="AD67" s="18">
        <f t="shared" si="85"/>
        <v>185</v>
      </c>
      <c r="AE67" s="98">
        <f t="shared" si="86"/>
        <v>1.9139999523758892E-2</v>
      </c>
      <c r="AF67" s="18">
        <f t="shared" si="87"/>
        <v>4987</v>
      </c>
      <c r="AG67" s="99">
        <f t="shared" si="88"/>
        <v>2.2490000352263451E-2</v>
      </c>
      <c r="AI67" s="88" t="str">
        <f t="shared" si="8"/>
        <v>Emergency presentation</v>
      </c>
      <c r="AJ67" s="71" t="str">
        <f t="shared" si="89"/>
        <v>34 (1.0%)</v>
      </c>
      <c r="AK67" s="71" t="str">
        <f t="shared" si="90"/>
        <v>185 (1.9%)</v>
      </c>
      <c r="AL67" s="73" t="str">
        <f t="shared" si="91"/>
        <v>4,987 (2.2%)</v>
      </c>
    </row>
    <row r="68" spans="1:38" x14ac:dyDescent="0.25">
      <c r="A68" t="s">
        <v>331</v>
      </c>
      <c r="B68" t="s">
        <v>347</v>
      </c>
      <c r="C68" t="s">
        <v>347</v>
      </c>
      <c r="D68" t="s">
        <v>347</v>
      </c>
      <c r="E68" t="s">
        <v>138</v>
      </c>
      <c r="F68" t="s">
        <v>139</v>
      </c>
      <c r="G68" s="105">
        <v>5</v>
      </c>
      <c r="H68" t="s">
        <v>361</v>
      </c>
      <c r="I68" t="s">
        <v>438</v>
      </c>
      <c r="J68" t="s">
        <v>48</v>
      </c>
      <c r="K68" s="105">
        <v>1122</v>
      </c>
      <c r="L68" s="106">
        <v>0.80952000617980957</v>
      </c>
      <c r="M68" s="106">
        <v>0.86043000221252441</v>
      </c>
      <c r="N68" s="105">
        <v>9362</v>
      </c>
      <c r="O68" s="106">
        <v>0.80415999889373779</v>
      </c>
      <c r="P68" s="106">
        <v>0.83011001348495483</v>
      </c>
      <c r="Q68" s="105">
        <v>186401</v>
      </c>
      <c r="R68" s="106">
        <v>0.81949001550674438</v>
      </c>
      <c r="S68" s="107">
        <v>0.8465999960899353</v>
      </c>
      <c r="X68" t="str">
        <f>Patient_Characteristics!$C$9</f>
        <v>Leeds Teaching Hospitals NHS Trust</v>
      </c>
      <c r="Y68" t="s">
        <v>430</v>
      </c>
      <c r="Z68" t="s">
        <v>435</v>
      </c>
      <c r="AA68" t="s">
        <v>435</v>
      </c>
      <c r="AB68" s="83">
        <f>IFERROR(SUMIFS(K:K, $F:$F,$X68,$I:$I,$Y68,$J:$J,$Z68),0)</f>
        <v>24</v>
      </c>
      <c r="AC68" s="98">
        <f t="shared" si="84"/>
        <v>7.2099999524652958E-3</v>
      </c>
      <c r="AD68" s="18">
        <f t="shared" si="85"/>
        <v>28</v>
      </c>
      <c r="AE68" s="98">
        <f t="shared" si="86"/>
        <v>2.899999963119626E-3</v>
      </c>
      <c r="AF68" s="18">
        <f t="shared" si="87"/>
        <v>391</v>
      </c>
      <c r="AG68" s="99">
        <f t="shared" si="88"/>
        <v>1.760000013746321E-3</v>
      </c>
      <c r="AI68" s="88" t="str">
        <f t="shared" si="8"/>
        <v>Inpatient elective</v>
      </c>
      <c r="AJ68" s="71" t="str">
        <f t="shared" si="89"/>
        <v>24 (0.7%)</v>
      </c>
      <c r="AK68" s="71" t="str">
        <f t="shared" si="90"/>
        <v>28 (0.3%)</v>
      </c>
      <c r="AL68" s="73" t="str">
        <f t="shared" si="91"/>
        <v>391 (0.2%)</v>
      </c>
    </row>
    <row r="69" spans="1:38" x14ac:dyDescent="0.25">
      <c r="A69" t="s">
        <v>331</v>
      </c>
      <c r="B69" t="s">
        <v>347</v>
      </c>
      <c r="C69" t="s">
        <v>347</v>
      </c>
      <c r="D69" t="s">
        <v>347</v>
      </c>
      <c r="E69" t="s">
        <v>138</v>
      </c>
      <c r="F69" t="s">
        <v>139</v>
      </c>
      <c r="G69" s="105">
        <v>5</v>
      </c>
      <c r="H69" t="s">
        <v>361</v>
      </c>
      <c r="I69" t="s">
        <v>438</v>
      </c>
      <c r="J69" t="s">
        <v>42</v>
      </c>
      <c r="K69" s="105">
        <v>92</v>
      </c>
      <c r="L69" s="106">
        <v>6.6380001604557037E-2</v>
      </c>
      <c r="M69" s="106">
        <v>7.0550002157688141E-2</v>
      </c>
      <c r="N69" s="105">
        <v>1099</v>
      </c>
      <c r="O69" s="106">
        <v>9.4400003552436829E-2</v>
      </c>
      <c r="P69" s="106">
        <v>9.7450003027915955E-2</v>
      </c>
      <c r="Q69" s="105">
        <v>20350</v>
      </c>
      <c r="R69" s="106">
        <v>8.9469999074935913E-2</v>
      </c>
      <c r="S69" s="107">
        <v>9.2430002987384796E-2</v>
      </c>
      <c r="X69" t="str">
        <f>Patient_Characteristics!$C$9</f>
        <v>Leeds Teaching Hospitals NHS Trust</v>
      </c>
      <c r="Y69" t="s">
        <v>430</v>
      </c>
      <c r="Z69" t="s">
        <v>436</v>
      </c>
      <c r="AA69" t="s">
        <v>436</v>
      </c>
      <c r="AB69" s="83">
        <f>IFERROR(SUMIFS(K:K, $F:$F,$X69,$I:$I,$Y69,$J:$J,$Z69),0)</f>
        <v>35</v>
      </c>
      <c r="AC69" s="98">
        <f t="shared" si="84"/>
        <v>1.051000040024519E-2</v>
      </c>
      <c r="AD69" s="18">
        <f t="shared" si="85"/>
        <v>157</v>
      </c>
      <c r="AE69" s="98">
        <f t="shared" si="86"/>
        <v>1.624000072479248E-2</v>
      </c>
      <c r="AF69" s="18">
        <f t="shared" si="87"/>
        <v>6784</v>
      </c>
      <c r="AG69" s="99">
        <f t="shared" si="88"/>
        <v>3.060000017285347E-2</v>
      </c>
      <c r="AI69" s="88" t="str">
        <f t="shared" si="8"/>
        <v>Other outpatient</v>
      </c>
      <c r="AJ69" s="71" t="str">
        <f t="shared" si="89"/>
        <v>35 (1.1%)</v>
      </c>
      <c r="AK69" s="71" t="str">
        <f t="shared" si="90"/>
        <v>157 (1.6%)</v>
      </c>
      <c r="AL69" s="73" t="str">
        <f t="shared" si="91"/>
        <v>6,784 (3.1%)</v>
      </c>
    </row>
    <row r="70" spans="1:38" x14ac:dyDescent="0.25">
      <c r="A70" t="s">
        <v>331</v>
      </c>
      <c r="B70" t="s">
        <v>347</v>
      </c>
      <c r="C70" t="s">
        <v>347</v>
      </c>
      <c r="D70" t="s">
        <v>347</v>
      </c>
      <c r="E70" t="s">
        <v>138</v>
      </c>
      <c r="F70" t="s">
        <v>139</v>
      </c>
      <c r="G70" s="105">
        <v>5</v>
      </c>
      <c r="H70" t="s">
        <v>361</v>
      </c>
      <c r="I70" t="s">
        <v>438</v>
      </c>
      <c r="J70" t="s">
        <v>374</v>
      </c>
      <c r="K70" s="105">
        <v>90</v>
      </c>
      <c r="L70" s="106">
        <v>6.4939998090267181E-2</v>
      </c>
      <c r="M70" s="106">
        <v>6.9020003080368042E-2</v>
      </c>
      <c r="N70" s="105">
        <v>817</v>
      </c>
      <c r="O70" s="106">
        <v>7.0179998874664307E-2</v>
      </c>
      <c r="P70" s="106">
        <v>7.2439998388290405E-2</v>
      </c>
      <c r="Q70" s="105">
        <v>13425</v>
      </c>
      <c r="R70" s="106">
        <v>5.9020001441240311E-2</v>
      </c>
      <c r="S70" s="107">
        <v>6.0970000922679901E-2</v>
      </c>
      <c r="X70" t="str">
        <f>Patient_Characteristics!$C$9</f>
        <v>Leeds Teaching Hospitals NHS Trust</v>
      </c>
      <c r="Y70" t="s">
        <v>430</v>
      </c>
      <c r="Z70" t="s">
        <v>86</v>
      </c>
      <c r="AA70" t="s">
        <v>86</v>
      </c>
      <c r="AB70" s="84">
        <f>IFERROR(SUMIFS(K:K, $F:$F,$X70,$I:$I,$Y70,$J:$J,$Z70),0)</f>
        <v>90</v>
      </c>
      <c r="AC70" s="100">
        <f>IFERROR(SUMIFS(M:M, $F:$F,$X70,$I:$I,$Y70,$J:$J,$Z70),0)</f>
        <v>0</v>
      </c>
      <c r="AD70" s="19">
        <f t="shared" si="85"/>
        <v>206</v>
      </c>
      <c r="AE70" s="100">
        <f t="shared" si="86"/>
        <v>0</v>
      </c>
      <c r="AF70" s="19">
        <f t="shared" si="87"/>
        <v>5756</v>
      </c>
      <c r="AG70" s="101">
        <f t="shared" si="88"/>
        <v>0</v>
      </c>
      <c r="AI70" s="93" t="str">
        <f t="shared" si="8"/>
        <v>Unknown</v>
      </c>
      <c r="AJ70" s="94" t="str">
        <f>TEXT(AB70, "#,##0")</f>
        <v>90</v>
      </c>
      <c r="AK70" s="94" t="str">
        <f>TEXT(AD70, "#,##0")</f>
        <v>206</v>
      </c>
      <c r="AL70" s="95" t="str">
        <f>TEXT(AF70, "#,##0")</f>
        <v>5,756</v>
      </c>
    </row>
    <row r="71" spans="1:38" x14ac:dyDescent="0.25">
      <c r="A71" t="s">
        <v>331</v>
      </c>
      <c r="B71" t="s">
        <v>347</v>
      </c>
      <c r="C71" t="s">
        <v>347</v>
      </c>
      <c r="D71" t="s">
        <v>347</v>
      </c>
      <c r="E71" t="s">
        <v>138</v>
      </c>
      <c r="F71" t="s">
        <v>139</v>
      </c>
      <c r="G71" s="105">
        <v>5</v>
      </c>
      <c r="H71" t="s">
        <v>361</v>
      </c>
      <c r="I71" t="s">
        <v>438</v>
      </c>
      <c r="J71" t="s">
        <v>86</v>
      </c>
      <c r="K71" s="105">
        <v>82</v>
      </c>
      <c r="L71" s="106">
        <v>5.9160001575946808E-2</v>
      </c>
      <c r="N71" s="105">
        <v>364</v>
      </c>
      <c r="O71" s="106">
        <v>3.1270001083612442E-2</v>
      </c>
      <c r="Q71" s="105">
        <v>7283</v>
      </c>
      <c r="R71" s="106">
        <v>3.2019998878240592E-2</v>
      </c>
      <c r="S71" s="107"/>
    </row>
    <row r="72" spans="1:38" x14ac:dyDescent="0.25">
      <c r="A72" t="s">
        <v>331</v>
      </c>
      <c r="B72" t="s">
        <v>347</v>
      </c>
      <c r="C72" t="s">
        <v>347</v>
      </c>
      <c r="D72" t="s">
        <v>347</v>
      </c>
      <c r="E72" t="s">
        <v>138</v>
      </c>
      <c r="F72" t="s">
        <v>139</v>
      </c>
      <c r="G72" s="105">
        <v>5</v>
      </c>
      <c r="H72" t="s">
        <v>361</v>
      </c>
      <c r="I72" t="s">
        <v>375</v>
      </c>
      <c r="J72" t="s">
        <v>376</v>
      </c>
      <c r="K72" s="105">
        <v>270</v>
      </c>
      <c r="L72" s="106">
        <v>0.1948100030422211</v>
      </c>
      <c r="N72" s="105">
        <v>2437</v>
      </c>
      <c r="O72" s="106">
        <v>0.2093300074338913</v>
      </c>
      <c r="Q72" s="105">
        <v>47189</v>
      </c>
      <c r="R72" s="106">
        <v>0.20746000111103061</v>
      </c>
      <c r="S72" s="107"/>
    </row>
    <row r="73" spans="1:38" x14ac:dyDescent="0.25">
      <c r="A73" t="s">
        <v>331</v>
      </c>
      <c r="B73" t="s">
        <v>347</v>
      </c>
      <c r="C73" t="s">
        <v>347</v>
      </c>
      <c r="D73" t="s">
        <v>347</v>
      </c>
      <c r="E73" t="s">
        <v>138</v>
      </c>
      <c r="F73" t="s">
        <v>139</v>
      </c>
      <c r="G73" s="105">
        <v>5</v>
      </c>
      <c r="H73" t="s">
        <v>361</v>
      </c>
      <c r="I73" t="s">
        <v>375</v>
      </c>
      <c r="J73" t="s">
        <v>377</v>
      </c>
      <c r="K73" s="105">
        <v>302</v>
      </c>
      <c r="L73" s="106">
        <v>0.2178899943828583</v>
      </c>
      <c r="N73" s="105">
        <v>2451</v>
      </c>
      <c r="O73" s="106">
        <v>0.21052999794483179</v>
      </c>
      <c r="Q73" s="105">
        <v>47420</v>
      </c>
      <c r="R73" s="106">
        <v>0.20848000049591059</v>
      </c>
      <c r="S73" s="107"/>
    </row>
    <row r="74" spans="1:38" x14ac:dyDescent="0.25">
      <c r="A74" t="s">
        <v>331</v>
      </c>
      <c r="B74" t="s">
        <v>347</v>
      </c>
      <c r="C74" t="s">
        <v>347</v>
      </c>
      <c r="D74" t="s">
        <v>347</v>
      </c>
      <c r="E74" t="s">
        <v>138</v>
      </c>
      <c r="F74" t="s">
        <v>139</v>
      </c>
      <c r="G74" s="105">
        <v>5</v>
      </c>
      <c r="H74" t="s">
        <v>361</v>
      </c>
      <c r="I74" t="s">
        <v>375</v>
      </c>
      <c r="J74" t="s">
        <v>378</v>
      </c>
      <c r="K74" s="105">
        <v>241</v>
      </c>
      <c r="L74" s="106">
        <v>0.17387999594211581</v>
      </c>
      <c r="N74" s="105">
        <v>1969</v>
      </c>
      <c r="O74" s="106">
        <v>0.16912999749183649</v>
      </c>
      <c r="Q74" s="105">
        <v>37332</v>
      </c>
      <c r="R74" s="106">
        <v>0.1641300022602081</v>
      </c>
      <c r="S74" s="107"/>
    </row>
    <row r="75" spans="1:38" x14ac:dyDescent="0.25">
      <c r="A75" t="s">
        <v>331</v>
      </c>
      <c r="B75" t="s">
        <v>347</v>
      </c>
      <c r="C75" t="s">
        <v>347</v>
      </c>
      <c r="D75" t="s">
        <v>347</v>
      </c>
      <c r="E75" t="s">
        <v>138</v>
      </c>
      <c r="F75" t="s">
        <v>139</v>
      </c>
      <c r="G75" s="105">
        <v>5</v>
      </c>
      <c r="H75" t="s">
        <v>361</v>
      </c>
      <c r="I75" t="s">
        <v>375</v>
      </c>
      <c r="J75" t="s">
        <v>379</v>
      </c>
      <c r="K75" s="105">
        <v>289</v>
      </c>
      <c r="L75" s="106">
        <v>0.20850999653339389</v>
      </c>
      <c r="N75" s="105">
        <v>2407</v>
      </c>
      <c r="O75" s="106">
        <v>0.20675000548362729</v>
      </c>
      <c r="Q75" s="105">
        <v>47525</v>
      </c>
      <c r="R75" s="106">
        <v>0.20893999934196469</v>
      </c>
      <c r="S75" s="107"/>
    </row>
    <row r="76" spans="1:38" x14ac:dyDescent="0.25">
      <c r="A76" t="s">
        <v>331</v>
      </c>
      <c r="B76" t="s">
        <v>347</v>
      </c>
      <c r="C76" t="s">
        <v>347</v>
      </c>
      <c r="D76" t="s">
        <v>347</v>
      </c>
      <c r="E76" t="s">
        <v>138</v>
      </c>
      <c r="F76" t="s">
        <v>139</v>
      </c>
      <c r="G76" s="105">
        <v>5</v>
      </c>
      <c r="H76" t="s">
        <v>361</v>
      </c>
      <c r="I76" t="s">
        <v>375</v>
      </c>
      <c r="J76" t="s">
        <v>380</v>
      </c>
      <c r="K76" s="105">
        <v>284</v>
      </c>
      <c r="L76" s="106">
        <v>0.20490999519824979</v>
      </c>
      <c r="N76" s="105">
        <v>2378</v>
      </c>
      <c r="O76" s="106">
        <v>0.20426000654697421</v>
      </c>
      <c r="Q76" s="105">
        <v>47993</v>
      </c>
      <c r="R76" s="106">
        <v>0.210999995470047</v>
      </c>
      <c r="S76" s="107"/>
    </row>
    <row r="77" spans="1:38" x14ac:dyDescent="0.25">
      <c r="A77" t="s">
        <v>331</v>
      </c>
      <c r="B77" t="s">
        <v>347</v>
      </c>
      <c r="C77" t="s">
        <v>347</v>
      </c>
      <c r="D77" t="s">
        <v>347</v>
      </c>
      <c r="E77" t="s">
        <v>138</v>
      </c>
      <c r="F77" t="s">
        <v>139</v>
      </c>
      <c r="G77" s="105">
        <v>5</v>
      </c>
      <c r="H77" t="s">
        <v>361</v>
      </c>
      <c r="I77" t="s">
        <v>381</v>
      </c>
      <c r="J77" t="s">
        <v>382</v>
      </c>
      <c r="K77" s="105">
        <v>35</v>
      </c>
      <c r="L77" s="106">
        <v>2.525000087916851E-2</v>
      </c>
      <c r="M77" s="106">
        <v>2.6159999892115589E-2</v>
      </c>
      <c r="N77" s="105">
        <v>246</v>
      </c>
      <c r="O77" s="106">
        <v>2.112999930977821E-2</v>
      </c>
      <c r="P77" s="106">
        <v>2.553999982774258E-2</v>
      </c>
      <c r="Q77" s="105">
        <v>5423</v>
      </c>
      <c r="R77" s="106">
        <v>2.384000085294247E-2</v>
      </c>
      <c r="S77" s="107">
        <v>3.0780000612139698E-2</v>
      </c>
    </row>
    <row r="78" spans="1:38" x14ac:dyDescent="0.25">
      <c r="A78" t="s">
        <v>331</v>
      </c>
      <c r="B78" t="s">
        <v>347</v>
      </c>
      <c r="C78" t="s">
        <v>347</v>
      </c>
      <c r="D78" t="s">
        <v>347</v>
      </c>
      <c r="E78" t="s">
        <v>138</v>
      </c>
      <c r="F78" t="s">
        <v>139</v>
      </c>
      <c r="G78" s="105">
        <v>5</v>
      </c>
      <c r="H78" t="s">
        <v>361</v>
      </c>
      <c r="I78" t="s">
        <v>381</v>
      </c>
      <c r="J78" t="s">
        <v>383</v>
      </c>
      <c r="K78" s="105">
        <v>263</v>
      </c>
      <c r="L78" s="106">
        <v>0.189750000834465</v>
      </c>
      <c r="M78" s="106">
        <v>0.19655999541282651</v>
      </c>
      <c r="N78" s="105">
        <v>1313</v>
      </c>
      <c r="O78" s="106">
        <v>0.1127799972891808</v>
      </c>
      <c r="P78" s="106">
        <v>0.13632999360561371</v>
      </c>
      <c r="Q78" s="105">
        <v>26007</v>
      </c>
      <c r="R78" s="106">
        <v>0.11433999985456469</v>
      </c>
      <c r="S78" s="107">
        <v>0.1476300060749054</v>
      </c>
    </row>
    <row r="79" spans="1:38" x14ac:dyDescent="0.25">
      <c r="A79" t="s">
        <v>331</v>
      </c>
      <c r="B79" t="s">
        <v>347</v>
      </c>
      <c r="C79" t="s">
        <v>347</v>
      </c>
      <c r="D79" t="s">
        <v>347</v>
      </c>
      <c r="E79" t="s">
        <v>138</v>
      </c>
      <c r="F79" t="s">
        <v>139</v>
      </c>
      <c r="G79" s="105">
        <v>5</v>
      </c>
      <c r="H79" t="s">
        <v>361</v>
      </c>
      <c r="I79" t="s">
        <v>381</v>
      </c>
      <c r="J79" t="s">
        <v>384</v>
      </c>
      <c r="K79" s="105">
        <v>1040</v>
      </c>
      <c r="L79" s="106">
        <v>0.75036001205444336</v>
      </c>
      <c r="M79" s="106">
        <v>0.77727997303009033</v>
      </c>
      <c r="N79" s="105">
        <v>8072</v>
      </c>
      <c r="O79" s="106">
        <v>0.69335001707077026</v>
      </c>
      <c r="P79" s="106">
        <v>0.83812999725341797</v>
      </c>
      <c r="Q79" s="105">
        <v>144739</v>
      </c>
      <c r="R79" s="106">
        <v>0.6363300085067749</v>
      </c>
      <c r="S79" s="107">
        <v>0.82159000635147095</v>
      </c>
    </row>
    <row r="80" spans="1:38" x14ac:dyDescent="0.25">
      <c r="A80" t="s">
        <v>331</v>
      </c>
      <c r="B80" t="s">
        <v>347</v>
      </c>
      <c r="C80" t="s">
        <v>347</v>
      </c>
      <c r="D80" t="s">
        <v>347</v>
      </c>
      <c r="E80" t="s">
        <v>138</v>
      </c>
      <c r="F80" t="s">
        <v>139</v>
      </c>
      <c r="G80" s="105">
        <v>5</v>
      </c>
      <c r="H80" t="s">
        <v>361</v>
      </c>
      <c r="I80" t="s">
        <v>381</v>
      </c>
      <c r="J80" t="s">
        <v>385</v>
      </c>
      <c r="K80" s="105">
        <v>48</v>
      </c>
      <c r="L80" s="106">
        <v>3.4630000591278083E-2</v>
      </c>
      <c r="N80" s="105">
        <v>2011</v>
      </c>
      <c r="O80" s="106">
        <v>0.17273999750614169</v>
      </c>
      <c r="Q80" s="105">
        <v>51290</v>
      </c>
      <c r="R80" s="106">
        <v>0.22549000382423401</v>
      </c>
      <c r="S80" s="107"/>
    </row>
    <row r="81" spans="1:19" x14ac:dyDescent="0.25">
      <c r="A81" t="s">
        <v>331</v>
      </c>
      <c r="B81" t="s">
        <v>347</v>
      </c>
      <c r="C81" t="s">
        <v>347</v>
      </c>
      <c r="D81" t="s">
        <v>347</v>
      </c>
      <c r="E81" t="s">
        <v>138</v>
      </c>
      <c r="F81" t="s">
        <v>139</v>
      </c>
      <c r="G81" s="105">
        <v>5</v>
      </c>
      <c r="H81" t="s">
        <v>361</v>
      </c>
      <c r="I81" t="s">
        <v>386</v>
      </c>
      <c r="J81" t="s">
        <v>387</v>
      </c>
      <c r="K81" s="105">
        <v>30</v>
      </c>
      <c r="L81" s="106">
        <v>2.1649999544024471E-2</v>
      </c>
      <c r="M81" s="106">
        <v>2.2609999403357509E-2</v>
      </c>
      <c r="N81" s="105">
        <v>197</v>
      </c>
      <c r="O81" s="106">
        <v>1.6920000314712521E-2</v>
      </c>
      <c r="P81" s="106">
        <v>1.717999950051308E-2</v>
      </c>
      <c r="Q81" s="105">
        <v>12181</v>
      </c>
      <c r="R81" s="106">
        <v>5.3550001233816147E-2</v>
      </c>
      <c r="S81" s="107">
        <v>5.4999999701976783E-2</v>
      </c>
    </row>
    <row r="82" spans="1:19" x14ac:dyDescent="0.25">
      <c r="A82" t="s">
        <v>331</v>
      </c>
      <c r="B82" t="s">
        <v>347</v>
      </c>
      <c r="C82" t="s">
        <v>347</v>
      </c>
      <c r="D82" t="s">
        <v>347</v>
      </c>
      <c r="E82" t="s">
        <v>138</v>
      </c>
      <c r="F82" t="s">
        <v>139</v>
      </c>
      <c r="G82" s="105">
        <v>5</v>
      </c>
      <c r="H82" t="s">
        <v>361</v>
      </c>
      <c r="I82" t="s">
        <v>386</v>
      </c>
      <c r="J82" t="s">
        <v>388</v>
      </c>
      <c r="K82" s="105">
        <v>81</v>
      </c>
      <c r="L82" s="106">
        <v>5.843999981880188E-2</v>
      </c>
      <c r="M82" s="106">
        <v>6.1039999127388E-2</v>
      </c>
      <c r="N82" s="105">
        <v>197</v>
      </c>
      <c r="O82" s="106">
        <v>1.6920000314712521E-2</v>
      </c>
      <c r="P82" s="106">
        <v>1.717999950051308E-2</v>
      </c>
      <c r="Q82" s="105">
        <v>6321</v>
      </c>
      <c r="R82" s="106">
        <v>2.77900006622076E-2</v>
      </c>
      <c r="S82" s="107">
        <v>2.8540000319480899E-2</v>
      </c>
    </row>
    <row r="83" spans="1:19" x14ac:dyDescent="0.25">
      <c r="A83" t="s">
        <v>331</v>
      </c>
      <c r="B83" t="s">
        <v>347</v>
      </c>
      <c r="C83" t="s">
        <v>347</v>
      </c>
      <c r="D83" t="s">
        <v>347</v>
      </c>
      <c r="E83" t="s">
        <v>138</v>
      </c>
      <c r="F83" t="s">
        <v>139</v>
      </c>
      <c r="G83">
        <v>5</v>
      </c>
      <c r="H83" t="s">
        <v>361</v>
      </c>
      <c r="I83" t="s">
        <v>386</v>
      </c>
      <c r="J83" t="s">
        <v>85</v>
      </c>
      <c r="K83">
        <v>18</v>
      </c>
      <c r="L83" s="106">
        <v>1.298999972641468E-2</v>
      </c>
      <c r="M83" s="106">
        <v>1.3559999875724321E-2</v>
      </c>
      <c r="N83">
        <v>179</v>
      </c>
      <c r="O83" s="106">
        <v>1.537999976426363E-2</v>
      </c>
      <c r="P83" s="106">
        <v>1.561000011861324E-2</v>
      </c>
      <c r="Q83">
        <v>4872</v>
      </c>
      <c r="R83" s="106">
        <v>2.1420000120997429E-2</v>
      </c>
      <c r="S83" s="106">
        <v>2.199999988079071E-2</v>
      </c>
    </row>
    <row r="84" spans="1:19" x14ac:dyDescent="0.25">
      <c r="A84" t="s">
        <v>331</v>
      </c>
      <c r="B84" t="s">
        <v>347</v>
      </c>
      <c r="C84" t="s">
        <v>347</v>
      </c>
      <c r="D84" t="s">
        <v>347</v>
      </c>
      <c r="E84" t="s">
        <v>138</v>
      </c>
      <c r="F84" t="s">
        <v>139</v>
      </c>
      <c r="G84" s="105">
        <v>5</v>
      </c>
      <c r="H84" t="s">
        <v>361</v>
      </c>
      <c r="I84" t="s">
        <v>386</v>
      </c>
      <c r="J84" t="s">
        <v>389</v>
      </c>
      <c r="K84" s="105">
        <v>20</v>
      </c>
      <c r="L84" s="106">
        <v>1.4430000446736811E-2</v>
      </c>
      <c r="M84" s="106">
        <v>1.506999973207712E-2</v>
      </c>
      <c r="N84" s="105">
        <v>87</v>
      </c>
      <c r="O84" s="106">
        <v>7.4700000695884228E-3</v>
      </c>
      <c r="P84" s="106">
        <v>7.5900000520050526E-3</v>
      </c>
      <c r="Q84" s="105">
        <v>4049</v>
      </c>
      <c r="R84" s="106">
        <v>1.779999956488609E-2</v>
      </c>
      <c r="S84" s="107">
        <v>1.8279999494552609E-2</v>
      </c>
    </row>
    <row r="85" spans="1:19" x14ac:dyDescent="0.25">
      <c r="A85" t="s">
        <v>331</v>
      </c>
      <c r="B85" t="s">
        <v>347</v>
      </c>
      <c r="C85" t="s">
        <v>347</v>
      </c>
      <c r="D85" t="s">
        <v>347</v>
      </c>
      <c r="E85" t="s">
        <v>138</v>
      </c>
      <c r="F85" t="s">
        <v>139</v>
      </c>
      <c r="G85" s="105">
        <v>5</v>
      </c>
      <c r="H85" t="s">
        <v>361</v>
      </c>
      <c r="I85" t="s">
        <v>386</v>
      </c>
      <c r="J85" t="s">
        <v>86</v>
      </c>
      <c r="K85" s="105">
        <v>59</v>
      </c>
      <c r="L85" s="106">
        <v>4.2569998651742942E-2</v>
      </c>
      <c r="N85" s="105">
        <v>178</v>
      </c>
      <c r="O85" s="106">
        <v>1.528999954462051E-2</v>
      </c>
      <c r="Q85" s="105">
        <v>5972</v>
      </c>
      <c r="R85" s="106">
        <v>2.6259999722242359E-2</v>
      </c>
      <c r="S85" s="107"/>
    </row>
    <row r="86" spans="1:19" x14ac:dyDescent="0.25">
      <c r="A86" t="s">
        <v>331</v>
      </c>
      <c r="B86" t="s">
        <v>347</v>
      </c>
      <c r="C86" t="s">
        <v>347</v>
      </c>
      <c r="D86" t="s">
        <v>347</v>
      </c>
      <c r="E86" t="s">
        <v>138</v>
      </c>
      <c r="F86" t="s">
        <v>139</v>
      </c>
      <c r="G86" s="105">
        <v>5</v>
      </c>
      <c r="H86" t="s">
        <v>361</v>
      </c>
      <c r="I86" t="s">
        <v>386</v>
      </c>
      <c r="J86" t="s">
        <v>84</v>
      </c>
      <c r="K86" s="105">
        <v>1178</v>
      </c>
      <c r="L86" s="106">
        <v>0.84992998838424683</v>
      </c>
      <c r="M86" s="106">
        <v>0.88771998882293701</v>
      </c>
      <c r="N86" s="105">
        <v>10804</v>
      </c>
      <c r="O86" s="106">
        <v>0.92802000045776367</v>
      </c>
      <c r="P86" s="106">
        <v>0.94243001937866211</v>
      </c>
      <c r="Q86" s="105">
        <v>194064</v>
      </c>
      <c r="R86" s="106">
        <v>0.85317999124526978</v>
      </c>
      <c r="S86" s="107">
        <v>0.87619000673294067</v>
      </c>
    </row>
    <row r="87" spans="1:19" x14ac:dyDescent="0.25">
      <c r="A87" t="s">
        <v>331</v>
      </c>
      <c r="B87" t="s">
        <v>347</v>
      </c>
      <c r="C87" t="s">
        <v>347</v>
      </c>
      <c r="D87" t="s">
        <v>347</v>
      </c>
      <c r="E87" t="s">
        <v>138</v>
      </c>
      <c r="F87" t="s">
        <v>139</v>
      </c>
      <c r="G87" s="105">
        <v>5</v>
      </c>
      <c r="H87" t="s">
        <v>361</v>
      </c>
      <c r="I87" t="s">
        <v>419</v>
      </c>
      <c r="J87" t="s">
        <v>390</v>
      </c>
      <c r="K87" s="105">
        <v>48</v>
      </c>
      <c r="L87" s="106">
        <v>3.4630000591278083E-2</v>
      </c>
      <c r="N87" s="105">
        <v>2011</v>
      </c>
      <c r="O87" s="106">
        <v>0.17273999750614169</v>
      </c>
      <c r="Q87" s="105">
        <v>51290</v>
      </c>
      <c r="R87" s="106">
        <v>0.22549000382423401</v>
      </c>
      <c r="S87" s="107"/>
    </row>
    <row r="88" spans="1:19" x14ac:dyDescent="0.25">
      <c r="A88" t="s">
        <v>331</v>
      </c>
      <c r="B88" t="s">
        <v>347</v>
      </c>
      <c r="C88" t="s">
        <v>347</v>
      </c>
      <c r="D88" t="s">
        <v>347</v>
      </c>
      <c r="E88" t="s">
        <v>138</v>
      </c>
      <c r="F88" t="s">
        <v>139</v>
      </c>
      <c r="G88" s="105">
        <v>5</v>
      </c>
      <c r="H88" t="s">
        <v>361</v>
      </c>
      <c r="I88" t="s">
        <v>419</v>
      </c>
      <c r="J88" t="s">
        <v>391</v>
      </c>
      <c r="K88" s="105">
        <v>263</v>
      </c>
      <c r="L88" s="106">
        <v>0.189750000834465</v>
      </c>
      <c r="M88" s="106">
        <v>0.19655999541282651</v>
      </c>
      <c r="N88" s="105">
        <v>1313</v>
      </c>
      <c r="O88" s="106">
        <v>0.1127799972891808</v>
      </c>
      <c r="P88" s="106">
        <v>0.13632999360561371</v>
      </c>
      <c r="Q88" s="105">
        <v>26007</v>
      </c>
      <c r="R88" s="106">
        <v>0.11433999985456469</v>
      </c>
      <c r="S88" s="107">
        <v>0.1476300060749054</v>
      </c>
    </row>
    <row r="89" spans="1:19" x14ac:dyDescent="0.25">
      <c r="A89" t="s">
        <v>331</v>
      </c>
      <c r="B89" t="s">
        <v>347</v>
      </c>
      <c r="C89" t="s">
        <v>347</v>
      </c>
      <c r="D89" t="s">
        <v>347</v>
      </c>
      <c r="E89" t="s">
        <v>138</v>
      </c>
      <c r="F89" t="s">
        <v>139</v>
      </c>
      <c r="G89" s="105">
        <v>5</v>
      </c>
      <c r="H89" t="s">
        <v>361</v>
      </c>
      <c r="I89" t="s">
        <v>419</v>
      </c>
      <c r="J89" t="s">
        <v>392</v>
      </c>
      <c r="K89" s="105">
        <v>617</v>
      </c>
      <c r="L89" s="106">
        <v>0.44516998529434199</v>
      </c>
      <c r="M89" s="106">
        <v>0.46114000678062439</v>
      </c>
      <c r="N89" s="105">
        <v>3952</v>
      </c>
      <c r="O89" s="106">
        <v>0.33945998549461359</v>
      </c>
      <c r="P89" s="106">
        <v>0.41034001111984247</v>
      </c>
      <c r="Q89" s="105">
        <v>69347</v>
      </c>
      <c r="R89" s="106">
        <v>0.30487999320030212</v>
      </c>
      <c r="S89" s="107">
        <v>0.39364001154899603</v>
      </c>
    </row>
    <row r="90" spans="1:19" x14ac:dyDescent="0.25">
      <c r="A90" t="s">
        <v>331</v>
      </c>
      <c r="B90" t="s">
        <v>347</v>
      </c>
      <c r="C90" t="s">
        <v>347</v>
      </c>
      <c r="D90" t="s">
        <v>347</v>
      </c>
      <c r="E90" t="s">
        <v>138</v>
      </c>
      <c r="F90" t="s">
        <v>139</v>
      </c>
      <c r="G90">
        <v>5</v>
      </c>
      <c r="H90" t="s">
        <v>361</v>
      </c>
      <c r="I90" t="s">
        <v>419</v>
      </c>
      <c r="J90" t="s">
        <v>393</v>
      </c>
      <c r="K90">
        <v>370</v>
      </c>
      <c r="L90" s="106">
        <v>0.26695999503135681</v>
      </c>
      <c r="M90" s="106">
        <v>0.27652999758720398</v>
      </c>
      <c r="N90">
        <v>3620</v>
      </c>
      <c r="O90" s="106">
        <v>0.31093999743461609</v>
      </c>
      <c r="P90" s="106">
        <v>0.3758699893951416</v>
      </c>
      <c r="Q90">
        <v>66079</v>
      </c>
      <c r="R90" s="106">
        <v>0.29050999879837042</v>
      </c>
      <c r="S90" s="106">
        <v>0.37509000301361078</v>
      </c>
    </row>
    <row r="91" spans="1:19" x14ac:dyDescent="0.25">
      <c r="A91" t="s">
        <v>331</v>
      </c>
      <c r="B91" t="s">
        <v>347</v>
      </c>
      <c r="C91" t="s">
        <v>347</v>
      </c>
      <c r="D91" t="s">
        <v>347</v>
      </c>
      <c r="E91" t="s">
        <v>138</v>
      </c>
      <c r="F91" t="s">
        <v>139</v>
      </c>
      <c r="G91">
        <v>5</v>
      </c>
      <c r="H91" t="s">
        <v>361</v>
      </c>
      <c r="I91" t="s">
        <v>419</v>
      </c>
      <c r="J91" t="s">
        <v>394</v>
      </c>
      <c r="K91">
        <v>88</v>
      </c>
      <c r="L91" s="106">
        <v>6.3490003347396851E-2</v>
      </c>
      <c r="M91" s="106">
        <v>6.5770000219345093E-2</v>
      </c>
      <c r="N91">
        <v>746</v>
      </c>
      <c r="O91" s="106">
        <v>6.4079999923706055E-2</v>
      </c>
      <c r="P91" s="106">
        <v>7.7459998428821564E-2</v>
      </c>
      <c r="Q91">
        <v>14736</v>
      </c>
      <c r="R91" s="106">
        <v>6.4790003001689911E-2</v>
      </c>
      <c r="S91" s="106">
        <v>8.3650000393390656E-2</v>
      </c>
    </row>
    <row r="92" spans="1:19" x14ac:dyDescent="0.25">
      <c r="A92" t="s">
        <v>331</v>
      </c>
      <c r="B92" t="s">
        <v>347</v>
      </c>
      <c r="C92" t="s">
        <v>347</v>
      </c>
      <c r="D92" t="s">
        <v>347</v>
      </c>
      <c r="E92" t="s">
        <v>138</v>
      </c>
      <c r="F92" t="s">
        <v>139</v>
      </c>
      <c r="G92">
        <v>5</v>
      </c>
      <c r="H92" t="s">
        <v>361</v>
      </c>
      <c r="I92" t="s">
        <v>439</v>
      </c>
      <c r="J92" t="s">
        <v>440</v>
      </c>
      <c r="K92">
        <v>48</v>
      </c>
      <c r="L92" s="106">
        <v>3.4630000591278083E-2</v>
      </c>
      <c r="N92">
        <v>2011</v>
      </c>
      <c r="O92" s="106">
        <v>0.17273999750614169</v>
      </c>
      <c r="Q92">
        <v>51290</v>
      </c>
      <c r="R92" s="106">
        <v>0.22549000382423401</v>
      </c>
    </row>
    <row r="93" spans="1:19" x14ac:dyDescent="0.25">
      <c r="A93" t="s">
        <v>331</v>
      </c>
      <c r="B93" t="s">
        <v>347</v>
      </c>
      <c r="C93" t="s">
        <v>347</v>
      </c>
      <c r="D93" t="s">
        <v>347</v>
      </c>
      <c r="E93" t="s">
        <v>138</v>
      </c>
      <c r="F93" t="s">
        <v>139</v>
      </c>
      <c r="G93" s="105">
        <v>5</v>
      </c>
      <c r="H93" t="s">
        <v>361</v>
      </c>
      <c r="I93" t="s">
        <v>439</v>
      </c>
      <c r="J93" t="s">
        <v>442</v>
      </c>
      <c r="K93" s="105">
        <v>1338</v>
      </c>
      <c r="L93" s="106">
        <v>0.96536999940872192</v>
      </c>
      <c r="M93" s="106">
        <v>1</v>
      </c>
      <c r="N93" s="105">
        <v>9631</v>
      </c>
      <c r="O93" s="106">
        <v>0.82726001739501953</v>
      </c>
      <c r="P93" s="106">
        <v>1</v>
      </c>
      <c r="Q93" s="105">
        <v>176169</v>
      </c>
      <c r="R93" s="106">
        <v>0.77451002597808838</v>
      </c>
      <c r="S93" s="107">
        <v>1</v>
      </c>
    </row>
    <row r="94" spans="1:19" x14ac:dyDescent="0.25">
      <c r="A94" t="s">
        <v>331</v>
      </c>
      <c r="B94" t="s">
        <v>347</v>
      </c>
      <c r="C94" t="s">
        <v>347</v>
      </c>
      <c r="D94" t="s">
        <v>347</v>
      </c>
      <c r="E94" t="s">
        <v>138</v>
      </c>
      <c r="F94" t="s">
        <v>139</v>
      </c>
      <c r="G94" s="105">
        <v>5</v>
      </c>
      <c r="H94" t="s">
        <v>361</v>
      </c>
      <c r="I94" t="s">
        <v>395</v>
      </c>
      <c r="J94" t="s">
        <v>396</v>
      </c>
      <c r="K94" s="105">
        <v>1384</v>
      </c>
      <c r="L94" s="106">
        <v>0.99856001138687134</v>
      </c>
      <c r="N94" s="105">
        <v>11565</v>
      </c>
      <c r="O94" s="106">
        <v>0.99339002370834351</v>
      </c>
      <c r="Q94" s="105">
        <v>225832</v>
      </c>
      <c r="R94" s="106">
        <v>0.99285000562667847</v>
      </c>
      <c r="S94" s="107"/>
    </row>
    <row r="95" spans="1:19" x14ac:dyDescent="0.25">
      <c r="A95" t="s">
        <v>331</v>
      </c>
      <c r="B95" t="s">
        <v>347</v>
      </c>
      <c r="C95" t="s">
        <v>347</v>
      </c>
      <c r="D95" t="s">
        <v>347</v>
      </c>
      <c r="E95" t="s">
        <v>138</v>
      </c>
      <c r="F95" t="s">
        <v>139</v>
      </c>
      <c r="G95" s="105">
        <v>5</v>
      </c>
      <c r="H95" t="s">
        <v>361</v>
      </c>
      <c r="I95" t="s">
        <v>395</v>
      </c>
      <c r="J95" t="s">
        <v>397</v>
      </c>
      <c r="K95" s="105">
        <v>2</v>
      </c>
      <c r="L95" s="106">
        <v>1.4400000218302009E-3</v>
      </c>
      <c r="N95" s="105">
        <v>77</v>
      </c>
      <c r="O95" s="106">
        <v>6.6100000403821468E-3</v>
      </c>
      <c r="Q95" s="105">
        <v>1627</v>
      </c>
      <c r="R95" s="106">
        <v>7.1499999612569809E-3</v>
      </c>
      <c r="S95" s="107"/>
    </row>
    <row r="96" spans="1:19" x14ac:dyDescent="0.25">
      <c r="A96" t="s">
        <v>331</v>
      </c>
      <c r="B96" t="s">
        <v>347</v>
      </c>
      <c r="C96" t="s">
        <v>347</v>
      </c>
      <c r="D96" t="s">
        <v>347</v>
      </c>
      <c r="E96" t="s">
        <v>138</v>
      </c>
      <c r="F96" t="s">
        <v>139</v>
      </c>
      <c r="G96" s="105">
        <v>5</v>
      </c>
      <c r="H96" t="s">
        <v>361</v>
      </c>
      <c r="I96" t="s">
        <v>398</v>
      </c>
      <c r="J96" t="s">
        <v>399</v>
      </c>
      <c r="K96" s="105">
        <v>82</v>
      </c>
      <c r="L96" s="106">
        <v>5.9160001575946808E-2</v>
      </c>
      <c r="N96" s="105">
        <v>3148</v>
      </c>
      <c r="O96" s="106">
        <v>0.27039998769760132</v>
      </c>
      <c r="Q96" s="105">
        <v>32785</v>
      </c>
      <c r="R96" s="106">
        <v>0.14414000511169431</v>
      </c>
      <c r="S96" s="107"/>
    </row>
    <row r="97" spans="1:19" x14ac:dyDescent="0.25">
      <c r="A97" t="s">
        <v>331</v>
      </c>
      <c r="B97" t="s">
        <v>347</v>
      </c>
      <c r="C97" t="s">
        <v>347</v>
      </c>
      <c r="D97" t="s">
        <v>347</v>
      </c>
      <c r="E97" t="s">
        <v>138</v>
      </c>
      <c r="F97" t="s">
        <v>139</v>
      </c>
      <c r="G97" s="105">
        <v>5</v>
      </c>
      <c r="H97" t="s">
        <v>361</v>
      </c>
      <c r="I97" t="s">
        <v>398</v>
      </c>
      <c r="J97" t="s">
        <v>41</v>
      </c>
      <c r="K97" s="105">
        <v>200</v>
      </c>
      <c r="L97" s="106">
        <v>0.14429999887943271</v>
      </c>
      <c r="N97" s="105">
        <v>1746</v>
      </c>
      <c r="O97" s="106">
        <v>0.1499699950218201</v>
      </c>
      <c r="Q97" s="105">
        <v>40324</v>
      </c>
      <c r="R97" s="106">
        <v>0.177279993891716</v>
      </c>
      <c r="S97" s="107"/>
    </row>
    <row r="98" spans="1:19" x14ac:dyDescent="0.25">
      <c r="A98" t="s">
        <v>331</v>
      </c>
      <c r="B98" t="s">
        <v>347</v>
      </c>
      <c r="C98" t="s">
        <v>347</v>
      </c>
      <c r="D98" t="s">
        <v>347</v>
      </c>
      <c r="E98" t="s">
        <v>138</v>
      </c>
      <c r="F98" t="s">
        <v>139</v>
      </c>
      <c r="G98" s="105">
        <v>5</v>
      </c>
      <c r="H98" t="s">
        <v>361</v>
      </c>
      <c r="I98" t="s">
        <v>398</v>
      </c>
      <c r="J98" t="s">
        <v>40</v>
      </c>
      <c r="K98" s="105">
        <v>193</v>
      </c>
      <c r="L98" s="106">
        <v>0.13924999535083771</v>
      </c>
      <c r="N98" s="105">
        <v>1808</v>
      </c>
      <c r="O98" s="106">
        <v>0.1553000062704086</v>
      </c>
      <c r="Q98" s="105">
        <v>47952</v>
      </c>
      <c r="R98" s="106">
        <v>0.21082000434398651</v>
      </c>
      <c r="S98" s="107"/>
    </row>
    <row r="99" spans="1:19" x14ac:dyDescent="0.25">
      <c r="A99" t="s">
        <v>331</v>
      </c>
      <c r="B99" t="s">
        <v>347</v>
      </c>
      <c r="C99" t="s">
        <v>347</v>
      </c>
      <c r="D99" t="s">
        <v>347</v>
      </c>
      <c r="E99" t="s">
        <v>138</v>
      </c>
      <c r="F99" t="s">
        <v>139</v>
      </c>
      <c r="G99" s="105">
        <v>5</v>
      </c>
      <c r="H99" t="s">
        <v>361</v>
      </c>
      <c r="I99" t="s">
        <v>398</v>
      </c>
      <c r="J99" t="s">
        <v>39</v>
      </c>
      <c r="K99" s="105">
        <v>350</v>
      </c>
      <c r="L99" s="106">
        <v>0.25253000855445862</v>
      </c>
      <c r="N99" s="105">
        <v>2406</v>
      </c>
      <c r="O99" s="106">
        <v>0.20667000114917761</v>
      </c>
      <c r="Q99" s="105">
        <v>51770</v>
      </c>
      <c r="R99" s="106">
        <v>0.22759999334812159</v>
      </c>
      <c r="S99" s="107"/>
    </row>
    <row r="100" spans="1:19" x14ac:dyDescent="0.25">
      <c r="A100" t="s">
        <v>331</v>
      </c>
      <c r="B100" t="s">
        <v>347</v>
      </c>
      <c r="C100" t="s">
        <v>347</v>
      </c>
      <c r="D100" t="s">
        <v>347</v>
      </c>
      <c r="E100" t="s">
        <v>138</v>
      </c>
      <c r="F100" t="s">
        <v>139</v>
      </c>
      <c r="G100" s="105">
        <v>5</v>
      </c>
      <c r="H100" t="s">
        <v>361</v>
      </c>
      <c r="I100" t="s">
        <v>398</v>
      </c>
      <c r="J100" t="s">
        <v>400</v>
      </c>
      <c r="K100" s="105">
        <v>561</v>
      </c>
      <c r="L100" s="106">
        <v>0.40476000308990479</v>
      </c>
      <c r="N100" s="105">
        <v>2534</v>
      </c>
      <c r="O100" s="106">
        <v>0.21765999495983121</v>
      </c>
      <c r="Q100" s="105">
        <v>54628</v>
      </c>
      <c r="R100" s="106">
        <v>0.24017000198364261</v>
      </c>
      <c r="S100" s="107"/>
    </row>
    <row r="101" spans="1:19" x14ac:dyDescent="0.25">
      <c r="A101" t="s">
        <v>331</v>
      </c>
      <c r="B101" t="s">
        <v>347</v>
      </c>
      <c r="C101" t="s">
        <v>347</v>
      </c>
      <c r="D101" t="s">
        <v>347</v>
      </c>
      <c r="E101" t="s">
        <v>138</v>
      </c>
      <c r="F101" t="s">
        <v>139</v>
      </c>
      <c r="G101">
        <v>5</v>
      </c>
      <c r="H101" t="s">
        <v>361</v>
      </c>
      <c r="I101" t="s">
        <v>422</v>
      </c>
      <c r="J101" t="s">
        <v>429</v>
      </c>
      <c r="K101">
        <v>423</v>
      </c>
      <c r="L101" s="106">
        <v>0.30518999695777888</v>
      </c>
      <c r="N101">
        <v>1500</v>
      </c>
      <c r="O101" s="106">
        <v>0.12883999943733221</v>
      </c>
      <c r="Q101">
        <v>80101</v>
      </c>
      <c r="R101" s="106">
        <v>0.3521600067615509</v>
      </c>
    </row>
    <row r="102" spans="1:19" x14ac:dyDescent="0.25">
      <c r="A102" t="s">
        <v>331</v>
      </c>
      <c r="B102" t="s">
        <v>347</v>
      </c>
      <c r="C102" t="s">
        <v>347</v>
      </c>
      <c r="D102" t="s">
        <v>347</v>
      </c>
      <c r="E102" t="s">
        <v>138</v>
      </c>
      <c r="F102" t="s">
        <v>139</v>
      </c>
      <c r="G102" s="105">
        <v>5</v>
      </c>
      <c r="H102" t="s">
        <v>361</v>
      </c>
      <c r="I102" t="s">
        <v>422</v>
      </c>
      <c r="J102" t="s">
        <v>423</v>
      </c>
      <c r="K102" s="105">
        <v>790</v>
      </c>
      <c r="L102" s="106">
        <v>0.56998997926712036</v>
      </c>
      <c r="M102" s="106">
        <v>0.82034999132156372</v>
      </c>
      <c r="N102" s="105">
        <v>7534</v>
      </c>
      <c r="O102" s="106">
        <v>0.6471400260925293</v>
      </c>
      <c r="P102" s="106">
        <v>0.74285000562667847</v>
      </c>
      <c r="Q102" s="105">
        <v>119646</v>
      </c>
      <c r="R102" s="106">
        <v>0.52600997686386108</v>
      </c>
      <c r="S102" s="107">
        <v>0.81194001436233521</v>
      </c>
    </row>
    <row r="103" spans="1:19" x14ac:dyDescent="0.25">
      <c r="A103" t="s">
        <v>331</v>
      </c>
      <c r="B103" t="s">
        <v>347</v>
      </c>
      <c r="C103" t="s">
        <v>347</v>
      </c>
      <c r="D103" t="s">
        <v>347</v>
      </c>
      <c r="E103" t="s">
        <v>138</v>
      </c>
      <c r="F103" t="s">
        <v>139</v>
      </c>
      <c r="G103" s="105">
        <v>5</v>
      </c>
      <c r="H103" t="s">
        <v>361</v>
      </c>
      <c r="I103" t="s">
        <v>422</v>
      </c>
      <c r="J103" t="s">
        <v>424</v>
      </c>
      <c r="K103" s="105">
        <v>109</v>
      </c>
      <c r="L103" s="106">
        <v>7.8639999032020569E-2</v>
      </c>
      <c r="M103" s="106">
        <v>0.1131900027394295</v>
      </c>
      <c r="N103" s="105">
        <v>1593</v>
      </c>
      <c r="O103" s="106">
        <v>0.13683000206947329</v>
      </c>
      <c r="P103" s="106">
        <v>0.15706999599933619</v>
      </c>
      <c r="Q103" s="105">
        <v>17180</v>
      </c>
      <c r="R103" s="106">
        <v>7.5530000030994415E-2</v>
      </c>
      <c r="S103" s="107">
        <v>0.11659000068902969</v>
      </c>
    </row>
    <row r="104" spans="1:19" x14ac:dyDescent="0.25">
      <c r="A104" t="s">
        <v>331</v>
      </c>
      <c r="B104" t="s">
        <v>347</v>
      </c>
      <c r="C104" t="s">
        <v>347</v>
      </c>
      <c r="D104" t="s">
        <v>347</v>
      </c>
      <c r="E104" t="s">
        <v>138</v>
      </c>
      <c r="F104" t="s">
        <v>139</v>
      </c>
      <c r="G104" s="105">
        <v>5</v>
      </c>
      <c r="H104" t="s">
        <v>361</v>
      </c>
      <c r="I104" t="s">
        <v>422</v>
      </c>
      <c r="J104" t="s">
        <v>425</v>
      </c>
      <c r="K104" s="105">
        <v>38</v>
      </c>
      <c r="L104" s="106">
        <v>2.7419999241828918E-2</v>
      </c>
      <c r="M104" s="106">
        <v>3.9459999650716782E-2</v>
      </c>
      <c r="N104" s="105">
        <v>624</v>
      </c>
      <c r="O104" s="106">
        <v>5.3599998354911797E-2</v>
      </c>
      <c r="P104" s="106">
        <v>6.153000146150589E-2</v>
      </c>
      <c r="Q104" s="105">
        <v>6082</v>
      </c>
      <c r="R104" s="106">
        <v>2.6739999651908871E-2</v>
      </c>
      <c r="S104" s="107">
        <v>4.1269998997449868E-2</v>
      </c>
    </row>
    <row r="105" spans="1:19" x14ac:dyDescent="0.25">
      <c r="A105" t="s">
        <v>331</v>
      </c>
      <c r="B105" t="s">
        <v>347</v>
      </c>
      <c r="C105" t="s">
        <v>347</v>
      </c>
      <c r="D105" t="s">
        <v>347</v>
      </c>
      <c r="E105" t="s">
        <v>138</v>
      </c>
      <c r="F105" t="s">
        <v>139</v>
      </c>
      <c r="G105">
        <v>5</v>
      </c>
      <c r="H105" t="s">
        <v>361</v>
      </c>
      <c r="I105" t="s">
        <v>422</v>
      </c>
      <c r="J105" t="s">
        <v>426</v>
      </c>
      <c r="K105">
        <v>18</v>
      </c>
      <c r="L105" s="106">
        <v>1.298999972641468E-2</v>
      </c>
      <c r="M105" s="106">
        <v>1.8689999356865879E-2</v>
      </c>
      <c r="N105">
        <v>328</v>
      </c>
      <c r="O105" s="106">
        <v>2.817000076174736E-2</v>
      </c>
      <c r="P105" s="106">
        <v>3.2340001314878457E-2</v>
      </c>
      <c r="Q105">
        <v>3672</v>
      </c>
      <c r="R105" s="106">
        <v>1.6140000894665722E-2</v>
      </c>
      <c r="S105" s="106">
        <v>2.491999976336956E-2</v>
      </c>
    </row>
    <row r="106" spans="1:19" x14ac:dyDescent="0.25">
      <c r="A106" t="s">
        <v>331</v>
      </c>
      <c r="B106" t="s">
        <v>347</v>
      </c>
      <c r="C106" t="s">
        <v>347</v>
      </c>
      <c r="D106" t="s">
        <v>347</v>
      </c>
      <c r="E106" t="s">
        <v>138</v>
      </c>
      <c r="F106" t="s">
        <v>139</v>
      </c>
      <c r="G106" s="105">
        <v>5</v>
      </c>
      <c r="H106" t="s">
        <v>361</v>
      </c>
      <c r="I106" t="s">
        <v>422</v>
      </c>
      <c r="J106" t="s">
        <v>427</v>
      </c>
      <c r="K106" s="105">
        <v>8</v>
      </c>
      <c r="L106" s="106">
        <v>5.7700001634657383E-3</v>
      </c>
      <c r="M106" s="106">
        <v>8.3100004121661186E-3</v>
      </c>
      <c r="N106" s="105">
        <v>63</v>
      </c>
      <c r="O106" s="106">
        <v>5.4100002162158489E-3</v>
      </c>
      <c r="P106" s="106">
        <v>6.2099997885525227E-3</v>
      </c>
      <c r="Q106" s="105">
        <v>766</v>
      </c>
      <c r="R106" s="106">
        <v>3.3700000494718552E-3</v>
      </c>
      <c r="S106" s="107">
        <v>5.2000000141561031E-3</v>
      </c>
    </row>
    <row r="107" spans="1:19" x14ac:dyDescent="0.25">
      <c r="A107" t="s">
        <v>331</v>
      </c>
      <c r="B107" t="s">
        <v>347</v>
      </c>
      <c r="C107" t="s">
        <v>347</v>
      </c>
      <c r="D107" t="s">
        <v>347</v>
      </c>
      <c r="E107" t="s">
        <v>138</v>
      </c>
      <c r="F107" t="s">
        <v>139</v>
      </c>
      <c r="G107" s="105">
        <v>5</v>
      </c>
      <c r="H107" t="s">
        <v>361</v>
      </c>
      <c r="I107" t="s">
        <v>422</v>
      </c>
      <c r="J107" t="s">
        <v>428</v>
      </c>
      <c r="K107" s="105">
        <v>0</v>
      </c>
      <c r="L107" s="106">
        <v>0</v>
      </c>
      <c r="M107" s="106">
        <v>0</v>
      </c>
      <c r="N107" s="105">
        <v>0</v>
      </c>
      <c r="O107" s="106">
        <v>0</v>
      </c>
      <c r="P107" s="106">
        <v>0</v>
      </c>
      <c r="Q107" s="105">
        <v>12</v>
      </c>
      <c r="R107" s="106">
        <v>4.9999998736893758E-5</v>
      </c>
      <c r="S107" s="107">
        <v>7.9999997979030013E-5</v>
      </c>
    </row>
    <row r="108" spans="1:19" x14ac:dyDescent="0.25">
      <c r="A108" t="s">
        <v>331</v>
      </c>
      <c r="B108" t="s">
        <v>347</v>
      </c>
      <c r="C108" t="s">
        <v>347</v>
      </c>
      <c r="D108" t="s">
        <v>347</v>
      </c>
      <c r="E108" t="s">
        <v>138</v>
      </c>
      <c r="F108" t="s">
        <v>139</v>
      </c>
      <c r="G108">
        <v>5</v>
      </c>
      <c r="H108" t="s">
        <v>361</v>
      </c>
      <c r="I108" t="s">
        <v>430</v>
      </c>
      <c r="J108" t="s">
        <v>434</v>
      </c>
      <c r="K108">
        <v>28</v>
      </c>
      <c r="L108" s="106">
        <v>2.0199999213218689E-2</v>
      </c>
      <c r="M108" s="106">
        <v>2.120999991893768E-2</v>
      </c>
      <c r="N108">
        <v>258</v>
      </c>
      <c r="O108" s="106">
        <v>2.21599992364645E-2</v>
      </c>
      <c r="P108" s="106">
        <v>2.250999957323074E-2</v>
      </c>
      <c r="Q108">
        <v>4987</v>
      </c>
      <c r="R108" s="106">
        <v>2.1919999271631241E-2</v>
      </c>
      <c r="S108" s="106">
        <v>2.2490000352263451E-2</v>
      </c>
    </row>
    <row r="109" spans="1:19" x14ac:dyDescent="0.25">
      <c r="A109" t="s">
        <v>331</v>
      </c>
      <c r="B109" t="s">
        <v>347</v>
      </c>
      <c r="C109" t="s">
        <v>347</v>
      </c>
      <c r="D109" t="s">
        <v>347</v>
      </c>
      <c r="E109" t="s">
        <v>138</v>
      </c>
      <c r="F109" t="s">
        <v>139</v>
      </c>
      <c r="G109" s="105">
        <v>5</v>
      </c>
      <c r="H109" t="s">
        <v>361</v>
      </c>
      <c r="I109" t="s">
        <v>430</v>
      </c>
      <c r="J109" t="s">
        <v>432</v>
      </c>
      <c r="K109" s="105">
        <v>105</v>
      </c>
      <c r="L109" s="106">
        <v>7.5759999454021454E-2</v>
      </c>
      <c r="M109" s="106">
        <v>7.9549998044967651E-2</v>
      </c>
      <c r="N109" s="105">
        <v>713</v>
      </c>
      <c r="O109" s="106">
        <v>6.1239998787641532E-2</v>
      </c>
      <c r="P109" s="106">
        <v>6.2210001051425927E-2</v>
      </c>
      <c r="Q109" s="105">
        <v>18498</v>
      </c>
      <c r="R109" s="106">
        <v>8.1320002675056458E-2</v>
      </c>
      <c r="S109" s="107">
        <v>8.343999832868576E-2</v>
      </c>
    </row>
    <row r="110" spans="1:19" x14ac:dyDescent="0.25">
      <c r="A110" t="s">
        <v>331</v>
      </c>
      <c r="B110" t="s">
        <v>347</v>
      </c>
      <c r="C110" t="s">
        <v>347</v>
      </c>
      <c r="D110" t="s">
        <v>347</v>
      </c>
      <c r="E110" t="s">
        <v>138</v>
      </c>
      <c r="F110" t="s">
        <v>139</v>
      </c>
      <c r="G110" s="105">
        <v>5</v>
      </c>
      <c r="H110" t="s">
        <v>361</v>
      </c>
      <c r="I110" t="s">
        <v>430</v>
      </c>
      <c r="J110" t="s">
        <v>435</v>
      </c>
      <c r="K110" s="105">
        <v>2</v>
      </c>
      <c r="L110" s="106">
        <v>1.4400000218302009E-3</v>
      </c>
      <c r="M110" s="106">
        <v>1.5200000489130621E-3</v>
      </c>
      <c r="N110" s="105">
        <v>2</v>
      </c>
      <c r="O110" s="106">
        <v>1.6999999934341761E-4</v>
      </c>
      <c r="P110" s="106">
        <v>1.6999999934341761E-4</v>
      </c>
      <c r="Q110" s="105">
        <v>391</v>
      </c>
      <c r="R110" s="106">
        <v>1.7199999419972301E-3</v>
      </c>
      <c r="S110" s="107">
        <v>1.760000013746321E-3</v>
      </c>
    </row>
    <row r="111" spans="1:19" x14ac:dyDescent="0.25">
      <c r="A111" t="s">
        <v>331</v>
      </c>
      <c r="B111" t="s">
        <v>347</v>
      </c>
      <c r="C111" t="s">
        <v>347</v>
      </c>
      <c r="D111" t="s">
        <v>347</v>
      </c>
      <c r="E111" t="s">
        <v>138</v>
      </c>
      <c r="F111" t="s">
        <v>139</v>
      </c>
      <c r="G111" s="105">
        <v>5</v>
      </c>
      <c r="H111" t="s">
        <v>361</v>
      </c>
      <c r="I111" t="s">
        <v>430</v>
      </c>
      <c r="J111" t="s">
        <v>436</v>
      </c>
      <c r="K111" s="105">
        <v>40</v>
      </c>
      <c r="L111" s="106">
        <v>2.8860000893473629E-2</v>
      </c>
      <c r="M111" s="106">
        <v>3.0300000682473179E-2</v>
      </c>
      <c r="N111" s="105">
        <v>223</v>
      </c>
      <c r="O111" s="106">
        <v>1.9150000065565109E-2</v>
      </c>
      <c r="P111" s="106">
        <v>1.9460000097751621E-2</v>
      </c>
      <c r="Q111" s="105">
        <v>6784</v>
      </c>
      <c r="R111" s="106">
        <v>2.9829999431967739E-2</v>
      </c>
      <c r="S111" s="107">
        <v>3.060000017285347E-2</v>
      </c>
    </row>
    <row r="112" spans="1:19" x14ac:dyDescent="0.25">
      <c r="A112" t="s">
        <v>331</v>
      </c>
      <c r="B112" t="s">
        <v>347</v>
      </c>
      <c r="C112" t="s">
        <v>347</v>
      </c>
      <c r="D112" t="s">
        <v>347</v>
      </c>
      <c r="E112" t="s">
        <v>138</v>
      </c>
      <c r="F112" t="s">
        <v>139</v>
      </c>
      <c r="G112" s="105">
        <v>5</v>
      </c>
      <c r="H112" t="s">
        <v>361</v>
      </c>
      <c r="I112" t="s">
        <v>430</v>
      </c>
      <c r="J112" t="s">
        <v>431</v>
      </c>
      <c r="K112" s="105">
        <v>676</v>
      </c>
      <c r="L112" s="106">
        <v>0.4877299964427948</v>
      </c>
      <c r="M112" s="106">
        <v>0.51212000846862793</v>
      </c>
      <c r="N112" s="105">
        <v>4290</v>
      </c>
      <c r="O112" s="106">
        <v>0.36849001049995422</v>
      </c>
      <c r="P112" s="106">
        <v>0.37428000569343572</v>
      </c>
      <c r="Q112" s="105">
        <v>77035</v>
      </c>
      <c r="R112" s="106">
        <v>0.33867999911308289</v>
      </c>
      <c r="S112" s="107">
        <v>0.3474699854850769</v>
      </c>
    </row>
    <row r="113" spans="1:19" x14ac:dyDescent="0.25">
      <c r="A113" t="s">
        <v>331</v>
      </c>
      <c r="B113" t="s">
        <v>347</v>
      </c>
      <c r="C113" t="s">
        <v>347</v>
      </c>
      <c r="D113" t="s">
        <v>347</v>
      </c>
      <c r="E113" t="s">
        <v>138</v>
      </c>
      <c r="F113" t="s">
        <v>139</v>
      </c>
      <c r="G113" s="105">
        <v>5</v>
      </c>
      <c r="H113" t="s">
        <v>361</v>
      </c>
      <c r="I113" t="s">
        <v>430</v>
      </c>
      <c r="J113" t="s">
        <v>502</v>
      </c>
      <c r="K113" s="105">
        <v>469</v>
      </c>
      <c r="L113" s="106">
        <v>0.33838000893592829</v>
      </c>
      <c r="M113" s="106">
        <v>0.35530000925064092</v>
      </c>
      <c r="N113" s="105">
        <v>5976</v>
      </c>
      <c r="O113" s="106">
        <v>0.5133100152015686</v>
      </c>
      <c r="P113" s="106">
        <v>0.52136999368667603</v>
      </c>
      <c r="Q113" s="105">
        <v>114008</v>
      </c>
      <c r="R113" s="106">
        <v>0.5012199878692627</v>
      </c>
      <c r="S113" s="107">
        <v>0.51424002647399902</v>
      </c>
    </row>
    <row r="114" spans="1:19" x14ac:dyDescent="0.25">
      <c r="A114" t="s">
        <v>331</v>
      </c>
      <c r="B114" t="s">
        <v>347</v>
      </c>
      <c r="C114" t="s">
        <v>347</v>
      </c>
      <c r="D114" t="s">
        <v>347</v>
      </c>
      <c r="E114" t="s">
        <v>138</v>
      </c>
      <c r="F114" t="s">
        <v>139</v>
      </c>
      <c r="G114">
        <v>5</v>
      </c>
      <c r="H114" t="s">
        <v>361</v>
      </c>
      <c r="I114" t="s">
        <v>430</v>
      </c>
      <c r="J114" t="s">
        <v>86</v>
      </c>
      <c r="K114">
        <v>66</v>
      </c>
      <c r="L114" s="106">
        <v>4.7619998455047607E-2</v>
      </c>
      <c r="N114">
        <v>180</v>
      </c>
      <c r="O114" s="106">
        <v>1.54600003734231E-2</v>
      </c>
      <c r="Q114">
        <v>5756</v>
      </c>
      <c r="R114" s="106">
        <v>2.5310000404715541E-2</v>
      </c>
    </row>
    <row r="115" spans="1:19" x14ac:dyDescent="0.25">
      <c r="A115" t="s">
        <v>331</v>
      </c>
      <c r="B115" t="s">
        <v>347</v>
      </c>
      <c r="C115" t="s">
        <v>347</v>
      </c>
      <c r="D115" t="s">
        <v>347</v>
      </c>
      <c r="E115" t="s">
        <v>138</v>
      </c>
      <c r="F115" t="s">
        <v>139</v>
      </c>
      <c r="G115" s="105">
        <v>5</v>
      </c>
      <c r="H115" t="s">
        <v>361</v>
      </c>
      <c r="I115" t="s">
        <v>401</v>
      </c>
      <c r="J115" t="s">
        <v>405</v>
      </c>
      <c r="K115" s="105">
        <v>1017</v>
      </c>
      <c r="L115" s="106">
        <v>0.73377001285552979</v>
      </c>
      <c r="M115" s="106">
        <v>0.77991002798080444</v>
      </c>
      <c r="N115" s="105">
        <v>8456</v>
      </c>
      <c r="O115" s="106">
        <v>0.72633999586105347</v>
      </c>
      <c r="P115" s="106">
        <v>0.74977999925613403</v>
      </c>
      <c r="Q115" s="105">
        <v>171311</v>
      </c>
      <c r="R115" s="106">
        <v>0.75314998626708984</v>
      </c>
      <c r="S115" s="107">
        <v>0.77806001901626587</v>
      </c>
    </row>
    <row r="116" spans="1:19" x14ac:dyDescent="0.25">
      <c r="A116" t="s">
        <v>331</v>
      </c>
      <c r="B116" t="s">
        <v>347</v>
      </c>
      <c r="C116" t="s">
        <v>347</v>
      </c>
      <c r="D116" t="s">
        <v>347</v>
      </c>
      <c r="E116" t="s">
        <v>138</v>
      </c>
      <c r="F116" t="s">
        <v>139</v>
      </c>
      <c r="G116" s="105">
        <v>5</v>
      </c>
      <c r="H116" t="s">
        <v>361</v>
      </c>
      <c r="I116" t="s">
        <v>401</v>
      </c>
      <c r="J116" t="s">
        <v>412</v>
      </c>
      <c r="K116" s="105">
        <v>133</v>
      </c>
      <c r="L116" s="106">
        <v>9.5959998667240143E-2</v>
      </c>
      <c r="M116" s="106">
        <v>0.1019899994134903</v>
      </c>
      <c r="N116" s="105">
        <v>1232</v>
      </c>
      <c r="O116" s="106">
        <v>0.1058200001716614</v>
      </c>
      <c r="P116" s="106">
        <v>0.1092400029301643</v>
      </c>
      <c r="Q116" s="105">
        <v>22313</v>
      </c>
      <c r="R116" s="106">
        <v>9.8099999129772186E-2</v>
      </c>
      <c r="S116" s="107">
        <v>0.10134000331163411</v>
      </c>
    </row>
    <row r="117" spans="1:19" x14ac:dyDescent="0.25">
      <c r="A117" t="s">
        <v>331</v>
      </c>
      <c r="B117" t="s">
        <v>347</v>
      </c>
      <c r="C117" t="s">
        <v>347</v>
      </c>
      <c r="D117" t="s">
        <v>347</v>
      </c>
      <c r="E117" t="s">
        <v>138</v>
      </c>
      <c r="F117" t="s">
        <v>139</v>
      </c>
      <c r="G117" s="105">
        <v>5</v>
      </c>
      <c r="H117" t="s">
        <v>361</v>
      </c>
      <c r="I117" t="s">
        <v>401</v>
      </c>
      <c r="J117" t="s">
        <v>413</v>
      </c>
      <c r="K117" s="105">
        <v>83</v>
      </c>
      <c r="L117" s="106">
        <v>5.9879999607801437E-2</v>
      </c>
      <c r="M117" s="106">
        <v>6.3649997115135193E-2</v>
      </c>
      <c r="N117" s="105">
        <v>921</v>
      </c>
      <c r="O117" s="106">
        <v>7.9109996557235718E-2</v>
      </c>
      <c r="P117" s="106">
        <v>8.1660002470016479E-2</v>
      </c>
      <c r="Q117" s="105">
        <v>15680</v>
      </c>
      <c r="R117" s="106">
        <v>6.8939998745918274E-2</v>
      </c>
      <c r="S117" s="107">
        <v>7.1220003068447113E-2</v>
      </c>
    </row>
    <row r="118" spans="1:19" x14ac:dyDescent="0.25">
      <c r="A118" t="s">
        <v>331</v>
      </c>
      <c r="B118" t="s">
        <v>347</v>
      </c>
      <c r="C118" t="s">
        <v>347</v>
      </c>
      <c r="D118" t="s">
        <v>347</v>
      </c>
      <c r="E118" t="s">
        <v>138</v>
      </c>
      <c r="F118" t="s">
        <v>139</v>
      </c>
      <c r="G118">
        <v>5</v>
      </c>
      <c r="H118" t="s">
        <v>361</v>
      </c>
      <c r="I118" t="s">
        <v>401</v>
      </c>
      <c r="J118" t="s">
        <v>441</v>
      </c>
      <c r="K118">
        <v>82</v>
      </c>
      <c r="L118" s="106">
        <v>5.9160001575946808E-2</v>
      </c>
      <c r="N118">
        <v>364</v>
      </c>
      <c r="O118" s="106">
        <v>3.1270001083612442E-2</v>
      </c>
      <c r="Q118">
        <v>7283</v>
      </c>
      <c r="R118" s="106">
        <v>3.2019998878240592E-2</v>
      </c>
    </row>
    <row r="119" spans="1:19" x14ac:dyDescent="0.25">
      <c r="A119" t="s">
        <v>331</v>
      </c>
      <c r="B119" t="s">
        <v>347</v>
      </c>
      <c r="C119" t="s">
        <v>347</v>
      </c>
      <c r="D119" t="s">
        <v>347</v>
      </c>
      <c r="E119" t="s">
        <v>138</v>
      </c>
      <c r="F119" t="s">
        <v>139</v>
      </c>
      <c r="G119" s="105">
        <v>5</v>
      </c>
      <c r="H119" t="s">
        <v>361</v>
      </c>
      <c r="I119" t="s">
        <v>401</v>
      </c>
      <c r="J119" t="s">
        <v>414</v>
      </c>
      <c r="K119" s="105">
        <v>71</v>
      </c>
      <c r="L119" s="106">
        <v>5.1229998469352722E-2</v>
      </c>
      <c r="M119" s="106">
        <v>5.4450001567602158E-2</v>
      </c>
      <c r="N119" s="105">
        <v>669</v>
      </c>
      <c r="O119" s="106">
        <v>5.74599988758564E-2</v>
      </c>
      <c r="P119" s="106">
        <v>5.9319999068975449E-2</v>
      </c>
      <c r="Q119" s="105">
        <v>10872</v>
      </c>
      <c r="R119" s="106">
        <v>4.7800000756978989E-2</v>
      </c>
      <c r="S119" s="107">
        <v>4.9380000680685043E-2</v>
      </c>
    </row>
    <row r="120" spans="1:19" x14ac:dyDescent="0.25">
      <c r="A120" t="s">
        <v>331</v>
      </c>
      <c r="B120" t="s">
        <v>347</v>
      </c>
      <c r="C120" t="s">
        <v>347</v>
      </c>
      <c r="D120" t="s">
        <v>347</v>
      </c>
      <c r="E120" t="s">
        <v>186</v>
      </c>
      <c r="F120" t="s">
        <v>187</v>
      </c>
      <c r="G120" s="105">
        <v>5</v>
      </c>
      <c r="H120" t="s">
        <v>361</v>
      </c>
      <c r="I120" t="s">
        <v>349</v>
      </c>
      <c r="J120" t="s">
        <v>350</v>
      </c>
      <c r="K120" s="105">
        <v>10</v>
      </c>
      <c r="L120" s="106">
        <v>2.7099999133497481E-3</v>
      </c>
      <c r="N120" s="105">
        <v>42</v>
      </c>
      <c r="O120" s="106">
        <v>3.6100000143051152E-3</v>
      </c>
      <c r="Q120" s="105">
        <v>1130</v>
      </c>
      <c r="R120" s="106">
        <v>4.9700001254677773E-3</v>
      </c>
      <c r="S120" s="107"/>
    </row>
    <row r="121" spans="1:19" x14ac:dyDescent="0.25">
      <c r="A121" t="s">
        <v>331</v>
      </c>
      <c r="B121" t="s">
        <v>347</v>
      </c>
      <c r="C121" t="s">
        <v>347</v>
      </c>
      <c r="D121" t="s">
        <v>347</v>
      </c>
      <c r="E121" t="s">
        <v>186</v>
      </c>
      <c r="F121" t="s">
        <v>187</v>
      </c>
      <c r="G121" s="105">
        <v>5</v>
      </c>
      <c r="H121" t="s">
        <v>361</v>
      </c>
      <c r="I121" t="s">
        <v>349</v>
      </c>
      <c r="J121" t="s">
        <v>368</v>
      </c>
      <c r="K121" s="105">
        <v>133</v>
      </c>
      <c r="L121" s="106">
        <v>3.602999821305275E-2</v>
      </c>
      <c r="N121" s="105">
        <v>358</v>
      </c>
      <c r="O121" s="106">
        <v>3.0750000849366192E-2</v>
      </c>
      <c r="Q121" s="105">
        <v>8418</v>
      </c>
      <c r="R121" s="106">
        <v>3.700999915599823E-2</v>
      </c>
      <c r="S121" s="107"/>
    </row>
    <row r="122" spans="1:19" x14ac:dyDescent="0.25">
      <c r="A122" t="s">
        <v>331</v>
      </c>
      <c r="B122" t="s">
        <v>347</v>
      </c>
      <c r="C122" t="s">
        <v>347</v>
      </c>
      <c r="D122" t="s">
        <v>347</v>
      </c>
      <c r="E122" t="s">
        <v>186</v>
      </c>
      <c r="F122" t="s">
        <v>187</v>
      </c>
      <c r="G122">
        <v>5</v>
      </c>
      <c r="H122" t="s">
        <v>361</v>
      </c>
      <c r="I122" t="s">
        <v>349</v>
      </c>
      <c r="J122" t="s">
        <v>369</v>
      </c>
      <c r="K122">
        <v>416</v>
      </c>
      <c r="L122" s="106">
        <v>0.1127099990844727</v>
      </c>
      <c r="N122">
        <v>1288</v>
      </c>
      <c r="O122" s="106">
        <v>0.1106299981474876</v>
      </c>
      <c r="Q122">
        <v>27454</v>
      </c>
      <c r="R122" s="106">
        <v>0.1207000017166138</v>
      </c>
    </row>
    <row r="123" spans="1:19" x14ac:dyDescent="0.25">
      <c r="A123" t="s">
        <v>331</v>
      </c>
      <c r="B123" t="s">
        <v>347</v>
      </c>
      <c r="C123" t="s">
        <v>347</v>
      </c>
      <c r="D123" t="s">
        <v>347</v>
      </c>
      <c r="E123" t="s">
        <v>186</v>
      </c>
      <c r="F123" t="s">
        <v>187</v>
      </c>
      <c r="G123" s="105">
        <v>5</v>
      </c>
      <c r="H123" t="s">
        <v>361</v>
      </c>
      <c r="I123" t="s">
        <v>349</v>
      </c>
      <c r="J123" t="s">
        <v>370</v>
      </c>
      <c r="K123" s="105">
        <v>916</v>
      </c>
      <c r="L123" s="106">
        <v>0.24817000329494479</v>
      </c>
      <c r="N123" s="105">
        <v>2884</v>
      </c>
      <c r="O123" s="106">
        <v>0.24772000312805181</v>
      </c>
      <c r="Q123" s="105">
        <v>55879</v>
      </c>
      <c r="R123" s="106">
        <v>0.24567000567913061</v>
      </c>
      <c r="S123" s="107"/>
    </row>
    <row r="124" spans="1:19" x14ac:dyDescent="0.25">
      <c r="A124" t="s">
        <v>331</v>
      </c>
      <c r="B124" t="s">
        <v>347</v>
      </c>
      <c r="C124" t="s">
        <v>347</v>
      </c>
      <c r="D124" t="s">
        <v>347</v>
      </c>
      <c r="E124" t="s">
        <v>186</v>
      </c>
      <c r="F124" t="s">
        <v>187</v>
      </c>
      <c r="G124" s="105">
        <v>5</v>
      </c>
      <c r="H124" t="s">
        <v>361</v>
      </c>
      <c r="I124" t="s">
        <v>349</v>
      </c>
      <c r="J124" t="s">
        <v>371</v>
      </c>
      <c r="K124" s="105">
        <v>1014</v>
      </c>
      <c r="L124" s="106">
        <v>0.27472001314163208</v>
      </c>
      <c r="N124" s="105">
        <v>3216</v>
      </c>
      <c r="O124" s="106">
        <v>0.27623999118804932</v>
      </c>
      <c r="Q124" s="105">
        <v>57982</v>
      </c>
      <c r="R124" s="106">
        <v>0.25490999221801758</v>
      </c>
      <c r="S124" s="107"/>
    </row>
    <row r="125" spans="1:19" x14ac:dyDescent="0.25">
      <c r="A125" t="s">
        <v>331</v>
      </c>
      <c r="B125" t="s">
        <v>347</v>
      </c>
      <c r="C125" t="s">
        <v>347</v>
      </c>
      <c r="D125" t="s">
        <v>347</v>
      </c>
      <c r="E125" t="s">
        <v>186</v>
      </c>
      <c r="F125" t="s">
        <v>187</v>
      </c>
      <c r="G125" s="105">
        <v>5</v>
      </c>
      <c r="H125" t="s">
        <v>361</v>
      </c>
      <c r="I125" t="s">
        <v>349</v>
      </c>
      <c r="J125" t="s">
        <v>372</v>
      </c>
      <c r="K125" s="105">
        <v>700</v>
      </c>
      <c r="L125" s="106">
        <v>0.18964999914169309</v>
      </c>
      <c r="N125" s="105">
        <v>2259</v>
      </c>
      <c r="O125" s="106">
        <v>0.19404000043869021</v>
      </c>
      <c r="Q125" s="105">
        <v>44765</v>
      </c>
      <c r="R125" s="106">
        <v>0.19679999351501459</v>
      </c>
      <c r="S125" s="107"/>
    </row>
    <row r="126" spans="1:19" x14ac:dyDescent="0.25">
      <c r="A126" t="s">
        <v>331</v>
      </c>
      <c r="B126" t="s">
        <v>347</v>
      </c>
      <c r="C126" t="s">
        <v>347</v>
      </c>
      <c r="D126" t="s">
        <v>347</v>
      </c>
      <c r="E126" t="s">
        <v>186</v>
      </c>
      <c r="F126" t="s">
        <v>187</v>
      </c>
      <c r="G126" s="105">
        <v>5</v>
      </c>
      <c r="H126" t="s">
        <v>361</v>
      </c>
      <c r="I126" t="s">
        <v>349</v>
      </c>
      <c r="J126" t="s">
        <v>373</v>
      </c>
      <c r="K126" s="105">
        <v>502</v>
      </c>
      <c r="L126" s="106">
        <v>0.136010006070137</v>
      </c>
      <c r="N126" s="105">
        <v>1595</v>
      </c>
      <c r="O126" s="106">
        <v>0.13699999451637271</v>
      </c>
      <c r="Q126" s="105">
        <v>31831</v>
      </c>
      <c r="R126" s="106">
        <v>0.1399399936199188</v>
      </c>
      <c r="S126" s="107"/>
    </row>
    <row r="127" spans="1:19" x14ac:dyDescent="0.25">
      <c r="A127" t="s">
        <v>331</v>
      </c>
      <c r="B127" t="s">
        <v>347</v>
      </c>
      <c r="C127" t="s">
        <v>347</v>
      </c>
      <c r="D127" t="s">
        <v>347</v>
      </c>
      <c r="E127" t="s">
        <v>186</v>
      </c>
      <c r="F127" t="s">
        <v>187</v>
      </c>
      <c r="G127" s="105">
        <v>5</v>
      </c>
      <c r="H127" t="s">
        <v>361</v>
      </c>
      <c r="I127" t="s">
        <v>438</v>
      </c>
      <c r="J127" t="s">
        <v>48</v>
      </c>
      <c r="K127" s="105">
        <v>2963</v>
      </c>
      <c r="L127" s="106">
        <v>0.80276000499725342</v>
      </c>
      <c r="M127" s="106">
        <v>0.81896001100540161</v>
      </c>
      <c r="N127" s="105">
        <v>9362</v>
      </c>
      <c r="O127" s="106">
        <v>0.80415999889373779</v>
      </c>
      <c r="P127" s="106">
        <v>0.83011001348495483</v>
      </c>
      <c r="Q127" s="105">
        <v>186401</v>
      </c>
      <c r="R127" s="106">
        <v>0.81949001550674438</v>
      </c>
      <c r="S127" s="107">
        <v>0.8465999960899353</v>
      </c>
    </row>
    <row r="128" spans="1:19" x14ac:dyDescent="0.25">
      <c r="A128" t="s">
        <v>331</v>
      </c>
      <c r="B128" t="s">
        <v>347</v>
      </c>
      <c r="C128" t="s">
        <v>347</v>
      </c>
      <c r="D128" t="s">
        <v>347</v>
      </c>
      <c r="E128" t="s">
        <v>186</v>
      </c>
      <c r="F128" t="s">
        <v>187</v>
      </c>
      <c r="G128" s="105">
        <v>5</v>
      </c>
      <c r="H128" t="s">
        <v>361</v>
      </c>
      <c r="I128" t="s">
        <v>438</v>
      </c>
      <c r="J128" t="s">
        <v>42</v>
      </c>
      <c r="K128" s="105">
        <v>396</v>
      </c>
      <c r="L128" s="106">
        <v>0.10728999972343441</v>
      </c>
      <c r="M128" s="106">
        <v>0.10944999754428859</v>
      </c>
      <c r="N128" s="105">
        <v>1099</v>
      </c>
      <c r="O128" s="106">
        <v>9.4400003552436829E-2</v>
      </c>
      <c r="P128" s="106">
        <v>9.7450003027915955E-2</v>
      </c>
      <c r="Q128" s="105">
        <v>20350</v>
      </c>
      <c r="R128" s="106">
        <v>8.9469999074935913E-2</v>
      </c>
      <c r="S128" s="107">
        <v>9.2430002987384796E-2</v>
      </c>
    </row>
    <row r="129" spans="1:19" x14ac:dyDescent="0.25">
      <c r="A129" t="s">
        <v>331</v>
      </c>
      <c r="B129" t="s">
        <v>347</v>
      </c>
      <c r="C129" t="s">
        <v>347</v>
      </c>
      <c r="D129" t="s">
        <v>347</v>
      </c>
      <c r="E129" t="s">
        <v>186</v>
      </c>
      <c r="F129" t="s">
        <v>187</v>
      </c>
      <c r="G129" s="105">
        <v>5</v>
      </c>
      <c r="H129" t="s">
        <v>361</v>
      </c>
      <c r="I129" t="s">
        <v>438</v>
      </c>
      <c r="J129" t="s">
        <v>374</v>
      </c>
      <c r="K129" s="105">
        <v>259</v>
      </c>
      <c r="L129" s="106">
        <v>7.0170000195503235E-2</v>
      </c>
      <c r="M129" s="106">
        <v>7.158999890089035E-2</v>
      </c>
      <c r="N129" s="105">
        <v>817</v>
      </c>
      <c r="O129" s="106">
        <v>7.0179998874664307E-2</v>
      </c>
      <c r="P129" s="106">
        <v>7.2439998388290405E-2</v>
      </c>
      <c r="Q129" s="105">
        <v>13425</v>
      </c>
      <c r="R129" s="106">
        <v>5.9020001441240311E-2</v>
      </c>
      <c r="S129" s="107">
        <v>6.0970000922679901E-2</v>
      </c>
    </row>
    <row r="130" spans="1:19" x14ac:dyDescent="0.25">
      <c r="A130" t="s">
        <v>331</v>
      </c>
      <c r="B130" t="s">
        <v>347</v>
      </c>
      <c r="C130" t="s">
        <v>347</v>
      </c>
      <c r="D130" t="s">
        <v>347</v>
      </c>
      <c r="E130" t="s">
        <v>186</v>
      </c>
      <c r="F130" t="s">
        <v>187</v>
      </c>
      <c r="G130" s="105">
        <v>5</v>
      </c>
      <c r="H130" t="s">
        <v>361</v>
      </c>
      <c r="I130" t="s">
        <v>438</v>
      </c>
      <c r="J130" t="s">
        <v>86</v>
      </c>
      <c r="K130" s="105">
        <v>73</v>
      </c>
      <c r="L130" s="106">
        <v>1.978000067174435E-2</v>
      </c>
      <c r="N130" s="105">
        <v>364</v>
      </c>
      <c r="O130" s="106">
        <v>3.1270001083612442E-2</v>
      </c>
      <c r="Q130" s="105">
        <v>7283</v>
      </c>
      <c r="R130" s="106">
        <v>3.2019998878240592E-2</v>
      </c>
      <c r="S130" s="107"/>
    </row>
    <row r="131" spans="1:19" x14ac:dyDescent="0.25">
      <c r="A131" t="s">
        <v>331</v>
      </c>
      <c r="B131" t="s">
        <v>347</v>
      </c>
      <c r="C131" t="s">
        <v>347</v>
      </c>
      <c r="D131" t="s">
        <v>347</v>
      </c>
      <c r="E131" t="s">
        <v>186</v>
      </c>
      <c r="F131" t="s">
        <v>187</v>
      </c>
      <c r="G131" s="105">
        <v>5</v>
      </c>
      <c r="H131" t="s">
        <v>361</v>
      </c>
      <c r="I131" t="s">
        <v>375</v>
      </c>
      <c r="J131" t="s">
        <v>376</v>
      </c>
      <c r="K131" s="105">
        <v>747</v>
      </c>
      <c r="L131" s="106">
        <v>0.20238000154495239</v>
      </c>
      <c r="N131" s="105">
        <v>2437</v>
      </c>
      <c r="O131" s="106">
        <v>0.2093300074338913</v>
      </c>
      <c r="Q131" s="105">
        <v>47189</v>
      </c>
      <c r="R131" s="106">
        <v>0.20746000111103061</v>
      </c>
      <c r="S131" s="107"/>
    </row>
    <row r="132" spans="1:19" x14ac:dyDescent="0.25">
      <c r="A132" t="s">
        <v>331</v>
      </c>
      <c r="B132" t="s">
        <v>347</v>
      </c>
      <c r="C132" t="s">
        <v>347</v>
      </c>
      <c r="D132" t="s">
        <v>347</v>
      </c>
      <c r="E132" t="s">
        <v>186</v>
      </c>
      <c r="F132" t="s">
        <v>187</v>
      </c>
      <c r="G132" s="105">
        <v>5</v>
      </c>
      <c r="H132" t="s">
        <v>361</v>
      </c>
      <c r="I132" t="s">
        <v>375</v>
      </c>
      <c r="J132" t="s">
        <v>377</v>
      </c>
      <c r="K132" s="105">
        <v>779</v>
      </c>
      <c r="L132" s="106">
        <v>0.21105000376701349</v>
      </c>
      <c r="N132" s="105">
        <v>2451</v>
      </c>
      <c r="O132" s="106">
        <v>0.21052999794483179</v>
      </c>
      <c r="Q132" s="105">
        <v>47420</v>
      </c>
      <c r="R132" s="106">
        <v>0.20848000049591059</v>
      </c>
      <c r="S132" s="107"/>
    </row>
    <row r="133" spans="1:19" x14ac:dyDescent="0.25">
      <c r="A133" t="s">
        <v>331</v>
      </c>
      <c r="B133" t="s">
        <v>347</v>
      </c>
      <c r="C133" t="s">
        <v>347</v>
      </c>
      <c r="D133" t="s">
        <v>347</v>
      </c>
      <c r="E133" t="s">
        <v>186</v>
      </c>
      <c r="F133" t="s">
        <v>187</v>
      </c>
      <c r="G133" s="105">
        <v>5</v>
      </c>
      <c r="H133" t="s">
        <v>361</v>
      </c>
      <c r="I133" t="s">
        <v>375</v>
      </c>
      <c r="J133" t="s">
        <v>378</v>
      </c>
      <c r="K133" s="105">
        <v>621</v>
      </c>
      <c r="L133" s="106">
        <v>0.16824999451637271</v>
      </c>
      <c r="N133" s="105">
        <v>1969</v>
      </c>
      <c r="O133" s="106">
        <v>0.16912999749183649</v>
      </c>
      <c r="Q133" s="105">
        <v>37332</v>
      </c>
      <c r="R133" s="106">
        <v>0.1641300022602081</v>
      </c>
      <c r="S133" s="107"/>
    </row>
    <row r="134" spans="1:19" x14ac:dyDescent="0.25">
      <c r="A134" t="s">
        <v>331</v>
      </c>
      <c r="B134" t="s">
        <v>347</v>
      </c>
      <c r="C134" t="s">
        <v>347</v>
      </c>
      <c r="D134" t="s">
        <v>347</v>
      </c>
      <c r="E134" t="s">
        <v>186</v>
      </c>
      <c r="F134" t="s">
        <v>187</v>
      </c>
      <c r="G134">
        <v>5</v>
      </c>
      <c r="H134" t="s">
        <v>361</v>
      </c>
      <c r="I134" t="s">
        <v>375</v>
      </c>
      <c r="J134" t="s">
        <v>379</v>
      </c>
      <c r="K134">
        <v>811</v>
      </c>
      <c r="L134" s="106">
        <v>0.21972000598907471</v>
      </c>
      <c r="N134">
        <v>2407</v>
      </c>
      <c r="O134" s="106">
        <v>0.20675000548362729</v>
      </c>
      <c r="Q134">
        <v>47525</v>
      </c>
      <c r="R134" s="106">
        <v>0.20893999934196469</v>
      </c>
    </row>
    <row r="135" spans="1:19" x14ac:dyDescent="0.25">
      <c r="A135" t="s">
        <v>331</v>
      </c>
      <c r="B135" t="s">
        <v>347</v>
      </c>
      <c r="C135" t="s">
        <v>347</v>
      </c>
      <c r="D135" t="s">
        <v>347</v>
      </c>
      <c r="E135" t="s">
        <v>186</v>
      </c>
      <c r="F135" t="s">
        <v>187</v>
      </c>
      <c r="G135" s="105">
        <v>5</v>
      </c>
      <c r="H135" t="s">
        <v>361</v>
      </c>
      <c r="I135" t="s">
        <v>375</v>
      </c>
      <c r="J135" t="s">
        <v>380</v>
      </c>
      <c r="K135" s="105">
        <v>733</v>
      </c>
      <c r="L135" s="106">
        <v>0.1985899955034256</v>
      </c>
      <c r="N135" s="105">
        <v>2378</v>
      </c>
      <c r="O135" s="106">
        <v>0.20426000654697421</v>
      </c>
      <c r="Q135" s="105">
        <v>47993</v>
      </c>
      <c r="R135" s="106">
        <v>0.210999995470047</v>
      </c>
      <c r="S135" s="107"/>
    </row>
    <row r="136" spans="1:19" x14ac:dyDescent="0.25">
      <c r="A136" t="s">
        <v>331</v>
      </c>
      <c r="B136" t="s">
        <v>347</v>
      </c>
      <c r="C136" t="s">
        <v>347</v>
      </c>
      <c r="D136" t="s">
        <v>347</v>
      </c>
      <c r="E136" t="s">
        <v>186</v>
      </c>
      <c r="F136" t="s">
        <v>187</v>
      </c>
      <c r="G136">
        <v>5</v>
      </c>
      <c r="H136" t="s">
        <v>361</v>
      </c>
      <c r="I136" t="s">
        <v>381</v>
      </c>
      <c r="J136" t="s">
        <v>382</v>
      </c>
      <c r="K136">
        <v>50</v>
      </c>
      <c r="L136" s="106">
        <v>1.3550000265240669E-2</v>
      </c>
      <c r="M136" s="106">
        <v>1.8680000677704811E-2</v>
      </c>
      <c r="N136">
        <v>246</v>
      </c>
      <c r="O136" s="106">
        <v>2.112999930977821E-2</v>
      </c>
      <c r="P136" s="106">
        <v>2.553999982774258E-2</v>
      </c>
      <c r="Q136">
        <v>5423</v>
      </c>
      <c r="R136" s="106">
        <v>2.384000085294247E-2</v>
      </c>
      <c r="S136" s="106">
        <v>3.0780000612139698E-2</v>
      </c>
    </row>
    <row r="137" spans="1:19" x14ac:dyDescent="0.25">
      <c r="A137" t="s">
        <v>331</v>
      </c>
      <c r="B137" t="s">
        <v>347</v>
      </c>
      <c r="C137" t="s">
        <v>347</v>
      </c>
      <c r="D137" t="s">
        <v>347</v>
      </c>
      <c r="E137" t="s">
        <v>186</v>
      </c>
      <c r="F137" t="s">
        <v>187</v>
      </c>
      <c r="G137">
        <v>5</v>
      </c>
      <c r="H137" t="s">
        <v>361</v>
      </c>
      <c r="I137" t="s">
        <v>381</v>
      </c>
      <c r="J137" t="s">
        <v>383</v>
      </c>
      <c r="K137">
        <v>544</v>
      </c>
      <c r="L137" s="106">
        <v>0.14738999307155609</v>
      </c>
      <c r="M137" s="106">
        <v>0.2032900005578995</v>
      </c>
      <c r="N137">
        <v>1313</v>
      </c>
      <c r="O137" s="106">
        <v>0.1127799972891808</v>
      </c>
      <c r="P137" s="106">
        <v>0.13632999360561371</v>
      </c>
      <c r="Q137">
        <v>26007</v>
      </c>
      <c r="R137" s="106">
        <v>0.11433999985456469</v>
      </c>
      <c r="S137" s="106">
        <v>0.1476300060749054</v>
      </c>
    </row>
    <row r="138" spans="1:19" x14ac:dyDescent="0.25">
      <c r="A138" t="s">
        <v>331</v>
      </c>
      <c r="B138" t="s">
        <v>347</v>
      </c>
      <c r="C138" t="s">
        <v>347</v>
      </c>
      <c r="D138" t="s">
        <v>347</v>
      </c>
      <c r="E138" t="s">
        <v>186</v>
      </c>
      <c r="F138" t="s">
        <v>187</v>
      </c>
      <c r="G138" s="105">
        <v>5</v>
      </c>
      <c r="H138" t="s">
        <v>361</v>
      </c>
      <c r="I138" t="s">
        <v>381</v>
      </c>
      <c r="J138" t="s">
        <v>384</v>
      </c>
      <c r="K138" s="105">
        <v>2082</v>
      </c>
      <c r="L138" s="106">
        <v>0.56406998634338379</v>
      </c>
      <c r="M138" s="106">
        <v>0.77802997827529907</v>
      </c>
      <c r="N138" s="105">
        <v>8072</v>
      </c>
      <c r="O138" s="106">
        <v>0.69335001707077026</v>
      </c>
      <c r="P138" s="106">
        <v>0.83812999725341797</v>
      </c>
      <c r="Q138" s="105">
        <v>144739</v>
      </c>
      <c r="R138" s="106">
        <v>0.6363300085067749</v>
      </c>
      <c r="S138" s="107">
        <v>0.82159000635147095</v>
      </c>
    </row>
    <row r="139" spans="1:19" x14ac:dyDescent="0.25">
      <c r="A139" t="s">
        <v>331</v>
      </c>
      <c r="B139" t="s">
        <v>347</v>
      </c>
      <c r="C139" t="s">
        <v>347</v>
      </c>
      <c r="D139" t="s">
        <v>347</v>
      </c>
      <c r="E139" t="s">
        <v>186</v>
      </c>
      <c r="F139" t="s">
        <v>187</v>
      </c>
      <c r="G139">
        <v>5</v>
      </c>
      <c r="H139" t="s">
        <v>361</v>
      </c>
      <c r="I139" t="s">
        <v>381</v>
      </c>
      <c r="J139" t="s">
        <v>385</v>
      </c>
      <c r="K139">
        <v>1015</v>
      </c>
      <c r="L139" s="106">
        <v>0.27498999238014221</v>
      </c>
      <c r="N139">
        <v>2011</v>
      </c>
      <c r="O139" s="106">
        <v>0.17273999750614169</v>
      </c>
      <c r="Q139">
        <v>51290</v>
      </c>
      <c r="R139" s="106">
        <v>0.22549000382423401</v>
      </c>
    </row>
    <row r="140" spans="1:19" x14ac:dyDescent="0.25">
      <c r="A140" t="s">
        <v>331</v>
      </c>
      <c r="B140" t="s">
        <v>347</v>
      </c>
      <c r="C140" t="s">
        <v>347</v>
      </c>
      <c r="D140" t="s">
        <v>347</v>
      </c>
      <c r="E140" t="s">
        <v>186</v>
      </c>
      <c r="F140" t="s">
        <v>187</v>
      </c>
      <c r="G140" s="105">
        <v>5</v>
      </c>
      <c r="H140" t="s">
        <v>361</v>
      </c>
      <c r="I140" t="s">
        <v>386</v>
      </c>
      <c r="J140" t="s">
        <v>387</v>
      </c>
      <c r="K140" s="105">
        <v>84</v>
      </c>
      <c r="L140" s="106">
        <v>2.2760000079870221E-2</v>
      </c>
      <c r="M140" s="106">
        <v>2.3150000721216198E-2</v>
      </c>
      <c r="N140" s="105">
        <v>197</v>
      </c>
      <c r="O140" s="106">
        <v>1.6920000314712521E-2</v>
      </c>
      <c r="P140" s="106">
        <v>1.717999950051308E-2</v>
      </c>
      <c r="Q140" s="105">
        <v>12181</v>
      </c>
      <c r="R140" s="106">
        <v>5.3550001233816147E-2</v>
      </c>
      <c r="S140" s="107">
        <v>5.4999999701976783E-2</v>
      </c>
    </row>
    <row r="141" spans="1:19" x14ac:dyDescent="0.25">
      <c r="A141" t="s">
        <v>331</v>
      </c>
      <c r="B141" t="s">
        <v>347</v>
      </c>
      <c r="C141" t="s">
        <v>347</v>
      </c>
      <c r="D141" t="s">
        <v>347</v>
      </c>
      <c r="E141" t="s">
        <v>186</v>
      </c>
      <c r="F141" t="s">
        <v>187</v>
      </c>
      <c r="G141" s="105">
        <v>5</v>
      </c>
      <c r="H141" t="s">
        <v>361</v>
      </c>
      <c r="I141" t="s">
        <v>386</v>
      </c>
      <c r="J141" t="s">
        <v>388</v>
      </c>
      <c r="K141" s="105">
        <v>45</v>
      </c>
      <c r="L141" s="106">
        <v>1.219000015407801E-2</v>
      </c>
      <c r="M141" s="106">
        <v>1.2400000356137751E-2</v>
      </c>
      <c r="N141" s="105">
        <v>197</v>
      </c>
      <c r="O141" s="106">
        <v>1.6920000314712521E-2</v>
      </c>
      <c r="P141" s="106">
        <v>1.717999950051308E-2</v>
      </c>
      <c r="Q141" s="105">
        <v>6321</v>
      </c>
      <c r="R141" s="106">
        <v>2.77900006622076E-2</v>
      </c>
      <c r="S141" s="107">
        <v>2.8540000319480899E-2</v>
      </c>
    </row>
    <row r="142" spans="1:19" x14ac:dyDescent="0.25">
      <c r="A142" t="s">
        <v>331</v>
      </c>
      <c r="B142" t="s">
        <v>347</v>
      </c>
      <c r="C142" t="s">
        <v>347</v>
      </c>
      <c r="D142" t="s">
        <v>347</v>
      </c>
      <c r="E142" t="s">
        <v>186</v>
      </c>
      <c r="F142" t="s">
        <v>187</v>
      </c>
      <c r="G142">
        <v>5</v>
      </c>
      <c r="H142" t="s">
        <v>361</v>
      </c>
      <c r="I142" t="s">
        <v>386</v>
      </c>
      <c r="J142" t="s">
        <v>85</v>
      </c>
      <c r="K142">
        <v>93</v>
      </c>
      <c r="L142" s="106">
        <v>2.5200000032782551E-2</v>
      </c>
      <c r="M142" s="106">
        <v>2.5629999116063121E-2</v>
      </c>
      <c r="N142">
        <v>179</v>
      </c>
      <c r="O142" s="106">
        <v>1.537999976426363E-2</v>
      </c>
      <c r="P142" s="106">
        <v>1.561000011861324E-2</v>
      </c>
      <c r="Q142">
        <v>4872</v>
      </c>
      <c r="R142" s="106">
        <v>2.1420000120997429E-2</v>
      </c>
      <c r="S142" s="106">
        <v>2.199999988079071E-2</v>
      </c>
    </row>
    <row r="143" spans="1:19" x14ac:dyDescent="0.25">
      <c r="A143" t="s">
        <v>331</v>
      </c>
      <c r="B143" t="s">
        <v>347</v>
      </c>
      <c r="C143" t="s">
        <v>347</v>
      </c>
      <c r="D143" t="s">
        <v>347</v>
      </c>
      <c r="E143" t="s">
        <v>186</v>
      </c>
      <c r="F143" t="s">
        <v>187</v>
      </c>
      <c r="G143" s="105">
        <v>5</v>
      </c>
      <c r="H143" t="s">
        <v>361</v>
      </c>
      <c r="I143" t="s">
        <v>386</v>
      </c>
      <c r="J143" t="s">
        <v>389</v>
      </c>
      <c r="K143" s="105">
        <v>35</v>
      </c>
      <c r="L143" s="106">
        <v>9.4799995422363281E-3</v>
      </c>
      <c r="M143" s="106">
        <v>9.6399998292326927E-3</v>
      </c>
      <c r="N143" s="105">
        <v>87</v>
      </c>
      <c r="O143" s="106">
        <v>7.4700000695884228E-3</v>
      </c>
      <c r="P143" s="106">
        <v>7.5900000520050526E-3</v>
      </c>
      <c r="Q143" s="105">
        <v>4049</v>
      </c>
      <c r="R143" s="106">
        <v>1.779999956488609E-2</v>
      </c>
      <c r="S143" s="107">
        <v>1.8279999494552609E-2</v>
      </c>
    </row>
    <row r="144" spans="1:19" x14ac:dyDescent="0.25">
      <c r="A144" t="s">
        <v>331</v>
      </c>
      <c r="B144" t="s">
        <v>347</v>
      </c>
      <c r="C144" t="s">
        <v>347</v>
      </c>
      <c r="D144" t="s">
        <v>347</v>
      </c>
      <c r="E144" t="s">
        <v>186</v>
      </c>
      <c r="F144" t="s">
        <v>187</v>
      </c>
      <c r="G144" s="105">
        <v>5</v>
      </c>
      <c r="H144" t="s">
        <v>361</v>
      </c>
      <c r="I144" t="s">
        <v>386</v>
      </c>
      <c r="J144" t="s">
        <v>86</v>
      </c>
      <c r="K144" s="105">
        <v>62</v>
      </c>
      <c r="L144" s="106">
        <v>1.679999940097332E-2</v>
      </c>
      <c r="N144" s="105">
        <v>178</v>
      </c>
      <c r="O144" s="106">
        <v>1.528999954462051E-2</v>
      </c>
      <c r="Q144" s="105">
        <v>5972</v>
      </c>
      <c r="R144" s="106">
        <v>2.6259999722242359E-2</v>
      </c>
      <c r="S144" s="107"/>
    </row>
    <row r="145" spans="1:19" x14ac:dyDescent="0.25">
      <c r="A145" t="s">
        <v>331</v>
      </c>
      <c r="B145" t="s">
        <v>347</v>
      </c>
      <c r="C145" t="s">
        <v>347</v>
      </c>
      <c r="D145" t="s">
        <v>347</v>
      </c>
      <c r="E145" t="s">
        <v>186</v>
      </c>
      <c r="F145" t="s">
        <v>187</v>
      </c>
      <c r="G145">
        <v>5</v>
      </c>
      <c r="H145" t="s">
        <v>361</v>
      </c>
      <c r="I145" t="s">
        <v>386</v>
      </c>
      <c r="J145" t="s">
        <v>84</v>
      </c>
      <c r="K145">
        <v>3372</v>
      </c>
      <c r="L145" s="106">
        <v>0.91356998682022095</v>
      </c>
      <c r="M145" s="106">
        <v>0.92918002605438232</v>
      </c>
      <c r="N145">
        <v>10804</v>
      </c>
      <c r="O145" s="106">
        <v>0.92802000045776367</v>
      </c>
      <c r="P145" s="106">
        <v>0.94243001937866211</v>
      </c>
      <c r="Q145">
        <v>194064</v>
      </c>
      <c r="R145" s="106">
        <v>0.85317999124526978</v>
      </c>
      <c r="S145" s="106">
        <v>0.87619000673294067</v>
      </c>
    </row>
    <row r="146" spans="1:19" x14ac:dyDescent="0.25">
      <c r="A146" t="s">
        <v>331</v>
      </c>
      <c r="B146" t="s">
        <v>347</v>
      </c>
      <c r="C146" t="s">
        <v>347</v>
      </c>
      <c r="D146" t="s">
        <v>347</v>
      </c>
      <c r="E146" t="s">
        <v>186</v>
      </c>
      <c r="F146" t="s">
        <v>187</v>
      </c>
      <c r="G146">
        <v>5</v>
      </c>
      <c r="H146" t="s">
        <v>361</v>
      </c>
      <c r="I146" t="s">
        <v>419</v>
      </c>
      <c r="J146" t="s">
        <v>390</v>
      </c>
      <c r="K146">
        <v>1015</v>
      </c>
      <c r="L146" s="106">
        <v>0.27498999238014221</v>
      </c>
      <c r="N146">
        <v>2011</v>
      </c>
      <c r="O146" s="106">
        <v>0.17273999750614169</v>
      </c>
      <c r="Q146">
        <v>51290</v>
      </c>
      <c r="R146" s="106">
        <v>0.22549000382423401</v>
      </c>
    </row>
    <row r="147" spans="1:19" x14ac:dyDescent="0.25">
      <c r="A147" t="s">
        <v>331</v>
      </c>
      <c r="B147" t="s">
        <v>347</v>
      </c>
      <c r="C147" t="s">
        <v>347</v>
      </c>
      <c r="D147" t="s">
        <v>347</v>
      </c>
      <c r="E147" t="s">
        <v>186</v>
      </c>
      <c r="F147" t="s">
        <v>187</v>
      </c>
      <c r="G147" s="105">
        <v>5</v>
      </c>
      <c r="H147" t="s">
        <v>361</v>
      </c>
      <c r="I147" t="s">
        <v>419</v>
      </c>
      <c r="J147" t="s">
        <v>391</v>
      </c>
      <c r="K147" s="105">
        <v>544</v>
      </c>
      <c r="L147" s="106">
        <v>0.14738999307155609</v>
      </c>
      <c r="M147" s="106">
        <v>0.2032900005578995</v>
      </c>
      <c r="N147" s="105">
        <v>1313</v>
      </c>
      <c r="O147" s="106">
        <v>0.1127799972891808</v>
      </c>
      <c r="P147" s="106">
        <v>0.13632999360561371</v>
      </c>
      <c r="Q147" s="105">
        <v>26007</v>
      </c>
      <c r="R147" s="106">
        <v>0.11433999985456469</v>
      </c>
      <c r="S147" s="107">
        <v>0.1476300060749054</v>
      </c>
    </row>
    <row r="148" spans="1:19" x14ac:dyDescent="0.25">
      <c r="A148" t="s">
        <v>331</v>
      </c>
      <c r="B148" t="s">
        <v>347</v>
      </c>
      <c r="C148" t="s">
        <v>347</v>
      </c>
      <c r="D148" t="s">
        <v>347</v>
      </c>
      <c r="E148" t="s">
        <v>186</v>
      </c>
      <c r="F148" t="s">
        <v>187</v>
      </c>
      <c r="G148">
        <v>5</v>
      </c>
      <c r="H148" t="s">
        <v>361</v>
      </c>
      <c r="I148" t="s">
        <v>419</v>
      </c>
      <c r="J148" t="s">
        <v>392</v>
      </c>
      <c r="K148">
        <v>1107</v>
      </c>
      <c r="L148" s="106">
        <v>0.29991999268531799</v>
      </c>
      <c r="M148" s="106">
        <v>0.41367998719215388</v>
      </c>
      <c r="N148">
        <v>3952</v>
      </c>
      <c r="O148" s="106">
        <v>0.33945998549461359</v>
      </c>
      <c r="P148" s="106">
        <v>0.41034001111984247</v>
      </c>
      <c r="Q148">
        <v>69347</v>
      </c>
      <c r="R148" s="106">
        <v>0.30487999320030212</v>
      </c>
      <c r="S148" s="106">
        <v>0.39364001154899603</v>
      </c>
    </row>
    <row r="149" spans="1:19" x14ac:dyDescent="0.25">
      <c r="A149" t="s">
        <v>331</v>
      </c>
      <c r="B149" t="s">
        <v>347</v>
      </c>
      <c r="C149" t="s">
        <v>347</v>
      </c>
      <c r="D149" t="s">
        <v>347</v>
      </c>
      <c r="E149" t="s">
        <v>186</v>
      </c>
      <c r="F149" t="s">
        <v>187</v>
      </c>
      <c r="G149" s="105">
        <v>5</v>
      </c>
      <c r="H149" t="s">
        <v>361</v>
      </c>
      <c r="I149" t="s">
        <v>419</v>
      </c>
      <c r="J149" t="s">
        <v>393</v>
      </c>
      <c r="K149" s="105">
        <v>868</v>
      </c>
      <c r="L149" s="106">
        <v>0.23517000675201419</v>
      </c>
      <c r="M149" s="106">
        <v>0.32436001300811768</v>
      </c>
      <c r="N149" s="105">
        <v>3620</v>
      </c>
      <c r="O149" s="106">
        <v>0.31093999743461609</v>
      </c>
      <c r="P149" s="106">
        <v>0.3758699893951416</v>
      </c>
      <c r="Q149" s="105">
        <v>66079</v>
      </c>
      <c r="R149" s="106">
        <v>0.29050999879837042</v>
      </c>
      <c r="S149" s="107">
        <v>0.37509000301361078</v>
      </c>
    </row>
    <row r="150" spans="1:19" x14ac:dyDescent="0.25">
      <c r="A150" t="s">
        <v>331</v>
      </c>
      <c r="B150" t="s">
        <v>347</v>
      </c>
      <c r="C150" t="s">
        <v>347</v>
      </c>
      <c r="D150" t="s">
        <v>347</v>
      </c>
      <c r="E150" t="s">
        <v>186</v>
      </c>
      <c r="F150" t="s">
        <v>187</v>
      </c>
      <c r="G150" s="105">
        <v>5</v>
      </c>
      <c r="H150" t="s">
        <v>361</v>
      </c>
      <c r="I150" t="s">
        <v>419</v>
      </c>
      <c r="J150" t="s">
        <v>394</v>
      </c>
      <c r="K150" s="105">
        <v>157</v>
      </c>
      <c r="L150" s="106">
        <v>4.2539998888969421E-2</v>
      </c>
      <c r="M150" s="106">
        <v>5.8669999241828918E-2</v>
      </c>
      <c r="N150" s="105">
        <v>746</v>
      </c>
      <c r="O150" s="106">
        <v>6.4079999923706055E-2</v>
      </c>
      <c r="P150" s="106">
        <v>7.7459998428821564E-2</v>
      </c>
      <c r="Q150" s="105">
        <v>14736</v>
      </c>
      <c r="R150" s="106">
        <v>6.4790003001689911E-2</v>
      </c>
      <c r="S150" s="107">
        <v>8.3650000393390656E-2</v>
      </c>
    </row>
    <row r="151" spans="1:19" x14ac:dyDescent="0.25">
      <c r="A151" t="s">
        <v>331</v>
      </c>
      <c r="B151" t="s">
        <v>347</v>
      </c>
      <c r="C151" t="s">
        <v>347</v>
      </c>
      <c r="D151" t="s">
        <v>347</v>
      </c>
      <c r="E151" t="s">
        <v>186</v>
      </c>
      <c r="F151" t="s">
        <v>187</v>
      </c>
      <c r="G151">
        <v>5</v>
      </c>
      <c r="H151" t="s">
        <v>361</v>
      </c>
      <c r="I151" t="s">
        <v>439</v>
      </c>
      <c r="J151" t="s">
        <v>440</v>
      </c>
      <c r="K151">
        <v>1015</v>
      </c>
      <c r="L151" s="106">
        <v>0.27498999238014221</v>
      </c>
      <c r="N151">
        <v>2011</v>
      </c>
      <c r="O151" s="106">
        <v>0.17273999750614169</v>
      </c>
      <c r="Q151">
        <v>51290</v>
      </c>
      <c r="R151" s="106">
        <v>0.22549000382423401</v>
      </c>
    </row>
    <row r="152" spans="1:19" x14ac:dyDescent="0.25">
      <c r="A152" t="s">
        <v>331</v>
      </c>
      <c r="B152" t="s">
        <v>347</v>
      </c>
      <c r="C152" t="s">
        <v>347</v>
      </c>
      <c r="D152" t="s">
        <v>347</v>
      </c>
      <c r="E152" t="s">
        <v>186</v>
      </c>
      <c r="F152" t="s">
        <v>187</v>
      </c>
      <c r="G152" s="105">
        <v>5</v>
      </c>
      <c r="H152" t="s">
        <v>361</v>
      </c>
      <c r="I152" t="s">
        <v>439</v>
      </c>
      <c r="J152" t="s">
        <v>442</v>
      </c>
      <c r="K152" s="105">
        <v>2676</v>
      </c>
      <c r="L152" s="106">
        <v>0.7250099778175354</v>
      </c>
      <c r="M152" s="106">
        <v>1</v>
      </c>
      <c r="N152" s="105">
        <v>9631</v>
      </c>
      <c r="O152" s="106">
        <v>0.82726001739501953</v>
      </c>
      <c r="P152" s="106">
        <v>1</v>
      </c>
      <c r="Q152" s="105">
        <v>176169</v>
      </c>
      <c r="R152" s="106">
        <v>0.77451002597808838</v>
      </c>
      <c r="S152" s="107">
        <v>1</v>
      </c>
    </row>
    <row r="153" spans="1:19" x14ac:dyDescent="0.25">
      <c r="A153" t="s">
        <v>331</v>
      </c>
      <c r="B153" t="s">
        <v>347</v>
      </c>
      <c r="C153" t="s">
        <v>347</v>
      </c>
      <c r="D153" t="s">
        <v>347</v>
      </c>
      <c r="E153" t="s">
        <v>186</v>
      </c>
      <c r="F153" t="s">
        <v>187</v>
      </c>
      <c r="G153" s="105">
        <v>5</v>
      </c>
      <c r="H153" t="s">
        <v>361</v>
      </c>
      <c r="I153" t="s">
        <v>395</v>
      </c>
      <c r="J153" t="s">
        <v>396</v>
      </c>
      <c r="K153" s="105">
        <v>3669</v>
      </c>
      <c r="L153" s="106">
        <v>0.99404001235961914</v>
      </c>
      <c r="N153" s="105">
        <v>11565</v>
      </c>
      <c r="O153" s="106">
        <v>0.99339002370834351</v>
      </c>
      <c r="Q153" s="105">
        <v>225832</v>
      </c>
      <c r="R153" s="106">
        <v>0.99285000562667847</v>
      </c>
      <c r="S153" s="107"/>
    </row>
    <row r="154" spans="1:19" x14ac:dyDescent="0.25">
      <c r="A154" t="s">
        <v>331</v>
      </c>
      <c r="B154" t="s">
        <v>347</v>
      </c>
      <c r="C154" t="s">
        <v>347</v>
      </c>
      <c r="D154" t="s">
        <v>347</v>
      </c>
      <c r="E154" t="s">
        <v>186</v>
      </c>
      <c r="F154" t="s">
        <v>187</v>
      </c>
      <c r="G154">
        <v>5</v>
      </c>
      <c r="H154" t="s">
        <v>361</v>
      </c>
      <c r="I154" t="s">
        <v>395</v>
      </c>
      <c r="J154" t="s">
        <v>397</v>
      </c>
      <c r="K154">
        <v>22</v>
      </c>
      <c r="L154" s="106">
        <v>5.9600002132356167E-3</v>
      </c>
      <c r="N154">
        <v>77</v>
      </c>
      <c r="O154" s="106">
        <v>6.6100000403821468E-3</v>
      </c>
      <c r="Q154">
        <v>1627</v>
      </c>
      <c r="R154" s="106">
        <v>7.1499999612569809E-3</v>
      </c>
    </row>
    <row r="155" spans="1:19" x14ac:dyDescent="0.25">
      <c r="A155" t="s">
        <v>331</v>
      </c>
      <c r="B155" t="s">
        <v>347</v>
      </c>
      <c r="C155" t="s">
        <v>347</v>
      </c>
      <c r="D155" t="s">
        <v>347</v>
      </c>
      <c r="E155" t="s">
        <v>186</v>
      </c>
      <c r="F155" t="s">
        <v>187</v>
      </c>
      <c r="G155" s="105">
        <v>5</v>
      </c>
      <c r="H155" t="s">
        <v>361</v>
      </c>
      <c r="I155" t="s">
        <v>398</v>
      </c>
      <c r="J155" t="s">
        <v>399</v>
      </c>
      <c r="K155" s="105">
        <v>1615</v>
      </c>
      <c r="L155" s="106">
        <v>0.43755000829696661</v>
      </c>
      <c r="N155" s="105">
        <v>3148</v>
      </c>
      <c r="O155" s="106">
        <v>0.27039998769760132</v>
      </c>
      <c r="Q155" s="105">
        <v>32785</v>
      </c>
      <c r="R155" s="106">
        <v>0.14414000511169431</v>
      </c>
      <c r="S155" s="107"/>
    </row>
    <row r="156" spans="1:19" x14ac:dyDescent="0.25">
      <c r="A156" t="s">
        <v>331</v>
      </c>
      <c r="B156" t="s">
        <v>347</v>
      </c>
      <c r="C156" t="s">
        <v>347</v>
      </c>
      <c r="D156" t="s">
        <v>347</v>
      </c>
      <c r="E156" t="s">
        <v>186</v>
      </c>
      <c r="F156" t="s">
        <v>187</v>
      </c>
      <c r="G156" s="105">
        <v>5</v>
      </c>
      <c r="H156" t="s">
        <v>361</v>
      </c>
      <c r="I156" t="s">
        <v>398</v>
      </c>
      <c r="J156" t="s">
        <v>41</v>
      </c>
      <c r="K156" s="105">
        <v>565</v>
      </c>
      <c r="L156" s="106">
        <v>0.15308000147342679</v>
      </c>
      <c r="N156" s="105">
        <v>1746</v>
      </c>
      <c r="O156" s="106">
        <v>0.1499699950218201</v>
      </c>
      <c r="Q156" s="105">
        <v>40324</v>
      </c>
      <c r="R156" s="106">
        <v>0.177279993891716</v>
      </c>
      <c r="S156" s="107"/>
    </row>
    <row r="157" spans="1:19" x14ac:dyDescent="0.25">
      <c r="A157" t="s">
        <v>331</v>
      </c>
      <c r="B157" t="s">
        <v>347</v>
      </c>
      <c r="C157" t="s">
        <v>347</v>
      </c>
      <c r="D157" t="s">
        <v>347</v>
      </c>
      <c r="E157" t="s">
        <v>186</v>
      </c>
      <c r="F157" t="s">
        <v>187</v>
      </c>
      <c r="G157">
        <v>5</v>
      </c>
      <c r="H157" t="s">
        <v>361</v>
      </c>
      <c r="I157" t="s">
        <v>398</v>
      </c>
      <c r="J157" t="s">
        <v>40</v>
      </c>
      <c r="K157">
        <v>624</v>
      </c>
      <c r="L157" s="106">
        <v>0.16906000673770899</v>
      </c>
      <c r="N157">
        <v>1808</v>
      </c>
      <c r="O157" s="106">
        <v>0.1553000062704086</v>
      </c>
      <c r="Q157">
        <v>47952</v>
      </c>
      <c r="R157" s="106">
        <v>0.21082000434398651</v>
      </c>
    </row>
    <row r="158" spans="1:19" x14ac:dyDescent="0.25">
      <c r="A158" t="s">
        <v>331</v>
      </c>
      <c r="B158" t="s">
        <v>347</v>
      </c>
      <c r="C158" t="s">
        <v>347</v>
      </c>
      <c r="D158" t="s">
        <v>347</v>
      </c>
      <c r="E158" t="s">
        <v>186</v>
      </c>
      <c r="F158" t="s">
        <v>187</v>
      </c>
      <c r="G158" s="105">
        <v>5</v>
      </c>
      <c r="H158" t="s">
        <v>361</v>
      </c>
      <c r="I158" t="s">
        <v>398</v>
      </c>
      <c r="J158" t="s">
        <v>39</v>
      </c>
      <c r="K158" s="105">
        <v>588</v>
      </c>
      <c r="L158" s="106">
        <v>0.1593099981546402</v>
      </c>
      <c r="N158" s="105">
        <v>2406</v>
      </c>
      <c r="O158" s="106">
        <v>0.20667000114917761</v>
      </c>
      <c r="Q158" s="105">
        <v>51770</v>
      </c>
      <c r="R158" s="106">
        <v>0.22759999334812159</v>
      </c>
      <c r="S158" s="107"/>
    </row>
    <row r="159" spans="1:19" x14ac:dyDescent="0.25">
      <c r="A159" t="s">
        <v>331</v>
      </c>
      <c r="B159" t="s">
        <v>347</v>
      </c>
      <c r="C159" t="s">
        <v>347</v>
      </c>
      <c r="D159" t="s">
        <v>347</v>
      </c>
      <c r="E159" t="s">
        <v>186</v>
      </c>
      <c r="F159" t="s">
        <v>187</v>
      </c>
      <c r="G159" s="105">
        <v>5</v>
      </c>
      <c r="H159" t="s">
        <v>361</v>
      </c>
      <c r="I159" t="s">
        <v>398</v>
      </c>
      <c r="J159" t="s">
        <v>400</v>
      </c>
      <c r="K159" s="105">
        <v>299</v>
      </c>
      <c r="L159" s="106">
        <v>8.1009998917579651E-2</v>
      </c>
      <c r="N159" s="105">
        <v>2534</v>
      </c>
      <c r="O159" s="106">
        <v>0.21765999495983121</v>
      </c>
      <c r="Q159" s="105">
        <v>54628</v>
      </c>
      <c r="R159" s="106">
        <v>0.24017000198364261</v>
      </c>
      <c r="S159" s="107"/>
    </row>
    <row r="160" spans="1:19" x14ac:dyDescent="0.25">
      <c r="A160" t="s">
        <v>331</v>
      </c>
      <c r="B160" t="s">
        <v>347</v>
      </c>
      <c r="C160" t="s">
        <v>347</v>
      </c>
      <c r="D160" t="s">
        <v>347</v>
      </c>
      <c r="E160" t="s">
        <v>186</v>
      </c>
      <c r="F160" t="s">
        <v>187</v>
      </c>
      <c r="G160">
        <v>5</v>
      </c>
      <c r="H160" t="s">
        <v>361</v>
      </c>
      <c r="I160" t="s">
        <v>422</v>
      </c>
      <c r="J160" t="s">
        <v>429</v>
      </c>
      <c r="K160">
        <v>819</v>
      </c>
      <c r="L160" s="106">
        <v>0.22189000248908999</v>
      </c>
      <c r="N160">
        <v>1500</v>
      </c>
      <c r="O160" s="106">
        <v>0.12883999943733221</v>
      </c>
      <c r="Q160">
        <v>80101</v>
      </c>
      <c r="R160" s="106">
        <v>0.3521600067615509</v>
      </c>
    </row>
    <row r="161" spans="1:19" x14ac:dyDescent="0.25">
      <c r="A161" t="s">
        <v>331</v>
      </c>
      <c r="B161" t="s">
        <v>347</v>
      </c>
      <c r="C161" t="s">
        <v>347</v>
      </c>
      <c r="D161" t="s">
        <v>347</v>
      </c>
      <c r="E161" t="s">
        <v>186</v>
      </c>
      <c r="F161" t="s">
        <v>187</v>
      </c>
      <c r="G161" s="105">
        <v>5</v>
      </c>
      <c r="H161" t="s">
        <v>361</v>
      </c>
      <c r="I161" t="s">
        <v>422</v>
      </c>
      <c r="J161" t="s">
        <v>423</v>
      </c>
      <c r="K161" s="105">
        <v>2105</v>
      </c>
      <c r="L161" s="106">
        <v>0.57030999660491943</v>
      </c>
      <c r="M161" s="106">
        <v>0.73294001817703247</v>
      </c>
      <c r="N161" s="105">
        <v>7534</v>
      </c>
      <c r="O161" s="106">
        <v>0.6471400260925293</v>
      </c>
      <c r="P161" s="106">
        <v>0.74285000562667847</v>
      </c>
      <c r="Q161" s="105">
        <v>119646</v>
      </c>
      <c r="R161" s="106">
        <v>0.52600997686386108</v>
      </c>
      <c r="S161" s="107">
        <v>0.81194001436233521</v>
      </c>
    </row>
    <row r="162" spans="1:19" x14ac:dyDescent="0.25">
      <c r="A162" t="s">
        <v>331</v>
      </c>
      <c r="B162" t="s">
        <v>347</v>
      </c>
      <c r="C162" t="s">
        <v>347</v>
      </c>
      <c r="D162" t="s">
        <v>347</v>
      </c>
      <c r="E162" t="s">
        <v>186</v>
      </c>
      <c r="F162" t="s">
        <v>187</v>
      </c>
      <c r="G162" s="105">
        <v>5</v>
      </c>
      <c r="H162" t="s">
        <v>361</v>
      </c>
      <c r="I162" t="s">
        <v>422</v>
      </c>
      <c r="J162" t="s">
        <v>424</v>
      </c>
      <c r="K162" s="105">
        <v>453</v>
      </c>
      <c r="L162" s="106">
        <v>0.1227300018072128</v>
      </c>
      <c r="M162" s="106">
        <v>0.15772999823093409</v>
      </c>
      <c r="N162" s="105">
        <v>1593</v>
      </c>
      <c r="O162" s="106">
        <v>0.13683000206947329</v>
      </c>
      <c r="P162" s="106">
        <v>0.15706999599933619</v>
      </c>
      <c r="Q162" s="105">
        <v>17180</v>
      </c>
      <c r="R162" s="106">
        <v>7.5530000030994415E-2</v>
      </c>
      <c r="S162" s="107">
        <v>0.11659000068902969</v>
      </c>
    </row>
    <row r="163" spans="1:19" x14ac:dyDescent="0.25">
      <c r="A163" t="s">
        <v>331</v>
      </c>
      <c r="B163" t="s">
        <v>347</v>
      </c>
      <c r="C163" t="s">
        <v>347</v>
      </c>
      <c r="D163" t="s">
        <v>347</v>
      </c>
      <c r="E163" t="s">
        <v>186</v>
      </c>
      <c r="F163" t="s">
        <v>187</v>
      </c>
      <c r="G163" s="105">
        <v>5</v>
      </c>
      <c r="H163" t="s">
        <v>361</v>
      </c>
      <c r="I163" t="s">
        <v>422</v>
      </c>
      <c r="J163" t="s">
        <v>425</v>
      </c>
      <c r="K163" s="105">
        <v>174</v>
      </c>
      <c r="L163" s="106">
        <v>4.7139998525381088E-2</v>
      </c>
      <c r="M163" s="106">
        <v>6.0580000281333923E-2</v>
      </c>
      <c r="N163" s="105">
        <v>624</v>
      </c>
      <c r="O163" s="106">
        <v>5.3599998354911797E-2</v>
      </c>
      <c r="P163" s="106">
        <v>6.153000146150589E-2</v>
      </c>
      <c r="Q163" s="105">
        <v>6082</v>
      </c>
      <c r="R163" s="106">
        <v>2.6739999651908871E-2</v>
      </c>
      <c r="S163" s="107">
        <v>4.1269998997449868E-2</v>
      </c>
    </row>
    <row r="164" spans="1:19" x14ac:dyDescent="0.25">
      <c r="A164" t="s">
        <v>331</v>
      </c>
      <c r="B164" t="s">
        <v>347</v>
      </c>
      <c r="C164" t="s">
        <v>347</v>
      </c>
      <c r="D164" t="s">
        <v>347</v>
      </c>
      <c r="E164" t="s">
        <v>186</v>
      </c>
      <c r="F164" t="s">
        <v>187</v>
      </c>
      <c r="G164" s="105">
        <v>5</v>
      </c>
      <c r="H164" t="s">
        <v>361</v>
      </c>
      <c r="I164" t="s">
        <v>422</v>
      </c>
      <c r="J164" t="s">
        <v>426</v>
      </c>
      <c r="K164" s="105">
        <v>120</v>
      </c>
      <c r="L164" s="106">
        <v>3.2510001212358468E-2</v>
      </c>
      <c r="M164" s="106">
        <v>4.1779998689889908E-2</v>
      </c>
      <c r="N164" s="105">
        <v>328</v>
      </c>
      <c r="O164" s="106">
        <v>2.817000076174736E-2</v>
      </c>
      <c r="P164" s="106">
        <v>3.2340001314878457E-2</v>
      </c>
      <c r="Q164" s="105">
        <v>3672</v>
      </c>
      <c r="R164" s="106">
        <v>1.6140000894665722E-2</v>
      </c>
      <c r="S164" s="107">
        <v>2.491999976336956E-2</v>
      </c>
    </row>
    <row r="165" spans="1:19" x14ac:dyDescent="0.25">
      <c r="A165" t="s">
        <v>331</v>
      </c>
      <c r="B165" t="s">
        <v>347</v>
      </c>
      <c r="C165" t="s">
        <v>347</v>
      </c>
      <c r="D165" t="s">
        <v>347</v>
      </c>
      <c r="E165" t="s">
        <v>186</v>
      </c>
      <c r="F165" t="s">
        <v>187</v>
      </c>
      <c r="G165" s="105">
        <v>5</v>
      </c>
      <c r="H165" t="s">
        <v>361</v>
      </c>
      <c r="I165" t="s">
        <v>422</v>
      </c>
      <c r="J165" t="s">
        <v>427</v>
      </c>
      <c r="K165" s="105">
        <v>20</v>
      </c>
      <c r="L165" s="106">
        <v>5.4199998266994953E-3</v>
      </c>
      <c r="M165" s="106">
        <v>6.9599999114871034E-3</v>
      </c>
      <c r="N165" s="105">
        <v>63</v>
      </c>
      <c r="O165" s="106">
        <v>5.4100002162158489E-3</v>
      </c>
      <c r="P165" s="106">
        <v>6.2099997885525227E-3</v>
      </c>
      <c r="Q165" s="105">
        <v>766</v>
      </c>
      <c r="R165" s="106">
        <v>3.3700000494718552E-3</v>
      </c>
      <c r="S165" s="107">
        <v>5.2000000141561031E-3</v>
      </c>
    </row>
    <row r="166" spans="1:19" x14ac:dyDescent="0.25">
      <c r="A166" t="s">
        <v>331</v>
      </c>
      <c r="B166" t="s">
        <v>347</v>
      </c>
      <c r="C166" t="s">
        <v>347</v>
      </c>
      <c r="D166" t="s">
        <v>347</v>
      </c>
      <c r="E166" t="s">
        <v>186</v>
      </c>
      <c r="F166" t="s">
        <v>187</v>
      </c>
      <c r="G166" s="105">
        <v>5</v>
      </c>
      <c r="H166" t="s">
        <v>361</v>
      </c>
      <c r="I166" t="s">
        <v>422</v>
      </c>
      <c r="J166" t="s">
        <v>428</v>
      </c>
      <c r="K166" s="105">
        <v>0</v>
      </c>
      <c r="L166" s="106">
        <v>0</v>
      </c>
      <c r="M166" s="106">
        <v>0</v>
      </c>
      <c r="N166" s="105">
        <v>0</v>
      </c>
      <c r="O166" s="106">
        <v>0</v>
      </c>
      <c r="P166" s="106">
        <v>0</v>
      </c>
      <c r="Q166" s="105">
        <v>12</v>
      </c>
      <c r="R166" s="106">
        <v>4.9999998736893758E-5</v>
      </c>
      <c r="S166" s="107">
        <v>7.9999997979030013E-5</v>
      </c>
    </row>
    <row r="167" spans="1:19" x14ac:dyDescent="0.25">
      <c r="A167" t="s">
        <v>331</v>
      </c>
      <c r="B167" t="s">
        <v>347</v>
      </c>
      <c r="C167" t="s">
        <v>347</v>
      </c>
      <c r="D167" t="s">
        <v>347</v>
      </c>
      <c r="E167" t="s">
        <v>186</v>
      </c>
      <c r="F167" t="s">
        <v>187</v>
      </c>
      <c r="G167" s="105">
        <v>5</v>
      </c>
      <c r="H167" t="s">
        <v>361</v>
      </c>
      <c r="I167" t="s">
        <v>430</v>
      </c>
      <c r="J167" t="s">
        <v>434</v>
      </c>
      <c r="K167" s="105">
        <v>78</v>
      </c>
      <c r="L167" s="106">
        <v>2.112999930977821E-2</v>
      </c>
      <c r="M167" s="106">
        <v>2.1379999816417691E-2</v>
      </c>
      <c r="N167" s="105">
        <v>258</v>
      </c>
      <c r="O167" s="106">
        <v>2.21599992364645E-2</v>
      </c>
      <c r="P167" s="106">
        <v>2.250999957323074E-2</v>
      </c>
      <c r="Q167" s="105">
        <v>4987</v>
      </c>
      <c r="R167" s="106">
        <v>2.1919999271631241E-2</v>
      </c>
      <c r="S167" s="107">
        <v>2.2490000352263451E-2</v>
      </c>
    </row>
    <row r="168" spans="1:19" x14ac:dyDescent="0.25">
      <c r="A168" t="s">
        <v>331</v>
      </c>
      <c r="B168" t="s">
        <v>347</v>
      </c>
      <c r="C168" t="s">
        <v>347</v>
      </c>
      <c r="D168" t="s">
        <v>347</v>
      </c>
      <c r="E168" t="s">
        <v>186</v>
      </c>
      <c r="F168" t="s">
        <v>187</v>
      </c>
      <c r="G168" s="105">
        <v>5</v>
      </c>
      <c r="H168" t="s">
        <v>361</v>
      </c>
      <c r="I168" t="s">
        <v>430</v>
      </c>
      <c r="J168" t="s">
        <v>432</v>
      </c>
      <c r="K168" s="105">
        <v>193</v>
      </c>
      <c r="L168" s="106">
        <v>5.2290000021457672E-2</v>
      </c>
      <c r="M168" s="106">
        <v>5.2910000085830688E-2</v>
      </c>
      <c r="N168" s="105">
        <v>713</v>
      </c>
      <c r="O168" s="106">
        <v>6.1239998787641532E-2</v>
      </c>
      <c r="P168" s="106">
        <v>6.2210001051425927E-2</v>
      </c>
      <c r="Q168" s="105">
        <v>18498</v>
      </c>
      <c r="R168" s="106">
        <v>8.1320002675056458E-2</v>
      </c>
      <c r="S168" s="107">
        <v>8.343999832868576E-2</v>
      </c>
    </row>
    <row r="169" spans="1:19" x14ac:dyDescent="0.25">
      <c r="A169" t="s">
        <v>331</v>
      </c>
      <c r="B169" t="s">
        <v>347</v>
      </c>
      <c r="C169" t="s">
        <v>347</v>
      </c>
      <c r="D169" t="s">
        <v>347</v>
      </c>
      <c r="E169" t="s">
        <v>186</v>
      </c>
      <c r="F169" t="s">
        <v>187</v>
      </c>
      <c r="G169" s="105">
        <v>5</v>
      </c>
      <c r="H169" t="s">
        <v>361</v>
      </c>
      <c r="I169" t="s">
        <v>430</v>
      </c>
      <c r="J169" t="s">
        <v>435</v>
      </c>
      <c r="K169" s="105">
        <v>0</v>
      </c>
      <c r="L169" s="106">
        <v>0</v>
      </c>
      <c r="M169" s="106">
        <v>0</v>
      </c>
      <c r="N169" s="105">
        <v>2</v>
      </c>
      <c r="O169" s="106">
        <v>1.6999999934341761E-4</v>
      </c>
      <c r="P169" s="106">
        <v>1.6999999934341761E-4</v>
      </c>
      <c r="Q169" s="105">
        <v>391</v>
      </c>
      <c r="R169" s="106">
        <v>1.7199999419972301E-3</v>
      </c>
      <c r="S169" s="107">
        <v>1.760000013746321E-3</v>
      </c>
    </row>
    <row r="170" spans="1:19" x14ac:dyDescent="0.25">
      <c r="A170" t="s">
        <v>331</v>
      </c>
      <c r="B170" t="s">
        <v>347</v>
      </c>
      <c r="C170" t="s">
        <v>347</v>
      </c>
      <c r="D170" t="s">
        <v>347</v>
      </c>
      <c r="E170" t="s">
        <v>186</v>
      </c>
      <c r="F170" t="s">
        <v>187</v>
      </c>
      <c r="G170" s="105">
        <v>5</v>
      </c>
      <c r="H170" t="s">
        <v>361</v>
      </c>
      <c r="I170" t="s">
        <v>430</v>
      </c>
      <c r="J170" t="s">
        <v>436</v>
      </c>
      <c r="K170" s="105">
        <v>62</v>
      </c>
      <c r="L170" s="106">
        <v>1.679999940097332E-2</v>
      </c>
      <c r="M170" s="106">
        <v>1.7000000923871991E-2</v>
      </c>
      <c r="N170" s="105">
        <v>223</v>
      </c>
      <c r="O170" s="106">
        <v>1.9150000065565109E-2</v>
      </c>
      <c r="P170" s="106">
        <v>1.9460000097751621E-2</v>
      </c>
      <c r="Q170" s="105">
        <v>6784</v>
      </c>
      <c r="R170" s="106">
        <v>2.9829999431967739E-2</v>
      </c>
      <c r="S170" s="107">
        <v>3.060000017285347E-2</v>
      </c>
    </row>
    <row r="171" spans="1:19" x14ac:dyDescent="0.25">
      <c r="A171" t="s">
        <v>331</v>
      </c>
      <c r="B171" t="s">
        <v>347</v>
      </c>
      <c r="C171" t="s">
        <v>347</v>
      </c>
      <c r="D171" t="s">
        <v>347</v>
      </c>
      <c r="E171" t="s">
        <v>186</v>
      </c>
      <c r="F171" t="s">
        <v>187</v>
      </c>
      <c r="G171" s="105">
        <v>5</v>
      </c>
      <c r="H171" t="s">
        <v>361</v>
      </c>
      <c r="I171" t="s">
        <v>430</v>
      </c>
      <c r="J171" t="s">
        <v>431</v>
      </c>
      <c r="K171" s="105">
        <v>1329</v>
      </c>
      <c r="L171" s="106">
        <v>0.36006999015808111</v>
      </c>
      <c r="M171" s="106">
        <v>0.36430999636650091</v>
      </c>
      <c r="N171" s="105">
        <v>4290</v>
      </c>
      <c r="O171" s="106">
        <v>0.36849001049995422</v>
      </c>
      <c r="P171" s="106">
        <v>0.37428000569343572</v>
      </c>
      <c r="Q171" s="105">
        <v>77035</v>
      </c>
      <c r="R171" s="106">
        <v>0.33867999911308289</v>
      </c>
      <c r="S171" s="107">
        <v>0.3474699854850769</v>
      </c>
    </row>
    <row r="172" spans="1:19" x14ac:dyDescent="0.25">
      <c r="A172" t="s">
        <v>331</v>
      </c>
      <c r="B172" t="s">
        <v>347</v>
      </c>
      <c r="C172" t="s">
        <v>347</v>
      </c>
      <c r="D172" t="s">
        <v>347</v>
      </c>
      <c r="E172" t="s">
        <v>186</v>
      </c>
      <c r="F172" t="s">
        <v>187</v>
      </c>
      <c r="G172">
        <v>5</v>
      </c>
      <c r="H172" t="s">
        <v>361</v>
      </c>
      <c r="I172" t="s">
        <v>430</v>
      </c>
      <c r="J172" t="s">
        <v>502</v>
      </c>
      <c r="K172">
        <v>1986</v>
      </c>
      <c r="L172" s="106">
        <v>0.53807002305984497</v>
      </c>
      <c r="M172" s="106">
        <v>0.54440999031066895</v>
      </c>
      <c r="N172">
        <v>5976</v>
      </c>
      <c r="O172" s="106">
        <v>0.5133100152015686</v>
      </c>
      <c r="P172" s="106">
        <v>0.52136999368667603</v>
      </c>
      <c r="Q172">
        <v>114008</v>
      </c>
      <c r="R172" s="106">
        <v>0.5012199878692627</v>
      </c>
      <c r="S172" s="106">
        <v>0.51424002647399902</v>
      </c>
    </row>
    <row r="173" spans="1:19" x14ac:dyDescent="0.25">
      <c r="A173" t="s">
        <v>331</v>
      </c>
      <c r="B173" t="s">
        <v>347</v>
      </c>
      <c r="C173" t="s">
        <v>347</v>
      </c>
      <c r="D173" t="s">
        <v>347</v>
      </c>
      <c r="E173" t="s">
        <v>186</v>
      </c>
      <c r="F173" t="s">
        <v>187</v>
      </c>
      <c r="G173">
        <v>5</v>
      </c>
      <c r="H173" t="s">
        <v>361</v>
      </c>
      <c r="I173" t="s">
        <v>430</v>
      </c>
      <c r="J173" t="s">
        <v>86</v>
      </c>
      <c r="K173">
        <v>43</v>
      </c>
      <c r="L173" s="106">
        <v>1.1649999767541891E-2</v>
      </c>
      <c r="N173">
        <v>180</v>
      </c>
      <c r="O173" s="106">
        <v>1.54600003734231E-2</v>
      </c>
      <c r="Q173">
        <v>5756</v>
      </c>
      <c r="R173" s="106">
        <v>2.5310000404715541E-2</v>
      </c>
    </row>
    <row r="174" spans="1:19" x14ac:dyDescent="0.25">
      <c r="A174" t="s">
        <v>331</v>
      </c>
      <c r="B174" t="s">
        <v>347</v>
      </c>
      <c r="C174" t="s">
        <v>347</v>
      </c>
      <c r="D174" t="s">
        <v>347</v>
      </c>
      <c r="E174" t="s">
        <v>186</v>
      </c>
      <c r="F174" t="s">
        <v>187</v>
      </c>
      <c r="G174" s="105">
        <v>5</v>
      </c>
      <c r="H174" t="s">
        <v>361</v>
      </c>
      <c r="I174" t="s">
        <v>401</v>
      </c>
      <c r="J174" t="s">
        <v>405</v>
      </c>
      <c r="K174" s="105">
        <v>2680</v>
      </c>
      <c r="L174" s="106">
        <v>0.72609001398086548</v>
      </c>
      <c r="M174" s="106">
        <v>0.74074000120162964</v>
      </c>
      <c r="N174" s="105">
        <v>8456</v>
      </c>
      <c r="O174" s="106">
        <v>0.72633999586105347</v>
      </c>
      <c r="P174" s="106">
        <v>0.74977999925613403</v>
      </c>
      <c r="Q174" s="105">
        <v>171311</v>
      </c>
      <c r="R174" s="106">
        <v>0.75314998626708984</v>
      </c>
      <c r="S174" s="107">
        <v>0.77806001901626587</v>
      </c>
    </row>
    <row r="175" spans="1:19" x14ac:dyDescent="0.25">
      <c r="A175" t="s">
        <v>331</v>
      </c>
      <c r="B175" t="s">
        <v>347</v>
      </c>
      <c r="C175" t="s">
        <v>347</v>
      </c>
      <c r="D175" t="s">
        <v>347</v>
      </c>
      <c r="E175" t="s">
        <v>186</v>
      </c>
      <c r="F175" t="s">
        <v>187</v>
      </c>
      <c r="G175" s="105">
        <v>5</v>
      </c>
      <c r="H175" t="s">
        <v>361</v>
      </c>
      <c r="I175" t="s">
        <v>401</v>
      </c>
      <c r="J175" t="s">
        <v>412</v>
      </c>
      <c r="K175" s="105">
        <v>424</v>
      </c>
      <c r="L175" s="106">
        <v>0.1148699969053268</v>
      </c>
      <c r="M175" s="106">
        <v>0.11719000339508059</v>
      </c>
      <c r="N175" s="105">
        <v>1232</v>
      </c>
      <c r="O175" s="106">
        <v>0.1058200001716614</v>
      </c>
      <c r="P175" s="106">
        <v>0.1092400029301643</v>
      </c>
      <c r="Q175" s="105">
        <v>22313</v>
      </c>
      <c r="R175" s="106">
        <v>9.8099999129772186E-2</v>
      </c>
      <c r="S175" s="107">
        <v>0.10134000331163411</v>
      </c>
    </row>
    <row r="176" spans="1:19" x14ac:dyDescent="0.25">
      <c r="A176" t="s">
        <v>331</v>
      </c>
      <c r="B176" t="s">
        <v>347</v>
      </c>
      <c r="C176" t="s">
        <v>347</v>
      </c>
      <c r="D176" t="s">
        <v>347</v>
      </c>
      <c r="E176" t="s">
        <v>186</v>
      </c>
      <c r="F176" t="s">
        <v>187</v>
      </c>
      <c r="G176" s="105">
        <v>5</v>
      </c>
      <c r="H176" t="s">
        <v>361</v>
      </c>
      <c r="I176" t="s">
        <v>401</v>
      </c>
      <c r="J176" t="s">
        <v>413</v>
      </c>
      <c r="K176" s="105">
        <v>297</v>
      </c>
      <c r="L176" s="106">
        <v>8.0470003187656403E-2</v>
      </c>
      <c r="M176" s="106">
        <v>8.2089997828006744E-2</v>
      </c>
      <c r="N176" s="105">
        <v>921</v>
      </c>
      <c r="O176" s="106">
        <v>7.9109996557235718E-2</v>
      </c>
      <c r="P176" s="106">
        <v>8.1660002470016479E-2</v>
      </c>
      <c r="Q176" s="105">
        <v>15680</v>
      </c>
      <c r="R176" s="106">
        <v>6.8939998745918274E-2</v>
      </c>
      <c r="S176" s="107">
        <v>7.1220003068447113E-2</v>
      </c>
    </row>
    <row r="177" spans="1:19" x14ac:dyDescent="0.25">
      <c r="A177" t="s">
        <v>331</v>
      </c>
      <c r="B177" t="s">
        <v>347</v>
      </c>
      <c r="C177" t="s">
        <v>347</v>
      </c>
      <c r="D177" t="s">
        <v>347</v>
      </c>
      <c r="E177" t="s">
        <v>186</v>
      </c>
      <c r="F177" t="s">
        <v>187</v>
      </c>
      <c r="G177" s="105">
        <v>5</v>
      </c>
      <c r="H177" t="s">
        <v>361</v>
      </c>
      <c r="I177" t="s">
        <v>401</v>
      </c>
      <c r="J177" t="s">
        <v>441</v>
      </c>
      <c r="K177" s="105">
        <v>73</v>
      </c>
      <c r="L177" s="106">
        <v>1.978000067174435E-2</v>
      </c>
      <c r="N177" s="105">
        <v>364</v>
      </c>
      <c r="O177" s="106">
        <v>3.1270001083612442E-2</v>
      </c>
      <c r="Q177" s="105">
        <v>7283</v>
      </c>
      <c r="R177" s="106">
        <v>3.2019998878240592E-2</v>
      </c>
      <c r="S177" s="107"/>
    </row>
    <row r="178" spans="1:19" x14ac:dyDescent="0.25">
      <c r="A178" t="s">
        <v>331</v>
      </c>
      <c r="B178" t="s">
        <v>347</v>
      </c>
      <c r="C178" t="s">
        <v>347</v>
      </c>
      <c r="D178" t="s">
        <v>347</v>
      </c>
      <c r="E178" t="s">
        <v>186</v>
      </c>
      <c r="F178" t="s">
        <v>187</v>
      </c>
      <c r="G178">
        <v>5</v>
      </c>
      <c r="H178" t="s">
        <v>361</v>
      </c>
      <c r="I178" t="s">
        <v>401</v>
      </c>
      <c r="J178" t="s">
        <v>414</v>
      </c>
      <c r="K178">
        <v>217</v>
      </c>
      <c r="L178" s="106">
        <v>5.8789998292922967E-2</v>
      </c>
      <c r="M178" s="106">
        <v>5.9980001300573349E-2</v>
      </c>
      <c r="N178">
        <v>669</v>
      </c>
      <c r="O178" s="106">
        <v>5.74599988758564E-2</v>
      </c>
      <c r="P178" s="106">
        <v>5.9319999068975449E-2</v>
      </c>
      <c r="Q178">
        <v>10872</v>
      </c>
      <c r="R178" s="106">
        <v>4.7800000756978989E-2</v>
      </c>
      <c r="S178" s="106">
        <v>4.9380000680685043E-2</v>
      </c>
    </row>
    <row r="179" spans="1:19" x14ac:dyDescent="0.25">
      <c r="A179" t="s">
        <v>331</v>
      </c>
      <c r="B179" t="s">
        <v>347</v>
      </c>
      <c r="C179" t="s">
        <v>347</v>
      </c>
      <c r="D179" t="s">
        <v>347</v>
      </c>
      <c r="E179" t="s">
        <v>196</v>
      </c>
      <c r="F179" t="s">
        <v>197</v>
      </c>
      <c r="G179">
        <v>5</v>
      </c>
      <c r="H179" t="s">
        <v>361</v>
      </c>
      <c r="I179" t="s">
        <v>349</v>
      </c>
      <c r="J179" t="s">
        <v>350</v>
      </c>
      <c r="K179">
        <v>2</v>
      </c>
      <c r="L179" s="106">
        <v>1.6599999507889149E-3</v>
      </c>
      <c r="N179">
        <v>42</v>
      </c>
      <c r="O179" s="106">
        <v>3.6100000143051152E-3</v>
      </c>
      <c r="Q179">
        <v>1130</v>
      </c>
      <c r="R179" s="106">
        <v>4.9700001254677773E-3</v>
      </c>
    </row>
    <row r="180" spans="1:19" x14ac:dyDescent="0.25">
      <c r="A180" t="s">
        <v>331</v>
      </c>
      <c r="B180" t="s">
        <v>347</v>
      </c>
      <c r="C180" t="s">
        <v>347</v>
      </c>
      <c r="D180" t="s">
        <v>347</v>
      </c>
      <c r="E180" t="s">
        <v>196</v>
      </c>
      <c r="F180" t="s">
        <v>197</v>
      </c>
      <c r="G180">
        <v>5</v>
      </c>
      <c r="H180" t="s">
        <v>361</v>
      </c>
      <c r="I180" t="s">
        <v>349</v>
      </c>
      <c r="J180" t="s">
        <v>368</v>
      </c>
      <c r="K180">
        <v>51</v>
      </c>
      <c r="L180" s="106">
        <v>4.2360000312328339E-2</v>
      </c>
      <c r="N180">
        <v>358</v>
      </c>
      <c r="O180" s="106">
        <v>3.0750000849366192E-2</v>
      </c>
      <c r="Q180">
        <v>8418</v>
      </c>
      <c r="R180" s="106">
        <v>3.700999915599823E-2</v>
      </c>
    </row>
    <row r="181" spans="1:19" x14ac:dyDescent="0.25">
      <c r="A181" t="s">
        <v>331</v>
      </c>
      <c r="B181" t="s">
        <v>347</v>
      </c>
      <c r="C181" t="s">
        <v>347</v>
      </c>
      <c r="D181" t="s">
        <v>347</v>
      </c>
      <c r="E181" t="s">
        <v>196</v>
      </c>
      <c r="F181" t="s">
        <v>197</v>
      </c>
      <c r="G181" s="105">
        <v>5</v>
      </c>
      <c r="H181" t="s">
        <v>361</v>
      </c>
      <c r="I181" t="s">
        <v>349</v>
      </c>
      <c r="J181" t="s">
        <v>369</v>
      </c>
      <c r="K181" s="105">
        <v>153</v>
      </c>
      <c r="L181" s="106">
        <v>0.12707999348640439</v>
      </c>
      <c r="N181" s="105">
        <v>1288</v>
      </c>
      <c r="O181" s="106">
        <v>0.1106299981474876</v>
      </c>
      <c r="Q181" s="105">
        <v>27454</v>
      </c>
      <c r="R181" s="106">
        <v>0.1207000017166138</v>
      </c>
      <c r="S181" s="107"/>
    </row>
    <row r="182" spans="1:19" x14ac:dyDescent="0.25">
      <c r="A182" t="s">
        <v>331</v>
      </c>
      <c r="B182" t="s">
        <v>347</v>
      </c>
      <c r="C182" t="s">
        <v>347</v>
      </c>
      <c r="D182" t="s">
        <v>347</v>
      </c>
      <c r="E182" t="s">
        <v>196</v>
      </c>
      <c r="F182" t="s">
        <v>197</v>
      </c>
      <c r="G182" s="105">
        <v>5</v>
      </c>
      <c r="H182" t="s">
        <v>361</v>
      </c>
      <c r="I182" t="s">
        <v>349</v>
      </c>
      <c r="J182" t="s">
        <v>370</v>
      </c>
      <c r="K182" s="105">
        <v>270</v>
      </c>
      <c r="L182" s="106">
        <v>0.224250003695488</v>
      </c>
      <c r="N182" s="105">
        <v>2884</v>
      </c>
      <c r="O182" s="106">
        <v>0.24772000312805181</v>
      </c>
      <c r="Q182" s="105">
        <v>55879</v>
      </c>
      <c r="R182" s="106">
        <v>0.24567000567913061</v>
      </c>
      <c r="S182" s="107"/>
    </row>
    <row r="183" spans="1:19" x14ac:dyDescent="0.25">
      <c r="A183" t="s">
        <v>331</v>
      </c>
      <c r="B183" t="s">
        <v>347</v>
      </c>
      <c r="C183" t="s">
        <v>347</v>
      </c>
      <c r="D183" t="s">
        <v>347</v>
      </c>
      <c r="E183" t="s">
        <v>196</v>
      </c>
      <c r="F183" t="s">
        <v>197</v>
      </c>
      <c r="G183">
        <v>5</v>
      </c>
      <c r="H183" t="s">
        <v>361</v>
      </c>
      <c r="I183" t="s">
        <v>349</v>
      </c>
      <c r="J183" t="s">
        <v>371</v>
      </c>
      <c r="K183">
        <v>308</v>
      </c>
      <c r="L183" s="106">
        <v>0.25580999255180359</v>
      </c>
      <c r="N183">
        <v>3216</v>
      </c>
      <c r="O183" s="106">
        <v>0.27623999118804932</v>
      </c>
      <c r="Q183">
        <v>57982</v>
      </c>
      <c r="R183" s="106">
        <v>0.25490999221801758</v>
      </c>
    </row>
    <row r="184" spans="1:19" x14ac:dyDescent="0.25">
      <c r="A184" t="s">
        <v>331</v>
      </c>
      <c r="B184" t="s">
        <v>347</v>
      </c>
      <c r="C184" t="s">
        <v>347</v>
      </c>
      <c r="D184" t="s">
        <v>347</v>
      </c>
      <c r="E184" t="s">
        <v>196</v>
      </c>
      <c r="F184" t="s">
        <v>197</v>
      </c>
      <c r="G184" s="105">
        <v>5</v>
      </c>
      <c r="H184" t="s">
        <v>361</v>
      </c>
      <c r="I184" t="s">
        <v>349</v>
      </c>
      <c r="J184" t="s">
        <v>372</v>
      </c>
      <c r="K184" s="105">
        <v>257</v>
      </c>
      <c r="L184" s="106">
        <v>0.21345999836921689</v>
      </c>
      <c r="N184" s="105">
        <v>2259</v>
      </c>
      <c r="O184" s="106">
        <v>0.19404000043869021</v>
      </c>
      <c r="Q184" s="105">
        <v>44765</v>
      </c>
      <c r="R184" s="106">
        <v>0.19679999351501459</v>
      </c>
      <c r="S184" s="107"/>
    </row>
    <row r="185" spans="1:19" x14ac:dyDescent="0.25">
      <c r="A185" t="s">
        <v>331</v>
      </c>
      <c r="B185" t="s">
        <v>347</v>
      </c>
      <c r="C185" t="s">
        <v>347</v>
      </c>
      <c r="D185" t="s">
        <v>347</v>
      </c>
      <c r="E185" t="s">
        <v>196</v>
      </c>
      <c r="F185" t="s">
        <v>197</v>
      </c>
      <c r="G185" s="105">
        <v>5</v>
      </c>
      <c r="H185" t="s">
        <v>361</v>
      </c>
      <c r="I185" t="s">
        <v>349</v>
      </c>
      <c r="J185" t="s">
        <v>373</v>
      </c>
      <c r="K185" s="105">
        <v>163</v>
      </c>
      <c r="L185" s="106">
        <v>0.13537999987602231</v>
      </c>
      <c r="N185" s="105">
        <v>1595</v>
      </c>
      <c r="O185" s="106">
        <v>0.13699999451637271</v>
      </c>
      <c r="Q185" s="105">
        <v>31831</v>
      </c>
      <c r="R185" s="106">
        <v>0.1399399936199188</v>
      </c>
      <c r="S185" s="107"/>
    </row>
    <row r="186" spans="1:19" x14ac:dyDescent="0.25">
      <c r="A186" t="s">
        <v>331</v>
      </c>
      <c r="B186" t="s">
        <v>347</v>
      </c>
      <c r="C186" t="s">
        <v>347</v>
      </c>
      <c r="D186" t="s">
        <v>347</v>
      </c>
      <c r="E186" t="s">
        <v>196</v>
      </c>
      <c r="F186" t="s">
        <v>197</v>
      </c>
      <c r="G186" s="105">
        <v>5</v>
      </c>
      <c r="H186" t="s">
        <v>361</v>
      </c>
      <c r="I186" t="s">
        <v>438</v>
      </c>
      <c r="J186" t="s">
        <v>48</v>
      </c>
      <c r="K186" s="105">
        <v>966</v>
      </c>
      <c r="L186" s="106">
        <v>0.80233001708984375</v>
      </c>
      <c r="M186" s="106">
        <v>0.80971997976303101</v>
      </c>
      <c r="N186" s="105">
        <v>9362</v>
      </c>
      <c r="O186" s="106">
        <v>0.80415999889373779</v>
      </c>
      <c r="P186" s="106">
        <v>0.83011001348495483</v>
      </c>
      <c r="Q186" s="105">
        <v>186401</v>
      </c>
      <c r="R186" s="106">
        <v>0.81949001550674438</v>
      </c>
      <c r="S186" s="107">
        <v>0.8465999960899353</v>
      </c>
    </row>
    <row r="187" spans="1:19" x14ac:dyDescent="0.25">
      <c r="A187" t="s">
        <v>331</v>
      </c>
      <c r="B187" t="s">
        <v>347</v>
      </c>
      <c r="C187" t="s">
        <v>347</v>
      </c>
      <c r="D187" t="s">
        <v>347</v>
      </c>
      <c r="E187" t="s">
        <v>196</v>
      </c>
      <c r="F187" t="s">
        <v>197</v>
      </c>
      <c r="G187" s="105">
        <v>5</v>
      </c>
      <c r="H187" t="s">
        <v>361</v>
      </c>
      <c r="I187" t="s">
        <v>438</v>
      </c>
      <c r="J187" t="s">
        <v>42</v>
      </c>
      <c r="K187" s="105">
        <v>134</v>
      </c>
      <c r="L187" s="106">
        <v>0.1112999990582466</v>
      </c>
      <c r="M187" s="106">
        <v>0.11231999844312671</v>
      </c>
      <c r="N187" s="105">
        <v>1099</v>
      </c>
      <c r="O187" s="106">
        <v>9.4400003552436829E-2</v>
      </c>
      <c r="P187" s="106">
        <v>9.7450003027915955E-2</v>
      </c>
      <c r="Q187" s="105">
        <v>20350</v>
      </c>
      <c r="R187" s="106">
        <v>8.9469999074935913E-2</v>
      </c>
      <c r="S187" s="107">
        <v>9.2430002987384796E-2</v>
      </c>
    </row>
    <row r="188" spans="1:19" x14ac:dyDescent="0.25">
      <c r="A188" t="s">
        <v>331</v>
      </c>
      <c r="B188" t="s">
        <v>347</v>
      </c>
      <c r="C188" t="s">
        <v>347</v>
      </c>
      <c r="D188" t="s">
        <v>347</v>
      </c>
      <c r="E188" t="s">
        <v>196</v>
      </c>
      <c r="F188" t="s">
        <v>197</v>
      </c>
      <c r="G188">
        <v>5</v>
      </c>
      <c r="H188" t="s">
        <v>361</v>
      </c>
      <c r="I188" t="s">
        <v>438</v>
      </c>
      <c r="J188" t="s">
        <v>374</v>
      </c>
      <c r="K188">
        <v>93</v>
      </c>
      <c r="L188" s="106">
        <v>7.7239997684955597E-2</v>
      </c>
      <c r="M188" s="106">
        <v>7.7950000762939453E-2</v>
      </c>
      <c r="N188">
        <v>817</v>
      </c>
      <c r="O188" s="106">
        <v>7.0179998874664307E-2</v>
      </c>
      <c r="P188" s="106">
        <v>7.2439998388290405E-2</v>
      </c>
      <c r="Q188">
        <v>13425</v>
      </c>
      <c r="R188" s="106">
        <v>5.9020001441240311E-2</v>
      </c>
      <c r="S188" s="106">
        <v>6.0970000922679901E-2</v>
      </c>
    </row>
    <row r="189" spans="1:19" x14ac:dyDescent="0.25">
      <c r="A189" t="s">
        <v>331</v>
      </c>
      <c r="B189" t="s">
        <v>347</v>
      </c>
      <c r="C189" t="s">
        <v>347</v>
      </c>
      <c r="D189" t="s">
        <v>347</v>
      </c>
      <c r="E189" t="s">
        <v>196</v>
      </c>
      <c r="F189" t="s">
        <v>197</v>
      </c>
      <c r="G189">
        <v>5</v>
      </c>
      <c r="H189" t="s">
        <v>361</v>
      </c>
      <c r="I189" t="s">
        <v>438</v>
      </c>
      <c r="J189" t="s">
        <v>86</v>
      </c>
      <c r="K189">
        <v>11</v>
      </c>
      <c r="L189" s="106">
        <v>9.1399997472763062E-3</v>
      </c>
      <c r="N189">
        <v>364</v>
      </c>
      <c r="O189" s="106">
        <v>3.1270001083612442E-2</v>
      </c>
      <c r="Q189">
        <v>7283</v>
      </c>
      <c r="R189" s="106">
        <v>3.2019998878240592E-2</v>
      </c>
    </row>
    <row r="190" spans="1:19" x14ac:dyDescent="0.25">
      <c r="A190" t="s">
        <v>331</v>
      </c>
      <c r="B190" t="s">
        <v>347</v>
      </c>
      <c r="C190" t="s">
        <v>347</v>
      </c>
      <c r="D190" t="s">
        <v>347</v>
      </c>
      <c r="E190" t="s">
        <v>196</v>
      </c>
      <c r="F190" t="s">
        <v>197</v>
      </c>
      <c r="G190" s="105">
        <v>5</v>
      </c>
      <c r="H190" t="s">
        <v>361</v>
      </c>
      <c r="I190" t="s">
        <v>375</v>
      </c>
      <c r="J190" t="s">
        <v>376</v>
      </c>
      <c r="K190" s="105">
        <v>295</v>
      </c>
      <c r="L190" s="106">
        <v>0.2450200021266937</v>
      </c>
      <c r="N190" s="105">
        <v>2437</v>
      </c>
      <c r="O190" s="106">
        <v>0.2093300074338913</v>
      </c>
      <c r="Q190" s="105">
        <v>47189</v>
      </c>
      <c r="R190" s="106">
        <v>0.20746000111103061</v>
      </c>
      <c r="S190" s="107"/>
    </row>
    <row r="191" spans="1:19" x14ac:dyDescent="0.25">
      <c r="A191" t="s">
        <v>331</v>
      </c>
      <c r="B191" t="s">
        <v>347</v>
      </c>
      <c r="C191" t="s">
        <v>347</v>
      </c>
      <c r="D191" t="s">
        <v>347</v>
      </c>
      <c r="E191" t="s">
        <v>196</v>
      </c>
      <c r="F191" t="s">
        <v>197</v>
      </c>
      <c r="G191" s="105">
        <v>5</v>
      </c>
      <c r="H191" t="s">
        <v>361</v>
      </c>
      <c r="I191" t="s">
        <v>375</v>
      </c>
      <c r="J191" t="s">
        <v>377</v>
      </c>
      <c r="K191" s="105">
        <v>242</v>
      </c>
      <c r="L191" s="106">
        <v>0.20100000500679019</v>
      </c>
      <c r="N191" s="105">
        <v>2451</v>
      </c>
      <c r="O191" s="106">
        <v>0.21052999794483179</v>
      </c>
      <c r="Q191" s="105">
        <v>47420</v>
      </c>
      <c r="R191" s="106">
        <v>0.20848000049591059</v>
      </c>
      <c r="S191" s="107"/>
    </row>
    <row r="192" spans="1:19" x14ac:dyDescent="0.25">
      <c r="A192" t="s">
        <v>331</v>
      </c>
      <c r="B192" t="s">
        <v>347</v>
      </c>
      <c r="C192" t="s">
        <v>347</v>
      </c>
      <c r="D192" t="s">
        <v>347</v>
      </c>
      <c r="E192" t="s">
        <v>196</v>
      </c>
      <c r="F192" t="s">
        <v>197</v>
      </c>
      <c r="G192" s="105">
        <v>5</v>
      </c>
      <c r="H192" t="s">
        <v>361</v>
      </c>
      <c r="I192" t="s">
        <v>375</v>
      </c>
      <c r="J192" t="s">
        <v>378</v>
      </c>
      <c r="K192" s="105">
        <v>175</v>
      </c>
      <c r="L192" s="106">
        <v>0.14534999430179599</v>
      </c>
      <c r="N192" s="105">
        <v>1969</v>
      </c>
      <c r="O192" s="106">
        <v>0.16912999749183649</v>
      </c>
      <c r="Q192" s="105">
        <v>37332</v>
      </c>
      <c r="R192" s="106">
        <v>0.1641300022602081</v>
      </c>
      <c r="S192" s="107"/>
    </row>
    <row r="193" spans="1:19" x14ac:dyDescent="0.25">
      <c r="A193" t="s">
        <v>331</v>
      </c>
      <c r="B193" t="s">
        <v>347</v>
      </c>
      <c r="C193" t="s">
        <v>347</v>
      </c>
      <c r="D193" t="s">
        <v>347</v>
      </c>
      <c r="E193" t="s">
        <v>196</v>
      </c>
      <c r="F193" t="s">
        <v>197</v>
      </c>
      <c r="G193">
        <v>5</v>
      </c>
      <c r="H193" t="s">
        <v>361</v>
      </c>
      <c r="I193" t="s">
        <v>375</v>
      </c>
      <c r="J193" t="s">
        <v>379</v>
      </c>
      <c r="K193">
        <v>241</v>
      </c>
      <c r="L193" s="106">
        <v>0.20016999542713171</v>
      </c>
      <c r="N193">
        <v>2407</v>
      </c>
      <c r="O193" s="106">
        <v>0.20675000548362729</v>
      </c>
      <c r="Q193">
        <v>47525</v>
      </c>
      <c r="R193" s="106">
        <v>0.20893999934196469</v>
      </c>
    </row>
    <row r="194" spans="1:19" x14ac:dyDescent="0.25">
      <c r="A194" t="s">
        <v>331</v>
      </c>
      <c r="B194" t="s">
        <v>347</v>
      </c>
      <c r="C194" t="s">
        <v>347</v>
      </c>
      <c r="D194" t="s">
        <v>347</v>
      </c>
      <c r="E194" t="s">
        <v>196</v>
      </c>
      <c r="F194" t="s">
        <v>197</v>
      </c>
      <c r="G194" s="105">
        <v>5</v>
      </c>
      <c r="H194" t="s">
        <v>361</v>
      </c>
      <c r="I194" t="s">
        <v>375</v>
      </c>
      <c r="J194" t="s">
        <v>380</v>
      </c>
      <c r="K194" s="105">
        <v>251</v>
      </c>
      <c r="L194" s="106">
        <v>0.2084700018167496</v>
      </c>
      <c r="N194" s="105">
        <v>2378</v>
      </c>
      <c r="O194" s="106">
        <v>0.20426000654697421</v>
      </c>
      <c r="Q194" s="105">
        <v>47993</v>
      </c>
      <c r="R194" s="106">
        <v>0.210999995470047</v>
      </c>
      <c r="S194" s="107"/>
    </row>
    <row r="195" spans="1:19" x14ac:dyDescent="0.25">
      <c r="A195" t="s">
        <v>331</v>
      </c>
      <c r="B195" t="s">
        <v>347</v>
      </c>
      <c r="C195" t="s">
        <v>347</v>
      </c>
      <c r="D195" t="s">
        <v>347</v>
      </c>
      <c r="E195" t="s">
        <v>196</v>
      </c>
      <c r="F195" t="s">
        <v>197</v>
      </c>
      <c r="G195">
        <v>5</v>
      </c>
      <c r="H195" t="s">
        <v>361</v>
      </c>
      <c r="I195" t="s">
        <v>381</v>
      </c>
      <c r="J195" t="s">
        <v>382</v>
      </c>
      <c r="K195">
        <v>29</v>
      </c>
      <c r="L195" s="106">
        <v>2.4089999496936802E-2</v>
      </c>
      <c r="M195" s="106">
        <v>2.5599999353289601E-2</v>
      </c>
      <c r="N195">
        <v>246</v>
      </c>
      <c r="O195" s="106">
        <v>2.112999930977821E-2</v>
      </c>
      <c r="P195" s="106">
        <v>2.553999982774258E-2</v>
      </c>
      <c r="Q195">
        <v>5423</v>
      </c>
      <c r="R195" s="106">
        <v>2.384000085294247E-2</v>
      </c>
      <c r="S195" s="106">
        <v>3.0780000612139698E-2</v>
      </c>
    </row>
    <row r="196" spans="1:19" x14ac:dyDescent="0.25">
      <c r="A196" t="s">
        <v>331</v>
      </c>
      <c r="B196" t="s">
        <v>347</v>
      </c>
      <c r="C196" t="s">
        <v>347</v>
      </c>
      <c r="D196" t="s">
        <v>347</v>
      </c>
      <c r="E196" t="s">
        <v>196</v>
      </c>
      <c r="F196" t="s">
        <v>197</v>
      </c>
      <c r="G196">
        <v>5</v>
      </c>
      <c r="H196" t="s">
        <v>361</v>
      </c>
      <c r="I196" t="s">
        <v>381</v>
      </c>
      <c r="J196" t="s">
        <v>383</v>
      </c>
      <c r="K196">
        <v>103</v>
      </c>
      <c r="L196" s="106">
        <v>8.5550002753734589E-2</v>
      </c>
      <c r="M196" s="106">
        <v>9.0910002589225769E-2</v>
      </c>
      <c r="N196">
        <v>1313</v>
      </c>
      <c r="O196" s="106">
        <v>0.1127799972891808</v>
      </c>
      <c r="P196" s="106">
        <v>0.13632999360561371</v>
      </c>
      <c r="Q196">
        <v>26007</v>
      </c>
      <c r="R196" s="106">
        <v>0.11433999985456469</v>
      </c>
      <c r="S196" s="106">
        <v>0.1476300060749054</v>
      </c>
    </row>
    <row r="197" spans="1:19" x14ac:dyDescent="0.25">
      <c r="A197" t="s">
        <v>331</v>
      </c>
      <c r="B197" t="s">
        <v>347</v>
      </c>
      <c r="C197" t="s">
        <v>347</v>
      </c>
      <c r="D197" t="s">
        <v>347</v>
      </c>
      <c r="E197" t="s">
        <v>196</v>
      </c>
      <c r="F197" t="s">
        <v>197</v>
      </c>
      <c r="G197" s="105">
        <v>5</v>
      </c>
      <c r="H197" t="s">
        <v>361</v>
      </c>
      <c r="I197" t="s">
        <v>381</v>
      </c>
      <c r="J197" t="s">
        <v>384</v>
      </c>
      <c r="K197" s="105">
        <v>1001</v>
      </c>
      <c r="L197" s="106">
        <v>0.83139997720718384</v>
      </c>
      <c r="M197" s="106">
        <v>0.88349997997283936</v>
      </c>
      <c r="N197" s="105">
        <v>8072</v>
      </c>
      <c r="O197" s="106">
        <v>0.69335001707077026</v>
      </c>
      <c r="P197" s="106">
        <v>0.83812999725341797</v>
      </c>
      <c r="Q197" s="105">
        <v>144739</v>
      </c>
      <c r="R197" s="106">
        <v>0.6363300085067749</v>
      </c>
      <c r="S197" s="107">
        <v>0.82159000635147095</v>
      </c>
    </row>
    <row r="198" spans="1:19" x14ac:dyDescent="0.25">
      <c r="A198" t="s">
        <v>331</v>
      </c>
      <c r="B198" t="s">
        <v>347</v>
      </c>
      <c r="C198" t="s">
        <v>347</v>
      </c>
      <c r="D198" t="s">
        <v>347</v>
      </c>
      <c r="E198" t="s">
        <v>196</v>
      </c>
      <c r="F198" t="s">
        <v>197</v>
      </c>
      <c r="G198">
        <v>5</v>
      </c>
      <c r="H198" t="s">
        <v>361</v>
      </c>
      <c r="I198" t="s">
        <v>381</v>
      </c>
      <c r="J198" t="s">
        <v>385</v>
      </c>
      <c r="K198">
        <v>71</v>
      </c>
      <c r="L198" s="106">
        <v>5.8970000594854348E-2</v>
      </c>
      <c r="N198">
        <v>2011</v>
      </c>
      <c r="O198" s="106">
        <v>0.17273999750614169</v>
      </c>
      <c r="Q198">
        <v>51290</v>
      </c>
      <c r="R198" s="106">
        <v>0.22549000382423401</v>
      </c>
    </row>
    <row r="199" spans="1:19" x14ac:dyDescent="0.25">
      <c r="A199" t="s">
        <v>331</v>
      </c>
      <c r="B199" t="s">
        <v>347</v>
      </c>
      <c r="C199" t="s">
        <v>347</v>
      </c>
      <c r="D199" t="s">
        <v>347</v>
      </c>
      <c r="E199" t="s">
        <v>196</v>
      </c>
      <c r="F199" t="s">
        <v>197</v>
      </c>
      <c r="G199" s="105">
        <v>5</v>
      </c>
      <c r="H199" t="s">
        <v>361</v>
      </c>
      <c r="I199" t="s">
        <v>386</v>
      </c>
      <c r="J199" t="s">
        <v>387</v>
      </c>
      <c r="K199" s="105">
        <v>11</v>
      </c>
      <c r="L199" s="106">
        <v>9.1399997472763062E-3</v>
      </c>
      <c r="M199" s="106">
        <v>9.1899996623396873E-3</v>
      </c>
      <c r="N199" s="105">
        <v>197</v>
      </c>
      <c r="O199" s="106">
        <v>1.6920000314712521E-2</v>
      </c>
      <c r="P199" s="106">
        <v>1.717999950051308E-2</v>
      </c>
      <c r="Q199" s="105">
        <v>12181</v>
      </c>
      <c r="R199" s="106">
        <v>5.3550001233816147E-2</v>
      </c>
      <c r="S199" s="107">
        <v>5.4999999701976783E-2</v>
      </c>
    </row>
    <row r="200" spans="1:19" x14ac:dyDescent="0.25">
      <c r="A200" t="s">
        <v>331</v>
      </c>
      <c r="B200" t="s">
        <v>347</v>
      </c>
      <c r="C200" t="s">
        <v>347</v>
      </c>
      <c r="D200" t="s">
        <v>347</v>
      </c>
      <c r="E200" t="s">
        <v>196</v>
      </c>
      <c r="F200" t="s">
        <v>197</v>
      </c>
      <c r="G200" s="105">
        <v>5</v>
      </c>
      <c r="H200" t="s">
        <v>361</v>
      </c>
      <c r="I200" t="s">
        <v>386</v>
      </c>
      <c r="J200" t="s">
        <v>388</v>
      </c>
      <c r="K200" s="105">
        <v>2</v>
      </c>
      <c r="L200" s="106">
        <v>1.6599999507889149E-3</v>
      </c>
      <c r="M200" s="106">
        <v>1.6700000269338491E-3</v>
      </c>
      <c r="N200" s="105">
        <v>197</v>
      </c>
      <c r="O200" s="106">
        <v>1.6920000314712521E-2</v>
      </c>
      <c r="P200" s="106">
        <v>1.717999950051308E-2</v>
      </c>
      <c r="Q200" s="105">
        <v>6321</v>
      </c>
      <c r="R200" s="106">
        <v>2.77900006622076E-2</v>
      </c>
      <c r="S200" s="107">
        <v>2.8540000319480899E-2</v>
      </c>
    </row>
    <row r="201" spans="1:19" x14ac:dyDescent="0.25">
      <c r="A201" t="s">
        <v>331</v>
      </c>
      <c r="B201" t="s">
        <v>347</v>
      </c>
      <c r="C201" t="s">
        <v>347</v>
      </c>
      <c r="D201" t="s">
        <v>347</v>
      </c>
      <c r="E201" t="s">
        <v>196</v>
      </c>
      <c r="F201" t="s">
        <v>197</v>
      </c>
      <c r="G201" s="105">
        <v>5</v>
      </c>
      <c r="H201" t="s">
        <v>361</v>
      </c>
      <c r="I201" t="s">
        <v>386</v>
      </c>
      <c r="J201" t="s">
        <v>85</v>
      </c>
      <c r="K201" s="105">
        <v>18</v>
      </c>
      <c r="L201" s="106">
        <v>1.494999974966049E-2</v>
      </c>
      <c r="M201" s="106">
        <v>1.503999996930361E-2</v>
      </c>
      <c r="N201" s="105">
        <v>179</v>
      </c>
      <c r="O201" s="106">
        <v>1.537999976426363E-2</v>
      </c>
      <c r="P201" s="106">
        <v>1.561000011861324E-2</v>
      </c>
      <c r="Q201" s="105">
        <v>4872</v>
      </c>
      <c r="R201" s="106">
        <v>2.1420000120997429E-2</v>
      </c>
      <c r="S201" s="107">
        <v>2.199999988079071E-2</v>
      </c>
    </row>
    <row r="202" spans="1:19" x14ac:dyDescent="0.25">
      <c r="A202" t="s">
        <v>331</v>
      </c>
      <c r="B202" t="s">
        <v>347</v>
      </c>
      <c r="C202" t="s">
        <v>347</v>
      </c>
      <c r="D202" t="s">
        <v>347</v>
      </c>
      <c r="E202" t="s">
        <v>196</v>
      </c>
      <c r="F202" t="s">
        <v>197</v>
      </c>
      <c r="G202" s="105">
        <v>5</v>
      </c>
      <c r="H202" t="s">
        <v>361</v>
      </c>
      <c r="I202" t="s">
        <v>386</v>
      </c>
      <c r="J202" t="s">
        <v>389</v>
      </c>
      <c r="K202" s="105">
        <v>5</v>
      </c>
      <c r="L202" s="106">
        <v>4.1499999351799488E-3</v>
      </c>
      <c r="M202" s="106">
        <v>4.1800001636147499E-3</v>
      </c>
      <c r="N202" s="105">
        <v>87</v>
      </c>
      <c r="O202" s="106">
        <v>7.4700000695884228E-3</v>
      </c>
      <c r="P202" s="106">
        <v>7.5900000520050526E-3</v>
      </c>
      <c r="Q202" s="105">
        <v>4049</v>
      </c>
      <c r="R202" s="106">
        <v>1.779999956488609E-2</v>
      </c>
      <c r="S202" s="107">
        <v>1.8279999494552609E-2</v>
      </c>
    </row>
    <row r="203" spans="1:19" x14ac:dyDescent="0.25">
      <c r="A203" t="s">
        <v>331</v>
      </c>
      <c r="B203" t="s">
        <v>347</v>
      </c>
      <c r="C203" t="s">
        <v>347</v>
      </c>
      <c r="D203" t="s">
        <v>347</v>
      </c>
      <c r="E203" t="s">
        <v>196</v>
      </c>
      <c r="F203" t="s">
        <v>197</v>
      </c>
      <c r="G203" s="105">
        <v>5</v>
      </c>
      <c r="H203" t="s">
        <v>361</v>
      </c>
      <c r="I203" t="s">
        <v>386</v>
      </c>
      <c r="J203" t="s">
        <v>86</v>
      </c>
      <c r="K203" s="105">
        <v>7</v>
      </c>
      <c r="L203" s="106">
        <v>5.8100000023841858E-3</v>
      </c>
      <c r="N203" s="105">
        <v>178</v>
      </c>
      <c r="O203" s="106">
        <v>1.528999954462051E-2</v>
      </c>
      <c r="Q203" s="105">
        <v>5972</v>
      </c>
      <c r="R203" s="106">
        <v>2.6259999722242359E-2</v>
      </c>
      <c r="S203" s="107"/>
    </row>
    <row r="204" spans="1:19" x14ac:dyDescent="0.25">
      <c r="A204" t="s">
        <v>331</v>
      </c>
      <c r="B204" t="s">
        <v>347</v>
      </c>
      <c r="C204" t="s">
        <v>347</v>
      </c>
      <c r="D204" t="s">
        <v>347</v>
      </c>
      <c r="E204" t="s">
        <v>196</v>
      </c>
      <c r="F204" t="s">
        <v>197</v>
      </c>
      <c r="G204" s="105">
        <v>5</v>
      </c>
      <c r="H204" t="s">
        <v>361</v>
      </c>
      <c r="I204" t="s">
        <v>386</v>
      </c>
      <c r="J204" t="s">
        <v>84</v>
      </c>
      <c r="K204" s="105">
        <v>1161</v>
      </c>
      <c r="L204" s="106">
        <v>0.96429002285003662</v>
      </c>
      <c r="M204" s="106">
        <v>0.96991997957229614</v>
      </c>
      <c r="N204" s="105">
        <v>10804</v>
      </c>
      <c r="O204" s="106">
        <v>0.92802000045776367</v>
      </c>
      <c r="P204" s="106">
        <v>0.94243001937866211</v>
      </c>
      <c r="Q204" s="105">
        <v>194064</v>
      </c>
      <c r="R204" s="106">
        <v>0.85317999124526978</v>
      </c>
      <c r="S204" s="107">
        <v>0.87619000673294067</v>
      </c>
    </row>
    <row r="205" spans="1:19" x14ac:dyDescent="0.25">
      <c r="A205" t="s">
        <v>331</v>
      </c>
      <c r="B205" t="s">
        <v>347</v>
      </c>
      <c r="C205" t="s">
        <v>347</v>
      </c>
      <c r="D205" t="s">
        <v>347</v>
      </c>
      <c r="E205" t="s">
        <v>196</v>
      </c>
      <c r="F205" t="s">
        <v>197</v>
      </c>
      <c r="G205" s="105">
        <v>5</v>
      </c>
      <c r="H205" t="s">
        <v>361</v>
      </c>
      <c r="I205" t="s">
        <v>419</v>
      </c>
      <c r="J205" t="s">
        <v>390</v>
      </c>
      <c r="K205" s="105">
        <v>71</v>
      </c>
      <c r="L205" s="106">
        <v>5.8970000594854348E-2</v>
      </c>
      <c r="N205" s="105">
        <v>2011</v>
      </c>
      <c r="O205" s="106">
        <v>0.17273999750614169</v>
      </c>
      <c r="Q205" s="105">
        <v>51290</v>
      </c>
      <c r="R205" s="106">
        <v>0.22549000382423401</v>
      </c>
      <c r="S205" s="107"/>
    </row>
    <row r="206" spans="1:19" x14ac:dyDescent="0.25">
      <c r="A206" t="s">
        <v>331</v>
      </c>
      <c r="B206" t="s">
        <v>347</v>
      </c>
      <c r="C206" t="s">
        <v>347</v>
      </c>
      <c r="D206" t="s">
        <v>347</v>
      </c>
      <c r="E206" t="s">
        <v>196</v>
      </c>
      <c r="F206" t="s">
        <v>197</v>
      </c>
      <c r="G206">
        <v>5</v>
      </c>
      <c r="H206" t="s">
        <v>361</v>
      </c>
      <c r="I206" t="s">
        <v>419</v>
      </c>
      <c r="J206" t="s">
        <v>391</v>
      </c>
      <c r="K206">
        <v>103</v>
      </c>
      <c r="L206" s="106">
        <v>8.5550002753734589E-2</v>
      </c>
      <c r="M206" s="106">
        <v>9.0910002589225769E-2</v>
      </c>
      <c r="N206">
        <v>1313</v>
      </c>
      <c r="O206" s="106">
        <v>0.1127799972891808</v>
      </c>
      <c r="P206" s="106">
        <v>0.13632999360561371</v>
      </c>
      <c r="Q206">
        <v>26007</v>
      </c>
      <c r="R206" s="106">
        <v>0.11433999985456469</v>
      </c>
      <c r="S206" s="106">
        <v>0.1476300060749054</v>
      </c>
    </row>
    <row r="207" spans="1:19" x14ac:dyDescent="0.25">
      <c r="A207" t="s">
        <v>331</v>
      </c>
      <c r="B207" t="s">
        <v>347</v>
      </c>
      <c r="C207" t="s">
        <v>347</v>
      </c>
      <c r="D207" t="s">
        <v>347</v>
      </c>
      <c r="E207" t="s">
        <v>196</v>
      </c>
      <c r="F207" t="s">
        <v>197</v>
      </c>
      <c r="G207">
        <v>5</v>
      </c>
      <c r="H207" t="s">
        <v>361</v>
      </c>
      <c r="I207" t="s">
        <v>419</v>
      </c>
      <c r="J207" t="s">
        <v>392</v>
      </c>
      <c r="K207">
        <v>430</v>
      </c>
      <c r="L207" s="106">
        <v>0.35714000463485718</v>
      </c>
      <c r="M207" s="106">
        <v>0.3795199990272522</v>
      </c>
      <c r="N207">
        <v>3952</v>
      </c>
      <c r="O207" s="106">
        <v>0.33945998549461359</v>
      </c>
      <c r="P207" s="106">
        <v>0.41034001111984247</v>
      </c>
      <c r="Q207">
        <v>69347</v>
      </c>
      <c r="R207" s="106">
        <v>0.30487999320030212</v>
      </c>
      <c r="S207" s="106">
        <v>0.39364001154899603</v>
      </c>
    </row>
    <row r="208" spans="1:19" x14ac:dyDescent="0.25">
      <c r="A208" t="s">
        <v>331</v>
      </c>
      <c r="B208" t="s">
        <v>347</v>
      </c>
      <c r="C208" t="s">
        <v>347</v>
      </c>
      <c r="D208" t="s">
        <v>347</v>
      </c>
      <c r="E208" t="s">
        <v>196</v>
      </c>
      <c r="F208" t="s">
        <v>197</v>
      </c>
      <c r="G208">
        <v>5</v>
      </c>
      <c r="H208" t="s">
        <v>361</v>
      </c>
      <c r="I208" t="s">
        <v>419</v>
      </c>
      <c r="J208" t="s">
        <v>393</v>
      </c>
      <c r="K208">
        <v>491</v>
      </c>
      <c r="L208" s="106">
        <v>0.40781000256538391</v>
      </c>
      <c r="M208" s="106">
        <v>0.43336001038551331</v>
      </c>
      <c r="N208">
        <v>3620</v>
      </c>
      <c r="O208" s="106">
        <v>0.31093999743461609</v>
      </c>
      <c r="P208" s="106">
        <v>0.3758699893951416</v>
      </c>
      <c r="Q208">
        <v>66079</v>
      </c>
      <c r="R208" s="106">
        <v>0.29050999879837042</v>
      </c>
      <c r="S208" s="106">
        <v>0.37509000301361078</v>
      </c>
    </row>
    <row r="209" spans="1:19" x14ac:dyDescent="0.25">
      <c r="A209" t="s">
        <v>331</v>
      </c>
      <c r="B209" t="s">
        <v>347</v>
      </c>
      <c r="C209" t="s">
        <v>347</v>
      </c>
      <c r="D209" t="s">
        <v>347</v>
      </c>
      <c r="E209" t="s">
        <v>196</v>
      </c>
      <c r="F209" t="s">
        <v>197</v>
      </c>
      <c r="G209" s="105">
        <v>5</v>
      </c>
      <c r="H209" t="s">
        <v>361</v>
      </c>
      <c r="I209" t="s">
        <v>419</v>
      </c>
      <c r="J209" t="s">
        <v>394</v>
      </c>
      <c r="K209" s="105">
        <v>109</v>
      </c>
      <c r="L209" s="106">
        <v>9.0530000627040863E-2</v>
      </c>
      <c r="M209" s="106">
        <v>9.6199996769428253E-2</v>
      </c>
      <c r="N209" s="105">
        <v>746</v>
      </c>
      <c r="O209" s="106">
        <v>6.4079999923706055E-2</v>
      </c>
      <c r="P209" s="106">
        <v>7.7459998428821564E-2</v>
      </c>
      <c r="Q209" s="105">
        <v>14736</v>
      </c>
      <c r="R209" s="106">
        <v>6.4790003001689911E-2</v>
      </c>
      <c r="S209" s="107">
        <v>8.3650000393390656E-2</v>
      </c>
    </row>
    <row r="210" spans="1:19" x14ac:dyDescent="0.25">
      <c r="A210" t="s">
        <v>331</v>
      </c>
      <c r="B210" t="s">
        <v>347</v>
      </c>
      <c r="C210" t="s">
        <v>347</v>
      </c>
      <c r="D210" t="s">
        <v>347</v>
      </c>
      <c r="E210" t="s">
        <v>196</v>
      </c>
      <c r="F210" t="s">
        <v>197</v>
      </c>
      <c r="G210" s="105">
        <v>5</v>
      </c>
      <c r="H210" t="s">
        <v>361</v>
      </c>
      <c r="I210" t="s">
        <v>439</v>
      </c>
      <c r="J210" t="s">
        <v>440</v>
      </c>
      <c r="K210" s="105">
        <v>71</v>
      </c>
      <c r="L210" s="106">
        <v>5.8970000594854348E-2</v>
      </c>
      <c r="N210" s="105">
        <v>2011</v>
      </c>
      <c r="O210" s="106">
        <v>0.17273999750614169</v>
      </c>
      <c r="Q210" s="105">
        <v>51290</v>
      </c>
      <c r="R210" s="106">
        <v>0.22549000382423401</v>
      </c>
      <c r="S210" s="107"/>
    </row>
    <row r="211" spans="1:19" x14ac:dyDescent="0.25">
      <c r="A211" t="s">
        <v>331</v>
      </c>
      <c r="B211" t="s">
        <v>347</v>
      </c>
      <c r="C211" t="s">
        <v>347</v>
      </c>
      <c r="D211" t="s">
        <v>347</v>
      </c>
      <c r="E211" t="s">
        <v>196</v>
      </c>
      <c r="F211" t="s">
        <v>197</v>
      </c>
      <c r="G211">
        <v>5</v>
      </c>
      <c r="H211" t="s">
        <v>361</v>
      </c>
      <c r="I211" t="s">
        <v>439</v>
      </c>
      <c r="J211" t="s">
        <v>442</v>
      </c>
      <c r="K211">
        <v>1133</v>
      </c>
      <c r="L211" s="106">
        <v>0.94103002548217773</v>
      </c>
      <c r="M211" s="106">
        <v>1</v>
      </c>
      <c r="N211">
        <v>9631</v>
      </c>
      <c r="O211" s="106">
        <v>0.82726001739501953</v>
      </c>
      <c r="P211" s="106">
        <v>1</v>
      </c>
      <c r="Q211">
        <v>176169</v>
      </c>
      <c r="R211" s="106">
        <v>0.77451002597808838</v>
      </c>
      <c r="S211" s="106">
        <v>1</v>
      </c>
    </row>
    <row r="212" spans="1:19" x14ac:dyDescent="0.25">
      <c r="A212" t="s">
        <v>331</v>
      </c>
      <c r="B212" t="s">
        <v>347</v>
      </c>
      <c r="C212" t="s">
        <v>347</v>
      </c>
      <c r="D212" t="s">
        <v>347</v>
      </c>
      <c r="E212" t="s">
        <v>196</v>
      </c>
      <c r="F212" t="s">
        <v>197</v>
      </c>
      <c r="G212" s="105">
        <v>5</v>
      </c>
      <c r="H212" t="s">
        <v>361</v>
      </c>
      <c r="I212" t="s">
        <v>395</v>
      </c>
      <c r="J212" t="s">
        <v>396</v>
      </c>
      <c r="K212" s="105">
        <v>1191</v>
      </c>
      <c r="L212" s="106">
        <v>0.98919999599456787</v>
      </c>
      <c r="N212" s="105">
        <v>11565</v>
      </c>
      <c r="O212" s="106">
        <v>0.99339002370834351</v>
      </c>
      <c r="Q212" s="105">
        <v>225832</v>
      </c>
      <c r="R212" s="106">
        <v>0.99285000562667847</v>
      </c>
      <c r="S212" s="107"/>
    </row>
    <row r="213" spans="1:19" x14ac:dyDescent="0.25">
      <c r="A213" t="s">
        <v>331</v>
      </c>
      <c r="B213" t="s">
        <v>347</v>
      </c>
      <c r="C213" t="s">
        <v>347</v>
      </c>
      <c r="D213" t="s">
        <v>347</v>
      </c>
      <c r="E213" t="s">
        <v>196</v>
      </c>
      <c r="F213" t="s">
        <v>197</v>
      </c>
      <c r="G213" s="105">
        <v>5</v>
      </c>
      <c r="H213" t="s">
        <v>361</v>
      </c>
      <c r="I213" t="s">
        <v>395</v>
      </c>
      <c r="J213" t="s">
        <v>397</v>
      </c>
      <c r="K213" s="105">
        <v>13</v>
      </c>
      <c r="L213" s="106">
        <v>1.080000028014183E-2</v>
      </c>
      <c r="N213" s="105">
        <v>77</v>
      </c>
      <c r="O213" s="106">
        <v>6.6100000403821468E-3</v>
      </c>
      <c r="Q213" s="105">
        <v>1627</v>
      </c>
      <c r="R213" s="106">
        <v>7.1499999612569809E-3</v>
      </c>
      <c r="S213" s="107"/>
    </row>
    <row r="214" spans="1:19" x14ac:dyDescent="0.25">
      <c r="A214" t="s">
        <v>331</v>
      </c>
      <c r="B214" t="s">
        <v>347</v>
      </c>
      <c r="C214" t="s">
        <v>347</v>
      </c>
      <c r="D214" t="s">
        <v>347</v>
      </c>
      <c r="E214" t="s">
        <v>196</v>
      </c>
      <c r="F214" t="s">
        <v>197</v>
      </c>
      <c r="G214" s="105">
        <v>5</v>
      </c>
      <c r="H214" t="s">
        <v>361</v>
      </c>
      <c r="I214" t="s">
        <v>398</v>
      </c>
      <c r="J214" t="s">
        <v>399</v>
      </c>
      <c r="K214" s="105">
        <v>481</v>
      </c>
      <c r="L214" s="106">
        <v>0.39950001239776611</v>
      </c>
      <c r="N214" s="105">
        <v>3148</v>
      </c>
      <c r="O214" s="106">
        <v>0.27039998769760132</v>
      </c>
      <c r="Q214" s="105">
        <v>32785</v>
      </c>
      <c r="R214" s="106">
        <v>0.14414000511169431</v>
      </c>
      <c r="S214" s="107"/>
    </row>
    <row r="215" spans="1:19" x14ac:dyDescent="0.25">
      <c r="A215" t="s">
        <v>331</v>
      </c>
      <c r="B215" t="s">
        <v>347</v>
      </c>
      <c r="C215" t="s">
        <v>347</v>
      </c>
      <c r="D215" t="s">
        <v>347</v>
      </c>
      <c r="E215" t="s">
        <v>196</v>
      </c>
      <c r="F215" t="s">
        <v>197</v>
      </c>
      <c r="G215" s="105">
        <v>5</v>
      </c>
      <c r="H215" t="s">
        <v>361</v>
      </c>
      <c r="I215" t="s">
        <v>398</v>
      </c>
      <c r="J215" t="s">
        <v>41</v>
      </c>
      <c r="K215" s="105">
        <v>265</v>
      </c>
      <c r="L215" s="106">
        <v>0.22010000050067899</v>
      </c>
      <c r="N215" s="105">
        <v>1746</v>
      </c>
      <c r="O215" s="106">
        <v>0.1499699950218201</v>
      </c>
      <c r="Q215" s="105">
        <v>40324</v>
      </c>
      <c r="R215" s="106">
        <v>0.177279993891716</v>
      </c>
      <c r="S215" s="107"/>
    </row>
    <row r="216" spans="1:19" x14ac:dyDescent="0.25">
      <c r="A216" t="s">
        <v>331</v>
      </c>
      <c r="B216" t="s">
        <v>347</v>
      </c>
      <c r="C216" t="s">
        <v>347</v>
      </c>
      <c r="D216" t="s">
        <v>347</v>
      </c>
      <c r="E216" t="s">
        <v>196</v>
      </c>
      <c r="F216" t="s">
        <v>197</v>
      </c>
      <c r="G216" s="105">
        <v>5</v>
      </c>
      <c r="H216" t="s">
        <v>361</v>
      </c>
      <c r="I216" t="s">
        <v>398</v>
      </c>
      <c r="J216" t="s">
        <v>40</v>
      </c>
      <c r="K216" s="105">
        <v>172</v>
      </c>
      <c r="L216" s="106">
        <v>0.14285999536514279</v>
      </c>
      <c r="N216" s="105">
        <v>1808</v>
      </c>
      <c r="O216" s="106">
        <v>0.1553000062704086</v>
      </c>
      <c r="Q216" s="105">
        <v>47952</v>
      </c>
      <c r="R216" s="106">
        <v>0.21082000434398651</v>
      </c>
      <c r="S216" s="107"/>
    </row>
    <row r="217" spans="1:19" x14ac:dyDescent="0.25">
      <c r="A217" t="s">
        <v>331</v>
      </c>
      <c r="B217" t="s">
        <v>347</v>
      </c>
      <c r="C217" t="s">
        <v>347</v>
      </c>
      <c r="D217" t="s">
        <v>347</v>
      </c>
      <c r="E217" t="s">
        <v>196</v>
      </c>
      <c r="F217" t="s">
        <v>197</v>
      </c>
      <c r="G217" s="105">
        <v>5</v>
      </c>
      <c r="H217" t="s">
        <v>361</v>
      </c>
      <c r="I217" t="s">
        <v>398</v>
      </c>
      <c r="J217" t="s">
        <v>39</v>
      </c>
      <c r="K217" s="105">
        <v>153</v>
      </c>
      <c r="L217" s="106">
        <v>0.12707999348640439</v>
      </c>
      <c r="N217" s="105">
        <v>2406</v>
      </c>
      <c r="O217" s="106">
        <v>0.20667000114917761</v>
      </c>
      <c r="Q217" s="105">
        <v>51770</v>
      </c>
      <c r="R217" s="106">
        <v>0.22759999334812159</v>
      </c>
      <c r="S217" s="107"/>
    </row>
    <row r="218" spans="1:19" x14ac:dyDescent="0.25">
      <c r="A218" t="s">
        <v>331</v>
      </c>
      <c r="B218" t="s">
        <v>347</v>
      </c>
      <c r="C218" t="s">
        <v>347</v>
      </c>
      <c r="D218" t="s">
        <v>347</v>
      </c>
      <c r="E218" t="s">
        <v>196</v>
      </c>
      <c r="F218" t="s">
        <v>197</v>
      </c>
      <c r="G218" s="105">
        <v>5</v>
      </c>
      <c r="H218" t="s">
        <v>361</v>
      </c>
      <c r="I218" t="s">
        <v>398</v>
      </c>
      <c r="J218" t="s">
        <v>400</v>
      </c>
      <c r="K218" s="105">
        <v>133</v>
      </c>
      <c r="L218" s="106">
        <v>0.1104699969291687</v>
      </c>
      <c r="N218" s="105">
        <v>2534</v>
      </c>
      <c r="O218" s="106">
        <v>0.21765999495983121</v>
      </c>
      <c r="Q218" s="105">
        <v>54628</v>
      </c>
      <c r="R218" s="106">
        <v>0.24017000198364261</v>
      </c>
      <c r="S218" s="107"/>
    </row>
    <row r="219" spans="1:19" x14ac:dyDescent="0.25">
      <c r="A219" t="s">
        <v>331</v>
      </c>
      <c r="B219" t="s">
        <v>347</v>
      </c>
      <c r="C219" t="s">
        <v>347</v>
      </c>
      <c r="D219" t="s">
        <v>347</v>
      </c>
      <c r="E219" t="s">
        <v>196</v>
      </c>
      <c r="F219" t="s">
        <v>197</v>
      </c>
      <c r="G219" s="105">
        <v>5</v>
      </c>
      <c r="H219" t="s">
        <v>361</v>
      </c>
      <c r="I219" t="s">
        <v>422</v>
      </c>
      <c r="J219" t="s">
        <v>429</v>
      </c>
      <c r="K219" s="105">
        <v>55</v>
      </c>
      <c r="L219" s="106">
        <v>4.5680001378059387E-2</v>
      </c>
      <c r="N219" s="105">
        <v>1500</v>
      </c>
      <c r="O219" s="106">
        <v>0.12883999943733221</v>
      </c>
      <c r="Q219" s="105">
        <v>80101</v>
      </c>
      <c r="R219" s="106">
        <v>0.3521600067615509</v>
      </c>
      <c r="S219" s="107"/>
    </row>
    <row r="220" spans="1:19" x14ac:dyDescent="0.25">
      <c r="A220" t="s">
        <v>331</v>
      </c>
      <c r="B220" t="s">
        <v>347</v>
      </c>
      <c r="C220" t="s">
        <v>347</v>
      </c>
      <c r="D220" t="s">
        <v>347</v>
      </c>
      <c r="E220" t="s">
        <v>196</v>
      </c>
      <c r="F220" t="s">
        <v>197</v>
      </c>
      <c r="G220" s="105">
        <v>5</v>
      </c>
      <c r="H220" t="s">
        <v>361</v>
      </c>
      <c r="I220" t="s">
        <v>422</v>
      </c>
      <c r="J220" t="s">
        <v>423</v>
      </c>
      <c r="K220" s="105">
        <v>912</v>
      </c>
      <c r="L220" s="106">
        <v>0.75748002529144287</v>
      </c>
      <c r="M220" s="106">
        <v>0.79373002052307129</v>
      </c>
      <c r="N220" s="105">
        <v>7534</v>
      </c>
      <c r="O220" s="106">
        <v>0.6471400260925293</v>
      </c>
      <c r="P220" s="106">
        <v>0.74285000562667847</v>
      </c>
      <c r="Q220" s="105">
        <v>119646</v>
      </c>
      <c r="R220" s="106">
        <v>0.52600997686386108</v>
      </c>
      <c r="S220" s="107">
        <v>0.81194001436233521</v>
      </c>
    </row>
    <row r="221" spans="1:19" x14ac:dyDescent="0.25">
      <c r="A221" t="s">
        <v>331</v>
      </c>
      <c r="B221" t="s">
        <v>347</v>
      </c>
      <c r="C221" t="s">
        <v>347</v>
      </c>
      <c r="D221" t="s">
        <v>347</v>
      </c>
      <c r="E221" t="s">
        <v>196</v>
      </c>
      <c r="F221" t="s">
        <v>197</v>
      </c>
      <c r="G221">
        <v>5</v>
      </c>
      <c r="H221" t="s">
        <v>361</v>
      </c>
      <c r="I221" t="s">
        <v>422</v>
      </c>
      <c r="J221" t="s">
        <v>424</v>
      </c>
      <c r="K221">
        <v>130</v>
      </c>
      <c r="L221" s="106">
        <v>0.10796999931335451</v>
      </c>
      <c r="M221" s="106">
        <v>0.1131400018930435</v>
      </c>
      <c r="N221">
        <v>1593</v>
      </c>
      <c r="O221" s="106">
        <v>0.13683000206947329</v>
      </c>
      <c r="P221" s="106">
        <v>0.15706999599933619</v>
      </c>
      <c r="Q221">
        <v>17180</v>
      </c>
      <c r="R221" s="106">
        <v>7.5530000030994415E-2</v>
      </c>
      <c r="S221" s="106">
        <v>0.11659000068902969</v>
      </c>
    </row>
    <row r="222" spans="1:19" x14ac:dyDescent="0.25">
      <c r="A222" t="s">
        <v>331</v>
      </c>
      <c r="B222" t="s">
        <v>347</v>
      </c>
      <c r="C222" t="s">
        <v>347</v>
      </c>
      <c r="D222" t="s">
        <v>347</v>
      </c>
      <c r="E222" t="s">
        <v>196</v>
      </c>
      <c r="F222" t="s">
        <v>197</v>
      </c>
      <c r="G222" s="105">
        <v>5</v>
      </c>
      <c r="H222" t="s">
        <v>361</v>
      </c>
      <c r="I222" t="s">
        <v>422</v>
      </c>
      <c r="J222" t="s">
        <v>425</v>
      </c>
      <c r="K222" s="105">
        <v>72</v>
      </c>
      <c r="L222" s="106">
        <v>5.9799998998641968E-2</v>
      </c>
      <c r="M222" s="106">
        <v>6.2660001218318939E-2</v>
      </c>
      <c r="N222" s="105">
        <v>624</v>
      </c>
      <c r="O222" s="106">
        <v>5.3599998354911797E-2</v>
      </c>
      <c r="P222" s="106">
        <v>6.153000146150589E-2</v>
      </c>
      <c r="Q222" s="105">
        <v>6082</v>
      </c>
      <c r="R222" s="106">
        <v>2.6739999651908871E-2</v>
      </c>
      <c r="S222" s="107">
        <v>4.1269998997449868E-2</v>
      </c>
    </row>
    <row r="223" spans="1:19" x14ac:dyDescent="0.25">
      <c r="A223" t="s">
        <v>331</v>
      </c>
      <c r="B223" t="s">
        <v>347</v>
      </c>
      <c r="C223" t="s">
        <v>347</v>
      </c>
      <c r="D223" t="s">
        <v>347</v>
      </c>
      <c r="E223" t="s">
        <v>196</v>
      </c>
      <c r="F223" t="s">
        <v>197</v>
      </c>
      <c r="G223">
        <v>5</v>
      </c>
      <c r="H223" t="s">
        <v>361</v>
      </c>
      <c r="I223" t="s">
        <v>422</v>
      </c>
      <c r="J223" t="s">
        <v>426</v>
      </c>
      <c r="K223">
        <v>26</v>
      </c>
      <c r="L223" s="106">
        <v>2.159000001847744E-2</v>
      </c>
      <c r="M223" s="106">
        <v>2.2630000486969951E-2</v>
      </c>
      <c r="N223">
        <v>328</v>
      </c>
      <c r="O223" s="106">
        <v>2.817000076174736E-2</v>
      </c>
      <c r="P223" s="106">
        <v>3.2340001314878457E-2</v>
      </c>
      <c r="Q223">
        <v>3672</v>
      </c>
      <c r="R223" s="106">
        <v>1.6140000894665722E-2</v>
      </c>
      <c r="S223" s="106">
        <v>2.491999976336956E-2</v>
      </c>
    </row>
    <row r="224" spans="1:19" x14ac:dyDescent="0.25">
      <c r="A224" t="s">
        <v>331</v>
      </c>
      <c r="B224" t="s">
        <v>347</v>
      </c>
      <c r="C224" t="s">
        <v>347</v>
      </c>
      <c r="D224" t="s">
        <v>347</v>
      </c>
      <c r="E224" t="s">
        <v>196</v>
      </c>
      <c r="F224" t="s">
        <v>197</v>
      </c>
      <c r="G224" s="105">
        <v>5</v>
      </c>
      <c r="H224" t="s">
        <v>361</v>
      </c>
      <c r="I224" t="s">
        <v>422</v>
      </c>
      <c r="J224" t="s">
        <v>427</v>
      </c>
      <c r="K224" s="105">
        <v>9</v>
      </c>
      <c r="L224" s="106">
        <v>7.4800001457333556E-3</v>
      </c>
      <c r="M224" s="106">
        <v>7.8299995511770248E-3</v>
      </c>
      <c r="N224" s="105">
        <v>63</v>
      </c>
      <c r="O224" s="106">
        <v>5.4100002162158489E-3</v>
      </c>
      <c r="P224" s="106">
        <v>6.2099997885525227E-3</v>
      </c>
      <c r="Q224" s="105">
        <v>766</v>
      </c>
      <c r="R224" s="106">
        <v>3.3700000494718552E-3</v>
      </c>
      <c r="S224" s="107">
        <v>5.2000000141561031E-3</v>
      </c>
    </row>
    <row r="225" spans="1:19" x14ac:dyDescent="0.25">
      <c r="A225" t="s">
        <v>331</v>
      </c>
      <c r="B225" t="s">
        <v>347</v>
      </c>
      <c r="C225" t="s">
        <v>347</v>
      </c>
      <c r="D225" t="s">
        <v>347</v>
      </c>
      <c r="E225" t="s">
        <v>196</v>
      </c>
      <c r="F225" t="s">
        <v>197</v>
      </c>
      <c r="G225">
        <v>5</v>
      </c>
      <c r="H225" t="s">
        <v>361</v>
      </c>
      <c r="I225" t="s">
        <v>422</v>
      </c>
      <c r="J225" t="s">
        <v>428</v>
      </c>
      <c r="K225">
        <v>0</v>
      </c>
      <c r="L225" s="106">
        <v>0</v>
      </c>
      <c r="M225" s="106">
        <v>0</v>
      </c>
      <c r="N225">
        <v>0</v>
      </c>
      <c r="O225" s="106">
        <v>0</v>
      </c>
      <c r="P225" s="106">
        <v>0</v>
      </c>
      <c r="Q225">
        <v>12</v>
      </c>
      <c r="R225" s="106">
        <v>4.9999998736893758E-5</v>
      </c>
      <c r="S225" s="106">
        <v>7.9999997979030013E-5</v>
      </c>
    </row>
    <row r="226" spans="1:19" x14ac:dyDescent="0.25">
      <c r="A226" t="s">
        <v>331</v>
      </c>
      <c r="B226" t="s">
        <v>347</v>
      </c>
      <c r="C226" t="s">
        <v>347</v>
      </c>
      <c r="D226" t="s">
        <v>347</v>
      </c>
      <c r="E226" t="s">
        <v>196</v>
      </c>
      <c r="F226" t="s">
        <v>197</v>
      </c>
      <c r="G226" s="105">
        <v>5</v>
      </c>
      <c r="H226" t="s">
        <v>361</v>
      </c>
      <c r="I226" t="s">
        <v>430</v>
      </c>
      <c r="J226" t="s">
        <v>434</v>
      </c>
      <c r="K226" s="105">
        <v>22</v>
      </c>
      <c r="L226" s="106">
        <v>1.8270000815391541E-2</v>
      </c>
      <c r="M226" s="106">
        <v>1.8389999866485599E-2</v>
      </c>
      <c r="N226" s="105">
        <v>258</v>
      </c>
      <c r="O226" s="106">
        <v>2.21599992364645E-2</v>
      </c>
      <c r="P226" s="106">
        <v>2.250999957323074E-2</v>
      </c>
      <c r="Q226" s="105">
        <v>4987</v>
      </c>
      <c r="R226" s="106">
        <v>2.1919999271631241E-2</v>
      </c>
      <c r="S226" s="107">
        <v>2.2490000352263451E-2</v>
      </c>
    </row>
    <row r="227" spans="1:19" x14ac:dyDescent="0.25">
      <c r="A227" t="s">
        <v>331</v>
      </c>
      <c r="B227" t="s">
        <v>347</v>
      </c>
      <c r="C227" t="s">
        <v>347</v>
      </c>
      <c r="D227" t="s">
        <v>347</v>
      </c>
      <c r="E227" t="s">
        <v>196</v>
      </c>
      <c r="F227" t="s">
        <v>197</v>
      </c>
      <c r="G227">
        <v>5</v>
      </c>
      <c r="H227" t="s">
        <v>361</v>
      </c>
      <c r="I227" t="s">
        <v>430</v>
      </c>
      <c r="J227" t="s">
        <v>432</v>
      </c>
      <c r="K227">
        <v>61</v>
      </c>
      <c r="L227" s="106">
        <v>5.0659999251365662E-2</v>
      </c>
      <c r="M227" s="106">
        <v>5.0999999046325677E-2</v>
      </c>
      <c r="N227">
        <v>713</v>
      </c>
      <c r="O227" s="106">
        <v>6.1239998787641532E-2</v>
      </c>
      <c r="P227" s="106">
        <v>6.2210001051425927E-2</v>
      </c>
      <c r="Q227">
        <v>18498</v>
      </c>
      <c r="R227" s="106">
        <v>8.1320002675056458E-2</v>
      </c>
      <c r="S227" s="106">
        <v>8.343999832868576E-2</v>
      </c>
    </row>
    <row r="228" spans="1:19" x14ac:dyDescent="0.25">
      <c r="A228" t="s">
        <v>331</v>
      </c>
      <c r="B228" t="s">
        <v>347</v>
      </c>
      <c r="C228" t="s">
        <v>347</v>
      </c>
      <c r="D228" t="s">
        <v>347</v>
      </c>
      <c r="E228" t="s">
        <v>196</v>
      </c>
      <c r="F228" t="s">
        <v>197</v>
      </c>
      <c r="G228">
        <v>5</v>
      </c>
      <c r="H228" t="s">
        <v>361</v>
      </c>
      <c r="I228" t="s">
        <v>430</v>
      </c>
      <c r="J228" t="s">
        <v>435</v>
      </c>
      <c r="K228">
        <v>2</v>
      </c>
      <c r="L228" s="106">
        <v>1.6599999507889149E-3</v>
      </c>
      <c r="M228" s="106">
        <v>1.6700000269338491E-3</v>
      </c>
      <c r="N228">
        <v>2</v>
      </c>
      <c r="O228" s="106">
        <v>1.6999999934341761E-4</v>
      </c>
      <c r="P228" s="106">
        <v>1.6999999934341761E-4</v>
      </c>
      <c r="Q228">
        <v>391</v>
      </c>
      <c r="R228" s="106">
        <v>1.7199999419972301E-3</v>
      </c>
      <c r="S228" s="106">
        <v>1.760000013746321E-3</v>
      </c>
    </row>
    <row r="229" spans="1:19" x14ac:dyDescent="0.25">
      <c r="A229" t="s">
        <v>331</v>
      </c>
      <c r="B229" t="s">
        <v>347</v>
      </c>
      <c r="C229" t="s">
        <v>347</v>
      </c>
      <c r="D229" t="s">
        <v>347</v>
      </c>
      <c r="E229" t="s">
        <v>196</v>
      </c>
      <c r="F229" t="s">
        <v>197</v>
      </c>
      <c r="G229" s="105">
        <v>5</v>
      </c>
      <c r="H229" t="s">
        <v>361</v>
      </c>
      <c r="I229" t="s">
        <v>430</v>
      </c>
      <c r="J229" t="s">
        <v>436</v>
      </c>
      <c r="K229" s="105">
        <v>41</v>
      </c>
      <c r="L229" s="106">
        <v>3.4049998968839652E-2</v>
      </c>
      <c r="M229" s="106">
        <v>3.4279998391866677E-2</v>
      </c>
      <c r="N229" s="105">
        <v>223</v>
      </c>
      <c r="O229" s="106">
        <v>1.9150000065565109E-2</v>
      </c>
      <c r="P229" s="106">
        <v>1.9460000097751621E-2</v>
      </c>
      <c r="Q229" s="105">
        <v>6784</v>
      </c>
      <c r="R229" s="106">
        <v>2.9829999431967739E-2</v>
      </c>
      <c r="S229" s="107">
        <v>3.060000017285347E-2</v>
      </c>
    </row>
    <row r="230" spans="1:19" x14ac:dyDescent="0.25">
      <c r="A230" t="s">
        <v>331</v>
      </c>
      <c r="B230" t="s">
        <v>347</v>
      </c>
      <c r="C230" t="s">
        <v>347</v>
      </c>
      <c r="D230" t="s">
        <v>347</v>
      </c>
      <c r="E230" t="s">
        <v>196</v>
      </c>
      <c r="F230" t="s">
        <v>197</v>
      </c>
      <c r="G230">
        <v>5</v>
      </c>
      <c r="H230" t="s">
        <v>361</v>
      </c>
      <c r="I230" t="s">
        <v>430</v>
      </c>
      <c r="J230" t="s">
        <v>431</v>
      </c>
      <c r="K230">
        <v>283</v>
      </c>
      <c r="L230" s="106">
        <v>0.23504999279975891</v>
      </c>
      <c r="M230" s="106">
        <v>0.23661999404430389</v>
      </c>
      <c r="N230">
        <v>4290</v>
      </c>
      <c r="O230" s="106">
        <v>0.36849001049995422</v>
      </c>
      <c r="P230" s="106">
        <v>0.37428000569343572</v>
      </c>
      <c r="Q230">
        <v>77035</v>
      </c>
      <c r="R230" s="106">
        <v>0.33867999911308289</v>
      </c>
      <c r="S230" s="106">
        <v>0.3474699854850769</v>
      </c>
    </row>
    <row r="231" spans="1:19" x14ac:dyDescent="0.25">
      <c r="A231" t="s">
        <v>331</v>
      </c>
      <c r="B231" t="s">
        <v>347</v>
      </c>
      <c r="C231" t="s">
        <v>347</v>
      </c>
      <c r="D231" t="s">
        <v>347</v>
      </c>
      <c r="E231" t="s">
        <v>196</v>
      </c>
      <c r="F231" t="s">
        <v>197</v>
      </c>
      <c r="G231" s="105">
        <v>5</v>
      </c>
      <c r="H231" t="s">
        <v>361</v>
      </c>
      <c r="I231" t="s">
        <v>430</v>
      </c>
      <c r="J231" t="s">
        <v>502</v>
      </c>
      <c r="K231" s="105">
        <v>787</v>
      </c>
      <c r="L231" s="106">
        <v>0.65364998579025269</v>
      </c>
      <c r="M231" s="106">
        <v>0.65802997350692749</v>
      </c>
      <c r="N231" s="105">
        <v>5976</v>
      </c>
      <c r="O231" s="106">
        <v>0.5133100152015686</v>
      </c>
      <c r="P231" s="106">
        <v>0.52136999368667603</v>
      </c>
      <c r="Q231" s="105">
        <v>114008</v>
      </c>
      <c r="R231" s="106">
        <v>0.5012199878692627</v>
      </c>
      <c r="S231" s="107">
        <v>0.51424002647399902</v>
      </c>
    </row>
    <row r="232" spans="1:19" x14ac:dyDescent="0.25">
      <c r="A232" t="s">
        <v>331</v>
      </c>
      <c r="B232" t="s">
        <v>347</v>
      </c>
      <c r="C232" t="s">
        <v>347</v>
      </c>
      <c r="D232" t="s">
        <v>347</v>
      </c>
      <c r="E232" t="s">
        <v>196</v>
      </c>
      <c r="F232" t="s">
        <v>197</v>
      </c>
      <c r="G232" s="105">
        <v>5</v>
      </c>
      <c r="H232" t="s">
        <v>361</v>
      </c>
      <c r="I232" t="s">
        <v>430</v>
      </c>
      <c r="J232" t="s">
        <v>86</v>
      </c>
      <c r="K232" s="105">
        <v>8</v>
      </c>
      <c r="L232" s="106">
        <v>6.6399998031556606E-3</v>
      </c>
      <c r="N232" s="105">
        <v>180</v>
      </c>
      <c r="O232" s="106">
        <v>1.54600003734231E-2</v>
      </c>
      <c r="Q232" s="105">
        <v>5756</v>
      </c>
      <c r="R232" s="106">
        <v>2.5310000404715541E-2</v>
      </c>
      <c r="S232" s="107"/>
    </row>
    <row r="233" spans="1:19" x14ac:dyDescent="0.25">
      <c r="A233" t="s">
        <v>331</v>
      </c>
      <c r="B233" t="s">
        <v>347</v>
      </c>
      <c r="C233" t="s">
        <v>347</v>
      </c>
      <c r="D233" t="s">
        <v>347</v>
      </c>
      <c r="E233" t="s">
        <v>196</v>
      </c>
      <c r="F233" t="s">
        <v>197</v>
      </c>
      <c r="G233" s="105">
        <v>5</v>
      </c>
      <c r="H233" t="s">
        <v>361</v>
      </c>
      <c r="I233" t="s">
        <v>401</v>
      </c>
      <c r="J233" t="s">
        <v>405</v>
      </c>
      <c r="K233" s="105">
        <v>865</v>
      </c>
      <c r="L233" s="106">
        <v>0.71843999624252319</v>
      </c>
      <c r="M233" s="106">
        <v>0.72505998611450195</v>
      </c>
      <c r="N233" s="105">
        <v>8456</v>
      </c>
      <c r="O233" s="106">
        <v>0.72633999586105347</v>
      </c>
      <c r="P233" s="106">
        <v>0.74977999925613403</v>
      </c>
      <c r="Q233" s="105">
        <v>171311</v>
      </c>
      <c r="R233" s="106">
        <v>0.75314998626708984</v>
      </c>
      <c r="S233" s="107">
        <v>0.77806001901626587</v>
      </c>
    </row>
    <row r="234" spans="1:19" x14ac:dyDescent="0.25">
      <c r="A234" t="s">
        <v>331</v>
      </c>
      <c r="B234" t="s">
        <v>347</v>
      </c>
      <c r="C234" t="s">
        <v>347</v>
      </c>
      <c r="D234" t="s">
        <v>347</v>
      </c>
      <c r="E234" t="s">
        <v>196</v>
      </c>
      <c r="F234" t="s">
        <v>197</v>
      </c>
      <c r="G234">
        <v>5</v>
      </c>
      <c r="H234" t="s">
        <v>361</v>
      </c>
      <c r="I234" t="s">
        <v>401</v>
      </c>
      <c r="J234" t="s">
        <v>412</v>
      </c>
      <c r="K234">
        <v>128</v>
      </c>
      <c r="L234" s="106">
        <v>0.10631000250577929</v>
      </c>
      <c r="M234" s="106">
        <v>0.10728999972343441</v>
      </c>
      <c r="N234">
        <v>1232</v>
      </c>
      <c r="O234" s="106">
        <v>0.1058200001716614</v>
      </c>
      <c r="P234" s="106">
        <v>0.1092400029301643</v>
      </c>
      <c r="Q234">
        <v>22313</v>
      </c>
      <c r="R234" s="106">
        <v>9.8099999129772186E-2</v>
      </c>
      <c r="S234" s="106">
        <v>0.10134000331163411</v>
      </c>
    </row>
    <row r="235" spans="1:19" x14ac:dyDescent="0.25">
      <c r="A235" t="s">
        <v>331</v>
      </c>
      <c r="B235" t="s">
        <v>347</v>
      </c>
      <c r="C235" t="s">
        <v>347</v>
      </c>
      <c r="D235" t="s">
        <v>347</v>
      </c>
      <c r="E235" t="s">
        <v>196</v>
      </c>
      <c r="F235" t="s">
        <v>197</v>
      </c>
      <c r="G235" s="105">
        <v>5</v>
      </c>
      <c r="H235" t="s">
        <v>361</v>
      </c>
      <c r="I235" t="s">
        <v>401</v>
      </c>
      <c r="J235" t="s">
        <v>413</v>
      </c>
      <c r="K235" s="105">
        <v>126</v>
      </c>
      <c r="L235" s="106">
        <v>0.1046499982476234</v>
      </c>
      <c r="M235" s="106">
        <v>0.1056199967861176</v>
      </c>
      <c r="N235" s="105">
        <v>921</v>
      </c>
      <c r="O235" s="106">
        <v>7.9109996557235718E-2</v>
      </c>
      <c r="P235" s="106">
        <v>8.1660002470016479E-2</v>
      </c>
      <c r="Q235" s="105">
        <v>15680</v>
      </c>
      <c r="R235" s="106">
        <v>6.8939998745918274E-2</v>
      </c>
      <c r="S235" s="107">
        <v>7.1220003068447113E-2</v>
      </c>
    </row>
    <row r="236" spans="1:19" x14ac:dyDescent="0.25">
      <c r="A236" t="s">
        <v>331</v>
      </c>
      <c r="B236" t="s">
        <v>347</v>
      </c>
      <c r="C236" t="s">
        <v>347</v>
      </c>
      <c r="D236" t="s">
        <v>347</v>
      </c>
      <c r="E236" t="s">
        <v>196</v>
      </c>
      <c r="F236" t="s">
        <v>197</v>
      </c>
      <c r="G236" s="105">
        <v>5</v>
      </c>
      <c r="H236" t="s">
        <v>361</v>
      </c>
      <c r="I236" t="s">
        <v>401</v>
      </c>
      <c r="J236" t="s">
        <v>441</v>
      </c>
      <c r="K236" s="105">
        <v>11</v>
      </c>
      <c r="L236" s="106">
        <v>9.1399997472763062E-3</v>
      </c>
      <c r="N236" s="105">
        <v>364</v>
      </c>
      <c r="O236" s="106">
        <v>3.1270001083612442E-2</v>
      </c>
      <c r="Q236" s="105">
        <v>7283</v>
      </c>
      <c r="R236" s="106">
        <v>3.2019998878240592E-2</v>
      </c>
      <c r="S236" s="107"/>
    </row>
    <row r="237" spans="1:19" x14ac:dyDescent="0.25">
      <c r="A237" t="s">
        <v>331</v>
      </c>
      <c r="B237" t="s">
        <v>347</v>
      </c>
      <c r="C237" t="s">
        <v>347</v>
      </c>
      <c r="D237" t="s">
        <v>347</v>
      </c>
      <c r="E237" t="s">
        <v>196</v>
      </c>
      <c r="F237" t="s">
        <v>197</v>
      </c>
      <c r="G237" s="105">
        <v>5</v>
      </c>
      <c r="H237" t="s">
        <v>361</v>
      </c>
      <c r="I237" t="s">
        <v>401</v>
      </c>
      <c r="J237" t="s">
        <v>414</v>
      </c>
      <c r="K237" s="105">
        <v>74</v>
      </c>
      <c r="L237" s="106">
        <v>6.1459999531507492E-2</v>
      </c>
      <c r="M237" s="106">
        <v>6.2029998749494553E-2</v>
      </c>
      <c r="N237" s="105">
        <v>669</v>
      </c>
      <c r="O237" s="106">
        <v>5.74599988758564E-2</v>
      </c>
      <c r="P237" s="106">
        <v>5.9319999068975449E-2</v>
      </c>
      <c r="Q237" s="105">
        <v>10872</v>
      </c>
      <c r="R237" s="106">
        <v>4.7800000756978989E-2</v>
      </c>
      <c r="S237" s="107">
        <v>4.9380000680685043E-2</v>
      </c>
    </row>
    <row r="238" spans="1:19" x14ac:dyDescent="0.25">
      <c r="A238" t="s">
        <v>331</v>
      </c>
      <c r="B238" t="s">
        <v>347</v>
      </c>
      <c r="C238" t="s">
        <v>347</v>
      </c>
      <c r="D238" t="s">
        <v>347</v>
      </c>
      <c r="E238" t="s">
        <v>198</v>
      </c>
      <c r="F238" t="s">
        <v>199</v>
      </c>
      <c r="G238" s="105">
        <v>5</v>
      </c>
      <c r="H238" t="s">
        <v>361</v>
      </c>
      <c r="I238" t="s">
        <v>349</v>
      </c>
      <c r="J238" t="s">
        <v>350</v>
      </c>
      <c r="K238" s="105">
        <v>6</v>
      </c>
      <c r="L238" s="106">
        <v>5.1799998618662357E-3</v>
      </c>
      <c r="N238" s="105">
        <v>42</v>
      </c>
      <c r="O238" s="106">
        <v>3.6100000143051152E-3</v>
      </c>
      <c r="Q238" s="105">
        <v>1130</v>
      </c>
      <c r="R238" s="106">
        <v>4.9700001254677773E-3</v>
      </c>
      <c r="S238" s="107"/>
    </row>
    <row r="239" spans="1:19" x14ac:dyDescent="0.25">
      <c r="A239" t="s">
        <v>331</v>
      </c>
      <c r="B239" t="s">
        <v>347</v>
      </c>
      <c r="C239" t="s">
        <v>347</v>
      </c>
      <c r="D239" t="s">
        <v>347</v>
      </c>
      <c r="E239" t="s">
        <v>198</v>
      </c>
      <c r="F239" t="s">
        <v>199</v>
      </c>
      <c r="G239" s="105">
        <v>5</v>
      </c>
      <c r="H239" t="s">
        <v>361</v>
      </c>
      <c r="I239" t="s">
        <v>349</v>
      </c>
      <c r="J239" t="s">
        <v>368</v>
      </c>
      <c r="K239" s="105">
        <v>24</v>
      </c>
      <c r="L239" s="106">
        <v>2.0710000768303871E-2</v>
      </c>
      <c r="N239" s="105">
        <v>358</v>
      </c>
      <c r="O239" s="106">
        <v>3.0750000849366192E-2</v>
      </c>
      <c r="Q239" s="105">
        <v>8418</v>
      </c>
      <c r="R239" s="106">
        <v>3.700999915599823E-2</v>
      </c>
      <c r="S239" s="107"/>
    </row>
    <row r="240" spans="1:19" x14ac:dyDescent="0.25">
      <c r="A240" t="s">
        <v>331</v>
      </c>
      <c r="B240" t="s">
        <v>347</v>
      </c>
      <c r="C240" t="s">
        <v>347</v>
      </c>
      <c r="D240" t="s">
        <v>347</v>
      </c>
      <c r="E240" t="s">
        <v>198</v>
      </c>
      <c r="F240" t="s">
        <v>199</v>
      </c>
      <c r="G240" s="105">
        <v>5</v>
      </c>
      <c r="H240" t="s">
        <v>361</v>
      </c>
      <c r="I240" t="s">
        <v>349</v>
      </c>
      <c r="J240" t="s">
        <v>369</v>
      </c>
      <c r="K240" s="105">
        <v>126</v>
      </c>
      <c r="L240" s="106">
        <v>0.10870999842882161</v>
      </c>
      <c r="N240" s="105">
        <v>1288</v>
      </c>
      <c r="O240" s="106">
        <v>0.1106299981474876</v>
      </c>
      <c r="Q240" s="105">
        <v>27454</v>
      </c>
      <c r="R240" s="106">
        <v>0.1207000017166138</v>
      </c>
      <c r="S240" s="107"/>
    </row>
    <row r="241" spans="1:19" x14ac:dyDescent="0.25">
      <c r="A241" t="s">
        <v>331</v>
      </c>
      <c r="B241" t="s">
        <v>347</v>
      </c>
      <c r="C241" t="s">
        <v>347</v>
      </c>
      <c r="D241" t="s">
        <v>347</v>
      </c>
      <c r="E241" t="s">
        <v>198</v>
      </c>
      <c r="F241" t="s">
        <v>199</v>
      </c>
      <c r="G241">
        <v>5</v>
      </c>
      <c r="H241" t="s">
        <v>361</v>
      </c>
      <c r="I241" t="s">
        <v>349</v>
      </c>
      <c r="J241" t="s">
        <v>370</v>
      </c>
      <c r="K241">
        <v>271</v>
      </c>
      <c r="L241" s="106">
        <v>0.23382000625133509</v>
      </c>
      <c r="N241">
        <v>2884</v>
      </c>
      <c r="O241" s="106">
        <v>0.24772000312805181</v>
      </c>
      <c r="Q241">
        <v>55879</v>
      </c>
      <c r="R241" s="106">
        <v>0.24567000567913061</v>
      </c>
    </row>
    <row r="242" spans="1:19" x14ac:dyDescent="0.25">
      <c r="A242" t="s">
        <v>331</v>
      </c>
      <c r="B242" t="s">
        <v>347</v>
      </c>
      <c r="C242" t="s">
        <v>347</v>
      </c>
      <c r="D242" t="s">
        <v>347</v>
      </c>
      <c r="E242" t="s">
        <v>198</v>
      </c>
      <c r="F242" t="s">
        <v>199</v>
      </c>
      <c r="G242">
        <v>5</v>
      </c>
      <c r="H242" t="s">
        <v>361</v>
      </c>
      <c r="I242" t="s">
        <v>349</v>
      </c>
      <c r="J242" t="s">
        <v>371</v>
      </c>
      <c r="K242">
        <v>330</v>
      </c>
      <c r="L242" s="106">
        <v>0.28472998738288879</v>
      </c>
      <c r="N242">
        <v>3216</v>
      </c>
      <c r="O242" s="106">
        <v>0.27623999118804932</v>
      </c>
      <c r="Q242">
        <v>57982</v>
      </c>
      <c r="R242" s="106">
        <v>0.25490999221801758</v>
      </c>
    </row>
    <row r="243" spans="1:19" x14ac:dyDescent="0.25">
      <c r="A243" t="s">
        <v>331</v>
      </c>
      <c r="B243" t="s">
        <v>347</v>
      </c>
      <c r="C243" t="s">
        <v>347</v>
      </c>
      <c r="D243" t="s">
        <v>347</v>
      </c>
      <c r="E243" t="s">
        <v>198</v>
      </c>
      <c r="F243" t="s">
        <v>199</v>
      </c>
      <c r="G243" s="105">
        <v>5</v>
      </c>
      <c r="H243" t="s">
        <v>361</v>
      </c>
      <c r="I243" t="s">
        <v>349</v>
      </c>
      <c r="J243" t="s">
        <v>372</v>
      </c>
      <c r="K243" s="105">
        <v>227</v>
      </c>
      <c r="L243" s="106">
        <v>0.19585999846458441</v>
      </c>
      <c r="N243" s="105">
        <v>2259</v>
      </c>
      <c r="O243" s="106">
        <v>0.19404000043869021</v>
      </c>
      <c r="Q243" s="105">
        <v>44765</v>
      </c>
      <c r="R243" s="106">
        <v>0.19679999351501459</v>
      </c>
      <c r="S243" s="107"/>
    </row>
    <row r="244" spans="1:19" x14ac:dyDescent="0.25">
      <c r="A244" t="s">
        <v>331</v>
      </c>
      <c r="B244" t="s">
        <v>347</v>
      </c>
      <c r="C244" t="s">
        <v>347</v>
      </c>
      <c r="D244" t="s">
        <v>347</v>
      </c>
      <c r="E244" t="s">
        <v>198</v>
      </c>
      <c r="F244" t="s">
        <v>199</v>
      </c>
      <c r="G244" s="105">
        <v>5</v>
      </c>
      <c r="H244" t="s">
        <v>361</v>
      </c>
      <c r="I244" t="s">
        <v>349</v>
      </c>
      <c r="J244" t="s">
        <v>373</v>
      </c>
      <c r="K244" s="105">
        <v>175</v>
      </c>
      <c r="L244" s="106">
        <v>0.15098999440670011</v>
      </c>
      <c r="N244" s="105">
        <v>1595</v>
      </c>
      <c r="O244" s="106">
        <v>0.13699999451637271</v>
      </c>
      <c r="Q244" s="105">
        <v>31831</v>
      </c>
      <c r="R244" s="106">
        <v>0.1399399936199188</v>
      </c>
      <c r="S244" s="107"/>
    </row>
    <row r="245" spans="1:19" x14ac:dyDescent="0.25">
      <c r="A245" t="s">
        <v>331</v>
      </c>
      <c r="B245" t="s">
        <v>347</v>
      </c>
      <c r="C245" t="s">
        <v>347</v>
      </c>
      <c r="D245" t="s">
        <v>347</v>
      </c>
      <c r="E245" t="s">
        <v>198</v>
      </c>
      <c r="F245" t="s">
        <v>199</v>
      </c>
      <c r="G245">
        <v>5</v>
      </c>
      <c r="H245" t="s">
        <v>361</v>
      </c>
      <c r="I245" t="s">
        <v>438</v>
      </c>
      <c r="J245" t="s">
        <v>48</v>
      </c>
      <c r="K245">
        <v>938</v>
      </c>
      <c r="L245" s="106">
        <v>0.80931997299194336</v>
      </c>
      <c r="M245" s="106">
        <v>0.82862001657485962</v>
      </c>
      <c r="N245">
        <v>9362</v>
      </c>
      <c r="O245" s="106">
        <v>0.80415999889373779</v>
      </c>
      <c r="P245" s="106">
        <v>0.83011001348495483</v>
      </c>
      <c r="Q245">
        <v>186401</v>
      </c>
      <c r="R245" s="106">
        <v>0.81949001550674438</v>
      </c>
      <c r="S245" s="106">
        <v>0.8465999960899353</v>
      </c>
    </row>
    <row r="246" spans="1:19" x14ac:dyDescent="0.25">
      <c r="A246" t="s">
        <v>331</v>
      </c>
      <c r="B246" t="s">
        <v>347</v>
      </c>
      <c r="C246" t="s">
        <v>347</v>
      </c>
      <c r="D246" t="s">
        <v>347</v>
      </c>
      <c r="E246" t="s">
        <v>198</v>
      </c>
      <c r="F246" t="s">
        <v>199</v>
      </c>
      <c r="G246">
        <v>5</v>
      </c>
      <c r="H246" t="s">
        <v>361</v>
      </c>
      <c r="I246" t="s">
        <v>438</v>
      </c>
      <c r="J246" t="s">
        <v>42</v>
      </c>
      <c r="K246">
        <v>118</v>
      </c>
      <c r="L246" s="106">
        <v>0.1018100008368492</v>
      </c>
      <c r="M246" s="106">
        <v>0.10424000024795529</v>
      </c>
      <c r="N246">
        <v>1099</v>
      </c>
      <c r="O246" s="106">
        <v>9.4400003552436829E-2</v>
      </c>
      <c r="P246" s="106">
        <v>9.7450003027915955E-2</v>
      </c>
      <c r="Q246">
        <v>20350</v>
      </c>
      <c r="R246" s="106">
        <v>8.9469999074935913E-2</v>
      </c>
      <c r="S246" s="106">
        <v>9.2430002987384796E-2</v>
      </c>
    </row>
    <row r="247" spans="1:19" x14ac:dyDescent="0.25">
      <c r="A247" t="s">
        <v>331</v>
      </c>
      <c r="B247" t="s">
        <v>347</v>
      </c>
      <c r="C247" t="s">
        <v>347</v>
      </c>
      <c r="D247" t="s">
        <v>347</v>
      </c>
      <c r="E247" t="s">
        <v>198</v>
      </c>
      <c r="F247" t="s">
        <v>199</v>
      </c>
      <c r="G247" s="105">
        <v>5</v>
      </c>
      <c r="H247" t="s">
        <v>361</v>
      </c>
      <c r="I247" t="s">
        <v>438</v>
      </c>
      <c r="J247" t="s">
        <v>374</v>
      </c>
      <c r="K247" s="105">
        <v>76</v>
      </c>
      <c r="L247" s="106">
        <v>6.556999683380127E-2</v>
      </c>
      <c r="M247" s="106">
        <v>6.7139998078346252E-2</v>
      </c>
      <c r="N247" s="105">
        <v>817</v>
      </c>
      <c r="O247" s="106">
        <v>7.0179998874664307E-2</v>
      </c>
      <c r="P247" s="106">
        <v>7.2439998388290405E-2</v>
      </c>
      <c r="Q247" s="105">
        <v>13425</v>
      </c>
      <c r="R247" s="106">
        <v>5.9020001441240311E-2</v>
      </c>
      <c r="S247" s="107">
        <v>6.0970000922679901E-2</v>
      </c>
    </row>
    <row r="248" spans="1:19" x14ac:dyDescent="0.25">
      <c r="A248" t="s">
        <v>331</v>
      </c>
      <c r="B248" t="s">
        <v>347</v>
      </c>
      <c r="C248" t="s">
        <v>347</v>
      </c>
      <c r="D248" t="s">
        <v>347</v>
      </c>
      <c r="E248" t="s">
        <v>198</v>
      </c>
      <c r="F248" t="s">
        <v>199</v>
      </c>
      <c r="G248">
        <v>5</v>
      </c>
      <c r="H248" t="s">
        <v>361</v>
      </c>
      <c r="I248" t="s">
        <v>438</v>
      </c>
      <c r="J248" t="s">
        <v>86</v>
      </c>
      <c r="K248">
        <v>27</v>
      </c>
      <c r="L248" s="106">
        <v>2.3299999535083771E-2</v>
      </c>
      <c r="N248">
        <v>364</v>
      </c>
      <c r="O248" s="106">
        <v>3.1270001083612442E-2</v>
      </c>
      <c r="Q248">
        <v>7283</v>
      </c>
      <c r="R248" s="106">
        <v>3.2019998878240592E-2</v>
      </c>
    </row>
    <row r="249" spans="1:19" x14ac:dyDescent="0.25">
      <c r="A249" t="s">
        <v>331</v>
      </c>
      <c r="B249" t="s">
        <v>347</v>
      </c>
      <c r="C249" t="s">
        <v>347</v>
      </c>
      <c r="D249" t="s">
        <v>347</v>
      </c>
      <c r="E249" t="s">
        <v>198</v>
      </c>
      <c r="F249" t="s">
        <v>199</v>
      </c>
      <c r="G249" s="105">
        <v>5</v>
      </c>
      <c r="H249" t="s">
        <v>361</v>
      </c>
      <c r="I249" t="s">
        <v>375</v>
      </c>
      <c r="J249" t="s">
        <v>376</v>
      </c>
      <c r="K249" s="105">
        <v>271</v>
      </c>
      <c r="L249" s="106">
        <v>0.23382000625133509</v>
      </c>
      <c r="N249" s="105">
        <v>2437</v>
      </c>
      <c r="O249" s="106">
        <v>0.2093300074338913</v>
      </c>
      <c r="Q249" s="105">
        <v>47189</v>
      </c>
      <c r="R249" s="106">
        <v>0.20746000111103061</v>
      </c>
      <c r="S249" s="107"/>
    </row>
    <row r="250" spans="1:19" x14ac:dyDescent="0.25">
      <c r="A250" t="s">
        <v>331</v>
      </c>
      <c r="B250" t="s">
        <v>347</v>
      </c>
      <c r="C250" t="s">
        <v>347</v>
      </c>
      <c r="D250" t="s">
        <v>347</v>
      </c>
      <c r="E250" t="s">
        <v>198</v>
      </c>
      <c r="F250" t="s">
        <v>199</v>
      </c>
      <c r="G250" s="105">
        <v>5</v>
      </c>
      <c r="H250" t="s">
        <v>361</v>
      </c>
      <c r="I250" t="s">
        <v>375</v>
      </c>
      <c r="J250" t="s">
        <v>377</v>
      </c>
      <c r="K250" s="105">
        <v>248</v>
      </c>
      <c r="L250" s="106">
        <v>0.21398000419139859</v>
      </c>
      <c r="N250" s="105">
        <v>2451</v>
      </c>
      <c r="O250" s="106">
        <v>0.21052999794483179</v>
      </c>
      <c r="Q250" s="105">
        <v>47420</v>
      </c>
      <c r="R250" s="106">
        <v>0.20848000049591059</v>
      </c>
      <c r="S250" s="107"/>
    </row>
    <row r="251" spans="1:19" x14ac:dyDescent="0.25">
      <c r="A251" t="s">
        <v>331</v>
      </c>
      <c r="B251" t="s">
        <v>347</v>
      </c>
      <c r="C251" t="s">
        <v>347</v>
      </c>
      <c r="D251" t="s">
        <v>347</v>
      </c>
      <c r="E251" t="s">
        <v>198</v>
      </c>
      <c r="F251" t="s">
        <v>199</v>
      </c>
      <c r="G251">
        <v>5</v>
      </c>
      <c r="H251" t="s">
        <v>361</v>
      </c>
      <c r="I251" t="s">
        <v>375</v>
      </c>
      <c r="J251" t="s">
        <v>378</v>
      </c>
      <c r="K251">
        <v>215</v>
      </c>
      <c r="L251" s="106">
        <v>0.18549999594688421</v>
      </c>
      <c r="N251">
        <v>1969</v>
      </c>
      <c r="O251" s="106">
        <v>0.16912999749183649</v>
      </c>
      <c r="Q251">
        <v>37332</v>
      </c>
      <c r="R251" s="106">
        <v>0.1641300022602081</v>
      </c>
    </row>
    <row r="252" spans="1:19" x14ac:dyDescent="0.25">
      <c r="A252" t="s">
        <v>331</v>
      </c>
      <c r="B252" t="s">
        <v>347</v>
      </c>
      <c r="C252" t="s">
        <v>347</v>
      </c>
      <c r="D252" t="s">
        <v>347</v>
      </c>
      <c r="E252" t="s">
        <v>198</v>
      </c>
      <c r="F252" t="s">
        <v>199</v>
      </c>
      <c r="G252" s="105">
        <v>5</v>
      </c>
      <c r="H252" t="s">
        <v>361</v>
      </c>
      <c r="I252" t="s">
        <v>375</v>
      </c>
      <c r="J252" t="s">
        <v>379</v>
      </c>
      <c r="K252" s="105">
        <v>221</v>
      </c>
      <c r="L252" s="106">
        <v>0.19067999720573431</v>
      </c>
      <c r="N252" s="105">
        <v>2407</v>
      </c>
      <c r="O252" s="106">
        <v>0.20675000548362729</v>
      </c>
      <c r="Q252" s="105">
        <v>47525</v>
      </c>
      <c r="R252" s="106">
        <v>0.20893999934196469</v>
      </c>
      <c r="S252" s="107"/>
    </row>
    <row r="253" spans="1:19" x14ac:dyDescent="0.25">
      <c r="A253" t="s">
        <v>331</v>
      </c>
      <c r="B253" t="s">
        <v>347</v>
      </c>
      <c r="C253" t="s">
        <v>347</v>
      </c>
      <c r="D253" t="s">
        <v>347</v>
      </c>
      <c r="E253" t="s">
        <v>198</v>
      </c>
      <c r="F253" t="s">
        <v>199</v>
      </c>
      <c r="G253" s="105">
        <v>5</v>
      </c>
      <c r="H253" t="s">
        <v>361</v>
      </c>
      <c r="I253" t="s">
        <v>375</v>
      </c>
      <c r="J253" t="s">
        <v>380</v>
      </c>
      <c r="K253" s="105">
        <v>204</v>
      </c>
      <c r="L253" s="106">
        <v>0.17600999772548681</v>
      </c>
      <c r="N253" s="105">
        <v>2378</v>
      </c>
      <c r="O253" s="106">
        <v>0.20426000654697421</v>
      </c>
      <c r="Q253" s="105">
        <v>47993</v>
      </c>
      <c r="R253" s="106">
        <v>0.210999995470047</v>
      </c>
      <c r="S253" s="107"/>
    </row>
    <row r="254" spans="1:19" x14ac:dyDescent="0.25">
      <c r="A254" t="s">
        <v>331</v>
      </c>
      <c r="B254" t="s">
        <v>347</v>
      </c>
      <c r="C254" t="s">
        <v>347</v>
      </c>
      <c r="D254" t="s">
        <v>347</v>
      </c>
      <c r="E254" t="s">
        <v>198</v>
      </c>
      <c r="F254" t="s">
        <v>199</v>
      </c>
      <c r="G254">
        <v>5</v>
      </c>
      <c r="H254" t="s">
        <v>361</v>
      </c>
      <c r="I254" t="s">
        <v>381</v>
      </c>
      <c r="J254" t="s">
        <v>382</v>
      </c>
      <c r="K254">
        <v>38</v>
      </c>
      <c r="L254" s="106">
        <v>3.2790001481771469E-2</v>
      </c>
      <c r="M254" s="106">
        <v>3.3569999039173133E-2</v>
      </c>
      <c r="N254">
        <v>246</v>
      </c>
      <c r="O254" s="106">
        <v>2.112999930977821E-2</v>
      </c>
      <c r="P254" s="106">
        <v>2.553999982774258E-2</v>
      </c>
      <c r="Q254">
        <v>5423</v>
      </c>
      <c r="R254" s="106">
        <v>2.384000085294247E-2</v>
      </c>
      <c r="S254" s="106">
        <v>3.0780000612139698E-2</v>
      </c>
    </row>
    <row r="255" spans="1:19" x14ac:dyDescent="0.25">
      <c r="A255" t="s">
        <v>331</v>
      </c>
      <c r="B255" t="s">
        <v>347</v>
      </c>
      <c r="C255" t="s">
        <v>347</v>
      </c>
      <c r="D255" t="s">
        <v>347</v>
      </c>
      <c r="E255" t="s">
        <v>198</v>
      </c>
      <c r="F255" t="s">
        <v>199</v>
      </c>
      <c r="G255" s="105">
        <v>5</v>
      </c>
      <c r="H255" t="s">
        <v>361</v>
      </c>
      <c r="I255" t="s">
        <v>381</v>
      </c>
      <c r="J255" t="s">
        <v>383</v>
      </c>
      <c r="K255" s="105">
        <v>164</v>
      </c>
      <c r="L255" s="106">
        <v>0.14149999618530271</v>
      </c>
      <c r="M255" s="106">
        <v>0.14487999677658081</v>
      </c>
      <c r="N255" s="105">
        <v>1313</v>
      </c>
      <c r="O255" s="106">
        <v>0.1127799972891808</v>
      </c>
      <c r="P255" s="106">
        <v>0.13632999360561371</v>
      </c>
      <c r="Q255" s="105">
        <v>26007</v>
      </c>
      <c r="R255" s="106">
        <v>0.11433999985456469</v>
      </c>
      <c r="S255" s="107">
        <v>0.1476300060749054</v>
      </c>
    </row>
    <row r="256" spans="1:19" x14ac:dyDescent="0.25">
      <c r="A256" t="s">
        <v>331</v>
      </c>
      <c r="B256" t="s">
        <v>347</v>
      </c>
      <c r="C256" t="s">
        <v>347</v>
      </c>
      <c r="D256" t="s">
        <v>347</v>
      </c>
      <c r="E256" t="s">
        <v>198</v>
      </c>
      <c r="F256" t="s">
        <v>199</v>
      </c>
      <c r="G256" s="105">
        <v>5</v>
      </c>
      <c r="H256" t="s">
        <v>361</v>
      </c>
      <c r="I256" t="s">
        <v>381</v>
      </c>
      <c r="J256" t="s">
        <v>384</v>
      </c>
      <c r="K256" s="105">
        <v>930</v>
      </c>
      <c r="L256" s="106">
        <v>0.80242002010345459</v>
      </c>
      <c r="M256" s="106">
        <v>0.82155001163482666</v>
      </c>
      <c r="N256" s="105">
        <v>8072</v>
      </c>
      <c r="O256" s="106">
        <v>0.69335001707077026</v>
      </c>
      <c r="P256" s="106">
        <v>0.83812999725341797</v>
      </c>
      <c r="Q256" s="105">
        <v>144739</v>
      </c>
      <c r="R256" s="106">
        <v>0.6363300085067749</v>
      </c>
      <c r="S256" s="107">
        <v>0.82159000635147095</v>
      </c>
    </row>
    <row r="257" spans="1:19" x14ac:dyDescent="0.25">
      <c r="A257" t="s">
        <v>331</v>
      </c>
      <c r="B257" t="s">
        <v>347</v>
      </c>
      <c r="C257" t="s">
        <v>347</v>
      </c>
      <c r="D257" t="s">
        <v>347</v>
      </c>
      <c r="E257" t="s">
        <v>198</v>
      </c>
      <c r="F257" t="s">
        <v>199</v>
      </c>
      <c r="G257">
        <v>5</v>
      </c>
      <c r="H257" t="s">
        <v>361</v>
      </c>
      <c r="I257" t="s">
        <v>381</v>
      </c>
      <c r="J257" t="s">
        <v>385</v>
      </c>
      <c r="K257">
        <v>27</v>
      </c>
      <c r="L257" s="106">
        <v>2.3299999535083771E-2</v>
      </c>
      <c r="N257">
        <v>2011</v>
      </c>
      <c r="O257" s="106">
        <v>0.17273999750614169</v>
      </c>
      <c r="Q257">
        <v>51290</v>
      </c>
      <c r="R257" s="106">
        <v>0.22549000382423401</v>
      </c>
    </row>
    <row r="258" spans="1:19" x14ac:dyDescent="0.25">
      <c r="A258" t="s">
        <v>331</v>
      </c>
      <c r="B258" t="s">
        <v>347</v>
      </c>
      <c r="C258" t="s">
        <v>347</v>
      </c>
      <c r="D258" t="s">
        <v>347</v>
      </c>
      <c r="E258" t="s">
        <v>198</v>
      </c>
      <c r="F258" t="s">
        <v>199</v>
      </c>
      <c r="G258" s="105">
        <v>5</v>
      </c>
      <c r="H258" t="s">
        <v>361</v>
      </c>
      <c r="I258" t="s">
        <v>386</v>
      </c>
      <c r="J258" t="s">
        <v>387</v>
      </c>
      <c r="K258" s="105">
        <v>10</v>
      </c>
      <c r="L258" s="106">
        <v>8.6300000548362732E-3</v>
      </c>
      <c r="M258" s="106">
        <v>8.7999999523162842E-3</v>
      </c>
      <c r="N258" s="105">
        <v>197</v>
      </c>
      <c r="O258" s="106">
        <v>1.6920000314712521E-2</v>
      </c>
      <c r="P258" s="106">
        <v>1.717999950051308E-2</v>
      </c>
      <c r="Q258" s="105">
        <v>12181</v>
      </c>
      <c r="R258" s="106">
        <v>5.3550001233816147E-2</v>
      </c>
      <c r="S258" s="107">
        <v>5.4999999701976783E-2</v>
      </c>
    </row>
    <row r="259" spans="1:19" x14ac:dyDescent="0.25">
      <c r="A259" t="s">
        <v>331</v>
      </c>
      <c r="B259" t="s">
        <v>347</v>
      </c>
      <c r="C259" t="s">
        <v>347</v>
      </c>
      <c r="D259" t="s">
        <v>347</v>
      </c>
      <c r="E259" t="s">
        <v>198</v>
      </c>
      <c r="F259" t="s">
        <v>199</v>
      </c>
      <c r="G259" s="105">
        <v>5</v>
      </c>
      <c r="H259" t="s">
        <v>361</v>
      </c>
      <c r="I259" t="s">
        <v>386</v>
      </c>
      <c r="J259" t="s">
        <v>388</v>
      </c>
      <c r="K259" s="105">
        <v>48</v>
      </c>
      <c r="L259" s="106">
        <v>4.1420001536607742E-2</v>
      </c>
      <c r="M259" s="106">
        <v>4.2249999940395362E-2</v>
      </c>
      <c r="N259" s="105">
        <v>197</v>
      </c>
      <c r="O259" s="106">
        <v>1.6920000314712521E-2</v>
      </c>
      <c r="P259" s="106">
        <v>1.717999950051308E-2</v>
      </c>
      <c r="Q259" s="105">
        <v>6321</v>
      </c>
      <c r="R259" s="106">
        <v>2.77900006622076E-2</v>
      </c>
      <c r="S259" s="107">
        <v>2.8540000319480899E-2</v>
      </c>
    </row>
    <row r="260" spans="1:19" x14ac:dyDescent="0.25">
      <c r="A260" t="s">
        <v>331</v>
      </c>
      <c r="B260" t="s">
        <v>347</v>
      </c>
      <c r="C260" t="s">
        <v>347</v>
      </c>
      <c r="D260" t="s">
        <v>347</v>
      </c>
      <c r="E260" t="s">
        <v>198</v>
      </c>
      <c r="F260" t="s">
        <v>199</v>
      </c>
      <c r="G260">
        <v>5</v>
      </c>
      <c r="H260" t="s">
        <v>361</v>
      </c>
      <c r="I260" t="s">
        <v>386</v>
      </c>
      <c r="J260" t="s">
        <v>85</v>
      </c>
      <c r="K260">
        <v>18</v>
      </c>
      <c r="L260" s="106">
        <v>1.553000044077635E-2</v>
      </c>
      <c r="M260" s="106">
        <v>1.5850000083446499E-2</v>
      </c>
      <c r="N260">
        <v>179</v>
      </c>
      <c r="O260" s="106">
        <v>1.537999976426363E-2</v>
      </c>
      <c r="P260" s="106">
        <v>1.561000011861324E-2</v>
      </c>
      <c r="Q260">
        <v>4872</v>
      </c>
      <c r="R260" s="106">
        <v>2.1420000120997429E-2</v>
      </c>
      <c r="S260" s="106">
        <v>2.199999988079071E-2</v>
      </c>
    </row>
    <row r="261" spans="1:19" x14ac:dyDescent="0.25">
      <c r="A261" t="s">
        <v>331</v>
      </c>
      <c r="B261" t="s">
        <v>347</v>
      </c>
      <c r="C261" t="s">
        <v>347</v>
      </c>
      <c r="D261" t="s">
        <v>347</v>
      </c>
      <c r="E261" t="s">
        <v>198</v>
      </c>
      <c r="F261" t="s">
        <v>199</v>
      </c>
      <c r="G261" s="105">
        <v>5</v>
      </c>
      <c r="H261" t="s">
        <v>361</v>
      </c>
      <c r="I261" t="s">
        <v>386</v>
      </c>
      <c r="J261" t="s">
        <v>389</v>
      </c>
      <c r="K261" s="105">
        <v>2</v>
      </c>
      <c r="L261" s="106">
        <v>1.730000018142164E-3</v>
      </c>
      <c r="M261" s="106">
        <v>1.760000013746321E-3</v>
      </c>
      <c r="N261" s="105">
        <v>87</v>
      </c>
      <c r="O261" s="106">
        <v>7.4700000695884228E-3</v>
      </c>
      <c r="P261" s="106">
        <v>7.5900000520050526E-3</v>
      </c>
      <c r="Q261" s="105">
        <v>4049</v>
      </c>
      <c r="R261" s="106">
        <v>1.779999956488609E-2</v>
      </c>
      <c r="S261" s="107">
        <v>1.8279999494552609E-2</v>
      </c>
    </row>
    <row r="262" spans="1:19" x14ac:dyDescent="0.25">
      <c r="A262" t="s">
        <v>331</v>
      </c>
      <c r="B262" t="s">
        <v>347</v>
      </c>
      <c r="C262" t="s">
        <v>347</v>
      </c>
      <c r="D262" t="s">
        <v>347</v>
      </c>
      <c r="E262" t="s">
        <v>198</v>
      </c>
      <c r="F262" t="s">
        <v>199</v>
      </c>
      <c r="G262" s="105">
        <v>5</v>
      </c>
      <c r="H262" t="s">
        <v>361</v>
      </c>
      <c r="I262" t="s">
        <v>386</v>
      </c>
      <c r="J262" t="s">
        <v>86</v>
      </c>
      <c r="K262" s="105">
        <v>23</v>
      </c>
      <c r="L262" s="106">
        <v>1.9840000197291371E-2</v>
      </c>
      <c r="N262" s="105">
        <v>178</v>
      </c>
      <c r="O262" s="106">
        <v>1.528999954462051E-2</v>
      </c>
      <c r="Q262" s="105">
        <v>5972</v>
      </c>
      <c r="R262" s="106">
        <v>2.6259999722242359E-2</v>
      </c>
      <c r="S262" s="107"/>
    </row>
    <row r="263" spans="1:19" x14ac:dyDescent="0.25">
      <c r="A263" t="s">
        <v>331</v>
      </c>
      <c r="B263" t="s">
        <v>347</v>
      </c>
      <c r="C263" t="s">
        <v>347</v>
      </c>
      <c r="D263" t="s">
        <v>347</v>
      </c>
      <c r="E263" t="s">
        <v>198</v>
      </c>
      <c r="F263" t="s">
        <v>199</v>
      </c>
      <c r="G263" s="105">
        <v>5</v>
      </c>
      <c r="H263" t="s">
        <v>361</v>
      </c>
      <c r="I263" t="s">
        <v>386</v>
      </c>
      <c r="J263" t="s">
        <v>84</v>
      </c>
      <c r="K263" s="105">
        <v>1058</v>
      </c>
      <c r="L263" s="106">
        <v>0.91285997629165649</v>
      </c>
      <c r="M263" s="106">
        <v>0.93133997917175293</v>
      </c>
      <c r="N263" s="105">
        <v>10804</v>
      </c>
      <c r="O263" s="106">
        <v>0.92802000045776367</v>
      </c>
      <c r="P263" s="106">
        <v>0.94243001937866211</v>
      </c>
      <c r="Q263" s="105">
        <v>194064</v>
      </c>
      <c r="R263" s="106">
        <v>0.85317999124526978</v>
      </c>
      <c r="S263" s="107">
        <v>0.87619000673294067</v>
      </c>
    </row>
    <row r="264" spans="1:19" x14ac:dyDescent="0.25">
      <c r="A264" t="s">
        <v>331</v>
      </c>
      <c r="B264" t="s">
        <v>347</v>
      </c>
      <c r="C264" t="s">
        <v>347</v>
      </c>
      <c r="D264" t="s">
        <v>347</v>
      </c>
      <c r="E264" t="s">
        <v>198</v>
      </c>
      <c r="F264" t="s">
        <v>199</v>
      </c>
      <c r="G264" s="105">
        <v>5</v>
      </c>
      <c r="H264" t="s">
        <v>361</v>
      </c>
      <c r="I264" t="s">
        <v>419</v>
      </c>
      <c r="J264" t="s">
        <v>390</v>
      </c>
      <c r="K264" s="105">
        <v>27</v>
      </c>
      <c r="L264" s="106">
        <v>2.3299999535083771E-2</v>
      </c>
      <c r="N264" s="105">
        <v>2011</v>
      </c>
      <c r="O264" s="106">
        <v>0.17273999750614169</v>
      </c>
      <c r="Q264" s="105">
        <v>51290</v>
      </c>
      <c r="R264" s="106">
        <v>0.22549000382423401</v>
      </c>
      <c r="S264" s="107"/>
    </row>
    <row r="265" spans="1:19" x14ac:dyDescent="0.25">
      <c r="A265" t="s">
        <v>331</v>
      </c>
      <c r="B265" t="s">
        <v>347</v>
      </c>
      <c r="C265" t="s">
        <v>347</v>
      </c>
      <c r="D265" t="s">
        <v>347</v>
      </c>
      <c r="E265" t="s">
        <v>198</v>
      </c>
      <c r="F265" t="s">
        <v>199</v>
      </c>
      <c r="G265">
        <v>5</v>
      </c>
      <c r="H265" t="s">
        <v>361</v>
      </c>
      <c r="I265" t="s">
        <v>419</v>
      </c>
      <c r="J265" t="s">
        <v>391</v>
      </c>
      <c r="K265">
        <v>164</v>
      </c>
      <c r="L265" s="106">
        <v>0.14149999618530271</v>
      </c>
      <c r="M265" s="106">
        <v>0.14487999677658081</v>
      </c>
      <c r="N265">
        <v>1313</v>
      </c>
      <c r="O265" s="106">
        <v>0.1127799972891808</v>
      </c>
      <c r="P265" s="106">
        <v>0.13632999360561371</v>
      </c>
      <c r="Q265">
        <v>26007</v>
      </c>
      <c r="R265" s="106">
        <v>0.11433999985456469</v>
      </c>
      <c r="S265" s="106">
        <v>0.1476300060749054</v>
      </c>
    </row>
    <row r="266" spans="1:19" x14ac:dyDescent="0.25">
      <c r="A266" t="s">
        <v>331</v>
      </c>
      <c r="B266" t="s">
        <v>347</v>
      </c>
      <c r="C266" t="s">
        <v>347</v>
      </c>
      <c r="D266" t="s">
        <v>347</v>
      </c>
      <c r="E266" t="s">
        <v>198</v>
      </c>
      <c r="F266" t="s">
        <v>199</v>
      </c>
      <c r="G266" s="105">
        <v>5</v>
      </c>
      <c r="H266" t="s">
        <v>361</v>
      </c>
      <c r="I266" t="s">
        <v>419</v>
      </c>
      <c r="J266" t="s">
        <v>392</v>
      </c>
      <c r="K266" s="105">
        <v>410</v>
      </c>
      <c r="L266" s="106">
        <v>0.35374999046325678</v>
      </c>
      <c r="M266" s="106">
        <v>0.36219000816345209</v>
      </c>
      <c r="N266" s="105">
        <v>3952</v>
      </c>
      <c r="O266" s="106">
        <v>0.33945998549461359</v>
      </c>
      <c r="P266" s="106">
        <v>0.41034001111984247</v>
      </c>
      <c r="Q266" s="105">
        <v>69347</v>
      </c>
      <c r="R266" s="106">
        <v>0.30487999320030212</v>
      </c>
      <c r="S266" s="107">
        <v>0.39364001154899603</v>
      </c>
    </row>
    <row r="267" spans="1:19" x14ac:dyDescent="0.25">
      <c r="A267" t="s">
        <v>331</v>
      </c>
      <c r="B267" t="s">
        <v>347</v>
      </c>
      <c r="C267" t="s">
        <v>347</v>
      </c>
      <c r="D267" t="s">
        <v>347</v>
      </c>
      <c r="E267" t="s">
        <v>198</v>
      </c>
      <c r="F267" t="s">
        <v>199</v>
      </c>
      <c r="G267" s="105">
        <v>5</v>
      </c>
      <c r="H267" t="s">
        <v>361</v>
      </c>
      <c r="I267" t="s">
        <v>419</v>
      </c>
      <c r="J267" t="s">
        <v>393</v>
      </c>
      <c r="K267" s="105">
        <v>469</v>
      </c>
      <c r="L267" s="106">
        <v>0.40465998649597168</v>
      </c>
      <c r="M267" s="106">
        <v>0.41431000828742981</v>
      </c>
      <c r="N267" s="105">
        <v>3620</v>
      </c>
      <c r="O267" s="106">
        <v>0.31093999743461609</v>
      </c>
      <c r="P267" s="106">
        <v>0.3758699893951416</v>
      </c>
      <c r="Q267" s="105">
        <v>66079</v>
      </c>
      <c r="R267" s="106">
        <v>0.29050999879837042</v>
      </c>
      <c r="S267" s="107">
        <v>0.37509000301361078</v>
      </c>
    </row>
    <row r="268" spans="1:19" x14ac:dyDescent="0.25">
      <c r="A268" t="s">
        <v>331</v>
      </c>
      <c r="B268" t="s">
        <v>347</v>
      </c>
      <c r="C268" t="s">
        <v>347</v>
      </c>
      <c r="D268" t="s">
        <v>347</v>
      </c>
      <c r="E268" t="s">
        <v>198</v>
      </c>
      <c r="F268" t="s">
        <v>199</v>
      </c>
      <c r="G268" s="105">
        <v>5</v>
      </c>
      <c r="H268" t="s">
        <v>361</v>
      </c>
      <c r="I268" t="s">
        <v>419</v>
      </c>
      <c r="J268" t="s">
        <v>394</v>
      </c>
      <c r="K268" s="105">
        <v>89</v>
      </c>
      <c r="L268" s="106">
        <v>7.6789997518062592E-2</v>
      </c>
      <c r="M268" s="106">
        <v>7.8620001673698425E-2</v>
      </c>
      <c r="N268" s="105">
        <v>746</v>
      </c>
      <c r="O268" s="106">
        <v>6.4079999923706055E-2</v>
      </c>
      <c r="P268" s="106">
        <v>7.7459998428821564E-2</v>
      </c>
      <c r="Q268" s="105">
        <v>14736</v>
      </c>
      <c r="R268" s="106">
        <v>6.4790003001689911E-2</v>
      </c>
      <c r="S268" s="107">
        <v>8.3650000393390656E-2</v>
      </c>
    </row>
    <row r="269" spans="1:19" x14ac:dyDescent="0.25">
      <c r="A269" t="s">
        <v>331</v>
      </c>
      <c r="B269" t="s">
        <v>347</v>
      </c>
      <c r="C269" t="s">
        <v>347</v>
      </c>
      <c r="D269" t="s">
        <v>347</v>
      </c>
      <c r="E269" t="s">
        <v>198</v>
      </c>
      <c r="F269" t="s">
        <v>199</v>
      </c>
      <c r="G269">
        <v>5</v>
      </c>
      <c r="H269" t="s">
        <v>361</v>
      </c>
      <c r="I269" t="s">
        <v>439</v>
      </c>
      <c r="J269" t="s">
        <v>440</v>
      </c>
      <c r="K269">
        <v>27</v>
      </c>
      <c r="L269" s="106">
        <v>2.3299999535083771E-2</v>
      </c>
      <c r="N269">
        <v>2011</v>
      </c>
      <c r="O269" s="106">
        <v>0.17273999750614169</v>
      </c>
      <c r="Q269">
        <v>51290</v>
      </c>
      <c r="R269" s="106">
        <v>0.22549000382423401</v>
      </c>
    </row>
    <row r="270" spans="1:19" x14ac:dyDescent="0.25">
      <c r="A270" t="s">
        <v>331</v>
      </c>
      <c r="B270" t="s">
        <v>347</v>
      </c>
      <c r="C270" t="s">
        <v>347</v>
      </c>
      <c r="D270" t="s">
        <v>347</v>
      </c>
      <c r="E270" t="s">
        <v>198</v>
      </c>
      <c r="F270" t="s">
        <v>199</v>
      </c>
      <c r="G270" s="105">
        <v>5</v>
      </c>
      <c r="H270" t="s">
        <v>361</v>
      </c>
      <c r="I270" t="s">
        <v>439</v>
      </c>
      <c r="J270" t="s">
        <v>442</v>
      </c>
      <c r="K270" s="105">
        <v>1132</v>
      </c>
      <c r="L270" s="106">
        <v>0.97670000791549683</v>
      </c>
      <c r="M270" s="106">
        <v>1</v>
      </c>
      <c r="N270" s="105">
        <v>9631</v>
      </c>
      <c r="O270" s="106">
        <v>0.82726001739501953</v>
      </c>
      <c r="P270" s="106">
        <v>1</v>
      </c>
      <c r="Q270" s="105">
        <v>176169</v>
      </c>
      <c r="R270" s="106">
        <v>0.77451002597808838</v>
      </c>
      <c r="S270" s="107">
        <v>1</v>
      </c>
    </row>
    <row r="271" spans="1:19" x14ac:dyDescent="0.25">
      <c r="A271" t="s">
        <v>331</v>
      </c>
      <c r="B271" t="s">
        <v>347</v>
      </c>
      <c r="C271" t="s">
        <v>347</v>
      </c>
      <c r="D271" t="s">
        <v>347</v>
      </c>
      <c r="E271" t="s">
        <v>198</v>
      </c>
      <c r="F271" t="s">
        <v>199</v>
      </c>
      <c r="G271" s="105">
        <v>5</v>
      </c>
      <c r="H271" t="s">
        <v>361</v>
      </c>
      <c r="I271" t="s">
        <v>395</v>
      </c>
      <c r="J271" t="s">
        <v>396</v>
      </c>
      <c r="K271" s="105">
        <v>1153</v>
      </c>
      <c r="L271" s="106">
        <v>0.9948199987411499</v>
      </c>
      <c r="N271" s="105">
        <v>11565</v>
      </c>
      <c r="O271" s="106">
        <v>0.99339002370834351</v>
      </c>
      <c r="Q271" s="105">
        <v>225832</v>
      </c>
      <c r="R271" s="106">
        <v>0.99285000562667847</v>
      </c>
      <c r="S271" s="107"/>
    </row>
    <row r="272" spans="1:19" x14ac:dyDescent="0.25">
      <c r="A272" t="s">
        <v>331</v>
      </c>
      <c r="B272" t="s">
        <v>347</v>
      </c>
      <c r="C272" t="s">
        <v>347</v>
      </c>
      <c r="D272" t="s">
        <v>347</v>
      </c>
      <c r="E272" t="s">
        <v>198</v>
      </c>
      <c r="F272" t="s">
        <v>199</v>
      </c>
      <c r="G272" s="105">
        <v>5</v>
      </c>
      <c r="H272" t="s">
        <v>361</v>
      </c>
      <c r="I272" t="s">
        <v>395</v>
      </c>
      <c r="J272" t="s">
        <v>397</v>
      </c>
      <c r="K272" s="105">
        <v>6</v>
      </c>
      <c r="L272" s="106">
        <v>5.1799998618662357E-3</v>
      </c>
      <c r="N272" s="105">
        <v>77</v>
      </c>
      <c r="O272" s="106">
        <v>6.6100000403821468E-3</v>
      </c>
      <c r="Q272" s="105">
        <v>1627</v>
      </c>
      <c r="R272" s="106">
        <v>7.1499999612569809E-3</v>
      </c>
      <c r="S272" s="107"/>
    </row>
    <row r="273" spans="1:19" x14ac:dyDescent="0.25">
      <c r="A273" t="s">
        <v>331</v>
      </c>
      <c r="B273" t="s">
        <v>347</v>
      </c>
      <c r="C273" t="s">
        <v>347</v>
      </c>
      <c r="D273" t="s">
        <v>347</v>
      </c>
      <c r="E273" t="s">
        <v>198</v>
      </c>
      <c r="F273" t="s">
        <v>199</v>
      </c>
      <c r="G273" s="105">
        <v>5</v>
      </c>
      <c r="H273" t="s">
        <v>361</v>
      </c>
      <c r="I273" t="s">
        <v>398</v>
      </c>
      <c r="J273" t="s">
        <v>399</v>
      </c>
      <c r="K273" s="105">
        <v>105</v>
      </c>
      <c r="L273" s="106">
        <v>9.0599998831748962E-2</v>
      </c>
      <c r="N273" s="105">
        <v>3148</v>
      </c>
      <c r="O273" s="106">
        <v>0.27039998769760132</v>
      </c>
      <c r="Q273" s="105">
        <v>32785</v>
      </c>
      <c r="R273" s="106">
        <v>0.14414000511169431</v>
      </c>
      <c r="S273" s="107"/>
    </row>
    <row r="274" spans="1:19" x14ac:dyDescent="0.25">
      <c r="A274" t="s">
        <v>331</v>
      </c>
      <c r="B274" t="s">
        <v>347</v>
      </c>
      <c r="C274" t="s">
        <v>347</v>
      </c>
      <c r="D274" t="s">
        <v>347</v>
      </c>
      <c r="E274" t="s">
        <v>198</v>
      </c>
      <c r="F274" t="s">
        <v>199</v>
      </c>
      <c r="G274" s="105">
        <v>5</v>
      </c>
      <c r="H274" t="s">
        <v>361</v>
      </c>
      <c r="I274" t="s">
        <v>398</v>
      </c>
      <c r="J274" t="s">
        <v>41</v>
      </c>
      <c r="K274" s="105">
        <v>154</v>
      </c>
      <c r="L274" s="106">
        <v>0.13287000358104711</v>
      </c>
      <c r="N274" s="105">
        <v>1746</v>
      </c>
      <c r="O274" s="106">
        <v>0.1499699950218201</v>
      </c>
      <c r="Q274" s="105">
        <v>40324</v>
      </c>
      <c r="R274" s="106">
        <v>0.177279993891716</v>
      </c>
      <c r="S274" s="107"/>
    </row>
    <row r="275" spans="1:19" x14ac:dyDescent="0.25">
      <c r="A275" t="s">
        <v>331</v>
      </c>
      <c r="B275" t="s">
        <v>347</v>
      </c>
      <c r="C275" t="s">
        <v>347</v>
      </c>
      <c r="D275" t="s">
        <v>347</v>
      </c>
      <c r="E275" t="s">
        <v>198</v>
      </c>
      <c r="F275" t="s">
        <v>199</v>
      </c>
      <c r="G275">
        <v>5</v>
      </c>
      <c r="H275" t="s">
        <v>361</v>
      </c>
      <c r="I275" t="s">
        <v>398</v>
      </c>
      <c r="J275" t="s">
        <v>40</v>
      </c>
      <c r="K275">
        <v>200</v>
      </c>
      <c r="L275" s="106">
        <v>0.1725600063800812</v>
      </c>
      <c r="N275">
        <v>1808</v>
      </c>
      <c r="O275" s="106">
        <v>0.1553000062704086</v>
      </c>
      <c r="Q275">
        <v>47952</v>
      </c>
      <c r="R275" s="106">
        <v>0.21082000434398651</v>
      </c>
    </row>
    <row r="276" spans="1:19" x14ac:dyDescent="0.25">
      <c r="A276" t="s">
        <v>331</v>
      </c>
      <c r="B276" t="s">
        <v>347</v>
      </c>
      <c r="C276" t="s">
        <v>347</v>
      </c>
      <c r="D276" t="s">
        <v>347</v>
      </c>
      <c r="E276" t="s">
        <v>198</v>
      </c>
      <c r="F276" t="s">
        <v>199</v>
      </c>
      <c r="G276" s="105">
        <v>5</v>
      </c>
      <c r="H276" t="s">
        <v>361</v>
      </c>
      <c r="I276" t="s">
        <v>398</v>
      </c>
      <c r="J276" t="s">
        <v>39</v>
      </c>
      <c r="K276" s="105">
        <v>317</v>
      </c>
      <c r="L276" s="106">
        <v>0.27351000905036932</v>
      </c>
      <c r="N276" s="105">
        <v>2406</v>
      </c>
      <c r="O276" s="106">
        <v>0.20667000114917761</v>
      </c>
      <c r="Q276" s="105">
        <v>51770</v>
      </c>
      <c r="R276" s="106">
        <v>0.22759999334812159</v>
      </c>
      <c r="S276" s="107"/>
    </row>
    <row r="277" spans="1:19" x14ac:dyDescent="0.25">
      <c r="A277" t="s">
        <v>331</v>
      </c>
      <c r="B277" t="s">
        <v>347</v>
      </c>
      <c r="C277" t="s">
        <v>347</v>
      </c>
      <c r="D277" t="s">
        <v>347</v>
      </c>
      <c r="E277" t="s">
        <v>198</v>
      </c>
      <c r="F277" t="s">
        <v>199</v>
      </c>
      <c r="G277">
        <v>5</v>
      </c>
      <c r="H277" t="s">
        <v>361</v>
      </c>
      <c r="I277" t="s">
        <v>398</v>
      </c>
      <c r="J277" t="s">
        <v>400</v>
      </c>
      <c r="K277">
        <v>383</v>
      </c>
      <c r="L277" s="106">
        <v>0.33046001195907593</v>
      </c>
      <c r="N277">
        <v>2534</v>
      </c>
      <c r="O277" s="106">
        <v>0.21765999495983121</v>
      </c>
      <c r="Q277">
        <v>54628</v>
      </c>
      <c r="R277" s="106">
        <v>0.24017000198364261</v>
      </c>
    </row>
    <row r="278" spans="1:19" x14ac:dyDescent="0.25">
      <c r="A278" t="s">
        <v>331</v>
      </c>
      <c r="B278" t="s">
        <v>347</v>
      </c>
      <c r="C278" t="s">
        <v>347</v>
      </c>
      <c r="D278" t="s">
        <v>347</v>
      </c>
      <c r="E278" t="s">
        <v>198</v>
      </c>
      <c r="F278" t="s">
        <v>199</v>
      </c>
      <c r="G278">
        <v>5</v>
      </c>
      <c r="H278" t="s">
        <v>361</v>
      </c>
      <c r="I278" t="s">
        <v>422</v>
      </c>
      <c r="J278" t="s">
        <v>429</v>
      </c>
      <c r="K278">
        <v>39</v>
      </c>
      <c r="L278" s="106">
        <v>3.3649999648332603E-2</v>
      </c>
      <c r="N278">
        <v>1500</v>
      </c>
      <c r="O278" s="106">
        <v>0.12883999943733221</v>
      </c>
      <c r="Q278">
        <v>80101</v>
      </c>
      <c r="R278" s="106">
        <v>0.3521600067615509</v>
      </c>
    </row>
    <row r="279" spans="1:19" x14ac:dyDescent="0.25">
      <c r="A279" t="s">
        <v>331</v>
      </c>
      <c r="B279" t="s">
        <v>347</v>
      </c>
      <c r="C279" t="s">
        <v>347</v>
      </c>
      <c r="D279" t="s">
        <v>347</v>
      </c>
      <c r="E279" t="s">
        <v>198</v>
      </c>
      <c r="F279" t="s">
        <v>199</v>
      </c>
      <c r="G279" s="105">
        <v>5</v>
      </c>
      <c r="H279" t="s">
        <v>361</v>
      </c>
      <c r="I279" t="s">
        <v>422</v>
      </c>
      <c r="J279" t="s">
        <v>423</v>
      </c>
      <c r="K279" s="105">
        <v>771</v>
      </c>
      <c r="L279" s="106">
        <v>0.66522997617721558</v>
      </c>
      <c r="M279" s="106">
        <v>0.68839001655578613</v>
      </c>
      <c r="N279" s="105">
        <v>7534</v>
      </c>
      <c r="O279" s="106">
        <v>0.6471400260925293</v>
      </c>
      <c r="P279" s="106">
        <v>0.74285000562667847</v>
      </c>
      <c r="Q279" s="105">
        <v>119646</v>
      </c>
      <c r="R279" s="106">
        <v>0.52600997686386108</v>
      </c>
      <c r="S279" s="107">
        <v>0.81194001436233521</v>
      </c>
    </row>
    <row r="280" spans="1:19" x14ac:dyDescent="0.25">
      <c r="A280" t="s">
        <v>331</v>
      </c>
      <c r="B280" t="s">
        <v>347</v>
      </c>
      <c r="C280" t="s">
        <v>347</v>
      </c>
      <c r="D280" t="s">
        <v>347</v>
      </c>
      <c r="E280" t="s">
        <v>198</v>
      </c>
      <c r="F280" t="s">
        <v>199</v>
      </c>
      <c r="G280" s="105">
        <v>5</v>
      </c>
      <c r="H280" t="s">
        <v>361</v>
      </c>
      <c r="I280" t="s">
        <v>422</v>
      </c>
      <c r="J280" t="s">
        <v>424</v>
      </c>
      <c r="K280" s="105">
        <v>266</v>
      </c>
      <c r="L280" s="106">
        <v>0.22950999438762659</v>
      </c>
      <c r="M280" s="106">
        <v>0.23749999701976779</v>
      </c>
      <c r="N280" s="105">
        <v>1593</v>
      </c>
      <c r="O280" s="106">
        <v>0.13683000206947329</v>
      </c>
      <c r="P280" s="106">
        <v>0.15706999599933619</v>
      </c>
      <c r="Q280" s="105">
        <v>17180</v>
      </c>
      <c r="R280" s="106">
        <v>7.5530000030994415E-2</v>
      </c>
      <c r="S280" s="107">
        <v>0.11659000068902969</v>
      </c>
    </row>
    <row r="281" spans="1:19" x14ac:dyDescent="0.25">
      <c r="A281" t="s">
        <v>331</v>
      </c>
      <c r="B281" t="s">
        <v>347</v>
      </c>
      <c r="C281" t="s">
        <v>347</v>
      </c>
      <c r="D281" t="s">
        <v>347</v>
      </c>
      <c r="E281" t="s">
        <v>198</v>
      </c>
      <c r="F281" t="s">
        <v>199</v>
      </c>
      <c r="G281" s="105">
        <v>5</v>
      </c>
      <c r="H281" t="s">
        <v>361</v>
      </c>
      <c r="I281" t="s">
        <v>422</v>
      </c>
      <c r="J281" t="s">
        <v>425</v>
      </c>
      <c r="K281" s="105">
        <v>61</v>
      </c>
      <c r="L281" s="106">
        <v>5.2629999816417687E-2</v>
      </c>
      <c r="M281" s="106">
        <v>5.4460000246763229E-2</v>
      </c>
      <c r="N281" s="105">
        <v>624</v>
      </c>
      <c r="O281" s="106">
        <v>5.3599998354911797E-2</v>
      </c>
      <c r="P281" s="106">
        <v>6.153000146150589E-2</v>
      </c>
      <c r="Q281" s="105">
        <v>6082</v>
      </c>
      <c r="R281" s="106">
        <v>2.6739999651908871E-2</v>
      </c>
      <c r="S281" s="107">
        <v>4.1269998997449868E-2</v>
      </c>
    </row>
    <row r="282" spans="1:19" x14ac:dyDescent="0.25">
      <c r="A282" t="s">
        <v>331</v>
      </c>
      <c r="B282" t="s">
        <v>347</v>
      </c>
      <c r="C282" t="s">
        <v>347</v>
      </c>
      <c r="D282" t="s">
        <v>347</v>
      </c>
      <c r="E282" t="s">
        <v>198</v>
      </c>
      <c r="F282" t="s">
        <v>199</v>
      </c>
      <c r="G282" s="105">
        <v>5</v>
      </c>
      <c r="H282" t="s">
        <v>361</v>
      </c>
      <c r="I282" t="s">
        <v>422</v>
      </c>
      <c r="J282" t="s">
        <v>426</v>
      </c>
      <c r="K282" s="105">
        <v>20</v>
      </c>
      <c r="L282" s="106">
        <v>1.726000010967255E-2</v>
      </c>
      <c r="M282" s="106">
        <v>1.7859999090433121E-2</v>
      </c>
      <c r="N282" s="105">
        <v>328</v>
      </c>
      <c r="O282" s="106">
        <v>2.817000076174736E-2</v>
      </c>
      <c r="P282" s="106">
        <v>3.2340001314878457E-2</v>
      </c>
      <c r="Q282" s="105">
        <v>3672</v>
      </c>
      <c r="R282" s="106">
        <v>1.6140000894665722E-2</v>
      </c>
      <c r="S282" s="107">
        <v>2.491999976336956E-2</v>
      </c>
    </row>
    <row r="283" spans="1:19" x14ac:dyDescent="0.25">
      <c r="A283" t="s">
        <v>331</v>
      </c>
      <c r="B283" t="s">
        <v>347</v>
      </c>
      <c r="C283" t="s">
        <v>347</v>
      </c>
      <c r="D283" t="s">
        <v>347</v>
      </c>
      <c r="E283" t="s">
        <v>198</v>
      </c>
      <c r="F283" t="s">
        <v>199</v>
      </c>
      <c r="G283">
        <v>5</v>
      </c>
      <c r="H283" t="s">
        <v>361</v>
      </c>
      <c r="I283" t="s">
        <v>422</v>
      </c>
      <c r="J283" t="s">
        <v>427</v>
      </c>
      <c r="K283">
        <v>2</v>
      </c>
      <c r="L283" s="106">
        <v>1.730000018142164E-3</v>
      </c>
      <c r="M283" s="106">
        <v>1.7900000093504791E-3</v>
      </c>
      <c r="N283">
        <v>63</v>
      </c>
      <c r="O283" s="106">
        <v>5.4100002162158489E-3</v>
      </c>
      <c r="P283" s="106">
        <v>6.2099997885525227E-3</v>
      </c>
      <c r="Q283">
        <v>766</v>
      </c>
      <c r="R283" s="106">
        <v>3.3700000494718552E-3</v>
      </c>
      <c r="S283" s="106">
        <v>5.2000000141561031E-3</v>
      </c>
    </row>
    <row r="284" spans="1:19" x14ac:dyDescent="0.25">
      <c r="A284" t="s">
        <v>331</v>
      </c>
      <c r="B284" t="s">
        <v>347</v>
      </c>
      <c r="C284" t="s">
        <v>347</v>
      </c>
      <c r="D284" t="s">
        <v>347</v>
      </c>
      <c r="E284" t="s">
        <v>198</v>
      </c>
      <c r="F284" t="s">
        <v>199</v>
      </c>
      <c r="G284">
        <v>5</v>
      </c>
      <c r="H284" t="s">
        <v>361</v>
      </c>
      <c r="I284" t="s">
        <v>422</v>
      </c>
      <c r="J284" t="s">
        <v>428</v>
      </c>
      <c r="K284">
        <v>0</v>
      </c>
      <c r="L284" s="106">
        <v>0</v>
      </c>
      <c r="M284" s="106">
        <v>0</v>
      </c>
      <c r="N284">
        <v>0</v>
      </c>
      <c r="O284" s="106">
        <v>0</v>
      </c>
      <c r="P284" s="106">
        <v>0</v>
      </c>
      <c r="Q284">
        <v>12</v>
      </c>
      <c r="R284" s="106">
        <v>4.9999998736893758E-5</v>
      </c>
      <c r="S284" s="106">
        <v>7.9999997979030013E-5</v>
      </c>
    </row>
    <row r="285" spans="1:19" x14ac:dyDescent="0.25">
      <c r="A285" t="s">
        <v>331</v>
      </c>
      <c r="B285" t="s">
        <v>347</v>
      </c>
      <c r="C285" t="s">
        <v>347</v>
      </c>
      <c r="D285" t="s">
        <v>347</v>
      </c>
      <c r="E285" t="s">
        <v>198</v>
      </c>
      <c r="F285" t="s">
        <v>199</v>
      </c>
      <c r="G285">
        <v>5</v>
      </c>
      <c r="H285" t="s">
        <v>361</v>
      </c>
      <c r="I285" t="s">
        <v>430</v>
      </c>
      <c r="J285" t="s">
        <v>434</v>
      </c>
      <c r="K285">
        <v>28</v>
      </c>
      <c r="L285" s="106">
        <v>2.415999956429005E-2</v>
      </c>
      <c r="M285" s="106">
        <v>2.4369999766349789E-2</v>
      </c>
      <c r="N285">
        <v>258</v>
      </c>
      <c r="O285" s="106">
        <v>2.21599992364645E-2</v>
      </c>
      <c r="P285" s="106">
        <v>2.250999957323074E-2</v>
      </c>
      <c r="Q285">
        <v>4987</v>
      </c>
      <c r="R285" s="106">
        <v>2.1919999271631241E-2</v>
      </c>
      <c r="S285" s="106">
        <v>2.2490000352263451E-2</v>
      </c>
    </row>
    <row r="286" spans="1:19" x14ac:dyDescent="0.25">
      <c r="A286" t="s">
        <v>331</v>
      </c>
      <c r="B286" t="s">
        <v>347</v>
      </c>
      <c r="C286" t="s">
        <v>347</v>
      </c>
      <c r="D286" t="s">
        <v>347</v>
      </c>
      <c r="E286" t="s">
        <v>198</v>
      </c>
      <c r="F286" t="s">
        <v>199</v>
      </c>
      <c r="G286" s="105">
        <v>5</v>
      </c>
      <c r="H286" t="s">
        <v>361</v>
      </c>
      <c r="I286" t="s">
        <v>430</v>
      </c>
      <c r="J286" t="s">
        <v>432</v>
      </c>
      <c r="K286" s="105">
        <v>63</v>
      </c>
      <c r="L286" s="106">
        <v>5.4359998553991318E-2</v>
      </c>
      <c r="M286" s="106">
        <v>5.4829999804496772E-2</v>
      </c>
      <c r="N286" s="105">
        <v>713</v>
      </c>
      <c r="O286" s="106">
        <v>6.1239998787641532E-2</v>
      </c>
      <c r="P286" s="106">
        <v>6.2210001051425927E-2</v>
      </c>
      <c r="Q286" s="105">
        <v>18498</v>
      </c>
      <c r="R286" s="106">
        <v>8.1320002675056458E-2</v>
      </c>
      <c r="S286" s="107">
        <v>8.343999832868576E-2</v>
      </c>
    </row>
    <row r="287" spans="1:19" x14ac:dyDescent="0.25">
      <c r="A287" t="s">
        <v>331</v>
      </c>
      <c r="B287" t="s">
        <v>347</v>
      </c>
      <c r="C287" t="s">
        <v>347</v>
      </c>
      <c r="D287" t="s">
        <v>347</v>
      </c>
      <c r="E287" t="s">
        <v>198</v>
      </c>
      <c r="F287" t="s">
        <v>199</v>
      </c>
      <c r="G287" s="105">
        <v>5</v>
      </c>
      <c r="H287" t="s">
        <v>361</v>
      </c>
      <c r="I287" t="s">
        <v>430</v>
      </c>
      <c r="J287" t="s">
        <v>435</v>
      </c>
      <c r="K287" s="105">
        <v>0</v>
      </c>
      <c r="L287" s="106">
        <v>0</v>
      </c>
      <c r="M287" s="106">
        <v>0</v>
      </c>
      <c r="N287" s="105">
        <v>2</v>
      </c>
      <c r="O287" s="106">
        <v>1.6999999934341761E-4</v>
      </c>
      <c r="P287" s="106">
        <v>1.6999999934341761E-4</v>
      </c>
      <c r="Q287" s="105">
        <v>391</v>
      </c>
      <c r="R287" s="106">
        <v>1.7199999419972301E-3</v>
      </c>
      <c r="S287" s="107">
        <v>1.760000013746321E-3</v>
      </c>
    </row>
    <row r="288" spans="1:19" x14ac:dyDescent="0.25">
      <c r="A288" t="s">
        <v>331</v>
      </c>
      <c r="B288" t="s">
        <v>347</v>
      </c>
      <c r="C288" t="s">
        <v>347</v>
      </c>
      <c r="D288" t="s">
        <v>347</v>
      </c>
      <c r="E288" t="s">
        <v>198</v>
      </c>
      <c r="F288" t="s">
        <v>199</v>
      </c>
      <c r="G288">
        <v>5</v>
      </c>
      <c r="H288" t="s">
        <v>361</v>
      </c>
      <c r="I288" t="s">
        <v>430</v>
      </c>
      <c r="J288" t="s">
        <v>436</v>
      </c>
      <c r="K288">
        <v>11</v>
      </c>
      <c r="L288" s="106">
        <v>9.4900000840425491E-3</v>
      </c>
      <c r="M288" s="106">
        <v>9.5699997618794441E-3</v>
      </c>
      <c r="N288">
        <v>223</v>
      </c>
      <c r="O288" s="106">
        <v>1.9150000065565109E-2</v>
      </c>
      <c r="P288" s="106">
        <v>1.9460000097751621E-2</v>
      </c>
      <c r="Q288">
        <v>6784</v>
      </c>
      <c r="R288" s="106">
        <v>2.9829999431967739E-2</v>
      </c>
      <c r="S288" s="106">
        <v>3.060000017285347E-2</v>
      </c>
    </row>
    <row r="289" spans="1:19" x14ac:dyDescent="0.25">
      <c r="A289" t="s">
        <v>331</v>
      </c>
      <c r="B289" t="s">
        <v>347</v>
      </c>
      <c r="C289" t="s">
        <v>347</v>
      </c>
      <c r="D289" t="s">
        <v>347</v>
      </c>
      <c r="E289" t="s">
        <v>198</v>
      </c>
      <c r="F289" t="s">
        <v>199</v>
      </c>
      <c r="G289" s="105">
        <v>5</v>
      </c>
      <c r="H289" t="s">
        <v>361</v>
      </c>
      <c r="I289" t="s">
        <v>430</v>
      </c>
      <c r="J289" t="s">
        <v>431</v>
      </c>
      <c r="K289" s="105">
        <v>437</v>
      </c>
      <c r="L289" s="106">
        <v>0.3770500123500824</v>
      </c>
      <c r="M289" s="106">
        <v>0.38032999634742742</v>
      </c>
      <c r="N289" s="105">
        <v>4290</v>
      </c>
      <c r="O289" s="106">
        <v>0.36849001049995422</v>
      </c>
      <c r="P289" s="106">
        <v>0.37428000569343572</v>
      </c>
      <c r="Q289" s="105">
        <v>77035</v>
      </c>
      <c r="R289" s="106">
        <v>0.33867999911308289</v>
      </c>
      <c r="S289" s="107">
        <v>0.3474699854850769</v>
      </c>
    </row>
    <row r="290" spans="1:19" x14ac:dyDescent="0.25">
      <c r="A290" t="s">
        <v>331</v>
      </c>
      <c r="B290" t="s">
        <v>347</v>
      </c>
      <c r="C290" t="s">
        <v>347</v>
      </c>
      <c r="D290" t="s">
        <v>347</v>
      </c>
      <c r="E290" t="s">
        <v>198</v>
      </c>
      <c r="F290" t="s">
        <v>199</v>
      </c>
      <c r="G290" s="105">
        <v>5</v>
      </c>
      <c r="H290" t="s">
        <v>361</v>
      </c>
      <c r="I290" t="s">
        <v>430</v>
      </c>
      <c r="J290" t="s">
        <v>502</v>
      </c>
      <c r="K290" s="105">
        <v>610</v>
      </c>
      <c r="L290" s="106">
        <v>0.52631998062133789</v>
      </c>
      <c r="M290" s="106">
        <v>0.53090000152587891</v>
      </c>
      <c r="N290" s="105">
        <v>5976</v>
      </c>
      <c r="O290" s="106">
        <v>0.5133100152015686</v>
      </c>
      <c r="P290" s="106">
        <v>0.52136999368667603</v>
      </c>
      <c r="Q290" s="105">
        <v>114008</v>
      </c>
      <c r="R290" s="106">
        <v>0.5012199878692627</v>
      </c>
      <c r="S290" s="107">
        <v>0.51424002647399902</v>
      </c>
    </row>
    <row r="291" spans="1:19" x14ac:dyDescent="0.25">
      <c r="A291" t="s">
        <v>331</v>
      </c>
      <c r="B291" t="s">
        <v>347</v>
      </c>
      <c r="C291" t="s">
        <v>347</v>
      </c>
      <c r="D291" t="s">
        <v>347</v>
      </c>
      <c r="E291" t="s">
        <v>198</v>
      </c>
      <c r="F291" t="s">
        <v>199</v>
      </c>
      <c r="G291">
        <v>5</v>
      </c>
      <c r="H291" t="s">
        <v>361</v>
      </c>
      <c r="I291" t="s">
        <v>430</v>
      </c>
      <c r="J291" t="s">
        <v>86</v>
      </c>
      <c r="K291">
        <v>10</v>
      </c>
      <c r="L291" s="106">
        <v>8.6300000548362732E-3</v>
      </c>
      <c r="N291">
        <v>180</v>
      </c>
      <c r="O291" s="106">
        <v>1.54600003734231E-2</v>
      </c>
      <c r="Q291">
        <v>5756</v>
      </c>
      <c r="R291" s="106">
        <v>2.5310000404715541E-2</v>
      </c>
    </row>
    <row r="292" spans="1:19" x14ac:dyDescent="0.25">
      <c r="A292" t="s">
        <v>331</v>
      </c>
      <c r="B292" t="s">
        <v>347</v>
      </c>
      <c r="C292" t="s">
        <v>347</v>
      </c>
      <c r="D292" t="s">
        <v>347</v>
      </c>
      <c r="E292" t="s">
        <v>198</v>
      </c>
      <c r="F292" t="s">
        <v>199</v>
      </c>
      <c r="G292" s="105">
        <v>5</v>
      </c>
      <c r="H292" t="s">
        <v>361</v>
      </c>
      <c r="I292" t="s">
        <v>401</v>
      </c>
      <c r="J292" t="s">
        <v>405</v>
      </c>
      <c r="K292" s="105">
        <v>834</v>
      </c>
      <c r="L292" s="106">
        <v>0.71959000825881958</v>
      </c>
      <c r="M292" s="106">
        <v>0.73675000667572021</v>
      </c>
      <c r="N292" s="105">
        <v>8456</v>
      </c>
      <c r="O292" s="106">
        <v>0.72633999586105347</v>
      </c>
      <c r="P292" s="106">
        <v>0.74977999925613403</v>
      </c>
      <c r="Q292" s="105">
        <v>171311</v>
      </c>
      <c r="R292" s="106">
        <v>0.75314998626708984</v>
      </c>
      <c r="S292" s="107">
        <v>0.77806001901626587</v>
      </c>
    </row>
    <row r="293" spans="1:19" x14ac:dyDescent="0.25">
      <c r="A293" t="s">
        <v>331</v>
      </c>
      <c r="B293" t="s">
        <v>347</v>
      </c>
      <c r="C293" t="s">
        <v>347</v>
      </c>
      <c r="D293" t="s">
        <v>347</v>
      </c>
      <c r="E293" t="s">
        <v>198</v>
      </c>
      <c r="F293" t="s">
        <v>199</v>
      </c>
      <c r="G293">
        <v>5</v>
      </c>
      <c r="H293" t="s">
        <v>361</v>
      </c>
      <c r="I293" t="s">
        <v>401</v>
      </c>
      <c r="J293" t="s">
        <v>412</v>
      </c>
      <c r="K293">
        <v>132</v>
      </c>
      <c r="L293" s="106">
        <v>0.1138899996876717</v>
      </c>
      <c r="M293" s="106">
        <v>0.1166099980473518</v>
      </c>
      <c r="N293">
        <v>1232</v>
      </c>
      <c r="O293" s="106">
        <v>0.1058200001716614</v>
      </c>
      <c r="P293" s="106">
        <v>0.1092400029301643</v>
      </c>
      <c r="Q293">
        <v>22313</v>
      </c>
      <c r="R293" s="106">
        <v>9.8099999129772186E-2</v>
      </c>
      <c r="S293" s="106">
        <v>0.10134000331163411</v>
      </c>
    </row>
    <row r="294" spans="1:19" x14ac:dyDescent="0.25">
      <c r="A294" t="s">
        <v>331</v>
      </c>
      <c r="B294" t="s">
        <v>347</v>
      </c>
      <c r="C294" t="s">
        <v>347</v>
      </c>
      <c r="D294" t="s">
        <v>347</v>
      </c>
      <c r="E294" t="s">
        <v>198</v>
      </c>
      <c r="F294" t="s">
        <v>199</v>
      </c>
      <c r="G294" s="105">
        <v>5</v>
      </c>
      <c r="H294" t="s">
        <v>361</v>
      </c>
      <c r="I294" t="s">
        <v>401</v>
      </c>
      <c r="J294" t="s">
        <v>413</v>
      </c>
      <c r="K294" s="105">
        <v>104</v>
      </c>
      <c r="L294" s="106">
        <v>8.9730001986026764E-2</v>
      </c>
      <c r="M294" s="106">
        <v>9.1870002448558807E-2</v>
      </c>
      <c r="N294" s="105">
        <v>921</v>
      </c>
      <c r="O294" s="106">
        <v>7.9109996557235718E-2</v>
      </c>
      <c r="P294" s="106">
        <v>8.1660002470016479E-2</v>
      </c>
      <c r="Q294" s="105">
        <v>15680</v>
      </c>
      <c r="R294" s="106">
        <v>6.8939998745918274E-2</v>
      </c>
      <c r="S294" s="107">
        <v>7.1220003068447113E-2</v>
      </c>
    </row>
    <row r="295" spans="1:19" x14ac:dyDescent="0.25">
      <c r="A295" t="s">
        <v>331</v>
      </c>
      <c r="B295" t="s">
        <v>347</v>
      </c>
      <c r="C295" t="s">
        <v>347</v>
      </c>
      <c r="D295" t="s">
        <v>347</v>
      </c>
      <c r="E295" t="s">
        <v>198</v>
      </c>
      <c r="F295" t="s">
        <v>199</v>
      </c>
      <c r="G295" s="105">
        <v>5</v>
      </c>
      <c r="H295" t="s">
        <v>361</v>
      </c>
      <c r="I295" t="s">
        <v>401</v>
      </c>
      <c r="J295" t="s">
        <v>441</v>
      </c>
      <c r="K295" s="105">
        <v>27</v>
      </c>
      <c r="L295" s="106">
        <v>2.3299999535083771E-2</v>
      </c>
      <c r="N295" s="105">
        <v>364</v>
      </c>
      <c r="O295" s="106">
        <v>3.1270001083612442E-2</v>
      </c>
      <c r="Q295" s="105">
        <v>7283</v>
      </c>
      <c r="R295" s="106">
        <v>3.2019998878240592E-2</v>
      </c>
      <c r="S295" s="107"/>
    </row>
    <row r="296" spans="1:19" x14ac:dyDescent="0.25">
      <c r="A296" t="s">
        <v>331</v>
      </c>
      <c r="B296" t="s">
        <v>347</v>
      </c>
      <c r="C296" t="s">
        <v>347</v>
      </c>
      <c r="D296" t="s">
        <v>347</v>
      </c>
      <c r="E296" t="s">
        <v>198</v>
      </c>
      <c r="F296" t="s">
        <v>199</v>
      </c>
      <c r="G296">
        <v>5</v>
      </c>
      <c r="H296" t="s">
        <v>361</v>
      </c>
      <c r="I296" t="s">
        <v>401</v>
      </c>
      <c r="J296" t="s">
        <v>414</v>
      </c>
      <c r="K296">
        <v>62</v>
      </c>
      <c r="L296" s="106">
        <v>5.3490001708269119E-2</v>
      </c>
      <c r="M296" s="106">
        <v>5.4770000278949738E-2</v>
      </c>
      <c r="N296">
        <v>669</v>
      </c>
      <c r="O296" s="106">
        <v>5.74599988758564E-2</v>
      </c>
      <c r="P296" s="106">
        <v>5.9319999068975449E-2</v>
      </c>
      <c r="Q296">
        <v>10872</v>
      </c>
      <c r="R296" s="106">
        <v>4.7800000756978989E-2</v>
      </c>
      <c r="S296" s="106">
        <v>4.9380000680685043E-2</v>
      </c>
    </row>
    <row r="297" spans="1:19" x14ac:dyDescent="0.25">
      <c r="A297" t="s">
        <v>331</v>
      </c>
      <c r="B297" t="s">
        <v>347</v>
      </c>
      <c r="C297" t="s">
        <v>347</v>
      </c>
      <c r="D297" t="s">
        <v>347</v>
      </c>
      <c r="E297" t="s">
        <v>299</v>
      </c>
      <c r="F297" t="s">
        <v>300</v>
      </c>
      <c r="G297" s="105">
        <v>5</v>
      </c>
      <c r="H297" t="s">
        <v>361</v>
      </c>
      <c r="I297" t="s">
        <v>349</v>
      </c>
      <c r="J297" t="s">
        <v>350</v>
      </c>
      <c r="K297" s="105">
        <v>5</v>
      </c>
      <c r="L297" s="106">
        <v>3.4300000406801701E-3</v>
      </c>
      <c r="N297" s="105">
        <v>42</v>
      </c>
      <c r="O297" s="106">
        <v>3.6100000143051152E-3</v>
      </c>
      <c r="Q297" s="105">
        <v>1130</v>
      </c>
      <c r="R297" s="106">
        <v>4.9700001254677773E-3</v>
      </c>
      <c r="S297" s="107"/>
    </row>
    <row r="298" spans="1:19" x14ac:dyDescent="0.25">
      <c r="A298" t="s">
        <v>331</v>
      </c>
      <c r="B298" t="s">
        <v>347</v>
      </c>
      <c r="C298" t="s">
        <v>347</v>
      </c>
      <c r="D298" t="s">
        <v>347</v>
      </c>
      <c r="E298" t="s">
        <v>299</v>
      </c>
      <c r="F298" t="s">
        <v>300</v>
      </c>
      <c r="G298" s="105">
        <v>5</v>
      </c>
      <c r="H298" t="s">
        <v>361</v>
      </c>
      <c r="I298" t="s">
        <v>349</v>
      </c>
      <c r="J298" t="s">
        <v>368</v>
      </c>
      <c r="K298" s="105">
        <v>43</v>
      </c>
      <c r="L298" s="106">
        <v>2.9529999941587452E-2</v>
      </c>
      <c r="N298" s="105">
        <v>358</v>
      </c>
      <c r="O298" s="106">
        <v>3.0750000849366192E-2</v>
      </c>
      <c r="Q298" s="105">
        <v>8418</v>
      </c>
      <c r="R298" s="106">
        <v>3.700999915599823E-2</v>
      </c>
      <c r="S298" s="107"/>
    </row>
    <row r="299" spans="1:19" x14ac:dyDescent="0.25">
      <c r="A299" t="s">
        <v>331</v>
      </c>
      <c r="B299" t="s">
        <v>347</v>
      </c>
      <c r="C299" t="s">
        <v>347</v>
      </c>
      <c r="D299" t="s">
        <v>347</v>
      </c>
      <c r="E299" t="s">
        <v>299</v>
      </c>
      <c r="F299" t="s">
        <v>300</v>
      </c>
      <c r="G299" s="105">
        <v>5</v>
      </c>
      <c r="H299" t="s">
        <v>361</v>
      </c>
      <c r="I299" t="s">
        <v>349</v>
      </c>
      <c r="J299" t="s">
        <v>369</v>
      </c>
      <c r="K299" s="105">
        <v>189</v>
      </c>
      <c r="L299" s="106">
        <v>0.12981000542640689</v>
      </c>
      <c r="N299" s="105">
        <v>1288</v>
      </c>
      <c r="O299" s="106">
        <v>0.1106299981474876</v>
      </c>
      <c r="Q299" s="105">
        <v>27454</v>
      </c>
      <c r="R299" s="106">
        <v>0.1207000017166138</v>
      </c>
      <c r="S299" s="107"/>
    </row>
    <row r="300" spans="1:19" x14ac:dyDescent="0.25">
      <c r="A300" t="s">
        <v>331</v>
      </c>
      <c r="B300" t="s">
        <v>347</v>
      </c>
      <c r="C300" t="s">
        <v>347</v>
      </c>
      <c r="D300" t="s">
        <v>347</v>
      </c>
      <c r="E300" t="s">
        <v>299</v>
      </c>
      <c r="F300" t="s">
        <v>300</v>
      </c>
      <c r="G300">
        <v>5</v>
      </c>
      <c r="H300" t="s">
        <v>361</v>
      </c>
      <c r="I300" t="s">
        <v>349</v>
      </c>
      <c r="J300" t="s">
        <v>370</v>
      </c>
      <c r="K300">
        <v>387</v>
      </c>
      <c r="L300" s="106">
        <v>0.26579999923706049</v>
      </c>
      <c r="N300">
        <v>2884</v>
      </c>
      <c r="O300" s="106">
        <v>0.24772000312805181</v>
      </c>
      <c r="Q300">
        <v>55879</v>
      </c>
      <c r="R300" s="106">
        <v>0.24567000567913061</v>
      </c>
    </row>
    <row r="301" spans="1:19" x14ac:dyDescent="0.25">
      <c r="A301" t="s">
        <v>331</v>
      </c>
      <c r="B301" t="s">
        <v>347</v>
      </c>
      <c r="C301" t="s">
        <v>347</v>
      </c>
      <c r="D301" t="s">
        <v>347</v>
      </c>
      <c r="E301" t="s">
        <v>299</v>
      </c>
      <c r="F301" t="s">
        <v>300</v>
      </c>
      <c r="G301" s="105">
        <v>5</v>
      </c>
      <c r="H301" t="s">
        <v>361</v>
      </c>
      <c r="I301" t="s">
        <v>349</v>
      </c>
      <c r="J301" t="s">
        <v>371</v>
      </c>
      <c r="K301" s="105">
        <v>421</v>
      </c>
      <c r="L301" s="106">
        <v>0.28914999961853027</v>
      </c>
      <c r="N301" s="105">
        <v>3216</v>
      </c>
      <c r="O301" s="106">
        <v>0.27623999118804932</v>
      </c>
      <c r="Q301" s="105">
        <v>57982</v>
      </c>
      <c r="R301" s="106">
        <v>0.25490999221801758</v>
      </c>
      <c r="S301" s="107"/>
    </row>
    <row r="302" spans="1:19" x14ac:dyDescent="0.25">
      <c r="A302" t="s">
        <v>331</v>
      </c>
      <c r="B302" t="s">
        <v>347</v>
      </c>
      <c r="C302" t="s">
        <v>347</v>
      </c>
      <c r="D302" t="s">
        <v>347</v>
      </c>
      <c r="E302" t="s">
        <v>299</v>
      </c>
      <c r="F302" t="s">
        <v>300</v>
      </c>
      <c r="G302" s="105">
        <v>5</v>
      </c>
      <c r="H302" t="s">
        <v>361</v>
      </c>
      <c r="I302" t="s">
        <v>349</v>
      </c>
      <c r="J302" t="s">
        <v>372</v>
      </c>
      <c r="K302" s="105">
        <v>262</v>
      </c>
      <c r="L302" s="106">
        <v>0.17994999885559079</v>
      </c>
      <c r="N302" s="105">
        <v>2259</v>
      </c>
      <c r="O302" s="106">
        <v>0.19404000043869021</v>
      </c>
      <c r="Q302" s="105">
        <v>44765</v>
      </c>
      <c r="R302" s="106">
        <v>0.19679999351501459</v>
      </c>
      <c r="S302" s="107"/>
    </row>
    <row r="303" spans="1:19" x14ac:dyDescent="0.25">
      <c r="A303" t="s">
        <v>331</v>
      </c>
      <c r="B303" t="s">
        <v>347</v>
      </c>
      <c r="C303" t="s">
        <v>347</v>
      </c>
      <c r="D303" t="s">
        <v>347</v>
      </c>
      <c r="E303" t="s">
        <v>299</v>
      </c>
      <c r="F303" t="s">
        <v>300</v>
      </c>
      <c r="G303" s="105">
        <v>5</v>
      </c>
      <c r="H303" t="s">
        <v>361</v>
      </c>
      <c r="I303" t="s">
        <v>349</v>
      </c>
      <c r="J303" t="s">
        <v>373</v>
      </c>
      <c r="K303" s="105">
        <v>149</v>
      </c>
      <c r="L303" s="106">
        <v>0.1023399978876114</v>
      </c>
      <c r="N303" s="105">
        <v>1595</v>
      </c>
      <c r="O303" s="106">
        <v>0.13699999451637271</v>
      </c>
      <c r="Q303" s="105">
        <v>31831</v>
      </c>
      <c r="R303" s="106">
        <v>0.1399399936199188</v>
      </c>
      <c r="S303" s="107"/>
    </row>
    <row r="304" spans="1:19" x14ac:dyDescent="0.25">
      <c r="A304" t="s">
        <v>331</v>
      </c>
      <c r="B304" t="s">
        <v>347</v>
      </c>
      <c r="C304" t="s">
        <v>347</v>
      </c>
      <c r="D304" t="s">
        <v>347</v>
      </c>
      <c r="E304" t="s">
        <v>299</v>
      </c>
      <c r="F304" t="s">
        <v>300</v>
      </c>
      <c r="G304" s="105">
        <v>5</v>
      </c>
      <c r="H304" t="s">
        <v>361</v>
      </c>
      <c r="I304" t="s">
        <v>438</v>
      </c>
      <c r="J304" t="s">
        <v>48</v>
      </c>
      <c r="K304" s="105">
        <v>1183</v>
      </c>
      <c r="L304" s="106">
        <v>0.8125</v>
      </c>
      <c r="M304" s="106">
        <v>0.83192998170852661</v>
      </c>
      <c r="N304" s="105">
        <v>9362</v>
      </c>
      <c r="O304" s="106">
        <v>0.80415999889373779</v>
      </c>
      <c r="P304" s="106">
        <v>0.83011001348495483</v>
      </c>
      <c r="Q304" s="105">
        <v>186401</v>
      </c>
      <c r="R304" s="106">
        <v>0.81949001550674438</v>
      </c>
      <c r="S304" s="107">
        <v>0.8465999960899353</v>
      </c>
    </row>
    <row r="305" spans="1:19" x14ac:dyDescent="0.25">
      <c r="A305" t="s">
        <v>331</v>
      </c>
      <c r="B305" t="s">
        <v>347</v>
      </c>
      <c r="C305" t="s">
        <v>347</v>
      </c>
      <c r="D305" t="s">
        <v>347</v>
      </c>
      <c r="E305" t="s">
        <v>299</v>
      </c>
      <c r="F305" t="s">
        <v>300</v>
      </c>
      <c r="G305">
        <v>5</v>
      </c>
      <c r="H305" t="s">
        <v>361</v>
      </c>
      <c r="I305" t="s">
        <v>438</v>
      </c>
      <c r="J305" t="s">
        <v>42</v>
      </c>
      <c r="K305">
        <v>143</v>
      </c>
      <c r="L305" s="106">
        <v>9.820999950170517E-2</v>
      </c>
      <c r="M305" s="106">
        <v>0.10056000202894209</v>
      </c>
      <c r="N305">
        <v>1099</v>
      </c>
      <c r="O305" s="106">
        <v>9.4400003552436829E-2</v>
      </c>
      <c r="P305" s="106">
        <v>9.7450003027915955E-2</v>
      </c>
      <c r="Q305">
        <v>20350</v>
      </c>
      <c r="R305" s="106">
        <v>8.9469999074935913E-2</v>
      </c>
      <c r="S305" s="106">
        <v>9.2430002987384796E-2</v>
      </c>
    </row>
    <row r="306" spans="1:19" x14ac:dyDescent="0.25">
      <c r="A306" t="s">
        <v>331</v>
      </c>
      <c r="B306" t="s">
        <v>347</v>
      </c>
      <c r="C306" t="s">
        <v>347</v>
      </c>
      <c r="D306" t="s">
        <v>347</v>
      </c>
      <c r="E306" t="s">
        <v>299</v>
      </c>
      <c r="F306" t="s">
        <v>300</v>
      </c>
      <c r="G306">
        <v>5</v>
      </c>
      <c r="H306" t="s">
        <v>361</v>
      </c>
      <c r="I306" t="s">
        <v>438</v>
      </c>
      <c r="J306" t="s">
        <v>374</v>
      </c>
      <c r="K306">
        <v>96</v>
      </c>
      <c r="L306" s="106">
        <v>6.5930001437664032E-2</v>
      </c>
      <c r="M306" s="106">
        <v>6.7510001361370087E-2</v>
      </c>
      <c r="N306">
        <v>817</v>
      </c>
      <c r="O306" s="106">
        <v>7.0179998874664307E-2</v>
      </c>
      <c r="P306" s="106">
        <v>7.2439998388290405E-2</v>
      </c>
      <c r="Q306">
        <v>13425</v>
      </c>
      <c r="R306" s="106">
        <v>5.9020001441240311E-2</v>
      </c>
      <c r="S306" s="106">
        <v>6.0970000922679901E-2</v>
      </c>
    </row>
    <row r="307" spans="1:19" x14ac:dyDescent="0.25">
      <c r="A307" t="s">
        <v>331</v>
      </c>
      <c r="B307" t="s">
        <v>347</v>
      </c>
      <c r="C307" t="s">
        <v>347</v>
      </c>
      <c r="D307" t="s">
        <v>347</v>
      </c>
      <c r="E307" t="s">
        <v>299</v>
      </c>
      <c r="F307" t="s">
        <v>300</v>
      </c>
      <c r="G307" s="105">
        <v>5</v>
      </c>
      <c r="H307" t="s">
        <v>361</v>
      </c>
      <c r="I307" t="s">
        <v>438</v>
      </c>
      <c r="J307" t="s">
        <v>86</v>
      </c>
      <c r="K307" s="105">
        <v>34</v>
      </c>
      <c r="L307" s="106">
        <v>2.335000038146973E-2</v>
      </c>
      <c r="N307" s="105">
        <v>364</v>
      </c>
      <c r="O307" s="106">
        <v>3.1270001083612442E-2</v>
      </c>
      <c r="Q307" s="105">
        <v>7283</v>
      </c>
      <c r="R307" s="106">
        <v>3.2019998878240592E-2</v>
      </c>
      <c r="S307" s="107"/>
    </row>
    <row r="308" spans="1:19" x14ac:dyDescent="0.25">
      <c r="A308" t="s">
        <v>331</v>
      </c>
      <c r="B308" t="s">
        <v>347</v>
      </c>
      <c r="C308" t="s">
        <v>347</v>
      </c>
      <c r="D308" t="s">
        <v>347</v>
      </c>
      <c r="E308" t="s">
        <v>299</v>
      </c>
      <c r="F308" t="s">
        <v>300</v>
      </c>
      <c r="G308" s="105">
        <v>5</v>
      </c>
      <c r="H308" t="s">
        <v>361</v>
      </c>
      <c r="I308" t="s">
        <v>375</v>
      </c>
      <c r="J308" t="s">
        <v>376</v>
      </c>
      <c r="K308" s="105">
        <v>274</v>
      </c>
      <c r="L308" s="106">
        <v>0.18818999826908109</v>
      </c>
      <c r="N308" s="105">
        <v>2437</v>
      </c>
      <c r="O308" s="106">
        <v>0.2093300074338913</v>
      </c>
      <c r="Q308" s="105">
        <v>47189</v>
      </c>
      <c r="R308" s="106">
        <v>0.20746000111103061</v>
      </c>
      <c r="S308" s="107"/>
    </row>
    <row r="309" spans="1:19" x14ac:dyDescent="0.25">
      <c r="A309" t="s">
        <v>331</v>
      </c>
      <c r="B309" t="s">
        <v>347</v>
      </c>
      <c r="C309" t="s">
        <v>347</v>
      </c>
      <c r="D309" t="s">
        <v>347</v>
      </c>
      <c r="E309" t="s">
        <v>299</v>
      </c>
      <c r="F309" t="s">
        <v>300</v>
      </c>
      <c r="G309" s="105">
        <v>5</v>
      </c>
      <c r="H309" t="s">
        <v>361</v>
      </c>
      <c r="I309" t="s">
        <v>375</v>
      </c>
      <c r="J309" t="s">
        <v>377</v>
      </c>
      <c r="K309" s="105">
        <v>310</v>
      </c>
      <c r="L309" s="106">
        <v>0.212909996509552</v>
      </c>
      <c r="N309" s="105">
        <v>2451</v>
      </c>
      <c r="O309" s="106">
        <v>0.21052999794483179</v>
      </c>
      <c r="Q309" s="105">
        <v>47420</v>
      </c>
      <c r="R309" s="106">
        <v>0.20848000049591059</v>
      </c>
      <c r="S309" s="107"/>
    </row>
    <row r="310" spans="1:19" x14ac:dyDescent="0.25">
      <c r="A310" t="s">
        <v>331</v>
      </c>
      <c r="B310" t="s">
        <v>347</v>
      </c>
      <c r="C310" t="s">
        <v>347</v>
      </c>
      <c r="D310" t="s">
        <v>347</v>
      </c>
      <c r="E310" t="s">
        <v>299</v>
      </c>
      <c r="F310" t="s">
        <v>300</v>
      </c>
      <c r="G310">
        <v>5</v>
      </c>
      <c r="H310" t="s">
        <v>361</v>
      </c>
      <c r="I310" t="s">
        <v>375</v>
      </c>
      <c r="J310" t="s">
        <v>378</v>
      </c>
      <c r="K310">
        <v>260</v>
      </c>
      <c r="L310" s="106">
        <v>0.17857000231742859</v>
      </c>
      <c r="N310">
        <v>1969</v>
      </c>
      <c r="O310" s="106">
        <v>0.16912999749183649</v>
      </c>
      <c r="Q310">
        <v>37332</v>
      </c>
      <c r="R310" s="106">
        <v>0.1641300022602081</v>
      </c>
    </row>
    <row r="311" spans="1:19" x14ac:dyDescent="0.25">
      <c r="A311" t="s">
        <v>331</v>
      </c>
      <c r="B311" t="s">
        <v>347</v>
      </c>
      <c r="C311" t="s">
        <v>347</v>
      </c>
      <c r="D311" t="s">
        <v>347</v>
      </c>
      <c r="E311" t="s">
        <v>299</v>
      </c>
      <c r="F311" t="s">
        <v>300</v>
      </c>
      <c r="G311" s="105">
        <v>5</v>
      </c>
      <c r="H311" t="s">
        <v>361</v>
      </c>
      <c r="I311" t="s">
        <v>375</v>
      </c>
      <c r="J311" t="s">
        <v>379</v>
      </c>
      <c r="K311" s="105">
        <v>289</v>
      </c>
      <c r="L311" s="106">
        <v>0.19848999381065369</v>
      </c>
      <c r="N311" s="105">
        <v>2407</v>
      </c>
      <c r="O311" s="106">
        <v>0.20675000548362729</v>
      </c>
      <c r="Q311" s="105">
        <v>47525</v>
      </c>
      <c r="R311" s="106">
        <v>0.20893999934196469</v>
      </c>
      <c r="S311" s="107"/>
    </row>
    <row r="312" spans="1:19" x14ac:dyDescent="0.25">
      <c r="A312" t="s">
        <v>331</v>
      </c>
      <c r="B312" t="s">
        <v>347</v>
      </c>
      <c r="C312" t="s">
        <v>347</v>
      </c>
      <c r="D312" t="s">
        <v>347</v>
      </c>
      <c r="E312" t="s">
        <v>299</v>
      </c>
      <c r="F312" t="s">
        <v>300</v>
      </c>
      <c r="G312">
        <v>5</v>
      </c>
      <c r="H312" t="s">
        <v>361</v>
      </c>
      <c r="I312" t="s">
        <v>375</v>
      </c>
      <c r="J312" t="s">
        <v>380</v>
      </c>
      <c r="K312">
        <v>323</v>
      </c>
      <c r="L312" s="106">
        <v>0.22183999419212341</v>
      </c>
      <c r="N312">
        <v>2378</v>
      </c>
      <c r="O312" s="106">
        <v>0.20426000654697421</v>
      </c>
      <c r="Q312">
        <v>47993</v>
      </c>
      <c r="R312" s="106">
        <v>0.210999995470047</v>
      </c>
    </row>
    <row r="313" spans="1:19" x14ac:dyDescent="0.25">
      <c r="A313" t="s">
        <v>331</v>
      </c>
      <c r="B313" t="s">
        <v>347</v>
      </c>
      <c r="C313" t="s">
        <v>347</v>
      </c>
      <c r="D313" t="s">
        <v>347</v>
      </c>
      <c r="E313" t="s">
        <v>299</v>
      </c>
      <c r="F313" t="s">
        <v>300</v>
      </c>
      <c r="G313" s="105">
        <v>5</v>
      </c>
      <c r="H313" t="s">
        <v>361</v>
      </c>
      <c r="I313" t="s">
        <v>381</v>
      </c>
      <c r="J313" t="s">
        <v>382</v>
      </c>
      <c r="K313" s="105">
        <v>18</v>
      </c>
      <c r="L313" s="106">
        <v>1.2360000051558019E-2</v>
      </c>
      <c r="M313" s="106">
        <v>1.7839999869465831E-2</v>
      </c>
      <c r="N313" s="105">
        <v>246</v>
      </c>
      <c r="O313" s="106">
        <v>2.112999930977821E-2</v>
      </c>
      <c r="P313" s="106">
        <v>2.553999982774258E-2</v>
      </c>
      <c r="Q313" s="105">
        <v>5423</v>
      </c>
      <c r="R313" s="106">
        <v>2.384000085294247E-2</v>
      </c>
      <c r="S313" s="107">
        <v>3.0780000612139698E-2</v>
      </c>
    </row>
    <row r="314" spans="1:19" x14ac:dyDescent="0.25">
      <c r="A314" t="s">
        <v>331</v>
      </c>
      <c r="B314" t="s">
        <v>347</v>
      </c>
      <c r="C314" t="s">
        <v>347</v>
      </c>
      <c r="D314" t="s">
        <v>347</v>
      </c>
      <c r="E314" t="s">
        <v>299</v>
      </c>
      <c r="F314" t="s">
        <v>300</v>
      </c>
      <c r="G314">
        <v>5</v>
      </c>
      <c r="H314" t="s">
        <v>361</v>
      </c>
      <c r="I314" t="s">
        <v>381</v>
      </c>
      <c r="J314" t="s">
        <v>383</v>
      </c>
      <c r="K314">
        <v>14</v>
      </c>
      <c r="L314" s="106">
        <v>9.6199996769428253E-3</v>
      </c>
      <c r="M314" s="106">
        <v>1.388000044971704E-2</v>
      </c>
      <c r="N314">
        <v>1313</v>
      </c>
      <c r="O314" s="106">
        <v>0.1127799972891808</v>
      </c>
      <c r="P314" s="106">
        <v>0.13632999360561371</v>
      </c>
      <c r="Q314">
        <v>26007</v>
      </c>
      <c r="R314" s="106">
        <v>0.11433999985456469</v>
      </c>
      <c r="S314" s="106">
        <v>0.1476300060749054</v>
      </c>
    </row>
    <row r="315" spans="1:19" x14ac:dyDescent="0.25">
      <c r="A315" t="s">
        <v>331</v>
      </c>
      <c r="B315" t="s">
        <v>347</v>
      </c>
      <c r="C315" t="s">
        <v>347</v>
      </c>
      <c r="D315" t="s">
        <v>347</v>
      </c>
      <c r="E315" t="s">
        <v>299</v>
      </c>
      <c r="F315" t="s">
        <v>300</v>
      </c>
      <c r="G315" s="105">
        <v>5</v>
      </c>
      <c r="H315" t="s">
        <v>361</v>
      </c>
      <c r="I315" t="s">
        <v>381</v>
      </c>
      <c r="J315" t="s">
        <v>384</v>
      </c>
      <c r="K315" s="105">
        <v>977</v>
      </c>
      <c r="L315" s="106">
        <v>0.67101997137069702</v>
      </c>
      <c r="M315" s="106">
        <v>0.96828997135162354</v>
      </c>
      <c r="N315" s="105">
        <v>8072</v>
      </c>
      <c r="O315" s="106">
        <v>0.69335001707077026</v>
      </c>
      <c r="P315" s="106">
        <v>0.83812999725341797</v>
      </c>
      <c r="Q315" s="105">
        <v>144739</v>
      </c>
      <c r="R315" s="106">
        <v>0.6363300085067749</v>
      </c>
      <c r="S315" s="107">
        <v>0.82159000635147095</v>
      </c>
    </row>
    <row r="316" spans="1:19" x14ac:dyDescent="0.25">
      <c r="A316" t="s">
        <v>331</v>
      </c>
      <c r="B316" t="s">
        <v>347</v>
      </c>
      <c r="C316" t="s">
        <v>347</v>
      </c>
      <c r="D316" t="s">
        <v>347</v>
      </c>
      <c r="E316" t="s">
        <v>299</v>
      </c>
      <c r="F316" t="s">
        <v>300</v>
      </c>
      <c r="G316" s="105">
        <v>5</v>
      </c>
      <c r="H316" t="s">
        <v>361</v>
      </c>
      <c r="I316" t="s">
        <v>381</v>
      </c>
      <c r="J316" t="s">
        <v>385</v>
      </c>
      <c r="K316" s="105">
        <v>447</v>
      </c>
      <c r="L316" s="106">
        <v>0.3070099949836731</v>
      </c>
      <c r="N316" s="105">
        <v>2011</v>
      </c>
      <c r="O316" s="106">
        <v>0.17273999750614169</v>
      </c>
      <c r="Q316" s="105">
        <v>51290</v>
      </c>
      <c r="R316" s="106">
        <v>0.22549000382423401</v>
      </c>
      <c r="S316" s="107"/>
    </row>
    <row r="317" spans="1:19" x14ac:dyDescent="0.25">
      <c r="A317" t="s">
        <v>331</v>
      </c>
      <c r="B317" t="s">
        <v>347</v>
      </c>
      <c r="C317" t="s">
        <v>347</v>
      </c>
      <c r="D317" t="s">
        <v>347</v>
      </c>
      <c r="E317" t="s">
        <v>299</v>
      </c>
      <c r="F317" t="s">
        <v>300</v>
      </c>
      <c r="G317" s="105">
        <v>5</v>
      </c>
      <c r="H317" t="s">
        <v>361</v>
      </c>
      <c r="I317" t="s">
        <v>386</v>
      </c>
      <c r="J317" t="s">
        <v>387</v>
      </c>
      <c r="K317" s="105">
        <v>27</v>
      </c>
      <c r="L317" s="106">
        <v>1.854000054299831E-2</v>
      </c>
      <c r="M317" s="106">
        <v>1.875000074505806E-2</v>
      </c>
      <c r="N317" s="105">
        <v>197</v>
      </c>
      <c r="O317" s="106">
        <v>1.6920000314712521E-2</v>
      </c>
      <c r="P317" s="106">
        <v>1.717999950051308E-2</v>
      </c>
      <c r="Q317" s="105">
        <v>12181</v>
      </c>
      <c r="R317" s="106">
        <v>5.3550001233816147E-2</v>
      </c>
      <c r="S317" s="107">
        <v>5.4999999701976783E-2</v>
      </c>
    </row>
    <row r="318" spans="1:19" x14ac:dyDescent="0.25">
      <c r="A318" t="s">
        <v>331</v>
      </c>
      <c r="B318" t="s">
        <v>347</v>
      </c>
      <c r="C318" t="s">
        <v>347</v>
      </c>
      <c r="D318" t="s">
        <v>347</v>
      </c>
      <c r="E318" t="s">
        <v>299</v>
      </c>
      <c r="F318" t="s">
        <v>300</v>
      </c>
      <c r="G318" s="105">
        <v>5</v>
      </c>
      <c r="H318" t="s">
        <v>361</v>
      </c>
      <c r="I318" t="s">
        <v>386</v>
      </c>
      <c r="J318" t="s">
        <v>388</v>
      </c>
      <c r="K318" s="105">
        <v>13</v>
      </c>
      <c r="L318" s="106">
        <v>8.9299995452165604E-3</v>
      </c>
      <c r="M318" s="106">
        <v>9.0300003066658974E-3</v>
      </c>
      <c r="N318" s="105">
        <v>197</v>
      </c>
      <c r="O318" s="106">
        <v>1.6920000314712521E-2</v>
      </c>
      <c r="P318" s="106">
        <v>1.717999950051308E-2</v>
      </c>
      <c r="Q318" s="105">
        <v>6321</v>
      </c>
      <c r="R318" s="106">
        <v>2.77900006622076E-2</v>
      </c>
      <c r="S318" s="107">
        <v>2.8540000319480899E-2</v>
      </c>
    </row>
    <row r="319" spans="1:19" x14ac:dyDescent="0.25">
      <c r="A319" t="s">
        <v>331</v>
      </c>
      <c r="B319" t="s">
        <v>347</v>
      </c>
      <c r="C319" t="s">
        <v>347</v>
      </c>
      <c r="D319" t="s">
        <v>347</v>
      </c>
      <c r="E319" t="s">
        <v>299</v>
      </c>
      <c r="F319" t="s">
        <v>300</v>
      </c>
      <c r="G319">
        <v>5</v>
      </c>
      <c r="H319" t="s">
        <v>361</v>
      </c>
      <c r="I319" t="s">
        <v>386</v>
      </c>
      <c r="J319" t="s">
        <v>85</v>
      </c>
      <c r="K319">
        <v>16</v>
      </c>
      <c r="L319" s="106">
        <v>1.0990000329911711E-2</v>
      </c>
      <c r="M319" s="106">
        <v>1.111000031232834E-2</v>
      </c>
      <c r="N319">
        <v>179</v>
      </c>
      <c r="O319" s="106">
        <v>1.537999976426363E-2</v>
      </c>
      <c r="P319" s="106">
        <v>1.561000011861324E-2</v>
      </c>
      <c r="Q319">
        <v>4872</v>
      </c>
      <c r="R319" s="106">
        <v>2.1420000120997429E-2</v>
      </c>
      <c r="S319" s="106">
        <v>2.199999988079071E-2</v>
      </c>
    </row>
    <row r="320" spans="1:19" x14ac:dyDescent="0.25">
      <c r="A320" t="s">
        <v>331</v>
      </c>
      <c r="B320" t="s">
        <v>347</v>
      </c>
      <c r="C320" t="s">
        <v>347</v>
      </c>
      <c r="D320" t="s">
        <v>347</v>
      </c>
      <c r="E320" t="s">
        <v>299</v>
      </c>
      <c r="F320" t="s">
        <v>300</v>
      </c>
      <c r="G320" s="105">
        <v>5</v>
      </c>
      <c r="H320" t="s">
        <v>361</v>
      </c>
      <c r="I320" t="s">
        <v>386</v>
      </c>
      <c r="J320" t="s">
        <v>389</v>
      </c>
      <c r="K320" s="105">
        <v>12</v>
      </c>
      <c r="L320" s="106">
        <v>8.24000034481287E-3</v>
      </c>
      <c r="M320" s="106">
        <v>8.3299996331334114E-3</v>
      </c>
      <c r="N320" s="105">
        <v>87</v>
      </c>
      <c r="O320" s="106">
        <v>7.4700000695884228E-3</v>
      </c>
      <c r="P320" s="106">
        <v>7.5900000520050526E-3</v>
      </c>
      <c r="Q320" s="105">
        <v>4049</v>
      </c>
      <c r="R320" s="106">
        <v>1.779999956488609E-2</v>
      </c>
      <c r="S320" s="107">
        <v>1.8279999494552609E-2</v>
      </c>
    </row>
    <row r="321" spans="1:19" x14ac:dyDescent="0.25">
      <c r="A321" t="s">
        <v>331</v>
      </c>
      <c r="B321" t="s">
        <v>347</v>
      </c>
      <c r="C321" t="s">
        <v>347</v>
      </c>
      <c r="D321" t="s">
        <v>347</v>
      </c>
      <c r="E321" t="s">
        <v>299</v>
      </c>
      <c r="F321" t="s">
        <v>300</v>
      </c>
      <c r="G321" s="105">
        <v>5</v>
      </c>
      <c r="H321" t="s">
        <v>361</v>
      </c>
      <c r="I321" t="s">
        <v>386</v>
      </c>
      <c r="J321" t="s">
        <v>86</v>
      </c>
      <c r="K321" s="105">
        <v>16</v>
      </c>
      <c r="L321" s="106">
        <v>1.0990000329911711E-2</v>
      </c>
      <c r="N321" s="105">
        <v>178</v>
      </c>
      <c r="O321" s="106">
        <v>1.528999954462051E-2</v>
      </c>
      <c r="Q321" s="105">
        <v>5972</v>
      </c>
      <c r="R321" s="106">
        <v>2.6259999722242359E-2</v>
      </c>
      <c r="S321" s="107"/>
    </row>
    <row r="322" spans="1:19" x14ac:dyDescent="0.25">
      <c r="A322" t="s">
        <v>331</v>
      </c>
      <c r="B322" t="s">
        <v>347</v>
      </c>
      <c r="C322" t="s">
        <v>347</v>
      </c>
      <c r="D322" t="s">
        <v>347</v>
      </c>
      <c r="E322" t="s">
        <v>299</v>
      </c>
      <c r="F322" t="s">
        <v>300</v>
      </c>
      <c r="G322" s="105">
        <v>5</v>
      </c>
      <c r="H322" t="s">
        <v>361</v>
      </c>
      <c r="I322" t="s">
        <v>386</v>
      </c>
      <c r="J322" t="s">
        <v>84</v>
      </c>
      <c r="K322" s="105">
        <v>1372</v>
      </c>
      <c r="L322" s="106">
        <v>0.94230997562408447</v>
      </c>
      <c r="M322" s="106">
        <v>0.95278000831604004</v>
      </c>
      <c r="N322" s="105">
        <v>10804</v>
      </c>
      <c r="O322" s="106">
        <v>0.92802000045776367</v>
      </c>
      <c r="P322" s="106">
        <v>0.94243001937866211</v>
      </c>
      <c r="Q322" s="105">
        <v>194064</v>
      </c>
      <c r="R322" s="106">
        <v>0.85317999124526978</v>
      </c>
      <c r="S322" s="107">
        <v>0.87619000673294067</v>
      </c>
    </row>
    <row r="323" spans="1:19" x14ac:dyDescent="0.25">
      <c r="A323" t="s">
        <v>331</v>
      </c>
      <c r="B323" t="s">
        <v>347</v>
      </c>
      <c r="C323" t="s">
        <v>347</v>
      </c>
      <c r="D323" t="s">
        <v>347</v>
      </c>
      <c r="E323" t="s">
        <v>299</v>
      </c>
      <c r="F323" t="s">
        <v>300</v>
      </c>
      <c r="G323" s="105">
        <v>5</v>
      </c>
      <c r="H323" t="s">
        <v>361</v>
      </c>
      <c r="I323" t="s">
        <v>419</v>
      </c>
      <c r="J323" t="s">
        <v>390</v>
      </c>
      <c r="K323" s="105">
        <v>447</v>
      </c>
      <c r="L323" s="106">
        <v>0.3070099949836731</v>
      </c>
      <c r="N323" s="105">
        <v>2011</v>
      </c>
      <c r="O323" s="106">
        <v>0.17273999750614169</v>
      </c>
      <c r="Q323" s="105">
        <v>51290</v>
      </c>
      <c r="R323" s="106">
        <v>0.22549000382423401</v>
      </c>
      <c r="S323" s="107"/>
    </row>
    <row r="324" spans="1:19" x14ac:dyDescent="0.25">
      <c r="A324" t="s">
        <v>331</v>
      </c>
      <c r="B324" t="s">
        <v>347</v>
      </c>
      <c r="C324" t="s">
        <v>347</v>
      </c>
      <c r="D324" t="s">
        <v>347</v>
      </c>
      <c r="E324" t="s">
        <v>299</v>
      </c>
      <c r="F324" t="s">
        <v>300</v>
      </c>
      <c r="G324" s="105">
        <v>5</v>
      </c>
      <c r="H324" t="s">
        <v>361</v>
      </c>
      <c r="I324" t="s">
        <v>419</v>
      </c>
      <c r="J324" t="s">
        <v>391</v>
      </c>
      <c r="K324" s="105">
        <v>14</v>
      </c>
      <c r="L324" s="106">
        <v>9.6199996769428253E-3</v>
      </c>
      <c r="M324" s="106">
        <v>1.388000044971704E-2</v>
      </c>
      <c r="N324" s="105">
        <v>1313</v>
      </c>
      <c r="O324" s="106">
        <v>0.1127799972891808</v>
      </c>
      <c r="P324" s="106">
        <v>0.13632999360561371</v>
      </c>
      <c r="Q324" s="105">
        <v>26007</v>
      </c>
      <c r="R324" s="106">
        <v>0.11433999985456469</v>
      </c>
      <c r="S324" s="107">
        <v>0.1476300060749054</v>
      </c>
    </row>
    <row r="325" spans="1:19" x14ac:dyDescent="0.25">
      <c r="A325" t="s">
        <v>331</v>
      </c>
      <c r="B325" t="s">
        <v>347</v>
      </c>
      <c r="C325" t="s">
        <v>347</v>
      </c>
      <c r="D325" t="s">
        <v>347</v>
      </c>
      <c r="E325" t="s">
        <v>299</v>
      </c>
      <c r="F325" t="s">
        <v>300</v>
      </c>
      <c r="G325">
        <v>5</v>
      </c>
      <c r="H325" t="s">
        <v>361</v>
      </c>
      <c r="I325" t="s">
        <v>419</v>
      </c>
      <c r="J325" t="s">
        <v>392</v>
      </c>
      <c r="K325">
        <v>448</v>
      </c>
      <c r="L325" s="106">
        <v>0.30768999457359308</v>
      </c>
      <c r="M325" s="106">
        <v>0.4440000057220459</v>
      </c>
      <c r="N325">
        <v>3952</v>
      </c>
      <c r="O325" s="106">
        <v>0.33945998549461359</v>
      </c>
      <c r="P325" s="106">
        <v>0.41034001111984247</v>
      </c>
      <c r="Q325">
        <v>69347</v>
      </c>
      <c r="R325" s="106">
        <v>0.30487999320030212</v>
      </c>
      <c r="S325" s="106">
        <v>0.39364001154899603</v>
      </c>
    </row>
    <row r="326" spans="1:19" x14ac:dyDescent="0.25">
      <c r="A326" t="s">
        <v>331</v>
      </c>
      <c r="B326" t="s">
        <v>347</v>
      </c>
      <c r="C326" t="s">
        <v>347</v>
      </c>
      <c r="D326" t="s">
        <v>347</v>
      </c>
      <c r="E326" t="s">
        <v>299</v>
      </c>
      <c r="F326" t="s">
        <v>300</v>
      </c>
      <c r="G326">
        <v>5</v>
      </c>
      <c r="H326" t="s">
        <v>361</v>
      </c>
      <c r="I326" t="s">
        <v>419</v>
      </c>
      <c r="J326" t="s">
        <v>393</v>
      </c>
      <c r="K326">
        <v>473</v>
      </c>
      <c r="L326" s="106">
        <v>0.32486000657081598</v>
      </c>
      <c r="M326" s="106">
        <v>0.46878001093864441</v>
      </c>
      <c r="N326">
        <v>3620</v>
      </c>
      <c r="O326" s="106">
        <v>0.31093999743461609</v>
      </c>
      <c r="P326" s="106">
        <v>0.3758699893951416</v>
      </c>
      <c r="Q326">
        <v>66079</v>
      </c>
      <c r="R326" s="106">
        <v>0.29050999879837042</v>
      </c>
      <c r="S326" s="106">
        <v>0.37509000301361078</v>
      </c>
    </row>
    <row r="327" spans="1:19" x14ac:dyDescent="0.25">
      <c r="A327" t="s">
        <v>331</v>
      </c>
      <c r="B327" t="s">
        <v>347</v>
      </c>
      <c r="C327" t="s">
        <v>347</v>
      </c>
      <c r="D327" t="s">
        <v>347</v>
      </c>
      <c r="E327" t="s">
        <v>299</v>
      </c>
      <c r="F327" t="s">
        <v>300</v>
      </c>
      <c r="G327" s="105">
        <v>5</v>
      </c>
      <c r="H327" t="s">
        <v>361</v>
      </c>
      <c r="I327" t="s">
        <v>419</v>
      </c>
      <c r="J327" t="s">
        <v>394</v>
      </c>
      <c r="K327" s="105">
        <v>74</v>
      </c>
      <c r="L327" s="106">
        <v>5.0820000469684601E-2</v>
      </c>
      <c r="M327" s="106">
        <v>7.3339998722076416E-2</v>
      </c>
      <c r="N327" s="105">
        <v>746</v>
      </c>
      <c r="O327" s="106">
        <v>6.4079999923706055E-2</v>
      </c>
      <c r="P327" s="106">
        <v>7.7459998428821564E-2</v>
      </c>
      <c r="Q327" s="105">
        <v>14736</v>
      </c>
      <c r="R327" s="106">
        <v>6.4790003001689911E-2</v>
      </c>
      <c r="S327" s="107">
        <v>8.3650000393390656E-2</v>
      </c>
    </row>
    <row r="328" spans="1:19" x14ac:dyDescent="0.25">
      <c r="A328" t="s">
        <v>331</v>
      </c>
      <c r="B328" t="s">
        <v>347</v>
      </c>
      <c r="C328" t="s">
        <v>347</v>
      </c>
      <c r="D328" t="s">
        <v>347</v>
      </c>
      <c r="E328" t="s">
        <v>299</v>
      </c>
      <c r="F328" t="s">
        <v>300</v>
      </c>
      <c r="G328" s="105">
        <v>5</v>
      </c>
      <c r="H328" t="s">
        <v>361</v>
      </c>
      <c r="I328" t="s">
        <v>439</v>
      </c>
      <c r="J328" t="s">
        <v>440</v>
      </c>
      <c r="K328" s="105">
        <v>447</v>
      </c>
      <c r="L328" s="106">
        <v>0.3070099949836731</v>
      </c>
      <c r="N328" s="105">
        <v>2011</v>
      </c>
      <c r="O328" s="106">
        <v>0.17273999750614169</v>
      </c>
      <c r="Q328" s="105">
        <v>51290</v>
      </c>
      <c r="R328" s="106">
        <v>0.22549000382423401</v>
      </c>
      <c r="S328" s="107"/>
    </row>
    <row r="329" spans="1:19" x14ac:dyDescent="0.25">
      <c r="A329" t="s">
        <v>331</v>
      </c>
      <c r="B329" t="s">
        <v>347</v>
      </c>
      <c r="C329" t="s">
        <v>347</v>
      </c>
      <c r="D329" t="s">
        <v>347</v>
      </c>
      <c r="E329" t="s">
        <v>299</v>
      </c>
      <c r="F329" t="s">
        <v>300</v>
      </c>
      <c r="G329" s="105">
        <v>5</v>
      </c>
      <c r="H329" t="s">
        <v>361</v>
      </c>
      <c r="I329" t="s">
        <v>439</v>
      </c>
      <c r="J329" t="s">
        <v>442</v>
      </c>
      <c r="K329" s="105">
        <v>1009</v>
      </c>
      <c r="L329" s="106">
        <v>0.6929900050163269</v>
      </c>
      <c r="M329" s="106">
        <v>1</v>
      </c>
      <c r="N329" s="105">
        <v>9631</v>
      </c>
      <c r="O329" s="106">
        <v>0.82726001739501953</v>
      </c>
      <c r="P329" s="106">
        <v>1</v>
      </c>
      <c r="Q329" s="105">
        <v>176169</v>
      </c>
      <c r="R329" s="106">
        <v>0.77451002597808838</v>
      </c>
      <c r="S329" s="107">
        <v>1</v>
      </c>
    </row>
    <row r="330" spans="1:19" x14ac:dyDescent="0.25">
      <c r="A330" t="s">
        <v>331</v>
      </c>
      <c r="B330" t="s">
        <v>347</v>
      </c>
      <c r="C330" t="s">
        <v>347</v>
      </c>
      <c r="D330" t="s">
        <v>347</v>
      </c>
      <c r="E330" t="s">
        <v>299</v>
      </c>
      <c r="F330" t="s">
        <v>300</v>
      </c>
      <c r="G330" s="105">
        <v>5</v>
      </c>
      <c r="H330" t="s">
        <v>361</v>
      </c>
      <c r="I330" t="s">
        <v>395</v>
      </c>
      <c r="J330" t="s">
        <v>396</v>
      </c>
      <c r="K330" s="105">
        <v>1445</v>
      </c>
      <c r="L330" s="106">
        <v>0.99244999885559082</v>
      </c>
      <c r="N330" s="105">
        <v>11565</v>
      </c>
      <c r="O330" s="106">
        <v>0.99339002370834351</v>
      </c>
      <c r="Q330" s="105">
        <v>225832</v>
      </c>
      <c r="R330" s="106">
        <v>0.99285000562667847</v>
      </c>
      <c r="S330" s="107"/>
    </row>
    <row r="331" spans="1:19" x14ac:dyDescent="0.25">
      <c r="A331" t="s">
        <v>331</v>
      </c>
      <c r="B331" t="s">
        <v>347</v>
      </c>
      <c r="C331" t="s">
        <v>347</v>
      </c>
      <c r="D331" t="s">
        <v>347</v>
      </c>
      <c r="E331" t="s">
        <v>299</v>
      </c>
      <c r="F331" t="s">
        <v>300</v>
      </c>
      <c r="G331" s="105">
        <v>5</v>
      </c>
      <c r="H331" t="s">
        <v>361</v>
      </c>
      <c r="I331" t="s">
        <v>395</v>
      </c>
      <c r="J331" t="s">
        <v>397</v>
      </c>
      <c r="K331" s="105">
        <v>11</v>
      </c>
      <c r="L331" s="106">
        <v>7.5500002130866051E-3</v>
      </c>
      <c r="N331" s="105">
        <v>77</v>
      </c>
      <c r="O331" s="106">
        <v>6.6100000403821468E-3</v>
      </c>
      <c r="Q331" s="105">
        <v>1627</v>
      </c>
      <c r="R331" s="106">
        <v>7.1499999612569809E-3</v>
      </c>
      <c r="S331" s="107"/>
    </row>
    <row r="332" spans="1:19" x14ac:dyDescent="0.25">
      <c r="A332" t="s">
        <v>331</v>
      </c>
      <c r="B332" t="s">
        <v>347</v>
      </c>
      <c r="C332" t="s">
        <v>347</v>
      </c>
      <c r="D332" t="s">
        <v>347</v>
      </c>
      <c r="E332" t="s">
        <v>299</v>
      </c>
      <c r="F332" t="s">
        <v>300</v>
      </c>
      <c r="G332">
        <v>5</v>
      </c>
      <c r="H332" t="s">
        <v>361</v>
      </c>
      <c r="I332" t="s">
        <v>398</v>
      </c>
      <c r="J332" t="s">
        <v>399</v>
      </c>
      <c r="K332">
        <v>321</v>
      </c>
      <c r="L332" s="106">
        <v>0.22046999633312231</v>
      </c>
      <c r="N332">
        <v>3148</v>
      </c>
      <c r="O332" s="106">
        <v>0.27039998769760132</v>
      </c>
      <c r="Q332">
        <v>32785</v>
      </c>
      <c r="R332" s="106">
        <v>0.14414000511169431</v>
      </c>
    </row>
    <row r="333" spans="1:19" x14ac:dyDescent="0.25">
      <c r="A333" t="s">
        <v>331</v>
      </c>
      <c r="B333" t="s">
        <v>347</v>
      </c>
      <c r="C333" t="s">
        <v>347</v>
      </c>
      <c r="D333" t="s">
        <v>347</v>
      </c>
      <c r="E333" t="s">
        <v>299</v>
      </c>
      <c r="F333" t="s">
        <v>300</v>
      </c>
      <c r="G333" s="105">
        <v>5</v>
      </c>
      <c r="H333" t="s">
        <v>361</v>
      </c>
      <c r="I333" t="s">
        <v>398</v>
      </c>
      <c r="J333" t="s">
        <v>41</v>
      </c>
      <c r="K333" s="105">
        <v>188</v>
      </c>
      <c r="L333" s="106">
        <v>0.12912000715732569</v>
      </c>
      <c r="N333" s="105">
        <v>1746</v>
      </c>
      <c r="O333" s="106">
        <v>0.1499699950218201</v>
      </c>
      <c r="Q333" s="105">
        <v>40324</v>
      </c>
      <c r="R333" s="106">
        <v>0.177279993891716</v>
      </c>
      <c r="S333" s="107"/>
    </row>
    <row r="334" spans="1:19" x14ac:dyDescent="0.25">
      <c r="A334" t="s">
        <v>331</v>
      </c>
      <c r="B334" t="s">
        <v>347</v>
      </c>
      <c r="C334" t="s">
        <v>347</v>
      </c>
      <c r="D334" t="s">
        <v>347</v>
      </c>
      <c r="E334" t="s">
        <v>299</v>
      </c>
      <c r="F334" t="s">
        <v>300</v>
      </c>
      <c r="G334">
        <v>5</v>
      </c>
      <c r="H334" t="s">
        <v>361</v>
      </c>
      <c r="I334" t="s">
        <v>398</v>
      </c>
      <c r="J334" t="s">
        <v>40</v>
      </c>
      <c r="K334">
        <v>169</v>
      </c>
      <c r="L334" s="106">
        <v>0.1160700023174286</v>
      </c>
      <c r="N334">
        <v>1808</v>
      </c>
      <c r="O334" s="106">
        <v>0.1553000062704086</v>
      </c>
      <c r="Q334">
        <v>47952</v>
      </c>
      <c r="R334" s="106">
        <v>0.21082000434398651</v>
      </c>
    </row>
    <row r="335" spans="1:19" x14ac:dyDescent="0.25">
      <c r="A335" t="s">
        <v>331</v>
      </c>
      <c r="B335" t="s">
        <v>347</v>
      </c>
      <c r="C335" t="s">
        <v>347</v>
      </c>
      <c r="D335" t="s">
        <v>347</v>
      </c>
      <c r="E335" t="s">
        <v>299</v>
      </c>
      <c r="F335" t="s">
        <v>300</v>
      </c>
      <c r="G335">
        <v>5</v>
      </c>
      <c r="H335" t="s">
        <v>361</v>
      </c>
      <c r="I335" t="s">
        <v>398</v>
      </c>
      <c r="J335" t="s">
        <v>39</v>
      </c>
      <c r="K335">
        <v>357</v>
      </c>
      <c r="L335" s="106">
        <v>0.24518999457359311</v>
      </c>
      <c r="N335">
        <v>2406</v>
      </c>
      <c r="O335" s="106">
        <v>0.20667000114917761</v>
      </c>
      <c r="Q335">
        <v>51770</v>
      </c>
      <c r="R335" s="106">
        <v>0.22759999334812159</v>
      </c>
    </row>
    <row r="336" spans="1:19" x14ac:dyDescent="0.25">
      <c r="A336" t="s">
        <v>331</v>
      </c>
      <c r="B336" t="s">
        <v>347</v>
      </c>
      <c r="C336" t="s">
        <v>347</v>
      </c>
      <c r="D336" t="s">
        <v>347</v>
      </c>
      <c r="E336" t="s">
        <v>299</v>
      </c>
      <c r="F336" t="s">
        <v>300</v>
      </c>
      <c r="G336" s="105">
        <v>5</v>
      </c>
      <c r="H336" t="s">
        <v>361</v>
      </c>
      <c r="I336" t="s">
        <v>398</v>
      </c>
      <c r="J336" t="s">
        <v>400</v>
      </c>
      <c r="K336" s="105">
        <v>421</v>
      </c>
      <c r="L336" s="106">
        <v>0.28914999961853027</v>
      </c>
      <c r="N336" s="105">
        <v>2534</v>
      </c>
      <c r="O336" s="106">
        <v>0.21765999495983121</v>
      </c>
      <c r="Q336" s="105">
        <v>54628</v>
      </c>
      <c r="R336" s="106">
        <v>0.24017000198364261</v>
      </c>
      <c r="S336" s="107"/>
    </row>
    <row r="337" spans="1:19" x14ac:dyDescent="0.25">
      <c r="A337" t="s">
        <v>331</v>
      </c>
      <c r="B337" t="s">
        <v>347</v>
      </c>
      <c r="C337" t="s">
        <v>347</v>
      </c>
      <c r="D337" t="s">
        <v>347</v>
      </c>
      <c r="E337" t="s">
        <v>299</v>
      </c>
      <c r="F337" t="s">
        <v>300</v>
      </c>
      <c r="G337" s="105">
        <v>5</v>
      </c>
      <c r="H337" t="s">
        <v>361</v>
      </c>
      <c r="I337" t="s">
        <v>422</v>
      </c>
      <c r="J337" t="s">
        <v>429</v>
      </c>
      <c r="K337" s="105">
        <v>83</v>
      </c>
      <c r="L337" s="106">
        <v>5.7009998708963387E-2</v>
      </c>
      <c r="N337" s="105">
        <v>1500</v>
      </c>
      <c r="O337" s="106">
        <v>0.12883999943733221</v>
      </c>
      <c r="Q337" s="105">
        <v>80101</v>
      </c>
      <c r="R337" s="106">
        <v>0.3521600067615509</v>
      </c>
      <c r="S337" s="107"/>
    </row>
    <row r="338" spans="1:19" x14ac:dyDescent="0.25">
      <c r="A338" t="s">
        <v>331</v>
      </c>
      <c r="B338" t="s">
        <v>347</v>
      </c>
      <c r="C338" t="s">
        <v>347</v>
      </c>
      <c r="D338" t="s">
        <v>347</v>
      </c>
      <c r="E338" t="s">
        <v>299</v>
      </c>
      <c r="F338" t="s">
        <v>300</v>
      </c>
      <c r="G338" s="105">
        <v>5</v>
      </c>
      <c r="H338" t="s">
        <v>361</v>
      </c>
      <c r="I338" t="s">
        <v>422</v>
      </c>
      <c r="J338" t="s">
        <v>423</v>
      </c>
      <c r="K338" s="105">
        <v>1221</v>
      </c>
      <c r="L338" s="106">
        <v>0.83859997987747192</v>
      </c>
      <c r="M338" s="106">
        <v>0.8892899751663208</v>
      </c>
      <c r="N338" s="105">
        <v>7534</v>
      </c>
      <c r="O338" s="106">
        <v>0.6471400260925293</v>
      </c>
      <c r="P338" s="106">
        <v>0.74285000562667847</v>
      </c>
      <c r="Q338" s="105">
        <v>119646</v>
      </c>
      <c r="R338" s="106">
        <v>0.52600997686386108</v>
      </c>
      <c r="S338" s="107">
        <v>0.81194001436233521</v>
      </c>
    </row>
    <row r="339" spans="1:19" x14ac:dyDescent="0.25">
      <c r="A339" t="s">
        <v>331</v>
      </c>
      <c r="B339" t="s">
        <v>347</v>
      </c>
      <c r="C339" t="s">
        <v>347</v>
      </c>
      <c r="D339" t="s">
        <v>347</v>
      </c>
      <c r="E339" t="s">
        <v>299</v>
      </c>
      <c r="F339" t="s">
        <v>300</v>
      </c>
      <c r="G339" s="105">
        <v>5</v>
      </c>
      <c r="H339" t="s">
        <v>361</v>
      </c>
      <c r="I339" t="s">
        <v>422</v>
      </c>
      <c r="J339" t="s">
        <v>424</v>
      </c>
      <c r="K339" s="105">
        <v>88</v>
      </c>
      <c r="L339" s="106">
        <v>6.0440000146627433E-2</v>
      </c>
      <c r="M339" s="106">
        <v>6.4089998602867126E-2</v>
      </c>
      <c r="N339" s="105">
        <v>1593</v>
      </c>
      <c r="O339" s="106">
        <v>0.13683000206947329</v>
      </c>
      <c r="P339" s="106">
        <v>0.15706999599933619</v>
      </c>
      <c r="Q339" s="105">
        <v>17180</v>
      </c>
      <c r="R339" s="106">
        <v>7.5530000030994415E-2</v>
      </c>
      <c r="S339" s="107">
        <v>0.11659000068902969</v>
      </c>
    </row>
    <row r="340" spans="1:19" x14ac:dyDescent="0.25">
      <c r="A340" t="s">
        <v>331</v>
      </c>
      <c r="B340" t="s">
        <v>347</v>
      </c>
      <c r="C340" t="s">
        <v>347</v>
      </c>
      <c r="D340" t="s">
        <v>347</v>
      </c>
      <c r="E340" t="s">
        <v>299</v>
      </c>
      <c r="F340" t="s">
        <v>300</v>
      </c>
      <c r="G340">
        <v>5</v>
      </c>
      <c r="H340" t="s">
        <v>361</v>
      </c>
      <c r="I340" t="s">
        <v>422</v>
      </c>
      <c r="J340" t="s">
        <v>425</v>
      </c>
      <c r="K340">
        <v>43</v>
      </c>
      <c r="L340" s="106">
        <v>2.9529999941587452E-2</v>
      </c>
      <c r="M340" s="106">
        <v>3.1319998204708099E-2</v>
      </c>
      <c r="N340">
        <v>624</v>
      </c>
      <c r="O340" s="106">
        <v>5.3599998354911797E-2</v>
      </c>
      <c r="P340" s="106">
        <v>6.153000146150589E-2</v>
      </c>
      <c r="Q340">
        <v>6082</v>
      </c>
      <c r="R340" s="106">
        <v>2.6739999651908871E-2</v>
      </c>
      <c r="S340" s="106">
        <v>4.1269998997449868E-2</v>
      </c>
    </row>
    <row r="341" spans="1:19" x14ac:dyDescent="0.25">
      <c r="A341" t="s">
        <v>331</v>
      </c>
      <c r="B341" t="s">
        <v>347</v>
      </c>
      <c r="C341" t="s">
        <v>347</v>
      </c>
      <c r="D341" t="s">
        <v>347</v>
      </c>
      <c r="E341" t="s">
        <v>299</v>
      </c>
      <c r="F341" t="s">
        <v>300</v>
      </c>
      <c r="G341" s="105">
        <v>5</v>
      </c>
      <c r="H341" t="s">
        <v>361</v>
      </c>
      <c r="I341" t="s">
        <v>422</v>
      </c>
      <c r="J341" t="s">
        <v>426</v>
      </c>
      <c r="K341" s="105">
        <v>16</v>
      </c>
      <c r="L341" s="106">
        <v>1.0990000329911711E-2</v>
      </c>
      <c r="M341" s="106">
        <v>1.1649999767541891E-2</v>
      </c>
      <c r="N341" s="105">
        <v>328</v>
      </c>
      <c r="O341" s="106">
        <v>2.817000076174736E-2</v>
      </c>
      <c r="P341" s="106">
        <v>3.2340001314878457E-2</v>
      </c>
      <c r="Q341" s="105">
        <v>3672</v>
      </c>
      <c r="R341" s="106">
        <v>1.6140000894665722E-2</v>
      </c>
      <c r="S341" s="107">
        <v>2.491999976336956E-2</v>
      </c>
    </row>
    <row r="342" spans="1:19" x14ac:dyDescent="0.25">
      <c r="A342" t="s">
        <v>331</v>
      </c>
      <c r="B342" t="s">
        <v>347</v>
      </c>
      <c r="C342" t="s">
        <v>347</v>
      </c>
      <c r="D342" t="s">
        <v>347</v>
      </c>
      <c r="E342" t="s">
        <v>299</v>
      </c>
      <c r="F342" t="s">
        <v>300</v>
      </c>
      <c r="G342" s="105">
        <v>5</v>
      </c>
      <c r="H342" t="s">
        <v>361</v>
      </c>
      <c r="I342" t="s">
        <v>422</v>
      </c>
      <c r="J342" t="s">
        <v>427</v>
      </c>
      <c r="K342" s="105">
        <v>5</v>
      </c>
      <c r="L342" s="106">
        <v>3.4300000406801701E-3</v>
      </c>
      <c r="M342" s="106">
        <v>3.6400000099092722E-3</v>
      </c>
      <c r="N342" s="105">
        <v>63</v>
      </c>
      <c r="O342" s="106">
        <v>5.4100002162158489E-3</v>
      </c>
      <c r="P342" s="106">
        <v>6.2099997885525227E-3</v>
      </c>
      <c r="Q342" s="105">
        <v>766</v>
      </c>
      <c r="R342" s="106">
        <v>3.3700000494718552E-3</v>
      </c>
      <c r="S342" s="107">
        <v>5.2000000141561031E-3</v>
      </c>
    </row>
    <row r="343" spans="1:19" x14ac:dyDescent="0.25">
      <c r="A343" t="s">
        <v>331</v>
      </c>
      <c r="B343" t="s">
        <v>347</v>
      </c>
      <c r="C343" t="s">
        <v>347</v>
      </c>
      <c r="D343" t="s">
        <v>347</v>
      </c>
      <c r="E343" t="s">
        <v>299</v>
      </c>
      <c r="F343" t="s">
        <v>300</v>
      </c>
      <c r="G343">
        <v>5</v>
      </c>
      <c r="H343" t="s">
        <v>361</v>
      </c>
      <c r="I343" t="s">
        <v>422</v>
      </c>
      <c r="J343" t="s">
        <v>428</v>
      </c>
      <c r="K343">
        <v>0</v>
      </c>
      <c r="L343" s="106">
        <v>0</v>
      </c>
      <c r="M343" s="106">
        <v>0</v>
      </c>
      <c r="N343">
        <v>0</v>
      </c>
      <c r="O343" s="106">
        <v>0</v>
      </c>
      <c r="P343" s="106">
        <v>0</v>
      </c>
      <c r="Q343">
        <v>12</v>
      </c>
      <c r="R343" s="106">
        <v>4.9999998736893758E-5</v>
      </c>
      <c r="S343" s="106">
        <v>7.9999997979030013E-5</v>
      </c>
    </row>
    <row r="344" spans="1:19" x14ac:dyDescent="0.25">
      <c r="A344" t="s">
        <v>331</v>
      </c>
      <c r="B344" t="s">
        <v>347</v>
      </c>
      <c r="C344" t="s">
        <v>347</v>
      </c>
      <c r="D344" t="s">
        <v>347</v>
      </c>
      <c r="E344" t="s">
        <v>299</v>
      </c>
      <c r="F344" t="s">
        <v>300</v>
      </c>
      <c r="G344">
        <v>5</v>
      </c>
      <c r="H344" t="s">
        <v>361</v>
      </c>
      <c r="I344" t="s">
        <v>430</v>
      </c>
      <c r="J344" t="s">
        <v>434</v>
      </c>
      <c r="K344">
        <v>24</v>
      </c>
      <c r="L344" s="106">
        <v>1.648000068962574E-2</v>
      </c>
      <c r="M344" s="106">
        <v>1.651000045239925E-2</v>
      </c>
      <c r="N344">
        <v>258</v>
      </c>
      <c r="O344" s="106">
        <v>2.21599992364645E-2</v>
      </c>
      <c r="P344" s="106">
        <v>2.250999957323074E-2</v>
      </c>
      <c r="Q344">
        <v>4987</v>
      </c>
      <c r="R344" s="106">
        <v>2.1919999271631241E-2</v>
      </c>
      <c r="S344" s="106">
        <v>2.2490000352263451E-2</v>
      </c>
    </row>
    <row r="345" spans="1:19" x14ac:dyDescent="0.25">
      <c r="A345" t="s">
        <v>331</v>
      </c>
      <c r="B345" t="s">
        <v>347</v>
      </c>
      <c r="C345" t="s">
        <v>347</v>
      </c>
      <c r="D345" t="s">
        <v>347</v>
      </c>
      <c r="E345" t="s">
        <v>299</v>
      </c>
      <c r="F345" t="s">
        <v>300</v>
      </c>
      <c r="G345" s="105">
        <v>5</v>
      </c>
      <c r="H345" t="s">
        <v>361</v>
      </c>
      <c r="I345" t="s">
        <v>430</v>
      </c>
      <c r="J345" t="s">
        <v>432</v>
      </c>
      <c r="K345" s="105">
        <v>87</v>
      </c>
      <c r="L345" s="106">
        <v>5.9749998152256012E-2</v>
      </c>
      <c r="M345" s="106">
        <v>5.9829998761415482E-2</v>
      </c>
      <c r="N345" s="105">
        <v>713</v>
      </c>
      <c r="O345" s="106">
        <v>6.1239998787641532E-2</v>
      </c>
      <c r="P345" s="106">
        <v>6.2210001051425927E-2</v>
      </c>
      <c r="Q345" s="105">
        <v>18498</v>
      </c>
      <c r="R345" s="106">
        <v>8.1320002675056458E-2</v>
      </c>
      <c r="S345" s="107">
        <v>8.343999832868576E-2</v>
      </c>
    </row>
    <row r="346" spans="1:19" x14ac:dyDescent="0.25">
      <c r="A346" t="s">
        <v>331</v>
      </c>
      <c r="B346" t="s">
        <v>347</v>
      </c>
      <c r="C346" t="s">
        <v>347</v>
      </c>
      <c r="D346" t="s">
        <v>347</v>
      </c>
      <c r="E346" t="s">
        <v>299</v>
      </c>
      <c r="F346" t="s">
        <v>300</v>
      </c>
      <c r="G346" s="105">
        <v>5</v>
      </c>
      <c r="H346" t="s">
        <v>361</v>
      </c>
      <c r="I346" t="s">
        <v>430</v>
      </c>
      <c r="J346" t="s">
        <v>435</v>
      </c>
      <c r="K346" s="105">
        <v>0</v>
      </c>
      <c r="L346" s="106">
        <v>0</v>
      </c>
      <c r="M346" s="106">
        <v>0</v>
      </c>
      <c r="N346" s="105">
        <v>2</v>
      </c>
      <c r="O346" s="106">
        <v>1.6999999934341761E-4</v>
      </c>
      <c r="P346" s="106">
        <v>1.6999999934341761E-4</v>
      </c>
      <c r="Q346" s="105">
        <v>391</v>
      </c>
      <c r="R346" s="106">
        <v>1.7199999419972301E-3</v>
      </c>
      <c r="S346" s="107">
        <v>1.760000013746321E-3</v>
      </c>
    </row>
    <row r="347" spans="1:19" x14ac:dyDescent="0.25">
      <c r="A347" t="s">
        <v>331</v>
      </c>
      <c r="B347" t="s">
        <v>347</v>
      </c>
      <c r="C347" t="s">
        <v>347</v>
      </c>
      <c r="D347" t="s">
        <v>347</v>
      </c>
      <c r="E347" t="s">
        <v>299</v>
      </c>
      <c r="F347" t="s">
        <v>300</v>
      </c>
      <c r="G347" s="105">
        <v>5</v>
      </c>
      <c r="H347" t="s">
        <v>361</v>
      </c>
      <c r="I347" t="s">
        <v>430</v>
      </c>
      <c r="J347" t="s">
        <v>436</v>
      </c>
      <c r="K347" s="105">
        <v>35</v>
      </c>
      <c r="L347" s="106">
        <v>2.4040000513195992E-2</v>
      </c>
      <c r="M347" s="106">
        <v>2.4070000275969509E-2</v>
      </c>
      <c r="N347" s="105">
        <v>223</v>
      </c>
      <c r="O347" s="106">
        <v>1.9150000065565109E-2</v>
      </c>
      <c r="P347" s="106">
        <v>1.9460000097751621E-2</v>
      </c>
      <c r="Q347" s="105">
        <v>6784</v>
      </c>
      <c r="R347" s="106">
        <v>2.9829999431967739E-2</v>
      </c>
      <c r="S347" s="107">
        <v>3.060000017285347E-2</v>
      </c>
    </row>
    <row r="348" spans="1:19" x14ac:dyDescent="0.25">
      <c r="A348" t="s">
        <v>331</v>
      </c>
      <c r="B348" t="s">
        <v>347</v>
      </c>
      <c r="C348" t="s">
        <v>347</v>
      </c>
      <c r="D348" t="s">
        <v>347</v>
      </c>
      <c r="E348" t="s">
        <v>299</v>
      </c>
      <c r="F348" t="s">
        <v>300</v>
      </c>
      <c r="G348">
        <v>5</v>
      </c>
      <c r="H348" t="s">
        <v>361</v>
      </c>
      <c r="I348" t="s">
        <v>430</v>
      </c>
      <c r="J348" t="s">
        <v>431</v>
      </c>
      <c r="K348">
        <v>614</v>
      </c>
      <c r="L348" s="106">
        <v>0.42170000076293951</v>
      </c>
      <c r="M348" s="106">
        <v>0.42228001356124878</v>
      </c>
      <c r="N348">
        <v>4290</v>
      </c>
      <c r="O348" s="106">
        <v>0.36849001049995422</v>
      </c>
      <c r="P348" s="106">
        <v>0.37428000569343572</v>
      </c>
      <c r="Q348">
        <v>77035</v>
      </c>
      <c r="R348" s="106">
        <v>0.33867999911308289</v>
      </c>
      <c r="S348" s="106">
        <v>0.3474699854850769</v>
      </c>
    </row>
    <row r="349" spans="1:19" x14ac:dyDescent="0.25">
      <c r="A349" t="s">
        <v>331</v>
      </c>
      <c r="B349" t="s">
        <v>347</v>
      </c>
      <c r="C349" t="s">
        <v>347</v>
      </c>
      <c r="D349" t="s">
        <v>347</v>
      </c>
      <c r="E349" t="s">
        <v>299</v>
      </c>
      <c r="F349" t="s">
        <v>300</v>
      </c>
      <c r="G349" s="105">
        <v>5</v>
      </c>
      <c r="H349" t="s">
        <v>361</v>
      </c>
      <c r="I349" t="s">
        <v>430</v>
      </c>
      <c r="J349" t="s">
        <v>502</v>
      </c>
      <c r="K349" s="105">
        <v>694</v>
      </c>
      <c r="L349" s="106">
        <v>0.47664999961853027</v>
      </c>
      <c r="M349" s="106">
        <v>0.47729998826980591</v>
      </c>
      <c r="N349" s="105">
        <v>5976</v>
      </c>
      <c r="O349" s="106">
        <v>0.5133100152015686</v>
      </c>
      <c r="P349" s="106">
        <v>0.52136999368667603</v>
      </c>
      <c r="Q349" s="105">
        <v>114008</v>
      </c>
      <c r="R349" s="106">
        <v>0.5012199878692627</v>
      </c>
      <c r="S349" s="107">
        <v>0.51424002647399902</v>
      </c>
    </row>
    <row r="350" spans="1:19" x14ac:dyDescent="0.25">
      <c r="A350" t="s">
        <v>331</v>
      </c>
      <c r="B350" t="s">
        <v>347</v>
      </c>
      <c r="C350" t="s">
        <v>347</v>
      </c>
      <c r="D350" t="s">
        <v>347</v>
      </c>
      <c r="E350" t="s">
        <v>299</v>
      </c>
      <c r="F350" t="s">
        <v>300</v>
      </c>
      <c r="G350">
        <v>5</v>
      </c>
      <c r="H350" t="s">
        <v>361</v>
      </c>
      <c r="I350" t="s">
        <v>430</v>
      </c>
      <c r="J350" t="s">
        <v>86</v>
      </c>
      <c r="K350">
        <v>2</v>
      </c>
      <c r="L350" s="106">
        <v>1.369999954476953E-3</v>
      </c>
      <c r="N350">
        <v>180</v>
      </c>
      <c r="O350" s="106">
        <v>1.54600003734231E-2</v>
      </c>
      <c r="Q350">
        <v>5756</v>
      </c>
      <c r="R350" s="106">
        <v>2.5310000404715541E-2</v>
      </c>
    </row>
    <row r="351" spans="1:19" x14ac:dyDescent="0.25">
      <c r="A351" t="s">
        <v>331</v>
      </c>
      <c r="B351" t="s">
        <v>347</v>
      </c>
      <c r="C351" t="s">
        <v>347</v>
      </c>
      <c r="D351" t="s">
        <v>347</v>
      </c>
      <c r="E351" t="s">
        <v>299</v>
      </c>
      <c r="F351" t="s">
        <v>300</v>
      </c>
      <c r="G351">
        <v>5</v>
      </c>
      <c r="H351" t="s">
        <v>361</v>
      </c>
      <c r="I351" t="s">
        <v>401</v>
      </c>
      <c r="J351" t="s">
        <v>405</v>
      </c>
      <c r="K351">
        <v>1079</v>
      </c>
      <c r="L351" s="106">
        <v>0.7410699725151062</v>
      </c>
      <c r="M351" s="106">
        <v>0.75879001617431641</v>
      </c>
      <c r="N351">
        <v>8456</v>
      </c>
      <c r="O351" s="106">
        <v>0.72633999586105347</v>
      </c>
      <c r="P351" s="106">
        <v>0.74977999925613403</v>
      </c>
      <c r="Q351">
        <v>171311</v>
      </c>
      <c r="R351" s="106">
        <v>0.75314998626708984</v>
      </c>
      <c r="S351" s="106">
        <v>0.77806001901626587</v>
      </c>
    </row>
    <row r="352" spans="1:19" x14ac:dyDescent="0.25">
      <c r="A352" t="s">
        <v>331</v>
      </c>
      <c r="B352" t="s">
        <v>347</v>
      </c>
      <c r="C352" t="s">
        <v>347</v>
      </c>
      <c r="D352" t="s">
        <v>347</v>
      </c>
      <c r="E352" t="s">
        <v>299</v>
      </c>
      <c r="F352" t="s">
        <v>300</v>
      </c>
      <c r="G352" s="105">
        <v>5</v>
      </c>
      <c r="H352" t="s">
        <v>361</v>
      </c>
      <c r="I352" t="s">
        <v>401</v>
      </c>
      <c r="J352" t="s">
        <v>412</v>
      </c>
      <c r="K352" s="105">
        <v>145</v>
      </c>
      <c r="L352" s="106">
        <v>9.9590003490447998E-2</v>
      </c>
      <c r="M352" s="106">
        <v>0.10197000205516819</v>
      </c>
      <c r="N352" s="105">
        <v>1232</v>
      </c>
      <c r="O352" s="106">
        <v>0.1058200001716614</v>
      </c>
      <c r="P352" s="106">
        <v>0.1092400029301643</v>
      </c>
      <c r="Q352" s="105">
        <v>22313</v>
      </c>
      <c r="R352" s="106">
        <v>9.8099999129772186E-2</v>
      </c>
      <c r="S352" s="107">
        <v>0.10134000331163411</v>
      </c>
    </row>
    <row r="353" spans="1:19" x14ac:dyDescent="0.25">
      <c r="A353" t="s">
        <v>331</v>
      </c>
      <c r="B353" t="s">
        <v>347</v>
      </c>
      <c r="C353" t="s">
        <v>347</v>
      </c>
      <c r="D353" t="s">
        <v>347</v>
      </c>
      <c r="E353" t="s">
        <v>299</v>
      </c>
      <c r="F353" t="s">
        <v>300</v>
      </c>
      <c r="G353" s="105">
        <v>5</v>
      </c>
      <c r="H353" t="s">
        <v>361</v>
      </c>
      <c r="I353" t="s">
        <v>401</v>
      </c>
      <c r="J353" t="s">
        <v>413</v>
      </c>
      <c r="K353" s="105">
        <v>122</v>
      </c>
      <c r="L353" s="106">
        <v>8.3789996802806854E-2</v>
      </c>
      <c r="M353" s="106">
        <v>8.5790000855922699E-2</v>
      </c>
      <c r="N353" s="105">
        <v>921</v>
      </c>
      <c r="O353" s="106">
        <v>7.9109996557235718E-2</v>
      </c>
      <c r="P353" s="106">
        <v>8.1660002470016479E-2</v>
      </c>
      <c r="Q353" s="105">
        <v>15680</v>
      </c>
      <c r="R353" s="106">
        <v>6.8939998745918274E-2</v>
      </c>
      <c r="S353" s="107">
        <v>7.1220003068447113E-2</v>
      </c>
    </row>
    <row r="354" spans="1:19" x14ac:dyDescent="0.25">
      <c r="A354" t="s">
        <v>331</v>
      </c>
      <c r="B354" t="s">
        <v>347</v>
      </c>
      <c r="C354" t="s">
        <v>347</v>
      </c>
      <c r="D354" t="s">
        <v>347</v>
      </c>
      <c r="E354" t="s">
        <v>299</v>
      </c>
      <c r="F354" t="s">
        <v>300</v>
      </c>
      <c r="G354" s="105">
        <v>5</v>
      </c>
      <c r="H354" t="s">
        <v>361</v>
      </c>
      <c r="I354" t="s">
        <v>401</v>
      </c>
      <c r="J354" t="s">
        <v>441</v>
      </c>
      <c r="K354" s="105">
        <v>34</v>
      </c>
      <c r="L354" s="106">
        <v>2.335000038146973E-2</v>
      </c>
      <c r="N354" s="105">
        <v>364</v>
      </c>
      <c r="O354" s="106">
        <v>3.1270001083612442E-2</v>
      </c>
      <c r="Q354" s="105">
        <v>7283</v>
      </c>
      <c r="R354" s="106">
        <v>3.2019998878240592E-2</v>
      </c>
      <c r="S354" s="107"/>
    </row>
    <row r="355" spans="1:19" x14ac:dyDescent="0.25">
      <c r="A355" t="s">
        <v>331</v>
      </c>
      <c r="B355" t="s">
        <v>347</v>
      </c>
      <c r="C355" t="s">
        <v>347</v>
      </c>
      <c r="D355" t="s">
        <v>347</v>
      </c>
      <c r="E355" t="s">
        <v>299</v>
      </c>
      <c r="F355" t="s">
        <v>300</v>
      </c>
      <c r="G355">
        <v>5</v>
      </c>
      <c r="H355" t="s">
        <v>361</v>
      </c>
      <c r="I355" t="s">
        <v>401</v>
      </c>
      <c r="J355" t="s">
        <v>414</v>
      </c>
      <c r="K355">
        <v>76</v>
      </c>
      <c r="L355" s="106">
        <v>5.2200000733137131E-2</v>
      </c>
      <c r="M355" s="106">
        <v>5.3449999541044242E-2</v>
      </c>
      <c r="N355">
        <v>669</v>
      </c>
      <c r="O355" s="106">
        <v>5.74599988758564E-2</v>
      </c>
      <c r="P355" s="106">
        <v>5.9319999068975449E-2</v>
      </c>
      <c r="Q355">
        <v>10872</v>
      </c>
      <c r="R355" s="106">
        <v>4.7800000756978989E-2</v>
      </c>
      <c r="S355" s="106">
        <v>4.9380000680685043E-2</v>
      </c>
    </row>
    <row r="356" spans="1:19" x14ac:dyDescent="0.25">
      <c r="A356" t="s">
        <v>331</v>
      </c>
      <c r="B356" t="s">
        <v>347</v>
      </c>
      <c r="C356" t="s">
        <v>347</v>
      </c>
      <c r="D356" t="s">
        <v>347</v>
      </c>
      <c r="E356" t="s">
        <v>307</v>
      </c>
      <c r="F356" t="s">
        <v>308</v>
      </c>
      <c r="G356" s="105">
        <v>5</v>
      </c>
      <c r="H356" t="s">
        <v>361</v>
      </c>
      <c r="I356" t="s">
        <v>349</v>
      </c>
      <c r="J356" t="s">
        <v>350</v>
      </c>
      <c r="K356" s="105">
        <v>2</v>
      </c>
      <c r="L356" s="106">
        <v>1.15999998524785E-3</v>
      </c>
      <c r="N356" s="105">
        <v>42</v>
      </c>
      <c r="O356" s="106">
        <v>3.6100000143051152E-3</v>
      </c>
      <c r="Q356" s="105">
        <v>1130</v>
      </c>
      <c r="R356" s="106">
        <v>4.9700001254677773E-3</v>
      </c>
      <c r="S356" s="107"/>
    </row>
    <row r="357" spans="1:19" x14ac:dyDescent="0.25">
      <c r="A357" t="s">
        <v>331</v>
      </c>
      <c r="B357" t="s">
        <v>347</v>
      </c>
      <c r="C357" t="s">
        <v>347</v>
      </c>
      <c r="D357" t="s">
        <v>347</v>
      </c>
      <c r="E357" t="s">
        <v>307</v>
      </c>
      <c r="F357" t="s">
        <v>308</v>
      </c>
      <c r="G357" s="105">
        <v>5</v>
      </c>
      <c r="H357" t="s">
        <v>361</v>
      </c>
      <c r="I357" t="s">
        <v>349</v>
      </c>
      <c r="J357" t="s">
        <v>368</v>
      </c>
      <c r="K357" s="105">
        <v>47</v>
      </c>
      <c r="L357" s="106">
        <v>2.7359999716281891E-2</v>
      </c>
      <c r="N357" s="105">
        <v>358</v>
      </c>
      <c r="O357" s="106">
        <v>3.0750000849366192E-2</v>
      </c>
      <c r="Q357" s="105">
        <v>8418</v>
      </c>
      <c r="R357" s="106">
        <v>3.700999915599823E-2</v>
      </c>
      <c r="S357" s="107"/>
    </row>
    <row r="358" spans="1:19" x14ac:dyDescent="0.25">
      <c r="A358" t="s">
        <v>331</v>
      </c>
      <c r="B358" t="s">
        <v>347</v>
      </c>
      <c r="C358" t="s">
        <v>347</v>
      </c>
      <c r="D358" t="s">
        <v>347</v>
      </c>
      <c r="E358" t="s">
        <v>307</v>
      </c>
      <c r="F358" t="s">
        <v>308</v>
      </c>
      <c r="G358" s="105">
        <v>5</v>
      </c>
      <c r="H358" t="s">
        <v>361</v>
      </c>
      <c r="I358" t="s">
        <v>349</v>
      </c>
      <c r="J358" t="s">
        <v>369</v>
      </c>
      <c r="K358" s="105">
        <v>162</v>
      </c>
      <c r="L358" s="106">
        <v>9.4300001859664917E-2</v>
      </c>
      <c r="N358" s="105">
        <v>1288</v>
      </c>
      <c r="O358" s="106">
        <v>0.1106299981474876</v>
      </c>
      <c r="Q358" s="105">
        <v>27454</v>
      </c>
      <c r="R358" s="106">
        <v>0.1207000017166138</v>
      </c>
      <c r="S358" s="107"/>
    </row>
    <row r="359" spans="1:19" x14ac:dyDescent="0.25">
      <c r="A359" t="s">
        <v>331</v>
      </c>
      <c r="B359" t="s">
        <v>347</v>
      </c>
      <c r="C359" t="s">
        <v>347</v>
      </c>
      <c r="D359" t="s">
        <v>347</v>
      </c>
      <c r="E359" t="s">
        <v>307</v>
      </c>
      <c r="F359" t="s">
        <v>308</v>
      </c>
      <c r="G359" s="105">
        <v>5</v>
      </c>
      <c r="H359" t="s">
        <v>361</v>
      </c>
      <c r="I359" t="s">
        <v>349</v>
      </c>
      <c r="J359" t="s">
        <v>370</v>
      </c>
      <c r="K359" s="105">
        <v>443</v>
      </c>
      <c r="L359" s="106">
        <v>0.25786000490188599</v>
      </c>
      <c r="N359" s="105">
        <v>2884</v>
      </c>
      <c r="O359" s="106">
        <v>0.24772000312805181</v>
      </c>
      <c r="Q359" s="105">
        <v>55879</v>
      </c>
      <c r="R359" s="106">
        <v>0.24567000567913061</v>
      </c>
      <c r="S359" s="107"/>
    </row>
    <row r="360" spans="1:19" x14ac:dyDescent="0.25">
      <c r="A360" t="s">
        <v>331</v>
      </c>
      <c r="B360" t="s">
        <v>347</v>
      </c>
      <c r="C360" t="s">
        <v>347</v>
      </c>
      <c r="D360" t="s">
        <v>347</v>
      </c>
      <c r="E360" t="s">
        <v>307</v>
      </c>
      <c r="F360" t="s">
        <v>308</v>
      </c>
      <c r="G360" s="105">
        <v>5</v>
      </c>
      <c r="H360" t="s">
        <v>361</v>
      </c>
      <c r="I360" t="s">
        <v>349</v>
      </c>
      <c r="J360" t="s">
        <v>371</v>
      </c>
      <c r="K360" s="105">
        <v>456</v>
      </c>
      <c r="L360" s="106">
        <v>0.26541998982429499</v>
      </c>
      <c r="N360" s="105">
        <v>3216</v>
      </c>
      <c r="O360" s="106">
        <v>0.27623999118804932</v>
      </c>
      <c r="Q360" s="105">
        <v>57982</v>
      </c>
      <c r="R360" s="106">
        <v>0.25490999221801758</v>
      </c>
      <c r="S360" s="107"/>
    </row>
    <row r="361" spans="1:19" x14ac:dyDescent="0.25">
      <c r="A361" t="s">
        <v>331</v>
      </c>
      <c r="B361" t="s">
        <v>347</v>
      </c>
      <c r="C361" t="s">
        <v>347</v>
      </c>
      <c r="D361" t="s">
        <v>347</v>
      </c>
      <c r="E361" t="s">
        <v>307</v>
      </c>
      <c r="F361" t="s">
        <v>308</v>
      </c>
      <c r="G361">
        <v>5</v>
      </c>
      <c r="H361" t="s">
        <v>361</v>
      </c>
      <c r="I361" t="s">
        <v>349</v>
      </c>
      <c r="J361" t="s">
        <v>372</v>
      </c>
      <c r="K361">
        <v>335</v>
      </c>
      <c r="L361" s="106">
        <v>0.19498999416828161</v>
      </c>
      <c r="N361">
        <v>2259</v>
      </c>
      <c r="O361" s="106">
        <v>0.19404000043869021</v>
      </c>
      <c r="Q361">
        <v>44765</v>
      </c>
      <c r="R361" s="106">
        <v>0.19679999351501459</v>
      </c>
    </row>
    <row r="362" spans="1:19" x14ac:dyDescent="0.25">
      <c r="A362" t="s">
        <v>331</v>
      </c>
      <c r="B362" t="s">
        <v>347</v>
      </c>
      <c r="C362" t="s">
        <v>347</v>
      </c>
      <c r="D362" t="s">
        <v>347</v>
      </c>
      <c r="E362" t="s">
        <v>307</v>
      </c>
      <c r="F362" t="s">
        <v>308</v>
      </c>
      <c r="G362">
        <v>5</v>
      </c>
      <c r="H362" t="s">
        <v>361</v>
      </c>
      <c r="I362" t="s">
        <v>349</v>
      </c>
      <c r="J362" t="s">
        <v>373</v>
      </c>
      <c r="K362">
        <v>273</v>
      </c>
      <c r="L362" s="106">
        <v>0.15891000628471369</v>
      </c>
      <c r="N362">
        <v>1595</v>
      </c>
      <c r="O362" s="106">
        <v>0.13699999451637271</v>
      </c>
      <c r="Q362">
        <v>31831</v>
      </c>
      <c r="R362" s="106">
        <v>0.1399399936199188</v>
      </c>
    </row>
    <row r="363" spans="1:19" x14ac:dyDescent="0.25">
      <c r="A363" t="s">
        <v>331</v>
      </c>
      <c r="B363" t="s">
        <v>347</v>
      </c>
      <c r="C363" t="s">
        <v>347</v>
      </c>
      <c r="D363" t="s">
        <v>347</v>
      </c>
      <c r="E363" t="s">
        <v>307</v>
      </c>
      <c r="F363" t="s">
        <v>308</v>
      </c>
      <c r="G363">
        <v>5</v>
      </c>
      <c r="H363" t="s">
        <v>361</v>
      </c>
      <c r="I363" t="s">
        <v>438</v>
      </c>
      <c r="J363" t="s">
        <v>48</v>
      </c>
      <c r="K363">
        <v>1359</v>
      </c>
      <c r="L363" s="106">
        <v>0.79104000329971313</v>
      </c>
      <c r="M363" s="106">
        <v>0.82765001058578491</v>
      </c>
      <c r="N363">
        <v>9362</v>
      </c>
      <c r="O363" s="106">
        <v>0.80415999889373779</v>
      </c>
      <c r="P363" s="106">
        <v>0.83011001348495483</v>
      </c>
      <c r="Q363">
        <v>186401</v>
      </c>
      <c r="R363" s="106">
        <v>0.81949001550674438</v>
      </c>
      <c r="S363" s="106">
        <v>0.8465999960899353</v>
      </c>
    </row>
    <row r="364" spans="1:19" x14ac:dyDescent="0.25">
      <c r="A364" t="s">
        <v>331</v>
      </c>
      <c r="B364" t="s">
        <v>347</v>
      </c>
      <c r="C364" t="s">
        <v>347</v>
      </c>
      <c r="D364" t="s">
        <v>347</v>
      </c>
      <c r="E364" t="s">
        <v>307</v>
      </c>
      <c r="F364" t="s">
        <v>308</v>
      </c>
      <c r="G364" s="105">
        <v>5</v>
      </c>
      <c r="H364" t="s">
        <v>361</v>
      </c>
      <c r="I364" t="s">
        <v>438</v>
      </c>
      <c r="J364" t="s">
        <v>42</v>
      </c>
      <c r="K364" s="105">
        <v>140</v>
      </c>
      <c r="L364" s="106">
        <v>8.1490002572536469E-2</v>
      </c>
      <c r="M364" s="106">
        <v>8.5259996354579926E-2</v>
      </c>
      <c r="N364" s="105">
        <v>1099</v>
      </c>
      <c r="O364" s="106">
        <v>9.4400003552436829E-2</v>
      </c>
      <c r="P364" s="106">
        <v>9.7450003027915955E-2</v>
      </c>
      <c r="Q364" s="105">
        <v>20350</v>
      </c>
      <c r="R364" s="106">
        <v>8.9469999074935913E-2</v>
      </c>
      <c r="S364" s="107">
        <v>9.2430002987384796E-2</v>
      </c>
    </row>
    <row r="365" spans="1:19" x14ac:dyDescent="0.25">
      <c r="A365" t="s">
        <v>331</v>
      </c>
      <c r="B365" t="s">
        <v>347</v>
      </c>
      <c r="C365" t="s">
        <v>347</v>
      </c>
      <c r="D365" t="s">
        <v>347</v>
      </c>
      <c r="E365" t="s">
        <v>307</v>
      </c>
      <c r="F365" t="s">
        <v>308</v>
      </c>
      <c r="G365" s="105">
        <v>5</v>
      </c>
      <c r="H365" t="s">
        <v>361</v>
      </c>
      <c r="I365" t="s">
        <v>438</v>
      </c>
      <c r="J365" t="s">
        <v>374</v>
      </c>
      <c r="K365" s="105">
        <v>143</v>
      </c>
      <c r="L365" s="106">
        <v>8.3240002393722534E-2</v>
      </c>
      <c r="M365" s="106">
        <v>8.7090000510215759E-2</v>
      </c>
      <c r="N365" s="105">
        <v>817</v>
      </c>
      <c r="O365" s="106">
        <v>7.0179998874664307E-2</v>
      </c>
      <c r="P365" s="106">
        <v>7.2439998388290405E-2</v>
      </c>
      <c r="Q365" s="105">
        <v>13425</v>
      </c>
      <c r="R365" s="106">
        <v>5.9020001441240311E-2</v>
      </c>
      <c r="S365" s="107">
        <v>6.0970000922679901E-2</v>
      </c>
    </row>
    <row r="366" spans="1:19" x14ac:dyDescent="0.25">
      <c r="A366" t="s">
        <v>331</v>
      </c>
      <c r="B366" t="s">
        <v>347</v>
      </c>
      <c r="C366" t="s">
        <v>347</v>
      </c>
      <c r="D366" t="s">
        <v>347</v>
      </c>
      <c r="E366" t="s">
        <v>307</v>
      </c>
      <c r="F366" t="s">
        <v>308</v>
      </c>
      <c r="G366" s="105">
        <v>5</v>
      </c>
      <c r="H366" t="s">
        <v>361</v>
      </c>
      <c r="I366" t="s">
        <v>438</v>
      </c>
      <c r="J366" t="s">
        <v>86</v>
      </c>
      <c r="K366" s="105">
        <v>76</v>
      </c>
      <c r="L366" s="106">
        <v>4.424000158905983E-2</v>
      </c>
      <c r="N366" s="105">
        <v>364</v>
      </c>
      <c r="O366" s="106">
        <v>3.1270001083612442E-2</v>
      </c>
      <c r="Q366" s="105">
        <v>7283</v>
      </c>
      <c r="R366" s="106">
        <v>3.2019998878240592E-2</v>
      </c>
      <c r="S366" s="107"/>
    </row>
    <row r="367" spans="1:19" x14ac:dyDescent="0.25">
      <c r="A367" t="s">
        <v>331</v>
      </c>
      <c r="B367" t="s">
        <v>347</v>
      </c>
      <c r="C367" t="s">
        <v>347</v>
      </c>
      <c r="D367" t="s">
        <v>347</v>
      </c>
      <c r="E367" t="s">
        <v>307</v>
      </c>
      <c r="F367" t="s">
        <v>308</v>
      </c>
      <c r="G367">
        <v>5</v>
      </c>
      <c r="H367" t="s">
        <v>361</v>
      </c>
      <c r="I367" t="s">
        <v>375</v>
      </c>
      <c r="J367" t="s">
        <v>376</v>
      </c>
      <c r="K367">
        <v>359</v>
      </c>
      <c r="L367" s="106">
        <v>0.20895999670028689</v>
      </c>
      <c r="N367">
        <v>2437</v>
      </c>
      <c r="O367" s="106">
        <v>0.2093300074338913</v>
      </c>
      <c r="Q367">
        <v>47189</v>
      </c>
      <c r="R367" s="106">
        <v>0.20746000111103061</v>
      </c>
    </row>
    <row r="368" spans="1:19" x14ac:dyDescent="0.25">
      <c r="A368" t="s">
        <v>331</v>
      </c>
      <c r="B368" t="s">
        <v>347</v>
      </c>
      <c r="C368" t="s">
        <v>347</v>
      </c>
      <c r="D368" t="s">
        <v>347</v>
      </c>
      <c r="E368" t="s">
        <v>307</v>
      </c>
      <c r="F368" t="s">
        <v>308</v>
      </c>
      <c r="G368" s="105">
        <v>5</v>
      </c>
      <c r="H368" t="s">
        <v>361</v>
      </c>
      <c r="I368" t="s">
        <v>375</v>
      </c>
      <c r="J368" t="s">
        <v>377</v>
      </c>
      <c r="K368" s="105">
        <v>357</v>
      </c>
      <c r="L368" s="106">
        <v>0.2078000009059906</v>
      </c>
      <c r="N368" s="105">
        <v>2451</v>
      </c>
      <c r="O368" s="106">
        <v>0.21052999794483179</v>
      </c>
      <c r="Q368" s="105">
        <v>47420</v>
      </c>
      <c r="R368" s="106">
        <v>0.20848000049591059</v>
      </c>
      <c r="S368" s="107"/>
    </row>
    <row r="369" spans="1:19" x14ac:dyDescent="0.25">
      <c r="A369" t="s">
        <v>331</v>
      </c>
      <c r="B369" t="s">
        <v>347</v>
      </c>
      <c r="C369" t="s">
        <v>347</v>
      </c>
      <c r="D369" t="s">
        <v>347</v>
      </c>
      <c r="E369" t="s">
        <v>307</v>
      </c>
      <c r="F369" t="s">
        <v>308</v>
      </c>
      <c r="G369">
        <v>5</v>
      </c>
      <c r="H369" t="s">
        <v>361</v>
      </c>
      <c r="I369" t="s">
        <v>375</v>
      </c>
      <c r="J369" t="s">
        <v>378</v>
      </c>
      <c r="K369">
        <v>304</v>
      </c>
      <c r="L369" s="106">
        <v>0.17694999277591711</v>
      </c>
      <c r="N369">
        <v>1969</v>
      </c>
      <c r="O369" s="106">
        <v>0.16912999749183649</v>
      </c>
      <c r="Q369">
        <v>37332</v>
      </c>
      <c r="R369" s="106">
        <v>0.1641300022602081</v>
      </c>
    </row>
    <row r="370" spans="1:19" x14ac:dyDescent="0.25">
      <c r="A370" t="s">
        <v>331</v>
      </c>
      <c r="B370" t="s">
        <v>347</v>
      </c>
      <c r="C370" t="s">
        <v>347</v>
      </c>
      <c r="D370" t="s">
        <v>347</v>
      </c>
      <c r="E370" t="s">
        <v>307</v>
      </c>
      <c r="F370" t="s">
        <v>308</v>
      </c>
      <c r="G370">
        <v>5</v>
      </c>
      <c r="H370" t="s">
        <v>361</v>
      </c>
      <c r="I370" t="s">
        <v>375</v>
      </c>
      <c r="J370" t="s">
        <v>379</v>
      </c>
      <c r="K370">
        <v>342</v>
      </c>
      <c r="L370" s="106">
        <v>0.19907000660896301</v>
      </c>
      <c r="N370">
        <v>2407</v>
      </c>
      <c r="O370" s="106">
        <v>0.20675000548362729</v>
      </c>
      <c r="Q370">
        <v>47525</v>
      </c>
      <c r="R370" s="106">
        <v>0.20893999934196469</v>
      </c>
    </row>
    <row r="371" spans="1:19" x14ac:dyDescent="0.25">
      <c r="A371" t="s">
        <v>331</v>
      </c>
      <c r="B371" t="s">
        <v>347</v>
      </c>
      <c r="C371" t="s">
        <v>347</v>
      </c>
      <c r="D371" t="s">
        <v>347</v>
      </c>
      <c r="E371" t="s">
        <v>307</v>
      </c>
      <c r="F371" t="s">
        <v>308</v>
      </c>
      <c r="G371">
        <v>5</v>
      </c>
      <c r="H371" t="s">
        <v>361</v>
      </c>
      <c r="I371" t="s">
        <v>375</v>
      </c>
      <c r="J371" t="s">
        <v>380</v>
      </c>
      <c r="K371">
        <v>356</v>
      </c>
      <c r="L371" s="106">
        <v>0.2072200030088425</v>
      </c>
      <c r="N371">
        <v>2378</v>
      </c>
      <c r="O371" s="106">
        <v>0.20426000654697421</v>
      </c>
      <c r="Q371">
        <v>47993</v>
      </c>
      <c r="R371" s="106">
        <v>0.210999995470047</v>
      </c>
    </row>
    <row r="372" spans="1:19" x14ac:dyDescent="0.25">
      <c r="A372" t="s">
        <v>331</v>
      </c>
      <c r="B372" t="s">
        <v>347</v>
      </c>
      <c r="C372" t="s">
        <v>347</v>
      </c>
      <c r="D372" t="s">
        <v>347</v>
      </c>
      <c r="E372" t="s">
        <v>307</v>
      </c>
      <c r="F372" t="s">
        <v>308</v>
      </c>
      <c r="G372" s="105">
        <v>5</v>
      </c>
      <c r="H372" t="s">
        <v>361</v>
      </c>
      <c r="I372" t="s">
        <v>381</v>
      </c>
      <c r="J372" t="s">
        <v>382</v>
      </c>
      <c r="K372" s="105">
        <v>52</v>
      </c>
      <c r="L372" s="106">
        <v>3.0270000919699669E-2</v>
      </c>
      <c r="M372" s="106">
        <v>3.5280000418424613E-2</v>
      </c>
      <c r="N372" s="105">
        <v>246</v>
      </c>
      <c r="O372" s="106">
        <v>2.112999930977821E-2</v>
      </c>
      <c r="P372" s="106">
        <v>2.553999982774258E-2</v>
      </c>
      <c r="Q372" s="105">
        <v>5423</v>
      </c>
      <c r="R372" s="106">
        <v>2.384000085294247E-2</v>
      </c>
      <c r="S372" s="107">
        <v>3.0780000612139698E-2</v>
      </c>
    </row>
    <row r="373" spans="1:19" x14ac:dyDescent="0.25">
      <c r="A373" t="s">
        <v>331</v>
      </c>
      <c r="B373" t="s">
        <v>347</v>
      </c>
      <c r="C373" t="s">
        <v>347</v>
      </c>
      <c r="D373" t="s">
        <v>347</v>
      </c>
      <c r="E373" t="s">
        <v>307</v>
      </c>
      <c r="F373" t="s">
        <v>308</v>
      </c>
      <c r="G373" s="105">
        <v>5</v>
      </c>
      <c r="H373" t="s">
        <v>361</v>
      </c>
      <c r="I373" t="s">
        <v>381</v>
      </c>
      <c r="J373" t="s">
        <v>383</v>
      </c>
      <c r="K373" s="105">
        <v>182</v>
      </c>
      <c r="L373" s="106">
        <v>0.1059399992227554</v>
      </c>
      <c r="M373" s="106">
        <v>0.1234700009226799</v>
      </c>
      <c r="N373" s="105">
        <v>1313</v>
      </c>
      <c r="O373" s="106">
        <v>0.1127799972891808</v>
      </c>
      <c r="P373" s="106">
        <v>0.13632999360561371</v>
      </c>
      <c r="Q373" s="105">
        <v>26007</v>
      </c>
      <c r="R373" s="106">
        <v>0.11433999985456469</v>
      </c>
      <c r="S373" s="107">
        <v>0.1476300060749054</v>
      </c>
    </row>
    <row r="374" spans="1:19" x14ac:dyDescent="0.25">
      <c r="A374" t="s">
        <v>331</v>
      </c>
      <c r="B374" t="s">
        <v>347</v>
      </c>
      <c r="C374" t="s">
        <v>347</v>
      </c>
      <c r="D374" t="s">
        <v>347</v>
      </c>
      <c r="E374" t="s">
        <v>307</v>
      </c>
      <c r="F374" t="s">
        <v>308</v>
      </c>
      <c r="G374" s="105">
        <v>5</v>
      </c>
      <c r="H374" t="s">
        <v>361</v>
      </c>
      <c r="I374" t="s">
        <v>381</v>
      </c>
      <c r="J374" t="s">
        <v>384</v>
      </c>
      <c r="K374" s="105">
        <v>1240</v>
      </c>
      <c r="L374" s="106">
        <v>0.72176998853683472</v>
      </c>
      <c r="M374" s="106">
        <v>0.84125000238418579</v>
      </c>
      <c r="N374" s="105">
        <v>8072</v>
      </c>
      <c r="O374" s="106">
        <v>0.69335001707077026</v>
      </c>
      <c r="P374" s="106">
        <v>0.83812999725341797</v>
      </c>
      <c r="Q374" s="105">
        <v>144739</v>
      </c>
      <c r="R374" s="106">
        <v>0.6363300085067749</v>
      </c>
      <c r="S374" s="107">
        <v>0.82159000635147095</v>
      </c>
    </row>
    <row r="375" spans="1:19" x14ac:dyDescent="0.25">
      <c r="A375" t="s">
        <v>331</v>
      </c>
      <c r="B375" t="s">
        <v>347</v>
      </c>
      <c r="C375" t="s">
        <v>347</v>
      </c>
      <c r="D375" t="s">
        <v>347</v>
      </c>
      <c r="E375" t="s">
        <v>307</v>
      </c>
      <c r="F375" t="s">
        <v>308</v>
      </c>
      <c r="G375" s="105">
        <v>5</v>
      </c>
      <c r="H375" t="s">
        <v>361</v>
      </c>
      <c r="I375" t="s">
        <v>381</v>
      </c>
      <c r="J375" t="s">
        <v>385</v>
      </c>
      <c r="K375" s="105">
        <v>244</v>
      </c>
      <c r="L375" s="106">
        <v>0.14203000068664551</v>
      </c>
      <c r="N375" s="105">
        <v>2011</v>
      </c>
      <c r="O375" s="106">
        <v>0.17273999750614169</v>
      </c>
      <c r="Q375" s="105">
        <v>51290</v>
      </c>
      <c r="R375" s="106">
        <v>0.22549000382423401</v>
      </c>
      <c r="S375" s="107"/>
    </row>
    <row r="376" spans="1:19" x14ac:dyDescent="0.25">
      <c r="A376" t="s">
        <v>331</v>
      </c>
      <c r="B376" t="s">
        <v>347</v>
      </c>
      <c r="C376" t="s">
        <v>347</v>
      </c>
      <c r="D376" t="s">
        <v>347</v>
      </c>
      <c r="E376" t="s">
        <v>307</v>
      </c>
      <c r="F376" t="s">
        <v>308</v>
      </c>
      <c r="G376" s="105">
        <v>5</v>
      </c>
      <c r="H376" t="s">
        <v>361</v>
      </c>
      <c r="I376" t="s">
        <v>386</v>
      </c>
      <c r="J376" t="s">
        <v>387</v>
      </c>
      <c r="K376" s="105">
        <v>23</v>
      </c>
      <c r="L376" s="106">
        <v>1.3389999978244299E-2</v>
      </c>
      <c r="M376" s="106">
        <v>1.3439999893307689E-2</v>
      </c>
      <c r="N376" s="105">
        <v>197</v>
      </c>
      <c r="O376" s="106">
        <v>1.6920000314712521E-2</v>
      </c>
      <c r="P376" s="106">
        <v>1.717999950051308E-2</v>
      </c>
      <c r="Q376" s="105">
        <v>12181</v>
      </c>
      <c r="R376" s="106">
        <v>5.3550001233816147E-2</v>
      </c>
      <c r="S376" s="107">
        <v>5.4999999701976783E-2</v>
      </c>
    </row>
    <row r="377" spans="1:19" x14ac:dyDescent="0.25">
      <c r="A377" t="s">
        <v>331</v>
      </c>
      <c r="B377" t="s">
        <v>347</v>
      </c>
      <c r="C377" t="s">
        <v>347</v>
      </c>
      <c r="D377" t="s">
        <v>347</v>
      </c>
      <c r="E377" t="s">
        <v>307</v>
      </c>
      <c r="F377" t="s">
        <v>308</v>
      </c>
      <c r="G377" s="105">
        <v>5</v>
      </c>
      <c r="H377" t="s">
        <v>361</v>
      </c>
      <c r="I377" t="s">
        <v>386</v>
      </c>
      <c r="J377" t="s">
        <v>388</v>
      </c>
      <c r="K377" s="105">
        <v>2</v>
      </c>
      <c r="L377" s="106">
        <v>1.15999998524785E-3</v>
      </c>
      <c r="M377" s="106">
        <v>1.1699999449774621E-3</v>
      </c>
      <c r="N377" s="105">
        <v>197</v>
      </c>
      <c r="O377" s="106">
        <v>1.6920000314712521E-2</v>
      </c>
      <c r="P377" s="106">
        <v>1.717999950051308E-2</v>
      </c>
      <c r="Q377" s="105">
        <v>6321</v>
      </c>
      <c r="R377" s="106">
        <v>2.77900006622076E-2</v>
      </c>
      <c r="S377" s="107">
        <v>2.8540000319480899E-2</v>
      </c>
    </row>
    <row r="378" spans="1:19" x14ac:dyDescent="0.25">
      <c r="A378" t="s">
        <v>331</v>
      </c>
      <c r="B378" t="s">
        <v>347</v>
      </c>
      <c r="C378" t="s">
        <v>347</v>
      </c>
      <c r="D378" t="s">
        <v>347</v>
      </c>
      <c r="E378" t="s">
        <v>307</v>
      </c>
      <c r="F378" t="s">
        <v>308</v>
      </c>
      <c r="G378" s="105">
        <v>5</v>
      </c>
      <c r="H378" t="s">
        <v>361</v>
      </c>
      <c r="I378" t="s">
        <v>386</v>
      </c>
      <c r="J378" t="s">
        <v>85</v>
      </c>
      <c r="K378" s="105">
        <v>6</v>
      </c>
      <c r="L378" s="106">
        <v>3.490000031888485E-3</v>
      </c>
      <c r="M378" s="106">
        <v>3.5099999513477091E-3</v>
      </c>
      <c r="N378" s="105">
        <v>179</v>
      </c>
      <c r="O378" s="106">
        <v>1.537999976426363E-2</v>
      </c>
      <c r="P378" s="106">
        <v>1.561000011861324E-2</v>
      </c>
      <c r="Q378" s="105">
        <v>4872</v>
      </c>
      <c r="R378" s="106">
        <v>2.1420000120997429E-2</v>
      </c>
      <c r="S378" s="107">
        <v>2.199999988079071E-2</v>
      </c>
    </row>
    <row r="379" spans="1:19" x14ac:dyDescent="0.25">
      <c r="A379" t="s">
        <v>331</v>
      </c>
      <c r="B379" t="s">
        <v>347</v>
      </c>
      <c r="C379" t="s">
        <v>347</v>
      </c>
      <c r="D379" t="s">
        <v>347</v>
      </c>
      <c r="E379" t="s">
        <v>307</v>
      </c>
      <c r="F379" t="s">
        <v>308</v>
      </c>
      <c r="G379" s="105">
        <v>5</v>
      </c>
      <c r="H379" t="s">
        <v>361</v>
      </c>
      <c r="I379" t="s">
        <v>386</v>
      </c>
      <c r="J379" t="s">
        <v>389</v>
      </c>
      <c r="K379" s="105">
        <v>8</v>
      </c>
      <c r="L379" s="106">
        <v>4.6600000932812691E-3</v>
      </c>
      <c r="M379" s="106">
        <v>4.6799997799098492E-3</v>
      </c>
      <c r="N379" s="105">
        <v>87</v>
      </c>
      <c r="O379" s="106">
        <v>7.4700000695884228E-3</v>
      </c>
      <c r="P379" s="106">
        <v>7.5900000520050526E-3</v>
      </c>
      <c r="Q379" s="105">
        <v>4049</v>
      </c>
      <c r="R379" s="106">
        <v>1.779999956488609E-2</v>
      </c>
      <c r="S379" s="107">
        <v>1.8279999494552609E-2</v>
      </c>
    </row>
    <row r="380" spans="1:19" x14ac:dyDescent="0.25">
      <c r="A380" t="s">
        <v>331</v>
      </c>
      <c r="B380" t="s">
        <v>347</v>
      </c>
      <c r="C380" t="s">
        <v>347</v>
      </c>
      <c r="D380" t="s">
        <v>347</v>
      </c>
      <c r="E380" t="s">
        <v>307</v>
      </c>
      <c r="F380" t="s">
        <v>308</v>
      </c>
      <c r="G380">
        <v>5</v>
      </c>
      <c r="H380" t="s">
        <v>361</v>
      </c>
      <c r="I380" t="s">
        <v>386</v>
      </c>
      <c r="J380" t="s">
        <v>86</v>
      </c>
      <c r="K380">
        <v>7</v>
      </c>
      <c r="L380" s="106">
        <v>4.0699997916817674E-3</v>
      </c>
      <c r="N380">
        <v>178</v>
      </c>
      <c r="O380" s="106">
        <v>1.528999954462051E-2</v>
      </c>
      <c r="Q380">
        <v>5972</v>
      </c>
      <c r="R380" s="106">
        <v>2.6259999722242359E-2</v>
      </c>
    </row>
    <row r="381" spans="1:19" x14ac:dyDescent="0.25">
      <c r="A381" t="s">
        <v>331</v>
      </c>
      <c r="B381" t="s">
        <v>347</v>
      </c>
      <c r="C381" t="s">
        <v>347</v>
      </c>
      <c r="D381" t="s">
        <v>347</v>
      </c>
      <c r="E381" t="s">
        <v>307</v>
      </c>
      <c r="F381" t="s">
        <v>308</v>
      </c>
      <c r="G381">
        <v>5</v>
      </c>
      <c r="H381" t="s">
        <v>361</v>
      </c>
      <c r="I381" t="s">
        <v>386</v>
      </c>
      <c r="J381" t="s">
        <v>84</v>
      </c>
      <c r="K381">
        <v>1672</v>
      </c>
      <c r="L381" s="106">
        <v>0.97321999073028564</v>
      </c>
      <c r="M381" s="106">
        <v>0.97720998525619507</v>
      </c>
      <c r="N381">
        <v>10804</v>
      </c>
      <c r="O381" s="106">
        <v>0.92802000045776367</v>
      </c>
      <c r="P381" s="106">
        <v>0.94243001937866211</v>
      </c>
      <c r="Q381">
        <v>194064</v>
      </c>
      <c r="R381" s="106">
        <v>0.85317999124526978</v>
      </c>
      <c r="S381" s="106">
        <v>0.87619000673294067</v>
      </c>
    </row>
    <row r="382" spans="1:19" x14ac:dyDescent="0.25">
      <c r="A382" t="s">
        <v>331</v>
      </c>
      <c r="B382" t="s">
        <v>347</v>
      </c>
      <c r="C382" t="s">
        <v>347</v>
      </c>
      <c r="D382" t="s">
        <v>347</v>
      </c>
      <c r="E382" t="s">
        <v>307</v>
      </c>
      <c r="F382" t="s">
        <v>308</v>
      </c>
      <c r="G382">
        <v>5</v>
      </c>
      <c r="H382" t="s">
        <v>361</v>
      </c>
      <c r="I382" t="s">
        <v>419</v>
      </c>
      <c r="J382" t="s">
        <v>390</v>
      </c>
      <c r="K382">
        <v>244</v>
      </c>
      <c r="L382" s="106">
        <v>0.14203000068664551</v>
      </c>
      <c r="N382">
        <v>2011</v>
      </c>
      <c r="O382" s="106">
        <v>0.17273999750614169</v>
      </c>
      <c r="Q382">
        <v>51290</v>
      </c>
      <c r="R382" s="106">
        <v>0.22549000382423401</v>
      </c>
    </row>
    <row r="383" spans="1:19" x14ac:dyDescent="0.25">
      <c r="A383" t="s">
        <v>331</v>
      </c>
      <c r="B383" t="s">
        <v>347</v>
      </c>
      <c r="C383" t="s">
        <v>347</v>
      </c>
      <c r="D383" t="s">
        <v>347</v>
      </c>
      <c r="E383" t="s">
        <v>307</v>
      </c>
      <c r="F383" t="s">
        <v>308</v>
      </c>
      <c r="G383" s="105">
        <v>5</v>
      </c>
      <c r="H383" t="s">
        <v>361</v>
      </c>
      <c r="I383" t="s">
        <v>419</v>
      </c>
      <c r="J383" t="s">
        <v>391</v>
      </c>
      <c r="K383" s="105">
        <v>182</v>
      </c>
      <c r="L383" s="106">
        <v>0.1059399992227554</v>
      </c>
      <c r="M383" s="106">
        <v>0.1234700009226799</v>
      </c>
      <c r="N383" s="105">
        <v>1313</v>
      </c>
      <c r="O383" s="106">
        <v>0.1127799972891808</v>
      </c>
      <c r="P383" s="106">
        <v>0.13632999360561371</v>
      </c>
      <c r="Q383" s="105">
        <v>26007</v>
      </c>
      <c r="R383" s="106">
        <v>0.11433999985456469</v>
      </c>
      <c r="S383" s="107">
        <v>0.1476300060749054</v>
      </c>
    </row>
    <row r="384" spans="1:19" x14ac:dyDescent="0.25">
      <c r="A384" t="s">
        <v>331</v>
      </c>
      <c r="B384" t="s">
        <v>347</v>
      </c>
      <c r="C384" t="s">
        <v>347</v>
      </c>
      <c r="D384" t="s">
        <v>347</v>
      </c>
      <c r="E384" t="s">
        <v>307</v>
      </c>
      <c r="F384" t="s">
        <v>308</v>
      </c>
      <c r="G384">
        <v>5</v>
      </c>
      <c r="H384" t="s">
        <v>361</v>
      </c>
      <c r="I384" t="s">
        <v>419</v>
      </c>
      <c r="J384" t="s">
        <v>392</v>
      </c>
      <c r="K384">
        <v>581</v>
      </c>
      <c r="L384" s="106">
        <v>0.33818000555038452</v>
      </c>
      <c r="M384" s="106">
        <v>0.39416998624801641</v>
      </c>
      <c r="N384">
        <v>3952</v>
      </c>
      <c r="O384" s="106">
        <v>0.33945998549461359</v>
      </c>
      <c r="P384" s="106">
        <v>0.41034001111984247</v>
      </c>
      <c r="Q384">
        <v>69347</v>
      </c>
      <c r="R384" s="106">
        <v>0.30487999320030212</v>
      </c>
      <c r="S384" s="106">
        <v>0.39364001154899603</v>
      </c>
    </row>
    <row r="385" spans="1:19" x14ac:dyDescent="0.25">
      <c r="A385" t="s">
        <v>331</v>
      </c>
      <c r="B385" t="s">
        <v>347</v>
      </c>
      <c r="C385" t="s">
        <v>347</v>
      </c>
      <c r="D385" t="s">
        <v>347</v>
      </c>
      <c r="E385" t="s">
        <v>307</v>
      </c>
      <c r="F385" t="s">
        <v>308</v>
      </c>
      <c r="G385" s="105">
        <v>5</v>
      </c>
      <c r="H385" t="s">
        <v>361</v>
      </c>
      <c r="I385" t="s">
        <v>419</v>
      </c>
      <c r="J385" t="s">
        <v>393</v>
      </c>
      <c r="K385" s="105">
        <v>563</v>
      </c>
      <c r="L385" s="106">
        <v>0.32771000266075129</v>
      </c>
      <c r="M385" s="106">
        <v>0.38194999098777771</v>
      </c>
      <c r="N385" s="105">
        <v>3620</v>
      </c>
      <c r="O385" s="106">
        <v>0.31093999743461609</v>
      </c>
      <c r="P385" s="106">
        <v>0.3758699893951416</v>
      </c>
      <c r="Q385" s="105">
        <v>66079</v>
      </c>
      <c r="R385" s="106">
        <v>0.29050999879837042</v>
      </c>
      <c r="S385" s="107">
        <v>0.37509000301361078</v>
      </c>
    </row>
    <row r="386" spans="1:19" x14ac:dyDescent="0.25">
      <c r="A386" t="s">
        <v>331</v>
      </c>
      <c r="B386" t="s">
        <v>347</v>
      </c>
      <c r="C386" t="s">
        <v>347</v>
      </c>
      <c r="D386" t="s">
        <v>347</v>
      </c>
      <c r="E386" t="s">
        <v>307</v>
      </c>
      <c r="F386" t="s">
        <v>308</v>
      </c>
      <c r="G386" s="105">
        <v>5</v>
      </c>
      <c r="H386" t="s">
        <v>361</v>
      </c>
      <c r="I386" t="s">
        <v>419</v>
      </c>
      <c r="J386" t="s">
        <v>394</v>
      </c>
      <c r="K386" s="105">
        <v>148</v>
      </c>
      <c r="L386" s="106">
        <v>8.6149998009204865E-2</v>
      </c>
      <c r="M386" s="106">
        <v>0.1004099994897842</v>
      </c>
      <c r="N386" s="105">
        <v>746</v>
      </c>
      <c r="O386" s="106">
        <v>6.4079999923706055E-2</v>
      </c>
      <c r="P386" s="106">
        <v>7.7459998428821564E-2</v>
      </c>
      <c r="Q386" s="105">
        <v>14736</v>
      </c>
      <c r="R386" s="106">
        <v>6.4790003001689911E-2</v>
      </c>
      <c r="S386" s="107">
        <v>8.3650000393390656E-2</v>
      </c>
    </row>
    <row r="387" spans="1:19" x14ac:dyDescent="0.25">
      <c r="A387" t="s">
        <v>331</v>
      </c>
      <c r="B387" t="s">
        <v>347</v>
      </c>
      <c r="C387" t="s">
        <v>347</v>
      </c>
      <c r="D387" t="s">
        <v>347</v>
      </c>
      <c r="E387" t="s">
        <v>307</v>
      </c>
      <c r="F387" t="s">
        <v>308</v>
      </c>
      <c r="G387" s="105">
        <v>5</v>
      </c>
      <c r="H387" t="s">
        <v>361</v>
      </c>
      <c r="I387" t="s">
        <v>439</v>
      </c>
      <c r="J387" t="s">
        <v>440</v>
      </c>
      <c r="K387" s="105">
        <v>244</v>
      </c>
      <c r="L387" s="106">
        <v>0.14203000068664551</v>
      </c>
      <c r="N387" s="105">
        <v>2011</v>
      </c>
      <c r="O387" s="106">
        <v>0.17273999750614169</v>
      </c>
      <c r="Q387" s="105">
        <v>51290</v>
      </c>
      <c r="R387" s="106">
        <v>0.22549000382423401</v>
      </c>
      <c r="S387" s="107"/>
    </row>
    <row r="388" spans="1:19" x14ac:dyDescent="0.25">
      <c r="A388" t="s">
        <v>331</v>
      </c>
      <c r="B388" t="s">
        <v>347</v>
      </c>
      <c r="C388" t="s">
        <v>347</v>
      </c>
      <c r="D388" t="s">
        <v>347</v>
      </c>
      <c r="E388" t="s">
        <v>307</v>
      </c>
      <c r="F388" t="s">
        <v>308</v>
      </c>
      <c r="G388" s="105">
        <v>5</v>
      </c>
      <c r="H388" t="s">
        <v>361</v>
      </c>
      <c r="I388" t="s">
        <v>439</v>
      </c>
      <c r="J388" t="s">
        <v>442</v>
      </c>
      <c r="K388" s="105">
        <v>1474</v>
      </c>
      <c r="L388" s="106">
        <v>0.85796999931335449</v>
      </c>
      <c r="M388" s="106">
        <v>1</v>
      </c>
      <c r="N388" s="105">
        <v>9631</v>
      </c>
      <c r="O388" s="106">
        <v>0.82726001739501953</v>
      </c>
      <c r="P388" s="106">
        <v>1</v>
      </c>
      <c r="Q388" s="105">
        <v>176169</v>
      </c>
      <c r="R388" s="106">
        <v>0.77451002597808838</v>
      </c>
      <c r="S388" s="107">
        <v>1</v>
      </c>
    </row>
    <row r="389" spans="1:19" x14ac:dyDescent="0.25">
      <c r="A389" t="s">
        <v>331</v>
      </c>
      <c r="B389" t="s">
        <v>347</v>
      </c>
      <c r="C389" t="s">
        <v>347</v>
      </c>
      <c r="D389" t="s">
        <v>347</v>
      </c>
      <c r="E389" t="s">
        <v>307</v>
      </c>
      <c r="F389" t="s">
        <v>308</v>
      </c>
      <c r="G389" s="105">
        <v>5</v>
      </c>
      <c r="H389" t="s">
        <v>361</v>
      </c>
      <c r="I389" t="s">
        <v>395</v>
      </c>
      <c r="J389" t="s">
        <v>396</v>
      </c>
      <c r="K389" s="105">
        <v>1707</v>
      </c>
      <c r="L389" s="106">
        <v>0.99360001087188721</v>
      </c>
      <c r="N389" s="105">
        <v>11565</v>
      </c>
      <c r="O389" s="106">
        <v>0.99339002370834351</v>
      </c>
      <c r="Q389" s="105">
        <v>225832</v>
      </c>
      <c r="R389" s="106">
        <v>0.99285000562667847</v>
      </c>
      <c r="S389" s="107"/>
    </row>
    <row r="390" spans="1:19" x14ac:dyDescent="0.25">
      <c r="A390" t="s">
        <v>331</v>
      </c>
      <c r="B390" t="s">
        <v>347</v>
      </c>
      <c r="C390" t="s">
        <v>347</v>
      </c>
      <c r="D390" t="s">
        <v>347</v>
      </c>
      <c r="E390" t="s">
        <v>307</v>
      </c>
      <c r="F390" t="s">
        <v>308</v>
      </c>
      <c r="G390" s="105">
        <v>5</v>
      </c>
      <c r="H390" t="s">
        <v>361</v>
      </c>
      <c r="I390" t="s">
        <v>395</v>
      </c>
      <c r="J390" t="s">
        <v>397</v>
      </c>
      <c r="K390" s="105">
        <v>11</v>
      </c>
      <c r="L390" s="106">
        <v>6.399999838322401E-3</v>
      </c>
      <c r="N390" s="105">
        <v>77</v>
      </c>
      <c r="O390" s="106">
        <v>6.6100000403821468E-3</v>
      </c>
      <c r="Q390" s="105">
        <v>1627</v>
      </c>
      <c r="R390" s="106">
        <v>7.1499999612569809E-3</v>
      </c>
      <c r="S390" s="107"/>
    </row>
    <row r="391" spans="1:19" x14ac:dyDescent="0.25">
      <c r="A391" t="s">
        <v>331</v>
      </c>
      <c r="B391" t="s">
        <v>347</v>
      </c>
      <c r="C391" t="s">
        <v>347</v>
      </c>
      <c r="D391" t="s">
        <v>347</v>
      </c>
      <c r="E391" t="s">
        <v>307</v>
      </c>
      <c r="F391" t="s">
        <v>308</v>
      </c>
      <c r="G391" s="105">
        <v>5</v>
      </c>
      <c r="H391" t="s">
        <v>361</v>
      </c>
      <c r="I391" t="s">
        <v>398</v>
      </c>
      <c r="J391" t="s">
        <v>399</v>
      </c>
      <c r="K391" s="105">
        <v>391</v>
      </c>
      <c r="L391" s="106">
        <v>0.2275899946689606</v>
      </c>
      <c r="N391" s="105">
        <v>3148</v>
      </c>
      <c r="O391" s="106">
        <v>0.27039998769760132</v>
      </c>
      <c r="Q391" s="105">
        <v>32785</v>
      </c>
      <c r="R391" s="106">
        <v>0.14414000511169431</v>
      </c>
      <c r="S391" s="107"/>
    </row>
    <row r="392" spans="1:19" x14ac:dyDescent="0.25">
      <c r="A392" t="s">
        <v>331</v>
      </c>
      <c r="B392" t="s">
        <v>347</v>
      </c>
      <c r="C392" t="s">
        <v>347</v>
      </c>
      <c r="D392" t="s">
        <v>347</v>
      </c>
      <c r="E392" t="s">
        <v>307</v>
      </c>
      <c r="F392" t="s">
        <v>308</v>
      </c>
      <c r="G392" s="105">
        <v>5</v>
      </c>
      <c r="H392" t="s">
        <v>361</v>
      </c>
      <c r="I392" t="s">
        <v>398</v>
      </c>
      <c r="J392" t="s">
        <v>41</v>
      </c>
      <c r="K392" s="105">
        <v>254</v>
      </c>
      <c r="L392" s="106">
        <v>0.14785000681877139</v>
      </c>
      <c r="N392" s="105">
        <v>1746</v>
      </c>
      <c r="O392" s="106">
        <v>0.1499699950218201</v>
      </c>
      <c r="Q392" s="105">
        <v>40324</v>
      </c>
      <c r="R392" s="106">
        <v>0.177279993891716</v>
      </c>
      <c r="S392" s="107"/>
    </row>
    <row r="393" spans="1:19" x14ac:dyDescent="0.25">
      <c r="A393" t="s">
        <v>331</v>
      </c>
      <c r="B393" t="s">
        <v>347</v>
      </c>
      <c r="C393" t="s">
        <v>347</v>
      </c>
      <c r="D393" t="s">
        <v>347</v>
      </c>
      <c r="E393" t="s">
        <v>307</v>
      </c>
      <c r="F393" t="s">
        <v>308</v>
      </c>
      <c r="G393" s="105">
        <v>5</v>
      </c>
      <c r="H393" t="s">
        <v>361</v>
      </c>
      <c r="I393" t="s">
        <v>398</v>
      </c>
      <c r="J393" t="s">
        <v>40</v>
      </c>
      <c r="K393" s="105">
        <v>321</v>
      </c>
      <c r="L393" s="106">
        <v>0.1868499964475632</v>
      </c>
      <c r="N393" s="105">
        <v>1808</v>
      </c>
      <c r="O393" s="106">
        <v>0.1553000062704086</v>
      </c>
      <c r="Q393" s="105">
        <v>47952</v>
      </c>
      <c r="R393" s="106">
        <v>0.21082000434398651</v>
      </c>
      <c r="S393" s="107"/>
    </row>
    <row r="394" spans="1:19" x14ac:dyDescent="0.25">
      <c r="A394" t="s">
        <v>331</v>
      </c>
      <c r="B394" t="s">
        <v>347</v>
      </c>
      <c r="C394" t="s">
        <v>347</v>
      </c>
      <c r="D394" t="s">
        <v>347</v>
      </c>
      <c r="E394" t="s">
        <v>307</v>
      </c>
      <c r="F394" t="s">
        <v>308</v>
      </c>
      <c r="G394" s="105">
        <v>5</v>
      </c>
      <c r="H394" t="s">
        <v>361</v>
      </c>
      <c r="I394" t="s">
        <v>398</v>
      </c>
      <c r="J394" t="s">
        <v>39</v>
      </c>
      <c r="K394" s="105">
        <v>384</v>
      </c>
      <c r="L394" s="106">
        <v>0.22351999580860141</v>
      </c>
      <c r="N394" s="105">
        <v>2406</v>
      </c>
      <c r="O394" s="106">
        <v>0.20667000114917761</v>
      </c>
      <c r="Q394" s="105">
        <v>51770</v>
      </c>
      <c r="R394" s="106">
        <v>0.22759999334812159</v>
      </c>
      <c r="S394" s="107"/>
    </row>
    <row r="395" spans="1:19" x14ac:dyDescent="0.25">
      <c r="A395" t="s">
        <v>331</v>
      </c>
      <c r="B395" t="s">
        <v>347</v>
      </c>
      <c r="C395" t="s">
        <v>347</v>
      </c>
      <c r="D395" t="s">
        <v>347</v>
      </c>
      <c r="E395" t="s">
        <v>307</v>
      </c>
      <c r="F395" t="s">
        <v>308</v>
      </c>
      <c r="G395" s="105">
        <v>5</v>
      </c>
      <c r="H395" t="s">
        <v>361</v>
      </c>
      <c r="I395" t="s">
        <v>398</v>
      </c>
      <c r="J395" t="s">
        <v>400</v>
      </c>
      <c r="K395" s="105">
        <v>368</v>
      </c>
      <c r="L395" s="106">
        <v>0.21420000493526459</v>
      </c>
      <c r="N395" s="105">
        <v>2534</v>
      </c>
      <c r="O395" s="106">
        <v>0.21765999495983121</v>
      </c>
      <c r="Q395" s="105">
        <v>54628</v>
      </c>
      <c r="R395" s="106">
        <v>0.24017000198364261</v>
      </c>
      <c r="S395" s="107"/>
    </row>
    <row r="396" spans="1:19" x14ac:dyDescent="0.25">
      <c r="A396" t="s">
        <v>331</v>
      </c>
      <c r="B396" t="s">
        <v>347</v>
      </c>
      <c r="C396" t="s">
        <v>347</v>
      </c>
      <c r="D396" t="s">
        <v>347</v>
      </c>
      <c r="E396" t="s">
        <v>307</v>
      </c>
      <c r="F396" t="s">
        <v>308</v>
      </c>
      <c r="G396">
        <v>5</v>
      </c>
      <c r="H396" t="s">
        <v>361</v>
      </c>
      <c r="I396" t="s">
        <v>422</v>
      </c>
      <c r="J396" t="s">
        <v>429</v>
      </c>
      <c r="K396">
        <v>10</v>
      </c>
      <c r="L396" s="106">
        <v>5.8200000785291186E-3</v>
      </c>
      <c r="N396">
        <v>1500</v>
      </c>
      <c r="O396" s="106">
        <v>0.12883999943733221</v>
      </c>
      <c r="Q396">
        <v>80101</v>
      </c>
      <c r="R396" s="106">
        <v>0.3521600067615509</v>
      </c>
    </row>
    <row r="397" spans="1:19" x14ac:dyDescent="0.25">
      <c r="A397" t="s">
        <v>331</v>
      </c>
      <c r="B397" t="s">
        <v>347</v>
      </c>
      <c r="C397" t="s">
        <v>347</v>
      </c>
      <c r="D397" t="s">
        <v>347</v>
      </c>
      <c r="E397" t="s">
        <v>307</v>
      </c>
      <c r="F397" t="s">
        <v>308</v>
      </c>
      <c r="G397" s="105">
        <v>5</v>
      </c>
      <c r="H397" t="s">
        <v>361</v>
      </c>
      <c r="I397" t="s">
        <v>422</v>
      </c>
      <c r="J397" t="s">
        <v>423</v>
      </c>
      <c r="K397" s="105">
        <v>1207</v>
      </c>
      <c r="L397" s="106">
        <v>0.70256000757217407</v>
      </c>
      <c r="M397" s="106">
        <v>0.70666998624801636</v>
      </c>
      <c r="N397" s="105">
        <v>7534</v>
      </c>
      <c r="O397" s="106">
        <v>0.6471400260925293</v>
      </c>
      <c r="P397" s="106">
        <v>0.74285000562667847</v>
      </c>
      <c r="Q397" s="105">
        <v>119646</v>
      </c>
      <c r="R397" s="106">
        <v>0.52600997686386108</v>
      </c>
      <c r="S397" s="107">
        <v>0.81194001436233521</v>
      </c>
    </row>
    <row r="398" spans="1:19" x14ac:dyDescent="0.25">
      <c r="A398" t="s">
        <v>331</v>
      </c>
      <c r="B398" t="s">
        <v>347</v>
      </c>
      <c r="C398" t="s">
        <v>347</v>
      </c>
      <c r="D398" t="s">
        <v>347</v>
      </c>
      <c r="E398" t="s">
        <v>307</v>
      </c>
      <c r="F398" t="s">
        <v>308</v>
      </c>
      <c r="G398" s="105">
        <v>5</v>
      </c>
      <c r="H398" t="s">
        <v>361</v>
      </c>
      <c r="I398" t="s">
        <v>422</v>
      </c>
      <c r="J398" t="s">
        <v>424</v>
      </c>
      <c r="K398" s="105">
        <v>332</v>
      </c>
      <c r="L398" s="106">
        <v>0.19325000047683721</v>
      </c>
      <c r="M398" s="106">
        <v>0.19438000023365021</v>
      </c>
      <c r="N398" s="105">
        <v>1593</v>
      </c>
      <c r="O398" s="106">
        <v>0.13683000206947329</v>
      </c>
      <c r="P398" s="106">
        <v>0.15706999599933619</v>
      </c>
      <c r="Q398" s="105">
        <v>17180</v>
      </c>
      <c r="R398" s="106">
        <v>7.5530000030994415E-2</v>
      </c>
      <c r="S398" s="107">
        <v>0.11659000068902969</v>
      </c>
    </row>
    <row r="399" spans="1:19" x14ac:dyDescent="0.25">
      <c r="A399" t="s">
        <v>331</v>
      </c>
      <c r="B399" t="s">
        <v>347</v>
      </c>
      <c r="C399" t="s">
        <v>347</v>
      </c>
      <c r="D399" t="s">
        <v>347</v>
      </c>
      <c r="E399" t="s">
        <v>307</v>
      </c>
      <c r="F399" t="s">
        <v>308</v>
      </c>
      <c r="G399">
        <v>5</v>
      </c>
      <c r="H399" t="s">
        <v>361</v>
      </c>
      <c r="I399" t="s">
        <v>422</v>
      </c>
      <c r="J399" t="s">
        <v>425</v>
      </c>
      <c r="K399">
        <v>102</v>
      </c>
      <c r="L399" s="106">
        <v>5.9369999915361397E-2</v>
      </c>
      <c r="M399" s="106">
        <v>5.9719998389482498E-2</v>
      </c>
      <c r="N399">
        <v>624</v>
      </c>
      <c r="O399" s="106">
        <v>5.3599998354911797E-2</v>
      </c>
      <c r="P399" s="106">
        <v>6.153000146150589E-2</v>
      </c>
      <c r="Q399">
        <v>6082</v>
      </c>
      <c r="R399" s="106">
        <v>2.6739999651908871E-2</v>
      </c>
      <c r="S399" s="106">
        <v>4.1269998997449868E-2</v>
      </c>
    </row>
    <row r="400" spans="1:19" x14ac:dyDescent="0.25">
      <c r="A400" t="s">
        <v>331</v>
      </c>
      <c r="B400" t="s">
        <v>347</v>
      </c>
      <c r="C400" t="s">
        <v>347</v>
      </c>
      <c r="D400" t="s">
        <v>347</v>
      </c>
      <c r="E400" t="s">
        <v>307</v>
      </c>
      <c r="F400" t="s">
        <v>308</v>
      </c>
      <c r="G400" s="105">
        <v>5</v>
      </c>
      <c r="H400" t="s">
        <v>361</v>
      </c>
      <c r="I400" t="s">
        <v>422</v>
      </c>
      <c r="J400" t="s">
        <v>426</v>
      </c>
      <c r="K400" s="105">
        <v>60</v>
      </c>
      <c r="L400" s="106">
        <v>3.4919999539852142E-2</v>
      </c>
      <c r="M400" s="106">
        <v>3.5130001604557037E-2</v>
      </c>
      <c r="N400" s="105">
        <v>328</v>
      </c>
      <c r="O400" s="106">
        <v>2.817000076174736E-2</v>
      </c>
      <c r="P400" s="106">
        <v>3.2340001314878457E-2</v>
      </c>
      <c r="Q400" s="105">
        <v>3672</v>
      </c>
      <c r="R400" s="106">
        <v>1.6140000894665722E-2</v>
      </c>
      <c r="S400" s="107">
        <v>2.491999976336956E-2</v>
      </c>
    </row>
    <row r="401" spans="1:19" x14ac:dyDescent="0.25">
      <c r="A401" t="s">
        <v>331</v>
      </c>
      <c r="B401" t="s">
        <v>347</v>
      </c>
      <c r="C401" t="s">
        <v>347</v>
      </c>
      <c r="D401" t="s">
        <v>347</v>
      </c>
      <c r="E401" t="s">
        <v>307</v>
      </c>
      <c r="F401" t="s">
        <v>308</v>
      </c>
      <c r="G401" s="105">
        <v>5</v>
      </c>
      <c r="H401" t="s">
        <v>361</v>
      </c>
      <c r="I401" t="s">
        <v>422</v>
      </c>
      <c r="J401" t="s">
        <v>427</v>
      </c>
      <c r="K401" s="105">
        <v>7</v>
      </c>
      <c r="L401" s="106">
        <v>4.0699997916817674E-3</v>
      </c>
      <c r="M401" s="106">
        <v>4.1000000201165676E-3</v>
      </c>
      <c r="N401" s="105">
        <v>63</v>
      </c>
      <c r="O401" s="106">
        <v>5.4100002162158489E-3</v>
      </c>
      <c r="P401" s="106">
        <v>6.2099997885525227E-3</v>
      </c>
      <c r="Q401" s="105">
        <v>766</v>
      </c>
      <c r="R401" s="106">
        <v>3.3700000494718552E-3</v>
      </c>
      <c r="S401" s="107">
        <v>5.2000000141561031E-3</v>
      </c>
    </row>
    <row r="402" spans="1:19" x14ac:dyDescent="0.25">
      <c r="A402" t="s">
        <v>331</v>
      </c>
      <c r="B402" t="s">
        <v>347</v>
      </c>
      <c r="C402" t="s">
        <v>347</v>
      </c>
      <c r="D402" t="s">
        <v>347</v>
      </c>
      <c r="E402" t="s">
        <v>307</v>
      </c>
      <c r="F402" t="s">
        <v>308</v>
      </c>
      <c r="G402" s="105">
        <v>5</v>
      </c>
      <c r="H402" t="s">
        <v>361</v>
      </c>
      <c r="I402" t="s">
        <v>422</v>
      </c>
      <c r="J402" t="s">
        <v>428</v>
      </c>
      <c r="K402" s="105">
        <v>0</v>
      </c>
      <c r="L402" s="106">
        <v>0</v>
      </c>
      <c r="M402" s="106">
        <v>0</v>
      </c>
      <c r="N402" s="105">
        <v>0</v>
      </c>
      <c r="O402" s="106">
        <v>0</v>
      </c>
      <c r="P402" s="106">
        <v>0</v>
      </c>
      <c r="Q402" s="105">
        <v>12</v>
      </c>
      <c r="R402" s="106">
        <v>4.9999998736893758E-5</v>
      </c>
      <c r="S402" s="107">
        <v>7.9999997979030013E-5</v>
      </c>
    </row>
    <row r="403" spans="1:19" x14ac:dyDescent="0.25">
      <c r="A403" t="s">
        <v>331</v>
      </c>
      <c r="B403" t="s">
        <v>347</v>
      </c>
      <c r="C403" t="s">
        <v>347</v>
      </c>
      <c r="D403" t="s">
        <v>347</v>
      </c>
      <c r="E403" t="s">
        <v>307</v>
      </c>
      <c r="F403" t="s">
        <v>308</v>
      </c>
      <c r="G403">
        <v>5</v>
      </c>
      <c r="H403" t="s">
        <v>361</v>
      </c>
      <c r="I403" t="s">
        <v>430</v>
      </c>
      <c r="J403" t="s">
        <v>434</v>
      </c>
      <c r="K403">
        <v>49</v>
      </c>
      <c r="L403" s="106">
        <v>2.8519999235868451E-2</v>
      </c>
      <c r="M403" s="106">
        <v>2.9050000011920929E-2</v>
      </c>
      <c r="N403">
        <v>258</v>
      </c>
      <c r="O403" s="106">
        <v>2.21599992364645E-2</v>
      </c>
      <c r="P403" s="106">
        <v>2.250999957323074E-2</v>
      </c>
      <c r="Q403">
        <v>4987</v>
      </c>
      <c r="R403" s="106">
        <v>2.1919999271631241E-2</v>
      </c>
      <c r="S403" s="106">
        <v>2.2490000352263451E-2</v>
      </c>
    </row>
    <row r="404" spans="1:19" x14ac:dyDescent="0.25">
      <c r="A404" t="s">
        <v>331</v>
      </c>
      <c r="B404" t="s">
        <v>347</v>
      </c>
      <c r="C404" t="s">
        <v>347</v>
      </c>
      <c r="D404" t="s">
        <v>347</v>
      </c>
      <c r="E404" t="s">
        <v>307</v>
      </c>
      <c r="F404" t="s">
        <v>308</v>
      </c>
      <c r="G404" s="105">
        <v>5</v>
      </c>
      <c r="H404" t="s">
        <v>361</v>
      </c>
      <c r="I404" t="s">
        <v>430</v>
      </c>
      <c r="J404" t="s">
        <v>432</v>
      </c>
      <c r="K404" s="105">
        <v>130</v>
      </c>
      <c r="L404" s="106">
        <v>7.5669996440410614E-2</v>
      </c>
      <c r="M404" s="106">
        <v>7.7059999108314514E-2</v>
      </c>
      <c r="N404" s="105">
        <v>713</v>
      </c>
      <c r="O404" s="106">
        <v>6.1239998787641532E-2</v>
      </c>
      <c r="P404" s="106">
        <v>6.2210001051425927E-2</v>
      </c>
      <c r="Q404" s="105">
        <v>18498</v>
      </c>
      <c r="R404" s="106">
        <v>8.1320002675056458E-2</v>
      </c>
      <c r="S404" s="107">
        <v>8.343999832868576E-2</v>
      </c>
    </row>
    <row r="405" spans="1:19" x14ac:dyDescent="0.25">
      <c r="A405" t="s">
        <v>331</v>
      </c>
      <c r="B405" t="s">
        <v>347</v>
      </c>
      <c r="C405" t="s">
        <v>347</v>
      </c>
      <c r="D405" t="s">
        <v>347</v>
      </c>
      <c r="E405" t="s">
        <v>307</v>
      </c>
      <c r="F405" t="s">
        <v>308</v>
      </c>
      <c r="G405" s="105">
        <v>5</v>
      </c>
      <c r="H405" t="s">
        <v>361</v>
      </c>
      <c r="I405" t="s">
        <v>430</v>
      </c>
      <c r="J405" t="s">
        <v>435</v>
      </c>
      <c r="K405" s="105">
        <v>2</v>
      </c>
      <c r="L405" s="106">
        <v>1.15999998524785E-3</v>
      </c>
      <c r="M405" s="106">
        <v>1.1899999808520081E-3</v>
      </c>
      <c r="N405" s="105">
        <v>2</v>
      </c>
      <c r="O405" s="106">
        <v>1.6999999934341761E-4</v>
      </c>
      <c r="P405" s="106">
        <v>1.6999999934341761E-4</v>
      </c>
      <c r="Q405" s="105">
        <v>391</v>
      </c>
      <c r="R405" s="106">
        <v>1.7199999419972301E-3</v>
      </c>
      <c r="S405" s="107">
        <v>1.760000013746321E-3</v>
      </c>
    </row>
    <row r="406" spans="1:19" x14ac:dyDescent="0.25">
      <c r="A406" t="s">
        <v>331</v>
      </c>
      <c r="B406" t="s">
        <v>347</v>
      </c>
      <c r="C406" t="s">
        <v>347</v>
      </c>
      <c r="D406" t="s">
        <v>347</v>
      </c>
      <c r="E406" t="s">
        <v>307</v>
      </c>
      <c r="F406" t="s">
        <v>308</v>
      </c>
      <c r="G406">
        <v>5</v>
      </c>
      <c r="H406" t="s">
        <v>361</v>
      </c>
      <c r="I406" t="s">
        <v>430</v>
      </c>
      <c r="J406" t="s">
        <v>436</v>
      </c>
      <c r="K406">
        <v>19</v>
      </c>
      <c r="L406" s="106">
        <v>1.1060000397264959E-2</v>
      </c>
      <c r="M406" s="106">
        <v>1.126000005751848E-2</v>
      </c>
      <c r="N406">
        <v>223</v>
      </c>
      <c r="O406" s="106">
        <v>1.9150000065565109E-2</v>
      </c>
      <c r="P406" s="106">
        <v>1.9460000097751621E-2</v>
      </c>
      <c r="Q406">
        <v>6784</v>
      </c>
      <c r="R406" s="106">
        <v>2.9829999431967739E-2</v>
      </c>
      <c r="S406" s="106">
        <v>3.060000017285347E-2</v>
      </c>
    </row>
    <row r="407" spans="1:19" x14ac:dyDescent="0.25">
      <c r="A407" t="s">
        <v>331</v>
      </c>
      <c r="B407" t="s">
        <v>347</v>
      </c>
      <c r="C407" t="s">
        <v>347</v>
      </c>
      <c r="D407" t="s">
        <v>347</v>
      </c>
      <c r="E407" t="s">
        <v>307</v>
      </c>
      <c r="F407" t="s">
        <v>308</v>
      </c>
      <c r="G407" s="105">
        <v>5</v>
      </c>
      <c r="H407" t="s">
        <v>361</v>
      </c>
      <c r="I407" t="s">
        <v>430</v>
      </c>
      <c r="J407" t="s">
        <v>431</v>
      </c>
      <c r="K407" s="105">
        <v>615</v>
      </c>
      <c r="L407" s="106">
        <v>0.35796999931335449</v>
      </c>
      <c r="M407" s="106">
        <v>0.36454999446868902</v>
      </c>
      <c r="N407" s="105">
        <v>4290</v>
      </c>
      <c r="O407" s="106">
        <v>0.36849001049995422</v>
      </c>
      <c r="P407" s="106">
        <v>0.37428000569343572</v>
      </c>
      <c r="Q407" s="105">
        <v>77035</v>
      </c>
      <c r="R407" s="106">
        <v>0.33867999911308289</v>
      </c>
      <c r="S407" s="107">
        <v>0.3474699854850769</v>
      </c>
    </row>
    <row r="408" spans="1:19" x14ac:dyDescent="0.25">
      <c r="A408" t="s">
        <v>331</v>
      </c>
      <c r="B408" t="s">
        <v>347</v>
      </c>
      <c r="C408" t="s">
        <v>347</v>
      </c>
      <c r="D408" t="s">
        <v>347</v>
      </c>
      <c r="E408" t="s">
        <v>307</v>
      </c>
      <c r="F408" t="s">
        <v>308</v>
      </c>
      <c r="G408" s="105">
        <v>5</v>
      </c>
      <c r="H408" t="s">
        <v>361</v>
      </c>
      <c r="I408" t="s">
        <v>430</v>
      </c>
      <c r="J408" t="s">
        <v>502</v>
      </c>
      <c r="K408" s="105">
        <v>872</v>
      </c>
      <c r="L408" s="106">
        <v>0.50757002830505371</v>
      </c>
      <c r="M408" s="106">
        <v>0.51688998937606812</v>
      </c>
      <c r="N408" s="105">
        <v>5976</v>
      </c>
      <c r="O408" s="106">
        <v>0.5133100152015686</v>
      </c>
      <c r="P408" s="106">
        <v>0.52136999368667603</v>
      </c>
      <c r="Q408" s="105">
        <v>114008</v>
      </c>
      <c r="R408" s="106">
        <v>0.5012199878692627</v>
      </c>
      <c r="S408" s="107">
        <v>0.51424002647399902</v>
      </c>
    </row>
    <row r="409" spans="1:19" x14ac:dyDescent="0.25">
      <c r="A409" t="s">
        <v>331</v>
      </c>
      <c r="B409" t="s">
        <v>347</v>
      </c>
      <c r="C409" t="s">
        <v>347</v>
      </c>
      <c r="D409" t="s">
        <v>347</v>
      </c>
      <c r="E409" t="s">
        <v>307</v>
      </c>
      <c r="F409" t="s">
        <v>308</v>
      </c>
      <c r="G409">
        <v>5</v>
      </c>
      <c r="H409" t="s">
        <v>361</v>
      </c>
      <c r="I409" t="s">
        <v>430</v>
      </c>
      <c r="J409" t="s">
        <v>86</v>
      </c>
      <c r="K409">
        <v>31</v>
      </c>
      <c r="L409" s="106">
        <v>1.8039999529719349E-2</v>
      </c>
      <c r="N409">
        <v>180</v>
      </c>
      <c r="O409" s="106">
        <v>1.54600003734231E-2</v>
      </c>
      <c r="Q409">
        <v>5756</v>
      </c>
      <c r="R409" s="106">
        <v>2.5310000404715541E-2</v>
      </c>
    </row>
    <row r="410" spans="1:19" x14ac:dyDescent="0.25">
      <c r="A410" t="s">
        <v>331</v>
      </c>
      <c r="B410" t="s">
        <v>347</v>
      </c>
      <c r="C410" t="s">
        <v>347</v>
      </c>
      <c r="D410" t="s">
        <v>347</v>
      </c>
      <c r="E410" t="s">
        <v>307</v>
      </c>
      <c r="F410" t="s">
        <v>308</v>
      </c>
      <c r="G410" s="105">
        <v>5</v>
      </c>
      <c r="H410" t="s">
        <v>361</v>
      </c>
      <c r="I410" t="s">
        <v>401</v>
      </c>
      <c r="J410" t="s">
        <v>405</v>
      </c>
      <c r="K410" s="105">
        <v>1208</v>
      </c>
      <c r="L410" s="106">
        <v>0.7031400203704834</v>
      </c>
      <c r="M410" s="106">
        <v>0.73568999767303467</v>
      </c>
      <c r="N410" s="105">
        <v>8456</v>
      </c>
      <c r="O410" s="106">
        <v>0.72633999586105347</v>
      </c>
      <c r="P410" s="106">
        <v>0.74977999925613403</v>
      </c>
      <c r="Q410" s="105">
        <v>171311</v>
      </c>
      <c r="R410" s="106">
        <v>0.75314998626708984</v>
      </c>
      <c r="S410" s="107">
        <v>0.77806001901626587</v>
      </c>
    </row>
    <row r="411" spans="1:19" x14ac:dyDescent="0.25">
      <c r="A411" t="s">
        <v>331</v>
      </c>
      <c r="B411" t="s">
        <v>347</v>
      </c>
      <c r="C411" t="s">
        <v>347</v>
      </c>
      <c r="D411" t="s">
        <v>347</v>
      </c>
      <c r="E411" t="s">
        <v>307</v>
      </c>
      <c r="F411" t="s">
        <v>308</v>
      </c>
      <c r="G411" s="105">
        <v>5</v>
      </c>
      <c r="H411" t="s">
        <v>361</v>
      </c>
      <c r="I411" t="s">
        <v>401</v>
      </c>
      <c r="J411" t="s">
        <v>412</v>
      </c>
      <c r="K411" s="105">
        <v>177</v>
      </c>
      <c r="L411" s="106">
        <v>0.1030300036072731</v>
      </c>
      <c r="M411" s="106">
        <v>0.1077999994158745</v>
      </c>
      <c r="N411" s="105">
        <v>1232</v>
      </c>
      <c r="O411" s="106">
        <v>0.1058200001716614</v>
      </c>
      <c r="P411" s="106">
        <v>0.1092400029301643</v>
      </c>
      <c r="Q411" s="105">
        <v>22313</v>
      </c>
      <c r="R411" s="106">
        <v>9.8099999129772186E-2</v>
      </c>
      <c r="S411" s="107">
        <v>0.10134000331163411</v>
      </c>
    </row>
    <row r="412" spans="1:19" x14ac:dyDescent="0.25">
      <c r="A412" t="s">
        <v>331</v>
      </c>
      <c r="B412" t="s">
        <v>347</v>
      </c>
      <c r="C412" t="s">
        <v>347</v>
      </c>
      <c r="D412" t="s">
        <v>347</v>
      </c>
      <c r="E412" t="s">
        <v>307</v>
      </c>
      <c r="F412" t="s">
        <v>308</v>
      </c>
      <c r="G412" s="105">
        <v>5</v>
      </c>
      <c r="H412" t="s">
        <v>361</v>
      </c>
      <c r="I412" t="s">
        <v>401</v>
      </c>
      <c r="J412" t="s">
        <v>413</v>
      </c>
      <c r="K412" s="105">
        <v>129</v>
      </c>
      <c r="L412" s="106">
        <v>7.5089998543262482E-2</v>
      </c>
      <c r="M412" s="106">
        <v>7.8560002148151398E-2</v>
      </c>
      <c r="N412" s="105">
        <v>921</v>
      </c>
      <c r="O412" s="106">
        <v>7.9109996557235718E-2</v>
      </c>
      <c r="P412" s="106">
        <v>8.1660002470016479E-2</v>
      </c>
      <c r="Q412" s="105">
        <v>15680</v>
      </c>
      <c r="R412" s="106">
        <v>6.8939998745918274E-2</v>
      </c>
      <c r="S412" s="107">
        <v>7.1220003068447113E-2</v>
      </c>
    </row>
    <row r="413" spans="1:19" x14ac:dyDescent="0.25">
      <c r="A413" t="s">
        <v>331</v>
      </c>
      <c r="B413" t="s">
        <v>347</v>
      </c>
      <c r="C413" t="s">
        <v>347</v>
      </c>
      <c r="D413" t="s">
        <v>347</v>
      </c>
      <c r="E413" t="s">
        <v>307</v>
      </c>
      <c r="F413" t="s">
        <v>308</v>
      </c>
      <c r="G413" s="105">
        <v>5</v>
      </c>
      <c r="H413" t="s">
        <v>361</v>
      </c>
      <c r="I413" t="s">
        <v>401</v>
      </c>
      <c r="J413" t="s">
        <v>441</v>
      </c>
      <c r="K413" s="105">
        <v>76</v>
      </c>
      <c r="L413" s="106">
        <v>4.424000158905983E-2</v>
      </c>
      <c r="N413" s="105">
        <v>364</v>
      </c>
      <c r="O413" s="106">
        <v>3.1270001083612442E-2</v>
      </c>
      <c r="Q413" s="105">
        <v>7283</v>
      </c>
      <c r="R413" s="106">
        <v>3.2019998878240592E-2</v>
      </c>
      <c r="S413" s="107"/>
    </row>
    <row r="414" spans="1:19" x14ac:dyDescent="0.25">
      <c r="A414" t="s">
        <v>331</v>
      </c>
      <c r="B414" t="s">
        <v>347</v>
      </c>
      <c r="C414" t="s">
        <v>347</v>
      </c>
      <c r="D414" t="s">
        <v>347</v>
      </c>
      <c r="E414" t="s">
        <v>307</v>
      </c>
      <c r="F414" t="s">
        <v>308</v>
      </c>
      <c r="G414" s="105">
        <v>5</v>
      </c>
      <c r="H414" t="s">
        <v>361</v>
      </c>
      <c r="I414" t="s">
        <v>401</v>
      </c>
      <c r="J414" t="s">
        <v>414</v>
      </c>
      <c r="K414" s="105">
        <v>128</v>
      </c>
      <c r="L414" s="106">
        <v>7.4510000646114349E-2</v>
      </c>
      <c r="M414" s="106">
        <v>7.7950000762939453E-2</v>
      </c>
      <c r="N414" s="105">
        <v>669</v>
      </c>
      <c r="O414" s="106">
        <v>5.74599988758564E-2</v>
      </c>
      <c r="P414" s="106">
        <v>5.9319999068975449E-2</v>
      </c>
      <c r="Q414" s="105">
        <v>10872</v>
      </c>
      <c r="R414" s="106">
        <v>4.7800000756978989E-2</v>
      </c>
      <c r="S414" s="107">
        <v>4.9380000680685043E-2</v>
      </c>
    </row>
    <row r="415" spans="1:19" x14ac:dyDescent="0.25">
      <c r="A415" t="s">
        <v>331</v>
      </c>
      <c r="B415" t="s">
        <v>347</v>
      </c>
      <c r="C415" t="s">
        <v>347</v>
      </c>
      <c r="D415" t="s">
        <v>347</v>
      </c>
      <c r="E415" t="s">
        <v>174</v>
      </c>
      <c r="F415" t="s">
        <v>175</v>
      </c>
      <c r="G415" s="105">
        <v>9</v>
      </c>
      <c r="H415" t="s">
        <v>355</v>
      </c>
      <c r="I415" t="s">
        <v>349</v>
      </c>
      <c r="J415" t="s">
        <v>350</v>
      </c>
      <c r="K415" s="105">
        <v>2</v>
      </c>
      <c r="L415" s="106">
        <v>1.4400000218302009E-3</v>
      </c>
      <c r="N415" s="105">
        <v>88</v>
      </c>
      <c r="O415" s="106">
        <v>5.0599998794496059E-3</v>
      </c>
      <c r="Q415" s="105">
        <v>1130</v>
      </c>
      <c r="R415" s="106">
        <v>4.9700001254677773E-3</v>
      </c>
      <c r="S415" s="107"/>
    </row>
    <row r="416" spans="1:19" x14ac:dyDescent="0.25">
      <c r="A416" t="s">
        <v>331</v>
      </c>
      <c r="B416" t="s">
        <v>347</v>
      </c>
      <c r="C416" t="s">
        <v>347</v>
      </c>
      <c r="D416" t="s">
        <v>347</v>
      </c>
      <c r="E416" t="s">
        <v>174</v>
      </c>
      <c r="F416" t="s">
        <v>175</v>
      </c>
      <c r="G416" s="105">
        <v>9</v>
      </c>
      <c r="H416" t="s">
        <v>355</v>
      </c>
      <c r="I416" t="s">
        <v>349</v>
      </c>
      <c r="J416" t="s">
        <v>368</v>
      </c>
      <c r="K416" s="105">
        <v>61</v>
      </c>
      <c r="L416" s="106">
        <v>4.3979998677968979E-2</v>
      </c>
      <c r="N416" s="105">
        <v>662</v>
      </c>
      <c r="O416" s="106">
        <v>3.807000070810318E-2</v>
      </c>
      <c r="Q416" s="105">
        <v>8418</v>
      </c>
      <c r="R416" s="106">
        <v>3.700999915599823E-2</v>
      </c>
      <c r="S416" s="107"/>
    </row>
    <row r="417" spans="1:19" x14ac:dyDescent="0.25">
      <c r="A417" t="s">
        <v>331</v>
      </c>
      <c r="B417" t="s">
        <v>347</v>
      </c>
      <c r="C417" t="s">
        <v>347</v>
      </c>
      <c r="D417" t="s">
        <v>347</v>
      </c>
      <c r="E417" t="s">
        <v>174</v>
      </c>
      <c r="F417" t="s">
        <v>175</v>
      </c>
      <c r="G417" s="105">
        <v>9</v>
      </c>
      <c r="H417" t="s">
        <v>355</v>
      </c>
      <c r="I417" t="s">
        <v>349</v>
      </c>
      <c r="J417" t="s">
        <v>369</v>
      </c>
      <c r="K417" s="105">
        <v>190</v>
      </c>
      <c r="L417" s="106">
        <v>0.13698999583721161</v>
      </c>
      <c r="N417" s="105">
        <v>2109</v>
      </c>
      <c r="O417" s="106">
        <v>0.121289998292923</v>
      </c>
      <c r="Q417" s="105">
        <v>27454</v>
      </c>
      <c r="R417" s="106">
        <v>0.1207000017166138</v>
      </c>
      <c r="S417" s="107"/>
    </row>
    <row r="418" spans="1:19" x14ac:dyDescent="0.25">
      <c r="A418" t="s">
        <v>331</v>
      </c>
      <c r="B418" t="s">
        <v>347</v>
      </c>
      <c r="C418" t="s">
        <v>347</v>
      </c>
      <c r="D418" t="s">
        <v>347</v>
      </c>
      <c r="E418" t="s">
        <v>174</v>
      </c>
      <c r="F418" t="s">
        <v>175</v>
      </c>
      <c r="G418">
        <v>9</v>
      </c>
      <c r="H418" t="s">
        <v>355</v>
      </c>
      <c r="I418" t="s">
        <v>349</v>
      </c>
      <c r="J418" t="s">
        <v>370</v>
      </c>
      <c r="K418">
        <v>356</v>
      </c>
      <c r="L418" s="106">
        <v>0.25666999816894531</v>
      </c>
      <c r="N418">
        <v>4395</v>
      </c>
      <c r="O418" s="106">
        <v>0.25275999307632452</v>
      </c>
      <c r="Q418">
        <v>55879</v>
      </c>
      <c r="R418" s="106">
        <v>0.24567000567913061</v>
      </c>
    </row>
    <row r="419" spans="1:19" x14ac:dyDescent="0.25">
      <c r="A419" t="s">
        <v>331</v>
      </c>
      <c r="B419" t="s">
        <v>347</v>
      </c>
      <c r="C419" t="s">
        <v>347</v>
      </c>
      <c r="D419" t="s">
        <v>347</v>
      </c>
      <c r="E419" t="s">
        <v>174</v>
      </c>
      <c r="F419" t="s">
        <v>175</v>
      </c>
      <c r="G419" s="105">
        <v>9</v>
      </c>
      <c r="H419" t="s">
        <v>355</v>
      </c>
      <c r="I419" t="s">
        <v>349</v>
      </c>
      <c r="J419" t="s">
        <v>371</v>
      </c>
      <c r="K419" s="105">
        <v>341</v>
      </c>
      <c r="L419" s="106">
        <v>0.24584999680519101</v>
      </c>
      <c r="N419" s="105">
        <v>4513</v>
      </c>
      <c r="O419" s="106">
        <v>0.25955000519752502</v>
      </c>
      <c r="Q419" s="105">
        <v>57982</v>
      </c>
      <c r="R419" s="106">
        <v>0.25490999221801758</v>
      </c>
      <c r="S419" s="107"/>
    </row>
    <row r="420" spans="1:19" x14ac:dyDescent="0.25">
      <c r="A420" t="s">
        <v>331</v>
      </c>
      <c r="B420" t="s">
        <v>347</v>
      </c>
      <c r="C420" t="s">
        <v>347</v>
      </c>
      <c r="D420" t="s">
        <v>347</v>
      </c>
      <c r="E420" t="s">
        <v>174</v>
      </c>
      <c r="F420" t="s">
        <v>175</v>
      </c>
      <c r="G420" s="105">
        <v>9</v>
      </c>
      <c r="H420" t="s">
        <v>355</v>
      </c>
      <c r="I420" t="s">
        <v>349</v>
      </c>
      <c r="J420" t="s">
        <v>372</v>
      </c>
      <c r="K420" s="105">
        <v>251</v>
      </c>
      <c r="L420" s="106">
        <v>0.18096999824047089</v>
      </c>
      <c r="N420" s="105">
        <v>3392</v>
      </c>
      <c r="O420" s="106">
        <v>0.1950799971818924</v>
      </c>
      <c r="Q420" s="105">
        <v>44765</v>
      </c>
      <c r="R420" s="106">
        <v>0.19679999351501459</v>
      </c>
      <c r="S420" s="107"/>
    </row>
    <row r="421" spans="1:19" x14ac:dyDescent="0.25">
      <c r="A421" t="s">
        <v>331</v>
      </c>
      <c r="B421" t="s">
        <v>347</v>
      </c>
      <c r="C421" t="s">
        <v>347</v>
      </c>
      <c r="D421" t="s">
        <v>347</v>
      </c>
      <c r="E421" t="s">
        <v>174</v>
      </c>
      <c r="F421" t="s">
        <v>175</v>
      </c>
      <c r="G421" s="105">
        <v>9</v>
      </c>
      <c r="H421" t="s">
        <v>355</v>
      </c>
      <c r="I421" t="s">
        <v>349</v>
      </c>
      <c r="J421" t="s">
        <v>373</v>
      </c>
      <c r="K421" s="105">
        <v>186</v>
      </c>
      <c r="L421" s="106">
        <v>0.13410000503063199</v>
      </c>
      <c r="N421" s="105">
        <v>2229</v>
      </c>
      <c r="O421" s="106">
        <v>0.1281899958848953</v>
      </c>
      <c r="Q421" s="105">
        <v>31831</v>
      </c>
      <c r="R421" s="106">
        <v>0.1399399936199188</v>
      </c>
      <c r="S421" s="107"/>
    </row>
    <row r="422" spans="1:19" x14ac:dyDescent="0.25">
      <c r="A422" t="s">
        <v>331</v>
      </c>
      <c r="B422" t="s">
        <v>347</v>
      </c>
      <c r="C422" t="s">
        <v>347</v>
      </c>
      <c r="D422" t="s">
        <v>347</v>
      </c>
      <c r="E422" t="s">
        <v>174</v>
      </c>
      <c r="F422" t="s">
        <v>175</v>
      </c>
      <c r="G422" s="105">
        <v>9</v>
      </c>
      <c r="H422" t="s">
        <v>355</v>
      </c>
      <c r="I422" t="s">
        <v>438</v>
      </c>
      <c r="J422" t="s">
        <v>48</v>
      </c>
      <c r="K422" s="105">
        <v>1135</v>
      </c>
      <c r="L422" s="106">
        <v>0.81831002235412598</v>
      </c>
      <c r="M422" s="106">
        <v>0.83578997850418091</v>
      </c>
      <c r="N422" s="105">
        <v>14464</v>
      </c>
      <c r="O422" s="106">
        <v>0.83183997869491577</v>
      </c>
      <c r="P422" s="106">
        <v>0.85575997829437256</v>
      </c>
      <c r="Q422" s="105">
        <v>186401</v>
      </c>
      <c r="R422" s="106">
        <v>0.81949001550674438</v>
      </c>
      <c r="S422" s="107">
        <v>0.8465999960899353</v>
      </c>
    </row>
    <row r="423" spans="1:19" x14ac:dyDescent="0.25">
      <c r="A423" t="s">
        <v>331</v>
      </c>
      <c r="B423" t="s">
        <v>347</v>
      </c>
      <c r="C423" t="s">
        <v>347</v>
      </c>
      <c r="D423" t="s">
        <v>347</v>
      </c>
      <c r="E423" t="s">
        <v>174</v>
      </c>
      <c r="F423" t="s">
        <v>175</v>
      </c>
      <c r="G423" s="105">
        <v>9</v>
      </c>
      <c r="H423" t="s">
        <v>355</v>
      </c>
      <c r="I423" t="s">
        <v>438</v>
      </c>
      <c r="J423" t="s">
        <v>42</v>
      </c>
      <c r="K423" s="105">
        <v>133</v>
      </c>
      <c r="L423" s="106">
        <v>9.5890000462532043E-2</v>
      </c>
      <c r="M423" s="106">
        <v>9.7939997911453247E-2</v>
      </c>
      <c r="N423" s="105">
        <v>1455</v>
      </c>
      <c r="O423" s="106">
        <v>8.3679996430873871E-2</v>
      </c>
      <c r="P423" s="106">
        <v>8.6079999804496765E-2</v>
      </c>
      <c r="Q423" s="105">
        <v>20350</v>
      </c>
      <c r="R423" s="106">
        <v>8.9469999074935913E-2</v>
      </c>
      <c r="S423" s="107">
        <v>9.2430002987384796E-2</v>
      </c>
    </row>
    <row r="424" spans="1:19" x14ac:dyDescent="0.25">
      <c r="A424" t="s">
        <v>331</v>
      </c>
      <c r="B424" t="s">
        <v>347</v>
      </c>
      <c r="C424" t="s">
        <v>347</v>
      </c>
      <c r="D424" t="s">
        <v>347</v>
      </c>
      <c r="E424" t="s">
        <v>174</v>
      </c>
      <c r="F424" t="s">
        <v>175</v>
      </c>
      <c r="G424" s="105">
        <v>9</v>
      </c>
      <c r="H424" t="s">
        <v>355</v>
      </c>
      <c r="I424" t="s">
        <v>438</v>
      </c>
      <c r="J424" t="s">
        <v>374</v>
      </c>
      <c r="K424" s="105">
        <v>90</v>
      </c>
      <c r="L424" s="106">
        <v>6.4889997243881226E-2</v>
      </c>
      <c r="M424" s="106">
        <v>6.6270001232624054E-2</v>
      </c>
      <c r="N424" s="105">
        <v>983</v>
      </c>
      <c r="O424" s="106">
        <v>5.6529998779296882E-2</v>
      </c>
      <c r="P424" s="106">
        <v>5.8159999549388892E-2</v>
      </c>
      <c r="Q424" s="105">
        <v>13425</v>
      </c>
      <c r="R424" s="106">
        <v>5.9020001441240311E-2</v>
      </c>
      <c r="S424" s="107">
        <v>6.0970000922679901E-2</v>
      </c>
    </row>
    <row r="425" spans="1:19" x14ac:dyDescent="0.25">
      <c r="A425" t="s">
        <v>331</v>
      </c>
      <c r="B425" t="s">
        <v>347</v>
      </c>
      <c r="C425" t="s">
        <v>347</v>
      </c>
      <c r="D425" t="s">
        <v>347</v>
      </c>
      <c r="E425" t="s">
        <v>174</v>
      </c>
      <c r="F425" t="s">
        <v>175</v>
      </c>
      <c r="G425" s="105">
        <v>9</v>
      </c>
      <c r="H425" t="s">
        <v>355</v>
      </c>
      <c r="I425" t="s">
        <v>438</v>
      </c>
      <c r="J425" t="s">
        <v>86</v>
      </c>
      <c r="K425" s="105">
        <v>29</v>
      </c>
      <c r="L425" s="106">
        <v>2.0910000428557399E-2</v>
      </c>
      <c r="N425" s="105">
        <v>486</v>
      </c>
      <c r="O425" s="106">
        <v>2.795000001788139E-2</v>
      </c>
      <c r="Q425" s="105">
        <v>7283</v>
      </c>
      <c r="R425" s="106">
        <v>3.2019998878240592E-2</v>
      </c>
      <c r="S425" s="107"/>
    </row>
    <row r="426" spans="1:19" x14ac:dyDescent="0.25">
      <c r="A426" t="s">
        <v>331</v>
      </c>
      <c r="B426" t="s">
        <v>347</v>
      </c>
      <c r="C426" t="s">
        <v>347</v>
      </c>
      <c r="D426" t="s">
        <v>347</v>
      </c>
      <c r="E426" t="s">
        <v>174</v>
      </c>
      <c r="F426" t="s">
        <v>175</v>
      </c>
      <c r="G426" s="105">
        <v>9</v>
      </c>
      <c r="H426" t="s">
        <v>355</v>
      </c>
      <c r="I426" t="s">
        <v>375</v>
      </c>
      <c r="J426" t="s">
        <v>376</v>
      </c>
      <c r="K426" s="105">
        <v>264</v>
      </c>
      <c r="L426" s="106">
        <v>0.1903399974107742</v>
      </c>
      <c r="N426" s="105">
        <v>3592</v>
      </c>
      <c r="O426" s="106">
        <v>0.20657999813556671</v>
      </c>
      <c r="Q426" s="105">
        <v>47189</v>
      </c>
      <c r="R426" s="106">
        <v>0.20746000111103061</v>
      </c>
      <c r="S426" s="107"/>
    </row>
    <row r="427" spans="1:19" x14ac:dyDescent="0.25">
      <c r="A427" t="s">
        <v>331</v>
      </c>
      <c r="B427" t="s">
        <v>347</v>
      </c>
      <c r="C427" t="s">
        <v>347</v>
      </c>
      <c r="D427" t="s">
        <v>347</v>
      </c>
      <c r="E427" t="s">
        <v>174</v>
      </c>
      <c r="F427" t="s">
        <v>175</v>
      </c>
      <c r="G427" s="105">
        <v>9</v>
      </c>
      <c r="H427" t="s">
        <v>355</v>
      </c>
      <c r="I427" t="s">
        <v>375</v>
      </c>
      <c r="J427" t="s">
        <v>377</v>
      </c>
      <c r="K427" s="105">
        <v>272</v>
      </c>
      <c r="L427" s="106">
        <v>0.1961099952459335</v>
      </c>
      <c r="N427" s="105">
        <v>3674</v>
      </c>
      <c r="O427" s="106">
        <v>0.2113000005483627</v>
      </c>
      <c r="Q427" s="105">
        <v>47420</v>
      </c>
      <c r="R427" s="106">
        <v>0.20848000049591059</v>
      </c>
      <c r="S427" s="107"/>
    </row>
    <row r="428" spans="1:19" x14ac:dyDescent="0.25">
      <c r="A428" t="s">
        <v>331</v>
      </c>
      <c r="B428" t="s">
        <v>347</v>
      </c>
      <c r="C428" t="s">
        <v>347</v>
      </c>
      <c r="D428" t="s">
        <v>347</v>
      </c>
      <c r="E428" t="s">
        <v>174</v>
      </c>
      <c r="F428" t="s">
        <v>175</v>
      </c>
      <c r="G428" s="105">
        <v>9</v>
      </c>
      <c r="H428" t="s">
        <v>355</v>
      </c>
      <c r="I428" t="s">
        <v>375</v>
      </c>
      <c r="J428" t="s">
        <v>378</v>
      </c>
      <c r="K428" s="105">
        <v>247</v>
      </c>
      <c r="L428" s="106">
        <v>0.1780800074338913</v>
      </c>
      <c r="N428" s="105">
        <v>2928</v>
      </c>
      <c r="O428" s="106">
        <v>0.1683900058269501</v>
      </c>
      <c r="Q428" s="105">
        <v>37332</v>
      </c>
      <c r="R428" s="106">
        <v>0.1641300022602081</v>
      </c>
      <c r="S428" s="107"/>
    </row>
    <row r="429" spans="1:19" x14ac:dyDescent="0.25">
      <c r="A429" t="s">
        <v>331</v>
      </c>
      <c r="B429" t="s">
        <v>347</v>
      </c>
      <c r="C429" t="s">
        <v>347</v>
      </c>
      <c r="D429" t="s">
        <v>347</v>
      </c>
      <c r="E429" t="s">
        <v>174</v>
      </c>
      <c r="F429" t="s">
        <v>175</v>
      </c>
      <c r="G429" s="105">
        <v>9</v>
      </c>
      <c r="H429" t="s">
        <v>355</v>
      </c>
      <c r="I429" t="s">
        <v>375</v>
      </c>
      <c r="J429" t="s">
        <v>379</v>
      </c>
      <c r="K429" s="105">
        <v>301</v>
      </c>
      <c r="L429" s="106">
        <v>0.2170200049877167</v>
      </c>
      <c r="N429" s="105">
        <v>3540</v>
      </c>
      <c r="O429" s="106">
        <v>0.20359000563621521</v>
      </c>
      <c r="Q429" s="105">
        <v>47525</v>
      </c>
      <c r="R429" s="106">
        <v>0.20893999934196469</v>
      </c>
      <c r="S429" s="107"/>
    </row>
    <row r="430" spans="1:19" x14ac:dyDescent="0.25">
      <c r="A430" t="s">
        <v>331</v>
      </c>
      <c r="B430" t="s">
        <v>347</v>
      </c>
      <c r="C430" t="s">
        <v>347</v>
      </c>
      <c r="D430" t="s">
        <v>347</v>
      </c>
      <c r="E430" t="s">
        <v>174</v>
      </c>
      <c r="F430" t="s">
        <v>175</v>
      </c>
      <c r="G430" s="105">
        <v>9</v>
      </c>
      <c r="H430" t="s">
        <v>355</v>
      </c>
      <c r="I430" t="s">
        <v>375</v>
      </c>
      <c r="J430" t="s">
        <v>380</v>
      </c>
      <c r="K430" s="105">
        <v>303</v>
      </c>
      <c r="L430" s="106">
        <v>0.21845999360084531</v>
      </c>
      <c r="N430" s="105">
        <v>3654</v>
      </c>
      <c r="O430" s="106">
        <v>0.2101400047540665</v>
      </c>
      <c r="Q430" s="105">
        <v>47993</v>
      </c>
      <c r="R430" s="106">
        <v>0.210999995470047</v>
      </c>
      <c r="S430" s="107"/>
    </row>
    <row r="431" spans="1:19" x14ac:dyDescent="0.25">
      <c r="A431" t="s">
        <v>331</v>
      </c>
      <c r="B431" t="s">
        <v>347</v>
      </c>
      <c r="C431" t="s">
        <v>347</v>
      </c>
      <c r="D431" t="s">
        <v>347</v>
      </c>
      <c r="E431" t="s">
        <v>174</v>
      </c>
      <c r="F431" t="s">
        <v>175</v>
      </c>
      <c r="G431" s="105">
        <v>9</v>
      </c>
      <c r="H431" t="s">
        <v>355</v>
      </c>
      <c r="I431" t="s">
        <v>381</v>
      </c>
      <c r="J431" t="s">
        <v>382</v>
      </c>
      <c r="K431" s="105">
        <v>41</v>
      </c>
      <c r="L431" s="106">
        <v>2.9559999704360958E-2</v>
      </c>
      <c r="M431" s="106">
        <v>4.3480001389980323E-2</v>
      </c>
      <c r="N431" s="105">
        <v>346</v>
      </c>
      <c r="O431" s="106">
        <v>1.9899999722838398E-2</v>
      </c>
      <c r="P431" s="106">
        <v>2.54100002348423E-2</v>
      </c>
      <c r="Q431" s="105">
        <v>5423</v>
      </c>
      <c r="R431" s="106">
        <v>2.384000085294247E-2</v>
      </c>
      <c r="S431" s="107">
        <v>3.0780000612139698E-2</v>
      </c>
    </row>
    <row r="432" spans="1:19" x14ac:dyDescent="0.25">
      <c r="A432" t="s">
        <v>331</v>
      </c>
      <c r="B432" t="s">
        <v>347</v>
      </c>
      <c r="C432" t="s">
        <v>347</v>
      </c>
      <c r="D432" t="s">
        <v>347</v>
      </c>
      <c r="E432" t="s">
        <v>174</v>
      </c>
      <c r="F432" t="s">
        <v>175</v>
      </c>
      <c r="G432" s="105">
        <v>9</v>
      </c>
      <c r="H432" t="s">
        <v>355</v>
      </c>
      <c r="I432" t="s">
        <v>381</v>
      </c>
      <c r="J432" t="s">
        <v>383</v>
      </c>
      <c r="K432" s="105">
        <v>83</v>
      </c>
      <c r="L432" s="106">
        <v>5.9840001165866852E-2</v>
      </c>
      <c r="M432" s="106">
        <v>8.8019996881484985E-2</v>
      </c>
      <c r="N432" s="105">
        <v>2072</v>
      </c>
      <c r="O432" s="106">
        <v>0.119159996509552</v>
      </c>
      <c r="P432" s="106">
        <v>0.15218999981880191</v>
      </c>
      <c r="Q432" s="105">
        <v>26007</v>
      </c>
      <c r="R432" s="106">
        <v>0.11433999985456469</v>
      </c>
      <c r="S432" s="107">
        <v>0.1476300060749054</v>
      </c>
    </row>
    <row r="433" spans="1:19" x14ac:dyDescent="0.25">
      <c r="A433" t="s">
        <v>331</v>
      </c>
      <c r="B433" t="s">
        <v>347</v>
      </c>
      <c r="C433" t="s">
        <v>347</v>
      </c>
      <c r="D433" t="s">
        <v>347</v>
      </c>
      <c r="E433" t="s">
        <v>174</v>
      </c>
      <c r="F433" t="s">
        <v>175</v>
      </c>
      <c r="G433" s="105">
        <v>9</v>
      </c>
      <c r="H433" t="s">
        <v>355</v>
      </c>
      <c r="I433" t="s">
        <v>381</v>
      </c>
      <c r="J433" t="s">
        <v>384</v>
      </c>
      <c r="K433" s="105">
        <v>819</v>
      </c>
      <c r="L433" s="106">
        <v>0.59048002958297729</v>
      </c>
      <c r="M433" s="106">
        <v>0.8684999942779541</v>
      </c>
      <c r="N433" s="105">
        <v>11197</v>
      </c>
      <c r="O433" s="106">
        <v>0.64394998550415039</v>
      </c>
      <c r="P433" s="106">
        <v>0.82239997386932373</v>
      </c>
      <c r="Q433" s="105">
        <v>144739</v>
      </c>
      <c r="R433" s="106">
        <v>0.6363300085067749</v>
      </c>
      <c r="S433" s="107">
        <v>0.82159000635147095</v>
      </c>
    </row>
    <row r="434" spans="1:19" x14ac:dyDescent="0.25">
      <c r="A434" t="s">
        <v>331</v>
      </c>
      <c r="B434" t="s">
        <v>347</v>
      </c>
      <c r="C434" t="s">
        <v>347</v>
      </c>
      <c r="D434" t="s">
        <v>347</v>
      </c>
      <c r="E434" t="s">
        <v>174</v>
      </c>
      <c r="F434" t="s">
        <v>175</v>
      </c>
      <c r="G434" s="105">
        <v>9</v>
      </c>
      <c r="H434" t="s">
        <v>355</v>
      </c>
      <c r="I434" t="s">
        <v>381</v>
      </c>
      <c r="J434" t="s">
        <v>385</v>
      </c>
      <c r="K434" s="105">
        <v>444</v>
      </c>
      <c r="L434" s="106">
        <v>0.32012000679969788</v>
      </c>
      <c r="N434" s="105">
        <v>3773</v>
      </c>
      <c r="O434" s="106">
        <v>0.21698999404907229</v>
      </c>
      <c r="Q434" s="105">
        <v>51290</v>
      </c>
      <c r="R434" s="106">
        <v>0.22549000382423401</v>
      </c>
      <c r="S434" s="107"/>
    </row>
    <row r="435" spans="1:19" x14ac:dyDescent="0.25">
      <c r="A435" t="s">
        <v>331</v>
      </c>
      <c r="B435" t="s">
        <v>347</v>
      </c>
      <c r="C435" t="s">
        <v>347</v>
      </c>
      <c r="D435" t="s">
        <v>347</v>
      </c>
      <c r="E435" t="s">
        <v>174</v>
      </c>
      <c r="F435" t="s">
        <v>175</v>
      </c>
      <c r="G435" s="105">
        <v>9</v>
      </c>
      <c r="H435" t="s">
        <v>355</v>
      </c>
      <c r="I435" t="s">
        <v>386</v>
      </c>
      <c r="J435" t="s">
        <v>387</v>
      </c>
      <c r="K435" s="105">
        <v>32</v>
      </c>
      <c r="L435" s="106">
        <v>2.3070000112056729E-2</v>
      </c>
      <c r="M435" s="106">
        <v>2.3119999095797539E-2</v>
      </c>
      <c r="N435" s="105">
        <v>957</v>
      </c>
      <c r="O435" s="106">
        <v>5.5039998143911362E-2</v>
      </c>
      <c r="P435" s="106">
        <v>5.6639999151229858E-2</v>
      </c>
      <c r="Q435" s="105">
        <v>12181</v>
      </c>
      <c r="R435" s="106">
        <v>5.3550001233816147E-2</v>
      </c>
      <c r="S435" s="107">
        <v>5.4999999701976783E-2</v>
      </c>
    </row>
    <row r="436" spans="1:19" x14ac:dyDescent="0.25">
      <c r="A436" t="s">
        <v>331</v>
      </c>
      <c r="B436" t="s">
        <v>347</v>
      </c>
      <c r="C436" t="s">
        <v>347</v>
      </c>
      <c r="D436" t="s">
        <v>347</v>
      </c>
      <c r="E436" t="s">
        <v>174</v>
      </c>
      <c r="F436" t="s">
        <v>175</v>
      </c>
      <c r="G436" s="105">
        <v>9</v>
      </c>
      <c r="H436" t="s">
        <v>355</v>
      </c>
      <c r="I436" t="s">
        <v>386</v>
      </c>
      <c r="J436" t="s">
        <v>388</v>
      </c>
      <c r="K436" s="105">
        <v>17</v>
      </c>
      <c r="L436" s="106">
        <v>1.2260000221431261E-2</v>
      </c>
      <c r="M436" s="106">
        <v>1.2280000373721119E-2</v>
      </c>
      <c r="N436" s="105">
        <v>307</v>
      </c>
      <c r="O436" s="106">
        <v>1.7659999430179599E-2</v>
      </c>
      <c r="P436" s="106">
        <v>1.8169999122619629E-2</v>
      </c>
      <c r="Q436" s="105">
        <v>6321</v>
      </c>
      <c r="R436" s="106">
        <v>2.77900006622076E-2</v>
      </c>
      <c r="S436" s="107">
        <v>2.8540000319480899E-2</v>
      </c>
    </row>
    <row r="437" spans="1:19" x14ac:dyDescent="0.25">
      <c r="A437" t="s">
        <v>331</v>
      </c>
      <c r="B437" t="s">
        <v>347</v>
      </c>
      <c r="C437" t="s">
        <v>347</v>
      </c>
      <c r="D437" t="s">
        <v>347</v>
      </c>
      <c r="E437" t="s">
        <v>174</v>
      </c>
      <c r="F437" t="s">
        <v>175</v>
      </c>
      <c r="G437" s="105">
        <v>9</v>
      </c>
      <c r="H437" t="s">
        <v>355</v>
      </c>
      <c r="I437" t="s">
        <v>386</v>
      </c>
      <c r="J437" t="s">
        <v>85</v>
      </c>
      <c r="K437" s="105">
        <v>6</v>
      </c>
      <c r="L437" s="106">
        <v>4.3299999088048926E-3</v>
      </c>
      <c r="M437" s="106">
        <v>4.3399999849498272E-3</v>
      </c>
      <c r="N437" s="105">
        <v>411</v>
      </c>
      <c r="O437" s="106">
        <v>2.3639999330043789E-2</v>
      </c>
      <c r="P437" s="106">
        <v>2.4320000782608989E-2</v>
      </c>
      <c r="Q437" s="105">
        <v>4872</v>
      </c>
      <c r="R437" s="106">
        <v>2.1420000120997429E-2</v>
      </c>
      <c r="S437" s="107">
        <v>2.199999988079071E-2</v>
      </c>
    </row>
    <row r="438" spans="1:19" x14ac:dyDescent="0.25">
      <c r="A438" t="s">
        <v>331</v>
      </c>
      <c r="B438" t="s">
        <v>347</v>
      </c>
      <c r="C438" t="s">
        <v>347</v>
      </c>
      <c r="D438" t="s">
        <v>347</v>
      </c>
      <c r="E438" t="s">
        <v>174</v>
      </c>
      <c r="F438" t="s">
        <v>175</v>
      </c>
      <c r="G438" s="105">
        <v>9</v>
      </c>
      <c r="H438" t="s">
        <v>355</v>
      </c>
      <c r="I438" t="s">
        <v>386</v>
      </c>
      <c r="J438" t="s">
        <v>389</v>
      </c>
      <c r="K438" s="105">
        <v>5</v>
      </c>
      <c r="L438" s="106">
        <v>3.599999938160181E-3</v>
      </c>
      <c r="M438" s="106">
        <v>3.6100000143051152E-3</v>
      </c>
      <c r="N438" s="105">
        <v>149</v>
      </c>
      <c r="O438" s="106">
        <v>8.569999597966671E-3</v>
      </c>
      <c r="P438" s="106">
        <v>8.8200001046061516E-3</v>
      </c>
      <c r="Q438" s="105">
        <v>4049</v>
      </c>
      <c r="R438" s="106">
        <v>1.779999956488609E-2</v>
      </c>
      <c r="S438" s="107">
        <v>1.8279999494552609E-2</v>
      </c>
    </row>
    <row r="439" spans="1:19" x14ac:dyDescent="0.25">
      <c r="A439" t="s">
        <v>331</v>
      </c>
      <c r="B439" t="s">
        <v>347</v>
      </c>
      <c r="C439" t="s">
        <v>347</v>
      </c>
      <c r="D439" t="s">
        <v>347</v>
      </c>
      <c r="E439" t="s">
        <v>174</v>
      </c>
      <c r="F439" t="s">
        <v>175</v>
      </c>
      <c r="G439">
        <v>9</v>
      </c>
      <c r="H439" t="s">
        <v>355</v>
      </c>
      <c r="I439" t="s">
        <v>386</v>
      </c>
      <c r="J439" t="s">
        <v>86</v>
      </c>
      <c r="K439">
        <v>3</v>
      </c>
      <c r="L439" s="106">
        <v>2.1599999163299799E-3</v>
      </c>
      <c r="N439">
        <v>491</v>
      </c>
      <c r="O439" s="106">
        <v>2.8240000829100609E-2</v>
      </c>
      <c r="Q439">
        <v>5972</v>
      </c>
      <c r="R439" s="106">
        <v>2.6259999722242359E-2</v>
      </c>
    </row>
    <row r="440" spans="1:19" x14ac:dyDescent="0.25">
      <c r="A440" t="s">
        <v>331</v>
      </c>
      <c r="B440" t="s">
        <v>347</v>
      </c>
      <c r="C440" t="s">
        <v>347</v>
      </c>
      <c r="D440" t="s">
        <v>347</v>
      </c>
      <c r="E440" t="s">
        <v>174</v>
      </c>
      <c r="F440" t="s">
        <v>175</v>
      </c>
      <c r="G440" s="105">
        <v>9</v>
      </c>
      <c r="H440" t="s">
        <v>355</v>
      </c>
      <c r="I440" t="s">
        <v>386</v>
      </c>
      <c r="J440" t="s">
        <v>84</v>
      </c>
      <c r="K440" s="105">
        <v>1324</v>
      </c>
      <c r="L440" s="106">
        <v>0.95458000898361206</v>
      </c>
      <c r="M440" s="106">
        <v>0.9566500186920166</v>
      </c>
      <c r="N440" s="105">
        <v>15073</v>
      </c>
      <c r="O440" s="106">
        <v>0.86685997247695923</v>
      </c>
      <c r="P440" s="106">
        <v>0.89205002784729004</v>
      </c>
      <c r="Q440" s="105">
        <v>194064</v>
      </c>
      <c r="R440" s="106">
        <v>0.85317999124526978</v>
      </c>
      <c r="S440" s="107">
        <v>0.87619000673294067</v>
      </c>
    </row>
    <row r="441" spans="1:19" x14ac:dyDescent="0.25">
      <c r="A441" t="s">
        <v>331</v>
      </c>
      <c r="B441" t="s">
        <v>347</v>
      </c>
      <c r="C441" t="s">
        <v>347</v>
      </c>
      <c r="D441" t="s">
        <v>347</v>
      </c>
      <c r="E441" t="s">
        <v>174</v>
      </c>
      <c r="F441" t="s">
        <v>175</v>
      </c>
      <c r="G441">
        <v>9</v>
      </c>
      <c r="H441" t="s">
        <v>355</v>
      </c>
      <c r="I441" t="s">
        <v>419</v>
      </c>
      <c r="J441" t="s">
        <v>390</v>
      </c>
      <c r="K441">
        <v>444</v>
      </c>
      <c r="L441" s="106">
        <v>0.32012000679969788</v>
      </c>
      <c r="N441">
        <v>3773</v>
      </c>
      <c r="O441" s="106">
        <v>0.21698999404907229</v>
      </c>
      <c r="Q441">
        <v>51290</v>
      </c>
      <c r="R441" s="106">
        <v>0.22549000382423401</v>
      </c>
    </row>
    <row r="442" spans="1:19" x14ac:dyDescent="0.25">
      <c r="A442" t="s">
        <v>331</v>
      </c>
      <c r="B442" t="s">
        <v>347</v>
      </c>
      <c r="C442" t="s">
        <v>347</v>
      </c>
      <c r="D442" t="s">
        <v>347</v>
      </c>
      <c r="E442" t="s">
        <v>174</v>
      </c>
      <c r="F442" t="s">
        <v>175</v>
      </c>
      <c r="G442" s="105">
        <v>9</v>
      </c>
      <c r="H442" t="s">
        <v>355</v>
      </c>
      <c r="I442" t="s">
        <v>419</v>
      </c>
      <c r="J442" t="s">
        <v>391</v>
      </c>
      <c r="K442" s="105">
        <v>83</v>
      </c>
      <c r="L442" s="106">
        <v>5.9840001165866852E-2</v>
      </c>
      <c r="M442" s="106">
        <v>8.8019996881484985E-2</v>
      </c>
      <c r="N442" s="105">
        <v>2072</v>
      </c>
      <c r="O442" s="106">
        <v>0.119159996509552</v>
      </c>
      <c r="P442" s="106">
        <v>0.15218999981880191</v>
      </c>
      <c r="Q442" s="105">
        <v>26007</v>
      </c>
      <c r="R442" s="106">
        <v>0.11433999985456469</v>
      </c>
      <c r="S442" s="107">
        <v>0.1476300060749054</v>
      </c>
    </row>
    <row r="443" spans="1:19" x14ac:dyDescent="0.25">
      <c r="A443" t="s">
        <v>331</v>
      </c>
      <c r="B443" t="s">
        <v>347</v>
      </c>
      <c r="C443" t="s">
        <v>347</v>
      </c>
      <c r="D443" t="s">
        <v>347</v>
      </c>
      <c r="E443" t="s">
        <v>174</v>
      </c>
      <c r="F443" t="s">
        <v>175</v>
      </c>
      <c r="G443" s="105">
        <v>9</v>
      </c>
      <c r="H443" t="s">
        <v>355</v>
      </c>
      <c r="I443" t="s">
        <v>419</v>
      </c>
      <c r="J443" t="s">
        <v>392</v>
      </c>
      <c r="K443" s="105">
        <v>402</v>
      </c>
      <c r="L443" s="106">
        <v>0.28982999920845032</v>
      </c>
      <c r="M443" s="106">
        <v>0.42629998922348022</v>
      </c>
      <c r="N443" s="105">
        <v>5682</v>
      </c>
      <c r="O443" s="106">
        <v>0.32677999138832092</v>
      </c>
      <c r="P443" s="106">
        <v>0.41732999682426453</v>
      </c>
      <c r="Q443" s="105">
        <v>69347</v>
      </c>
      <c r="R443" s="106">
        <v>0.30487999320030212</v>
      </c>
      <c r="S443" s="107">
        <v>0.39364001154899603</v>
      </c>
    </row>
    <row r="444" spans="1:19" x14ac:dyDescent="0.25">
      <c r="A444" t="s">
        <v>331</v>
      </c>
      <c r="B444" t="s">
        <v>347</v>
      </c>
      <c r="C444" t="s">
        <v>347</v>
      </c>
      <c r="D444" t="s">
        <v>347</v>
      </c>
      <c r="E444" t="s">
        <v>174</v>
      </c>
      <c r="F444" t="s">
        <v>175</v>
      </c>
      <c r="G444">
        <v>9</v>
      </c>
      <c r="H444" t="s">
        <v>355</v>
      </c>
      <c r="I444" t="s">
        <v>419</v>
      </c>
      <c r="J444" t="s">
        <v>393</v>
      </c>
      <c r="K444">
        <v>358</v>
      </c>
      <c r="L444" s="106">
        <v>0.25810998678207397</v>
      </c>
      <c r="M444" s="106">
        <v>0.37964001297950739</v>
      </c>
      <c r="N444">
        <v>4826</v>
      </c>
      <c r="O444" s="106">
        <v>0.27755001187324518</v>
      </c>
      <c r="P444" s="106">
        <v>0.35446000099182129</v>
      </c>
      <c r="Q444">
        <v>66079</v>
      </c>
      <c r="R444" s="106">
        <v>0.29050999879837042</v>
      </c>
      <c r="S444" s="106">
        <v>0.37509000301361078</v>
      </c>
    </row>
    <row r="445" spans="1:19" x14ac:dyDescent="0.25">
      <c r="A445" t="s">
        <v>331</v>
      </c>
      <c r="B445" t="s">
        <v>347</v>
      </c>
      <c r="C445" t="s">
        <v>347</v>
      </c>
      <c r="D445" t="s">
        <v>347</v>
      </c>
      <c r="E445" t="s">
        <v>174</v>
      </c>
      <c r="F445" t="s">
        <v>175</v>
      </c>
      <c r="G445" s="105">
        <v>9</v>
      </c>
      <c r="H445" t="s">
        <v>355</v>
      </c>
      <c r="I445" t="s">
        <v>419</v>
      </c>
      <c r="J445" t="s">
        <v>394</v>
      </c>
      <c r="K445" s="105">
        <v>100</v>
      </c>
      <c r="L445" s="106">
        <v>7.2099998593330383E-2</v>
      </c>
      <c r="M445" s="106">
        <v>0.1060400009155273</v>
      </c>
      <c r="N445" s="105">
        <v>1035</v>
      </c>
      <c r="O445" s="106">
        <v>5.9519998729228973E-2</v>
      </c>
      <c r="P445" s="106">
        <v>7.6020002365112305E-2</v>
      </c>
      <c r="Q445" s="105">
        <v>14736</v>
      </c>
      <c r="R445" s="106">
        <v>6.4790003001689911E-2</v>
      </c>
      <c r="S445" s="107">
        <v>8.3650000393390656E-2</v>
      </c>
    </row>
    <row r="446" spans="1:19" x14ac:dyDescent="0.25">
      <c r="A446" t="s">
        <v>331</v>
      </c>
      <c r="B446" t="s">
        <v>347</v>
      </c>
      <c r="C446" t="s">
        <v>347</v>
      </c>
      <c r="D446" t="s">
        <v>347</v>
      </c>
      <c r="E446" t="s">
        <v>174</v>
      </c>
      <c r="F446" t="s">
        <v>175</v>
      </c>
      <c r="G446" s="105">
        <v>9</v>
      </c>
      <c r="H446" t="s">
        <v>355</v>
      </c>
      <c r="I446" t="s">
        <v>439</v>
      </c>
      <c r="J446" t="s">
        <v>440</v>
      </c>
      <c r="K446" s="105">
        <v>444</v>
      </c>
      <c r="L446" s="106">
        <v>0.32012000679969788</v>
      </c>
      <c r="N446" s="105">
        <v>3773</v>
      </c>
      <c r="O446" s="106">
        <v>0.21698999404907229</v>
      </c>
      <c r="Q446" s="105">
        <v>51290</v>
      </c>
      <c r="R446" s="106">
        <v>0.22549000382423401</v>
      </c>
      <c r="S446" s="107"/>
    </row>
    <row r="447" spans="1:19" x14ac:dyDescent="0.25">
      <c r="A447" t="s">
        <v>331</v>
      </c>
      <c r="B447" t="s">
        <v>347</v>
      </c>
      <c r="C447" t="s">
        <v>347</v>
      </c>
      <c r="D447" t="s">
        <v>347</v>
      </c>
      <c r="E447" t="s">
        <v>174</v>
      </c>
      <c r="F447" t="s">
        <v>175</v>
      </c>
      <c r="G447" s="105">
        <v>9</v>
      </c>
      <c r="H447" t="s">
        <v>355</v>
      </c>
      <c r="I447" t="s">
        <v>439</v>
      </c>
      <c r="J447" t="s">
        <v>442</v>
      </c>
      <c r="K447" s="105">
        <v>943</v>
      </c>
      <c r="L447" s="106">
        <v>0.67988002300262451</v>
      </c>
      <c r="M447" s="106">
        <v>1</v>
      </c>
      <c r="N447" s="105">
        <v>13615</v>
      </c>
      <c r="O447" s="106">
        <v>0.78301000595092773</v>
      </c>
      <c r="P447" s="106">
        <v>1</v>
      </c>
      <c r="Q447" s="105">
        <v>176169</v>
      </c>
      <c r="R447" s="106">
        <v>0.77451002597808838</v>
      </c>
      <c r="S447" s="107">
        <v>1</v>
      </c>
    </row>
    <row r="448" spans="1:19" x14ac:dyDescent="0.25">
      <c r="A448" t="s">
        <v>331</v>
      </c>
      <c r="B448" t="s">
        <v>347</v>
      </c>
      <c r="C448" t="s">
        <v>347</v>
      </c>
      <c r="D448" t="s">
        <v>347</v>
      </c>
      <c r="E448" t="s">
        <v>174</v>
      </c>
      <c r="F448" t="s">
        <v>175</v>
      </c>
      <c r="G448" s="105">
        <v>9</v>
      </c>
      <c r="H448" t="s">
        <v>355</v>
      </c>
      <c r="I448" t="s">
        <v>395</v>
      </c>
      <c r="J448" t="s">
        <v>396</v>
      </c>
      <c r="K448" s="105">
        <v>1379</v>
      </c>
      <c r="L448" s="106">
        <v>0.99422997236251831</v>
      </c>
      <c r="N448" s="105">
        <v>17277</v>
      </c>
      <c r="O448" s="106">
        <v>0.99361997842788696</v>
      </c>
      <c r="Q448" s="105">
        <v>225832</v>
      </c>
      <c r="R448" s="106">
        <v>0.99285000562667847</v>
      </c>
      <c r="S448" s="107"/>
    </row>
    <row r="449" spans="1:19" x14ac:dyDescent="0.25">
      <c r="A449" t="s">
        <v>331</v>
      </c>
      <c r="B449" t="s">
        <v>347</v>
      </c>
      <c r="C449" t="s">
        <v>347</v>
      </c>
      <c r="D449" t="s">
        <v>347</v>
      </c>
      <c r="E449" t="s">
        <v>174</v>
      </c>
      <c r="F449" t="s">
        <v>175</v>
      </c>
      <c r="G449" s="105">
        <v>9</v>
      </c>
      <c r="H449" t="s">
        <v>355</v>
      </c>
      <c r="I449" t="s">
        <v>395</v>
      </c>
      <c r="J449" t="s">
        <v>397</v>
      </c>
      <c r="K449" s="105">
        <v>8</v>
      </c>
      <c r="L449" s="106">
        <v>5.7700001634657383E-3</v>
      </c>
      <c r="N449" s="105">
        <v>111</v>
      </c>
      <c r="O449" s="106">
        <v>6.380000151693821E-3</v>
      </c>
      <c r="Q449" s="105">
        <v>1627</v>
      </c>
      <c r="R449" s="106">
        <v>7.1499999612569809E-3</v>
      </c>
      <c r="S449" s="107"/>
    </row>
    <row r="450" spans="1:19" x14ac:dyDescent="0.25">
      <c r="A450" t="s">
        <v>331</v>
      </c>
      <c r="B450" t="s">
        <v>347</v>
      </c>
      <c r="C450" t="s">
        <v>347</v>
      </c>
      <c r="D450" t="s">
        <v>347</v>
      </c>
      <c r="E450" t="s">
        <v>174</v>
      </c>
      <c r="F450" t="s">
        <v>175</v>
      </c>
      <c r="G450" s="105">
        <v>9</v>
      </c>
      <c r="H450" t="s">
        <v>355</v>
      </c>
      <c r="I450" t="s">
        <v>398</v>
      </c>
      <c r="J450" t="s">
        <v>399</v>
      </c>
      <c r="K450" s="105">
        <v>165</v>
      </c>
      <c r="L450" s="106">
        <v>0.1189600005745888</v>
      </c>
      <c r="N450" s="105">
        <v>2349</v>
      </c>
      <c r="O450" s="106">
        <v>0.1350899934768677</v>
      </c>
      <c r="Q450" s="105">
        <v>32785</v>
      </c>
      <c r="R450" s="106">
        <v>0.14414000511169431</v>
      </c>
      <c r="S450" s="107"/>
    </row>
    <row r="451" spans="1:19" x14ac:dyDescent="0.25">
      <c r="A451" t="s">
        <v>331</v>
      </c>
      <c r="B451" t="s">
        <v>347</v>
      </c>
      <c r="C451" t="s">
        <v>347</v>
      </c>
      <c r="D451" t="s">
        <v>347</v>
      </c>
      <c r="E451" t="s">
        <v>174</v>
      </c>
      <c r="F451" t="s">
        <v>175</v>
      </c>
      <c r="G451">
        <v>9</v>
      </c>
      <c r="H451" t="s">
        <v>355</v>
      </c>
      <c r="I451" t="s">
        <v>398</v>
      </c>
      <c r="J451" t="s">
        <v>41</v>
      </c>
      <c r="K451">
        <v>275</v>
      </c>
      <c r="L451" s="106">
        <v>0.19826999306678769</v>
      </c>
      <c r="N451">
        <v>2862</v>
      </c>
      <c r="O451" s="106">
        <v>0.16459999978542331</v>
      </c>
      <c r="Q451">
        <v>40324</v>
      </c>
      <c r="R451" s="106">
        <v>0.177279993891716</v>
      </c>
    </row>
    <row r="452" spans="1:19" x14ac:dyDescent="0.25">
      <c r="A452" t="s">
        <v>331</v>
      </c>
      <c r="B452" t="s">
        <v>347</v>
      </c>
      <c r="C452" t="s">
        <v>347</v>
      </c>
      <c r="D452" t="s">
        <v>347</v>
      </c>
      <c r="E452" t="s">
        <v>174</v>
      </c>
      <c r="F452" t="s">
        <v>175</v>
      </c>
      <c r="G452">
        <v>9</v>
      </c>
      <c r="H452" t="s">
        <v>355</v>
      </c>
      <c r="I452" t="s">
        <v>398</v>
      </c>
      <c r="J452" t="s">
        <v>40</v>
      </c>
      <c r="K452">
        <v>299</v>
      </c>
      <c r="L452" s="106">
        <v>0.21557000279426569</v>
      </c>
      <c r="N452">
        <v>3392</v>
      </c>
      <c r="O452" s="106">
        <v>0.1950799971818924</v>
      </c>
      <c r="Q452">
        <v>47952</v>
      </c>
      <c r="R452" s="106">
        <v>0.21082000434398651</v>
      </c>
    </row>
    <row r="453" spans="1:19" x14ac:dyDescent="0.25">
      <c r="A453" t="s">
        <v>331</v>
      </c>
      <c r="B453" t="s">
        <v>347</v>
      </c>
      <c r="C453" t="s">
        <v>347</v>
      </c>
      <c r="D453" t="s">
        <v>347</v>
      </c>
      <c r="E453" t="s">
        <v>174</v>
      </c>
      <c r="F453" t="s">
        <v>175</v>
      </c>
      <c r="G453" s="105">
        <v>9</v>
      </c>
      <c r="H453" t="s">
        <v>355</v>
      </c>
      <c r="I453" t="s">
        <v>398</v>
      </c>
      <c r="J453" t="s">
        <v>39</v>
      </c>
      <c r="K453" s="105">
        <v>371</v>
      </c>
      <c r="L453" s="106">
        <v>0.26747998595237732</v>
      </c>
      <c r="N453" s="105">
        <v>4253</v>
      </c>
      <c r="O453" s="106">
        <v>0.24458999931812289</v>
      </c>
      <c r="Q453" s="105">
        <v>51770</v>
      </c>
      <c r="R453" s="106">
        <v>0.22759999334812159</v>
      </c>
      <c r="S453" s="107"/>
    </row>
    <row r="454" spans="1:19" x14ac:dyDescent="0.25">
      <c r="A454" t="s">
        <v>331</v>
      </c>
      <c r="B454" t="s">
        <v>347</v>
      </c>
      <c r="C454" t="s">
        <v>347</v>
      </c>
      <c r="D454" t="s">
        <v>347</v>
      </c>
      <c r="E454" t="s">
        <v>174</v>
      </c>
      <c r="F454" t="s">
        <v>175</v>
      </c>
      <c r="G454" s="105">
        <v>9</v>
      </c>
      <c r="H454" t="s">
        <v>355</v>
      </c>
      <c r="I454" t="s">
        <v>398</v>
      </c>
      <c r="J454" t="s">
        <v>400</v>
      </c>
      <c r="K454" s="105">
        <v>277</v>
      </c>
      <c r="L454" s="106">
        <v>0.1997099965810776</v>
      </c>
      <c r="N454" s="105">
        <v>4532</v>
      </c>
      <c r="O454" s="106">
        <v>0.26063999533653259</v>
      </c>
      <c r="Q454" s="105">
        <v>54628</v>
      </c>
      <c r="R454" s="106">
        <v>0.24017000198364261</v>
      </c>
      <c r="S454" s="107"/>
    </row>
    <row r="455" spans="1:19" x14ac:dyDescent="0.25">
      <c r="A455" t="s">
        <v>331</v>
      </c>
      <c r="B455" t="s">
        <v>347</v>
      </c>
      <c r="C455" t="s">
        <v>347</v>
      </c>
      <c r="D455" t="s">
        <v>347</v>
      </c>
      <c r="E455" t="s">
        <v>174</v>
      </c>
      <c r="F455" t="s">
        <v>175</v>
      </c>
      <c r="G455" s="105">
        <v>9</v>
      </c>
      <c r="H455" t="s">
        <v>355</v>
      </c>
      <c r="I455" t="s">
        <v>422</v>
      </c>
      <c r="J455" t="s">
        <v>429</v>
      </c>
      <c r="K455" s="105">
        <v>455</v>
      </c>
      <c r="L455" s="106">
        <v>0.32804998755455023</v>
      </c>
      <c r="N455" s="105">
        <v>7577</v>
      </c>
      <c r="O455" s="106">
        <v>0.43575999140739441</v>
      </c>
      <c r="Q455" s="105">
        <v>80101</v>
      </c>
      <c r="R455" s="106">
        <v>0.3521600067615509</v>
      </c>
      <c r="S455" s="107"/>
    </row>
    <row r="456" spans="1:19" x14ac:dyDescent="0.25">
      <c r="A456" t="s">
        <v>331</v>
      </c>
      <c r="B456" t="s">
        <v>347</v>
      </c>
      <c r="C456" t="s">
        <v>347</v>
      </c>
      <c r="D456" t="s">
        <v>347</v>
      </c>
      <c r="E456" t="s">
        <v>174</v>
      </c>
      <c r="F456" t="s">
        <v>175</v>
      </c>
      <c r="G456" s="105">
        <v>9</v>
      </c>
      <c r="H456" t="s">
        <v>355</v>
      </c>
      <c r="I456" t="s">
        <v>422</v>
      </c>
      <c r="J456" t="s">
        <v>423</v>
      </c>
      <c r="K456" s="105">
        <v>808</v>
      </c>
      <c r="L456" s="106">
        <v>0.58254998922348022</v>
      </c>
      <c r="M456" s="106">
        <v>0.86694997549057007</v>
      </c>
      <c r="N456" s="105">
        <v>7734</v>
      </c>
      <c r="O456" s="106">
        <v>0.44479000568389893</v>
      </c>
      <c r="P456" s="106">
        <v>0.78829997777938843</v>
      </c>
      <c r="Q456" s="105">
        <v>119646</v>
      </c>
      <c r="R456" s="106">
        <v>0.52600997686386108</v>
      </c>
      <c r="S456" s="107">
        <v>0.81194001436233521</v>
      </c>
    </row>
    <row r="457" spans="1:19" x14ac:dyDescent="0.25">
      <c r="A457" t="s">
        <v>331</v>
      </c>
      <c r="B457" t="s">
        <v>347</v>
      </c>
      <c r="C457" t="s">
        <v>347</v>
      </c>
      <c r="D457" t="s">
        <v>347</v>
      </c>
      <c r="E457" t="s">
        <v>174</v>
      </c>
      <c r="F457" t="s">
        <v>175</v>
      </c>
      <c r="G457" s="105">
        <v>9</v>
      </c>
      <c r="H457" t="s">
        <v>355</v>
      </c>
      <c r="I457" t="s">
        <v>422</v>
      </c>
      <c r="J457" t="s">
        <v>424</v>
      </c>
      <c r="K457" s="105">
        <v>79</v>
      </c>
      <c r="L457" s="106">
        <v>5.6960001587867737E-2</v>
      </c>
      <c r="M457" s="106">
        <v>8.4760002791881561E-2</v>
      </c>
      <c r="N457" s="105">
        <v>1265</v>
      </c>
      <c r="O457" s="106">
        <v>7.2750002145767212E-2</v>
      </c>
      <c r="P457" s="106">
        <v>0.12894000113010409</v>
      </c>
      <c r="Q457" s="105">
        <v>17180</v>
      </c>
      <c r="R457" s="106">
        <v>7.5530000030994415E-2</v>
      </c>
      <c r="S457" s="107">
        <v>0.11659000068902969</v>
      </c>
    </row>
    <row r="458" spans="1:19" x14ac:dyDescent="0.25">
      <c r="A458" t="s">
        <v>331</v>
      </c>
      <c r="B458" t="s">
        <v>347</v>
      </c>
      <c r="C458" t="s">
        <v>347</v>
      </c>
      <c r="D458" t="s">
        <v>347</v>
      </c>
      <c r="E458" t="s">
        <v>174</v>
      </c>
      <c r="F458" t="s">
        <v>175</v>
      </c>
      <c r="G458" s="105">
        <v>9</v>
      </c>
      <c r="H458" t="s">
        <v>355</v>
      </c>
      <c r="I458" t="s">
        <v>422</v>
      </c>
      <c r="J458" t="s">
        <v>425</v>
      </c>
      <c r="K458" s="105">
        <v>31</v>
      </c>
      <c r="L458" s="106">
        <v>2.235000021755695E-2</v>
      </c>
      <c r="M458" s="106">
        <v>3.3259999006986618E-2</v>
      </c>
      <c r="N458" s="105">
        <v>435</v>
      </c>
      <c r="O458" s="106">
        <v>2.5019999593496319E-2</v>
      </c>
      <c r="P458" s="106">
        <v>4.4339999556541443E-2</v>
      </c>
      <c r="Q458" s="105">
        <v>6082</v>
      </c>
      <c r="R458" s="106">
        <v>2.6739999651908871E-2</v>
      </c>
      <c r="S458" s="107">
        <v>4.1269998997449868E-2</v>
      </c>
    </row>
    <row r="459" spans="1:19" x14ac:dyDescent="0.25">
      <c r="A459" t="s">
        <v>331</v>
      </c>
      <c r="B459" t="s">
        <v>347</v>
      </c>
      <c r="C459" t="s">
        <v>347</v>
      </c>
      <c r="D459" t="s">
        <v>347</v>
      </c>
      <c r="E459" t="s">
        <v>174</v>
      </c>
      <c r="F459" t="s">
        <v>175</v>
      </c>
      <c r="G459">
        <v>9</v>
      </c>
      <c r="H459" t="s">
        <v>355</v>
      </c>
      <c r="I459" t="s">
        <v>422</v>
      </c>
      <c r="J459" t="s">
        <v>426</v>
      </c>
      <c r="K459">
        <v>12</v>
      </c>
      <c r="L459" s="106">
        <v>8.6500002071261406E-3</v>
      </c>
      <c r="M459" s="106">
        <v>1.288000028580427E-2</v>
      </c>
      <c r="N459">
        <v>310</v>
      </c>
      <c r="O459" s="106">
        <v>1.782999932765961E-2</v>
      </c>
      <c r="P459" s="106">
        <v>3.1599998474121087E-2</v>
      </c>
      <c r="Q459">
        <v>3672</v>
      </c>
      <c r="R459" s="106">
        <v>1.6140000894665722E-2</v>
      </c>
      <c r="S459" s="106">
        <v>2.491999976336956E-2</v>
      </c>
    </row>
    <row r="460" spans="1:19" x14ac:dyDescent="0.25">
      <c r="A460" t="s">
        <v>331</v>
      </c>
      <c r="B460" t="s">
        <v>347</v>
      </c>
      <c r="C460" t="s">
        <v>347</v>
      </c>
      <c r="D460" t="s">
        <v>347</v>
      </c>
      <c r="E460" t="s">
        <v>174</v>
      </c>
      <c r="F460" t="s">
        <v>175</v>
      </c>
      <c r="G460" s="105">
        <v>9</v>
      </c>
      <c r="H460" t="s">
        <v>355</v>
      </c>
      <c r="I460" t="s">
        <v>422</v>
      </c>
      <c r="J460" t="s">
        <v>427</v>
      </c>
      <c r="K460" s="105">
        <v>2</v>
      </c>
      <c r="L460" s="106">
        <v>1.4400000218302009E-3</v>
      </c>
      <c r="M460" s="106">
        <v>2.1500000730156898E-3</v>
      </c>
      <c r="N460" s="105">
        <v>67</v>
      </c>
      <c r="O460" s="106">
        <v>3.8499999791383739E-3</v>
      </c>
      <c r="P460" s="106">
        <v>6.829999852925539E-3</v>
      </c>
      <c r="Q460" s="105">
        <v>766</v>
      </c>
      <c r="R460" s="106">
        <v>3.3700000494718552E-3</v>
      </c>
      <c r="S460" s="107">
        <v>5.2000000141561031E-3</v>
      </c>
    </row>
    <row r="461" spans="1:19" x14ac:dyDescent="0.25">
      <c r="A461" t="s">
        <v>331</v>
      </c>
      <c r="B461" t="s">
        <v>347</v>
      </c>
      <c r="C461" t="s">
        <v>347</v>
      </c>
      <c r="D461" t="s">
        <v>347</v>
      </c>
      <c r="E461" t="s">
        <v>174</v>
      </c>
      <c r="F461" t="s">
        <v>175</v>
      </c>
      <c r="G461" s="105">
        <v>9</v>
      </c>
      <c r="H461" t="s">
        <v>355</v>
      </c>
      <c r="I461" t="s">
        <v>422</v>
      </c>
      <c r="J461" t="s">
        <v>428</v>
      </c>
      <c r="K461" s="105">
        <v>0</v>
      </c>
      <c r="L461" s="106">
        <v>0</v>
      </c>
      <c r="M461" s="106">
        <v>0</v>
      </c>
      <c r="N461" s="105">
        <v>0</v>
      </c>
      <c r="O461" s="106">
        <v>0</v>
      </c>
      <c r="P461" s="106">
        <v>0</v>
      </c>
      <c r="Q461" s="105">
        <v>12</v>
      </c>
      <c r="R461" s="106">
        <v>4.9999998736893758E-5</v>
      </c>
      <c r="S461" s="107">
        <v>7.9999997979030013E-5</v>
      </c>
    </row>
    <row r="462" spans="1:19" x14ac:dyDescent="0.25">
      <c r="A462" t="s">
        <v>331</v>
      </c>
      <c r="B462" t="s">
        <v>347</v>
      </c>
      <c r="C462" t="s">
        <v>347</v>
      </c>
      <c r="D462" t="s">
        <v>347</v>
      </c>
      <c r="E462" t="s">
        <v>174</v>
      </c>
      <c r="F462" t="s">
        <v>175</v>
      </c>
      <c r="G462" s="105">
        <v>9</v>
      </c>
      <c r="H462" t="s">
        <v>355</v>
      </c>
      <c r="I462" t="s">
        <v>430</v>
      </c>
      <c r="J462" t="s">
        <v>434</v>
      </c>
      <c r="K462" s="105">
        <v>29</v>
      </c>
      <c r="L462" s="106">
        <v>2.0910000428557399E-2</v>
      </c>
      <c r="M462" s="106">
        <v>2.1290000528097149E-2</v>
      </c>
      <c r="N462" s="105">
        <v>356</v>
      </c>
      <c r="O462" s="106">
        <v>2.0470000803470612E-2</v>
      </c>
      <c r="P462" s="106">
        <v>2.0800000056624409E-2</v>
      </c>
      <c r="Q462" s="105">
        <v>4987</v>
      </c>
      <c r="R462" s="106">
        <v>2.1919999271631241E-2</v>
      </c>
      <c r="S462" s="107">
        <v>2.2490000352263451E-2</v>
      </c>
    </row>
    <row r="463" spans="1:19" x14ac:dyDescent="0.25">
      <c r="A463" t="s">
        <v>331</v>
      </c>
      <c r="B463" t="s">
        <v>347</v>
      </c>
      <c r="C463" t="s">
        <v>347</v>
      </c>
      <c r="D463" t="s">
        <v>347</v>
      </c>
      <c r="E463" t="s">
        <v>174</v>
      </c>
      <c r="F463" t="s">
        <v>175</v>
      </c>
      <c r="G463" s="105">
        <v>9</v>
      </c>
      <c r="H463" t="s">
        <v>355</v>
      </c>
      <c r="I463" t="s">
        <v>430</v>
      </c>
      <c r="J463" t="s">
        <v>432</v>
      </c>
      <c r="K463" s="105">
        <v>124</v>
      </c>
      <c r="L463" s="106">
        <v>8.9400000870227814E-2</v>
      </c>
      <c r="M463" s="106">
        <v>9.1040000319480896E-2</v>
      </c>
      <c r="N463" s="105">
        <v>1386</v>
      </c>
      <c r="O463" s="106">
        <v>7.9709999263286591E-2</v>
      </c>
      <c r="P463" s="106">
        <v>8.0959998071193695E-2</v>
      </c>
      <c r="Q463" s="105">
        <v>18498</v>
      </c>
      <c r="R463" s="106">
        <v>8.1320002675056458E-2</v>
      </c>
      <c r="S463" s="107">
        <v>8.343999832868576E-2</v>
      </c>
    </row>
    <row r="464" spans="1:19" x14ac:dyDescent="0.25">
      <c r="A464" t="s">
        <v>331</v>
      </c>
      <c r="B464" t="s">
        <v>347</v>
      </c>
      <c r="C464" t="s">
        <v>347</v>
      </c>
      <c r="D464" t="s">
        <v>347</v>
      </c>
      <c r="E464" t="s">
        <v>174</v>
      </c>
      <c r="F464" t="s">
        <v>175</v>
      </c>
      <c r="G464" s="105">
        <v>9</v>
      </c>
      <c r="H464" t="s">
        <v>355</v>
      </c>
      <c r="I464" t="s">
        <v>430</v>
      </c>
      <c r="J464" t="s">
        <v>435</v>
      </c>
      <c r="K464" s="105">
        <v>2</v>
      </c>
      <c r="L464" s="106">
        <v>1.4400000218302009E-3</v>
      </c>
      <c r="M464" s="106">
        <v>1.470000017434359E-3</v>
      </c>
      <c r="N464" s="105">
        <v>16</v>
      </c>
      <c r="O464" s="106">
        <v>9.2000002041459084E-4</v>
      </c>
      <c r="P464" s="106">
        <v>9.2999998014420271E-4</v>
      </c>
      <c r="Q464" s="105">
        <v>391</v>
      </c>
      <c r="R464" s="106">
        <v>1.7199999419972301E-3</v>
      </c>
      <c r="S464" s="107">
        <v>1.760000013746321E-3</v>
      </c>
    </row>
    <row r="465" spans="1:19" x14ac:dyDescent="0.25">
      <c r="A465" t="s">
        <v>331</v>
      </c>
      <c r="B465" t="s">
        <v>347</v>
      </c>
      <c r="C465" t="s">
        <v>347</v>
      </c>
      <c r="D465" t="s">
        <v>347</v>
      </c>
      <c r="E465" t="s">
        <v>174</v>
      </c>
      <c r="F465" t="s">
        <v>175</v>
      </c>
      <c r="G465">
        <v>9</v>
      </c>
      <c r="H465" t="s">
        <v>355</v>
      </c>
      <c r="I465" t="s">
        <v>430</v>
      </c>
      <c r="J465" t="s">
        <v>436</v>
      </c>
      <c r="K465">
        <v>25</v>
      </c>
      <c r="L465" s="106">
        <v>1.802000030875206E-2</v>
      </c>
      <c r="M465" s="106">
        <v>1.8360000103712078E-2</v>
      </c>
      <c r="N465">
        <v>280</v>
      </c>
      <c r="O465" s="106">
        <v>1.610000059008598E-2</v>
      </c>
      <c r="P465" s="106">
        <v>1.6359999775886539E-2</v>
      </c>
      <c r="Q465">
        <v>6784</v>
      </c>
      <c r="R465" s="106">
        <v>2.9829999431967739E-2</v>
      </c>
      <c r="S465" s="106">
        <v>3.060000017285347E-2</v>
      </c>
    </row>
    <row r="466" spans="1:19" x14ac:dyDescent="0.25">
      <c r="A466" t="s">
        <v>331</v>
      </c>
      <c r="B466" t="s">
        <v>347</v>
      </c>
      <c r="C466" t="s">
        <v>347</v>
      </c>
      <c r="D466" t="s">
        <v>347</v>
      </c>
      <c r="E466" t="s">
        <v>174</v>
      </c>
      <c r="F466" t="s">
        <v>175</v>
      </c>
      <c r="G466" s="105">
        <v>9</v>
      </c>
      <c r="H466" t="s">
        <v>355</v>
      </c>
      <c r="I466" t="s">
        <v>430</v>
      </c>
      <c r="J466" t="s">
        <v>431</v>
      </c>
      <c r="K466" s="105">
        <v>549</v>
      </c>
      <c r="L466" s="106">
        <v>0.39581999182701111</v>
      </c>
      <c r="M466" s="106">
        <v>0.40307998657226563</v>
      </c>
      <c r="N466" s="105">
        <v>6796</v>
      </c>
      <c r="O466" s="106">
        <v>0.39083999395370478</v>
      </c>
      <c r="P466" s="106">
        <v>0.39699000120162958</v>
      </c>
      <c r="Q466" s="105">
        <v>77035</v>
      </c>
      <c r="R466" s="106">
        <v>0.33867999911308289</v>
      </c>
      <c r="S466" s="107">
        <v>0.3474699854850769</v>
      </c>
    </row>
    <row r="467" spans="1:19" x14ac:dyDescent="0.25">
      <c r="A467" t="s">
        <v>331</v>
      </c>
      <c r="B467" t="s">
        <v>347</v>
      </c>
      <c r="C467" t="s">
        <v>347</v>
      </c>
      <c r="D467" t="s">
        <v>347</v>
      </c>
      <c r="E467" t="s">
        <v>174</v>
      </c>
      <c r="F467" t="s">
        <v>175</v>
      </c>
      <c r="G467" s="105">
        <v>9</v>
      </c>
      <c r="H467" t="s">
        <v>355</v>
      </c>
      <c r="I467" t="s">
        <v>430</v>
      </c>
      <c r="J467" t="s">
        <v>502</v>
      </c>
      <c r="K467" s="105">
        <v>633</v>
      </c>
      <c r="L467" s="106">
        <v>0.45638000965118408</v>
      </c>
      <c r="M467" s="106">
        <v>0.46476000547409058</v>
      </c>
      <c r="N467" s="105">
        <v>8285</v>
      </c>
      <c r="O467" s="106">
        <v>0.47648000717163091</v>
      </c>
      <c r="P467" s="106">
        <v>0.48396998643875122</v>
      </c>
      <c r="Q467" s="105">
        <v>114008</v>
      </c>
      <c r="R467" s="106">
        <v>0.5012199878692627</v>
      </c>
      <c r="S467" s="107">
        <v>0.51424002647399902</v>
      </c>
    </row>
    <row r="468" spans="1:19" x14ac:dyDescent="0.25">
      <c r="A468" t="s">
        <v>331</v>
      </c>
      <c r="B468" t="s">
        <v>347</v>
      </c>
      <c r="C468" t="s">
        <v>347</v>
      </c>
      <c r="D468" t="s">
        <v>347</v>
      </c>
      <c r="E468" t="s">
        <v>174</v>
      </c>
      <c r="F468" t="s">
        <v>175</v>
      </c>
      <c r="G468">
        <v>9</v>
      </c>
      <c r="H468" t="s">
        <v>355</v>
      </c>
      <c r="I468" t="s">
        <v>430</v>
      </c>
      <c r="J468" t="s">
        <v>86</v>
      </c>
      <c r="K468">
        <v>25</v>
      </c>
      <c r="L468" s="106">
        <v>1.802000030875206E-2</v>
      </c>
      <c r="N468">
        <v>269</v>
      </c>
      <c r="O468" s="106">
        <v>1.5469999983906749E-2</v>
      </c>
      <c r="Q468">
        <v>5756</v>
      </c>
      <c r="R468" s="106">
        <v>2.5310000404715541E-2</v>
      </c>
    </row>
    <row r="469" spans="1:19" x14ac:dyDescent="0.25">
      <c r="A469" t="s">
        <v>331</v>
      </c>
      <c r="B469" t="s">
        <v>347</v>
      </c>
      <c r="C469" t="s">
        <v>347</v>
      </c>
      <c r="D469" t="s">
        <v>347</v>
      </c>
      <c r="E469" t="s">
        <v>174</v>
      </c>
      <c r="F469" t="s">
        <v>175</v>
      </c>
      <c r="G469">
        <v>9</v>
      </c>
      <c r="H469" t="s">
        <v>355</v>
      </c>
      <c r="I469" t="s">
        <v>401</v>
      </c>
      <c r="J469" t="s">
        <v>405</v>
      </c>
      <c r="K469">
        <v>1055</v>
      </c>
      <c r="L469" s="106">
        <v>0.76063001155853271</v>
      </c>
      <c r="M469" s="106">
        <v>0.77688002586364746</v>
      </c>
      <c r="N469">
        <v>13396</v>
      </c>
      <c r="O469" s="106">
        <v>0.77042001485824585</v>
      </c>
      <c r="P469" s="106">
        <v>0.79256999492645264</v>
      </c>
      <c r="Q469">
        <v>171311</v>
      </c>
      <c r="R469" s="106">
        <v>0.75314998626708984</v>
      </c>
      <c r="S469" s="106">
        <v>0.77806001901626587</v>
      </c>
    </row>
    <row r="470" spans="1:19" x14ac:dyDescent="0.25">
      <c r="A470" t="s">
        <v>331</v>
      </c>
      <c r="B470" t="s">
        <v>347</v>
      </c>
      <c r="C470" t="s">
        <v>347</v>
      </c>
      <c r="D470" t="s">
        <v>347</v>
      </c>
      <c r="E470" t="s">
        <v>174</v>
      </c>
      <c r="F470" t="s">
        <v>175</v>
      </c>
      <c r="G470" s="105">
        <v>9</v>
      </c>
      <c r="H470" t="s">
        <v>355</v>
      </c>
      <c r="I470" t="s">
        <v>401</v>
      </c>
      <c r="J470" t="s">
        <v>412</v>
      </c>
      <c r="K470" s="105">
        <v>122</v>
      </c>
      <c r="L470" s="106">
        <v>8.7959997355937958E-2</v>
      </c>
      <c r="M470" s="106">
        <v>8.9840002357959747E-2</v>
      </c>
      <c r="N470" s="105">
        <v>1558</v>
      </c>
      <c r="O470" s="106">
        <v>8.959999680519104E-2</v>
      </c>
      <c r="P470" s="106">
        <v>9.2179998755455017E-2</v>
      </c>
      <c r="Q470" s="105">
        <v>22313</v>
      </c>
      <c r="R470" s="106">
        <v>9.8099999129772186E-2</v>
      </c>
      <c r="S470" s="107">
        <v>0.10134000331163411</v>
      </c>
    </row>
    <row r="471" spans="1:19" x14ac:dyDescent="0.25">
      <c r="A471" t="s">
        <v>331</v>
      </c>
      <c r="B471" t="s">
        <v>347</v>
      </c>
      <c r="C471" t="s">
        <v>347</v>
      </c>
      <c r="D471" t="s">
        <v>347</v>
      </c>
      <c r="E471" t="s">
        <v>174</v>
      </c>
      <c r="F471" t="s">
        <v>175</v>
      </c>
      <c r="G471" s="105">
        <v>9</v>
      </c>
      <c r="H471" t="s">
        <v>355</v>
      </c>
      <c r="I471" t="s">
        <v>401</v>
      </c>
      <c r="J471" t="s">
        <v>413</v>
      </c>
      <c r="K471" s="105">
        <v>113</v>
      </c>
      <c r="L471" s="106">
        <v>8.1469997763633728E-2</v>
      </c>
      <c r="M471" s="106">
        <v>8.3209998905658722E-2</v>
      </c>
      <c r="N471" s="105">
        <v>1129</v>
      </c>
      <c r="O471" s="106">
        <v>6.492999941110611E-2</v>
      </c>
      <c r="P471" s="106">
        <v>6.679999828338623E-2</v>
      </c>
      <c r="Q471" s="105">
        <v>15680</v>
      </c>
      <c r="R471" s="106">
        <v>6.8939998745918274E-2</v>
      </c>
      <c r="S471" s="107">
        <v>7.1220003068447113E-2</v>
      </c>
    </row>
    <row r="472" spans="1:19" x14ac:dyDescent="0.25">
      <c r="A472" t="s">
        <v>331</v>
      </c>
      <c r="B472" t="s">
        <v>347</v>
      </c>
      <c r="C472" t="s">
        <v>347</v>
      </c>
      <c r="D472" t="s">
        <v>347</v>
      </c>
      <c r="E472" t="s">
        <v>174</v>
      </c>
      <c r="F472" t="s">
        <v>175</v>
      </c>
      <c r="G472" s="105">
        <v>9</v>
      </c>
      <c r="H472" t="s">
        <v>355</v>
      </c>
      <c r="I472" t="s">
        <v>401</v>
      </c>
      <c r="J472" t="s">
        <v>441</v>
      </c>
      <c r="K472" s="105">
        <v>29</v>
      </c>
      <c r="L472" s="106">
        <v>2.0910000428557399E-2</v>
      </c>
      <c r="N472" s="105">
        <v>486</v>
      </c>
      <c r="O472" s="106">
        <v>2.795000001788139E-2</v>
      </c>
      <c r="Q472" s="105">
        <v>7283</v>
      </c>
      <c r="R472" s="106">
        <v>3.2019998878240592E-2</v>
      </c>
      <c r="S472" s="107"/>
    </row>
    <row r="473" spans="1:19" x14ac:dyDescent="0.25">
      <c r="A473" t="s">
        <v>331</v>
      </c>
      <c r="B473" t="s">
        <v>347</v>
      </c>
      <c r="C473" t="s">
        <v>347</v>
      </c>
      <c r="D473" t="s">
        <v>347</v>
      </c>
      <c r="E473" t="s">
        <v>174</v>
      </c>
      <c r="F473" t="s">
        <v>175</v>
      </c>
      <c r="G473">
        <v>9</v>
      </c>
      <c r="H473" t="s">
        <v>355</v>
      </c>
      <c r="I473" t="s">
        <v>401</v>
      </c>
      <c r="J473" t="s">
        <v>414</v>
      </c>
      <c r="K473">
        <v>68</v>
      </c>
      <c r="L473" s="106">
        <v>4.9029998481273651E-2</v>
      </c>
      <c r="M473" s="106">
        <v>5.0069998949766159E-2</v>
      </c>
      <c r="N473">
        <v>819</v>
      </c>
      <c r="O473" s="106">
        <v>4.7100000083446503E-2</v>
      </c>
      <c r="P473" s="106">
        <v>4.8459999263286591E-2</v>
      </c>
      <c r="Q473">
        <v>10872</v>
      </c>
      <c r="R473" s="106">
        <v>4.7800000756978989E-2</v>
      </c>
      <c r="S473" s="106">
        <v>4.9380000680685043E-2</v>
      </c>
    </row>
    <row r="474" spans="1:19" x14ac:dyDescent="0.25">
      <c r="A474" t="s">
        <v>331</v>
      </c>
      <c r="B474" t="s">
        <v>347</v>
      </c>
      <c r="C474" t="s">
        <v>347</v>
      </c>
      <c r="D474" t="s">
        <v>347</v>
      </c>
      <c r="E474" t="s">
        <v>218</v>
      </c>
      <c r="F474" t="s">
        <v>219</v>
      </c>
      <c r="G474" s="105">
        <v>9</v>
      </c>
      <c r="H474" t="s">
        <v>355</v>
      </c>
      <c r="I474" t="s">
        <v>349</v>
      </c>
      <c r="J474" t="s">
        <v>350</v>
      </c>
      <c r="K474" s="105">
        <v>6</v>
      </c>
      <c r="L474" s="106">
        <v>4.0699997916817674E-3</v>
      </c>
      <c r="N474" s="105">
        <v>88</v>
      </c>
      <c r="O474" s="106">
        <v>5.0599998794496059E-3</v>
      </c>
      <c r="Q474" s="105">
        <v>1130</v>
      </c>
      <c r="R474" s="106">
        <v>4.9700001254677773E-3</v>
      </c>
      <c r="S474" s="107"/>
    </row>
    <row r="475" spans="1:19" x14ac:dyDescent="0.25">
      <c r="A475" t="s">
        <v>331</v>
      </c>
      <c r="B475" t="s">
        <v>347</v>
      </c>
      <c r="C475" t="s">
        <v>347</v>
      </c>
      <c r="D475" t="s">
        <v>347</v>
      </c>
      <c r="E475" t="s">
        <v>218</v>
      </c>
      <c r="F475" t="s">
        <v>219</v>
      </c>
      <c r="G475">
        <v>9</v>
      </c>
      <c r="H475" t="s">
        <v>355</v>
      </c>
      <c r="I475" t="s">
        <v>349</v>
      </c>
      <c r="J475" t="s">
        <v>368</v>
      </c>
      <c r="K475">
        <v>57</v>
      </c>
      <c r="L475" s="106">
        <v>3.8699999451637268E-2</v>
      </c>
      <c r="N475">
        <v>662</v>
      </c>
      <c r="O475" s="106">
        <v>3.807000070810318E-2</v>
      </c>
      <c r="Q475">
        <v>8418</v>
      </c>
      <c r="R475" s="106">
        <v>3.700999915599823E-2</v>
      </c>
    </row>
    <row r="476" spans="1:19" x14ac:dyDescent="0.25">
      <c r="A476" t="s">
        <v>331</v>
      </c>
      <c r="B476" t="s">
        <v>347</v>
      </c>
      <c r="C476" t="s">
        <v>347</v>
      </c>
      <c r="D476" t="s">
        <v>347</v>
      </c>
      <c r="E476" t="s">
        <v>218</v>
      </c>
      <c r="F476" t="s">
        <v>219</v>
      </c>
      <c r="G476" s="105">
        <v>9</v>
      </c>
      <c r="H476" t="s">
        <v>355</v>
      </c>
      <c r="I476" t="s">
        <v>349</v>
      </c>
      <c r="J476" t="s">
        <v>369</v>
      </c>
      <c r="K476" s="105">
        <v>188</v>
      </c>
      <c r="L476" s="106">
        <v>0.12762999534606931</v>
      </c>
      <c r="N476" s="105">
        <v>2109</v>
      </c>
      <c r="O476" s="106">
        <v>0.121289998292923</v>
      </c>
      <c r="Q476" s="105">
        <v>27454</v>
      </c>
      <c r="R476" s="106">
        <v>0.1207000017166138</v>
      </c>
      <c r="S476" s="107"/>
    </row>
    <row r="477" spans="1:19" x14ac:dyDescent="0.25">
      <c r="A477" t="s">
        <v>331</v>
      </c>
      <c r="B477" t="s">
        <v>347</v>
      </c>
      <c r="C477" t="s">
        <v>347</v>
      </c>
      <c r="D477" t="s">
        <v>347</v>
      </c>
      <c r="E477" t="s">
        <v>218</v>
      </c>
      <c r="F477" t="s">
        <v>219</v>
      </c>
      <c r="G477" s="105">
        <v>9</v>
      </c>
      <c r="H477" t="s">
        <v>355</v>
      </c>
      <c r="I477" t="s">
        <v>349</v>
      </c>
      <c r="J477" t="s">
        <v>370</v>
      </c>
      <c r="K477" s="105">
        <v>386</v>
      </c>
      <c r="L477" s="106">
        <v>0.26205000281333918</v>
      </c>
      <c r="N477" s="105">
        <v>4395</v>
      </c>
      <c r="O477" s="106">
        <v>0.25275999307632452</v>
      </c>
      <c r="Q477" s="105">
        <v>55879</v>
      </c>
      <c r="R477" s="106">
        <v>0.24567000567913061</v>
      </c>
      <c r="S477" s="107"/>
    </row>
    <row r="478" spans="1:19" x14ac:dyDescent="0.25">
      <c r="A478" t="s">
        <v>331</v>
      </c>
      <c r="B478" t="s">
        <v>347</v>
      </c>
      <c r="C478" t="s">
        <v>347</v>
      </c>
      <c r="D478" t="s">
        <v>347</v>
      </c>
      <c r="E478" t="s">
        <v>218</v>
      </c>
      <c r="F478" t="s">
        <v>219</v>
      </c>
      <c r="G478">
        <v>9</v>
      </c>
      <c r="H478" t="s">
        <v>355</v>
      </c>
      <c r="I478" t="s">
        <v>349</v>
      </c>
      <c r="J478" t="s">
        <v>371</v>
      </c>
      <c r="K478">
        <v>355</v>
      </c>
      <c r="L478" s="106">
        <v>0.24099999666213989</v>
      </c>
      <c r="N478">
        <v>4513</v>
      </c>
      <c r="O478" s="106">
        <v>0.25955000519752502</v>
      </c>
      <c r="Q478">
        <v>57982</v>
      </c>
      <c r="R478" s="106">
        <v>0.25490999221801758</v>
      </c>
    </row>
    <row r="479" spans="1:19" x14ac:dyDescent="0.25">
      <c r="A479" t="s">
        <v>331</v>
      </c>
      <c r="B479" t="s">
        <v>347</v>
      </c>
      <c r="C479" t="s">
        <v>347</v>
      </c>
      <c r="D479" t="s">
        <v>347</v>
      </c>
      <c r="E479" t="s">
        <v>218</v>
      </c>
      <c r="F479" t="s">
        <v>219</v>
      </c>
      <c r="G479">
        <v>9</v>
      </c>
      <c r="H479" t="s">
        <v>355</v>
      </c>
      <c r="I479" t="s">
        <v>349</v>
      </c>
      <c r="J479" t="s">
        <v>372</v>
      </c>
      <c r="K479">
        <v>311</v>
      </c>
      <c r="L479" s="106">
        <v>0.2111299932003021</v>
      </c>
      <c r="N479">
        <v>3392</v>
      </c>
      <c r="O479" s="106">
        <v>0.1950799971818924</v>
      </c>
      <c r="Q479">
        <v>44765</v>
      </c>
      <c r="R479" s="106">
        <v>0.19679999351501459</v>
      </c>
    </row>
    <row r="480" spans="1:19" x14ac:dyDescent="0.25">
      <c r="A480" t="s">
        <v>331</v>
      </c>
      <c r="B480" t="s">
        <v>347</v>
      </c>
      <c r="C480" t="s">
        <v>347</v>
      </c>
      <c r="D480" t="s">
        <v>347</v>
      </c>
      <c r="E480" t="s">
        <v>218</v>
      </c>
      <c r="F480" t="s">
        <v>219</v>
      </c>
      <c r="G480" s="105">
        <v>9</v>
      </c>
      <c r="H480" t="s">
        <v>355</v>
      </c>
      <c r="I480" t="s">
        <v>349</v>
      </c>
      <c r="J480" t="s">
        <v>373</v>
      </c>
      <c r="K480" s="105">
        <v>170</v>
      </c>
      <c r="L480" s="106">
        <v>0.1154100000858307</v>
      </c>
      <c r="N480" s="105">
        <v>2229</v>
      </c>
      <c r="O480" s="106">
        <v>0.1281899958848953</v>
      </c>
      <c r="Q480" s="105">
        <v>31831</v>
      </c>
      <c r="R480" s="106">
        <v>0.1399399936199188</v>
      </c>
      <c r="S480" s="107"/>
    </row>
    <row r="481" spans="1:19" x14ac:dyDescent="0.25">
      <c r="A481" t="s">
        <v>331</v>
      </c>
      <c r="B481" t="s">
        <v>347</v>
      </c>
      <c r="C481" t="s">
        <v>347</v>
      </c>
      <c r="D481" t="s">
        <v>347</v>
      </c>
      <c r="E481" t="s">
        <v>218</v>
      </c>
      <c r="F481" t="s">
        <v>219</v>
      </c>
      <c r="G481" s="105">
        <v>9</v>
      </c>
      <c r="H481" t="s">
        <v>355</v>
      </c>
      <c r="I481" t="s">
        <v>438</v>
      </c>
      <c r="J481" t="s">
        <v>48</v>
      </c>
      <c r="K481" s="105">
        <v>1234</v>
      </c>
      <c r="L481" s="106">
        <v>0.83775001764297485</v>
      </c>
      <c r="M481" s="106">
        <v>0.85992997884750366</v>
      </c>
      <c r="N481" s="105">
        <v>14464</v>
      </c>
      <c r="O481" s="106">
        <v>0.83183997869491577</v>
      </c>
      <c r="P481" s="106">
        <v>0.85575997829437256</v>
      </c>
      <c r="Q481" s="105">
        <v>186401</v>
      </c>
      <c r="R481" s="106">
        <v>0.81949001550674438</v>
      </c>
      <c r="S481" s="107">
        <v>0.8465999960899353</v>
      </c>
    </row>
    <row r="482" spans="1:19" x14ac:dyDescent="0.25">
      <c r="A482" t="s">
        <v>331</v>
      </c>
      <c r="B482" t="s">
        <v>347</v>
      </c>
      <c r="C482" t="s">
        <v>347</v>
      </c>
      <c r="D482" t="s">
        <v>347</v>
      </c>
      <c r="E482" t="s">
        <v>218</v>
      </c>
      <c r="F482" t="s">
        <v>219</v>
      </c>
      <c r="G482" s="105">
        <v>9</v>
      </c>
      <c r="H482" t="s">
        <v>355</v>
      </c>
      <c r="I482" t="s">
        <v>438</v>
      </c>
      <c r="J482" t="s">
        <v>42</v>
      </c>
      <c r="K482" s="105">
        <v>111</v>
      </c>
      <c r="L482" s="106">
        <v>7.5360000133514404E-2</v>
      </c>
      <c r="M482" s="106">
        <v>7.734999805688858E-2</v>
      </c>
      <c r="N482" s="105">
        <v>1455</v>
      </c>
      <c r="O482" s="106">
        <v>8.3679996430873871E-2</v>
      </c>
      <c r="P482" s="106">
        <v>8.6079999804496765E-2</v>
      </c>
      <c r="Q482" s="105">
        <v>20350</v>
      </c>
      <c r="R482" s="106">
        <v>8.9469999074935913E-2</v>
      </c>
      <c r="S482" s="107">
        <v>9.2430002987384796E-2</v>
      </c>
    </row>
    <row r="483" spans="1:19" x14ac:dyDescent="0.25">
      <c r="A483" t="s">
        <v>331</v>
      </c>
      <c r="B483" t="s">
        <v>347</v>
      </c>
      <c r="C483" t="s">
        <v>347</v>
      </c>
      <c r="D483" t="s">
        <v>347</v>
      </c>
      <c r="E483" t="s">
        <v>218</v>
      </c>
      <c r="F483" t="s">
        <v>219</v>
      </c>
      <c r="G483" s="105">
        <v>9</v>
      </c>
      <c r="H483" t="s">
        <v>355</v>
      </c>
      <c r="I483" t="s">
        <v>438</v>
      </c>
      <c r="J483" t="s">
        <v>374</v>
      </c>
      <c r="K483" s="105">
        <v>90</v>
      </c>
      <c r="L483" s="106">
        <v>6.1099998652935028E-2</v>
      </c>
      <c r="M483" s="106">
        <v>6.2720000743865967E-2</v>
      </c>
      <c r="N483" s="105">
        <v>983</v>
      </c>
      <c r="O483" s="106">
        <v>5.6529998779296882E-2</v>
      </c>
      <c r="P483" s="106">
        <v>5.8159999549388892E-2</v>
      </c>
      <c r="Q483" s="105">
        <v>13425</v>
      </c>
      <c r="R483" s="106">
        <v>5.9020001441240311E-2</v>
      </c>
      <c r="S483" s="107">
        <v>6.0970000922679901E-2</v>
      </c>
    </row>
    <row r="484" spans="1:19" x14ac:dyDescent="0.25">
      <c r="A484" t="s">
        <v>331</v>
      </c>
      <c r="B484" t="s">
        <v>347</v>
      </c>
      <c r="C484" t="s">
        <v>347</v>
      </c>
      <c r="D484" t="s">
        <v>347</v>
      </c>
      <c r="E484" t="s">
        <v>218</v>
      </c>
      <c r="F484" t="s">
        <v>219</v>
      </c>
      <c r="G484" s="105">
        <v>9</v>
      </c>
      <c r="H484" t="s">
        <v>355</v>
      </c>
      <c r="I484" t="s">
        <v>438</v>
      </c>
      <c r="J484" t="s">
        <v>86</v>
      </c>
      <c r="K484" s="105">
        <v>38</v>
      </c>
      <c r="L484" s="106">
        <v>2.5800000876188282E-2</v>
      </c>
      <c r="N484" s="105">
        <v>486</v>
      </c>
      <c r="O484" s="106">
        <v>2.795000001788139E-2</v>
      </c>
      <c r="Q484" s="105">
        <v>7283</v>
      </c>
      <c r="R484" s="106">
        <v>3.2019998878240592E-2</v>
      </c>
      <c r="S484" s="107"/>
    </row>
    <row r="485" spans="1:19" x14ac:dyDescent="0.25">
      <c r="A485" t="s">
        <v>331</v>
      </c>
      <c r="B485" t="s">
        <v>347</v>
      </c>
      <c r="C485" t="s">
        <v>347</v>
      </c>
      <c r="D485" t="s">
        <v>347</v>
      </c>
      <c r="E485" t="s">
        <v>218</v>
      </c>
      <c r="F485" t="s">
        <v>219</v>
      </c>
      <c r="G485">
        <v>9</v>
      </c>
      <c r="H485" t="s">
        <v>355</v>
      </c>
      <c r="I485" t="s">
        <v>375</v>
      </c>
      <c r="J485" t="s">
        <v>376</v>
      </c>
      <c r="K485">
        <v>324</v>
      </c>
      <c r="L485" s="106">
        <v>0.21996000409126279</v>
      </c>
      <c r="N485">
        <v>3592</v>
      </c>
      <c r="O485" s="106">
        <v>0.20657999813556671</v>
      </c>
      <c r="Q485">
        <v>47189</v>
      </c>
      <c r="R485" s="106">
        <v>0.20746000111103061</v>
      </c>
    </row>
    <row r="486" spans="1:19" x14ac:dyDescent="0.25">
      <c r="A486" t="s">
        <v>331</v>
      </c>
      <c r="B486" t="s">
        <v>347</v>
      </c>
      <c r="C486" t="s">
        <v>347</v>
      </c>
      <c r="D486" t="s">
        <v>347</v>
      </c>
      <c r="E486" t="s">
        <v>218</v>
      </c>
      <c r="F486" t="s">
        <v>219</v>
      </c>
      <c r="G486" s="105">
        <v>9</v>
      </c>
      <c r="H486" t="s">
        <v>355</v>
      </c>
      <c r="I486" t="s">
        <v>375</v>
      </c>
      <c r="J486" t="s">
        <v>377</v>
      </c>
      <c r="K486" s="105">
        <v>322</v>
      </c>
      <c r="L486" s="106">
        <v>0.2186000049114227</v>
      </c>
      <c r="N486" s="105">
        <v>3674</v>
      </c>
      <c r="O486" s="106">
        <v>0.2113000005483627</v>
      </c>
      <c r="Q486" s="105">
        <v>47420</v>
      </c>
      <c r="R486" s="106">
        <v>0.20848000049591059</v>
      </c>
      <c r="S486" s="107"/>
    </row>
    <row r="487" spans="1:19" x14ac:dyDescent="0.25">
      <c r="A487" t="s">
        <v>331</v>
      </c>
      <c r="B487" t="s">
        <v>347</v>
      </c>
      <c r="C487" t="s">
        <v>347</v>
      </c>
      <c r="D487" t="s">
        <v>347</v>
      </c>
      <c r="E487" t="s">
        <v>218</v>
      </c>
      <c r="F487" t="s">
        <v>219</v>
      </c>
      <c r="G487">
        <v>9</v>
      </c>
      <c r="H487" t="s">
        <v>355</v>
      </c>
      <c r="I487" t="s">
        <v>375</v>
      </c>
      <c r="J487" t="s">
        <v>378</v>
      </c>
      <c r="K487">
        <v>257</v>
      </c>
      <c r="L487" s="106">
        <v>0.17447000741958621</v>
      </c>
      <c r="N487">
        <v>2928</v>
      </c>
      <c r="O487" s="106">
        <v>0.1683900058269501</v>
      </c>
      <c r="Q487">
        <v>37332</v>
      </c>
      <c r="R487" s="106">
        <v>0.1641300022602081</v>
      </c>
    </row>
    <row r="488" spans="1:19" x14ac:dyDescent="0.25">
      <c r="A488" t="s">
        <v>331</v>
      </c>
      <c r="B488" t="s">
        <v>347</v>
      </c>
      <c r="C488" t="s">
        <v>347</v>
      </c>
      <c r="D488" t="s">
        <v>347</v>
      </c>
      <c r="E488" t="s">
        <v>218</v>
      </c>
      <c r="F488" t="s">
        <v>219</v>
      </c>
      <c r="G488" s="105">
        <v>9</v>
      </c>
      <c r="H488" t="s">
        <v>355</v>
      </c>
      <c r="I488" t="s">
        <v>375</v>
      </c>
      <c r="J488" t="s">
        <v>379</v>
      </c>
      <c r="K488" s="105">
        <v>273</v>
      </c>
      <c r="L488" s="106">
        <v>0.18534000217914581</v>
      </c>
      <c r="N488" s="105">
        <v>3540</v>
      </c>
      <c r="O488" s="106">
        <v>0.20359000563621521</v>
      </c>
      <c r="Q488" s="105">
        <v>47525</v>
      </c>
      <c r="R488" s="106">
        <v>0.20893999934196469</v>
      </c>
      <c r="S488" s="107"/>
    </row>
    <row r="489" spans="1:19" x14ac:dyDescent="0.25">
      <c r="A489" t="s">
        <v>331</v>
      </c>
      <c r="B489" t="s">
        <v>347</v>
      </c>
      <c r="C489" t="s">
        <v>347</v>
      </c>
      <c r="D489" t="s">
        <v>347</v>
      </c>
      <c r="E489" t="s">
        <v>218</v>
      </c>
      <c r="F489" t="s">
        <v>219</v>
      </c>
      <c r="G489" s="105">
        <v>9</v>
      </c>
      <c r="H489" t="s">
        <v>355</v>
      </c>
      <c r="I489" t="s">
        <v>375</v>
      </c>
      <c r="J489" t="s">
        <v>380</v>
      </c>
      <c r="K489" s="105">
        <v>297</v>
      </c>
      <c r="L489" s="106">
        <v>0.20162999629974371</v>
      </c>
      <c r="N489" s="105">
        <v>3654</v>
      </c>
      <c r="O489" s="106">
        <v>0.2101400047540665</v>
      </c>
      <c r="Q489" s="105">
        <v>47993</v>
      </c>
      <c r="R489" s="106">
        <v>0.210999995470047</v>
      </c>
      <c r="S489" s="107"/>
    </row>
    <row r="490" spans="1:19" x14ac:dyDescent="0.25">
      <c r="A490" t="s">
        <v>331</v>
      </c>
      <c r="B490" t="s">
        <v>347</v>
      </c>
      <c r="C490" t="s">
        <v>347</v>
      </c>
      <c r="D490" t="s">
        <v>347</v>
      </c>
      <c r="E490" t="s">
        <v>218</v>
      </c>
      <c r="F490" t="s">
        <v>219</v>
      </c>
      <c r="G490" s="105">
        <v>9</v>
      </c>
      <c r="H490" t="s">
        <v>355</v>
      </c>
      <c r="I490" t="s">
        <v>381</v>
      </c>
      <c r="J490" t="s">
        <v>382</v>
      </c>
      <c r="K490" s="105">
        <v>28</v>
      </c>
      <c r="L490" s="106">
        <v>1.9009999930858609E-2</v>
      </c>
      <c r="M490" s="106">
        <v>2.8400000184774399E-2</v>
      </c>
      <c r="N490" s="105">
        <v>346</v>
      </c>
      <c r="O490" s="106">
        <v>1.9899999722838398E-2</v>
      </c>
      <c r="P490" s="106">
        <v>2.54100002348423E-2</v>
      </c>
      <c r="Q490" s="105">
        <v>5423</v>
      </c>
      <c r="R490" s="106">
        <v>2.384000085294247E-2</v>
      </c>
      <c r="S490" s="107">
        <v>3.0780000612139698E-2</v>
      </c>
    </row>
    <row r="491" spans="1:19" x14ac:dyDescent="0.25">
      <c r="A491" t="s">
        <v>331</v>
      </c>
      <c r="B491" t="s">
        <v>347</v>
      </c>
      <c r="C491" t="s">
        <v>347</v>
      </c>
      <c r="D491" t="s">
        <v>347</v>
      </c>
      <c r="E491" t="s">
        <v>218</v>
      </c>
      <c r="F491" t="s">
        <v>219</v>
      </c>
      <c r="G491">
        <v>9</v>
      </c>
      <c r="H491" t="s">
        <v>355</v>
      </c>
      <c r="I491" t="s">
        <v>381</v>
      </c>
      <c r="J491" t="s">
        <v>383</v>
      </c>
      <c r="K491">
        <v>190</v>
      </c>
      <c r="L491" s="106">
        <v>0.1289899945259094</v>
      </c>
      <c r="M491" s="106">
        <v>0.19269999861717221</v>
      </c>
      <c r="N491">
        <v>2072</v>
      </c>
      <c r="O491" s="106">
        <v>0.119159996509552</v>
      </c>
      <c r="P491" s="106">
        <v>0.15218999981880191</v>
      </c>
      <c r="Q491">
        <v>26007</v>
      </c>
      <c r="R491" s="106">
        <v>0.11433999985456469</v>
      </c>
      <c r="S491" s="106">
        <v>0.1476300060749054</v>
      </c>
    </row>
    <row r="492" spans="1:19" x14ac:dyDescent="0.25">
      <c r="A492" t="s">
        <v>331</v>
      </c>
      <c r="B492" t="s">
        <v>347</v>
      </c>
      <c r="C492" t="s">
        <v>347</v>
      </c>
      <c r="D492" t="s">
        <v>347</v>
      </c>
      <c r="E492" t="s">
        <v>218</v>
      </c>
      <c r="F492" t="s">
        <v>219</v>
      </c>
      <c r="G492" s="105">
        <v>9</v>
      </c>
      <c r="H492" t="s">
        <v>355</v>
      </c>
      <c r="I492" t="s">
        <v>381</v>
      </c>
      <c r="J492" t="s">
        <v>384</v>
      </c>
      <c r="K492" s="105">
        <v>768</v>
      </c>
      <c r="L492" s="106">
        <v>0.52138000726699829</v>
      </c>
      <c r="M492" s="106">
        <v>0.77890002727508545</v>
      </c>
      <c r="N492" s="105">
        <v>11197</v>
      </c>
      <c r="O492" s="106">
        <v>0.64394998550415039</v>
      </c>
      <c r="P492" s="106">
        <v>0.82239997386932373</v>
      </c>
      <c r="Q492" s="105">
        <v>144739</v>
      </c>
      <c r="R492" s="106">
        <v>0.6363300085067749</v>
      </c>
      <c r="S492" s="107">
        <v>0.82159000635147095</v>
      </c>
    </row>
    <row r="493" spans="1:19" x14ac:dyDescent="0.25">
      <c r="A493" t="s">
        <v>331</v>
      </c>
      <c r="B493" t="s">
        <v>347</v>
      </c>
      <c r="C493" t="s">
        <v>347</v>
      </c>
      <c r="D493" t="s">
        <v>347</v>
      </c>
      <c r="E493" t="s">
        <v>218</v>
      </c>
      <c r="F493" t="s">
        <v>219</v>
      </c>
      <c r="G493">
        <v>9</v>
      </c>
      <c r="H493" t="s">
        <v>355</v>
      </c>
      <c r="I493" t="s">
        <v>381</v>
      </c>
      <c r="J493" t="s">
        <v>385</v>
      </c>
      <c r="K493">
        <v>487</v>
      </c>
      <c r="L493" s="106">
        <v>0.33061999082565308</v>
      </c>
      <c r="N493">
        <v>3773</v>
      </c>
      <c r="O493" s="106">
        <v>0.21698999404907229</v>
      </c>
      <c r="Q493">
        <v>51290</v>
      </c>
      <c r="R493" s="106">
        <v>0.22549000382423401</v>
      </c>
    </row>
    <row r="494" spans="1:19" x14ac:dyDescent="0.25">
      <c r="A494" t="s">
        <v>331</v>
      </c>
      <c r="B494" t="s">
        <v>347</v>
      </c>
      <c r="C494" t="s">
        <v>347</v>
      </c>
      <c r="D494" t="s">
        <v>347</v>
      </c>
      <c r="E494" t="s">
        <v>218</v>
      </c>
      <c r="F494" t="s">
        <v>219</v>
      </c>
      <c r="G494" s="105">
        <v>9</v>
      </c>
      <c r="H494" t="s">
        <v>355</v>
      </c>
      <c r="I494" t="s">
        <v>386</v>
      </c>
      <c r="J494" t="s">
        <v>387</v>
      </c>
      <c r="K494" s="105">
        <v>55</v>
      </c>
      <c r="L494" s="106">
        <v>3.734000027179718E-2</v>
      </c>
      <c r="M494" s="106">
        <v>3.8490001112222672E-2</v>
      </c>
      <c r="N494" s="105">
        <v>957</v>
      </c>
      <c r="O494" s="106">
        <v>5.5039998143911362E-2</v>
      </c>
      <c r="P494" s="106">
        <v>5.6639999151229858E-2</v>
      </c>
      <c r="Q494" s="105">
        <v>12181</v>
      </c>
      <c r="R494" s="106">
        <v>5.3550001233816147E-2</v>
      </c>
      <c r="S494" s="107">
        <v>5.4999999701976783E-2</v>
      </c>
    </row>
    <row r="495" spans="1:19" x14ac:dyDescent="0.25">
      <c r="A495" t="s">
        <v>331</v>
      </c>
      <c r="B495" t="s">
        <v>347</v>
      </c>
      <c r="C495" t="s">
        <v>347</v>
      </c>
      <c r="D495" t="s">
        <v>347</v>
      </c>
      <c r="E495" t="s">
        <v>218</v>
      </c>
      <c r="F495" t="s">
        <v>219</v>
      </c>
      <c r="G495" s="105">
        <v>9</v>
      </c>
      <c r="H495" t="s">
        <v>355</v>
      </c>
      <c r="I495" t="s">
        <v>386</v>
      </c>
      <c r="J495" t="s">
        <v>388</v>
      </c>
      <c r="K495" s="105">
        <v>43</v>
      </c>
      <c r="L495" s="106">
        <v>2.919000014662743E-2</v>
      </c>
      <c r="M495" s="106">
        <v>3.009000048041344E-2</v>
      </c>
      <c r="N495" s="105">
        <v>307</v>
      </c>
      <c r="O495" s="106">
        <v>1.7659999430179599E-2</v>
      </c>
      <c r="P495" s="106">
        <v>1.8169999122619629E-2</v>
      </c>
      <c r="Q495" s="105">
        <v>6321</v>
      </c>
      <c r="R495" s="106">
        <v>2.77900006622076E-2</v>
      </c>
      <c r="S495" s="107">
        <v>2.8540000319480899E-2</v>
      </c>
    </row>
    <row r="496" spans="1:19" x14ac:dyDescent="0.25">
      <c r="A496" t="s">
        <v>331</v>
      </c>
      <c r="B496" t="s">
        <v>347</v>
      </c>
      <c r="C496" t="s">
        <v>347</v>
      </c>
      <c r="D496" t="s">
        <v>347</v>
      </c>
      <c r="E496" t="s">
        <v>218</v>
      </c>
      <c r="F496" t="s">
        <v>219</v>
      </c>
      <c r="G496" s="105">
        <v>9</v>
      </c>
      <c r="H496" t="s">
        <v>355</v>
      </c>
      <c r="I496" t="s">
        <v>386</v>
      </c>
      <c r="J496" t="s">
        <v>85</v>
      </c>
      <c r="K496" s="105">
        <v>42</v>
      </c>
      <c r="L496" s="106">
        <v>2.8510000556707379E-2</v>
      </c>
      <c r="M496" s="106">
        <v>2.9389999806880951E-2</v>
      </c>
      <c r="N496" s="105">
        <v>411</v>
      </c>
      <c r="O496" s="106">
        <v>2.3639999330043789E-2</v>
      </c>
      <c r="P496" s="106">
        <v>2.4320000782608989E-2</v>
      </c>
      <c r="Q496" s="105">
        <v>4872</v>
      </c>
      <c r="R496" s="106">
        <v>2.1420000120997429E-2</v>
      </c>
      <c r="S496" s="107">
        <v>2.199999988079071E-2</v>
      </c>
    </row>
    <row r="497" spans="1:19" x14ac:dyDescent="0.25">
      <c r="A497" t="s">
        <v>331</v>
      </c>
      <c r="B497" t="s">
        <v>347</v>
      </c>
      <c r="C497" t="s">
        <v>347</v>
      </c>
      <c r="D497" t="s">
        <v>347</v>
      </c>
      <c r="E497" t="s">
        <v>218</v>
      </c>
      <c r="F497" t="s">
        <v>219</v>
      </c>
      <c r="G497" s="105">
        <v>9</v>
      </c>
      <c r="H497" t="s">
        <v>355</v>
      </c>
      <c r="I497" t="s">
        <v>386</v>
      </c>
      <c r="J497" t="s">
        <v>389</v>
      </c>
      <c r="K497" s="105">
        <v>2</v>
      </c>
      <c r="L497" s="106">
        <v>1.3599999947473409E-3</v>
      </c>
      <c r="M497" s="106">
        <v>1.39999995008111E-3</v>
      </c>
      <c r="N497" s="105">
        <v>149</v>
      </c>
      <c r="O497" s="106">
        <v>8.569999597966671E-3</v>
      </c>
      <c r="P497" s="106">
        <v>8.8200001046061516E-3</v>
      </c>
      <c r="Q497" s="105">
        <v>4049</v>
      </c>
      <c r="R497" s="106">
        <v>1.779999956488609E-2</v>
      </c>
      <c r="S497" s="107">
        <v>1.8279999494552609E-2</v>
      </c>
    </row>
    <row r="498" spans="1:19" x14ac:dyDescent="0.25">
      <c r="A498" t="s">
        <v>331</v>
      </c>
      <c r="B498" t="s">
        <v>347</v>
      </c>
      <c r="C498" t="s">
        <v>347</v>
      </c>
      <c r="D498" t="s">
        <v>347</v>
      </c>
      <c r="E498" t="s">
        <v>218</v>
      </c>
      <c r="F498" t="s">
        <v>219</v>
      </c>
      <c r="G498">
        <v>9</v>
      </c>
      <c r="H498" t="s">
        <v>355</v>
      </c>
      <c r="I498" t="s">
        <v>386</v>
      </c>
      <c r="J498" t="s">
        <v>86</v>
      </c>
      <c r="K498">
        <v>44</v>
      </c>
      <c r="L498" s="106">
        <v>2.986999973654747E-2</v>
      </c>
      <c r="N498">
        <v>491</v>
      </c>
      <c r="O498" s="106">
        <v>2.8240000829100609E-2</v>
      </c>
      <c r="Q498">
        <v>5972</v>
      </c>
      <c r="R498" s="106">
        <v>2.6259999722242359E-2</v>
      </c>
    </row>
    <row r="499" spans="1:19" x14ac:dyDescent="0.25">
      <c r="A499" t="s">
        <v>331</v>
      </c>
      <c r="B499" t="s">
        <v>347</v>
      </c>
      <c r="C499" t="s">
        <v>347</v>
      </c>
      <c r="D499" t="s">
        <v>347</v>
      </c>
      <c r="E499" t="s">
        <v>218</v>
      </c>
      <c r="F499" t="s">
        <v>219</v>
      </c>
      <c r="G499" s="105">
        <v>9</v>
      </c>
      <c r="H499" t="s">
        <v>355</v>
      </c>
      <c r="I499" t="s">
        <v>386</v>
      </c>
      <c r="J499" t="s">
        <v>84</v>
      </c>
      <c r="K499" s="105">
        <v>1287</v>
      </c>
      <c r="L499" s="106">
        <v>0.87373000383377075</v>
      </c>
      <c r="M499" s="106">
        <v>0.90062999725341797</v>
      </c>
      <c r="N499" s="105">
        <v>15073</v>
      </c>
      <c r="O499" s="106">
        <v>0.86685997247695923</v>
      </c>
      <c r="P499" s="106">
        <v>0.89205002784729004</v>
      </c>
      <c r="Q499" s="105">
        <v>194064</v>
      </c>
      <c r="R499" s="106">
        <v>0.85317999124526978</v>
      </c>
      <c r="S499" s="107">
        <v>0.87619000673294067</v>
      </c>
    </row>
    <row r="500" spans="1:19" x14ac:dyDescent="0.25">
      <c r="A500" t="s">
        <v>331</v>
      </c>
      <c r="B500" t="s">
        <v>347</v>
      </c>
      <c r="C500" t="s">
        <v>347</v>
      </c>
      <c r="D500" t="s">
        <v>347</v>
      </c>
      <c r="E500" t="s">
        <v>218</v>
      </c>
      <c r="F500" t="s">
        <v>219</v>
      </c>
      <c r="G500">
        <v>9</v>
      </c>
      <c r="H500" t="s">
        <v>355</v>
      </c>
      <c r="I500" t="s">
        <v>419</v>
      </c>
      <c r="J500" t="s">
        <v>390</v>
      </c>
      <c r="K500">
        <v>487</v>
      </c>
      <c r="L500" s="106">
        <v>0.33061999082565308</v>
      </c>
      <c r="N500">
        <v>3773</v>
      </c>
      <c r="O500" s="106">
        <v>0.21698999404907229</v>
      </c>
      <c r="Q500">
        <v>51290</v>
      </c>
      <c r="R500" s="106">
        <v>0.22549000382423401</v>
      </c>
    </row>
    <row r="501" spans="1:19" x14ac:dyDescent="0.25">
      <c r="A501" t="s">
        <v>331</v>
      </c>
      <c r="B501" t="s">
        <v>347</v>
      </c>
      <c r="C501" t="s">
        <v>347</v>
      </c>
      <c r="D501" t="s">
        <v>347</v>
      </c>
      <c r="E501" t="s">
        <v>218</v>
      </c>
      <c r="F501" t="s">
        <v>219</v>
      </c>
      <c r="G501" s="105">
        <v>9</v>
      </c>
      <c r="H501" t="s">
        <v>355</v>
      </c>
      <c r="I501" t="s">
        <v>419</v>
      </c>
      <c r="J501" t="s">
        <v>391</v>
      </c>
      <c r="K501" s="105">
        <v>190</v>
      </c>
      <c r="L501" s="106">
        <v>0.1289899945259094</v>
      </c>
      <c r="M501" s="106">
        <v>0.19269999861717221</v>
      </c>
      <c r="N501" s="105">
        <v>2072</v>
      </c>
      <c r="O501" s="106">
        <v>0.119159996509552</v>
      </c>
      <c r="P501" s="106">
        <v>0.15218999981880191</v>
      </c>
      <c r="Q501" s="105">
        <v>26007</v>
      </c>
      <c r="R501" s="106">
        <v>0.11433999985456469</v>
      </c>
      <c r="S501" s="107">
        <v>0.1476300060749054</v>
      </c>
    </row>
    <row r="502" spans="1:19" x14ac:dyDescent="0.25">
      <c r="A502" t="s">
        <v>331</v>
      </c>
      <c r="B502" t="s">
        <v>347</v>
      </c>
      <c r="C502" t="s">
        <v>347</v>
      </c>
      <c r="D502" t="s">
        <v>347</v>
      </c>
      <c r="E502" t="s">
        <v>218</v>
      </c>
      <c r="F502" t="s">
        <v>219</v>
      </c>
      <c r="G502" s="105">
        <v>9</v>
      </c>
      <c r="H502" t="s">
        <v>355</v>
      </c>
      <c r="I502" t="s">
        <v>419</v>
      </c>
      <c r="J502" t="s">
        <v>392</v>
      </c>
      <c r="K502" s="105">
        <v>306</v>
      </c>
      <c r="L502" s="106">
        <v>0.207739993929863</v>
      </c>
      <c r="M502" s="106">
        <v>0.31033998727798462</v>
      </c>
      <c r="N502" s="105">
        <v>5682</v>
      </c>
      <c r="O502" s="106">
        <v>0.32677999138832092</v>
      </c>
      <c r="P502" s="106">
        <v>0.41732999682426453</v>
      </c>
      <c r="Q502" s="105">
        <v>69347</v>
      </c>
      <c r="R502" s="106">
        <v>0.30487999320030212</v>
      </c>
      <c r="S502" s="107">
        <v>0.39364001154899603</v>
      </c>
    </row>
    <row r="503" spans="1:19" x14ac:dyDescent="0.25">
      <c r="A503" t="s">
        <v>331</v>
      </c>
      <c r="B503" t="s">
        <v>347</v>
      </c>
      <c r="C503" t="s">
        <v>347</v>
      </c>
      <c r="D503" t="s">
        <v>347</v>
      </c>
      <c r="E503" t="s">
        <v>218</v>
      </c>
      <c r="F503" t="s">
        <v>219</v>
      </c>
      <c r="G503" s="105">
        <v>9</v>
      </c>
      <c r="H503" t="s">
        <v>355</v>
      </c>
      <c r="I503" t="s">
        <v>419</v>
      </c>
      <c r="J503" t="s">
        <v>393</v>
      </c>
      <c r="K503" s="105">
        <v>395</v>
      </c>
      <c r="L503" s="106">
        <v>0.26815998554229742</v>
      </c>
      <c r="M503" s="106">
        <v>0.40060999989509583</v>
      </c>
      <c r="N503" s="105">
        <v>4826</v>
      </c>
      <c r="O503" s="106">
        <v>0.27755001187324518</v>
      </c>
      <c r="P503" s="106">
        <v>0.35446000099182129</v>
      </c>
      <c r="Q503" s="105">
        <v>66079</v>
      </c>
      <c r="R503" s="106">
        <v>0.29050999879837042</v>
      </c>
      <c r="S503" s="107">
        <v>0.37509000301361078</v>
      </c>
    </row>
    <row r="504" spans="1:19" x14ac:dyDescent="0.25">
      <c r="A504" t="s">
        <v>331</v>
      </c>
      <c r="B504" t="s">
        <v>347</v>
      </c>
      <c r="C504" t="s">
        <v>347</v>
      </c>
      <c r="D504" t="s">
        <v>347</v>
      </c>
      <c r="E504" t="s">
        <v>218</v>
      </c>
      <c r="F504" t="s">
        <v>219</v>
      </c>
      <c r="G504">
        <v>9</v>
      </c>
      <c r="H504" t="s">
        <v>355</v>
      </c>
      <c r="I504" t="s">
        <v>419</v>
      </c>
      <c r="J504" t="s">
        <v>394</v>
      </c>
      <c r="K504">
        <v>95</v>
      </c>
      <c r="L504" s="106">
        <v>6.4489997923374176E-2</v>
      </c>
      <c r="M504" s="106">
        <v>9.6349999308586121E-2</v>
      </c>
      <c r="N504">
        <v>1035</v>
      </c>
      <c r="O504" s="106">
        <v>5.9519998729228973E-2</v>
      </c>
      <c r="P504" s="106">
        <v>7.6020002365112305E-2</v>
      </c>
      <c r="Q504">
        <v>14736</v>
      </c>
      <c r="R504" s="106">
        <v>6.4790003001689911E-2</v>
      </c>
      <c r="S504" s="106">
        <v>8.3650000393390656E-2</v>
      </c>
    </row>
    <row r="505" spans="1:19" x14ac:dyDescent="0.25">
      <c r="A505" t="s">
        <v>331</v>
      </c>
      <c r="B505" t="s">
        <v>347</v>
      </c>
      <c r="C505" t="s">
        <v>347</v>
      </c>
      <c r="D505" t="s">
        <v>347</v>
      </c>
      <c r="E505" t="s">
        <v>218</v>
      </c>
      <c r="F505" t="s">
        <v>219</v>
      </c>
      <c r="G505">
        <v>9</v>
      </c>
      <c r="H505" t="s">
        <v>355</v>
      </c>
      <c r="I505" t="s">
        <v>439</v>
      </c>
      <c r="J505" t="s">
        <v>440</v>
      </c>
      <c r="K505">
        <v>487</v>
      </c>
      <c r="L505" s="106">
        <v>0.33061999082565308</v>
      </c>
      <c r="N505">
        <v>3773</v>
      </c>
      <c r="O505" s="106">
        <v>0.21698999404907229</v>
      </c>
      <c r="Q505">
        <v>51290</v>
      </c>
      <c r="R505" s="106">
        <v>0.22549000382423401</v>
      </c>
    </row>
    <row r="506" spans="1:19" x14ac:dyDescent="0.25">
      <c r="A506" t="s">
        <v>331</v>
      </c>
      <c r="B506" t="s">
        <v>347</v>
      </c>
      <c r="C506" t="s">
        <v>347</v>
      </c>
      <c r="D506" t="s">
        <v>347</v>
      </c>
      <c r="E506" t="s">
        <v>218</v>
      </c>
      <c r="F506" t="s">
        <v>219</v>
      </c>
      <c r="G506" s="105">
        <v>9</v>
      </c>
      <c r="H506" t="s">
        <v>355</v>
      </c>
      <c r="I506" t="s">
        <v>439</v>
      </c>
      <c r="J506" t="s">
        <v>442</v>
      </c>
      <c r="K506" s="105">
        <v>986</v>
      </c>
      <c r="L506" s="106">
        <v>0.66938000917434692</v>
      </c>
      <c r="M506" s="106">
        <v>1</v>
      </c>
      <c r="N506" s="105">
        <v>13615</v>
      </c>
      <c r="O506" s="106">
        <v>0.78301000595092773</v>
      </c>
      <c r="P506" s="106">
        <v>1</v>
      </c>
      <c r="Q506" s="105">
        <v>176169</v>
      </c>
      <c r="R506" s="106">
        <v>0.77451002597808838</v>
      </c>
      <c r="S506" s="107">
        <v>1</v>
      </c>
    </row>
    <row r="507" spans="1:19" x14ac:dyDescent="0.25">
      <c r="A507" t="s">
        <v>331</v>
      </c>
      <c r="B507" t="s">
        <v>347</v>
      </c>
      <c r="C507" t="s">
        <v>347</v>
      </c>
      <c r="D507" t="s">
        <v>347</v>
      </c>
      <c r="E507" t="s">
        <v>218</v>
      </c>
      <c r="F507" t="s">
        <v>219</v>
      </c>
      <c r="G507" s="105">
        <v>9</v>
      </c>
      <c r="H507" t="s">
        <v>355</v>
      </c>
      <c r="I507" t="s">
        <v>395</v>
      </c>
      <c r="J507" t="s">
        <v>396</v>
      </c>
      <c r="K507" s="105">
        <v>1467</v>
      </c>
      <c r="L507" s="106">
        <v>0.995930016040802</v>
      </c>
      <c r="N507" s="105">
        <v>17277</v>
      </c>
      <c r="O507" s="106">
        <v>0.99361997842788696</v>
      </c>
      <c r="Q507" s="105">
        <v>225832</v>
      </c>
      <c r="R507" s="106">
        <v>0.99285000562667847</v>
      </c>
      <c r="S507" s="107"/>
    </row>
    <row r="508" spans="1:19" x14ac:dyDescent="0.25">
      <c r="A508" t="s">
        <v>331</v>
      </c>
      <c r="B508" t="s">
        <v>347</v>
      </c>
      <c r="C508" t="s">
        <v>347</v>
      </c>
      <c r="D508" t="s">
        <v>347</v>
      </c>
      <c r="E508" t="s">
        <v>218</v>
      </c>
      <c r="F508" t="s">
        <v>219</v>
      </c>
      <c r="G508">
        <v>9</v>
      </c>
      <c r="H508" t="s">
        <v>355</v>
      </c>
      <c r="I508" t="s">
        <v>395</v>
      </c>
      <c r="J508" t="s">
        <v>397</v>
      </c>
      <c r="K508">
        <v>6</v>
      </c>
      <c r="L508" s="106">
        <v>4.0699997916817674E-3</v>
      </c>
      <c r="N508">
        <v>111</v>
      </c>
      <c r="O508" s="106">
        <v>6.380000151693821E-3</v>
      </c>
      <c r="Q508">
        <v>1627</v>
      </c>
      <c r="R508" s="106">
        <v>7.1499999612569809E-3</v>
      </c>
    </row>
    <row r="509" spans="1:19" x14ac:dyDescent="0.25">
      <c r="A509" t="s">
        <v>331</v>
      </c>
      <c r="B509" t="s">
        <v>347</v>
      </c>
      <c r="C509" t="s">
        <v>347</v>
      </c>
      <c r="D509" t="s">
        <v>347</v>
      </c>
      <c r="E509" t="s">
        <v>218</v>
      </c>
      <c r="F509" t="s">
        <v>219</v>
      </c>
      <c r="G509" s="105">
        <v>9</v>
      </c>
      <c r="H509" t="s">
        <v>355</v>
      </c>
      <c r="I509" t="s">
        <v>398</v>
      </c>
      <c r="J509" t="s">
        <v>399</v>
      </c>
      <c r="K509" s="105">
        <v>157</v>
      </c>
      <c r="L509" s="106">
        <v>0.1065900027751923</v>
      </c>
      <c r="N509" s="105">
        <v>2349</v>
      </c>
      <c r="O509" s="106">
        <v>0.1350899934768677</v>
      </c>
      <c r="Q509" s="105">
        <v>32785</v>
      </c>
      <c r="R509" s="106">
        <v>0.14414000511169431</v>
      </c>
      <c r="S509" s="107"/>
    </row>
    <row r="510" spans="1:19" x14ac:dyDescent="0.25">
      <c r="A510" t="s">
        <v>331</v>
      </c>
      <c r="B510" t="s">
        <v>347</v>
      </c>
      <c r="C510" t="s">
        <v>347</v>
      </c>
      <c r="D510" t="s">
        <v>347</v>
      </c>
      <c r="E510" t="s">
        <v>218</v>
      </c>
      <c r="F510" t="s">
        <v>219</v>
      </c>
      <c r="G510" s="105">
        <v>9</v>
      </c>
      <c r="H510" t="s">
        <v>355</v>
      </c>
      <c r="I510" t="s">
        <v>398</v>
      </c>
      <c r="J510" t="s">
        <v>41</v>
      </c>
      <c r="K510" s="105">
        <v>189</v>
      </c>
      <c r="L510" s="106">
        <v>0.12830999493598941</v>
      </c>
      <c r="N510" s="105">
        <v>2862</v>
      </c>
      <c r="O510" s="106">
        <v>0.16459999978542331</v>
      </c>
      <c r="Q510" s="105">
        <v>40324</v>
      </c>
      <c r="R510" s="106">
        <v>0.177279993891716</v>
      </c>
      <c r="S510" s="107"/>
    </row>
    <row r="511" spans="1:19" x14ac:dyDescent="0.25">
      <c r="A511" t="s">
        <v>331</v>
      </c>
      <c r="B511" t="s">
        <v>347</v>
      </c>
      <c r="C511" t="s">
        <v>347</v>
      </c>
      <c r="D511" t="s">
        <v>347</v>
      </c>
      <c r="E511" t="s">
        <v>218</v>
      </c>
      <c r="F511" t="s">
        <v>219</v>
      </c>
      <c r="G511" s="105">
        <v>9</v>
      </c>
      <c r="H511" t="s">
        <v>355</v>
      </c>
      <c r="I511" t="s">
        <v>398</v>
      </c>
      <c r="J511" t="s">
        <v>40</v>
      </c>
      <c r="K511" s="105">
        <v>210</v>
      </c>
      <c r="L511" s="106">
        <v>0.14257000386714941</v>
      </c>
      <c r="N511" s="105">
        <v>3392</v>
      </c>
      <c r="O511" s="106">
        <v>0.1950799971818924</v>
      </c>
      <c r="Q511" s="105">
        <v>47952</v>
      </c>
      <c r="R511" s="106">
        <v>0.21082000434398651</v>
      </c>
      <c r="S511" s="107"/>
    </row>
    <row r="512" spans="1:19" x14ac:dyDescent="0.25">
      <c r="A512" t="s">
        <v>331</v>
      </c>
      <c r="B512" t="s">
        <v>347</v>
      </c>
      <c r="C512" t="s">
        <v>347</v>
      </c>
      <c r="D512" t="s">
        <v>347</v>
      </c>
      <c r="E512" t="s">
        <v>218</v>
      </c>
      <c r="F512" t="s">
        <v>219</v>
      </c>
      <c r="G512" s="105">
        <v>9</v>
      </c>
      <c r="H512" t="s">
        <v>355</v>
      </c>
      <c r="I512" t="s">
        <v>398</v>
      </c>
      <c r="J512" t="s">
        <v>39</v>
      </c>
      <c r="K512" s="105">
        <v>489</v>
      </c>
      <c r="L512" s="106">
        <v>0.33197999000549322</v>
      </c>
      <c r="N512" s="105">
        <v>4253</v>
      </c>
      <c r="O512" s="106">
        <v>0.24458999931812289</v>
      </c>
      <c r="Q512" s="105">
        <v>51770</v>
      </c>
      <c r="R512" s="106">
        <v>0.22759999334812159</v>
      </c>
      <c r="S512" s="107"/>
    </row>
    <row r="513" spans="1:19" x14ac:dyDescent="0.25">
      <c r="A513" t="s">
        <v>331</v>
      </c>
      <c r="B513" t="s">
        <v>347</v>
      </c>
      <c r="C513" t="s">
        <v>347</v>
      </c>
      <c r="D513" t="s">
        <v>347</v>
      </c>
      <c r="E513" t="s">
        <v>218</v>
      </c>
      <c r="F513" t="s">
        <v>219</v>
      </c>
      <c r="G513" s="105">
        <v>9</v>
      </c>
      <c r="H513" t="s">
        <v>355</v>
      </c>
      <c r="I513" t="s">
        <v>398</v>
      </c>
      <c r="J513" t="s">
        <v>400</v>
      </c>
      <c r="K513" s="105">
        <v>428</v>
      </c>
      <c r="L513" s="106">
        <v>0.29056000709533691</v>
      </c>
      <c r="N513" s="105">
        <v>4532</v>
      </c>
      <c r="O513" s="106">
        <v>0.26063999533653259</v>
      </c>
      <c r="Q513" s="105">
        <v>54628</v>
      </c>
      <c r="R513" s="106">
        <v>0.24017000198364261</v>
      </c>
      <c r="S513" s="107"/>
    </row>
    <row r="514" spans="1:19" x14ac:dyDescent="0.25">
      <c r="A514" t="s">
        <v>331</v>
      </c>
      <c r="B514" t="s">
        <v>347</v>
      </c>
      <c r="C514" t="s">
        <v>347</v>
      </c>
      <c r="D514" t="s">
        <v>347</v>
      </c>
      <c r="E514" t="s">
        <v>218</v>
      </c>
      <c r="F514" t="s">
        <v>219</v>
      </c>
      <c r="G514" s="105">
        <v>9</v>
      </c>
      <c r="H514" t="s">
        <v>355</v>
      </c>
      <c r="I514" t="s">
        <v>422</v>
      </c>
      <c r="J514" t="s">
        <v>429</v>
      </c>
      <c r="K514" s="105">
        <v>393</v>
      </c>
      <c r="L514" s="106">
        <v>0.26679998636245728</v>
      </c>
      <c r="N514" s="105">
        <v>7577</v>
      </c>
      <c r="O514" s="106">
        <v>0.43575999140739441</v>
      </c>
      <c r="Q514" s="105">
        <v>80101</v>
      </c>
      <c r="R514" s="106">
        <v>0.3521600067615509</v>
      </c>
      <c r="S514" s="107"/>
    </row>
    <row r="515" spans="1:19" x14ac:dyDescent="0.25">
      <c r="A515" t="s">
        <v>331</v>
      </c>
      <c r="B515" t="s">
        <v>347</v>
      </c>
      <c r="C515" t="s">
        <v>347</v>
      </c>
      <c r="D515" t="s">
        <v>347</v>
      </c>
      <c r="E515" t="s">
        <v>218</v>
      </c>
      <c r="F515" t="s">
        <v>219</v>
      </c>
      <c r="G515">
        <v>9</v>
      </c>
      <c r="H515" t="s">
        <v>355</v>
      </c>
      <c r="I515" t="s">
        <v>422</v>
      </c>
      <c r="J515" t="s">
        <v>423</v>
      </c>
      <c r="K515">
        <v>849</v>
      </c>
      <c r="L515" s="106">
        <v>0.5763700008392334</v>
      </c>
      <c r="M515" s="106">
        <v>0.78610998392105103</v>
      </c>
      <c r="N515">
        <v>7734</v>
      </c>
      <c r="O515" s="106">
        <v>0.44479000568389893</v>
      </c>
      <c r="P515" s="106">
        <v>0.78829997777938843</v>
      </c>
      <c r="Q515">
        <v>119646</v>
      </c>
      <c r="R515" s="106">
        <v>0.52600997686386108</v>
      </c>
      <c r="S515" s="106">
        <v>0.81194001436233521</v>
      </c>
    </row>
    <row r="516" spans="1:19" x14ac:dyDescent="0.25">
      <c r="A516" t="s">
        <v>331</v>
      </c>
      <c r="B516" t="s">
        <v>347</v>
      </c>
      <c r="C516" t="s">
        <v>347</v>
      </c>
      <c r="D516" t="s">
        <v>347</v>
      </c>
      <c r="E516" t="s">
        <v>218</v>
      </c>
      <c r="F516" t="s">
        <v>219</v>
      </c>
      <c r="G516" s="105">
        <v>9</v>
      </c>
      <c r="H516" t="s">
        <v>355</v>
      </c>
      <c r="I516" t="s">
        <v>422</v>
      </c>
      <c r="J516" t="s">
        <v>424</v>
      </c>
      <c r="K516" s="105">
        <v>138</v>
      </c>
      <c r="L516" s="106">
        <v>9.3690000474452972E-2</v>
      </c>
      <c r="M516" s="106">
        <v>0.1277800053358078</v>
      </c>
      <c r="N516" s="105">
        <v>1265</v>
      </c>
      <c r="O516" s="106">
        <v>7.2750002145767212E-2</v>
      </c>
      <c r="P516" s="106">
        <v>0.12894000113010409</v>
      </c>
      <c r="Q516" s="105">
        <v>17180</v>
      </c>
      <c r="R516" s="106">
        <v>7.5530000030994415E-2</v>
      </c>
      <c r="S516" s="107">
        <v>0.11659000068902969</v>
      </c>
    </row>
    <row r="517" spans="1:19" x14ac:dyDescent="0.25">
      <c r="A517" t="s">
        <v>331</v>
      </c>
      <c r="B517" t="s">
        <v>347</v>
      </c>
      <c r="C517" t="s">
        <v>347</v>
      </c>
      <c r="D517" t="s">
        <v>347</v>
      </c>
      <c r="E517" t="s">
        <v>218</v>
      </c>
      <c r="F517" t="s">
        <v>219</v>
      </c>
      <c r="G517" s="105">
        <v>9</v>
      </c>
      <c r="H517" t="s">
        <v>355</v>
      </c>
      <c r="I517" t="s">
        <v>422</v>
      </c>
      <c r="J517" t="s">
        <v>425</v>
      </c>
      <c r="K517" s="105">
        <v>46</v>
      </c>
      <c r="L517" s="106">
        <v>3.1230000779032711E-2</v>
      </c>
      <c r="M517" s="106">
        <v>4.2589999735355377E-2</v>
      </c>
      <c r="N517" s="105">
        <v>435</v>
      </c>
      <c r="O517" s="106">
        <v>2.5019999593496319E-2</v>
      </c>
      <c r="P517" s="106">
        <v>4.4339999556541443E-2</v>
      </c>
      <c r="Q517" s="105">
        <v>6082</v>
      </c>
      <c r="R517" s="106">
        <v>2.6739999651908871E-2</v>
      </c>
      <c r="S517" s="107">
        <v>4.1269998997449868E-2</v>
      </c>
    </row>
    <row r="518" spans="1:19" x14ac:dyDescent="0.25">
      <c r="A518" t="s">
        <v>331</v>
      </c>
      <c r="B518" t="s">
        <v>347</v>
      </c>
      <c r="C518" t="s">
        <v>347</v>
      </c>
      <c r="D518" t="s">
        <v>347</v>
      </c>
      <c r="E518" t="s">
        <v>218</v>
      </c>
      <c r="F518" t="s">
        <v>219</v>
      </c>
      <c r="G518">
        <v>9</v>
      </c>
      <c r="H518" t="s">
        <v>355</v>
      </c>
      <c r="I518" t="s">
        <v>422</v>
      </c>
      <c r="J518" t="s">
        <v>426</v>
      </c>
      <c r="K518">
        <v>36</v>
      </c>
      <c r="L518" s="106">
        <v>2.4439999833703041E-2</v>
      </c>
      <c r="M518" s="106">
        <v>3.3330000936985023E-2</v>
      </c>
      <c r="N518">
        <v>310</v>
      </c>
      <c r="O518" s="106">
        <v>1.782999932765961E-2</v>
      </c>
      <c r="P518" s="106">
        <v>3.1599998474121087E-2</v>
      </c>
      <c r="Q518">
        <v>3672</v>
      </c>
      <c r="R518" s="106">
        <v>1.6140000894665722E-2</v>
      </c>
      <c r="S518" s="106">
        <v>2.491999976336956E-2</v>
      </c>
    </row>
    <row r="519" spans="1:19" x14ac:dyDescent="0.25">
      <c r="A519" t="s">
        <v>331</v>
      </c>
      <c r="B519" t="s">
        <v>347</v>
      </c>
      <c r="C519" t="s">
        <v>347</v>
      </c>
      <c r="D519" t="s">
        <v>347</v>
      </c>
      <c r="E519" t="s">
        <v>218</v>
      </c>
      <c r="F519" t="s">
        <v>219</v>
      </c>
      <c r="G519" s="105">
        <v>9</v>
      </c>
      <c r="H519" t="s">
        <v>355</v>
      </c>
      <c r="I519" t="s">
        <v>422</v>
      </c>
      <c r="J519" t="s">
        <v>427</v>
      </c>
      <c r="K519" s="105">
        <v>11</v>
      </c>
      <c r="L519" s="106">
        <v>7.4700000695884228E-3</v>
      </c>
      <c r="M519" s="106">
        <v>1.018999982625246E-2</v>
      </c>
      <c r="N519" s="105">
        <v>67</v>
      </c>
      <c r="O519" s="106">
        <v>3.8499999791383739E-3</v>
      </c>
      <c r="P519" s="106">
        <v>6.829999852925539E-3</v>
      </c>
      <c r="Q519" s="105">
        <v>766</v>
      </c>
      <c r="R519" s="106">
        <v>3.3700000494718552E-3</v>
      </c>
      <c r="S519" s="107">
        <v>5.2000000141561031E-3</v>
      </c>
    </row>
    <row r="520" spans="1:19" x14ac:dyDescent="0.25">
      <c r="A520" t="s">
        <v>331</v>
      </c>
      <c r="B520" t="s">
        <v>347</v>
      </c>
      <c r="C520" t="s">
        <v>347</v>
      </c>
      <c r="D520" t="s">
        <v>347</v>
      </c>
      <c r="E520" t="s">
        <v>218</v>
      </c>
      <c r="F520" t="s">
        <v>219</v>
      </c>
      <c r="G520" s="105">
        <v>9</v>
      </c>
      <c r="H520" t="s">
        <v>355</v>
      </c>
      <c r="I520" t="s">
        <v>422</v>
      </c>
      <c r="J520" t="s">
        <v>428</v>
      </c>
      <c r="K520" s="105">
        <v>0</v>
      </c>
      <c r="L520" s="106">
        <v>0</v>
      </c>
      <c r="M520" s="106">
        <v>0</v>
      </c>
      <c r="N520" s="105">
        <v>0</v>
      </c>
      <c r="O520" s="106">
        <v>0</v>
      </c>
      <c r="P520" s="106">
        <v>0</v>
      </c>
      <c r="Q520" s="105">
        <v>12</v>
      </c>
      <c r="R520" s="106">
        <v>4.9999998736893758E-5</v>
      </c>
      <c r="S520" s="107">
        <v>7.9999997979030013E-5</v>
      </c>
    </row>
    <row r="521" spans="1:19" x14ac:dyDescent="0.25">
      <c r="A521" t="s">
        <v>331</v>
      </c>
      <c r="B521" t="s">
        <v>347</v>
      </c>
      <c r="C521" t="s">
        <v>347</v>
      </c>
      <c r="D521" t="s">
        <v>347</v>
      </c>
      <c r="E521" t="s">
        <v>218</v>
      </c>
      <c r="F521" t="s">
        <v>219</v>
      </c>
      <c r="G521" s="105">
        <v>9</v>
      </c>
      <c r="H521" t="s">
        <v>355</v>
      </c>
      <c r="I521" t="s">
        <v>430</v>
      </c>
      <c r="J521" t="s">
        <v>434</v>
      </c>
      <c r="K521" s="105">
        <v>32</v>
      </c>
      <c r="L521" s="106">
        <v>2.171999961137772E-2</v>
      </c>
      <c r="M521" s="106">
        <v>2.208000048995018E-2</v>
      </c>
      <c r="N521" s="105">
        <v>356</v>
      </c>
      <c r="O521" s="106">
        <v>2.0470000803470612E-2</v>
      </c>
      <c r="P521" s="106">
        <v>2.0800000056624409E-2</v>
      </c>
      <c r="Q521" s="105">
        <v>4987</v>
      </c>
      <c r="R521" s="106">
        <v>2.1919999271631241E-2</v>
      </c>
      <c r="S521" s="107">
        <v>2.2490000352263451E-2</v>
      </c>
    </row>
    <row r="522" spans="1:19" x14ac:dyDescent="0.25">
      <c r="A522" t="s">
        <v>331</v>
      </c>
      <c r="B522" t="s">
        <v>347</v>
      </c>
      <c r="C522" t="s">
        <v>347</v>
      </c>
      <c r="D522" t="s">
        <v>347</v>
      </c>
      <c r="E522" t="s">
        <v>218</v>
      </c>
      <c r="F522" t="s">
        <v>219</v>
      </c>
      <c r="G522" s="105">
        <v>9</v>
      </c>
      <c r="H522" t="s">
        <v>355</v>
      </c>
      <c r="I522" t="s">
        <v>430</v>
      </c>
      <c r="J522" t="s">
        <v>432</v>
      </c>
      <c r="K522" s="105">
        <v>101</v>
      </c>
      <c r="L522" s="106">
        <v>6.8570002913475037E-2</v>
      </c>
      <c r="M522" s="106">
        <v>6.9700002670288086E-2</v>
      </c>
      <c r="N522" s="105">
        <v>1386</v>
      </c>
      <c r="O522" s="106">
        <v>7.9709999263286591E-2</v>
      </c>
      <c r="P522" s="106">
        <v>8.0959998071193695E-2</v>
      </c>
      <c r="Q522" s="105">
        <v>18498</v>
      </c>
      <c r="R522" s="106">
        <v>8.1320002675056458E-2</v>
      </c>
      <c r="S522" s="107">
        <v>8.343999832868576E-2</v>
      </c>
    </row>
    <row r="523" spans="1:19" x14ac:dyDescent="0.25">
      <c r="A523" t="s">
        <v>331</v>
      </c>
      <c r="B523" t="s">
        <v>347</v>
      </c>
      <c r="C523" t="s">
        <v>347</v>
      </c>
      <c r="D523" t="s">
        <v>347</v>
      </c>
      <c r="E523" t="s">
        <v>218</v>
      </c>
      <c r="F523" t="s">
        <v>219</v>
      </c>
      <c r="G523" s="105">
        <v>9</v>
      </c>
      <c r="H523" t="s">
        <v>355</v>
      </c>
      <c r="I523" t="s">
        <v>430</v>
      </c>
      <c r="J523" t="s">
        <v>435</v>
      </c>
      <c r="K523" s="105">
        <v>2</v>
      </c>
      <c r="L523" s="106">
        <v>1.3599999947473409E-3</v>
      </c>
      <c r="M523" s="106">
        <v>1.380000030621886E-3</v>
      </c>
      <c r="N523" s="105">
        <v>16</v>
      </c>
      <c r="O523" s="106">
        <v>9.2000002041459084E-4</v>
      </c>
      <c r="P523" s="106">
        <v>9.2999998014420271E-4</v>
      </c>
      <c r="Q523" s="105">
        <v>391</v>
      </c>
      <c r="R523" s="106">
        <v>1.7199999419972301E-3</v>
      </c>
      <c r="S523" s="107">
        <v>1.760000013746321E-3</v>
      </c>
    </row>
    <row r="524" spans="1:19" x14ac:dyDescent="0.25">
      <c r="A524" t="s">
        <v>331</v>
      </c>
      <c r="B524" t="s">
        <v>347</v>
      </c>
      <c r="C524" t="s">
        <v>347</v>
      </c>
      <c r="D524" t="s">
        <v>347</v>
      </c>
      <c r="E524" t="s">
        <v>218</v>
      </c>
      <c r="F524" t="s">
        <v>219</v>
      </c>
      <c r="G524" s="105">
        <v>9</v>
      </c>
      <c r="H524" t="s">
        <v>355</v>
      </c>
      <c r="I524" t="s">
        <v>430</v>
      </c>
      <c r="J524" t="s">
        <v>436</v>
      </c>
      <c r="K524" s="105">
        <v>24</v>
      </c>
      <c r="L524" s="106">
        <v>1.6289999708533291E-2</v>
      </c>
      <c r="M524" s="106">
        <v>1.655999943614006E-2</v>
      </c>
      <c r="N524" s="105">
        <v>280</v>
      </c>
      <c r="O524" s="106">
        <v>1.610000059008598E-2</v>
      </c>
      <c r="P524" s="106">
        <v>1.6359999775886539E-2</v>
      </c>
      <c r="Q524" s="105">
        <v>6784</v>
      </c>
      <c r="R524" s="106">
        <v>2.9829999431967739E-2</v>
      </c>
      <c r="S524" s="107">
        <v>3.060000017285347E-2</v>
      </c>
    </row>
    <row r="525" spans="1:19" x14ac:dyDescent="0.25">
      <c r="A525" t="s">
        <v>331</v>
      </c>
      <c r="B525" t="s">
        <v>347</v>
      </c>
      <c r="C525" t="s">
        <v>347</v>
      </c>
      <c r="D525" t="s">
        <v>347</v>
      </c>
      <c r="E525" t="s">
        <v>218</v>
      </c>
      <c r="F525" t="s">
        <v>219</v>
      </c>
      <c r="G525">
        <v>9</v>
      </c>
      <c r="H525" t="s">
        <v>355</v>
      </c>
      <c r="I525" t="s">
        <v>430</v>
      </c>
      <c r="J525" t="s">
        <v>431</v>
      </c>
      <c r="K525">
        <v>544</v>
      </c>
      <c r="L525" s="106">
        <v>0.36930999159812927</v>
      </c>
      <c r="M525" s="106">
        <v>0.37542998790740972</v>
      </c>
      <c r="N525">
        <v>6796</v>
      </c>
      <c r="O525" s="106">
        <v>0.39083999395370478</v>
      </c>
      <c r="P525" s="106">
        <v>0.39699000120162958</v>
      </c>
      <c r="Q525">
        <v>77035</v>
      </c>
      <c r="R525" s="106">
        <v>0.33867999911308289</v>
      </c>
      <c r="S525" s="106">
        <v>0.3474699854850769</v>
      </c>
    </row>
    <row r="526" spans="1:19" x14ac:dyDescent="0.25">
      <c r="A526" t="s">
        <v>331</v>
      </c>
      <c r="B526" t="s">
        <v>347</v>
      </c>
      <c r="C526" t="s">
        <v>347</v>
      </c>
      <c r="D526" t="s">
        <v>347</v>
      </c>
      <c r="E526" t="s">
        <v>218</v>
      </c>
      <c r="F526" t="s">
        <v>219</v>
      </c>
      <c r="G526" s="105">
        <v>9</v>
      </c>
      <c r="H526" t="s">
        <v>355</v>
      </c>
      <c r="I526" t="s">
        <v>430</v>
      </c>
      <c r="J526" t="s">
        <v>502</v>
      </c>
      <c r="K526" s="105">
        <v>746</v>
      </c>
      <c r="L526" s="106">
        <v>0.50644999742507935</v>
      </c>
      <c r="M526" s="106">
        <v>0.51484000682830811</v>
      </c>
      <c r="N526" s="105">
        <v>8285</v>
      </c>
      <c r="O526" s="106">
        <v>0.47648000717163091</v>
      </c>
      <c r="P526" s="106">
        <v>0.48396998643875122</v>
      </c>
      <c r="Q526" s="105">
        <v>114008</v>
      </c>
      <c r="R526" s="106">
        <v>0.5012199878692627</v>
      </c>
      <c r="S526" s="107">
        <v>0.51424002647399902</v>
      </c>
    </row>
    <row r="527" spans="1:19" x14ac:dyDescent="0.25">
      <c r="A527" t="s">
        <v>331</v>
      </c>
      <c r="B527" t="s">
        <v>347</v>
      </c>
      <c r="C527" t="s">
        <v>347</v>
      </c>
      <c r="D527" t="s">
        <v>347</v>
      </c>
      <c r="E527" t="s">
        <v>218</v>
      </c>
      <c r="F527" t="s">
        <v>219</v>
      </c>
      <c r="G527" s="105">
        <v>9</v>
      </c>
      <c r="H527" t="s">
        <v>355</v>
      </c>
      <c r="I527" t="s">
        <v>430</v>
      </c>
      <c r="J527" t="s">
        <v>86</v>
      </c>
      <c r="K527" s="105">
        <v>24</v>
      </c>
      <c r="L527" s="106">
        <v>1.6289999708533291E-2</v>
      </c>
      <c r="N527" s="105">
        <v>269</v>
      </c>
      <c r="O527" s="106">
        <v>1.5469999983906749E-2</v>
      </c>
      <c r="Q527" s="105">
        <v>5756</v>
      </c>
      <c r="R527" s="106">
        <v>2.5310000404715541E-2</v>
      </c>
      <c r="S527" s="107"/>
    </row>
    <row r="528" spans="1:19" x14ac:dyDescent="0.25">
      <c r="A528" t="s">
        <v>331</v>
      </c>
      <c r="B528" t="s">
        <v>347</v>
      </c>
      <c r="C528" t="s">
        <v>347</v>
      </c>
      <c r="D528" t="s">
        <v>347</v>
      </c>
      <c r="E528" t="s">
        <v>218</v>
      </c>
      <c r="F528" t="s">
        <v>219</v>
      </c>
      <c r="G528" s="105">
        <v>9</v>
      </c>
      <c r="H528" t="s">
        <v>355</v>
      </c>
      <c r="I528" t="s">
        <v>401</v>
      </c>
      <c r="J528" t="s">
        <v>405</v>
      </c>
      <c r="K528" s="105">
        <v>1127</v>
      </c>
      <c r="L528" s="106">
        <v>0.76511001586914063</v>
      </c>
      <c r="M528" s="106">
        <v>0.78536999225616455</v>
      </c>
      <c r="N528" s="105">
        <v>13396</v>
      </c>
      <c r="O528" s="106">
        <v>0.77042001485824585</v>
      </c>
      <c r="P528" s="106">
        <v>0.79256999492645264</v>
      </c>
      <c r="Q528" s="105">
        <v>171311</v>
      </c>
      <c r="R528" s="106">
        <v>0.75314998626708984</v>
      </c>
      <c r="S528" s="107">
        <v>0.77806001901626587</v>
      </c>
    </row>
    <row r="529" spans="1:19" x14ac:dyDescent="0.25">
      <c r="A529" t="s">
        <v>331</v>
      </c>
      <c r="B529" t="s">
        <v>347</v>
      </c>
      <c r="C529" t="s">
        <v>347</v>
      </c>
      <c r="D529" t="s">
        <v>347</v>
      </c>
      <c r="E529" t="s">
        <v>218</v>
      </c>
      <c r="F529" t="s">
        <v>219</v>
      </c>
      <c r="G529" s="105">
        <v>9</v>
      </c>
      <c r="H529" t="s">
        <v>355</v>
      </c>
      <c r="I529" t="s">
        <v>401</v>
      </c>
      <c r="J529" t="s">
        <v>412</v>
      </c>
      <c r="K529" s="105">
        <v>135</v>
      </c>
      <c r="L529" s="106">
        <v>9.1650001704692841E-2</v>
      </c>
      <c r="M529" s="106">
        <v>9.408000111579895E-2</v>
      </c>
      <c r="N529" s="105">
        <v>1558</v>
      </c>
      <c r="O529" s="106">
        <v>8.959999680519104E-2</v>
      </c>
      <c r="P529" s="106">
        <v>9.2179998755455017E-2</v>
      </c>
      <c r="Q529" s="105">
        <v>22313</v>
      </c>
      <c r="R529" s="106">
        <v>9.8099999129772186E-2</v>
      </c>
      <c r="S529" s="107">
        <v>0.10134000331163411</v>
      </c>
    </row>
    <row r="530" spans="1:19" x14ac:dyDescent="0.25">
      <c r="A530" t="s">
        <v>331</v>
      </c>
      <c r="B530" t="s">
        <v>347</v>
      </c>
      <c r="C530" t="s">
        <v>347</v>
      </c>
      <c r="D530" t="s">
        <v>347</v>
      </c>
      <c r="E530" t="s">
        <v>218</v>
      </c>
      <c r="F530" t="s">
        <v>219</v>
      </c>
      <c r="G530" s="105">
        <v>9</v>
      </c>
      <c r="H530" t="s">
        <v>355</v>
      </c>
      <c r="I530" t="s">
        <v>401</v>
      </c>
      <c r="J530" t="s">
        <v>413</v>
      </c>
      <c r="K530" s="105">
        <v>107</v>
      </c>
      <c r="L530" s="106">
        <v>7.2640001773834229E-2</v>
      </c>
      <c r="M530" s="106">
        <v>7.4560001492500305E-2</v>
      </c>
      <c r="N530" s="105">
        <v>1129</v>
      </c>
      <c r="O530" s="106">
        <v>6.492999941110611E-2</v>
      </c>
      <c r="P530" s="106">
        <v>6.679999828338623E-2</v>
      </c>
      <c r="Q530" s="105">
        <v>15680</v>
      </c>
      <c r="R530" s="106">
        <v>6.8939998745918274E-2</v>
      </c>
      <c r="S530" s="107">
        <v>7.1220003068447113E-2</v>
      </c>
    </row>
    <row r="531" spans="1:19" x14ac:dyDescent="0.25">
      <c r="A531" t="s">
        <v>331</v>
      </c>
      <c r="B531" t="s">
        <v>347</v>
      </c>
      <c r="C531" t="s">
        <v>347</v>
      </c>
      <c r="D531" t="s">
        <v>347</v>
      </c>
      <c r="E531" t="s">
        <v>218</v>
      </c>
      <c r="F531" t="s">
        <v>219</v>
      </c>
      <c r="G531" s="105">
        <v>9</v>
      </c>
      <c r="H531" t="s">
        <v>355</v>
      </c>
      <c r="I531" t="s">
        <v>401</v>
      </c>
      <c r="J531" t="s">
        <v>441</v>
      </c>
      <c r="K531" s="105">
        <v>38</v>
      </c>
      <c r="L531" s="106">
        <v>2.5800000876188282E-2</v>
      </c>
      <c r="N531" s="105">
        <v>486</v>
      </c>
      <c r="O531" s="106">
        <v>2.795000001788139E-2</v>
      </c>
      <c r="Q531" s="105">
        <v>7283</v>
      </c>
      <c r="R531" s="106">
        <v>3.2019998878240592E-2</v>
      </c>
      <c r="S531" s="107"/>
    </row>
    <row r="532" spans="1:19" x14ac:dyDescent="0.25">
      <c r="A532" t="s">
        <v>331</v>
      </c>
      <c r="B532" t="s">
        <v>347</v>
      </c>
      <c r="C532" t="s">
        <v>347</v>
      </c>
      <c r="D532" t="s">
        <v>347</v>
      </c>
      <c r="E532" t="s">
        <v>218</v>
      </c>
      <c r="F532" t="s">
        <v>219</v>
      </c>
      <c r="G532" s="105">
        <v>9</v>
      </c>
      <c r="H532" t="s">
        <v>355</v>
      </c>
      <c r="I532" t="s">
        <v>401</v>
      </c>
      <c r="J532" t="s">
        <v>414</v>
      </c>
      <c r="K532" s="105">
        <v>66</v>
      </c>
      <c r="L532" s="106">
        <v>4.481000080704689E-2</v>
      </c>
      <c r="M532" s="106">
        <v>4.5990001410245902E-2</v>
      </c>
      <c r="N532" s="105">
        <v>819</v>
      </c>
      <c r="O532" s="106">
        <v>4.7100000083446503E-2</v>
      </c>
      <c r="P532" s="106">
        <v>4.8459999263286591E-2</v>
      </c>
      <c r="Q532" s="105">
        <v>10872</v>
      </c>
      <c r="R532" s="106">
        <v>4.7800000756978989E-2</v>
      </c>
      <c r="S532" s="107">
        <v>4.9380000680685043E-2</v>
      </c>
    </row>
    <row r="533" spans="1:19" x14ac:dyDescent="0.25">
      <c r="A533" t="s">
        <v>331</v>
      </c>
      <c r="B533" t="s">
        <v>347</v>
      </c>
      <c r="C533" t="s">
        <v>347</v>
      </c>
      <c r="D533" t="s">
        <v>347</v>
      </c>
      <c r="E533" t="s">
        <v>224</v>
      </c>
      <c r="F533" t="s">
        <v>225</v>
      </c>
      <c r="G533" s="105">
        <v>9</v>
      </c>
      <c r="H533" t="s">
        <v>355</v>
      </c>
      <c r="I533" t="s">
        <v>349</v>
      </c>
      <c r="J533" t="s">
        <v>350</v>
      </c>
      <c r="K533" s="105">
        <v>21</v>
      </c>
      <c r="L533" s="106">
        <v>6.4500002190470704E-3</v>
      </c>
      <c r="N533" s="105">
        <v>88</v>
      </c>
      <c r="O533" s="106">
        <v>5.0599998794496059E-3</v>
      </c>
      <c r="Q533" s="105">
        <v>1130</v>
      </c>
      <c r="R533" s="106">
        <v>4.9700001254677773E-3</v>
      </c>
      <c r="S533" s="107"/>
    </row>
    <row r="534" spans="1:19" x14ac:dyDescent="0.25">
      <c r="A534" t="s">
        <v>331</v>
      </c>
      <c r="B534" t="s">
        <v>347</v>
      </c>
      <c r="C534" t="s">
        <v>347</v>
      </c>
      <c r="D534" t="s">
        <v>347</v>
      </c>
      <c r="E534" t="s">
        <v>224</v>
      </c>
      <c r="F534" t="s">
        <v>225</v>
      </c>
      <c r="G534" s="105">
        <v>9</v>
      </c>
      <c r="H534" t="s">
        <v>355</v>
      </c>
      <c r="I534" t="s">
        <v>349</v>
      </c>
      <c r="J534" t="s">
        <v>368</v>
      </c>
      <c r="K534" s="105">
        <v>122</v>
      </c>
      <c r="L534" s="106">
        <v>3.7480000406503677E-2</v>
      </c>
      <c r="N534" s="105">
        <v>662</v>
      </c>
      <c r="O534" s="106">
        <v>3.807000070810318E-2</v>
      </c>
      <c r="Q534" s="105">
        <v>8418</v>
      </c>
      <c r="R534" s="106">
        <v>3.700999915599823E-2</v>
      </c>
      <c r="S534" s="107"/>
    </row>
    <row r="535" spans="1:19" x14ac:dyDescent="0.25">
      <c r="A535" t="s">
        <v>331</v>
      </c>
      <c r="B535" t="s">
        <v>347</v>
      </c>
      <c r="C535" t="s">
        <v>347</v>
      </c>
      <c r="D535" t="s">
        <v>347</v>
      </c>
      <c r="E535" t="s">
        <v>224</v>
      </c>
      <c r="F535" t="s">
        <v>225</v>
      </c>
      <c r="G535" s="105">
        <v>9</v>
      </c>
      <c r="H535" t="s">
        <v>355</v>
      </c>
      <c r="I535" t="s">
        <v>349</v>
      </c>
      <c r="J535" t="s">
        <v>369</v>
      </c>
      <c r="K535" s="105">
        <v>430</v>
      </c>
      <c r="L535" s="106">
        <v>0.1321000009775162</v>
      </c>
      <c r="N535" s="105">
        <v>2109</v>
      </c>
      <c r="O535" s="106">
        <v>0.121289998292923</v>
      </c>
      <c r="Q535" s="105">
        <v>27454</v>
      </c>
      <c r="R535" s="106">
        <v>0.1207000017166138</v>
      </c>
      <c r="S535" s="107"/>
    </row>
    <row r="536" spans="1:19" x14ac:dyDescent="0.25">
      <c r="A536" t="s">
        <v>331</v>
      </c>
      <c r="B536" t="s">
        <v>347</v>
      </c>
      <c r="C536" t="s">
        <v>347</v>
      </c>
      <c r="D536" t="s">
        <v>347</v>
      </c>
      <c r="E536" t="s">
        <v>224</v>
      </c>
      <c r="F536" t="s">
        <v>225</v>
      </c>
      <c r="G536">
        <v>9</v>
      </c>
      <c r="H536" t="s">
        <v>355</v>
      </c>
      <c r="I536" t="s">
        <v>349</v>
      </c>
      <c r="J536" t="s">
        <v>370</v>
      </c>
      <c r="K536">
        <v>829</v>
      </c>
      <c r="L536" s="106">
        <v>0.25468999147415161</v>
      </c>
      <c r="N536">
        <v>4395</v>
      </c>
      <c r="O536" s="106">
        <v>0.25275999307632452</v>
      </c>
      <c r="Q536">
        <v>55879</v>
      </c>
      <c r="R536" s="106">
        <v>0.24567000567913061</v>
      </c>
    </row>
    <row r="537" spans="1:19" x14ac:dyDescent="0.25">
      <c r="A537" t="s">
        <v>331</v>
      </c>
      <c r="B537" t="s">
        <v>347</v>
      </c>
      <c r="C537" t="s">
        <v>347</v>
      </c>
      <c r="D537" t="s">
        <v>347</v>
      </c>
      <c r="E537" t="s">
        <v>224</v>
      </c>
      <c r="F537" t="s">
        <v>225</v>
      </c>
      <c r="G537">
        <v>9</v>
      </c>
      <c r="H537" t="s">
        <v>355</v>
      </c>
      <c r="I537" t="s">
        <v>349</v>
      </c>
      <c r="J537" t="s">
        <v>371</v>
      </c>
      <c r="K537">
        <v>783</v>
      </c>
      <c r="L537" s="106">
        <v>0.24054999649524689</v>
      </c>
      <c r="N537">
        <v>4513</v>
      </c>
      <c r="O537" s="106">
        <v>0.25955000519752502</v>
      </c>
      <c r="Q537">
        <v>57982</v>
      </c>
      <c r="R537" s="106">
        <v>0.25490999221801758</v>
      </c>
    </row>
    <row r="538" spans="1:19" x14ac:dyDescent="0.25">
      <c r="A538" t="s">
        <v>331</v>
      </c>
      <c r="B538" t="s">
        <v>347</v>
      </c>
      <c r="C538" t="s">
        <v>347</v>
      </c>
      <c r="D538" t="s">
        <v>347</v>
      </c>
      <c r="E538" t="s">
        <v>224</v>
      </c>
      <c r="F538" t="s">
        <v>225</v>
      </c>
      <c r="G538" s="105">
        <v>9</v>
      </c>
      <c r="H538" t="s">
        <v>355</v>
      </c>
      <c r="I538" t="s">
        <v>349</v>
      </c>
      <c r="J538" t="s">
        <v>372</v>
      </c>
      <c r="K538" s="105">
        <v>608</v>
      </c>
      <c r="L538" s="106">
        <v>0.18679000437259671</v>
      </c>
      <c r="N538" s="105">
        <v>3392</v>
      </c>
      <c r="O538" s="106">
        <v>0.1950799971818924</v>
      </c>
      <c r="Q538" s="105">
        <v>44765</v>
      </c>
      <c r="R538" s="106">
        <v>0.19679999351501459</v>
      </c>
      <c r="S538" s="107"/>
    </row>
    <row r="539" spans="1:19" x14ac:dyDescent="0.25">
      <c r="A539" t="s">
        <v>331</v>
      </c>
      <c r="B539" t="s">
        <v>347</v>
      </c>
      <c r="C539" t="s">
        <v>347</v>
      </c>
      <c r="D539" t="s">
        <v>347</v>
      </c>
      <c r="E539" t="s">
        <v>224</v>
      </c>
      <c r="F539" t="s">
        <v>225</v>
      </c>
      <c r="G539" s="105">
        <v>9</v>
      </c>
      <c r="H539" t="s">
        <v>355</v>
      </c>
      <c r="I539" t="s">
        <v>349</v>
      </c>
      <c r="J539" t="s">
        <v>373</v>
      </c>
      <c r="K539" s="105">
        <v>462</v>
      </c>
      <c r="L539" s="106">
        <v>0.1419399976730347</v>
      </c>
      <c r="N539" s="105">
        <v>2229</v>
      </c>
      <c r="O539" s="106">
        <v>0.1281899958848953</v>
      </c>
      <c r="Q539" s="105">
        <v>31831</v>
      </c>
      <c r="R539" s="106">
        <v>0.1399399936199188</v>
      </c>
      <c r="S539" s="107"/>
    </row>
    <row r="540" spans="1:19" x14ac:dyDescent="0.25">
      <c r="A540" t="s">
        <v>331</v>
      </c>
      <c r="B540" t="s">
        <v>347</v>
      </c>
      <c r="C540" t="s">
        <v>347</v>
      </c>
      <c r="D540" t="s">
        <v>347</v>
      </c>
      <c r="E540" t="s">
        <v>224</v>
      </c>
      <c r="F540" t="s">
        <v>225</v>
      </c>
      <c r="G540" s="105">
        <v>9</v>
      </c>
      <c r="H540" t="s">
        <v>355</v>
      </c>
      <c r="I540" t="s">
        <v>438</v>
      </c>
      <c r="J540" t="s">
        <v>48</v>
      </c>
      <c r="K540" s="105">
        <v>2660</v>
      </c>
      <c r="L540" s="106">
        <v>0.81720000505447388</v>
      </c>
      <c r="M540" s="106">
        <v>0.84204000234603882</v>
      </c>
      <c r="N540" s="105">
        <v>14464</v>
      </c>
      <c r="O540" s="106">
        <v>0.83183997869491577</v>
      </c>
      <c r="P540" s="106">
        <v>0.85575997829437256</v>
      </c>
      <c r="Q540" s="105">
        <v>186401</v>
      </c>
      <c r="R540" s="106">
        <v>0.81949001550674438</v>
      </c>
      <c r="S540" s="107">
        <v>0.8465999960899353</v>
      </c>
    </row>
    <row r="541" spans="1:19" x14ac:dyDescent="0.25">
      <c r="A541" t="s">
        <v>331</v>
      </c>
      <c r="B541" t="s">
        <v>347</v>
      </c>
      <c r="C541" t="s">
        <v>347</v>
      </c>
      <c r="D541" t="s">
        <v>347</v>
      </c>
      <c r="E541" t="s">
        <v>224</v>
      </c>
      <c r="F541" t="s">
        <v>225</v>
      </c>
      <c r="G541" s="105">
        <v>9</v>
      </c>
      <c r="H541" t="s">
        <v>355</v>
      </c>
      <c r="I541" t="s">
        <v>438</v>
      </c>
      <c r="J541" t="s">
        <v>42</v>
      </c>
      <c r="K541" s="105">
        <v>289</v>
      </c>
      <c r="L541" s="106">
        <v>8.8789999485015869E-2</v>
      </c>
      <c r="M541" s="106">
        <v>9.148000180721283E-2</v>
      </c>
      <c r="N541" s="105">
        <v>1455</v>
      </c>
      <c r="O541" s="106">
        <v>8.3679996430873871E-2</v>
      </c>
      <c r="P541" s="106">
        <v>8.6079999804496765E-2</v>
      </c>
      <c r="Q541" s="105">
        <v>20350</v>
      </c>
      <c r="R541" s="106">
        <v>8.9469999074935913E-2</v>
      </c>
      <c r="S541" s="107">
        <v>9.2430002987384796E-2</v>
      </c>
    </row>
    <row r="542" spans="1:19" x14ac:dyDescent="0.25">
      <c r="A542" t="s">
        <v>331</v>
      </c>
      <c r="B542" t="s">
        <v>347</v>
      </c>
      <c r="C542" t="s">
        <v>347</v>
      </c>
      <c r="D542" t="s">
        <v>347</v>
      </c>
      <c r="E542" t="s">
        <v>224</v>
      </c>
      <c r="F542" t="s">
        <v>225</v>
      </c>
      <c r="G542" s="105">
        <v>9</v>
      </c>
      <c r="H542" t="s">
        <v>355</v>
      </c>
      <c r="I542" t="s">
        <v>438</v>
      </c>
      <c r="J542" t="s">
        <v>374</v>
      </c>
      <c r="K542" s="105">
        <v>210</v>
      </c>
      <c r="L542" s="106">
        <v>6.4520001411437988E-2</v>
      </c>
      <c r="M542" s="106">
        <v>6.6480003297328949E-2</v>
      </c>
      <c r="N542" s="105">
        <v>983</v>
      </c>
      <c r="O542" s="106">
        <v>5.6529998779296882E-2</v>
      </c>
      <c r="P542" s="106">
        <v>5.8159999549388892E-2</v>
      </c>
      <c r="Q542" s="105">
        <v>13425</v>
      </c>
      <c r="R542" s="106">
        <v>5.9020001441240311E-2</v>
      </c>
      <c r="S542" s="107">
        <v>6.0970000922679901E-2</v>
      </c>
    </row>
    <row r="543" spans="1:19" x14ac:dyDescent="0.25">
      <c r="A543" t="s">
        <v>331</v>
      </c>
      <c r="B543" t="s">
        <v>347</v>
      </c>
      <c r="C543" t="s">
        <v>347</v>
      </c>
      <c r="D543" t="s">
        <v>347</v>
      </c>
      <c r="E543" t="s">
        <v>224</v>
      </c>
      <c r="F543" t="s">
        <v>225</v>
      </c>
      <c r="G543" s="105">
        <v>9</v>
      </c>
      <c r="H543" t="s">
        <v>355</v>
      </c>
      <c r="I543" t="s">
        <v>438</v>
      </c>
      <c r="J543" t="s">
        <v>86</v>
      </c>
      <c r="K543" s="105">
        <v>96</v>
      </c>
      <c r="L543" s="106">
        <v>2.948999963700771E-2</v>
      </c>
      <c r="N543" s="105">
        <v>486</v>
      </c>
      <c r="O543" s="106">
        <v>2.795000001788139E-2</v>
      </c>
      <c r="Q543" s="105">
        <v>7283</v>
      </c>
      <c r="R543" s="106">
        <v>3.2019998878240592E-2</v>
      </c>
      <c r="S543" s="107"/>
    </row>
    <row r="544" spans="1:19" x14ac:dyDescent="0.25">
      <c r="A544" t="s">
        <v>331</v>
      </c>
      <c r="B544" t="s">
        <v>347</v>
      </c>
      <c r="C544" t="s">
        <v>347</v>
      </c>
      <c r="D544" t="s">
        <v>347</v>
      </c>
      <c r="E544" t="s">
        <v>224</v>
      </c>
      <c r="F544" t="s">
        <v>225</v>
      </c>
      <c r="G544" s="105">
        <v>9</v>
      </c>
      <c r="H544" t="s">
        <v>355</v>
      </c>
      <c r="I544" t="s">
        <v>375</v>
      </c>
      <c r="J544" t="s">
        <v>376</v>
      </c>
      <c r="K544" s="105">
        <v>709</v>
      </c>
      <c r="L544" s="106">
        <v>0.2178200036287308</v>
      </c>
      <c r="N544" s="105">
        <v>3592</v>
      </c>
      <c r="O544" s="106">
        <v>0.20657999813556671</v>
      </c>
      <c r="Q544" s="105">
        <v>47189</v>
      </c>
      <c r="R544" s="106">
        <v>0.20746000111103061</v>
      </c>
      <c r="S544" s="107"/>
    </row>
    <row r="545" spans="1:19" x14ac:dyDescent="0.25">
      <c r="A545" t="s">
        <v>331</v>
      </c>
      <c r="B545" t="s">
        <v>347</v>
      </c>
      <c r="C545" t="s">
        <v>347</v>
      </c>
      <c r="D545" t="s">
        <v>347</v>
      </c>
      <c r="E545" t="s">
        <v>224</v>
      </c>
      <c r="F545" t="s">
        <v>225</v>
      </c>
      <c r="G545">
        <v>9</v>
      </c>
      <c r="H545" t="s">
        <v>355</v>
      </c>
      <c r="I545" t="s">
        <v>375</v>
      </c>
      <c r="J545" t="s">
        <v>377</v>
      </c>
      <c r="K545">
        <v>675</v>
      </c>
      <c r="L545" s="106">
        <v>0.20736999809741971</v>
      </c>
      <c r="N545">
        <v>3674</v>
      </c>
      <c r="O545" s="106">
        <v>0.2113000005483627</v>
      </c>
      <c r="Q545">
        <v>47420</v>
      </c>
      <c r="R545" s="106">
        <v>0.20848000049591059</v>
      </c>
    </row>
    <row r="546" spans="1:19" x14ac:dyDescent="0.25">
      <c r="A546" t="s">
        <v>331</v>
      </c>
      <c r="B546" t="s">
        <v>347</v>
      </c>
      <c r="C546" t="s">
        <v>347</v>
      </c>
      <c r="D546" t="s">
        <v>347</v>
      </c>
      <c r="E546" t="s">
        <v>224</v>
      </c>
      <c r="F546" t="s">
        <v>225</v>
      </c>
      <c r="G546" s="105">
        <v>9</v>
      </c>
      <c r="H546" t="s">
        <v>355</v>
      </c>
      <c r="I546" t="s">
        <v>375</v>
      </c>
      <c r="J546" t="s">
        <v>378</v>
      </c>
      <c r="K546" s="105">
        <v>567</v>
      </c>
      <c r="L546" s="106">
        <v>0.17418999969959259</v>
      </c>
      <c r="N546" s="105">
        <v>2928</v>
      </c>
      <c r="O546" s="106">
        <v>0.1683900058269501</v>
      </c>
      <c r="Q546" s="105">
        <v>37332</v>
      </c>
      <c r="R546" s="106">
        <v>0.1641300022602081</v>
      </c>
      <c r="S546" s="107"/>
    </row>
    <row r="547" spans="1:19" x14ac:dyDescent="0.25">
      <c r="A547" t="s">
        <v>331</v>
      </c>
      <c r="B547" t="s">
        <v>347</v>
      </c>
      <c r="C547" t="s">
        <v>347</v>
      </c>
      <c r="D547" t="s">
        <v>347</v>
      </c>
      <c r="E547" t="s">
        <v>224</v>
      </c>
      <c r="F547" t="s">
        <v>225</v>
      </c>
      <c r="G547" s="105">
        <v>9</v>
      </c>
      <c r="H547" t="s">
        <v>355</v>
      </c>
      <c r="I547" t="s">
        <v>375</v>
      </c>
      <c r="J547" t="s">
        <v>379</v>
      </c>
      <c r="K547" s="105">
        <v>668</v>
      </c>
      <c r="L547" s="106">
        <v>0.2052199989557266</v>
      </c>
      <c r="N547" s="105">
        <v>3540</v>
      </c>
      <c r="O547" s="106">
        <v>0.20359000563621521</v>
      </c>
      <c r="Q547" s="105">
        <v>47525</v>
      </c>
      <c r="R547" s="106">
        <v>0.20893999934196469</v>
      </c>
      <c r="S547" s="107"/>
    </row>
    <row r="548" spans="1:19" x14ac:dyDescent="0.25">
      <c r="A548" t="s">
        <v>331</v>
      </c>
      <c r="B548" t="s">
        <v>347</v>
      </c>
      <c r="C548" t="s">
        <v>347</v>
      </c>
      <c r="D548" t="s">
        <v>347</v>
      </c>
      <c r="E548" t="s">
        <v>224</v>
      </c>
      <c r="F548" t="s">
        <v>225</v>
      </c>
      <c r="G548" s="105">
        <v>9</v>
      </c>
      <c r="H548" t="s">
        <v>355</v>
      </c>
      <c r="I548" t="s">
        <v>375</v>
      </c>
      <c r="J548" t="s">
        <v>380</v>
      </c>
      <c r="K548" s="105">
        <v>636</v>
      </c>
      <c r="L548" s="106">
        <v>0.1953900009393692</v>
      </c>
      <c r="N548" s="105">
        <v>3654</v>
      </c>
      <c r="O548" s="106">
        <v>0.2101400047540665</v>
      </c>
      <c r="Q548" s="105">
        <v>47993</v>
      </c>
      <c r="R548" s="106">
        <v>0.210999995470047</v>
      </c>
      <c r="S548" s="107"/>
    </row>
    <row r="549" spans="1:19" x14ac:dyDescent="0.25">
      <c r="A549" t="s">
        <v>331</v>
      </c>
      <c r="B549" t="s">
        <v>347</v>
      </c>
      <c r="C549" t="s">
        <v>347</v>
      </c>
      <c r="D549" t="s">
        <v>347</v>
      </c>
      <c r="E549" t="s">
        <v>224</v>
      </c>
      <c r="F549" t="s">
        <v>225</v>
      </c>
      <c r="G549" s="105">
        <v>9</v>
      </c>
      <c r="H549" t="s">
        <v>355</v>
      </c>
      <c r="I549" t="s">
        <v>381</v>
      </c>
      <c r="J549" t="s">
        <v>382</v>
      </c>
      <c r="K549" s="105">
        <v>71</v>
      </c>
      <c r="L549" s="106">
        <v>2.181000076234341E-2</v>
      </c>
      <c r="M549" s="106">
        <v>2.511000074446201E-2</v>
      </c>
      <c r="N549" s="105">
        <v>346</v>
      </c>
      <c r="O549" s="106">
        <v>1.9899999722838398E-2</v>
      </c>
      <c r="P549" s="106">
        <v>2.54100002348423E-2</v>
      </c>
      <c r="Q549" s="105">
        <v>5423</v>
      </c>
      <c r="R549" s="106">
        <v>2.384000085294247E-2</v>
      </c>
      <c r="S549" s="107">
        <v>3.0780000612139698E-2</v>
      </c>
    </row>
    <row r="550" spans="1:19" x14ac:dyDescent="0.25">
      <c r="A550" t="s">
        <v>331</v>
      </c>
      <c r="B550" t="s">
        <v>347</v>
      </c>
      <c r="C550" t="s">
        <v>347</v>
      </c>
      <c r="D550" t="s">
        <v>347</v>
      </c>
      <c r="E550" t="s">
        <v>224</v>
      </c>
      <c r="F550" t="s">
        <v>225</v>
      </c>
      <c r="G550" s="105">
        <v>9</v>
      </c>
      <c r="H550" t="s">
        <v>355</v>
      </c>
      <c r="I550" t="s">
        <v>381</v>
      </c>
      <c r="J550" t="s">
        <v>383</v>
      </c>
      <c r="K550" s="105">
        <v>321</v>
      </c>
      <c r="L550" s="106">
        <v>9.8619997501373291E-2</v>
      </c>
      <c r="M550" s="106">
        <v>0.1135099977254868</v>
      </c>
      <c r="N550" s="105">
        <v>2072</v>
      </c>
      <c r="O550" s="106">
        <v>0.119159996509552</v>
      </c>
      <c r="P550" s="106">
        <v>0.15218999981880191</v>
      </c>
      <c r="Q550" s="105">
        <v>26007</v>
      </c>
      <c r="R550" s="106">
        <v>0.11433999985456469</v>
      </c>
      <c r="S550" s="107">
        <v>0.1476300060749054</v>
      </c>
    </row>
    <row r="551" spans="1:19" x14ac:dyDescent="0.25">
      <c r="A551" t="s">
        <v>331</v>
      </c>
      <c r="B551" t="s">
        <v>347</v>
      </c>
      <c r="C551" t="s">
        <v>347</v>
      </c>
      <c r="D551" t="s">
        <v>347</v>
      </c>
      <c r="E551" t="s">
        <v>224</v>
      </c>
      <c r="F551" t="s">
        <v>225</v>
      </c>
      <c r="G551" s="105">
        <v>9</v>
      </c>
      <c r="H551" t="s">
        <v>355</v>
      </c>
      <c r="I551" t="s">
        <v>381</v>
      </c>
      <c r="J551" t="s">
        <v>384</v>
      </c>
      <c r="K551" s="105">
        <v>2436</v>
      </c>
      <c r="L551" s="106">
        <v>0.74839001893997192</v>
      </c>
      <c r="M551" s="106">
        <v>0.86138999462127686</v>
      </c>
      <c r="N551" s="105">
        <v>11197</v>
      </c>
      <c r="O551" s="106">
        <v>0.64394998550415039</v>
      </c>
      <c r="P551" s="106">
        <v>0.82239997386932373</v>
      </c>
      <c r="Q551" s="105">
        <v>144739</v>
      </c>
      <c r="R551" s="106">
        <v>0.6363300085067749</v>
      </c>
      <c r="S551" s="107">
        <v>0.82159000635147095</v>
      </c>
    </row>
    <row r="552" spans="1:19" x14ac:dyDescent="0.25">
      <c r="A552" t="s">
        <v>331</v>
      </c>
      <c r="B552" t="s">
        <v>347</v>
      </c>
      <c r="C552" t="s">
        <v>347</v>
      </c>
      <c r="D552" t="s">
        <v>347</v>
      </c>
      <c r="E552" t="s">
        <v>224</v>
      </c>
      <c r="F552" t="s">
        <v>225</v>
      </c>
      <c r="G552" s="105">
        <v>9</v>
      </c>
      <c r="H552" t="s">
        <v>355</v>
      </c>
      <c r="I552" t="s">
        <v>381</v>
      </c>
      <c r="J552" t="s">
        <v>385</v>
      </c>
      <c r="K552" s="105">
        <v>427</v>
      </c>
      <c r="L552" s="106">
        <v>0.13118000328540799</v>
      </c>
      <c r="N552" s="105">
        <v>3773</v>
      </c>
      <c r="O552" s="106">
        <v>0.21698999404907229</v>
      </c>
      <c r="Q552" s="105">
        <v>51290</v>
      </c>
      <c r="R552" s="106">
        <v>0.22549000382423401</v>
      </c>
      <c r="S552" s="107"/>
    </row>
    <row r="553" spans="1:19" x14ac:dyDescent="0.25">
      <c r="A553" t="s">
        <v>331</v>
      </c>
      <c r="B553" t="s">
        <v>347</v>
      </c>
      <c r="C553" t="s">
        <v>347</v>
      </c>
      <c r="D553" t="s">
        <v>347</v>
      </c>
      <c r="E553" t="s">
        <v>224</v>
      </c>
      <c r="F553" t="s">
        <v>225</v>
      </c>
      <c r="G553">
        <v>9</v>
      </c>
      <c r="H553" t="s">
        <v>355</v>
      </c>
      <c r="I553" t="s">
        <v>386</v>
      </c>
      <c r="J553" t="s">
        <v>387</v>
      </c>
      <c r="K553">
        <v>172</v>
      </c>
      <c r="L553" s="106">
        <v>5.2839998155832291E-2</v>
      </c>
      <c r="M553" s="106">
        <v>5.7369999587535858E-2</v>
      </c>
      <c r="N553">
        <v>957</v>
      </c>
      <c r="O553" s="106">
        <v>5.5039998143911362E-2</v>
      </c>
      <c r="P553" s="106">
        <v>5.6639999151229858E-2</v>
      </c>
      <c r="Q553">
        <v>12181</v>
      </c>
      <c r="R553" s="106">
        <v>5.3550001233816147E-2</v>
      </c>
      <c r="S553" s="106">
        <v>5.4999999701976783E-2</v>
      </c>
    </row>
    <row r="554" spans="1:19" x14ac:dyDescent="0.25">
      <c r="A554" t="s">
        <v>331</v>
      </c>
      <c r="B554" t="s">
        <v>347</v>
      </c>
      <c r="C554" t="s">
        <v>347</v>
      </c>
      <c r="D554" t="s">
        <v>347</v>
      </c>
      <c r="E554" t="s">
        <v>224</v>
      </c>
      <c r="F554" t="s">
        <v>225</v>
      </c>
      <c r="G554" s="105">
        <v>9</v>
      </c>
      <c r="H554" t="s">
        <v>355</v>
      </c>
      <c r="I554" t="s">
        <v>386</v>
      </c>
      <c r="J554" t="s">
        <v>388</v>
      </c>
      <c r="K554" s="105">
        <v>95</v>
      </c>
      <c r="L554" s="106">
        <v>2.919000014662743E-2</v>
      </c>
      <c r="M554" s="106">
        <v>3.1690001487731927E-2</v>
      </c>
      <c r="N554" s="105">
        <v>307</v>
      </c>
      <c r="O554" s="106">
        <v>1.7659999430179599E-2</v>
      </c>
      <c r="P554" s="106">
        <v>1.8169999122619629E-2</v>
      </c>
      <c r="Q554" s="105">
        <v>6321</v>
      </c>
      <c r="R554" s="106">
        <v>2.77900006622076E-2</v>
      </c>
      <c r="S554" s="107">
        <v>2.8540000319480899E-2</v>
      </c>
    </row>
    <row r="555" spans="1:19" x14ac:dyDescent="0.25">
      <c r="A555" t="s">
        <v>331</v>
      </c>
      <c r="B555" t="s">
        <v>347</v>
      </c>
      <c r="C555" t="s">
        <v>347</v>
      </c>
      <c r="D555" t="s">
        <v>347</v>
      </c>
      <c r="E555" t="s">
        <v>224</v>
      </c>
      <c r="F555" t="s">
        <v>225</v>
      </c>
      <c r="G555">
        <v>9</v>
      </c>
      <c r="H555" t="s">
        <v>355</v>
      </c>
      <c r="I555" t="s">
        <v>386</v>
      </c>
      <c r="J555" t="s">
        <v>85</v>
      </c>
      <c r="K555">
        <v>119</v>
      </c>
      <c r="L555" s="106">
        <v>3.6559998989105218E-2</v>
      </c>
      <c r="M555" s="106">
        <v>3.968999907374382E-2</v>
      </c>
      <c r="N555">
        <v>411</v>
      </c>
      <c r="O555" s="106">
        <v>2.3639999330043789E-2</v>
      </c>
      <c r="P555" s="106">
        <v>2.4320000782608989E-2</v>
      </c>
      <c r="Q555">
        <v>4872</v>
      </c>
      <c r="R555" s="106">
        <v>2.1420000120997429E-2</v>
      </c>
      <c r="S555" s="106">
        <v>2.199999988079071E-2</v>
      </c>
    </row>
    <row r="556" spans="1:19" x14ac:dyDescent="0.25">
      <c r="A556" t="s">
        <v>331</v>
      </c>
      <c r="B556" t="s">
        <v>347</v>
      </c>
      <c r="C556" t="s">
        <v>347</v>
      </c>
      <c r="D556" t="s">
        <v>347</v>
      </c>
      <c r="E556" t="s">
        <v>224</v>
      </c>
      <c r="F556" t="s">
        <v>225</v>
      </c>
      <c r="G556" s="105">
        <v>9</v>
      </c>
      <c r="H556" t="s">
        <v>355</v>
      </c>
      <c r="I556" t="s">
        <v>386</v>
      </c>
      <c r="J556" t="s">
        <v>389</v>
      </c>
      <c r="K556" s="105">
        <v>45</v>
      </c>
      <c r="L556" s="106">
        <v>1.3819999992847439E-2</v>
      </c>
      <c r="M556" s="106">
        <v>1.5010000206530091E-2</v>
      </c>
      <c r="N556" s="105">
        <v>149</v>
      </c>
      <c r="O556" s="106">
        <v>8.569999597966671E-3</v>
      </c>
      <c r="P556" s="106">
        <v>8.8200001046061516E-3</v>
      </c>
      <c r="Q556" s="105">
        <v>4049</v>
      </c>
      <c r="R556" s="106">
        <v>1.779999956488609E-2</v>
      </c>
      <c r="S556" s="107">
        <v>1.8279999494552609E-2</v>
      </c>
    </row>
    <row r="557" spans="1:19" x14ac:dyDescent="0.25">
      <c r="A557" t="s">
        <v>331</v>
      </c>
      <c r="B557" t="s">
        <v>347</v>
      </c>
      <c r="C557" t="s">
        <v>347</v>
      </c>
      <c r="D557" t="s">
        <v>347</v>
      </c>
      <c r="E557" t="s">
        <v>224</v>
      </c>
      <c r="F557" t="s">
        <v>225</v>
      </c>
      <c r="G557" s="105">
        <v>9</v>
      </c>
      <c r="H557" t="s">
        <v>355</v>
      </c>
      <c r="I557" t="s">
        <v>386</v>
      </c>
      <c r="J557" t="s">
        <v>86</v>
      </c>
      <c r="K557" s="105">
        <v>257</v>
      </c>
      <c r="L557" s="106">
        <v>7.8960001468658447E-2</v>
      </c>
      <c r="N557" s="105">
        <v>491</v>
      </c>
      <c r="O557" s="106">
        <v>2.8240000829100609E-2</v>
      </c>
      <c r="Q557" s="105">
        <v>5972</v>
      </c>
      <c r="R557" s="106">
        <v>2.6259999722242359E-2</v>
      </c>
      <c r="S557" s="107"/>
    </row>
    <row r="558" spans="1:19" x14ac:dyDescent="0.25">
      <c r="A558" t="s">
        <v>331</v>
      </c>
      <c r="B558" t="s">
        <v>347</v>
      </c>
      <c r="C558" t="s">
        <v>347</v>
      </c>
      <c r="D558" t="s">
        <v>347</v>
      </c>
      <c r="E558" t="s">
        <v>224</v>
      </c>
      <c r="F558" t="s">
        <v>225</v>
      </c>
      <c r="G558">
        <v>9</v>
      </c>
      <c r="H558" t="s">
        <v>355</v>
      </c>
      <c r="I558" t="s">
        <v>386</v>
      </c>
      <c r="J558" t="s">
        <v>84</v>
      </c>
      <c r="K558">
        <v>2567</v>
      </c>
      <c r="L558" s="106">
        <v>0.78863000869750977</v>
      </c>
      <c r="M558" s="106">
        <v>0.85623997449874878</v>
      </c>
      <c r="N558">
        <v>15073</v>
      </c>
      <c r="O558" s="106">
        <v>0.86685997247695923</v>
      </c>
      <c r="P558" s="106">
        <v>0.89205002784729004</v>
      </c>
      <c r="Q558">
        <v>194064</v>
      </c>
      <c r="R558" s="106">
        <v>0.85317999124526978</v>
      </c>
      <c r="S558" s="106">
        <v>0.87619000673294067</v>
      </c>
    </row>
    <row r="559" spans="1:19" x14ac:dyDescent="0.25">
      <c r="A559" t="s">
        <v>331</v>
      </c>
      <c r="B559" t="s">
        <v>347</v>
      </c>
      <c r="C559" t="s">
        <v>347</v>
      </c>
      <c r="D559" t="s">
        <v>347</v>
      </c>
      <c r="E559" t="s">
        <v>224</v>
      </c>
      <c r="F559" t="s">
        <v>225</v>
      </c>
      <c r="G559" s="105">
        <v>9</v>
      </c>
      <c r="H559" t="s">
        <v>355</v>
      </c>
      <c r="I559" t="s">
        <v>419</v>
      </c>
      <c r="J559" t="s">
        <v>390</v>
      </c>
      <c r="K559" s="105">
        <v>427</v>
      </c>
      <c r="L559" s="106">
        <v>0.13118000328540799</v>
      </c>
      <c r="N559" s="105">
        <v>3773</v>
      </c>
      <c r="O559" s="106">
        <v>0.21698999404907229</v>
      </c>
      <c r="Q559" s="105">
        <v>51290</v>
      </c>
      <c r="R559" s="106">
        <v>0.22549000382423401</v>
      </c>
      <c r="S559" s="107"/>
    </row>
    <row r="560" spans="1:19" x14ac:dyDescent="0.25">
      <c r="A560" t="s">
        <v>331</v>
      </c>
      <c r="B560" t="s">
        <v>347</v>
      </c>
      <c r="C560" t="s">
        <v>347</v>
      </c>
      <c r="D560" t="s">
        <v>347</v>
      </c>
      <c r="E560" t="s">
        <v>224</v>
      </c>
      <c r="F560" t="s">
        <v>225</v>
      </c>
      <c r="G560" s="105">
        <v>9</v>
      </c>
      <c r="H560" t="s">
        <v>355</v>
      </c>
      <c r="I560" t="s">
        <v>419</v>
      </c>
      <c r="J560" t="s">
        <v>391</v>
      </c>
      <c r="K560" s="105">
        <v>321</v>
      </c>
      <c r="L560" s="106">
        <v>9.8619997501373291E-2</v>
      </c>
      <c r="M560" s="106">
        <v>0.1135099977254868</v>
      </c>
      <c r="N560" s="105">
        <v>2072</v>
      </c>
      <c r="O560" s="106">
        <v>0.119159996509552</v>
      </c>
      <c r="P560" s="106">
        <v>0.15218999981880191</v>
      </c>
      <c r="Q560" s="105">
        <v>26007</v>
      </c>
      <c r="R560" s="106">
        <v>0.11433999985456469</v>
      </c>
      <c r="S560" s="107">
        <v>0.1476300060749054</v>
      </c>
    </row>
    <row r="561" spans="1:19" x14ac:dyDescent="0.25">
      <c r="A561" t="s">
        <v>331</v>
      </c>
      <c r="B561" t="s">
        <v>347</v>
      </c>
      <c r="C561" t="s">
        <v>347</v>
      </c>
      <c r="D561" t="s">
        <v>347</v>
      </c>
      <c r="E561" t="s">
        <v>224</v>
      </c>
      <c r="F561" t="s">
        <v>225</v>
      </c>
      <c r="G561">
        <v>9</v>
      </c>
      <c r="H561" t="s">
        <v>355</v>
      </c>
      <c r="I561" t="s">
        <v>419</v>
      </c>
      <c r="J561" t="s">
        <v>392</v>
      </c>
      <c r="K561">
        <v>1261</v>
      </c>
      <c r="L561" s="106">
        <v>0.38740000128746033</v>
      </c>
      <c r="M561" s="106">
        <v>0.44589999318122858</v>
      </c>
      <c r="N561">
        <v>5682</v>
      </c>
      <c r="O561" s="106">
        <v>0.32677999138832092</v>
      </c>
      <c r="P561" s="106">
        <v>0.41732999682426453</v>
      </c>
      <c r="Q561">
        <v>69347</v>
      </c>
      <c r="R561" s="106">
        <v>0.30487999320030212</v>
      </c>
      <c r="S561" s="106">
        <v>0.39364001154899603</v>
      </c>
    </row>
    <row r="562" spans="1:19" x14ac:dyDescent="0.25">
      <c r="A562" t="s">
        <v>331</v>
      </c>
      <c r="B562" t="s">
        <v>347</v>
      </c>
      <c r="C562" t="s">
        <v>347</v>
      </c>
      <c r="D562" t="s">
        <v>347</v>
      </c>
      <c r="E562" t="s">
        <v>224</v>
      </c>
      <c r="F562" t="s">
        <v>225</v>
      </c>
      <c r="G562" s="105">
        <v>9</v>
      </c>
      <c r="H562" t="s">
        <v>355</v>
      </c>
      <c r="I562" t="s">
        <v>419</v>
      </c>
      <c r="J562" t="s">
        <v>393</v>
      </c>
      <c r="K562" s="105">
        <v>1026</v>
      </c>
      <c r="L562" s="106">
        <v>0.3152100145816803</v>
      </c>
      <c r="M562" s="106">
        <v>0.3628000020980835</v>
      </c>
      <c r="N562" s="105">
        <v>4826</v>
      </c>
      <c r="O562" s="106">
        <v>0.27755001187324518</v>
      </c>
      <c r="P562" s="106">
        <v>0.35446000099182129</v>
      </c>
      <c r="Q562" s="105">
        <v>66079</v>
      </c>
      <c r="R562" s="106">
        <v>0.29050999879837042</v>
      </c>
      <c r="S562" s="107">
        <v>0.37509000301361078</v>
      </c>
    </row>
    <row r="563" spans="1:19" x14ac:dyDescent="0.25">
      <c r="A563" t="s">
        <v>331</v>
      </c>
      <c r="B563" t="s">
        <v>347</v>
      </c>
      <c r="C563" t="s">
        <v>347</v>
      </c>
      <c r="D563" t="s">
        <v>347</v>
      </c>
      <c r="E563" t="s">
        <v>224</v>
      </c>
      <c r="F563" t="s">
        <v>225</v>
      </c>
      <c r="G563" s="105">
        <v>9</v>
      </c>
      <c r="H563" t="s">
        <v>355</v>
      </c>
      <c r="I563" t="s">
        <v>419</v>
      </c>
      <c r="J563" t="s">
        <v>394</v>
      </c>
      <c r="K563" s="105">
        <v>220</v>
      </c>
      <c r="L563" s="106">
        <v>6.7589998245239258E-2</v>
      </c>
      <c r="M563" s="106">
        <v>7.7789999544620514E-2</v>
      </c>
      <c r="N563" s="105">
        <v>1035</v>
      </c>
      <c r="O563" s="106">
        <v>5.9519998729228973E-2</v>
      </c>
      <c r="P563" s="106">
        <v>7.6020002365112305E-2</v>
      </c>
      <c r="Q563" s="105">
        <v>14736</v>
      </c>
      <c r="R563" s="106">
        <v>6.4790003001689911E-2</v>
      </c>
      <c r="S563" s="107">
        <v>8.3650000393390656E-2</v>
      </c>
    </row>
    <row r="564" spans="1:19" x14ac:dyDescent="0.25">
      <c r="A564" t="s">
        <v>331</v>
      </c>
      <c r="B564" t="s">
        <v>347</v>
      </c>
      <c r="C564" t="s">
        <v>347</v>
      </c>
      <c r="D564" t="s">
        <v>347</v>
      </c>
      <c r="E564" t="s">
        <v>224</v>
      </c>
      <c r="F564" t="s">
        <v>225</v>
      </c>
      <c r="G564" s="105">
        <v>9</v>
      </c>
      <c r="H564" t="s">
        <v>355</v>
      </c>
      <c r="I564" t="s">
        <v>439</v>
      </c>
      <c r="J564" t="s">
        <v>440</v>
      </c>
      <c r="K564" s="105">
        <v>427</v>
      </c>
      <c r="L564" s="106">
        <v>0.13118000328540799</v>
      </c>
      <c r="N564" s="105">
        <v>3773</v>
      </c>
      <c r="O564" s="106">
        <v>0.21698999404907229</v>
      </c>
      <c r="Q564" s="105">
        <v>51290</v>
      </c>
      <c r="R564" s="106">
        <v>0.22549000382423401</v>
      </c>
      <c r="S564" s="107"/>
    </row>
    <row r="565" spans="1:19" x14ac:dyDescent="0.25">
      <c r="A565" t="s">
        <v>331</v>
      </c>
      <c r="B565" t="s">
        <v>347</v>
      </c>
      <c r="C565" t="s">
        <v>347</v>
      </c>
      <c r="D565" t="s">
        <v>347</v>
      </c>
      <c r="E565" t="s">
        <v>224</v>
      </c>
      <c r="F565" t="s">
        <v>225</v>
      </c>
      <c r="G565">
        <v>9</v>
      </c>
      <c r="H565" t="s">
        <v>355</v>
      </c>
      <c r="I565" t="s">
        <v>439</v>
      </c>
      <c r="J565" t="s">
        <v>442</v>
      </c>
      <c r="K565">
        <v>2828</v>
      </c>
      <c r="L565" s="106">
        <v>0.86882001161575317</v>
      </c>
      <c r="M565" s="106">
        <v>1</v>
      </c>
      <c r="N565">
        <v>13615</v>
      </c>
      <c r="O565" s="106">
        <v>0.78301000595092773</v>
      </c>
      <c r="P565" s="106">
        <v>1</v>
      </c>
      <c r="Q565">
        <v>176169</v>
      </c>
      <c r="R565" s="106">
        <v>0.77451002597808838</v>
      </c>
      <c r="S565" s="106">
        <v>1</v>
      </c>
    </row>
    <row r="566" spans="1:19" x14ac:dyDescent="0.25">
      <c r="A566" t="s">
        <v>331</v>
      </c>
      <c r="B566" t="s">
        <v>347</v>
      </c>
      <c r="C566" t="s">
        <v>347</v>
      </c>
      <c r="D566" t="s">
        <v>347</v>
      </c>
      <c r="E566" t="s">
        <v>224</v>
      </c>
      <c r="F566" t="s">
        <v>225</v>
      </c>
      <c r="G566" s="105">
        <v>9</v>
      </c>
      <c r="H566" t="s">
        <v>355</v>
      </c>
      <c r="I566" t="s">
        <v>395</v>
      </c>
      <c r="J566" t="s">
        <v>396</v>
      </c>
      <c r="K566" s="105">
        <v>3227</v>
      </c>
      <c r="L566" s="106">
        <v>0.99140000343322754</v>
      </c>
      <c r="N566" s="105">
        <v>17277</v>
      </c>
      <c r="O566" s="106">
        <v>0.99361997842788696</v>
      </c>
      <c r="Q566" s="105">
        <v>225832</v>
      </c>
      <c r="R566" s="106">
        <v>0.99285000562667847</v>
      </c>
      <c r="S566" s="107"/>
    </row>
    <row r="567" spans="1:19" x14ac:dyDescent="0.25">
      <c r="A567" t="s">
        <v>331</v>
      </c>
      <c r="B567" t="s">
        <v>347</v>
      </c>
      <c r="C567" t="s">
        <v>347</v>
      </c>
      <c r="D567" t="s">
        <v>347</v>
      </c>
      <c r="E567" t="s">
        <v>224</v>
      </c>
      <c r="F567" t="s">
        <v>225</v>
      </c>
      <c r="G567" s="105">
        <v>9</v>
      </c>
      <c r="H567" t="s">
        <v>355</v>
      </c>
      <c r="I567" t="s">
        <v>395</v>
      </c>
      <c r="J567" t="s">
        <v>397</v>
      </c>
      <c r="K567" s="105">
        <v>28</v>
      </c>
      <c r="L567" s="106">
        <v>8.6000002920627594E-3</v>
      </c>
      <c r="N567" s="105">
        <v>111</v>
      </c>
      <c r="O567" s="106">
        <v>6.380000151693821E-3</v>
      </c>
      <c r="Q567" s="105">
        <v>1627</v>
      </c>
      <c r="R567" s="106">
        <v>7.1499999612569809E-3</v>
      </c>
      <c r="S567" s="107"/>
    </row>
    <row r="568" spans="1:19" x14ac:dyDescent="0.25">
      <c r="A568" t="s">
        <v>331</v>
      </c>
      <c r="B568" t="s">
        <v>347</v>
      </c>
      <c r="C568" t="s">
        <v>347</v>
      </c>
      <c r="D568" t="s">
        <v>347</v>
      </c>
      <c r="E568" t="s">
        <v>224</v>
      </c>
      <c r="F568" t="s">
        <v>225</v>
      </c>
      <c r="G568">
        <v>9</v>
      </c>
      <c r="H568" t="s">
        <v>355</v>
      </c>
      <c r="I568" t="s">
        <v>398</v>
      </c>
      <c r="J568" t="s">
        <v>399</v>
      </c>
      <c r="K568">
        <v>609</v>
      </c>
      <c r="L568" s="106">
        <v>0.18709999322891241</v>
      </c>
      <c r="N568">
        <v>2349</v>
      </c>
      <c r="O568" s="106">
        <v>0.1350899934768677</v>
      </c>
      <c r="Q568">
        <v>32785</v>
      </c>
      <c r="R568" s="106">
        <v>0.14414000511169431</v>
      </c>
    </row>
    <row r="569" spans="1:19" x14ac:dyDescent="0.25">
      <c r="A569" t="s">
        <v>331</v>
      </c>
      <c r="B569" t="s">
        <v>347</v>
      </c>
      <c r="C569" t="s">
        <v>347</v>
      </c>
      <c r="D569" t="s">
        <v>347</v>
      </c>
      <c r="E569" t="s">
        <v>224</v>
      </c>
      <c r="F569" t="s">
        <v>225</v>
      </c>
      <c r="G569">
        <v>9</v>
      </c>
      <c r="H569" t="s">
        <v>355</v>
      </c>
      <c r="I569" t="s">
        <v>398</v>
      </c>
      <c r="J569" t="s">
        <v>41</v>
      </c>
      <c r="K569">
        <v>464</v>
      </c>
      <c r="L569" s="106">
        <v>0.14255000650882721</v>
      </c>
      <c r="N569">
        <v>2862</v>
      </c>
      <c r="O569" s="106">
        <v>0.16459999978542331</v>
      </c>
      <c r="Q569">
        <v>40324</v>
      </c>
      <c r="R569" s="106">
        <v>0.177279993891716</v>
      </c>
    </row>
    <row r="570" spans="1:19" x14ac:dyDescent="0.25">
      <c r="A570" t="s">
        <v>331</v>
      </c>
      <c r="B570" t="s">
        <v>347</v>
      </c>
      <c r="C570" t="s">
        <v>347</v>
      </c>
      <c r="D570" t="s">
        <v>347</v>
      </c>
      <c r="E570" t="s">
        <v>224</v>
      </c>
      <c r="F570" t="s">
        <v>225</v>
      </c>
      <c r="G570" s="105">
        <v>9</v>
      </c>
      <c r="H570" t="s">
        <v>355</v>
      </c>
      <c r="I570" t="s">
        <v>398</v>
      </c>
      <c r="J570" t="s">
        <v>40</v>
      </c>
      <c r="K570" s="105">
        <v>569</v>
      </c>
      <c r="L570" s="106">
        <v>0.1748100072145462</v>
      </c>
      <c r="N570" s="105">
        <v>3392</v>
      </c>
      <c r="O570" s="106">
        <v>0.1950799971818924</v>
      </c>
      <c r="Q570" s="105">
        <v>47952</v>
      </c>
      <c r="R570" s="106">
        <v>0.21082000434398651</v>
      </c>
      <c r="S570" s="107"/>
    </row>
    <row r="571" spans="1:19" x14ac:dyDescent="0.25">
      <c r="A571" t="s">
        <v>331</v>
      </c>
      <c r="B571" t="s">
        <v>347</v>
      </c>
      <c r="C571" t="s">
        <v>347</v>
      </c>
      <c r="D571" t="s">
        <v>347</v>
      </c>
      <c r="E571" t="s">
        <v>224</v>
      </c>
      <c r="F571" t="s">
        <v>225</v>
      </c>
      <c r="G571" s="105">
        <v>9</v>
      </c>
      <c r="H571" t="s">
        <v>355</v>
      </c>
      <c r="I571" t="s">
        <v>398</v>
      </c>
      <c r="J571" t="s">
        <v>39</v>
      </c>
      <c r="K571" s="105">
        <v>620</v>
      </c>
      <c r="L571" s="106">
        <v>0.1904799938201904</v>
      </c>
      <c r="N571" s="105">
        <v>4253</v>
      </c>
      <c r="O571" s="106">
        <v>0.24458999931812289</v>
      </c>
      <c r="Q571" s="105">
        <v>51770</v>
      </c>
      <c r="R571" s="106">
        <v>0.22759999334812159</v>
      </c>
      <c r="S571" s="107"/>
    </row>
    <row r="572" spans="1:19" x14ac:dyDescent="0.25">
      <c r="A572" t="s">
        <v>331</v>
      </c>
      <c r="B572" t="s">
        <v>347</v>
      </c>
      <c r="C572" t="s">
        <v>347</v>
      </c>
      <c r="D572" t="s">
        <v>347</v>
      </c>
      <c r="E572" t="s">
        <v>224</v>
      </c>
      <c r="F572" t="s">
        <v>225</v>
      </c>
      <c r="G572" s="105">
        <v>9</v>
      </c>
      <c r="H572" t="s">
        <v>355</v>
      </c>
      <c r="I572" t="s">
        <v>398</v>
      </c>
      <c r="J572" t="s">
        <v>400</v>
      </c>
      <c r="K572" s="105">
        <v>993</v>
      </c>
      <c r="L572" s="106">
        <v>0.30507001280784612</v>
      </c>
      <c r="N572" s="105">
        <v>4532</v>
      </c>
      <c r="O572" s="106">
        <v>0.26063999533653259</v>
      </c>
      <c r="Q572" s="105">
        <v>54628</v>
      </c>
      <c r="R572" s="106">
        <v>0.24017000198364261</v>
      </c>
      <c r="S572" s="107"/>
    </row>
    <row r="573" spans="1:19" x14ac:dyDescent="0.25">
      <c r="A573" t="s">
        <v>331</v>
      </c>
      <c r="B573" t="s">
        <v>347</v>
      </c>
      <c r="C573" t="s">
        <v>347</v>
      </c>
      <c r="D573" t="s">
        <v>347</v>
      </c>
      <c r="E573" t="s">
        <v>224</v>
      </c>
      <c r="F573" t="s">
        <v>225</v>
      </c>
      <c r="G573" s="105">
        <v>9</v>
      </c>
      <c r="H573" t="s">
        <v>355</v>
      </c>
      <c r="I573" t="s">
        <v>422</v>
      </c>
      <c r="J573" t="s">
        <v>429</v>
      </c>
      <c r="K573" s="105">
        <v>1134</v>
      </c>
      <c r="L573" s="106">
        <v>0.34839001297950739</v>
      </c>
      <c r="N573" s="105">
        <v>7577</v>
      </c>
      <c r="O573" s="106">
        <v>0.43575999140739441</v>
      </c>
      <c r="Q573" s="105">
        <v>80101</v>
      </c>
      <c r="R573" s="106">
        <v>0.3521600067615509</v>
      </c>
      <c r="S573" s="107"/>
    </row>
    <row r="574" spans="1:19" x14ac:dyDescent="0.25">
      <c r="A574" t="s">
        <v>331</v>
      </c>
      <c r="B574" t="s">
        <v>347</v>
      </c>
      <c r="C574" t="s">
        <v>347</v>
      </c>
      <c r="D574" t="s">
        <v>347</v>
      </c>
      <c r="E574" t="s">
        <v>224</v>
      </c>
      <c r="F574" t="s">
        <v>225</v>
      </c>
      <c r="G574">
        <v>9</v>
      </c>
      <c r="H574" t="s">
        <v>355</v>
      </c>
      <c r="I574" t="s">
        <v>422</v>
      </c>
      <c r="J574" t="s">
        <v>423</v>
      </c>
      <c r="K574">
        <v>1866</v>
      </c>
      <c r="L574" s="106">
        <v>0.57327002286911011</v>
      </c>
      <c r="M574" s="106">
        <v>0.87976998090744019</v>
      </c>
      <c r="N574">
        <v>7734</v>
      </c>
      <c r="O574" s="106">
        <v>0.44479000568389893</v>
      </c>
      <c r="P574" s="106">
        <v>0.78829997777938843</v>
      </c>
      <c r="Q574">
        <v>119646</v>
      </c>
      <c r="R574" s="106">
        <v>0.52600997686386108</v>
      </c>
      <c r="S574" s="106">
        <v>0.81194001436233521</v>
      </c>
    </row>
    <row r="575" spans="1:19" x14ac:dyDescent="0.25">
      <c r="A575" t="s">
        <v>331</v>
      </c>
      <c r="B575" t="s">
        <v>347</v>
      </c>
      <c r="C575" t="s">
        <v>347</v>
      </c>
      <c r="D575" t="s">
        <v>347</v>
      </c>
      <c r="E575" t="s">
        <v>224</v>
      </c>
      <c r="F575" t="s">
        <v>225</v>
      </c>
      <c r="G575" s="105">
        <v>9</v>
      </c>
      <c r="H575" t="s">
        <v>355</v>
      </c>
      <c r="I575" t="s">
        <v>422</v>
      </c>
      <c r="J575" t="s">
        <v>424</v>
      </c>
      <c r="K575" s="105">
        <v>169</v>
      </c>
      <c r="L575" s="106">
        <v>5.1920000463724143E-2</v>
      </c>
      <c r="M575" s="106">
        <v>7.9680003225803375E-2</v>
      </c>
      <c r="N575" s="105">
        <v>1265</v>
      </c>
      <c r="O575" s="106">
        <v>7.2750002145767212E-2</v>
      </c>
      <c r="P575" s="106">
        <v>0.12894000113010409</v>
      </c>
      <c r="Q575" s="105">
        <v>17180</v>
      </c>
      <c r="R575" s="106">
        <v>7.5530000030994415E-2</v>
      </c>
      <c r="S575" s="107">
        <v>0.11659000068902969</v>
      </c>
    </row>
    <row r="576" spans="1:19" x14ac:dyDescent="0.25">
      <c r="A576" t="s">
        <v>331</v>
      </c>
      <c r="B576" t="s">
        <v>347</v>
      </c>
      <c r="C576" t="s">
        <v>347</v>
      </c>
      <c r="D576" t="s">
        <v>347</v>
      </c>
      <c r="E576" t="s">
        <v>224</v>
      </c>
      <c r="F576" t="s">
        <v>225</v>
      </c>
      <c r="G576" s="105">
        <v>9</v>
      </c>
      <c r="H576" t="s">
        <v>355</v>
      </c>
      <c r="I576" t="s">
        <v>422</v>
      </c>
      <c r="J576" t="s">
        <v>425</v>
      </c>
      <c r="K576" s="105">
        <v>52</v>
      </c>
      <c r="L576" s="106">
        <v>1.5979999676346779E-2</v>
      </c>
      <c r="M576" s="106">
        <v>2.4520000442862511E-2</v>
      </c>
      <c r="N576" s="105">
        <v>435</v>
      </c>
      <c r="O576" s="106">
        <v>2.5019999593496319E-2</v>
      </c>
      <c r="P576" s="106">
        <v>4.4339999556541443E-2</v>
      </c>
      <c r="Q576" s="105">
        <v>6082</v>
      </c>
      <c r="R576" s="106">
        <v>2.6739999651908871E-2</v>
      </c>
      <c r="S576" s="107">
        <v>4.1269998997449868E-2</v>
      </c>
    </row>
    <row r="577" spans="1:19" x14ac:dyDescent="0.25">
      <c r="A577" t="s">
        <v>331</v>
      </c>
      <c r="B577" t="s">
        <v>347</v>
      </c>
      <c r="C577" t="s">
        <v>347</v>
      </c>
      <c r="D577" t="s">
        <v>347</v>
      </c>
      <c r="E577" t="s">
        <v>224</v>
      </c>
      <c r="F577" t="s">
        <v>225</v>
      </c>
      <c r="G577" s="105">
        <v>9</v>
      </c>
      <c r="H577" t="s">
        <v>355</v>
      </c>
      <c r="I577" t="s">
        <v>422</v>
      </c>
      <c r="J577" t="s">
        <v>426</v>
      </c>
      <c r="K577" s="105">
        <v>28</v>
      </c>
      <c r="L577" s="106">
        <v>8.6000002920627594E-3</v>
      </c>
      <c r="M577" s="106">
        <v>1.319999992847443E-2</v>
      </c>
      <c r="N577" s="105">
        <v>310</v>
      </c>
      <c r="O577" s="106">
        <v>1.782999932765961E-2</v>
      </c>
      <c r="P577" s="106">
        <v>3.1599998474121087E-2</v>
      </c>
      <c r="Q577" s="105">
        <v>3672</v>
      </c>
      <c r="R577" s="106">
        <v>1.6140000894665722E-2</v>
      </c>
      <c r="S577" s="107">
        <v>2.491999976336956E-2</v>
      </c>
    </row>
    <row r="578" spans="1:19" x14ac:dyDescent="0.25">
      <c r="A578" t="s">
        <v>331</v>
      </c>
      <c r="B578" t="s">
        <v>347</v>
      </c>
      <c r="C578" t="s">
        <v>347</v>
      </c>
      <c r="D578" t="s">
        <v>347</v>
      </c>
      <c r="E578" t="s">
        <v>224</v>
      </c>
      <c r="F578" t="s">
        <v>225</v>
      </c>
      <c r="G578">
        <v>9</v>
      </c>
      <c r="H578" t="s">
        <v>355</v>
      </c>
      <c r="I578" t="s">
        <v>422</v>
      </c>
      <c r="J578" t="s">
        <v>427</v>
      </c>
      <c r="K578">
        <v>6</v>
      </c>
      <c r="L578" s="106">
        <v>1.8400000408291821E-3</v>
      </c>
      <c r="M578" s="106">
        <v>2.829999895766377E-3</v>
      </c>
      <c r="N578">
        <v>67</v>
      </c>
      <c r="O578" s="106">
        <v>3.8499999791383739E-3</v>
      </c>
      <c r="P578" s="106">
        <v>6.829999852925539E-3</v>
      </c>
      <c r="Q578">
        <v>766</v>
      </c>
      <c r="R578" s="106">
        <v>3.3700000494718552E-3</v>
      </c>
      <c r="S578" s="106">
        <v>5.2000000141561031E-3</v>
      </c>
    </row>
    <row r="579" spans="1:19" x14ac:dyDescent="0.25">
      <c r="A579" t="s">
        <v>331</v>
      </c>
      <c r="B579" t="s">
        <v>347</v>
      </c>
      <c r="C579" t="s">
        <v>347</v>
      </c>
      <c r="D579" t="s">
        <v>347</v>
      </c>
      <c r="E579" t="s">
        <v>224</v>
      </c>
      <c r="F579" t="s">
        <v>225</v>
      </c>
      <c r="G579" s="105">
        <v>9</v>
      </c>
      <c r="H579" t="s">
        <v>355</v>
      </c>
      <c r="I579" t="s">
        <v>422</v>
      </c>
      <c r="J579" t="s">
        <v>428</v>
      </c>
      <c r="K579" s="105">
        <v>0</v>
      </c>
      <c r="L579" s="106">
        <v>0</v>
      </c>
      <c r="M579" s="106">
        <v>0</v>
      </c>
      <c r="N579" s="105">
        <v>0</v>
      </c>
      <c r="O579" s="106">
        <v>0</v>
      </c>
      <c r="P579" s="106">
        <v>0</v>
      </c>
      <c r="Q579" s="105">
        <v>12</v>
      </c>
      <c r="R579" s="106">
        <v>4.9999998736893758E-5</v>
      </c>
      <c r="S579" s="107">
        <v>7.9999997979030013E-5</v>
      </c>
    </row>
    <row r="580" spans="1:19" x14ac:dyDescent="0.25">
      <c r="A580" t="s">
        <v>331</v>
      </c>
      <c r="B580" t="s">
        <v>347</v>
      </c>
      <c r="C580" t="s">
        <v>347</v>
      </c>
      <c r="D580" t="s">
        <v>347</v>
      </c>
      <c r="E580" t="s">
        <v>224</v>
      </c>
      <c r="F580" t="s">
        <v>225</v>
      </c>
      <c r="G580">
        <v>9</v>
      </c>
      <c r="H580" t="s">
        <v>355</v>
      </c>
      <c r="I580" t="s">
        <v>430</v>
      </c>
      <c r="J580" t="s">
        <v>434</v>
      </c>
      <c r="K580">
        <v>72</v>
      </c>
      <c r="L580" s="106">
        <v>2.2120000794529911E-2</v>
      </c>
      <c r="M580" s="106">
        <v>2.236999943852425E-2</v>
      </c>
      <c r="N580">
        <v>356</v>
      </c>
      <c r="O580" s="106">
        <v>2.0470000803470612E-2</v>
      </c>
      <c r="P580" s="106">
        <v>2.0800000056624409E-2</v>
      </c>
      <c r="Q580">
        <v>4987</v>
      </c>
      <c r="R580" s="106">
        <v>2.1919999271631241E-2</v>
      </c>
      <c r="S580" s="106">
        <v>2.2490000352263451E-2</v>
      </c>
    </row>
    <row r="581" spans="1:19" x14ac:dyDescent="0.25">
      <c r="A581" t="s">
        <v>331</v>
      </c>
      <c r="B581" t="s">
        <v>347</v>
      </c>
      <c r="C581" t="s">
        <v>347</v>
      </c>
      <c r="D581" t="s">
        <v>347</v>
      </c>
      <c r="E581" t="s">
        <v>224</v>
      </c>
      <c r="F581" t="s">
        <v>225</v>
      </c>
      <c r="G581" s="105">
        <v>9</v>
      </c>
      <c r="H581" t="s">
        <v>355</v>
      </c>
      <c r="I581" t="s">
        <v>430</v>
      </c>
      <c r="J581" t="s">
        <v>432</v>
      </c>
      <c r="K581" s="105">
        <v>452</v>
      </c>
      <c r="L581" s="106">
        <v>0.1388600021600723</v>
      </c>
      <c r="M581" s="106">
        <v>0.14042000472545621</v>
      </c>
      <c r="N581" s="105">
        <v>1386</v>
      </c>
      <c r="O581" s="106">
        <v>7.9709999263286591E-2</v>
      </c>
      <c r="P581" s="106">
        <v>8.0959998071193695E-2</v>
      </c>
      <c r="Q581" s="105">
        <v>18498</v>
      </c>
      <c r="R581" s="106">
        <v>8.1320002675056458E-2</v>
      </c>
      <c r="S581" s="107">
        <v>8.343999832868576E-2</v>
      </c>
    </row>
    <row r="582" spans="1:19" x14ac:dyDescent="0.25">
      <c r="A582" t="s">
        <v>331</v>
      </c>
      <c r="B582" t="s">
        <v>347</v>
      </c>
      <c r="C582" t="s">
        <v>347</v>
      </c>
      <c r="D582" t="s">
        <v>347</v>
      </c>
      <c r="E582" t="s">
        <v>224</v>
      </c>
      <c r="F582" t="s">
        <v>225</v>
      </c>
      <c r="G582" s="105">
        <v>9</v>
      </c>
      <c r="H582" t="s">
        <v>355</v>
      </c>
      <c r="I582" t="s">
        <v>430</v>
      </c>
      <c r="J582" t="s">
        <v>435</v>
      </c>
      <c r="K582" s="105">
        <v>6</v>
      </c>
      <c r="L582" s="106">
        <v>1.8400000408291821E-3</v>
      </c>
      <c r="M582" s="106">
        <v>1.859999960288405E-3</v>
      </c>
      <c r="N582" s="105">
        <v>16</v>
      </c>
      <c r="O582" s="106">
        <v>9.2000002041459084E-4</v>
      </c>
      <c r="P582" s="106">
        <v>9.2999998014420271E-4</v>
      </c>
      <c r="Q582" s="105">
        <v>391</v>
      </c>
      <c r="R582" s="106">
        <v>1.7199999419972301E-3</v>
      </c>
      <c r="S582" s="107">
        <v>1.760000013746321E-3</v>
      </c>
    </row>
    <row r="583" spans="1:19" x14ac:dyDescent="0.25">
      <c r="A583" t="s">
        <v>331</v>
      </c>
      <c r="B583" t="s">
        <v>347</v>
      </c>
      <c r="C583" t="s">
        <v>347</v>
      </c>
      <c r="D583" t="s">
        <v>347</v>
      </c>
      <c r="E583" t="s">
        <v>224</v>
      </c>
      <c r="F583" t="s">
        <v>225</v>
      </c>
      <c r="G583">
        <v>9</v>
      </c>
      <c r="H583" t="s">
        <v>355</v>
      </c>
      <c r="I583" t="s">
        <v>430</v>
      </c>
      <c r="J583" t="s">
        <v>436</v>
      </c>
      <c r="K583">
        <v>47</v>
      </c>
      <c r="L583" s="106">
        <v>1.4440000057220461E-2</v>
      </c>
      <c r="M583" s="106">
        <v>1.460000034421682E-2</v>
      </c>
      <c r="N583">
        <v>280</v>
      </c>
      <c r="O583" s="106">
        <v>1.610000059008598E-2</v>
      </c>
      <c r="P583" s="106">
        <v>1.6359999775886539E-2</v>
      </c>
      <c r="Q583">
        <v>6784</v>
      </c>
      <c r="R583" s="106">
        <v>2.9829999431967739E-2</v>
      </c>
      <c r="S583" s="106">
        <v>3.060000017285347E-2</v>
      </c>
    </row>
    <row r="584" spans="1:19" x14ac:dyDescent="0.25">
      <c r="A584" t="s">
        <v>331</v>
      </c>
      <c r="B584" t="s">
        <v>347</v>
      </c>
      <c r="C584" t="s">
        <v>347</v>
      </c>
      <c r="D584" t="s">
        <v>347</v>
      </c>
      <c r="E584" t="s">
        <v>224</v>
      </c>
      <c r="F584" t="s">
        <v>225</v>
      </c>
      <c r="G584" s="105">
        <v>9</v>
      </c>
      <c r="H584" t="s">
        <v>355</v>
      </c>
      <c r="I584" t="s">
        <v>430</v>
      </c>
      <c r="J584" t="s">
        <v>431</v>
      </c>
      <c r="K584" s="105">
        <v>1055</v>
      </c>
      <c r="L584" s="106">
        <v>0.32411998510360718</v>
      </c>
      <c r="M584" s="106">
        <v>0.32774001359939581</v>
      </c>
      <c r="N584" s="105">
        <v>6796</v>
      </c>
      <c r="O584" s="106">
        <v>0.39083999395370478</v>
      </c>
      <c r="P584" s="106">
        <v>0.39699000120162958</v>
      </c>
      <c r="Q584" s="105">
        <v>77035</v>
      </c>
      <c r="R584" s="106">
        <v>0.33867999911308289</v>
      </c>
      <c r="S584" s="107">
        <v>0.3474699854850769</v>
      </c>
    </row>
    <row r="585" spans="1:19" x14ac:dyDescent="0.25">
      <c r="A585" t="s">
        <v>331</v>
      </c>
      <c r="B585" t="s">
        <v>347</v>
      </c>
      <c r="C585" t="s">
        <v>347</v>
      </c>
      <c r="D585" t="s">
        <v>347</v>
      </c>
      <c r="E585" t="s">
        <v>224</v>
      </c>
      <c r="F585" t="s">
        <v>225</v>
      </c>
      <c r="G585" s="105">
        <v>9</v>
      </c>
      <c r="H585" t="s">
        <v>355</v>
      </c>
      <c r="I585" t="s">
        <v>430</v>
      </c>
      <c r="J585" t="s">
        <v>502</v>
      </c>
      <c r="K585" s="105">
        <v>1587</v>
      </c>
      <c r="L585" s="106">
        <v>0.48756000399589539</v>
      </c>
      <c r="M585" s="106">
        <v>0.493010014295578</v>
      </c>
      <c r="N585" s="105">
        <v>8285</v>
      </c>
      <c r="O585" s="106">
        <v>0.47648000717163091</v>
      </c>
      <c r="P585" s="106">
        <v>0.48396998643875122</v>
      </c>
      <c r="Q585" s="105">
        <v>114008</v>
      </c>
      <c r="R585" s="106">
        <v>0.5012199878692627</v>
      </c>
      <c r="S585" s="107">
        <v>0.51424002647399902</v>
      </c>
    </row>
    <row r="586" spans="1:19" x14ac:dyDescent="0.25">
      <c r="A586" t="s">
        <v>331</v>
      </c>
      <c r="B586" t="s">
        <v>347</v>
      </c>
      <c r="C586" t="s">
        <v>347</v>
      </c>
      <c r="D586" t="s">
        <v>347</v>
      </c>
      <c r="E586" t="s">
        <v>224</v>
      </c>
      <c r="F586" t="s">
        <v>225</v>
      </c>
      <c r="G586" s="105">
        <v>9</v>
      </c>
      <c r="H586" t="s">
        <v>355</v>
      </c>
      <c r="I586" t="s">
        <v>430</v>
      </c>
      <c r="J586" t="s">
        <v>86</v>
      </c>
      <c r="K586" s="105">
        <v>36</v>
      </c>
      <c r="L586" s="106">
        <v>1.1060000397264959E-2</v>
      </c>
      <c r="N586" s="105">
        <v>269</v>
      </c>
      <c r="O586" s="106">
        <v>1.5469999983906749E-2</v>
      </c>
      <c r="Q586" s="105">
        <v>5756</v>
      </c>
      <c r="R586" s="106">
        <v>2.5310000404715541E-2</v>
      </c>
      <c r="S586" s="107"/>
    </row>
    <row r="587" spans="1:19" x14ac:dyDescent="0.25">
      <c r="A587" t="s">
        <v>331</v>
      </c>
      <c r="B587" t="s">
        <v>347</v>
      </c>
      <c r="C587" t="s">
        <v>347</v>
      </c>
      <c r="D587" t="s">
        <v>347</v>
      </c>
      <c r="E587" t="s">
        <v>224</v>
      </c>
      <c r="F587" t="s">
        <v>225</v>
      </c>
      <c r="G587" s="105">
        <v>9</v>
      </c>
      <c r="H587" t="s">
        <v>355</v>
      </c>
      <c r="I587" t="s">
        <v>401</v>
      </c>
      <c r="J587" t="s">
        <v>405</v>
      </c>
      <c r="K587" s="105">
        <v>2451</v>
      </c>
      <c r="L587" s="106">
        <v>0.75300002098083496</v>
      </c>
      <c r="M587" s="106">
        <v>0.77587997913360596</v>
      </c>
      <c r="N587" s="105">
        <v>13396</v>
      </c>
      <c r="O587" s="106">
        <v>0.77042001485824585</v>
      </c>
      <c r="P587" s="106">
        <v>0.79256999492645264</v>
      </c>
      <c r="Q587" s="105">
        <v>171311</v>
      </c>
      <c r="R587" s="106">
        <v>0.75314998626708984</v>
      </c>
      <c r="S587" s="107">
        <v>0.77806001901626587</v>
      </c>
    </row>
    <row r="588" spans="1:19" x14ac:dyDescent="0.25">
      <c r="A588" t="s">
        <v>331</v>
      </c>
      <c r="B588" t="s">
        <v>347</v>
      </c>
      <c r="C588" t="s">
        <v>347</v>
      </c>
      <c r="D588" t="s">
        <v>347</v>
      </c>
      <c r="E588" t="s">
        <v>224</v>
      </c>
      <c r="F588" t="s">
        <v>225</v>
      </c>
      <c r="G588" s="105">
        <v>9</v>
      </c>
      <c r="H588" t="s">
        <v>355</v>
      </c>
      <c r="I588" t="s">
        <v>401</v>
      </c>
      <c r="J588" t="s">
        <v>412</v>
      </c>
      <c r="K588" s="105">
        <v>300</v>
      </c>
      <c r="L588" s="106">
        <v>9.2170000076293945E-2</v>
      </c>
      <c r="M588" s="106">
        <v>9.4970002770423889E-2</v>
      </c>
      <c r="N588" s="105">
        <v>1558</v>
      </c>
      <c r="O588" s="106">
        <v>8.959999680519104E-2</v>
      </c>
      <c r="P588" s="106">
        <v>9.2179998755455017E-2</v>
      </c>
      <c r="Q588" s="105">
        <v>22313</v>
      </c>
      <c r="R588" s="106">
        <v>9.8099999129772186E-2</v>
      </c>
      <c r="S588" s="107">
        <v>0.10134000331163411</v>
      </c>
    </row>
    <row r="589" spans="1:19" x14ac:dyDescent="0.25">
      <c r="A589" t="s">
        <v>331</v>
      </c>
      <c r="B589" t="s">
        <v>347</v>
      </c>
      <c r="C589" t="s">
        <v>347</v>
      </c>
      <c r="D589" t="s">
        <v>347</v>
      </c>
      <c r="E589" t="s">
        <v>224</v>
      </c>
      <c r="F589" t="s">
        <v>225</v>
      </c>
      <c r="G589" s="105">
        <v>9</v>
      </c>
      <c r="H589" t="s">
        <v>355</v>
      </c>
      <c r="I589" t="s">
        <v>401</v>
      </c>
      <c r="J589" t="s">
        <v>413</v>
      </c>
      <c r="K589" s="105">
        <v>215</v>
      </c>
      <c r="L589" s="106">
        <v>6.6050000488758087E-2</v>
      </c>
      <c r="M589" s="106">
        <v>6.8060003221035004E-2</v>
      </c>
      <c r="N589" s="105">
        <v>1129</v>
      </c>
      <c r="O589" s="106">
        <v>6.492999941110611E-2</v>
      </c>
      <c r="P589" s="106">
        <v>6.679999828338623E-2</v>
      </c>
      <c r="Q589" s="105">
        <v>15680</v>
      </c>
      <c r="R589" s="106">
        <v>6.8939998745918274E-2</v>
      </c>
      <c r="S589" s="107">
        <v>7.1220003068447113E-2</v>
      </c>
    </row>
    <row r="590" spans="1:19" x14ac:dyDescent="0.25">
      <c r="A590" t="s">
        <v>331</v>
      </c>
      <c r="B590" t="s">
        <v>347</v>
      </c>
      <c r="C590" t="s">
        <v>347</v>
      </c>
      <c r="D590" t="s">
        <v>347</v>
      </c>
      <c r="E590" t="s">
        <v>224</v>
      </c>
      <c r="F590" t="s">
        <v>225</v>
      </c>
      <c r="G590" s="105">
        <v>9</v>
      </c>
      <c r="H590" t="s">
        <v>355</v>
      </c>
      <c r="I590" t="s">
        <v>401</v>
      </c>
      <c r="J590" t="s">
        <v>441</v>
      </c>
      <c r="K590" s="105">
        <v>96</v>
      </c>
      <c r="L590" s="106">
        <v>2.948999963700771E-2</v>
      </c>
      <c r="N590" s="105">
        <v>486</v>
      </c>
      <c r="O590" s="106">
        <v>2.795000001788139E-2</v>
      </c>
      <c r="Q590" s="105">
        <v>7283</v>
      </c>
      <c r="R590" s="106">
        <v>3.2019998878240592E-2</v>
      </c>
      <c r="S590" s="107"/>
    </row>
    <row r="591" spans="1:19" x14ac:dyDescent="0.25">
      <c r="A591" t="s">
        <v>331</v>
      </c>
      <c r="B591" t="s">
        <v>347</v>
      </c>
      <c r="C591" t="s">
        <v>347</v>
      </c>
      <c r="D591" t="s">
        <v>347</v>
      </c>
      <c r="E591" t="s">
        <v>224</v>
      </c>
      <c r="F591" t="s">
        <v>225</v>
      </c>
      <c r="G591">
        <v>9</v>
      </c>
      <c r="H591" t="s">
        <v>355</v>
      </c>
      <c r="I591" t="s">
        <v>401</v>
      </c>
      <c r="J591" t="s">
        <v>414</v>
      </c>
      <c r="K591">
        <v>193</v>
      </c>
      <c r="L591" s="106">
        <v>5.9289999306201928E-2</v>
      </c>
      <c r="M591" s="106">
        <v>6.1099998652935028E-2</v>
      </c>
      <c r="N591">
        <v>819</v>
      </c>
      <c r="O591" s="106">
        <v>4.7100000083446503E-2</v>
      </c>
      <c r="P591" s="106">
        <v>4.8459999263286591E-2</v>
      </c>
      <c r="Q591">
        <v>10872</v>
      </c>
      <c r="R591" s="106">
        <v>4.7800000756978989E-2</v>
      </c>
      <c r="S591" s="106">
        <v>4.9380000680685043E-2</v>
      </c>
    </row>
    <row r="592" spans="1:19" x14ac:dyDescent="0.25">
      <c r="A592" t="s">
        <v>331</v>
      </c>
      <c r="B592" t="s">
        <v>347</v>
      </c>
      <c r="C592" t="s">
        <v>347</v>
      </c>
      <c r="D592" t="s">
        <v>347</v>
      </c>
      <c r="E592" t="s">
        <v>248</v>
      </c>
      <c r="F592" t="s">
        <v>249</v>
      </c>
      <c r="G592" s="105">
        <v>9</v>
      </c>
      <c r="H592" t="s">
        <v>355</v>
      </c>
      <c r="I592" t="s">
        <v>349</v>
      </c>
      <c r="J592" t="s">
        <v>350</v>
      </c>
      <c r="K592" s="105">
        <v>12</v>
      </c>
      <c r="L592" s="106">
        <v>9.4999996945261955E-3</v>
      </c>
      <c r="N592" s="105">
        <v>88</v>
      </c>
      <c r="O592" s="106">
        <v>5.0599998794496059E-3</v>
      </c>
      <c r="Q592" s="105">
        <v>1130</v>
      </c>
      <c r="R592" s="106">
        <v>4.9700001254677773E-3</v>
      </c>
      <c r="S592" s="107"/>
    </row>
    <row r="593" spans="1:19" x14ac:dyDescent="0.25">
      <c r="A593" t="s">
        <v>331</v>
      </c>
      <c r="B593" t="s">
        <v>347</v>
      </c>
      <c r="C593" t="s">
        <v>347</v>
      </c>
      <c r="D593" t="s">
        <v>347</v>
      </c>
      <c r="E593" t="s">
        <v>248</v>
      </c>
      <c r="F593" t="s">
        <v>249</v>
      </c>
      <c r="G593" s="105">
        <v>9</v>
      </c>
      <c r="H593" t="s">
        <v>355</v>
      </c>
      <c r="I593" t="s">
        <v>349</v>
      </c>
      <c r="J593" t="s">
        <v>368</v>
      </c>
      <c r="K593" s="105">
        <v>55</v>
      </c>
      <c r="L593" s="106">
        <v>4.3549999594688422E-2</v>
      </c>
      <c r="N593" s="105">
        <v>662</v>
      </c>
      <c r="O593" s="106">
        <v>3.807000070810318E-2</v>
      </c>
      <c r="Q593" s="105">
        <v>8418</v>
      </c>
      <c r="R593" s="106">
        <v>3.700999915599823E-2</v>
      </c>
      <c r="S593" s="107"/>
    </row>
    <row r="594" spans="1:19" x14ac:dyDescent="0.25">
      <c r="A594" t="s">
        <v>331</v>
      </c>
      <c r="B594" t="s">
        <v>347</v>
      </c>
      <c r="C594" t="s">
        <v>347</v>
      </c>
      <c r="D594" t="s">
        <v>347</v>
      </c>
      <c r="E594" t="s">
        <v>248</v>
      </c>
      <c r="F594" t="s">
        <v>249</v>
      </c>
      <c r="G594" s="105">
        <v>9</v>
      </c>
      <c r="H594" t="s">
        <v>355</v>
      </c>
      <c r="I594" t="s">
        <v>349</v>
      </c>
      <c r="J594" t="s">
        <v>369</v>
      </c>
      <c r="K594" s="105">
        <v>153</v>
      </c>
      <c r="L594" s="106">
        <v>0.1211400032043457</v>
      </c>
      <c r="N594" s="105">
        <v>2109</v>
      </c>
      <c r="O594" s="106">
        <v>0.121289998292923</v>
      </c>
      <c r="Q594" s="105">
        <v>27454</v>
      </c>
      <c r="R594" s="106">
        <v>0.1207000017166138</v>
      </c>
      <c r="S594" s="107"/>
    </row>
    <row r="595" spans="1:19" x14ac:dyDescent="0.25">
      <c r="A595" t="s">
        <v>331</v>
      </c>
      <c r="B595" t="s">
        <v>347</v>
      </c>
      <c r="C595" t="s">
        <v>347</v>
      </c>
      <c r="D595" t="s">
        <v>347</v>
      </c>
      <c r="E595" t="s">
        <v>248</v>
      </c>
      <c r="F595" t="s">
        <v>249</v>
      </c>
      <c r="G595" s="105">
        <v>9</v>
      </c>
      <c r="H595" t="s">
        <v>355</v>
      </c>
      <c r="I595" t="s">
        <v>349</v>
      </c>
      <c r="J595" t="s">
        <v>370</v>
      </c>
      <c r="K595" s="105">
        <v>286</v>
      </c>
      <c r="L595" s="106">
        <v>0.22643999755382541</v>
      </c>
      <c r="N595" s="105">
        <v>4395</v>
      </c>
      <c r="O595" s="106">
        <v>0.25275999307632452</v>
      </c>
      <c r="Q595" s="105">
        <v>55879</v>
      </c>
      <c r="R595" s="106">
        <v>0.24567000567913061</v>
      </c>
      <c r="S595" s="107"/>
    </row>
    <row r="596" spans="1:19" x14ac:dyDescent="0.25">
      <c r="A596" t="s">
        <v>331</v>
      </c>
      <c r="B596" t="s">
        <v>347</v>
      </c>
      <c r="C596" t="s">
        <v>347</v>
      </c>
      <c r="D596" t="s">
        <v>347</v>
      </c>
      <c r="E596" t="s">
        <v>248</v>
      </c>
      <c r="F596" t="s">
        <v>249</v>
      </c>
      <c r="G596" s="105">
        <v>9</v>
      </c>
      <c r="H596" t="s">
        <v>355</v>
      </c>
      <c r="I596" t="s">
        <v>349</v>
      </c>
      <c r="J596" t="s">
        <v>371</v>
      </c>
      <c r="K596" s="105">
        <v>313</v>
      </c>
      <c r="L596" s="106">
        <v>0.2478200048208237</v>
      </c>
      <c r="N596" s="105">
        <v>4513</v>
      </c>
      <c r="O596" s="106">
        <v>0.25955000519752502</v>
      </c>
      <c r="Q596" s="105">
        <v>57982</v>
      </c>
      <c r="R596" s="106">
        <v>0.25490999221801758</v>
      </c>
      <c r="S596" s="107"/>
    </row>
    <row r="597" spans="1:19" x14ac:dyDescent="0.25">
      <c r="A597" t="s">
        <v>331</v>
      </c>
      <c r="B597" t="s">
        <v>347</v>
      </c>
      <c r="C597" t="s">
        <v>347</v>
      </c>
      <c r="D597" t="s">
        <v>347</v>
      </c>
      <c r="E597" t="s">
        <v>248</v>
      </c>
      <c r="F597" t="s">
        <v>249</v>
      </c>
      <c r="G597" s="105">
        <v>9</v>
      </c>
      <c r="H597" t="s">
        <v>355</v>
      </c>
      <c r="I597" t="s">
        <v>349</v>
      </c>
      <c r="J597" t="s">
        <v>372</v>
      </c>
      <c r="K597" s="105">
        <v>277</v>
      </c>
      <c r="L597" s="106">
        <v>0.21931999921798709</v>
      </c>
      <c r="N597" s="105">
        <v>3392</v>
      </c>
      <c r="O597" s="106">
        <v>0.1950799971818924</v>
      </c>
      <c r="Q597" s="105">
        <v>44765</v>
      </c>
      <c r="R597" s="106">
        <v>0.19679999351501459</v>
      </c>
      <c r="S597" s="107"/>
    </row>
    <row r="598" spans="1:19" x14ac:dyDescent="0.25">
      <c r="A598" t="s">
        <v>331</v>
      </c>
      <c r="B598" t="s">
        <v>347</v>
      </c>
      <c r="C598" t="s">
        <v>347</v>
      </c>
      <c r="D598" t="s">
        <v>347</v>
      </c>
      <c r="E598" t="s">
        <v>248</v>
      </c>
      <c r="F598" t="s">
        <v>249</v>
      </c>
      <c r="G598" s="105">
        <v>9</v>
      </c>
      <c r="H598" t="s">
        <v>355</v>
      </c>
      <c r="I598" t="s">
        <v>349</v>
      </c>
      <c r="J598" t="s">
        <v>373</v>
      </c>
      <c r="K598" s="105">
        <v>167</v>
      </c>
      <c r="L598" s="106">
        <v>0.1322200000286102</v>
      </c>
      <c r="N598" s="105">
        <v>2229</v>
      </c>
      <c r="O598" s="106">
        <v>0.1281899958848953</v>
      </c>
      <c r="Q598" s="105">
        <v>31831</v>
      </c>
      <c r="R598" s="106">
        <v>0.1399399936199188</v>
      </c>
      <c r="S598" s="107"/>
    </row>
    <row r="599" spans="1:19" x14ac:dyDescent="0.25">
      <c r="A599" t="s">
        <v>331</v>
      </c>
      <c r="B599" t="s">
        <v>347</v>
      </c>
      <c r="C599" t="s">
        <v>347</v>
      </c>
      <c r="D599" t="s">
        <v>347</v>
      </c>
      <c r="E599" t="s">
        <v>248</v>
      </c>
      <c r="F599" t="s">
        <v>249</v>
      </c>
      <c r="G599" s="105">
        <v>9</v>
      </c>
      <c r="H599" t="s">
        <v>355</v>
      </c>
      <c r="I599" t="s">
        <v>438</v>
      </c>
      <c r="J599" t="s">
        <v>48</v>
      </c>
      <c r="K599" s="105">
        <v>1032</v>
      </c>
      <c r="L599" s="106">
        <v>0.81709998846054077</v>
      </c>
      <c r="M599" s="106">
        <v>0.83697998523712158</v>
      </c>
      <c r="N599" s="105">
        <v>14464</v>
      </c>
      <c r="O599" s="106">
        <v>0.83183997869491577</v>
      </c>
      <c r="P599" s="106">
        <v>0.85575997829437256</v>
      </c>
      <c r="Q599" s="105">
        <v>186401</v>
      </c>
      <c r="R599" s="106">
        <v>0.81949001550674438</v>
      </c>
      <c r="S599" s="107">
        <v>0.8465999960899353</v>
      </c>
    </row>
    <row r="600" spans="1:19" x14ac:dyDescent="0.25">
      <c r="A600" t="s">
        <v>331</v>
      </c>
      <c r="B600" t="s">
        <v>347</v>
      </c>
      <c r="C600" t="s">
        <v>347</v>
      </c>
      <c r="D600" t="s">
        <v>347</v>
      </c>
      <c r="E600" t="s">
        <v>248</v>
      </c>
      <c r="F600" t="s">
        <v>249</v>
      </c>
      <c r="G600" s="105">
        <v>9</v>
      </c>
      <c r="H600" t="s">
        <v>355</v>
      </c>
      <c r="I600" t="s">
        <v>438</v>
      </c>
      <c r="J600" t="s">
        <v>42</v>
      </c>
      <c r="K600" s="105">
        <v>115</v>
      </c>
      <c r="L600" s="106">
        <v>9.1049998998641968E-2</v>
      </c>
      <c r="M600" s="106">
        <v>9.3269996345043182E-2</v>
      </c>
      <c r="N600" s="105">
        <v>1455</v>
      </c>
      <c r="O600" s="106">
        <v>8.3679996430873871E-2</v>
      </c>
      <c r="P600" s="106">
        <v>8.6079999804496765E-2</v>
      </c>
      <c r="Q600" s="105">
        <v>20350</v>
      </c>
      <c r="R600" s="106">
        <v>8.9469999074935913E-2</v>
      </c>
      <c r="S600" s="107">
        <v>9.2430002987384796E-2</v>
      </c>
    </row>
    <row r="601" spans="1:19" x14ac:dyDescent="0.25">
      <c r="A601" t="s">
        <v>331</v>
      </c>
      <c r="B601" t="s">
        <v>347</v>
      </c>
      <c r="C601" t="s">
        <v>347</v>
      </c>
      <c r="D601" t="s">
        <v>347</v>
      </c>
      <c r="E601" t="s">
        <v>248</v>
      </c>
      <c r="F601" t="s">
        <v>249</v>
      </c>
      <c r="G601" s="105">
        <v>9</v>
      </c>
      <c r="H601" t="s">
        <v>355</v>
      </c>
      <c r="I601" t="s">
        <v>438</v>
      </c>
      <c r="J601" t="s">
        <v>374</v>
      </c>
      <c r="K601" s="105">
        <v>86</v>
      </c>
      <c r="L601" s="106">
        <v>6.8089999258518219E-2</v>
      </c>
      <c r="M601" s="106">
        <v>6.9750003516674042E-2</v>
      </c>
      <c r="N601" s="105">
        <v>983</v>
      </c>
      <c r="O601" s="106">
        <v>5.6529998779296882E-2</v>
      </c>
      <c r="P601" s="106">
        <v>5.8159999549388892E-2</v>
      </c>
      <c r="Q601" s="105">
        <v>13425</v>
      </c>
      <c r="R601" s="106">
        <v>5.9020001441240311E-2</v>
      </c>
      <c r="S601" s="107">
        <v>6.0970000922679901E-2</v>
      </c>
    </row>
    <row r="602" spans="1:19" x14ac:dyDescent="0.25">
      <c r="A602" t="s">
        <v>331</v>
      </c>
      <c r="B602" t="s">
        <v>347</v>
      </c>
      <c r="C602" t="s">
        <v>347</v>
      </c>
      <c r="D602" t="s">
        <v>347</v>
      </c>
      <c r="E602" t="s">
        <v>248</v>
      </c>
      <c r="F602" t="s">
        <v>249</v>
      </c>
      <c r="G602" s="105">
        <v>9</v>
      </c>
      <c r="H602" t="s">
        <v>355</v>
      </c>
      <c r="I602" t="s">
        <v>438</v>
      </c>
      <c r="J602" t="s">
        <v>86</v>
      </c>
      <c r="K602" s="105">
        <v>30</v>
      </c>
      <c r="L602" s="106">
        <v>2.374999970197678E-2</v>
      </c>
      <c r="N602" s="105">
        <v>486</v>
      </c>
      <c r="O602" s="106">
        <v>2.795000001788139E-2</v>
      </c>
      <c r="Q602" s="105">
        <v>7283</v>
      </c>
      <c r="R602" s="106">
        <v>3.2019998878240592E-2</v>
      </c>
      <c r="S602" s="107"/>
    </row>
    <row r="603" spans="1:19" x14ac:dyDescent="0.25">
      <c r="A603" t="s">
        <v>331</v>
      </c>
      <c r="B603" t="s">
        <v>347</v>
      </c>
      <c r="C603" t="s">
        <v>347</v>
      </c>
      <c r="D603" t="s">
        <v>347</v>
      </c>
      <c r="E603" t="s">
        <v>248</v>
      </c>
      <c r="F603" t="s">
        <v>249</v>
      </c>
      <c r="G603" s="105">
        <v>9</v>
      </c>
      <c r="H603" t="s">
        <v>355</v>
      </c>
      <c r="I603" t="s">
        <v>375</v>
      </c>
      <c r="J603" t="s">
        <v>376</v>
      </c>
      <c r="K603" s="105">
        <v>231</v>
      </c>
      <c r="L603" s="106">
        <v>0.18289999663829801</v>
      </c>
      <c r="N603" s="105">
        <v>3592</v>
      </c>
      <c r="O603" s="106">
        <v>0.20657999813556671</v>
      </c>
      <c r="Q603" s="105">
        <v>47189</v>
      </c>
      <c r="R603" s="106">
        <v>0.20746000111103061</v>
      </c>
      <c r="S603" s="107"/>
    </row>
    <row r="604" spans="1:19" x14ac:dyDescent="0.25">
      <c r="A604" t="s">
        <v>331</v>
      </c>
      <c r="B604" t="s">
        <v>347</v>
      </c>
      <c r="C604" t="s">
        <v>347</v>
      </c>
      <c r="D604" t="s">
        <v>347</v>
      </c>
      <c r="E604" t="s">
        <v>248</v>
      </c>
      <c r="F604" t="s">
        <v>249</v>
      </c>
      <c r="G604">
        <v>9</v>
      </c>
      <c r="H604" t="s">
        <v>355</v>
      </c>
      <c r="I604" t="s">
        <v>375</v>
      </c>
      <c r="J604" t="s">
        <v>377</v>
      </c>
      <c r="K604">
        <v>258</v>
      </c>
      <c r="L604" s="106">
        <v>0.2042800039052963</v>
      </c>
      <c r="N604">
        <v>3674</v>
      </c>
      <c r="O604" s="106">
        <v>0.2113000005483627</v>
      </c>
      <c r="Q604">
        <v>47420</v>
      </c>
      <c r="R604" s="106">
        <v>0.20848000049591059</v>
      </c>
    </row>
    <row r="605" spans="1:19" x14ac:dyDescent="0.25">
      <c r="A605" t="s">
        <v>331</v>
      </c>
      <c r="B605" t="s">
        <v>347</v>
      </c>
      <c r="C605" t="s">
        <v>347</v>
      </c>
      <c r="D605" t="s">
        <v>347</v>
      </c>
      <c r="E605" t="s">
        <v>248</v>
      </c>
      <c r="F605" t="s">
        <v>249</v>
      </c>
      <c r="G605" s="105">
        <v>9</v>
      </c>
      <c r="H605" t="s">
        <v>355</v>
      </c>
      <c r="I605" t="s">
        <v>375</v>
      </c>
      <c r="J605" t="s">
        <v>378</v>
      </c>
      <c r="K605" s="105">
        <v>199</v>
      </c>
      <c r="L605" s="106">
        <v>0.1575600057840347</v>
      </c>
      <c r="N605" s="105">
        <v>2928</v>
      </c>
      <c r="O605" s="106">
        <v>0.1683900058269501</v>
      </c>
      <c r="Q605" s="105">
        <v>37332</v>
      </c>
      <c r="R605" s="106">
        <v>0.1641300022602081</v>
      </c>
      <c r="S605" s="107"/>
    </row>
    <row r="606" spans="1:19" x14ac:dyDescent="0.25">
      <c r="A606" t="s">
        <v>331</v>
      </c>
      <c r="B606" t="s">
        <v>347</v>
      </c>
      <c r="C606" t="s">
        <v>347</v>
      </c>
      <c r="D606" t="s">
        <v>347</v>
      </c>
      <c r="E606" t="s">
        <v>248</v>
      </c>
      <c r="F606" t="s">
        <v>249</v>
      </c>
      <c r="G606" s="105">
        <v>9</v>
      </c>
      <c r="H606" t="s">
        <v>355</v>
      </c>
      <c r="I606" t="s">
        <v>375</v>
      </c>
      <c r="J606" t="s">
        <v>379</v>
      </c>
      <c r="K606" s="105">
        <v>293</v>
      </c>
      <c r="L606" s="106">
        <v>0.23198999464511871</v>
      </c>
      <c r="N606" s="105">
        <v>3540</v>
      </c>
      <c r="O606" s="106">
        <v>0.20359000563621521</v>
      </c>
      <c r="Q606" s="105">
        <v>47525</v>
      </c>
      <c r="R606" s="106">
        <v>0.20893999934196469</v>
      </c>
      <c r="S606" s="107"/>
    </row>
    <row r="607" spans="1:19" x14ac:dyDescent="0.25">
      <c r="A607" t="s">
        <v>331</v>
      </c>
      <c r="B607" t="s">
        <v>347</v>
      </c>
      <c r="C607" t="s">
        <v>347</v>
      </c>
      <c r="D607" t="s">
        <v>347</v>
      </c>
      <c r="E607" t="s">
        <v>248</v>
      </c>
      <c r="F607" t="s">
        <v>249</v>
      </c>
      <c r="G607" s="105">
        <v>9</v>
      </c>
      <c r="H607" t="s">
        <v>355</v>
      </c>
      <c r="I607" t="s">
        <v>375</v>
      </c>
      <c r="J607" t="s">
        <v>380</v>
      </c>
      <c r="K607" s="105">
        <v>282</v>
      </c>
      <c r="L607" s="106">
        <v>0.2232799977064133</v>
      </c>
      <c r="N607" s="105">
        <v>3654</v>
      </c>
      <c r="O607" s="106">
        <v>0.2101400047540665</v>
      </c>
      <c r="Q607" s="105">
        <v>47993</v>
      </c>
      <c r="R607" s="106">
        <v>0.210999995470047</v>
      </c>
      <c r="S607" s="107"/>
    </row>
    <row r="608" spans="1:19" x14ac:dyDescent="0.25">
      <c r="A608" t="s">
        <v>331</v>
      </c>
      <c r="B608" t="s">
        <v>347</v>
      </c>
      <c r="C608" t="s">
        <v>347</v>
      </c>
      <c r="D608" t="s">
        <v>347</v>
      </c>
      <c r="E608" t="s">
        <v>248</v>
      </c>
      <c r="F608" t="s">
        <v>249</v>
      </c>
      <c r="G608" s="105">
        <v>9</v>
      </c>
      <c r="H608" t="s">
        <v>355</v>
      </c>
      <c r="I608" t="s">
        <v>381</v>
      </c>
      <c r="J608" t="s">
        <v>382</v>
      </c>
      <c r="K608" s="105">
        <v>13</v>
      </c>
      <c r="L608" s="106">
        <v>1.0289999656379219E-2</v>
      </c>
      <c r="M608" s="106">
        <v>2.1849999204277989E-2</v>
      </c>
      <c r="N608" s="105">
        <v>346</v>
      </c>
      <c r="O608" s="106">
        <v>1.9899999722838398E-2</v>
      </c>
      <c r="P608" s="106">
        <v>2.54100002348423E-2</v>
      </c>
      <c r="Q608" s="105">
        <v>5423</v>
      </c>
      <c r="R608" s="106">
        <v>2.384000085294247E-2</v>
      </c>
      <c r="S608" s="107">
        <v>3.0780000612139698E-2</v>
      </c>
    </row>
    <row r="609" spans="1:19" x14ac:dyDescent="0.25">
      <c r="A609" t="s">
        <v>331</v>
      </c>
      <c r="B609" t="s">
        <v>347</v>
      </c>
      <c r="C609" t="s">
        <v>347</v>
      </c>
      <c r="D609" t="s">
        <v>347</v>
      </c>
      <c r="E609" t="s">
        <v>248</v>
      </c>
      <c r="F609" t="s">
        <v>249</v>
      </c>
      <c r="G609">
        <v>9</v>
      </c>
      <c r="H609" t="s">
        <v>355</v>
      </c>
      <c r="I609" t="s">
        <v>381</v>
      </c>
      <c r="J609" t="s">
        <v>383</v>
      </c>
      <c r="K609">
        <v>77</v>
      </c>
      <c r="L609" s="106">
        <v>6.0970000922679901E-2</v>
      </c>
      <c r="M609" s="106">
        <v>0.12940999865531921</v>
      </c>
      <c r="N609">
        <v>2072</v>
      </c>
      <c r="O609" s="106">
        <v>0.119159996509552</v>
      </c>
      <c r="P609" s="106">
        <v>0.15218999981880191</v>
      </c>
      <c r="Q609">
        <v>26007</v>
      </c>
      <c r="R609" s="106">
        <v>0.11433999985456469</v>
      </c>
      <c r="S609" s="106">
        <v>0.1476300060749054</v>
      </c>
    </row>
    <row r="610" spans="1:19" x14ac:dyDescent="0.25">
      <c r="A610" t="s">
        <v>331</v>
      </c>
      <c r="B610" t="s">
        <v>347</v>
      </c>
      <c r="C610" t="s">
        <v>347</v>
      </c>
      <c r="D610" t="s">
        <v>347</v>
      </c>
      <c r="E610" t="s">
        <v>248</v>
      </c>
      <c r="F610" t="s">
        <v>249</v>
      </c>
      <c r="G610" s="105">
        <v>9</v>
      </c>
      <c r="H610" t="s">
        <v>355</v>
      </c>
      <c r="I610" t="s">
        <v>381</v>
      </c>
      <c r="J610" t="s">
        <v>384</v>
      </c>
      <c r="K610" s="105">
        <v>505</v>
      </c>
      <c r="L610" s="106">
        <v>0.39983999729156489</v>
      </c>
      <c r="M610" s="106">
        <v>0.84873998165130615</v>
      </c>
      <c r="N610" s="105">
        <v>11197</v>
      </c>
      <c r="O610" s="106">
        <v>0.64394998550415039</v>
      </c>
      <c r="P610" s="106">
        <v>0.82239997386932373</v>
      </c>
      <c r="Q610" s="105">
        <v>144739</v>
      </c>
      <c r="R610" s="106">
        <v>0.6363300085067749</v>
      </c>
      <c r="S610" s="107">
        <v>0.82159000635147095</v>
      </c>
    </row>
    <row r="611" spans="1:19" x14ac:dyDescent="0.25">
      <c r="A611" t="s">
        <v>331</v>
      </c>
      <c r="B611" t="s">
        <v>347</v>
      </c>
      <c r="C611" t="s">
        <v>347</v>
      </c>
      <c r="D611" t="s">
        <v>347</v>
      </c>
      <c r="E611" t="s">
        <v>248</v>
      </c>
      <c r="F611" t="s">
        <v>249</v>
      </c>
      <c r="G611" s="105">
        <v>9</v>
      </c>
      <c r="H611" t="s">
        <v>355</v>
      </c>
      <c r="I611" t="s">
        <v>381</v>
      </c>
      <c r="J611" t="s">
        <v>385</v>
      </c>
      <c r="K611" s="105">
        <v>668</v>
      </c>
      <c r="L611" s="106">
        <v>0.52890002727508545</v>
      </c>
      <c r="N611" s="105">
        <v>3773</v>
      </c>
      <c r="O611" s="106">
        <v>0.21698999404907229</v>
      </c>
      <c r="Q611" s="105">
        <v>51290</v>
      </c>
      <c r="R611" s="106">
        <v>0.22549000382423401</v>
      </c>
      <c r="S611" s="107"/>
    </row>
    <row r="612" spans="1:19" x14ac:dyDescent="0.25">
      <c r="A612" t="s">
        <v>331</v>
      </c>
      <c r="B612" t="s">
        <v>347</v>
      </c>
      <c r="C612" t="s">
        <v>347</v>
      </c>
      <c r="D612" t="s">
        <v>347</v>
      </c>
      <c r="E612" t="s">
        <v>248</v>
      </c>
      <c r="F612" t="s">
        <v>249</v>
      </c>
      <c r="G612" s="105">
        <v>9</v>
      </c>
      <c r="H612" t="s">
        <v>355</v>
      </c>
      <c r="I612" t="s">
        <v>386</v>
      </c>
      <c r="J612" t="s">
        <v>387</v>
      </c>
      <c r="K612" s="105">
        <v>15</v>
      </c>
      <c r="L612" s="106">
        <v>1.18800001218915E-2</v>
      </c>
      <c r="M612" s="106">
        <v>1.1900000274181369E-2</v>
      </c>
      <c r="N612" s="105">
        <v>957</v>
      </c>
      <c r="O612" s="106">
        <v>5.5039998143911362E-2</v>
      </c>
      <c r="P612" s="106">
        <v>5.6639999151229858E-2</v>
      </c>
      <c r="Q612" s="105">
        <v>12181</v>
      </c>
      <c r="R612" s="106">
        <v>5.3550001233816147E-2</v>
      </c>
      <c r="S612" s="107">
        <v>5.4999999701976783E-2</v>
      </c>
    </row>
    <row r="613" spans="1:19" x14ac:dyDescent="0.25">
      <c r="A613" t="s">
        <v>331</v>
      </c>
      <c r="B613" t="s">
        <v>347</v>
      </c>
      <c r="C613" t="s">
        <v>347</v>
      </c>
      <c r="D613" t="s">
        <v>347</v>
      </c>
      <c r="E613" t="s">
        <v>248</v>
      </c>
      <c r="F613" t="s">
        <v>249</v>
      </c>
      <c r="G613" s="105">
        <v>9</v>
      </c>
      <c r="H613" t="s">
        <v>355</v>
      </c>
      <c r="I613" t="s">
        <v>386</v>
      </c>
      <c r="J613" t="s">
        <v>388</v>
      </c>
      <c r="K613" s="105">
        <v>8</v>
      </c>
      <c r="L613" s="106">
        <v>6.3299997709691516E-3</v>
      </c>
      <c r="M613" s="106">
        <v>6.3499999232590199E-3</v>
      </c>
      <c r="N613" s="105">
        <v>307</v>
      </c>
      <c r="O613" s="106">
        <v>1.7659999430179599E-2</v>
      </c>
      <c r="P613" s="106">
        <v>1.8169999122619629E-2</v>
      </c>
      <c r="Q613" s="105">
        <v>6321</v>
      </c>
      <c r="R613" s="106">
        <v>2.77900006622076E-2</v>
      </c>
      <c r="S613" s="107">
        <v>2.8540000319480899E-2</v>
      </c>
    </row>
    <row r="614" spans="1:19" x14ac:dyDescent="0.25">
      <c r="A614" t="s">
        <v>331</v>
      </c>
      <c r="B614" t="s">
        <v>347</v>
      </c>
      <c r="C614" t="s">
        <v>347</v>
      </c>
      <c r="D614" t="s">
        <v>347</v>
      </c>
      <c r="E614" t="s">
        <v>248</v>
      </c>
      <c r="F614" t="s">
        <v>249</v>
      </c>
      <c r="G614" s="105">
        <v>9</v>
      </c>
      <c r="H614" t="s">
        <v>355</v>
      </c>
      <c r="I614" t="s">
        <v>386</v>
      </c>
      <c r="J614" t="s">
        <v>85</v>
      </c>
      <c r="K614" s="105">
        <v>9</v>
      </c>
      <c r="L614" s="106">
        <v>7.1299998089671126E-3</v>
      </c>
      <c r="M614" s="106">
        <v>7.1399998851120472E-3</v>
      </c>
      <c r="N614" s="105">
        <v>411</v>
      </c>
      <c r="O614" s="106">
        <v>2.3639999330043789E-2</v>
      </c>
      <c r="P614" s="106">
        <v>2.4320000782608989E-2</v>
      </c>
      <c r="Q614" s="105">
        <v>4872</v>
      </c>
      <c r="R614" s="106">
        <v>2.1420000120997429E-2</v>
      </c>
      <c r="S614" s="107">
        <v>2.199999988079071E-2</v>
      </c>
    </row>
    <row r="615" spans="1:19" x14ac:dyDescent="0.25">
      <c r="A615" t="s">
        <v>331</v>
      </c>
      <c r="B615" t="s">
        <v>347</v>
      </c>
      <c r="C615" t="s">
        <v>347</v>
      </c>
      <c r="D615" t="s">
        <v>347</v>
      </c>
      <c r="E615" t="s">
        <v>248</v>
      </c>
      <c r="F615" t="s">
        <v>249</v>
      </c>
      <c r="G615" s="105">
        <v>9</v>
      </c>
      <c r="H615" t="s">
        <v>355</v>
      </c>
      <c r="I615" t="s">
        <v>386</v>
      </c>
      <c r="J615" t="s">
        <v>389</v>
      </c>
      <c r="K615" s="105">
        <v>6</v>
      </c>
      <c r="L615" s="106">
        <v>4.7499998472630978E-3</v>
      </c>
      <c r="M615" s="106">
        <v>4.7599999234080306E-3</v>
      </c>
      <c r="N615" s="105">
        <v>149</v>
      </c>
      <c r="O615" s="106">
        <v>8.569999597966671E-3</v>
      </c>
      <c r="P615" s="106">
        <v>8.8200001046061516E-3</v>
      </c>
      <c r="Q615" s="105">
        <v>4049</v>
      </c>
      <c r="R615" s="106">
        <v>1.779999956488609E-2</v>
      </c>
      <c r="S615" s="107">
        <v>1.8279999494552609E-2</v>
      </c>
    </row>
    <row r="616" spans="1:19" x14ac:dyDescent="0.25">
      <c r="A616" t="s">
        <v>331</v>
      </c>
      <c r="B616" t="s">
        <v>347</v>
      </c>
      <c r="C616" t="s">
        <v>347</v>
      </c>
      <c r="D616" t="s">
        <v>347</v>
      </c>
      <c r="E616" t="s">
        <v>248</v>
      </c>
      <c r="F616" t="s">
        <v>249</v>
      </c>
      <c r="G616" s="105">
        <v>9</v>
      </c>
      <c r="H616" t="s">
        <v>355</v>
      </c>
      <c r="I616" t="s">
        <v>386</v>
      </c>
      <c r="J616" t="s">
        <v>86</v>
      </c>
      <c r="K616" s="105">
        <v>3</v>
      </c>
      <c r="L616" s="106">
        <v>2.3799999617040162E-3</v>
      </c>
      <c r="N616" s="105">
        <v>491</v>
      </c>
      <c r="O616" s="106">
        <v>2.8240000829100609E-2</v>
      </c>
      <c r="Q616" s="105">
        <v>5972</v>
      </c>
      <c r="R616" s="106">
        <v>2.6259999722242359E-2</v>
      </c>
      <c r="S616" s="107"/>
    </row>
    <row r="617" spans="1:19" x14ac:dyDescent="0.25">
      <c r="A617" t="s">
        <v>331</v>
      </c>
      <c r="B617" t="s">
        <v>347</v>
      </c>
      <c r="C617" t="s">
        <v>347</v>
      </c>
      <c r="D617" t="s">
        <v>347</v>
      </c>
      <c r="E617" t="s">
        <v>248</v>
      </c>
      <c r="F617" t="s">
        <v>249</v>
      </c>
      <c r="G617" s="105">
        <v>9</v>
      </c>
      <c r="H617" t="s">
        <v>355</v>
      </c>
      <c r="I617" t="s">
        <v>386</v>
      </c>
      <c r="J617" t="s">
        <v>84</v>
      </c>
      <c r="K617" s="105">
        <v>1222</v>
      </c>
      <c r="L617" s="106">
        <v>0.96754002571105957</v>
      </c>
      <c r="M617" s="106">
        <v>0.96983999013900757</v>
      </c>
      <c r="N617" s="105">
        <v>15073</v>
      </c>
      <c r="O617" s="106">
        <v>0.86685997247695923</v>
      </c>
      <c r="P617" s="106">
        <v>0.89205002784729004</v>
      </c>
      <c r="Q617" s="105">
        <v>194064</v>
      </c>
      <c r="R617" s="106">
        <v>0.85317999124526978</v>
      </c>
      <c r="S617" s="107">
        <v>0.87619000673294067</v>
      </c>
    </row>
    <row r="618" spans="1:19" x14ac:dyDescent="0.25">
      <c r="A618" t="s">
        <v>331</v>
      </c>
      <c r="B618" t="s">
        <v>347</v>
      </c>
      <c r="C618" t="s">
        <v>347</v>
      </c>
      <c r="D618" t="s">
        <v>347</v>
      </c>
      <c r="E618" t="s">
        <v>248</v>
      </c>
      <c r="F618" t="s">
        <v>249</v>
      </c>
      <c r="G618" s="105">
        <v>9</v>
      </c>
      <c r="H618" t="s">
        <v>355</v>
      </c>
      <c r="I618" t="s">
        <v>419</v>
      </c>
      <c r="J618" t="s">
        <v>390</v>
      </c>
      <c r="K618" s="105">
        <v>668</v>
      </c>
      <c r="L618" s="106">
        <v>0.52890002727508545</v>
      </c>
      <c r="N618" s="105">
        <v>3773</v>
      </c>
      <c r="O618" s="106">
        <v>0.21698999404907229</v>
      </c>
      <c r="Q618" s="105">
        <v>51290</v>
      </c>
      <c r="R618" s="106">
        <v>0.22549000382423401</v>
      </c>
      <c r="S618" s="107"/>
    </row>
    <row r="619" spans="1:19" x14ac:dyDescent="0.25">
      <c r="A619" t="s">
        <v>331</v>
      </c>
      <c r="B619" t="s">
        <v>347</v>
      </c>
      <c r="C619" t="s">
        <v>347</v>
      </c>
      <c r="D619" t="s">
        <v>347</v>
      </c>
      <c r="E619" t="s">
        <v>248</v>
      </c>
      <c r="F619" t="s">
        <v>249</v>
      </c>
      <c r="G619" s="105">
        <v>9</v>
      </c>
      <c r="H619" t="s">
        <v>355</v>
      </c>
      <c r="I619" t="s">
        <v>419</v>
      </c>
      <c r="J619" t="s">
        <v>391</v>
      </c>
      <c r="K619" s="105">
        <v>77</v>
      </c>
      <c r="L619" s="106">
        <v>6.0970000922679901E-2</v>
      </c>
      <c r="M619" s="106">
        <v>0.12940999865531921</v>
      </c>
      <c r="N619" s="105">
        <v>2072</v>
      </c>
      <c r="O619" s="106">
        <v>0.119159996509552</v>
      </c>
      <c r="P619" s="106">
        <v>0.15218999981880191</v>
      </c>
      <c r="Q619" s="105">
        <v>26007</v>
      </c>
      <c r="R619" s="106">
        <v>0.11433999985456469</v>
      </c>
      <c r="S619" s="107">
        <v>0.1476300060749054</v>
      </c>
    </row>
    <row r="620" spans="1:19" x14ac:dyDescent="0.25">
      <c r="A620" t="s">
        <v>331</v>
      </c>
      <c r="B620" t="s">
        <v>347</v>
      </c>
      <c r="C620" t="s">
        <v>347</v>
      </c>
      <c r="D620" t="s">
        <v>347</v>
      </c>
      <c r="E620" t="s">
        <v>248</v>
      </c>
      <c r="F620" t="s">
        <v>249</v>
      </c>
      <c r="G620" s="105">
        <v>9</v>
      </c>
      <c r="H620" t="s">
        <v>355</v>
      </c>
      <c r="I620" t="s">
        <v>419</v>
      </c>
      <c r="J620" t="s">
        <v>392</v>
      </c>
      <c r="K620" s="105">
        <v>215</v>
      </c>
      <c r="L620" s="106">
        <v>0.17023000121116641</v>
      </c>
      <c r="M620" s="106">
        <v>0.3613399863243103</v>
      </c>
      <c r="N620" s="105">
        <v>5682</v>
      </c>
      <c r="O620" s="106">
        <v>0.32677999138832092</v>
      </c>
      <c r="P620" s="106">
        <v>0.41732999682426453</v>
      </c>
      <c r="Q620" s="105">
        <v>69347</v>
      </c>
      <c r="R620" s="106">
        <v>0.30487999320030212</v>
      </c>
      <c r="S620" s="107">
        <v>0.39364001154899603</v>
      </c>
    </row>
    <row r="621" spans="1:19" x14ac:dyDescent="0.25">
      <c r="A621" t="s">
        <v>331</v>
      </c>
      <c r="B621" t="s">
        <v>347</v>
      </c>
      <c r="C621" t="s">
        <v>347</v>
      </c>
      <c r="D621" t="s">
        <v>347</v>
      </c>
      <c r="E621" t="s">
        <v>248</v>
      </c>
      <c r="F621" t="s">
        <v>249</v>
      </c>
      <c r="G621" s="105">
        <v>9</v>
      </c>
      <c r="H621" t="s">
        <v>355</v>
      </c>
      <c r="I621" t="s">
        <v>419</v>
      </c>
      <c r="J621" t="s">
        <v>393</v>
      </c>
      <c r="K621" s="105">
        <v>254</v>
      </c>
      <c r="L621" s="106">
        <v>0.20111000537872309</v>
      </c>
      <c r="M621" s="106">
        <v>0.42688998579978937</v>
      </c>
      <c r="N621" s="105">
        <v>4826</v>
      </c>
      <c r="O621" s="106">
        <v>0.27755001187324518</v>
      </c>
      <c r="P621" s="106">
        <v>0.35446000099182129</v>
      </c>
      <c r="Q621" s="105">
        <v>66079</v>
      </c>
      <c r="R621" s="106">
        <v>0.29050999879837042</v>
      </c>
      <c r="S621" s="107">
        <v>0.37509000301361078</v>
      </c>
    </row>
    <row r="622" spans="1:19" x14ac:dyDescent="0.25">
      <c r="A622" t="s">
        <v>331</v>
      </c>
      <c r="B622" t="s">
        <v>347</v>
      </c>
      <c r="C622" t="s">
        <v>347</v>
      </c>
      <c r="D622" t="s">
        <v>347</v>
      </c>
      <c r="E622" t="s">
        <v>248</v>
      </c>
      <c r="F622" t="s">
        <v>249</v>
      </c>
      <c r="G622" s="105">
        <v>9</v>
      </c>
      <c r="H622" t="s">
        <v>355</v>
      </c>
      <c r="I622" t="s">
        <v>419</v>
      </c>
      <c r="J622" t="s">
        <v>394</v>
      </c>
      <c r="K622" s="105">
        <v>49</v>
      </c>
      <c r="L622" s="106">
        <v>3.880000114440918E-2</v>
      </c>
      <c r="M622" s="106">
        <v>8.2350000739097595E-2</v>
      </c>
      <c r="N622" s="105">
        <v>1035</v>
      </c>
      <c r="O622" s="106">
        <v>5.9519998729228973E-2</v>
      </c>
      <c r="P622" s="106">
        <v>7.6020002365112305E-2</v>
      </c>
      <c r="Q622" s="105">
        <v>14736</v>
      </c>
      <c r="R622" s="106">
        <v>6.4790003001689911E-2</v>
      </c>
      <c r="S622" s="107">
        <v>8.3650000393390656E-2</v>
      </c>
    </row>
    <row r="623" spans="1:19" x14ac:dyDescent="0.25">
      <c r="A623" t="s">
        <v>331</v>
      </c>
      <c r="B623" t="s">
        <v>347</v>
      </c>
      <c r="C623" t="s">
        <v>347</v>
      </c>
      <c r="D623" t="s">
        <v>347</v>
      </c>
      <c r="E623" t="s">
        <v>248</v>
      </c>
      <c r="F623" t="s">
        <v>249</v>
      </c>
      <c r="G623" s="105">
        <v>9</v>
      </c>
      <c r="H623" t="s">
        <v>355</v>
      </c>
      <c r="I623" t="s">
        <v>439</v>
      </c>
      <c r="J623" t="s">
        <v>440</v>
      </c>
      <c r="K623" s="105">
        <v>668</v>
      </c>
      <c r="L623" s="106">
        <v>0.52890002727508545</v>
      </c>
      <c r="N623" s="105">
        <v>3773</v>
      </c>
      <c r="O623" s="106">
        <v>0.21698999404907229</v>
      </c>
      <c r="Q623" s="105">
        <v>51290</v>
      </c>
      <c r="R623" s="106">
        <v>0.22549000382423401</v>
      </c>
      <c r="S623" s="107"/>
    </row>
    <row r="624" spans="1:19" x14ac:dyDescent="0.25">
      <c r="A624" t="s">
        <v>331</v>
      </c>
      <c r="B624" t="s">
        <v>347</v>
      </c>
      <c r="C624" t="s">
        <v>347</v>
      </c>
      <c r="D624" t="s">
        <v>347</v>
      </c>
      <c r="E624" t="s">
        <v>248</v>
      </c>
      <c r="F624" t="s">
        <v>249</v>
      </c>
      <c r="G624">
        <v>9</v>
      </c>
      <c r="H624" t="s">
        <v>355</v>
      </c>
      <c r="I624" t="s">
        <v>439</v>
      </c>
      <c r="J624" t="s">
        <v>442</v>
      </c>
      <c r="K624">
        <v>595</v>
      </c>
      <c r="L624" s="106">
        <v>0.47110000252723688</v>
      </c>
      <c r="M624" s="106">
        <v>1</v>
      </c>
      <c r="N624">
        <v>13615</v>
      </c>
      <c r="O624" s="106">
        <v>0.78301000595092773</v>
      </c>
      <c r="P624" s="106">
        <v>1</v>
      </c>
      <c r="Q624">
        <v>176169</v>
      </c>
      <c r="R624" s="106">
        <v>0.77451002597808838</v>
      </c>
      <c r="S624" s="106">
        <v>1</v>
      </c>
    </row>
    <row r="625" spans="1:19" x14ac:dyDescent="0.25">
      <c r="A625" t="s">
        <v>331</v>
      </c>
      <c r="B625" t="s">
        <v>347</v>
      </c>
      <c r="C625" t="s">
        <v>347</v>
      </c>
      <c r="D625" t="s">
        <v>347</v>
      </c>
      <c r="E625" t="s">
        <v>248</v>
      </c>
      <c r="F625" t="s">
        <v>249</v>
      </c>
      <c r="G625" s="105">
        <v>9</v>
      </c>
      <c r="H625" t="s">
        <v>355</v>
      </c>
      <c r="I625" t="s">
        <v>395</v>
      </c>
      <c r="J625" t="s">
        <v>396</v>
      </c>
      <c r="K625" s="105">
        <v>1254</v>
      </c>
      <c r="L625" s="106">
        <v>0.99286997318267822</v>
      </c>
      <c r="N625" s="105">
        <v>17277</v>
      </c>
      <c r="O625" s="106">
        <v>0.99361997842788696</v>
      </c>
      <c r="Q625" s="105">
        <v>225832</v>
      </c>
      <c r="R625" s="106">
        <v>0.99285000562667847</v>
      </c>
      <c r="S625" s="107"/>
    </row>
    <row r="626" spans="1:19" x14ac:dyDescent="0.25">
      <c r="A626" t="s">
        <v>331</v>
      </c>
      <c r="B626" t="s">
        <v>347</v>
      </c>
      <c r="C626" t="s">
        <v>347</v>
      </c>
      <c r="D626" t="s">
        <v>347</v>
      </c>
      <c r="E626" t="s">
        <v>248</v>
      </c>
      <c r="F626" t="s">
        <v>249</v>
      </c>
      <c r="G626" s="105">
        <v>9</v>
      </c>
      <c r="H626" t="s">
        <v>355</v>
      </c>
      <c r="I626" t="s">
        <v>395</v>
      </c>
      <c r="J626" t="s">
        <v>397</v>
      </c>
      <c r="K626" s="105">
        <v>9</v>
      </c>
      <c r="L626" s="106">
        <v>7.1299998089671126E-3</v>
      </c>
      <c r="N626" s="105">
        <v>111</v>
      </c>
      <c r="O626" s="106">
        <v>6.380000151693821E-3</v>
      </c>
      <c r="Q626" s="105">
        <v>1627</v>
      </c>
      <c r="R626" s="106">
        <v>7.1499999612569809E-3</v>
      </c>
      <c r="S626" s="107"/>
    </row>
    <row r="627" spans="1:19" x14ac:dyDescent="0.25">
      <c r="A627" t="s">
        <v>331</v>
      </c>
      <c r="B627" t="s">
        <v>347</v>
      </c>
      <c r="C627" t="s">
        <v>347</v>
      </c>
      <c r="D627" t="s">
        <v>347</v>
      </c>
      <c r="E627" t="s">
        <v>248</v>
      </c>
      <c r="F627" t="s">
        <v>249</v>
      </c>
      <c r="G627" s="105">
        <v>9</v>
      </c>
      <c r="H627" t="s">
        <v>355</v>
      </c>
      <c r="I627" t="s">
        <v>398</v>
      </c>
      <c r="J627" t="s">
        <v>399</v>
      </c>
      <c r="K627" s="105">
        <v>299</v>
      </c>
      <c r="L627" s="106">
        <v>0.23673999309539789</v>
      </c>
      <c r="N627" s="105">
        <v>2349</v>
      </c>
      <c r="O627" s="106">
        <v>0.1350899934768677</v>
      </c>
      <c r="Q627" s="105">
        <v>32785</v>
      </c>
      <c r="R627" s="106">
        <v>0.14414000511169431</v>
      </c>
      <c r="S627" s="107"/>
    </row>
    <row r="628" spans="1:19" x14ac:dyDescent="0.25">
      <c r="A628" t="s">
        <v>331</v>
      </c>
      <c r="B628" t="s">
        <v>347</v>
      </c>
      <c r="C628" t="s">
        <v>347</v>
      </c>
      <c r="D628" t="s">
        <v>347</v>
      </c>
      <c r="E628" t="s">
        <v>248</v>
      </c>
      <c r="F628" t="s">
        <v>249</v>
      </c>
      <c r="G628">
        <v>9</v>
      </c>
      <c r="H628" t="s">
        <v>355</v>
      </c>
      <c r="I628" t="s">
        <v>398</v>
      </c>
      <c r="J628" t="s">
        <v>41</v>
      </c>
      <c r="K628">
        <v>336</v>
      </c>
      <c r="L628" s="106">
        <v>0.26603001356124878</v>
      </c>
      <c r="N628">
        <v>2862</v>
      </c>
      <c r="O628" s="106">
        <v>0.16459999978542331</v>
      </c>
      <c r="Q628">
        <v>40324</v>
      </c>
      <c r="R628" s="106">
        <v>0.177279993891716</v>
      </c>
    </row>
    <row r="629" spans="1:19" x14ac:dyDescent="0.25">
      <c r="A629" t="s">
        <v>331</v>
      </c>
      <c r="B629" t="s">
        <v>347</v>
      </c>
      <c r="C629" t="s">
        <v>347</v>
      </c>
      <c r="D629" t="s">
        <v>347</v>
      </c>
      <c r="E629" t="s">
        <v>248</v>
      </c>
      <c r="F629" t="s">
        <v>249</v>
      </c>
      <c r="G629" s="105">
        <v>9</v>
      </c>
      <c r="H629" t="s">
        <v>355</v>
      </c>
      <c r="I629" t="s">
        <v>398</v>
      </c>
      <c r="J629" t="s">
        <v>40</v>
      </c>
      <c r="K629" s="105">
        <v>303</v>
      </c>
      <c r="L629" s="106">
        <v>0.23989999294281009</v>
      </c>
      <c r="N629" s="105">
        <v>3392</v>
      </c>
      <c r="O629" s="106">
        <v>0.1950799971818924</v>
      </c>
      <c r="Q629" s="105">
        <v>47952</v>
      </c>
      <c r="R629" s="106">
        <v>0.21082000434398651</v>
      </c>
      <c r="S629" s="107"/>
    </row>
    <row r="630" spans="1:19" x14ac:dyDescent="0.25">
      <c r="A630" t="s">
        <v>331</v>
      </c>
      <c r="B630" t="s">
        <v>347</v>
      </c>
      <c r="C630" t="s">
        <v>347</v>
      </c>
      <c r="D630" t="s">
        <v>347</v>
      </c>
      <c r="E630" t="s">
        <v>248</v>
      </c>
      <c r="F630" t="s">
        <v>249</v>
      </c>
      <c r="G630">
        <v>9</v>
      </c>
      <c r="H630" t="s">
        <v>355</v>
      </c>
      <c r="I630" t="s">
        <v>398</v>
      </c>
      <c r="J630" t="s">
        <v>39</v>
      </c>
      <c r="K630">
        <v>200</v>
      </c>
      <c r="L630" s="106">
        <v>0.15835000574588781</v>
      </c>
      <c r="N630">
        <v>4253</v>
      </c>
      <c r="O630" s="106">
        <v>0.24458999931812289</v>
      </c>
      <c r="Q630">
        <v>51770</v>
      </c>
      <c r="R630" s="106">
        <v>0.22759999334812159</v>
      </c>
    </row>
    <row r="631" spans="1:19" x14ac:dyDescent="0.25">
      <c r="A631" t="s">
        <v>331</v>
      </c>
      <c r="B631" t="s">
        <v>347</v>
      </c>
      <c r="C631" t="s">
        <v>347</v>
      </c>
      <c r="D631" t="s">
        <v>347</v>
      </c>
      <c r="E631" t="s">
        <v>248</v>
      </c>
      <c r="F631" t="s">
        <v>249</v>
      </c>
      <c r="G631" s="105">
        <v>9</v>
      </c>
      <c r="H631" t="s">
        <v>355</v>
      </c>
      <c r="I631" t="s">
        <v>398</v>
      </c>
      <c r="J631" t="s">
        <v>400</v>
      </c>
      <c r="K631" s="105">
        <v>125</v>
      </c>
      <c r="L631" s="106">
        <v>9.8970003426074982E-2</v>
      </c>
      <c r="N631" s="105">
        <v>4532</v>
      </c>
      <c r="O631" s="106">
        <v>0.26063999533653259</v>
      </c>
      <c r="Q631" s="105">
        <v>54628</v>
      </c>
      <c r="R631" s="106">
        <v>0.24017000198364261</v>
      </c>
      <c r="S631" s="107"/>
    </row>
    <row r="632" spans="1:19" x14ac:dyDescent="0.25">
      <c r="A632" t="s">
        <v>331</v>
      </c>
      <c r="B632" t="s">
        <v>347</v>
      </c>
      <c r="C632" t="s">
        <v>347</v>
      </c>
      <c r="D632" t="s">
        <v>347</v>
      </c>
      <c r="E632" t="s">
        <v>248</v>
      </c>
      <c r="F632" t="s">
        <v>249</v>
      </c>
      <c r="G632">
        <v>9</v>
      </c>
      <c r="H632" t="s">
        <v>355</v>
      </c>
      <c r="I632" t="s">
        <v>422</v>
      </c>
      <c r="J632" t="s">
        <v>429</v>
      </c>
      <c r="K632">
        <v>1154</v>
      </c>
      <c r="L632" s="106">
        <v>0.91369998455047607</v>
      </c>
      <c r="N632">
        <v>7577</v>
      </c>
      <c r="O632" s="106">
        <v>0.43575999140739441</v>
      </c>
      <c r="Q632">
        <v>80101</v>
      </c>
      <c r="R632" s="106">
        <v>0.3521600067615509</v>
      </c>
    </row>
    <row r="633" spans="1:19" x14ac:dyDescent="0.25">
      <c r="A633" t="s">
        <v>331</v>
      </c>
      <c r="B633" t="s">
        <v>347</v>
      </c>
      <c r="C633" t="s">
        <v>347</v>
      </c>
      <c r="D633" t="s">
        <v>347</v>
      </c>
      <c r="E633" t="s">
        <v>248</v>
      </c>
      <c r="F633" t="s">
        <v>249</v>
      </c>
      <c r="G633" s="105">
        <v>9</v>
      </c>
      <c r="H633" t="s">
        <v>355</v>
      </c>
      <c r="I633" t="s">
        <v>422</v>
      </c>
      <c r="J633" t="s">
        <v>423</v>
      </c>
      <c r="K633" s="105">
        <v>79</v>
      </c>
      <c r="L633" s="106">
        <v>6.2550000846385956E-2</v>
      </c>
      <c r="M633" s="106">
        <v>0.72477000951766968</v>
      </c>
      <c r="N633" s="105">
        <v>7734</v>
      </c>
      <c r="O633" s="106">
        <v>0.44479000568389893</v>
      </c>
      <c r="P633" s="106">
        <v>0.78829997777938843</v>
      </c>
      <c r="Q633" s="105">
        <v>119646</v>
      </c>
      <c r="R633" s="106">
        <v>0.52600997686386108</v>
      </c>
      <c r="S633" s="107">
        <v>0.81194001436233521</v>
      </c>
    </row>
    <row r="634" spans="1:19" x14ac:dyDescent="0.25">
      <c r="A634" t="s">
        <v>331</v>
      </c>
      <c r="B634" t="s">
        <v>347</v>
      </c>
      <c r="C634" t="s">
        <v>347</v>
      </c>
      <c r="D634" t="s">
        <v>347</v>
      </c>
      <c r="E634" t="s">
        <v>248</v>
      </c>
      <c r="F634" t="s">
        <v>249</v>
      </c>
      <c r="G634" s="105">
        <v>9</v>
      </c>
      <c r="H634" t="s">
        <v>355</v>
      </c>
      <c r="I634" t="s">
        <v>422</v>
      </c>
      <c r="J634" t="s">
        <v>424</v>
      </c>
      <c r="K634" s="105">
        <v>22</v>
      </c>
      <c r="L634" s="106">
        <v>1.741999946534634E-2</v>
      </c>
      <c r="M634" s="106">
        <v>0.2018299996852875</v>
      </c>
      <c r="N634" s="105">
        <v>1265</v>
      </c>
      <c r="O634" s="106">
        <v>7.2750002145767212E-2</v>
      </c>
      <c r="P634" s="106">
        <v>0.12894000113010409</v>
      </c>
      <c r="Q634" s="105">
        <v>17180</v>
      </c>
      <c r="R634" s="106">
        <v>7.5530000030994415E-2</v>
      </c>
      <c r="S634" s="107">
        <v>0.11659000068902969</v>
      </c>
    </row>
    <row r="635" spans="1:19" x14ac:dyDescent="0.25">
      <c r="A635" t="s">
        <v>331</v>
      </c>
      <c r="B635" t="s">
        <v>347</v>
      </c>
      <c r="C635" t="s">
        <v>347</v>
      </c>
      <c r="D635" t="s">
        <v>347</v>
      </c>
      <c r="E635" t="s">
        <v>248</v>
      </c>
      <c r="F635" t="s">
        <v>249</v>
      </c>
      <c r="G635">
        <v>9</v>
      </c>
      <c r="H635" t="s">
        <v>355</v>
      </c>
      <c r="I635" t="s">
        <v>422</v>
      </c>
      <c r="J635" t="s">
        <v>425</v>
      </c>
      <c r="K635">
        <v>6</v>
      </c>
      <c r="L635" s="106">
        <v>4.7499998472630978E-3</v>
      </c>
      <c r="M635" s="106">
        <v>5.5050000548362732E-2</v>
      </c>
      <c r="N635">
        <v>435</v>
      </c>
      <c r="O635" s="106">
        <v>2.5019999593496319E-2</v>
      </c>
      <c r="P635" s="106">
        <v>4.4339999556541443E-2</v>
      </c>
      <c r="Q635">
        <v>6082</v>
      </c>
      <c r="R635" s="106">
        <v>2.6739999651908871E-2</v>
      </c>
      <c r="S635" s="106">
        <v>4.1269998997449868E-2</v>
      </c>
    </row>
    <row r="636" spans="1:19" x14ac:dyDescent="0.25">
      <c r="A636" t="s">
        <v>331</v>
      </c>
      <c r="B636" t="s">
        <v>347</v>
      </c>
      <c r="C636" t="s">
        <v>347</v>
      </c>
      <c r="D636" t="s">
        <v>347</v>
      </c>
      <c r="E636" t="s">
        <v>248</v>
      </c>
      <c r="F636" t="s">
        <v>249</v>
      </c>
      <c r="G636" s="105">
        <v>9</v>
      </c>
      <c r="H636" t="s">
        <v>355</v>
      </c>
      <c r="I636" t="s">
        <v>422</v>
      </c>
      <c r="J636" t="s">
        <v>426</v>
      </c>
      <c r="K636" s="105">
        <v>2</v>
      </c>
      <c r="L636" s="106">
        <v>1.5800000401213769E-3</v>
      </c>
      <c r="M636" s="106">
        <v>1.8349999561905861E-2</v>
      </c>
      <c r="N636" s="105">
        <v>310</v>
      </c>
      <c r="O636" s="106">
        <v>1.782999932765961E-2</v>
      </c>
      <c r="P636" s="106">
        <v>3.1599998474121087E-2</v>
      </c>
      <c r="Q636" s="105">
        <v>3672</v>
      </c>
      <c r="R636" s="106">
        <v>1.6140000894665722E-2</v>
      </c>
      <c r="S636" s="107">
        <v>2.491999976336956E-2</v>
      </c>
    </row>
    <row r="637" spans="1:19" x14ac:dyDescent="0.25">
      <c r="A637" t="s">
        <v>331</v>
      </c>
      <c r="B637" t="s">
        <v>347</v>
      </c>
      <c r="C637" t="s">
        <v>347</v>
      </c>
      <c r="D637" t="s">
        <v>347</v>
      </c>
      <c r="E637" t="s">
        <v>248</v>
      </c>
      <c r="F637" t="s">
        <v>249</v>
      </c>
      <c r="G637" s="105">
        <v>9</v>
      </c>
      <c r="H637" t="s">
        <v>355</v>
      </c>
      <c r="I637" t="s">
        <v>422</v>
      </c>
      <c r="J637" t="s">
        <v>427</v>
      </c>
      <c r="K637" s="105">
        <v>0</v>
      </c>
      <c r="L637" s="106">
        <v>0</v>
      </c>
      <c r="M637" s="106">
        <v>0</v>
      </c>
      <c r="N637" s="105">
        <v>67</v>
      </c>
      <c r="O637" s="106">
        <v>3.8499999791383739E-3</v>
      </c>
      <c r="P637" s="106">
        <v>6.829999852925539E-3</v>
      </c>
      <c r="Q637" s="105">
        <v>766</v>
      </c>
      <c r="R637" s="106">
        <v>3.3700000494718552E-3</v>
      </c>
      <c r="S637" s="107">
        <v>5.2000000141561031E-3</v>
      </c>
    </row>
    <row r="638" spans="1:19" x14ac:dyDescent="0.25">
      <c r="A638" t="s">
        <v>331</v>
      </c>
      <c r="B638" t="s">
        <v>347</v>
      </c>
      <c r="C638" t="s">
        <v>347</v>
      </c>
      <c r="D638" t="s">
        <v>347</v>
      </c>
      <c r="E638" t="s">
        <v>248</v>
      </c>
      <c r="F638" t="s">
        <v>249</v>
      </c>
      <c r="G638" s="105">
        <v>9</v>
      </c>
      <c r="H638" t="s">
        <v>355</v>
      </c>
      <c r="I638" t="s">
        <v>422</v>
      </c>
      <c r="J638" t="s">
        <v>428</v>
      </c>
      <c r="K638" s="105">
        <v>0</v>
      </c>
      <c r="L638" s="106">
        <v>0</v>
      </c>
      <c r="M638" s="106">
        <v>0</v>
      </c>
      <c r="N638" s="105">
        <v>0</v>
      </c>
      <c r="O638" s="106">
        <v>0</v>
      </c>
      <c r="P638" s="106">
        <v>0</v>
      </c>
      <c r="Q638" s="105">
        <v>12</v>
      </c>
      <c r="R638" s="106">
        <v>4.9999998736893758E-5</v>
      </c>
      <c r="S638" s="107">
        <v>7.9999997979030013E-5</v>
      </c>
    </row>
    <row r="639" spans="1:19" x14ac:dyDescent="0.25">
      <c r="A639" t="s">
        <v>331</v>
      </c>
      <c r="B639" t="s">
        <v>347</v>
      </c>
      <c r="C639" t="s">
        <v>347</v>
      </c>
      <c r="D639" t="s">
        <v>347</v>
      </c>
      <c r="E639" t="s">
        <v>248</v>
      </c>
      <c r="F639" t="s">
        <v>249</v>
      </c>
      <c r="G639">
        <v>9</v>
      </c>
      <c r="H639" t="s">
        <v>355</v>
      </c>
      <c r="I639" t="s">
        <v>430</v>
      </c>
      <c r="J639" t="s">
        <v>434</v>
      </c>
      <c r="K639">
        <v>27</v>
      </c>
      <c r="L639" s="106">
        <v>2.1379999816417691E-2</v>
      </c>
      <c r="M639" s="106">
        <v>2.1759999915957451E-2</v>
      </c>
      <c r="N639">
        <v>356</v>
      </c>
      <c r="O639" s="106">
        <v>2.0470000803470612E-2</v>
      </c>
      <c r="P639" s="106">
        <v>2.0800000056624409E-2</v>
      </c>
      <c r="Q639">
        <v>4987</v>
      </c>
      <c r="R639" s="106">
        <v>2.1919999271631241E-2</v>
      </c>
      <c r="S639" s="106">
        <v>2.2490000352263451E-2</v>
      </c>
    </row>
    <row r="640" spans="1:19" x14ac:dyDescent="0.25">
      <c r="A640" t="s">
        <v>331</v>
      </c>
      <c r="B640" t="s">
        <v>347</v>
      </c>
      <c r="C640" t="s">
        <v>347</v>
      </c>
      <c r="D640" t="s">
        <v>347</v>
      </c>
      <c r="E640" t="s">
        <v>248</v>
      </c>
      <c r="F640" t="s">
        <v>249</v>
      </c>
      <c r="G640">
        <v>9</v>
      </c>
      <c r="H640" t="s">
        <v>355</v>
      </c>
      <c r="I640" t="s">
        <v>430</v>
      </c>
      <c r="J640" t="s">
        <v>432</v>
      </c>
      <c r="K640">
        <v>89</v>
      </c>
      <c r="L640" s="106">
        <v>7.0469997823238373E-2</v>
      </c>
      <c r="M640" s="106">
        <v>7.1719996631145477E-2</v>
      </c>
      <c r="N640">
        <v>1386</v>
      </c>
      <c r="O640" s="106">
        <v>7.9709999263286591E-2</v>
      </c>
      <c r="P640" s="106">
        <v>8.0959998071193695E-2</v>
      </c>
      <c r="Q640">
        <v>18498</v>
      </c>
      <c r="R640" s="106">
        <v>8.1320002675056458E-2</v>
      </c>
      <c r="S640" s="106">
        <v>8.343999832868576E-2</v>
      </c>
    </row>
    <row r="641" spans="1:19" x14ac:dyDescent="0.25">
      <c r="A641" t="s">
        <v>331</v>
      </c>
      <c r="B641" t="s">
        <v>347</v>
      </c>
      <c r="C641" t="s">
        <v>347</v>
      </c>
      <c r="D641" t="s">
        <v>347</v>
      </c>
      <c r="E641" t="s">
        <v>248</v>
      </c>
      <c r="F641" t="s">
        <v>249</v>
      </c>
      <c r="G641">
        <v>9</v>
      </c>
      <c r="H641" t="s">
        <v>355</v>
      </c>
      <c r="I641" t="s">
        <v>430</v>
      </c>
      <c r="J641" t="s">
        <v>435</v>
      </c>
      <c r="K641">
        <v>0</v>
      </c>
      <c r="L641" s="106">
        <v>0</v>
      </c>
      <c r="M641" s="106">
        <v>0</v>
      </c>
      <c r="N641">
        <v>16</v>
      </c>
      <c r="O641" s="106">
        <v>9.2000002041459084E-4</v>
      </c>
      <c r="P641" s="106">
        <v>9.2999998014420271E-4</v>
      </c>
      <c r="Q641">
        <v>391</v>
      </c>
      <c r="R641" s="106">
        <v>1.7199999419972301E-3</v>
      </c>
      <c r="S641" s="106">
        <v>1.760000013746321E-3</v>
      </c>
    </row>
    <row r="642" spans="1:19" x14ac:dyDescent="0.25">
      <c r="A642" t="s">
        <v>331</v>
      </c>
      <c r="B642" t="s">
        <v>347</v>
      </c>
      <c r="C642" t="s">
        <v>347</v>
      </c>
      <c r="D642" t="s">
        <v>347</v>
      </c>
      <c r="E642" t="s">
        <v>248</v>
      </c>
      <c r="F642" t="s">
        <v>249</v>
      </c>
      <c r="G642" s="105">
        <v>9</v>
      </c>
      <c r="H642" t="s">
        <v>355</v>
      </c>
      <c r="I642" t="s">
        <v>430</v>
      </c>
      <c r="J642" t="s">
        <v>436</v>
      </c>
      <c r="K642" s="105">
        <v>15</v>
      </c>
      <c r="L642" s="106">
        <v>1.18800001218915E-2</v>
      </c>
      <c r="M642" s="106">
        <v>1.2090000323951239E-2</v>
      </c>
      <c r="N642" s="105">
        <v>280</v>
      </c>
      <c r="O642" s="106">
        <v>1.610000059008598E-2</v>
      </c>
      <c r="P642" s="106">
        <v>1.6359999775886539E-2</v>
      </c>
      <c r="Q642" s="105">
        <v>6784</v>
      </c>
      <c r="R642" s="106">
        <v>2.9829999431967739E-2</v>
      </c>
      <c r="S642" s="107">
        <v>3.060000017285347E-2</v>
      </c>
    </row>
    <row r="643" spans="1:19" x14ac:dyDescent="0.25">
      <c r="A643" t="s">
        <v>331</v>
      </c>
      <c r="B643" t="s">
        <v>347</v>
      </c>
      <c r="C643" t="s">
        <v>347</v>
      </c>
      <c r="D643" t="s">
        <v>347</v>
      </c>
      <c r="E643" t="s">
        <v>248</v>
      </c>
      <c r="F643" t="s">
        <v>249</v>
      </c>
      <c r="G643" s="105">
        <v>9</v>
      </c>
      <c r="H643" t="s">
        <v>355</v>
      </c>
      <c r="I643" t="s">
        <v>430</v>
      </c>
      <c r="J643" t="s">
        <v>431</v>
      </c>
      <c r="K643" s="105">
        <v>357</v>
      </c>
      <c r="L643" s="106">
        <v>0.28266000747680659</v>
      </c>
      <c r="M643" s="106">
        <v>0.28766998648643488</v>
      </c>
      <c r="N643" s="105">
        <v>6796</v>
      </c>
      <c r="O643" s="106">
        <v>0.39083999395370478</v>
      </c>
      <c r="P643" s="106">
        <v>0.39699000120162958</v>
      </c>
      <c r="Q643" s="105">
        <v>77035</v>
      </c>
      <c r="R643" s="106">
        <v>0.33867999911308289</v>
      </c>
      <c r="S643" s="107">
        <v>0.3474699854850769</v>
      </c>
    </row>
    <row r="644" spans="1:19" x14ac:dyDescent="0.25">
      <c r="A644" t="s">
        <v>331</v>
      </c>
      <c r="B644" t="s">
        <v>347</v>
      </c>
      <c r="C644" t="s">
        <v>347</v>
      </c>
      <c r="D644" t="s">
        <v>347</v>
      </c>
      <c r="E644" t="s">
        <v>248</v>
      </c>
      <c r="F644" t="s">
        <v>249</v>
      </c>
      <c r="G644">
        <v>9</v>
      </c>
      <c r="H644" t="s">
        <v>355</v>
      </c>
      <c r="I644" t="s">
        <v>430</v>
      </c>
      <c r="J644" t="s">
        <v>502</v>
      </c>
      <c r="K644">
        <v>753</v>
      </c>
      <c r="L644" s="106">
        <v>0.59619998931884766</v>
      </c>
      <c r="M644" s="106">
        <v>0.60676997900009155</v>
      </c>
      <c r="N644">
        <v>8285</v>
      </c>
      <c r="O644" s="106">
        <v>0.47648000717163091</v>
      </c>
      <c r="P644" s="106">
        <v>0.48396998643875122</v>
      </c>
      <c r="Q644">
        <v>114008</v>
      </c>
      <c r="R644" s="106">
        <v>0.5012199878692627</v>
      </c>
      <c r="S644" s="106">
        <v>0.51424002647399902</v>
      </c>
    </row>
    <row r="645" spans="1:19" x14ac:dyDescent="0.25">
      <c r="A645" t="s">
        <v>331</v>
      </c>
      <c r="B645" t="s">
        <v>347</v>
      </c>
      <c r="C645" t="s">
        <v>347</v>
      </c>
      <c r="D645" t="s">
        <v>347</v>
      </c>
      <c r="E645" t="s">
        <v>248</v>
      </c>
      <c r="F645" t="s">
        <v>249</v>
      </c>
      <c r="G645" s="105">
        <v>9</v>
      </c>
      <c r="H645" t="s">
        <v>355</v>
      </c>
      <c r="I645" t="s">
        <v>430</v>
      </c>
      <c r="J645" t="s">
        <v>86</v>
      </c>
      <c r="K645" s="105">
        <v>22</v>
      </c>
      <c r="L645" s="106">
        <v>1.741999946534634E-2</v>
      </c>
      <c r="N645" s="105">
        <v>269</v>
      </c>
      <c r="O645" s="106">
        <v>1.5469999983906749E-2</v>
      </c>
      <c r="Q645" s="105">
        <v>5756</v>
      </c>
      <c r="R645" s="106">
        <v>2.5310000404715541E-2</v>
      </c>
      <c r="S645" s="107"/>
    </row>
    <row r="646" spans="1:19" x14ac:dyDescent="0.25">
      <c r="A646" t="s">
        <v>331</v>
      </c>
      <c r="B646" t="s">
        <v>347</v>
      </c>
      <c r="C646" t="s">
        <v>347</v>
      </c>
      <c r="D646" t="s">
        <v>347</v>
      </c>
      <c r="E646" t="s">
        <v>248</v>
      </c>
      <c r="F646" t="s">
        <v>249</v>
      </c>
      <c r="G646" s="105">
        <v>9</v>
      </c>
      <c r="H646" t="s">
        <v>355</v>
      </c>
      <c r="I646" t="s">
        <v>401</v>
      </c>
      <c r="J646" t="s">
        <v>405</v>
      </c>
      <c r="K646" s="105">
        <v>925</v>
      </c>
      <c r="L646" s="106">
        <v>0.7323799729347229</v>
      </c>
      <c r="M646" s="106">
        <v>0.75019997358322144</v>
      </c>
      <c r="N646" s="105">
        <v>13396</v>
      </c>
      <c r="O646" s="106">
        <v>0.77042001485824585</v>
      </c>
      <c r="P646" s="106">
        <v>0.79256999492645264</v>
      </c>
      <c r="Q646" s="105">
        <v>171311</v>
      </c>
      <c r="R646" s="106">
        <v>0.75314998626708984</v>
      </c>
      <c r="S646" s="107">
        <v>0.77806001901626587</v>
      </c>
    </row>
    <row r="647" spans="1:19" x14ac:dyDescent="0.25">
      <c r="A647" t="s">
        <v>331</v>
      </c>
      <c r="B647" t="s">
        <v>347</v>
      </c>
      <c r="C647" t="s">
        <v>347</v>
      </c>
      <c r="D647" t="s">
        <v>347</v>
      </c>
      <c r="E647" t="s">
        <v>248</v>
      </c>
      <c r="F647" t="s">
        <v>249</v>
      </c>
      <c r="G647" s="105">
        <v>9</v>
      </c>
      <c r="H647" t="s">
        <v>355</v>
      </c>
      <c r="I647" t="s">
        <v>401</v>
      </c>
      <c r="J647" t="s">
        <v>412</v>
      </c>
      <c r="K647" s="105">
        <v>141</v>
      </c>
      <c r="L647" s="106">
        <v>0.11163999885320661</v>
      </c>
      <c r="M647" s="106">
        <v>0.1143599972128868</v>
      </c>
      <c r="N647" s="105">
        <v>1558</v>
      </c>
      <c r="O647" s="106">
        <v>8.959999680519104E-2</v>
      </c>
      <c r="P647" s="106">
        <v>9.2179998755455017E-2</v>
      </c>
      <c r="Q647" s="105">
        <v>22313</v>
      </c>
      <c r="R647" s="106">
        <v>9.8099999129772186E-2</v>
      </c>
      <c r="S647" s="107">
        <v>0.10134000331163411</v>
      </c>
    </row>
    <row r="648" spans="1:19" x14ac:dyDescent="0.25">
      <c r="A648" t="s">
        <v>331</v>
      </c>
      <c r="B648" t="s">
        <v>347</v>
      </c>
      <c r="C648" t="s">
        <v>347</v>
      </c>
      <c r="D648" t="s">
        <v>347</v>
      </c>
      <c r="E648" t="s">
        <v>248</v>
      </c>
      <c r="F648" t="s">
        <v>249</v>
      </c>
      <c r="G648" s="105">
        <v>9</v>
      </c>
      <c r="H648" t="s">
        <v>355</v>
      </c>
      <c r="I648" t="s">
        <v>401</v>
      </c>
      <c r="J648" t="s">
        <v>413</v>
      </c>
      <c r="K648" s="105">
        <v>96</v>
      </c>
      <c r="L648" s="106">
        <v>7.6010003685951233E-2</v>
      </c>
      <c r="M648" s="106">
        <v>7.7859997749328613E-2</v>
      </c>
      <c r="N648" s="105">
        <v>1129</v>
      </c>
      <c r="O648" s="106">
        <v>6.492999941110611E-2</v>
      </c>
      <c r="P648" s="106">
        <v>6.679999828338623E-2</v>
      </c>
      <c r="Q648" s="105">
        <v>15680</v>
      </c>
      <c r="R648" s="106">
        <v>6.8939998745918274E-2</v>
      </c>
      <c r="S648" s="107">
        <v>7.1220003068447113E-2</v>
      </c>
    </row>
    <row r="649" spans="1:19" x14ac:dyDescent="0.25">
      <c r="A649" t="s">
        <v>331</v>
      </c>
      <c r="B649" t="s">
        <v>347</v>
      </c>
      <c r="C649" t="s">
        <v>347</v>
      </c>
      <c r="D649" t="s">
        <v>347</v>
      </c>
      <c r="E649" t="s">
        <v>248</v>
      </c>
      <c r="F649" t="s">
        <v>249</v>
      </c>
      <c r="G649">
        <v>9</v>
      </c>
      <c r="H649" t="s">
        <v>355</v>
      </c>
      <c r="I649" t="s">
        <v>401</v>
      </c>
      <c r="J649" t="s">
        <v>441</v>
      </c>
      <c r="K649">
        <v>30</v>
      </c>
      <c r="L649" s="106">
        <v>2.374999970197678E-2</v>
      </c>
      <c r="N649">
        <v>486</v>
      </c>
      <c r="O649" s="106">
        <v>2.795000001788139E-2</v>
      </c>
      <c r="Q649">
        <v>7283</v>
      </c>
      <c r="R649" s="106">
        <v>3.2019998878240592E-2</v>
      </c>
    </row>
    <row r="650" spans="1:19" x14ac:dyDescent="0.25">
      <c r="A650" t="s">
        <v>331</v>
      </c>
      <c r="B650" t="s">
        <v>347</v>
      </c>
      <c r="C650" t="s">
        <v>347</v>
      </c>
      <c r="D650" t="s">
        <v>347</v>
      </c>
      <c r="E650" t="s">
        <v>248</v>
      </c>
      <c r="F650" t="s">
        <v>249</v>
      </c>
      <c r="G650" s="105">
        <v>9</v>
      </c>
      <c r="H650" t="s">
        <v>355</v>
      </c>
      <c r="I650" t="s">
        <v>401</v>
      </c>
      <c r="J650" t="s">
        <v>414</v>
      </c>
      <c r="K650" s="105">
        <v>71</v>
      </c>
      <c r="L650" s="106">
        <v>5.6219998747110367E-2</v>
      </c>
      <c r="M650" s="106">
        <v>5.7580001652240753E-2</v>
      </c>
      <c r="N650" s="105">
        <v>819</v>
      </c>
      <c r="O650" s="106">
        <v>4.7100000083446503E-2</v>
      </c>
      <c r="P650" s="106">
        <v>4.8459999263286591E-2</v>
      </c>
      <c r="Q650" s="105">
        <v>10872</v>
      </c>
      <c r="R650" s="106">
        <v>4.7800000756978989E-2</v>
      </c>
      <c r="S650" s="107">
        <v>4.9380000680685043E-2</v>
      </c>
    </row>
    <row r="651" spans="1:19" x14ac:dyDescent="0.25">
      <c r="A651" t="s">
        <v>331</v>
      </c>
      <c r="B651" t="s">
        <v>347</v>
      </c>
      <c r="C651" t="s">
        <v>347</v>
      </c>
      <c r="D651" t="s">
        <v>347</v>
      </c>
      <c r="E651" t="s">
        <v>273</v>
      </c>
      <c r="F651" t="s">
        <v>274</v>
      </c>
      <c r="G651">
        <v>9</v>
      </c>
      <c r="H651" t="s">
        <v>355</v>
      </c>
      <c r="I651" t="s">
        <v>349</v>
      </c>
      <c r="J651" t="s">
        <v>350</v>
      </c>
      <c r="K651">
        <v>10</v>
      </c>
      <c r="L651" s="106">
        <v>4.290000069886446E-3</v>
      </c>
      <c r="N651">
        <v>88</v>
      </c>
      <c r="O651" s="106">
        <v>5.0599998794496059E-3</v>
      </c>
      <c r="Q651">
        <v>1130</v>
      </c>
      <c r="R651" s="106">
        <v>4.9700001254677773E-3</v>
      </c>
    </row>
    <row r="652" spans="1:19" x14ac:dyDescent="0.25">
      <c r="A652" t="s">
        <v>331</v>
      </c>
      <c r="B652" t="s">
        <v>347</v>
      </c>
      <c r="C652" t="s">
        <v>347</v>
      </c>
      <c r="D652" t="s">
        <v>347</v>
      </c>
      <c r="E652" t="s">
        <v>273</v>
      </c>
      <c r="F652" t="s">
        <v>274</v>
      </c>
      <c r="G652" s="105">
        <v>9</v>
      </c>
      <c r="H652" t="s">
        <v>355</v>
      </c>
      <c r="I652" t="s">
        <v>349</v>
      </c>
      <c r="J652" t="s">
        <v>368</v>
      </c>
      <c r="K652" s="105">
        <v>69</v>
      </c>
      <c r="L652" s="106">
        <v>2.9589999467134479E-2</v>
      </c>
      <c r="N652" s="105">
        <v>662</v>
      </c>
      <c r="O652" s="106">
        <v>3.807000070810318E-2</v>
      </c>
      <c r="Q652" s="105">
        <v>8418</v>
      </c>
      <c r="R652" s="106">
        <v>3.700999915599823E-2</v>
      </c>
      <c r="S652" s="107"/>
    </row>
    <row r="653" spans="1:19" x14ac:dyDescent="0.25">
      <c r="A653" t="s">
        <v>331</v>
      </c>
      <c r="B653" t="s">
        <v>347</v>
      </c>
      <c r="C653" t="s">
        <v>347</v>
      </c>
      <c r="D653" t="s">
        <v>347</v>
      </c>
      <c r="E653" t="s">
        <v>273</v>
      </c>
      <c r="F653" t="s">
        <v>274</v>
      </c>
      <c r="G653" s="105">
        <v>9</v>
      </c>
      <c r="H653" t="s">
        <v>355</v>
      </c>
      <c r="I653" t="s">
        <v>349</v>
      </c>
      <c r="J653" t="s">
        <v>369</v>
      </c>
      <c r="K653" s="105">
        <v>215</v>
      </c>
      <c r="L653" s="106">
        <v>9.2200003564357758E-2</v>
      </c>
      <c r="N653" s="105">
        <v>2109</v>
      </c>
      <c r="O653" s="106">
        <v>0.121289998292923</v>
      </c>
      <c r="Q653" s="105">
        <v>27454</v>
      </c>
      <c r="R653" s="106">
        <v>0.1207000017166138</v>
      </c>
      <c r="S653" s="107"/>
    </row>
    <row r="654" spans="1:19" x14ac:dyDescent="0.25">
      <c r="A654" t="s">
        <v>331</v>
      </c>
      <c r="B654" t="s">
        <v>347</v>
      </c>
      <c r="C654" t="s">
        <v>347</v>
      </c>
      <c r="D654" t="s">
        <v>347</v>
      </c>
      <c r="E654" t="s">
        <v>273</v>
      </c>
      <c r="F654" t="s">
        <v>274</v>
      </c>
      <c r="G654">
        <v>9</v>
      </c>
      <c r="H654" t="s">
        <v>355</v>
      </c>
      <c r="I654" t="s">
        <v>349</v>
      </c>
      <c r="J654" t="s">
        <v>370</v>
      </c>
      <c r="K654">
        <v>537</v>
      </c>
      <c r="L654" s="106">
        <v>0.23026999831199649</v>
      </c>
      <c r="N654">
        <v>4395</v>
      </c>
      <c r="O654" s="106">
        <v>0.25275999307632452</v>
      </c>
      <c r="Q654">
        <v>55879</v>
      </c>
      <c r="R654" s="106">
        <v>0.24567000567913061</v>
      </c>
    </row>
    <row r="655" spans="1:19" x14ac:dyDescent="0.25">
      <c r="A655" t="s">
        <v>331</v>
      </c>
      <c r="B655" t="s">
        <v>347</v>
      </c>
      <c r="C655" t="s">
        <v>347</v>
      </c>
      <c r="D655" t="s">
        <v>347</v>
      </c>
      <c r="E655" t="s">
        <v>273</v>
      </c>
      <c r="F655" t="s">
        <v>274</v>
      </c>
      <c r="G655">
        <v>9</v>
      </c>
      <c r="H655" t="s">
        <v>355</v>
      </c>
      <c r="I655" t="s">
        <v>349</v>
      </c>
      <c r="J655" t="s">
        <v>371</v>
      </c>
      <c r="K655">
        <v>708</v>
      </c>
      <c r="L655" s="106">
        <v>0.303600013256073</v>
      </c>
      <c r="N655">
        <v>4513</v>
      </c>
      <c r="O655" s="106">
        <v>0.25955000519752502</v>
      </c>
      <c r="Q655">
        <v>57982</v>
      </c>
      <c r="R655" s="106">
        <v>0.25490999221801758</v>
      </c>
    </row>
    <row r="656" spans="1:19" x14ac:dyDescent="0.25">
      <c r="A656" t="s">
        <v>331</v>
      </c>
      <c r="B656" t="s">
        <v>347</v>
      </c>
      <c r="C656" t="s">
        <v>347</v>
      </c>
      <c r="D656" t="s">
        <v>347</v>
      </c>
      <c r="E656" t="s">
        <v>273</v>
      </c>
      <c r="F656" t="s">
        <v>274</v>
      </c>
      <c r="G656" s="105">
        <v>9</v>
      </c>
      <c r="H656" t="s">
        <v>355</v>
      </c>
      <c r="I656" t="s">
        <v>349</v>
      </c>
      <c r="J656" t="s">
        <v>372</v>
      </c>
      <c r="K656" s="105">
        <v>517</v>
      </c>
      <c r="L656" s="106">
        <v>0.22169999778270719</v>
      </c>
      <c r="N656" s="105">
        <v>3392</v>
      </c>
      <c r="O656" s="106">
        <v>0.1950799971818924</v>
      </c>
      <c r="Q656" s="105">
        <v>44765</v>
      </c>
      <c r="R656" s="106">
        <v>0.19679999351501459</v>
      </c>
      <c r="S656" s="107"/>
    </row>
    <row r="657" spans="1:19" x14ac:dyDescent="0.25">
      <c r="A657" t="s">
        <v>331</v>
      </c>
      <c r="B657" t="s">
        <v>347</v>
      </c>
      <c r="C657" t="s">
        <v>347</v>
      </c>
      <c r="D657" t="s">
        <v>347</v>
      </c>
      <c r="E657" t="s">
        <v>273</v>
      </c>
      <c r="F657" t="s">
        <v>274</v>
      </c>
      <c r="G657" s="105">
        <v>9</v>
      </c>
      <c r="H657" t="s">
        <v>355</v>
      </c>
      <c r="I657" t="s">
        <v>349</v>
      </c>
      <c r="J657" t="s">
        <v>373</v>
      </c>
      <c r="K657" s="105">
        <v>276</v>
      </c>
      <c r="L657" s="106">
        <v>0.1183499991893768</v>
      </c>
      <c r="N657" s="105">
        <v>2229</v>
      </c>
      <c r="O657" s="106">
        <v>0.1281899958848953</v>
      </c>
      <c r="Q657" s="105">
        <v>31831</v>
      </c>
      <c r="R657" s="106">
        <v>0.1399399936199188</v>
      </c>
      <c r="S657" s="107"/>
    </row>
    <row r="658" spans="1:19" x14ac:dyDescent="0.25">
      <c r="A658" t="s">
        <v>331</v>
      </c>
      <c r="B658" t="s">
        <v>347</v>
      </c>
      <c r="C658" t="s">
        <v>347</v>
      </c>
      <c r="D658" t="s">
        <v>347</v>
      </c>
      <c r="E658" t="s">
        <v>273</v>
      </c>
      <c r="F658" t="s">
        <v>274</v>
      </c>
      <c r="G658">
        <v>9</v>
      </c>
      <c r="H658" t="s">
        <v>355</v>
      </c>
      <c r="I658" t="s">
        <v>438</v>
      </c>
      <c r="J658" t="s">
        <v>48</v>
      </c>
      <c r="K658">
        <v>1979</v>
      </c>
      <c r="L658" s="106">
        <v>0.84863001108169556</v>
      </c>
      <c r="M658" s="106">
        <v>0.86913001537322998</v>
      </c>
      <c r="N658">
        <v>14464</v>
      </c>
      <c r="O658" s="106">
        <v>0.83183997869491577</v>
      </c>
      <c r="P658" s="106">
        <v>0.85575997829437256</v>
      </c>
      <c r="Q658">
        <v>186401</v>
      </c>
      <c r="R658" s="106">
        <v>0.81949001550674438</v>
      </c>
      <c r="S658" s="106">
        <v>0.8465999960899353</v>
      </c>
    </row>
    <row r="659" spans="1:19" x14ac:dyDescent="0.25">
      <c r="A659" t="s">
        <v>331</v>
      </c>
      <c r="B659" t="s">
        <v>347</v>
      </c>
      <c r="C659" t="s">
        <v>347</v>
      </c>
      <c r="D659" t="s">
        <v>347</v>
      </c>
      <c r="E659" t="s">
        <v>273</v>
      </c>
      <c r="F659" t="s">
        <v>274</v>
      </c>
      <c r="G659" s="105">
        <v>9</v>
      </c>
      <c r="H659" t="s">
        <v>355</v>
      </c>
      <c r="I659" t="s">
        <v>438</v>
      </c>
      <c r="J659" t="s">
        <v>42</v>
      </c>
      <c r="K659" s="105">
        <v>192</v>
      </c>
      <c r="L659" s="106">
        <v>8.2330003380775452E-2</v>
      </c>
      <c r="M659" s="106">
        <v>8.4320001304149628E-2</v>
      </c>
      <c r="N659" s="105">
        <v>1455</v>
      </c>
      <c r="O659" s="106">
        <v>8.3679996430873871E-2</v>
      </c>
      <c r="P659" s="106">
        <v>8.6079999804496765E-2</v>
      </c>
      <c r="Q659" s="105">
        <v>20350</v>
      </c>
      <c r="R659" s="106">
        <v>8.9469999074935913E-2</v>
      </c>
      <c r="S659" s="107">
        <v>9.2430002987384796E-2</v>
      </c>
    </row>
    <row r="660" spans="1:19" x14ac:dyDescent="0.25">
      <c r="A660" t="s">
        <v>331</v>
      </c>
      <c r="B660" t="s">
        <v>347</v>
      </c>
      <c r="C660" t="s">
        <v>347</v>
      </c>
      <c r="D660" t="s">
        <v>347</v>
      </c>
      <c r="E660" t="s">
        <v>273</v>
      </c>
      <c r="F660" t="s">
        <v>274</v>
      </c>
      <c r="G660" s="105">
        <v>9</v>
      </c>
      <c r="H660" t="s">
        <v>355</v>
      </c>
      <c r="I660" t="s">
        <v>438</v>
      </c>
      <c r="J660" t="s">
        <v>374</v>
      </c>
      <c r="K660" s="105">
        <v>106</v>
      </c>
      <c r="L660" s="106">
        <v>4.544999822974205E-2</v>
      </c>
      <c r="M660" s="106">
        <v>4.6549998223781593E-2</v>
      </c>
      <c r="N660" s="105">
        <v>983</v>
      </c>
      <c r="O660" s="106">
        <v>5.6529998779296882E-2</v>
      </c>
      <c r="P660" s="106">
        <v>5.8159999549388892E-2</v>
      </c>
      <c r="Q660" s="105">
        <v>13425</v>
      </c>
      <c r="R660" s="106">
        <v>5.9020001441240311E-2</v>
      </c>
      <c r="S660" s="107">
        <v>6.0970000922679901E-2</v>
      </c>
    </row>
    <row r="661" spans="1:19" x14ac:dyDescent="0.25">
      <c r="A661" t="s">
        <v>331</v>
      </c>
      <c r="B661" t="s">
        <v>347</v>
      </c>
      <c r="C661" t="s">
        <v>347</v>
      </c>
      <c r="D661" t="s">
        <v>347</v>
      </c>
      <c r="E661" t="s">
        <v>273</v>
      </c>
      <c r="F661" t="s">
        <v>274</v>
      </c>
      <c r="G661" s="105">
        <v>9</v>
      </c>
      <c r="H661" t="s">
        <v>355</v>
      </c>
      <c r="I661" t="s">
        <v>438</v>
      </c>
      <c r="J661" t="s">
        <v>86</v>
      </c>
      <c r="K661" s="105">
        <v>55</v>
      </c>
      <c r="L661" s="106">
        <v>2.3579999804496769E-2</v>
      </c>
      <c r="N661" s="105">
        <v>486</v>
      </c>
      <c r="O661" s="106">
        <v>2.795000001788139E-2</v>
      </c>
      <c r="Q661" s="105">
        <v>7283</v>
      </c>
      <c r="R661" s="106">
        <v>3.2019998878240592E-2</v>
      </c>
      <c r="S661" s="107"/>
    </row>
    <row r="662" spans="1:19" x14ac:dyDescent="0.25">
      <c r="A662" t="s">
        <v>331</v>
      </c>
      <c r="B662" t="s">
        <v>347</v>
      </c>
      <c r="C662" t="s">
        <v>347</v>
      </c>
      <c r="D662" t="s">
        <v>347</v>
      </c>
      <c r="E662" t="s">
        <v>273</v>
      </c>
      <c r="F662" t="s">
        <v>274</v>
      </c>
      <c r="G662" s="105">
        <v>9</v>
      </c>
      <c r="H662" t="s">
        <v>355</v>
      </c>
      <c r="I662" t="s">
        <v>375</v>
      </c>
      <c r="J662" t="s">
        <v>376</v>
      </c>
      <c r="K662" s="105">
        <v>547</v>
      </c>
      <c r="L662" s="106">
        <v>0.23455999791622159</v>
      </c>
      <c r="N662" s="105">
        <v>3592</v>
      </c>
      <c r="O662" s="106">
        <v>0.20657999813556671</v>
      </c>
      <c r="Q662" s="105">
        <v>47189</v>
      </c>
      <c r="R662" s="106">
        <v>0.20746000111103061</v>
      </c>
      <c r="S662" s="107"/>
    </row>
    <row r="663" spans="1:19" x14ac:dyDescent="0.25">
      <c r="A663" t="s">
        <v>331</v>
      </c>
      <c r="B663" t="s">
        <v>347</v>
      </c>
      <c r="C663" t="s">
        <v>347</v>
      </c>
      <c r="D663" t="s">
        <v>347</v>
      </c>
      <c r="E663" t="s">
        <v>273</v>
      </c>
      <c r="F663" t="s">
        <v>274</v>
      </c>
      <c r="G663" s="105">
        <v>9</v>
      </c>
      <c r="H663" t="s">
        <v>355</v>
      </c>
      <c r="I663" t="s">
        <v>375</v>
      </c>
      <c r="J663" t="s">
        <v>377</v>
      </c>
      <c r="K663" s="105">
        <v>540</v>
      </c>
      <c r="L663" s="106">
        <v>0.23156000673770899</v>
      </c>
      <c r="N663" s="105">
        <v>3674</v>
      </c>
      <c r="O663" s="106">
        <v>0.2113000005483627</v>
      </c>
      <c r="Q663" s="105">
        <v>47420</v>
      </c>
      <c r="R663" s="106">
        <v>0.20848000049591059</v>
      </c>
      <c r="S663" s="107"/>
    </row>
    <row r="664" spans="1:19" x14ac:dyDescent="0.25">
      <c r="A664" t="s">
        <v>331</v>
      </c>
      <c r="B664" t="s">
        <v>347</v>
      </c>
      <c r="C664" t="s">
        <v>347</v>
      </c>
      <c r="D664" t="s">
        <v>347</v>
      </c>
      <c r="E664" t="s">
        <v>273</v>
      </c>
      <c r="F664" t="s">
        <v>274</v>
      </c>
      <c r="G664" s="105">
        <v>9</v>
      </c>
      <c r="H664" t="s">
        <v>355</v>
      </c>
      <c r="I664" t="s">
        <v>375</v>
      </c>
      <c r="J664" t="s">
        <v>378</v>
      </c>
      <c r="K664" s="105">
        <v>383</v>
      </c>
      <c r="L664" s="106">
        <v>0.16424000263214111</v>
      </c>
      <c r="N664" s="105">
        <v>2928</v>
      </c>
      <c r="O664" s="106">
        <v>0.1683900058269501</v>
      </c>
      <c r="Q664" s="105">
        <v>37332</v>
      </c>
      <c r="R664" s="106">
        <v>0.1641300022602081</v>
      </c>
      <c r="S664" s="107"/>
    </row>
    <row r="665" spans="1:19" x14ac:dyDescent="0.25">
      <c r="A665" t="s">
        <v>331</v>
      </c>
      <c r="B665" t="s">
        <v>347</v>
      </c>
      <c r="C665" t="s">
        <v>347</v>
      </c>
      <c r="D665" t="s">
        <v>347</v>
      </c>
      <c r="E665" t="s">
        <v>273</v>
      </c>
      <c r="F665" t="s">
        <v>274</v>
      </c>
      <c r="G665" s="105">
        <v>9</v>
      </c>
      <c r="H665" t="s">
        <v>355</v>
      </c>
      <c r="I665" t="s">
        <v>375</v>
      </c>
      <c r="J665" t="s">
        <v>379</v>
      </c>
      <c r="K665" s="105">
        <v>414</v>
      </c>
      <c r="L665" s="106">
        <v>0.17753000557422641</v>
      </c>
      <c r="N665" s="105">
        <v>3540</v>
      </c>
      <c r="O665" s="106">
        <v>0.20359000563621521</v>
      </c>
      <c r="Q665" s="105">
        <v>47525</v>
      </c>
      <c r="R665" s="106">
        <v>0.20893999934196469</v>
      </c>
      <c r="S665" s="107"/>
    </row>
    <row r="666" spans="1:19" x14ac:dyDescent="0.25">
      <c r="A666" t="s">
        <v>331</v>
      </c>
      <c r="B666" t="s">
        <v>347</v>
      </c>
      <c r="C666" t="s">
        <v>347</v>
      </c>
      <c r="D666" t="s">
        <v>347</v>
      </c>
      <c r="E666" t="s">
        <v>273</v>
      </c>
      <c r="F666" t="s">
        <v>274</v>
      </c>
      <c r="G666">
        <v>9</v>
      </c>
      <c r="H666" t="s">
        <v>355</v>
      </c>
      <c r="I666" t="s">
        <v>375</v>
      </c>
      <c r="J666" t="s">
        <v>380</v>
      </c>
      <c r="K666">
        <v>448</v>
      </c>
      <c r="L666" s="106">
        <v>0.19211000204086301</v>
      </c>
      <c r="N666">
        <v>3654</v>
      </c>
      <c r="O666" s="106">
        <v>0.2101400047540665</v>
      </c>
      <c r="Q666">
        <v>47993</v>
      </c>
      <c r="R666" s="106">
        <v>0.210999995470047</v>
      </c>
    </row>
    <row r="667" spans="1:19" x14ac:dyDescent="0.25">
      <c r="A667" t="s">
        <v>331</v>
      </c>
      <c r="B667" t="s">
        <v>347</v>
      </c>
      <c r="C667" t="s">
        <v>347</v>
      </c>
      <c r="D667" t="s">
        <v>347</v>
      </c>
      <c r="E667" t="s">
        <v>273</v>
      </c>
      <c r="F667" t="s">
        <v>274</v>
      </c>
      <c r="G667" s="105">
        <v>9</v>
      </c>
      <c r="H667" t="s">
        <v>355</v>
      </c>
      <c r="I667" t="s">
        <v>381</v>
      </c>
      <c r="J667" t="s">
        <v>382</v>
      </c>
      <c r="K667" s="105">
        <v>64</v>
      </c>
      <c r="L667" s="106">
        <v>2.744000032544136E-2</v>
      </c>
      <c r="M667" s="106">
        <v>2.879000082612038E-2</v>
      </c>
      <c r="N667" s="105">
        <v>346</v>
      </c>
      <c r="O667" s="106">
        <v>1.9899999722838398E-2</v>
      </c>
      <c r="P667" s="106">
        <v>2.54100002348423E-2</v>
      </c>
      <c r="Q667" s="105">
        <v>5423</v>
      </c>
      <c r="R667" s="106">
        <v>2.384000085294247E-2</v>
      </c>
      <c r="S667" s="107">
        <v>3.0780000612139698E-2</v>
      </c>
    </row>
    <row r="668" spans="1:19" x14ac:dyDescent="0.25">
      <c r="A668" t="s">
        <v>331</v>
      </c>
      <c r="B668" t="s">
        <v>347</v>
      </c>
      <c r="C668" t="s">
        <v>347</v>
      </c>
      <c r="D668" t="s">
        <v>347</v>
      </c>
      <c r="E668" t="s">
        <v>273</v>
      </c>
      <c r="F668" t="s">
        <v>274</v>
      </c>
      <c r="G668" s="105">
        <v>9</v>
      </c>
      <c r="H668" t="s">
        <v>355</v>
      </c>
      <c r="I668" t="s">
        <v>381</v>
      </c>
      <c r="J668" t="s">
        <v>383</v>
      </c>
      <c r="K668" s="105">
        <v>328</v>
      </c>
      <c r="L668" s="106">
        <v>0.1406500041484833</v>
      </c>
      <c r="M668" s="106">
        <v>0.1475500017404556</v>
      </c>
      <c r="N668" s="105">
        <v>2072</v>
      </c>
      <c r="O668" s="106">
        <v>0.119159996509552</v>
      </c>
      <c r="P668" s="106">
        <v>0.15218999981880191</v>
      </c>
      <c r="Q668" s="105">
        <v>26007</v>
      </c>
      <c r="R668" s="106">
        <v>0.11433999985456469</v>
      </c>
      <c r="S668" s="107">
        <v>0.1476300060749054</v>
      </c>
    </row>
    <row r="669" spans="1:19" x14ac:dyDescent="0.25">
      <c r="A669" t="s">
        <v>331</v>
      </c>
      <c r="B669" t="s">
        <v>347</v>
      </c>
      <c r="C669" t="s">
        <v>347</v>
      </c>
      <c r="D669" t="s">
        <v>347</v>
      </c>
      <c r="E669" t="s">
        <v>273</v>
      </c>
      <c r="F669" t="s">
        <v>274</v>
      </c>
      <c r="G669" s="105">
        <v>9</v>
      </c>
      <c r="H669" t="s">
        <v>355</v>
      </c>
      <c r="I669" t="s">
        <v>381</v>
      </c>
      <c r="J669" t="s">
        <v>384</v>
      </c>
      <c r="K669" s="105">
        <v>1831</v>
      </c>
      <c r="L669" s="106">
        <v>0.78516000509262085</v>
      </c>
      <c r="M669" s="106">
        <v>0.82366001605987549</v>
      </c>
      <c r="N669" s="105">
        <v>11197</v>
      </c>
      <c r="O669" s="106">
        <v>0.64394998550415039</v>
      </c>
      <c r="P669" s="106">
        <v>0.82239997386932373</v>
      </c>
      <c r="Q669" s="105">
        <v>144739</v>
      </c>
      <c r="R669" s="106">
        <v>0.6363300085067749</v>
      </c>
      <c r="S669" s="107">
        <v>0.82159000635147095</v>
      </c>
    </row>
    <row r="670" spans="1:19" x14ac:dyDescent="0.25">
      <c r="A670" t="s">
        <v>331</v>
      </c>
      <c r="B670" t="s">
        <v>347</v>
      </c>
      <c r="C670" t="s">
        <v>347</v>
      </c>
      <c r="D670" t="s">
        <v>347</v>
      </c>
      <c r="E670" t="s">
        <v>273</v>
      </c>
      <c r="F670" t="s">
        <v>274</v>
      </c>
      <c r="G670">
        <v>9</v>
      </c>
      <c r="H670" t="s">
        <v>355</v>
      </c>
      <c r="I670" t="s">
        <v>381</v>
      </c>
      <c r="J670" t="s">
        <v>385</v>
      </c>
      <c r="K670">
        <v>109</v>
      </c>
      <c r="L670" s="106">
        <v>4.6739999204874039E-2</v>
      </c>
      <c r="N670">
        <v>3773</v>
      </c>
      <c r="O670" s="106">
        <v>0.21698999404907229</v>
      </c>
      <c r="Q670">
        <v>51290</v>
      </c>
      <c r="R670" s="106">
        <v>0.22549000382423401</v>
      </c>
    </row>
    <row r="671" spans="1:19" x14ac:dyDescent="0.25">
      <c r="A671" t="s">
        <v>331</v>
      </c>
      <c r="B671" t="s">
        <v>347</v>
      </c>
      <c r="C671" t="s">
        <v>347</v>
      </c>
      <c r="D671" t="s">
        <v>347</v>
      </c>
      <c r="E671" t="s">
        <v>273</v>
      </c>
      <c r="F671" t="s">
        <v>274</v>
      </c>
      <c r="G671" s="105">
        <v>9</v>
      </c>
      <c r="H671" t="s">
        <v>355</v>
      </c>
      <c r="I671" t="s">
        <v>386</v>
      </c>
      <c r="J671" t="s">
        <v>387</v>
      </c>
      <c r="K671" s="105">
        <v>31</v>
      </c>
      <c r="L671" s="106">
        <v>1.3290000148117541E-2</v>
      </c>
      <c r="M671" s="106">
        <v>1.358000002801418E-2</v>
      </c>
      <c r="N671" s="105">
        <v>957</v>
      </c>
      <c r="O671" s="106">
        <v>5.5039998143911362E-2</v>
      </c>
      <c r="P671" s="106">
        <v>5.6639999151229858E-2</v>
      </c>
      <c r="Q671" s="105">
        <v>12181</v>
      </c>
      <c r="R671" s="106">
        <v>5.3550001233816147E-2</v>
      </c>
      <c r="S671" s="107">
        <v>5.4999999701976783E-2</v>
      </c>
    </row>
    <row r="672" spans="1:19" x14ac:dyDescent="0.25">
      <c r="A672" t="s">
        <v>331</v>
      </c>
      <c r="B672" t="s">
        <v>347</v>
      </c>
      <c r="C672" t="s">
        <v>347</v>
      </c>
      <c r="D672" t="s">
        <v>347</v>
      </c>
      <c r="E672" t="s">
        <v>273</v>
      </c>
      <c r="F672" t="s">
        <v>274</v>
      </c>
      <c r="G672" s="105">
        <v>9</v>
      </c>
      <c r="H672" t="s">
        <v>355</v>
      </c>
      <c r="I672" t="s">
        <v>386</v>
      </c>
      <c r="J672" t="s">
        <v>388</v>
      </c>
      <c r="K672" s="105">
        <v>13</v>
      </c>
      <c r="L672" s="106">
        <v>5.5700000375509262E-3</v>
      </c>
      <c r="M672" s="106">
        <v>5.690000019967556E-3</v>
      </c>
      <c r="N672" s="105">
        <v>307</v>
      </c>
      <c r="O672" s="106">
        <v>1.7659999430179599E-2</v>
      </c>
      <c r="P672" s="106">
        <v>1.8169999122619629E-2</v>
      </c>
      <c r="Q672" s="105">
        <v>6321</v>
      </c>
      <c r="R672" s="106">
        <v>2.77900006622076E-2</v>
      </c>
      <c r="S672" s="107">
        <v>2.8540000319480899E-2</v>
      </c>
    </row>
    <row r="673" spans="1:19" x14ac:dyDescent="0.25">
      <c r="A673" t="s">
        <v>331</v>
      </c>
      <c r="B673" t="s">
        <v>347</v>
      </c>
      <c r="C673" t="s">
        <v>347</v>
      </c>
      <c r="D673" t="s">
        <v>347</v>
      </c>
      <c r="E673" t="s">
        <v>273</v>
      </c>
      <c r="F673" t="s">
        <v>274</v>
      </c>
      <c r="G673" s="105">
        <v>9</v>
      </c>
      <c r="H673" t="s">
        <v>355</v>
      </c>
      <c r="I673" t="s">
        <v>386</v>
      </c>
      <c r="J673" t="s">
        <v>85</v>
      </c>
      <c r="K673" s="105">
        <v>46</v>
      </c>
      <c r="L673" s="106">
        <v>1.9729999825358391E-2</v>
      </c>
      <c r="M673" s="106">
        <v>2.0150000229477879E-2</v>
      </c>
      <c r="N673" s="105">
        <v>411</v>
      </c>
      <c r="O673" s="106">
        <v>2.3639999330043789E-2</v>
      </c>
      <c r="P673" s="106">
        <v>2.4320000782608989E-2</v>
      </c>
      <c r="Q673" s="105">
        <v>4872</v>
      </c>
      <c r="R673" s="106">
        <v>2.1420000120997429E-2</v>
      </c>
      <c r="S673" s="107">
        <v>2.199999988079071E-2</v>
      </c>
    </row>
    <row r="674" spans="1:19" x14ac:dyDescent="0.25">
      <c r="A674" t="s">
        <v>331</v>
      </c>
      <c r="B674" t="s">
        <v>347</v>
      </c>
      <c r="C674" t="s">
        <v>347</v>
      </c>
      <c r="D674" t="s">
        <v>347</v>
      </c>
      <c r="E674" t="s">
        <v>273</v>
      </c>
      <c r="F674" t="s">
        <v>274</v>
      </c>
      <c r="G674">
        <v>9</v>
      </c>
      <c r="H674" t="s">
        <v>355</v>
      </c>
      <c r="I674" t="s">
        <v>386</v>
      </c>
      <c r="J674" t="s">
        <v>389</v>
      </c>
      <c r="K674">
        <v>10</v>
      </c>
      <c r="L674" s="106">
        <v>4.290000069886446E-3</v>
      </c>
      <c r="M674" s="106">
        <v>4.3799998238682747E-3</v>
      </c>
      <c r="N674">
        <v>149</v>
      </c>
      <c r="O674" s="106">
        <v>8.569999597966671E-3</v>
      </c>
      <c r="P674" s="106">
        <v>8.8200001046061516E-3</v>
      </c>
      <c r="Q674">
        <v>4049</v>
      </c>
      <c r="R674" s="106">
        <v>1.779999956488609E-2</v>
      </c>
      <c r="S674" s="106">
        <v>1.8279999494552609E-2</v>
      </c>
    </row>
    <row r="675" spans="1:19" x14ac:dyDescent="0.25">
      <c r="A675" t="s">
        <v>331</v>
      </c>
      <c r="B675" t="s">
        <v>347</v>
      </c>
      <c r="C675" t="s">
        <v>347</v>
      </c>
      <c r="D675" t="s">
        <v>347</v>
      </c>
      <c r="E675" t="s">
        <v>273</v>
      </c>
      <c r="F675" t="s">
        <v>274</v>
      </c>
      <c r="G675" s="105">
        <v>9</v>
      </c>
      <c r="H675" t="s">
        <v>355</v>
      </c>
      <c r="I675" t="s">
        <v>386</v>
      </c>
      <c r="J675" t="s">
        <v>86</v>
      </c>
      <c r="K675" s="105">
        <v>49</v>
      </c>
      <c r="L675" s="106">
        <v>2.1010000258684158E-2</v>
      </c>
      <c r="N675" s="105">
        <v>491</v>
      </c>
      <c r="O675" s="106">
        <v>2.8240000829100609E-2</v>
      </c>
      <c r="Q675" s="105">
        <v>5972</v>
      </c>
      <c r="R675" s="106">
        <v>2.6259999722242359E-2</v>
      </c>
      <c r="S675" s="107"/>
    </row>
    <row r="676" spans="1:19" x14ac:dyDescent="0.25">
      <c r="A676" t="s">
        <v>331</v>
      </c>
      <c r="B676" t="s">
        <v>347</v>
      </c>
      <c r="C676" t="s">
        <v>347</v>
      </c>
      <c r="D676" t="s">
        <v>347</v>
      </c>
      <c r="E676" t="s">
        <v>273</v>
      </c>
      <c r="F676" t="s">
        <v>274</v>
      </c>
      <c r="G676">
        <v>9</v>
      </c>
      <c r="H676" t="s">
        <v>355</v>
      </c>
      <c r="I676" t="s">
        <v>386</v>
      </c>
      <c r="J676" t="s">
        <v>84</v>
      </c>
      <c r="K676">
        <v>2183</v>
      </c>
      <c r="L676" s="106">
        <v>0.93611001968383789</v>
      </c>
      <c r="M676" s="106">
        <v>0.9562000036239624</v>
      </c>
      <c r="N676">
        <v>15073</v>
      </c>
      <c r="O676" s="106">
        <v>0.86685997247695923</v>
      </c>
      <c r="P676" s="106">
        <v>0.89205002784729004</v>
      </c>
      <c r="Q676">
        <v>194064</v>
      </c>
      <c r="R676" s="106">
        <v>0.85317999124526978</v>
      </c>
      <c r="S676" s="106">
        <v>0.87619000673294067</v>
      </c>
    </row>
    <row r="677" spans="1:19" x14ac:dyDescent="0.25">
      <c r="A677" t="s">
        <v>331</v>
      </c>
      <c r="B677" t="s">
        <v>347</v>
      </c>
      <c r="C677" t="s">
        <v>347</v>
      </c>
      <c r="D677" t="s">
        <v>347</v>
      </c>
      <c r="E677" t="s">
        <v>273</v>
      </c>
      <c r="F677" t="s">
        <v>274</v>
      </c>
      <c r="G677" s="105">
        <v>9</v>
      </c>
      <c r="H677" t="s">
        <v>355</v>
      </c>
      <c r="I677" t="s">
        <v>419</v>
      </c>
      <c r="J677" t="s">
        <v>390</v>
      </c>
      <c r="K677" s="105">
        <v>109</v>
      </c>
      <c r="L677" s="106">
        <v>4.6739999204874039E-2</v>
      </c>
      <c r="N677" s="105">
        <v>3773</v>
      </c>
      <c r="O677" s="106">
        <v>0.21698999404907229</v>
      </c>
      <c r="Q677" s="105">
        <v>51290</v>
      </c>
      <c r="R677" s="106">
        <v>0.22549000382423401</v>
      </c>
      <c r="S677" s="107"/>
    </row>
    <row r="678" spans="1:19" x14ac:dyDescent="0.25">
      <c r="A678" t="s">
        <v>331</v>
      </c>
      <c r="B678" t="s">
        <v>347</v>
      </c>
      <c r="C678" t="s">
        <v>347</v>
      </c>
      <c r="D678" t="s">
        <v>347</v>
      </c>
      <c r="E678" t="s">
        <v>273</v>
      </c>
      <c r="F678" t="s">
        <v>274</v>
      </c>
      <c r="G678" s="105">
        <v>9</v>
      </c>
      <c r="H678" t="s">
        <v>355</v>
      </c>
      <c r="I678" t="s">
        <v>419</v>
      </c>
      <c r="J678" t="s">
        <v>391</v>
      </c>
      <c r="K678" s="105">
        <v>328</v>
      </c>
      <c r="L678" s="106">
        <v>0.1406500041484833</v>
      </c>
      <c r="M678" s="106">
        <v>0.1475500017404556</v>
      </c>
      <c r="N678" s="105">
        <v>2072</v>
      </c>
      <c r="O678" s="106">
        <v>0.119159996509552</v>
      </c>
      <c r="P678" s="106">
        <v>0.15218999981880191</v>
      </c>
      <c r="Q678" s="105">
        <v>26007</v>
      </c>
      <c r="R678" s="106">
        <v>0.11433999985456469</v>
      </c>
      <c r="S678" s="107">
        <v>0.1476300060749054</v>
      </c>
    </row>
    <row r="679" spans="1:19" x14ac:dyDescent="0.25">
      <c r="A679" t="s">
        <v>331</v>
      </c>
      <c r="B679" t="s">
        <v>347</v>
      </c>
      <c r="C679" t="s">
        <v>347</v>
      </c>
      <c r="D679" t="s">
        <v>347</v>
      </c>
      <c r="E679" t="s">
        <v>273</v>
      </c>
      <c r="F679" t="s">
        <v>274</v>
      </c>
      <c r="G679" s="105">
        <v>9</v>
      </c>
      <c r="H679" t="s">
        <v>355</v>
      </c>
      <c r="I679" t="s">
        <v>419</v>
      </c>
      <c r="J679" t="s">
        <v>392</v>
      </c>
      <c r="K679" s="105">
        <v>987</v>
      </c>
      <c r="L679" s="106">
        <v>0.42324000597000122</v>
      </c>
      <c r="M679" s="106">
        <v>0.44398999214172358</v>
      </c>
      <c r="N679" s="105">
        <v>5682</v>
      </c>
      <c r="O679" s="106">
        <v>0.32677999138832092</v>
      </c>
      <c r="P679" s="106">
        <v>0.41732999682426453</v>
      </c>
      <c r="Q679" s="105">
        <v>69347</v>
      </c>
      <c r="R679" s="106">
        <v>0.30487999320030212</v>
      </c>
      <c r="S679" s="107">
        <v>0.39364001154899603</v>
      </c>
    </row>
    <row r="680" spans="1:19" x14ac:dyDescent="0.25">
      <c r="A680" t="s">
        <v>331</v>
      </c>
      <c r="B680" t="s">
        <v>347</v>
      </c>
      <c r="C680" t="s">
        <v>347</v>
      </c>
      <c r="D680" t="s">
        <v>347</v>
      </c>
      <c r="E680" t="s">
        <v>273</v>
      </c>
      <c r="F680" t="s">
        <v>274</v>
      </c>
      <c r="G680">
        <v>9</v>
      </c>
      <c r="H680" t="s">
        <v>355</v>
      </c>
      <c r="I680" t="s">
        <v>419</v>
      </c>
      <c r="J680" t="s">
        <v>393</v>
      </c>
      <c r="K680">
        <v>745</v>
      </c>
      <c r="L680" s="106">
        <v>0.31946998834609991</v>
      </c>
      <c r="M680" s="106">
        <v>0.3351300060749054</v>
      </c>
      <c r="N680">
        <v>4826</v>
      </c>
      <c r="O680" s="106">
        <v>0.27755001187324518</v>
      </c>
      <c r="P680" s="106">
        <v>0.35446000099182129</v>
      </c>
      <c r="Q680">
        <v>66079</v>
      </c>
      <c r="R680" s="106">
        <v>0.29050999879837042</v>
      </c>
      <c r="S680" s="106">
        <v>0.37509000301361078</v>
      </c>
    </row>
    <row r="681" spans="1:19" x14ac:dyDescent="0.25">
      <c r="A681" t="s">
        <v>331</v>
      </c>
      <c r="B681" t="s">
        <v>347</v>
      </c>
      <c r="C681" t="s">
        <v>347</v>
      </c>
      <c r="D681" t="s">
        <v>347</v>
      </c>
      <c r="E681" t="s">
        <v>273</v>
      </c>
      <c r="F681" t="s">
        <v>274</v>
      </c>
      <c r="G681" s="105">
        <v>9</v>
      </c>
      <c r="H681" t="s">
        <v>355</v>
      </c>
      <c r="I681" t="s">
        <v>419</v>
      </c>
      <c r="J681" t="s">
        <v>394</v>
      </c>
      <c r="K681" s="105">
        <v>163</v>
      </c>
      <c r="L681" s="106">
        <v>6.9899998605251312E-2</v>
      </c>
      <c r="M681" s="106">
        <v>7.3320001363754272E-2</v>
      </c>
      <c r="N681" s="105">
        <v>1035</v>
      </c>
      <c r="O681" s="106">
        <v>5.9519998729228973E-2</v>
      </c>
      <c r="P681" s="106">
        <v>7.6020002365112305E-2</v>
      </c>
      <c r="Q681" s="105">
        <v>14736</v>
      </c>
      <c r="R681" s="106">
        <v>6.4790003001689911E-2</v>
      </c>
      <c r="S681" s="107">
        <v>8.3650000393390656E-2</v>
      </c>
    </row>
    <row r="682" spans="1:19" x14ac:dyDescent="0.25">
      <c r="A682" t="s">
        <v>331</v>
      </c>
      <c r="B682" t="s">
        <v>347</v>
      </c>
      <c r="C682" t="s">
        <v>347</v>
      </c>
      <c r="D682" t="s">
        <v>347</v>
      </c>
      <c r="E682" t="s">
        <v>273</v>
      </c>
      <c r="F682" t="s">
        <v>274</v>
      </c>
      <c r="G682" s="105">
        <v>9</v>
      </c>
      <c r="H682" t="s">
        <v>355</v>
      </c>
      <c r="I682" t="s">
        <v>439</v>
      </c>
      <c r="J682" t="s">
        <v>440</v>
      </c>
      <c r="K682" s="105">
        <v>109</v>
      </c>
      <c r="L682" s="106">
        <v>4.6739999204874039E-2</v>
      </c>
      <c r="N682" s="105">
        <v>3773</v>
      </c>
      <c r="O682" s="106">
        <v>0.21698999404907229</v>
      </c>
      <c r="Q682" s="105">
        <v>51290</v>
      </c>
      <c r="R682" s="106">
        <v>0.22549000382423401</v>
      </c>
      <c r="S682" s="107"/>
    </row>
    <row r="683" spans="1:19" x14ac:dyDescent="0.25">
      <c r="A683" t="s">
        <v>331</v>
      </c>
      <c r="B683" t="s">
        <v>347</v>
      </c>
      <c r="C683" t="s">
        <v>347</v>
      </c>
      <c r="D683" t="s">
        <v>347</v>
      </c>
      <c r="E683" t="s">
        <v>273</v>
      </c>
      <c r="F683" t="s">
        <v>274</v>
      </c>
      <c r="G683" s="105">
        <v>9</v>
      </c>
      <c r="H683" t="s">
        <v>355</v>
      </c>
      <c r="I683" t="s">
        <v>439</v>
      </c>
      <c r="J683" t="s">
        <v>442</v>
      </c>
      <c r="K683" s="105">
        <v>2223</v>
      </c>
      <c r="L683" s="106">
        <v>0.95326000452041626</v>
      </c>
      <c r="M683" s="106">
        <v>1</v>
      </c>
      <c r="N683" s="105">
        <v>13615</v>
      </c>
      <c r="O683" s="106">
        <v>0.78301000595092773</v>
      </c>
      <c r="P683" s="106">
        <v>1</v>
      </c>
      <c r="Q683" s="105">
        <v>176169</v>
      </c>
      <c r="R683" s="106">
        <v>0.77451002597808838</v>
      </c>
      <c r="S683" s="107">
        <v>1</v>
      </c>
    </row>
    <row r="684" spans="1:19" x14ac:dyDescent="0.25">
      <c r="A684" t="s">
        <v>331</v>
      </c>
      <c r="B684" t="s">
        <v>347</v>
      </c>
      <c r="C684" t="s">
        <v>347</v>
      </c>
      <c r="D684" t="s">
        <v>347</v>
      </c>
      <c r="E684" t="s">
        <v>273</v>
      </c>
      <c r="F684" t="s">
        <v>274</v>
      </c>
      <c r="G684">
        <v>9</v>
      </c>
      <c r="H684" t="s">
        <v>355</v>
      </c>
      <c r="I684" t="s">
        <v>395</v>
      </c>
      <c r="J684" t="s">
        <v>396</v>
      </c>
      <c r="K684">
        <v>2316</v>
      </c>
      <c r="L684" s="106">
        <v>0.99313998222351074</v>
      </c>
      <c r="N684">
        <v>17277</v>
      </c>
      <c r="O684" s="106">
        <v>0.99361997842788696</v>
      </c>
      <c r="Q684">
        <v>225832</v>
      </c>
      <c r="R684" s="106">
        <v>0.99285000562667847</v>
      </c>
    </row>
    <row r="685" spans="1:19" x14ac:dyDescent="0.25">
      <c r="A685" t="s">
        <v>331</v>
      </c>
      <c r="B685" t="s">
        <v>347</v>
      </c>
      <c r="C685" t="s">
        <v>347</v>
      </c>
      <c r="D685" t="s">
        <v>347</v>
      </c>
      <c r="E685" t="s">
        <v>273</v>
      </c>
      <c r="F685" t="s">
        <v>274</v>
      </c>
      <c r="G685" s="105">
        <v>9</v>
      </c>
      <c r="H685" t="s">
        <v>355</v>
      </c>
      <c r="I685" t="s">
        <v>395</v>
      </c>
      <c r="J685" t="s">
        <v>397</v>
      </c>
      <c r="K685" s="105">
        <v>16</v>
      </c>
      <c r="L685" s="106">
        <v>6.8600000813603401E-3</v>
      </c>
      <c r="N685" s="105">
        <v>111</v>
      </c>
      <c r="O685" s="106">
        <v>6.380000151693821E-3</v>
      </c>
      <c r="Q685" s="105">
        <v>1627</v>
      </c>
      <c r="R685" s="106">
        <v>7.1499999612569809E-3</v>
      </c>
      <c r="S685" s="107"/>
    </row>
    <row r="686" spans="1:19" x14ac:dyDescent="0.25">
      <c r="A686" t="s">
        <v>331</v>
      </c>
      <c r="B686" t="s">
        <v>347</v>
      </c>
      <c r="C686" t="s">
        <v>347</v>
      </c>
      <c r="D686" t="s">
        <v>347</v>
      </c>
      <c r="E686" t="s">
        <v>273</v>
      </c>
      <c r="F686" t="s">
        <v>274</v>
      </c>
      <c r="G686">
        <v>9</v>
      </c>
      <c r="H686" t="s">
        <v>355</v>
      </c>
      <c r="I686" t="s">
        <v>398</v>
      </c>
      <c r="J686" t="s">
        <v>399</v>
      </c>
      <c r="K686">
        <v>311</v>
      </c>
      <c r="L686" s="106">
        <v>0.13335999846458441</v>
      </c>
      <c r="N686">
        <v>2349</v>
      </c>
      <c r="O686" s="106">
        <v>0.1350899934768677</v>
      </c>
      <c r="Q686">
        <v>32785</v>
      </c>
      <c r="R686" s="106">
        <v>0.14414000511169431</v>
      </c>
    </row>
    <row r="687" spans="1:19" x14ac:dyDescent="0.25">
      <c r="A687" t="s">
        <v>331</v>
      </c>
      <c r="B687" t="s">
        <v>347</v>
      </c>
      <c r="C687" t="s">
        <v>347</v>
      </c>
      <c r="D687" t="s">
        <v>347</v>
      </c>
      <c r="E687" t="s">
        <v>273</v>
      </c>
      <c r="F687" t="s">
        <v>274</v>
      </c>
      <c r="G687" s="105">
        <v>9</v>
      </c>
      <c r="H687" t="s">
        <v>355</v>
      </c>
      <c r="I687" t="s">
        <v>398</v>
      </c>
      <c r="J687" t="s">
        <v>41</v>
      </c>
      <c r="K687" s="105">
        <v>558</v>
      </c>
      <c r="L687" s="106">
        <v>0.23928000032901761</v>
      </c>
      <c r="N687" s="105">
        <v>2862</v>
      </c>
      <c r="O687" s="106">
        <v>0.16459999978542331</v>
      </c>
      <c r="Q687" s="105">
        <v>40324</v>
      </c>
      <c r="R687" s="106">
        <v>0.177279993891716</v>
      </c>
      <c r="S687" s="107"/>
    </row>
    <row r="688" spans="1:19" x14ac:dyDescent="0.25">
      <c r="A688" t="s">
        <v>331</v>
      </c>
      <c r="B688" t="s">
        <v>347</v>
      </c>
      <c r="C688" t="s">
        <v>347</v>
      </c>
      <c r="D688" t="s">
        <v>347</v>
      </c>
      <c r="E688" t="s">
        <v>273</v>
      </c>
      <c r="F688" t="s">
        <v>274</v>
      </c>
      <c r="G688" s="105">
        <v>9</v>
      </c>
      <c r="H688" t="s">
        <v>355</v>
      </c>
      <c r="I688" t="s">
        <v>398</v>
      </c>
      <c r="J688" t="s">
        <v>40</v>
      </c>
      <c r="K688" s="105">
        <v>525</v>
      </c>
      <c r="L688" s="106">
        <v>0.22513000667095179</v>
      </c>
      <c r="N688" s="105">
        <v>3392</v>
      </c>
      <c r="O688" s="106">
        <v>0.1950799971818924</v>
      </c>
      <c r="Q688" s="105">
        <v>47952</v>
      </c>
      <c r="R688" s="106">
        <v>0.21082000434398651</v>
      </c>
      <c r="S688" s="107"/>
    </row>
    <row r="689" spans="1:19" x14ac:dyDescent="0.25">
      <c r="A689" t="s">
        <v>331</v>
      </c>
      <c r="B689" t="s">
        <v>347</v>
      </c>
      <c r="C689" t="s">
        <v>347</v>
      </c>
      <c r="D689" t="s">
        <v>347</v>
      </c>
      <c r="E689" t="s">
        <v>273</v>
      </c>
      <c r="F689" t="s">
        <v>274</v>
      </c>
      <c r="G689" s="105">
        <v>9</v>
      </c>
      <c r="H689" t="s">
        <v>355</v>
      </c>
      <c r="I689" t="s">
        <v>398</v>
      </c>
      <c r="J689" t="s">
        <v>39</v>
      </c>
      <c r="K689" s="105">
        <v>552</v>
      </c>
      <c r="L689" s="106">
        <v>0.23670999705791471</v>
      </c>
      <c r="N689" s="105">
        <v>4253</v>
      </c>
      <c r="O689" s="106">
        <v>0.24458999931812289</v>
      </c>
      <c r="Q689" s="105">
        <v>51770</v>
      </c>
      <c r="R689" s="106">
        <v>0.22759999334812159</v>
      </c>
      <c r="S689" s="107"/>
    </row>
    <row r="690" spans="1:19" x14ac:dyDescent="0.25">
      <c r="A690" t="s">
        <v>331</v>
      </c>
      <c r="B690" t="s">
        <v>347</v>
      </c>
      <c r="C690" t="s">
        <v>347</v>
      </c>
      <c r="D690" t="s">
        <v>347</v>
      </c>
      <c r="E690" t="s">
        <v>273</v>
      </c>
      <c r="F690" t="s">
        <v>274</v>
      </c>
      <c r="G690" s="105">
        <v>9</v>
      </c>
      <c r="H690" t="s">
        <v>355</v>
      </c>
      <c r="I690" t="s">
        <v>398</v>
      </c>
      <c r="J690" t="s">
        <v>400</v>
      </c>
      <c r="K690" s="105">
        <v>386</v>
      </c>
      <c r="L690" s="106">
        <v>0.16551999747753141</v>
      </c>
      <c r="N690" s="105">
        <v>4532</v>
      </c>
      <c r="O690" s="106">
        <v>0.26063999533653259</v>
      </c>
      <c r="Q690" s="105">
        <v>54628</v>
      </c>
      <c r="R690" s="106">
        <v>0.24017000198364261</v>
      </c>
      <c r="S690" s="107"/>
    </row>
    <row r="691" spans="1:19" x14ac:dyDescent="0.25">
      <c r="A691" t="s">
        <v>331</v>
      </c>
      <c r="B691" t="s">
        <v>347</v>
      </c>
      <c r="C691" t="s">
        <v>347</v>
      </c>
      <c r="D691" t="s">
        <v>347</v>
      </c>
      <c r="E691" t="s">
        <v>273</v>
      </c>
      <c r="F691" t="s">
        <v>274</v>
      </c>
      <c r="G691" s="105">
        <v>9</v>
      </c>
      <c r="H691" t="s">
        <v>355</v>
      </c>
      <c r="I691" t="s">
        <v>422</v>
      </c>
      <c r="J691" t="s">
        <v>429</v>
      </c>
      <c r="K691" s="105">
        <v>25</v>
      </c>
      <c r="L691" s="106">
        <v>1.0719999670982361E-2</v>
      </c>
      <c r="N691" s="105">
        <v>7577</v>
      </c>
      <c r="O691" s="106">
        <v>0.43575999140739441</v>
      </c>
      <c r="Q691" s="105">
        <v>80101</v>
      </c>
      <c r="R691" s="106">
        <v>0.3521600067615509</v>
      </c>
      <c r="S691" s="107"/>
    </row>
    <row r="692" spans="1:19" x14ac:dyDescent="0.25">
      <c r="A692" t="s">
        <v>331</v>
      </c>
      <c r="B692" t="s">
        <v>347</v>
      </c>
      <c r="C692" t="s">
        <v>347</v>
      </c>
      <c r="D692" t="s">
        <v>347</v>
      </c>
      <c r="E692" t="s">
        <v>273</v>
      </c>
      <c r="F692" t="s">
        <v>274</v>
      </c>
      <c r="G692" s="105">
        <v>9</v>
      </c>
      <c r="H692" t="s">
        <v>355</v>
      </c>
      <c r="I692" t="s">
        <v>422</v>
      </c>
      <c r="J692" t="s">
        <v>423</v>
      </c>
      <c r="K692" s="105">
        <v>1914</v>
      </c>
      <c r="L692" s="106">
        <v>0.82074999809265137</v>
      </c>
      <c r="M692" s="106">
        <v>0.82964998483657837</v>
      </c>
      <c r="N692" s="105">
        <v>7734</v>
      </c>
      <c r="O692" s="106">
        <v>0.44479000568389893</v>
      </c>
      <c r="P692" s="106">
        <v>0.78829997777938843</v>
      </c>
      <c r="Q692" s="105">
        <v>119646</v>
      </c>
      <c r="R692" s="106">
        <v>0.52600997686386108</v>
      </c>
      <c r="S692" s="107">
        <v>0.81194001436233521</v>
      </c>
    </row>
    <row r="693" spans="1:19" x14ac:dyDescent="0.25">
      <c r="A693" t="s">
        <v>331</v>
      </c>
      <c r="B693" t="s">
        <v>347</v>
      </c>
      <c r="C693" t="s">
        <v>347</v>
      </c>
      <c r="D693" t="s">
        <v>347</v>
      </c>
      <c r="E693" t="s">
        <v>273</v>
      </c>
      <c r="F693" t="s">
        <v>274</v>
      </c>
      <c r="G693" s="105">
        <v>9</v>
      </c>
      <c r="H693" t="s">
        <v>355</v>
      </c>
      <c r="I693" t="s">
        <v>422</v>
      </c>
      <c r="J693" t="s">
        <v>424</v>
      </c>
      <c r="K693" s="105">
        <v>237</v>
      </c>
      <c r="L693" s="106">
        <v>0.1016300022602081</v>
      </c>
      <c r="M693" s="106">
        <v>0.10272999852895739</v>
      </c>
      <c r="N693" s="105">
        <v>1265</v>
      </c>
      <c r="O693" s="106">
        <v>7.2750002145767212E-2</v>
      </c>
      <c r="P693" s="106">
        <v>0.12894000113010409</v>
      </c>
      <c r="Q693" s="105">
        <v>17180</v>
      </c>
      <c r="R693" s="106">
        <v>7.5530000030994415E-2</v>
      </c>
      <c r="S693" s="107">
        <v>0.11659000068902969</v>
      </c>
    </row>
    <row r="694" spans="1:19" x14ac:dyDescent="0.25">
      <c r="A694" t="s">
        <v>331</v>
      </c>
      <c r="B694" t="s">
        <v>347</v>
      </c>
      <c r="C694" t="s">
        <v>347</v>
      </c>
      <c r="D694" t="s">
        <v>347</v>
      </c>
      <c r="E694" t="s">
        <v>273</v>
      </c>
      <c r="F694" t="s">
        <v>274</v>
      </c>
      <c r="G694">
        <v>9</v>
      </c>
      <c r="H694" t="s">
        <v>355</v>
      </c>
      <c r="I694" t="s">
        <v>422</v>
      </c>
      <c r="J694" t="s">
        <v>425</v>
      </c>
      <c r="K694">
        <v>76</v>
      </c>
      <c r="L694" s="106">
        <v>3.2590001821517937E-2</v>
      </c>
      <c r="M694" s="106">
        <v>3.2940000295639038E-2</v>
      </c>
      <c r="N694">
        <v>435</v>
      </c>
      <c r="O694" s="106">
        <v>2.5019999593496319E-2</v>
      </c>
      <c r="P694" s="106">
        <v>4.4339999556541443E-2</v>
      </c>
      <c r="Q694">
        <v>6082</v>
      </c>
      <c r="R694" s="106">
        <v>2.6739999651908871E-2</v>
      </c>
      <c r="S694" s="106">
        <v>4.1269998997449868E-2</v>
      </c>
    </row>
    <row r="695" spans="1:19" x14ac:dyDescent="0.25">
      <c r="A695" t="s">
        <v>331</v>
      </c>
      <c r="B695" t="s">
        <v>347</v>
      </c>
      <c r="C695" t="s">
        <v>347</v>
      </c>
      <c r="D695" t="s">
        <v>347</v>
      </c>
      <c r="E695" t="s">
        <v>273</v>
      </c>
      <c r="F695" t="s">
        <v>274</v>
      </c>
      <c r="G695" s="105">
        <v>9</v>
      </c>
      <c r="H695" t="s">
        <v>355</v>
      </c>
      <c r="I695" t="s">
        <v>422</v>
      </c>
      <c r="J695" t="s">
        <v>426</v>
      </c>
      <c r="K695" s="105">
        <v>69</v>
      </c>
      <c r="L695" s="106">
        <v>2.9589999467134479E-2</v>
      </c>
      <c r="M695" s="106">
        <v>2.9910000041127201E-2</v>
      </c>
      <c r="N695" s="105">
        <v>310</v>
      </c>
      <c r="O695" s="106">
        <v>1.782999932765961E-2</v>
      </c>
      <c r="P695" s="106">
        <v>3.1599998474121087E-2</v>
      </c>
      <c r="Q695" s="105">
        <v>3672</v>
      </c>
      <c r="R695" s="106">
        <v>1.6140000894665722E-2</v>
      </c>
      <c r="S695" s="107">
        <v>2.491999976336956E-2</v>
      </c>
    </row>
    <row r="696" spans="1:19" x14ac:dyDescent="0.25">
      <c r="A696" t="s">
        <v>331</v>
      </c>
      <c r="B696" t="s">
        <v>347</v>
      </c>
      <c r="C696" t="s">
        <v>347</v>
      </c>
      <c r="D696" t="s">
        <v>347</v>
      </c>
      <c r="E696" t="s">
        <v>273</v>
      </c>
      <c r="F696" t="s">
        <v>274</v>
      </c>
      <c r="G696">
        <v>9</v>
      </c>
      <c r="H696" t="s">
        <v>355</v>
      </c>
      <c r="I696" t="s">
        <v>422</v>
      </c>
      <c r="J696" t="s">
        <v>427</v>
      </c>
      <c r="K696">
        <v>11</v>
      </c>
      <c r="L696" s="106">
        <v>4.720000084489584E-3</v>
      </c>
      <c r="M696" s="106">
        <v>4.7699999995529652E-3</v>
      </c>
      <c r="N696">
        <v>67</v>
      </c>
      <c r="O696" s="106">
        <v>3.8499999791383739E-3</v>
      </c>
      <c r="P696" s="106">
        <v>6.829999852925539E-3</v>
      </c>
      <c r="Q696">
        <v>766</v>
      </c>
      <c r="R696" s="106">
        <v>3.3700000494718552E-3</v>
      </c>
      <c r="S696" s="106">
        <v>5.2000000141561031E-3</v>
      </c>
    </row>
    <row r="697" spans="1:19" x14ac:dyDescent="0.25">
      <c r="A697" t="s">
        <v>331</v>
      </c>
      <c r="B697" t="s">
        <v>347</v>
      </c>
      <c r="C697" t="s">
        <v>347</v>
      </c>
      <c r="D697" t="s">
        <v>347</v>
      </c>
      <c r="E697" t="s">
        <v>273</v>
      </c>
      <c r="F697" t="s">
        <v>274</v>
      </c>
      <c r="G697" s="105">
        <v>9</v>
      </c>
      <c r="H697" t="s">
        <v>355</v>
      </c>
      <c r="I697" t="s">
        <v>422</v>
      </c>
      <c r="J697" t="s">
        <v>428</v>
      </c>
      <c r="K697" s="105">
        <v>0</v>
      </c>
      <c r="L697" s="106">
        <v>0</v>
      </c>
      <c r="M697" s="106">
        <v>0</v>
      </c>
      <c r="N697" s="105">
        <v>0</v>
      </c>
      <c r="O697" s="106">
        <v>0</v>
      </c>
      <c r="P697" s="106">
        <v>0</v>
      </c>
      <c r="Q697" s="105">
        <v>12</v>
      </c>
      <c r="R697" s="106">
        <v>4.9999998736893758E-5</v>
      </c>
      <c r="S697" s="107">
        <v>7.9999997979030013E-5</v>
      </c>
    </row>
    <row r="698" spans="1:19" x14ac:dyDescent="0.25">
      <c r="A698" t="s">
        <v>331</v>
      </c>
      <c r="B698" t="s">
        <v>347</v>
      </c>
      <c r="C698" t="s">
        <v>347</v>
      </c>
      <c r="D698" t="s">
        <v>347</v>
      </c>
      <c r="E698" t="s">
        <v>273</v>
      </c>
      <c r="F698" t="s">
        <v>274</v>
      </c>
      <c r="G698" s="105">
        <v>9</v>
      </c>
      <c r="H698" t="s">
        <v>355</v>
      </c>
      <c r="I698" t="s">
        <v>430</v>
      </c>
      <c r="J698" t="s">
        <v>434</v>
      </c>
      <c r="K698" s="105">
        <v>36</v>
      </c>
      <c r="L698" s="106">
        <v>1.544000022113323E-2</v>
      </c>
      <c r="M698" s="106">
        <v>1.5680000185966492E-2</v>
      </c>
      <c r="N698" s="105">
        <v>356</v>
      </c>
      <c r="O698" s="106">
        <v>2.0470000803470612E-2</v>
      </c>
      <c r="P698" s="106">
        <v>2.0800000056624409E-2</v>
      </c>
      <c r="Q698" s="105">
        <v>4987</v>
      </c>
      <c r="R698" s="106">
        <v>2.1919999271631241E-2</v>
      </c>
      <c r="S698" s="107">
        <v>2.2490000352263451E-2</v>
      </c>
    </row>
    <row r="699" spans="1:19" x14ac:dyDescent="0.25">
      <c r="A699" t="s">
        <v>331</v>
      </c>
      <c r="B699" t="s">
        <v>347</v>
      </c>
      <c r="C699" t="s">
        <v>347</v>
      </c>
      <c r="D699" t="s">
        <v>347</v>
      </c>
      <c r="E699" t="s">
        <v>273</v>
      </c>
      <c r="F699" t="s">
        <v>274</v>
      </c>
      <c r="G699">
        <v>9</v>
      </c>
      <c r="H699" t="s">
        <v>355</v>
      </c>
      <c r="I699" t="s">
        <v>430</v>
      </c>
      <c r="J699" t="s">
        <v>432</v>
      </c>
      <c r="K699">
        <v>171</v>
      </c>
      <c r="L699" s="106">
        <v>7.3330000042915344E-2</v>
      </c>
      <c r="M699" s="106">
        <v>7.4479997158050537E-2</v>
      </c>
      <c r="N699">
        <v>1386</v>
      </c>
      <c r="O699" s="106">
        <v>7.9709999263286591E-2</v>
      </c>
      <c r="P699" s="106">
        <v>8.0959998071193695E-2</v>
      </c>
      <c r="Q699">
        <v>18498</v>
      </c>
      <c r="R699" s="106">
        <v>8.1320002675056458E-2</v>
      </c>
      <c r="S699" s="106">
        <v>8.343999832868576E-2</v>
      </c>
    </row>
    <row r="700" spans="1:19" x14ac:dyDescent="0.25">
      <c r="A700" t="s">
        <v>331</v>
      </c>
      <c r="B700" t="s">
        <v>347</v>
      </c>
      <c r="C700" t="s">
        <v>347</v>
      </c>
      <c r="D700" t="s">
        <v>347</v>
      </c>
      <c r="E700" t="s">
        <v>273</v>
      </c>
      <c r="F700" t="s">
        <v>274</v>
      </c>
      <c r="G700" s="105">
        <v>9</v>
      </c>
      <c r="H700" t="s">
        <v>355</v>
      </c>
      <c r="I700" t="s">
        <v>430</v>
      </c>
      <c r="J700" t="s">
        <v>435</v>
      </c>
      <c r="K700" s="105">
        <v>2</v>
      </c>
      <c r="L700" s="106">
        <v>8.5999997099861503E-4</v>
      </c>
      <c r="M700" s="106">
        <v>8.6999998893588781E-4</v>
      </c>
      <c r="N700" s="105">
        <v>16</v>
      </c>
      <c r="O700" s="106">
        <v>9.2000002041459084E-4</v>
      </c>
      <c r="P700" s="106">
        <v>9.2999998014420271E-4</v>
      </c>
      <c r="Q700" s="105">
        <v>391</v>
      </c>
      <c r="R700" s="106">
        <v>1.7199999419972301E-3</v>
      </c>
      <c r="S700" s="107">
        <v>1.760000013746321E-3</v>
      </c>
    </row>
    <row r="701" spans="1:19" x14ac:dyDescent="0.25">
      <c r="A701" t="s">
        <v>331</v>
      </c>
      <c r="B701" t="s">
        <v>347</v>
      </c>
      <c r="C701" t="s">
        <v>347</v>
      </c>
      <c r="D701" t="s">
        <v>347</v>
      </c>
      <c r="E701" t="s">
        <v>273</v>
      </c>
      <c r="F701" t="s">
        <v>274</v>
      </c>
      <c r="G701">
        <v>9</v>
      </c>
      <c r="H701" t="s">
        <v>355</v>
      </c>
      <c r="I701" t="s">
        <v>430</v>
      </c>
      <c r="J701" t="s">
        <v>436</v>
      </c>
      <c r="K701">
        <v>58</v>
      </c>
      <c r="L701" s="106">
        <v>2.487000077962875E-2</v>
      </c>
      <c r="M701" s="106">
        <v>2.5259999558329579E-2</v>
      </c>
      <c r="N701">
        <v>280</v>
      </c>
      <c r="O701" s="106">
        <v>1.610000059008598E-2</v>
      </c>
      <c r="P701" s="106">
        <v>1.6359999775886539E-2</v>
      </c>
      <c r="Q701">
        <v>6784</v>
      </c>
      <c r="R701" s="106">
        <v>2.9829999431967739E-2</v>
      </c>
      <c r="S701" s="106">
        <v>3.060000017285347E-2</v>
      </c>
    </row>
    <row r="702" spans="1:19" x14ac:dyDescent="0.25">
      <c r="A702" t="s">
        <v>331</v>
      </c>
      <c r="B702" t="s">
        <v>347</v>
      </c>
      <c r="C702" t="s">
        <v>347</v>
      </c>
      <c r="D702" t="s">
        <v>347</v>
      </c>
      <c r="E702" t="s">
        <v>273</v>
      </c>
      <c r="F702" t="s">
        <v>274</v>
      </c>
      <c r="G702">
        <v>9</v>
      </c>
      <c r="H702" t="s">
        <v>355</v>
      </c>
      <c r="I702" t="s">
        <v>430</v>
      </c>
      <c r="J702" t="s">
        <v>431</v>
      </c>
      <c r="K702">
        <v>999</v>
      </c>
      <c r="L702" s="106">
        <v>0.42838999629020691</v>
      </c>
      <c r="M702" s="106">
        <v>0.43509998917579651</v>
      </c>
      <c r="N702">
        <v>6796</v>
      </c>
      <c r="O702" s="106">
        <v>0.39083999395370478</v>
      </c>
      <c r="P702" s="106">
        <v>0.39699000120162958</v>
      </c>
      <c r="Q702">
        <v>77035</v>
      </c>
      <c r="R702" s="106">
        <v>0.33867999911308289</v>
      </c>
      <c r="S702" s="106">
        <v>0.3474699854850769</v>
      </c>
    </row>
    <row r="703" spans="1:19" x14ac:dyDescent="0.25">
      <c r="A703" t="s">
        <v>331</v>
      </c>
      <c r="B703" t="s">
        <v>347</v>
      </c>
      <c r="C703" t="s">
        <v>347</v>
      </c>
      <c r="D703" t="s">
        <v>347</v>
      </c>
      <c r="E703" t="s">
        <v>273</v>
      </c>
      <c r="F703" t="s">
        <v>274</v>
      </c>
      <c r="G703" s="105">
        <v>9</v>
      </c>
      <c r="H703" t="s">
        <v>355</v>
      </c>
      <c r="I703" t="s">
        <v>430</v>
      </c>
      <c r="J703" t="s">
        <v>502</v>
      </c>
      <c r="K703" s="105">
        <v>1030</v>
      </c>
      <c r="L703" s="106">
        <v>0.44168001413345342</v>
      </c>
      <c r="M703" s="106">
        <v>0.44861000776290888</v>
      </c>
      <c r="N703" s="105">
        <v>8285</v>
      </c>
      <c r="O703" s="106">
        <v>0.47648000717163091</v>
      </c>
      <c r="P703" s="106">
        <v>0.48396998643875122</v>
      </c>
      <c r="Q703" s="105">
        <v>114008</v>
      </c>
      <c r="R703" s="106">
        <v>0.5012199878692627</v>
      </c>
      <c r="S703" s="107">
        <v>0.51424002647399902</v>
      </c>
    </row>
    <row r="704" spans="1:19" x14ac:dyDescent="0.25">
      <c r="A704" t="s">
        <v>331</v>
      </c>
      <c r="B704" t="s">
        <v>347</v>
      </c>
      <c r="C704" t="s">
        <v>347</v>
      </c>
      <c r="D704" t="s">
        <v>347</v>
      </c>
      <c r="E704" t="s">
        <v>273</v>
      </c>
      <c r="F704" t="s">
        <v>274</v>
      </c>
      <c r="G704" s="105">
        <v>9</v>
      </c>
      <c r="H704" t="s">
        <v>355</v>
      </c>
      <c r="I704" t="s">
        <v>430</v>
      </c>
      <c r="J704" t="s">
        <v>86</v>
      </c>
      <c r="K704" s="105">
        <v>36</v>
      </c>
      <c r="L704" s="106">
        <v>1.544000022113323E-2</v>
      </c>
      <c r="N704" s="105">
        <v>269</v>
      </c>
      <c r="O704" s="106">
        <v>1.5469999983906749E-2</v>
      </c>
      <c r="Q704" s="105">
        <v>5756</v>
      </c>
      <c r="R704" s="106">
        <v>2.5310000404715541E-2</v>
      </c>
      <c r="S704" s="107"/>
    </row>
    <row r="705" spans="1:19" x14ac:dyDescent="0.25">
      <c r="A705" t="s">
        <v>331</v>
      </c>
      <c r="B705" t="s">
        <v>347</v>
      </c>
      <c r="C705" t="s">
        <v>347</v>
      </c>
      <c r="D705" t="s">
        <v>347</v>
      </c>
      <c r="E705" t="s">
        <v>273</v>
      </c>
      <c r="F705" t="s">
        <v>274</v>
      </c>
      <c r="G705" s="105">
        <v>9</v>
      </c>
      <c r="H705" t="s">
        <v>355</v>
      </c>
      <c r="I705" t="s">
        <v>401</v>
      </c>
      <c r="J705" t="s">
        <v>405</v>
      </c>
      <c r="K705" s="105">
        <v>1841</v>
      </c>
      <c r="L705" s="106">
        <v>0.78944998979568481</v>
      </c>
      <c r="M705" s="106">
        <v>0.80852001905441284</v>
      </c>
      <c r="N705" s="105">
        <v>13396</v>
      </c>
      <c r="O705" s="106">
        <v>0.77042001485824585</v>
      </c>
      <c r="P705" s="106">
        <v>0.79256999492645264</v>
      </c>
      <c r="Q705" s="105">
        <v>171311</v>
      </c>
      <c r="R705" s="106">
        <v>0.75314998626708984</v>
      </c>
      <c r="S705" s="107">
        <v>0.77806001901626587</v>
      </c>
    </row>
    <row r="706" spans="1:19" x14ac:dyDescent="0.25">
      <c r="A706" t="s">
        <v>331</v>
      </c>
      <c r="B706" t="s">
        <v>347</v>
      </c>
      <c r="C706" t="s">
        <v>347</v>
      </c>
      <c r="D706" t="s">
        <v>347</v>
      </c>
      <c r="E706" t="s">
        <v>273</v>
      </c>
      <c r="F706" t="s">
        <v>274</v>
      </c>
      <c r="G706" s="105">
        <v>9</v>
      </c>
      <c r="H706" t="s">
        <v>355</v>
      </c>
      <c r="I706" t="s">
        <v>401</v>
      </c>
      <c r="J706" t="s">
        <v>412</v>
      </c>
      <c r="K706" s="105">
        <v>211</v>
      </c>
      <c r="L706" s="106">
        <v>9.0479999780654907E-2</v>
      </c>
      <c r="M706" s="106">
        <v>9.2670001089572906E-2</v>
      </c>
      <c r="N706" s="105">
        <v>1558</v>
      </c>
      <c r="O706" s="106">
        <v>8.959999680519104E-2</v>
      </c>
      <c r="P706" s="106">
        <v>9.2179998755455017E-2</v>
      </c>
      <c r="Q706" s="105">
        <v>22313</v>
      </c>
      <c r="R706" s="106">
        <v>9.8099999129772186E-2</v>
      </c>
      <c r="S706" s="107">
        <v>0.10134000331163411</v>
      </c>
    </row>
    <row r="707" spans="1:19" x14ac:dyDescent="0.25">
      <c r="A707" t="s">
        <v>331</v>
      </c>
      <c r="B707" t="s">
        <v>347</v>
      </c>
      <c r="C707" t="s">
        <v>347</v>
      </c>
      <c r="D707" t="s">
        <v>347</v>
      </c>
      <c r="E707" t="s">
        <v>273</v>
      </c>
      <c r="F707" t="s">
        <v>274</v>
      </c>
      <c r="G707" s="105">
        <v>9</v>
      </c>
      <c r="H707" t="s">
        <v>355</v>
      </c>
      <c r="I707" t="s">
        <v>401</v>
      </c>
      <c r="J707" t="s">
        <v>413</v>
      </c>
      <c r="K707" s="105">
        <v>146</v>
      </c>
      <c r="L707" s="106">
        <v>6.2610000371932983E-2</v>
      </c>
      <c r="M707" s="106">
        <v>6.4120002090930939E-2</v>
      </c>
      <c r="N707" s="105">
        <v>1129</v>
      </c>
      <c r="O707" s="106">
        <v>6.492999941110611E-2</v>
      </c>
      <c r="P707" s="106">
        <v>6.679999828338623E-2</v>
      </c>
      <c r="Q707" s="105">
        <v>15680</v>
      </c>
      <c r="R707" s="106">
        <v>6.8939998745918274E-2</v>
      </c>
      <c r="S707" s="107">
        <v>7.1220003068447113E-2</v>
      </c>
    </row>
    <row r="708" spans="1:19" x14ac:dyDescent="0.25">
      <c r="A708" t="s">
        <v>331</v>
      </c>
      <c r="B708" t="s">
        <v>347</v>
      </c>
      <c r="C708" t="s">
        <v>347</v>
      </c>
      <c r="D708" t="s">
        <v>347</v>
      </c>
      <c r="E708" t="s">
        <v>273</v>
      </c>
      <c r="F708" t="s">
        <v>274</v>
      </c>
      <c r="G708" s="105">
        <v>9</v>
      </c>
      <c r="H708" t="s">
        <v>355</v>
      </c>
      <c r="I708" t="s">
        <v>401</v>
      </c>
      <c r="J708" t="s">
        <v>441</v>
      </c>
      <c r="K708" s="105">
        <v>55</v>
      </c>
      <c r="L708" s="106">
        <v>2.3579999804496769E-2</v>
      </c>
      <c r="N708" s="105">
        <v>486</v>
      </c>
      <c r="O708" s="106">
        <v>2.795000001788139E-2</v>
      </c>
      <c r="Q708" s="105">
        <v>7283</v>
      </c>
      <c r="R708" s="106">
        <v>3.2019998878240592E-2</v>
      </c>
      <c r="S708" s="107"/>
    </row>
    <row r="709" spans="1:19" x14ac:dyDescent="0.25">
      <c r="A709" t="s">
        <v>331</v>
      </c>
      <c r="B709" t="s">
        <v>347</v>
      </c>
      <c r="C709" t="s">
        <v>347</v>
      </c>
      <c r="D709" t="s">
        <v>347</v>
      </c>
      <c r="E709" t="s">
        <v>273</v>
      </c>
      <c r="F709" t="s">
        <v>274</v>
      </c>
      <c r="G709" s="105">
        <v>9</v>
      </c>
      <c r="H709" t="s">
        <v>355</v>
      </c>
      <c r="I709" t="s">
        <v>401</v>
      </c>
      <c r="J709" t="s">
        <v>414</v>
      </c>
      <c r="K709" s="105">
        <v>79</v>
      </c>
      <c r="L709" s="106">
        <v>3.3879999071359627E-2</v>
      </c>
      <c r="M709" s="106">
        <v>3.4690000116825097E-2</v>
      </c>
      <c r="N709" s="105">
        <v>819</v>
      </c>
      <c r="O709" s="106">
        <v>4.7100000083446503E-2</v>
      </c>
      <c r="P709" s="106">
        <v>4.8459999263286591E-2</v>
      </c>
      <c r="Q709" s="105">
        <v>10872</v>
      </c>
      <c r="R709" s="106">
        <v>4.7800000756978989E-2</v>
      </c>
      <c r="S709" s="107">
        <v>4.9380000680685043E-2</v>
      </c>
    </row>
    <row r="710" spans="1:19" x14ac:dyDescent="0.25">
      <c r="A710" t="s">
        <v>331</v>
      </c>
      <c r="B710" t="s">
        <v>347</v>
      </c>
      <c r="C710" t="s">
        <v>347</v>
      </c>
      <c r="D710" t="s">
        <v>347</v>
      </c>
      <c r="E710" t="s">
        <v>285</v>
      </c>
      <c r="F710" t="s">
        <v>343</v>
      </c>
      <c r="G710">
        <v>9</v>
      </c>
      <c r="H710" t="s">
        <v>355</v>
      </c>
      <c r="I710" t="s">
        <v>349</v>
      </c>
      <c r="J710" t="s">
        <v>350</v>
      </c>
      <c r="K710">
        <v>16</v>
      </c>
      <c r="L710" s="106">
        <v>4.2200000025331974E-3</v>
      </c>
      <c r="N710">
        <v>88</v>
      </c>
      <c r="O710" s="106">
        <v>5.0599998794496059E-3</v>
      </c>
      <c r="Q710">
        <v>1130</v>
      </c>
      <c r="R710" s="106">
        <v>4.9700001254677773E-3</v>
      </c>
    </row>
    <row r="711" spans="1:19" x14ac:dyDescent="0.25">
      <c r="A711" t="s">
        <v>331</v>
      </c>
      <c r="B711" t="s">
        <v>347</v>
      </c>
      <c r="C711" t="s">
        <v>347</v>
      </c>
      <c r="D711" t="s">
        <v>347</v>
      </c>
      <c r="E711" t="s">
        <v>285</v>
      </c>
      <c r="F711" t="s">
        <v>343</v>
      </c>
      <c r="G711" s="105">
        <v>9</v>
      </c>
      <c r="H711" t="s">
        <v>355</v>
      </c>
      <c r="I711" t="s">
        <v>349</v>
      </c>
      <c r="J711" t="s">
        <v>368</v>
      </c>
      <c r="K711" s="105">
        <v>154</v>
      </c>
      <c r="L711" s="106">
        <v>4.0600001811981201E-2</v>
      </c>
      <c r="N711" s="105">
        <v>662</v>
      </c>
      <c r="O711" s="106">
        <v>3.807000070810318E-2</v>
      </c>
      <c r="Q711" s="105">
        <v>8418</v>
      </c>
      <c r="R711" s="106">
        <v>3.700999915599823E-2</v>
      </c>
      <c r="S711" s="107"/>
    </row>
    <row r="712" spans="1:19" x14ac:dyDescent="0.25">
      <c r="A712" t="s">
        <v>331</v>
      </c>
      <c r="B712" t="s">
        <v>347</v>
      </c>
      <c r="C712" t="s">
        <v>347</v>
      </c>
      <c r="D712" t="s">
        <v>347</v>
      </c>
      <c r="E712" t="s">
        <v>285</v>
      </c>
      <c r="F712" t="s">
        <v>343</v>
      </c>
      <c r="G712" s="105">
        <v>9</v>
      </c>
      <c r="H712" t="s">
        <v>355</v>
      </c>
      <c r="I712" t="s">
        <v>349</v>
      </c>
      <c r="J712" t="s">
        <v>369</v>
      </c>
      <c r="K712" s="105">
        <v>434</v>
      </c>
      <c r="L712" s="106">
        <v>0.1144199967384338</v>
      </c>
      <c r="N712" s="105">
        <v>2109</v>
      </c>
      <c r="O712" s="106">
        <v>0.121289998292923</v>
      </c>
      <c r="Q712" s="105">
        <v>27454</v>
      </c>
      <c r="R712" s="106">
        <v>0.1207000017166138</v>
      </c>
      <c r="S712" s="107"/>
    </row>
    <row r="713" spans="1:19" x14ac:dyDescent="0.25">
      <c r="A713" t="s">
        <v>331</v>
      </c>
      <c r="B713" t="s">
        <v>347</v>
      </c>
      <c r="C713" t="s">
        <v>347</v>
      </c>
      <c r="D713" t="s">
        <v>347</v>
      </c>
      <c r="E713" t="s">
        <v>285</v>
      </c>
      <c r="F713" t="s">
        <v>343</v>
      </c>
      <c r="G713" s="105">
        <v>9</v>
      </c>
      <c r="H713" t="s">
        <v>355</v>
      </c>
      <c r="I713" t="s">
        <v>349</v>
      </c>
      <c r="J713" t="s">
        <v>370</v>
      </c>
      <c r="K713" s="105">
        <v>1006</v>
      </c>
      <c r="L713" s="106">
        <v>0.26523000001907349</v>
      </c>
      <c r="N713" s="105">
        <v>4395</v>
      </c>
      <c r="O713" s="106">
        <v>0.25275999307632452</v>
      </c>
      <c r="Q713" s="105">
        <v>55879</v>
      </c>
      <c r="R713" s="106">
        <v>0.24567000567913061</v>
      </c>
      <c r="S713" s="107"/>
    </row>
    <row r="714" spans="1:19" x14ac:dyDescent="0.25">
      <c r="A714" t="s">
        <v>331</v>
      </c>
      <c r="B714" t="s">
        <v>347</v>
      </c>
      <c r="C714" t="s">
        <v>347</v>
      </c>
      <c r="D714" t="s">
        <v>347</v>
      </c>
      <c r="E714" t="s">
        <v>285</v>
      </c>
      <c r="F714" t="s">
        <v>343</v>
      </c>
      <c r="G714">
        <v>9</v>
      </c>
      <c r="H714" t="s">
        <v>355</v>
      </c>
      <c r="I714" t="s">
        <v>349</v>
      </c>
      <c r="J714" t="s">
        <v>371</v>
      </c>
      <c r="K714">
        <v>970</v>
      </c>
      <c r="L714" s="106">
        <v>0.25573000311851501</v>
      </c>
      <c r="N714">
        <v>4513</v>
      </c>
      <c r="O714" s="106">
        <v>0.25955000519752502</v>
      </c>
      <c r="Q714">
        <v>57982</v>
      </c>
      <c r="R714" s="106">
        <v>0.25490999221801758</v>
      </c>
    </row>
    <row r="715" spans="1:19" x14ac:dyDescent="0.25">
      <c r="A715" t="s">
        <v>331</v>
      </c>
      <c r="B715" t="s">
        <v>347</v>
      </c>
      <c r="C715" t="s">
        <v>347</v>
      </c>
      <c r="D715" t="s">
        <v>347</v>
      </c>
      <c r="E715" t="s">
        <v>285</v>
      </c>
      <c r="F715" t="s">
        <v>343</v>
      </c>
      <c r="G715">
        <v>9</v>
      </c>
      <c r="H715" t="s">
        <v>355</v>
      </c>
      <c r="I715" t="s">
        <v>349</v>
      </c>
      <c r="J715" t="s">
        <v>372</v>
      </c>
      <c r="K715">
        <v>717</v>
      </c>
      <c r="L715" s="106">
        <v>0.1890300065279007</v>
      </c>
      <c r="N715">
        <v>3392</v>
      </c>
      <c r="O715" s="106">
        <v>0.1950799971818924</v>
      </c>
      <c r="Q715">
        <v>44765</v>
      </c>
      <c r="R715" s="106">
        <v>0.19679999351501459</v>
      </c>
    </row>
    <row r="716" spans="1:19" x14ac:dyDescent="0.25">
      <c r="A716" t="s">
        <v>331</v>
      </c>
      <c r="B716" t="s">
        <v>347</v>
      </c>
      <c r="C716" t="s">
        <v>347</v>
      </c>
      <c r="D716" t="s">
        <v>347</v>
      </c>
      <c r="E716" t="s">
        <v>285</v>
      </c>
      <c r="F716" t="s">
        <v>343</v>
      </c>
      <c r="G716">
        <v>9</v>
      </c>
      <c r="H716" t="s">
        <v>355</v>
      </c>
      <c r="I716" t="s">
        <v>349</v>
      </c>
      <c r="J716" t="s">
        <v>373</v>
      </c>
      <c r="K716">
        <v>496</v>
      </c>
      <c r="L716" s="106">
        <v>0.1307699978351593</v>
      </c>
      <c r="N716">
        <v>2229</v>
      </c>
      <c r="O716" s="106">
        <v>0.1281899958848953</v>
      </c>
      <c r="Q716">
        <v>31831</v>
      </c>
      <c r="R716" s="106">
        <v>0.1399399936199188</v>
      </c>
    </row>
    <row r="717" spans="1:19" x14ac:dyDescent="0.25">
      <c r="A717" t="s">
        <v>331</v>
      </c>
      <c r="B717" t="s">
        <v>347</v>
      </c>
      <c r="C717" t="s">
        <v>347</v>
      </c>
      <c r="D717" t="s">
        <v>347</v>
      </c>
      <c r="E717" t="s">
        <v>285</v>
      </c>
      <c r="F717" t="s">
        <v>343</v>
      </c>
      <c r="G717" s="105">
        <v>9</v>
      </c>
      <c r="H717" t="s">
        <v>355</v>
      </c>
      <c r="I717" t="s">
        <v>438</v>
      </c>
      <c r="J717" t="s">
        <v>48</v>
      </c>
      <c r="K717" s="105">
        <v>3184</v>
      </c>
      <c r="L717" s="106">
        <v>0.8394399881362915</v>
      </c>
      <c r="M717" s="106">
        <v>0.85868000984191895</v>
      </c>
      <c r="N717" s="105">
        <v>14464</v>
      </c>
      <c r="O717" s="106">
        <v>0.83183997869491577</v>
      </c>
      <c r="P717" s="106">
        <v>0.85575997829437256</v>
      </c>
      <c r="Q717" s="105">
        <v>186401</v>
      </c>
      <c r="R717" s="106">
        <v>0.81949001550674438</v>
      </c>
      <c r="S717" s="107">
        <v>0.8465999960899353</v>
      </c>
    </row>
    <row r="718" spans="1:19" x14ac:dyDescent="0.25">
      <c r="A718" t="s">
        <v>331</v>
      </c>
      <c r="B718" t="s">
        <v>347</v>
      </c>
      <c r="C718" t="s">
        <v>347</v>
      </c>
      <c r="D718" t="s">
        <v>347</v>
      </c>
      <c r="E718" t="s">
        <v>285</v>
      </c>
      <c r="F718" t="s">
        <v>343</v>
      </c>
      <c r="G718">
        <v>9</v>
      </c>
      <c r="H718" t="s">
        <v>355</v>
      </c>
      <c r="I718" t="s">
        <v>438</v>
      </c>
      <c r="J718" t="s">
        <v>42</v>
      </c>
      <c r="K718">
        <v>331</v>
      </c>
      <c r="L718" s="106">
        <v>8.7269999086856842E-2</v>
      </c>
      <c r="M718" s="106">
        <v>8.9270003139972687E-2</v>
      </c>
      <c r="N718">
        <v>1455</v>
      </c>
      <c r="O718" s="106">
        <v>8.3679996430873871E-2</v>
      </c>
      <c r="P718" s="106">
        <v>8.6079999804496765E-2</v>
      </c>
      <c r="Q718">
        <v>20350</v>
      </c>
      <c r="R718" s="106">
        <v>8.9469999074935913E-2</v>
      </c>
      <c r="S718" s="106">
        <v>9.2430002987384796E-2</v>
      </c>
    </row>
    <row r="719" spans="1:19" x14ac:dyDescent="0.25">
      <c r="A719" t="s">
        <v>331</v>
      </c>
      <c r="B719" t="s">
        <v>347</v>
      </c>
      <c r="C719" t="s">
        <v>347</v>
      </c>
      <c r="D719" t="s">
        <v>347</v>
      </c>
      <c r="E719" t="s">
        <v>285</v>
      </c>
      <c r="F719" t="s">
        <v>343</v>
      </c>
      <c r="G719">
        <v>9</v>
      </c>
      <c r="H719" t="s">
        <v>355</v>
      </c>
      <c r="I719" t="s">
        <v>438</v>
      </c>
      <c r="J719" t="s">
        <v>374</v>
      </c>
      <c r="K719">
        <v>193</v>
      </c>
      <c r="L719" s="106">
        <v>5.0879999995231628E-2</v>
      </c>
      <c r="M719" s="106">
        <v>5.2049998193979263E-2</v>
      </c>
      <c r="N719">
        <v>983</v>
      </c>
      <c r="O719" s="106">
        <v>5.6529998779296882E-2</v>
      </c>
      <c r="P719" s="106">
        <v>5.8159999549388892E-2</v>
      </c>
      <c r="Q719">
        <v>13425</v>
      </c>
      <c r="R719" s="106">
        <v>5.9020001441240311E-2</v>
      </c>
      <c r="S719" s="106">
        <v>6.0970000922679901E-2</v>
      </c>
    </row>
    <row r="720" spans="1:19" x14ac:dyDescent="0.25">
      <c r="A720" t="s">
        <v>331</v>
      </c>
      <c r="B720" t="s">
        <v>347</v>
      </c>
      <c r="C720" t="s">
        <v>347</v>
      </c>
      <c r="D720" t="s">
        <v>347</v>
      </c>
      <c r="E720" t="s">
        <v>285</v>
      </c>
      <c r="F720" t="s">
        <v>343</v>
      </c>
      <c r="G720" s="105">
        <v>9</v>
      </c>
      <c r="H720" t="s">
        <v>355</v>
      </c>
      <c r="I720" t="s">
        <v>438</v>
      </c>
      <c r="J720" t="s">
        <v>86</v>
      </c>
      <c r="K720" s="105">
        <v>85</v>
      </c>
      <c r="L720" s="106">
        <v>2.2409999743103981E-2</v>
      </c>
      <c r="N720" s="105">
        <v>486</v>
      </c>
      <c r="O720" s="106">
        <v>2.795000001788139E-2</v>
      </c>
      <c r="Q720" s="105">
        <v>7283</v>
      </c>
      <c r="R720" s="106">
        <v>3.2019998878240592E-2</v>
      </c>
      <c r="S720" s="107"/>
    </row>
    <row r="721" spans="1:19" x14ac:dyDescent="0.25">
      <c r="A721" t="s">
        <v>331</v>
      </c>
      <c r="B721" t="s">
        <v>347</v>
      </c>
      <c r="C721" t="s">
        <v>347</v>
      </c>
      <c r="D721" t="s">
        <v>347</v>
      </c>
      <c r="E721" t="s">
        <v>285</v>
      </c>
      <c r="F721" t="s">
        <v>343</v>
      </c>
      <c r="G721" s="105">
        <v>9</v>
      </c>
      <c r="H721" t="s">
        <v>355</v>
      </c>
      <c r="I721" t="s">
        <v>375</v>
      </c>
      <c r="J721" t="s">
        <v>376</v>
      </c>
      <c r="K721" s="105">
        <v>807</v>
      </c>
      <c r="L721" s="106">
        <v>0.2127600014209747</v>
      </c>
      <c r="N721" s="105">
        <v>3592</v>
      </c>
      <c r="O721" s="106">
        <v>0.20657999813556671</v>
      </c>
      <c r="Q721" s="105">
        <v>47189</v>
      </c>
      <c r="R721" s="106">
        <v>0.20746000111103061</v>
      </c>
      <c r="S721" s="107"/>
    </row>
    <row r="722" spans="1:19" x14ac:dyDescent="0.25">
      <c r="A722" t="s">
        <v>331</v>
      </c>
      <c r="B722" t="s">
        <v>347</v>
      </c>
      <c r="C722" t="s">
        <v>347</v>
      </c>
      <c r="D722" t="s">
        <v>347</v>
      </c>
      <c r="E722" t="s">
        <v>285</v>
      </c>
      <c r="F722" t="s">
        <v>343</v>
      </c>
      <c r="G722" s="105">
        <v>9</v>
      </c>
      <c r="H722" t="s">
        <v>355</v>
      </c>
      <c r="I722" t="s">
        <v>375</v>
      </c>
      <c r="J722" t="s">
        <v>377</v>
      </c>
      <c r="K722" s="105">
        <v>748</v>
      </c>
      <c r="L722" s="106">
        <v>0.19720999896526339</v>
      </c>
      <c r="N722" s="105">
        <v>3674</v>
      </c>
      <c r="O722" s="106">
        <v>0.2113000005483627</v>
      </c>
      <c r="Q722" s="105">
        <v>47420</v>
      </c>
      <c r="R722" s="106">
        <v>0.20848000049591059</v>
      </c>
      <c r="S722" s="107"/>
    </row>
    <row r="723" spans="1:19" x14ac:dyDescent="0.25">
      <c r="A723" t="s">
        <v>331</v>
      </c>
      <c r="B723" t="s">
        <v>347</v>
      </c>
      <c r="C723" t="s">
        <v>347</v>
      </c>
      <c r="D723" t="s">
        <v>347</v>
      </c>
      <c r="E723" t="s">
        <v>285</v>
      </c>
      <c r="F723" t="s">
        <v>343</v>
      </c>
      <c r="G723" s="105">
        <v>9</v>
      </c>
      <c r="H723" t="s">
        <v>355</v>
      </c>
      <c r="I723" t="s">
        <v>375</v>
      </c>
      <c r="J723" t="s">
        <v>378</v>
      </c>
      <c r="K723" s="105">
        <v>602</v>
      </c>
      <c r="L723" s="106">
        <v>0.15871000289916989</v>
      </c>
      <c r="N723" s="105">
        <v>2928</v>
      </c>
      <c r="O723" s="106">
        <v>0.1683900058269501</v>
      </c>
      <c r="Q723" s="105">
        <v>37332</v>
      </c>
      <c r="R723" s="106">
        <v>0.1641300022602081</v>
      </c>
      <c r="S723" s="107"/>
    </row>
    <row r="724" spans="1:19" x14ac:dyDescent="0.25">
      <c r="A724" t="s">
        <v>331</v>
      </c>
      <c r="B724" t="s">
        <v>347</v>
      </c>
      <c r="C724" t="s">
        <v>347</v>
      </c>
      <c r="D724" t="s">
        <v>347</v>
      </c>
      <c r="E724" t="s">
        <v>285</v>
      </c>
      <c r="F724" t="s">
        <v>343</v>
      </c>
      <c r="G724">
        <v>9</v>
      </c>
      <c r="H724" t="s">
        <v>355</v>
      </c>
      <c r="I724" t="s">
        <v>375</v>
      </c>
      <c r="J724" t="s">
        <v>379</v>
      </c>
      <c r="K724">
        <v>795</v>
      </c>
      <c r="L724" s="106">
        <v>0.20960000157356259</v>
      </c>
      <c r="N724">
        <v>3540</v>
      </c>
      <c r="O724" s="106">
        <v>0.20359000563621521</v>
      </c>
      <c r="Q724">
        <v>47525</v>
      </c>
      <c r="R724" s="106">
        <v>0.20893999934196469</v>
      </c>
    </row>
    <row r="725" spans="1:19" x14ac:dyDescent="0.25">
      <c r="A725" t="s">
        <v>331</v>
      </c>
      <c r="B725" t="s">
        <v>347</v>
      </c>
      <c r="C725" t="s">
        <v>347</v>
      </c>
      <c r="D725" t="s">
        <v>347</v>
      </c>
      <c r="E725" t="s">
        <v>285</v>
      </c>
      <c r="F725" t="s">
        <v>343</v>
      </c>
      <c r="G725" s="105">
        <v>9</v>
      </c>
      <c r="H725" t="s">
        <v>355</v>
      </c>
      <c r="I725" t="s">
        <v>375</v>
      </c>
      <c r="J725" t="s">
        <v>380</v>
      </c>
      <c r="K725" s="105">
        <v>841</v>
      </c>
      <c r="L725" s="106">
        <v>0.22171999514102941</v>
      </c>
      <c r="N725" s="105">
        <v>3654</v>
      </c>
      <c r="O725" s="106">
        <v>0.2101400047540665</v>
      </c>
      <c r="Q725" s="105">
        <v>47993</v>
      </c>
      <c r="R725" s="106">
        <v>0.210999995470047</v>
      </c>
      <c r="S725" s="107"/>
    </row>
    <row r="726" spans="1:19" x14ac:dyDescent="0.25">
      <c r="A726" t="s">
        <v>331</v>
      </c>
      <c r="B726" t="s">
        <v>347</v>
      </c>
      <c r="C726" t="s">
        <v>347</v>
      </c>
      <c r="D726" t="s">
        <v>347</v>
      </c>
      <c r="E726" t="s">
        <v>285</v>
      </c>
      <c r="F726" t="s">
        <v>343</v>
      </c>
      <c r="G726" s="105">
        <v>9</v>
      </c>
      <c r="H726" t="s">
        <v>355</v>
      </c>
      <c r="I726" t="s">
        <v>381</v>
      </c>
      <c r="J726" t="s">
        <v>382</v>
      </c>
      <c r="K726" s="105">
        <v>88</v>
      </c>
      <c r="L726" s="106">
        <v>2.3199999704957008E-2</v>
      </c>
      <c r="M726" s="106">
        <v>2.580999955534935E-2</v>
      </c>
      <c r="N726" s="105">
        <v>346</v>
      </c>
      <c r="O726" s="106">
        <v>1.9899999722838398E-2</v>
      </c>
      <c r="P726" s="106">
        <v>2.54100002348423E-2</v>
      </c>
      <c r="Q726" s="105">
        <v>5423</v>
      </c>
      <c r="R726" s="106">
        <v>2.384000085294247E-2</v>
      </c>
      <c r="S726" s="107">
        <v>3.0780000612139698E-2</v>
      </c>
    </row>
    <row r="727" spans="1:19" x14ac:dyDescent="0.25">
      <c r="A727" t="s">
        <v>331</v>
      </c>
      <c r="B727" t="s">
        <v>347</v>
      </c>
      <c r="C727" t="s">
        <v>347</v>
      </c>
      <c r="D727" t="s">
        <v>347</v>
      </c>
      <c r="E727" t="s">
        <v>285</v>
      </c>
      <c r="F727" t="s">
        <v>343</v>
      </c>
      <c r="G727" s="105">
        <v>9</v>
      </c>
      <c r="H727" t="s">
        <v>355</v>
      </c>
      <c r="I727" t="s">
        <v>381</v>
      </c>
      <c r="J727" t="s">
        <v>383</v>
      </c>
      <c r="K727" s="105">
        <v>557</v>
      </c>
      <c r="L727" s="106">
        <v>0.14685000479221341</v>
      </c>
      <c r="M727" s="106">
        <v>0.16338999569416049</v>
      </c>
      <c r="N727" s="105">
        <v>2072</v>
      </c>
      <c r="O727" s="106">
        <v>0.119159996509552</v>
      </c>
      <c r="P727" s="106">
        <v>0.15218999981880191</v>
      </c>
      <c r="Q727" s="105">
        <v>26007</v>
      </c>
      <c r="R727" s="106">
        <v>0.11433999985456469</v>
      </c>
      <c r="S727" s="107">
        <v>0.1476300060749054</v>
      </c>
    </row>
    <row r="728" spans="1:19" x14ac:dyDescent="0.25">
      <c r="A728" t="s">
        <v>331</v>
      </c>
      <c r="B728" t="s">
        <v>347</v>
      </c>
      <c r="C728" t="s">
        <v>347</v>
      </c>
      <c r="D728" t="s">
        <v>347</v>
      </c>
      <c r="E728" t="s">
        <v>285</v>
      </c>
      <c r="F728" t="s">
        <v>343</v>
      </c>
      <c r="G728" s="105">
        <v>9</v>
      </c>
      <c r="H728" t="s">
        <v>355</v>
      </c>
      <c r="I728" t="s">
        <v>381</v>
      </c>
      <c r="J728" t="s">
        <v>384</v>
      </c>
      <c r="K728" s="105">
        <v>2764</v>
      </c>
      <c r="L728" s="106">
        <v>0.72870999574661255</v>
      </c>
      <c r="M728" s="106">
        <v>0.81079000234603882</v>
      </c>
      <c r="N728" s="105">
        <v>11197</v>
      </c>
      <c r="O728" s="106">
        <v>0.64394998550415039</v>
      </c>
      <c r="P728" s="106">
        <v>0.82239997386932373</v>
      </c>
      <c r="Q728" s="105">
        <v>144739</v>
      </c>
      <c r="R728" s="106">
        <v>0.6363300085067749</v>
      </c>
      <c r="S728" s="107">
        <v>0.82159000635147095</v>
      </c>
    </row>
    <row r="729" spans="1:19" x14ac:dyDescent="0.25">
      <c r="A729" t="s">
        <v>331</v>
      </c>
      <c r="B729" t="s">
        <v>347</v>
      </c>
      <c r="C729" t="s">
        <v>347</v>
      </c>
      <c r="D729" t="s">
        <v>347</v>
      </c>
      <c r="E729" t="s">
        <v>285</v>
      </c>
      <c r="F729" t="s">
        <v>343</v>
      </c>
      <c r="G729" s="105">
        <v>9</v>
      </c>
      <c r="H729" t="s">
        <v>355</v>
      </c>
      <c r="I729" t="s">
        <v>381</v>
      </c>
      <c r="J729" t="s">
        <v>385</v>
      </c>
      <c r="K729" s="105">
        <v>384</v>
      </c>
      <c r="L729" s="106">
        <v>0.10124000161886219</v>
      </c>
      <c r="N729" s="105">
        <v>3773</v>
      </c>
      <c r="O729" s="106">
        <v>0.21698999404907229</v>
      </c>
      <c r="Q729" s="105">
        <v>51290</v>
      </c>
      <c r="R729" s="106">
        <v>0.22549000382423401</v>
      </c>
      <c r="S729" s="107"/>
    </row>
    <row r="730" spans="1:19" x14ac:dyDescent="0.25">
      <c r="A730" t="s">
        <v>331</v>
      </c>
      <c r="B730" t="s">
        <v>347</v>
      </c>
      <c r="C730" t="s">
        <v>347</v>
      </c>
      <c r="D730" t="s">
        <v>347</v>
      </c>
      <c r="E730" t="s">
        <v>285</v>
      </c>
      <c r="F730" t="s">
        <v>343</v>
      </c>
      <c r="G730" s="105">
        <v>9</v>
      </c>
      <c r="H730" t="s">
        <v>355</v>
      </c>
      <c r="I730" t="s">
        <v>386</v>
      </c>
      <c r="J730" t="s">
        <v>387</v>
      </c>
      <c r="K730" s="105">
        <v>189</v>
      </c>
      <c r="L730" s="106">
        <v>4.9830000847578049E-2</v>
      </c>
      <c r="M730" s="106">
        <v>5.1029998809099197E-2</v>
      </c>
      <c r="N730" s="105">
        <v>957</v>
      </c>
      <c r="O730" s="106">
        <v>5.5039998143911362E-2</v>
      </c>
      <c r="P730" s="106">
        <v>5.6639999151229858E-2</v>
      </c>
      <c r="Q730" s="105">
        <v>12181</v>
      </c>
      <c r="R730" s="106">
        <v>5.3550001233816147E-2</v>
      </c>
      <c r="S730" s="107">
        <v>5.4999999701976783E-2</v>
      </c>
    </row>
    <row r="731" spans="1:19" x14ac:dyDescent="0.25">
      <c r="A731" t="s">
        <v>331</v>
      </c>
      <c r="B731" t="s">
        <v>347</v>
      </c>
      <c r="C731" t="s">
        <v>347</v>
      </c>
      <c r="D731" t="s">
        <v>347</v>
      </c>
      <c r="E731" t="s">
        <v>285</v>
      </c>
      <c r="F731" t="s">
        <v>343</v>
      </c>
      <c r="G731" s="105">
        <v>9</v>
      </c>
      <c r="H731" t="s">
        <v>355</v>
      </c>
      <c r="I731" t="s">
        <v>386</v>
      </c>
      <c r="J731" t="s">
        <v>388</v>
      </c>
      <c r="K731" s="105">
        <v>77</v>
      </c>
      <c r="L731" s="106">
        <v>2.0300000905990601E-2</v>
      </c>
      <c r="M731" s="106">
        <v>2.0789999514818192E-2</v>
      </c>
      <c r="N731" s="105">
        <v>307</v>
      </c>
      <c r="O731" s="106">
        <v>1.7659999430179599E-2</v>
      </c>
      <c r="P731" s="106">
        <v>1.8169999122619629E-2</v>
      </c>
      <c r="Q731" s="105">
        <v>6321</v>
      </c>
      <c r="R731" s="106">
        <v>2.77900006622076E-2</v>
      </c>
      <c r="S731" s="107">
        <v>2.8540000319480899E-2</v>
      </c>
    </row>
    <row r="732" spans="1:19" x14ac:dyDescent="0.25">
      <c r="A732" t="s">
        <v>331</v>
      </c>
      <c r="B732" t="s">
        <v>347</v>
      </c>
      <c r="C732" t="s">
        <v>347</v>
      </c>
      <c r="D732" t="s">
        <v>347</v>
      </c>
      <c r="E732" t="s">
        <v>285</v>
      </c>
      <c r="F732" t="s">
        <v>343</v>
      </c>
      <c r="G732" s="105">
        <v>9</v>
      </c>
      <c r="H732" t="s">
        <v>355</v>
      </c>
      <c r="I732" t="s">
        <v>386</v>
      </c>
      <c r="J732" t="s">
        <v>85</v>
      </c>
      <c r="K732" s="105">
        <v>135</v>
      </c>
      <c r="L732" s="106">
        <v>3.5590000450611108E-2</v>
      </c>
      <c r="M732" s="106">
        <v>3.6449998617172241E-2</v>
      </c>
      <c r="N732" s="105">
        <v>411</v>
      </c>
      <c r="O732" s="106">
        <v>2.3639999330043789E-2</v>
      </c>
      <c r="P732" s="106">
        <v>2.4320000782608989E-2</v>
      </c>
      <c r="Q732" s="105">
        <v>4872</v>
      </c>
      <c r="R732" s="106">
        <v>2.1420000120997429E-2</v>
      </c>
      <c r="S732" s="107">
        <v>2.199999988079071E-2</v>
      </c>
    </row>
    <row r="733" spans="1:19" x14ac:dyDescent="0.25">
      <c r="A733" t="s">
        <v>331</v>
      </c>
      <c r="B733" t="s">
        <v>347</v>
      </c>
      <c r="C733" t="s">
        <v>347</v>
      </c>
      <c r="D733" t="s">
        <v>347</v>
      </c>
      <c r="E733" t="s">
        <v>285</v>
      </c>
      <c r="F733" t="s">
        <v>343</v>
      </c>
      <c r="G733" s="105">
        <v>9</v>
      </c>
      <c r="H733" t="s">
        <v>355</v>
      </c>
      <c r="I733" t="s">
        <v>386</v>
      </c>
      <c r="J733" t="s">
        <v>389</v>
      </c>
      <c r="K733" s="105">
        <v>23</v>
      </c>
      <c r="L733" s="106">
        <v>6.0600000433623791E-3</v>
      </c>
      <c r="M733" s="106">
        <v>6.2099997885525227E-3</v>
      </c>
      <c r="N733" s="105">
        <v>149</v>
      </c>
      <c r="O733" s="106">
        <v>8.569999597966671E-3</v>
      </c>
      <c r="P733" s="106">
        <v>8.8200001046061516E-3</v>
      </c>
      <c r="Q733" s="105">
        <v>4049</v>
      </c>
      <c r="R733" s="106">
        <v>1.779999956488609E-2</v>
      </c>
      <c r="S733" s="107">
        <v>1.8279999494552609E-2</v>
      </c>
    </row>
    <row r="734" spans="1:19" x14ac:dyDescent="0.25">
      <c r="A734" t="s">
        <v>331</v>
      </c>
      <c r="B734" t="s">
        <v>347</v>
      </c>
      <c r="C734" t="s">
        <v>347</v>
      </c>
      <c r="D734" t="s">
        <v>347</v>
      </c>
      <c r="E734" t="s">
        <v>285</v>
      </c>
      <c r="F734" t="s">
        <v>343</v>
      </c>
      <c r="G734">
        <v>9</v>
      </c>
      <c r="H734" t="s">
        <v>355</v>
      </c>
      <c r="I734" t="s">
        <v>386</v>
      </c>
      <c r="J734" t="s">
        <v>86</v>
      </c>
      <c r="K734">
        <v>89</v>
      </c>
      <c r="L734" s="106">
        <v>2.346000075340271E-2</v>
      </c>
      <c r="N734">
        <v>491</v>
      </c>
      <c r="O734" s="106">
        <v>2.8240000829100609E-2</v>
      </c>
      <c r="Q734">
        <v>5972</v>
      </c>
      <c r="R734" s="106">
        <v>2.6259999722242359E-2</v>
      </c>
    </row>
    <row r="735" spans="1:19" x14ac:dyDescent="0.25">
      <c r="A735" t="s">
        <v>331</v>
      </c>
      <c r="B735" t="s">
        <v>347</v>
      </c>
      <c r="C735" t="s">
        <v>347</v>
      </c>
      <c r="D735" t="s">
        <v>347</v>
      </c>
      <c r="E735" t="s">
        <v>285</v>
      </c>
      <c r="F735" t="s">
        <v>343</v>
      </c>
      <c r="G735" s="105">
        <v>9</v>
      </c>
      <c r="H735" t="s">
        <v>355</v>
      </c>
      <c r="I735" t="s">
        <v>386</v>
      </c>
      <c r="J735" t="s">
        <v>84</v>
      </c>
      <c r="K735" s="105">
        <v>3280</v>
      </c>
      <c r="L735" s="106">
        <v>0.86475002765655518</v>
      </c>
      <c r="M735" s="106">
        <v>0.88552999496459961</v>
      </c>
      <c r="N735" s="105">
        <v>15073</v>
      </c>
      <c r="O735" s="106">
        <v>0.86685997247695923</v>
      </c>
      <c r="P735" s="106">
        <v>0.89205002784729004</v>
      </c>
      <c r="Q735" s="105">
        <v>194064</v>
      </c>
      <c r="R735" s="106">
        <v>0.85317999124526978</v>
      </c>
      <c r="S735" s="107">
        <v>0.87619000673294067</v>
      </c>
    </row>
    <row r="736" spans="1:19" x14ac:dyDescent="0.25">
      <c r="A736" t="s">
        <v>331</v>
      </c>
      <c r="B736" t="s">
        <v>347</v>
      </c>
      <c r="C736" t="s">
        <v>347</v>
      </c>
      <c r="D736" t="s">
        <v>347</v>
      </c>
      <c r="E736" t="s">
        <v>285</v>
      </c>
      <c r="F736" t="s">
        <v>343</v>
      </c>
      <c r="G736" s="105">
        <v>9</v>
      </c>
      <c r="H736" t="s">
        <v>355</v>
      </c>
      <c r="I736" t="s">
        <v>419</v>
      </c>
      <c r="J736" t="s">
        <v>390</v>
      </c>
      <c r="K736" s="105">
        <v>384</v>
      </c>
      <c r="L736" s="106">
        <v>0.10124000161886219</v>
      </c>
      <c r="N736" s="105">
        <v>3773</v>
      </c>
      <c r="O736" s="106">
        <v>0.21698999404907229</v>
      </c>
      <c r="Q736" s="105">
        <v>51290</v>
      </c>
      <c r="R736" s="106">
        <v>0.22549000382423401</v>
      </c>
      <c r="S736" s="107"/>
    </row>
    <row r="737" spans="1:19" x14ac:dyDescent="0.25">
      <c r="A737" t="s">
        <v>331</v>
      </c>
      <c r="B737" t="s">
        <v>347</v>
      </c>
      <c r="C737" t="s">
        <v>347</v>
      </c>
      <c r="D737" t="s">
        <v>347</v>
      </c>
      <c r="E737" t="s">
        <v>285</v>
      </c>
      <c r="F737" t="s">
        <v>343</v>
      </c>
      <c r="G737" s="105">
        <v>9</v>
      </c>
      <c r="H737" t="s">
        <v>355</v>
      </c>
      <c r="I737" t="s">
        <v>419</v>
      </c>
      <c r="J737" t="s">
        <v>391</v>
      </c>
      <c r="K737" s="105">
        <v>557</v>
      </c>
      <c r="L737" s="106">
        <v>0.14685000479221341</v>
      </c>
      <c r="M737" s="106">
        <v>0.16338999569416049</v>
      </c>
      <c r="N737" s="105">
        <v>2072</v>
      </c>
      <c r="O737" s="106">
        <v>0.119159996509552</v>
      </c>
      <c r="P737" s="106">
        <v>0.15218999981880191</v>
      </c>
      <c r="Q737" s="105">
        <v>26007</v>
      </c>
      <c r="R737" s="106">
        <v>0.11433999985456469</v>
      </c>
      <c r="S737" s="107">
        <v>0.1476300060749054</v>
      </c>
    </row>
    <row r="738" spans="1:19" x14ac:dyDescent="0.25">
      <c r="A738" t="s">
        <v>331</v>
      </c>
      <c r="B738" t="s">
        <v>347</v>
      </c>
      <c r="C738" t="s">
        <v>347</v>
      </c>
      <c r="D738" t="s">
        <v>347</v>
      </c>
      <c r="E738" t="s">
        <v>285</v>
      </c>
      <c r="F738" t="s">
        <v>343</v>
      </c>
      <c r="G738">
        <v>9</v>
      </c>
      <c r="H738" t="s">
        <v>355</v>
      </c>
      <c r="I738" t="s">
        <v>419</v>
      </c>
      <c r="J738" t="s">
        <v>392</v>
      </c>
      <c r="K738">
        <v>1282</v>
      </c>
      <c r="L738" s="106">
        <v>0.33798998594284058</v>
      </c>
      <c r="M738" s="106">
        <v>0.37606000900268549</v>
      </c>
      <c r="N738">
        <v>5682</v>
      </c>
      <c r="O738" s="106">
        <v>0.32677999138832092</v>
      </c>
      <c r="P738" s="106">
        <v>0.41732999682426453</v>
      </c>
      <c r="Q738">
        <v>69347</v>
      </c>
      <c r="R738" s="106">
        <v>0.30487999320030212</v>
      </c>
      <c r="S738" s="106">
        <v>0.39364001154899603</v>
      </c>
    </row>
    <row r="739" spans="1:19" x14ac:dyDescent="0.25">
      <c r="A739" t="s">
        <v>331</v>
      </c>
      <c r="B739" t="s">
        <v>347</v>
      </c>
      <c r="C739" t="s">
        <v>347</v>
      </c>
      <c r="D739" t="s">
        <v>347</v>
      </c>
      <c r="E739" t="s">
        <v>285</v>
      </c>
      <c r="F739" t="s">
        <v>343</v>
      </c>
      <c r="G739">
        <v>9</v>
      </c>
      <c r="H739" t="s">
        <v>355</v>
      </c>
      <c r="I739" t="s">
        <v>419</v>
      </c>
      <c r="J739" t="s">
        <v>393</v>
      </c>
      <c r="K739">
        <v>1319</v>
      </c>
      <c r="L739" s="106">
        <v>0.34775000810623169</v>
      </c>
      <c r="M739" s="106">
        <v>0.38692000508308411</v>
      </c>
      <c r="N739">
        <v>4826</v>
      </c>
      <c r="O739" s="106">
        <v>0.27755001187324518</v>
      </c>
      <c r="P739" s="106">
        <v>0.35446000099182129</v>
      </c>
      <c r="Q739">
        <v>66079</v>
      </c>
      <c r="R739" s="106">
        <v>0.29050999879837042</v>
      </c>
      <c r="S739" s="106">
        <v>0.37509000301361078</v>
      </c>
    </row>
    <row r="740" spans="1:19" x14ac:dyDescent="0.25">
      <c r="A740" t="s">
        <v>331</v>
      </c>
      <c r="B740" t="s">
        <v>347</v>
      </c>
      <c r="C740" t="s">
        <v>347</v>
      </c>
      <c r="D740" t="s">
        <v>347</v>
      </c>
      <c r="E740" t="s">
        <v>285</v>
      </c>
      <c r="F740" t="s">
        <v>343</v>
      </c>
      <c r="G740" s="105">
        <v>9</v>
      </c>
      <c r="H740" t="s">
        <v>355</v>
      </c>
      <c r="I740" t="s">
        <v>419</v>
      </c>
      <c r="J740" t="s">
        <v>394</v>
      </c>
      <c r="K740" s="105">
        <v>251</v>
      </c>
      <c r="L740" s="106">
        <v>6.6169999539852142E-2</v>
      </c>
      <c r="M740" s="106">
        <v>7.3629997670650482E-2</v>
      </c>
      <c r="N740" s="105">
        <v>1035</v>
      </c>
      <c r="O740" s="106">
        <v>5.9519998729228973E-2</v>
      </c>
      <c r="P740" s="106">
        <v>7.6020002365112305E-2</v>
      </c>
      <c r="Q740" s="105">
        <v>14736</v>
      </c>
      <c r="R740" s="106">
        <v>6.4790003001689911E-2</v>
      </c>
      <c r="S740" s="107">
        <v>8.3650000393390656E-2</v>
      </c>
    </row>
    <row r="741" spans="1:19" x14ac:dyDescent="0.25">
      <c r="A741" t="s">
        <v>331</v>
      </c>
      <c r="B741" t="s">
        <v>347</v>
      </c>
      <c r="C741" t="s">
        <v>347</v>
      </c>
      <c r="D741" t="s">
        <v>347</v>
      </c>
      <c r="E741" t="s">
        <v>285</v>
      </c>
      <c r="F741" t="s">
        <v>343</v>
      </c>
      <c r="G741" s="105">
        <v>9</v>
      </c>
      <c r="H741" t="s">
        <v>355</v>
      </c>
      <c r="I741" t="s">
        <v>439</v>
      </c>
      <c r="J741" t="s">
        <v>440</v>
      </c>
      <c r="K741" s="105">
        <v>384</v>
      </c>
      <c r="L741" s="106">
        <v>0.10124000161886219</v>
      </c>
      <c r="N741" s="105">
        <v>3773</v>
      </c>
      <c r="O741" s="106">
        <v>0.21698999404907229</v>
      </c>
      <c r="Q741" s="105">
        <v>51290</v>
      </c>
      <c r="R741" s="106">
        <v>0.22549000382423401</v>
      </c>
      <c r="S741" s="107"/>
    </row>
    <row r="742" spans="1:19" x14ac:dyDescent="0.25">
      <c r="A742" t="s">
        <v>331</v>
      </c>
      <c r="B742" t="s">
        <v>347</v>
      </c>
      <c r="C742" t="s">
        <v>347</v>
      </c>
      <c r="D742" t="s">
        <v>347</v>
      </c>
      <c r="E742" t="s">
        <v>285</v>
      </c>
      <c r="F742" t="s">
        <v>343</v>
      </c>
      <c r="G742" s="105">
        <v>9</v>
      </c>
      <c r="H742" t="s">
        <v>355</v>
      </c>
      <c r="I742" t="s">
        <v>439</v>
      </c>
      <c r="J742" t="s">
        <v>442</v>
      </c>
      <c r="K742" s="105">
        <v>3409</v>
      </c>
      <c r="L742" s="106">
        <v>0.89876002073287964</v>
      </c>
      <c r="M742" s="106">
        <v>1</v>
      </c>
      <c r="N742" s="105">
        <v>13615</v>
      </c>
      <c r="O742" s="106">
        <v>0.78301000595092773</v>
      </c>
      <c r="P742" s="106">
        <v>1</v>
      </c>
      <c r="Q742" s="105">
        <v>176169</v>
      </c>
      <c r="R742" s="106">
        <v>0.77451002597808838</v>
      </c>
      <c r="S742" s="107">
        <v>1</v>
      </c>
    </row>
    <row r="743" spans="1:19" x14ac:dyDescent="0.25">
      <c r="A743" t="s">
        <v>331</v>
      </c>
      <c r="B743" t="s">
        <v>347</v>
      </c>
      <c r="C743" t="s">
        <v>347</v>
      </c>
      <c r="D743" t="s">
        <v>347</v>
      </c>
      <c r="E743" t="s">
        <v>285</v>
      </c>
      <c r="F743" t="s">
        <v>343</v>
      </c>
      <c r="G743" s="105">
        <v>9</v>
      </c>
      <c r="H743" t="s">
        <v>355</v>
      </c>
      <c r="I743" t="s">
        <v>395</v>
      </c>
      <c r="J743" t="s">
        <v>396</v>
      </c>
      <c r="K743" s="105">
        <v>3768</v>
      </c>
      <c r="L743" s="106">
        <v>0.99340999126434326</v>
      </c>
      <c r="N743" s="105">
        <v>17277</v>
      </c>
      <c r="O743" s="106">
        <v>0.99361997842788696</v>
      </c>
      <c r="Q743" s="105">
        <v>225832</v>
      </c>
      <c r="R743" s="106">
        <v>0.99285000562667847</v>
      </c>
      <c r="S743" s="107"/>
    </row>
    <row r="744" spans="1:19" x14ac:dyDescent="0.25">
      <c r="A744" t="s">
        <v>331</v>
      </c>
      <c r="B744" t="s">
        <v>347</v>
      </c>
      <c r="C744" t="s">
        <v>347</v>
      </c>
      <c r="D744" t="s">
        <v>347</v>
      </c>
      <c r="E744" t="s">
        <v>285</v>
      </c>
      <c r="F744" t="s">
        <v>343</v>
      </c>
      <c r="G744" s="105">
        <v>9</v>
      </c>
      <c r="H744" t="s">
        <v>355</v>
      </c>
      <c r="I744" t="s">
        <v>395</v>
      </c>
      <c r="J744" t="s">
        <v>397</v>
      </c>
      <c r="K744" s="105">
        <v>25</v>
      </c>
      <c r="L744" s="106">
        <v>6.5899998880922786E-3</v>
      </c>
      <c r="N744" s="105">
        <v>111</v>
      </c>
      <c r="O744" s="106">
        <v>6.380000151693821E-3</v>
      </c>
      <c r="Q744" s="105">
        <v>1627</v>
      </c>
      <c r="R744" s="106">
        <v>7.1499999612569809E-3</v>
      </c>
      <c r="S744" s="107"/>
    </row>
    <row r="745" spans="1:19" x14ac:dyDescent="0.25">
      <c r="A745" t="s">
        <v>331</v>
      </c>
      <c r="B745" t="s">
        <v>347</v>
      </c>
      <c r="C745" t="s">
        <v>347</v>
      </c>
      <c r="D745" t="s">
        <v>347</v>
      </c>
      <c r="E745" t="s">
        <v>285</v>
      </c>
      <c r="F745" t="s">
        <v>343</v>
      </c>
      <c r="G745" s="105">
        <v>9</v>
      </c>
      <c r="H745" t="s">
        <v>355</v>
      </c>
      <c r="I745" t="s">
        <v>398</v>
      </c>
      <c r="J745" t="s">
        <v>399</v>
      </c>
      <c r="K745" s="105">
        <v>463</v>
      </c>
      <c r="L745" s="106">
        <v>0.1220699995756149</v>
      </c>
      <c r="N745" s="105">
        <v>2349</v>
      </c>
      <c r="O745" s="106">
        <v>0.1350899934768677</v>
      </c>
      <c r="Q745" s="105">
        <v>32785</v>
      </c>
      <c r="R745" s="106">
        <v>0.14414000511169431</v>
      </c>
      <c r="S745" s="107"/>
    </row>
    <row r="746" spans="1:19" x14ac:dyDescent="0.25">
      <c r="A746" t="s">
        <v>331</v>
      </c>
      <c r="B746" t="s">
        <v>347</v>
      </c>
      <c r="C746" t="s">
        <v>347</v>
      </c>
      <c r="D746" t="s">
        <v>347</v>
      </c>
      <c r="E746" t="s">
        <v>285</v>
      </c>
      <c r="F746" t="s">
        <v>343</v>
      </c>
      <c r="G746" s="105">
        <v>9</v>
      </c>
      <c r="H746" t="s">
        <v>355</v>
      </c>
      <c r="I746" t="s">
        <v>398</v>
      </c>
      <c r="J746" t="s">
        <v>41</v>
      </c>
      <c r="K746" s="105">
        <v>479</v>
      </c>
      <c r="L746" s="106">
        <v>0.12628999352455139</v>
      </c>
      <c r="N746" s="105">
        <v>2862</v>
      </c>
      <c r="O746" s="106">
        <v>0.16459999978542331</v>
      </c>
      <c r="Q746" s="105">
        <v>40324</v>
      </c>
      <c r="R746" s="106">
        <v>0.177279993891716</v>
      </c>
      <c r="S746" s="107"/>
    </row>
    <row r="747" spans="1:19" x14ac:dyDescent="0.25">
      <c r="A747" t="s">
        <v>331</v>
      </c>
      <c r="B747" t="s">
        <v>347</v>
      </c>
      <c r="C747" t="s">
        <v>347</v>
      </c>
      <c r="D747" t="s">
        <v>347</v>
      </c>
      <c r="E747" t="s">
        <v>285</v>
      </c>
      <c r="F747" t="s">
        <v>343</v>
      </c>
      <c r="G747" s="105">
        <v>9</v>
      </c>
      <c r="H747" t="s">
        <v>355</v>
      </c>
      <c r="I747" t="s">
        <v>398</v>
      </c>
      <c r="J747" t="s">
        <v>40</v>
      </c>
      <c r="K747" s="105">
        <v>847</v>
      </c>
      <c r="L747" s="106">
        <v>0.22330999374389651</v>
      </c>
      <c r="N747" s="105">
        <v>3392</v>
      </c>
      <c r="O747" s="106">
        <v>0.1950799971818924</v>
      </c>
      <c r="Q747" s="105">
        <v>47952</v>
      </c>
      <c r="R747" s="106">
        <v>0.21082000434398651</v>
      </c>
      <c r="S747" s="107"/>
    </row>
    <row r="748" spans="1:19" x14ac:dyDescent="0.25">
      <c r="A748" t="s">
        <v>331</v>
      </c>
      <c r="B748" t="s">
        <v>347</v>
      </c>
      <c r="C748" t="s">
        <v>347</v>
      </c>
      <c r="D748" t="s">
        <v>347</v>
      </c>
      <c r="E748" t="s">
        <v>285</v>
      </c>
      <c r="F748" t="s">
        <v>343</v>
      </c>
      <c r="G748" s="105">
        <v>9</v>
      </c>
      <c r="H748" t="s">
        <v>355</v>
      </c>
      <c r="I748" t="s">
        <v>398</v>
      </c>
      <c r="J748" t="s">
        <v>39</v>
      </c>
      <c r="K748" s="105">
        <v>898</v>
      </c>
      <c r="L748" s="106">
        <v>0.23675000667572019</v>
      </c>
      <c r="N748" s="105">
        <v>4253</v>
      </c>
      <c r="O748" s="106">
        <v>0.24458999931812289</v>
      </c>
      <c r="Q748" s="105">
        <v>51770</v>
      </c>
      <c r="R748" s="106">
        <v>0.22759999334812159</v>
      </c>
      <c r="S748" s="107"/>
    </row>
    <row r="749" spans="1:19" x14ac:dyDescent="0.25">
      <c r="A749" t="s">
        <v>331</v>
      </c>
      <c r="B749" t="s">
        <v>347</v>
      </c>
      <c r="C749" t="s">
        <v>347</v>
      </c>
      <c r="D749" t="s">
        <v>347</v>
      </c>
      <c r="E749" t="s">
        <v>285</v>
      </c>
      <c r="F749" t="s">
        <v>343</v>
      </c>
      <c r="G749" s="105">
        <v>9</v>
      </c>
      <c r="H749" t="s">
        <v>355</v>
      </c>
      <c r="I749" t="s">
        <v>398</v>
      </c>
      <c r="J749" t="s">
        <v>400</v>
      </c>
      <c r="K749" s="105">
        <v>1106</v>
      </c>
      <c r="L749" s="106">
        <v>0.29159000515937811</v>
      </c>
      <c r="N749" s="105">
        <v>4532</v>
      </c>
      <c r="O749" s="106">
        <v>0.26063999533653259</v>
      </c>
      <c r="Q749" s="105">
        <v>54628</v>
      </c>
      <c r="R749" s="106">
        <v>0.24017000198364261</v>
      </c>
      <c r="S749" s="107"/>
    </row>
    <row r="750" spans="1:19" x14ac:dyDescent="0.25">
      <c r="A750" t="s">
        <v>331</v>
      </c>
      <c r="B750" t="s">
        <v>347</v>
      </c>
      <c r="C750" t="s">
        <v>347</v>
      </c>
      <c r="D750" t="s">
        <v>347</v>
      </c>
      <c r="E750" t="s">
        <v>285</v>
      </c>
      <c r="F750" t="s">
        <v>343</v>
      </c>
      <c r="G750" s="105">
        <v>9</v>
      </c>
      <c r="H750" t="s">
        <v>355</v>
      </c>
      <c r="I750" t="s">
        <v>422</v>
      </c>
      <c r="J750" t="s">
        <v>429</v>
      </c>
      <c r="K750" s="105">
        <v>682</v>
      </c>
      <c r="L750" s="106">
        <v>0.17980000376701349</v>
      </c>
      <c r="N750" s="105">
        <v>7577</v>
      </c>
      <c r="O750" s="106">
        <v>0.43575999140739441</v>
      </c>
      <c r="Q750" s="105">
        <v>80101</v>
      </c>
      <c r="R750" s="106">
        <v>0.3521600067615509</v>
      </c>
      <c r="S750" s="107"/>
    </row>
    <row r="751" spans="1:19" x14ac:dyDescent="0.25">
      <c r="A751" t="s">
        <v>331</v>
      </c>
      <c r="B751" t="s">
        <v>347</v>
      </c>
      <c r="C751" t="s">
        <v>347</v>
      </c>
      <c r="D751" t="s">
        <v>347</v>
      </c>
      <c r="E751" t="s">
        <v>285</v>
      </c>
      <c r="F751" t="s">
        <v>343</v>
      </c>
      <c r="G751" s="105">
        <v>9</v>
      </c>
      <c r="H751" t="s">
        <v>355</v>
      </c>
      <c r="I751" t="s">
        <v>422</v>
      </c>
      <c r="J751" t="s">
        <v>423</v>
      </c>
      <c r="K751" s="105">
        <v>2133</v>
      </c>
      <c r="L751" s="106">
        <v>0.56234997510910034</v>
      </c>
      <c r="M751" s="106">
        <v>0.68563002347946167</v>
      </c>
      <c r="N751" s="105">
        <v>7734</v>
      </c>
      <c r="O751" s="106">
        <v>0.44479000568389893</v>
      </c>
      <c r="P751" s="106">
        <v>0.78829997777938843</v>
      </c>
      <c r="Q751" s="105">
        <v>119646</v>
      </c>
      <c r="R751" s="106">
        <v>0.52600997686386108</v>
      </c>
      <c r="S751" s="107">
        <v>0.81194001436233521</v>
      </c>
    </row>
    <row r="752" spans="1:19" x14ac:dyDescent="0.25">
      <c r="A752" t="s">
        <v>331</v>
      </c>
      <c r="B752" t="s">
        <v>347</v>
      </c>
      <c r="C752" t="s">
        <v>347</v>
      </c>
      <c r="D752" t="s">
        <v>347</v>
      </c>
      <c r="E752" t="s">
        <v>285</v>
      </c>
      <c r="F752" t="s">
        <v>343</v>
      </c>
      <c r="G752" s="105">
        <v>9</v>
      </c>
      <c r="H752" t="s">
        <v>355</v>
      </c>
      <c r="I752" t="s">
        <v>422</v>
      </c>
      <c r="J752" t="s">
        <v>424</v>
      </c>
      <c r="K752" s="105">
        <v>589</v>
      </c>
      <c r="L752" s="106">
        <v>0.15528999269008639</v>
      </c>
      <c r="M752" s="106">
        <v>0.18932999670505521</v>
      </c>
      <c r="N752" s="105">
        <v>1265</v>
      </c>
      <c r="O752" s="106">
        <v>7.2750002145767212E-2</v>
      </c>
      <c r="P752" s="106">
        <v>0.12894000113010409</v>
      </c>
      <c r="Q752" s="105">
        <v>17180</v>
      </c>
      <c r="R752" s="106">
        <v>7.5530000030994415E-2</v>
      </c>
      <c r="S752" s="107">
        <v>0.11659000068902969</v>
      </c>
    </row>
    <row r="753" spans="1:19" x14ac:dyDescent="0.25">
      <c r="A753" t="s">
        <v>331</v>
      </c>
      <c r="B753" t="s">
        <v>347</v>
      </c>
      <c r="C753" t="s">
        <v>347</v>
      </c>
      <c r="D753" t="s">
        <v>347</v>
      </c>
      <c r="E753" t="s">
        <v>285</v>
      </c>
      <c r="F753" t="s">
        <v>343</v>
      </c>
      <c r="G753" s="105">
        <v>9</v>
      </c>
      <c r="H753" t="s">
        <v>355</v>
      </c>
      <c r="I753" t="s">
        <v>422</v>
      </c>
      <c r="J753" t="s">
        <v>425</v>
      </c>
      <c r="K753" s="105">
        <v>208</v>
      </c>
      <c r="L753" s="106">
        <v>5.4839998483657837E-2</v>
      </c>
      <c r="M753" s="106">
        <v>6.6859997808933258E-2</v>
      </c>
      <c r="N753" s="105">
        <v>435</v>
      </c>
      <c r="O753" s="106">
        <v>2.5019999593496319E-2</v>
      </c>
      <c r="P753" s="106">
        <v>4.4339999556541443E-2</v>
      </c>
      <c r="Q753" s="105">
        <v>6082</v>
      </c>
      <c r="R753" s="106">
        <v>2.6739999651908871E-2</v>
      </c>
      <c r="S753" s="107">
        <v>4.1269998997449868E-2</v>
      </c>
    </row>
    <row r="754" spans="1:19" x14ac:dyDescent="0.25">
      <c r="A754" t="s">
        <v>331</v>
      </c>
      <c r="B754" t="s">
        <v>347</v>
      </c>
      <c r="C754" t="s">
        <v>347</v>
      </c>
      <c r="D754" t="s">
        <v>347</v>
      </c>
      <c r="E754" t="s">
        <v>285</v>
      </c>
      <c r="F754" t="s">
        <v>343</v>
      </c>
      <c r="G754" s="105">
        <v>9</v>
      </c>
      <c r="H754" t="s">
        <v>355</v>
      </c>
      <c r="I754" t="s">
        <v>422</v>
      </c>
      <c r="J754" t="s">
        <v>426</v>
      </c>
      <c r="K754" s="105">
        <v>149</v>
      </c>
      <c r="L754" s="106">
        <v>3.9280001074075699E-2</v>
      </c>
      <c r="M754" s="106">
        <v>4.789000004529953E-2</v>
      </c>
      <c r="N754" s="105">
        <v>310</v>
      </c>
      <c r="O754" s="106">
        <v>1.782999932765961E-2</v>
      </c>
      <c r="P754" s="106">
        <v>3.1599998474121087E-2</v>
      </c>
      <c r="Q754" s="105">
        <v>3672</v>
      </c>
      <c r="R754" s="106">
        <v>1.6140000894665722E-2</v>
      </c>
      <c r="S754" s="107">
        <v>2.491999976336956E-2</v>
      </c>
    </row>
    <row r="755" spans="1:19" x14ac:dyDescent="0.25">
      <c r="A755" t="s">
        <v>331</v>
      </c>
      <c r="B755" t="s">
        <v>347</v>
      </c>
      <c r="C755" t="s">
        <v>347</v>
      </c>
      <c r="D755" t="s">
        <v>347</v>
      </c>
      <c r="E755" t="s">
        <v>285</v>
      </c>
      <c r="F755" t="s">
        <v>343</v>
      </c>
      <c r="G755" s="105">
        <v>9</v>
      </c>
      <c r="H755" t="s">
        <v>355</v>
      </c>
      <c r="I755" t="s">
        <v>422</v>
      </c>
      <c r="J755" t="s">
        <v>427</v>
      </c>
      <c r="K755" s="105">
        <v>32</v>
      </c>
      <c r="L755" s="106">
        <v>8.4400000050663948E-3</v>
      </c>
      <c r="M755" s="106">
        <v>1.0289999656379219E-2</v>
      </c>
      <c r="N755" s="105">
        <v>67</v>
      </c>
      <c r="O755" s="106">
        <v>3.8499999791383739E-3</v>
      </c>
      <c r="P755" s="106">
        <v>6.829999852925539E-3</v>
      </c>
      <c r="Q755" s="105">
        <v>766</v>
      </c>
      <c r="R755" s="106">
        <v>3.3700000494718552E-3</v>
      </c>
      <c r="S755" s="107">
        <v>5.2000000141561031E-3</v>
      </c>
    </row>
    <row r="756" spans="1:19" x14ac:dyDescent="0.25">
      <c r="A756" t="s">
        <v>331</v>
      </c>
      <c r="B756" t="s">
        <v>347</v>
      </c>
      <c r="C756" t="s">
        <v>347</v>
      </c>
      <c r="D756" t="s">
        <v>347</v>
      </c>
      <c r="E756" t="s">
        <v>285</v>
      </c>
      <c r="F756" t="s">
        <v>343</v>
      </c>
      <c r="G756" s="105">
        <v>9</v>
      </c>
      <c r="H756" t="s">
        <v>355</v>
      </c>
      <c r="I756" t="s">
        <v>422</v>
      </c>
      <c r="J756" t="s">
        <v>428</v>
      </c>
      <c r="K756" s="105">
        <v>0</v>
      </c>
      <c r="L756" s="106">
        <v>0</v>
      </c>
      <c r="M756" s="106">
        <v>0</v>
      </c>
      <c r="N756" s="105">
        <v>0</v>
      </c>
      <c r="O756" s="106">
        <v>0</v>
      </c>
      <c r="P756" s="106">
        <v>0</v>
      </c>
      <c r="Q756" s="105">
        <v>12</v>
      </c>
      <c r="R756" s="106">
        <v>4.9999998736893758E-5</v>
      </c>
      <c r="S756" s="107">
        <v>7.9999997979030013E-5</v>
      </c>
    </row>
    <row r="757" spans="1:19" x14ac:dyDescent="0.25">
      <c r="A757" t="s">
        <v>331</v>
      </c>
      <c r="B757" t="s">
        <v>347</v>
      </c>
      <c r="C757" t="s">
        <v>347</v>
      </c>
      <c r="D757" t="s">
        <v>347</v>
      </c>
      <c r="E757" t="s">
        <v>285</v>
      </c>
      <c r="F757" t="s">
        <v>343</v>
      </c>
      <c r="G757" s="105">
        <v>9</v>
      </c>
      <c r="H757" t="s">
        <v>355</v>
      </c>
      <c r="I757" t="s">
        <v>430</v>
      </c>
      <c r="J757" t="s">
        <v>434</v>
      </c>
      <c r="K757" s="105">
        <v>91</v>
      </c>
      <c r="L757" s="106">
        <v>2.3989999666810039E-2</v>
      </c>
      <c r="M757" s="106">
        <v>2.4129999801516529E-2</v>
      </c>
      <c r="N757" s="105">
        <v>356</v>
      </c>
      <c r="O757" s="106">
        <v>2.0470000803470612E-2</v>
      </c>
      <c r="P757" s="106">
        <v>2.0800000056624409E-2</v>
      </c>
      <c r="Q757" s="105">
        <v>4987</v>
      </c>
      <c r="R757" s="106">
        <v>2.1919999271631241E-2</v>
      </c>
      <c r="S757" s="107">
        <v>2.2490000352263451E-2</v>
      </c>
    </row>
    <row r="758" spans="1:19" x14ac:dyDescent="0.25">
      <c r="A758" t="s">
        <v>331</v>
      </c>
      <c r="B758" t="s">
        <v>347</v>
      </c>
      <c r="C758" t="s">
        <v>347</v>
      </c>
      <c r="D758" t="s">
        <v>347</v>
      </c>
      <c r="E758" t="s">
        <v>285</v>
      </c>
      <c r="F758" t="s">
        <v>343</v>
      </c>
      <c r="G758" s="105">
        <v>9</v>
      </c>
      <c r="H758" t="s">
        <v>355</v>
      </c>
      <c r="I758" t="s">
        <v>430</v>
      </c>
      <c r="J758" t="s">
        <v>432</v>
      </c>
      <c r="K758" s="105">
        <v>209</v>
      </c>
      <c r="L758" s="106">
        <v>5.5100001394748688E-2</v>
      </c>
      <c r="M758" s="106">
        <v>5.5420000106096268E-2</v>
      </c>
      <c r="N758" s="105">
        <v>1386</v>
      </c>
      <c r="O758" s="106">
        <v>7.9709999263286591E-2</v>
      </c>
      <c r="P758" s="106">
        <v>8.0959998071193695E-2</v>
      </c>
      <c r="Q758" s="105">
        <v>18498</v>
      </c>
      <c r="R758" s="106">
        <v>8.1320002675056458E-2</v>
      </c>
      <c r="S758" s="107">
        <v>8.343999832868576E-2</v>
      </c>
    </row>
    <row r="759" spans="1:19" x14ac:dyDescent="0.25">
      <c r="A759" t="s">
        <v>331</v>
      </c>
      <c r="B759" t="s">
        <v>347</v>
      </c>
      <c r="C759" t="s">
        <v>347</v>
      </c>
      <c r="D759" t="s">
        <v>347</v>
      </c>
      <c r="E759" t="s">
        <v>285</v>
      </c>
      <c r="F759" t="s">
        <v>343</v>
      </c>
      <c r="G759" s="105">
        <v>9</v>
      </c>
      <c r="H759" t="s">
        <v>355</v>
      </c>
      <c r="I759" t="s">
        <v>430</v>
      </c>
      <c r="J759" t="s">
        <v>435</v>
      </c>
      <c r="K759" s="105">
        <v>2</v>
      </c>
      <c r="L759" s="106">
        <v>5.300000193528831E-4</v>
      </c>
      <c r="M759" s="106">
        <v>5.300000193528831E-4</v>
      </c>
      <c r="N759" s="105">
        <v>16</v>
      </c>
      <c r="O759" s="106">
        <v>9.2000002041459084E-4</v>
      </c>
      <c r="P759" s="106">
        <v>9.2999998014420271E-4</v>
      </c>
      <c r="Q759" s="105">
        <v>391</v>
      </c>
      <c r="R759" s="106">
        <v>1.7199999419972301E-3</v>
      </c>
      <c r="S759" s="107">
        <v>1.760000013746321E-3</v>
      </c>
    </row>
    <row r="760" spans="1:19" x14ac:dyDescent="0.25">
      <c r="A760" t="s">
        <v>331</v>
      </c>
      <c r="B760" t="s">
        <v>347</v>
      </c>
      <c r="C760" t="s">
        <v>347</v>
      </c>
      <c r="D760" t="s">
        <v>347</v>
      </c>
      <c r="E760" t="s">
        <v>285</v>
      </c>
      <c r="F760" t="s">
        <v>343</v>
      </c>
      <c r="G760">
        <v>9</v>
      </c>
      <c r="H760" t="s">
        <v>355</v>
      </c>
      <c r="I760" t="s">
        <v>430</v>
      </c>
      <c r="J760" t="s">
        <v>436</v>
      </c>
      <c r="K760">
        <v>52</v>
      </c>
      <c r="L760" s="106">
        <v>1.3709999620914459E-2</v>
      </c>
      <c r="M760" s="106">
        <v>1.3790000230073931E-2</v>
      </c>
      <c r="N760">
        <v>280</v>
      </c>
      <c r="O760" s="106">
        <v>1.610000059008598E-2</v>
      </c>
      <c r="P760" s="106">
        <v>1.6359999775886539E-2</v>
      </c>
      <c r="Q760">
        <v>6784</v>
      </c>
      <c r="R760" s="106">
        <v>2.9829999431967739E-2</v>
      </c>
      <c r="S760" s="106">
        <v>3.060000017285347E-2</v>
      </c>
    </row>
    <row r="761" spans="1:19" x14ac:dyDescent="0.25">
      <c r="A761" t="s">
        <v>331</v>
      </c>
      <c r="B761" t="s">
        <v>347</v>
      </c>
      <c r="C761" t="s">
        <v>347</v>
      </c>
      <c r="D761" t="s">
        <v>347</v>
      </c>
      <c r="E761" t="s">
        <v>285</v>
      </c>
      <c r="F761" t="s">
        <v>343</v>
      </c>
      <c r="G761">
        <v>9</v>
      </c>
      <c r="H761" t="s">
        <v>355</v>
      </c>
      <c r="I761" t="s">
        <v>430</v>
      </c>
      <c r="J761" t="s">
        <v>431</v>
      </c>
      <c r="K761">
        <v>1565</v>
      </c>
      <c r="L761" s="106">
        <v>0.41260001063346857</v>
      </c>
      <c r="M761" s="106">
        <v>0.415010005235672</v>
      </c>
      <c r="N761">
        <v>6796</v>
      </c>
      <c r="O761" s="106">
        <v>0.39083999395370478</v>
      </c>
      <c r="P761" s="106">
        <v>0.39699000120162958</v>
      </c>
      <c r="Q761">
        <v>77035</v>
      </c>
      <c r="R761" s="106">
        <v>0.33867999911308289</v>
      </c>
      <c r="S761" s="106">
        <v>0.3474699854850769</v>
      </c>
    </row>
    <row r="762" spans="1:19" x14ac:dyDescent="0.25">
      <c r="A762" t="s">
        <v>331</v>
      </c>
      <c r="B762" t="s">
        <v>347</v>
      </c>
      <c r="C762" t="s">
        <v>347</v>
      </c>
      <c r="D762" t="s">
        <v>347</v>
      </c>
      <c r="E762" t="s">
        <v>285</v>
      </c>
      <c r="F762" t="s">
        <v>343</v>
      </c>
      <c r="G762" s="105">
        <v>9</v>
      </c>
      <c r="H762" t="s">
        <v>355</v>
      </c>
      <c r="I762" t="s">
        <v>430</v>
      </c>
      <c r="J762" t="s">
        <v>502</v>
      </c>
      <c r="K762" s="105">
        <v>1852</v>
      </c>
      <c r="L762" s="106">
        <v>0.48827001452445978</v>
      </c>
      <c r="M762" s="106">
        <v>0.49112001061439509</v>
      </c>
      <c r="N762" s="105">
        <v>8285</v>
      </c>
      <c r="O762" s="106">
        <v>0.47648000717163091</v>
      </c>
      <c r="P762" s="106">
        <v>0.48396998643875122</v>
      </c>
      <c r="Q762" s="105">
        <v>114008</v>
      </c>
      <c r="R762" s="106">
        <v>0.5012199878692627</v>
      </c>
      <c r="S762" s="107">
        <v>0.51424002647399902</v>
      </c>
    </row>
    <row r="763" spans="1:19" x14ac:dyDescent="0.25">
      <c r="A763" t="s">
        <v>331</v>
      </c>
      <c r="B763" t="s">
        <v>347</v>
      </c>
      <c r="C763" t="s">
        <v>347</v>
      </c>
      <c r="D763" t="s">
        <v>347</v>
      </c>
      <c r="E763" t="s">
        <v>285</v>
      </c>
      <c r="F763" t="s">
        <v>343</v>
      </c>
      <c r="G763">
        <v>9</v>
      </c>
      <c r="H763" t="s">
        <v>355</v>
      </c>
      <c r="I763" t="s">
        <v>430</v>
      </c>
      <c r="J763" t="s">
        <v>86</v>
      </c>
      <c r="K763">
        <v>22</v>
      </c>
      <c r="L763" s="106">
        <v>5.7999999262392521E-3</v>
      </c>
      <c r="N763">
        <v>269</v>
      </c>
      <c r="O763" s="106">
        <v>1.5469999983906749E-2</v>
      </c>
      <c r="Q763">
        <v>5756</v>
      </c>
      <c r="R763" s="106">
        <v>2.5310000404715541E-2</v>
      </c>
    </row>
    <row r="764" spans="1:19" x14ac:dyDescent="0.25">
      <c r="A764" t="s">
        <v>331</v>
      </c>
      <c r="B764" t="s">
        <v>347</v>
      </c>
      <c r="C764" t="s">
        <v>347</v>
      </c>
      <c r="D764" t="s">
        <v>347</v>
      </c>
      <c r="E764" t="s">
        <v>285</v>
      </c>
      <c r="F764" t="s">
        <v>343</v>
      </c>
      <c r="G764">
        <v>9</v>
      </c>
      <c r="H764" t="s">
        <v>355</v>
      </c>
      <c r="I764" t="s">
        <v>401</v>
      </c>
      <c r="J764" t="s">
        <v>405</v>
      </c>
      <c r="K764">
        <v>2959</v>
      </c>
      <c r="L764" s="106">
        <v>0.78012001514434814</v>
      </c>
      <c r="M764" s="106">
        <v>0.79799997806549072</v>
      </c>
      <c r="N764">
        <v>13396</v>
      </c>
      <c r="O764" s="106">
        <v>0.77042001485824585</v>
      </c>
      <c r="P764" s="106">
        <v>0.79256999492645264</v>
      </c>
      <c r="Q764">
        <v>171311</v>
      </c>
      <c r="R764" s="106">
        <v>0.75314998626708984</v>
      </c>
      <c r="S764" s="106">
        <v>0.77806001901626587</v>
      </c>
    </row>
    <row r="765" spans="1:19" x14ac:dyDescent="0.25">
      <c r="A765" t="s">
        <v>331</v>
      </c>
      <c r="B765" t="s">
        <v>347</v>
      </c>
      <c r="C765" t="s">
        <v>347</v>
      </c>
      <c r="D765" t="s">
        <v>347</v>
      </c>
      <c r="E765" t="s">
        <v>285</v>
      </c>
      <c r="F765" t="s">
        <v>343</v>
      </c>
      <c r="G765">
        <v>9</v>
      </c>
      <c r="H765" t="s">
        <v>355</v>
      </c>
      <c r="I765" t="s">
        <v>401</v>
      </c>
      <c r="J765" t="s">
        <v>412</v>
      </c>
      <c r="K765">
        <v>341</v>
      </c>
      <c r="L765" s="106">
        <v>8.9900001883506775E-2</v>
      </c>
      <c r="M765" s="106">
        <v>9.195999801158905E-2</v>
      </c>
      <c r="N765">
        <v>1558</v>
      </c>
      <c r="O765" s="106">
        <v>8.959999680519104E-2</v>
      </c>
      <c r="P765" s="106">
        <v>9.2179998755455017E-2</v>
      </c>
      <c r="Q765">
        <v>22313</v>
      </c>
      <c r="R765" s="106">
        <v>9.8099999129772186E-2</v>
      </c>
      <c r="S765" s="106">
        <v>0.10134000331163411</v>
      </c>
    </row>
    <row r="766" spans="1:19" x14ac:dyDescent="0.25">
      <c r="A766" t="s">
        <v>331</v>
      </c>
      <c r="B766" t="s">
        <v>347</v>
      </c>
      <c r="C766" t="s">
        <v>347</v>
      </c>
      <c r="D766" t="s">
        <v>347</v>
      </c>
      <c r="E766" t="s">
        <v>285</v>
      </c>
      <c r="F766" t="s">
        <v>343</v>
      </c>
      <c r="G766">
        <v>9</v>
      </c>
      <c r="H766" t="s">
        <v>355</v>
      </c>
      <c r="I766" t="s">
        <v>401</v>
      </c>
      <c r="J766" t="s">
        <v>413</v>
      </c>
      <c r="K766">
        <v>248</v>
      </c>
      <c r="L766" s="106">
        <v>6.5379999577999115E-2</v>
      </c>
      <c r="M766" s="106">
        <v>6.6880002617835999E-2</v>
      </c>
      <c r="N766">
        <v>1129</v>
      </c>
      <c r="O766" s="106">
        <v>6.492999941110611E-2</v>
      </c>
      <c r="P766" s="106">
        <v>6.679999828338623E-2</v>
      </c>
      <c r="Q766">
        <v>15680</v>
      </c>
      <c r="R766" s="106">
        <v>6.8939998745918274E-2</v>
      </c>
      <c r="S766" s="106">
        <v>7.1220003068447113E-2</v>
      </c>
    </row>
    <row r="767" spans="1:19" x14ac:dyDescent="0.25">
      <c r="A767" t="s">
        <v>331</v>
      </c>
      <c r="B767" t="s">
        <v>347</v>
      </c>
      <c r="C767" t="s">
        <v>347</v>
      </c>
      <c r="D767" t="s">
        <v>347</v>
      </c>
      <c r="E767" t="s">
        <v>285</v>
      </c>
      <c r="F767" t="s">
        <v>343</v>
      </c>
      <c r="G767" s="105">
        <v>9</v>
      </c>
      <c r="H767" t="s">
        <v>355</v>
      </c>
      <c r="I767" t="s">
        <v>401</v>
      </c>
      <c r="J767" t="s">
        <v>441</v>
      </c>
      <c r="K767" s="105">
        <v>85</v>
      </c>
      <c r="L767" s="106">
        <v>2.2409999743103981E-2</v>
      </c>
      <c r="N767" s="105">
        <v>486</v>
      </c>
      <c r="O767" s="106">
        <v>2.795000001788139E-2</v>
      </c>
      <c r="Q767" s="105">
        <v>7283</v>
      </c>
      <c r="R767" s="106">
        <v>3.2019998878240592E-2</v>
      </c>
      <c r="S767" s="107"/>
    </row>
    <row r="768" spans="1:19" x14ac:dyDescent="0.25">
      <c r="A768" t="s">
        <v>331</v>
      </c>
      <c r="B768" t="s">
        <v>347</v>
      </c>
      <c r="C768" t="s">
        <v>347</v>
      </c>
      <c r="D768" t="s">
        <v>347</v>
      </c>
      <c r="E768" t="s">
        <v>285</v>
      </c>
      <c r="F768" t="s">
        <v>343</v>
      </c>
      <c r="G768" s="105">
        <v>9</v>
      </c>
      <c r="H768" t="s">
        <v>355</v>
      </c>
      <c r="I768" t="s">
        <v>401</v>
      </c>
      <c r="J768" t="s">
        <v>414</v>
      </c>
      <c r="K768" s="105">
        <v>160</v>
      </c>
      <c r="L768" s="106">
        <v>4.2180001735687263E-2</v>
      </c>
      <c r="M768" s="106">
        <v>4.3150000274181373E-2</v>
      </c>
      <c r="N768" s="105">
        <v>819</v>
      </c>
      <c r="O768" s="106">
        <v>4.7100000083446503E-2</v>
      </c>
      <c r="P768" s="106">
        <v>4.8459999263286591E-2</v>
      </c>
      <c r="Q768" s="105">
        <v>10872</v>
      </c>
      <c r="R768" s="106">
        <v>4.7800000756978989E-2</v>
      </c>
      <c r="S768" s="107">
        <v>4.9380000680685043E-2</v>
      </c>
    </row>
    <row r="769" spans="1:19" x14ac:dyDescent="0.25">
      <c r="A769" t="s">
        <v>331</v>
      </c>
      <c r="B769" t="s">
        <v>347</v>
      </c>
      <c r="C769" t="s">
        <v>347</v>
      </c>
      <c r="D769" t="s">
        <v>347</v>
      </c>
      <c r="E769" t="s">
        <v>287</v>
      </c>
      <c r="F769" t="s">
        <v>344</v>
      </c>
      <c r="G769" s="105">
        <v>9</v>
      </c>
      <c r="H769" t="s">
        <v>355</v>
      </c>
      <c r="I769" t="s">
        <v>349</v>
      </c>
      <c r="J769" t="s">
        <v>350</v>
      </c>
      <c r="K769" s="105">
        <v>20</v>
      </c>
      <c r="L769" s="106">
        <v>5.1500000990927219E-3</v>
      </c>
      <c r="N769" s="105">
        <v>88</v>
      </c>
      <c r="O769" s="106">
        <v>5.0599998794496059E-3</v>
      </c>
      <c r="Q769" s="105">
        <v>1130</v>
      </c>
      <c r="R769" s="106">
        <v>4.9700001254677773E-3</v>
      </c>
      <c r="S769" s="107"/>
    </row>
    <row r="770" spans="1:19" x14ac:dyDescent="0.25">
      <c r="A770" t="s">
        <v>331</v>
      </c>
      <c r="B770" t="s">
        <v>347</v>
      </c>
      <c r="C770" t="s">
        <v>347</v>
      </c>
      <c r="D770" t="s">
        <v>347</v>
      </c>
      <c r="E770" t="s">
        <v>287</v>
      </c>
      <c r="F770" t="s">
        <v>344</v>
      </c>
      <c r="G770" s="105">
        <v>9</v>
      </c>
      <c r="H770" t="s">
        <v>355</v>
      </c>
      <c r="I770" t="s">
        <v>349</v>
      </c>
      <c r="J770" t="s">
        <v>368</v>
      </c>
      <c r="K770" s="105">
        <v>144</v>
      </c>
      <c r="L770" s="106">
        <v>3.7069998681545258E-2</v>
      </c>
      <c r="N770" s="105">
        <v>662</v>
      </c>
      <c r="O770" s="106">
        <v>3.807000070810318E-2</v>
      </c>
      <c r="Q770" s="105">
        <v>8418</v>
      </c>
      <c r="R770" s="106">
        <v>3.700999915599823E-2</v>
      </c>
      <c r="S770" s="107"/>
    </row>
    <row r="771" spans="1:19" x14ac:dyDescent="0.25">
      <c r="A771" t="s">
        <v>331</v>
      </c>
      <c r="B771" t="s">
        <v>347</v>
      </c>
      <c r="C771" t="s">
        <v>347</v>
      </c>
      <c r="D771" t="s">
        <v>347</v>
      </c>
      <c r="E771" t="s">
        <v>287</v>
      </c>
      <c r="F771" t="s">
        <v>344</v>
      </c>
      <c r="G771" s="105">
        <v>9</v>
      </c>
      <c r="H771" t="s">
        <v>355</v>
      </c>
      <c r="I771" t="s">
        <v>349</v>
      </c>
      <c r="J771" t="s">
        <v>369</v>
      </c>
      <c r="K771" s="105">
        <v>499</v>
      </c>
      <c r="L771" s="106">
        <v>0.12843999266624451</v>
      </c>
      <c r="N771" s="105">
        <v>2109</v>
      </c>
      <c r="O771" s="106">
        <v>0.121289998292923</v>
      </c>
      <c r="Q771" s="105">
        <v>27454</v>
      </c>
      <c r="R771" s="106">
        <v>0.1207000017166138</v>
      </c>
      <c r="S771" s="107"/>
    </row>
    <row r="772" spans="1:19" x14ac:dyDescent="0.25">
      <c r="A772" t="s">
        <v>331</v>
      </c>
      <c r="B772" t="s">
        <v>347</v>
      </c>
      <c r="C772" t="s">
        <v>347</v>
      </c>
      <c r="D772" t="s">
        <v>347</v>
      </c>
      <c r="E772" t="s">
        <v>287</v>
      </c>
      <c r="F772" t="s">
        <v>344</v>
      </c>
      <c r="G772" s="105">
        <v>9</v>
      </c>
      <c r="H772" t="s">
        <v>355</v>
      </c>
      <c r="I772" t="s">
        <v>349</v>
      </c>
      <c r="J772" t="s">
        <v>370</v>
      </c>
      <c r="K772" s="105">
        <v>996</v>
      </c>
      <c r="L772" s="106">
        <v>0.25637000799179083</v>
      </c>
      <c r="N772" s="105">
        <v>4395</v>
      </c>
      <c r="O772" s="106">
        <v>0.25275999307632452</v>
      </c>
      <c r="Q772" s="105">
        <v>55879</v>
      </c>
      <c r="R772" s="106">
        <v>0.24567000567913061</v>
      </c>
      <c r="S772" s="107"/>
    </row>
    <row r="773" spans="1:19" x14ac:dyDescent="0.25">
      <c r="A773" t="s">
        <v>331</v>
      </c>
      <c r="B773" t="s">
        <v>347</v>
      </c>
      <c r="C773" t="s">
        <v>347</v>
      </c>
      <c r="D773" t="s">
        <v>347</v>
      </c>
      <c r="E773" t="s">
        <v>287</v>
      </c>
      <c r="F773" t="s">
        <v>344</v>
      </c>
      <c r="G773" s="105">
        <v>9</v>
      </c>
      <c r="H773" t="s">
        <v>355</v>
      </c>
      <c r="I773" t="s">
        <v>349</v>
      </c>
      <c r="J773" t="s">
        <v>371</v>
      </c>
      <c r="K773" s="105">
        <v>1043</v>
      </c>
      <c r="L773" s="106">
        <v>0.26846998929977423</v>
      </c>
      <c r="N773" s="105">
        <v>4513</v>
      </c>
      <c r="O773" s="106">
        <v>0.25955000519752502</v>
      </c>
      <c r="Q773" s="105">
        <v>57982</v>
      </c>
      <c r="R773" s="106">
        <v>0.25490999221801758</v>
      </c>
      <c r="S773" s="107"/>
    </row>
    <row r="774" spans="1:19" x14ac:dyDescent="0.25">
      <c r="A774" t="s">
        <v>331</v>
      </c>
      <c r="B774" t="s">
        <v>347</v>
      </c>
      <c r="C774" t="s">
        <v>347</v>
      </c>
      <c r="D774" t="s">
        <v>347</v>
      </c>
      <c r="E774" t="s">
        <v>287</v>
      </c>
      <c r="F774" t="s">
        <v>344</v>
      </c>
      <c r="G774" s="105">
        <v>9</v>
      </c>
      <c r="H774" t="s">
        <v>355</v>
      </c>
      <c r="I774" t="s">
        <v>349</v>
      </c>
      <c r="J774" t="s">
        <v>372</v>
      </c>
      <c r="K774" s="105">
        <v>711</v>
      </c>
      <c r="L774" s="106">
        <v>0.18300999701023099</v>
      </c>
      <c r="N774" s="105">
        <v>3392</v>
      </c>
      <c r="O774" s="106">
        <v>0.1950799971818924</v>
      </c>
      <c r="Q774" s="105">
        <v>44765</v>
      </c>
      <c r="R774" s="106">
        <v>0.19679999351501459</v>
      </c>
      <c r="S774" s="107"/>
    </row>
    <row r="775" spans="1:19" x14ac:dyDescent="0.25">
      <c r="A775" t="s">
        <v>331</v>
      </c>
      <c r="B775" t="s">
        <v>347</v>
      </c>
      <c r="C775" t="s">
        <v>347</v>
      </c>
      <c r="D775" t="s">
        <v>347</v>
      </c>
      <c r="E775" t="s">
        <v>287</v>
      </c>
      <c r="F775" t="s">
        <v>344</v>
      </c>
      <c r="G775" s="105">
        <v>9</v>
      </c>
      <c r="H775" t="s">
        <v>355</v>
      </c>
      <c r="I775" t="s">
        <v>349</v>
      </c>
      <c r="J775" t="s">
        <v>373</v>
      </c>
      <c r="K775" s="105">
        <v>472</v>
      </c>
      <c r="L775" s="106">
        <v>0.1214900016784668</v>
      </c>
      <c r="N775" s="105">
        <v>2229</v>
      </c>
      <c r="O775" s="106">
        <v>0.1281899958848953</v>
      </c>
      <c r="Q775" s="105">
        <v>31831</v>
      </c>
      <c r="R775" s="106">
        <v>0.1399399936199188</v>
      </c>
      <c r="S775" s="107"/>
    </row>
    <row r="776" spans="1:19" x14ac:dyDescent="0.25">
      <c r="A776" t="s">
        <v>331</v>
      </c>
      <c r="B776" t="s">
        <v>347</v>
      </c>
      <c r="C776" t="s">
        <v>347</v>
      </c>
      <c r="D776" t="s">
        <v>347</v>
      </c>
      <c r="E776" t="s">
        <v>287</v>
      </c>
      <c r="F776" t="s">
        <v>344</v>
      </c>
      <c r="G776" s="105">
        <v>9</v>
      </c>
      <c r="H776" t="s">
        <v>355</v>
      </c>
      <c r="I776" t="s">
        <v>438</v>
      </c>
      <c r="J776" t="s">
        <v>48</v>
      </c>
      <c r="K776" s="105">
        <v>3240</v>
      </c>
      <c r="L776" s="106">
        <v>0.8339800238609314</v>
      </c>
      <c r="M776" s="106">
        <v>0.86817002296447754</v>
      </c>
      <c r="N776" s="105">
        <v>14464</v>
      </c>
      <c r="O776" s="106">
        <v>0.83183997869491577</v>
      </c>
      <c r="P776" s="106">
        <v>0.85575997829437256</v>
      </c>
      <c r="Q776" s="105">
        <v>186401</v>
      </c>
      <c r="R776" s="106">
        <v>0.81949001550674438</v>
      </c>
      <c r="S776" s="107">
        <v>0.8465999960899353</v>
      </c>
    </row>
    <row r="777" spans="1:19" x14ac:dyDescent="0.25">
      <c r="A777" t="s">
        <v>331</v>
      </c>
      <c r="B777" t="s">
        <v>347</v>
      </c>
      <c r="C777" t="s">
        <v>347</v>
      </c>
      <c r="D777" t="s">
        <v>347</v>
      </c>
      <c r="E777" t="s">
        <v>287</v>
      </c>
      <c r="F777" t="s">
        <v>344</v>
      </c>
      <c r="G777" s="105">
        <v>9</v>
      </c>
      <c r="H777" t="s">
        <v>355</v>
      </c>
      <c r="I777" t="s">
        <v>438</v>
      </c>
      <c r="J777" t="s">
        <v>42</v>
      </c>
      <c r="K777" s="105">
        <v>284</v>
      </c>
      <c r="L777" s="106">
        <v>7.3100000619888306E-2</v>
      </c>
      <c r="M777" s="106">
        <v>7.6099999248981476E-2</v>
      </c>
      <c r="N777" s="105">
        <v>1455</v>
      </c>
      <c r="O777" s="106">
        <v>8.3679996430873871E-2</v>
      </c>
      <c r="P777" s="106">
        <v>8.6079999804496765E-2</v>
      </c>
      <c r="Q777" s="105">
        <v>20350</v>
      </c>
      <c r="R777" s="106">
        <v>8.9469999074935913E-2</v>
      </c>
      <c r="S777" s="107">
        <v>9.2430002987384796E-2</v>
      </c>
    </row>
    <row r="778" spans="1:19" x14ac:dyDescent="0.25">
      <c r="A778" t="s">
        <v>331</v>
      </c>
      <c r="B778" t="s">
        <v>347</v>
      </c>
      <c r="C778" t="s">
        <v>347</v>
      </c>
      <c r="D778" t="s">
        <v>347</v>
      </c>
      <c r="E778" t="s">
        <v>287</v>
      </c>
      <c r="F778" t="s">
        <v>344</v>
      </c>
      <c r="G778" s="105">
        <v>9</v>
      </c>
      <c r="H778" t="s">
        <v>355</v>
      </c>
      <c r="I778" t="s">
        <v>438</v>
      </c>
      <c r="J778" t="s">
        <v>374</v>
      </c>
      <c r="K778" s="105">
        <v>208</v>
      </c>
      <c r="L778" s="106">
        <v>5.3539998829364777E-2</v>
      </c>
      <c r="M778" s="106">
        <v>5.5730000138282783E-2</v>
      </c>
      <c r="N778" s="105">
        <v>983</v>
      </c>
      <c r="O778" s="106">
        <v>5.6529998779296882E-2</v>
      </c>
      <c r="P778" s="106">
        <v>5.8159999549388892E-2</v>
      </c>
      <c r="Q778" s="105">
        <v>13425</v>
      </c>
      <c r="R778" s="106">
        <v>5.9020001441240311E-2</v>
      </c>
      <c r="S778" s="107">
        <v>6.0970000922679901E-2</v>
      </c>
    </row>
    <row r="779" spans="1:19" x14ac:dyDescent="0.25">
      <c r="A779" t="s">
        <v>331</v>
      </c>
      <c r="B779" t="s">
        <v>347</v>
      </c>
      <c r="C779" t="s">
        <v>347</v>
      </c>
      <c r="D779" t="s">
        <v>347</v>
      </c>
      <c r="E779" t="s">
        <v>287</v>
      </c>
      <c r="F779" t="s">
        <v>344</v>
      </c>
      <c r="G779" s="105">
        <v>9</v>
      </c>
      <c r="H779" t="s">
        <v>355</v>
      </c>
      <c r="I779" t="s">
        <v>438</v>
      </c>
      <c r="J779" t="s">
        <v>86</v>
      </c>
      <c r="K779" s="105">
        <v>153</v>
      </c>
      <c r="L779" s="106">
        <v>3.9379999041557312E-2</v>
      </c>
      <c r="N779" s="105">
        <v>486</v>
      </c>
      <c r="O779" s="106">
        <v>2.795000001788139E-2</v>
      </c>
      <c r="Q779" s="105">
        <v>7283</v>
      </c>
      <c r="R779" s="106">
        <v>3.2019998878240592E-2</v>
      </c>
      <c r="S779" s="107"/>
    </row>
    <row r="780" spans="1:19" x14ac:dyDescent="0.25">
      <c r="A780" t="s">
        <v>331</v>
      </c>
      <c r="B780" t="s">
        <v>347</v>
      </c>
      <c r="C780" t="s">
        <v>347</v>
      </c>
      <c r="D780" t="s">
        <v>347</v>
      </c>
      <c r="E780" t="s">
        <v>287</v>
      </c>
      <c r="F780" t="s">
        <v>344</v>
      </c>
      <c r="G780" s="105">
        <v>9</v>
      </c>
      <c r="H780" t="s">
        <v>355</v>
      </c>
      <c r="I780" t="s">
        <v>375</v>
      </c>
      <c r="J780" t="s">
        <v>376</v>
      </c>
      <c r="K780" s="105">
        <v>710</v>
      </c>
      <c r="L780" s="106">
        <v>0.18275000154972079</v>
      </c>
      <c r="N780" s="105">
        <v>3592</v>
      </c>
      <c r="O780" s="106">
        <v>0.20657999813556671</v>
      </c>
      <c r="Q780" s="105">
        <v>47189</v>
      </c>
      <c r="R780" s="106">
        <v>0.20746000111103061</v>
      </c>
      <c r="S780" s="107"/>
    </row>
    <row r="781" spans="1:19" x14ac:dyDescent="0.25">
      <c r="A781" t="s">
        <v>331</v>
      </c>
      <c r="B781" t="s">
        <v>347</v>
      </c>
      <c r="C781" t="s">
        <v>347</v>
      </c>
      <c r="D781" t="s">
        <v>347</v>
      </c>
      <c r="E781" t="s">
        <v>287</v>
      </c>
      <c r="F781" t="s">
        <v>344</v>
      </c>
      <c r="G781" s="105">
        <v>9</v>
      </c>
      <c r="H781" t="s">
        <v>355</v>
      </c>
      <c r="I781" t="s">
        <v>375</v>
      </c>
      <c r="J781" t="s">
        <v>377</v>
      </c>
      <c r="K781" s="105">
        <v>859</v>
      </c>
      <c r="L781" s="106">
        <v>0.22111000120639801</v>
      </c>
      <c r="N781" s="105">
        <v>3674</v>
      </c>
      <c r="O781" s="106">
        <v>0.2113000005483627</v>
      </c>
      <c r="Q781" s="105">
        <v>47420</v>
      </c>
      <c r="R781" s="106">
        <v>0.20848000049591059</v>
      </c>
      <c r="S781" s="107"/>
    </row>
    <row r="782" spans="1:19" x14ac:dyDescent="0.25">
      <c r="A782" t="s">
        <v>331</v>
      </c>
      <c r="B782" t="s">
        <v>347</v>
      </c>
      <c r="C782" t="s">
        <v>347</v>
      </c>
      <c r="D782" t="s">
        <v>347</v>
      </c>
      <c r="E782" t="s">
        <v>287</v>
      </c>
      <c r="F782" t="s">
        <v>344</v>
      </c>
      <c r="G782" s="105">
        <v>9</v>
      </c>
      <c r="H782" t="s">
        <v>355</v>
      </c>
      <c r="I782" t="s">
        <v>375</v>
      </c>
      <c r="J782" t="s">
        <v>378</v>
      </c>
      <c r="K782" s="105">
        <v>673</v>
      </c>
      <c r="L782" s="106">
        <v>0.17323000729084009</v>
      </c>
      <c r="N782" s="105">
        <v>2928</v>
      </c>
      <c r="O782" s="106">
        <v>0.1683900058269501</v>
      </c>
      <c r="Q782" s="105">
        <v>37332</v>
      </c>
      <c r="R782" s="106">
        <v>0.1641300022602081</v>
      </c>
      <c r="S782" s="107"/>
    </row>
    <row r="783" spans="1:19" x14ac:dyDescent="0.25">
      <c r="A783" t="s">
        <v>331</v>
      </c>
      <c r="B783" t="s">
        <v>347</v>
      </c>
      <c r="C783" t="s">
        <v>347</v>
      </c>
      <c r="D783" t="s">
        <v>347</v>
      </c>
      <c r="E783" t="s">
        <v>287</v>
      </c>
      <c r="F783" t="s">
        <v>344</v>
      </c>
      <c r="G783">
        <v>9</v>
      </c>
      <c r="H783" t="s">
        <v>355</v>
      </c>
      <c r="I783" t="s">
        <v>375</v>
      </c>
      <c r="J783" t="s">
        <v>379</v>
      </c>
      <c r="K783">
        <v>796</v>
      </c>
      <c r="L783" s="106">
        <v>0.2048899978399277</v>
      </c>
      <c r="N783">
        <v>3540</v>
      </c>
      <c r="O783" s="106">
        <v>0.20359000563621521</v>
      </c>
      <c r="Q783">
        <v>47525</v>
      </c>
      <c r="R783" s="106">
        <v>0.20893999934196469</v>
      </c>
    </row>
    <row r="784" spans="1:19" x14ac:dyDescent="0.25">
      <c r="A784" t="s">
        <v>331</v>
      </c>
      <c r="B784" t="s">
        <v>347</v>
      </c>
      <c r="C784" t="s">
        <v>347</v>
      </c>
      <c r="D784" t="s">
        <v>347</v>
      </c>
      <c r="E784" t="s">
        <v>287</v>
      </c>
      <c r="F784" t="s">
        <v>344</v>
      </c>
      <c r="G784">
        <v>9</v>
      </c>
      <c r="H784" t="s">
        <v>355</v>
      </c>
      <c r="I784" t="s">
        <v>375</v>
      </c>
      <c r="J784" t="s">
        <v>380</v>
      </c>
      <c r="K784">
        <v>847</v>
      </c>
      <c r="L784" s="106">
        <v>0.2180200070142746</v>
      </c>
      <c r="N784">
        <v>3654</v>
      </c>
      <c r="O784" s="106">
        <v>0.2101400047540665</v>
      </c>
      <c r="Q784">
        <v>47993</v>
      </c>
      <c r="R784" s="106">
        <v>0.210999995470047</v>
      </c>
    </row>
    <row r="785" spans="1:19" x14ac:dyDescent="0.25">
      <c r="A785" t="s">
        <v>331</v>
      </c>
      <c r="B785" t="s">
        <v>347</v>
      </c>
      <c r="C785" t="s">
        <v>347</v>
      </c>
      <c r="D785" t="s">
        <v>347</v>
      </c>
      <c r="E785" t="s">
        <v>287</v>
      </c>
      <c r="F785" t="s">
        <v>344</v>
      </c>
      <c r="G785">
        <v>9</v>
      </c>
      <c r="H785" t="s">
        <v>355</v>
      </c>
      <c r="I785" t="s">
        <v>381</v>
      </c>
      <c r="J785" t="s">
        <v>382</v>
      </c>
      <c r="K785">
        <v>41</v>
      </c>
      <c r="L785" s="106">
        <v>1.054999977350235E-2</v>
      </c>
      <c r="M785" s="106">
        <v>1.5580000355839729E-2</v>
      </c>
      <c r="N785">
        <v>346</v>
      </c>
      <c r="O785" s="106">
        <v>1.9899999722838398E-2</v>
      </c>
      <c r="P785" s="106">
        <v>2.54100002348423E-2</v>
      </c>
      <c r="Q785">
        <v>5423</v>
      </c>
      <c r="R785" s="106">
        <v>2.384000085294247E-2</v>
      </c>
      <c r="S785" s="106">
        <v>3.0780000612139698E-2</v>
      </c>
    </row>
    <row r="786" spans="1:19" x14ac:dyDescent="0.25">
      <c r="A786" t="s">
        <v>331</v>
      </c>
      <c r="B786" t="s">
        <v>347</v>
      </c>
      <c r="C786" t="s">
        <v>347</v>
      </c>
      <c r="D786" t="s">
        <v>347</v>
      </c>
      <c r="E786" t="s">
        <v>287</v>
      </c>
      <c r="F786" t="s">
        <v>344</v>
      </c>
      <c r="G786" s="105">
        <v>9</v>
      </c>
      <c r="H786" t="s">
        <v>355</v>
      </c>
      <c r="I786" t="s">
        <v>381</v>
      </c>
      <c r="J786" t="s">
        <v>383</v>
      </c>
      <c r="K786" s="105">
        <v>516</v>
      </c>
      <c r="L786" s="106">
        <v>0.13281999528408051</v>
      </c>
      <c r="M786" s="106">
        <v>0.1961199939250946</v>
      </c>
      <c r="N786" s="105">
        <v>2072</v>
      </c>
      <c r="O786" s="106">
        <v>0.119159996509552</v>
      </c>
      <c r="P786" s="106">
        <v>0.15218999981880191</v>
      </c>
      <c r="Q786" s="105">
        <v>26007</v>
      </c>
      <c r="R786" s="106">
        <v>0.11433999985456469</v>
      </c>
      <c r="S786" s="107">
        <v>0.1476300060749054</v>
      </c>
    </row>
    <row r="787" spans="1:19" x14ac:dyDescent="0.25">
      <c r="A787" t="s">
        <v>331</v>
      </c>
      <c r="B787" t="s">
        <v>347</v>
      </c>
      <c r="C787" t="s">
        <v>347</v>
      </c>
      <c r="D787" t="s">
        <v>347</v>
      </c>
      <c r="E787" t="s">
        <v>287</v>
      </c>
      <c r="F787" t="s">
        <v>344</v>
      </c>
      <c r="G787" s="105">
        <v>9</v>
      </c>
      <c r="H787" t="s">
        <v>355</v>
      </c>
      <c r="I787" t="s">
        <v>381</v>
      </c>
      <c r="J787" t="s">
        <v>384</v>
      </c>
      <c r="K787" s="105">
        <v>2074</v>
      </c>
      <c r="L787" s="106">
        <v>0.53385001420974731</v>
      </c>
      <c r="M787" s="106">
        <v>0.78829002380371094</v>
      </c>
      <c r="N787" s="105">
        <v>11197</v>
      </c>
      <c r="O787" s="106">
        <v>0.64394998550415039</v>
      </c>
      <c r="P787" s="106">
        <v>0.82239997386932373</v>
      </c>
      <c r="Q787" s="105">
        <v>144739</v>
      </c>
      <c r="R787" s="106">
        <v>0.6363300085067749</v>
      </c>
      <c r="S787" s="107">
        <v>0.82159000635147095</v>
      </c>
    </row>
    <row r="788" spans="1:19" x14ac:dyDescent="0.25">
      <c r="A788" t="s">
        <v>331</v>
      </c>
      <c r="B788" t="s">
        <v>347</v>
      </c>
      <c r="C788" t="s">
        <v>347</v>
      </c>
      <c r="D788" t="s">
        <v>347</v>
      </c>
      <c r="E788" t="s">
        <v>287</v>
      </c>
      <c r="F788" t="s">
        <v>344</v>
      </c>
      <c r="G788" s="105">
        <v>9</v>
      </c>
      <c r="H788" t="s">
        <v>355</v>
      </c>
      <c r="I788" t="s">
        <v>381</v>
      </c>
      <c r="J788" t="s">
        <v>385</v>
      </c>
      <c r="K788" s="105">
        <v>1254</v>
      </c>
      <c r="L788" s="106">
        <v>0.32278001308441162</v>
      </c>
      <c r="N788" s="105">
        <v>3773</v>
      </c>
      <c r="O788" s="106">
        <v>0.21698999404907229</v>
      </c>
      <c r="Q788" s="105">
        <v>51290</v>
      </c>
      <c r="R788" s="106">
        <v>0.22549000382423401</v>
      </c>
      <c r="S788" s="107"/>
    </row>
    <row r="789" spans="1:19" x14ac:dyDescent="0.25">
      <c r="A789" t="s">
        <v>331</v>
      </c>
      <c r="B789" t="s">
        <v>347</v>
      </c>
      <c r="C789" t="s">
        <v>347</v>
      </c>
      <c r="D789" t="s">
        <v>347</v>
      </c>
      <c r="E789" t="s">
        <v>287</v>
      </c>
      <c r="F789" t="s">
        <v>344</v>
      </c>
      <c r="G789" s="105">
        <v>9</v>
      </c>
      <c r="H789" t="s">
        <v>355</v>
      </c>
      <c r="I789" t="s">
        <v>386</v>
      </c>
      <c r="J789" t="s">
        <v>387</v>
      </c>
      <c r="K789" s="105">
        <v>463</v>
      </c>
      <c r="L789" s="106">
        <v>0.1191800013184547</v>
      </c>
      <c r="M789" s="106">
        <v>0.1206000000238419</v>
      </c>
      <c r="N789" s="105">
        <v>957</v>
      </c>
      <c r="O789" s="106">
        <v>5.5039998143911362E-2</v>
      </c>
      <c r="P789" s="106">
        <v>5.6639999151229858E-2</v>
      </c>
      <c r="Q789" s="105">
        <v>12181</v>
      </c>
      <c r="R789" s="106">
        <v>5.3550001233816147E-2</v>
      </c>
      <c r="S789" s="107">
        <v>5.4999999701976783E-2</v>
      </c>
    </row>
    <row r="790" spans="1:19" x14ac:dyDescent="0.25">
      <c r="A790" t="s">
        <v>331</v>
      </c>
      <c r="B790" t="s">
        <v>347</v>
      </c>
      <c r="C790" t="s">
        <v>347</v>
      </c>
      <c r="D790" t="s">
        <v>347</v>
      </c>
      <c r="E790" t="s">
        <v>287</v>
      </c>
      <c r="F790" t="s">
        <v>344</v>
      </c>
      <c r="G790" s="105">
        <v>9</v>
      </c>
      <c r="H790" t="s">
        <v>355</v>
      </c>
      <c r="I790" t="s">
        <v>386</v>
      </c>
      <c r="J790" t="s">
        <v>388</v>
      </c>
      <c r="K790" s="105">
        <v>54</v>
      </c>
      <c r="L790" s="106">
        <v>1.3899999670684339E-2</v>
      </c>
      <c r="M790" s="106">
        <v>1.406999956816435E-2</v>
      </c>
      <c r="N790" s="105">
        <v>307</v>
      </c>
      <c r="O790" s="106">
        <v>1.7659999430179599E-2</v>
      </c>
      <c r="P790" s="106">
        <v>1.8169999122619629E-2</v>
      </c>
      <c r="Q790" s="105">
        <v>6321</v>
      </c>
      <c r="R790" s="106">
        <v>2.77900006622076E-2</v>
      </c>
      <c r="S790" s="107">
        <v>2.8540000319480899E-2</v>
      </c>
    </row>
    <row r="791" spans="1:19" x14ac:dyDescent="0.25">
      <c r="A791" t="s">
        <v>331</v>
      </c>
      <c r="B791" t="s">
        <v>347</v>
      </c>
      <c r="C791" t="s">
        <v>347</v>
      </c>
      <c r="D791" t="s">
        <v>347</v>
      </c>
      <c r="E791" t="s">
        <v>287</v>
      </c>
      <c r="F791" t="s">
        <v>344</v>
      </c>
      <c r="G791" s="105">
        <v>9</v>
      </c>
      <c r="H791" t="s">
        <v>355</v>
      </c>
      <c r="I791" t="s">
        <v>386</v>
      </c>
      <c r="J791" t="s">
        <v>85</v>
      </c>
      <c r="K791" s="105">
        <v>54</v>
      </c>
      <c r="L791" s="106">
        <v>1.3899999670684339E-2</v>
      </c>
      <c r="M791" s="106">
        <v>1.406999956816435E-2</v>
      </c>
      <c r="N791" s="105">
        <v>411</v>
      </c>
      <c r="O791" s="106">
        <v>2.3639999330043789E-2</v>
      </c>
      <c r="P791" s="106">
        <v>2.4320000782608989E-2</v>
      </c>
      <c r="Q791" s="105">
        <v>4872</v>
      </c>
      <c r="R791" s="106">
        <v>2.1420000120997429E-2</v>
      </c>
      <c r="S791" s="107">
        <v>2.199999988079071E-2</v>
      </c>
    </row>
    <row r="792" spans="1:19" x14ac:dyDescent="0.25">
      <c r="A792" t="s">
        <v>331</v>
      </c>
      <c r="B792" t="s">
        <v>347</v>
      </c>
      <c r="C792" t="s">
        <v>347</v>
      </c>
      <c r="D792" t="s">
        <v>347</v>
      </c>
      <c r="E792" t="s">
        <v>287</v>
      </c>
      <c r="F792" t="s">
        <v>344</v>
      </c>
      <c r="G792" s="105">
        <v>9</v>
      </c>
      <c r="H792" t="s">
        <v>355</v>
      </c>
      <c r="I792" t="s">
        <v>386</v>
      </c>
      <c r="J792" t="s">
        <v>389</v>
      </c>
      <c r="K792" s="105">
        <v>56</v>
      </c>
      <c r="L792" s="106">
        <v>1.441000029444695E-2</v>
      </c>
      <c r="M792" s="106">
        <v>1.4589999802410601E-2</v>
      </c>
      <c r="N792" s="105">
        <v>149</v>
      </c>
      <c r="O792" s="106">
        <v>8.569999597966671E-3</v>
      </c>
      <c r="P792" s="106">
        <v>8.8200001046061516E-3</v>
      </c>
      <c r="Q792" s="105">
        <v>4049</v>
      </c>
      <c r="R792" s="106">
        <v>1.779999956488609E-2</v>
      </c>
      <c r="S792" s="107">
        <v>1.8279999494552609E-2</v>
      </c>
    </row>
    <row r="793" spans="1:19" x14ac:dyDescent="0.25">
      <c r="A793" t="s">
        <v>331</v>
      </c>
      <c r="B793" t="s">
        <v>347</v>
      </c>
      <c r="C793" t="s">
        <v>347</v>
      </c>
      <c r="D793" t="s">
        <v>347</v>
      </c>
      <c r="E793" t="s">
        <v>287</v>
      </c>
      <c r="F793" t="s">
        <v>344</v>
      </c>
      <c r="G793" s="105">
        <v>9</v>
      </c>
      <c r="H793" t="s">
        <v>355</v>
      </c>
      <c r="I793" t="s">
        <v>386</v>
      </c>
      <c r="J793" t="s">
        <v>86</v>
      </c>
      <c r="K793" s="105">
        <v>46</v>
      </c>
      <c r="L793" s="106">
        <v>1.183999981731176E-2</v>
      </c>
      <c r="N793" s="105">
        <v>491</v>
      </c>
      <c r="O793" s="106">
        <v>2.8240000829100609E-2</v>
      </c>
      <c r="Q793" s="105">
        <v>5972</v>
      </c>
      <c r="R793" s="106">
        <v>2.6259999722242359E-2</v>
      </c>
      <c r="S793" s="107"/>
    </row>
    <row r="794" spans="1:19" x14ac:dyDescent="0.25">
      <c r="A794" t="s">
        <v>331</v>
      </c>
      <c r="B794" t="s">
        <v>347</v>
      </c>
      <c r="C794" t="s">
        <v>347</v>
      </c>
      <c r="D794" t="s">
        <v>347</v>
      </c>
      <c r="E794" t="s">
        <v>287</v>
      </c>
      <c r="F794" t="s">
        <v>344</v>
      </c>
      <c r="G794" s="105">
        <v>9</v>
      </c>
      <c r="H794" t="s">
        <v>355</v>
      </c>
      <c r="I794" t="s">
        <v>386</v>
      </c>
      <c r="J794" t="s">
        <v>84</v>
      </c>
      <c r="K794" s="105">
        <v>3212</v>
      </c>
      <c r="L794" s="106">
        <v>0.82677000761032104</v>
      </c>
      <c r="M794" s="106">
        <v>0.83667999505996704</v>
      </c>
      <c r="N794" s="105">
        <v>15073</v>
      </c>
      <c r="O794" s="106">
        <v>0.86685997247695923</v>
      </c>
      <c r="P794" s="106">
        <v>0.89205002784729004</v>
      </c>
      <c r="Q794" s="105">
        <v>194064</v>
      </c>
      <c r="R794" s="106">
        <v>0.85317999124526978</v>
      </c>
      <c r="S794" s="107">
        <v>0.87619000673294067</v>
      </c>
    </row>
    <row r="795" spans="1:19" x14ac:dyDescent="0.25">
      <c r="A795" t="s">
        <v>331</v>
      </c>
      <c r="B795" t="s">
        <v>347</v>
      </c>
      <c r="C795" t="s">
        <v>347</v>
      </c>
      <c r="D795" t="s">
        <v>347</v>
      </c>
      <c r="E795" t="s">
        <v>287</v>
      </c>
      <c r="F795" t="s">
        <v>344</v>
      </c>
      <c r="G795" s="105">
        <v>9</v>
      </c>
      <c r="H795" t="s">
        <v>355</v>
      </c>
      <c r="I795" t="s">
        <v>419</v>
      </c>
      <c r="J795" t="s">
        <v>390</v>
      </c>
      <c r="K795" s="105">
        <v>1254</v>
      </c>
      <c r="L795" s="106">
        <v>0.32278001308441162</v>
      </c>
      <c r="N795" s="105">
        <v>3773</v>
      </c>
      <c r="O795" s="106">
        <v>0.21698999404907229</v>
      </c>
      <c r="Q795" s="105">
        <v>51290</v>
      </c>
      <c r="R795" s="106">
        <v>0.22549000382423401</v>
      </c>
      <c r="S795" s="107"/>
    </row>
    <row r="796" spans="1:19" x14ac:dyDescent="0.25">
      <c r="A796" t="s">
        <v>331</v>
      </c>
      <c r="B796" t="s">
        <v>347</v>
      </c>
      <c r="C796" t="s">
        <v>347</v>
      </c>
      <c r="D796" t="s">
        <v>347</v>
      </c>
      <c r="E796" t="s">
        <v>287</v>
      </c>
      <c r="F796" t="s">
        <v>344</v>
      </c>
      <c r="G796">
        <v>9</v>
      </c>
      <c r="H796" t="s">
        <v>355</v>
      </c>
      <c r="I796" t="s">
        <v>419</v>
      </c>
      <c r="J796" t="s">
        <v>391</v>
      </c>
      <c r="K796">
        <v>516</v>
      </c>
      <c r="L796" s="106">
        <v>0.13281999528408051</v>
      </c>
      <c r="M796" s="106">
        <v>0.1961199939250946</v>
      </c>
      <c r="N796">
        <v>2072</v>
      </c>
      <c r="O796" s="106">
        <v>0.119159996509552</v>
      </c>
      <c r="P796" s="106">
        <v>0.15218999981880191</v>
      </c>
      <c r="Q796">
        <v>26007</v>
      </c>
      <c r="R796" s="106">
        <v>0.11433999985456469</v>
      </c>
      <c r="S796" s="106">
        <v>0.1476300060749054</v>
      </c>
    </row>
    <row r="797" spans="1:19" x14ac:dyDescent="0.25">
      <c r="A797" t="s">
        <v>331</v>
      </c>
      <c r="B797" t="s">
        <v>347</v>
      </c>
      <c r="C797" t="s">
        <v>347</v>
      </c>
      <c r="D797" t="s">
        <v>347</v>
      </c>
      <c r="E797" t="s">
        <v>287</v>
      </c>
      <c r="F797" t="s">
        <v>344</v>
      </c>
      <c r="G797" s="105">
        <v>9</v>
      </c>
      <c r="H797" t="s">
        <v>355</v>
      </c>
      <c r="I797" t="s">
        <v>419</v>
      </c>
      <c r="J797" t="s">
        <v>392</v>
      </c>
      <c r="K797" s="105">
        <v>1229</v>
      </c>
      <c r="L797" s="106">
        <v>0.31633999943733221</v>
      </c>
      <c r="M797" s="106">
        <v>0.46711999177932739</v>
      </c>
      <c r="N797" s="105">
        <v>5682</v>
      </c>
      <c r="O797" s="106">
        <v>0.32677999138832092</v>
      </c>
      <c r="P797" s="106">
        <v>0.41732999682426453</v>
      </c>
      <c r="Q797" s="105">
        <v>69347</v>
      </c>
      <c r="R797" s="106">
        <v>0.30487999320030212</v>
      </c>
      <c r="S797" s="107">
        <v>0.39364001154899603</v>
      </c>
    </row>
    <row r="798" spans="1:19" x14ac:dyDescent="0.25">
      <c r="A798" t="s">
        <v>331</v>
      </c>
      <c r="B798" t="s">
        <v>347</v>
      </c>
      <c r="C798" t="s">
        <v>347</v>
      </c>
      <c r="D798" t="s">
        <v>347</v>
      </c>
      <c r="E798" t="s">
        <v>287</v>
      </c>
      <c r="F798" t="s">
        <v>344</v>
      </c>
      <c r="G798">
        <v>9</v>
      </c>
      <c r="H798" t="s">
        <v>355</v>
      </c>
      <c r="I798" t="s">
        <v>419</v>
      </c>
      <c r="J798" t="s">
        <v>393</v>
      </c>
      <c r="K798">
        <v>729</v>
      </c>
      <c r="L798" s="106">
        <v>0.1876399964094162</v>
      </c>
      <c r="M798" s="106">
        <v>0.2770799994468689</v>
      </c>
      <c r="N798">
        <v>4826</v>
      </c>
      <c r="O798" s="106">
        <v>0.27755001187324518</v>
      </c>
      <c r="P798" s="106">
        <v>0.35446000099182129</v>
      </c>
      <c r="Q798">
        <v>66079</v>
      </c>
      <c r="R798" s="106">
        <v>0.29050999879837042</v>
      </c>
      <c r="S798" s="106">
        <v>0.37509000301361078</v>
      </c>
    </row>
    <row r="799" spans="1:19" x14ac:dyDescent="0.25">
      <c r="A799" t="s">
        <v>331</v>
      </c>
      <c r="B799" t="s">
        <v>347</v>
      </c>
      <c r="C799" t="s">
        <v>347</v>
      </c>
      <c r="D799" t="s">
        <v>347</v>
      </c>
      <c r="E799" t="s">
        <v>287</v>
      </c>
      <c r="F799" t="s">
        <v>344</v>
      </c>
      <c r="G799" s="105">
        <v>9</v>
      </c>
      <c r="H799" t="s">
        <v>355</v>
      </c>
      <c r="I799" t="s">
        <v>419</v>
      </c>
      <c r="J799" t="s">
        <v>394</v>
      </c>
      <c r="K799" s="105">
        <v>157</v>
      </c>
      <c r="L799" s="106">
        <v>4.0410000830888748E-2</v>
      </c>
      <c r="M799" s="106">
        <v>5.9670001268386841E-2</v>
      </c>
      <c r="N799" s="105">
        <v>1035</v>
      </c>
      <c r="O799" s="106">
        <v>5.9519998729228973E-2</v>
      </c>
      <c r="P799" s="106">
        <v>7.6020002365112305E-2</v>
      </c>
      <c r="Q799" s="105">
        <v>14736</v>
      </c>
      <c r="R799" s="106">
        <v>6.4790003001689911E-2</v>
      </c>
      <c r="S799" s="107">
        <v>8.3650000393390656E-2</v>
      </c>
    </row>
    <row r="800" spans="1:19" x14ac:dyDescent="0.25">
      <c r="A800" t="s">
        <v>331</v>
      </c>
      <c r="B800" t="s">
        <v>347</v>
      </c>
      <c r="C800" t="s">
        <v>347</v>
      </c>
      <c r="D800" t="s">
        <v>347</v>
      </c>
      <c r="E800" t="s">
        <v>287</v>
      </c>
      <c r="F800" t="s">
        <v>344</v>
      </c>
      <c r="G800" s="105">
        <v>9</v>
      </c>
      <c r="H800" t="s">
        <v>355</v>
      </c>
      <c r="I800" t="s">
        <v>439</v>
      </c>
      <c r="J800" t="s">
        <v>440</v>
      </c>
      <c r="K800" s="105">
        <v>1254</v>
      </c>
      <c r="L800" s="106">
        <v>0.32278001308441162</v>
      </c>
      <c r="N800" s="105">
        <v>3773</v>
      </c>
      <c r="O800" s="106">
        <v>0.21698999404907229</v>
      </c>
      <c r="Q800" s="105">
        <v>51290</v>
      </c>
      <c r="R800" s="106">
        <v>0.22549000382423401</v>
      </c>
      <c r="S800" s="107"/>
    </row>
    <row r="801" spans="1:19" x14ac:dyDescent="0.25">
      <c r="A801" t="s">
        <v>331</v>
      </c>
      <c r="B801" t="s">
        <v>347</v>
      </c>
      <c r="C801" t="s">
        <v>347</v>
      </c>
      <c r="D801" t="s">
        <v>347</v>
      </c>
      <c r="E801" t="s">
        <v>287</v>
      </c>
      <c r="F801" t="s">
        <v>344</v>
      </c>
      <c r="G801" s="105">
        <v>9</v>
      </c>
      <c r="H801" t="s">
        <v>355</v>
      </c>
      <c r="I801" t="s">
        <v>439</v>
      </c>
      <c r="J801" t="s">
        <v>442</v>
      </c>
      <c r="K801" s="105">
        <v>2631</v>
      </c>
      <c r="L801" s="106">
        <v>0.67721998691558838</v>
      </c>
      <c r="M801" s="106">
        <v>1</v>
      </c>
      <c r="N801" s="105">
        <v>13615</v>
      </c>
      <c r="O801" s="106">
        <v>0.78301000595092773</v>
      </c>
      <c r="P801" s="106">
        <v>1</v>
      </c>
      <c r="Q801" s="105">
        <v>176169</v>
      </c>
      <c r="R801" s="106">
        <v>0.77451002597808838</v>
      </c>
      <c r="S801" s="107">
        <v>1</v>
      </c>
    </row>
    <row r="802" spans="1:19" x14ac:dyDescent="0.25">
      <c r="A802" t="s">
        <v>331</v>
      </c>
      <c r="B802" t="s">
        <v>347</v>
      </c>
      <c r="C802" t="s">
        <v>347</v>
      </c>
      <c r="D802" t="s">
        <v>347</v>
      </c>
      <c r="E802" t="s">
        <v>287</v>
      </c>
      <c r="F802" t="s">
        <v>344</v>
      </c>
      <c r="G802" s="105">
        <v>9</v>
      </c>
      <c r="H802" t="s">
        <v>355</v>
      </c>
      <c r="I802" t="s">
        <v>395</v>
      </c>
      <c r="J802" t="s">
        <v>396</v>
      </c>
      <c r="K802" s="105">
        <v>3866</v>
      </c>
      <c r="L802" s="106">
        <v>0.99510997533798218</v>
      </c>
      <c r="N802" s="105">
        <v>17277</v>
      </c>
      <c r="O802" s="106">
        <v>0.99361997842788696</v>
      </c>
      <c r="Q802" s="105">
        <v>225832</v>
      </c>
      <c r="R802" s="106">
        <v>0.99285000562667847</v>
      </c>
      <c r="S802" s="107"/>
    </row>
    <row r="803" spans="1:19" x14ac:dyDescent="0.25">
      <c r="A803" t="s">
        <v>331</v>
      </c>
      <c r="B803" t="s">
        <v>347</v>
      </c>
      <c r="C803" t="s">
        <v>347</v>
      </c>
      <c r="D803" t="s">
        <v>347</v>
      </c>
      <c r="E803" t="s">
        <v>287</v>
      </c>
      <c r="F803" t="s">
        <v>344</v>
      </c>
      <c r="G803" s="105">
        <v>9</v>
      </c>
      <c r="H803" t="s">
        <v>355</v>
      </c>
      <c r="I803" t="s">
        <v>395</v>
      </c>
      <c r="J803" t="s">
        <v>397</v>
      </c>
      <c r="K803" s="105">
        <v>19</v>
      </c>
      <c r="L803" s="106">
        <v>4.889999981969595E-3</v>
      </c>
      <c r="N803" s="105">
        <v>111</v>
      </c>
      <c r="O803" s="106">
        <v>6.380000151693821E-3</v>
      </c>
      <c r="Q803" s="105">
        <v>1627</v>
      </c>
      <c r="R803" s="106">
        <v>7.1499999612569809E-3</v>
      </c>
      <c r="S803" s="107"/>
    </row>
    <row r="804" spans="1:19" x14ac:dyDescent="0.25">
      <c r="A804" t="s">
        <v>331</v>
      </c>
      <c r="B804" t="s">
        <v>347</v>
      </c>
      <c r="C804" t="s">
        <v>347</v>
      </c>
      <c r="D804" t="s">
        <v>347</v>
      </c>
      <c r="E804" t="s">
        <v>287</v>
      </c>
      <c r="F804" t="s">
        <v>344</v>
      </c>
      <c r="G804" s="105">
        <v>9</v>
      </c>
      <c r="H804" t="s">
        <v>355</v>
      </c>
      <c r="I804" t="s">
        <v>398</v>
      </c>
      <c r="J804" t="s">
        <v>399</v>
      </c>
      <c r="K804" s="105">
        <v>345</v>
      </c>
      <c r="L804" s="106">
        <v>8.8799998164176941E-2</v>
      </c>
      <c r="N804" s="105">
        <v>2349</v>
      </c>
      <c r="O804" s="106">
        <v>0.1350899934768677</v>
      </c>
      <c r="Q804" s="105">
        <v>32785</v>
      </c>
      <c r="R804" s="106">
        <v>0.14414000511169431</v>
      </c>
      <c r="S804" s="107"/>
    </row>
    <row r="805" spans="1:19" x14ac:dyDescent="0.25">
      <c r="A805" t="s">
        <v>331</v>
      </c>
      <c r="B805" t="s">
        <v>347</v>
      </c>
      <c r="C805" t="s">
        <v>347</v>
      </c>
      <c r="D805" t="s">
        <v>347</v>
      </c>
      <c r="E805" t="s">
        <v>287</v>
      </c>
      <c r="F805" t="s">
        <v>344</v>
      </c>
      <c r="G805" s="105">
        <v>9</v>
      </c>
      <c r="H805" t="s">
        <v>355</v>
      </c>
      <c r="I805" t="s">
        <v>398</v>
      </c>
      <c r="J805" t="s">
        <v>41</v>
      </c>
      <c r="K805" s="105">
        <v>561</v>
      </c>
      <c r="L805" s="106">
        <v>0.14440000057220459</v>
      </c>
      <c r="N805" s="105">
        <v>2862</v>
      </c>
      <c r="O805" s="106">
        <v>0.16459999978542331</v>
      </c>
      <c r="Q805" s="105">
        <v>40324</v>
      </c>
      <c r="R805" s="106">
        <v>0.177279993891716</v>
      </c>
      <c r="S805" s="107"/>
    </row>
    <row r="806" spans="1:19" x14ac:dyDescent="0.25">
      <c r="A806" t="s">
        <v>331</v>
      </c>
      <c r="B806" t="s">
        <v>347</v>
      </c>
      <c r="C806" t="s">
        <v>347</v>
      </c>
      <c r="D806" t="s">
        <v>347</v>
      </c>
      <c r="E806" t="s">
        <v>287</v>
      </c>
      <c r="F806" t="s">
        <v>344</v>
      </c>
      <c r="G806">
        <v>9</v>
      </c>
      <c r="H806" t="s">
        <v>355</v>
      </c>
      <c r="I806" t="s">
        <v>398</v>
      </c>
      <c r="J806" t="s">
        <v>40</v>
      </c>
      <c r="K806">
        <v>639</v>
      </c>
      <c r="L806" s="106">
        <v>0.1644800007343292</v>
      </c>
      <c r="N806">
        <v>3392</v>
      </c>
      <c r="O806" s="106">
        <v>0.1950799971818924</v>
      </c>
      <c r="Q806">
        <v>47952</v>
      </c>
      <c r="R806" s="106">
        <v>0.21082000434398651</v>
      </c>
    </row>
    <row r="807" spans="1:19" x14ac:dyDescent="0.25">
      <c r="A807" t="s">
        <v>331</v>
      </c>
      <c r="B807" t="s">
        <v>347</v>
      </c>
      <c r="C807" t="s">
        <v>347</v>
      </c>
      <c r="D807" t="s">
        <v>347</v>
      </c>
      <c r="E807" t="s">
        <v>287</v>
      </c>
      <c r="F807" t="s">
        <v>344</v>
      </c>
      <c r="G807" s="105">
        <v>9</v>
      </c>
      <c r="H807" t="s">
        <v>355</v>
      </c>
      <c r="I807" t="s">
        <v>398</v>
      </c>
      <c r="J807" t="s">
        <v>39</v>
      </c>
      <c r="K807" s="105">
        <v>1123</v>
      </c>
      <c r="L807" s="106">
        <v>0.28905999660491938</v>
      </c>
      <c r="N807" s="105">
        <v>4253</v>
      </c>
      <c r="O807" s="106">
        <v>0.24458999931812289</v>
      </c>
      <c r="Q807" s="105">
        <v>51770</v>
      </c>
      <c r="R807" s="106">
        <v>0.22759999334812159</v>
      </c>
      <c r="S807" s="107"/>
    </row>
    <row r="808" spans="1:19" x14ac:dyDescent="0.25">
      <c r="A808" t="s">
        <v>331</v>
      </c>
      <c r="B808" t="s">
        <v>347</v>
      </c>
      <c r="C808" t="s">
        <v>347</v>
      </c>
      <c r="D808" t="s">
        <v>347</v>
      </c>
      <c r="E808" t="s">
        <v>287</v>
      </c>
      <c r="F808" t="s">
        <v>344</v>
      </c>
      <c r="G808">
        <v>9</v>
      </c>
      <c r="H808" t="s">
        <v>355</v>
      </c>
      <c r="I808" t="s">
        <v>398</v>
      </c>
      <c r="J808" t="s">
        <v>400</v>
      </c>
      <c r="K808">
        <v>1217</v>
      </c>
      <c r="L808" s="106">
        <v>0.31325998902320862</v>
      </c>
      <c r="N808">
        <v>4532</v>
      </c>
      <c r="O808" s="106">
        <v>0.26063999533653259</v>
      </c>
      <c r="Q808">
        <v>54628</v>
      </c>
      <c r="R808" s="106">
        <v>0.24017000198364261</v>
      </c>
    </row>
    <row r="809" spans="1:19" x14ac:dyDescent="0.25">
      <c r="A809" t="s">
        <v>331</v>
      </c>
      <c r="B809" t="s">
        <v>347</v>
      </c>
      <c r="C809" t="s">
        <v>347</v>
      </c>
      <c r="D809" t="s">
        <v>347</v>
      </c>
      <c r="E809" t="s">
        <v>287</v>
      </c>
      <c r="F809" t="s">
        <v>344</v>
      </c>
      <c r="G809" s="105">
        <v>9</v>
      </c>
      <c r="H809" t="s">
        <v>355</v>
      </c>
      <c r="I809" t="s">
        <v>422</v>
      </c>
      <c r="J809" t="s">
        <v>429</v>
      </c>
      <c r="K809" s="105">
        <v>3736</v>
      </c>
      <c r="L809" s="106">
        <v>0.96165001392364502</v>
      </c>
      <c r="N809" s="105">
        <v>7577</v>
      </c>
      <c r="O809" s="106">
        <v>0.43575999140739441</v>
      </c>
      <c r="Q809" s="105">
        <v>80101</v>
      </c>
      <c r="R809" s="106">
        <v>0.3521600067615509</v>
      </c>
      <c r="S809" s="107"/>
    </row>
    <row r="810" spans="1:19" x14ac:dyDescent="0.25">
      <c r="A810" t="s">
        <v>331</v>
      </c>
      <c r="B810" t="s">
        <v>347</v>
      </c>
      <c r="C810" t="s">
        <v>347</v>
      </c>
      <c r="D810" t="s">
        <v>347</v>
      </c>
      <c r="E810" t="s">
        <v>287</v>
      </c>
      <c r="F810" t="s">
        <v>344</v>
      </c>
      <c r="G810">
        <v>9</v>
      </c>
      <c r="H810" t="s">
        <v>355</v>
      </c>
      <c r="I810" t="s">
        <v>422</v>
      </c>
      <c r="J810" t="s">
        <v>423</v>
      </c>
      <c r="K810">
        <v>87</v>
      </c>
      <c r="L810" s="106">
        <v>2.2390000522136692E-2</v>
      </c>
      <c r="M810" s="106">
        <v>0.58389002084732056</v>
      </c>
      <c r="N810">
        <v>7734</v>
      </c>
      <c r="O810" s="106">
        <v>0.44479000568389893</v>
      </c>
      <c r="P810" s="106">
        <v>0.78829997777938843</v>
      </c>
      <c r="Q810">
        <v>119646</v>
      </c>
      <c r="R810" s="106">
        <v>0.52600997686386108</v>
      </c>
      <c r="S810" s="106">
        <v>0.81194001436233521</v>
      </c>
    </row>
    <row r="811" spans="1:19" x14ac:dyDescent="0.25">
      <c r="A811" t="s">
        <v>331</v>
      </c>
      <c r="B811" t="s">
        <v>347</v>
      </c>
      <c r="C811" t="s">
        <v>347</v>
      </c>
      <c r="D811" t="s">
        <v>347</v>
      </c>
      <c r="E811" t="s">
        <v>287</v>
      </c>
      <c r="F811" t="s">
        <v>344</v>
      </c>
      <c r="G811" s="105">
        <v>9</v>
      </c>
      <c r="H811" t="s">
        <v>355</v>
      </c>
      <c r="I811" t="s">
        <v>422</v>
      </c>
      <c r="J811" t="s">
        <v>424</v>
      </c>
      <c r="K811" s="105">
        <v>31</v>
      </c>
      <c r="L811" s="106">
        <v>7.980000227689743E-3</v>
      </c>
      <c r="M811" s="106">
        <v>0.20804999768733981</v>
      </c>
      <c r="N811" s="105">
        <v>1265</v>
      </c>
      <c r="O811" s="106">
        <v>7.2750002145767212E-2</v>
      </c>
      <c r="P811" s="106">
        <v>0.12894000113010409</v>
      </c>
      <c r="Q811" s="105">
        <v>17180</v>
      </c>
      <c r="R811" s="106">
        <v>7.5530000030994415E-2</v>
      </c>
      <c r="S811" s="107">
        <v>0.11659000068902969</v>
      </c>
    </row>
    <row r="812" spans="1:19" x14ac:dyDescent="0.25">
      <c r="A812" t="s">
        <v>331</v>
      </c>
      <c r="B812" t="s">
        <v>347</v>
      </c>
      <c r="C812" t="s">
        <v>347</v>
      </c>
      <c r="D812" t="s">
        <v>347</v>
      </c>
      <c r="E812" t="s">
        <v>287</v>
      </c>
      <c r="F812" t="s">
        <v>344</v>
      </c>
      <c r="G812">
        <v>9</v>
      </c>
      <c r="H812" t="s">
        <v>355</v>
      </c>
      <c r="I812" t="s">
        <v>422</v>
      </c>
      <c r="J812" t="s">
        <v>425</v>
      </c>
      <c r="K812">
        <v>16</v>
      </c>
      <c r="L812" s="106">
        <v>4.120000172406435E-3</v>
      </c>
      <c r="M812" s="106">
        <v>0.1073800027370453</v>
      </c>
      <c r="N812">
        <v>435</v>
      </c>
      <c r="O812" s="106">
        <v>2.5019999593496319E-2</v>
      </c>
      <c r="P812" s="106">
        <v>4.4339999556541443E-2</v>
      </c>
      <c r="Q812">
        <v>6082</v>
      </c>
      <c r="R812" s="106">
        <v>2.6739999651908871E-2</v>
      </c>
      <c r="S812" s="106">
        <v>4.1269998997449868E-2</v>
      </c>
    </row>
    <row r="813" spans="1:19" x14ac:dyDescent="0.25">
      <c r="A813" t="s">
        <v>331</v>
      </c>
      <c r="B813" t="s">
        <v>347</v>
      </c>
      <c r="C813" t="s">
        <v>347</v>
      </c>
      <c r="D813" t="s">
        <v>347</v>
      </c>
      <c r="E813" t="s">
        <v>287</v>
      </c>
      <c r="F813" t="s">
        <v>344</v>
      </c>
      <c r="G813" s="105">
        <v>9</v>
      </c>
      <c r="H813" t="s">
        <v>355</v>
      </c>
      <c r="I813" t="s">
        <v>422</v>
      </c>
      <c r="J813" t="s">
        <v>426</v>
      </c>
      <c r="K813" s="105">
        <v>13</v>
      </c>
      <c r="L813" s="106">
        <v>3.3499998971819882E-3</v>
      </c>
      <c r="M813" s="106">
        <v>8.7250001728534698E-2</v>
      </c>
      <c r="N813" s="105">
        <v>310</v>
      </c>
      <c r="O813" s="106">
        <v>1.782999932765961E-2</v>
      </c>
      <c r="P813" s="106">
        <v>3.1599998474121087E-2</v>
      </c>
      <c r="Q813" s="105">
        <v>3672</v>
      </c>
      <c r="R813" s="106">
        <v>1.6140000894665722E-2</v>
      </c>
      <c r="S813" s="107">
        <v>2.491999976336956E-2</v>
      </c>
    </row>
    <row r="814" spans="1:19" x14ac:dyDescent="0.25">
      <c r="A814" t="s">
        <v>331</v>
      </c>
      <c r="B814" t="s">
        <v>347</v>
      </c>
      <c r="C814" t="s">
        <v>347</v>
      </c>
      <c r="D814" t="s">
        <v>347</v>
      </c>
      <c r="E814" t="s">
        <v>287</v>
      </c>
      <c r="F814" t="s">
        <v>344</v>
      </c>
      <c r="G814" s="105">
        <v>9</v>
      </c>
      <c r="H814" t="s">
        <v>355</v>
      </c>
      <c r="I814" t="s">
        <v>422</v>
      </c>
      <c r="J814" t="s">
        <v>427</v>
      </c>
      <c r="K814" s="105">
        <v>2</v>
      </c>
      <c r="L814" s="106">
        <v>5.0999998347833753E-4</v>
      </c>
      <c r="M814" s="106">
        <v>1.341999974101782E-2</v>
      </c>
      <c r="N814" s="105">
        <v>67</v>
      </c>
      <c r="O814" s="106">
        <v>3.8499999791383739E-3</v>
      </c>
      <c r="P814" s="106">
        <v>6.829999852925539E-3</v>
      </c>
      <c r="Q814" s="105">
        <v>766</v>
      </c>
      <c r="R814" s="106">
        <v>3.3700000494718552E-3</v>
      </c>
      <c r="S814" s="107">
        <v>5.2000000141561031E-3</v>
      </c>
    </row>
    <row r="815" spans="1:19" x14ac:dyDescent="0.25">
      <c r="A815" t="s">
        <v>331</v>
      </c>
      <c r="B815" t="s">
        <v>347</v>
      </c>
      <c r="C815" t="s">
        <v>347</v>
      </c>
      <c r="D815" t="s">
        <v>347</v>
      </c>
      <c r="E815" t="s">
        <v>287</v>
      </c>
      <c r="F815" t="s">
        <v>344</v>
      </c>
      <c r="G815">
        <v>9</v>
      </c>
      <c r="H815" t="s">
        <v>355</v>
      </c>
      <c r="I815" t="s">
        <v>422</v>
      </c>
      <c r="J815" t="s">
        <v>428</v>
      </c>
      <c r="K815">
        <v>0</v>
      </c>
      <c r="L815" s="106">
        <v>0</v>
      </c>
      <c r="M815" s="106">
        <v>0</v>
      </c>
      <c r="N815">
        <v>0</v>
      </c>
      <c r="O815" s="106">
        <v>0</v>
      </c>
      <c r="P815" s="106">
        <v>0</v>
      </c>
      <c r="Q815">
        <v>12</v>
      </c>
      <c r="R815" s="106">
        <v>4.9999998736893758E-5</v>
      </c>
      <c r="S815" s="106">
        <v>7.9999997979030013E-5</v>
      </c>
    </row>
    <row r="816" spans="1:19" x14ac:dyDescent="0.25">
      <c r="A816" t="s">
        <v>331</v>
      </c>
      <c r="B816" t="s">
        <v>347</v>
      </c>
      <c r="C816" t="s">
        <v>347</v>
      </c>
      <c r="D816" t="s">
        <v>347</v>
      </c>
      <c r="E816" t="s">
        <v>287</v>
      </c>
      <c r="F816" t="s">
        <v>344</v>
      </c>
      <c r="G816" s="105">
        <v>9</v>
      </c>
      <c r="H816" t="s">
        <v>355</v>
      </c>
      <c r="I816" t="s">
        <v>430</v>
      </c>
      <c r="J816" t="s">
        <v>434</v>
      </c>
      <c r="K816" s="105">
        <v>69</v>
      </c>
      <c r="L816" s="106">
        <v>1.7759999260306358E-2</v>
      </c>
      <c r="M816" s="106">
        <v>1.8249999731779099E-2</v>
      </c>
      <c r="N816" s="105">
        <v>356</v>
      </c>
      <c r="O816" s="106">
        <v>2.0470000803470612E-2</v>
      </c>
      <c r="P816" s="106">
        <v>2.0800000056624409E-2</v>
      </c>
      <c r="Q816" s="105">
        <v>4987</v>
      </c>
      <c r="R816" s="106">
        <v>2.1919999271631241E-2</v>
      </c>
      <c r="S816" s="107">
        <v>2.2490000352263451E-2</v>
      </c>
    </row>
    <row r="817" spans="1:19" x14ac:dyDescent="0.25">
      <c r="A817" t="s">
        <v>331</v>
      </c>
      <c r="B817" t="s">
        <v>347</v>
      </c>
      <c r="C817" t="s">
        <v>347</v>
      </c>
      <c r="D817" t="s">
        <v>347</v>
      </c>
      <c r="E817" t="s">
        <v>287</v>
      </c>
      <c r="F817" t="s">
        <v>344</v>
      </c>
      <c r="G817">
        <v>9</v>
      </c>
      <c r="H817" t="s">
        <v>355</v>
      </c>
      <c r="I817" t="s">
        <v>430</v>
      </c>
      <c r="J817" t="s">
        <v>432</v>
      </c>
      <c r="K817">
        <v>240</v>
      </c>
      <c r="L817" s="106">
        <v>6.1779998242855072E-2</v>
      </c>
      <c r="M817" s="106">
        <v>6.3479997217655182E-2</v>
      </c>
      <c r="N817">
        <v>1386</v>
      </c>
      <c r="O817" s="106">
        <v>7.9709999263286591E-2</v>
      </c>
      <c r="P817" s="106">
        <v>8.0959998071193695E-2</v>
      </c>
      <c r="Q817">
        <v>18498</v>
      </c>
      <c r="R817" s="106">
        <v>8.1320002675056458E-2</v>
      </c>
      <c r="S817" s="106">
        <v>8.343999832868576E-2</v>
      </c>
    </row>
    <row r="818" spans="1:19" x14ac:dyDescent="0.25">
      <c r="A818" t="s">
        <v>331</v>
      </c>
      <c r="B818" t="s">
        <v>347</v>
      </c>
      <c r="C818" t="s">
        <v>347</v>
      </c>
      <c r="D818" t="s">
        <v>347</v>
      </c>
      <c r="E818" t="s">
        <v>287</v>
      </c>
      <c r="F818" t="s">
        <v>344</v>
      </c>
      <c r="G818" s="105">
        <v>9</v>
      </c>
      <c r="H818" t="s">
        <v>355</v>
      </c>
      <c r="I818" t="s">
        <v>430</v>
      </c>
      <c r="J818" t="s">
        <v>435</v>
      </c>
      <c r="K818" s="105">
        <v>2</v>
      </c>
      <c r="L818" s="106">
        <v>5.0999998347833753E-4</v>
      </c>
      <c r="M818" s="106">
        <v>5.300000193528831E-4</v>
      </c>
      <c r="N818" s="105">
        <v>16</v>
      </c>
      <c r="O818" s="106">
        <v>9.2000002041459084E-4</v>
      </c>
      <c r="P818" s="106">
        <v>9.2999998014420271E-4</v>
      </c>
      <c r="Q818" s="105">
        <v>391</v>
      </c>
      <c r="R818" s="106">
        <v>1.7199999419972301E-3</v>
      </c>
      <c r="S818" s="107">
        <v>1.760000013746321E-3</v>
      </c>
    </row>
    <row r="819" spans="1:19" x14ac:dyDescent="0.25">
      <c r="A819" t="s">
        <v>331</v>
      </c>
      <c r="B819" t="s">
        <v>347</v>
      </c>
      <c r="C819" t="s">
        <v>347</v>
      </c>
      <c r="D819" t="s">
        <v>347</v>
      </c>
      <c r="E819" t="s">
        <v>287</v>
      </c>
      <c r="F819" t="s">
        <v>344</v>
      </c>
      <c r="G819" s="105">
        <v>9</v>
      </c>
      <c r="H819" t="s">
        <v>355</v>
      </c>
      <c r="I819" t="s">
        <v>430</v>
      </c>
      <c r="J819" t="s">
        <v>436</v>
      </c>
      <c r="K819" s="105">
        <v>59</v>
      </c>
      <c r="L819" s="106">
        <v>1.518999971449375E-2</v>
      </c>
      <c r="M819" s="106">
        <v>1.559999957680702E-2</v>
      </c>
      <c r="N819" s="105">
        <v>280</v>
      </c>
      <c r="O819" s="106">
        <v>1.610000059008598E-2</v>
      </c>
      <c r="P819" s="106">
        <v>1.6359999775886539E-2</v>
      </c>
      <c r="Q819" s="105">
        <v>6784</v>
      </c>
      <c r="R819" s="106">
        <v>2.9829999431967739E-2</v>
      </c>
      <c r="S819" s="107">
        <v>3.060000017285347E-2</v>
      </c>
    </row>
    <row r="820" spans="1:19" x14ac:dyDescent="0.25">
      <c r="A820" t="s">
        <v>331</v>
      </c>
      <c r="B820" t="s">
        <v>347</v>
      </c>
      <c r="C820" t="s">
        <v>347</v>
      </c>
      <c r="D820" t="s">
        <v>347</v>
      </c>
      <c r="E820" t="s">
        <v>287</v>
      </c>
      <c r="F820" t="s">
        <v>344</v>
      </c>
      <c r="G820" s="105">
        <v>9</v>
      </c>
      <c r="H820" t="s">
        <v>355</v>
      </c>
      <c r="I820" t="s">
        <v>430</v>
      </c>
      <c r="J820" t="s">
        <v>431</v>
      </c>
      <c r="K820" s="105">
        <v>1728</v>
      </c>
      <c r="L820" s="106">
        <v>0.44479000568389893</v>
      </c>
      <c r="M820" s="106">
        <v>0.45702001452445978</v>
      </c>
      <c r="N820" s="105">
        <v>6796</v>
      </c>
      <c r="O820" s="106">
        <v>0.39083999395370478</v>
      </c>
      <c r="P820" s="106">
        <v>0.39699000120162958</v>
      </c>
      <c r="Q820" s="105">
        <v>77035</v>
      </c>
      <c r="R820" s="106">
        <v>0.33867999911308289</v>
      </c>
      <c r="S820" s="107">
        <v>0.3474699854850769</v>
      </c>
    </row>
    <row r="821" spans="1:19" x14ac:dyDescent="0.25">
      <c r="A821" t="s">
        <v>331</v>
      </c>
      <c r="B821" t="s">
        <v>347</v>
      </c>
      <c r="C821" t="s">
        <v>347</v>
      </c>
      <c r="D821" t="s">
        <v>347</v>
      </c>
      <c r="E821" t="s">
        <v>287</v>
      </c>
      <c r="F821" t="s">
        <v>344</v>
      </c>
      <c r="G821">
        <v>9</v>
      </c>
      <c r="H821" t="s">
        <v>355</v>
      </c>
      <c r="I821" t="s">
        <v>430</v>
      </c>
      <c r="J821" t="s">
        <v>502</v>
      </c>
      <c r="K821">
        <v>1683</v>
      </c>
      <c r="L821" s="106">
        <v>0.43320000171661383</v>
      </c>
      <c r="M821" s="106">
        <v>0.44512000679969788</v>
      </c>
      <c r="N821">
        <v>8285</v>
      </c>
      <c r="O821" s="106">
        <v>0.47648000717163091</v>
      </c>
      <c r="P821" s="106">
        <v>0.48396998643875122</v>
      </c>
      <c r="Q821">
        <v>114008</v>
      </c>
      <c r="R821" s="106">
        <v>0.5012199878692627</v>
      </c>
      <c r="S821" s="106">
        <v>0.51424002647399902</v>
      </c>
    </row>
    <row r="822" spans="1:19" x14ac:dyDescent="0.25">
      <c r="A822" t="s">
        <v>331</v>
      </c>
      <c r="B822" t="s">
        <v>347</v>
      </c>
      <c r="C822" t="s">
        <v>347</v>
      </c>
      <c r="D822" t="s">
        <v>347</v>
      </c>
      <c r="E822" t="s">
        <v>287</v>
      </c>
      <c r="F822" t="s">
        <v>344</v>
      </c>
      <c r="G822" s="105">
        <v>9</v>
      </c>
      <c r="H822" t="s">
        <v>355</v>
      </c>
      <c r="I822" t="s">
        <v>430</v>
      </c>
      <c r="J822" t="s">
        <v>86</v>
      </c>
      <c r="K822" s="105">
        <v>104</v>
      </c>
      <c r="L822" s="106">
        <v>2.6769999414682388E-2</v>
      </c>
      <c r="N822" s="105">
        <v>269</v>
      </c>
      <c r="O822" s="106">
        <v>1.5469999983906749E-2</v>
      </c>
      <c r="Q822" s="105">
        <v>5756</v>
      </c>
      <c r="R822" s="106">
        <v>2.5310000404715541E-2</v>
      </c>
      <c r="S822" s="107"/>
    </row>
    <row r="823" spans="1:19" x14ac:dyDescent="0.25">
      <c r="A823" t="s">
        <v>331</v>
      </c>
      <c r="B823" t="s">
        <v>347</v>
      </c>
      <c r="C823" t="s">
        <v>347</v>
      </c>
      <c r="D823" t="s">
        <v>347</v>
      </c>
      <c r="E823" t="s">
        <v>287</v>
      </c>
      <c r="F823" t="s">
        <v>344</v>
      </c>
      <c r="G823" s="105">
        <v>9</v>
      </c>
      <c r="H823" t="s">
        <v>355</v>
      </c>
      <c r="I823" t="s">
        <v>401</v>
      </c>
      <c r="J823" t="s">
        <v>405</v>
      </c>
      <c r="K823" s="105">
        <v>3038</v>
      </c>
      <c r="L823" s="106">
        <v>0.78197997808456421</v>
      </c>
      <c r="M823" s="106">
        <v>0.81404000520706177</v>
      </c>
      <c r="N823" s="105">
        <v>13396</v>
      </c>
      <c r="O823" s="106">
        <v>0.77042001485824585</v>
      </c>
      <c r="P823" s="106">
        <v>0.79256999492645264</v>
      </c>
      <c r="Q823" s="105">
        <v>171311</v>
      </c>
      <c r="R823" s="106">
        <v>0.75314998626708984</v>
      </c>
      <c r="S823" s="107">
        <v>0.77806001901626587</v>
      </c>
    </row>
    <row r="824" spans="1:19" x14ac:dyDescent="0.25">
      <c r="A824" t="s">
        <v>331</v>
      </c>
      <c r="B824" t="s">
        <v>347</v>
      </c>
      <c r="C824" t="s">
        <v>347</v>
      </c>
      <c r="D824" t="s">
        <v>347</v>
      </c>
      <c r="E824" t="s">
        <v>287</v>
      </c>
      <c r="F824" t="s">
        <v>344</v>
      </c>
      <c r="G824">
        <v>9</v>
      </c>
      <c r="H824" t="s">
        <v>355</v>
      </c>
      <c r="I824" t="s">
        <v>401</v>
      </c>
      <c r="J824" t="s">
        <v>412</v>
      </c>
      <c r="K824">
        <v>308</v>
      </c>
      <c r="L824" s="106">
        <v>7.9279996454715729E-2</v>
      </c>
      <c r="M824" s="106">
        <v>8.2529999315738678E-2</v>
      </c>
      <c r="N824">
        <v>1558</v>
      </c>
      <c r="O824" s="106">
        <v>8.959999680519104E-2</v>
      </c>
      <c r="P824" s="106">
        <v>9.2179998755455017E-2</v>
      </c>
      <c r="Q824">
        <v>22313</v>
      </c>
      <c r="R824" s="106">
        <v>9.8099999129772186E-2</v>
      </c>
      <c r="S824" s="106">
        <v>0.10134000331163411</v>
      </c>
    </row>
    <row r="825" spans="1:19" x14ac:dyDescent="0.25">
      <c r="A825" t="s">
        <v>331</v>
      </c>
      <c r="B825" t="s">
        <v>347</v>
      </c>
      <c r="C825" t="s">
        <v>347</v>
      </c>
      <c r="D825" t="s">
        <v>347</v>
      </c>
      <c r="E825" t="s">
        <v>287</v>
      </c>
      <c r="F825" t="s">
        <v>344</v>
      </c>
      <c r="G825">
        <v>9</v>
      </c>
      <c r="H825" t="s">
        <v>355</v>
      </c>
      <c r="I825" t="s">
        <v>401</v>
      </c>
      <c r="J825" t="s">
        <v>413</v>
      </c>
      <c r="K825">
        <v>204</v>
      </c>
      <c r="L825" s="106">
        <v>5.2510000765323639E-2</v>
      </c>
      <c r="M825" s="106">
        <v>5.4659999907016747E-2</v>
      </c>
      <c r="N825">
        <v>1129</v>
      </c>
      <c r="O825" s="106">
        <v>6.492999941110611E-2</v>
      </c>
      <c r="P825" s="106">
        <v>6.679999828338623E-2</v>
      </c>
      <c r="Q825">
        <v>15680</v>
      </c>
      <c r="R825" s="106">
        <v>6.8939998745918274E-2</v>
      </c>
      <c r="S825" s="106">
        <v>7.1220003068447113E-2</v>
      </c>
    </row>
    <row r="826" spans="1:19" x14ac:dyDescent="0.25">
      <c r="A826" t="s">
        <v>331</v>
      </c>
      <c r="B826" t="s">
        <v>347</v>
      </c>
      <c r="C826" t="s">
        <v>347</v>
      </c>
      <c r="D826" t="s">
        <v>347</v>
      </c>
      <c r="E826" t="s">
        <v>287</v>
      </c>
      <c r="F826" t="s">
        <v>344</v>
      </c>
      <c r="G826">
        <v>9</v>
      </c>
      <c r="H826" t="s">
        <v>355</v>
      </c>
      <c r="I826" t="s">
        <v>401</v>
      </c>
      <c r="J826" t="s">
        <v>441</v>
      </c>
      <c r="K826">
        <v>153</v>
      </c>
      <c r="L826" s="106">
        <v>3.9379999041557312E-2</v>
      </c>
      <c r="N826">
        <v>486</v>
      </c>
      <c r="O826" s="106">
        <v>2.795000001788139E-2</v>
      </c>
      <c r="Q826">
        <v>7283</v>
      </c>
      <c r="R826" s="106">
        <v>3.2019998878240592E-2</v>
      </c>
    </row>
    <row r="827" spans="1:19" x14ac:dyDescent="0.25">
      <c r="A827" t="s">
        <v>331</v>
      </c>
      <c r="B827" t="s">
        <v>347</v>
      </c>
      <c r="C827" t="s">
        <v>347</v>
      </c>
      <c r="D827" t="s">
        <v>347</v>
      </c>
      <c r="E827" t="s">
        <v>287</v>
      </c>
      <c r="F827" t="s">
        <v>344</v>
      </c>
      <c r="G827" s="105">
        <v>9</v>
      </c>
      <c r="H827" t="s">
        <v>355</v>
      </c>
      <c r="I827" t="s">
        <v>401</v>
      </c>
      <c r="J827" t="s">
        <v>414</v>
      </c>
      <c r="K827" s="105">
        <v>182</v>
      </c>
      <c r="L827" s="106">
        <v>4.6849999576807022E-2</v>
      </c>
      <c r="M827" s="106">
        <v>4.8769999295473099E-2</v>
      </c>
      <c r="N827" s="105">
        <v>819</v>
      </c>
      <c r="O827" s="106">
        <v>4.7100000083446503E-2</v>
      </c>
      <c r="P827" s="106">
        <v>4.8459999263286591E-2</v>
      </c>
      <c r="Q827" s="105">
        <v>10872</v>
      </c>
      <c r="R827" s="106">
        <v>4.7800000756978989E-2</v>
      </c>
      <c r="S827" s="107">
        <v>4.9380000680685043E-2</v>
      </c>
    </row>
    <row r="828" spans="1:19" x14ac:dyDescent="0.25">
      <c r="A828" t="s">
        <v>331</v>
      </c>
      <c r="B828" t="s">
        <v>347</v>
      </c>
      <c r="C828" t="s">
        <v>347</v>
      </c>
      <c r="D828" t="s">
        <v>347</v>
      </c>
      <c r="E828" t="s">
        <v>120</v>
      </c>
      <c r="F828" t="s">
        <v>121</v>
      </c>
      <c r="G828" s="105">
        <v>10</v>
      </c>
      <c r="H828" t="s">
        <v>353</v>
      </c>
      <c r="I828" t="s">
        <v>349</v>
      </c>
      <c r="J828" t="s">
        <v>350</v>
      </c>
      <c r="K828" s="105">
        <v>13</v>
      </c>
      <c r="L828" s="106">
        <v>5.0800000317394733E-3</v>
      </c>
      <c r="N828" s="105">
        <v>58</v>
      </c>
      <c r="O828" s="106">
        <v>4.0099998004734516E-3</v>
      </c>
      <c r="Q828" s="105">
        <v>1130</v>
      </c>
      <c r="R828" s="106">
        <v>4.9700001254677773E-3</v>
      </c>
      <c r="S828" s="107"/>
    </row>
    <row r="829" spans="1:19" x14ac:dyDescent="0.25">
      <c r="A829" t="s">
        <v>331</v>
      </c>
      <c r="B829" t="s">
        <v>347</v>
      </c>
      <c r="C829" t="s">
        <v>347</v>
      </c>
      <c r="D829" t="s">
        <v>347</v>
      </c>
      <c r="E829" t="s">
        <v>120</v>
      </c>
      <c r="F829" t="s">
        <v>121</v>
      </c>
      <c r="G829" s="105">
        <v>10</v>
      </c>
      <c r="H829" t="s">
        <v>353</v>
      </c>
      <c r="I829" t="s">
        <v>349</v>
      </c>
      <c r="J829" t="s">
        <v>368</v>
      </c>
      <c r="K829" s="105">
        <v>108</v>
      </c>
      <c r="L829" s="106">
        <v>4.2169999331235893E-2</v>
      </c>
      <c r="N829" s="105">
        <v>480</v>
      </c>
      <c r="O829" s="106">
        <v>3.3149998635053628E-2</v>
      </c>
      <c r="Q829" s="105">
        <v>8418</v>
      </c>
      <c r="R829" s="106">
        <v>3.700999915599823E-2</v>
      </c>
      <c r="S829" s="107"/>
    </row>
    <row r="830" spans="1:19" x14ac:dyDescent="0.25">
      <c r="A830" t="s">
        <v>331</v>
      </c>
      <c r="B830" t="s">
        <v>347</v>
      </c>
      <c r="C830" t="s">
        <v>347</v>
      </c>
      <c r="D830" t="s">
        <v>347</v>
      </c>
      <c r="E830" t="s">
        <v>120</v>
      </c>
      <c r="F830" t="s">
        <v>121</v>
      </c>
      <c r="G830">
        <v>10</v>
      </c>
      <c r="H830" t="s">
        <v>353</v>
      </c>
      <c r="I830" t="s">
        <v>349</v>
      </c>
      <c r="J830" t="s">
        <v>369</v>
      </c>
      <c r="K830">
        <v>363</v>
      </c>
      <c r="L830" s="106">
        <v>0.14173999428749079</v>
      </c>
      <c r="N830">
        <v>1547</v>
      </c>
      <c r="O830" s="106">
        <v>0.1068499982357025</v>
      </c>
      <c r="Q830">
        <v>27454</v>
      </c>
      <c r="R830" s="106">
        <v>0.1207000017166138</v>
      </c>
    </row>
    <row r="831" spans="1:19" x14ac:dyDescent="0.25">
      <c r="A831" t="s">
        <v>331</v>
      </c>
      <c r="B831" t="s">
        <v>347</v>
      </c>
      <c r="C831" t="s">
        <v>347</v>
      </c>
      <c r="D831" t="s">
        <v>347</v>
      </c>
      <c r="E831" t="s">
        <v>120</v>
      </c>
      <c r="F831" t="s">
        <v>121</v>
      </c>
      <c r="G831" s="105">
        <v>10</v>
      </c>
      <c r="H831" t="s">
        <v>353</v>
      </c>
      <c r="I831" t="s">
        <v>349</v>
      </c>
      <c r="J831" t="s">
        <v>370</v>
      </c>
      <c r="K831" s="105">
        <v>629</v>
      </c>
      <c r="L831" s="106">
        <v>0.2456099987030029</v>
      </c>
      <c r="N831" s="105">
        <v>3348</v>
      </c>
      <c r="O831" s="106">
        <v>0.23125000298023221</v>
      </c>
      <c r="Q831" s="105">
        <v>55879</v>
      </c>
      <c r="R831" s="106">
        <v>0.24567000567913061</v>
      </c>
      <c r="S831" s="107"/>
    </row>
    <row r="832" spans="1:19" x14ac:dyDescent="0.25">
      <c r="A832" t="s">
        <v>331</v>
      </c>
      <c r="B832" t="s">
        <v>347</v>
      </c>
      <c r="C832" t="s">
        <v>347</v>
      </c>
      <c r="D832" t="s">
        <v>347</v>
      </c>
      <c r="E832" t="s">
        <v>120</v>
      </c>
      <c r="F832" t="s">
        <v>121</v>
      </c>
      <c r="G832">
        <v>10</v>
      </c>
      <c r="H832" t="s">
        <v>353</v>
      </c>
      <c r="I832" t="s">
        <v>349</v>
      </c>
      <c r="J832" t="s">
        <v>371</v>
      </c>
      <c r="K832">
        <v>627</v>
      </c>
      <c r="L832" s="106">
        <v>0.244829997420311</v>
      </c>
      <c r="N832">
        <v>3636</v>
      </c>
      <c r="O832" s="106">
        <v>0.25113999843597412</v>
      </c>
      <c r="Q832">
        <v>57982</v>
      </c>
      <c r="R832" s="106">
        <v>0.25490999221801758</v>
      </c>
    </row>
    <row r="833" spans="1:19" x14ac:dyDescent="0.25">
      <c r="A833" t="s">
        <v>331</v>
      </c>
      <c r="B833" t="s">
        <v>347</v>
      </c>
      <c r="C833" t="s">
        <v>347</v>
      </c>
      <c r="D833" t="s">
        <v>347</v>
      </c>
      <c r="E833" t="s">
        <v>120</v>
      </c>
      <c r="F833" t="s">
        <v>121</v>
      </c>
      <c r="G833" s="105">
        <v>10</v>
      </c>
      <c r="H833" t="s">
        <v>353</v>
      </c>
      <c r="I833" t="s">
        <v>349</v>
      </c>
      <c r="J833" t="s">
        <v>372</v>
      </c>
      <c r="K833" s="105">
        <v>485</v>
      </c>
      <c r="L833" s="106">
        <v>0.18938000500202179</v>
      </c>
      <c r="N833" s="105">
        <v>3104</v>
      </c>
      <c r="O833" s="106">
        <v>0.21438999474048609</v>
      </c>
      <c r="Q833" s="105">
        <v>44765</v>
      </c>
      <c r="R833" s="106">
        <v>0.19679999351501459</v>
      </c>
      <c r="S833" s="107"/>
    </row>
    <row r="834" spans="1:19" x14ac:dyDescent="0.25">
      <c r="A834" t="s">
        <v>331</v>
      </c>
      <c r="B834" t="s">
        <v>347</v>
      </c>
      <c r="C834" t="s">
        <v>347</v>
      </c>
      <c r="D834" t="s">
        <v>347</v>
      </c>
      <c r="E834" t="s">
        <v>120</v>
      </c>
      <c r="F834" t="s">
        <v>121</v>
      </c>
      <c r="G834">
        <v>10</v>
      </c>
      <c r="H834" t="s">
        <v>353</v>
      </c>
      <c r="I834" t="s">
        <v>349</v>
      </c>
      <c r="J834" t="s">
        <v>373</v>
      </c>
      <c r="K834">
        <v>336</v>
      </c>
      <c r="L834" s="106">
        <v>0.13120000064373019</v>
      </c>
      <c r="N834">
        <v>2305</v>
      </c>
      <c r="O834" s="106">
        <v>0.15920999646186829</v>
      </c>
      <c r="Q834">
        <v>31831</v>
      </c>
      <c r="R834" s="106">
        <v>0.1399399936199188</v>
      </c>
    </row>
    <row r="835" spans="1:19" x14ac:dyDescent="0.25">
      <c r="A835" t="s">
        <v>331</v>
      </c>
      <c r="B835" t="s">
        <v>347</v>
      </c>
      <c r="C835" t="s">
        <v>347</v>
      </c>
      <c r="D835" t="s">
        <v>347</v>
      </c>
      <c r="E835" t="s">
        <v>120</v>
      </c>
      <c r="F835" t="s">
        <v>121</v>
      </c>
      <c r="G835" s="105">
        <v>10</v>
      </c>
      <c r="H835" t="s">
        <v>353</v>
      </c>
      <c r="I835" t="s">
        <v>438</v>
      </c>
      <c r="J835" t="s">
        <v>48</v>
      </c>
      <c r="K835" s="105">
        <v>2089</v>
      </c>
      <c r="L835" s="106">
        <v>0.8156999945640564</v>
      </c>
      <c r="M835" s="106">
        <v>0.86251002550125122</v>
      </c>
      <c r="N835" s="105">
        <v>11915</v>
      </c>
      <c r="O835" s="106">
        <v>0.82296997308731079</v>
      </c>
      <c r="P835" s="106">
        <v>0.85620999336242676</v>
      </c>
      <c r="Q835" s="105">
        <v>186401</v>
      </c>
      <c r="R835" s="106">
        <v>0.81949001550674438</v>
      </c>
      <c r="S835" s="107">
        <v>0.8465999960899353</v>
      </c>
    </row>
    <row r="836" spans="1:19" x14ac:dyDescent="0.25">
      <c r="A836" t="s">
        <v>331</v>
      </c>
      <c r="B836" t="s">
        <v>347</v>
      </c>
      <c r="C836" t="s">
        <v>347</v>
      </c>
      <c r="D836" t="s">
        <v>347</v>
      </c>
      <c r="E836" t="s">
        <v>120</v>
      </c>
      <c r="F836" t="s">
        <v>121</v>
      </c>
      <c r="G836" s="105">
        <v>10</v>
      </c>
      <c r="H836" t="s">
        <v>353</v>
      </c>
      <c r="I836" t="s">
        <v>438</v>
      </c>
      <c r="J836" t="s">
        <v>42</v>
      </c>
      <c r="K836" s="105">
        <v>204</v>
      </c>
      <c r="L836" s="106">
        <v>7.9659998416900635E-2</v>
      </c>
      <c r="M836" s="106">
        <v>8.4229998290538788E-2</v>
      </c>
      <c r="N836" s="105">
        <v>1253</v>
      </c>
      <c r="O836" s="106">
        <v>8.6549997329711914E-2</v>
      </c>
      <c r="P836" s="106">
        <v>9.0039998292922974E-2</v>
      </c>
      <c r="Q836" s="105">
        <v>20350</v>
      </c>
      <c r="R836" s="106">
        <v>8.9469999074935913E-2</v>
      </c>
      <c r="S836" s="107">
        <v>9.2430002987384796E-2</v>
      </c>
    </row>
    <row r="837" spans="1:19" x14ac:dyDescent="0.25">
      <c r="A837" t="s">
        <v>331</v>
      </c>
      <c r="B837" t="s">
        <v>347</v>
      </c>
      <c r="C837" t="s">
        <v>347</v>
      </c>
      <c r="D837" t="s">
        <v>347</v>
      </c>
      <c r="E837" t="s">
        <v>120</v>
      </c>
      <c r="F837" t="s">
        <v>121</v>
      </c>
      <c r="G837">
        <v>10</v>
      </c>
      <c r="H837" t="s">
        <v>353</v>
      </c>
      <c r="I837" t="s">
        <v>438</v>
      </c>
      <c r="J837" t="s">
        <v>374</v>
      </c>
      <c r="K837">
        <v>129</v>
      </c>
      <c r="L837" s="106">
        <v>5.0370000302791602E-2</v>
      </c>
      <c r="M837" s="106">
        <v>5.3259998559951782E-2</v>
      </c>
      <c r="N837">
        <v>748</v>
      </c>
      <c r="O837" s="106">
        <v>5.1660001277923577E-2</v>
      </c>
      <c r="P837" s="106">
        <v>5.3750000894069672E-2</v>
      </c>
      <c r="Q837">
        <v>13425</v>
      </c>
      <c r="R837" s="106">
        <v>5.9020001441240311E-2</v>
      </c>
      <c r="S837" s="106">
        <v>6.0970000922679901E-2</v>
      </c>
    </row>
    <row r="838" spans="1:19" x14ac:dyDescent="0.25">
      <c r="A838" t="s">
        <v>331</v>
      </c>
      <c r="B838" t="s">
        <v>347</v>
      </c>
      <c r="C838" t="s">
        <v>347</v>
      </c>
      <c r="D838" t="s">
        <v>347</v>
      </c>
      <c r="E838" t="s">
        <v>120</v>
      </c>
      <c r="F838" t="s">
        <v>121</v>
      </c>
      <c r="G838" s="105">
        <v>10</v>
      </c>
      <c r="H838" t="s">
        <v>353</v>
      </c>
      <c r="I838" t="s">
        <v>438</v>
      </c>
      <c r="J838" t="s">
        <v>86</v>
      </c>
      <c r="K838" s="105">
        <v>139</v>
      </c>
      <c r="L838" s="106">
        <v>5.4280001670122147E-2</v>
      </c>
      <c r="N838" s="105">
        <v>562</v>
      </c>
      <c r="O838" s="106">
        <v>3.8819998502731323E-2</v>
      </c>
      <c r="Q838" s="105">
        <v>7283</v>
      </c>
      <c r="R838" s="106">
        <v>3.2019998878240592E-2</v>
      </c>
      <c r="S838" s="107"/>
    </row>
    <row r="839" spans="1:19" x14ac:dyDescent="0.25">
      <c r="A839" t="s">
        <v>331</v>
      </c>
      <c r="B839" t="s">
        <v>347</v>
      </c>
      <c r="C839" t="s">
        <v>347</v>
      </c>
      <c r="D839" t="s">
        <v>347</v>
      </c>
      <c r="E839" t="s">
        <v>120</v>
      </c>
      <c r="F839" t="s">
        <v>121</v>
      </c>
      <c r="G839" s="105">
        <v>10</v>
      </c>
      <c r="H839" t="s">
        <v>353</v>
      </c>
      <c r="I839" t="s">
        <v>375</v>
      </c>
      <c r="J839" t="s">
        <v>376</v>
      </c>
      <c r="K839" s="105">
        <v>550</v>
      </c>
      <c r="L839" s="106">
        <v>0.2147600054740906</v>
      </c>
      <c r="N839" s="105">
        <v>3012</v>
      </c>
      <c r="O839" s="106">
        <v>0.20803999900817871</v>
      </c>
      <c r="Q839" s="105">
        <v>47189</v>
      </c>
      <c r="R839" s="106">
        <v>0.20746000111103061</v>
      </c>
      <c r="S839" s="107"/>
    </row>
    <row r="840" spans="1:19" x14ac:dyDescent="0.25">
      <c r="A840" t="s">
        <v>331</v>
      </c>
      <c r="B840" t="s">
        <v>347</v>
      </c>
      <c r="C840" t="s">
        <v>347</v>
      </c>
      <c r="D840" t="s">
        <v>347</v>
      </c>
      <c r="E840" t="s">
        <v>120</v>
      </c>
      <c r="F840" t="s">
        <v>121</v>
      </c>
      <c r="G840" s="105">
        <v>10</v>
      </c>
      <c r="H840" t="s">
        <v>353</v>
      </c>
      <c r="I840" t="s">
        <v>375</v>
      </c>
      <c r="J840" t="s">
        <v>377</v>
      </c>
      <c r="K840" s="105">
        <v>524</v>
      </c>
      <c r="L840" s="106">
        <v>0.2046100050210953</v>
      </c>
      <c r="N840" s="105">
        <v>3014</v>
      </c>
      <c r="O840" s="106">
        <v>0.20817999541759491</v>
      </c>
      <c r="Q840" s="105">
        <v>47420</v>
      </c>
      <c r="R840" s="106">
        <v>0.20848000049591059</v>
      </c>
      <c r="S840" s="107"/>
    </row>
    <row r="841" spans="1:19" x14ac:dyDescent="0.25">
      <c r="A841" t="s">
        <v>331</v>
      </c>
      <c r="B841" t="s">
        <v>347</v>
      </c>
      <c r="C841" t="s">
        <v>347</v>
      </c>
      <c r="D841" t="s">
        <v>347</v>
      </c>
      <c r="E841" t="s">
        <v>120</v>
      </c>
      <c r="F841" t="s">
        <v>121</v>
      </c>
      <c r="G841" s="105">
        <v>10</v>
      </c>
      <c r="H841" t="s">
        <v>353</v>
      </c>
      <c r="I841" t="s">
        <v>375</v>
      </c>
      <c r="J841" t="s">
        <v>378</v>
      </c>
      <c r="K841" s="105">
        <v>437</v>
      </c>
      <c r="L841" s="106">
        <v>0.1706400066614151</v>
      </c>
      <c r="N841" s="105">
        <v>2478</v>
      </c>
      <c r="O841" s="106">
        <v>0.17115999758243561</v>
      </c>
      <c r="Q841" s="105">
        <v>37332</v>
      </c>
      <c r="R841" s="106">
        <v>0.1641300022602081</v>
      </c>
      <c r="S841" s="107"/>
    </row>
    <row r="842" spans="1:19" x14ac:dyDescent="0.25">
      <c r="A842" t="s">
        <v>331</v>
      </c>
      <c r="B842" t="s">
        <v>347</v>
      </c>
      <c r="C842" t="s">
        <v>347</v>
      </c>
      <c r="D842" t="s">
        <v>347</v>
      </c>
      <c r="E842" t="s">
        <v>120</v>
      </c>
      <c r="F842" t="s">
        <v>121</v>
      </c>
      <c r="G842" s="105">
        <v>10</v>
      </c>
      <c r="H842" t="s">
        <v>353</v>
      </c>
      <c r="I842" t="s">
        <v>375</v>
      </c>
      <c r="J842" t="s">
        <v>379</v>
      </c>
      <c r="K842" s="105">
        <v>525</v>
      </c>
      <c r="L842" s="106">
        <v>0.20499999821186071</v>
      </c>
      <c r="N842" s="105">
        <v>3078</v>
      </c>
      <c r="O842" s="106">
        <v>0.2125999927520752</v>
      </c>
      <c r="Q842" s="105">
        <v>47525</v>
      </c>
      <c r="R842" s="106">
        <v>0.20893999934196469</v>
      </c>
      <c r="S842" s="107"/>
    </row>
    <row r="843" spans="1:19" x14ac:dyDescent="0.25">
      <c r="A843" t="s">
        <v>331</v>
      </c>
      <c r="B843" t="s">
        <v>347</v>
      </c>
      <c r="C843" t="s">
        <v>347</v>
      </c>
      <c r="D843" t="s">
        <v>347</v>
      </c>
      <c r="E843" t="s">
        <v>120</v>
      </c>
      <c r="F843" t="s">
        <v>121</v>
      </c>
      <c r="G843" s="105">
        <v>10</v>
      </c>
      <c r="H843" t="s">
        <v>353</v>
      </c>
      <c r="I843" t="s">
        <v>375</v>
      </c>
      <c r="J843" t="s">
        <v>380</v>
      </c>
      <c r="K843" s="105">
        <v>525</v>
      </c>
      <c r="L843" s="106">
        <v>0.20499999821186071</v>
      </c>
      <c r="N843" s="105">
        <v>2896</v>
      </c>
      <c r="O843" s="106">
        <v>0.20002999901771551</v>
      </c>
      <c r="Q843" s="105">
        <v>47993</v>
      </c>
      <c r="R843" s="106">
        <v>0.210999995470047</v>
      </c>
      <c r="S843" s="107"/>
    </row>
    <row r="844" spans="1:19" x14ac:dyDescent="0.25">
      <c r="A844" t="s">
        <v>331</v>
      </c>
      <c r="B844" t="s">
        <v>347</v>
      </c>
      <c r="C844" t="s">
        <v>347</v>
      </c>
      <c r="D844" t="s">
        <v>347</v>
      </c>
      <c r="E844" t="s">
        <v>120</v>
      </c>
      <c r="F844" t="s">
        <v>121</v>
      </c>
      <c r="G844">
        <v>10</v>
      </c>
      <c r="H844" t="s">
        <v>353</v>
      </c>
      <c r="I844" t="s">
        <v>381</v>
      </c>
      <c r="J844" t="s">
        <v>382</v>
      </c>
      <c r="K844">
        <v>60</v>
      </c>
      <c r="L844" s="106">
        <v>2.342999912798405E-2</v>
      </c>
      <c r="M844" s="106">
        <v>2.696999907493591E-2</v>
      </c>
      <c r="N844">
        <v>339</v>
      </c>
      <c r="O844" s="106">
        <v>2.3409999907016751E-2</v>
      </c>
      <c r="P844" s="106">
        <v>2.8640000149607658E-2</v>
      </c>
      <c r="Q844">
        <v>5423</v>
      </c>
      <c r="R844" s="106">
        <v>2.384000085294247E-2</v>
      </c>
      <c r="S844" s="106">
        <v>3.0780000612139698E-2</v>
      </c>
    </row>
    <row r="845" spans="1:19" x14ac:dyDescent="0.25">
      <c r="A845" t="s">
        <v>331</v>
      </c>
      <c r="B845" t="s">
        <v>347</v>
      </c>
      <c r="C845" t="s">
        <v>347</v>
      </c>
      <c r="D845" t="s">
        <v>347</v>
      </c>
      <c r="E845" t="s">
        <v>120</v>
      </c>
      <c r="F845" t="s">
        <v>121</v>
      </c>
      <c r="G845" s="105">
        <v>10</v>
      </c>
      <c r="H845" t="s">
        <v>353</v>
      </c>
      <c r="I845" t="s">
        <v>381</v>
      </c>
      <c r="J845" t="s">
        <v>383</v>
      </c>
      <c r="K845" s="105">
        <v>295</v>
      </c>
      <c r="L845" s="106">
        <v>0.11518999934196469</v>
      </c>
      <c r="M845" s="106">
        <v>0.1325799971818924</v>
      </c>
      <c r="N845" s="105">
        <v>1357</v>
      </c>
      <c r="O845" s="106">
        <v>9.3730002641677856E-2</v>
      </c>
      <c r="P845" s="106">
        <v>0.11462999880313871</v>
      </c>
      <c r="Q845" s="105">
        <v>26007</v>
      </c>
      <c r="R845" s="106">
        <v>0.11433999985456469</v>
      </c>
      <c r="S845" s="107">
        <v>0.1476300060749054</v>
      </c>
    </row>
    <row r="846" spans="1:19" x14ac:dyDescent="0.25">
      <c r="A846" t="s">
        <v>331</v>
      </c>
      <c r="B846" t="s">
        <v>347</v>
      </c>
      <c r="C846" t="s">
        <v>347</v>
      </c>
      <c r="D846" t="s">
        <v>347</v>
      </c>
      <c r="E846" t="s">
        <v>120</v>
      </c>
      <c r="F846" t="s">
        <v>121</v>
      </c>
      <c r="G846">
        <v>10</v>
      </c>
      <c r="H846" t="s">
        <v>353</v>
      </c>
      <c r="I846" t="s">
        <v>381</v>
      </c>
      <c r="J846" t="s">
        <v>384</v>
      </c>
      <c r="K846">
        <v>1870</v>
      </c>
      <c r="L846" s="106">
        <v>0.73018002510070801</v>
      </c>
      <c r="M846" s="106">
        <v>0.8404499888420105</v>
      </c>
      <c r="N846">
        <v>10142</v>
      </c>
      <c r="O846" s="106">
        <v>0.70051002502441406</v>
      </c>
      <c r="P846" s="106">
        <v>0.85672998428344727</v>
      </c>
      <c r="Q846">
        <v>144739</v>
      </c>
      <c r="R846" s="106">
        <v>0.6363300085067749</v>
      </c>
      <c r="S846" s="106">
        <v>0.82159000635147095</v>
      </c>
    </row>
    <row r="847" spans="1:19" x14ac:dyDescent="0.25">
      <c r="A847" t="s">
        <v>331</v>
      </c>
      <c r="B847" t="s">
        <v>347</v>
      </c>
      <c r="C847" t="s">
        <v>347</v>
      </c>
      <c r="D847" t="s">
        <v>347</v>
      </c>
      <c r="E847" t="s">
        <v>120</v>
      </c>
      <c r="F847" t="s">
        <v>121</v>
      </c>
      <c r="G847" s="105">
        <v>10</v>
      </c>
      <c r="H847" t="s">
        <v>353</v>
      </c>
      <c r="I847" t="s">
        <v>381</v>
      </c>
      <c r="J847" t="s">
        <v>385</v>
      </c>
      <c r="K847" s="105">
        <v>336</v>
      </c>
      <c r="L847" s="106">
        <v>0.13120000064373019</v>
      </c>
      <c r="N847" s="105">
        <v>2640</v>
      </c>
      <c r="O847" s="106">
        <v>0.18234999477863309</v>
      </c>
      <c r="Q847" s="105">
        <v>51290</v>
      </c>
      <c r="R847" s="106">
        <v>0.22549000382423401</v>
      </c>
      <c r="S847" s="107"/>
    </row>
    <row r="848" spans="1:19" x14ac:dyDescent="0.25">
      <c r="A848" t="s">
        <v>331</v>
      </c>
      <c r="B848" t="s">
        <v>347</v>
      </c>
      <c r="C848" t="s">
        <v>347</v>
      </c>
      <c r="D848" t="s">
        <v>347</v>
      </c>
      <c r="E848" t="s">
        <v>120</v>
      </c>
      <c r="F848" t="s">
        <v>121</v>
      </c>
      <c r="G848" s="105">
        <v>10</v>
      </c>
      <c r="H848" t="s">
        <v>353</v>
      </c>
      <c r="I848" t="s">
        <v>386</v>
      </c>
      <c r="J848" t="s">
        <v>387</v>
      </c>
      <c r="K848" s="105">
        <v>84</v>
      </c>
      <c r="L848" s="106">
        <v>3.2800000160932541E-2</v>
      </c>
      <c r="M848" s="106">
        <v>3.3110000193119049E-2</v>
      </c>
      <c r="N848" s="105">
        <v>337</v>
      </c>
      <c r="O848" s="106">
        <v>2.3280000314116481E-2</v>
      </c>
      <c r="P848" s="106">
        <v>2.3739999160170559E-2</v>
      </c>
      <c r="Q848" s="105">
        <v>12181</v>
      </c>
      <c r="R848" s="106">
        <v>5.3550001233816147E-2</v>
      </c>
      <c r="S848" s="107">
        <v>5.4999999701976783E-2</v>
      </c>
    </row>
    <row r="849" spans="1:19" x14ac:dyDescent="0.25">
      <c r="A849" t="s">
        <v>331</v>
      </c>
      <c r="B849" t="s">
        <v>347</v>
      </c>
      <c r="C849" t="s">
        <v>347</v>
      </c>
      <c r="D849" t="s">
        <v>347</v>
      </c>
      <c r="E849" t="s">
        <v>120</v>
      </c>
      <c r="F849" t="s">
        <v>121</v>
      </c>
      <c r="G849" s="105">
        <v>10</v>
      </c>
      <c r="H849" t="s">
        <v>353</v>
      </c>
      <c r="I849" t="s">
        <v>386</v>
      </c>
      <c r="J849" t="s">
        <v>388</v>
      </c>
      <c r="K849" s="105">
        <v>19</v>
      </c>
      <c r="L849" s="106">
        <v>7.4200001545250416E-3</v>
      </c>
      <c r="M849" s="106">
        <v>7.4900002218782902E-3</v>
      </c>
      <c r="N849" s="105">
        <v>127</v>
      </c>
      <c r="O849" s="106">
        <v>8.7700001895427704E-3</v>
      </c>
      <c r="P849" s="106">
        <v>8.9499996975064278E-3</v>
      </c>
      <c r="Q849" s="105">
        <v>6321</v>
      </c>
      <c r="R849" s="106">
        <v>2.77900006622076E-2</v>
      </c>
      <c r="S849" s="107">
        <v>2.8540000319480899E-2</v>
      </c>
    </row>
    <row r="850" spans="1:19" x14ac:dyDescent="0.25">
      <c r="A850" t="s">
        <v>331</v>
      </c>
      <c r="B850" t="s">
        <v>347</v>
      </c>
      <c r="C850" t="s">
        <v>347</v>
      </c>
      <c r="D850" t="s">
        <v>347</v>
      </c>
      <c r="E850" t="s">
        <v>120</v>
      </c>
      <c r="F850" t="s">
        <v>121</v>
      </c>
      <c r="G850">
        <v>10</v>
      </c>
      <c r="H850" t="s">
        <v>353</v>
      </c>
      <c r="I850" t="s">
        <v>386</v>
      </c>
      <c r="J850" t="s">
        <v>85</v>
      </c>
      <c r="K850">
        <v>31</v>
      </c>
      <c r="L850" s="106">
        <v>1.2099999934434891E-2</v>
      </c>
      <c r="M850" s="106">
        <v>1.2219999916851521E-2</v>
      </c>
      <c r="N850">
        <v>259</v>
      </c>
      <c r="O850" s="106">
        <v>1.789000071585178E-2</v>
      </c>
      <c r="P850" s="106">
        <v>1.8239999189972881E-2</v>
      </c>
      <c r="Q850">
        <v>4872</v>
      </c>
      <c r="R850" s="106">
        <v>2.1420000120997429E-2</v>
      </c>
      <c r="S850" s="106">
        <v>2.199999988079071E-2</v>
      </c>
    </row>
    <row r="851" spans="1:19" x14ac:dyDescent="0.25">
      <c r="A851" t="s">
        <v>331</v>
      </c>
      <c r="B851" t="s">
        <v>347</v>
      </c>
      <c r="C851" t="s">
        <v>347</v>
      </c>
      <c r="D851" t="s">
        <v>347</v>
      </c>
      <c r="E851" t="s">
        <v>120</v>
      </c>
      <c r="F851" t="s">
        <v>121</v>
      </c>
      <c r="G851">
        <v>10</v>
      </c>
      <c r="H851" t="s">
        <v>353</v>
      </c>
      <c r="I851" t="s">
        <v>386</v>
      </c>
      <c r="J851" t="s">
        <v>389</v>
      </c>
      <c r="K851">
        <v>23</v>
      </c>
      <c r="L851" s="106">
        <v>8.9800003916025162E-3</v>
      </c>
      <c r="M851" s="106">
        <v>9.0699996799230576E-3</v>
      </c>
      <c r="N851">
        <v>177</v>
      </c>
      <c r="O851" s="106">
        <v>1.223000045865774E-2</v>
      </c>
      <c r="P851" s="106">
        <v>1.2470000423490999E-2</v>
      </c>
      <c r="Q851">
        <v>4049</v>
      </c>
      <c r="R851" s="106">
        <v>1.779999956488609E-2</v>
      </c>
      <c r="S851" s="106">
        <v>1.8279999494552609E-2</v>
      </c>
    </row>
    <row r="852" spans="1:19" x14ac:dyDescent="0.25">
      <c r="A852" t="s">
        <v>331</v>
      </c>
      <c r="B852" t="s">
        <v>347</v>
      </c>
      <c r="C852" t="s">
        <v>347</v>
      </c>
      <c r="D852" t="s">
        <v>347</v>
      </c>
      <c r="E852" t="s">
        <v>120</v>
      </c>
      <c r="F852" t="s">
        <v>121</v>
      </c>
      <c r="G852" s="105">
        <v>10</v>
      </c>
      <c r="H852" t="s">
        <v>353</v>
      </c>
      <c r="I852" t="s">
        <v>386</v>
      </c>
      <c r="J852" t="s">
        <v>86</v>
      </c>
      <c r="K852" s="105">
        <v>24</v>
      </c>
      <c r="L852" s="106">
        <v>9.3700001016259193E-3</v>
      </c>
      <c r="N852" s="105">
        <v>281</v>
      </c>
      <c r="O852" s="106">
        <v>1.9409999251365662E-2</v>
      </c>
      <c r="Q852" s="105">
        <v>5972</v>
      </c>
      <c r="R852" s="106">
        <v>2.6259999722242359E-2</v>
      </c>
      <c r="S852" s="107"/>
    </row>
    <row r="853" spans="1:19" x14ac:dyDescent="0.25">
      <c r="A853" t="s">
        <v>331</v>
      </c>
      <c r="B853" t="s">
        <v>347</v>
      </c>
      <c r="C853" t="s">
        <v>347</v>
      </c>
      <c r="D853" t="s">
        <v>347</v>
      </c>
      <c r="E853" t="s">
        <v>120</v>
      </c>
      <c r="F853" t="s">
        <v>121</v>
      </c>
      <c r="G853" s="105">
        <v>10</v>
      </c>
      <c r="H853" t="s">
        <v>353</v>
      </c>
      <c r="I853" t="s">
        <v>386</v>
      </c>
      <c r="J853" t="s">
        <v>84</v>
      </c>
      <c r="K853" s="105">
        <v>2380</v>
      </c>
      <c r="L853" s="106">
        <v>0.92931997776031494</v>
      </c>
      <c r="M853" s="106">
        <v>0.93812000751495361</v>
      </c>
      <c r="N853" s="105">
        <v>13297</v>
      </c>
      <c r="O853" s="106">
        <v>0.91842997074127197</v>
      </c>
      <c r="P853" s="106">
        <v>0.93660998344421387</v>
      </c>
      <c r="Q853" s="105">
        <v>194064</v>
      </c>
      <c r="R853" s="106">
        <v>0.85317999124526978</v>
      </c>
      <c r="S853" s="107">
        <v>0.87619000673294067</v>
      </c>
    </row>
    <row r="854" spans="1:19" x14ac:dyDescent="0.25">
      <c r="A854" t="s">
        <v>331</v>
      </c>
      <c r="B854" t="s">
        <v>347</v>
      </c>
      <c r="C854" t="s">
        <v>347</v>
      </c>
      <c r="D854" t="s">
        <v>347</v>
      </c>
      <c r="E854" t="s">
        <v>120</v>
      </c>
      <c r="F854" t="s">
        <v>121</v>
      </c>
      <c r="G854" s="105">
        <v>10</v>
      </c>
      <c r="H854" t="s">
        <v>353</v>
      </c>
      <c r="I854" t="s">
        <v>419</v>
      </c>
      <c r="J854" t="s">
        <v>390</v>
      </c>
      <c r="K854" s="105">
        <v>336</v>
      </c>
      <c r="L854" s="106">
        <v>0.13120000064373019</v>
      </c>
      <c r="N854" s="105">
        <v>2640</v>
      </c>
      <c r="O854" s="106">
        <v>0.18234999477863309</v>
      </c>
      <c r="Q854" s="105">
        <v>51290</v>
      </c>
      <c r="R854" s="106">
        <v>0.22549000382423401</v>
      </c>
      <c r="S854" s="107"/>
    </row>
    <row r="855" spans="1:19" x14ac:dyDescent="0.25">
      <c r="A855" t="s">
        <v>331</v>
      </c>
      <c r="B855" t="s">
        <v>347</v>
      </c>
      <c r="C855" t="s">
        <v>347</v>
      </c>
      <c r="D855" t="s">
        <v>347</v>
      </c>
      <c r="E855" t="s">
        <v>120</v>
      </c>
      <c r="F855" t="s">
        <v>121</v>
      </c>
      <c r="G855" s="105">
        <v>10</v>
      </c>
      <c r="H855" t="s">
        <v>353</v>
      </c>
      <c r="I855" t="s">
        <v>419</v>
      </c>
      <c r="J855" t="s">
        <v>391</v>
      </c>
      <c r="K855" s="105">
        <v>295</v>
      </c>
      <c r="L855" s="106">
        <v>0.11518999934196469</v>
      </c>
      <c r="M855" s="106">
        <v>0.1325799971818924</v>
      </c>
      <c r="N855" s="105">
        <v>1357</v>
      </c>
      <c r="O855" s="106">
        <v>9.3730002641677856E-2</v>
      </c>
      <c r="P855" s="106">
        <v>0.11462999880313871</v>
      </c>
      <c r="Q855" s="105">
        <v>26007</v>
      </c>
      <c r="R855" s="106">
        <v>0.11433999985456469</v>
      </c>
      <c r="S855" s="107">
        <v>0.1476300060749054</v>
      </c>
    </row>
    <row r="856" spans="1:19" x14ac:dyDescent="0.25">
      <c r="A856" t="s">
        <v>331</v>
      </c>
      <c r="B856" t="s">
        <v>347</v>
      </c>
      <c r="C856" t="s">
        <v>347</v>
      </c>
      <c r="D856" t="s">
        <v>347</v>
      </c>
      <c r="E856" t="s">
        <v>120</v>
      </c>
      <c r="F856" t="s">
        <v>121</v>
      </c>
      <c r="G856" s="105">
        <v>10</v>
      </c>
      <c r="H856" t="s">
        <v>353</v>
      </c>
      <c r="I856" t="s">
        <v>419</v>
      </c>
      <c r="J856" t="s">
        <v>392</v>
      </c>
      <c r="K856" s="105">
        <v>908</v>
      </c>
      <c r="L856" s="106">
        <v>0.35455000400543207</v>
      </c>
      <c r="M856" s="106">
        <v>0.40808999538421631</v>
      </c>
      <c r="N856" s="105">
        <v>4976</v>
      </c>
      <c r="O856" s="106">
        <v>0.34369000792503362</v>
      </c>
      <c r="P856" s="106">
        <v>0.42034000158309942</v>
      </c>
      <c r="Q856" s="105">
        <v>69347</v>
      </c>
      <c r="R856" s="106">
        <v>0.30487999320030212</v>
      </c>
      <c r="S856" s="107">
        <v>0.39364001154899603</v>
      </c>
    </row>
    <row r="857" spans="1:19" x14ac:dyDescent="0.25">
      <c r="A857" t="s">
        <v>331</v>
      </c>
      <c r="B857" t="s">
        <v>347</v>
      </c>
      <c r="C857" t="s">
        <v>347</v>
      </c>
      <c r="D857" t="s">
        <v>347</v>
      </c>
      <c r="E857" t="s">
        <v>120</v>
      </c>
      <c r="F857" t="s">
        <v>121</v>
      </c>
      <c r="G857" s="105">
        <v>10</v>
      </c>
      <c r="H857" t="s">
        <v>353</v>
      </c>
      <c r="I857" t="s">
        <v>419</v>
      </c>
      <c r="J857" t="s">
        <v>393</v>
      </c>
      <c r="K857" s="105">
        <v>829</v>
      </c>
      <c r="L857" s="106">
        <v>0.32370001077651978</v>
      </c>
      <c r="M857" s="106">
        <v>0.37257999181747442</v>
      </c>
      <c r="N857" s="105">
        <v>4559</v>
      </c>
      <c r="O857" s="106">
        <v>0.31488999724388123</v>
      </c>
      <c r="P857" s="106">
        <v>0.38512000441551208</v>
      </c>
      <c r="Q857" s="105">
        <v>66079</v>
      </c>
      <c r="R857" s="106">
        <v>0.29050999879837042</v>
      </c>
      <c r="S857" s="107">
        <v>0.37509000301361078</v>
      </c>
    </row>
    <row r="858" spans="1:19" x14ac:dyDescent="0.25">
      <c r="A858" t="s">
        <v>331</v>
      </c>
      <c r="B858" t="s">
        <v>347</v>
      </c>
      <c r="C858" t="s">
        <v>347</v>
      </c>
      <c r="D858" t="s">
        <v>347</v>
      </c>
      <c r="E858" t="s">
        <v>120</v>
      </c>
      <c r="F858" t="s">
        <v>121</v>
      </c>
      <c r="G858" s="105">
        <v>10</v>
      </c>
      <c r="H858" t="s">
        <v>353</v>
      </c>
      <c r="I858" t="s">
        <v>419</v>
      </c>
      <c r="J858" t="s">
        <v>394</v>
      </c>
      <c r="K858" s="105">
        <v>193</v>
      </c>
      <c r="L858" s="106">
        <v>7.5360000133514404E-2</v>
      </c>
      <c r="M858" s="106">
        <v>8.6740002036094666E-2</v>
      </c>
      <c r="N858" s="105">
        <v>946</v>
      </c>
      <c r="O858" s="106">
        <v>6.5339997410774231E-2</v>
      </c>
      <c r="P858" s="106">
        <v>7.9910002648830414E-2</v>
      </c>
      <c r="Q858" s="105">
        <v>14736</v>
      </c>
      <c r="R858" s="106">
        <v>6.4790003001689911E-2</v>
      </c>
      <c r="S858" s="107">
        <v>8.3650000393390656E-2</v>
      </c>
    </row>
    <row r="859" spans="1:19" x14ac:dyDescent="0.25">
      <c r="A859" t="s">
        <v>331</v>
      </c>
      <c r="B859" t="s">
        <v>347</v>
      </c>
      <c r="C859" t="s">
        <v>347</v>
      </c>
      <c r="D859" t="s">
        <v>347</v>
      </c>
      <c r="E859" t="s">
        <v>120</v>
      </c>
      <c r="F859" t="s">
        <v>121</v>
      </c>
      <c r="G859" s="105">
        <v>10</v>
      </c>
      <c r="H859" t="s">
        <v>353</v>
      </c>
      <c r="I859" t="s">
        <v>439</v>
      </c>
      <c r="J859" t="s">
        <v>440</v>
      </c>
      <c r="K859" s="105">
        <v>336</v>
      </c>
      <c r="L859" s="106">
        <v>0.13120000064373019</v>
      </c>
      <c r="N859" s="105">
        <v>2640</v>
      </c>
      <c r="O859" s="106">
        <v>0.18234999477863309</v>
      </c>
      <c r="Q859" s="105">
        <v>51290</v>
      </c>
      <c r="R859" s="106">
        <v>0.22549000382423401</v>
      </c>
      <c r="S859" s="107"/>
    </row>
    <row r="860" spans="1:19" x14ac:dyDescent="0.25">
      <c r="A860" t="s">
        <v>331</v>
      </c>
      <c r="B860" t="s">
        <v>347</v>
      </c>
      <c r="C860" t="s">
        <v>347</v>
      </c>
      <c r="D860" t="s">
        <v>347</v>
      </c>
      <c r="E860" t="s">
        <v>120</v>
      </c>
      <c r="F860" t="s">
        <v>121</v>
      </c>
      <c r="G860" s="105">
        <v>10</v>
      </c>
      <c r="H860" t="s">
        <v>353</v>
      </c>
      <c r="I860" t="s">
        <v>439</v>
      </c>
      <c r="J860" t="s">
        <v>442</v>
      </c>
      <c r="K860" s="105">
        <v>2225</v>
      </c>
      <c r="L860" s="106">
        <v>0.86879998445510864</v>
      </c>
      <c r="M860" s="106">
        <v>1</v>
      </c>
      <c r="N860" s="105">
        <v>11838</v>
      </c>
      <c r="O860" s="106">
        <v>0.81765002012252808</v>
      </c>
      <c r="P860" s="106">
        <v>1</v>
      </c>
      <c r="Q860" s="105">
        <v>176169</v>
      </c>
      <c r="R860" s="106">
        <v>0.77451002597808838</v>
      </c>
      <c r="S860" s="107">
        <v>1</v>
      </c>
    </row>
    <row r="861" spans="1:19" x14ac:dyDescent="0.25">
      <c r="A861" t="s">
        <v>331</v>
      </c>
      <c r="B861" t="s">
        <v>347</v>
      </c>
      <c r="C861" t="s">
        <v>347</v>
      </c>
      <c r="D861" t="s">
        <v>347</v>
      </c>
      <c r="E861" t="s">
        <v>120</v>
      </c>
      <c r="F861" t="s">
        <v>121</v>
      </c>
      <c r="G861" s="105">
        <v>10</v>
      </c>
      <c r="H861" t="s">
        <v>353</v>
      </c>
      <c r="I861" t="s">
        <v>395</v>
      </c>
      <c r="J861" t="s">
        <v>396</v>
      </c>
      <c r="K861" s="105">
        <v>2554</v>
      </c>
      <c r="L861" s="106">
        <v>0.99726998805999756</v>
      </c>
      <c r="N861" s="105">
        <v>14387</v>
      </c>
      <c r="O861" s="106">
        <v>0.9937099814414978</v>
      </c>
      <c r="Q861" s="105">
        <v>225832</v>
      </c>
      <c r="R861" s="106">
        <v>0.99285000562667847</v>
      </c>
      <c r="S861" s="107"/>
    </row>
    <row r="862" spans="1:19" x14ac:dyDescent="0.25">
      <c r="A862" t="s">
        <v>331</v>
      </c>
      <c r="B862" t="s">
        <v>347</v>
      </c>
      <c r="C862" t="s">
        <v>347</v>
      </c>
      <c r="D862" t="s">
        <v>347</v>
      </c>
      <c r="E862" t="s">
        <v>120</v>
      </c>
      <c r="F862" t="s">
        <v>121</v>
      </c>
      <c r="G862" s="105">
        <v>10</v>
      </c>
      <c r="H862" t="s">
        <v>353</v>
      </c>
      <c r="I862" t="s">
        <v>395</v>
      </c>
      <c r="J862" t="s">
        <v>397</v>
      </c>
      <c r="K862" s="105">
        <v>7</v>
      </c>
      <c r="L862" s="106">
        <v>2.7300000656396151E-3</v>
      </c>
      <c r="N862" s="105">
        <v>91</v>
      </c>
      <c r="O862" s="106">
        <v>6.289999932050705E-3</v>
      </c>
      <c r="Q862" s="105">
        <v>1627</v>
      </c>
      <c r="R862" s="106">
        <v>7.1499999612569809E-3</v>
      </c>
      <c r="S862" s="107"/>
    </row>
    <row r="863" spans="1:19" x14ac:dyDescent="0.25">
      <c r="A863" t="s">
        <v>331</v>
      </c>
      <c r="B863" t="s">
        <v>347</v>
      </c>
      <c r="C863" t="s">
        <v>347</v>
      </c>
      <c r="D863" t="s">
        <v>347</v>
      </c>
      <c r="E863" t="s">
        <v>120</v>
      </c>
      <c r="F863" t="s">
        <v>121</v>
      </c>
      <c r="G863" s="105">
        <v>10</v>
      </c>
      <c r="H863" t="s">
        <v>353</v>
      </c>
      <c r="I863" t="s">
        <v>398</v>
      </c>
      <c r="J863" t="s">
        <v>399</v>
      </c>
      <c r="K863" s="105">
        <v>31</v>
      </c>
      <c r="L863" s="106">
        <v>1.2099999934434891E-2</v>
      </c>
      <c r="N863" s="105">
        <v>1374</v>
      </c>
      <c r="O863" s="106">
        <v>9.4899997115135193E-2</v>
      </c>
      <c r="Q863" s="105">
        <v>32785</v>
      </c>
      <c r="R863" s="106">
        <v>0.14414000511169431</v>
      </c>
      <c r="S863" s="107"/>
    </row>
    <row r="864" spans="1:19" x14ac:dyDescent="0.25">
      <c r="A864" t="s">
        <v>331</v>
      </c>
      <c r="B864" t="s">
        <v>347</v>
      </c>
      <c r="C864" t="s">
        <v>347</v>
      </c>
      <c r="D864" t="s">
        <v>347</v>
      </c>
      <c r="E864" t="s">
        <v>120</v>
      </c>
      <c r="F864" t="s">
        <v>121</v>
      </c>
      <c r="G864">
        <v>10</v>
      </c>
      <c r="H864" t="s">
        <v>353</v>
      </c>
      <c r="I864" t="s">
        <v>398</v>
      </c>
      <c r="J864" t="s">
        <v>41</v>
      </c>
      <c r="K864">
        <v>135</v>
      </c>
      <c r="L864" s="106">
        <v>5.2710000425577157E-2</v>
      </c>
      <c r="N864">
        <v>2484</v>
      </c>
      <c r="O864" s="106">
        <v>0.1715700030326843</v>
      </c>
      <c r="Q864">
        <v>40324</v>
      </c>
      <c r="R864" s="106">
        <v>0.177279993891716</v>
      </c>
    </row>
    <row r="865" spans="1:19" x14ac:dyDescent="0.25">
      <c r="A865" t="s">
        <v>331</v>
      </c>
      <c r="B865" t="s">
        <v>347</v>
      </c>
      <c r="C865" t="s">
        <v>347</v>
      </c>
      <c r="D865" t="s">
        <v>347</v>
      </c>
      <c r="E865" t="s">
        <v>120</v>
      </c>
      <c r="F865" t="s">
        <v>121</v>
      </c>
      <c r="G865" s="105">
        <v>10</v>
      </c>
      <c r="H865" t="s">
        <v>353</v>
      </c>
      <c r="I865" t="s">
        <v>398</v>
      </c>
      <c r="J865" t="s">
        <v>40</v>
      </c>
      <c r="K865" s="105">
        <v>515</v>
      </c>
      <c r="L865" s="106">
        <v>0.20108999311923981</v>
      </c>
      <c r="N865" s="105">
        <v>4175</v>
      </c>
      <c r="O865" s="106">
        <v>0.28837001323699951</v>
      </c>
      <c r="Q865" s="105">
        <v>47952</v>
      </c>
      <c r="R865" s="106">
        <v>0.21082000434398651</v>
      </c>
      <c r="S865" s="107"/>
    </row>
    <row r="866" spans="1:19" x14ac:dyDescent="0.25">
      <c r="A866" t="s">
        <v>331</v>
      </c>
      <c r="B866" t="s">
        <v>347</v>
      </c>
      <c r="C866" t="s">
        <v>347</v>
      </c>
      <c r="D866" t="s">
        <v>347</v>
      </c>
      <c r="E866" t="s">
        <v>120</v>
      </c>
      <c r="F866" t="s">
        <v>121</v>
      </c>
      <c r="G866" s="105">
        <v>10</v>
      </c>
      <c r="H866" t="s">
        <v>353</v>
      </c>
      <c r="I866" t="s">
        <v>398</v>
      </c>
      <c r="J866" t="s">
        <v>39</v>
      </c>
      <c r="K866" s="105">
        <v>770</v>
      </c>
      <c r="L866" s="106">
        <v>0.30066001415252691</v>
      </c>
      <c r="N866" s="105">
        <v>3367</v>
      </c>
      <c r="O866" s="106">
        <v>0.2325599938631058</v>
      </c>
      <c r="Q866" s="105">
        <v>51770</v>
      </c>
      <c r="R866" s="106">
        <v>0.22759999334812159</v>
      </c>
      <c r="S866" s="107"/>
    </row>
    <row r="867" spans="1:19" x14ac:dyDescent="0.25">
      <c r="A867" t="s">
        <v>331</v>
      </c>
      <c r="B867" t="s">
        <v>347</v>
      </c>
      <c r="C867" t="s">
        <v>347</v>
      </c>
      <c r="D867" t="s">
        <v>347</v>
      </c>
      <c r="E867" t="s">
        <v>120</v>
      </c>
      <c r="F867" t="s">
        <v>121</v>
      </c>
      <c r="G867" s="105">
        <v>10</v>
      </c>
      <c r="H867" t="s">
        <v>353</v>
      </c>
      <c r="I867" t="s">
        <v>398</v>
      </c>
      <c r="J867" t="s">
        <v>400</v>
      </c>
      <c r="K867" s="105">
        <v>1110</v>
      </c>
      <c r="L867" s="106">
        <v>0.43342000246047968</v>
      </c>
      <c r="N867" s="105">
        <v>3078</v>
      </c>
      <c r="O867" s="106">
        <v>0.2125999927520752</v>
      </c>
      <c r="Q867" s="105">
        <v>54628</v>
      </c>
      <c r="R867" s="106">
        <v>0.24017000198364261</v>
      </c>
      <c r="S867" s="107"/>
    </row>
    <row r="868" spans="1:19" x14ac:dyDescent="0.25">
      <c r="A868" t="s">
        <v>331</v>
      </c>
      <c r="B868" t="s">
        <v>347</v>
      </c>
      <c r="C868" t="s">
        <v>347</v>
      </c>
      <c r="D868" t="s">
        <v>347</v>
      </c>
      <c r="E868" t="s">
        <v>120</v>
      </c>
      <c r="F868" t="s">
        <v>121</v>
      </c>
      <c r="G868" s="105">
        <v>10</v>
      </c>
      <c r="H868" t="s">
        <v>353</v>
      </c>
      <c r="I868" t="s">
        <v>422</v>
      </c>
      <c r="J868" t="s">
        <v>429</v>
      </c>
      <c r="K868" s="105">
        <v>632</v>
      </c>
      <c r="L868" s="106">
        <v>0.24677999317646029</v>
      </c>
      <c r="N868" s="105">
        <v>3642</v>
      </c>
      <c r="O868" s="106">
        <v>0.25154998898506159</v>
      </c>
      <c r="Q868" s="105">
        <v>80101</v>
      </c>
      <c r="R868" s="106">
        <v>0.3521600067615509</v>
      </c>
      <c r="S868" s="107"/>
    </row>
    <row r="869" spans="1:19" x14ac:dyDescent="0.25">
      <c r="A869" t="s">
        <v>331</v>
      </c>
      <c r="B869" t="s">
        <v>347</v>
      </c>
      <c r="C869" t="s">
        <v>347</v>
      </c>
      <c r="D869" t="s">
        <v>347</v>
      </c>
      <c r="E869" t="s">
        <v>120</v>
      </c>
      <c r="F869" t="s">
        <v>121</v>
      </c>
      <c r="G869">
        <v>10</v>
      </c>
      <c r="H869" t="s">
        <v>353</v>
      </c>
      <c r="I869" t="s">
        <v>422</v>
      </c>
      <c r="J869" t="s">
        <v>423</v>
      </c>
      <c r="K869">
        <v>842</v>
      </c>
      <c r="L869" s="106">
        <v>0.32877999544143682</v>
      </c>
      <c r="M869" s="106">
        <v>0.43650001287460333</v>
      </c>
      <c r="N869">
        <v>7906</v>
      </c>
      <c r="O869" s="106">
        <v>0.54606997966766357</v>
      </c>
      <c r="P869" s="106">
        <v>0.72961002588272095</v>
      </c>
      <c r="Q869">
        <v>119646</v>
      </c>
      <c r="R869" s="106">
        <v>0.52600997686386108</v>
      </c>
      <c r="S869" s="106">
        <v>0.81194001436233521</v>
      </c>
    </row>
    <row r="870" spans="1:19" x14ac:dyDescent="0.25">
      <c r="A870" t="s">
        <v>331</v>
      </c>
      <c r="B870" t="s">
        <v>347</v>
      </c>
      <c r="C870" t="s">
        <v>347</v>
      </c>
      <c r="D870" t="s">
        <v>347</v>
      </c>
      <c r="E870" t="s">
        <v>120</v>
      </c>
      <c r="F870" t="s">
        <v>121</v>
      </c>
      <c r="G870" s="105">
        <v>10</v>
      </c>
      <c r="H870" t="s">
        <v>353</v>
      </c>
      <c r="I870" t="s">
        <v>422</v>
      </c>
      <c r="J870" t="s">
        <v>424</v>
      </c>
      <c r="K870" s="105">
        <v>905</v>
      </c>
      <c r="L870" s="106">
        <v>0.3533799946308136</v>
      </c>
      <c r="M870" s="106">
        <v>0.46915999054908752</v>
      </c>
      <c r="N870" s="105">
        <v>1948</v>
      </c>
      <c r="O870" s="106">
        <v>0.134550005197525</v>
      </c>
      <c r="P870" s="106">
        <v>0.17976999282836911</v>
      </c>
      <c r="Q870" s="105">
        <v>17180</v>
      </c>
      <c r="R870" s="106">
        <v>7.5530000030994415E-2</v>
      </c>
      <c r="S870" s="107">
        <v>0.11659000068902969</v>
      </c>
    </row>
    <row r="871" spans="1:19" x14ac:dyDescent="0.25">
      <c r="A871" t="s">
        <v>331</v>
      </c>
      <c r="B871" t="s">
        <v>347</v>
      </c>
      <c r="C871" t="s">
        <v>347</v>
      </c>
      <c r="D871" t="s">
        <v>347</v>
      </c>
      <c r="E871" t="s">
        <v>120</v>
      </c>
      <c r="F871" t="s">
        <v>121</v>
      </c>
      <c r="G871" s="105">
        <v>10</v>
      </c>
      <c r="H871" t="s">
        <v>353</v>
      </c>
      <c r="I871" t="s">
        <v>422</v>
      </c>
      <c r="J871" t="s">
        <v>425</v>
      </c>
      <c r="K871" s="105">
        <v>140</v>
      </c>
      <c r="L871" s="106">
        <v>5.4669998586177833E-2</v>
      </c>
      <c r="M871" s="106">
        <v>7.2580002248287201E-2</v>
      </c>
      <c r="N871" s="105">
        <v>562</v>
      </c>
      <c r="O871" s="106">
        <v>3.8819998502731323E-2</v>
      </c>
      <c r="P871" s="106">
        <v>5.1860000938177109E-2</v>
      </c>
      <c r="Q871" s="105">
        <v>6082</v>
      </c>
      <c r="R871" s="106">
        <v>2.6739999651908871E-2</v>
      </c>
      <c r="S871" s="107">
        <v>4.1269998997449868E-2</v>
      </c>
    </row>
    <row r="872" spans="1:19" x14ac:dyDescent="0.25">
      <c r="A872" t="s">
        <v>331</v>
      </c>
      <c r="B872" t="s">
        <v>347</v>
      </c>
      <c r="C872" t="s">
        <v>347</v>
      </c>
      <c r="D872" t="s">
        <v>347</v>
      </c>
      <c r="E872" t="s">
        <v>120</v>
      </c>
      <c r="F872" t="s">
        <v>121</v>
      </c>
      <c r="G872">
        <v>10</v>
      </c>
      <c r="H872" t="s">
        <v>353</v>
      </c>
      <c r="I872" t="s">
        <v>422</v>
      </c>
      <c r="J872" t="s">
        <v>426</v>
      </c>
      <c r="K872">
        <v>40</v>
      </c>
      <c r="L872" s="106">
        <v>1.5619999729096889E-2</v>
      </c>
      <c r="M872" s="106">
        <v>2.0740000531077381E-2</v>
      </c>
      <c r="N872">
        <v>358</v>
      </c>
      <c r="O872" s="106">
        <v>2.473000064492226E-2</v>
      </c>
      <c r="P872" s="106">
        <v>3.3039998263120651E-2</v>
      </c>
      <c r="Q872">
        <v>3672</v>
      </c>
      <c r="R872" s="106">
        <v>1.6140000894665722E-2</v>
      </c>
      <c r="S872" s="106">
        <v>2.491999976336956E-2</v>
      </c>
    </row>
    <row r="873" spans="1:19" x14ac:dyDescent="0.25">
      <c r="A873" t="s">
        <v>331</v>
      </c>
      <c r="B873" t="s">
        <v>347</v>
      </c>
      <c r="C873" t="s">
        <v>347</v>
      </c>
      <c r="D873" t="s">
        <v>347</v>
      </c>
      <c r="E873" t="s">
        <v>120</v>
      </c>
      <c r="F873" t="s">
        <v>121</v>
      </c>
      <c r="G873" s="105">
        <v>10</v>
      </c>
      <c r="H873" t="s">
        <v>353</v>
      </c>
      <c r="I873" t="s">
        <v>422</v>
      </c>
      <c r="J873" t="s">
        <v>427</v>
      </c>
      <c r="K873" s="105">
        <v>2</v>
      </c>
      <c r="L873" s="106">
        <v>7.8000000212341547E-4</v>
      </c>
      <c r="M873" s="106">
        <v>1.0400000028312211E-3</v>
      </c>
      <c r="N873" s="105">
        <v>62</v>
      </c>
      <c r="O873" s="106">
        <v>4.2799999937415123E-3</v>
      </c>
      <c r="P873" s="106">
        <v>5.7199997827410698E-3</v>
      </c>
      <c r="Q873" s="105">
        <v>766</v>
      </c>
      <c r="R873" s="106">
        <v>3.3700000494718552E-3</v>
      </c>
      <c r="S873" s="107">
        <v>5.2000000141561031E-3</v>
      </c>
    </row>
    <row r="874" spans="1:19" x14ac:dyDescent="0.25">
      <c r="A874" t="s">
        <v>331</v>
      </c>
      <c r="B874" t="s">
        <v>347</v>
      </c>
      <c r="C874" t="s">
        <v>347</v>
      </c>
      <c r="D874" t="s">
        <v>347</v>
      </c>
      <c r="E874" t="s">
        <v>120</v>
      </c>
      <c r="F874" t="s">
        <v>121</v>
      </c>
      <c r="G874">
        <v>10</v>
      </c>
      <c r="H874" t="s">
        <v>353</v>
      </c>
      <c r="I874" t="s">
        <v>422</v>
      </c>
      <c r="J874" t="s">
        <v>428</v>
      </c>
      <c r="K874">
        <v>0</v>
      </c>
      <c r="L874" s="106">
        <v>0</v>
      </c>
      <c r="M874" s="106">
        <v>0</v>
      </c>
      <c r="N874">
        <v>0</v>
      </c>
      <c r="O874" s="106">
        <v>0</v>
      </c>
      <c r="P874" s="106">
        <v>0</v>
      </c>
      <c r="Q874">
        <v>12</v>
      </c>
      <c r="R874" s="106">
        <v>4.9999998736893758E-5</v>
      </c>
      <c r="S874" s="106">
        <v>7.9999997979030013E-5</v>
      </c>
    </row>
    <row r="875" spans="1:19" x14ac:dyDescent="0.25">
      <c r="A875" t="s">
        <v>331</v>
      </c>
      <c r="B875" t="s">
        <v>347</v>
      </c>
      <c r="C875" t="s">
        <v>347</v>
      </c>
      <c r="D875" t="s">
        <v>347</v>
      </c>
      <c r="E875" t="s">
        <v>120</v>
      </c>
      <c r="F875" t="s">
        <v>121</v>
      </c>
      <c r="G875" s="105">
        <v>10</v>
      </c>
      <c r="H875" t="s">
        <v>353</v>
      </c>
      <c r="I875" t="s">
        <v>430</v>
      </c>
      <c r="J875" t="s">
        <v>434</v>
      </c>
      <c r="K875" s="105">
        <v>53</v>
      </c>
      <c r="L875" s="106">
        <v>2.070000022649765E-2</v>
      </c>
      <c r="M875" s="106">
        <v>2.0819999277591709E-2</v>
      </c>
      <c r="N875" s="105">
        <v>278</v>
      </c>
      <c r="O875" s="106">
        <v>1.9200000911951069E-2</v>
      </c>
      <c r="P875" s="106">
        <v>1.9519999623298648E-2</v>
      </c>
      <c r="Q875" s="105">
        <v>4987</v>
      </c>
      <c r="R875" s="106">
        <v>2.1919999271631241E-2</v>
      </c>
      <c r="S875" s="107">
        <v>2.2490000352263451E-2</v>
      </c>
    </row>
    <row r="876" spans="1:19" x14ac:dyDescent="0.25">
      <c r="A876" t="s">
        <v>331</v>
      </c>
      <c r="B876" t="s">
        <v>347</v>
      </c>
      <c r="C876" t="s">
        <v>347</v>
      </c>
      <c r="D876" t="s">
        <v>347</v>
      </c>
      <c r="E876" t="s">
        <v>120</v>
      </c>
      <c r="F876" t="s">
        <v>121</v>
      </c>
      <c r="G876" s="105">
        <v>10</v>
      </c>
      <c r="H876" t="s">
        <v>353</v>
      </c>
      <c r="I876" t="s">
        <v>430</v>
      </c>
      <c r="J876" t="s">
        <v>432</v>
      </c>
      <c r="K876" s="105">
        <v>244</v>
      </c>
      <c r="L876" s="106">
        <v>9.5279999077320099E-2</v>
      </c>
      <c r="M876" s="106">
        <v>9.5839999616146088E-2</v>
      </c>
      <c r="N876" s="105">
        <v>1097</v>
      </c>
      <c r="O876" s="106">
        <v>7.5769998133182526E-2</v>
      </c>
      <c r="P876" s="106">
        <v>7.7040001749992371E-2</v>
      </c>
      <c r="Q876" s="105">
        <v>18498</v>
      </c>
      <c r="R876" s="106">
        <v>8.1320002675056458E-2</v>
      </c>
      <c r="S876" s="107">
        <v>8.343999832868576E-2</v>
      </c>
    </row>
    <row r="877" spans="1:19" x14ac:dyDescent="0.25">
      <c r="A877" t="s">
        <v>331</v>
      </c>
      <c r="B877" t="s">
        <v>347</v>
      </c>
      <c r="C877" t="s">
        <v>347</v>
      </c>
      <c r="D877" t="s">
        <v>347</v>
      </c>
      <c r="E877" t="s">
        <v>120</v>
      </c>
      <c r="F877" t="s">
        <v>121</v>
      </c>
      <c r="G877" s="105">
        <v>10</v>
      </c>
      <c r="H877" t="s">
        <v>353</v>
      </c>
      <c r="I877" t="s">
        <v>430</v>
      </c>
      <c r="J877" t="s">
        <v>435</v>
      </c>
      <c r="K877" s="105">
        <v>2</v>
      </c>
      <c r="L877" s="106">
        <v>7.8000000212341547E-4</v>
      </c>
      <c r="M877" s="106">
        <v>7.9000002006068826E-4</v>
      </c>
      <c r="N877" s="105">
        <v>25</v>
      </c>
      <c r="O877" s="106">
        <v>1.730000018142164E-3</v>
      </c>
      <c r="P877" s="106">
        <v>1.760000013746321E-3</v>
      </c>
      <c r="Q877" s="105">
        <v>391</v>
      </c>
      <c r="R877" s="106">
        <v>1.7199999419972301E-3</v>
      </c>
      <c r="S877" s="107">
        <v>1.760000013746321E-3</v>
      </c>
    </row>
    <row r="878" spans="1:19" x14ac:dyDescent="0.25">
      <c r="A878" t="s">
        <v>331</v>
      </c>
      <c r="B878" t="s">
        <v>347</v>
      </c>
      <c r="C878" t="s">
        <v>347</v>
      </c>
      <c r="D878" t="s">
        <v>347</v>
      </c>
      <c r="E878" t="s">
        <v>120</v>
      </c>
      <c r="F878" t="s">
        <v>121</v>
      </c>
      <c r="G878" s="105">
        <v>10</v>
      </c>
      <c r="H878" t="s">
        <v>353</v>
      </c>
      <c r="I878" t="s">
        <v>430</v>
      </c>
      <c r="J878" t="s">
        <v>436</v>
      </c>
      <c r="K878" s="105">
        <v>120</v>
      </c>
      <c r="L878" s="106">
        <v>4.6859998255968087E-2</v>
      </c>
      <c r="M878" s="106">
        <v>4.7129999846220023E-2</v>
      </c>
      <c r="N878" s="105">
        <v>409</v>
      </c>
      <c r="O878" s="106">
        <v>2.8249999508261681E-2</v>
      </c>
      <c r="P878" s="106">
        <v>2.8720000758767131E-2</v>
      </c>
      <c r="Q878" s="105">
        <v>6784</v>
      </c>
      <c r="R878" s="106">
        <v>2.9829999431967739E-2</v>
      </c>
      <c r="S878" s="107">
        <v>3.060000017285347E-2</v>
      </c>
    </row>
    <row r="879" spans="1:19" x14ac:dyDescent="0.25">
      <c r="A879" t="s">
        <v>331</v>
      </c>
      <c r="B879" t="s">
        <v>347</v>
      </c>
      <c r="C879" t="s">
        <v>347</v>
      </c>
      <c r="D879" t="s">
        <v>347</v>
      </c>
      <c r="E879" t="s">
        <v>120</v>
      </c>
      <c r="F879" t="s">
        <v>121</v>
      </c>
      <c r="G879" s="105">
        <v>10</v>
      </c>
      <c r="H879" t="s">
        <v>353</v>
      </c>
      <c r="I879" t="s">
        <v>430</v>
      </c>
      <c r="J879" t="s">
        <v>431</v>
      </c>
      <c r="K879" s="105">
        <v>793</v>
      </c>
      <c r="L879" s="106">
        <v>0.30963999032974238</v>
      </c>
      <c r="M879" s="106">
        <v>0.31147000193595892</v>
      </c>
      <c r="N879" s="105">
        <v>4776</v>
      </c>
      <c r="O879" s="106">
        <v>0.3298799991607666</v>
      </c>
      <c r="P879" s="106">
        <v>0.33542001247406011</v>
      </c>
      <c r="Q879" s="105">
        <v>77035</v>
      </c>
      <c r="R879" s="106">
        <v>0.33867999911308289</v>
      </c>
      <c r="S879" s="107">
        <v>0.3474699854850769</v>
      </c>
    </row>
    <row r="880" spans="1:19" x14ac:dyDescent="0.25">
      <c r="A880" t="s">
        <v>331</v>
      </c>
      <c r="B880" t="s">
        <v>347</v>
      </c>
      <c r="C880" t="s">
        <v>347</v>
      </c>
      <c r="D880" t="s">
        <v>347</v>
      </c>
      <c r="E880" t="s">
        <v>120</v>
      </c>
      <c r="F880" t="s">
        <v>121</v>
      </c>
      <c r="G880" s="105">
        <v>10</v>
      </c>
      <c r="H880" t="s">
        <v>353</v>
      </c>
      <c r="I880" t="s">
        <v>430</v>
      </c>
      <c r="J880" t="s">
        <v>502</v>
      </c>
      <c r="K880" s="105">
        <v>1334</v>
      </c>
      <c r="L880" s="106">
        <v>0.5208899974822998</v>
      </c>
      <c r="M880" s="106">
        <v>0.52395999431610107</v>
      </c>
      <c r="N880" s="105">
        <v>7654</v>
      </c>
      <c r="O880" s="106">
        <v>0.52865999937057495</v>
      </c>
      <c r="P880" s="106">
        <v>0.5375400185585022</v>
      </c>
      <c r="Q880" s="105">
        <v>114008</v>
      </c>
      <c r="R880" s="106">
        <v>0.5012199878692627</v>
      </c>
      <c r="S880" s="107">
        <v>0.51424002647399902</v>
      </c>
    </row>
    <row r="881" spans="1:19" x14ac:dyDescent="0.25">
      <c r="A881" t="s">
        <v>331</v>
      </c>
      <c r="B881" t="s">
        <v>347</v>
      </c>
      <c r="C881" t="s">
        <v>347</v>
      </c>
      <c r="D881" t="s">
        <v>347</v>
      </c>
      <c r="E881" t="s">
        <v>120</v>
      </c>
      <c r="F881" t="s">
        <v>121</v>
      </c>
      <c r="G881" s="105">
        <v>10</v>
      </c>
      <c r="H881" t="s">
        <v>353</v>
      </c>
      <c r="I881" t="s">
        <v>430</v>
      </c>
      <c r="J881" t="s">
        <v>86</v>
      </c>
      <c r="K881" s="105">
        <v>15</v>
      </c>
      <c r="L881" s="106">
        <v>5.859999917447567E-3</v>
      </c>
      <c r="N881" s="105">
        <v>239</v>
      </c>
      <c r="O881" s="106">
        <v>1.651000045239925E-2</v>
      </c>
      <c r="Q881" s="105">
        <v>5756</v>
      </c>
      <c r="R881" s="106">
        <v>2.5310000404715541E-2</v>
      </c>
      <c r="S881" s="107"/>
    </row>
    <row r="882" spans="1:19" x14ac:dyDescent="0.25">
      <c r="A882" t="s">
        <v>331</v>
      </c>
      <c r="B882" t="s">
        <v>347</v>
      </c>
      <c r="C882" t="s">
        <v>347</v>
      </c>
      <c r="D882" t="s">
        <v>347</v>
      </c>
      <c r="E882" t="s">
        <v>120</v>
      </c>
      <c r="F882" t="s">
        <v>121</v>
      </c>
      <c r="G882" s="105">
        <v>10</v>
      </c>
      <c r="H882" t="s">
        <v>353</v>
      </c>
      <c r="I882" t="s">
        <v>401</v>
      </c>
      <c r="J882" t="s">
        <v>405</v>
      </c>
      <c r="K882" s="105">
        <v>1972</v>
      </c>
      <c r="L882" s="106">
        <v>0.77000999450683594</v>
      </c>
      <c r="M882" s="106">
        <v>0.81419998407363892</v>
      </c>
      <c r="N882" s="105">
        <v>11036</v>
      </c>
      <c r="O882" s="106">
        <v>0.76226001977920532</v>
      </c>
      <c r="P882" s="106">
        <v>0.79303997755050659</v>
      </c>
      <c r="Q882" s="105">
        <v>171311</v>
      </c>
      <c r="R882" s="106">
        <v>0.75314998626708984</v>
      </c>
      <c r="S882" s="107">
        <v>0.77806001901626587</v>
      </c>
    </row>
    <row r="883" spans="1:19" x14ac:dyDescent="0.25">
      <c r="A883" t="s">
        <v>331</v>
      </c>
      <c r="B883" t="s">
        <v>347</v>
      </c>
      <c r="C883" t="s">
        <v>347</v>
      </c>
      <c r="D883" t="s">
        <v>347</v>
      </c>
      <c r="E883" t="s">
        <v>120</v>
      </c>
      <c r="F883" t="s">
        <v>121</v>
      </c>
      <c r="G883" s="105">
        <v>10</v>
      </c>
      <c r="H883" t="s">
        <v>353</v>
      </c>
      <c r="I883" t="s">
        <v>401</v>
      </c>
      <c r="J883" t="s">
        <v>412</v>
      </c>
      <c r="K883" s="105">
        <v>232</v>
      </c>
      <c r="L883" s="106">
        <v>9.0590000152587891E-2</v>
      </c>
      <c r="M883" s="106">
        <v>9.5789998769760132E-2</v>
      </c>
      <c r="N883" s="105">
        <v>1393</v>
      </c>
      <c r="O883" s="106">
        <v>9.6210002899169922E-2</v>
      </c>
      <c r="P883" s="106">
        <v>0.100100003182888</v>
      </c>
      <c r="Q883" s="105">
        <v>22313</v>
      </c>
      <c r="R883" s="106">
        <v>9.8099999129772186E-2</v>
      </c>
      <c r="S883" s="107">
        <v>0.10134000331163411</v>
      </c>
    </row>
    <row r="884" spans="1:19" x14ac:dyDescent="0.25">
      <c r="A884" t="s">
        <v>331</v>
      </c>
      <c r="B884" t="s">
        <v>347</v>
      </c>
      <c r="C884" t="s">
        <v>347</v>
      </c>
      <c r="D884" t="s">
        <v>347</v>
      </c>
      <c r="E884" t="s">
        <v>120</v>
      </c>
      <c r="F884" t="s">
        <v>121</v>
      </c>
      <c r="G884" s="105">
        <v>10</v>
      </c>
      <c r="H884" t="s">
        <v>353</v>
      </c>
      <c r="I884" t="s">
        <v>401</v>
      </c>
      <c r="J884" t="s">
        <v>413</v>
      </c>
      <c r="K884" s="105">
        <v>129</v>
      </c>
      <c r="L884" s="106">
        <v>5.0370000302791602E-2</v>
      </c>
      <c r="M884" s="106">
        <v>5.3259998559951782E-2</v>
      </c>
      <c r="N884" s="105">
        <v>908</v>
      </c>
      <c r="O884" s="106">
        <v>6.2720000743865967E-2</v>
      </c>
      <c r="P884" s="106">
        <v>6.5250001847743988E-2</v>
      </c>
      <c r="Q884" s="105">
        <v>15680</v>
      </c>
      <c r="R884" s="106">
        <v>6.8939998745918274E-2</v>
      </c>
      <c r="S884" s="107">
        <v>7.1220003068447113E-2</v>
      </c>
    </row>
    <row r="885" spans="1:19" x14ac:dyDescent="0.25">
      <c r="A885" t="s">
        <v>331</v>
      </c>
      <c r="B885" t="s">
        <v>347</v>
      </c>
      <c r="C885" t="s">
        <v>347</v>
      </c>
      <c r="D885" t="s">
        <v>347</v>
      </c>
      <c r="E885" t="s">
        <v>120</v>
      </c>
      <c r="F885" t="s">
        <v>121</v>
      </c>
      <c r="G885" s="105">
        <v>10</v>
      </c>
      <c r="H885" t="s">
        <v>353</v>
      </c>
      <c r="I885" t="s">
        <v>401</v>
      </c>
      <c r="J885" t="s">
        <v>441</v>
      </c>
      <c r="K885" s="105">
        <v>139</v>
      </c>
      <c r="L885" s="106">
        <v>5.4280001670122147E-2</v>
      </c>
      <c r="N885" s="105">
        <v>562</v>
      </c>
      <c r="O885" s="106">
        <v>3.8819998502731323E-2</v>
      </c>
      <c r="Q885" s="105">
        <v>7283</v>
      </c>
      <c r="R885" s="106">
        <v>3.2019998878240592E-2</v>
      </c>
      <c r="S885" s="107"/>
    </row>
    <row r="886" spans="1:19" x14ac:dyDescent="0.25">
      <c r="A886" t="s">
        <v>331</v>
      </c>
      <c r="B886" t="s">
        <v>347</v>
      </c>
      <c r="C886" t="s">
        <v>347</v>
      </c>
      <c r="D886" t="s">
        <v>347</v>
      </c>
      <c r="E886" t="s">
        <v>120</v>
      </c>
      <c r="F886" t="s">
        <v>121</v>
      </c>
      <c r="G886" s="105">
        <v>10</v>
      </c>
      <c r="H886" t="s">
        <v>353</v>
      </c>
      <c r="I886" t="s">
        <v>401</v>
      </c>
      <c r="J886" t="s">
        <v>414</v>
      </c>
      <c r="K886" s="105">
        <v>89</v>
      </c>
      <c r="L886" s="106">
        <v>3.4749999642372131E-2</v>
      </c>
      <c r="M886" s="106">
        <v>3.6749999970197678E-2</v>
      </c>
      <c r="N886" s="105">
        <v>579</v>
      </c>
      <c r="O886" s="106">
        <v>3.9990000426769257E-2</v>
      </c>
      <c r="P886" s="106">
        <v>4.1609998792409897E-2</v>
      </c>
      <c r="Q886" s="105">
        <v>10872</v>
      </c>
      <c r="R886" s="106">
        <v>4.7800000756978989E-2</v>
      </c>
      <c r="S886" s="107">
        <v>4.9380000680685043E-2</v>
      </c>
    </row>
    <row r="887" spans="1:19" x14ac:dyDescent="0.25">
      <c r="A887" t="s">
        <v>331</v>
      </c>
      <c r="B887" t="s">
        <v>347</v>
      </c>
      <c r="C887" t="s">
        <v>347</v>
      </c>
      <c r="D887" t="s">
        <v>347</v>
      </c>
      <c r="E887" t="s">
        <v>144</v>
      </c>
      <c r="F887" t="s">
        <v>145</v>
      </c>
      <c r="G887" s="105">
        <v>10</v>
      </c>
      <c r="H887" t="s">
        <v>353</v>
      </c>
      <c r="I887" t="s">
        <v>349</v>
      </c>
      <c r="J887" t="s">
        <v>350</v>
      </c>
      <c r="K887" s="105">
        <v>9</v>
      </c>
      <c r="L887" s="106">
        <v>2.6700000744313002E-3</v>
      </c>
      <c r="N887" s="105">
        <v>58</v>
      </c>
      <c r="O887" s="106">
        <v>4.0099998004734516E-3</v>
      </c>
      <c r="Q887" s="105">
        <v>1130</v>
      </c>
      <c r="R887" s="106">
        <v>4.9700001254677773E-3</v>
      </c>
      <c r="S887" s="107"/>
    </row>
    <row r="888" spans="1:19" x14ac:dyDescent="0.25">
      <c r="A888" t="s">
        <v>331</v>
      </c>
      <c r="B888" t="s">
        <v>347</v>
      </c>
      <c r="C888" t="s">
        <v>347</v>
      </c>
      <c r="D888" t="s">
        <v>347</v>
      </c>
      <c r="E888" t="s">
        <v>144</v>
      </c>
      <c r="F888" t="s">
        <v>145</v>
      </c>
      <c r="G888">
        <v>10</v>
      </c>
      <c r="H888" t="s">
        <v>353</v>
      </c>
      <c r="I888" t="s">
        <v>349</v>
      </c>
      <c r="J888" t="s">
        <v>368</v>
      </c>
      <c r="K888">
        <v>104</v>
      </c>
      <c r="L888" s="106">
        <v>3.0829999595880508E-2</v>
      </c>
      <c r="N888">
        <v>480</v>
      </c>
      <c r="O888" s="106">
        <v>3.3149998635053628E-2</v>
      </c>
      <c r="Q888">
        <v>8418</v>
      </c>
      <c r="R888" s="106">
        <v>3.700999915599823E-2</v>
      </c>
    </row>
    <row r="889" spans="1:19" x14ac:dyDescent="0.25">
      <c r="A889" t="s">
        <v>331</v>
      </c>
      <c r="B889" t="s">
        <v>347</v>
      </c>
      <c r="C889" t="s">
        <v>347</v>
      </c>
      <c r="D889" t="s">
        <v>347</v>
      </c>
      <c r="E889" t="s">
        <v>144</v>
      </c>
      <c r="F889" t="s">
        <v>145</v>
      </c>
      <c r="G889" s="105">
        <v>10</v>
      </c>
      <c r="H889" t="s">
        <v>353</v>
      </c>
      <c r="I889" t="s">
        <v>349</v>
      </c>
      <c r="J889" t="s">
        <v>369</v>
      </c>
      <c r="K889" s="105">
        <v>304</v>
      </c>
      <c r="L889" s="106">
        <v>9.0130001306533813E-2</v>
      </c>
      <c r="N889" s="105">
        <v>1547</v>
      </c>
      <c r="O889" s="106">
        <v>0.1068499982357025</v>
      </c>
      <c r="Q889" s="105">
        <v>27454</v>
      </c>
      <c r="R889" s="106">
        <v>0.1207000017166138</v>
      </c>
      <c r="S889" s="107"/>
    </row>
    <row r="890" spans="1:19" x14ac:dyDescent="0.25">
      <c r="A890" t="s">
        <v>331</v>
      </c>
      <c r="B890" t="s">
        <v>347</v>
      </c>
      <c r="C890" t="s">
        <v>347</v>
      </c>
      <c r="D890" t="s">
        <v>347</v>
      </c>
      <c r="E890" t="s">
        <v>144</v>
      </c>
      <c r="F890" t="s">
        <v>145</v>
      </c>
      <c r="G890" s="105">
        <v>10</v>
      </c>
      <c r="H890" t="s">
        <v>353</v>
      </c>
      <c r="I890" t="s">
        <v>349</v>
      </c>
      <c r="J890" t="s">
        <v>370</v>
      </c>
      <c r="K890" s="105">
        <v>760</v>
      </c>
      <c r="L890" s="106">
        <v>0.2253199964761734</v>
      </c>
      <c r="N890" s="105">
        <v>3348</v>
      </c>
      <c r="O890" s="106">
        <v>0.23125000298023221</v>
      </c>
      <c r="Q890" s="105">
        <v>55879</v>
      </c>
      <c r="R890" s="106">
        <v>0.24567000567913061</v>
      </c>
      <c r="S890" s="107"/>
    </row>
    <row r="891" spans="1:19" x14ac:dyDescent="0.25">
      <c r="A891" t="s">
        <v>331</v>
      </c>
      <c r="B891" t="s">
        <v>347</v>
      </c>
      <c r="C891" t="s">
        <v>347</v>
      </c>
      <c r="D891" t="s">
        <v>347</v>
      </c>
      <c r="E891" t="s">
        <v>144</v>
      </c>
      <c r="F891" t="s">
        <v>145</v>
      </c>
      <c r="G891">
        <v>10</v>
      </c>
      <c r="H891" t="s">
        <v>353</v>
      </c>
      <c r="I891" t="s">
        <v>349</v>
      </c>
      <c r="J891" t="s">
        <v>371</v>
      </c>
      <c r="K891">
        <v>859</v>
      </c>
      <c r="L891" s="106">
        <v>0.25466999411582952</v>
      </c>
      <c r="N891">
        <v>3636</v>
      </c>
      <c r="O891" s="106">
        <v>0.25113999843597412</v>
      </c>
      <c r="Q891">
        <v>57982</v>
      </c>
      <c r="R891" s="106">
        <v>0.25490999221801758</v>
      </c>
    </row>
    <row r="892" spans="1:19" x14ac:dyDescent="0.25">
      <c r="A892" t="s">
        <v>331</v>
      </c>
      <c r="B892" t="s">
        <v>347</v>
      </c>
      <c r="C892" t="s">
        <v>347</v>
      </c>
      <c r="D892" t="s">
        <v>347</v>
      </c>
      <c r="E892" t="s">
        <v>144</v>
      </c>
      <c r="F892" t="s">
        <v>145</v>
      </c>
      <c r="G892" s="105">
        <v>10</v>
      </c>
      <c r="H892" t="s">
        <v>353</v>
      </c>
      <c r="I892" t="s">
        <v>349</v>
      </c>
      <c r="J892" t="s">
        <v>372</v>
      </c>
      <c r="K892" s="105">
        <v>772</v>
      </c>
      <c r="L892" s="106">
        <v>0.22888000309467321</v>
      </c>
      <c r="N892" s="105">
        <v>3104</v>
      </c>
      <c r="O892" s="106">
        <v>0.21438999474048609</v>
      </c>
      <c r="Q892" s="105">
        <v>44765</v>
      </c>
      <c r="R892" s="106">
        <v>0.19679999351501459</v>
      </c>
      <c r="S892" s="107"/>
    </row>
    <row r="893" spans="1:19" x14ac:dyDescent="0.25">
      <c r="A893" t="s">
        <v>331</v>
      </c>
      <c r="B893" t="s">
        <v>347</v>
      </c>
      <c r="C893" t="s">
        <v>347</v>
      </c>
      <c r="D893" t="s">
        <v>347</v>
      </c>
      <c r="E893" t="s">
        <v>144</v>
      </c>
      <c r="F893" t="s">
        <v>145</v>
      </c>
      <c r="G893" s="105">
        <v>10</v>
      </c>
      <c r="H893" t="s">
        <v>353</v>
      </c>
      <c r="I893" t="s">
        <v>349</v>
      </c>
      <c r="J893" t="s">
        <v>373</v>
      </c>
      <c r="K893" s="105">
        <v>565</v>
      </c>
      <c r="L893" s="106">
        <v>0.16751000285148621</v>
      </c>
      <c r="N893" s="105">
        <v>2305</v>
      </c>
      <c r="O893" s="106">
        <v>0.15920999646186829</v>
      </c>
      <c r="Q893" s="105">
        <v>31831</v>
      </c>
      <c r="R893" s="106">
        <v>0.1399399936199188</v>
      </c>
      <c r="S893" s="107"/>
    </row>
    <row r="894" spans="1:19" x14ac:dyDescent="0.25">
      <c r="A894" t="s">
        <v>331</v>
      </c>
      <c r="B894" t="s">
        <v>347</v>
      </c>
      <c r="C894" t="s">
        <v>347</v>
      </c>
      <c r="D894" t="s">
        <v>347</v>
      </c>
      <c r="E894" t="s">
        <v>144</v>
      </c>
      <c r="F894" t="s">
        <v>145</v>
      </c>
      <c r="G894">
        <v>10</v>
      </c>
      <c r="H894" t="s">
        <v>353</v>
      </c>
      <c r="I894" t="s">
        <v>438</v>
      </c>
      <c r="J894" t="s">
        <v>48</v>
      </c>
      <c r="K894">
        <v>2832</v>
      </c>
      <c r="L894" s="106">
        <v>0.83960998058319092</v>
      </c>
      <c r="M894" s="106">
        <v>0.85922002792358398</v>
      </c>
      <c r="N894">
        <v>11915</v>
      </c>
      <c r="O894" s="106">
        <v>0.82296997308731079</v>
      </c>
      <c r="P894" s="106">
        <v>0.85620999336242676</v>
      </c>
      <c r="Q894">
        <v>186401</v>
      </c>
      <c r="R894" s="106">
        <v>0.81949001550674438</v>
      </c>
      <c r="S894" s="106">
        <v>0.8465999960899353</v>
      </c>
    </row>
    <row r="895" spans="1:19" x14ac:dyDescent="0.25">
      <c r="A895" t="s">
        <v>331</v>
      </c>
      <c r="B895" t="s">
        <v>347</v>
      </c>
      <c r="C895" t="s">
        <v>347</v>
      </c>
      <c r="D895" t="s">
        <v>347</v>
      </c>
      <c r="E895" t="s">
        <v>144</v>
      </c>
      <c r="F895" t="s">
        <v>145</v>
      </c>
      <c r="G895" s="105">
        <v>10</v>
      </c>
      <c r="H895" t="s">
        <v>353</v>
      </c>
      <c r="I895" t="s">
        <v>438</v>
      </c>
      <c r="J895" t="s">
        <v>42</v>
      </c>
      <c r="K895" s="105">
        <v>275</v>
      </c>
      <c r="L895" s="106">
        <v>8.1529997289180756E-2</v>
      </c>
      <c r="M895" s="106">
        <v>8.3429999649524689E-2</v>
      </c>
      <c r="N895" s="105">
        <v>1253</v>
      </c>
      <c r="O895" s="106">
        <v>8.6549997329711914E-2</v>
      </c>
      <c r="P895" s="106">
        <v>9.0039998292922974E-2</v>
      </c>
      <c r="Q895" s="105">
        <v>20350</v>
      </c>
      <c r="R895" s="106">
        <v>8.9469999074935913E-2</v>
      </c>
      <c r="S895" s="107">
        <v>9.2430002987384796E-2</v>
      </c>
    </row>
    <row r="896" spans="1:19" x14ac:dyDescent="0.25">
      <c r="A896" t="s">
        <v>331</v>
      </c>
      <c r="B896" t="s">
        <v>347</v>
      </c>
      <c r="C896" t="s">
        <v>347</v>
      </c>
      <c r="D896" t="s">
        <v>347</v>
      </c>
      <c r="E896" t="s">
        <v>144</v>
      </c>
      <c r="F896" t="s">
        <v>145</v>
      </c>
      <c r="G896">
        <v>10</v>
      </c>
      <c r="H896" t="s">
        <v>353</v>
      </c>
      <c r="I896" t="s">
        <v>438</v>
      </c>
      <c r="J896" t="s">
        <v>374</v>
      </c>
      <c r="K896">
        <v>189</v>
      </c>
      <c r="L896" s="106">
        <v>5.6030001491308212E-2</v>
      </c>
      <c r="M896" s="106">
        <v>5.7339999824762337E-2</v>
      </c>
      <c r="N896">
        <v>748</v>
      </c>
      <c r="O896" s="106">
        <v>5.1660001277923577E-2</v>
      </c>
      <c r="P896" s="106">
        <v>5.3750000894069672E-2</v>
      </c>
      <c r="Q896">
        <v>13425</v>
      </c>
      <c r="R896" s="106">
        <v>5.9020001441240311E-2</v>
      </c>
      <c r="S896" s="106">
        <v>6.0970000922679901E-2</v>
      </c>
    </row>
    <row r="897" spans="1:19" x14ac:dyDescent="0.25">
      <c r="A897" t="s">
        <v>331</v>
      </c>
      <c r="B897" t="s">
        <v>347</v>
      </c>
      <c r="C897" t="s">
        <v>347</v>
      </c>
      <c r="D897" t="s">
        <v>347</v>
      </c>
      <c r="E897" t="s">
        <v>144</v>
      </c>
      <c r="F897" t="s">
        <v>145</v>
      </c>
      <c r="G897" s="105">
        <v>10</v>
      </c>
      <c r="H897" t="s">
        <v>353</v>
      </c>
      <c r="I897" t="s">
        <v>438</v>
      </c>
      <c r="J897" t="s">
        <v>86</v>
      </c>
      <c r="K897" s="105">
        <v>77</v>
      </c>
      <c r="L897" s="106">
        <v>2.2830000147223469E-2</v>
      </c>
      <c r="N897" s="105">
        <v>562</v>
      </c>
      <c r="O897" s="106">
        <v>3.8819998502731323E-2</v>
      </c>
      <c r="Q897" s="105">
        <v>7283</v>
      </c>
      <c r="R897" s="106">
        <v>3.2019998878240592E-2</v>
      </c>
      <c r="S897" s="107"/>
    </row>
    <row r="898" spans="1:19" x14ac:dyDescent="0.25">
      <c r="A898" t="s">
        <v>331</v>
      </c>
      <c r="B898" t="s">
        <v>347</v>
      </c>
      <c r="C898" t="s">
        <v>347</v>
      </c>
      <c r="D898" t="s">
        <v>347</v>
      </c>
      <c r="E898" t="s">
        <v>144</v>
      </c>
      <c r="F898" t="s">
        <v>145</v>
      </c>
      <c r="G898">
        <v>10</v>
      </c>
      <c r="H898" t="s">
        <v>353</v>
      </c>
      <c r="I898" t="s">
        <v>375</v>
      </c>
      <c r="J898" t="s">
        <v>376</v>
      </c>
      <c r="K898">
        <v>659</v>
      </c>
      <c r="L898" s="106">
        <v>0.1953800022602081</v>
      </c>
      <c r="N898">
        <v>3012</v>
      </c>
      <c r="O898" s="106">
        <v>0.20803999900817871</v>
      </c>
      <c r="Q898">
        <v>47189</v>
      </c>
      <c r="R898" s="106">
        <v>0.20746000111103061</v>
      </c>
    </row>
    <row r="899" spans="1:19" x14ac:dyDescent="0.25">
      <c r="A899" t="s">
        <v>331</v>
      </c>
      <c r="B899" t="s">
        <v>347</v>
      </c>
      <c r="C899" t="s">
        <v>347</v>
      </c>
      <c r="D899" t="s">
        <v>347</v>
      </c>
      <c r="E899" t="s">
        <v>144</v>
      </c>
      <c r="F899" t="s">
        <v>145</v>
      </c>
      <c r="G899" s="105">
        <v>10</v>
      </c>
      <c r="H899" t="s">
        <v>353</v>
      </c>
      <c r="I899" t="s">
        <v>375</v>
      </c>
      <c r="J899" t="s">
        <v>377</v>
      </c>
      <c r="K899" s="105">
        <v>728</v>
      </c>
      <c r="L899" s="106">
        <v>0.215829998254776</v>
      </c>
      <c r="N899" s="105">
        <v>3014</v>
      </c>
      <c r="O899" s="106">
        <v>0.20817999541759491</v>
      </c>
      <c r="Q899" s="105">
        <v>47420</v>
      </c>
      <c r="R899" s="106">
        <v>0.20848000049591059</v>
      </c>
      <c r="S899" s="107"/>
    </row>
    <row r="900" spans="1:19" x14ac:dyDescent="0.25">
      <c r="A900" t="s">
        <v>331</v>
      </c>
      <c r="B900" t="s">
        <v>347</v>
      </c>
      <c r="C900" t="s">
        <v>347</v>
      </c>
      <c r="D900" t="s">
        <v>347</v>
      </c>
      <c r="E900" t="s">
        <v>144</v>
      </c>
      <c r="F900" t="s">
        <v>145</v>
      </c>
      <c r="G900" s="105">
        <v>10</v>
      </c>
      <c r="H900" t="s">
        <v>353</v>
      </c>
      <c r="I900" t="s">
        <v>375</v>
      </c>
      <c r="J900" t="s">
        <v>378</v>
      </c>
      <c r="K900" s="105">
        <v>583</v>
      </c>
      <c r="L900" s="106">
        <v>0.1728399991989136</v>
      </c>
      <c r="N900" s="105">
        <v>2478</v>
      </c>
      <c r="O900" s="106">
        <v>0.17115999758243561</v>
      </c>
      <c r="Q900" s="105">
        <v>37332</v>
      </c>
      <c r="R900" s="106">
        <v>0.1641300022602081</v>
      </c>
      <c r="S900" s="107"/>
    </row>
    <row r="901" spans="1:19" x14ac:dyDescent="0.25">
      <c r="A901" t="s">
        <v>331</v>
      </c>
      <c r="B901" t="s">
        <v>347</v>
      </c>
      <c r="C901" t="s">
        <v>347</v>
      </c>
      <c r="D901" t="s">
        <v>347</v>
      </c>
      <c r="E901" t="s">
        <v>144</v>
      </c>
      <c r="F901" t="s">
        <v>145</v>
      </c>
      <c r="G901">
        <v>10</v>
      </c>
      <c r="H901" t="s">
        <v>353</v>
      </c>
      <c r="I901" t="s">
        <v>375</v>
      </c>
      <c r="J901" t="s">
        <v>379</v>
      </c>
      <c r="K901">
        <v>720</v>
      </c>
      <c r="L901" s="106">
        <v>0.21345999836921689</v>
      </c>
      <c r="N901">
        <v>3078</v>
      </c>
      <c r="O901" s="106">
        <v>0.2125999927520752</v>
      </c>
      <c r="Q901">
        <v>47525</v>
      </c>
      <c r="R901" s="106">
        <v>0.20893999934196469</v>
      </c>
    </row>
    <row r="902" spans="1:19" x14ac:dyDescent="0.25">
      <c r="A902" t="s">
        <v>331</v>
      </c>
      <c r="B902" t="s">
        <v>347</v>
      </c>
      <c r="C902" t="s">
        <v>347</v>
      </c>
      <c r="D902" t="s">
        <v>347</v>
      </c>
      <c r="E902" t="s">
        <v>144</v>
      </c>
      <c r="F902" t="s">
        <v>145</v>
      </c>
      <c r="G902">
        <v>10</v>
      </c>
      <c r="H902" t="s">
        <v>353</v>
      </c>
      <c r="I902" t="s">
        <v>375</v>
      </c>
      <c r="J902" t="s">
        <v>380</v>
      </c>
      <c r="K902">
        <v>683</v>
      </c>
      <c r="L902" s="106">
        <v>0.2024900019168854</v>
      </c>
      <c r="N902">
        <v>2896</v>
      </c>
      <c r="O902" s="106">
        <v>0.20002999901771551</v>
      </c>
      <c r="Q902">
        <v>47993</v>
      </c>
      <c r="R902" s="106">
        <v>0.210999995470047</v>
      </c>
    </row>
    <row r="903" spans="1:19" x14ac:dyDescent="0.25">
      <c r="A903" t="s">
        <v>331</v>
      </c>
      <c r="B903" t="s">
        <v>347</v>
      </c>
      <c r="C903" t="s">
        <v>347</v>
      </c>
      <c r="D903" t="s">
        <v>347</v>
      </c>
      <c r="E903" t="s">
        <v>144</v>
      </c>
      <c r="F903" t="s">
        <v>145</v>
      </c>
      <c r="G903" s="105">
        <v>10</v>
      </c>
      <c r="H903" t="s">
        <v>353</v>
      </c>
      <c r="I903" t="s">
        <v>381</v>
      </c>
      <c r="J903" t="s">
        <v>382</v>
      </c>
      <c r="K903" s="105">
        <v>54</v>
      </c>
      <c r="L903" s="106">
        <v>1.6009999439120289E-2</v>
      </c>
      <c r="M903" s="106">
        <v>2.8650000691413879E-2</v>
      </c>
      <c r="N903" s="105">
        <v>339</v>
      </c>
      <c r="O903" s="106">
        <v>2.3409999907016751E-2</v>
      </c>
      <c r="P903" s="106">
        <v>2.8640000149607658E-2</v>
      </c>
      <c r="Q903" s="105">
        <v>5423</v>
      </c>
      <c r="R903" s="106">
        <v>2.384000085294247E-2</v>
      </c>
      <c r="S903" s="107">
        <v>3.0780000612139698E-2</v>
      </c>
    </row>
    <row r="904" spans="1:19" x14ac:dyDescent="0.25">
      <c r="A904" t="s">
        <v>331</v>
      </c>
      <c r="B904" t="s">
        <v>347</v>
      </c>
      <c r="C904" t="s">
        <v>347</v>
      </c>
      <c r="D904" t="s">
        <v>347</v>
      </c>
      <c r="E904" t="s">
        <v>144</v>
      </c>
      <c r="F904" t="s">
        <v>145</v>
      </c>
      <c r="G904" s="105">
        <v>10</v>
      </c>
      <c r="H904" t="s">
        <v>353</v>
      </c>
      <c r="I904" t="s">
        <v>381</v>
      </c>
      <c r="J904" t="s">
        <v>383</v>
      </c>
      <c r="K904" s="105">
        <v>255</v>
      </c>
      <c r="L904" s="106">
        <v>7.5599998235702515E-2</v>
      </c>
      <c r="M904" s="106">
        <v>0.1352799981832504</v>
      </c>
      <c r="N904" s="105">
        <v>1357</v>
      </c>
      <c r="O904" s="106">
        <v>9.3730002641677856E-2</v>
      </c>
      <c r="P904" s="106">
        <v>0.11462999880313871</v>
      </c>
      <c r="Q904" s="105">
        <v>26007</v>
      </c>
      <c r="R904" s="106">
        <v>0.11433999985456469</v>
      </c>
      <c r="S904" s="107">
        <v>0.1476300060749054</v>
      </c>
    </row>
    <row r="905" spans="1:19" x14ac:dyDescent="0.25">
      <c r="A905" t="s">
        <v>331</v>
      </c>
      <c r="B905" t="s">
        <v>347</v>
      </c>
      <c r="C905" t="s">
        <v>347</v>
      </c>
      <c r="D905" t="s">
        <v>347</v>
      </c>
      <c r="E905" t="s">
        <v>144</v>
      </c>
      <c r="F905" t="s">
        <v>145</v>
      </c>
      <c r="G905">
        <v>10</v>
      </c>
      <c r="H905" t="s">
        <v>353</v>
      </c>
      <c r="I905" t="s">
        <v>381</v>
      </c>
      <c r="J905" t="s">
        <v>384</v>
      </c>
      <c r="K905">
        <v>1576</v>
      </c>
      <c r="L905" s="106">
        <v>0.46724000573158259</v>
      </c>
      <c r="M905" s="106">
        <v>0.83607000112533569</v>
      </c>
      <c r="N905">
        <v>10142</v>
      </c>
      <c r="O905" s="106">
        <v>0.70051002502441406</v>
      </c>
      <c r="P905" s="106">
        <v>0.85672998428344727</v>
      </c>
      <c r="Q905">
        <v>144739</v>
      </c>
      <c r="R905" s="106">
        <v>0.6363300085067749</v>
      </c>
      <c r="S905" s="106">
        <v>0.82159000635147095</v>
      </c>
    </row>
    <row r="906" spans="1:19" x14ac:dyDescent="0.25">
      <c r="A906" t="s">
        <v>331</v>
      </c>
      <c r="B906" t="s">
        <v>347</v>
      </c>
      <c r="C906" t="s">
        <v>347</v>
      </c>
      <c r="D906" t="s">
        <v>347</v>
      </c>
      <c r="E906" t="s">
        <v>144</v>
      </c>
      <c r="F906" t="s">
        <v>145</v>
      </c>
      <c r="G906" s="105">
        <v>10</v>
      </c>
      <c r="H906" t="s">
        <v>353</v>
      </c>
      <c r="I906" t="s">
        <v>381</v>
      </c>
      <c r="J906" t="s">
        <v>385</v>
      </c>
      <c r="K906" s="105">
        <v>1488</v>
      </c>
      <c r="L906" s="106">
        <v>0.4411500096321106</v>
      </c>
      <c r="N906" s="105">
        <v>2640</v>
      </c>
      <c r="O906" s="106">
        <v>0.18234999477863309</v>
      </c>
      <c r="Q906" s="105">
        <v>51290</v>
      </c>
      <c r="R906" s="106">
        <v>0.22549000382423401</v>
      </c>
      <c r="S906" s="107"/>
    </row>
    <row r="907" spans="1:19" x14ac:dyDescent="0.25">
      <c r="A907" t="s">
        <v>331</v>
      </c>
      <c r="B907" t="s">
        <v>347</v>
      </c>
      <c r="C907" t="s">
        <v>347</v>
      </c>
      <c r="D907" t="s">
        <v>347</v>
      </c>
      <c r="E907" t="s">
        <v>144</v>
      </c>
      <c r="F907" t="s">
        <v>145</v>
      </c>
      <c r="G907">
        <v>10</v>
      </c>
      <c r="H907" t="s">
        <v>353</v>
      </c>
      <c r="I907" t="s">
        <v>386</v>
      </c>
      <c r="J907" t="s">
        <v>387</v>
      </c>
      <c r="K907">
        <v>69</v>
      </c>
      <c r="L907" s="106">
        <v>2.0460000261664391E-2</v>
      </c>
      <c r="M907" s="106">
        <v>2.1339999511837959E-2</v>
      </c>
      <c r="N907">
        <v>337</v>
      </c>
      <c r="O907" s="106">
        <v>2.3280000314116481E-2</v>
      </c>
      <c r="P907" s="106">
        <v>2.3739999160170559E-2</v>
      </c>
      <c r="Q907">
        <v>12181</v>
      </c>
      <c r="R907" s="106">
        <v>5.3550001233816147E-2</v>
      </c>
      <c r="S907" s="106">
        <v>5.4999999701976783E-2</v>
      </c>
    </row>
    <row r="908" spans="1:19" x14ac:dyDescent="0.25">
      <c r="A908" t="s">
        <v>331</v>
      </c>
      <c r="B908" t="s">
        <v>347</v>
      </c>
      <c r="C908" t="s">
        <v>347</v>
      </c>
      <c r="D908" t="s">
        <v>347</v>
      </c>
      <c r="E908" t="s">
        <v>144</v>
      </c>
      <c r="F908" t="s">
        <v>145</v>
      </c>
      <c r="G908" s="105">
        <v>10</v>
      </c>
      <c r="H908" t="s">
        <v>353</v>
      </c>
      <c r="I908" t="s">
        <v>386</v>
      </c>
      <c r="J908" t="s">
        <v>388</v>
      </c>
      <c r="K908" s="105">
        <v>40</v>
      </c>
      <c r="L908" s="106">
        <v>1.1859999969601629E-2</v>
      </c>
      <c r="M908" s="106">
        <v>1.2369999662041661E-2</v>
      </c>
      <c r="N908" s="105">
        <v>127</v>
      </c>
      <c r="O908" s="106">
        <v>8.7700001895427704E-3</v>
      </c>
      <c r="P908" s="106">
        <v>8.9499996975064278E-3</v>
      </c>
      <c r="Q908" s="105">
        <v>6321</v>
      </c>
      <c r="R908" s="106">
        <v>2.77900006622076E-2</v>
      </c>
      <c r="S908" s="107">
        <v>2.8540000319480899E-2</v>
      </c>
    </row>
    <row r="909" spans="1:19" x14ac:dyDescent="0.25">
      <c r="A909" t="s">
        <v>331</v>
      </c>
      <c r="B909" t="s">
        <v>347</v>
      </c>
      <c r="C909" t="s">
        <v>347</v>
      </c>
      <c r="D909" t="s">
        <v>347</v>
      </c>
      <c r="E909" t="s">
        <v>144</v>
      </c>
      <c r="F909" t="s">
        <v>145</v>
      </c>
      <c r="G909" s="105">
        <v>10</v>
      </c>
      <c r="H909" t="s">
        <v>353</v>
      </c>
      <c r="I909" t="s">
        <v>386</v>
      </c>
      <c r="J909" t="s">
        <v>85</v>
      </c>
      <c r="K909" s="105">
        <v>112</v>
      </c>
      <c r="L909" s="106">
        <v>3.319999948143959E-2</v>
      </c>
      <c r="M909" s="106">
        <v>3.4639999270439148E-2</v>
      </c>
      <c r="N909" s="105">
        <v>259</v>
      </c>
      <c r="O909" s="106">
        <v>1.789000071585178E-2</v>
      </c>
      <c r="P909" s="106">
        <v>1.8239999189972881E-2</v>
      </c>
      <c r="Q909" s="105">
        <v>4872</v>
      </c>
      <c r="R909" s="106">
        <v>2.1420000120997429E-2</v>
      </c>
      <c r="S909" s="107">
        <v>2.199999988079071E-2</v>
      </c>
    </row>
    <row r="910" spans="1:19" x14ac:dyDescent="0.25">
      <c r="A910" t="s">
        <v>331</v>
      </c>
      <c r="B910" t="s">
        <v>347</v>
      </c>
      <c r="C910" t="s">
        <v>347</v>
      </c>
      <c r="D910" t="s">
        <v>347</v>
      </c>
      <c r="E910" t="s">
        <v>144</v>
      </c>
      <c r="F910" t="s">
        <v>145</v>
      </c>
      <c r="G910" s="105">
        <v>10</v>
      </c>
      <c r="H910" t="s">
        <v>353</v>
      </c>
      <c r="I910" t="s">
        <v>386</v>
      </c>
      <c r="J910" t="s">
        <v>389</v>
      </c>
      <c r="K910" s="105">
        <v>27</v>
      </c>
      <c r="L910" s="106">
        <v>8.0000003799796104E-3</v>
      </c>
      <c r="M910" s="106">
        <v>8.3499997854232788E-3</v>
      </c>
      <c r="N910" s="105">
        <v>177</v>
      </c>
      <c r="O910" s="106">
        <v>1.223000045865774E-2</v>
      </c>
      <c r="P910" s="106">
        <v>1.2470000423490999E-2</v>
      </c>
      <c r="Q910" s="105">
        <v>4049</v>
      </c>
      <c r="R910" s="106">
        <v>1.779999956488609E-2</v>
      </c>
      <c r="S910" s="107">
        <v>1.8279999494552609E-2</v>
      </c>
    </row>
    <row r="911" spans="1:19" x14ac:dyDescent="0.25">
      <c r="A911" t="s">
        <v>331</v>
      </c>
      <c r="B911" t="s">
        <v>347</v>
      </c>
      <c r="C911" t="s">
        <v>347</v>
      </c>
      <c r="D911" t="s">
        <v>347</v>
      </c>
      <c r="E911" t="s">
        <v>144</v>
      </c>
      <c r="F911" t="s">
        <v>145</v>
      </c>
      <c r="G911" s="105">
        <v>10</v>
      </c>
      <c r="H911" t="s">
        <v>353</v>
      </c>
      <c r="I911" t="s">
        <v>386</v>
      </c>
      <c r="J911" t="s">
        <v>86</v>
      </c>
      <c r="K911" s="105">
        <v>140</v>
      </c>
      <c r="L911" s="106">
        <v>4.1510000824928277E-2</v>
      </c>
      <c r="N911" s="105">
        <v>281</v>
      </c>
      <c r="O911" s="106">
        <v>1.9409999251365662E-2</v>
      </c>
      <c r="Q911" s="105">
        <v>5972</v>
      </c>
      <c r="R911" s="106">
        <v>2.6259999722242359E-2</v>
      </c>
      <c r="S911" s="107"/>
    </row>
    <row r="912" spans="1:19" x14ac:dyDescent="0.25">
      <c r="A912" t="s">
        <v>331</v>
      </c>
      <c r="B912" t="s">
        <v>347</v>
      </c>
      <c r="C912" t="s">
        <v>347</v>
      </c>
      <c r="D912" t="s">
        <v>347</v>
      </c>
      <c r="E912" t="s">
        <v>144</v>
      </c>
      <c r="F912" t="s">
        <v>145</v>
      </c>
      <c r="G912" s="105">
        <v>10</v>
      </c>
      <c r="H912" t="s">
        <v>353</v>
      </c>
      <c r="I912" t="s">
        <v>386</v>
      </c>
      <c r="J912" t="s">
        <v>84</v>
      </c>
      <c r="K912" s="105">
        <v>2985</v>
      </c>
      <c r="L912" s="106">
        <v>0.88497000932693481</v>
      </c>
      <c r="M912" s="106">
        <v>0.92329001426696777</v>
      </c>
      <c r="N912" s="105">
        <v>13297</v>
      </c>
      <c r="O912" s="106">
        <v>0.91842997074127197</v>
      </c>
      <c r="P912" s="106">
        <v>0.93660998344421387</v>
      </c>
      <c r="Q912" s="105">
        <v>194064</v>
      </c>
      <c r="R912" s="106">
        <v>0.85317999124526978</v>
      </c>
      <c r="S912" s="107">
        <v>0.87619000673294067</v>
      </c>
    </row>
    <row r="913" spans="1:19" x14ac:dyDescent="0.25">
      <c r="A913" t="s">
        <v>331</v>
      </c>
      <c r="B913" t="s">
        <v>347</v>
      </c>
      <c r="C913" t="s">
        <v>347</v>
      </c>
      <c r="D913" t="s">
        <v>347</v>
      </c>
      <c r="E913" t="s">
        <v>144</v>
      </c>
      <c r="F913" t="s">
        <v>145</v>
      </c>
      <c r="G913" s="105">
        <v>10</v>
      </c>
      <c r="H913" t="s">
        <v>353</v>
      </c>
      <c r="I913" t="s">
        <v>419</v>
      </c>
      <c r="J913" t="s">
        <v>390</v>
      </c>
      <c r="K913" s="105">
        <v>1488</v>
      </c>
      <c r="L913" s="106">
        <v>0.4411500096321106</v>
      </c>
      <c r="N913" s="105">
        <v>2640</v>
      </c>
      <c r="O913" s="106">
        <v>0.18234999477863309</v>
      </c>
      <c r="Q913" s="105">
        <v>51290</v>
      </c>
      <c r="R913" s="106">
        <v>0.22549000382423401</v>
      </c>
      <c r="S913" s="107"/>
    </row>
    <row r="914" spans="1:19" x14ac:dyDescent="0.25">
      <c r="A914" t="s">
        <v>331</v>
      </c>
      <c r="B914" t="s">
        <v>347</v>
      </c>
      <c r="C914" t="s">
        <v>347</v>
      </c>
      <c r="D914" t="s">
        <v>347</v>
      </c>
      <c r="E914" t="s">
        <v>144</v>
      </c>
      <c r="F914" t="s">
        <v>145</v>
      </c>
      <c r="G914" s="105">
        <v>10</v>
      </c>
      <c r="H914" t="s">
        <v>353</v>
      </c>
      <c r="I914" t="s">
        <v>419</v>
      </c>
      <c r="J914" t="s">
        <v>391</v>
      </c>
      <c r="K914" s="105">
        <v>255</v>
      </c>
      <c r="L914" s="106">
        <v>7.5599998235702515E-2</v>
      </c>
      <c r="M914" s="106">
        <v>0.1352799981832504</v>
      </c>
      <c r="N914" s="105">
        <v>1357</v>
      </c>
      <c r="O914" s="106">
        <v>9.3730002641677856E-2</v>
      </c>
      <c r="P914" s="106">
        <v>0.11462999880313871</v>
      </c>
      <c r="Q914" s="105">
        <v>26007</v>
      </c>
      <c r="R914" s="106">
        <v>0.11433999985456469</v>
      </c>
      <c r="S914" s="107">
        <v>0.1476300060749054</v>
      </c>
    </row>
    <row r="915" spans="1:19" x14ac:dyDescent="0.25">
      <c r="A915" t="s">
        <v>331</v>
      </c>
      <c r="B915" t="s">
        <v>347</v>
      </c>
      <c r="C915" t="s">
        <v>347</v>
      </c>
      <c r="D915" t="s">
        <v>347</v>
      </c>
      <c r="E915" t="s">
        <v>144</v>
      </c>
      <c r="F915" t="s">
        <v>145</v>
      </c>
      <c r="G915">
        <v>10</v>
      </c>
      <c r="H915" t="s">
        <v>353</v>
      </c>
      <c r="I915" t="s">
        <v>419</v>
      </c>
      <c r="J915" t="s">
        <v>392</v>
      </c>
      <c r="K915">
        <v>763</v>
      </c>
      <c r="L915" s="106">
        <v>0.22620999813079831</v>
      </c>
      <c r="M915" s="106">
        <v>0.40476998686790472</v>
      </c>
      <c r="N915">
        <v>4976</v>
      </c>
      <c r="O915" s="106">
        <v>0.34369000792503362</v>
      </c>
      <c r="P915" s="106">
        <v>0.42034000158309942</v>
      </c>
      <c r="Q915">
        <v>69347</v>
      </c>
      <c r="R915" s="106">
        <v>0.30487999320030212</v>
      </c>
      <c r="S915" s="106">
        <v>0.39364001154899603</v>
      </c>
    </row>
    <row r="916" spans="1:19" x14ac:dyDescent="0.25">
      <c r="A916" t="s">
        <v>331</v>
      </c>
      <c r="B916" t="s">
        <v>347</v>
      </c>
      <c r="C916" t="s">
        <v>347</v>
      </c>
      <c r="D916" t="s">
        <v>347</v>
      </c>
      <c r="E916" t="s">
        <v>144</v>
      </c>
      <c r="F916" t="s">
        <v>145</v>
      </c>
      <c r="G916" s="105">
        <v>10</v>
      </c>
      <c r="H916" t="s">
        <v>353</v>
      </c>
      <c r="I916" t="s">
        <v>419</v>
      </c>
      <c r="J916" t="s">
        <v>393</v>
      </c>
      <c r="K916" s="105">
        <v>729</v>
      </c>
      <c r="L916" s="106">
        <v>0.21613000333309171</v>
      </c>
      <c r="M916" s="106">
        <v>0.38673999905586243</v>
      </c>
      <c r="N916" s="105">
        <v>4559</v>
      </c>
      <c r="O916" s="106">
        <v>0.31488999724388123</v>
      </c>
      <c r="P916" s="106">
        <v>0.38512000441551208</v>
      </c>
      <c r="Q916" s="105">
        <v>66079</v>
      </c>
      <c r="R916" s="106">
        <v>0.29050999879837042</v>
      </c>
      <c r="S916" s="107">
        <v>0.37509000301361078</v>
      </c>
    </row>
    <row r="917" spans="1:19" x14ac:dyDescent="0.25">
      <c r="A917" t="s">
        <v>331</v>
      </c>
      <c r="B917" t="s">
        <v>347</v>
      </c>
      <c r="C917" t="s">
        <v>347</v>
      </c>
      <c r="D917" t="s">
        <v>347</v>
      </c>
      <c r="E917" t="s">
        <v>144</v>
      </c>
      <c r="F917" t="s">
        <v>145</v>
      </c>
      <c r="G917">
        <v>10</v>
      </c>
      <c r="H917" t="s">
        <v>353</v>
      </c>
      <c r="I917" t="s">
        <v>419</v>
      </c>
      <c r="J917" t="s">
        <v>394</v>
      </c>
      <c r="K917">
        <v>138</v>
      </c>
      <c r="L917" s="106">
        <v>4.0910001844167709E-2</v>
      </c>
      <c r="M917" s="106">
        <v>7.3210000991821289E-2</v>
      </c>
      <c r="N917">
        <v>946</v>
      </c>
      <c r="O917" s="106">
        <v>6.5339997410774231E-2</v>
      </c>
      <c r="P917" s="106">
        <v>7.9910002648830414E-2</v>
      </c>
      <c r="Q917">
        <v>14736</v>
      </c>
      <c r="R917" s="106">
        <v>6.4790003001689911E-2</v>
      </c>
      <c r="S917" s="106">
        <v>8.3650000393390656E-2</v>
      </c>
    </row>
    <row r="918" spans="1:19" x14ac:dyDescent="0.25">
      <c r="A918" t="s">
        <v>331</v>
      </c>
      <c r="B918" t="s">
        <v>347</v>
      </c>
      <c r="C918" t="s">
        <v>347</v>
      </c>
      <c r="D918" t="s">
        <v>347</v>
      </c>
      <c r="E918" t="s">
        <v>144</v>
      </c>
      <c r="F918" t="s">
        <v>145</v>
      </c>
      <c r="G918" s="105">
        <v>10</v>
      </c>
      <c r="H918" t="s">
        <v>353</v>
      </c>
      <c r="I918" t="s">
        <v>439</v>
      </c>
      <c r="J918" t="s">
        <v>440</v>
      </c>
      <c r="K918" s="105">
        <v>1488</v>
      </c>
      <c r="L918" s="106">
        <v>0.4411500096321106</v>
      </c>
      <c r="N918" s="105">
        <v>2640</v>
      </c>
      <c r="O918" s="106">
        <v>0.18234999477863309</v>
      </c>
      <c r="Q918" s="105">
        <v>51290</v>
      </c>
      <c r="R918" s="106">
        <v>0.22549000382423401</v>
      </c>
      <c r="S918" s="107"/>
    </row>
    <row r="919" spans="1:19" x14ac:dyDescent="0.25">
      <c r="A919" t="s">
        <v>331</v>
      </c>
      <c r="B919" t="s">
        <v>347</v>
      </c>
      <c r="C919" t="s">
        <v>347</v>
      </c>
      <c r="D919" t="s">
        <v>347</v>
      </c>
      <c r="E919" t="s">
        <v>144</v>
      </c>
      <c r="F919" t="s">
        <v>145</v>
      </c>
      <c r="G919" s="105">
        <v>10</v>
      </c>
      <c r="H919" t="s">
        <v>353</v>
      </c>
      <c r="I919" t="s">
        <v>439</v>
      </c>
      <c r="J919" t="s">
        <v>442</v>
      </c>
      <c r="K919" s="105">
        <v>1885</v>
      </c>
      <c r="L919" s="106">
        <v>0.5588499903678894</v>
      </c>
      <c r="M919" s="106">
        <v>1</v>
      </c>
      <c r="N919" s="105">
        <v>11838</v>
      </c>
      <c r="O919" s="106">
        <v>0.81765002012252808</v>
      </c>
      <c r="P919" s="106">
        <v>1</v>
      </c>
      <c r="Q919" s="105">
        <v>176169</v>
      </c>
      <c r="R919" s="106">
        <v>0.77451002597808838</v>
      </c>
      <c r="S919" s="107">
        <v>1</v>
      </c>
    </row>
    <row r="920" spans="1:19" x14ac:dyDescent="0.25">
      <c r="A920" t="s">
        <v>331</v>
      </c>
      <c r="B920" t="s">
        <v>347</v>
      </c>
      <c r="C920" t="s">
        <v>347</v>
      </c>
      <c r="D920" t="s">
        <v>347</v>
      </c>
      <c r="E920" t="s">
        <v>144</v>
      </c>
      <c r="F920" t="s">
        <v>145</v>
      </c>
      <c r="G920">
        <v>10</v>
      </c>
      <c r="H920" t="s">
        <v>353</v>
      </c>
      <c r="I920" t="s">
        <v>395</v>
      </c>
      <c r="J920" t="s">
        <v>396</v>
      </c>
      <c r="K920">
        <v>3350</v>
      </c>
      <c r="L920" s="106">
        <v>0.99317997694015503</v>
      </c>
      <c r="N920">
        <v>14387</v>
      </c>
      <c r="O920" s="106">
        <v>0.9937099814414978</v>
      </c>
      <c r="Q920">
        <v>225832</v>
      </c>
      <c r="R920" s="106">
        <v>0.99285000562667847</v>
      </c>
    </row>
    <row r="921" spans="1:19" x14ac:dyDescent="0.25">
      <c r="A921" t="s">
        <v>331</v>
      </c>
      <c r="B921" t="s">
        <v>347</v>
      </c>
      <c r="C921" t="s">
        <v>347</v>
      </c>
      <c r="D921" t="s">
        <v>347</v>
      </c>
      <c r="E921" t="s">
        <v>144</v>
      </c>
      <c r="F921" t="s">
        <v>145</v>
      </c>
      <c r="G921" s="105">
        <v>10</v>
      </c>
      <c r="H921" t="s">
        <v>353</v>
      </c>
      <c r="I921" t="s">
        <v>395</v>
      </c>
      <c r="J921" t="s">
        <v>397</v>
      </c>
      <c r="K921" s="105">
        <v>23</v>
      </c>
      <c r="L921" s="106">
        <v>6.8199997767806053E-3</v>
      </c>
      <c r="N921" s="105">
        <v>91</v>
      </c>
      <c r="O921" s="106">
        <v>6.289999932050705E-3</v>
      </c>
      <c r="Q921" s="105">
        <v>1627</v>
      </c>
      <c r="R921" s="106">
        <v>7.1499999612569809E-3</v>
      </c>
      <c r="S921" s="107"/>
    </row>
    <row r="922" spans="1:19" x14ac:dyDescent="0.25">
      <c r="A922" t="s">
        <v>331</v>
      </c>
      <c r="B922" t="s">
        <v>347</v>
      </c>
      <c r="C922" t="s">
        <v>347</v>
      </c>
      <c r="D922" t="s">
        <v>347</v>
      </c>
      <c r="E922" t="s">
        <v>144</v>
      </c>
      <c r="F922" t="s">
        <v>145</v>
      </c>
      <c r="G922" s="105">
        <v>10</v>
      </c>
      <c r="H922" t="s">
        <v>353</v>
      </c>
      <c r="I922" t="s">
        <v>398</v>
      </c>
      <c r="J922" t="s">
        <v>399</v>
      </c>
      <c r="K922" s="105">
        <v>431</v>
      </c>
      <c r="L922" s="106">
        <v>0.1277800053358078</v>
      </c>
      <c r="N922" s="105">
        <v>1374</v>
      </c>
      <c r="O922" s="106">
        <v>9.4899997115135193E-2</v>
      </c>
      <c r="Q922" s="105">
        <v>32785</v>
      </c>
      <c r="R922" s="106">
        <v>0.14414000511169431</v>
      </c>
      <c r="S922" s="107"/>
    </row>
    <row r="923" spans="1:19" x14ac:dyDescent="0.25">
      <c r="A923" t="s">
        <v>331</v>
      </c>
      <c r="B923" t="s">
        <v>347</v>
      </c>
      <c r="C923" t="s">
        <v>347</v>
      </c>
      <c r="D923" t="s">
        <v>347</v>
      </c>
      <c r="E923" t="s">
        <v>144</v>
      </c>
      <c r="F923" t="s">
        <v>145</v>
      </c>
      <c r="G923" s="105">
        <v>10</v>
      </c>
      <c r="H923" t="s">
        <v>353</v>
      </c>
      <c r="I923" t="s">
        <v>398</v>
      </c>
      <c r="J923" t="s">
        <v>41</v>
      </c>
      <c r="K923" s="105">
        <v>540</v>
      </c>
      <c r="L923" s="106">
        <v>0.16008999943733221</v>
      </c>
      <c r="N923" s="105">
        <v>2484</v>
      </c>
      <c r="O923" s="106">
        <v>0.1715700030326843</v>
      </c>
      <c r="Q923" s="105">
        <v>40324</v>
      </c>
      <c r="R923" s="106">
        <v>0.177279993891716</v>
      </c>
      <c r="S923" s="107"/>
    </row>
    <row r="924" spans="1:19" x14ac:dyDescent="0.25">
      <c r="A924" t="s">
        <v>331</v>
      </c>
      <c r="B924" t="s">
        <v>347</v>
      </c>
      <c r="C924" t="s">
        <v>347</v>
      </c>
      <c r="D924" t="s">
        <v>347</v>
      </c>
      <c r="E924" t="s">
        <v>144</v>
      </c>
      <c r="F924" t="s">
        <v>145</v>
      </c>
      <c r="G924" s="105">
        <v>10</v>
      </c>
      <c r="H924" t="s">
        <v>353</v>
      </c>
      <c r="I924" t="s">
        <v>398</v>
      </c>
      <c r="J924" t="s">
        <v>40</v>
      </c>
      <c r="K924" s="105">
        <v>957</v>
      </c>
      <c r="L924" s="106">
        <v>0.2837199866771698</v>
      </c>
      <c r="N924" s="105">
        <v>4175</v>
      </c>
      <c r="O924" s="106">
        <v>0.28837001323699951</v>
      </c>
      <c r="Q924" s="105">
        <v>47952</v>
      </c>
      <c r="R924" s="106">
        <v>0.21082000434398651</v>
      </c>
      <c r="S924" s="107"/>
    </row>
    <row r="925" spans="1:19" x14ac:dyDescent="0.25">
      <c r="A925" t="s">
        <v>331</v>
      </c>
      <c r="B925" t="s">
        <v>347</v>
      </c>
      <c r="C925" t="s">
        <v>347</v>
      </c>
      <c r="D925" t="s">
        <v>347</v>
      </c>
      <c r="E925" t="s">
        <v>144</v>
      </c>
      <c r="F925" t="s">
        <v>145</v>
      </c>
      <c r="G925" s="105">
        <v>10</v>
      </c>
      <c r="H925" t="s">
        <v>353</v>
      </c>
      <c r="I925" t="s">
        <v>398</v>
      </c>
      <c r="J925" t="s">
        <v>39</v>
      </c>
      <c r="K925" s="105">
        <v>763</v>
      </c>
      <c r="L925" s="106">
        <v>0.22620999813079831</v>
      </c>
      <c r="N925" s="105">
        <v>3367</v>
      </c>
      <c r="O925" s="106">
        <v>0.2325599938631058</v>
      </c>
      <c r="Q925" s="105">
        <v>51770</v>
      </c>
      <c r="R925" s="106">
        <v>0.22759999334812159</v>
      </c>
      <c r="S925" s="107"/>
    </row>
    <row r="926" spans="1:19" x14ac:dyDescent="0.25">
      <c r="A926" t="s">
        <v>331</v>
      </c>
      <c r="B926" t="s">
        <v>347</v>
      </c>
      <c r="C926" t="s">
        <v>347</v>
      </c>
      <c r="D926" t="s">
        <v>347</v>
      </c>
      <c r="E926" t="s">
        <v>144</v>
      </c>
      <c r="F926" t="s">
        <v>145</v>
      </c>
      <c r="G926" s="105">
        <v>10</v>
      </c>
      <c r="H926" t="s">
        <v>353</v>
      </c>
      <c r="I926" t="s">
        <v>398</v>
      </c>
      <c r="J926" t="s">
        <v>400</v>
      </c>
      <c r="K926" s="105">
        <v>682</v>
      </c>
      <c r="L926" s="106">
        <v>0.20218999683856961</v>
      </c>
      <c r="N926" s="105">
        <v>3078</v>
      </c>
      <c r="O926" s="106">
        <v>0.2125999927520752</v>
      </c>
      <c r="Q926" s="105">
        <v>54628</v>
      </c>
      <c r="R926" s="106">
        <v>0.24017000198364261</v>
      </c>
      <c r="S926" s="107"/>
    </row>
    <row r="927" spans="1:19" x14ac:dyDescent="0.25">
      <c r="A927" t="s">
        <v>331</v>
      </c>
      <c r="B927" t="s">
        <v>347</v>
      </c>
      <c r="C927" t="s">
        <v>347</v>
      </c>
      <c r="D927" t="s">
        <v>347</v>
      </c>
      <c r="E927" t="s">
        <v>144</v>
      </c>
      <c r="F927" t="s">
        <v>145</v>
      </c>
      <c r="G927" s="105">
        <v>10</v>
      </c>
      <c r="H927" t="s">
        <v>353</v>
      </c>
      <c r="I927" t="s">
        <v>422</v>
      </c>
      <c r="J927" t="s">
        <v>429</v>
      </c>
      <c r="K927" s="105">
        <v>1057</v>
      </c>
      <c r="L927" s="106">
        <v>0.3133699893951416</v>
      </c>
      <c r="N927" s="105">
        <v>3642</v>
      </c>
      <c r="O927" s="106">
        <v>0.25154998898506159</v>
      </c>
      <c r="Q927" s="105">
        <v>80101</v>
      </c>
      <c r="R927" s="106">
        <v>0.3521600067615509</v>
      </c>
      <c r="S927" s="107"/>
    </row>
    <row r="928" spans="1:19" x14ac:dyDescent="0.25">
      <c r="A928" t="s">
        <v>331</v>
      </c>
      <c r="B928" t="s">
        <v>347</v>
      </c>
      <c r="C928" t="s">
        <v>347</v>
      </c>
      <c r="D928" t="s">
        <v>347</v>
      </c>
      <c r="E928" t="s">
        <v>144</v>
      </c>
      <c r="F928" t="s">
        <v>145</v>
      </c>
      <c r="G928" s="105">
        <v>10</v>
      </c>
      <c r="H928" t="s">
        <v>353</v>
      </c>
      <c r="I928" t="s">
        <v>422</v>
      </c>
      <c r="J928" t="s">
        <v>423</v>
      </c>
      <c r="K928" s="105">
        <v>1929</v>
      </c>
      <c r="L928" s="106">
        <v>0.57188999652862549</v>
      </c>
      <c r="M928" s="106">
        <v>0.83289998769760132</v>
      </c>
      <c r="N928" s="105">
        <v>7906</v>
      </c>
      <c r="O928" s="106">
        <v>0.54606997966766357</v>
      </c>
      <c r="P928" s="106">
        <v>0.72961002588272095</v>
      </c>
      <c r="Q928" s="105">
        <v>119646</v>
      </c>
      <c r="R928" s="106">
        <v>0.52600997686386108</v>
      </c>
      <c r="S928" s="107">
        <v>0.81194001436233521</v>
      </c>
    </row>
    <row r="929" spans="1:19" x14ac:dyDescent="0.25">
      <c r="A929" t="s">
        <v>331</v>
      </c>
      <c r="B929" t="s">
        <v>347</v>
      </c>
      <c r="C929" t="s">
        <v>347</v>
      </c>
      <c r="D929" t="s">
        <v>347</v>
      </c>
      <c r="E929" t="s">
        <v>144</v>
      </c>
      <c r="F929" t="s">
        <v>145</v>
      </c>
      <c r="G929">
        <v>10</v>
      </c>
      <c r="H929" t="s">
        <v>353</v>
      </c>
      <c r="I929" t="s">
        <v>422</v>
      </c>
      <c r="J929" t="s">
        <v>424</v>
      </c>
      <c r="K929">
        <v>207</v>
      </c>
      <c r="L929" s="106">
        <v>6.1370000243186951E-2</v>
      </c>
      <c r="M929" s="106">
        <v>8.938000351190567E-2</v>
      </c>
      <c r="N929">
        <v>1948</v>
      </c>
      <c r="O929" s="106">
        <v>0.134550005197525</v>
      </c>
      <c r="P929" s="106">
        <v>0.17976999282836911</v>
      </c>
      <c r="Q929">
        <v>17180</v>
      </c>
      <c r="R929" s="106">
        <v>7.5530000030994415E-2</v>
      </c>
      <c r="S929" s="106">
        <v>0.11659000068902969</v>
      </c>
    </row>
    <row r="930" spans="1:19" x14ac:dyDescent="0.25">
      <c r="A930" t="s">
        <v>331</v>
      </c>
      <c r="B930" t="s">
        <v>347</v>
      </c>
      <c r="C930" t="s">
        <v>347</v>
      </c>
      <c r="D930" t="s">
        <v>347</v>
      </c>
      <c r="E930" t="s">
        <v>144</v>
      </c>
      <c r="F930" t="s">
        <v>145</v>
      </c>
      <c r="G930" s="105">
        <v>10</v>
      </c>
      <c r="H930" t="s">
        <v>353</v>
      </c>
      <c r="I930" t="s">
        <v>422</v>
      </c>
      <c r="J930" t="s">
        <v>425</v>
      </c>
      <c r="K930" s="105">
        <v>91</v>
      </c>
      <c r="L930" s="106">
        <v>2.6979999616742131E-2</v>
      </c>
      <c r="M930" s="106">
        <v>3.9289999753236771E-2</v>
      </c>
      <c r="N930" s="105">
        <v>562</v>
      </c>
      <c r="O930" s="106">
        <v>3.8819998502731323E-2</v>
      </c>
      <c r="P930" s="106">
        <v>5.1860000938177109E-2</v>
      </c>
      <c r="Q930" s="105">
        <v>6082</v>
      </c>
      <c r="R930" s="106">
        <v>2.6739999651908871E-2</v>
      </c>
      <c r="S930" s="107">
        <v>4.1269998997449868E-2</v>
      </c>
    </row>
    <row r="931" spans="1:19" x14ac:dyDescent="0.25">
      <c r="A931" t="s">
        <v>331</v>
      </c>
      <c r="B931" t="s">
        <v>347</v>
      </c>
      <c r="C931" t="s">
        <v>347</v>
      </c>
      <c r="D931" t="s">
        <v>347</v>
      </c>
      <c r="E931" t="s">
        <v>144</v>
      </c>
      <c r="F931" t="s">
        <v>145</v>
      </c>
      <c r="G931" s="105">
        <v>10</v>
      </c>
      <c r="H931" t="s">
        <v>353</v>
      </c>
      <c r="I931" t="s">
        <v>422</v>
      </c>
      <c r="J931" t="s">
        <v>426</v>
      </c>
      <c r="K931" s="105">
        <v>79</v>
      </c>
      <c r="L931" s="106">
        <v>2.3420000448822979E-2</v>
      </c>
      <c r="M931" s="106">
        <v>3.4109998494386673E-2</v>
      </c>
      <c r="N931" s="105">
        <v>358</v>
      </c>
      <c r="O931" s="106">
        <v>2.473000064492226E-2</v>
      </c>
      <c r="P931" s="106">
        <v>3.3039998263120651E-2</v>
      </c>
      <c r="Q931" s="105">
        <v>3672</v>
      </c>
      <c r="R931" s="106">
        <v>1.6140000894665722E-2</v>
      </c>
      <c r="S931" s="107">
        <v>2.491999976336956E-2</v>
      </c>
    </row>
    <row r="932" spans="1:19" x14ac:dyDescent="0.25">
      <c r="A932" t="s">
        <v>331</v>
      </c>
      <c r="B932" t="s">
        <v>347</v>
      </c>
      <c r="C932" t="s">
        <v>347</v>
      </c>
      <c r="D932" t="s">
        <v>347</v>
      </c>
      <c r="E932" t="s">
        <v>144</v>
      </c>
      <c r="F932" t="s">
        <v>145</v>
      </c>
      <c r="G932">
        <v>10</v>
      </c>
      <c r="H932" t="s">
        <v>353</v>
      </c>
      <c r="I932" t="s">
        <v>422</v>
      </c>
      <c r="J932" t="s">
        <v>427</v>
      </c>
      <c r="K932">
        <v>10</v>
      </c>
      <c r="L932" s="106">
        <v>2.9599999543279409E-3</v>
      </c>
      <c r="M932" s="106">
        <v>4.3199998326599598E-3</v>
      </c>
      <c r="N932">
        <v>62</v>
      </c>
      <c r="O932" s="106">
        <v>4.2799999937415123E-3</v>
      </c>
      <c r="P932" s="106">
        <v>5.7199997827410698E-3</v>
      </c>
      <c r="Q932">
        <v>766</v>
      </c>
      <c r="R932" s="106">
        <v>3.3700000494718552E-3</v>
      </c>
      <c r="S932" s="106">
        <v>5.2000000141561031E-3</v>
      </c>
    </row>
    <row r="933" spans="1:19" x14ac:dyDescent="0.25">
      <c r="A933" t="s">
        <v>331</v>
      </c>
      <c r="B933" t="s">
        <v>347</v>
      </c>
      <c r="C933" t="s">
        <v>347</v>
      </c>
      <c r="D933" t="s">
        <v>347</v>
      </c>
      <c r="E933" t="s">
        <v>144</v>
      </c>
      <c r="F933" t="s">
        <v>145</v>
      </c>
      <c r="G933" s="105">
        <v>10</v>
      </c>
      <c r="H933" t="s">
        <v>353</v>
      </c>
      <c r="I933" t="s">
        <v>422</v>
      </c>
      <c r="J933" t="s">
        <v>428</v>
      </c>
      <c r="K933" s="105">
        <v>0</v>
      </c>
      <c r="L933" s="106">
        <v>0</v>
      </c>
      <c r="M933" s="106">
        <v>0</v>
      </c>
      <c r="N933" s="105">
        <v>0</v>
      </c>
      <c r="O933" s="106">
        <v>0</v>
      </c>
      <c r="P933" s="106">
        <v>0</v>
      </c>
      <c r="Q933" s="105">
        <v>12</v>
      </c>
      <c r="R933" s="106">
        <v>4.9999998736893758E-5</v>
      </c>
      <c r="S933" s="107">
        <v>7.9999997979030013E-5</v>
      </c>
    </row>
    <row r="934" spans="1:19" x14ac:dyDescent="0.25">
      <c r="A934" t="s">
        <v>331</v>
      </c>
      <c r="B934" t="s">
        <v>347</v>
      </c>
      <c r="C934" t="s">
        <v>347</v>
      </c>
      <c r="D934" t="s">
        <v>347</v>
      </c>
      <c r="E934" t="s">
        <v>144</v>
      </c>
      <c r="F934" t="s">
        <v>145</v>
      </c>
      <c r="G934" s="105">
        <v>10</v>
      </c>
      <c r="H934" t="s">
        <v>353</v>
      </c>
      <c r="I934" t="s">
        <v>430</v>
      </c>
      <c r="J934" t="s">
        <v>434</v>
      </c>
      <c r="K934" s="105">
        <v>56</v>
      </c>
      <c r="L934" s="106">
        <v>1.6599999740719799E-2</v>
      </c>
      <c r="M934" s="106">
        <v>1.6780000180006031E-2</v>
      </c>
      <c r="N934" s="105">
        <v>278</v>
      </c>
      <c r="O934" s="106">
        <v>1.9200000911951069E-2</v>
      </c>
      <c r="P934" s="106">
        <v>1.9519999623298648E-2</v>
      </c>
      <c r="Q934" s="105">
        <v>4987</v>
      </c>
      <c r="R934" s="106">
        <v>2.1919999271631241E-2</v>
      </c>
      <c r="S934" s="107">
        <v>2.2490000352263451E-2</v>
      </c>
    </row>
    <row r="935" spans="1:19" x14ac:dyDescent="0.25">
      <c r="A935" t="s">
        <v>331</v>
      </c>
      <c r="B935" t="s">
        <v>347</v>
      </c>
      <c r="C935" t="s">
        <v>347</v>
      </c>
      <c r="D935" t="s">
        <v>347</v>
      </c>
      <c r="E935" t="s">
        <v>144</v>
      </c>
      <c r="F935" t="s">
        <v>145</v>
      </c>
      <c r="G935">
        <v>10</v>
      </c>
      <c r="H935" t="s">
        <v>353</v>
      </c>
      <c r="I935" t="s">
        <v>430</v>
      </c>
      <c r="J935" t="s">
        <v>432</v>
      </c>
      <c r="K935">
        <v>153</v>
      </c>
      <c r="L935" s="106">
        <v>4.5359998941421509E-2</v>
      </c>
      <c r="M935" s="106">
        <v>4.5850001275539398E-2</v>
      </c>
      <c r="N935">
        <v>1097</v>
      </c>
      <c r="O935" s="106">
        <v>7.5769998133182526E-2</v>
      </c>
      <c r="P935" s="106">
        <v>7.7040001749992371E-2</v>
      </c>
      <c r="Q935">
        <v>18498</v>
      </c>
      <c r="R935" s="106">
        <v>8.1320002675056458E-2</v>
      </c>
      <c r="S935" s="106">
        <v>8.343999832868576E-2</v>
      </c>
    </row>
    <row r="936" spans="1:19" x14ac:dyDescent="0.25">
      <c r="A936" t="s">
        <v>331</v>
      </c>
      <c r="B936" t="s">
        <v>347</v>
      </c>
      <c r="C936" t="s">
        <v>347</v>
      </c>
      <c r="D936" t="s">
        <v>347</v>
      </c>
      <c r="E936" t="s">
        <v>144</v>
      </c>
      <c r="F936" t="s">
        <v>145</v>
      </c>
      <c r="G936" s="105">
        <v>10</v>
      </c>
      <c r="H936" t="s">
        <v>353</v>
      </c>
      <c r="I936" t="s">
        <v>430</v>
      </c>
      <c r="J936" t="s">
        <v>435</v>
      </c>
      <c r="K936" s="105">
        <v>0</v>
      </c>
      <c r="L936" s="106">
        <v>0</v>
      </c>
      <c r="M936" s="106">
        <v>0</v>
      </c>
      <c r="N936" s="105">
        <v>25</v>
      </c>
      <c r="O936" s="106">
        <v>1.730000018142164E-3</v>
      </c>
      <c r="P936" s="106">
        <v>1.760000013746321E-3</v>
      </c>
      <c r="Q936" s="105">
        <v>391</v>
      </c>
      <c r="R936" s="106">
        <v>1.7199999419972301E-3</v>
      </c>
      <c r="S936" s="107">
        <v>1.760000013746321E-3</v>
      </c>
    </row>
    <row r="937" spans="1:19" x14ac:dyDescent="0.25">
      <c r="A937" t="s">
        <v>331</v>
      </c>
      <c r="B937" t="s">
        <v>347</v>
      </c>
      <c r="C937" t="s">
        <v>347</v>
      </c>
      <c r="D937" t="s">
        <v>347</v>
      </c>
      <c r="E937" t="s">
        <v>144</v>
      </c>
      <c r="F937" t="s">
        <v>145</v>
      </c>
      <c r="G937" s="105">
        <v>10</v>
      </c>
      <c r="H937" t="s">
        <v>353</v>
      </c>
      <c r="I937" t="s">
        <v>430</v>
      </c>
      <c r="J937" t="s">
        <v>436</v>
      </c>
      <c r="K937" s="105">
        <v>70</v>
      </c>
      <c r="L937" s="106">
        <v>2.074999921023846E-2</v>
      </c>
      <c r="M937" s="106">
        <v>2.0980000495910641E-2</v>
      </c>
      <c r="N937" s="105">
        <v>409</v>
      </c>
      <c r="O937" s="106">
        <v>2.8249999508261681E-2</v>
      </c>
      <c r="P937" s="106">
        <v>2.8720000758767131E-2</v>
      </c>
      <c r="Q937" s="105">
        <v>6784</v>
      </c>
      <c r="R937" s="106">
        <v>2.9829999431967739E-2</v>
      </c>
      <c r="S937" s="107">
        <v>3.060000017285347E-2</v>
      </c>
    </row>
    <row r="938" spans="1:19" x14ac:dyDescent="0.25">
      <c r="A938" t="s">
        <v>331</v>
      </c>
      <c r="B938" t="s">
        <v>347</v>
      </c>
      <c r="C938" t="s">
        <v>347</v>
      </c>
      <c r="D938" t="s">
        <v>347</v>
      </c>
      <c r="E938" t="s">
        <v>144</v>
      </c>
      <c r="F938" t="s">
        <v>145</v>
      </c>
      <c r="G938" s="105">
        <v>10</v>
      </c>
      <c r="H938" t="s">
        <v>353</v>
      </c>
      <c r="I938" t="s">
        <v>430</v>
      </c>
      <c r="J938" t="s">
        <v>431</v>
      </c>
      <c r="K938" s="105">
        <v>1180</v>
      </c>
      <c r="L938" s="106">
        <v>0.34983998537063599</v>
      </c>
      <c r="M938" s="106">
        <v>0.35361000895500178</v>
      </c>
      <c r="N938" s="105">
        <v>4776</v>
      </c>
      <c r="O938" s="106">
        <v>0.3298799991607666</v>
      </c>
      <c r="P938" s="106">
        <v>0.33542001247406011</v>
      </c>
      <c r="Q938" s="105">
        <v>77035</v>
      </c>
      <c r="R938" s="106">
        <v>0.33867999911308289</v>
      </c>
      <c r="S938" s="107">
        <v>0.3474699854850769</v>
      </c>
    </row>
    <row r="939" spans="1:19" x14ac:dyDescent="0.25">
      <c r="A939" t="s">
        <v>331</v>
      </c>
      <c r="B939" t="s">
        <v>347</v>
      </c>
      <c r="C939" t="s">
        <v>347</v>
      </c>
      <c r="D939" t="s">
        <v>347</v>
      </c>
      <c r="E939" t="s">
        <v>144</v>
      </c>
      <c r="F939" t="s">
        <v>145</v>
      </c>
      <c r="G939" s="105">
        <v>10</v>
      </c>
      <c r="H939" t="s">
        <v>353</v>
      </c>
      <c r="I939" t="s">
        <v>430</v>
      </c>
      <c r="J939" t="s">
        <v>502</v>
      </c>
      <c r="K939" s="105">
        <v>1878</v>
      </c>
      <c r="L939" s="106">
        <v>0.55677002668380737</v>
      </c>
      <c r="M939" s="106">
        <v>0.56278002262115479</v>
      </c>
      <c r="N939" s="105">
        <v>7654</v>
      </c>
      <c r="O939" s="106">
        <v>0.52865999937057495</v>
      </c>
      <c r="P939" s="106">
        <v>0.5375400185585022</v>
      </c>
      <c r="Q939" s="105">
        <v>114008</v>
      </c>
      <c r="R939" s="106">
        <v>0.5012199878692627</v>
      </c>
      <c r="S939" s="107">
        <v>0.51424002647399902</v>
      </c>
    </row>
    <row r="940" spans="1:19" x14ac:dyDescent="0.25">
      <c r="A940" t="s">
        <v>331</v>
      </c>
      <c r="B940" t="s">
        <v>347</v>
      </c>
      <c r="C940" t="s">
        <v>347</v>
      </c>
      <c r="D940" t="s">
        <v>347</v>
      </c>
      <c r="E940" t="s">
        <v>144</v>
      </c>
      <c r="F940" t="s">
        <v>145</v>
      </c>
      <c r="G940" s="105">
        <v>10</v>
      </c>
      <c r="H940" t="s">
        <v>353</v>
      </c>
      <c r="I940" t="s">
        <v>430</v>
      </c>
      <c r="J940" t="s">
        <v>86</v>
      </c>
      <c r="K940" s="105">
        <v>36</v>
      </c>
      <c r="L940" s="106">
        <v>1.066999975591898E-2</v>
      </c>
      <c r="N940" s="105">
        <v>239</v>
      </c>
      <c r="O940" s="106">
        <v>1.651000045239925E-2</v>
      </c>
      <c r="Q940" s="105">
        <v>5756</v>
      </c>
      <c r="R940" s="106">
        <v>2.5310000404715541E-2</v>
      </c>
      <c r="S940" s="107"/>
    </row>
    <row r="941" spans="1:19" x14ac:dyDescent="0.25">
      <c r="A941" t="s">
        <v>331</v>
      </c>
      <c r="B941" t="s">
        <v>347</v>
      </c>
      <c r="C941" t="s">
        <v>347</v>
      </c>
      <c r="D941" t="s">
        <v>347</v>
      </c>
      <c r="E941" t="s">
        <v>144</v>
      </c>
      <c r="F941" t="s">
        <v>145</v>
      </c>
      <c r="G941" s="105">
        <v>10</v>
      </c>
      <c r="H941" t="s">
        <v>353</v>
      </c>
      <c r="I941" t="s">
        <v>401</v>
      </c>
      <c r="J941" t="s">
        <v>405</v>
      </c>
      <c r="K941" s="105">
        <v>2625</v>
      </c>
      <c r="L941" s="106">
        <v>0.77824002504348755</v>
      </c>
      <c r="M941" s="106">
        <v>0.79641997814178467</v>
      </c>
      <c r="N941" s="105">
        <v>11036</v>
      </c>
      <c r="O941" s="106">
        <v>0.76226001977920532</v>
      </c>
      <c r="P941" s="106">
        <v>0.79303997755050659</v>
      </c>
      <c r="Q941" s="105">
        <v>171311</v>
      </c>
      <c r="R941" s="106">
        <v>0.75314998626708984</v>
      </c>
      <c r="S941" s="107">
        <v>0.77806001901626587</v>
      </c>
    </row>
    <row r="942" spans="1:19" x14ac:dyDescent="0.25">
      <c r="A942" t="s">
        <v>331</v>
      </c>
      <c r="B942" t="s">
        <v>347</v>
      </c>
      <c r="C942" t="s">
        <v>347</v>
      </c>
      <c r="D942" t="s">
        <v>347</v>
      </c>
      <c r="E942" t="s">
        <v>144</v>
      </c>
      <c r="F942" t="s">
        <v>145</v>
      </c>
      <c r="G942" s="105">
        <v>10</v>
      </c>
      <c r="H942" t="s">
        <v>353</v>
      </c>
      <c r="I942" t="s">
        <v>401</v>
      </c>
      <c r="J942" t="s">
        <v>412</v>
      </c>
      <c r="K942" s="105">
        <v>307</v>
      </c>
      <c r="L942" s="106">
        <v>9.1020002961158752E-2</v>
      </c>
      <c r="M942" s="106">
        <v>9.3139998614788055E-2</v>
      </c>
      <c r="N942" s="105">
        <v>1393</v>
      </c>
      <c r="O942" s="106">
        <v>9.6210002899169922E-2</v>
      </c>
      <c r="P942" s="106">
        <v>0.100100003182888</v>
      </c>
      <c r="Q942" s="105">
        <v>22313</v>
      </c>
      <c r="R942" s="106">
        <v>9.8099999129772186E-2</v>
      </c>
      <c r="S942" s="107">
        <v>0.10134000331163411</v>
      </c>
    </row>
    <row r="943" spans="1:19" x14ac:dyDescent="0.25">
      <c r="A943" t="s">
        <v>331</v>
      </c>
      <c r="B943" t="s">
        <v>347</v>
      </c>
      <c r="C943" t="s">
        <v>347</v>
      </c>
      <c r="D943" t="s">
        <v>347</v>
      </c>
      <c r="E943" t="s">
        <v>144</v>
      </c>
      <c r="F943" t="s">
        <v>145</v>
      </c>
      <c r="G943">
        <v>10</v>
      </c>
      <c r="H943" t="s">
        <v>353</v>
      </c>
      <c r="I943" t="s">
        <v>401</v>
      </c>
      <c r="J943" t="s">
        <v>413</v>
      </c>
      <c r="K943">
        <v>206</v>
      </c>
      <c r="L943" s="106">
        <v>6.1069998890161507E-2</v>
      </c>
      <c r="M943" s="106">
        <v>6.25E-2</v>
      </c>
      <c r="N943">
        <v>908</v>
      </c>
      <c r="O943" s="106">
        <v>6.2720000743865967E-2</v>
      </c>
      <c r="P943" s="106">
        <v>6.5250001847743988E-2</v>
      </c>
      <c r="Q943">
        <v>15680</v>
      </c>
      <c r="R943" s="106">
        <v>6.8939998745918274E-2</v>
      </c>
      <c r="S943" s="106">
        <v>7.1220003068447113E-2</v>
      </c>
    </row>
    <row r="944" spans="1:19" x14ac:dyDescent="0.25">
      <c r="A944" t="s">
        <v>331</v>
      </c>
      <c r="B944" t="s">
        <v>347</v>
      </c>
      <c r="C944" t="s">
        <v>347</v>
      </c>
      <c r="D944" t="s">
        <v>347</v>
      </c>
      <c r="E944" t="s">
        <v>144</v>
      </c>
      <c r="F944" t="s">
        <v>145</v>
      </c>
      <c r="G944" s="105">
        <v>10</v>
      </c>
      <c r="H944" t="s">
        <v>353</v>
      </c>
      <c r="I944" t="s">
        <v>401</v>
      </c>
      <c r="J944" t="s">
        <v>441</v>
      </c>
      <c r="K944" s="105">
        <v>77</v>
      </c>
      <c r="L944" s="106">
        <v>2.2830000147223469E-2</v>
      </c>
      <c r="N944" s="105">
        <v>562</v>
      </c>
      <c r="O944" s="106">
        <v>3.8819998502731323E-2</v>
      </c>
      <c r="Q944" s="105">
        <v>7283</v>
      </c>
      <c r="R944" s="106">
        <v>3.2019998878240592E-2</v>
      </c>
      <c r="S944" s="107"/>
    </row>
    <row r="945" spans="1:19" x14ac:dyDescent="0.25">
      <c r="A945" t="s">
        <v>331</v>
      </c>
      <c r="B945" t="s">
        <v>347</v>
      </c>
      <c r="C945" t="s">
        <v>347</v>
      </c>
      <c r="D945" t="s">
        <v>347</v>
      </c>
      <c r="E945" t="s">
        <v>144</v>
      </c>
      <c r="F945" t="s">
        <v>145</v>
      </c>
      <c r="G945">
        <v>10</v>
      </c>
      <c r="H945" t="s">
        <v>353</v>
      </c>
      <c r="I945" t="s">
        <v>401</v>
      </c>
      <c r="J945" t="s">
        <v>414</v>
      </c>
      <c r="K945">
        <v>158</v>
      </c>
      <c r="L945" s="106">
        <v>4.684000089764595E-2</v>
      </c>
      <c r="M945" s="106">
        <v>4.7940000891685493E-2</v>
      </c>
      <c r="N945">
        <v>579</v>
      </c>
      <c r="O945" s="106">
        <v>3.9990000426769257E-2</v>
      </c>
      <c r="P945" s="106">
        <v>4.1609998792409897E-2</v>
      </c>
      <c r="Q945">
        <v>10872</v>
      </c>
      <c r="R945" s="106">
        <v>4.7800000756978989E-2</v>
      </c>
      <c r="S945" s="106">
        <v>4.9380000680685043E-2</v>
      </c>
    </row>
    <row r="946" spans="1:19" x14ac:dyDescent="0.25">
      <c r="A946" t="s">
        <v>331</v>
      </c>
      <c r="B946" t="s">
        <v>347</v>
      </c>
      <c r="C946" t="s">
        <v>347</v>
      </c>
      <c r="D946" t="s">
        <v>347</v>
      </c>
      <c r="E946" t="s">
        <v>172</v>
      </c>
      <c r="F946" t="s">
        <v>173</v>
      </c>
      <c r="G946" s="105">
        <v>10</v>
      </c>
      <c r="H946" t="s">
        <v>353</v>
      </c>
      <c r="I946" t="s">
        <v>349</v>
      </c>
      <c r="J946" t="s">
        <v>350</v>
      </c>
      <c r="K946" s="105">
        <v>8</v>
      </c>
      <c r="L946" s="106">
        <v>7.1399998851120472E-3</v>
      </c>
      <c r="N946" s="105">
        <v>58</v>
      </c>
      <c r="O946" s="106">
        <v>4.0099998004734516E-3</v>
      </c>
      <c r="Q946" s="105">
        <v>1130</v>
      </c>
      <c r="R946" s="106">
        <v>4.9700001254677773E-3</v>
      </c>
      <c r="S946" s="107"/>
    </row>
    <row r="947" spans="1:19" x14ac:dyDescent="0.25">
      <c r="A947" t="s">
        <v>331</v>
      </c>
      <c r="B947" t="s">
        <v>347</v>
      </c>
      <c r="C947" t="s">
        <v>347</v>
      </c>
      <c r="D947" t="s">
        <v>347</v>
      </c>
      <c r="E947" t="s">
        <v>172</v>
      </c>
      <c r="F947" t="s">
        <v>173</v>
      </c>
      <c r="G947" s="105">
        <v>10</v>
      </c>
      <c r="H947" t="s">
        <v>353</v>
      </c>
      <c r="I947" t="s">
        <v>349</v>
      </c>
      <c r="J947" t="s">
        <v>368</v>
      </c>
      <c r="K947" s="105">
        <v>37</v>
      </c>
      <c r="L947" s="106">
        <v>3.3039998263120651E-2</v>
      </c>
      <c r="N947" s="105">
        <v>480</v>
      </c>
      <c r="O947" s="106">
        <v>3.3149998635053628E-2</v>
      </c>
      <c r="Q947" s="105">
        <v>8418</v>
      </c>
      <c r="R947" s="106">
        <v>3.700999915599823E-2</v>
      </c>
      <c r="S947" s="107"/>
    </row>
    <row r="948" spans="1:19" x14ac:dyDescent="0.25">
      <c r="A948" t="s">
        <v>331</v>
      </c>
      <c r="B948" t="s">
        <v>347</v>
      </c>
      <c r="C948" t="s">
        <v>347</v>
      </c>
      <c r="D948" t="s">
        <v>347</v>
      </c>
      <c r="E948" t="s">
        <v>172</v>
      </c>
      <c r="F948" t="s">
        <v>173</v>
      </c>
      <c r="G948" s="105">
        <v>10</v>
      </c>
      <c r="H948" t="s">
        <v>353</v>
      </c>
      <c r="I948" t="s">
        <v>349</v>
      </c>
      <c r="J948" t="s">
        <v>369</v>
      </c>
      <c r="K948" s="105">
        <v>93</v>
      </c>
      <c r="L948" s="106">
        <v>8.3039999008178711E-2</v>
      </c>
      <c r="N948" s="105">
        <v>1547</v>
      </c>
      <c r="O948" s="106">
        <v>0.1068499982357025</v>
      </c>
      <c r="Q948" s="105">
        <v>27454</v>
      </c>
      <c r="R948" s="106">
        <v>0.1207000017166138</v>
      </c>
      <c r="S948" s="107"/>
    </row>
    <row r="949" spans="1:19" x14ac:dyDescent="0.25">
      <c r="A949" t="s">
        <v>331</v>
      </c>
      <c r="B949" t="s">
        <v>347</v>
      </c>
      <c r="C949" t="s">
        <v>347</v>
      </c>
      <c r="D949" t="s">
        <v>347</v>
      </c>
      <c r="E949" t="s">
        <v>172</v>
      </c>
      <c r="F949" t="s">
        <v>173</v>
      </c>
      <c r="G949" s="105">
        <v>10</v>
      </c>
      <c r="H949" t="s">
        <v>353</v>
      </c>
      <c r="I949" t="s">
        <v>349</v>
      </c>
      <c r="J949" t="s">
        <v>370</v>
      </c>
      <c r="K949" s="105">
        <v>232</v>
      </c>
      <c r="L949" s="106">
        <v>0.2071399986743927</v>
      </c>
      <c r="N949" s="105">
        <v>3348</v>
      </c>
      <c r="O949" s="106">
        <v>0.23125000298023221</v>
      </c>
      <c r="Q949" s="105">
        <v>55879</v>
      </c>
      <c r="R949" s="106">
        <v>0.24567000567913061</v>
      </c>
      <c r="S949" s="107"/>
    </row>
    <row r="950" spans="1:19" x14ac:dyDescent="0.25">
      <c r="A950" t="s">
        <v>331</v>
      </c>
      <c r="B950" t="s">
        <v>347</v>
      </c>
      <c r="C950" t="s">
        <v>347</v>
      </c>
      <c r="D950" t="s">
        <v>347</v>
      </c>
      <c r="E950" t="s">
        <v>172</v>
      </c>
      <c r="F950" t="s">
        <v>173</v>
      </c>
      <c r="G950" s="105">
        <v>10</v>
      </c>
      <c r="H950" t="s">
        <v>353</v>
      </c>
      <c r="I950" t="s">
        <v>349</v>
      </c>
      <c r="J950" t="s">
        <v>371</v>
      </c>
      <c r="K950" s="105">
        <v>307</v>
      </c>
      <c r="L950" s="106">
        <v>0.27410998940467829</v>
      </c>
      <c r="N950" s="105">
        <v>3636</v>
      </c>
      <c r="O950" s="106">
        <v>0.25113999843597412</v>
      </c>
      <c r="Q950" s="105">
        <v>57982</v>
      </c>
      <c r="R950" s="106">
        <v>0.25490999221801758</v>
      </c>
      <c r="S950" s="107"/>
    </row>
    <row r="951" spans="1:19" x14ac:dyDescent="0.25">
      <c r="A951" t="s">
        <v>331</v>
      </c>
      <c r="B951" t="s">
        <v>347</v>
      </c>
      <c r="C951" t="s">
        <v>347</v>
      </c>
      <c r="D951" t="s">
        <v>347</v>
      </c>
      <c r="E951" t="s">
        <v>172</v>
      </c>
      <c r="F951" t="s">
        <v>173</v>
      </c>
      <c r="G951" s="105">
        <v>10</v>
      </c>
      <c r="H951" t="s">
        <v>353</v>
      </c>
      <c r="I951" t="s">
        <v>349</v>
      </c>
      <c r="J951" t="s">
        <v>372</v>
      </c>
      <c r="K951" s="105">
        <v>255</v>
      </c>
      <c r="L951" s="106">
        <v>0.22767999768257141</v>
      </c>
      <c r="N951" s="105">
        <v>3104</v>
      </c>
      <c r="O951" s="106">
        <v>0.21438999474048609</v>
      </c>
      <c r="Q951" s="105">
        <v>44765</v>
      </c>
      <c r="R951" s="106">
        <v>0.19679999351501459</v>
      </c>
      <c r="S951" s="107"/>
    </row>
    <row r="952" spans="1:19" x14ac:dyDescent="0.25">
      <c r="A952" t="s">
        <v>331</v>
      </c>
      <c r="B952" t="s">
        <v>347</v>
      </c>
      <c r="C952" t="s">
        <v>347</v>
      </c>
      <c r="D952" t="s">
        <v>347</v>
      </c>
      <c r="E952" t="s">
        <v>172</v>
      </c>
      <c r="F952" t="s">
        <v>173</v>
      </c>
      <c r="G952">
        <v>10</v>
      </c>
      <c r="H952" t="s">
        <v>353</v>
      </c>
      <c r="I952" t="s">
        <v>349</v>
      </c>
      <c r="J952" t="s">
        <v>373</v>
      </c>
      <c r="K952">
        <v>188</v>
      </c>
      <c r="L952" s="106">
        <v>0.1678600013256073</v>
      </c>
      <c r="N952">
        <v>2305</v>
      </c>
      <c r="O952" s="106">
        <v>0.15920999646186829</v>
      </c>
      <c r="Q952">
        <v>31831</v>
      </c>
      <c r="R952" s="106">
        <v>0.1399399936199188</v>
      </c>
    </row>
    <row r="953" spans="1:19" x14ac:dyDescent="0.25">
      <c r="A953" t="s">
        <v>331</v>
      </c>
      <c r="B953" t="s">
        <v>347</v>
      </c>
      <c r="C953" t="s">
        <v>347</v>
      </c>
      <c r="D953" t="s">
        <v>347</v>
      </c>
      <c r="E953" t="s">
        <v>172</v>
      </c>
      <c r="F953" t="s">
        <v>173</v>
      </c>
      <c r="G953">
        <v>10</v>
      </c>
      <c r="H953" t="s">
        <v>353</v>
      </c>
      <c r="I953" t="s">
        <v>438</v>
      </c>
      <c r="J953" t="s">
        <v>48</v>
      </c>
      <c r="K953">
        <v>912</v>
      </c>
      <c r="L953" s="106">
        <v>0.81428998708724976</v>
      </c>
      <c r="M953" s="106">
        <v>0.82533997297286987</v>
      </c>
      <c r="N953">
        <v>11915</v>
      </c>
      <c r="O953" s="106">
        <v>0.82296997308731079</v>
      </c>
      <c r="P953" s="106">
        <v>0.85620999336242676</v>
      </c>
      <c r="Q953">
        <v>186401</v>
      </c>
      <c r="R953" s="106">
        <v>0.81949001550674438</v>
      </c>
      <c r="S953" s="106">
        <v>0.8465999960899353</v>
      </c>
    </row>
    <row r="954" spans="1:19" x14ac:dyDescent="0.25">
      <c r="A954" t="s">
        <v>331</v>
      </c>
      <c r="B954" t="s">
        <v>347</v>
      </c>
      <c r="C954" t="s">
        <v>347</v>
      </c>
      <c r="D954" t="s">
        <v>347</v>
      </c>
      <c r="E954" t="s">
        <v>172</v>
      </c>
      <c r="F954" t="s">
        <v>173</v>
      </c>
      <c r="G954" s="105">
        <v>10</v>
      </c>
      <c r="H954" t="s">
        <v>353</v>
      </c>
      <c r="I954" t="s">
        <v>438</v>
      </c>
      <c r="J954" t="s">
        <v>42</v>
      </c>
      <c r="K954" s="105">
        <v>127</v>
      </c>
      <c r="L954" s="106">
        <v>0.1133899986743927</v>
      </c>
      <c r="M954" s="106">
        <v>0.1149299964308739</v>
      </c>
      <c r="N954" s="105">
        <v>1253</v>
      </c>
      <c r="O954" s="106">
        <v>8.6549997329711914E-2</v>
      </c>
      <c r="P954" s="106">
        <v>9.0039998292922974E-2</v>
      </c>
      <c r="Q954" s="105">
        <v>20350</v>
      </c>
      <c r="R954" s="106">
        <v>8.9469999074935913E-2</v>
      </c>
      <c r="S954" s="107">
        <v>9.2430002987384796E-2</v>
      </c>
    </row>
    <row r="955" spans="1:19" x14ac:dyDescent="0.25">
      <c r="A955" t="s">
        <v>331</v>
      </c>
      <c r="B955" t="s">
        <v>347</v>
      </c>
      <c r="C955" t="s">
        <v>347</v>
      </c>
      <c r="D955" t="s">
        <v>347</v>
      </c>
      <c r="E955" t="s">
        <v>172</v>
      </c>
      <c r="F955" t="s">
        <v>173</v>
      </c>
      <c r="G955" s="105">
        <v>10</v>
      </c>
      <c r="H955" t="s">
        <v>353</v>
      </c>
      <c r="I955" t="s">
        <v>438</v>
      </c>
      <c r="J955" t="s">
        <v>374</v>
      </c>
      <c r="K955" s="105">
        <v>66</v>
      </c>
      <c r="L955" s="106">
        <v>5.8929998427629471E-2</v>
      </c>
      <c r="M955" s="106">
        <v>5.9730000793933868E-2</v>
      </c>
      <c r="N955" s="105">
        <v>748</v>
      </c>
      <c r="O955" s="106">
        <v>5.1660001277923577E-2</v>
      </c>
      <c r="P955" s="106">
        <v>5.3750000894069672E-2</v>
      </c>
      <c r="Q955" s="105">
        <v>13425</v>
      </c>
      <c r="R955" s="106">
        <v>5.9020001441240311E-2</v>
      </c>
      <c r="S955" s="107">
        <v>6.0970000922679901E-2</v>
      </c>
    </row>
    <row r="956" spans="1:19" x14ac:dyDescent="0.25">
      <c r="A956" t="s">
        <v>331</v>
      </c>
      <c r="B956" t="s">
        <v>347</v>
      </c>
      <c r="C956" t="s">
        <v>347</v>
      </c>
      <c r="D956" t="s">
        <v>347</v>
      </c>
      <c r="E956" t="s">
        <v>172</v>
      </c>
      <c r="F956" t="s">
        <v>173</v>
      </c>
      <c r="G956" s="105">
        <v>10</v>
      </c>
      <c r="H956" t="s">
        <v>353</v>
      </c>
      <c r="I956" t="s">
        <v>438</v>
      </c>
      <c r="J956" t="s">
        <v>86</v>
      </c>
      <c r="K956" s="105">
        <v>15</v>
      </c>
      <c r="L956" s="106">
        <v>1.3389999978244299E-2</v>
      </c>
      <c r="N956" s="105">
        <v>562</v>
      </c>
      <c r="O956" s="106">
        <v>3.8819998502731323E-2</v>
      </c>
      <c r="Q956" s="105">
        <v>7283</v>
      </c>
      <c r="R956" s="106">
        <v>3.2019998878240592E-2</v>
      </c>
      <c r="S956" s="107"/>
    </row>
    <row r="957" spans="1:19" x14ac:dyDescent="0.25">
      <c r="A957" t="s">
        <v>331</v>
      </c>
      <c r="B957" t="s">
        <v>347</v>
      </c>
      <c r="C957" t="s">
        <v>347</v>
      </c>
      <c r="D957" t="s">
        <v>347</v>
      </c>
      <c r="E957" t="s">
        <v>172</v>
      </c>
      <c r="F957" t="s">
        <v>173</v>
      </c>
      <c r="G957" s="105">
        <v>10</v>
      </c>
      <c r="H957" t="s">
        <v>353</v>
      </c>
      <c r="I957" t="s">
        <v>375</v>
      </c>
      <c r="J957" t="s">
        <v>376</v>
      </c>
      <c r="K957" s="105">
        <v>232</v>
      </c>
      <c r="L957" s="106">
        <v>0.2071399986743927</v>
      </c>
      <c r="N957" s="105">
        <v>3012</v>
      </c>
      <c r="O957" s="106">
        <v>0.20803999900817871</v>
      </c>
      <c r="Q957" s="105">
        <v>47189</v>
      </c>
      <c r="R957" s="106">
        <v>0.20746000111103061</v>
      </c>
      <c r="S957" s="107"/>
    </row>
    <row r="958" spans="1:19" x14ac:dyDescent="0.25">
      <c r="A958" t="s">
        <v>331</v>
      </c>
      <c r="B958" t="s">
        <v>347</v>
      </c>
      <c r="C958" t="s">
        <v>347</v>
      </c>
      <c r="D958" t="s">
        <v>347</v>
      </c>
      <c r="E958" t="s">
        <v>172</v>
      </c>
      <c r="F958" t="s">
        <v>173</v>
      </c>
      <c r="G958" s="105">
        <v>10</v>
      </c>
      <c r="H958" t="s">
        <v>353</v>
      </c>
      <c r="I958" t="s">
        <v>375</v>
      </c>
      <c r="J958" t="s">
        <v>377</v>
      </c>
      <c r="K958" s="105">
        <v>231</v>
      </c>
      <c r="L958" s="106">
        <v>0.20624999701976779</v>
      </c>
      <c r="N958" s="105">
        <v>3014</v>
      </c>
      <c r="O958" s="106">
        <v>0.20817999541759491</v>
      </c>
      <c r="Q958" s="105">
        <v>47420</v>
      </c>
      <c r="R958" s="106">
        <v>0.20848000049591059</v>
      </c>
      <c r="S958" s="107"/>
    </row>
    <row r="959" spans="1:19" x14ac:dyDescent="0.25">
      <c r="A959" t="s">
        <v>331</v>
      </c>
      <c r="B959" t="s">
        <v>347</v>
      </c>
      <c r="C959" t="s">
        <v>347</v>
      </c>
      <c r="D959" t="s">
        <v>347</v>
      </c>
      <c r="E959" t="s">
        <v>172</v>
      </c>
      <c r="F959" t="s">
        <v>173</v>
      </c>
      <c r="G959" s="105">
        <v>10</v>
      </c>
      <c r="H959" t="s">
        <v>353</v>
      </c>
      <c r="I959" t="s">
        <v>375</v>
      </c>
      <c r="J959" t="s">
        <v>378</v>
      </c>
      <c r="K959" s="105">
        <v>210</v>
      </c>
      <c r="L959" s="106">
        <v>0.1875</v>
      </c>
      <c r="N959" s="105">
        <v>2478</v>
      </c>
      <c r="O959" s="106">
        <v>0.17115999758243561</v>
      </c>
      <c r="Q959" s="105">
        <v>37332</v>
      </c>
      <c r="R959" s="106">
        <v>0.1641300022602081</v>
      </c>
      <c r="S959" s="107"/>
    </row>
    <row r="960" spans="1:19" x14ac:dyDescent="0.25">
      <c r="A960" t="s">
        <v>331</v>
      </c>
      <c r="B960" t="s">
        <v>347</v>
      </c>
      <c r="C960" t="s">
        <v>347</v>
      </c>
      <c r="D960" t="s">
        <v>347</v>
      </c>
      <c r="E960" t="s">
        <v>172</v>
      </c>
      <c r="F960" t="s">
        <v>173</v>
      </c>
      <c r="G960" s="105">
        <v>10</v>
      </c>
      <c r="H960" t="s">
        <v>353</v>
      </c>
      <c r="I960" t="s">
        <v>375</v>
      </c>
      <c r="J960" t="s">
        <v>379</v>
      </c>
      <c r="K960" s="105">
        <v>233</v>
      </c>
      <c r="L960" s="106">
        <v>0.20803999900817871</v>
      </c>
      <c r="N960" s="105">
        <v>3078</v>
      </c>
      <c r="O960" s="106">
        <v>0.2125999927520752</v>
      </c>
      <c r="Q960" s="105">
        <v>47525</v>
      </c>
      <c r="R960" s="106">
        <v>0.20893999934196469</v>
      </c>
      <c r="S960" s="107"/>
    </row>
    <row r="961" spans="1:19" x14ac:dyDescent="0.25">
      <c r="A961" t="s">
        <v>331</v>
      </c>
      <c r="B961" t="s">
        <v>347</v>
      </c>
      <c r="C961" t="s">
        <v>347</v>
      </c>
      <c r="D961" t="s">
        <v>347</v>
      </c>
      <c r="E961" t="s">
        <v>172</v>
      </c>
      <c r="F961" t="s">
        <v>173</v>
      </c>
      <c r="G961" s="105">
        <v>10</v>
      </c>
      <c r="H961" t="s">
        <v>353</v>
      </c>
      <c r="I961" t="s">
        <v>375</v>
      </c>
      <c r="J961" t="s">
        <v>380</v>
      </c>
      <c r="K961" s="105">
        <v>214</v>
      </c>
      <c r="L961" s="106">
        <v>0.1910700052976608</v>
      </c>
      <c r="N961" s="105">
        <v>2896</v>
      </c>
      <c r="O961" s="106">
        <v>0.20002999901771551</v>
      </c>
      <c r="Q961" s="105">
        <v>47993</v>
      </c>
      <c r="R961" s="106">
        <v>0.210999995470047</v>
      </c>
      <c r="S961" s="107"/>
    </row>
    <row r="962" spans="1:19" x14ac:dyDescent="0.25">
      <c r="A962" t="s">
        <v>331</v>
      </c>
      <c r="B962" t="s">
        <v>347</v>
      </c>
      <c r="C962" t="s">
        <v>347</v>
      </c>
      <c r="D962" t="s">
        <v>347</v>
      </c>
      <c r="E962" t="s">
        <v>172</v>
      </c>
      <c r="F962" t="s">
        <v>173</v>
      </c>
      <c r="G962" s="105">
        <v>10</v>
      </c>
      <c r="H962" t="s">
        <v>353</v>
      </c>
      <c r="I962" t="s">
        <v>381</v>
      </c>
      <c r="J962" t="s">
        <v>382</v>
      </c>
      <c r="K962" s="105">
        <v>23</v>
      </c>
      <c r="L962" s="106">
        <v>2.054000087082386E-2</v>
      </c>
      <c r="M962" s="106">
        <v>2.185999974608421E-2</v>
      </c>
      <c r="N962" s="105">
        <v>339</v>
      </c>
      <c r="O962" s="106">
        <v>2.3409999907016751E-2</v>
      </c>
      <c r="P962" s="106">
        <v>2.8640000149607658E-2</v>
      </c>
      <c r="Q962" s="105">
        <v>5423</v>
      </c>
      <c r="R962" s="106">
        <v>2.384000085294247E-2</v>
      </c>
      <c r="S962" s="107">
        <v>3.0780000612139698E-2</v>
      </c>
    </row>
    <row r="963" spans="1:19" x14ac:dyDescent="0.25">
      <c r="A963" t="s">
        <v>331</v>
      </c>
      <c r="B963" t="s">
        <v>347</v>
      </c>
      <c r="C963" t="s">
        <v>347</v>
      </c>
      <c r="D963" t="s">
        <v>347</v>
      </c>
      <c r="E963" t="s">
        <v>172</v>
      </c>
      <c r="F963" t="s">
        <v>173</v>
      </c>
      <c r="G963" s="105">
        <v>10</v>
      </c>
      <c r="H963" t="s">
        <v>353</v>
      </c>
      <c r="I963" t="s">
        <v>381</v>
      </c>
      <c r="J963" t="s">
        <v>383</v>
      </c>
      <c r="K963" s="105">
        <v>112</v>
      </c>
      <c r="L963" s="106">
        <v>0.10000000149011611</v>
      </c>
      <c r="M963" s="106">
        <v>0.1064599975943565</v>
      </c>
      <c r="N963" s="105">
        <v>1357</v>
      </c>
      <c r="O963" s="106">
        <v>9.3730002641677856E-2</v>
      </c>
      <c r="P963" s="106">
        <v>0.11462999880313871</v>
      </c>
      <c r="Q963" s="105">
        <v>26007</v>
      </c>
      <c r="R963" s="106">
        <v>0.11433999985456469</v>
      </c>
      <c r="S963" s="107">
        <v>0.1476300060749054</v>
      </c>
    </row>
    <row r="964" spans="1:19" x14ac:dyDescent="0.25">
      <c r="A964" t="s">
        <v>331</v>
      </c>
      <c r="B964" t="s">
        <v>347</v>
      </c>
      <c r="C964" t="s">
        <v>347</v>
      </c>
      <c r="D964" t="s">
        <v>347</v>
      </c>
      <c r="E964" t="s">
        <v>172</v>
      </c>
      <c r="F964" t="s">
        <v>173</v>
      </c>
      <c r="G964" s="105">
        <v>10</v>
      </c>
      <c r="H964" t="s">
        <v>353</v>
      </c>
      <c r="I964" t="s">
        <v>381</v>
      </c>
      <c r="J964" t="s">
        <v>384</v>
      </c>
      <c r="K964" s="105">
        <v>917</v>
      </c>
      <c r="L964" s="106">
        <v>0.81875002384185791</v>
      </c>
      <c r="M964" s="106">
        <v>0.87167000770568848</v>
      </c>
      <c r="N964" s="105">
        <v>10142</v>
      </c>
      <c r="O964" s="106">
        <v>0.70051002502441406</v>
      </c>
      <c r="P964" s="106">
        <v>0.85672998428344727</v>
      </c>
      <c r="Q964" s="105">
        <v>144739</v>
      </c>
      <c r="R964" s="106">
        <v>0.6363300085067749</v>
      </c>
      <c r="S964" s="107">
        <v>0.82159000635147095</v>
      </c>
    </row>
    <row r="965" spans="1:19" x14ac:dyDescent="0.25">
      <c r="A965" t="s">
        <v>331</v>
      </c>
      <c r="B965" t="s">
        <v>347</v>
      </c>
      <c r="C965" t="s">
        <v>347</v>
      </c>
      <c r="D965" t="s">
        <v>347</v>
      </c>
      <c r="E965" t="s">
        <v>172</v>
      </c>
      <c r="F965" t="s">
        <v>173</v>
      </c>
      <c r="G965" s="105">
        <v>10</v>
      </c>
      <c r="H965" t="s">
        <v>353</v>
      </c>
      <c r="I965" t="s">
        <v>381</v>
      </c>
      <c r="J965" t="s">
        <v>385</v>
      </c>
      <c r="K965" s="105">
        <v>68</v>
      </c>
      <c r="L965" s="106">
        <v>6.0710001736879349E-2</v>
      </c>
      <c r="N965" s="105">
        <v>2640</v>
      </c>
      <c r="O965" s="106">
        <v>0.18234999477863309</v>
      </c>
      <c r="Q965" s="105">
        <v>51290</v>
      </c>
      <c r="R965" s="106">
        <v>0.22549000382423401</v>
      </c>
      <c r="S965" s="107"/>
    </row>
    <row r="966" spans="1:19" x14ac:dyDescent="0.25">
      <c r="A966" t="s">
        <v>331</v>
      </c>
      <c r="B966" t="s">
        <v>347</v>
      </c>
      <c r="C966" t="s">
        <v>347</v>
      </c>
      <c r="D966" t="s">
        <v>347</v>
      </c>
      <c r="E966" t="s">
        <v>172</v>
      </c>
      <c r="F966" t="s">
        <v>173</v>
      </c>
      <c r="G966" s="105">
        <v>10</v>
      </c>
      <c r="H966" t="s">
        <v>353</v>
      </c>
      <c r="I966" t="s">
        <v>386</v>
      </c>
      <c r="J966" t="s">
        <v>387</v>
      </c>
      <c r="K966" s="105">
        <v>19</v>
      </c>
      <c r="L966" s="106">
        <v>1.6960000619292259E-2</v>
      </c>
      <c r="M966" s="106">
        <v>1.7190000042319301E-2</v>
      </c>
      <c r="N966" s="105">
        <v>337</v>
      </c>
      <c r="O966" s="106">
        <v>2.3280000314116481E-2</v>
      </c>
      <c r="P966" s="106">
        <v>2.3739999160170559E-2</v>
      </c>
      <c r="Q966" s="105">
        <v>12181</v>
      </c>
      <c r="R966" s="106">
        <v>5.3550001233816147E-2</v>
      </c>
      <c r="S966" s="107">
        <v>5.4999999701976783E-2</v>
      </c>
    </row>
    <row r="967" spans="1:19" x14ac:dyDescent="0.25">
      <c r="A967" t="s">
        <v>331</v>
      </c>
      <c r="B967" t="s">
        <v>347</v>
      </c>
      <c r="C967" t="s">
        <v>347</v>
      </c>
      <c r="D967" t="s">
        <v>347</v>
      </c>
      <c r="E967" t="s">
        <v>172</v>
      </c>
      <c r="F967" t="s">
        <v>173</v>
      </c>
      <c r="G967" s="105">
        <v>10</v>
      </c>
      <c r="H967" t="s">
        <v>353</v>
      </c>
      <c r="I967" t="s">
        <v>386</v>
      </c>
      <c r="J967" t="s">
        <v>388</v>
      </c>
      <c r="K967" s="105">
        <v>2</v>
      </c>
      <c r="L967" s="106">
        <v>1.7900000093504791E-3</v>
      </c>
      <c r="M967" s="106">
        <v>1.810000045225024E-3</v>
      </c>
      <c r="N967" s="105">
        <v>127</v>
      </c>
      <c r="O967" s="106">
        <v>8.7700001895427704E-3</v>
      </c>
      <c r="P967" s="106">
        <v>8.9499996975064278E-3</v>
      </c>
      <c r="Q967" s="105">
        <v>6321</v>
      </c>
      <c r="R967" s="106">
        <v>2.77900006622076E-2</v>
      </c>
      <c r="S967" s="107">
        <v>2.8540000319480899E-2</v>
      </c>
    </row>
    <row r="968" spans="1:19" x14ac:dyDescent="0.25">
      <c r="A968" t="s">
        <v>331</v>
      </c>
      <c r="B968" t="s">
        <v>347</v>
      </c>
      <c r="C968" t="s">
        <v>347</v>
      </c>
      <c r="D968" t="s">
        <v>347</v>
      </c>
      <c r="E968" t="s">
        <v>172</v>
      </c>
      <c r="F968" t="s">
        <v>173</v>
      </c>
      <c r="G968">
        <v>10</v>
      </c>
      <c r="H968" t="s">
        <v>353</v>
      </c>
      <c r="I968" t="s">
        <v>386</v>
      </c>
      <c r="J968" t="s">
        <v>85</v>
      </c>
      <c r="K968">
        <v>17</v>
      </c>
      <c r="L968" s="106">
        <v>1.518000010401011E-2</v>
      </c>
      <c r="M968" s="106">
        <v>1.537999976426363E-2</v>
      </c>
      <c r="N968">
        <v>259</v>
      </c>
      <c r="O968" s="106">
        <v>1.789000071585178E-2</v>
      </c>
      <c r="P968" s="106">
        <v>1.8239999189972881E-2</v>
      </c>
      <c r="Q968">
        <v>4872</v>
      </c>
      <c r="R968" s="106">
        <v>2.1420000120997429E-2</v>
      </c>
      <c r="S968" s="106">
        <v>2.199999988079071E-2</v>
      </c>
    </row>
    <row r="969" spans="1:19" x14ac:dyDescent="0.25">
      <c r="A969" t="s">
        <v>331</v>
      </c>
      <c r="B969" t="s">
        <v>347</v>
      </c>
      <c r="C969" t="s">
        <v>347</v>
      </c>
      <c r="D969" t="s">
        <v>347</v>
      </c>
      <c r="E969" t="s">
        <v>172</v>
      </c>
      <c r="F969" t="s">
        <v>173</v>
      </c>
      <c r="G969">
        <v>10</v>
      </c>
      <c r="H969" t="s">
        <v>353</v>
      </c>
      <c r="I969" t="s">
        <v>386</v>
      </c>
      <c r="J969" t="s">
        <v>389</v>
      </c>
      <c r="K969">
        <v>82</v>
      </c>
      <c r="L969" s="106">
        <v>7.3210000991821289E-2</v>
      </c>
      <c r="M969" s="106">
        <v>7.4210003018379211E-2</v>
      </c>
      <c r="N969">
        <v>177</v>
      </c>
      <c r="O969" s="106">
        <v>1.223000045865774E-2</v>
      </c>
      <c r="P969" s="106">
        <v>1.2470000423490999E-2</v>
      </c>
      <c r="Q969">
        <v>4049</v>
      </c>
      <c r="R969" s="106">
        <v>1.779999956488609E-2</v>
      </c>
      <c r="S969" s="106">
        <v>1.8279999494552609E-2</v>
      </c>
    </row>
    <row r="970" spans="1:19" x14ac:dyDescent="0.25">
      <c r="A970" t="s">
        <v>331</v>
      </c>
      <c r="B970" t="s">
        <v>347</v>
      </c>
      <c r="C970" t="s">
        <v>347</v>
      </c>
      <c r="D970" t="s">
        <v>347</v>
      </c>
      <c r="E970" t="s">
        <v>172</v>
      </c>
      <c r="F970" t="s">
        <v>173</v>
      </c>
      <c r="G970" s="105">
        <v>10</v>
      </c>
      <c r="H970" t="s">
        <v>353</v>
      </c>
      <c r="I970" t="s">
        <v>386</v>
      </c>
      <c r="J970" t="s">
        <v>86</v>
      </c>
      <c r="K970" s="105">
        <v>15</v>
      </c>
      <c r="L970" s="106">
        <v>1.3389999978244299E-2</v>
      </c>
      <c r="N970" s="105">
        <v>281</v>
      </c>
      <c r="O970" s="106">
        <v>1.9409999251365662E-2</v>
      </c>
      <c r="Q970" s="105">
        <v>5972</v>
      </c>
      <c r="R970" s="106">
        <v>2.6259999722242359E-2</v>
      </c>
      <c r="S970" s="107"/>
    </row>
    <row r="971" spans="1:19" x14ac:dyDescent="0.25">
      <c r="A971" t="s">
        <v>331</v>
      </c>
      <c r="B971" t="s">
        <v>347</v>
      </c>
      <c r="C971" t="s">
        <v>347</v>
      </c>
      <c r="D971" t="s">
        <v>347</v>
      </c>
      <c r="E971" t="s">
        <v>172</v>
      </c>
      <c r="F971" t="s">
        <v>173</v>
      </c>
      <c r="G971" s="105">
        <v>10</v>
      </c>
      <c r="H971" t="s">
        <v>353</v>
      </c>
      <c r="I971" t="s">
        <v>386</v>
      </c>
      <c r="J971" t="s">
        <v>84</v>
      </c>
      <c r="K971" s="105">
        <v>985</v>
      </c>
      <c r="L971" s="106">
        <v>0.87945997714996338</v>
      </c>
      <c r="M971" s="106">
        <v>0.89139997959136963</v>
      </c>
      <c r="N971" s="105">
        <v>13297</v>
      </c>
      <c r="O971" s="106">
        <v>0.91842997074127197</v>
      </c>
      <c r="P971" s="106">
        <v>0.93660998344421387</v>
      </c>
      <c r="Q971" s="105">
        <v>194064</v>
      </c>
      <c r="R971" s="106">
        <v>0.85317999124526978</v>
      </c>
      <c r="S971" s="107">
        <v>0.87619000673294067</v>
      </c>
    </row>
    <row r="972" spans="1:19" x14ac:dyDescent="0.25">
      <c r="A972" t="s">
        <v>331</v>
      </c>
      <c r="B972" t="s">
        <v>347</v>
      </c>
      <c r="C972" t="s">
        <v>347</v>
      </c>
      <c r="D972" t="s">
        <v>347</v>
      </c>
      <c r="E972" t="s">
        <v>172</v>
      </c>
      <c r="F972" t="s">
        <v>173</v>
      </c>
      <c r="G972">
        <v>10</v>
      </c>
      <c r="H972" t="s">
        <v>353</v>
      </c>
      <c r="I972" t="s">
        <v>419</v>
      </c>
      <c r="J972" t="s">
        <v>390</v>
      </c>
      <c r="K972">
        <v>68</v>
      </c>
      <c r="L972" s="106">
        <v>6.0710001736879349E-2</v>
      </c>
      <c r="N972">
        <v>2640</v>
      </c>
      <c r="O972" s="106">
        <v>0.18234999477863309</v>
      </c>
      <c r="Q972">
        <v>51290</v>
      </c>
      <c r="R972" s="106">
        <v>0.22549000382423401</v>
      </c>
    </row>
    <row r="973" spans="1:19" x14ac:dyDescent="0.25">
      <c r="A973" t="s">
        <v>331</v>
      </c>
      <c r="B973" t="s">
        <v>347</v>
      </c>
      <c r="C973" t="s">
        <v>347</v>
      </c>
      <c r="D973" t="s">
        <v>347</v>
      </c>
      <c r="E973" t="s">
        <v>172</v>
      </c>
      <c r="F973" t="s">
        <v>173</v>
      </c>
      <c r="G973">
        <v>10</v>
      </c>
      <c r="H973" t="s">
        <v>353</v>
      </c>
      <c r="I973" t="s">
        <v>419</v>
      </c>
      <c r="J973" t="s">
        <v>391</v>
      </c>
      <c r="K973">
        <v>112</v>
      </c>
      <c r="L973" s="106">
        <v>0.10000000149011611</v>
      </c>
      <c r="M973" s="106">
        <v>0.1064599975943565</v>
      </c>
      <c r="N973">
        <v>1357</v>
      </c>
      <c r="O973" s="106">
        <v>9.3730002641677856E-2</v>
      </c>
      <c r="P973" s="106">
        <v>0.11462999880313871</v>
      </c>
      <c r="Q973">
        <v>26007</v>
      </c>
      <c r="R973" s="106">
        <v>0.11433999985456469</v>
      </c>
      <c r="S973" s="106">
        <v>0.1476300060749054</v>
      </c>
    </row>
    <row r="974" spans="1:19" x14ac:dyDescent="0.25">
      <c r="A974" t="s">
        <v>331</v>
      </c>
      <c r="B974" t="s">
        <v>347</v>
      </c>
      <c r="C974" t="s">
        <v>347</v>
      </c>
      <c r="D974" t="s">
        <v>347</v>
      </c>
      <c r="E974" t="s">
        <v>172</v>
      </c>
      <c r="F974" t="s">
        <v>173</v>
      </c>
      <c r="G974" s="105">
        <v>10</v>
      </c>
      <c r="H974" t="s">
        <v>353</v>
      </c>
      <c r="I974" t="s">
        <v>419</v>
      </c>
      <c r="J974" t="s">
        <v>392</v>
      </c>
      <c r="K974" s="105">
        <v>454</v>
      </c>
      <c r="L974" s="106">
        <v>0.40536001324653631</v>
      </c>
      <c r="M974" s="106">
        <v>0.43156000971794128</v>
      </c>
      <c r="N974" s="105">
        <v>4976</v>
      </c>
      <c r="O974" s="106">
        <v>0.34369000792503362</v>
      </c>
      <c r="P974" s="106">
        <v>0.42034000158309942</v>
      </c>
      <c r="Q974" s="105">
        <v>69347</v>
      </c>
      <c r="R974" s="106">
        <v>0.30487999320030212</v>
      </c>
      <c r="S974" s="107">
        <v>0.39364001154899603</v>
      </c>
    </row>
    <row r="975" spans="1:19" x14ac:dyDescent="0.25">
      <c r="A975" t="s">
        <v>331</v>
      </c>
      <c r="B975" t="s">
        <v>347</v>
      </c>
      <c r="C975" t="s">
        <v>347</v>
      </c>
      <c r="D975" t="s">
        <v>347</v>
      </c>
      <c r="E975" t="s">
        <v>172</v>
      </c>
      <c r="F975" t="s">
        <v>173</v>
      </c>
      <c r="G975" s="105">
        <v>10</v>
      </c>
      <c r="H975" t="s">
        <v>353</v>
      </c>
      <c r="I975" t="s">
        <v>419</v>
      </c>
      <c r="J975" t="s">
        <v>393</v>
      </c>
      <c r="K975" s="105">
        <v>428</v>
      </c>
      <c r="L975" s="106">
        <v>0.38214001059532171</v>
      </c>
      <c r="M975" s="106">
        <v>0.4068399965763092</v>
      </c>
      <c r="N975" s="105">
        <v>4559</v>
      </c>
      <c r="O975" s="106">
        <v>0.31488999724388123</v>
      </c>
      <c r="P975" s="106">
        <v>0.38512000441551208</v>
      </c>
      <c r="Q975" s="105">
        <v>66079</v>
      </c>
      <c r="R975" s="106">
        <v>0.29050999879837042</v>
      </c>
      <c r="S975" s="107">
        <v>0.37509000301361078</v>
      </c>
    </row>
    <row r="976" spans="1:19" x14ac:dyDescent="0.25">
      <c r="A976" t="s">
        <v>331</v>
      </c>
      <c r="B976" t="s">
        <v>347</v>
      </c>
      <c r="C976" t="s">
        <v>347</v>
      </c>
      <c r="D976" t="s">
        <v>347</v>
      </c>
      <c r="E976" t="s">
        <v>172</v>
      </c>
      <c r="F976" t="s">
        <v>173</v>
      </c>
      <c r="G976" s="105">
        <v>10</v>
      </c>
      <c r="H976" t="s">
        <v>353</v>
      </c>
      <c r="I976" t="s">
        <v>419</v>
      </c>
      <c r="J976" t="s">
        <v>394</v>
      </c>
      <c r="K976" s="105">
        <v>58</v>
      </c>
      <c r="L976" s="106">
        <v>5.1789999008178711E-2</v>
      </c>
      <c r="M976" s="106">
        <v>5.5130001157522202E-2</v>
      </c>
      <c r="N976" s="105">
        <v>946</v>
      </c>
      <c r="O976" s="106">
        <v>6.5339997410774231E-2</v>
      </c>
      <c r="P976" s="106">
        <v>7.9910002648830414E-2</v>
      </c>
      <c r="Q976" s="105">
        <v>14736</v>
      </c>
      <c r="R976" s="106">
        <v>6.4790003001689911E-2</v>
      </c>
      <c r="S976" s="107">
        <v>8.3650000393390656E-2</v>
      </c>
    </row>
    <row r="977" spans="1:19" x14ac:dyDescent="0.25">
      <c r="A977" t="s">
        <v>331</v>
      </c>
      <c r="B977" t="s">
        <v>347</v>
      </c>
      <c r="C977" t="s">
        <v>347</v>
      </c>
      <c r="D977" t="s">
        <v>347</v>
      </c>
      <c r="E977" t="s">
        <v>172</v>
      </c>
      <c r="F977" t="s">
        <v>173</v>
      </c>
      <c r="G977" s="105">
        <v>10</v>
      </c>
      <c r="H977" t="s">
        <v>353</v>
      </c>
      <c r="I977" t="s">
        <v>439</v>
      </c>
      <c r="J977" t="s">
        <v>440</v>
      </c>
      <c r="K977" s="105">
        <v>68</v>
      </c>
      <c r="L977" s="106">
        <v>6.0710001736879349E-2</v>
      </c>
      <c r="N977" s="105">
        <v>2640</v>
      </c>
      <c r="O977" s="106">
        <v>0.18234999477863309</v>
      </c>
      <c r="Q977" s="105">
        <v>51290</v>
      </c>
      <c r="R977" s="106">
        <v>0.22549000382423401</v>
      </c>
      <c r="S977" s="107"/>
    </row>
    <row r="978" spans="1:19" x14ac:dyDescent="0.25">
      <c r="A978" t="s">
        <v>331</v>
      </c>
      <c r="B978" t="s">
        <v>347</v>
      </c>
      <c r="C978" t="s">
        <v>347</v>
      </c>
      <c r="D978" t="s">
        <v>347</v>
      </c>
      <c r="E978" t="s">
        <v>172</v>
      </c>
      <c r="F978" t="s">
        <v>173</v>
      </c>
      <c r="G978" s="105">
        <v>10</v>
      </c>
      <c r="H978" t="s">
        <v>353</v>
      </c>
      <c r="I978" t="s">
        <v>439</v>
      </c>
      <c r="J978" t="s">
        <v>442</v>
      </c>
      <c r="K978" s="105">
        <v>1052</v>
      </c>
      <c r="L978" s="106">
        <v>0.93928998708724976</v>
      </c>
      <c r="M978" s="106">
        <v>1</v>
      </c>
      <c r="N978" s="105">
        <v>11838</v>
      </c>
      <c r="O978" s="106">
        <v>0.81765002012252808</v>
      </c>
      <c r="P978" s="106">
        <v>1</v>
      </c>
      <c r="Q978" s="105">
        <v>176169</v>
      </c>
      <c r="R978" s="106">
        <v>0.77451002597808838</v>
      </c>
      <c r="S978" s="107">
        <v>1</v>
      </c>
    </row>
    <row r="979" spans="1:19" x14ac:dyDescent="0.25">
      <c r="A979" t="s">
        <v>331</v>
      </c>
      <c r="B979" t="s">
        <v>347</v>
      </c>
      <c r="C979" t="s">
        <v>347</v>
      </c>
      <c r="D979" t="s">
        <v>347</v>
      </c>
      <c r="E979" t="s">
        <v>172</v>
      </c>
      <c r="F979" t="s">
        <v>173</v>
      </c>
      <c r="G979">
        <v>10</v>
      </c>
      <c r="H979" t="s">
        <v>353</v>
      </c>
      <c r="I979" t="s">
        <v>395</v>
      </c>
      <c r="J979" t="s">
        <v>396</v>
      </c>
      <c r="K979">
        <v>1110</v>
      </c>
      <c r="L979" s="106">
        <v>0.9910699725151062</v>
      </c>
      <c r="N979">
        <v>14387</v>
      </c>
      <c r="O979" s="106">
        <v>0.9937099814414978</v>
      </c>
      <c r="Q979">
        <v>225832</v>
      </c>
      <c r="R979" s="106">
        <v>0.99285000562667847</v>
      </c>
    </row>
    <row r="980" spans="1:19" x14ac:dyDescent="0.25">
      <c r="A980" t="s">
        <v>331</v>
      </c>
      <c r="B980" t="s">
        <v>347</v>
      </c>
      <c r="C980" t="s">
        <v>347</v>
      </c>
      <c r="D980" t="s">
        <v>347</v>
      </c>
      <c r="E980" t="s">
        <v>172</v>
      </c>
      <c r="F980" t="s">
        <v>173</v>
      </c>
      <c r="G980" s="105">
        <v>10</v>
      </c>
      <c r="H980" t="s">
        <v>353</v>
      </c>
      <c r="I980" t="s">
        <v>395</v>
      </c>
      <c r="J980" t="s">
        <v>397</v>
      </c>
      <c r="K980" s="105">
        <v>10</v>
      </c>
      <c r="L980" s="106">
        <v>8.9299995452165604E-3</v>
      </c>
      <c r="N980" s="105">
        <v>91</v>
      </c>
      <c r="O980" s="106">
        <v>6.289999932050705E-3</v>
      </c>
      <c r="Q980" s="105">
        <v>1627</v>
      </c>
      <c r="R980" s="106">
        <v>7.1499999612569809E-3</v>
      </c>
      <c r="S980" s="107"/>
    </row>
    <row r="981" spans="1:19" x14ac:dyDescent="0.25">
      <c r="A981" t="s">
        <v>331</v>
      </c>
      <c r="B981" t="s">
        <v>347</v>
      </c>
      <c r="C981" t="s">
        <v>347</v>
      </c>
      <c r="D981" t="s">
        <v>347</v>
      </c>
      <c r="E981" t="s">
        <v>172</v>
      </c>
      <c r="F981" t="s">
        <v>173</v>
      </c>
      <c r="G981" s="105">
        <v>10</v>
      </c>
      <c r="H981" t="s">
        <v>353</v>
      </c>
      <c r="I981" t="s">
        <v>398</v>
      </c>
      <c r="J981" t="s">
        <v>399</v>
      </c>
      <c r="K981" s="105">
        <v>239</v>
      </c>
      <c r="L981" s="106">
        <v>0.21338999271392819</v>
      </c>
      <c r="N981" s="105">
        <v>1374</v>
      </c>
      <c r="O981" s="106">
        <v>9.4899997115135193E-2</v>
      </c>
      <c r="Q981" s="105">
        <v>32785</v>
      </c>
      <c r="R981" s="106">
        <v>0.14414000511169431</v>
      </c>
      <c r="S981" s="107"/>
    </row>
    <row r="982" spans="1:19" x14ac:dyDescent="0.25">
      <c r="A982" t="s">
        <v>331</v>
      </c>
      <c r="B982" t="s">
        <v>347</v>
      </c>
      <c r="C982" t="s">
        <v>347</v>
      </c>
      <c r="D982" t="s">
        <v>347</v>
      </c>
      <c r="E982" t="s">
        <v>172</v>
      </c>
      <c r="F982" t="s">
        <v>173</v>
      </c>
      <c r="G982" s="105">
        <v>10</v>
      </c>
      <c r="H982" t="s">
        <v>353</v>
      </c>
      <c r="I982" t="s">
        <v>398</v>
      </c>
      <c r="J982" t="s">
        <v>41</v>
      </c>
      <c r="K982" s="105">
        <v>324</v>
      </c>
      <c r="L982" s="106">
        <v>0.28929001092910772</v>
      </c>
      <c r="N982" s="105">
        <v>2484</v>
      </c>
      <c r="O982" s="106">
        <v>0.1715700030326843</v>
      </c>
      <c r="Q982" s="105">
        <v>40324</v>
      </c>
      <c r="R982" s="106">
        <v>0.177279993891716</v>
      </c>
      <c r="S982" s="107"/>
    </row>
    <row r="983" spans="1:19" x14ac:dyDescent="0.25">
      <c r="A983" t="s">
        <v>331</v>
      </c>
      <c r="B983" t="s">
        <v>347</v>
      </c>
      <c r="C983" t="s">
        <v>347</v>
      </c>
      <c r="D983" t="s">
        <v>347</v>
      </c>
      <c r="E983" t="s">
        <v>172</v>
      </c>
      <c r="F983" t="s">
        <v>173</v>
      </c>
      <c r="G983" s="105">
        <v>10</v>
      </c>
      <c r="H983" t="s">
        <v>353</v>
      </c>
      <c r="I983" t="s">
        <v>398</v>
      </c>
      <c r="J983" t="s">
        <v>40</v>
      </c>
      <c r="K983" s="105">
        <v>351</v>
      </c>
      <c r="L983" s="106">
        <v>0.31338998675346369</v>
      </c>
      <c r="N983" s="105">
        <v>4175</v>
      </c>
      <c r="O983" s="106">
        <v>0.28837001323699951</v>
      </c>
      <c r="Q983" s="105">
        <v>47952</v>
      </c>
      <c r="R983" s="106">
        <v>0.21082000434398651</v>
      </c>
      <c r="S983" s="107"/>
    </row>
    <row r="984" spans="1:19" x14ac:dyDescent="0.25">
      <c r="A984" t="s">
        <v>331</v>
      </c>
      <c r="B984" t="s">
        <v>347</v>
      </c>
      <c r="C984" t="s">
        <v>347</v>
      </c>
      <c r="D984" t="s">
        <v>347</v>
      </c>
      <c r="E984" t="s">
        <v>172</v>
      </c>
      <c r="F984" t="s">
        <v>173</v>
      </c>
      <c r="G984">
        <v>10</v>
      </c>
      <c r="H984" t="s">
        <v>353</v>
      </c>
      <c r="I984" t="s">
        <v>398</v>
      </c>
      <c r="J984" t="s">
        <v>39</v>
      </c>
      <c r="K984">
        <v>129</v>
      </c>
      <c r="L984" s="106">
        <v>0.11518000066280359</v>
      </c>
      <c r="N984">
        <v>3367</v>
      </c>
      <c r="O984" s="106">
        <v>0.2325599938631058</v>
      </c>
      <c r="Q984">
        <v>51770</v>
      </c>
      <c r="R984" s="106">
        <v>0.22759999334812159</v>
      </c>
    </row>
    <row r="985" spans="1:19" x14ac:dyDescent="0.25">
      <c r="A985" t="s">
        <v>331</v>
      </c>
      <c r="B985" t="s">
        <v>347</v>
      </c>
      <c r="C985" t="s">
        <v>347</v>
      </c>
      <c r="D985" t="s">
        <v>347</v>
      </c>
      <c r="E985" t="s">
        <v>172</v>
      </c>
      <c r="F985" t="s">
        <v>173</v>
      </c>
      <c r="G985" s="105">
        <v>10</v>
      </c>
      <c r="H985" t="s">
        <v>353</v>
      </c>
      <c r="I985" t="s">
        <v>398</v>
      </c>
      <c r="J985" t="s">
        <v>400</v>
      </c>
      <c r="K985" s="105">
        <v>77</v>
      </c>
      <c r="L985" s="106">
        <v>6.8750001490116119E-2</v>
      </c>
      <c r="N985" s="105">
        <v>3078</v>
      </c>
      <c r="O985" s="106">
        <v>0.2125999927520752</v>
      </c>
      <c r="Q985" s="105">
        <v>54628</v>
      </c>
      <c r="R985" s="106">
        <v>0.24017000198364261</v>
      </c>
      <c r="S985" s="107"/>
    </row>
    <row r="986" spans="1:19" x14ac:dyDescent="0.25">
      <c r="A986" t="s">
        <v>331</v>
      </c>
      <c r="B986" t="s">
        <v>347</v>
      </c>
      <c r="C986" t="s">
        <v>347</v>
      </c>
      <c r="D986" t="s">
        <v>347</v>
      </c>
      <c r="E986" t="s">
        <v>172</v>
      </c>
      <c r="F986" t="s">
        <v>173</v>
      </c>
      <c r="G986" s="105">
        <v>10</v>
      </c>
      <c r="H986" t="s">
        <v>353</v>
      </c>
      <c r="I986" t="s">
        <v>422</v>
      </c>
      <c r="J986" t="s">
        <v>429</v>
      </c>
      <c r="K986" s="105">
        <v>95</v>
      </c>
      <c r="L986" s="106">
        <v>8.4820002317428589E-2</v>
      </c>
      <c r="N986" s="105">
        <v>3642</v>
      </c>
      <c r="O986" s="106">
        <v>0.25154998898506159</v>
      </c>
      <c r="Q986" s="105">
        <v>80101</v>
      </c>
      <c r="R986" s="106">
        <v>0.3521600067615509</v>
      </c>
      <c r="S986" s="107"/>
    </row>
    <row r="987" spans="1:19" x14ac:dyDescent="0.25">
      <c r="A987" t="s">
        <v>331</v>
      </c>
      <c r="B987" t="s">
        <v>347</v>
      </c>
      <c r="C987" t="s">
        <v>347</v>
      </c>
      <c r="D987" t="s">
        <v>347</v>
      </c>
      <c r="E987" t="s">
        <v>172</v>
      </c>
      <c r="F987" t="s">
        <v>173</v>
      </c>
      <c r="G987">
        <v>10</v>
      </c>
      <c r="H987" t="s">
        <v>353</v>
      </c>
      <c r="I987" t="s">
        <v>422</v>
      </c>
      <c r="J987" t="s">
        <v>423</v>
      </c>
      <c r="K987">
        <v>730</v>
      </c>
      <c r="L987" s="106">
        <v>0.65179002285003662</v>
      </c>
      <c r="M987" s="106">
        <v>0.71219998598098755</v>
      </c>
      <c r="N987">
        <v>7906</v>
      </c>
      <c r="O987" s="106">
        <v>0.54606997966766357</v>
      </c>
      <c r="P987" s="106">
        <v>0.72961002588272095</v>
      </c>
      <c r="Q987">
        <v>119646</v>
      </c>
      <c r="R987" s="106">
        <v>0.52600997686386108</v>
      </c>
      <c r="S987" s="106">
        <v>0.81194001436233521</v>
      </c>
    </row>
    <row r="988" spans="1:19" x14ac:dyDescent="0.25">
      <c r="A988" t="s">
        <v>331</v>
      </c>
      <c r="B988" t="s">
        <v>347</v>
      </c>
      <c r="C988" t="s">
        <v>347</v>
      </c>
      <c r="D988" t="s">
        <v>347</v>
      </c>
      <c r="E988" t="s">
        <v>172</v>
      </c>
      <c r="F988" t="s">
        <v>173</v>
      </c>
      <c r="G988" s="105">
        <v>10</v>
      </c>
      <c r="H988" t="s">
        <v>353</v>
      </c>
      <c r="I988" t="s">
        <v>422</v>
      </c>
      <c r="J988" t="s">
        <v>424</v>
      </c>
      <c r="K988" s="105">
        <v>172</v>
      </c>
      <c r="L988" s="106">
        <v>0.15356999635696411</v>
      </c>
      <c r="M988" s="106">
        <v>0.1677999943494797</v>
      </c>
      <c r="N988" s="105">
        <v>1948</v>
      </c>
      <c r="O988" s="106">
        <v>0.134550005197525</v>
      </c>
      <c r="P988" s="106">
        <v>0.17976999282836911</v>
      </c>
      <c r="Q988" s="105">
        <v>17180</v>
      </c>
      <c r="R988" s="106">
        <v>7.5530000030994415E-2</v>
      </c>
      <c r="S988" s="107">
        <v>0.11659000068902969</v>
      </c>
    </row>
    <row r="989" spans="1:19" x14ac:dyDescent="0.25">
      <c r="A989" t="s">
        <v>331</v>
      </c>
      <c r="B989" t="s">
        <v>347</v>
      </c>
      <c r="C989" t="s">
        <v>347</v>
      </c>
      <c r="D989" t="s">
        <v>347</v>
      </c>
      <c r="E989" t="s">
        <v>172</v>
      </c>
      <c r="F989" t="s">
        <v>173</v>
      </c>
      <c r="G989" s="105">
        <v>10</v>
      </c>
      <c r="H989" t="s">
        <v>353</v>
      </c>
      <c r="I989" t="s">
        <v>422</v>
      </c>
      <c r="J989" t="s">
        <v>425</v>
      </c>
      <c r="K989" s="105">
        <v>65</v>
      </c>
      <c r="L989" s="106">
        <v>5.804000049829483E-2</v>
      </c>
      <c r="M989" s="106">
        <v>6.3409999012947083E-2</v>
      </c>
      <c r="N989" s="105">
        <v>562</v>
      </c>
      <c r="O989" s="106">
        <v>3.8819998502731323E-2</v>
      </c>
      <c r="P989" s="106">
        <v>5.1860000938177109E-2</v>
      </c>
      <c r="Q989" s="105">
        <v>6082</v>
      </c>
      <c r="R989" s="106">
        <v>2.6739999651908871E-2</v>
      </c>
      <c r="S989" s="107">
        <v>4.1269998997449868E-2</v>
      </c>
    </row>
    <row r="990" spans="1:19" x14ac:dyDescent="0.25">
      <c r="A990" t="s">
        <v>331</v>
      </c>
      <c r="B990" t="s">
        <v>347</v>
      </c>
      <c r="C990" t="s">
        <v>347</v>
      </c>
      <c r="D990" t="s">
        <v>347</v>
      </c>
      <c r="E990" t="s">
        <v>172</v>
      </c>
      <c r="F990" t="s">
        <v>173</v>
      </c>
      <c r="G990" s="105">
        <v>10</v>
      </c>
      <c r="H990" t="s">
        <v>353</v>
      </c>
      <c r="I990" t="s">
        <v>422</v>
      </c>
      <c r="J990" t="s">
        <v>426</v>
      </c>
      <c r="K990" s="105">
        <v>50</v>
      </c>
      <c r="L990" s="106">
        <v>4.4640000909566879E-2</v>
      </c>
      <c r="M990" s="106">
        <v>4.8780001699924469E-2</v>
      </c>
      <c r="N990" s="105">
        <v>358</v>
      </c>
      <c r="O990" s="106">
        <v>2.473000064492226E-2</v>
      </c>
      <c r="P990" s="106">
        <v>3.3039998263120651E-2</v>
      </c>
      <c r="Q990" s="105">
        <v>3672</v>
      </c>
      <c r="R990" s="106">
        <v>1.6140000894665722E-2</v>
      </c>
      <c r="S990" s="107">
        <v>2.491999976336956E-2</v>
      </c>
    </row>
    <row r="991" spans="1:19" x14ac:dyDescent="0.25">
      <c r="A991" t="s">
        <v>331</v>
      </c>
      <c r="B991" t="s">
        <v>347</v>
      </c>
      <c r="C991" t="s">
        <v>347</v>
      </c>
      <c r="D991" t="s">
        <v>347</v>
      </c>
      <c r="E991" t="s">
        <v>172</v>
      </c>
      <c r="F991" t="s">
        <v>173</v>
      </c>
      <c r="G991" s="105">
        <v>10</v>
      </c>
      <c r="H991" t="s">
        <v>353</v>
      </c>
      <c r="I991" t="s">
        <v>422</v>
      </c>
      <c r="J991" t="s">
        <v>427</v>
      </c>
      <c r="K991" s="105">
        <v>8</v>
      </c>
      <c r="L991" s="106">
        <v>7.1399998851120472E-3</v>
      </c>
      <c r="M991" s="106">
        <v>7.799999788403511E-3</v>
      </c>
      <c r="N991" s="105">
        <v>62</v>
      </c>
      <c r="O991" s="106">
        <v>4.2799999937415123E-3</v>
      </c>
      <c r="P991" s="106">
        <v>5.7199997827410698E-3</v>
      </c>
      <c r="Q991" s="105">
        <v>766</v>
      </c>
      <c r="R991" s="106">
        <v>3.3700000494718552E-3</v>
      </c>
      <c r="S991" s="107">
        <v>5.2000000141561031E-3</v>
      </c>
    </row>
    <row r="992" spans="1:19" x14ac:dyDescent="0.25">
      <c r="A992" t="s">
        <v>331</v>
      </c>
      <c r="B992" t="s">
        <v>347</v>
      </c>
      <c r="C992" t="s">
        <v>347</v>
      </c>
      <c r="D992" t="s">
        <v>347</v>
      </c>
      <c r="E992" t="s">
        <v>172</v>
      </c>
      <c r="F992" t="s">
        <v>173</v>
      </c>
      <c r="G992" s="105">
        <v>10</v>
      </c>
      <c r="H992" t="s">
        <v>353</v>
      </c>
      <c r="I992" t="s">
        <v>422</v>
      </c>
      <c r="J992" t="s">
        <v>428</v>
      </c>
      <c r="K992" s="105">
        <v>0</v>
      </c>
      <c r="L992" s="106">
        <v>0</v>
      </c>
      <c r="M992" s="106">
        <v>0</v>
      </c>
      <c r="N992" s="105">
        <v>0</v>
      </c>
      <c r="O992" s="106">
        <v>0</v>
      </c>
      <c r="P992" s="106">
        <v>0</v>
      </c>
      <c r="Q992" s="105">
        <v>12</v>
      </c>
      <c r="R992" s="106">
        <v>4.9999998736893758E-5</v>
      </c>
      <c r="S992" s="107">
        <v>7.9999997979030013E-5</v>
      </c>
    </row>
    <row r="993" spans="1:19" x14ac:dyDescent="0.25">
      <c r="A993" t="s">
        <v>331</v>
      </c>
      <c r="B993" t="s">
        <v>347</v>
      </c>
      <c r="C993" t="s">
        <v>347</v>
      </c>
      <c r="D993" t="s">
        <v>347</v>
      </c>
      <c r="E993" t="s">
        <v>172</v>
      </c>
      <c r="F993" t="s">
        <v>173</v>
      </c>
      <c r="G993">
        <v>10</v>
      </c>
      <c r="H993" t="s">
        <v>353</v>
      </c>
      <c r="I993" t="s">
        <v>430</v>
      </c>
      <c r="J993" t="s">
        <v>434</v>
      </c>
      <c r="K993">
        <v>23</v>
      </c>
      <c r="L993" s="106">
        <v>2.054000087082386E-2</v>
      </c>
      <c r="M993" s="106">
        <v>2.078000083565712E-2</v>
      </c>
      <c r="N993">
        <v>278</v>
      </c>
      <c r="O993" s="106">
        <v>1.9200000911951069E-2</v>
      </c>
      <c r="P993" s="106">
        <v>1.9519999623298648E-2</v>
      </c>
      <c r="Q993">
        <v>4987</v>
      </c>
      <c r="R993" s="106">
        <v>2.1919999271631241E-2</v>
      </c>
      <c r="S993" s="106">
        <v>2.2490000352263451E-2</v>
      </c>
    </row>
    <row r="994" spans="1:19" x14ac:dyDescent="0.25">
      <c r="A994" t="s">
        <v>331</v>
      </c>
      <c r="B994" t="s">
        <v>347</v>
      </c>
      <c r="C994" t="s">
        <v>347</v>
      </c>
      <c r="D994" t="s">
        <v>347</v>
      </c>
      <c r="E994" t="s">
        <v>172</v>
      </c>
      <c r="F994" t="s">
        <v>173</v>
      </c>
      <c r="G994">
        <v>10</v>
      </c>
      <c r="H994" t="s">
        <v>353</v>
      </c>
      <c r="I994" t="s">
        <v>430</v>
      </c>
      <c r="J994" t="s">
        <v>432</v>
      </c>
      <c r="K994">
        <v>57</v>
      </c>
      <c r="L994" s="106">
        <v>5.08899986743927E-2</v>
      </c>
      <c r="M994" s="106">
        <v>5.1490001380443573E-2</v>
      </c>
      <c r="N994">
        <v>1097</v>
      </c>
      <c r="O994" s="106">
        <v>7.5769998133182526E-2</v>
      </c>
      <c r="P994" s="106">
        <v>7.7040001749992371E-2</v>
      </c>
      <c r="Q994">
        <v>18498</v>
      </c>
      <c r="R994" s="106">
        <v>8.1320002675056458E-2</v>
      </c>
      <c r="S994" s="106">
        <v>8.343999832868576E-2</v>
      </c>
    </row>
    <row r="995" spans="1:19" x14ac:dyDescent="0.25">
      <c r="A995" t="s">
        <v>331</v>
      </c>
      <c r="B995" t="s">
        <v>347</v>
      </c>
      <c r="C995" t="s">
        <v>347</v>
      </c>
      <c r="D995" t="s">
        <v>347</v>
      </c>
      <c r="E995" t="s">
        <v>172</v>
      </c>
      <c r="F995" t="s">
        <v>173</v>
      </c>
      <c r="G995" s="105">
        <v>10</v>
      </c>
      <c r="H995" t="s">
        <v>353</v>
      </c>
      <c r="I995" t="s">
        <v>430</v>
      </c>
      <c r="J995" t="s">
        <v>435</v>
      </c>
      <c r="K995" s="105">
        <v>2</v>
      </c>
      <c r="L995" s="106">
        <v>1.7900000093504791E-3</v>
      </c>
      <c r="M995" s="106">
        <v>1.810000045225024E-3</v>
      </c>
      <c r="N995" s="105">
        <v>25</v>
      </c>
      <c r="O995" s="106">
        <v>1.730000018142164E-3</v>
      </c>
      <c r="P995" s="106">
        <v>1.760000013746321E-3</v>
      </c>
      <c r="Q995" s="105">
        <v>391</v>
      </c>
      <c r="R995" s="106">
        <v>1.7199999419972301E-3</v>
      </c>
      <c r="S995" s="107">
        <v>1.760000013746321E-3</v>
      </c>
    </row>
    <row r="996" spans="1:19" x14ac:dyDescent="0.25">
      <c r="A996" t="s">
        <v>331</v>
      </c>
      <c r="B996" t="s">
        <v>347</v>
      </c>
      <c r="C996" t="s">
        <v>347</v>
      </c>
      <c r="D996" t="s">
        <v>347</v>
      </c>
      <c r="E996" t="s">
        <v>172</v>
      </c>
      <c r="F996" t="s">
        <v>173</v>
      </c>
      <c r="G996">
        <v>10</v>
      </c>
      <c r="H996" t="s">
        <v>353</v>
      </c>
      <c r="I996" t="s">
        <v>430</v>
      </c>
      <c r="J996" t="s">
        <v>436</v>
      </c>
      <c r="K996">
        <v>41</v>
      </c>
      <c r="L996" s="106">
        <v>3.660999983549118E-2</v>
      </c>
      <c r="M996" s="106">
        <v>3.7039998918771737E-2</v>
      </c>
      <c r="N996">
        <v>409</v>
      </c>
      <c r="O996" s="106">
        <v>2.8249999508261681E-2</v>
      </c>
      <c r="P996" s="106">
        <v>2.8720000758767131E-2</v>
      </c>
      <c r="Q996">
        <v>6784</v>
      </c>
      <c r="R996" s="106">
        <v>2.9829999431967739E-2</v>
      </c>
      <c r="S996" s="106">
        <v>3.060000017285347E-2</v>
      </c>
    </row>
    <row r="997" spans="1:19" x14ac:dyDescent="0.25">
      <c r="A997" t="s">
        <v>331</v>
      </c>
      <c r="B997" t="s">
        <v>347</v>
      </c>
      <c r="C997" t="s">
        <v>347</v>
      </c>
      <c r="D997" t="s">
        <v>347</v>
      </c>
      <c r="E997" t="s">
        <v>172</v>
      </c>
      <c r="F997" t="s">
        <v>173</v>
      </c>
      <c r="G997" s="105">
        <v>10</v>
      </c>
      <c r="H997" t="s">
        <v>353</v>
      </c>
      <c r="I997" t="s">
        <v>430</v>
      </c>
      <c r="J997" t="s">
        <v>431</v>
      </c>
      <c r="K997" s="105">
        <v>426</v>
      </c>
      <c r="L997" s="106">
        <v>0.38036000728607178</v>
      </c>
      <c r="M997" s="106">
        <v>0.38482001423835749</v>
      </c>
      <c r="N997" s="105">
        <v>4776</v>
      </c>
      <c r="O997" s="106">
        <v>0.3298799991607666</v>
      </c>
      <c r="P997" s="106">
        <v>0.33542001247406011</v>
      </c>
      <c r="Q997" s="105">
        <v>77035</v>
      </c>
      <c r="R997" s="106">
        <v>0.33867999911308289</v>
      </c>
      <c r="S997" s="107">
        <v>0.3474699854850769</v>
      </c>
    </row>
    <row r="998" spans="1:19" x14ac:dyDescent="0.25">
      <c r="A998" t="s">
        <v>331</v>
      </c>
      <c r="B998" t="s">
        <v>347</v>
      </c>
      <c r="C998" t="s">
        <v>347</v>
      </c>
      <c r="D998" t="s">
        <v>347</v>
      </c>
      <c r="E998" t="s">
        <v>172</v>
      </c>
      <c r="F998" t="s">
        <v>173</v>
      </c>
      <c r="G998" s="105">
        <v>10</v>
      </c>
      <c r="H998" t="s">
        <v>353</v>
      </c>
      <c r="I998" t="s">
        <v>430</v>
      </c>
      <c r="J998" t="s">
        <v>502</v>
      </c>
      <c r="K998" s="105">
        <v>558</v>
      </c>
      <c r="L998" s="106">
        <v>0.49821001291275019</v>
      </c>
      <c r="M998" s="106">
        <v>0.504069983959198</v>
      </c>
      <c r="N998" s="105">
        <v>7654</v>
      </c>
      <c r="O998" s="106">
        <v>0.52865999937057495</v>
      </c>
      <c r="P998" s="106">
        <v>0.5375400185585022</v>
      </c>
      <c r="Q998" s="105">
        <v>114008</v>
      </c>
      <c r="R998" s="106">
        <v>0.5012199878692627</v>
      </c>
      <c r="S998" s="107">
        <v>0.51424002647399902</v>
      </c>
    </row>
    <row r="999" spans="1:19" x14ac:dyDescent="0.25">
      <c r="A999" t="s">
        <v>331</v>
      </c>
      <c r="B999" t="s">
        <v>347</v>
      </c>
      <c r="C999" t="s">
        <v>347</v>
      </c>
      <c r="D999" t="s">
        <v>347</v>
      </c>
      <c r="E999" t="s">
        <v>172</v>
      </c>
      <c r="F999" t="s">
        <v>173</v>
      </c>
      <c r="G999" s="105">
        <v>10</v>
      </c>
      <c r="H999" t="s">
        <v>353</v>
      </c>
      <c r="I999" t="s">
        <v>430</v>
      </c>
      <c r="J999" t="s">
        <v>86</v>
      </c>
      <c r="K999" s="105">
        <v>13</v>
      </c>
      <c r="L999" s="106">
        <v>1.161000039428473E-2</v>
      </c>
      <c r="N999" s="105">
        <v>239</v>
      </c>
      <c r="O999" s="106">
        <v>1.651000045239925E-2</v>
      </c>
      <c r="Q999" s="105">
        <v>5756</v>
      </c>
      <c r="R999" s="106">
        <v>2.5310000404715541E-2</v>
      </c>
      <c r="S999" s="107"/>
    </row>
    <row r="1000" spans="1:19" x14ac:dyDescent="0.25">
      <c r="A1000" t="s">
        <v>331</v>
      </c>
      <c r="B1000" t="s">
        <v>347</v>
      </c>
      <c r="C1000" t="s">
        <v>347</v>
      </c>
      <c r="D1000" t="s">
        <v>347</v>
      </c>
      <c r="E1000" t="s">
        <v>172</v>
      </c>
      <c r="F1000" t="s">
        <v>173</v>
      </c>
      <c r="G1000" s="105">
        <v>10</v>
      </c>
      <c r="H1000" t="s">
        <v>353</v>
      </c>
      <c r="I1000" t="s">
        <v>401</v>
      </c>
      <c r="J1000" t="s">
        <v>405</v>
      </c>
      <c r="K1000" s="105">
        <v>846</v>
      </c>
      <c r="L1000" s="106">
        <v>0.75536000728607178</v>
      </c>
      <c r="M1000" s="106">
        <v>0.7656099796295166</v>
      </c>
      <c r="N1000" s="105">
        <v>11036</v>
      </c>
      <c r="O1000" s="106">
        <v>0.76226001977920532</v>
      </c>
      <c r="P1000" s="106">
        <v>0.79303997755050659</v>
      </c>
      <c r="Q1000" s="105">
        <v>171311</v>
      </c>
      <c r="R1000" s="106">
        <v>0.75314998626708984</v>
      </c>
      <c r="S1000" s="107">
        <v>0.77806001901626587</v>
      </c>
    </row>
    <row r="1001" spans="1:19" x14ac:dyDescent="0.25">
      <c r="A1001" t="s">
        <v>331</v>
      </c>
      <c r="B1001" t="s">
        <v>347</v>
      </c>
      <c r="C1001" t="s">
        <v>347</v>
      </c>
      <c r="D1001" t="s">
        <v>347</v>
      </c>
      <c r="E1001" t="s">
        <v>172</v>
      </c>
      <c r="F1001" t="s">
        <v>173</v>
      </c>
      <c r="G1001" s="105">
        <v>10</v>
      </c>
      <c r="H1001" t="s">
        <v>353</v>
      </c>
      <c r="I1001" t="s">
        <v>401</v>
      </c>
      <c r="J1001" t="s">
        <v>412</v>
      </c>
      <c r="K1001" s="105">
        <v>123</v>
      </c>
      <c r="L1001" s="106">
        <v>0.1098200008273125</v>
      </c>
      <c r="M1001" s="106">
        <v>0.1113099977374077</v>
      </c>
      <c r="N1001" s="105">
        <v>1393</v>
      </c>
      <c r="O1001" s="106">
        <v>9.6210002899169922E-2</v>
      </c>
      <c r="P1001" s="106">
        <v>0.100100003182888</v>
      </c>
      <c r="Q1001" s="105">
        <v>22313</v>
      </c>
      <c r="R1001" s="106">
        <v>9.8099999129772186E-2</v>
      </c>
      <c r="S1001" s="107">
        <v>0.10134000331163411</v>
      </c>
    </row>
    <row r="1002" spans="1:19" x14ac:dyDescent="0.25">
      <c r="A1002" t="s">
        <v>331</v>
      </c>
      <c r="B1002" t="s">
        <v>347</v>
      </c>
      <c r="C1002" t="s">
        <v>347</v>
      </c>
      <c r="D1002" t="s">
        <v>347</v>
      </c>
      <c r="E1002" t="s">
        <v>172</v>
      </c>
      <c r="F1002" t="s">
        <v>173</v>
      </c>
      <c r="G1002" s="105">
        <v>10</v>
      </c>
      <c r="H1002" t="s">
        <v>353</v>
      </c>
      <c r="I1002" t="s">
        <v>401</v>
      </c>
      <c r="J1002" t="s">
        <v>413</v>
      </c>
      <c r="K1002" s="105">
        <v>79</v>
      </c>
      <c r="L1002" s="106">
        <v>7.0540003478527069E-2</v>
      </c>
      <c r="M1002" s="106">
        <v>7.1489997208118439E-2</v>
      </c>
      <c r="N1002" s="105">
        <v>908</v>
      </c>
      <c r="O1002" s="106">
        <v>6.2720000743865967E-2</v>
      </c>
      <c r="P1002" s="106">
        <v>6.5250001847743988E-2</v>
      </c>
      <c r="Q1002" s="105">
        <v>15680</v>
      </c>
      <c r="R1002" s="106">
        <v>6.8939998745918274E-2</v>
      </c>
      <c r="S1002" s="107">
        <v>7.1220003068447113E-2</v>
      </c>
    </row>
    <row r="1003" spans="1:19" x14ac:dyDescent="0.25">
      <c r="A1003" t="s">
        <v>331</v>
      </c>
      <c r="B1003" t="s">
        <v>347</v>
      </c>
      <c r="C1003" t="s">
        <v>347</v>
      </c>
      <c r="D1003" t="s">
        <v>347</v>
      </c>
      <c r="E1003" t="s">
        <v>172</v>
      </c>
      <c r="F1003" t="s">
        <v>173</v>
      </c>
      <c r="G1003" s="105">
        <v>10</v>
      </c>
      <c r="H1003" t="s">
        <v>353</v>
      </c>
      <c r="I1003" t="s">
        <v>401</v>
      </c>
      <c r="J1003" t="s">
        <v>441</v>
      </c>
      <c r="K1003" s="105">
        <v>15</v>
      </c>
      <c r="L1003" s="106">
        <v>1.3389999978244299E-2</v>
      </c>
      <c r="N1003" s="105">
        <v>562</v>
      </c>
      <c r="O1003" s="106">
        <v>3.8819998502731323E-2</v>
      </c>
      <c r="Q1003" s="105">
        <v>7283</v>
      </c>
      <c r="R1003" s="106">
        <v>3.2019998878240592E-2</v>
      </c>
      <c r="S1003" s="107"/>
    </row>
    <row r="1004" spans="1:19" x14ac:dyDescent="0.25">
      <c r="A1004" t="s">
        <v>331</v>
      </c>
      <c r="B1004" t="s">
        <v>347</v>
      </c>
      <c r="C1004" t="s">
        <v>347</v>
      </c>
      <c r="D1004" t="s">
        <v>347</v>
      </c>
      <c r="E1004" t="s">
        <v>172</v>
      </c>
      <c r="F1004" t="s">
        <v>173</v>
      </c>
      <c r="G1004" s="105">
        <v>10</v>
      </c>
      <c r="H1004" t="s">
        <v>353</v>
      </c>
      <c r="I1004" t="s">
        <v>401</v>
      </c>
      <c r="J1004" t="s">
        <v>414</v>
      </c>
      <c r="K1004" s="105">
        <v>57</v>
      </c>
      <c r="L1004" s="106">
        <v>5.08899986743927E-2</v>
      </c>
      <c r="M1004" s="106">
        <v>5.1580000668764107E-2</v>
      </c>
      <c r="N1004" s="105">
        <v>579</v>
      </c>
      <c r="O1004" s="106">
        <v>3.9990000426769257E-2</v>
      </c>
      <c r="P1004" s="106">
        <v>4.1609998792409897E-2</v>
      </c>
      <c r="Q1004" s="105">
        <v>10872</v>
      </c>
      <c r="R1004" s="106">
        <v>4.7800000756978989E-2</v>
      </c>
      <c r="S1004" s="107">
        <v>4.9380000680685043E-2</v>
      </c>
    </row>
    <row r="1005" spans="1:19" x14ac:dyDescent="0.25">
      <c r="A1005" t="s">
        <v>331</v>
      </c>
      <c r="B1005" t="s">
        <v>347</v>
      </c>
      <c r="C1005" t="s">
        <v>347</v>
      </c>
      <c r="D1005" t="s">
        <v>347</v>
      </c>
      <c r="E1005" t="s">
        <v>206</v>
      </c>
      <c r="F1005" t="s">
        <v>207</v>
      </c>
      <c r="G1005" s="105">
        <v>10</v>
      </c>
      <c r="H1005" t="s">
        <v>353</v>
      </c>
      <c r="I1005" t="s">
        <v>349</v>
      </c>
      <c r="J1005" t="s">
        <v>350</v>
      </c>
      <c r="K1005" s="105">
        <v>6</v>
      </c>
      <c r="L1005" s="106">
        <v>1.9900000188499689E-3</v>
      </c>
      <c r="N1005" s="105">
        <v>58</v>
      </c>
      <c r="O1005" s="106">
        <v>4.0099998004734516E-3</v>
      </c>
      <c r="Q1005" s="105">
        <v>1130</v>
      </c>
      <c r="R1005" s="106">
        <v>4.9700001254677773E-3</v>
      </c>
      <c r="S1005" s="107"/>
    </row>
    <row r="1006" spans="1:19" x14ac:dyDescent="0.25">
      <c r="A1006" t="s">
        <v>331</v>
      </c>
      <c r="B1006" t="s">
        <v>347</v>
      </c>
      <c r="C1006" t="s">
        <v>347</v>
      </c>
      <c r="D1006" t="s">
        <v>347</v>
      </c>
      <c r="E1006" t="s">
        <v>206</v>
      </c>
      <c r="F1006" t="s">
        <v>207</v>
      </c>
      <c r="G1006" s="105">
        <v>10</v>
      </c>
      <c r="H1006" t="s">
        <v>353</v>
      </c>
      <c r="I1006" t="s">
        <v>349</v>
      </c>
      <c r="J1006" t="s">
        <v>368</v>
      </c>
      <c r="K1006" s="105">
        <v>89</v>
      </c>
      <c r="L1006" s="106">
        <v>2.9559999704360958E-2</v>
      </c>
      <c r="N1006" s="105">
        <v>480</v>
      </c>
      <c r="O1006" s="106">
        <v>3.3149998635053628E-2</v>
      </c>
      <c r="Q1006" s="105">
        <v>8418</v>
      </c>
      <c r="R1006" s="106">
        <v>3.700999915599823E-2</v>
      </c>
      <c r="S1006" s="107"/>
    </row>
    <row r="1007" spans="1:19" x14ac:dyDescent="0.25">
      <c r="A1007" t="s">
        <v>331</v>
      </c>
      <c r="B1007" t="s">
        <v>347</v>
      </c>
      <c r="C1007" t="s">
        <v>347</v>
      </c>
      <c r="D1007" t="s">
        <v>347</v>
      </c>
      <c r="E1007" t="s">
        <v>206</v>
      </c>
      <c r="F1007" t="s">
        <v>207</v>
      </c>
      <c r="G1007" s="105">
        <v>10</v>
      </c>
      <c r="H1007" t="s">
        <v>353</v>
      </c>
      <c r="I1007" t="s">
        <v>349</v>
      </c>
      <c r="J1007" t="s">
        <v>369</v>
      </c>
      <c r="K1007" s="105">
        <v>279</v>
      </c>
      <c r="L1007" s="106">
        <v>9.2660002410411835E-2</v>
      </c>
      <c r="N1007" s="105">
        <v>1547</v>
      </c>
      <c r="O1007" s="106">
        <v>0.1068499982357025</v>
      </c>
      <c r="Q1007" s="105">
        <v>27454</v>
      </c>
      <c r="R1007" s="106">
        <v>0.1207000017166138</v>
      </c>
      <c r="S1007" s="107"/>
    </row>
    <row r="1008" spans="1:19" x14ac:dyDescent="0.25">
      <c r="A1008" t="s">
        <v>331</v>
      </c>
      <c r="B1008" t="s">
        <v>347</v>
      </c>
      <c r="C1008" t="s">
        <v>347</v>
      </c>
      <c r="D1008" t="s">
        <v>347</v>
      </c>
      <c r="E1008" t="s">
        <v>206</v>
      </c>
      <c r="F1008" t="s">
        <v>207</v>
      </c>
      <c r="G1008" s="105">
        <v>10</v>
      </c>
      <c r="H1008" t="s">
        <v>353</v>
      </c>
      <c r="I1008" t="s">
        <v>349</v>
      </c>
      <c r="J1008" t="s">
        <v>370</v>
      </c>
      <c r="K1008" s="105">
        <v>696</v>
      </c>
      <c r="L1008" s="106">
        <v>0.2311500012874603</v>
      </c>
      <c r="N1008" s="105">
        <v>3348</v>
      </c>
      <c r="O1008" s="106">
        <v>0.23125000298023221</v>
      </c>
      <c r="Q1008" s="105">
        <v>55879</v>
      </c>
      <c r="R1008" s="106">
        <v>0.24567000567913061</v>
      </c>
      <c r="S1008" s="107"/>
    </row>
    <row r="1009" spans="1:19" x14ac:dyDescent="0.25">
      <c r="A1009" t="s">
        <v>331</v>
      </c>
      <c r="B1009" t="s">
        <v>347</v>
      </c>
      <c r="C1009" t="s">
        <v>347</v>
      </c>
      <c r="D1009" t="s">
        <v>347</v>
      </c>
      <c r="E1009" t="s">
        <v>206</v>
      </c>
      <c r="F1009" t="s">
        <v>207</v>
      </c>
      <c r="G1009" s="105">
        <v>10</v>
      </c>
      <c r="H1009" t="s">
        <v>353</v>
      </c>
      <c r="I1009" t="s">
        <v>349</v>
      </c>
      <c r="J1009" t="s">
        <v>371</v>
      </c>
      <c r="K1009" s="105">
        <v>770</v>
      </c>
      <c r="L1009" s="106">
        <v>0.25573000311851501</v>
      </c>
      <c r="N1009" s="105">
        <v>3636</v>
      </c>
      <c r="O1009" s="106">
        <v>0.25113999843597412</v>
      </c>
      <c r="Q1009" s="105">
        <v>57982</v>
      </c>
      <c r="R1009" s="106">
        <v>0.25490999221801758</v>
      </c>
      <c r="S1009" s="107"/>
    </row>
    <row r="1010" spans="1:19" x14ac:dyDescent="0.25">
      <c r="A1010" t="s">
        <v>331</v>
      </c>
      <c r="B1010" t="s">
        <v>347</v>
      </c>
      <c r="C1010" t="s">
        <v>347</v>
      </c>
      <c r="D1010" t="s">
        <v>347</v>
      </c>
      <c r="E1010" t="s">
        <v>206</v>
      </c>
      <c r="F1010" t="s">
        <v>207</v>
      </c>
      <c r="G1010">
        <v>10</v>
      </c>
      <c r="H1010" t="s">
        <v>353</v>
      </c>
      <c r="I1010" t="s">
        <v>349</v>
      </c>
      <c r="J1010" t="s">
        <v>372</v>
      </c>
      <c r="K1010">
        <v>670</v>
      </c>
      <c r="L1010" s="106">
        <v>0.22251999378204351</v>
      </c>
      <c r="N1010">
        <v>3104</v>
      </c>
      <c r="O1010" s="106">
        <v>0.21438999474048609</v>
      </c>
      <c r="Q1010">
        <v>44765</v>
      </c>
      <c r="R1010" s="106">
        <v>0.19679999351501459</v>
      </c>
    </row>
    <row r="1011" spans="1:19" x14ac:dyDescent="0.25">
      <c r="A1011" t="s">
        <v>331</v>
      </c>
      <c r="B1011" t="s">
        <v>347</v>
      </c>
      <c r="C1011" t="s">
        <v>347</v>
      </c>
      <c r="D1011" t="s">
        <v>347</v>
      </c>
      <c r="E1011" t="s">
        <v>206</v>
      </c>
      <c r="F1011" t="s">
        <v>207</v>
      </c>
      <c r="G1011" s="105">
        <v>10</v>
      </c>
      <c r="H1011" t="s">
        <v>353</v>
      </c>
      <c r="I1011" t="s">
        <v>349</v>
      </c>
      <c r="J1011" t="s">
        <v>373</v>
      </c>
      <c r="K1011" s="105">
        <v>501</v>
      </c>
      <c r="L1011" s="106">
        <v>0.1663900017738342</v>
      </c>
      <c r="N1011" s="105">
        <v>2305</v>
      </c>
      <c r="O1011" s="106">
        <v>0.15920999646186829</v>
      </c>
      <c r="Q1011" s="105">
        <v>31831</v>
      </c>
      <c r="R1011" s="106">
        <v>0.1399399936199188</v>
      </c>
      <c r="S1011" s="107"/>
    </row>
    <row r="1012" spans="1:19" x14ac:dyDescent="0.25">
      <c r="A1012" t="s">
        <v>331</v>
      </c>
      <c r="B1012" t="s">
        <v>347</v>
      </c>
      <c r="C1012" t="s">
        <v>347</v>
      </c>
      <c r="D1012" t="s">
        <v>347</v>
      </c>
      <c r="E1012" t="s">
        <v>206</v>
      </c>
      <c r="F1012" t="s">
        <v>207</v>
      </c>
      <c r="G1012" s="105">
        <v>10</v>
      </c>
      <c r="H1012" t="s">
        <v>353</v>
      </c>
      <c r="I1012" t="s">
        <v>438</v>
      </c>
      <c r="J1012" t="s">
        <v>48</v>
      </c>
      <c r="K1012" s="105">
        <v>2486</v>
      </c>
      <c r="L1012" s="106">
        <v>0.82564002275466919</v>
      </c>
      <c r="M1012" s="106">
        <v>0.87721002101898193</v>
      </c>
      <c r="N1012" s="105">
        <v>11915</v>
      </c>
      <c r="O1012" s="106">
        <v>0.82296997308731079</v>
      </c>
      <c r="P1012" s="106">
        <v>0.85620999336242676</v>
      </c>
      <c r="Q1012" s="105">
        <v>186401</v>
      </c>
      <c r="R1012" s="106">
        <v>0.81949001550674438</v>
      </c>
      <c r="S1012" s="107">
        <v>0.8465999960899353</v>
      </c>
    </row>
    <row r="1013" spans="1:19" x14ac:dyDescent="0.25">
      <c r="A1013" t="s">
        <v>331</v>
      </c>
      <c r="B1013" t="s">
        <v>347</v>
      </c>
      <c r="C1013" t="s">
        <v>347</v>
      </c>
      <c r="D1013" t="s">
        <v>347</v>
      </c>
      <c r="E1013" t="s">
        <v>206</v>
      </c>
      <c r="F1013" t="s">
        <v>207</v>
      </c>
      <c r="G1013" s="105">
        <v>10</v>
      </c>
      <c r="H1013" t="s">
        <v>353</v>
      </c>
      <c r="I1013" t="s">
        <v>438</v>
      </c>
      <c r="J1013" t="s">
        <v>42</v>
      </c>
      <c r="K1013" s="105">
        <v>224</v>
      </c>
      <c r="L1013" s="106">
        <v>7.4390001595020294E-2</v>
      </c>
      <c r="M1013" s="106">
        <v>7.9039998352527618E-2</v>
      </c>
      <c r="N1013" s="105">
        <v>1253</v>
      </c>
      <c r="O1013" s="106">
        <v>8.6549997329711914E-2</v>
      </c>
      <c r="P1013" s="106">
        <v>9.0039998292922974E-2</v>
      </c>
      <c r="Q1013" s="105">
        <v>20350</v>
      </c>
      <c r="R1013" s="106">
        <v>8.9469999074935913E-2</v>
      </c>
      <c r="S1013" s="107">
        <v>9.2430002987384796E-2</v>
      </c>
    </row>
    <row r="1014" spans="1:19" x14ac:dyDescent="0.25">
      <c r="A1014" t="s">
        <v>331</v>
      </c>
      <c r="B1014" t="s">
        <v>347</v>
      </c>
      <c r="C1014" t="s">
        <v>347</v>
      </c>
      <c r="D1014" t="s">
        <v>347</v>
      </c>
      <c r="E1014" t="s">
        <v>206</v>
      </c>
      <c r="F1014" t="s">
        <v>207</v>
      </c>
      <c r="G1014" s="105">
        <v>10</v>
      </c>
      <c r="H1014" t="s">
        <v>353</v>
      </c>
      <c r="I1014" t="s">
        <v>438</v>
      </c>
      <c r="J1014" t="s">
        <v>374</v>
      </c>
      <c r="K1014" s="105">
        <v>124</v>
      </c>
      <c r="L1014" s="106">
        <v>4.1179999709129327E-2</v>
      </c>
      <c r="M1014" s="106">
        <v>4.374999925494194E-2</v>
      </c>
      <c r="N1014" s="105">
        <v>748</v>
      </c>
      <c r="O1014" s="106">
        <v>5.1660001277923577E-2</v>
      </c>
      <c r="P1014" s="106">
        <v>5.3750000894069672E-2</v>
      </c>
      <c r="Q1014" s="105">
        <v>13425</v>
      </c>
      <c r="R1014" s="106">
        <v>5.9020001441240311E-2</v>
      </c>
      <c r="S1014" s="107">
        <v>6.0970000922679901E-2</v>
      </c>
    </row>
    <row r="1015" spans="1:19" x14ac:dyDescent="0.25">
      <c r="A1015" t="s">
        <v>331</v>
      </c>
      <c r="B1015" t="s">
        <v>347</v>
      </c>
      <c r="C1015" t="s">
        <v>347</v>
      </c>
      <c r="D1015" t="s">
        <v>347</v>
      </c>
      <c r="E1015" t="s">
        <v>206</v>
      </c>
      <c r="F1015" t="s">
        <v>207</v>
      </c>
      <c r="G1015" s="105">
        <v>10</v>
      </c>
      <c r="H1015" t="s">
        <v>353</v>
      </c>
      <c r="I1015" t="s">
        <v>438</v>
      </c>
      <c r="J1015" t="s">
        <v>86</v>
      </c>
      <c r="K1015" s="105">
        <v>177</v>
      </c>
      <c r="L1015" s="106">
        <v>5.8779999613761902E-2</v>
      </c>
      <c r="N1015" s="105">
        <v>562</v>
      </c>
      <c r="O1015" s="106">
        <v>3.8819998502731323E-2</v>
      </c>
      <c r="Q1015" s="105">
        <v>7283</v>
      </c>
      <c r="R1015" s="106">
        <v>3.2019998878240592E-2</v>
      </c>
      <c r="S1015" s="107"/>
    </row>
    <row r="1016" spans="1:19" x14ac:dyDescent="0.25">
      <c r="A1016" t="s">
        <v>331</v>
      </c>
      <c r="B1016" t="s">
        <v>347</v>
      </c>
      <c r="C1016" t="s">
        <v>347</v>
      </c>
      <c r="D1016" t="s">
        <v>347</v>
      </c>
      <c r="E1016" t="s">
        <v>206</v>
      </c>
      <c r="F1016" t="s">
        <v>207</v>
      </c>
      <c r="G1016" s="105">
        <v>10</v>
      </c>
      <c r="H1016" t="s">
        <v>353</v>
      </c>
      <c r="I1016" t="s">
        <v>375</v>
      </c>
      <c r="J1016" t="s">
        <v>376</v>
      </c>
      <c r="K1016" s="105">
        <v>613</v>
      </c>
      <c r="L1016" s="106">
        <v>0.20359000563621521</v>
      </c>
      <c r="N1016" s="105">
        <v>3012</v>
      </c>
      <c r="O1016" s="106">
        <v>0.20803999900817871</v>
      </c>
      <c r="Q1016" s="105">
        <v>47189</v>
      </c>
      <c r="R1016" s="106">
        <v>0.20746000111103061</v>
      </c>
      <c r="S1016" s="107"/>
    </row>
    <row r="1017" spans="1:19" x14ac:dyDescent="0.25">
      <c r="A1017" t="s">
        <v>331</v>
      </c>
      <c r="B1017" t="s">
        <v>347</v>
      </c>
      <c r="C1017" t="s">
        <v>347</v>
      </c>
      <c r="D1017" t="s">
        <v>347</v>
      </c>
      <c r="E1017" t="s">
        <v>206</v>
      </c>
      <c r="F1017" t="s">
        <v>207</v>
      </c>
      <c r="G1017">
        <v>10</v>
      </c>
      <c r="H1017" t="s">
        <v>353</v>
      </c>
      <c r="I1017" t="s">
        <v>375</v>
      </c>
      <c r="J1017" t="s">
        <v>377</v>
      </c>
      <c r="K1017">
        <v>617</v>
      </c>
      <c r="L1017" s="106">
        <v>0.20491999387741089</v>
      </c>
      <c r="N1017">
        <v>3014</v>
      </c>
      <c r="O1017" s="106">
        <v>0.20817999541759491</v>
      </c>
      <c r="Q1017">
        <v>47420</v>
      </c>
      <c r="R1017" s="106">
        <v>0.20848000049591059</v>
      </c>
    </row>
    <row r="1018" spans="1:19" x14ac:dyDescent="0.25">
      <c r="A1018" t="s">
        <v>331</v>
      </c>
      <c r="B1018" t="s">
        <v>347</v>
      </c>
      <c r="C1018" t="s">
        <v>347</v>
      </c>
      <c r="D1018" t="s">
        <v>347</v>
      </c>
      <c r="E1018" t="s">
        <v>206</v>
      </c>
      <c r="F1018" t="s">
        <v>207</v>
      </c>
      <c r="G1018" s="105">
        <v>10</v>
      </c>
      <c r="H1018" t="s">
        <v>353</v>
      </c>
      <c r="I1018" t="s">
        <v>375</v>
      </c>
      <c r="J1018" t="s">
        <v>378</v>
      </c>
      <c r="K1018" s="105">
        <v>510</v>
      </c>
      <c r="L1018" s="106">
        <v>0.1693799942731857</v>
      </c>
      <c r="N1018" s="105">
        <v>2478</v>
      </c>
      <c r="O1018" s="106">
        <v>0.17115999758243561</v>
      </c>
      <c r="Q1018" s="105">
        <v>37332</v>
      </c>
      <c r="R1018" s="106">
        <v>0.1641300022602081</v>
      </c>
      <c r="S1018" s="107"/>
    </row>
    <row r="1019" spans="1:19" x14ac:dyDescent="0.25">
      <c r="A1019" t="s">
        <v>331</v>
      </c>
      <c r="B1019" t="s">
        <v>347</v>
      </c>
      <c r="C1019" t="s">
        <v>347</v>
      </c>
      <c r="D1019" t="s">
        <v>347</v>
      </c>
      <c r="E1019" t="s">
        <v>206</v>
      </c>
      <c r="F1019" t="s">
        <v>207</v>
      </c>
      <c r="G1019">
        <v>10</v>
      </c>
      <c r="H1019" t="s">
        <v>353</v>
      </c>
      <c r="I1019" t="s">
        <v>375</v>
      </c>
      <c r="J1019" t="s">
        <v>379</v>
      </c>
      <c r="K1019">
        <v>697</v>
      </c>
      <c r="L1019" s="106">
        <v>0.23148000240325931</v>
      </c>
      <c r="N1019">
        <v>3078</v>
      </c>
      <c r="O1019" s="106">
        <v>0.2125999927520752</v>
      </c>
      <c r="Q1019">
        <v>47525</v>
      </c>
      <c r="R1019" s="106">
        <v>0.20893999934196469</v>
      </c>
    </row>
    <row r="1020" spans="1:19" x14ac:dyDescent="0.25">
      <c r="A1020" t="s">
        <v>331</v>
      </c>
      <c r="B1020" t="s">
        <v>347</v>
      </c>
      <c r="C1020" t="s">
        <v>347</v>
      </c>
      <c r="D1020" t="s">
        <v>347</v>
      </c>
      <c r="E1020" t="s">
        <v>206</v>
      </c>
      <c r="F1020" t="s">
        <v>207</v>
      </c>
      <c r="G1020">
        <v>10</v>
      </c>
      <c r="H1020" t="s">
        <v>353</v>
      </c>
      <c r="I1020" t="s">
        <v>375</v>
      </c>
      <c r="J1020" t="s">
        <v>380</v>
      </c>
      <c r="K1020">
        <v>574</v>
      </c>
      <c r="L1020" s="106">
        <v>0.19063000380992889</v>
      </c>
      <c r="N1020">
        <v>2896</v>
      </c>
      <c r="O1020" s="106">
        <v>0.20002999901771551</v>
      </c>
      <c r="Q1020">
        <v>47993</v>
      </c>
      <c r="R1020" s="106">
        <v>0.210999995470047</v>
      </c>
    </row>
    <row r="1021" spans="1:19" x14ac:dyDescent="0.25">
      <c r="A1021" t="s">
        <v>331</v>
      </c>
      <c r="B1021" t="s">
        <v>347</v>
      </c>
      <c r="C1021" t="s">
        <v>347</v>
      </c>
      <c r="D1021" t="s">
        <v>347</v>
      </c>
      <c r="E1021" t="s">
        <v>206</v>
      </c>
      <c r="F1021" t="s">
        <v>207</v>
      </c>
      <c r="G1021">
        <v>10</v>
      </c>
      <c r="H1021" t="s">
        <v>353</v>
      </c>
      <c r="I1021" t="s">
        <v>381</v>
      </c>
      <c r="J1021" t="s">
        <v>382</v>
      </c>
      <c r="K1021">
        <v>83</v>
      </c>
      <c r="L1021" s="106">
        <v>2.756999991834164E-2</v>
      </c>
      <c r="M1021" s="106">
        <v>3.2209999859333038E-2</v>
      </c>
      <c r="N1021">
        <v>339</v>
      </c>
      <c r="O1021" s="106">
        <v>2.3409999907016751E-2</v>
      </c>
      <c r="P1021" s="106">
        <v>2.8640000149607658E-2</v>
      </c>
      <c r="Q1021">
        <v>5423</v>
      </c>
      <c r="R1021" s="106">
        <v>2.384000085294247E-2</v>
      </c>
      <c r="S1021" s="106">
        <v>3.0780000612139698E-2</v>
      </c>
    </row>
    <row r="1022" spans="1:19" x14ac:dyDescent="0.25">
      <c r="A1022" t="s">
        <v>331</v>
      </c>
      <c r="B1022" t="s">
        <v>347</v>
      </c>
      <c r="C1022" t="s">
        <v>347</v>
      </c>
      <c r="D1022" t="s">
        <v>347</v>
      </c>
      <c r="E1022" t="s">
        <v>206</v>
      </c>
      <c r="F1022" t="s">
        <v>207</v>
      </c>
      <c r="G1022" s="105">
        <v>10</v>
      </c>
      <c r="H1022" t="s">
        <v>353</v>
      </c>
      <c r="I1022" t="s">
        <v>381</v>
      </c>
      <c r="J1022" t="s">
        <v>383</v>
      </c>
      <c r="K1022" s="105">
        <v>193</v>
      </c>
      <c r="L1022" s="106">
        <v>6.4099997282028198E-2</v>
      </c>
      <c r="M1022" s="106">
        <v>7.4890002608299255E-2</v>
      </c>
      <c r="N1022" s="105">
        <v>1357</v>
      </c>
      <c r="O1022" s="106">
        <v>9.3730002641677856E-2</v>
      </c>
      <c r="P1022" s="106">
        <v>0.11462999880313871</v>
      </c>
      <c r="Q1022" s="105">
        <v>26007</v>
      </c>
      <c r="R1022" s="106">
        <v>0.11433999985456469</v>
      </c>
      <c r="S1022" s="107">
        <v>0.1476300060749054</v>
      </c>
    </row>
    <row r="1023" spans="1:19" x14ac:dyDescent="0.25">
      <c r="A1023" t="s">
        <v>331</v>
      </c>
      <c r="B1023" t="s">
        <v>347</v>
      </c>
      <c r="C1023" t="s">
        <v>347</v>
      </c>
      <c r="D1023" t="s">
        <v>347</v>
      </c>
      <c r="E1023" t="s">
        <v>206</v>
      </c>
      <c r="F1023" t="s">
        <v>207</v>
      </c>
      <c r="G1023" s="105">
        <v>10</v>
      </c>
      <c r="H1023" t="s">
        <v>353</v>
      </c>
      <c r="I1023" t="s">
        <v>381</v>
      </c>
      <c r="J1023" t="s">
        <v>384</v>
      </c>
      <c r="K1023" s="105">
        <v>2301</v>
      </c>
      <c r="L1023" s="106">
        <v>0.76419997215270996</v>
      </c>
      <c r="M1023" s="106">
        <v>0.89289999008178711</v>
      </c>
      <c r="N1023" s="105">
        <v>10142</v>
      </c>
      <c r="O1023" s="106">
        <v>0.70051002502441406</v>
      </c>
      <c r="P1023" s="106">
        <v>0.85672998428344727</v>
      </c>
      <c r="Q1023" s="105">
        <v>144739</v>
      </c>
      <c r="R1023" s="106">
        <v>0.6363300085067749</v>
      </c>
      <c r="S1023" s="107">
        <v>0.82159000635147095</v>
      </c>
    </row>
    <row r="1024" spans="1:19" x14ac:dyDescent="0.25">
      <c r="A1024" t="s">
        <v>331</v>
      </c>
      <c r="B1024" t="s">
        <v>347</v>
      </c>
      <c r="C1024" t="s">
        <v>347</v>
      </c>
      <c r="D1024" t="s">
        <v>347</v>
      </c>
      <c r="E1024" t="s">
        <v>206</v>
      </c>
      <c r="F1024" t="s">
        <v>207</v>
      </c>
      <c r="G1024">
        <v>10</v>
      </c>
      <c r="H1024" t="s">
        <v>353</v>
      </c>
      <c r="I1024" t="s">
        <v>381</v>
      </c>
      <c r="J1024" t="s">
        <v>385</v>
      </c>
      <c r="K1024">
        <v>434</v>
      </c>
      <c r="L1024" s="106">
        <v>0.14414000511169431</v>
      </c>
      <c r="N1024">
        <v>2640</v>
      </c>
      <c r="O1024" s="106">
        <v>0.18234999477863309</v>
      </c>
      <c r="Q1024">
        <v>51290</v>
      </c>
      <c r="R1024" s="106">
        <v>0.22549000382423401</v>
      </c>
    </row>
    <row r="1025" spans="1:19" x14ac:dyDescent="0.25">
      <c r="A1025" t="s">
        <v>331</v>
      </c>
      <c r="B1025" t="s">
        <v>347</v>
      </c>
      <c r="C1025" t="s">
        <v>347</v>
      </c>
      <c r="D1025" t="s">
        <v>347</v>
      </c>
      <c r="E1025" t="s">
        <v>206</v>
      </c>
      <c r="F1025" t="s">
        <v>207</v>
      </c>
      <c r="G1025" s="105">
        <v>10</v>
      </c>
      <c r="H1025" t="s">
        <v>353</v>
      </c>
      <c r="I1025" t="s">
        <v>386</v>
      </c>
      <c r="J1025" t="s">
        <v>387</v>
      </c>
      <c r="K1025" s="105">
        <v>52</v>
      </c>
      <c r="L1025" s="106">
        <v>1.7270000651478771E-2</v>
      </c>
      <c r="M1025" s="106">
        <v>1.7519999295473099E-2</v>
      </c>
      <c r="N1025" s="105">
        <v>337</v>
      </c>
      <c r="O1025" s="106">
        <v>2.3280000314116481E-2</v>
      </c>
      <c r="P1025" s="106">
        <v>2.3739999160170559E-2</v>
      </c>
      <c r="Q1025" s="105">
        <v>12181</v>
      </c>
      <c r="R1025" s="106">
        <v>5.3550001233816147E-2</v>
      </c>
      <c r="S1025" s="107">
        <v>5.4999999701976783E-2</v>
      </c>
    </row>
    <row r="1026" spans="1:19" x14ac:dyDescent="0.25">
      <c r="A1026" t="s">
        <v>331</v>
      </c>
      <c r="B1026" t="s">
        <v>347</v>
      </c>
      <c r="C1026" t="s">
        <v>347</v>
      </c>
      <c r="D1026" t="s">
        <v>347</v>
      </c>
      <c r="E1026" t="s">
        <v>206</v>
      </c>
      <c r="F1026" t="s">
        <v>207</v>
      </c>
      <c r="G1026" s="105">
        <v>10</v>
      </c>
      <c r="H1026" t="s">
        <v>353</v>
      </c>
      <c r="I1026" t="s">
        <v>386</v>
      </c>
      <c r="J1026" t="s">
        <v>388</v>
      </c>
      <c r="K1026" s="105">
        <v>19</v>
      </c>
      <c r="L1026" s="106">
        <v>6.3100000843405724E-3</v>
      </c>
      <c r="M1026" s="106">
        <v>6.399999838322401E-3</v>
      </c>
      <c r="N1026" s="105">
        <v>127</v>
      </c>
      <c r="O1026" s="106">
        <v>8.7700001895427704E-3</v>
      </c>
      <c r="P1026" s="106">
        <v>8.9499996975064278E-3</v>
      </c>
      <c r="Q1026" s="105">
        <v>6321</v>
      </c>
      <c r="R1026" s="106">
        <v>2.77900006622076E-2</v>
      </c>
      <c r="S1026" s="107">
        <v>2.8540000319480899E-2</v>
      </c>
    </row>
    <row r="1027" spans="1:19" x14ac:dyDescent="0.25">
      <c r="A1027" t="s">
        <v>331</v>
      </c>
      <c r="B1027" t="s">
        <v>347</v>
      </c>
      <c r="C1027" t="s">
        <v>347</v>
      </c>
      <c r="D1027" t="s">
        <v>347</v>
      </c>
      <c r="E1027" t="s">
        <v>206</v>
      </c>
      <c r="F1027" t="s">
        <v>207</v>
      </c>
      <c r="G1027" s="105">
        <v>10</v>
      </c>
      <c r="H1027" t="s">
        <v>353</v>
      </c>
      <c r="I1027" t="s">
        <v>386</v>
      </c>
      <c r="J1027" t="s">
        <v>85</v>
      </c>
      <c r="K1027" s="105">
        <v>24</v>
      </c>
      <c r="L1027" s="106">
        <v>7.969999685883522E-3</v>
      </c>
      <c r="M1027" s="106">
        <v>8.0899996683001518E-3</v>
      </c>
      <c r="N1027" s="105">
        <v>259</v>
      </c>
      <c r="O1027" s="106">
        <v>1.789000071585178E-2</v>
      </c>
      <c r="P1027" s="106">
        <v>1.8239999189972881E-2</v>
      </c>
      <c r="Q1027" s="105">
        <v>4872</v>
      </c>
      <c r="R1027" s="106">
        <v>2.1420000120997429E-2</v>
      </c>
      <c r="S1027" s="107">
        <v>2.199999988079071E-2</v>
      </c>
    </row>
    <row r="1028" spans="1:19" x14ac:dyDescent="0.25">
      <c r="A1028" t="s">
        <v>331</v>
      </c>
      <c r="B1028" t="s">
        <v>347</v>
      </c>
      <c r="C1028" t="s">
        <v>347</v>
      </c>
      <c r="D1028" t="s">
        <v>347</v>
      </c>
      <c r="E1028" t="s">
        <v>206</v>
      </c>
      <c r="F1028" t="s">
        <v>207</v>
      </c>
      <c r="G1028" s="105">
        <v>10</v>
      </c>
      <c r="H1028" t="s">
        <v>353</v>
      </c>
      <c r="I1028" t="s">
        <v>386</v>
      </c>
      <c r="J1028" t="s">
        <v>389</v>
      </c>
      <c r="K1028" s="105">
        <v>8</v>
      </c>
      <c r="L1028" s="106">
        <v>2.659999998286366E-3</v>
      </c>
      <c r="M1028" s="106">
        <v>2.700000070035458E-3</v>
      </c>
      <c r="N1028" s="105">
        <v>177</v>
      </c>
      <c r="O1028" s="106">
        <v>1.223000045865774E-2</v>
      </c>
      <c r="P1028" s="106">
        <v>1.2470000423490999E-2</v>
      </c>
      <c r="Q1028" s="105">
        <v>4049</v>
      </c>
      <c r="R1028" s="106">
        <v>1.779999956488609E-2</v>
      </c>
      <c r="S1028" s="107">
        <v>1.8279999494552609E-2</v>
      </c>
    </row>
    <row r="1029" spans="1:19" x14ac:dyDescent="0.25">
      <c r="A1029" t="s">
        <v>331</v>
      </c>
      <c r="B1029" t="s">
        <v>347</v>
      </c>
      <c r="C1029" t="s">
        <v>347</v>
      </c>
      <c r="D1029" t="s">
        <v>347</v>
      </c>
      <c r="E1029" t="s">
        <v>206</v>
      </c>
      <c r="F1029" t="s">
        <v>207</v>
      </c>
      <c r="G1029" s="105">
        <v>10</v>
      </c>
      <c r="H1029" t="s">
        <v>353</v>
      </c>
      <c r="I1029" t="s">
        <v>386</v>
      </c>
      <c r="J1029" t="s">
        <v>86</v>
      </c>
      <c r="K1029" s="105">
        <v>43</v>
      </c>
      <c r="L1029" s="106">
        <v>1.4279999770224089E-2</v>
      </c>
      <c r="N1029" s="105">
        <v>281</v>
      </c>
      <c r="O1029" s="106">
        <v>1.9409999251365662E-2</v>
      </c>
      <c r="Q1029" s="105">
        <v>5972</v>
      </c>
      <c r="R1029" s="106">
        <v>2.6259999722242359E-2</v>
      </c>
      <c r="S1029" s="107"/>
    </row>
    <row r="1030" spans="1:19" x14ac:dyDescent="0.25">
      <c r="A1030" t="s">
        <v>331</v>
      </c>
      <c r="B1030" t="s">
        <v>347</v>
      </c>
      <c r="C1030" t="s">
        <v>347</v>
      </c>
      <c r="D1030" t="s">
        <v>347</v>
      </c>
      <c r="E1030" t="s">
        <v>206</v>
      </c>
      <c r="F1030" t="s">
        <v>207</v>
      </c>
      <c r="G1030" s="105">
        <v>10</v>
      </c>
      <c r="H1030" t="s">
        <v>353</v>
      </c>
      <c r="I1030" t="s">
        <v>386</v>
      </c>
      <c r="J1030" t="s">
        <v>84</v>
      </c>
      <c r="K1030" s="105">
        <v>2865</v>
      </c>
      <c r="L1030" s="106">
        <v>0.95151001214981079</v>
      </c>
      <c r="M1030" s="106">
        <v>0.96530002355575562</v>
      </c>
      <c r="N1030" s="105">
        <v>13297</v>
      </c>
      <c r="O1030" s="106">
        <v>0.91842997074127197</v>
      </c>
      <c r="P1030" s="106">
        <v>0.93660998344421387</v>
      </c>
      <c r="Q1030" s="105">
        <v>194064</v>
      </c>
      <c r="R1030" s="106">
        <v>0.85317999124526978</v>
      </c>
      <c r="S1030" s="107">
        <v>0.87619000673294067</v>
      </c>
    </row>
    <row r="1031" spans="1:19" x14ac:dyDescent="0.25">
      <c r="A1031" t="s">
        <v>331</v>
      </c>
      <c r="B1031" t="s">
        <v>347</v>
      </c>
      <c r="C1031" t="s">
        <v>347</v>
      </c>
      <c r="D1031" t="s">
        <v>347</v>
      </c>
      <c r="E1031" t="s">
        <v>206</v>
      </c>
      <c r="F1031" t="s">
        <v>207</v>
      </c>
      <c r="G1031">
        <v>10</v>
      </c>
      <c r="H1031" t="s">
        <v>353</v>
      </c>
      <c r="I1031" t="s">
        <v>419</v>
      </c>
      <c r="J1031" t="s">
        <v>390</v>
      </c>
      <c r="K1031">
        <v>434</v>
      </c>
      <c r="L1031" s="106">
        <v>0.14414000511169431</v>
      </c>
      <c r="N1031">
        <v>2640</v>
      </c>
      <c r="O1031" s="106">
        <v>0.18234999477863309</v>
      </c>
      <c r="Q1031">
        <v>51290</v>
      </c>
      <c r="R1031" s="106">
        <v>0.22549000382423401</v>
      </c>
    </row>
    <row r="1032" spans="1:19" x14ac:dyDescent="0.25">
      <c r="A1032" t="s">
        <v>331</v>
      </c>
      <c r="B1032" t="s">
        <v>347</v>
      </c>
      <c r="C1032" t="s">
        <v>347</v>
      </c>
      <c r="D1032" t="s">
        <v>347</v>
      </c>
      <c r="E1032" t="s">
        <v>206</v>
      </c>
      <c r="F1032" t="s">
        <v>207</v>
      </c>
      <c r="G1032" s="105">
        <v>10</v>
      </c>
      <c r="H1032" t="s">
        <v>353</v>
      </c>
      <c r="I1032" t="s">
        <v>419</v>
      </c>
      <c r="J1032" t="s">
        <v>391</v>
      </c>
      <c r="K1032" s="105">
        <v>193</v>
      </c>
      <c r="L1032" s="106">
        <v>6.4099997282028198E-2</v>
      </c>
      <c r="M1032" s="106">
        <v>7.4890002608299255E-2</v>
      </c>
      <c r="N1032" s="105">
        <v>1357</v>
      </c>
      <c r="O1032" s="106">
        <v>9.3730002641677856E-2</v>
      </c>
      <c r="P1032" s="106">
        <v>0.11462999880313871</v>
      </c>
      <c r="Q1032" s="105">
        <v>26007</v>
      </c>
      <c r="R1032" s="106">
        <v>0.11433999985456469</v>
      </c>
      <c r="S1032" s="107">
        <v>0.1476300060749054</v>
      </c>
    </row>
    <row r="1033" spans="1:19" x14ac:dyDescent="0.25">
      <c r="A1033" t="s">
        <v>331</v>
      </c>
      <c r="B1033" t="s">
        <v>347</v>
      </c>
      <c r="C1033" t="s">
        <v>347</v>
      </c>
      <c r="D1033" t="s">
        <v>347</v>
      </c>
      <c r="E1033" t="s">
        <v>206</v>
      </c>
      <c r="F1033" t="s">
        <v>207</v>
      </c>
      <c r="G1033">
        <v>10</v>
      </c>
      <c r="H1033" t="s">
        <v>353</v>
      </c>
      <c r="I1033" t="s">
        <v>419</v>
      </c>
      <c r="J1033" t="s">
        <v>392</v>
      </c>
      <c r="K1033">
        <v>1168</v>
      </c>
      <c r="L1033" s="106">
        <v>0.38791000843048101</v>
      </c>
      <c r="M1033" s="106">
        <v>0.45324000716209412</v>
      </c>
      <c r="N1033">
        <v>4976</v>
      </c>
      <c r="O1033" s="106">
        <v>0.34369000792503362</v>
      </c>
      <c r="P1033" s="106">
        <v>0.42034000158309942</v>
      </c>
      <c r="Q1033">
        <v>69347</v>
      </c>
      <c r="R1033" s="106">
        <v>0.30487999320030212</v>
      </c>
      <c r="S1033" s="106">
        <v>0.39364001154899603</v>
      </c>
    </row>
    <row r="1034" spans="1:19" x14ac:dyDescent="0.25">
      <c r="A1034" t="s">
        <v>331</v>
      </c>
      <c r="B1034" t="s">
        <v>347</v>
      </c>
      <c r="C1034" t="s">
        <v>347</v>
      </c>
      <c r="D1034" t="s">
        <v>347</v>
      </c>
      <c r="E1034" t="s">
        <v>206</v>
      </c>
      <c r="F1034" t="s">
        <v>207</v>
      </c>
      <c r="G1034" s="105">
        <v>10</v>
      </c>
      <c r="H1034" t="s">
        <v>353</v>
      </c>
      <c r="I1034" t="s">
        <v>419</v>
      </c>
      <c r="J1034" t="s">
        <v>393</v>
      </c>
      <c r="K1034" s="105">
        <v>974</v>
      </c>
      <c r="L1034" s="106">
        <v>0.32348001003265381</v>
      </c>
      <c r="M1034" s="106">
        <v>0.37795999646186829</v>
      </c>
      <c r="N1034" s="105">
        <v>4559</v>
      </c>
      <c r="O1034" s="106">
        <v>0.31488999724388123</v>
      </c>
      <c r="P1034" s="106">
        <v>0.38512000441551208</v>
      </c>
      <c r="Q1034" s="105">
        <v>66079</v>
      </c>
      <c r="R1034" s="106">
        <v>0.29050999879837042</v>
      </c>
      <c r="S1034" s="107">
        <v>0.37509000301361078</v>
      </c>
    </row>
    <row r="1035" spans="1:19" x14ac:dyDescent="0.25">
      <c r="A1035" t="s">
        <v>331</v>
      </c>
      <c r="B1035" t="s">
        <v>347</v>
      </c>
      <c r="C1035" t="s">
        <v>347</v>
      </c>
      <c r="D1035" t="s">
        <v>347</v>
      </c>
      <c r="E1035" t="s">
        <v>206</v>
      </c>
      <c r="F1035" t="s">
        <v>207</v>
      </c>
      <c r="G1035" s="105">
        <v>10</v>
      </c>
      <c r="H1035" t="s">
        <v>353</v>
      </c>
      <c r="I1035" t="s">
        <v>419</v>
      </c>
      <c r="J1035" t="s">
        <v>394</v>
      </c>
      <c r="K1035" s="105">
        <v>242</v>
      </c>
      <c r="L1035" s="106">
        <v>8.0370001494884491E-2</v>
      </c>
      <c r="M1035" s="106">
        <v>9.3910001218318939E-2</v>
      </c>
      <c r="N1035" s="105">
        <v>946</v>
      </c>
      <c r="O1035" s="106">
        <v>6.5339997410774231E-2</v>
      </c>
      <c r="P1035" s="106">
        <v>7.9910002648830414E-2</v>
      </c>
      <c r="Q1035" s="105">
        <v>14736</v>
      </c>
      <c r="R1035" s="106">
        <v>6.4790003001689911E-2</v>
      </c>
      <c r="S1035" s="107">
        <v>8.3650000393390656E-2</v>
      </c>
    </row>
    <row r="1036" spans="1:19" x14ac:dyDescent="0.25">
      <c r="A1036" t="s">
        <v>331</v>
      </c>
      <c r="B1036" t="s">
        <v>347</v>
      </c>
      <c r="C1036" t="s">
        <v>347</v>
      </c>
      <c r="D1036" t="s">
        <v>347</v>
      </c>
      <c r="E1036" t="s">
        <v>206</v>
      </c>
      <c r="F1036" t="s">
        <v>207</v>
      </c>
      <c r="G1036" s="105">
        <v>10</v>
      </c>
      <c r="H1036" t="s">
        <v>353</v>
      </c>
      <c r="I1036" t="s">
        <v>439</v>
      </c>
      <c r="J1036" t="s">
        <v>440</v>
      </c>
      <c r="K1036" s="105">
        <v>434</v>
      </c>
      <c r="L1036" s="106">
        <v>0.14414000511169431</v>
      </c>
      <c r="N1036" s="105">
        <v>2640</v>
      </c>
      <c r="O1036" s="106">
        <v>0.18234999477863309</v>
      </c>
      <c r="Q1036" s="105">
        <v>51290</v>
      </c>
      <c r="R1036" s="106">
        <v>0.22549000382423401</v>
      </c>
      <c r="S1036" s="107"/>
    </row>
    <row r="1037" spans="1:19" x14ac:dyDescent="0.25">
      <c r="A1037" t="s">
        <v>331</v>
      </c>
      <c r="B1037" t="s">
        <v>347</v>
      </c>
      <c r="C1037" t="s">
        <v>347</v>
      </c>
      <c r="D1037" t="s">
        <v>347</v>
      </c>
      <c r="E1037" t="s">
        <v>206</v>
      </c>
      <c r="F1037" t="s">
        <v>207</v>
      </c>
      <c r="G1037" s="105">
        <v>10</v>
      </c>
      <c r="H1037" t="s">
        <v>353</v>
      </c>
      <c r="I1037" t="s">
        <v>439</v>
      </c>
      <c r="J1037" t="s">
        <v>442</v>
      </c>
      <c r="K1037" s="105">
        <v>2577</v>
      </c>
      <c r="L1037" s="106">
        <v>0.85585999488830566</v>
      </c>
      <c r="M1037" s="106">
        <v>1</v>
      </c>
      <c r="N1037" s="105">
        <v>11838</v>
      </c>
      <c r="O1037" s="106">
        <v>0.81765002012252808</v>
      </c>
      <c r="P1037" s="106">
        <v>1</v>
      </c>
      <c r="Q1037" s="105">
        <v>176169</v>
      </c>
      <c r="R1037" s="106">
        <v>0.77451002597808838</v>
      </c>
      <c r="S1037" s="107">
        <v>1</v>
      </c>
    </row>
    <row r="1038" spans="1:19" x14ac:dyDescent="0.25">
      <c r="A1038" t="s">
        <v>331</v>
      </c>
      <c r="B1038" t="s">
        <v>347</v>
      </c>
      <c r="C1038" t="s">
        <v>347</v>
      </c>
      <c r="D1038" t="s">
        <v>347</v>
      </c>
      <c r="E1038" t="s">
        <v>206</v>
      </c>
      <c r="F1038" t="s">
        <v>207</v>
      </c>
      <c r="G1038">
        <v>10</v>
      </c>
      <c r="H1038" t="s">
        <v>353</v>
      </c>
      <c r="I1038" t="s">
        <v>395</v>
      </c>
      <c r="J1038" t="s">
        <v>396</v>
      </c>
      <c r="K1038">
        <v>2989</v>
      </c>
      <c r="L1038" s="106">
        <v>0.99269002676010132</v>
      </c>
      <c r="N1038">
        <v>14387</v>
      </c>
      <c r="O1038" s="106">
        <v>0.9937099814414978</v>
      </c>
      <c r="Q1038">
        <v>225832</v>
      </c>
      <c r="R1038" s="106">
        <v>0.99285000562667847</v>
      </c>
    </row>
    <row r="1039" spans="1:19" x14ac:dyDescent="0.25">
      <c r="A1039" t="s">
        <v>331</v>
      </c>
      <c r="B1039" t="s">
        <v>347</v>
      </c>
      <c r="C1039" t="s">
        <v>347</v>
      </c>
      <c r="D1039" t="s">
        <v>347</v>
      </c>
      <c r="E1039" t="s">
        <v>206</v>
      </c>
      <c r="F1039" t="s">
        <v>207</v>
      </c>
      <c r="G1039" s="105">
        <v>10</v>
      </c>
      <c r="H1039" t="s">
        <v>353</v>
      </c>
      <c r="I1039" t="s">
        <v>395</v>
      </c>
      <c r="J1039" t="s">
        <v>397</v>
      </c>
      <c r="K1039" s="105">
        <v>22</v>
      </c>
      <c r="L1039" s="106">
        <v>7.3099997825920582E-3</v>
      </c>
      <c r="N1039" s="105">
        <v>91</v>
      </c>
      <c r="O1039" s="106">
        <v>6.289999932050705E-3</v>
      </c>
      <c r="Q1039" s="105">
        <v>1627</v>
      </c>
      <c r="R1039" s="106">
        <v>7.1499999612569809E-3</v>
      </c>
      <c r="S1039" s="107"/>
    </row>
    <row r="1040" spans="1:19" x14ac:dyDescent="0.25">
      <c r="A1040" t="s">
        <v>331</v>
      </c>
      <c r="B1040" t="s">
        <v>347</v>
      </c>
      <c r="C1040" t="s">
        <v>347</v>
      </c>
      <c r="D1040" t="s">
        <v>347</v>
      </c>
      <c r="E1040" t="s">
        <v>206</v>
      </c>
      <c r="F1040" t="s">
        <v>207</v>
      </c>
      <c r="G1040">
        <v>10</v>
      </c>
      <c r="H1040" t="s">
        <v>353</v>
      </c>
      <c r="I1040" t="s">
        <v>398</v>
      </c>
      <c r="J1040" t="s">
        <v>399</v>
      </c>
      <c r="K1040">
        <v>202</v>
      </c>
      <c r="L1040" s="106">
        <v>6.7089997231960297E-2</v>
      </c>
      <c r="N1040">
        <v>1374</v>
      </c>
      <c r="O1040" s="106">
        <v>9.4899997115135193E-2</v>
      </c>
      <c r="Q1040">
        <v>32785</v>
      </c>
      <c r="R1040" s="106">
        <v>0.14414000511169431</v>
      </c>
    </row>
    <row r="1041" spans="1:19" x14ac:dyDescent="0.25">
      <c r="A1041" t="s">
        <v>331</v>
      </c>
      <c r="B1041" t="s">
        <v>347</v>
      </c>
      <c r="C1041" t="s">
        <v>347</v>
      </c>
      <c r="D1041" t="s">
        <v>347</v>
      </c>
      <c r="E1041" t="s">
        <v>206</v>
      </c>
      <c r="F1041" t="s">
        <v>207</v>
      </c>
      <c r="G1041" s="105">
        <v>10</v>
      </c>
      <c r="H1041" t="s">
        <v>353</v>
      </c>
      <c r="I1041" t="s">
        <v>398</v>
      </c>
      <c r="J1041" t="s">
        <v>41</v>
      </c>
      <c r="K1041" s="105">
        <v>583</v>
      </c>
      <c r="L1041" s="106">
        <v>0.1936199963092804</v>
      </c>
      <c r="N1041" s="105">
        <v>2484</v>
      </c>
      <c r="O1041" s="106">
        <v>0.1715700030326843</v>
      </c>
      <c r="Q1041" s="105">
        <v>40324</v>
      </c>
      <c r="R1041" s="106">
        <v>0.177279993891716</v>
      </c>
      <c r="S1041" s="107"/>
    </row>
    <row r="1042" spans="1:19" x14ac:dyDescent="0.25">
      <c r="A1042" t="s">
        <v>331</v>
      </c>
      <c r="B1042" t="s">
        <v>347</v>
      </c>
      <c r="C1042" t="s">
        <v>347</v>
      </c>
      <c r="D1042" t="s">
        <v>347</v>
      </c>
      <c r="E1042" t="s">
        <v>206</v>
      </c>
      <c r="F1042" t="s">
        <v>207</v>
      </c>
      <c r="G1042">
        <v>10</v>
      </c>
      <c r="H1042" t="s">
        <v>353</v>
      </c>
      <c r="I1042" t="s">
        <v>398</v>
      </c>
      <c r="J1042" t="s">
        <v>40</v>
      </c>
      <c r="K1042">
        <v>981</v>
      </c>
      <c r="L1042" s="106">
        <v>0.32580998539924622</v>
      </c>
      <c r="N1042">
        <v>4175</v>
      </c>
      <c r="O1042" s="106">
        <v>0.28837001323699951</v>
      </c>
      <c r="Q1042">
        <v>47952</v>
      </c>
      <c r="R1042" s="106">
        <v>0.21082000434398651</v>
      </c>
    </row>
    <row r="1043" spans="1:19" x14ac:dyDescent="0.25">
      <c r="A1043" t="s">
        <v>331</v>
      </c>
      <c r="B1043" t="s">
        <v>347</v>
      </c>
      <c r="C1043" t="s">
        <v>347</v>
      </c>
      <c r="D1043" t="s">
        <v>347</v>
      </c>
      <c r="E1043" t="s">
        <v>206</v>
      </c>
      <c r="F1043" t="s">
        <v>207</v>
      </c>
      <c r="G1043" s="105">
        <v>10</v>
      </c>
      <c r="H1043" t="s">
        <v>353</v>
      </c>
      <c r="I1043" t="s">
        <v>398</v>
      </c>
      <c r="J1043" t="s">
        <v>39</v>
      </c>
      <c r="K1043" s="105">
        <v>706</v>
      </c>
      <c r="L1043" s="106">
        <v>0.23446999490261081</v>
      </c>
      <c r="N1043" s="105">
        <v>3367</v>
      </c>
      <c r="O1043" s="106">
        <v>0.2325599938631058</v>
      </c>
      <c r="Q1043" s="105">
        <v>51770</v>
      </c>
      <c r="R1043" s="106">
        <v>0.22759999334812159</v>
      </c>
      <c r="S1043" s="107"/>
    </row>
    <row r="1044" spans="1:19" x14ac:dyDescent="0.25">
      <c r="A1044" t="s">
        <v>331</v>
      </c>
      <c r="B1044" t="s">
        <v>347</v>
      </c>
      <c r="C1044" t="s">
        <v>347</v>
      </c>
      <c r="D1044" t="s">
        <v>347</v>
      </c>
      <c r="E1044" t="s">
        <v>206</v>
      </c>
      <c r="F1044" t="s">
        <v>207</v>
      </c>
      <c r="G1044">
        <v>10</v>
      </c>
      <c r="H1044" t="s">
        <v>353</v>
      </c>
      <c r="I1044" t="s">
        <v>398</v>
      </c>
      <c r="J1044" t="s">
        <v>400</v>
      </c>
      <c r="K1044">
        <v>539</v>
      </c>
      <c r="L1044" s="106">
        <v>0.17901000380516049</v>
      </c>
      <c r="N1044">
        <v>3078</v>
      </c>
      <c r="O1044" s="106">
        <v>0.2125999927520752</v>
      </c>
      <c r="Q1044">
        <v>54628</v>
      </c>
      <c r="R1044" s="106">
        <v>0.24017000198364261</v>
      </c>
    </row>
    <row r="1045" spans="1:19" x14ac:dyDescent="0.25">
      <c r="A1045" t="s">
        <v>331</v>
      </c>
      <c r="B1045" t="s">
        <v>347</v>
      </c>
      <c r="C1045" t="s">
        <v>347</v>
      </c>
      <c r="D1045" t="s">
        <v>347</v>
      </c>
      <c r="E1045" t="s">
        <v>206</v>
      </c>
      <c r="F1045" t="s">
        <v>207</v>
      </c>
      <c r="G1045" s="105">
        <v>10</v>
      </c>
      <c r="H1045" t="s">
        <v>353</v>
      </c>
      <c r="I1045" t="s">
        <v>422</v>
      </c>
      <c r="J1045" t="s">
        <v>429</v>
      </c>
      <c r="K1045" s="105">
        <v>1082</v>
      </c>
      <c r="L1045" s="106">
        <v>0.35934999585151672</v>
      </c>
      <c r="N1045" s="105">
        <v>3642</v>
      </c>
      <c r="O1045" s="106">
        <v>0.25154998898506159</v>
      </c>
      <c r="Q1045" s="105">
        <v>80101</v>
      </c>
      <c r="R1045" s="106">
        <v>0.3521600067615509</v>
      </c>
      <c r="S1045" s="107"/>
    </row>
    <row r="1046" spans="1:19" x14ac:dyDescent="0.25">
      <c r="A1046" t="s">
        <v>331</v>
      </c>
      <c r="B1046" t="s">
        <v>347</v>
      </c>
      <c r="C1046" t="s">
        <v>347</v>
      </c>
      <c r="D1046" t="s">
        <v>347</v>
      </c>
      <c r="E1046" t="s">
        <v>206</v>
      </c>
      <c r="F1046" t="s">
        <v>207</v>
      </c>
      <c r="G1046" s="105">
        <v>10</v>
      </c>
      <c r="H1046" t="s">
        <v>353</v>
      </c>
      <c r="I1046" t="s">
        <v>422</v>
      </c>
      <c r="J1046" t="s">
        <v>423</v>
      </c>
      <c r="K1046" s="105">
        <v>1640</v>
      </c>
      <c r="L1046" s="106">
        <v>0.5446699857711792</v>
      </c>
      <c r="M1046" s="106">
        <v>0.85017997026443481</v>
      </c>
      <c r="N1046" s="105">
        <v>7906</v>
      </c>
      <c r="O1046" s="106">
        <v>0.54606997966766357</v>
      </c>
      <c r="P1046" s="106">
        <v>0.72961002588272095</v>
      </c>
      <c r="Q1046" s="105">
        <v>119646</v>
      </c>
      <c r="R1046" s="106">
        <v>0.52600997686386108</v>
      </c>
      <c r="S1046" s="107">
        <v>0.81194001436233521</v>
      </c>
    </row>
    <row r="1047" spans="1:19" x14ac:dyDescent="0.25">
      <c r="A1047" t="s">
        <v>331</v>
      </c>
      <c r="B1047" t="s">
        <v>347</v>
      </c>
      <c r="C1047" t="s">
        <v>347</v>
      </c>
      <c r="D1047" t="s">
        <v>347</v>
      </c>
      <c r="E1047" t="s">
        <v>206</v>
      </c>
      <c r="F1047" t="s">
        <v>207</v>
      </c>
      <c r="G1047" s="105">
        <v>10</v>
      </c>
      <c r="H1047" t="s">
        <v>353</v>
      </c>
      <c r="I1047" t="s">
        <v>422</v>
      </c>
      <c r="J1047" t="s">
        <v>424</v>
      </c>
      <c r="K1047" s="105">
        <v>166</v>
      </c>
      <c r="L1047" s="106">
        <v>5.5130001157522202E-2</v>
      </c>
      <c r="M1047" s="106">
        <v>8.6049996316432953E-2</v>
      </c>
      <c r="N1047" s="105">
        <v>1948</v>
      </c>
      <c r="O1047" s="106">
        <v>0.134550005197525</v>
      </c>
      <c r="P1047" s="106">
        <v>0.17976999282836911</v>
      </c>
      <c r="Q1047" s="105">
        <v>17180</v>
      </c>
      <c r="R1047" s="106">
        <v>7.5530000030994415E-2</v>
      </c>
      <c r="S1047" s="107">
        <v>0.11659000068902969</v>
      </c>
    </row>
    <row r="1048" spans="1:19" x14ac:dyDescent="0.25">
      <c r="A1048" t="s">
        <v>331</v>
      </c>
      <c r="B1048" t="s">
        <v>347</v>
      </c>
      <c r="C1048" t="s">
        <v>347</v>
      </c>
      <c r="D1048" t="s">
        <v>347</v>
      </c>
      <c r="E1048" t="s">
        <v>206</v>
      </c>
      <c r="F1048" t="s">
        <v>207</v>
      </c>
      <c r="G1048">
        <v>10</v>
      </c>
      <c r="H1048" t="s">
        <v>353</v>
      </c>
      <c r="I1048" t="s">
        <v>422</v>
      </c>
      <c r="J1048" t="s">
        <v>425</v>
      </c>
      <c r="K1048">
        <v>61</v>
      </c>
      <c r="L1048" s="106">
        <v>2.0260000601410869E-2</v>
      </c>
      <c r="M1048" s="106">
        <v>3.1619999557733543E-2</v>
      </c>
      <c r="N1048">
        <v>562</v>
      </c>
      <c r="O1048" s="106">
        <v>3.8819998502731323E-2</v>
      </c>
      <c r="P1048" s="106">
        <v>5.1860000938177109E-2</v>
      </c>
      <c r="Q1048">
        <v>6082</v>
      </c>
      <c r="R1048" s="106">
        <v>2.6739999651908871E-2</v>
      </c>
      <c r="S1048" s="106">
        <v>4.1269998997449868E-2</v>
      </c>
    </row>
    <row r="1049" spans="1:19" x14ac:dyDescent="0.25">
      <c r="A1049" t="s">
        <v>331</v>
      </c>
      <c r="B1049" t="s">
        <v>347</v>
      </c>
      <c r="C1049" t="s">
        <v>347</v>
      </c>
      <c r="D1049" t="s">
        <v>347</v>
      </c>
      <c r="E1049" t="s">
        <v>206</v>
      </c>
      <c r="F1049" t="s">
        <v>207</v>
      </c>
      <c r="G1049" s="105">
        <v>10</v>
      </c>
      <c r="H1049" t="s">
        <v>353</v>
      </c>
      <c r="I1049" t="s">
        <v>422</v>
      </c>
      <c r="J1049" t="s">
        <v>426</v>
      </c>
      <c r="K1049" s="105">
        <v>60</v>
      </c>
      <c r="L1049" s="106">
        <v>1.9929999485611919E-2</v>
      </c>
      <c r="M1049" s="106">
        <v>3.1099999323487278E-2</v>
      </c>
      <c r="N1049" s="105">
        <v>358</v>
      </c>
      <c r="O1049" s="106">
        <v>2.473000064492226E-2</v>
      </c>
      <c r="P1049" s="106">
        <v>3.3039998263120651E-2</v>
      </c>
      <c r="Q1049" s="105">
        <v>3672</v>
      </c>
      <c r="R1049" s="106">
        <v>1.6140000894665722E-2</v>
      </c>
      <c r="S1049" s="107">
        <v>2.491999976336956E-2</v>
      </c>
    </row>
    <row r="1050" spans="1:19" x14ac:dyDescent="0.25">
      <c r="A1050" t="s">
        <v>331</v>
      </c>
      <c r="B1050" t="s">
        <v>347</v>
      </c>
      <c r="C1050" t="s">
        <v>347</v>
      </c>
      <c r="D1050" t="s">
        <v>347</v>
      </c>
      <c r="E1050" t="s">
        <v>206</v>
      </c>
      <c r="F1050" t="s">
        <v>207</v>
      </c>
      <c r="G1050" s="105">
        <v>10</v>
      </c>
      <c r="H1050" t="s">
        <v>353</v>
      </c>
      <c r="I1050" t="s">
        <v>422</v>
      </c>
      <c r="J1050" t="s">
        <v>427</v>
      </c>
      <c r="K1050" s="105">
        <v>2</v>
      </c>
      <c r="L1050" s="106">
        <v>6.6000001970678568E-4</v>
      </c>
      <c r="M1050" s="106">
        <v>1.0400000028312211E-3</v>
      </c>
      <c r="N1050" s="105">
        <v>62</v>
      </c>
      <c r="O1050" s="106">
        <v>4.2799999937415123E-3</v>
      </c>
      <c r="P1050" s="106">
        <v>5.7199997827410698E-3</v>
      </c>
      <c r="Q1050" s="105">
        <v>766</v>
      </c>
      <c r="R1050" s="106">
        <v>3.3700000494718552E-3</v>
      </c>
      <c r="S1050" s="107">
        <v>5.2000000141561031E-3</v>
      </c>
    </row>
    <row r="1051" spans="1:19" x14ac:dyDescent="0.25">
      <c r="A1051" t="s">
        <v>331</v>
      </c>
      <c r="B1051" t="s">
        <v>347</v>
      </c>
      <c r="C1051" t="s">
        <v>347</v>
      </c>
      <c r="D1051" t="s">
        <v>347</v>
      </c>
      <c r="E1051" t="s">
        <v>206</v>
      </c>
      <c r="F1051" t="s">
        <v>207</v>
      </c>
      <c r="G1051" s="105">
        <v>10</v>
      </c>
      <c r="H1051" t="s">
        <v>353</v>
      </c>
      <c r="I1051" t="s">
        <v>422</v>
      </c>
      <c r="J1051" t="s">
        <v>428</v>
      </c>
      <c r="K1051" s="105">
        <v>0</v>
      </c>
      <c r="L1051" s="106">
        <v>0</v>
      </c>
      <c r="M1051" s="106">
        <v>0</v>
      </c>
      <c r="N1051" s="105">
        <v>0</v>
      </c>
      <c r="O1051" s="106">
        <v>0</v>
      </c>
      <c r="P1051" s="106">
        <v>0</v>
      </c>
      <c r="Q1051" s="105">
        <v>12</v>
      </c>
      <c r="R1051" s="106">
        <v>4.9999998736893758E-5</v>
      </c>
      <c r="S1051" s="107">
        <v>7.9999997979030013E-5</v>
      </c>
    </row>
    <row r="1052" spans="1:19" x14ac:dyDescent="0.25">
      <c r="A1052" t="s">
        <v>331</v>
      </c>
      <c r="B1052" t="s">
        <v>347</v>
      </c>
      <c r="C1052" t="s">
        <v>347</v>
      </c>
      <c r="D1052" t="s">
        <v>347</v>
      </c>
      <c r="E1052" t="s">
        <v>206</v>
      </c>
      <c r="F1052" t="s">
        <v>207</v>
      </c>
      <c r="G1052" s="105">
        <v>10</v>
      </c>
      <c r="H1052" t="s">
        <v>353</v>
      </c>
      <c r="I1052" t="s">
        <v>430</v>
      </c>
      <c r="J1052" t="s">
        <v>434</v>
      </c>
      <c r="K1052" s="105">
        <v>65</v>
      </c>
      <c r="L1052" s="106">
        <v>2.159000001847744E-2</v>
      </c>
      <c r="M1052" s="106">
        <v>2.236999943852425E-2</v>
      </c>
      <c r="N1052" s="105">
        <v>278</v>
      </c>
      <c r="O1052" s="106">
        <v>1.9200000911951069E-2</v>
      </c>
      <c r="P1052" s="106">
        <v>1.9519999623298648E-2</v>
      </c>
      <c r="Q1052" s="105">
        <v>4987</v>
      </c>
      <c r="R1052" s="106">
        <v>2.1919999271631241E-2</v>
      </c>
      <c r="S1052" s="107">
        <v>2.2490000352263451E-2</v>
      </c>
    </row>
    <row r="1053" spans="1:19" x14ac:dyDescent="0.25">
      <c r="A1053" t="s">
        <v>331</v>
      </c>
      <c r="B1053" t="s">
        <v>347</v>
      </c>
      <c r="C1053" t="s">
        <v>347</v>
      </c>
      <c r="D1053" t="s">
        <v>347</v>
      </c>
      <c r="E1053" t="s">
        <v>206</v>
      </c>
      <c r="F1053" t="s">
        <v>207</v>
      </c>
      <c r="G1053" s="105">
        <v>10</v>
      </c>
      <c r="H1053" t="s">
        <v>353</v>
      </c>
      <c r="I1053" t="s">
        <v>430</v>
      </c>
      <c r="J1053" t="s">
        <v>432</v>
      </c>
      <c r="K1053" s="105">
        <v>314</v>
      </c>
      <c r="L1053" s="106">
        <v>0.10428000241518021</v>
      </c>
      <c r="M1053" s="106">
        <v>0.1080500036478043</v>
      </c>
      <c r="N1053" s="105">
        <v>1097</v>
      </c>
      <c r="O1053" s="106">
        <v>7.5769998133182526E-2</v>
      </c>
      <c r="P1053" s="106">
        <v>7.7040001749992371E-2</v>
      </c>
      <c r="Q1053" s="105">
        <v>18498</v>
      </c>
      <c r="R1053" s="106">
        <v>8.1320002675056458E-2</v>
      </c>
      <c r="S1053" s="107">
        <v>8.343999832868576E-2</v>
      </c>
    </row>
    <row r="1054" spans="1:19" x14ac:dyDescent="0.25">
      <c r="A1054" t="s">
        <v>331</v>
      </c>
      <c r="B1054" t="s">
        <v>347</v>
      </c>
      <c r="C1054" t="s">
        <v>347</v>
      </c>
      <c r="D1054" t="s">
        <v>347</v>
      </c>
      <c r="E1054" t="s">
        <v>206</v>
      </c>
      <c r="F1054" t="s">
        <v>207</v>
      </c>
      <c r="G1054" s="105">
        <v>10</v>
      </c>
      <c r="H1054" t="s">
        <v>353</v>
      </c>
      <c r="I1054" t="s">
        <v>430</v>
      </c>
      <c r="J1054" t="s">
        <v>435</v>
      </c>
      <c r="K1054" s="105">
        <v>18</v>
      </c>
      <c r="L1054" s="106">
        <v>5.9799998998641968E-3</v>
      </c>
      <c r="M1054" s="106">
        <v>6.1900001019239434E-3</v>
      </c>
      <c r="N1054" s="105">
        <v>25</v>
      </c>
      <c r="O1054" s="106">
        <v>1.730000018142164E-3</v>
      </c>
      <c r="P1054" s="106">
        <v>1.760000013746321E-3</v>
      </c>
      <c r="Q1054" s="105">
        <v>391</v>
      </c>
      <c r="R1054" s="106">
        <v>1.7199999419972301E-3</v>
      </c>
      <c r="S1054" s="107">
        <v>1.760000013746321E-3</v>
      </c>
    </row>
    <row r="1055" spans="1:19" x14ac:dyDescent="0.25">
      <c r="A1055" t="s">
        <v>331</v>
      </c>
      <c r="B1055" t="s">
        <v>347</v>
      </c>
      <c r="C1055" t="s">
        <v>347</v>
      </c>
      <c r="D1055" t="s">
        <v>347</v>
      </c>
      <c r="E1055" t="s">
        <v>206</v>
      </c>
      <c r="F1055" t="s">
        <v>207</v>
      </c>
      <c r="G1055" s="105">
        <v>10</v>
      </c>
      <c r="H1055" t="s">
        <v>353</v>
      </c>
      <c r="I1055" t="s">
        <v>430</v>
      </c>
      <c r="J1055" t="s">
        <v>436</v>
      </c>
      <c r="K1055" s="105">
        <v>61</v>
      </c>
      <c r="L1055" s="106">
        <v>2.0260000601410869E-2</v>
      </c>
      <c r="M1055" s="106">
        <v>2.098999917507172E-2</v>
      </c>
      <c r="N1055" s="105">
        <v>409</v>
      </c>
      <c r="O1055" s="106">
        <v>2.8249999508261681E-2</v>
      </c>
      <c r="P1055" s="106">
        <v>2.8720000758767131E-2</v>
      </c>
      <c r="Q1055" s="105">
        <v>6784</v>
      </c>
      <c r="R1055" s="106">
        <v>2.9829999431967739E-2</v>
      </c>
      <c r="S1055" s="107">
        <v>3.060000017285347E-2</v>
      </c>
    </row>
    <row r="1056" spans="1:19" x14ac:dyDescent="0.25">
      <c r="A1056" t="s">
        <v>331</v>
      </c>
      <c r="B1056" t="s">
        <v>347</v>
      </c>
      <c r="C1056" t="s">
        <v>347</v>
      </c>
      <c r="D1056" t="s">
        <v>347</v>
      </c>
      <c r="E1056" t="s">
        <v>206</v>
      </c>
      <c r="F1056" t="s">
        <v>207</v>
      </c>
      <c r="G1056">
        <v>10</v>
      </c>
      <c r="H1056" t="s">
        <v>353</v>
      </c>
      <c r="I1056" t="s">
        <v>430</v>
      </c>
      <c r="J1056" t="s">
        <v>431</v>
      </c>
      <c r="K1056">
        <v>1026</v>
      </c>
      <c r="L1056" s="106">
        <v>0.34075000882148743</v>
      </c>
      <c r="M1056" s="106">
        <v>0.35306000709533691</v>
      </c>
      <c r="N1056">
        <v>4776</v>
      </c>
      <c r="O1056" s="106">
        <v>0.3298799991607666</v>
      </c>
      <c r="P1056" s="106">
        <v>0.33542001247406011</v>
      </c>
      <c r="Q1056">
        <v>77035</v>
      </c>
      <c r="R1056" s="106">
        <v>0.33867999911308289</v>
      </c>
      <c r="S1056" s="106">
        <v>0.3474699854850769</v>
      </c>
    </row>
    <row r="1057" spans="1:19" x14ac:dyDescent="0.25">
      <c r="A1057" t="s">
        <v>331</v>
      </c>
      <c r="B1057" t="s">
        <v>347</v>
      </c>
      <c r="C1057" t="s">
        <v>347</v>
      </c>
      <c r="D1057" t="s">
        <v>347</v>
      </c>
      <c r="E1057" t="s">
        <v>206</v>
      </c>
      <c r="F1057" t="s">
        <v>207</v>
      </c>
      <c r="G1057">
        <v>10</v>
      </c>
      <c r="H1057" t="s">
        <v>353</v>
      </c>
      <c r="I1057" t="s">
        <v>430</v>
      </c>
      <c r="J1057" t="s">
        <v>502</v>
      </c>
      <c r="K1057">
        <v>1422</v>
      </c>
      <c r="L1057" s="106">
        <v>0.47227001190185552</v>
      </c>
      <c r="M1057" s="106">
        <v>0.489329993724823</v>
      </c>
      <c r="N1057">
        <v>7654</v>
      </c>
      <c r="O1057" s="106">
        <v>0.52865999937057495</v>
      </c>
      <c r="P1057" s="106">
        <v>0.5375400185585022</v>
      </c>
      <c r="Q1057">
        <v>114008</v>
      </c>
      <c r="R1057" s="106">
        <v>0.5012199878692627</v>
      </c>
      <c r="S1057" s="106">
        <v>0.51424002647399902</v>
      </c>
    </row>
    <row r="1058" spans="1:19" x14ac:dyDescent="0.25">
      <c r="A1058" t="s">
        <v>331</v>
      </c>
      <c r="B1058" t="s">
        <v>347</v>
      </c>
      <c r="C1058" t="s">
        <v>347</v>
      </c>
      <c r="D1058" t="s">
        <v>347</v>
      </c>
      <c r="E1058" t="s">
        <v>206</v>
      </c>
      <c r="F1058" t="s">
        <v>207</v>
      </c>
      <c r="G1058" s="105">
        <v>10</v>
      </c>
      <c r="H1058" t="s">
        <v>353</v>
      </c>
      <c r="I1058" t="s">
        <v>430</v>
      </c>
      <c r="J1058" t="s">
        <v>86</v>
      </c>
      <c r="K1058" s="105">
        <v>105</v>
      </c>
      <c r="L1058" s="106">
        <v>3.4869998693466193E-2</v>
      </c>
      <c r="N1058" s="105">
        <v>239</v>
      </c>
      <c r="O1058" s="106">
        <v>1.651000045239925E-2</v>
      </c>
      <c r="Q1058" s="105">
        <v>5756</v>
      </c>
      <c r="R1058" s="106">
        <v>2.5310000404715541E-2</v>
      </c>
      <c r="S1058" s="107"/>
    </row>
    <row r="1059" spans="1:19" x14ac:dyDescent="0.25">
      <c r="A1059" t="s">
        <v>331</v>
      </c>
      <c r="B1059" t="s">
        <v>347</v>
      </c>
      <c r="C1059" t="s">
        <v>347</v>
      </c>
      <c r="D1059" t="s">
        <v>347</v>
      </c>
      <c r="E1059" t="s">
        <v>206</v>
      </c>
      <c r="F1059" t="s">
        <v>207</v>
      </c>
      <c r="G1059">
        <v>10</v>
      </c>
      <c r="H1059" t="s">
        <v>353</v>
      </c>
      <c r="I1059" t="s">
        <v>401</v>
      </c>
      <c r="J1059" t="s">
        <v>405</v>
      </c>
      <c r="K1059">
        <v>2304</v>
      </c>
      <c r="L1059" s="106">
        <v>0.7651900053024292</v>
      </c>
      <c r="M1059" s="106">
        <v>0.81299000978469849</v>
      </c>
      <c r="N1059">
        <v>11036</v>
      </c>
      <c r="O1059" s="106">
        <v>0.76226001977920532</v>
      </c>
      <c r="P1059" s="106">
        <v>0.79303997755050659</v>
      </c>
      <c r="Q1059">
        <v>171311</v>
      </c>
      <c r="R1059" s="106">
        <v>0.75314998626708984</v>
      </c>
      <c r="S1059" s="106">
        <v>0.77806001901626587</v>
      </c>
    </row>
    <row r="1060" spans="1:19" x14ac:dyDescent="0.25">
      <c r="A1060" t="s">
        <v>331</v>
      </c>
      <c r="B1060" t="s">
        <v>347</v>
      </c>
      <c r="C1060" t="s">
        <v>347</v>
      </c>
      <c r="D1060" t="s">
        <v>347</v>
      </c>
      <c r="E1060" t="s">
        <v>206</v>
      </c>
      <c r="F1060" t="s">
        <v>207</v>
      </c>
      <c r="G1060">
        <v>10</v>
      </c>
      <c r="H1060" t="s">
        <v>353</v>
      </c>
      <c r="I1060" t="s">
        <v>401</v>
      </c>
      <c r="J1060" t="s">
        <v>412</v>
      </c>
      <c r="K1060">
        <v>265</v>
      </c>
      <c r="L1060" s="106">
        <v>8.8009998202323914E-2</v>
      </c>
      <c r="M1060" s="106">
        <v>9.351000189781189E-2</v>
      </c>
      <c r="N1060">
        <v>1393</v>
      </c>
      <c r="O1060" s="106">
        <v>9.6210002899169922E-2</v>
      </c>
      <c r="P1060" s="106">
        <v>0.100100003182888</v>
      </c>
      <c r="Q1060">
        <v>22313</v>
      </c>
      <c r="R1060" s="106">
        <v>9.8099999129772186E-2</v>
      </c>
      <c r="S1060" s="106">
        <v>0.10134000331163411</v>
      </c>
    </row>
    <row r="1061" spans="1:19" x14ac:dyDescent="0.25">
      <c r="A1061" t="s">
        <v>331</v>
      </c>
      <c r="B1061" t="s">
        <v>347</v>
      </c>
      <c r="C1061" t="s">
        <v>347</v>
      </c>
      <c r="D1061" t="s">
        <v>347</v>
      </c>
      <c r="E1061" t="s">
        <v>206</v>
      </c>
      <c r="F1061" t="s">
        <v>207</v>
      </c>
      <c r="G1061">
        <v>10</v>
      </c>
      <c r="H1061" t="s">
        <v>353</v>
      </c>
      <c r="I1061" t="s">
        <v>401</v>
      </c>
      <c r="J1061" t="s">
        <v>413</v>
      </c>
      <c r="K1061">
        <v>171</v>
      </c>
      <c r="L1061" s="106">
        <v>5.6790001690387733E-2</v>
      </c>
      <c r="M1061" s="106">
        <v>6.0339998453855508E-2</v>
      </c>
      <c r="N1061">
        <v>908</v>
      </c>
      <c r="O1061" s="106">
        <v>6.2720000743865967E-2</v>
      </c>
      <c r="P1061" s="106">
        <v>6.5250001847743988E-2</v>
      </c>
      <c r="Q1061">
        <v>15680</v>
      </c>
      <c r="R1061" s="106">
        <v>6.8939998745918274E-2</v>
      </c>
      <c r="S1061" s="106">
        <v>7.1220003068447113E-2</v>
      </c>
    </row>
    <row r="1062" spans="1:19" x14ac:dyDescent="0.25">
      <c r="A1062" t="s">
        <v>331</v>
      </c>
      <c r="B1062" t="s">
        <v>347</v>
      </c>
      <c r="C1062" t="s">
        <v>347</v>
      </c>
      <c r="D1062" t="s">
        <v>347</v>
      </c>
      <c r="E1062" t="s">
        <v>206</v>
      </c>
      <c r="F1062" t="s">
        <v>207</v>
      </c>
      <c r="G1062" s="105">
        <v>10</v>
      </c>
      <c r="H1062" t="s">
        <v>353</v>
      </c>
      <c r="I1062" t="s">
        <v>401</v>
      </c>
      <c r="J1062" t="s">
        <v>441</v>
      </c>
      <c r="K1062" s="105">
        <v>177</v>
      </c>
      <c r="L1062" s="106">
        <v>5.8779999613761902E-2</v>
      </c>
      <c r="N1062" s="105">
        <v>562</v>
      </c>
      <c r="O1062" s="106">
        <v>3.8819998502731323E-2</v>
      </c>
      <c r="Q1062" s="105">
        <v>7283</v>
      </c>
      <c r="R1062" s="106">
        <v>3.2019998878240592E-2</v>
      </c>
      <c r="S1062" s="107"/>
    </row>
    <row r="1063" spans="1:19" x14ac:dyDescent="0.25">
      <c r="A1063" t="s">
        <v>331</v>
      </c>
      <c r="B1063" t="s">
        <v>347</v>
      </c>
      <c r="C1063" t="s">
        <v>347</v>
      </c>
      <c r="D1063" t="s">
        <v>347</v>
      </c>
      <c r="E1063" t="s">
        <v>206</v>
      </c>
      <c r="F1063" t="s">
        <v>207</v>
      </c>
      <c r="G1063" s="105">
        <v>10</v>
      </c>
      <c r="H1063" t="s">
        <v>353</v>
      </c>
      <c r="I1063" t="s">
        <v>401</v>
      </c>
      <c r="J1063" t="s">
        <v>414</v>
      </c>
      <c r="K1063" s="105">
        <v>94</v>
      </c>
      <c r="L1063" s="106">
        <v>3.122000023722649E-2</v>
      </c>
      <c r="M1063" s="106">
        <v>3.3169999718666077E-2</v>
      </c>
      <c r="N1063" s="105">
        <v>579</v>
      </c>
      <c r="O1063" s="106">
        <v>3.9990000426769257E-2</v>
      </c>
      <c r="P1063" s="106">
        <v>4.1609998792409897E-2</v>
      </c>
      <c r="Q1063" s="105">
        <v>10872</v>
      </c>
      <c r="R1063" s="106">
        <v>4.7800000756978989E-2</v>
      </c>
      <c r="S1063" s="107">
        <v>4.9380000680685043E-2</v>
      </c>
    </row>
    <row r="1064" spans="1:19" x14ac:dyDescent="0.25">
      <c r="A1064" t="s">
        <v>331</v>
      </c>
      <c r="B1064" t="s">
        <v>347</v>
      </c>
      <c r="C1064" t="s">
        <v>347</v>
      </c>
      <c r="D1064" t="s">
        <v>347</v>
      </c>
      <c r="E1064" t="s">
        <v>216</v>
      </c>
      <c r="F1064" t="s">
        <v>217</v>
      </c>
      <c r="G1064" s="105">
        <v>10</v>
      </c>
      <c r="H1064" t="s">
        <v>353</v>
      </c>
      <c r="I1064" t="s">
        <v>349</v>
      </c>
      <c r="J1064" t="s">
        <v>350</v>
      </c>
      <c r="K1064" s="105">
        <v>13</v>
      </c>
      <c r="L1064" s="106">
        <v>6.5999999642372131E-3</v>
      </c>
      <c r="N1064" s="105">
        <v>58</v>
      </c>
      <c r="O1064" s="106">
        <v>4.0099998004734516E-3</v>
      </c>
      <c r="Q1064" s="105">
        <v>1130</v>
      </c>
      <c r="R1064" s="106">
        <v>4.9700001254677773E-3</v>
      </c>
      <c r="S1064" s="107"/>
    </row>
    <row r="1065" spans="1:19" x14ac:dyDescent="0.25">
      <c r="A1065" t="s">
        <v>331</v>
      </c>
      <c r="B1065" t="s">
        <v>347</v>
      </c>
      <c r="C1065" t="s">
        <v>347</v>
      </c>
      <c r="D1065" t="s">
        <v>347</v>
      </c>
      <c r="E1065" t="s">
        <v>216</v>
      </c>
      <c r="F1065" t="s">
        <v>217</v>
      </c>
      <c r="G1065" s="105">
        <v>10</v>
      </c>
      <c r="H1065" t="s">
        <v>353</v>
      </c>
      <c r="I1065" t="s">
        <v>349</v>
      </c>
      <c r="J1065" t="s">
        <v>368</v>
      </c>
      <c r="K1065" s="105">
        <v>85</v>
      </c>
      <c r="L1065" s="106">
        <v>4.3150000274181373E-2</v>
      </c>
      <c r="N1065" s="105">
        <v>480</v>
      </c>
      <c r="O1065" s="106">
        <v>3.3149998635053628E-2</v>
      </c>
      <c r="Q1065" s="105">
        <v>8418</v>
      </c>
      <c r="R1065" s="106">
        <v>3.700999915599823E-2</v>
      </c>
      <c r="S1065" s="107"/>
    </row>
    <row r="1066" spans="1:19" x14ac:dyDescent="0.25">
      <c r="A1066" t="s">
        <v>331</v>
      </c>
      <c r="B1066" t="s">
        <v>347</v>
      </c>
      <c r="C1066" t="s">
        <v>347</v>
      </c>
      <c r="D1066" t="s">
        <v>347</v>
      </c>
      <c r="E1066" t="s">
        <v>216</v>
      </c>
      <c r="F1066" t="s">
        <v>217</v>
      </c>
      <c r="G1066" s="105">
        <v>10</v>
      </c>
      <c r="H1066" t="s">
        <v>353</v>
      </c>
      <c r="I1066" t="s">
        <v>349</v>
      </c>
      <c r="J1066" t="s">
        <v>369</v>
      </c>
      <c r="K1066" s="105">
        <v>282</v>
      </c>
      <c r="L1066" s="106">
        <v>0.14315000176429751</v>
      </c>
      <c r="N1066" s="105">
        <v>1547</v>
      </c>
      <c r="O1066" s="106">
        <v>0.1068499982357025</v>
      </c>
      <c r="Q1066" s="105">
        <v>27454</v>
      </c>
      <c r="R1066" s="106">
        <v>0.1207000017166138</v>
      </c>
      <c r="S1066" s="107"/>
    </row>
    <row r="1067" spans="1:19" x14ac:dyDescent="0.25">
      <c r="A1067" t="s">
        <v>331</v>
      </c>
      <c r="B1067" t="s">
        <v>347</v>
      </c>
      <c r="C1067" t="s">
        <v>347</v>
      </c>
      <c r="D1067" t="s">
        <v>347</v>
      </c>
      <c r="E1067" t="s">
        <v>216</v>
      </c>
      <c r="F1067" t="s">
        <v>217</v>
      </c>
      <c r="G1067" s="105">
        <v>10</v>
      </c>
      <c r="H1067" t="s">
        <v>353</v>
      </c>
      <c r="I1067" t="s">
        <v>349</v>
      </c>
      <c r="J1067" t="s">
        <v>370</v>
      </c>
      <c r="K1067" s="105">
        <v>463</v>
      </c>
      <c r="L1067" s="106">
        <v>0.2350299954414368</v>
      </c>
      <c r="N1067" s="105">
        <v>3348</v>
      </c>
      <c r="O1067" s="106">
        <v>0.23125000298023221</v>
      </c>
      <c r="Q1067" s="105">
        <v>55879</v>
      </c>
      <c r="R1067" s="106">
        <v>0.24567000567913061</v>
      </c>
      <c r="S1067" s="107"/>
    </row>
    <row r="1068" spans="1:19" x14ac:dyDescent="0.25">
      <c r="A1068" t="s">
        <v>331</v>
      </c>
      <c r="B1068" t="s">
        <v>347</v>
      </c>
      <c r="C1068" t="s">
        <v>347</v>
      </c>
      <c r="D1068" t="s">
        <v>347</v>
      </c>
      <c r="E1068" t="s">
        <v>216</v>
      </c>
      <c r="F1068" t="s">
        <v>217</v>
      </c>
      <c r="G1068" s="105">
        <v>10</v>
      </c>
      <c r="H1068" t="s">
        <v>353</v>
      </c>
      <c r="I1068" t="s">
        <v>349</v>
      </c>
      <c r="J1068" t="s">
        <v>371</v>
      </c>
      <c r="K1068" s="105">
        <v>442</v>
      </c>
      <c r="L1068" s="106">
        <v>0.224370002746582</v>
      </c>
      <c r="N1068" s="105">
        <v>3636</v>
      </c>
      <c r="O1068" s="106">
        <v>0.25113999843597412</v>
      </c>
      <c r="Q1068" s="105">
        <v>57982</v>
      </c>
      <c r="R1068" s="106">
        <v>0.25490999221801758</v>
      </c>
      <c r="S1068" s="107"/>
    </row>
    <row r="1069" spans="1:19" x14ac:dyDescent="0.25">
      <c r="A1069" t="s">
        <v>331</v>
      </c>
      <c r="B1069" t="s">
        <v>347</v>
      </c>
      <c r="C1069" t="s">
        <v>347</v>
      </c>
      <c r="D1069" t="s">
        <v>347</v>
      </c>
      <c r="E1069" t="s">
        <v>216</v>
      </c>
      <c r="F1069" t="s">
        <v>217</v>
      </c>
      <c r="G1069" s="105">
        <v>10</v>
      </c>
      <c r="H1069" t="s">
        <v>353</v>
      </c>
      <c r="I1069" t="s">
        <v>349</v>
      </c>
      <c r="J1069" t="s">
        <v>372</v>
      </c>
      <c r="K1069" s="105">
        <v>384</v>
      </c>
      <c r="L1069" s="106">
        <v>0.19492000341415411</v>
      </c>
      <c r="N1069" s="105">
        <v>3104</v>
      </c>
      <c r="O1069" s="106">
        <v>0.21438999474048609</v>
      </c>
      <c r="Q1069" s="105">
        <v>44765</v>
      </c>
      <c r="R1069" s="106">
        <v>0.19679999351501459</v>
      </c>
      <c r="S1069" s="107"/>
    </row>
    <row r="1070" spans="1:19" x14ac:dyDescent="0.25">
      <c r="A1070" t="s">
        <v>331</v>
      </c>
      <c r="B1070" t="s">
        <v>347</v>
      </c>
      <c r="C1070" t="s">
        <v>347</v>
      </c>
      <c r="D1070" t="s">
        <v>347</v>
      </c>
      <c r="E1070" t="s">
        <v>216</v>
      </c>
      <c r="F1070" t="s">
        <v>217</v>
      </c>
      <c r="G1070">
        <v>10</v>
      </c>
      <c r="H1070" t="s">
        <v>353</v>
      </c>
      <c r="I1070" t="s">
        <v>349</v>
      </c>
      <c r="J1070" t="s">
        <v>373</v>
      </c>
      <c r="K1070">
        <v>301</v>
      </c>
      <c r="L1070" s="106">
        <v>0.15278999507427221</v>
      </c>
      <c r="N1070">
        <v>2305</v>
      </c>
      <c r="O1070" s="106">
        <v>0.15920999646186829</v>
      </c>
      <c r="Q1070">
        <v>31831</v>
      </c>
      <c r="R1070" s="106">
        <v>0.1399399936199188</v>
      </c>
    </row>
    <row r="1071" spans="1:19" x14ac:dyDescent="0.25">
      <c r="A1071" t="s">
        <v>331</v>
      </c>
      <c r="B1071" t="s">
        <v>347</v>
      </c>
      <c r="C1071" t="s">
        <v>347</v>
      </c>
      <c r="D1071" t="s">
        <v>347</v>
      </c>
      <c r="E1071" t="s">
        <v>216</v>
      </c>
      <c r="F1071" t="s">
        <v>217</v>
      </c>
      <c r="G1071">
        <v>10</v>
      </c>
      <c r="H1071" t="s">
        <v>353</v>
      </c>
      <c r="I1071" t="s">
        <v>438</v>
      </c>
      <c r="J1071" t="s">
        <v>48</v>
      </c>
      <c r="K1071">
        <v>1618</v>
      </c>
      <c r="L1071" s="106">
        <v>0.82131999731063843</v>
      </c>
      <c r="M1071" s="106">
        <v>0.86570000648498535</v>
      </c>
      <c r="N1071">
        <v>11915</v>
      </c>
      <c r="O1071" s="106">
        <v>0.82296997308731079</v>
      </c>
      <c r="P1071" s="106">
        <v>0.85620999336242676</v>
      </c>
      <c r="Q1071">
        <v>186401</v>
      </c>
      <c r="R1071" s="106">
        <v>0.81949001550674438</v>
      </c>
      <c r="S1071" s="106">
        <v>0.8465999960899353</v>
      </c>
    </row>
    <row r="1072" spans="1:19" x14ac:dyDescent="0.25">
      <c r="A1072" t="s">
        <v>331</v>
      </c>
      <c r="B1072" t="s">
        <v>347</v>
      </c>
      <c r="C1072" t="s">
        <v>347</v>
      </c>
      <c r="D1072" t="s">
        <v>347</v>
      </c>
      <c r="E1072" t="s">
        <v>216</v>
      </c>
      <c r="F1072" t="s">
        <v>217</v>
      </c>
      <c r="G1072" s="105">
        <v>10</v>
      </c>
      <c r="H1072" t="s">
        <v>353</v>
      </c>
      <c r="I1072" t="s">
        <v>438</v>
      </c>
      <c r="J1072" t="s">
        <v>42</v>
      </c>
      <c r="K1072" s="105">
        <v>170</v>
      </c>
      <c r="L1072" s="106">
        <v>8.629000186920166E-2</v>
      </c>
      <c r="M1072" s="106">
        <v>9.0960003435611725E-2</v>
      </c>
      <c r="N1072" s="105">
        <v>1253</v>
      </c>
      <c r="O1072" s="106">
        <v>8.6549997329711914E-2</v>
      </c>
      <c r="P1072" s="106">
        <v>9.0039998292922974E-2</v>
      </c>
      <c r="Q1072" s="105">
        <v>20350</v>
      </c>
      <c r="R1072" s="106">
        <v>8.9469999074935913E-2</v>
      </c>
      <c r="S1072" s="107">
        <v>9.2430002987384796E-2</v>
      </c>
    </row>
    <row r="1073" spans="1:19" x14ac:dyDescent="0.25">
      <c r="A1073" t="s">
        <v>331</v>
      </c>
      <c r="B1073" t="s">
        <v>347</v>
      </c>
      <c r="C1073" t="s">
        <v>347</v>
      </c>
      <c r="D1073" t="s">
        <v>347</v>
      </c>
      <c r="E1073" t="s">
        <v>216</v>
      </c>
      <c r="F1073" t="s">
        <v>217</v>
      </c>
      <c r="G1073" s="105">
        <v>10</v>
      </c>
      <c r="H1073" t="s">
        <v>353</v>
      </c>
      <c r="I1073" t="s">
        <v>438</v>
      </c>
      <c r="J1073" t="s">
        <v>374</v>
      </c>
      <c r="K1073" s="105">
        <v>81</v>
      </c>
      <c r="L1073" s="106">
        <v>4.1120000183582313E-2</v>
      </c>
      <c r="M1073" s="106">
        <v>4.3340001255273819E-2</v>
      </c>
      <c r="N1073" s="105">
        <v>748</v>
      </c>
      <c r="O1073" s="106">
        <v>5.1660001277923577E-2</v>
      </c>
      <c r="P1073" s="106">
        <v>5.3750000894069672E-2</v>
      </c>
      <c r="Q1073" s="105">
        <v>13425</v>
      </c>
      <c r="R1073" s="106">
        <v>5.9020001441240311E-2</v>
      </c>
      <c r="S1073" s="107">
        <v>6.0970000922679901E-2</v>
      </c>
    </row>
    <row r="1074" spans="1:19" x14ac:dyDescent="0.25">
      <c r="A1074" t="s">
        <v>331</v>
      </c>
      <c r="B1074" t="s">
        <v>347</v>
      </c>
      <c r="C1074" t="s">
        <v>347</v>
      </c>
      <c r="D1074" t="s">
        <v>347</v>
      </c>
      <c r="E1074" t="s">
        <v>216</v>
      </c>
      <c r="F1074" t="s">
        <v>217</v>
      </c>
      <c r="G1074" s="105">
        <v>10</v>
      </c>
      <c r="H1074" t="s">
        <v>353</v>
      </c>
      <c r="I1074" t="s">
        <v>438</v>
      </c>
      <c r="J1074" t="s">
        <v>86</v>
      </c>
      <c r="K1074" s="105">
        <v>101</v>
      </c>
      <c r="L1074" s="106">
        <v>5.1270000636577613E-2</v>
      </c>
      <c r="N1074" s="105">
        <v>562</v>
      </c>
      <c r="O1074" s="106">
        <v>3.8819998502731323E-2</v>
      </c>
      <c r="Q1074" s="105">
        <v>7283</v>
      </c>
      <c r="R1074" s="106">
        <v>3.2019998878240592E-2</v>
      </c>
      <c r="S1074" s="107"/>
    </row>
    <row r="1075" spans="1:19" x14ac:dyDescent="0.25">
      <c r="A1075" t="s">
        <v>331</v>
      </c>
      <c r="B1075" t="s">
        <v>347</v>
      </c>
      <c r="C1075" t="s">
        <v>347</v>
      </c>
      <c r="D1075" t="s">
        <v>347</v>
      </c>
      <c r="E1075" t="s">
        <v>216</v>
      </c>
      <c r="F1075" t="s">
        <v>217</v>
      </c>
      <c r="G1075" s="105">
        <v>10</v>
      </c>
      <c r="H1075" t="s">
        <v>353</v>
      </c>
      <c r="I1075" t="s">
        <v>375</v>
      </c>
      <c r="J1075" t="s">
        <v>376</v>
      </c>
      <c r="K1075" s="105">
        <v>476</v>
      </c>
      <c r="L1075" s="106">
        <v>0.24162000417709351</v>
      </c>
      <c r="N1075" s="105">
        <v>3012</v>
      </c>
      <c r="O1075" s="106">
        <v>0.20803999900817871</v>
      </c>
      <c r="Q1075" s="105">
        <v>47189</v>
      </c>
      <c r="R1075" s="106">
        <v>0.20746000111103061</v>
      </c>
      <c r="S1075" s="107"/>
    </row>
    <row r="1076" spans="1:19" x14ac:dyDescent="0.25">
      <c r="A1076" t="s">
        <v>331</v>
      </c>
      <c r="B1076" t="s">
        <v>347</v>
      </c>
      <c r="C1076" t="s">
        <v>347</v>
      </c>
      <c r="D1076" t="s">
        <v>347</v>
      </c>
      <c r="E1076" t="s">
        <v>216</v>
      </c>
      <c r="F1076" t="s">
        <v>217</v>
      </c>
      <c r="G1076" s="105">
        <v>10</v>
      </c>
      <c r="H1076" t="s">
        <v>353</v>
      </c>
      <c r="I1076" t="s">
        <v>375</v>
      </c>
      <c r="J1076" t="s">
        <v>377</v>
      </c>
      <c r="K1076" s="105">
        <v>387</v>
      </c>
      <c r="L1076" s="106">
        <v>0.19644999504089361</v>
      </c>
      <c r="N1076" s="105">
        <v>3014</v>
      </c>
      <c r="O1076" s="106">
        <v>0.20817999541759491</v>
      </c>
      <c r="Q1076" s="105">
        <v>47420</v>
      </c>
      <c r="R1076" s="106">
        <v>0.20848000049591059</v>
      </c>
      <c r="S1076" s="107"/>
    </row>
    <row r="1077" spans="1:19" x14ac:dyDescent="0.25">
      <c r="A1077" t="s">
        <v>331</v>
      </c>
      <c r="B1077" t="s">
        <v>347</v>
      </c>
      <c r="C1077" t="s">
        <v>347</v>
      </c>
      <c r="D1077" t="s">
        <v>347</v>
      </c>
      <c r="E1077" t="s">
        <v>216</v>
      </c>
      <c r="F1077" t="s">
        <v>217</v>
      </c>
      <c r="G1077" s="105">
        <v>10</v>
      </c>
      <c r="H1077" t="s">
        <v>353</v>
      </c>
      <c r="I1077" t="s">
        <v>375</v>
      </c>
      <c r="J1077" t="s">
        <v>378</v>
      </c>
      <c r="K1077" s="105">
        <v>342</v>
      </c>
      <c r="L1077" s="106">
        <v>0.17360000312328339</v>
      </c>
      <c r="N1077" s="105">
        <v>2478</v>
      </c>
      <c r="O1077" s="106">
        <v>0.17115999758243561</v>
      </c>
      <c r="Q1077" s="105">
        <v>37332</v>
      </c>
      <c r="R1077" s="106">
        <v>0.1641300022602081</v>
      </c>
      <c r="S1077" s="107"/>
    </row>
    <row r="1078" spans="1:19" x14ac:dyDescent="0.25">
      <c r="A1078" t="s">
        <v>331</v>
      </c>
      <c r="B1078" t="s">
        <v>347</v>
      </c>
      <c r="C1078" t="s">
        <v>347</v>
      </c>
      <c r="D1078" t="s">
        <v>347</v>
      </c>
      <c r="E1078" t="s">
        <v>216</v>
      </c>
      <c r="F1078" t="s">
        <v>217</v>
      </c>
      <c r="G1078" s="105">
        <v>10</v>
      </c>
      <c r="H1078" t="s">
        <v>353</v>
      </c>
      <c r="I1078" t="s">
        <v>375</v>
      </c>
      <c r="J1078" t="s">
        <v>379</v>
      </c>
      <c r="K1078" s="105">
        <v>385</v>
      </c>
      <c r="L1078" s="106">
        <v>0.19542999565601349</v>
      </c>
      <c r="N1078" s="105">
        <v>3078</v>
      </c>
      <c r="O1078" s="106">
        <v>0.2125999927520752</v>
      </c>
      <c r="Q1078" s="105">
        <v>47525</v>
      </c>
      <c r="R1078" s="106">
        <v>0.20893999934196469</v>
      </c>
      <c r="S1078" s="107"/>
    </row>
    <row r="1079" spans="1:19" x14ac:dyDescent="0.25">
      <c r="A1079" t="s">
        <v>331</v>
      </c>
      <c r="B1079" t="s">
        <v>347</v>
      </c>
      <c r="C1079" t="s">
        <v>347</v>
      </c>
      <c r="D1079" t="s">
        <v>347</v>
      </c>
      <c r="E1079" t="s">
        <v>216</v>
      </c>
      <c r="F1079" t="s">
        <v>217</v>
      </c>
      <c r="G1079" s="105">
        <v>10</v>
      </c>
      <c r="H1079" t="s">
        <v>353</v>
      </c>
      <c r="I1079" t="s">
        <v>375</v>
      </c>
      <c r="J1079" t="s">
        <v>380</v>
      </c>
      <c r="K1079" s="105">
        <v>380</v>
      </c>
      <c r="L1079" s="106">
        <v>0.19289000332355499</v>
      </c>
      <c r="N1079" s="105">
        <v>2896</v>
      </c>
      <c r="O1079" s="106">
        <v>0.20002999901771551</v>
      </c>
      <c r="Q1079" s="105">
        <v>47993</v>
      </c>
      <c r="R1079" s="106">
        <v>0.210999995470047</v>
      </c>
      <c r="S1079" s="107"/>
    </row>
    <row r="1080" spans="1:19" x14ac:dyDescent="0.25">
      <c r="A1080" t="s">
        <v>331</v>
      </c>
      <c r="B1080" t="s">
        <v>347</v>
      </c>
      <c r="C1080" t="s">
        <v>347</v>
      </c>
      <c r="D1080" t="s">
        <v>347</v>
      </c>
      <c r="E1080" t="s">
        <v>216</v>
      </c>
      <c r="F1080" t="s">
        <v>217</v>
      </c>
      <c r="G1080">
        <v>10</v>
      </c>
      <c r="H1080" t="s">
        <v>353</v>
      </c>
      <c r="I1080" t="s">
        <v>381</v>
      </c>
      <c r="J1080" t="s">
        <v>382</v>
      </c>
      <c r="K1080">
        <v>64</v>
      </c>
      <c r="L1080" s="106">
        <v>3.2490000128746033E-2</v>
      </c>
      <c r="M1080" s="106">
        <v>3.5599999129772193E-2</v>
      </c>
      <c r="N1080">
        <v>339</v>
      </c>
      <c r="O1080" s="106">
        <v>2.3409999907016751E-2</v>
      </c>
      <c r="P1080" s="106">
        <v>2.8640000149607658E-2</v>
      </c>
      <c r="Q1080">
        <v>5423</v>
      </c>
      <c r="R1080" s="106">
        <v>2.384000085294247E-2</v>
      </c>
      <c r="S1080" s="106">
        <v>3.0780000612139698E-2</v>
      </c>
    </row>
    <row r="1081" spans="1:19" x14ac:dyDescent="0.25">
      <c r="A1081" t="s">
        <v>331</v>
      </c>
      <c r="B1081" t="s">
        <v>347</v>
      </c>
      <c r="C1081" t="s">
        <v>347</v>
      </c>
      <c r="D1081" t="s">
        <v>347</v>
      </c>
      <c r="E1081" t="s">
        <v>216</v>
      </c>
      <c r="F1081" t="s">
        <v>217</v>
      </c>
      <c r="G1081" s="105">
        <v>10</v>
      </c>
      <c r="H1081" t="s">
        <v>353</v>
      </c>
      <c r="I1081" t="s">
        <v>381</v>
      </c>
      <c r="J1081" t="s">
        <v>383</v>
      </c>
      <c r="K1081" s="105">
        <v>190</v>
      </c>
      <c r="L1081" s="106">
        <v>9.6450001001358032E-2</v>
      </c>
      <c r="M1081" s="106">
        <v>0.1056699976325035</v>
      </c>
      <c r="N1081" s="105">
        <v>1357</v>
      </c>
      <c r="O1081" s="106">
        <v>9.3730002641677856E-2</v>
      </c>
      <c r="P1081" s="106">
        <v>0.11462999880313871</v>
      </c>
      <c r="Q1081" s="105">
        <v>26007</v>
      </c>
      <c r="R1081" s="106">
        <v>0.11433999985456469</v>
      </c>
      <c r="S1081" s="107">
        <v>0.1476300060749054</v>
      </c>
    </row>
    <row r="1082" spans="1:19" x14ac:dyDescent="0.25">
      <c r="A1082" t="s">
        <v>331</v>
      </c>
      <c r="B1082" t="s">
        <v>347</v>
      </c>
      <c r="C1082" t="s">
        <v>347</v>
      </c>
      <c r="D1082" t="s">
        <v>347</v>
      </c>
      <c r="E1082" t="s">
        <v>216</v>
      </c>
      <c r="F1082" t="s">
        <v>217</v>
      </c>
      <c r="G1082" s="105">
        <v>10</v>
      </c>
      <c r="H1082" t="s">
        <v>353</v>
      </c>
      <c r="I1082" t="s">
        <v>381</v>
      </c>
      <c r="J1082" t="s">
        <v>384</v>
      </c>
      <c r="K1082" s="105">
        <v>1544</v>
      </c>
      <c r="L1082" s="106">
        <v>0.78376001119613647</v>
      </c>
      <c r="M1082" s="106">
        <v>0.8587300181388855</v>
      </c>
      <c r="N1082" s="105">
        <v>10142</v>
      </c>
      <c r="O1082" s="106">
        <v>0.70051002502441406</v>
      </c>
      <c r="P1082" s="106">
        <v>0.85672998428344727</v>
      </c>
      <c r="Q1082" s="105">
        <v>144739</v>
      </c>
      <c r="R1082" s="106">
        <v>0.6363300085067749</v>
      </c>
      <c r="S1082" s="107">
        <v>0.82159000635147095</v>
      </c>
    </row>
    <row r="1083" spans="1:19" x14ac:dyDescent="0.25">
      <c r="A1083" t="s">
        <v>331</v>
      </c>
      <c r="B1083" t="s">
        <v>347</v>
      </c>
      <c r="C1083" t="s">
        <v>347</v>
      </c>
      <c r="D1083" t="s">
        <v>347</v>
      </c>
      <c r="E1083" t="s">
        <v>216</v>
      </c>
      <c r="F1083" t="s">
        <v>217</v>
      </c>
      <c r="G1083" s="105">
        <v>10</v>
      </c>
      <c r="H1083" t="s">
        <v>353</v>
      </c>
      <c r="I1083" t="s">
        <v>381</v>
      </c>
      <c r="J1083" t="s">
        <v>385</v>
      </c>
      <c r="K1083" s="105">
        <v>172</v>
      </c>
      <c r="L1083" s="106">
        <v>8.7310001254081726E-2</v>
      </c>
      <c r="N1083" s="105">
        <v>2640</v>
      </c>
      <c r="O1083" s="106">
        <v>0.18234999477863309</v>
      </c>
      <c r="Q1083" s="105">
        <v>51290</v>
      </c>
      <c r="R1083" s="106">
        <v>0.22549000382423401</v>
      </c>
      <c r="S1083" s="107"/>
    </row>
    <row r="1084" spans="1:19" x14ac:dyDescent="0.25">
      <c r="A1084" t="s">
        <v>331</v>
      </c>
      <c r="B1084" t="s">
        <v>347</v>
      </c>
      <c r="C1084" t="s">
        <v>347</v>
      </c>
      <c r="D1084" t="s">
        <v>347</v>
      </c>
      <c r="E1084" t="s">
        <v>216</v>
      </c>
      <c r="F1084" t="s">
        <v>217</v>
      </c>
      <c r="G1084" s="105">
        <v>10</v>
      </c>
      <c r="H1084" t="s">
        <v>353</v>
      </c>
      <c r="I1084" t="s">
        <v>386</v>
      </c>
      <c r="J1084" t="s">
        <v>387</v>
      </c>
      <c r="K1084" s="105">
        <v>85</v>
      </c>
      <c r="L1084" s="106">
        <v>4.3150000274181373E-2</v>
      </c>
      <c r="M1084" s="106">
        <v>4.4039998203516013E-2</v>
      </c>
      <c r="N1084" s="105">
        <v>337</v>
      </c>
      <c r="O1084" s="106">
        <v>2.3280000314116481E-2</v>
      </c>
      <c r="P1084" s="106">
        <v>2.3739999160170559E-2</v>
      </c>
      <c r="Q1084" s="105">
        <v>12181</v>
      </c>
      <c r="R1084" s="106">
        <v>5.3550001233816147E-2</v>
      </c>
      <c r="S1084" s="107">
        <v>5.4999999701976783E-2</v>
      </c>
    </row>
    <row r="1085" spans="1:19" x14ac:dyDescent="0.25">
      <c r="A1085" t="s">
        <v>331</v>
      </c>
      <c r="B1085" t="s">
        <v>347</v>
      </c>
      <c r="C1085" t="s">
        <v>347</v>
      </c>
      <c r="D1085" t="s">
        <v>347</v>
      </c>
      <c r="E1085" t="s">
        <v>216</v>
      </c>
      <c r="F1085" t="s">
        <v>217</v>
      </c>
      <c r="G1085" s="105">
        <v>10</v>
      </c>
      <c r="H1085" t="s">
        <v>353</v>
      </c>
      <c r="I1085" t="s">
        <v>386</v>
      </c>
      <c r="J1085" t="s">
        <v>388</v>
      </c>
      <c r="K1085" s="105">
        <v>31</v>
      </c>
      <c r="L1085" s="106">
        <v>1.5739999711513519E-2</v>
      </c>
      <c r="M1085" s="106">
        <v>1.6060000285506248E-2</v>
      </c>
      <c r="N1085" s="105">
        <v>127</v>
      </c>
      <c r="O1085" s="106">
        <v>8.7700001895427704E-3</v>
      </c>
      <c r="P1085" s="106">
        <v>8.9499996975064278E-3</v>
      </c>
      <c r="Q1085" s="105">
        <v>6321</v>
      </c>
      <c r="R1085" s="106">
        <v>2.77900006622076E-2</v>
      </c>
      <c r="S1085" s="107">
        <v>2.8540000319480899E-2</v>
      </c>
    </row>
    <row r="1086" spans="1:19" x14ac:dyDescent="0.25">
      <c r="A1086" t="s">
        <v>331</v>
      </c>
      <c r="B1086" t="s">
        <v>347</v>
      </c>
      <c r="C1086" t="s">
        <v>347</v>
      </c>
      <c r="D1086" t="s">
        <v>347</v>
      </c>
      <c r="E1086" t="s">
        <v>216</v>
      </c>
      <c r="F1086" t="s">
        <v>217</v>
      </c>
      <c r="G1086">
        <v>10</v>
      </c>
      <c r="H1086" t="s">
        <v>353</v>
      </c>
      <c r="I1086" t="s">
        <v>386</v>
      </c>
      <c r="J1086" t="s">
        <v>85</v>
      </c>
      <c r="K1086">
        <v>48</v>
      </c>
      <c r="L1086" s="106">
        <v>2.4369999766349789E-2</v>
      </c>
      <c r="M1086" s="106">
        <v>2.487000077962875E-2</v>
      </c>
      <c r="N1086">
        <v>259</v>
      </c>
      <c r="O1086" s="106">
        <v>1.789000071585178E-2</v>
      </c>
      <c r="P1086" s="106">
        <v>1.8239999189972881E-2</v>
      </c>
      <c r="Q1086">
        <v>4872</v>
      </c>
      <c r="R1086" s="106">
        <v>2.1420000120997429E-2</v>
      </c>
      <c r="S1086" s="106">
        <v>2.199999988079071E-2</v>
      </c>
    </row>
    <row r="1087" spans="1:19" x14ac:dyDescent="0.25">
      <c r="A1087" t="s">
        <v>331</v>
      </c>
      <c r="B1087" t="s">
        <v>347</v>
      </c>
      <c r="C1087" t="s">
        <v>347</v>
      </c>
      <c r="D1087" t="s">
        <v>347</v>
      </c>
      <c r="E1087" t="s">
        <v>216</v>
      </c>
      <c r="F1087" t="s">
        <v>217</v>
      </c>
      <c r="G1087">
        <v>10</v>
      </c>
      <c r="H1087" t="s">
        <v>353</v>
      </c>
      <c r="I1087" t="s">
        <v>386</v>
      </c>
      <c r="J1087" t="s">
        <v>389</v>
      </c>
      <c r="K1087">
        <v>23</v>
      </c>
      <c r="L1087" s="106">
        <v>1.168000046163797E-2</v>
      </c>
      <c r="M1087" s="106">
        <v>1.192000042647123E-2</v>
      </c>
      <c r="N1087">
        <v>177</v>
      </c>
      <c r="O1087" s="106">
        <v>1.223000045865774E-2</v>
      </c>
      <c r="P1087" s="106">
        <v>1.2470000423490999E-2</v>
      </c>
      <c r="Q1087">
        <v>4049</v>
      </c>
      <c r="R1087" s="106">
        <v>1.779999956488609E-2</v>
      </c>
      <c r="S1087" s="106">
        <v>1.8279999494552609E-2</v>
      </c>
    </row>
    <row r="1088" spans="1:19" x14ac:dyDescent="0.25">
      <c r="A1088" t="s">
        <v>331</v>
      </c>
      <c r="B1088" t="s">
        <v>347</v>
      </c>
      <c r="C1088" t="s">
        <v>347</v>
      </c>
      <c r="D1088" t="s">
        <v>347</v>
      </c>
      <c r="E1088" t="s">
        <v>216</v>
      </c>
      <c r="F1088" t="s">
        <v>217</v>
      </c>
      <c r="G1088" s="105">
        <v>10</v>
      </c>
      <c r="H1088" t="s">
        <v>353</v>
      </c>
      <c r="I1088" t="s">
        <v>386</v>
      </c>
      <c r="J1088" t="s">
        <v>86</v>
      </c>
      <c r="K1088" s="105">
        <v>40</v>
      </c>
      <c r="L1088" s="106">
        <v>2.0300000905990601E-2</v>
      </c>
      <c r="N1088" s="105">
        <v>281</v>
      </c>
      <c r="O1088" s="106">
        <v>1.9409999251365662E-2</v>
      </c>
      <c r="Q1088" s="105">
        <v>5972</v>
      </c>
      <c r="R1088" s="106">
        <v>2.6259999722242359E-2</v>
      </c>
      <c r="S1088" s="107"/>
    </row>
    <row r="1089" spans="1:19" x14ac:dyDescent="0.25">
      <c r="A1089" t="s">
        <v>331</v>
      </c>
      <c r="B1089" t="s">
        <v>347</v>
      </c>
      <c r="C1089" t="s">
        <v>347</v>
      </c>
      <c r="D1089" t="s">
        <v>347</v>
      </c>
      <c r="E1089" t="s">
        <v>216</v>
      </c>
      <c r="F1089" t="s">
        <v>217</v>
      </c>
      <c r="G1089" s="105">
        <v>10</v>
      </c>
      <c r="H1089" t="s">
        <v>353</v>
      </c>
      <c r="I1089" t="s">
        <v>386</v>
      </c>
      <c r="J1089" t="s">
        <v>84</v>
      </c>
      <c r="K1089" s="105">
        <v>1743</v>
      </c>
      <c r="L1089" s="106">
        <v>0.8847699761390686</v>
      </c>
      <c r="M1089" s="106">
        <v>0.90311002731323242</v>
      </c>
      <c r="N1089" s="105">
        <v>13297</v>
      </c>
      <c r="O1089" s="106">
        <v>0.91842997074127197</v>
      </c>
      <c r="P1089" s="106">
        <v>0.93660998344421387</v>
      </c>
      <c r="Q1089" s="105">
        <v>194064</v>
      </c>
      <c r="R1089" s="106">
        <v>0.85317999124526978</v>
      </c>
      <c r="S1089" s="107">
        <v>0.87619000673294067</v>
      </c>
    </row>
    <row r="1090" spans="1:19" x14ac:dyDescent="0.25">
      <c r="A1090" t="s">
        <v>331</v>
      </c>
      <c r="B1090" t="s">
        <v>347</v>
      </c>
      <c r="C1090" t="s">
        <v>347</v>
      </c>
      <c r="D1090" t="s">
        <v>347</v>
      </c>
      <c r="E1090" t="s">
        <v>216</v>
      </c>
      <c r="F1090" t="s">
        <v>217</v>
      </c>
      <c r="G1090" s="105">
        <v>10</v>
      </c>
      <c r="H1090" t="s">
        <v>353</v>
      </c>
      <c r="I1090" t="s">
        <v>419</v>
      </c>
      <c r="J1090" t="s">
        <v>390</v>
      </c>
      <c r="K1090" s="105">
        <v>172</v>
      </c>
      <c r="L1090" s="106">
        <v>8.7310001254081726E-2</v>
      </c>
      <c r="N1090" s="105">
        <v>2640</v>
      </c>
      <c r="O1090" s="106">
        <v>0.18234999477863309</v>
      </c>
      <c r="Q1090" s="105">
        <v>51290</v>
      </c>
      <c r="R1090" s="106">
        <v>0.22549000382423401</v>
      </c>
      <c r="S1090" s="107"/>
    </row>
    <row r="1091" spans="1:19" x14ac:dyDescent="0.25">
      <c r="A1091" t="s">
        <v>331</v>
      </c>
      <c r="B1091" t="s">
        <v>347</v>
      </c>
      <c r="C1091" t="s">
        <v>347</v>
      </c>
      <c r="D1091" t="s">
        <v>347</v>
      </c>
      <c r="E1091" t="s">
        <v>216</v>
      </c>
      <c r="F1091" t="s">
        <v>217</v>
      </c>
      <c r="G1091" s="105">
        <v>10</v>
      </c>
      <c r="H1091" t="s">
        <v>353</v>
      </c>
      <c r="I1091" t="s">
        <v>419</v>
      </c>
      <c r="J1091" t="s">
        <v>391</v>
      </c>
      <c r="K1091" s="105">
        <v>190</v>
      </c>
      <c r="L1091" s="106">
        <v>9.6450001001358032E-2</v>
      </c>
      <c r="M1091" s="106">
        <v>0.1056699976325035</v>
      </c>
      <c r="N1091" s="105">
        <v>1357</v>
      </c>
      <c r="O1091" s="106">
        <v>9.3730002641677856E-2</v>
      </c>
      <c r="P1091" s="106">
        <v>0.11462999880313871</v>
      </c>
      <c r="Q1091" s="105">
        <v>26007</v>
      </c>
      <c r="R1091" s="106">
        <v>0.11433999985456469</v>
      </c>
      <c r="S1091" s="107">
        <v>0.1476300060749054</v>
      </c>
    </row>
    <row r="1092" spans="1:19" x14ac:dyDescent="0.25">
      <c r="A1092" t="s">
        <v>331</v>
      </c>
      <c r="B1092" t="s">
        <v>347</v>
      </c>
      <c r="C1092" t="s">
        <v>347</v>
      </c>
      <c r="D1092" t="s">
        <v>347</v>
      </c>
      <c r="E1092" t="s">
        <v>216</v>
      </c>
      <c r="F1092" t="s">
        <v>217</v>
      </c>
      <c r="G1092" s="105">
        <v>10</v>
      </c>
      <c r="H1092" t="s">
        <v>353</v>
      </c>
      <c r="I1092" t="s">
        <v>419</v>
      </c>
      <c r="J1092" t="s">
        <v>392</v>
      </c>
      <c r="K1092" s="105">
        <v>655</v>
      </c>
      <c r="L1092" s="106">
        <v>0.33248999714851379</v>
      </c>
      <c r="M1092" s="106">
        <v>0.36428999900817871</v>
      </c>
      <c r="N1092" s="105">
        <v>4976</v>
      </c>
      <c r="O1092" s="106">
        <v>0.34369000792503362</v>
      </c>
      <c r="P1092" s="106">
        <v>0.42034000158309942</v>
      </c>
      <c r="Q1092" s="105">
        <v>69347</v>
      </c>
      <c r="R1092" s="106">
        <v>0.30487999320030212</v>
      </c>
      <c r="S1092" s="107">
        <v>0.39364001154899603</v>
      </c>
    </row>
    <row r="1093" spans="1:19" x14ac:dyDescent="0.25">
      <c r="A1093" t="s">
        <v>331</v>
      </c>
      <c r="B1093" t="s">
        <v>347</v>
      </c>
      <c r="C1093" t="s">
        <v>347</v>
      </c>
      <c r="D1093" t="s">
        <v>347</v>
      </c>
      <c r="E1093" t="s">
        <v>216</v>
      </c>
      <c r="F1093" t="s">
        <v>217</v>
      </c>
      <c r="G1093" s="105">
        <v>10</v>
      </c>
      <c r="H1093" t="s">
        <v>353</v>
      </c>
      <c r="I1093" t="s">
        <v>419</v>
      </c>
      <c r="J1093" t="s">
        <v>393</v>
      </c>
      <c r="K1093" s="105">
        <v>777</v>
      </c>
      <c r="L1093" s="106">
        <v>0.39441999793052668</v>
      </c>
      <c r="M1093" s="106">
        <v>0.43215000629425049</v>
      </c>
      <c r="N1093" s="105">
        <v>4559</v>
      </c>
      <c r="O1093" s="106">
        <v>0.31488999724388123</v>
      </c>
      <c r="P1093" s="106">
        <v>0.38512000441551208</v>
      </c>
      <c r="Q1093" s="105">
        <v>66079</v>
      </c>
      <c r="R1093" s="106">
        <v>0.29050999879837042</v>
      </c>
      <c r="S1093" s="107">
        <v>0.37509000301361078</v>
      </c>
    </row>
    <row r="1094" spans="1:19" x14ac:dyDescent="0.25">
      <c r="A1094" t="s">
        <v>331</v>
      </c>
      <c r="B1094" t="s">
        <v>347</v>
      </c>
      <c r="C1094" t="s">
        <v>347</v>
      </c>
      <c r="D1094" t="s">
        <v>347</v>
      </c>
      <c r="E1094" t="s">
        <v>216</v>
      </c>
      <c r="F1094" t="s">
        <v>217</v>
      </c>
      <c r="G1094" s="105">
        <v>10</v>
      </c>
      <c r="H1094" t="s">
        <v>353</v>
      </c>
      <c r="I1094" t="s">
        <v>419</v>
      </c>
      <c r="J1094" t="s">
        <v>394</v>
      </c>
      <c r="K1094" s="105">
        <v>176</v>
      </c>
      <c r="L1094" s="106">
        <v>8.9340001344680786E-2</v>
      </c>
      <c r="M1094" s="106">
        <v>9.7889997065067291E-2</v>
      </c>
      <c r="N1094" s="105">
        <v>946</v>
      </c>
      <c r="O1094" s="106">
        <v>6.5339997410774231E-2</v>
      </c>
      <c r="P1094" s="106">
        <v>7.9910002648830414E-2</v>
      </c>
      <c r="Q1094" s="105">
        <v>14736</v>
      </c>
      <c r="R1094" s="106">
        <v>6.4790003001689911E-2</v>
      </c>
      <c r="S1094" s="107">
        <v>8.3650000393390656E-2</v>
      </c>
    </row>
    <row r="1095" spans="1:19" x14ac:dyDescent="0.25">
      <c r="A1095" t="s">
        <v>331</v>
      </c>
      <c r="B1095" t="s">
        <v>347</v>
      </c>
      <c r="C1095" t="s">
        <v>347</v>
      </c>
      <c r="D1095" t="s">
        <v>347</v>
      </c>
      <c r="E1095" t="s">
        <v>216</v>
      </c>
      <c r="F1095" t="s">
        <v>217</v>
      </c>
      <c r="G1095" s="105">
        <v>10</v>
      </c>
      <c r="H1095" t="s">
        <v>353</v>
      </c>
      <c r="I1095" t="s">
        <v>439</v>
      </c>
      <c r="J1095" t="s">
        <v>440</v>
      </c>
      <c r="K1095" s="105">
        <v>172</v>
      </c>
      <c r="L1095" s="106">
        <v>8.7310001254081726E-2</v>
      </c>
      <c r="N1095" s="105">
        <v>2640</v>
      </c>
      <c r="O1095" s="106">
        <v>0.18234999477863309</v>
      </c>
      <c r="Q1095" s="105">
        <v>51290</v>
      </c>
      <c r="R1095" s="106">
        <v>0.22549000382423401</v>
      </c>
      <c r="S1095" s="107"/>
    </row>
    <row r="1096" spans="1:19" x14ac:dyDescent="0.25">
      <c r="A1096" t="s">
        <v>331</v>
      </c>
      <c r="B1096" t="s">
        <v>347</v>
      </c>
      <c r="C1096" t="s">
        <v>347</v>
      </c>
      <c r="D1096" t="s">
        <v>347</v>
      </c>
      <c r="E1096" t="s">
        <v>216</v>
      </c>
      <c r="F1096" t="s">
        <v>217</v>
      </c>
      <c r="G1096" s="105">
        <v>10</v>
      </c>
      <c r="H1096" t="s">
        <v>353</v>
      </c>
      <c r="I1096" t="s">
        <v>439</v>
      </c>
      <c r="J1096" t="s">
        <v>442</v>
      </c>
      <c r="K1096" s="105">
        <v>1798</v>
      </c>
      <c r="L1096" s="106">
        <v>0.91268998384475708</v>
      </c>
      <c r="M1096" s="106">
        <v>1</v>
      </c>
      <c r="N1096" s="105">
        <v>11838</v>
      </c>
      <c r="O1096" s="106">
        <v>0.81765002012252808</v>
      </c>
      <c r="P1096" s="106">
        <v>1</v>
      </c>
      <c r="Q1096" s="105">
        <v>176169</v>
      </c>
      <c r="R1096" s="106">
        <v>0.77451002597808838</v>
      </c>
      <c r="S1096" s="107">
        <v>1</v>
      </c>
    </row>
    <row r="1097" spans="1:19" x14ac:dyDescent="0.25">
      <c r="A1097" t="s">
        <v>331</v>
      </c>
      <c r="B1097" t="s">
        <v>347</v>
      </c>
      <c r="C1097" t="s">
        <v>347</v>
      </c>
      <c r="D1097" t="s">
        <v>347</v>
      </c>
      <c r="E1097" t="s">
        <v>216</v>
      </c>
      <c r="F1097" t="s">
        <v>217</v>
      </c>
      <c r="G1097">
        <v>10</v>
      </c>
      <c r="H1097" t="s">
        <v>353</v>
      </c>
      <c r="I1097" t="s">
        <v>395</v>
      </c>
      <c r="J1097" t="s">
        <v>396</v>
      </c>
      <c r="K1097">
        <v>1956</v>
      </c>
      <c r="L1097" s="106">
        <v>0.99289000034332275</v>
      </c>
      <c r="N1097">
        <v>14387</v>
      </c>
      <c r="O1097" s="106">
        <v>0.9937099814414978</v>
      </c>
      <c r="Q1097">
        <v>225832</v>
      </c>
      <c r="R1097" s="106">
        <v>0.99285000562667847</v>
      </c>
    </row>
    <row r="1098" spans="1:19" x14ac:dyDescent="0.25">
      <c r="A1098" t="s">
        <v>331</v>
      </c>
      <c r="B1098" t="s">
        <v>347</v>
      </c>
      <c r="C1098" t="s">
        <v>347</v>
      </c>
      <c r="D1098" t="s">
        <v>347</v>
      </c>
      <c r="E1098" t="s">
        <v>216</v>
      </c>
      <c r="F1098" t="s">
        <v>217</v>
      </c>
      <c r="G1098" s="105">
        <v>10</v>
      </c>
      <c r="H1098" t="s">
        <v>353</v>
      </c>
      <c r="I1098" t="s">
        <v>395</v>
      </c>
      <c r="J1098" t="s">
        <v>397</v>
      </c>
      <c r="K1098" s="105">
        <v>14</v>
      </c>
      <c r="L1098" s="106">
        <v>7.1100001223385334E-3</v>
      </c>
      <c r="N1098" s="105">
        <v>91</v>
      </c>
      <c r="O1098" s="106">
        <v>6.289999932050705E-3</v>
      </c>
      <c r="Q1098" s="105">
        <v>1627</v>
      </c>
      <c r="R1098" s="106">
        <v>7.1499999612569809E-3</v>
      </c>
      <c r="S1098" s="107"/>
    </row>
    <row r="1099" spans="1:19" x14ac:dyDescent="0.25">
      <c r="A1099" t="s">
        <v>331</v>
      </c>
      <c r="B1099" t="s">
        <v>347</v>
      </c>
      <c r="C1099" t="s">
        <v>347</v>
      </c>
      <c r="D1099" t="s">
        <v>347</v>
      </c>
      <c r="E1099" t="s">
        <v>216</v>
      </c>
      <c r="F1099" t="s">
        <v>217</v>
      </c>
      <c r="G1099" s="105">
        <v>10</v>
      </c>
      <c r="H1099" t="s">
        <v>353</v>
      </c>
      <c r="I1099" t="s">
        <v>398</v>
      </c>
      <c r="J1099" t="s">
        <v>399</v>
      </c>
      <c r="K1099" s="105">
        <v>271</v>
      </c>
      <c r="L1099" s="106">
        <v>0.1375599950551987</v>
      </c>
      <c r="N1099" s="105">
        <v>1374</v>
      </c>
      <c r="O1099" s="106">
        <v>9.4899997115135193E-2</v>
      </c>
      <c r="Q1099" s="105">
        <v>32785</v>
      </c>
      <c r="R1099" s="106">
        <v>0.14414000511169431</v>
      </c>
      <c r="S1099" s="107"/>
    </row>
    <row r="1100" spans="1:19" x14ac:dyDescent="0.25">
      <c r="A1100" t="s">
        <v>331</v>
      </c>
      <c r="B1100" t="s">
        <v>347</v>
      </c>
      <c r="C1100" t="s">
        <v>347</v>
      </c>
      <c r="D1100" t="s">
        <v>347</v>
      </c>
      <c r="E1100" t="s">
        <v>216</v>
      </c>
      <c r="F1100" t="s">
        <v>217</v>
      </c>
      <c r="G1100" s="105">
        <v>10</v>
      </c>
      <c r="H1100" t="s">
        <v>353</v>
      </c>
      <c r="I1100" t="s">
        <v>398</v>
      </c>
      <c r="J1100" t="s">
        <v>41</v>
      </c>
      <c r="K1100" s="105">
        <v>279</v>
      </c>
      <c r="L1100" s="106">
        <v>0.14161999523639679</v>
      </c>
      <c r="N1100" s="105">
        <v>2484</v>
      </c>
      <c r="O1100" s="106">
        <v>0.1715700030326843</v>
      </c>
      <c r="Q1100" s="105">
        <v>40324</v>
      </c>
      <c r="R1100" s="106">
        <v>0.177279993891716</v>
      </c>
      <c r="S1100" s="107"/>
    </row>
    <row r="1101" spans="1:19" x14ac:dyDescent="0.25">
      <c r="A1101" t="s">
        <v>331</v>
      </c>
      <c r="B1101" t="s">
        <v>347</v>
      </c>
      <c r="C1101" t="s">
        <v>347</v>
      </c>
      <c r="D1101" t="s">
        <v>347</v>
      </c>
      <c r="E1101" t="s">
        <v>216</v>
      </c>
      <c r="F1101" t="s">
        <v>217</v>
      </c>
      <c r="G1101">
        <v>10</v>
      </c>
      <c r="H1101" t="s">
        <v>353</v>
      </c>
      <c r="I1101" t="s">
        <v>398</v>
      </c>
      <c r="J1101" t="s">
        <v>40</v>
      </c>
      <c r="K1101">
        <v>485</v>
      </c>
      <c r="L1101" s="106">
        <v>0.24618999660015109</v>
      </c>
      <c r="N1101">
        <v>4175</v>
      </c>
      <c r="O1101" s="106">
        <v>0.28837001323699951</v>
      </c>
      <c r="Q1101">
        <v>47952</v>
      </c>
      <c r="R1101" s="106">
        <v>0.21082000434398651</v>
      </c>
    </row>
    <row r="1102" spans="1:19" x14ac:dyDescent="0.25">
      <c r="A1102" t="s">
        <v>331</v>
      </c>
      <c r="B1102" t="s">
        <v>347</v>
      </c>
      <c r="C1102" t="s">
        <v>347</v>
      </c>
      <c r="D1102" t="s">
        <v>347</v>
      </c>
      <c r="E1102" t="s">
        <v>216</v>
      </c>
      <c r="F1102" t="s">
        <v>217</v>
      </c>
      <c r="G1102" s="105">
        <v>10</v>
      </c>
      <c r="H1102" t="s">
        <v>353</v>
      </c>
      <c r="I1102" t="s">
        <v>398</v>
      </c>
      <c r="J1102" t="s">
        <v>39</v>
      </c>
      <c r="K1102" s="105">
        <v>517</v>
      </c>
      <c r="L1102" s="106">
        <v>0.26243999600410461</v>
      </c>
      <c r="N1102" s="105">
        <v>3367</v>
      </c>
      <c r="O1102" s="106">
        <v>0.2325599938631058</v>
      </c>
      <c r="Q1102" s="105">
        <v>51770</v>
      </c>
      <c r="R1102" s="106">
        <v>0.22759999334812159</v>
      </c>
      <c r="S1102" s="107"/>
    </row>
    <row r="1103" spans="1:19" x14ac:dyDescent="0.25">
      <c r="A1103" t="s">
        <v>331</v>
      </c>
      <c r="B1103" t="s">
        <v>347</v>
      </c>
      <c r="C1103" t="s">
        <v>347</v>
      </c>
      <c r="D1103" t="s">
        <v>347</v>
      </c>
      <c r="E1103" t="s">
        <v>216</v>
      </c>
      <c r="F1103" t="s">
        <v>217</v>
      </c>
      <c r="G1103" s="105">
        <v>10</v>
      </c>
      <c r="H1103" t="s">
        <v>353</v>
      </c>
      <c r="I1103" t="s">
        <v>398</v>
      </c>
      <c r="J1103" t="s">
        <v>400</v>
      </c>
      <c r="K1103" s="105">
        <v>418</v>
      </c>
      <c r="L1103" s="106">
        <v>0.2121800035238266</v>
      </c>
      <c r="N1103" s="105">
        <v>3078</v>
      </c>
      <c r="O1103" s="106">
        <v>0.2125999927520752</v>
      </c>
      <c r="Q1103" s="105">
        <v>54628</v>
      </c>
      <c r="R1103" s="106">
        <v>0.24017000198364261</v>
      </c>
      <c r="S1103" s="107"/>
    </row>
    <row r="1104" spans="1:19" x14ac:dyDescent="0.25">
      <c r="A1104" t="s">
        <v>331</v>
      </c>
      <c r="B1104" t="s">
        <v>347</v>
      </c>
      <c r="C1104" t="s">
        <v>347</v>
      </c>
      <c r="D1104" t="s">
        <v>347</v>
      </c>
      <c r="E1104" t="s">
        <v>216</v>
      </c>
      <c r="F1104" t="s">
        <v>217</v>
      </c>
      <c r="G1104">
        <v>10</v>
      </c>
      <c r="H1104" t="s">
        <v>353</v>
      </c>
      <c r="I1104" t="s">
        <v>422</v>
      </c>
      <c r="J1104" t="s">
        <v>429</v>
      </c>
      <c r="K1104">
        <v>680</v>
      </c>
      <c r="L1104" s="106">
        <v>0.34518000483512878</v>
      </c>
      <c r="N1104">
        <v>3642</v>
      </c>
      <c r="O1104" s="106">
        <v>0.25154998898506159</v>
      </c>
      <c r="Q1104">
        <v>80101</v>
      </c>
      <c r="R1104" s="106">
        <v>0.3521600067615509</v>
      </c>
    </row>
    <row r="1105" spans="1:19" x14ac:dyDescent="0.25">
      <c r="A1105" t="s">
        <v>331</v>
      </c>
      <c r="B1105" t="s">
        <v>347</v>
      </c>
      <c r="C1105" t="s">
        <v>347</v>
      </c>
      <c r="D1105" t="s">
        <v>347</v>
      </c>
      <c r="E1105" t="s">
        <v>216</v>
      </c>
      <c r="F1105" t="s">
        <v>217</v>
      </c>
      <c r="G1105" s="105">
        <v>10</v>
      </c>
      <c r="H1105" t="s">
        <v>353</v>
      </c>
      <c r="I1105" t="s">
        <v>422</v>
      </c>
      <c r="J1105" t="s">
        <v>423</v>
      </c>
      <c r="K1105" s="105">
        <v>977</v>
      </c>
      <c r="L1105" s="106">
        <v>0.49593999981880188</v>
      </c>
      <c r="M1105" s="106">
        <v>0.75735998153686523</v>
      </c>
      <c r="N1105" s="105">
        <v>7906</v>
      </c>
      <c r="O1105" s="106">
        <v>0.54606997966766357</v>
      </c>
      <c r="P1105" s="106">
        <v>0.72961002588272095</v>
      </c>
      <c r="Q1105" s="105">
        <v>119646</v>
      </c>
      <c r="R1105" s="106">
        <v>0.52600997686386108</v>
      </c>
      <c r="S1105" s="107">
        <v>0.81194001436233521</v>
      </c>
    </row>
    <row r="1106" spans="1:19" x14ac:dyDescent="0.25">
      <c r="A1106" t="s">
        <v>331</v>
      </c>
      <c r="B1106" t="s">
        <v>347</v>
      </c>
      <c r="C1106" t="s">
        <v>347</v>
      </c>
      <c r="D1106" t="s">
        <v>347</v>
      </c>
      <c r="E1106" t="s">
        <v>216</v>
      </c>
      <c r="F1106" t="s">
        <v>217</v>
      </c>
      <c r="G1106" s="105">
        <v>10</v>
      </c>
      <c r="H1106" t="s">
        <v>353</v>
      </c>
      <c r="I1106" t="s">
        <v>422</v>
      </c>
      <c r="J1106" t="s">
        <v>424</v>
      </c>
      <c r="K1106" s="105">
        <v>182</v>
      </c>
      <c r="L1106" s="106">
        <v>9.2390000820159912E-2</v>
      </c>
      <c r="M1106" s="106">
        <v>0.14109000563621521</v>
      </c>
      <c r="N1106" s="105">
        <v>1948</v>
      </c>
      <c r="O1106" s="106">
        <v>0.134550005197525</v>
      </c>
      <c r="P1106" s="106">
        <v>0.17976999282836911</v>
      </c>
      <c r="Q1106" s="105">
        <v>17180</v>
      </c>
      <c r="R1106" s="106">
        <v>7.5530000030994415E-2</v>
      </c>
      <c r="S1106" s="107">
        <v>0.11659000068902969</v>
      </c>
    </row>
    <row r="1107" spans="1:19" x14ac:dyDescent="0.25">
      <c r="A1107" t="s">
        <v>331</v>
      </c>
      <c r="B1107" t="s">
        <v>347</v>
      </c>
      <c r="C1107" t="s">
        <v>347</v>
      </c>
      <c r="D1107" t="s">
        <v>347</v>
      </c>
      <c r="E1107" t="s">
        <v>216</v>
      </c>
      <c r="F1107" t="s">
        <v>217</v>
      </c>
      <c r="G1107" s="105">
        <v>10</v>
      </c>
      <c r="H1107" t="s">
        <v>353</v>
      </c>
      <c r="I1107" t="s">
        <v>422</v>
      </c>
      <c r="J1107" t="s">
        <v>425</v>
      </c>
      <c r="K1107" s="105">
        <v>80</v>
      </c>
      <c r="L1107" s="106">
        <v>4.0610000491142273E-2</v>
      </c>
      <c r="M1107" s="106">
        <v>6.2020000070333481E-2</v>
      </c>
      <c r="N1107" s="105">
        <v>562</v>
      </c>
      <c r="O1107" s="106">
        <v>3.8819998502731323E-2</v>
      </c>
      <c r="P1107" s="106">
        <v>5.1860000938177109E-2</v>
      </c>
      <c r="Q1107" s="105">
        <v>6082</v>
      </c>
      <c r="R1107" s="106">
        <v>2.6739999651908871E-2</v>
      </c>
      <c r="S1107" s="107">
        <v>4.1269998997449868E-2</v>
      </c>
    </row>
    <row r="1108" spans="1:19" x14ac:dyDescent="0.25">
      <c r="A1108" t="s">
        <v>331</v>
      </c>
      <c r="B1108" t="s">
        <v>347</v>
      </c>
      <c r="C1108" t="s">
        <v>347</v>
      </c>
      <c r="D1108" t="s">
        <v>347</v>
      </c>
      <c r="E1108" t="s">
        <v>216</v>
      </c>
      <c r="F1108" t="s">
        <v>217</v>
      </c>
      <c r="G1108" s="105">
        <v>10</v>
      </c>
      <c r="H1108" t="s">
        <v>353</v>
      </c>
      <c r="I1108" t="s">
        <v>422</v>
      </c>
      <c r="J1108" t="s">
        <v>426</v>
      </c>
      <c r="K1108" s="105">
        <v>49</v>
      </c>
      <c r="L1108" s="106">
        <v>2.487000077962875E-2</v>
      </c>
      <c r="M1108" s="106">
        <v>3.7980001419782639E-2</v>
      </c>
      <c r="N1108" s="105">
        <v>358</v>
      </c>
      <c r="O1108" s="106">
        <v>2.473000064492226E-2</v>
      </c>
      <c r="P1108" s="106">
        <v>3.3039998263120651E-2</v>
      </c>
      <c r="Q1108" s="105">
        <v>3672</v>
      </c>
      <c r="R1108" s="106">
        <v>1.6140000894665722E-2</v>
      </c>
      <c r="S1108" s="107">
        <v>2.491999976336956E-2</v>
      </c>
    </row>
    <row r="1109" spans="1:19" x14ac:dyDescent="0.25">
      <c r="A1109" t="s">
        <v>331</v>
      </c>
      <c r="B1109" t="s">
        <v>347</v>
      </c>
      <c r="C1109" t="s">
        <v>347</v>
      </c>
      <c r="D1109" t="s">
        <v>347</v>
      </c>
      <c r="E1109" t="s">
        <v>216</v>
      </c>
      <c r="F1109" t="s">
        <v>217</v>
      </c>
      <c r="G1109" s="105">
        <v>10</v>
      </c>
      <c r="H1109" t="s">
        <v>353</v>
      </c>
      <c r="I1109" t="s">
        <v>422</v>
      </c>
      <c r="J1109" t="s">
        <v>427</v>
      </c>
      <c r="K1109" s="105">
        <v>2</v>
      </c>
      <c r="L1109" s="106">
        <v>1.0199999669566751E-3</v>
      </c>
      <c r="M1109" s="106">
        <v>1.5500000445172191E-3</v>
      </c>
      <c r="N1109" s="105">
        <v>62</v>
      </c>
      <c r="O1109" s="106">
        <v>4.2799999937415123E-3</v>
      </c>
      <c r="P1109" s="106">
        <v>5.7199997827410698E-3</v>
      </c>
      <c r="Q1109" s="105">
        <v>766</v>
      </c>
      <c r="R1109" s="106">
        <v>3.3700000494718552E-3</v>
      </c>
      <c r="S1109" s="107">
        <v>5.2000000141561031E-3</v>
      </c>
    </row>
    <row r="1110" spans="1:19" x14ac:dyDescent="0.25">
      <c r="A1110" t="s">
        <v>331</v>
      </c>
      <c r="B1110" t="s">
        <v>347</v>
      </c>
      <c r="C1110" t="s">
        <v>347</v>
      </c>
      <c r="D1110" t="s">
        <v>347</v>
      </c>
      <c r="E1110" t="s">
        <v>216</v>
      </c>
      <c r="F1110" t="s">
        <v>217</v>
      </c>
      <c r="G1110" s="105">
        <v>10</v>
      </c>
      <c r="H1110" t="s">
        <v>353</v>
      </c>
      <c r="I1110" t="s">
        <v>422</v>
      </c>
      <c r="J1110" t="s">
        <v>428</v>
      </c>
      <c r="K1110" s="105">
        <v>0</v>
      </c>
      <c r="L1110" s="106">
        <v>0</v>
      </c>
      <c r="M1110" s="106">
        <v>0</v>
      </c>
      <c r="N1110" s="105">
        <v>0</v>
      </c>
      <c r="O1110" s="106">
        <v>0</v>
      </c>
      <c r="P1110" s="106">
        <v>0</v>
      </c>
      <c r="Q1110" s="105">
        <v>12</v>
      </c>
      <c r="R1110" s="106">
        <v>4.9999998736893758E-5</v>
      </c>
      <c r="S1110" s="107">
        <v>7.9999997979030013E-5</v>
      </c>
    </row>
    <row r="1111" spans="1:19" x14ac:dyDescent="0.25">
      <c r="A1111" t="s">
        <v>331</v>
      </c>
      <c r="B1111" t="s">
        <v>347</v>
      </c>
      <c r="C1111" t="s">
        <v>347</v>
      </c>
      <c r="D1111" t="s">
        <v>347</v>
      </c>
      <c r="E1111" t="s">
        <v>216</v>
      </c>
      <c r="F1111" t="s">
        <v>217</v>
      </c>
      <c r="G1111">
        <v>10</v>
      </c>
      <c r="H1111" t="s">
        <v>353</v>
      </c>
      <c r="I1111" t="s">
        <v>430</v>
      </c>
      <c r="J1111" t="s">
        <v>434</v>
      </c>
      <c r="K1111">
        <v>35</v>
      </c>
      <c r="L1111" s="106">
        <v>1.7769999802112579E-2</v>
      </c>
      <c r="M1111" s="106">
        <v>1.8330000340938572E-2</v>
      </c>
      <c r="N1111">
        <v>278</v>
      </c>
      <c r="O1111" s="106">
        <v>1.9200000911951069E-2</v>
      </c>
      <c r="P1111" s="106">
        <v>1.9519999623298648E-2</v>
      </c>
      <c r="Q1111">
        <v>4987</v>
      </c>
      <c r="R1111" s="106">
        <v>2.1919999271631241E-2</v>
      </c>
      <c r="S1111" s="106">
        <v>2.2490000352263451E-2</v>
      </c>
    </row>
    <row r="1112" spans="1:19" x14ac:dyDescent="0.25">
      <c r="A1112" t="s">
        <v>331</v>
      </c>
      <c r="B1112" t="s">
        <v>347</v>
      </c>
      <c r="C1112" t="s">
        <v>347</v>
      </c>
      <c r="D1112" t="s">
        <v>347</v>
      </c>
      <c r="E1112" t="s">
        <v>216</v>
      </c>
      <c r="F1112" t="s">
        <v>217</v>
      </c>
      <c r="G1112" s="105">
        <v>10</v>
      </c>
      <c r="H1112" t="s">
        <v>353</v>
      </c>
      <c r="I1112" t="s">
        <v>430</v>
      </c>
      <c r="J1112" t="s">
        <v>432</v>
      </c>
      <c r="K1112" s="105">
        <v>216</v>
      </c>
      <c r="L1112" s="106">
        <v>0.1096400022506714</v>
      </c>
      <c r="M1112" s="106">
        <v>0.1131500005722046</v>
      </c>
      <c r="N1112" s="105">
        <v>1097</v>
      </c>
      <c r="O1112" s="106">
        <v>7.5769998133182526E-2</v>
      </c>
      <c r="P1112" s="106">
        <v>7.7040001749992371E-2</v>
      </c>
      <c r="Q1112" s="105">
        <v>18498</v>
      </c>
      <c r="R1112" s="106">
        <v>8.1320002675056458E-2</v>
      </c>
      <c r="S1112" s="107">
        <v>8.343999832868576E-2</v>
      </c>
    </row>
    <row r="1113" spans="1:19" x14ac:dyDescent="0.25">
      <c r="A1113" t="s">
        <v>331</v>
      </c>
      <c r="B1113" t="s">
        <v>347</v>
      </c>
      <c r="C1113" t="s">
        <v>347</v>
      </c>
      <c r="D1113" t="s">
        <v>347</v>
      </c>
      <c r="E1113" t="s">
        <v>216</v>
      </c>
      <c r="F1113" t="s">
        <v>217</v>
      </c>
      <c r="G1113" s="105">
        <v>10</v>
      </c>
      <c r="H1113" t="s">
        <v>353</v>
      </c>
      <c r="I1113" t="s">
        <v>430</v>
      </c>
      <c r="J1113" t="s">
        <v>435</v>
      </c>
      <c r="K1113" s="105">
        <v>2</v>
      </c>
      <c r="L1113" s="106">
        <v>1.0199999669566751E-3</v>
      </c>
      <c r="M1113" s="106">
        <v>1.0499999625608329E-3</v>
      </c>
      <c r="N1113" s="105">
        <v>25</v>
      </c>
      <c r="O1113" s="106">
        <v>1.730000018142164E-3</v>
      </c>
      <c r="P1113" s="106">
        <v>1.760000013746321E-3</v>
      </c>
      <c r="Q1113" s="105">
        <v>391</v>
      </c>
      <c r="R1113" s="106">
        <v>1.7199999419972301E-3</v>
      </c>
      <c r="S1113" s="107">
        <v>1.760000013746321E-3</v>
      </c>
    </row>
    <row r="1114" spans="1:19" x14ac:dyDescent="0.25">
      <c r="A1114" t="s">
        <v>331</v>
      </c>
      <c r="B1114" t="s">
        <v>347</v>
      </c>
      <c r="C1114" t="s">
        <v>347</v>
      </c>
      <c r="D1114" t="s">
        <v>347</v>
      </c>
      <c r="E1114" t="s">
        <v>216</v>
      </c>
      <c r="F1114" t="s">
        <v>217</v>
      </c>
      <c r="G1114" s="105">
        <v>10</v>
      </c>
      <c r="H1114" t="s">
        <v>353</v>
      </c>
      <c r="I1114" t="s">
        <v>430</v>
      </c>
      <c r="J1114" t="s">
        <v>436</v>
      </c>
      <c r="K1114" s="105">
        <v>28</v>
      </c>
      <c r="L1114" s="106">
        <v>1.4209999702870849E-2</v>
      </c>
      <c r="M1114" s="106">
        <v>1.467000041157007E-2</v>
      </c>
      <c r="N1114" s="105">
        <v>409</v>
      </c>
      <c r="O1114" s="106">
        <v>2.8249999508261681E-2</v>
      </c>
      <c r="P1114" s="106">
        <v>2.8720000758767131E-2</v>
      </c>
      <c r="Q1114" s="105">
        <v>6784</v>
      </c>
      <c r="R1114" s="106">
        <v>2.9829999431967739E-2</v>
      </c>
      <c r="S1114" s="107">
        <v>3.060000017285347E-2</v>
      </c>
    </row>
    <row r="1115" spans="1:19" x14ac:dyDescent="0.25">
      <c r="A1115" t="s">
        <v>331</v>
      </c>
      <c r="B1115" t="s">
        <v>347</v>
      </c>
      <c r="C1115" t="s">
        <v>347</v>
      </c>
      <c r="D1115" t="s">
        <v>347</v>
      </c>
      <c r="E1115" t="s">
        <v>216</v>
      </c>
      <c r="F1115" t="s">
        <v>217</v>
      </c>
      <c r="G1115" s="105">
        <v>10</v>
      </c>
      <c r="H1115" t="s">
        <v>353</v>
      </c>
      <c r="I1115" t="s">
        <v>430</v>
      </c>
      <c r="J1115" t="s">
        <v>431</v>
      </c>
      <c r="K1115" s="105">
        <v>486</v>
      </c>
      <c r="L1115" s="106">
        <v>0.24670000374317169</v>
      </c>
      <c r="M1115" s="106">
        <v>0.25457999110221857</v>
      </c>
      <c r="N1115" s="105">
        <v>4776</v>
      </c>
      <c r="O1115" s="106">
        <v>0.3298799991607666</v>
      </c>
      <c r="P1115" s="106">
        <v>0.33542001247406011</v>
      </c>
      <c r="Q1115" s="105">
        <v>77035</v>
      </c>
      <c r="R1115" s="106">
        <v>0.33867999911308289</v>
      </c>
      <c r="S1115" s="107">
        <v>0.3474699854850769</v>
      </c>
    </row>
    <row r="1116" spans="1:19" x14ac:dyDescent="0.25">
      <c r="A1116" t="s">
        <v>331</v>
      </c>
      <c r="B1116" t="s">
        <v>347</v>
      </c>
      <c r="C1116" t="s">
        <v>347</v>
      </c>
      <c r="D1116" t="s">
        <v>347</v>
      </c>
      <c r="E1116" t="s">
        <v>216</v>
      </c>
      <c r="F1116" t="s">
        <v>217</v>
      </c>
      <c r="G1116" s="105">
        <v>10</v>
      </c>
      <c r="H1116" t="s">
        <v>353</v>
      </c>
      <c r="I1116" t="s">
        <v>430</v>
      </c>
      <c r="J1116" t="s">
        <v>502</v>
      </c>
      <c r="K1116" s="105">
        <v>1142</v>
      </c>
      <c r="L1116" s="106">
        <v>0.57969999313354492</v>
      </c>
      <c r="M1116" s="106">
        <v>0.59821999073028564</v>
      </c>
      <c r="N1116" s="105">
        <v>7654</v>
      </c>
      <c r="O1116" s="106">
        <v>0.52865999937057495</v>
      </c>
      <c r="P1116" s="106">
        <v>0.5375400185585022</v>
      </c>
      <c r="Q1116" s="105">
        <v>114008</v>
      </c>
      <c r="R1116" s="106">
        <v>0.5012199878692627</v>
      </c>
      <c r="S1116" s="107">
        <v>0.51424002647399902</v>
      </c>
    </row>
    <row r="1117" spans="1:19" x14ac:dyDescent="0.25">
      <c r="A1117" t="s">
        <v>331</v>
      </c>
      <c r="B1117" t="s">
        <v>347</v>
      </c>
      <c r="C1117" t="s">
        <v>347</v>
      </c>
      <c r="D1117" t="s">
        <v>347</v>
      </c>
      <c r="E1117" t="s">
        <v>216</v>
      </c>
      <c r="F1117" t="s">
        <v>217</v>
      </c>
      <c r="G1117">
        <v>10</v>
      </c>
      <c r="H1117" t="s">
        <v>353</v>
      </c>
      <c r="I1117" t="s">
        <v>430</v>
      </c>
      <c r="J1117" t="s">
        <v>86</v>
      </c>
      <c r="K1117">
        <v>61</v>
      </c>
      <c r="L1117" s="106">
        <v>3.0959999188780781E-2</v>
      </c>
      <c r="N1117">
        <v>239</v>
      </c>
      <c r="O1117" s="106">
        <v>1.651000045239925E-2</v>
      </c>
      <c r="Q1117">
        <v>5756</v>
      </c>
      <c r="R1117" s="106">
        <v>2.5310000404715541E-2</v>
      </c>
    </row>
    <row r="1118" spans="1:19" x14ac:dyDescent="0.25">
      <c r="A1118" t="s">
        <v>331</v>
      </c>
      <c r="B1118" t="s">
        <v>347</v>
      </c>
      <c r="C1118" t="s">
        <v>347</v>
      </c>
      <c r="D1118" t="s">
        <v>347</v>
      </c>
      <c r="E1118" t="s">
        <v>216</v>
      </c>
      <c r="F1118" t="s">
        <v>217</v>
      </c>
      <c r="G1118" s="105">
        <v>10</v>
      </c>
      <c r="H1118" t="s">
        <v>353</v>
      </c>
      <c r="I1118" t="s">
        <v>401</v>
      </c>
      <c r="J1118" t="s">
        <v>405</v>
      </c>
      <c r="K1118" s="105">
        <v>1484</v>
      </c>
      <c r="L1118" s="106">
        <v>0.7533000111579895</v>
      </c>
      <c r="M1118" s="106">
        <v>0.7940099835395813</v>
      </c>
      <c r="N1118" s="105">
        <v>11036</v>
      </c>
      <c r="O1118" s="106">
        <v>0.76226001977920532</v>
      </c>
      <c r="P1118" s="106">
        <v>0.79303997755050659</v>
      </c>
      <c r="Q1118" s="105">
        <v>171311</v>
      </c>
      <c r="R1118" s="106">
        <v>0.75314998626708984</v>
      </c>
      <c r="S1118" s="107">
        <v>0.77806001901626587</v>
      </c>
    </row>
    <row r="1119" spans="1:19" x14ac:dyDescent="0.25">
      <c r="A1119" t="s">
        <v>331</v>
      </c>
      <c r="B1119" t="s">
        <v>347</v>
      </c>
      <c r="C1119" t="s">
        <v>347</v>
      </c>
      <c r="D1119" t="s">
        <v>347</v>
      </c>
      <c r="E1119" t="s">
        <v>216</v>
      </c>
      <c r="F1119" t="s">
        <v>217</v>
      </c>
      <c r="G1119" s="105">
        <v>10</v>
      </c>
      <c r="H1119" t="s">
        <v>353</v>
      </c>
      <c r="I1119" t="s">
        <v>401</v>
      </c>
      <c r="J1119" t="s">
        <v>412</v>
      </c>
      <c r="K1119" s="105">
        <v>188</v>
      </c>
      <c r="L1119" s="106">
        <v>9.5430001616477966E-2</v>
      </c>
      <c r="M1119" s="106">
        <v>0.1005899980664253</v>
      </c>
      <c r="N1119" s="105">
        <v>1393</v>
      </c>
      <c r="O1119" s="106">
        <v>9.6210002899169922E-2</v>
      </c>
      <c r="P1119" s="106">
        <v>0.100100003182888</v>
      </c>
      <c r="Q1119" s="105">
        <v>22313</v>
      </c>
      <c r="R1119" s="106">
        <v>9.8099999129772186E-2</v>
      </c>
      <c r="S1119" s="107">
        <v>0.10134000331163411</v>
      </c>
    </row>
    <row r="1120" spans="1:19" x14ac:dyDescent="0.25">
      <c r="A1120" t="s">
        <v>331</v>
      </c>
      <c r="B1120" t="s">
        <v>347</v>
      </c>
      <c r="C1120" t="s">
        <v>347</v>
      </c>
      <c r="D1120" t="s">
        <v>347</v>
      </c>
      <c r="E1120" t="s">
        <v>216</v>
      </c>
      <c r="F1120" t="s">
        <v>217</v>
      </c>
      <c r="G1120" s="105">
        <v>10</v>
      </c>
      <c r="H1120" t="s">
        <v>353</v>
      </c>
      <c r="I1120" t="s">
        <v>401</v>
      </c>
      <c r="J1120" t="s">
        <v>413</v>
      </c>
      <c r="K1120" s="105">
        <v>126</v>
      </c>
      <c r="L1120" s="106">
        <v>6.3960000872612E-2</v>
      </c>
      <c r="M1120" s="106">
        <v>6.7419998347759247E-2</v>
      </c>
      <c r="N1120" s="105">
        <v>908</v>
      </c>
      <c r="O1120" s="106">
        <v>6.2720000743865967E-2</v>
      </c>
      <c r="P1120" s="106">
        <v>6.5250001847743988E-2</v>
      </c>
      <c r="Q1120" s="105">
        <v>15680</v>
      </c>
      <c r="R1120" s="106">
        <v>6.8939998745918274E-2</v>
      </c>
      <c r="S1120" s="107">
        <v>7.1220003068447113E-2</v>
      </c>
    </row>
    <row r="1121" spans="1:19" x14ac:dyDescent="0.25">
      <c r="A1121" t="s">
        <v>331</v>
      </c>
      <c r="B1121" t="s">
        <v>347</v>
      </c>
      <c r="C1121" t="s">
        <v>347</v>
      </c>
      <c r="D1121" t="s">
        <v>347</v>
      </c>
      <c r="E1121" t="s">
        <v>216</v>
      </c>
      <c r="F1121" t="s">
        <v>217</v>
      </c>
      <c r="G1121" s="105">
        <v>10</v>
      </c>
      <c r="H1121" t="s">
        <v>353</v>
      </c>
      <c r="I1121" t="s">
        <v>401</v>
      </c>
      <c r="J1121" t="s">
        <v>441</v>
      </c>
      <c r="K1121" s="105">
        <v>101</v>
      </c>
      <c r="L1121" s="106">
        <v>5.1270000636577613E-2</v>
      </c>
      <c r="N1121" s="105">
        <v>562</v>
      </c>
      <c r="O1121" s="106">
        <v>3.8819998502731323E-2</v>
      </c>
      <c r="Q1121" s="105">
        <v>7283</v>
      </c>
      <c r="R1121" s="106">
        <v>3.2019998878240592E-2</v>
      </c>
      <c r="S1121" s="107"/>
    </row>
    <row r="1122" spans="1:19" x14ac:dyDescent="0.25">
      <c r="A1122" t="s">
        <v>331</v>
      </c>
      <c r="B1122" t="s">
        <v>347</v>
      </c>
      <c r="C1122" t="s">
        <v>347</v>
      </c>
      <c r="D1122" t="s">
        <v>347</v>
      </c>
      <c r="E1122" t="s">
        <v>216</v>
      </c>
      <c r="F1122" t="s">
        <v>217</v>
      </c>
      <c r="G1122" s="105">
        <v>10</v>
      </c>
      <c r="H1122" t="s">
        <v>353</v>
      </c>
      <c r="I1122" t="s">
        <v>401</v>
      </c>
      <c r="J1122" t="s">
        <v>414</v>
      </c>
      <c r="K1122" s="105">
        <v>71</v>
      </c>
      <c r="L1122" s="106">
        <v>3.604000061750412E-2</v>
      </c>
      <c r="M1122" s="106">
        <v>3.799000009894371E-2</v>
      </c>
      <c r="N1122" s="105">
        <v>579</v>
      </c>
      <c r="O1122" s="106">
        <v>3.9990000426769257E-2</v>
      </c>
      <c r="P1122" s="106">
        <v>4.1609998792409897E-2</v>
      </c>
      <c r="Q1122" s="105">
        <v>10872</v>
      </c>
      <c r="R1122" s="106">
        <v>4.7800000756978989E-2</v>
      </c>
      <c r="S1122" s="107">
        <v>4.9380000680685043E-2</v>
      </c>
    </row>
    <row r="1123" spans="1:19" x14ac:dyDescent="0.25">
      <c r="A1123" t="s">
        <v>331</v>
      </c>
      <c r="B1123" t="s">
        <v>347</v>
      </c>
      <c r="C1123" t="s">
        <v>347</v>
      </c>
      <c r="D1123" t="s">
        <v>347</v>
      </c>
      <c r="E1123" t="s">
        <v>266</v>
      </c>
      <c r="F1123" t="s">
        <v>338</v>
      </c>
      <c r="G1123" s="105">
        <v>10</v>
      </c>
      <c r="H1123" t="s">
        <v>353</v>
      </c>
      <c r="I1123" t="s">
        <v>349</v>
      </c>
      <c r="J1123" t="s">
        <v>350</v>
      </c>
      <c r="K1123" s="105">
        <v>2</v>
      </c>
      <c r="L1123" s="106">
        <v>1.829999964684248E-3</v>
      </c>
      <c r="N1123" s="105">
        <v>58</v>
      </c>
      <c r="O1123" s="106">
        <v>4.0099998004734516E-3</v>
      </c>
      <c r="Q1123" s="105">
        <v>1130</v>
      </c>
      <c r="R1123" s="106">
        <v>4.9700001254677773E-3</v>
      </c>
      <c r="S1123" s="107"/>
    </row>
    <row r="1124" spans="1:19" x14ac:dyDescent="0.25">
      <c r="A1124" t="s">
        <v>331</v>
      </c>
      <c r="B1124" t="s">
        <v>347</v>
      </c>
      <c r="C1124" t="s">
        <v>347</v>
      </c>
      <c r="D1124" t="s">
        <v>347</v>
      </c>
      <c r="E1124" t="s">
        <v>266</v>
      </c>
      <c r="F1124" t="s">
        <v>338</v>
      </c>
      <c r="G1124" s="105">
        <v>10</v>
      </c>
      <c r="H1124" t="s">
        <v>353</v>
      </c>
      <c r="I1124" t="s">
        <v>349</v>
      </c>
      <c r="J1124" t="s">
        <v>368</v>
      </c>
      <c r="K1124" s="105">
        <v>27</v>
      </c>
      <c r="L1124" s="106">
        <v>2.473000064492226E-2</v>
      </c>
      <c r="N1124" s="105">
        <v>480</v>
      </c>
      <c r="O1124" s="106">
        <v>3.3149998635053628E-2</v>
      </c>
      <c r="Q1124" s="105">
        <v>8418</v>
      </c>
      <c r="R1124" s="106">
        <v>3.700999915599823E-2</v>
      </c>
      <c r="S1124" s="107"/>
    </row>
    <row r="1125" spans="1:19" x14ac:dyDescent="0.25">
      <c r="A1125" t="s">
        <v>331</v>
      </c>
      <c r="B1125" t="s">
        <v>347</v>
      </c>
      <c r="C1125" t="s">
        <v>347</v>
      </c>
      <c r="D1125" t="s">
        <v>347</v>
      </c>
      <c r="E1125" t="s">
        <v>266</v>
      </c>
      <c r="F1125" t="s">
        <v>338</v>
      </c>
      <c r="G1125" s="105">
        <v>10</v>
      </c>
      <c r="H1125" t="s">
        <v>353</v>
      </c>
      <c r="I1125" t="s">
        <v>349</v>
      </c>
      <c r="J1125" t="s">
        <v>369</v>
      </c>
      <c r="K1125" s="105">
        <v>93</v>
      </c>
      <c r="L1125" s="106">
        <v>8.5160002112388611E-2</v>
      </c>
      <c r="N1125" s="105">
        <v>1547</v>
      </c>
      <c r="O1125" s="106">
        <v>0.1068499982357025</v>
      </c>
      <c r="Q1125" s="105">
        <v>27454</v>
      </c>
      <c r="R1125" s="106">
        <v>0.1207000017166138</v>
      </c>
      <c r="S1125" s="107"/>
    </row>
    <row r="1126" spans="1:19" x14ac:dyDescent="0.25">
      <c r="A1126" t="s">
        <v>331</v>
      </c>
      <c r="B1126" t="s">
        <v>347</v>
      </c>
      <c r="C1126" t="s">
        <v>347</v>
      </c>
      <c r="D1126" t="s">
        <v>347</v>
      </c>
      <c r="E1126" t="s">
        <v>266</v>
      </c>
      <c r="F1126" t="s">
        <v>338</v>
      </c>
      <c r="G1126" s="105">
        <v>10</v>
      </c>
      <c r="H1126" t="s">
        <v>353</v>
      </c>
      <c r="I1126" t="s">
        <v>349</v>
      </c>
      <c r="J1126" t="s">
        <v>370</v>
      </c>
      <c r="K1126" s="105">
        <v>230</v>
      </c>
      <c r="L1126" s="106">
        <v>0.21062000095844269</v>
      </c>
      <c r="N1126" s="105">
        <v>3348</v>
      </c>
      <c r="O1126" s="106">
        <v>0.23125000298023221</v>
      </c>
      <c r="Q1126" s="105">
        <v>55879</v>
      </c>
      <c r="R1126" s="106">
        <v>0.24567000567913061</v>
      </c>
      <c r="S1126" s="107"/>
    </row>
    <row r="1127" spans="1:19" x14ac:dyDescent="0.25">
      <c r="A1127" t="s">
        <v>331</v>
      </c>
      <c r="B1127" t="s">
        <v>347</v>
      </c>
      <c r="C1127" t="s">
        <v>347</v>
      </c>
      <c r="D1127" t="s">
        <v>347</v>
      </c>
      <c r="E1127" t="s">
        <v>266</v>
      </c>
      <c r="F1127" t="s">
        <v>338</v>
      </c>
      <c r="G1127" s="105">
        <v>10</v>
      </c>
      <c r="H1127" t="s">
        <v>353</v>
      </c>
      <c r="I1127" t="s">
        <v>349</v>
      </c>
      <c r="J1127" t="s">
        <v>371</v>
      </c>
      <c r="K1127" s="105">
        <v>303</v>
      </c>
      <c r="L1127" s="106">
        <v>0.27746999263763428</v>
      </c>
      <c r="N1127" s="105">
        <v>3636</v>
      </c>
      <c r="O1127" s="106">
        <v>0.25113999843597412</v>
      </c>
      <c r="Q1127" s="105">
        <v>57982</v>
      </c>
      <c r="R1127" s="106">
        <v>0.25490999221801758</v>
      </c>
      <c r="S1127" s="107"/>
    </row>
    <row r="1128" spans="1:19" x14ac:dyDescent="0.25">
      <c r="A1128" t="s">
        <v>331</v>
      </c>
      <c r="B1128" t="s">
        <v>347</v>
      </c>
      <c r="C1128" t="s">
        <v>347</v>
      </c>
      <c r="D1128" t="s">
        <v>347</v>
      </c>
      <c r="E1128" t="s">
        <v>266</v>
      </c>
      <c r="F1128" t="s">
        <v>338</v>
      </c>
      <c r="G1128">
        <v>10</v>
      </c>
      <c r="H1128" t="s">
        <v>353</v>
      </c>
      <c r="I1128" t="s">
        <v>349</v>
      </c>
      <c r="J1128" t="s">
        <v>372</v>
      </c>
      <c r="K1128">
        <v>235</v>
      </c>
      <c r="L1128" s="106">
        <v>0.21520000696182251</v>
      </c>
      <c r="N1128">
        <v>3104</v>
      </c>
      <c r="O1128" s="106">
        <v>0.21438999474048609</v>
      </c>
      <c r="Q1128">
        <v>44765</v>
      </c>
      <c r="R1128" s="106">
        <v>0.19679999351501459</v>
      </c>
    </row>
    <row r="1129" spans="1:19" x14ac:dyDescent="0.25">
      <c r="A1129" t="s">
        <v>331</v>
      </c>
      <c r="B1129" t="s">
        <v>347</v>
      </c>
      <c r="C1129" t="s">
        <v>347</v>
      </c>
      <c r="D1129" t="s">
        <v>347</v>
      </c>
      <c r="E1129" t="s">
        <v>266</v>
      </c>
      <c r="F1129" t="s">
        <v>338</v>
      </c>
      <c r="G1129">
        <v>10</v>
      </c>
      <c r="H1129" t="s">
        <v>353</v>
      </c>
      <c r="I1129" t="s">
        <v>349</v>
      </c>
      <c r="J1129" t="s">
        <v>373</v>
      </c>
      <c r="K1129">
        <v>202</v>
      </c>
      <c r="L1129" s="106">
        <v>0.18498000502586359</v>
      </c>
      <c r="N1129">
        <v>2305</v>
      </c>
      <c r="O1129" s="106">
        <v>0.15920999646186829</v>
      </c>
      <c r="Q1129">
        <v>31831</v>
      </c>
      <c r="R1129" s="106">
        <v>0.1399399936199188</v>
      </c>
    </row>
    <row r="1130" spans="1:19" x14ac:dyDescent="0.25">
      <c r="A1130" t="s">
        <v>331</v>
      </c>
      <c r="B1130" t="s">
        <v>347</v>
      </c>
      <c r="C1130" t="s">
        <v>347</v>
      </c>
      <c r="D1130" t="s">
        <v>347</v>
      </c>
      <c r="E1130" t="s">
        <v>266</v>
      </c>
      <c r="F1130" t="s">
        <v>338</v>
      </c>
      <c r="G1130" s="105">
        <v>10</v>
      </c>
      <c r="H1130" t="s">
        <v>353</v>
      </c>
      <c r="I1130" t="s">
        <v>438</v>
      </c>
      <c r="J1130" t="s">
        <v>48</v>
      </c>
      <c r="K1130" s="105">
        <v>875</v>
      </c>
      <c r="L1130" s="106">
        <v>0.80128002166748047</v>
      </c>
      <c r="M1130" s="106">
        <v>0.80794000625610352</v>
      </c>
      <c r="N1130" s="105">
        <v>11915</v>
      </c>
      <c r="O1130" s="106">
        <v>0.82296997308731079</v>
      </c>
      <c r="P1130" s="106">
        <v>0.85620999336242676</v>
      </c>
      <c r="Q1130" s="105">
        <v>186401</v>
      </c>
      <c r="R1130" s="106">
        <v>0.81949001550674438</v>
      </c>
      <c r="S1130" s="107">
        <v>0.8465999960899353</v>
      </c>
    </row>
    <row r="1131" spans="1:19" x14ac:dyDescent="0.25">
      <c r="A1131" t="s">
        <v>331</v>
      </c>
      <c r="B1131" t="s">
        <v>347</v>
      </c>
      <c r="C1131" t="s">
        <v>347</v>
      </c>
      <c r="D1131" t="s">
        <v>347</v>
      </c>
      <c r="E1131" t="s">
        <v>266</v>
      </c>
      <c r="F1131" t="s">
        <v>338</v>
      </c>
      <c r="G1131" s="105">
        <v>10</v>
      </c>
      <c r="H1131" t="s">
        <v>353</v>
      </c>
      <c r="I1131" t="s">
        <v>438</v>
      </c>
      <c r="J1131" t="s">
        <v>42</v>
      </c>
      <c r="K1131" s="105">
        <v>127</v>
      </c>
      <c r="L1131" s="106">
        <v>0.1163000017404556</v>
      </c>
      <c r="M1131" s="106">
        <v>0.1172700002789497</v>
      </c>
      <c r="N1131" s="105">
        <v>1253</v>
      </c>
      <c r="O1131" s="106">
        <v>8.6549997329711914E-2</v>
      </c>
      <c r="P1131" s="106">
        <v>9.0039998292922974E-2</v>
      </c>
      <c r="Q1131" s="105">
        <v>20350</v>
      </c>
      <c r="R1131" s="106">
        <v>8.9469999074935913E-2</v>
      </c>
      <c r="S1131" s="107">
        <v>9.2430002987384796E-2</v>
      </c>
    </row>
    <row r="1132" spans="1:19" x14ac:dyDescent="0.25">
      <c r="A1132" t="s">
        <v>331</v>
      </c>
      <c r="B1132" t="s">
        <v>347</v>
      </c>
      <c r="C1132" t="s">
        <v>347</v>
      </c>
      <c r="D1132" t="s">
        <v>347</v>
      </c>
      <c r="E1132" t="s">
        <v>266</v>
      </c>
      <c r="F1132" t="s">
        <v>338</v>
      </c>
      <c r="G1132">
        <v>10</v>
      </c>
      <c r="H1132" t="s">
        <v>353</v>
      </c>
      <c r="I1132" t="s">
        <v>438</v>
      </c>
      <c r="J1132" t="s">
        <v>374</v>
      </c>
      <c r="K1132">
        <v>81</v>
      </c>
      <c r="L1132" s="106">
        <v>7.4179999530315399E-2</v>
      </c>
      <c r="M1132" s="106">
        <v>7.4790000915527344E-2</v>
      </c>
      <c r="N1132">
        <v>748</v>
      </c>
      <c r="O1132" s="106">
        <v>5.1660001277923577E-2</v>
      </c>
      <c r="P1132" s="106">
        <v>5.3750000894069672E-2</v>
      </c>
      <c r="Q1132">
        <v>13425</v>
      </c>
      <c r="R1132" s="106">
        <v>5.9020001441240311E-2</v>
      </c>
      <c r="S1132" s="106">
        <v>6.0970000922679901E-2</v>
      </c>
    </row>
    <row r="1133" spans="1:19" x14ac:dyDescent="0.25">
      <c r="A1133" t="s">
        <v>331</v>
      </c>
      <c r="B1133" t="s">
        <v>347</v>
      </c>
      <c r="C1133" t="s">
        <v>347</v>
      </c>
      <c r="D1133" t="s">
        <v>347</v>
      </c>
      <c r="E1133" t="s">
        <v>266</v>
      </c>
      <c r="F1133" t="s">
        <v>338</v>
      </c>
      <c r="G1133">
        <v>10</v>
      </c>
      <c r="H1133" t="s">
        <v>353</v>
      </c>
      <c r="I1133" t="s">
        <v>438</v>
      </c>
      <c r="J1133" t="s">
        <v>86</v>
      </c>
      <c r="K1133">
        <v>9</v>
      </c>
      <c r="L1133" s="106">
        <v>8.24000034481287E-3</v>
      </c>
      <c r="N1133">
        <v>562</v>
      </c>
      <c r="O1133" s="106">
        <v>3.8819998502731323E-2</v>
      </c>
      <c r="Q1133">
        <v>7283</v>
      </c>
      <c r="R1133" s="106">
        <v>3.2019998878240592E-2</v>
      </c>
    </row>
    <row r="1134" spans="1:19" x14ac:dyDescent="0.25">
      <c r="A1134" t="s">
        <v>331</v>
      </c>
      <c r="B1134" t="s">
        <v>347</v>
      </c>
      <c r="C1134" t="s">
        <v>347</v>
      </c>
      <c r="D1134" t="s">
        <v>347</v>
      </c>
      <c r="E1134" t="s">
        <v>266</v>
      </c>
      <c r="F1134" t="s">
        <v>338</v>
      </c>
      <c r="G1134" s="105">
        <v>10</v>
      </c>
      <c r="H1134" t="s">
        <v>353</v>
      </c>
      <c r="I1134" t="s">
        <v>375</v>
      </c>
      <c r="J1134" t="s">
        <v>376</v>
      </c>
      <c r="K1134" s="105">
        <v>221</v>
      </c>
      <c r="L1134" s="106">
        <v>0.20238000154495239</v>
      </c>
      <c r="N1134" s="105">
        <v>3012</v>
      </c>
      <c r="O1134" s="106">
        <v>0.20803999900817871</v>
      </c>
      <c r="Q1134" s="105">
        <v>47189</v>
      </c>
      <c r="R1134" s="106">
        <v>0.20746000111103061</v>
      </c>
      <c r="S1134" s="107"/>
    </row>
    <row r="1135" spans="1:19" x14ac:dyDescent="0.25">
      <c r="A1135" t="s">
        <v>331</v>
      </c>
      <c r="B1135" t="s">
        <v>347</v>
      </c>
      <c r="C1135" t="s">
        <v>347</v>
      </c>
      <c r="D1135" t="s">
        <v>347</v>
      </c>
      <c r="E1135" t="s">
        <v>266</v>
      </c>
      <c r="F1135" t="s">
        <v>338</v>
      </c>
      <c r="G1135">
        <v>10</v>
      </c>
      <c r="H1135" t="s">
        <v>353</v>
      </c>
      <c r="I1135" t="s">
        <v>375</v>
      </c>
      <c r="J1135" t="s">
        <v>377</v>
      </c>
      <c r="K1135">
        <v>247</v>
      </c>
      <c r="L1135" s="106">
        <v>0.2261900007724762</v>
      </c>
      <c r="N1135">
        <v>3014</v>
      </c>
      <c r="O1135" s="106">
        <v>0.20817999541759491</v>
      </c>
      <c r="Q1135">
        <v>47420</v>
      </c>
      <c r="R1135" s="106">
        <v>0.20848000049591059</v>
      </c>
    </row>
    <row r="1136" spans="1:19" x14ac:dyDescent="0.25">
      <c r="A1136" t="s">
        <v>331</v>
      </c>
      <c r="B1136" t="s">
        <v>347</v>
      </c>
      <c r="C1136" t="s">
        <v>347</v>
      </c>
      <c r="D1136" t="s">
        <v>347</v>
      </c>
      <c r="E1136" t="s">
        <v>266</v>
      </c>
      <c r="F1136" t="s">
        <v>338</v>
      </c>
      <c r="G1136">
        <v>10</v>
      </c>
      <c r="H1136" t="s">
        <v>353</v>
      </c>
      <c r="I1136" t="s">
        <v>375</v>
      </c>
      <c r="J1136" t="s">
        <v>378</v>
      </c>
      <c r="K1136">
        <v>181</v>
      </c>
      <c r="L1136" s="106">
        <v>0.1657499969005585</v>
      </c>
      <c r="N1136">
        <v>2478</v>
      </c>
      <c r="O1136" s="106">
        <v>0.17115999758243561</v>
      </c>
      <c r="Q1136">
        <v>37332</v>
      </c>
      <c r="R1136" s="106">
        <v>0.1641300022602081</v>
      </c>
    </row>
    <row r="1137" spans="1:19" x14ac:dyDescent="0.25">
      <c r="A1137" t="s">
        <v>331</v>
      </c>
      <c r="B1137" t="s">
        <v>347</v>
      </c>
      <c r="C1137" t="s">
        <v>347</v>
      </c>
      <c r="D1137" t="s">
        <v>347</v>
      </c>
      <c r="E1137" t="s">
        <v>266</v>
      </c>
      <c r="F1137" t="s">
        <v>338</v>
      </c>
      <c r="G1137">
        <v>10</v>
      </c>
      <c r="H1137" t="s">
        <v>353</v>
      </c>
      <c r="I1137" t="s">
        <v>375</v>
      </c>
      <c r="J1137" t="s">
        <v>379</v>
      </c>
      <c r="K1137">
        <v>220</v>
      </c>
      <c r="L1137" s="106">
        <v>0.20147000253200531</v>
      </c>
      <c r="N1137">
        <v>3078</v>
      </c>
      <c r="O1137" s="106">
        <v>0.2125999927520752</v>
      </c>
      <c r="Q1137">
        <v>47525</v>
      </c>
      <c r="R1137" s="106">
        <v>0.20893999934196469</v>
      </c>
    </row>
    <row r="1138" spans="1:19" x14ac:dyDescent="0.25">
      <c r="A1138" t="s">
        <v>331</v>
      </c>
      <c r="B1138" t="s">
        <v>347</v>
      </c>
      <c r="C1138" t="s">
        <v>347</v>
      </c>
      <c r="D1138" t="s">
        <v>347</v>
      </c>
      <c r="E1138" t="s">
        <v>266</v>
      </c>
      <c r="F1138" t="s">
        <v>338</v>
      </c>
      <c r="G1138" s="105">
        <v>10</v>
      </c>
      <c r="H1138" t="s">
        <v>353</v>
      </c>
      <c r="I1138" t="s">
        <v>375</v>
      </c>
      <c r="J1138" t="s">
        <v>380</v>
      </c>
      <c r="K1138" s="105">
        <v>223</v>
      </c>
      <c r="L1138" s="106">
        <v>0.2042099982500076</v>
      </c>
      <c r="N1138" s="105">
        <v>2896</v>
      </c>
      <c r="O1138" s="106">
        <v>0.20002999901771551</v>
      </c>
      <c r="Q1138" s="105">
        <v>47993</v>
      </c>
      <c r="R1138" s="106">
        <v>0.210999995470047</v>
      </c>
      <c r="S1138" s="107"/>
    </row>
    <row r="1139" spans="1:19" x14ac:dyDescent="0.25">
      <c r="A1139" t="s">
        <v>331</v>
      </c>
      <c r="B1139" t="s">
        <v>347</v>
      </c>
      <c r="C1139" t="s">
        <v>347</v>
      </c>
      <c r="D1139" t="s">
        <v>347</v>
      </c>
      <c r="E1139" t="s">
        <v>266</v>
      </c>
      <c r="F1139" t="s">
        <v>338</v>
      </c>
      <c r="G1139">
        <v>10</v>
      </c>
      <c r="H1139" t="s">
        <v>353</v>
      </c>
      <c r="I1139" t="s">
        <v>381</v>
      </c>
      <c r="J1139" t="s">
        <v>382</v>
      </c>
      <c r="K1139">
        <v>23</v>
      </c>
      <c r="L1139" s="106">
        <v>2.1059999242424961E-2</v>
      </c>
      <c r="M1139" s="106">
        <v>2.285999990999699E-2</v>
      </c>
      <c r="N1139">
        <v>339</v>
      </c>
      <c r="O1139" s="106">
        <v>2.3409999907016751E-2</v>
      </c>
      <c r="P1139" s="106">
        <v>2.8640000149607658E-2</v>
      </c>
      <c r="Q1139">
        <v>5423</v>
      </c>
      <c r="R1139" s="106">
        <v>2.384000085294247E-2</v>
      </c>
      <c r="S1139" s="106">
        <v>3.0780000612139698E-2</v>
      </c>
    </row>
    <row r="1140" spans="1:19" x14ac:dyDescent="0.25">
      <c r="A1140" t="s">
        <v>331</v>
      </c>
      <c r="B1140" t="s">
        <v>347</v>
      </c>
      <c r="C1140" t="s">
        <v>347</v>
      </c>
      <c r="D1140" t="s">
        <v>347</v>
      </c>
      <c r="E1140" t="s">
        <v>266</v>
      </c>
      <c r="F1140" t="s">
        <v>338</v>
      </c>
      <c r="G1140" s="105">
        <v>10</v>
      </c>
      <c r="H1140" t="s">
        <v>353</v>
      </c>
      <c r="I1140" t="s">
        <v>381</v>
      </c>
      <c r="J1140" t="s">
        <v>383</v>
      </c>
      <c r="K1140" s="105">
        <v>131</v>
      </c>
      <c r="L1140" s="106">
        <v>0.1199600026011467</v>
      </c>
      <c r="M1140" s="106">
        <v>0.13021999597549441</v>
      </c>
      <c r="N1140" s="105">
        <v>1357</v>
      </c>
      <c r="O1140" s="106">
        <v>9.3730002641677856E-2</v>
      </c>
      <c r="P1140" s="106">
        <v>0.11462999880313871</v>
      </c>
      <c r="Q1140" s="105">
        <v>26007</v>
      </c>
      <c r="R1140" s="106">
        <v>0.11433999985456469</v>
      </c>
      <c r="S1140" s="107">
        <v>0.1476300060749054</v>
      </c>
    </row>
    <row r="1141" spans="1:19" x14ac:dyDescent="0.25">
      <c r="A1141" t="s">
        <v>331</v>
      </c>
      <c r="B1141" t="s">
        <v>347</v>
      </c>
      <c r="C1141" t="s">
        <v>347</v>
      </c>
      <c r="D1141" t="s">
        <v>347</v>
      </c>
      <c r="E1141" t="s">
        <v>266</v>
      </c>
      <c r="F1141" t="s">
        <v>338</v>
      </c>
      <c r="G1141" s="105">
        <v>10</v>
      </c>
      <c r="H1141" t="s">
        <v>353</v>
      </c>
      <c r="I1141" t="s">
        <v>381</v>
      </c>
      <c r="J1141" t="s">
        <v>384</v>
      </c>
      <c r="K1141" s="105">
        <v>852</v>
      </c>
      <c r="L1141" s="106">
        <v>0.78021997213363647</v>
      </c>
      <c r="M1141" s="106">
        <v>0.84692001342773438</v>
      </c>
      <c r="N1141" s="105">
        <v>10142</v>
      </c>
      <c r="O1141" s="106">
        <v>0.70051002502441406</v>
      </c>
      <c r="P1141" s="106">
        <v>0.85672998428344727</v>
      </c>
      <c r="Q1141" s="105">
        <v>144739</v>
      </c>
      <c r="R1141" s="106">
        <v>0.6363300085067749</v>
      </c>
      <c r="S1141" s="107">
        <v>0.82159000635147095</v>
      </c>
    </row>
    <row r="1142" spans="1:19" x14ac:dyDescent="0.25">
      <c r="A1142" t="s">
        <v>331</v>
      </c>
      <c r="B1142" t="s">
        <v>347</v>
      </c>
      <c r="C1142" t="s">
        <v>347</v>
      </c>
      <c r="D1142" t="s">
        <v>347</v>
      </c>
      <c r="E1142" t="s">
        <v>266</v>
      </c>
      <c r="F1142" t="s">
        <v>338</v>
      </c>
      <c r="G1142">
        <v>10</v>
      </c>
      <c r="H1142" t="s">
        <v>353</v>
      </c>
      <c r="I1142" t="s">
        <v>381</v>
      </c>
      <c r="J1142" t="s">
        <v>385</v>
      </c>
      <c r="K1142">
        <v>86</v>
      </c>
      <c r="L1142" s="106">
        <v>7.8749999403953552E-2</v>
      </c>
      <c r="N1142">
        <v>2640</v>
      </c>
      <c r="O1142" s="106">
        <v>0.18234999477863309</v>
      </c>
      <c r="Q1142">
        <v>51290</v>
      </c>
      <c r="R1142" s="106">
        <v>0.22549000382423401</v>
      </c>
    </row>
    <row r="1143" spans="1:19" x14ac:dyDescent="0.25">
      <c r="A1143" t="s">
        <v>331</v>
      </c>
      <c r="B1143" t="s">
        <v>347</v>
      </c>
      <c r="C1143" t="s">
        <v>347</v>
      </c>
      <c r="D1143" t="s">
        <v>347</v>
      </c>
      <c r="E1143" t="s">
        <v>266</v>
      </c>
      <c r="F1143" t="s">
        <v>338</v>
      </c>
      <c r="G1143" s="105">
        <v>10</v>
      </c>
      <c r="H1143" t="s">
        <v>353</v>
      </c>
      <c r="I1143" t="s">
        <v>386</v>
      </c>
      <c r="J1143" t="s">
        <v>387</v>
      </c>
      <c r="K1143" s="105">
        <v>11</v>
      </c>
      <c r="L1143" s="106">
        <v>1.0069999843835831E-2</v>
      </c>
      <c r="M1143" s="106">
        <v>1.0110000148415571E-2</v>
      </c>
      <c r="N1143" s="105">
        <v>337</v>
      </c>
      <c r="O1143" s="106">
        <v>2.3280000314116481E-2</v>
      </c>
      <c r="P1143" s="106">
        <v>2.3739999160170559E-2</v>
      </c>
      <c r="Q1143" s="105">
        <v>12181</v>
      </c>
      <c r="R1143" s="106">
        <v>5.3550001233816147E-2</v>
      </c>
      <c r="S1143" s="107">
        <v>5.4999999701976783E-2</v>
      </c>
    </row>
    <row r="1144" spans="1:19" x14ac:dyDescent="0.25">
      <c r="A1144" t="s">
        <v>331</v>
      </c>
      <c r="B1144" t="s">
        <v>347</v>
      </c>
      <c r="C1144" t="s">
        <v>347</v>
      </c>
      <c r="D1144" t="s">
        <v>347</v>
      </c>
      <c r="E1144" t="s">
        <v>266</v>
      </c>
      <c r="F1144" t="s">
        <v>338</v>
      </c>
      <c r="G1144" s="105">
        <v>10</v>
      </c>
      <c r="H1144" t="s">
        <v>353</v>
      </c>
      <c r="I1144" t="s">
        <v>386</v>
      </c>
      <c r="J1144" t="s">
        <v>388</v>
      </c>
      <c r="K1144" s="105">
        <v>2</v>
      </c>
      <c r="L1144" s="106">
        <v>1.829999964684248E-3</v>
      </c>
      <c r="M1144" s="106">
        <v>1.8400000408291821E-3</v>
      </c>
      <c r="N1144" s="105">
        <v>127</v>
      </c>
      <c r="O1144" s="106">
        <v>8.7700001895427704E-3</v>
      </c>
      <c r="P1144" s="106">
        <v>8.9499996975064278E-3</v>
      </c>
      <c r="Q1144" s="105">
        <v>6321</v>
      </c>
      <c r="R1144" s="106">
        <v>2.77900006622076E-2</v>
      </c>
      <c r="S1144" s="107">
        <v>2.8540000319480899E-2</v>
      </c>
    </row>
    <row r="1145" spans="1:19" x14ac:dyDescent="0.25">
      <c r="A1145" t="s">
        <v>331</v>
      </c>
      <c r="B1145" t="s">
        <v>347</v>
      </c>
      <c r="C1145" t="s">
        <v>347</v>
      </c>
      <c r="D1145" t="s">
        <v>347</v>
      </c>
      <c r="E1145" t="s">
        <v>266</v>
      </c>
      <c r="F1145" t="s">
        <v>338</v>
      </c>
      <c r="G1145" s="105">
        <v>10</v>
      </c>
      <c r="H1145" t="s">
        <v>353</v>
      </c>
      <c r="I1145" t="s">
        <v>386</v>
      </c>
      <c r="J1145" t="s">
        <v>85</v>
      </c>
      <c r="K1145" s="105">
        <v>2</v>
      </c>
      <c r="L1145" s="106">
        <v>1.829999964684248E-3</v>
      </c>
      <c r="M1145" s="106">
        <v>1.8400000408291821E-3</v>
      </c>
      <c r="N1145" s="105">
        <v>259</v>
      </c>
      <c r="O1145" s="106">
        <v>1.789000071585178E-2</v>
      </c>
      <c r="P1145" s="106">
        <v>1.8239999189972881E-2</v>
      </c>
      <c r="Q1145" s="105">
        <v>4872</v>
      </c>
      <c r="R1145" s="106">
        <v>2.1420000120997429E-2</v>
      </c>
      <c r="S1145" s="107">
        <v>2.199999988079071E-2</v>
      </c>
    </row>
    <row r="1146" spans="1:19" x14ac:dyDescent="0.25">
      <c r="A1146" t="s">
        <v>331</v>
      </c>
      <c r="B1146" t="s">
        <v>347</v>
      </c>
      <c r="C1146" t="s">
        <v>347</v>
      </c>
      <c r="D1146" t="s">
        <v>347</v>
      </c>
      <c r="E1146" t="s">
        <v>266</v>
      </c>
      <c r="F1146" t="s">
        <v>338</v>
      </c>
      <c r="G1146">
        <v>10</v>
      </c>
      <c r="H1146" t="s">
        <v>353</v>
      </c>
      <c r="I1146" t="s">
        <v>386</v>
      </c>
      <c r="J1146" t="s">
        <v>389</v>
      </c>
      <c r="K1146">
        <v>2</v>
      </c>
      <c r="L1146" s="106">
        <v>1.829999964684248E-3</v>
      </c>
      <c r="M1146" s="106">
        <v>1.8400000408291821E-3</v>
      </c>
      <c r="N1146">
        <v>177</v>
      </c>
      <c r="O1146" s="106">
        <v>1.223000045865774E-2</v>
      </c>
      <c r="P1146" s="106">
        <v>1.2470000423490999E-2</v>
      </c>
      <c r="Q1146">
        <v>4049</v>
      </c>
      <c r="R1146" s="106">
        <v>1.779999956488609E-2</v>
      </c>
      <c r="S1146" s="106">
        <v>1.8279999494552609E-2</v>
      </c>
    </row>
    <row r="1147" spans="1:19" x14ac:dyDescent="0.25">
      <c r="A1147" t="s">
        <v>331</v>
      </c>
      <c r="B1147" t="s">
        <v>347</v>
      </c>
      <c r="C1147" t="s">
        <v>347</v>
      </c>
      <c r="D1147" t="s">
        <v>347</v>
      </c>
      <c r="E1147" t="s">
        <v>266</v>
      </c>
      <c r="F1147" t="s">
        <v>338</v>
      </c>
      <c r="G1147" s="105">
        <v>10</v>
      </c>
      <c r="H1147" t="s">
        <v>353</v>
      </c>
      <c r="I1147" t="s">
        <v>386</v>
      </c>
      <c r="J1147" t="s">
        <v>86</v>
      </c>
      <c r="K1147" s="105">
        <v>4</v>
      </c>
      <c r="L1147" s="106">
        <v>3.6599999293684959E-3</v>
      </c>
      <c r="N1147" s="105">
        <v>281</v>
      </c>
      <c r="O1147" s="106">
        <v>1.9409999251365662E-2</v>
      </c>
      <c r="Q1147" s="105">
        <v>5972</v>
      </c>
      <c r="R1147" s="106">
        <v>2.6259999722242359E-2</v>
      </c>
      <c r="S1147" s="107"/>
    </row>
    <row r="1148" spans="1:19" x14ac:dyDescent="0.25">
      <c r="A1148" t="s">
        <v>331</v>
      </c>
      <c r="B1148" t="s">
        <v>347</v>
      </c>
      <c r="C1148" t="s">
        <v>347</v>
      </c>
      <c r="D1148" t="s">
        <v>347</v>
      </c>
      <c r="E1148" t="s">
        <v>266</v>
      </c>
      <c r="F1148" t="s">
        <v>338</v>
      </c>
      <c r="G1148" s="105">
        <v>10</v>
      </c>
      <c r="H1148" t="s">
        <v>353</v>
      </c>
      <c r="I1148" t="s">
        <v>386</v>
      </c>
      <c r="J1148" t="s">
        <v>84</v>
      </c>
      <c r="K1148" s="105">
        <v>1071</v>
      </c>
      <c r="L1148" s="106">
        <v>0.98076999187469482</v>
      </c>
      <c r="M1148" s="106">
        <v>0.98436999320983887</v>
      </c>
      <c r="N1148" s="105">
        <v>13297</v>
      </c>
      <c r="O1148" s="106">
        <v>0.91842997074127197</v>
      </c>
      <c r="P1148" s="106">
        <v>0.93660998344421387</v>
      </c>
      <c r="Q1148" s="105">
        <v>194064</v>
      </c>
      <c r="R1148" s="106">
        <v>0.85317999124526978</v>
      </c>
      <c r="S1148" s="107">
        <v>0.87619000673294067</v>
      </c>
    </row>
    <row r="1149" spans="1:19" x14ac:dyDescent="0.25">
      <c r="A1149" t="s">
        <v>331</v>
      </c>
      <c r="B1149" t="s">
        <v>347</v>
      </c>
      <c r="C1149" t="s">
        <v>347</v>
      </c>
      <c r="D1149" t="s">
        <v>347</v>
      </c>
      <c r="E1149" t="s">
        <v>266</v>
      </c>
      <c r="F1149" t="s">
        <v>338</v>
      </c>
      <c r="G1149">
        <v>10</v>
      </c>
      <c r="H1149" t="s">
        <v>353</v>
      </c>
      <c r="I1149" t="s">
        <v>419</v>
      </c>
      <c r="J1149" t="s">
        <v>390</v>
      </c>
      <c r="K1149">
        <v>86</v>
      </c>
      <c r="L1149" s="106">
        <v>7.8749999403953552E-2</v>
      </c>
      <c r="N1149">
        <v>2640</v>
      </c>
      <c r="O1149" s="106">
        <v>0.18234999477863309</v>
      </c>
      <c r="Q1149">
        <v>51290</v>
      </c>
      <c r="R1149" s="106">
        <v>0.22549000382423401</v>
      </c>
    </row>
    <row r="1150" spans="1:19" x14ac:dyDescent="0.25">
      <c r="A1150" t="s">
        <v>331</v>
      </c>
      <c r="B1150" t="s">
        <v>347</v>
      </c>
      <c r="C1150" t="s">
        <v>347</v>
      </c>
      <c r="D1150" t="s">
        <v>347</v>
      </c>
      <c r="E1150" t="s">
        <v>266</v>
      </c>
      <c r="F1150" t="s">
        <v>338</v>
      </c>
      <c r="G1150">
        <v>10</v>
      </c>
      <c r="H1150" t="s">
        <v>353</v>
      </c>
      <c r="I1150" t="s">
        <v>419</v>
      </c>
      <c r="J1150" t="s">
        <v>391</v>
      </c>
      <c r="K1150">
        <v>131</v>
      </c>
      <c r="L1150" s="106">
        <v>0.1199600026011467</v>
      </c>
      <c r="M1150" s="106">
        <v>0.13021999597549441</v>
      </c>
      <c r="N1150">
        <v>1357</v>
      </c>
      <c r="O1150" s="106">
        <v>9.3730002641677856E-2</v>
      </c>
      <c r="P1150" s="106">
        <v>0.11462999880313871</v>
      </c>
      <c r="Q1150">
        <v>26007</v>
      </c>
      <c r="R1150" s="106">
        <v>0.11433999985456469</v>
      </c>
      <c r="S1150" s="106">
        <v>0.1476300060749054</v>
      </c>
    </row>
    <row r="1151" spans="1:19" x14ac:dyDescent="0.25">
      <c r="A1151" t="s">
        <v>331</v>
      </c>
      <c r="B1151" t="s">
        <v>347</v>
      </c>
      <c r="C1151" t="s">
        <v>347</v>
      </c>
      <c r="D1151" t="s">
        <v>347</v>
      </c>
      <c r="E1151" t="s">
        <v>266</v>
      </c>
      <c r="F1151" t="s">
        <v>338</v>
      </c>
      <c r="G1151">
        <v>10</v>
      </c>
      <c r="H1151" t="s">
        <v>353</v>
      </c>
      <c r="I1151" t="s">
        <v>419</v>
      </c>
      <c r="J1151" t="s">
        <v>392</v>
      </c>
      <c r="K1151">
        <v>463</v>
      </c>
      <c r="L1151" s="106">
        <v>0.42399001121521002</v>
      </c>
      <c r="M1151" s="106">
        <v>0.46024000644683838</v>
      </c>
      <c r="N1151">
        <v>4976</v>
      </c>
      <c r="O1151" s="106">
        <v>0.34369000792503362</v>
      </c>
      <c r="P1151" s="106">
        <v>0.42034000158309942</v>
      </c>
      <c r="Q1151">
        <v>69347</v>
      </c>
      <c r="R1151" s="106">
        <v>0.30487999320030212</v>
      </c>
      <c r="S1151" s="106">
        <v>0.39364001154899603</v>
      </c>
    </row>
    <row r="1152" spans="1:19" x14ac:dyDescent="0.25">
      <c r="A1152" t="s">
        <v>331</v>
      </c>
      <c r="B1152" t="s">
        <v>347</v>
      </c>
      <c r="C1152" t="s">
        <v>347</v>
      </c>
      <c r="D1152" t="s">
        <v>347</v>
      </c>
      <c r="E1152" t="s">
        <v>266</v>
      </c>
      <c r="F1152" t="s">
        <v>338</v>
      </c>
      <c r="G1152" s="105">
        <v>10</v>
      </c>
      <c r="H1152" t="s">
        <v>353</v>
      </c>
      <c r="I1152" t="s">
        <v>419</v>
      </c>
      <c r="J1152" t="s">
        <v>393</v>
      </c>
      <c r="K1152" s="105">
        <v>353</v>
      </c>
      <c r="L1152" s="106">
        <v>0.32326000928878779</v>
      </c>
      <c r="M1152" s="106">
        <v>0.35089001059532171</v>
      </c>
      <c r="N1152" s="105">
        <v>4559</v>
      </c>
      <c r="O1152" s="106">
        <v>0.31488999724388123</v>
      </c>
      <c r="P1152" s="106">
        <v>0.38512000441551208</v>
      </c>
      <c r="Q1152" s="105">
        <v>66079</v>
      </c>
      <c r="R1152" s="106">
        <v>0.29050999879837042</v>
      </c>
      <c r="S1152" s="107">
        <v>0.37509000301361078</v>
      </c>
    </row>
    <row r="1153" spans="1:19" x14ac:dyDescent="0.25">
      <c r="A1153" t="s">
        <v>331</v>
      </c>
      <c r="B1153" t="s">
        <v>347</v>
      </c>
      <c r="C1153" t="s">
        <v>347</v>
      </c>
      <c r="D1153" t="s">
        <v>347</v>
      </c>
      <c r="E1153" t="s">
        <v>266</v>
      </c>
      <c r="F1153" t="s">
        <v>338</v>
      </c>
      <c r="G1153" s="105">
        <v>10</v>
      </c>
      <c r="H1153" t="s">
        <v>353</v>
      </c>
      <c r="I1153" t="s">
        <v>419</v>
      </c>
      <c r="J1153" t="s">
        <v>394</v>
      </c>
      <c r="K1153" s="105">
        <v>59</v>
      </c>
      <c r="L1153" s="106">
        <v>5.4030001163482673E-2</v>
      </c>
      <c r="M1153" s="106">
        <v>5.8649998158216483E-2</v>
      </c>
      <c r="N1153" s="105">
        <v>946</v>
      </c>
      <c r="O1153" s="106">
        <v>6.5339997410774231E-2</v>
      </c>
      <c r="P1153" s="106">
        <v>7.9910002648830414E-2</v>
      </c>
      <c r="Q1153" s="105">
        <v>14736</v>
      </c>
      <c r="R1153" s="106">
        <v>6.4790003001689911E-2</v>
      </c>
      <c r="S1153" s="107">
        <v>8.3650000393390656E-2</v>
      </c>
    </row>
    <row r="1154" spans="1:19" x14ac:dyDescent="0.25">
      <c r="A1154" t="s">
        <v>331</v>
      </c>
      <c r="B1154" t="s">
        <v>347</v>
      </c>
      <c r="C1154" t="s">
        <v>347</v>
      </c>
      <c r="D1154" t="s">
        <v>347</v>
      </c>
      <c r="E1154" t="s">
        <v>266</v>
      </c>
      <c r="F1154" t="s">
        <v>338</v>
      </c>
      <c r="G1154" s="105">
        <v>10</v>
      </c>
      <c r="H1154" t="s">
        <v>353</v>
      </c>
      <c r="I1154" t="s">
        <v>439</v>
      </c>
      <c r="J1154" t="s">
        <v>440</v>
      </c>
      <c r="K1154" s="105">
        <v>86</v>
      </c>
      <c r="L1154" s="106">
        <v>7.8749999403953552E-2</v>
      </c>
      <c r="N1154" s="105">
        <v>2640</v>
      </c>
      <c r="O1154" s="106">
        <v>0.18234999477863309</v>
      </c>
      <c r="Q1154" s="105">
        <v>51290</v>
      </c>
      <c r="R1154" s="106">
        <v>0.22549000382423401</v>
      </c>
      <c r="S1154" s="107"/>
    </row>
    <row r="1155" spans="1:19" x14ac:dyDescent="0.25">
      <c r="A1155" t="s">
        <v>331</v>
      </c>
      <c r="B1155" t="s">
        <v>347</v>
      </c>
      <c r="C1155" t="s">
        <v>347</v>
      </c>
      <c r="D1155" t="s">
        <v>347</v>
      </c>
      <c r="E1155" t="s">
        <v>266</v>
      </c>
      <c r="F1155" t="s">
        <v>338</v>
      </c>
      <c r="G1155" s="105">
        <v>10</v>
      </c>
      <c r="H1155" t="s">
        <v>353</v>
      </c>
      <c r="I1155" t="s">
        <v>439</v>
      </c>
      <c r="J1155" t="s">
        <v>442</v>
      </c>
      <c r="K1155" s="105">
        <v>1006</v>
      </c>
      <c r="L1155" s="106">
        <v>0.92124998569488525</v>
      </c>
      <c r="M1155" s="106">
        <v>1</v>
      </c>
      <c r="N1155" s="105">
        <v>11838</v>
      </c>
      <c r="O1155" s="106">
        <v>0.81765002012252808</v>
      </c>
      <c r="P1155" s="106">
        <v>1</v>
      </c>
      <c r="Q1155" s="105">
        <v>176169</v>
      </c>
      <c r="R1155" s="106">
        <v>0.77451002597808838</v>
      </c>
      <c r="S1155" s="107">
        <v>1</v>
      </c>
    </row>
    <row r="1156" spans="1:19" x14ac:dyDescent="0.25">
      <c r="A1156" t="s">
        <v>331</v>
      </c>
      <c r="B1156" t="s">
        <v>347</v>
      </c>
      <c r="C1156" t="s">
        <v>347</v>
      </c>
      <c r="D1156" t="s">
        <v>347</v>
      </c>
      <c r="E1156" t="s">
        <v>266</v>
      </c>
      <c r="F1156" t="s">
        <v>338</v>
      </c>
      <c r="G1156" s="105">
        <v>10</v>
      </c>
      <c r="H1156" t="s">
        <v>353</v>
      </c>
      <c r="I1156" t="s">
        <v>395</v>
      </c>
      <c r="J1156" t="s">
        <v>396</v>
      </c>
      <c r="K1156" s="105">
        <v>1086</v>
      </c>
      <c r="L1156" s="106">
        <v>0.9945099949836731</v>
      </c>
      <c r="N1156" s="105">
        <v>14387</v>
      </c>
      <c r="O1156" s="106">
        <v>0.9937099814414978</v>
      </c>
      <c r="Q1156" s="105">
        <v>225832</v>
      </c>
      <c r="R1156" s="106">
        <v>0.99285000562667847</v>
      </c>
      <c r="S1156" s="107"/>
    </row>
    <row r="1157" spans="1:19" x14ac:dyDescent="0.25">
      <c r="A1157" t="s">
        <v>331</v>
      </c>
      <c r="B1157" t="s">
        <v>347</v>
      </c>
      <c r="C1157" t="s">
        <v>347</v>
      </c>
      <c r="D1157" t="s">
        <v>347</v>
      </c>
      <c r="E1157" t="s">
        <v>266</v>
      </c>
      <c r="F1157" t="s">
        <v>338</v>
      </c>
      <c r="G1157">
        <v>10</v>
      </c>
      <c r="H1157" t="s">
        <v>353</v>
      </c>
      <c r="I1157" t="s">
        <v>395</v>
      </c>
      <c r="J1157" t="s">
        <v>397</v>
      </c>
      <c r="K1157">
        <v>6</v>
      </c>
      <c r="L1157" s="106">
        <v>5.4899998940527439E-3</v>
      </c>
      <c r="N1157">
        <v>91</v>
      </c>
      <c r="O1157" s="106">
        <v>6.289999932050705E-3</v>
      </c>
      <c r="Q1157">
        <v>1627</v>
      </c>
      <c r="R1157" s="106">
        <v>7.1499999612569809E-3</v>
      </c>
    </row>
    <row r="1158" spans="1:19" x14ac:dyDescent="0.25">
      <c r="A1158" t="s">
        <v>331</v>
      </c>
      <c r="B1158" t="s">
        <v>347</v>
      </c>
      <c r="C1158" t="s">
        <v>347</v>
      </c>
      <c r="D1158" t="s">
        <v>347</v>
      </c>
      <c r="E1158" t="s">
        <v>266</v>
      </c>
      <c r="F1158" t="s">
        <v>338</v>
      </c>
      <c r="G1158" s="105">
        <v>10</v>
      </c>
      <c r="H1158" t="s">
        <v>353</v>
      </c>
      <c r="I1158" t="s">
        <v>398</v>
      </c>
      <c r="J1158" t="s">
        <v>399</v>
      </c>
      <c r="K1158" s="105">
        <v>168</v>
      </c>
      <c r="L1158" s="106">
        <v>0.1538500040769577</v>
      </c>
      <c r="N1158" s="105">
        <v>1374</v>
      </c>
      <c r="O1158" s="106">
        <v>9.4899997115135193E-2</v>
      </c>
      <c r="Q1158" s="105">
        <v>32785</v>
      </c>
      <c r="R1158" s="106">
        <v>0.14414000511169431</v>
      </c>
      <c r="S1158" s="107"/>
    </row>
    <row r="1159" spans="1:19" x14ac:dyDescent="0.25">
      <c r="A1159" t="s">
        <v>331</v>
      </c>
      <c r="B1159" t="s">
        <v>347</v>
      </c>
      <c r="C1159" t="s">
        <v>347</v>
      </c>
      <c r="D1159" t="s">
        <v>347</v>
      </c>
      <c r="E1159" t="s">
        <v>266</v>
      </c>
      <c r="F1159" t="s">
        <v>338</v>
      </c>
      <c r="G1159" s="105">
        <v>10</v>
      </c>
      <c r="H1159" t="s">
        <v>353</v>
      </c>
      <c r="I1159" t="s">
        <v>398</v>
      </c>
      <c r="J1159" t="s">
        <v>41</v>
      </c>
      <c r="K1159" s="105">
        <v>409</v>
      </c>
      <c r="L1159" s="106">
        <v>0.37454000115394592</v>
      </c>
      <c r="N1159" s="105">
        <v>2484</v>
      </c>
      <c r="O1159" s="106">
        <v>0.1715700030326843</v>
      </c>
      <c r="Q1159" s="105">
        <v>40324</v>
      </c>
      <c r="R1159" s="106">
        <v>0.177279993891716</v>
      </c>
      <c r="S1159" s="107"/>
    </row>
    <row r="1160" spans="1:19" x14ac:dyDescent="0.25">
      <c r="A1160" t="s">
        <v>331</v>
      </c>
      <c r="B1160" t="s">
        <v>347</v>
      </c>
      <c r="C1160" t="s">
        <v>347</v>
      </c>
      <c r="D1160" t="s">
        <v>347</v>
      </c>
      <c r="E1160" t="s">
        <v>266</v>
      </c>
      <c r="F1160" t="s">
        <v>338</v>
      </c>
      <c r="G1160" s="105">
        <v>10</v>
      </c>
      <c r="H1160" t="s">
        <v>353</v>
      </c>
      <c r="I1160" t="s">
        <v>398</v>
      </c>
      <c r="J1160" t="s">
        <v>40</v>
      </c>
      <c r="K1160" s="105">
        <v>402</v>
      </c>
      <c r="L1160" s="106">
        <v>0.36812999844551092</v>
      </c>
      <c r="N1160" s="105">
        <v>4175</v>
      </c>
      <c r="O1160" s="106">
        <v>0.28837001323699951</v>
      </c>
      <c r="Q1160" s="105">
        <v>47952</v>
      </c>
      <c r="R1160" s="106">
        <v>0.21082000434398651</v>
      </c>
      <c r="S1160" s="107"/>
    </row>
    <row r="1161" spans="1:19" x14ac:dyDescent="0.25">
      <c r="A1161" t="s">
        <v>331</v>
      </c>
      <c r="B1161" t="s">
        <v>347</v>
      </c>
      <c r="C1161" t="s">
        <v>347</v>
      </c>
      <c r="D1161" t="s">
        <v>347</v>
      </c>
      <c r="E1161" t="s">
        <v>266</v>
      </c>
      <c r="F1161" t="s">
        <v>338</v>
      </c>
      <c r="G1161" s="105">
        <v>10</v>
      </c>
      <c r="H1161" t="s">
        <v>353</v>
      </c>
      <c r="I1161" t="s">
        <v>398</v>
      </c>
      <c r="J1161" t="s">
        <v>39</v>
      </c>
      <c r="K1161" s="105">
        <v>70</v>
      </c>
      <c r="L1161" s="106">
        <v>6.4099997282028198E-2</v>
      </c>
      <c r="N1161" s="105">
        <v>3367</v>
      </c>
      <c r="O1161" s="106">
        <v>0.2325599938631058</v>
      </c>
      <c r="Q1161" s="105">
        <v>51770</v>
      </c>
      <c r="R1161" s="106">
        <v>0.22759999334812159</v>
      </c>
      <c r="S1161" s="107"/>
    </row>
    <row r="1162" spans="1:19" x14ac:dyDescent="0.25">
      <c r="A1162" t="s">
        <v>331</v>
      </c>
      <c r="B1162" t="s">
        <v>347</v>
      </c>
      <c r="C1162" t="s">
        <v>347</v>
      </c>
      <c r="D1162" t="s">
        <v>347</v>
      </c>
      <c r="E1162" t="s">
        <v>266</v>
      </c>
      <c r="F1162" t="s">
        <v>338</v>
      </c>
      <c r="G1162" s="105">
        <v>10</v>
      </c>
      <c r="H1162" t="s">
        <v>353</v>
      </c>
      <c r="I1162" t="s">
        <v>398</v>
      </c>
      <c r="J1162" t="s">
        <v>400</v>
      </c>
      <c r="K1162" s="105">
        <v>43</v>
      </c>
      <c r="L1162" s="106">
        <v>3.9379999041557312E-2</v>
      </c>
      <c r="N1162" s="105">
        <v>3078</v>
      </c>
      <c r="O1162" s="106">
        <v>0.2125999927520752</v>
      </c>
      <c r="Q1162" s="105">
        <v>54628</v>
      </c>
      <c r="R1162" s="106">
        <v>0.24017000198364261</v>
      </c>
      <c r="S1162" s="107"/>
    </row>
    <row r="1163" spans="1:19" x14ac:dyDescent="0.25">
      <c r="A1163" t="s">
        <v>331</v>
      </c>
      <c r="B1163" t="s">
        <v>347</v>
      </c>
      <c r="C1163" t="s">
        <v>347</v>
      </c>
      <c r="D1163" t="s">
        <v>347</v>
      </c>
      <c r="E1163" t="s">
        <v>266</v>
      </c>
      <c r="F1163" t="s">
        <v>338</v>
      </c>
      <c r="G1163">
        <v>10</v>
      </c>
      <c r="H1163" t="s">
        <v>353</v>
      </c>
      <c r="I1163" t="s">
        <v>422</v>
      </c>
      <c r="J1163" t="s">
        <v>429</v>
      </c>
      <c r="K1163">
        <v>41</v>
      </c>
      <c r="L1163" s="106">
        <v>3.7549998611211777E-2</v>
      </c>
      <c r="N1163">
        <v>3642</v>
      </c>
      <c r="O1163" s="106">
        <v>0.25154998898506159</v>
      </c>
      <c r="Q1163">
        <v>80101</v>
      </c>
      <c r="R1163" s="106">
        <v>0.3521600067615509</v>
      </c>
    </row>
    <row r="1164" spans="1:19" x14ac:dyDescent="0.25">
      <c r="A1164" t="s">
        <v>331</v>
      </c>
      <c r="B1164" t="s">
        <v>347</v>
      </c>
      <c r="C1164" t="s">
        <v>347</v>
      </c>
      <c r="D1164" t="s">
        <v>347</v>
      </c>
      <c r="E1164" t="s">
        <v>266</v>
      </c>
      <c r="F1164" t="s">
        <v>338</v>
      </c>
      <c r="G1164" s="105">
        <v>10</v>
      </c>
      <c r="H1164" t="s">
        <v>353</v>
      </c>
      <c r="I1164" t="s">
        <v>422</v>
      </c>
      <c r="J1164" t="s">
        <v>423</v>
      </c>
      <c r="K1164" s="105">
        <v>788</v>
      </c>
      <c r="L1164" s="106">
        <v>0.72161000967025757</v>
      </c>
      <c r="M1164" s="106">
        <v>0.7497599720954895</v>
      </c>
      <c r="N1164" s="105">
        <v>7906</v>
      </c>
      <c r="O1164" s="106">
        <v>0.54606997966766357</v>
      </c>
      <c r="P1164" s="106">
        <v>0.72961002588272095</v>
      </c>
      <c r="Q1164" s="105">
        <v>119646</v>
      </c>
      <c r="R1164" s="106">
        <v>0.52600997686386108</v>
      </c>
      <c r="S1164" s="107">
        <v>0.81194001436233521</v>
      </c>
    </row>
    <row r="1165" spans="1:19" x14ac:dyDescent="0.25">
      <c r="A1165" t="s">
        <v>331</v>
      </c>
      <c r="B1165" t="s">
        <v>347</v>
      </c>
      <c r="C1165" t="s">
        <v>347</v>
      </c>
      <c r="D1165" t="s">
        <v>347</v>
      </c>
      <c r="E1165" t="s">
        <v>266</v>
      </c>
      <c r="F1165" t="s">
        <v>338</v>
      </c>
      <c r="G1165" s="105">
        <v>10</v>
      </c>
      <c r="H1165" t="s">
        <v>353</v>
      </c>
      <c r="I1165" t="s">
        <v>422</v>
      </c>
      <c r="J1165" t="s">
        <v>424</v>
      </c>
      <c r="K1165" s="105">
        <v>170</v>
      </c>
      <c r="L1165" s="106">
        <v>0.15568000078201291</v>
      </c>
      <c r="M1165" s="106">
        <v>0.161750003695488</v>
      </c>
      <c r="N1165" s="105">
        <v>1948</v>
      </c>
      <c r="O1165" s="106">
        <v>0.134550005197525</v>
      </c>
      <c r="P1165" s="106">
        <v>0.17976999282836911</v>
      </c>
      <c r="Q1165" s="105">
        <v>17180</v>
      </c>
      <c r="R1165" s="106">
        <v>7.5530000030994415E-2</v>
      </c>
      <c r="S1165" s="107">
        <v>0.11659000068902969</v>
      </c>
    </row>
    <row r="1166" spans="1:19" x14ac:dyDescent="0.25">
      <c r="A1166" t="s">
        <v>331</v>
      </c>
      <c r="B1166" t="s">
        <v>347</v>
      </c>
      <c r="C1166" t="s">
        <v>347</v>
      </c>
      <c r="D1166" t="s">
        <v>347</v>
      </c>
      <c r="E1166" t="s">
        <v>266</v>
      </c>
      <c r="F1166" t="s">
        <v>338</v>
      </c>
      <c r="G1166" s="105">
        <v>10</v>
      </c>
      <c r="H1166" t="s">
        <v>353</v>
      </c>
      <c r="I1166" t="s">
        <v>422</v>
      </c>
      <c r="J1166" t="s">
        <v>425</v>
      </c>
      <c r="K1166" s="105">
        <v>43</v>
      </c>
      <c r="L1166" s="106">
        <v>3.9379999041557312E-2</v>
      </c>
      <c r="M1166" s="106">
        <v>4.0910001844167709E-2</v>
      </c>
      <c r="N1166" s="105">
        <v>562</v>
      </c>
      <c r="O1166" s="106">
        <v>3.8819998502731323E-2</v>
      </c>
      <c r="P1166" s="106">
        <v>5.1860000938177109E-2</v>
      </c>
      <c r="Q1166" s="105">
        <v>6082</v>
      </c>
      <c r="R1166" s="106">
        <v>2.6739999651908871E-2</v>
      </c>
      <c r="S1166" s="107">
        <v>4.1269998997449868E-2</v>
      </c>
    </row>
    <row r="1167" spans="1:19" x14ac:dyDescent="0.25">
      <c r="A1167" t="s">
        <v>331</v>
      </c>
      <c r="B1167" t="s">
        <v>347</v>
      </c>
      <c r="C1167" t="s">
        <v>347</v>
      </c>
      <c r="D1167" t="s">
        <v>347</v>
      </c>
      <c r="E1167" t="s">
        <v>266</v>
      </c>
      <c r="F1167" t="s">
        <v>338</v>
      </c>
      <c r="G1167">
        <v>10</v>
      </c>
      <c r="H1167" t="s">
        <v>353</v>
      </c>
      <c r="I1167" t="s">
        <v>422</v>
      </c>
      <c r="J1167" t="s">
        <v>426</v>
      </c>
      <c r="K1167">
        <v>40</v>
      </c>
      <c r="L1167" s="106">
        <v>3.6630000919103622E-2</v>
      </c>
      <c r="M1167" s="106">
        <v>3.805999830365181E-2</v>
      </c>
      <c r="N1167">
        <v>358</v>
      </c>
      <c r="O1167" s="106">
        <v>2.473000064492226E-2</v>
      </c>
      <c r="P1167" s="106">
        <v>3.3039998263120651E-2</v>
      </c>
      <c r="Q1167">
        <v>3672</v>
      </c>
      <c r="R1167" s="106">
        <v>1.6140000894665722E-2</v>
      </c>
      <c r="S1167" s="106">
        <v>2.491999976336956E-2</v>
      </c>
    </row>
    <row r="1168" spans="1:19" x14ac:dyDescent="0.25">
      <c r="A1168" t="s">
        <v>331</v>
      </c>
      <c r="B1168" t="s">
        <v>347</v>
      </c>
      <c r="C1168" t="s">
        <v>347</v>
      </c>
      <c r="D1168" t="s">
        <v>347</v>
      </c>
      <c r="E1168" t="s">
        <v>266</v>
      </c>
      <c r="F1168" t="s">
        <v>338</v>
      </c>
      <c r="G1168" s="105">
        <v>10</v>
      </c>
      <c r="H1168" t="s">
        <v>353</v>
      </c>
      <c r="I1168" t="s">
        <v>422</v>
      </c>
      <c r="J1168" t="s">
        <v>427</v>
      </c>
      <c r="K1168" s="105">
        <v>10</v>
      </c>
      <c r="L1168" s="106">
        <v>9.1599998995661736E-3</v>
      </c>
      <c r="M1168" s="106">
        <v>9.5100002363324165E-3</v>
      </c>
      <c r="N1168" s="105">
        <v>62</v>
      </c>
      <c r="O1168" s="106">
        <v>4.2799999937415123E-3</v>
      </c>
      <c r="P1168" s="106">
        <v>5.7199997827410698E-3</v>
      </c>
      <c r="Q1168" s="105">
        <v>766</v>
      </c>
      <c r="R1168" s="106">
        <v>3.3700000494718552E-3</v>
      </c>
      <c r="S1168" s="107">
        <v>5.2000000141561031E-3</v>
      </c>
    </row>
    <row r="1169" spans="1:19" x14ac:dyDescent="0.25">
      <c r="A1169" t="s">
        <v>331</v>
      </c>
      <c r="B1169" t="s">
        <v>347</v>
      </c>
      <c r="C1169" t="s">
        <v>347</v>
      </c>
      <c r="D1169" t="s">
        <v>347</v>
      </c>
      <c r="E1169" t="s">
        <v>266</v>
      </c>
      <c r="F1169" t="s">
        <v>338</v>
      </c>
      <c r="G1169">
        <v>10</v>
      </c>
      <c r="H1169" t="s">
        <v>353</v>
      </c>
      <c r="I1169" t="s">
        <v>422</v>
      </c>
      <c r="J1169" t="s">
        <v>428</v>
      </c>
      <c r="K1169">
        <v>0</v>
      </c>
      <c r="L1169" s="106">
        <v>0</v>
      </c>
      <c r="M1169" s="106">
        <v>0</v>
      </c>
      <c r="N1169">
        <v>0</v>
      </c>
      <c r="O1169" s="106">
        <v>0</v>
      </c>
      <c r="P1169" s="106">
        <v>0</v>
      </c>
      <c r="Q1169">
        <v>12</v>
      </c>
      <c r="R1169" s="106">
        <v>4.9999998736893758E-5</v>
      </c>
      <c r="S1169" s="106">
        <v>7.9999997979030013E-5</v>
      </c>
    </row>
    <row r="1170" spans="1:19" x14ac:dyDescent="0.25">
      <c r="A1170" t="s">
        <v>331</v>
      </c>
      <c r="B1170" t="s">
        <v>347</v>
      </c>
      <c r="C1170" t="s">
        <v>347</v>
      </c>
      <c r="D1170" t="s">
        <v>347</v>
      </c>
      <c r="E1170" t="s">
        <v>266</v>
      </c>
      <c r="F1170" t="s">
        <v>338</v>
      </c>
      <c r="G1170" s="105">
        <v>10</v>
      </c>
      <c r="H1170" t="s">
        <v>353</v>
      </c>
      <c r="I1170" t="s">
        <v>430</v>
      </c>
      <c r="J1170" t="s">
        <v>434</v>
      </c>
      <c r="K1170" s="105">
        <v>19</v>
      </c>
      <c r="L1170" s="106">
        <v>1.740000024437904E-2</v>
      </c>
      <c r="M1170" s="106">
        <v>1.748000085353851E-2</v>
      </c>
      <c r="N1170" s="105">
        <v>278</v>
      </c>
      <c r="O1170" s="106">
        <v>1.9200000911951069E-2</v>
      </c>
      <c r="P1170" s="106">
        <v>1.9519999623298648E-2</v>
      </c>
      <c r="Q1170" s="105">
        <v>4987</v>
      </c>
      <c r="R1170" s="106">
        <v>2.1919999271631241E-2</v>
      </c>
      <c r="S1170" s="107">
        <v>2.2490000352263451E-2</v>
      </c>
    </row>
    <row r="1171" spans="1:19" x14ac:dyDescent="0.25">
      <c r="A1171" t="s">
        <v>331</v>
      </c>
      <c r="B1171" t="s">
        <v>347</v>
      </c>
      <c r="C1171" t="s">
        <v>347</v>
      </c>
      <c r="D1171" t="s">
        <v>347</v>
      </c>
      <c r="E1171" t="s">
        <v>266</v>
      </c>
      <c r="F1171" t="s">
        <v>338</v>
      </c>
      <c r="G1171" s="105">
        <v>10</v>
      </c>
      <c r="H1171" t="s">
        <v>353</v>
      </c>
      <c r="I1171" t="s">
        <v>430</v>
      </c>
      <c r="J1171" t="s">
        <v>432</v>
      </c>
      <c r="K1171" s="105">
        <v>41</v>
      </c>
      <c r="L1171" s="106">
        <v>3.7549998611211777E-2</v>
      </c>
      <c r="M1171" s="106">
        <v>3.7719998508691788E-2</v>
      </c>
      <c r="N1171" s="105">
        <v>1097</v>
      </c>
      <c r="O1171" s="106">
        <v>7.5769998133182526E-2</v>
      </c>
      <c r="P1171" s="106">
        <v>7.7040001749992371E-2</v>
      </c>
      <c r="Q1171" s="105">
        <v>18498</v>
      </c>
      <c r="R1171" s="106">
        <v>8.1320002675056458E-2</v>
      </c>
      <c r="S1171" s="107">
        <v>8.343999832868576E-2</v>
      </c>
    </row>
    <row r="1172" spans="1:19" x14ac:dyDescent="0.25">
      <c r="A1172" t="s">
        <v>331</v>
      </c>
      <c r="B1172" t="s">
        <v>347</v>
      </c>
      <c r="C1172" t="s">
        <v>347</v>
      </c>
      <c r="D1172" t="s">
        <v>347</v>
      </c>
      <c r="E1172" t="s">
        <v>266</v>
      </c>
      <c r="F1172" t="s">
        <v>338</v>
      </c>
      <c r="G1172" s="105">
        <v>10</v>
      </c>
      <c r="H1172" t="s">
        <v>353</v>
      </c>
      <c r="I1172" t="s">
        <v>430</v>
      </c>
      <c r="J1172" t="s">
        <v>435</v>
      </c>
      <c r="K1172" s="105">
        <v>0</v>
      </c>
      <c r="L1172" s="106">
        <v>0</v>
      </c>
      <c r="M1172" s="106">
        <v>0</v>
      </c>
      <c r="N1172" s="105">
        <v>25</v>
      </c>
      <c r="O1172" s="106">
        <v>1.730000018142164E-3</v>
      </c>
      <c r="P1172" s="106">
        <v>1.760000013746321E-3</v>
      </c>
      <c r="Q1172" s="105">
        <v>391</v>
      </c>
      <c r="R1172" s="106">
        <v>1.7199999419972301E-3</v>
      </c>
      <c r="S1172" s="107">
        <v>1.760000013746321E-3</v>
      </c>
    </row>
    <row r="1173" spans="1:19" x14ac:dyDescent="0.25">
      <c r="A1173" t="s">
        <v>331</v>
      </c>
      <c r="B1173" t="s">
        <v>347</v>
      </c>
      <c r="C1173" t="s">
        <v>347</v>
      </c>
      <c r="D1173" t="s">
        <v>347</v>
      </c>
      <c r="E1173" t="s">
        <v>266</v>
      </c>
      <c r="F1173" t="s">
        <v>338</v>
      </c>
      <c r="G1173">
        <v>10</v>
      </c>
      <c r="H1173" t="s">
        <v>353</v>
      </c>
      <c r="I1173" t="s">
        <v>430</v>
      </c>
      <c r="J1173" t="s">
        <v>436</v>
      </c>
      <c r="K1173">
        <v>39</v>
      </c>
      <c r="L1173" s="106">
        <v>3.570999950170517E-2</v>
      </c>
      <c r="M1173" s="106">
        <v>3.5879999399185181E-2</v>
      </c>
      <c r="N1173">
        <v>409</v>
      </c>
      <c r="O1173" s="106">
        <v>2.8249999508261681E-2</v>
      </c>
      <c r="P1173" s="106">
        <v>2.8720000758767131E-2</v>
      </c>
      <c r="Q1173">
        <v>6784</v>
      </c>
      <c r="R1173" s="106">
        <v>2.9829999431967739E-2</v>
      </c>
      <c r="S1173" s="106">
        <v>3.060000017285347E-2</v>
      </c>
    </row>
    <row r="1174" spans="1:19" x14ac:dyDescent="0.25">
      <c r="A1174" t="s">
        <v>331</v>
      </c>
      <c r="B1174" t="s">
        <v>347</v>
      </c>
      <c r="C1174" t="s">
        <v>347</v>
      </c>
      <c r="D1174" t="s">
        <v>347</v>
      </c>
      <c r="E1174" t="s">
        <v>266</v>
      </c>
      <c r="F1174" t="s">
        <v>338</v>
      </c>
      <c r="G1174" s="105">
        <v>10</v>
      </c>
      <c r="H1174" t="s">
        <v>353</v>
      </c>
      <c r="I1174" t="s">
        <v>430</v>
      </c>
      <c r="J1174" t="s">
        <v>431</v>
      </c>
      <c r="K1174" s="105">
        <v>424</v>
      </c>
      <c r="L1174" s="106">
        <v>0.38828000426292419</v>
      </c>
      <c r="M1174" s="106">
        <v>0.39006000757217407</v>
      </c>
      <c r="N1174" s="105">
        <v>4776</v>
      </c>
      <c r="O1174" s="106">
        <v>0.3298799991607666</v>
      </c>
      <c r="P1174" s="106">
        <v>0.33542001247406011</v>
      </c>
      <c r="Q1174" s="105">
        <v>77035</v>
      </c>
      <c r="R1174" s="106">
        <v>0.33867999911308289</v>
      </c>
      <c r="S1174" s="107">
        <v>0.3474699854850769</v>
      </c>
    </row>
    <row r="1175" spans="1:19" x14ac:dyDescent="0.25">
      <c r="A1175" t="s">
        <v>331</v>
      </c>
      <c r="B1175" t="s">
        <v>347</v>
      </c>
      <c r="C1175" t="s">
        <v>347</v>
      </c>
      <c r="D1175" t="s">
        <v>347</v>
      </c>
      <c r="E1175" t="s">
        <v>266</v>
      </c>
      <c r="F1175" t="s">
        <v>338</v>
      </c>
      <c r="G1175" s="105">
        <v>10</v>
      </c>
      <c r="H1175" t="s">
        <v>353</v>
      </c>
      <c r="I1175" t="s">
        <v>430</v>
      </c>
      <c r="J1175" t="s">
        <v>502</v>
      </c>
      <c r="K1175" s="105">
        <v>564</v>
      </c>
      <c r="L1175" s="106">
        <v>0.51648002862930298</v>
      </c>
      <c r="M1175" s="106">
        <v>0.51885998249053955</v>
      </c>
      <c r="N1175" s="105">
        <v>7654</v>
      </c>
      <c r="O1175" s="106">
        <v>0.52865999937057495</v>
      </c>
      <c r="P1175" s="106">
        <v>0.5375400185585022</v>
      </c>
      <c r="Q1175" s="105">
        <v>114008</v>
      </c>
      <c r="R1175" s="106">
        <v>0.5012199878692627</v>
      </c>
      <c r="S1175" s="107">
        <v>0.51424002647399902</v>
      </c>
    </row>
    <row r="1176" spans="1:19" x14ac:dyDescent="0.25">
      <c r="A1176" t="s">
        <v>331</v>
      </c>
      <c r="B1176" t="s">
        <v>347</v>
      </c>
      <c r="C1176" t="s">
        <v>347</v>
      </c>
      <c r="D1176" t="s">
        <v>347</v>
      </c>
      <c r="E1176" t="s">
        <v>266</v>
      </c>
      <c r="F1176" t="s">
        <v>338</v>
      </c>
      <c r="G1176" s="105">
        <v>10</v>
      </c>
      <c r="H1176" t="s">
        <v>353</v>
      </c>
      <c r="I1176" t="s">
        <v>430</v>
      </c>
      <c r="J1176" t="s">
        <v>86</v>
      </c>
      <c r="K1176" s="105">
        <v>5</v>
      </c>
      <c r="L1176" s="106">
        <v>4.5799999497830868E-3</v>
      </c>
      <c r="N1176" s="105">
        <v>239</v>
      </c>
      <c r="O1176" s="106">
        <v>1.651000045239925E-2</v>
      </c>
      <c r="Q1176" s="105">
        <v>5756</v>
      </c>
      <c r="R1176" s="106">
        <v>2.5310000404715541E-2</v>
      </c>
      <c r="S1176" s="107"/>
    </row>
    <row r="1177" spans="1:19" x14ac:dyDescent="0.25">
      <c r="A1177" t="s">
        <v>331</v>
      </c>
      <c r="B1177" t="s">
        <v>347</v>
      </c>
      <c r="C1177" t="s">
        <v>347</v>
      </c>
      <c r="D1177" t="s">
        <v>347</v>
      </c>
      <c r="E1177" t="s">
        <v>266</v>
      </c>
      <c r="F1177" t="s">
        <v>338</v>
      </c>
      <c r="G1177" s="105">
        <v>10</v>
      </c>
      <c r="H1177" t="s">
        <v>353</v>
      </c>
      <c r="I1177" t="s">
        <v>401</v>
      </c>
      <c r="J1177" t="s">
        <v>405</v>
      </c>
      <c r="K1177" s="105">
        <v>789</v>
      </c>
      <c r="L1177" s="106">
        <v>0.72253000736236572</v>
      </c>
      <c r="M1177" s="106">
        <v>0.72852998971939087</v>
      </c>
      <c r="N1177" s="105">
        <v>11036</v>
      </c>
      <c r="O1177" s="106">
        <v>0.76226001977920532</v>
      </c>
      <c r="P1177" s="106">
        <v>0.79303997755050659</v>
      </c>
      <c r="Q1177" s="105">
        <v>171311</v>
      </c>
      <c r="R1177" s="106">
        <v>0.75314998626708984</v>
      </c>
      <c r="S1177" s="107">
        <v>0.77806001901626587</v>
      </c>
    </row>
    <row r="1178" spans="1:19" x14ac:dyDescent="0.25">
      <c r="A1178" t="s">
        <v>331</v>
      </c>
      <c r="B1178" t="s">
        <v>347</v>
      </c>
      <c r="C1178" t="s">
        <v>347</v>
      </c>
      <c r="D1178" t="s">
        <v>347</v>
      </c>
      <c r="E1178" t="s">
        <v>266</v>
      </c>
      <c r="F1178" t="s">
        <v>338</v>
      </c>
      <c r="G1178">
        <v>10</v>
      </c>
      <c r="H1178" t="s">
        <v>353</v>
      </c>
      <c r="I1178" t="s">
        <v>401</v>
      </c>
      <c r="J1178" t="s">
        <v>412</v>
      </c>
      <c r="K1178">
        <v>139</v>
      </c>
      <c r="L1178" s="106">
        <v>0.12728999555110929</v>
      </c>
      <c r="M1178" s="106">
        <v>0.12835000455379489</v>
      </c>
      <c r="N1178">
        <v>1393</v>
      </c>
      <c r="O1178" s="106">
        <v>9.6210002899169922E-2</v>
      </c>
      <c r="P1178" s="106">
        <v>0.100100003182888</v>
      </c>
      <c r="Q1178">
        <v>22313</v>
      </c>
      <c r="R1178" s="106">
        <v>9.8099999129772186E-2</v>
      </c>
      <c r="S1178" s="106">
        <v>0.10134000331163411</v>
      </c>
    </row>
    <row r="1179" spans="1:19" x14ac:dyDescent="0.25">
      <c r="A1179" t="s">
        <v>331</v>
      </c>
      <c r="B1179" t="s">
        <v>347</v>
      </c>
      <c r="C1179" t="s">
        <v>347</v>
      </c>
      <c r="D1179" t="s">
        <v>347</v>
      </c>
      <c r="E1179" t="s">
        <v>266</v>
      </c>
      <c r="F1179" t="s">
        <v>338</v>
      </c>
      <c r="G1179" s="105">
        <v>10</v>
      </c>
      <c r="H1179" t="s">
        <v>353</v>
      </c>
      <c r="I1179" t="s">
        <v>401</v>
      </c>
      <c r="J1179" t="s">
        <v>413</v>
      </c>
      <c r="K1179" s="105">
        <v>104</v>
      </c>
      <c r="L1179" s="106">
        <v>9.5239996910095215E-2</v>
      </c>
      <c r="M1179" s="106">
        <v>9.6029996871948242E-2</v>
      </c>
      <c r="N1179" s="105">
        <v>908</v>
      </c>
      <c r="O1179" s="106">
        <v>6.2720000743865967E-2</v>
      </c>
      <c r="P1179" s="106">
        <v>6.5250001847743988E-2</v>
      </c>
      <c r="Q1179" s="105">
        <v>15680</v>
      </c>
      <c r="R1179" s="106">
        <v>6.8939998745918274E-2</v>
      </c>
      <c r="S1179" s="107">
        <v>7.1220003068447113E-2</v>
      </c>
    </row>
    <row r="1180" spans="1:19" x14ac:dyDescent="0.25">
      <c r="A1180" t="s">
        <v>331</v>
      </c>
      <c r="B1180" t="s">
        <v>347</v>
      </c>
      <c r="C1180" t="s">
        <v>347</v>
      </c>
      <c r="D1180" t="s">
        <v>347</v>
      </c>
      <c r="E1180" t="s">
        <v>266</v>
      </c>
      <c r="F1180" t="s">
        <v>338</v>
      </c>
      <c r="G1180" s="105">
        <v>10</v>
      </c>
      <c r="H1180" t="s">
        <v>353</v>
      </c>
      <c r="I1180" t="s">
        <v>401</v>
      </c>
      <c r="J1180" t="s">
        <v>441</v>
      </c>
      <c r="K1180" s="105">
        <v>9</v>
      </c>
      <c r="L1180" s="106">
        <v>8.24000034481287E-3</v>
      </c>
      <c r="N1180" s="105">
        <v>562</v>
      </c>
      <c r="O1180" s="106">
        <v>3.8819998502731323E-2</v>
      </c>
      <c r="Q1180" s="105">
        <v>7283</v>
      </c>
      <c r="R1180" s="106">
        <v>3.2019998878240592E-2</v>
      </c>
      <c r="S1180" s="107"/>
    </row>
    <row r="1181" spans="1:19" x14ac:dyDescent="0.25">
      <c r="A1181" t="s">
        <v>331</v>
      </c>
      <c r="B1181" t="s">
        <v>347</v>
      </c>
      <c r="C1181" t="s">
        <v>347</v>
      </c>
      <c r="D1181" t="s">
        <v>347</v>
      </c>
      <c r="E1181" t="s">
        <v>266</v>
      </c>
      <c r="F1181" t="s">
        <v>338</v>
      </c>
      <c r="G1181" s="105">
        <v>10</v>
      </c>
      <c r="H1181" t="s">
        <v>353</v>
      </c>
      <c r="I1181" t="s">
        <v>401</v>
      </c>
      <c r="J1181" t="s">
        <v>414</v>
      </c>
      <c r="K1181" s="105">
        <v>51</v>
      </c>
      <c r="L1181" s="106">
        <v>4.6700000762939453E-2</v>
      </c>
      <c r="M1181" s="106">
        <v>4.7090001404285431E-2</v>
      </c>
      <c r="N1181" s="105">
        <v>579</v>
      </c>
      <c r="O1181" s="106">
        <v>3.9990000426769257E-2</v>
      </c>
      <c r="P1181" s="106">
        <v>4.1609998792409897E-2</v>
      </c>
      <c r="Q1181" s="105">
        <v>10872</v>
      </c>
      <c r="R1181" s="106">
        <v>4.7800000756978989E-2</v>
      </c>
      <c r="S1181" s="107">
        <v>4.9380000680685043E-2</v>
      </c>
    </row>
    <row r="1182" spans="1:19" x14ac:dyDescent="0.25">
      <c r="A1182" t="s">
        <v>331</v>
      </c>
      <c r="B1182" t="s">
        <v>347</v>
      </c>
      <c r="C1182" t="s">
        <v>347</v>
      </c>
      <c r="D1182" t="s">
        <v>347</v>
      </c>
      <c r="E1182" t="s">
        <v>303</v>
      </c>
      <c r="F1182" t="s">
        <v>304</v>
      </c>
      <c r="G1182" s="105">
        <v>10</v>
      </c>
      <c r="H1182" t="s">
        <v>353</v>
      </c>
      <c r="I1182" t="s">
        <v>349</v>
      </c>
      <c r="J1182" t="s">
        <v>350</v>
      </c>
      <c r="K1182" s="105">
        <v>5</v>
      </c>
      <c r="L1182" s="106">
        <v>3.7000000011175871E-3</v>
      </c>
      <c r="N1182" s="105">
        <v>58</v>
      </c>
      <c r="O1182" s="106">
        <v>4.0099998004734516E-3</v>
      </c>
      <c r="Q1182" s="105">
        <v>1130</v>
      </c>
      <c r="R1182" s="106">
        <v>4.9700001254677773E-3</v>
      </c>
      <c r="S1182" s="107"/>
    </row>
    <row r="1183" spans="1:19" x14ac:dyDescent="0.25">
      <c r="A1183" t="s">
        <v>331</v>
      </c>
      <c r="B1183" t="s">
        <v>347</v>
      </c>
      <c r="C1183" t="s">
        <v>347</v>
      </c>
      <c r="D1183" t="s">
        <v>347</v>
      </c>
      <c r="E1183" t="s">
        <v>303</v>
      </c>
      <c r="F1183" t="s">
        <v>304</v>
      </c>
      <c r="G1183" s="105">
        <v>10</v>
      </c>
      <c r="H1183" t="s">
        <v>353</v>
      </c>
      <c r="I1183" t="s">
        <v>349</v>
      </c>
      <c r="J1183" t="s">
        <v>368</v>
      </c>
      <c r="K1183" s="105">
        <v>30</v>
      </c>
      <c r="L1183" s="106">
        <v>2.221000008285046E-2</v>
      </c>
      <c r="N1183" s="105">
        <v>480</v>
      </c>
      <c r="O1183" s="106">
        <v>3.3149998635053628E-2</v>
      </c>
      <c r="Q1183" s="105">
        <v>8418</v>
      </c>
      <c r="R1183" s="106">
        <v>3.700999915599823E-2</v>
      </c>
      <c r="S1183" s="107"/>
    </row>
    <row r="1184" spans="1:19" x14ac:dyDescent="0.25">
      <c r="A1184" t="s">
        <v>331</v>
      </c>
      <c r="B1184" t="s">
        <v>347</v>
      </c>
      <c r="C1184" t="s">
        <v>347</v>
      </c>
      <c r="D1184" t="s">
        <v>347</v>
      </c>
      <c r="E1184" t="s">
        <v>303</v>
      </c>
      <c r="F1184" t="s">
        <v>304</v>
      </c>
      <c r="G1184" s="105">
        <v>10</v>
      </c>
      <c r="H1184" t="s">
        <v>353</v>
      </c>
      <c r="I1184" t="s">
        <v>349</v>
      </c>
      <c r="J1184" t="s">
        <v>369</v>
      </c>
      <c r="K1184" s="105">
        <v>133</v>
      </c>
      <c r="L1184" s="106">
        <v>9.844999760389328E-2</v>
      </c>
      <c r="N1184" s="105">
        <v>1547</v>
      </c>
      <c r="O1184" s="106">
        <v>0.1068499982357025</v>
      </c>
      <c r="Q1184" s="105">
        <v>27454</v>
      </c>
      <c r="R1184" s="106">
        <v>0.1207000017166138</v>
      </c>
      <c r="S1184" s="107"/>
    </row>
    <row r="1185" spans="1:19" x14ac:dyDescent="0.25">
      <c r="A1185" t="s">
        <v>331</v>
      </c>
      <c r="B1185" t="s">
        <v>347</v>
      </c>
      <c r="C1185" t="s">
        <v>347</v>
      </c>
      <c r="D1185" t="s">
        <v>347</v>
      </c>
      <c r="E1185" t="s">
        <v>303</v>
      </c>
      <c r="F1185" t="s">
        <v>304</v>
      </c>
      <c r="G1185" s="105">
        <v>10</v>
      </c>
      <c r="H1185" t="s">
        <v>353</v>
      </c>
      <c r="I1185" t="s">
        <v>349</v>
      </c>
      <c r="J1185" t="s">
        <v>370</v>
      </c>
      <c r="K1185" s="105">
        <v>338</v>
      </c>
      <c r="L1185" s="106">
        <v>0.25018998980522161</v>
      </c>
      <c r="N1185" s="105">
        <v>3348</v>
      </c>
      <c r="O1185" s="106">
        <v>0.23125000298023221</v>
      </c>
      <c r="Q1185" s="105">
        <v>55879</v>
      </c>
      <c r="R1185" s="106">
        <v>0.24567000567913061</v>
      </c>
      <c r="S1185" s="107"/>
    </row>
    <row r="1186" spans="1:19" x14ac:dyDescent="0.25">
      <c r="A1186" t="s">
        <v>331</v>
      </c>
      <c r="B1186" t="s">
        <v>347</v>
      </c>
      <c r="C1186" t="s">
        <v>347</v>
      </c>
      <c r="D1186" t="s">
        <v>347</v>
      </c>
      <c r="E1186" t="s">
        <v>303</v>
      </c>
      <c r="F1186" t="s">
        <v>304</v>
      </c>
      <c r="G1186" s="105">
        <v>10</v>
      </c>
      <c r="H1186" t="s">
        <v>353</v>
      </c>
      <c r="I1186" t="s">
        <v>349</v>
      </c>
      <c r="J1186" t="s">
        <v>371</v>
      </c>
      <c r="K1186" s="105">
        <v>330</v>
      </c>
      <c r="L1186" s="106">
        <v>0.24425999820232391</v>
      </c>
      <c r="N1186" s="105">
        <v>3636</v>
      </c>
      <c r="O1186" s="106">
        <v>0.25113999843597412</v>
      </c>
      <c r="Q1186" s="105">
        <v>57982</v>
      </c>
      <c r="R1186" s="106">
        <v>0.25490999221801758</v>
      </c>
      <c r="S1186" s="107"/>
    </row>
    <row r="1187" spans="1:19" x14ac:dyDescent="0.25">
      <c r="A1187" t="s">
        <v>331</v>
      </c>
      <c r="B1187" t="s">
        <v>347</v>
      </c>
      <c r="C1187" t="s">
        <v>347</v>
      </c>
      <c r="D1187" t="s">
        <v>347</v>
      </c>
      <c r="E1187" t="s">
        <v>303</v>
      </c>
      <c r="F1187" t="s">
        <v>304</v>
      </c>
      <c r="G1187" s="105">
        <v>10</v>
      </c>
      <c r="H1187" t="s">
        <v>353</v>
      </c>
      <c r="I1187" t="s">
        <v>349</v>
      </c>
      <c r="J1187" t="s">
        <v>372</v>
      </c>
      <c r="K1187" s="105">
        <v>303</v>
      </c>
      <c r="L1187" s="106">
        <v>0.22427999973297119</v>
      </c>
      <c r="N1187" s="105">
        <v>3104</v>
      </c>
      <c r="O1187" s="106">
        <v>0.21438999474048609</v>
      </c>
      <c r="Q1187" s="105">
        <v>44765</v>
      </c>
      <c r="R1187" s="106">
        <v>0.19679999351501459</v>
      </c>
      <c r="S1187" s="107"/>
    </row>
    <row r="1188" spans="1:19" x14ac:dyDescent="0.25">
      <c r="A1188" t="s">
        <v>331</v>
      </c>
      <c r="B1188" t="s">
        <v>347</v>
      </c>
      <c r="C1188" t="s">
        <v>347</v>
      </c>
      <c r="D1188" t="s">
        <v>347</v>
      </c>
      <c r="E1188" t="s">
        <v>303</v>
      </c>
      <c r="F1188" t="s">
        <v>304</v>
      </c>
      <c r="G1188" s="105">
        <v>10</v>
      </c>
      <c r="H1188" t="s">
        <v>353</v>
      </c>
      <c r="I1188" t="s">
        <v>349</v>
      </c>
      <c r="J1188" t="s">
        <v>373</v>
      </c>
      <c r="K1188" s="105">
        <v>212</v>
      </c>
      <c r="L1188" s="106">
        <v>0.156920000910759</v>
      </c>
      <c r="N1188" s="105">
        <v>2305</v>
      </c>
      <c r="O1188" s="106">
        <v>0.15920999646186829</v>
      </c>
      <c r="Q1188" s="105">
        <v>31831</v>
      </c>
      <c r="R1188" s="106">
        <v>0.1399399936199188</v>
      </c>
      <c r="S1188" s="107"/>
    </row>
    <row r="1189" spans="1:19" x14ac:dyDescent="0.25">
      <c r="A1189" t="s">
        <v>331</v>
      </c>
      <c r="B1189" t="s">
        <v>347</v>
      </c>
      <c r="C1189" t="s">
        <v>347</v>
      </c>
      <c r="D1189" t="s">
        <v>347</v>
      </c>
      <c r="E1189" t="s">
        <v>303</v>
      </c>
      <c r="F1189" t="s">
        <v>304</v>
      </c>
      <c r="G1189" s="105">
        <v>10</v>
      </c>
      <c r="H1189" t="s">
        <v>353</v>
      </c>
      <c r="I1189" t="s">
        <v>438</v>
      </c>
      <c r="J1189" t="s">
        <v>48</v>
      </c>
      <c r="K1189" s="105">
        <v>1103</v>
      </c>
      <c r="L1189" s="106">
        <v>0.81642997264862061</v>
      </c>
      <c r="M1189" s="106">
        <v>0.84391999244689941</v>
      </c>
      <c r="N1189" s="105">
        <v>11915</v>
      </c>
      <c r="O1189" s="106">
        <v>0.82296997308731079</v>
      </c>
      <c r="P1189" s="106">
        <v>0.85620999336242676</v>
      </c>
      <c r="Q1189" s="105">
        <v>186401</v>
      </c>
      <c r="R1189" s="106">
        <v>0.81949001550674438</v>
      </c>
      <c r="S1189" s="107">
        <v>0.8465999960899353</v>
      </c>
    </row>
    <row r="1190" spans="1:19" x14ac:dyDescent="0.25">
      <c r="A1190" t="s">
        <v>331</v>
      </c>
      <c r="B1190" t="s">
        <v>347</v>
      </c>
      <c r="C1190" t="s">
        <v>347</v>
      </c>
      <c r="D1190" t="s">
        <v>347</v>
      </c>
      <c r="E1190" t="s">
        <v>303</v>
      </c>
      <c r="F1190" t="s">
        <v>304</v>
      </c>
      <c r="G1190" s="105">
        <v>10</v>
      </c>
      <c r="H1190" t="s">
        <v>353</v>
      </c>
      <c r="I1190" t="s">
        <v>438</v>
      </c>
      <c r="J1190" t="s">
        <v>42</v>
      </c>
      <c r="K1190" s="105">
        <v>126</v>
      </c>
      <c r="L1190" s="106">
        <v>9.3259997665882111E-2</v>
      </c>
      <c r="M1190" s="106">
        <v>9.6400000154972076E-2</v>
      </c>
      <c r="N1190" s="105">
        <v>1253</v>
      </c>
      <c r="O1190" s="106">
        <v>8.6549997329711914E-2</v>
      </c>
      <c r="P1190" s="106">
        <v>9.0039998292922974E-2</v>
      </c>
      <c r="Q1190" s="105">
        <v>20350</v>
      </c>
      <c r="R1190" s="106">
        <v>8.9469999074935913E-2</v>
      </c>
      <c r="S1190" s="107">
        <v>9.2430002987384796E-2</v>
      </c>
    </row>
    <row r="1191" spans="1:19" x14ac:dyDescent="0.25">
      <c r="A1191" t="s">
        <v>331</v>
      </c>
      <c r="B1191" t="s">
        <v>347</v>
      </c>
      <c r="C1191" t="s">
        <v>347</v>
      </c>
      <c r="D1191" t="s">
        <v>347</v>
      </c>
      <c r="E1191" t="s">
        <v>303</v>
      </c>
      <c r="F1191" t="s">
        <v>304</v>
      </c>
      <c r="G1191">
        <v>10</v>
      </c>
      <c r="H1191" t="s">
        <v>353</v>
      </c>
      <c r="I1191" t="s">
        <v>438</v>
      </c>
      <c r="J1191" t="s">
        <v>374</v>
      </c>
      <c r="K1191">
        <v>78</v>
      </c>
      <c r="L1191" s="106">
        <v>5.7739999145269387E-2</v>
      </c>
      <c r="M1191" s="106">
        <v>5.9679999947547913E-2</v>
      </c>
      <c r="N1191">
        <v>748</v>
      </c>
      <c r="O1191" s="106">
        <v>5.1660001277923577E-2</v>
      </c>
      <c r="P1191" s="106">
        <v>5.3750000894069672E-2</v>
      </c>
      <c r="Q1191">
        <v>13425</v>
      </c>
      <c r="R1191" s="106">
        <v>5.9020001441240311E-2</v>
      </c>
      <c r="S1191" s="106">
        <v>6.0970000922679901E-2</v>
      </c>
    </row>
    <row r="1192" spans="1:19" x14ac:dyDescent="0.25">
      <c r="A1192" t="s">
        <v>331</v>
      </c>
      <c r="B1192" t="s">
        <v>347</v>
      </c>
      <c r="C1192" t="s">
        <v>347</v>
      </c>
      <c r="D1192" t="s">
        <v>347</v>
      </c>
      <c r="E1192" t="s">
        <v>303</v>
      </c>
      <c r="F1192" t="s">
        <v>304</v>
      </c>
      <c r="G1192" s="105">
        <v>10</v>
      </c>
      <c r="H1192" t="s">
        <v>353</v>
      </c>
      <c r="I1192" t="s">
        <v>438</v>
      </c>
      <c r="J1192" t="s">
        <v>86</v>
      </c>
      <c r="K1192" s="105">
        <v>44</v>
      </c>
      <c r="L1192" s="106">
        <v>3.2570000737905502E-2</v>
      </c>
      <c r="N1192" s="105">
        <v>562</v>
      </c>
      <c r="O1192" s="106">
        <v>3.8819998502731323E-2</v>
      </c>
      <c r="Q1192" s="105">
        <v>7283</v>
      </c>
      <c r="R1192" s="106">
        <v>3.2019998878240592E-2</v>
      </c>
      <c r="S1192" s="107"/>
    </row>
    <row r="1193" spans="1:19" x14ac:dyDescent="0.25">
      <c r="A1193" t="s">
        <v>331</v>
      </c>
      <c r="B1193" t="s">
        <v>347</v>
      </c>
      <c r="C1193" t="s">
        <v>347</v>
      </c>
      <c r="D1193" t="s">
        <v>347</v>
      </c>
      <c r="E1193" t="s">
        <v>303</v>
      </c>
      <c r="F1193" t="s">
        <v>304</v>
      </c>
      <c r="G1193">
        <v>10</v>
      </c>
      <c r="H1193" t="s">
        <v>353</v>
      </c>
      <c r="I1193" t="s">
        <v>375</v>
      </c>
      <c r="J1193" t="s">
        <v>376</v>
      </c>
      <c r="K1193">
        <v>261</v>
      </c>
      <c r="L1193" s="106">
        <v>0.19318999350070951</v>
      </c>
      <c r="N1193">
        <v>3012</v>
      </c>
      <c r="O1193" s="106">
        <v>0.20803999900817871</v>
      </c>
      <c r="Q1193">
        <v>47189</v>
      </c>
      <c r="R1193" s="106">
        <v>0.20746000111103061</v>
      </c>
    </row>
    <row r="1194" spans="1:19" x14ac:dyDescent="0.25">
      <c r="A1194" t="s">
        <v>331</v>
      </c>
      <c r="B1194" t="s">
        <v>347</v>
      </c>
      <c r="C1194" t="s">
        <v>347</v>
      </c>
      <c r="D1194" t="s">
        <v>347</v>
      </c>
      <c r="E1194" t="s">
        <v>303</v>
      </c>
      <c r="F1194" t="s">
        <v>304</v>
      </c>
      <c r="G1194" s="105">
        <v>10</v>
      </c>
      <c r="H1194" t="s">
        <v>353</v>
      </c>
      <c r="I1194" t="s">
        <v>375</v>
      </c>
      <c r="J1194" t="s">
        <v>377</v>
      </c>
      <c r="K1194" s="105">
        <v>280</v>
      </c>
      <c r="L1194" s="106">
        <v>0.20724999904632571</v>
      </c>
      <c r="N1194" s="105">
        <v>3014</v>
      </c>
      <c r="O1194" s="106">
        <v>0.20817999541759491</v>
      </c>
      <c r="Q1194" s="105">
        <v>47420</v>
      </c>
      <c r="R1194" s="106">
        <v>0.20848000049591059</v>
      </c>
      <c r="S1194" s="107"/>
    </row>
    <row r="1195" spans="1:19" x14ac:dyDescent="0.25">
      <c r="A1195" t="s">
        <v>331</v>
      </c>
      <c r="B1195" t="s">
        <v>347</v>
      </c>
      <c r="C1195" t="s">
        <v>347</v>
      </c>
      <c r="D1195" t="s">
        <v>347</v>
      </c>
      <c r="E1195" t="s">
        <v>303</v>
      </c>
      <c r="F1195" t="s">
        <v>304</v>
      </c>
      <c r="G1195" s="105">
        <v>10</v>
      </c>
      <c r="H1195" t="s">
        <v>353</v>
      </c>
      <c r="I1195" t="s">
        <v>375</v>
      </c>
      <c r="J1195" t="s">
        <v>378</v>
      </c>
      <c r="K1195" s="105">
        <v>215</v>
      </c>
      <c r="L1195" s="106">
        <v>0.15914000570774081</v>
      </c>
      <c r="N1195" s="105">
        <v>2478</v>
      </c>
      <c r="O1195" s="106">
        <v>0.17115999758243561</v>
      </c>
      <c r="Q1195" s="105">
        <v>37332</v>
      </c>
      <c r="R1195" s="106">
        <v>0.1641300022602081</v>
      </c>
      <c r="S1195" s="107"/>
    </row>
    <row r="1196" spans="1:19" x14ac:dyDescent="0.25">
      <c r="A1196" t="s">
        <v>331</v>
      </c>
      <c r="B1196" t="s">
        <v>347</v>
      </c>
      <c r="C1196" t="s">
        <v>347</v>
      </c>
      <c r="D1196" t="s">
        <v>347</v>
      </c>
      <c r="E1196" t="s">
        <v>303</v>
      </c>
      <c r="F1196" t="s">
        <v>304</v>
      </c>
      <c r="G1196" s="105">
        <v>10</v>
      </c>
      <c r="H1196" t="s">
        <v>353</v>
      </c>
      <c r="I1196" t="s">
        <v>375</v>
      </c>
      <c r="J1196" t="s">
        <v>379</v>
      </c>
      <c r="K1196" s="105">
        <v>298</v>
      </c>
      <c r="L1196" s="106">
        <v>0.22057999670505521</v>
      </c>
      <c r="N1196" s="105">
        <v>3078</v>
      </c>
      <c r="O1196" s="106">
        <v>0.2125999927520752</v>
      </c>
      <c r="Q1196" s="105">
        <v>47525</v>
      </c>
      <c r="R1196" s="106">
        <v>0.20893999934196469</v>
      </c>
      <c r="S1196" s="107"/>
    </row>
    <row r="1197" spans="1:19" x14ac:dyDescent="0.25">
      <c r="A1197" t="s">
        <v>331</v>
      </c>
      <c r="B1197" t="s">
        <v>347</v>
      </c>
      <c r="C1197" t="s">
        <v>347</v>
      </c>
      <c r="D1197" t="s">
        <v>347</v>
      </c>
      <c r="E1197" t="s">
        <v>303</v>
      </c>
      <c r="F1197" t="s">
        <v>304</v>
      </c>
      <c r="G1197" s="105">
        <v>10</v>
      </c>
      <c r="H1197" t="s">
        <v>353</v>
      </c>
      <c r="I1197" t="s">
        <v>375</v>
      </c>
      <c r="J1197" t="s">
        <v>380</v>
      </c>
      <c r="K1197" s="105">
        <v>297</v>
      </c>
      <c r="L1197" s="106">
        <v>0.21984000504016879</v>
      </c>
      <c r="N1197" s="105">
        <v>2896</v>
      </c>
      <c r="O1197" s="106">
        <v>0.20002999901771551</v>
      </c>
      <c r="Q1197" s="105">
        <v>47993</v>
      </c>
      <c r="R1197" s="106">
        <v>0.210999995470047</v>
      </c>
      <c r="S1197" s="107"/>
    </row>
    <row r="1198" spans="1:19" x14ac:dyDescent="0.25">
      <c r="A1198" t="s">
        <v>331</v>
      </c>
      <c r="B1198" t="s">
        <v>347</v>
      </c>
      <c r="C1198" t="s">
        <v>347</v>
      </c>
      <c r="D1198" t="s">
        <v>347</v>
      </c>
      <c r="E1198" t="s">
        <v>303</v>
      </c>
      <c r="F1198" t="s">
        <v>304</v>
      </c>
      <c r="G1198">
        <v>10</v>
      </c>
      <c r="H1198" t="s">
        <v>353</v>
      </c>
      <c r="I1198" t="s">
        <v>381</v>
      </c>
      <c r="J1198" t="s">
        <v>382</v>
      </c>
      <c r="K1198">
        <v>32</v>
      </c>
      <c r="L1198" s="106">
        <v>2.3690000176429749E-2</v>
      </c>
      <c r="M1198" s="106">
        <v>2.4709999561309811E-2</v>
      </c>
      <c r="N1198">
        <v>339</v>
      </c>
      <c r="O1198" s="106">
        <v>2.3409999907016751E-2</v>
      </c>
      <c r="P1198" s="106">
        <v>2.8640000149607658E-2</v>
      </c>
      <c r="Q1198">
        <v>5423</v>
      </c>
      <c r="R1198" s="106">
        <v>2.384000085294247E-2</v>
      </c>
      <c r="S1198" s="106">
        <v>3.0780000612139698E-2</v>
      </c>
    </row>
    <row r="1199" spans="1:19" x14ac:dyDescent="0.25">
      <c r="A1199" t="s">
        <v>331</v>
      </c>
      <c r="B1199" t="s">
        <v>347</v>
      </c>
      <c r="C1199" t="s">
        <v>347</v>
      </c>
      <c r="D1199" t="s">
        <v>347</v>
      </c>
      <c r="E1199" t="s">
        <v>303</v>
      </c>
      <c r="F1199" t="s">
        <v>304</v>
      </c>
      <c r="G1199" s="105">
        <v>10</v>
      </c>
      <c r="H1199" t="s">
        <v>353</v>
      </c>
      <c r="I1199" t="s">
        <v>381</v>
      </c>
      <c r="J1199" t="s">
        <v>383</v>
      </c>
      <c r="K1199" s="105">
        <v>181</v>
      </c>
      <c r="L1199" s="106">
        <v>0.13397000730037689</v>
      </c>
      <c r="M1199" s="106">
        <v>0.13977000117301941</v>
      </c>
      <c r="N1199" s="105">
        <v>1357</v>
      </c>
      <c r="O1199" s="106">
        <v>9.3730002641677856E-2</v>
      </c>
      <c r="P1199" s="106">
        <v>0.11462999880313871</v>
      </c>
      <c r="Q1199" s="105">
        <v>26007</v>
      </c>
      <c r="R1199" s="106">
        <v>0.11433999985456469</v>
      </c>
      <c r="S1199" s="107">
        <v>0.1476300060749054</v>
      </c>
    </row>
    <row r="1200" spans="1:19" x14ac:dyDescent="0.25">
      <c r="A1200" t="s">
        <v>331</v>
      </c>
      <c r="B1200" t="s">
        <v>347</v>
      </c>
      <c r="C1200" t="s">
        <v>347</v>
      </c>
      <c r="D1200" t="s">
        <v>347</v>
      </c>
      <c r="E1200" t="s">
        <v>303</v>
      </c>
      <c r="F1200" t="s">
        <v>304</v>
      </c>
      <c r="G1200" s="105">
        <v>10</v>
      </c>
      <c r="H1200" t="s">
        <v>353</v>
      </c>
      <c r="I1200" t="s">
        <v>381</v>
      </c>
      <c r="J1200" t="s">
        <v>384</v>
      </c>
      <c r="K1200" s="105">
        <v>1082</v>
      </c>
      <c r="L1200" s="106">
        <v>0.80089002847671509</v>
      </c>
      <c r="M1200" s="106">
        <v>0.83552002906799316</v>
      </c>
      <c r="N1200" s="105">
        <v>10142</v>
      </c>
      <c r="O1200" s="106">
        <v>0.70051002502441406</v>
      </c>
      <c r="P1200" s="106">
        <v>0.85672998428344727</v>
      </c>
      <c r="Q1200" s="105">
        <v>144739</v>
      </c>
      <c r="R1200" s="106">
        <v>0.6363300085067749</v>
      </c>
      <c r="S1200" s="107">
        <v>0.82159000635147095</v>
      </c>
    </row>
    <row r="1201" spans="1:19" x14ac:dyDescent="0.25">
      <c r="A1201" t="s">
        <v>331</v>
      </c>
      <c r="B1201" t="s">
        <v>347</v>
      </c>
      <c r="C1201" t="s">
        <v>347</v>
      </c>
      <c r="D1201" t="s">
        <v>347</v>
      </c>
      <c r="E1201" t="s">
        <v>303</v>
      </c>
      <c r="F1201" t="s">
        <v>304</v>
      </c>
      <c r="G1201" s="105">
        <v>10</v>
      </c>
      <c r="H1201" t="s">
        <v>353</v>
      </c>
      <c r="I1201" t="s">
        <v>381</v>
      </c>
      <c r="J1201" t="s">
        <v>385</v>
      </c>
      <c r="K1201" s="105">
        <v>56</v>
      </c>
      <c r="L1201" s="106">
        <v>4.1450001299381263E-2</v>
      </c>
      <c r="N1201" s="105">
        <v>2640</v>
      </c>
      <c r="O1201" s="106">
        <v>0.18234999477863309</v>
      </c>
      <c r="Q1201" s="105">
        <v>51290</v>
      </c>
      <c r="R1201" s="106">
        <v>0.22549000382423401</v>
      </c>
      <c r="S1201" s="107"/>
    </row>
    <row r="1202" spans="1:19" x14ac:dyDescent="0.25">
      <c r="A1202" t="s">
        <v>331</v>
      </c>
      <c r="B1202" t="s">
        <v>347</v>
      </c>
      <c r="C1202" t="s">
        <v>347</v>
      </c>
      <c r="D1202" t="s">
        <v>347</v>
      </c>
      <c r="E1202" t="s">
        <v>303</v>
      </c>
      <c r="F1202" t="s">
        <v>304</v>
      </c>
      <c r="G1202">
        <v>10</v>
      </c>
      <c r="H1202" t="s">
        <v>353</v>
      </c>
      <c r="I1202" t="s">
        <v>386</v>
      </c>
      <c r="J1202" t="s">
        <v>387</v>
      </c>
      <c r="K1202">
        <v>17</v>
      </c>
      <c r="L1202" s="106">
        <v>1.257999986410141E-2</v>
      </c>
      <c r="M1202" s="106">
        <v>1.2719999998807911E-2</v>
      </c>
      <c r="N1202">
        <v>337</v>
      </c>
      <c r="O1202" s="106">
        <v>2.3280000314116481E-2</v>
      </c>
      <c r="P1202" s="106">
        <v>2.3739999160170559E-2</v>
      </c>
      <c r="Q1202">
        <v>12181</v>
      </c>
      <c r="R1202" s="106">
        <v>5.3550001233816147E-2</v>
      </c>
      <c r="S1202" s="106">
        <v>5.4999999701976783E-2</v>
      </c>
    </row>
    <row r="1203" spans="1:19" x14ac:dyDescent="0.25">
      <c r="A1203" t="s">
        <v>331</v>
      </c>
      <c r="B1203" t="s">
        <v>347</v>
      </c>
      <c r="C1203" t="s">
        <v>347</v>
      </c>
      <c r="D1203" t="s">
        <v>347</v>
      </c>
      <c r="E1203" t="s">
        <v>303</v>
      </c>
      <c r="F1203" t="s">
        <v>304</v>
      </c>
      <c r="G1203" s="105">
        <v>10</v>
      </c>
      <c r="H1203" t="s">
        <v>353</v>
      </c>
      <c r="I1203" t="s">
        <v>386</v>
      </c>
      <c r="J1203" t="s">
        <v>388</v>
      </c>
      <c r="K1203" s="105">
        <v>13</v>
      </c>
      <c r="L1203" s="106">
        <v>9.6199996769428253E-3</v>
      </c>
      <c r="M1203" s="106">
        <v>9.7300000488758087E-3</v>
      </c>
      <c r="N1203" s="105">
        <v>127</v>
      </c>
      <c r="O1203" s="106">
        <v>8.7700001895427704E-3</v>
      </c>
      <c r="P1203" s="106">
        <v>8.9499996975064278E-3</v>
      </c>
      <c r="Q1203" s="105">
        <v>6321</v>
      </c>
      <c r="R1203" s="106">
        <v>2.77900006622076E-2</v>
      </c>
      <c r="S1203" s="107">
        <v>2.8540000319480899E-2</v>
      </c>
    </row>
    <row r="1204" spans="1:19" x14ac:dyDescent="0.25">
      <c r="A1204" t="s">
        <v>331</v>
      </c>
      <c r="B1204" t="s">
        <v>347</v>
      </c>
      <c r="C1204" t="s">
        <v>347</v>
      </c>
      <c r="D1204" t="s">
        <v>347</v>
      </c>
      <c r="E1204" t="s">
        <v>303</v>
      </c>
      <c r="F1204" t="s">
        <v>304</v>
      </c>
      <c r="G1204">
        <v>10</v>
      </c>
      <c r="H1204" t="s">
        <v>353</v>
      </c>
      <c r="I1204" t="s">
        <v>386</v>
      </c>
      <c r="J1204" t="s">
        <v>85</v>
      </c>
      <c r="K1204">
        <v>23</v>
      </c>
      <c r="L1204" s="106">
        <v>1.702000014483929E-2</v>
      </c>
      <c r="M1204" s="106">
        <v>1.7219999805092812E-2</v>
      </c>
      <c r="N1204">
        <v>259</v>
      </c>
      <c r="O1204" s="106">
        <v>1.789000071585178E-2</v>
      </c>
      <c r="P1204" s="106">
        <v>1.8239999189972881E-2</v>
      </c>
      <c r="Q1204">
        <v>4872</v>
      </c>
      <c r="R1204" s="106">
        <v>2.1420000120997429E-2</v>
      </c>
      <c r="S1204" s="106">
        <v>2.199999988079071E-2</v>
      </c>
    </row>
    <row r="1205" spans="1:19" x14ac:dyDescent="0.25">
      <c r="A1205" t="s">
        <v>331</v>
      </c>
      <c r="B1205" t="s">
        <v>347</v>
      </c>
      <c r="C1205" t="s">
        <v>347</v>
      </c>
      <c r="D1205" t="s">
        <v>347</v>
      </c>
      <c r="E1205" t="s">
        <v>303</v>
      </c>
      <c r="F1205" t="s">
        <v>304</v>
      </c>
      <c r="G1205">
        <v>10</v>
      </c>
      <c r="H1205" t="s">
        <v>353</v>
      </c>
      <c r="I1205" t="s">
        <v>386</v>
      </c>
      <c r="J1205" t="s">
        <v>389</v>
      </c>
      <c r="K1205">
        <v>10</v>
      </c>
      <c r="L1205" s="106">
        <v>7.4000000022351742E-3</v>
      </c>
      <c r="M1205" s="106">
        <v>7.4900002218782902E-3</v>
      </c>
      <c r="N1205">
        <v>177</v>
      </c>
      <c r="O1205" s="106">
        <v>1.223000045865774E-2</v>
      </c>
      <c r="P1205" s="106">
        <v>1.2470000423490999E-2</v>
      </c>
      <c r="Q1205">
        <v>4049</v>
      </c>
      <c r="R1205" s="106">
        <v>1.779999956488609E-2</v>
      </c>
      <c r="S1205" s="106">
        <v>1.8279999494552609E-2</v>
      </c>
    </row>
    <row r="1206" spans="1:19" x14ac:dyDescent="0.25">
      <c r="A1206" t="s">
        <v>331</v>
      </c>
      <c r="B1206" t="s">
        <v>347</v>
      </c>
      <c r="C1206" t="s">
        <v>347</v>
      </c>
      <c r="D1206" t="s">
        <v>347</v>
      </c>
      <c r="E1206" t="s">
        <v>303</v>
      </c>
      <c r="F1206" t="s">
        <v>304</v>
      </c>
      <c r="G1206">
        <v>10</v>
      </c>
      <c r="H1206" t="s">
        <v>353</v>
      </c>
      <c r="I1206" t="s">
        <v>386</v>
      </c>
      <c r="J1206" t="s">
        <v>86</v>
      </c>
      <c r="K1206">
        <v>15</v>
      </c>
      <c r="L1206" s="106">
        <v>1.1099999770522119E-2</v>
      </c>
      <c r="N1206">
        <v>281</v>
      </c>
      <c r="O1206" s="106">
        <v>1.9409999251365662E-2</v>
      </c>
      <c r="Q1206">
        <v>5972</v>
      </c>
      <c r="R1206" s="106">
        <v>2.6259999722242359E-2</v>
      </c>
    </row>
    <row r="1207" spans="1:19" x14ac:dyDescent="0.25">
      <c r="A1207" t="s">
        <v>331</v>
      </c>
      <c r="B1207" t="s">
        <v>347</v>
      </c>
      <c r="C1207" t="s">
        <v>347</v>
      </c>
      <c r="D1207" t="s">
        <v>347</v>
      </c>
      <c r="E1207" t="s">
        <v>303</v>
      </c>
      <c r="F1207" t="s">
        <v>304</v>
      </c>
      <c r="G1207">
        <v>10</v>
      </c>
      <c r="H1207" t="s">
        <v>353</v>
      </c>
      <c r="I1207" t="s">
        <v>386</v>
      </c>
      <c r="J1207" t="s">
        <v>84</v>
      </c>
      <c r="K1207">
        <v>1273</v>
      </c>
      <c r="L1207" s="106">
        <v>0.9422600269317627</v>
      </c>
      <c r="M1207" s="106">
        <v>0.95283997058868408</v>
      </c>
      <c r="N1207">
        <v>13297</v>
      </c>
      <c r="O1207" s="106">
        <v>0.91842997074127197</v>
      </c>
      <c r="P1207" s="106">
        <v>0.93660998344421387</v>
      </c>
      <c r="Q1207">
        <v>194064</v>
      </c>
      <c r="R1207" s="106">
        <v>0.85317999124526978</v>
      </c>
      <c r="S1207" s="106">
        <v>0.87619000673294067</v>
      </c>
    </row>
    <row r="1208" spans="1:19" x14ac:dyDescent="0.25">
      <c r="A1208" t="s">
        <v>331</v>
      </c>
      <c r="B1208" t="s">
        <v>347</v>
      </c>
      <c r="C1208" t="s">
        <v>347</v>
      </c>
      <c r="D1208" t="s">
        <v>347</v>
      </c>
      <c r="E1208" t="s">
        <v>303</v>
      </c>
      <c r="F1208" t="s">
        <v>304</v>
      </c>
      <c r="G1208" s="105">
        <v>10</v>
      </c>
      <c r="H1208" t="s">
        <v>353</v>
      </c>
      <c r="I1208" t="s">
        <v>419</v>
      </c>
      <c r="J1208" t="s">
        <v>390</v>
      </c>
      <c r="K1208" s="105">
        <v>56</v>
      </c>
      <c r="L1208" s="106">
        <v>4.1450001299381263E-2</v>
      </c>
      <c r="N1208" s="105">
        <v>2640</v>
      </c>
      <c r="O1208" s="106">
        <v>0.18234999477863309</v>
      </c>
      <c r="Q1208" s="105">
        <v>51290</v>
      </c>
      <c r="R1208" s="106">
        <v>0.22549000382423401</v>
      </c>
      <c r="S1208" s="107"/>
    </row>
    <row r="1209" spans="1:19" x14ac:dyDescent="0.25">
      <c r="A1209" t="s">
        <v>331</v>
      </c>
      <c r="B1209" t="s">
        <v>347</v>
      </c>
      <c r="C1209" t="s">
        <v>347</v>
      </c>
      <c r="D1209" t="s">
        <v>347</v>
      </c>
      <c r="E1209" t="s">
        <v>303</v>
      </c>
      <c r="F1209" t="s">
        <v>304</v>
      </c>
      <c r="G1209">
        <v>10</v>
      </c>
      <c r="H1209" t="s">
        <v>353</v>
      </c>
      <c r="I1209" t="s">
        <v>419</v>
      </c>
      <c r="J1209" t="s">
        <v>391</v>
      </c>
      <c r="K1209">
        <v>181</v>
      </c>
      <c r="L1209" s="106">
        <v>0.13397000730037689</v>
      </c>
      <c r="M1209" s="106">
        <v>0.13977000117301941</v>
      </c>
      <c r="N1209">
        <v>1357</v>
      </c>
      <c r="O1209" s="106">
        <v>9.3730002641677856E-2</v>
      </c>
      <c r="P1209" s="106">
        <v>0.11462999880313871</v>
      </c>
      <c r="Q1209">
        <v>26007</v>
      </c>
      <c r="R1209" s="106">
        <v>0.11433999985456469</v>
      </c>
      <c r="S1209" s="106">
        <v>0.1476300060749054</v>
      </c>
    </row>
    <row r="1210" spans="1:19" x14ac:dyDescent="0.25">
      <c r="A1210" t="s">
        <v>331</v>
      </c>
      <c r="B1210" t="s">
        <v>347</v>
      </c>
      <c r="C1210" t="s">
        <v>347</v>
      </c>
      <c r="D1210" t="s">
        <v>347</v>
      </c>
      <c r="E1210" t="s">
        <v>303</v>
      </c>
      <c r="F1210" t="s">
        <v>304</v>
      </c>
      <c r="G1210" s="105">
        <v>10</v>
      </c>
      <c r="H1210" t="s">
        <v>353</v>
      </c>
      <c r="I1210" t="s">
        <v>419</v>
      </c>
      <c r="J1210" t="s">
        <v>392</v>
      </c>
      <c r="K1210" s="105">
        <v>565</v>
      </c>
      <c r="L1210" s="106">
        <v>0.41820999979972839</v>
      </c>
      <c r="M1210" s="106">
        <v>0.43628999590873718</v>
      </c>
      <c r="N1210" s="105">
        <v>4976</v>
      </c>
      <c r="O1210" s="106">
        <v>0.34369000792503362</v>
      </c>
      <c r="P1210" s="106">
        <v>0.42034000158309942</v>
      </c>
      <c r="Q1210" s="105">
        <v>69347</v>
      </c>
      <c r="R1210" s="106">
        <v>0.30487999320030212</v>
      </c>
      <c r="S1210" s="107">
        <v>0.39364001154899603</v>
      </c>
    </row>
    <row r="1211" spans="1:19" x14ac:dyDescent="0.25">
      <c r="A1211" t="s">
        <v>331</v>
      </c>
      <c r="B1211" t="s">
        <v>347</v>
      </c>
      <c r="C1211" t="s">
        <v>347</v>
      </c>
      <c r="D1211" t="s">
        <v>347</v>
      </c>
      <c r="E1211" t="s">
        <v>303</v>
      </c>
      <c r="F1211" t="s">
        <v>304</v>
      </c>
      <c r="G1211">
        <v>10</v>
      </c>
      <c r="H1211" t="s">
        <v>353</v>
      </c>
      <c r="I1211" t="s">
        <v>419</v>
      </c>
      <c r="J1211" t="s">
        <v>393</v>
      </c>
      <c r="K1211">
        <v>469</v>
      </c>
      <c r="L1211" s="106">
        <v>0.34714999794960022</v>
      </c>
      <c r="M1211" s="106">
        <v>0.36215999722480768</v>
      </c>
      <c r="N1211">
        <v>4559</v>
      </c>
      <c r="O1211" s="106">
        <v>0.31488999724388123</v>
      </c>
      <c r="P1211" s="106">
        <v>0.38512000441551208</v>
      </c>
      <c r="Q1211">
        <v>66079</v>
      </c>
      <c r="R1211" s="106">
        <v>0.29050999879837042</v>
      </c>
      <c r="S1211" s="106">
        <v>0.37509000301361078</v>
      </c>
    </row>
    <row r="1212" spans="1:19" x14ac:dyDescent="0.25">
      <c r="A1212" t="s">
        <v>331</v>
      </c>
      <c r="B1212" t="s">
        <v>347</v>
      </c>
      <c r="C1212" t="s">
        <v>347</v>
      </c>
      <c r="D1212" t="s">
        <v>347</v>
      </c>
      <c r="E1212" t="s">
        <v>303</v>
      </c>
      <c r="F1212" t="s">
        <v>304</v>
      </c>
      <c r="G1212" s="105">
        <v>10</v>
      </c>
      <c r="H1212" t="s">
        <v>353</v>
      </c>
      <c r="I1212" t="s">
        <v>419</v>
      </c>
      <c r="J1212" t="s">
        <v>394</v>
      </c>
      <c r="K1212" s="105">
        <v>80</v>
      </c>
      <c r="L1212" s="106">
        <v>5.9220001101493842E-2</v>
      </c>
      <c r="M1212" s="106">
        <v>6.1779998242855072E-2</v>
      </c>
      <c r="N1212" s="105">
        <v>946</v>
      </c>
      <c r="O1212" s="106">
        <v>6.5339997410774231E-2</v>
      </c>
      <c r="P1212" s="106">
        <v>7.9910002648830414E-2</v>
      </c>
      <c r="Q1212" s="105">
        <v>14736</v>
      </c>
      <c r="R1212" s="106">
        <v>6.4790003001689911E-2</v>
      </c>
      <c r="S1212" s="107">
        <v>8.3650000393390656E-2</v>
      </c>
    </row>
    <row r="1213" spans="1:19" x14ac:dyDescent="0.25">
      <c r="A1213" t="s">
        <v>331</v>
      </c>
      <c r="B1213" t="s">
        <v>347</v>
      </c>
      <c r="C1213" t="s">
        <v>347</v>
      </c>
      <c r="D1213" t="s">
        <v>347</v>
      </c>
      <c r="E1213" t="s">
        <v>303</v>
      </c>
      <c r="F1213" t="s">
        <v>304</v>
      </c>
      <c r="G1213" s="105">
        <v>10</v>
      </c>
      <c r="H1213" t="s">
        <v>353</v>
      </c>
      <c r="I1213" t="s">
        <v>439</v>
      </c>
      <c r="J1213" t="s">
        <v>440</v>
      </c>
      <c r="K1213" s="105">
        <v>56</v>
      </c>
      <c r="L1213" s="106">
        <v>4.1450001299381263E-2</v>
      </c>
      <c r="N1213" s="105">
        <v>2640</v>
      </c>
      <c r="O1213" s="106">
        <v>0.18234999477863309</v>
      </c>
      <c r="Q1213" s="105">
        <v>51290</v>
      </c>
      <c r="R1213" s="106">
        <v>0.22549000382423401</v>
      </c>
      <c r="S1213" s="107"/>
    </row>
    <row r="1214" spans="1:19" x14ac:dyDescent="0.25">
      <c r="A1214" t="s">
        <v>331</v>
      </c>
      <c r="B1214" t="s">
        <v>347</v>
      </c>
      <c r="C1214" t="s">
        <v>347</v>
      </c>
      <c r="D1214" t="s">
        <v>347</v>
      </c>
      <c r="E1214" t="s">
        <v>303</v>
      </c>
      <c r="F1214" t="s">
        <v>304</v>
      </c>
      <c r="G1214" s="105">
        <v>10</v>
      </c>
      <c r="H1214" t="s">
        <v>353</v>
      </c>
      <c r="I1214" t="s">
        <v>439</v>
      </c>
      <c r="J1214" t="s">
        <v>442</v>
      </c>
      <c r="K1214" s="105">
        <v>1295</v>
      </c>
      <c r="L1214" s="106">
        <v>0.95854997634887695</v>
      </c>
      <c r="M1214" s="106">
        <v>1</v>
      </c>
      <c r="N1214" s="105">
        <v>11838</v>
      </c>
      <c r="O1214" s="106">
        <v>0.81765002012252808</v>
      </c>
      <c r="P1214" s="106">
        <v>1</v>
      </c>
      <c r="Q1214" s="105">
        <v>176169</v>
      </c>
      <c r="R1214" s="106">
        <v>0.77451002597808838</v>
      </c>
      <c r="S1214" s="107">
        <v>1</v>
      </c>
    </row>
    <row r="1215" spans="1:19" x14ac:dyDescent="0.25">
      <c r="A1215" t="s">
        <v>331</v>
      </c>
      <c r="B1215" t="s">
        <v>347</v>
      </c>
      <c r="C1215" t="s">
        <v>347</v>
      </c>
      <c r="D1215" t="s">
        <v>347</v>
      </c>
      <c r="E1215" t="s">
        <v>303</v>
      </c>
      <c r="F1215" t="s">
        <v>304</v>
      </c>
      <c r="G1215" s="105">
        <v>10</v>
      </c>
      <c r="H1215" t="s">
        <v>353</v>
      </c>
      <c r="I1215" t="s">
        <v>395</v>
      </c>
      <c r="J1215" t="s">
        <v>396</v>
      </c>
      <c r="K1215" s="105">
        <v>1342</v>
      </c>
      <c r="L1215" s="106">
        <v>0.99334001541137695</v>
      </c>
      <c r="N1215" s="105">
        <v>14387</v>
      </c>
      <c r="O1215" s="106">
        <v>0.9937099814414978</v>
      </c>
      <c r="Q1215" s="105">
        <v>225832</v>
      </c>
      <c r="R1215" s="106">
        <v>0.99285000562667847</v>
      </c>
      <c r="S1215" s="107"/>
    </row>
    <row r="1216" spans="1:19" x14ac:dyDescent="0.25">
      <c r="A1216" t="s">
        <v>331</v>
      </c>
      <c r="B1216" t="s">
        <v>347</v>
      </c>
      <c r="C1216" t="s">
        <v>347</v>
      </c>
      <c r="D1216" t="s">
        <v>347</v>
      </c>
      <c r="E1216" t="s">
        <v>303</v>
      </c>
      <c r="F1216" t="s">
        <v>304</v>
      </c>
      <c r="G1216">
        <v>10</v>
      </c>
      <c r="H1216" t="s">
        <v>353</v>
      </c>
      <c r="I1216" t="s">
        <v>395</v>
      </c>
      <c r="J1216" t="s">
        <v>397</v>
      </c>
      <c r="K1216">
        <v>9</v>
      </c>
      <c r="L1216" s="106">
        <v>6.659999955445528E-3</v>
      </c>
      <c r="N1216">
        <v>91</v>
      </c>
      <c r="O1216" s="106">
        <v>6.289999932050705E-3</v>
      </c>
      <c r="Q1216">
        <v>1627</v>
      </c>
      <c r="R1216" s="106">
        <v>7.1499999612569809E-3</v>
      </c>
    </row>
    <row r="1217" spans="1:19" x14ac:dyDescent="0.25">
      <c r="A1217" t="s">
        <v>331</v>
      </c>
      <c r="B1217" t="s">
        <v>347</v>
      </c>
      <c r="C1217" t="s">
        <v>347</v>
      </c>
      <c r="D1217" t="s">
        <v>347</v>
      </c>
      <c r="E1217" t="s">
        <v>303</v>
      </c>
      <c r="F1217" t="s">
        <v>304</v>
      </c>
      <c r="G1217" s="105">
        <v>10</v>
      </c>
      <c r="H1217" t="s">
        <v>353</v>
      </c>
      <c r="I1217" t="s">
        <v>398</v>
      </c>
      <c r="J1217" t="s">
        <v>399</v>
      </c>
      <c r="K1217" s="105">
        <v>32</v>
      </c>
      <c r="L1217" s="106">
        <v>2.3690000176429749E-2</v>
      </c>
      <c r="N1217" s="105">
        <v>1374</v>
      </c>
      <c r="O1217" s="106">
        <v>9.4899997115135193E-2</v>
      </c>
      <c r="Q1217" s="105">
        <v>32785</v>
      </c>
      <c r="R1217" s="106">
        <v>0.14414000511169431</v>
      </c>
      <c r="S1217" s="107"/>
    </row>
    <row r="1218" spans="1:19" x14ac:dyDescent="0.25">
      <c r="A1218" t="s">
        <v>331</v>
      </c>
      <c r="B1218" t="s">
        <v>347</v>
      </c>
      <c r="C1218" t="s">
        <v>347</v>
      </c>
      <c r="D1218" t="s">
        <v>347</v>
      </c>
      <c r="E1218" t="s">
        <v>303</v>
      </c>
      <c r="F1218" t="s">
        <v>304</v>
      </c>
      <c r="G1218" s="105">
        <v>10</v>
      </c>
      <c r="H1218" t="s">
        <v>353</v>
      </c>
      <c r="I1218" t="s">
        <v>398</v>
      </c>
      <c r="J1218" t="s">
        <v>41</v>
      </c>
      <c r="K1218" s="105">
        <v>214</v>
      </c>
      <c r="L1218" s="106">
        <v>0.15839999914169309</v>
      </c>
      <c r="N1218" s="105">
        <v>2484</v>
      </c>
      <c r="O1218" s="106">
        <v>0.1715700030326843</v>
      </c>
      <c r="Q1218" s="105">
        <v>40324</v>
      </c>
      <c r="R1218" s="106">
        <v>0.177279993891716</v>
      </c>
      <c r="S1218" s="107"/>
    </row>
    <row r="1219" spans="1:19" x14ac:dyDescent="0.25">
      <c r="A1219" t="s">
        <v>331</v>
      </c>
      <c r="B1219" t="s">
        <v>347</v>
      </c>
      <c r="C1219" t="s">
        <v>347</v>
      </c>
      <c r="D1219" t="s">
        <v>347</v>
      </c>
      <c r="E1219" t="s">
        <v>303</v>
      </c>
      <c r="F1219" t="s">
        <v>304</v>
      </c>
      <c r="G1219" s="105">
        <v>10</v>
      </c>
      <c r="H1219" t="s">
        <v>353</v>
      </c>
      <c r="I1219" t="s">
        <v>398</v>
      </c>
      <c r="J1219" t="s">
        <v>40</v>
      </c>
      <c r="K1219" s="105">
        <v>484</v>
      </c>
      <c r="L1219" s="106">
        <v>0.35824999213218689</v>
      </c>
      <c r="N1219" s="105">
        <v>4175</v>
      </c>
      <c r="O1219" s="106">
        <v>0.28837001323699951</v>
      </c>
      <c r="Q1219" s="105">
        <v>47952</v>
      </c>
      <c r="R1219" s="106">
        <v>0.21082000434398651</v>
      </c>
      <c r="S1219" s="107"/>
    </row>
    <row r="1220" spans="1:19" x14ac:dyDescent="0.25">
      <c r="A1220" t="s">
        <v>331</v>
      </c>
      <c r="B1220" t="s">
        <v>347</v>
      </c>
      <c r="C1220" t="s">
        <v>347</v>
      </c>
      <c r="D1220" t="s">
        <v>347</v>
      </c>
      <c r="E1220" t="s">
        <v>303</v>
      </c>
      <c r="F1220" t="s">
        <v>304</v>
      </c>
      <c r="G1220">
        <v>10</v>
      </c>
      <c r="H1220" t="s">
        <v>353</v>
      </c>
      <c r="I1220" t="s">
        <v>398</v>
      </c>
      <c r="J1220" t="s">
        <v>39</v>
      </c>
      <c r="K1220">
        <v>412</v>
      </c>
      <c r="L1220" s="106">
        <v>0.30496001243591309</v>
      </c>
      <c r="N1220">
        <v>3367</v>
      </c>
      <c r="O1220" s="106">
        <v>0.2325599938631058</v>
      </c>
      <c r="Q1220">
        <v>51770</v>
      </c>
      <c r="R1220" s="106">
        <v>0.22759999334812159</v>
      </c>
    </row>
    <row r="1221" spans="1:19" x14ac:dyDescent="0.25">
      <c r="A1221" t="s">
        <v>331</v>
      </c>
      <c r="B1221" t="s">
        <v>347</v>
      </c>
      <c r="C1221" t="s">
        <v>347</v>
      </c>
      <c r="D1221" t="s">
        <v>347</v>
      </c>
      <c r="E1221" t="s">
        <v>303</v>
      </c>
      <c r="F1221" t="s">
        <v>304</v>
      </c>
      <c r="G1221" s="105">
        <v>10</v>
      </c>
      <c r="H1221" t="s">
        <v>353</v>
      </c>
      <c r="I1221" t="s">
        <v>398</v>
      </c>
      <c r="J1221" t="s">
        <v>400</v>
      </c>
      <c r="K1221" s="105">
        <v>209</v>
      </c>
      <c r="L1221" s="106">
        <v>0.15469999611377719</v>
      </c>
      <c r="N1221" s="105">
        <v>3078</v>
      </c>
      <c r="O1221" s="106">
        <v>0.2125999927520752</v>
      </c>
      <c r="Q1221" s="105">
        <v>54628</v>
      </c>
      <c r="R1221" s="106">
        <v>0.24017000198364261</v>
      </c>
      <c r="S1221" s="107"/>
    </row>
    <row r="1222" spans="1:19" x14ac:dyDescent="0.25">
      <c r="A1222" t="s">
        <v>331</v>
      </c>
      <c r="B1222" t="s">
        <v>347</v>
      </c>
      <c r="C1222" t="s">
        <v>347</v>
      </c>
      <c r="D1222" t="s">
        <v>347</v>
      </c>
      <c r="E1222" t="s">
        <v>303</v>
      </c>
      <c r="F1222" t="s">
        <v>304</v>
      </c>
      <c r="G1222">
        <v>10</v>
      </c>
      <c r="H1222" t="s">
        <v>353</v>
      </c>
      <c r="I1222" t="s">
        <v>422</v>
      </c>
      <c r="J1222" t="s">
        <v>429</v>
      </c>
      <c r="K1222">
        <v>55</v>
      </c>
      <c r="L1222" s="106">
        <v>4.0709998458623893E-2</v>
      </c>
      <c r="N1222">
        <v>3642</v>
      </c>
      <c r="O1222" s="106">
        <v>0.25154998898506159</v>
      </c>
      <c r="Q1222">
        <v>80101</v>
      </c>
      <c r="R1222" s="106">
        <v>0.3521600067615509</v>
      </c>
    </row>
    <row r="1223" spans="1:19" x14ac:dyDescent="0.25">
      <c r="A1223" t="s">
        <v>331</v>
      </c>
      <c r="B1223" t="s">
        <v>347</v>
      </c>
      <c r="C1223" t="s">
        <v>347</v>
      </c>
      <c r="D1223" t="s">
        <v>347</v>
      </c>
      <c r="E1223" t="s">
        <v>303</v>
      </c>
      <c r="F1223" t="s">
        <v>304</v>
      </c>
      <c r="G1223" s="105">
        <v>10</v>
      </c>
      <c r="H1223" t="s">
        <v>353</v>
      </c>
      <c r="I1223" t="s">
        <v>422</v>
      </c>
      <c r="J1223" t="s">
        <v>423</v>
      </c>
      <c r="K1223" s="105">
        <v>1003</v>
      </c>
      <c r="L1223" s="106">
        <v>0.74241000413894653</v>
      </c>
      <c r="M1223" s="106">
        <v>0.77391999959945679</v>
      </c>
      <c r="N1223" s="105">
        <v>7906</v>
      </c>
      <c r="O1223" s="106">
        <v>0.54606997966766357</v>
      </c>
      <c r="P1223" s="106">
        <v>0.72961002588272095</v>
      </c>
      <c r="Q1223" s="105">
        <v>119646</v>
      </c>
      <c r="R1223" s="106">
        <v>0.52600997686386108</v>
      </c>
      <c r="S1223" s="107">
        <v>0.81194001436233521</v>
      </c>
    </row>
    <row r="1224" spans="1:19" x14ac:dyDescent="0.25">
      <c r="A1224" t="s">
        <v>331</v>
      </c>
      <c r="B1224" t="s">
        <v>347</v>
      </c>
      <c r="C1224" t="s">
        <v>347</v>
      </c>
      <c r="D1224" t="s">
        <v>347</v>
      </c>
      <c r="E1224" t="s">
        <v>303</v>
      </c>
      <c r="F1224" t="s">
        <v>304</v>
      </c>
      <c r="G1224" s="105">
        <v>10</v>
      </c>
      <c r="H1224" t="s">
        <v>353</v>
      </c>
      <c r="I1224" t="s">
        <v>422</v>
      </c>
      <c r="J1224" t="s">
        <v>424</v>
      </c>
      <c r="K1224" s="105">
        <v>148</v>
      </c>
      <c r="L1224" s="106">
        <v>0.10954999923706051</v>
      </c>
      <c r="M1224" s="106">
        <v>0.1142000034451485</v>
      </c>
      <c r="N1224" s="105">
        <v>1948</v>
      </c>
      <c r="O1224" s="106">
        <v>0.134550005197525</v>
      </c>
      <c r="P1224" s="106">
        <v>0.17976999282836911</v>
      </c>
      <c r="Q1224" s="105">
        <v>17180</v>
      </c>
      <c r="R1224" s="106">
        <v>7.5530000030994415E-2</v>
      </c>
      <c r="S1224" s="107">
        <v>0.11659000068902969</v>
      </c>
    </row>
    <row r="1225" spans="1:19" x14ac:dyDescent="0.25">
      <c r="A1225" t="s">
        <v>331</v>
      </c>
      <c r="B1225" t="s">
        <v>347</v>
      </c>
      <c r="C1225" t="s">
        <v>347</v>
      </c>
      <c r="D1225" t="s">
        <v>347</v>
      </c>
      <c r="E1225" t="s">
        <v>303</v>
      </c>
      <c r="F1225" t="s">
        <v>304</v>
      </c>
      <c r="G1225" s="105">
        <v>10</v>
      </c>
      <c r="H1225" t="s">
        <v>353</v>
      </c>
      <c r="I1225" t="s">
        <v>422</v>
      </c>
      <c r="J1225" t="s">
        <v>425</v>
      </c>
      <c r="K1225" s="105">
        <v>82</v>
      </c>
      <c r="L1225" s="106">
        <v>6.0699999332427979E-2</v>
      </c>
      <c r="M1225" s="106">
        <v>6.3270002603530884E-2</v>
      </c>
      <c r="N1225" s="105">
        <v>562</v>
      </c>
      <c r="O1225" s="106">
        <v>3.8819998502731323E-2</v>
      </c>
      <c r="P1225" s="106">
        <v>5.1860000938177109E-2</v>
      </c>
      <c r="Q1225" s="105">
        <v>6082</v>
      </c>
      <c r="R1225" s="106">
        <v>2.6739999651908871E-2</v>
      </c>
      <c r="S1225" s="107">
        <v>4.1269998997449868E-2</v>
      </c>
    </row>
    <row r="1226" spans="1:19" x14ac:dyDescent="0.25">
      <c r="A1226" t="s">
        <v>331</v>
      </c>
      <c r="B1226" t="s">
        <v>347</v>
      </c>
      <c r="C1226" t="s">
        <v>347</v>
      </c>
      <c r="D1226" t="s">
        <v>347</v>
      </c>
      <c r="E1226" t="s">
        <v>303</v>
      </c>
      <c r="F1226" t="s">
        <v>304</v>
      </c>
      <c r="G1226" s="105">
        <v>10</v>
      </c>
      <c r="H1226" t="s">
        <v>353</v>
      </c>
      <c r="I1226" t="s">
        <v>422</v>
      </c>
      <c r="J1226" t="s">
        <v>426</v>
      </c>
      <c r="K1226" s="105">
        <v>40</v>
      </c>
      <c r="L1226" s="106">
        <v>2.9610000550746921E-2</v>
      </c>
      <c r="M1226" s="106">
        <v>3.0859999358654019E-2</v>
      </c>
      <c r="N1226" s="105">
        <v>358</v>
      </c>
      <c r="O1226" s="106">
        <v>2.473000064492226E-2</v>
      </c>
      <c r="P1226" s="106">
        <v>3.3039998263120651E-2</v>
      </c>
      <c r="Q1226" s="105">
        <v>3672</v>
      </c>
      <c r="R1226" s="106">
        <v>1.6140000894665722E-2</v>
      </c>
      <c r="S1226" s="107">
        <v>2.491999976336956E-2</v>
      </c>
    </row>
    <row r="1227" spans="1:19" x14ac:dyDescent="0.25">
      <c r="A1227" t="s">
        <v>331</v>
      </c>
      <c r="B1227" t="s">
        <v>347</v>
      </c>
      <c r="C1227" t="s">
        <v>347</v>
      </c>
      <c r="D1227" t="s">
        <v>347</v>
      </c>
      <c r="E1227" t="s">
        <v>303</v>
      </c>
      <c r="F1227" t="s">
        <v>304</v>
      </c>
      <c r="G1227" s="105">
        <v>10</v>
      </c>
      <c r="H1227" t="s">
        <v>353</v>
      </c>
      <c r="I1227" t="s">
        <v>422</v>
      </c>
      <c r="J1227" t="s">
        <v>427</v>
      </c>
      <c r="K1227" s="105">
        <v>23</v>
      </c>
      <c r="L1227" s="106">
        <v>1.702000014483929E-2</v>
      </c>
      <c r="M1227" s="106">
        <v>1.775000058114529E-2</v>
      </c>
      <c r="N1227" s="105">
        <v>62</v>
      </c>
      <c r="O1227" s="106">
        <v>4.2799999937415123E-3</v>
      </c>
      <c r="P1227" s="106">
        <v>5.7199997827410698E-3</v>
      </c>
      <c r="Q1227" s="105">
        <v>766</v>
      </c>
      <c r="R1227" s="106">
        <v>3.3700000494718552E-3</v>
      </c>
      <c r="S1227" s="107">
        <v>5.2000000141561031E-3</v>
      </c>
    </row>
    <row r="1228" spans="1:19" x14ac:dyDescent="0.25">
      <c r="A1228" t="s">
        <v>331</v>
      </c>
      <c r="B1228" t="s">
        <v>347</v>
      </c>
      <c r="C1228" t="s">
        <v>347</v>
      </c>
      <c r="D1228" t="s">
        <v>347</v>
      </c>
      <c r="E1228" t="s">
        <v>303</v>
      </c>
      <c r="F1228" t="s">
        <v>304</v>
      </c>
      <c r="G1228" s="105">
        <v>10</v>
      </c>
      <c r="H1228" t="s">
        <v>353</v>
      </c>
      <c r="I1228" t="s">
        <v>422</v>
      </c>
      <c r="J1228" t="s">
        <v>428</v>
      </c>
      <c r="K1228" s="105">
        <v>0</v>
      </c>
      <c r="L1228" s="106">
        <v>0</v>
      </c>
      <c r="M1228" s="106">
        <v>0</v>
      </c>
      <c r="N1228" s="105">
        <v>0</v>
      </c>
      <c r="O1228" s="106">
        <v>0</v>
      </c>
      <c r="P1228" s="106">
        <v>0</v>
      </c>
      <c r="Q1228" s="105">
        <v>12</v>
      </c>
      <c r="R1228" s="106">
        <v>4.9999998736893758E-5</v>
      </c>
      <c r="S1228" s="107">
        <v>7.9999997979030013E-5</v>
      </c>
    </row>
    <row r="1229" spans="1:19" x14ac:dyDescent="0.25">
      <c r="A1229" t="s">
        <v>331</v>
      </c>
      <c r="B1229" t="s">
        <v>347</v>
      </c>
      <c r="C1229" t="s">
        <v>347</v>
      </c>
      <c r="D1229" t="s">
        <v>347</v>
      </c>
      <c r="E1229" t="s">
        <v>303</v>
      </c>
      <c r="F1229" t="s">
        <v>304</v>
      </c>
      <c r="G1229" s="105">
        <v>10</v>
      </c>
      <c r="H1229" t="s">
        <v>353</v>
      </c>
      <c r="I1229" t="s">
        <v>430</v>
      </c>
      <c r="J1229" t="s">
        <v>434</v>
      </c>
      <c r="K1229" s="105">
        <v>27</v>
      </c>
      <c r="L1229" s="106">
        <v>1.9990000873804089E-2</v>
      </c>
      <c r="M1229" s="106">
        <v>2.0039999857544899E-2</v>
      </c>
      <c r="N1229" s="105">
        <v>278</v>
      </c>
      <c r="O1229" s="106">
        <v>1.9200000911951069E-2</v>
      </c>
      <c r="P1229" s="106">
        <v>1.9519999623298648E-2</v>
      </c>
      <c r="Q1229" s="105">
        <v>4987</v>
      </c>
      <c r="R1229" s="106">
        <v>2.1919999271631241E-2</v>
      </c>
      <c r="S1229" s="107">
        <v>2.2490000352263451E-2</v>
      </c>
    </row>
    <row r="1230" spans="1:19" x14ac:dyDescent="0.25">
      <c r="A1230" t="s">
        <v>331</v>
      </c>
      <c r="B1230" t="s">
        <v>347</v>
      </c>
      <c r="C1230" t="s">
        <v>347</v>
      </c>
      <c r="D1230" t="s">
        <v>347</v>
      </c>
      <c r="E1230" t="s">
        <v>303</v>
      </c>
      <c r="F1230" t="s">
        <v>304</v>
      </c>
      <c r="G1230" s="105">
        <v>10</v>
      </c>
      <c r="H1230" t="s">
        <v>353</v>
      </c>
      <c r="I1230" t="s">
        <v>430</v>
      </c>
      <c r="J1230" t="s">
        <v>432</v>
      </c>
      <c r="K1230" s="105">
        <v>72</v>
      </c>
      <c r="L1230" s="106">
        <v>5.3289998322725303E-2</v>
      </c>
      <c r="M1230" s="106">
        <v>5.3449999541044242E-2</v>
      </c>
      <c r="N1230" s="105">
        <v>1097</v>
      </c>
      <c r="O1230" s="106">
        <v>7.5769998133182526E-2</v>
      </c>
      <c r="P1230" s="106">
        <v>7.7040001749992371E-2</v>
      </c>
      <c r="Q1230" s="105">
        <v>18498</v>
      </c>
      <c r="R1230" s="106">
        <v>8.1320002675056458E-2</v>
      </c>
      <c r="S1230" s="107">
        <v>8.343999832868576E-2</v>
      </c>
    </row>
    <row r="1231" spans="1:19" x14ac:dyDescent="0.25">
      <c r="A1231" t="s">
        <v>331</v>
      </c>
      <c r="B1231" t="s">
        <v>347</v>
      </c>
      <c r="C1231" t="s">
        <v>347</v>
      </c>
      <c r="D1231" t="s">
        <v>347</v>
      </c>
      <c r="E1231" t="s">
        <v>303</v>
      </c>
      <c r="F1231" t="s">
        <v>304</v>
      </c>
      <c r="G1231" s="105">
        <v>10</v>
      </c>
      <c r="H1231" t="s">
        <v>353</v>
      </c>
      <c r="I1231" t="s">
        <v>430</v>
      </c>
      <c r="J1231" t="s">
        <v>435</v>
      </c>
      <c r="K1231" s="105">
        <v>0</v>
      </c>
      <c r="L1231" s="106">
        <v>0</v>
      </c>
      <c r="M1231" s="106">
        <v>0</v>
      </c>
      <c r="N1231" s="105">
        <v>25</v>
      </c>
      <c r="O1231" s="106">
        <v>1.730000018142164E-3</v>
      </c>
      <c r="P1231" s="106">
        <v>1.760000013746321E-3</v>
      </c>
      <c r="Q1231" s="105">
        <v>391</v>
      </c>
      <c r="R1231" s="106">
        <v>1.7199999419972301E-3</v>
      </c>
      <c r="S1231" s="107">
        <v>1.760000013746321E-3</v>
      </c>
    </row>
    <row r="1232" spans="1:19" x14ac:dyDescent="0.25">
      <c r="A1232" t="s">
        <v>331</v>
      </c>
      <c r="B1232" t="s">
        <v>347</v>
      </c>
      <c r="C1232" t="s">
        <v>347</v>
      </c>
      <c r="D1232" t="s">
        <v>347</v>
      </c>
      <c r="E1232" t="s">
        <v>303</v>
      </c>
      <c r="F1232" t="s">
        <v>304</v>
      </c>
      <c r="G1232">
        <v>10</v>
      </c>
      <c r="H1232" t="s">
        <v>353</v>
      </c>
      <c r="I1232" t="s">
        <v>430</v>
      </c>
      <c r="J1232" t="s">
        <v>436</v>
      </c>
      <c r="K1232">
        <v>50</v>
      </c>
      <c r="L1232" s="106">
        <v>3.700999915599823E-2</v>
      </c>
      <c r="M1232" s="106">
        <v>3.7119999527931213E-2</v>
      </c>
      <c r="N1232">
        <v>409</v>
      </c>
      <c r="O1232" s="106">
        <v>2.8249999508261681E-2</v>
      </c>
      <c r="P1232" s="106">
        <v>2.8720000758767131E-2</v>
      </c>
      <c r="Q1232">
        <v>6784</v>
      </c>
      <c r="R1232" s="106">
        <v>2.9829999431967739E-2</v>
      </c>
      <c r="S1232" s="106">
        <v>3.060000017285347E-2</v>
      </c>
    </row>
    <row r="1233" spans="1:19" x14ac:dyDescent="0.25">
      <c r="A1233" t="s">
        <v>331</v>
      </c>
      <c r="B1233" t="s">
        <v>347</v>
      </c>
      <c r="C1233" t="s">
        <v>347</v>
      </c>
      <c r="D1233" t="s">
        <v>347</v>
      </c>
      <c r="E1233" t="s">
        <v>303</v>
      </c>
      <c r="F1233" t="s">
        <v>304</v>
      </c>
      <c r="G1233" s="105">
        <v>10</v>
      </c>
      <c r="H1233" t="s">
        <v>353</v>
      </c>
      <c r="I1233" t="s">
        <v>430</v>
      </c>
      <c r="J1233" t="s">
        <v>431</v>
      </c>
      <c r="K1233" s="105">
        <v>441</v>
      </c>
      <c r="L1233" s="106">
        <v>0.32642000913620001</v>
      </c>
      <c r="M1233" s="106">
        <v>0.32738998532295233</v>
      </c>
      <c r="N1233" s="105">
        <v>4776</v>
      </c>
      <c r="O1233" s="106">
        <v>0.3298799991607666</v>
      </c>
      <c r="P1233" s="106">
        <v>0.33542001247406011</v>
      </c>
      <c r="Q1233" s="105">
        <v>77035</v>
      </c>
      <c r="R1233" s="106">
        <v>0.33867999911308289</v>
      </c>
      <c r="S1233" s="107">
        <v>0.3474699854850769</v>
      </c>
    </row>
    <row r="1234" spans="1:19" x14ac:dyDescent="0.25">
      <c r="A1234" t="s">
        <v>331</v>
      </c>
      <c r="B1234" t="s">
        <v>347</v>
      </c>
      <c r="C1234" t="s">
        <v>347</v>
      </c>
      <c r="D1234" t="s">
        <v>347</v>
      </c>
      <c r="E1234" t="s">
        <v>303</v>
      </c>
      <c r="F1234" t="s">
        <v>304</v>
      </c>
      <c r="G1234" s="105">
        <v>10</v>
      </c>
      <c r="H1234" t="s">
        <v>353</v>
      </c>
      <c r="I1234" t="s">
        <v>430</v>
      </c>
      <c r="J1234" t="s">
        <v>502</v>
      </c>
      <c r="K1234" s="105">
        <v>757</v>
      </c>
      <c r="L1234" s="106">
        <v>0.56032997369766235</v>
      </c>
      <c r="M1234" s="106">
        <v>0.56199002265930176</v>
      </c>
      <c r="N1234" s="105">
        <v>7654</v>
      </c>
      <c r="O1234" s="106">
        <v>0.52865999937057495</v>
      </c>
      <c r="P1234" s="106">
        <v>0.5375400185585022</v>
      </c>
      <c r="Q1234" s="105">
        <v>114008</v>
      </c>
      <c r="R1234" s="106">
        <v>0.5012199878692627</v>
      </c>
      <c r="S1234" s="107">
        <v>0.51424002647399902</v>
      </c>
    </row>
    <row r="1235" spans="1:19" x14ac:dyDescent="0.25">
      <c r="A1235" t="s">
        <v>331</v>
      </c>
      <c r="B1235" t="s">
        <v>347</v>
      </c>
      <c r="C1235" t="s">
        <v>347</v>
      </c>
      <c r="D1235" t="s">
        <v>347</v>
      </c>
      <c r="E1235" t="s">
        <v>303</v>
      </c>
      <c r="F1235" t="s">
        <v>304</v>
      </c>
      <c r="G1235" s="105">
        <v>10</v>
      </c>
      <c r="H1235" t="s">
        <v>353</v>
      </c>
      <c r="I1235" t="s">
        <v>430</v>
      </c>
      <c r="J1235" t="s">
        <v>86</v>
      </c>
      <c r="K1235" s="105">
        <v>4</v>
      </c>
      <c r="L1235" s="106">
        <v>2.9599999543279409E-3</v>
      </c>
      <c r="N1235" s="105">
        <v>239</v>
      </c>
      <c r="O1235" s="106">
        <v>1.651000045239925E-2</v>
      </c>
      <c r="Q1235" s="105">
        <v>5756</v>
      </c>
      <c r="R1235" s="106">
        <v>2.5310000404715541E-2</v>
      </c>
      <c r="S1235" s="107"/>
    </row>
    <row r="1236" spans="1:19" x14ac:dyDescent="0.25">
      <c r="A1236" t="s">
        <v>331</v>
      </c>
      <c r="B1236" t="s">
        <v>347</v>
      </c>
      <c r="C1236" t="s">
        <v>347</v>
      </c>
      <c r="D1236" t="s">
        <v>347</v>
      </c>
      <c r="E1236" t="s">
        <v>303</v>
      </c>
      <c r="F1236" t="s">
        <v>304</v>
      </c>
      <c r="G1236" s="105">
        <v>10</v>
      </c>
      <c r="H1236" t="s">
        <v>353</v>
      </c>
      <c r="I1236" t="s">
        <v>401</v>
      </c>
      <c r="J1236" t="s">
        <v>405</v>
      </c>
      <c r="K1236" s="105">
        <v>1016</v>
      </c>
      <c r="L1236" s="106">
        <v>0.75204002857208252</v>
      </c>
      <c r="M1236" s="106">
        <v>0.77735000848770142</v>
      </c>
      <c r="N1236" s="105">
        <v>11036</v>
      </c>
      <c r="O1236" s="106">
        <v>0.76226001977920532</v>
      </c>
      <c r="P1236" s="106">
        <v>0.79303997755050659</v>
      </c>
      <c r="Q1236" s="105">
        <v>171311</v>
      </c>
      <c r="R1236" s="106">
        <v>0.75314998626708984</v>
      </c>
      <c r="S1236" s="107">
        <v>0.77806001901626587</v>
      </c>
    </row>
    <row r="1237" spans="1:19" x14ac:dyDescent="0.25">
      <c r="A1237" t="s">
        <v>331</v>
      </c>
      <c r="B1237" t="s">
        <v>347</v>
      </c>
      <c r="C1237" t="s">
        <v>347</v>
      </c>
      <c r="D1237" t="s">
        <v>347</v>
      </c>
      <c r="E1237" t="s">
        <v>303</v>
      </c>
      <c r="F1237" t="s">
        <v>304</v>
      </c>
      <c r="G1237">
        <v>10</v>
      </c>
      <c r="H1237" t="s">
        <v>353</v>
      </c>
      <c r="I1237" t="s">
        <v>401</v>
      </c>
      <c r="J1237" t="s">
        <v>412</v>
      </c>
      <c r="K1237">
        <v>139</v>
      </c>
      <c r="L1237" s="106">
        <v>0.10288999974727631</v>
      </c>
      <c r="M1237" s="106">
        <v>0.1063499972224236</v>
      </c>
      <c r="N1237">
        <v>1393</v>
      </c>
      <c r="O1237" s="106">
        <v>9.6210002899169922E-2</v>
      </c>
      <c r="P1237" s="106">
        <v>0.100100003182888</v>
      </c>
      <c r="Q1237">
        <v>22313</v>
      </c>
      <c r="R1237" s="106">
        <v>9.8099999129772186E-2</v>
      </c>
      <c r="S1237" s="106">
        <v>0.10134000331163411</v>
      </c>
    </row>
    <row r="1238" spans="1:19" x14ac:dyDescent="0.25">
      <c r="A1238" t="s">
        <v>331</v>
      </c>
      <c r="B1238" t="s">
        <v>347</v>
      </c>
      <c r="C1238" t="s">
        <v>347</v>
      </c>
      <c r="D1238" t="s">
        <v>347</v>
      </c>
      <c r="E1238" t="s">
        <v>303</v>
      </c>
      <c r="F1238" t="s">
        <v>304</v>
      </c>
      <c r="G1238" s="105">
        <v>10</v>
      </c>
      <c r="H1238" t="s">
        <v>353</v>
      </c>
      <c r="I1238" t="s">
        <v>401</v>
      </c>
      <c r="J1238" t="s">
        <v>413</v>
      </c>
      <c r="K1238" s="105">
        <v>93</v>
      </c>
      <c r="L1238" s="106">
        <v>6.8839997053146362E-2</v>
      </c>
      <c r="M1238" s="106">
        <v>7.1160003542900085E-2</v>
      </c>
      <c r="N1238" s="105">
        <v>908</v>
      </c>
      <c r="O1238" s="106">
        <v>6.2720000743865967E-2</v>
      </c>
      <c r="P1238" s="106">
        <v>6.5250001847743988E-2</v>
      </c>
      <c r="Q1238" s="105">
        <v>15680</v>
      </c>
      <c r="R1238" s="106">
        <v>6.8939998745918274E-2</v>
      </c>
      <c r="S1238" s="107">
        <v>7.1220003068447113E-2</v>
      </c>
    </row>
    <row r="1239" spans="1:19" x14ac:dyDescent="0.25">
      <c r="A1239" t="s">
        <v>331</v>
      </c>
      <c r="B1239" t="s">
        <v>347</v>
      </c>
      <c r="C1239" t="s">
        <v>347</v>
      </c>
      <c r="D1239" t="s">
        <v>347</v>
      </c>
      <c r="E1239" t="s">
        <v>303</v>
      </c>
      <c r="F1239" t="s">
        <v>304</v>
      </c>
      <c r="G1239" s="105">
        <v>10</v>
      </c>
      <c r="H1239" t="s">
        <v>353</v>
      </c>
      <c r="I1239" t="s">
        <v>401</v>
      </c>
      <c r="J1239" t="s">
        <v>441</v>
      </c>
      <c r="K1239" s="105">
        <v>44</v>
      </c>
      <c r="L1239" s="106">
        <v>3.2570000737905502E-2</v>
      </c>
      <c r="N1239" s="105">
        <v>562</v>
      </c>
      <c r="O1239" s="106">
        <v>3.8819998502731323E-2</v>
      </c>
      <c r="Q1239" s="105">
        <v>7283</v>
      </c>
      <c r="R1239" s="106">
        <v>3.2019998878240592E-2</v>
      </c>
      <c r="S1239" s="107"/>
    </row>
    <row r="1240" spans="1:19" x14ac:dyDescent="0.25">
      <c r="A1240" t="s">
        <v>331</v>
      </c>
      <c r="B1240" t="s">
        <v>347</v>
      </c>
      <c r="C1240" t="s">
        <v>347</v>
      </c>
      <c r="D1240" t="s">
        <v>347</v>
      </c>
      <c r="E1240" t="s">
        <v>303</v>
      </c>
      <c r="F1240" t="s">
        <v>304</v>
      </c>
      <c r="G1240">
        <v>10</v>
      </c>
      <c r="H1240" t="s">
        <v>353</v>
      </c>
      <c r="I1240" t="s">
        <v>401</v>
      </c>
      <c r="J1240" t="s">
        <v>414</v>
      </c>
      <c r="K1240">
        <v>59</v>
      </c>
      <c r="L1240" s="106">
        <v>4.3669998645782471E-2</v>
      </c>
      <c r="M1240" s="106">
        <v>4.5139998197555542E-2</v>
      </c>
      <c r="N1240">
        <v>579</v>
      </c>
      <c r="O1240" s="106">
        <v>3.9990000426769257E-2</v>
      </c>
      <c r="P1240" s="106">
        <v>4.1609998792409897E-2</v>
      </c>
      <c r="Q1240">
        <v>10872</v>
      </c>
      <c r="R1240" s="106">
        <v>4.7800000756978989E-2</v>
      </c>
      <c r="S1240" s="106">
        <v>4.9380000680685043E-2</v>
      </c>
    </row>
    <row r="1241" spans="1:19" x14ac:dyDescent="0.25">
      <c r="A1241" t="s">
        <v>331</v>
      </c>
      <c r="B1241" t="s">
        <v>347</v>
      </c>
      <c r="C1241" t="s">
        <v>347</v>
      </c>
      <c r="D1241" t="s">
        <v>347</v>
      </c>
      <c r="E1241" t="s">
        <v>108</v>
      </c>
      <c r="F1241" t="s">
        <v>109</v>
      </c>
      <c r="G1241" s="105">
        <v>11</v>
      </c>
      <c r="H1241" t="s">
        <v>348</v>
      </c>
      <c r="I1241" t="s">
        <v>349</v>
      </c>
      <c r="J1241" t="s">
        <v>350</v>
      </c>
      <c r="K1241" s="105">
        <v>14</v>
      </c>
      <c r="L1241" s="106">
        <v>4.5099998824298382E-3</v>
      </c>
      <c r="N1241" s="105">
        <v>61</v>
      </c>
      <c r="O1241" s="106">
        <v>4.6000001020729542E-3</v>
      </c>
      <c r="Q1241" s="105">
        <v>1130</v>
      </c>
      <c r="R1241" s="106">
        <v>4.9700001254677773E-3</v>
      </c>
      <c r="S1241" s="107"/>
    </row>
    <row r="1242" spans="1:19" x14ac:dyDescent="0.25">
      <c r="A1242" t="s">
        <v>331</v>
      </c>
      <c r="B1242" t="s">
        <v>347</v>
      </c>
      <c r="C1242" t="s">
        <v>347</v>
      </c>
      <c r="D1242" t="s">
        <v>347</v>
      </c>
      <c r="E1242" t="s">
        <v>108</v>
      </c>
      <c r="F1242" t="s">
        <v>109</v>
      </c>
      <c r="G1242" s="105">
        <v>11</v>
      </c>
      <c r="H1242" t="s">
        <v>348</v>
      </c>
      <c r="I1242" t="s">
        <v>349</v>
      </c>
      <c r="J1242" t="s">
        <v>368</v>
      </c>
      <c r="K1242" s="105">
        <v>95</v>
      </c>
      <c r="L1242" s="106">
        <v>3.0610000714659691E-2</v>
      </c>
      <c r="N1242" s="105">
        <v>529</v>
      </c>
      <c r="O1242" s="106">
        <v>3.9930000901222229E-2</v>
      </c>
      <c r="Q1242" s="105">
        <v>8418</v>
      </c>
      <c r="R1242" s="106">
        <v>3.700999915599823E-2</v>
      </c>
      <c r="S1242" s="107"/>
    </row>
    <row r="1243" spans="1:19" x14ac:dyDescent="0.25">
      <c r="A1243" t="s">
        <v>331</v>
      </c>
      <c r="B1243" t="s">
        <v>347</v>
      </c>
      <c r="C1243" t="s">
        <v>347</v>
      </c>
      <c r="D1243" t="s">
        <v>347</v>
      </c>
      <c r="E1243" t="s">
        <v>108</v>
      </c>
      <c r="F1243" t="s">
        <v>109</v>
      </c>
      <c r="G1243" s="105">
        <v>11</v>
      </c>
      <c r="H1243" t="s">
        <v>348</v>
      </c>
      <c r="I1243" t="s">
        <v>349</v>
      </c>
      <c r="J1243" t="s">
        <v>369</v>
      </c>
      <c r="K1243" s="105">
        <v>347</v>
      </c>
      <c r="L1243" s="106">
        <v>0.1117900013923645</v>
      </c>
      <c r="N1243" s="105">
        <v>1780</v>
      </c>
      <c r="O1243" s="106">
        <v>0.1343500018119812</v>
      </c>
      <c r="Q1243" s="105">
        <v>27454</v>
      </c>
      <c r="R1243" s="106">
        <v>0.1207000017166138</v>
      </c>
      <c r="S1243" s="107"/>
    </row>
    <row r="1244" spans="1:19" x14ac:dyDescent="0.25">
      <c r="A1244" t="s">
        <v>331</v>
      </c>
      <c r="B1244" t="s">
        <v>347</v>
      </c>
      <c r="C1244" t="s">
        <v>347</v>
      </c>
      <c r="D1244" t="s">
        <v>347</v>
      </c>
      <c r="E1244" t="s">
        <v>108</v>
      </c>
      <c r="F1244" t="s">
        <v>109</v>
      </c>
      <c r="G1244" s="105">
        <v>11</v>
      </c>
      <c r="H1244" t="s">
        <v>348</v>
      </c>
      <c r="I1244" t="s">
        <v>349</v>
      </c>
      <c r="J1244" t="s">
        <v>370</v>
      </c>
      <c r="K1244" s="105">
        <v>814</v>
      </c>
      <c r="L1244" s="106">
        <v>0.26223999261856079</v>
      </c>
      <c r="N1244" s="105">
        <v>3230</v>
      </c>
      <c r="O1244" s="106">
        <v>0.24379000067710879</v>
      </c>
      <c r="Q1244" s="105">
        <v>55879</v>
      </c>
      <c r="R1244" s="106">
        <v>0.24567000567913061</v>
      </c>
      <c r="S1244" s="107"/>
    </row>
    <row r="1245" spans="1:19" x14ac:dyDescent="0.25">
      <c r="A1245" t="s">
        <v>331</v>
      </c>
      <c r="B1245" t="s">
        <v>347</v>
      </c>
      <c r="C1245" t="s">
        <v>347</v>
      </c>
      <c r="D1245" t="s">
        <v>347</v>
      </c>
      <c r="E1245" t="s">
        <v>108</v>
      </c>
      <c r="F1245" t="s">
        <v>109</v>
      </c>
      <c r="G1245" s="105">
        <v>11</v>
      </c>
      <c r="H1245" t="s">
        <v>348</v>
      </c>
      <c r="I1245" t="s">
        <v>349</v>
      </c>
      <c r="J1245" t="s">
        <v>371</v>
      </c>
      <c r="K1245" s="105">
        <v>914</v>
      </c>
      <c r="L1245" s="106">
        <v>0.2944599986076355</v>
      </c>
      <c r="N1245" s="105">
        <v>3145</v>
      </c>
      <c r="O1245" s="106">
        <v>0.23737999796867371</v>
      </c>
      <c r="Q1245" s="105">
        <v>57982</v>
      </c>
      <c r="R1245" s="106">
        <v>0.25490999221801758</v>
      </c>
      <c r="S1245" s="107"/>
    </row>
    <row r="1246" spans="1:19" x14ac:dyDescent="0.25">
      <c r="A1246" t="s">
        <v>331</v>
      </c>
      <c r="B1246" t="s">
        <v>347</v>
      </c>
      <c r="C1246" t="s">
        <v>347</v>
      </c>
      <c r="D1246" t="s">
        <v>347</v>
      </c>
      <c r="E1246" t="s">
        <v>108</v>
      </c>
      <c r="F1246" t="s">
        <v>109</v>
      </c>
      <c r="G1246" s="105">
        <v>11</v>
      </c>
      <c r="H1246" t="s">
        <v>348</v>
      </c>
      <c r="I1246" t="s">
        <v>349</v>
      </c>
      <c r="J1246" t="s">
        <v>372</v>
      </c>
      <c r="K1246" s="105">
        <v>563</v>
      </c>
      <c r="L1246" s="106">
        <v>0.1813800036907196</v>
      </c>
      <c r="N1246" s="105">
        <v>2587</v>
      </c>
      <c r="O1246" s="106">
        <v>0.1952600032091141</v>
      </c>
      <c r="Q1246" s="105">
        <v>44765</v>
      </c>
      <c r="R1246" s="106">
        <v>0.19679999351501459</v>
      </c>
      <c r="S1246" s="107"/>
    </row>
    <row r="1247" spans="1:19" x14ac:dyDescent="0.25">
      <c r="A1247" t="s">
        <v>331</v>
      </c>
      <c r="B1247" t="s">
        <v>347</v>
      </c>
      <c r="C1247" t="s">
        <v>347</v>
      </c>
      <c r="D1247" t="s">
        <v>347</v>
      </c>
      <c r="E1247" t="s">
        <v>108</v>
      </c>
      <c r="F1247" t="s">
        <v>109</v>
      </c>
      <c r="G1247" s="105">
        <v>11</v>
      </c>
      <c r="H1247" t="s">
        <v>348</v>
      </c>
      <c r="I1247" t="s">
        <v>349</v>
      </c>
      <c r="J1247" t="s">
        <v>373</v>
      </c>
      <c r="K1247" s="105">
        <v>357</v>
      </c>
      <c r="L1247" s="106">
        <v>0.1150100007653236</v>
      </c>
      <c r="N1247" s="105">
        <v>1917</v>
      </c>
      <c r="O1247" s="106">
        <v>0.14469000697135931</v>
      </c>
      <c r="Q1247" s="105">
        <v>31831</v>
      </c>
      <c r="R1247" s="106">
        <v>0.1399399936199188</v>
      </c>
      <c r="S1247" s="107"/>
    </row>
    <row r="1248" spans="1:19" x14ac:dyDescent="0.25">
      <c r="A1248" t="s">
        <v>331</v>
      </c>
      <c r="B1248" t="s">
        <v>347</v>
      </c>
      <c r="C1248" t="s">
        <v>347</v>
      </c>
      <c r="D1248" t="s">
        <v>347</v>
      </c>
      <c r="E1248" t="s">
        <v>108</v>
      </c>
      <c r="F1248" t="s">
        <v>109</v>
      </c>
      <c r="G1248" s="105">
        <v>11</v>
      </c>
      <c r="H1248" t="s">
        <v>348</v>
      </c>
      <c r="I1248" t="s">
        <v>438</v>
      </c>
      <c r="J1248" t="s">
        <v>48</v>
      </c>
      <c r="K1248" s="105">
        <v>2600</v>
      </c>
      <c r="L1248" s="106">
        <v>0.83762997388839722</v>
      </c>
      <c r="M1248" s="106">
        <v>0.86120998859405518</v>
      </c>
      <c r="N1248" s="105">
        <v>10875</v>
      </c>
      <c r="O1248" s="106">
        <v>0.82081997394561768</v>
      </c>
      <c r="P1248" s="106">
        <v>0.85562998056411743</v>
      </c>
      <c r="Q1248" s="105">
        <v>186401</v>
      </c>
      <c r="R1248" s="106">
        <v>0.81949001550674438</v>
      </c>
      <c r="S1248" s="107">
        <v>0.8465999960899353</v>
      </c>
    </row>
    <row r="1249" spans="1:19" x14ac:dyDescent="0.25">
      <c r="A1249" t="s">
        <v>331</v>
      </c>
      <c r="B1249" t="s">
        <v>347</v>
      </c>
      <c r="C1249" t="s">
        <v>347</v>
      </c>
      <c r="D1249" t="s">
        <v>347</v>
      </c>
      <c r="E1249" t="s">
        <v>108</v>
      </c>
      <c r="F1249" t="s">
        <v>109</v>
      </c>
      <c r="G1249">
        <v>11</v>
      </c>
      <c r="H1249" t="s">
        <v>348</v>
      </c>
      <c r="I1249" t="s">
        <v>438</v>
      </c>
      <c r="J1249" t="s">
        <v>42</v>
      </c>
      <c r="K1249">
        <v>278</v>
      </c>
      <c r="L1249" s="106">
        <v>8.9560002088546753E-2</v>
      </c>
      <c r="M1249" s="106">
        <v>9.2079997062683105E-2</v>
      </c>
      <c r="N1249">
        <v>1134</v>
      </c>
      <c r="O1249" s="106">
        <v>8.5589997470378876E-2</v>
      </c>
      <c r="P1249" s="106">
        <v>8.9220002293586731E-2</v>
      </c>
      <c r="Q1249">
        <v>20350</v>
      </c>
      <c r="R1249" s="106">
        <v>8.9469999074935913E-2</v>
      </c>
      <c r="S1249" s="106">
        <v>9.2430002987384796E-2</v>
      </c>
    </row>
    <row r="1250" spans="1:19" x14ac:dyDescent="0.25">
      <c r="A1250" t="s">
        <v>331</v>
      </c>
      <c r="B1250" t="s">
        <v>347</v>
      </c>
      <c r="C1250" t="s">
        <v>347</v>
      </c>
      <c r="D1250" t="s">
        <v>347</v>
      </c>
      <c r="E1250" t="s">
        <v>108</v>
      </c>
      <c r="F1250" t="s">
        <v>109</v>
      </c>
      <c r="G1250" s="105">
        <v>11</v>
      </c>
      <c r="H1250" t="s">
        <v>348</v>
      </c>
      <c r="I1250" t="s">
        <v>438</v>
      </c>
      <c r="J1250" t="s">
        <v>374</v>
      </c>
      <c r="K1250" s="105">
        <v>141</v>
      </c>
      <c r="L1250" s="106">
        <v>4.5430000871419907E-2</v>
      </c>
      <c r="M1250" s="106">
        <v>4.6700000762939453E-2</v>
      </c>
      <c r="N1250" s="105">
        <v>701</v>
      </c>
      <c r="O1250" s="106">
        <v>5.2910000085830688E-2</v>
      </c>
      <c r="P1250" s="106">
        <v>5.5149998515844352E-2</v>
      </c>
      <c r="Q1250" s="105">
        <v>13425</v>
      </c>
      <c r="R1250" s="106">
        <v>5.9020001441240311E-2</v>
      </c>
      <c r="S1250" s="107">
        <v>6.0970000922679901E-2</v>
      </c>
    </row>
    <row r="1251" spans="1:19" x14ac:dyDescent="0.25">
      <c r="A1251" t="s">
        <v>331</v>
      </c>
      <c r="B1251" t="s">
        <v>347</v>
      </c>
      <c r="C1251" t="s">
        <v>347</v>
      </c>
      <c r="D1251" t="s">
        <v>347</v>
      </c>
      <c r="E1251" t="s">
        <v>108</v>
      </c>
      <c r="F1251" t="s">
        <v>109</v>
      </c>
      <c r="G1251" s="105">
        <v>11</v>
      </c>
      <c r="H1251" t="s">
        <v>348</v>
      </c>
      <c r="I1251" t="s">
        <v>438</v>
      </c>
      <c r="J1251" t="s">
        <v>86</v>
      </c>
      <c r="K1251" s="105">
        <v>85</v>
      </c>
      <c r="L1251" s="106">
        <v>2.7380000799894329E-2</v>
      </c>
      <c r="N1251" s="105">
        <v>539</v>
      </c>
      <c r="O1251" s="106">
        <v>4.0679998695850372E-2</v>
      </c>
      <c r="Q1251" s="105">
        <v>7283</v>
      </c>
      <c r="R1251" s="106">
        <v>3.2019998878240592E-2</v>
      </c>
      <c r="S1251" s="107"/>
    </row>
    <row r="1252" spans="1:19" x14ac:dyDescent="0.25">
      <c r="A1252" t="s">
        <v>331</v>
      </c>
      <c r="B1252" t="s">
        <v>347</v>
      </c>
      <c r="C1252" t="s">
        <v>347</v>
      </c>
      <c r="D1252" t="s">
        <v>347</v>
      </c>
      <c r="E1252" t="s">
        <v>108</v>
      </c>
      <c r="F1252" t="s">
        <v>109</v>
      </c>
      <c r="G1252">
        <v>11</v>
      </c>
      <c r="H1252" t="s">
        <v>348</v>
      </c>
      <c r="I1252" t="s">
        <v>375</v>
      </c>
      <c r="J1252" t="s">
        <v>376</v>
      </c>
      <c r="K1252">
        <v>678</v>
      </c>
      <c r="L1252" s="106">
        <v>0.21842999756336209</v>
      </c>
      <c r="N1252">
        <v>2834</v>
      </c>
      <c r="O1252" s="106">
        <v>0.21389999985694891</v>
      </c>
      <c r="Q1252">
        <v>47189</v>
      </c>
      <c r="R1252" s="106">
        <v>0.20746000111103061</v>
      </c>
    </row>
    <row r="1253" spans="1:19" x14ac:dyDescent="0.25">
      <c r="A1253" t="s">
        <v>331</v>
      </c>
      <c r="B1253" t="s">
        <v>347</v>
      </c>
      <c r="C1253" t="s">
        <v>347</v>
      </c>
      <c r="D1253" t="s">
        <v>347</v>
      </c>
      <c r="E1253" t="s">
        <v>108</v>
      </c>
      <c r="F1253" t="s">
        <v>109</v>
      </c>
      <c r="G1253" s="105">
        <v>11</v>
      </c>
      <c r="H1253" t="s">
        <v>348</v>
      </c>
      <c r="I1253" t="s">
        <v>375</v>
      </c>
      <c r="J1253" t="s">
        <v>377</v>
      </c>
      <c r="K1253" s="105">
        <v>619</v>
      </c>
      <c r="L1253" s="106">
        <v>0.19942000508308411</v>
      </c>
      <c r="N1253" s="105">
        <v>2717</v>
      </c>
      <c r="O1253" s="106">
        <v>0.20507000386714941</v>
      </c>
      <c r="Q1253" s="105">
        <v>47420</v>
      </c>
      <c r="R1253" s="106">
        <v>0.20848000049591059</v>
      </c>
      <c r="S1253" s="107"/>
    </row>
    <row r="1254" spans="1:19" x14ac:dyDescent="0.25">
      <c r="A1254" t="s">
        <v>331</v>
      </c>
      <c r="B1254" t="s">
        <v>347</v>
      </c>
      <c r="C1254" t="s">
        <v>347</v>
      </c>
      <c r="D1254" t="s">
        <v>347</v>
      </c>
      <c r="E1254" t="s">
        <v>108</v>
      </c>
      <c r="F1254" t="s">
        <v>109</v>
      </c>
      <c r="G1254" s="105">
        <v>11</v>
      </c>
      <c r="H1254" t="s">
        <v>348</v>
      </c>
      <c r="I1254" t="s">
        <v>375</v>
      </c>
      <c r="J1254" t="s">
        <v>378</v>
      </c>
      <c r="K1254" s="105">
        <v>527</v>
      </c>
      <c r="L1254" s="106">
        <v>0.1697800010442734</v>
      </c>
      <c r="N1254" s="105">
        <v>2233</v>
      </c>
      <c r="O1254" s="106">
        <v>0.16854000091552729</v>
      </c>
      <c r="Q1254" s="105">
        <v>37332</v>
      </c>
      <c r="R1254" s="106">
        <v>0.1641300022602081</v>
      </c>
      <c r="S1254" s="107"/>
    </row>
    <row r="1255" spans="1:19" x14ac:dyDescent="0.25">
      <c r="A1255" t="s">
        <v>331</v>
      </c>
      <c r="B1255" t="s">
        <v>347</v>
      </c>
      <c r="C1255" t="s">
        <v>347</v>
      </c>
      <c r="D1255" t="s">
        <v>347</v>
      </c>
      <c r="E1255" t="s">
        <v>108</v>
      </c>
      <c r="F1255" t="s">
        <v>109</v>
      </c>
      <c r="G1255">
        <v>11</v>
      </c>
      <c r="H1255" t="s">
        <v>348</v>
      </c>
      <c r="I1255" t="s">
        <v>375</v>
      </c>
      <c r="J1255" t="s">
        <v>379</v>
      </c>
      <c r="K1255">
        <v>624</v>
      </c>
      <c r="L1255" s="106">
        <v>0.2010300010442734</v>
      </c>
      <c r="N1255">
        <v>2738</v>
      </c>
      <c r="O1255" s="106">
        <v>0.20666000247001651</v>
      </c>
      <c r="Q1255">
        <v>47525</v>
      </c>
      <c r="R1255" s="106">
        <v>0.20893999934196469</v>
      </c>
    </row>
    <row r="1256" spans="1:19" x14ac:dyDescent="0.25">
      <c r="A1256" t="s">
        <v>331</v>
      </c>
      <c r="B1256" t="s">
        <v>347</v>
      </c>
      <c r="C1256" t="s">
        <v>347</v>
      </c>
      <c r="D1256" t="s">
        <v>347</v>
      </c>
      <c r="E1256" t="s">
        <v>108</v>
      </c>
      <c r="F1256" t="s">
        <v>109</v>
      </c>
      <c r="G1256" s="105">
        <v>11</v>
      </c>
      <c r="H1256" t="s">
        <v>348</v>
      </c>
      <c r="I1256" t="s">
        <v>375</v>
      </c>
      <c r="J1256" t="s">
        <v>380</v>
      </c>
      <c r="K1256" s="105">
        <v>656</v>
      </c>
      <c r="L1256" s="106">
        <v>0.21133999526500699</v>
      </c>
      <c r="N1256" s="105">
        <v>2727</v>
      </c>
      <c r="O1256" s="106">
        <v>0.205829992890358</v>
      </c>
      <c r="Q1256" s="105">
        <v>47993</v>
      </c>
      <c r="R1256" s="106">
        <v>0.210999995470047</v>
      </c>
      <c r="S1256" s="107"/>
    </row>
    <row r="1257" spans="1:19" x14ac:dyDescent="0.25">
      <c r="A1257" t="s">
        <v>331</v>
      </c>
      <c r="B1257" t="s">
        <v>347</v>
      </c>
      <c r="C1257" t="s">
        <v>347</v>
      </c>
      <c r="D1257" t="s">
        <v>347</v>
      </c>
      <c r="E1257" t="s">
        <v>108</v>
      </c>
      <c r="F1257" t="s">
        <v>109</v>
      </c>
      <c r="G1257">
        <v>11</v>
      </c>
      <c r="H1257" t="s">
        <v>348</v>
      </c>
      <c r="I1257" t="s">
        <v>381</v>
      </c>
      <c r="J1257" t="s">
        <v>382</v>
      </c>
      <c r="K1257">
        <v>88</v>
      </c>
      <c r="L1257" s="106">
        <v>2.834999933838844E-2</v>
      </c>
      <c r="M1257" s="106">
        <v>3.3420000225305557E-2</v>
      </c>
      <c r="N1257">
        <v>342</v>
      </c>
      <c r="O1257" s="106">
        <v>2.580999955534935E-2</v>
      </c>
      <c r="P1257" s="106">
        <v>3.4299999475479133E-2</v>
      </c>
      <c r="Q1257">
        <v>5423</v>
      </c>
      <c r="R1257" s="106">
        <v>2.384000085294247E-2</v>
      </c>
      <c r="S1257" s="106">
        <v>3.0780000612139698E-2</v>
      </c>
    </row>
    <row r="1258" spans="1:19" x14ac:dyDescent="0.25">
      <c r="A1258" t="s">
        <v>331</v>
      </c>
      <c r="B1258" t="s">
        <v>347</v>
      </c>
      <c r="C1258" t="s">
        <v>347</v>
      </c>
      <c r="D1258" t="s">
        <v>347</v>
      </c>
      <c r="E1258" t="s">
        <v>108</v>
      </c>
      <c r="F1258" t="s">
        <v>109</v>
      </c>
      <c r="G1258" s="105">
        <v>11</v>
      </c>
      <c r="H1258" t="s">
        <v>348</v>
      </c>
      <c r="I1258" t="s">
        <v>381</v>
      </c>
      <c r="J1258" t="s">
        <v>383</v>
      </c>
      <c r="K1258" s="105">
        <v>326</v>
      </c>
      <c r="L1258" s="106">
        <v>0.10503000020980829</v>
      </c>
      <c r="M1258" s="106">
        <v>0.1238100007176399</v>
      </c>
      <c r="N1258" s="105">
        <v>1242</v>
      </c>
      <c r="O1258" s="106">
        <v>9.3740001320838928E-2</v>
      </c>
      <c r="P1258" s="106">
        <v>0.12454999983310699</v>
      </c>
      <c r="Q1258" s="105">
        <v>26007</v>
      </c>
      <c r="R1258" s="106">
        <v>0.11433999985456469</v>
      </c>
      <c r="S1258" s="107">
        <v>0.1476300060749054</v>
      </c>
    </row>
    <row r="1259" spans="1:19" x14ac:dyDescent="0.25">
      <c r="A1259" t="s">
        <v>331</v>
      </c>
      <c r="B1259" t="s">
        <v>347</v>
      </c>
      <c r="C1259" t="s">
        <v>347</v>
      </c>
      <c r="D1259" t="s">
        <v>347</v>
      </c>
      <c r="E1259" t="s">
        <v>108</v>
      </c>
      <c r="F1259" t="s">
        <v>109</v>
      </c>
      <c r="G1259" s="105">
        <v>11</v>
      </c>
      <c r="H1259" t="s">
        <v>348</v>
      </c>
      <c r="I1259" t="s">
        <v>381</v>
      </c>
      <c r="J1259" t="s">
        <v>384</v>
      </c>
      <c r="K1259" s="105">
        <v>2219</v>
      </c>
      <c r="L1259" s="106">
        <v>0.71487998962402344</v>
      </c>
      <c r="M1259" s="106">
        <v>0.84276002645492554</v>
      </c>
      <c r="N1259" s="105">
        <v>8388</v>
      </c>
      <c r="O1259" s="106">
        <v>0.63309997320175171</v>
      </c>
      <c r="P1259" s="106">
        <v>0.84115999937057495</v>
      </c>
      <c r="Q1259" s="105">
        <v>144739</v>
      </c>
      <c r="R1259" s="106">
        <v>0.6363300085067749</v>
      </c>
      <c r="S1259" s="107">
        <v>0.82159000635147095</v>
      </c>
    </row>
    <row r="1260" spans="1:19" x14ac:dyDescent="0.25">
      <c r="A1260" t="s">
        <v>331</v>
      </c>
      <c r="B1260" t="s">
        <v>347</v>
      </c>
      <c r="C1260" t="s">
        <v>347</v>
      </c>
      <c r="D1260" t="s">
        <v>347</v>
      </c>
      <c r="E1260" t="s">
        <v>108</v>
      </c>
      <c r="F1260" t="s">
        <v>109</v>
      </c>
      <c r="G1260" s="105">
        <v>11</v>
      </c>
      <c r="H1260" t="s">
        <v>348</v>
      </c>
      <c r="I1260" t="s">
        <v>381</v>
      </c>
      <c r="J1260" t="s">
        <v>385</v>
      </c>
      <c r="K1260" s="105">
        <v>471</v>
      </c>
      <c r="L1260" s="106">
        <v>0.1517399996519089</v>
      </c>
      <c r="N1260" s="105">
        <v>3277</v>
      </c>
      <c r="O1260" s="106">
        <v>0.24733999371528631</v>
      </c>
      <c r="Q1260" s="105">
        <v>51290</v>
      </c>
      <c r="R1260" s="106">
        <v>0.22549000382423401</v>
      </c>
      <c r="S1260" s="107"/>
    </row>
    <row r="1261" spans="1:19" x14ac:dyDescent="0.25">
      <c r="A1261" t="s">
        <v>331</v>
      </c>
      <c r="B1261" t="s">
        <v>347</v>
      </c>
      <c r="C1261" t="s">
        <v>347</v>
      </c>
      <c r="D1261" t="s">
        <v>347</v>
      </c>
      <c r="E1261" t="s">
        <v>108</v>
      </c>
      <c r="F1261" t="s">
        <v>109</v>
      </c>
      <c r="G1261" s="105">
        <v>11</v>
      </c>
      <c r="H1261" t="s">
        <v>348</v>
      </c>
      <c r="I1261" t="s">
        <v>386</v>
      </c>
      <c r="J1261" t="s">
        <v>387</v>
      </c>
      <c r="K1261" s="105">
        <v>233</v>
      </c>
      <c r="L1261" s="106">
        <v>7.5060002505779266E-2</v>
      </c>
      <c r="M1261" s="106">
        <v>7.6750002801418304E-2</v>
      </c>
      <c r="N1261" s="105">
        <v>624</v>
      </c>
      <c r="O1261" s="106">
        <v>4.7100000083446503E-2</v>
      </c>
      <c r="P1261" s="106">
        <v>4.8140000551939011E-2</v>
      </c>
      <c r="Q1261" s="105">
        <v>12181</v>
      </c>
      <c r="R1261" s="106">
        <v>5.3550001233816147E-2</v>
      </c>
      <c r="S1261" s="107">
        <v>5.4999999701976783E-2</v>
      </c>
    </row>
    <row r="1262" spans="1:19" x14ac:dyDescent="0.25">
      <c r="A1262" t="s">
        <v>331</v>
      </c>
      <c r="B1262" t="s">
        <v>347</v>
      </c>
      <c r="C1262" t="s">
        <v>347</v>
      </c>
      <c r="D1262" t="s">
        <v>347</v>
      </c>
      <c r="E1262" t="s">
        <v>108</v>
      </c>
      <c r="F1262" t="s">
        <v>109</v>
      </c>
      <c r="G1262" s="105">
        <v>11</v>
      </c>
      <c r="H1262" t="s">
        <v>348</v>
      </c>
      <c r="I1262" t="s">
        <v>386</v>
      </c>
      <c r="J1262" t="s">
        <v>388</v>
      </c>
      <c r="K1262" s="105">
        <v>101</v>
      </c>
      <c r="L1262" s="106">
        <v>3.2540000975131989E-2</v>
      </c>
      <c r="M1262" s="106">
        <v>3.3270001411437988E-2</v>
      </c>
      <c r="N1262" s="105">
        <v>316</v>
      </c>
      <c r="O1262" s="106">
        <v>2.3849999532103539E-2</v>
      </c>
      <c r="P1262" s="106">
        <v>2.438000030815601E-2</v>
      </c>
      <c r="Q1262" s="105">
        <v>6321</v>
      </c>
      <c r="R1262" s="106">
        <v>2.77900006622076E-2</v>
      </c>
      <c r="S1262" s="107">
        <v>2.8540000319480899E-2</v>
      </c>
    </row>
    <row r="1263" spans="1:19" x14ac:dyDescent="0.25">
      <c r="A1263" t="s">
        <v>331</v>
      </c>
      <c r="B1263" t="s">
        <v>347</v>
      </c>
      <c r="C1263" t="s">
        <v>347</v>
      </c>
      <c r="D1263" t="s">
        <v>347</v>
      </c>
      <c r="E1263" t="s">
        <v>108</v>
      </c>
      <c r="F1263" t="s">
        <v>109</v>
      </c>
      <c r="G1263">
        <v>11</v>
      </c>
      <c r="H1263" t="s">
        <v>348</v>
      </c>
      <c r="I1263" t="s">
        <v>386</v>
      </c>
      <c r="J1263" t="s">
        <v>85</v>
      </c>
      <c r="K1263">
        <v>60</v>
      </c>
      <c r="L1263" s="106">
        <v>1.9330000504851341E-2</v>
      </c>
      <c r="M1263" s="106">
        <v>1.9759999588131901E-2</v>
      </c>
      <c r="N1263">
        <v>222</v>
      </c>
      <c r="O1263" s="106">
        <v>1.6759999096393589E-2</v>
      </c>
      <c r="P1263" s="106">
        <v>1.713000051677227E-2</v>
      </c>
      <c r="Q1263">
        <v>4872</v>
      </c>
      <c r="R1263" s="106">
        <v>2.1420000120997429E-2</v>
      </c>
      <c r="S1263" s="106">
        <v>2.199999988079071E-2</v>
      </c>
    </row>
    <row r="1264" spans="1:19" x14ac:dyDescent="0.25">
      <c r="A1264" t="s">
        <v>331</v>
      </c>
      <c r="B1264" t="s">
        <v>347</v>
      </c>
      <c r="C1264" t="s">
        <v>347</v>
      </c>
      <c r="D1264" t="s">
        <v>347</v>
      </c>
      <c r="E1264" t="s">
        <v>108</v>
      </c>
      <c r="F1264" t="s">
        <v>109</v>
      </c>
      <c r="G1264" s="105">
        <v>11</v>
      </c>
      <c r="H1264" t="s">
        <v>348</v>
      </c>
      <c r="I1264" t="s">
        <v>386</v>
      </c>
      <c r="J1264" t="s">
        <v>389</v>
      </c>
      <c r="K1264" s="105">
        <v>35</v>
      </c>
      <c r="L1264" s="106">
        <v>1.128000020980835E-2</v>
      </c>
      <c r="M1264" s="106">
        <v>1.1529999785125261E-2</v>
      </c>
      <c r="N1264" s="105">
        <v>247</v>
      </c>
      <c r="O1264" s="106">
        <v>1.864000037312508E-2</v>
      </c>
      <c r="P1264" s="106">
        <v>1.9060000777244571E-2</v>
      </c>
      <c r="Q1264" s="105">
        <v>4049</v>
      </c>
      <c r="R1264" s="106">
        <v>1.779999956488609E-2</v>
      </c>
      <c r="S1264" s="107">
        <v>1.8279999494552609E-2</v>
      </c>
    </row>
    <row r="1265" spans="1:19" x14ac:dyDescent="0.25">
      <c r="A1265" t="s">
        <v>331</v>
      </c>
      <c r="B1265" t="s">
        <v>347</v>
      </c>
      <c r="C1265" t="s">
        <v>347</v>
      </c>
      <c r="D1265" t="s">
        <v>347</v>
      </c>
      <c r="E1265" t="s">
        <v>108</v>
      </c>
      <c r="F1265" t="s">
        <v>109</v>
      </c>
      <c r="G1265">
        <v>11</v>
      </c>
      <c r="H1265" t="s">
        <v>348</v>
      </c>
      <c r="I1265" t="s">
        <v>386</v>
      </c>
      <c r="J1265" t="s">
        <v>86</v>
      </c>
      <c r="K1265">
        <v>68</v>
      </c>
      <c r="L1265" s="106">
        <v>2.1910000592470169E-2</v>
      </c>
      <c r="N1265">
        <v>287</v>
      </c>
      <c r="O1265" s="106">
        <v>2.1660000085830688E-2</v>
      </c>
      <c r="Q1265">
        <v>5972</v>
      </c>
      <c r="R1265" s="106">
        <v>2.6259999722242359E-2</v>
      </c>
    </row>
    <row r="1266" spans="1:19" x14ac:dyDescent="0.25">
      <c r="A1266" t="s">
        <v>331</v>
      </c>
      <c r="B1266" t="s">
        <v>347</v>
      </c>
      <c r="C1266" t="s">
        <v>347</v>
      </c>
      <c r="D1266" t="s">
        <v>347</v>
      </c>
      <c r="E1266" t="s">
        <v>108</v>
      </c>
      <c r="F1266" t="s">
        <v>109</v>
      </c>
      <c r="G1266" s="105">
        <v>11</v>
      </c>
      <c r="H1266" t="s">
        <v>348</v>
      </c>
      <c r="I1266" t="s">
        <v>386</v>
      </c>
      <c r="J1266" t="s">
        <v>84</v>
      </c>
      <c r="K1266" s="105">
        <v>2607</v>
      </c>
      <c r="L1266" s="106">
        <v>0.83987998962402344</v>
      </c>
      <c r="M1266" s="106">
        <v>0.8586999773979187</v>
      </c>
      <c r="N1266" s="105">
        <v>11553</v>
      </c>
      <c r="O1266" s="106">
        <v>0.87199002504348755</v>
      </c>
      <c r="P1266" s="106">
        <v>0.8913000226020813</v>
      </c>
      <c r="Q1266" s="105">
        <v>194064</v>
      </c>
      <c r="R1266" s="106">
        <v>0.85317999124526978</v>
      </c>
      <c r="S1266" s="107">
        <v>0.87619000673294067</v>
      </c>
    </row>
    <row r="1267" spans="1:19" x14ac:dyDescent="0.25">
      <c r="A1267" t="s">
        <v>331</v>
      </c>
      <c r="B1267" t="s">
        <v>347</v>
      </c>
      <c r="C1267" t="s">
        <v>347</v>
      </c>
      <c r="D1267" t="s">
        <v>347</v>
      </c>
      <c r="E1267" t="s">
        <v>108</v>
      </c>
      <c r="F1267" t="s">
        <v>109</v>
      </c>
      <c r="G1267" s="105">
        <v>11</v>
      </c>
      <c r="H1267" t="s">
        <v>348</v>
      </c>
      <c r="I1267" t="s">
        <v>419</v>
      </c>
      <c r="J1267" t="s">
        <v>390</v>
      </c>
      <c r="K1267" s="105">
        <v>471</v>
      </c>
      <c r="L1267" s="106">
        <v>0.1517399996519089</v>
      </c>
      <c r="N1267" s="105">
        <v>3277</v>
      </c>
      <c r="O1267" s="106">
        <v>0.24733999371528631</v>
      </c>
      <c r="Q1267" s="105">
        <v>51290</v>
      </c>
      <c r="R1267" s="106">
        <v>0.22549000382423401</v>
      </c>
      <c r="S1267" s="107"/>
    </row>
    <row r="1268" spans="1:19" x14ac:dyDescent="0.25">
      <c r="A1268" t="s">
        <v>331</v>
      </c>
      <c r="B1268" t="s">
        <v>347</v>
      </c>
      <c r="C1268" t="s">
        <v>347</v>
      </c>
      <c r="D1268" t="s">
        <v>347</v>
      </c>
      <c r="E1268" t="s">
        <v>108</v>
      </c>
      <c r="F1268" t="s">
        <v>109</v>
      </c>
      <c r="G1268" s="105">
        <v>11</v>
      </c>
      <c r="H1268" t="s">
        <v>348</v>
      </c>
      <c r="I1268" t="s">
        <v>419</v>
      </c>
      <c r="J1268" t="s">
        <v>391</v>
      </c>
      <c r="K1268" s="105">
        <v>326</v>
      </c>
      <c r="L1268" s="106">
        <v>0.10503000020980829</v>
      </c>
      <c r="M1268" s="106">
        <v>0.1238100007176399</v>
      </c>
      <c r="N1268" s="105">
        <v>1242</v>
      </c>
      <c r="O1268" s="106">
        <v>9.3740001320838928E-2</v>
      </c>
      <c r="P1268" s="106">
        <v>0.12454999983310699</v>
      </c>
      <c r="Q1268" s="105">
        <v>26007</v>
      </c>
      <c r="R1268" s="106">
        <v>0.11433999985456469</v>
      </c>
      <c r="S1268" s="107">
        <v>0.1476300060749054</v>
      </c>
    </row>
    <row r="1269" spans="1:19" x14ac:dyDescent="0.25">
      <c r="A1269" t="s">
        <v>331</v>
      </c>
      <c r="B1269" t="s">
        <v>347</v>
      </c>
      <c r="C1269" t="s">
        <v>347</v>
      </c>
      <c r="D1269" t="s">
        <v>347</v>
      </c>
      <c r="E1269" t="s">
        <v>108</v>
      </c>
      <c r="F1269" t="s">
        <v>109</v>
      </c>
      <c r="G1269" s="105">
        <v>11</v>
      </c>
      <c r="H1269" t="s">
        <v>348</v>
      </c>
      <c r="I1269" t="s">
        <v>419</v>
      </c>
      <c r="J1269" t="s">
        <v>392</v>
      </c>
      <c r="K1269" s="105">
        <v>1138</v>
      </c>
      <c r="L1269" s="106">
        <v>0.36662000417709351</v>
      </c>
      <c r="M1269" s="106">
        <v>0.43220999836921692</v>
      </c>
      <c r="N1269" s="105">
        <v>3897</v>
      </c>
      <c r="O1269" s="106">
        <v>0.29414001107215881</v>
      </c>
      <c r="P1269" s="106">
        <v>0.39078998565673828</v>
      </c>
      <c r="Q1269" s="105">
        <v>69347</v>
      </c>
      <c r="R1269" s="106">
        <v>0.30487999320030212</v>
      </c>
      <c r="S1269" s="107">
        <v>0.39364001154899603</v>
      </c>
    </row>
    <row r="1270" spans="1:19" x14ac:dyDescent="0.25">
      <c r="A1270" t="s">
        <v>331</v>
      </c>
      <c r="B1270" t="s">
        <v>347</v>
      </c>
      <c r="C1270" t="s">
        <v>347</v>
      </c>
      <c r="D1270" t="s">
        <v>347</v>
      </c>
      <c r="E1270" t="s">
        <v>108</v>
      </c>
      <c r="F1270" t="s">
        <v>109</v>
      </c>
      <c r="G1270" s="105">
        <v>11</v>
      </c>
      <c r="H1270" t="s">
        <v>348</v>
      </c>
      <c r="I1270" t="s">
        <v>419</v>
      </c>
      <c r="J1270" t="s">
        <v>393</v>
      </c>
      <c r="K1270" s="105">
        <v>994</v>
      </c>
      <c r="L1270" s="106">
        <v>0.32023000717163091</v>
      </c>
      <c r="M1270" s="106">
        <v>0.37751999497413641</v>
      </c>
      <c r="N1270" s="105">
        <v>4018</v>
      </c>
      <c r="O1270" s="106">
        <v>0.30327001214027399</v>
      </c>
      <c r="P1270" s="106">
        <v>0.40292999148368841</v>
      </c>
      <c r="Q1270" s="105">
        <v>66079</v>
      </c>
      <c r="R1270" s="106">
        <v>0.29050999879837042</v>
      </c>
      <c r="S1270" s="107">
        <v>0.37509000301361078</v>
      </c>
    </row>
    <row r="1271" spans="1:19" x14ac:dyDescent="0.25">
      <c r="A1271" t="s">
        <v>331</v>
      </c>
      <c r="B1271" t="s">
        <v>347</v>
      </c>
      <c r="C1271" t="s">
        <v>347</v>
      </c>
      <c r="D1271" t="s">
        <v>347</v>
      </c>
      <c r="E1271" t="s">
        <v>108</v>
      </c>
      <c r="F1271" t="s">
        <v>109</v>
      </c>
      <c r="G1271">
        <v>11</v>
      </c>
      <c r="H1271" t="s">
        <v>348</v>
      </c>
      <c r="I1271" t="s">
        <v>419</v>
      </c>
      <c r="J1271" t="s">
        <v>394</v>
      </c>
      <c r="K1271">
        <v>175</v>
      </c>
      <c r="L1271" s="106">
        <v>5.6379999965429313E-2</v>
      </c>
      <c r="M1271" s="106">
        <v>6.6459998488426208E-2</v>
      </c>
      <c r="N1271">
        <v>815</v>
      </c>
      <c r="O1271" s="106">
        <v>6.1510000377893448E-2</v>
      </c>
      <c r="P1271" s="106">
        <v>8.1730000674724579E-2</v>
      </c>
      <c r="Q1271">
        <v>14736</v>
      </c>
      <c r="R1271" s="106">
        <v>6.4790003001689911E-2</v>
      </c>
      <c r="S1271" s="106">
        <v>8.3650000393390656E-2</v>
      </c>
    </row>
    <row r="1272" spans="1:19" x14ac:dyDescent="0.25">
      <c r="A1272" t="s">
        <v>331</v>
      </c>
      <c r="B1272" t="s">
        <v>347</v>
      </c>
      <c r="C1272" t="s">
        <v>347</v>
      </c>
      <c r="D1272" t="s">
        <v>347</v>
      </c>
      <c r="E1272" t="s">
        <v>108</v>
      </c>
      <c r="F1272" t="s">
        <v>109</v>
      </c>
      <c r="G1272" s="105">
        <v>11</v>
      </c>
      <c r="H1272" t="s">
        <v>348</v>
      </c>
      <c r="I1272" t="s">
        <v>439</v>
      </c>
      <c r="J1272" t="s">
        <v>440</v>
      </c>
      <c r="K1272" s="105">
        <v>471</v>
      </c>
      <c r="L1272" s="106">
        <v>0.1517399996519089</v>
      </c>
      <c r="N1272" s="105">
        <v>3277</v>
      </c>
      <c r="O1272" s="106">
        <v>0.24733999371528631</v>
      </c>
      <c r="Q1272" s="105">
        <v>51290</v>
      </c>
      <c r="R1272" s="106">
        <v>0.22549000382423401</v>
      </c>
      <c r="S1272" s="107"/>
    </row>
    <row r="1273" spans="1:19" x14ac:dyDescent="0.25">
      <c r="A1273" t="s">
        <v>331</v>
      </c>
      <c r="B1273" t="s">
        <v>347</v>
      </c>
      <c r="C1273" t="s">
        <v>347</v>
      </c>
      <c r="D1273" t="s">
        <v>347</v>
      </c>
      <c r="E1273" t="s">
        <v>108</v>
      </c>
      <c r="F1273" t="s">
        <v>109</v>
      </c>
      <c r="G1273" s="105">
        <v>11</v>
      </c>
      <c r="H1273" t="s">
        <v>348</v>
      </c>
      <c r="I1273" t="s">
        <v>439</v>
      </c>
      <c r="J1273" t="s">
        <v>442</v>
      </c>
      <c r="K1273" s="105">
        <v>2633</v>
      </c>
      <c r="L1273" s="106">
        <v>0.84825998544692993</v>
      </c>
      <c r="M1273" s="106">
        <v>1</v>
      </c>
      <c r="N1273" s="105">
        <v>9972</v>
      </c>
      <c r="O1273" s="106">
        <v>0.75265997648239136</v>
      </c>
      <c r="P1273" s="106">
        <v>1</v>
      </c>
      <c r="Q1273" s="105">
        <v>176169</v>
      </c>
      <c r="R1273" s="106">
        <v>0.77451002597808838</v>
      </c>
      <c r="S1273" s="107">
        <v>1</v>
      </c>
    </row>
    <row r="1274" spans="1:19" x14ac:dyDescent="0.25">
      <c r="A1274" t="s">
        <v>331</v>
      </c>
      <c r="B1274" t="s">
        <v>347</v>
      </c>
      <c r="C1274" t="s">
        <v>347</v>
      </c>
      <c r="D1274" t="s">
        <v>347</v>
      </c>
      <c r="E1274" t="s">
        <v>108</v>
      </c>
      <c r="F1274" t="s">
        <v>109</v>
      </c>
      <c r="G1274" s="105">
        <v>11</v>
      </c>
      <c r="H1274" t="s">
        <v>348</v>
      </c>
      <c r="I1274" t="s">
        <v>395</v>
      </c>
      <c r="J1274" t="s">
        <v>396</v>
      </c>
      <c r="K1274" s="105">
        <v>3090</v>
      </c>
      <c r="L1274" s="106">
        <v>0.99549001455307007</v>
      </c>
      <c r="N1274" s="105">
        <v>13157</v>
      </c>
      <c r="O1274" s="106">
        <v>0.99305999279022217</v>
      </c>
      <c r="Q1274" s="105">
        <v>225832</v>
      </c>
      <c r="R1274" s="106">
        <v>0.99285000562667847</v>
      </c>
      <c r="S1274" s="107"/>
    </row>
    <row r="1275" spans="1:19" x14ac:dyDescent="0.25">
      <c r="A1275" t="s">
        <v>331</v>
      </c>
      <c r="B1275" t="s">
        <v>347</v>
      </c>
      <c r="C1275" t="s">
        <v>347</v>
      </c>
      <c r="D1275" t="s">
        <v>347</v>
      </c>
      <c r="E1275" t="s">
        <v>108</v>
      </c>
      <c r="F1275" t="s">
        <v>109</v>
      </c>
      <c r="G1275">
        <v>11</v>
      </c>
      <c r="H1275" t="s">
        <v>348</v>
      </c>
      <c r="I1275" t="s">
        <v>395</v>
      </c>
      <c r="J1275" t="s">
        <v>397</v>
      </c>
      <c r="K1275">
        <v>14</v>
      </c>
      <c r="L1275" s="106">
        <v>4.5099998824298382E-3</v>
      </c>
      <c r="N1275">
        <v>92</v>
      </c>
      <c r="O1275" s="106">
        <v>6.9400002248585224E-3</v>
      </c>
      <c r="Q1275">
        <v>1627</v>
      </c>
      <c r="R1275" s="106">
        <v>7.1499999612569809E-3</v>
      </c>
    </row>
    <row r="1276" spans="1:19" x14ac:dyDescent="0.25">
      <c r="A1276" t="s">
        <v>331</v>
      </c>
      <c r="B1276" t="s">
        <v>347</v>
      </c>
      <c r="C1276" t="s">
        <v>347</v>
      </c>
      <c r="D1276" t="s">
        <v>347</v>
      </c>
      <c r="E1276" t="s">
        <v>108</v>
      </c>
      <c r="F1276" t="s">
        <v>109</v>
      </c>
      <c r="G1276" s="105">
        <v>11</v>
      </c>
      <c r="H1276" t="s">
        <v>348</v>
      </c>
      <c r="I1276" t="s">
        <v>398</v>
      </c>
      <c r="J1276" t="s">
        <v>399</v>
      </c>
      <c r="K1276" s="105">
        <v>225</v>
      </c>
      <c r="L1276" s="106">
        <v>7.2489999234676361E-2</v>
      </c>
      <c r="N1276" s="105">
        <v>735</v>
      </c>
      <c r="O1276" s="106">
        <v>5.5479999631643302E-2</v>
      </c>
      <c r="Q1276" s="105">
        <v>32785</v>
      </c>
      <c r="R1276" s="106">
        <v>0.14414000511169431</v>
      </c>
      <c r="S1276" s="107"/>
    </row>
    <row r="1277" spans="1:19" x14ac:dyDescent="0.25">
      <c r="A1277" t="s">
        <v>331</v>
      </c>
      <c r="B1277" t="s">
        <v>347</v>
      </c>
      <c r="C1277" t="s">
        <v>347</v>
      </c>
      <c r="D1277" t="s">
        <v>347</v>
      </c>
      <c r="E1277" t="s">
        <v>108</v>
      </c>
      <c r="F1277" t="s">
        <v>109</v>
      </c>
      <c r="G1277">
        <v>11</v>
      </c>
      <c r="H1277" t="s">
        <v>348</v>
      </c>
      <c r="I1277" t="s">
        <v>398</v>
      </c>
      <c r="J1277" t="s">
        <v>41</v>
      </c>
      <c r="K1277">
        <v>475</v>
      </c>
      <c r="L1277" s="106">
        <v>0.15302999317646029</v>
      </c>
      <c r="N1277">
        <v>1955</v>
      </c>
      <c r="O1277" s="106">
        <v>0.1475600004196167</v>
      </c>
      <c r="Q1277">
        <v>40324</v>
      </c>
      <c r="R1277" s="106">
        <v>0.177279993891716</v>
      </c>
    </row>
    <row r="1278" spans="1:19" x14ac:dyDescent="0.25">
      <c r="A1278" t="s">
        <v>331</v>
      </c>
      <c r="B1278" t="s">
        <v>347</v>
      </c>
      <c r="C1278" t="s">
        <v>347</v>
      </c>
      <c r="D1278" t="s">
        <v>347</v>
      </c>
      <c r="E1278" t="s">
        <v>108</v>
      </c>
      <c r="F1278" t="s">
        <v>109</v>
      </c>
      <c r="G1278">
        <v>11</v>
      </c>
      <c r="H1278" t="s">
        <v>348</v>
      </c>
      <c r="I1278" t="s">
        <v>398</v>
      </c>
      <c r="J1278" t="s">
        <v>40</v>
      </c>
      <c r="K1278">
        <v>633</v>
      </c>
      <c r="L1278" s="106">
        <v>0.2039300054311752</v>
      </c>
      <c r="N1278">
        <v>2712</v>
      </c>
      <c r="O1278" s="106">
        <v>0.20468999445438391</v>
      </c>
      <c r="Q1278">
        <v>47952</v>
      </c>
      <c r="R1278" s="106">
        <v>0.21082000434398651</v>
      </c>
    </row>
    <row r="1279" spans="1:19" x14ac:dyDescent="0.25">
      <c r="A1279" t="s">
        <v>331</v>
      </c>
      <c r="B1279" t="s">
        <v>347</v>
      </c>
      <c r="C1279" t="s">
        <v>347</v>
      </c>
      <c r="D1279" t="s">
        <v>347</v>
      </c>
      <c r="E1279" t="s">
        <v>108</v>
      </c>
      <c r="F1279" t="s">
        <v>109</v>
      </c>
      <c r="G1279">
        <v>11</v>
      </c>
      <c r="H1279" t="s">
        <v>348</v>
      </c>
      <c r="I1279" t="s">
        <v>398</v>
      </c>
      <c r="J1279" t="s">
        <v>39</v>
      </c>
      <c r="K1279">
        <v>695</v>
      </c>
      <c r="L1279" s="106">
        <v>0.22390000522136691</v>
      </c>
      <c r="N1279">
        <v>3320</v>
      </c>
      <c r="O1279" s="106">
        <v>0.25058001279830933</v>
      </c>
      <c r="Q1279">
        <v>51770</v>
      </c>
      <c r="R1279" s="106">
        <v>0.22759999334812159</v>
      </c>
    </row>
    <row r="1280" spans="1:19" x14ac:dyDescent="0.25">
      <c r="A1280" t="s">
        <v>331</v>
      </c>
      <c r="B1280" t="s">
        <v>347</v>
      </c>
      <c r="C1280" t="s">
        <v>347</v>
      </c>
      <c r="D1280" t="s">
        <v>347</v>
      </c>
      <c r="E1280" t="s">
        <v>108</v>
      </c>
      <c r="F1280" t="s">
        <v>109</v>
      </c>
      <c r="G1280">
        <v>11</v>
      </c>
      <c r="H1280" t="s">
        <v>348</v>
      </c>
      <c r="I1280" t="s">
        <v>398</v>
      </c>
      <c r="J1280" t="s">
        <v>400</v>
      </c>
      <c r="K1280">
        <v>1076</v>
      </c>
      <c r="L1280" s="106">
        <v>0.34665000438690191</v>
      </c>
      <c r="N1280">
        <v>4527</v>
      </c>
      <c r="O1280" s="106">
        <v>0.34169000387191772</v>
      </c>
      <c r="Q1280">
        <v>54628</v>
      </c>
      <c r="R1280" s="106">
        <v>0.24017000198364261</v>
      </c>
    </row>
    <row r="1281" spans="1:19" x14ac:dyDescent="0.25">
      <c r="A1281" t="s">
        <v>331</v>
      </c>
      <c r="B1281" t="s">
        <v>347</v>
      </c>
      <c r="C1281" t="s">
        <v>347</v>
      </c>
      <c r="D1281" t="s">
        <v>347</v>
      </c>
      <c r="E1281" t="s">
        <v>108</v>
      </c>
      <c r="F1281" t="s">
        <v>109</v>
      </c>
      <c r="G1281">
        <v>11</v>
      </c>
      <c r="H1281" t="s">
        <v>348</v>
      </c>
      <c r="I1281" t="s">
        <v>422</v>
      </c>
      <c r="J1281" t="s">
        <v>429</v>
      </c>
      <c r="K1281">
        <v>637</v>
      </c>
      <c r="L1281" s="106">
        <v>0.2052199989557266</v>
      </c>
      <c r="N1281">
        <v>3200</v>
      </c>
      <c r="O1281" s="106">
        <v>0.24153000116348269</v>
      </c>
      <c r="Q1281">
        <v>80101</v>
      </c>
      <c r="R1281" s="106">
        <v>0.3521600067615509</v>
      </c>
    </row>
    <row r="1282" spans="1:19" x14ac:dyDescent="0.25">
      <c r="A1282" t="s">
        <v>331</v>
      </c>
      <c r="B1282" t="s">
        <v>347</v>
      </c>
      <c r="C1282" t="s">
        <v>347</v>
      </c>
      <c r="D1282" t="s">
        <v>347</v>
      </c>
      <c r="E1282" t="s">
        <v>108</v>
      </c>
      <c r="F1282" t="s">
        <v>109</v>
      </c>
      <c r="G1282" s="105">
        <v>11</v>
      </c>
      <c r="H1282" t="s">
        <v>348</v>
      </c>
      <c r="I1282" t="s">
        <v>422</v>
      </c>
      <c r="J1282" t="s">
        <v>423</v>
      </c>
      <c r="K1282" s="105">
        <v>1831</v>
      </c>
      <c r="L1282" s="106">
        <v>0.58987998962402344</v>
      </c>
      <c r="M1282" s="106">
        <v>0.74220001697540283</v>
      </c>
      <c r="N1282" s="105">
        <v>8212</v>
      </c>
      <c r="O1282" s="106">
        <v>0.6198199987411499</v>
      </c>
      <c r="P1282" s="106">
        <v>0.81720000505447388</v>
      </c>
      <c r="Q1282" s="105">
        <v>119646</v>
      </c>
      <c r="R1282" s="106">
        <v>0.52600997686386108</v>
      </c>
      <c r="S1282" s="107">
        <v>0.81194001436233521</v>
      </c>
    </row>
    <row r="1283" spans="1:19" x14ac:dyDescent="0.25">
      <c r="A1283" t="s">
        <v>331</v>
      </c>
      <c r="B1283" t="s">
        <v>347</v>
      </c>
      <c r="C1283" t="s">
        <v>347</v>
      </c>
      <c r="D1283" t="s">
        <v>347</v>
      </c>
      <c r="E1283" t="s">
        <v>108</v>
      </c>
      <c r="F1283" t="s">
        <v>109</v>
      </c>
      <c r="G1283">
        <v>11</v>
      </c>
      <c r="H1283" t="s">
        <v>348</v>
      </c>
      <c r="I1283" t="s">
        <v>422</v>
      </c>
      <c r="J1283" t="s">
        <v>424</v>
      </c>
      <c r="K1283">
        <v>313</v>
      </c>
      <c r="L1283" s="106">
        <v>0.1008400022983551</v>
      </c>
      <c r="M1283" s="106">
        <v>0.12687000632286069</v>
      </c>
      <c r="N1283">
        <v>1040</v>
      </c>
      <c r="O1283" s="106">
        <v>7.850000262260437E-2</v>
      </c>
      <c r="P1283" s="106">
        <v>0.10349000245332721</v>
      </c>
      <c r="Q1283">
        <v>17180</v>
      </c>
      <c r="R1283" s="106">
        <v>7.5530000030994415E-2</v>
      </c>
      <c r="S1283" s="106">
        <v>0.11659000068902969</v>
      </c>
    </row>
    <row r="1284" spans="1:19" x14ac:dyDescent="0.25">
      <c r="A1284" t="s">
        <v>331</v>
      </c>
      <c r="B1284" t="s">
        <v>347</v>
      </c>
      <c r="C1284" t="s">
        <v>347</v>
      </c>
      <c r="D1284" t="s">
        <v>347</v>
      </c>
      <c r="E1284" t="s">
        <v>108</v>
      </c>
      <c r="F1284" t="s">
        <v>109</v>
      </c>
      <c r="G1284" s="105">
        <v>11</v>
      </c>
      <c r="H1284" t="s">
        <v>348</v>
      </c>
      <c r="I1284" t="s">
        <v>422</v>
      </c>
      <c r="J1284" t="s">
        <v>425</v>
      </c>
      <c r="K1284" s="105">
        <v>155</v>
      </c>
      <c r="L1284" s="106">
        <v>4.9940001219511032E-2</v>
      </c>
      <c r="M1284" s="106">
        <v>6.283000111579895E-2</v>
      </c>
      <c r="N1284" s="105">
        <v>432</v>
      </c>
      <c r="O1284" s="106">
        <v>3.2609999179840088E-2</v>
      </c>
      <c r="P1284" s="106">
        <v>4.2989999055862427E-2</v>
      </c>
      <c r="Q1284" s="105">
        <v>6082</v>
      </c>
      <c r="R1284" s="106">
        <v>2.6739999651908871E-2</v>
      </c>
      <c r="S1284" s="107">
        <v>4.1269998997449868E-2</v>
      </c>
    </row>
    <row r="1285" spans="1:19" x14ac:dyDescent="0.25">
      <c r="A1285" t="s">
        <v>331</v>
      </c>
      <c r="B1285" t="s">
        <v>347</v>
      </c>
      <c r="C1285" t="s">
        <v>347</v>
      </c>
      <c r="D1285" t="s">
        <v>347</v>
      </c>
      <c r="E1285" t="s">
        <v>108</v>
      </c>
      <c r="F1285" t="s">
        <v>109</v>
      </c>
      <c r="G1285" s="105">
        <v>11</v>
      </c>
      <c r="H1285" t="s">
        <v>348</v>
      </c>
      <c r="I1285" t="s">
        <v>422</v>
      </c>
      <c r="J1285" t="s">
        <v>426</v>
      </c>
      <c r="K1285" s="105">
        <v>121</v>
      </c>
      <c r="L1285" s="106">
        <v>3.8979999721050262E-2</v>
      </c>
      <c r="M1285" s="106">
        <v>4.9049999564886093E-2</v>
      </c>
      <c r="N1285" s="105">
        <v>281</v>
      </c>
      <c r="O1285" s="106">
        <v>2.120999991893768E-2</v>
      </c>
      <c r="P1285" s="106">
        <v>2.7960000559687611E-2</v>
      </c>
      <c r="Q1285" s="105">
        <v>3672</v>
      </c>
      <c r="R1285" s="106">
        <v>1.6140000894665722E-2</v>
      </c>
      <c r="S1285" s="107">
        <v>2.491999976336956E-2</v>
      </c>
    </row>
    <row r="1286" spans="1:19" x14ac:dyDescent="0.25">
      <c r="A1286" t="s">
        <v>331</v>
      </c>
      <c r="B1286" t="s">
        <v>347</v>
      </c>
      <c r="C1286" t="s">
        <v>347</v>
      </c>
      <c r="D1286" t="s">
        <v>347</v>
      </c>
      <c r="E1286" t="s">
        <v>108</v>
      </c>
      <c r="F1286" t="s">
        <v>109</v>
      </c>
      <c r="G1286" s="105">
        <v>11</v>
      </c>
      <c r="H1286" t="s">
        <v>348</v>
      </c>
      <c r="I1286" t="s">
        <v>422</v>
      </c>
      <c r="J1286" t="s">
        <v>427</v>
      </c>
      <c r="K1286" s="105">
        <v>47</v>
      </c>
      <c r="L1286" s="106">
        <v>1.513999979943037E-2</v>
      </c>
      <c r="M1286" s="106">
        <v>1.905000023543835E-2</v>
      </c>
      <c r="N1286" s="105">
        <v>84</v>
      </c>
      <c r="O1286" s="106">
        <v>6.3399998471140862E-3</v>
      </c>
      <c r="P1286" s="106">
        <v>8.3600003272294998E-3</v>
      </c>
      <c r="Q1286" s="105">
        <v>766</v>
      </c>
      <c r="R1286" s="106">
        <v>3.3700000494718552E-3</v>
      </c>
      <c r="S1286" s="107">
        <v>5.2000000141561031E-3</v>
      </c>
    </row>
    <row r="1287" spans="1:19" x14ac:dyDescent="0.25">
      <c r="A1287" t="s">
        <v>331</v>
      </c>
      <c r="B1287" t="s">
        <v>347</v>
      </c>
      <c r="C1287" t="s">
        <v>347</v>
      </c>
      <c r="D1287" t="s">
        <v>347</v>
      </c>
      <c r="E1287" t="s">
        <v>108</v>
      </c>
      <c r="F1287" t="s">
        <v>109</v>
      </c>
      <c r="G1287">
        <v>11</v>
      </c>
      <c r="H1287" t="s">
        <v>348</v>
      </c>
      <c r="I1287" t="s">
        <v>422</v>
      </c>
      <c r="J1287" t="s">
        <v>428</v>
      </c>
      <c r="K1287">
        <v>0</v>
      </c>
      <c r="L1287" s="106">
        <v>0</v>
      </c>
      <c r="M1287" s="106">
        <v>0</v>
      </c>
      <c r="N1287">
        <v>0</v>
      </c>
      <c r="O1287" s="106">
        <v>0</v>
      </c>
      <c r="P1287" s="106">
        <v>0</v>
      </c>
      <c r="Q1287">
        <v>12</v>
      </c>
      <c r="R1287" s="106">
        <v>4.9999998736893758E-5</v>
      </c>
      <c r="S1287" s="106">
        <v>7.9999997979030013E-5</v>
      </c>
    </row>
    <row r="1288" spans="1:19" x14ac:dyDescent="0.25">
      <c r="A1288" t="s">
        <v>331</v>
      </c>
      <c r="B1288" t="s">
        <v>347</v>
      </c>
      <c r="C1288" t="s">
        <v>347</v>
      </c>
      <c r="D1288" t="s">
        <v>347</v>
      </c>
      <c r="E1288" t="s">
        <v>108</v>
      </c>
      <c r="F1288" t="s">
        <v>109</v>
      </c>
      <c r="G1288" s="105">
        <v>11</v>
      </c>
      <c r="H1288" t="s">
        <v>348</v>
      </c>
      <c r="I1288" t="s">
        <v>430</v>
      </c>
      <c r="J1288" t="s">
        <v>434</v>
      </c>
      <c r="K1288" s="105">
        <v>60</v>
      </c>
      <c r="L1288" s="106">
        <v>1.9330000504851341E-2</v>
      </c>
      <c r="M1288" s="106">
        <v>1.9980000331997871E-2</v>
      </c>
      <c r="N1288" s="105">
        <v>262</v>
      </c>
      <c r="O1288" s="106">
        <v>1.978000067174435E-2</v>
      </c>
      <c r="P1288" s="106">
        <v>2.0390000194311138E-2</v>
      </c>
      <c r="Q1288" s="105">
        <v>4987</v>
      </c>
      <c r="R1288" s="106">
        <v>2.1919999271631241E-2</v>
      </c>
      <c r="S1288" s="107">
        <v>2.2490000352263451E-2</v>
      </c>
    </row>
    <row r="1289" spans="1:19" x14ac:dyDescent="0.25">
      <c r="A1289" t="s">
        <v>331</v>
      </c>
      <c r="B1289" t="s">
        <v>347</v>
      </c>
      <c r="C1289" t="s">
        <v>347</v>
      </c>
      <c r="D1289" t="s">
        <v>347</v>
      </c>
      <c r="E1289" t="s">
        <v>108</v>
      </c>
      <c r="F1289" t="s">
        <v>109</v>
      </c>
      <c r="G1289" s="105">
        <v>11</v>
      </c>
      <c r="H1289" t="s">
        <v>348</v>
      </c>
      <c r="I1289" t="s">
        <v>430</v>
      </c>
      <c r="J1289" t="s">
        <v>432</v>
      </c>
      <c r="K1289" s="105">
        <v>158</v>
      </c>
      <c r="L1289" s="106">
        <v>5.090000107884407E-2</v>
      </c>
      <c r="M1289" s="106">
        <v>5.2609998732805252E-2</v>
      </c>
      <c r="N1289" s="105">
        <v>1220</v>
      </c>
      <c r="O1289" s="106">
        <v>9.2079997062683105E-2</v>
      </c>
      <c r="P1289" s="106">
        <v>9.4949997961521149E-2</v>
      </c>
      <c r="Q1289" s="105">
        <v>18498</v>
      </c>
      <c r="R1289" s="106">
        <v>8.1320002675056458E-2</v>
      </c>
      <c r="S1289" s="107">
        <v>8.343999832868576E-2</v>
      </c>
    </row>
    <row r="1290" spans="1:19" x14ac:dyDescent="0.25">
      <c r="A1290" t="s">
        <v>331</v>
      </c>
      <c r="B1290" t="s">
        <v>347</v>
      </c>
      <c r="C1290" t="s">
        <v>347</v>
      </c>
      <c r="D1290" t="s">
        <v>347</v>
      </c>
      <c r="E1290" t="s">
        <v>108</v>
      </c>
      <c r="F1290" t="s">
        <v>109</v>
      </c>
      <c r="G1290" s="105">
        <v>11</v>
      </c>
      <c r="H1290" t="s">
        <v>348</v>
      </c>
      <c r="I1290" t="s">
        <v>430</v>
      </c>
      <c r="J1290" t="s">
        <v>435</v>
      </c>
      <c r="K1290" s="105">
        <v>18</v>
      </c>
      <c r="L1290" s="106">
        <v>5.7999999262392521E-3</v>
      </c>
      <c r="M1290" s="106">
        <v>5.9899999760091296E-3</v>
      </c>
      <c r="N1290" s="105">
        <v>37</v>
      </c>
      <c r="O1290" s="106">
        <v>2.79000005684793E-3</v>
      </c>
      <c r="P1290" s="106">
        <v>2.8800000436604019E-3</v>
      </c>
      <c r="Q1290" s="105">
        <v>391</v>
      </c>
      <c r="R1290" s="106">
        <v>1.7199999419972301E-3</v>
      </c>
      <c r="S1290" s="107">
        <v>1.760000013746321E-3</v>
      </c>
    </row>
    <row r="1291" spans="1:19" x14ac:dyDescent="0.25">
      <c r="A1291" t="s">
        <v>331</v>
      </c>
      <c r="B1291" t="s">
        <v>347</v>
      </c>
      <c r="C1291" t="s">
        <v>347</v>
      </c>
      <c r="D1291" t="s">
        <v>347</v>
      </c>
      <c r="E1291" t="s">
        <v>108</v>
      </c>
      <c r="F1291" t="s">
        <v>109</v>
      </c>
      <c r="G1291" s="105">
        <v>11</v>
      </c>
      <c r="H1291" t="s">
        <v>348</v>
      </c>
      <c r="I1291" t="s">
        <v>430</v>
      </c>
      <c r="J1291" t="s">
        <v>436</v>
      </c>
      <c r="K1291" s="105">
        <v>27</v>
      </c>
      <c r="L1291" s="106">
        <v>8.7000001221895218E-3</v>
      </c>
      <c r="M1291" s="106">
        <v>8.9900000020861626E-3</v>
      </c>
      <c r="N1291" s="105">
        <v>177</v>
      </c>
      <c r="O1291" s="106">
        <v>1.3360000215470791E-2</v>
      </c>
      <c r="P1291" s="106">
        <v>1.377999968826771E-2</v>
      </c>
      <c r="Q1291" s="105">
        <v>6784</v>
      </c>
      <c r="R1291" s="106">
        <v>2.9829999431967739E-2</v>
      </c>
      <c r="S1291" s="107">
        <v>3.060000017285347E-2</v>
      </c>
    </row>
    <row r="1292" spans="1:19" x14ac:dyDescent="0.25">
      <c r="A1292" t="s">
        <v>331</v>
      </c>
      <c r="B1292" t="s">
        <v>347</v>
      </c>
      <c r="C1292" t="s">
        <v>347</v>
      </c>
      <c r="D1292" t="s">
        <v>347</v>
      </c>
      <c r="E1292" t="s">
        <v>108</v>
      </c>
      <c r="F1292" t="s">
        <v>109</v>
      </c>
      <c r="G1292" s="105">
        <v>11</v>
      </c>
      <c r="H1292" t="s">
        <v>348</v>
      </c>
      <c r="I1292" t="s">
        <v>430</v>
      </c>
      <c r="J1292" t="s">
        <v>431</v>
      </c>
      <c r="K1292" s="105">
        <v>1518</v>
      </c>
      <c r="L1292" s="106">
        <v>0.4890500009059906</v>
      </c>
      <c r="M1292" s="106">
        <v>0.5054900050163269</v>
      </c>
      <c r="N1292" s="105">
        <v>4213</v>
      </c>
      <c r="O1292" s="106">
        <v>0.3179900050163269</v>
      </c>
      <c r="P1292" s="106">
        <v>0.32789000868797302</v>
      </c>
      <c r="Q1292" s="105">
        <v>77035</v>
      </c>
      <c r="R1292" s="106">
        <v>0.33867999911308289</v>
      </c>
      <c r="S1292" s="107">
        <v>0.3474699854850769</v>
      </c>
    </row>
    <row r="1293" spans="1:19" x14ac:dyDescent="0.25">
      <c r="A1293" t="s">
        <v>331</v>
      </c>
      <c r="B1293" t="s">
        <v>347</v>
      </c>
      <c r="C1293" t="s">
        <v>347</v>
      </c>
      <c r="D1293" t="s">
        <v>347</v>
      </c>
      <c r="E1293" t="s">
        <v>108</v>
      </c>
      <c r="F1293" t="s">
        <v>109</v>
      </c>
      <c r="G1293">
        <v>11</v>
      </c>
      <c r="H1293" t="s">
        <v>348</v>
      </c>
      <c r="I1293" t="s">
        <v>430</v>
      </c>
      <c r="J1293" t="s">
        <v>502</v>
      </c>
      <c r="K1293">
        <v>1222</v>
      </c>
      <c r="L1293" s="106">
        <v>0.39368999004364008</v>
      </c>
      <c r="M1293" s="106">
        <v>0.40692999958991999</v>
      </c>
      <c r="N1293">
        <v>6940</v>
      </c>
      <c r="O1293" s="106">
        <v>0.52381002902984619</v>
      </c>
      <c r="P1293" s="106">
        <v>0.54012000560760498</v>
      </c>
      <c r="Q1293">
        <v>114008</v>
      </c>
      <c r="R1293" s="106">
        <v>0.5012199878692627</v>
      </c>
      <c r="S1293" s="106">
        <v>0.51424002647399902</v>
      </c>
    </row>
    <row r="1294" spans="1:19" x14ac:dyDescent="0.25">
      <c r="A1294" t="s">
        <v>331</v>
      </c>
      <c r="B1294" t="s">
        <v>347</v>
      </c>
      <c r="C1294" t="s">
        <v>347</v>
      </c>
      <c r="D1294" t="s">
        <v>347</v>
      </c>
      <c r="E1294" t="s">
        <v>108</v>
      </c>
      <c r="F1294" t="s">
        <v>109</v>
      </c>
      <c r="G1294" s="105">
        <v>11</v>
      </c>
      <c r="H1294" t="s">
        <v>348</v>
      </c>
      <c r="I1294" t="s">
        <v>430</v>
      </c>
      <c r="J1294" t="s">
        <v>86</v>
      </c>
      <c r="K1294" s="105">
        <v>101</v>
      </c>
      <c r="L1294" s="106">
        <v>3.2540000975131989E-2</v>
      </c>
      <c r="N1294" s="105">
        <v>400</v>
      </c>
      <c r="O1294" s="106">
        <v>3.0190000310540199E-2</v>
      </c>
      <c r="Q1294" s="105">
        <v>5756</v>
      </c>
      <c r="R1294" s="106">
        <v>2.5310000404715541E-2</v>
      </c>
      <c r="S1294" s="107"/>
    </row>
    <row r="1295" spans="1:19" x14ac:dyDescent="0.25">
      <c r="A1295" t="s">
        <v>331</v>
      </c>
      <c r="B1295" t="s">
        <v>347</v>
      </c>
      <c r="C1295" t="s">
        <v>347</v>
      </c>
      <c r="D1295" t="s">
        <v>347</v>
      </c>
      <c r="E1295" t="s">
        <v>108</v>
      </c>
      <c r="F1295" t="s">
        <v>109</v>
      </c>
      <c r="G1295">
        <v>11</v>
      </c>
      <c r="H1295" t="s">
        <v>348</v>
      </c>
      <c r="I1295" t="s">
        <v>401</v>
      </c>
      <c r="J1295" t="s">
        <v>405</v>
      </c>
      <c r="K1295">
        <v>2406</v>
      </c>
      <c r="L1295" s="106">
        <v>0.77512997388839722</v>
      </c>
      <c r="M1295" s="106">
        <v>0.79694998264312744</v>
      </c>
      <c r="N1295">
        <v>10024</v>
      </c>
      <c r="O1295" s="106">
        <v>0.75659000873565674</v>
      </c>
      <c r="P1295" s="106">
        <v>0.78867000341415405</v>
      </c>
      <c r="Q1295">
        <v>171311</v>
      </c>
      <c r="R1295" s="106">
        <v>0.75314998626708984</v>
      </c>
      <c r="S1295" s="106">
        <v>0.77806001901626587</v>
      </c>
    </row>
    <row r="1296" spans="1:19" x14ac:dyDescent="0.25">
      <c r="A1296" t="s">
        <v>331</v>
      </c>
      <c r="B1296" t="s">
        <v>347</v>
      </c>
      <c r="C1296" t="s">
        <v>347</v>
      </c>
      <c r="D1296" t="s">
        <v>347</v>
      </c>
      <c r="E1296" t="s">
        <v>108</v>
      </c>
      <c r="F1296" t="s">
        <v>109</v>
      </c>
      <c r="G1296" s="105">
        <v>11</v>
      </c>
      <c r="H1296" t="s">
        <v>348</v>
      </c>
      <c r="I1296" t="s">
        <v>401</v>
      </c>
      <c r="J1296" t="s">
        <v>412</v>
      </c>
      <c r="K1296" s="105">
        <v>288</v>
      </c>
      <c r="L1296" s="106">
        <v>9.278000146150589E-2</v>
      </c>
      <c r="M1296" s="106">
        <v>9.5399998128414154E-2</v>
      </c>
      <c r="N1296" s="105">
        <v>1243</v>
      </c>
      <c r="O1296" s="106">
        <v>9.3819998204708099E-2</v>
      </c>
      <c r="P1296" s="106">
        <v>9.7800001502037048E-2</v>
      </c>
      <c r="Q1296" s="105">
        <v>22313</v>
      </c>
      <c r="R1296" s="106">
        <v>9.8099999129772186E-2</v>
      </c>
      <c r="S1296" s="107">
        <v>0.10134000331163411</v>
      </c>
    </row>
    <row r="1297" spans="1:19" x14ac:dyDescent="0.25">
      <c r="A1297" t="s">
        <v>331</v>
      </c>
      <c r="B1297" t="s">
        <v>347</v>
      </c>
      <c r="C1297" t="s">
        <v>347</v>
      </c>
      <c r="D1297" t="s">
        <v>347</v>
      </c>
      <c r="E1297" t="s">
        <v>108</v>
      </c>
      <c r="F1297" t="s">
        <v>109</v>
      </c>
      <c r="G1297" s="105">
        <v>11</v>
      </c>
      <c r="H1297" t="s">
        <v>348</v>
      </c>
      <c r="I1297" t="s">
        <v>401</v>
      </c>
      <c r="J1297" t="s">
        <v>413</v>
      </c>
      <c r="K1297" s="105">
        <v>196</v>
      </c>
      <c r="L1297" s="106">
        <v>6.313999742269516E-2</v>
      </c>
      <c r="M1297" s="106">
        <v>6.4920000731945038E-2</v>
      </c>
      <c r="N1297" s="105">
        <v>843</v>
      </c>
      <c r="O1297" s="106">
        <v>6.3629999756813049E-2</v>
      </c>
      <c r="P1297" s="106">
        <v>6.6330000758171082E-2</v>
      </c>
      <c r="Q1297" s="105">
        <v>15680</v>
      </c>
      <c r="R1297" s="106">
        <v>6.8939998745918274E-2</v>
      </c>
      <c r="S1297" s="107">
        <v>7.1220003068447113E-2</v>
      </c>
    </row>
    <row r="1298" spans="1:19" x14ac:dyDescent="0.25">
      <c r="A1298" t="s">
        <v>331</v>
      </c>
      <c r="B1298" t="s">
        <v>347</v>
      </c>
      <c r="C1298" t="s">
        <v>347</v>
      </c>
      <c r="D1298" t="s">
        <v>347</v>
      </c>
      <c r="E1298" t="s">
        <v>108</v>
      </c>
      <c r="F1298" t="s">
        <v>109</v>
      </c>
      <c r="G1298" s="105">
        <v>11</v>
      </c>
      <c r="H1298" t="s">
        <v>348</v>
      </c>
      <c r="I1298" t="s">
        <v>401</v>
      </c>
      <c r="J1298" t="s">
        <v>441</v>
      </c>
      <c r="K1298" s="105">
        <v>85</v>
      </c>
      <c r="L1298" s="106">
        <v>2.7380000799894329E-2</v>
      </c>
      <c r="N1298" s="105">
        <v>539</v>
      </c>
      <c r="O1298" s="106">
        <v>4.0679998695850372E-2</v>
      </c>
      <c r="Q1298" s="105">
        <v>7283</v>
      </c>
      <c r="R1298" s="106">
        <v>3.2019998878240592E-2</v>
      </c>
      <c r="S1298" s="107"/>
    </row>
    <row r="1299" spans="1:19" x14ac:dyDescent="0.25">
      <c r="A1299" t="s">
        <v>331</v>
      </c>
      <c r="B1299" t="s">
        <v>347</v>
      </c>
      <c r="C1299" t="s">
        <v>347</v>
      </c>
      <c r="D1299" t="s">
        <v>347</v>
      </c>
      <c r="E1299" t="s">
        <v>108</v>
      </c>
      <c r="F1299" t="s">
        <v>109</v>
      </c>
      <c r="G1299" s="105">
        <v>11</v>
      </c>
      <c r="H1299" t="s">
        <v>348</v>
      </c>
      <c r="I1299" t="s">
        <v>401</v>
      </c>
      <c r="J1299" t="s">
        <v>414</v>
      </c>
      <c r="K1299" s="105">
        <v>129</v>
      </c>
      <c r="L1299" s="106">
        <v>4.156000167131424E-2</v>
      </c>
      <c r="M1299" s="106">
        <v>4.2729999870061867E-2</v>
      </c>
      <c r="N1299" s="105">
        <v>600</v>
      </c>
      <c r="O1299" s="106">
        <v>4.5290000736713409E-2</v>
      </c>
      <c r="P1299" s="106">
        <v>4.7210000455379493E-2</v>
      </c>
      <c r="Q1299" s="105">
        <v>10872</v>
      </c>
      <c r="R1299" s="106">
        <v>4.7800000756978989E-2</v>
      </c>
      <c r="S1299" s="107">
        <v>4.9380000680685043E-2</v>
      </c>
    </row>
    <row r="1300" spans="1:19" x14ac:dyDescent="0.25">
      <c r="A1300" t="s">
        <v>331</v>
      </c>
      <c r="B1300" t="s">
        <v>347</v>
      </c>
      <c r="C1300" t="s">
        <v>347</v>
      </c>
      <c r="D1300" t="s">
        <v>347</v>
      </c>
      <c r="E1300" t="s">
        <v>148</v>
      </c>
      <c r="F1300" t="s">
        <v>149</v>
      </c>
      <c r="G1300" s="105">
        <v>11</v>
      </c>
      <c r="H1300" t="s">
        <v>348</v>
      </c>
      <c r="I1300" t="s">
        <v>349</v>
      </c>
      <c r="J1300" t="s">
        <v>350</v>
      </c>
      <c r="K1300" s="105">
        <v>12</v>
      </c>
      <c r="L1300" s="106">
        <v>7.8400000929832458E-3</v>
      </c>
      <c r="N1300" s="105">
        <v>61</v>
      </c>
      <c r="O1300" s="106">
        <v>4.6000001020729542E-3</v>
      </c>
      <c r="Q1300" s="105">
        <v>1130</v>
      </c>
      <c r="R1300" s="106">
        <v>4.9700001254677773E-3</v>
      </c>
      <c r="S1300" s="107"/>
    </row>
    <row r="1301" spans="1:19" x14ac:dyDescent="0.25">
      <c r="A1301" t="s">
        <v>331</v>
      </c>
      <c r="B1301" t="s">
        <v>347</v>
      </c>
      <c r="C1301" t="s">
        <v>347</v>
      </c>
      <c r="D1301" t="s">
        <v>347</v>
      </c>
      <c r="E1301" t="s">
        <v>148</v>
      </c>
      <c r="F1301" t="s">
        <v>149</v>
      </c>
      <c r="G1301" s="105">
        <v>11</v>
      </c>
      <c r="H1301" t="s">
        <v>348</v>
      </c>
      <c r="I1301" t="s">
        <v>349</v>
      </c>
      <c r="J1301" t="s">
        <v>368</v>
      </c>
      <c r="K1301" s="105">
        <v>73</v>
      </c>
      <c r="L1301" s="106">
        <v>4.7710001468658447E-2</v>
      </c>
      <c r="N1301" s="105">
        <v>529</v>
      </c>
      <c r="O1301" s="106">
        <v>3.9930000901222229E-2</v>
      </c>
      <c r="Q1301" s="105">
        <v>8418</v>
      </c>
      <c r="R1301" s="106">
        <v>3.700999915599823E-2</v>
      </c>
      <c r="S1301" s="107"/>
    </row>
    <row r="1302" spans="1:19" x14ac:dyDescent="0.25">
      <c r="A1302" t="s">
        <v>331</v>
      </c>
      <c r="B1302" t="s">
        <v>347</v>
      </c>
      <c r="C1302" t="s">
        <v>347</v>
      </c>
      <c r="D1302" t="s">
        <v>347</v>
      </c>
      <c r="E1302" t="s">
        <v>148</v>
      </c>
      <c r="F1302" t="s">
        <v>149</v>
      </c>
      <c r="G1302" s="105">
        <v>11</v>
      </c>
      <c r="H1302" t="s">
        <v>348</v>
      </c>
      <c r="I1302" t="s">
        <v>349</v>
      </c>
      <c r="J1302" t="s">
        <v>369</v>
      </c>
      <c r="K1302" s="105">
        <v>245</v>
      </c>
      <c r="L1302" s="106">
        <v>0.16012999415397641</v>
      </c>
      <c r="N1302" s="105">
        <v>1780</v>
      </c>
      <c r="O1302" s="106">
        <v>0.1343500018119812</v>
      </c>
      <c r="Q1302" s="105">
        <v>27454</v>
      </c>
      <c r="R1302" s="106">
        <v>0.1207000017166138</v>
      </c>
      <c r="S1302" s="107"/>
    </row>
    <row r="1303" spans="1:19" x14ac:dyDescent="0.25">
      <c r="A1303" t="s">
        <v>331</v>
      </c>
      <c r="B1303" t="s">
        <v>347</v>
      </c>
      <c r="C1303" t="s">
        <v>347</v>
      </c>
      <c r="D1303" t="s">
        <v>347</v>
      </c>
      <c r="E1303" t="s">
        <v>148</v>
      </c>
      <c r="F1303" t="s">
        <v>149</v>
      </c>
      <c r="G1303" s="105">
        <v>11</v>
      </c>
      <c r="H1303" t="s">
        <v>348</v>
      </c>
      <c r="I1303" t="s">
        <v>349</v>
      </c>
      <c r="J1303" t="s">
        <v>370</v>
      </c>
      <c r="K1303" s="105">
        <v>351</v>
      </c>
      <c r="L1303" s="106">
        <v>0.22940999269485471</v>
      </c>
      <c r="N1303" s="105">
        <v>3230</v>
      </c>
      <c r="O1303" s="106">
        <v>0.24379000067710879</v>
      </c>
      <c r="Q1303" s="105">
        <v>55879</v>
      </c>
      <c r="R1303" s="106">
        <v>0.24567000567913061</v>
      </c>
      <c r="S1303" s="107"/>
    </row>
    <row r="1304" spans="1:19" x14ac:dyDescent="0.25">
      <c r="A1304" t="s">
        <v>331</v>
      </c>
      <c r="B1304" t="s">
        <v>347</v>
      </c>
      <c r="C1304" t="s">
        <v>347</v>
      </c>
      <c r="D1304" t="s">
        <v>347</v>
      </c>
      <c r="E1304" t="s">
        <v>148</v>
      </c>
      <c r="F1304" t="s">
        <v>149</v>
      </c>
      <c r="G1304">
        <v>11</v>
      </c>
      <c r="H1304" t="s">
        <v>348</v>
      </c>
      <c r="I1304" t="s">
        <v>349</v>
      </c>
      <c r="J1304" t="s">
        <v>371</v>
      </c>
      <c r="K1304">
        <v>283</v>
      </c>
      <c r="L1304" s="106">
        <v>0.1849700063467026</v>
      </c>
      <c r="N1304">
        <v>3145</v>
      </c>
      <c r="O1304" s="106">
        <v>0.23737999796867371</v>
      </c>
      <c r="Q1304">
        <v>57982</v>
      </c>
      <c r="R1304" s="106">
        <v>0.25490999221801758</v>
      </c>
    </row>
    <row r="1305" spans="1:19" x14ac:dyDescent="0.25">
      <c r="A1305" t="s">
        <v>331</v>
      </c>
      <c r="B1305" t="s">
        <v>347</v>
      </c>
      <c r="C1305" t="s">
        <v>347</v>
      </c>
      <c r="D1305" t="s">
        <v>347</v>
      </c>
      <c r="E1305" t="s">
        <v>148</v>
      </c>
      <c r="F1305" t="s">
        <v>149</v>
      </c>
      <c r="G1305">
        <v>11</v>
      </c>
      <c r="H1305" t="s">
        <v>348</v>
      </c>
      <c r="I1305" t="s">
        <v>349</v>
      </c>
      <c r="J1305" t="s">
        <v>372</v>
      </c>
      <c r="K1305">
        <v>311</v>
      </c>
      <c r="L1305" s="106">
        <v>0.2032700031995773</v>
      </c>
      <c r="N1305">
        <v>2587</v>
      </c>
      <c r="O1305" s="106">
        <v>0.1952600032091141</v>
      </c>
      <c r="Q1305">
        <v>44765</v>
      </c>
      <c r="R1305" s="106">
        <v>0.19679999351501459</v>
      </c>
    </row>
    <row r="1306" spans="1:19" x14ac:dyDescent="0.25">
      <c r="A1306" t="s">
        <v>331</v>
      </c>
      <c r="B1306" t="s">
        <v>347</v>
      </c>
      <c r="C1306" t="s">
        <v>347</v>
      </c>
      <c r="D1306" t="s">
        <v>347</v>
      </c>
      <c r="E1306" t="s">
        <v>148</v>
      </c>
      <c r="F1306" t="s">
        <v>149</v>
      </c>
      <c r="G1306">
        <v>11</v>
      </c>
      <c r="H1306" t="s">
        <v>348</v>
      </c>
      <c r="I1306" t="s">
        <v>349</v>
      </c>
      <c r="J1306" t="s">
        <v>373</v>
      </c>
      <c r="K1306">
        <v>255</v>
      </c>
      <c r="L1306" s="106">
        <v>0.1666699945926666</v>
      </c>
      <c r="N1306">
        <v>1917</v>
      </c>
      <c r="O1306" s="106">
        <v>0.14469000697135931</v>
      </c>
      <c r="Q1306">
        <v>31831</v>
      </c>
      <c r="R1306" s="106">
        <v>0.1399399936199188</v>
      </c>
    </row>
    <row r="1307" spans="1:19" x14ac:dyDescent="0.25">
      <c r="A1307" t="s">
        <v>331</v>
      </c>
      <c r="B1307" t="s">
        <v>347</v>
      </c>
      <c r="C1307" t="s">
        <v>347</v>
      </c>
      <c r="D1307" t="s">
        <v>347</v>
      </c>
      <c r="E1307" t="s">
        <v>148</v>
      </c>
      <c r="F1307" t="s">
        <v>149</v>
      </c>
      <c r="G1307">
        <v>11</v>
      </c>
      <c r="H1307" t="s">
        <v>348</v>
      </c>
      <c r="I1307" t="s">
        <v>438</v>
      </c>
      <c r="J1307" t="s">
        <v>48</v>
      </c>
      <c r="K1307">
        <v>1269</v>
      </c>
      <c r="L1307" s="106">
        <v>0.82941001653671265</v>
      </c>
      <c r="M1307" s="106">
        <v>0.85859000682830811</v>
      </c>
      <c r="N1307">
        <v>10875</v>
      </c>
      <c r="O1307" s="106">
        <v>0.82081997394561768</v>
      </c>
      <c r="P1307" s="106">
        <v>0.85562998056411743</v>
      </c>
      <c r="Q1307">
        <v>186401</v>
      </c>
      <c r="R1307" s="106">
        <v>0.81949001550674438</v>
      </c>
      <c r="S1307" s="106">
        <v>0.8465999960899353</v>
      </c>
    </row>
    <row r="1308" spans="1:19" x14ac:dyDescent="0.25">
      <c r="A1308" t="s">
        <v>331</v>
      </c>
      <c r="B1308" t="s">
        <v>347</v>
      </c>
      <c r="C1308" t="s">
        <v>347</v>
      </c>
      <c r="D1308" t="s">
        <v>347</v>
      </c>
      <c r="E1308" t="s">
        <v>148</v>
      </c>
      <c r="F1308" t="s">
        <v>149</v>
      </c>
      <c r="G1308" s="105">
        <v>11</v>
      </c>
      <c r="H1308" t="s">
        <v>348</v>
      </c>
      <c r="I1308" t="s">
        <v>438</v>
      </c>
      <c r="J1308" t="s">
        <v>42</v>
      </c>
      <c r="K1308" s="105">
        <v>130</v>
      </c>
      <c r="L1308" s="106">
        <v>8.4969997406005859E-2</v>
      </c>
      <c r="M1308" s="106">
        <v>8.7959997355937958E-2</v>
      </c>
      <c r="N1308" s="105">
        <v>1134</v>
      </c>
      <c r="O1308" s="106">
        <v>8.5589997470378876E-2</v>
      </c>
      <c r="P1308" s="106">
        <v>8.9220002293586731E-2</v>
      </c>
      <c r="Q1308" s="105">
        <v>20350</v>
      </c>
      <c r="R1308" s="106">
        <v>8.9469999074935913E-2</v>
      </c>
      <c r="S1308" s="107">
        <v>9.2430002987384796E-2</v>
      </c>
    </row>
    <row r="1309" spans="1:19" x14ac:dyDescent="0.25">
      <c r="A1309" t="s">
        <v>331</v>
      </c>
      <c r="B1309" t="s">
        <v>347</v>
      </c>
      <c r="C1309" t="s">
        <v>347</v>
      </c>
      <c r="D1309" t="s">
        <v>347</v>
      </c>
      <c r="E1309" t="s">
        <v>148</v>
      </c>
      <c r="F1309" t="s">
        <v>149</v>
      </c>
      <c r="G1309" s="105">
        <v>11</v>
      </c>
      <c r="H1309" t="s">
        <v>348</v>
      </c>
      <c r="I1309" t="s">
        <v>438</v>
      </c>
      <c r="J1309" t="s">
        <v>374</v>
      </c>
      <c r="K1309" s="105">
        <v>79</v>
      </c>
      <c r="L1309" s="106">
        <v>5.163000151515007E-2</v>
      </c>
      <c r="M1309" s="106">
        <v>5.3449999541044242E-2</v>
      </c>
      <c r="N1309" s="105">
        <v>701</v>
      </c>
      <c r="O1309" s="106">
        <v>5.2910000085830688E-2</v>
      </c>
      <c r="P1309" s="106">
        <v>5.5149998515844352E-2</v>
      </c>
      <c r="Q1309" s="105">
        <v>13425</v>
      </c>
      <c r="R1309" s="106">
        <v>5.9020001441240311E-2</v>
      </c>
      <c r="S1309" s="107">
        <v>6.0970000922679901E-2</v>
      </c>
    </row>
    <row r="1310" spans="1:19" x14ac:dyDescent="0.25">
      <c r="A1310" t="s">
        <v>331</v>
      </c>
      <c r="B1310" t="s">
        <v>347</v>
      </c>
      <c r="C1310" t="s">
        <v>347</v>
      </c>
      <c r="D1310" t="s">
        <v>347</v>
      </c>
      <c r="E1310" t="s">
        <v>148</v>
      </c>
      <c r="F1310" t="s">
        <v>149</v>
      </c>
      <c r="G1310">
        <v>11</v>
      </c>
      <c r="H1310" t="s">
        <v>348</v>
      </c>
      <c r="I1310" t="s">
        <v>438</v>
      </c>
      <c r="J1310" t="s">
        <v>86</v>
      </c>
      <c r="K1310">
        <v>52</v>
      </c>
      <c r="L1310" s="106">
        <v>3.3989999443292618E-2</v>
      </c>
      <c r="N1310">
        <v>539</v>
      </c>
      <c r="O1310" s="106">
        <v>4.0679998695850372E-2</v>
      </c>
      <c r="Q1310">
        <v>7283</v>
      </c>
      <c r="R1310" s="106">
        <v>3.2019998878240592E-2</v>
      </c>
    </row>
    <row r="1311" spans="1:19" x14ac:dyDescent="0.25">
      <c r="A1311" t="s">
        <v>331</v>
      </c>
      <c r="B1311" t="s">
        <v>347</v>
      </c>
      <c r="C1311" t="s">
        <v>347</v>
      </c>
      <c r="D1311" t="s">
        <v>347</v>
      </c>
      <c r="E1311" t="s">
        <v>148</v>
      </c>
      <c r="F1311" t="s">
        <v>149</v>
      </c>
      <c r="G1311" s="105">
        <v>11</v>
      </c>
      <c r="H1311" t="s">
        <v>348</v>
      </c>
      <c r="I1311" t="s">
        <v>375</v>
      </c>
      <c r="J1311" t="s">
        <v>376</v>
      </c>
      <c r="K1311" s="105">
        <v>335</v>
      </c>
      <c r="L1311" s="106">
        <v>0.2189500033855438</v>
      </c>
      <c r="N1311" s="105">
        <v>2834</v>
      </c>
      <c r="O1311" s="106">
        <v>0.21389999985694891</v>
      </c>
      <c r="Q1311" s="105">
        <v>47189</v>
      </c>
      <c r="R1311" s="106">
        <v>0.20746000111103061</v>
      </c>
      <c r="S1311" s="107"/>
    </row>
    <row r="1312" spans="1:19" x14ac:dyDescent="0.25">
      <c r="A1312" t="s">
        <v>331</v>
      </c>
      <c r="B1312" t="s">
        <v>347</v>
      </c>
      <c r="C1312" t="s">
        <v>347</v>
      </c>
      <c r="D1312" t="s">
        <v>347</v>
      </c>
      <c r="E1312" t="s">
        <v>148</v>
      </c>
      <c r="F1312" t="s">
        <v>149</v>
      </c>
      <c r="G1312" s="105">
        <v>11</v>
      </c>
      <c r="H1312" t="s">
        <v>348</v>
      </c>
      <c r="I1312" t="s">
        <v>375</v>
      </c>
      <c r="J1312" t="s">
        <v>377</v>
      </c>
      <c r="K1312" s="105">
        <v>309</v>
      </c>
      <c r="L1312" s="106">
        <v>0.2019599974155426</v>
      </c>
      <c r="N1312" s="105">
        <v>2717</v>
      </c>
      <c r="O1312" s="106">
        <v>0.20507000386714941</v>
      </c>
      <c r="Q1312" s="105">
        <v>47420</v>
      </c>
      <c r="R1312" s="106">
        <v>0.20848000049591059</v>
      </c>
      <c r="S1312" s="107"/>
    </row>
    <row r="1313" spans="1:19" x14ac:dyDescent="0.25">
      <c r="A1313" t="s">
        <v>331</v>
      </c>
      <c r="B1313" t="s">
        <v>347</v>
      </c>
      <c r="C1313" t="s">
        <v>347</v>
      </c>
      <c r="D1313" t="s">
        <v>347</v>
      </c>
      <c r="E1313" t="s">
        <v>148</v>
      </c>
      <c r="F1313" t="s">
        <v>149</v>
      </c>
      <c r="G1313">
        <v>11</v>
      </c>
      <c r="H1313" t="s">
        <v>348</v>
      </c>
      <c r="I1313" t="s">
        <v>375</v>
      </c>
      <c r="J1313" t="s">
        <v>378</v>
      </c>
      <c r="K1313">
        <v>271</v>
      </c>
      <c r="L1313" s="106">
        <v>0.17712000012397769</v>
      </c>
      <c r="N1313">
        <v>2233</v>
      </c>
      <c r="O1313" s="106">
        <v>0.16854000091552729</v>
      </c>
      <c r="Q1313">
        <v>37332</v>
      </c>
      <c r="R1313" s="106">
        <v>0.1641300022602081</v>
      </c>
    </row>
    <row r="1314" spans="1:19" x14ac:dyDescent="0.25">
      <c r="A1314" t="s">
        <v>331</v>
      </c>
      <c r="B1314" t="s">
        <v>347</v>
      </c>
      <c r="C1314" t="s">
        <v>347</v>
      </c>
      <c r="D1314" t="s">
        <v>347</v>
      </c>
      <c r="E1314" t="s">
        <v>148</v>
      </c>
      <c r="F1314" t="s">
        <v>149</v>
      </c>
      <c r="G1314" s="105">
        <v>11</v>
      </c>
      <c r="H1314" t="s">
        <v>348</v>
      </c>
      <c r="I1314" t="s">
        <v>375</v>
      </c>
      <c r="J1314" t="s">
        <v>379</v>
      </c>
      <c r="K1314" s="105">
        <v>306</v>
      </c>
      <c r="L1314" s="106">
        <v>0.20000000298023221</v>
      </c>
      <c r="N1314" s="105">
        <v>2738</v>
      </c>
      <c r="O1314" s="106">
        <v>0.20666000247001651</v>
      </c>
      <c r="Q1314" s="105">
        <v>47525</v>
      </c>
      <c r="R1314" s="106">
        <v>0.20893999934196469</v>
      </c>
      <c r="S1314" s="107"/>
    </row>
    <row r="1315" spans="1:19" x14ac:dyDescent="0.25">
      <c r="A1315" t="s">
        <v>331</v>
      </c>
      <c r="B1315" t="s">
        <v>347</v>
      </c>
      <c r="C1315" t="s">
        <v>347</v>
      </c>
      <c r="D1315" t="s">
        <v>347</v>
      </c>
      <c r="E1315" t="s">
        <v>148</v>
      </c>
      <c r="F1315" t="s">
        <v>149</v>
      </c>
      <c r="G1315" s="105">
        <v>11</v>
      </c>
      <c r="H1315" t="s">
        <v>348</v>
      </c>
      <c r="I1315" t="s">
        <v>375</v>
      </c>
      <c r="J1315" t="s">
        <v>380</v>
      </c>
      <c r="K1315" s="105">
        <v>309</v>
      </c>
      <c r="L1315" s="106">
        <v>0.2019599974155426</v>
      </c>
      <c r="N1315" s="105">
        <v>2727</v>
      </c>
      <c r="O1315" s="106">
        <v>0.205829992890358</v>
      </c>
      <c r="Q1315" s="105">
        <v>47993</v>
      </c>
      <c r="R1315" s="106">
        <v>0.210999995470047</v>
      </c>
      <c r="S1315" s="107"/>
    </row>
    <row r="1316" spans="1:19" x14ac:dyDescent="0.25">
      <c r="A1316" t="s">
        <v>331</v>
      </c>
      <c r="B1316" t="s">
        <v>347</v>
      </c>
      <c r="C1316" t="s">
        <v>347</v>
      </c>
      <c r="D1316" t="s">
        <v>347</v>
      </c>
      <c r="E1316" t="s">
        <v>148</v>
      </c>
      <c r="F1316" t="s">
        <v>149</v>
      </c>
      <c r="G1316" s="105">
        <v>11</v>
      </c>
      <c r="H1316" t="s">
        <v>348</v>
      </c>
      <c r="I1316" t="s">
        <v>381</v>
      </c>
      <c r="J1316" t="s">
        <v>382</v>
      </c>
      <c r="K1316" s="105">
        <v>16</v>
      </c>
      <c r="L1316" s="106">
        <v>1.045999955385923E-2</v>
      </c>
      <c r="M1316" s="106">
        <v>2.3390000686049461E-2</v>
      </c>
      <c r="N1316" s="105">
        <v>342</v>
      </c>
      <c r="O1316" s="106">
        <v>2.580999955534935E-2</v>
      </c>
      <c r="P1316" s="106">
        <v>3.4299999475479133E-2</v>
      </c>
      <c r="Q1316" s="105">
        <v>5423</v>
      </c>
      <c r="R1316" s="106">
        <v>2.384000085294247E-2</v>
      </c>
      <c r="S1316" s="107">
        <v>3.0780000612139698E-2</v>
      </c>
    </row>
    <row r="1317" spans="1:19" x14ac:dyDescent="0.25">
      <c r="A1317" t="s">
        <v>331</v>
      </c>
      <c r="B1317" t="s">
        <v>347</v>
      </c>
      <c r="C1317" t="s">
        <v>347</v>
      </c>
      <c r="D1317" t="s">
        <v>347</v>
      </c>
      <c r="E1317" t="s">
        <v>148</v>
      </c>
      <c r="F1317" t="s">
        <v>149</v>
      </c>
      <c r="G1317">
        <v>11</v>
      </c>
      <c r="H1317" t="s">
        <v>348</v>
      </c>
      <c r="I1317" t="s">
        <v>381</v>
      </c>
      <c r="J1317" t="s">
        <v>383</v>
      </c>
      <c r="K1317">
        <v>202</v>
      </c>
      <c r="L1317" s="106">
        <v>0.13202999532222751</v>
      </c>
      <c r="M1317" s="106">
        <v>0.29532000422477722</v>
      </c>
      <c r="N1317">
        <v>1242</v>
      </c>
      <c r="O1317" s="106">
        <v>9.3740001320838928E-2</v>
      </c>
      <c r="P1317" s="106">
        <v>0.12454999983310699</v>
      </c>
      <c r="Q1317">
        <v>26007</v>
      </c>
      <c r="R1317" s="106">
        <v>0.11433999985456469</v>
      </c>
      <c r="S1317" s="106">
        <v>0.1476300060749054</v>
      </c>
    </row>
    <row r="1318" spans="1:19" x14ac:dyDescent="0.25">
      <c r="A1318" t="s">
        <v>331</v>
      </c>
      <c r="B1318" t="s">
        <v>347</v>
      </c>
      <c r="C1318" t="s">
        <v>347</v>
      </c>
      <c r="D1318" t="s">
        <v>347</v>
      </c>
      <c r="E1318" t="s">
        <v>148</v>
      </c>
      <c r="F1318" t="s">
        <v>149</v>
      </c>
      <c r="G1318" s="105">
        <v>11</v>
      </c>
      <c r="H1318" t="s">
        <v>348</v>
      </c>
      <c r="I1318" t="s">
        <v>381</v>
      </c>
      <c r="J1318" t="s">
        <v>384</v>
      </c>
      <c r="K1318" s="105">
        <v>466</v>
      </c>
      <c r="L1318" s="106">
        <v>0.30458000302314758</v>
      </c>
      <c r="M1318" s="106">
        <v>0.68128997087478638</v>
      </c>
      <c r="N1318" s="105">
        <v>8388</v>
      </c>
      <c r="O1318" s="106">
        <v>0.63309997320175171</v>
      </c>
      <c r="P1318" s="106">
        <v>0.84115999937057495</v>
      </c>
      <c r="Q1318" s="105">
        <v>144739</v>
      </c>
      <c r="R1318" s="106">
        <v>0.6363300085067749</v>
      </c>
      <c r="S1318" s="107">
        <v>0.82159000635147095</v>
      </c>
    </row>
    <row r="1319" spans="1:19" x14ac:dyDescent="0.25">
      <c r="A1319" t="s">
        <v>331</v>
      </c>
      <c r="B1319" t="s">
        <v>347</v>
      </c>
      <c r="C1319" t="s">
        <v>347</v>
      </c>
      <c r="D1319" t="s">
        <v>347</v>
      </c>
      <c r="E1319" t="s">
        <v>148</v>
      </c>
      <c r="F1319" t="s">
        <v>149</v>
      </c>
      <c r="G1319" s="105">
        <v>11</v>
      </c>
      <c r="H1319" t="s">
        <v>348</v>
      </c>
      <c r="I1319" t="s">
        <v>381</v>
      </c>
      <c r="J1319" t="s">
        <v>385</v>
      </c>
      <c r="K1319" s="105">
        <v>846</v>
      </c>
      <c r="L1319" s="106">
        <v>0.5529400110244751</v>
      </c>
      <c r="N1319" s="105">
        <v>3277</v>
      </c>
      <c r="O1319" s="106">
        <v>0.24733999371528631</v>
      </c>
      <c r="Q1319" s="105">
        <v>51290</v>
      </c>
      <c r="R1319" s="106">
        <v>0.22549000382423401</v>
      </c>
      <c r="S1319" s="107"/>
    </row>
    <row r="1320" spans="1:19" x14ac:dyDescent="0.25">
      <c r="A1320" t="s">
        <v>331</v>
      </c>
      <c r="B1320" t="s">
        <v>347</v>
      </c>
      <c r="C1320" t="s">
        <v>347</v>
      </c>
      <c r="D1320" t="s">
        <v>347</v>
      </c>
      <c r="E1320" t="s">
        <v>148</v>
      </c>
      <c r="F1320" t="s">
        <v>149</v>
      </c>
      <c r="G1320" s="105">
        <v>11</v>
      </c>
      <c r="H1320" t="s">
        <v>348</v>
      </c>
      <c r="I1320" t="s">
        <v>386</v>
      </c>
      <c r="J1320" t="s">
        <v>387</v>
      </c>
      <c r="K1320" s="105">
        <v>42</v>
      </c>
      <c r="L1320" s="106">
        <v>2.7450000867247581E-2</v>
      </c>
      <c r="M1320" s="106">
        <v>2.78099998831749E-2</v>
      </c>
      <c r="N1320" s="105">
        <v>624</v>
      </c>
      <c r="O1320" s="106">
        <v>4.7100000083446503E-2</v>
      </c>
      <c r="P1320" s="106">
        <v>4.8140000551939011E-2</v>
      </c>
      <c r="Q1320" s="105">
        <v>12181</v>
      </c>
      <c r="R1320" s="106">
        <v>5.3550001233816147E-2</v>
      </c>
      <c r="S1320" s="107">
        <v>5.4999999701976783E-2</v>
      </c>
    </row>
    <row r="1321" spans="1:19" x14ac:dyDescent="0.25">
      <c r="A1321" t="s">
        <v>331</v>
      </c>
      <c r="B1321" t="s">
        <v>347</v>
      </c>
      <c r="C1321" t="s">
        <v>347</v>
      </c>
      <c r="D1321" t="s">
        <v>347</v>
      </c>
      <c r="E1321" t="s">
        <v>148</v>
      </c>
      <c r="F1321" t="s">
        <v>149</v>
      </c>
      <c r="G1321" s="105">
        <v>11</v>
      </c>
      <c r="H1321" t="s">
        <v>348</v>
      </c>
      <c r="I1321" t="s">
        <v>386</v>
      </c>
      <c r="J1321" t="s">
        <v>388</v>
      </c>
      <c r="K1321" s="105">
        <v>33</v>
      </c>
      <c r="L1321" s="106">
        <v>2.1570000797510151E-2</v>
      </c>
      <c r="M1321" s="106">
        <v>2.1849999204277989E-2</v>
      </c>
      <c r="N1321" s="105">
        <v>316</v>
      </c>
      <c r="O1321" s="106">
        <v>2.3849999532103539E-2</v>
      </c>
      <c r="P1321" s="106">
        <v>2.438000030815601E-2</v>
      </c>
      <c r="Q1321" s="105">
        <v>6321</v>
      </c>
      <c r="R1321" s="106">
        <v>2.77900006622076E-2</v>
      </c>
      <c r="S1321" s="107">
        <v>2.8540000319480899E-2</v>
      </c>
    </row>
    <row r="1322" spans="1:19" x14ac:dyDescent="0.25">
      <c r="A1322" t="s">
        <v>331</v>
      </c>
      <c r="B1322" t="s">
        <v>347</v>
      </c>
      <c r="C1322" t="s">
        <v>347</v>
      </c>
      <c r="D1322" t="s">
        <v>347</v>
      </c>
      <c r="E1322" t="s">
        <v>148</v>
      </c>
      <c r="F1322" t="s">
        <v>149</v>
      </c>
      <c r="G1322" s="105">
        <v>11</v>
      </c>
      <c r="H1322" t="s">
        <v>348</v>
      </c>
      <c r="I1322" t="s">
        <v>386</v>
      </c>
      <c r="J1322" t="s">
        <v>85</v>
      </c>
      <c r="K1322" s="105">
        <v>23</v>
      </c>
      <c r="L1322" s="106">
        <v>1.503000035881996E-2</v>
      </c>
      <c r="M1322" s="106">
        <v>1.523000001907349E-2</v>
      </c>
      <c r="N1322" s="105">
        <v>222</v>
      </c>
      <c r="O1322" s="106">
        <v>1.6759999096393589E-2</v>
      </c>
      <c r="P1322" s="106">
        <v>1.713000051677227E-2</v>
      </c>
      <c r="Q1322" s="105">
        <v>4872</v>
      </c>
      <c r="R1322" s="106">
        <v>2.1420000120997429E-2</v>
      </c>
      <c r="S1322" s="107">
        <v>2.199999988079071E-2</v>
      </c>
    </row>
    <row r="1323" spans="1:19" x14ac:dyDescent="0.25">
      <c r="A1323" t="s">
        <v>331</v>
      </c>
      <c r="B1323" t="s">
        <v>347</v>
      </c>
      <c r="C1323" t="s">
        <v>347</v>
      </c>
      <c r="D1323" t="s">
        <v>347</v>
      </c>
      <c r="E1323" t="s">
        <v>148</v>
      </c>
      <c r="F1323" t="s">
        <v>149</v>
      </c>
      <c r="G1323" s="105">
        <v>11</v>
      </c>
      <c r="H1323" t="s">
        <v>348</v>
      </c>
      <c r="I1323" t="s">
        <v>386</v>
      </c>
      <c r="J1323" t="s">
        <v>389</v>
      </c>
      <c r="K1323" s="105">
        <v>26</v>
      </c>
      <c r="L1323" s="106">
        <v>1.699000038206577E-2</v>
      </c>
      <c r="M1323" s="106">
        <v>1.7219999805092812E-2</v>
      </c>
      <c r="N1323" s="105">
        <v>247</v>
      </c>
      <c r="O1323" s="106">
        <v>1.864000037312508E-2</v>
      </c>
      <c r="P1323" s="106">
        <v>1.9060000777244571E-2</v>
      </c>
      <c r="Q1323" s="105">
        <v>4049</v>
      </c>
      <c r="R1323" s="106">
        <v>1.779999956488609E-2</v>
      </c>
      <c r="S1323" s="107">
        <v>1.8279999494552609E-2</v>
      </c>
    </row>
    <row r="1324" spans="1:19" x14ac:dyDescent="0.25">
      <c r="A1324" t="s">
        <v>331</v>
      </c>
      <c r="B1324" t="s">
        <v>347</v>
      </c>
      <c r="C1324" t="s">
        <v>347</v>
      </c>
      <c r="D1324" t="s">
        <v>347</v>
      </c>
      <c r="E1324" t="s">
        <v>148</v>
      </c>
      <c r="F1324" t="s">
        <v>149</v>
      </c>
      <c r="G1324">
        <v>11</v>
      </c>
      <c r="H1324" t="s">
        <v>348</v>
      </c>
      <c r="I1324" t="s">
        <v>386</v>
      </c>
      <c r="J1324" t="s">
        <v>86</v>
      </c>
      <c r="K1324">
        <v>20</v>
      </c>
      <c r="L1324" s="106">
        <v>1.307000033557415E-2</v>
      </c>
      <c r="N1324">
        <v>287</v>
      </c>
      <c r="O1324" s="106">
        <v>2.1660000085830688E-2</v>
      </c>
      <c r="Q1324">
        <v>5972</v>
      </c>
      <c r="R1324" s="106">
        <v>2.6259999722242359E-2</v>
      </c>
    </row>
    <row r="1325" spans="1:19" x14ac:dyDescent="0.25">
      <c r="A1325" t="s">
        <v>331</v>
      </c>
      <c r="B1325" t="s">
        <v>347</v>
      </c>
      <c r="C1325" t="s">
        <v>347</v>
      </c>
      <c r="D1325" t="s">
        <v>347</v>
      </c>
      <c r="E1325" t="s">
        <v>148</v>
      </c>
      <c r="F1325" t="s">
        <v>149</v>
      </c>
      <c r="G1325" s="105">
        <v>11</v>
      </c>
      <c r="H1325" t="s">
        <v>348</v>
      </c>
      <c r="I1325" t="s">
        <v>386</v>
      </c>
      <c r="J1325" t="s">
        <v>84</v>
      </c>
      <c r="K1325" s="105">
        <v>1386</v>
      </c>
      <c r="L1325" s="106">
        <v>0.90587997436523438</v>
      </c>
      <c r="M1325" s="106">
        <v>0.91787999868392944</v>
      </c>
      <c r="N1325" s="105">
        <v>11553</v>
      </c>
      <c r="O1325" s="106">
        <v>0.87199002504348755</v>
      </c>
      <c r="P1325" s="106">
        <v>0.8913000226020813</v>
      </c>
      <c r="Q1325" s="105">
        <v>194064</v>
      </c>
      <c r="R1325" s="106">
        <v>0.85317999124526978</v>
      </c>
      <c r="S1325" s="107">
        <v>0.87619000673294067</v>
      </c>
    </row>
    <row r="1326" spans="1:19" x14ac:dyDescent="0.25">
      <c r="A1326" t="s">
        <v>331</v>
      </c>
      <c r="B1326" t="s">
        <v>347</v>
      </c>
      <c r="C1326" t="s">
        <v>347</v>
      </c>
      <c r="D1326" t="s">
        <v>347</v>
      </c>
      <c r="E1326" t="s">
        <v>148</v>
      </c>
      <c r="F1326" t="s">
        <v>149</v>
      </c>
      <c r="G1326" s="105">
        <v>11</v>
      </c>
      <c r="H1326" t="s">
        <v>348</v>
      </c>
      <c r="I1326" t="s">
        <v>419</v>
      </c>
      <c r="J1326" t="s">
        <v>390</v>
      </c>
      <c r="K1326" s="105">
        <v>846</v>
      </c>
      <c r="L1326" s="106">
        <v>0.5529400110244751</v>
      </c>
      <c r="N1326" s="105">
        <v>3277</v>
      </c>
      <c r="O1326" s="106">
        <v>0.24733999371528631</v>
      </c>
      <c r="Q1326" s="105">
        <v>51290</v>
      </c>
      <c r="R1326" s="106">
        <v>0.22549000382423401</v>
      </c>
      <c r="S1326" s="107"/>
    </row>
    <row r="1327" spans="1:19" x14ac:dyDescent="0.25">
      <c r="A1327" t="s">
        <v>331</v>
      </c>
      <c r="B1327" t="s">
        <v>347</v>
      </c>
      <c r="C1327" t="s">
        <v>347</v>
      </c>
      <c r="D1327" t="s">
        <v>347</v>
      </c>
      <c r="E1327" t="s">
        <v>148</v>
      </c>
      <c r="F1327" t="s">
        <v>149</v>
      </c>
      <c r="G1327" s="105">
        <v>11</v>
      </c>
      <c r="H1327" t="s">
        <v>348</v>
      </c>
      <c r="I1327" t="s">
        <v>419</v>
      </c>
      <c r="J1327" t="s">
        <v>391</v>
      </c>
      <c r="K1327" s="105">
        <v>202</v>
      </c>
      <c r="L1327" s="106">
        <v>0.13202999532222751</v>
      </c>
      <c r="M1327" s="106">
        <v>0.29532000422477722</v>
      </c>
      <c r="N1327" s="105">
        <v>1242</v>
      </c>
      <c r="O1327" s="106">
        <v>9.3740001320838928E-2</v>
      </c>
      <c r="P1327" s="106">
        <v>0.12454999983310699</v>
      </c>
      <c r="Q1327" s="105">
        <v>26007</v>
      </c>
      <c r="R1327" s="106">
        <v>0.11433999985456469</v>
      </c>
      <c r="S1327" s="107">
        <v>0.1476300060749054</v>
      </c>
    </row>
    <row r="1328" spans="1:19" x14ac:dyDescent="0.25">
      <c r="A1328" t="s">
        <v>331</v>
      </c>
      <c r="B1328" t="s">
        <v>347</v>
      </c>
      <c r="C1328" t="s">
        <v>347</v>
      </c>
      <c r="D1328" t="s">
        <v>347</v>
      </c>
      <c r="E1328" t="s">
        <v>148</v>
      </c>
      <c r="F1328" t="s">
        <v>149</v>
      </c>
      <c r="G1328" s="105">
        <v>11</v>
      </c>
      <c r="H1328" t="s">
        <v>348</v>
      </c>
      <c r="I1328" t="s">
        <v>419</v>
      </c>
      <c r="J1328" t="s">
        <v>392</v>
      </c>
      <c r="K1328" s="105">
        <v>141</v>
      </c>
      <c r="L1328" s="106">
        <v>9.2160001397132874E-2</v>
      </c>
      <c r="M1328" s="106">
        <v>0.20613999664783481</v>
      </c>
      <c r="N1328" s="105">
        <v>3897</v>
      </c>
      <c r="O1328" s="106">
        <v>0.29414001107215881</v>
      </c>
      <c r="P1328" s="106">
        <v>0.39078998565673828</v>
      </c>
      <c r="Q1328" s="105">
        <v>69347</v>
      </c>
      <c r="R1328" s="106">
        <v>0.30487999320030212</v>
      </c>
      <c r="S1328" s="107">
        <v>0.39364001154899603</v>
      </c>
    </row>
    <row r="1329" spans="1:19" x14ac:dyDescent="0.25">
      <c r="A1329" t="s">
        <v>331</v>
      </c>
      <c r="B1329" t="s">
        <v>347</v>
      </c>
      <c r="C1329" t="s">
        <v>347</v>
      </c>
      <c r="D1329" t="s">
        <v>347</v>
      </c>
      <c r="E1329" t="s">
        <v>148</v>
      </c>
      <c r="F1329" t="s">
        <v>149</v>
      </c>
      <c r="G1329" s="105">
        <v>11</v>
      </c>
      <c r="H1329" t="s">
        <v>348</v>
      </c>
      <c r="I1329" t="s">
        <v>419</v>
      </c>
      <c r="J1329" t="s">
        <v>393</v>
      </c>
      <c r="K1329" s="105">
        <v>284</v>
      </c>
      <c r="L1329" s="106">
        <v>0.18561999499797821</v>
      </c>
      <c r="M1329" s="106">
        <v>0.41519999504089361</v>
      </c>
      <c r="N1329" s="105">
        <v>4018</v>
      </c>
      <c r="O1329" s="106">
        <v>0.30327001214027399</v>
      </c>
      <c r="P1329" s="106">
        <v>0.40292999148368841</v>
      </c>
      <c r="Q1329" s="105">
        <v>66079</v>
      </c>
      <c r="R1329" s="106">
        <v>0.29050999879837042</v>
      </c>
      <c r="S1329" s="107">
        <v>0.37509000301361078</v>
      </c>
    </row>
    <row r="1330" spans="1:19" x14ac:dyDescent="0.25">
      <c r="A1330" t="s">
        <v>331</v>
      </c>
      <c r="B1330" t="s">
        <v>347</v>
      </c>
      <c r="C1330" t="s">
        <v>347</v>
      </c>
      <c r="D1330" t="s">
        <v>347</v>
      </c>
      <c r="E1330" t="s">
        <v>148</v>
      </c>
      <c r="F1330" t="s">
        <v>149</v>
      </c>
      <c r="G1330" s="105">
        <v>11</v>
      </c>
      <c r="H1330" t="s">
        <v>348</v>
      </c>
      <c r="I1330" t="s">
        <v>419</v>
      </c>
      <c r="J1330" t="s">
        <v>394</v>
      </c>
      <c r="K1330" s="105">
        <v>57</v>
      </c>
      <c r="L1330" s="106">
        <v>3.7250000983476639E-2</v>
      </c>
      <c r="M1330" s="106">
        <v>8.3329997956752777E-2</v>
      </c>
      <c r="N1330" s="105">
        <v>815</v>
      </c>
      <c r="O1330" s="106">
        <v>6.1510000377893448E-2</v>
      </c>
      <c r="P1330" s="106">
        <v>8.1730000674724579E-2</v>
      </c>
      <c r="Q1330" s="105">
        <v>14736</v>
      </c>
      <c r="R1330" s="106">
        <v>6.4790003001689911E-2</v>
      </c>
      <c r="S1330" s="107">
        <v>8.3650000393390656E-2</v>
      </c>
    </row>
    <row r="1331" spans="1:19" x14ac:dyDescent="0.25">
      <c r="A1331" t="s">
        <v>331</v>
      </c>
      <c r="B1331" t="s">
        <v>347</v>
      </c>
      <c r="C1331" t="s">
        <v>347</v>
      </c>
      <c r="D1331" t="s">
        <v>347</v>
      </c>
      <c r="E1331" t="s">
        <v>148</v>
      </c>
      <c r="F1331" t="s">
        <v>149</v>
      </c>
      <c r="G1331">
        <v>11</v>
      </c>
      <c r="H1331" t="s">
        <v>348</v>
      </c>
      <c r="I1331" t="s">
        <v>439</v>
      </c>
      <c r="J1331" t="s">
        <v>440</v>
      </c>
      <c r="K1331">
        <v>846</v>
      </c>
      <c r="L1331" s="106">
        <v>0.5529400110244751</v>
      </c>
      <c r="N1331">
        <v>3277</v>
      </c>
      <c r="O1331" s="106">
        <v>0.24733999371528631</v>
      </c>
      <c r="Q1331">
        <v>51290</v>
      </c>
      <c r="R1331" s="106">
        <v>0.22549000382423401</v>
      </c>
    </row>
    <row r="1332" spans="1:19" x14ac:dyDescent="0.25">
      <c r="A1332" t="s">
        <v>331</v>
      </c>
      <c r="B1332" t="s">
        <v>347</v>
      </c>
      <c r="C1332" t="s">
        <v>347</v>
      </c>
      <c r="D1332" t="s">
        <v>347</v>
      </c>
      <c r="E1332" t="s">
        <v>148</v>
      </c>
      <c r="F1332" t="s">
        <v>149</v>
      </c>
      <c r="G1332" s="105">
        <v>11</v>
      </c>
      <c r="H1332" t="s">
        <v>348</v>
      </c>
      <c r="I1332" t="s">
        <v>439</v>
      </c>
      <c r="J1332" t="s">
        <v>442</v>
      </c>
      <c r="K1332" s="105">
        <v>684</v>
      </c>
      <c r="L1332" s="106">
        <v>0.4470599889755249</v>
      </c>
      <c r="M1332" s="106">
        <v>1</v>
      </c>
      <c r="N1332" s="105">
        <v>9972</v>
      </c>
      <c r="O1332" s="106">
        <v>0.75265997648239136</v>
      </c>
      <c r="P1332" s="106">
        <v>1</v>
      </c>
      <c r="Q1332" s="105">
        <v>176169</v>
      </c>
      <c r="R1332" s="106">
        <v>0.77451002597808838</v>
      </c>
      <c r="S1332" s="107">
        <v>1</v>
      </c>
    </row>
    <row r="1333" spans="1:19" x14ac:dyDescent="0.25">
      <c r="A1333" t="s">
        <v>331</v>
      </c>
      <c r="B1333" t="s">
        <v>347</v>
      </c>
      <c r="C1333" t="s">
        <v>347</v>
      </c>
      <c r="D1333" t="s">
        <v>347</v>
      </c>
      <c r="E1333" t="s">
        <v>148</v>
      </c>
      <c r="F1333" t="s">
        <v>149</v>
      </c>
      <c r="G1333">
        <v>11</v>
      </c>
      <c r="H1333" t="s">
        <v>348</v>
      </c>
      <c r="I1333" t="s">
        <v>395</v>
      </c>
      <c r="J1333" t="s">
        <v>396</v>
      </c>
      <c r="K1333">
        <v>1516</v>
      </c>
      <c r="L1333" s="106">
        <v>0.99084997177124023</v>
      </c>
      <c r="N1333">
        <v>13157</v>
      </c>
      <c r="O1333" s="106">
        <v>0.99305999279022217</v>
      </c>
      <c r="Q1333">
        <v>225832</v>
      </c>
      <c r="R1333" s="106">
        <v>0.99285000562667847</v>
      </c>
    </row>
    <row r="1334" spans="1:19" x14ac:dyDescent="0.25">
      <c r="A1334" t="s">
        <v>331</v>
      </c>
      <c r="B1334" t="s">
        <v>347</v>
      </c>
      <c r="C1334" t="s">
        <v>347</v>
      </c>
      <c r="D1334" t="s">
        <v>347</v>
      </c>
      <c r="E1334" t="s">
        <v>148</v>
      </c>
      <c r="F1334" t="s">
        <v>149</v>
      </c>
      <c r="G1334">
        <v>11</v>
      </c>
      <c r="H1334" t="s">
        <v>348</v>
      </c>
      <c r="I1334" t="s">
        <v>395</v>
      </c>
      <c r="J1334" t="s">
        <v>397</v>
      </c>
      <c r="K1334">
        <v>14</v>
      </c>
      <c r="L1334" s="106">
        <v>9.1500002890825272E-3</v>
      </c>
      <c r="N1334">
        <v>92</v>
      </c>
      <c r="O1334" s="106">
        <v>6.9400002248585224E-3</v>
      </c>
      <c r="Q1334">
        <v>1627</v>
      </c>
      <c r="R1334" s="106">
        <v>7.1499999612569809E-3</v>
      </c>
    </row>
    <row r="1335" spans="1:19" x14ac:dyDescent="0.25">
      <c r="A1335" t="s">
        <v>331</v>
      </c>
      <c r="B1335" t="s">
        <v>347</v>
      </c>
      <c r="C1335" t="s">
        <v>347</v>
      </c>
      <c r="D1335" t="s">
        <v>347</v>
      </c>
      <c r="E1335" t="s">
        <v>148</v>
      </c>
      <c r="F1335" t="s">
        <v>149</v>
      </c>
      <c r="G1335" s="105">
        <v>11</v>
      </c>
      <c r="H1335" t="s">
        <v>348</v>
      </c>
      <c r="I1335" t="s">
        <v>398</v>
      </c>
      <c r="J1335" t="s">
        <v>399</v>
      </c>
      <c r="K1335" s="105">
        <v>24</v>
      </c>
      <c r="L1335" s="106">
        <v>1.5690000727772709E-2</v>
      </c>
      <c r="N1335" s="105">
        <v>735</v>
      </c>
      <c r="O1335" s="106">
        <v>5.5479999631643302E-2</v>
      </c>
      <c r="Q1335" s="105">
        <v>32785</v>
      </c>
      <c r="R1335" s="106">
        <v>0.14414000511169431</v>
      </c>
      <c r="S1335" s="107"/>
    </row>
    <row r="1336" spans="1:19" x14ac:dyDescent="0.25">
      <c r="A1336" t="s">
        <v>331</v>
      </c>
      <c r="B1336" t="s">
        <v>347</v>
      </c>
      <c r="C1336" t="s">
        <v>347</v>
      </c>
      <c r="D1336" t="s">
        <v>347</v>
      </c>
      <c r="E1336" t="s">
        <v>148</v>
      </c>
      <c r="F1336" t="s">
        <v>149</v>
      </c>
      <c r="G1336">
        <v>11</v>
      </c>
      <c r="H1336" t="s">
        <v>348</v>
      </c>
      <c r="I1336" t="s">
        <v>398</v>
      </c>
      <c r="J1336" t="s">
        <v>41</v>
      </c>
      <c r="K1336">
        <v>202</v>
      </c>
      <c r="L1336" s="106">
        <v>0.13202999532222751</v>
      </c>
      <c r="N1336">
        <v>1955</v>
      </c>
      <c r="O1336" s="106">
        <v>0.1475600004196167</v>
      </c>
      <c r="Q1336">
        <v>40324</v>
      </c>
      <c r="R1336" s="106">
        <v>0.177279993891716</v>
      </c>
    </row>
    <row r="1337" spans="1:19" x14ac:dyDescent="0.25">
      <c r="A1337" t="s">
        <v>331</v>
      </c>
      <c r="B1337" t="s">
        <v>347</v>
      </c>
      <c r="C1337" t="s">
        <v>347</v>
      </c>
      <c r="D1337" t="s">
        <v>347</v>
      </c>
      <c r="E1337" t="s">
        <v>148</v>
      </c>
      <c r="F1337" t="s">
        <v>149</v>
      </c>
      <c r="G1337" s="105">
        <v>11</v>
      </c>
      <c r="H1337" t="s">
        <v>348</v>
      </c>
      <c r="I1337" t="s">
        <v>398</v>
      </c>
      <c r="J1337" t="s">
        <v>40</v>
      </c>
      <c r="K1337" s="105">
        <v>361</v>
      </c>
      <c r="L1337" s="106">
        <v>0.23594999313354489</v>
      </c>
      <c r="N1337" s="105">
        <v>2712</v>
      </c>
      <c r="O1337" s="106">
        <v>0.20468999445438391</v>
      </c>
      <c r="Q1337" s="105">
        <v>47952</v>
      </c>
      <c r="R1337" s="106">
        <v>0.21082000434398651</v>
      </c>
      <c r="S1337" s="107"/>
    </row>
    <row r="1338" spans="1:19" x14ac:dyDescent="0.25">
      <c r="A1338" t="s">
        <v>331</v>
      </c>
      <c r="B1338" t="s">
        <v>347</v>
      </c>
      <c r="C1338" t="s">
        <v>347</v>
      </c>
      <c r="D1338" t="s">
        <v>347</v>
      </c>
      <c r="E1338" t="s">
        <v>148</v>
      </c>
      <c r="F1338" t="s">
        <v>149</v>
      </c>
      <c r="G1338" s="105">
        <v>11</v>
      </c>
      <c r="H1338" t="s">
        <v>348</v>
      </c>
      <c r="I1338" t="s">
        <v>398</v>
      </c>
      <c r="J1338" t="s">
        <v>39</v>
      </c>
      <c r="K1338" s="105">
        <v>335</v>
      </c>
      <c r="L1338" s="106">
        <v>0.2189500033855438</v>
      </c>
      <c r="N1338" s="105">
        <v>3320</v>
      </c>
      <c r="O1338" s="106">
        <v>0.25058001279830933</v>
      </c>
      <c r="Q1338" s="105">
        <v>51770</v>
      </c>
      <c r="R1338" s="106">
        <v>0.22759999334812159</v>
      </c>
      <c r="S1338" s="107"/>
    </row>
    <row r="1339" spans="1:19" x14ac:dyDescent="0.25">
      <c r="A1339" t="s">
        <v>331</v>
      </c>
      <c r="B1339" t="s">
        <v>347</v>
      </c>
      <c r="C1339" t="s">
        <v>347</v>
      </c>
      <c r="D1339" t="s">
        <v>347</v>
      </c>
      <c r="E1339" t="s">
        <v>148</v>
      </c>
      <c r="F1339" t="s">
        <v>149</v>
      </c>
      <c r="G1339" s="105">
        <v>11</v>
      </c>
      <c r="H1339" t="s">
        <v>348</v>
      </c>
      <c r="I1339" t="s">
        <v>398</v>
      </c>
      <c r="J1339" t="s">
        <v>400</v>
      </c>
      <c r="K1339" s="105">
        <v>608</v>
      </c>
      <c r="L1339" s="106">
        <v>0.39739000797271729</v>
      </c>
      <c r="N1339" s="105">
        <v>4527</v>
      </c>
      <c r="O1339" s="106">
        <v>0.34169000387191772</v>
      </c>
      <c r="Q1339" s="105">
        <v>54628</v>
      </c>
      <c r="R1339" s="106">
        <v>0.24017000198364261</v>
      </c>
      <c r="S1339" s="107"/>
    </row>
    <row r="1340" spans="1:19" x14ac:dyDescent="0.25">
      <c r="A1340" t="s">
        <v>331</v>
      </c>
      <c r="B1340" t="s">
        <v>347</v>
      </c>
      <c r="C1340" t="s">
        <v>347</v>
      </c>
      <c r="D1340" t="s">
        <v>347</v>
      </c>
      <c r="E1340" t="s">
        <v>148</v>
      </c>
      <c r="F1340" t="s">
        <v>149</v>
      </c>
      <c r="G1340" s="105">
        <v>11</v>
      </c>
      <c r="H1340" t="s">
        <v>348</v>
      </c>
      <c r="I1340" t="s">
        <v>422</v>
      </c>
      <c r="J1340" t="s">
        <v>429</v>
      </c>
      <c r="K1340" s="105">
        <v>1099</v>
      </c>
      <c r="L1340" s="106">
        <v>0.7182999849319458</v>
      </c>
      <c r="N1340" s="105">
        <v>3200</v>
      </c>
      <c r="O1340" s="106">
        <v>0.24153000116348269</v>
      </c>
      <c r="Q1340" s="105">
        <v>80101</v>
      </c>
      <c r="R1340" s="106">
        <v>0.3521600067615509</v>
      </c>
      <c r="S1340" s="107"/>
    </row>
    <row r="1341" spans="1:19" x14ac:dyDescent="0.25">
      <c r="A1341" t="s">
        <v>331</v>
      </c>
      <c r="B1341" t="s">
        <v>347</v>
      </c>
      <c r="C1341" t="s">
        <v>347</v>
      </c>
      <c r="D1341" t="s">
        <v>347</v>
      </c>
      <c r="E1341" t="s">
        <v>148</v>
      </c>
      <c r="F1341" t="s">
        <v>149</v>
      </c>
      <c r="G1341" s="105">
        <v>11</v>
      </c>
      <c r="H1341" t="s">
        <v>348</v>
      </c>
      <c r="I1341" t="s">
        <v>422</v>
      </c>
      <c r="J1341" t="s">
        <v>423</v>
      </c>
      <c r="K1341" s="105">
        <v>321</v>
      </c>
      <c r="L1341" s="106">
        <v>0.20980000495910639</v>
      </c>
      <c r="M1341" s="106">
        <v>0.74478000402450562</v>
      </c>
      <c r="N1341" s="105">
        <v>8212</v>
      </c>
      <c r="O1341" s="106">
        <v>0.6198199987411499</v>
      </c>
      <c r="P1341" s="106">
        <v>0.81720000505447388</v>
      </c>
      <c r="Q1341" s="105">
        <v>119646</v>
      </c>
      <c r="R1341" s="106">
        <v>0.52600997686386108</v>
      </c>
      <c r="S1341" s="107">
        <v>0.81194001436233521</v>
      </c>
    </row>
    <row r="1342" spans="1:19" x14ac:dyDescent="0.25">
      <c r="A1342" t="s">
        <v>331</v>
      </c>
      <c r="B1342" t="s">
        <v>347</v>
      </c>
      <c r="C1342" t="s">
        <v>347</v>
      </c>
      <c r="D1342" t="s">
        <v>347</v>
      </c>
      <c r="E1342" t="s">
        <v>148</v>
      </c>
      <c r="F1342" t="s">
        <v>149</v>
      </c>
      <c r="G1342" s="105">
        <v>11</v>
      </c>
      <c r="H1342" t="s">
        <v>348</v>
      </c>
      <c r="I1342" t="s">
        <v>422</v>
      </c>
      <c r="J1342" t="s">
        <v>424</v>
      </c>
      <c r="K1342" s="105">
        <v>75</v>
      </c>
      <c r="L1342" s="106">
        <v>4.9019999802112579E-2</v>
      </c>
      <c r="M1342" s="106">
        <v>0.17400999367237091</v>
      </c>
      <c r="N1342" s="105">
        <v>1040</v>
      </c>
      <c r="O1342" s="106">
        <v>7.850000262260437E-2</v>
      </c>
      <c r="P1342" s="106">
        <v>0.10349000245332721</v>
      </c>
      <c r="Q1342" s="105">
        <v>17180</v>
      </c>
      <c r="R1342" s="106">
        <v>7.5530000030994415E-2</v>
      </c>
      <c r="S1342" s="107">
        <v>0.11659000068902969</v>
      </c>
    </row>
    <row r="1343" spans="1:19" x14ac:dyDescent="0.25">
      <c r="A1343" t="s">
        <v>331</v>
      </c>
      <c r="B1343" t="s">
        <v>347</v>
      </c>
      <c r="C1343" t="s">
        <v>347</v>
      </c>
      <c r="D1343" t="s">
        <v>347</v>
      </c>
      <c r="E1343" t="s">
        <v>148</v>
      </c>
      <c r="F1343" t="s">
        <v>149</v>
      </c>
      <c r="G1343" s="105">
        <v>11</v>
      </c>
      <c r="H1343" t="s">
        <v>348</v>
      </c>
      <c r="I1343" t="s">
        <v>422</v>
      </c>
      <c r="J1343" t="s">
        <v>425</v>
      </c>
      <c r="K1343" s="105">
        <v>24</v>
      </c>
      <c r="L1343" s="106">
        <v>1.5690000727772709E-2</v>
      </c>
      <c r="M1343" s="106">
        <v>5.567999929189682E-2</v>
      </c>
      <c r="N1343" s="105">
        <v>432</v>
      </c>
      <c r="O1343" s="106">
        <v>3.2609999179840088E-2</v>
      </c>
      <c r="P1343" s="106">
        <v>4.2989999055862427E-2</v>
      </c>
      <c r="Q1343" s="105">
        <v>6082</v>
      </c>
      <c r="R1343" s="106">
        <v>2.6739999651908871E-2</v>
      </c>
      <c r="S1343" s="107">
        <v>4.1269998997449868E-2</v>
      </c>
    </row>
    <row r="1344" spans="1:19" x14ac:dyDescent="0.25">
      <c r="A1344" t="s">
        <v>331</v>
      </c>
      <c r="B1344" t="s">
        <v>347</v>
      </c>
      <c r="C1344" t="s">
        <v>347</v>
      </c>
      <c r="D1344" t="s">
        <v>347</v>
      </c>
      <c r="E1344" t="s">
        <v>148</v>
      </c>
      <c r="F1344" t="s">
        <v>149</v>
      </c>
      <c r="G1344" s="105">
        <v>11</v>
      </c>
      <c r="H1344" t="s">
        <v>348</v>
      </c>
      <c r="I1344" t="s">
        <v>422</v>
      </c>
      <c r="J1344" t="s">
        <v>426</v>
      </c>
      <c r="K1344" s="105">
        <v>11</v>
      </c>
      <c r="L1344" s="106">
        <v>7.1899998001754284E-3</v>
      </c>
      <c r="M1344" s="106">
        <v>2.552000060677528E-2</v>
      </c>
      <c r="N1344" s="105">
        <v>281</v>
      </c>
      <c r="O1344" s="106">
        <v>2.120999991893768E-2</v>
      </c>
      <c r="P1344" s="106">
        <v>2.7960000559687611E-2</v>
      </c>
      <c r="Q1344" s="105">
        <v>3672</v>
      </c>
      <c r="R1344" s="106">
        <v>1.6140000894665722E-2</v>
      </c>
      <c r="S1344" s="107">
        <v>2.491999976336956E-2</v>
      </c>
    </row>
    <row r="1345" spans="1:19" x14ac:dyDescent="0.25">
      <c r="A1345" t="s">
        <v>331</v>
      </c>
      <c r="B1345" t="s">
        <v>347</v>
      </c>
      <c r="C1345" t="s">
        <v>347</v>
      </c>
      <c r="D1345" t="s">
        <v>347</v>
      </c>
      <c r="E1345" t="s">
        <v>148</v>
      </c>
      <c r="F1345" t="s">
        <v>149</v>
      </c>
      <c r="G1345">
        <v>11</v>
      </c>
      <c r="H1345" t="s">
        <v>348</v>
      </c>
      <c r="I1345" t="s">
        <v>422</v>
      </c>
      <c r="J1345" t="s">
        <v>427</v>
      </c>
      <c r="K1345">
        <v>0</v>
      </c>
      <c r="L1345" s="106">
        <v>0</v>
      </c>
      <c r="M1345" s="106">
        <v>0</v>
      </c>
      <c r="N1345">
        <v>84</v>
      </c>
      <c r="O1345" s="106">
        <v>6.3399998471140862E-3</v>
      </c>
      <c r="P1345" s="106">
        <v>8.3600003272294998E-3</v>
      </c>
      <c r="Q1345">
        <v>766</v>
      </c>
      <c r="R1345" s="106">
        <v>3.3700000494718552E-3</v>
      </c>
      <c r="S1345" s="106">
        <v>5.2000000141561031E-3</v>
      </c>
    </row>
    <row r="1346" spans="1:19" x14ac:dyDescent="0.25">
      <c r="A1346" t="s">
        <v>331</v>
      </c>
      <c r="B1346" t="s">
        <v>347</v>
      </c>
      <c r="C1346" t="s">
        <v>347</v>
      </c>
      <c r="D1346" t="s">
        <v>347</v>
      </c>
      <c r="E1346" t="s">
        <v>148</v>
      </c>
      <c r="F1346" t="s">
        <v>149</v>
      </c>
      <c r="G1346">
        <v>11</v>
      </c>
      <c r="H1346" t="s">
        <v>348</v>
      </c>
      <c r="I1346" t="s">
        <v>422</v>
      </c>
      <c r="J1346" t="s">
        <v>428</v>
      </c>
      <c r="K1346">
        <v>0</v>
      </c>
      <c r="L1346" s="106">
        <v>0</v>
      </c>
      <c r="M1346" s="106">
        <v>0</v>
      </c>
      <c r="N1346">
        <v>0</v>
      </c>
      <c r="O1346" s="106">
        <v>0</v>
      </c>
      <c r="P1346" s="106">
        <v>0</v>
      </c>
      <c r="Q1346">
        <v>12</v>
      </c>
      <c r="R1346" s="106">
        <v>4.9999998736893758E-5</v>
      </c>
      <c r="S1346" s="106">
        <v>7.9999997979030013E-5</v>
      </c>
    </row>
    <row r="1347" spans="1:19" x14ac:dyDescent="0.25">
      <c r="A1347" t="s">
        <v>331</v>
      </c>
      <c r="B1347" t="s">
        <v>347</v>
      </c>
      <c r="C1347" t="s">
        <v>347</v>
      </c>
      <c r="D1347" t="s">
        <v>347</v>
      </c>
      <c r="E1347" t="s">
        <v>148</v>
      </c>
      <c r="F1347" t="s">
        <v>149</v>
      </c>
      <c r="G1347" s="105">
        <v>11</v>
      </c>
      <c r="H1347" t="s">
        <v>348</v>
      </c>
      <c r="I1347" t="s">
        <v>430</v>
      </c>
      <c r="J1347" t="s">
        <v>434</v>
      </c>
      <c r="K1347" s="105">
        <v>26</v>
      </c>
      <c r="L1347" s="106">
        <v>1.699000038206577E-2</v>
      </c>
      <c r="M1347" s="106">
        <v>1.740000024437904E-2</v>
      </c>
      <c r="N1347" s="105">
        <v>262</v>
      </c>
      <c r="O1347" s="106">
        <v>1.978000067174435E-2</v>
      </c>
      <c r="P1347" s="106">
        <v>2.0390000194311138E-2</v>
      </c>
      <c r="Q1347" s="105">
        <v>4987</v>
      </c>
      <c r="R1347" s="106">
        <v>2.1919999271631241E-2</v>
      </c>
      <c r="S1347" s="107">
        <v>2.2490000352263451E-2</v>
      </c>
    </row>
    <row r="1348" spans="1:19" x14ac:dyDescent="0.25">
      <c r="A1348" t="s">
        <v>331</v>
      </c>
      <c r="B1348" t="s">
        <v>347</v>
      </c>
      <c r="C1348" t="s">
        <v>347</v>
      </c>
      <c r="D1348" t="s">
        <v>347</v>
      </c>
      <c r="E1348" t="s">
        <v>148</v>
      </c>
      <c r="F1348" t="s">
        <v>149</v>
      </c>
      <c r="G1348" s="105">
        <v>11</v>
      </c>
      <c r="H1348" t="s">
        <v>348</v>
      </c>
      <c r="I1348" t="s">
        <v>430</v>
      </c>
      <c r="J1348" t="s">
        <v>432</v>
      </c>
      <c r="K1348" s="105">
        <v>144</v>
      </c>
      <c r="L1348" s="106">
        <v>9.4120003283023834E-2</v>
      </c>
      <c r="M1348" s="106">
        <v>9.6390001475811005E-2</v>
      </c>
      <c r="N1348" s="105">
        <v>1220</v>
      </c>
      <c r="O1348" s="106">
        <v>9.2079997062683105E-2</v>
      </c>
      <c r="P1348" s="106">
        <v>9.4949997961521149E-2</v>
      </c>
      <c r="Q1348" s="105">
        <v>18498</v>
      </c>
      <c r="R1348" s="106">
        <v>8.1320002675056458E-2</v>
      </c>
      <c r="S1348" s="107">
        <v>8.343999832868576E-2</v>
      </c>
    </row>
    <row r="1349" spans="1:19" x14ac:dyDescent="0.25">
      <c r="A1349" t="s">
        <v>331</v>
      </c>
      <c r="B1349" t="s">
        <v>347</v>
      </c>
      <c r="C1349" t="s">
        <v>347</v>
      </c>
      <c r="D1349" t="s">
        <v>347</v>
      </c>
      <c r="E1349" t="s">
        <v>148</v>
      </c>
      <c r="F1349" t="s">
        <v>149</v>
      </c>
      <c r="G1349" s="105">
        <v>11</v>
      </c>
      <c r="H1349" t="s">
        <v>348</v>
      </c>
      <c r="I1349" t="s">
        <v>430</v>
      </c>
      <c r="J1349" t="s">
        <v>435</v>
      </c>
      <c r="K1349" s="105">
        <v>5</v>
      </c>
      <c r="L1349" s="106">
        <v>3.2699999865144491E-3</v>
      </c>
      <c r="M1349" s="106">
        <v>3.3499998971819882E-3</v>
      </c>
      <c r="N1349" s="105">
        <v>37</v>
      </c>
      <c r="O1349" s="106">
        <v>2.79000005684793E-3</v>
      </c>
      <c r="P1349" s="106">
        <v>2.8800000436604019E-3</v>
      </c>
      <c r="Q1349" s="105">
        <v>391</v>
      </c>
      <c r="R1349" s="106">
        <v>1.7199999419972301E-3</v>
      </c>
      <c r="S1349" s="107">
        <v>1.760000013746321E-3</v>
      </c>
    </row>
    <row r="1350" spans="1:19" x14ac:dyDescent="0.25">
      <c r="A1350" t="s">
        <v>331</v>
      </c>
      <c r="B1350" t="s">
        <v>347</v>
      </c>
      <c r="C1350" t="s">
        <v>347</v>
      </c>
      <c r="D1350" t="s">
        <v>347</v>
      </c>
      <c r="E1350" t="s">
        <v>148</v>
      </c>
      <c r="F1350" t="s">
        <v>149</v>
      </c>
      <c r="G1350" s="105">
        <v>11</v>
      </c>
      <c r="H1350" t="s">
        <v>348</v>
      </c>
      <c r="I1350" t="s">
        <v>430</v>
      </c>
      <c r="J1350" t="s">
        <v>436</v>
      </c>
      <c r="K1350" s="105">
        <v>25</v>
      </c>
      <c r="L1350" s="106">
        <v>1.6340000554919239E-2</v>
      </c>
      <c r="M1350" s="106">
        <v>1.6729999333620071E-2</v>
      </c>
      <c r="N1350" s="105">
        <v>177</v>
      </c>
      <c r="O1350" s="106">
        <v>1.3360000215470791E-2</v>
      </c>
      <c r="P1350" s="106">
        <v>1.377999968826771E-2</v>
      </c>
      <c r="Q1350" s="105">
        <v>6784</v>
      </c>
      <c r="R1350" s="106">
        <v>2.9829999431967739E-2</v>
      </c>
      <c r="S1350" s="107">
        <v>3.060000017285347E-2</v>
      </c>
    </row>
    <row r="1351" spans="1:19" x14ac:dyDescent="0.25">
      <c r="A1351" t="s">
        <v>331</v>
      </c>
      <c r="B1351" t="s">
        <v>347</v>
      </c>
      <c r="C1351" t="s">
        <v>347</v>
      </c>
      <c r="D1351" t="s">
        <v>347</v>
      </c>
      <c r="E1351" t="s">
        <v>148</v>
      </c>
      <c r="F1351" t="s">
        <v>149</v>
      </c>
      <c r="G1351" s="105">
        <v>11</v>
      </c>
      <c r="H1351" t="s">
        <v>348</v>
      </c>
      <c r="I1351" t="s">
        <v>430</v>
      </c>
      <c r="J1351" t="s">
        <v>431</v>
      </c>
      <c r="K1351" s="105">
        <v>273</v>
      </c>
      <c r="L1351" s="106">
        <v>0.17843000590801239</v>
      </c>
      <c r="M1351" s="106">
        <v>0.18273000419139859</v>
      </c>
      <c r="N1351" s="105">
        <v>4213</v>
      </c>
      <c r="O1351" s="106">
        <v>0.3179900050163269</v>
      </c>
      <c r="P1351" s="106">
        <v>0.32789000868797302</v>
      </c>
      <c r="Q1351" s="105">
        <v>77035</v>
      </c>
      <c r="R1351" s="106">
        <v>0.33867999911308289</v>
      </c>
      <c r="S1351" s="107">
        <v>0.3474699854850769</v>
      </c>
    </row>
    <row r="1352" spans="1:19" x14ac:dyDescent="0.25">
      <c r="A1352" t="s">
        <v>331</v>
      </c>
      <c r="B1352" t="s">
        <v>347</v>
      </c>
      <c r="C1352" t="s">
        <v>347</v>
      </c>
      <c r="D1352" t="s">
        <v>347</v>
      </c>
      <c r="E1352" t="s">
        <v>148</v>
      </c>
      <c r="F1352" t="s">
        <v>149</v>
      </c>
      <c r="G1352" s="105">
        <v>11</v>
      </c>
      <c r="H1352" t="s">
        <v>348</v>
      </c>
      <c r="I1352" t="s">
        <v>430</v>
      </c>
      <c r="J1352" t="s">
        <v>502</v>
      </c>
      <c r="K1352" s="105">
        <v>1021</v>
      </c>
      <c r="L1352" s="106">
        <v>0.66732001304626465</v>
      </c>
      <c r="M1352" s="106">
        <v>0.68339997529983521</v>
      </c>
      <c r="N1352" s="105">
        <v>6940</v>
      </c>
      <c r="O1352" s="106">
        <v>0.52381002902984619</v>
      </c>
      <c r="P1352" s="106">
        <v>0.54012000560760498</v>
      </c>
      <c r="Q1352" s="105">
        <v>114008</v>
      </c>
      <c r="R1352" s="106">
        <v>0.5012199878692627</v>
      </c>
      <c r="S1352" s="107">
        <v>0.51424002647399902</v>
      </c>
    </row>
    <row r="1353" spans="1:19" x14ac:dyDescent="0.25">
      <c r="A1353" t="s">
        <v>331</v>
      </c>
      <c r="B1353" t="s">
        <v>347</v>
      </c>
      <c r="C1353" t="s">
        <v>347</v>
      </c>
      <c r="D1353" t="s">
        <v>347</v>
      </c>
      <c r="E1353" t="s">
        <v>148</v>
      </c>
      <c r="F1353" t="s">
        <v>149</v>
      </c>
      <c r="G1353" s="105">
        <v>11</v>
      </c>
      <c r="H1353" t="s">
        <v>348</v>
      </c>
      <c r="I1353" t="s">
        <v>430</v>
      </c>
      <c r="J1353" t="s">
        <v>86</v>
      </c>
      <c r="K1353" s="105">
        <v>36</v>
      </c>
      <c r="L1353" s="106">
        <v>2.3530000820755959E-2</v>
      </c>
      <c r="N1353" s="105">
        <v>400</v>
      </c>
      <c r="O1353" s="106">
        <v>3.0190000310540199E-2</v>
      </c>
      <c r="Q1353" s="105">
        <v>5756</v>
      </c>
      <c r="R1353" s="106">
        <v>2.5310000404715541E-2</v>
      </c>
      <c r="S1353" s="107"/>
    </row>
    <row r="1354" spans="1:19" x14ac:dyDescent="0.25">
      <c r="A1354" t="s">
        <v>331</v>
      </c>
      <c r="B1354" t="s">
        <v>347</v>
      </c>
      <c r="C1354" t="s">
        <v>347</v>
      </c>
      <c r="D1354" t="s">
        <v>347</v>
      </c>
      <c r="E1354" t="s">
        <v>148</v>
      </c>
      <c r="F1354" t="s">
        <v>149</v>
      </c>
      <c r="G1354" s="105">
        <v>11</v>
      </c>
      <c r="H1354" t="s">
        <v>348</v>
      </c>
      <c r="I1354" t="s">
        <v>401</v>
      </c>
      <c r="J1354" t="s">
        <v>405</v>
      </c>
      <c r="K1354" s="105">
        <v>1176</v>
      </c>
      <c r="L1354" s="106">
        <v>0.76863002777099609</v>
      </c>
      <c r="M1354" s="106">
        <v>0.79566997289657593</v>
      </c>
      <c r="N1354" s="105">
        <v>10024</v>
      </c>
      <c r="O1354" s="106">
        <v>0.75659000873565674</v>
      </c>
      <c r="P1354" s="106">
        <v>0.78867000341415405</v>
      </c>
      <c r="Q1354" s="105">
        <v>171311</v>
      </c>
      <c r="R1354" s="106">
        <v>0.75314998626708984</v>
      </c>
      <c r="S1354" s="107">
        <v>0.77806001901626587</v>
      </c>
    </row>
    <row r="1355" spans="1:19" x14ac:dyDescent="0.25">
      <c r="A1355" t="s">
        <v>331</v>
      </c>
      <c r="B1355" t="s">
        <v>347</v>
      </c>
      <c r="C1355" t="s">
        <v>347</v>
      </c>
      <c r="D1355" t="s">
        <v>347</v>
      </c>
      <c r="E1355" t="s">
        <v>148</v>
      </c>
      <c r="F1355" t="s">
        <v>149</v>
      </c>
      <c r="G1355" s="105">
        <v>11</v>
      </c>
      <c r="H1355" t="s">
        <v>348</v>
      </c>
      <c r="I1355" t="s">
        <v>401</v>
      </c>
      <c r="J1355" t="s">
        <v>412</v>
      </c>
      <c r="K1355" s="105">
        <v>152</v>
      </c>
      <c r="L1355" s="106">
        <v>9.9349997937679291E-2</v>
      </c>
      <c r="M1355" s="106">
        <v>0.10283999890089041</v>
      </c>
      <c r="N1355" s="105">
        <v>1243</v>
      </c>
      <c r="O1355" s="106">
        <v>9.3819998204708099E-2</v>
      </c>
      <c r="P1355" s="106">
        <v>9.7800001502037048E-2</v>
      </c>
      <c r="Q1355" s="105">
        <v>22313</v>
      </c>
      <c r="R1355" s="106">
        <v>9.8099999129772186E-2</v>
      </c>
      <c r="S1355" s="107">
        <v>0.10134000331163411</v>
      </c>
    </row>
    <row r="1356" spans="1:19" x14ac:dyDescent="0.25">
      <c r="A1356" t="s">
        <v>331</v>
      </c>
      <c r="B1356" t="s">
        <v>347</v>
      </c>
      <c r="C1356" t="s">
        <v>347</v>
      </c>
      <c r="D1356" t="s">
        <v>347</v>
      </c>
      <c r="E1356" t="s">
        <v>148</v>
      </c>
      <c r="F1356" t="s">
        <v>149</v>
      </c>
      <c r="G1356" s="105">
        <v>11</v>
      </c>
      <c r="H1356" t="s">
        <v>348</v>
      </c>
      <c r="I1356" t="s">
        <v>401</v>
      </c>
      <c r="J1356" t="s">
        <v>413</v>
      </c>
      <c r="K1356" s="105">
        <v>94</v>
      </c>
      <c r="L1356" s="106">
        <v>6.143999844789505E-2</v>
      </c>
      <c r="M1356" s="106">
        <v>6.3600003719329834E-2</v>
      </c>
      <c r="N1356" s="105">
        <v>843</v>
      </c>
      <c r="O1356" s="106">
        <v>6.3629999756813049E-2</v>
      </c>
      <c r="P1356" s="106">
        <v>6.6330000758171082E-2</v>
      </c>
      <c r="Q1356" s="105">
        <v>15680</v>
      </c>
      <c r="R1356" s="106">
        <v>6.8939998745918274E-2</v>
      </c>
      <c r="S1356" s="107">
        <v>7.1220003068447113E-2</v>
      </c>
    </row>
    <row r="1357" spans="1:19" x14ac:dyDescent="0.25">
      <c r="A1357" t="s">
        <v>331</v>
      </c>
      <c r="B1357" t="s">
        <v>347</v>
      </c>
      <c r="C1357" t="s">
        <v>347</v>
      </c>
      <c r="D1357" t="s">
        <v>347</v>
      </c>
      <c r="E1357" t="s">
        <v>148</v>
      </c>
      <c r="F1357" t="s">
        <v>149</v>
      </c>
      <c r="G1357">
        <v>11</v>
      </c>
      <c r="H1357" t="s">
        <v>348</v>
      </c>
      <c r="I1357" t="s">
        <v>401</v>
      </c>
      <c r="J1357" t="s">
        <v>441</v>
      </c>
      <c r="K1357">
        <v>52</v>
      </c>
      <c r="L1357" s="106">
        <v>3.3989999443292618E-2</v>
      </c>
      <c r="N1357">
        <v>539</v>
      </c>
      <c r="O1357" s="106">
        <v>4.0679998695850372E-2</v>
      </c>
      <c r="Q1357">
        <v>7283</v>
      </c>
      <c r="R1357" s="106">
        <v>3.2019998878240592E-2</v>
      </c>
    </row>
    <row r="1358" spans="1:19" x14ac:dyDescent="0.25">
      <c r="A1358" t="s">
        <v>331</v>
      </c>
      <c r="B1358" t="s">
        <v>347</v>
      </c>
      <c r="C1358" t="s">
        <v>347</v>
      </c>
      <c r="D1358" t="s">
        <v>347</v>
      </c>
      <c r="E1358" t="s">
        <v>148</v>
      </c>
      <c r="F1358" t="s">
        <v>149</v>
      </c>
      <c r="G1358" s="105">
        <v>11</v>
      </c>
      <c r="H1358" t="s">
        <v>348</v>
      </c>
      <c r="I1358" t="s">
        <v>401</v>
      </c>
      <c r="J1358" t="s">
        <v>414</v>
      </c>
      <c r="K1358" s="105">
        <v>56</v>
      </c>
      <c r="L1358" s="106">
        <v>3.6600001156330109E-2</v>
      </c>
      <c r="M1358" s="106">
        <v>3.7889998406171799E-2</v>
      </c>
      <c r="N1358" s="105">
        <v>600</v>
      </c>
      <c r="O1358" s="106">
        <v>4.5290000736713409E-2</v>
      </c>
      <c r="P1358" s="106">
        <v>4.7210000455379493E-2</v>
      </c>
      <c r="Q1358" s="105">
        <v>10872</v>
      </c>
      <c r="R1358" s="106">
        <v>4.7800000756978989E-2</v>
      </c>
      <c r="S1358" s="107">
        <v>4.9380000680685043E-2</v>
      </c>
    </row>
    <row r="1359" spans="1:19" x14ac:dyDescent="0.25">
      <c r="A1359" t="s">
        <v>331</v>
      </c>
      <c r="B1359" t="s">
        <v>347</v>
      </c>
      <c r="C1359" t="s">
        <v>347</v>
      </c>
      <c r="D1359" t="s">
        <v>347</v>
      </c>
      <c r="E1359" t="s">
        <v>202</v>
      </c>
      <c r="F1359" t="s">
        <v>203</v>
      </c>
      <c r="G1359" s="105">
        <v>11</v>
      </c>
      <c r="H1359" t="s">
        <v>348</v>
      </c>
      <c r="I1359" t="s">
        <v>349</v>
      </c>
      <c r="J1359" t="s">
        <v>350</v>
      </c>
      <c r="K1359" s="105">
        <v>19</v>
      </c>
      <c r="L1359" s="106">
        <v>4.0799998678267002E-3</v>
      </c>
      <c r="N1359" s="105">
        <v>61</v>
      </c>
      <c r="O1359" s="106">
        <v>4.6000001020729542E-3</v>
      </c>
      <c r="Q1359" s="105">
        <v>1130</v>
      </c>
      <c r="R1359" s="106">
        <v>4.9700001254677773E-3</v>
      </c>
      <c r="S1359" s="107"/>
    </row>
    <row r="1360" spans="1:19" x14ac:dyDescent="0.25">
      <c r="A1360" t="s">
        <v>331</v>
      </c>
      <c r="B1360" t="s">
        <v>347</v>
      </c>
      <c r="C1360" t="s">
        <v>347</v>
      </c>
      <c r="D1360" t="s">
        <v>347</v>
      </c>
      <c r="E1360" t="s">
        <v>202</v>
      </c>
      <c r="F1360" t="s">
        <v>203</v>
      </c>
      <c r="G1360" s="105">
        <v>11</v>
      </c>
      <c r="H1360" t="s">
        <v>348</v>
      </c>
      <c r="I1360" t="s">
        <v>349</v>
      </c>
      <c r="J1360" t="s">
        <v>368</v>
      </c>
      <c r="K1360" s="105">
        <v>188</v>
      </c>
      <c r="L1360" s="106">
        <v>4.0389999747276313E-2</v>
      </c>
      <c r="N1360" s="105">
        <v>529</v>
      </c>
      <c r="O1360" s="106">
        <v>3.9930000901222229E-2</v>
      </c>
      <c r="Q1360" s="105">
        <v>8418</v>
      </c>
      <c r="R1360" s="106">
        <v>3.700999915599823E-2</v>
      </c>
      <c r="S1360" s="107"/>
    </row>
    <row r="1361" spans="1:19" x14ac:dyDescent="0.25">
      <c r="A1361" t="s">
        <v>331</v>
      </c>
      <c r="B1361" t="s">
        <v>347</v>
      </c>
      <c r="C1361" t="s">
        <v>347</v>
      </c>
      <c r="D1361" t="s">
        <v>347</v>
      </c>
      <c r="E1361" t="s">
        <v>202</v>
      </c>
      <c r="F1361" t="s">
        <v>203</v>
      </c>
      <c r="G1361" s="105">
        <v>11</v>
      </c>
      <c r="H1361" t="s">
        <v>348</v>
      </c>
      <c r="I1361" t="s">
        <v>349</v>
      </c>
      <c r="J1361" t="s">
        <v>369</v>
      </c>
      <c r="K1361" s="105">
        <v>535</v>
      </c>
      <c r="L1361" s="106">
        <v>0.1149299964308739</v>
      </c>
      <c r="N1361" s="105">
        <v>1780</v>
      </c>
      <c r="O1361" s="106">
        <v>0.1343500018119812</v>
      </c>
      <c r="Q1361" s="105">
        <v>27454</v>
      </c>
      <c r="R1361" s="106">
        <v>0.1207000017166138</v>
      </c>
      <c r="S1361" s="107"/>
    </row>
    <row r="1362" spans="1:19" x14ac:dyDescent="0.25">
      <c r="A1362" t="s">
        <v>331</v>
      </c>
      <c r="B1362" t="s">
        <v>347</v>
      </c>
      <c r="C1362" t="s">
        <v>347</v>
      </c>
      <c r="D1362" t="s">
        <v>347</v>
      </c>
      <c r="E1362" t="s">
        <v>202</v>
      </c>
      <c r="F1362" t="s">
        <v>203</v>
      </c>
      <c r="G1362" s="105">
        <v>11</v>
      </c>
      <c r="H1362" t="s">
        <v>348</v>
      </c>
      <c r="I1362" t="s">
        <v>349</v>
      </c>
      <c r="J1362" t="s">
        <v>370</v>
      </c>
      <c r="K1362" s="105">
        <v>1104</v>
      </c>
      <c r="L1362" s="106">
        <v>0.23715999722480771</v>
      </c>
      <c r="N1362" s="105">
        <v>3230</v>
      </c>
      <c r="O1362" s="106">
        <v>0.24379000067710879</v>
      </c>
      <c r="Q1362" s="105">
        <v>55879</v>
      </c>
      <c r="R1362" s="106">
        <v>0.24567000567913061</v>
      </c>
      <c r="S1362" s="107"/>
    </row>
    <row r="1363" spans="1:19" x14ac:dyDescent="0.25">
      <c r="A1363" t="s">
        <v>331</v>
      </c>
      <c r="B1363" t="s">
        <v>347</v>
      </c>
      <c r="C1363" t="s">
        <v>347</v>
      </c>
      <c r="D1363" t="s">
        <v>347</v>
      </c>
      <c r="E1363" t="s">
        <v>202</v>
      </c>
      <c r="F1363" t="s">
        <v>203</v>
      </c>
      <c r="G1363">
        <v>11</v>
      </c>
      <c r="H1363" t="s">
        <v>348</v>
      </c>
      <c r="I1363" t="s">
        <v>349</v>
      </c>
      <c r="J1363" t="s">
        <v>371</v>
      </c>
      <c r="K1363">
        <v>1131</v>
      </c>
      <c r="L1363" s="106">
        <v>0.24296000599861151</v>
      </c>
      <c r="N1363">
        <v>3145</v>
      </c>
      <c r="O1363" s="106">
        <v>0.23737999796867371</v>
      </c>
      <c r="Q1363">
        <v>57982</v>
      </c>
      <c r="R1363" s="106">
        <v>0.25490999221801758</v>
      </c>
    </row>
    <row r="1364" spans="1:19" x14ac:dyDescent="0.25">
      <c r="A1364" t="s">
        <v>331</v>
      </c>
      <c r="B1364" t="s">
        <v>347</v>
      </c>
      <c r="C1364" t="s">
        <v>347</v>
      </c>
      <c r="D1364" t="s">
        <v>347</v>
      </c>
      <c r="E1364" t="s">
        <v>202</v>
      </c>
      <c r="F1364" t="s">
        <v>203</v>
      </c>
      <c r="G1364">
        <v>11</v>
      </c>
      <c r="H1364" t="s">
        <v>348</v>
      </c>
      <c r="I1364" t="s">
        <v>349</v>
      </c>
      <c r="J1364" t="s">
        <v>372</v>
      </c>
      <c r="K1364">
        <v>973</v>
      </c>
      <c r="L1364" s="106">
        <v>0.20902000367641449</v>
      </c>
      <c r="N1364">
        <v>2587</v>
      </c>
      <c r="O1364" s="106">
        <v>0.1952600032091141</v>
      </c>
      <c r="Q1364">
        <v>44765</v>
      </c>
      <c r="R1364" s="106">
        <v>0.19679999351501459</v>
      </c>
    </row>
    <row r="1365" spans="1:19" x14ac:dyDescent="0.25">
      <c r="A1365" t="s">
        <v>331</v>
      </c>
      <c r="B1365" t="s">
        <v>347</v>
      </c>
      <c r="C1365" t="s">
        <v>347</v>
      </c>
      <c r="D1365" t="s">
        <v>347</v>
      </c>
      <c r="E1365" t="s">
        <v>202</v>
      </c>
      <c r="F1365" t="s">
        <v>203</v>
      </c>
      <c r="G1365" s="105">
        <v>11</v>
      </c>
      <c r="H1365" t="s">
        <v>348</v>
      </c>
      <c r="I1365" t="s">
        <v>349</v>
      </c>
      <c r="J1365" t="s">
        <v>373</v>
      </c>
      <c r="K1365" s="105">
        <v>705</v>
      </c>
      <c r="L1365" s="106">
        <v>0.15144999325275421</v>
      </c>
      <c r="N1365" s="105">
        <v>1917</v>
      </c>
      <c r="O1365" s="106">
        <v>0.14469000697135931</v>
      </c>
      <c r="Q1365" s="105">
        <v>31831</v>
      </c>
      <c r="R1365" s="106">
        <v>0.1399399936199188</v>
      </c>
      <c r="S1365" s="107"/>
    </row>
    <row r="1366" spans="1:19" x14ac:dyDescent="0.25">
      <c r="A1366" t="s">
        <v>331</v>
      </c>
      <c r="B1366" t="s">
        <v>347</v>
      </c>
      <c r="C1366" t="s">
        <v>347</v>
      </c>
      <c r="D1366" t="s">
        <v>347</v>
      </c>
      <c r="E1366" t="s">
        <v>202</v>
      </c>
      <c r="F1366" t="s">
        <v>203</v>
      </c>
      <c r="G1366" s="105">
        <v>11</v>
      </c>
      <c r="H1366" t="s">
        <v>348</v>
      </c>
      <c r="I1366" t="s">
        <v>438</v>
      </c>
      <c r="J1366" t="s">
        <v>48</v>
      </c>
      <c r="K1366" s="105">
        <v>3781</v>
      </c>
      <c r="L1366" s="106">
        <v>0.81224000453948975</v>
      </c>
      <c r="M1366" s="106">
        <v>0.85601001977920532</v>
      </c>
      <c r="N1366" s="105">
        <v>10875</v>
      </c>
      <c r="O1366" s="106">
        <v>0.82081997394561768</v>
      </c>
      <c r="P1366" s="106">
        <v>0.85562998056411743</v>
      </c>
      <c r="Q1366" s="105">
        <v>186401</v>
      </c>
      <c r="R1366" s="106">
        <v>0.81949001550674438</v>
      </c>
      <c r="S1366" s="107">
        <v>0.8465999960899353</v>
      </c>
    </row>
    <row r="1367" spans="1:19" x14ac:dyDescent="0.25">
      <c r="A1367" t="s">
        <v>331</v>
      </c>
      <c r="B1367" t="s">
        <v>347</v>
      </c>
      <c r="C1367" t="s">
        <v>347</v>
      </c>
      <c r="D1367" t="s">
        <v>347</v>
      </c>
      <c r="E1367" t="s">
        <v>202</v>
      </c>
      <c r="F1367" t="s">
        <v>203</v>
      </c>
      <c r="G1367" s="105">
        <v>11</v>
      </c>
      <c r="H1367" t="s">
        <v>348</v>
      </c>
      <c r="I1367" t="s">
        <v>438</v>
      </c>
      <c r="J1367" t="s">
        <v>42</v>
      </c>
      <c r="K1367" s="105">
        <v>392</v>
      </c>
      <c r="L1367" s="106">
        <v>8.4210000932216644E-2</v>
      </c>
      <c r="M1367" s="106">
        <v>8.8749997317790985E-2</v>
      </c>
      <c r="N1367" s="105">
        <v>1134</v>
      </c>
      <c r="O1367" s="106">
        <v>8.5589997470378876E-2</v>
      </c>
      <c r="P1367" s="106">
        <v>8.9220002293586731E-2</v>
      </c>
      <c r="Q1367" s="105">
        <v>20350</v>
      </c>
      <c r="R1367" s="106">
        <v>8.9469999074935913E-2</v>
      </c>
      <c r="S1367" s="107">
        <v>9.2430002987384796E-2</v>
      </c>
    </row>
    <row r="1368" spans="1:19" x14ac:dyDescent="0.25">
      <c r="A1368" t="s">
        <v>331</v>
      </c>
      <c r="B1368" t="s">
        <v>347</v>
      </c>
      <c r="C1368" t="s">
        <v>347</v>
      </c>
      <c r="D1368" t="s">
        <v>347</v>
      </c>
      <c r="E1368" t="s">
        <v>202</v>
      </c>
      <c r="F1368" t="s">
        <v>203</v>
      </c>
      <c r="G1368" s="105">
        <v>11</v>
      </c>
      <c r="H1368" t="s">
        <v>348</v>
      </c>
      <c r="I1368" t="s">
        <v>438</v>
      </c>
      <c r="J1368" t="s">
        <v>374</v>
      </c>
      <c r="K1368" s="105">
        <v>244</v>
      </c>
      <c r="L1368" s="106">
        <v>5.2420001477003098E-2</v>
      </c>
      <c r="M1368" s="106">
        <v>5.5240001529455178E-2</v>
      </c>
      <c r="N1368" s="105">
        <v>701</v>
      </c>
      <c r="O1368" s="106">
        <v>5.2910000085830688E-2</v>
      </c>
      <c r="P1368" s="106">
        <v>5.5149998515844352E-2</v>
      </c>
      <c r="Q1368" s="105">
        <v>13425</v>
      </c>
      <c r="R1368" s="106">
        <v>5.9020001441240311E-2</v>
      </c>
      <c r="S1368" s="107">
        <v>6.0970000922679901E-2</v>
      </c>
    </row>
    <row r="1369" spans="1:19" x14ac:dyDescent="0.25">
      <c r="A1369" t="s">
        <v>331</v>
      </c>
      <c r="B1369" t="s">
        <v>347</v>
      </c>
      <c r="C1369" t="s">
        <v>347</v>
      </c>
      <c r="D1369" t="s">
        <v>347</v>
      </c>
      <c r="E1369" t="s">
        <v>202</v>
      </c>
      <c r="F1369" t="s">
        <v>203</v>
      </c>
      <c r="G1369" s="105">
        <v>11</v>
      </c>
      <c r="H1369" t="s">
        <v>348</v>
      </c>
      <c r="I1369" t="s">
        <v>438</v>
      </c>
      <c r="J1369" t="s">
        <v>86</v>
      </c>
      <c r="K1369" s="105">
        <v>238</v>
      </c>
      <c r="L1369" s="106">
        <v>5.1130000501871109E-2</v>
      </c>
      <c r="N1369" s="105">
        <v>539</v>
      </c>
      <c r="O1369" s="106">
        <v>4.0679998695850372E-2</v>
      </c>
      <c r="Q1369" s="105">
        <v>7283</v>
      </c>
      <c r="R1369" s="106">
        <v>3.2019998878240592E-2</v>
      </c>
      <c r="S1369" s="107"/>
    </row>
    <row r="1370" spans="1:19" x14ac:dyDescent="0.25">
      <c r="A1370" t="s">
        <v>331</v>
      </c>
      <c r="B1370" t="s">
        <v>347</v>
      </c>
      <c r="C1370" t="s">
        <v>347</v>
      </c>
      <c r="D1370" t="s">
        <v>347</v>
      </c>
      <c r="E1370" t="s">
        <v>202</v>
      </c>
      <c r="F1370" t="s">
        <v>203</v>
      </c>
      <c r="G1370" s="105">
        <v>11</v>
      </c>
      <c r="H1370" t="s">
        <v>348</v>
      </c>
      <c r="I1370" t="s">
        <v>375</v>
      </c>
      <c r="J1370" t="s">
        <v>376</v>
      </c>
      <c r="K1370" s="105">
        <v>998</v>
      </c>
      <c r="L1370" s="106">
        <v>0.21438999474048609</v>
      </c>
      <c r="N1370" s="105">
        <v>2834</v>
      </c>
      <c r="O1370" s="106">
        <v>0.21389999985694891</v>
      </c>
      <c r="Q1370" s="105">
        <v>47189</v>
      </c>
      <c r="R1370" s="106">
        <v>0.20746000111103061</v>
      </c>
      <c r="S1370" s="107"/>
    </row>
    <row r="1371" spans="1:19" x14ac:dyDescent="0.25">
      <c r="A1371" t="s">
        <v>331</v>
      </c>
      <c r="B1371" t="s">
        <v>347</v>
      </c>
      <c r="C1371" t="s">
        <v>347</v>
      </c>
      <c r="D1371" t="s">
        <v>347</v>
      </c>
      <c r="E1371" t="s">
        <v>202</v>
      </c>
      <c r="F1371" t="s">
        <v>203</v>
      </c>
      <c r="G1371" s="105">
        <v>11</v>
      </c>
      <c r="H1371" t="s">
        <v>348</v>
      </c>
      <c r="I1371" t="s">
        <v>375</v>
      </c>
      <c r="J1371" t="s">
        <v>377</v>
      </c>
      <c r="K1371" s="105">
        <v>993</v>
      </c>
      <c r="L1371" s="106">
        <v>0.21332000195980069</v>
      </c>
      <c r="N1371" s="105">
        <v>2717</v>
      </c>
      <c r="O1371" s="106">
        <v>0.20507000386714941</v>
      </c>
      <c r="Q1371" s="105">
        <v>47420</v>
      </c>
      <c r="R1371" s="106">
        <v>0.20848000049591059</v>
      </c>
      <c r="S1371" s="107"/>
    </row>
    <row r="1372" spans="1:19" x14ac:dyDescent="0.25">
      <c r="A1372" t="s">
        <v>331</v>
      </c>
      <c r="B1372" t="s">
        <v>347</v>
      </c>
      <c r="C1372" t="s">
        <v>347</v>
      </c>
      <c r="D1372" t="s">
        <v>347</v>
      </c>
      <c r="E1372" t="s">
        <v>202</v>
      </c>
      <c r="F1372" t="s">
        <v>203</v>
      </c>
      <c r="G1372" s="105">
        <v>11</v>
      </c>
      <c r="H1372" t="s">
        <v>348</v>
      </c>
      <c r="I1372" t="s">
        <v>375</v>
      </c>
      <c r="J1372" t="s">
        <v>378</v>
      </c>
      <c r="K1372" s="105">
        <v>752</v>
      </c>
      <c r="L1372" s="106">
        <v>0.16155000030994421</v>
      </c>
      <c r="N1372" s="105">
        <v>2233</v>
      </c>
      <c r="O1372" s="106">
        <v>0.16854000091552729</v>
      </c>
      <c r="Q1372" s="105">
        <v>37332</v>
      </c>
      <c r="R1372" s="106">
        <v>0.1641300022602081</v>
      </c>
      <c r="S1372" s="107"/>
    </row>
    <row r="1373" spans="1:19" x14ac:dyDescent="0.25">
      <c r="A1373" t="s">
        <v>331</v>
      </c>
      <c r="B1373" t="s">
        <v>347</v>
      </c>
      <c r="C1373" t="s">
        <v>347</v>
      </c>
      <c r="D1373" t="s">
        <v>347</v>
      </c>
      <c r="E1373" t="s">
        <v>202</v>
      </c>
      <c r="F1373" t="s">
        <v>203</v>
      </c>
      <c r="G1373" s="105">
        <v>11</v>
      </c>
      <c r="H1373" t="s">
        <v>348</v>
      </c>
      <c r="I1373" t="s">
        <v>375</v>
      </c>
      <c r="J1373" t="s">
        <v>379</v>
      </c>
      <c r="K1373" s="105">
        <v>950</v>
      </c>
      <c r="L1373" s="106">
        <v>0.2040800005197525</v>
      </c>
      <c r="N1373" s="105">
        <v>2738</v>
      </c>
      <c r="O1373" s="106">
        <v>0.20666000247001651</v>
      </c>
      <c r="Q1373" s="105">
        <v>47525</v>
      </c>
      <c r="R1373" s="106">
        <v>0.20893999934196469</v>
      </c>
      <c r="S1373" s="107"/>
    </row>
    <row r="1374" spans="1:19" x14ac:dyDescent="0.25">
      <c r="A1374" t="s">
        <v>331</v>
      </c>
      <c r="B1374" t="s">
        <v>347</v>
      </c>
      <c r="C1374" t="s">
        <v>347</v>
      </c>
      <c r="D1374" t="s">
        <v>347</v>
      </c>
      <c r="E1374" t="s">
        <v>202</v>
      </c>
      <c r="F1374" t="s">
        <v>203</v>
      </c>
      <c r="G1374">
        <v>11</v>
      </c>
      <c r="H1374" t="s">
        <v>348</v>
      </c>
      <c r="I1374" t="s">
        <v>375</v>
      </c>
      <c r="J1374" t="s">
        <v>380</v>
      </c>
      <c r="K1374">
        <v>962</v>
      </c>
      <c r="L1374" s="106">
        <v>0.20666000247001651</v>
      </c>
      <c r="N1374">
        <v>2727</v>
      </c>
      <c r="O1374" s="106">
        <v>0.205829992890358</v>
      </c>
      <c r="Q1374">
        <v>47993</v>
      </c>
      <c r="R1374" s="106">
        <v>0.210999995470047</v>
      </c>
    </row>
    <row r="1375" spans="1:19" x14ac:dyDescent="0.25">
      <c r="A1375" t="s">
        <v>331</v>
      </c>
      <c r="B1375" t="s">
        <v>347</v>
      </c>
      <c r="C1375" t="s">
        <v>347</v>
      </c>
      <c r="D1375" t="s">
        <v>347</v>
      </c>
      <c r="E1375" t="s">
        <v>202</v>
      </c>
      <c r="F1375" t="s">
        <v>203</v>
      </c>
      <c r="G1375" s="105">
        <v>11</v>
      </c>
      <c r="H1375" t="s">
        <v>348</v>
      </c>
      <c r="I1375" t="s">
        <v>381</v>
      </c>
      <c r="J1375" t="s">
        <v>382</v>
      </c>
      <c r="K1375" s="105">
        <v>133</v>
      </c>
      <c r="L1375" s="106">
        <v>2.857000008225441E-2</v>
      </c>
      <c r="M1375" s="106">
        <v>3.6839999258518219E-2</v>
      </c>
      <c r="N1375" s="105">
        <v>342</v>
      </c>
      <c r="O1375" s="106">
        <v>2.580999955534935E-2</v>
      </c>
      <c r="P1375" s="106">
        <v>3.4299999475479133E-2</v>
      </c>
      <c r="Q1375" s="105">
        <v>5423</v>
      </c>
      <c r="R1375" s="106">
        <v>2.384000085294247E-2</v>
      </c>
      <c r="S1375" s="107">
        <v>3.0780000612139698E-2</v>
      </c>
    </row>
    <row r="1376" spans="1:19" x14ac:dyDescent="0.25">
      <c r="A1376" t="s">
        <v>331</v>
      </c>
      <c r="B1376" t="s">
        <v>347</v>
      </c>
      <c r="C1376" t="s">
        <v>347</v>
      </c>
      <c r="D1376" t="s">
        <v>347</v>
      </c>
      <c r="E1376" t="s">
        <v>202</v>
      </c>
      <c r="F1376" t="s">
        <v>203</v>
      </c>
      <c r="G1376">
        <v>11</v>
      </c>
      <c r="H1376" t="s">
        <v>348</v>
      </c>
      <c r="I1376" t="s">
        <v>381</v>
      </c>
      <c r="J1376" t="s">
        <v>383</v>
      </c>
      <c r="K1376">
        <v>499</v>
      </c>
      <c r="L1376" s="106">
        <v>0.10719999670982359</v>
      </c>
      <c r="M1376" s="106">
        <v>0.13822999596595761</v>
      </c>
      <c r="N1376">
        <v>1242</v>
      </c>
      <c r="O1376" s="106">
        <v>9.3740001320838928E-2</v>
      </c>
      <c r="P1376" s="106">
        <v>0.12454999983310699</v>
      </c>
      <c r="Q1376">
        <v>26007</v>
      </c>
      <c r="R1376" s="106">
        <v>0.11433999985456469</v>
      </c>
      <c r="S1376" s="106">
        <v>0.1476300060749054</v>
      </c>
    </row>
    <row r="1377" spans="1:19" x14ac:dyDescent="0.25">
      <c r="A1377" t="s">
        <v>331</v>
      </c>
      <c r="B1377" t="s">
        <v>347</v>
      </c>
      <c r="C1377" t="s">
        <v>347</v>
      </c>
      <c r="D1377" t="s">
        <v>347</v>
      </c>
      <c r="E1377" t="s">
        <v>202</v>
      </c>
      <c r="F1377" t="s">
        <v>203</v>
      </c>
      <c r="G1377" s="105">
        <v>11</v>
      </c>
      <c r="H1377" t="s">
        <v>348</v>
      </c>
      <c r="I1377" t="s">
        <v>381</v>
      </c>
      <c r="J1377" t="s">
        <v>384</v>
      </c>
      <c r="K1377" s="105">
        <v>2978</v>
      </c>
      <c r="L1377" s="106">
        <v>0.639739990234375</v>
      </c>
      <c r="M1377" s="106">
        <v>0.82493001222610474</v>
      </c>
      <c r="N1377" s="105">
        <v>8388</v>
      </c>
      <c r="O1377" s="106">
        <v>0.63309997320175171</v>
      </c>
      <c r="P1377" s="106">
        <v>0.84115999937057495</v>
      </c>
      <c r="Q1377" s="105">
        <v>144739</v>
      </c>
      <c r="R1377" s="106">
        <v>0.6363300085067749</v>
      </c>
      <c r="S1377" s="107">
        <v>0.82159000635147095</v>
      </c>
    </row>
    <row r="1378" spans="1:19" x14ac:dyDescent="0.25">
      <c r="A1378" t="s">
        <v>331</v>
      </c>
      <c r="B1378" t="s">
        <v>347</v>
      </c>
      <c r="C1378" t="s">
        <v>347</v>
      </c>
      <c r="D1378" t="s">
        <v>347</v>
      </c>
      <c r="E1378" t="s">
        <v>202</v>
      </c>
      <c r="F1378" t="s">
        <v>203</v>
      </c>
      <c r="G1378" s="105">
        <v>11</v>
      </c>
      <c r="H1378" t="s">
        <v>348</v>
      </c>
      <c r="I1378" t="s">
        <v>381</v>
      </c>
      <c r="J1378" t="s">
        <v>385</v>
      </c>
      <c r="K1378" s="105">
        <v>1045</v>
      </c>
      <c r="L1378" s="106">
        <v>0.22449000179767609</v>
      </c>
      <c r="N1378" s="105">
        <v>3277</v>
      </c>
      <c r="O1378" s="106">
        <v>0.24733999371528631</v>
      </c>
      <c r="Q1378" s="105">
        <v>51290</v>
      </c>
      <c r="R1378" s="106">
        <v>0.22549000382423401</v>
      </c>
      <c r="S1378" s="107"/>
    </row>
    <row r="1379" spans="1:19" x14ac:dyDescent="0.25">
      <c r="A1379" t="s">
        <v>331</v>
      </c>
      <c r="B1379" t="s">
        <v>347</v>
      </c>
      <c r="C1379" t="s">
        <v>347</v>
      </c>
      <c r="D1379" t="s">
        <v>347</v>
      </c>
      <c r="E1379" t="s">
        <v>202</v>
      </c>
      <c r="F1379" t="s">
        <v>203</v>
      </c>
      <c r="G1379" s="105">
        <v>11</v>
      </c>
      <c r="H1379" t="s">
        <v>348</v>
      </c>
      <c r="I1379" t="s">
        <v>386</v>
      </c>
      <c r="J1379" t="s">
        <v>387</v>
      </c>
      <c r="K1379" s="105">
        <v>120</v>
      </c>
      <c r="L1379" s="106">
        <v>2.577999979257584E-2</v>
      </c>
      <c r="M1379" s="106">
        <v>2.641000039875507E-2</v>
      </c>
      <c r="N1379" s="105">
        <v>624</v>
      </c>
      <c r="O1379" s="106">
        <v>4.7100000083446503E-2</v>
      </c>
      <c r="P1379" s="106">
        <v>4.8140000551939011E-2</v>
      </c>
      <c r="Q1379" s="105">
        <v>12181</v>
      </c>
      <c r="R1379" s="106">
        <v>5.3550001233816147E-2</v>
      </c>
      <c r="S1379" s="107">
        <v>5.4999999701976783E-2</v>
      </c>
    </row>
    <row r="1380" spans="1:19" x14ac:dyDescent="0.25">
      <c r="A1380" t="s">
        <v>331</v>
      </c>
      <c r="B1380" t="s">
        <v>347</v>
      </c>
      <c r="C1380" t="s">
        <v>347</v>
      </c>
      <c r="D1380" t="s">
        <v>347</v>
      </c>
      <c r="E1380" t="s">
        <v>202</v>
      </c>
      <c r="F1380" t="s">
        <v>203</v>
      </c>
      <c r="G1380" s="105">
        <v>11</v>
      </c>
      <c r="H1380" t="s">
        <v>348</v>
      </c>
      <c r="I1380" t="s">
        <v>386</v>
      </c>
      <c r="J1380" t="s">
        <v>388</v>
      </c>
      <c r="K1380" s="105">
        <v>84</v>
      </c>
      <c r="L1380" s="106">
        <v>1.805000007152557E-2</v>
      </c>
      <c r="M1380" s="106">
        <v>1.8489999696612362E-2</v>
      </c>
      <c r="N1380" s="105">
        <v>316</v>
      </c>
      <c r="O1380" s="106">
        <v>2.3849999532103539E-2</v>
      </c>
      <c r="P1380" s="106">
        <v>2.438000030815601E-2</v>
      </c>
      <c r="Q1380" s="105">
        <v>6321</v>
      </c>
      <c r="R1380" s="106">
        <v>2.77900006622076E-2</v>
      </c>
      <c r="S1380" s="107">
        <v>2.8540000319480899E-2</v>
      </c>
    </row>
    <row r="1381" spans="1:19" x14ac:dyDescent="0.25">
      <c r="A1381" t="s">
        <v>331</v>
      </c>
      <c r="B1381" t="s">
        <v>347</v>
      </c>
      <c r="C1381" t="s">
        <v>347</v>
      </c>
      <c r="D1381" t="s">
        <v>347</v>
      </c>
      <c r="E1381" t="s">
        <v>202</v>
      </c>
      <c r="F1381" t="s">
        <v>203</v>
      </c>
      <c r="G1381" s="105">
        <v>11</v>
      </c>
      <c r="H1381" t="s">
        <v>348</v>
      </c>
      <c r="I1381" t="s">
        <v>386</v>
      </c>
      <c r="J1381" t="s">
        <v>85</v>
      </c>
      <c r="K1381" s="105">
        <v>60</v>
      </c>
      <c r="L1381" s="106">
        <v>1.288999989628792E-2</v>
      </c>
      <c r="M1381" s="106">
        <v>1.319999992847443E-2</v>
      </c>
      <c r="N1381" s="105">
        <v>222</v>
      </c>
      <c r="O1381" s="106">
        <v>1.6759999096393589E-2</v>
      </c>
      <c r="P1381" s="106">
        <v>1.713000051677227E-2</v>
      </c>
      <c r="Q1381" s="105">
        <v>4872</v>
      </c>
      <c r="R1381" s="106">
        <v>2.1420000120997429E-2</v>
      </c>
      <c r="S1381" s="107">
        <v>2.199999988079071E-2</v>
      </c>
    </row>
    <row r="1382" spans="1:19" x14ac:dyDescent="0.25">
      <c r="A1382" t="s">
        <v>331</v>
      </c>
      <c r="B1382" t="s">
        <v>347</v>
      </c>
      <c r="C1382" t="s">
        <v>347</v>
      </c>
      <c r="D1382" t="s">
        <v>347</v>
      </c>
      <c r="E1382" t="s">
        <v>202</v>
      </c>
      <c r="F1382" t="s">
        <v>203</v>
      </c>
      <c r="G1382" s="105">
        <v>11</v>
      </c>
      <c r="H1382" t="s">
        <v>348</v>
      </c>
      <c r="I1382" t="s">
        <v>386</v>
      </c>
      <c r="J1382" t="s">
        <v>389</v>
      </c>
      <c r="K1382" s="105">
        <v>129</v>
      </c>
      <c r="L1382" s="106">
        <v>2.771000005304813E-2</v>
      </c>
      <c r="M1382" s="106">
        <v>2.8389999642968181E-2</v>
      </c>
      <c r="N1382" s="105">
        <v>247</v>
      </c>
      <c r="O1382" s="106">
        <v>1.864000037312508E-2</v>
      </c>
      <c r="P1382" s="106">
        <v>1.9060000777244571E-2</v>
      </c>
      <c r="Q1382" s="105">
        <v>4049</v>
      </c>
      <c r="R1382" s="106">
        <v>1.779999956488609E-2</v>
      </c>
      <c r="S1382" s="107">
        <v>1.8279999494552609E-2</v>
      </c>
    </row>
    <row r="1383" spans="1:19" x14ac:dyDescent="0.25">
      <c r="A1383" t="s">
        <v>331</v>
      </c>
      <c r="B1383" t="s">
        <v>347</v>
      </c>
      <c r="C1383" t="s">
        <v>347</v>
      </c>
      <c r="D1383" t="s">
        <v>347</v>
      </c>
      <c r="E1383" t="s">
        <v>202</v>
      </c>
      <c r="F1383" t="s">
        <v>203</v>
      </c>
      <c r="G1383" s="105">
        <v>11</v>
      </c>
      <c r="H1383" t="s">
        <v>348</v>
      </c>
      <c r="I1383" t="s">
        <v>386</v>
      </c>
      <c r="J1383" t="s">
        <v>86</v>
      </c>
      <c r="K1383" s="105">
        <v>111</v>
      </c>
      <c r="L1383" s="106">
        <v>2.3849999532103539E-2</v>
      </c>
      <c r="N1383" s="105">
        <v>287</v>
      </c>
      <c r="O1383" s="106">
        <v>2.1660000085830688E-2</v>
      </c>
      <c r="Q1383" s="105">
        <v>5972</v>
      </c>
      <c r="R1383" s="106">
        <v>2.6259999722242359E-2</v>
      </c>
      <c r="S1383" s="107"/>
    </row>
    <row r="1384" spans="1:19" x14ac:dyDescent="0.25">
      <c r="A1384" t="s">
        <v>331</v>
      </c>
      <c r="B1384" t="s">
        <v>347</v>
      </c>
      <c r="C1384" t="s">
        <v>347</v>
      </c>
      <c r="D1384" t="s">
        <v>347</v>
      </c>
      <c r="E1384" t="s">
        <v>202</v>
      </c>
      <c r="F1384" t="s">
        <v>203</v>
      </c>
      <c r="G1384" s="105">
        <v>11</v>
      </c>
      <c r="H1384" t="s">
        <v>348</v>
      </c>
      <c r="I1384" t="s">
        <v>386</v>
      </c>
      <c r="J1384" t="s">
        <v>84</v>
      </c>
      <c r="K1384" s="105">
        <v>4151</v>
      </c>
      <c r="L1384" s="106">
        <v>0.89173001050949097</v>
      </c>
      <c r="M1384" s="106">
        <v>0.9135100245475769</v>
      </c>
      <c r="N1384" s="105">
        <v>11553</v>
      </c>
      <c r="O1384" s="106">
        <v>0.87199002504348755</v>
      </c>
      <c r="P1384" s="106">
        <v>0.8913000226020813</v>
      </c>
      <c r="Q1384" s="105">
        <v>194064</v>
      </c>
      <c r="R1384" s="106">
        <v>0.85317999124526978</v>
      </c>
      <c r="S1384" s="107">
        <v>0.87619000673294067</v>
      </c>
    </row>
    <row r="1385" spans="1:19" x14ac:dyDescent="0.25">
      <c r="A1385" t="s">
        <v>331</v>
      </c>
      <c r="B1385" t="s">
        <v>347</v>
      </c>
      <c r="C1385" t="s">
        <v>347</v>
      </c>
      <c r="D1385" t="s">
        <v>347</v>
      </c>
      <c r="E1385" t="s">
        <v>202</v>
      </c>
      <c r="F1385" t="s">
        <v>203</v>
      </c>
      <c r="G1385">
        <v>11</v>
      </c>
      <c r="H1385" t="s">
        <v>348</v>
      </c>
      <c r="I1385" t="s">
        <v>419</v>
      </c>
      <c r="J1385" t="s">
        <v>390</v>
      </c>
      <c r="K1385">
        <v>1045</v>
      </c>
      <c r="L1385" s="106">
        <v>0.22449000179767609</v>
      </c>
      <c r="N1385">
        <v>3277</v>
      </c>
      <c r="O1385" s="106">
        <v>0.24733999371528631</v>
      </c>
      <c r="Q1385">
        <v>51290</v>
      </c>
      <c r="R1385" s="106">
        <v>0.22549000382423401</v>
      </c>
    </row>
    <row r="1386" spans="1:19" x14ac:dyDescent="0.25">
      <c r="A1386" t="s">
        <v>331</v>
      </c>
      <c r="B1386" t="s">
        <v>347</v>
      </c>
      <c r="C1386" t="s">
        <v>347</v>
      </c>
      <c r="D1386" t="s">
        <v>347</v>
      </c>
      <c r="E1386" t="s">
        <v>202</v>
      </c>
      <c r="F1386" t="s">
        <v>203</v>
      </c>
      <c r="G1386">
        <v>11</v>
      </c>
      <c r="H1386" t="s">
        <v>348</v>
      </c>
      <c r="I1386" t="s">
        <v>419</v>
      </c>
      <c r="J1386" t="s">
        <v>391</v>
      </c>
      <c r="K1386">
        <v>499</v>
      </c>
      <c r="L1386" s="106">
        <v>0.10719999670982359</v>
      </c>
      <c r="M1386" s="106">
        <v>0.13822999596595761</v>
      </c>
      <c r="N1386">
        <v>1242</v>
      </c>
      <c r="O1386" s="106">
        <v>9.3740001320838928E-2</v>
      </c>
      <c r="P1386" s="106">
        <v>0.12454999983310699</v>
      </c>
      <c r="Q1386">
        <v>26007</v>
      </c>
      <c r="R1386" s="106">
        <v>0.11433999985456469</v>
      </c>
      <c r="S1386" s="106">
        <v>0.1476300060749054</v>
      </c>
    </row>
    <row r="1387" spans="1:19" x14ac:dyDescent="0.25">
      <c r="A1387" t="s">
        <v>331</v>
      </c>
      <c r="B1387" t="s">
        <v>347</v>
      </c>
      <c r="C1387" t="s">
        <v>347</v>
      </c>
      <c r="D1387" t="s">
        <v>347</v>
      </c>
      <c r="E1387" t="s">
        <v>202</v>
      </c>
      <c r="F1387" t="s">
        <v>203</v>
      </c>
      <c r="G1387" s="105">
        <v>11</v>
      </c>
      <c r="H1387" t="s">
        <v>348</v>
      </c>
      <c r="I1387" t="s">
        <v>419</v>
      </c>
      <c r="J1387" t="s">
        <v>392</v>
      </c>
      <c r="K1387" s="105">
        <v>1425</v>
      </c>
      <c r="L1387" s="106">
        <v>0.30612000823020941</v>
      </c>
      <c r="M1387" s="106">
        <v>0.39473998546600342</v>
      </c>
      <c r="N1387" s="105">
        <v>3897</v>
      </c>
      <c r="O1387" s="106">
        <v>0.29414001107215881</v>
      </c>
      <c r="P1387" s="106">
        <v>0.39078998565673828</v>
      </c>
      <c r="Q1387" s="105">
        <v>69347</v>
      </c>
      <c r="R1387" s="106">
        <v>0.30487999320030212</v>
      </c>
      <c r="S1387" s="107">
        <v>0.39364001154899603</v>
      </c>
    </row>
    <row r="1388" spans="1:19" x14ac:dyDescent="0.25">
      <c r="A1388" t="s">
        <v>331</v>
      </c>
      <c r="B1388" t="s">
        <v>347</v>
      </c>
      <c r="C1388" t="s">
        <v>347</v>
      </c>
      <c r="D1388" t="s">
        <v>347</v>
      </c>
      <c r="E1388" t="s">
        <v>202</v>
      </c>
      <c r="F1388" t="s">
        <v>203</v>
      </c>
      <c r="G1388" s="105">
        <v>11</v>
      </c>
      <c r="H1388" t="s">
        <v>348</v>
      </c>
      <c r="I1388" t="s">
        <v>419</v>
      </c>
      <c r="J1388" t="s">
        <v>393</v>
      </c>
      <c r="K1388" s="105">
        <v>1390</v>
      </c>
      <c r="L1388" s="106">
        <v>0.29859998822212219</v>
      </c>
      <c r="M1388" s="106">
        <v>0.38503998517990112</v>
      </c>
      <c r="N1388" s="105">
        <v>4018</v>
      </c>
      <c r="O1388" s="106">
        <v>0.30327001214027399</v>
      </c>
      <c r="P1388" s="106">
        <v>0.40292999148368841</v>
      </c>
      <c r="Q1388" s="105">
        <v>66079</v>
      </c>
      <c r="R1388" s="106">
        <v>0.29050999879837042</v>
      </c>
      <c r="S1388" s="107">
        <v>0.37509000301361078</v>
      </c>
    </row>
    <row r="1389" spans="1:19" x14ac:dyDescent="0.25">
      <c r="A1389" t="s">
        <v>331</v>
      </c>
      <c r="B1389" t="s">
        <v>347</v>
      </c>
      <c r="C1389" t="s">
        <v>347</v>
      </c>
      <c r="D1389" t="s">
        <v>347</v>
      </c>
      <c r="E1389" t="s">
        <v>202</v>
      </c>
      <c r="F1389" t="s">
        <v>203</v>
      </c>
      <c r="G1389">
        <v>11</v>
      </c>
      <c r="H1389" t="s">
        <v>348</v>
      </c>
      <c r="I1389" t="s">
        <v>419</v>
      </c>
      <c r="J1389" t="s">
        <v>394</v>
      </c>
      <c r="K1389">
        <v>296</v>
      </c>
      <c r="L1389" s="106">
        <v>6.3589997589588165E-2</v>
      </c>
      <c r="M1389" s="106">
        <v>8.199000358581543E-2</v>
      </c>
      <c r="N1389">
        <v>815</v>
      </c>
      <c r="O1389" s="106">
        <v>6.1510000377893448E-2</v>
      </c>
      <c r="P1389" s="106">
        <v>8.1730000674724579E-2</v>
      </c>
      <c r="Q1389">
        <v>14736</v>
      </c>
      <c r="R1389" s="106">
        <v>6.4790003001689911E-2</v>
      </c>
      <c r="S1389" s="106">
        <v>8.3650000393390656E-2</v>
      </c>
    </row>
    <row r="1390" spans="1:19" x14ac:dyDescent="0.25">
      <c r="A1390" t="s">
        <v>331</v>
      </c>
      <c r="B1390" t="s">
        <v>347</v>
      </c>
      <c r="C1390" t="s">
        <v>347</v>
      </c>
      <c r="D1390" t="s">
        <v>347</v>
      </c>
      <c r="E1390" t="s">
        <v>202</v>
      </c>
      <c r="F1390" t="s">
        <v>203</v>
      </c>
      <c r="G1390">
        <v>11</v>
      </c>
      <c r="H1390" t="s">
        <v>348</v>
      </c>
      <c r="I1390" t="s">
        <v>439</v>
      </c>
      <c r="J1390" t="s">
        <v>440</v>
      </c>
      <c r="K1390">
        <v>1045</v>
      </c>
      <c r="L1390" s="106">
        <v>0.22449000179767609</v>
      </c>
      <c r="N1390">
        <v>3277</v>
      </c>
      <c r="O1390" s="106">
        <v>0.24733999371528631</v>
      </c>
      <c r="Q1390">
        <v>51290</v>
      </c>
      <c r="R1390" s="106">
        <v>0.22549000382423401</v>
      </c>
    </row>
    <row r="1391" spans="1:19" x14ac:dyDescent="0.25">
      <c r="A1391" t="s">
        <v>331</v>
      </c>
      <c r="B1391" t="s">
        <v>347</v>
      </c>
      <c r="C1391" t="s">
        <v>347</v>
      </c>
      <c r="D1391" t="s">
        <v>347</v>
      </c>
      <c r="E1391" t="s">
        <v>202</v>
      </c>
      <c r="F1391" t="s">
        <v>203</v>
      </c>
      <c r="G1391" s="105">
        <v>11</v>
      </c>
      <c r="H1391" t="s">
        <v>348</v>
      </c>
      <c r="I1391" t="s">
        <v>439</v>
      </c>
      <c r="J1391" t="s">
        <v>442</v>
      </c>
      <c r="K1391" s="105">
        <v>3610</v>
      </c>
      <c r="L1391" s="106">
        <v>0.77551001310348511</v>
      </c>
      <c r="M1391" s="106">
        <v>1</v>
      </c>
      <c r="N1391" s="105">
        <v>9972</v>
      </c>
      <c r="O1391" s="106">
        <v>0.75265997648239136</v>
      </c>
      <c r="P1391" s="106">
        <v>1</v>
      </c>
      <c r="Q1391" s="105">
        <v>176169</v>
      </c>
      <c r="R1391" s="106">
        <v>0.77451002597808838</v>
      </c>
      <c r="S1391" s="107">
        <v>1</v>
      </c>
    </row>
    <row r="1392" spans="1:19" x14ac:dyDescent="0.25">
      <c r="A1392" t="s">
        <v>331</v>
      </c>
      <c r="B1392" t="s">
        <v>347</v>
      </c>
      <c r="C1392" t="s">
        <v>347</v>
      </c>
      <c r="D1392" t="s">
        <v>347</v>
      </c>
      <c r="E1392" t="s">
        <v>202</v>
      </c>
      <c r="F1392" t="s">
        <v>203</v>
      </c>
      <c r="G1392" s="105">
        <v>11</v>
      </c>
      <c r="H1392" t="s">
        <v>348</v>
      </c>
      <c r="I1392" t="s">
        <v>395</v>
      </c>
      <c r="J1392" t="s">
        <v>396</v>
      </c>
      <c r="K1392" s="105">
        <v>4622</v>
      </c>
      <c r="L1392" s="106">
        <v>0.99291002750396729</v>
      </c>
      <c r="N1392" s="105">
        <v>13157</v>
      </c>
      <c r="O1392" s="106">
        <v>0.99305999279022217</v>
      </c>
      <c r="Q1392" s="105">
        <v>225832</v>
      </c>
      <c r="R1392" s="106">
        <v>0.99285000562667847</v>
      </c>
      <c r="S1392" s="107"/>
    </row>
    <row r="1393" spans="1:19" x14ac:dyDescent="0.25">
      <c r="A1393" t="s">
        <v>331</v>
      </c>
      <c r="B1393" t="s">
        <v>347</v>
      </c>
      <c r="C1393" t="s">
        <v>347</v>
      </c>
      <c r="D1393" t="s">
        <v>347</v>
      </c>
      <c r="E1393" t="s">
        <v>202</v>
      </c>
      <c r="F1393" t="s">
        <v>203</v>
      </c>
      <c r="G1393">
        <v>11</v>
      </c>
      <c r="H1393" t="s">
        <v>348</v>
      </c>
      <c r="I1393" t="s">
        <v>395</v>
      </c>
      <c r="J1393" t="s">
        <v>397</v>
      </c>
      <c r="K1393">
        <v>33</v>
      </c>
      <c r="L1393" s="106">
        <v>7.089999970048666E-3</v>
      </c>
      <c r="N1393">
        <v>92</v>
      </c>
      <c r="O1393" s="106">
        <v>6.9400002248585224E-3</v>
      </c>
      <c r="Q1393">
        <v>1627</v>
      </c>
      <c r="R1393" s="106">
        <v>7.1499999612569809E-3</v>
      </c>
    </row>
    <row r="1394" spans="1:19" x14ac:dyDescent="0.25">
      <c r="A1394" t="s">
        <v>331</v>
      </c>
      <c r="B1394" t="s">
        <v>347</v>
      </c>
      <c r="C1394" t="s">
        <v>347</v>
      </c>
      <c r="D1394" t="s">
        <v>347</v>
      </c>
      <c r="E1394" t="s">
        <v>202</v>
      </c>
      <c r="F1394" t="s">
        <v>203</v>
      </c>
      <c r="G1394" s="105">
        <v>11</v>
      </c>
      <c r="H1394" t="s">
        <v>348</v>
      </c>
      <c r="I1394" t="s">
        <v>398</v>
      </c>
      <c r="J1394" t="s">
        <v>399</v>
      </c>
      <c r="K1394" s="105">
        <v>366</v>
      </c>
      <c r="L1394" s="106">
        <v>7.8630000352859497E-2</v>
      </c>
      <c r="N1394" s="105">
        <v>735</v>
      </c>
      <c r="O1394" s="106">
        <v>5.5479999631643302E-2</v>
      </c>
      <c r="Q1394" s="105">
        <v>32785</v>
      </c>
      <c r="R1394" s="106">
        <v>0.14414000511169431</v>
      </c>
      <c r="S1394" s="107"/>
    </row>
    <row r="1395" spans="1:19" x14ac:dyDescent="0.25">
      <c r="A1395" t="s">
        <v>331</v>
      </c>
      <c r="B1395" t="s">
        <v>347</v>
      </c>
      <c r="C1395" t="s">
        <v>347</v>
      </c>
      <c r="D1395" t="s">
        <v>347</v>
      </c>
      <c r="E1395" t="s">
        <v>202</v>
      </c>
      <c r="F1395" t="s">
        <v>203</v>
      </c>
      <c r="G1395" s="105">
        <v>11</v>
      </c>
      <c r="H1395" t="s">
        <v>348</v>
      </c>
      <c r="I1395" t="s">
        <v>398</v>
      </c>
      <c r="J1395" t="s">
        <v>41</v>
      </c>
      <c r="K1395" s="105">
        <v>717</v>
      </c>
      <c r="L1395" s="106">
        <v>0.15402999520301819</v>
      </c>
      <c r="N1395" s="105">
        <v>1955</v>
      </c>
      <c r="O1395" s="106">
        <v>0.1475600004196167</v>
      </c>
      <c r="Q1395" s="105">
        <v>40324</v>
      </c>
      <c r="R1395" s="106">
        <v>0.177279993891716</v>
      </c>
      <c r="S1395" s="107"/>
    </row>
    <row r="1396" spans="1:19" x14ac:dyDescent="0.25">
      <c r="A1396" t="s">
        <v>331</v>
      </c>
      <c r="B1396" t="s">
        <v>347</v>
      </c>
      <c r="C1396" t="s">
        <v>347</v>
      </c>
      <c r="D1396" t="s">
        <v>347</v>
      </c>
      <c r="E1396" t="s">
        <v>202</v>
      </c>
      <c r="F1396" t="s">
        <v>203</v>
      </c>
      <c r="G1396">
        <v>11</v>
      </c>
      <c r="H1396" t="s">
        <v>348</v>
      </c>
      <c r="I1396" t="s">
        <v>398</v>
      </c>
      <c r="J1396" t="s">
        <v>40</v>
      </c>
      <c r="K1396">
        <v>929</v>
      </c>
      <c r="L1396" s="106">
        <v>0.1995700001716614</v>
      </c>
      <c r="N1396">
        <v>2712</v>
      </c>
      <c r="O1396" s="106">
        <v>0.20468999445438391</v>
      </c>
      <c r="Q1396">
        <v>47952</v>
      </c>
      <c r="R1396" s="106">
        <v>0.21082000434398651</v>
      </c>
    </row>
    <row r="1397" spans="1:19" x14ac:dyDescent="0.25">
      <c r="A1397" t="s">
        <v>331</v>
      </c>
      <c r="B1397" t="s">
        <v>347</v>
      </c>
      <c r="C1397" t="s">
        <v>347</v>
      </c>
      <c r="D1397" t="s">
        <v>347</v>
      </c>
      <c r="E1397" t="s">
        <v>202</v>
      </c>
      <c r="F1397" t="s">
        <v>203</v>
      </c>
      <c r="G1397" s="105">
        <v>11</v>
      </c>
      <c r="H1397" t="s">
        <v>348</v>
      </c>
      <c r="I1397" t="s">
        <v>398</v>
      </c>
      <c r="J1397" t="s">
        <v>39</v>
      </c>
      <c r="K1397" s="105">
        <v>1198</v>
      </c>
      <c r="L1397" s="106">
        <v>0.25736001133918762</v>
      </c>
      <c r="N1397" s="105">
        <v>3320</v>
      </c>
      <c r="O1397" s="106">
        <v>0.25058001279830933</v>
      </c>
      <c r="Q1397" s="105">
        <v>51770</v>
      </c>
      <c r="R1397" s="106">
        <v>0.22759999334812159</v>
      </c>
      <c r="S1397" s="107"/>
    </row>
    <row r="1398" spans="1:19" x14ac:dyDescent="0.25">
      <c r="A1398" t="s">
        <v>331</v>
      </c>
      <c r="B1398" t="s">
        <v>347</v>
      </c>
      <c r="C1398" t="s">
        <v>347</v>
      </c>
      <c r="D1398" t="s">
        <v>347</v>
      </c>
      <c r="E1398" t="s">
        <v>202</v>
      </c>
      <c r="F1398" t="s">
        <v>203</v>
      </c>
      <c r="G1398" s="105">
        <v>11</v>
      </c>
      <c r="H1398" t="s">
        <v>348</v>
      </c>
      <c r="I1398" t="s">
        <v>398</v>
      </c>
      <c r="J1398" t="s">
        <v>400</v>
      </c>
      <c r="K1398" s="105">
        <v>1445</v>
      </c>
      <c r="L1398" s="106">
        <v>0.31042000651359558</v>
      </c>
      <c r="N1398" s="105">
        <v>4527</v>
      </c>
      <c r="O1398" s="106">
        <v>0.34169000387191772</v>
      </c>
      <c r="Q1398" s="105">
        <v>54628</v>
      </c>
      <c r="R1398" s="106">
        <v>0.24017000198364261</v>
      </c>
      <c r="S1398" s="107"/>
    </row>
    <row r="1399" spans="1:19" x14ac:dyDescent="0.25">
      <c r="A1399" t="s">
        <v>331</v>
      </c>
      <c r="B1399" t="s">
        <v>347</v>
      </c>
      <c r="C1399" t="s">
        <v>347</v>
      </c>
      <c r="D1399" t="s">
        <v>347</v>
      </c>
      <c r="E1399" t="s">
        <v>202</v>
      </c>
      <c r="F1399" t="s">
        <v>203</v>
      </c>
      <c r="G1399" s="105">
        <v>11</v>
      </c>
      <c r="H1399" t="s">
        <v>348</v>
      </c>
      <c r="I1399" t="s">
        <v>422</v>
      </c>
      <c r="J1399" t="s">
        <v>429</v>
      </c>
      <c r="K1399" s="105">
        <v>892</v>
      </c>
      <c r="L1399" s="106">
        <v>0.19162000715732569</v>
      </c>
      <c r="N1399" s="105">
        <v>3200</v>
      </c>
      <c r="O1399" s="106">
        <v>0.24153000116348269</v>
      </c>
      <c r="Q1399" s="105">
        <v>80101</v>
      </c>
      <c r="R1399" s="106">
        <v>0.3521600067615509</v>
      </c>
      <c r="S1399" s="107"/>
    </row>
    <row r="1400" spans="1:19" x14ac:dyDescent="0.25">
      <c r="A1400" t="s">
        <v>331</v>
      </c>
      <c r="B1400" t="s">
        <v>347</v>
      </c>
      <c r="C1400" t="s">
        <v>347</v>
      </c>
      <c r="D1400" t="s">
        <v>347</v>
      </c>
      <c r="E1400" t="s">
        <v>202</v>
      </c>
      <c r="F1400" t="s">
        <v>203</v>
      </c>
      <c r="G1400" s="105">
        <v>11</v>
      </c>
      <c r="H1400" t="s">
        <v>348</v>
      </c>
      <c r="I1400" t="s">
        <v>422</v>
      </c>
      <c r="J1400" t="s">
        <v>423</v>
      </c>
      <c r="K1400" s="105">
        <v>3180</v>
      </c>
      <c r="L1400" s="106">
        <v>0.68313997983932495</v>
      </c>
      <c r="M1400" s="106">
        <v>0.8450700044631958</v>
      </c>
      <c r="N1400" s="105">
        <v>8212</v>
      </c>
      <c r="O1400" s="106">
        <v>0.6198199987411499</v>
      </c>
      <c r="P1400" s="106">
        <v>0.81720000505447388</v>
      </c>
      <c r="Q1400" s="105">
        <v>119646</v>
      </c>
      <c r="R1400" s="106">
        <v>0.52600997686386108</v>
      </c>
      <c r="S1400" s="107">
        <v>0.81194001436233521</v>
      </c>
    </row>
    <row r="1401" spans="1:19" x14ac:dyDescent="0.25">
      <c r="A1401" t="s">
        <v>331</v>
      </c>
      <c r="B1401" t="s">
        <v>347</v>
      </c>
      <c r="C1401" t="s">
        <v>347</v>
      </c>
      <c r="D1401" t="s">
        <v>347</v>
      </c>
      <c r="E1401" t="s">
        <v>202</v>
      </c>
      <c r="F1401" t="s">
        <v>203</v>
      </c>
      <c r="G1401">
        <v>11</v>
      </c>
      <c r="H1401" t="s">
        <v>348</v>
      </c>
      <c r="I1401" t="s">
        <v>422</v>
      </c>
      <c r="J1401" t="s">
        <v>424</v>
      </c>
      <c r="K1401">
        <v>340</v>
      </c>
      <c r="L1401" s="106">
        <v>7.3040001094341278E-2</v>
      </c>
      <c r="M1401" s="106">
        <v>9.035000205039978E-2</v>
      </c>
      <c r="N1401">
        <v>1040</v>
      </c>
      <c r="O1401" s="106">
        <v>7.850000262260437E-2</v>
      </c>
      <c r="P1401" s="106">
        <v>0.10349000245332721</v>
      </c>
      <c r="Q1401">
        <v>17180</v>
      </c>
      <c r="R1401" s="106">
        <v>7.5530000030994415E-2</v>
      </c>
      <c r="S1401" s="106">
        <v>0.11659000068902969</v>
      </c>
    </row>
    <row r="1402" spans="1:19" x14ac:dyDescent="0.25">
      <c r="A1402" t="s">
        <v>331</v>
      </c>
      <c r="B1402" t="s">
        <v>347</v>
      </c>
      <c r="C1402" t="s">
        <v>347</v>
      </c>
      <c r="D1402" t="s">
        <v>347</v>
      </c>
      <c r="E1402" t="s">
        <v>202</v>
      </c>
      <c r="F1402" t="s">
        <v>203</v>
      </c>
      <c r="G1402" s="105">
        <v>11</v>
      </c>
      <c r="H1402" t="s">
        <v>348</v>
      </c>
      <c r="I1402" t="s">
        <v>422</v>
      </c>
      <c r="J1402" t="s">
        <v>425</v>
      </c>
      <c r="K1402" s="105">
        <v>143</v>
      </c>
      <c r="L1402" s="106">
        <v>3.0719999223947528E-2</v>
      </c>
      <c r="M1402" s="106">
        <v>3.7999998778104782E-2</v>
      </c>
      <c r="N1402" s="105">
        <v>432</v>
      </c>
      <c r="O1402" s="106">
        <v>3.2609999179840088E-2</v>
      </c>
      <c r="P1402" s="106">
        <v>4.2989999055862427E-2</v>
      </c>
      <c r="Q1402" s="105">
        <v>6082</v>
      </c>
      <c r="R1402" s="106">
        <v>2.6739999651908871E-2</v>
      </c>
      <c r="S1402" s="107">
        <v>4.1269998997449868E-2</v>
      </c>
    </row>
    <row r="1403" spans="1:19" x14ac:dyDescent="0.25">
      <c r="A1403" t="s">
        <v>331</v>
      </c>
      <c r="B1403" t="s">
        <v>347</v>
      </c>
      <c r="C1403" t="s">
        <v>347</v>
      </c>
      <c r="D1403" t="s">
        <v>347</v>
      </c>
      <c r="E1403" t="s">
        <v>202</v>
      </c>
      <c r="F1403" t="s">
        <v>203</v>
      </c>
      <c r="G1403" s="105">
        <v>11</v>
      </c>
      <c r="H1403" t="s">
        <v>348</v>
      </c>
      <c r="I1403" t="s">
        <v>422</v>
      </c>
      <c r="J1403" t="s">
        <v>426</v>
      </c>
      <c r="K1403" s="105">
        <v>81</v>
      </c>
      <c r="L1403" s="106">
        <v>1.740000024437904E-2</v>
      </c>
      <c r="M1403" s="106">
        <v>2.1530000492930409E-2</v>
      </c>
      <c r="N1403" s="105">
        <v>281</v>
      </c>
      <c r="O1403" s="106">
        <v>2.120999991893768E-2</v>
      </c>
      <c r="P1403" s="106">
        <v>2.7960000559687611E-2</v>
      </c>
      <c r="Q1403" s="105">
        <v>3672</v>
      </c>
      <c r="R1403" s="106">
        <v>1.6140000894665722E-2</v>
      </c>
      <c r="S1403" s="107">
        <v>2.491999976336956E-2</v>
      </c>
    </row>
    <row r="1404" spans="1:19" x14ac:dyDescent="0.25">
      <c r="A1404" t="s">
        <v>331</v>
      </c>
      <c r="B1404" t="s">
        <v>347</v>
      </c>
      <c r="C1404" t="s">
        <v>347</v>
      </c>
      <c r="D1404" t="s">
        <v>347</v>
      </c>
      <c r="E1404" t="s">
        <v>202</v>
      </c>
      <c r="F1404" t="s">
        <v>203</v>
      </c>
      <c r="G1404" s="105">
        <v>11</v>
      </c>
      <c r="H1404" t="s">
        <v>348</v>
      </c>
      <c r="I1404" t="s">
        <v>422</v>
      </c>
      <c r="J1404" t="s">
        <v>427</v>
      </c>
      <c r="K1404" s="105">
        <v>19</v>
      </c>
      <c r="L1404" s="106">
        <v>4.0799998678267002E-3</v>
      </c>
      <c r="M1404" s="106">
        <v>5.0499998033046722E-3</v>
      </c>
      <c r="N1404" s="105">
        <v>84</v>
      </c>
      <c r="O1404" s="106">
        <v>6.3399998471140862E-3</v>
      </c>
      <c r="P1404" s="106">
        <v>8.3600003272294998E-3</v>
      </c>
      <c r="Q1404" s="105">
        <v>766</v>
      </c>
      <c r="R1404" s="106">
        <v>3.3700000494718552E-3</v>
      </c>
      <c r="S1404" s="107">
        <v>5.2000000141561031E-3</v>
      </c>
    </row>
    <row r="1405" spans="1:19" x14ac:dyDescent="0.25">
      <c r="A1405" t="s">
        <v>331</v>
      </c>
      <c r="B1405" t="s">
        <v>347</v>
      </c>
      <c r="C1405" t="s">
        <v>347</v>
      </c>
      <c r="D1405" t="s">
        <v>347</v>
      </c>
      <c r="E1405" t="s">
        <v>202</v>
      </c>
      <c r="F1405" t="s">
        <v>203</v>
      </c>
      <c r="G1405">
        <v>11</v>
      </c>
      <c r="H1405" t="s">
        <v>348</v>
      </c>
      <c r="I1405" t="s">
        <v>422</v>
      </c>
      <c r="J1405" t="s">
        <v>428</v>
      </c>
      <c r="K1405">
        <v>0</v>
      </c>
      <c r="L1405" s="106">
        <v>0</v>
      </c>
      <c r="M1405" s="106">
        <v>0</v>
      </c>
      <c r="N1405">
        <v>0</v>
      </c>
      <c r="O1405" s="106">
        <v>0</v>
      </c>
      <c r="P1405" s="106">
        <v>0</v>
      </c>
      <c r="Q1405">
        <v>12</v>
      </c>
      <c r="R1405" s="106">
        <v>4.9999998736893758E-5</v>
      </c>
      <c r="S1405" s="106">
        <v>7.9999997979030013E-5</v>
      </c>
    </row>
    <row r="1406" spans="1:19" x14ac:dyDescent="0.25">
      <c r="A1406" t="s">
        <v>331</v>
      </c>
      <c r="B1406" t="s">
        <v>347</v>
      </c>
      <c r="C1406" t="s">
        <v>347</v>
      </c>
      <c r="D1406" t="s">
        <v>347</v>
      </c>
      <c r="E1406" t="s">
        <v>202</v>
      </c>
      <c r="F1406" t="s">
        <v>203</v>
      </c>
      <c r="G1406">
        <v>11</v>
      </c>
      <c r="H1406" t="s">
        <v>348</v>
      </c>
      <c r="I1406" t="s">
        <v>430</v>
      </c>
      <c r="J1406" t="s">
        <v>434</v>
      </c>
      <c r="K1406">
        <v>86</v>
      </c>
      <c r="L1406" s="106">
        <v>1.8470000475645069E-2</v>
      </c>
      <c r="M1406" s="106">
        <v>1.917999982833862E-2</v>
      </c>
      <c r="N1406">
        <v>262</v>
      </c>
      <c r="O1406" s="106">
        <v>1.978000067174435E-2</v>
      </c>
      <c r="P1406" s="106">
        <v>2.0390000194311138E-2</v>
      </c>
      <c r="Q1406">
        <v>4987</v>
      </c>
      <c r="R1406" s="106">
        <v>2.1919999271631241E-2</v>
      </c>
      <c r="S1406" s="106">
        <v>2.2490000352263451E-2</v>
      </c>
    </row>
    <row r="1407" spans="1:19" x14ac:dyDescent="0.25">
      <c r="A1407" t="s">
        <v>331</v>
      </c>
      <c r="B1407" t="s">
        <v>347</v>
      </c>
      <c r="C1407" t="s">
        <v>347</v>
      </c>
      <c r="D1407" t="s">
        <v>347</v>
      </c>
      <c r="E1407" t="s">
        <v>202</v>
      </c>
      <c r="F1407" t="s">
        <v>203</v>
      </c>
      <c r="G1407" s="105">
        <v>11</v>
      </c>
      <c r="H1407" t="s">
        <v>348</v>
      </c>
      <c r="I1407" t="s">
        <v>430</v>
      </c>
      <c r="J1407" t="s">
        <v>432</v>
      </c>
      <c r="K1407" s="105">
        <v>458</v>
      </c>
      <c r="L1407" s="106">
        <v>9.8389998078346252E-2</v>
      </c>
      <c r="M1407" s="106">
        <v>0.1021400019526482</v>
      </c>
      <c r="N1407" s="105">
        <v>1220</v>
      </c>
      <c r="O1407" s="106">
        <v>9.2079997062683105E-2</v>
      </c>
      <c r="P1407" s="106">
        <v>9.4949997961521149E-2</v>
      </c>
      <c r="Q1407" s="105">
        <v>18498</v>
      </c>
      <c r="R1407" s="106">
        <v>8.1320002675056458E-2</v>
      </c>
      <c r="S1407" s="107">
        <v>8.343999832868576E-2</v>
      </c>
    </row>
    <row r="1408" spans="1:19" x14ac:dyDescent="0.25">
      <c r="A1408" t="s">
        <v>331</v>
      </c>
      <c r="B1408" t="s">
        <v>347</v>
      </c>
      <c r="C1408" t="s">
        <v>347</v>
      </c>
      <c r="D1408" t="s">
        <v>347</v>
      </c>
      <c r="E1408" t="s">
        <v>202</v>
      </c>
      <c r="F1408" t="s">
        <v>203</v>
      </c>
      <c r="G1408" s="105">
        <v>11</v>
      </c>
      <c r="H1408" t="s">
        <v>348</v>
      </c>
      <c r="I1408" t="s">
        <v>430</v>
      </c>
      <c r="J1408" t="s">
        <v>435</v>
      </c>
      <c r="K1408" s="105">
        <v>8</v>
      </c>
      <c r="L1408" s="106">
        <v>1.7199999419972301E-3</v>
      </c>
      <c r="M1408" s="106">
        <v>1.780000049620867E-3</v>
      </c>
      <c r="N1408" s="105">
        <v>37</v>
      </c>
      <c r="O1408" s="106">
        <v>2.79000005684793E-3</v>
      </c>
      <c r="P1408" s="106">
        <v>2.8800000436604019E-3</v>
      </c>
      <c r="Q1408" s="105">
        <v>391</v>
      </c>
      <c r="R1408" s="106">
        <v>1.7199999419972301E-3</v>
      </c>
      <c r="S1408" s="107">
        <v>1.760000013746321E-3</v>
      </c>
    </row>
    <row r="1409" spans="1:19" x14ac:dyDescent="0.25">
      <c r="A1409" t="s">
        <v>331</v>
      </c>
      <c r="B1409" t="s">
        <v>347</v>
      </c>
      <c r="C1409" t="s">
        <v>347</v>
      </c>
      <c r="D1409" t="s">
        <v>347</v>
      </c>
      <c r="E1409" t="s">
        <v>202</v>
      </c>
      <c r="F1409" t="s">
        <v>203</v>
      </c>
      <c r="G1409" s="105">
        <v>11</v>
      </c>
      <c r="H1409" t="s">
        <v>348</v>
      </c>
      <c r="I1409" t="s">
        <v>430</v>
      </c>
      <c r="J1409" t="s">
        <v>436</v>
      </c>
      <c r="K1409" s="105">
        <v>61</v>
      </c>
      <c r="L1409" s="106">
        <v>1.310000009834766E-2</v>
      </c>
      <c r="M1409" s="106">
        <v>1.360000018030405E-2</v>
      </c>
      <c r="N1409" s="105">
        <v>177</v>
      </c>
      <c r="O1409" s="106">
        <v>1.3360000215470791E-2</v>
      </c>
      <c r="P1409" s="106">
        <v>1.377999968826771E-2</v>
      </c>
      <c r="Q1409" s="105">
        <v>6784</v>
      </c>
      <c r="R1409" s="106">
        <v>2.9829999431967739E-2</v>
      </c>
      <c r="S1409" s="107">
        <v>3.060000017285347E-2</v>
      </c>
    </row>
    <row r="1410" spans="1:19" x14ac:dyDescent="0.25">
      <c r="A1410" t="s">
        <v>331</v>
      </c>
      <c r="B1410" t="s">
        <v>347</v>
      </c>
      <c r="C1410" t="s">
        <v>347</v>
      </c>
      <c r="D1410" t="s">
        <v>347</v>
      </c>
      <c r="E1410" t="s">
        <v>202</v>
      </c>
      <c r="F1410" t="s">
        <v>203</v>
      </c>
      <c r="G1410" s="105">
        <v>11</v>
      </c>
      <c r="H1410" t="s">
        <v>348</v>
      </c>
      <c r="I1410" t="s">
        <v>430</v>
      </c>
      <c r="J1410" t="s">
        <v>431</v>
      </c>
      <c r="K1410" s="105">
        <v>1465</v>
      </c>
      <c r="L1410" s="106">
        <v>0.31472000479698181</v>
      </c>
      <c r="M1410" s="106">
        <v>0.32671999931335449</v>
      </c>
      <c r="N1410" s="105">
        <v>4213</v>
      </c>
      <c r="O1410" s="106">
        <v>0.3179900050163269</v>
      </c>
      <c r="P1410" s="106">
        <v>0.32789000868797302</v>
      </c>
      <c r="Q1410" s="105">
        <v>77035</v>
      </c>
      <c r="R1410" s="106">
        <v>0.33867999911308289</v>
      </c>
      <c r="S1410" s="107">
        <v>0.3474699854850769</v>
      </c>
    </row>
    <row r="1411" spans="1:19" x14ac:dyDescent="0.25">
      <c r="A1411" t="s">
        <v>331</v>
      </c>
      <c r="B1411" t="s">
        <v>347</v>
      </c>
      <c r="C1411" t="s">
        <v>347</v>
      </c>
      <c r="D1411" t="s">
        <v>347</v>
      </c>
      <c r="E1411" t="s">
        <v>202</v>
      </c>
      <c r="F1411" t="s">
        <v>203</v>
      </c>
      <c r="G1411">
        <v>11</v>
      </c>
      <c r="H1411" t="s">
        <v>348</v>
      </c>
      <c r="I1411" t="s">
        <v>430</v>
      </c>
      <c r="J1411" t="s">
        <v>502</v>
      </c>
      <c r="K1411">
        <v>2406</v>
      </c>
      <c r="L1411" s="106">
        <v>0.51686000823974609</v>
      </c>
      <c r="M1411" s="106">
        <v>0.53657001256942749</v>
      </c>
      <c r="N1411">
        <v>6940</v>
      </c>
      <c r="O1411" s="106">
        <v>0.52381002902984619</v>
      </c>
      <c r="P1411" s="106">
        <v>0.54012000560760498</v>
      </c>
      <c r="Q1411">
        <v>114008</v>
      </c>
      <c r="R1411" s="106">
        <v>0.5012199878692627</v>
      </c>
      <c r="S1411" s="106">
        <v>0.51424002647399902</v>
      </c>
    </row>
    <row r="1412" spans="1:19" x14ac:dyDescent="0.25">
      <c r="A1412" t="s">
        <v>331</v>
      </c>
      <c r="B1412" t="s">
        <v>347</v>
      </c>
      <c r="C1412" t="s">
        <v>347</v>
      </c>
      <c r="D1412" t="s">
        <v>347</v>
      </c>
      <c r="E1412" t="s">
        <v>202</v>
      </c>
      <c r="F1412" t="s">
        <v>203</v>
      </c>
      <c r="G1412" s="105">
        <v>11</v>
      </c>
      <c r="H1412" t="s">
        <v>348</v>
      </c>
      <c r="I1412" t="s">
        <v>430</v>
      </c>
      <c r="J1412" t="s">
        <v>86</v>
      </c>
      <c r="K1412" s="105">
        <v>171</v>
      </c>
      <c r="L1412" s="106">
        <v>3.6729998886585243E-2</v>
      </c>
      <c r="N1412" s="105">
        <v>400</v>
      </c>
      <c r="O1412" s="106">
        <v>3.0190000310540199E-2</v>
      </c>
      <c r="Q1412" s="105">
        <v>5756</v>
      </c>
      <c r="R1412" s="106">
        <v>2.5310000404715541E-2</v>
      </c>
      <c r="S1412" s="107"/>
    </row>
    <row r="1413" spans="1:19" x14ac:dyDescent="0.25">
      <c r="A1413" t="s">
        <v>331</v>
      </c>
      <c r="B1413" t="s">
        <v>347</v>
      </c>
      <c r="C1413" t="s">
        <v>347</v>
      </c>
      <c r="D1413" t="s">
        <v>347</v>
      </c>
      <c r="E1413" t="s">
        <v>202</v>
      </c>
      <c r="F1413" t="s">
        <v>203</v>
      </c>
      <c r="G1413" s="105">
        <v>11</v>
      </c>
      <c r="H1413" t="s">
        <v>348</v>
      </c>
      <c r="I1413" t="s">
        <v>401</v>
      </c>
      <c r="J1413" t="s">
        <v>405</v>
      </c>
      <c r="K1413" s="105">
        <v>3498</v>
      </c>
      <c r="L1413" s="106">
        <v>0.75145000219345093</v>
      </c>
      <c r="M1413" s="106">
        <v>0.79193997383117676</v>
      </c>
      <c r="N1413" s="105">
        <v>10024</v>
      </c>
      <c r="O1413" s="106">
        <v>0.75659000873565674</v>
      </c>
      <c r="P1413" s="106">
        <v>0.78867000341415405</v>
      </c>
      <c r="Q1413" s="105">
        <v>171311</v>
      </c>
      <c r="R1413" s="106">
        <v>0.75314998626708984</v>
      </c>
      <c r="S1413" s="107">
        <v>0.77806001901626587</v>
      </c>
    </row>
    <row r="1414" spans="1:19" x14ac:dyDescent="0.25">
      <c r="A1414" t="s">
        <v>331</v>
      </c>
      <c r="B1414" t="s">
        <v>347</v>
      </c>
      <c r="C1414" t="s">
        <v>347</v>
      </c>
      <c r="D1414" t="s">
        <v>347</v>
      </c>
      <c r="E1414" t="s">
        <v>202</v>
      </c>
      <c r="F1414" t="s">
        <v>203</v>
      </c>
      <c r="G1414">
        <v>11</v>
      </c>
      <c r="H1414" t="s">
        <v>348</v>
      </c>
      <c r="I1414" t="s">
        <v>401</v>
      </c>
      <c r="J1414" t="s">
        <v>412</v>
      </c>
      <c r="K1414">
        <v>440</v>
      </c>
      <c r="L1414" s="106">
        <v>9.4520002603530884E-2</v>
      </c>
      <c r="M1414" s="106">
        <v>9.9619999527931213E-2</v>
      </c>
      <c r="N1414">
        <v>1243</v>
      </c>
      <c r="O1414" s="106">
        <v>9.3819998204708099E-2</v>
      </c>
      <c r="P1414" s="106">
        <v>9.7800001502037048E-2</v>
      </c>
      <c r="Q1414">
        <v>22313</v>
      </c>
      <c r="R1414" s="106">
        <v>9.8099999129772186E-2</v>
      </c>
      <c r="S1414" s="106">
        <v>0.10134000331163411</v>
      </c>
    </row>
    <row r="1415" spans="1:19" x14ac:dyDescent="0.25">
      <c r="A1415" t="s">
        <v>331</v>
      </c>
      <c r="B1415" t="s">
        <v>347</v>
      </c>
      <c r="C1415" t="s">
        <v>347</v>
      </c>
      <c r="D1415" t="s">
        <v>347</v>
      </c>
      <c r="E1415" t="s">
        <v>202</v>
      </c>
      <c r="F1415" t="s">
        <v>203</v>
      </c>
      <c r="G1415" s="105">
        <v>11</v>
      </c>
      <c r="H1415" t="s">
        <v>348</v>
      </c>
      <c r="I1415" t="s">
        <v>401</v>
      </c>
      <c r="J1415" t="s">
        <v>413</v>
      </c>
      <c r="K1415" s="105">
        <v>279</v>
      </c>
      <c r="L1415" s="106">
        <v>5.9939999133348458E-2</v>
      </c>
      <c r="M1415" s="106">
        <v>6.3170000910758972E-2</v>
      </c>
      <c r="N1415" s="105">
        <v>843</v>
      </c>
      <c r="O1415" s="106">
        <v>6.3629999756813049E-2</v>
      </c>
      <c r="P1415" s="106">
        <v>6.6330000758171082E-2</v>
      </c>
      <c r="Q1415" s="105">
        <v>15680</v>
      </c>
      <c r="R1415" s="106">
        <v>6.8939998745918274E-2</v>
      </c>
      <c r="S1415" s="107">
        <v>7.1220003068447113E-2</v>
      </c>
    </row>
    <row r="1416" spans="1:19" x14ac:dyDescent="0.25">
      <c r="A1416" t="s">
        <v>331</v>
      </c>
      <c r="B1416" t="s">
        <v>347</v>
      </c>
      <c r="C1416" t="s">
        <v>347</v>
      </c>
      <c r="D1416" t="s">
        <v>347</v>
      </c>
      <c r="E1416" t="s">
        <v>202</v>
      </c>
      <c r="F1416" t="s">
        <v>203</v>
      </c>
      <c r="G1416" s="105">
        <v>11</v>
      </c>
      <c r="H1416" t="s">
        <v>348</v>
      </c>
      <c r="I1416" t="s">
        <v>401</v>
      </c>
      <c r="J1416" t="s">
        <v>441</v>
      </c>
      <c r="K1416" s="105">
        <v>238</v>
      </c>
      <c r="L1416" s="106">
        <v>5.1130000501871109E-2</v>
      </c>
      <c r="N1416" s="105">
        <v>539</v>
      </c>
      <c r="O1416" s="106">
        <v>4.0679998695850372E-2</v>
      </c>
      <c r="Q1416" s="105">
        <v>7283</v>
      </c>
      <c r="R1416" s="106">
        <v>3.2019998878240592E-2</v>
      </c>
      <c r="S1416" s="107"/>
    </row>
    <row r="1417" spans="1:19" x14ac:dyDescent="0.25">
      <c r="A1417" t="s">
        <v>331</v>
      </c>
      <c r="B1417" t="s">
        <v>347</v>
      </c>
      <c r="C1417" t="s">
        <v>347</v>
      </c>
      <c r="D1417" t="s">
        <v>347</v>
      </c>
      <c r="E1417" t="s">
        <v>202</v>
      </c>
      <c r="F1417" t="s">
        <v>203</v>
      </c>
      <c r="G1417" s="105">
        <v>11</v>
      </c>
      <c r="H1417" t="s">
        <v>348</v>
      </c>
      <c r="I1417" t="s">
        <v>401</v>
      </c>
      <c r="J1417" t="s">
        <v>414</v>
      </c>
      <c r="K1417" s="105">
        <v>200</v>
      </c>
      <c r="L1417" s="106">
        <v>4.2959999293088913E-2</v>
      </c>
      <c r="M1417" s="106">
        <v>4.5279998332262039E-2</v>
      </c>
      <c r="N1417" s="105">
        <v>600</v>
      </c>
      <c r="O1417" s="106">
        <v>4.5290000736713409E-2</v>
      </c>
      <c r="P1417" s="106">
        <v>4.7210000455379493E-2</v>
      </c>
      <c r="Q1417" s="105">
        <v>10872</v>
      </c>
      <c r="R1417" s="106">
        <v>4.7800000756978989E-2</v>
      </c>
      <c r="S1417" s="107">
        <v>4.9380000680685043E-2</v>
      </c>
    </row>
    <row r="1418" spans="1:19" x14ac:dyDescent="0.25">
      <c r="A1418" t="s">
        <v>331</v>
      </c>
      <c r="B1418" t="s">
        <v>347</v>
      </c>
      <c r="C1418" t="s">
        <v>347</v>
      </c>
      <c r="D1418" t="s">
        <v>347</v>
      </c>
      <c r="E1418" t="s">
        <v>204</v>
      </c>
      <c r="F1418" t="s">
        <v>205</v>
      </c>
      <c r="G1418" s="105">
        <v>11</v>
      </c>
      <c r="H1418" t="s">
        <v>348</v>
      </c>
      <c r="I1418" t="s">
        <v>349</v>
      </c>
      <c r="J1418" t="s">
        <v>350</v>
      </c>
      <c r="K1418" s="105">
        <v>10</v>
      </c>
      <c r="L1418" s="106">
        <v>7.7499998733401299E-3</v>
      </c>
      <c r="N1418" s="105">
        <v>61</v>
      </c>
      <c r="O1418" s="106">
        <v>4.6000001020729542E-3</v>
      </c>
      <c r="Q1418" s="105">
        <v>1130</v>
      </c>
      <c r="R1418" s="106">
        <v>4.9700001254677773E-3</v>
      </c>
      <c r="S1418" s="107"/>
    </row>
    <row r="1419" spans="1:19" x14ac:dyDescent="0.25">
      <c r="A1419" t="s">
        <v>331</v>
      </c>
      <c r="B1419" t="s">
        <v>347</v>
      </c>
      <c r="C1419" t="s">
        <v>347</v>
      </c>
      <c r="D1419" t="s">
        <v>347</v>
      </c>
      <c r="E1419" t="s">
        <v>204</v>
      </c>
      <c r="F1419" t="s">
        <v>205</v>
      </c>
      <c r="G1419" s="105">
        <v>11</v>
      </c>
      <c r="H1419" t="s">
        <v>348</v>
      </c>
      <c r="I1419" t="s">
        <v>349</v>
      </c>
      <c r="J1419" t="s">
        <v>368</v>
      </c>
      <c r="K1419" s="105">
        <v>63</v>
      </c>
      <c r="L1419" s="106">
        <v>4.8840001225471497E-2</v>
      </c>
      <c r="N1419" s="105">
        <v>529</v>
      </c>
      <c r="O1419" s="106">
        <v>3.9930000901222229E-2</v>
      </c>
      <c r="Q1419" s="105">
        <v>8418</v>
      </c>
      <c r="R1419" s="106">
        <v>3.700999915599823E-2</v>
      </c>
      <c r="S1419" s="107"/>
    </row>
    <row r="1420" spans="1:19" x14ac:dyDescent="0.25">
      <c r="A1420" t="s">
        <v>331</v>
      </c>
      <c r="B1420" t="s">
        <v>347</v>
      </c>
      <c r="C1420" t="s">
        <v>347</v>
      </c>
      <c r="D1420" t="s">
        <v>347</v>
      </c>
      <c r="E1420" t="s">
        <v>204</v>
      </c>
      <c r="F1420" t="s">
        <v>205</v>
      </c>
      <c r="G1420">
        <v>11</v>
      </c>
      <c r="H1420" t="s">
        <v>348</v>
      </c>
      <c r="I1420" t="s">
        <v>349</v>
      </c>
      <c r="J1420" t="s">
        <v>369</v>
      </c>
      <c r="K1420">
        <v>220</v>
      </c>
      <c r="L1420" s="106">
        <v>0.17054000496864319</v>
      </c>
      <c r="N1420">
        <v>1780</v>
      </c>
      <c r="O1420" s="106">
        <v>0.1343500018119812</v>
      </c>
      <c r="Q1420">
        <v>27454</v>
      </c>
      <c r="R1420" s="106">
        <v>0.1207000017166138</v>
      </c>
    </row>
    <row r="1421" spans="1:19" x14ac:dyDescent="0.25">
      <c r="A1421" t="s">
        <v>331</v>
      </c>
      <c r="B1421" t="s">
        <v>347</v>
      </c>
      <c r="C1421" t="s">
        <v>347</v>
      </c>
      <c r="D1421" t="s">
        <v>347</v>
      </c>
      <c r="E1421" t="s">
        <v>204</v>
      </c>
      <c r="F1421" t="s">
        <v>205</v>
      </c>
      <c r="G1421" s="105">
        <v>11</v>
      </c>
      <c r="H1421" t="s">
        <v>348</v>
      </c>
      <c r="I1421" t="s">
        <v>349</v>
      </c>
      <c r="J1421" t="s">
        <v>370</v>
      </c>
      <c r="K1421" s="105">
        <v>320</v>
      </c>
      <c r="L1421" s="106">
        <v>0.24806000292301181</v>
      </c>
      <c r="N1421" s="105">
        <v>3230</v>
      </c>
      <c r="O1421" s="106">
        <v>0.24379000067710879</v>
      </c>
      <c r="Q1421" s="105">
        <v>55879</v>
      </c>
      <c r="R1421" s="106">
        <v>0.24567000567913061</v>
      </c>
      <c r="S1421" s="107"/>
    </row>
    <row r="1422" spans="1:19" x14ac:dyDescent="0.25">
      <c r="A1422" t="s">
        <v>331</v>
      </c>
      <c r="B1422" t="s">
        <v>347</v>
      </c>
      <c r="C1422" t="s">
        <v>347</v>
      </c>
      <c r="D1422" t="s">
        <v>347</v>
      </c>
      <c r="E1422" t="s">
        <v>204</v>
      </c>
      <c r="F1422" t="s">
        <v>205</v>
      </c>
      <c r="G1422" s="105">
        <v>11</v>
      </c>
      <c r="H1422" t="s">
        <v>348</v>
      </c>
      <c r="I1422" t="s">
        <v>349</v>
      </c>
      <c r="J1422" t="s">
        <v>371</v>
      </c>
      <c r="K1422" s="105">
        <v>290</v>
      </c>
      <c r="L1422" s="106">
        <v>0.22481000423431399</v>
      </c>
      <c r="N1422" s="105">
        <v>3145</v>
      </c>
      <c r="O1422" s="106">
        <v>0.23737999796867371</v>
      </c>
      <c r="Q1422" s="105">
        <v>57982</v>
      </c>
      <c r="R1422" s="106">
        <v>0.25490999221801758</v>
      </c>
      <c r="S1422" s="107"/>
    </row>
    <row r="1423" spans="1:19" x14ac:dyDescent="0.25">
      <c r="A1423" t="s">
        <v>331</v>
      </c>
      <c r="B1423" t="s">
        <v>347</v>
      </c>
      <c r="C1423" t="s">
        <v>347</v>
      </c>
      <c r="D1423" t="s">
        <v>347</v>
      </c>
      <c r="E1423" t="s">
        <v>204</v>
      </c>
      <c r="F1423" t="s">
        <v>205</v>
      </c>
      <c r="G1423" s="105">
        <v>11</v>
      </c>
      <c r="H1423" t="s">
        <v>348</v>
      </c>
      <c r="I1423" t="s">
        <v>349</v>
      </c>
      <c r="J1423" t="s">
        <v>372</v>
      </c>
      <c r="K1423" s="105">
        <v>236</v>
      </c>
      <c r="L1423" s="106">
        <v>0.18295000493526459</v>
      </c>
      <c r="N1423" s="105">
        <v>2587</v>
      </c>
      <c r="O1423" s="106">
        <v>0.1952600032091141</v>
      </c>
      <c r="Q1423" s="105">
        <v>44765</v>
      </c>
      <c r="R1423" s="106">
        <v>0.19679999351501459</v>
      </c>
      <c r="S1423" s="107"/>
    </row>
    <row r="1424" spans="1:19" x14ac:dyDescent="0.25">
      <c r="A1424" t="s">
        <v>331</v>
      </c>
      <c r="B1424" t="s">
        <v>347</v>
      </c>
      <c r="C1424" t="s">
        <v>347</v>
      </c>
      <c r="D1424" t="s">
        <v>347</v>
      </c>
      <c r="E1424" t="s">
        <v>204</v>
      </c>
      <c r="F1424" t="s">
        <v>205</v>
      </c>
      <c r="G1424" s="105">
        <v>11</v>
      </c>
      <c r="H1424" t="s">
        <v>348</v>
      </c>
      <c r="I1424" t="s">
        <v>349</v>
      </c>
      <c r="J1424" t="s">
        <v>373</v>
      </c>
      <c r="K1424" s="105">
        <v>151</v>
      </c>
      <c r="L1424" s="106">
        <v>0.1170499995350838</v>
      </c>
      <c r="N1424" s="105">
        <v>1917</v>
      </c>
      <c r="O1424" s="106">
        <v>0.14469000697135931</v>
      </c>
      <c r="Q1424" s="105">
        <v>31831</v>
      </c>
      <c r="R1424" s="106">
        <v>0.1399399936199188</v>
      </c>
      <c r="S1424" s="107"/>
    </row>
    <row r="1425" spans="1:19" x14ac:dyDescent="0.25">
      <c r="A1425" t="s">
        <v>331</v>
      </c>
      <c r="B1425" t="s">
        <v>347</v>
      </c>
      <c r="C1425" t="s">
        <v>347</v>
      </c>
      <c r="D1425" t="s">
        <v>347</v>
      </c>
      <c r="E1425" t="s">
        <v>204</v>
      </c>
      <c r="F1425" t="s">
        <v>205</v>
      </c>
      <c r="G1425" s="105">
        <v>11</v>
      </c>
      <c r="H1425" t="s">
        <v>348</v>
      </c>
      <c r="I1425" t="s">
        <v>438</v>
      </c>
      <c r="J1425" t="s">
        <v>48</v>
      </c>
      <c r="K1425" s="105">
        <v>1081</v>
      </c>
      <c r="L1425" s="106">
        <v>0.83797997236251831</v>
      </c>
      <c r="M1425" s="106">
        <v>0.86273002624511719</v>
      </c>
      <c r="N1425" s="105">
        <v>10875</v>
      </c>
      <c r="O1425" s="106">
        <v>0.82081997394561768</v>
      </c>
      <c r="P1425" s="106">
        <v>0.85562998056411743</v>
      </c>
      <c r="Q1425" s="105">
        <v>186401</v>
      </c>
      <c r="R1425" s="106">
        <v>0.81949001550674438</v>
      </c>
      <c r="S1425" s="107">
        <v>0.8465999960899353</v>
      </c>
    </row>
    <row r="1426" spans="1:19" x14ac:dyDescent="0.25">
      <c r="A1426" t="s">
        <v>331</v>
      </c>
      <c r="B1426" t="s">
        <v>347</v>
      </c>
      <c r="C1426" t="s">
        <v>347</v>
      </c>
      <c r="D1426" t="s">
        <v>347</v>
      </c>
      <c r="E1426" t="s">
        <v>204</v>
      </c>
      <c r="F1426" t="s">
        <v>205</v>
      </c>
      <c r="G1426" s="105">
        <v>11</v>
      </c>
      <c r="H1426" t="s">
        <v>348</v>
      </c>
      <c r="I1426" t="s">
        <v>438</v>
      </c>
      <c r="J1426" t="s">
        <v>42</v>
      </c>
      <c r="K1426" s="105">
        <v>100</v>
      </c>
      <c r="L1426" s="106">
        <v>7.7519997954368591E-2</v>
      </c>
      <c r="M1426" s="106">
        <v>7.9810000956058502E-2</v>
      </c>
      <c r="N1426" s="105">
        <v>1134</v>
      </c>
      <c r="O1426" s="106">
        <v>8.5589997470378876E-2</v>
      </c>
      <c r="P1426" s="106">
        <v>8.9220002293586731E-2</v>
      </c>
      <c r="Q1426" s="105">
        <v>20350</v>
      </c>
      <c r="R1426" s="106">
        <v>8.9469999074935913E-2</v>
      </c>
      <c r="S1426" s="107">
        <v>9.2430002987384796E-2</v>
      </c>
    </row>
    <row r="1427" spans="1:19" x14ac:dyDescent="0.25">
      <c r="A1427" t="s">
        <v>331</v>
      </c>
      <c r="B1427" t="s">
        <v>347</v>
      </c>
      <c r="C1427" t="s">
        <v>347</v>
      </c>
      <c r="D1427" t="s">
        <v>347</v>
      </c>
      <c r="E1427" t="s">
        <v>204</v>
      </c>
      <c r="F1427" t="s">
        <v>205</v>
      </c>
      <c r="G1427">
        <v>11</v>
      </c>
      <c r="H1427" t="s">
        <v>348</v>
      </c>
      <c r="I1427" t="s">
        <v>438</v>
      </c>
      <c r="J1427" t="s">
        <v>374</v>
      </c>
      <c r="K1427">
        <v>72</v>
      </c>
      <c r="L1427" s="106">
        <v>5.5810000747442252E-2</v>
      </c>
      <c r="M1427" s="106">
        <v>5.74599988758564E-2</v>
      </c>
      <c r="N1427">
        <v>701</v>
      </c>
      <c r="O1427" s="106">
        <v>5.2910000085830688E-2</v>
      </c>
      <c r="P1427" s="106">
        <v>5.5149998515844352E-2</v>
      </c>
      <c r="Q1427">
        <v>13425</v>
      </c>
      <c r="R1427" s="106">
        <v>5.9020001441240311E-2</v>
      </c>
      <c r="S1427" s="106">
        <v>6.0970000922679901E-2</v>
      </c>
    </row>
    <row r="1428" spans="1:19" x14ac:dyDescent="0.25">
      <c r="A1428" t="s">
        <v>331</v>
      </c>
      <c r="B1428" t="s">
        <v>347</v>
      </c>
      <c r="C1428" t="s">
        <v>347</v>
      </c>
      <c r="D1428" t="s">
        <v>347</v>
      </c>
      <c r="E1428" t="s">
        <v>204</v>
      </c>
      <c r="F1428" t="s">
        <v>205</v>
      </c>
      <c r="G1428" s="105">
        <v>11</v>
      </c>
      <c r="H1428" t="s">
        <v>348</v>
      </c>
      <c r="I1428" t="s">
        <v>438</v>
      </c>
      <c r="J1428" t="s">
        <v>86</v>
      </c>
      <c r="K1428" s="105">
        <v>37</v>
      </c>
      <c r="L1428" s="106">
        <v>2.868000045418739E-2</v>
      </c>
      <c r="N1428" s="105">
        <v>539</v>
      </c>
      <c r="O1428" s="106">
        <v>4.0679998695850372E-2</v>
      </c>
      <c r="Q1428" s="105">
        <v>7283</v>
      </c>
      <c r="R1428" s="106">
        <v>3.2019998878240592E-2</v>
      </c>
      <c r="S1428" s="107"/>
    </row>
    <row r="1429" spans="1:19" x14ac:dyDescent="0.25">
      <c r="A1429" t="s">
        <v>331</v>
      </c>
      <c r="B1429" t="s">
        <v>347</v>
      </c>
      <c r="C1429" t="s">
        <v>347</v>
      </c>
      <c r="D1429" t="s">
        <v>347</v>
      </c>
      <c r="E1429" t="s">
        <v>204</v>
      </c>
      <c r="F1429" t="s">
        <v>205</v>
      </c>
      <c r="G1429">
        <v>11</v>
      </c>
      <c r="H1429" t="s">
        <v>348</v>
      </c>
      <c r="I1429" t="s">
        <v>375</v>
      </c>
      <c r="J1429" t="s">
        <v>376</v>
      </c>
      <c r="K1429">
        <v>273</v>
      </c>
      <c r="L1429" s="106">
        <v>0.21163000166416171</v>
      </c>
      <c r="N1429">
        <v>2834</v>
      </c>
      <c r="O1429" s="106">
        <v>0.21389999985694891</v>
      </c>
      <c r="Q1429">
        <v>47189</v>
      </c>
      <c r="R1429" s="106">
        <v>0.20746000111103061</v>
      </c>
    </row>
    <row r="1430" spans="1:19" x14ac:dyDescent="0.25">
      <c r="A1430" t="s">
        <v>331</v>
      </c>
      <c r="B1430" t="s">
        <v>347</v>
      </c>
      <c r="C1430" t="s">
        <v>347</v>
      </c>
      <c r="D1430" t="s">
        <v>347</v>
      </c>
      <c r="E1430" t="s">
        <v>204</v>
      </c>
      <c r="F1430" t="s">
        <v>205</v>
      </c>
      <c r="G1430" s="105">
        <v>11</v>
      </c>
      <c r="H1430" t="s">
        <v>348</v>
      </c>
      <c r="I1430" t="s">
        <v>375</v>
      </c>
      <c r="J1430" t="s">
        <v>377</v>
      </c>
      <c r="K1430" s="105">
        <v>235</v>
      </c>
      <c r="L1430" s="106">
        <v>0.1821700036525726</v>
      </c>
      <c r="N1430" s="105">
        <v>2717</v>
      </c>
      <c r="O1430" s="106">
        <v>0.20507000386714941</v>
      </c>
      <c r="Q1430" s="105">
        <v>47420</v>
      </c>
      <c r="R1430" s="106">
        <v>0.20848000049591059</v>
      </c>
      <c r="S1430" s="107"/>
    </row>
    <row r="1431" spans="1:19" x14ac:dyDescent="0.25">
      <c r="A1431" t="s">
        <v>331</v>
      </c>
      <c r="B1431" t="s">
        <v>347</v>
      </c>
      <c r="C1431" t="s">
        <v>347</v>
      </c>
      <c r="D1431" t="s">
        <v>347</v>
      </c>
      <c r="E1431" t="s">
        <v>204</v>
      </c>
      <c r="F1431" t="s">
        <v>205</v>
      </c>
      <c r="G1431" s="105">
        <v>11</v>
      </c>
      <c r="H1431" t="s">
        <v>348</v>
      </c>
      <c r="I1431" t="s">
        <v>375</v>
      </c>
      <c r="J1431" t="s">
        <v>378</v>
      </c>
      <c r="K1431" s="105">
        <v>242</v>
      </c>
      <c r="L1431" s="106">
        <v>0.18760000169277191</v>
      </c>
      <c r="N1431" s="105">
        <v>2233</v>
      </c>
      <c r="O1431" s="106">
        <v>0.16854000091552729</v>
      </c>
      <c r="Q1431" s="105">
        <v>37332</v>
      </c>
      <c r="R1431" s="106">
        <v>0.1641300022602081</v>
      </c>
      <c r="S1431" s="107"/>
    </row>
    <row r="1432" spans="1:19" x14ac:dyDescent="0.25">
      <c r="A1432" t="s">
        <v>331</v>
      </c>
      <c r="B1432" t="s">
        <v>347</v>
      </c>
      <c r="C1432" t="s">
        <v>347</v>
      </c>
      <c r="D1432" t="s">
        <v>347</v>
      </c>
      <c r="E1432" t="s">
        <v>204</v>
      </c>
      <c r="F1432" t="s">
        <v>205</v>
      </c>
      <c r="G1432" s="105">
        <v>11</v>
      </c>
      <c r="H1432" t="s">
        <v>348</v>
      </c>
      <c r="I1432" t="s">
        <v>375</v>
      </c>
      <c r="J1432" t="s">
        <v>379</v>
      </c>
      <c r="K1432" s="105">
        <v>289</v>
      </c>
      <c r="L1432" s="106">
        <v>0.22403000295162201</v>
      </c>
      <c r="N1432" s="105">
        <v>2738</v>
      </c>
      <c r="O1432" s="106">
        <v>0.20666000247001651</v>
      </c>
      <c r="Q1432" s="105">
        <v>47525</v>
      </c>
      <c r="R1432" s="106">
        <v>0.20893999934196469</v>
      </c>
      <c r="S1432" s="107"/>
    </row>
    <row r="1433" spans="1:19" x14ac:dyDescent="0.25">
      <c r="A1433" t="s">
        <v>331</v>
      </c>
      <c r="B1433" t="s">
        <v>347</v>
      </c>
      <c r="C1433" t="s">
        <v>347</v>
      </c>
      <c r="D1433" t="s">
        <v>347</v>
      </c>
      <c r="E1433" t="s">
        <v>204</v>
      </c>
      <c r="F1433" t="s">
        <v>205</v>
      </c>
      <c r="G1433" s="105">
        <v>11</v>
      </c>
      <c r="H1433" t="s">
        <v>348</v>
      </c>
      <c r="I1433" t="s">
        <v>375</v>
      </c>
      <c r="J1433" t="s">
        <v>380</v>
      </c>
      <c r="K1433" s="105">
        <v>251</v>
      </c>
      <c r="L1433" s="106">
        <v>0.19457000494003299</v>
      </c>
      <c r="N1433" s="105">
        <v>2727</v>
      </c>
      <c r="O1433" s="106">
        <v>0.205829992890358</v>
      </c>
      <c r="Q1433" s="105">
        <v>47993</v>
      </c>
      <c r="R1433" s="106">
        <v>0.210999995470047</v>
      </c>
      <c r="S1433" s="107"/>
    </row>
    <row r="1434" spans="1:19" x14ac:dyDescent="0.25">
      <c r="A1434" t="s">
        <v>331</v>
      </c>
      <c r="B1434" t="s">
        <v>347</v>
      </c>
      <c r="C1434" t="s">
        <v>347</v>
      </c>
      <c r="D1434" t="s">
        <v>347</v>
      </c>
      <c r="E1434" t="s">
        <v>204</v>
      </c>
      <c r="F1434" t="s">
        <v>205</v>
      </c>
      <c r="G1434" s="105">
        <v>11</v>
      </c>
      <c r="H1434" t="s">
        <v>348</v>
      </c>
      <c r="I1434" t="s">
        <v>381</v>
      </c>
      <c r="J1434" t="s">
        <v>382</v>
      </c>
      <c r="K1434" s="105">
        <v>25</v>
      </c>
      <c r="L1434" s="106">
        <v>1.9379999488592151E-2</v>
      </c>
      <c r="M1434" s="106">
        <v>2.411000058054924E-2</v>
      </c>
      <c r="N1434" s="105">
        <v>342</v>
      </c>
      <c r="O1434" s="106">
        <v>2.580999955534935E-2</v>
      </c>
      <c r="P1434" s="106">
        <v>3.4299999475479133E-2</v>
      </c>
      <c r="Q1434" s="105">
        <v>5423</v>
      </c>
      <c r="R1434" s="106">
        <v>2.384000085294247E-2</v>
      </c>
      <c r="S1434" s="107">
        <v>3.0780000612139698E-2</v>
      </c>
    </row>
    <row r="1435" spans="1:19" x14ac:dyDescent="0.25">
      <c r="A1435" t="s">
        <v>331</v>
      </c>
      <c r="B1435" t="s">
        <v>347</v>
      </c>
      <c r="C1435" t="s">
        <v>347</v>
      </c>
      <c r="D1435" t="s">
        <v>347</v>
      </c>
      <c r="E1435" t="s">
        <v>204</v>
      </c>
      <c r="F1435" t="s">
        <v>205</v>
      </c>
      <c r="G1435">
        <v>11</v>
      </c>
      <c r="H1435" t="s">
        <v>348</v>
      </c>
      <c r="I1435" t="s">
        <v>381</v>
      </c>
      <c r="J1435" t="s">
        <v>383</v>
      </c>
      <c r="K1435">
        <v>42</v>
      </c>
      <c r="L1435" s="106">
        <v>3.2559998333454132E-2</v>
      </c>
      <c r="M1435" s="106">
        <v>4.050000011920929E-2</v>
      </c>
      <c r="N1435">
        <v>1242</v>
      </c>
      <c r="O1435" s="106">
        <v>9.3740001320838928E-2</v>
      </c>
      <c r="P1435" s="106">
        <v>0.12454999983310699</v>
      </c>
      <c r="Q1435">
        <v>26007</v>
      </c>
      <c r="R1435" s="106">
        <v>0.11433999985456469</v>
      </c>
      <c r="S1435" s="106">
        <v>0.1476300060749054</v>
      </c>
    </row>
    <row r="1436" spans="1:19" x14ac:dyDescent="0.25">
      <c r="A1436" t="s">
        <v>331</v>
      </c>
      <c r="B1436" t="s">
        <v>347</v>
      </c>
      <c r="C1436" t="s">
        <v>347</v>
      </c>
      <c r="D1436" t="s">
        <v>347</v>
      </c>
      <c r="E1436" t="s">
        <v>204</v>
      </c>
      <c r="F1436" t="s">
        <v>205</v>
      </c>
      <c r="G1436" s="105">
        <v>11</v>
      </c>
      <c r="H1436" t="s">
        <v>348</v>
      </c>
      <c r="I1436" t="s">
        <v>381</v>
      </c>
      <c r="J1436" t="s">
        <v>384</v>
      </c>
      <c r="K1436" s="105">
        <v>970</v>
      </c>
      <c r="L1436" s="106">
        <v>0.75194001197814941</v>
      </c>
      <c r="M1436" s="106">
        <v>0.93538999557495117</v>
      </c>
      <c r="N1436" s="105">
        <v>8388</v>
      </c>
      <c r="O1436" s="106">
        <v>0.63309997320175171</v>
      </c>
      <c r="P1436" s="106">
        <v>0.84115999937057495</v>
      </c>
      <c r="Q1436" s="105">
        <v>144739</v>
      </c>
      <c r="R1436" s="106">
        <v>0.6363300085067749</v>
      </c>
      <c r="S1436" s="107">
        <v>0.82159000635147095</v>
      </c>
    </row>
    <row r="1437" spans="1:19" x14ac:dyDescent="0.25">
      <c r="A1437" t="s">
        <v>331</v>
      </c>
      <c r="B1437" t="s">
        <v>347</v>
      </c>
      <c r="C1437" t="s">
        <v>347</v>
      </c>
      <c r="D1437" t="s">
        <v>347</v>
      </c>
      <c r="E1437" t="s">
        <v>204</v>
      </c>
      <c r="F1437" t="s">
        <v>205</v>
      </c>
      <c r="G1437">
        <v>11</v>
      </c>
      <c r="H1437" t="s">
        <v>348</v>
      </c>
      <c r="I1437" t="s">
        <v>381</v>
      </c>
      <c r="J1437" t="s">
        <v>385</v>
      </c>
      <c r="K1437">
        <v>253</v>
      </c>
      <c r="L1437" s="106">
        <v>0.1961199939250946</v>
      </c>
      <c r="N1437">
        <v>3277</v>
      </c>
      <c r="O1437" s="106">
        <v>0.24733999371528631</v>
      </c>
      <c r="Q1437">
        <v>51290</v>
      </c>
      <c r="R1437" s="106">
        <v>0.22549000382423401</v>
      </c>
    </row>
    <row r="1438" spans="1:19" x14ac:dyDescent="0.25">
      <c r="A1438" t="s">
        <v>331</v>
      </c>
      <c r="B1438" t="s">
        <v>347</v>
      </c>
      <c r="C1438" t="s">
        <v>347</v>
      </c>
      <c r="D1438" t="s">
        <v>347</v>
      </c>
      <c r="E1438" t="s">
        <v>204</v>
      </c>
      <c r="F1438" t="s">
        <v>205</v>
      </c>
      <c r="G1438" s="105">
        <v>11</v>
      </c>
      <c r="H1438" t="s">
        <v>348</v>
      </c>
      <c r="I1438" t="s">
        <v>386</v>
      </c>
      <c r="J1438" t="s">
        <v>387</v>
      </c>
      <c r="K1438" s="105">
        <v>97</v>
      </c>
      <c r="L1438" s="106">
        <v>7.5190000236034393E-2</v>
      </c>
      <c r="M1438" s="106">
        <v>7.6559998095035553E-2</v>
      </c>
      <c r="N1438" s="105">
        <v>624</v>
      </c>
      <c r="O1438" s="106">
        <v>4.7100000083446503E-2</v>
      </c>
      <c r="P1438" s="106">
        <v>4.8140000551939011E-2</v>
      </c>
      <c r="Q1438" s="105">
        <v>12181</v>
      </c>
      <c r="R1438" s="106">
        <v>5.3550001233816147E-2</v>
      </c>
      <c r="S1438" s="107">
        <v>5.4999999701976783E-2</v>
      </c>
    </row>
    <row r="1439" spans="1:19" x14ac:dyDescent="0.25">
      <c r="A1439" t="s">
        <v>331</v>
      </c>
      <c r="B1439" t="s">
        <v>347</v>
      </c>
      <c r="C1439" t="s">
        <v>347</v>
      </c>
      <c r="D1439" t="s">
        <v>347</v>
      </c>
      <c r="E1439" t="s">
        <v>204</v>
      </c>
      <c r="F1439" t="s">
        <v>205</v>
      </c>
      <c r="G1439" s="105">
        <v>11</v>
      </c>
      <c r="H1439" t="s">
        <v>348</v>
      </c>
      <c r="I1439" t="s">
        <v>386</v>
      </c>
      <c r="J1439" t="s">
        <v>388</v>
      </c>
      <c r="K1439" s="105">
        <v>43</v>
      </c>
      <c r="L1439" s="106">
        <v>3.3330000936985023E-2</v>
      </c>
      <c r="M1439" s="106">
        <v>3.3939998596906662E-2</v>
      </c>
      <c r="N1439" s="105">
        <v>316</v>
      </c>
      <c r="O1439" s="106">
        <v>2.3849999532103539E-2</v>
      </c>
      <c r="P1439" s="106">
        <v>2.438000030815601E-2</v>
      </c>
      <c r="Q1439" s="105">
        <v>6321</v>
      </c>
      <c r="R1439" s="106">
        <v>2.77900006622076E-2</v>
      </c>
      <c r="S1439" s="107">
        <v>2.8540000319480899E-2</v>
      </c>
    </row>
    <row r="1440" spans="1:19" x14ac:dyDescent="0.25">
      <c r="A1440" t="s">
        <v>331</v>
      </c>
      <c r="B1440" t="s">
        <v>347</v>
      </c>
      <c r="C1440" t="s">
        <v>347</v>
      </c>
      <c r="D1440" t="s">
        <v>347</v>
      </c>
      <c r="E1440" t="s">
        <v>204</v>
      </c>
      <c r="F1440" t="s">
        <v>205</v>
      </c>
      <c r="G1440" s="105">
        <v>11</v>
      </c>
      <c r="H1440" t="s">
        <v>348</v>
      </c>
      <c r="I1440" t="s">
        <v>386</v>
      </c>
      <c r="J1440" t="s">
        <v>85</v>
      </c>
      <c r="K1440" s="105">
        <v>34</v>
      </c>
      <c r="L1440" s="106">
        <v>2.6359999552369121E-2</v>
      </c>
      <c r="M1440" s="106">
        <v>2.683999948203564E-2</v>
      </c>
      <c r="N1440" s="105">
        <v>222</v>
      </c>
      <c r="O1440" s="106">
        <v>1.6759999096393589E-2</v>
      </c>
      <c r="P1440" s="106">
        <v>1.713000051677227E-2</v>
      </c>
      <c r="Q1440" s="105">
        <v>4872</v>
      </c>
      <c r="R1440" s="106">
        <v>2.1420000120997429E-2</v>
      </c>
      <c r="S1440" s="107">
        <v>2.199999988079071E-2</v>
      </c>
    </row>
    <row r="1441" spans="1:19" x14ac:dyDescent="0.25">
      <c r="A1441" t="s">
        <v>331</v>
      </c>
      <c r="B1441" t="s">
        <v>347</v>
      </c>
      <c r="C1441" t="s">
        <v>347</v>
      </c>
      <c r="D1441" t="s">
        <v>347</v>
      </c>
      <c r="E1441" t="s">
        <v>204</v>
      </c>
      <c r="F1441" t="s">
        <v>205</v>
      </c>
      <c r="G1441" s="105">
        <v>11</v>
      </c>
      <c r="H1441" t="s">
        <v>348</v>
      </c>
      <c r="I1441" t="s">
        <v>386</v>
      </c>
      <c r="J1441" t="s">
        <v>389</v>
      </c>
      <c r="K1441" s="105">
        <v>13</v>
      </c>
      <c r="L1441" s="106">
        <v>1.008000038564205E-2</v>
      </c>
      <c r="M1441" s="106">
        <v>1.0259999893605711E-2</v>
      </c>
      <c r="N1441" s="105">
        <v>247</v>
      </c>
      <c r="O1441" s="106">
        <v>1.864000037312508E-2</v>
      </c>
      <c r="P1441" s="106">
        <v>1.9060000777244571E-2</v>
      </c>
      <c r="Q1441" s="105">
        <v>4049</v>
      </c>
      <c r="R1441" s="106">
        <v>1.779999956488609E-2</v>
      </c>
      <c r="S1441" s="107">
        <v>1.8279999494552609E-2</v>
      </c>
    </row>
    <row r="1442" spans="1:19" x14ac:dyDescent="0.25">
      <c r="A1442" t="s">
        <v>331</v>
      </c>
      <c r="B1442" t="s">
        <v>347</v>
      </c>
      <c r="C1442" t="s">
        <v>347</v>
      </c>
      <c r="D1442" t="s">
        <v>347</v>
      </c>
      <c r="E1442" t="s">
        <v>204</v>
      </c>
      <c r="F1442" t="s">
        <v>205</v>
      </c>
      <c r="G1442" s="105">
        <v>11</v>
      </c>
      <c r="H1442" t="s">
        <v>348</v>
      </c>
      <c r="I1442" t="s">
        <v>386</v>
      </c>
      <c r="J1442" t="s">
        <v>86</v>
      </c>
      <c r="K1442" s="105">
        <v>23</v>
      </c>
      <c r="L1442" s="106">
        <v>1.782999932765961E-2</v>
      </c>
      <c r="N1442" s="105">
        <v>287</v>
      </c>
      <c r="O1442" s="106">
        <v>2.1660000085830688E-2</v>
      </c>
      <c r="Q1442" s="105">
        <v>5972</v>
      </c>
      <c r="R1442" s="106">
        <v>2.6259999722242359E-2</v>
      </c>
      <c r="S1442" s="107"/>
    </row>
    <row r="1443" spans="1:19" x14ac:dyDescent="0.25">
      <c r="A1443" t="s">
        <v>331</v>
      </c>
      <c r="B1443" t="s">
        <v>347</v>
      </c>
      <c r="C1443" t="s">
        <v>347</v>
      </c>
      <c r="D1443" t="s">
        <v>347</v>
      </c>
      <c r="E1443" t="s">
        <v>204</v>
      </c>
      <c r="F1443" t="s">
        <v>205</v>
      </c>
      <c r="G1443" s="105">
        <v>11</v>
      </c>
      <c r="H1443" t="s">
        <v>348</v>
      </c>
      <c r="I1443" t="s">
        <v>386</v>
      </c>
      <c r="J1443" t="s">
        <v>84</v>
      </c>
      <c r="K1443" s="105">
        <v>1080</v>
      </c>
      <c r="L1443" s="106">
        <v>0.83720999956130981</v>
      </c>
      <c r="M1443" s="106">
        <v>0.85241001844406128</v>
      </c>
      <c r="N1443" s="105">
        <v>11553</v>
      </c>
      <c r="O1443" s="106">
        <v>0.87199002504348755</v>
      </c>
      <c r="P1443" s="106">
        <v>0.8913000226020813</v>
      </c>
      <c r="Q1443" s="105">
        <v>194064</v>
      </c>
      <c r="R1443" s="106">
        <v>0.85317999124526978</v>
      </c>
      <c r="S1443" s="107">
        <v>0.87619000673294067</v>
      </c>
    </row>
    <row r="1444" spans="1:19" x14ac:dyDescent="0.25">
      <c r="A1444" t="s">
        <v>331</v>
      </c>
      <c r="B1444" t="s">
        <v>347</v>
      </c>
      <c r="C1444" t="s">
        <v>347</v>
      </c>
      <c r="D1444" t="s">
        <v>347</v>
      </c>
      <c r="E1444" t="s">
        <v>204</v>
      </c>
      <c r="F1444" t="s">
        <v>205</v>
      </c>
      <c r="G1444">
        <v>11</v>
      </c>
      <c r="H1444" t="s">
        <v>348</v>
      </c>
      <c r="I1444" t="s">
        <v>419</v>
      </c>
      <c r="J1444" t="s">
        <v>390</v>
      </c>
      <c r="K1444">
        <v>253</v>
      </c>
      <c r="L1444" s="106">
        <v>0.1961199939250946</v>
      </c>
      <c r="N1444">
        <v>3277</v>
      </c>
      <c r="O1444" s="106">
        <v>0.24733999371528631</v>
      </c>
      <c r="Q1444">
        <v>51290</v>
      </c>
      <c r="R1444" s="106">
        <v>0.22549000382423401</v>
      </c>
    </row>
    <row r="1445" spans="1:19" x14ac:dyDescent="0.25">
      <c r="A1445" t="s">
        <v>331</v>
      </c>
      <c r="B1445" t="s">
        <v>347</v>
      </c>
      <c r="C1445" t="s">
        <v>347</v>
      </c>
      <c r="D1445" t="s">
        <v>347</v>
      </c>
      <c r="E1445" t="s">
        <v>204</v>
      </c>
      <c r="F1445" t="s">
        <v>205</v>
      </c>
      <c r="G1445" s="105">
        <v>11</v>
      </c>
      <c r="H1445" t="s">
        <v>348</v>
      </c>
      <c r="I1445" t="s">
        <v>419</v>
      </c>
      <c r="J1445" t="s">
        <v>391</v>
      </c>
      <c r="K1445" s="105">
        <v>42</v>
      </c>
      <c r="L1445" s="106">
        <v>3.2559998333454132E-2</v>
      </c>
      <c r="M1445" s="106">
        <v>4.050000011920929E-2</v>
      </c>
      <c r="N1445" s="105">
        <v>1242</v>
      </c>
      <c r="O1445" s="106">
        <v>9.3740001320838928E-2</v>
      </c>
      <c r="P1445" s="106">
        <v>0.12454999983310699</v>
      </c>
      <c r="Q1445" s="105">
        <v>26007</v>
      </c>
      <c r="R1445" s="106">
        <v>0.11433999985456469</v>
      </c>
      <c r="S1445" s="107">
        <v>0.1476300060749054</v>
      </c>
    </row>
    <row r="1446" spans="1:19" x14ac:dyDescent="0.25">
      <c r="A1446" t="s">
        <v>331</v>
      </c>
      <c r="B1446" t="s">
        <v>347</v>
      </c>
      <c r="C1446" t="s">
        <v>347</v>
      </c>
      <c r="D1446" t="s">
        <v>347</v>
      </c>
      <c r="E1446" t="s">
        <v>204</v>
      </c>
      <c r="F1446" t="s">
        <v>205</v>
      </c>
      <c r="G1446" s="105">
        <v>11</v>
      </c>
      <c r="H1446" t="s">
        <v>348</v>
      </c>
      <c r="I1446" t="s">
        <v>419</v>
      </c>
      <c r="J1446" t="s">
        <v>392</v>
      </c>
      <c r="K1446" s="105">
        <v>463</v>
      </c>
      <c r="L1446" s="106">
        <v>0.35890999436378479</v>
      </c>
      <c r="M1446" s="106">
        <v>0.44648000597953802</v>
      </c>
      <c r="N1446" s="105">
        <v>3897</v>
      </c>
      <c r="O1446" s="106">
        <v>0.29414001107215881</v>
      </c>
      <c r="P1446" s="106">
        <v>0.39078998565673828</v>
      </c>
      <c r="Q1446" s="105">
        <v>69347</v>
      </c>
      <c r="R1446" s="106">
        <v>0.30487999320030212</v>
      </c>
      <c r="S1446" s="107">
        <v>0.39364001154899603</v>
      </c>
    </row>
    <row r="1447" spans="1:19" x14ac:dyDescent="0.25">
      <c r="A1447" t="s">
        <v>331</v>
      </c>
      <c r="B1447" t="s">
        <v>347</v>
      </c>
      <c r="C1447" t="s">
        <v>347</v>
      </c>
      <c r="D1447" t="s">
        <v>347</v>
      </c>
      <c r="E1447" t="s">
        <v>204</v>
      </c>
      <c r="F1447" t="s">
        <v>205</v>
      </c>
      <c r="G1447" s="105">
        <v>11</v>
      </c>
      <c r="H1447" t="s">
        <v>348</v>
      </c>
      <c r="I1447" t="s">
        <v>419</v>
      </c>
      <c r="J1447" t="s">
        <v>393</v>
      </c>
      <c r="K1447" s="105">
        <v>434</v>
      </c>
      <c r="L1447" s="106">
        <v>0.33643001317977911</v>
      </c>
      <c r="M1447" s="106">
        <v>0.41850998997688288</v>
      </c>
      <c r="N1447" s="105">
        <v>4018</v>
      </c>
      <c r="O1447" s="106">
        <v>0.30327001214027399</v>
      </c>
      <c r="P1447" s="106">
        <v>0.40292999148368841</v>
      </c>
      <c r="Q1447" s="105">
        <v>66079</v>
      </c>
      <c r="R1447" s="106">
        <v>0.29050999879837042</v>
      </c>
      <c r="S1447" s="107">
        <v>0.37509000301361078</v>
      </c>
    </row>
    <row r="1448" spans="1:19" x14ac:dyDescent="0.25">
      <c r="A1448" t="s">
        <v>331</v>
      </c>
      <c r="B1448" t="s">
        <v>347</v>
      </c>
      <c r="C1448" t="s">
        <v>347</v>
      </c>
      <c r="D1448" t="s">
        <v>347</v>
      </c>
      <c r="E1448" t="s">
        <v>204</v>
      </c>
      <c r="F1448" t="s">
        <v>205</v>
      </c>
      <c r="G1448" s="105">
        <v>11</v>
      </c>
      <c r="H1448" t="s">
        <v>348</v>
      </c>
      <c r="I1448" t="s">
        <v>419</v>
      </c>
      <c r="J1448" t="s">
        <v>394</v>
      </c>
      <c r="K1448" s="105">
        <v>98</v>
      </c>
      <c r="L1448" s="106">
        <v>7.5970001518726349E-2</v>
      </c>
      <c r="M1448" s="106">
        <v>9.4499997794628143E-2</v>
      </c>
      <c r="N1448" s="105">
        <v>815</v>
      </c>
      <c r="O1448" s="106">
        <v>6.1510000377893448E-2</v>
      </c>
      <c r="P1448" s="106">
        <v>8.1730000674724579E-2</v>
      </c>
      <c r="Q1448" s="105">
        <v>14736</v>
      </c>
      <c r="R1448" s="106">
        <v>6.4790003001689911E-2</v>
      </c>
      <c r="S1448" s="107">
        <v>8.3650000393390656E-2</v>
      </c>
    </row>
    <row r="1449" spans="1:19" x14ac:dyDescent="0.25">
      <c r="A1449" t="s">
        <v>331</v>
      </c>
      <c r="B1449" t="s">
        <v>347</v>
      </c>
      <c r="C1449" t="s">
        <v>347</v>
      </c>
      <c r="D1449" t="s">
        <v>347</v>
      </c>
      <c r="E1449" t="s">
        <v>204</v>
      </c>
      <c r="F1449" t="s">
        <v>205</v>
      </c>
      <c r="G1449">
        <v>11</v>
      </c>
      <c r="H1449" t="s">
        <v>348</v>
      </c>
      <c r="I1449" t="s">
        <v>439</v>
      </c>
      <c r="J1449" t="s">
        <v>440</v>
      </c>
      <c r="K1449">
        <v>253</v>
      </c>
      <c r="L1449" s="106">
        <v>0.1961199939250946</v>
      </c>
      <c r="N1449">
        <v>3277</v>
      </c>
      <c r="O1449" s="106">
        <v>0.24733999371528631</v>
      </c>
      <c r="Q1449">
        <v>51290</v>
      </c>
      <c r="R1449" s="106">
        <v>0.22549000382423401</v>
      </c>
    </row>
    <row r="1450" spans="1:19" x14ac:dyDescent="0.25">
      <c r="A1450" t="s">
        <v>331</v>
      </c>
      <c r="B1450" t="s">
        <v>347</v>
      </c>
      <c r="C1450" t="s">
        <v>347</v>
      </c>
      <c r="D1450" t="s">
        <v>347</v>
      </c>
      <c r="E1450" t="s">
        <v>204</v>
      </c>
      <c r="F1450" t="s">
        <v>205</v>
      </c>
      <c r="G1450" s="105">
        <v>11</v>
      </c>
      <c r="H1450" t="s">
        <v>348</v>
      </c>
      <c r="I1450" t="s">
        <v>439</v>
      </c>
      <c r="J1450" t="s">
        <v>442</v>
      </c>
      <c r="K1450" s="105">
        <v>1037</v>
      </c>
      <c r="L1450" s="106">
        <v>0.80387997627258301</v>
      </c>
      <c r="M1450" s="106">
        <v>1</v>
      </c>
      <c r="N1450" s="105">
        <v>9972</v>
      </c>
      <c r="O1450" s="106">
        <v>0.75265997648239136</v>
      </c>
      <c r="P1450" s="106">
        <v>1</v>
      </c>
      <c r="Q1450" s="105">
        <v>176169</v>
      </c>
      <c r="R1450" s="106">
        <v>0.77451002597808838</v>
      </c>
      <c r="S1450" s="107">
        <v>1</v>
      </c>
    </row>
    <row r="1451" spans="1:19" x14ac:dyDescent="0.25">
      <c r="A1451" t="s">
        <v>331</v>
      </c>
      <c r="B1451" t="s">
        <v>347</v>
      </c>
      <c r="C1451" t="s">
        <v>347</v>
      </c>
      <c r="D1451" t="s">
        <v>347</v>
      </c>
      <c r="E1451" t="s">
        <v>204</v>
      </c>
      <c r="F1451" t="s">
        <v>205</v>
      </c>
      <c r="G1451" s="105">
        <v>11</v>
      </c>
      <c r="H1451" t="s">
        <v>348</v>
      </c>
      <c r="I1451" t="s">
        <v>395</v>
      </c>
      <c r="J1451" t="s">
        <v>396</v>
      </c>
      <c r="K1451" s="105">
        <v>1281</v>
      </c>
      <c r="L1451" s="106">
        <v>0.99301999807357788</v>
      </c>
      <c r="N1451" s="105">
        <v>13157</v>
      </c>
      <c r="O1451" s="106">
        <v>0.99305999279022217</v>
      </c>
      <c r="Q1451" s="105">
        <v>225832</v>
      </c>
      <c r="R1451" s="106">
        <v>0.99285000562667847</v>
      </c>
      <c r="S1451" s="107"/>
    </row>
    <row r="1452" spans="1:19" x14ac:dyDescent="0.25">
      <c r="A1452" t="s">
        <v>331</v>
      </c>
      <c r="B1452" t="s">
        <v>347</v>
      </c>
      <c r="C1452" t="s">
        <v>347</v>
      </c>
      <c r="D1452" t="s">
        <v>347</v>
      </c>
      <c r="E1452" t="s">
        <v>204</v>
      </c>
      <c r="F1452" t="s">
        <v>205</v>
      </c>
      <c r="G1452" s="105">
        <v>11</v>
      </c>
      <c r="H1452" t="s">
        <v>348</v>
      </c>
      <c r="I1452" t="s">
        <v>395</v>
      </c>
      <c r="J1452" t="s">
        <v>397</v>
      </c>
      <c r="K1452" s="105">
        <v>9</v>
      </c>
      <c r="L1452" s="106">
        <v>6.9800000637769699E-3</v>
      </c>
      <c r="N1452" s="105">
        <v>92</v>
      </c>
      <c r="O1452" s="106">
        <v>6.9400002248585224E-3</v>
      </c>
      <c r="Q1452" s="105">
        <v>1627</v>
      </c>
      <c r="R1452" s="106">
        <v>7.1499999612569809E-3</v>
      </c>
      <c r="S1452" s="107"/>
    </row>
    <row r="1453" spans="1:19" x14ac:dyDescent="0.25">
      <c r="A1453" t="s">
        <v>331</v>
      </c>
      <c r="B1453" t="s">
        <v>347</v>
      </c>
      <c r="C1453" t="s">
        <v>347</v>
      </c>
      <c r="D1453" t="s">
        <v>347</v>
      </c>
      <c r="E1453" t="s">
        <v>204</v>
      </c>
      <c r="F1453" t="s">
        <v>205</v>
      </c>
      <c r="G1453" s="105">
        <v>11</v>
      </c>
      <c r="H1453" t="s">
        <v>348</v>
      </c>
      <c r="I1453" t="s">
        <v>398</v>
      </c>
      <c r="J1453" t="s">
        <v>399</v>
      </c>
      <c r="K1453" s="105">
        <v>83</v>
      </c>
      <c r="L1453" s="106">
        <v>6.4340002834796906E-2</v>
      </c>
      <c r="N1453" s="105">
        <v>735</v>
      </c>
      <c r="O1453" s="106">
        <v>5.5479999631643302E-2</v>
      </c>
      <c r="Q1453" s="105">
        <v>32785</v>
      </c>
      <c r="R1453" s="106">
        <v>0.14414000511169431</v>
      </c>
      <c r="S1453" s="107"/>
    </row>
    <row r="1454" spans="1:19" x14ac:dyDescent="0.25">
      <c r="A1454" t="s">
        <v>331</v>
      </c>
      <c r="B1454" t="s">
        <v>347</v>
      </c>
      <c r="C1454" t="s">
        <v>347</v>
      </c>
      <c r="D1454" t="s">
        <v>347</v>
      </c>
      <c r="E1454" t="s">
        <v>204</v>
      </c>
      <c r="F1454" t="s">
        <v>205</v>
      </c>
      <c r="G1454">
        <v>11</v>
      </c>
      <c r="H1454" t="s">
        <v>348</v>
      </c>
      <c r="I1454" t="s">
        <v>398</v>
      </c>
      <c r="J1454" t="s">
        <v>41</v>
      </c>
      <c r="K1454">
        <v>152</v>
      </c>
      <c r="L1454" s="106">
        <v>0.1178300008177757</v>
      </c>
      <c r="N1454">
        <v>1955</v>
      </c>
      <c r="O1454" s="106">
        <v>0.1475600004196167</v>
      </c>
      <c r="Q1454">
        <v>40324</v>
      </c>
      <c r="R1454" s="106">
        <v>0.177279993891716</v>
      </c>
    </row>
    <row r="1455" spans="1:19" x14ac:dyDescent="0.25">
      <c r="A1455" t="s">
        <v>331</v>
      </c>
      <c r="B1455" t="s">
        <v>347</v>
      </c>
      <c r="C1455" t="s">
        <v>347</v>
      </c>
      <c r="D1455" t="s">
        <v>347</v>
      </c>
      <c r="E1455" t="s">
        <v>204</v>
      </c>
      <c r="F1455" t="s">
        <v>205</v>
      </c>
      <c r="G1455" s="105">
        <v>11</v>
      </c>
      <c r="H1455" t="s">
        <v>348</v>
      </c>
      <c r="I1455" t="s">
        <v>398</v>
      </c>
      <c r="J1455" t="s">
        <v>40</v>
      </c>
      <c r="K1455" s="105">
        <v>192</v>
      </c>
      <c r="L1455" s="106">
        <v>0.14883999526500699</v>
      </c>
      <c r="N1455" s="105">
        <v>2712</v>
      </c>
      <c r="O1455" s="106">
        <v>0.20468999445438391</v>
      </c>
      <c r="Q1455" s="105">
        <v>47952</v>
      </c>
      <c r="R1455" s="106">
        <v>0.21082000434398651</v>
      </c>
      <c r="S1455" s="107"/>
    </row>
    <row r="1456" spans="1:19" x14ac:dyDescent="0.25">
      <c r="A1456" t="s">
        <v>331</v>
      </c>
      <c r="B1456" t="s">
        <v>347</v>
      </c>
      <c r="C1456" t="s">
        <v>347</v>
      </c>
      <c r="D1456" t="s">
        <v>347</v>
      </c>
      <c r="E1456" t="s">
        <v>204</v>
      </c>
      <c r="F1456" t="s">
        <v>205</v>
      </c>
      <c r="G1456">
        <v>11</v>
      </c>
      <c r="H1456" t="s">
        <v>348</v>
      </c>
      <c r="I1456" t="s">
        <v>398</v>
      </c>
      <c r="J1456" t="s">
        <v>39</v>
      </c>
      <c r="K1456">
        <v>490</v>
      </c>
      <c r="L1456" s="106">
        <v>0.37983998656272888</v>
      </c>
      <c r="N1456">
        <v>3320</v>
      </c>
      <c r="O1456" s="106">
        <v>0.25058001279830933</v>
      </c>
      <c r="Q1456">
        <v>51770</v>
      </c>
      <c r="R1456" s="106">
        <v>0.22759999334812159</v>
      </c>
    </row>
    <row r="1457" spans="1:19" x14ac:dyDescent="0.25">
      <c r="A1457" t="s">
        <v>331</v>
      </c>
      <c r="B1457" t="s">
        <v>347</v>
      </c>
      <c r="C1457" t="s">
        <v>347</v>
      </c>
      <c r="D1457" t="s">
        <v>347</v>
      </c>
      <c r="E1457" t="s">
        <v>204</v>
      </c>
      <c r="F1457" t="s">
        <v>205</v>
      </c>
      <c r="G1457" s="105">
        <v>11</v>
      </c>
      <c r="H1457" t="s">
        <v>348</v>
      </c>
      <c r="I1457" t="s">
        <v>398</v>
      </c>
      <c r="J1457" t="s">
        <v>400</v>
      </c>
      <c r="K1457" s="105">
        <v>373</v>
      </c>
      <c r="L1457" s="106">
        <v>0.28914999961853027</v>
      </c>
      <c r="N1457" s="105">
        <v>4527</v>
      </c>
      <c r="O1457" s="106">
        <v>0.34169000387191772</v>
      </c>
      <c r="Q1457" s="105">
        <v>54628</v>
      </c>
      <c r="R1457" s="106">
        <v>0.24017000198364261</v>
      </c>
      <c r="S1457" s="107"/>
    </row>
    <row r="1458" spans="1:19" x14ac:dyDescent="0.25">
      <c r="A1458" t="s">
        <v>331</v>
      </c>
      <c r="B1458" t="s">
        <v>347</v>
      </c>
      <c r="C1458" t="s">
        <v>347</v>
      </c>
      <c r="D1458" t="s">
        <v>347</v>
      </c>
      <c r="E1458" t="s">
        <v>204</v>
      </c>
      <c r="F1458" t="s">
        <v>205</v>
      </c>
      <c r="G1458">
        <v>11</v>
      </c>
      <c r="H1458" t="s">
        <v>348</v>
      </c>
      <c r="I1458" t="s">
        <v>422</v>
      </c>
      <c r="J1458" t="s">
        <v>429</v>
      </c>
      <c r="K1458">
        <v>93</v>
      </c>
      <c r="L1458" s="106">
        <v>7.2089999914169312E-2</v>
      </c>
      <c r="N1458">
        <v>3200</v>
      </c>
      <c r="O1458" s="106">
        <v>0.24153000116348269</v>
      </c>
      <c r="Q1458">
        <v>80101</v>
      </c>
      <c r="R1458" s="106">
        <v>0.3521600067615509</v>
      </c>
    </row>
    <row r="1459" spans="1:19" x14ac:dyDescent="0.25">
      <c r="A1459" t="s">
        <v>331</v>
      </c>
      <c r="B1459" t="s">
        <v>347</v>
      </c>
      <c r="C1459" t="s">
        <v>347</v>
      </c>
      <c r="D1459" t="s">
        <v>347</v>
      </c>
      <c r="E1459" t="s">
        <v>204</v>
      </c>
      <c r="F1459" t="s">
        <v>205</v>
      </c>
      <c r="G1459" s="105">
        <v>11</v>
      </c>
      <c r="H1459" t="s">
        <v>348</v>
      </c>
      <c r="I1459" t="s">
        <v>422</v>
      </c>
      <c r="J1459" t="s">
        <v>423</v>
      </c>
      <c r="K1459" s="105">
        <v>1084</v>
      </c>
      <c r="L1459" s="106">
        <v>0.84030997753143311</v>
      </c>
      <c r="M1459" s="106">
        <v>0.90560001134872437</v>
      </c>
      <c r="N1459" s="105">
        <v>8212</v>
      </c>
      <c r="O1459" s="106">
        <v>0.6198199987411499</v>
      </c>
      <c r="P1459" s="106">
        <v>0.81720000505447388</v>
      </c>
      <c r="Q1459" s="105">
        <v>119646</v>
      </c>
      <c r="R1459" s="106">
        <v>0.52600997686386108</v>
      </c>
      <c r="S1459" s="107">
        <v>0.81194001436233521</v>
      </c>
    </row>
    <row r="1460" spans="1:19" x14ac:dyDescent="0.25">
      <c r="A1460" t="s">
        <v>331</v>
      </c>
      <c r="B1460" t="s">
        <v>347</v>
      </c>
      <c r="C1460" t="s">
        <v>347</v>
      </c>
      <c r="D1460" t="s">
        <v>347</v>
      </c>
      <c r="E1460" t="s">
        <v>204</v>
      </c>
      <c r="F1460" t="s">
        <v>205</v>
      </c>
      <c r="G1460">
        <v>11</v>
      </c>
      <c r="H1460" t="s">
        <v>348</v>
      </c>
      <c r="I1460" t="s">
        <v>422</v>
      </c>
      <c r="J1460" t="s">
        <v>424</v>
      </c>
      <c r="K1460">
        <v>85</v>
      </c>
      <c r="L1460" s="106">
        <v>6.5889999270439148E-2</v>
      </c>
      <c r="M1460" s="106">
        <v>7.1010001003742218E-2</v>
      </c>
      <c r="N1460">
        <v>1040</v>
      </c>
      <c r="O1460" s="106">
        <v>7.850000262260437E-2</v>
      </c>
      <c r="P1460" s="106">
        <v>0.10349000245332721</v>
      </c>
      <c r="Q1460">
        <v>17180</v>
      </c>
      <c r="R1460" s="106">
        <v>7.5530000030994415E-2</v>
      </c>
      <c r="S1460" s="106">
        <v>0.11659000068902969</v>
      </c>
    </row>
    <row r="1461" spans="1:19" x14ac:dyDescent="0.25">
      <c r="A1461" t="s">
        <v>331</v>
      </c>
      <c r="B1461" t="s">
        <v>347</v>
      </c>
      <c r="C1461" t="s">
        <v>347</v>
      </c>
      <c r="D1461" t="s">
        <v>347</v>
      </c>
      <c r="E1461" t="s">
        <v>204</v>
      </c>
      <c r="F1461" t="s">
        <v>205</v>
      </c>
      <c r="G1461" s="105">
        <v>11</v>
      </c>
      <c r="H1461" t="s">
        <v>348</v>
      </c>
      <c r="I1461" t="s">
        <v>422</v>
      </c>
      <c r="J1461" t="s">
        <v>425</v>
      </c>
      <c r="K1461" s="105">
        <v>18</v>
      </c>
      <c r="L1461" s="106">
        <v>1.3949999585747721E-2</v>
      </c>
      <c r="M1461" s="106">
        <v>1.503999996930361E-2</v>
      </c>
      <c r="N1461" s="105">
        <v>432</v>
      </c>
      <c r="O1461" s="106">
        <v>3.2609999179840088E-2</v>
      </c>
      <c r="P1461" s="106">
        <v>4.2989999055862427E-2</v>
      </c>
      <c r="Q1461" s="105">
        <v>6082</v>
      </c>
      <c r="R1461" s="106">
        <v>2.6739999651908871E-2</v>
      </c>
      <c r="S1461" s="107">
        <v>4.1269998997449868E-2</v>
      </c>
    </row>
    <row r="1462" spans="1:19" x14ac:dyDescent="0.25">
      <c r="A1462" t="s">
        <v>331</v>
      </c>
      <c r="B1462" t="s">
        <v>347</v>
      </c>
      <c r="C1462" t="s">
        <v>347</v>
      </c>
      <c r="D1462" t="s">
        <v>347</v>
      </c>
      <c r="E1462" t="s">
        <v>204</v>
      </c>
      <c r="F1462" t="s">
        <v>205</v>
      </c>
      <c r="G1462" s="105">
        <v>11</v>
      </c>
      <c r="H1462" t="s">
        <v>348</v>
      </c>
      <c r="I1462" t="s">
        <v>422</v>
      </c>
      <c r="J1462" t="s">
        <v>426</v>
      </c>
      <c r="K1462" s="105">
        <v>8</v>
      </c>
      <c r="L1462" s="106">
        <v>6.2000001780688763E-3</v>
      </c>
      <c r="M1462" s="106">
        <v>6.6800001077353954E-3</v>
      </c>
      <c r="N1462" s="105">
        <v>281</v>
      </c>
      <c r="O1462" s="106">
        <v>2.120999991893768E-2</v>
      </c>
      <c r="P1462" s="106">
        <v>2.7960000559687611E-2</v>
      </c>
      <c r="Q1462" s="105">
        <v>3672</v>
      </c>
      <c r="R1462" s="106">
        <v>1.6140000894665722E-2</v>
      </c>
      <c r="S1462" s="107">
        <v>2.491999976336956E-2</v>
      </c>
    </row>
    <row r="1463" spans="1:19" x14ac:dyDescent="0.25">
      <c r="A1463" t="s">
        <v>331</v>
      </c>
      <c r="B1463" t="s">
        <v>347</v>
      </c>
      <c r="C1463" t="s">
        <v>347</v>
      </c>
      <c r="D1463" t="s">
        <v>347</v>
      </c>
      <c r="E1463" t="s">
        <v>204</v>
      </c>
      <c r="F1463" t="s">
        <v>205</v>
      </c>
      <c r="G1463" s="105">
        <v>11</v>
      </c>
      <c r="H1463" t="s">
        <v>348</v>
      </c>
      <c r="I1463" t="s">
        <v>422</v>
      </c>
      <c r="J1463" t="s">
        <v>427</v>
      </c>
      <c r="K1463" s="105">
        <v>2</v>
      </c>
      <c r="L1463" s="106">
        <v>1.5500000445172191E-3</v>
      </c>
      <c r="M1463" s="106">
        <v>1.6700000269338491E-3</v>
      </c>
      <c r="N1463" s="105">
        <v>84</v>
      </c>
      <c r="O1463" s="106">
        <v>6.3399998471140862E-3</v>
      </c>
      <c r="P1463" s="106">
        <v>8.3600003272294998E-3</v>
      </c>
      <c r="Q1463" s="105">
        <v>766</v>
      </c>
      <c r="R1463" s="106">
        <v>3.3700000494718552E-3</v>
      </c>
      <c r="S1463" s="107">
        <v>5.2000000141561031E-3</v>
      </c>
    </row>
    <row r="1464" spans="1:19" x14ac:dyDescent="0.25">
      <c r="A1464" t="s">
        <v>331</v>
      </c>
      <c r="B1464" t="s">
        <v>347</v>
      </c>
      <c r="C1464" t="s">
        <v>347</v>
      </c>
      <c r="D1464" t="s">
        <v>347</v>
      </c>
      <c r="E1464" t="s">
        <v>204</v>
      </c>
      <c r="F1464" t="s">
        <v>205</v>
      </c>
      <c r="G1464" s="105">
        <v>11</v>
      </c>
      <c r="H1464" t="s">
        <v>348</v>
      </c>
      <c r="I1464" t="s">
        <v>422</v>
      </c>
      <c r="J1464" t="s">
        <v>428</v>
      </c>
      <c r="K1464" s="105">
        <v>0</v>
      </c>
      <c r="L1464" s="106">
        <v>0</v>
      </c>
      <c r="M1464" s="106">
        <v>0</v>
      </c>
      <c r="N1464" s="105">
        <v>0</v>
      </c>
      <c r="O1464" s="106">
        <v>0</v>
      </c>
      <c r="P1464" s="106">
        <v>0</v>
      </c>
      <c r="Q1464" s="105">
        <v>12</v>
      </c>
      <c r="R1464" s="106">
        <v>4.9999998736893758E-5</v>
      </c>
      <c r="S1464" s="107">
        <v>7.9999997979030013E-5</v>
      </c>
    </row>
    <row r="1465" spans="1:19" x14ac:dyDescent="0.25">
      <c r="A1465" t="s">
        <v>331</v>
      </c>
      <c r="B1465" t="s">
        <v>347</v>
      </c>
      <c r="C1465" t="s">
        <v>347</v>
      </c>
      <c r="D1465" t="s">
        <v>347</v>
      </c>
      <c r="E1465" t="s">
        <v>204</v>
      </c>
      <c r="F1465" t="s">
        <v>205</v>
      </c>
      <c r="G1465" s="105">
        <v>11</v>
      </c>
      <c r="H1465" t="s">
        <v>348</v>
      </c>
      <c r="I1465" t="s">
        <v>430</v>
      </c>
      <c r="J1465" t="s">
        <v>434</v>
      </c>
      <c r="K1465" s="105">
        <v>24</v>
      </c>
      <c r="L1465" s="106">
        <v>1.8600000068545341E-2</v>
      </c>
      <c r="M1465" s="106">
        <v>1.8689999356865879E-2</v>
      </c>
      <c r="N1465" s="105">
        <v>262</v>
      </c>
      <c r="O1465" s="106">
        <v>1.978000067174435E-2</v>
      </c>
      <c r="P1465" s="106">
        <v>2.0390000194311138E-2</v>
      </c>
      <c r="Q1465" s="105">
        <v>4987</v>
      </c>
      <c r="R1465" s="106">
        <v>2.1919999271631241E-2</v>
      </c>
      <c r="S1465" s="107">
        <v>2.2490000352263451E-2</v>
      </c>
    </row>
    <row r="1466" spans="1:19" x14ac:dyDescent="0.25">
      <c r="A1466" t="s">
        <v>331</v>
      </c>
      <c r="B1466" t="s">
        <v>347</v>
      </c>
      <c r="C1466" t="s">
        <v>347</v>
      </c>
      <c r="D1466" t="s">
        <v>347</v>
      </c>
      <c r="E1466" t="s">
        <v>204</v>
      </c>
      <c r="F1466" t="s">
        <v>205</v>
      </c>
      <c r="G1466" s="105">
        <v>11</v>
      </c>
      <c r="H1466" t="s">
        <v>348</v>
      </c>
      <c r="I1466" t="s">
        <v>430</v>
      </c>
      <c r="J1466" t="s">
        <v>432</v>
      </c>
      <c r="K1466" s="105">
        <v>97</v>
      </c>
      <c r="L1466" s="106">
        <v>7.5190000236034393E-2</v>
      </c>
      <c r="M1466" s="106">
        <v>7.5549997389316559E-2</v>
      </c>
      <c r="N1466" s="105">
        <v>1220</v>
      </c>
      <c r="O1466" s="106">
        <v>9.2079997062683105E-2</v>
      </c>
      <c r="P1466" s="106">
        <v>9.4949997961521149E-2</v>
      </c>
      <c r="Q1466" s="105">
        <v>18498</v>
      </c>
      <c r="R1466" s="106">
        <v>8.1320002675056458E-2</v>
      </c>
      <c r="S1466" s="107">
        <v>8.343999832868576E-2</v>
      </c>
    </row>
    <row r="1467" spans="1:19" x14ac:dyDescent="0.25">
      <c r="A1467" t="s">
        <v>331</v>
      </c>
      <c r="B1467" t="s">
        <v>347</v>
      </c>
      <c r="C1467" t="s">
        <v>347</v>
      </c>
      <c r="D1467" t="s">
        <v>347</v>
      </c>
      <c r="E1467" t="s">
        <v>204</v>
      </c>
      <c r="F1467" t="s">
        <v>205</v>
      </c>
      <c r="G1467" s="105">
        <v>11</v>
      </c>
      <c r="H1467" t="s">
        <v>348</v>
      </c>
      <c r="I1467" t="s">
        <v>430</v>
      </c>
      <c r="J1467" t="s">
        <v>435</v>
      </c>
      <c r="K1467" s="105">
        <v>2</v>
      </c>
      <c r="L1467" s="106">
        <v>1.5500000445172191E-3</v>
      </c>
      <c r="M1467" s="106">
        <v>1.5600000042468309E-3</v>
      </c>
      <c r="N1467" s="105">
        <v>37</v>
      </c>
      <c r="O1467" s="106">
        <v>2.79000005684793E-3</v>
      </c>
      <c r="P1467" s="106">
        <v>2.8800000436604019E-3</v>
      </c>
      <c r="Q1467" s="105">
        <v>391</v>
      </c>
      <c r="R1467" s="106">
        <v>1.7199999419972301E-3</v>
      </c>
      <c r="S1467" s="107">
        <v>1.760000013746321E-3</v>
      </c>
    </row>
    <row r="1468" spans="1:19" x14ac:dyDescent="0.25">
      <c r="A1468" t="s">
        <v>331</v>
      </c>
      <c r="B1468" t="s">
        <v>347</v>
      </c>
      <c r="C1468" t="s">
        <v>347</v>
      </c>
      <c r="D1468" t="s">
        <v>347</v>
      </c>
      <c r="E1468" t="s">
        <v>204</v>
      </c>
      <c r="F1468" t="s">
        <v>205</v>
      </c>
      <c r="G1468" s="105">
        <v>11</v>
      </c>
      <c r="H1468" t="s">
        <v>348</v>
      </c>
      <c r="I1468" t="s">
        <v>430</v>
      </c>
      <c r="J1468" t="s">
        <v>436</v>
      </c>
      <c r="K1468" s="105">
        <v>30</v>
      </c>
      <c r="L1468" s="106">
        <v>2.3259999230504039E-2</v>
      </c>
      <c r="M1468" s="106">
        <v>2.3360000923275951E-2</v>
      </c>
      <c r="N1468" s="105">
        <v>177</v>
      </c>
      <c r="O1468" s="106">
        <v>1.3360000215470791E-2</v>
      </c>
      <c r="P1468" s="106">
        <v>1.377999968826771E-2</v>
      </c>
      <c r="Q1468" s="105">
        <v>6784</v>
      </c>
      <c r="R1468" s="106">
        <v>2.9829999431967739E-2</v>
      </c>
      <c r="S1468" s="107">
        <v>3.060000017285347E-2</v>
      </c>
    </row>
    <row r="1469" spans="1:19" x14ac:dyDescent="0.25">
      <c r="A1469" t="s">
        <v>331</v>
      </c>
      <c r="B1469" t="s">
        <v>347</v>
      </c>
      <c r="C1469" t="s">
        <v>347</v>
      </c>
      <c r="D1469" t="s">
        <v>347</v>
      </c>
      <c r="E1469" t="s">
        <v>204</v>
      </c>
      <c r="F1469" t="s">
        <v>205</v>
      </c>
      <c r="G1469" s="105">
        <v>11</v>
      </c>
      <c r="H1469" t="s">
        <v>348</v>
      </c>
      <c r="I1469" t="s">
        <v>430</v>
      </c>
      <c r="J1469" t="s">
        <v>431</v>
      </c>
      <c r="K1469" s="105">
        <v>367</v>
      </c>
      <c r="L1469" s="106">
        <v>0.28450000286102289</v>
      </c>
      <c r="M1469" s="106">
        <v>0.28582999110221857</v>
      </c>
      <c r="N1469" s="105">
        <v>4213</v>
      </c>
      <c r="O1469" s="106">
        <v>0.3179900050163269</v>
      </c>
      <c r="P1469" s="106">
        <v>0.32789000868797302</v>
      </c>
      <c r="Q1469" s="105">
        <v>77035</v>
      </c>
      <c r="R1469" s="106">
        <v>0.33867999911308289</v>
      </c>
      <c r="S1469" s="107">
        <v>0.3474699854850769</v>
      </c>
    </row>
    <row r="1470" spans="1:19" x14ac:dyDescent="0.25">
      <c r="A1470" t="s">
        <v>331</v>
      </c>
      <c r="B1470" t="s">
        <v>347</v>
      </c>
      <c r="C1470" t="s">
        <v>347</v>
      </c>
      <c r="D1470" t="s">
        <v>347</v>
      </c>
      <c r="E1470" t="s">
        <v>204</v>
      </c>
      <c r="F1470" t="s">
        <v>205</v>
      </c>
      <c r="G1470">
        <v>11</v>
      </c>
      <c r="H1470" t="s">
        <v>348</v>
      </c>
      <c r="I1470" t="s">
        <v>430</v>
      </c>
      <c r="J1470" t="s">
        <v>502</v>
      </c>
      <c r="K1470">
        <v>764</v>
      </c>
      <c r="L1470" s="106">
        <v>0.59224998950958252</v>
      </c>
      <c r="M1470" s="106">
        <v>0.59501999616622925</v>
      </c>
      <c r="N1470">
        <v>6940</v>
      </c>
      <c r="O1470" s="106">
        <v>0.52381002902984619</v>
      </c>
      <c r="P1470" s="106">
        <v>0.54012000560760498</v>
      </c>
      <c r="Q1470">
        <v>114008</v>
      </c>
      <c r="R1470" s="106">
        <v>0.5012199878692627</v>
      </c>
      <c r="S1470" s="106">
        <v>0.51424002647399902</v>
      </c>
    </row>
    <row r="1471" spans="1:19" x14ac:dyDescent="0.25">
      <c r="A1471" t="s">
        <v>331</v>
      </c>
      <c r="B1471" t="s">
        <v>347</v>
      </c>
      <c r="C1471" t="s">
        <v>347</v>
      </c>
      <c r="D1471" t="s">
        <v>347</v>
      </c>
      <c r="E1471" t="s">
        <v>204</v>
      </c>
      <c r="F1471" t="s">
        <v>205</v>
      </c>
      <c r="G1471" s="105">
        <v>11</v>
      </c>
      <c r="H1471" t="s">
        <v>348</v>
      </c>
      <c r="I1471" t="s">
        <v>430</v>
      </c>
      <c r="J1471" t="s">
        <v>86</v>
      </c>
      <c r="K1471" s="105">
        <v>6</v>
      </c>
      <c r="L1471" s="106">
        <v>4.6500000171363354E-3</v>
      </c>
      <c r="N1471" s="105">
        <v>400</v>
      </c>
      <c r="O1471" s="106">
        <v>3.0190000310540199E-2</v>
      </c>
      <c r="Q1471" s="105">
        <v>5756</v>
      </c>
      <c r="R1471" s="106">
        <v>2.5310000404715541E-2</v>
      </c>
      <c r="S1471" s="107"/>
    </row>
    <row r="1472" spans="1:19" x14ac:dyDescent="0.25">
      <c r="A1472" t="s">
        <v>331</v>
      </c>
      <c r="B1472" t="s">
        <v>347</v>
      </c>
      <c r="C1472" t="s">
        <v>347</v>
      </c>
      <c r="D1472" t="s">
        <v>347</v>
      </c>
      <c r="E1472" t="s">
        <v>204</v>
      </c>
      <c r="F1472" t="s">
        <v>205</v>
      </c>
      <c r="G1472" s="105">
        <v>11</v>
      </c>
      <c r="H1472" t="s">
        <v>348</v>
      </c>
      <c r="I1472" t="s">
        <v>401</v>
      </c>
      <c r="J1472" t="s">
        <v>405</v>
      </c>
      <c r="K1472" s="105">
        <v>1002</v>
      </c>
      <c r="L1472" s="106">
        <v>0.77674001455307007</v>
      </c>
      <c r="M1472" s="106">
        <v>0.79967999458312988</v>
      </c>
      <c r="N1472" s="105">
        <v>10024</v>
      </c>
      <c r="O1472" s="106">
        <v>0.75659000873565674</v>
      </c>
      <c r="P1472" s="106">
        <v>0.78867000341415405</v>
      </c>
      <c r="Q1472" s="105">
        <v>171311</v>
      </c>
      <c r="R1472" s="106">
        <v>0.75314998626708984</v>
      </c>
      <c r="S1472" s="107">
        <v>0.77806001901626587</v>
      </c>
    </row>
    <row r="1473" spans="1:19" x14ac:dyDescent="0.25">
      <c r="A1473" t="s">
        <v>331</v>
      </c>
      <c r="B1473" t="s">
        <v>347</v>
      </c>
      <c r="C1473" t="s">
        <v>347</v>
      </c>
      <c r="D1473" t="s">
        <v>347</v>
      </c>
      <c r="E1473" t="s">
        <v>204</v>
      </c>
      <c r="F1473" t="s">
        <v>205</v>
      </c>
      <c r="G1473" s="105">
        <v>11</v>
      </c>
      <c r="H1473" t="s">
        <v>348</v>
      </c>
      <c r="I1473" t="s">
        <v>401</v>
      </c>
      <c r="J1473" t="s">
        <v>412</v>
      </c>
      <c r="K1473" s="105">
        <v>108</v>
      </c>
      <c r="L1473" s="106">
        <v>8.3719998598098755E-2</v>
      </c>
      <c r="M1473" s="106">
        <v>8.6190000176429749E-2</v>
      </c>
      <c r="N1473" s="105">
        <v>1243</v>
      </c>
      <c r="O1473" s="106">
        <v>9.3819998204708099E-2</v>
      </c>
      <c r="P1473" s="106">
        <v>9.7800001502037048E-2</v>
      </c>
      <c r="Q1473" s="105">
        <v>22313</v>
      </c>
      <c r="R1473" s="106">
        <v>9.8099999129772186E-2</v>
      </c>
      <c r="S1473" s="107">
        <v>0.10134000331163411</v>
      </c>
    </row>
    <row r="1474" spans="1:19" x14ac:dyDescent="0.25">
      <c r="A1474" t="s">
        <v>331</v>
      </c>
      <c r="B1474" t="s">
        <v>347</v>
      </c>
      <c r="C1474" t="s">
        <v>347</v>
      </c>
      <c r="D1474" t="s">
        <v>347</v>
      </c>
      <c r="E1474" t="s">
        <v>204</v>
      </c>
      <c r="F1474" t="s">
        <v>205</v>
      </c>
      <c r="G1474" s="105">
        <v>11</v>
      </c>
      <c r="H1474" t="s">
        <v>348</v>
      </c>
      <c r="I1474" t="s">
        <v>401</v>
      </c>
      <c r="J1474" t="s">
        <v>413</v>
      </c>
      <c r="K1474" s="105">
        <v>83</v>
      </c>
      <c r="L1474" s="106">
        <v>6.4340002834796906E-2</v>
      </c>
      <c r="M1474" s="106">
        <v>6.6239997744560242E-2</v>
      </c>
      <c r="N1474" s="105">
        <v>843</v>
      </c>
      <c r="O1474" s="106">
        <v>6.3629999756813049E-2</v>
      </c>
      <c r="P1474" s="106">
        <v>6.6330000758171082E-2</v>
      </c>
      <c r="Q1474" s="105">
        <v>15680</v>
      </c>
      <c r="R1474" s="106">
        <v>6.8939998745918274E-2</v>
      </c>
      <c r="S1474" s="107">
        <v>7.1220003068447113E-2</v>
      </c>
    </row>
    <row r="1475" spans="1:19" x14ac:dyDescent="0.25">
      <c r="A1475" t="s">
        <v>331</v>
      </c>
      <c r="B1475" t="s">
        <v>347</v>
      </c>
      <c r="C1475" t="s">
        <v>347</v>
      </c>
      <c r="D1475" t="s">
        <v>347</v>
      </c>
      <c r="E1475" t="s">
        <v>204</v>
      </c>
      <c r="F1475" t="s">
        <v>205</v>
      </c>
      <c r="G1475">
        <v>11</v>
      </c>
      <c r="H1475" t="s">
        <v>348</v>
      </c>
      <c r="I1475" t="s">
        <v>401</v>
      </c>
      <c r="J1475" t="s">
        <v>441</v>
      </c>
      <c r="K1475">
        <v>37</v>
      </c>
      <c r="L1475" s="106">
        <v>2.868000045418739E-2</v>
      </c>
      <c r="N1475">
        <v>539</v>
      </c>
      <c r="O1475" s="106">
        <v>4.0679998695850372E-2</v>
      </c>
      <c r="Q1475">
        <v>7283</v>
      </c>
      <c r="R1475" s="106">
        <v>3.2019998878240592E-2</v>
      </c>
    </row>
    <row r="1476" spans="1:19" x14ac:dyDescent="0.25">
      <c r="A1476" t="s">
        <v>331</v>
      </c>
      <c r="B1476" t="s">
        <v>347</v>
      </c>
      <c r="C1476" t="s">
        <v>347</v>
      </c>
      <c r="D1476" t="s">
        <v>347</v>
      </c>
      <c r="E1476" t="s">
        <v>204</v>
      </c>
      <c r="F1476" t="s">
        <v>205</v>
      </c>
      <c r="G1476" s="105">
        <v>11</v>
      </c>
      <c r="H1476" t="s">
        <v>348</v>
      </c>
      <c r="I1476" t="s">
        <v>401</v>
      </c>
      <c r="J1476" t="s">
        <v>414</v>
      </c>
      <c r="K1476" s="105">
        <v>60</v>
      </c>
      <c r="L1476" s="106">
        <v>4.6509999781847E-2</v>
      </c>
      <c r="M1476" s="106">
        <v>4.789000004529953E-2</v>
      </c>
      <c r="N1476" s="105">
        <v>600</v>
      </c>
      <c r="O1476" s="106">
        <v>4.5290000736713409E-2</v>
      </c>
      <c r="P1476" s="106">
        <v>4.7210000455379493E-2</v>
      </c>
      <c r="Q1476" s="105">
        <v>10872</v>
      </c>
      <c r="R1476" s="106">
        <v>4.7800000756978989E-2</v>
      </c>
      <c r="S1476" s="107">
        <v>4.9380000680685043E-2</v>
      </c>
    </row>
    <row r="1477" spans="1:19" x14ac:dyDescent="0.25">
      <c r="A1477" t="s">
        <v>331</v>
      </c>
      <c r="B1477" t="s">
        <v>347</v>
      </c>
      <c r="C1477" t="s">
        <v>347</v>
      </c>
      <c r="D1477" t="s">
        <v>347</v>
      </c>
      <c r="E1477" t="s">
        <v>265</v>
      </c>
      <c r="F1477" t="s">
        <v>337</v>
      </c>
      <c r="G1477" s="105">
        <v>11</v>
      </c>
      <c r="H1477" t="s">
        <v>348</v>
      </c>
      <c r="I1477" t="s">
        <v>349</v>
      </c>
      <c r="J1477" t="s">
        <v>350</v>
      </c>
      <c r="K1477" s="105">
        <v>2</v>
      </c>
      <c r="L1477" s="106">
        <v>1.4400000218302009E-3</v>
      </c>
      <c r="N1477" s="105">
        <v>61</v>
      </c>
      <c r="O1477" s="106">
        <v>4.6000001020729542E-3</v>
      </c>
      <c r="Q1477" s="105">
        <v>1130</v>
      </c>
      <c r="R1477" s="106">
        <v>4.9700001254677773E-3</v>
      </c>
      <c r="S1477" s="107"/>
    </row>
    <row r="1478" spans="1:19" x14ac:dyDescent="0.25">
      <c r="A1478" t="s">
        <v>331</v>
      </c>
      <c r="B1478" t="s">
        <v>347</v>
      </c>
      <c r="C1478" t="s">
        <v>347</v>
      </c>
      <c r="D1478" t="s">
        <v>347</v>
      </c>
      <c r="E1478" t="s">
        <v>265</v>
      </c>
      <c r="F1478" t="s">
        <v>337</v>
      </c>
      <c r="G1478" s="105">
        <v>11</v>
      </c>
      <c r="H1478" t="s">
        <v>348</v>
      </c>
      <c r="I1478" t="s">
        <v>349</v>
      </c>
      <c r="J1478" t="s">
        <v>368</v>
      </c>
      <c r="K1478" s="105">
        <v>39</v>
      </c>
      <c r="L1478" s="106">
        <v>2.806000038981438E-2</v>
      </c>
      <c r="N1478" s="105">
        <v>529</v>
      </c>
      <c r="O1478" s="106">
        <v>3.9930000901222229E-2</v>
      </c>
      <c r="Q1478" s="105">
        <v>8418</v>
      </c>
      <c r="R1478" s="106">
        <v>3.700999915599823E-2</v>
      </c>
      <c r="S1478" s="107"/>
    </row>
    <row r="1479" spans="1:19" x14ac:dyDescent="0.25">
      <c r="A1479" t="s">
        <v>331</v>
      </c>
      <c r="B1479" t="s">
        <v>347</v>
      </c>
      <c r="C1479" t="s">
        <v>347</v>
      </c>
      <c r="D1479" t="s">
        <v>347</v>
      </c>
      <c r="E1479" t="s">
        <v>265</v>
      </c>
      <c r="F1479" t="s">
        <v>337</v>
      </c>
      <c r="G1479" s="105">
        <v>11</v>
      </c>
      <c r="H1479" t="s">
        <v>348</v>
      </c>
      <c r="I1479" t="s">
        <v>349</v>
      </c>
      <c r="J1479" t="s">
        <v>369</v>
      </c>
      <c r="K1479" s="105">
        <v>168</v>
      </c>
      <c r="L1479" s="106">
        <v>0.12086000293493269</v>
      </c>
      <c r="N1479" s="105">
        <v>1780</v>
      </c>
      <c r="O1479" s="106">
        <v>0.1343500018119812</v>
      </c>
      <c r="Q1479" s="105">
        <v>27454</v>
      </c>
      <c r="R1479" s="106">
        <v>0.1207000017166138</v>
      </c>
      <c r="S1479" s="107"/>
    </row>
    <row r="1480" spans="1:19" x14ac:dyDescent="0.25">
      <c r="A1480" t="s">
        <v>331</v>
      </c>
      <c r="B1480" t="s">
        <v>347</v>
      </c>
      <c r="C1480" t="s">
        <v>347</v>
      </c>
      <c r="D1480" t="s">
        <v>347</v>
      </c>
      <c r="E1480" t="s">
        <v>265</v>
      </c>
      <c r="F1480" t="s">
        <v>337</v>
      </c>
      <c r="G1480" s="105">
        <v>11</v>
      </c>
      <c r="H1480" t="s">
        <v>348</v>
      </c>
      <c r="I1480" t="s">
        <v>349</v>
      </c>
      <c r="J1480" t="s">
        <v>370</v>
      </c>
      <c r="K1480" s="105">
        <v>362</v>
      </c>
      <c r="L1480" s="106">
        <v>0.26043000817298889</v>
      </c>
      <c r="N1480" s="105">
        <v>3230</v>
      </c>
      <c r="O1480" s="106">
        <v>0.24379000067710879</v>
      </c>
      <c r="Q1480" s="105">
        <v>55879</v>
      </c>
      <c r="R1480" s="106">
        <v>0.24567000567913061</v>
      </c>
      <c r="S1480" s="107"/>
    </row>
    <row r="1481" spans="1:19" x14ac:dyDescent="0.25">
      <c r="A1481" t="s">
        <v>331</v>
      </c>
      <c r="B1481" t="s">
        <v>347</v>
      </c>
      <c r="C1481" t="s">
        <v>347</v>
      </c>
      <c r="D1481" t="s">
        <v>347</v>
      </c>
      <c r="E1481" t="s">
        <v>265</v>
      </c>
      <c r="F1481" t="s">
        <v>337</v>
      </c>
      <c r="G1481" s="105">
        <v>11</v>
      </c>
      <c r="H1481" t="s">
        <v>348</v>
      </c>
      <c r="I1481" t="s">
        <v>349</v>
      </c>
      <c r="J1481" t="s">
        <v>371</v>
      </c>
      <c r="K1481" s="105">
        <v>335</v>
      </c>
      <c r="L1481" s="106">
        <v>0.24100999534130099</v>
      </c>
      <c r="N1481" s="105">
        <v>3145</v>
      </c>
      <c r="O1481" s="106">
        <v>0.23737999796867371</v>
      </c>
      <c r="Q1481" s="105">
        <v>57982</v>
      </c>
      <c r="R1481" s="106">
        <v>0.25490999221801758</v>
      </c>
      <c r="S1481" s="107"/>
    </row>
    <row r="1482" spans="1:19" x14ac:dyDescent="0.25">
      <c r="A1482" t="s">
        <v>331</v>
      </c>
      <c r="B1482" t="s">
        <v>347</v>
      </c>
      <c r="C1482" t="s">
        <v>347</v>
      </c>
      <c r="D1482" t="s">
        <v>347</v>
      </c>
      <c r="E1482" t="s">
        <v>265</v>
      </c>
      <c r="F1482" t="s">
        <v>337</v>
      </c>
      <c r="G1482" s="105">
        <v>11</v>
      </c>
      <c r="H1482" t="s">
        <v>348</v>
      </c>
      <c r="I1482" t="s">
        <v>349</v>
      </c>
      <c r="J1482" t="s">
        <v>372</v>
      </c>
      <c r="K1482" s="105">
        <v>285</v>
      </c>
      <c r="L1482" s="106">
        <v>0.20503999292850489</v>
      </c>
      <c r="N1482" s="105">
        <v>2587</v>
      </c>
      <c r="O1482" s="106">
        <v>0.1952600032091141</v>
      </c>
      <c r="Q1482" s="105">
        <v>44765</v>
      </c>
      <c r="R1482" s="106">
        <v>0.19679999351501459</v>
      </c>
      <c r="S1482" s="107"/>
    </row>
    <row r="1483" spans="1:19" x14ac:dyDescent="0.25">
      <c r="A1483" t="s">
        <v>331</v>
      </c>
      <c r="B1483" t="s">
        <v>347</v>
      </c>
      <c r="C1483" t="s">
        <v>347</v>
      </c>
      <c r="D1483" t="s">
        <v>347</v>
      </c>
      <c r="E1483" t="s">
        <v>265</v>
      </c>
      <c r="F1483" t="s">
        <v>337</v>
      </c>
      <c r="G1483" s="105">
        <v>11</v>
      </c>
      <c r="H1483" t="s">
        <v>348</v>
      </c>
      <c r="I1483" t="s">
        <v>349</v>
      </c>
      <c r="J1483" t="s">
        <v>373</v>
      </c>
      <c r="K1483" s="105">
        <v>199</v>
      </c>
      <c r="L1483" s="106">
        <v>0.1431699991226196</v>
      </c>
      <c r="N1483" s="105">
        <v>1917</v>
      </c>
      <c r="O1483" s="106">
        <v>0.14469000697135931</v>
      </c>
      <c r="Q1483" s="105">
        <v>31831</v>
      </c>
      <c r="R1483" s="106">
        <v>0.1399399936199188</v>
      </c>
      <c r="S1483" s="107"/>
    </row>
    <row r="1484" spans="1:19" x14ac:dyDescent="0.25">
      <c r="A1484" t="s">
        <v>331</v>
      </c>
      <c r="B1484" t="s">
        <v>347</v>
      </c>
      <c r="C1484" t="s">
        <v>347</v>
      </c>
      <c r="D1484" t="s">
        <v>347</v>
      </c>
      <c r="E1484" t="s">
        <v>265</v>
      </c>
      <c r="F1484" t="s">
        <v>337</v>
      </c>
      <c r="G1484" s="105">
        <v>11</v>
      </c>
      <c r="H1484" t="s">
        <v>348</v>
      </c>
      <c r="I1484" t="s">
        <v>438</v>
      </c>
      <c r="J1484" t="s">
        <v>48</v>
      </c>
      <c r="K1484" s="105">
        <v>1135</v>
      </c>
      <c r="L1484" s="106">
        <v>0.81655001640319824</v>
      </c>
      <c r="M1484" s="106">
        <v>0.8637700080871582</v>
      </c>
      <c r="N1484" s="105">
        <v>10875</v>
      </c>
      <c r="O1484" s="106">
        <v>0.82081997394561768</v>
      </c>
      <c r="P1484" s="106">
        <v>0.85562998056411743</v>
      </c>
      <c r="Q1484" s="105">
        <v>186401</v>
      </c>
      <c r="R1484" s="106">
        <v>0.81949001550674438</v>
      </c>
      <c r="S1484" s="107">
        <v>0.8465999960899353</v>
      </c>
    </row>
    <row r="1485" spans="1:19" x14ac:dyDescent="0.25">
      <c r="A1485" t="s">
        <v>331</v>
      </c>
      <c r="B1485" t="s">
        <v>347</v>
      </c>
      <c r="C1485" t="s">
        <v>347</v>
      </c>
      <c r="D1485" t="s">
        <v>347</v>
      </c>
      <c r="E1485" t="s">
        <v>265</v>
      </c>
      <c r="F1485" t="s">
        <v>337</v>
      </c>
      <c r="G1485">
        <v>11</v>
      </c>
      <c r="H1485" t="s">
        <v>348</v>
      </c>
      <c r="I1485" t="s">
        <v>438</v>
      </c>
      <c r="J1485" t="s">
        <v>42</v>
      </c>
      <c r="K1485">
        <v>107</v>
      </c>
      <c r="L1485" s="106">
        <v>7.6980002224445343E-2</v>
      </c>
      <c r="M1485" s="106">
        <v>8.1430003046989441E-2</v>
      </c>
      <c r="N1485">
        <v>1134</v>
      </c>
      <c r="O1485" s="106">
        <v>8.5589997470378876E-2</v>
      </c>
      <c r="P1485" s="106">
        <v>8.9220002293586731E-2</v>
      </c>
      <c r="Q1485">
        <v>20350</v>
      </c>
      <c r="R1485" s="106">
        <v>8.9469999074935913E-2</v>
      </c>
      <c r="S1485" s="106">
        <v>9.2430002987384796E-2</v>
      </c>
    </row>
    <row r="1486" spans="1:19" x14ac:dyDescent="0.25">
      <c r="A1486" t="s">
        <v>331</v>
      </c>
      <c r="B1486" t="s">
        <v>347</v>
      </c>
      <c r="C1486" t="s">
        <v>347</v>
      </c>
      <c r="D1486" t="s">
        <v>347</v>
      </c>
      <c r="E1486" t="s">
        <v>265</v>
      </c>
      <c r="F1486" t="s">
        <v>337</v>
      </c>
      <c r="G1486">
        <v>11</v>
      </c>
      <c r="H1486" t="s">
        <v>348</v>
      </c>
      <c r="I1486" t="s">
        <v>438</v>
      </c>
      <c r="J1486" t="s">
        <v>374</v>
      </c>
      <c r="K1486">
        <v>72</v>
      </c>
      <c r="L1486" s="106">
        <v>5.1800001412630081E-2</v>
      </c>
      <c r="M1486" s="106">
        <v>5.479000136256218E-2</v>
      </c>
      <c r="N1486">
        <v>701</v>
      </c>
      <c r="O1486" s="106">
        <v>5.2910000085830688E-2</v>
      </c>
      <c r="P1486" s="106">
        <v>5.5149998515844352E-2</v>
      </c>
      <c r="Q1486">
        <v>13425</v>
      </c>
      <c r="R1486" s="106">
        <v>5.9020001441240311E-2</v>
      </c>
      <c r="S1486" s="106">
        <v>6.0970000922679901E-2</v>
      </c>
    </row>
    <row r="1487" spans="1:19" x14ac:dyDescent="0.25">
      <c r="A1487" t="s">
        <v>331</v>
      </c>
      <c r="B1487" t="s">
        <v>347</v>
      </c>
      <c r="C1487" t="s">
        <v>347</v>
      </c>
      <c r="D1487" t="s">
        <v>347</v>
      </c>
      <c r="E1487" t="s">
        <v>265</v>
      </c>
      <c r="F1487" t="s">
        <v>337</v>
      </c>
      <c r="G1487" s="105">
        <v>11</v>
      </c>
      <c r="H1487" t="s">
        <v>348</v>
      </c>
      <c r="I1487" t="s">
        <v>438</v>
      </c>
      <c r="J1487" t="s">
        <v>86</v>
      </c>
      <c r="K1487" s="105">
        <v>76</v>
      </c>
      <c r="L1487" s="106">
        <v>5.4680000990629203E-2</v>
      </c>
      <c r="N1487" s="105">
        <v>539</v>
      </c>
      <c r="O1487" s="106">
        <v>4.0679998695850372E-2</v>
      </c>
      <c r="Q1487" s="105">
        <v>7283</v>
      </c>
      <c r="R1487" s="106">
        <v>3.2019998878240592E-2</v>
      </c>
      <c r="S1487" s="107"/>
    </row>
    <row r="1488" spans="1:19" x14ac:dyDescent="0.25">
      <c r="A1488" t="s">
        <v>331</v>
      </c>
      <c r="B1488" t="s">
        <v>347</v>
      </c>
      <c r="C1488" t="s">
        <v>347</v>
      </c>
      <c r="D1488" t="s">
        <v>347</v>
      </c>
      <c r="E1488" t="s">
        <v>265</v>
      </c>
      <c r="F1488" t="s">
        <v>337</v>
      </c>
      <c r="G1488" s="105">
        <v>11</v>
      </c>
      <c r="H1488" t="s">
        <v>348</v>
      </c>
      <c r="I1488" t="s">
        <v>375</v>
      </c>
      <c r="J1488" t="s">
        <v>376</v>
      </c>
      <c r="K1488" s="105">
        <v>283</v>
      </c>
      <c r="L1488" s="106">
        <v>0.20360000431537631</v>
      </c>
      <c r="N1488" s="105">
        <v>2834</v>
      </c>
      <c r="O1488" s="106">
        <v>0.21389999985694891</v>
      </c>
      <c r="Q1488" s="105">
        <v>47189</v>
      </c>
      <c r="R1488" s="106">
        <v>0.20746000111103061</v>
      </c>
      <c r="S1488" s="107"/>
    </row>
    <row r="1489" spans="1:19" x14ac:dyDescent="0.25">
      <c r="A1489" t="s">
        <v>331</v>
      </c>
      <c r="B1489" t="s">
        <v>347</v>
      </c>
      <c r="C1489" t="s">
        <v>347</v>
      </c>
      <c r="D1489" t="s">
        <v>347</v>
      </c>
      <c r="E1489" t="s">
        <v>265</v>
      </c>
      <c r="F1489" t="s">
        <v>337</v>
      </c>
      <c r="G1489" s="105">
        <v>11</v>
      </c>
      <c r="H1489" t="s">
        <v>348</v>
      </c>
      <c r="I1489" t="s">
        <v>375</v>
      </c>
      <c r="J1489" t="s">
        <v>377</v>
      </c>
      <c r="K1489" s="105">
        <v>310</v>
      </c>
      <c r="L1489" s="106">
        <v>0.22302000224590299</v>
      </c>
      <c r="N1489" s="105">
        <v>2717</v>
      </c>
      <c r="O1489" s="106">
        <v>0.20507000386714941</v>
      </c>
      <c r="Q1489" s="105">
        <v>47420</v>
      </c>
      <c r="R1489" s="106">
        <v>0.20848000049591059</v>
      </c>
      <c r="S1489" s="107"/>
    </row>
    <row r="1490" spans="1:19" x14ac:dyDescent="0.25">
      <c r="A1490" t="s">
        <v>331</v>
      </c>
      <c r="B1490" t="s">
        <v>347</v>
      </c>
      <c r="C1490" t="s">
        <v>347</v>
      </c>
      <c r="D1490" t="s">
        <v>347</v>
      </c>
      <c r="E1490" t="s">
        <v>265</v>
      </c>
      <c r="F1490" t="s">
        <v>337</v>
      </c>
      <c r="G1490" s="105">
        <v>11</v>
      </c>
      <c r="H1490" t="s">
        <v>348</v>
      </c>
      <c r="I1490" t="s">
        <v>375</v>
      </c>
      <c r="J1490" t="s">
        <v>378</v>
      </c>
      <c r="K1490" s="105">
        <v>212</v>
      </c>
      <c r="L1490" s="106">
        <v>0.1525200009346008</v>
      </c>
      <c r="N1490" s="105">
        <v>2233</v>
      </c>
      <c r="O1490" s="106">
        <v>0.16854000091552729</v>
      </c>
      <c r="Q1490" s="105">
        <v>37332</v>
      </c>
      <c r="R1490" s="106">
        <v>0.1641300022602081</v>
      </c>
      <c r="S1490" s="107"/>
    </row>
    <row r="1491" spans="1:19" x14ac:dyDescent="0.25">
      <c r="A1491" t="s">
        <v>331</v>
      </c>
      <c r="B1491" t="s">
        <v>347</v>
      </c>
      <c r="C1491" t="s">
        <v>347</v>
      </c>
      <c r="D1491" t="s">
        <v>347</v>
      </c>
      <c r="E1491" t="s">
        <v>265</v>
      </c>
      <c r="F1491" t="s">
        <v>337</v>
      </c>
      <c r="G1491" s="105">
        <v>11</v>
      </c>
      <c r="H1491" t="s">
        <v>348</v>
      </c>
      <c r="I1491" t="s">
        <v>375</v>
      </c>
      <c r="J1491" t="s">
        <v>379</v>
      </c>
      <c r="K1491" s="105">
        <v>283</v>
      </c>
      <c r="L1491" s="106">
        <v>0.20360000431537631</v>
      </c>
      <c r="N1491" s="105">
        <v>2738</v>
      </c>
      <c r="O1491" s="106">
        <v>0.20666000247001651</v>
      </c>
      <c r="Q1491" s="105">
        <v>47525</v>
      </c>
      <c r="R1491" s="106">
        <v>0.20893999934196469</v>
      </c>
      <c r="S1491" s="107"/>
    </row>
    <row r="1492" spans="1:19" x14ac:dyDescent="0.25">
      <c r="A1492" t="s">
        <v>331</v>
      </c>
      <c r="B1492" t="s">
        <v>347</v>
      </c>
      <c r="C1492" t="s">
        <v>347</v>
      </c>
      <c r="D1492" t="s">
        <v>347</v>
      </c>
      <c r="E1492" t="s">
        <v>265</v>
      </c>
      <c r="F1492" t="s">
        <v>337</v>
      </c>
      <c r="G1492">
        <v>11</v>
      </c>
      <c r="H1492" t="s">
        <v>348</v>
      </c>
      <c r="I1492" t="s">
        <v>375</v>
      </c>
      <c r="J1492" t="s">
        <v>380</v>
      </c>
      <c r="K1492">
        <v>302</v>
      </c>
      <c r="L1492" s="106">
        <v>0.21727000176906591</v>
      </c>
      <c r="N1492">
        <v>2727</v>
      </c>
      <c r="O1492" s="106">
        <v>0.205829992890358</v>
      </c>
      <c r="Q1492">
        <v>47993</v>
      </c>
      <c r="R1492" s="106">
        <v>0.210999995470047</v>
      </c>
    </row>
    <row r="1493" spans="1:19" x14ac:dyDescent="0.25">
      <c r="A1493" t="s">
        <v>331</v>
      </c>
      <c r="B1493" t="s">
        <v>347</v>
      </c>
      <c r="C1493" t="s">
        <v>347</v>
      </c>
      <c r="D1493" t="s">
        <v>347</v>
      </c>
      <c r="E1493" t="s">
        <v>265</v>
      </c>
      <c r="F1493" t="s">
        <v>337</v>
      </c>
      <c r="G1493" s="105">
        <v>11</v>
      </c>
      <c r="H1493" t="s">
        <v>348</v>
      </c>
      <c r="I1493" t="s">
        <v>381</v>
      </c>
      <c r="J1493" t="s">
        <v>382</v>
      </c>
      <c r="K1493" s="105">
        <v>50</v>
      </c>
      <c r="L1493" s="106">
        <v>3.5969998687505722E-2</v>
      </c>
      <c r="M1493" s="106">
        <v>4.4679999351501458E-2</v>
      </c>
      <c r="N1493" s="105">
        <v>342</v>
      </c>
      <c r="O1493" s="106">
        <v>2.580999955534935E-2</v>
      </c>
      <c r="P1493" s="106">
        <v>3.4299999475479133E-2</v>
      </c>
      <c r="Q1493" s="105">
        <v>5423</v>
      </c>
      <c r="R1493" s="106">
        <v>2.384000085294247E-2</v>
      </c>
      <c r="S1493" s="107">
        <v>3.0780000612139698E-2</v>
      </c>
    </row>
    <row r="1494" spans="1:19" x14ac:dyDescent="0.25">
      <c r="A1494" t="s">
        <v>331</v>
      </c>
      <c r="B1494" t="s">
        <v>347</v>
      </c>
      <c r="C1494" t="s">
        <v>347</v>
      </c>
      <c r="D1494" t="s">
        <v>347</v>
      </c>
      <c r="E1494" t="s">
        <v>265</v>
      </c>
      <c r="F1494" t="s">
        <v>337</v>
      </c>
      <c r="G1494" s="105">
        <v>11</v>
      </c>
      <c r="H1494" t="s">
        <v>348</v>
      </c>
      <c r="I1494" t="s">
        <v>381</v>
      </c>
      <c r="J1494" t="s">
        <v>383</v>
      </c>
      <c r="K1494" s="105">
        <v>85</v>
      </c>
      <c r="L1494" s="106">
        <v>6.1149999499320977E-2</v>
      </c>
      <c r="M1494" s="106">
        <v>7.5960002839565277E-2</v>
      </c>
      <c r="N1494" s="105">
        <v>1242</v>
      </c>
      <c r="O1494" s="106">
        <v>9.3740001320838928E-2</v>
      </c>
      <c r="P1494" s="106">
        <v>0.12454999983310699</v>
      </c>
      <c r="Q1494" s="105">
        <v>26007</v>
      </c>
      <c r="R1494" s="106">
        <v>0.11433999985456469</v>
      </c>
      <c r="S1494" s="107">
        <v>0.1476300060749054</v>
      </c>
    </row>
    <row r="1495" spans="1:19" x14ac:dyDescent="0.25">
      <c r="A1495" t="s">
        <v>331</v>
      </c>
      <c r="B1495" t="s">
        <v>347</v>
      </c>
      <c r="C1495" t="s">
        <v>347</v>
      </c>
      <c r="D1495" t="s">
        <v>347</v>
      </c>
      <c r="E1495" t="s">
        <v>265</v>
      </c>
      <c r="F1495" t="s">
        <v>337</v>
      </c>
      <c r="G1495" s="105">
        <v>11</v>
      </c>
      <c r="H1495" t="s">
        <v>348</v>
      </c>
      <c r="I1495" t="s">
        <v>381</v>
      </c>
      <c r="J1495" t="s">
        <v>384</v>
      </c>
      <c r="K1495" s="105">
        <v>984</v>
      </c>
      <c r="L1495" s="106">
        <v>0.70791000127792358</v>
      </c>
      <c r="M1495" s="106">
        <v>0.87936002016067505</v>
      </c>
      <c r="N1495" s="105">
        <v>8388</v>
      </c>
      <c r="O1495" s="106">
        <v>0.63309997320175171</v>
      </c>
      <c r="P1495" s="106">
        <v>0.84115999937057495</v>
      </c>
      <c r="Q1495" s="105">
        <v>144739</v>
      </c>
      <c r="R1495" s="106">
        <v>0.6363300085067749</v>
      </c>
      <c r="S1495" s="107">
        <v>0.82159000635147095</v>
      </c>
    </row>
    <row r="1496" spans="1:19" x14ac:dyDescent="0.25">
      <c r="A1496" t="s">
        <v>331</v>
      </c>
      <c r="B1496" t="s">
        <v>347</v>
      </c>
      <c r="C1496" t="s">
        <v>347</v>
      </c>
      <c r="D1496" t="s">
        <v>347</v>
      </c>
      <c r="E1496" t="s">
        <v>265</v>
      </c>
      <c r="F1496" t="s">
        <v>337</v>
      </c>
      <c r="G1496">
        <v>11</v>
      </c>
      <c r="H1496" t="s">
        <v>348</v>
      </c>
      <c r="I1496" t="s">
        <v>381</v>
      </c>
      <c r="J1496" t="s">
        <v>385</v>
      </c>
      <c r="K1496">
        <v>271</v>
      </c>
      <c r="L1496" s="106">
        <v>0.19495999813079831</v>
      </c>
      <c r="N1496">
        <v>3277</v>
      </c>
      <c r="O1496" s="106">
        <v>0.24733999371528631</v>
      </c>
      <c r="Q1496">
        <v>51290</v>
      </c>
      <c r="R1496" s="106">
        <v>0.22549000382423401</v>
      </c>
    </row>
    <row r="1497" spans="1:19" x14ac:dyDescent="0.25">
      <c r="A1497" t="s">
        <v>331</v>
      </c>
      <c r="B1497" t="s">
        <v>347</v>
      </c>
      <c r="C1497" t="s">
        <v>347</v>
      </c>
      <c r="D1497" t="s">
        <v>347</v>
      </c>
      <c r="E1497" t="s">
        <v>265</v>
      </c>
      <c r="F1497" t="s">
        <v>337</v>
      </c>
      <c r="G1497">
        <v>11</v>
      </c>
      <c r="H1497" t="s">
        <v>348</v>
      </c>
      <c r="I1497" t="s">
        <v>386</v>
      </c>
      <c r="J1497" t="s">
        <v>387</v>
      </c>
      <c r="K1497">
        <v>39</v>
      </c>
      <c r="L1497" s="106">
        <v>2.806000038981438E-2</v>
      </c>
      <c r="M1497" s="106">
        <v>2.9319999739527699E-2</v>
      </c>
      <c r="N1497">
        <v>624</v>
      </c>
      <c r="O1497" s="106">
        <v>4.7100000083446503E-2</v>
      </c>
      <c r="P1497" s="106">
        <v>4.8140000551939011E-2</v>
      </c>
      <c r="Q1497">
        <v>12181</v>
      </c>
      <c r="R1497" s="106">
        <v>5.3550001233816147E-2</v>
      </c>
      <c r="S1497" s="106">
        <v>5.4999999701976783E-2</v>
      </c>
    </row>
    <row r="1498" spans="1:19" x14ac:dyDescent="0.25">
      <c r="A1498" t="s">
        <v>331</v>
      </c>
      <c r="B1498" t="s">
        <v>347</v>
      </c>
      <c r="C1498" t="s">
        <v>347</v>
      </c>
      <c r="D1498" t="s">
        <v>347</v>
      </c>
      <c r="E1498" t="s">
        <v>265</v>
      </c>
      <c r="F1498" t="s">
        <v>337</v>
      </c>
      <c r="G1498">
        <v>11</v>
      </c>
      <c r="H1498" t="s">
        <v>348</v>
      </c>
      <c r="I1498" t="s">
        <v>386</v>
      </c>
      <c r="J1498" t="s">
        <v>388</v>
      </c>
      <c r="K1498">
        <v>25</v>
      </c>
      <c r="L1498" s="106">
        <v>1.799000054597855E-2</v>
      </c>
      <c r="M1498" s="106">
        <v>1.879999972879887E-2</v>
      </c>
      <c r="N1498">
        <v>316</v>
      </c>
      <c r="O1498" s="106">
        <v>2.3849999532103539E-2</v>
      </c>
      <c r="P1498" s="106">
        <v>2.438000030815601E-2</v>
      </c>
      <c r="Q1498">
        <v>6321</v>
      </c>
      <c r="R1498" s="106">
        <v>2.77900006622076E-2</v>
      </c>
      <c r="S1498" s="106">
        <v>2.8540000319480899E-2</v>
      </c>
    </row>
    <row r="1499" spans="1:19" x14ac:dyDescent="0.25">
      <c r="A1499" t="s">
        <v>331</v>
      </c>
      <c r="B1499" t="s">
        <v>347</v>
      </c>
      <c r="C1499" t="s">
        <v>347</v>
      </c>
      <c r="D1499" t="s">
        <v>347</v>
      </c>
      <c r="E1499" t="s">
        <v>265</v>
      </c>
      <c r="F1499" t="s">
        <v>337</v>
      </c>
      <c r="G1499">
        <v>11</v>
      </c>
      <c r="H1499" t="s">
        <v>348</v>
      </c>
      <c r="I1499" t="s">
        <v>386</v>
      </c>
      <c r="J1499" t="s">
        <v>85</v>
      </c>
      <c r="K1499">
        <v>25</v>
      </c>
      <c r="L1499" s="106">
        <v>1.799000054597855E-2</v>
      </c>
      <c r="M1499" s="106">
        <v>1.879999972879887E-2</v>
      </c>
      <c r="N1499">
        <v>222</v>
      </c>
      <c r="O1499" s="106">
        <v>1.6759999096393589E-2</v>
      </c>
      <c r="P1499" s="106">
        <v>1.713000051677227E-2</v>
      </c>
      <c r="Q1499">
        <v>4872</v>
      </c>
      <c r="R1499" s="106">
        <v>2.1420000120997429E-2</v>
      </c>
      <c r="S1499" s="106">
        <v>2.199999988079071E-2</v>
      </c>
    </row>
    <row r="1500" spans="1:19" x14ac:dyDescent="0.25">
      <c r="A1500" t="s">
        <v>331</v>
      </c>
      <c r="B1500" t="s">
        <v>347</v>
      </c>
      <c r="C1500" t="s">
        <v>347</v>
      </c>
      <c r="D1500" t="s">
        <v>347</v>
      </c>
      <c r="E1500" t="s">
        <v>265</v>
      </c>
      <c r="F1500" t="s">
        <v>337</v>
      </c>
      <c r="G1500" s="105">
        <v>11</v>
      </c>
      <c r="H1500" t="s">
        <v>348</v>
      </c>
      <c r="I1500" t="s">
        <v>386</v>
      </c>
      <c r="J1500" t="s">
        <v>389</v>
      </c>
      <c r="K1500" s="105">
        <v>17</v>
      </c>
      <c r="L1500" s="106">
        <v>1.223000045865774E-2</v>
      </c>
      <c r="M1500" s="106">
        <v>1.2780000455677509E-2</v>
      </c>
      <c r="N1500" s="105">
        <v>247</v>
      </c>
      <c r="O1500" s="106">
        <v>1.864000037312508E-2</v>
      </c>
      <c r="P1500" s="106">
        <v>1.9060000777244571E-2</v>
      </c>
      <c r="Q1500" s="105">
        <v>4049</v>
      </c>
      <c r="R1500" s="106">
        <v>1.779999956488609E-2</v>
      </c>
      <c r="S1500" s="107">
        <v>1.8279999494552609E-2</v>
      </c>
    </row>
    <row r="1501" spans="1:19" x14ac:dyDescent="0.25">
      <c r="A1501" t="s">
        <v>331</v>
      </c>
      <c r="B1501" t="s">
        <v>347</v>
      </c>
      <c r="C1501" t="s">
        <v>347</v>
      </c>
      <c r="D1501" t="s">
        <v>347</v>
      </c>
      <c r="E1501" t="s">
        <v>265</v>
      </c>
      <c r="F1501" t="s">
        <v>337</v>
      </c>
      <c r="G1501">
        <v>11</v>
      </c>
      <c r="H1501" t="s">
        <v>348</v>
      </c>
      <c r="I1501" t="s">
        <v>386</v>
      </c>
      <c r="J1501" t="s">
        <v>86</v>
      </c>
      <c r="K1501">
        <v>60</v>
      </c>
      <c r="L1501" s="106">
        <v>4.3170001357793808E-2</v>
      </c>
      <c r="N1501">
        <v>287</v>
      </c>
      <c r="O1501" s="106">
        <v>2.1660000085830688E-2</v>
      </c>
      <c r="Q1501">
        <v>5972</v>
      </c>
      <c r="R1501" s="106">
        <v>2.6259999722242359E-2</v>
      </c>
    </row>
    <row r="1502" spans="1:19" x14ac:dyDescent="0.25">
      <c r="A1502" t="s">
        <v>331</v>
      </c>
      <c r="B1502" t="s">
        <v>347</v>
      </c>
      <c r="C1502" t="s">
        <v>347</v>
      </c>
      <c r="D1502" t="s">
        <v>347</v>
      </c>
      <c r="E1502" t="s">
        <v>265</v>
      </c>
      <c r="F1502" t="s">
        <v>337</v>
      </c>
      <c r="G1502">
        <v>11</v>
      </c>
      <c r="H1502" t="s">
        <v>348</v>
      </c>
      <c r="I1502" t="s">
        <v>386</v>
      </c>
      <c r="J1502" t="s">
        <v>84</v>
      </c>
      <c r="K1502">
        <v>1224</v>
      </c>
      <c r="L1502" s="106">
        <v>0.88058000802993774</v>
      </c>
      <c r="M1502" s="106">
        <v>0.92030000686645508</v>
      </c>
      <c r="N1502">
        <v>11553</v>
      </c>
      <c r="O1502" s="106">
        <v>0.87199002504348755</v>
      </c>
      <c r="P1502" s="106">
        <v>0.8913000226020813</v>
      </c>
      <c r="Q1502">
        <v>194064</v>
      </c>
      <c r="R1502" s="106">
        <v>0.85317999124526978</v>
      </c>
      <c r="S1502" s="106">
        <v>0.87619000673294067</v>
      </c>
    </row>
    <row r="1503" spans="1:19" x14ac:dyDescent="0.25">
      <c r="A1503" t="s">
        <v>331</v>
      </c>
      <c r="B1503" t="s">
        <v>347</v>
      </c>
      <c r="C1503" t="s">
        <v>347</v>
      </c>
      <c r="D1503" t="s">
        <v>347</v>
      </c>
      <c r="E1503" t="s">
        <v>265</v>
      </c>
      <c r="F1503" t="s">
        <v>337</v>
      </c>
      <c r="G1503">
        <v>11</v>
      </c>
      <c r="H1503" t="s">
        <v>348</v>
      </c>
      <c r="I1503" t="s">
        <v>419</v>
      </c>
      <c r="J1503" t="s">
        <v>390</v>
      </c>
      <c r="K1503">
        <v>271</v>
      </c>
      <c r="L1503" s="106">
        <v>0.19495999813079831</v>
      </c>
      <c r="N1503">
        <v>3277</v>
      </c>
      <c r="O1503" s="106">
        <v>0.24733999371528631</v>
      </c>
      <c r="Q1503">
        <v>51290</v>
      </c>
      <c r="R1503" s="106">
        <v>0.22549000382423401</v>
      </c>
    </row>
    <row r="1504" spans="1:19" x14ac:dyDescent="0.25">
      <c r="A1504" t="s">
        <v>331</v>
      </c>
      <c r="B1504" t="s">
        <v>347</v>
      </c>
      <c r="C1504" t="s">
        <v>347</v>
      </c>
      <c r="D1504" t="s">
        <v>347</v>
      </c>
      <c r="E1504" t="s">
        <v>265</v>
      </c>
      <c r="F1504" t="s">
        <v>337</v>
      </c>
      <c r="G1504" s="105">
        <v>11</v>
      </c>
      <c r="H1504" t="s">
        <v>348</v>
      </c>
      <c r="I1504" t="s">
        <v>419</v>
      </c>
      <c r="J1504" t="s">
        <v>391</v>
      </c>
      <c r="K1504" s="105">
        <v>85</v>
      </c>
      <c r="L1504" s="106">
        <v>6.1149999499320977E-2</v>
      </c>
      <c r="M1504" s="106">
        <v>7.5960002839565277E-2</v>
      </c>
      <c r="N1504" s="105">
        <v>1242</v>
      </c>
      <c r="O1504" s="106">
        <v>9.3740001320838928E-2</v>
      </c>
      <c r="P1504" s="106">
        <v>0.12454999983310699</v>
      </c>
      <c r="Q1504" s="105">
        <v>26007</v>
      </c>
      <c r="R1504" s="106">
        <v>0.11433999985456469</v>
      </c>
      <c r="S1504" s="107">
        <v>0.1476300060749054</v>
      </c>
    </row>
    <row r="1505" spans="1:19" x14ac:dyDescent="0.25">
      <c r="A1505" t="s">
        <v>331</v>
      </c>
      <c r="B1505" t="s">
        <v>347</v>
      </c>
      <c r="C1505" t="s">
        <v>347</v>
      </c>
      <c r="D1505" t="s">
        <v>347</v>
      </c>
      <c r="E1505" t="s">
        <v>265</v>
      </c>
      <c r="F1505" t="s">
        <v>337</v>
      </c>
      <c r="G1505" s="105">
        <v>11</v>
      </c>
      <c r="H1505" t="s">
        <v>348</v>
      </c>
      <c r="I1505" t="s">
        <v>419</v>
      </c>
      <c r="J1505" t="s">
        <v>392</v>
      </c>
      <c r="K1505" s="105">
        <v>495</v>
      </c>
      <c r="L1505" s="106">
        <v>0.35611999034881592</v>
      </c>
      <c r="M1505" s="106">
        <v>0.44236001372337341</v>
      </c>
      <c r="N1505" s="105">
        <v>3897</v>
      </c>
      <c r="O1505" s="106">
        <v>0.29414001107215881</v>
      </c>
      <c r="P1505" s="106">
        <v>0.39078998565673828</v>
      </c>
      <c r="Q1505" s="105">
        <v>69347</v>
      </c>
      <c r="R1505" s="106">
        <v>0.30487999320030212</v>
      </c>
      <c r="S1505" s="107">
        <v>0.39364001154899603</v>
      </c>
    </row>
    <row r="1506" spans="1:19" x14ac:dyDescent="0.25">
      <c r="A1506" t="s">
        <v>331</v>
      </c>
      <c r="B1506" t="s">
        <v>347</v>
      </c>
      <c r="C1506" t="s">
        <v>347</v>
      </c>
      <c r="D1506" t="s">
        <v>347</v>
      </c>
      <c r="E1506" t="s">
        <v>265</v>
      </c>
      <c r="F1506" t="s">
        <v>337</v>
      </c>
      <c r="G1506" s="105">
        <v>11</v>
      </c>
      <c r="H1506" t="s">
        <v>348</v>
      </c>
      <c r="I1506" t="s">
        <v>419</v>
      </c>
      <c r="J1506" t="s">
        <v>393</v>
      </c>
      <c r="K1506" s="105">
        <v>440</v>
      </c>
      <c r="L1506" s="106">
        <v>0.31654998660087591</v>
      </c>
      <c r="M1506" s="106">
        <v>0.39320999383926392</v>
      </c>
      <c r="N1506" s="105">
        <v>4018</v>
      </c>
      <c r="O1506" s="106">
        <v>0.30327001214027399</v>
      </c>
      <c r="P1506" s="106">
        <v>0.40292999148368841</v>
      </c>
      <c r="Q1506" s="105">
        <v>66079</v>
      </c>
      <c r="R1506" s="106">
        <v>0.29050999879837042</v>
      </c>
      <c r="S1506" s="107">
        <v>0.37509000301361078</v>
      </c>
    </row>
    <row r="1507" spans="1:19" x14ac:dyDescent="0.25">
      <c r="A1507" t="s">
        <v>331</v>
      </c>
      <c r="B1507" t="s">
        <v>347</v>
      </c>
      <c r="C1507" t="s">
        <v>347</v>
      </c>
      <c r="D1507" t="s">
        <v>347</v>
      </c>
      <c r="E1507" t="s">
        <v>265</v>
      </c>
      <c r="F1507" t="s">
        <v>337</v>
      </c>
      <c r="G1507" s="105">
        <v>11</v>
      </c>
      <c r="H1507" t="s">
        <v>348</v>
      </c>
      <c r="I1507" t="s">
        <v>419</v>
      </c>
      <c r="J1507" t="s">
        <v>394</v>
      </c>
      <c r="K1507" s="105">
        <v>99</v>
      </c>
      <c r="L1507" s="106">
        <v>7.1220003068447113E-2</v>
      </c>
      <c r="M1507" s="106">
        <v>8.8469997048377991E-2</v>
      </c>
      <c r="N1507" s="105">
        <v>815</v>
      </c>
      <c r="O1507" s="106">
        <v>6.1510000377893448E-2</v>
      </c>
      <c r="P1507" s="106">
        <v>8.1730000674724579E-2</v>
      </c>
      <c r="Q1507" s="105">
        <v>14736</v>
      </c>
      <c r="R1507" s="106">
        <v>6.4790003001689911E-2</v>
      </c>
      <c r="S1507" s="107">
        <v>8.3650000393390656E-2</v>
      </c>
    </row>
    <row r="1508" spans="1:19" x14ac:dyDescent="0.25">
      <c r="A1508" t="s">
        <v>331</v>
      </c>
      <c r="B1508" t="s">
        <v>347</v>
      </c>
      <c r="C1508" t="s">
        <v>347</v>
      </c>
      <c r="D1508" t="s">
        <v>347</v>
      </c>
      <c r="E1508" t="s">
        <v>265</v>
      </c>
      <c r="F1508" t="s">
        <v>337</v>
      </c>
      <c r="G1508" s="105">
        <v>11</v>
      </c>
      <c r="H1508" t="s">
        <v>348</v>
      </c>
      <c r="I1508" t="s">
        <v>439</v>
      </c>
      <c r="J1508" t="s">
        <v>440</v>
      </c>
      <c r="K1508" s="105">
        <v>271</v>
      </c>
      <c r="L1508" s="106">
        <v>0.19495999813079831</v>
      </c>
      <c r="N1508" s="105">
        <v>3277</v>
      </c>
      <c r="O1508" s="106">
        <v>0.24733999371528631</v>
      </c>
      <c r="Q1508" s="105">
        <v>51290</v>
      </c>
      <c r="R1508" s="106">
        <v>0.22549000382423401</v>
      </c>
      <c r="S1508" s="107"/>
    </row>
    <row r="1509" spans="1:19" x14ac:dyDescent="0.25">
      <c r="A1509" t="s">
        <v>331</v>
      </c>
      <c r="B1509" t="s">
        <v>347</v>
      </c>
      <c r="C1509" t="s">
        <v>347</v>
      </c>
      <c r="D1509" t="s">
        <v>347</v>
      </c>
      <c r="E1509" t="s">
        <v>265</v>
      </c>
      <c r="F1509" t="s">
        <v>337</v>
      </c>
      <c r="G1509" s="105">
        <v>11</v>
      </c>
      <c r="H1509" t="s">
        <v>348</v>
      </c>
      <c r="I1509" t="s">
        <v>439</v>
      </c>
      <c r="J1509" t="s">
        <v>442</v>
      </c>
      <c r="K1509" s="105">
        <v>1119</v>
      </c>
      <c r="L1509" s="106">
        <v>0.80504000186920166</v>
      </c>
      <c r="M1509" s="106">
        <v>1</v>
      </c>
      <c r="N1509" s="105">
        <v>9972</v>
      </c>
      <c r="O1509" s="106">
        <v>0.75265997648239136</v>
      </c>
      <c r="P1509" s="106">
        <v>1</v>
      </c>
      <c r="Q1509" s="105">
        <v>176169</v>
      </c>
      <c r="R1509" s="106">
        <v>0.77451002597808838</v>
      </c>
      <c r="S1509" s="107">
        <v>1</v>
      </c>
    </row>
    <row r="1510" spans="1:19" x14ac:dyDescent="0.25">
      <c r="A1510" t="s">
        <v>331</v>
      </c>
      <c r="B1510" t="s">
        <v>347</v>
      </c>
      <c r="C1510" t="s">
        <v>347</v>
      </c>
      <c r="D1510" t="s">
        <v>347</v>
      </c>
      <c r="E1510" t="s">
        <v>265</v>
      </c>
      <c r="F1510" t="s">
        <v>337</v>
      </c>
      <c r="G1510" s="105">
        <v>11</v>
      </c>
      <c r="H1510" t="s">
        <v>348</v>
      </c>
      <c r="I1510" t="s">
        <v>395</v>
      </c>
      <c r="J1510" t="s">
        <v>396</v>
      </c>
      <c r="K1510" s="105">
        <v>1382</v>
      </c>
      <c r="L1510" s="106">
        <v>0.99423998594284058</v>
      </c>
      <c r="N1510" s="105">
        <v>13157</v>
      </c>
      <c r="O1510" s="106">
        <v>0.99305999279022217</v>
      </c>
      <c r="Q1510" s="105">
        <v>225832</v>
      </c>
      <c r="R1510" s="106">
        <v>0.99285000562667847</v>
      </c>
      <c r="S1510" s="107"/>
    </row>
    <row r="1511" spans="1:19" x14ac:dyDescent="0.25">
      <c r="A1511" t="s">
        <v>331</v>
      </c>
      <c r="B1511" t="s">
        <v>347</v>
      </c>
      <c r="C1511" t="s">
        <v>347</v>
      </c>
      <c r="D1511" t="s">
        <v>347</v>
      </c>
      <c r="E1511" t="s">
        <v>265</v>
      </c>
      <c r="F1511" t="s">
        <v>337</v>
      </c>
      <c r="G1511" s="105">
        <v>11</v>
      </c>
      <c r="H1511" t="s">
        <v>348</v>
      </c>
      <c r="I1511" t="s">
        <v>395</v>
      </c>
      <c r="J1511" t="s">
        <v>397</v>
      </c>
      <c r="K1511" s="105">
        <v>8</v>
      </c>
      <c r="L1511" s="106">
        <v>5.7600000873208046E-3</v>
      </c>
      <c r="N1511" s="105">
        <v>92</v>
      </c>
      <c r="O1511" s="106">
        <v>6.9400002248585224E-3</v>
      </c>
      <c r="Q1511" s="105">
        <v>1627</v>
      </c>
      <c r="R1511" s="106">
        <v>7.1499999612569809E-3</v>
      </c>
      <c r="S1511" s="107"/>
    </row>
    <row r="1512" spans="1:19" x14ac:dyDescent="0.25">
      <c r="A1512" t="s">
        <v>331</v>
      </c>
      <c r="B1512" t="s">
        <v>347</v>
      </c>
      <c r="C1512" t="s">
        <v>347</v>
      </c>
      <c r="D1512" t="s">
        <v>347</v>
      </c>
      <c r="E1512" t="s">
        <v>265</v>
      </c>
      <c r="F1512" t="s">
        <v>337</v>
      </c>
      <c r="G1512" s="105">
        <v>11</v>
      </c>
      <c r="H1512" t="s">
        <v>348</v>
      </c>
      <c r="I1512" t="s">
        <v>398</v>
      </c>
      <c r="J1512" t="s">
        <v>399</v>
      </c>
      <c r="K1512" s="105">
        <v>17</v>
      </c>
      <c r="L1512" s="106">
        <v>1.223000045865774E-2</v>
      </c>
      <c r="N1512" s="105">
        <v>735</v>
      </c>
      <c r="O1512" s="106">
        <v>5.5479999631643302E-2</v>
      </c>
      <c r="Q1512" s="105">
        <v>32785</v>
      </c>
      <c r="R1512" s="106">
        <v>0.14414000511169431</v>
      </c>
      <c r="S1512" s="107"/>
    </row>
    <row r="1513" spans="1:19" x14ac:dyDescent="0.25">
      <c r="A1513" t="s">
        <v>331</v>
      </c>
      <c r="B1513" t="s">
        <v>347</v>
      </c>
      <c r="C1513" t="s">
        <v>347</v>
      </c>
      <c r="D1513" t="s">
        <v>347</v>
      </c>
      <c r="E1513" t="s">
        <v>265</v>
      </c>
      <c r="F1513" t="s">
        <v>337</v>
      </c>
      <c r="G1513">
        <v>11</v>
      </c>
      <c r="H1513" t="s">
        <v>348</v>
      </c>
      <c r="I1513" t="s">
        <v>398</v>
      </c>
      <c r="J1513" t="s">
        <v>41</v>
      </c>
      <c r="K1513">
        <v>272</v>
      </c>
      <c r="L1513" s="106">
        <v>0.19568000733852389</v>
      </c>
      <c r="N1513">
        <v>1955</v>
      </c>
      <c r="O1513" s="106">
        <v>0.1475600004196167</v>
      </c>
      <c r="Q1513">
        <v>40324</v>
      </c>
      <c r="R1513" s="106">
        <v>0.177279993891716</v>
      </c>
    </row>
    <row r="1514" spans="1:19" x14ac:dyDescent="0.25">
      <c r="A1514" t="s">
        <v>331</v>
      </c>
      <c r="B1514" t="s">
        <v>347</v>
      </c>
      <c r="C1514" t="s">
        <v>347</v>
      </c>
      <c r="D1514" t="s">
        <v>347</v>
      </c>
      <c r="E1514" t="s">
        <v>265</v>
      </c>
      <c r="F1514" t="s">
        <v>337</v>
      </c>
      <c r="G1514" s="105">
        <v>11</v>
      </c>
      <c r="H1514" t="s">
        <v>348</v>
      </c>
      <c r="I1514" t="s">
        <v>398</v>
      </c>
      <c r="J1514" t="s">
        <v>40</v>
      </c>
      <c r="K1514" s="105">
        <v>308</v>
      </c>
      <c r="L1514" s="106">
        <v>0.22157999873161319</v>
      </c>
      <c r="N1514" s="105">
        <v>2712</v>
      </c>
      <c r="O1514" s="106">
        <v>0.20468999445438391</v>
      </c>
      <c r="Q1514" s="105">
        <v>47952</v>
      </c>
      <c r="R1514" s="106">
        <v>0.21082000434398651</v>
      </c>
      <c r="S1514" s="107"/>
    </row>
    <row r="1515" spans="1:19" x14ac:dyDescent="0.25">
      <c r="A1515" t="s">
        <v>331</v>
      </c>
      <c r="B1515" t="s">
        <v>347</v>
      </c>
      <c r="C1515" t="s">
        <v>347</v>
      </c>
      <c r="D1515" t="s">
        <v>347</v>
      </c>
      <c r="E1515" t="s">
        <v>265</v>
      </c>
      <c r="F1515" t="s">
        <v>337</v>
      </c>
      <c r="G1515" s="105">
        <v>11</v>
      </c>
      <c r="H1515" t="s">
        <v>348</v>
      </c>
      <c r="I1515" t="s">
        <v>398</v>
      </c>
      <c r="J1515" t="s">
        <v>39</v>
      </c>
      <c r="K1515" s="105">
        <v>358</v>
      </c>
      <c r="L1515" s="106">
        <v>0.25755000114440918</v>
      </c>
      <c r="N1515" s="105">
        <v>3320</v>
      </c>
      <c r="O1515" s="106">
        <v>0.25058001279830933</v>
      </c>
      <c r="Q1515" s="105">
        <v>51770</v>
      </c>
      <c r="R1515" s="106">
        <v>0.22759999334812159</v>
      </c>
      <c r="S1515" s="107"/>
    </row>
    <row r="1516" spans="1:19" x14ac:dyDescent="0.25">
      <c r="A1516" t="s">
        <v>331</v>
      </c>
      <c r="B1516" t="s">
        <v>347</v>
      </c>
      <c r="C1516" t="s">
        <v>347</v>
      </c>
      <c r="D1516" t="s">
        <v>347</v>
      </c>
      <c r="E1516" t="s">
        <v>265</v>
      </c>
      <c r="F1516" t="s">
        <v>337</v>
      </c>
      <c r="G1516" s="105">
        <v>11</v>
      </c>
      <c r="H1516" t="s">
        <v>348</v>
      </c>
      <c r="I1516" t="s">
        <v>398</v>
      </c>
      <c r="J1516" t="s">
        <v>400</v>
      </c>
      <c r="K1516" s="105">
        <v>435</v>
      </c>
      <c r="L1516" s="106">
        <v>0.31294998526573181</v>
      </c>
      <c r="N1516" s="105">
        <v>4527</v>
      </c>
      <c r="O1516" s="106">
        <v>0.34169000387191772</v>
      </c>
      <c r="Q1516" s="105">
        <v>54628</v>
      </c>
      <c r="R1516" s="106">
        <v>0.24017000198364261</v>
      </c>
      <c r="S1516" s="107"/>
    </row>
    <row r="1517" spans="1:19" x14ac:dyDescent="0.25">
      <c r="A1517" t="s">
        <v>331</v>
      </c>
      <c r="B1517" t="s">
        <v>347</v>
      </c>
      <c r="C1517" t="s">
        <v>347</v>
      </c>
      <c r="D1517" t="s">
        <v>347</v>
      </c>
      <c r="E1517" t="s">
        <v>265</v>
      </c>
      <c r="F1517" t="s">
        <v>337</v>
      </c>
      <c r="G1517" s="105">
        <v>11</v>
      </c>
      <c r="H1517" t="s">
        <v>348</v>
      </c>
      <c r="I1517" t="s">
        <v>422</v>
      </c>
      <c r="J1517" t="s">
        <v>429</v>
      </c>
      <c r="K1517" s="105">
        <v>185</v>
      </c>
      <c r="L1517" s="106">
        <v>0.133090004324913</v>
      </c>
      <c r="N1517" s="105">
        <v>3200</v>
      </c>
      <c r="O1517" s="106">
        <v>0.24153000116348269</v>
      </c>
      <c r="Q1517" s="105">
        <v>80101</v>
      </c>
      <c r="R1517" s="106">
        <v>0.3521600067615509</v>
      </c>
      <c r="S1517" s="107"/>
    </row>
    <row r="1518" spans="1:19" x14ac:dyDescent="0.25">
      <c r="A1518" t="s">
        <v>331</v>
      </c>
      <c r="B1518" t="s">
        <v>347</v>
      </c>
      <c r="C1518" t="s">
        <v>347</v>
      </c>
      <c r="D1518" t="s">
        <v>347</v>
      </c>
      <c r="E1518" t="s">
        <v>265</v>
      </c>
      <c r="F1518" t="s">
        <v>337</v>
      </c>
      <c r="G1518" s="105">
        <v>11</v>
      </c>
      <c r="H1518" t="s">
        <v>348</v>
      </c>
      <c r="I1518" t="s">
        <v>422</v>
      </c>
      <c r="J1518" t="s">
        <v>423</v>
      </c>
      <c r="K1518" s="105">
        <v>995</v>
      </c>
      <c r="L1518" s="106">
        <v>0.71583002805709839</v>
      </c>
      <c r="M1518" s="106">
        <v>0.82573002576828003</v>
      </c>
      <c r="N1518" s="105">
        <v>8212</v>
      </c>
      <c r="O1518" s="106">
        <v>0.6198199987411499</v>
      </c>
      <c r="P1518" s="106">
        <v>0.81720000505447388</v>
      </c>
      <c r="Q1518" s="105">
        <v>119646</v>
      </c>
      <c r="R1518" s="106">
        <v>0.52600997686386108</v>
      </c>
      <c r="S1518" s="107">
        <v>0.81194001436233521</v>
      </c>
    </row>
    <row r="1519" spans="1:19" x14ac:dyDescent="0.25">
      <c r="A1519" t="s">
        <v>331</v>
      </c>
      <c r="B1519" t="s">
        <v>347</v>
      </c>
      <c r="C1519" t="s">
        <v>347</v>
      </c>
      <c r="D1519" t="s">
        <v>347</v>
      </c>
      <c r="E1519" t="s">
        <v>265</v>
      </c>
      <c r="F1519" t="s">
        <v>337</v>
      </c>
      <c r="G1519" s="105">
        <v>11</v>
      </c>
      <c r="H1519" t="s">
        <v>348</v>
      </c>
      <c r="I1519" t="s">
        <v>422</v>
      </c>
      <c r="J1519" t="s">
        <v>424</v>
      </c>
      <c r="K1519" s="105">
        <v>139</v>
      </c>
      <c r="L1519" s="106">
        <v>0.10000000149011611</v>
      </c>
      <c r="M1519" s="106">
        <v>0.1153500005602837</v>
      </c>
      <c r="N1519" s="105">
        <v>1040</v>
      </c>
      <c r="O1519" s="106">
        <v>7.850000262260437E-2</v>
      </c>
      <c r="P1519" s="106">
        <v>0.10349000245332721</v>
      </c>
      <c r="Q1519" s="105">
        <v>17180</v>
      </c>
      <c r="R1519" s="106">
        <v>7.5530000030994415E-2</v>
      </c>
      <c r="S1519" s="107">
        <v>0.11659000068902969</v>
      </c>
    </row>
    <row r="1520" spans="1:19" x14ac:dyDescent="0.25">
      <c r="A1520" t="s">
        <v>331</v>
      </c>
      <c r="B1520" t="s">
        <v>347</v>
      </c>
      <c r="C1520" t="s">
        <v>347</v>
      </c>
      <c r="D1520" t="s">
        <v>347</v>
      </c>
      <c r="E1520" t="s">
        <v>265</v>
      </c>
      <c r="F1520" t="s">
        <v>337</v>
      </c>
      <c r="G1520">
        <v>11</v>
      </c>
      <c r="H1520" t="s">
        <v>348</v>
      </c>
      <c r="I1520" t="s">
        <v>422</v>
      </c>
      <c r="J1520" t="s">
        <v>425</v>
      </c>
      <c r="K1520">
        <v>31</v>
      </c>
      <c r="L1520" s="106">
        <v>2.2299999371171001E-2</v>
      </c>
      <c r="M1520" s="106">
        <v>2.573000080883503E-2</v>
      </c>
      <c r="N1520">
        <v>432</v>
      </c>
      <c r="O1520" s="106">
        <v>3.2609999179840088E-2</v>
      </c>
      <c r="P1520" s="106">
        <v>4.2989999055862427E-2</v>
      </c>
      <c r="Q1520">
        <v>6082</v>
      </c>
      <c r="R1520" s="106">
        <v>2.6739999651908871E-2</v>
      </c>
      <c r="S1520" s="106">
        <v>4.1269998997449868E-2</v>
      </c>
    </row>
    <row r="1521" spans="1:19" x14ac:dyDescent="0.25">
      <c r="A1521" t="s">
        <v>331</v>
      </c>
      <c r="B1521" t="s">
        <v>347</v>
      </c>
      <c r="C1521" t="s">
        <v>347</v>
      </c>
      <c r="D1521" t="s">
        <v>347</v>
      </c>
      <c r="E1521" t="s">
        <v>265</v>
      </c>
      <c r="F1521" t="s">
        <v>337</v>
      </c>
      <c r="G1521" s="105">
        <v>11</v>
      </c>
      <c r="H1521" t="s">
        <v>348</v>
      </c>
      <c r="I1521" t="s">
        <v>422</v>
      </c>
      <c r="J1521" t="s">
        <v>426</v>
      </c>
      <c r="K1521" s="105">
        <v>31</v>
      </c>
      <c r="L1521" s="106">
        <v>2.2299999371171001E-2</v>
      </c>
      <c r="M1521" s="106">
        <v>2.573000080883503E-2</v>
      </c>
      <c r="N1521" s="105">
        <v>281</v>
      </c>
      <c r="O1521" s="106">
        <v>2.120999991893768E-2</v>
      </c>
      <c r="P1521" s="106">
        <v>2.7960000559687611E-2</v>
      </c>
      <c r="Q1521" s="105">
        <v>3672</v>
      </c>
      <c r="R1521" s="106">
        <v>1.6140000894665722E-2</v>
      </c>
      <c r="S1521" s="107">
        <v>2.491999976336956E-2</v>
      </c>
    </row>
    <row r="1522" spans="1:19" x14ac:dyDescent="0.25">
      <c r="A1522" t="s">
        <v>331</v>
      </c>
      <c r="B1522" t="s">
        <v>347</v>
      </c>
      <c r="C1522" t="s">
        <v>347</v>
      </c>
      <c r="D1522" t="s">
        <v>347</v>
      </c>
      <c r="E1522" t="s">
        <v>265</v>
      </c>
      <c r="F1522" t="s">
        <v>337</v>
      </c>
      <c r="G1522">
        <v>11</v>
      </c>
      <c r="H1522" t="s">
        <v>348</v>
      </c>
      <c r="I1522" t="s">
        <v>422</v>
      </c>
      <c r="J1522" t="s">
        <v>427</v>
      </c>
      <c r="K1522">
        <v>9</v>
      </c>
      <c r="L1522" s="106">
        <v>6.4699999056756496E-3</v>
      </c>
      <c r="M1522" s="106">
        <v>7.4700000695884228E-3</v>
      </c>
      <c r="N1522">
        <v>84</v>
      </c>
      <c r="O1522" s="106">
        <v>6.3399998471140862E-3</v>
      </c>
      <c r="P1522" s="106">
        <v>8.3600003272294998E-3</v>
      </c>
      <c r="Q1522">
        <v>766</v>
      </c>
      <c r="R1522" s="106">
        <v>3.3700000494718552E-3</v>
      </c>
      <c r="S1522" s="106">
        <v>5.2000000141561031E-3</v>
      </c>
    </row>
    <row r="1523" spans="1:19" x14ac:dyDescent="0.25">
      <c r="A1523" t="s">
        <v>331</v>
      </c>
      <c r="B1523" t="s">
        <v>347</v>
      </c>
      <c r="C1523" t="s">
        <v>347</v>
      </c>
      <c r="D1523" t="s">
        <v>347</v>
      </c>
      <c r="E1523" t="s">
        <v>265</v>
      </c>
      <c r="F1523" t="s">
        <v>337</v>
      </c>
      <c r="G1523" s="105">
        <v>11</v>
      </c>
      <c r="H1523" t="s">
        <v>348</v>
      </c>
      <c r="I1523" t="s">
        <v>422</v>
      </c>
      <c r="J1523" t="s">
        <v>428</v>
      </c>
      <c r="K1523" s="105">
        <v>0</v>
      </c>
      <c r="L1523" s="106">
        <v>0</v>
      </c>
      <c r="M1523" s="106">
        <v>0</v>
      </c>
      <c r="N1523" s="105">
        <v>0</v>
      </c>
      <c r="O1523" s="106">
        <v>0</v>
      </c>
      <c r="P1523" s="106">
        <v>0</v>
      </c>
      <c r="Q1523" s="105">
        <v>12</v>
      </c>
      <c r="R1523" s="106">
        <v>4.9999998736893758E-5</v>
      </c>
      <c r="S1523" s="107">
        <v>7.9999997979030013E-5</v>
      </c>
    </row>
    <row r="1524" spans="1:19" x14ac:dyDescent="0.25">
      <c r="A1524" t="s">
        <v>331</v>
      </c>
      <c r="B1524" t="s">
        <v>347</v>
      </c>
      <c r="C1524" t="s">
        <v>347</v>
      </c>
      <c r="D1524" t="s">
        <v>347</v>
      </c>
      <c r="E1524" t="s">
        <v>265</v>
      </c>
      <c r="F1524" t="s">
        <v>337</v>
      </c>
      <c r="G1524" s="105">
        <v>11</v>
      </c>
      <c r="H1524" t="s">
        <v>348</v>
      </c>
      <c r="I1524" t="s">
        <v>430</v>
      </c>
      <c r="J1524" t="s">
        <v>434</v>
      </c>
      <c r="K1524" s="105">
        <v>22</v>
      </c>
      <c r="L1524" s="106">
        <v>1.583000086247921E-2</v>
      </c>
      <c r="M1524" s="106">
        <v>1.6720000654459E-2</v>
      </c>
      <c r="N1524" s="105">
        <v>262</v>
      </c>
      <c r="O1524" s="106">
        <v>1.978000067174435E-2</v>
      </c>
      <c r="P1524" s="106">
        <v>2.0390000194311138E-2</v>
      </c>
      <c r="Q1524" s="105">
        <v>4987</v>
      </c>
      <c r="R1524" s="106">
        <v>2.1919999271631241E-2</v>
      </c>
      <c r="S1524" s="107">
        <v>2.2490000352263451E-2</v>
      </c>
    </row>
    <row r="1525" spans="1:19" x14ac:dyDescent="0.25">
      <c r="A1525" t="s">
        <v>331</v>
      </c>
      <c r="B1525" t="s">
        <v>347</v>
      </c>
      <c r="C1525" t="s">
        <v>347</v>
      </c>
      <c r="D1525" t="s">
        <v>347</v>
      </c>
      <c r="E1525" t="s">
        <v>265</v>
      </c>
      <c r="F1525" t="s">
        <v>337</v>
      </c>
      <c r="G1525" s="105">
        <v>11</v>
      </c>
      <c r="H1525" t="s">
        <v>348</v>
      </c>
      <c r="I1525" t="s">
        <v>430</v>
      </c>
      <c r="J1525" t="s">
        <v>432</v>
      </c>
      <c r="K1525" s="105">
        <v>190</v>
      </c>
      <c r="L1525" s="106">
        <v>0.1366900056600571</v>
      </c>
      <c r="M1525" s="106">
        <v>0.14438000321388239</v>
      </c>
      <c r="N1525" s="105">
        <v>1220</v>
      </c>
      <c r="O1525" s="106">
        <v>9.2079997062683105E-2</v>
      </c>
      <c r="P1525" s="106">
        <v>9.4949997961521149E-2</v>
      </c>
      <c r="Q1525" s="105">
        <v>18498</v>
      </c>
      <c r="R1525" s="106">
        <v>8.1320002675056458E-2</v>
      </c>
      <c r="S1525" s="107">
        <v>8.343999832868576E-2</v>
      </c>
    </row>
    <row r="1526" spans="1:19" x14ac:dyDescent="0.25">
      <c r="A1526" t="s">
        <v>331</v>
      </c>
      <c r="B1526" t="s">
        <v>347</v>
      </c>
      <c r="C1526" t="s">
        <v>347</v>
      </c>
      <c r="D1526" t="s">
        <v>347</v>
      </c>
      <c r="E1526" t="s">
        <v>265</v>
      </c>
      <c r="F1526" t="s">
        <v>337</v>
      </c>
      <c r="G1526" s="105">
        <v>11</v>
      </c>
      <c r="H1526" t="s">
        <v>348</v>
      </c>
      <c r="I1526" t="s">
        <v>430</v>
      </c>
      <c r="J1526" t="s">
        <v>435</v>
      </c>
      <c r="K1526" s="105">
        <v>2</v>
      </c>
      <c r="L1526" s="106">
        <v>1.4400000218302009E-3</v>
      </c>
      <c r="M1526" s="106">
        <v>1.5200000489130621E-3</v>
      </c>
      <c r="N1526" s="105">
        <v>37</v>
      </c>
      <c r="O1526" s="106">
        <v>2.79000005684793E-3</v>
      </c>
      <c r="P1526" s="106">
        <v>2.8800000436604019E-3</v>
      </c>
      <c r="Q1526" s="105">
        <v>391</v>
      </c>
      <c r="R1526" s="106">
        <v>1.7199999419972301E-3</v>
      </c>
      <c r="S1526" s="107">
        <v>1.760000013746321E-3</v>
      </c>
    </row>
    <row r="1527" spans="1:19" x14ac:dyDescent="0.25">
      <c r="A1527" t="s">
        <v>331</v>
      </c>
      <c r="B1527" t="s">
        <v>347</v>
      </c>
      <c r="C1527" t="s">
        <v>347</v>
      </c>
      <c r="D1527" t="s">
        <v>347</v>
      </c>
      <c r="E1527" t="s">
        <v>265</v>
      </c>
      <c r="F1527" t="s">
        <v>337</v>
      </c>
      <c r="G1527" s="105">
        <v>11</v>
      </c>
      <c r="H1527" t="s">
        <v>348</v>
      </c>
      <c r="I1527" t="s">
        <v>430</v>
      </c>
      <c r="J1527" t="s">
        <v>436</v>
      </c>
      <c r="K1527" s="105">
        <v>19</v>
      </c>
      <c r="L1527" s="106">
        <v>1.3670000247657301E-2</v>
      </c>
      <c r="M1527" s="106">
        <v>1.4440000057220461E-2</v>
      </c>
      <c r="N1527" s="105">
        <v>177</v>
      </c>
      <c r="O1527" s="106">
        <v>1.3360000215470791E-2</v>
      </c>
      <c r="P1527" s="106">
        <v>1.377999968826771E-2</v>
      </c>
      <c r="Q1527" s="105">
        <v>6784</v>
      </c>
      <c r="R1527" s="106">
        <v>2.9829999431967739E-2</v>
      </c>
      <c r="S1527" s="107">
        <v>3.060000017285347E-2</v>
      </c>
    </row>
    <row r="1528" spans="1:19" x14ac:dyDescent="0.25">
      <c r="A1528" t="s">
        <v>331</v>
      </c>
      <c r="B1528" t="s">
        <v>347</v>
      </c>
      <c r="C1528" t="s">
        <v>347</v>
      </c>
      <c r="D1528" t="s">
        <v>347</v>
      </c>
      <c r="E1528" t="s">
        <v>265</v>
      </c>
      <c r="F1528" t="s">
        <v>337</v>
      </c>
      <c r="G1528" s="105">
        <v>11</v>
      </c>
      <c r="H1528" t="s">
        <v>348</v>
      </c>
      <c r="I1528" t="s">
        <v>430</v>
      </c>
      <c r="J1528" t="s">
        <v>431</v>
      </c>
      <c r="K1528" s="105">
        <v>514</v>
      </c>
      <c r="L1528" s="106">
        <v>0.36978000402450562</v>
      </c>
      <c r="M1528" s="106">
        <v>0.39057999849319458</v>
      </c>
      <c r="N1528" s="105">
        <v>4213</v>
      </c>
      <c r="O1528" s="106">
        <v>0.3179900050163269</v>
      </c>
      <c r="P1528" s="106">
        <v>0.32789000868797302</v>
      </c>
      <c r="Q1528" s="105">
        <v>77035</v>
      </c>
      <c r="R1528" s="106">
        <v>0.33867999911308289</v>
      </c>
      <c r="S1528" s="107">
        <v>0.3474699854850769</v>
      </c>
    </row>
    <row r="1529" spans="1:19" x14ac:dyDescent="0.25">
      <c r="A1529" t="s">
        <v>331</v>
      </c>
      <c r="B1529" t="s">
        <v>347</v>
      </c>
      <c r="C1529" t="s">
        <v>347</v>
      </c>
      <c r="D1529" t="s">
        <v>347</v>
      </c>
      <c r="E1529" t="s">
        <v>265</v>
      </c>
      <c r="F1529" t="s">
        <v>337</v>
      </c>
      <c r="G1529" s="105">
        <v>11</v>
      </c>
      <c r="H1529" t="s">
        <v>348</v>
      </c>
      <c r="I1529" t="s">
        <v>430</v>
      </c>
      <c r="J1529" t="s">
        <v>502</v>
      </c>
      <c r="K1529" s="105">
        <v>569</v>
      </c>
      <c r="L1529" s="106">
        <v>0.40935000777244568</v>
      </c>
      <c r="M1529" s="106">
        <v>0.43237000703811651</v>
      </c>
      <c r="N1529" s="105">
        <v>6940</v>
      </c>
      <c r="O1529" s="106">
        <v>0.52381002902984619</v>
      </c>
      <c r="P1529" s="106">
        <v>0.54012000560760498</v>
      </c>
      <c r="Q1529" s="105">
        <v>114008</v>
      </c>
      <c r="R1529" s="106">
        <v>0.5012199878692627</v>
      </c>
      <c r="S1529" s="107">
        <v>0.51424002647399902</v>
      </c>
    </row>
    <row r="1530" spans="1:19" x14ac:dyDescent="0.25">
      <c r="A1530" t="s">
        <v>331</v>
      </c>
      <c r="B1530" t="s">
        <v>347</v>
      </c>
      <c r="C1530" t="s">
        <v>347</v>
      </c>
      <c r="D1530" t="s">
        <v>347</v>
      </c>
      <c r="E1530" t="s">
        <v>265</v>
      </c>
      <c r="F1530" t="s">
        <v>337</v>
      </c>
      <c r="G1530" s="105">
        <v>11</v>
      </c>
      <c r="H1530" t="s">
        <v>348</v>
      </c>
      <c r="I1530" t="s">
        <v>430</v>
      </c>
      <c r="J1530" t="s">
        <v>86</v>
      </c>
      <c r="K1530" s="105">
        <v>74</v>
      </c>
      <c r="L1530" s="106">
        <v>5.3240001201629639E-2</v>
      </c>
      <c r="N1530" s="105">
        <v>400</v>
      </c>
      <c r="O1530" s="106">
        <v>3.0190000310540199E-2</v>
      </c>
      <c r="Q1530" s="105">
        <v>5756</v>
      </c>
      <c r="R1530" s="106">
        <v>2.5310000404715541E-2</v>
      </c>
      <c r="S1530" s="107"/>
    </row>
    <row r="1531" spans="1:19" x14ac:dyDescent="0.25">
      <c r="A1531" t="s">
        <v>331</v>
      </c>
      <c r="B1531" t="s">
        <v>347</v>
      </c>
      <c r="C1531" t="s">
        <v>347</v>
      </c>
      <c r="D1531" t="s">
        <v>347</v>
      </c>
      <c r="E1531" t="s">
        <v>265</v>
      </c>
      <c r="F1531" t="s">
        <v>337</v>
      </c>
      <c r="G1531" s="105">
        <v>11</v>
      </c>
      <c r="H1531" t="s">
        <v>348</v>
      </c>
      <c r="I1531" t="s">
        <v>401</v>
      </c>
      <c r="J1531" t="s">
        <v>405</v>
      </c>
      <c r="K1531" s="105">
        <v>1035</v>
      </c>
      <c r="L1531" s="106">
        <v>0.74459999799728394</v>
      </c>
      <c r="M1531" s="106">
        <v>0.78767001628875732</v>
      </c>
      <c r="N1531" s="105">
        <v>10024</v>
      </c>
      <c r="O1531" s="106">
        <v>0.75659000873565674</v>
      </c>
      <c r="P1531" s="106">
        <v>0.78867000341415405</v>
      </c>
      <c r="Q1531" s="105">
        <v>171311</v>
      </c>
      <c r="R1531" s="106">
        <v>0.75314998626708984</v>
      </c>
      <c r="S1531" s="107">
        <v>0.77806001901626587</v>
      </c>
    </row>
    <row r="1532" spans="1:19" x14ac:dyDescent="0.25">
      <c r="A1532" t="s">
        <v>331</v>
      </c>
      <c r="B1532" t="s">
        <v>347</v>
      </c>
      <c r="C1532" t="s">
        <v>347</v>
      </c>
      <c r="D1532" t="s">
        <v>347</v>
      </c>
      <c r="E1532" t="s">
        <v>265</v>
      </c>
      <c r="F1532" t="s">
        <v>337</v>
      </c>
      <c r="G1532">
        <v>11</v>
      </c>
      <c r="H1532" t="s">
        <v>348</v>
      </c>
      <c r="I1532" t="s">
        <v>401</v>
      </c>
      <c r="J1532" t="s">
        <v>412</v>
      </c>
      <c r="K1532">
        <v>132</v>
      </c>
      <c r="L1532" s="106">
        <v>9.495999664068222E-2</v>
      </c>
      <c r="M1532" s="106">
        <v>0.1004600003361702</v>
      </c>
      <c r="N1532">
        <v>1243</v>
      </c>
      <c r="O1532" s="106">
        <v>9.3819998204708099E-2</v>
      </c>
      <c r="P1532" s="106">
        <v>9.7800001502037048E-2</v>
      </c>
      <c r="Q1532">
        <v>22313</v>
      </c>
      <c r="R1532" s="106">
        <v>9.8099999129772186E-2</v>
      </c>
      <c r="S1532" s="106">
        <v>0.10134000331163411</v>
      </c>
    </row>
    <row r="1533" spans="1:19" x14ac:dyDescent="0.25">
      <c r="A1533" t="s">
        <v>331</v>
      </c>
      <c r="B1533" t="s">
        <v>347</v>
      </c>
      <c r="C1533" t="s">
        <v>347</v>
      </c>
      <c r="D1533" t="s">
        <v>347</v>
      </c>
      <c r="E1533" t="s">
        <v>265</v>
      </c>
      <c r="F1533" t="s">
        <v>337</v>
      </c>
      <c r="G1533" s="105">
        <v>11</v>
      </c>
      <c r="H1533" t="s">
        <v>348</v>
      </c>
      <c r="I1533" t="s">
        <v>401</v>
      </c>
      <c r="J1533" t="s">
        <v>413</v>
      </c>
      <c r="K1533" s="105">
        <v>92</v>
      </c>
      <c r="L1533" s="106">
        <v>6.6189996898174286E-2</v>
      </c>
      <c r="M1533" s="106">
        <v>7.0019997656345367E-2</v>
      </c>
      <c r="N1533" s="105">
        <v>843</v>
      </c>
      <c r="O1533" s="106">
        <v>6.3629999756813049E-2</v>
      </c>
      <c r="P1533" s="106">
        <v>6.6330000758171082E-2</v>
      </c>
      <c r="Q1533" s="105">
        <v>15680</v>
      </c>
      <c r="R1533" s="106">
        <v>6.8939998745918274E-2</v>
      </c>
      <c r="S1533" s="107">
        <v>7.1220003068447113E-2</v>
      </c>
    </row>
    <row r="1534" spans="1:19" x14ac:dyDescent="0.25">
      <c r="A1534" t="s">
        <v>331</v>
      </c>
      <c r="B1534" t="s">
        <v>347</v>
      </c>
      <c r="C1534" t="s">
        <v>347</v>
      </c>
      <c r="D1534" t="s">
        <v>347</v>
      </c>
      <c r="E1534" t="s">
        <v>265</v>
      </c>
      <c r="F1534" t="s">
        <v>337</v>
      </c>
      <c r="G1534" s="105">
        <v>11</v>
      </c>
      <c r="H1534" t="s">
        <v>348</v>
      </c>
      <c r="I1534" t="s">
        <v>401</v>
      </c>
      <c r="J1534" t="s">
        <v>441</v>
      </c>
      <c r="K1534" s="105">
        <v>76</v>
      </c>
      <c r="L1534" s="106">
        <v>5.4680000990629203E-2</v>
      </c>
      <c r="N1534" s="105">
        <v>539</v>
      </c>
      <c r="O1534" s="106">
        <v>4.0679998695850372E-2</v>
      </c>
      <c r="Q1534" s="105">
        <v>7283</v>
      </c>
      <c r="R1534" s="106">
        <v>3.2019998878240592E-2</v>
      </c>
      <c r="S1534" s="107"/>
    </row>
    <row r="1535" spans="1:19" x14ac:dyDescent="0.25">
      <c r="A1535" t="s">
        <v>331</v>
      </c>
      <c r="B1535" t="s">
        <v>347</v>
      </c>
      <c r="C1535" t="s">
        <v>347</v>
      </c>
      <c r="D1535" t="s">
        <v>347</v>
      </c>
      <c r="E1535" t="s">
        <v>265</v>
      </c>
      <c r="F1535" t="s">
        <v>337</v>
      </c>
      <c r="G1535" s="105">
        <v>11</v>
      </c>
      <c r="H1535" t="s">
        <v>348</v>
      </c>
      <c r="I1535" t="s">
        <v>401</v>
      </c>
      <c r="J1535" t="s">
        <v>414</v>
      </c>
      <c r="K1535" s="105">
        <v>55</v>
      </c>
      <c r="L1535" s="106">
        <v>3.9570000022649772E-2</v>
      </c>
      <c r="M1535" s="106">
        <v>4.1859999299049377E-2</v>
      </c>
      <c r="N1535" s="105">
        <v>600</v>
      </c>
      <c r="O1535" s="106">
        <v>4.5290000736713409E-2</v>
      </c>
      <c r="P1535" s="106">
        <v>4.7210000455379493E-2</v>
      </c>
      <c r="Q1535" s="105">
        <v>10872</v>
      </c>
      <c r="R1535" s="106">
        <v>4.7800000756978989E-2</v>
      </c>
      <c r="S1535" s="107">
        <v>4.9380000680685043E-2</v>
      </c>
    </row>
    <row r="1536" spans="1:19" x14ac:dyDescent="0.25">
      <c r="A1536" t="s">
        <v>331</v>
      </c>
      <c r="B1536" t="s">
        <v>347</v>
      </c>
      <c r="C1536" t="s">
        <v>347</v>
      </c>
      <c r="D1536" t="s">
        <v>347</v>
      </c>
      <c r="E1536" t="s">
        <v>301</v>
      </c>
      <c r="F1536" t="s">
        <v>302</v>
      </c>
      <c r="G1536" s="105">
        <v>11</v>
      </c>
      <c r="H1536" t="s">
        <v>348</v>
      </c>
      <c r="I1536" t="s">
        <v>349</v>
      </c>
      <c r="J1536" t="s">
        <v>350</v>
      </c>
      <c r="K1536" s="105">
        <v>2</v>
      </c>
      <c r="L1536" s="106">
        <v>1.5600000042468309E-3</v>
      </c>
      <c r="N1536" s="105">
        <v>61</v>
      </c>
      <c r="O1536" s="106">
        <v>4.6000001020729542E-3</v>
      </c>
      <c r="Q1536" s="105">
        <v>1130</v>
      </c>
      <c r="R1536" s="106">
        <v>4.9700001254677773E-3</v>
      </c>
      <c r="S1536" s="107"/>
    </row>
    <row r="1537" spans="1:19" x14ac:dyDescent="0.25">
      <c r="A1537" t="s">
        <v>331</v>
      </c>
      <c r="B1537" t="s">
        <v>347</v>
      </c>
      <c r="C1537" t="s">
        <v>347</v>
      </c>
      <c r="D1537" t="s">
        <v>347</v>
      </c>
      <c r="E1537" t="s">
        <v>301</v>
      </c>
      <c r="F1537" t="s">
        <v>302</v>
      </c>
      <c r="G1537">
        <v>11</v>
      </c>
      <c r="H1537" t="s">
        <v>348</v>
      </c>
      <c r="I1537" t="s">
        <v>349</v>
      </c>
      <c r="J1537" t="s">
        <v>368</v>
      </c>
      <c r="K1537">
        <v>71</v>
      </c>
      <c r="L1537" s="106">
        <v>5.5470000952482217E-2</v>
      </c>
      <c r="N1537">
        <v>529</v>
      </c>
      <c r="O1537" s="106">
        <v>3.9930000901222229E-2</v>
      </c>
      <c r="Q1537">
        <v>8418</v>
      </c>
      <c r="R1537" s="106">
        <v>3.700999915599823E-2</v>
      </c>
    </row>
    <row r="1538" spans="1:19" x14ac:dyDescent="0.25">
      <c r="A1538" t="s">
        <v>331</v>
      </c>
      <c r="B1538" t="s">
        <v>347</v>
      </c>
      <c r="C1538" t="s">
        <v>347</v>
      </c>
      <c r="D1538" t="s">
        <v>347</v>
      </c>
      <c r="E1538" t="s">
        <v>301</v>
      </c>
      <c r="F1538" t="s">
        <v>302</v>
      </c>
      <c r="G1538" s="105">
        <v>11</v>
      </c>
      <c r="H1538" t="s">
        <v>348</v>
      </c>
      <c r="I1538" t="s">
        <v>349</v>
      </c>
      <c r="J1538" t="s">
        <v>369</v>
      </c>
      <c r="K1538" s="105">
        <v>265</v>
      </c>
      <c r="L1538" s="106">
        <v>0.20702999830245969</v>
      </c>
      <c r="N1538" s="105">
        <v>1780</v>
      </c>
      <c r="O1538" s="106">
        <v>0.1343500018119812</v>
      </c>
      <c r="Q1538" s="105">
        <v>27454</v>
      </c>
      <c r="R1538" s="106">
        <v>0.1207000017166138</v>
      </c>
      <c r="S1538" s="107"/>
    </row>
    <row r="1539" spans="1:19" x14ac:dyDescent="0.25">
      <c r="A1539" t="s">
        <v>331</v>
      </c>
      <c r="B1539" t="s">
        <v>347</v>
      </c>
      <c r="C1539" t="s">
        <v>347</v>
      </c>
      <c r="D1539" t="s">
        <v>347</v>
      </c>
      <c r="E1539" t="s">
        <v>301</v>
      </c>
      <c r="F1539" t="s">
        <v>302</v>
      </c>
      <c r="G1539" s="105">
        <v>11</v>
      </c>
      <c r="H1539" t="s">
        <v>348</v>
      </c>
      <c r="I1539" t="s">
        <v>349</v>
      </c>
      <c r="J1539" t="s">
        <v>370</v>
      </c>
      <c r="K1539" s="105">
        <v>281</v>
      </c>
      <c r="L1539" s="106">
        <v>0.21953000128269201</v>
      </c>
      <c r="N1539" s="105">
        <v>3230</v>
      </c>
      <c r="O1539" s="106">
        <v>0.24379000067710879</v>
      </c>
      <c r="Q1539" s="105">
        <v>55879</v>
      </c>
      <c r="R1539" s="106">
        <v>0.24567000567913061</v>
      </c>
      <c r="S1539" s="107"/>
    </row>
    <row r="1540" spans="1:19" x14ac:dyDescent="0.25">
      <c r="A1540" t="s">
        <v>331</v>
      </c>
      <c r="B1540" t="s">
        <v>347</v>
      </c>
      <c r="C1540" t="s">
        <v>347</v>
      </c>
      <c r="D1540" t="s">
        <v>347</v>
      </c>
      <c r="E1540" t="s">
        <v>301</v>
      </c>
      <c r="F1540" t="s">
        <v>302</v>
      </c>
      <c r="G1540">
        <v>11</v>
      </c>
      <c r="H1540" t="s">
        <v>348</v>
      </c>
      <c r="I1540" t="s">
        <v>349</v>
      </c>
      <c r="J1540" t="s">
        <v>371</v>
      </c>
      <c r="K1540">
        <v>192</v>
      </c>
      <c r="L1540" s="106">
        <v>0.15000000596046451</v>
      </c>
      <c r="N1540">
        <v>3145</v>
      </c>
      <c r="O1540" s="106">
        <v>0.23737999796867371</v>
      </c>
      <c r="Q1540">
        <v>57982</v>
      </c>
      <c r="R1540" s="106">
        <v>0.25490999221801758</v>
      </c>
    </row>
    <row r="1541" spans="1:19" x14ac:dyDescent="0.25">
      <c r="A1541" t="s">
        <v>331</v>
      </c>
      <c r="B1541" t="s">
        <v>347</v>
      </c>
      <c r="C1541" t="s">
        <v>347</v>
      </c>
      <c r="D1541" t="s">
        <v>347</v>
      </c>
      <c r="E1541" t="s">
        <v>301</v>
      </c>
      <c r="F1541" t="s">
        <v>302</v>
      </c>
      <c r="G1541" s="105">
        <v>11</v>
      </c>
      <c r="H1541" t="s">
        <v>348</v>
      </c>
      <c r="I1541" t="s">
        <v>349</v>
      </c>
      <c r="J1541" t="s">
        <v>372</v>
      </c>
      <c r="K1541" s="105">
        <v>219</v>
      </c>
      <c r="L1541" s="106">
        <v>0.17109000682830811</v>
      </c>
      <c r="N1541" s="105">
        <v>2587</v>
      </c>
      <c r="O1541" s="106">
        <v>0.1952600032091141</v>
      </c>
      <c r="Q1541" s="105">
        <v>44765</v>
      </c>
      <c r="R1541" s="106">
        <v>0.19679999351501459</v>
      </c>
      <c r="S1541" s="107"/>
    </row>
    <row r="1542" spans="1:19" x14ac:dyDescent="0.25">
      <c r="A1542" t="s">
        <v>331</v>
      </c>
      <c r="B1542" t="s">
        <v>347</v>
      </c>
      <c r="C1542" t="s">
        <v>347</v>
      </c>
      <c r="D1542" t="s">
        <v>347</v>
      </c>
      <c r="E1542" t="s">
        <v>301</v>
      </c>
      <c r="F1542" t="s">
        <v>302</v>
      </c>
      <c r="G1542" s="105">
        <v>11</v>
      </c>
      <c r="H1542" t="s">
        <v>348</v>
      </c>
      <c r="I1542" t="s">
        <v>349</v>
      </c>
      <c r="J1542" t="s">
        <v>373</v>
      </c>
      <c r="K1542" s="105">
        <v>250</v>
      </c>
      <c r="L1542" s="106">
        <v>0.19530999660491941</v>
      </c>
      <c r="N1542" s="105">
        <v>1917</v>
      </c>
      <c r="O1542" s="106">
        <v>0.14469000697135931</v>
      </c>
      <c r="Q1542" s="105">
        <v>31831</v>
      </c>
      <c r="R1542" s="106">
        <v>0.1399399936199188</v>
      </c>
      <c r="S1542" s="107"/>
    </row>
    <row r="1543" spans="1:19" x14ac:dyDescent="0.25">
      <c r="A1543" t="s">
        <v>331</v>
      </c>
      <c r="B1543" t="s">
        <v>347</v>
      </c>
      <c r="C1543" t="s">
        <v>347</v>
      </c>
      <c r="D1543" t="s">
        <v>347</v>
      </c>
      <c r="E1543" t="s">
        <v>301</v>
      </c>
      <c r="F1543" t="s">
        <v>302</v>
      </c>
      <c r="G1543" s="105">
        <v>11</v>
      </c>
      <c r="H1543" t="s">
        <v>348</v>
      </c>
      <c r="I1543" t="s">
        <v>438</v>
      </c>
      <c r="J1543" t="s">
        <v>48</v>
      </c>
      <c r="K1543" s="105">
        <v>1009</v>
      </c>
      <c r="L1543" s="106">
        <v>0.78828001022338867</v>
      </c>
      <c r="M1543" s="106">
        <v>0.82099002599716187</v>
      </c>
      <c r="N1543" s="105">
        <v>10875</v>
      </c>
      <c r="O1543" s="106">
        <v>0.82081997394561768</v>
      </c>
      <c r="P1543" s="106">
        <v>0.85562998056411743</v>
      </c>
      <c r="Q1543" s="105">
        <v>186401</v>
      </c>
      <c r="R1543" s="106">
        <v>0.81949001550674438</v>
      </c>
      <c r="S1543" s="107">
        <v>0.8465999960899353</v>
      </c>
    </row>
    <row r="1544" spans="1:19" x14ac:dyDescent="0.25">
      <c r="A1544" t="s">
        <v>331</v>
      </c>
      <c r="B1544" t="s">
        <v>347</v>
      </c>
      <c r="C1544" t="s">
        <v>347</v>
      </c>
      <c r="D1544" t="s">
        <v>347</v>
      </c>
      <c r="E1544" t="s">
        <v>301</v>
      </c>
      <c r="F1544" t="s">
        <v>302</v>
      </c>
      <c r="G1544" s="105">
        <v>11</v>
      </c>
      <c r="H1544" t="s">
        <v>348</v>
      </c>
      <c r="I1544" t="s">
        <v>438</v>
      </c>
      <c r="J1544" t="s">
        <v>42</v>
      </c>
      <c r="K1544" s="105">
        <v>127</v>
      </c>
      <c r="L1544" s="106">
        <v>9.9220000207424164E-2</v>
      </c>
      <c r="M1544" s="106">
        <v>0.1033399999141693</v>
      </c>
      <c r="N1544" s="105">
        <v>1134</v>
      </c>
      <c r="O1544" s="106">
        <v>8.5589997470378876E-2</v>
      </c>
      <c r="P1544" s="106">
        <v>8.9220002293586731E-2</v>
      </c>
      <c r="Q1544" s="105">
        <v>20350</v>
      </c>
      <c r="R1544" s="106">
        <v>8.9469999074935913E-2</v>
      </c>
      <c r="S1544" s="107">
        <v>9.2430002987384796E-2</v>
      </c>
    </row>
    <row r="1545" spans="1:19" x14ac:dyDescent="0.25">
      <c r="A1545" t="s">
        <v>331</v>
      </c>
      <c r="B1545" t="s">
        <v>347</v>
      </c>
      <c r="C1545" t="s">
        <v>347</v>
      </c>
      <c r="D1545" t="s">
        <v>347</v>
      </c>
      <c r="E1545" t="s">
        <v>301</v>
      </c>
      <c r="F1545" t="s">
        <v>302</v>
      </c>
      <c r="G1545" s="105">
        <v>11</v>
      </c>
      <c r="H1545" t="s">
        <v>348</v>
      </c>
      <c r="I1545" t="s">
        <v>438</v>
      </c>
      <c r="J1545" t="s">
        <v>374</v>
      </c>
      <c r="K1545" s="105">
        <v>93</v>
      </c>
      <c r="L1545" s="106">
        <v>7.2659999132156372E-2</v>
      </c>
      <c r="M1545" s="106">
        <v>7.5669996440410614E-2</v>
      </c>
      <c r="N1545" s="105">
        <v>701</v>
      </c>
      <c r="O1545" s="106">
        <v>5.2910000085830688E-2</v>
      </c>
      <c r="P1545" s="106">
        <v>5.5149998515844352E-2</v>
      </c>
      <c r="Q1545" s="105">
        <v>13425</v>
      </c>
      <c r="R1545" s="106">
        <v>5.9020001441240311E-2</v>
      </c>
      <c r="S1545" s="107">
        <v>6.0970000922679901E-2</v>
      </c>
    </row>
    <row r="1546" spans="1:19" x14ac:dyDescent="0.25">
      <c r="A1546" t="s">
        <v>331</v>
      </c>
      <c r="B1546" t="s">
        <v>347</v>
      </c>
      <c r="C1546" t="s">
        <v>347</v>
      </c>
      <c r="D1546" t="s">
        <v>347</v>
      </c>
      <c r="E1546" t="s">
        <v>301</v>
      </c>
      <c r="F1546" t="s">
        <v>302</v>
      </c>
      <c r="G1546">
        <v>11</v>
      </c>
      <c r="H1546" t="s">
        <v>348</v>
      </c>
      <c r="I1546" t="s">
        <v>438</v>
      </c>
      <c r="J1546" t="s">
        <v>86</v>
      </c>
      <c r="K1546">
        <v>51</v>
      </c>
      <c r="L1546" s="106">
        <v>3.9840001612901688E-2</v>
      </c>
      <c r="N1546">
        <v>539</v>
      </c>
      <c r="O1546" s="106">
        <v>4.0679998695850372E-2</v>
      </c>
      <c r="Q1546">
        <v>7283</v>
      </c>
      <c r="R1546" s="106">
        <v>3.2019998878240592E-2</v>
      </c>
    </row>
    <row r="1547" spans="1:19" x14ac:dyDescent="0.25">
      <c r="A1547" t="s">
        <v>331</v>
      </c>
      <c r="B1547" t="s">
        <v>347</v>
      </c>
      <c r="C1547" t="s">
        <v>347</v>
      </c>
      <c r="D1547" t="s">
        <v>347</v>
      </c>
      <c r="E1547" t="s">
        <v>301</v>
      </c>
      <c r="F1547" t="s">
        <v>302</v>
      </c>
      <c r="G1547">
        <v>11</v>
      </c>
      <c r="H1547" t="s">
        <v>348</v>
      </c>
      <c r="I1547" t="s">
        <v>375</v>
      </c>
      <c r="J1547" t="s">
        <v>376</v>
      </c>
      <c r="K1547">
        <v>267</v>
      </c>
      <c r="L1547" s="106">
        <v>0.2085900008678436</v>
      </c>
      <c r="N1547">
        <v>2834</v>
      </c>
      <c r="O1547" s="106">
        <v>0.21389999985694891</v>
      </c>
      <c r="Q1547">
        <v>47189</v>
      </c>
      <c r="R1547" s="106">
        <v>0.20746000111103061</v>
      </c>
    </row>
    <row r="1548" spans="1:19" x14ac:dyDescent="0.25">
      <c r="A1548" t="s">
        <v>331</v>
      </c>
      <c r="B1548" t="s">
        <v>347</v>
      </c>
      <c r="C1548" t="s">
        <v>347</v>
      </c>
      <c r="D1548" t="s">
        <v>347</v>
      </c>
      <c r="E1548" t="s">
        <v>301</v>
      </c>
      <c r="F1548" t="s">
        <v>302</v>
      </c>
      <c r="G1548" s="105">
        <v>11</v>
      </c>
      <c r="H1548" t="s">
        <v>348</v>
      </c>
      <c r="I1548" t="s">
        <v>375</v>
      </c>
      <c r="J1548" t="s">
        <v>377</v>
      </c>
      <c r="K1548" s="105">
        <v>251</v>
      </c>
      <c r="L1548" s="106">
        <v>0.19608999788761139</v>
      </c>
      <c r="N1548" s="105">
        <v>2717</v>
      </c>
      <c r="O1548" s="106">
        <v>0.20507000386714941</v>
      </c>
      <c r="Q1548" s="105">
        <v>47420</v>
      </c>
      <c r="R1548" s="106">
        <v>0.20848000049591059</v>
      </c>
      <c r="S1548" s="107"/>
    </row>
    <row r="1549" spans="1:19" x14ac:dyDescent="0.25">
      <c r="A1549" t="s">
        <v>331</v>
      </c>
      <c r="B1549" t="s">
        <v>347</v>
      </c>
      <c r="C1549" t="s">
        <v>347</v>
      </c>
      <c r="D1549" t="s">
        <v>347</v>
      </c>
      <c r="E1549" t="s">
        <v>301</v>
      </c>
      <c r="F1549" t="s">
        <v>302</v>
      </c>
      <c r="G1549" s="105">
        <v>11</v>
      </c>
      <c r="H1549" t="s">
        <v>348</v>
      </c>
      <c r="I1549" t="s">
        <v>375</v>
      </c>
      <c r="J1549" t="s">
        <v>378</v>
      </c>
      <c r="K1549" s="105">
        <v>229</v>
      </c>
      <c r="L1549" s="106">
        <v>0.17891000211238861</v>
      </c>
      <c r="N1549" s="105">
        <v>2233</v>
      </c>
      <c r="O1549" s="106">
        <v>0.16854000091552729</v>
      </c>
      <c r="Q1549" s="105">
        <v>37332</v>
      </c>
      <c r="R1549" s="106">
        <v>0.1641300022602081</v>
      </c>
      <c r="S1549" s="107"/>
    </row>
    <row r="1550" spans="1:19" x14ac:dyDescent="0.25">
      <c r="A1550" t="s">
        <v>331</v>
      </c>
      <c r="B1550" t="s">
        <v>347</v>
      </c>
      <c r="C1550" t="s">
        <v>347</v>
      </c>
      <c r="D1550" t="s">
        <v>347</v>
      </c>
      <c r="E1550" t="s">
        <v>301</v>
      </c>
      <c r="F1550" t="s">
        <v>302</v>
      </c>
      <c r="G1550" s="105">
        <v>11</v>
      </c>
      <c r="H1550" t="s">
        <v>348</v>
      </c>
      <c r="I1550" t="s">
        <v>375</v>
      </c>
      <c r="J1550" t="s">
        <v>379</v>
      </c>
      <c r="K1550" s="105">
        <v>286</v>
      </c>
      <c r="L1550" s="106">
        <v>0.22344000637531281</v>
      </c>
      <c r="N1550" s="105">
        <v>2738</v>
      </c>
      <c r="O1550" s="106">
        <v>0.20666000247001651</v>
      </c>
      <c r="Q1550" s="105">
        <v>47525</v>
      </c>
      <c r="R1550" s="106">
        <v>0.20893999934196469</v>
      </c>
      <c r="S1550" s="107"/>
    </row>
    <row r="1551" spans="1:19" x14ac:dyDescent="0.25">
      <c r="A1551" t="s">
        <v>331</v>
      </c>
      <c r="B1551" t="s">
        <v>347</v>
      </c>
      <c r="C1551" t="s">
        <v>347</v>
      </c>
      <c r="D1551" t="s">
        <v>347</v>
      </c>
      <c r="E1551" t="s">
        <v>301</v>
      </c>
      <c r="F1551" t="s">
        <v>302</v>
      </c>
      <c r="G1551">
        <v>11</v>
      </c>
      <c r="H1551" t="s">
        <v>348</v>
      </c>
      <c r="I1551" t="s">
        <v>375</v>
      </c>
      <c r="J1551" t="s">
        <v>380</v>
      </c>
      <c r="K1551">
        <v>247</v>
      </c>
      <c r="L1551" s="106">
        <v>0.19296999275684359</v>
      </c>
      <c r="N1551">
        <v>2727</v>
      </c>
      <c r="O1551" s="106">
        <v>0.205829992890358</v>
      </c>
      <c r="Q1551">
        <v>47993</v>
      </c>
      <c r="R1551" s="106">
        <v>0.210999995470047</v>
      </c>
    </row>
    <row r="1552" spans="1:19" x14ac:dyDescent="0.25">
      <c r="A1552" t="s">
        <v>331</v>
      </c>
      <c r="B1552" t="s">
        <v>347</v>
      </c>
      <c r="C1552" t="s">
        <v>347</v>
      </c>
      <c r="D1552" t="s">
        <v>347</v>
      </c>
      <c r="E1552" t="s">
        <v>301</v>
      </c>
      <c r="F1552" t="s">
        <v>302</v>
      </c>
      <c r="G1552" s="105">
        <v>11</v>
      </c>
      <c r="H1552" t="s">
        <v>348</v>
      </c>
      <c r="I1552" t="s">
        <v>381</v>
      </c>
      <c r="J1552" t="s">
        <v>382</v>
      </c>
      <c r="K1552" s="105">
        <v>30</v>
      </c>
      <c r="L1552" s="106">
        <v>2.3439999669790271E-2</v>
      </c>
      <c r="M1552" s="106">
        <v>3.3750001341104507E-2</v>
      </c>
      <c r="N1552" s="105">
        <v>342</v>
      </c>
      <c r="O1552" s="106">
        <v>2.580999955534935E-2</v>
      </c>
      <c r="P1552" s="106">
        <v>3.4299999475479133E-2</v>
      </c>
      <c r="Q1552" s="105">
        <v>5423</v>
      </c>
      <c r="R1552" s="106">
        <v>2.384000085294247E-2</v>
      </c>
      <c r="S1552" s="107">
        <v>3.0780000612139698E-2</v>
      </c>
    </row>
    <row r="1553" spans="1:19" x14ac:dyDescent="0.25">
      <c r="A1553" t="s">
        <v>331</v>
      </c>
      <c r="B1553" t="s">
        <v>347</v>
      </c>
      <c r="C1553" t="s">
        <v>347</v>
      </c>
      <c r="D1553" t="s">
        <v>347</v>
      </c>
      <c r="E1553" t="s">
        <v>301</v>
      </c>
      <c r="F1553" t="s">
        <v>302</v>
      </c>
      <c r="G1553" s="105">
        <v>11</v>
      </c>
      <c r="H1553" t="s">
        <v>348</v>
      </c>
      <c r="I1553" t="s">
        <v>381</v>
      </c>
      <c r="J1553" t="s">
        <v>383</v>
      </c>
      <c r="K1553" s="105">
        <v>88</v>
      </c>
      <c r="L1553" s="106">
        <v>6.8750001490116119E-2</v>
      </c>
      <c r="M1553" s="106">
        <v>9.8990000784397125E-2</v>
      </c>
      <c r="N1553" s="105">
        <v>1242</v>
      </c>
      <c r="O1553" s="106">
        <v>9.3740001320838928E-2</v>
      </c>
      <c r="P1553" s="106">
        <v>0.12454999983310699</v>
      </c>
      <c r="Q1553" s="105">
        <v>26007</v>
      </c>
      <c r="R1553" s="106">
        <v>0.11433999985456469</v>
      </c>
      <c r="S1553" s="107">
        <v>0.1476300060749054</v>
      </c>
    </row>
    <row r="1554" spans="1:19" x14ac:dyDescent="0.25">
      <c r="A1554" t="s">
        <v>331</v>
      </c>
      <c r="B1554" t="s">
        <v>347</v>
      </c>
      <c r="C1554" t="s">
        <v>347</v>
      </c>
      <c r="D1554" t="s">
        <v>347</v>
      </c>
      <c r="E1554" t="s">
        <v>301</v>
      </c>
      <c r="F1554" t="s">
        <v>302</v>
      </c>
      <c r="G1554">
        <v>11</v>
      </c>
      <c r="H1554" t="s">
        <v>348</v>
      </c>
      <c r="I1554" t="s">
        <v>381</v>
      </c>
      <c r="J1554" t="s">
        <v>384</v>
      </c>
      <c r="K1554">
        <v>771</v>
      </c>
      <c r="L1554" s="106">
        <v>0.6023399829864502</v>
      </c>
      <c r="M1554" s="106">
        <v>0.86726999282836914</v>
      </c>
      <c r="N1554">
        <v>8388</v>
      </c>
      <c r="O1554" s="106">
        <v>0.63309997320175171</v>
      </c>
      <c r="P1554" s="106">
        <v>0.84115999937057495</v>
      </c>
      <c r="Q1554">
        <v>144739</v>
      </c>
      <c r="R1554" s="106">
        <v>0.6363300085067749</v>
      </c>
      <c r="S1554" s="106">
        <v>0.82159000635147095</v>
      </c>
    </row>
    <row r="1555" spans="1:19" x14ac:dyDescent="0.25">
      <c r="A1555" t="s">
        <v>331</v>
      </c>
      <c r="B1555" t="s">
        <v>347</v>
      </c>
      <c r="C1555" t="s">
        <v>347</v>
      </c>
      <c r="D1555" t="s">
        <v>347</v>
      </c>
      <c r="E1555" t="s">
        <v>301</v>
      </c>
      <c r="F1555" t="s">
        <v>302</v>
      </c>
      <c r="G1555">
        <v>11</v>
      </c>
      <c r="H1555" t="s">
        <v>348</v>
      </c>
      <c r="I1555" t="s">
        <v>381</v>
      </c>
      <c r="J1555" t="s">
        <v>385</v>
      </c>
      <c r="K1555">
        <v>391</v>
      </c>
      <c r="L1555" s="106">
        <v>0.30546998977661127</v>
      </c>
      <c r="N1555">
        <v>3277</v>
      </c>
      <c r="O1555" s="106">
        <v>0.24733999371528631</v>
      </c>
      <c r="Q1555">
        <v>51290</v>
      </c>
      <c r="R1555" s="106">
        <v>0.22549000382423401</v>
      </c>
    </row>
    <row r="1556" spans="1:19" x14ac:dyDescent="0.25">
      <c r="A1556" t="s">
        <v>331</v>
      </c>
      <c r="B1556" t="s">
        <v>347</v>
      </c>
      <c r="C1556" t="s">
        <v>347</v>
      </c>
      <c r="D1556" t="s">
        <v>347</v>
      </c>
      <c r="E1556" t="s">
        <v>301</v>
      </c>
      <c r="F1556" t="s">
        <v>302</v>
      </c>
      <c r="G1556">
        <v>11</v>
      </c>
      <c r="H1556" t="s">
        <v>348</v>
      </c>
      <c r="I1556" t="s">
        <v>386</v>
      </c>
      <c r="J1556" t="s">
        <v>387</v>
      </c>
      <c r="K1556">
        <v>93</v>
      </c>
      <c r="L1556" s="106">
        <v>7.2659999132156372E-2</v>
      </c>
      <c r="M1556" s="106">
        <v>7.2939999401569366E-2</v>
      </c>
      <c r="N1556">
        <v>624</v>
      </c>
      <c r="O1556" s="106">
        <v>4.7100000083446503E-2</v>
      </c>
      <c r="P1556" s="106">
        <v>4.8140000551939011E-2</v>
      </c>
      <c r="Q1556">
        <v>12181</v>
      </c>
      <c r="R1556" s="106">
        <v>5.3550001233816147E-2</v>
      </c>
      <c r="S1556" s="106">
        <v>5.4999999701976783E-2</v>
      </c>
    </row>
    <row r="1557" spans="1:19" x14ac:dyDescent="0.25">
      <c r="A1557" t="s">
        <v>331</v>
      </c>
      <c r="B1557" t="s">
        <v>347</v>
      </c>
      <c r="C1557" t="s">
        <v>347</v>
      </c>
      <c r="D1557" t="s">
        <v>347</v>
      </c>
      <c r="E1557" t="s">
        <v>301</v>
      </c>
      <c r="F1557" t="s">
        <v>302</v>
      </c>
      <c r="G1557">
        <v>11</v>
      </c>
      <c r="H1557" t="s">
        <v>348</v>
      </c>
      <c r="I1557" t="s">
        <v>386</v>
      </c>
      <c r="J1557" t="s">
        <v>388</v>
      </c>
      <c r="K1557">
        <v>30</v>
      </c>
      <c r="L1557" s="106">
        <v>2.3439999669790271E-2</v>
      </c>
      <c r="M1557" s="106">
        <v>2.3530000820755959E-2</v>
      </c>
      <c r="N1557">
        <v>316</v>
      </c>
      <c r="O1557" s="106">
        <v>2.3849999532103539E-2</v>
      </c>
      <c r="P1557" s="106">
        <v>2.438000030815601E-2</v>
      </c>
      <c r="Q1557">
        <v>6321</v>
      </c>
      <c r="R1557" s="106">
        <v>2.77900006622076E-2</v>
      </c>
      <c r="S1557" s="106">
        <v>2.8540000319480899E-2</v>
      </c>
    </row>
    <row r="1558" spans="1:19" x14ac:dyDescent="0.25">
      <c r="A1558" t="s">
        <v>331</v>
      </c>
      <c r="B1558" t="s">
        <v>347</v>
      </c>
      <c r="C1558" t="s">
        <v>347</v>
      </c>
      <c r="D1558" t="s">
        <v>347</v>
      </c>
      <c r="E1558" t="s">
        <v>301</v>
      </c>
      <c r="F1558" t="s">
        <v>302</v>
      </c>
      <c r="G1558" s="105">
        <v>11</v>
      </c>
      <c r="H1558" t="s">
        <v>348</v>
      </c>
      <c r="I1558" t="s">
        <v>386</v>
      </c>
      <c r="J1558" t="s">
        <v>85</v>
      </c>
      <c r="K1558" s="105">
        <v>20</v>
      </c>
      <c r="L1558" s="106">
        <v>1.5619999729096889E-2</v>
      </c>
      <c r="M1558" s="106">
        <v>1.5690000727772709E-2</v>
      </c>
      <c r="N1558" s="105">
        <v>222</v>
      </c>
      <c r="O1558" s="106">
        <v>1.6759999096393589E-2</v>
      </c>
      <c r="P1558" s="106">
        <v>1.713000051677227E-2</v>
      </c>
      <c r="Q1558" s="105">
        <v>4872</v>
      </c>
      <c r="R1558" s="106">
        <v>2.1420000120997429E-2</v>
      </c>
      <c r="S1558" s="107">
        <v>2.199999988079071E-2</v>
      </c>
    </row>
    <row r="1559" spans="1:19" x14ac:dyDescent="0.25">
      <c r="A1559" t="s">
        <v>331</v>
      </c>
      <c r="B1559" t="s">
        <v>347</v>
      </c>
      <c r="C1559" t="s">
        <v>347</v>
      </c>
      <c r="D1559" t="s">
        <v>347</v>
      </c>
      <c r="E1559" t="s">
        <v>301</v>
      </c>
      <c r="F1559" t="s">
        <v>302</v>
      </c>
      <c r="G1559">
        <v>11</v>
      </c>
      <c r="H1559" t="s">
        <v>348</v>
      </c>
      <c r="I1559" t="s">
        <v>386</v>
      </c>
      <c r="J1559" t="s">
        <v>389</v>
      </c>
      <c r="K1559">
        <v>27</v>
      </c>
      <c r="L1559" s="106">
        <v>2.1090000867843631E-2</v>
      </c>
      <c r="M1559" s="106">
        <v>2.1180000156164169E-2</v>
      </c>
      <c r="N1559">
        <v>247</v>
      </c>
      <c r="O1559" s="106">
        <v>1.864000037312508E-2</v>
      </c>
      <c r="P1559" s="106">
        <v>1.9060000777244571E-2</v>
      </c>
      <c r="Q1559">
        <v>4049</v>
      </c>
      <c r="R1559" s="106">
        <v>1.779999956488609E-2</v>
      </c>
      <c r="S1559" s="106">
        <v>1.8279999494552609E-2</v>
      </c>
    </row>
    <row r="1560" spans="1:19" x14ac:dyDescent="0.25">
      <c r="A1560" t="s">
        <v>331</v>
      </c>
      <c r="B1560" t="s">
        <v>347</v>
      </c>
      <c r="C1560" t="s">
        <v>347</v>
      </c>
      <c r="D1560" t="s">
        <v>347</v>
      </c>
      <c r="E1560" t="s">
        <v>301</v>
      </c>
      <c r="F1560" t="s">
        <v>302</v>
      </c>
      <c r="G1560">
        <v>11</v>
      </c>
      <c r="H1560" t="s">
        <v>348</v>
      </c>
      <c r="I1560" t="s">
        <v>386</v>
      </c>
      <c r="J1560" t="s">
        <v>86</v>
      </c>
      <c r="K1560">
        <v>5</v>
      </c>
      <c r="L1560" s="106">
        <v>3.9099999703466892E-3</v>
      </c>
      <c r="N1560">
        <v>287</v>
      </c>
      <c r="O1560" s="106">
        <v>2.1660000085830688E-2</v>
      </c>
      <c r="Q1560">
        <v>5972</v>
      </c>
      <c r="R1560" s="106">
        <v>2.6259999722242359E-2</v>
      </c>
    </row>
    <row r="1561" spans="1:19" x14ac:dyDescent="0.25">
      <c r="A1561" t="s">
        <v>331</v>
      </c>
      <c r="B1561" t="s">
        <v>347</v>
      </c>
      <c r="C1561" t="s">
        <v>347</v>
      </c>
      <c r="D1561" t="s">
        <v>347</v>
      </c>
      <c r="E1561" t="s">
        <v>301</v>
      </c>
      <c r="F1561" t="s">
        <v>302</v>
      </c>
      <c r="G1561" s="105">
        <v>11</v>
      </c>
      <c r="H1561" t="s">
        <v>348</v>
      </c>
      <c r="I1561" t="s">
        <v>386</v>
      </c>
      <c r="J1561" t="s">
        <v>84</v>
      </c>
      <c r="K1561" s="105">
        <v>1105</v>
      </c>
      <c r="L1561" s="106">
        <v>0.86327999830245972</v>
      </c>
      <c r="M1561" s="106">
        <v>0.86667001247406006</v>
      </c>
      <c r="N1561" s="105">
        <v>11553</v>
      </c>
      <c r="O1561" s="106">
        <v>0.87199002504348755</v>
      </c>
      <c r="P1561" s="106">
        <v>0.8913000226020813</v>
      </c>
      <c r="Q1561" s="105">
        <v>194064</v>
      </c>
      <c r="R1561" s="106">
        <v>0.85317999124526978</v>
      </c>
      <c r="S1561" s="107">
        <v>0.87619000673294067</v>
      </c>
    </row>
    <row r="1562" spans="1:19" x14ac:dyDescent="0.25">
      <c r="A1562" t="s">
        <v>331</v>
      </c>
      <c r="B1562" t="s">
        <v>347</v>
      </c>
      <c r="C1562" t="s">
        <v>347</v>
      </c>
      <c r="D1562" t="s">
        <v>347</v>
      </c>
      <c r="E1562" t="s">
        <v>301</v>
      </c>
      <c r="F1562" t="s">
        <v>302</v>
      </c>
      <c r="G1562" s="105">
        <v>11</v>
      </c>
      <c r="H1562" t="s">
        <v>348</v>
      </c>
      <c r="I1562" t="s">
        <v>419</v>
      </c>
      <c r="J1562" t="s">
        <v>390</v>
      </c>
      <c r="K1562" s="105">
        <v>391</v>
      </c>
      <c r="L1562" s="106">
        <v>0.30546998977661127</v>
      </c>
      <c r="N1562" s="105">
        <v>3277</v>
      </c>
      <c r="O1562" s="106">
        <v>0.24733999371528631</v>
      </c>
      <c r="Q1562" s="105">
        <v>51290</v>
      </c>
      <c r="R1562" s="106">
        <v>0.22549000382423401</v>
      </c>
      <c r="S1562" s="107"/>
    </row>
    <row r="1563" spans="1:19" x14ac:dyDescent="0.25">
      <c r="A1563" t="s">
        <v>331</v>
      </c>
      <c r="B1563" t="s">
        <v>347</v>
      </c>
      <c r="C1563" t="s">
        <v>347</v>
      </c>
      <c r="D1563" t="s">
        <v>347</v>
      </c>
      <c r="E1563" t="s">
        <v>301</v>
      </c>
      <c r="F1563" t="s">
        <v>302</v>
      </c>
      <c r="G1563">
        <v>11</v>
      </c>
      <c r="H1563" t="s">
        <v>348</v>
      </c>
      <c r="I1563" t="s">
        <v>419</v>
      </c>
      <c r="J1563" t="s">
        <v>391</v>
      </c>
      <c r="K1563">
        <v>88</v>
      </c>
      <c r="L1563" s="106">
        <v>6.8750001490116119E-2</v>
      </c>
      <c r="M1563" s="106">
        <v>9.8990000784397125E-2</v>
      </c>
      <c r="N1563">
        <v>1242</v>
      </c>
      <c r="O1563" s="106">
        <v>9.3740001320838928E-2</v>
      </c>
      <c r="P1563" s="106">
        <v>0.12454999983310699</v>
      </c>
      <c r="Q1563">
        <v>26007</v>
      </c>
      <c r="R1563" s="106">
        <v>0.11433999985456469</v>
      </c>
      <c r="S1563" s="106">
        <v>0.1476300060749054</v>
      </c>
    </row>
    <row r="1564" spans="1:19" x14ac:dyDescent="0.25">
      <c r="A1564" t="s">
        <v>331</v>
      </c>
      <c r="B1564" t="s">
        <v>347</v>
      </c>
      <c r="C1564" t="s">
        <v>347</v>
      </c>
      <c r="D1564" t="s">
        <v>347</v>
      </c>
      <c r="E1564" t="s">
        <v>301</v>
      </c>
      <c r="F1564" t="s">
        <v>302</v>
      </c>
      <c r="G1564" s="105">
        <v>11</v>
      </c>
      <c r="H1564" t="s">
        <v>348</v>
      </c>
      <c r="I1564" t="s">
        <v>419</v>
      </c>
      <c r="J1564" t="s">
        <v>392</v>
      </c>
      <c r="K1564" s="105">
        <v>235</v>
      </c>
      <c r="L1564" s="106">
        <v>0.18358999490737921</v>
      </c>
      <c r="M1564" s="106">
        <v>0.26434001326560969</v>
      </c>
      <c r="N1564" s="105">
        <v>3897</v>
      </c>
      <c r="O1564" s="106">
        <v>0.29414001107215881</v>
      </c>
      <c r="P1564" s="106">
        <v>0.39078998565673828</v>
      </c>
      <c r="Q1564" s="105">
        <v>69347</v>
      </c>
      <c r="R1564" s="106">
        <v>0.30487999320030212</v>
      </c>
      <c r="S1564" s="107">
        <v>0.39364001154899603</v>
      </c>
    </row>
    <row r="1565" spans="1:19" x14ac:dyDescent="0.25">
      <c r="A1565" t="s">
        <v>331</v>
      </c>
      <c r="B1565" t="s">
        <v>347</v>
      </c>
      <c r="C1565" t="s">
        <v>347</v>
      </c>
      <c r="D1565" t="s">
        <v>347</v>
      </c>
      <c r="E1565" t="s">
        <v>301</v>
      </c>
      <c r="F1565" t="s">
        <v>302</v>
      </c>
      <c r="G1565" s="105">
        <v>11</v>
      </c>
      <c r="H1565" t="s">
        <v>348</v>
      </c>
      <c r="I1565" t="s">
        <v>419</v>
      </c>
      <c r="J1565" t="s">
        <v>393</v>
      </c>
      <c r="K1565" s="105">
        <v>476</v>
      </c>
      <c r="L1565" s="106">
        <v>0.37187999486923218</v>
      </c>
      <c r="M1565" s="106">
        <v>0.53543001413345337</v>
      </c>
      <c r="N1565" s="105">
        <v>4018</v>
      </c>
      <c r="O1565" s="106">
        <v>0.30327001214027399</v>
      </c>
      <c r="P1565" s="106">
        <v>0.40292999148368841</v>
      </c>
      <c r="Q1565" s="105">
        <v>66079</v>
      </c>
      <c r="R1565" s="106">
        <v>0.29050999879837042</v>
      </c>
      <c r="S1565" s="107">
        <v>0.37509000301361078</v>
      </c>
    </row>
    <row r="1566" spans="1:19" x14ac:dyDescent="0.25">
      <c r="A1566" t="s">
        <v>331</v>
      </c>
      <c r="B1566" t="s">
        <v>347</v>
      </c>
      <c r="C1566" t="s">
        <v>347</v>
      </c>
      <c r="D1566" t="s">
        <v>347</v>
      </c>
      <c r="E1566" t="s">
        <v>301</v>
      </c>
      <c r="F1566" t="s">
        <v>302</v>
      </c>
      <c r="G1566" s="105">
        <v>11</v>
      </c>
      <c r="H1566" t="s">
        <v>348</v>
      </c>
      <c r="I1566" t="s">
        <v>419</v>
      </c>
      <c r="J1566" t="s">
        <v>394</v>
      </c>
      <c r="K1566" s="105">
        <v>90</v>
      </c>
      <c r="L1566" s="106">
        <v>7.0309996604919434E-2</v>
      </c>
      <c r="M1566" s="106">
        <v>0.10124000161886219</v>
      </c>
      <c r="N1566" s="105">
        <v>815</v>
      </c>
      <c r="O1566" s="106">
        <v>6.1510000377893448E-2</v>
      </c>
      <c r="P1566" s="106">
        <v>8.1730000674724579E-2</v>
      </c>
      <c r="Q1566" s="105">
        <v>14736</v>
      </c>
      <c r="R1566" s="106">
        <v>6.4790003001689911E-2</v>
      </c>
      <c r="S1566" s="107">
        <v>8.3650000393390656E-2</v>
      </c>
    </row>
    <row r="1567" spans="1:19" x14ac:dyDescent="0.25">
      <c r="A1567" t="s">
        <v>331</v>
      </c>
      <c r="B1567" t="s">
        <v>347</v>
      </c>
      <c r="C1567" t="s">
        <v>347</v>
      </c>
      <c r="D1567" t="s">
        <v>347</v>
      </c>
      <c r="E1567" t="s">
        <v>301</v>
      </c>
      <c r="F1567" t="s">
        <v>302</v>
      </c>
      <c r="G1567" s="105">
        <v>11</v>
      </c>
      <c r="H1567" t="s">
        <v>348</v>
      </c>
      <c r="I1567" t="s">
        <v>439</v>
      </c>
      <c r="J1567" t="s">
        <v>440</v>
      </c>
      <c r="K1567" s="105">
        <v>391</v>
      </c>
      <c r="L1567" s="106">
        <v>0.30546998977661127</v>
      </c>
      <c r="N1567" s="105">
        <v>3277</v>
      </c>
      <c r="O1567" s="106">
        <v>0.24733999371528631</v>
      </c>
      <c r="Q1567" s="105">
        <v>51290</v>
      </c>
      <c r="R1567" s="106">
        <v>0.22549000382423401</v>
      </c>
      <c r="S1567" s="107"/>
    </row>
    <row r="1568" spans="1:19" x14ac:dyDescent="0.25">
      <c r="A1568" t="s">
        <v>331</v>
      </c>
      <c r="B1568" t="s">
        <v>347</v>
      </c>
      <c r="C1568" t="s">
        <v>347</v>
      </c>
      <c r="D1568" t="s">
        <v>347</v>
      </c>
      <c r="E1568" t="s">
        <v>301</v>
      </c>
      <c r="F1568" t="s">
        <v>302</v>
      </c>
      <c r="G1568">
        <v>11</v>
      </c>
      <c r="H1568" t="s">
        <v>348</v>
      </c>
      <c r="I1568" t="s">
        <v>439</v>
      </c>
      <c r="J1568" t="s">
        <v>442</v>
      </c>
      <c r="K1568">
        <v>889</v>
      </c>
      <c r="L1568" s="106">
        <v>0.69453001022338867</v>
      </c>
      <c r="M1568" s="106">
        <v>1</v>
      </c>
      <c r="N1568">
        <v>9972</v>
      </c>
      <c r="O1568" s="106">
        <v>0.75265997648239136</v>
      </c>
      <c r="P1568" s="106">
        <v>1</v>
      </c>
      <c r="Q1568">
        <v>176169</v>
      </c>
      <c r="R1568" s="106">
        <v>0.77451002597808838</v>
      </c>
      <c r="S1568" s="106">
        <v>1</v>
      </c>
    </row>
    <row r="1569" spans="1:19" x14ac:dyDescent="0.25">
      <c r="A1569" t="s">
        <v>331</v>
      </c>
      <c r="B1569" t="s">
        <v>347</v>
      </c>
      <c r="C1569" t="s">
        <v>347</v>
      </c>
      <c r="D1569" t="s">
        <v>347</v>
      </c>
      <c r="E1569" t="s">
        <v>301</v>
      </c>
      <c r="F1569" t="s">
        <v>302</v>
      </c>
      <c r="G1569" s="105">
        <v>11</v>
      </c>
      <c r="H1569" t="s">
        <v>348</v>
      </c>
      <c r="I1569" t="s">
        <v>395</v>
      </c>
      <c r="J1569" t="s">
        <v>396</v>
      </c>
      <c r="K1569" s="105">
        <v>1266</v>
      </c>
      <c r="L1569" s="106">
        <v>0.98905998468399048</v>
      </c>
      <c r="N1569" s="105">
        <v>13157</v>
      </c>
      <c r="O1569" s="106">
        <v>0.99305999279022217</v>
      </c>
      <c r="Q1569" s="105">
        <v>225832</v>
      </c>
      <c r="R1569" s="106">
        <v>0.99285000562667847</v>
      </c>
      <c r="S1569" s="107"/>
    </row>
    <row r="1570" spans="1:19" x14ac:dyDescent="0.25">
      <c r="A1570" t="s">
        <v>331</v>
      </c>
      <c r="B1570" t="s">
        <v>347</v>
      </c>
      <c r="C1570" t="s">
        <v>347</v>
      </c>
      <c r="D1570" t="s">
        <v>347</v>
      </c>
      <c r="E1570" t="s">
        <v>301</v>
      </c>
      <c r="F1570" t="s">
        <v>302</v>
      </c>
      <c r="G1570" s="105">
        <v>11</v>
      </c>
      <c r="H1570" t="s">
        <v>348</v>
      </c>
      <c r="I1570" t="s">
        <v>395</v>
      </c>
      <c r="J1570" t="s">
        <v>397</v>
      </c>
      <c r="K1570" s="105">
        <v>14</v>
      </c>
      <c r="L1570" s="106">
        <v>1.0940000414848329E-2</v>
      </c>
      <c r="N1570" s="105">
        <v>92</v>
      </c>
      <c r="O1570" s="106">
        <v>6.9400002248585224E-3</v>
      </c>
      <c r="Q1570" s="105">
        <v>1627</v>
      </c>
      <c r="R1570" s="106">
        <v>7.1499999612569809E-3</v>
      </c>
      <c r="S1570" s="107"/>
    </row>
    <row r="1571" spans="1:19" x14ac:dyDescent="0.25">
      <c r="A1571" t="s">
        <v>331</v>
      </c>
      <c r="B1571" t="s">
        <v>347</v>
      </c>
      <c r="C1571" t="s">
        <v>347</v>
      </c>
      <c r="D1571" t="s">
        <v>347</v>
      </c>
      <c r="E1571" t="s">
        <v>301</v>
      </c>
      <c r="F1571" t="s">
        <v>302</v>
      </c>
      <c r="G1571" s="105">
        <v>11</v>
      </c>
      <c r="H1571" t="s">
        <v>348</v>
      </c>
      <c r="I1571" t="s">
        <v>398</v>
      </c>
      <c r="J1571" t="s">
        <v>399</v>
      </c>
      <c r="K1571" s="105">
        <v>20</v>
      </c>
      <c r="L1571" s="106">
        <v>1.5619999729096889E-2</v>
      </c>
      <c r="N1571" s="105">
        <v>735</v>
      </c>
      <c r="O1571" s="106">
        <v>5.5479999631643302E-2</v>
      </c>
      <c r="Q1571" s="105">
        <v>32785</v>
      </c>
      <c r="R1571" s="106">
        <v>0.14414000511169431</v>
      </c>
      <c r="S1571" s="107"/>
    </row>
    <row r="1572" spans="1:19" x14ac:dyDescent="0.25">
      <c r="A1572" t="s">
        <v>331</v>
      </c>
      <c r="B1572" t="s">
        <v>347</v>
      </c>
      <c r="C1572" t="s">
        <v>347</v>
      </c>
      <c r="D1572" t="s">
        <v>347</v>
      </c>
      <c r="E1572" t="s">
        <v>301</v>
      </c>
      <c r="F1572" t="s">
        <v>302</v>
      </c>
      <c r="G1572">
        <v>11</v>
      </c>
      <c r="H1572" t="s">
        <v>348</v>
      </c>
      <c r="I1572" t="s">
        <v>398</v>
      </c>
      <c r="J1572" t="s">
        <v>41</v>
      </c>
      <c r="K1572">
        <v>137</v>
      </c>
      <c r="L1572" s="106">
        <v>0.1070299968123436</v>
      </c>
      <c r="N1572">
        <v>1955</v>
      </c>
      <c r="O1572" s="106">
        <v>0.1475600004196167</v>
      </c>
      <c r="Q1572">
        <v>40324</v>
      </c>
      <c r="R1572" s="106">
        <v>0.177279993891716</v>
      </c>
    </row>
    <row r="1573" spans="1:19" x14ac:dyDescent="0.25">
      <c r="A1573" t="s">
        <v>331</v>
      </c>
      <c r="B1573" t="s">
        <v>347</v>
      </c>
      <c r="C1573" t="s">
        <v>347</v>
      </c>
      <c r="D1573" t="s">
        <v>347</v>
      </c>
      <c r="E1573" t="s">
        <v>301</v>
      </c>
      <c r="F1573" t="s">
        <v>302</v>
      </c>
      <c r="G1573" s="105">
        <v>11</v>
      </c>
      <c r="H1573" t="s">
        <v>348</v>
      </c>
      <c r="I1573" t="s">
        <v>398</v>
      </c>
      <c r="J1573" t="s">
        <v>40</v>
      </c>
      <c r="K1573" s="105">
        <v>289</v>
      </c>
      <c r="L1573" s="106">
        <v>0.22577999532222751</v>
      </c>
      <c r="N1573" s="105">
        <v>2712</v>
      </c>
      <c r="O1573" s="106">
        <v>0.20468999445438391</v>
      </c>
      <c r="Q1573" s="105">
        <v>47952</v>
      </c>
      <c r="R1573" s="106">
        <v>0.21082000434398651</v>
      </c>
      <c r="S1573" s="107"/>
    </row>
    <row r="1574" spans="1:19" x14ac:dyDescent="0.25">
      <c r="A1574" t="s">
        <v>331</v>
      </c>
      <c r="B1574" t="s">
        <v>347</v>
      </c>
      <c r="C1574" t="s">
        <v>347</v>
      </c>
      <c r="D1574" t="s">
        <v>347</v>
      </c>
      <c r="E1574" t="s">
        <v>301</v>
      </c>
      <c r="F1574" t="s">
        <v>302</v>
      </c>
      <c r="G1574">
        <v>11</v>
      </c>
      <c r="H1574" t="s">
        <v>348</v>
      </c>
      <c r="I1574" t="s">
        <v>398</v>
      </c>
      <c r="J1574" t="s">
        <v>39</v>
      </c>
      <c r="K1574">
        <v>244</v>
      </c>
      <c r="L1574" s="106">
        <v>0.19062000513076779</v>
      </c>
      <c r="N1574">
        <v>3320</v>
      </c>
      <c r="O1574" s="106">
        <v>0.25058001279830933</v>
      </c>
      <c r="Q1574">
        <v>51770</v>
      </c>
      <c r="R1574" s="106">
        <v>0.22759999334812159</v>
      </c>
    </row>
    <row r="1575" spans="1:19" x14ac:dyDescent="0.25">
      <c r="A1575" t="s">
        <v>331</v>
      </c>
      <c r="B1575" t="s">
        <v>347</v>
      </c>
      <c r="C1575" t="s">
        <v>347</v>
      </c>
      <c r="D1575" t="s">
        <v>347</v>
      </c>
      <c r="E1575" t="s">
        <v>301</v>
      </c>
      <c r="F1575" t="s">
        <v>302</v>
      </c>
      <c r="G1575" s="105">
        <v>11</v>
      </c>
      <c r="H1575" t="s">
        <v>348</v>
      </c>
      <c r="I1575" t="s">
        <v>398</v>
      </c>
      <c r="J1575" t="s">
        <v>400</v>
      </c>
      <c r="K1575" s="105">
        <v>590</v>
      </c>
      <c r="L1575" s="106">
        <v>0.46094000339508062</v>
      </c>
      <c r="N1575" s="105">
        <v>4527</v>
      </c>
      <c r="O1575" s="106">
        <v>0.34169000387191772</v>
      </c>
      <c r="Q1575" s="105">
        <v>54628</v>
      </c>
      <c r="R1575" s="106">
        <v>0.24017000198364261</v>
      </c>
      <c r="S1575" s="107"/>
    </row>
    <row r="1576" spans="1:19" x14ac:dyDescent="0.25">
      <c r="A1576" t="s">
        <v>331</v>
      </c>
      <c r="B1576" t="s">
        <v>347</v>
      </c>
      <c r="C1576" t="s">
        <v>347</v>
      </c>
      <c r="D1576" t="s">
        <v>347</v>
      </c>
      <c r="E1576" t="s">
        <v>301</v>
      </c>
      <c r="F1576" t="s">
        <v>302</v>
      </c>
      <c r="G1576" s="105">
        <v>11</v>
      </c>
      <c r="H1576" t="s">
        <v>348</v>
      </c>
      <c r="I1576" t="s">
        <v>422</v>
      </c>
      <c r="J1576" t="s">
        <v>429</v>
      </c>
      <c r="K1576" s="105">
        <v>294</v>
      </c>
      <c r="L1576" s="106">
        <v>0.2296900004148483</v>
      </c>
      <c r="N1576" s="105">
        <v>3200</v>
      </c>
      <c r="O1576" s="106">
        <v>0.24153000116348269</v>
      </c>
      <c r="Q1576" s="105">
        <v>80101</v>
      </c>
      <c r="R1576" s="106">
        <v>0.3521600067615509</v>
      </c>
      <c r="S1576" s="107"/>
    </row>
    <row r="1577" spans="1:19" x14ac:dyDescent="0.25">
      <c r="A1577" t="s">
        <v>331</v>
      </c>
      <c r="B1577" t="s">
        <v>347</v>
      </c>
      <c r="C1577" t="s">
        <v>347</v>
      </c>
      <c r="D1577" t="s">
        <v>347</v>
      </c>
      <c r="E1577" t="s">
        <v>301</v>
      </c>
      <c r="F1577" t="s">
        <v>302</v>
      </c>
      <c r="G1577">
        <v>11</v>
      </c>
      <c r="H1577" t="s">
        <v>348</v>
      </c>
      <c r="I1577" t="s">
        <v>422</v>
      </c>
      <c r="J1577" t="s">
        <v>423</v>
      </c>
      <c r="K1577">
        <v>801</v>
      </c>
      <c r="L1577" s="106">
        <v>0.62577998638153076</v>
      </c>
      <c r="M1577" s="106">
        <v>0.81237000226974487</v>
      </c>
      <c r="N1577">
        <v>8212</v>
      </c>
      <c r="O1577" s="106">
        <v>0.6198199987411499</v>
      </c>
      <c r="P1577" s="106">
        <v>0.81720000505447388</v>
      </c>
      <c r="Q1577">
        <v>119646</v>
      </c>
      <c r="R1577" s="106">
        <v>0.52600997686386108</v>
      </c>
      <c r="S1577" s="106">
        <v>0.81194001436233521</v>
      </c>
    </row>
    <row r="1578" spans="1:19" x14ac:dyDescent="0.25">
      <c r="A1578" t="s">
        <v>331</v>
      </c>
      <c r="B1578" t="s">
        <v>347</v>
      </c>
      <c r="C1578" t="s">
        <v>347</v>
      </c>
      <c r="D1578" t="s">
        <v>347</v>
      </c>
      <c r="E1578" t="s">
        <v>301</v>
      </c>
      <c r="F1578" t="s">
        <v>302</v>
      </c>
      <c r="G1578">
        <v>11</v>
      </c>
      <c r="H1578" t="s">
        <v>348</v>
      </c>
      <c r="I1578" t="s">
        <v>422</v>
      </c>
      <c r="J1578" t="s">
        <v>424</v>
      </c>
      <c r="K1578">
        <v>88</v>
      </c>
      <c r="L1578" s="106">
        <v>6.8750001490116119E-2</v>
      </c>
      <c r="M1578" s="106">
        <v>8.9249998331069946E-2</v>
      </c>
      <c r="N1578">
        <v>1040</v>
      </c>
      <c r="O1578" s="106">
        <v>7.850000262260437E-2</v>
      </c>
      <c r="P1578" s="106">
        <v>0.10349000245332721</v>
      </c>
      <c r="Q1578">
        <v>17180</v>
      </c>
      <c r="R1578" s="106">
        <v>7.5530000030994415E-2</v>
      </c>
      <c r="S1578" s="106">
        <v>0.11659000068902969</v>
      </c>
    </row>
    <row r="1579" spans="1:19" x14ac:dyDescent="0.25">
      <c r="A1579" t="s">
        <v>331</v>
      </c>
      <c r="B1579" t="s">
        <v>347</v>
      </c>
      <c r="C1579" t="s">
        <v>347</v>
      </c>
      <c r="D1579" t="s">
        <v>347</v>
      </c>
      <c r="E1579" t="s">
        <v>301</v>
      </c>
      <c r="F1579" t="s">
        <v>302</v>
      </c>
      <c r="G1579" s="105">
        <v>11</v>
      </c>
      <c r="H1579" t="s">
        <v>348</v>
      </c>
      <c r="I1579" t="s">
        <v>422</v>
      </c>
      <c r="J1579" t="s">
        <v>425</v>
      </c>
      <c r="K1579" s="105">
        <v>61</v>
      </c>
      <c r="L1579" s="106">
        <v>4.7660000622272491E-2</v>
      </c>
      <c r="M1579" s="106">
        <v>6.1870001256465912E-2</v>
      </c>
      <c r="N1579" s="105">
        <v>432</v>
      </c>
      <c r="O1579" s="106">
        <v>3.2609999179840088E-2</v>
      </c>
      <c r="P1579" s="106">
        <v>4.2989999055862427E-2</v>
      </c>
      <c r="Q1579" s="105">
        <v>6082</v>
      </c>
      <c r="R1579" s="106">
        <v>2.6739999651908871E-2</v>
      </c>
      <c r="S1579" s="107">
        <v>4.1269998997449868E-2</v>
      </c>
    </row>
    <row r="1580" spans="1:19" x14ac:dyDescent="0.25">
      <c r="A1580" t="s">
        <v>331</v>
      </c>
      <c r="B1580" t="s">
        <v>347</v>
      </c>
      <c r="C1580" t="s">
        <v>347</v>
      </c>
      <c r="D1580" t="s">
        <v>347</v>
      </c>
      <c r="E1580" t="s">
        <v>301</v>
      </c>
      <c r="F1580" t="s">
        <v>302</v>
      </c>
      <c r="G1580" s="105">
        <v>11</v>
      </c>
      <c r="H1580" t="s">
        <v>348</v>
      </c>
      <c r="I1580" t="s">
        <v>422</v>
      </c>
      <c r="J1580" t="s">
        <v>426</v>
      </c>
      <c r="K1580" s="105">
        <v>29</v>
      </c>
      <c r="L1580" s="106">
        <v>2.2660000249743462E-2</v>
      </c>
      <c r="M1580" s="106">
        <v>2.9410000890493389E-2</v>
      </c>
      <c r="N1580" s="105">
        <v>281</v>
      </c>
      <c r="O1580" s="106">
        <v>2.120999991893768E-2</v>
      </c>
      <c r="P1580" s="106">
        <v>2.7960000559687611E-2</v>
      </c>
      <c r="Q1580" s="105">
        <v>3672</v>
      </c>
      <c r="R1580" s="106">
        <v>1.6140000894665722E-2</v>
      </c>
      <c r="S1580" s="107">
        <v>2.491999976336956E-2</v>
      </c>
    </row>
    <row r="1581" spans="1:19" x14ac:dyDescent="0.25">
      <c r="A1581" t="s">
        <v>331</v>
      </c>
      <c r="B1581" t="s">
        <v>347</v>
      </c>
      <c r="C1581" t="s">
        <v>347</v>
      </c>
      <c r="D1581" t="s">
        <v>347</v>
      </c>
      <c r="E1581" t="s">
        <v>301</v>
      </c>
      <c r="F1581" t="s">
        <v>302</v>
      </c>
      <c r="G1581" s="105">
        <v>11</v>
      </c>
      <c r="H1581" t="s">
        <v>348</v>
      </c>
      <c r="I1581" t="s">
        <v>422</v>
      </c>
      <c r="J1581" t="s">
        <v>427</v>
      </c>
      <c r="K1581" s="105">
        <v>7</v>
      </c>
      <c r="L1581" s="106">
        <v>5.4700002074241638E-3</v>
      </c>
      <c r="M1581" s="106">
        <v>7.1000000461935997E-3</v>
      </c>
      <c r="N1581" s="105">
        <v>84</v>
      </c>
      <c r="O1581" s="106">
        <v>6.3399998471140862E-3</v>
      </c>
      <c r="P1581" s="106">
        <v>8.3600003272294998E-3</v>
      </c>
      <c r="Q1581" s="105">
        <v>766</v>
      </c>
      <c r="R1581" s="106">
        <v>3.3700000494718552E-3</v>
      </c>
      <c r="S1581" s="107">
        <v>5.2000000141561031E-3</v>
      </c>
    </row>
    <row r="1582" spans="1:19" x14ac:dyDescent="0.25">
      <c r="A1582" t="s">
        <v>331</v>
      </c>
      <c r="B1582" t="s">
        <v>347</v>
      </c>
      <c r="C1582" t="s">
        <v>347</v>
      </c>
      <c r="D1582" t="s">
        <v>347</v>
      </c>
      <c r="E1582" t="s">
        <v>301</v>
      </c>
      <c r="F1582" t="s">
        <v>302</v>
      </c>
      <c r="G1582">
        <v>11</v>
      </c>
      <c r="H1582" t="s">
        <v>348</v>
      </c>
      <c r="I1582" t="s">
        <v>422</v>
      </c>
      <c r="J1582" t="s">
        <v>428</v>
      </c>
      <c r="K1582">
        <v>0</v>
      </c>
      <c r="L1582" s="106">
        <v>0</v>
      </c>
      <c r="M1582" s="106">
        <v>0</v>
      </c>
      <c r="N1582">
        <v>0</v>
      </c>
      <c r="O1582" s="106">
        <v>0</v>
      </c>
      <c r="P1582" s="106">
        <v>0</v>
      </c>
      <c r="Q1582">
        <v>12</v>
      </c>
      <c r="R1582" s="106">
        <v>4.9999998736893758E-5</v>
      </c>
      <c r="S1582" s="106">
        <v>7.9999997979030013E-5</v>
      </c>
    </row>
    <row r="1583" spans="1:19" x14ac:dyDescent="0.25">
      <c r="A1583" t="s">
        <v>331</v>
      </c>
      <c r="B1583" t="s">
        <v>347</v>
      </c>
      <c r="C1583" t="s">
        <v>347</v>
      </c>
      <c r="D1583" t="s">
        <v>347</v>
      </c>
      <c r="E1583" t="s">
        <v>301</v>
      </c>
      <c r="F1583" t="s">
        <v>302</v>
      </c>
      <c r="G1583" s="105">
        <v>11</v>
      </c>
      <c r="H1583" t="s">
        <v>348</v>
      </c>
      <c r="I1583" t="s">
        <v>430</v>
      </c>
      <c r="J1583" t="s">
        <v>434</v>
      </c>
      <c r="K1583" s="105">
        <v>44</v>
      </c>
      <c r="L1583" s="106">
        <v>3.4380000084638603E-2</v>
      </c>
      <c r="M1583" s="106">
        <v>3.4699998795986182E-2</v>
      </c>
      <c r="N1583" s="105">
        <v>262</v>
      </c>
      <c r="O1583" s="106">
        <v>1.978000067174435E-2</v>
      </c>
      <c r="P1583" s="106">
        <v>2.0390000194311138E-2</v>
      </c>
      <c r="Q1583" s="105">
        <v>4987</v>
      </c>
      <c r="R1583" s="106">
        <v>2.1919999271631241E-2</v>
      </c>
      <c r="S1583" s="107">
        <v>2.2490000352263451E-2</v>
      </c>
    </row>
    <row r="1584" spans="1:19" x14ac:dyDescent="0.25">
      <c r="A1584" t="s">
        <v>331</v>
      </c>
      <c r="B1584" t="s">
        <v>347</v>
      </c>
      <c r="C1584" t="s">
        <v>347</v>
      </c>
      <c r="D1584" t="s">
        <v>347</v>
      </c>
      <c r="E1584" t="s">
        <v>301</v>
      </c>
      <c r="F1584" t="s">
        <v>302</v>
      </c>
      <c r="G1584">
        <v>11</v>
      </c>
      <c r="H1584" t="s">
        <v>348</v>
      </c>
      <c r="I1584" t="s">
        <v>430</v>
      </c>
      <c r="J1584" t="s">
        <v>432</v>
      </c>
      <c r="K1584">
        <v>173</v>
      </c>
      <c r="L1584" s="106">
        <v>0.1351599991321564</v>
      </c>
      <c r="M1584" s="106">
        <v>0.13643999397754669</v>
      </c>
      <c r="N1584">
        <v>1220</v>
      </c>
      <c r="O1584" s="106">
        <v>9.2079997062683105E-2</v>
      </c>
      <c r="P1584" s="106">
        <v>9.4949997961521149E-2</v>
      </c>
      <c r="Q1584">
        <v>18498</v>
      </c>
      <c r="R1584" s="106">
        <v>8.1320002675056458E-2</v>
      </c>
      <c r="S1584" s="106">
        <v>8.343999832868576E-2</v>
      </c>
    </row>
    <row r="1585" spans="1:19" x14ac:dyDescent="0.25">
      <c r="A1585" t="s">
        <v>331</v>
      </c>
      <c r="B1585" t="s">
        <v>347</v>
      </c>
      <c r="C1585" t="s">
        <v>347</v>
      </c>
      <c r="D1585" t="s">
        <v>347</v>
      </c>
      <c r="E1585" t="s">
        <v>301</v>
      </c>
      <c r="F1585" t="s">
        <v>302</v>
      </c>
      <c r="G1585" s="105">
        <v>11</v>
      </c>
      <c r="H1585" t="s">
        <v>348</v>
      </c>
      <c r="I1585" t="s">
        <v>430</v>
      </c>
      <c r="J1585" t="s">
        <v>435</v>
      </c>
      <c r="K1585" s="105">
        <v>2</v>
      </c>
      <c r="L1585" s="106">
        <v>1.5600000042468309E-3</v>
      </c>
      <c r="M1585" s="106">
        <v>1.5800000401213769E-3</v>
      </c>
      <c r="N1585" s="105">
        <v>37</v>
      </c>
      <c r="O1585" s="106">
        <v>2.79000005684793E-3</v>
      </c>
      <c r="P1585" s="106">
        <v>2.8800000436604019E-3</v>
      </c>
      <c r="Q1585" s="105">
        <v>391</v>
      </c>
      <c r="R1585" s="106">
        <v>1.7199999419972301E-3</v>
      </c>
      <c r="S1585" s="107">
        <v>1.760000013746321E-3</v>
      </c>
    </row>
    <row r="1586" spans="1:19" x14ac:dyDescent="0.25">
      <c r="A1586" t="s">
        <v>331</v>
      </c>
      <c r="B1586" t="s">
        <v>347</v>
      </c>
      <c r="C1586" t="s">
        <v>347</v>
      </c>
      <c r="D1586" t="s">
        <v>347</v>
      </c>
      <c r="E1586" t="s">
        <v>301</v>
      </c>
      <c r="F1586" t="s">
        <v>302</v>
      </c>
      <c r="G1586" s="105">
        <v>11</v>
      </c>
      <c r="H1586" t="s">
        <v>348</v>
      </c>
      <c r="I1586" t="s">
        <v>430</v>
      </c>
      <c r="J1586" t="s">
        <v>436</v>
      </c>
      <c r="K1586" s="105">
        <v>15</v>
      </c>
      <c r="L1586" s="106">
        <v>1.1719999834895131E-2</v>
      </c>
      <c r="M1586" s="106">
        <v>1.1830000206828121E-2</v>
      </c>
      <c r="N1586" s="105">
        <v>177</v>
      </c>
      <c r="O1586" s="106">
        <v>1.3360000215470791E-2</v>
      </c>
      <c r="P1586" s="106">
        <v>1.377999968826771E-2</v>
      </c>
      <c r="Q1586" s="105">
        <v>6784</v>
      </c>
      <c r="R1586" s="106">
        <v>2.9829999431967739E-2</v>
      </c>
      <c r="S1586" s="107">
        <v>3.060000017285347E-2</v>
      </c>
    </row>
    <row r="1587" spans="1:19" x14ac:dyDescent="0.25">
      <c r="A1587" t="s">
        <v>331</v>
      </c>
      <c r="B1587" t="s">
        <v>347</v>
      </c>
      <c r="C1587" t="s">
        <v>347</v>
      </c>
      <c r="D1587" t="s">
        <v>347</v>
      </c>
      <c r="E1587" t="s">
        <v>301</v>
      </c>
      <c r="F1587" t="s">
        <v>302</v>
      </c>
      <c r="G1587">
        <v>11</v>
      </c>
      <c r="H1587" t="s">
        <v>348</v>
      </c>
      <c r="I1587" t="s">
        <v>430</v>
      </c>
      <c r="J1587" t="s">
        <v>431</v>
      </c>
      <c r="K1587">
        <v>76</v>
      </c>
      <c r="L1587" s="106">
        <v>5.9369999915361397E-2</v>
      </c>
      <c r="M1587" s="106">
        <v>5.9939999133348458E-2</v>
      </c>
      <c r="N1587">
        <v>4213</v>
      </c>
      <c r="O1587" s="106">
        <v>0.3179900050163269</v>
      </c>
      <c r="P1587" s="106">
        <v>0.32789000868797302</v>
      </c>
      <c r="Q1587">
        <v>77035</v>
      </c>
      <c r="R1587" s="106">
        <v>0.33867999911308289</v>
      </c>
      <c r="S1587" s="106">
        <v>0.3474699854850769</v>
      </c>
    </row>
    <row r="1588" spans="1:19" x14ac:dyDescent="0.25">
      <c r="A1588" t="s">
        <v>331</v>
      </c>
      <c r="B1588" t="s">
        <v>347</v>
      </c>
      <c r="C1588" t="s">
        <v>347</v>
      </c>
      <c r="D1588" t="s">
        <v>347</v>
      </c>
      <c r="E1588" t="s">
        <v>301</v>
      </c>
      <c r="F1588" t="s">
        <v>302</v>
      </c>
      <c r="G1588">
        <v>11</v>
      </c>
      <c r="H1588" t="s">
        <v>348</v>
      </c>
      <c r="I1588" t="s">
        <v>430</v>
      </c>
      <c r="J1588" t="s">
        <v>502</v>
      </c>
      <c r="K1588">
        <v>958</v>
      </c>
      <c r="L1588" s="106">
        <v>0.74844002723693848</v>
      </c>
      <c r="M1588" s="106">
        <v>0.75551998615264893</v>
      </c>
      <c r="N1588">
        <v>6940</v>
      </c>
      <c r="O1588" s="106">
        <v>0.52381002902984619</v>
      </c>
      <c r="P1588" s="106">
        <v>0.54012000560760498</v>
      </c>
      <c r="Q1588">
        <v>114008</v>
      </c>
      <c r="R1588" s="106">
        <v>0.5012199878692627</v>
      </c>
      <c r="S1588" s="106">
        <v>0.51424002647399902</v>
      </c>
    </row>
    <row r="1589" spans="1:19" x14ac:dyDescent="0.25">
      <c r="A1589" t="s">
        <v>331</v>
      </c>
      <c r="B1589" t="s">
        <v>347</v>
      </c>
      <c r="C1589" t="s">
        <v>347</v>
      </c>
      <c r="D1589" t="s">
        <v>347</v>
      </c>
      <c r="E1589" t="s">
        <v>301</v>
      </c>
      <c r="F1589" t="s">
        <v>302</v>
      </c>
      <c r="G1589" s="105">
        <v>11</v>
      </c>
      <c r="H1589" t="s">
        <v>348</v>
      </c>
      <c r="I1589" t="s">
        <v>430</v>
      </c>
      <c r="J1589" t="s">
        <v>86</v>
      </c>
      <c r="K1589" s="105">
        <v>12</v>
      </c>
      <c r="L1589" s="106">
        <v>9.3700001016259193E-3</v>
      </c>
      <c r="N1589" s="105">
        <v>400</v>
      </c>
      <c r="O1589" s="106">
        <v>3.0190000310540199E-2</v>
      </c>
      <c r="Q1589" s="105">
        <v>5756</v>
      </c>
      <c r="R1589" s="106">
        <v>2.5310000404715541E-2</v>
      </c>
      <c r="S1589" s="107"/>
    </row>
    <row r="1590" spans="1:19" x14ac:dyDescent="0.25">
      <c r="A1590" t="s">
        <v>331</v>
      </c>
      <c r="B1590" t="s">
        <v>347</v>
      </c>
      <c r="C1590" t="s">
        <v>347</v>
      </c>
      <c r="D1590" t="s">
        <v>347</v>
      </c>
      <c r="E1590" t="s">
        <v>301</v>
      </c>
      <c r="F1590" t="s">
        <v>302</v>
      </c>
      <c r="G1590">
        <v>11</v>
      </c>
      <c r="H1590" t="s">
        <v>348</v>
      </c>
      <c r="I1590" t="s">
        <v>401</v>
      </c>
      <c r="J1590" t="s">
        <v>405</v>
      </c>
      <c r="K1590">
        <v>907</v>
      </c>
      <c r="L1590" s="106">
        <v>0.70858997106552124</v>
      </c>
      <c r="M1590" s="106">
        <v>0.73799997568130493</v>
      </c>
      <c r="N1590">
        <v>10024</v>
      </c>
      <c r="O1590" s="106">
        <v>0.75659000873565674</v>
      </c>
      <c r="P1590" s="106">
        <v>0.78867000341415405</v>
      </c>
      <c r="Q1590">
        <v>171311</v>
      </c>
      <c r="R1590" s="106">
        <v>0.75314998626708984</v>
      </c>
      <c r="S1590" s="106">
        <v>0.77806001901626587</v>
      </c>
    </row>
    <row r="1591" spans="1:19" x14ac:dyDescent="0.25">
      <c r="A1591" t="s">
        <v>331</v>
      </c>
      <c r="B1591" t="s">
        <v>347</v>
      </c>
      <c r="C1591" t="s">
        <v>347</v>
      </c>
      <c r="D1591" t="s">
        <v>347</v>
      </c>
      <c r="E1591" t="s">
        <v>301</v>
      </c>
      <c r="F1591" t="s">
        <v>302</v>
      </c>
      <c r="G1591" s="105">
        <v>11</v>
      </c>
      <c r="H1591" t="s">
        <v>348</v>
      </c>
      <c r="I1591" t="s">
        <v>401</v>
      </c>
      <c r="J1591" t="s">
        <v>412</v>
      </c>
      <c r="K1591" s="105">
        <v>123</v>
      </c>
      <c r="L1591" s="106">
        <v>9.608999639749527E-2</v>
      </c>
      <c r="M1591" s="106">
        <v>0.1000799983739853</v>
      </c>
      <c r="N1591" s="105">
        <v>1243</v>
      </c>
      <c r="O1591" s="106">
        <v>9.3819998204708099E-2</v>
      </c>
      <c r="P1591" s="106">
        <v>9.7800001502037048E-2</v>
      </c>
      <c r="Q1591" s="105">
        <v>22313</v>
      </c>
      <c r="R1591" s="106">
        <v>9.8099999129772186E-2</v>
      </c>
      <c r="S1591" s="107">
        <v>0.10134000331163411</v>
      </c>
    </row>
    <row r="1592" spans="1:19" x14ac:dyDescent="0.25">
      <c r="A1592" t="s">
        <v>331</v>
      </c>
      <c r="B1592" t="s">
        <v>347</v>
      </c>
      <c r="C1592" t="s">
        <v>347</v>
      </c>
      <c r="D1592" t="s">
        <v>347</v>
      </c>
      <c r="E1592" t="s">
        <v>301</v>
      </c>
      <c r="F1592" t="s">
        <v>302</v>
      </c>
      <c r="G1592" s="105">
        <v>11</v>
      </c>
      <c r="H1592" t="s">
        <v>348</v>
      </c>
      <c r="I1592" t="s">
        <v>401</v>
      </c>
      <c r="J1592" t="s">
        <v>413</v>
      </c>
      <c r="K1592" s="105">
        <v>99</v>
      </c>
      <c r="L1592" s="106">
        <v>7.7339999377727509E-2</v>
      </c>
      <c r="M1592" s="106">
        <v>8.0550000071525574E-2</v>
      </c>
      <c r="N1592" s="105">
        <v>843</v>
      </c>
      <c r="O1592" s="106">
        <v>6.3629999756813049E-2</v>
      </c>
      <c r="P1592" s="106">
        <v>6.6330000758171082E-2</v>
      </c>
      <c r="Q1592" s="105">
        <v>15680</v>
      </c>
      <c r="R1592" s="106">
        <v>6.8939998745918274E-2</v>
      </c>
      <c r="S1592" s="107">
        <v>7.1220003068447113E-2</v>
      </c>
    </row>
    <row r="1593" spans="1:19" x14ac:dyDescent="0.25">
      <c r="A1593" t="s">
        <v>331</v>
      </c>
      <c r="B1593" t="s">
        <v>347</v>
      </c>
      <c r="C1593" t="s">
        <v>347</v>
      </c>
      <c r="D1593" t="s">
        <v>347</v>
      </c>
      <c r="E1593" t="s">
        <v>301</v>
      </c>
      <c r="F1593" t="s">
        <v>302</v>
      </c>
      <c r="G1593" s="105">
        <v>11</v>
      </c>
      <c r="H1593" t="s">
        <v>348</v>
      </c>
      <c r="I1593" t="s">
        <v>401</v>
      </c>
      <c r="J1593" t="s">
        <v>441</v>
      </c>
      <c r="K1593" s="105">
        <v>51</v>
      </c>
      <c r="L1593" s="106">
        <v>3.9840001612901688E-2</v>
      </c>
      <c r="N1593" s="105">
        <v>539</v>
      </c>
      <c r="O1593" s="106">
        <v>4.0679998695850372E-2</v>
      </c>
      <c r="Q1593" s="105">
        <v>7283</v>
      </c>
      <c r="R1593" s="106">
        <v>3.2019998878240592E-2</v>
      </c>
      <c r="S1593" s="107"/>
    </row>
    <row r="1594" spans="1:19" x14ac:dyDescent="0.25">
      <c r="A1594" t="s">
        <v>331</v>
      </c>
      <c r="B1594" t="s">
        <v>347</v>
      </c>
      <c r="C1594" t="s">
        <v>347</v>
      </c>
      <c r="D1594" t="s">
        <v>347</v>
      </c>
      <c r="E1594" t="s">
        <v>301</v>
      </c>
      <c r="F1594" t="s">
        <v>302</v>
      </c>
      <c r="G1594">
        <v>11</v>
      </c>
      <c r="H1594" t="s">
        <v>348</v>
      </c>
      <c r="I1594" t="s">
        <v>401</v>
      </c>
      <c r="J1594" t="s">
        <v>414</v>
      </c>
      <c r="K1594">
        <v>100</v>
      </c>
      <c r="L1594" s="106">
        <v>7.8120000660419464E-2</v>
      </c>
      <c r="M1594" s="106">
        <v>8.1370003521442413E-2</v>
      </c>
      <c r="N1594">
        <v>600</v>
      </c>
      <c r="O1594" s="106">
        <v>4.5290000736713409E-2</v>
      </c>
      <c r="P1594" s="106">
        <v>4.7210000455379493E-2</v>
      </c>
      <c r="Q1594">
        <v>10872</v>
      </c>
      <c r="R1594" s="106">
        <v>4.7800000756978989E-2</v>
      </c>
      <c r="S1594" s="106">
        <v>4.9380000680685043E-2</v>
      </c>
    </row>
    <row r="1595" spans="1:19" x14ac:dyDescent="0.25">
      <c r="A1595" t="s">
        <v>331</v>
      </c>
      <c r="B1595" t="s">
        <v>347</v>
      </c>
      <c r="C1595" t="s">
        <v>347</v>
      </c>
      <c r="D1595" t="s">
        <v>347</v>
      </c>
      <c r="E1595" t="s">
        <v>112</v>
      </c>
      <c r="F1595" t="s">
        <v>113</v>
      </c>
      <c r="G1595" s="105">
        <v>6</v>
      </c>
      <c r="H1595" t="s">
        <v>359</v>
      </c>
      <c r="I1595" t="s">
        <v>349</v>
      </c>
      <c r="J1595" t="s">
        <v>350</v>
      </c>
      <c r="K1595" s="105">
        <v>2</v>
      </c>
      <c r="L1595" s="106">
        <v>1.150000025518239E-3</v>
      </c>
      <c r="N1595" s="105">
        <v>34</v>
      </c>
      <c r="O1595" s="106">
        <v>4.8099998384714127E-3</v>
      </c>
      <c r="Q1595" s="105">
        <v>1130</v>
      </c>
      <c r="R1595" s="106">
        <v>4.9700001254677773E-3</v>
      </c>
      <c r="S1595" s="107"/>
    </row>
    <row r="1596" spans="1:19" x14ac:dyDescent="0.25">
      <c r="A1596" t="s">
        <v>331</v>
      </c>
      <c r="B1596" t="s">
        <v>347</v>
      </c>
      <c r="C1596" t="s">
        <v>347</v>
      </c>
      <c r="D1596" t="s">
        <v>347</v>
      </c>
      <c r="E1596" t="s">
        <v>112</v>
      </c>
      <c r="F1596" t="s">
        <v>113</v>
      </c>
      <c r="G1596" s="105">
        <v>6</v>
      </c>
      <c r="H1596" t="s">
        <v>359</v>
      </c>
      <c r="I1596" t="s">
        <v>349</v>
      </c>
      <c r="J1596" t="s">
        <v>368</v>
      </c>
      <c r="K1596" s="105">
        <v>69</v>
      </c>
      <c r="L1596" s="106">
        <v>3.9840001612901688E-2</v>
      </c>
      <c r="N1596" s="105">
        <v>250</v>
      </c>
      <c r="O1596" s="106">
        <v>3.5379998385906219E-2</v>
      </c>
      <c r="Q1596" s="105">
        <v>8418</v>
      </c>
      <c r="R1596" s="106">
        <v>3.700999915599823E-2</v>
      </c>
      <c r="S1596" s="107"/>
    </row>
    <row r="1597" spans="1:19" x14ac:dyDescent="0.25">
      <c r="A1597" t="s">
        <v>331</v>
      </c>
      <c r="B1597" t="s">
        <v>347</v>
      </c>
      <c r="C1597" t="s">
        <v>347</v>
      </c>
      <c r="D1597" t="s">
        <v>347</v>
      </c>
      <c r="E1597" t="s">
        <v>112</v>
      </c>
      <c r="F1597" t="s">
        <v>113</v>
      </c>
      <c r="G1597" s="105">
        <v>6</v>
      </c>
      <c r="H1597" t="s">
        <v>359</v>
      </c>
      <c r="I1597" t="s">
        <v>349</v>
      </c>
      <c r="J1597" t="s">
        <v>369</v>
      </c>
      <c r="K1597" s="105">
        <v>194</v>
      </c>
      <c r="L1597" s="106">
        <v>0.1120100021362305</v>
      </c>
      <c r="N1597" s="105">
        <v>790</v>
      </c>
      <c r="O1597" s="106">
        <v>0.1118000000715256</v>
      </c>
      <c r="Q1597" s="105">
        <v>27454</v>
      </c>
      <c r="R1597" s="106">
        <v>0.1207000017166138</v>
      </c>
      <c r="S1597" s="107"/>
    </row>
    <row r="1598" spans="1:19" x14ac:dyDescent="0.25">
      <c r="A1598" t="s">
        <v>331</v>
      </c>
      <c r="B1598" t="s">
        <v>347</v>
      </c>
      <c r="C1598" t="s">
        <v>347</v>
      </c>
      <c r="D1598" t="s">
        <v>347</v>
      </c>
      <c r="E1598" t="s">
        <v>112</v>
      </c>
      <c r="F1598" t="s">
        <v>113</v>
      </c>
      <c r="G1598" s="105">
        <v>6</v>
      </c>
      <c r="H1598" t="s">
        <v>359</v>
      </c>
      <c r="I1598" t="s">
        <v>349</v>
      </c>
      <c r="J1598" t="s">
        <v>370</v>
      </c>
      <c r="K1598" s="105">
        <v>473</v>
      </c>
      <c r="L1598" s="106">
        <v>0.27309000492095947</v>
      </c>
      <c r="N1598" s="105">
        <v>1834</v>
      </c>
      <c r="O1598" s="106">
        <v>0.25955000519752502</v>
      </c>
      <c r="Q1598" s="105">
        <v>55879</v>
      </c>
      <c r="R1598" s="106">
        <v>0.24567000567913061</v>
      </c>
      <c r="S1598" s="107"/>
    </row>
    <row r="1599" spans="1:19" x14ac:dyDescent="0.25">
      <c r="A1599" t="s">
        <v>331</v>
      </c>
      <c r="B1599" t="s">
        <v>347</v>
      </c>
      <c r="C1599" t="s">
        <v>347</v>
      </c>
      <c r="D1599" t="s">
        <v>347</v>
      </c>
      <c r="E1599" t="s">
        <v>112</v>
      </c>
      <c r="F1599" t="s">
        <v>113</v>
      </c>
      <c r="G1599" s="105">
        <v>6</v>
      </c>
      <c r="H1599" t="s">
        <v>359</v>
      </c>
      <c r="I1599" t="s">
        <v>349</v>
      </c>
      <c r="J1599" t="s">
        <v>371</v>
      </c>
      <c r="K1599" s="105">
        <v>485</v>
      </c>
      <c r="L1599" s="106">
        <v>0.28001999855041498</v>
      </c>
      <c r="N1599" s="105">
        <v>1912</v>
      </c>
      <c r="O1599" s="106">
        <v>0.27059000730514532</v>
      </c>
      <c r="Q1599" s="105">
        <v>57982</v>
      </c>
      <c r="R1599" s="106">
        <v>0.25490999221801758</v>
      </c>
      <c r="S1599" s="107"/>
    </row>
    <row r="1600" spans="1:19" x14ac:dyDescent="0.25">
      <c r="A1600" t="s">
        <v>331</v>
      </c>
      <c r="B1600" t="s">
        <v>347</v>
      </c>
      <c r="C1600" t="s">
        <v>347</v>
      </c>
      <c r="D1600" t="s">
        <v>347</v>
      </c>
      <c r="E1600" t="s">
        <v>112</v>
      </c>
      <c r="F1600" t="s">
        <v>113</v>
      </c>
      <c r="G1600" s="105">
        <v>6</v>
      </c>
      <c r="H1600" t="s">
        <v>359</v>
      </c>
      <c r="I1600" t="s">
        <v>349</v>
      </c>
      <c r="J1600" t="s">
        <v>372</v>
      </c>
      <c r="K1600" s="105">
        <v>297</v>
      </c>
      <c r="L1600" s="106">
        <v>0.17148000001907349</v>
      </c>
      <c r="N1600" s="105">
        <v>1304</v>
      </c>
      <c r="O1600" s="106">
        <v>0.18455000221729281</v>
      </c>
      <c r="Q1600" s="105">
        <v>44765</v>
      </c>
      <c r="R1600" s="106">
        <v>0.19679999351501459</v>
      </c>
      <c r="S1600" s="107"/>
    </row>
    <row r="1601" spans="1:19" x14ac:dyDescent="0.25">
      <c r="A1601" t="s">
        <v>331</v>
      </c>
      <c r="B1601" t="s">
        <v>347</v>
      </c>
      <c r="C1601" t="s">
        <v>347</v>
      </c>
      <c r="D1601" t="s">
        <v>347</v>
      </c>
      <c r="E1601" t="s">
        <v>112</v>
      </c>
      <c r="F1601" t="s">
        <v>113</v>
      </c>
      <c r="G1601">
        <v>6</v>
      </c>
      <c r="H1601" t="s">
        <v>359</v>
      </c>
      <c r="I1601" t="s">
        <v>349</v>
      </c>
      <c r="J1601" t="s">
        <v>373</v>
      </c>
      <c r="K1601">
        <v>212</v>
      </c>
      <c r="L1601" s="106">
        <v>0.12240000069141389</v>
      </c>
      <c r="N1601">
        <v>942</v>
      </c>
      <c r="O1601" s="106">
        <v>0.13331000506877899</v>
      </c>
      <c r="Q1601">
        <v>31831</v>
      </c>
      <c r="R1601" s="106">
        <v>0.1399399936199188</v>
      </c>
    </row>
    <row r="1602" spans="1:19" x14ac:dyDescent="0.25">
      <c r="A1602" t="s">
        <v>331</v>
      </c>
      <c r="B1602" t="s">
        <v>347</v>
      </c>
      <c r="C1602" t="s">
        <v>347</v>
      </c>
      <c r="D1602" t="s">
        <v>347</v>
      </c>
      <c r="E1602" t="s">
        <v>112</v>
      </c>
      <c r="F1602" t="s">
        <v>113</v>
      </c>
      <c r="G1602">
        <v>6</v>
      </c>
      <c r="H1602" t="s">
        <v>359</v>
      </c>
      <c r="I1602" t="s">
        <v>438</v>
      </c>
      <c r="J1602" t="s">
        <v>48</v>
      </c>
      <c r="K1602">
        <v>1429</v>
      </c>
      <c r="L1602" s="106">
        <v>0.82506000995635986</v>
      </c>
      <c r="M1602" s="106">
        <v>0.84206998348236084</v>
      </c>
      <c r="N1602">
        <v>5754</v>
      </c>
      <c r="O1602" s="106">
        <v>0.81432002782821655</v>
      </c>
      <c r="P1602" s="106">
        <v>0.83258998394012451</v>
      </c>
      <c r="Q1602">
        <v>186401</v>
      </c>
      <c r="R1602" s="106">
        <v>0.81949001550674438</v>
      </c>
      <c r="S1602" s="106">
        <v>0.8465999960899353</v>
      </c>
    </row>
    <row r="1603" spans="1:19" x14ac:dyDescent="0.25">
      <c r="A1603" t="s">
        <v>331</v>
      </c>
      <c r="B1603" t="s">
        <v>347</v>
      </c>
      <c r="C1603" t="s">
        <v>347</v>
      </c>
      <c r="D1603" t="s">
        <v>347</v>
      </c>
      <c r="E1603" t="s">
        <v>112</v>
      </c>
      <c r="F1603" t="s">
        <v>113</v>
      </c>
      <c r="G1603" s="105">
        <v>6</v>
      </c>
      <c r="H1603" t="s">
        <v>359</v>
      </c>
      <c r="I1603" t="s">
        <v>438</v>
      </c>
      <c r="J1603" t="s">
        <v>42</v>
      </c>
      <c r="K1603" s="105">
        <v>166</v>
      </c>
      <c r="L1603" s="106">
        <v>9.5839999616146088E-2</v>
      </c>
      <c r="M1603" s="106">
        <v>9.7819998860359192E-2</v>
      </c>
      <c r="N1603" s="105">
        <v>658</v>
      </c>
      <c r="O1603" s="106">
        <v>9.3120001256465912E-2</v>
      </c>
      <c r="P1603" s="106">
        <v>9.5210000872612E-2</v>
      </c>
      <c r="Q1603" s="105">
        <v>20350</v>
      </c>
      <c r="R1603" s="106">
        <v>8.9469999074935913E-2</v>
      </c>
      <c r="S1603" s="107">
        <v>9.2430002987384796E-2</v>
      </c>
    </row>
    <row r="1604" spans="1:19" x14ac:dyDescent="0.25">
      <c r="A1604" t="s">
        <v>331</v>
      </c>
      <c r="B1604" t="s">
        <v>347</v>
      </c>
      <c r="C1604" t="s">
        <v>347</v>
      </c>
      <c r="D1604" t="s">
        <v>347</v>
      </c>
      <c r="E1604" t="s">
        <v>112</v>
      </c>
      <c r="F1604" t="s">
        <v>113</v>
      </c>
      <c r="G1604">
        <v>6</v>
      </c>
      <c r="H1604" t="s">
        <v>359</v>
      </c>
      <c r="I1604" t="s">
        <v>438</v>
      </c>
      <c r="J1604" t="s">
        <v>374</v>
      </c>
      <c r="K1604">
        <v>102</v>
      </c>
      <c r="L1604" s="106">
        <v>5.8889999985694892E-2</v>
      </c>
      <c r="M1604" s="106">
        <v>6.0109999030828483E-2</v>
      </c>
      <c r="N1604">
        <v>499</v>
      </c>
      <c r="O1604" s="106">
        <v>7.062000036239624E-2</v>
      </c>
      <c r="P1604" s="106">
        <v>7.2200000286102295E-2</v>
      </c>
      <c r="Q1604">
        <v>13425</v>
      </c>
      <c r="R1604" s="106">
        <v>5.9020001441240311E-2</v>
      </c>
      <c r="S1604" s="106">
        <v>6.0970000922679901E-2</v>
      </c>
    </row>
    <row r="1605" spans="1:19" x14ac:dyDescent="0.25">
      <c r="A1605" t="s">
        <v>331</v>
      </c>
      <c r="B1605" t="s">
        <v>347</v>
      </c>
      <c r="C1605" t="s">
        <v>347</v>
      </c>
      <c r="D1605" t="s">
        <v>347</v>
      </c>
      <c r="E1605" t="s">
        <v>112</v>
      </c>
      <c r="F1605" t="s">
        <v>113</v>
      </c>
      <c r="G1605">
        <v>6</v>
      </c>
      <c r="H1605" t="s">
        <v>359</v>
      </c>
      <c r="I1605" t="s">
        <v>438</v>
      </c>
      <c r="J1605" t="s">
        <v>86</v>
      </c>
      <c r="K1605">
        <v>35</v>
      </c>
      <c r="L1605" s="106">
        <v>2.020999975502491E-2</v>
      </c>
      <c r="N1605">
        <v>155</v>
      </c>
      <c r="O1605" s="106">
        <v>2.1940000355243679E-2</v>
      </c>
      <c r="Q1605">
        <v>7283</v>
      </c>
      <c r="R1605" s="106">
        <v>3.2019998878240592E-2</v>
      </c>
    </row>
    <row r="1606" spans="1:19" x14ac:dyDescent="0.25">
      <c r="A1606" t="s">
        <v>331</v>
      </c>
      <c r="B1606" t="s">
        <v>347</v>
      </c>
      <c r="C1606" t="s">
        <v>347</v>
      </c>
      <c r="D1606" t="s">
        <v>347</v>
      </c>
      <c r="E1606" t="s">
        <v>112</v>
      </c>
      <c r="F1606" t="s">
        <v>113</v>
      </c>
      <c r="G1606" s="105">
        <v>6</v>
      </c>
      <c r="H1606" t="s">
        <v>359</v>
      </c>
      <c r="I1606" t="s">
        <v>375</v>
      </c>
      <c r="J1606" t="s">
        <v>376</v>
      </c>
      <c r="K1606" s="105">
        <v>437</v>
      </c>
      <c r="L1606" s="106">
        <v>0.25231000781059271</v>
      </c>
      <c r="N1606" s="105">
        <v>1610</v>
      </c>
      <c r="O1606" s="106">
        <v>0.22785000503063199</v>
      </c>
      <c r="Q1606" s="105">
        <v>47189</v>
      </c>
      <c r="R1606" s="106">
        <v>0.20746000111103061</v>
      </c>
      <c r="S1606" s="107"/>
    </row>
    <row r="1607" spans="1:19" x14ac:dyDescent="0.25">
      <c r="A1607" t="s">
        <v>331</v>
      </c>
      <c r="B1607" t="s">
        <v>347</v>
      </c>
      <c r="C1607" t="s">
        <v>347</v>
      </c>
      <c r="D1607" t="s">
        <v>347</v>
      </c>
      <c r="E1607" t="s">
        <v>112</v>
      </c>
      <c r="F1607" t="s">
        <v>113</v>
      </c>
      <c r="G1607" s="105">
        <v>6</v>
      </c>
      <c r="H1607" t="s">
        <v>359</v>
      </c>
      <c r="I1607" t="s">
        <v>375</v>
      </c>
      <c r="J1607" t="s">
        <v>377</v>
      </c>
      <c r="K1607" s="105">
        <v>497</v>
      </c>
      <c r="L1607" s="106">
        <v>0.28694999217987061</v>
      </c>
      <c r="N1607" s="105">
        <v>1831</v>
      </c>
      <c r="O1607" s="106">
        <v>0.25913000106811518</v>
      </c>
      <c r="Q1607" s="105">
        <v>47420</v>
      </c>
      <c r="R1607" s="106">
        <v>0.20848000049591059</v>
      </c>
      <c r="S1607" s="107"/>
    </row>
    <row r="1608" spans="1:19" x14ac:dyDescent="0.25">
      <c r="A1608" t="s">
        <v>331</v>
      </c>
      <c r="B1608" t="s">
        <v>347</v>
      </c>
      <c r="C1608" t="s">
        <v>347</v>
      </c>
      <c r="D1608" t="s">
        <v>347</v>
      </c>
      <c r="E1608" t="s">
        <v>112</v>
      </c>
      <c r="F1608" t="s">
        <v>113</v>
      </c>
      <c r="G1608" s="105">
        <v>6</v>
      </c>
      <c r="H1608" t="s">
        <v>359</v>
      </c>
      <c r="I1608" t="s">
        <v>375</v>
      </c>
      <c r="J1608" t="s">
        <v>378</v>
      </c>
      <c r="K1608" s="105">
        <v>262</v>
      </c>
      <c r="L1608" s="106">
        <v>0.1512700021266937</v>
      </c>
      <c r="N1608" s="105">
        <v>1215</v>
      </c>
      <c r="O1608" s="106">
        <v>0.17194999754428861</v>
      </c>
      <c r="Q1608" s="105">
        <v>37332</v>
      </c>
      <c r="R1608" s="106">
        <v>0.1641300022602081</v>
      </c>
      <c r="S1608" s="107"/>
    </row>
    <row r="1609" spans="1:19" x14ac:dyDescent="0.25">
      <c r="A1609" t="s">
        <v>331</v>
      </c>
      <c r="B1609" t="s">
        <v>347</v>
      </c>
      <c r="C1609" t="s">
        <v>347</v>
      </c>
      <c r="D1609" t="s">
        <v>347</v>
      </c>
      <c r="E1609" t="s">
        <v>112</v>
      </c>
      <c r="F1609" t="s">
        <v>113</v>
      </c>
      <c r="G1609">
        <v>6</v>
      </c>
      <c r="H1609" t="s">
        <v>359</v>
      </c>
      <c r="I1609" t="s">
        <v>375</v>
      </c>
      <c r="J1609" t="s">
        <v>379</v>
      </c>
      <c r="K1609">
        <v>252</v>
      </c>
      <c r="L1609" s="106">
        <v>0.1455000042915344</v>
      </c>
      <c r="N1609">
        <v>1358</v>
      </c>
      <c r="O1609" s="106">
        <v>0.19219000637531281</v>
      </c>
      <c r="Q1609">
        <v>47525</v>
      </c>
      <c r="R1609" s="106">
        <v>0.20893999934196469</v>
      </c>
    </row>
    <row r="1610" spans="1:19" x14ac:dyDescent="0.25">
      <c r="A1610" t="s">
        <v>331</v>
      </c>
      <c r="B1610" t="s">
        <v>347</v>
      </c>
      <c r="C1610" t="s">
        <v>347</v>
      </c>
      <c r="D1610" t="s">
        <v>347</v>
      </c>
      <c r="E1610" t="s">
        <v>112</v>
      </c>
      <c r="F1610" t="s">
        <v>113</v>
      </c>
      <c r="G1610" s="105">
        <v>6</v>
      </c>
      <c r="H1610" t="s">
        <v>359</v>
      </c>
      <c r="I1610" t="s">
        <v>375</v>
      </c>
      <c r="J1610" t="s">
        <v>380</v>
      </c>
      <c r="K1610" s="105">
        <v>284</v>
      </c>
      <c r="L1610" s="106">
        <v>0.16396999359130859</v>
      </c>
      <c r="N1610" s="105">
        <v>1052</v>
      </c>
      <c r="O1610" s="106">
        <v>0.1488800048828125</v>
      </c>
      <c r="Q1610" s="105">
        <v>47993</v>
      </c>
      <c r="R1610" s="106">
        <v>0.210999995470047</v>
      </c>
      <c r="S1610" s="107"/>
    </row>
    <row r="1611" spans="1:19" x14ac:dyDescent="0.25">
      <c r="A1611" t="s">
        <v>331</v>
      </c>
      <c r="B1611" t="s">
        <v>347</v>
      </c>
      <c r="C1611" t="s">
        <v>347</v>
      </c>
      <c r="D1611" t="s">
        <v>347</v>
      </c>
      <c r="E1611" t="s">
        <v>112</v>
      </c>
      <c r="F1611" t="s">
        <v>113</v>
      </c>
      <c r="G1611" s="105">
        <v>6</v>
      </c>
      <c r="H1611" t="s">
        <v>359</v>
      </c>
      <c r="I1611" t="s">
        <v>381</v>
      </c>
      <c r="J1611" t="s">
        <v>382</v>
      </c>
      <c r="K1611" s="105">
        <v>55</v>
      </c>
      <c r="L1611" s="106">
        <v>3.1759999692440033E-2</v>
      </c>
      <c r="M1611" s="106">
        <v>3.294999897480011E-2</v>
      </c>
      <c r="N1611" s="105">
        <v>184</v>
      </c>
      <c r="O1611" s="106">
        <v>2.6040000841021541E-2</v>
      </c>
      <c r="P1611" s="106">
        <v>3.3449999988079071E-2</v>
      </c>
      <c r="Q1611" s="105">
        <v>5423</v>
      </c>
      <c r="R1611" s="106">
        <v>2.384000085294247E-2</v>
      </c>
      <c r="S1611" s="107">
        <v>3.0780000612139698E-2</v>
      </c>
    </row>
    <row r="1612" spans="1:19" x14ac:dyDescent="0.25">
      <c r="A1612" t="s">
        <v>331</v>
      </c>
      <c r="B1612" t="s">
        <v>347</v>
      </c>
      <c r="C1612" t="s">
        <v>347</v>
      </c>
      <c r="D1612" t="s">
        <v>347</v>
      </c>
      <c r="E1612" t="s">
        <v>112</v>
      </c>
      <c r="F1612" t="s">
        <v>113</v>
      </c>
      <c r="G1612" s="105">
        <v>6</v>
      </c>
      <c r="H1612" t="s">
        <v>359</v>
      </c>
      <c r="I1612" t="s">
        <v>381</v>
      </c>
      <c r="J1612" t="s">
        <v>383</v>
      </c>
      <c r="K1612" s="105">
        <v>315</v>
      </c>
      <c r="L1612" s="106">
        <v>0.1818699985742569</v>
      </c>
      <c r="M1612" s="106">
        <v>0.188740000128746</v>
      </c>
      <c r="N1612" s="105">
        <v>873</v>
      </c>
      <c r="O1612" s="106">
        <v>0.1235499978065491</v>
      </c>
      <c r="P1612" s="106">
        <v>0.15873000025749209</v>
      </c>
      <c r="Q1612" s="105">
        <v>26007</v>
      </c>
      <c r="R1612" s="106">
        <v>0.11433999985456469</v>
      </c>
      <c r="S1612" s="107">
        <v>0.1476300060749054</v>
      </c>
    </row>
    <row r="1613" spans="1:19" x14ac:dyDescent="0.25">
      <c r="A1613" t="s">
        <v>331</v>
      </c>
      <c r="B1613" t="s">
        <v>347</v>
      </c>
      <c r="C1613" t="s">
        <v>347</v>
      </c>
      <c r="D1613" t="s">
        <v>347</v>
      </c>
      <c r="E1613" t="s">
        <v>112</v>
      </c>
      <c r="F1613" t="s">
        <v>113</v>
      </c>
      <c r="G1613" s="105">
        <v>6</v>
      </c>
      <c r="H1613" t="s">
        <v>359</v>
      </c>
      <c r="I1613" t="s">
        <v>381</v>
      </c>
      <c r="J1613" t="s">
        <v>384</v>
      </c>
      <c r="K1613" s="105">
        <v>1299</v>
      </c>
      <c r="L1613" s="106">
        <v>0.75</v>
      </c>
      <c r="M1613" s="106">
        <v>0.77831000089645386</v>
      </c>
      <c r="N1613" s="105">
        <v>4443</v>
      </c>
      <c r="O1613" s="106">
        <v>0.62879002094268799</v>
      </c>
      <c r="P1613" s="106">
        <v>0.80782002210617065</v>
      </c>
      <c r="Q1613" s="105">
        <v>144739</v>
      </c>
      <c r="R1613" s="106">
        <v>0.6363300085067749</v>
      </c>
      <c r="S1613" s="107">
        <v>0.82159000635147095</v>
      </c>
    </row>
    <row r="1614" spans="1:19" x14ac:dyDescent="0.25">
      <c r="A1614" t="s">
        <v>331</v>
      </c>
      <c r="B1614" t="s">
        <v>347</v>
      </c>
      <c r="C1614" t="s">
        <v>347</v>
      </c>
      <c r="D1614" t="s">
        <v>347</v>
      </c>
      <c r="E1614" t="s">
        <v>112</v>
      </c>
      <c r="F1614" t="s">
        <v>113</v>
      </c>
      <c r="G1614" s="105">
        <v>6</v>
      </c>
      <c r="H1614" t="s">
        <v>359</v>
      </c>
      <c r="I1614" t="s">
        <v>381</v>
      </c>
      <c r="J1614" t="s">
        <v>385</v>
      </c>
      <c r="K1614" s="105">
        <v>63</v>
      </c>
      <c r="L1614" s="106">
        <v>3.637000173330307E-2</v>
      </c>
      <c r="N1614" s="105">
        <v>1566</v>
      </c>
      <c r="O1614" s="106">
        <v>0.22161999344825739</v>
      </c>
      <c r="Q1614" s="105">
        <v>51290</v>
      </c>
      <c r="R1614" s="106">
        <v>0.22549000382423401</v>
      </c>
      <c r="S1614" s="107"/>
    </row>
    <row r="1615" spans="1:19" x14ac:dyDescent="0.25">
      <c r="A1615" t="s">
        <v>331</v>
      </c>
      <c r="B1615" t="s">
        <v>347</v>
      </c>
      <c r="C1615" t="s">
        <v>347</v>
      </c>
      <c r="D1615" t="s">
        <v>347</v>
      </c>
      <c r="E1615" t="s">
        <v>112</v>
      </c>
      <c r="F1615" t="s">
        <v>113</v>
      </c>
      <c r="G1615">
        <v>6</v>
      </c>
      <c r="H1615" t="s">
        <v>359</v>
      </c>
      <c r="I1615" t="s">
        <v>386</v>
      </c>
      <c r="J1615" t="s">
        <v>387</v>
      </c>
      <c r="K1615">
        <v>119</v>
      </c>
      <c r="L1615" s="106">
        <v>6.8709999322891235E-2</v>
      </c>
      <c r="M1615" s="106">
        <v>7.274000346660614E-2</v>
      </c>
      <c r="N1615">
        <v>385</v>
      </c>
      <c r="O1615" s="106">
        <v>5.4490000009536743E-2</v>
      </c>
      <c r="P1615" s="106">
        <v>5.6269999593496323E-2</v>
      </c>
      <c r="Q1615">
        <v>12181</v>
      </c>
      <c r="R1615" s="106">
        <v>5.3550001233816147E-2</v>
      </c>
      <c r="S1615" s="106">
        <v>5.4999999701976783E-2</v>
      </c>
    </row>
    <row r="1616" spans="1:19" x14ac:dyDescent="0.25">
      <c r="A1616" t="s">
        <v>331</v>
      </c>
      <c r="B1616" t="s">
        <v>347</v>
      </c>
      <c r="C1616" t="s">
        <v>347</v>
      </c>
      <c r="D1616" t="s">
        <v>347</v>
      </c>
      <c r="E1616" t="s">
        <v>112</v>
      </c>
      <c r="F1616" t="s">
        <v>113</v>
      </c>
      <c r="G1616" s="105">
        <v>6</v>
      </c>
      <c r="H1616" t="s">
        <v>359</v>
      </c>
      <c r="I1616" t="s">
        <v>386</v>
      </c>
      <c r="J1616" t="s">
        <v>388</v>
      </c>
      <c r="K1616" s="105">
        <v>97</v>
      </c>
      <c r="L1616" s="106">
        <v>5.6000001728534698E-2</v>
      </c>
      <c r="M1616" s="106">
        <v>5.9289999306201928E-2</v>
      </c>
      <c r="N1616" s="105">
        <v>236</v>
      </c>
      <c r="O1616" s="106">
        <v>3.3399999141693122E-2</v>
      </c>
      <c r="P1616" s="106">
        <v>3.4490000456571579E-2</v>
      </c>
      <c r="Q1616" s="105">
        <v>6321</v>
      </c>
      <c r="R1616" s="106">
        <v>2.77900006622076E-2</v>
      </c>
      <c r="S1616" s="107">
        <v>2.8540000319480899E-2</v>
      </c>
    </row>
    <row r="1617" spans="1:19" x14ac:dyDescent="0.25">
      <c r="A1617" t="s">
        <v>331</v>
      </c>
      <c r="B1617" t="s">
        <v>347</v>
      </c>
      <c r="C1617" t="s">
        <v>347</v>
      </c>
      <c r="D1617" t="s">
        <v>347</v>
      </c>
      <c r="E1617" t="s">
        <v>112</v>
      </c>
      <c r="F1617" t="s">
        <v>113</v>
      </c>
      <c r="G1617" s="105">
        <v>6</v>
      </c>
      <c r="H1617" t="s">
        <v>359</v>
      </c>
      <c r="I1617" t="s">
        <v>386</v>
      </c>
      <c r="J1617" t="s">
        <v>85</v>
      </c>
      <c r="K1617" s="105">
        <v>57</v>
      </c>
      <c r="L1617" s="106">
        <v>3.2910000532865517E-2</v>
      </c>
      <c r="M1617" s="106">
        <v>3.4839998930692673E-2</v>
      </c>
      <c r="N1617" s="105">
        <v>127</v>
      </c>
      <c r="O1617" s="106">
        <v>1.7969999462366101E-2</v>
      </c>
      <c r="P1617" s="106">
        <v>1.855999976396561E-2</v>
      </c>
      <c r="Q1617" s="105">
        <v>4872</v>
      </c>
      <c r="R1617" s="106">
        <v>2.1420000120997429E-2</v>
      </c>
      <c r="S1617" s="107">
        <v>2.199999988079071E-2</v>
      </c>
    </row>
    <row r="1618" spans="1:19" x14ac:dyDescent="0.25">
      <c r="A1618" t="s">
        <v>331</v>
      </c>
      <c r="B1618" t="s">
        <v>347</v>
      </c>
      <c r="C1618" t="s">
        <v>347</v>
      </c>
      <c r="D1618" t="s">
        <v>347</v>
      </c>
      <c r="E1618" t="s">
        <v>112</v>
      </c>
      <c r="F1618" t="s">
        <v>113</v>
      </c>
      <c r="G1618" s="105">
        <v>6</v>
      </c>
      <c r="H1618" t="s">
        <v>359</v>
      </c>
      <c r="I1618" t="s">
        <v>386</v>
      </c>
      <c r="J1618" t="s">
        <v>389</v>
      </c>
      <c r="K1618" s="105">
        <v>12</v>
      </c>
      <c r="L1618" s="106">
        <v>6.9300001487135887E-3</v>
      </c>
      <c r="M1618" s="106">
        <v>7.3299999348819256E-3</v>
      </c>
      <c r="N1618" s="105">
        <v>59</v>
      </c>
      <c r="O1618" s="106">
        <v>8.3499997854232788E-3</v>
      </c>
      <c r="P1618" s="106">
        <v>8.6200004443526268E-3</v>
      </c>
      <c r="Q1618" s="105">
        <v>4049</v>
      </c>
      <c r="R1618" s="106">
        <v>1.779999956488609E-2</v>
      </c>
      <c r="S1618" s="107">
        <v>1.8279999494552609E-2</v>
      </c>
    </row>
    <row r="1619" spans="1:19" x14ac:dyDescent="0.25">
      <c r="A1619" t="s">
        <v>331</v>
      </c>
      <c r="B1619" t="s">
        <v>347</v>
      </c>
      <c r="C1619" t="s">
        <v>347</v>
      </c>
      <c r="D1619" t="s">
        <v>347</v>
      </c>
      <c r="E1619" t="s">
        <v>112</v>
      </c>
      <c r="F1619" t="s">
        <v>113</v>
      </c>
      <c r="G1619">
        <v>6</v>
      </c>
      <c r="H1619" t="s">
        <v>359</v>
      </c>
      <c r="I1619" t="s">
        <v>386</v>
      </c>
      <c r="J1619" t="s">
        <v>86</v>
      </c>
      <c r="K1619">
        <v>96</v>
      </c>
      <c r="L1619" s="106">
        <v>5.5429998785257339E-2</v>
      </c>
      <c r="N1619">
        <v>224</v>
      </c>
      <c r="O1619" s="106">
        <v>3.1700000166893012E-2</v>
      </c>
      <c r="Q1619">
        <v>5972</v>
      </c>
      <c r="R1619" s="106">
        <v>2.6259999722242359E-2</v>
      </c>
    </row>
    <row r="1620" spans="1:19" x14ac:dyDescent="0.25">
      <c r="A1620" t="s">
        <v>331</v>
      </c>
      <c r="B1620" t="s">
        <v>347</v>
      </c>
      <c r="C1620" t="s">
        <v>347</v>
      </c>
      <c r="D1620" t="s">
        <v>347</v>
      </c>
      <c r="E1620" t="s">
        <v>112</v>
      </c>
      <c r="F1620" t="s">
        <v>113</v>
      </c>
      <c r="G1620" s="105">
        <v>6</v>
      </c>
      <c r="H1620" t="s">
        <v>359</v>
      </c>
      <c r="I1620" t="s">
        <v>386</v>
      </c>
      <c r="J1620" t="s">
        <v>84</v>
      </c>
      <c r="K1620" s="105">
        <v>1351</v>
      </c>
      <c r="L1620" s="106">
        <v>0.78001999855041504</v>
      </c>
      <c r="M1620" s="106">
        <v>0.82578998804092407</v>
      </c>
      <c r="N1620" s="105">
        <v>6035</v>
      </c>
      <c r="O1620" s="106">
        <v>0.85408997535705566</v>
      </c>
      <c r="P1620" s="106">
        <v>0.88204997777938843</v>
      </c>
      <c r="Q1620" s="105">
        <v>194064</v>
      </c>
      <c r="R1620" s="106">
        <v>0.85317999124526978</v>
      </c>
      <c r="S1620" s="107">
        <v>0.87619000673294067</v>
      </c>
    </row>
    <row r="1621" spans="1:19" x14ac:dyDescent="0.25">
      <c r="A1621" t="s">
        <v>331</v>
      </c>
      <c r="B1621" t="s">
        <v>347</v>
      </c>
      <c r="C1621" t="s">
        <v>347</v>
      </c>
      <c r="D1621" t="s">
        <v>347</v>
      </c>
      <c r="E1621" t="s">
        <v>112</v>
      </c>
      <c r="F1621" t="s">
        <v>113</v>
      </c>
      <c r="G1621" s="105">
        <v>6</v>
      </c>
      <c r="H1621" t="s">
        <v>359</v>
      </c>
      <c r="I1621" t="s">
        <v>419</v>
      </c>
      <c r="J1621" t="s">
        <v>390</v>
      </c>
      <c r="K1621" s="105">
        <v>63</v>
      </c>
      <c r="L1621" s="106">
        <v>3.637000173330307E-2</v>
      </c>
      <c r="N1621" s="105">
        <v>1566</v>
      </c>
      <c r="O1621" s="106">
        <v>0.22161999344825739</v>
      </c>
      <c r="Q1621" s="105">
        <v>51290</v>
      </c>
      <c r="R1621" s="106">
        <v>0.22549000382423401</v>
      </c>
      <c r="S1621" s="107"/>
    </row>
    <row r="1622" spans="1:19" x14ac:dyDescent="0.25">
      <c r="A1622" t="s">
        <v>331</v>
      </c>
      <c r="B1622" t="s">
        <v>347</v>
      </c>
      <c r="C1622" t="s">
        <v>347</v>
      </c>
      <c r="D1622" t="s">
        <v>347</v>
      </c>
      <c r="E1622" t="s">
        <v>112</v>
      </c>
      <c r="F1622" t="s">
        <v>113</v>
      </c>
      <c r="G1622" s="105">
        <v>6</v>
      </c>
      <c r="H1622" t="s">
        <v>359</v>
      </c>
      <c r="I1622" t="s">
        <v>419</v>
      </c>
      <c r="J1622" t="s">
        <v>391</v>
      </c>
      <c r="K1622" s="105">
        <v>315</v>
      </c>
      <c r="L1622" s="106">
        <v>0.1818699985742569</v>
      </c>
      <c r="M1622" s="106">
        <v>0.188740000128746</v>
      </c>
      <c r="N1622" s="105">
        <v>873</v>
      </c>
      <c r="O1622" s="106">
        <v>0.1235499978065491</v>
      </c>
      <c r="P1622" s="106">
        <v>0.15873000025749209</v>
      </c>
      <c r="Q1622" s="105">
        <v>26007</v>
      </c>
      <c r="R1622" s="106">
        <v>0.11433999985456469</v>
      </c>
      <c r="S1622" s="107">
        <v>0.1476300060749054</v>
      </c>
    </row>
    <row r="1623" spans="1:19" x14ac:dyDescent="0.25">
      <c r="A1623" t="s">
        <v>331</v>
      </c>
      <c r="B1623" t="s">
        <v>347</v>
      </c>
      <c r="C1623" t="s">
        <v>347</v>
      </c>
      <c r="D1623" t="s">
        <v>347</v>
      </c>
      <c r="E1623" t="s">
        <v>112</v>
      </c>
      <c r="F1623" t="s">
        <v>113</v>
      </c>
      <c r="G1623" s="105">
        <v>6</v>
      </c>
      <c r="H1623" t="s">
        <v>359</v>
      </c>
      <c r="I1623" t="s">
        <v>419</v>
      </c>
      <c r="J1623" t="s">
        <v>392</v>
      </c>
      <c r="K1623" s="105">
        <v>704</v>
      </c>
      <c r="L1623" s="106">
        <v>0.40647000074386602</v>
      </c>
      <c r="M1623" s="106">
        <v>0.42181000113487238</v>
      </c>
      <c r="N1623" s="105">
        <v>2263</v>
      </c>
      <c r="O1623" s="106">
        <v>0.32027000188827509</v>
      </c>
      <c r="P1623" s="106">
        <v>0.41144999861717219</v>
      </c>
      <c r="Q1623" s="105">
        <v>69347</v>
      </c>
      <c r="R1623" s="106">
        <v>0.30487999320030212</v>
      </c>
      <c r="S1623" s="107">
        <v>0.39364001154899603</v>
      </c>
    </row>
    <row r="1624" spans="1:19" x14ac:dyDescent="0.25">
      <c r="A1624" t="s">
        <v>331</v>
      </c>
      <c r="B1624" t="s">
        <v>347</v>
      </c>
      <c r="C1624" t="s">
        <v>347</v>
      </c>
      <c r="D1624" t="s">
        <v>347</v>
      </c>
      <c r="E1624" t="s">
        <v>112</v>
      </c>
      <c r="F1624" t="s">
        <v>113</v>
      </c>
      <c r="G1624" s="105">
        <v>6</v>
      </c>
      <c r="H1624" t="s">
        <v>359</v>
      </c>
      <c r="I1624" t="s">
        <v>419</v>
      </c>
      <c r="J1624" t="s">
        <v>393</v>
      </c>
      <c r="K1624" s="105">
        <v>495</v>
      </c>
      <c r="L1624" s="106">
        <v>0.28580000996589661</v>
      </c>
      <c r="M1624" s="106">
        <v>0.2965799868106842</v>
      </c>
      <c r="N1624" s="105">
        <v>1849</v>
      </c>
      <c r="O1624" s="106">
        <v>0.261680006980896</v>
      </c>
      <c r="P1624" s="106">
        <v>0.33618000149726868</v>
      </c>
      <c r="Q1624" s="105">
        <v>66079</v>
      </c>
      <c r="R1624" s="106">
        <v>0.29050999879837042</v>
      </c>
      <c r="S1624" s="107">
        <v>0.37509000301361078</v>
      </c>
    </row>
    <row r="1625" spans="1:19" x14ac:dyDescent="0.25">
      <c r="A1625" t="s">
        <v>331</v>
      </c>
      <c r="B1625" t="s">
        <v>347</v>
      </c>
      <c r="C1625" t="s">
        <v>347</v>
      </c>
      <c r="D1625" t="s">
        <v>347</v>
      </c>
      <c r="E1625" t="s">
        <v>112</v>
      </c>
      <c r="F1625" t="s">
        <v>113</v>
      </c>
      <c r="G1625" s="105">
        <v>6</v>
      </c>
      <c r="H1625" t="s">
        <v>359</v>
      </c>
      <c r="I1625" t="s">
        <v>419</v>
      </c>
      <c r="J1625" t="s">
        <v>394</v>
      </c>
      <c r="K1625" s="105">
        <v>155</v>
      </c>
      <c r="L1625" s="106">
        <v>8.9489996433258057E-2</v>
      </c>
      <c r="M1625" s="106">
        <v>9.2869997024536133E-2</v>
      </c>
      <c r="N1625" s="105">
        <v>515</v>
      </c>
      <c r="O1625" s="106">
        <v>7.2879999876022339E-2</v>
      </c>
      <c r="P1625" s="106">
        <v>9.3639999628067017E-2</v>
      </c>
      <c r="Q1625" s="105">
        <v>14736</v>
      </c>
      <c r="R1625" s="106">
        <v>6.4790003001689911E-2</v>
      </c>
      <c r="S1625" s="107">
        <v>8.3650000393390656E-2</v>
      </c>
    </row>
    <row r="1626" spans="1:19" x14ac:dyDescent="0.25">
      <c r="A1626" t="s">
        <v>331</v>
      </c>
      <c r="B1626" t="s">
        <v>347</v>
      </c>
      <c r="C1626" t="s">
        <v>347</v>
      </c>
      <c r="D1626" t="s">
        <v>347</v>
      </c>
      <c r="E1626" t="s">
        <v>112</v>
      </c>
      <c r="F1626" t="s">
        <v>113</v>
      </c>
      <c r="G1626" s="105">
        <v>6</v>
      </c>
      <c r="H1626" t="s">
        <v>359</v>
      </c>
      <c r="I1626" t="s">
        <v>439</v>
      </c>
      <c r="J1626" t="s">
        <v>440</v>
      </c>
      <c r="K1626" s="105">
        <v>63</v>
      </c>
      <c r="L1626" s="106">
        <v>3.637000173330307E-2</v>
      </c>
      <c r="N1626" s="105">
        <v>1566</v>
      </c>
      <c r="O1626" s="106">
        <v>0.22161999344825739</v>
      </c>
      <c r="Q1626" s="105">
        <v>51290</v>
      </c>
      <c r="R1626" s="106">
        <v>0.22549000382423401</v>
      </c>
      <c r="S1626" s="107"/>
    </row>
    <row r="1627" spans="1:19" x14ac:dyDescent="0.25">
      <c r="A1627" t="s">
        <v>331</v>
      </c>
      <c r="B1627" t="s">
        <v>347</v>
      </c>
      <c r="C1627" t="s">
        <v>347</v>
      </c>
      <c r="D1627" t="s">
        <v>347</v>
      </c>
      <c r="E1627" t="s">
        <v>112</v>
      </c>
      <c r="F1627" t="s">
        <v>113</v>
      </c>
      <c r="G1627" s="105">
        <v>6</v>
      </c>
      <c r="H1627" t="s">
        <v>359</v>
      </c>
      <c r="I1627" t="s">
        <v>439</v>
      </c>
      <c r="J1627" t="s">
        <v>442</v>
      </c>
      <c r="K1627" s="105">
        <v>1669</v>
      </c>
      <c r="L1627" s="106">
        <v>0.96363002061843872</v>
      </c>
      <c r="M1627" s="106">
        <v>1</v>
      </c>
      <c r="N1627" s="105">
        <v>5500</v>
      </c>
      <c r="O1627" s="106">
        <v>0.77837997674942017</v>
      </c>
      <c r="P1627" s="106">
        <v>1</v>
      </c>
      <c r="Q1627" s="105">
        <v>176169</v>
      </c>
      <c r="R1627" s="106">
        <v>0.77451002597808838</v>
      </c>
      <c r="S1627" s="107">
        <v>1</v>
      </c>
    </row>
    <row r="1628" spans="1:19" x14ac:dyDescent="0.25">
      <c r="A1628" t="s">
        <v>331</v>
      </c>
      <c r="B1628" t="s">
        <v>347</v>
      </c>
      <c r="C1628" t="s">
        <v>347</v>
      </c>
      <c r="D1628" t="s">
        <v>347</v>
      </c>
      <c r="E1628" t="s">
        <v>112</v>
      </c>
      <c r="F1628" t="s">
        <v>113</v>
      </c>
      <c r="G1628" s="105">
        <v>6</v>
      </c>
      <c r="H1628" t="s">
        <v>359</v>
      </c>
      <c r="I1628" t="s">
        <v>395</v>
      </c>
      <c r="J1628" t="s">
        <v>396</v>
      </c>
      <c r="K1628" s="105">
        <v>1722</v>
      </c>
      <c r="L1628" s="106">
        <v>0.99422997236251831</v>
      </c>
      <c r="N1628" s="105">
        <v>7027</v>
      </c>
      <c r="O1628" s="106">
        <v>0.99448001384735107</v>
      </c>
      <c r="Q1628" s="105">
        <v>225832</v>
      </c>
      <c r="R1628" s="106">
        <v>0.99285000562667847</v>
      </c>
      <c r="S1628" s="107"/>
    </row>
    <row r="1629" spans="1:19" x14ac:dyDescent="0.25">
      <c r="A1629" t="s">
        <v>331</v>
      </c>
      <c r="B1629" t="s">
        <v>347</v>
      </c>
      <c r="C1629" t="s">
        <v>347</v>
      </c>
      <c r="D1629" t="s">
        <v>347</v>
      </c>
      <c r="E1629" t="s">
        <v>112</v>
      </c>
      <c r="F1629" t="s">
        <v>113</v>
      </c>
      <c r="G1629" s="105">
        <v>6</v>
      </c>
      <c r="H1629" t="s">
        <v>359</v>
      </c>
      <c r="I1629" t="s">
        <v>395</v>
      </c>
      <c r="J1629" t="s">
        <v>397</v>
      </c>
      <c r="K1629" s="105">
        <v>10</v>
      </c>
      <c r="L1629" s="106">
        <v>5.7700001634657383E-3</v>
      </c>
      <c r="N1629" s="105">
        <v>39</v>
      </c>
      <c r="O1629" s="106">
        <v>5.520000122487545E-3</v>
      </c>
      <c r="Q1629" s="105">
        <v>1627</v>
      </c>
      <c r="R1629" s="106">
        <v>7.1499999612569809E-3</v>
      </c>
      <c r="S1629" s="107"/>
    </row>
    <row r="1630" spans="1:19" x14ac:dyDescent="0.25">
      <c r="A1630" t="s">
        <v>331</v>
      </c>
      <c r="B1630" t="s">
        <v>347</v>
      </c>
      <c r="C1630" t="s">
        <v>347</v>
      </c>
      <c r="D1630" t="s">
        <v>347</v>
      </c>
      <c r="E1630" t="s">
        <v>112</v>
      </c>
      <c r="F1630" t="s">
        <v>113</v>
      </c>
      <c r="G1630" s="105">
        <v>6</v>
      </c>
      <c r="H1630" t="s">
        <v>359</v>
      </c>
      <c r="I1630" t="s">
        <v>398</v>
      </c>
      <c r="J1630" t="s">
        <v>399</v>
      </c>
      <c r="K1630" s="105">
        <v>574</v>
      </c>
      <c r="L1630" s="106">
        <v>0.3314099907875061</v>
      </c>
      <c r="N1630" s="105">
        <v>2035</v>
      </c>
      <c r="O1630" s="106">
        <v>0.28799998760223389</v>
      </c>
      <c r="Q1630" s="105">
        <v>32785</v>
      </c>
      <c r="R1630" s="106">
        <v>0.14414000511169431</v>
      </c>
      <c r="S1630" s="107"/>
    </row>
    <row r="1631" spans="1:19" x14ac:dyDescent="0.25">
      <c r="A1631" t="s">
        <v>331</v>
      </c>
      <c r="B1631" t="s">
        <v>347</v>
      </c>
      <c r="C1631" t="s">
        <v>347</v>
      </c>
      <c r="D1631" t="s">
        <v>347</v>
      </c>
      <c r="E1631" t="s">
        <v>112</v>
      </c>
      <c r="F1631" t="s">
        <v>113</v>
      </c>
      <c r="G1631">
        <v>6</v>
      </c>
      <c r="H1631" t="s">
        <v>359</v>
      </c>
      <c r="I1631" t="s">
        <v>398</v>
      </c>
      <c r="J1631" t="s">
        <v>41</v>
      </c>
      <c r="K1631">
        <v>319</v>
      </c>
      <c r="L1631" s="106">
        <v>0.18418000638484949</v>
      </c>
      <c r="N1631">
        <v>1318</v>
      </c>
      <c r="O1631" s="106">
        <v>0.18652999401092529</v>
      </c>
      <c r="Q1631">
        <v>40324</v>
      </c>
      <c r="R1631" s="106">
        <v>0.177279993891716</v>
      </c>
    </row>
    <row r="1632" spans="1:19" x14ac:dyDescent="0.25">
      <c r="A1632" t="s">
        <v>331</v>
      </c>
      <c r="B1632" t="s">
        <v>347</v>
      </c>
      <c r="C1632" t="s">
        <v>347</v>
      </c>
      <c r="D1632" t="s">
        <v>347</v>
      </c>
      <c r="E1632" t="s">
        <v>112</v>
      </c>
      <c r="F1632" t="s">
        <v>113</v>
      </c>
      <c r="G1632" s="105">
        <v>6</v>
      </c>
      <c r="H1632" t="s">
        <v>359</v>
      </c>
      <c r="I1632" t="s">
        <v>398</v>
      </c>
      <c r="J1632" t="s">
        <v>40</v>
      </c>
      <c r="K1632" s="105">
        <v>242</v>
      </c>
      <c r="L1632" s="106">
        <v>0.13971999287605291</v>
      </c>
      <c r="N1632" s="105">
        <v>1105</v>
      </c>
      <c r="O1632" s="106">
        <v>0.1563799977302551</v>
      </c>
      <c r="Q1632" s="105">
        <v>47952</v>
      </c>
      <c r="R1632" s="106">
        <v>0.21082000434398651</v>
      </c>
      <c r="S1632" s="107"/>
    </row>
    <row r="1633" spans="1:19" x14ac:dyDescent="0.25">
      <c r="A1633" t="s">
        <v>331</v>
      </c>
      <c r="B1633" t="s">
        <v>347</v>
      </c>
      <c r="C1633" t="s">
        <v>347</v>
      </c>
      <c r="D1633" t="s">
        <v>347</v>
      </c>
      <c r="E1633" t="s">
        <v>112</v>
      </c>
      <c r="F1633" t="s">
        <v>113</v>
      </c>
      <c r="G1633" s="105">
        <v>6</v>
      </c>
      <c r="H1633" t="s">
        <v>359</v>
      </c>
      <c r="I1633" t="s">
        <v>398</v>
      </c>
      <c r="J1633" t="s">
        <v>39</v>
      </c>
      <c r="K1633" s="105">
        <v>315</v>
      </c>
      <c r="L1633" s="106">
        <v>0.1818699985742569</v>
      </c>
      <c r="N1633" s="105">
        <v>1321</v>
      </c>
      <c r="O1633" s="106">
        <v>0.18694999814033511</v>
      </c>
      <c r="Q1633" s="105">
        <v>51770</v>
      </c>
      <c r="R1633" s="106">
        <v>0.22759999334812159</v>
      </c>
      <c r="S1633" s="107"/>
    </row>
    <row r="1634" spans="1:19" x14ac:dyDescent="0.25">
      <c r="A1634" t="s">
        <v>331</v>
      </c>
      <c r="B1634" t="s">
        <v>347</v>
      </c>
      <c r="C1634" t="s">
        <v>347</v>
      </c>
      <c r="D1634" t="s">
        <v>347</v>
      </c>
      <c r="E1634" t="s">
        <v>112</v>
      </c>
      <c r="F1634" t="s">
        <v>113</v>
      </c>
      <c r="G1634" s="105">
        <v>6</v>
      </c>
      <c r="H1634" t="s">
        <v>359</v>
      </c>
      <c r="I1634" t="s">
        <v>398</v>
      </c>
      <c r="J1634" t="s">
        <v>400</v>
      </c>
      <c r="K1634" s="105">
        <v>282</v>
      </c>
      <c r="L1634" s="106">
        <v>0.1628199964761734</v>
      </c>
      <c r="N1634" s="105">
        <v>1287</v>
      </c>
      <c r="O1634" s="106">
        <v>0.18213999271392819</v>
      </c>
      <c r="Q1634" s="105">
        <v>54628</v>
      </c>
      <c r="R1634" s="106">
        <v>0.24017000198364261</v>
      </c>
      <c r="S1634" s="107"/>
    </row>
    <row r="1635" spans="1:19" x14ac:dyDescent="0.25">
      <c r="A1635" t="s">
        <v>331</v>
      </c>
      <c r="B1635" t="s">
        <v>347</v>
      </c>
      <c r="C1635" t="s">
        <v>347</v>
      </c>
      <c r="D1635" t="s">
        <v>347</v>
      </c>
      <c r="E1635" t="s">
        <v>112</v>
      </c>
      <c r="F1635" t="s">
        <v>113</v>
      </c>
      <c r="G1635" s="105">
        <v>6</v>
      </c>
      <c r="H1635" t="s">
        <v>359</v>
      </c>
      <c r="I1635" t="s">
        <v>422</v>
      </c>
      <c r="J1635" t="s">
        <v>429</v>
      </c>
      <c r="K1635" s="105">
        <v>41</v>
      </c>
      <c r="L1635" s="106">
        <v>2.366999909281731E-2</v>
      </c>
      <c r="N1635" s="105">
        <v>2261</v>
      </c>
      <c r="O1635" s="106">
        <v>0.31997999548912048</v>
      </c>
      <c r="Q1635" s="105">
        <v>80101</v>
      </c>
      <c r="R1635" s="106">
        <v>0.3521600067615509</v>
      </c>
      <c r="S1635" s="107"/>
    </row>
    <row r="1636" spans="1:19" x14ac:dyDescent="0.25">
      <c r="A1636" t="s">
        <v>331</v>
      </c>
      <c r="B1636" t="s">
        <v>347</v>
      </c>
      <c r="C1636" t="s">
        <v>347</v>
      </c>
      <c r="D1636" t="s">
        <v>347</v>
      </c>
      <c r="E1636" t="s">
        <v>112</v>
      </c>
      <c r="F1636" t="s">
        <v>113</v>
      </c>
      <c r="G1636" s="105">
        <v>6</v>
      </c>
      <c r="H1636" t="s">
        <v>359</v>
      </c>
      <c r="I1636" t="s">
        <v>422</v>
      </c>
      <c r="J1636" t="s">
        <v>423</v>
      </c>
      <c r="K1636" s="105">
        <v>1329</v>
      </c>
      <c r="L1636" s="106">
        <v>0.76731997728347778</v>
      </c>
      <c r="M1636" s="106">
        <v>0.78592997789382935</v>
      </c>
      <c r="N1636" s="105">
        <v>3910</v>
      </c>
      <c r="O1636" s="106">
        <v>0.55334997177124023</v>
      </c>
      <c r="P1636" s="106">
        <v>0.81374001502990723</v>
      </c>
      <c r="Q1636" s="105">
        <v>119646</v>
      </c>
      <c r="R1636" s="106">
        <v>0.52600997686386108</v>
      </c>
      <c r="S1636" s="107">
        <v>0.81194001436233521</v>
      </c>
    </row>
    <row r="1637" spans="1:19" x14ac:dyDescent="0.25">
      <c r="A1637" t="s">
        <v>331</v>
      </c>
      <c r="B1637" t="s">
        <v>347</v>
      </c>
      <c r="C1637" t="s">
        <v>347</v>
      </c>
      <c r="D1637" t="s">
        <v>347</v>
      </c>
      <c r="E1637" t="s">
        <v>112</v>
      </c>
      <c r="F1637" t="s">
        <v>113</v>
      </c>
      <c r="G1637" s="105">
        <v>6</v>
      </c>
      <c r="H1637" t="s">
        <v>359</v>
      </c>
      <c r="I1637" t="s">
        <v>422</v>
      </c>
      <c r="J1637" t="s">
        <v>424</v>
      </c>
      <c r="K1637" s="105">
        <v>213</v>
      </c>
      <c r="L1637" s="106">
        <v>0.122979998588562</v>
      </c>
      <c r="M1637" s="106">
        <v>0.12596000730991361</v>
      </c>
      <c r="N1637" s="105">
        <v>587</v>
      </c>
      <c r="O1637" s="106">
        <v>8.3070002496242523E-2</v>
      </c>
      <c r="P1637" s="106">
        <v>0.1221600025892258</v>
      </c>
      <c r="Q1637" s="105">
        <v>17180</v>
      </c>
      <c r="R1637" s="106">
        <v>7.5530000030994415E-2</v>
      </c>
      <c r="S1637" s="107">
        <v>0.11659000068902969</v>
      </c>
    </row>
    <row r="1638" spans="1:19" x14ac:dyDescent="0.25">
      <c r="A1638" t="s">
        <v>331</v>
      </c>
      <c r="B1638" t="s">
        <v>347</v>
      </c>
      <c r="C1638" t="s">
        <v>347</v>
      </c>
      <c r="D1638" t="s">
        <v>347</v>
      </c>
      <c r="E1638" t="s">
        <v>112</v>
      </c>
      <c r="F1638" t="s">
        <v>113</v>
      </c>
      <c r="G1638">
        <v>6</v>
      </c>
      <c r="H1638" t="s">
        <v>359</v>
      </c>
      <c r="I1638" t="s">
        <v>422</v>
      </c>
      <c r="J1638" t="s">
        <v>425</v>
      </c>
      <c r="K1638">
        <v>92</v>
      </c>
      <c r="L1638" s="106">
        <v>5.3119998425245292E-2</v>
      </c>
      <c r="M1638" s="106">
        <v>5.4409999400377267E-2</v>
      </c>
      <c r="N1638">
        <v>188</v>
      </c>
      <c r="O1638" s="106">
        <v>2.6610000059008598E-2</v>
      </c>
      <c r="P1638" s="106">
        <v>3.9129998534917831E-2</v>
      </c>
      <c r="Q1638">
        <v>6082</v>
      </c>
      <c r="R1638" s="106">
        <v>2.6739999651908871E-2</v>
      </c>
      <c r="S1638" s="106">
        <v>4.1269998997449868E-2</v>
      </c>
    </row>
    <row r="1639" spans="1:19" x14ac:dyDescent="0.25">
      <c r="A1639" t="s">
        <v>331</v>
      </c>
      <c r="B1639" t="s">
        <v>347</v>
      </c>
      <c r="C1639" t="s">
        <v>347</v>
      </c>
      <c r="D1639" t="s">
        <v>347</v>
      </c>
      <c r="E1639" t="s">
        <v>112</v>
      </c>
      <c r="F1639" t="s">
        <v>113</v>
      </c>
      <c r="G1639" s="105">
        <v>6</v>
      </c>
      <c r="H1639" t="s">
        <v>359</v>
      </c>
      <c r="I1639" t="s">
        <v>422</v>
      </c>
      <c r="J1639" t="s">
        <v>426</v>
      </c>
      <c r="K1639" s="105">
        <v>46</v>
      </c>
      <c r="L1639" s="106">
        <v>2.6559999212622639E-2</v>
      </c>
      <c r="M1639" s="106">
        <v>2.7200000360608101E-2</v>
      </c>
      <c r="N1639" s="105">
        <v>103</v>
      </c>
      <c r="O1639" s="106">
        <v>1.458000019192696E-2</v>
      </c>
      <c r="P1639" s="106">
        <v>2.1439999341964722E-2</v>
      </c>
      <c r="Q1639" s="105">
        <v>3672</v>
      </c>
      <c r="R1639" s="106">
        <v>1.6140000894665722E-2</v>
      </c>
      <c r="S1639" s="107">
        <v>2.491999976336956E-2</v>
      </c>
    </row>
    <row r="1640" spans="1:19" x14ac:dyDescent="0.25">
      <c r="A1640" t="s">
        <v>331</v>
      </c>
      <c r="B1640" t="s">
        <v>347</v>
      </c>
      <c r="C1640" t="s">
        <v>347</v>
      </c>
      <c r="D1640" t="s">
        <v>347</v>
      </c>
      <c r="E1640" t="s">
        <v>112</v>
      </c>
      <c r="F1640" t="s">
        <v>113</v>
      </c>
      <c r="G1640" s="105">
        <v>6</v>
      </c>
      <c r="H1640" t="s">
        <v>359</v>
      </c>
      <c r="I1640" t="s">
        <v>422</v>
      </c>
      <c r="J1640" t="s">
        <v>427</v>
      </c>
      <c r="K1640" s="105">
        <v>11</v>
      </c>
      <c r="L1640" s="106">
        <v>6.3499999232590199E-3</v>
      </c>
      <c r="M1640" s="106">
        <v>6.5100002102553836E-3</v>
      </c>
      <c r="N1640" s="105">
        <v>17</v>
      </c>
      <c r="O1640" s="106">
        <v>2.4099999573081732E-3</v>
      </c>
      <c r="P1640" s="106">
        <v>3.5399999469518661E-3</v>
      </c>
      <c r="Q1640" s="105">
        <v>766</v>
      </c>
      <c r="R1640" s="106">
        <v>3.3700000494718552E-3</v>
      </c>
      <c r="S1640" s="107">
        <v>5.2000000141561031E-3</v>
      </c>
    </row>
    <row r="1641" spans="1:19" x14ac:dyDescent="0.25">
      <c r="A1641" t="s">
        <v>331</v>
      </c>
      <c r="B1641" t="s">
        <v>347</v>
      </c>
      <c r="C1641" t="s">
        <v>347</v>
      </c>
      <c r="D1641" t="s">
        <v>347</v>
      </c>
      <c r="E1641" t="s">
        <v>112</v>
      </c>
      <c r="F1641" t="s">
        <v>113</v>
      </c>
      <c r="G1641">
        <v>6</v>
      </c>
      <c r="H1641" t="s">
        <v>359</v>
      </c>
      <c r="I1641" t="s">
        <v>422</v>
      </c>
      <c r="J1641" t="s">
        <v>428</v>
      </c>
      <c r="K1641">
        <v>0</v>
      </c>
      <c r="L1641" s="106">
        <v>0</v>
      </c>
      <c r="M1641" s="106">
        <v>0</v>
      </c>
      <c r="N1641">
        <v>0</v>
      </c>
      <c r="O1641" s="106">
        <v>0</v>
      </c>
      <c r="P1641" s="106">
        <v>0</v>
      </c>
      <c r="Q1641">
        <v>12</v>
      </c>
      <c r="R1641" s="106">
        <v>4.9999998736893758E-5</v>
      </c>
      <c r="S1641" s="106">
        <v>7.9999997979030013E-5</v>
      </c>
    </row>
    <row r="1642" spans="1:19" x14ac:dyDescent="0.25">
      <c r="A1642" t="s">
        <v>331</v>
      </c>
      <c r="B1642" t="s">
        <v>347</v>
      </c>
      <c r="C1642" t="s">
        <v>347</v>
      </c>
      <c r="D1642" t="s">
        <v>347</v>
      </c>
      <c r="E1642" t="s">
        <v>112</v>
      </c>
      <c r="F1642" t="s">
        <v>113</v>
      </c>
      <c r="G1642" s="105">
        <v>6</v>
      </c>
      <c r="H1642" t="s">
        <v>359</v>
      </c>
      <c r="I1642" t="s">
        <v>430</v>
      </c>
      <c r="J1642" t="s">
        <v>434</v>
      </c>
      <c r="K1642" s="105">
        <v>14</v>
      </c>
      <c r="L1642" s="106">
        <v>8.0800000578165054E-3</v>
      </c>
      <c r="M1642" s="106">
        <v>8.1599997356534004E-3</v>
      </c>
      <c r="N1642" s="105">
        <v>138</v>
      </c>
      <c r="O1642" s="106">
        <v>1.9530000165104869E-2</v>
      </c>
      <c r="P1642" s="106">
        <v>1.9750000908970829E-2</v>
      </c>
      <c r="Q1642" s="105">
        <v>4987</v>
      </c>
      <c r="R1642" s="106">
        <v>2.1919999271631241E-2</v>
      </c>
      <c r="S1642" s="107">
        <v>2.2490000352263451E-2</v>
      </c>
    </row>
    <row r="1643" spans="1:19" x14ac:dyDescent="0.25">
      <c r="A1643" t="s">
        <v>331</v>
      </c>
      <c r="B1643" t="s">
        <v>347</v>
      </c>
      <c r="C1643" t="s">
        <v>347</v>
      </c>
      <c r="D1643" t="s">
        <v>347</v>
      </c>
      <c r="E1643" t="s">
        <v>112</v>
      </c>
      <c r="F1643" t="s">
        <v>113</v>
      </c>
      <c r="G1643" s="105">
        <v>6</v>
      </c>
      <c r="H1643" t="s">
        <v>359</v>
      </c>
      <c r="I1643" t="s">
        <v>430</v>
      </c>
      <c r="J1643" t="s">
        <v>432</v>
      </c>
      <c r="K1643" s="105">
        <v>95</v>
      </c>
      <c r="L1643" s="106">
        <v>5.4850000888109207E-2</v>
      </c>
      <c r="M1643" s="106">
        <v>5.5390000343322747E-2</v>
      </c>
      <c r="N1643" s="105">
        <v>507</v>
      </c>
      <c r="O1643" s="106">
        <v>7.175000011920929E-2</v>
      </c>
      <c r="P1643" s="106">
        <v>7.2549998760223389E-2</v>
      </c>
      <c r="Q1643" s="105">
        <v>18498</v>
      </c>
      <c r="R1643" s="106">
        <v>8.1320002675056458E-2</v>
      </c>
      <c r="S1643" s="107">
        <v>8.343999832868576E-2</v>
      </c>
    </row>
    <row r="1644" spans="1:19" x14ac:dyDescent="0.25">
      <c r="A1644" t="s">
        <v>331</v>
      </c>
      <c r="B1644" t="s">
        <v>347</v>
      </c>
      <c r="C1644" t="s">
        <v>347</v>
      </c>
      <c r="D1644" t="s">
        <v>347</v>
      </c>
      <c r="E1644" t="s">
        <v>112</v>
      </c>
      <c r="F1644" t="s">
        <v>113</v>
      </c>
      <c r="G1644" s="105">
        <v>6</v>
      </c>
      <c r="H1644" t="s">
        <v>359</v>
      </c>
      <c r="I1644" t="s">
        <v>430</v>
      </c>
      <c r="J1644" t="s">
        <v>435</v>
      </c>
      <c r="K1644" s="105">
        <v>2</v>
      </c>
      <c r="L1644" s="106">
        <v>1.150000025518239E-3</v>
      </c>
      <c r="M1644" s="106">
        <v>1.1699999449774621E-3</v>
      </c>
      <c r="N1644" s="105">
        <v>6</v>
      </c>
      <c r="O1644" s="106">
        <v>8.5000001126900315E-4</v>
      </c>
      <c r="P1644" s="106">
        <v>8.5999997099861503E-4</v>
      </c>
      <c r="Q1644" s="105">
        <v>391</v>
      </c>
      <c r="R1644" s="106">
        <v>1.7199999419972301E-3</v>
      </c>
      <c r="S1644" s="107">
        <v>1.760000013746321E-3</v>
      </c>
    </row>
    <row r="1645" spans="1:19" x14ac:dyDescent="0.25">
      <c r="A1645" t="s">
        <v>331</v>
      </c>
      <c r="B1645" t="s">
        <v>347</v>
      </c>
      <c r="C1645" t="s">
        <v>347</v>
      </c>
      <c r="D1645" t="s">
        <v>347</v>
      </c>
      <c r="E1645" t="s">
        <v>112</v>
      </c>
      <c r="F1645" t="s">
        <v>113</v>
      </c>
      <c r="G1645">
        <v>6</v>
      </c>
      <c r="H1645" t="s">
        <v>359</v>
      </c>
      <c r="I1645" t="s">
        <v>430</v>
      </c>
      <c r="J1645" t="s">
        <v>436</v>
      </c>
      <c r="K1645">
        <v>23</v>
      </c>
      <c r="L1645" s="106">
        <v>1.327999960631132E-2</v>
      </c>
      <c r="M1645" s="106">
        <v>1.341000013053417E-2</v>
      </c>
      <c r="N1645">
        <v>113</v>
      </c>
      <c r="O1645" s="106">
        <v>1.5990000218153E-2</v>
      </c>
      <c r="P1645" s="106">
        <v>1.6170000657439228E-2</v>
      </c>
      <c r="Q1645">
        <v>6784</v>
      </c>
      <c r="R1645" s="106">
        <v>2.9829999431967739E-2</v>
      </c>
      <c r="S1645" s="106">
        <v>3.060000017285347E-2</v>
      </c>
    </row>
    <row r="1646" spans="1:19" x14ac:dyDescent="0.25">
      <c r="A1646" t="s">
        <v>331</v>
      </c>
      <c r="B1646" t="s">
        <v>347</v>
      </c>
      <c r="C1646" t="s">
        <v>347</v>
      </c>
      <c r="D1646" t="s">
        <v>347</v>
      </c>
      <c r="E1646" t="s">
        <v>112</v>
      </c>
      <c r="F1646" t="s">
        <v>113</v>
      </c>
      <c r="G1646" s="105">
        <v>6</v>
      </c>
      <c r="H1646" t="s">
        <v>359</v>
      </c>
      <c r="I1646" t="s">
        <v>430</v>
      </c>
      <c r="J1646" t="s">
        <v>431</v>
      </c>
      <c r="K1646" s="105">
        <v>804</v>
      </c>
      <c r="L1646" s="106">
        <v>0.46419999003410339</v>
      </c>
      <c r="M1646" s="106">
        <v>0.46880000829696661</v>
      </c>
      <c r="N1646" s="105">
        <v>3014</v>
      </c>
      <c r="O1646" s="106">
        <v>0.4265500009059906</v>
      </c>
      <c r="P1646" s="106">
        <v>0.43130999803543091</v>
      </c>
      <c r="Q1646" s="105">
        <v>77035</v>
      </c>
      <c r="R1646" s="106">
        <v>0.33867999911308289</v>
      </c>
      <c r="S1646" s="107">
        <v>0.3474699854850769</v>
      </c>
    </row>
    <row r="1647" spans="1:19" x14ac:dyDescent="0.25">
      <c r="A1647" t="s">
        <v>331</v>
      </c>
      <c r="B1647" t="s">
        <v>347</v>
      </c>
      <c r="C1647" t="s">
        <v>347</v>
      </c>
      <c r="D1647" t="s">
        <v>347</v>
      </c>
      <c r="E1647" t="s">
        <v>112</v>
      </c>
      <c r="F1647" t="s">
        <v>113</v>
      </c>
      <c r="G1647">
        <v>6</v>
      </c>
      <c r="H1647" t="s">
        <v>359</v>
      </c>
      <c r="I1647" t="s">
        <v>430</v>
      </c>
      <c r="J1647" t="s">
        <v>502</v>
      </c>
      <c r="K1647">
        <v>777</v>
      </c>
      <c r="L1647" s="106">
        <v>0.44861000776290888</v>
      </c>
      <c r="M1647" s="106">
        <v>0.45306000113487238</v>
      </c>
      <c r="N1647">
        <v>3210</v>
      </c>
      <c r="O1647" s="106">
        <v>0.4542900025844574</v>
      </c>
      <c r="P1647" s="106">
        <v>0.45936000347137451</v>
      </c>
      <c r="Q1647">
        <v>114008</v>
      </c>
      <c r="R1647" s="106">
        <v>0.5012199878692627</v>
      </c>
      <c r="S1647" s="106">
        <v>0.51424002647399902</v>
      </c>
    </row>
    <row r="1648" spans="1:19" x14ac:dyDescent="0.25">
      <c r="A1648" t="s">
        <v>331</v>
      </c>
      <c r="B1648" t="s">
        <v>347</v>
      </c>
      <c r="C1648" t="s">
        <v>347</v>
      </c>
      <c r="D1648" t="s">
        <v>347</v>
      </c>
      <c r="E1648" t="s">
        <v>112</v>
      </c>
      <c r="F1648" t="s">
        <v>113</v>
      </c>
      <c r="G1648" s="105">
        <v>6</v>
      </c>
      <c r="H1648" t="s">
        <v>359</v>
      </c>
      <c r="I1648" t="s">
        <v>430</v>
      </c>
      <c r="J1648" t="s">
        <v>86</v>
      </c>
      <c r="K1648" s="105">
        <v>17</v>
      </c>
      <c r="L1648" s="106">
        <v>9.8200002685189247E-3</v>
      </c>
      <c r="N1648" s="105">
        <v>78</v>
      </c>
      <c r="O1648" s="106">
        <v>1.104000024497509E-2</v>
      </c>
      <c r="Q1648" s="105">
        <v>5756</v>
      </c>
      <c r="R1648" s="106">
        <v>2.5310000404715541E-2</v>
      </c>
      <c r="S1648" s="107"/>
    </row>
    <row r="1649" spans="1:19" x14ac:dyDescent="0.25">
      <c r="A1649" t="s">
        <v>331</v>
      </c>
      <c r="B1649" t="s">
        <v>347</v>
      </c>
      <c r="C1649" t="s">
        <v>347</v>
      </c>
      <c r="D1649" t="s">
        <v>347</v>
      </c>
      <c r="E1649" t="s">
        <v>112</v>
      </c>
      <c r="F1649" t="s">
        <v>113</v>
      </c>
      <c r="G1649">
        <v>6</v>
      </c>
      <c r="H1649" t="s">
        <v>359</v>
      </c>
      <c r="I1649" t="s">
        <v>401</v>
      </c>
      <c r="J1649" t="s">
        <v>405</v>
      </c>
      <c r="K1649">
        <v>1288</v>
      </c>
      <c r="L1649" s="106">
        <v>0.74365001916885376</v>
      </c>
      <c r="M1649" s="106">
        <v>0.75898998975753784</v>
      </c>
      <c r="N1649">
        <v>5216</v>
      </c>
      <c r="O1649" s="106">
        <v>0.73817998170852661</v>
      </c>
      <c r="P1649" s="106">
        <v>0.75473999977111816</v>
      </c>
      <c r="Q1649">
        <v>171311</v>
      </c>
      <c r="R1649" s="106">
        <v>0.75314998626708984</v>
      </c>
      <c r="S1649" s="106">
        <v>0.77806001901626587</v>
      </c>
    </row>
    <row r="1650" spans="1:19" x14ac:dyDescent="0.25">
      <c r="A1650" t="s">
        <v>331</v>
      </c>
      <c r="B1650" t="s">
        <v>347</v>
      </c>
      <c r="C1650" t="s">
        <v>347</v>
      </c>
      <c r="D1650" t="s">
        <v>347</v>
      </c>
      <c r="E1650" t="s">
        <v>112</v>
      </c>
      <c r="F1650" t="s">
        <v>113</v>
      </c>
      <c r="G1650" s="105">
        <v>6</v>
      </c>
      <c r="H1650" t="s">
        <v>359</v>
      </c>
      <c r="I1650" t="s">
        <v>401</v>
      </c>
      <c r="J1650" t="s">
        <v>412</v>
      </c>
      <c r="K1650" s="105">
        <v>214</v>
      </c>
      <c r="L1650" s="106">
        <v>0.1235599964857101</v>
      </c>
      <c r="M1650" s="106">
        <v>0.12610000371932981</v>
      </c>
      <c r="N1650" s="105">
        <v>765</v>
      </c>
      <c r="O1650" s="106">
        <v>0.1082599982619286</v>
      </c>
      <c r="P1650" s="106">
        <v>0.1106899976730347</v>
      </c>
      <c r="Q1650" s="105">
        <v>22313</v>
      </c>
      <c r="R1650" s="106">
        <v>9.8099999129772186E-2</v>
      </c>
      <c r="S1650" s="107">
        <v>0.10134000331163411</v>
      </c>
    </row>
    <row r="1651" spans="1:19" x14ac:dyDescent="0.25">
      <c r="A1651" t="s">
        <v>331</v>
      </c>
      <c r="B1651" t="s">
        <v>347</v>
      </c>
      <c r="C1651" t="s">
        <v>347</v>
      </c>
      <c r="D1651" t="s">
        <v>347</v>
      </c>
      <c r="E1651" t="s">
        <v>112</v>
      </c>
      <c r="F1651" t="s">
        <v>113</v>
      </c>
      <c r="G1651" s="105">
        <v>6</v>
      </c>
      <c r="H1651" t="s">
        <v>359</v>
      </c>
      <c r="I1651" t="s">
        <v>401</v>
      </c>
      <c r="J1651" t="s">
        <v>413</v>
      </c>
      <c r="K1651" s="105">
        <v>116</v>
      </c>
      <c r="L1651" s="106">
        <v>6.6969998180866241E-2</v>
      </c>
      <c r="M1651" s="106">
        <v>6.8360000848770142E-2</v>
      </c>
      <c r="N1651" s="105">
        <v>520</v>
      </c>
      <c r="O1651" s="106">
        <v>7.3590002954006195E-2</v>
      </c>
      <c r="P1651" s="106">
        <v>7.5240001082420349E-2</v>
      </c>
      <c r="Q1651" s="105">
        <v>15680</v>
      </c>
      <c r="R1651" s="106">
        <v>6.8939998745918274E-2</v>
      </c>
      <c r="S1651" s="107">
        <v>7.1220003068447113E-2</v>
      </c>
    </row>
    <row r="1652" spans="1:19" x14ac:dyDescent="0.25">
      <c r="A1652" t="s">
        <v>331</v>
      </c>
      <c r="B1652" t="s">
        <v>347</v>
      </c>
      <c r="C1652" t="s">
        <v>347</v>
      </c>
      <c r="D1652" t="s">
        <v>347</v>
      </c>
      <c r="E1652" t="s">
        <v>112</v>
      </c>
      <c r="F1652" t="s">
        <v>113</v>
      </c>
      <c r="G1652">
        <v>6</v>
      </c>
      <c r="H1652" t="s">
        <v>359</v>
      </c>
      <c r="I1652" t="s">
        <v>401</v>
      </c>
      <c r="J1652" t="s">
        <v>441</v>
      </c>
      <c r="K1652">
        <v>35</v>
      </c>
      <c r="L1652" s="106">
        <v>2.020999975502491E-2</v>
      </c>
      <c r="N1652">
        <v>155</v>
      </c>
      <c r="O1652" s="106">
        <v>2.1940000355243679E-2</v>
      </c>
      <c r="Q1652">
        <v>7283</v>
      </c>
      <c r="R1652" s="106">
        <v>3.2019998878240592E-2</v>
      </c>
    </row>
    <row r="1653" spans="1:19" x14ac:dyDescent="0.25">
      <c r="A1653" t="s">
        <v>331</v>
      </c>
      <c r="B1653" t="s">
        <v>347</v>
      </c>
      <c r="C1653" t="s">
        <v>347</v>
      </c>
      <c r="D1653" t="s">
        <v>347</v>
      </c>
      <c r="E1653" t="s">
        <v>112</v>
      </c>
      <c r="F1653" t="s">
        <v>113</v>
      </c>
      <c r="G1653" s="105">
        <v>6</v>
      </c>
      <c r="H1653" t="s">
        <v>359</v>
      </c>
      <c r="I1653" t="s">
        <v>401</v>
      </c>
      <c r="J1653" t="s">
        <v>414</v>
      </c>
      <c r="K1653" s="105">
        <v>79</v>
      </c>
      <c r="L1653" s="106">
        <v>4.5609999448060989E-2</v>
      </c>
      <c r="M1653" s="106">
        <v>4.6549998223781593E-2</v>
      </c>
      <c r="N1653" s="105">
        <v>410</v>
      </c>
      <c r="O1653" s="106">
        <v>5.8019999414682388E-2</v>
      </c>
      <c r="P1653" s="106">
        <v>5.9330001473426819E-2</v>
      </c>
      <c r="Q1653" s="105">
        <v>10872</v>
      </c>
      <c r="R1653" s="106">
        <v>4.7800000756978989E-2</v>
      </c>
      <c r="S1653" s="107">
        <v>4.9380000680685043E-2</v>
      </c>
    </row>
    <row r="1654" spans="1:19" x14ac:dyDescent="0.25">
      <c r="A1654" t="s">
        <v>331</v>
      </c>
      <c r="B1654" t="s">
        <v>347</v>
      </c>
      <c r="C1654" t="s">
        <v>347</v>
      </c>
      <c r="D1654" t="s">
        <v>347</v>
      </c>
      <c r="E1654" t="s">
        <v>192</v>
      </c>
      <c r="F1654" t="s">
        <v>193</v>
      </c>
      <c r="G1654" s="105">
        <v>6</v>
      </c>
      <c r="H1654" t="s">
        <v>359</v>
      </c>
      <c r="I1654" t="s">
        <v>349</v>
      </c>
      <c r="J1654" t="s">
        <v>350</v>
      </c>
      <c r="K1654" s="105">
        <v>16</v>
      </c>
      <c r="L1654" s="106">
        <v>4.9499999731779099E-3</v>
      </c>
      <c r="N1654" s="105">
        <v>34</v>
      </c>
      <c r="O1654" s="106">
        <v>4.8099998384714127E-3</v>
      </c>
      <c r="Q1654" s="105">
        <v>1130</v>
      </c>
      <c r="R1654" s="106">
        <v>4.9700001254677773E-3</v>
      </c>
      <c r="S1654" s="107"/>
    </row>
    <row r="1655" spans="1:19" x14ac:dyDescent="0.25">
      <c r="A1655" t="s">
        <v>331</v>
      </c>
      <c r="B1655" t="s">
        <v>347</v>
      </c>
      <c r="C1655" t="s">
        <v>347</v>
      </c>
      <c r="D1655" t="s">
        <v>347</v>
      </c>
      <c r="E1655" t="s">
        <v>192</v>
      </c>
      <c r="F1655" t="s">
        <v>193</v>
      </c>
      <c r="G1655" s="105">
        <v>6</v>
      </c>
      <c r="H1655" t="s">
        <v>359</v>
      </c>
      <c r="I1655" t="s">
        <v>349</v>
      </c>
      <c r="J1655" t="s">
        <v>368</v>
      </c>
      <c r="K1655" s="105">
        <v>123</v>
      </c>
      <c r="L1655" s="106">
        <v>3.807000070810318E-2</v>
      </c>
      <c r="N1655" s="105">
        <v>250</v>
      </c>
      <c r="O1655" s="106">
        <v>3.5379998385906219E-2</v>
      </c>
      <c r="Q1655" s="105">
        <v>8418</v>
      </c>
      <c r="R1655" s="106">
        <v>3.700999915599823E-2</v>
      </c>
      <c r="S1655" s="107"/>
    </row>
    <row r="1656" spans="1:19" x14ac:dyDescent="0.25">
      <c r="A1656" t="s">
        <v>331</v>
      </c>
      <c r="B1656" t="s">
        <v>347</v>
      </c>
      <c r="C1656" t="s">
        <v>347</v>
      </c>
      <c r="D1656" t="s">
        <v>347</v>
      </c>
      <c r="E1656" t="s">
        <v>192</v>
      </c>
      <c r="F1656" t="s">
        <v>193</v>
      </c>
      <c r="G1656">
        <v>6</v>
      </c>
      <c r="H1656" t="s">
        <v>359</v>
      </c>
      <c r="I1656" t="s">
        <v>349</v>
      </c>
      <c r="J1656" t="s">
        <v>369</v>
      </c>
      <c r="K1656">
        <v>380</v>
      </c>
      <c r="L1656" s="106">
        <v>0.1176100000739098</v>
      </c>
      <c r="N1656">
        <v>790</v>
      </c>
      <c r="O1656" s="106">
        <v>0.1118000000715256</v>
      </c>
      <c r="Q1656">
        <v>27454</v>
      </c>
      <c r="R1656" s="106">
        <v>0.1207000017166138</v>
      </c>
    </row>
    <row r="1657" spans="1:19" x14ac:dyDescent="0.25">
      <c r="A1657" t="s">
        <v>331</v>
      </c>
      <c r="B1657" t="s">
        <v>347</v>
      </c>
      <c r="C1657" t="s">
        <v>347</v>
      </c>
      <c r="D1657" t="s">
        <v>347</v>
      </c>
      <c r="E1657" t="s">
        <v>192</v>
      </c>
      <c r="F1657" t="s">
        <v>193</v>
      </c>
      <c r="G1657" s="105">
        <v>6</v>
      </c>
      <c r="H1657" t="s">
        <v>359</v>
      </c>
      <c r="I1657" t="s">
        <v>349</v>
      </c>
      <c r="J1657" t="s">
        <v>370</v>
      </c>
      <c r="K1657" s="105">
        <v>832</v>
      </c>
      <c r="L1657" s="106">
        <v>0.25751000642776489</v>
      </c>
      <c r="N1657" s="105">
        <v>1834</v>
      </c>
      <c r="O1657" s="106">
        <v>0.25955000519752502</v>
      </c>
      <c r="Q1657" s="105">
        <v>55879</v>
      </c>
      <c r="R1657" s="106">
        <v>0.24567000567913061</v>
      </c>
      <c r="S1657" s="107"/>
    </row>
    <row r="1658" spans="1:19" x14ac:dyDescent="0.25">
      <c r="A1658" t="s">
        <v>331</v>
      </c>
      <c r="B1658" t="s">
        <v>347</v>
      </c>
      <c r="C1658" t="s">
        <v>347</v>
      </c>
      <c r="D1658" t="s">
        <v>347</v>
      </c>
      <c r="E1658" t="s">
        <v>192</v>
      </c>
      <c r="F1658" t="s">
        <v>193</v>
      </c>
      <c r="G1658" s="105">
        <v>6</v>
      </c>
      <c r="H1658" t="s">
        <v>359</v>
      </c>
      <c r="I1658" t="s">
        <v>349</v>
      </c>
      <c r="J1658" t="s">
        <v>371</v>
      </c>
      <c r="K1658" s="105">
        <v>868</v>
      </c>
      <c r="L1658" s="106">
        <v>0.26864999532699579</v>
      </c>
      <c r="N1658" s="105">
        <v>1912</v>
      </c>
      <c r="O1658" s="106">
        <v>0.27059000730514532</v>
      </c>
      <c r="Q1658" s="105">
        <v>57982</v>
      </c>
      <c r="R1658" s="106">
        <v>0.25490999221801758</v>
      </c>
      <c r="S1658" s="107"/>
    </row>
    <row r="1659" spans="1:19" x14ac:dyDescent="0.25">
      <c r="A1659" t="s">
        <v>331</v>
      </c>
      <c r="B1659" t="s">
        <v>347</v>
      </c>
      <c r="C1659" t="s">
        <v>347</v>
      </c>
      <c r="D1659" t="s">
        <v>347</v>
      </c>
      <c r="E1659" t="s">
        <v>192</v>
      </c>
      <c r="F1659" t="s">
        <v>193</v>
      </c>
      <c r="G1659" s="105">
        <v>6</v>
      </c>
      <c r="H1659" t="s">
        <v>359</v>
      </c>
      <c r="I1659" t="s">
        <v>349</v>
      </c>
      <c r="J1659" t="s">
        <v>372</v>
      </c>
      <c r="K1659" s="105">
        <v>587</v>
      </c>
      <c r="L1659" s="106">
        <v>0.18167999386787409</v>
      </c>
      <c r="N1659" s="105">
        <v>1304</v>
      </c>
      <c r="O1659" s="106">
        <v>0.18455000221729281</v>
      </c>
      <c r="Q1659" s="105">
        <v>44765</v>
      </c>
      <c r="R1659" s="106">
        <v>0.19679999351501459</v>
      </c>
      <c r="S1659" s="107"/>
    </row>
    <row r="1660" spans="1:19" x14ac:dyDescent="0.25">
      <c r="A1660" t="s">
        <v>331</v>
      </c>
      <c r="B1660" t="s">
        <v>347</v>
      </c>
      <c r="C1660" t="s">
        <v>347</v>
      </c>
      <c r="D1660" t="s">
        <v>347</v>
      </c>
      <c r="E1660" t="s">
        <v>192</v>
      </c>
      <c r="F1660" t="s">
        <v>193</v>
      </c>
      <c r="G1660" s="105">
        <v>6</v>
      </c>
      <c r="H1660" t="s">
        <v>359</v>
      </c>
      <c r="I1660" t="s">
        <v>349</v>
      </c>
      <c r="J1660" t="s">
        <v>373</v>
      </c>
      <c r="K1660" s="105">
        <v>425</v>
      </c>
      <c r="L1660" s="106">
        <v>0.13154000043869021</v>
      </c>
      <c r="N1660" s="105">
        <v>942</v>
      </c>
      <c r="O1660" s="106">
        <v>0.13331000506877899</v>
      </c>
      <c r="Q1660" s="105">
        <v>31831</v>
      </c>
      <c r="R1660" s="106">
        <v>0.1399399936199188</v>
      </c>
      <c r="S1660" s="107"/>
    </row>
    <row r="1661" spans="1:19" x14ac:dyDescent="0.25">
      <c r="A1661" t="s">
        <v>331</v>
      </c>
      <c r="B1661" t="s">
        <v>347</v>
      </c>
      <c r="C1661" t="s">
        <v>347</v>
      </c>
      <c r="D1661" t="s">
        <v>347</v>
      </c>
      <c r="E1661" t="s">
        <v>192</v>
      </c>
      <c r="F1661" t="s">
        <v>193</v>
      </c>
      <c r="G1661" s="105">
        <v>6</v>
      </c>
      <c r="H1661" t="s">
        <v>359</v>
      </c>
      <c r="I1661" t="s">
        <v>438</v>
      </c>
      <c r="J1661" t="s">
        <v>48</v>
      </c>
      <c r="K1661" s="105">
        <v>2631</v>
      </c>
      <c r="L1661" s="106">
        <v>0.81430000066757202</v>
      </c>
      <c r="M1661" s="106">
        <v>0.83311998844146729</v>
      </c>
      <c r="N1661" s="105">
        <v>5754</v>
      </c>
      <c r="O1661" s="106">
        <v>0.81432002782821655</v>
      </c>
      <c r="P1661" s="106">
        <v>0.83258998394012451</v>
      </c>
      <c r="Q1661" s="105">
        <v>186401</v>
      </c>
      <c r="R1661" s="106">
        <v>0.81949001550674438</v>
      </c>
      <c r="S1661" s="107">
        <v>0.8465999960899353</v>
      </c>
    </row>
    <row r="1662" spans="1:19" x14ac:dyDescent="0.25">
      <c r="A1662" t="s">
        <v>331</v>
      </c>
      <c r="B1662" t="s">
        <v>347</v>
      </c>
      <c r="C1662" t="s">
        <v>347</v>
      </c>
      <c r="D1662" t="s">
        <v>347</v>
      </c>
      <c r="E1662" t="s">
        <v>192</v>
      </c>
      <c r="F1662" t="s">
        <v>193</v>
      </c>
      <c r="G1662" s="105">
        <v>6</v>
      </c>
      <c r="H1662" t="s">
        <v>359</v>
      </c>
      <c r="I1662" t="s">
        <v>438</v>
      </c>
      <c r="J1662" t="s">
        <v>42</v>
      </c>
      <c r="K1662" s="105">
        <v>295</v>
      </c>
      <c r="L1662" s="106">
        <v>9.1300003230571747E-2</v>
      </c>
      <c r="M1662" s="106">
        <v>9.3410000205039978E-2</v>
      </c>
      <c r="N1662" s="105">
        <v>658</v>
      </c>
      <c r="O1662" s="106">
        <v>9.3120001256465912E-2</v>
      </c>
      <c r="P1662" s="106">
        <v>9.5210000872612E-2</v>
      </c>
      <c r="Q1662" s="105">
        <v>20350</v>
      </c>
      <c r="R1662" s="106">
        <v>8.9469999074935913E-2</v>
      </c>
      <c r="S1662" s="107">
        <v>9.2430002987384796E-2</v>
      </c>
    </row>
    <row r="1663" spans="1:19" x14ac:dyDescent="0.25">
      <c r="A1663" t="s">
        <v>331</v>
      </c>
      <c r="B1663" t="s">
        <v>347</v>
      </c>
      <c r="C1663" t="s">
        <v>347</v>
      </c>
      <c r="D1663" t="s">
        <v>347</v>
      </c>
      <c r="E1663" t="s">
        <v>192</v>
      </c>
      <c r="F1663" t="s">
        <v>193</v>
      </c>
      <c r="G1663" s="105">
        <v>6</v>
      </c>
      <c r="H1663" t="s">
        <v>359</v>
      </c>
      <c r="I1663" t="s">
        <v>438</v>
      </c>
      <c r="J1663" t="s">
        <v>374</v>
      </c>
      <c r="K1663" s="105">
        <v>232</v>
      </c>
      <c r="L1663" s="106">
        <v>7.1800000965595245E-2</v>
      </c>
      <c r="M1663" s="106">
        <v>7.3459997773170471E-2</v>
      </c>
      <c r="N1663" s="105">
        <v>499</v>
      </c>
      <c r="O1663" s="106">
        <v>7.062000036239624E-2</v>
      </c>
      <c r="P1663" s="106">
        <v>7.2200000286102295E-2</v>
      </c>
      <c r="Q1663" s="105">
        <v>13425</v>
      </c>
      <c r="R1663" s="106">
        <v>5.9020001441240311E-2</v>
      </c>
      <c r="S1663" s="107">
        <v>6.0970000922679901E-2</v>
      </c>
    </row>
    <row r="1664" spans="1:19" x14ac:dyDescent="0.25">
      <c r="A1664" t="s">
        <v>331</v>
      </c>
      <c r="B1664" t="s">
        <v>347</v>
      </c>
      <c r="C1664" t="s">
        <v>347</v>
      </c>
      <c r="D1664" t="s">
        <v>347</v>
      </c>
      <c r="E1664" t="s">
        <v>192</v>
      </c>
      <c r="F1664" t="s">
        <v>193</v>
      </c>
      <c r="G1664">
        <v>6</v>
      </c>
      <c r="H1664" t="s">
        <v>359</v>
      </c>
      <c r="I1664" t="s">
        <v>438</v>
      </c>
      <c r="J1664" t="s">
        <v>86</v>
      </c>
      <c r="K1664">
        <v>73</v>
      </c>
      <c r="L1664" s="106">
        <v>2.259000018239021E-2</v>
      </c>
      <c r="N1664">
        <v>155</v>
      </c>
      <c r="O1664" s="106">
        <v>2.1940000355243679E-2</v>
      </c>
      <c r="Q1664">
        <v>7283</v>
      </c>
      <c r="R1664" s="106">
        <v>3.2019998878240592E-2</v>
      </c>
    </row>
    <row r="1665" spans="1:19" x14ac:dyDescent="0.25">
      <c r="A1665" t="s">
        <v>331</v>
      </c>
      <c r="B1665" t="s">
        <v>347</v>
      </c>
      <c r="C1665" t="s">
        <v>347</v>
      </c>
      <c r="D1665" t="s">
        <v>347</v>
      </c>
      <c r="E1665" t="s">
        <v>192</v>
      </c>
      <c r="F1665" t="s">
        <v>193</v>
      </c>
      <c r="G1665" s="105">
        <v>6</v>
      </c>
      <c r="H1665" t="s">
        <v>359</v>
      </c>
      <c r="I1665" t="s">
        <v>375</v>
      </c>
      <c r="J1665" t="s">
        <v>376</v>
      </c>
      <c r="K1665" s="105">
        <v>713</v>
      </c>
      <c r="L1665" s="106">
        <v>0.2206699997186661</v>
      </c>
      <c r="N1665" s="105">
        <v>1610</v>
      </c>
      <c r="O1665" s="106">
        <v>0.22785000503063199</v>
      </c>
      <c r="Q1665" s="105">
        <v>47189</v>
      </c>
      <c r="R1665" s="106">
        <v>0.20746000111103061</v>
      </c>
      <c r="S1665" s="107"/>
    </row>
    <row r="1666" spans="1:19" x14ac:dyDescent="0.25">
      <c r="A1666" t="s">
        <v>331</v>
      </c>
      <c r="B1666" t="s">
        <v>347</v>
      </c>
      <c r="C1666" t="s">
        <v>347</v>
      </c>
      <c r="D1666" t="s">
        <v>347</v>
      </c>
      <c r="E1666" t="s">
        <v>192</v>
      </c>
      <c r="F1666" t="s">
        <v>193</v>
      </c>
      <c r="G1666" s="105">
        <v>6</v>
      </c>
      <c r="H1666" t="s">
        <v>359</v>
      </c>
      <c r="I1666" t="s">
        <v>375</v>
      </c>
      <c r="J1666" t="s">
        <v>377</v>
      </c>
      <c r="K1666" s="105">
        <v>794</v>
      </c>
      <c r="L1666" s="106">
        <v>0.24573999643325811</v>
      </c>
      <c r="N1666" s="105">
        <v>1831</v>
      </c>
      <c r="O1666" s="106">
        <v>0.25913000106811518</v>
      </c>
      <c r="Q1666" s="105">
        <v>47420</v>
      </c>
      <c r="R1666" s="106">
        <v>0.20848000049591059</v>
      </c>
      <c r="S1666" s="107"/>
    </row>
    <row r="1667" spans="1:19" x14ac:dyDescent="0.25">
      <c r="A1667" t="s">
        <v>331</v>
      </c>
      <c r="B1667" t="s">
        <v>347</v>
      </c>
      <c r="C1667" t="s">
        <v>347</v>
      </c>
      <c r="D1667" t="s">
        <v>347</v>
      </c>
      <c r="E1667" t="s">
        <v>192</v>
      </c>
      <c r="F1667" t="s">
        <v>193</v>
      </c>
      <c r="G1667" s="105">
        <v>6</v>
      </c>
      <c r="H1667" t="s">
        <v>359</v>
      </c>
      <c r="I1667" t="s">
        <v>375</v>
      </c>
      <c r="J1667" t="s">
        <v>378</v>
      </c>
      <c r="K1667" s="105">
        <v>615</v>
      </c>
      <c r="L1667" s="106">
        <v>0.1903399974107742</v>
      </c>
      <c r="N1667" s="105">
        <v>1215</v>
      </c>
      <c r="O1667" s="106">
        <v>0.17194999754428861</v>
      </c>
      <c r="Q1667" s="105">
        <v>37332</v>
      </c>
      <c r="R1667" s="106">
        <v>0.1641300022602081</v>
      </c>
      <c r="S1667" s="107"/>
    </row>
    <row r="1668" spans="1:19" x14ac:dyDescent="0.25">
      <c r="A1668" t="s">
        <v>331</v>
      </c>
      <c r="B1668" t="s">
        <v>347</v>
      </c>
      <c r="C1668" t="s">
        <v>347</v>
      </c>
      <c r="D1668" t="s">
        <v>347</v>
      </c>
      <c r="E1668" t="s">
        <v>192</v>
      </c>
      <c r="F1668" t="s">
        <v>193</v>
      </c>
      <c r="G1668">
        <v>6</v>
      </c>
      <c r="H1668" t="s">
        <v>359</v>
      </c>
      <c r="I1668" t="s">
        <v>375</v>
      </c>
      <c r="J1668" t="s">
        <v>379</v>
      </c>
      <c r="K1668">
        <v>689</v>
      </c>
      <c r="L1668" s="106">
        <v>0.213249996304512</v>
      </c>
      <c r="N1668">
        <v>1358</v>
      </c>
      <c r="O1668" s="106">
        <v>0.19219000637531281</v>
      </c>
      <c r="Q1668">
        <v>47525</v>
      </c>
      <c r="R1668" s="106">
        <v>0.20893999934196469</v>
      </c>
    </row>
    <row r="1669" spans="1:19" x14ac:dyDescent="0.25">
      <c r="A1669" t="s">
        <v>331</v>
      </c>
      <c r="B1669" t="s">
        <v>347</v>
      </c>
      <c r="C1669" t="s">
        <v>347</v>
      </c>
      <c r="D1669" t="s">
        <v>347</v>
      </c>
      <c r="E1669" t="s">
        <v>192</v>
      </c>
      <c r="F1669" t="s">
        <v>193</v>
      </c>
      <c r="G1669" s="105">
        <v>6</v>
      </c>
      <c r="H1669" t="s">
        <v>359</v>
      </c>
      <c r="I1669" t="s">
        <v>375</v>
      </c>
      <c r="J1669" t="s">
        <v>380</v>
      </c>
      <c r="K1669" s="105">
        <v>420</v>
      </c>
      <c r="L1669" s="106">
        <v>0.12998999655246729</v>
      </c>
      <c r="N1669" s="105">
        <v>1052</v>
      </c>
      <c r="O1669" s="106">
        <v>0.1488800048828125</v>
      </c>
      <c r="Q1669" s="105">
        <v>47993</v>
      </c>
      <c r="R1669" s="106">
        <v>0.210999995470047</v>
      </c>
      <c r="S1669" s="107"/>
    </row>
    <row r="1670" spans="1:19" x14ac:dyDescent="0.25">
      <c r="A1670" t="s">
        <v>331</v>
      </c>
      <c r="B1670" t="s">
        <v>347</v>
      </c>
      <c r="C1670" t="s">
        <v>347</v>
      </c>
      <c r="D1670" t="s">
        <v>347</v>
      </c>
      <c r="E1670" t="s">
        <v>192</v>
      </c>
      <c r="F1670" t="s">
        <v>193</v>
      </c>
      <c r="G1670" s="105">
        <v>6</v>
      </c>
      <c r="H1670" t="s">
        <v>359</v>
      </c>
      <c r="I1670" t="s">
        <v>381</v>
      </c>
      <c r="J1670" t="s">
        <v>382</v>
      </c>
      <c r="K1670" s="105">
        <v>52</v>
      </c>
      <c r="L1670" s="106">
        <v>1.6090000048279759E-2</v>
      </c>
      <c r="M1670" s="106">
        <v>2.6869999244809151E-2</v>
      </c>
      <c r="N1670" s="105">
        <v>184</v>
      </c>
      <c r="O1670" s="106">
        <v>2.6040000841021541E-2</v>
      </c>
      <c r="P1670" s="106">
        <v>3.3449999988079071E-2</v>
      </c>
      <c r="Q1670" s="105">
        <v>5423</v>
      </c>
      <c r="R1670" s="106">
        <v>2.384000085294247E-2</v>
      </c>
      <c r="S1670" s="107">
        <v>3.0780000612139698E-2</v>
      </c>
    </row>
    <row r="1671" spans="1:19" x14ac:dyDescent="0.25">
      <c r="A1671" t="s">
        <v>331</v>
      </c>
      <c r="B1671" t="s">
        <v>347</v>
      </c>
      <c r="C1671" t="s">
        <v>347</v>
      </c>
      <c r="D1671" t="s">
        <v>347</v>
      </c>
      <c r="E1671" t="s">
        <v>192</v>
      </c>
      <c r="F1671" t="s">
        <v>193</v>
      </c>
      <c r="G1671" s="105">
        <v>6</v>
      </c>
      <c r="H1671" t="s">
        <v>359</v>
      </c>
      <c r="I1671" t="s">
        <v>381</v>
      </c>
      <c r="J1671" t="s">
        <v>383</v>
      </c>
      <c r="K1671" s="105">
        <v>241</v>
      </c>
      <c r="L1671" s="106">
        <v>7.4589997529983521E-2</v>
      </c>
      <c r="M1671" s="106">
        <v>0.12454999983310699</v>
      </c>
      <c r="N1671" s="105">
        <v>873</v>
      </c>
      <c r="O1671" s="106">
        <v>0.1235499978065491</v>
      </c>
      <c r="P1671" s="106">
        <v>0.15873000025749209</v>
      </c>
      <c r="Q1671" s="105">
        <v>26007</v>
      </c>
      <c r="R1671" s="106">
        <v>0.11433999985456469</v>
      </c>
      <c r="S1671" s="107">
        <v>0.1476300060749054</v>
      </c>
    </row>
    <row r="1672" spans="1:19" x14ac:dyDescent="0.25">
      <c r="A1672" t="s">
        <v>331</v>
      </c>
      <c r="B1672" t="s">
        <v>347</v>
      </c>
      <c r="C1672" t="s">
        <v>347</v>
      </c>
      <c r="D1672" t="s">
        <v>347</v>
      </c>
      <c r="E1672" t="s">
        <v>192</v>
      </c>
      <c r="F1672" t="s">
        <v>193</v>
      </c>
      <c r="G1672" s="105">
        <v>6</v>
      </c>
      <c r="H1672" t="s">
        <v>359</v>
      </c>
      <c r="I1672" t="s">
        <v>381</v>
      </c>
      <c r="J1672" t="s">
        <v>384</v>
      </c>
      <c r="K1672" s="105">
        <v>1642</v>
      </c>
      <c r="L1672" s="106">
        <v>0.50819998979568481</v>
      </c>
      <c r="M1672" s="106">
        <v>0.848580002784729</v>
      </c>
      <c r="N1672" s="105">
        <v>4443</v>
      </c>
      <c r="O1672" s="106">
        <v>0.62879002094268799</v>
      </c>
      <c r="P1672" s="106">
        <v>0.80782002210617065</v>
      </c>
      <c r="Q1672" s="105">
        <v>144739</v>
      </c>
      <c r="R1672" s="106">
        <v>0.6363300085067749</v>
      </c>
      <c r="S1672" s="107">
        <v>0.82159000635147095</v>
      </c>
    </row>
    <row r="1673" spans="1:19" x14ac:dyDescent="0.25">
      <c r="A1673" t="s">
        <v>331</v>
      </c>
      <c r="B1673" t="s">
        <v>347</v>
      </c>
      <c r="C1673" t="s">
        <v>347</v>
      </c>
      <c r="D1673" t="s">
        <v>347</v>
      </c>
      <c r="E1673" t="s">
        <v>192</v>
      </c>
      <c r="F1673" t="s">
        <v>193</v>
      </c>
      <c r="G1673" s="105">
        <v>6</v>
      </c>
      <c r="H1673" t="s">
        <v>359</v>
      </c>
      <c r="I1673" t="s">
        <v>381</v>
      </c>
      <c r="J1673" t="s">
        <v>385</v>
      </c>
      <c r="K1673" s="105">
        <v>1296</v>
      </c>
      <c r="L1673" s="106">
        <v>0.40110999345779419</v>
      </c>
      <c r="N1673" s="105">
        <v>1566</v>
      </c>
      <c r="O1673" s="106">
        <v>0.22161999344825739</v>
      </c>
      <c r="Q1673" s="105">
        <v>51290</v>
      </c>
      <c r="R1673" s="106">
        <v>0.22549000382423401</v>
      </c>
      <c r="S1673" s="107"/>
    </row>
    <row r="1674" spans="1:19" x14ac:dyDescent="0.25">
      <c r="A1674" t="s">
        <v>331</v>
      </c>
      <c r="B1674" t="s">
        <v>347</v>
      </c>
      <c r="C1674" t="s">
        <v>347</v>
      </c>
      <c r="D1674" t="s">
        <v>347</v>
      </c>
      <c r="E1674" t="s">
        <v>192</v>
      </c>
      <c r="F1674" t="s">
        <v>193</v>
      </c>
      <c r="G1674" s="105">
        <v>6</v>
      </c>
      <c r="H1674" t="s">
        <v>359</v>
      </c>
      <c r="I1674" t="s">
        <v>386</v>
      </c>
      <c r="J1674" t="s">
        <v>387</v>
      </c>
      <c r="K1674" s="105">
        <v>231</v>
      </c>
      <c r="L1674" s="106">
        <v>7.1489997208118439E-2</v>
      </c>
      <c r="M1674" s="106">
        <v>7.4320003390312195E-2</v>
      </c>
      <c r="N1674" s="105">
        <v>385</v>
      </c>
      <c r="O1674" s="106">
        <v>5.4490000009536743E-2</v>
      </c>
      <c r="P1674" s="106">
        <v>5.6269999593496323E-2</v>
      </c>
      <c r="Q1674" s="105">
        <v>12181</v>
      </c>
      <c r="R1674" s="106">
        <v>5.3550001233816147E-2</v>
      </c>
      <c r="S1674" s="107">
        <v>5.4999999701976783E-2</v>
      </c>
    </row>
    <row r="1675" spans="1:19" x14ac:dyDescent="0.25">
      <c r="A1675" t="s">
        <v>331</v>
      </c>
      <c r="B1675" t="s">
        <v>347</v>
      </c>
      <c r="C1675" t="s">
        <v>347</v>
      </c>
      <c r="D1675" t="s">
        <v>347</v>
      </c>
      <c r="E1675" t="s">
        <v>192</v>
      </c>
      <c r="F1675" t="s">
        <v>193</v>
      </c>
      <c r="G1675">
        <v>6</v>
      </c>
      <c r="H1675" t="s">
        <v>359</v>
      </c>
      <c r="I1675" t="s">
        <v>386</v>
      </c>
      <c r="J1675" t="s">
        <v>388</v>
      </c>
      <c r="K1675">
        <v>111</v>
      </c>
      <c r="L1675" s="106">
        <v>3.4350000321865082E-2</v>
      </c>
      <c r="M1675" s="106">
        <v>3.570999950170517E-2</v>
      </c>
      <c r="N1675">
        <v>236</v>
      </c>
      <c r="O1675" s="106">
        <v>3.3399999141693122E-2</v>
      </c>
      <c r="P1675" s="106">
        <v>3.4490000456571579E-2</v>
      </c>
      <c r="Q1675">
        <v>6321</v>
      </c>
      <c r="R1675" s="106">
        <v>2.77900006622076E-2</v>
      </c>
      <c r="S1675" s="106">
        <v>2.8540000319480899E-2</v>
      </c>
    </row>
    <row r="1676" spans="1:19" x14ac:dyDescent="0.25">
      <c r="A1676" t="s">
        <v>331</v>
      </c>
      <c r="B1676" t="s">
        <v>347</v>
      </c>
      <c r="C1676" t="s">
        <v>347</v>
      </c>
      <c r="D1676" t="s">
        <v>347</v>
      </c>
      <c r="E1676" t="s">
        <v>192</v>
      </c>
      <c r="F1676" t="s">
        <v>193</v>
      </c>
      <c r="G1676" s="105">
        <v>6</v>
      </c>
      <c r="H1676" t="s">
        <v>359</v>
      </c>
      <c r="I1676" t="s">
        <v>386</v>
      </c>
      <c r="J1676" t="s">
        <v>85</v>
      </c>
      <c r="K1676" s="105">
        <v>60</v>
      </c>
      <c r="L1676" s="106">
        <v>1.8570000305771831E-2</v>
      </c>
      <c r="M1676" s="106">
        <v>1.9309999421238899E-2</v>
      </c>
      <c r="N1676" s="105">
        <v>127</v>
      </c>
      <c r="O1676" s="106">
        <v>1.7969999462366101E-2</v>
      </c>
      <c r="P1676" s="106">
        <v>1.855999976396561E-2</v>
      </c>
      <c r="Q1676" s="105">
        <v>4872</v>
      </c>
      <c r="R1676" s="106">
        <v>2.1420000120997429E-2</v>
      </c>
      <c r="S1676" s="107">
        <v>2.199999988079071E-2</v>
      </c>
    </row>
    <row r="1677" spans="1:19" x14ac:dyDescent="0.25">
      <c r="A1677" t="s">
        <v>331</v>
      </c>
      <c r="B1677" t="s">
        <v>347</v>
      </c>
      <c r="C1677" t="s">
        <v>347</v>
      </c>
      <c r="D1677" t="s">
        <v>347</v>
      </c>
      <c r="E1677" t="s">
        <v>192</v>
      </c>
      <c r="F1677" t="s">
        <v>193</v>
      </c>
      <c r="G1677" s="105">
        <v>6</v>
      </c>
      <c r="H1677" t="s">
        <v>359</v>
      </c>
      <c r="I1677" t="s">
        <v>386</v>
      </c>
      <c r="J1677" t="s">
        <v>389</v>
      </c>
      <c r="K1677" s="105">
        <v>34</v>
      </c>
      <c r="L1677" s="106">
        <v>1.052000001072884E-2</v>
      </c>
      <c r="M1677" s="106">
        <v>1.0940000414848329E-2</v>
      </c>
      <c r="N1677" s="105">
        <v>59</v>
      </c>
      <c r="O1677" s="106">
        <v>8.3499997854232788E-3</v>
      </c>
      <c r="P1677" s="106">
        <v>8.6200004443526268E-3</v>
      </c>
      <c r="Q1677" s="105">
        <v>4049</v>
      </c>
      <c r="R1677" s="106">
        <v>1.779999956488609E-2</v>
      </c>
      <c r="S1677" s="107">
        <v>1.8279999494552609E-2</v>
      </c>
    </row>
    <row r="1678" spans="1:19" x14ac:dyDescent="0.25">
      <c r="A1678" t="s">
        <v>331</v>
      </c>
      <c r="B1678" t="s">
        <v>347</v>
      </c>
      <c r="C1678" t="s">
        <v>347</v>
      </c>
      <c r="D1678" t="s">
        <v>347</v>
      </c>
      <c r="E1678" t="s">
        <v>192</v>
      </c>
      <c r="F1678" t="s">
        <v>193</v>
      </c>
      <c r="G1678" s="105">
        <v>6</v>
      </c>
      <c r="H1678" t="s">
        <v>359</v>
      </c>
      <c r="I1678" t="s">
        <v>386</v>
      </c>
      <c r="J1678" t="s">
        <v>86</v>
      </c>
      <c r="K1678" s="105">
        <v>123</v>
      </c>
      <c r="L1678" s="106">
        <v>3.807000070810318E-2</v>
      </c>
      <c r="N1678" s="105">
        <v>224</v>
      </c>
      <c r="O1678" s="106">
        <v>3.1700000166893012E-2</v>
      </c>
      <c r="Q1678" s="105">
        <v>5972</v>
      </c>
      <c r="R1678" s="106">
        <v>2.6259999722242359E-2</v>
      </c>
      <c r="S1678" s="107"/>
    </row>
    <row r="1679" spans="1:19" x14ac:dyDescent="0.25">
      <c r="A1679" t="s">
        <v>331</v>
      </c>
      <c r="B1679" t="s">
        <v>347</v>
      </c>
      <c r="C1679" t="s">
        <v>347</v>
      </c>
      <c r="D1679" t="s">
        <v>347</v>
      </c>
      <c r="E1679" t="s">
        <v>192</v>
      </c>
      <c r="F1679" t="s">
        <v>193</v>
      </c>
      <c r="G1679" s="105">
        <v>6</v>
      </c>
      <c r="H1679" t="s">
        <v>359</v>
      </c>
      <c r="I1679" t="s">
        <v>386</v>
      </c>
      <c r="J1679" t="s">
        <v>84</v>
      </c>
      <c r="K1679" s="105">
        <v>2672</v>
      </c>
      <c r="L1679" s="106">
        <v>0.82699000835418701</v>
      </c>
      <c r="M1679" s="106">
        <v>0.85971999168395996</v>
      </c>
      <c r="N1679" s="105">
        <v>6035</v>
      </c>
      <c r="O1679" s="106">
        <v>0.85408997535705566</v>
      </c>
      <c r="P1679" s="106">
        <v>0.88204997777938843</v>
      </c>
      <c r="Q1679" s="105">
        <v>194064</v>
      </c>
      <c r="R1679" s="106">
        <v>0.85317999124526978</v>
      </c>
      <c r="S1679" s="107">
        <v>0.87619000673294067</v>
      </c>
    </row>
    <row r="1680" spans="1:19" x14ac:dyDescent="0.25">
      <c r="A1680" t="s">
        <v>331</v>
      </c>
      <c r="B1680" t="s">
        <v>347</v>
      </c>
      <c r="C1680" t="s">
        <v>347</v>
      </c>
      <c r="D1680" t="s">
        <v>347</v>
      </c>
      <c r="E1680" t="s">
        <v>192</v>
      </c>
      <c r="F1680" t="s">
        <v>193</v>
      </c>
      <c r="G1680" s="105">
        <v>6</v>
      </c>
      <c r="H1680" t="s">
        <v>359</v>
      </c>
      <c r="I1680" t="s">
        <v>419</v>
      </c>
      <c r="J1680" t="s">
        <v>390</v>
      </c>
      <c r="K1680" s="105">
        <v>1296</v>
      </c>
      <c r="L1680" s="106">
        <v>0.40110999345779419</v>
      </c>
      <c r="N1680" s="105">
        <v>1566</v>
      </c>
      <c r="O1680" s="106">
        <v>0.22161999344825739</v>
      </c>
      <c r="Q1680" s="105">
        <v>51290</v>
      </c>
      <c r="R1680" s="106">
        <v>0.22549000382423401</v>
      </c>
      <c r="S1680" s="107"/>
    </row>
    <row r="1681" spans="1:19" x14ac:dyDescent="0.25">
      <c r="A1681" t="s">
        <v>331</v>
      </c>
      <c r="B1681" t="s">
        <v>347</v>
      </c>
      <c r="C1681" t="s">
        <v>347</v>
      </c>
      <c r="D1681" t="s">
        <v>347</v>
      </c>
      <c r="E1681" t="s">
        <v>192</v>
      </c>
      <c r="F1681" t="s">
        <v>193</v>
      </c>
      <c r="G1681" s="105">
        <v>6</v>
      </c>
      <c r="H1681" t="s">
        <v>359</v>
      </c>
      <c r="I1681" t="s">
        <v>419</v>
      </c>
      <c r="J1681" t="s">
        <v>391</v>
      </c>
      <c r="K1681" s="105">
        <v>241</v>
      </c>
      <c r="L1681" s="106">
        <v>7.4589997529983521E-2</v>
      </c>
      <c r="M1681" s="106">
        <v>0.12454999983310699</v>
      </c>
      <c r="N1681" s="105">
        <v>873</v>
      </c>
      <c r="O1681" s="106">
        <v>0.1235499978065491</v>
      </c>
      <c r="P1681" s="106">
        <v>0.15873000025749209</v>
      </c>
      <c r="Q1681" s="105">
        <v>26007</v>
      </c>
      <c r="R1681" s="106">
        <v>0.11433999985456469</v>
      </c>
      <c r="S1681" s="107">
        <v>0.1476300060749054</v>
      </c>
    </row>
    <row r="1682" spans="1:19" x14ac:dyDescent="0.25">
      <c r="A1682" t="s">
        <v>331</v>
      </c>
      <c r="B1682" t="s">
        <v>347</v>
      </c>
      <c r="C1682" t="s">
        <v>347</v>
      </c>
      <c r="D1682" t="s">
        <v>347</v>
      </c>
      <c r="E1682" t="s">
        <v>192</v>
      </c>
      <c r="F1682" t="s">
        <v>193</v>
      </c>
      <c r="G1682">
        <v>6</v>
      </c>
      <c r="H1682" t="s">
        <v>359</v>
      </c>
      <c r="I1682" t="s">
        <v>419</v>
      </c>
      <c r="J1682" t="s">
        <v>392</v>
      </c>
      <c r="K1682">
        <v>801</v>
      </c>
      <c r="L1682" s="106">
        <v>0.24790999293327329</v>
      </c>
      <c r="M1682" s="106">
        <v>0.41394999623298651</v>
      </c>
      <c r="N1682">
        <v>2263</v>
      </c>
      <c r="O1682" s="106">
        <v>0.32027000188827509</v>
      </c>
      <c r="P1682" s="106">
        <v>0.41144999861717219</v>
      </c>
      <c r="Q1682">
        <v>69347</v>
      </c>
      <c r="R1682" s="106">
        <v>0.30487999320030212</v>
      </c>
      <c r="S1682" s="106">
        <v>0.39364001154899603</v>
      </c>
    </row>
    <row r="1683" spans="1:19" x14ac:dyDescent="0.25">
      <c r="A1683" t="s">
        <v>331</v>
      </c>
      <c r="B1683" t="s">
        <v>347</v>
      </c>
      <c r="C1683" t="s">
        <v>347</v>
      </c>
      <c r="D1683" t="s">
        <v>347</v>
      </c>
      <c r="E1683" t="s">
        <v>192</v>
      </c>
      <c r="F1683" t="s">
        <v>193</v>
      </c>
      <c r="G1683" s="105">
        <v>6</v>
      </c>
      <c r="H1683" t="s">
        <v>359</v>
      </c>
      <c r="I1683" t="s">
        <v>419</v>
      </c>
      <c r="J1683" t="s">
        <v>393</v>
      </c>
      <c r="K1683" s="105">
        <v>701</v>
      </c>
      <c r="L1683" s="106">
        <v>0.21695999801158911</v>
      </c>
      <c r="M1683" s="106">
        <v>0.36226999759674072</v>
      </c>
      <c r="N1683" s="105">
        <v>1849</v>
      </c>
      <c r="O1683" s="106">
        <v>0.261680006980896</v>
      </c>
      <c r="P1683" s="106">
        <v>0.33618000149726868</v>
      </c>
      <c r="Q1683" s="105">
        <v>66079</v>
      </c>
      <c r="R1683" s="106">
        <v>0.29050999879837042</v>
      </c>
      <c r="S1683" s="107">
        <v>0.37509000301361078</v>
      </c>
    </row>
    <row r="1684" spans="1:19" x14ac:dyDescent="0.25">
      <c r="A1684" t="s">
        <v>331</v>
      </c>
      <c r="B1684" t="s">
        <v>347</v>
      </c>
      <c r="C1684" t="s">
        <v>347</v>
      </c>
      <c r="D1684" t="s">
        <v>347</v>
      </c>
      <c r="E1684" t="s">
        <v>192</v>
      </c>
      <c r="F1684" t="s">
        <v>193</v>
      </c>
      <c r="G1684" s="105">
        <v>6</v>
      </c>
      <c r="H1684" t="s">
        <v>359</v>
      </c>
      <c r="I1684" t="s">
        <v>419</v>
      </c>
      <c r="J1684" t="s">
        <v>394</v>
      </c>
      <c r="K1684" s="105">
        <v>192</v>
      </c>
      <c r="L1684" s="106">
        <v>5.942000076174736E-2</v>
      </c>
      <c r="M1684" s="106">
        <v>9.9220000207424164E-2</v>
      </c>
      <c r="N1684" s="105">
        <v>515</v>
      </c>
      <c r="O1684" s="106">
        <v>7.2879999876022339E-2</v>
      </c>
      <c r="P1684" s="106">
        <v>9.3639999628067017E-2</v>
      </c>
      <c r="Q1684" s="105">
        <v>14736</v>
      </c>
      <c r="R1684" s="106">
        <v>6.4790003001689911E-2</v>
      </c>
      <c r="S1684" s="107">
        <v>8.3650000393390656E-2</v>
      </c>
    </row>
    <row r="1685" spans="1:19" x14ac:dyDescent="0.25">
      <c r="A1685" t="s">
        <v>331</v>
      </c>
      <c r="B1685" t="s">
        <v>347</v>
      </c>
      <c r="C1685" t="s">
        <v>347</v>
      </c>
      <c r="D1685" t="s">
        <v>347</v>
      </c>
      <c r="E1685" t="s">
        <v>192</v>
      </c>
      <c r="F1685" t="s">
        <v>193</v>
      </c>
      <c r="G1685" s="105">
        <v>6</v>
      </c>
      <c r="H1685" t="s">
        <v>359</v>
      </c>
      <c r="I1685" t="s">
        <v>439</v>
      </c>
      <c r="J1685" t="s">
        <v>440</v>
      </c>
      <c r="K1685" s="105">
        <v>1296</v>
      </c>
      <c r="L1685" s="106">
        <v>0.40110999345779419</v>
      </c>
      <c r="N1685" s="105">
        <v>1566</v>
      </c>
      <c r="O1685" s="106">
        <v>0.22161999344825739</v>
      </c>
      <c r="Q1685" s="105">
        <v>51290</v>
      </c>
      <c r="R1685" s="106">
        <v>0.22549000382423401</v>
      </c>
      <c r="S1685" s="107"/>
    </row>
    <row r="1686" spans="1:19" x14ac:dyDescent="0.25">
      <c r="A1686" t="s">
        <v>331</v>
      </c>
      <c r="B1686" t="s">
        <v>347</v>
      </c>
      <c r="C1686" t="s">
        <v>347</v>
      </c>
      <c r="D1686" t="s">
        <v>347</v>
      </c>
      <c r="E1686" t="s">
        <v>192</v>
      </c>
      <c r="F1686" t="s">
        <v>193</v>
      </c>
      <c r="G1686">
        <v>6</v>
      </c>
      <c r="H1686" t="s">
        <v>359</v>
      </c>
      <c r="I1686" t="s">
        <v>439</v>
      </c>
      <c r="J1686" t="s">
        <v>442</v>
      </c>
      <c r="K1686">
        <v>1935</v>
      </c>
      <c r="L1686" s="106">
        <v>0.59889000654220581</v>
      </c>
      <c r="M1686" s="106">
        <v>1</v>
      </c>
      <c r="N1686">
        <v>5500</v>
      </c>
      <c r="O1686" s="106">
        <v>0.77837997674942017</v>
      </c>
      <c r="P1686" s="106">
        <v>1</v>
      </c>
      <c r="Q1686">
        <v>176169</v>
      </c>
      <c r="R1686" s="106">
        <v>0.77451002597808838</v>
      </c>
      <c r="S1686" s="106">
        <v>1</v>
      </c>
    </row>
    <row r="1687" spans="1:19" x14ac:dyDescent="0.25">
      <c r="A1687" t="s">
        <v>331</v>
      </c>
      <c r="B1687" t="s">
        <v>347</v>
      </c>
      <c r="C1687" t="s">
        <v>347</v>
      </c>
      <c r="D1687" t="s">
        <v>347</v>
      </c>
      <c r="E1687" t="s">
        <v>192</v>
      </c>
      <c r="F1687" t="s">
        <v>193</v>
      </c>
      <c r="G1687" s="105">
        <v>6</v>
      </c>
      <c r="H1687" t="s">
        <v>359</v>
      </c>
      <c r="I1687" t="s">
        <v>395</v>
      </c>
      <c r="J1687" t="s">
        <v>396</v>
      </c>
      <c r="K1687" s="105">
        <v>3218</v>
      </c>
      <c r="L1687" s="106">
        <v>0.99598002433776855</v>
      </c>
      <c r="N1687" s="105">
        <v>7027</v>
      </c>
      <c r="O1687" s="106">
        <v>0.99448001384735107</v>
      </c>
      <c r="Q1687" s="105">
        <v>225832</v>
      </c>
      <c r="R1687" s="106">
        <v>0.99285000562667847</v>
      </c>
      <c r="S1687" s="107"/>
    </row>
    <row r="1688" spans="1:19" x14ac:dyDescent="0.25">
      <c r="A1688" t="s">
        <v>331</v>
      </c>
      <c r="B1688" t="s">
        <v>347</v>
      </c>
      <c r="C1688" t="s">
        <v>347</v>
      </c>
      <c r="D1688" t="s">
        <v>347</v>
      </c>
      <c r="E1688" t="s">
        <v>192</v>
      </c>
      <c r="F1688" t="s">
        <v>193</v>
      </c>
      <c r="G1688" s="105">
        <v>6</v>
      </c>
      <c r="H1688" t="s">
        <v>359</v>
      </c>
      <c r="I1688" t="s">
        <v>395</v>
      </c>
      <c r="J1688" t="s">
        <v>397</v>
      </c>
      <c r="K1688" s="105">
        <v>13</v>
      </c>
      <c r="L1688" s="106">
        <v>4.0199998766183853E-3</v>
      </c>
      <c r="N1688" s="105">
        <v>39</v>
      </c>
      <c r="O1688" s="106">
        <v>5.520000122487545E-3</v>
      </c>
      <c r="Q1688" s="105">
        <v>1627</v>
      </c>
      <c r="R1688" s="106">
        <v>7.1499999612569809E-3</v>
      </c>
      <c r="S1688" s="107"/>
    </row>
    <row r="1689" spans="1:19" x14ac:dyDescent="0.25">
      <c r="A1689" t="s">
        <v>331</v>
      </c>
      <c r="B1689" t="s">
        <v>347</v>
      </c>
      <c r="C1689" t="s">
        <v>347</v>
      </c>
      <c r="D1689" t="s">
        <v>347</v>
      </c>
      <c r="E1689" t="s">
        <v>192</v>
      </c>
      <c r="F1689" t="s">
        <v>193</v>
      </c>
      <c r="G1689">
        <v>6</v>
      </c>
      <c r="H1689" t="s">
        <v>359</v>
      </c>
      <c r="I1689" t="s">
        <v>398</v>
      </c>
      <c r="J1689" t="s">
        <v>399</v>
      </c>
      <c r="K1689">
        <v>960</v>
      </c>
      <c r="L1689" s="106">
        <v>0.29712000489234919</v>
      </c>
      <c r="N1689">
        <v>2035</v>
      </c>
      <c r="O1689" s="106">
        <v>0.28799998760223389</v>
      </c>
      <c r="Q1689">
        <v>32785</v>
      </c>
      <c r="R1689" s="106">
        <v>0.14414000511169431</v>
      </c>
    </row>
    <row r="1690" spans="1:19" x14ac:dyDescent="0.25">
      <c r="A1690" t="s">
        <v>331</v>
      </c>
      <c r="B1690" t="s">
        <v>347</v>
      </c>
      <c r="C1690" t="s">
        <v>347</v>
      </c>
      <c r="D1690" t="s">
        <v>347</v>
      </c>
      <c r="E1690" t="s">
        <v>192</v>
      </c>
      <c r="F1690" t="s">
        <v>193</v>
      </c>
      <c r="G1690" s="105">
        <v>6</v>
      </c>
      <c r="H1690" t="s">
        <v>359</v>
      </c>
      <c r="I1690" t="s">
        <v>398</v>
      </c>
      <c r="J1690" t="s">
        <v>41</v>
      </c>
      <c r="K1690" s="105">
        <v>646</v>
      </c>
      <c r="L1690" s="106">
        <v>0.19993999600410459</v>
      </c>
      <c r="N1690" s="105">
        <v>1318</v>
      </c>
      <c r="O1690" s="106">
        <v>0.18652999401092529</v>
      </c>
      <c r="Q1690" s="105">
        <v>40324</v>
      </c>
      <c r="R1690" s="106">
        <v>0.177279993891716</v>
      </c>
      <c r="S1690" s="107"/>
    </row>
    <row r="1691" spans="1:19" x14ac:dyDescent="0.25">
      <c r="A1691" t="s">
        <v>331</v>
      </c>
      <c r="B1691" t="s">
        <v>347</v>
      </c>
      <c r="C1691" t="s">
        <v>347</v>
      </c>
      <c r="D1691" t="s">
        <v>347</v>
      </c>
      <c r="E1691" t="s">
        <v>192</v>
      </c>
      <c r="F1691" t="s">
        <v>193</v>
      </c>
      <c r="G1691" s="105">
        <v>6</v>
      </c>
      <c r="H1691" t="s">
        <v>359</v>
      </c>
      <c r="I1691" t="s">
        <v>398</v>
      </c>
      <c r="J1691" t="s">
        <v>40</v>
      </c>
      <c r="K1691" s="105">
        <v>498</v>
      </c>
      <c r="L1691" s="106">
        <v>0.1541299968957901</v>
      </c>
      <c r="N1691" s="105">
        <v>1105</v>
      </c>
      <c r="O1691" s="106">
        <v>0.1563799977302551</v>
      </c>
      <c r="Q1691" s="105">
        <v>47952</v>
      </c>
      <c r="R1691" s="106">
        <v>0.21082000434398651</v>
      </c>
      <c r="S1691" s="107"/>
    </row>
    <row r="1692" spans="1:19" x14ac:dyDescent="0.25">
      <c r="A1692" t="s">
        <v>331</v>
      </c>
      <c r="B1692" t="s">
        <v>347</v>
      </c>
      <c r="C1692" t="s">
        <v>347</v>
      </c>
      <c r="D1692" t="s">
        <v>347</v>
      </c>
      <c r="E1692" t="s">
        <v>192</v>
      </c>
      <c r="F1692" t="s">
        <v>193</v>
      </c>
      <c r="G1692" s="105">
        <v>6</v>
      </c>
      <c r="H1692" t="s">
        <v>359</v>
      </c>
      <c r="I1692" t="s">
        <v>398</v>
      </c>
      <c r="J1692" t="s">
        <v>39</v>
      </c>
      <c r="K1692" s="105">
        <v>575</v>
      </c>
      <c r="L1692" s="106">
        <v>0.17795999348163599</v>
      </c>
      <c r="N1692" s="105">
        <v>1321</v>
      </c>
      <c r="O1692" s="106">
        <v>0.18694999814033511</v>
      </c>
      <c r="Q1692" s="105">
        <v>51770</v>
      </c>
      <c r="R1692" s="106">
        <v>0.22759999334812159</v>
      </c>
      <c r="S1692" s="107"/>
    </row>
    <row r="1693" spans="1:19" x14ac:dyDescent="0.25">
      <c r="A1693" t="s">
        <v>331</v>
      </c>
      <c r="B1693" t="s">
        <v>347</v>
      </c>
      <c r="C1693" t="s">
        <v>347</v>
      </c>
      <c r="D1693" t="s">
        <v>347</v>
      </c>
      <c r="E1693" t="s">
        <v>192</v>
      </c>
      <c r="F1693" t="s">
        <v>193</v>
      </c>
      <c r="G1693" s="105">
        <v>6</v>
      </c>
      <c r="H1693" t="s">
        <v>359</v>
      </c>
      <c r="I1693" t="s">
        <v>398</v>
      </c>
      <c r="J1693" t="s">
        <v>400</v>
      </c>
      <c r="K1693" s="105">
        <v>552</v>
      </c>
      <c r="L1693" s="106">
        <v>0.1708399951457977</v>
      </c>
      <c r="N1693" s="105">
        <v>1287</v>
      </c>
      <c r="O1693" s="106">
        <v>0.18213999271392819</v>
      </c>
      <c r="Q1693" s="105">
        <v>54628</v>
      </c>
      <c r="R1693" s="106">
        <v>0.24017000198364261</v>
      </c>
      <c r="S1693" s="107"/>
    </row>
    <row r="1694" spans="1:19" x14ac:dyDescent="0.25">
      <c r="A1694" t="s">
        <v>331</v>
      </c>
      <c r="B1694" t="s">
        <v>347</v>
      </c>
      <c r="C1694" t="s">
        <v>347</v>
      </c>
      <c r="D1694" t="s">
        <v>347</v>
      </c>
      <c r="E1694" t="s">
        <v>192</v>
      </c>
      <c r="F1694" t="s">
        <v>193</v>
      </c>
      <c r="G1694" s="105">
        <v>6</v>
      </c>
      <c r="H1694" t="s">
        <v>359</v>
      </c>
      <c r="I1694" t="s">
        <v>422</v>
      </c>
      <c r="J1694" t="s">
        <v>429</v>
      </c>
      <c r="K1694" s="105">
        <v>1938</v>
      </c>
      <c r="L1694" s="106">
        <v>0.59981000423431396</v>
      </c>
      <c r="N1694" s="105">
        <v>2261</v>
      </c>
      <c r="O1694" s="106">
        <v>0.31997999548912048</v>
      </c>
      <c r="Q1694" s="105">
        <v>80101</v>
      </c>
      <c r="R1694" s="106">
        <v>0.3521600067615509</v>
      </c>
      <c r="S1694" s="107"/>
    </row>
    <row r="1695" spans="1:19" x14ac:dyDescent="0.25">
      <c r="A1695" t="s">
        <v>331</v>
      </c>
      <c r="B1695" t="s">
        <v>347</v>
      </c>
      <c r="C1695" t="s">
        <v>347</v>
      </c>
      <c r="D1695" t="s">
        <v>347</v>
      </c>
      <c r="E1695" t="s">
        <v>192</v>
      </c>
      <c r="F1695" t="s">
        <v>193</v>
      </c>
      <c r="G1695" s="105">
        <v>6</v>
      </c>
      <c r="H1695" t="s">
        <v>359</v>
      </c>
      <c r="I1695" t="s">
        <v>422</v>
      </c>
      <c r="J1695" t="s">
        <v>423</v>
      </c>
      <c r="K1695" s="105">
        <v>979</v>
      </c>
      <c r="L1695" s="106">
        <v>0.30300000309944147</v>
      </c>
      <c r="M1695" s="106">
        <v>0.75714999437332153</v>
      </c>
      <c r="N1695" s="105">
        <v>3910</v>
      </c>
      <c r="O1695" s="106">
        <v>0.55334997177124023</v>
      </c>
      <c r="P1695" s="106">
        <v>0.81374001502990723</v>
      </c>
      <c r="Q1695" s="105">
        <v>119646</v>
      </c>
      <c r="R1695" s="106">
        <v>0.52600997686386108</v>
      </c>
      <c r="S1695" s="107">
        <v>0.81194001436233521</v>
      </c>
    </row>
    <row r="1696" spans="1:19" x14ac:dyDescent="0.25">
      <c r="A1696" t="s">
        <v>331</v>
      </c>
      <c r="B1696" t="s">
        <v>347</v>
      </c>
      <c r="C1696" t="s">
        <v>347</v>
      </c>
      <c r="D1696" t="s">
        <v>347</v>
      </c>
      <c r="E1696" t="s">
        <v>192</v>
      </c>
      <c r="F1696" t="s">
        <v>193</v>
      </c>
      <c r="G1696">
        <v>6</v>
      </c>
      <c r="H1696" t="s">
        <v>359</v>
      </c>
      <c r="I1696" t="s">
        <v>422</v>
      </c>
      <c r="J1696" t="s">
        <v>424</v>
      </c>
      <c r="K1696">
        <v>253</v>
      </c>
      <c r="L1696" s="106">
        <v>7.8299999237060547E-2</v>
      </c>
      <c r="M1696" s="106">
        <v>0.1956699937582016</v>
      </c>
      <c r="N1696">
        <v>587</v>
      </c>
      <c r="O1696" s="106">
        <v>8.3070002496242523E-2</v>
      </c>
      <c r="P1696" s="106">
        <v>0.1221600025892258</v>
      </c>
      <c r="Q1696">
        <v>17180</v>
      </c>
      <c r="R1696" s="106">
        <v>7.5530000030994415E-2</v>
      </c>
      <c r="S1696" s="106">
        <v>0.11659000068902969</v>
      </c>
    </row>
    <row r="1697" spans="1:19" x14ac:dyDescent="0.25">
      <c r="A1697" t="s">
        <v>331</v>
      </c>
      <c r="B1697" t="s">
        <v>347</v>
      </c>
      <c r="C1697" t="s">
        <v>347</v>
      </c>
      <c r="D1697" t="s">
        <v>347</v>
      </c>
      <c r="E1697" t="s">
        <v>192</v>
      </c>
      <c r="F1697" t="s">
        <v>193</v>
      </c>
      <c r="G1697" s="105">
        <v>6</v>
      </c>
      <c r="H1697" t="s">
        <v>359</v>
      </c>
      <c r="I1697" t="s">
        <v>422</v>
      </c>
      <c r="J1697" t="s">
        <v>425</v>
      </c>
      <c r="K1697" s="105">
        <v>50</v>
      </c>
      <c r="L1697" s="106">
        <v>1.5479999594390391E-2</v>
      </c>
      <c r="M1697" s="106">
        <v>3.8669999688863747E-2</v>
      </c>
      <c r="N1697" s="105">
        <v>188</v>
      </c>
      <c r="O1697" s="106">
        <v>2.6610000059008598E-2</v>
      </c>
      <c r="P1697" s="106">
        <v>3.9129998534917831E-2</v>
      </c>
      <c r="Q1697" s="105">
        <v>6082</v>
      </c>
      <c r="R1697" s="106">
        <v>2.6739999651908871E-2</v>
      </c>
      <c r="S1697" s="107">
        <v>4.1269998997449868E-2</v>
      </c>
    </row>
    <row r="1698" spans="1:19" x14ac:dyDescent="0.25">
      <c r="A1698" t="s">
        <v>331</v>
      </c>
      <c r="B1698" t="s">
        <v>347</v>
      </c>
      <c r="C1698" t="s">
        <v>347</v>
      </c>
      <c r="D1698" t="s">
        <v>347</v>
      </c>
      <c r="E1698" t="s">
        <v>192</v>
      </c>
      <c r="F1698" t="s">
        <v>193</v>
      </c>
      <c r="G1698" s="105">
        <v>6</v>
      </c>
      <c r="H1698" t="s">
        <v>359</v>
      </c>
      <c r="I1698" t="s">
        <v>422</v>
      </c>
      <c r="J1698" t="s">
        <v>426</v>
      </c>
      <c r="K1698" s="105">
        <v>11</v>
      </c>
      <c r="L1698" s="106">
        <v>3.400000045076013E-3</v>
      </c>
      <c r="M1698" s="106">
        <v>8.5100000724196434E-3</v>
      </c>
      <c r="N1698" s="105">
        <v>103</v>
      </c>
      <c r="O1698" s="106">
        <v>1.458000019192696E-2</v>
      </c>
      <c r="P1698" s="106">
        <v>2.1439999341964722E-2</v>
      </c>
      <c r="Q1698" s="105">
        <v>3672</v>
      </c>
      <c r="R1698" s="106">
        <v>1.6140000894665722E-2</v>
      </c>
      <c r="S1698" s="107">
        <v>2.491999976336956E-2</v>
      </c>
    </row>
    <row r="1699" spans="1:19" x14ac:dyDescent="0.25">
      <c r="A1699" t="s">
        <v>331</v>
      </c>
      <c r="B1699" t="s">
        <v>347</v>
      </c>
      <c r="C1699" t="s">
        <v>347</v>
      </c>
      <c r="D1699" t="s">
        <v>347</v>
      </c>
      <c r="E1699" t="s">
        <v>192</v>
      </c>
      <c r="F1699" t="s">
        <v>193</v>
      </c>
      <c r="G1699" s="105">
        <v>6</v>
      </c>
      <c r="H1699" t="s">
        <v>359</v>
      </c>
      <c r="I1699" t="s">
        <v>422</v>
      </c>
      <c r="J1699" t="s">
        <v>427</v>
      </c>
      <c r="K1699" s="105">
        <v>0</v>
      </c>
      <c r="L1699" s="106">
        <v>0</v>
      </c>
      <c r="M1699" s="106">
        <v>0</v>
      </c>
      <c r="N1699" s="105">
        <v>17</v>
      </c>
      <c r="O1699" s="106">
        <v>2.4099999573081732E-3</v>
      </c>
      <c r="P1699" s="106">
        <v>3.5399999469518661E-3</v>
      </c>
      <c r="Q1699" s="105">
        <v>766</v>
      </c>
      <c r="R1699" s="106">
        <v>3.3700000494718552E-3</v>
      </c>
      <c r="S1699" s="107">
        <v>5.2000000141561031E-3</v>
      </c>
    </row>
    <row r="1700" spans="1:19" x14ac:dyDescent="0.25">
      <c r="A1700" t="s">
        <v>331</v>
      </c>
      <c r="B1700" t="s">
        <v>347</v>
      </c>
      <c r="C1700" t="s">
        <v>347</v>
      </c>
      <c r="D1700" t="s">
        <v>347</v>
      </c>
      <c r="E1700" t="s">
        <v>192</v>
      </c>
      <c r="F1700" t="s">
        <v>193</v>
      </c>
      <c r="G1700" s="105">
        <v>6</v>
      </c>
      <c r="H1700" t="s">
        <v>359</v>
      </c>
      <c r="I1700" t="s">
        <v>422</v>
      </c>
      <c r="J1700" t="s">
        <v>428</v>
      </c>
      <c r="K1700" s="105">
        <v>0</v>
      </c>
      <c r="L1700" s="106">
        <v>0</v>
      </c>
      <c r="M1700" s="106">
        <v>0</v>
      </c>
      <c r="N1700" s="105">
        <v>0</v>
      </c>
      <c r="O1700" s="106">
        <v>0</v>
      </c>
      <c r="P1700" s="106">
        <v>0</v>
      </c>
      <c r="Q1700" s="105">
        <v>12</v>
      </c>
      <c r="R1700" s="106">
        <v>4.9999998736893758E-5</v>
      </c>
      <c r="S1700" s="107">
        <v>7.9999997979030013E-5</v>
      </c>
    </row>
    <row r="1701" spans="1:19" x14ac:dyDescent="0.25">
      <c r="A1701" t="s">
        <v>331</v>
      </c>
      <c r="B1701" t="s">
        <v>347</v>
      </c>
      <c r="C1701" t="s">
        <v>347</v>
      </c>
      <c r="D1701" t="s">
        <v>347</v>
      </c>
      <c r="E1701" t="s">
        <v>192</v>
      </c>
      <c r="F1701" t="s">
        <v>193</v>
      </c>
      <c r="G1701">
        <v>6</v>
      </c>
      <c r="H1701" t="s">
        <v>359</v>
      </c>
      <c r="I1701" t="s">
        <v>430</v>
      </c>
      <c r="J1701" t="s">
        <v>434</v>
      </c>
      <c r="K1701">
        <v>79</v>
      </c>
      <c r="L1701" s="106">
        <v>2.4450000375509259E-2</v>
      </c>
      <c r="M1701" s="106">
        <v>2.4609999731183049E-2</v>
      </c>
      <c r="N1701">
        <v>138</v>
      </c>
      <c r="O1701" s="106">
        <v>1.9530000165104869E-2</v>
      </c>
      <c r="P1701" s="106">
        <v>1.9750000908970829E-2</v>
      </c>
      <c r="Q1701">
        <v>4987</v>
      </c>
      <c r="R1701" s="106">
        <v>2.1919999271631241E-2</v>
      </c>
      <c r="S1701" s="106">
        <v>2.2490000352263451E-2</v>
      </c>
    </row>
    <row r="1702" spans="1:19" x14ac:dyDescent="0.25">
      <c r="A1702" t="s">
        <v>331</v>
      </c>
      <c r="B1702" t="s">
        <v>347</v>
      </c>
      <c r="C1702" t="s">
        <v>347</v>
      </c>
      <c r="D1702" t="s">
        <v>347</v>
      </c>
      <c r="E1702" t="s">
        <v>192</v>
      </c>
      <c r="F1702" t="s">
        <v>193</v>
      </c>
      <c r="G1702" s="105">
        <v>6</v>
      </c>
      <c r="H1702" t="s">
        <v>359</v>
      </c>
      <c r="I1702" t="s">
        <v>430</v>
      </c>
      <c r="J1702" t="s">
        <v>432</v>
      </c>
      <c r="K1702" s="105">
        <v>241</v>
      </c>
      <c r="L1702" s="106">
        <v>7.4589997529983521E-2</v>
      </c>
      <c r="M1702" s="106">
        <v>7.507999986410141E-2</v>
      </c>
      <c r="N1702" s="105">
        <v>507</v>
      </c>
      <c r="O1702" s="106">
        <v>7.175000011920929E-2</v>
      </c>
      <c r="P1702" s="106">
        <v>7.2549998760223389E-2</v>
      </c>
      <c r="Q1702" s="105">
        <v>18498</v>
      </c>
      <c r="R1702" s="106">
        <v>8.1320002675056458E-2</v>
      </c>
      <c r="S1702" s="107">
        <v>8.343999832868576E-2</v>
      </c>
    </row>
    <row r="1703" spans="1:19" x14ac:dyDescent="0.25">
      <c r="A1703" t="s">
        <v>331</v>
      </c>
      <c r="B1703" t="s">
        <v>347</v>
      </c>
      <c r="C1703" t="s">
        <v>347</v>
      </c>
      <c r="D1703" t="s">
        <v>347</v>
      </c>
      <c r="E1703" t="s">
        <v>192</v>
      </c>
      <c r="F1703" t="s">
        <v>193</v>
      </c>
      <c r="G1703" s="105">
        <v>6</v>
      </c>
      <c r="H1703" t="s">
        <v>359</v>
      </c>
      <c r="I1703" t="s">
        <v>430</v>
      </c>
      <c r="J1703" t="s">
        <v>435</v>
      </c>
      <c r="K1703" s="105">
        <v>2</v>
      </c>
      <c r="L1703" s="106">
        <v>6.2000000616535544E-4</v>
      </c>
      <c r="M1703" s="106">
        <v>6.2000000616535544E-4</v>
      </c>
      <c r="N1703" s="105">
        <v>6</v>
      </c>
      <c r="O1703" s="106">
        <v>8.5000001126900315E-4</v>
      </c>
      <c r="P1703" s="106">
        <v>8.5999997099861503E-4</v>
      </c>
      <c r="Q1703" s="105">
        <v>391</v>
      </c>
      <c r="R1703" s="106">
        <v>1.7199999419972301E-3</v>
      </c>
      <c r="S1703" s="107">
        <v>1.760000013746321E-3</v>
      </c>
    </row>
    <row r="1704" spans="1:19" x14ac:dyDescent="0.25">
      <c r="A1704" t="s">
        <v>331</v>
      </c>
      <c r="B1704" t="s">
        <v>347</v>
      </c>
      <c r="C1704" t="s">
        <v>347</v>
      </c>
      <c r="D1704" t="s">
        <v>347</v>
      </c>
      <c r="E1704" t="s">
        <v>192</v>
      </c>
      <c r="F1704" t="s">
        <v>193</v>
      </c>
      <c r="G1704" s="105">
        <v>6</v>
      </c>
      <c r="H1704" t="s">
        <v>359</v>
      </c>
      <c r="I1704" t="s">
        <v>430</v>
      </c>
      <c r="J1704" t="s">
        <v>436</v>
      </c>
      <c r="K1704" s="105">
        <v>50</v>
      </c>
      <c r="L1704" s="106">
        <v>1.5479999594390391E-2</v>
      </c>
      <c r="M1704" s="106">
        <v>1.5580000355839729E-2</v>
      </c>
      <c r="N1704" s="105">
        <v>113</v>
      </c>
      <c r="O1704" s="106">
        <v>1.5990000218153E-2</v>
      </c>
      <c r="P1704" s="106">
        <v>1.6170000657439228E-2</v>
      </c>
      <c r="Q1704" s="105">
        <v>6784</v>
      </c>
      <c r="R1704" s="106">
        <v>2.9829999431967739E-2</v>
      </c>
      <c r="S1704" s="107">
        <v>3.060000017285347E-2</v>
      </c>
    </row>
    <row r="1705" spans="1:19" x14ac:dyDescent="0.25">
      <c r="A1705" t="s">
        <v>331</v>
      </c>
      <c r="B1705" t="s">
        <v>347</v>
      </c>
      <c r="C1705" t="s">
        <v>347</v>
      </c>
      <c r="D1705" t="s">
        <v>347</v>
      </c>
      <c r="E1705" t="s">
        <v>192</v>
      </c>
      <c r="F1705" t="s">
        <v>193</v>
      </c>
      <c r="G1705" s="105">
        <v>6</v>
      </c>
      <c r="H1705" t="s">
        <v>359</v>
      </c>
      <c r="I1705" t="s">
        <v>430</v>
      </c>
      <c r="J1705" t="s">
        <v>431</v>
      </c>
      <c r="K1705" s="105">
        <v>1369</v>
      </c>
      <c r="L1705" s="106">
        <v>0.42370998859405518</v>
      </c>
      <c r="M1705" s="106">
        <v>0.4264799952507019</v>
      </c>
      <c r="N1705" s="105">
        <v>3014</v>
      </c>
      <c r="O1705" s="106">
        <v>0.4265500009059906</v>
      </c>
      <c r="P1705" s="106">
        <v>0.43130999803543091</v>
      </c>
      <c r="Q1705" s="105">
        <v>77035</v>
      </c>
      <c r="R1705" s="106">
        <v>0.33867999911308289</v>
      </c>
      <c r="S1705" s="107">
        <v>0.3474699854850769</v>
      </c>
    </row>
    <row r="1706" spans="1:19" x14ac:dyDescent="0.25">
      <c r="A1706" t="s">
        <v>331</v>
      </c>
      <c r="B1706" t="s">
        <v>347</v>
      </c>
      <c r="C1706" t="s">
        <v>347</v>
      </c>
      <c r="D1706" t="s">
        <v>347</v>
      </c>
      <c r="E1706" t="s">
        <v>192</v>
      </c>
      <c r="F1706" t="s">
        <v>193</v>
      </c>
      <c r="G1706" s="105">
        <v>6</v>
      </c>
      <c r="H1706" t="s">
        <v>359</v>
      </c>
      <c r="I1706" t="s">
        <v>430</v>
      </c>
      <c r="J1706" t="s">
        <v>502</v>
      </c>
      <c r="K1706" s="105">
        <v>1469</v>
      </c>
      <c r="L1706" s="106">
        <v>0.45465999841690058</v>
      </c>
      <c r="M1706" s="106">
        <v>0.45763000845909119</v>
      </c>
      <c r="N1706" s="105">
        <v>3210</v>
      </c>
      <c r="O1706" s="106">
        <v>0.4542900025844574</v>
      </c>
      <c r="P1706" s="106">
        <v>0.45936000347137451</v>
      </c>
      <c r="Q1706" s="105">
        <v>114008</v>
      </c>
      <c r="R1706" s="106">
        <v>0.5012199878692627</v>
      </c>
      <c r="S1706" s="107">
        <v>0.51424002647399902</v>
      </c>
    </row>
    <row r="1707" spans="1:19" x14ac:dyDescent="0.25">
      <c r="A1707" t="s">
        <v>331</v>
      </c>
      <c r="B1707" t="s">
        <v>347</v>
      </c>
      <c r="C1707" t="s">
        <v>347</v>
      </c>
      <c r="D1707" t="s">
        <v>347</v>
      </c>
      <c r="E1707" t="s">
        <v>192</v>
      </c>
      <c r="F1707" t="s">
        <v>193</v>
      </c>
      <c r="G1707" s="105">
        <v>6</v>
      </c>
      <c r="H1707" t="s">
        <v>359</v>
      </c>
      <c r="I1707" t="s">
        <v>430</v>
      </c>
      <c r="J1707" t="s">
        <v>86</v>
      </c>
      <c r="K1707" s="105">
        <v>21</v>
      </c>
      <c r="L1707" s="106">
        <v>6.5000001341104507E-3</v>
      </c>
      <c r="N1707" s="105">
        <v>78</v>
      </c>
      <c r="O1707" s="106">
        <v>1.104000024497509E-2</v>
      </c>
      <c r="Q1707" s="105">
        <v>5756</v>
      </c>
      <c r="R1707" s="106">
        <v>2.5310000404715541E-2</v>
      </c>
      <c r="S1707" s="107"/>
    </row>
    <row r="1708" spans="1:19" x14ac:dyDescent="0.25">
      <c r="A1708" t="s">
        <v>331</v>
      </c>
      <c r="B1708" t="s">
        <v>347</v>
      </c>
      <c r="C1708" t="s">
        <v>347</v>
      </c>
      <c r="D1708" t="s">
        <v>347</v>
      </c>
      <c r="E1708" t="s">
        <v>192</v>
      </c>
      <c r="F1708" t="s">
        <v>193</v>
      </c>
      <c r="G1708" s="105">
        <v>6</v>
      </c>
      <c r="H1708" t="s">
        <v>359</v>
      </c>
      <c r="I1708" t="s">
        <v>401</v>
      </c>
      <c r="J1708" t="s">
        <v>405</v>
      </c>
      <c r="K1708" s="105">
        <v>2397</v>
      </c>
      <c r="L1708" s="106">
        <v>0.74187999963760376</v>
      </c>
      <c r="M1708" s="106">
        <v>0.75901997089385986</v>
      </c>
      <c r="N1708" s="105">
        <v>5216</v>
      </c>
      <c r="O1708" s="106">
        <v>0.73817998170852661</v>
      </c>
      <c r="P1708" s="106">
        <v>0.75473999977111816</v>
      </c>
      <c r="Q1708" s="105">
        <v>171311</v>
      </c>
      <c r="R1708" s="106">
        <v>0.75314998626708984</v>
      </c>
      <c r="S1708" s="107">
        <v>0.77806001901626587</v>
      </c>
    </row>
    <row r="1709" spans="1:19" x14ac:dyDescent="0.25">
      <c r="A1709" t="s">
        <v>331</v>
      </c>
      <c r="B1709" t="s">
        <v>347</v>
      </c>
      <c r="C1709" t="s">
        <v>347</v>
      </c>
      <c r="D1709" t="s">
        <v>347</v>
      </c>
      <c r="E1709" t="s">
        <v>192</v>
      </c>
      <c r="F1709" t="s">
        <v>193</v>
      </c>
      <c r="G1709" s="105">
        <v>6</v>
      </c>
      <c r="H1709" t="s">
        <v>359</v>
      </c>
      <c r="I1709" t="s">
        <v>401</v>
      </c>
      <c r="J1709" t="s">
        <v>412</v>
      </c>
      <c r="K1709" s="105">
        <v>323</v>
      </c>
      <c r="L1709" s="106">
        <v>9.9969998002052307E-2</v>
      </c>
      <c r="M1709" s="106">
        <v>0.1022799983620644</v>
      </c>
      <c r="N1709" s="105">
        <v>765</v>
      </c>
      <c r="O1709" s="106">
        <v>0.1082599982619286</v>
      </c>
      <c r="P1709" s="106">
        <v>0.1106899976730347</v>
      </c>
      <c r="Q1709" s="105">
        <v>22313</v>
      </c>
      <c r="R1709" s="106">
        <v>9.8099999129772186E-2</v>
      </c>
      <c r="S1709" s="107">
        <v>0.10134000331163411</v>
      </c>
    </row>
    <row r="1710" spans="1:19" x14ac:dyDescent="0.25">
      <c r="A1710" t="s">
        <v>331</v>
      </c>
      <c r="B1710" t="s">
        <v>347</v>
      </c>
      <c r="C1710" t="s">
        <v>347</v>
      </c>
      <c r="D1710" t="s">
        <v>347</v>
      </c>
      <c r="E1710" t="s">
        <v>192</v>
      </c>
      <c r="F1710" t="s">
        <v>193</v>
      </c>
      <c r="G1710" s="105">
        <v>6</v>
      </c>
      <c r="H1710" t="s">
        <v>359</v>
      </c>
      <c r="I1710" t="s">
        <v>401</v>
      </c>
      <c r="J1710" t="s">
        <v>413</v>
      </c>
      <c r="K1710" s="105">
        <v>243</v>
      </c>
      <c r="L1710" s="106">
        <v>7.5209997594356537E-2</v>
      </c>
      <c r="M1710" s="106">
        <v>7.6949998736381531E-2</v>
      </c>
      <c r="N1710" s="105">
        <v>520</v>
      </c>
      <c r="O1710" s="106">
        <v>7.3590002954006195E-2</v>
      </c>
      <c r="P1710" s="106">
        <v>7.5240001082420349E-2</v>
      </c>
      <c r="Q1710" s="105">
        <v>15680</v>
      </c>
      <c r="R1710" s="106">
        <v>6.8939998745918274E-2</v>
      </c>
      <c r="S1710" s="107">
        <v>7.1220003068447113E-2</v>
      </c>
    </row>
    <row r="1711" spans="1:19" x14ac:dyDescent="0.25">
      <c r="A1711" t="s">
        <v>331</v>
      </c>
      <c r="B1711" t="s">
        <v>347</v>
      </c>
      <c r="C1711" t="s">
        <v>347</v>
      </c>
      <c r="D1711" t="s">
        <v>347</v>
      </c>
      <c r="E1711" t="s">
        <v>192</v>
      </c>
      <c r="F1711" t="s">
        <v>193</v>
      </c>
      <c r="G1711">
        <v>6</v>
      </c>
      <c r="H1711" t="s">
        <v>359</v>
      </c>
      <c r="I1711" t="s">
        <v>401</v>
      </c>
      <c r="J1711" t="s">
        <v>441</v>
      </c>
      <c r="K1711">
        <v>73</v>
      </c>
      <c r="L1711" s="106">
        <v>2.259000018239021E-2</v>
      </c>
      <c r="N1711">
        <v>155</v>
      </c>
      <c r="O1711" s="106">
        <v>2.1940000355243679E-2</v>
      </c>
      <c r="Q1711">
        <v>7283</v>
      </c>
      <c r="R1711" s="106">
        <v>3.2019998878240592E-2</v>
      </c>
    </row>
    <row r="1712" spans="1:19" x14ac:dyDescent="0.25">
      <c r="A1712" t="s">
        <v>331</v>
      </c>
      <c r="B1712" t="s">
        <v>347</v>
      </c>
      <c r="C1712" t="s">
        <v>347</v>
      </c>
      <c r="D1712" t="s">
        <v>347</v>
      </c>
      <c r="E1712" t="s">
        <v>192</v>
      </c>
      <c r="F1712" t="s">
        <v>193</v>
      </c>
      <c r="G1712">
        <v>6</v>
      </c>
      <c r="H1712" t="s">
        <v>359</v>
      </c>
      <c r="I1712" t="s">
        <v>401</v>
      </c>
      <c r="J1712" t="s">
        <v>414</v>
      </c>
      <c r="K1712">
        <v>195</v>
      </c>
      <c r="L1712" s="106">
        <v>6.0350000858306878E-2</v>
      </c>
      <c r="M1712" s="106">
        <v>6.1749998480081558E-2</v>
      </c>
      <c r="N1712">
        <v>410</v>
      </c>
      <c r="O1712" s="106">
        <v>5.8019999414682388E-2</v>
      </c>
      <c r="P1712" s="106">
        <v>5.9330001473426819E-2</v>
      </c>
      <c r="Q1712">
        <v>10872</v>
      </c>
      <c r="R1712" s="106">
        <v>4.7800000756978989E-2</v>
      </c>
      <c r="S1712" s="106">
        <v>4.9380000680685043E-2</v>
      </c>
    </row>
    <row r="1713" spans="1:19" x14ac:dyDescent="0.25">
      <c r="A1713" t="s">
        <v>331</v>
      </c>
      <c r="B1713" t="s">
        <v>347</v>
      </c>
      <c r="C1713" t="s">
        <v>347</v>
      </c>
      <c r="D1713" t="s">
        <v>347</v>
      </c>
      <c r="E1713" t="s">
        <v>260</v>
      </c>
      <c r="F1713" t="s">
        <v>261</v>
      </c>
      <c r="G1713">
        <v>6</v>
      </c>
      <c r="H1713" t="s">
        <v>359</v>
      </c>
      <c r="I1713" t="s">
        <v>349</v>
      </c>
      <c r="J1713" t="s">
        <v>350</v>
      </c>
      <c r="K1713">
        <v>6</v>
      </c>
      <c r="L1713" s="106">
        <v>1.0019999928772449E-2</v>
      </c>
      <c r="N1713">
        <v>34</v>
      </c>
      <c r="O1713" s="106">
        <v>4.8099998384714127E-3</v>
      </c>
      <c r="Q1713">
        <v>1130</v>
      </c>
      <c r="R1713" s="106">
        <v>4.9700001254677773E-3</v>
      </c>
    </row>
    <row r="1714" spans="1:19" x14ac:dyDescent="0.25">
      <c r="A1714" t="s">
        <v>331</v>
      </c>
      <c r="B1714" t="s">
        <v>347</v>
      </c>
      <c r="C1714" t="s">
        <v>347</v>
      </c>
      <c r="D1714" t="s">
        <v>347</v>
      </c>
      <c r="E1714" t="s">
        <v>260</v>
      </c>
      <c r="F1714" t="s">
        <v>261</v>
      </c>
      <c r="G1714" s="105">
        <v>6</v>
      </c>
      <c r="H1714" t="s">
        <v>359</v>
      </c>
      <c r="I1714" t="s">
        <v>349</v>
      </c>
      <c r="J1714" t="s">
        <v>368</v>
      </c>
      <c r="K1714" s="105">
        <v>34</v>
      </c>
      <c r="L1714" s="106">
        <v>5.6759998202323907E-2</v>
      </c>
      <c r="N1714" s="105">
        <v>250</v>
      </c>
      <c r="O1714" s="106">
        <v>3.5379998385906219E-2</v>
      </c>
      <c r="Q1714" s="105">
        <v>8418</v>
      </c>
      <c r="R1714" s="106">
        <v>3.700999915599823E-2</v>
      </c>
      <c r="S1714" s="107"/>
    </row>
    <row r="1715" spans="1:19" x14ac:dyDescent="0.25">
      <c r="A1715" t="s">
        <v>331</v>
      </c>
      <c r="B1715" t="s">
        <v>347</v>
      </c>
      <c r="C1715" t="s">
        <v>347</v>
      </c>
      <c r="D1715" t="s">
        <v>347</v>
      </c>
      <c r="E1715" t="s">
        <v>260</v>
      </c>
      <c r="F1715" t="s">
        <v>261</v>
      </c>
      <c r="G1715">
        <v>6</v>
      </c>
      <c r="H1715" t="s">
        <v>359</v>
      </c>
      <c r="I1715" t="s">
        <v>349</v>
      </c>
      <c r="J1715" t="s">
        <v>369</v>
      </c>
      <c r="K1715">
        <v>97</v>
      </c>
      <c r="L1715" s="106">
        <v>0.16193999350070951</v>
      </c>
      <c r="N1715">
        <v>790</v>
      </c>
      <c r="O1715" s="106">
        <v>0.1118000000715256</v>
      </c>
      <c r="Q1715">
        <v>27454</v>
      </c>
      <c r="R1715" s="106">
        <v>0.1207000017166138</v>
      </c>
    </row>
    <row r="1716" spans="1:19" x14ac:dyDescent="0.25">
      <c r="A1716" t="s">
        <v>331</v>
      </c>
      <c r="B1716" t="s">
        <v>347</v>
      </c>
      <c r="C1716" t="s">
        <v>347</v>
      </c>
      <c r="D1716" t="s">
        <v>347</v>
      </c>
      <c r="E1716" t="s">
        <v>260</v>
      </c>
      <c r="F1716" t="s">
        <v>261</v>
      </c>
      <c r="G1716">
        <v>6</v>
      </c>
      <c r="H1716" t="s">
        <v>359</v>
      </c>
      <c r="I1716" t="s">
        <v>349</v>
      </c>
      <c r="J1716" t="s">
        <v>370</v>
      </c>
      <c r="K1716">
        <v>106</v>
      </c>
      <c r="L1716" s="106">
        <v>0.17696000635623929</v>
      </c>
      <c r="N1716">
        <v>1834</v>
      </c>
      <c r="O1716" s="106">
        <v>0.25955000519752502</v>
      </c>
      <c r="Q1716">
        <v>55879</v>
      </c>
      <c r="R1716" s="106">
        <v>0.24567000567913061</v>
      </c>
    </row>
    <row r="1717" spans="1:19" x14ac:dyDescent="0.25">
      <c r="A1717" t="s">
        <v>331</v>
      </c>
      <c r="B1717" t="s">
        <v>347</v>
      </c>
      <c r="C1717" t="s">
        <v>347</v>
      </c>
      <c r="D1717" t="s">
        <v>347</v>
      </c>
      <c r="E1717" t="s">
        <v>260</v>
      </c>
      <c r="F1717" t="s">
        <v>261</v>
      </c>
      <c r="G1717">
        <v>6</v>
      </c>
      <c r="H1717" t="s">
        <v>359</v>
      </c>
      <c r="I1717" t="s">
        <v>349</v>
      </c>
      <c r="J1717" t="s">
        <v>371</v>
      </c>
      <c r="K1717">
        <v>92</v>
      </c>
      <c r="L1717" s="106">
        <v>0.15358999371528631</v>
      </c>
      <c r="N1717">
        <v>1912</v>
      </c>
      <c r="O1717" s="106">
        <v>0.27059000730514532</v>
      </c>
      <c r="Q1717">
        <v>57982</v>
      </c>
      <c r="R1717" s="106">
        <v>0.25490999221801758</v>
      </c>
    </row>
    <row r="1718" spans="1:19" x14ac:dyDescent="0.25">
      <c r="A1718" t="s">
        <v>331</v>
      </c>
      <c r="B1718" t="s">
        <v>347</v>
      </c>
      <c r="C1718" t="s">
        <v>347</v>
      </c>
      <c r="D1718" t="s">
        <v>347</v>
      </c>
      <c r="E1718" t="s">
        <v>260</v>
      </c>
      <c r="F1718" t="s">
        <v>261</v>
      </c>
      <c r="G1718">
        <v>6</v>
      </c>
      <c r="H1718" t="s">
        <v>359</v>
      </c>
      <c r="I1718" t="s">
        <v>349</v>
      </c>
      <c r="J1718" t="s">
        <v>372</v>
      </c>
      <c r="K1718">
        <v>132</v>
      </c>
      <c r="L1718" s="106">
        <v>0.22036999464035029</v>
      </c>
      <c r="N1718">
        <v>1304</v>
      </c>
      <c r="O1718" s="106">
        <v>0.18455000221729281</v>
      </c>
      <c r="Q1718">
        <v>44765</v>
      </c>
      <c r="R1718" s="106">
        <v>0.19679999351501459</v>
      </c>
    </row>
    <row r="1719" spans="1:19" x14ac:dyDescent="0.25">
      <c r="A1719" t="s">
        <v>331</v>
      </c>
      <c r="B1719" t="s">
        <v>347</v>
      </c>
      <c r="C1719" t="s">
        <v>347</v>
      </c>
      <c r="D1719" t="s">
        <v>347</v>
      </c>
      <c r="E1719" t="s">
        <v>260</v>
      </c>
      <c r="F1719" t="s">
        <v>261</v>
      </c>
      <c r="G1719" s="105">
        <v>6</v>
      </c>
      <c r="H1719" t="s">
        <v>359</v>
      </c>
      <c r="I1719" t="s">
        <v>349</v>
      </c>
      <c r="J1719" t="s">
        <v>373</v>
      </c>
      <c r="K1719" s="105">
        <v>132</v>
      </c>
      <c r="L1719" s="106">
        <v>0.22036999464035029</v>
      </c>
      <c r="N1719" s="105">
        <v>942</v>
      </c>
      <c r="O1719" s="106">
        <v>0.13331000506877899</v>
      </c>
      <c r="Q1719" s="105">
        <v>31831</v>
      </c>
      <c r="R1719" s="106">
        <v>0.1399399936199188</v>
      </c>
      <c r="S1719" s="107"/>
    </row>
    <row r="1720" spans="1:19" x14ac:dyDescent="0.25">
      <c r="A1720" t="s">
        <v>331</v>
      </c>
      <c r="B1720" t="s">
        <v>347</v>
      </c>
      <c r="C1720" t="s">
        <v>347</v>
      </c>
      <c r="D1720" t="s">
        <v>347</v>
      </c>
      <c r="E1720" t="s">
        <v>260</v>
      </c>
      <c r="F1720" t="s">
        <v>261</v>
      </c>
      <c r="G1720" s="105">
        <v>6</v>
      </c>
      <c r="H1720" t="s">
        <v>359</v>
      </c>
      <c r="I1720" t="s">
        <v>438</v>
      </c>
      <c r="J1720" t="s">
        <v>48</v>
      </c>
      <c r="K1720" s="105">
        <v>467</v>
      </c>
      <c r="L1720" s="106">
        <v>0.77963000535964966</v>
      </c>
      <c r="M1720" s="106">
        <v>0.794219970703125</v>
      </c>
      <c r="N1720" s="105">
        <v>5754</v>
      </c>
      <c r="O1720" s="106">
        <v>0.81432002782821655</v>
      </c>
      <c r="P1720" s="106">
        <v>0.83258998394012451</v>
      </c>
      <c r="Q1720" s="105">
        <v>186401</v>
      </c>
      <c r="R1720" s="106">
        <v>0.81949001550674438</v>
      </c>
      <c r="S1720" s="107">
        <v>0.8465999960899353</v>
      </c>
    </row>
    <row r="1721" spans="1:19" x14ac:dyDescent="0.25">
      <c r="A1721" t="s">
        <v>331</v>
      </c>
      <c r="B1721" t="s">
        <v>347</v>
      </c>
      <c r="C1721" t="s">
        <v>347</v>
      </c>
      <c r="D1721" t="s">
        <v>347</v>
      </c>
      <c r="E1721" t="s">
        <v>260</v>
      </c>
      <c r="F1721" t="s">
        <v>261</v>
      </c>
      <c r="G1721">
        <v>6</v>
      </c>
      <c r="H1721" t="s">
        <v>359</v>
      </c>
      <c r="I1721" t="s">
        <v>438</v>
      </c>
      <c r="J1721" t="s">
        <v>42</v>
      </c>
      <c r="K1721">
        <v>58</v>
      </c>
      <c r="L1721" s="106">
        <v>9.6830002963542938E-2</v>
      </c>
      <c r="M1721" s="106">
        <v>9.8640002310276031E-2</v>
      </c>
      <c r="N1721">
        <v>658</v>
      </c>
      <c r="O1721" s="106">
        <v>9.3120001256465912E-2</v>
      </c>
      <c r="P1721" s="106">
        <v>9.5210000872612E-2</v>
      </c>
      <c r="Q1721">
        <v>20350</v>
      </c>
      <c r="R1721" s="106">
        <v>8.9469999074935913E-2</v>
      </c>
      <c r="S1721" s="106">
        <v>9.2430002987384796E-2</v>
      </c>
    </row>
    <row r="1722" spans="1:19" x14ac:dyDescent="0.25">
      <c r="A1722" t="s">
        <v>331</v>
      </c>
      <c r="B1722" t="s">
        <v>347</v>
      </c>
      <c r="C1722" t="s">
        <v>347</v>
      </c>
      <c r="D1722" t="s">
        <v>347</v>
      </c>
      <c r="E1722" t="s">
        <v>260</v>
      </c>
      <c r="F1722" t="s">
        <v>261</v>
      </c>
      <c r="G1722" s="105">
        <v>6</v>
      </c>
      <c r="H1722" t="s">
        <v>359</v>
      </c>
      <c r="I1722" t="s">
        <v>438</v>
      </c>
      <c r="J1722" t="s">
        <v>374</v>
      </c>
      <c r="K1722" s="105">
        <v>63</v>
      </c>
      <c r="L1722" s="106">
        <v>0.1051800027489662</v>
      </c>
      <c r="M1722" s="106">
        <v>0.10713999718427659</v>
      </c>
      <c r="N1722" s="105">
        <v>499</v>
      </c>
      <c r="O1722" s="106">
        <v>7.062000036239624E-2</v>
      </c>
      <c r="P1722" s="106">
        <v>7.2200000286102295E-2</v>
      </c>
      <c r="Q1722" s="105">
        <v>13425</v>
      </c>
      <c r="R1722" s="106">
        <v>5.9020001441240311E-2</v>
      </c>
      <c r="S1722" s="107">
        <v>6.0970000922679901E-2</v>
      </c>
    </row>
    <row r="1723" spans="1:19" x14ac:dyDescent="0.25">
      <c r="A1723" t="s">
        <v>331</v>
      </c>
      <c r="B1723" t="s">
        <v>347</v>
      </c>
      <c r="C1723" t="s">
        <v>347</v>
      </c>
      <c r="D1723" t="s">
        <v>347</v>
      </c>
      <c r="E1723" t="s">
        <v>260</v>
      </c>
      <c r="F1723" t="s">
        <v>261</v>
      </c>
      <c r="G1723" s="105">
        <v>6</v>
      </c>
      <c r="H1723" t="s">
        <v>359</v>
      </c>
      <c r="I1723" t="s">
        <v>438</v>
      </c>
      <c r="J1723" t="s">
        <v>86</v>
      </c>
      <c r="K1723" s="105">
        <v>11</v>
      </c>
      <c r="L1723" s="106">
        <v>1.8360000103712078E-2</v>
      </c>
      <c r="N1723" s="105">
        <v>155</v>
      </c>
      <c r="O1723" s="106">
        <v>2.1940000355243679E-2</v>
      </c>
      <c r="Q1723" s="105">
        <v>7283</v>
      </c>
      <c r="R1723" s="106">
        <v>3.2019998878240592E-2</v>
      </c>
      <c r="S1723" s="107"/>
    </row>
    <row r="1724" spans="1:19" x14ac:dyDescent="0.25">
      <c r="A1724" t="s">
        <v>331</v>
      </c>
      <c r="B1724" t="s">
        <v>347</v>
      </c>
      <c r="C1724" t="s">
        <v>347</v>
      </c>
      <c r="D1724" t="s">
        <v>347</v>
      </c>
      <c r="E1724" t="s">
        <v>260</v>
      </c>
      <c r="F1724" t="s">
        <v>261</v>
      </c>
      <c r="G1724" s="105">
        <v>6</v>
      </c>
      <c r="H1724" t="s">
        <v>359</v>
      </c>
      <c r="I1724" t="s">
        <v>375</v>
      </c>
      <c r="J1724" t="s">
        <v>376</v>
      </c>
      <c r="K1724" s="105">
        <v>103</v>
      </c>
      <c r="L1724" s="106">
        <v>0.17194999754428861</v>
      </c>
      <c r="N1724" s="105">
        <v>1610</v>
      </c>
      <c r="O1724" s="106">
        <v>0.22785000503063199</v>
      </c>
      <c r="Q1724" s="105">
        <v>47189</v>
      </c>
      <c r="R1724" s="106">
        <v>0.20746000111103061</v>
      </c>
      <c r="S1724" s="107"/>
    </row>
    <row r="1725" spans="1:19" x14ac:dyDescent="0.25">
      <c r="A1725" t="s">
        <v>331</v>
      </c>
      <c r="B1725" t="s">
        <v>347</v>
      </c>
      <c r="C1725" t="s">
        <v>347</v>
      </c>
      <c r="D1725" t="s">
        <v>347</v>
      </c>
      <c r="E1725" t="s">
        <v>260</v>
      </c>
      <c r="F1725" t="s">
        <v>261</v>
      </c>
      <c r="G1725">
        <v>6</v>
      </c>
      <c r="H1725" t="s">
        <v>359</v>
      </c>
      <c r="I1725" t="s">
        <v>375</v>
      </c>
      <c r="J1725" t="s">
        <v>377</v>
      </c>
      <c r="K1725">
        <v>145</v>
      </c>
      <c r="L1725" s="106">
        <v>0.24207000434398651</v>
      </c>
      <c r="N1725">
        <v>1831</v>
      </c>
      <c r="O1725" s="106">
        <v>0.25913000106811518</v>
      </c>
      <c r="Q1725">
        <v>47420</v>
      </c>
      <c r="R1725" s="106">
        <v>0.20848000049591059</v>
      </c>
    </row>
    <row r="1726" spans="1:19" x14ac:dyDescent="0.25">
      <c r="A1726" t="s">
        <v>331</v>
      </c>
      <c r="B1726" t="s">
        <v>347</v>
      </c>
      <c r="C1726" t="s">
        <v>347</v>
      </c>
      <c r="D1726" t="s">
        <v>347</v>
      </c>
      <c r="E1726" t="s">
        <v>260</v>
      </c>
      <c r="F1726" t="s">
        <v>261</v>
      </c>
      <c r="G1726" s="105">
        <v>6</v>
      </c>
      <c r="H1726" t="s">
        <v>359</v>
      </c>
      <c r="I1726" t="s">
        <v>375</v>
      </c>
      <c r="J1726" t="s">
        <v>378</v>
      </c>
      <c r="K1726" s="105">
        <v>110</v>
      </c>
      <c r="L1726" s="106">
        <v>0.1836400032043457</v>
      </c>
      <c r="N1726" s="105">
        <v>1215</v>
      </c>
      <c r="O1726" s="106">
        <v>0.17194999754428861</v>
      </c>
      <c r="Q1726" s="105">
        <v>37332</v>
      </c>
      <c r="R1726" s="106">
        <v>0.1641300022602081</v>
      </c>
      <c r="S1726" s="107"/>
    </row>
    <row r="1727" spans="1:19" x14ac:dyDescent="0.25">
      <c r="A1727" t="s">
        <v>331</v>
      </c>
      <c r="B1727" t="s">
        <v>347</v>
      </c>
      <c r="C1727" t="s">
        <v>347</v>
      </c>
      <c r="D1727" t="s">
        <v>347</v>
      </c>
      <c r="E1727" t="s">
        <v>260</v>
      </c>
      <c r="F1727" t="s">
        <v>261</v>
      </c>
      <c r="G1727" s="105">
        <v>6</v>
      </c>
      <c r="H1727" t="s">
        <v>359</v>
      </c>
      <c r="I1727" t="s">
        <v>375</v>
      </c>
      <c r="J1727" t="s">
        <v>379</v>
      </c>
      <c r="K1727" s="105">
        <v>122</v>
      </c>
      <c r="L1727" s="106">
        <v>0.20366999506950381</v>
      </c>
      <c r="N1727" s="105">
        <v>1358</v>
      </c>
      <c r="O1727" s="106">
        <v>0.19219000637531281</v>
      </c>
      <c r="Q1727" s="105">
        <v>47525</v>
      </c>
      <c r="R1727" s="106">
        <v>0.20893999934196469</v>
      </c>
      <c r="S1727" s="107"/>
    </row>
    <row r="1728" spans="1:19" x14ac:dyDescent="0.25">
      <c r="A1728" t="s">
        <v>331</v>
      </c>
      <c r="B1728" t="s">
        <v>347</v>
      </c>
      <c r="C1728" t="s">
        <v>347</v>
      </c>
      <c r="D1728" t="s">
        <v>347</v>
      </c>
      <c r="E1728" t="s">
        <v>260</v>
      </c>
      <c r="F1728" t="s">
        <v>261</v>
      </c>
      <c r="G1728" s="105">
        <v>6</v>
      </c>
      <c r="H1728" t="s">
        <v>359</v>
      </c>
      <c r="I1728" t="s">
        <v>375</v>
      </c>
      <c r="J1728" t="s">
        <v>380</v>
      </c>
      <c r="K1728" s="105">
        <v>119</v>
      </c>
      <c r="L1728" s="106">
        <v>0.19866000115871429</v>
      </c>
      <c r="N1728" s="105">
        <v>1052</v>
      </c>
      <c r="O1728" s="106">
        <v>0.1488800048828125</v>
      </c>
      <c r="Q1728" s="105">
        <v>47993</v>
      </c>
      <c r="R1728" s="106">
        <v>0.210999995470047</v>
      </c>
      <c r="S1728" s="107"/>
    </row>
    <row r="1729" spans="1:19" x14ac:dyDescent="0.25">
      <c r="A1729" t="s">
        <v>331</v>
      </c>
      <c r="B1729" t="s">
        <v>347</v>
      </c>
      <c r="C1729" t="s">
        <v>347</v>
      </c>
      <c r="D1729" t="s">
        <v>347</v>
      </c>
      <c r="E1729" t="s">
        <v>260</v>
      </c>
      <c r="F1729" t="s">
        <v>261</v>
      </c>
      <c r="G1729" s="105">
        <v>6</v>
      </c>
      <c r="H1729" t="s">
        <v>359</v>
      </c>
      <c r="I1729" t="s">
        <v>381</v>
      </c>
      <c r="J1729" t="s">
        <v>382</v>
      </c>
      <c r="K1729" s="105">
        <v>36</v>
      </c>
      <c r="L1729" s="106">
        <v>6.0100000351667397E-2</v>
      </c>
      <c r="M1729" s="106">
        <v>7.5630001723766327E-2</v>
      </c>
      <c r="N1729" s="105">
        <v>184</v>
      </c>
      <c r="O1729" s="106">
        <v>2.6040000841021541E-2</v>
      </c>
      <c r="P1729" s="106">
        <v>3.3449999988079071E-2</v>
      </c>
      <c r="Q1729" s="105">
        <v>5423</v>
      </c>
      <c r="R1729" s="106">
        <v>2.384000085294247E-2</v>
      </c>
      <c r="S1729" s="107">
        <v>3.0780000612139698E-2</v>
      </c>
    </row>
    <row r="1730" spans="1:19" x14ac:dyDescent="0.25">
      <c r="A1730" t="s">
        <v>331</v>
      </c>
      <c r="B1730" t="s">
        <v>347</v>
      </c>
      <c r="C1730" t="s">
        <v>347</v>
      </c>
      <c r="D1730" t="s">
        <v>347</v>
      </c>
      <c r="E1730" t="s">
        <v>260</v>
      </c>
      <c r="F1730" t="s">
        <v>261</v>
      </c>
      <c r="G1730" s="105">
        <v>6</v>
      </c>
      <c r="H1730" t="s">
        <v>359</v>
      </c>
      <c r="I1730" t="s">
        <v>381</v>
      </c>
      <c r="J1730" t="s">
        <v>383</v>
      </c>
      <c r="K1730" s="105">
        <v>35</v>
      </c>
      <c r="L1730" s="106">
        <v>5.8430001139640808E-2</v>
      </c>
      <c r="M1730" s="106">
        <v>7.3530003428459167E-2</v>
      </c>
      <c r="N1730" s="105">
        <v>873</v>
      </c>
      <c r="O1730" s="106">
        <v>0.1235499978065491</v>
      </c>
      <c r="P1730" s="106">
        <v>0.15873000025749209</v>
      </c>
      <c r="Q1730" s="105">
        <v>26007</v>
      </c>
      <c r="R1730" s="106">
        <v>0.11433999985456469</v>
      </c>
      <c r="S1730" s="107">
        <v>0.1476300060749054</v>
      </c>
    </row>
    <row r="1731" spans="1:19" x14ac:dyDescent="0.25">
      <c r="A1731" t="s">
        <v>331</v>
      </c>
      <c r="B1731" t="s">
        <v>347</v>
      </c>
      <c r="C1731" t="s">
        <v>347</v>
      </c>
      <c r="D1731" t="s">
        <v>347</v>
      </c>
      <c r="E1731" t="s">
        <v>260</v>
      </c>
      <c r="F1731" t="s">
        <v>261</v>
      </c>
      <c r="G1731" s="105">
        <v>6</v>
      </c>
      <c r="H1731" t="s">
        <v>359</v>
      </c>
      <c r="I1731" t="s">
        <v>381</v>
      </c>
      <c r="J1731" t="s">
        <v>384</v>
      </c>
      <c r="K1731" s="105">
        <v>405</v>
      </c>
      <c r="L1731" s="106">
        <v>0.67612999677658081</v>
      </c>
      <c r="M1731" s="106">
        <v>0.85083997249603271</v>
      </c>
      <c r="N1731" s="105">
        <v>4443</v>
      </c>
      <c r="O1731" s="106">
        <v>0.62879002094268799</v>
      </c>
      <c r="P1731" s="106">
        <v>0.80782002210617065</v>
      </c>
      <c r="Q1731" s="105">
        <v>144739</v>
      </c>
      <c r="R1731" s="106">
        <v>0.6363300085067749</v>
      </c>
      <c r="S1731" s="107">
        <v>0.82159000635147095</v>
      </c>
    </row>
    <row r="1732" spans="1:19" x14ac:dyDescent="0.25">
      <c r="A1732" t="s">
        <v>331</v>
      </c>
      <c r="B1732" t="s">
        <v>347</v>
      </c>
      <c r="C1732" t="s">
        <v>347</v>
      </c>
      <c r="D1732" t="s">
        <v>347</v>
      </c>
      <c r="E1732" t="s">
        <v>260</v>
      </c>
      <c r="F1732" t="s">
        <v>261</v>
      </c>
      <c r="G1732" s="105">
        <v>6</v>
      </c>
      <c r="H1732" t="s">
        <v>359</v>
      </c>
      <c r="I1732" t="s">
        <v>381</v>
      </c>
      <c r="J1732" t="s">
        <v>385</v>
      </c>
      <c r="K1732" s="105">
        <v>123</v>
      </c>
      <c r="L1732" s="106">
        <v>0.20533999800682071</v>
      </c>
      <c r="N1732" s="105">
        <v>1566</v>
      </c>
      <c r="O1732" s="106">
        <v>0.22161999344825739</v>
      </c>
      <c r="Q1732" s="105">
        <v>51290</v>
      </c>
      <c r="R1732" s="106">
        <v>0.22549000382423401</v>
      </c>
      <c r="S1732" s="107"/>
    </row>
    <row r="1733" spans="1:19" x14ac:dyDescent="0.25">
      <c r="A1733" t="s">
        <v>331</v>
      </c>
      <c r="B1733" t="s">
        <v>347</v>
      </c>
      <c r="C1733" t="s">
        <v>347</v>
      </c>
      <c r="D1733" t="s">
        <v>347</v>
      </c>
      <c r="E1733" t="s">
        <v>260</v>
      </c>
      <c r="F1733" t="s">
        <v>261</v>
      </c>
      <c r="G1733" s="105">
        <v>6</v>
      </c>
      <c r="H1733" t="s">
        <v>359</v>
      </c>
      <c r="I1733" t="s">
        <v>386</v>
      </c>
      <c r="J1733" t="s">
        <v>387</v>
      </c>
      <c r="K1733" s="105">
        <v>23</v>
      </c>
      <c r="L1733" s="106">
        <v>3.840000182390213E-2</v>
      </c>
      <c r="M1733" s="106">
        <v>3.8460001349449158E-2</v>
      </c>
      <c r="N1733" s="105">
        <v>385</v>
      </c>
      <c r="O1733" s="106">
        <v>5.4490000009536743E-2</v>
      </c>
      <c r="P1733" s="106">
        <v>5.6269999593496323E-2</v>
      </c>
      <c r="Q1733" s="105">
        <v>12181</v>
      </c>
      <c r="R1733" s="106">
        <v>5.3550001233816147E-2</v>
      </c>
      <c r="S1733" s="107">
        <v>5.4999999701976783E-2</v>
      </c>
    </row>
    <row r="1734" spans="1:19" x14ac:dyDescent="0.25">
      <c r="A1734" t="s">
        <v>331</v>
      </c>
      <c r="B1734" t="s">
        <v>347</v>
      </c>
      <c r="C1734" t="s">
        <v>347</v>
      </c>
      <c r="D1734" t="s">
        <v>347</v>
      </c>
      <c r="E1734" t="s">
        <v>260</v>
      </c>
      <c r="F1734" t="s">
        <v>261</v>
      </c>
      <c r="G1734" s="105">
        <v>6</v>
      </c>
      <c r="H1734" t="s">
        <v>359</v>
      </c>
      <c r="I1734" t="s">
        <v>386</v>
      </c>
      <c r="J1734" t="s">
        <v>388</v>
      </c>
      <c r="K1734" s="105">
        <v>18</v>
      </c>
      <c r="L1734" s="106">
        <v>3.0050000175833699E-2</v>
      </c>
      <c r="M1734" s="106">
        <v>3.0099999159574509E-2</v>
      </c>
      <c r="N1734" s="105">
        <v>236</v>
      </c>
      <c r="O1734" s="106">
        <v>3.3399999141693122E-2</v>
      </c>
      <c r="P1734" s="106">
        <v>3.4490000456571579E-2</v>
      </c>
      <c r="Q1734" s="105">
        <v>6321</v>
      </c>
      <c r="R1734" s="106">
        <v>2.77900006622076E-2</v>
      </c>
      <c r="S1734" s="107">
        <v>2.8540000319480899E-2</v>
      </c>
    </row>
    <row r="1735" spans="1:19" x14ac:dyDescent="0.25">
      <c r="A1735" t="s">
        <v>331</v>
      </c>
      <c r="B1735" t="s">
        <v>347</v>
      </c>
      <c r="C1735" t="s">
        <v>347</v>
      </c>
      <c r="D1735" t="s">
        <v>347</v>
      </c>
      <c r="E1735" t="s">
        <v>260</v>
      </c>
      <c r="F1735" t="s">
        <v>261</v>
      </c>
      <c r="G1735" s="105">
        <v>6</v>
      </c>
      <c r="H1735" t="s">
        <v>359</v>
      </c>
      <c r="I1735" t="s">
        <v>386</v>
      </c>
      <c r="J1735" t="s">
        <v>85</v>
      </c>
      <c r="K1735" s="105">
        <v>2</v>
      </c>
      <c r="L1735" s="106">
        <v>3.3400000538676981E-3</v>
      </c>
      <c r="M1735" s="106">
        <v>3.3400000538676981E-3</v>
      </c>
      <c r="N1735" s="105">
        <v>127</v>
      </c>
      <c r="O1735" s="106">
        <v>1.7969999462366101E-2</v>
      </c>
      <c r="P1735" s="106">
        <v>1.855999976396561E-2</v>
      </c>
      <c r="Q1735" s="105">
        <v>4872</v>
      </c>
      <c r="R1735" s="106">
        <v>2.1420000120997429E-2</v>
      </c>
      <c r="S1735" s="107">
        <v>2.199999988079071E-2</v>
      </c>
    </row>
    <row r="1736" spans="1:19" x14ac:dyDescent="0.25">
      <c r="A1736" t="s">
        <v>331</v>
      </c>
      <c r="B1736" t="s">
        <v>347</v>
      </c>
      <c r="C1736" t="s">
        <v>347</v>
      </c>
      <c r="D1736" t="s">
        <v>347</v>
      </c>
      <c r="E1736" t="s">
        <v>260</v>
      </c>
      <c r="F1736" t="s">
        <v>261</v>
      </c>
      <c r="G1736">
        <v>6</v>
      </c>
      <c r="H1736" t="s">
        <v>359</v>
      </c>
      <c r="I1736" t="s">
        <v>386</v>
      </c>
      <c r="J1736" t="s">
        <v>389</v>
      </c>
      <c r="K1736">
        <v>10</v>
      </c>
      <c r="L1736" s="106">
        <v>1.6690000891685489E-2</v>
      </c>
      <c r="M1736" s="106">
        <v>1.6720000654459E-2</v>
      </c>
      <c r="N1736">
        <v>59</v>
      </c>
      <c r="O1736" s="106">
        <v>8.3499997854232788E-3</v>
      </c>
      <c r="P1736" s="106">
        <v>8.6200004443526268E-3</v>
      </c>
      <c r="Q1736">
        <v>4049</v>
      </c>
      <c r="R1736" s="106">
        <v>1.779999956488609E-2</v>
      </c>
      <c r="S1736" s="106">
        <v>1.8279999494552609E-2</v>
      </c>
    </row>
    <row r="1737" spans="1:19" x14ac:dyDescent="0.25">
      <c r="A1737" t="s">
        <v>331</v>
      </c>
      <c r="B1737" t="s">
        <v>347</v>
      </c>
      <c r="C1737" t="s">
        <v>347</v>
      </c>
      <c r="D1737" t="s">
        <v>347</v>
      </c>
      <c r="E1737" t="s">
        <v>260</v>
      </c>
      <c r="F1737" t="s">
        <v>261</v>
      </c>
      <c r="G1737">
        <v>6</v>
      </c>
      <c r="H1737" t="s">
        <v>359</v>
      </c>
      <c r="I1737" t="s">
        <v>386</v>
      </c>
      <c r="J1737" t="s">
        <v>86</v>
      </c>
      <c r="K1737">
        <v>1</v>
      </c>
      <c r="L1737" s="106">
        <v>1.6700000269338491E-3</v>
      </c>
      <c r="N1737">
        <v>224</v>
      </c>
      <c r="O1737" s="106">
        <v>3.1700000166893012E-2</v>
      </c>
      <c r="Q1737">
        <v>5972</v>
      </c>
      <c r="R1737" s="106">
        <v>2.6259999722242359E-2</v>
      </c>
    </row>
    <row r="1738" spans="1:19" x14ac:dyDescent="0.25">
      <c r="A1738" t="s">
        <v>331</v>
      </c>
      <c r="B1738" t="s">
        <v>347</v>
      </c>
      <c r="C1738" t="s">
        <v>347</v>
      </c>
      <c r="D1738" t="s">
        <v>347</v>
      </c>
      <c r="E1738" t="s">
        <v>260</v>
      </c>
      <c r="F1738" t="s">
        <v>261</v>
      </c>
      <c r="G1738" s="105">
        <v>6</v>
      </c>
      <c r="H1738" t="s">
        <v>359</v>
      </c>
      <c r="I1738" t="s">
        <v>386</v>
      </c>
      <c r="J1738" t="s">
        <v>84</v>
      </c>
      <c r="K1738" s="105">
        <v>545</v>
      </c>
      <c r="L1738" s="106">
        <v>0.90985000133514404</v>
      </c>
      <c r="M1738" s="106">
        <v>0.91136997938156128</v>
      </c>
      <c r="N1738" s="105">
        <v>6035</v>
      </c>
      <c r="O1738" s="106">
        <v>0.85408997535705566</v>
      </c>
      <c r="P1738" s="106">
        <v>0.88204997777938843</v>
      </c>
      <c r="Q1738" s="105">
        <v>194064</v>
      </c>
      <c r="R1738" s="106">
        <v>0.85317999124526978</v>
      </c>
      <c r="S1738" s="107">
        <v>0.87619000673294067</v>
      </c>
    </row>
    <row r="1739" spans="1:19" x14ac:dyDescent="0.25">
      <c r="A1739" t="s">
        <v>331</v>
      </c>
      <c r="B1739" t="s">
        <v>347</v>
      </c>
      <c r="C1739" t="s">
        <v>347</v>
      </c>
      <c r="D1739" t="s">
        <v>347</v>
      </c>
      <c r="E1739" t="s">
        <v>260</v>
      </c>
      <c r="F1739" t="s">
        <v>261</v>
      </c>
      <c r="G1739">
        <v>6</v>
      </c>
      <c r="H1739" t="s">
        <v>359</v>
      </c>
      <c r="I1739" t="s">
        <v>419</v>
      </c>
      <c r="J1739" t="s">
        <v>390</v>
      </c>
      <c r="K1739">
        <v>123</v>
      </c>
      <c r="L1739" s="106">
        <v>0.20533999800682071</v>
      </c>
      <c r="N1739">
        <v>1566</v>
      </c>
      <c r="O1739" s="106">
        <v>0.22161999344825739</v>
      </c>
      <c r="Q1739">
        <v>51290</v>
      </c>
      <c r="R1739" s="106">
        <v>0.22549000382423401</v>
      </c>
    </row>
    <row r="1740" spans="1:19" x14ac:dyDescent="0.25">
      <c r="A1740" t="s">
        <v>331</v>
      </c>
      <c r="B1740" t="s">
        <v>347</v>
      </c>
      <c r="C1740" t="s">
        <v>347</v>
      </c>
      <c r="D1740" t="s">
        <v>347</v>
      </c>
      <c r="E1740" t="s">
        <v>260</v>
      </c>
      <c r="F1740" t="s">
        <v>261</v>
      </c>
      <c r="G1740" s="105">
        <v>6</v>
      </c>
      <c r="H1740" t="s">
        <v>359</v>
      </c>
      <c r="I1740" t="s">
        <v>419</v>
      </c>
      <c r="J1740" t="s">
        <v>391</v>
      </c>
      <c r="K1740" s="105">
        <v>35</v>
      </c>
      <c r="L1740" s="106">
        <v>5.8430001139640808E-2</v>
      </c>
      <c r="M1740" s="106">
        <v>7.3530003428459167E-2</v>
      </c>
      <c r="N1740" s="105">
        <v>873</v>
      </c>
      <c r="O1740" s="106">
        <v>0.1235499978065491</v>
      </c>
      <c r="P1740" s="106">
        <v>0.15873000025749209</v>
      </c>
      <c r="Q1740" s="105">
        <v>26007</v>
      </c>
      <c r="R1740" s="106">
        <v>0.11433999985456469</v>
      </c>
      <c r="S1740" s="107">
        <v>0.1476300060749054</v>
      </c>
    </row>
    <row r="1741" spans="1:19" x14ac:dyDescent="0.25">
      <c r="A1741" t="s">
        <v>331</v>
      </c>
      <c r="B1741" t="s">
        <v>347</v>
      </c>
      <c r="C1741" t="s">
        <v>347</v>
      </c>
      <c r="D1741" t="s">
        <v>347</v>
      </c>
      <c r="E1741" t="s">
        <v>260</v>
      </c>
      <c r="F1741" t="s">
        <v>261</v>
      </c>
      <c r="G1741" s="105">
        <v>6</v>
      </c>
      <c r="H1741" t="s">
        <v>359</v>
      </c>
      <c r="I1741" t="s">
        <v>419</v>
      </c>
      <c r="J1741" t="s">
        <v>392</v>
      </c>
      <c r="K1741" s="105">
        <v>134</v>
      </c>
      <c r="L1741" s="106">
        <v>0.2237100005149841</v>
      </c>
      <c r="M1741" s="106">
        <v>0.28150999546051031</v>
      </c>
      <c r="N1741" s="105">
        <v>2263</v>
      </c>
      <c r="O1741" s="106">
        <v>0.32027000188827509</v>
      </c>
      <c r="P1741" s="106">
        <v>0.41144999861717219</v>
      </c>
      <c r="Q1741" s="105">
        <v>69347</v>
      </c>
      <c r="R1741" s="106">
        <v>0.30487999320030212</v>
      </c>
      <c r="S1741" s="107">
        <v>0.39364001154899603</v>
      </c>
    </row>
    <row r="1742" spans="1:19" x14ac:dyDescent="0.25">
      <c r="A1742" t="s">
        <v>331</v>
      </c>
      <c r="B1742" t="s">
        <v>347</v>
      </c>
      <c r="C1742" t="s">
        <v>347</v>
      </c>
      <c r="D1742" t="s">
        <v>347</v>
      </c>
      <c r="E1742" t="s">
        <v>260</v>
      </c>
      <c r="F1742" t="s">
        <v>261</v>
      </c>
      <c r="G1742" s="105">
        <v>6</v>
      </c>
      <c r="H1742" t="s">
        <v>359</v>
      </c>
      <c r="I1742" t="s">
        <v>419</v>
      </c>
      <c r="J1742" t="s">
        <v>393</v>
      </c>
      <c r="K1742" s="105">
        <v>227</v>
      </c>
      <c r="L1742" s="106">
        <v>0.3789600133895874</v>
      </c>
      <c r="M1742" s="106">
        <v>0.47688999772071838</v>
      </c>
      <c r="N1742" s="105">
        <v>1849</v>
      </c>
      <c r="O1742" s="106">
        <v>0.261680006980896</v>
      </c>
      <c r="P1742" s="106">
        <v>0.33618000149726868</v>
      </c>
      <c r="Q1742" s="105">
        <v>66079</v>
      </c>
      <c r="R1742" s="106">
        <v>0.29050999879837042</v>
      </c>
      <c r="S1742" s="107">
        <v>0.37509000301361078</v>
      </c>
    </row>
    <row r="1743" spans="1:19" x14ac:dyDescent="0.25">
      <c r="A1743" t="s">
        <v>331</v>
      </c>
      <c r="B1743" t="s">
        <v>347</v>
      </c>
      <c r="C1743" t="s">
        <v>347</v>
      </c>
      <c r="D1743" t="s">
        <v>347</v>
      </c>
      <c r="E1743" t="s">
        <v>260</v>
      </c>
      <c r="F1743" t="s">
        <v>261</v>
      </c>
      <c r="G1743">
        <v>6</v>
      </c>
      <c r="H1743" t="s">
        <v>359</v>
      </c>
      <c r="I1743" t="s">
        <v>419</v>
      </c>
      <c r="J1743" t="s">
        <v>394</v>
      </c>
      <c r="K1743">
        <v>80</v>
      </c>
      <c r="L1743" s="106">
        <v>0.1335600018501282</v>
      </c>
      <c r="M1743" s="106">
        <v>0.16807000339031219</v>
      </c>
      <c r="N1743">
        <v>515</v>
      </c>
      <c r="O1743" s="106">
        <v>7.2879999876022339E-2</v>
      </c>
      <c r="P1743" s="106">
        <v>9.3639999628067017E-2</v>
      </c>
      <c r="Q1743">
        <v>14736</v>
      </c>
      <c r="R1743" s="106">
        <v>6.4790003001689911E-2</v>
      </c>
      <c r="S1743" s="106">
        <v>8.3650000393390656E-2</v>
      </c>
    </row>
    <row r="1744" spans="1:19" x14ac:dyDescent="0.25">
      <c r="A1744" t="s">
        <v>331</v>
      </c>
      <c r="B1744" t="s">
        <v>347</v>
      </c>
      <c r="C1744" t="s">
        <v>347</v>
      </c>
      <c r="D1744" t="s">
        <v>347</v>
      </c>
      <c r="E1744" t="s">
        <v>260</v>
      </c>
      <c r="F1744" t="s">
        <v>261</v>
      </c>
      <c r="G1744">
        <v>6</v>
      </c>
      <c r="H1744" t="s">
        <v>359</v>
      </c>
      <c r="I1744" t="s">
        <v>439</v>
      </c>
      <c r="J1744" t="s">
        <v>440</v>
      </c>
      <c r="K1744">
        <v>123</v>
      </c>
      <c r="L1744" s="106">
        <v>0.20533999800682071</v>
      </c>
      <c r="N1744">
        <v>1566</v>
      </c>
      <c r="O1744" s="106">
        <v>0.22161999344825739</v>
      </c>
      <c r="Q1744">
        <v>51290</v>
      </c>
      <c r="R1744" s="106">
        <v>0.22549000382423401</v>
      </c>
    </row>
    <row r="1745" spans="1:19" x14ac:dyDescent="0.25">
      <c r="A1745" t="s">
        <v>331</v>
      </c>
      <c r="B1745" t="s">
        <v>347</v>
      </c>
      <c r="C1745" t="s">
        <v>347</v>
      </c>
      <c r="D1745" t="s">
        <v>347</v>
      </c>
      <c r="E1745" t="s">
        <v>260</v>
      </c>
      <c r="F1745" t="s">
        <v>261</v>
      </c>
      <c r="G1745" s="105">
        <v>6</v>
      </c>
      <c r="H1745" t="s">
        <v>359</v>
      </c>
      <c r="I1745" t="s">
        <v>439</v>
      </c>
      <c r="J1745" t="s">
        <v>442</v>
      </c>
      <c r="K1745" s="105">
        <v>476</v>
      </c>
      <c r="L1745" s="106">
        <v>0.79465997219085693</v>
      </c>
      <c r="M1745" s="106">
        <v>1</v>
      </c>
      <c r="N1745" s="105">
        <v>5500</v>
      </c>
      <c r="O1745" s="106">
        <v>0.77837997674942017</v>
      </c>
      <c r="P1745" s="106">
        <v>1</v>
      </c>
      <c r="Q1745" s="105">
        <v>176169</v>
      </c>
      <c r="R1745" s="106">
        <v>0.77451002597808838</v>
      </c>
      <c r="S1745" s="107">
        <v>1</v>
      </c>
    </row>
    <row r="1746" spans="1:19" x14ac:dyDescent="0.25">
      <c r="A1746" t="s">
        <v>331</v>
      </c>
      <c r="B1746" t="s">
        <v>347</v>
      </c>
      <c r="C1746" t="s">
        <v>347</v>
      </c>
      <c r="D1746" t="s">
        <v>347</v>
      </c>
      <c r="E1746" t="s">
        <v>260</v>
      </c>
      <c r="F1746" t="s">
        <v>261</v>
      </c>
      <c r="G1746" s="105">
        <v>6</v>
      </c>
      <c r="H1746" t="s">
        <v>359</v>
      </c>
      <c r="I1746" t="s">
        <v>395</v>
      </c>
      <c r="J1746" t="s">
        <v>396</v>
      </c>
      <c r="K1746" s="105">
        <v>590</v>
      </c>
      <c r="L1746" s="106">
        <v>0.98496997356414795</v>
      </c>
      <c r="N1746" s="105">
        <v>7027</v>
      </c>
      <c r="O1746" s="106">
        <v>0.99448001384735107</v>
      </c>
      <c r="Q1746" s="105">
        <v>225832</v>
      </c>
      <c r="R1746" s="106">
        <v>0.99285000562667847</v>
      </c>
      <c r="S1746" s="107"/>
    </row>
    <row r="1747" spans="1:19" x14ac:dyDescent="0.25">
      <c r="A1747" t="s">
        <v>331</v>
      </c>
      <c r="B1747" t="s">
        <v>347</v>
      </c>
      <c r="C1747" t="s">
        <v>347</v>
      </c>
      <c r="D1747" t="s">
        <v>347</v>
      </c>
      <c r="E1747" t="s">
        <v>260</v>
      </c>
      <c r="F1747" t="s">
        <v>261</v>
      </c>
      <c r="G1747" s="105">
        <v>6</v>
      </c>
      <c r="H1747" t="s">
        <v>359</v>
      </c>
      <c r="I1747" t="s">
        <v>395</v>
      </c>
      <c r="J1747" t="s">
        <v>397</v>
      </c>
      <c r="K1747" s="105">
        <v>9</v>
      </c>
      <c r="L1747" s="106">
        <v>1.503000035881996E-2</v>
      </c>
      <c r="N1747" s="105">
        <v>39</v>
      </c>
      <c r="O1747" s="106">
        <v>5.520000122487545E-3</v>
      </c>
      <c r="Q1747" s="105">
        <v>1627</v>
      </c>
      <c r="R1747" s="106">
        <v>7.1499999612569809E-3</v>
      </c>
      <c r="S1747" s="107"/>
    </row>
    <row r="1748" spans="1:19" x14ac:dyDescent="0.25">
      <c r="A1748" t="s">
        <v>331</v>
      </c>
      <c r="B1748" t="s">
        <v>347</v>
      </c>
      <c r="C1748" t="s">
        <v>347</v>
      </c>
      <c r="D1748" t="s">
        <v>347</v>
      </c>
      <c r="E1748" t="s">
        <v>260</v>
      </c>
      <c r="F1748" t="s">
        <v>261</v>
      </c>
      <c r="G1748" s="105">
        <v>6</v>
      </c>
      <c r="H1748" t="s">
        <v>359</v>
      </c>
      <c r="I1748" t="s">
        <v>398</v>
      </c>
      <c r="J1748" t="s">
        <v>399</v>
      </c>
      <c r="K1748" s="105">
        <v>207</v>
      </c>
      <c r="L1748" s="106">
        <v>0.34558001160621638</v>
      </c>
      <c r="N1748" s="105">
        <v>2035</v>
      </c>
      <c r="O1748" s="106">
        <v>0.28799998760223389</v>
      </c>
      <c r="Q1748" s="105">
        <v>32785</v>
      </c>
      <c r="R1748" s="106">
        <v>0.14414000511169431</v>
      </c>
      <c r="S1748" s="107"/>
    </row>
    <row r="1749" spans="1:19" x14ac:dyDescent="0.25">
      <c r="A1749" t="s">
        <v>331</v>
      </c>
      <c r="B1749" t="s">
        <v>347</v>
      </c>
      <c r="C1749" t="s">
        <v>347</v>
      </c>
      <c r="D1749" t="s">
        <v>347</v>
      </c>
      <c r="E1749" t="s">
        <v>260</v>
      </c>
      <c r="F1749" t="s">
        <v>261</v>
      </c>
      <c r="G1749" s="105">
        <v>6</v>
      </c>
      <c r="H1749" t="s">
        <v>359</v>
      </c>
      <c r="I1749" t="s">
        <v>398</v>
      </c>
      <c r="J1749" t="s">
        <v>41</v>
      </c>
      <c r="K1749" s="105">
        <v>128</v>
      </c>
      <c r="L1749" s="106">
        <v>0.21368999779224401</v>
      </c>
      <c r="N1749" s="105">
        <v>1318</v>
      </c>
      <c r="O1749" s="106">
        <v>0.18652999401092529</v>
      </c>
      <c r="Q1749" s="105">
        <v>40324</v>
      </c>
      <c r="R1749" s="106">
        <v>0.177279993891716</v>
      </c>
      <c r="S1749" s="107"/>
    </row>
    <row r="1750" spans="1:19" x14ac:dyDescent="0.25">
      <c r="A1750" t="s">
        <v>331</v>
      </c>
      <c r="B1750" t="s">
        <v>347</v>
      </c>
      <c r="C1750" t="s">
        <v>347</v>
      </c>
      <c r="D1750" t="s">
        <v>347</v>
      </c>
      <c r="E1750" t="s">
        <v>260</v>
      </c>
      <c r="F1750" t="s">
        <v>261</v>
      </c>
      <c r="G1750" s="105">
        <v>6</v>
      </c>
      <c r="H1750" t="s">
        <v>359</v>
      </c>
      <c r="I1750" t="s">
        <v>398</v>
      </c>
      <c r="J1750" t="s">
        <v>40</v>
      </c>
      <c r="K1750" s="105">
        <v>132</v>
      </c>
      <c r="L1750" s="106">
        <v>0.22036999464035029</v>
      </c>
      <c r="N1750" s="105">
        <v>1105</v>
      </c>
      <c r="O1750" s="106">
        <v>0.1563799977302551</v>
      </c>
      <c r="Q1750" s="105">
        <v>47952</v>
      </c>
      <c r="R1750" s="106">
        <v>0.21082000434398651</v>
      </c>
      <c r="S1750" s="107"/>
    </row>
    <row r="1751" spans="1:19" x14ac:dyDescent="0.25">
      <c r="A1751" t="s">
        <v>331</v>
      </c>
      <c r="B1751" t="s">
        <v>347</v>
      </c>
      <c r="C1751" t="s">
        <v>347</v>
      </c>
      <c r="D1751" t="s">
        <v>347</v>
      </c>
      <c r="E1751" t="s">
        <v>260</v>
      </c>
      <c r="F1751" t="s">
        <v>261</v>
      </c>
      <c r="G1751" s="105">
        <v>6</v>
      </c>
      <c r="H1751" t="s">
        <v>359</v>
      </c>
      <c r="I1751" t="s">
        <v>398</v>
      </c>
      <c r="J1751" t="s">
        <v>39</v>
      </c>
      <c r="K1751" s="105">
        <v>75</v>
      </c>
      <c r="L1751" s="106">
        <v>0.1252100020647049</v>
      </c>
      <c r="N1751" s="105">
        <v>1321</v>
      </c>
      <c r="O1751" s="106">
        <v>0.18694999814033511</v>
      </c>
      <c r="Q1751" s="105">
        <v>51770</v>
      </c>
      <c r="R1751" s="106">
        <v>0.22759999334812159</v>
      </c>
      <c r="S1751" s="107"/>
    </row>
    <row r="1752" spans="1:19" x14ac:dyDescent="0.25">
      <c r="A1752" t="s">
        <v>331</v>
      </c>
      <c r="B1752" t="s">
        <v>347</v>
      </c>
      <c r="C1752" t="s">
        <v>347</v>
      </c>
      <c r="D1752" t="s">
        <v>347</v>
      </c>
      <c r="E1752" t="s">
        <v>260</v>
      </c>
      <c r="F1752" t="s">
        <v>261</v>
      </c>
      <c r="G1752">
        <v>6</v>
      </c>
      <c r="H1752" t="s">
        <v>359</v>
      </c>
      <c r="I1752" t="s">
        <v>398</v>
      </c>
      <c r="J1752" t="s">
        <v>400</v>
      </c>
      <c r="K1752">
        <v>57</v>
      </c>
      <c r="L1752" s="106">
        <v>9.5160000026226044E-2</v>
      </c>
      <c r="N1752">
        <v>1287</v>
      </c>
      <c r="O1752" s="106">
        <v>0.18213999271392819</v>
      </c>
      <c r="Q1752">
        <v>54628</v>
      </c>
      <c r="R1752" s="106">
        <v>0.24017000198364261</v>
      </c>
    </row>
    <row r="1753" spans="1:19" x14ac:dyDescent="0.25">
      <c r="A1753" t="s">
        <v>331</v>
      </c>
      <c r="B1753" t="s">
        <v>347</v>
      </c>
      <c r="C1753" t="s">
        <v>347</v>
      </c>
      <c r="D1753" t="s">
        <v>347</v>
      </c>
      <c r="E1753" t="s">
        <v>260</v>
      </c>
      <c r="F1753" t="s">
        <v>261</v>
      </c>
      <c r="G1753" s="105">
        <v>6</v>
      </c>
      <c r="H1753" t="s">
        <v>359</v>
      </c>
      <c r="I1753" t="s">
        <v>422</v>
      </c>
      <c r="J1753" t="s">
        <v>429</v>
      </c>
      <c r="K1753" s="105">
        <v>200</v>
      </c>
      <c r="L1753" s="106">
        <v>0.33388999104499822</v>
      </c>
      <c r="N1753" s="105">
        <v>2261</v>
      </c>
      <c r="O1753" s="106">
        <v>0.31997999548912048</v>
      </c>
      <c r="Q1753" s="105">
        <v>80101</v>
      </c>
      <c r="R1753" s="106">
        <v>0.3521600067615509</v>
      </c>
      <c r="S1753" s="107"/>
    </row>
    <row r="1754" spans="1:19" x14ac:dyDescent="0.25">
      <c r="A1754" t="s">
        <v>331</v>
      </c>
      <c r="B1754" t="s">
        <v>347</v>
      </c>
      <c r="C1754" t="s">
        <v>347</v>
      </c>
      <c r="D1754" t="s">
        <v>347</v>
      </c>
      <c r="E1754" t="s">
        <v>260</v>
      </c>
      <c r="F1754" t="s">
        <v>261</v>
      </c>
      <c r="G1754">
        <v>6</v>
      </c>
      <c r="H1754" t="s">
        <v>359</v>
      </c>
      <c r="I1754" t="s">
        <v>422</v>
      </c>
      <c r="J1754" t="s">
        <v>423</v>
      </c>
      <c r="K1754">
        <v>305</v>
      </c>
      <c r="L1754" s="106">
        <v>0.50918000936508179</v>
      </c>
      <c r="M1754" s="106">
        <v>0.76441001892089844</v>
      </c>
      <c r="N1754">
        <v>3910</v>
      </c>
      <c r="O1754" s="106">
        <v>0.55334997177124023</v>
      </c>
      <c r="P1754" s="106">
        <v>0.81374001502990723</v>
      </c>
      <c r="Q1754">
        <v>119646</v>
      </c>
      <c r="R1754" s="106">
        <v>0.52600997686386108</v>
      </c>
      <c r="S1754" s="106">
        <v>0.81194001436233521</v>
      </c>
    </row>
    <row r="1755" spans="1:19" x14ac:dyDescent="0.25">
      <c r="A1755" t="s">
        <v>331</v>
      </c>
      <c r="B1755" t="s">
        <v>347</v>
      </c>
      <c r="C1755" t="s">
        <v>347</v>
      </c>
      <c r="D1755" t="s">
        <v>347</v>
      </c>
      <c r="E1755" t="s">
        <v>260</v>
      </c>
      <c r="F1755" t="s">
        <v>261</v>
      </c>
      <c r="G1755" s="105">
        <v>6</v>
      </c>
      <c r="H1755" t="s">
        <v>359</v>
      </c>
      <c r="I1755" t="s">
        <v>422</v>
      </c>
      <c r="J1755" t="s">
        <v>424</v>
      </c>
      <c r="K1755" s="105">
        <v>46</v>
      </c>
      <c r="L1755" s="106">
        <v>7.6789997518062592E-2</v>
      </c>
      <c r="M1755" s="106">
        <v>0.11529000103473661</v>
      </c>
      <c r="N1755" s="105">
        <v>587</v>
      </c>
      <c r="O1755" s="106">
        <v>8.3070002496242523E-2</v>
      </c>
      <c r="P1755" s="106">
        <v>0.1221600025892258</v>
      </c>
      <c r="Q1755" s="105">
        <v>17180</v>
      </c>
      <c r="R1755" s="106">
        <v>7.5530000030994415E-2</v>
      </c>
      <c r="S1755" s="107">
        <v>0.11659000068902969</v>
      </c>
    </row>
    <row r="1756" spans="1:19" x14ac:dyDescent="0.25">
      <c r="A1756" t="s">
        <v>331</v>
      </c>
      <c r="B1756" t="s">
        <v>347</v>
      </c>
      <c r="C1756" t="s">
        <v>347</v>
      </c>
      <c r="D1756" t="s">
        <v>347</v>
      </c>
      <c r="E1756" t="s">
        <v>260</v>
      </c>
      <c r="F1756" t="s">
        <v>261</v>
      </c>
      <c r="G1756" s="105">
        <v>6</v>
      </c>
      <c r="H1756" t="s">
        <v>359</v>
      </c>
      <c r="I1756" t="s">
        <v>422</v>
      </c>
      <c r="J1756" t="s">
        <v>425</v>
      </c>
      <c r="K1756" s="105">
        <v>20</v>
      </c>
      <c r="L1756" s="106">
        <v>3.3390000462532043E-2</v>
      </c>
      <c r="M1756" s="106">
        <v>5.0129998475313187E-2</v>
      </c>
      <c r="N1756" s="105">
        <v>188</v>
      </c>
      <c r="O1756" s="106">
        <v>2.6610000059008598E-2</v>
      </c>
      <c r="P1756" s="106">
        <v>3.9129998534917831E-2</v>
      </c>
      <c r="Q1756" s="105">
        <v>6082</v>
      </c>
      <c r="R1756" s="106">
        <v>2.6739999651908871E-2</v>
      </c>
      <c r="S1756" s="107">
        <v>4.1269998997449868E-2</v>
      </c>
    </row>
    <row r="1757" spans="1:19" x14ac:dyDescent="0.25">
      <c r="A1757" t="s">
        <v>331</v>
      </c>
      <c r="B1757" t="s">
        <v>347</v>
      </c>
      <c r="C1757" t="s">
        <v>347</v>
      </c>
      <c r="D1757" t="s">
        <v>347</v>
      </c>
      <c r="E1757" t="s">
        <v>260</v>
      </c>
      <c r="F1757" t="s">
        <v>261</v>
      </c>
      <c r="G1757" s="105">
        <v>6</v>
      </c>
      <c r="H1757" t="s">
        <v>359</v>
      </c>
      <c r="I1757" t="s">
        <v>422</v>
      </c>
      <c r="J1757" t="s">
        <v>426</v>
      </c>
      <c r="K1757" s="105">
        <v>26</v>
      </c>
      <c r="L1757" s="106">
        <v>4.3409999459981918E-2</v>
      </c>
      <c r="M1757" s="106">
        <v>6.5159998834133148E-2</v>
      </c>
      <c r="N1757" s="105">
        <v>103</v>
      </c>
      <c r="O1757" s="106">
        <v>1.458000019192696E-2</v>
      </c>
      <c r="P1757" s="106">
        <v>2.1439999341964722E-2</v>
      </c>
      <c r="Q1757" s="105">
        <v>3672</v>
      </c>
      <c r="R1757" s="106">
        <v>1.6140000894665722E-2</v>
      </c>
      <c r="S1757" s="107">
        <v>2.491999976336956E-2</v>
      </c>
    </row>
    <row r="1758" spans="1:19" x14ac:dyDescent="0.25">
      <c r="A1758" t="s">
        <v>331</v>
      </c>
      <c r="B1758" t="s">
        <v>347</v>
      </c>
      <c r="C1758" t="s">
        <v>347</v>
      </c>
      <c r="D1758" t="s">
        <v>347</v>
      </c>
      <c r="E1758" t="s">
        <v>260</v>
      </c>
      <c r="F1758" t="s">
        <v>261</v>
      </c>
      <c r="G1758" s="105">
        <v>6</v>
      </c>
      <c r="H1758" t="s">
        <v>359</v>
      </c>
      <c r="I1758" t="s">
        <v>422</v>
      </c>
      <c r="J1758" t="s">
        <v>427</v>
      </c>
      <c r="K1758" s="105">
        <v>2</v>
      </c>
      <c r="L1758" s="106">
        <v>3.3400000538676981E-3</v>
      </c>
      <c r="M1758" s="106">
        <v>5.0099999643862247E-3</v>
      </c>
      <c r="N1758" s="105">
        <v>17</v>
      </c>
      <c r="O1758" s="106">
        <v>2.4099999573081732E-3</v>
      </c>
      <c r="P1758" s="106">
        <v>3.5399999469518661E-3</v>
      </c>
      <c r="Q1758" s="105">
        <v>766</v>
      </c>
      <c r="R1758" s="106">
        <v>3.3700000494718552E-3</v>
      </c>
      <c r="S1758" s="107">
        <v>5.2000000141561031E-3</v>
      </c>
    </row>
    <row r="1759" spans="1:19" x14ac:dyDescent="0.25">
      <c r="A1759" t="s">
        <v>331</v>
      </c>
      <c r="B1759" t="s">
        <v>347</v>
      </c>
      <c r="C1759" t="s">
        <v>347</v>
      </c>
      <c r="D1759" t="s">
        <v>347</v>
      </c>
      <c r="E1759" t="s">
        <v>260</v>
      </c>
      <c r="F1759" t="s">
        <v>261</v>
      </c>
      <c r="G1759">
        <v>6</v>
      </c>
      <c r="H1759" t="s">
        <v>359</v>
      </c>
      <c r="I1759" t="s">
        <v>422</v>
      </c>
      <c r="J1759" t="s">
        <v>428</v>
      </c>
      <c r="K1759">
        <v>0</v>
      </c>
      <c r="L1759" s="106">
        <v>0</v>
      </c>
      <c r="M1759" s="106">
        <v>0</v>
      </c>
      <c r="N1759">
        <v>0</v>
      </c>
      <c r="O1759" s="106">
        <v>0</v>
      </c>
      <c r="P1759" s="106">
        <v>0</v>
      </c>
      <c r="Q1759">
        <v>12</v>
      </c>
      <c r="R1759" s="106">
        <v>4.9999998736893758E-5</v>
      </c>
      <c r="S1759" s="106">
        <v>7.9999997979030013E-5</v>
      </c>
    </row>
    <row r="1760" spans="1:19" x14ac:dyDescent="0.25">
      <c r="A1760" t="s">
        <v>331</v>
      </c>
      <c r="B1760" t="s">
        <v>347</v>
      </c>
      <c r="C1760" t="s">
        <v>347</v>
      </c>
      <c r="D1760" t="s">
        <v>347</v>
      </c>
      <c r="E1760" t="s">
        <v>260</v>
      </c>
      <c r="F1760" t="s">
        <v>261</v>
      </c>
      <c r="G1760" s="105">
        <v>6</v>
      </c>
      <c r="H1760" t="s">
        <v>359</v>
      </c>
      <c r="I1760" t="s">
        <v>430</v>
      </c>
      <c r="J1760" t="s">
        <v>434</v>
      </c>
      <c r="K1760" s="105">
        <v>22</v>
      </c>
      <c r="L1760" s="106">
        <v>3.6729998886585243E-2</v>
      </c>
      <c r="M1760" s="106">
        <v>3.6910001188516617E-2</v>
      </c>
      <c r="N1760" s="105">
        <v>138</v>
      </c>
      <c r="O1760" s="106">
        <v>1.9530000165104869E-2</v>
      </c>
      <c r="P1760" s="106">
        <v>1.9750000908970829E-2</v>
      </c>
      <c r="Q1760" s="105">
        <v>4987</v>
      </c>
      <c r="R1760" s="106">
        <v>2.1919999271631241E-2</v>
      </c>
      <c r="S1760" s="107">
        <v>2.2490000352263451E-2</v>
      </c>
    </row>
    <row r="1761" spans="1:19" x14ac:dyDescent="0.25">
      <c r="A1761" t="s">
        <v>331</v>
      </c>
      <c r="B1761" t="s">
        <v>347</v>
      </c>
      <c r="C1761" t="s">
        <v>347</v>
      </c>
      <c r="D1761" t="s">
        <v>347</v>
      </c>
      <c r="E1761" t="s">
        <v>260</v>
      </c>
      <c r="F1761" t="s">
        <v>261</v>
      </c>
      <c r="G1761" s="105">
        <v>6</v>
      </c>
      <c r="H1761" t="s">
        <v>359</v>
      </c>
      <c r="I1761" t="s">
        <v>430</v>
      </c>
      <c r="J1761" t="s">
        <v>432</v>
      </c>
      <c r="K1761" s="105">
        <v>76</v>
      </c>
      <c r="L1761" s="106">
        <v>0.12688000500202179</v>
      </c>
      <c r="M1761" s="106">
        <v>0.12751999497413641</v>
      </c>
      <c r="N1761" s="105">
        <v>507</v>
      </c>
      <c r="O1761" s="106">
        <v>7.175000011920929E-2</v>
      </c>
      <c r="P1761" s="106">
        <v>7.2549998760223389E-2</v>
      </c>
      <c r="Q1761" s="105">
        <v>18498</v>
      </c>
      <c r="R1761" s="106">
        <v>8.1320002675056458E-2</v>
      </c>
      <c r="S1761" s="107">
        <v>8.343999832868576E-2</v>
      </c>
    </row>
    <row r="1762" spans="1:19" x14ac:dyDescent="0.25">
      <c r="A1762" t="s">
        <v>331</v>
      </c>
      <c r="B1762" t="s">
        <v>347</v>
      </c>
      <c r="C1762" t="s">
        <v>347</v>
      </c>
      <c r="D1762" t="s">
        <v>347</v>
      </c>
      <c r="E1762" t="s">
        <v>260</v>
      </c>
      <c r="F1762" t="s">
        <v>261</v>
      </c>
      <c r="G1762">
        <v>6</v>
      </c>
      <c r="H1762" t="s">
        <v>359</v>
      </c>
      <c r="I1762" t="s">
        <v>430</v>
      </c>
      <c r="J1762" t="s">
        <v>435</v>
      </c>
      <c r="K1762">
        <v>0</v>
      </c>
      <c r="L1762" s="106">
        <v>0</v>
      </c>
      <c r="M1762" s="106">
        <v>0</v>
      </c>
      <c r="N1762">
        <v>6</v>
      </c>
      <c r="O1762" s="106">
        <v>8.5000001126900315E-4</v>
      </c>
      <c r="P1762" s="106">
        <v>8.5999997099861503E-4</v>
      </c>
      <c r="Q1762">
        <v>391</v>
      </c>
      <c r="R1762" s="106">
        <v>1.7199999419972301E-3</v>
      </c>
      <c r="S1762" s="106">
        <v>1.760000013746321E-3</v>
      </c>
    </row>
    <row r="1763" spans="1:19" x14ac:dyDescent="0.25">
      <c r="A1763" t="s">
        <v>331</v>
      </c>
      <c r="B1763" t="s">
        <v>347</v>
      </c>
      <c r="C1763" t="s">
        <v>347</v>
      </c>
      <c r="D1763" t="s">
        <v>347</v>
      </c>
      <c r="E1763" t="s">
        <v>260</v>
      </c>
      <c r="F1763" t="s">
        <v>261</v>
      </c>
      <c r="G1763" s="105">
        <v>6</v>
      </c>
      <c r="H1763" t="s">
        <v>359</v>
      </c>
      <c r="I1763" t="s">
        <v>430</v>
      </c>
      <c r="J1763" t="s">
        <v>436</v>
      </c>
      <c r="K1763" s="105">
        <v>21</v>
      </c>
      <c r="L1763" s="106">
        <v>3.505999967455864E-2</v>
      </c>
      <c r="M1763" s="106">
        <v>3.5229999572038651E-2</v>
      </c>
      <c r="N1763" s="105">
        <v>113</v>
      </c>
      <c r="O1763" s="106">
        <v>1.5990000218153E-2</v>
      </c>
      <c r="P1763" s="106">
        <v>1.6170000657439228E-2</v>
      </c>
      <c r="Q1763" s="105">
        <v>6784</v>
      </c>
      <c r="R1763" s="106">
        <v>2.9829999431967739E-2</v>
      </c>
      <c r="S1763" s="107">
        <v>3.060000017285347E-2</v>
      </c>
    </row>
    <row r="1764" spans="1:19" x14ac:dyDescent="0.25">
      <c r="A1764" t="s">
        <v>331</v>
      </c>
      <c r="B1764" t="s">
        <v>347</v>
      </c>
      <c r="C1764" t="s">
        <v>347</v>
      </c>
      <c r="D1764" t="s">
        <v>347</v>
      </c>
      <c r="E1764" t="s">
        <v>260</v>
      </c>
      <c r="F1764" t="s">
        <v>261</v>
      </c>
      <c r="G1764" s="105">
        <v>6</v>
      </c>
      <c r="H1764" t="s">
        <v>359</v>
      </c>
      <c r="I1764" t="s">
        <v>430</v>
      </c>
      <c r="J1764" t="s">
        <v>431</v>
      </c>
      <c r="K1764" s="105">
        <v>2</v>
      </c>
      <c r="L1764" s="106">
        <v>3.3400000538676981E-3</v>
      </c>
      <c r="M1764" s="106">
        <v>3.359999973326921E-3</v>
      </c>
      <c r="N1764" s="105">
        <v>3014</v>
      </c>
      <c r="O1764" s="106">
        <v>0.4265500009059906</v>
      </c>
      <c r="P1764" s="106">
        <v>0.43130999803543091</v>
      </c>
      <c r="Q1764" s="105">
        <v>77035</v>
      </c>
      <c r="R1764" s="106">
        <v>0.33867999911308289</v>
      </c>
      <c r="S1764" s="107">
        <v>0.3474699854850769</v>
      </c>
    </row>
    <row r="1765" spans="1:19" x14ac:dyDescent="0.25">
      <c r="A1765" t="s">
        <v>331</v>
      </c>
      <c r="B1765" t="s">
        <v>347</v>
      </c>
      <c r="C1765" t="s">
        <v>347</v>
      </c>
      <c r="D1765" t="s">
        <v>347</v>
      </c>
      <c r="E1765" t="s">
        <v>260</v>
      </c>
      <c r="F1765" t="s">
        <v>261</v>
      </c>
      <c r="G1765" s="105">
        <v>6</v>
      </c>
      <c r="H1765" t="s">
        <v>359</v>
      </c>
      <c r="I1765" t="s">
        <v>430</v>
      </c>
      <c r="J1765" t="s">
        <v>502</v>
      </c>
      <c r="K1765" s="105">
        <v>475</v>
      </c>
      <c r="L1765" s="106">
        <v>0.79299002885818481</v>
      </c>
      <c r="M1765" s="106">
        <v>0.79698002338409424</v>
      </c>
      <c r="N1765" s="105">
        <v>3210</v>
      </c>
      <c r="O1765" s="106">
        <v>0.4542900025844574</v>
      </c>
      <c r="P1765" s="106">
        <v>0.45936000347137451</v>
      </c>
      <c r="Q1765" s="105">
        <v>114008</v>
      </c>
      <c r="R1765" s="106">
        <v>0.5012199878692627</v>
      </c>
      <c r="S1765" s="107">
        <v>0.51424002647399902</v>
      </c>
    </row>
    <row r="1766" spans="1:19" x14ac:dyDescent="0.25">
      <c r="A1766" t="s">
        <v>331</v>
      </c>
      <c r="B1766" t="s">
        <v>347</v>
      </c>
      <c r="C1766" t="s">
        <v>347</v>
      </c>
      <c r="D1766" t="s">
        <v>347</v>
      </c>
      <c r="E1766" t="s">
        <v>260</v>
      </c>
      <c r="F1766" t="s">
        <v>261</v>
      </c>
      <c r="G1766" s="105">
        <v>6</v>
      </c>
      <c r="H1766" t="s">
        <v>359</v>
      </c>
      <c r="I1766" t="s">
        <v>430</v>
      </c>
      <c r="J1766" t="s">
        <v>86</v>
      </c>
      <c r="K1766" s="105">
        <v>3</v>
      </c>
      <c r="L1766" s="106">
        <v>5.0099999643862247E-3</v>
      </c>
      <c r="N1766" s="105">
        <v>78</v>
      </c>
      <c r="O1766" s="106">
        <v>1.104000024497509E-2</v>
      </c>
      <c r="Q1766" s="105">
        <v>5756</v>
      </c>
      <c r="R1766" s="106">
        <v>2.5310000404715541E-2</v>
      </c>
      <c r="S1766" s="107"/>
    </row>
    <row r="1767" spans="1:19" x14ac:dyDescent="0.25">
      <c r="A1767" t="s">
        <v>331</v>
      </c>
      <c r="B1767" t="s">
        <v>347</v>
      </c>
      <c r="C1767" t="s">
        <v>347</v>
      </c>
      <c r="D1767" t="s">
        <v>347</v>
      </c>
      <c r="E1767" t="s">
        <v>260</v>
      </c>
      <c r="F1767" t="s">
        <v>261</v>
      </c>
      <c r="G1767" s="105">
        <v>6</v>
      </c>
      <c r="H1767" t="s">
        <v>359</v>
      </c>
      <c r="I1767" t="s">
        <v>401</v>
      </c>
      <c r="J1767" t="s">
        <v>405</v>
      </c>
      <c r="K1767" s="105">
        <v>411</v>
      </c>
      <c r="L1767" s="106">
        <v>0.68614000082015991</v>
      </c>
      <c r="M1767" s="106">
        <v>0.69897997379302979</v>
      </c>
      <c r="N1767" s="105">
        <v>5216</v>
      </c>
      <c r="O1767" s="106">
        <v>0.73817998170852661</v>
      </c>
      <c r="P1767" s="106">
        <v>0.75473999977111816</v>
      </c>
      <c r="Q1767" s="105">
        <v>171311</v>
      </c>
      <c r="R1767" s="106">
        <v>0.75314998626708984</v>
      </c>
      <c r="S1767" s="107">
        <v>0.77806001901626587</v>
      </c>
    </row>
    <row r="1768" spans="1:19" x14ac:dyDescent="0.25">
      <c r="A1768" t="s">
        <v>331</v>
      </c>
      <c r="B1768" t="s">
        <v>347</v>
      </c>
      <c r="C1768" t="s">
        <v>347</v>
      </c>
      <c r="D1768" t="s">
        <v>347</v>
      </c>
      <c r="E1768" t="s">
        <v>260</v>
      </c>
      <c r="F1768" t="s">
        <v>261</v>
      </c>
      <c r="G1768">
        <v>6</v>
      </c>
      <c r="H1768" t="s">
        <v>359</v>
      </c>
      <c r="I1768" t="s">
        <v>401</v>
      </c>
      <c r="J1768" t="s">
        <v>412</v>
      </c>
      <c r="K1768">
        <v>77</v>
      </c>
      <c r="L1768" s="106">
        <v>0.12854999303817749</v>
      </c>
      <c r="M1768" s="106">
        <v>0.13095000386238101</v>
      </c>
      <c r="N1768">
        <v>765</v>
      </c>
      <c r="O1768" s="106">
        <v>0.1082599982619286</v>
      </c>
      <c r="P1768" s="106">
        <v>0.1106899976730347</v>
      </c>
      <c r="Q1768">
        <v>22313</v>
      </c>
      <c r="R1768" s="106">
        <v>9.8099999129772186E-2</v>
      </c>
      <c r="S1768" s="106">
        <v>0.10134000331163411</v>
      </c>
    </row>
    <row r="1769" spans="1:19" x14ac:dyDescent="0.25">
      <c r="A1769" t="s">
        <v>331</v>
      </c>
      <c r="B1769" t="s">
        <v>347</v>
      </c>
      <c r="C1769" t="s">
        <v>347</v>
      </c>
      <c r="D1769" t="s">
        <v>347</v>
      </c>
      <c r="E1769" t="s">
        <v>260</v>
      </c>
      <c r="F1769" t="s">
        <v>261</v>
      </c>
      <c r="G1769" s="105">
        <v>6</v>
      </c>
      <c r="H1769" t="s">
        <v>359</v>
      </c>
      <c r="I1769" t="s">
        <v>401</v>
      </c>
      <c r="J1769" t="s">
        <v>413</v>
      </c>
      <c r="K1769" s="105">
        <v>49</v>
      </c>
      <c r="L1769" s="106">
        <v>8.1799998879432678E-2</v>
      </c>
      <c r="M1769" s="106">
        <v>8.3329997956752777E-2</v>
      </c>
      <c r="N1769" s="105">
        <v>520</v>
      </c>
      <c r="O1769" s="106">
        <v>7.3590002954006195E-2</v>
      </c>
      <c r="P1769" s="106">
        <v>7.5240001082420349E-2</v>
      </c>
      <c r="Q1769" s="105">
        <v>15680</v>
      </c>
      <c r="R1769" s="106">
        <v>6.8939998745918274E-2</v>
      </c>
      <c r="S1769" s="107">
        <v>7.1220003068447113E-2</v>
      </c>
    </row>
    <row r="1770" spans="1:19" x14ac:dyDescent="0.25">
      <c r="A1770" t="s">
        <v>331</v>
      </c>
      <c r="B1770" t="s">
        <v>347</v>
      </c>
      <c r="C1770" t="s">
        <v>347</v>
      </c>
      <c r="D1770" t="s">
        <v>347</v>
      </c>
      <c r="E1770" t="s">
        <v>260</v>
      </c>
      <c r="F1770" t="s">
        <v>261</v>
      </c>
      <c r="G1770" s="105">
        <v>6</v>
      </c>
      <c r="H1770" t="s">
        <v>359</v>
      </c>
      <c r="I1770" t="s">
        <v>401</v>
      </c>
      <c r="J1770" t="s">
        <v>441</v>
      </c>
      <c r="K1770" s="105">
        <v>11</v>
      </c>
      <c r="L1770" s="106">
        <v>1.8360000103712078E-2</v>
      </c>
      <c r="N1770" s="105">
        <v>155</v>
      </c>
      <c r="O1770" s="106">
        <v>2.1940000355243679E-2</v>
      </c>
      <c r="Q1770" s="105">
        <v>7283</v>
      </c>
      <c r="R1770" s="106">
        <v>3.2019998878240592E-2</v>
      </c>
      <c r="S1770" s="107"/>
    </row>
    <row r="1771" spans="1:19" x14ac:dyDescent="0.25">
      <c r="A1771" t="s">
        <v>331</v>
      </c>
      <c r="B1771" t="s">
        <v>347</v>
      </c>
      <c r="C1771" t="s">
        <v>347</v>
      </c>
      <c r="D1771" t="s">
        <v>347</v>
      </c>
      <c r="E1771" t="s">
        <v>260</v>
      </c>
      <c r="F1771" t="s">
        <v>261</v>
      </c>
      <c r="G1771" s="105">
        <v>6</v>
      </c>
      <c r="H1771" t="s">
        <v>359</v>
      </c>
      <c r="I1771" t="s">
        <v>401</v>
      </c>
      <c r="J1771" t="s">
        <v>414</v>
      </c>
      <c r="K1771" s="105">
        <v>51</v>
      </c>
      <c r="L1771" s="106">
        <v>8.513999730348587E-2</v>
      </c>
      <c r="M1771" s="106">
        <v>8.6730003356933594E-2</v>
      </c>
      <c r="N1771" s="105">
        <v>410</v>
      </c>
      <c r="O1771" s="106">
        <v>5.8019999414682388E-2</v>
      </c>
      <c r="P1771" s="106">
        <v>5.9330001473426819E-2</v>
      </c>
      <c r="Q1771" s="105">
        <v>10872</v>
      </c>
      <c r="R1771" s="106">
        <v>4.7800000756978989E-2</v>
      </c>
      <c r="S1771" s="107">
        <v>4.9380000680685043E-2</v>
      </c>
    </row>
    <row r="1772" spans="1:19" x14ac:dyDescent="0.25">
      <c r="A1772" t="s">
        <v>331</v>
      </c>
      <c r="B1772" t="s">
        <v>347</v>
      </c>
      <c r="C1772" t="s">
        <v>347</v>
      </c>
      <c r="D1772" t="s">
        <v>347</v>
      </c>
      <c r="E1772" t="s">
        <v>311</v>
      </c>
      <c r="F1772" t="s">
        <v>312</v>
      </c>
      <c r="G1772" s="105">
        <v>6</v>
      </c>
      <c r="H1772" t="s">
        <v>359</v>
      </c>
      <c r="I1772" t="s">
        <v>349</v>
      </c>
      <c r="J1772" t="s">
        <v>350</v>
      </c>
      <c r="K1772" s="105">
        <v>9</v>
      </c>
      <c r="L1772" s="106">
        <v>5.9799998998641968E-3</v>
      </c>
      <c r="N1772" s="105">
        <v>34</v>
      </c>
      <c r="O1772" s="106">
        <v>4.8099998384714127E-3</v>
      </c>
      <c r="Q1772" s="105">
        <v>1130</v>
      </c>
      <c r="R1772" s="106">
        <v>4.9700001254677773E-3</v>
      </c>
      <c r="S1772" s="107"/>
    </row>
    <row r="1773" spans="1:19" x14ac:dyDescent="0.25">
      <c r="A1773" t="s">
        <v>331</v>
      </c>
      <c r="B1773" t="s">
        <v>347</v>
      </c>
      <c r="C1773" t="s">
        <v>347</v>
      </c>
      <c r="D1773" t="s">
        <v>347</v>
      </c>
      <c r="E1773" t="s">
        <v>311</v>
      </c>
      <c r="F1773" t="s">
        <v>312</v>
      </c>
      <c r="G1773" s="105">
        <v>6</v>
      </c>
      <c r="H1773" t="s">
        <v>359</v>
      </c>
      <c r="I1773" t="s">
        <v>349</v>
      </c>
      <c r="J1773" t="s">
        <v>368</v>
      </c>
      <c r="K1773" s="105">
        <v>24</v>
      </c>
      <c r="L1773" s="106">
        <v>1.596000045537949E-2</v>
      </c>
      <c r="N1773" s="105">
        <v>250</v>
      </c>
      <c r="O1773" s="106">
        <v>3.5379998385906219E-2</v>
      </c>
      <c r="Q1773" s="105">
        <v>8418</v>
      </c>
      <c r="R1773" s="106">
        <v>3.700999915599823E-2</v>
      </c>
      <c r="S1773" s="107"/>
    </row>
    <row r="1774" spans="1:19" x14ac:dyDescent="0.25">
      <c r="A1774" t="s">
        <v>331</v>
      </c>
      <c r="B1774" t="s">
        <v>347</v>
      </c>
      <c r="C1774" t="s">
        <v>347</v>
      </c>
      <c r="D1774" t="s">
        <v>347</v>
      </c>
      <c r="E1774" t="s">
        <v>311</v>
      </c>
      <c r="F1774" t="s">
        <v>312</v>
      </c>
      <c r="G1774" s="105">
        <v>6</v>
      </c>
      <c r="H1774" t="s">
        <v>359</v>
      </c>
      <c r="I1774" t="s">
        <v>349</v>
      </c>
      <c r="J1774" t="s">
        <v>369</v>
      </c>
      <c r="K1774" s="105">
        <v>119</v>
      </c>
      <c r="L1774" s="106">
        <v>7.9120002686977386E-2</v>
      </c>
      <c r="N1774" s="105">
        <v>790</v>
      </c>
      <c r="O1774" s="106">
        <v>0.1118000000715256</v>
      </c>
      <c r="Q1774" s="105">
        <v>27454</v>
      </c>
      <c r="R1774" s="106">
        <v>0.1207000017166138</v>
      </c>
      <c r="S1774" s="107"/>
    </row>
    <row r="1775" spans="1:19" x14ac:dyDescent="0.25">
      <c r="A1775" t="s">
        <v>331</v>
      </c>
      <c r="B1775" t="s">
        <v>347</v>
      </c>
      <c r="C1775" t="s">
        <v>347</v>
      </c>
      <c r="D1775" t="s">
        <v>347</v>
      </c>
      <c r="E1775" t="s">
        <v>311</v>
      </c>
      <c r="F1775" t="s">
        <v>312</v>
      </c>
      <c r="G1775" s="105">
        <v>6</v>
      </c>
      <c r="H1775" t="s">
        <v>359</v>
      </c>
      <c r="I1775" t="s">
        <v>349</v>
      </c>
      <c r="J1775" t="s">
        <v>370</v>
      </c>
      <c r="K1775" s="105">
        <v>423</v>
      </c>
      <c r="L1775" s="106">
        <v>0.28125</v>
      </c>
      <c r="N1775" s="105">
        <v>1834</v>
      </c>
      <c r="O1775" s="106">
        <v>0.25955000519752502</v>
      </c>
      <c r="Q1775" s="105">
        <v>55879</v>
      </c>
      <c r="R1775" s="106">
        <v>0.24567000567913061</v>
      </c>
      <c r="S1775" s="107"/>
    </row>
    <row r="1776" spans="1:19" x14ac:dyDescent="0.25">
      <c r="A1776" t="s">
        <v>331</v>
      </c>
      <c r="B1776" t="s">
        <v>347</v>
      </c>
      <c r="C1776" t="s">
        <v>347</v>
      </c>
      <c r="D1776" t="s">
        <v>347</v>
      </c>
      <c r="E1776" t="s">
        <v>311</v>
      </c>
      <c r="F1776" t="s">
        <v>312</v>
      </c>
      <c r="G1776" s="105">
        <v>6</v>
      </c>
      <c r="H1776" t="s">
        <v>359</v>
      </c>
      <c r="I1776" t="s">
        <v>349</v>
      </c>
      <c r="J1776" t="s">
        <v>371</v>
      </c>
      <c r="K1776" s="105">
        <v>468</v>
      </c>
      <c r="L1776" s="106">
        <v>0.31117001175880432</v>
      </c>
      <c r="N1776" s="105">
        <v>1912</v>
      </c>
      <c r="O1776" s="106">
        <v>0.27059000730514532</v>
      </c>
      <c r="Q1776" s="105">
        <v>57982</v>
      </c>
      <c r="R1776" s="106">
        <v>0.25490999221801758</v>
      </c>
      <c r="S1776" s="107"/>
    </row>
    <row r="1777" spans="1:19" x14ac:dyDescent="0.25">
      <c r="A1777" t="s">
        <v>331</v>
      </c>
      <c r="B1777" t="s">
        <v>347</v>
      </c>
      <c r="C1777" t="s">
        <v>347</v>
      </c>
      <c r="D1777" t="s">
        <v>347</v>
      </c>
      <c r="E1777" t="s">
        <v>311</v>
      </c>
      <c r="F1777" t="s">
        <v>312</v>
      </c>
      <c r="G1777">
        <v>6</v>
      </c>
      <c r="H1777" t="s">
        <v>359</v>
      </c>
      <c r="I1777" t="s">
        <v>349</v>
      </c>
      <c r="J1777" t="s">
        <v>372</v>
      </c>
      <c r="K1777">
        <v>288</v>
      </c>
      <c r="L1777" s="106">
        <v>0.1914899945259094</v>
      </c>
      <c r="N1777">
        <v>1304</v>
      </c>
      <c r="O1777" s="106">
        <v>0.18455000221729281</v>
      </c>
      <c r="Q1777">
        <v>44765</v>
      </c>
      <c r="R1777" s="106">
        <v>0.19679999351501459</v>
      </c>
    </row>
    <row r="1778" spans="1:19" x14ac:dyDescent="0.25">
      <c r="A1778" t="s">
        <v>331</v>
      </c>
      <c r="B1778" t="s">
        <v>347</v>
      </c>
      <c r="C1778" t="s">
        <v>347</v>
      </c>
      <c r="D1778" t="s">
        <v>347</v>
      </c>
      <c r="E1778" t="s">
        <v>311</v>
      </c>
      <c r="F1778" t="s">
        <v>312</v>
      </c>
      <c r="G1778" s="105">
        <v>6</v>
      </c>
      <c r="H1778" t="s">
        <v>359</v>
      </c>
      <c r="I1778" t="s">
        <v>349</v>
      </c>
      <c r="J1778" t="s">
        <v>373</v>
      </c>
      <c r="K1778" s="105">
        <v>173</v>
      </c>
      <c r="L1778" s="106">
        <v>0.1150299981236458</v>
      </c>
      <c r="N1778" s="105">
        <v>942</v>
      </c>
      <c r="O1778" s="106">
        <v>0.13331000506877899</v>
      </c>
      <c r="Q1778" s="105">
        <v>31831</v>
      </c>
      <c r="R1778" s="106">
        <v>0.1399399936199188</v>
      </c>
      <c r="S1778" s="107"/>
    </row>
    <row r="1779" spans="1:19" x14ac:dyDescent="0.25">
      <c r="A1779" t="s">
        <v>331</v>
      </c>
      <c r="B1779" t="s">
        <v>347</v>
      </c>
      <c r="C1779" t="s">
        <v>347</v>
      </c>
      <c r="D1779" t="s">
        <v>347</v>
      </c>
      <c r="E1779" t="s">
        <v>311</v>
      </c>
      <c r="F1779" t="s">
        <v>312</v>
      </c>
      <c r="G1779" s="105">
        <v>6</v>
      </c>
      <c r="H1779" t="s">
        <v>359</v>
      </c>
      <c r="I1779" t="s">
        <v>438</v>
      </c>
      <c r="J1779" t="s">
        <v>48</v>
      </c>
      <c r="K1779" s="105">
        <v>1227</v>
      </c>
      <c r="L1779" s="106">
        <v>0.81581997871398926</v>
      </c>
      <c r="M1779" s="106">
        <v>0.8358299732208252</v>
      </c>
      <c r="N1779" s="105">
        <v>5754</v>
      </c>
      <c r="O1779" s="106">
        <v>0.81432002782821655</v>
      </c>
      <c r="P1779" s="106">
        <v>0.83258998394012451</v>
      </c>
      <c r="Q1779" s="105">
        <v>186401</v>
      </c>
      <c r="R1779" s="106">
        <v>0.81949001550674438</v>
      </c>
      <c r="S1779" s="107">
        <v>0.8465999960899353</v>
      </c>
    </row>
    <row r="1780" spans="1:19" x14ac:dyDescent="0.25">
      <c r="A1780" t="s">
        <v>331</v>
      </c>
      <c r="B1780" t="s">
        <v>347</v>
      </c>
      <c r="C1780" t="s">
        <v>347</v>
      </c>
      <c r="D1780" t="s">
        <v>347</v>
      </c>
      <c r="E1780" t="s">
        <v>311</v>
      </c>
      <c r="F1780" t="s">
        <v>312</v>
      </c>
      <c r="G1780">
        <v>6</v>
      </c>
      <c r="H1780" t="s">
        <v>359</v>
      </c>
      <c r="I1780" t="s">
        <v>438</v>
      </c>
      <c r="J1780" t="s">
        <v>42</v>
      </c>
      <c r="K1780">
        <v>139</v>
      </c>
      <c r="L1780" s="106">
        <v>9.2419996857643127E-2</v>
      </c>
      <c r="M1780" s="106">
        <v>9.4690002501010895E-2</v>
      </c>
      <c r="N1780">
        <v>658</v>
      </c>
      <c r="O1780" s="106">
        <v>9.3120001256465912E-2</v>
      </c>
      <c r="P1780" s="106">
        <v>9.5210000872612E-2</v>
      </c>
      <c r="Q1780">
        <v>20350</v>
      </c>
      <c r="R1780" s="106">
        <v>8.9469999074935913E-2</v>
      </c>
      <c r="S1780" s="106">
        <v>9.2430002987384796E-2</v>
      </c>
    </row>
    <row r="1781" spans="1:19" x14ac:dyDescent="0.25">
      <c r="A1781" t="s">
        <v>331</v>
      </c>
      <c r="B1781" t="s">
        <v>347</v>
      </c>
      <c r="C1781" t="s">
        <v>347</v>
      </c>
      <c r="D1781" t="s">
        <v>347</v>
      </c>
      <c r="E1781" t="s">
        <v>311</v>
      </c>
      <c r="F1781" t="s">
        <v>312</v>
      </c>
      <c r="G1781" s="105">
        <v>6</v>
      </c>
      <c r="H1781" t="s">
        <v>359</v>
      </c>
      <c r="I1781" t="s">
        <v>438</v>
      </c>
      <c r="J1781" t="s">
        <v>374</v>
      </c>
      <c r="K1781" s="105">
        <v>102</v>
      </c>
      <c r="L1781" s="106">
        <v>6.7819997668266296E-2</v>
      </c>
      <c r="M1781" s="106">
        <v>6.9480001926422119E-2</v>
      </c>
      <c r="N1781" s="105">
        <v>499</v>
      </c>
      <c r="O1781" s="106">
        <v>7.062000036239624E-2</v>
      </c>
      <c r="P1781" s="106">
        <v>7.2200000286102295E-2</v>
      </c>
      <c r="Q1781" s="105">
        <v>13425</v>
      </c>
      <c r="R1781" s="106">
        <v>5.9020001441240311E-2</v>
      </c>
      <c r="S1781" s="107">
        <v>6.0970000922679901E-2</v>
      </c>
    </row>
    <row r="1782" spans="1:19" x14ac:dyDescent="0.25">
      <c r="A1782" t="s">
        <v>331</v>
      </c>
      <c r="B1782" t="s">
        <v>347</v>
      </c>
      <c r="C1782" t="s">
        <v>347</v>
      </c>
      <c r="D1782" t="s">
        <v>347</v>
      </c>
      <c r="E1782" t="s">
        <v>311</v>
      </c>
      <c r="F1782" t="s">
        <v>312</v>
      </c>
      <c r="G1782" s="105">
        <v>6</v>
      </c>
      <c r="H1782" t="s">
        <v>359</v>
      </c>
      <c r="I1782" t="s">
        <v>438</v>
      </c>
      <c r="J1782" t="s">
        <v>86</v>
      </c>
      <c r="K1782" s="105">
        <v>36</v>
      </c>
      <c r="L1782" s="106">
        <v>2.3940000683069229E-2</v>
      </c>
      <c r="N1782" s="105">
        <v>155</v>
      </c>
      <c r="O1782" s="106">
        <v>2.1940000355243679E-2</v>
      </c>
      <c r="Q1782" s="105">
        <v>7283</v>
      </c>
      <c r="R1782" s="106">
        <v>3.2019998878240592E-2</v>
      </c>
      <c r="S1782" s="107"/>
    </row>
    <row r="1783" spans="1:19" x14ac:dyDescent="0.25">
      <c r="A1783" t="s">
        <v>331</v>
      </c>
      <c r="B1783" t="s">
        <v>347</v>
      </c>
      <c r="C1783" t="s">
        <v>347</v>
      </c>
      <c r="D1783" t="s">
        <v>347</v>
      </c>
      <c r="E1783" t="s">
        <v>311</v>
      </c>
      <c r="F1783" t="s">
        <v>312</v>
      </c>
      <c r="G1783">
        <v>6</v>
      </c>
      <c r="H1783" t="s">
        <v>359</v>
      </c>
      <c r="I1783" t="s">
        <v>375</v>
      </c>
      <c r="J1783" t="s">
        <v>376</v>
      </c>
      <c r="K1783">
        <v>357</v>
      </c>
      <c r="L1783" s="106">
        <v>0.23736999928951261</v>
      </c>
      <c r="N1783">
        <v>1610</v>
      </c>
      <c r="O1783" s="106">
        <v>0.22785000503063199</v>
      </c>
      <c r="Q1783">
        <v>47189</v>
      </c>
      <c r="R1783" s="106">
        <v>0.20746000111103061</v>
      </c>
    </row>
    <row r="1784" spans="1:19" x14ac:dyDescent="0.25">
      <c r="A1784" t="s">
        <v>331</v>
      </c>
      <c r="B1784" t="s">
        <v>347</v>
      </c>
      <c r="C1784" t="s">
        <v>347</v>
      </c>
      <c r="D1784" t="s">
        <v>347</v>
      </c>
      <c r="E1784" t="s">
        <v>311</v>
      </c>
      <c r="F1784" t="s">
        <v>312</v>
      </c>
      <c r="G1784" s="105">
        <v>6</v>
      </c>
      <c r="H1784" t="s">
        <v>359</v>
      </c>
      <c r="I1784" t="s">
        <v>375</v>
      </c>
      <c r="J1784" t="s">
        <v>377</v>
      </c>
      <c r="K1784" s="105">
        <v>395</v>
      </c>
      <c r="L1784" s="106">
        <v>0.26262998580932623</v>
      </c>
      <c r="N1784" s="105">
        <v>1831</v>
      </c>
      <c r="O1784" s="106">
        <v>0.25913000106811518</v>
      </c>
      <c r="Q1784" s="105">
        <v>47420</v>
      </c>
      <c r="R1784" s="106">
        <v>0.20848000049591059</v>
      </c>
      <c r="S1784" s="107"/>
    </row>
    <row r="1785" spans="1:19" x14ac:dyDescent="0.25">
      <c r="A1785" t="s">
        <v>331</v>
      </c>
      <c r="B1785" t="s">
        <v>347</v>
      </c>
      <c r="C1785" t="s">
        <v>347</v>
      </c>
      <c r="D1785" t="s">
        <v>347</v>
      </c>
      <c r="E1785" t="s">
        <v>311</v>
      </c>
      <c r="F1785" t="s">
        <v>312</v>
      </c>
      <c r="G1785" s="105">
        <v>6</v>
      </c>
      <c r="H1785" t="s">
        <v>359</v>
      </c>
      <c r="I1785" t="s">
        <v>375</v>
      </c>
      <c r="J1785" t="s">
        <v>378</v>
      </c>
      <c r="K1785" s="105">
        <v>228</v>
      </c>
      <c r="L1785" s="106">
        <v>0.1516000032424927</v>
      </c>
      <c r="N1785" s="105">
        <v>1215</v>
      </c>
      <c r="O1785" s="106">
        <v>0.17194999754428861</v>
      </c>
      <c r="Q1785" s="105">
        <v>37332</v>
      </c>
      <c r="R1785" s="106">
        <v>0.1641300022602081</v>
      </c>
      <c r="S1785" s="107"/>
    </row>
    <row r="1786" spans="1:19" x14ac:dyDescent="0.25">
      <c r="A1786" t="s">
        <v>331</v>
      </c>
      <c r="B1786" t="s">
        <v>347</v>
      </c>
      <c r="C1786" t="s">
        <v>347</v>
      </c>
      <c r="D1786" t="s">
        <v>347</v>
      </c>
      <c r="E1786" t="s">
        <v>311</v>
      </c>
      <c r="F1786" t="s">
        <v>312</v>
      </c>
      <c r="G1786">
        <v>6</v>
      </c>
      <c r="H1786" t="s">
        <v>359</v>
      </c>
      <c r="I1786" t="s">
        <v>375</v>
      </c>
      <c r="J1786" t="s">
        <v>379</v>
      </c>
      <c r="K1786">
        <v>295</v>
      </c>
      <c r="L1786" s="106">
        <v>0.19614000618457789</v>
      </c>
      <c r="N1786">
        <v>1358</v>
      </c>
      <c r="O1786" s="106">
        <v>0.19219000637531281</v>
      </c>
      <c r="Q1786">
        <v>47525</v>
      </c>
      <c r="R1786" s="106">
        <v>0.20893999934196469</v>
      </c>
    </row>
    <row r="1787" spans="1:19" x14ac:dyDescent="0.25">
      <c r="A1787" t="s">
        <v>331</v>
      </c>
      <c r="B1787" t="s">
        <v>347</v>
      </c>
      <c r="C1787" t="s">
        <v>347</v>
      </c>
      <c r="D1787" t="s">
        <v>347</v>
      </c>
      <c r="E1787" t="s">
        <v>311</v>
      </c>
      <c r="F1787" t="s">
        <v>312</v>
      </c>
      <c r="G1787" s="105">
        <v>6</v>
      </c>
      <c r="H1787" t="s">
        <v>359</v>
      </c>
      <c r="I1787" t="s">
        <v>375</v>
      </c>
      <c r="J1787" t="s">
        <v>380</v>
      </c>
      <c r="K1787" s="105">
        <v>229</v>
      </c>
      <c r="L1787" s="106">
        <v>0.1522600054740906</v>
      </c>
      <c r="N1787" s="105">
        <v>1052</v>
      </c>
      <c r="O1787" s="106">
        <v>0.1488800048828125</v>
      </c>
      <c r="Q1787" s="105">
        <v>47993</v>
      </c>
      <c r="R1787" s="106">
        <v>0.210999995470047</v>
      </c>
      <c r="S1787" s="107"/>
    </row>
    <row r="1788" spans="1:19" x14ac:dyDescent="0.25">
      <c r="A1788" t="s">
        <v>331</v>
      </c>
      <c r="B1788" t="s">
        <v>347</v>
      </c>
      <c r="C1788" t="s">
        <v>347</v>
      </c>
      <c r="D1788" t="s">
        <v>347</v>
      </c>
      <c r="E1788" t="s">
        <v>311</v>
      </c>
      <c r="F1788" t="s">
        <v>312</v>
      </c>
      <c r="G1788" s="105">
        <v>6</v>
      </c>
      <c r="H1788" t="s">
        <v>359</v>
      </c>
      <c r="I1788" t="s">
        <v>381</v>
      </c>
      <c r="J1788" t="s">
        <v>382</v>
      </c>
      <c r="K1788" s="105">
        <v>41</v>
      </c>
      <c r="L1788" s="106">
        <v>2.7259999886155128E-2</v>
      </c>
      <c r="M1788" s="106">
        <v>2.88699995726347E-2</v>
      </c>
      <c r="N1788" s="105">
        <v>184</v>
      </c>
      <c r="O1788" s="106">
        <v>2.6040000841021541E-2</v>
      </c>
      <c r="P1788" s="106">
        <v>3.3449999988079071E-2</v>
      </c>
      <c r="Q1788" s="105">
        <v>5423</v>
      </c>
      <c r="R1788" s="106">
        <v>2.384000085294247E-2</v>
      </c>
      <c r="S1788" s="107">
        <v>3.0780000612139698E-2</v>
      </c>
    </row>
    <row r="1789" spans="1:19" x14ac:dyDescent="0.25">
      <c r="A1789" t="s">
        <v>331</v>
      </c>
      <c r="B1789" t="s">
        <v>347</v>
      </c>
      <c r="C1789" t="s">
        <v>347</v>
      </c>
      <c r="D1789" t="s">
        <v>347</v>
      </c>
      <c r="E1789" t="s">
        <v>311</v>
      </c>
      <c r="F1789" t="s">
        <v>312</v>
      </c>
      <c r="G1789">
        <v>6</v>
      </c>
      <c r="H1789" t="s">
        <v>359</v>
      </c>
      <c r="I1789" t="s">
        <v>381</v>
      </c>
      <c r="J1789" t="s">
        <v>383</v>
      </c>
      <c r="K1789">
        <v>282</v>
      </c>
      <c r="L1789" s="106">
        <v>0.1875</v>
      </c>
      <c r="M1789" s="106">
        <v>0.1985899955034256</v>
      </c>
      <c r="N1789">
        <v>873</v>
      </c>
      <c r="O1789" s="106">
        <v>0.1235499978065491</v>
      </c>
      <c r="P1789" s="106">
        <v>0.15873000025749209</v>
      </c>
      <c r="Q1789">
        <v>26007</v>
      </c>
      <c r="R1789" s="106">
        <v>0.11433999985456469</v>
      </c>
      <c r="S1789" s="106">
        <v>0.1476300060749054</v>
      </c>
    </row>
    <row r="1790" spans="1:19" x14ac:dyDescent="0.25">
      <c r="A1790" t="s">
        <v>331</v>
      </c>
      <c r="B1790" t="s">
        <v>347</v>
      </c>
      <c r="C1790" t="s">
        <v>347</v>
      </c>
      <c r="D1790" t="s">
        <v>347</v>
      </c>
      <c r="E1790" t="s">
        <v>311</v>
      </c>
      <c r="F1790" t="s">
        <v>312</v>
      </c>
      <c r="G1790" s="105">
        <v>6</v>
      </c>
      <c r="H1790" t="s">
        <v>359</v>
      </c>
      <c r="I1790" t="s">
        <v>381</v>
      </c>
      <c r="J1790" t="s">
        <v>384</v>
      </c>
      <c r="K1790" s="105">
        <v>1097</v>
      </c>
      <c r="L1790" s="106">
        <v>0.72939002513885498</v>
      </c>
      <c r="M1790" s="106">
        <v>0.77253997325897217</v>
      </c>
      <c r="N1790" s="105">
        <v>4443</v>
      </c>
      <c r="O1790" s="106">
        <v>0.62879002094268799</v>
      </c>
      <c r="P1790" s="106">
        <v>0.80782002210617065</v>
      </c>
      <c r="Q1790" s="105">
        <v>144739</v>
      </c>
      <c r="R1790" s="106">
        <v>0.6363300085067749</v>
      </c>
      <c r="S1790" s="107">
        <v>0.82159000635147095</v>
      </c>
    </row>
    <row r="1791" spans="1:19" x14ac:dyDescent="0.25">
      <c r="A1791" t="s">
        <v>331</v>
      </c>
      <c r="B1791" t="s">
        <v>347</v>
      </c>
      <c r="C1791" t="s">
        <v>347</v>
      </c>
      <c r="D1791" t="s">
        <v>347</v>
      </c>
      <c r="E1791" t="s">
        <v>311</v>
      </c>
      <c r="F1791" t="s">
        <v>312</v>
      </c>
      <c r="G1791" s="105">
        <v>6</v>
      </c>
      <c r="H1791" t="s">
        <v>359</v>
      </c>
      <c r="I1791" t="s">
        <v>381</v>
      </c>
      <c r="J1791" t="s">
        <v>385</v>
      </c>
      <c r="K1791" s="105">
        <v>84</v>
      </c>
      <c r="L1791" s="106">
        <v>5.5849999189376831E-2</v>
      </c>
      <c r="N1791" s="105">
        <v>1566</v>
      </c>
      <c r="O1791" s="106">
        <v>0.22161999344825739</v>
      </c>
      <c r="Q1791" s="105">
        <v>51290</v>
      </c>
      <c r="R1791" s="106">
        <v>0.22549000382423401</v>
      </c>
      <c r="S1791" s="107"/>
    </row>
    <row r="1792" spans="1:19" x14ac:dyDescent="0.25">
      <c r="A1792" t="s">
        <v>331</v>
      </c>
      <c r="B1792" t="s">
        <v>347</v>
      </c>
      <c r="C1792" t="s">
        <v>347</v>
      </c>
      <c r="D1792" t="s">
        <v>347</v>
      </c>
      <c r="E1792" t="s">
        <v>311</v>
      </c>
      <c r="F1792" t="s">
        <v>312</v>
      </c>
      <c r="G1792" s="105">
        <v>6</v>
      </c>
      <c r="H1792" t="s">
        <v>359</v>
      </c>
      <c r="I1792" t="s">
        <v>386</v>
      </c>
      <c r="J1792" t="s">
        <v>387</v>
      </c>
      <c r="K1792" s="105">
        <v>12</v>
      </c>
      <c r="L1792" s="106">
        <v>7.980000227689743E-3</v>
      </c>
      <c r="M1792" s="106">
        <v>8.0000003799796104E-3</v>
      </c>
      <c r="N1792" s="105">
        <v>385</v>
      </c>
      <c r="O1792" s="106">
        <v>5.4490000009536743E-2</v>
      </c>
      <c r="P1792" s="106">
        <v>5.6269999593496323E-2</v>
      </c>
      <c r="Q1792" s="105">
        <v>12181</v>
      </c>
      <c r="R1792" s="106">
        <v>5.3550001233816147E-2</v>
      </c>
      <c r="S1792" s="107">
        <v>5.4999999701976783E-2</v>
      </c>
    </row>
    <row r="1793" spans="1:19" x14ac:dyDescent="0.25">
      <c r="A1793" t="s">
        <v>331</v>
      </c>
      <c r="B1793" t="s">
        <v>347</v>
      </c>
      <c r="C1793" t="s">
        <v>347</v>
      </c>
      <c r="D1793" t="s">
        <v>347</v>
      </c>
      <c r="E1793" t="s">
        <v>311</v>
      </c>
      <c r="F1793" t="s">
        <v>312</v>
      </c>
      <c r="G1793" s="105">
        <v>6</v>
      </c>
      <c r="H1793" t="s">
        <v>359</v>
      </c>
      <c r="I1793" t="s">
        <v>386</v>
      </c>
      <c r="J1793" t="s">
        <v>388</v>
      </c>
      <c r="K1793" s="105">
        <v>10</v>
      </c>
      <c r="L1793" s="106">
        <v>6.6499998793005943E-3</v>
      </c>
      <c r="M1793" s="106">
        <v>6.6700000315904617E-3</v>
      </c>
      <c r="N1793" s="105">
        <v>236</v>
      </c>
      <c r="O1793" s="106">
        <v>3.3399999141693122E-2</v>
      </c>
      <c r="P1793" s="106">
        <v>3.4490000456571579E-2</v>
      </c>
      <c r="Q1793" s="105">
        <v>6321</v>
      </c>
      <c r="R1793" s="106">
        <v>2.77900006622076E-2</v>
      </c>
      <c r="S1793" s="107">
        <v>2.8540000319480899E-2</v>
      </c>
    </row>
    <row r="1794" spans="1:19" x14ac:dyDescent="0.25">
      <c r="A1794" t="s">
        <v>331</v>
      </c>
      <c r="B1794" t="s">
        <v>347</v>
      </c>
      <c r="C1794" t="s">
        <v>347</v>
      </c>
      <c r="D1794" t="s">
        <v>347</v>
      </c>
      <c r="E1794" t="s">
        <v>311</v>
      </c>
      <c r="F1794" t="s">
        <v>312</v>
      </c>
      <c r="G1794" s="105">
        <v>6</v>
      </c>
      <c r="H1794" t="s">
        <v>359</v>
      </c>
      <c r="I1794" t="s">
        <v>386</v>
      </c>
      <c r="J1794" t="s">
        <v>85</v>
      </c>
      <c r="K1794" s="105">
        <v>7</v>
      </c>
      <c r="L1794" s="106">
        <v>4.6500000171363354E-3</v>
      </c>
      <c r="M1794" s="106">
        <v>4.6700001694262028E-3</v>
      </c>
      <c r="N1794" s="105">
        <v>127</v>
      </c>
      <c r="O1794" s="106">
        <v>1.7969999462366101E-2</v>
      </c>
      <c r="P1794" s="106">
        <v>1.855999976396561E-2</v>
      </c>
      <c r="Q1794" s="105">
        <v>4872</v>
      </c>
      <c r="R1794" s="106">
        <v>2.1420000120997429E-2</v>
      </c>
      <c r="S1794" s="107">
        <v>2.199999988079071E-2</v>
      </c>
    </row>
    <row r="1795" spans="1:19" x14ac:dyDescent="0.25">
      <c r="A1795" t="s">
        <v>331</v>
      </c>
      <c r="B1795" t="s">
        <v>347</v>
      </c>
      <c r="C1795" t="s">
        <v>347</v>
      </c>
      <c r="D1795" t="s">
        <v>347</v>
      </c>
      <c r="E1795" t="s">
        <v>311</v>
      </c>
      <c r="F1795" t="s">
        <v>312</v>
      </c>
      <c r="G1795" s="105">
        <v>6</v>
      </c>
      <c r="H1795" t="s">
        <v>359</v>
      </c>
      <c r="I1795" t="s">
        <v>386</v>
      </c>
      <c r="J1795" t="s">
        <v>389</v>
      </c>
      <c r="K1795" s="105">
        <v>2</v>
      </c>
      <c r="L1795" s="106">
        <v>1.329999999143183E-3</v>
      </c>
      <c r="M1795" s="106">
        <v>1.329999999143183E-3</v>
      </c>
      <c r="N1795" s="105">
        <v>59</v>
      </c>
      <c r="O1795" s="106">
        <v>8.3499997854232788E-3</v>
      </c>
      <c r="P1795" s="106">
        <v>8.6200004443526268E-3</v>
      </c>
      <c r="Q1795" s="105">
        <v>4049</v>
      </c>
      <c r="R1795" s="106">
        <v>1.779999956488609E-2</v>
      </c>
      <c r="S1795" s="107">
        <v>1.8279999494552609E-2</v>
      </c>
    </row>
    <row r="1796" spans="1:19" x14ac:dyDescent="0.25">
      <c r="A1796" t="s">
        <v>331</v>
      </c>
      <c r="B1796" t="s">
        <v>347</v>
      </c>
      <c r="C1796" t="s">
        <v>347</v>
      </c>
      <c r="D1796" t="s">
        <v>347</v>
      </c>
      <c r="E1796" t="s">
        <v>311</v>
      </c>
      <c r="F1796" t="s">
        <v>312</v>
      </c>
      <c r="G1796" s="105">
        <v>6</v>
      </c>
      <c r="H1796" t="s">
        <v>359</v>
      </c>
      <c r="I1796" t="s">
        <v>386</v>
      </c>
      <c r="J1796" t="s">
        <v>86</v>
      </c>
      <c r="K1796" s="105">
        <v>4</v>
      </c>
      <c r="L1796" s="106">
        <v>2.659999998286366E-3</v>
      </c>
      <c r="N1796" s="105">
        <v>224</v>
      </c>
      <c r="O1796" s="106">
        <v>3.1700000166893012E-2</v>
      </c>
      <c r="Q1796" s="105">
        <v>5972</v>
      </c>
      <c r="R1796" s="106">
        <v>2.6259999722242359E-2</v>
      </c>
      <c r="S1796" s="107"/>
    </row>
    <row r="1797" spans="1:19" x14ac:dyDescent="0.25">
      <c r="A1797" t="s">
        <v>331</v>
      </c>
      <c r="B1797" t="s">
        <v>347</v>
      </c>
      <c r="C1797" t="s">
        <v>347</v>
      </c>
      <c r="D1797" t="s">
        <v>347</v>
      </c>
      <c r="E1797" t="s">
        <v>311</v>
      </c>
      <c r="F1797" t="s">
        <v>312</v>
      </c>
      <c r="G1797" s="105">
        <v>6</v>
      </c>
      <c r="H1797" t="s">
        <v>359</v>
      </c>
      <c r="I1797" t="s">
        <v>386</v>
      </c>
      <c r="J1797" t="s">
        <v>84</v>
      </c>
      <c r="K1797" s="105">
        <v>1469</v>
      </c>
      <c r="L1797" s="106">
        <v>0.97672998905181885</v>
      </c>
      <c r="M1797" s="106">
        <v>0.97933000326156616</v>
      </c>
      <c r="N1797" s="105">
        <v>6035</v>
      </c>
      <c r="O1797" s="106">
        <v>0.85408997535705566</v>
      </c>
      <c r="P1797" s="106">
        <v>0.88204997777938843</v>
      </c>
      <c r="Q1797" s="105">
        <v>194064</v>
      </c>
      <c r="R1797" s="106">
        <v>0.85317999124526978</v>
      </c>
      <c r="S1797" s="107">
        <v>0.87619000673294067</v>
      </c>
    </row>
    <row r="1798" spans="1:19" x14ac:dyDescent="0.25">
      <c r="A1798" t="s">
        <v>331</v>
      </c>
      <c r="B1798" t="s">
        <v>347</v>
      </c>
      <c r="C1798" t="s">
        <v>347</v>
      </c>
      <c r="D1798" t="s">
        <v>347</v>
      </c>
      <c r="E1798" t="s">
        <v>311</v>
      </c>
      <c r="F1798" t="s">
        <v>312</v>
      </c>
      <c r="G1798" s="105">
        <v>6</v>
      </c>
      <c r="H1798" t="s">
        <v>359</v>
      </c>
      <c r="I1798" t="s">
        <v>419</v>
      </c>
      <c r="J1798" t="s">
        <v>390</v>
      </c>
      <c r="K1798" s="105">
        <v>84</v>
      </c>
      <c r="L1798" s="106">
        <v>5.5849999189376831E-2</v>
      </c>
      <c r="N1798" s="105">
        <v>1566</v>
      </c>
      <c r="O1798" s="106">
        <v>0.22161999344825739</v>
      </c>
      <c r="Q1798" s="105">
        <v>51290</v>
      </c>
      <c r="R1798" s="106">
        <v>0.22549000382423401</v>
      </c>
      <c r="S1798" s="107"/>
    </row>
    <row r="1799" spans="1:19" x14ac:dyDescent="0.25">
      <c r="A1799" t="s">
        <v>331</v>
      </c>
      <c r="B1799" t="s">
        <v>347</v>
      </c>
      <c r="C1799" t="s">
        <v>347</v>
      </c>
      <c r="D1799" t="s">
        <v>347</v>
      </c>
      <c r="E1799" t="s">
        <v>311</v>
      </c>
      <c r="F1799" t="s">
        <v>312</v>
      </c>
      <c r="G1799" s="105">
        <v>6</v>
      </c>
      <c r="H1799" t="s">
        <v>359</v>
      </c>
      <c r="I1799" t="s">
        <v>419</v>
      </c>
      <c r="J1799" t="s">
        <v>391</v>
      </c>
      <c r="K1799" s="105">
        <v>282</v>
      </c>
      <c r="L1799" s="106">
        <v>0.1875</v>
      </c>
      <c r="M1799" s="106">
        <v>0.1985899955034256</v>
      </c>
      <c r="N1799" s="105">
        <v>873</v>
      </c>
      <c r="O1799" s="106">
        <v>0.1235499978065491</v>
      </c>
      <c r="P1799" s="106">
        <v>0.15873000025749209</v>
      </c>
      <c r="Q1799" s="105">
        <v>26007</v>
      </c>
      <c r="R1799" s="106">
        <v>0.11433999985456469</v>
      </c>
      <c r="S1799" s="107">
        <v>0.1476300060749054</v>
      </c>
    </row>
    <row r="1800" spans="1:19" x14ac:dyDescent="0.25">
      <c r="A1800" t="s">
        <v>331</v>
      </c>
      <c r="B1800" t="s">
        <v>347</v>
      </c>
      <c r="C1800" t="s">
        <v>347</v>
      </c>
      <c r="D1800" t="s">
        <v>347</v>
      </c>
      <c r="E1800" t="s">
        <v>311</v>
      </c>
      <c r="F1800" t="s">
        <v>312</v>
      </c>
      <c r="G1800" s="105">
        <v>6</v>
      </c>
      <c r="H1800" t="s">
        <v>359</v>
      </c>
      <c r="I1800" t="s">
        <v>419</v>
      </c>
      <c r="J1800" t="s">
        <v>392</v>
      </c>
      <c r="K1800" s="105">
        <v>624</v>
      </c>
      <c r="L1800" s="106">
        <v>0.41488999128341669</v>
      </c>
      <c r="M1800" s="106">
        <v>0.43944001197814941</v>
      </c>
      <c r="N1800" s="105">
        <v>2263</v>
      </c>
      <c r="O1800" s="106">
        <v>0.32027000188827509</v>
      </c>
      <c r="P1800" s="106">
        <v>0.41144999861717219</v>
      </c>
      <c r="Q1800" s="105">
        <v>69347</v>
      </c>
      <c r="R1800" s="106">
        <v>0.30487999320030212</v>
      </c>
      <c r="S1800" s="107">
        <v>0.39364001154899603</v>
      </c>
    </row>
    <row r="1801" spans="1:19" x14ac:dyDescent="0.25">
      <c r="A1801" t="s">
        <v>331</v>
      </c>
      <c r="B1801" t="s">
        <v>347</v>
      </c>
      <c r="C1801" t="s">
        <v>347</v>
      </c>
      <c r="D1801" t="s">
        <v>347</v>
      </c>
      <c r="E1801" t="s">
        <v>311</v>
      </c>
      <c r="F1801" t="s">
        <v>312</v>
      </c>
      <c r="G1801" s="105">
        <v>6</v>
      </c>
      <c r="H1801" t="s">
        <v>359</v>
      </c>
      <c r="I1801" t="s">
        <v>419</v>
      </c>
      <c r="J1801" t="s">
        <v>393</v>
      </c>
      <c r="K1801" s="105">
        <v>426</v>
      </c>
      <c r="L1801" s="106">
        <v>0.28323999047279358</v>
      </c>
      <c r="M1801" s="106">
        <v>0.30000001192092901</v>
      </c>
      <c r="N1801" s="105">
        <v>1849</v>
      </c>
      <c r="O1801" s="106">
        <v>0.261680006980896</v>
      </c>
      <c r="P1801" s="106">
        <v>0.33618000149726868</v>
      </c>
      <c r="Q1801" s="105">
        <v>66079</v>
      </c>
      <c r="R1801" s="106">
        <v>0.29050999879837042</v>
      </c>
      <c r="S1801" s="107">
        <v>0.37509000301361078</v>
      </c>
    </row>
    <row r="1802" spans="1:19" x14ac:dyDescent="0.25">
      <c r="A1802" t="s">
        <v>331</v>
      </c>
      <c r="B1802" t="s">
        <v>347</v>
      </c>
      <c r="C1802" t="s">
        <v>347</v>
      </c>
      <c r="D1802" t="s">
        <v>347</v>
      </c>
      <c r="E1802" t="s">
        <v>311</v>
      </c>
      <c r="F1802" t="s">
        <v>312</v>
      </c>
      <c r="G1802" s="105">
        <v>6</v>
      </c>
      <c r="H1802" t="s">
        <v>359</v>
      </c>
      <c r="I1802" t="s">
        <v>419</v>
      </c>
      <c r="J1802" t="s">
        <v>394</v>
      </c>
      <c r="K1802" s="105">
        <v>88</v>
      </c>
      <c r="L1802" s="106">
        <v>5.8510001748800278E-2</v>
      </c>
      <c r="M1802" s="106">
        <v>6.1969999223947532E-2</v>
      </c>
      <c r="N1802" s="105">
        <v>515</v>
      </c>
      <c r="O1802" s="106">
        <v>7.2879999876022339E-2</v>
      </c>
      <c r="P1802" s="106">
        <v>9.3639999628067017E-2</v>
      </c>
      <c r="Q1802" s="105">
        <v>14736</v>
      </c>
      <c r="R1802" s="106">
        <v>6.4790003001689911E-2</v>
      </c>
      <c r="S1802" s="107">
        <v>8.3650000393390656E-2</v>
      </c>
    </row>
    <row r="1803" spans="1:19" x14ac:dyDescent="0.25">
      <c r="A1803" t="s">
        <v>331</v>
      </c>
      <c r="B1803" t="s">
        <v>347</v>
      </c>
      <c r="C1803" t="s">
        <v>347</v>
      </c>
      <c r="D1803" t="s">
        <v>347</v>
      </c>
      <c r="E1803" t="s">
        <v>311</v>
      </c>
      <c r="F1803" t="s">
        <v>312</v>
      </c>
      <c r="G1803" s="105">
        <v>6</v>
      </c>
      <c r="H1803" t="s">
        <v>359</v>
      </c>
      <c r="I1803" t="s">
        <v>439</v>
      </c>
      <c r="J1803" t="s">
        <v>440</v>
      </c>
      <c r="K1803" s="105">
        <v>84</v>
      </c>
      <c r="L1803" s="106">
        <v>5.5849999189376831E-2</v>
      </c>
      <c r="N1803" s="105">
        <v>1566</v>
      </c>
      <c r="O1803" s="106">
        <v>0.22161999344825739</v>
      </c>
      <c r="Q1803" s="105">
        <v>51290</v>
      </c>
      <c r="R1803" s="106">
        <v>0.22549000382423401</v>
      </c>
      <c r="S1803" s="107"/>
    </row>
    <row r="1804" spans="1:19" x14ac:dyDescent="0.25">
      <c r="A1804" t="s">
        <v>331</v>
      </c>
      <c r="B1804" t="s">
        <v>347</v>
      </c>
      <c r="C1804" t="s">
        <v>347</v>
      </c>
      <c r="D1804" t="s">
        <v>347</v>
      </c>
      <c r="E1804" t="s">
        <v>311</v>
      </c>
      <c r="F1804" t="s">
        <v>312</v>
      </c>
      <c r="G1804">
        <v>6</v>
      </c>
      <c r="H1804" t="s">
        <v>359</v>
      </c>
      <c r="I1804" t="s">
        <v>439</v>
      </c>
      <c r="J1804" t="s">
        <v>442</v>
      </c>
      <c r="K1804">
        <v>1420</v>
      </c>
      <c r="L1804" s="106">
        <v>0.94414997100830078</v>
      </c>
      <c r="M1804" s="106">
        <v>1</v>
      </c>
      <c r="N1804">
        <v>5500</v>
      </c>
      <c r="O1804" s="106">
        <v>0.77837997674942017</v>
      </c>
      <c r="P1804" s="106">
        <v>1</v>
      </c>
      <c r="Q1804">
        <v>176169</v>
      </c>
      <c r="R1804" s="106">
        <v>0.77451002597808838</v>
      </c>
      <c r="S1804" s="106">
        <v>1</v>
      </c>
    </row>
    <row r="1805" spans="1:19" x14ac:dyDescent="0.25">
      <c r="A1805" t="s">
        <v>331</v>
      </c>
      <c r="B1805" t="s">
        <v>347</v>
      </c>
      <c r="C1805" t="s">
        <v>347</v>
      </c>
      <c r="D1805" t="s">
        <v>347</v>
      </c>
      <c r="E1805" t="s">
        <v>311</v>
      </c>
      <c r="F1805" t="s">
        <v>312</v>
      </c>
      <c r="G1805" s="105">
        <v>6</v>
      </c>
      <c r="H1805" t="s">
        <v>359</v>
      </c>
      <c r="I1805" t="s">
        <v>395</v>
      </c>
      <c r="J1805" t="s">
        <v>396</v>
      </c>
      <c r="K1805" s="105">
        <v>1497</v>
      </c>
      <c r="L1805" s="106">
        <v>0.99535000324249268</v>
      </c>
      <c r="N1805" s="105">
        <v>7027</v>
      </c>
      <c r="O1805" s="106">
        <v>0.99448001384735107</v>
      </c>
      <c r="Q1805" s="105">
        <v>225832</v>
      </c>
      <c r="R1805" s="106">
        <v>0.99285000562667847</v>
      </c>
      <c r="S1805" s="107"/>
    </row>
    <row r="1806" spans="1:19" x14ac:dyDescent="0.25">
      <c r="A1806" t="s">
        <v>331</v>
      </c>
      <c r="B1806" t="s">
        <v>347</v>
      </c>
      <c r="C1806" t="s">
        <v>347</v>
      </c>
      <c r="D1806" t="s">
        <v>347</v>
      </c>
      <c r="E1806" t="s">
        <v>311</v>
      </c>
      <c r="F1806" t="s">
        <v>312</v>
      </c>
      <c r="G1806">
        <v>6</v>
      </c>
      <c r="H1806" t="s">
        <v>359</v>
      </c>
      <c r="I1806" t="s">
        <v>395</v>
      </c>
      <c r="J1806" t="s">
        <v>397</v>
      </c>
      <c r="K1806">
        <v>7</v>
      </c>
      <c r="L1806" s="106">
        <v>4.6500000171363354E-3</v>
      </c>
      <c r="N1806">
        <v>39</v>
      </c>
      <c r="O1806" s="106">
        <v>5.520000122487545E-3</v>
      </c>
      <c r="Q1806">
        <v>1627</v>
      </c>
      <c r="R1806" s="106">
        <v>7.1499999612569809E-3</v>
      </c>
    </row>
    <row r="1807" spans="1:19" x14ac:dyDescent="0.25">
      <c r="A1807" t="s">
        <v>331</v>
      </c>
      <c r="B1807" t="s">
        <v>347</v>
      </c>
      <c r="C1807" t="s">
        <v>347</v>
      </c>
      <c r="D1807" t="s">
        <v>347</v>
      </c>
      <c r="E1807" t="s">
        <v>311</v>
      </c>
      <c r="F1807" t="s">
        <v>312</v>
      </c>
      <c r="G1807" s="105">
        <v>6</v>
      </c>
      <c r="H1807" t="s">
        <v>359</v>
      </c>
      <c r="I1807" t="s">
        <v>398</v>
      </c>
      <c r="J1807" t="s">
        <v>399</v>
      </c>
      <c r="K1807" s="105">
        <v>294</v>
      </c>
      <c r="L1807" s="106">
        <v>0.19548000395298001</v>
      </c>
      <c r="N1807" s="105">
        <v>2035</v>
      </c>
      <c r="O1807" s="106">
        <v>0.28799998760223389</v>
      </c>
      <c r="Q1807" s="105">
        <v>32785</v>
      </c>
      <c r="R1807" s="106">
        <v>0.14414000511169431</v>
      </c>
      <c r="S1807" s="107"/>
    </row>
    <row r="1808" spans="1:19" x14ac:dyDescent="0.25">
      <c r="A1808" t="s">
        <v>331</v>
      </c>
      <c r="B1808" t="s">
        <v>347</v>
      </c>
      <c r="C1808" t="s">
        <v>347</v>
      </c>
      <c r="D1808" t="s">
        <v>347</v>
      </c>
      <c r="E1808" t="s">
        <v>311</v>
      </c>
      <c r="F1808" t="s">
        <v>312</v>
      </c>
      <c r="G1808" s="105">
        <v>6</v>
      </c>
      <c r="H1808" t="s">
        <v>359</v>
      </c>
      <c r="I1808" t="s">
        <v>398</v>
      </c>
      <c r="J1808" t="s">
        <v>41</v>
      </c>
      <c r="K1808" s="105">
        <v>225</v>
      </c>
      <c r="L1808" s="106">
        <v>0.1495999991893768</v>
      </c>
      <c r="N1808" s="105">
        <v>1318</v>
      </c>
      <c r="O1808" s="106">
        <v>0.18652999401092529</v>
      </c>
      <c r="Q1808" s="105">
        <v>40324</v>
      </c>
      <c r="R1808" s="106">
        <v>0.177279993891716</v>
      </c>
      <c r="S1808" s="107"/>
    </row>
    <row r="1809" spans="1:19" x14ac:dyDescent="0.25">
      <c r="A1809" t="s">
        <v>331</v>
      </c>
      <c r="B1809" t="s">
        <v>347</v>
      </c>
      <c r="C1809" t="s">
        <v>347</v>
      </c>
      <c r="D1809" t="s">
        <v>347</v>
      </c>
      <c r="E1809" t="s">
        <v>311</v>
      </c>
      <c r="F1809" t="s">
        <v>312</v>
      </c>
      <c r="G1809" s="105">
        <v>6</v>
      </c>
      <c r="H1809" t="s">
        <v>359</v>
      </c>
      <c r="I1809" t="s">
        <v>398</v>
      </c>
      <c r="J1809" t="s">
        <v>40</v>
      </c>
      <c r="K1809" s="105">
        <v>233</v>
      </c>
      <c r="L1809" s="106">
        <v>0.1549199968576431</v>
      </c>
      <c r="N1809" s="105">
        <v>1105</v>
      </c>
      <c r="O1809" s="106">
        <v>0.1563799977302551</v>
      </c>
      <c r="Q1809" s="105">
        <v>47952</v>
      </c>
      <c r="R1809" s="106">
        <v>0.21082000434398651</v>
      </c>
      <c r="S1809" s="107"/>
    </row>
    <row r="1810" spans="1:19" x14ac:dyDescent="0.25">
      <c r="A1810" t="s">
        <v>331</v>
      </c>
      <c r="B1810" t="s">
        <v>347</v>
      </c>
      <c r="C1810" t="s">
        <v>347</v>
      </c>
      <c r="D1810" t="s">
        <v>347</v>
      </c>
      <c r="E1810" t="s">
        <v>311</v>
      </c>
      <c r="F1810" t="s">
        <v>312</v>
      </c>
      <c r="G1810" s="105">
        <v>6</v>
      </c>
      <c r="H1810" t="s">
        <v>359</v>
      </c>
      <c r="I1810" t="s">
        <v>398</v>
      </c>
      <c r="J1810" t="s">
        <v>39</v>
      </c>
      <c r="K1810" s="105">
        <v>356</v>
      </c>
      <c r="L1810" s="106">
        <v>0.23669999837875369</v>
      </c>
      <c r="N1810" s="105">
        <v>1321</v>
      </c>
      <c r="O1810" s="106">
        <v>0.18694999814033511</v>
      </c>
      <c r="Q1810" s="105">
        <v>51770</v>
      </c>
      <c r="R1810" s="106">
        <v>0.22759999334812159</v>
      </c>
      <c r="S1810" s="107"/>
    </row>
    <row r="1811" spans="1:19" x14ac:dyDescent="0.25">
      <c r="A1811" t="s">
        <v>331</v>
      </c>
      <c r="B1811" t="s">
        <v>347</v>
      </c>
      <c r="C1811" t="s">
        <v>347</v>
      </c>
      <c r="D1811" t="s">
        <v>347</v>
      </c>
      <c r="E1811" t="s">
        <v>311</v>
      </c>
      <c r="F1811" t="s">
        <v>312</v>
      </c>
      <c r="G1811" s="105">
        <v>6</v>
      </c>
      <c r="H1811" t="s">
        <v>359</v>
      </c>
      <c r="I1811" t="s">
        <v>398</v>
      </c>
      <c r="J1811" t="s">
        <v>400</v>
      </c>
      <c r="K1811" s="105">
        <v>396</v>
      </c>
      <c r="L1811" s="106">
        <v>0.26330000162124628</v>
      </c>
      <c r="N1811" s="105">
        <v>1287</v>
      </c>
      <c r="O1811" s="106">
        <v>0.18213999271392819</v>
      </c>
      <c r="Q1811" s="105">
        <v>54628</v>
      </c>
      <c r="R1811" s="106">
        <v>0.24017000198364261</v>
      </c>
      <c r="S1811" s="107"/>
    </row>
    <row r="1812" spans="1:19" x14ac:dyDescent="0.25">
      <c r="A1812" t="s">
        <v>331</v>
      </c>
      <c r="B1812" t="s">
        <v>347</v>
      </c>
      <c r="C1812" t="s">
        <v>347</v>
      </c>
      <c r="D1812" t="s">
        <v>347</v>
      </c>
      <c r="E1812" t="s">
        <v>311</v>
      </c>
      <c r="F1812" t="s">
        <v>312</v>
      </c>
      <c r="G1812" s="105">
        <v>6</v>
      </c>
      <c r="H1812" t="s">
        <v>359</v>
      </c>
      <c r="I1812" t="s">
        <v>422</v>
      </c>
      <c r="J1812" t="s">
        <v>429</v>
      </c>
      <c r="K1812" s="105">
        <v>82</v>
      </c>
      <c r="L1812" s="106">
        <v>5.4519999772310257E-2</v>
      </c>
      <c r="N1812" s="105">
        <v>2261</v>
      </c>
      <c r="O1812" s="106">
        <v>0.31997999548912048</v>
      </c>
      <c r="Q1812" s="105">
        <v>80101</v>
      </c>
      <c r="R1812" s="106">
        <v>0.3521600067615509</v>
      </c>
      <c r="S1812" s="107"/>
    </row>
    <row r="1813" spans="1:19" x14ac:dyDescent="0.25">
      <c r="A1813" t="s">
        <v>331</v>
      </c>
      <c r="B1813" t="s">
        <v>347</v>
      </c>
      <c r="C1813" t="s">
        <v>347</v>
      </c>
      <c r="D1813" t="s">
        <v>347</v>
      </c>
      <c r="E1813" t="s">
        <v>311</v>
      </c>
      <c r="F1813" t="s">
        <v>312</v>
      </c>
      <c r="G1813" s="105">
        <v>6</v>
      </c>
      <c r="H1813" t="s">
        <v>359</v>
      </c>
      <c r="I1813" t="s">
        <v>422</v>
      </c>
      <c r="J1813" t="s">
        <v>423</v>
      </c>
      <c r="K1813" s="105">
        <v>1299</v>
      </c>
      <c r="L1813" s="106">
        <v>0.86369997262954712</v>
      </c>
      <c r="M1813" s="106">
        <v>0.91350001096725464</v>
      </c>
      <c r="N1813" s="105">
        <v>3910</v>
      </c>
      <c r="O1813" s="106">
        <v>0.55334997177124023</v>
      </c>
      <c r="P1813" s="106">
        <v>0.81374001502990723</v>
      </c>
      <c r="Q1813" s="105">
        <v>119646</v>
      </c>
      <c r="R1813" s="106">
        <v>0.52600997686386108</v>
      </c>
      <c r="S1813" s="107">
        <v>0.81194001436233521</v>
      </c>
    </row>
    <row r="1814" spans="1:19" x14ac:dyDescent="0.25">
      <c r="A1814" t="s">
        <v>331</v>
      </c>
      <c r="B1814" t="s">
        <v>347</v>
      </c>
      <c r="C1814" t="s">
        <v>347</v>
      </c>
      <c r="D1814" t="s">
        <v>347</v>
      </c>
      <c r="E1814" t="s">
        <v>311</v>
      </c>
      <c r="F1814" t="s">
        <v>312</v>
      </c>
      <c r="G1814" s="105">
        <v>6</v>
      </c>
      <c r="H1814" t="s">
        <v>359</v>
      </c>
      <c r="I1814" t="s">
        <v>422</v>
      </c>
      <c r="J1814" t="s">
        <v>424</v>
      </c>
      <c r="K1814" s="105">
        <v>75</v>
      </c>
      <c r="L1814" s="106">
        <v>4.9869999289512627E-2</v>
      </c>
      <c r="M1814" s="106">
        <v>5.2740000188350677E-2</v>
      </c>
      <c r="N1814" s="105">
        <v>587</v>
      </c>
      <c r="O1814" s="106">
        <v>8.3070002496242523E-2</v>
      </c>
      <c r="P1814" s="106">
        <v>0.1221600025892258</v>
      </c>
      <c r="Q1814" s="105">
        <v>17180</v>
      </c>
      <c r="R1814" s="106">
        <v>7.5530000030994415E-2</v>
      </c>
      <c r="S1814" s="107">
        <v>0.11659000068902969</v>
      </c>
    </row>
    <row r="1815" spans="1:19" x14ac:dyDescent="0.25">
      <c r="A1815" t="s">
        <v>331</v>
      </c>
      <c r="B1815" t="s">
        <v>347</v>
      </c>
      <c r="C1815" t="s">
        <v>347</v>
      </c>
      <c r="D1815" t="s">
        <v>347</v>
      </c>
      <c r="E1815" t="s">
        <v>311</v>
      </c>
      <c r="F1815" t="s">
        <v>312</v>
      </c>
      <c r="G1815" s="105">
        <v>6</v>
      </c>
      <c r="H1815" t="s">
        <v>359</v>
      </c>
      <c r="I1815" t="s">
        <v>422</v>
      </c>
      <c r="J1815" t="s">
        <v>425</v>
      </c>
      <c r="K1815" s="105">
        <v>26</v>
      </c>
      <c r="L1815" s="106">
        <v>1.728999987244606E-2</v>
      </c>
      <c r="M1815" s="106">
        <v>1.8279999494552609E-2</v>
      </c>
      <c r="N1815" s="105">
        <v>188</v>
      </c>
      <c r="O1815" s="106">
        <v>2.6610000059008598E-2</v>
      </c>
      <c r="P1815" s="106">
        <v>3.9129998534917831E-2</v>
      </c>
      <c r="Q1815" s="105">
        <v>6082</v>
      </c>
      <c r="R1815" s="106">
        <v>2.6739999651908871E-2</v>
      </c>
      <c r="S1815" s="107">
        <v>4.1269998997449868E-2</v>
      </c>
    </row>
    <row r="1816" spans="1:19" x14ac:dyDescent="0.25">
      <c r="A1816" t="s">
        <v>331</v>
      </c>
      <c r="B1816" t="s">
        <v>347</v>
      </c>
      <c r="C1816" t="s">
        <v>347</v>
      </c>
      <c r="D1816" t="s">
        <v>347</v>
      </c>
      <c r="E1816" t="s">
        <v>311</v>
      </c>
      <c r="F1816" t="s">
        <v>312</v>
      </c>
      <c r="G1816">
        <v>6</v>
      </c>
      <c r="H1816" t="s">
        <v>359</v>
      </c>
      <c r="I1816" t="s">
        <v>422</v>
      </c>
      <c r="J1816" t="s">
        <v>426</v>
      </c>
      <c r="K1816">
        <v>20</v>
      </c>
      <c r="L1816" s="106">
        <v>1.329999975860119E-2</v>
      </c>
      <c r="M1816" s="106">
        <v>1.40599999576807E-2</v>
      </c>
      <c r="N1816">
        <v>103</v>
      </c>
      <c r="O1816" s="106">
        <v>1.458000019192696E-2</v>
      </c>
      <c r="P1816" s="106">
        <v>2.1439999341964722E-2</v>
      </c>
      <c r="Q1816">
        <v>3672</v>
      </c>
      <c r="R1816" s="106">
        <v>1.6140000894665722E-2</v>
      </c>
      <c r="S1816" s="106">
        <v>2.491999976336956E-2</v>
      </c>
    </row>
    <row r="1817" spans="1:19" x14ac:dyDescent="0.25">
      <c r="A1817" t="s">
        <v>331</v>
      </c>
      <c r="B1817" t="s">
        <v>347</v>
      </c>
      <c r="C1817" t="s">
        <v>347</v>
      </c>
      <c r="D1817" t="s">
        <v>347</v>
      </c>
      <c r="E1817" t="s">
        <v>311</v>
      </c>
      <c r="F1817" t="s">
        <v>312</v>
      </c>
      <c r="G1817" s="105">
        <v>6</v>
      </c>
      <c r="H1817" t="s">
        <v>359</v>
      </c>
      <c r="I1817" t="s">
        <v>422</v>
      </c>
      <c r="J1817" t="s">
        <v>427</v>
      </c>
      <c r="K1817" s="105">
        <v>2</v>
      </c>
      <c r="L1817" s="106">
        <v>1.329999999143183E-3</v>
      </c>
      <c r="M1817" s="106">
        <v>1.4100000262260439E-3</v>
      </c>
      <c r="N1817" s="105">
        <v>17</v>
      </c>
      <c r="O1817" s="106">
        <v>2.4099999573081732E-3</v>
      </c>
      <c r="P1817" s="106">
        <v>3.5399999469518661E-3</v>
      </c>
      <c r="Q1817" s="105">
        <v>766</v>
      </c>
      <c r="R1817" s="106">
        <v>3.3700000494718552E-3</v>
      </c>
      <c r="S1817" s="107">
        <v>5.2000000141561031E-3</v>
      </c>
    </row>
    <row r="1818" spans="1:19" x14ac:dyDescent="0.25">
      <c r="A1818" t="s">
        <v>331</v>
      </c>
      <c r="B1818" t="s">
        <v>347</v>
      </c>
      <c r="C1818" t="s">
        <v>347</v>
      </c>
      <c r="D1818" t="s">
        <v>347</v>
      </c>
      <c r="E1818" t="s">
        <v>311</v>
      </c>
      <c r="F1818" t="s">
        <v>312</v>
      </c>
      <c r="G1818">
        <v>6</v>
      </c>
      <c r="H1818" t="s">
        <v>359</v>
      </c>
      <c r="I1818" t="s">
        <v>422</v>
      </c>
      <c r="J1818" t="s">
        <v>428</v>
      </c>
      <c r="K1818">
        <v>0</v>
      </c>
      <c r="L1818" s="106">
        <v>0</v>
      </c>
      <c r="M1818" s="106">
        <v>0</v>
      </c>
      <c r="N1818">
        <v>0</v>
      </c>
      <c r="O1818" s="106">
        <v>0</v>
      </c>
      <c r="P1818" s="106">
        <v>0</v>
      </c>
      <c r="Q1818">
        <v>12</v>
      </c>
      <c r="R1818" s="106">
        <v>4.9999998736893758E-5</v>
      </c>
      <c r="S1818" s="106">
        <v>7.9999997979030013E-5</v>
      </c>
    </row>
    <row r="1819" spans="1:19" x14ac:dyDescent="0.25">
      <c r="A1819" t="s">
        <v>331</v>
      </c>
      <c r="B1819" t="s">
        <v>347</v>
      </c>
      <c r="C1819" t="s">
        <v>347</v>
      </c>
      <c r="D1819" t="s">
        <v>347</v>
      </c>
      <c r="E1819" t="s">
        <v>311</v>
      </c>
      <c r="F1819" t="s">
        <v>312</v>
      </c>
      <c r="G1819">
        <v>6</v>
      </c>
      <c r="H1819" t="s">
        <v>359</v>
      </c>
      <c r="I1819" t="s">
        <v>430</v>
      </c>
      <c r="J1819" t="s">
        <v>434</v>
      </c>
      <c r="K1819">
        <v>23</v>
      </c>
      <c r="L1819" s="106">
        <v>1.528999954462051E-2</v>
      </c>
      <c r="M1819" s="106">
        <v>1.5680000185966492E-2</v>
      </c>
      <c r="N1819">
        <v>138</v>
      </c>
      <c r="O1819" s="106">
        <v>1.9530000165104869E-2</v>
      </c>
      <c r="P1819" s="106">
        <v>1.9750000908970829E-2</v>
      </c>
      <c r="Q1819">
        <v>4987</v>
      </c>
      <c r="R1819" s="106">
        <v>2.1919999271631241E-2</v>
      </c>
      <c r="S1819" s="106">
        <v>2.2490000352263451E-2</v>
      </c>
    </row>
    <row r="1820" spans="1:19" x14ac:dyDescent="0.25">
      <c r="A1820" t="s">
        <v>331</v>
      </c>
      <c r="B1820" t="s">
        <v>347</v>
      </c>
      <c r="C1820" t="s">
        <v>347</v>
      </c>
      <c r="D1820" t="s">
        <v>347</v>
      </c>
      <c r="E1820" t="s">
        <v>311</v>
      </c>
      <c r="F1820" t="s">
        <v>312</v>
      </c>
      <c r="G1820" s="105">
        <v>6</v>
      </c>
      <c r="H1820" t="s">
        <v>359</v>
      </c>
      <c r="I1820" t="s">
        <v>430</v>
      </c>
      <c r="J1820" t="s">
        <v>432</v>
      </c>
      <c r="K1820" s="105">
        <v>95</v>
      </c>
      <c r="L1820" s="106">
        <v>6.31600022315979E-2</v>
      </c>
      <c r="M1820" s="106">
        <v>6.4759999513626099E-2</v>
      </c>
      <c r="N1820" s="105">
        <v>507</v>
      </c>
      <c r="O1820" s="106">
        <v>7.175000011920929E-2</v>
      </c>
      <c r="P1820" s="106">
        <v>7.2549998760223389E-2</v>
      </c>
      <c r="Q1820" s="105">
        <v>18498</v>
      </c>
      <c r="R1820" s="106">
        <v>8.1320002675056458E-2</v>
      </c>
      <c r="S1820" s="107">
        <v>8.343999832868576E-2</v>
      </c>
    </row>
    <row r="1821" spans="1:19" x14ac:dyDescent="0.25">
      <c r="A1821" t="s">
        <v>331</v>
      </c>
      <c r="B1821" t="s">
        <v>347</v>
      </c>
      <c r="C1821" t="s">
        <v>347</v>
      </c>
      <c r="D1821" t="s">
        <v>347</v>
      </c>
      <c r="E1821" t="s">
        <v>311</v>
      </c>
      <c r="F1821" t="s">
        <v>312</v>
      </c>
      <c r="G1821">
        <v>6</v>
      </c>
      <c r="H1821" t="s">
        <v>359</v>
      </c>
      <c r="I1821" t="s">
        <v>430</v>
      </c>
      <c r="J1821" t="s">
        <v>435</v>
      </c>
      <c r="K1821">
        <v>2</v>
      </c>
      <c r="L1821" s="106">
        <v>1.329999999143183E-3</v>
      </c>
      <c r="M1821" s="106">
        <v>1.3599999947473409E-3</v>
      </c>
      <c r="N1821">
        <v>6</v>
      </c>
      <c r="O1821" s="106">
        <v>8.5000001126900315E-4</v>
      </c>
      <c r="P1821" s="106">
        <v>8.5999997099861503E-4</v>
      </c>
      <c r="Q1821">
        <v>391</v>
      </c>
      <c r="R1821" s="106">
        <v>1.7199999419972301E-3</v>
      </c>
      <c r="S1821" s="106">
        <v>1.760000013746321E-3</v>
      </c>
    </row>
    <row r="1822" spans="1:19" x14ac:dyDescent="0.25">
      <c r="A1822" t="s">
        <v>331</v>
      </c>
      <c r="B1822" t="s">
        <v>347</v>
      </c>
      <c r="C1822" t="s">
        <v>347</v>
      </c>
      <c r="D1822" t="s">
        <v>347</v>
      </c>
      <c r="E1822" t="s">
        <v>311</v>
      </c>
      <c r="F1822" t="s">
        <v>312</v>
      </c>
      <c r="G1822" s="105">
        <v>6</v>
      </c>
      <c r="H1822" t="s">
        <v>359</v>
      </c>
      <c r="I1822" t="s">
        <v>430</v>
      </c>
      <c r="J1822" t="s">
        <v>436</v>
      </c>
      <c r="K1822" s="105">
        <v>19</v>
      </c>
      <c r="L1822" s="106">
        <v>1.2629999779164789E-2</v>
      </c>
      <c r="M1822" s="106">
        <v>1.295000035315752E-2</v>
      </c>
      <c r="N1822" s="105">
        <v>113</v>
      </c>
      <c r="O1822" s="106">
        <v>1.5990000218153E-2</v>
      </c>
      <c r="P1822" s="106">
        <v>1.6170000657439228E-2</v>
      </c>
      <c r="Q1822" s="105">
        <v>6784</v>
      </c>
      <c r="R1822" s="106">
        <v>2.9829999431967739E-2</v>
      </c>
      <c r="S1822" s="107">
        <v>3.060000017285347E-2</v>
      </c>
    </row>
    <row r="1823" spans="1:19" x14ac:dyDescent="0.25">
      <c r="A1823" t="s">
        <v>331</v>
      </c>
      <c r="B1823" t="s">
        <v>347</v>
      </c>
      <c r="C1823" t="s">
        <v>347</v>
      </c>
      <c r="D1823" t="s">
        <v>347</v>
      </c>
      <c r="E1823" t="s">
        <v>311</v>
      </c>
      <c r="F1823" t="s">
        <v>312</v>
      </c>
      <c r="G1823">
        <v>6</v>
      </c>
      <c r="H1823" t="s">
        <v>359</v>
      </c>
      <c r="I1823" t="s">
        <v>430</v>
      </c>
      <c r="J1823" t="s">
        <v>431</v>
      </c>
      <c r="K1823">
        <v>836</v>
      </c>
      <c r="L1823" s="106">
        <v>0.55585002899169922</v>
      </c>
      <c r="M1823" s="106">
        <v>0.5698699951171875</v>
      </c>
      <c r="N1823">
        <v>3014</v>
      </c>
      <c r="O1823" s="106">
        <v>0.4265500009059906</v>
      </c>
      <c r="P1823" s="106">
        <v>0.43130999803543091</v>
      </c>
      <c r="Q1823">
        <v>77035</v>
      </c>
      <c r="R1823" s="106">
        <v>0.33867999911308289</v>
      </c>
      <c r="S1823" s="106">
        <v>0.3474699854850769</v>
      </c>
    </row>
    <row r="1824" spans="1:19" x14ac:dyDescent="0.25">
      <c r="A1824" t="s">
        <v>331</v>
      </c>
      <c r="B1824" t="s">
        <v>347</v>
      </c>
      <c r="C1824" t="s">
        <v>347</v>
      </c>
      <c r="D1824" t="s">
        <v>347</v>
      </c>
      <c r="E1824" t="s">
        <v>311</v>
      </c>
      <c r="F1824" t="s">
        <v>312</v>
      </c>
      <c r="G1824" s="105">
        <v>6</v>
      </c>
      <c r="H1824" t="s">
        <v>359</v>
      </c>
      <c r="I1824" t="s">
        <v>430</v>
      </c>
      <c r="J1824" t="s">
        <v>502</v>
      </c>
      <c r="K1824" s="105">
        <v>492</v>
      </c>
      <c r="L1824" s="106">
        <v>0.32712998986244202</v>
      </c>
      <c r="M1824" s="106">
        <v>0.33537998795509338</v>
      </c>
      <c r="N1824" s="105">
        <v>3210</v>
      </c>
      <c r="O1824" s="106">
        <v>0.4542900025844574</v>
      </c>
      <c r="P1824" s="106">
        <v>0.45936000347137451</v>
      </c>
      <c r="Q1824" s="105">
        <v>114008</v>
      </c>
      <c r="R1824" s="106">
        <v>0.5012199878692627</v>
      </c>
      <c r="S1824" s="107">
        <v>0.51424002647399902</v>
      </c>
    </row>
    <row r="1825" spans="1:19" x14ac:dyDescent="0.25">
      <c r="A1825" t="s">
        <v>331</v>
      </c>
      <c r="B1825" t="s">
        <v>347</v>
      </c>
      <c r="C1825" t="s">
        <v>347</v>
      </c>
      <c r="D1825" t="s">
        <v>347</v>
      </c>
      <c r="E1825" t="s">
        <v>311</v>
      </c>
      <c r="F1825" t="s">
        <v>312</v>
      </c>
      <c r="G1825">
        <v>6</v>
      </c>
      <c r="H1825" t="s">
        <v>359</v>
      </c>
      <c r="I1825" t="s">
        <v>430</v>
      </c>
      <c r="J1825" t="s">
        <v>86</v>
      </c>
      <c r="K1825">
        <v>37</v>
      </c>
      <c r="L1825" s="106">
        <v>2.4599999189376831E-2</v>
      </c>
      <c r="N1825">
        <v>78</v>
      </c>
      <c r="O1825" s="106">
        <v>1.104000024497509E-2</v>
      </c>
      <c r="Q1825">
        <v>5756</v>
      </c>
      <c r="R1825" s="106">
        <v>2.5310000404715541E-2</v>
      </c>
    </row>
    <row r="1826" spans="1:19" x14ac:dyDescent="0.25">
      <c r="A1826" t="s">
        <v>331</v>
      </c>
      <c r="B1826" t="s">
        <v>347</v>
      </c>
      <c r="C1826" t="s">
        <v>347</v>
      </c>
      <c r="D1826" t="s">
        <v>347</v>
      </c>
      <c r="E1826" t="s">
        <v>311</v>
      </c>
      <c r="F1826" t="s">
        <v>312</v>
      </c>
      <c r="G1826" s="105">
        <v>6</v>
      </c>
      <c r="H1826" t="s">
        <v>359</v>
      </c>
      <c r="I1826" t="s">
        <v>401</v>
      </c>
      <c r="J1826" t="s">
        <v>405</v>
      </c>
      <c r="K1826" s="105">
        <v>1120</v>
      </c>
      <c r="L1826" s="106">
        <v>0.74467998743057251</v>
      </c>
      <c r="M1826" s="106">
        <v>0.76293998956680298</v>
      </c>
      <c r="N1826" s="105">
        <v>5216</v>
      </c>
      <c r="O1826" s="106">
        <v>0.73817998170852661</v>
      </c>
      <c r="P1826" s="106">
        <v>0.75473999977111816</v>
      </c>
      <c r="Q1826" s="105">
        <v>171311</v>
      </c>
      <c r="R1826" s="106">
        <v>0.75314998626708984</v>
      </c>
      <c r="S1826" s="107">
        <v>0.77806001901626587</v>
      </c>
    </row>
    <row r="1827" spans="1:19" x14ac:dyDescent="0.25">
      <c r="A1827" t="s">
        <v>331</v>
      </c>
      <c r="B1827" t="s">
        <v>347</v>
      </c>
      <c r="C1827" t="s">
        <v>347</v>
      </c>
      <c r="D1827" t="s">
        <v>347</v>
      </c>
      <c r="E1827" t="s">
        <v>311</v>
      </c>
      <c r="F1827" t="s">
        <v>312</v>
      </c>
      <c r="G1827" s="105">
        <v>6</v>
      </c>
      <c r="H1827" t="s">
        <v>359</v>
      </c>
      <c r="I1827" t="s">
        <v>401</v>
      </c>
      <c r="J1827" t="s">
        <v>412</v>
      </c>
      <c r="K1827" s="105">
        <v>151</v>
      </c>
      <c r="L1827" s="106">
        <v>0.1004000008106232</v>
      </c>
      <c r="M1827" s="106">
        <v>0.1028600037097931</v>
      </c>
      <c r="N1827" s="105">
        <v>765</v>
      </c>
      <c r="O1827" s="106">
        <v>0.1082599982619286</v>
      </c>
      <c r="P1827" s="106">
        <v>0.1106899976730347</v>
      </c>
      <c r="Q1827" s="105">
        <v>22313</v>
      </c>
      <c r="R1827" s="106">
        <v>9.8099999129772186E-2</v>
      </c>
      <c r="S1827" s="107">
        <v>0.10134000331163411</v>
      </c>
    </row>
    <row r="1828" spans="1:19" x14ac:dyDescent="0.25">
      <c r="A1828" t="s">
        <v>331</v>
      </c>
      <c r="B1828" t="s">
        <v>347</v>
      </c>
      <c r="C1828" t="s">
        <v>347</v>
      </c>
      <c r="D1828" t="s">
        <v>347</v>
      </c>
      <c r="E1828" t="s">
        <v>311</v>
      </c>
      <c r="F1828" t="s">
        <v>312</v>
      </c>
      <c r="G1828" s="105">
        <v>6</v>
      </c>
      <c r="H1828" t="s">
        <v>359</v>
      </c>
      <c r="I1828" t="s">
        <v>401</v>
      </c>
      <c r="J1828" t="s">
        <v>413</v>
      </c>
      <c r="K1828" s="105">
        <v>112</v>
      </c>
      <c r="L1828" s="106">
        <v>7.4469998478889465E-2</v>
      </c>
      <c r="M1828" s="106">
        <v>7.628999650478363E-2</v>
      </c>
      <c r="N1828" s="105">
        <v>520</v>
      </c>
      <c r="O1828" s="106">
        <v>7.3590002954006195E-2</v>
      </c>
      <c r="P1828" s="106">
        <v>7.5240001082420349E-2</v>
      </c>
      <c r="Q1828" s="105">
        <v>15680</v>
      </c>
      <c r="R1828" s="106">
        <v>6.8939998745918274E-2</v>
      </c>
      <c r="S1828" s="107">
        <v>7.1220003068447113E-2</v>
      </c>
    </row>
    <row r="1829" spans="1:19" x14ac:dyDescent="0.25">
      <c r="A1829" t="s">
        <v>331</v>
      </c>
      <c r="B1829" t="s">
        <v>347</v>
      </c>
      <c r="C1829" t="s">
        <v>347</v>
      </c>
      <c r="D1829" t="s">
        <v>347</v>
      </c>
      <c r="E1829" t="s">
        <v>311</v>
      </c>
      <c r="F1829" t="s">
        <v>312</v>
      </c>
      <c r="G1829">
        <v>6</v>
      </c>
      <c r="H1829" t="s">
        <v>359</v>
      </c>
      <c r="I1829" t="s">
        <v>401</v>
      </c>
      <c r="J1829" t="s">
        <v>441</v>
      </c>
      <c r="K1829">
        <v>36</v>
      </c>
      <c r="L1829" s="106">
        <v>2.3940000683069229E-2</v>
      </c>
      <c r="N1829">
        <v>155</v>
      </c>
      <c r="O1829" s="106">
        <v>2.1940000355243679E-2</v>
      </c>
      <c r="Q1829">
        <v>7283</v>
      </c>
      <c r="R1829" s="106">
        <v>3.2019998878240592E-2</v>
      </c>
    </row>
    <row r="1830" spans="1:19" x14ac:dyDescent="0.25">
      <c r="A1830" t="s">
        <v>331</v>
      </c>
      <c r="B1830" t="s">
        <v>347</v>
      </c>
      <c r="C1830" t="s">
        <v>347</v>
      </c>
      <c r="D1830" t="s">
        <v>347</v>
      </c>
      <c r="E1830" t="s">
        <v>311</v>
      </c>
      <c r="F1830" t="s">
        <v>312</v>
      </c>
      <c r="G1830" s="105">
        <v>6</v>
      </c>
      <c r="H1830" t="s">
        <v>359</v>
      </c>
      <c r="I1830" t="s">
        <v>401</v>
      </c>
      <c r="J1830" t="s">
        <v>414</v>
      </c>
      <c r="K1830" s="105">
        <v>85</v>
      </c>
      <c r="L1830" s="106">
        <v>5.6520000100135803E-2</v>
      </c>
      <c r="M1830" s="106">
        <v>5.7900000363588333E-2</v>
      </c>
      <c r="N1830" s="105">
        <v>410</v>
      </c>
      <c r="O1830" s="106">
        <v>5.8019999414682388E-2</v>
      </c>
      <c r="P1830" s="106">
        <v>5.9330001473426819E-2</v>
      </c>
      <c r="Q1830" s="105">
        <v>10872</v>
      </c>
      <c r="R1830" s="106">
        <v>4.7800000756978989E-2</v>
      </c>
      <c r="S1830" s="107">
        <v>4.9380000680685043E-2</v>
      </c>
    </row>
    <row r="1831" spans="1:19" x14ac:dyDescent="0.25">
      <c r="A1831" t="s">
        <v>331</v>
      </c>
      <c r="B1831" t="s">
        <v>347</v>
      </c>
      <c r="C1831" t="s">
        <v>347</v>
      </c>
      <c r="D1831" t="s">
        <v>347</v>
      </c>
      <c r="E1831" t="s">
        <v>166</v>
      </c>
      <c r="F1831" t="s">
        <v>167</v>
      </c>
      <c r="G1831" s="105">
        <v>4</v>
      </c>
      <c r="H1831" t="s">
        <v>526</v>
      </c>
      <c r="I1831" t="s">
        <v>349</v>
      </c>
      <c r="J1831" t="s">
        <v>350</v>
      </c>
      <c r="K1831" s="105">
        <v>9</v>
      </c>
      <c r="L1831" s="106">
        <v>3.199999919161201E-3</v>
      </c>
      <c r="N1831" s="105">
        <v>29</v>
      </c>
      <c r="O1831" s="106">
        <v>4.2599998414516449E-3</v>
      </c>
      <c r="Q1831" s="105">
        <v>1130</v>
      </c>
      <c r="R1831" s="106">
        <v>4.9700001254677773E-3</v>
      </c>
      <c r="S1831" s="107"/>
    </row>
    <row r="1832" spans="1:19" x14ac:dyDescent="0.25">
      <c r="A1832" t="s">
        <v>331</v>
      </c>
      <c r="B1832" t="s">
        <v>347</v>
      </c>
      <c r="C1832" t="s">
        <v>347</v>
      </c>
      <c r="D1832" t="s">
        <v>347</v>
      </c>
      <c r="E1832" t="s">
        <v>166</v>
      </c>
      <c r="F1832" t="s">
        <v>167</v>
      </c>
      <c r="G1832" s="105">
        <v>4</v>
      </c>
      <c r="H1832" t="s">
        <v>526</v>
      </c>
      <c r="I1832" t="s">
        <v>349</v>
      </c>
      <c r="J1832" t="s">
        <v>368</v>
      </c>
      <c r="K1832" s="105">
        <v>80</v>
      </c>
      <c r="L1832" s="106">
        <v>2.8449999168515209E-2</v>
      </c>
      <c r="N1832" s="105">
        <v>181</v>
      </c>
      <c r="O1832" s="106">
        <v>2.6559999212622639E-2</v>
      </c>
      <c r="Q1832" s="105">
        <v>8418</v>
      </c>
      <c r="R1832" s="106">
        <v>3.700999915599823E-2</v>
      </c>
      <c r="S1832" s="107"/>
    </row>
    <row r="1833" spans="1:19" x14ac:dyDescent="0.25">
      <c r="A1833" t="s">
        <v>331</v>
      </c>
      <c r="B1833" t="s">
        <v>347</v>
      </c>
      <c r="C1833" t="s">
        <v>347</v>
      </c>
      <c r="D1833" t="s">
        <v>347</v>
      </c>
      <c r="E1833" t="s">
        <v>166</v>
      </c>
      <c r="F1833" t="s">
        <v>167</v>
      </c>
      <c r="G1833">
        <v>4</v>
      </c>
      <c r="H1833" t="s">
        <v>526</v>
      </c>
      <c r="I1833" t="s">
        <v>349</v>
      </c>
      <c r="J1833" t="s">
        <v>369</v>
      </c>
      <c r="K1833">
        <v>295</v>
      </c>
      <c r="L1833" s="106">
        <v>0.10491000115871429</v>
      </c>
      <c r="N1833">
        <v>753</v>
      </c>
      <c r="O1833" s="106">
        <v>0.1104900017380714</v>
      </c>
      <c r="Q1833">
        <v>27454</v>
      </c>
      <c r="R1833" s="106">
        <v>0.1207000017166138</v>
      </c>
    </row>
    <row r="1834" spans="1:19" x14ac:dyDescent="0.25">
      <c r="A1834" t="s">
        <v>331</v>
      </c>
      <c r="B1834" t="s">
        <v>347</v>
      </c>
      <c r="C1834" t="s">
        <v>347</v>
      </c>
      <c r="D1834" t="s">
        <v>347</v>
      </c>
      <c r="E1834" t="s">
        <v>166</v>
      </c>
      <c r="F1834" t="s">
        <v>167</v>
      </c>
      <c r="G1834" s="105">
        <v>4</v>
      </c>
      <c r="H1834" t="s">
        <v>526</v>
      </c>
      <c r="I1834" t="s">
        <v>349</v>
      </c>
      <c r="J1834" t="s">
        <v>370</v>
      </c>
      <c r="K1834" s="105">
        <v>690</v>
      </c>
      <c r="L1834" s="106">
        <v>0.24537999927997589</v>
      </c>
      <c r="N1834" s="105">
        <v>1625</v>
      </c>
      <c r="O1834" s="106">
        <v>0.23844000697135931</v>
      </c>
      <c r="Q1834" s="105">
        <v>55879</v>
      </c>
      <c r="R1834" s="106">
        <v>0.24567000567913061</v>
      </c>
      <c r="S1834" s="107"/>
    </row>
    <row r="1835" spans="1:19" x14ac:dyDescent="0.25">
      <c r="A1835" t="s">
        <v>331</v>
      </c>
      <c r="B1835" t="s">
        <v>347</v>
      </c>
      <c r="C1835" t="s">
        <v>347</v>
      </c>
      <c r="D1835" t="s">
        <v>347</v>
      </c>
      <c r="E1835" t="s">
        <v>166</v>
      </c>
      <c r="F1835" t="s">
        <v>167</v>
      </c>
      <c r="G1835" s="105">
        <v>4</v>
      </c>
      <c r="H1835" t="s">
        <v>526</v>
      </c>
      <c r="I1835" t="s">
        <v>349</v>
      </c>
      <c r="J1835" t="s">
        <v>371</v>
      </c>
      <c r="K1835" s="105">
        <v>809</v>
      </c>
      <c r="L1835" s="106">
        <v>0.28769999742507929</v>
      </c>
      <c r="N1835" s="105">
        <v>1882</v>
      </c>
      <c r="O1835" s="106">
        <v>0.27616000175476069</v>
      </c>
      <c r="Q1835" s="105">
        <v>57982</v>
      </c>
      <c r="R1835" s="106">
        <v>0.25490999221801758</v>
      </c>
      <c r="S1835" s="107"/>
    </row>
    <row r="1836" spans="1:19" x14ac:dyDescent="0.25">
      <c r="A1836" t="s">
        <v>331</v>
      </c>
      <c r="B1836" t="s">
        <v>347</v>
      </c>
      <c r="C1836" t="s">
        <v>347</v>
      </c>
      <c r="D1836" t="s">
        <v>347</v>
      </c>
      <c r="E1836" t="s">
        <v>166</v>
      </c>
      <c r="F1836" t="s">
        <v>167</v>
      </c>
      <c r="G1836" s="105">
        <v>4</v>
      </c>
      <c r="H1836" t="s">
        <v>526</v>
      </c>
      <c r="I1836" t="s">
        <v>349</v>
      </c>
      <c r="J1836" t="s">
        <v>372</v>
      </c>
      <c r="K1836" s="105">
        <v>579</v>
      </c>
      <c r="L1836" s="106">
        <v>0.2058999985456467</v>
      </c>
      <c r="N1836" s="105">
        <v>1410</v>
      </c>
      <c r="O1836" s="106">
        <v>0.20690000057220459</v>
      </c>
      <c r="Q1836" s="105">
        <v>44765</v>
      </c>
      <c r="R1836" s="106">
        <v>0.19679999351501459</v>
      </c>
      <c r="S1836" s="107"/>
    </row>
    <row r="1837" spans="1:19" x14ac:dyDescent="0.25">
      <c r="A1837" t="s">
        <v>331</v>
      </c>
      <c r="B1837" t="s">
        <v>347</v>
      </c>
      <c r="C1837" t="s">
        <v>347</v>
      </c>
      <c r="D1837" t="s">
        <v>347</v>
      </c>
      <c r="E1837" t="s">
        <v>166</v>
      </c>
      <c r="F1837" t="s">
        <v>167</v>
      </c>
      <c r="G1837" s="105">
        <v>4</v>
      </c>
      <c r="H1837" t="s">
        <v>526</v>
      </c>
      <c r="I1837" t="s">
        <v>349</v>
      </c>
      <c r="J1837" t="s">
        <v>373</v>
      </c>
      <c r="K1837" s="105">
        <v>350</v>
      </c>
      <c r="L1837" s="106">
        <v>0.1244700029492378</v>
      </c>
      <c r="N1837" s="105">
        <v>935</v>
      </c>
      <c r="O1837" s="106">
        <v>0.1371999979019165</v>
      </c>
      <c r="Q1837" s="105">
        <v>31831</v>
      </c>
      <c r="R1837" s="106">
        <v>0.1399399936199188</v>
      </c>
      <c r="S1837" s="107"/>
    </row>
    <row r="1838" spans="1:19" x14ac:dyDescent="0.25">
      <c r="A1838" t="s">
        <v>331</v>
      </c>
      <c r="B1838" t="s">
        <v>347</v>
      </c>
      <c r="C1838" t="s">
        <v>347</v>
      </c>
      <c r="D1838" t="s">
        <v>347</v>
      </c>
      <c r="E1838" t="s">
        <v>166</v>
      </c>
      <c r="F1838" t="s">
        <v>167</v>
      </c>
      <c r="G1838" s="105">
        <v>4</v>
      </c>
      <c r="H1838" t="s">
        <v>526</v>
      </c>
      <c r="I1838" t="s">
        <v>438</v>
      </c>
      <c r="J1838" t="s">
        <v>48</v>
      </c>
      <c r="K1838" s="105">
        <v>2341</v>
      </c>
      <c r="L1838" s="106">
        <v>0.83249998092651367</v>
      </c>
      <c r="M1838" s="106">
        <v>0.85438001155853271</v>
      </c>
      <c r="N1838" s="105">
        <v>5683</v>
      </c>
      <c r="O1838" s="106">
        <v>0.83389997482299805</v>
      </c>
      <c r="P1838" s="106">
        <v>0.85382002592086792</v>
      </c>
      <c r="Q1838" s="105">
        <v>186401</v>
      </c>
      <c r="R1838" s="106">
        <v>0.81949001550674438</v>
      </c>
      <c r="S1838" s="107">
        <v>0.8465999960899353</v>
      </c>
    </row>
    <row r="1839" spans="1:19" x14ac:dyDescent="0.25">
      <c r="A1839" t="s">
        <v>331</v>
      </c>
      <c r="B1839" t="s">
        <v>347</v>
      </c>
      <c r="C1839" t="s">
        <v>347</v>
      </c>
      <c r="D1839" t="s">
        <v>347</v>
      </c>
      <c r="E1839" t="s">
        <v>166</v>
      </c>
      <c r="F1839" t="s">
        <v>167</v>
      </c>
      <c r="G1839">
        <v>4</v>
      </c>
      <c r="H1839" t="s">
        <v>526</v>
      </c>
      <c r="I1839" t="s">
        <v>438</v>
      </c>
      <c r="J1839" t="s">
        <v>42</v>
      </c>
      <c r="K1839">
        <v>255</v>
      </c>
      <c r="L1839" s="106">
        <v>9.068000316619873E-2</v>
      </c>
      <c r="M1839" s="106">
        <v>9.3070000410079956E-2</v>
      </c>
      <c r="N1839">
        <v>601</v>
      </c>
      <c r="O1839" s="106">
        <v>8.8189996778964996E-2</v>
      </c>
      <c r="P1839" s="106">
        <v>9.0290002524852753E-2</v>
      </c>
      <c r="Q1839">
        <v>20350</v>
      </c>
      <c r="R1839" s="106">
        <v>8.9469999074935913E-2</v>
      </c>
      <c r="S1839" s="106">
        <v>9.2430002987384796E-2</v>
      </c>
    </row>
    <row r="1840" spans="1:19" x14ac:dyDescent="0.25">
      <c r="A1840" t="s">
        <v>331</v>
      </c>
      <c r="B1840" t="s">
        <v>347</v>
      </c>
      <c r="C1840" t="s">
        <v>347</v>
      </c>
      <c r="D1840" t="s">
        <v>347</v>
      </c>
      <c r="E1840" t="s">
        <v>166</v>
      </c>
      <c r="F1840" t="s">
        <v>167</v>
      </c>
      <c r="G1840" s="105">
        <v>4</v>
      </c>
      <c r="H1840" t="s">
        <v>526</v>
      </c>
      <c r="I1840" t="s">
        <v>438</v>
      </c>
      <c r="J1840" t="s">
        <v>374</v>
      </c>
      <c r="K1840" s="105">
        <v>144</v>
      </c>
      <c r="L1840" s="106">
        <v>5.1210001111030579E-2</v>
      </c>
      <c r="M1840" s="106">
        <v>5.2549999207258218E-2</v>
      </c>
      <c r="N1840" s="105">
        <v>372</v>
      </c>
      <c r="O1840" s="106">
        <v>5.4590001702308648E-2</v>
      </c>
      <c r="P1840" s="106">
        <v>5.5890001356601722E-2</v>
      </c>
      <c r="Q1840" s="105">
        <v>13425</v>
      </c>
      <c r="R1840" s="106">
        <v>5.9020001441240311E-2</v>
      </c>
      <c r="S1840" s="107">
        <v>6.0970000922679901E-2</v>
      </c>
    </row>
    <row r="1841" spans="1:19" x14ac:dyDescent="0.25">
      <c r="A1841" t="s">
        <v>331</v>
      </c>
      <c r="B1841" t="s">
        <v>347</v>
      </c>
      <c r="C1841" t="s">
        <v>347</v>
      </c>
      <c r="D1841" t="s">
        <v>347</v>
      </c>
      <c r="E1841" t="s">
        <v>166</v>
      </c>
      <c r="F1841" t="s">
        <v>167</v>
      </c>
      <c r="G1841" s="105">
        <v>4</v>
      </c>
      <c r="H1841" t="s">
        <v>526</v>
      </c>
      <c r="I1841" t="s">
        <v>438</v>
      </c>
      <c r="J1841" t="s">
        <v>86</v>
      </c>
      <c r="K1841" s="105">
        <v>72</v>
      </c>
      <c r="L1841" s="106">
        <v>2.5599999353289601E-2</v>
      </c>
      <c r="N1841" s="105">
        <v>159</v>
      </c>
      <c r="O1841" s="106">
        <v>2.3329999297857281E-2</v>
      </c>
      <c r="Q1841" s="105">
        <v>7283</v>
      </c>
      <c r="R1841" s="106">
        <v>3.2019998878240592E-2</v>
      </c>
      <c r="S1841" s="107"/>
    </row>
    <row r="1842" spans="1:19" x14ac:dyDescent="0.25">
      <c r="A1842" t="s">
        <v>331</v>
      </c>
      <c r="B1842" t="s">
        <v>347</v>
      </c>
      <c r="C1842" t="s">
        <v>347</v>
      </c>
      <c r="D1842" t="s">
        <v>347</v>
      </c>
      <c r="E1842" t="s">
        <v>166</v>
      </c>
      <c r="F1842" t="s">
        <v>167</v>
      </c>
      <c r="G1842" s="105">
        <v>4</v>
      </c>
      <c r="H1842" t="s">
        <v>526</v>
      </c>
      <c r="I1842" t="s">
        <v>375</v>
      </c>
      <c r="J1842" t="s">
        <v>376</v>
      </c>
      <c r="K1842" s="105">
        <v>602</v>
      </c>
      <c r="L1842" s="106">
        <v>0.2140800058841705</v>
      </c>
      <c r="N1842" s="105">
        <v>1456</v>
      </c>
      <c r="O1842" s="106">
        <v>0.2136500030755997</v>
      </c>
      <c r="Q1842" s="105">
        <v>47189</v>
      </c>
      <c r="R1842" s="106">
        <v>0.20746000111103061</v>
      </c>
      <c r="S1842" s="107"/>
    </row>
    <row r="1843" spans="1:19" x14ac:dyDescent="0.25">
      <c r="A1843" t="s">
        <v>331</v>
      </c>
      <c r="B1843" t="s">
        <v>347</v>
      </c>
      <c r="C1843" t="s">
        <v>347</v>
      </c>
      <c r="D1843" t="s">
        <v>347</v>
      </c>
      <c r="E1843" t="s">
        <v>166</v>
      </c>
      <c r="F1843" t="s">
        <v>167</v>
      </c>
      <c r="G1843" s="105">
        <v>4</v>
      </c>
      <c r="H1843" t="s">
        <v>526</v>
      </c>
      <c r="I1843" t="s">
        <v>375</v>
      </c>
      <c r="J1843" t="s">
        <v>377</v>
      </c>
      <c r="K1843" s="105">
        <v>576</v>
      </c>
      <c r="L1843" s="106">
        <v>0.20484000444412229</v>
      </c>
      <c r="N1843" s="105">
        <v>1358</v>
      </c>
      <c r="O1843" s="106">
        <v>0.19926999509334559</v>
      </c>
      <c r="Q1843" s="105">
        <v>47420</v>
      </c>
      <c r="R1843" s="106">
        <v>0.20848000049591059</v>
      </c>
      <c r="S1843" s="107"/>
    </row>
    <row r="1844" spans="1:19" x14ac:dyDescent="0.25">
      <c r="A1844" t="s">
        <v>331</v>
      </c>
      <c r="B1844" t="s">
        <v>347</v>
      </c>
      <c r="C1844" t="s">
        <v>347</v>
      </c>
      <c r="D1844" t="s">
        <v>347</v>
      </c>
      <c r="E1844" t="s">
        <v>166</v>
      </c>
      <c r="F1844" t="s">
        <v>167</v>
      </c>
      <c r="G1844" s="105">
        <v>4</v>
      </c>
      <c r="H1844" t="s">
        <v>526</v>
      </c>
      <c r="I1844" t="s">
        <v>375</v>
      </c>
      <c r="J1844" t="s">
        <v>378</v>
      </c>
      <c r="K1844" s="105">
        <v>371</v>
      </c>
      <c r="L1844" s="106">
        <v>0.13192999362945559</v>
      </c>
      <c r="N1844" s="105">
        <v>1027</v>
      </c>
      <c r="O1844" s="106">
        <v>0.15070000290870669</v>
      </c>
      <c r="Q1844" s="105">
        <v>37332</v>
      </c>
      <c r="R1844" s="106">
        <v>0.1641300022602081</v>
      </c>
      <c r="S1844" s="107"/>
    </row>
    <row r="1845" spans="1:19" x14ac:dyDescent="0.25">
      <c r="A1845" t="s">
        <v>331</v>
      </c>
      <c r="B1845" t="s">
        <v>347</v>
      </c>
      <c r="C1845" t="s">
        <v>347</v>
      </c>
      <c r="D1845" t="s">
        <v>347</v>
      </c>
      <c r="E1845" t="s">
        <v>166</v>
      </c>
      <c r="F1845" t="s">
        <v>167</v>
      </c>
      <c r="G1845" s="105">
        <v>4</v>
      </c>
      <c r="H1845" t="s">
        <v>526</v>
      </c>
      <c r="I1845" t="s">
        <v>375</v>
      </c>
      <c r="J1845" t="s">
        <v>379</v>
      </c>
      <c r="K1845" s="105">
        <v>618</v>
      </c>
      <c r="L1845" s="106">
        <v>0.21976999938488009</v>
      </c>
      <c r="N1845" s="105">
        <v>1477</v>
      </c>
      <c r="O1845" s="106">
        <v>0.21672999858856201</v>
      </c>
      <c r="Q1845" s="105">
        <v>47525</v>
      </c>
      <c r="R1845" s="106">
        <v>0.20893999934196469</v>
      </c>
      <c r="S1845" s="107"/>
    </row>
    <row r="1846" spans="1:19" x14ac:dyDescent="0.25">
      <c r="A1846" t="s">
        <v>331</v>
      </c>
      <c r="B1846" t="s">
        <v>347</v>
      </c>
      <c r="C1846" t="s">
        <v>347</v>
      </c>
      <c r="D1846" t="s">
        <v>347</v>
      </c>
      <c r="E1846" t="s">
        <v>166</v>
      </c>
      <c r="F1846" t="s">
        <v>167</v>
      </c>
      <c r="G1846" s="105">
        <v>4</v>
      </c>
      <c r="H1846" t="s">
        <v>526</v>
      </c>
      <c r="I1846" t="s">
        <v>375</v>
      </c>
      <c r="J1846" t="s">
        <v>380</v>
      </c>
      <c r="K1846" s="105">
        <v>645</v>
      </c>
      <c r="L1846" s="106">
        <v>0.22936999797821039</v>
      </c>
      <c r="N1846" s="105">
        <v>1497</v>
      </c>
      <c r="O1846" s="106">
        <v>0.21965999901294711</v>
      </c>
      <c r="Q1846" s="105">
        <v>47993</v>
      </c>
      <c r="R1846" s="106">
        <v>0.210999995470047</v>
      </c>
      <c r="S1846" s="107"/>
    </row>
    <row r="1847" spans="1:19" x14ac:dyDescent="0.25">
      <c r="A1847" t="s">
        <v>331</v>
      </c>
      <c r="B1847" t="s">
        <v>347</v>
      </c>
      <c r="C1847" t="s">
        <v>347</v>
      </c>
      <c r="D1847" t="s">
        <v>347</v>
      </c>
      <c r="E1847" t="s">
        <v>166</v>
      </c>
      <c r="F1847" t="s">
        <v>167</v>
      </c>
      <c r="G1847">
        <v>4</v>
      </c>
      <c r="H1847" t="s">
        <v>526</v>
      </c>
      <c r="I1847" t="s">
        <v>381</v>
      </c>
      <c r="J1847" t="s">
        <v>382</v>
      </c>
      <c r="K1847">
        <v>30</v>
      </c>
      <c r="L1847" s="106">
        <v>1.066999975591898E-2</v>
      </c>
      <c r="M1847" s="106">
        <v>1.7929999157786369E-2</v>
      </c>
      <c r="N1847">
        <v>118</v>
      </c>
      <c r="O1847" s="106">
        <v>1.7309999093413349E-2</v>
      </c>
      <c r="P1847" s="106">
        <v>2.3259999230504039E-2</v>
      </c>
      <c r="Q1847">
        <v>5423</v>
      </c>
      <c r="R1847" s="106">
        <v>2.384000085294247E-2</v>
      </c>
      <c r="S1847" s="106">
        <v>3.0780000612139698E-2</v>
      </c>
    </row>
    <row r="1848" spans="1:19" x14ac:dyDescent="0.25">
      <c r="A1848" t="s">
        <v>331</v>
      </c>
      <c r="B1848" t="s">
        <v>347</v>
      </c>
      <c r="C1848" t="s">
        <v>347</v>
      </c>
      <c r="D1848" t="s">
        <v>347</v>
      </c>
      <c r="E1848" t="s">
        <v>166</v>
      </c>
      <c r="F1848" t="s">
        <v>167</v>
      </c>
      <c r="G1848" s="105">
        <v>4</v>
      </c>
      <c r="H1848" t="s">
        <v>526</v>
      </c>
      <c r="I1848" t="s">
        <v>381</v>
      </c>
      <c r="J1848" t="s">
        <v>383</v>
      </c>
      <c r="K1848" s="105">
        <v>229</v>
      </c>
      <c r="L1848" s="106">
        <v>8.1440001726150513E-2</v>
      </c>
      <c r="M1848" s="106">
        <v>0.1368799954652786</v>
      </c>
      <c r="N1848" s="105">
        <v>687</v>
      </c>
      <c r="O1848" s="106">
        <v>0.1008099988102913</v>
      </c>
      <c r="P1848" s="106">
        <v>0.1354199945926666</v>
      </c>
      <c r="Q1848" s="105">
        <v>26007</v>
      </c>
      <c r="R1848" s="106">
        <v>0.11433999985456469</v>
      </c>
      <c r="S1848" s="107">
        <v>0.1476300060749054</v>
      </c>
    </row>
    <row r="1849" spans="1:19" x14ac:dyDescent="0.25">
      <c r="A1849" t="s">
        <v>331</v>
      </c>
      <c r="B1849" t="s">
        <v>347</v>
      </c>
      <c r="C1849" t="s">
        <v>347</v>
      </c>
      <c r="D1849" t="s">
        <v>347</v>
      </c>
      <c r="E1849" t="s">
        <v>166</v>
      </c>
      <c r="F1849" t="s">
        <v>167</v>
      </c>
      <c r="G1849" s="105">
        <v>4</v>
      </c>
      <c r="H1849" t="s">
        <v>526</v>
      </c>
      <c r="I1849" t="s">
        <v>381</v>
      </c>
      <c r="J1849" t="s">
        <v>384</v>
      </c>
      <c r="K1849" s="105">
        <v>1414</v>
      </c>
      <c r="L1849" s="106">
        <v>0.50283998250961304</v>
      </c>
      <c r="M1849" s="106">
        <v>0.84518998861312866</v>
      </c>
      <c r="N1849" s="105">
        <v>4268</v>
      </c>
      <c r="O1849" s="106">
        <v>0.62626999616622925</v>
      </c>
      <c r="P1849" s="106">
        <v>0.8413199782371521</v>
      </c>
      <c r="Q1849" s="105">
        <v>144739</v>
      </c>
      <c r="R1849" s="106">
        <v>0.6363300085067749</v>
      </c>
      <c r="S1849" s="107">
        <v>0.82159000635147095</v>
      </c>
    </row>
    <row r="1850" spans="1:19" x14ac:dyDescent="0.25">
      <c r="A1850" t="s">
        <v>331</v>
      </c>
      <c r="B1850" t="s">
        <v>347</v>
      </c>
      <c r="C1850" t="s">
        <v>347</v>
      </c>
      <c r="D1850" t="s">
        <v>347</v>
      </c>
      <c r="E1850" t="s">
        <v>166</v>
      </c>
      <c r="F1850" t="s">
        <v>167</v>
      </c>
      <c r="G1850">
        <v>4</v>
      </c>
      <c r="H1850" t="s">
        <v>526</v>
      </c>
      <c r="I1850" t="s">
        <v>381</v>
      </c>
      <c r="J1850" t="s">
        <v>385</v>
      </c>
      <c r="K1850">
        <v>1139</v>
      </c>
      <c r="L1850" s="106">
        <v>0.40505000948905939</v>
      </c>
      <c r="N1850">
        <v>1742</v>
      </c>
      <c r="O1850" s="106">
        <v>0.25560998916625982</v>
      </c>
      <c r="Q1850">
        <v>51290</v>
      </c>
      <c r="R1850" s="106">
        <v>0.22549000382423401</v>
      </c>
    </row>
    <row r="1851" spans="1:19" x14ac:dyDescent="0.25">
      <c r="A1851" t="s">
        <v>331</v>
      </c>
      <c r="B1851" t="s">
        <v>347</v>
      </c>
      <c r="C1851" t="s">
        <v>347</v>
      </c>
      <c r="D1851" t="s">
        <v>347</v>
      </c>
      <c r="E1851" t="s">
        <v>166</v>
      </c>
      <c r="F1851" t="s">
        <v>167</v>
      </c>
      <c r="G1851" s="105">
        <v>4</v>
      </c>
      <c r="H1851" t="s">
        <v>526</v>
      </c>
      <c r="I1851" t="s">
        <v>386</v>
      </c>
      <c r="J1851" t="s">
        <v>387</v>
      </c>
      <c r="K1851" s="105">
        <v>73</v>
      </c>
      <c r="L1851" s="106">
        <v>2.5960000231862072E-2</v>
      </c>
      <c r="M1851" s="106">
        <v>2.765000052750111E-2</v>
      </c>
      <c r="N1851" s="105">
        <v>152</v>
      </c>
      <c r="O1851" s="106">
        <v>2.2299999371171001E-2</v>
      </c>
      <c r="P1851" s="106">
        <v>2.315999940037727E-2</v>
      </c>
      <c r="Q1851" s="105">
        <v>12181</v>
      </c>
      <c r="R1851" s="106">
        <v>5.3550001233816147E-2</v>
      </c>
      <c r="S1851" s="107">
        <v>5.4999999701976783E-2</v>
      </c>
    </row>
    <row r="1852" spans="1:19" x14ac:dyDescent="0.25">
      <c r="A1852" t="s">
        <v>331</v>
      </c>
      <c r="B1852" t="s">
        <v>347</v>
      </c>
      <c r="C1852" t="s">
        <v>347</v>
      </c>
      <c r="D1852" t="s">
        <v>347</v>
      </c>
      <c r="E1852" t="s">
        <v>166</v>
      </c>
      <c r="F1852" t="s">
        <v>167</v>
      </c>
      <c r="G1852" s="105">
        <v>4</v>
      </c>
      <c r="H1852" t="s">
        <v>526</v>
      </c>
      <c r="I1852" t="s">
        <v>386</v>
      </c>
      <c r="J1852" t="s">
        <v>388</v>
      </c>
      <c r="K1852" s="105">
        <v>38</v>
      </c>
      <c r="L1852" s="106">
        <v>1.3509999960660929E-2</v>
      </c>
      <c r="M1852" s="106">
        <v>1.439000014215708E-2</v>
      </c>
      <c r="N1852" s="105">
        <v>54</v>
      </c>
      <c r="O1852" s="106">
        <v>7.9199997708201408E-3</v>
      </c>
      <c r="P1852" s="106">
        <v>8.229999803006649E-3</v>
      </c>
      <c r="Q1852" s="105">
        <v>6321</v>
      </c>
      <c r="R1852" s="106">
        <v>2.77900006622076E-2</v>
      </c>
      <c r="S1852" s="107">
        <v>2.8540000319480899E-2</v>
      </c>
    </row>
    <row r="1853" spans="1:19" x14ac:dyDescent="0.25">
      <c r="A1853" t="s">
        <v>331</v>
      </c>
      <c r="B1853" t="s">
        <v>347</v>
      </c>
      <c r="C1853" t="s">
        <v>347</v>
      </c>
      <c r="D1853" t="s">
        <v>347</v>
      </c>
      <c r="E1853" t="s">
        <v>166</v>
      </c>
      <c r="F1853" t="s">
        <v>167</v>
      </c>
      <c r="G1853">
        <v>4</v>
      </c>
      <c r="H1853" t="s">
        <v>526</v>
      </c>
      <c r="I1853" t="s">
        <v>386</v>
      </c>
      <c r="J1853" t="s">
        <v>85</v>
      </c>
      <c r="K1853">
        <v>72</v>
      </c>
      <c r="L1853" s="106">
        <v>2.5599999353289601E-2</v>
      </c>
      <c r="M1853" s="106">
        <v>2.7270000427961349E-2</v>
      </c>
      <c r="N1853">
        <v>165</v>
      </c>
      <c r="O1853" s="106">
        <v>2.4210000410675999E-2</v>
      </c>
      <c r="P1853" s="106">
        <v>2.5140000507235531E-2</v>
      </c>
      <c r="Q1853">
        <v>4872</v>
      </c>
      <c r="R1853" s="106">
        <v>2.1420000120997429E-2</v>
      </c>
      <c r="S1853" s="106">
        <v>2.199999988079071E-2</v>
      </c>
    </row>
    <row r="1854" spans="1:19" x14ac:dyDescent="0.25">
      <c r="A1854" t="s">
        <v>331</v>
      </c>
      <c r="B1854" t="s">
        <v>347</v>
      </c>
      <c r="C1854" t="s">
        <v>347</v>
      </c>
      <c r="D1854" t="s">
        <v>347</v>
      </c>
      <c r="E1854" t="s">
        <v>166</v>
      </c>
      <c r="F1854" t="s">
        <v>167</v>
      </c>
      <c r="G1854" s="105">
        <v>4</v>
      </c>
      <c r="H1854" t="s">
        <v>526</v>
      </c>
      <c r="I1854" t="s">
        <v>386</v>
      </c>
      <c r="J1854" t="s">
        <v>389</v>
      </c>
      <c r="K1854" s="105">
        <v>21</v>
      </c>
      <c r="L1854" s="106">
        <v>7.4700000695884228E-3</v>
      </c>
      <c r="M1854" s="106">
        <v>7.9500004649162292E-3</v>
      </c>
      <c r="N1854" s="105">
        <v>41</v>
      </c>
      <c r="O1854" s="106">
        <v>6.0200002044439316E-3</v>
      </c>
      <c r="P1854" s="106">
        <v>6.2500000931322566E-3</v>
      </c>
      <c r="Q1854" s="105">
        <v>4049</v>
      </c>
      <c r="R1854" s="106">
        <v>1.779999956488609E-2</v>
      </c>
      <c r="S1854" s="107">
        <v>1.8279999494552609E-2</v>
      </c>
    </row>
    <row r="1855" spans="1:19" x14ac:dyDescent="0.25">
      <c r="A1855" t="s">
        <v>331</v>
      </c>
      <c r="B1855" t="s">
        <v>347</v>
      </c>
      <c r="C1855" t="s">
        <v>347</v>
      </c>
      <c r="D1855" t="s">
        <v>347</v>
      </c>
      <c r="E1855" t="s">
        <v>166</v>
      </c>
      <c r="F1855" t="s">
        <v>167</v>
      </c>
      <c r="G1855" s="105">
        <v>4</v>
      </c>
      <c r="H1855" t="s">
        <v>526</v>
      </c>
      <c r="I1855" t="s">
        <v>386</v>
      </c>
      <c r="J1855" t="s">
        <v>86</v>
      </c>
      <c r="K1855" s="105">
        <v>172</v>
      </c>
      <c r="L1855" s="106">
        <v>6.1170000582933433E-2</v>
      </c>
      <c r="N1855" s="105">
        <v>252</v>
      </c>
      <c r="O1855" s="106">
        <v>3.6979999393224723E-2</v>
      </c>
      <c r="Q1855" s="105">
        <v>5972</v>
      </c>
      <c r="R1855" s="106">
        <v>2.6259999722242359E-2</v>
      </c>
      <c r="S1855" s="107"/>
    </row>
    <row r="1856" spans="1:19" x14ac:dyDescent="0.25">
      <c r="A1856" t="s">
        <v>331</v>
      </c>
      <c r="B1856" t="s">
        <v>347</v>
      </c>
      <c r="C1856" t="s">
        <v>347</v>
      </c>
      <c r="D1856" t="s">
        <v>347</v>
      </c>
      <c r="E1856" t="s">
        <v>166</v>
      </c>
      <c r="F1856" t="s">
        <v>167</v>
      </c>
      <c r="G1856" s="105">
        <v>4</v>
      </c>
      <c r="H1856" t="s">
        <v>526</v>
      </c>
      <c r="I1856" t="s">
        <v>386</v>
      </c>
      <c r="J1856" t="s">
        <v>84</v>
      </c>
      <c r="K1856" s="105">
        <v>2436</v>
      </c>
      <c r="L1856" s="106">
        <v>0.86628997325897217</v>
      </c>
      <c r="M1856" s="106">
        <v>0.92273002862930298</v>
      </c>
      <c r="N1856" s="105">
        <v>6151</v>
      </c>
      <c r="O1856" s="106">
        <v>0.90257000923156738</v>
      </c>
      <c r="P1856" s="106">
        <v>0.93721997737884521</v>
      </c>
      <c r="Q1856" s="105">
        <v>194064</v>
      </c>
      <c r="R1856" s="106">
        <v>0.85317999124526978</v>
      </c>
      <c r="S1856" s="107">
        <v>0.87619000673294067</v>
      </c>
    </row>
    <row r="1857" spans="1:19" x14ac:dyDescent="0.25">
      <c r="A1857" t="s">
        <v>331</v>
      </c>
      <c r="B1857" t="s">
        <v>347</v>
      </c>
      <c r="C1857" t="s">
        <v>347</v>
      </c>
      <c r="D1857" t="s">
        <v>347</v>
      </c>
      <c r="E1857" t="s">
        <v>166</v>
      </c>
      <c r="F1857" t="s">
        <v>167</v>
      </c>
      <c r="G1857" s="105">
        <v>4</v>
      </c>
      <c r="H1857" t="s">
        <v>526</v>
      </c>
      <c r="I1857" t="s">
        <v>419</v>
      </c>
      <c r="J1857" t="s">
        <v>390</v>
      </c>
      <c r="K1857" s="105">
        <v>1139</v>
      </c>
      <c r="L1857" s="106">
        <v>0.40505000948905939</v>
      </c>
      <c r="N1857" s="105">
        <v>1742</v>
      </c>
      <c r="O1857" s="106">
        <v>0.25560998916625982</v>
      </c>
      <c r="Q1857" s="105">
        <v>51290</v>
      </c>
      <c r="R1857" s="106">
        <v>0.22549000382423401</v>
      </c>
      <c r="S1857" s="107"/>
    </row>
    <row r="1858" spans="1:19" x14ac:dyDescent="0.25">
      <c r="A1858" t="s">
        <v>331</v>
      </c>
      <c r="B1858" t="s">
        <v>347</v>
      </c>
      <c r="C1858" t="s">
        <v>347</v>
      </c>
      <c r="D1858" t="s">
        <v>347</v>
      </c>
      <c r="E1858" t="s">
        <v>166</v>
      </c>
      <c r="F1858" t="s">
        <v>167</v>
      </c>
      <c r="G1858" s="105">
        <v>4</v>
      </c>
      <c r="H1858" t="s">
        <v>526</v>
      </c>
      <c r="I1858" t="s">
        <v>419</v>
      </c>
      <c r="J1858" t="s">
        <v>391</v>
      </c>
      <c r="K1858" s="105">
        <v>229</v>
      </c>
      <c r="L1858" s="106">
        <v>8.1440001726150513E-2</v>
      </c>
      <c r="M1858" s="106">
        <v>0.1368799954652786</v>
      </c>
      <c r="N1858" s="105">
        <v>687</v>
      </c>
      <c r="O1858" s="106">
        <v>0.1008099988102913</v>
      </c>
      <c r="P1858" s="106">
        <v>0.1354199945926666</v>
      </c>
      <c r="Q1858" s="105">
        <v>26007</v>
      </c>
      <c r="R1858" s="106">
        <v>0.11433999985456469</v>
      </c>
      <c r="S1858" s="107">
        <v>0.1476300060749054</v>
      </c>
    </row>
    <row r="1859" spans="1:19" x14ac:dyDescent="0.25">
      <c r="A1859" t="s">
        <v>331</v>
      </c>
      <c r="B1859" t="s">
        <v>347</v>
      </c>
      <c r="C1859" t="s">
        <v>347</v>
      </c>
      <c r="D1859" t="s">
        <v>347</v>
      </c>
      <c r="E1859" t="s">
        <v>166</v>
      </c>
      <c r="F1859" t="s">
        <v>167</v>
      </c>
      <c r="G1859" s="105">
        <v>4</v>
      </c>
      <c r="H1859" t="s">
        <v>526</v>
      </c>
      <c r="I1859" t="s">
        <v>419</v>
      </c>
      <c r="J1859" t="s">
        <v>392</v>
      </c>
      <c r="K1859" s="105">
        <v>785</v>
      </c>
      <c r="L1859" s="106">
        <v>0.27915999293327332</v>
      </c>
      <c r="M1859" s="106">
        <v>0.46922001242637629</v>
      </c>
      <c r="N1859" s="105">
        <v>2157</v>
      </c>
      <c r="O1859" s="106">
        <v>0.31650999188423162</v>
      </c>
      <c r="P1859" s="106">
        <v>0.42519000172615051</v>
      </c>
      <c r="Q1859" s="105">
        <v>69347</v>
      </c>
      <c r="R1859" s="106">
        <v>0.30487999320030212</v>
      </c>
      <c r="S1859" s="107">
        <v>0.39364001154899603</v>
      </c>
    </row>
    <row r="1860" spans="1:19" x14ac:dyDescent="0.25">
      <c r="A1860" t="s">
        <v>331</v>
      </c>
      <c r="B1860" t="s">
        <v>347</v>
      </c>
      <c r="C1860" t="s">
        <v>347</v>
      </c>
      <c r="D1860" t="s">
        <v>347</v>
      </c>
      <c r="E1860" t="s">
        <v>166</v>
      </c>
      <c r="F1860" t="s">
        <v>167</v>
      </c>
      <c r="G1860" s="105">
        <v>4</v>
      </c>
      <c r="H1860" t="s">
        <v>526</v>
      </c>
      <c r="I1860" t="s">
        <v>419</v>
      </c>
      <c r="J1860" t="s">
        <v>393</v>
      </c>
      <c r="K1860" s="105">
        <v>552</v>
      </c>
      <c r="L1860" s="106">
        <v>0.19629999995231631</v>
      </c>
      <c r="M1860" s="106">
        <v>0.3299500048160553</v>
      </c>
      <c r="N1860" s="105">
        <v>1850</v>
      </c>
      <c r="O1860" s="106">
        <v>0.27145999670028692</v>
      </c>
      <c r="P1860" s="106">
        <v>0.36467999219894409</v>
      </c>
      <c r="Q1860" s="105">
        <v>66079</v>
      </c>
      <c r="R1860" s="106">
        <v>0.29050999879837042</v>
      </c>
      <c r="S1860" s="107">
        <v>0.37509000301361078</v>
      </c>
    </row>
    <row r="1861" spans="1:19" x14ac:dyDescent="0.25">
      <c r="A1861" t="s">
        <v>331</v>
      </c>
      <c r="B1861" t="s">
        <v>347</v>
      </c>
      <c r="C1861" t="s">
        <v>347</v>
      </c>
      <c r="D1861" t="s">
        <v>347</v>
      </c>
      <c r="E1861" t="s">
        <v>166</v>
      </c>
      <c r="F1861" t="s">
        <v>167</v>
      </c>
      <c r="G1861" s="105">
        <v>4</v>
      </c>
      <c r="H1861" t="s">
        <v>526</v>
      </c>
      <c r="I1861" t="s">
        <v>419</v>
      </c>
      <c r="J1861" t="s">
        <v>394</v>
      </c>
      <c r="K1861" s="105">
        <v>107</v>
      </c>
      <c r="L1861" s="106">
        <v>3.8049999624490738E-2</v>
      </c>
      <c r="M1861" s="106">
        <v>6.3960000872612E-2</v>
      </c>
      <c r="N1861" s="105">
        <v>379</v>
      </c>
      <c r="O1861" s="106">
        <v>5.5610001087188721E-2</v>
      </c>
      <c r="P1861" s="106">
        <v>7.4709996581077576E-2</v>
      </c>
      <c r="Q1861" s="105">
        <v>14736</v>
      </c>
      <c r="R1861" s="106">
        <v>6.4790003001689911E-2</v>
      </c>
      <c r="S1861" s="107">
        <v>8.3650000393390656E-2</v>
      </c>
    </row>
    <row r="1862" spans="1:19" x14ac:dyDescent="0.25">
      <c r="A1862" t="s">
        <v>331</v>
      </c>
      <c r="B1862" t="s">
        <v>347</v>
      </c>
      <c r="C1862" t="s">
        <v>347</v>
      </c>
      <c r="D1862" t="s">
        <v>347</v>
      </c>
      <c r="E1862" t="s">
        <v>166</v>
      </c>
      <c r="F1862" t="s">
        <v>167</v>
      </c>
      <c r="G1862">
        <v>4</v>
      </c>
      <c r="H1862" t="s">
        <v>526</v>
      </c>
      <c r="I1862" t="s">
        <v>439</v>
      </c>
      <c r="J1862" t="s">
        <v>440</v>
      </c>
      <c r="K1862">
        <v>1139</v>
      </c>
      <c r="L1862" s="106">
        <v>0.40505000948905939</v>
      </c>
      <c r="N1862">
        <v>1742</v>
      </c>
      <c r="O1862" s="106">
        <v>0.25560998916625982</v>
      </c>
      <c r="Q1862">
        <v>51290</v>
      </c>
      <c r="R1862" s="106">
        <v>0.22549000382423401</v>
      </c>
    </row>
    <row r="1863" spans="1:19" x14ac:dyDescent="0.25">
      <c r="A1863" t="s">
        <v>331</v>
      </c>
      <c r="B1863" t="s">
        <v>347</v>
      </c>
      <c r="C1863" t="s">
        <v>347</v>
      </c>
      <c r="D1863" t="s">
        <v>347</v>
      </c>
      <c r="E1863" t="s">
        <v>166</v>
      </c>
      <c r="F1863" t="s">
        <v>167</v>
      </c>
      <c r="G1863" s="105">
        <v>4</v>
      </c>
      <c r="H1863" t="s">
        <v>526</v>
      </c>
      <c r="I1863" t="s">
        <v>439</v>
      </c>
      <c r="J1863" t="s">
        <v>442</v>
      </c>
      <c r="K1863" s="105">
        <v>1673</v>
      </c>
      <c r="L1863" s="106">
        <v>0.59495002031326294</v>
      </c>
      <c r="M1863" s="106">
        <v>1</v>
      </c>
      <c r="N1863" s="105">
        <v>5073</v>
      </c>
      <c r="O1863" s="106">
        <v>0.74439001083374023</v>
      </c>
      <c r="P1863" s="106">
        <v>1</v>
      </c>
      <c r="Q1863" s="105">
        <v>176169</v>
      </c>
      <c r="R1863" s="106">
        <v>0.77451002597808838</v>
      </c>
      <c r="S1863" s="107">
        <v>1</v>
      </c>
    </row>
    <row r="1864" spans="1:19" x14ac:dyDescent="0.25">
      <c r="A1864" t="s">
        <v>331</v>
      </c>
      <c r="B1864" t="s">
        <v>347</v>
      </c>
      <c r="C1864" t="s">
        <v>347</v>
      </c>
      <c r="D1864" t="s">
        <v>347</v>
      </c>
      <c r="E1864" t="s">
        <v>166</v>
      </c>
      <c r="F1864" t="s">
        <v>167</v>
      </c>
      <c r="G1864" s="105">
        <v>4</v>
      </c>
      <c r="H1864" t="s">
        <v>526</v>
      </c>
      <c r="I1864" t="s">
        <v>395</v>
      </c>
      <c r="J1864" t="s">
        <v>396</v>
      </c>
      <c r="K1864" s="105">
        <v>2792</v>
      </c>
      <c r="L1864" s="106">
        <v>0.99289000034332275</v>
      </c>
      <c r="N1864" s="105">
        <v>6772</v>
      </c>
      <c r="O1864" s="106">
        <v>0.99369001388549805</v>
      </c>
      <c r="Q1864" s="105">
        <v>225832</v>
      </c>
      <c r="R1864" s="106">
        <v>0.99285000562667847</v>
      </c>
      <c r="S1864" s="107"/>
    </row>
    <row r="1865" spans="1:19" x14ac:dyDescent="0.25">
      <c r="A1865" t="s">
        <v>331</v>
      </c>
      <c r="B1865" t="s">
        <v>347</v>
      </c>
      <c r="C1865" t="s">
        <v>347</v>
      </c>
      <c r="D1865" t="s">
        <v>347</v>
      </c>
      <c r="E1865" t="s">
        <v>166</v>
      </c>
      <c r="F1865" t="s">
        <v>167</v>
      </c>
      <c r="G1865" s="105">
        <v>4</v>
      </c>
      <c r="H1865" t="s">
        <v>526</v>
      </c>
      <c r="I1865" t="s">
        <v>395</v>
      </c>
      <c r="J1865" t="s">
        <v>397</v>
      </c>
      <c r="K1865" s="105">
        <v>20</v>
      </c>
      <c r="L1865" s="106">
        <v>7.1100001223385334E-3</v>
      </c>
      <c r="N1865" s="105">
        <v>43</v>
      </c>
      <c r="O1865" s="106">
        <v>6.3100000843405724E-3</v>
      </c>
      <c r="Q1865" s="105">
        <v>1627</v>
      </c>
      <c r="R1865" s="106">
        <v>7.1499999612569809E-3</v>
      </c>
      <c r="S1865" s="107"/>
    </row>
    <row r="1866" spans="1:19" x14ac:dyDescent="0.25">
      <c r="A1866" t="s">
        <v>331</v>
      </c>
      <c r="B1866" t="s">
        <v>347</v>
      </c>
      <c r="C1866" t="s">
        <v>347</v>
      </c>
      <c r="D1866" t="s">
        <v>347</v>
      </c>
      <c r="E1866" t="s">
        <v>166</v>
      </c>
      <c r="F1866" t="s">
        <v>167</v>
      </c>
      <c r="G1866" s="105">
        <v>4</v>
      </c>
      <c r="H1866" t="s">
        <v>526</v>
      </c>
      <c r="I1866" t="s">
        <v>398</v>
      </c>
      <c r="J1866" t="s">
        <v>399</v>
      </c>
      <c r="K1866" s="105">
        <v>538</v>
      </c>
      <c r="L1866" s="106">
        <v>0.19132000207901001</v>
      </c>
      <c r="N1866" s="105">
        <v>956</v>
      </c>
      <c r="O1866" s="106">
        <v>0.14027999341487879</v>
      </c>
      <c r="Q1866" s="105">
        <v>32785</v>
      </c>
      <c r="R1866" s="106">
        <v>0.14414000511169431</v>
      </c>
      <c r="S1866" s="107"/>
    </row>
    <row r="1867" spans="1:19" x14ac:dyDescent="0.25">
      <c r="A1867" t="s">
        <v>331</v>
      </c>
      <c r="B1867" t="s">
        <v>347</v>
      </c>
      <c r="C1867" t="s">
        <v>347</v>
      </c>
      <c r="D1867" t="s">
        <v>347</v>
      </c>
      <c r="E1867" t="s">
        <v>166</v>
      </c>
      <c r="F1867" t="s">
        <v>167</v>
      </c>
      <c r="G1867" s="105">
        <v>4</v>
      </c>
      <c r="H1867" t="s">
        <v>526</v>
      </c>
      <c r="I1867" t="s">
        <v>398</v>
      </c>
      <c r="J1867" t="s">
        <v>41</v>
      </c>
      <c r="K1867" s="105">
        <v>494</v>
      </c>
      <c r="L1867" s="106">
        <v>0.17567999660968781</v>
      </c>
      <c r="N1867" s="105">
        <v>1005</v>
      </c>
      <c r="O1867" s="106">
        <v>0.14746999740600589</v>
      </c>
      <c r="Q1867" s="105">
        <v>40324</v>
      </c>
      <c r="R1867" s="106">
        <v>0.177279993891716</v>
      </c>
      <c r="S1867" s="107"/>
    </row>
    <row r="1868" spans="1:19" x14ac:dyDescent="0.25">
      <c r="A1868" t="s">
        <v>331</v>
      </c>
      <c r="B1868" t="s">
        <v>347</v>
      </c>
      <c r="C1868" t="s">
        <v>347</v>
      </c>
      <c r="D1868" t="s">
        <v>347</v>
      </c>
      <c r="E1868" t="s">
        <v>166</v>
      </c>
      <c r="F1868" t="s">
        <v>167</v>
      </c>
      <c r="G1868" s="105">
        <v>4</v>
      </c>
      <c r="H1868" t="s">
        <v>526</v>
      </c>
      <c r="I1868" t="s">
        <v>398</v>
      </c>
      <c r="J1868" t="s">
        <v>40</v>
      </c>
      <c r="K1868" s="105">
        <v>503</v>
      </c>
      <c r="L1868" s="106">
        <v>0.1788800060749054</v>
      </c>
      <c r="N1868" s="105">
        <v>1338</v>
      </c>
      <c r="O1868" s="106">
        <v>0.1963299959897995</v>
      </c>
      <c r="Q1868" s="105">
        <v>47952</v>
      </c>
      <c r="R1868" s="106">
        <v>0.21082000434398651</v>
      </c>
      <c r="S1868" s="107"/>
    </row>
    <row r="1869" spans="1:19" x14ac:dyDescent="0.25">
      <c r="A1869" t="s">
        <v>331</v>
      </c>
      <c r="B1869" t="s">
        <v>347</v>
      </c>
      <c r="C1869" t="s">
        <v>347</v>
      </c>
      <c r="D1869" t="s">
        <v>347</v>
      </c>
      <c r="E1869" t="s">
        <v>166</v>
      </c>
      <c r="F1869" t="s">
        <v>167</v>
      </c>
      <c r="G1869">
        <v>4</v>
      </c>
      <c r="H1869" t="s">
        <v>526</v>
      </c>
      <c r="I1869" t="s">
        <v>398</v>
      </c>
      <c r="J1869" t="s">
        <v>39</v>
      </c>
      <c r="K1869">
        <v>671</v>
      </c>
      <c r="L1869" s="106">
        <v>0.23861999809741971</v>
      </c>
      <c r="N1869">
        <v>1668</v>
      </c>
      <c r="O1869" s="106">
        <v>0.24474999308586121</v>
      </c>
      <c r="Q1869">
        <v>51770</v>
      </c>
      <c r="R1869" s="106">
        <v>0.22759999334812159</v>
      </c>
    </row>
    <row r="1870" spans="1:19" x14ac:dyDescent="0.25">
      <c r="A1870" t="s">
        <v>331</v>
      </c>
      <c r="B1870" t="s">
        <v>347</v>
      </c>
      <c r="C1870" t="s">
        <v>347</v>
      </c>
      <c r="D1870" t="s">
        <v>347</v>
      </c>
      <c r="E1870" t="s">
        <v>166</v>
      </c>
      <c r="F1870" t="s">
        <v>167</v>
      </c>
      <c r="G1870" s="105">
        <v>4</v>
      </c>
      <c r="H1870" t="s">
        <v>526</v>
      </c>
      <c r="I1870" t="s">
        <v>398</v>
      </c>
      <c r="J1870" t="s">
        <v>400</v>
      </c>
      <c r="K1870" s="105">
        <v>606</v>
      </c>
      <c r="L1870" s="106">
        <v>0.21549999713897711</v>
      </c>
      <c r="N1870" s="105">
        <v>1848</v>
      </c>
      <c r="O1870" s="106">
        <v>0.2711699903011322</v>
      </c>
      <c r="Q1870" s="105">
        <v>54628</v>
      </c>
      <c r="R1870" s="106">
        <v>0.24017000198364261</v>
      </c>
      <c r="S1870" s="107"/>
    </row>
    <row r="1871" spans="1:19" x14ac:dyDescent="0.25">
      <c r="A1871" t="s">
        <v>331</v>
      </c>
      <c r="B1871" t="s">
        <v>347</v>
      </c>
      <c r="C1871" t="s">
        <v>347</v>
      </c>
      <c r="D1871" t="s">
        <v>347</v>
      </c>
      <c r="E1871" t="s">
        <v>166</v>
      </c>
      <c r="F1871" t="s">
        <v>167</v>
      </c>
      <c r="G1871" s="105">
        <v>4</v>
      </c>
      <c r="H1871" t="s">
        <v>526</v>
      </c>
      <c r="I1871" t="s">
        <v>422</v>
      </c>
      <c r="J1871" t="s">
        <v>429</v>
      </c>
      <c r="K1871" s="105">
        <v>1969</v>
      </c>
      <c r="L1871" s="106">
        <v>0.70020997524261475</v>
      </c>
      <c r="N1871" s="105">
        <v>3063</v>
      </c>
      <c r="O1871" s="106">
        <v>0.44944998621940607</v>
      </c>
      <c r="Q1871" s="105">
        <v>80101</v>
      </c>
      <c r="R1871" s="106">
        <v>0.3521600067615509</v>
      </c>
      <c r="S1871" s="107"/>
    </row>
    <row r="1872" spans="1:19" x14ac:dyDescent="0.25">
      <c r="A1872" t="s">
        <v>331</v>
      </c>
      <c r="B1872" t="s">
        <v>347</v>
      </c>
      <c r="C1872" t="s">
        <v>347</v>
      </c>
      <c r="D1872" t="s">
        <v>347</v>
      </c>
      <c r="E1872" t="s">
        <v>166</v>
      </c>
      <c r="F1872" t="s">
        <v>167</v>
      </c>
      <c r="G1872" s="105">
        <v>4</v>
      </c>
      <c r="H1872" t="s">
        <v>526</v>
      </c>
      <c r="I1872" t="s">
        <v>422</v>
      </c>
      <c r="J1872" t="s">
        <v>423</v>
      </c>
      <c r="K1872" s="105">
        <v>726</v>
      </c>
      <c r="L1872" s="106">
        <v>0.25817999243736273</v>
      </c>
      <c r="M1872" s="106">
        <v>0.86120998859405518</v>
      </c>
      <c r="N1872" s="105">
        <v>3264</v>
      </c>
      <c r="O1872" s="106">
        <v>0.47894001007080078</v>
      </c>
      <c r="P1872" s="106">
        <v>0.86993998289108276</v>
      </c>
      <c r="Q1872" s="105">
        <v>119646</v>
      </c>
      <c r="R1872" s="106">
        <v>0.52600997686386108</v>
      </c>
      <c r="S1872" s="107">
        <v>0.81194001436233521</v>
      </c>
    </row>
    <row r="1873" spans="1:19" x14ac:dyDescent="0.25">
      <c r="A1873" t="s">
        <v>331</v>
      </c>
      <c r="B1873" t="s">
        <v>347</v>
      </c>
      <c r="C1873" t="s">
        <v>347</v>
      </c>
      <c r="D1873" t="s">
        <v>347</v>
      </c>
      <c r="E1873" t="s">
        <v>166</v>
      </c>
      <c r="F1873" t="s">
        <v>167</v>
      </c>
      <c r="G1873">
        <v>4</v>
      </c>
      <c r="H1873" t="s">
        <v>526</v>
      </c>
      <c r="I1873" t="s">
        <v>422</v>
      </c>
      <c r="J1873" t="s">
        <v>424</v>
      </c>
      <c r="K1873">
        <v>76</v>
      </c>
      <c r="L1873" s="106">
        <v>2.703000046312809E-2</v>
      </c>
      <c r="M1873" s="106">
        <v>9.0149998664855957E-2</v>
      </c>
      <c r="N1873">
        <v>334</v>
      </c>
      <c r="O1873" s="106">
        <v>4.9010001122951508E-2</v>
      </c>
      <c r="P1873" s="106">
        <v>8.9019998908042908E-2</v>
      </c>
      <c r="Q1873">
        <v>17180</v>
      </c>
      <c r="R1873" s="106">
        <v>7.5530000030994415E-2</v>
      </c>
      <c r="S1873" s="106">
        <v>0.11659000068902969</v>
      </c>
    </row>
    <row r="1874" spans="1:19" x14ac:dyDescent="0.25">
      <c r="A1874" t="s">
        <v>331</v>
      </c>
      <c r="B1874" t="s">
        <v>347</v>
      </c>
      <c r="C1874" t="s">
        <v>347</v>
      </c>
      <c r="D1874" t="s">
        <v>347</v>
      </c>
      <c r="E1874" t="s">
        <v>166</v>
      </c>
      <c r="F1874" t="s">
        <v>167</v>
      </c>
      <c r="G1874" s="105">
        <v>4</v>
      </c>
      <c r="H1874" t="s">
        <v>526</v>
      </c>
      <c r="I1874" t="s">
        <v>422</v>
      </c>
      <c r="J1874" t="s">
        <v>425</v>
      </c>
      <c r="K1874" s="105">
        <v>26</v>
      </c>
      <c r="L1874" s="106">
        <v>9.2500001192092896E-3</v>
      </c>
      <c r="M1874" s="106">
        <v>3.0840000137686729E-2</v>
      </c>
      <c r="N1874" s="105">
        <v>84</v>
      </c>
      <c r="O1874" s="106">
        <v>1.23300002887845E-2</v>
      </c>
      <c r="P1874" s="106">
        <v>2.2390000522136692E-2</v>
      </c>
      <c r="Q1874" s="105">
        <v>6082</v>
      </c>
      <c r="R1874" s="106">
        <v>2.6739999651908871E-2</v>
      </c>
      <c r="S1874" s="107">
        <v>4.1269998997449868E-2</v>
      </c>
    </row>
    <row r="1875" spans="1:19" x14ac:dyDescent="0.25">
      <c r="A1875" t="s">
        <v>331</v>
      </c>
      <c r="B1875" t="s">
        <v>347</v>
      </c>
      <c r="C1875" t="s">
        <v>347</v>
      </c>
      <c r="D1875" t="s">
        <v>347</v>
      </c>
      <c r="E1875" t="s">
        <v>166</v>
      </c>
      <c r="F1875" t="s">
        <v>167</v>
      </c>
      <c r="G1875">
        <v>4</v>
      </c>
      <c r="H1875" t="s">
        <v>526</v>
      </c>
      <c r="I1875" t="s">
        <v>422</v>
      </c>
      <c r="J1875" t="s">
        <v>426</v>
      </c>
      <c r="K1875">
        <v>15</v>
      </c>
      <c r="L1875" s="106">
        <v>5.3300000727176666E-3</v>
      </c>
      <c r="M1875" s="106">
        <v>1.7790000885725021E-2</v>
      </c>
      <c r="N1875">
        <v>62</v>
      </c>
      <c r="O1875" s="106">
        <v>9.100000374019146E-3</v>
      </c>
      <c r="P1875" s="106">
        <v>1.6519999131560329E-2</v>
      </c>
      <c r="Q1875">
        <v>3672</v>
      </c>
      <c r="R1875" s="106">
        <v>1.6140000894665722E-2</v>
      </c>
      <c r="S1875" s="106">
        <v>2.491999976336956E-2</v>
      </c>
    </row>
    <row r="1876" spans="1:19" x14ac:dyDescent="0.25">
      <c r="A1876" t="s">
        <v>331</v>
      </c>
      <c r="B1876" t="s">
        <v>347</v>
      </c>
      <c r="C1876" t="s">
        <v>347</v>
      </c>
      <c r="D1876" t="s">
        <v>347</v>
      </c>
      <c r="E1876" t="s">
        <v>166</v>
      </c>
      <c r="F1876" t="s">
        <v>167</v>
      </c>
      <c r="G1876" s="105">
        <v>4</v>
      </c>
      <c r="H1876" t="s">
        <v>526</v>
      </c>
      <c r="I1876" t="s">
        <v>422</v>
      </c>
      <c r="J1876" t="s">
        <v>427</v>
      </c>
      <c r="K1876" s="105">
        <v>0</v>
      </c>
      <c r="L1876" s="106">
        <v>0</v>
      </c>
      <c r="M1876" s="106">
        <v>0</v>
      </c>
      <c r="N1876" s="105">
        <v>8</v>
      </c>
      <c r="O1876" s="106">
        <v>1.1699999449774621E-3</v>
      </c>
      <c r="P1876" s="106">
        <v>2.129999920725822E-3</v>
      </c>
      <c r="Q1876" s="105">
        <v>766</v>
      </c>
      <c r="R1876" s="106">
        <v>3.3700000494718552E-3</v>
      </c>
      <c r="S1876" s="107">
        <v>5.2000000141561031E-3</v>
      </c>
    </row>
    <row r="1877" spans="1:19" x14ac:dyDescent="0.25">
      <c r="A1877" t="s">
        <v>331</v>
      </c>
      <c r="B1877" t="s">
        <v>347</v>
      </c>
      <c r="C1877" t="s">
        <v>347</v>
      </c>
      <c r="D1877" t="s">
        <v>347</v>
      </c>
      <c r="E1877" t="s">
        <v>166</v>
      </c>
      <c r="F1877" t="s">
        <v>167</v>
      </c>
      <c r="G1877" s="105">
        <v>4</v>
      </c>
      <c r="H1877" t="s">
        <v>526</v>
      </c>
      <c r="I1877" t="s">
        <v>422</v>
      </c>
      <c r="J1877" t="s">
        <v>428</v>
      </c>
      <c r="K1877" s="105">
        <v>0</v>
      </c>
      <c r="L1877" s="106">
        <v>0</v>
      </c>
      <c r="M1877" s="106">
        <v>0</v>
      </c>
      <c r="N1877" s="105">
        <v>0</v>
      </c>
      <c r="O1877" s="106">
        <v>0</v>
      </c>
      <c r="P1877" s="106">
        <v>0</v>
      </c>
      <c r="Q1877" s="105">
        <v>12</v>
      </c>
      <c r="R1877" s="106">
        <v>4.9999998736893758E-5</v>
      </c>
      <c r="S1877" s="107">
        <v>7.9999997979030013E-5</v>
      </c>
    </row>
    <row r="1878" spans="1:19" x14ac:dyDescent="0.25">
      <c r="A1878" t="s">
        <v>331</v>
      </c>
      <c r="B1878" t="s">
        <v>347</v>
      </c>
      <c r="C1878" t="s">
        <v>347</v>
      </c>
      <c r="D1878" t="s">
        <v>347</v>
      </c>
      <c r="E1878" t="s">
        <v>166</v>
      </c>
      <c r="F1878" t="s">
        <v>167</v>
      </c>
      <c r="G1878" s="105">
        <v>4</v>
      </c>
      <c r="H1878" t="s">
        <v>526</v>
      </c>
      <c r="I1878" t="s">
        <v>430</v>
      </c>
      <c r="J1878" t="s">
        <v>434</v>
      </c>
      <c r="K1878" s="105">
        <v>48</v>
      </c>
      <c r="L1878" s="106">
        <v>1.706999912858009E-2</v>
      </c>
      <c r="M1878" s="106">
        <v>1.7430000007152561E-2</v>
      </c>
      <c r="N1878" s="105">
        <v>175</v>
      </c>
      <c r="O1878" s="106">
        <v>2.567999996244907E-2</v>
      </c>
      <c r="P1878" s="106">
        <v>2.6060000061988831E-2</v>
      </c>
      <c r="Q1878" s="105">
        <v>4987</v>
      </c>
      <c r="R1878" s="106">
        <v>2.1919999271631241E-2</v>
      </c>
      <c r="S1878" s="107">
        <v>2.2490000352263451E-2</v>
      </c>
    </row>
    <row r="1879" spans="1:19" x14ac:dyDescent="0.25">
      <c r="A1879" t="s">
        <v>331</v>
      </c>
      <c r="B1879" t="s">
        <v>347</v>
      </c>
      <c r="C1879" t="s">
        <v>347</v>
      </c>
      <c r="D1879" t="s">
        <v>347</v>
      </c>
      <c r="E1879" t="s">
        <v>166</v>
      </c>
      <c r="F1879" t="s">
        <v>167</v>
      </c>
      <c r="G1879" s="105">
        <v>4</v>
      </c>
      <c r="H1879" t="s">
        <v>526</v>
      </c>
      <c r="I1879" t="s">
        <v>430</v>
      </c>
      <c r="J1879" t="s">
        <v>432</v>
      </c>
      <c r="K1879" s="105">
        <v>207</v>
      </c>
      <c r="L1879" s="106">
        <v>7.3610000312328339E-2</v>
      </c>
      <c r="M1879" s="106">
        <v>7.5159996747970581E-2</v>
      </c>
      <c r="N1879" s="105">
        <v>483</v>
      </c>
      <c r="O1879" s="106">
        <v>7.0869997143745422E-2</v>
      </c>
      <c r="P1879" s="106">
        <v>7.1920000016689301E-2</v>
      </c>
      <c r="Q1879" s="105">
        <v>18498</v>
      </c>
      <c r="R1879" s="106">
        <v>8.1320002675056458E-2</v>
      </c>
      <c r="S1879" s="107">
        <v>8.343999832868576E-2</v>
      </c>
    </row>
    <row r="1880" spans="1:19" x14ac:dyDescent="0.25">
      <c r="A1880" t="s">
        <v>331</v>
      </c>
      <c r="B1880" t="s">
        <v>347</v>
      </c>
      <c r="C1880" t="s">
        <v>347</v>
      </c>
      <c r="D1880" t="s">
        <v>347</v>
      </c>
      <c r="E1880" t="s">
        <v>166</v>
      </c>
      <c r="F1880" t="s">
        <v>167</v>
      </c>
      <c r="G1880" s="105">
        <v>4</v>
      </c>
      <c r="H1880" t="s">
        <v>526</v>
      </c>
      <c r="I1880" t="s">
        <v>430</v>
      </c>
      <c r="J1880" t="s">
        <v>435</v>
      </c>
      <c r="K1880" s="105">
        <v>2</v>
      </c>
      <c r="L1880" s="106">
        <v>7.0999999297782779E-4</v>
      </c>
      <c r="M1880" s="106">
        <v>7.3000002885237336E-4</v>
      </c>
      <c r="N1880" s="105">
        <v>2</v>
      </c>
      <c r="O1880" s="106">
        <v>2.899999963119626E-4</v>
      </c>
      <c r="P1880" s="106">
        <v>3.0000001424923539E-4</v>
      </c>
      <c r="Q1880" s="105">
        <v>391</v>
      </c>
      <c r="R1880" s="106">
        <v>1.7199999419972301E-3</v>
      </c>
      <c r="S1880" s="107">
        <v>1.760000013746321E-3</v>
      </c>
    </row>
    <row r="1881" spans="1:19" x14ac:dyDescent="0.25">
      <c r="A1881" t="s">
        <v>331</v>
      </c>
      <c r="B1881" t="s">
        <v>347</v>
      </c>
      <c r="C1881" t="s">
        <v>347</v>
      </c>
      <c r="D1881" t="s">
        <v>347</v>
      </c>
      <c r="E1881" t="s">
        <v>166</v>
      </c>
      <c r="F1881" t="s">
        <v>167</v>
      </c>
      <c r="G1881" s="105">
        <v>4</v>
      </c>
      <c r="H1881" t="s">
        <v>526</v>
      </c>
      <c r="I1881" t="s">
        <v>430</v>
      </c>
      <c r="J1881" t="s">
        <v>436</v>
      </c>
      <c r="K1881" s="105">
        <v>49</v>
      </c>
      <c r="L1881" s="106">
        <v>1.7430000007152561E-2</v>
      </c>
      <c r="M1881" s="106">
        <v>1.7790000885725021E-2</v>
      </c>
      <c r="N1881" s="105">
        <v>122</v>
      </c>
      <c r="O1881" s="106">
        <v>1.7899999395012859E-2</v>
      </c>
      <c r="P1881" s="106">
        <v>1.8169999122619629E-2</v>
      </c>
      <c r="Q1881" s="105">
        <v>6784</v>
      </c>
      <c r="R1881" s="106">
        <v>2.9829999431967739E-2</v>
      </c>
      <c r="S1881" s="107">
        <v>3.060000017285347E-2</v>
      </c>
    </row>
    <row r="1882" spans="1:19" x14ac:dyDescent="0.25">
      <c r="A1882" t="s">
        <v>331</v>
      </c>
      <c r="B1882" t="s">
        <v>347</v>
      </c>
      <c r="C1882" t="s">
        <v>347</v>
      </c>
      <c r="D1882" t="s">
        <v>347</v>
      </c>
      <c r="E1882" t="s">
        <v>166</v>
      </c>
      <c r="F1882" t="s">
        <v>167</v>
      </c>
      <c r="G1882" s="105">
        <v>4</v>
      </c>
      <c r="H1882" t="s">
        <v>526</v>
      </c>
      <c r="I1882" t="s">
        <v>430</v>
      </c>
      <c r="J1882" t="s">
        <v>431</v>
      </c>
      <c r="K1882" s="105">
        <v>1144</v>
      </c>
      <c r="L1882" s="106">
        <v>0.40683001279830933</v>
      </c>
      <c r="M1882" s="106">
        <v>0.41539999842643738</v>
      </c>
      <c r="N1882" s="105">
        <v>2639</v>
      </c>
      <c r="O1882" s="106">
        <v>0.38723000884056091</v>
      </c>
      <c r="P1882" s="106">
        <v>0.39294001460075378</v>
      </c>
      <c r="Q1882" s="105">
        <v>77035</v>
      </c>
      <c r="R1882" s="106">
        <v>0.33867999911308289</v>
      </c>
      <c r="S1882" s="107">
        <v>0.3474699854850769</v>
      </c>
    </row>
    <row r="1883" spans="1:19" x14ac:dyDescent="0.25">
      <c r="A1883" t="s">
        <v>331</v>
      </c>
      <c r="B1883" t="s">
        <v>347</v>
      </c>
      <c r="C1883" t="s">
        <v>347</v>
      </c>
      <c r="D1883" t="s">
        <v>347</v>
      </c>
      <c r="E1883" t="s">
        <v>166</v>
      </c>
      <c r="F1883" t="s">
        <v>167</v>
      </c>
      <c r="G1883" s="105">
        <v>4</v>
      </c>
      <c r="H1883" t="s">
        <v>526</v>
      </c>
      <c r="I1883" t="s">
        <v>430</v>
      </c>
      <c r="J1883" t="s">
        <v>502</v>
      </c>
      <c r="K1883" s="105">
        <v>1304</v>
      </c>
      <c r="L1883" s="106">
        <v>0.46373000741004938</v>
      </c>
      <c r="M1883" s="106">
        <v>0.47348999977111822</v>
      </c>
      <c r="N1883" s="105">
        <v>3295</v>
      </c>
      <c r="O1883" s="106">
        <v>0.483489990234375</v>
      </c>
      <c r="P1883" s="106">
        <v>0.49061998724937439</v>
      </c>
      <c r="Q1883" s="105">
        <v>114008</v>
      </c>
      <c r="R1883" s="106">
        <v>0.5012199878692627</v>
      </c>
      <c r="S1883" s="107">
        <v>0.51424002647399902</v>
      </c>
    </row>
    <row r="1884" spans="1:19" x14ac:dyDescent="0.25">
      <c r="A1884" t="s">
        <v>331</v>
      </c>
      <c r="B1884" t="s">
        <v>347</v>
      </c>
      <c r="C1884" t="s">
        <v>347</v>
      </c>
      <c r="D1884" t="s">
        <v>347</v>
      </c>
      <c r="E1884" t="s">
        <v>166</v>
      </c>
      <c r="F1884" t="s">
        <v>167</v>
      </c>
      <c r="G1884" s="105">
        <v>4</v>
      </c>
      <c r="H1884" t="s">
        <v>526</v>
      </c>
      <c r="I1884" t="s">
        <v>430</v>
      </c>
      <c r="J1884" t="s">
        <v>86</v>
      </c>
      <c r="K1884" s="105">
        <v>58</v>
      </c>
      <c r="L1884" s="106">
        <v>2.0630000159144402E-2</v>
      </c>
      <c r="N1884" s="105">
        <v>99</v>
      </c>
      <c r="O1884" s="106">
        <v>1.453000027686357E-2</v>
      </c>
      <c r="Q1884" s="105">
        <v>5756</v>
      </c>
      <c r="R1884" s="106">
        <v>2.5310000404715541E-2</v>
      </c>
      <c r="S1884" s="107"/>
    </row>
    <row r="1885" spans="1:19" x14ac:dyDescent="0.25">
      <c r="A1885" t="s">
        <v>331</v>
      </c>
      <c r="B1885" t="s">
        <v>347</v>
      </c>
      <c r="C1885" t="s">
        <v>347</v>
      </c>
      <c r="D1885" t="s">
        <v>347</v>
      </c>
      <c r="E1885" t="s">
        <v>166</v>
      </c>
      <c r="F1885" t="s">
        <v>167</v>
      </c>
      <c r="G1885" s="105">
        <v>4</v>
      </c>
      <c r="H1885" t="s">
        <v>526</v>
      </c>
      <c r="I1885" t="s">
        <v>401</v>
      </c>
      <c r="J1885" t="s">
        <v>405</v>
      </c>
      <c r="K1885" s="105">
        <v>2142</v>
      </c>
      <c r="L1885" s="106">
        <v>0.76174002885818481</v>
      </c>
      <c r="M1885" s="106">
        <v>0.78175002336502075</v>
      </c>
      <c r="N1885" s="105">
        <v>5222</v>
      </c>
      <c r="O1885" s="106">
        <v>0.76625001430511475</v>
      </c>
      <c r="P1885" s="106">
        <v>0.78456002473831177</v>
      </c>
      <c r="Q1885" s="105">
        <v>171311</v>
      </c>
      <c r="R1885" s="106">
        <v>0.75314998626708984</v>
      </c>
      <c r="S1885" s="107">
        <v>0.77806001901626587</v>
      </c>
    </row>
    <row r="1886" spans="1:19" x14ac:dyDescent="0.25">
      <c r="A1886" t="s">
        <v>331</v>
      </c>
      <c r="B1886" t="s">
        <v>347</v>
      </c>
      <c r="C1886" t="s">
        <v>347</v>
      </c>
      <c r="D1886" t="s">
        <v>347</v>
      </c>
      <c r="E1886" t="s">
        <v>166</v>
      </c>
      <c r="F1886" t="s">
        <v>167</v>
      </c>
      <c r="G1886" s="105">
        <v>4</v>
      </c>
      <c r="H1886" t="s">
        <v>526</v>
      </c>
      <c r="I1886" t="s">
        <v>401</v>
      </c>
      <c r="J1886" t="s">
        <v>412</v>
      </c>
      <c r="K1886" s="105">
        <v>273</v>
      </c>
      <c r="L1886" s="106">
        <v>9.707999974489212E-2</v>
      </c>
      <c r="M1886" s="106">
        <v>9.9639996886253357E-2</v>
      </c>
      <c r="N1886" s="105">
        <v>645</v>
      </c>
      <c r="O1886" s="106">
        <v>9.4640001654624939E-2</v>
      </c>
      <c r="P1886" s="106">
        <v>9.6909999847412109E-2</v>
      </c>
      <c r="Q1886" s="105">
        <v>22313</v>
      </c>
      <c r="R1886" s="106">
        <v>9.8099999129772186E-2</v>
      </c>
      <c r="S1886" s="107">
        <v>0.10134000331163411</v>
      </c>
    </row>
    <row r="1887" spans="1:19" x14ac:dyDescent="0.25">
      <c r="A1887" t="s">
        <v>331</v>
      </c>
      <c r="B1887" t="s">
        <v>347</v>
      </c>
      <c r="C1887" t="s">
        <v>347</v>
      </c>
      <c r="D1887" t="s">
        <v>347</v>
      </c>
      <c r="E1887" t="s">
        <v>166</v>
      </c>
      <c r="F1887" t="s">
        <v>167</v>
      </c>
      <c r="G1887" s="105">
        <v>4</v>
      </c>
      <c r="H1887" t="s">
        <v>526</v>
      </c>
      <c r="I1887" t="s">
        <v>401</v>
      </c>
      <c r="J1887" t="s">
        <v>413</v>
      </c>
      <c r="K1887" s="105">
        <v>196</v>
      </c>
      <c r="L1887" s="106">
        <v>6.9700002670288086E-2</v>
      </c>
      <c r="M1887" s="106">
        <v>7.1529999375343323E-2</v>
      </c>
      <c r="N1887" s="105">
        <v>471</v>
      </c>
      <c r="O1887" s="106">
        <v>6.9109998643398285E-2</v>
      </c>
      <c r="P1887" s="106">
        <v>7.0759996771812439E-2</v>
      </c>
      <c r="Q1887" s="105">
        <v>15680</v>
      </c>
      <c r="R1887" s="106">
        <v>6.8939998745918274E-2</v>
      </c>
      <c r="S1887" s="107">
        <v>7.1220003068447113E-2</v>
      </c>
    </row>
    <row r="1888" spans="1:19" x14ac:dyDescent="0.25">
      <c r="A1888" t="s">
        <v>331</v>
      </c>
      <c r="B1888" t="s">
        <v>347</v>
      </c>
      <c r="C1888" t="s">
        <v>347</v>
      </c>
      <c r="D1888" t="s">
        <v>347</v>
      </c>
      <c r="E1888" t="s">
        <v>166</v>
      </c>
      <c r="F1888" t="s">
        <v>167</v>
      </c>
      <c r="G1888" s="105">
        <v>4</v>
      </c>
      <c r="H1888" t="s">
        <v>526</v>
      </c>
      <c r="I1888" t="s">
        <v>401</v>
      </c>
      <c r="J1888" t="s">
        <v>441</v>
      </c>
      <c r="K1888" s="105">
        <v>72</v>
      </c>
      <c r="L1888" s="106">
        <v>2.5599999353289601E-2</v>
      </c>
      <c r="N1888" s="105">
        <v>159</v>
      </c>
      <c r="O1888" s="106">
        <v>2.3329999297857281E-2</v>
      </c>
      <c r="Q1888" s="105">
        <v>7283</v>
      </c>
      <c r="R1888" s="106">
        <v>3.2019998878240592E-2</v>
      </c>
      <c r="S1888" s="107"/>
    </row>
    <row r="1889" spans="1:19" x14ac:dyDescent="0.25">
      <c r="A1889" t="s">
        <v>331</v>
      </c>
      <c r="B1889" t="s">
        <v>347</v>
      </c>
      <c r="C1889" t="s">
        <v>347</v>
      </c>
      <c r="D1889" t="s">
        <v>347</v>
      </c>
      <c r="E1889" t="s">
        <v>166</v>
      </c>
      <c r="F1889" t="s">
        <v>167</v>
      </c>
      <c r="G1889" s="105">
        <v>4</v>
      </c>
      <c r="H1889" t="s">
        <v>526</v>
      </c>
      <c r="I1889" t="s">
        <v>401</v>
      </c>
      <c r="J1889" t="s">
        <v>414</v>
      </c>
      <c r="K1889" s="105">
        <v>129</v>
      </c>
      <c r="L1889" s="106">
        <v>4.5869998633861542E-2</v>
      </c>
      <c r="M1889" s="106">
        <v>4.7079998999834061E-2</v>
      </c>
      <c r="N1889" s="105">
        <v>318</v>
      </c>
      <c r="O1889" s="106">
        <v>4.6659998595714569E-2</v>
      </c>
      <c r="P1889" s="106">
        <v>4.7779999673366547E-2</v>
      </c>
      <c r="Q1889" s="105">
        <v>10872</v>
      </c>
      <c r="R1889" s="106">
        <v>4.7800000756978989E-2</v>
      </c>
      <c r="S1889" s="107">
        <v>4.9380000680685043E-2</v>
      </c>
    </row>
    <row r="1890" spans="1:19" x14ac:dyDescent="0.25">
      <c r="A1890" t="s">
        <v>331</v>
      </c>
      <c r="B1890" t="s">
        <v>347</v>
      </c>
      <c r="C1890" t="s">
        <v>347</v>
      </c>
      <c r="D1890" t="s">
        <v>347</v>
      </c>
      <c r="E1890" t="s">
        <v>220</v>
      </c>
      <c r="F1890" t="s">
        <v>221</v>
      </c>
      <c r="G1890" s="105">
        <v>4</v>
      </c>
      <c r="H1890" t="s">
        <v>526</v>
      </c>
      <c r="I1890" t="s">
        <v>349</v>
      </c>
      <c r="J1890" t="s">
        <v>350</v>
      </c>
      <c r="K1890" s="105">
        <v>10</v>
      </c>
      <c r="L1890" s="106">
        <v>7.7499998733401299E-3</v>
      </c>
      <c r="N1890" s="105">
        <v>29</v>
      </c>
      <c r="O1890" s="106">
        <v>4.2599998414516449E-3</v>
      </c>
      <c r="Q1890" s="105">
        <v>1130</v>
      </c>
      <c r="R1890" s="106">
        <v>4.9700001254677773E-3</v>
      </c>
      <c r="S1890" s="107"/>
    </row>
    <row r="1891" spans="1:19" x14ac:dyDescent="0.25">
      <c r="A1891" t="s">
        <v>331</v>
      </c>
      <c r="B1891" t="s">
        <v>347</v>
      </c>
      <c r="C1891" t="s">
        <v>347</v>
      </c>
      <c r="D1891" t="s">
        <v>347</v>
      </c>
      <c r="E1891" t="s">
        <v>220</v>
      </c>
      <c r="F1891" t="s">
        <v>221</v>
      </c>
      <c r="G1891" s="105">
        <v>4</v>
      </c>
      <c r="H1891" t="s">
        <v>526</v>
      </c>
      <c r="I1891" t="s">
        <v>349</v>
      </c>
      <c r="J1891" t="s">
        <v>368</v>
      </c>
      <c r="K1891" s="105">
        <v>41</v>
      </c>
      <c r="L1891" s="106">
        <v>3.1780000776052468E-2</v>
      </c>
      <c r="N1891" s="105">
        <v>181</v>
      </c>
      <c r="O1891" s="106">
        <v>2.6559999212622639E-2</v>
      </c>
      <c r="Q1891" s="105">
        <v>8418</v>
      </c>
      <c r="R1891" s="106">
        <v>3.700999915599823E-2</v>
      </c>
      <c r="S1891" s="107"/>
    </row>
    <row r="1892" spans="1:19" x14ac:dyDescent="0.25">
      <c r="A1892" t="s">
        <v>331</v>
      </c>
      <c r="B1892" t="s">
        <v>347</v>
      </c>
      <c r="C1892" t="s">
        <v>347</v>
      </c>
      <c r="D1892" t="s">
        <v>347</v>
      </c>
      <c r="E1892" t="s">
        <v>220</v>
      </c>
      <c r="F1892" t="s">
        <v>221</v>
      </c>
      <c r="G1892" s="105">
        <v>4</v>
      </c>
      <c r="H1892" t="s">
        <v>526</v>
      </c>
      <c r="I1892" t="s">
        <v>349</v>
      </c>
      <c r="J1892" t="s">
        <v>369</v>
      </c>
      <c r="K1892" s="105">
        <v>175</v>
      </c>
      <c r="L1892" s="106">
        <v>0.13565999269485471</v>
      </c>
      <c r="N1892" s="105">
        <v>753</v>
      </c>
      <c r="O1892" s="106">
        <v>0.1104900017380714</v>
      </c>
      <c r="Q1892" s="105">
        <v>27454</v>
      </c>
      <c r="R1892" s="106">
        <v>0.1207000017166138</v>
      </c>
      <c r="S1892" s="107"/>
    </row>
    <row r="1893" spans="1:19" x14ac:dyDescent="0.25">
      <c r="A1893" t="s">
        <v>331</v>
      </c>
      <c r="B1893" t="s">
        <v>347</v>
      </c>
      <c r="C1893" t="s">
        <v>347</v>
      </c>
      <c r="D1893" t="s">
        <v>347</v>
      </c>
      <c r="E1893" t="s">
        <v>220</v>
      </c>
      <c r="F1893" t="s">
        <v>221</v>
      </c>
      <c r="G1893" s="105">
        <v>4</v>
      </c>
      <c r="H1893" t="s">
        <v>526</v>
      </c>
      <c r="I1893" t="s">
        <v>349</v>
      </c>
      <c r="J1893" t="s">
        <v>370</v>
      </c>
      <c r="K1893" s="105">
        <v>270</v>
      </c>
      <c r="L1893" s="106">
        <v>0.20929999649524689</v>
      </c>
      <c r="N1893" s="105">
        <v>1625</v>
      </c>
      <c r="O1893" s="106">
        <v>0.23844000697135931</v>
      </c>
      <c r="Q1893" s="105">
        <v>55879</v>
      </c>
      <c r="R1893" s="106">
        <v>0.24567000567913061</v>
      </c>
      <c r="S1893" s="107"/>
    </row>
    <row r="1894" spans="1:19" x14ac:dyDescent="0.25">
      <c r="A1894" t="s">
        <v>331</v>
      </c>
      <c r="B1894" t="s">
        <v>347</v>
      </c>
      <c r="C1894" t="s">
        <v>347</v>
      </c>
      <c r="D1894" t="s">
        <v>347</v>
      </c>
      <c r="E1894" t="s">
        <v>220</v>
      </c>
      <c r="F1894" t="s">
        <v>221</v>
      </c>
      <c r="G1894" s="105">
        <v>4</v>
      </c>
      <c r="H1894" t="s">
        <v>526</v>
      </c>
      <c r="I1894" t="s">
        <v>349</v>
      </c>
      <c r="J1894" t="s">
        <v>371</v>
      </c>
      <c r="K1894" s="105">
        <v>274</v>
      </c>
      <c r="L1894" s="106">
        <v>0.21240000426769259</v>
      </c>
      <c r="N1894" s="105">
        <v>1882</v>
      </c>
      <c r="O1894" s="106">
        <v>0.27616000175476069</v>
      </c>
      <c r="Q1894" s="105">
        <v>57982</v>
      </c>
      <c r="R1894" s="106">
        <v>0.25490999221801758</v>
      </c>
      <c r="S1894" s="107"/>
    </row>
    <row r="1895" spans="1:19" x14ac:dyDescent="0.25">
      <c r="A1895" t="s">
        <v>331</v>
      </c>
      <c r="B1895" t="s">
        <v>347</v>
      </c>
      <c r="C1895" t="s">
        <v>347</v>
      </c>
      <c r="D1895" t="s">
        <v>347</v>
      </c>
      <c r="E1895" t="s">
        <v>220</v>
      </c>
      <c r="F1895" t="s">
        <v>221</v>
      </c>
      <c r="G1895" s="105">
        <v>4</v>
      </c>
      <c r="H1895" t="s">
        <v>526</v>
      </c>
      <c r="I1895" t="s">
        <v>349</v>
      </c>
      <c r="J1895" t="s">
        <v>372</v>
      </c>
      <c r="K1895" s="105">
        <v>276</v>
      </c>
      <c r="L1895" s="106">
        <v>0.21394999325275421</v>
      </c>
      <c r="N1895" s="105">
        <v>1410</v>
      </c>
      <c r="O1895" s="106">
        <v>0.20690000057220459</v>
      </c>
      <c r="Q1895" s="105">
        <v>44765</v>
      </c>
      <c r="R1895" s="106">
        <v>0.19679999351501459</v>
      </c>
      <c r="S1895" s="107"/>
    </row>
    <row r="1896" spans="1:19" x14ac:dyDescent="0.25">
      <c r="A1896" t="s">
        <v>331</v>
      </c>
      <c r="B1896" t="s">
        <v>347</v>
      </c>
      <c r="C1896" t="s">
        <v>347</v>
      </c>
      <c r="D1896" t="s">
        <v>347</v>
      </c>
      <c r="E1896" t="s">
        <v>220</v>
      </c>
      <c r="F1896" t="s">
        <v>221</v>
      </c>
      <c r="G1896" s="105">
        <v>4</v>
      </c>
      <c r="H1896" t="s">
        <v>526</v>
      </c>
      <c r="I1896" t="s">
        <v>349</v>
      </c>
      <c r="J1896" t="s">
        <v>373</v>
      </c>
      <c r="K1896" s="105">
        <v>244</v>
      </c>
      <c r="L1896" s="106">
        <v>0.18915000557899481</v>
      </c>
      <c r="N1896" s="105">
        <v>935</v>
      </c>
      <c r="O1896" s="106">
        <v>0.1371999979019165</v>
      </c>
      <c r="Q1896" s="105">
        <v>31831</v>
      </c>
      <c r="R1896" s="106">
        <v>0.1399399936199188</v>
      </c>
      <c r="S1896" s="107"/>
    </row>
    <row r="1897" spans="1:19" x14ac:dyDescent="0.25">
      <c r="A1897" t="s">
        <v>331</v>
      </c>
      <c r="B1897" t="s">
        <v>347</v>
      </c>
      <c r="C1897" t="s">
        <v>347</v>
      </c>
      <c r="D1897" t="s">
        <v>347</v>
      </c>
      <c r="E1897" t="s">
        <v>220</v>
      </c>
      <c r="F1897" t="s">
        <v>221</v>
      </c>
      <c r="G1897" s="105">
        <v>4</v>
      </c>
      <c r="H1897" t="s">
        <v>526</v>
      </c>
      <c r="I1897" t="s">
        <v>438</v>
      </c>
      <c r="J1897" t="s">
        <v>48</v>
      </c>
      <c r="K1897" s="105">
        <v>1059</v>
      </c>
      <c r="L1897" s="106">
        <v>0.82093000411987305</v>
      </c>
      <c r="M1897" s="106">
        <v>0.84048002958297729</v>
      </c>
      <c r="N1897" s="105">
        <v>5683</v>
      </c>
      <c r="O1897" s="106">
        <v>0.83389997482299805</v>
      </c>
      <c r="P1897" s="106">
        <v>0.85382002592086792</v>
      </c>
      <c r="Q1897" s="105">
        <v>186401</v>
      </c>
      <c r="R1897" s="106">
        <v>0.81949001550674438</v>
      </c>
      <c r="S1897" s="107">
        <v>0.8465999960899353</v>
      </c>
    </row>
    <row r="1898" spans="1:19" x14ac:dyDescent="0.25">
      <c r="A1898" t="s">
        <v>331</v>
      </c>
      <c r="B1898" t="s">
        <v>347</v>
      </c>
      <c r="C1898" t="s">
        <v>347</v>
      </c>
      <c r="D1898" t="s">
        <v>347</v>
      </c>
      <c r="E1898" t="s">
        <v>220</v>
      </c>
      <c r="F1898" t="s">
        <v>221</v>
      </c>
      <c r="G1898" s="105">
        <v>4</v>
      </c>
      <c r="H1898" t="s">
        <v>526</v>
      </c>
      <c r="I1898" t="s">
        <v>438</v>
      </c>
      <c r="J1898" t="s">
        <v>42</v>
      </c>
      <c r="K1898" s="105">
        <v>106</v>
      </c>
      <c r="L1898" s="106">
        <v>8.2170002162456512E-2</v>
      </c>
      <c r="M1898" s="106">
        <v>8.4129996597766876E-2</v>
      </c>
      <c r="N1898" s="105">
        <v>601</v>
      </c>
      <c r="O1898" s="106">
        <v>8.8189996778964996E-2</v>
      </c>
      <c r="P1898" s="106">
        <v>9.0290002524852753E-2</v>
      </c>
      <c r="Q1898" s="105">
        <v>20350</v>
      </c>
      <c r="R1898" s="106">
        <v>8.9469999074935913E-2</v>
      </c>
      <c r="S1898" s="107">
        <v>9.2430002987384796E-2</v>
      </c>
    </row>
    <row r="1899" spans="1:19" x14ac:dyDescent="0.25">
      <c r="A1899" t="s">
        <v>331</v>
      </c>
      <c r="B1899" t="s">
        <v>347</v>
      </c>
      <c r="C1899" t="s">
        <v>347</v>
      </c>
      <c r="D1899" t="s">
        <v>347</v>
      </c>
      <c r="E1899" t="s">
        <v>220</v>
      </c>
      <c r="F1899" t="s">
        <v>221</v>
      </c>
      <c r="G1899">
        <v>4</v>
      </c>
      <c r="H1899" t="s">
        <v>526</v>
      </c>
      <c r="I1899" t="s">
        <v>438</v>
      </c>
      <c r="J1899" t="s">
        <v>374</v>
      </c>
      <c r="K1899">
        <v>95</v>
      </c>
      <c r="L1899" s="106">
        <v>7.3639996349811554E-2</v>
      </c>
      <c r="M1899" s="106">
        <v>7.5400002300739288E-2</v>
      </c>
      <c r="N1899">
        <v>372</v>
      </c>
      <c r="O1899" s="106">
        <v>5.4590001702308648E-2</v>
      </c>
      <c r="P1899" s="106">
        <v>5.5890001356601722E-2</v>
      </c>
      <c r="Q1899">
        <v>13425</v>
      </c>
      <c r="R1899" s="106">
        <v>5.9020001441240311E-2</v>
      </c>
      <c r="S1899" s="106">
        <v>6.0970000922679901E-2</v>
      </c>
    </row>
    <row r="1900" spans="1:19" x14ac:dyDescent="0.25">
      <c r="A1900" t="s">
        <v>331</v>
      </c>
      <c r="B1900" t="s">
        <v>347</v>
      </c>
      <c r="C1900" t="s">
        <v>347</v>
      </c>
      <c r="D1900" t="s">
        <v>347</v>
      </c>
      <c r="E1900" t="s">
        <v>220</v>
      </c>
      <c r="F1900" t="s">
        <v>221</v>
      </c>
      <c r="G1900">
        <v>4</v>
      </c>
      <c r="H1900" t="s">
        <v>526</v>
      </c>
      <c r="I1900" t="s">
        <v>438</v>
      </c>
      <c r="J1900" t="s">
        <v>86</v>
      </c>
      <c r="K1900">
        <v>30</v>
      </c>
      <c r="L1900" s="106">
        <v>2.3259999230504039E-2</v>
      </c>
      <c r="N1900">
        <v>159</v>
      </c>
      <c r="O1900" s="106">
        <v>2.3329999297857281E-2</v>
      </c>
      <c r="Q1900">
        <v>7283</v>
      </c>
      <c r="R1900" s="106">
        <v>3.2019998878240592E-2</v>
      </c>
    </row>
    <row r="1901" spans="1:19" x14ac:dyDescent="0.25">
      <c r="A1901" t="s">
        <v>331</v>
      </c>
      <c r="B1901" t="s">
        <v>347</v>
      </c>
      <c r="C1901" t="s">
        <v>347</v>
      </c>
      <c r="D1901" t="s">
        <v>347</v>
      </c>
      <c r="E1901" t="s">
        <v>220</v>
      </c>
      <c r="F1901" t="s">
        <v>221</v>
      </c>
      <c r="G1901" s="105">
        <v>4</v>
      </c>
      <c r="H1901" t="s">
        <v>526</v>
      </c>
      <c r="I1901" t="s">
        <v>375</v>
      </c>
      <c r="J1901" t="s">
        <v>376</v>
      </c>
      <c r="K1901" s="105">
        <v>275</v>
      </c>
      <c r="L1901" s="106">
        <v>0.21318000555038449</v>
      </c>
      <c r="N1901" s="105">
        <v>1456</v>
      </c>
      <c r="O1901" s="106">
        <v>0.2136500030755997</v>
      </c>
      <c r="Q1901" s="105">
        <v>47189</v>
      </c>
      <c r="R1901" s="106">
        <v>0.20746000111103061</v>
      </c>
      <c r="S1901" s="107"/>
    </row>
    <row r="1902" spans="1:19" x14ac:dyDescent="0.25">
      <c r="A1902" t="s">
        <v>331</v>
      </c>
      <c r="B1902" t="s">
        <v>347</v>
      </c>
      <c r="C1902" t="s">
        <v>347</v>
      </c>
      <c r="D1902" t="s">
        <v>347</v>
      </c>
      <c r="E1902" t="s">
        <v>220</v>
      </c>
      <c r="F1902" t="s">
        <v>221</v>
      </c>
      <c r="G1902" s="105">
        <v>4</v>
      </c>
      <c r="H1902" t="s">
        <v>526</v>
      </c>
      <c r="I1902" t="s">
        <v>375</v>
      </c>
      <c r="J1902" t="s">
        <v>377</v>
      </c>
      <c r="K1902" s="105">
        <v>255</v>
      </c>
      <c r="L1902" s="106">
        <v>0.19766999781131739</v>
      </c>
      <c r="N1902" s="105">
        <v>1358</v>
      </c>
      <c r="O1902" s="106">
        <v>0.19926999509334559</v>
      </c>
      <c r="Q1902" s="105">
        <v>47420</v>
      </c>
      <c r="R1902" s="106">
        <v>0.20848000049591059</v>
      </c>
      <c r="S1902" s="107"/>
    </row>
    <row r="1903" spans="1:19" x14ac:dyDescent="0.25">
      <c r="A1903" t="s">
        <v>331</v>
      </c>
      <c r="B1903" t="s">
        <v>347</v>
      </c>
      <c r="C1903" t="s">
        <v>347</v>
      </c>
      <c r="D1903" t="s">
        <v>347</v>
      </c>
      <c r="E1903" t="s">
        <v>220</v>
      </c>
      <c r="F1903" t="s">
        <v>221</v>
      </c>
      <c r="G1903" s="105">
        <v>4</v>
      </c>
      <c r="H1903" t="s">
        <v>526</v>
      </c>
      <c r="I1903" t="s">
        <v>375</v>
      </c>
      <c r="J1903" t="s">
        <v>378</v>
      </c>
      <c r="K1903" s="105">
        <v>205</v>
      </c>
      <c r="L1903" s="106">
        <v>0.15891000628471369</v>
      </c>
      <c r="N1903" s="105">
        <v>1027</v>
      </c>
      <c r="O1903" s="106">
        <v>0.15070000290870669</v>
      </c>
      <c r="Q1903" s="105">
        <v>37332</v>
      </c>
      <c r="R1903" s="106">
        <v>0.1641300022602081</v>
      </c>
      <c r="S1903" s="107"/>
    </row>
    <row r="1904" spans="1:19" x14ac:dyDescent="0.25">
      <c r="A1904" t="s">
        <v>331</v>
      </c>
      <c r="B1904" t="s">
        <v>347</v>
      </c>
      <c r="C1904" t="s">
        <v>347</v>
      </c>
      <c r="D1904" t="s">
        <v>347</v>
      </c>
      <c r="E1904" t="s">
        <v>220</v>
      </c>
      <c r="F1904" t="s">
        <v>221</v>
      </c>
      <c r="G1904" s="105">
        <v>4</v>
      </c>
      <c r="H1904" t="s">
        <v>526</v>
      </c>
      <c r="I1904" t="s">
        <v>375</v>
      </c>
      <c r="J1904" t="s">
        <v>379</v>
      </c>
      <c r="K1904" s="105">
        <v>292</v>
      </c>
      <c r="L1904" s="106">
        <v>0.22635999321937561</v>
      </c>
      <c r="N1904" s="105">
        <v>1477</v>
      </c>
      <c r="O1904" s="106">
        <v>0.21672999858856201</v>
      </c>
      <c r="Q1904" s="105">
        <v>47525</v>
      </c>
      <c r="R1904" s="106">
        <v>0.20893999934196469</v>
      </c>
      <c r="S1904" s="107"/>
    </row>
    <row r="1905" spans="1:19" x14ac:dyDescent="0.25">
      <c r="A1905" t="s">
        <v>331</v>
      </c>
      <c r="B1905" t="s">
        <v>347</v>
      </c>
      <c r="C1905" t="s">
        <v>347</v>
      </c>
      <c r="D1905" t="s">
        <v>347</v>
      </c>
      <c r="E1905" t="s">
        <v>220</v>
      </c>
      <c r="F1905" t="s">
        <v>221</v>
      </c>
      <c r="G1905">
        <v>4</v>
      </c>
      <c r="H1905" t="s">
        <v>526</v>
      </c>
      <c r="I1905" t="s">
        <v>375</v>
      </c>
      <c r="J1905" t="s">
        <v>380</v>
      </c>
      <c r="K1905">
        <v>263</v>
      </c>
      <c r="L1905" s="106">
        <v>0.20387999713420871</v>
      </c>
      <c r="N1905">
        <v>1497</v>
      </c>
      <c r="O1905" s="106">
        <v>0.21965999901294711</v>
      </c>
      <c r="Q1905">
        <v>47993</v>
      </c>
      <c r="R1905" s="106">
        <v>0.210999995470047</v>
      </c>
    </row>
    <row r="1906" spans="1:19" x14ac:dyDescent="0.25">
      <c r="A1906" t="s">
        <v>331</v>
      </c>
      <c r="B1906" t="s">
        <v>347</v>
      </c>
      <c r="C1906" t="s">
        <v>347</v>
      </c>
      <c r="D1906" t="s">
        <v>347</v>
      </c>
      <c r="E1906" t="s">
        <v>220</v>
      </c>
      <c r="F1906" t="s">
        <v>221</v>
      </c>
      <c r="G1906" s="105">
        <v>4</v>
      </c>
      <c r="H1906" t="s">
        <v>526</v>
      </c>
      <c r="I1906" t="s">
        <v>381</v>
      </c>
      <c r="J1906" t="s">
        <v>382</v>
      </c>
      <c r="K1906" s="105">
        <v>21</v>
      </c>
      <c r="L1906" s="106">
        <v>1.627999916672707E-2</v>
      </c>
      <c r="M1906" s="106">
        <v>2.2360000759363171E-2</v>
      </c>
      <c r="N1906" s="105">
        <v>118</v>
      </c>
      <c r="O1906" s="106">
        <v>1.7309999093413349E-2</v>
      </c>
      <c r="P1906" s="106">
        <v>2.3259999230504039E-2</v>
      </c>
      <c r="Q1906" s="105">
        <v>5423</v>
      </c>
      <c r="R1906" s="106">
        <v>2.384000085294247E-2</v>
      </c>
      <c r="S1906" s="107">
        <v>3.0780000612139698E-2</v>
      </c>
    </row>
    <row r="1907" spans="1:19" x14ac:dyDescent="0.25">
      <c r="A1907" t="s">
        <v>331</v>
      </c>
      <c r="B1907" t="s">
        <v>347</v>
      </c>
      <c r="C1907" t="s">
        <v>347</v>
      </c>
      <c r="D1907" t="s">
        <v>347</v>
      </c>
      <c r="E1907" t="s">
        <v>220</v>
      </c>
      <c r="F1907" t="s">
        <v>221</v>
      </c>
      <c r="G1907">
        <v>4</v>
      </c>
      <c r="H1907" t="s">
        <v>526</v>
      </c>
      <c r="I1907" t="s">
        <v>381</v>
      </c>
      <c r="J1907" t="s">
        <v>383</v>
      </c>
      <c r="K1907">
        <v>112</v>
      </c>
      <c r="L1907" s="106">
        <v>8.6819998919963837E-2</v>
      </c>
      <c r="M1907" s="106">
        <v>0.1192800030112267</v>
      </c>
      <c r="N1907">
        <v>687</v>
      </c>
      <c r="O1907" s="106">
        <v>0.1008099988102913</v>
      </c>
      <c r="P1907" s="106">
        <v>0.1354199945926666</v>
      </c>
      <c r="Q1907">
        <v>26007</v>
      </c>
      <c r="R1907" s="106">
        <v>0.11433999985456469</v>
      </c>
      <c r="S1907" s="106">
        <v>0.1476300060749054</v>
      </c>
    </row>
    <row r="1908" spans="1:19" x14ac:dyDescent="0.25">
      <c r="A1908" t="s">
        <v>331</v>
      </c>
      <c r="B1908" t="s">
        <v>347</v>
      </c>
      <c r="C1908" t="s">
        <v>347</v>
      </c>
      <c r="D1908" t="s">
        <v>347</v>
      </c>
      <c r="E1908" t="s">
        <v>220</v>
      </c>
      <c r="F1908" t="s">
        <v>221</v>
      </c>
      <c r="G1908" s="105">
        <v>4</v>
      </c>
      <c r="H1908" t="s">
        <v>526</v>
      </c>
      <c r="I1908" t="s">
        <v>381</v>
      </c>
      <c r="J1908" t="s">
        <v>384</v>
      </c>
      <c r="K1908" s="105">
        <v>806</v>
      </c>
      <c r="L1908" s="106">
        <v>0.62480998039245605</v>
      </c>
      <c r="M1908" s="106">
        <v>0.85835999250411987</v>
      </c>
      <c r="N1908" s="105">
        <v>4268</v>
      </c>
      <c r="O1908" s="106">
        <v>0.62626999616622925</v>
      </c>
      <c r="P1908" s="106">
        <v>0.8413199782371521</v>
      </c>
      <c r="Q1908" s="105">
        <v>144739</v>
      </c>
      <c r="R1908" s="106">
        <v>0.6363300085067749</v>
      </c>
      <c r="S1908" s="107">
        <v>0.82159000635147095</v>
      </c>
    </row>
    <row r="1909" spans="1:19" x14ac:dyDescent="0.25">
      <c r="A1909" t="s">
        <v>331</v>
      </c>
      <c r="B1909" t="s">
        <v>347</v>
      </c>
      <c r="C1909" t="s">
        <v>347</v>
      </c>
      <c r="D1909" t="s">
        <v>347</v>
      </c>
      <c r="E1909" t="s">
        <v>220</v>
      </c>
      <c r="F1909" t="s">
        <v>221</v>
      </c>
      <c r="G1909" s="105">
        <v>4</v>
      </c>
      <c r="H1909" t="s">
        <v>526</v>
      </c>
      <c r="I1909" t="s">
        <v>381</v>
      </c>
      <c r="J1909" t="s">
        <v>385</v>
      </c>
      <c r="K1909" s="105">
        <v>351</v>
      </c>
      <c r="L1909" s="106">
        <v>0.27208998799324041</v>
      </c>
      <c r="N1909" s="105">
        <v>1742</v>
      </c>
      <c r="O1909" s="106">
        <v>0.25560998916625982</v>
      </c>
      <c r="Q1909" s="105">
        <v>51290</v>
      </c>
      <c r="R1909" s="106">
        <v>0.22549000382423401</v>
      </c>
      <c r="S1909" s="107"/>
    </row>
    <row r="1910" spans="1:19" x14ac:dyDescent="0.25">
      <c r="A1910" t="s">
        <v>331</v>
      </c>
      <c r="B1910" t="s">
        <v>347</v>
      </c>
      <c r="C1910" t="s">
        <v>347</v>
      </c>
      <c r="D1910" t="s">
        <v>347</v>
      </c>
      <c r="E1910" t="s">
        <v>220</v>
      </c>
      <c r="F1910" t="s">
        <v>221</v>
      </c>
      <c r="G1910" s="105">
        <v>4</v>
      </c>
      <c r="H1910" t="s">
        <v>526</v>
      </c>
      <c r="I1910" t="s">
        <v>386</v>
      </c>
      <c r="J1910" t="s">
        <v>387</v>
      </c>
      <c r="K1910" s="105">
        <v>14</v>
      </c>
      <c r="L1910" s="106">
        <v>1.085000019520521E-2</v>
      </c>
      <c r="M1910" s="106">
        <v>1.088999956846237E-2</v>
      </c>
      <c r="N1910" s="105">
        <v>152</v>
      </c>
      <c r="O1910" s="106">
        <v>2.2299999371171001E-2</v>
      </c>
      <c r="P1910" s="106">
        <v>2.315999940037727E-2</v>
      </c>
      <c r="Q1910" s="105">
        <v>12181</v>
      </c>
      <c r="R1910" s="106">
        <v>5.3550001233816147E-2</v>
      </c>
      <c r="S1910" s="107">
        <v>5.4999999701976783E-2</v>
      </c>
    </row>
    <row r="1911" spans="1:19" x14ac:dyDescent="0.25">
      <c r="A1911" t="s">
        <v>331</v>
      </c>
      <c r="B1911" t="s">
        <v>347</v>
      </c>
      <c r="C1911" t="s">
        <v>347</v>
      </c>
      <c r="D1911" t="s">
        <v>347</v>
      </c>
      <c r="E1911" t="s">
        <v>220</v>
      </c>
      <c r="F1911" t="s">
        <v>221</v>
      </c>
      <c r="G1911" s="105">
        <v>4</v>
      </c>
      <c r="H1911" t="s">
        <v>526</v>
      </c>
      <c r="I1911" t="s">
        <v>386</v>
      </c>
      <c r="J1911" t="s">
        <v>388</v>
      </c>
      <c r="K1911" s="105">
        <v>2</v>
      </c>
      <c r="L1911" s="106">
        <v>1.5500000445172191E-3</v>
      </c>
      <c r="M1911" s="106">
        <v>1.5600000042468309E-3</v>
      </c>
      <c r="N1911" s="105">
        <v>54</v>
      </c>
      <c r="O1911" s="106">
        <v>7.9199997708201408E-3</v>
      </c>
      <c r="P1911" s="106">
        <v>8.229999803006649E-3</v>
      </c>
      <c r="Q1911" s="105">
        <v>6321</v>
      </c>
      <c r="R1911" s="106">
        <v>2.77900006622076E-2</v>
      </c>
      <c r="S1911" s="107">
        <v>2.8540000319480899E-2</v>
      </c>
    </row>
    <row r="1912" spans="1:19" x14ac:dyDescent="0.25">
      <c r="A1912" t="s">
        <v>331</v>
      </c>
      <c r="B1912" t="s">
        <v>347</v>
      </c>
      <c r="C1912" t="s">
        <v>347</v>
      </c>
      <c r="D1912" t="s">
        <v>347</v>
      </c>
      <c r="E1912" t="s">
        <v>220</v>
      </c>
      <c r="F1912" t="s">
        <v>221</v>
      </c>
      <c r="G1912" s="105">
        <v>4</v>
      </c>
      <c r="H1912" t="s">
        <v>526</v>
      </c>
      <c r="I1912" t="s">
        <v>386</v>
      </c>
      <c r="J1912" t="s">
        <v>85</v>
      </c>
      <c r="K1912" s="105">
        <v>6</v>
      </c>
      <c r="L1912" s="106">
        <v>4.6500000171363354E-3</v>
      </c>
      <c r="M1912" s="106">
        <v>4.6700001694262028E-3</v>
      </c>
      <c r="N1912" s="105">
        <v>165</v>
      </c>
      <c r="O1912" s="106">
        <v>2.4210000410675999E-2</v>
      </c>
      <c r="P1912" s="106">
        <v>2.5140000507235531E-2</v>
      </c>
      <c r="Q1912" s="105">
        <v>4872</v>
      </c>
      <c r="R1912" s="106">
        <v>2.1420000120997429E-2</v>
      </c>
      <c r="S1912" s="107">
        <v>2.199999988079071E-2</v>
      </c>
    </row>
    <row r="1913" spans="1:19" x14ac:dyDescent="0.25">
      <c r="A1913" t="s">
        <v>331</v>
      </c>
      <c r="B1913" t="s">
        <v>347</v>
      </c>
      <c r="C1913" t="s">
        <v>347</v>
      </c>
      <c r="D1913" t="s">
        <v>347</v>
      </c>
      <c r="E1913" t="s">
        <v>220</v>
      </c>
      <c r="F1913" t="s">
        <v>221</v>
      </c>
      <c r="G1913" s="105">
        <v>4</v>
      </c>
      <c r="H1913" t="s">
        <v>526</v>
      </c>
      <c r="I1913" t="s">
        <v>386</v>
      </c>
      <c r="J1913" t="s">
        <v>389</v>
      </c>
      <c r="K1913" s="105">
        <v>8</v>
      </c>
      <c r="L1913" s="106">
        <v>6.2000001780688763E-3</v>
      </c>
      <c r="M1913" s="106">
        <v>6.2299999408423901E-3</v>
      </c>
      <c r="N1913" s="105">
        <v>41</v>
      </c>
      <c r="O1913" s="106">
        <v>6.0200002044439316E-3</v>
      </c>
      <c r="P1913" s="106">
        <v>6.2500000931322566E-3</v>
      </c>
      <c r="Q1913" s="105">
        <v>4049</v>
      </c>
      <c r="R1913" s="106">
        <v>1.779999956488609E-2</v>
      </c>
      <c r="S1913" s="107">
        <v>1.8279999494552609E-2</v>
      </c>
    </row>
    <row r="1914" spans="1:19" x14ac:dyDescent="0.25">
      <c r="A1914" t="s">
        <v>331</v>
      </c>
      <c r="B1914" t="s">
        <v>347</v>
      </c>
      <c r="C1914" t="s">
        <v>347</v>
      </c>
      <c r="D1914" t="s">
        <v>347</v>
      </c>
      <c r="E1914" t="s">
        <v>220</v>
      </c>
      <c r="F1914" t="s">
        <v>221</v>
      </c>
      <c r="G1914">
        <v>4</v>
      </c>
      <c r="H1914" t="s">
        <v>526</v>
      </c>
      <c r="I1914" t="s">
        <v>386</v>
      </c>
      <c r="J1914" t="s">
        <v>86</v>
      </c>
      <c r="K1914">
        <v>5</v>
      </c>
      <c r="L1914" s="106">
        <v>3.8799999747425322E-3</v>
      </c>
      <c r="N1914">
        <v>252</v>
      </c>
      <c r="O1914" s="106">
        <v>3.6979999393224723E-2</v>
      </c>
      <c r="Q1914">
        <v>5972</v>
      </c>
      <c r="R1914" s="106">
        <v>2.6259999722242359E-2</v>
      </c>
    </row>
    <row r="1915" spans="1:19" x14ac:dyDescent="0.25">
      <c r="A1915" t="s">
        <v>331</v>
      </c>
      <c r="B1915" t="s">
        <v>347</v>
      </c>
      <c r="C1915" t="s">
        <v>347</v>
      </c>
      <c r="D1915" t="s">
        <v>347</v>
      </c>
      <c r="E1915" t="s">
        <v>220</v>
      </c>
      <c r="F1915" t="s">
        <v>221</v>
      </c>
      <c r="G1915" s="105">
        <v>4</v>
      </c>
      <c r="H1915" t="s">
        <v>526</v>
      </c>
      <c r="I1915" t="s">
        <v>386</v>
      </c>
      <c r="J1915" t="s">
        <v>84</v>
      </c>
      <c r="K1915" s="105">
        <v>1255</v>
      </c>
      <c r="L1915" s="106">
        <v>0.97286999225616455</v>
      </c>
      <c r="M1915" s="106">
        <v>0.97664999961853027</v>
      </c>
      <c r="N1915" s="105">
        <v>6151</v>
      </c>
      <c r="O1915" s="106">
        <v>0.90257000923156738</v>
      </c>
      <c r="P1915" s="106">
        <v>0.93721997737884521</v>
      </c>
      <c r="Q1915" s="105">
        <v>194064</v>
      </c>
      <c r="R1915" s="106">
        <v>0.85317999124526978</v>
      </c>
      <c r="S1915" s="107">
        <v>0.87619000673294067</v>
      </c>
    </row>
    <row r="1916" spans="1:19" x14ac:dyDescent="0.25">
      <c r="A1916" t="s">
        <v>331</v>
      </c>
      <c r="B1916" t="s">
        <v>347</v>
      </c>
      <c r="C1916" t="s">
        <v>347</v>
      </c>
      <c r="D1916" t="s">
        <v>347</v>
      </c>
      <c r="E1916" t="s">
        <v>220</v>
      </c>
      <c r="F1916" t="s">
        <v>221</v>
      </c>
      <c r="G1916">
        <v>4</v>
      </c>
      <c r="H1916" t="s">
        <v>526</v>
      </c>
      <c r="I1916" t="s">
        <v>419</v>
      </c>
      <c r="J1916" t="s">
        <v>390</v>
      </c>
      <c r="K1916">
        <v>351</v>
      </c>
      <c r="L1916" s="106">
        <v>0.27208998799324041</v>
      </c>
      <c r="N1916">
        <v>1742</v>
      </c>
      <c r="O1916" s="106">
        <v>0.25560998916625982</v>
      </c>
      <c r="Q1916">
        <v>51290</v>
      </c>
      <c r="R1916" s="106">
        <v>0.22549000382423401</v>
      </c>
    </row>
    <row r="1917" spans="1:19" x14ac:dyDescent="0.25">
      <c r="A1917" t="s">
        <v>331</v>
      </c>
      <c r="B1917" t="s">
        <v>347</v>
      </c>
      <c r="C1917" t="s">
        <v>347</v>
      </c>
      <c r="D1917" t="s">
        <v>347</v>
      </c>
      <c r="E1917" t="s">
        <v>220</v>
      </c>
      <c r="F1917" t="s">
        <v>221</v>
      </c>
      <c r="G1917">
        <v>4</v>
      </c>
      <c r="H1917" t="s">
        <v>526</v>
      </c>
      <c r="I1917" t="s">
        <v>419</v>
      </c>
      <c r="J1917" t="s">
        <v>391</v>
      </c>
      <c r="K1917">
        <v>112</v>
      </c>
      <c r="L1917" s="106">
        <v>8.6819998919963837E-2</v>
      </c>
      <c r="M1917" s="106">
        <v>0.1192800030112267</v>
      </c>
      <c r="N1917">
        <v>687</v>
      </c>
      <c r="O1917" s="106">
        <v>0.1008099988102913</v>
      </c>
      <c r="P1917" s="106">
        <v>0.1354199945926666</v>
      </c>
      <c r="Q1917">
        <v>26007</v>
      </c>
      <c r="R1917" s="106">
        <v>0.11433999985456469</v>
      </c>
      <c r="S1917" s="106">
        <v>0.1476300060749054</v>
      </c>
    </row>
    <row r="1918" spans="1:19" x14ac:dyDescent="0.25">
      <c r="A1918" t="s">
        <v>331</v>
      </c>
      <c r="B1918" t="s">
        <v>347</v>
      </c>
      <c r="C1918" t="s">
        <v>347</v>
      </c>
      <c r="D1918" t="s">
        <v>347</v>
      </c>
      <c r="E1918" t="s">
        <v>220</v>
      </c>
      <c r="F1918" t="s">
        <v>221</v>
      </c>
      <c r="G1918" s="105">
        <v>4</v>
      </c>
      <c r="H1918" t="s">
        <v>526</v>
      </c>
      <c r="I1918" t="s">
        <v>419</v>
      </c>
      <c r="J1918" t="s">
        <v>392</v>
      </c>
      <c r="K1918" s="105">
        <v>393</v>
      </c>
      <c r="L1918" s="106">
        <v>0.30465000867843628</v>
      </c>
      <c r="M1918" s="106">
        <v>0.41852998733520508</v>
      </c>
      <c r="N1918" s="105">
        <v>2157</v>
      </c>
      <c r="O1918" s="106">
        <v>0.31650999188423162</v>
      </c>
      <c r="P1918" s="106">
        <v>0.42519000172615051</v>
      </c>
      <c r="Q1918" s="105">
        <v>69347</v>
      </c>
      <c r="R1918" s="106">
        <v>0.30487999320030212</v>
      </c>
      <c r="S1918" s="107">
        <v>0.39364001154899603</v>
      </c>
    </row>
    <row r="1919" spans="1:19" x14ac:dyDescent="0.25">
      <c r="A1919" t="s">
        <v>331</v>
      </c>
      <c r="B1919" t="s">
        <v>347</v>
      </c>
      <c r="C1919" t="s">
        <v>347</v>
      </c>
      <c r="D1919" t="s">
        <v>347</v>
      </c>
      <c r="E1919" t="s">
        <v>220</v>
      </c>
      <c r="F1919" t="s">
        <v>221</v>
      </c>
      <c r="G1919" s="105">
        <v>4</v>
      </c>
      <c r="H1919" t="s">
        <v>526</v>
      </c>
      <c r="I1919" t="s">
        <v>419</v>
      </c>
      <c r="J1919" t="s">
        <v>393</v>
      </c>
      <c r="K1919" s="105">
        <v>360</v>
      </c>
      <c r="L1919" s="106">
        <v>0.27906998991966248</v>
      </c>
      <c r="M1919" s="106">
        <v>0.38339000940322882</v>
      </c>
      <c r="N1919" s="105">
        <v>1850</v>
      </c>
      <c r="O1919" s="106">
        <v>0.27145999670028692</v>
      </c>
      <c r="P1919" s="106">
        <v>0.36467999219894409</v>
      </c>
      <c r="Q1919" s="105">
        <v>66079</v>
      </c>
      <c r="R1919" s="106">
        <v>0.29050999879837042</v>
      </c>
      <c r="S1919" s="107">
        <v>0.37509000301361078</v>
      </c>
    </row>
    <row r="1920" spans="1:19" x14ac:dyDescent="0.25">
      <c r="A1920" t="s">
        <v>331</v>
      </c>
      <c r="B1920" t="s">
        <v>347</v>
      </c>
      <c r="C1920" t="s">
        <v>347</v>
      </c>
      <c r="D1920" t="s">
        <v>347</v>
      </c>
      <c r="E1920" t="s">
        <v>220</v>
      </c>
      <c r="F1920" t="s">
        <v>221</v>
      </c>
      <c r="G1920" s="105">
        <v>4</v>
      </c>
      <c r="H1920" t="s">
        <v>526</v>
      </c>
      <c r="I1920" t="s">
        <v>419</v>
      </c>
      <c r="J1920" t="s">
        <v>394</v>
      </c>
      <c r="K1920" s="105">
        <v>74</v>
      </c>
      <c r="L1920" s="106">
        <v>5.7360000908374793E-2</v>
      </c>
      <c r="M1920" s="106">
        <v>7.880999892950058E-2</v>
      </c>
      <c r="N1920" s="105">
        <v>379</v>
      </c>
      <c r="O1920" s="106">
        <v>5.5610001087188721E-2</v>
      </c>
      <c r="P1920" s="106">
        <v>7.4709996581077576E-2</v>
      </c>
      <c r="Q1920" s="105">
        <v>14736</v>
      </c>
      <c r="R1920" s="106">
        <v>6.4790003001689911E-2</v>
      </c>
      <c r="S1920" s="107">
        <v>8.3650000393390656E-2</v>
      </c>
    </row>
    <row r="1921" spans="1:19" x14ac:dyDescent="0.25">
      <c r="A1921" t="s">
        <v>331</v>
      </c>
      <c r="B1921" t="s">
        <v>347</v>
      </c>
      <c r="C1921" t="s">
        <v>347</v>
      </c>
      <c r="D1921" t="s">
        <v>347</v>
      </c>
      <c r="E1921" t="s">
        <v>220</v>
      </c>
      <c r="F1921" t="s">
        <v>221</v>
      </c>
      <c r="G1921">
        <v>4</v>
      </c>
      <c r="H1921" t="s">
        <v>526</v>
      </c>
      <c r="I1921" t="s">
        <v>439</v>
      </c>
      <c r="J1921" t="s">
        <v>440</v>
      </c>
      <c r="K1921">
        <v>351</v>
      </c>
      <c r="L1921" s="106">
        <v>0.27208998799324041</v>
      </c>
      <c r="N1921">
        <v>1742</v>
      </c>
      <c r="O1921" s="106">
        <v>0.25560998916625982</v>
      </c>
      <c r="Q1921">
        <v>51290</v>
      </c>
      <c r="R1921" s="106">
        <v>0.22549000382423401</v>
      </c>
    </row>
    <row r="1922" spans="1:19" x14ac:dyDescent="0.25">
      <c r="A1922" t="s">
        <v>331</v>
      </c>
      <c r="B1922" t="s">
        <v>347</v>
      </c>
      <c r="C1922" t="s">
        <v>347</v>
      </c>
      <c r="D1922" t="s">
        <v>347</v>
      </c>
      <c r="E1922" t="s">
        <v>220</v>
      </c>
      <c r="F1922" t="s">
        <v>221</v>
      </c>
      <c r="G1922">
        <v>4</v>
      </c>
      <c r="H1922" t="s">
        <v>526</v>
      </c>
      <c r="I1922" t="s">
        <v>439</v>
      </c>
      <c r="J1922" t="s">
        <v>442</v>
      </c>
      <c r="K1922">
        <v>939</v>
      </c>
      <c r="L1922" s="106">
        <v>0.72790998220443726</v>
      </c>
      <c r="M1922" s="106">
        <v>1</v>
      </c>
      <c r="N1922">
        <v>5073</v>
      </c>
      <c r="O1922" s="106">
        <v>0.74439001083374023</v>
      </c>
      <c r="P1922" s="106">
        <v>1</v>
      </c>
      <c r="Q1922">
        <v>176169</v>
      </c>
      <c r="R1922" s="106">
        <v>0.77451002597808838</v>
      </c>
      <c r="S1922" s="106">
        <v>1</v>
      </c>
    </row>
    <row r="1923" spans="1:19" x14ac:dyDescent="0.25">
      <c r="A1923" t="s">
        <v>331</v>
      </c>
      <c r="B1923" t="s">
        <v>347</v>
      </c>
      <c r="C1923" t="s">
        <v>347</v>
      </c>
      <c r="D1923" t="s">
        <v>347</v>
      </c>
      <c r="E1923" t="s">
        <v>220</v>
      </c>
      <c r="F1923" t="s">
        <v>221</v>
      </c>
      <c r="G1923">
        <v>4</v>
      </c>
      <c r="H1923" t="s">
        <v>526</v>
      </c>
      <c r="I1923" t="s">
        <v>395</v>
      </c>
      <c r="J1923" t="s">
        <v>396</v>
      </c>
      <c r="K1923">
        <v>1284</v>
      </c>
      <c r="L1923" s="106">
        <v>0.99535000324249268</v>
      </c>
      <c r="N1923">
        <v>6772</v>
      </c>
      <c r="O1923" s="106">
        <v>0.99369001388549805</v>
      </c>
      <c r="Q1923">
        <v>225832</v>
      </c>
      <c r="R1923" s="106">
        <v>0.99285000562667847</v>
      </c>
    </row>
    <row r="1924" spans="1:19" x14ac:dyDescent="0.25">
      <c r="A1924" t="s">
        <v>331</v>
      </c>
      <c r="B1924" t="s">
        <v>347</v>
      </c>
      <c r="C1924" t="s">
        <v>347</v>
      </c>
      <c r="D1924" t="s">
        <v>347</v>
      </c>
      <c r="E1924" t="s">
        <v>220</v>
      </c>
      <c r="F1924" t="s">
        <v>221</v>
      </c>
      <c r="G1924" s="105">
        <v>4</v>
      </c>
      <c r="H1924" t="s">
        <v>526</v>
      </c>
      <c r="I1924" t="s">
        <v>395</v>
      </c>
      <c r="J1924" t="s">
        <v>397</v>
      </c>
      <c r="K1924" s="105">
        <v>6</v>
      </c>
      <c r="L1924" s="106">
        <v>4.6500000171363354E-3</v>
      </c>
      <c r="N1924" s="105">
        <v>43</v>
      </c>
      <c r="O1924" s="106">
        <v>6.3100000843405724E-3</v>
      </c>
      <c r="Q1924" s="105">
        <v>1627</v>
      </c>
      <c r="R1924" s="106">
        <v>7.1499999612569809E-3</v>
      </c>
      <c r="S1924" s="107"/>
    </row>
    <row r="1925" spans="1:19" x14ac:dyDescent="0.25">
      <c r="A1925" t="s">
        <v>331</v>
      </c>
      <c r="B1925" t="s">
        <v>347</v>
      </c>
      <c r="C1925" t="s">
        <v>347</v>
      </c>
      <c r="D1925" t="s">
        <v>347</v>
      </c>
      <c r="E1925" t="s">
        <v>220</v>
      </c>
      <c r="F1925" t="s">
        <v>221</v>
      </c>
      <c r="G1925">
        <v>4</v>
      </c>
      <c r="H1925" t="s">
        <v>526</v>
      </c>
      <c r="I1925" t="s">
        <v>398</v>
      </c>
      <c r="J1925" t="s">
        <v>399</v>
      </c>
      <c r="K1925">
        <v>240</v>
      </c>
      <c r="L1925" s="106">
        <v>0.1860499978065491</v>
      </c>
      <c r="N1925">
        <v>956</v>
      </c>
      <c r="O1925" s="106">
        <v>0.14027999341487879</v>
      </c>
      <c r="Q1925">
        <v>32785</v>
      </c>
      <c r="R1925" s="106">
        <v>0.14414000511169431</v>
      </c>
    </row>
    <row r="1926" spans="1:19" x14ac:dyDescent="0.25">
      <c r="A1926" t="s">
        <v>331</v>
      </c>
      <c r="B1926" t="s">
        <v>347</v>
      </c>
      <c r="C1926" t="s">
        <v>347</v>
      </c>
      <c r="D1926" t="s">
        <v>347</v>
      </c>
      <c r="E1926" t="s">
        <v>220</v>
      </c>
      <c r="F1926" t="s">
        <v>221</v>
      </c>
      <c r="G1926" s="105">
        <v>4</v>
      </c>
      <c r="H1926" t="s">
        <v>526</v>
      </c>
      <c r="I1926" t="s">
        <v>398</v>
      </c>
      <c r="J1926" t="s">
        <v>41</v>
      </c>
      <c r="K1926" s="105">
        <v>239</v>
      </c>
      <c r="L1926" s="106">
        <v>0.18526999652385709</v>
      </c>
      <c r="N1926" s="105">
        <v>1005</v>
      </c>
      <c r="O1926" s="106">
        <v>0.14746999740600589</v>
      </c>
      <c r="Q1926" s="105">
        <v>40324</v>
      </c>
      <c r="R1926" s="106">
        <v>0.177279993891716</v>
      </c>
      <c r="S1926" s="107"/>
    </row>
    <row r="1927" spans="1:19" x14ac:dyDescent="0.25">
      <c r="A1927" t="s">
        <v>331</v>
      </c>
      <c r="B1927" t="s">
        <v>347</v>
      </c>
      <c r="C1927" t="s">
        <v>347</v>
      </c>
      <c r="D1927" t="s">
        <v>347</v>
      </c>
      <c r="E1927" t="s">
        <v>220</v>
      </c>
      <c r="F1927" t="s">
        <v>221</v>
      </c>
      <c r="G1927" s="105">
        <v>4</v>
      </c>
      <c r="H1927" t="s">
        <v>526</v>
      </c>
      <c r="I1927" t="s">
        <v>398</v>
      </c>
      <c r="J1927" t="s">
        <v>40</v>
      </c>
      <c r="K1927" s="105">
        <v>250</v>
      </c>
      <c r="L1927" s="106">
        <v>0.1938000023365021</v>
      </c>
      <c r="N1927" s="105">
        <v>1338</v>
      </c>
      <c r="O1927" s="106">
        <v>0.1963299959897995</v>
      </c>
      <c r="Q1927" s="105">
        <v>47952</v>
      </c>
      <c r="R1927" s="106">
        <v>0.21082000434398651</v>
      </c>
      <c r="S1927" s="107"/>
    </row>
    <row r="1928" spans="1:19" x14ac:dyDescent="0.25">
      <c r="A1928" t="s">
        <v>331</v>
      </c>
      <c r="B1928" t="s">
        <v>347</v>
      </c>
      <c r="C1928" t="s">
        <v>347</v>
      </c>
      <c r="D1928" t="s">
        <v>347</v>
      </c>
      <c r="E1928" t="s">
        <v>220</v>
      </c>
      <c r="F1928" t="s">
        <v>221</v>
      </c>
      <c r="G1928" s="105">
        <v>4</v>
      </c>
      <c r="H1928" t="s">
        <v>526</v>
      </c>
      <c r="I1928" t="s">
        <v>398</v>
      </c>
      <c r="J1928" t="s">
        <v>39</v>
      </c>
      <c r="K1928" s="105">
        <v>336</v>
      </c>
      <c r="L1928" s="106">
        <v>0.26047000288963318</v>
      </c>
      <c r="N1928" s="105">
        <v>1668</v>
      </c>
      <c r="O1928" s="106">
        <v>0.24474999308586121</v>
      </c>
      <c r="Q1928" s="105">
        <v>51770</v>
      </c>
      <c r="R1928" s="106">
        <v>0.22759999334812159</v>
      </c>
      <c r="S1928" s="107"/>
    </row>
    <row r="1929" spans="1:19" x14ac:dyDescent="0.25">
      <c r="A1929" t="s">
        <v>331</v>
      </c>
      <c r="B1929" t="s">
        <v>347</v>
      </c>
      <c r="C1929" t="s">
        <v>347</v>
      </c>
      <c r="D1929" t="s">
        <v>347</v>
      </c>
      <c r="E1929" t="s">
        <v>220</v>
      </c>
      <c r="F1929" t="s">
        <v>221</v>
      </c>
      <c r="G1929" s="105">
        <v>4</v>
      </c>
      <c r="H1929" t="s">
        <v>526</v>
      </c>
      <c r="I1929" t="s">
        <v>398</v>
      </c>
      <c r="J1929" t="s">
        <v>400</v>
      </c>
      <c r="K1929" s="105">
        <v>225</v>
      </c>
      <c r="L1929" s="106">
        <v>0.1744199991226196</v>
      </c>
      <c r="N1929" s="105">
        <v>1848</v>
      </c>
      <c r="O1929" s="106">
        <v>0.2711699903011322</v>
      </c>
      <c r="Q1929" s="105">
        <v>54628</v>
      </c>
      <c r="R1929" s="106">
        <v>0.24017000198364261</v>
      </c>
      <c r="S1929" s="107"/>
    </row>
    <row r="1930" spans="1:19" x14ac:dyDescent="0.25">
      <c r="A1930" t="s">
        <v>331</v>
      </c>
      <c r="B1930" t="s">
        <v>347</v>
      </c>
      <c r="C1930" t="s">
        <v>347</v>
      </c>
      <c r="D1930" t="s">
        <v>347</v>
      </c>
      <c r="E1930" t="s">
        <v>220</v>
      </c>
      <c r="F1930" t="s">
        <v>221</v>
      </c>
      <c r="G1930" s="105">
        <v>4</v>
      </c>
      <c r="H1930" t="s">
        <v>526</v>
      </c>
      <c r="I1930" t="s">
        <v>422</v>
      </c>
      <c r="J1930" t="s">
        <v>429</v>
      </c>
      <c r="K1930" s="105">
        <v>226</v>
      </c>
      <c r="L1930" s="106">
        <v>0.17519000172615051</v>
      </c>
      <c r="N1930" s="105">
        <v>3063</v>
      </c>
      <c r="O1930" s="106">
        <v>0.44944998621940607</v>
      </c>
      <c r="Q1930" s="105">
        <v>80101</v>
      </c>
      <c r="R1930" s="106">
        <v>0.3521600067615509</v>
      </c>
      <c r="S1930" s="107"/>
    </row>
    <row r="1931" spans="1:19" x14ac:dyDescent="0.25">
      <c r="A1931" t="s">
        <v>331</v>
      </c>
      <c r="B1931" t="s">
        <v>347</v>
      </c>
      <c r="C1931" t="s">
        <v>347</v>
      </c>
      <c r="D1931" t="s">
        <v>347</v>
      </c>
      <c r="E1931" t="s">
        <v>220</v>
      </c>
      <c r="F1931" t="s">
        <v>221</v>
      </c>
      <c r="G1931">
        <v>4</v>
      </c>
      <c r="H1931" t="s">
        <v>526</v>
      </c>
      <c r="I1931" t="s">
        <v>422</v>
      </c>
      <c r="J1931" t="s">
        <v>423</v>
      </c>
      <c r="K1931">
        <v>932</v>
      </c>
      <c r="L1931" s="106">
        <v>0.72247999906539917</v>
      </c>
      <c r="M1931" s="106">
        <v>0.87594002485275269</v>
      </c>
      <c r="N1931">
        <v>3264</v>
      </c>
      <c r="O1931" s="106">
        <v>0.47894001007080078</v>
      </c>
      <c r="P1931" s="106">
        <v>0.86993998289108276</v>
      </c>
      <c r="Q1931">
        <v>119646</v>
      </c>
      <c r="R1931" s="106">
        <v>0.52600997686386108</v>
      </c>
      <c r="S1931" s="106">
        <v>0.81194001436233521</v>
      </c>
    </row>
    <row r="1932" spans="1:19" x14ac:dyDescent="0.25">
      <c r="A1932" t="s">
        <v>331</v>
      </c>
      <c r="B1932" t="s">
        <v>347</v>
      </c>
      <c r="C1932" t="s">
        <v>347</v>
      </c>
      <c r="D1932" t="s">
        <v>347</v>
      </c>
      <c r="E1932" t="s">
        <v>220</v>
      </c>
      <c r="F1932" t="s">
        <v>221</v>
      </c>
      <c r="G1932">
        <v>4</v>
      </c>
      <c r="H1932" t="s">
        <v>526</v>
      </c>
      <c r="I1932" t="s">
        <v>422</v>
      </c>
      <c r="J1932" t="s">
        <v>424</v>
      </c>
      <c r="K1932">
        <v>81</v>
      </c>
      <c r="L1932" s="106">
        <v>6.2789998948574066E-2</v>
      </c>
      <c r="M1932" s="106">
        <v>7.6130002737045288E-2</v>
      </c>
      <c r="N1932">
        <v>334</v>
      </c>
      <c r="O1932" s="106">
        <v>4.9010001122951508E-2</v>
      </c>
      <c r="P1932" s="106">
        <v>8.9019998908042908E-2</v>
      </c>
      <c r="Q1932">
        <v>17180</v>
      </c>
      <c r="R1932" s="106">
        <v>7.5530000030994415E-2</v>
      </c>
      <c r="S1932" s="106">
        <v>0.11659000068902969</v>
      </c>
    </row>
    <row r="1933" spans="1:19" x14ac:dyDescent="0.25">
      <c r="A1933" t="s">
        <v>331</v>
      </c>
      <c r="B1933" t="s">
        <v>347</v>
      </c>
      <c r="C1933" t="s">
        <v>347</v>
      </c>
      <c r="D1933" t="s">
        <v>347</v>
      </c>
      <c r="E1933" t="s">
        <v>220</v>
      </c>
      <c r="F1933" t="s">
        <v>221</v>
      </c>
      <c r="G1933" s="105">
        <v>4</v>
      </c>
      <c r="H1933" t="s">
        <v>526</v>
      </c>
      <c r="I1933" t="s">
        <v>422</v>
      </c>
      <c r="J1933" t="s">
        <v>425</v>
      </c>
      <c r="K1933" s="105">
        <v>34</v>
      </c>
      <c r="L1933" s="106">
        <v>2.6359999552369121E-2</v>
      </c>
      <c r="M1933" s="106">
        <v>3.1950000673532493E-2</v>
      </c>
      <c r="N1933" s="105">
        <v>84</v>
      </c>
      <c r="O1933" s="106">
        <v>1.23300002887845E-2</v>
      </c>
      <c r="P1933" s="106">
        <v>2.2390000522136692E-2</v>
      </c>
      <c r="Q1933" s="105">
        <v>6082</v>
      </c>
      <c r="R1933" s="106">
        <v>2.6739999651908871E-2</v>
      </c>
      <c r="S1933" s="107">
        <v>4.1269998997449868E-2</v>
      </c>
    </row>
    <row r="1934" spans="1:19" x14ac:dyDescent="0.25">
      <c r="A1934" t="s">
        <v>331</v>
      </c>
      <c r="B1934" t="s">
        <v>347</v>
      </c>
      <c r="C1934" t="s">
        <v>347</v>
      </c>
      <c r="D1934" t="s">
        <v>347</v>
      </c>
      <c r="E1934" t="s">
        <v>220</v>
      </c>
      <c r="F1934" t="s">
        <v>221</v>
      </c>
      <c r="G1934" s="105">
        <v>4</v>
      </c>
      <c r="H1934" t="s">
        <v>526</v>
      </c>
      <c r="I1934" t="s">
        <v>422</v>
      </c>
      <c r="J1934" t="s">
        <v>426</v>
      </c>
      <c r="K1934" s="105">
        <v>15</v>
      </c>
      <c r="L1934" s="106">
        <v>1.162999961525202E-2</v>
      </c>
      <c r="M1934" s="106">
        <v>1.410000026226044E-2</v>
      </c>
      <c r="N1934" s="105">
        <v>62</v>
      </c>
      <c r="O1934" s="106">
        <v>9.100000374019146E-3</v>
      </c>
      <c r="P1934" s="106">
        <v>1.6519999131560329E-2</v>
      </c>
      <c r="Q1934" s="105">
        <v>3672</v>
      </c>
      <c r="R1934" s="106">
        <v>1.6140000894665722E-2</v>
      </c>
      <c r="S1934" s="107">
        <v>2.491999976336956E-2</v>
      </c>
    </row>
    <row r="1935" spans="1:19" x14ac:dyDescent="0.25">
      <c r="A1935" t="s">
        <v>331</v>
      </c>
      <c r="B1935" t="s">
        <v>347</v>
      </c>
      <c r="C1935" t="s">
        <v>347</v>
      </c>
      <c r="D1935" t="s">
        <v>347</v>
      </c>
      <c r="E1935" t="s">
        <v>220</v>
      </c>
      <c r="F1935" t="s">
        <v>221</v>
      </c>
      <c r="G1935" s="105">
        <v>4</v>
      </c>
      <c r="H1935" t="s">
        <v>526</v>
      </c>
      <c r="I1935" t="s">
        <v>422</v>
      </c>
      <c r="J1935" t="s">
        <v>427</v>
      </c>
      <c r="K1935" s="105">
        <v>2</v>
      </c>
      <c r="L1935" s="106">
        <v>1.5500000445172191E-3</v>
      </c>
      <c r="M1935" s="106">
        <v>1.879999996162951E-3</v>
      </c>
      <c r="N1935" s="105">
        <v>8</v>
      </c>
      <c r="O1935" s="106">
        <v>1.1699999449774621E-3</v>
      </c>
      <c r="P1935" s="106">
        <v>2.129999920725822E-3</v>
      </c>
      <c r="Q1935" s="105">
        <v>766</v>
      </c>
      <c r="R1935" s="106">
        <v>3.3700000494718552E-3</v>
      </c>
      <c r="S1935" s="107">
        <v>5.2000000141561031E-3</v>
      </c>
    </row>
    <row r="1936" spans="1:19" x14ac:dyDescent="0.25">
      <c r="A1936" t="s">
        <v>331</v>
      </c>
      <c r="B1936" t="s">
        <v>347</v>
      </c>
      <c r="C1936" t="s">
        <v>347</v>
      </c>
      <c r="D1936" t="s">
        <v>347</v>
      </c>
      <c r="E1936" t="s">
        <v>220</v>
      </c>
      <c r="F1936" t="s">
        <v>221</v>
      </c>
      <c r="G1936" s="105">
        <v>4</v>
      </c>
      <c r="H1936" t="s">
        <v>526</v>
      </c>
      <c r="I1936" t="s">
        <v>422</v>
      </c>
      <c r="J1936" t="s">
        <v>428</v>
      </c>
      <c r="K1936" s="105">
        <v>0</v>
      </c>
      <c r="L1936" s="106">
        <v>0</v>
      </c>
      <c r="M1936" s="106">
        <v>0</v>
      </c>
      <c r="N1936" s="105">
        <v>0</v>
      </c>
      <c r="O1936" s="106">
        <v>0</v>
      </c>
      <c r="P1936" s="106">
        <v>0</v>
      </c>
      <c r="Q1936" s="105">
        <v>12</v>
      </c>
      <c r="R1936" s="106">
        <v>4.9999998736893758E-5</v>
      </c>
      <c r="S1936" s="107">
        <v>7.9999997979030013E-5</v>
      </c>
    </row>
    <row r="1937" spans="1:19" x14ac:dyDescent="0.25">
      <c r="A1937" t="s">
        <v>331</v>
      </c>
      <c r="B1937" t="s">
        <v>347</v>
      </c>
      <c r="C1937" t="s">
        <v>347</v>
      </c>
      <c r="D1937" t="s">
        <v>347</v>
      </c>
      <c r="E1937" t="s">
        <v>220</v>
      </c>
      <c r="F1937" t="s">
        <v>221</v>
      </c>
      <c r="G1937" s="105">
        <v>4</v>
      </c>
      <c r="H1937" t="s">
        <v>526</v>
      </c>
      <c r="I1937" t="s">
        <v>430</v>
      </c>
      <c r="J1937" t="s">
        <v>434</v>
      </c>
      <c r="K1937" s="105">
        <v>57</v>
      </c>
      <c r="L1937" s="106">
        <v>4.4190000742673867E-2</v>
      </c>
      <c r="M1937" s="106">
        <v>4.4500000774860382E-2</v>
      </c>
      <c r="N1937" s="105">
        <v>175</v>
      </c>
      <c r="O1937" s="106">
        <v>2.567999996244907E-2</v>
      </c>
      <c r="P1937" s="106">
        <v>2.6060000061988831E-2</v>
      </c>
      <c r="Q1937" s="105">
        <v>4987</v>
      </c>
      <c r="R1937" s="106">
        <v>2.1919999271631241E-2</v>
      </c>
      <c r="S1937" s="107">
        <v>2.2490000352263451E-2</v>
      </c>
    </row>
    <row r="1938" spans="1:19" x14ac:dyDescent="0.25">
      <c r="A1938" t="s">
        <v>331</v>
      </c>
      <c r="B1938" t="s">
        <v>347</v>
      </c>
      <c r="C1938" t="s">
        <v>347</v>
      </c>
      <c r="D1938" t="s">
        <v>347</v>
      </c>
      <c r="E1938" t="s">
        <v>220</v>
      </c>
      <c r="F1938" t="s">
        <v>221</v>
      </c>
      <c r="G1938" s="105">
        <v>4</v>
      </c>
      <c r="H1938" t="s">
        <v>526</v>
      </c>
      <c r="I1938" t="s">
        <v>430</v>
      </c>
      <c r="J1938" t="s">
        <v>432</v>
      </c>
      <c r="K1938" s="105">
        <v>124</v>
      </c>
      <c r="L1938" s="106">
        <v>9.6119999885559082E-2</v>
      </c>
      <c r="M1938" s="106">
        <v>9.6799999475479126E-2</v>
      </c>
      <c r="N1938" s="105">
        <v>483</v>
      </c>
      <c r="O1938" s="106">
        <v>7.0869997143745422E-2</v>
      </c>
      <c r="P1938" s="106">
        <v>7.1920000016689301E-2</v>
      </c>
      <c r="Q1938" s="105">
        <v>18498</v>
      </c>
      <c r="R1938" s="106">
        <v>8.1320002675056458E-2</v>
      </c>
      <c r="S1938" s="107">
        <v>8.343999832868576E-2</v>
      </c>
    </row>
    <row r="1939" spans="1:19" x14ac:dyDescent="0.25">
      <c r="A1939" t="s">
        <v>331</v>
      </c>
      <c r="B1939" t="s">
        <v>347</v>
      </c>
      <c r="C1939" t="s">
        <v>347</v>
      </c>
      <c r="D1939" t="s">
        <v>347</v>
      </c>
      <c r="E1939" t="s">
        <v>220</v>
      </c>
      <c r="F1939" t="s">
        <v>221</v>
      </c>
      <c r="G1939">
        <v>4</v>
      </c>
      <c r="H1939" t="s">
        <v>526</v>
      </c>
      <c r="I1939" t="s">
        <v>430</v>
      </c>
      <c r="J1939" t="s">
        <v>435</v>
      </c>
      <c r="K1939">
        <v>0</v>
      </c>
      <c r="L1939" s="106">
        <v>0</v>
      </c>
      <c r="M1939" s="106">
        <v>0</v>
      </c>
      <c r="N1939">
        <v>2</v>
      </c>
      <c r="O1939" s="106">
        <v>2.899999963119626E-4</v>
      </c>
      <c r="P1939" s="106">
        <v>3.0000001424923539E-4</v>
      </c>
      <c r="Q1939">
        <v>391</v>
      </c>
      <c r="R1939" s="106">
        <v>1.7199999419972301E-3</v>
      </c>
      <c r="S1939" s="106">
        <v>1.760000013746321E-3</v>
      </c>
    </row>
    <row r="1940" spans="1:19" x14ac:dyDescent="0.25">
      <c r="A1940" t="s">
        <v>331</v>
      </c>
      <c r="B1940" t="s">
        <v>347</v>
      </c>
      <c r="C1940" t="s">
        <v>347</v>
      </c>
      <c r="D1940" t="s">
        <v>347</v>
      </c>
      <c r="E1940" t="s">
        <v>220</v>
      </c>
      <c r="F1940" t="s">
        <v>221</v>
      </c>
      <c r="G1940" s="105">
        <v>4</v>
      </c>
      <c r="H1940" t="s">
        <v>526</v>
      </c>
      <c r="I1940" t="s">
        <v>430</v>
      </c>
      <c r="J1940" t="s">
        <v>436</v>
      </c>
      <c r="K1940" s="105">
        <v>17</v>
      </c>
      <c r="L1940" s="106">
        <v>1.3179999776184561E-2</v>
      </c>
      <c r="M1940" s="106">
        <v>1.326999999582767E-2</v>
      </c>
      <c r="N1940" s="105">
        <v>122</v>
      </c>
      <c r="O1940" s="106">
        <v>1.7899999395012859E-2</v>
      </c>
      <c r="P1940" s="106">
        <v>1.8169999122619629E-2</v>
      </c>
      <c r="Q1940" s="105">
        <v>6784</v>
      </c>
      <c r="R1940" s="106">
        <v>2.9829999431967739E-2</v>
      </c>
      <c r="S1940" s="107">
        <v>3.060000017285347E-2</v>
      </c>
    </row>
    <row r="1941" spans="1:19" x14ac:dyDescent="0.25">
      <c r="A1941" t="s">
        <v>331</v>
      </c>
      <c r="B1941" t="s">
        <v>347</v>
      </c>
      <c r="C1941" t="s">
        <v>347</v>
      </c>
      <c r="D1941" t="s">
        <v>347</v>
      </c>
      <c r="E1941" t="s">
        <v>220</v>
      </c>
      <c r="F1941" t="s">
        <v>221</v>
      </c>
      <c r="G1941" s="105">
        <v>4</v>
      </c>
      <c r="H1941" t="s">
        <v>526</v>
      </c>
      <c r="I1941" t="s">
        <v>430</v>
      </c>
      <c r="J1941" t="s">
        <v>431</v>
      </c>
      <c r="K1941" s="105">
        <v>256</v>
      </c>
      <c r="L1941" s="106">
        <v>0.1984499990940094</v>
      </c>
      <c r="M1941" s="106">
        <v>0.1998399943113327</v>
      </c>
      <c r="N1941" s="105">
        <v>2639</v>
      </c>
      <c r="O1941" s="106">
        <v>0.38723000884056091</v>
      </c>
      <c r="P1941" s="106">
        <v>0.39294001460075378</v>
      </c>
      <c r="Q1941" s="105">
        <v>77035</v>
      </c>
      <c r="R1941" s="106">
        <v>0.33867999911308289</v>
      </c>
      <c r="S1941" s="107">
        <v>0.3474699854850769</v>
      </c>
    </row>
    <row r="1942" spans="1:19" x14ac:dyDescent="0.25">
      <c r="A1942" t="s">
        <v>331</v>
      </c>
      <c r="B1942" t="s">
        <v>347</v>
      </c>
      <c r="C1942" t="s">
        <v>347</v>
      </c>
      <c r="D1942" t="s">
        <v>347</v>
      </c>
      <c r="E1942" t="s">
        <v>220</v>
      </c>
      <c r="F1942" t="s">
        <v>221</v>
      </c>
      <c r="G1942">
        <v>4</v>
      </c>
      <c r="H1942" t="s">
        <v>526</v>
      </c>
      <c r="I1942" t="s">
        <v>430</v>
      </c>
      <c r="J1942" t="s">
        <v>502</v>
      </c>
      <c r="K1942">
        <v>827</v>
      </c>
      <c r="L1942" s="106">
        <v>0.64108997583389282</v>
      </c>
      <c r="M1942" s="106">
        <v>0.64559000730514526</v>
      </c>
      <c r="N1942">
        <v>3295</v>
      </c>
      <c r="O1942" s="106">
        <v>0.483489990234375</v>
      </c>
      <c r="P1942" s="106">
        <v>0.49061998724937439</v>
      </c>
      <c r="Q1942">
        <v>114008</v>
      </c>
      <c r="R1942" s="106">
        <v>0.5012199878692627</v>
      </c>
      <c r="S1942" s="106">
        <v>0.51424002647399902</v>
      </c>
    </row>
    <row r="1943" spans="1:19" x14ac:dyDescent="0.25">
      <c r="A1943" t="s">
        <v>331</v>
      </c>
      <c r="B1943" t="s">
        <v>347</v>
      </c>
      <c r="C1943" t="s">
        <v>347</v>
      </c>
      <c r="D1943" t="s">
        <v>347</v>
      </c>
      <c r="E1943" t="s">
        <v>220</v>
      </c>
      <c r="F1943" t="s">
        <v>221</v>
      </c>
      <c r="G1943">
        <v>4</v>
      </c>
      <c r="H1943" t="s">
        <v>526</v>
      </c>
      <c r="I1943" t="s">
        <v>430</v>
      </c>
      <c r="J1943" t="s">
        <v>86</v>
      </c>
      <c r="K1943">
        <v>9</v>
      </c>
      <c r="L1943" s="106">
        <v>6.9800000637769699E-3</v>
      </c>
      <c r="N1943">
        <v>99</v>
      </c>
      <c r="O1943" s="106">
        <v>1.453000027686357E-2</v>
      </c>
      <c r="Q1943">
        <v>5756</v>
      </c>
      <c r="R1943" s="106">
        <v>2.5310000404715541E-2</v>
      </c>
    </row>
    <row r="1944" spans="1:19" x14ac:dyDescent="0.25">
      <c r="A1944" t="s">
        <v>331</v>
      </c>
      <c r="B1944" t="s">
        <v>347</v>
      </c>
      <c r="C1944" t="s">
        <v>347</v>
      </c>
      <c r="D1944" t="s">
        <v>347</v>
      </c>
      <c r="E1944" t="s">
        <v>220</v>
      </c>
      <c r="F1944" t="s">
        <v>221</v>
      </c>
      <c r="G1944" s="105">
        <v>4</v>
      </c>
      <c r="H1944" t="s">
        <v>526</v>
      </c>
      <c r="I1944" t="s">
        <v>401</v>
      </c>
      <c r="J1944" t="s">
        <v>405</v>
      </c>
      <c r="K1944" s="105">
        <v>958</v>
      </c>
      <c r="L1944" s="106">
        <v>0.74264001846313477</v>
      </c>
      <c r="M1944" s="106">
        <v>0.76032000780105591</v>
      </c>
      <c r="N1944" s="105">
        <v>5222</v>
      </c>
      <c r="O1944" s="106">
        <v>0.76625001430511475</v>
      </c>
      <c r="P1944" s="106">
        <v>0.78456002473831177</v>
      </c>
      <c r="Q1944" s="105">
        <v>171311</v>
      </c>
      <c r="R1944" s="106">
        <v>0.75314998626708984</v>
      </c>
      <c r="S1944" s="107">
        <v>0.77806001901626587</v>
      </c>
    </row>
    <row r="1945" spans="1:19" x14ac:dyDescent="0.25">
      <c r="A1945" t="s">
        <v>331</v>
      </c>
      <c r="B1945" t="s">
        <v>347</v>
      </c>
      <c r="C1945" t="s">
        <v>347</v>
      </c>
      <c r="D1945" t="s">
        <v>347</v>
      </c>
      <c r="E1945" t="s">
        <v>220</v>
      </c>
      <c r="F1945" t="s">
        <v>221</v>
      </c>
      <c r="G1945">
        <v>4</v>
      </c>
      <c r="H1945" t="s">
        <v>526</v>
      </c>
      <c r="I1945" t="s">
        <v>401</v>
      </c>
      <c r="J1945" t="s">
        <v>412</v>
      </c>
      <c r="K1945">
        <v>122</v>
      </c>
      <c r="L1945" s="106">
        <v>9.457000344991684E-2</v>
      </c>
      <c r="M1945" s="106">
        <v>9.6830002963542938E-2</v>
      </c>
      <c r="N1945">
        <v>645</v>
      </c>
      <c r="O1945" s="106">
        <v>9.4640001654624939E-2</v>
      </c>
      <c r="P1945" s="106">
        <v>9.6909999847412109E-2</v>
      </c>
      <c r="Q1945">
        <v>22313</v>
      </c>
      <c r="R1945" s="106">
        <v>9.8099999129772186E-2</v>
      </c>
      <c r="S1945" s="106">
        <v>0.10134000331163411</v>
      </c>
    </row>
    <row r="1946" spans="1:19" x14ac:dyDescent="0.25">
      <c r="A1946" t="s">
        <v>331</v>
      </c>
      <c r="B1946" t="s">
        <v>347</v>
      </c>
      <c r="C1946" t="s">
        <v>347</v>
      </c>
      <c r="D1946" t="s">
        <v>347</v>
      </c>
      <c r="E1946" t="s">
        <v>220</v>
      </c>
      <c r="F1946" t="s">
        <v>221</v>
      </c>
      <c r="G1946">
        <v>4</v>
      </c>
      <c r="H1946" t="s">
        <v>526</v>
      </c>
      <c r="I1946" t="s">
        <v>401</v>
      </c>
      <c r="J1946" t="s">
        <v>413</v>
      </c>
      <c r="K1946">
        <v>105</v>
      </c>
      <c r="L1946" s="106">
        <v>8.1399999558925629E-2</v>
      </c>
      <c r="M1946" s="106">
        <v>8.3329997956752777E-2</v>
      </c>
      <c r="N1946">
        <v>471</v>
      </c>
      <c r="O1946" s="106">
        <v>6.9109998643398285E-2</v>
      </c>
      <c r="P1946" s="106">
        <v>7.0759996771812439E-2</v>
      </c>
      <c r="Q1946">
        <v>15680</v>
      </c>
      <c r="R1946" s="106">
        <v>6.8939998745918274E-2</v>
      </c>
      <c r="S1946" s="106">
        <v>7.1220003068447113E-2</v>
      </c>
    </row>
    <row r="1947" spans="1:19" x14ac:dyDescent="0.25">
      <c r="A1947" t="s">
        <v>331</v>
      </c>
      <c r="B1947" t="s">
        <v>347</v>
      </c>
      <c r="C1947" t="s">
        <v>347</v>
      </c>
      <c r="D1947" t="s">
        <v>347</v>
      </c>
      <c r="E1947" t="s">
        <v>220</v>
      </c>
      <c r="F1947" t="s">
        <v>221</v>
      </c>
      <c r="G1947" s="105">
        <v>4</v>
      </c>
      <c r="H1947" t="s">
        <v>526</v>
      </c>
      <c r="I1947" t="s">
        <v>401</v>
      </c>
      <c r="J1947" t="s">
        <v>441</v>
      </c>
      <c r="K1947" s="105">
        <v>30</v>
      </c>
      <c r="L1947" s="106">
        <v>2.3259999230504039E-2</v>
      </c>
      <c r="N1947" s="105">
        <v>159</v>
      </c>
      <c r="O1947" s="106">
        <v>2.3329999297857281E-2</v>
      </c>
      <c r="Q1947" s="105">
        <v>7283</v>
      </c>
      <c r="R1947" s="106">
        <v>3.2019998878240592E-2</v>
      </c>
      <c r="S1947" s="107"/>
    </row>
    <row r="1948" spans="1:19" x14ac:dyDescent="0.25">
      <c r="A1948" t="s">
        <v>331</v>
      </c>
      <c r="B1948" t="s">
        <v>347</v>
      </c>
      <c r="C1948" t="s">
        <v>347</v>
      </c>
      <c r="D1948" t="s">
        <v>347</v>
      </c>
      <c r="E1948" t="s">
        <v>220</v>
      </c>
      <c r="F1948" t="s">
        <v>221</v>
      </c>
      <c r="G1948" s="105">
        <v>4</v>
      </c>
      <c r="H1948" t="s">
        <v>526</v>
      </c>
      <c r="I1948" t="s">
        <v>401</v>
      </c>
      <c r="J1948" t="s">
        <v>414</v>
      </c>
      <c r="K1948" s="105">
        <v>75</v>
      </c>
      <c r="L1948" s="106">
        <v>5.8139998465776437E-2</v>
      </c>
      <c r="M1948" s="106">
        <v>5.9519998729228973E-2</v>
      </c>
      <c r="N1948" s="105">
        <v>318</v>
      </c>
      <c r="O1948" s="106">
        <v>4.6659998595714569E-2</v>
      </c>
      <c r="P1948" s="106">
        <v>4.7779999673366547E-2</v>
      </c>
      <c r="Q1948" s="105">
        <v>10872</v>
      </c>
      <c r="R1948" s="106">
        <v>4.7800000756978989E-2</v>
      </c>
      <c r="S1948" s="107">
        <v>4.9380000680685043E-2</v>
      </c>
    </row>
    <row r="1949" spans="1:19" x14ac:dyDescent="0.25">
      <c r="A1949" t="s">
        <v>331</v>
      </c>
      <c r="B1949" t="s">
        <v>347</v>
      </c>
      <c r="C1949" t="s">
        <v>347</v>
      </c>
      <c r="D1949" t="s">
        <v>347</v>
      </c>
      <c r="E1949" t="s">
        <v>315</v>
      </c>
      <c r="F1949" t="s">
        <v>316</v>
      </c>
      <c r="G1949">
        <v>4</v>
      </c>
      <c r="H1949" t="s">
        <v>526</v>
      </c>
      <c r="I1949" t="s">
        <v>349</v>
      </c>
      <c r="J1949" t="s">
        <v>350</v>
      </c>
      <c r="K1949">
        <v>10</v>
      </c>
      <c r="L1949" s="106">
        <v>3.689999924972653E-3</v>
      </c>
      <c r="N1949">
        <v>29</v>
      </c>
      <c r="O1949" s="106">
        <v>4.2599998414516449E-3</v>
      </c>
      <c r="Q1949">
        <v>1130</v>
      </c>
      <c r="R1949" s="106">
        <v>4.9700001254677773E-3</v>
      </c>
    </row>
    <row r="1950" spans="1:19" x14ac:dyDescent="0.25">
      <c r="A1950" t="s">
        <v>331</v>
      </c>
      <c r="B1950" t="s">
        <v>347</v>
      </c>
      <c r="C1950" t="s">
        <v>347</v>
      </c>
      <c r="D1950" t="s">
        <v>347</v>
      </c>
      <c r="E1950" t="s">
        <v>315</v>
      </c>
      <c r="F1950" t="s">
        <v>316</v>
      </c>
      <c r="G1950" s="105">
        <v>4</v>
      </c>
      <c r="H1950" t="s">
        <v>526</v>
      </c>
      <c r="I1950" t="s">
        <v>349</v>
      </c>
      <c r="J1950" t="s">
        <v>368</v>
      </c>
      <c r="K1950" s="105">
        <v>60</v>
      </c>
      <c r="L1950" s="106">
        <v>2.2120000794529911E-2</v>
      </c>
      <c r="N1950" s="105">
        <v>181</v>
      </c>
      <c r="O1950" s="106">
        <v>2.6559999212622639E-2</v>
      </c>
      <c r="Q1950" s="105">
        <v>8418</v>
      </c>
      <c r="R1950" s="106">
        <v>3.700999915599823E-2</v>
      </c>
      <c r="S1950" s="107"/>
    </row>
    <row r="1951" spans="1:19" x14ac:dyDescent="0.25">
      <c r="A1951" t="s">
        <v>331</v>
      </c>
      <c r="B1951" t="s">
        <v>347</v>
      </c>
      <c r="C1951" t="s">
        <v>347</v>
      </c>
      <c r="D1951" t="s">
        <v>347</v>
      </c>
      <c r="E1951" t="s">
        <v>315</v>
      </c>
      <c r="F1951" t="s">
        <v>316</v>
      </c>
      <c r="G1951" s="105">
        <v>4</v>
      </c>
      <c r="H1951" t="s">
        <v>526</v>
      </c>
      <c r="I1951" t="s">
        <v>349</v>
      </c>
      <c r="J1951" t="s">
        <v>369</v>
      </c>
      <c r="K1951" s="105">
        <v>283</v>
      </c>
      <c r="L1951" s="106">
        <v>0.10430999845266339</v>
      </c>
      <c r="N1951" s="105">
        <v>753</v>
      </c>
      <c r="O1951" s="106">
        <v>0.1104900017380714</v>
      </c>
      <c r="Q1951" s="105">
        <v>27454</v>
      </c>
      <c r="R1951" s="106">
        <v>0.1207000017166138</v>
      </c>
      <c r="S1951" s="107"/>
    </row>
    <row r="1952" spans="1:19" x14ac:dyDescent="0.25">
      <c r="A1952" t="s">
        <v>331</v>
      </c>
      <c r="B1952" t="s">
        <v>347</v>
      </c>
      <c r="C1952" t="s">
        <v>347</v>
      </c>
      <c r="D1952" t="s">
        <v>347</v>
      </c>
      <c r="E1952" t="s">
        <v>315</v>
      </c>
      <c r="F1952" t="s">
        <v>316</v>
      </c>
      <c r="G1952">
        <v>4</v>
      </c>
      <c r="H1952" t="s">
        <v>526</v>
      </c>
      <c r="I1952" t="s">
        <v>349</v>
      </c>
      <c r="J1952" t="s">
        <v>370</v>
      </c>
      <c r="K1952">
        <v>665</v>
      </c>
      <c r="L1952" s="106">
        <v>0.24512000381946561</v>
      </c>
      <c r="N1952">
        <v>1625</v>
      </c>
      <c r="O1952" s="106">
        <v>0.23844000697135931</v>
      </c>
      <c r="Q1952">
        <v>55879</v>
      </c>
      <c r="R1952" s="106">
        <v>0.24567000567913061</v>
      </c>
    </row>
    <row r="1953" spans="1:19" x14ac:dyDescent="0.25">
      <c r="A1953" t="s">
        <v>331</v>
      </c>
      <c r="B1953" t="s">
        <v>347</v>
      </c>
      <c r="C1953" t="s">
        <v>347</v>
      </c>
      <c r="D1953" t="s">
        <v>347</v>
      </c>
      <c r="E1953" t="s">
        <v>315</v>
      </c>
      <c r="F1953" t="s">
        <v>316</v>
      </c>
      <c r="G1953">
        <v>4</v>
      </c>
      <c r="H1953" t="s">
        <v>526</v>
      </c>
      <c r="I1953" t="s">
        <v>349</v>
      </c>
      <c r="J1953" t="s">
        <v>371</v>
      </c>
      <c r="K1953">
        <v>799</v>
      </c>
      <c r="L1953" s="106">
        <v>0.29451000690460211</v>
      </c>
      <c r="N1953">
        <v>1882</v>
      </c>
      <c r="O1953" s="106">
        <v>0.27616000175476069</v>
      </c>
      <c r="Q1953">
        <v>57982</v>
      </c>
      <c r="R1953" s="106">
        <v>0.25490999221801758</v>
      </c>
    </row>
    <row r="1954" spans="1:19" x14ac:dyDescent="0.25">
      <c r="A1954" t="s">
        <v>331</v>
      </c>
      <c r="B1954" t="s">
        <v>347</v>
      </c>
      <c r="C1954" t="s">
        <v>347</v>
      </c>
      <c r="D1954" t="s">
        <v>347</v>
      </c>
      <c r="E1954" t="s">
        <v>315</v>
      </c>
      <c r="F1954" t="s">
        <v>316</v>
      </c>
      <c r="G1954">
        <v>4</v>
      </c>
      <c r="H1954" t="s">
        <v>526</v>
      </c>
      <c r="I1954" t="s">
        <v>349</v>
      </c>
      <c r="J1954" t="s">
        <v>372</v>
      </c>
      <c r="K1954">
        <v>555</v>
      </c>
      <c r="L1954" s="106">
        <v>0.20456999540328979</v>
      </c>
      <c r="N1954">
        <v>1410</v>
      </c>
      <c r="O1954" s="106">
        <v>0.20690000057220459</v>
      </c>
      <c r="Q1954">
        <v>44765</v>
      </c>
      <c r="R1954" s="106">
        <v>0.19679999351501459</v>
      </c>
    </row>
    <row r="1955" spans="1:19" x14ac:dyDescent="0.25">
      <c r="A1955" t="s">
        <v>331</v>
      </c>
      <c r="B1955" t="s">
        <v>347</v>
      </c>
      <c r="C1955" t="s">
        <v>347</v>
      </c>
      <c r="D1955" t="s">
        <v>347</v>
      </c>
      <c r="E1955" t="s">
        <v>315</v>
      </c>
      <c r="F1955" t="s">
        <v>316</v>
      </c>
      <c r="G1955" s="105">
        <v>4</v>
      </c>
      <c r="H1955" t="s">
        <v>526</v>
      </c>
      <c r="I1955" t="s">
        <v>349</v>
      </c>
      <c r="J1955" t="s">
        <v>373</v>
      </c>
      <c r="K1955" s="105">
        <v>341</v>
      </c>
      <c r="L1955" s="106">
        <v>0.12568999826908109</v>
      </c>
      <c r="N1955" s="105">
        <v>935</v>
      </c>
      <c r="O1955" s="106">
        <v>0.1371999979019165</v>
      </c>
      <c r="Q1955" s="105">
        <v>31831</v>
      </c>
      <c r="R1955" s="106">
        <v>0.1399399936199188</v>
      </c>
      <c r="S1955" s="107"/>
    </row>
    <row r="1956" spans="1:19" x14ac:dyDescent="0.25">
      <c r="A1956" t="s">
        <v>331</v>
      </c>
      <c r="B1956" t="s">
        <v>347</v>
      </c>
      <c r="C1956" t="s">
        <v>347</v>
      </c>
      <c r="D1956" t="s">
        <v>347</v>
      </c>
      <c r="E1956" t="s">
        <v>315</v>
      </c>
      <c r="F1956" t="s">
        <v>316</v>
      </c>
      <c r="G1956" s="105">
        <v>4</v>
      </c>
      <c r="H1956" t="s">
        <v>526</v>
      </c>
      <c r="I1956" t="s">
        <v>438</v>
      </c>
      <c r="J1956" t="s">
        <v>48</v>
      </c>
      <c r="K1956" s="105">
        <v>2283</v>
      </c>
      <c r="L1956" s="106">
        <v>0.84149998426437378</v>
      </c>
      <c r="M1956" s="106">
        <v>0.85956001281738281</v>
      </c>
      <c r="N1956" s="105">
        <v>5683</v>
      </c>
      <c r="O1956" s="106">
        <v>0.83389997482299805</v>
      </c>
      <c r="P1956" s="106">
        <v>0.85382002592086792</v>
      </c>
      <c r="Q1956" s="105">
        <v>186401</v>
      </c>
      <c r="R1956" s="106">
        <v>0.81949001550674438</v>
      </c>
      <c r="S1956" s="107">
        <v>0.8465999960899353</v>
      </c>
    </row>
    <row r="1957" spans="1:19" x14ac:dyDescent="0.25">
      <c r="A1957" t="s">
        <v>331</v>
      </c>
      <c r="B1957" t="s">
        <v>347</v>
      </c>
      <c r="C1957" t="s">
        <v>347</v>
      </c>
      <c r="D1957" t="s">
        <v>347</v>
      </c>
      <c r="E1957" t="s">
        <v>315</v>
      </c>
      <c r="F1957" t="s">
        <v>316</v>
      </c>
      <c r="G1957" s="105">
        <v>4</v>
      </c>
      <c r="H1957" t="s">
        <v>526</v>
      </c>
      <c r="I1957" t="s">
        <v>438</v>
      </c>
      <c r="J1957" t="s">
        <v>42</v>
      </c>
      <c r="K1957" s="105">
        <v>240</v>
      </c>
      <c r="L1957" s="106">
        <v>8.8459998369216919E-2</v>
      </c>
      <c r="M1957" s="106">
        <v>9.0360000729560852E-2</v>
      </c>
      <c r="N1957" s="105">
        <v>601</v>
      </c>
      <c r="O1957" s="106">
        <v>8.8189996778964996E-2</v>
      </c>
      <c r="P1957" s="106">
        <v>9.0290002524852753E-2</v>
      </c>
      <c r="Q1957" s="105">
        <v>20350</v>
      </c>
      <c r="R1957" s="106">
        <v>8.9469999074935913E-2</v>
      </c>
      <c r="S1957" s="107">
        <v>9.2430002987384796E-2</v>
      </c>
    </row>
    <row r="1958" spans="1:19" x14ac:dyDescent="0.25">
      <c r="A1958" t="s">
        <v>331</v>
      </c>
      <c r="B1958" t="s">
        <v>347</v>
      </c>
      <c r="C1958" t="s">
        <v>347</v>
      </c>
      <c r="D1958" t="s">
        <v>347</v>
      </c>
      <c r="E1958" t="s">
        <v>315</v>
      </c>
      <c r="F1958" t="s">
        <v>316</v>
      </c>
      <c r="G1958" s="105">
        <v>4</v>
      </c>
      <c r="H1958" t="s">
        <v>526</v>
      </c>
      <c r="I1958" t="s">
        <v>438</v>
      </c>
      <c r="J1958" t="s">
        <v>374</v>
      </c>
      <c r="K1958" s="105">
        <v>133</v>
      </c>
      <c r="L1958" s="106">
        <v>4.9019999802112579E-2</v>
      </c>
      <c r="M1958" s="106">
        <v>5.0080001354217529E-2</v>
      </c>
      <c r="N1958" s="105">
        <v>372</v>
      </c>
      <c r="O1958" s="106">
        <v>5.4590001702308648E-2</v>
      </c>
      <c r="P1958" s="106">
        <v>5.5890001356601722E-2</v>
      </c>
      <c r="Q1958" s="105">
        <v>13425</v>
      </c>
      <c r="R1958" s="106">
        <v>5.9020001441240311E-2</v>
      </c>
      <c r="S1958" s="107">
        <v>6.0970000922679901E-2</v>
      </c>
    </row>
    <row r="1959" spans="1:19" x14ac:dyDescent="0.25">
      <c r="A1959" t="s">
        <v>331</v>
      </c>
      <c r="B1959" t="s">
        <v>347</v>
      </c>
      <c r="C1959" t="s">
        <v>347</v>
      </c>
      <c r="D1959" t="s">
        <v>347</v>
      </c>
      <c r="E1959" t="s">
        <v>315</v>
      </c>
      <c r="F1959" t="s">
        <v>316</v>
      </c>
      <c r="G1959" s="105">
        <v>4</v>
      </c>
      <c r="H1959" t="s">
        <v>526</v>
      </c>
      <c r="I1959" t="s">
        <v>438</v>
      </c>
      <c r="J1959" t="s">
        <v>86</v>
      </c>
      <c r="K1959" s="105">
        <v>57</v>
      </c>
      <c r="L1959" s="106">
        <v>2.1010000258684158E-2</v>
      </c>
      <c r="N1959" s="105">
        <v>159</v>
      </c>
      <c r="O1959" s="106">
        <v>2.3329999297857281E-2</v>
      </c>
      <c r="Q1959" s="105">
        <v>7283</v>
      </c>
      <c r="R1959" s="106">
        <v>3.2019998878240592E-2</v>
      </c>
      <c r="S1959" s="107"/>
    </row>
    <row r="1960" spans="1:19" x14ac:dyDescent="0.25">
      <c r="A1960" t="s">
        <v>331</v>
      </c>
      <c r="B1960" t="s">
        <v>347</v>
      </c>
      <c r="C1960" t="s">
        <v>347</v>
      </c>
      <c r="D1960" t="s">
        <v>347</v>
      </c>
      <c r="E1960" t="s">
        <v>315</v>
      </c>
      <c r="F1960" t="s">
        <v>316</v>
      </c>
      <c r="G1960" s="105">
        <v>4</v>
      </c>
      <c r="H1960" t="s">
        <v>526</v>
      </c>
      <c r="I1960" t="s">
        <v>375</v>
      </c>
      <c r="J1960" t="s">
        <v>376</v>
      </c>
      <c r="K1960" s="105">
        <v>579</v>
      </c>
      <c r="L1960" s="106">
        <v>0.2134200036525726</v>
      </c>
      <c r="N1960" s="105">
        <v>1456</v>
      </c>
      <c r="O1960" s="106">
        <v>0.2136500030755997</v>
      </c>
      <c r="Q1960" s="105">
        <v>47189</v>
      </c>
      <c r="R1960" s="106">
        <v>0.20746000111103061</v>
      </c>
      <c r="S1960" s="107"/>
    </row>
    <row r="1961" spans="1:19" x14ac:dyDescent="0.25">
      <c r="A1961" t="s">
        <v>331</v>
      </c>
      <c r="B1961" t="s">
        <v>347</v>
      </c>
      <c r="C1961" t="s">
        <v>347</v>
      </c>
      <c r="D1961" t="s">
        <v>347</v>
      </c>
      <c r="E1961" t="s">
        <v>315</v>
      </c>
      <c r="F1961" t="s">
        <v>316</v>
      </c>
      <c r="G1961" s="105">
        <v>4</v>
      </c>
      <c r="H1961" t="s">
        <v>526</v>
      </c>
      <c r="I1961" t="s">
        <v>375</v>
      </c>
      <c r="J1961" t="s">
        <v>377</v>
      </c>
      <c r="K1961" s="105">
        <v>527</v>
      </c>
      <c r="L1961" s="106">
        <v>0.19425000250339511</v>
      </c>
      <c r="N1961" s="105">
        <v>1358</v>
      </c>
      <c r="O1961" s="106">
        <v>0.19926999509334559</v>
      </c>
      <c r="Q1961" s="105">
        <v>47420</v>
      </c>
      <c r="R1961" s="106">
        <v>0.20848000049591059</v>
      </c>
      <c r="S1961" s="107"/>
    </row>
    <row r="1962" spans="1:19" x14ac:dyDescent="0.25">
      <c r="A1962" t="s">
        <v>331</v>
      </c>
      <c r="B1962" t="s">
        <v>347</v>
      </c>
      <c r="C1962" t="s">
        <v>347</v>
      </c>
      <c r="D1962" t="s">
        <v>347</v>
      </c>
      <c r="E1962" t="s">
        <v>315</v>
      </c>
      <c r="F1962" t="s">
        <v>316</v>
      </c>
      <c r="G1962" s="105">
        <v>4</v>
      </c>
      <c r="H1962" t="s">
        <v>526</v>
      </c>
      <c r="I1962" t="s">
        <v>375</v>
      </c>
      <c r="J1962" t="s">
        <v>378</v>
      </c>
      <c r="K1962" s="105">
        <v>451</v>
      </c>
      <c r="L1962" s="106">
        <v>0.16624000668525701</v>
      </c>
      <c r="N1962" s="105">
        <v>1027</v>
      </c>
      <c r="O1962" s="106">
        <v>0.15070000290870669</v>
      </c>
      <c r="Q1962" s="105">
        <v>37332</v>
      </c>
      <c r="R1962" s="106">
        <v>0.1641300022602081</v>
      </c>
      <c r="S1962" s="107"/>
    </row>
    <row r="1963" spans="1:19" x14ac:dyDescent="0.25">
      <c r="A1963" t="s">
        <v>331</v>
      </c>
      <c r="B1963" t="s">
        <v>347</v>
      </c>
      <c r="C1963" t="s">
        <v>347</v>
      </c>
      <c r="D1963" t="s">
        <v>347</v>
      </c>
      <c r="E1963" t="s">
        <v>315</v>
      </c>
      <c r="F1963" t="s">
        <v>316</v>
      </c>
      <c r="G1963" s="105">
        <v>4</v>
      </c>
      <c r="H1963" t="s">
        <v>526</v>
      </c>
      <c r="I1963" t="s">
        <v>375</v>
      </c>
      <c r="J1963" t="s">
        <v>379</v>
      </c>
      <c r="K1963" s="105">
        <v>567</v>
      </c>
      <c r="L1963" s="106">
        <v>0.20898999273777011</v>
      </c>
      <c r="N1963" s="105">
        <v>1477</v>
      </c>
      <c r="O1963" s="106">
        <v>0.21672999858856201</v>
      </c>
      <c r="Q1963" s="105">
        <v>47525</v>
      </c>
      <c r="R1963" s="106">
        <v>0.20893999934196469</v>
      </c>
      <c r="S1963" s="107"/>
    </row>
    <row r="1964" spans="1:19" x14ac:dyDescent="0.25">
      <c r="A1964" t="s">
        <v>331</v>
      </c>
      <c r="B1964" t="s">
        <v>347</v>
      </c>
      <c r="C1964" t="s">
        <v>347</v>
      </c>
      <c r="D1964" t="s">
        <v>347</v>
      </c>
      <c r="E1964" t="s">
        <v>315</v>
      </c>
      <c r="F1964" t="s">
        <v>316</v>
      </c>
      <c r="G1964" s="105">
        <v>4</v>
      </c>
      <c r="H1964" t="s">
        <v>526</v>
      </c>
      <c r="I1964" t="s">
        <v>375</v>
      </c>
      <c r="J1964" t="s">
        <v>380</v>
      </c>
      <c r="K1964" s="105">
        <v>589</v>
      </c>
      <c r="L1964" s="106">
        <v>0.21709999442100519</v>
      </c>
      <c r="N1964" s="105">
        <v>1497</v>
      </c>
      <c r="O1964" s="106">
        <v>0.21965999901294711</v>
      </c>
      <c r="Q1964" s="105">
        <v>47993</v>
      </c>
      <c r="R1964" s="106">
        <v>0.210999995470047</v>
      </c>
      <c r="S1964" s="107"/>
    </row>
    <row r="1965" spans="1:19" x14ac:dyDescent="0.25">
      <c r="A1965" t="s">
        <v>331</v>
      </c>
      <c r="B1965" t="s">
        <v>347</v>
      </c>
      <c r="C1965" t="s">
        <v>347</v>
      </c>
      <c r="D1965" t="s">
        <v>347</v>
      </c>
      <c r="E1965" t="s">
        <v>315</v>
      </c>
      <c r="F1965" t="s">
        <v>316</v>
      </c>
      <c r="G1965" s="105">
        <v>4</v>
      </c>
      <c r="H1965" t="s">
        <v>526</v>
      </c>
      <c r="I1965" t="s">
        <v>381</v>
      </c>
      <c r="J1965" t="s">
        <v>382</v>
      </c>
      <c r="K1965" s="105">
        <v>67</v>
      </c>
      <c r="L1965" s="106">
        <v>2.4700000882148739E-2</v>
      </c>
      <c r="M1965" s="106">
        <v>2.721999958157539E-2</v>
      </c>
      <c r="N1965" s="105">
        <v>118</v>
      </c>
      <c r="O1965" s="106">
        <v>1.7309999093413349E-2</v>
      </c>
      <c r="P1965" s="106">
        <v>2.3259999230504039E-2</v>
      </c>
      <c r="Q1965" s="105">
        <v>5423</v>
      </c>
      <c r="R1965" s="106">
        <v>2.384000085294247E-2</v>
      </c>
      <c r="S1965" s="107">
        <v>3.0780000612139698E-2</v>
      </c>
    </row>
    <row r="1966" spans="1:19" x14ac:dyDescent="0.25">
      <c r="A1966" t="s">
        <v>331</v>
      </c>
      <c r="B1966" t="s">
        <v>347</v>
      </c>
      <c r="C1966" t="s">
        <v>347</v>
      </c>
      <c r="D1966" t="s">
        <v>347</v>
      </c>
      <c r="E1966" t="s">
        <v>315</v>
      </c>
      <c r="F1966" t="s">
        <v>316</v>
      </c>
      <c r="G1966" s="105">
        <v>4</v>
      </c>
      <c r="H1966" t="s">
        <v>526</v>
      </c>
      <c r="I1966" t="s">
        <v>381</v>
      </c>
      <c r="J1966" t="s">
        <v>383</v>
      </c>
      <c r="K1966" s="105">
        <v>346</v>
      </c>
      <c r="L1966" s="106">
        <v>0.1275299936532974</v>
      </c>
      <c r="M1966" s="106">
        <v>0.14058999717235571</v>
      </c>
      <c r="N1966" s="105">
        <v>687</v>
      </c>
      <c r="O1966" s="106">
        <v>0.1008099988102913</v>
      </c>
      <c r="P1966" s="106">
        <v>0.1354199945926666</v>
      </c>
      <c r="Q1966" s="105">
        <v>26007</v>
      </c>
      <c r="R1966" s="106">
        <v>0.11433999985456469</v>
      </c>
      <c r="S1966" s="107">
        <v>0.1476300060749054</v>
      </c>
    </row>
    <row r="1967" spans="1:19" x14ac:dyDescent="0.25">
      <c r="A1967" t="s">
        <v>331</v>
      </c>
      <c r="B1967" t="s">
        <v>347</v>
      </c>
      <c r="C1967" t="s">
        <v>347</v>
      </c>
      <c r="D1967" t="s">
        <v>347</v>
      </c>
      <c r="E1967" t="s">
        <v>315</v>
      </c>
      <c r="F1967" t="s">
        <v>316</v>
      </c>
      <c r="G1967" s="105">
        <v>4</v>
      </c>
      <c r="H1967" t="s">
        <v>526</v>
      </c>
      <c r="I1967" t="s">
        <v>381</v>
      </c>
      <c r="J1967" t="s">
        <v>384</v>
      </c>
      <c r="K1967" s="105">
        <v>2048</v>
      </c>
      <c r="L1967" s="106">
        <v>0.75488001108169556</v>
      </c>
      <c r="M1967" s="106">
        <v>0.83218002319335938</v>
      </c>
      <c r="N1967" s="105">
        <v>4268</v>
      </c>
      <c r="O1967" s="106">
        <v>0.62626999616622925</v>
      </c>
      <c r="P1967" s="106">
        <v>0.8413199782371521</v>
      </c>
      <c r="Q1967" s="105">
        <v>144739</v>
      </c>
      <c r="R1967" s="106">
        <v>0.6363300085067749</v>
      </c>
      <c r="S1967" s="107">
        <v>0.82159000635147095</v>
      </c>
    </row>
    <row r="1968" spans="1:19" x14ac:dyDescent="0.25">
      <c r="A1968" t="s">
        <v>331</v>
      </c>
      <c r="B1968" t="s">
        <v>347</v>
      </c>
      <c r="C1968" t="s">
        <v>347</v>
      </c>
      <c r="D1968" t="s">
        <v>347</v>
      </c>
      <c r="E1968" t="s">
        <v>315</v>
      </c>
      <c r="F1968" t="s">
        <v>316</v>
      </c>
      <c r="G1968" s="105">
        <v>4</v>
      </c>
      <c r="H1968" t="s">
        <v>526</v>
      </c>
      <c r="I1968" t="s">
        <v>381</v>
      </c>
      <c r="J1968" t="s">
        <v>385</v>
      </c>
      <c r="K1968" s="105">
        <v>252</v>
      </c>
      <c r="L1968" s="106">
        <v>9.2890001833438873E-2</v>
      </c>
      <c r="N1968" s="105">
        <v>1742</v>
      </c>
      <c r="O1968" s="106">
        <v>0.25560998916625982</v>
      </c>
      <c r="Q1968" s="105">
        <v>51290</v>
      </c>
      <c r="R1968" s="106">
        <v>0.22549000382423401</v>
      </c>
      <c r="S1968" s="107"/>
    </row>
    <row r="1969" spans="1:19" x14ac:dyDescent="0.25">
      <c r="A1969" t="s">
        <v>331</v>
      </c>
      <c r="B1969" t="s">
        <v>347</v>
      </c>
      <c r="C1969" t="s">
        <v>347</v>
      </c>
      <c r="D1969" t="s">
        <v>347</v>
      </c>
      <c r="E1969" t="s">
        <v>315</v>
      </c>
      <c r="F1969" t="s">
        <v>316</v>
      </c>
      <c r="G1969" s="105">
        <v>4</v>
      </c>
      <c r="H1969" t="s">
        <v>526</v>
      </c>
      <c r="I1969" t="s">
        <v>386</v>
      </c>
      <c r="J1969" t="s">
        <v>387</v>
      </c>
      <c r="K1969" s="105">
        <v>65</v>
      </c>
      <c r="L1969" s="106">
        <v>2.3959999904036518E-2</v>
      </c>
      <c r="M1969" s="106">
        <v>2.4639999493956569E-2</v>
      </c>
      <c r="N1969" s="105">
        <v>152</v>
      </c>
      <c r="O1969" s="106">
        <v>2.2299999371171001E-2</v>
      </c>
      <c r="P1969" s="106">
        <v>2.315999940037727E-2</v>
      </c>
      <c r="Q1969" s="105">
        <v>12181</v>
      </c>
      <c r="R1969" s="106">
        <v>5.3550001233816147E-2</v>
      </c>
      <c r="S1969" s="107">
        <v>5.4999999701976783E-2</v>
      </c>
    </row>
    <row r="1970" spans="1:19" x14ac:dyDescent="0.25">
      <c r="A1970" t="s">
        <v>331</v>
      </c>
      <c r="B1970" t="s">
        <v>347</v>
      </c>
      <c r="C1970" t="s">
        <v>347</v>
      </c>
      <c r="D1970" t="s">
        <v>347</v>
      </c>
      <c r="E1970" t="s">
        <v>315</v>
      </c>
      <c r="F1970" t="s">
        <v>316</v>
      </c>
      <c r="G1970" s="105">
        <v>4</v>
      </c>
      <c r="H1970" t="s">
        <v>526</v>
      </c>
      <c r="I1970" t="s">
        <v>386</v>
      </c>
      <c r="J1970" t="s">
        <v>388</v>
      </c>
      <c r="K1970" s="105">
        <v>15</v>
      </c>
      <c r="L1970" s="106">
        <v>5.5300001986324787E-3</v>
      </c>
      <c r="M1970" s="106">
        <v>5.690000019967556E-3</v>
      </c>
      <c r="N1970" s="105">
        <v>54</v>
      </c>
      <c r="O1970" s="106">
        <v>7.9199997708201408E-3</v>
      </c>
      <c r="P1970" s="106">
        <v>8.229999803006649E-3</v>
      </c>
      <c r="Q1970" s="105">
        <v>6321</v>
      </c>
      <c r="R1970" s="106">
        <v>2.77900006622076E-2</v>
      </c>
      <c r="S1970" s="107">
        <v>2.8540000319480899E-2</v>
      </c>
    </row>
    <row r="1971" spans="1:19" x14ac:dyDescent="0.25">
      <c r="A1971" t="s">
        <v>331</v>
      </c>
      <c r="B1971" t="s">
        <v>347</v>
      </c>
      <c r="C1971" t="s">
        <v>347</v>
      </c>
      <c r="D1971" t="s">
        <v>347</v>
      </c>
      <c r="E1971" t="s">
        <v>315</v>
      </c>
      <c r="F1971" t="s">
        <v>316</v>
      </c>
      <c r="G1971">
        <v>4</v>
      </c>
      <c r="H1971" t="s">
        <v>526</v>
      </c>
      <c r="I1971" t="s">
        <v>386</v>
      </c>
      <c r="J1971" t="s">
        <v>85</v>
      </c>
      <c r="K1971">
        <v>87</v>
      </c>
      <c r="L1971" s="106">
        <v>3.2069999724626541E-2</v>
      </c>
      <c r="M1971" s="106">
        <v>3.2979998737573617E-2</v>
      </c>
      <c r="N1971">
        <v>165</v>
      </c>
      <c r="O1971" s="106">
        <v>2.4210000410675999E-2</v>
      </c>
      <c r="P1971" s="106">
        <v>2.5140000507235531E-2</v>
      </c>
      <c r="Q1971">
        <v>4872</v>
      </c>
      <c r="R1971" s="106">
        <v>2.1420000120997429E-2</v>
      </c>
      <c r="S1971" s="106">
        <v>2.199999988079071E-2</v>
      </c>
    </row>
    <row r="1972" spans="1:19" x14ac:dyDescent="0.25">
      <c r="A1972" t="s">
        <v>331</v>
      </c>
      <c r="B1972" t="s">
        <v>347</v>
      </c>
      <c r="C1972" t="s">
        <v>347</v>
      </c>
      <c r="D1972" t="s">
        <v>347</v>
      </c>
      <c r="E1972" t="s">
        <v>315</v>
      </c>
      <c r="F1972" t="s">
        <v>316</v>
      </c>
      <c r="G1972" s="105">
        <v>4</v>
      </c>
      <c r="H1972" t="s">
        <v>526</v>
      </c>
      <c r="I1972" t="s">
        <v>386</v>
      </c>
      <c r="J1972" t="s">
        <v>389</v>
      </c>
      <c r="K1972" s="105">
        <v>12</v>
      </c>
      <c r="L1972" s="106">
        <v>4.4200001284480086E-3</v>
      </c>
      <c r="M1972" s="106">
        <v>4.550000187009573E-3</v>
      </c>
      <c r="N1972" s="105">
        <v>41</v>
      </c>
      <c r="O1972" s="106">
        <v>6.0200002044439316E-3</v>
      </c>
      <c r="P1972" s="106">
        <v>6.2500000931322566E-3</v>
      </c>
      <c r="Q1972" s="105">
        <v>4049</v>
      </c>
      <c r="R1972" s="106">
        <v>1.779999956488609E-2</v>
      </c>
      <c r="S1972" s="107">
        <v>1.8279999494552609E-2</v>
      </c>
    </row>
    <row r="1973" spans="1:19" x14ac:dyDescent="0.25">
      <c r="A1973" t="s">
        <v>331</v>
      </c>
      <c r="B1973" t="s">
        <v>347</v>
      </c>
      <c r="C1973" t="s">
        <v>347</v>
      </c>
      <c r="D1973" t="s">
        <v>347</v>
      </c>
      <c r="E1973" t="s">
        <v>315</v>
      </c>
      <c r="F1973" t="s">
        <v>316</v>
      </c>
      <c r="G1973" s="105">
        <v>4</v>
      </c>
      <c r="H1973" t="s">
        <v>526</v>
      </c>
      <c r="I1973" t="s">
        <v>386</v>
      </c>
      <c r="J1973" t="s">
        <v>86</v>
      </c>
      <c r="K1973" s="105">
        <v>75</v>
      </c>
      <c r="L1973" s="106">
        <v>2.7639999985694889E-2</v>
      </c>
      <c r="N1973" s="105">
        <v>252</v>
      </c>
      <c r="O1973" s="106">
        <v>3.6979999393224723E-2</v>
      </c>
      <c r="Q1973" s="105">
        <v>5972</v>
      </c>
      <c r="R1973" s="106">
        <v>2.6259999722242359E-2</v>
      </c>
      <c r="S1973" s="107"/>
    </row>
    <row r="1974" spans="1:19" x14ac:dyDescent="0.25">
      <c r="A1974" t="s">
        <v>331</v>
      </c>
      <c r="B1974" t="s">
        <v>347</v>
      </c>
      <c r="C1974" t="s">
        <v>347</v>
      </c>
      <c r="D1974" t="s">
        <v>347</v>
      </c>
      <c r="E1974" t="s">
        <v>315</v>
      </c>
      <c r="F1974" t="s">
        <v>316</v>
      </c>
      <c r="G1974" s="105">
        <v>4</v>
      </c>
      <c r="H1974" t="s">
        <v>526</v>
      </c>
      <c r="I1974" t="s">
        <v>386</v>
      </c>
      <c r="J1974" t="s">
        <v>84</v>
      </c>
      <c r="K1974" s="105">
        <v>2459</v>
      </c>
      <c r="L1974" s="106">
        <v>0.90637999773025513</v>
      </c>
      <c r="M1974" s="106">
        <v>0.93215000629425049</v>
      </c>
      <c r="N1974" s="105">
        <v>6151</v>
      </c>
      <c r="O1974" s="106">
        <v>0.90257000923156738</v>
      </c>
      <c r="P1974" s="106">
        <v>0.93721997737884521</v>
      </c>
      <c r="Q1974" s="105">
        <v>194064</v>
      </c>
      <c r="R1974" s="106">
        <v>0.85317999124526978</v>
      </c>
      <c r="S1974" s="107">
        <v>0.87619000673294067</v>
      </c>
    </row>
    <row r="1975" spans="1:19" x14ac:dyDescent="0.25">
      <c r="A1975" t="s">
        <v>331</v>
      </c>
      <c r="B1975" t="s">
        <v>347</v>
      </c>
      <c r="C1975" t="s">
        <v>347</v>
      </c>
      <c r="D1975" t="s">
        <v>347</v>
      </c>
      <c r="E1975" t="s">
        <v>315</v>
      </c>
      <c r="F1975" t="s">
        <v>316</v>
      </c>
      <c r="G1975" s="105">
        <v>4</v>
      </c>
      <c r="H1975" t="s">
        <v>526</v>
      </c>
      <c r="I1975" t="s">
        <v>419</v>
      </c>
      <c r="J1975" t="s">
        <v>390</v>
      </c>
      <c r="K1975" s="105">
        <v>252</v>
      </c>
      <c r="L1975" s="106">
        <v>9.2890001833438873E-2</v>
      </c>
      <c r="N1975" s="105">
        <v>1742</v>
      </c>
      <c r="O1975" s="106">
        <v>0.25560998916625982</v>
      </c>
      <c r="Q1975" s="105">
        <v>51290</v>
      </c>
      <c r="R1975" s="106">
        <v>0.22549000382423401</v>
      </c>
      <c r="S1975" s="107"/>
    </row>
    <row r="1976" spans="1:19" x14ac:dyDescent="0.25">
      <c r="A1976" t="s">
        <v>331</v>
      </c>
      <c r="B1976" t="s">
        <v>347</v>
      </c>
      <c r="C1976" t="s">
        <v>347</v>
      </c>
      <c r="D1976" t="s">
        <v>347</v>
      </c>
      <c r="E1976" t="s">
        <v>315</v>
      </c>
      <c r="F1976" t="s">
        <v>316</v>
      </c>
      <c r="G1976" s="105">
        <v>4</v>
      </c>
      <c r="H1976" t="s">
        <v>526</v>
      </c>
      <c r="I1976" t="s">
        <v>419</v>
      </c>
      <c r="J1976" t="s">
        <v>391</v>
      </c>
      <c r="K1976" s="105">
        <v>346</v>
      </c>
      <c r="L1976" s="106">
        <v>0.1275299936532974</v>
      </c>
      <c r="M1976" s="106">
        <v>0.14058999717235571</v>
      </c>
      <c r="N1976" s="105">
        <v>687</v>
      </c>
      <c r="O1976" s="106">
        <v>0.1008099988102913</v>
      </c>
      <c r="P1976" s="106">
        <v>0.1354199945926666</v>
      </c>
      <c r="Q1976" s="105">
        <v>26007</v>
      </c>
      <c r="R1976" s="106">
        <v>0.11433999985456469</v>
      </c>
      <c r="S1976" s="107">
        <v>0.1476300060749054</v>
      </c>
    </row>
    <row r="1977" spans="1:19" x14ac:dyDescent="0.25">
      <c r="A1977" t="s">
        <v>331</v>
      </c>
      <c r="B1977" t="s">
        <v>347</v>
      </c>
      <c r="C1977" t="s">
        <v>347</v>
      </c>
      <c r="D1977" t="s">
        <v>347</v>
      </c>
      <c r="E1977" t="s">
        <v>315</v>
      </c>
      <c r="F1977" t="s">
        <v>316</v>
      </c>
      <c r="G1977">
        <v>4</v>
      </c>
      <c r="H1977" t="s">
        <v>526</v>
      </c>
      <c r="I1977" t="s">
        <v>419</v>
      </c>
      <c r="J1977" t="s">
        <v>392</v>
      </c>
      <c r="K1977">
        <v>979</v>
      </c>
      <c r="L1977" s="106">
        <v>0.36085999011993408</v>
      </c>
      <c r="M1977" s="106">
        <v>0.39781001210212708</v>
      </c>
      <c r="N1977">
        <v>2157</v>
      </c>
      <c r="O1977" s="106">
        <v>0.31650999188423162</v>
      </c>
      <c r="P1977" s="106">
        <v>0.42519000172615051</v>
      </c>
      <c r="Q1977">
        <v>69347</v>
      </c>
      <c r="R1977" s="106">
        <v>0.30487999320030212</v>
      </c>
      <c r="S1977" s="106">
        <v>0.39364001154899603</v>
      </c>
    </row>
    <row r="1978" spans="1:19" x14ac:dyDescent="0.25">
      <c r="A1978" t="s">
        <v>331</v>
      </c>
      <c r="B1978" t="s">
        <v>347</v>
      </c>
      <c r="C1978" t="s">
        <v>347</v>
      </c>
      <c r="D1978" t="s">
        <v>347</v>
      </c>
      <c r="E1978" t="s">
        <v>315</v>
      </c>
      <c r="F1978" t="s">
        <v>316</v>
      </c>
      <c r="G1978" s="105">
        <v>4</v>
      </c>
      <c r="H1978" t="s">
        <v>526</v>
      </c>
      <c r="I1978" t="s">
        <v>419</v>
      </c>
      <c r="J1978" t="s">
        <v>393</v>
      </c>
      <c r="K1978" s="105">
        <v>938</v>
      </c>
      <c r="L1978" s="106">
        <v>0.34573999047279358</v>
      </c>
      <c r="M1978" s="106">
        <v>0.3811500072479248</v>
      </c>
      <c r="N1978" s="105">
        <v>1850</v>
      </c>
      <c r="O1978" s="106">
        <v>0.27145999670028692</v>
      </c>
      <c r="P1978" s="106">
        <v>0.36467999219894409</v>
      </c>
      <c r="Q1978" s="105">
        <v>66079</v>
      </c>
      <c r="R1978" s="106">
        <v>0.29050999879837042</v>
      </c>
      <c r="S1978" s="107">
        <v>0.37509000301361078</v>
      </c>
    </row>
    <row r="1979" spans="1:19" x14ac:dyDescent="0.25">
      <c r="A1979" t="s">
        <v>331</v>
      </c>
      <c r="B1979" t="s">
        <v>347</v>
      </c>
      <c r="C1979" t="s">
        <v>347</v>
      </c>
      <c r="D1979" t="s">
        <v>347</v>
      </c>
      <c r="E1979" t="s">
        <v>315</v>
      </c>
      <c r="F1979" t="s">
        <v>316</v>
      </c>
      <c r="G1979" s="105">
        <v>4</v>
      </c>
      <c r="H1979" t="s">
        <v>526</v>
      </c>
      <c r="I1979" t="s">
        <v>419</v>
      </c>
      <c r="J1979" t="s">
        <v>394</v>
      </c>
      <c r="K1979" s="105">
        <v>198</v>
      </c>
      <c r="L1979" s="106">
        <v>7.298000156879425E-2</v>
      </c>
      <c r="M1979" s="106">
        <v>8.0459997057914734E-2</v>
      </c>
      <c r="N1979" s="105">
        <v>379</v>
      </c>
      <c r="O1979" s="106">
        <v>5.5610001087188721E-2</v>
      </c>
      <c r="P1979" s="106">
        <v>7.4709996581077576E-2</v>
      </c>
      <c r="Q1979" s="105">
        <v>14736</v>
      </c>
      <c r="R1979" s="106">
        <v>6.4790003001689911E-2</v>
      </c>
      <c r="S1979" s="107">
        <v>8.3650000393390656E-2</v>
      </c>
    </row>
    <row r="1980" spans="1:19" x14ac:dyDescent="0.25">
      <c r="A1980" t="s">
        <v>331</v>
      </c>
      <c r="B1980" t="s">
        <v>347</v>
      </c>
      <c r="C1980" t="s">
        <v>347</v>
      </c>
      <c r="D1980" t="s">
        <v>347</v>
      </c>
      <c r="E1980" t="s">
        <v>315</v>
      </c>
      <c r="F1980" t="s">
        <v>316</v>
      </c>
      <c r="G1980" s="105">
        <v>4</v>
      </c>
      <c r="H1980" t="s">
        <v>526</v>
      </c>
      <c r="I1980" t="s">
        <v>439</v>
      </c>
      <c r="J1980" t="s">
        <v>440</v>
      </c>
      <c r="K1980" s="105">
        <v>252</v>
      </c>
      <c r="L1980" s="106">
        <v>9.2890001833438873E-2</v>
      </c>
      <c r="N1980" s="105">
        <v>1742</v>
      </c>
      <c r="O1980" s="106">
        <v>0.25560998916625982</v>
      </c>
      <c r="Q1980" s="105">
        <v>51290</v>
      </c>
      <c r="R1980" s="106">
        <v>0.22549000382423401</v>
      </c>
      <c r="S1980" s="107"/>
    </row>
    <row r="1981" spans="1:19" x14ac:dyDescent="0.25">
      <c r="A1981" t="s">
        <v>331</v>
      </c>
      <c r="B1981" t="s">
        <v>347</v>
      </c>
      <c r="C1981" t="s">
        <v>347</v>
      </c>
      <c r="D1981" t="s">
        <v>347</v>
      </c>
      <c r="E1981" t="s">
        <v>315</v>
      </c>
      <c r="F1981" t="s">
        <v>316</v>
      </c>
      <c r="G1981" s="105">
        <v>4</v>
      </c>
      <c r="H1981" t="s">
        <v>526</v>
      </c>
      <c r="I1981" t="s">
        <v>439</v>
      </c>
      <c r="J1981" t="s">
        <v>442</v>
      </c>
      <c r="K1981" s="105">
        <v>2461</v>
      </c>
      <c r="L1981" s="106">
        <v>0.90710997581481934</v>
      </c>
      <c r="M1981" s="106">
        <v>1</v>
      </c>
      <c r="N1981" s="105">
        <v>5073</v>
      </c>
      <c r="O1981" s="106">
        <v>0.74439001083374023</v>
      </c>
      <c r="P1981" s="106">
        <v>1</v>
      </c>
      <c r="Q1981" s="105">
        <v>176169</v>
      </c>
      <c r="R1981" s="106">
        <v>0.77451002597808838</v>
      </c>
      <c r="S1981" s="107">
        <v>1</v>
      </c>
    </row>
    <row r="1982" spans="1:19" x14ac:dyDescent="0.25">
      <c r="A1982" t="s">
        <v>331</v>
      </c>
      <c r="B1982" t="s">
        <v>347</v>
      </c>
      <c r="C1982" t="s">
        <v>347</v>
      </c>
      <c r="D1982" t="s">
        <v>347</v>
      </c>
      <c r="E1982" t="s">
        <v>315</v>
      </c>
      <c r="F1982" t="s">
        <v>316</v>
      </c>
      <c r="G1982" s="105">
        <v>4</v>
      </c>
      <c r="H1982" t="s">
        <v>526</v>
      </c>
      <c r="I1982" t="s">
        <v>395</v>
      </c>
      <c r="J1982" t="s">
        <v>396</v>
      </c>
      <c r="K1982" s="105">
        <v>2696</v>
      </c>
      <c r="L1982" s="106">
        <v>0.99373000860214233</v>
      </c>
      <c r="N1982" s="105">
        <v>6772</v>
      </c>
      <c r="O1982" s="106">
        <v>0.99369001388549805</v>
      </c>
      <c r="Q1982" s="105">
        <v>225832</v>
      </c>
      <c r="R1982" s="106">
        <v>0.99285000562667847</v>
      </c>
      <c r="S1982" s="107"/>
    </row>
    <row r="1983" spans="1:19" x14ac:dyDescent="0.25">
      <c r="A1983" t="s">
        <v>331</v>
      </c>
      <c r="B1983" t="s">
        <v>347</v>
      </c>
      <c r="C1983" t="s">
        <v>347</v>
      </c>
      <c r="D1983" t="s">
        <v>347</v>
      </c>
      <c r="E1983" t="s">
        <v>315</v>
      </c>
      <c r="F1983" t="s">
        <v>316</v>
      </c>
      <c r="G1983">
        <v>4</v>
      </c>
      <c r="H1983" t="s">
        <v>526</v>
      </c>
      <c r="I1983" t="s">
        <v>395</v>
      </c>
      <c r="J1983" t="s">
        <v>397</v>
      </c>
      <c r="K1983">
        <v>17</v>
      </c>
      <c r="L1983" s="106">
        <v>6.2699997797608384E-3</v>
      </c>
      <c r="N1983">
        <v>43</v>
      </c>
      <c r="O1983" s="106">
        <v>6.3100000843405724E-3</v>
      </c>
      <c r="Q1983">
        <v>1627</v>
      </c>
      <c r="R1983" s="106">
        <v>7.1499999612569809E-3</v>
      </c>
    </row>
    <row r="1984" spans="1:19" x14ac:dyDescent="0.25">
      <c r="A1984" t="s">
        <v>331</v>
      </c>
      <c r="B1984" t="s">
        <v>347</v>
      </c>
      <c r="C1984" t="s">
        <v>347</v>
      </c>
      <c r="D1984" t="s">
        <v>347</v>
      </c>
      <c r="E1984" t="s">
        <v>315</v>
      </c>
      <c r="F1984" t="s">
        <v>316</v>
      </c>
      <c r="G1984" s="105">
        <v>4</v>
      </c>
      <c r="H1984" t="s">
        <v>526</v>
      </c>
      <c r="I1984" t="s">
        <v>398</v>
      </c>
      <c r="J1984" t="s">
        <v>399</v>
      </c>
      <c r="K1984" s="105">
        <v>178</v>
      </c>
      <c r="L1984" s="106">
        <v>6.5609999001026154E-2</v>
      </c>
      <c r="N1984" s="105">
        <v>956</v>
      </c>
      <c r="O1984" s="106">
        <v>0.14027999341487879</v>
      </c>
      <c r="Q1984" s="105">
        <v>32785</v>
      </c>
      <c r="R1984" s="106">
        <v>0.14414000511169431</v>
      </c>
      <c r="S1984" s="107"/>
    </row>
    <row r="1985" spans="1:19" x14ac:dyDescent="0.25">
      <c r="A1985" t="s">
        <v>331</v>
      </c>
      <c r="B1985" t="s">
        <v>347</v>
      </c>
      <c r="C1985" t="s">
        <v>347</v>
      </c>
      <c r="D1985" t="s">
        <v>347</v>
      </c>
      <c r="E1985" t="s">
        <v>315</v>
      </c>
      <c r="F1985" t="s">
        <v>316</v>
      </c>
      <c r="G1985">
        <v>4</v>
      </c>
      <c r="H1985" t="s">
        <v>526</v>
      </c>
      <c r="I1985" t="s">
        <v>398</v>
      </c>
      <c r="J1985" t="s">
        <v>41</v>
      </c>
      <c r="K1985">
        <v>272</v>
      </c>
      <c r="L1985" s="106">
        <v>0.1002599969506264</v>
      </c>
      <c r="N1985">
        <v>1005</v>
      </c>
      <c r="O1985" s="106">
        <v>0.14746999740600589</v>
      </c>
      <c r="Q1985">
        <v>40324</v>
      </c>
      <c r="R1985" s="106">
        <v>0.177279993891716</v>
      </c>
    </row>
    <row r="1986" spans="1:19" x14ac:dyDescent="0.25">
      <c r="A1986" t="s">
        <v>331</v>
      </c>
      <c r="B1986" t="s">
        <v>347</v>
      </c>
      <c r="C1986" t="s">
        <v>347</v>
      </c>
      <c r="D1986" t="s">
        <v>347</v>
      </c>
      <c r="E1986" t="s">
        <v>315</v>
      </c>
      <c r="F1986" t="s">
        <v>316</v>
      </c>
      <c r="G1986" s="105">
        <v>4</v>
      </c>
      <c r="H1986" t="s">
        <v>526</v>
      </c>
      <c r="I1986" t="s">
        <v>398</v>
      </c>
      <c r="J1986" t="s">
        <v>40</v>
      </c>
      <c r="K1986" s="105">
        <v>585</v>
      </c>
      <c r="L1986" s="106">
        <v>0.21562999486923221</v>
      </c>
      <c r="N1986" s="105">
        <v>1338</v>
      </c>
      <c r="O1986" s="106">
        <v>0.1963299959897995</v>
      </c>
      <c r="Q1986" s="105">
        <v>47952</v>
      </c>
      <c r="R1986" s="106">
        <v>0.21082000434398651</v>
      </c>
      <c r="S1986" s="107"/>
    </row>
    <row r="1987" spans="1:19" x14ac:dyDescent="0.25">
      <c r="A1987" t="s">
        <v>331</v>
      </c>
      <c r="B1987" t="s">
        <v>347</v>
      </c>
      <c r="C1987" t="s">
        <v>347</v>
      </c>
      <c r="D1987" t="s">
        <v>347</v>
      </c>
      <c r="E1987" t="s">
        <v>315</v>
      </c>
      <c r="F1987" t="s">
        <v>316</v>
      </c>
      <c r="G1987" s="105">
        <v>4</v>
      </c>
      <c r="H1987" t="s">
        <v>526</v>
      </c>
      <c r="I1987" t="s">
        <v>398</v>
      </c>
      <c r="J1987" t="s">
        <v>39</v>
      </c>
      <c r="K1987" s="105">
        <v>661</v>
      </c>
      <c r="L1987" s="106">
        <v>0.24364000558853149</v>
      </c>
      <c r="N1987" s="105">
        <v>1668</v>
      </c>
      <c r="O1987" s="106">
        <v>0.24474999308586121</v>
      </c>
      <c r="Q1987" s="105">
        <v>51770</v>
      </c>
      <c r="R1987" s="106">
        <v>0.22759999334812159</v>
      </c>
      <c r="S1987" s="107"/>
    </row>
    <row r="1988" spans="1:19" x14ac:dyDescent="0.25">
      <c r="A1988" t="s">
        <v>331</v>
      </c>
      <c r="B1988" t="s">
        <v>347</v>
      </c>
      <c r="C1988" t="s">
        <v>347</v>
      </c>
      <c r="D1988" t="s">
        <v>347</v>
      </c>
      <c r="E1988" t="s">
        <v>315</v>
      </c>
      <c r="F1988" t="s">
        <v>316</v>
      </c>
      <c r="G1988">
        <v>4</v>
      </c>
      <c r="H1988" t="s">
        <v>526</v>
      </c>
      <c r="I1988" t="s">
        <v>398</v>
      </c>
      <c r="J1988" t="s">
        <v>400</v>
      </c>
      <c r="K1988">
        <v>1017</v>
      </c>
      <c r="L1988" s="106">
        <v>0.37485998868942261</v>
      </c>
      <c r="N1988">
        <v>1848</v>
      </c>
      <c r="O1988" s="106">
        <v>0.2711699903011322</v>
      </c>
      <c r="Q1988">
        <v>54628</v>
      </c>
      <c r="R1988" s="106">
        <v>0.24017000198364261</v>
      </c>
    </row>
    <row r="1989" spans="1:19" x14ac:dyDescent="0.25">
      <c r="A1989" t="s">
        <v>331</v>
      </c>
      <c r="B1989" t="s">
        <v>347</v>
      </c>
      <c r="C1989" t="s">
        <v>347</v>
      </c>
      <c r="D1989" t="s">
        <v>347</v>
      </c>
      <c r="E1989" t="s">
        <v>315</v>
      </c>
      <c r="F1989" t="s">
        <v>316</v>
      </c>
      <c r="G1989" s="105">
        <v>4</v>
      </c>
      <c r="H1989" t="s">
        <v>526</v>
      </c>
      <c r="I1989" t="s">
        <v>422</v>
      </c>
      <c r="J1989" t="s">
        <v>429</v>
      </c>
      <c r="K1989" s="105">
        <v>868</v>
      </c>
      <c r="L1989" s="106">
        <v>0.3199400007724762</v>
      </c>
      <c r="N1989" s="105">
        <v>3063</v>
      </c>
      <c r="O1989" s="106">
        <v>0.44944998621940607</v>
      </c>
      <c r="Q1989" s="105">
        <v>80101</v>
      </c>
      <c r="R1989" s="106">
        <v>0.3521600067615509</v>
      </c>
      <c r="S1989" s="107"/>
    </row>
    <row r="1990" spans="1:19" x14ac:dyDescent="0.25">
      <c r="A1990" t="s">
        <v>331</v>
      </c>
      <c r="B1990" t="s">
        <v>347</v>
      </c>
      <c r="C1990" t="s">
        <v>347</v>
      </c>
      <c r="D1990" t="s">
        <v>347</v>
      </c>
      <c r="E1990" t="s">
        <v>315</v>
      </c>
      <c r="F1990" t="s">
        <v>316</v>
      </c>
      <c r="G1990">
        <v>4</v>
      </c>
      <c r="H1990" t="s">
        <v>526</v>
      </c>
      <c r="I1990" t="s">
        <v>422</v>
      </c>
      <c r="J1990" t="s">
        <v>423</v>
      </c>
      <c r="K1990">
        <v>1607</v>
      </c>
      <c r="L1990" s="106">
        <v>0.59232997894287109</v>
      </c>
      <c r="M1990" s="106">
        <v>0.87099999189376831</v>
      </c>
      <c r="N1990">
        <v>3264</v>
      </c>
      <c r="O1990" s="106">
        <v>0.47894001007080078</v>
      </c>
      <c r="P1990" s="106">
        <v>0.86993998289108276</v>
      </c>
      <c r="Q1990">
        <v>119646</v>
      </c>
      <c r="R1990" s="106">
        <v>0.52600997686386108</v>
      </c>
      <c r="S1990" s="106">
        <v>0.81194001436233521</v>
      </c>
    </row>
    <row r="1991" spans="1:19" x14ac:dyDescent="0.25">
      <c r="A1991" t="s">
        <v>331</v>
      </c>
      <c r="B1991" t="s">
        <v>347</v>
      </c>
      <c r="C1991" t="s">
        <v>347</v>
      </c>
      <c r="D1991" t="s">
        <v>347</v>
      </c>
      <c r="E1991" t="s">
        <v>315</v>
      </c>
      <c r="F1991" t="s">
        <v>316</v>
      </c>
      <c r="G1991" s="105">
        <v>4</v>
      </c>
      <c r="H1991" t="s">
        <v>526</v>
      </c>
      <c r="I1991" t="s">
        <v>422</v>
      </c>
      <c r="J1991" t="s">
        <v>424</v>
      </c>
      <c r="K1991" s="105">
        <v>177</v>
      </c>
      <c r="L1991" s="106">
        <v>6.5240003168582916E-2</v>
      </c>
      <c r="M1991" s="106">
        <v>9.5930002629756927E-2</v>
      </c>
      <c r="N1991" s="105">
        <v>334</v>
      </c>
      <c r="O1991" s="106">
        <v>4.9010001122951508E-2</v>
      </c>
      <c r="P1991" s="106">
        <v>8.9019998908042908E-2</v>
      </c>
      <c r="Q1991" s="105">
        <v>17180</v>
      </c>
      <c r="R1991" s="106">
        <v>7.5530000030994415E-2</v>
      </c>
      <c r="S1991" s="107">
        <v>0.11659000068902969</v>
      </c>
    </row>
    <row r="1992" spans="1:19" x14ac:dyDescent="0.25">
      <c r="A1992" t="s">
        <v>331</v>
      </c>
      <c r="B1992" t="s">
        <v>347</v>
      </c>
      <c r="C1992" t="s">
        <v>347</v>
      </c>
      <c r="D1992" t="s">
        <v>347</v>
      </c>
      <c r="E1992" t="s">
        <v>315</v>
      </c>
      <c r="F1992" t="s">
        <v>316</v>
      </c>
      <c r="G1992">
        <v>4</v>
      </c>
      <c r="H1992" t="s">
        <v>526</v>
      </c>
      <c r="I1992" t="s">
        <v>422</v>
      </c>
      <c r="J1992" t="s">
        <v>425</v>
      </c>
      <c r="K1992">
        <v>24</v>
      </c>
      <c r="L1992" s="106">
        <v>8.8499998673796654E-3</v>
      </c>
      <c r="M1992" s="106">
        <v>1.300999987870455E-2</v>
      </c>
      <c r="N1992">
        <v>84</v>
      </c>
      <c r="O1992" s="106">
        <v>1.23300002887845E-2</v>
      </c>
      <c r="P1992" s="106">
        <v>2.2390000522136692E-2</v>
      </c>
      <c r="Q1992">
        <v>6082</v>
      </c>
      <c r="R1992" s="106">
        <v>2.6739999651908871E-2</v>
      </c>
      <c r="S1992" s="106">
        <v>4.1269998997449868E-2</v>
      </c>
    </row>
    <row r="1993" spans="1:19" x14ac:dyDescent="0.25">
      <c r="A1993" t="s">
        <v>331</v>
      </c>
      <c r="B1993" t="s">
        <v>347</v>
      </c>
      <c r="C1993" t="s">
        <v>347</v>
      </c>
      <c r="D1993" t="s">
        <v>347</v>
      </c>
      <c r="E1993" t="s">
        <v>315</v>
      </c>
      <c r="F1993" t="s">
        <v>316</v>
      </c>
      <c r="G1993" s="105">
        <v>4</v>
      </c>
      <c r="H1993" t="s">
        <v>526</v>
      </c>
      <c r="I1993" t="s">
        <v>422</v>
      </c>
      <c r="J1993" t="s">
        <v>426</v>
      </c>
      <c r="K1993" s="105">
        <v>32</v>
      </c>
      <c r="L1993" s="106">
        <v>1.18000004440546E-2</v>
      </c>
      <c r="M1993" s="106">
        <v>1.7340000718832019E-2</v>
      </c>
      <c r="N1993" s="105">
        <v>62</v>
      </c>
      <c r="O1993" s="106">
        <v>9.100000374019146E-3</v>
      </c>
      <c r="P1993" s="106">
        <v>1.6519999131560329E-2</v>
      </c>
      <c r="Q1993" s="105">
        <v>3672</v>
      </c>
      <c r="R1993" s="106">
        <v>1.6140000894665722E-2</v>
      </c>
      <c r="S1993" s="107">
        <v>2.491999976336956E-2</v>
      </c>
    </row>
    <row r="1994" spans="1:19" x14ac:dyDescent="0.25">
      <c r="A1994" t="s">
        <v>331</v>
      </c>
      <c r="B1994" t="s">
        <v>347</v>
      </c>
      <c r="C1994" t="s">
        <v>347</v>
      </c>
      <c r="D1994" t="s">
        <v>347</v>
      </c>
      <c r="E1994" t="s">
        <v>315</v>
      </c>
      <c r="F1994" t="s">
        <v>316</v>
      </c>
      <c r="G1994" s="105">
        <v>4</v>
      </c>
      <c r="H1994" t="s">
        <v>526</v>
      </c>
      <c r="I1994" t="s">
        <v>422</v>
      </c>
      <c r="J1994" t="s">
        <v>427</v>
      </c>
      <c r="K1994" s="105">
        <v>5</v>
      </c>
      <c r="L1994" s="106">
        <v>1.8400000408291821E-3</v>
      </c>
      <c r="M1994" s="106">
        <v>2.7099999133497481E-3</v>
      </c>
      <c r="N1994" s="105">
        <v>8</v>
      </c>
      <c r="O1994" s="106">
        <v>1.1699999449774621E-3</v>
      </c>
      <c r="P1994" s="106">
        <v>2.129999920725822E-3</v>
      </c>
      <c r="Q1994" s="105">
        <v>766</v>
      </c>
      <c r="R1994" s="106">
        <v>3.3700000494718552E-3</v>
      </c>
      <c r="S1994" s="107">
        <v>5.2000000141561031E-3</v>
      </c>
    </row>
    <row r="1995" spans="1:19" x14ac:dyDescent="0.25">
      <c r="A1995" t="s">
        <v>331</v>
      </c>
      <c r="B1995" t="s">
        <v>347</v>
      </c>
      <c r="C1995" t="s">
        <v>347</v>
      </c>
      <c r="D1995" t="s">
        <v>347</v>
      </c>
      <c r="E1995" t="s">
        <v>315</v>
      </c>
      <c r="F1995" t="s">
        <v>316</v>
      </c>
      <c r="G1995" s="105">
        <v>4</v>
      </c>
      <c r="H1995" t="s">
        <v>526</v>
      </c>
      <c r="I1995" t="s">
        <v>422</v>
      </c>
      <c r="J1995" t="s">
        <v>428</v>
      </c>
      <c r="K1995" s="105">
        <v>0</v>
      </c>
      <c r="L1995" s="106">
        <v>0</v>
      </c>
      <c r="M1995" s="106">
        <v>0</v>
      </c>
      <c r="N1995" s="105">
        <v>0</v>
      </c>
      <c r="O1995" s="106">
        <v>0</v>
      </c>
      <c r="P1995" s="106">
        <v>0</v>
      </c>
      <c r="Q1995" s="105">
        <v>12</v>
      </c>
      <c r="R1995" s="106">
        <v>4.9999998736893758E-5</v>
      </c>
      <c r="S1995" s="107">
        <v>7.9999997979030013E-5</v>
      </c>
    </row>
    <row r="1996" spans="1:19" x14ac:dyDescent="0.25">
      <c r="A1996" t="s">
        <v>331</v>
      </c>
      <c r="B1996" t="s">
        <v>347</v>
      </c>
      <c r="C1996" t="s">
        <v>347</v>
      </c>
      <c r="D1996" t="s">
        <v>347</v>
      </c>
      <c r="E1996" t="s">
        <v>315</v>
      </c>
      <c r="F1996" t="s">
        <v>316</v>
      </c>
      <c r="G1996" s="105">
        <v>4</v>
      </c>
      <c r="H1996" t="s">
        <v>526</v>
      </c>
      <c r="I1996" t="s">
        <v>430</v>
      </c>
      <c r="J1996" t="s">
        <v>434</v>
      </c>
      <c r="K1996" s="105">
        <v>70</v>
      </c>
      <c r="L1996" s="106">
        <v>2.5800000876188282E-2</v>
      </c>
      <c r="M1996" s="106">
        <v>2.611000090837479E-2</v>
      </c>
      <c r="N1996" s="105">
        <v>175</v>
      </c>
      <c r="O1996" s="106">
        <v>2.567999996244907E-2</v>
      </c>
      <c r="P1996" s="106">
        <v>2.6060000061988831E-2</v>
      </c>
      <c r="Q1996" s="105">
        <v>4987</v>
      </c>
      <c r="R1996" s="106">
        <v>2.1919999271631241E-2</v>
      </c>
      <c r="S1996" s="107">
        <v>2.2490000352263451E-2</v>
      </c>
    </row>
    <row r="1997" spans="1:19" x14ac:dyDescent="0.25">
      <c r="A1997" t="s">
        <v>331</v>
      </c>
      <c r="B1997" t="s">
        <v>347</v>
      </c>
      <c r="C1997" t="s">
        <v>347</v>
      </c>
      <c r="D1997" t="s">
        <v>347</v>
      </c>
      <c r="E1997" t="s">
        <v>315</v>
      </c>
      <c r="F1997" t="s">
        <v>316</v>
      </c>
      <c r="G1997" s="105">
        <v>4</v>
      </c>
      <c r="H1997" t="s">
        <v>526</v>
      </c>
      <c r="I1997" t="s">
        <v>430</v>
      </c>
      <c r="J1997" t="s">
        <v>432</v>
      </c>
      <c r="K1997" s="105">
        <v>152</v>
      </c>
      <c r="L1997" s="106">
        <v>5.6030001491308212E-2</v>
      </c>
      <c r="M1997" s="106">
        <v>5.6699998676776893E-2</v>
      </c>
      <c r="N1997" s="105">
        <v>483</v>
      </c>
      <c r="O1997" s="106">
        <v>7.0869997143745422E-2</v>
      </c>
      <c r="P1997" s="106">
        <v>7.1920000016689301E-2</v>
      </c>
      <c r="Q1997" s="105">
        <v>18498</v>
      </c>
      <c r="R1997" s="106">
        <v>8.1320002675056458E-2</v>
      </c>
      <c r="S1997" s="107">
        <v>8.343999832868576E-2</v>
      </c>
    </row>
    <row r="1998" spans="1:19" x14ac:dyDescent="0.25">
      <c r="A1998" t="s">
        <v>331</v>
      </c>
      <c r="B1998" t="s">
        <v>347</v>
      </c>
      <c r="C1998" t="s">
        <v>347</v>
      </c>
      <c r="D1998" t="s">
        <v>347</v>
      </c>
      <c r="E1998" t="s">
        <v>315</v>
      </c>
      <c r="F1998" t="s">
        <v>316</v>
      </c>
      <c r="G1998" s="105">
        <v>4</v>
      </c>
      <c r="H1998" t="s">
        <v>526</v>
      </c>
      <c r="I1998" t="s">
        <v>430</v>
      </c>
      <c r="J1998" t="s">
        <v>435</v>
      </c>
      <c r="K1998" s="105">
        <v>2</v>
      </c>
      <c r="L1998" s="106">
        <v>7.3999998858198524E-4</v>
      </c>
      <c r="M1998" s="106">
        <v>7.5000000651925802E-4</v>
      </c>
      <c r="N1998" s="105">
        <v>2</v>
      </c>
      <c r="O1998" s="106">
        <v>2.899999963119626E-4</v>
      </c>
      <c r="P1998" s="106">
        <v>3.0000001424923539E-4</v>
      </c>
      <c r="Q1998" s="105">
        <v>391</v>
      </c>
      <c r="R1998" s="106">
        <v>1.7199999419972301E-3</v>
      </c>
      <c r="S1998" s="107">
        <v>1.760000013746321E-3</v>
      </c>
    </row>
    <row r="1999" spans="1:19" x14ac:dyDescent="0.25">
      <c r="A1999" t="s">
        <v>331</v>
      </c>
      <c r="B1999" t="s">
        <v>347</v>
      </c>
      <c r="C1999" t="s">
        <v>347</v>
      </c>
      <c r="D1999" t="s">
        <v>347</v>
      </c>
      <c r="E1999" t="s">
        <v>315</v>
      </c>
      <c r="F1999" t="s">
        <v>316</v>
      </c>
      <c r="G1999" s="105">
        <v>4</v>
      </c>
      <c r="H1999" t="s">
        <v>526</v>
      </c>
      <c r="I1999" t="s">
        <v>430</v>
      </c>
      <c r="J1999" t="s">
        <v>436</v>
      </c>
      <c r="K1999" s="105">
        <v>56</v>
      </c>
      <c r="L1999" s="106">
        <v>2.0640000700950619E-2</v>
      </c>
      <c r="M1999" s="106">
        <v>2.088999934494495E-2</v>
      </c>
      <c r="N1999" s="105">
        <v>122</v>
      </c>
      <c r="O1999" s="106">
        <v>1.7899999395012859E-2</v>
      </c>
      <c r="P1999" s="106">
        <v>1.8169999122619629E-2</v>
      </c>
      <c r="Q1999" s="105">
        <v>6784</v>
      </c>
      <c r="R1999" s="106">
        <v>2.9829999431967739E-2</v>
      </c>
      <c r="S1999" s="107">
        <v>3.060000017285347E-2</v>
      </c>
    </row>
    <row r="2000" spans="1:19" x14ac:dyDescent="0.25">
      <c r="A2000" t="s">
        <v>331</v>
      </c>
      <c r="B2000" t="s">
        <v>347</v>
      </c>
      <c r="C2000" t="s">
        <v>347</v>
      </c>
      <c r="D2000" t="s">
        <v>347</v>
      </c>
      <c r="E2000" t="s">
        <v>315</v>
      </c>
      <c r="F2000" t="s">
        <v>316</v>
      </c>
      <c r="G2000" s="105">
        <v>4</v>
      </c>
      <c r="H2000" t="s">
        <v>526</v>
      </c>
      <c r="I2000" t="s">
        <v>430</v>
      </c>
      <c r="J2000" t="s">
        <v>431</v>
      </c>
      <c r="K2000" s="105">
        <v>1238</v>
      </c>
      <c r="L2000" s="106">
        <v>0.45631998777389532</v>
      </c>
      <c r="M2000" s="106">
        <v>0.46176999807357788</v>
      </c>
      <c r="N2000" s="105">
        <v>2639</v>
      </c>
      <c r="O2000" s="106">
        <v>0.38723000884056091</v>
      </c>
      <c r="P2000" s="106">
        <v>0.39294001460075378</v>
      </c>
      <c r="Q2000" s="105">
        <v>77035</v>
      </c>
      <c r="R2000" s="106">
        <v>0.33867999911308289</v>
      </c>
      <c r="S2000" s="107">
        <v>0.3474699854850769</v>
      </c>
    </row>
    <row r="2001" spans="1:19" x14ac:dyDescent="0.25">
      <c r="A2001" t="s">
        <v>331</v>
      </c>
      <c r="B2001" t="s">
        <v>347</v>
      </c>
      <c r="C2001" t="s">
        <v>347</v>
      </c>
      <c r="D2001" t="s">
        <v>347</v>
      </c>
      <c r="E2001" t="s">
        <v>315</v>
      </c>
      <c r="F2001" t="s">
        <v>316</v>
      </c>
      <c r="G2001">
        <v>4</v>
      </c>
      <c r="H2001" t="s">
        <v>526</v>
      </c>
      <c r="I2001" t="s">
        <v>430</v>
      </c>
      <c r="J2001" t="s">
        <v>502</v>
      </c>
      <c r="K2001">
        <v>1163</v>
      </c>
      <c r="L2001" s="106">
        <v>0.42868000268936157</v>
      </c>
      <c r="M2001" s="106">
        <v>0.43378999829292297</v>
      </c>
      <c r="N2001">
        <v>3295</v>
      </c>
      <c r="O2001" s="106">
        <v>0.483489990234375</v>
      </c>
      <c r="P2001" s="106">
        <v>0.49061998724937439</v>
      </c>
      <c r="Q2001">
        <v>114008</v>
      </c>
      <c r="R2001" s="106">
        <v>0.5012199878692627</v>
      </c>
      <c r="S2001" s="106">
        <v>0.51424002647399902</v>
      </c>
    </row>
    <row r="2002" spans="1:19" x14ac:dyDescent="0.25">
      <c r="A2002" t="s">
        <v>331</v>
      </c>
      <c r="B2002" t="s">
        <v>347</v>
      </c>
      <c r="C2002" t="s">
        <v>347</v>
      </c>
      <c r="D2002" t="s">
        <v>347</v>
      </c>
      <c r="E2002" t="s">
        <v>315</v>
      </c>
      <c r="F2002" t="s">
        <v>316</v>
      </c>
      <c r="G2002">
        <v>4</v>
      </c>
      <c r="H2002" t="s">
        <v>526</v>
      </c>
      <c r="I2002" t="s">
        <v>430</v>
      </c>
      <c r="J2002" t="s">
        <v>86</v>
      </c>
      <c r="K2002">
        <v>32</v>
      </c>
      <c r="L2002" s="106">
        <v>1.18000004440546E-2</v>
      </c>
      <c r="N2002">
        <v>99</v>
      </c>
      <c r="O2002" s="106">
        <v>1.453000027686357E-2</v>
      </c>
      <c r="Q2002">
        <v>5756</v>
      </c>
      <c r="R2002" s="106">
        <v>2.5310000404715541E-2</v>
      </c>
    </row>
    <row r="2003" spans="1:19" x14ac:dyDescent="0.25">
      <c r="A2003" t="s">
        <v>331</v>
      </c>
      <c r="B2003" t="s">
        <v>347</v>
      </c>
      <c r="C2003" t="s">
        <v>347</v>
      </c>
      <c r="D2003" t="s">
        <v>347</v>
      </c>
      <c r="E2003" t="s">
        <v>315</v>
      </c>
      <c r="F2003" t="s">
        <v>316</v>
      </c>
      <c r="G2003" s="105">
        <v>4</v>
      </c>
      <c r="H2003" t="s">
        <v>526</v>
      </c>
      <c r="I2003" t="s">
        <v>401</v>
      </c>
      <c r="J2003" t="s">
        <v>405</v>
      </c>
      <c r="K2003" s="105">
        <v>2122</v>
      </c>
      <c r="L2003" s="106">
        <v>0.78215998411178589</v>
      </c>
      <c r="M2003" s="106">
        <v>0.79895001649856567</v>
      </c>
      <c r="N2003" s="105">
        <v>5222</v>
      </c>
      <c r="O2003" s="106">
        <v>0.76625001430511475</v>
      </c>
      <c r="P2003" s="106">
        <v>0.78456002473831177</v>
      </c>
      <c r="Q2003" s="105">
        <v>171311</v>
      </c>
      <c r="R2003" s="106">
        <v>0.75314998626708984</v>
      </c>
      <c r="S2003" s="107">
        <v>0.77806001901626587</v>
      </c>
    </row>
    <row r="2004" spans="1:19" x14ac:dyDescent="0.25">
      <c r="A2004" t="s">
        <v>331</v>
      </c>
      <c r="B2004" t="s">
        <v>347</v>
      </c>
      <c r="C2004" t="s">
        <v>347</v>
      </c>
      <c r="D2004" t="s">
        <v>347</v>
      </c>
      <c r="E2004" t="s">
        <v>315</v>
      </c>
      <c r="F2004" t="s">
        <v>316</v>
      </c>
      <c r="G2004" s="105">
        <v>4</v>
      </c>
      <c r="H2004" t="s">
        <v>526</v>
      </c>
      <c r="I2004" t="s">
        <v>401</v>
      </c>
      <c r="J2004" t="s">
        <v>412</v>
      </c>
      <c r="K2004" s="105">
        <v>250</v>
      </c>
      <c r="L2004" s="106">
        <v>9.2150002717971802E-2</v>
      </c>
      <c r="M2004" s="106">
        <v>9.4130001962184906E-2</v>
      </c>
      <c r="N2004" s="105">
        <v>645</v>
      </c>
      <c r="O2004" s="106">
        <v>9.4640001654624939E-2</v>
      </c>
      <c r="P2004" s="106">
        <v>9.6909999847412109E-2</v>
      </c>
      <c r="Q2004" s="105">
        <v>22313</v>
      </c>
      <c r="R2004" s="106">
        <v>9.8099999129772186E-2</v>
      </c>
      <c r="S2004" s="107">
        <v>0.10134000331163411</v>
      </c>
    </row>
    <row r="2005" spans="1:19" x14ac:dyDescent="0.25">
      <c r="A2005" t="s">
        <v>331</v>
      </c>
      <c r="B2005" t="s">
        <v>347</v>
      </c>
      <c r="C2005" t="s">
        <v>347</v>
      </c>
      <c r="D2005" t="s">
        <v>347</v>
      </c>
      <c r="E2005" t="s">
        <v>315</v>
      </c>
      <c r="F2005" t="s">
        <v>316</v>
      </c>
      <c r="G2005">
        <v>4</v>
      </c>
      <c r="H2005" t="s">
        <v>526</v>
      </c>
      <c r="I2005" t="s">
        <v>401</v>
      </c>
      <c r="J2005" t="s">
        <v>413</v>
      </c>
      <c r="K2005">
        <v>170</v>
      </c>
      <c r="L2005" s="106">
        <v>6.2660001218318939E-2</v>
      </c>
      <c r="M2005" s="106">
        <v>6.4010001718997955E-2</v>
      </c>
      <c r="N2005">
        <v>471</v>
      </c>
      <c r="O2005" s="106">
        <v>6.9109998643398285E-2</v>
      </c>
      <c r="P2005" s="106">
        <v>7.0759996771812439E-2</v>
      </c>
      <c r="Q2005">
        <v>15680</v>
      </c>
      <c r="R2005" s="106">
        <v>6.8939998745918274E-2</v>
      </c>
      <c r="S2005" s="106">
        <v>7.1220003068447113E-2</v>
      </c>
    </row>
    <row r="2006" spans="1:19" x14ac:dyDescent="0.25">
      <c r="A2006" t="s">
        <v>331</v>
      </c>
      <c r="B2006" t="s">
        <v>347</v>
      </c>
      <c r="C2006" t="s">
        <v>347</v>
      </c>
      <c r="D2006" t="s">
        <v>347</v>
      </c>
      <c r="E2006" t="s">
        <v>315</v>
      </c>
      <c r="F2006" t="s">
        <v>316</v>
      </c>
      <c r="G2006" s="105">
        <v>4</v>
      </c>
      <c r="H2006" t="s">
        <v>526</v>
      </c>
      <c r="I2006" t="s">
        <v>401</v>
      </c>
      <c r="J2006" t="s">
        <v>441</v>
      </c>
      <c r="K2006" s="105">
        <v>57</v>
      </c>
      <c r="L2006" s="106">
        <v>2.1010000258684158E-2</v>
      </c>
      <c r="N2006" s="105">
        <v>159</v>
      </c>
      <c r="O2006" s="106">
        <v>2.3329999297857281E-2</v>
      </c>
      <c r="Q2006" s="105">
        <v>7283</v>
      </c>
      <c r="R2006" s="106">
        <v>3.2019998878240592E-2</v>
      </c>
      <c r="S2006" s="107"/>
    </row>
    <row r="2007" spans="1:19" x14ac:dyDescent="0.25">
      <c r="A2007" t="s">
        <v>331</v>
      </c>
      <c r="B2007" t="s">
        <v>347</v>
      </c>
      <c r="C2007" t="s">
        <v>347</v>
      </c>
      <c r="D2007" t="s">
        <v>347</v>
      </c>
      <c r="E2007" t="s">
        <v>315</v>
      </c>
      <c r="F2007" t="s">
        <v>316</v>
      </c>
      <c r="G2007" s="105">
        <v>4</v>
      </c>
      <c r="H2007" t="s">
        <v>526</v>
      </c>
      <c r="I2007" t="s">
        <v>401</v>
      </c>
      <c r="J2007" t="s">
        <v>414</v>
      </c>
      <c r="K2007" s="105">
        <v>114</v>
      </c>
      <c r="L2007" s="106">
        <v>4.2020000517368317E-2</v>
      </c>
      <c r="M2007" s="106">
        <v>4.2920000851154327E-2</v>
      </c>
      <c r="N2007" s="105">
        <v>318</v>
      </c>
      <c r="O2007" s="106">
        <v>4.6659998595714569E-2</v>
      </c>
      <c r="P2007" s="106">
        <v>4.7779999673366547E-2</v>
      </c>
      <c r="Q2007" s="105">
        <v>10872</v>
      </c>
      <c r="R2007" s="106">
        <v>4.7800000756978989E-2</v>
      </c>
      <c r="S2007" s="107">
        <v>4.9380000680685043E-2</v>
      </c>
    </row>
    <row r="2008" spans="1:19" x14ac:dyDescent="0.25">
      <c r="A2008" t="s">
        <v>331</v>
      </c>
      <c r="B2008" t="s">
        <v>347</v>
      </c>
      <c r="C2008" t="s">
        <v>347</v>
      </c>
      <c r="D2008" t="s">
        <v>347</v>
      </c>
      <c r="E2008" t="s">
        <v>132</v>
      </c>
      <c r="F2008" t="s">
        <v>133</v>
      </c>
      <c r="G2008">
        <v>16</v>
      </c>
      <c r="H2008" t="s">
        <v>352</v>
      </c>
      <c r="I2008" t="s">
        <v>349</v>
      </c>
      <c r="J2008" t="s">
        <v>350</v>
      </c>
      <c r="K2008">
        <v>5</v>
      </c>
      <c r="L2008" s="106">
        <v>3.7199999205768108E-3</v>
      </c>
      <c r="N2008">
        <v>38</v>
      </c>
      <c r="O2008" s="106">
        <v>4.4100000523030758E-3</v>
      </c>
      <c r="Q2008">
        <v>1130</v>
      </c>
      <c r="R2008" s="106">
        <v>4.9700001254677773E-3</v>
      </c>
    </row>
    <row r="2009" spans="1:19" x14ac:dyDescent="0.25">
      <c r="A2009" t="s">
        <v>331</v>
      </c>
      <c r="B2009" t="s">
        <v>347</v>
      </c>
      <c r="C2009" t="s">
        <v>347</v>
      </c>
      <c r="D2009" t="s">
        <v>347</v>
      </c>
      <c r="E2009" t="s">
        <v>132</v>
      </c>
      <c r="F2009" t="s">
        <v>133</v>
      </c>
      <c r="G2009" s="105">
        <v>16</v>
      </c>
      <c r="H2009" t="s">
        <v>352</v>
      </c>
      <c r="I2009" t="s">
        <v>349</v>
      </c>
      <c r="J2009" t="s">
        <v>368</v>
      </c>
      <c r="K2009" s="105">
        <v>83</v>
      </c>
      <c r="L2009" s="106">
        <v>6.1710000038146973E-2</v>
      </c>
      <c r="N2009" s="105">
        <v>315</v>
      </c>
      <c r="O2009" s="106">
        <v>3.6540001630783081E-2</v>
      </c>
      <c r="Q2009" s="105">
        <v>8418</v>
      </c>
      <c r="R2009" s="106">
        <v>3.700999915599823E-2</v>
      </c>
      <c r="S2009" s="107"/>
    </row>
    <row r="2010" spans="1:19" x14ac:dyDescent="0.25">
      <c r="A2010" t="s">
        <v>331</v>
      </c>
      <c r="B2010" t="s">
        <v>347</v>
      </c>
      <c r="C2010" t="s">
        <v>347</v>
      </c>
      <c r="D2010" t="s">
        <v>347</v>
      </c>
      <c r="E2010" t="s">
        <v>132</v>
      </c>
      <c r="F2010" t="s">
        <v>133</v>
      </c>
      <c r="G2010" s="105">
        <v>16</v>
      </c>
      <c r="H2010" t="s">
        <v>352</v>
      </c>
      <c r="I2010" t="s">
        <v>349</v>
      </c>
      <c r="J2010" t="s">
        <v>369</v>
      </c>
      <c r="K2010" s="105">
        <v>194</v>
      </c>
      <c r="L2010" s="106">
        <v>0.14424000680446619</v>
      </c>
      <c r="N2010" s="105">
        <v>984</v>
      </c>
      <c r="O2010" s="106">
        <v>0.1141500025987625</v>
      </c>
      <c r="Q2010" s="105">
        <v>27454</v>
      </c>
      <c r="R2010" s="106">
        <v>0.1207000017166138</v>
      </c>
      <c r="S2010" s="107"/>
    </row>
    <row r="2011" spans="1:19" x14ac:dyDescent="0.25">
      <c r="A2011" t="s">
        <v>331</v>
      </c>
      <c r="B2011" t="s">
        <v>347</v>
      </c>
      <c r="C2011" t="s">
        <v>347</v>
      </c>
      <c r="D2011" t="s">
        <v>347</v>
      </c>
      <c r="E2011" t="s">
        <v>132</v>
      </c>
      <c r="F2011" t="s">
        <v>133</v>
      </c>
      <c r="G2011">
        <v>16</v>
      </c>
      <c r="H2011" t="s">
        <v>352</v>
      </c>
      <c r="I2011" t="s">
        <v>349</v>
      </c>
      <c r="J2011" t="s">
        <v>370</v>
      </c>
      <c r="K2011">
        <v>270</v>
      </c>
      <c r="L2011" s="106">
        <v>0.20073999464511871</v>
      </c>
      <c r="N2011">
        <v>2002</v>
      </c>
      <c r="O2011" s="106">
        <v>0.23225000500679019</v>
      </c>
      <c r="Q2011">
        <v>55879</v>
      </c>
      <c r="R2011" s="106">
        <v>0.24567000567913061</v>
      </c>
    </row>
    <row r="2012" spans="1:19" x14ac:dyDescent="0.25">
      <c r="A2012" t="s">
        <v>331</v>
      </c>
      <c r="B2012" t="s">
        <v>347</v>
      </c>
      <c r="C2012" t="s">
        <v>347</v>
      </c>
      <c r="D2012" t="s">
        <v>347</v>
      </c>
      <c r="E2012" t="s">
        <v>132</v>
      </c>
      <c r="F2012" t="s">
        <v>133</v>
      </c>
      <c r="G2012" s="105">
        <v>16</v>
      </c>
      <c r="H2012" t="s">
        <v>352</v>
      </c>
      <c r="I2012" t="s">
        <v>349</v>
      </c>
      <c r="J2012" t="s">
        <v>371</v>
      </c>
      <c r="K2012" s="105">
        <v>256</v>
      </c>
      <c r="L2012" s="106">
        <v>0.19032999873161319</v>
      </c>
      <c r="N2012" s="105">
        <v>2164</v>
      </c>
      <c r="O2012" s="106">
        <v>0.2510400116443634</v>
      </c>
      <c r="Q2012" s="105">
        <v>57982</v>
      </c>
      <c r="R2012" s="106">
        <v>0.25490999221801758</v>
      </c>
      <c r="S2012" s="107"/>
    </row>
    <row r="2013" spans="1:19" x14ac:dyDescent="0.25">
      <c r="A2013" t="s">
        <v>331</v>
      </c>
      <c r="B2013" t="s">
        <v>347</v>
      </c>
      <c r="C2013" t="s">
        <v>347</v>
      </c>
      <c r="D2013" t="s">
        <v>347</v>
      </c>
      <c r="E2013" t="s">
        <v>132</v>
      </c>
      <c r="F2013" t="s">
        <v>133</v>
      </c>
      <c r="G2013">
        <v>16</v>
      </c>
      <c r="H2013" t="s">
        <v>352</v>
      </c>
      <c r="I2013" t="s">
        <v>349</v>
      </c>
      <c r="J2013" t="s">
        <v>372</v>
      </c>
      <c r="K2013">
        <v>303</v>
      </c>
      <c r="L2013" s="106">
        <v>0.22528000175952911</v>
      </c>
      <c r="N2013">
        <v>1867</v>
      </c>
      <c r="O2013" s="106">
        <v>0.21659000217914581</v>
      </c>
      <c r="Q2013">
        <v>44765</v>
      </c>
      <c r="R2013" s="106">
        <v>0.19679999351501459</v>
      </c>
    </row>
    <row r="2014" spans="1:19" x14ac:dyDescent="0.25">
      <c r="A2014" t="s">
        <v>331</v>
      </c>
      <c r="B2014" t="s">
        <v>347</v>
      </c>
      <c r="C2014" t="s">
        <v>347</v>
      </c>
      <c r="D2014" t="s">
        <v>347</v>
      </c>
      <c r="E2014" t="s">
        <v>132</v>
      </c>
      <c r="F2014" t="s">
        <v>133</v>
      </c>
      <c r="G2014">
        <v>16</v>
      </c>
      <c r="H2014" t="s">
        <v>352</v>
      </c>
      <c r="I2014" t="s">
        <v>349</v>
      </c>
      <c r="J2014" t="s">
        <v>373</v>
      </c>
      <c r="K2014">
        <v>234</v>
      </c>
      <c r="L2014" s="106">
        <v>0.1739799976348877</v>
      </c>
      <c r="N2014">
        <v>1250</v>
      </c>
      <c r="O2014" s="106">
        <v>0.14500999450683591</v>
      </c>
      <c r="Q2014">
        <v>31831</v>
      </c>
      <c r="R2014" s="106">
        <v>0.1399399936199188</v>
      </c>
    </row>
    <row r="2015" spans="1:19" x14ac:dyDescent="0.25">
      <c r="A2015" t="s">
        <v>331</v>
      </c>
      <c r="B2015" t="s">
        <v>347</v>
      </c>
      <c r="C2015" t="s">
        <v>347</v>
      </c>
      <c r="D2015" t="s">
        <v>347</v>
      </c>
      <c r="E2015" t="s">
        <v>132</v>
      </c>
      <c r="F2015" t="s">
        <v>133</v>
      </c>
      <c r="G2015" s="105">
        <v>16</v>
      </c>
      <c r="H2015" t="s">
        <v>352</v>
      </c>
      <c r="I2015" t="s">
        <v>438</v>
      </c>
      <c r="J2015" t="s">
        <v>48</v>
      </c>
      <c r="K2015" s="105">
        <v>1118</v>
      </c>
      <c r="L2015" s="106">
        <v>0.83122998476028442</v>
      </c>
      <c r="M2015" s="106">
        <v>0.85277998447418213</v>
      </c>
      <c r="N2015" s="105">
        <v>7141</v>
      </c>
      <c r="O2015" s="106">
        <v>0.82841998338699341</v>
      </c>
      <c r="P2015" s="106">
        <v>0.8565400242805481</v>
      </c>
      <c r="Q2015" s="105">
        <v>186401</v>
      </c>
      <c r="R2015" s="106">
        <v>0.81949001550674438</v>
      </c>
      <c r="S2015" s="107">
        <v>0.8465999960899353</v>
      </c>
    </row>
    <row r="2016" spans="1:19" x14ac:dyDescent="0.25">
      <c r="A2016" t="s">
        <v>331</v>
      </c>
      <c r="B2016" t="s">
        <v>347</v>
      </c>
      <c r="C2016" t="s">
        <v>347</v>
      </c>
      <c r="D2016" t="s">
        <v>347</v>
      </c>
      <c r="E2016" t="s">
        <v>132</v>
      </c>
      <c r="F2016" t="s">
        <v>133</v>
      </c>
      <c r="G2016" s="105">
        <v>16</v>
      </c>
      <c r="H2016" t="s">
        <v>352</v>
      </c>
      <c r="I2016" t="s">
        <v>438</v>
      </c>
      <c r="J2016" t="s">
        <v>42</v>
      </c>
      <c r="K2016" s="105">
        <v>123</v>
      </c>
      <c r="L2016" s="106">
        <v>9.1449998319149017E-2</v>
      </c>
      <c r="M2016" s="106">
        <v>9.3819998204708099E-2</v>
      </c>
      <c r="N2016" s="105">
        <v>758</v>
      </c>
      <c r="O2016" s="106">
        <v>8.7939999997615814E-2</v>
      </c>
      <c r="P2016" s="106">
        <v>9.0920001268386841E-2</v>
      </c>
      <c r="Q2016" s="105">
        <v>20350</v>
      </c>
      <c r="R2016" s="106">
        <v>8.9469999074935913E-2</v>
      </c>
      <c r="S2016" s="107">
        <v>9.2430002987384796E-2</v>
      </c>
    </row>
    <row r="2017" spans="1:19" x14ac:dyDescent="0.25">
      <c r="A2017" t="s">
        <v>331</v>
      </c>
      <c r="B2017" t="s">
        <v>347</v>
      </c>
      <c r="C2017" t="s">
        <v>347</v>
      </c>
      <c r="D2017" t="s">
        <v>347</v>
      </c>
      <c r="E2017" t="s">
        <v>132</v>
      </c>
      <c r="F2017" t="s">
        <v>133</v>
      </c>
      <c r="G2017">
        <v>16</v>
      </c>
      <c r="H2017" t="s">
        <v>352</v>
      </c>
      <c r="I2017" t="s">
        <v>438</v>
      </c>
      <c r="J2017" t="s">
        <v>374</v>
      </c>
      <c r="K2017">
        <v>70</v>
      </c>
      <c r="L2017" s="106">
        <v>5.2039999514818192E-2</v>
      </c>
      <c r="M2017" s="106">
        <v>5.3390000015497208E-2</v>
      </c>
      <c r="N2017">
        <v>438</v>
      </c>
      <c r="O2017" s="106">
        <v>5.0810001790523529E-2</v>
      </c>
      <c r="P2017" s="106">
        <v>5.2540000528097153E-2</v>
      </c>
      <c r="Q2017">
        <v>13425</v>
      </c>
      <c r="R2017" s="106">
        <v>5.9020001441240311E-2</v>
      </c>
      <c r="S2017" s="106">
        <v>6.0970000922679901E-2</v>
      </c>
    </row>
    <row r="2018" spans="1:19" x14ac:dyDescent="0.25">
      <c r="A2018" t="s">
        <v>331</v>
      </c>
      <c r="B2018" t="s">
        <v>347</v>
      </c>
      <c r="C2018" t="s">
        <v>347</v>
      </c>
      <c r="D2018" t="s">
        <v>347</v>
      </c>
      <c r="E2018" t="s">
        <v>132</v>
      </c>
      <c r="F2018" t="s">
        <v>133</v>
      </c>
      <c r="G2018" s="105">
        <v>16</v>
      </c>
      <c r="H2018" t="s">
        <v>352</v>
      </c>
      <c r="I2018" t="s">
        <v>438</v>
      </c>
      <c r="J2018" t="s">
        <v>86</v>
      </c>
      <c r="K2018" s="105">
        <v>34</v>
      </c>
      <c r="L2018" s="106">
        <v>2.5280000641942021E-2</v>
      </c>
      <c r="N2018" s="105">
        <v>283</v>
      </c>
      <c r="O2018" s="106">
        <v>3.2829999923706048E-2</v>
      </c>
      <c r="Q2018" s="105">
        <v>7283</v>
      </c>
      <c r="R2018" s="106">
        <v>3.2019998878240592E-2</v>
      </c>
      <c r="S2018" s="107"/>
    </row>
    <row r="2019" spans="1:19" x14ac:dyDescent="0.25">
      <c r="A2019" t="s">
        <v>331</v>
      </c>
      <c r="B2019" t="s">
        <v>347</v>
      </c>
      <c r="C2019" t="s">
        <v>347</v>
      </c>
      <c r="D2019" t="s">
        <v>347</v>
      </c>
      <c r="E2019" t="s">
        <v>132</v>
      </c>
      <c r="F2019" t="s">
        <v>133</v>
      </c>
      <c r="G2019">
        <v>16</v>
      </c>
      <c r="H2019" t="s">
        <v>352</v>
      </c>
      <c r="I2019" t="s">
        <v>375</v>
      </c>
      <c r="J2019" t="s">
        <v>376</v>
      </c>
      <c r="K2019">
        <v>201</v>
      </c>
      <c r="L2019" s="106">
        <v>0.14944000542163849</v>
      </c>
      <c r="N2019">
        <v>1703</v>
      </c>
      <c r="O2019" s="106">
        <v>0.19755999743938449</v>
      </c>
      <c r="Q2019">
        <v>47189</v>
      </c>
      <c r="R2019" s="106">
        <v>0.20746000111103061</v>
      </c>
    </row>
    <row r="2020" spans="1:19" x14ac:dyDescent="0.25">
      <c r="A2020" t="s">
        <v>331</v>
      </c>
      <c r="B2020" t="s">
        <v>347</v>
      </c>
      <c r="C2020" t="s">
        <v>347</v>
      </c>
      <c r="D2020" t="s">
        <v>347</v>
      </c>
      <c r="E2020" t="s">
        <v>132</v>
      </c>
      <c r="F2020" t="s">
        <v>133</v>
      </c>
      <c r="G2020">
        <v>16</v>
      </c>
      <c r="H2020" t="s">
        <v>352</v>
      </c>
      <c r="I2020" t="s">
        <v>375</v>
      </c>
      <c r="J2020" t="s">
        <v>377</v>
      </c>
      <c r="K2020">
        <v>304</v>
      </c>
      <c r="L2020" s="106">
        <v>0.22601999342441559</v>
      </c>
      <c r="N2020">
        <v>1780</v>
      </c>
      <c r="O2020" s="106">
        <v>0.20649999380111689</v>
      </c>
      <c r="Q2020">
        <v>47420</v>
      </c>
      <c r="R2020" s="106">
        <v>0.20848000049591059</v>
      </c>
    </row>
    <row r="2021" spans="1:19" x14ac:dyDescent="0.25">
      <c r="A2021" t="s">
        <v>331</v>
      </c>
      <c r="B2021" t="s">
        <v>347</v>
      </c>
      <c r="C2021" t="s">
        <v>347</v>
      </c>
      <c r="D2021" t="s">
        <v>347</v>
      </c>
      <c r="E2021" t="s">
        <v>132</v>
      </c>
      <c r="F2021" t="s">
        <v>133</v>
      </c>
      <c r="G2021" s="105">
        <v>16</v>
      </c>
      <c r="H2021" t="s">
        <v>352</v>
      </c>
      <c r="I2021" t="s">
        <v>375</v>
      </c>
      <c r="J2021" t="s">
        <v>378</v>
      </c>
      <c r="K2021" s="105">
        <v>229</v>
      </c>
      <c r="L2021" s="106">
        <v>0.1702599972486496</v>
      </c>
      <c r="N2021" s="105">
        <v>1419</v>
      </c>
      <c r="O2021" s="106">
        <v>0.16461999714374539</v>
      </c>
      <c r="Q2021" s="105">
        <v>37332</v>
      </c>
      <c r="R2021" s="106">
        <v>0.1641300022602081</v>
      </c>
      <c r="S2021" s="107"/>
    </row>
    <row r="2022" spans="1:19" x14ac:dyDescent="0.25">
      <c r="A2022" t="s">
        <v>331</v>
      </c>
      <c r="B2022" t="s">
        <v>347</v>
      </c>
      <c r="C2022" t="s">
        <v>347</v>
      </c>
      <c r="D2022" t="s">
        <v>347</v>
      </c>
      <c r="E2022" t="s">
        <v>132</v>
      </c>
      <c r="F2022" t="s">
        <v>133</v>
      </c>
      <c r="G2022">
        <v>16</v>
      </c>
      <c r="H2022" t="s">
        <v>352</v>
      </c>
      <c r="I2022" t="s">
        <v>375</v>
      </c>
      <c r="J2022" t="s">
        <v>379</v>
      </c>
      <c r="K2022">
        <v>252</v>
      </c>
      <c r="L2022" s="106">
        <v>0.1873600035905838</v>
      </c>
      <c r="N2022">
        <v>1797</v>
      </c>
      <c r="O2022" s="106">
        <v>0.2084700018167496</v>
      </c>
      <c r="Q2022">
        <v>47525</v>
      </c>
      <c r="R2022" s="106">
        <v>0.20893999934196469</v>
      </c>
    </row>
    <row r="2023" spans="1:19" x14ac:dyDescent="0.25">
      <c r="A2023" t="s">
        <v>331</v>
      </c>
      <c r="B2023" t="s">
        <v>347</v>
      </c>
      <c r="C2023" t="s">
        <v>347</v>
      </c>
      <c r="D2023" t="s">
        <v>347</v>
      </c>
      <c r="E2023" t="s">
        <v>132</v>
      </c>
      <c r="F2023" t="s">
        <v>133</v>
      </c>
      <c r="G2023" s="105">
        <v>16</v>
      </c>
      <c r="H2023" t="s">
        <v>352</v>
      </c>
      <c r="I2023" t="s">
        <v>375</v>
      </c>
      <c r="J2023" t="s">
        <v>380</v>
      </c>
      <c r="K2023" s="105">
        <v>359</v>
      </c>
      <c r="L2023" s="106">
        <v>0.26690998673439031</v>
      </c>
      <c r="N2023" s="105">
        <v>1921</v>
      </c>
      <c r="O2023" s="106">
        <v>0.22284999489784241</v>
      </c>
      <c r="Q2023" s="105">
        <v>47993</v>
      </c>
      <c r="R2023" s="106">
        <v>0.210999995470047</v>
      </c>
      <c r="S2023" s="107"/>
    </row>
    <row r="2024" spans="1:19" x14ac:dyDescent="0.25">
      <c r="A2024" t="s">
        <v>331</v>
      </c>
      <c r="B2024" t="s">
        <v>347</v>
      </c>
      <c r="C2024" t="s">
        <v>347</v>
      </c>
      <c r="D2024" t="s">
        <v>347</v>
      </c>
      <c r="E2024" t="s">
        <v>132</v>
      </c>
      <c r="F2024" t="s">
        <v>133</v>
      </c>
      <c r="G2024" s="105">
        <v>16</v>
      </c>
      <c r="H2024" t="s">
        <v>352</v>
      </c>
      <c r="I2024" t="s">
        <v>381</v>
      </c>
      <c r="J2024" t="s">
        <v>382</v>
      </c>
      <c r="K2024" s="105">
        <v>32</v>
      </c>
      <c r="L2024" s="106">
        <v>2.3790000006556511E-2</v>
      </c>
      <c r="M2024" s="106">
        <v>3.024999983608723E-2</v>
      </c>
      <c r="N2024" s="105">
        <v>193</v>
      </c>
      <c r="O2024" s="106">
        <v>2.2390000522136692E-2</v>
      </c>
      <c r="P2024" s="106">
        <v>3.1830001622438431E-2</v>
      </c>
      <c r="Q2024" s="105">
        <v>5423</v>
      </c>
      <c r="R2024" s="106">
        <v>2.384000085294247E-2</v>
      </c>
      <c r="S2024" s="107">
        <v>3.0780000612139698E-2</v>
      </c>
    </row>
    <row r="2025" spans="1:19" x14ac:dyDescent="0.25">
      <c r="A2025" t="s">
        <v>331</v>
      </c>
      <c r="B2025" t="s">
        <v>347</v>
      </c>
      <c r="C2025" t="s">
        <v>347</v>
      </c>
      <c r="D2025" t="s">
        <v>347</v>
      </c>
      <c r="E2025" t="s">
        <v>132</v>
      </c>
      <c r="F2025" t="s">
        <v>133</v>
      </c>
      <c r="G2025" s="105">
        <v>16</v>
      </c>
      <c r="H2025" t="s">
        <v>352</v>
      </c>
      <c r="I2025" t="s">
        <v>381</v>
      </c>
      <c r="J2025" t="s">
        <v>383</v>
      </c>
      <c r="K2025" s="105">
        <v>97</v>
      </c>
      <c r="L2025" s="106">
        <v>7.2120003402233124E-2</v>
      </c>
      <c r="M2025" s="106">
        <v>9.1679997742176056E-2</v>
      </c>
      <c r="N2025" s="105">
        <v>639</v>
      </c>
      <c r="O2025" s="106">
        <v>7.4129998683929443E-2</v>
      </c>
      <c r="P2025" s="106">
        <v>0.1053799986839294</v>
      </c>
      <c r="Q2025" s="105">
        <v>26007</v>
      </c>
      <c r="R2025" s="106">
        <v>0.11433999985456469</v>
      </c>
      <c r="S2025" s="107">
        <v>0.1476300060749054</v>
      </c>
    </row>
    <row r="2026" spans="1:19" x14ac:dyDescent="0.25">
      <c r="A2026" t="s">
        <v>331</v>
      </c>
      <c r="B2026" t="s">
        <v>347</v>
      </c>
      <c r="C2026" t="s">
        <v>347</v>
      </c>
      <c r="D2026" t="s">
        <v>347</v>
      </c>
      <c r="E2026" t="s">
        <v>132</v>
      </c>
      <c r="F2026" t="s">
        <v>133</v>
      </c>
      <c r="G2026" s="105">
        <v>16</v>
      </c>
      <c r="H2026" t="s">
        <v>352</v>
      </c>
      <c r="I2026" t="s">
        <v>381</v>
      </c>
      <c r="J2026" t="s">
        <v>384</v>
      </c>
      <c r="K2026" s="105">
        <v>929</v>
      </c>
      <c r="L2026" s="106">
        <v>0.69071000814437866</v>
      </c>
      <c r="M2026" s="106">
        <v>0.87806999683380127</v>
      </c>
      <c r="N2026" s="105">
        <v>5232</v>
      </c>
      <c r="O2026" s="106">
        <v>0.6069599986076355</v>
      </c>
      <c r="P2026" s="106">
        <v>0.8628000020980835</v>
      </c>
      <c r="Q2026" s="105">
        <v>144739</v>
      </c>
      <c r="R2026" s="106">
        <v>0.6363300085067749</v>
      </c>
      <c r="S2026" s="107">
        <v>0.82159000635147095</v>
      </c>
    </row>
    <row r="2027" spans="1:19" x14ac:dyDescent="0.25">
      <c r="A2027" t="s">
        <v>331</v>
      </c>
      <c r="B2027" t="s">
        <v>347</v>
      </c>
      <c r="C2027" t="s">
        <v>347</v>
      </c>
      <c r="D2027" t="s">
        <v>347</v>
      </c>
      <c r="E2027" t="s">
        <v>132</v>
      </c>
      <c r="F2027" t="s">
        <v>133</v>
      </c>
      <c r="G2027" s="105">
        <v>16</v>
      </c>
      <c r="H2027" t="s">
        <v>352</v>
      </c>
      <c r="I2027" t="s">
        <v>381</v>
      </c>
      <c r="J2027" t="s">
        <v>385</v>
      </c>
      <c r="K2027" s="105">
        <v>287</v>
      </c>
      <c r="L2027" s="106">
        <v>0.21337999403476721</v>
      </c>
      <c r="N2027" s="105">
        <v>2556</v>
      </c>
      <c r="O2027" s="106">
        <v>0.29651999473571777</v>
      </c>
      <c r="Q2027" s="105">
        <v>51290</v>
      </c>
      <c r="R2027" s="106">
        <v>0.22549000382423401</v>
      </c>
      <c r="S2027" s="107"/>
    </row>
    <row r="2028" spans="1:19" x14ac:dyDescent="0.25">
      <c r="A2028" t="s">
        <v>331</v>
      </c>
      <c r="B2028" t="s">
        <v>347</v>
      </c>
      <c r="C2028" t="s">
        <v>347</v>
      </c>
      <c r="D2028" t="s">
        <v>347</v>
      </c>
      <c r="E2028" t="s">
        <v>132</v>
      </c>
      <c r="F2028" t="s">
        <v>133</v>
      </c>
      <c r="G2028" s="105">
        <v>16</v>
      </c>
      <c r="H2028" t="s">
        <v>352</v>
      </c>
      <c r="I2028" t="s">
        <v>386</v>
      </c>
      <c r="J2028" t="s">
        <v>387</v>
      </c>
      <c r="K2028" s="105">
        <v>67</v>
      </c>
      <c r="L2028" s="106">
        <v>4.9809999763965607E-2</v>
      </c>
      <c r="M2028" s="106">
        <v>5.1109999418258667E-2</v>
      </c>
      <c r="N2028" s="105">
        <v>301</v>
      </c>
      <c r="O2028" s="106">
        <v>3.4919999539852142E-2</v>
      </c>
      <c r="P2028" s="106">
        <v>3.5969998687505722E-2</v>
      </c>
      <c r="Q2028" s="105">
        <v>12181</v>
      </c>
      <c r="R2028" s="106">
        <v>5.3550001233816147E-2</v>
      </c>
      <c r="S2028" s="107">
        <v>5.4999999701976783E-2</v>
      </c>
    </row>
    <row r="2029" spans="1:19" x14ac:dyDescent="0.25">
      <c r="A2029" t="s">
        <v>331</v>
      </c>
      <c r="B2029" t="s">
        <v>347</v>
      </c>
      <c r="C2029" t="s">
        <v>347</v>
      </c>
      <c r="D2029" t="s">
        <v>347</v>
      </c>
      <c r="E2029" t="s">
        <v>132</v>
      </c>
      <c r="F2029" t="s">
        <v>133</v>
      </c>
      <c r="G2029" s="105">
        <v>16</v>
      </c>
      <c r="H2029" t="s">
        <v>352</v>
      </c>
      <c r="I2029" t="s">
        <v>386</v>
      </c>
      <c r="J2029" t="s">
        <v>388</v>
      </c>
      <c r="K2029" s="105">
        <v>55</v>
      </c>
      <c r="L2029" s="106">
        <v>4.0890000760555267E-2</v>
      </c>
      <c r="M2029" s="106">
        <v>4.1949998587369919E-2</v>
      </c>
      <c r="N2029" s="105">
        <v>159</v>
      </c>
      <c r="O2029" s="106">
        <v>1.844999939203262E-2</v>
      </c>
      <c r="P2029" s="106">
        <v>1.8999999389052391E-2</v>
      </c>
      <c r="Q2029" s="105">
        <v>6321</v>
      </c>
      <c r="R2029" s="106">
        <v>2.77900006622076E-2</v>
      </c>
      <c r="S2029" s="107">
        <v>2.8540000319480899E-2</v>
      </c>
    </row>
    <row r="2030" spans="1:19" x14ac:dyDescent="0.25">
      <c r="A2030" t="s">
        <v>331</v>
      </c>
      <c r="B2030" t="s">
        <v>347</v>
      </c>
      <c r="C2030" t="s">
        <v>347</v>
      </c>
      <c r="D2030" t="s">
        <v>347</v>
      </c>
      <c r="E2030" t="s">
        <v>132</v>
      </c>
      <c r="F2030" t="s">
        <v>133</v>
      </c>
      <c r="G2030">
        <v>16</v>
      </c>
      <c r="H2030" t="s">
        <v>352</v>
      </c>
      <c r="I2030" t="s">
        <v>386</v>
      </c>
      <c r="J2030" t="s">
        <v>85</v>
      </c>
      <c r="K2030">
        <v>25</v>
      </c>
      <c r="L2030" s="106">
        <v>1.858999952673912E-2</v>
      </c>
      <c r="M2030" s="106">
        <v>1.906999945640564E-2</v>
      </c>
      <c r="N2030">
        <v>203</v>
      </c>
      <c r="O2030" s="106">
        <v>2.3550000041723251E-2</v>
      </c>
      <c r="P2030" s="106">
        <v>2.4259999394416809E-2</v>
      </c>
      <c r="Q2030">
        <v>4872</v>
      </c>
      <c r="R2030" s="106">
        <v>2.1420000120997429E-2</v>
      </c>
      <c r="S2030" s="106">
        <v>2.199999988079071E-2</v>
      </c>
    </row>
    <row r="2031" spans="1:19" x14ac:dyDescent="0.25">
      <c r="A2031" t="s">
        <v>331</v>
      </c>
      <c r="B2031" t="s">
        <v>347</v>
      </c>
      <c r="C2031" t="s">
        <v>347</v>
      </c>
      <c r="D2031" t="s">
        <v>347</v>
      </c>
      <c r="E2031" t="s">
        <v>132</v>
      </c>
      <c r="F2031" t="s">
        <v>133</v>
      </c>
      <c r="G2031" s="105">
        <v>16</v>
      </c>
      <c r="H2031" t="s">
        <v>352</v>
      </c>
      <c r="I2031" t="s">
        <v>386</v>
      </c>
      <c r="J2031" t="s">
        <v>389</v>
      </c>
      <c r="K2031" s="105">
        <v>19</v>
      </c>
      <c r="L2031" s="106">
        <v>1.4130000025033951E-2</v>
      </c>
      <c r="M2031" s="106">
        <v>1.448999997228384E-2</v>
      </c>
      <c r="N2031" s="105">
        <v>80</v>
      </c>
      <c r="O2031" s="106">
        <v>9.2799998819828033E-3</v>
      </c>
      <c r="P2031" s="106">
        <v>9.5600001513957977E-3</v>
      </c>
      <c r="Q2031" s="105">
        <v>4049</v>
      </c>
      <c r="R2031" s="106">
        <v>1.779999956488609E-2</v>
      </c>
      <c r="S2031" s="107">
        <v>1.8279999494552609E-2</v>
      </c>
    </row>
    <row r="2032" spans="1:19" x14ac:dyDescent="0.25">
      <c r="A2032" t="s">
        <v>331</v>
      </c>
      <c r="B2032" t="s">
        <v>347</v>
      </c>
      <c r="C2032" t="s">
        <v>347</v>
      </c>
      <c r="D2032" t="s">
        <v>347</v>
      </c>
      <c r="E2032" t="s">
        <v>132</v>
      </c>
      <c r="F2032" t="s">
        <v>133</v>
      </c>
      <c r="G2032">
        <v>16</v>
      </c>
      <c r="H2032" t="s">
        <v>352</v>
      </c>
      <c r="I2032" t="s">
        <v>386</v>
      </c>
      <c r="J2032" t="s">
        <v>86</v>
      </c>
      <c r="K2032">
        <v>34</v>
      </c>
      <c r="L2032" s="106">
        <v>2.5280000641942021E-2</v>
      </c>
      <c r="N2032">
        <v>253</v>
      </c>
      <c r="O2032" s="106">
        <v>2.934999950230122E-2</v>
      </c>
      <c r="Q2032">
        <v>5972</v>
      </c>
      <c r="R2032" s="106">
        <v>2.6259999722242359E-2</v>
      </c>
    </row>
    <row r="2033" spans="1:19" x14ac:dyDescent="0.25">
      <c r="A2033" t="s">
        <v>331</v>
      </c>
      <c r="B2033" t="s">
        <v>347</v>
      </c>
      <c r="C2033" t="s">
        <v>347</v>
      </c>
      <c r="D2033" t="s">
        <v>347</v>
      </c>
      <c r="E2033" t="s">
        <v>132</v>
      </c>
      <c r="F2033" t="s">
        <v>133</v>
      </c>
      <c r="G2033" s="105">
        <v>16</v>
      </c>
      <c r="H2033" t="s">
        <v>352</v>
      </c>
      <c r="I2033" t="s">
        <v>386</v>
      </c>
      <c r="J2033" t="s">
        <v>84</v>
      </c>
      <c r="K2033" s="105">
        <v>1145</v>
      </c>
      <c r="L2033" s="106">
        <v>0.85130000114440918</v>
      </c>
      <c r="M2033" s="106">
        <v>0.87338000535964966</v>
      </c>
      <c r="N2033" s="105">
        <v>7624</v>
      </c>
      <c r="O2033" s="106">
        <v>0.88445001840591431</v>
      </c>
      <c r="P2033" s="106">
        <v>0.91119998693466187</v>
      </c>
      <c r="Q2033" s="105">
        <v>194064</v>
      </c>
      <c r="R2033" s="106">
        <v>0.85317999124526978</v>
      </c>
      <c r="S2033" s="107">
        <v>0.87619000673294067</v>
      </c>
    </row>
    <row r="2034" spans="1:19" x14ac:dyDescent="0.25">
      <c r="A2034" t="s">
        <v>331</v>
      </c>
      <c r="B2034" t="s">
        <v>347</v>
      </c>
      <c r="C2034" t="s">
        <v>347</v>
      </c>
      <c r="D2034" t="s">
        <v>347</v>
      </c>
      <c r="E2034" t="s">
        <v>132</v>
      </c>
      <c r="F2034" t="s">
        <v>133</v>
      </c>
      <c r="G2034">
        <v>16</v>
      </c>
      <c r="H2034" t="s">
        <v>352</v>
      </c>
      <c r="I2034" t="s">
        <v>419</v>
      </c>
      <c r="J2034" t="s">
        <v>390</v>
      </c>
      <c r="K2034">
        <v>287</v>
      </c>
      <c r="L2034" s="106">
        <v>0.21337999403476721</v>
      </c>
      <c r="N2034">
        <v>2556</v>
      </c>
      <c r="O2034" s="106">
        <v>0.29651999473571777</v>
      </c>
      <c r="Q2034">
        <v>51290</v>
      </c>
      <c r="R2034" s="106">
        <v>0.22549000382423401</v>
      </c>
    </row>
    <row r="2035" spans="1:19" x14ac:dyDescent="0.25">
      <c r="A2035" t="s">
        <v>331</v>
      </c>
      <c r="B2035" t="s">
        <v>347</v>
      </c>
      <c r="C2035" t="s">
        <v>347</v>
      </c>
      <c r="D2035" t="s">
        <v>347</v>
      </c>
      <c r="E2035" t="s">
        <v>132</v>
      </c>
      <c r="F2035" t="s">
        <v>133</v>
      </c>
      <c r="G2035" s="105">
        <v>16</v>
      </c>
      <c r="H2035" t="s">
        <v>352</v>
      </c>
      <c r="I2035" t="s">
        <v>419</v>
      </c>
      <c r="J2035" t="s">
        <v>391</v>
      </c>
      <c r="K2035" s="105">
        <v>97</v>
      </c>
      <c r="L2035" s="106">
        <v>7.2120003402233124E-2</v>
      </c>
      <c r="M2035" s="106">
        <v>9.1679997742176056E-2</v>
      </c>
      <c r="N2035" s="105">
        <v>639</v>
      </c>
      <c r="O2035" s="106">
        <v>7.4129998683929443E-2</v>
      </c>
      <c r="P2035" s="106">
        <v>0.1053799986839294</v>
      </c>
      <c r="Q2035" s="105">
        <v>26007</v>
      </c>
      <c r="R2035" s="106">
        <v>0.11433999985456469</v>
      </c>
      <c r="S2035" s="107">
        <v>0.1476300060749054</v>
      </c>
    </row>
    <row r="2036" spans="1:19" x14ac:dyDescent="0.25">
      <c r="A2036" t="s">
        <v>331</v>
      </c>
      <c r="B2036" t="s">
        <v>347</v>
      </c>
      <c r="C2036" t="s">
        <v>347</v>
      </c>
      <c r="D2036" t="s">
        <v>347</v>
      </c>
      <c r="E2036" t="s">
        <v>132</v>
      </c>
      <c r="F2036" t="s">
        <v>133</v>
      </c>
      <c r="G2036">
        <v>16</v>
      </c>
      <c r="H2036" t="s">
        <v>352</v>
      </c>
      <c r="I2036" t="s">
        <v>419</v>
      </c>
      <c r="J2036" t="s">
        <v>392</v>
      </c>
      <c r="K2036">
        <v>375</v>
      </c>
      <c r="L2036" s="106">
        <v>0.27880999445915222</v>
      </c>
      <c r="M2036" s="106">
        <v>0.35444000363349909</v>
      </c>
      <c r="N2036">
        <v>2311</v>
      </c>
      <c r="O2036" s="106">
        <v>0.26809999346733088</v>
      </c>
      <c r="P2036" s="106">
        <v>0.38109999895095831</v>
      </c>
      <c r="Q2036">
        <v>69347</v>
      </c>
      <c r="R2036" s="106">
        <v>0.30487999320030212</v>
      </c>
      <c r="S2036" s="106">
        <v>0.39364001154899603</v>
      </c>
    </row>
    <row r="2037" spans="1:19" x14ac:dyDescent="0.25">
      <c r="A2037" t="s">
        <v>331</v>
      </c>
      <c r="B2037" t="s">
        <v>347</v>
      </c>
      <c r="C2037" t="s">
        <v>347</v>
      </c>
      <c r="D2037" t="s">
        <v>347</v>
      </c>
      <c r="E2037" t="s">
        <v>132</v>
      </c>
      <c r="F2037" t="s">
        <v>133</v>
      </c>
      <c r="G2037" s="105">
        <v>16</v>
      </c>
      <c r="H2037" t="s">
        <v>352</v>
      </c>
      <c r="I2037" t="s">
        <v>419</v>
      </c>
      <c r="J2037" t="s">
        <v>393</v>
      </c>
      <c r="K2037" s="105">
        <v>482</v>
      </c>
      <c r="L2037" s="106">
        <v>0.35835999250411987</v>
      </c>
      <c r="M2037" s="106">
        <v>0.45557999610900879</v>
      </c>
      <c r="N2037" s="105">
        <v>2555</v>
      </c>
      <c r="O2037" s="106">
        <v>0.29640001058578491</v>
      </c>
      <c r="P2037" s="106">
        <v>0.42133998870849609</v>
      </c>
      <c r="Q2037" s="105">
        <v>66079</v>
      </c>
      <c r="R2037" s="106">
        <v>0.29050999879837042</v>
      </c>
      <c r="S2037" s="107">
        <v>0.37509000301361078</v>
      </c>
    </row>
    <row r="2038" spans="1:19" x14ac:dyDescent="0.25">
      <c r="A2038" t="s">
        <v>331</v>
      </c>
      <c r="B2038" t="s">
        <v>347</v>
      </c>
      <c r="C2038" t="s">
        <v>347</v>
      </c>
      <c r="D2038" t="s">
        <v>347</v>
      </c>
      <c r="E2038" t="s">
        <v>132</v>
      </c>
      <c r="F2038" t="s">
        <v>133</v>
      </c>
      <c r="G2038" s="105">
        <v>16</v>
      </c>
      <c r="H2038" t="s">
        <v>352</v>
      </c>
      <c r="I2038" t="s">
        <v>419</v>
      </c>
      <c r="J2038" t="s">
        <v>394</v>
      </c>
      <c r="K2038" s="105">
        <v>104</v>
      </c>
      <c r="L2038" s="106">
        <v>7.7320002019405365E-2</v>
      </c>
      <c r="M2038" s="106">
        <v>9.830000251531601E-2</v>
      </c>
      <c r="N2038" s="105">
        <v>559</v>
      </c>
      <c r="O2038" s="106">
        <v>6.4850002527236938E-2</v>
      </c>
      <c r="P2038" s="106">
        <v>9.2179998755455017E-2</v>
      </c>
      <c r="Q2038" s="105">
        <v>14736</v>
      </c>
      <c r="R2038" s="106">
        <v>6.4790003001689911E-2</v>
      </c>
      <c r="S2038" s="107">
        <v>8.3650000393390656E-2</v>
      </c>
    </row>
    <row r="2039" spans="1:19" x14ac:dyDescent="0.25">
      <c r="A2039" t="s">
        <v>331</v>
      </c>
      <c r="B2039" t="s">
        <v>347</v>
      </c>
      <c r="C2039" t="s">
        <v>347</v>
      </c>
      <c r="D2039" t="s">
        <v>347</v>
      </c>
      <c r="E2039" t="s">
        <v>132</v>
      </c>
      <c r="F2039" t="s">
        <v>133</v>
      </c>
      <c r="G2039">
        <v>16</v>
      </c>
      <c r="H2039" t="s">
        <v>352</v>
      </c>
      <c r="I2039" t="s">
        <v>439</v>
      </c>
      <c r="J2039" t="s">
        <v>440</v>
      </c>
      <c r="K2039">
        <v>287</v>
      </c>
      <c r="L2039" s="106">
        <v>0.21337999403476721</v>
      </c>
      <c r="N2039">
        <v>2556</v>
      </c>
      <c r="O2039" s="106">
        <v>0.29651999473571777</v>
      </c>
      <c r="Q2039">
        <v>51290</v>
      </c>
      <c r="R2039" s="106">
        <v>0.22549000382423401</v>
      </c>
    </row>
    <row r="2040" spans="1:19" x14ac:dyDescent="0.25">
      <c r="A2040" t="s">
        <v>331</v>
      </c>
      <c r="B2040" t="s">
        <v>347</v>
      </c>
      <c r="C2040" t="s">
        <v>347</v>
      </c>
      <c r="D2040" t="s">
        <v>347</v>
      </c>
      <c r="E2040" t="s">
        <v>132</v>
      </c>
      <c r="F2040" t="s">
        <v>133</v>
      </c>
      <c r="G2040" s="105">
        <v>16</v>
      </c>
      <c r="H2040" t="s">
        <v>352</v>
      </c>
      <c r="I2040" t="s">
        <v>439</v>
      </c>
      <c r="J2040" t="s">
        <v>442</v>
      </c>
      <c r="K2040" s="105">
        <v>1058</v>
      </c>
      <c r="L2040" s="106">
        <v>0.78662002086639404</v>
      </c>
      <c r="M2040" s="106">
        <v>1</v>
      </c>
      <c r="N2040" s="105">
        <v>6064</v>
      </c>
      <c r="O2040" s="106">
        <v>0.70348000526428223</v>
      </c>
      <c r="P2040" s="106">
        <v>1</v>
      </c>
      <c r="Q2040" s="105">
        <v>176169</v>
      </c>
      <c r="R2040" s="106">
        <v>0.77451002597808838</v>
      </c>
      <c r="S2040" s="107">
        <v>1</v>
      </c>
    </row>
    <row r="2041" spans="1:19" x14ac:dyDescent="0.25">
      <c r="A2041" t="s">
        <v>331</v>
      </c>
      <c r="B2041" t="s">
        <v>347</v>
      </c>
      <c r="C2041" t="s">
        <v>347</v>
      </c>
      <c r="D2041" t="s">
        <v>347</v>
      </c>
      <c r="E2041" t="s">
        <v>132</v>
      </c>
      <c r="F2041" t="s">
        <v>133</v>
      </c>
      <c r="G2041" s="105">
        <v>16</v>
      </c>
      <c r="H2041" t="s">
        <v>352</v>
      </c>
      <c r="I2041" t="s">
        <v>395</v>
      </c>
      <c r="J2041" t="s">
        <v>396</v>
      </c>
      <c r="K2041" s="105">
        <v>1335</v>
      </c>
      <c r="L2041" s="106">
        <v>0.99256998300552368</v>
      </c>
      <c r="N2041" s="105">
        <v>8556</v>
      </c>
      <c r="O2041" s="106">
        <v>0.99257999658584595</v>
      </c>
      <c r="Q2041" s="105">
        <v>225832</v>
      </c>
      <c r="R2041" s="106">
        <v>0.99285000562667847</v>
      </c>
      <c r="S2041" s="107"/>
    </row>
    <row r="2042" spans="1:19" x14ac:dyDescent="0.25">
      <c r="A2042" t="s">
        <v>331</v>
      </c>
      <c r="B2042" t="s">
        <v>347</v>
      </c>
      <c r="C2042" t="s">
        <v>347</v>
      </c>
      <c r="D2042" t="s">
        <v>347</v>
      </c>
      <c r="E2042" t="s">
        <v>132</v>
      </c>
      <c r="F2042" t="s">
        <v>133</v>
      </c>
      <c r="G2042" s="105">
        <v>16</v>
      </c>
      <c r="H2042" t="s">
        <v>352</v>
      </c>
      <c r="I2042" t="s">
        <v>395</v>
      </c>
      <c r="J2042" t="s">
        <v>397</v>
      </c>
      <c r="K2042" s="105">
        <v>10</v>
      </c>
      <c r="L2042" s="106">
        <v>7.4300002306699753E-3</v>
      </c>
      <c r="N2042" s="105">
        <v>64</v>
      </c>
      <c r="O2042" s="106">
        <v>7.4200001545250416E-3</v>
      </c>
      <c r="Q2042" s="105">
        <v>1627</v>
      </c>
      <c r="R2042" s="106">
        <v>7.1499999612569809E-3</v>
      </c>
      <c r="S2042" s="107"/>
    </row>
    <row r="2043" spans="1:19" x14ac:dyDescent="0.25">
      <c r="A2043" t="s">
        <v>331</v>
      </c>
      <c r="B2043" t="s">
        <v>347</v>
      </c>
      <c r="C2043" t="s">
        <v>347</v>
      </c>
      <c r="D2043" t="s">
        <v>347</v>
      </c>
      <c r="E2043" t="s">
        <v>132</v>
      </c>
      <c r="F2043" t="s">
        <v>133</v>
      </c>
      <c r="G2043" s="105">
        <v>16</v>
      </c>
      <c r="H2043" t="s">
        <v>352</v>
      </c>
      <c r="I2043" t="s">
        <v>398</v>
      </c>
      <c r="J2043" t="s">
        <v>399</v>
      </c>
      <c r="K2043" s="105">
        <v>118</v>
      </c>
      <c r="L2043" s="106">
        <v>8.7729997932910919E-2</v>
      </c>
      <c r="N2043" s="105">
        <v>971</v>
      </c>
      <c r="O2043" s="106">
        <v>0.1126499995589256</v>
      </c>
      <c r="Q2043" s="105">
        <v>32785</v>
      </c>
      <c r="R2043" s="106">
        <v>0.14414000511169431</v>
      </c>
      <c r="S2043" s="107"/>
    </row>
    <row r="2044" spans="1:19" x14ac:dyDescent="0.25">
      <c r="A2044" t="s">
        <v>331</v>
      </c>
      <c r="B2044" t="s">
        <v>347</v>
      </c>
      <c r="C2044" t="s">
        <v>347</v>
      </c>
      <c r="D2044" t="s">
        <v>347</v>
      </c>
      <c r="E2044" t="s">
        <v>132</v>
      </c>
      <c r="F2044" t="s">
        <v>133</v>
      </c>
      <c r="G2044" s="105">
        <v>16</v>
      </c>
      <c r="H2044" t="s">
        <v>352</v>
      </c>
      <c r="I2044" t="s">
        <v>398</v>
      </c>
      <c r="J2044" t="s">
        <v>41</v>
      </c>
      <c r="K2044" s="105">
        <v>257</v>
      </c>
      <c r="L2044" s="106">
        <v>0.1910800039768219</v>
      </c>
      <c r="N2044" s="105">
        <v>1564</v>
      </c>
      <c r="O2044" s="106">
        <v>0.18143999576568601</v>
      </c>
      <c r="Q2044" s="105">
        <v>40324</v>
      </c>
      <c r="R2044" s="106">
        <v>0.177279993891716</v>
      </c>
      <c r="S2044" s="107"/>
    </row>
    <row r="2045" spans="1:19" x14ac:dyDescent="0.25">
      <c r="A2045" t="s">
        <v>331</v>
      </c>
      <c r="B2045" t="s">
        <v>347</v>
      </c>
      <c r="C2045" t="s">
        <v>347</v>
      </c>
      <c r="D2045" t="s">
        <v>347</v>
      </c>
      <c r="E2045" t="s">
        <v>132</v>
      </c>
      <c r="F2045" t="s">
        <v>133</v>
      </c>
      <c r="G2045">
        <v>16</v>
      </c>
      <c r="H2045" t="s">
        <v>352</v>
      </c>
      <c r="I2045" t="s">
        <v>398</v>
      </c>
      <c r="J2045" t="s">
        <v>40</v>
      </c>
      <c r="K2045">
        <v>339</v>
      </c>
      <c r="L2045" s="106">
        <v>0.25203999876976008</v>
      </c>
      <c r="N2045">
        <v>2048</v>
      </c>
      <c r="O2045" s="106">
        <v>0.2375900000333786</v>
      </c>
      <c r="Q2045">
        <v>47952</v>
      </c>
      <c r="R2045" s="106">
        <v>0.21082000434398651</v>
      </c>
    </row>
    <row r="2046" spans="1:19" x14ac:dyDescent="0.25">
      <c r="A2046" t="s">
        <v>331</v>
      </c>
      <c r="B2046" t="s">
        <v>347</v>
      </c>
      <c r="C2046" t="s">
        <v>347</v>
      </c>
      <c r="D2046" t="s">
        <v>347</v>
      </c>
      <c r="E2046" t="s">
        <v>132</v>
      </c>
      <c r="F2046" t="s">
        <v>133</v>
      </c>
      <c r="G2046" s="105">
        <v>16</v>
      </c>
      <c r="H2046" t="s">
        <v>352</v>
      </c>
      <c r="I2046" t="s">
        <v>398</v>
      </c>
      <c r="J2046" t="s">
        <v>39</v>
      </c>
      <c r="K2046" s="105">
        <v>346</v>
      </c>
      <c r="L2046" s="106">
        <v>0.25725001096725458</v>
      </c>
      <c r="N2046" s="105">
        <v>2211</v>
      </c>
      <c r="O2046" s="106">
        <v>0.2565000057220459</v>
      </c>
      <c r="Q2046" s="105">
        <v>51770</v>
      </c>
      <c r="R2046" s="106">
        <v>0.22759999334812159</v>
      </c>
      <c r="S2046" s="107"/>
    </row>
    <row r="2047" spans="1:19" x14ac:dyDescent="0.25">
      <c r="A2047" t="s">
        <v>331</v>
      </c>
      <c r="B2047" t="s">
        <v>347</v>
      </c>
      <c r="C2047" t="s">
        <v>347</v>
      </c>
      <c r="D2047" t="s">
        <v>347</v>
      </c>
      <c r="E2047" t="s">
        <v>132</v>
      </c>
      <c r="F2047" t="s">
        <v>133</v>
      </c>
      <c r="G2047" s="105">
        <v>16</v>
      </c>
      <c r="H2047" t="s">
        <v>352</v>
      </c>
      <c r="I2047" t="s">
        <v>398</v>
      </c>
      <c r="J2047" t="s">
        <v>400</v>
      </c>
      <c r="K2047" s="105">
        <v>285</v>
      </c>
      <c r="L2047" s="106">
        <v>0.21189999580383301</v>
      </c>
      <c r="N2047" s="105">
        <v>1826</v>
      </c>
      <c r="O2047" s="106">
        <v>0.21183000504970551</v>
      </c>
      <c r="Q2047" s="105">
        <v>54628</v>
      </c>
      <c r="R2047" s="106">
        <v>0.24017000198364261</v>
      </c>
      <c r="S2047" s="107"/>
    </row>
    <row r="2048" spans="1:19" x14ac:dyDescent="0.25">
      <c r="A2048" t="s">
        <v>331</v>
      </c>
      <c r="B2048" t="s">
        <v>347</v>
      </c>
      <c r="C2048" t="s">
        <v>347</v>
      </c>
      <c r="D2048" t="s">
        <v>347</v>
      </c>
      <c r="E2048" t="s">
        <v>132</v>
      </c>
      <c r="F2048" t="s">
        <v>133</v>
      </c>
      <c r="G2048" s="105">
        <v>16</v>
      </c>
      <c r="H2048" t="s">
        <v>352</v>
      </c>
      <c r="I2048" t="s">
        <v>422</v>
      </c>
      <c r="J2048" t="s">
        <v>429</v>
      </c>
      <c r="K2048" s="105">
        <v>224</v>
      </c>
      <c r="L2048" s="106">
        <v>0.1665399968624115</v>
      </c>
      <c r="N2048" s="105">
        <v>2091</v>
      </c>
      <c r="O2048" s="106">
        <v>0.24257999658584589</v>
      </c>
      <c r="Q2048" s="105">
        <v>80101</v>
      </c>
      <c r="R2048" s="106">
        <v>0.3521600067615509</v>
      </c>
      <c r="S2048" s="107"/>
    </row>
    <row r="2049" spans="1:19" x14ac:dyDescent="0.25">
      <c r="A2049" t="s">
        <v>331</v>
      </c>
      <c r="B2049" t="s">
        <v>347</v>
      </c>
      <c r="C2049" t="s">
        <v>347</v>
      </c>
      <c r="D2049" t="s">
        <v>347</v>
      </c>
      <c r="E2049" t="s">
        <v>132</v>
      </c>
      <c r="F2049" t="s">
        <v>133</v>
      </c>
      <c r="G2049" s="105">
        <v>16</v>
      </c>
      <c r="H2049" t="s">
        <v>352</v>
      </c>
      <c r="I2049" t="s">
        <v>422</v>
      </c>
      <c r="J2049" t="s">
        <v>423</v>
      </c>
      <c r="K2049" s="105">
        <v>949</v>
      </c>
      <c r="L2049" s="106">
        <v>0.70557999610900879</v>
      </c>
      <c r="M2049" s="106">
        <v>0.84657001495361328</v>
      </c>
      <c r="N2049" s="105">
        <v>5617</v>
      </c>
      <c r="O2049" s="106">
        <v>0.65161997079849243</v>
      </c>
      <c r="P2049" s="106">
        <v>0.86031997203826904</v>
      </c>
      <c r="Q2049" s="105">
        <v>119646</v>
      </c>
      <c r="R2049" s="106">
        <v>0.52600997686386108</v>
      </c>
      <c r="S2049" s="107">
        <v>0.81194001436233521</v>
      </c>
    </row>
    <row r="2050" spans="1:19" x14ac:dyDescent="0.25">
      <c r="A2050" t="s">
        <v>331</v>
      </c>
      <c r="B2050" t="s">
        <v>347</v>
      </c>
      <c r="C2050" t="s">
        <v>347</v>
      </c>
      <c r="D2050" t="s">
        <v>347</v>
      </c>
      <c r="E2050" t="s">
        <v>132</v>
      </c>
      <c r="F2050" t="s">
        <v>133</v>
      </c>
      <c r="G2050" s="105">
        <v>16</v>
      </c>
      <c r="H2050" t="s">
        <v>352</v>
      </c>
      <c r="I2050" t="s">
        <v>422</v>
      </c>
      <c r="J2050" t="s">
        <v>424</v>
      </c>
      <c r="K2050" s="105">
        <v>105</v>
      </c>
      <c r="L2050" s="106">
        <v>7.8069999814033508E-2</v>
      </c>
      <c r="M2050" s="106">
        <v>9.3670003116130829E-2</v>
      </c>
      <c r="N2050" s="105">
        <v>594</v>
      </c>
      <c r="O2050" s="106">
        <v>6.8910002708435059E-2</v>
      </c>
      <c r="P2050" s="106">
        <v>9.0980000793933868E-2</v>
      </c>
      <c r="Q2050" s="105">
        <v>17180</v>
      </c>
      <c r="R2050" s="106">
        <v>7.5530000030994415E-2</v>
      </c>
      <c r="S2050" s="107">
        <v>0.11659000068902969</v>
      </c>
    </row>
    <row r="2051" spans="1:19" x14ac:dyDescent="0.25">
      <c r="A2051" t="s">
        <v>331</v>
      </c>
      <c r="B2051" t="s">
        <v>347</v>
      </c>
      <c r="C2051" t="s">
        <v>347</v>
      </c>
      <c r="D2051" t="s">
        <v>347</v>
      </c>
      <c r="E2051" t="s">
        <v>132</v>
      </c>
      <c r="F2051" t="s">
        <v>133</v>
      </c>
      <c r="G2051" s="105">
        <v>16</v>
      </c>
      <c r="H2051" t="s">
        <v>352</v>
      </c>
      <c r="I2051" t="s">
        <v>422</v>
      </c>
      <c r="J2051" t="s">
        <v>425</v>
      </c>
      <c r="K2051" s="105">
        <v>31</v>
      </c>
      <c r="L2051" s="106">
        <v>2.3050000891089439E-2</v>
      </c>
      <c r="M2051" s="106">
        <v>2.765000052750111E-2</v>
      </c>
      <c r="N2051" s="105">
        <v>207</v>
      </c>
      <c r="O2051" s="106">
        <v>2.4010000750422481E-2</v>
      </c>
      <c r="P2051" s="106">
        <v>3.1700000166893012E-2</v>
      </c>
      <c r="Q2051" s="105">
        <v>6082</v>
      </c>
      <c r="R2051" s="106">
        <v>2.6739999651908871E-2</v>
      </c>
      <c r="S2051" s="107">
        <v>4.1269998997449868E-2</v>
      </c>
    </row>
    <row r="2052" spans="1:19" x14ac:dyDescent="0.25">
      <c r="A2052" t="s">
        <v>331</v>
      </c>
      <c r="B2052" t="s">
        <v>347</v>
      </c>
      <c r="C2052" t="s">
        <v>347</v>
      </c>
      <c r="D2052" t="s">
        <v>347</v>
      </c>
      <c r="E2052" t="s">
        <v>132</v>
      </c>
      <c r="F2052" t="s">
        <v>133</v>
      </c>
      <c r="G2052">
        <v>16</v>
      </c>
      <c r="H2052" t="s">
        <v>352</v>
      </c>
      <c r="I2052" t="s">
        <v>422</v>
      </c>
      <c r="J2052" t="s">
        <v>426</v>
      </c>
      <c r="K2052">
        <v>29</v>
      </c>
      <c r="L2052" s="106">
        <v>2.156000025570393E-2</v>
      </c>
      <c r="M2052" s="106">
        <v>2.5869999080896381E-2</v>
      </c>
      <c r="N2052">
        <v>94</v>
      </c>
      <c r="O2052" s="106">
        <v>1.0900000110268589E-2</v>
      </c>
      <c r="P2052" s="106">
        <v>1.4399999752640721E-2</v>
      </c>
      <c r="Q2052">
        <v>3672</v>
      </c>
      <c r="R2052" s="106">
        <v>1.6140000894665722E-2</v>
      </c>
      <c r="S2052" s="106">
        <v>2.491999976336956E-2</v>
      </c>
    </row>
    <row r="2053" spans="1:19" x14ac:dyDescent="0.25">
      <c r="A2053" t="s">
        <v>331</v>
      </c>
      <c r="B2053" t="s">
        <v>347</v>
      </c>
      <c r="C2053" t="s">
        <v>347</v>
      </c>
      <c r="D2053" t="s">
        <v>347</v>
      </c>
      <c r="E2053" t="s">
        <v>132</v>
      </c>
      <c r="F2053" t="s">
        <v>133</v>
      </c>
      <c r="G2053" s="105">
        <v>16</v>
      </c>
      <c r="H2053" t="s">
        <v>352</v>
      </c>
      <c r="I2053" t="s">
        <v>422</v>
      </c>
      <c r="J2053" t="s">
        <v>427</v>
      </c>
      <c r="K2053" s="105">
        <v>7</v>
      </c>
      <c r="L2053" s="106">
        <v>5.2000000141561031E-3</v>
      </c>
      <c r="M2053" s="106">
        <v>6.2400000169873238E-3</v>
      </c>
      <c r="N2053" s="105">
        <v>17</v>
      </c>
      <c r="O2053" s="106">
        <v>1.9700000993907452E-3</v>
      </c>
      <c r="P2053" s="106">
        <v>2.600000007078052E-3</v>
      </c>
      <c r="Q2053" s="105">
        <v>766</v>
      </c>
      <c r="R2053" s="106">
        <v>3.3700000494718552E-3</v>
      </c>
      <c r="S2053" s="107">
        <v>5.2000000141561031E-3</v>
      </c>
    </row>
    <row r="2054" spans="1:19" x14ac:dyDescent="0.25">
      <c r="A2054" t="s">
        <v>331</v>
      </c>
      <c r="B2054" t="s">
        <v>347</v>
      </c>
      <c r="C2054" t="s">
        <v>347</v>
      </c>
      <c r="D2054" t="s">
        <v>347</v>
      </c>
      <c r="E2054" t="s">
        <v>132</v>
      </c>
      <c r="F2054" t="s">
        <v>133</v>
      </c>
      <c r="G2054">
        <v>16</v>
      </c>
      <c r="H2054" t="s">
        <v>352</v>
      </c>
      <c r="I2054" t="s">
        <v>422</v>
      </c>
      <c r="J2054" t="s">
        <v>428</v>
      </c>
      <c r="K2054">
        <v>0</v>
      </c>
      <c r="L2054" s="106">
        <v>0</v>
      </c>
      <c r="M2054" s="106">
        <v>0</v>
      </c>
      <c r="N2054">
        <v>0</v>
      </c>
      <c r="O2054" s="106">
        <v>0</v>
      </c>
      <c r="P2054" s="106">
        <v>0</v>
      </c>
      <c r="Q2054">
        <v>12</v>
      </c>
      <c r="R2054" s="106">
        <v>4.9999998736893758E-5</v>
      </c>
      <c r="S2054" s="106">
        <v>7.9999997979030013E-5</v>
      </c>
    </row>
    <row r="2055" spans="1:19" x14ac:dyDescent="0.25">
      <c r="A2055" t="s">
        <v>331</v>
      </c>
      <c r="B2055" t="s">
        <v>347</v>
      </c>
      <c r="C2055" t="s">
        <v>347</v>
      </c>
      <c r="D2055" t="s">
        <v>347</v>
      </c>
      <c r="E2055" t="s">
        <v>132</v>
      </c>
      <c r="F2055" t="s">
        <v>133</v>
      </c>
      <c r="G2055">
        <v>16</v>
      </c>
      <c r="H2055" t="s">
        <v>352</v>
      </c>
      <c r="I2055" t="s">
        <v>430</v>
      </c>
      <c r="J2055" t="s">
        <v>434</v>
      </c>
      <c r="K2055">
        <v>24</v>
      </c>
      <c r="L2055" s="106">
        <v>1.7839999869465831E-2</v>
      </c>
      <c r="M2055" s="106">
        <v>1.817999966442585E-2</v>
      </c>
      <c r="N2055">
        <v>162</v>
      </c>
      <c r="O2055" s="106">
        <v>1.8789999186992649E-2</v>
      </c>
      <c r="P2055" s="106">
        <v>1.9279999658465389E-2</v>
      </c>
      <c r="Q2055">
        <v>4987</v>
      </c>
      <c r="R2055" s="106">
        <v>2.1919999271631241E-2</v>
      </c>
      <c r="S2055" s="106">
        <v>2.2490000352263451E-2</v>
      </c>
    </row>
    <row r="2056" spans="1:19" x14ac:dyDescent="0.25">
      <c r="A2056" t="s">
        <v>331</v>
      </c>
      <c r="B2056" t="s">
        <v>347</v>
      </c>
      <c r="C2056" t="s">
        <v>347</v>
      </c>
      <c r="D2056" t="s">
        <v>347</v>
      </c>
      <c r="E2056" t="s">
        <v>132</v>
      </c>
      <c r="F2056" t="s">
        <v>133</v>
      </c>
      <c r="G2056" s="105">
        <v>16</v>
      </c>
      <c r="H2056" t="s">
        <v>352</v>
      </c>
      <c r="I2056" t="s">
        <v>430</v>
      </c>
      <c r="J2056" t="s">
        <v>432</v>
      </c>
      <c r="K2056" s="105">
        <v>211</v>
      </c>
      <c r="L2056" s="106">
        <v>0.15688000619411471</v>
      </c>
      <c r="M2056" s="106">
        <v>0.15985000133514399</v>
      </c>
      <c r="N2056" s="105">
        <v>693</v>
      </c>
      <c r="O2056" s="106">
        <v>8.0389998853206635E-2</v>
      </c>
      <c r="P2056" s="106">
        <v>8.2460001111030579E-2</v>
      </c>
      <c r="Q2056" s="105">
        <v>18498</v>
      </c>
      <c r="R2056" s="106">
        <v>8.1320002675056458E-2</v>
      </c>
      <c r="S2056" s="107">
        <v>8.343999832868576E-2</v>
      </c>
    </row>
    <row r="2057" spans="1:19" x14ac:dyDescent="0.25">
      <c r="A2057" t="s">
        <v>331</v>
      </c>
      <c r="B2057" t="s">
        <v>347</v>
      </c>
      <c r="C2057" t="s">
        <v>347</v>
      </c>
      <c r="D2057" t="s">
        <v>347</v>
      </c>
      <c r="E2057" t="s">
        <v>132</v>
      </c>
      <c r="F2057" t="s">
        <v>133</v>
      </c>
      <c r="G2057" s="105">
        <v>16</v>
      </c>
      <c r="H2057" t="s">
        <v>352</v>
      </c>
      <c r="I2057" t="s">
        <v>430</v>
      </c>
      <c r="J2057" t="s">
        <v>435</v>
      </c>
      <c r="K2057" s="105">
        <v>0</v>
      </c>
      <c r="L2057" s="106">
        <v>0</v>
      </c>
      <c r="M2057" s="106">
        <v>0</v>
      </c>
      <c r="N2057" s="105">
        <v>11</v>
      </c>
      <c r="O2057" s="106">
        <v>1.27999996766448E-3</v>
      </c>
      <c r="P2057" s="106">
        <v>1.3099999632686381E-3</v>
      </c>
      <c r="Q2057" s="105">
        <v>391</v>
      </c>
      <c r="R2057" s="106">
        <v>1.7199999419972301E-3</v>
      </c>
      <c r="S2057" s="107">
        <v>1.760000013746321E-3</v>
      </c>
    </row>
    <row r="2058" spans="1:19" x14ac:dyDescent="0.25">
      <c r="A2058" t="s">
        <v>331</v>
      </c>
      <c r="B2058" t="s">
        <v>347</v>
      </c>
      <c r="C2058" t="s">
        <v>347</v>
      </c>
      <c r="D2058" t="s">
        <v>347</v>
      </c>
      <c r="E2058" t="s">
        <v>132</v>
      </c>
      <c r="F2058" t="s">
        <v>133</v>
      </c>
      <c r="G2058">
        <v>16</v>
      </c>
      <c r="H2058" t="s">
        <v>352</v>
      </c>
      <c r="I2058" t="s">
        <v>430</v>
      </c>
      <c r="J2058" t="s">
        <v>436</v>
      </c>
      <c r="K2058">
        <v>51</v>
      </c>
      <c r="L2058" s="106">
        <v>3.7919998168945313E-2</v>
      </c>
      <c r="M2058" s="106">
        <v>3.863999992609024E-2</v>
      </c>
      <c r="N2058">
        <v>501</v>
      </c>
      <c r="O2058" s="106">
        <v>5.81200011074543E-2</v>
      </c>
      <c r="P2058" s="106">
        <v>5.9610001742839813E-2</v>
      </c>
      <c r="Q2058">
        <v>6784</v>
      </c>
      <c r="R2058" s="106">
        <v>2.9829999431967739E-2</v>
      </c>
      <c r="S2058" s="106">
        <v>3.060000017285347E-2</v>
      </c>
    </row>
    <row r="2059" spans="1:19" x14ac:dyDescent="0.25">
      <c r="A2059" t="s">
        <v>331</v>
      </c>
      <c r="B2059" t="s">
        <v>347</v>
      </c>
      <c r="C2059" t="s">
        <v>347</v>
      </c>
      <c r="D2059" t="s">
        <v>347</v>
      </c>
      <c r="E2059" t="s">
        <v>132</v>
      </c>
      <c r="F2059" t="s">
        <v>133</v>
      </c>
      <c r="G2059" s="105">
        <v>16</v>
      </c>
      <c r="H2059" t="s">
        <v>352</v>
      </c>
      <c r="I2059" t="s">
        <v>430</v>
      </c>
      <c r="J2059" t="s">
        <v>431</v>
      </c>
      <c r="K2059" s="105">
        <v>212</v>
      </c>
      <c r="L2059" s="106">
        <v>0.15761999785900119</v>
      </c>
      <c r="M2059" s="106">
        <v>0.16061000525951391</v>
      </c>
      <c r="N2059" s="105">
        <v>2611</v>
      </c>
      <c r="O2059" s="106">
        <v>0.30289998650550842</v>
      </c>
      <c r="P2059" s="106">
        <v>0.31068998575210571</v>
      </c>
      <c r="Q2059" s="105">
        <v>77035</v>
      </c>
      <c r="R2059" s="106">
        <v>0.33867999911308289</v>
      </c>
      <c r="S2059" s="107">
        <v>0.3474699854850769</v>
      </c>
    </row>
    <row r="2060" spans="1:19" x14ac:dyDescent="0.25">
      <c r="A2060" t="s">
        <v>331</v>
      </c>
      <c r="B2060" t="s">
        <v>347</v>
      </c>
      <c r="C2060" t="s">
        <v>347</v>
      </c>
      <c r="D2060" t="s">
        <v>347</v>
      </c>
      <c r="E2060" t="s">
        <v>132</v>
      </c>
      <c r="F2060" t="s">
        <v>133</v>
      </c>
      <c r="G2060">
        <v>16</v>
      </c>
      <c r="H2060" t="s">
        <v>352</v>
      </c>
      <c r="I2060" t="s">
        <v>430</v>
      </c>
      <c r="J2060" t="s">
        <v>502</v>
      </c>
      <c r="K2060">
        <v>822</v>
      </c>
      <c r="L2060" s="106">
        <v>0.61115002632141113</v>
      </c>
      <c r="M2060" s="106">
        <v>0.62273001670837402</v>
      </c>
      <c r="N2060">
        <v>4426</v>
      </c>
      <c r="O2060" s="106">
        <v>0.51345998048782349</v>
      </c>
      <c r="P2060" s="106">
        <v>0.52665001153945923</v>
      </c>
      <c r="Q2060">
        <v>114008</v>
      </c>
      <c r="R2060" s="106">
        <v>0.5012199878692627</v>
      </c>
      <c r="S2060" s="106">
        <v>0.51424002647399902</v>
      </c>
    </row>
    <row r="2061" spans="1:19" x14ac:dyDescent="0.25">
      <c r="A2061" t="s">
        <v>331</v>
      </c>
      <c r="B2061" t="s">
        <v>347</v>
      </c>
      <c r="C2061" t="s">
        <v>347</v>
      </c>
      <c r="D2061" t="s">
        <v>347</v>
      </c>
      <c r="E2061" t="s">
        <v>132</v>
      </c>
      <c r="F2061" t="s">
        <v>133</v>
      </c>
      <c r="G2061" s="105">
        <v>16</v>
      </c>
      <c r="H2061" t="s">
        <v>352</v>
      </c>
      <c r="I2061" t="s">
        <v>430</v>
      </c>
      <c r="J2061" t="s">
        <v>86</v>
      </c>
      <c r="K2061" s="105">
        <v>25</v>
      </c>
      <c r="L2061" s="106">
        <v>1.858999952673912E-2</v>
      </c>
      <c r="N2061" s="105">
        <v>216</v>
      </c>
      <c r="O2061" s="106">
        <v>2.5059999898076061E-2</v>
      </c>
      <c r="Q2061" s="105">
        <v>5756</v>
      </c>
      <c r="R2061" s="106">
        <v>2.5310000404715541E-2</v>
      </c>
      <c r="S2061" s="107"/>
    </row>
    <row r="2062" spans="1:19" x14ac:dyDescent="0.25">
      <c r="A2062" t="s">
        <v>331</v>
      </c>
      <c r="B2062" t="s">
        <v>347</v>
      </c>
      <c r="C2062" t="s">
        <v>347</v>
      </c>
      <c r="D2062" t="s">
        <v>347</v>
      </c>
      <c r="E2062" t="s">
        <v>132</v>
      </c>
      <c r="F2062" t="s">
        <v>133</v>
      </c>
      <c r="G2062">
        <v>16</v>
      </c>
      <c r="H2062" t="s">
        <v>352</v>
      </c>
      <c r="I2062" t="s">
        <v>401</v>
      </c>
      <c r="J2062" t="s">
        <v>405</v>
      </c>
      <c r="K2062">
        <v>1008</v>
      </c>
      <c r="L2062" s="106">
        <v>0.74944001436233521</v>
      </c>
      <c r="M2062" s="106">
        <v>0.76888000965118408</v>
      </c>
      <c r="N2062">
        <v>6568</v>
      </c>
      <c r="O2062" s="106">
        <v>0.76195001602172852</v>
      </c>
      <c r="P2062" s="106">
        <v>0.78781002759933472</v>
      </c>
      <c r="Q2062">
        <v>171311</v>
      </c>
      <c r="R2062" s="106">
        <v>0.75314998626708984</v>
      </c>
      <c r="S2062" s="106">
        <v>0.77806001901626587</v>
      </c>
    </row>
    <row r="2063" spans="1:19" x14ac:dyDescent="0.25">
      <c r="A2063" t="s">
        <v>331</v>
      </c>
      <c r="B2063" t="s">
        <v>347</v>
      </c>
      <c r="C2063" t="s">
        <v>347</v>
      </c>
      <c r="D2063" t="s">
        <v>347</v>
      </c>
      <c r="E2063" t="s">
        <v>132</v>
      </c>
      <c r="F2063" t="s">
        <v>133</v>
      </c>
      <c r="G2063" s="105">
        <v>16</v>
      </c>
      <c r="H2063" t="s">
        <v>352</v>
      </c>
      <c r="I2063" t="s">
        <v>401</v>
      </c>
      <c r="J2063" t="s">
        <v>412</v>
      </c>
      <c r="K2063" s="105">
        <v>133</v>
      </c>
      <c r="L2063" s="106">
        <v>9.8880000412464142E-2</v>
      </c>
      <c r="M2063" s="106">
        <v>0.10145000368356701</v>
      </c>
      <c r="N2063" s="105">
        <v>870</v>
      </c>
      <c r="O2063" s="106">
        <v>0.1009299978613853</v>
      </c>
      <c r="P2063" s="106">
        <v>0.10435000061988831</v>
      </c>
      <c r="Q2063" s="105">
        <v>22313</v>
      </c>
      <c r="R2063" s="106">
        <v>9.8099999129772186E-2</v>
      </c>
      <c r="S2063" s="107">
        <v>0.10134000331163411</v>
      </c>
    </row>
    <row r="2064" spans="1:19" x14ac:dyDescent="0.25">
      <c r="A2064" t="s">
        <v>331</v>
      </c>
      <c r="B2064" t="s">
        <v>347</v>
      </c>
      <c r="C2064" t="s">
        <v>347</v>
      </c>
      <c r="D2064" t="s">
        <v>347</v>
      </c>
      <c r="E2064" t="s">
        <v>132</v>
      </c>
      <c r="F2064" t="s">
        <v>133</v>
      </c>
      <c r="G2064">
        <v>16</v>
      </c>
      <c r="H2064" t="s">
        <v>352</v>
      </c>
      <c r="I2064" t="s">
        <v>401</v>
      </c>
      <c r="J2064" t="s">
        <v>413</v>
      </c>
      <c r="K2064">
        <v>105</v>
      </c>
      <c r="L2064" s="106">
        <v>7.8069999814033508E-2</v>
      </c>
      <c r="M2064" s="106">
        <v>8.0090001225471497E-2</v>
      </c>
      <c r="N2064">
        <v>557</v>
      </c>
      <c r="O2064" s="106">
        <v>6.46200031042099E-2</v>
      </c>
      <c r="P2064" s="106">
        <v>6.6809996962547302E-2</v>
      </c>
      <c r="Q2064">
        <v>15680</v>
      </c>
      <c r="R2064" s="106">
        <v>6.8939998745918274E-2</v>
      </c>
      <c r="S2064" s="106">
        <v>7.1220003068447113E-2</v>
      </c>
    </row>
    <row r="2065" spans="1:19" x14ac:dyDescent="0.25">
      <c r="A2065" t="s">
        <v>331</v>
      </c>
      <c r="B2065" t="s">
        <v>347</v>
      </c>
      <c r="C2065" t="s">
        <v>347</v>
      </c>
      <c r="D2065" t="s">
        <v>347</v>
      </c>
      <c r="E2065" t="s">
        <v>132</v>
      </c>
      <c r="F2065" t="s">
        <v>133</v>
      </c>
      <c r="G2065">
        <v>16</v>
      </c>
      <c r="H2065" t="s">
        <v>352</v>
      </c>
      <c r="I2065" t="s">
        <v>401</v>
      </c>
      <c r="J2065" t="s">
        <v>441</v>
      </c>
      <c r="K2065">
        <v>34</v>
      </c>
      <c r="L2065" s="106">
        <v>2.5280000641942021E-2</v>
      </c>
      <c r="N2065">
        <v>283</v>
      </c>
      <c r="O2065" s="106">
        <v>3.2829999923706048E-2</v>
      </c>
      <c r="Q2065">
        <v>7283</v>
      </c>
      <c r="R2065" s="106">
        <v>3.2019998878240592E-2</v>
      </c>
    </row>
    <row r="2066" spans="1:19" x14ac:dyDescent="0.25">
      <c r="A2066" t="s">
        <v>331</v>
      </c>
      <c r="B2066" t="s">
        <v>347</v>
      </c>
      <c r="C2066" t="s">
        <v>347</v>
      </c>
      <c r="D2066" t="s">
        <v>347</v>
      </c>
      <c r="E2066" t="s">
        <v>132</v>
      </c>
      <c r="F2066" t="s">
        <v>133</v>
      </c>
      <c r="G2066">
        <v>16</v>
      </c>
      <c r="H2066" t="s">
        <v>352</v>
      </c>
      <c r="I2066" t="s">
        <v>401</v>
      </c>
      <c r="J2066" t="s">
        <v>414</v>
      </c>
      <c r="K2066">
        <v>65</v>
      </c>
      <c r="L2066" s="106">
        <v>4.8330001533031457E-2</v>
      </c>
      <c r="M2066" s="106">
        <v>4.9580000340938568E-2</v>
      </c>
      <c r="N2066">
        <v>342</v>
      </c>
      <c r="O2066" s="106">
        <v>3.9680000394582748E-2</v>
      </c>
      <c r="P2066" s="106">
        <v>4.1019998490810387E-2</v>
      </c>
      <c r="Q2066">
        <v>10872</v>
      </c>
      <c r="R2066" s="106">
        <v>4.7800000756978989E-2</v>
      </c>
      <c r="S2066" s="106">
        <v>4.9380000680685043E-2</v>
      </c>
    </row>
    <row r="2067" spans="1:19" x14ac:dyDescent="0.25">
      <c r="A2067" t="s">
        <v>331</v>
      </c>
      <c r="B2067" t="s">
        <v>347</v>
      </c>
      <c r="C2067" t="s">
        <v>347</v>
      </c>
      <c r="D2067" t="s">
        <v>347</v>
      </c>
      <c r="E2067" t="s">
        <v>140</v>
      </c>
      <c r="F2067" t="s">
        <v>141</v>
      </c>
      <c r="G2067" s="105">
        <v>16</v>
      </c>
      <c r="H2067" t="s">
        <v>352</v>
      </c>
      <c r="I2067" t="s">
        <v>349</v>
      </c>
      <c r="J2067" t="s">
        <v>350</v>
      </c>
      <c r="K2067" s="105">
        <v>15</v>
      </c>
      <c r="L2067" s="106">
        <v>4.889999981969595E-3</v>
      </c>
      <c r="N2067" s="105">
        <v>38</v>
      </c>
      <c r="O2067" s="106">
        <v>4.4100000523030758E-3</v>
      </c>
      <c r="Q2067" s="105">
        <v>1130</v>
      </c>
      <c r="R2067" s="106">
        <v>4.9700001254677773E-3</v>
      </c>
      <c r="S2067" s="107"/>
    </row>
    <row r="2068" spans="1:19" x14ac:dyDescent="0.25">
      <c r="A2068" t="s">
        <v>331</v>
      </c>
      <c r="B2068" t="s">
        <v>347</v>
      </c>
      <c r="C2068" t="s">
        <v>347</v>
      </c>
      <c r="D2068" t="s">
        <v>347</v>
      </c>
      <c r="E2068" t="s">
        <v>140</v>
      </c>
      <c r="F2068" t="s">
        <v>141</v>
      </c>
      <c r="G2068" s="105">
        <v>16</v>
      </c>
      <c r="H2068" t="s">
        <v>352</v>
      </c>
      <c r="I2068" t="s">
        <v>349</v>
      </c>
      <c r="J2068" t="s">
        <v>368</v>
      </c>
      <c r="K2068" s="105">
        <v>96</v>
      </c>
      <c r="L2068" s="106">
        <v>3.1279999762773507E-2</v>
      </c>
      <c r="N2068" s="105">
        <v>315</v>
      </c>
      <c r="O2068" s="106">
        <v>3.6540001630783081E-2</v>
      </c>
      <c r="Q2068" s="105">
        <v>8418</v>
      </c>
      <c r="R2068" s="106">
        <v>3.700999915599823E-2</v>
      </c>
      <c r="S2068" s="107"/>
    </row>
    <row r="2069" spans="1:19" x14ac:dyDescent="0.25">
      <c r="A2069" t="s">
        <v>331</v>
      </c>
      <c r="B2069" t="s">
        <v>347</v>
      </c>
      <c r="C2069" t="s">
        <v>347</v>
      </c>
      <c r="D2069" t="s">
        <v>347</v>
      </c>
      <c r="E2069" t="s">
        <v>140</v>
      </c>
      <c r="F2069" t="s">
        <v>141</v>
      </c>
      <c r="G2069" s="105">
        <v>16</v>
      </c>
      <c r="H2069" t="s">
        <v>352</v>
      </c>
      <c r="I2069" t="s">
        <v>349</v>
      </c>
      <c r="J2069" t="s">
        <v>369</v>
      </c>
      <c r="K2069" s="105">
        <v>302</v>
      </c>
      <c r="L2069" s="106">
        <v>9.8399996757507324E-2</v>
      </c>
      <c r="N2069" s="105">
        <v>984</v>
      </c>
      <c r="O2069" s="106">
        <v>0.1141500025987625</v>
      </c>
      <c r="Q2069" s="105">
        <v>27454</v>
      </c>
      <c r="R2069" s="106">
        <v>0.1207000017166138</v>
      </c>
      <c r="S2069" s="107"/>
    </row>
    <row r="2070" spans="1:19" x14ac:dyDescent="0.25">
      <c r="A2070" t="s">
        <v>331</v>
      </c>
      <c r="B2070" t="s">
        <v>347</v>
      </c>
      <c r="C2070" t="s">
        <v>347</v>
      </c>
      <c r="D2070" t="s">
        <v>347</v>
      </c>
      <c r="E2070" t="s">
        <v>140</v>
      </c>
      <c r="F2070" t="s">
        <v>141</v>
      </c>
      <c r="G2070">
        <v>16</v>
      </c>
      <c r="H2070" t="s">
        <v>352</v>
      </c>
      <c r="I2070" t="s">
        <v>349</v>
      </c>
      <c r="J2070" t="s">
        <v>370</v>
      </c>
      <c r="K2070">
        <v>650</v>
      </c>
      <c r="L2070" s="106">
        <v>0.2117999941110611</v>
      </c>
      <c r="N2070">
        <v>2002</v>
      </c>
      <c r="O2070" s="106">
        <v>0.23225000500679019</v>
      </c>
      <c r="Q2070">
        <v>55879</v>
      </c>
      <c r="R2070" s="106">
        <v>0.24567000567913061</v>
      </c>
    </row>
    <row r="2071" spans="1:19" x14ac:dyDescent="0.25">
      <c r="A2071" t="s">
        <v>331</v>
      </c>
      <c r="B2071" t="s">
        <v>347</v>
      </c>
      <c r="C2071" t="s">
        <v>347</v>
      </c>
      <c r="D2071" t="s">
        <v>347</v>
      </c>
      <c r="E2071" t="s">
        <v>140</v>
      </c>
      <c r="F2071" t="s">
        <v>141</v>
      </c>
      <c r="G2071" s="105">
        <v>16</v>
      </c>
      <c r="H2071" t="s">
        <v>352</v>
      </c>
      <c r="I2071" t="s">
        <v>349</v>
      </c>
      <c r="J2071" t="s">
        <v>371</v>
      </c>
      <c r="K2071" s="105">
        <v>818</v>
      </c>
      <c r="L2071" s="106">
        <v>0.26653999090194702</v>
      </c>
      <c r="N2071" s="105">
        <v>2164</v>
      </c>
      <c r="O2071" s="106">
        <v>0.2510400116443634</v>
      </c>
      <c r="Q2071" s="105">
        <v>57982</v>
      </c>
      <c r="R2071" s="106">
        <v>0.25490999221801758</v>
      </c>
      <c r="S2071" s="107"/>
    </row>
    <row r="2072" spans="1:19" x14ac:dyDescent="0.25">
      <c r="A2072" t="s">
        <v>331</v>
      </c>
      <c r="B2072" t="s">
        <v>347</v>
      </c>
      <c r="C2072" t="s">
        <v>347</v>
      </c>
      <c r="D2072" t="s">
        <v>347</v>
      </c>
      <c r="E2072" t="s">
        <v>140</v>
      </c>
      <c r="F2072" t="s">
        <v>141</v>
      </c>
      <c r="G2072" s="105">
        <v>16</v>
      </c>
      <c r="H2072" t="s">
        <v>352</v>
      </c>
      <c r="I2072" t="s">
        <v>349</v>
      </c>
      <c r="J2072" t="s">
        <v>372</v>
      </c>
      <c r="K2072" s="105">
        <v>744</v>
      </c>
      <c r="L2072" s="106">
        <v>0.2424200028181076</v>
      </c>
      <c r="N2072" s="105">
        <v>1867</v>
      </c>
      <c r="O2072" s="106">
        <v>0.21659000217914581</v>
      </c>
      <c r="Q2072" s="105">
        <v>44765</v>
      </c>
      <c r="R2072" s="106">
        <v>0.19679999351501459</v>
      </c>
      <c r="S2072" s="107"/>
    </row>
    <row r="2073" spans="1:19" x14ac:dyDescent="0.25">
      <c r="A2073" t="s">
        <v>331</v>
      </c>
      <c r="B2073" t="s">
        <v>347</v>
      </c>
      <c r="C2073" t="s">
        <v>347</v>
      </c>
      <c r="D2073" t="s">
        <v>347</v>
      </c>
      <c r="E2073" t="s">
        <v>140</v>
      </c>
      <c r="F2073" t="s">
        <v>141</v>
      </c>
      <c r="G2073" s="105">
        <v>16</v>
      </c>
      <c r="H2073" t="s">
        <v>352</v>
      </c>
      <c r="I2073" t="s">
        <v>349</v>
      </c>
      <c r="J2073" t="s">
        <v>373</v>
      </c>
      <c r="K2073" s="105">
        <v>444</v>
      </c>
      <c r="L2073" s="106">
        <v>0.14466999471187589</v>
      </c>
      <c r="N2073" s="105">
        <v>1250</v>
      </c>
      <c r="O2073" s="106">
        <v>0.14500999450683591</v>
      </c>
      <c r="Q2073" s="105">
        <v>31831</v>
      </c>
      <c r="R2073" s="106">
        <v>0.1399399936199188</v>
      </c>
      <c r="S2073" s="107"/>
    </row>
    <row r="2074" spans="1:19" x14ac:dyDescent="0.25">
      <c r="A2074" t="s">
        <v>331</v>
      </c>
      <c r="B2074" t="s">
        <v>347</v>
      </c>
      <c r="C2074" t="s">
        <v>347</v>
      </c>
      <c r="D2074" t="s">
        <v>347</v>
      </c>
      <c r="E2074" t="s">
        <v>140</v>
      </c>
      <c r="F2074" t="s">
        <v>141</v>
      </c>
      <c r="G2074" s="105">
        <v>16</v>
      </c>
      <c r="H2074" t="s">
        <v>352</v>
      </c>
      <c r="I2074" t="s">
        <v>438</v>
      </c>
      <c r="J2074" t="s">
        <v>48</v>
      </c>
      <c r="K2074" s="105">
        <v>2525</v>
      </c>
      <c r="L2074" s="106">
        <v>0.82274001836776733</v>
      </c>
      <c r="M2074" s="106">
        <v>0.84675002098083496</v>
      </c>
      <c r="N2074" s="105">
        <v>7141</v>
      </c>
      <c r="O2074" s="106">
        <v>0.82841998338699341</v>
      </c>
      <c r="P2074" s="106">
        <v>0.8565400242805481</v>
      </c>
      <c r="Q2074" s="105">
        <v>186401</v>
      </c>
      <c r="R2074" s="106">
        <v>0.81949001550674438</v>
      </c>
      <c r="S2074" s="107">
        <v>0.8465999960899353</v>
      </c>
    </row>
    <row r="2075" spans="1:19" x14ac:dyDescent="0.25">
      <c r="A2075" t="s">
        <v>331</v>
      </c>
      <c r="B2075" t="s">
        <v>347</v>
      </c>
      <c r="C2075" t="s">
        <v>347</v>
      </c>
      <c r="D2075" t="s">
        <v>347</v>
      </c>
      <c r="E2075" t="s">
        <v>140</v>
      </c>
      <c r="F2075" t="s">
        <v>141</v>
      </c>
      <c r="G2075" s="105">
        <v>16</v>
      </c>
      <c r="H2075" t="s">
        <v>352</v>
      </c>
      <c r="I2075" t="s">
        <v>438</v>
      </c>
      <c r="J2075" t="s">
        <v>42</v>
      </c>
      <c r="K2075" s="105">
        <v>282</v>
      </c>
      <c r="L2075" s="106">
        <v>9.1889999806880951E-2</v>
      </c>
      <c r="M2075" s="106">
        <v>9.457000344991684E-2</v>
      </c>
      <c r="N2075" s="105">
        <v>758</v>
      </c>
      <c r="O2075" s="106">
        <v>8.7939999997615814E-2</v>
      </c>
      <c r="P2075" s="106">
        <v>9.0920001268386841E-2</v>
      </c>
      <c r="Q2075" s="105">
        <v>20350</v>
      </c>
      <c r="R2075" s="106">
        <v>8.9469999074935913E-2</v>
      </c>
      <c r="S2075" s="107">
        <v>9.2430002987384796E-2</v>
      </c>
    </row>
    <row r="2076" spans="1:19" x14ac:dyDescent="0.25">
      <c r="A2076" t="s">
        <v>331</v>
      </c>
      <c r="B2076" t="s">
        <v>347</v>
      </c>
      <c r="C2076" t="s">
        <v>347</v>
      </c>
      <c r="D2076" t="s">
        <v>347</v>
      </c>
      <c r="E2076" t="s">
        <v>140</v>
      </c>
      <c r="F2076" t="s">
        <v>141</v>
      </c>
      <c r="G2076" s="105">
        <v>16</v>
      </c>
      <c r="H2076" t="s">
        <v>352</v>
      </c>
      <c r="I2076" t="s">
        <v>438</v>
      </c>
      <c r="J2076" t="s">
        <v>374</v>
      </c>
      <c r="K2076" s="105">
        <v>175</v>
      </c>
      <c r="L2076" s="106">
        <v>5.7020001113414757E-2</v>
      </c>
      <c r="M2076" s="106">
        <v>5.869000032544136E-2</v>
      </c>
      <c r="N2076" s="105">
        <v>438</v>
      </c>
      <c r="O2076" s="106">
        <v>5.0810001790523529E-2</v>
      </c>
      <c r="P2076" s="106">
        <v>5.2540000528097153E-2</v>
      </c>
      <c r="Q2076" s="105">
        <v>13425</v>
      </c>
      <c r="R2076" s="106">
        <v>5.9020001441240311E-2</v>
      </c>
      <c r="S2076" s="107">
        <v>6.0970000922679901E-2</v>
      </c>
    </row>
    <row r="2077" spans="1:19" x14ac:dyDescent="0.25">
      <c r="A2077" t="s">
        <v>331</v>
      </c>
      <c r="B2077" t="s">
        <v>347</v>
      </c>
      <c r="C2077" t="s">
        <v>347</v>
      </c>
      <c r="D2077" t="s">
        <v>347</v>
      </c>
      <c r="E2077" t="s">
        <v>140</v>
      </c>
      <c r="F2077" t="s">
        <v>141</v>
      </c>
      <c r="G2077">
        <v>16</v>
      </c>
      <c r="H2077" t="s">
        <v>352</v>
      </c>
      <c r="I2077" t="s">
        <v>438</v>
      </c>
      <c r="J2077" t="s">
        <v>86</v>
      </c>
      <c r="K2077">
        <v>87</v>
      </c>
      <c r="L2077" s="106">
        <v>2.834999933838844E-2</v>
      </c>
      <c r="N2077">
        <v>283</v>
      </c>
      <c r="O2077" s="106">
        <v>3.2829999923706048E-2</v>
      </c>
      <c r="Q2077">
        <v>7283</v>
      </c>
      <c r="R2077" s="106">
        <v>3.2019998878240592E-2</v>
      </c>
    </row>
    <row r="2078" spans="1:19" x14ac:dyDescent="0.25">
      <c r="A2078" t="s">
        <v>331</v>
      </c>
      <c r="B2078" t="s">
        <v>347</v>
      </c>
      <c r="C2078" t="s">
        <v>347</v>
      </c>
      <c r="D2078" t="s">
        <v>347</v>
      </c>
      <c r="E2078" t="s">
        <v>140</v>
      </c>
      <c r="F2078" t="s">
        <v>141</v>
      </c>
      <c r="G2078" s="105">
        <v>16</v>
      </c>
      <c r="H2078" t="s">
        <v>352</v>
      </c>
      <c r="I2078" t="s">
        <v>375</v>
      </c>
      <c r="J2078" t="s">
        <v>376</v>
      </c>
      <c r="K2078" s="105">
        <v>624</v>
      </c>
      <c r="L2078" s="106">
        <v>0.20331999659538269</v>
      </c>
      <c r="N2078" s="105">
        <v>1703</v>
      </c>
      <c r="O2078" s="106">
        <v>0.19755999743938449</v>
      </c>
      <c r="Q2078" s="105">
        <v>47189</v>
      </c>
      <c r="R2078" s="106">
        <v>0.20746000111103061</v>
      </c>
      <c r="S2078" s="107"/>
    </row>
    <row r="2079" spans="1:19" x14ac:dyDescent="0.25">
      <c r="A2079" t="s">
        <v>331</v>
      </c>
      <c r="B2079" t="s">
        <v>347</v>
      </c>
      <c r="C2079" t="s">
        <v>347</v>
      </c>
      <c r="D2079" t="s">
        <v>347</v>
      </c>
      <c r="E2079" t="s">
        <v>140</v>
      </c>
      <c r="F2079" t="s">
        <v>141</v>
      </c>
      <c r="G2079">
        <v>16</v>
      </c>
      <c r="H2079" t="s">
        <v>352</v>
      </c>
      <c r="I2079" t="s">
        <v>375</v>
      </c>
      <c r="J2079" t="s">
        <v>377</v>
      </c>
      <c r="K2079">
        <v>658</v>
      </c>
      <c r="L2079" s="106">
        <v>0.21439999341964719</v>
      </c>
      <c r="N2079">
        <v>1780</v>
      </c>
      <c r="O2079" s="106">
        <v>0.20649999380111689</v>
      </c>
      <c r="Q2079">
        <v>47420</v>
      </c>
      <c r="R2079" s="106">
        <v>0.20848000049591059</v>
      </c>
    </row>
    <row r="2080" spans="1:19" x14ac:dyDescent="0.25">
      <c r="A2080" t="s">
        <v>331</v>
      </c>
      <c r="B2080" t="s">
        <v>347</v>
      </c>
      <c r="C2080" t="s">
        <v>347</v>
      </c>
      <c r="D2080" t="s">
        <v>347</v>
      </c>
      <c r="E2080" t="s">
        <v>140</v>
      </c>
      <c r="F2080" t="s">
        <v>141</v>
      </c>
      <c r="G2080">
        <v>16</v>
      </c>
      <c r="H2080" t="s">
        <v>352</v>
      </c>
      <c r="I2080" t="s">
        <v>375</v>
      </c>
      <c r="J2080" t="s">
        <v>378</v>
      </c>
      <c r="K2080">
        <v>536</v>
      </c>
      <c r="L2080" s="106">
        <v>0.1746499985456467</v>
      </c>
      <c r="N2080">
        <v>1419</v>
      </c>
      <c r="O2080" s="106">
        <v>0.16461999714374539</v>
      </c>
      <c r="Q2080">
        <v>37332</v>
      </c>
      <c r="R2080" s="106">
        <v>0.1641300022602081</v>
      </c>
    </row>
    <row r="2081" spans="1:19" x14ac:dyDescent="0.25">
      <c r="A2081" t="s">
        <v>331</v>
      </c>
      <c r="B2081" t="s">
        <v>347</v>
      </c>
      <c r="C2081" t="s">
        <v>347</v>
      </c>
      <c r="D2081" t="s">
        <v>347</v>
      </c>
      <c r="E2081" t="s">
        <v>140</v>
      </c>
      <c r="F2081" t="s">
        <v>141</v>
      </c>
      <c r="G2081">
        <v>16</v>
      </c>
      <c r="H2081" t="s">
        <v>352</v>
      </c>
      <c r="I2081" t="s">
        <v>375</v>
      </c>
      <c r="J2081" t="s">
        <v>379</v>
      </c>
      <c r="K2081">
        <v>603</v>
      </c>
      <c r="L2081" s="106">
        <v>0.19648000597953799</v>
      </c>
      <c r="N2081">
        <v>1797</v>
      </c>
      <c r="O2081" s="106">
        <v>0.2084700018167496</v>
      </c>
      <c r="Q2081">
        <v>47525</v>
      </c>
      <c r="R2081" s="106">
        <v>0.20893999934196469</v>
      </c>
    </row>
    <row r="2082" spans="1:19" x14ac:dyDescent="0.25">
      <c r="A2082" t="s">
        <v>331</v>
      </c>
      <c r="B2082" t="s">
        <v>347</v>
      </c>
      <c r="C2082" t="s">
        <v>347</v>
      </c>
      <c r="D2082" t="s">
        <v>347</v>
      </c>
      <c r="E2082" t="s">
        <v>140</v>
      </c>
      <c r="F2082" t="s">
        <v>141</v>
      </c>
      <c r="G2082" s="105">
        <v>16</v>
      </c>
      <c r="H2082" t="s">
        <v>352</v>
      </c>
      <c r="I2082" t="s">
        <v>375</v>
      </c>
      <c r="J2082" t="s">
        <v>380</v>
      </c>
      <c r="K2082" s="105">
        <v>648</v>
      </c>
      <c r="L2082" s="106">
        <v>0.21114000678062439</v>
      </c>
      <c r="N2082" s="105">
        <v>1921</v>
      </c>
      <c r="O2082" s="106">
        <v>0.22284999489784241</v>
      </c>
      <c r="Q2082" s="105">
        <v>47993</v>
      </c>
      <c r="R2082" s="106">
        <v>0.210999995470047</v>
      </c>
      <c r="S2082" s="107"/>
    </row>
    <row r="2083" spans="1:19" x14ac:dyDescent="0.25">
      <c r="A2083" t="s">
        <v>331</v>
      </c>
      <c r="B2083" t="s">
        <v>347</v>
      </c>
      <c r="C2083" t="s">
        <v>347</v>
      </c>
      <c r="D2083" t="s">
        <v>347</v>
      </c>
      <c r="E2083" t="s">
        <v>140</v>
      </c>
      <c r="F2083" t="s">
        <v>141</v>
      </c>
      <c r="G2083">
        <v>16</v>
      </c>
      <c r="H2083" t="s">
        <v>352</v>
      </c>
      <c r="I2083" t="s">
        <v>381</v>
      </c>
      <c r="J2083" t="s">
        <v>382</v>
      </c>
      <c r="K2083">
        <v>93</v>
      </c>
      <c r="L2083" s="106">
        <v>3.0300000682473179E-2</v>
      </c>
      <c r="M2083" s="106">
        <v>4.1850000619888313E-2</v>
      </c>
      <c r="N2083">
        <v>193</v>
      </c>
      <c r="O2083" s="106">
        <v>2.2390000522136692E-2</v>
      </c>
      <c r="P2083" s="106">
        <v>3.1830001622438431E-2</v>
      </c>
      <c r="Q2083">
        <v>5423</v>
      </c>
      <c r="R2083" s="106">
        <v>2.384000085294247E-2</v>
      </c>
      <c r="S2083" s="106">
        <v>3.0780000612139698E-2</v>
      </c>
    </row>
    <row r="2084" spans="1:19" x14ac:dyDescent="0.25">
      <c r="A2084" t="s">
        <v>331</v>
      </c>
      <c r="B2084" t="s">
        <v>347</v>
      </c>
      <c r="C2084" t="s">
        <v>347</v>
      </c>
      <c r="D2084" t="s">
        <v>347</v>
      </c>
      <c r="E2084" t="s">
        <v>140</v>
      </c>
      <c r="F2084" t="s">
        <v>141</v>
      </c>
      <c r="G2084" s="105">
        <v>16</v>
      </c>
      <c r="H2084" t="s">
        <v>352</v>
      </c>
      <c r="I2084" t="s">
        <v>381</v>
      </c>
      <c r="J2084" t="s">
        <v>383</v>
      </c>
      <c r="K2084" s="105">
        <v>55</v>
      </c>
      <c r="L2084" s="106">
        <v>1.7920000478625301E-2</v>
      </c>
      <c r="M2084" s="106">
        <v>2.4749999865889549E-2</v>
      </c>
      <c r="N2084" s="105">
        <v>639</v>
      </c>
      <c r="O2084" s="106">
        <v>7.4129998683929443E-2</v>
      </c>
      <c r="P2084" s="106">
        <v>0.1053799986839294</v>
      </c>
      <c r="Q2084" s="105">
        <v>26007</v>
      </c>
      <c r="R2084" s="106">
        <v>0.11433999985456469</v>
      </c>
      <c r="S2084" s="107">
        <v>0.1476300060749054</v>
      </c>
    </row>
    <row r="2085" spans="1:19" x14ac:dyDescent="0.25">
      <c r="A2085" t="s">
        <v>331</v>
      </c>
      <c r="B2085" t="s">
        <v>347</v>
      </c>
      <c r="C2085" t="s">
        <v>347</v>
      </c>
      <c r="D2085" t="s">
        <v>347</v>
      </c>
      <c r="E2085" t="s">
        <v>140</v>
      </c>
      <c r="F2085" t="s">
        <v>141</v>
      </c>
      <c r="G2085" s="105">
        <v>16</v>
      </c>
      <c r="H2085" t="s">
        <v>352</v>
      </c>
      <c r="I2085" t="s">
        <v>381</v>
      </c>
      <c r="J2085" t="s">
        <v>384</v>
      </c>
      <c r="K2085" s="105">
        <v>2074</v>
      </c>
      <c r="L2085" s="106">
        <v>0.67579001188278198</v>
      </c>
      <c r="M2085" s="106">
        <v>0.93339002132415771</v>
      </c>
      <c r="N2085" s="105">
        <v>5232</v>
      </c>
      <c r="O2085" s="106">
        <v>0.6069599986076355</v>
      </c>
      <c r="P2085" s="106">
        <v>0.8628000020980835</v>
      </c>
      <c r="Q2085" s="105">
        <v>144739</v>
      </c>
      <c r="R2085" s="106">
        <v>0.6363300085067749</v>
      </c>
      <c r="S2085" s="107">
        <v>0.82159000635147095</v>
      </c>
    </row>
    <row r="2086" spans="1:19" x14ac:dyDescent="0.25">
      <c r="A2086" t="s">
        <v>331</v>
      </c>
      <c r="B2086" t="s">
        <v>347</v>
      </c>
      <c r="C2086" t="s">
        <v>347</v>
      </c>
      <c r="D2086" t="s">
        <v>347</v>
      </c>
      <c r="E2086" t="s">
        <v>140</v>
      </c>
      <c r="F2086" t="s">
        <v>141</v>
      </c>
      <c r="G2086" s="105">
        <v>16</v>
      </c>
      <c r="H2086" t="s">
        <v>352</v>
      </c>
      <c r="I2086" t="s">
        <v>381</v>
      </c>
      <c r="J2086" t="s">
        <v>385</v>
      </c>
      <c r="K2086" s="105">
        <v>847</v>
      </c>
      <c r="L2086" s="106">
        <v>0.27599000930786127</v>
      </c>
      <c r="N2086" s="105">
        <v>2556</v>
      </c>
      <c r="O2086" s="106">
        <v>0.29651999473571777</v>
      </c>
      <c r="Q2086" s="105">
        <v>51290</v>
      </c>
      <c r="R2086" s="106">
        <v>0.22549000382423401</v>
      </c>
      <c r="S2086" s="107"/>
    </row>
    <row r="2087" spans="1:19" x14ac:dyDescent="0.25">
      <c r="A2087" t="s">
        <v>331</v>
      </c>
      <c r="B2087" t="s">
        <v>347</v>
      </c>
      <c r="C2087" t="s">
        <v>347</v>
      </c>
      <c r="D2087" t="s">
        <v>347</v>
      </c>
      <c r="E2087" t="s">
        <v>140</v>
      </c>
      <c r="F2087" t="s">
        <v>141</v>
      </c>
      <c r="G2087" s="105">
        <v>16</v>
      </c>
      <c r="H2087" t="s">
        <v>352</v>
      </c>
      <c r="I2087" t="s">
        <v>386</v>
      </c>
      <c r="J2087" t="s">
        <v>387</v>
      </c>
      <c r="K2087" s="105">
        <v>60</v>
      </c>
      <c r="L2087" s="106">
        <v>1.9549999386072159E-2</v>
      </c>
      <c r="M2087" s="106">
        <v>1.9990000873804089E-2</v>
      </c>
      <c r="N2087" s="105">
        <v>301</v>
      </c>
      <c r="O2087" s="106">
        <v>3.4919999539852142E-2</v>
      </c>
      <c r="P2087" s="106">
        <v>3.5969998687505722E-2</v>
      </c>
      <c r="Q2087" s="105">
        <v>12181</v>
      </c>
      <c r="R2087" s="106">
        <v>5.3550001233816147E-2</v>
      </c>
      <c r="S2087" s="107">
        <v>5.4999999701976783E-2</v>
      </c>
    </row>
    <row r="2088" spans="1:19" x14ac:dyDescent="0.25">
      <c r="A2088" t="s">
        <v>331</v>
      </c>
      <c r="B2088" t="s">
        <v>347</v>
      </c>
      <c r="C2088" t="s">
        <v>347</v>
      </c>
      <c r="D2088" t="s">
        <v>347</v>
      </c>
      <c r="E2088" t="s">
        <v>140</v>
      </c>
      <c r="F2088" t="s">
        <v>141</v>
      </c>
      <c r="G2088">
        <v>16</v>
      </c>
      <c r="H2088" t="s">
        <v>352</v>
      </c>
      <c r="I2088" t="s">
        <v>386</v>
      </c>
      <c r="J2088" t="s">
        <v>388</v>
      </c>
      <c r="K2088">
        <v>20</v>
      </c>
      <c r="L2088" s="106">
        <v>6.5199998207390308E-3</v>
      </c>
      <c r="M2088" s="106">
        <v>6.659999955445528E-3</v>
      </c>
      <c r="N2088">
        <v>159</v>
      </c>
      <c r="O2088" s="106">
        <v>1.844999939203262E-2</v>
      </c>
      <c r="P2088" s="106">
        <v>1.8999999389052391E-2</v>
      </c>
      <c r="Q2088">
        <v>6321</v>
      </c>
      <c r="R2088" s="106">
        <v>2.77900006622076E-2</v>
      </c>
      <c r="S2088" s="106">
        <v>2.8540000319480899E-2</v>
      </c>
    </row>
    <row r="2089" spans="1:19" x14ac:dyDescent="0.25">
      <c r="A2089" t="s">
        <v>331</v>
      </c>
      <c r="B2089" t="s">
        <v>347</v>
      </c>
      <c r="C2089" t="s">
        <v>347</v>
      </c>
      <c r="D2089" t="s">
        <v>347</v>
      </c>
      <c r="E2089" t="s">
        <v>140</v>
      </c>
      <c r="F2089" t="s">
        <v>141</v>
      </c>
      <c r="G2089" s="105">
        <v>16</v>
      </c>
      <c r="H2089" t="s">
        <v>352</v>
      </c>
      <c r="I2089" t="s">
        <v>386</v>
      </c>
      <c r="J2089" t="s">
        <v>85</v>
      </c>
      <c r="K2089" s="105">
        <v>59</v>
      </c>
      <c r="L2089" s="106">
        <v>1.9220000132918361E-2</v>
      </c>
      <c r="M2089" s="106">
        <v>1.9649999216198921E-2</v>
      </c>
      <c r="N2089" s="105">
        <v>203</v>
      </c>
      <c r="O2089" s="106">
        <v>2.3550000041723251E-2</v>
      </c>
      <c r="P2089" s="106">
        <v>2.4259999394416809E-2</v>
      </c>
      <c r="Q2089" s="105">
        <v>4872</v>
      </c>
      <c r="R2089" s="106">
        <v>2.1420000120997429E-2</v>
      </c>
      <c r="S2089" s="107">
        <v>2.199999988079071E-2</v>
      </c>
    </row>
    <row r="2090" spans="1:19" x14ac:dyDescent="0.25">
      <c r="A2090" t="s">
        <v>331</v>
      </c>
      <c r="B2090" t="s">
        <v>347</v>
      </c>
      <c r="C2090" t="s">
        <v>347</v>
      </c>
      <c r="D2090" t="s">
        <v>347</v>
      </c>
      <c r="E2090" t="s">
        <v>140</v>
      </c>
      <c r="F2090" t="s">
        <v>141</v>
      </c>
      <c r="G2090">
        <v>16</v>
      </c>
      <c r="H2090" t="s">
        <v>352</v>
      </c>
      <c r="I2090" t="s">
        <v>386</v>
      </c>
      <c r="J2090" t="s">
        <v>389</v>
      </c>
      <c r="K2090">
        <v>26</v>
      </c>
      <c r="L2090" s="106">
        <v>8.4699997678399086E-3</v>
      </c>
      <c r="M2090" s="106">
        <v>8.659999817609787E-3</v>
      </c>
      <c r="N2090">
        <v>80</v>
      </c>
      <c r="O2090" s="106">
        <v>9.2799998819828033E-3</v>
      </c>
      <c r="P2090" s="106">
        <v>9.5600001513957977E-3</v>
      </c>
      <c r="Q2090">
        <v>4049</v>
      </c>
      <c r="R2090" s="106">
        <v>1.779999956488609E-2</v>
      </c>
      <c r="S2090" s="106">
        <v>1.8279999494552609E-2</v>
      </c>
    </row>
    <row r="2091" spans="1:19" x14ac:dyDescent="0.25">
      <c r="A2091" t="s">
        <v>331</v>
      </c>
      <c r="B2091" t="s">
        <v>347</v>
      </c>
      <c r="C2091" t="s">
        <v>347</v>
      </c>
      <c r="D2091" t="s">
        <v>347</v>
      </c>
      <c r="E2091" t="s">
        <v>140</v>
      </c>
      <c r="F2091" t="s">
        <v>141</v>
      </c>
      <c r="G2091">
        <v>16</v>
      </c>
      <c r="H2091" t="s">
        <v>352</v>
      </c>
      <c r="I2091" t="s">
        <v>386</v>
      </c>
      <c r="J2091" t="s">
        <v>86</v>
      </c>
      <c r="K2091">
        <v>67</v>
      </c>
      <c r="L2091" s="106">
        <v>2.1829999983310699E-2</v>
      </c>
      <c r="N2091">
        <v>253</v>
      </c>
      <c r="O2091" s="106">
        <v>2.934999950230122E-2</v>
      </c>
      <c r="Q2091">
        <v>5972</v>
      </c>
      <c r="R2091" s="106">
        <v>2.6259999722242359E-2</v>
      </c>
    </row>
    <row r="2092" spans="1:19" x14ac:dyDescent="0.25">
      <c r="A2092" t="s">
        <v>331</v>
      </c>
      <c r="B2092" t="s">
        <v>347</v>
      </c>
      <c r="C2092" t="s">
        <v>347</v>
      </c>
      <c r="D2092" t="s">
        <v>347</v>
      </c>
      <c r="E2092" t="s">
        <v>140</v>
      </c>
      <c r="F2092" t="s">
        <v>141</v>
      </c>
      <c r="G2092" s="105">
        <v>16</v>
      </c>
      <c r="H2092" t="s">
        <v>352</v>
      </c>
      <c r="I2092" t="s">
        <v>386</v>
      </c>
      <c r="J2092" t="s">
        <v>84</v>
      </c>
      <c r="K2092" s="105">
        <v>2837</v>
      </c>
      <c r="L2092" s="106">
        <v>0.92440998554229736</v>
      </c>
      <c r="M2092" s="106">
        <v>0.94503998756408691</v>
      </c>
      <c r="N2092" s="105">
        <v>7624</v>
      </c>
      <c r="O2092" s="106">
        <v>0.88445001840591431</v>
      </c>
      <c r="P2092" s="106">
        <v>0.91119998693466187</v>
      </c>
      <c r="Q2092" s="105">
        <v>194064</v>
      </c>
      <c r="R2092" s="106">
        <v>0.85317999124526978</v>
      </c>
      <c r="S2092" s="107">
        <v>0.87619000673294067</v>
      </c>
    </row>
    <row r="2093" spans="1:19" x14ac:dyDescent="0.25">
      <c r="A2093" t="s">
        <v>331</v>
      </c>
      <c r="B2093" t="s">
        <v>347</v>
      </c>
      <c r="C2093" t="s">
        <v>347</v>
      </c>
      <c r="D2093" t="s">
        <v>347</v>
      </c>
      <c r="E2093" t="s">
        <v>140</v>
      </c>
      <c r="F2093" t="s">
        <v>141</v>
      </c>
      <c r="G2093" s="105">
        <v>16</v>
      </c>
      <c r="H2093" t="s">
        <v>352</v>
      </c>
      <c r="I2093" t="s">
        <v>419</v>
      </c>
      <c r="J2093" t="s">
        <v>390</v>
      </c>
      <c r="K2093" s="105">
        <v>847</v>
      </c>
      <c r="L2093" s="106">
        <v>0.27599000930786127</v>
      </c>
      <c r="N2093" s="105">
        <v>2556</v>
      </c>
      <c r="O2093" s="106">
        <v>0.29651999473571777</v>
      </c>
      <c r="Q2093" s="105">
        <v>51290</v>
      </c>
      <c r="R2093" s="106">
        <v>0.22549000382423401</v>
      </c>
      <c r="S2093" s="107"/>
    </row>
    <row r="2094" spans="1:19" x14ac:dyDescent="0.25">
      <c r="A2094" t="s">
        <v>331</v>
      </c>
      <c r="B2094" t="s">
        <v>347</v>
      </c>
      <c r="C2094" t="s">
        <v>347</v>
      </c>
      <c r="D2094" t="s">
        <v>347</v>
      </c>
      <c r="E2094" t="s">
        <v>140</v>
      </c>
      <c r="F2094" t="s">
        <v>141</v>
      </c>
      <c r="G2094">
        <v>16</v>
      </c>
      <c r="H2094" t="s">
        <v>352</v>
      </c>
      <c r="I2094" t="s">
        <v>419</v>
      </c>
      <c r="J2094" t="s">
        <v>391</v>
      </c>
      <c r="K2094">
        <v>55</v>
      </c>
      <c r="L2094" s="106">
        <v>1.7920000478625301E-2</v>
      </c>
      <c r="M2094" s="106">
        <v>2.4749999865889549E-2</v>
      </c>
      <c r="N2094">
        <v>639</v>
      </c>
      <c r="O2094" s="106">
        <v>7.4129998683929443E-2</v>
      </c>
      <c r="P2094" s="106">
        <v>0.1053799986839294</v>
      </c>
      <c r="Q2094">
        <v>26007</v>
      </c>
      <c r="R2094" s="106">
        <v>0.11433999985456469</v>
      </c>
      <c r="S2094" s="106">
        <v>0.1476300060749054</v>
      </c>
    </row>
    <row r="2095" spans="1:19" x14ac:dyDescent="0.25">
      <c r="A2095" t="s">
        <v>331</v>
      </c>
      <c r="B2095" t="s">
        <v>347</v>
      </c>
      <c r="C2095" t="s">
        <v>347</v>
      </c>
      <c r="D2095" t="s">
        <v>347</v>
      </c>
      <c r="E2095" t="s">
        <v>140</v>
      </c>
      <c r="F2095" t="s">
        <v>141</v>
      </c>
      <c r="G2095" s="105">
        <v>16</v>
      </c>
      <c r="H2095" t="s">
        <v>352</v>
      </c>
      <c r="I2095" t="s">
        <v>419</v>
      </c>
      <c r="J2095" t="s">
        <v>392</v>
      </c>
      <c r="K2095" s="105">
        <v>944</v>
      </c>
      <c r="L2095" s="106">
        <v>0.30759000778198242</v>
      </c>
      <c r="M2095" s="106">
        <v>0.42484000325202942</v>
      </c>
      <c r="N2095" s="105">
        <v>2311</v>
      </c>
      <c r="O2095" s="106">
        <v>0.26809999346733088</v>
      </c>
      <c r="P2095" s="106">
        <v>0.38109999895095831</v>
      </c>
      <c r="Q2095" s="105">
        <v>69347</v>
      </c>
      <c r="R2095" s="106">
        <v>0.30487999320030212</v>
      </c>
      <c r="S2095" s="107">
        <v>0.39364001154899603</v>
      </c>
    </row>
    <row r="2096" spans="1:19" x14ac:dyDescent="0.25">
      <c r="A2096" t="s">
        <v>331</v>
      </c>
      <c r="B2096" t="s">
        <v>347</v>
      </c>
      <c r="C2096" t="s">
        <v>347</v>
      </c>
      <c r="D2096" t="s">
        <v>347</v>
      </c>
      <c r="E2096" t="s">
        <v>140</v>
      </c>
      <c r="F2096" t="s">
        <v>141</v>
      </c>
      <c r="G2096" s="105">
        <v>16</v>
      </c>
      <c r="H2096" t="s">
        <v>352</v>
      </c>
      <c r="I2096" t="s">
        <v>419</v>
      </c>
      <c r="J2096" t="s">
        <v>393</v>
      </c>
      <c r="K2096" s="105">
        <v>993</v>
      </c>
      <c r="L2096" s="106">
        <v>0.32355999946594238</v>
      </c>
      <c r="M2096" s="106">
        <v>0.44688999652862549</v>
      </c>
      <c r="N2096" s="105">
        <v>2555</v>
      </c>
      <c r="O2096" s="106">
        <v>0.29640001058578491</v>
      </c>
      <c r="P2096" s="106">
        <v>0.42133998870849609</v>
      </c>
      <c r="Q2096" s="105">
        <v>66079</v>
      </c>
      <c r="R2096" s="106">
        <v>0.29050999879837042</v>
      </c>
      <c r="S2096" s="107">
        <v>0.37509000301361078</v>
      </c>
    </row>
    <row r="2097" spans="1:19" x14ac:dyDescent="0.25">
      <c r="A2097" t="s">
        <v>331</v>
      </c>
      <c r="B2097" t="s">
        <v>347</v>
      </c>
      <c r="C2097" t="s">
        <v>347</v>
      </c>
      <c r="D2097" t="s">
        <v>347</v>
      </c>
      <c r="E2097" t="s">
        <v>140</v>
      </c>
      <c r="F2097" t="s">
        <v>141</v>
      </c>
      <c r="G2097" s="105">
        <v>16</v>
      </c>
      <c r="H2097" t="s">
        <v>352</v>
      </c>
      <c r="I2097" t="s">
        <v>419</v>
      </c>
      <c r="J2097" t="s">
        <v>394</v>
      </c>
      <c r="K2097" s="105">
        <v>230</v>
      </c>
      <c r="L2097" s="106">
        <v>7.4940003454685211E-2</v>
      </c>
      <c r="M2097" s="106">
        <v>0.10350999981164929</v>
      </c>
      <c r="N2097" s="105">
        <v>559</v>
      </c>
      <c r="O2097" s="106">
        <v>6.4850002527236938E-2</v>
      </c>
      <c r="P2097" s="106">
        <v>9.2179998755455017E-2</v>
      </c>
      <c r="Q2097" s="105">
        <v>14736</v>
      </c>
      <c r="R2097" s="106">
        <v>6.4790003001689911E-2</v>
      </c>
      <c r="S2097" s="107">
        <v>8.3650000393390656E-2</v>
      </c>
    </row>
    <row r="2098" spans="1:19" x14ac:dyDescent="0.25">
      <c r="A2098" t="s">
        <v>331</v>
      </c>
      <c r="B2098" t="s">
        <v>347</v>
      </c>
      <c r="C2098" t="s">
        <v>347</v>
      </c>
      <c r="D2098" t="s">
        <v>347</v>
      </c>
      <c r="E2098" t="s">
        <v>140</v>
      </c>
      <c r="F2098" t="s">
        <v>141</v>
      </c>
      <c r="G2098" s="105">
        <v>16</v>
      </c>
      <c r="H2098" t="s">
        <v>352</v>
      </c>
      <c r="I2098" t="s">
        <v>439</v>
      </c>
      <c r="J2098" t="s">
        <v>440</v>
      </c>
      <c r="K2098" s="105">
        <v>847</v>
      </c>
      <c r="L2098" s="106">
        <v>0.27599000930786127</v>
      </c>
      <c r="N2098" s="105">
        <v>2556</v>
      </c>
      <c r="O2098" s="106">
        <v>0.29651999473571777</v>
      </c>
      <c r="Q2098" s="105">
        <v>51290</v>
      </c>
      <c r="R2098" s="106">
        <v>0.22549000382423401</v>
      </c>
      <c r="S2098" s="107"/>
    </row>
    <row r="2099" spans="1:19" x14ac:dyDescent="0.25">
      <c r="A2099" t="s">
        <v>331</v>
      </c>
      <c r="B2099" t="s">
        <v>347</v>
      </c>
      <c r="C2099" t="s">
        <v>347</v>
      </c>
      <c r="D2099" t="s">
        <v>347</v>
      </c>
      <c r="E2099" t="s">
        <v>140</v>
      </c>
      <c r="F2099" t="s">
        <v>141</v>
      </c>
      <c r="G2099">
        <v>16</v>
      </c>
      <c r="H2099" t="s">
        <v>352</v>
      </c>
      <c r="I2099" t="s">
        <v>439</v>
      </c>
      <c r="J2099" t="s">
        <v>442</v>
      </c>
      <c r="K2099">
        <v>2222</v>
      </c>
      <c r="L2099" s="106">
        <v>0.72400999069213867</v>
      </c>
      <c r="M2099" s="106">
        <v>1</v>
      </c>
      <c r="N2099">
        <v>6064</v>
      </c>
      <c r="O2099" s="106">
        <v>0.70348000526428223</v>
      </c>
      <c r="P2099" s="106">
        <v>1</v>
      </c>
      <c r="Q2099">
        <v>176169</v>
      </c>
      <c r="R2099" s="106">
        <v>0.77451002597808838</v>
      </c>
      <c r="S2099" s="106">
        <v>1</v>
      </c>
    </row>
    <row r="2100" spans="1:19" x14ac:dyDescent="0.25">
      <c r="A2100" t="s">
        <v>331</v>
      </c>
      <c r="B2100" t="s">
        <v>347</v>
      </c>
      <c r="C2100" t="s">
        <v>347</v>
      </c>
      <c r="D2100" t="s">
        <v>347</v>
      </c>
      <c r="E2100" t="s">
        <v>140</v>
      </c>
      <c r="F2100" t="s">
        <v>141</v>
      </c>
      <c r="G2100" s="105">
        <v>16</v>
      </c>
      <c r="H2100" t="s">
        <v>352</v>
      </c>
      <c r="I2100" t="s">
        <v>395</v>
      </c>
      <c r="J2100" t="s">
        <v>396</v>
      </c>
      <c r="K2100" s="105">
        <v>3048</v>
      </c>
      <c r="L2100" s="106">
        <v>0.99316000938415527</v>
      </c>
      <c r="N2100" s="105">
        <v>8556</v>
      </c>
      <c r="O2100" s="106">
        <v>0.99257999658584595</v>
      </c>
      <c r="Q2100" s="105">
        <v>225832</v>
      </c>
      <c r="R2100" s="106">
        <v>0.99285000562667847</v>
      </c>
      <c r="S2100" s="107"/>
    </row>
    <row r="2101" spans="1:19" x14ac:dyDescent="0.25">
      <c r="A2101" t="s">
        <v>331</v>
      </c>
      <c r="B2101" t="s">
        <v>347</v>
      </c>
      <c r="C2101" t="s">
        <v>347</v>
      </c>
      <c r="D2101" t="s">
        <v>347</v>
      </c>
      <c r="E2101" t="s">
        <v>140</v>
      </c>
      <c r="F2101" t="s">
        <v>141</v>
      </c>
      <c r="G2101" s="105">
        <v>16</v>
      </c>
      <c r="H2101" t="s">
        <v>352</v>
      </c>
      <c r="I2101" t="s">
        <v>395</v>
      </c>
      <c r="J2101" t="s">
        <v>397</v>
      </c>
      <c r="K2101" s="105">
        <v>21</v>
      </c>
      <c r="L2101" s="106">
        <v>6.8399999290704727E-3</v>
      </c>
      <c r="N2101" s="105">
        <v>64</v>
      </c>
      <c r="O2101" s="106">
        <v>7.4200001545250416E-3</v>
      </c>
      <c r="Q2101" s="105">
        <v>1627</v>
      </c>
      <c r="R2101" s="106">
        <v>7.1499999612569809E-3</v>
      </c>
      <c r="S2101" s="107"/>
    </row>
    <row r="2102" spans="1:19" x14ac:dyDescent="0.25">
      <c r="A2102" t="s">
        <v>331</v>
      </c>
      <c r="B2102" t="s">
        <v>347</v>
      </c>
      <c r="C2102" t="s">
        <v>347</v>
      </c>
      <c r="D2102" t="s">
        <v>347</v>
      </c>
      <c r="E2102" t="s">
        <v>140</v>
      </c>
      <c r="F2102" t="s">
        <v>141</v>
      </c>
      <c r="G2102">
        <v>16</v>
      </c>
      <c r="H2102" t="s">
        <v>352</v>
      </c>
      <c r="I2102" t="s">
        <v>398</v>
      </c>
      <c r="J2102" t="s">
        <v>399</v>
      </c>
      <c r="K2102">
        <v>432</v>
      </c>
      <c r="L2102" s="106">
        <v>0.14076000452041629</v>
      </c>
      <c r="N2102">
        <v>971</v>
      </c>
      <c r="O2102" s="106">
        <v>0.1126499995589256</v>
      </c>
      <c r="Q2102">
        <v>32785</v>
      </c>
      <c r="R2102" s="106">
        <v>0.14414000511169431</v>
      </c>
    </row>
    <row r="2103" spans="1:19" x14ac:dyDescent="0.25">
      <c r="A2103" t="s">
        <v>331</v>
      </c>
      <c r="B2103" t="s">
        <v>347</v>
      </c>
      <c r="C2103" t="s">
        <v>347</v>
      </c>
      <c r="D2103" t="s">
        <v>347</v>
      </c>
      <c r="E2103" t="s">
        <v>140</v>
      </c>
      <c r="F2103" t="s">
        <v>141</v>
      </c>
      <c r="G2103" s="105">
        <v>16</v>
      </c>
      <c r="H2103" t="s">
        <v>352</v>
      </c>
      <c r="I2103" t="s">
        <v>398</v>
      </c>
      <c r="J2103" t="s">
        <v>41</v>
      </c>
      <c r="K2103" s="105">
        <v>646</v>
      </c>
      <c r="L2103" s="106">
        <v>0.21049000322818759</v>
      </c>
      <c r="N2103" s="105">
        <v>1564</v>
      </c>
      <c r="O2103" s="106">
        <v>0.18143999576568601</v>
      </c>
      <c r="Q2103" s="105">
        <v>40324</v>
      </c>
      <c r="R2103" s="106">
        <v>0.177279993891716</v>
      </c>
      <c r="S2103" s="107"/>
    </row>
    <row r="2104" spans="1:19" x14ac:dyDescent="0.25">
      <c r="A2104" t="s">
        <v>331</v>
      </c>
      <c r="B2104" t="s">
        <v>347</v>
      </c>
      <c r="C2104" t="s">
        <v>347</v>
      </c>
      <c r="D2104" t="s">
        <v>347</v>
      </c>
      <c r="E2104" t="s">
        <v>140</v>
      </c>
      <c r="F2104" t="s">
        <v>141</v>
      </c>
      <c r="G2104" s="105">
        <v>16</v>
      </c>
      <c r="H2104" t="s">
        <v>352</v>
      </c>
      <c r="I2104" t="s">
        <v>398</v>
      </c>
      <c r="J2104" t="s">
        <v>40</v>
      </c>
      <c r="K2104" s="105">
        <v>799</v>
      </c>
      <c r="L2104" s="106">
        <v>0.26034998893737787</v>
      </c>
      <c r="N2104" s="105">
        <v>2048</v>
      </c>
      <c r="O2104" s="106">
        <v>0.2375900000333786</v>
      </c>
      <c r="Q2104" s="105">
        <v>47952</v>
      </c>
      <c r="R2104" s="106">
        <v>0.21082000434398651</v>
      </c>
      <c r="S2104" s="107"/>
    </row>
    <row r="2105" spans="1:19" x14ac:dyDescent="0.25">
      <c r="A2105" t="s">
        <v>331</v>
      </c>
      <c r="B2105" t="s">
        <v>347</v>
      </c>
      <c r="C2105" t="s">
        <v>347</v>
      </c>
      <c r="D2105" t="s">
        <v>347</v>
      </c>
      <c r="E2105" t="s">
        <v>140</v>
      </c>
      <c r="F2105" t="s">
        <v>141</v>
      </c>
      <c r="G2105" s="105">
        <v>16</v>
      </c>
      <c r="H2105" t="s">
        <v>352</v>
      </c>
      <c r="I2105" t="s">
        <v>398</v>
      </c>
      <c r="J2105" t="s">
        <v>39</v>
      </c>
      <c r="K2105" s="105">
        <v>831</v>
      </c>
      <c r="L2105" s="106">
        <v>0.27077001333236689</v>
      </c>
      <c r="N2105" s="105">
        <v>2211</v>
      </c>
      <c r="O2105" s="106">
        <v>0.2565000057220459</v>
      </c>
      <c r="Q2105" s="105">
        <v>51770</v>
      </c>
      <c r="R2105" s="106">
        <v>0.22759999334812159</v>
      </c>
      <c r="S2105" s="107"/>
    </row>
    <row r="2106" spans="1:19" x14ac:dyDescent="0.25">
      <c r="A2106" t="s">
        <v>331</v>
      </c>
      <c r="B2106" t="s">
        <v>347</v>
      </c>
      <c r="C2106" t="s">
        <v>347</v>
      </c>
      <c r="D2106" t="s">
        <v>347</v>
      </c>
      <c r="E2106" t="s">
        <v>140</v>
      </c>
      <c r="F2106" t="s">
        <v>141</v>
      </c>
      <c r="G2106" s="105">
        <v>16</v>
      </c>
      <c r="H2106" t="s">
        <v>352</v>
      </c>
      <c r="I2106" t="s">
        <v>398</v>
      </c>
      <c r="J2106" t="s">
        <v>400</v>
      </c>
      <c r="K2106" s="105">
        <v>361</v>
      </c>
      <c r="L2106" s="106">
        <v>0.1176299974322319</v>
      </c>
      <c r="N2106" s="105">
        <v>1826</v>
      </c>
      <c r="O2106" s="106">
        <v>0.21183000504970551</v>
      </c>
      <c r="Q2106" s="105">
        <v>54628</v>
      </c>
      <c r="R2106" s="106">
        <v>0.24017000198364261</v>
      </c>
      <c r="S2106" s="107"/>
    </row>
    <row r="2107" spans="1:19" x14ac:dyDescent="0.25">
      <c r="A2107" t="s">
        <v>331</v>
      </c>
      <c r="B2107" t="s">
        <v>347</v>
      </c>
      <c r="C2107" t="s">
        <v>347</v>
      </c>
      <c r="D2107" t="s">
        <v>347</v>
      </c>
      <c r="E2107" t="s">
        <v>140</v>
      </c>
      <c r="F2107" t="s">
        <v>141</v>
      </c>
      <c r="G2107" s="105">
        <v>16</v>
      </c>
      <c r="H2107" t="s">
        <v>352</v>
      </c>
      <c r="I2107" t="s">
        <v>422</v>
      </c>
      <c r="J2107" t="s">
        <v>429</v>
      </c>
      <c r="K2107" s="105">
        <v>446</v>
      </c>
      <c r="L2107" s="106">
        <v>0.14531999826431269</v>
      </c>
      <c r="N2107" s="105">
        <v>2091</v>
      </c>
      <c r="O2107" s="106">
        <v>0.24257999658584589</v>
      </c>
      <c r="Q2107" s="105">
        <v>80101</v>
      </c>
      <c r="R2107" s="106">
        <v>0.3521600067615509</v>
      </c>
      <c r="S2107" s="107"/>
    </row>
    <row r="2108" spans="1:19" x14ac:dyDescent="0.25">
      <c r="A2108" t="s">
        <v>331</v>
      </c>
      <c r="B2108" t="s">
        <v>347</v>
      </c>
      <c r="C2108" t="s">
        <v>347</v>
      </c>
      <c r="D2108" t="s">
        <v>347</v>
      </c>
      <c r="E2108" t="s">
        <v>140</v>
      </c>
      <c r="F2108" t="s">
        <v>141</v>
      </c>
      <c r="G2108">
        <v>16</v>
      </c>
      <c r="H2108" t="s">
        <v>352</v>
      </c>
      <c r="I2108" t="s">
        <v>422</v>
      </c>
      <c r="J2108" t="s">
        <v>423</v>
      </c>
      <c r="K2108">
        <v>2315</v>
      </c>
      <c r="L2108" s="106">
        <v>0.75432002544403076</v>
      </c>
      <c r="M2108" s="106">
        <v>0.8825799822807312</v>
      </c>
      <c r="N2108">
        <v>5617</v>
      </c>
      <c r="O2108" s="106">
        <v>0.65161997079849243</v>
      </c>
      <c r="P2108" s="106">
        <v>0.86031997203826904</v>
      </c>
      <c r="Q2108">
        <v>119646</v>
      </c>
      <c r="R2108" s="106">
        <v>0.52600997686386108</v>
      </c>
      <c r="S2108" s="106">
        <v>0.81194001436233521</v>
      </c>
    </row>
    <row r="2109" spans="1:19" x14ac:dyDescent="0.25">
      <c r="A2109" t="s">
        <v>331</v>
      </c>
      <c r="B2109" t="s">
        <v>347</v>
      </c>
      <c r="C2109" t="s">
        <v>347</v>
      </c>
      <c r="D2109" t="s">
        <v>347</v>
      </c>
      <c r="E2109" t="s">
        <v>140</v>
      </c>
      <c r="F2109" t="s">
        <v>141</v>
      </c>
      <c r="G2109">
        <v>16</v>
      </c>
      <c r="H2109" t="s">
        <v>352</v>
      </c>
      <c r="I2109" t="s">
        <v>422</v>
      </c>
      <c r="J2109" t="s">
        <v>424</v>
      </c>
      <c r="K2109">
        <v>187</v>
      </c>
      <c r="L2109" s="106">
        <v>6.0929998755455017E-2</v>
      </c>
      <c r="M2109" s="106">
        <v>7.1290001273155212E-2</v>
      </c>
      <c r="N2109">
        <v>594</v>
      </c>
      <c r="O2109" s="106">
        <v>6.8910002708435059E-2</v>
      </c>
      <c r="P2109" s="106">
        <v>9.0980000793933868E-2</v>
      </c>
      <c r="Q2109">
        <v>17180</v>
      </c>
      <c r="R2109" s="106">
        <v>7.5530000030994415E-2</v>
      </c>
      <c r="S2109" s="106">
        <v>0.11659000068902969</v>
      </c>
    </row>
    <row r="2110" spans="1:19" x14ac:dyDescent="0.25">
      <c r="A2110" t="s">
        <v>331</v>
      </c>
      <c r="B2110" t="s">
        <v>347</v>
      </c>
      <c r="C2110" t="s">
        <v>347</v>
      </c>
      <c r="D2110" t="s">
        <v>347</v>
      </c>
      <c r="E2110" t="s">
        <v>140</v>
      </c>
      <c r="F2110" t="s">
        <v>141</v>
      </c>
      <c r="G2110" s="105">
        <v>16</v>
      </c>
      <c r="H2110" t="s">
        <v>352</v>
      </c>
      <c r="I2110" t="s">
        <v>422</v>
      </c>
      <c r="J2110" t="s">
        <v>425</v>
      </c>
      <c r="K2110" s="105">
        <v>83</v>
      </c>
      <c r="L2110" s="106">
        <v>2.7039999142289162E-2</v>
      </c>
      <c r="M2110" s="106">
        <v>3.1640000641345978E-2</v>
      </c>
      <c r="N2110" s="105">
        <v>207</v>
      </c>
      <c r="O2110" s="106">
        <v>2.4010000750422481E-2</v>
      </c>
      <c r="P2110" s="106">
        <v>3.1700000166893012E-2</v>
      </c>
      <c r="Q2110" s="105">
        <v>6082</v>
      </c>
      <c r="R2110" s="106">
        <v>2.6739999651908871E-2</v>
      </c>
      <c r="S2110" s="107">
        <v>4.1269998997449868E-2</v>
      </c>
    </row>
    <row r="2111" spans="1:19" x14ac:dyDescent="0.25">
      <c r="A2111" t="s">
        <v>331</v>
      </c>
      <c r="B2111" t="s">
        <v>347</v>
      </c>
      <c r="C2111" t="s">
        <v>347</v>
      </c>
      <c r="D2111" t="s">
        <v>347</v>
      </c>
      <c r="E2111" t="s">
        <v>140</v>
      </c>
      <c r="F2111" t="s">
        <v>141</v>
      </c>
      <c r="G2111" s="105">
        <v>16</v>
      </c>
      <c r="H2111" t="s">
        <v>352</v>
      </c>
      <c r="I2111" t="s">
        <v>422</v>
      </c>
      <c r="J2111" t="s">
        <v>426</v>
      </c>
      <c r="K2111" s="105">
        <v>36</v>
      </c>
      <c r="L2111" s="106">
        <v>1.173000037670135E-2</v>
      </c>
      <c r="M2111" s="106">
        <v>1.372000016272068E-2</v>
      </c>
      <c r="N2111" s="105">
        <v>94</v>
      </c>
      <c r="O2111" s="106">
        <v>1.0900000110268589E-2</v>
      </c>
      <c r="P2111" s="106">
        <v>1.4399999752640721E-2</v>
      </c>
      <c r="Q2111" s="105">
        <v>3672</v>
      </c>
      <c r="R2111" s="106">
        <v>1.6140000894665722E-2</v>
      </c>
      <c r="S2111" s="107">
        <v>2.491999976336956E-2</v>
      </c>
    </row>
    <row r="2112" spans="1:19" x14ac:dyDescent="0.25">
      <c r="A2112" t="s">
        <v>331</v>
      </c>
      <c r="B2112" t="s">
        <v>347</v>
      </c>
      <c r="C2112" t="s">
        <v>347</v>
      </c>
      <c r="D2112" t="s">
        <v>347</v>
      </c>
      <c r="E2112" t="s">
        <v>140</v>
      </c>
      <c r="F2112" t="s">
        <v>141</v>
      </c>
      <c r="G2112" s="105">
        <v>16</v>
      </c>
      <c r="H2112" t="s">
        <v>352</v>
      </c>
      <c r="I2112" t="s">
        <v>422</v>
      </c>
      <c r="J2112" t="s">
        <v>427</v>
      </c>
      <c r="K2112" s="105">
        <v>2</v>
      </c>
      <c r="L2112" s="106">
        <v>6.5000000176951289E-4</v>
      </c>
      <c r="M2112" s="106">
        <v>7.6000002445653081E-4</v>
      </c>
      <c r="N2112" s="105">
        <v>17</v>
      </c>
      <c r="O2112" s="106">
        <v>1.9700000993907452E-3</v>
      </c>
      <c r="P2112" s="106">
        <v>2.600000007078052E-3</v>
      </c>
      <c r="Q2112" s="105">
        <v>766</v>
      </c>
      <c r="R2112" s="106">
        <v>3.3700000494718552E-3</v>
      </c>
      <c r="S2112" s="107">
        <v>5.2000000141561031E-3</v>
      </c>
    </row>
    <row r="2113" spans="1:19" x14ac:dyDescent="0.25">
      <c r="A2113" t="s">
        <v>331</v>
      </c>
      <c r="B2113" t="s">
        <v>347</v>
      </c>
      <c r="C2113" t="s">
        <v>347</v>
      </c>
      <c r="D2113" t="s">
        <v>347</v>
      </c>
      <c r="E2113" t="s">
        <v>140</v>
      </c>
      <c r="F2113" t="s">
        <v>141</v>
      </c>
      <c r="G2113" s="105">
        <v>16</v>
      </c>
      <c r="H2113" t="s">
        <v>352</v>
      </c>
      <c r="I2113" t="s">
        <v>422</v>
      </c>
      <c r="J2113" t="s">
        <v>428</v>
      </c>
      <c r="K2113" s="105">
        <v>0</v>
      </c>
      <c r="L2113" s="106">
        <v>0</v>
      </c>
      <c r="M2113" s="106">
        <v>0</v>
      </c>
      <c r="N2113" s="105">
        <v>0</v>
      </c>
      <c r="O2113" s="106">
        <v>0</v>
      </c>
      <c r="P2113" s="106">
        <v>0</v>
      </c>
      <c r="Q2113" s="105">
        <v>12</v>
      </c>
      <c r="R2113" s="106">
        <v>4.9999998736893758E-5</v>
      </c>
      <c r="S2113" s="107">
        <v>7.9999997979030013E-5</v>
      </c>
    </row>
    <row r="2114" spans="1:19" x14ac:dyDescent="0.25">
      <c r="A2114" t="s">
        <v>331</v>
      </c>
      <c r="B2114" t="s">
        <v>347</v>
      </c>
      <c r="C2114" t="s">
        <v>347</v>
      </c>
      <c r="D2114" t="s">
        <v>347</v>
      </c>
      <c r="E2114" t="s">
        <v>140</v>
      </c>
      <c r="F2114" t="s">
        <v>141</v>
      </c>
      <c r="G2114" s="105">
        <v>16</v>
      </c>
      <c r="H2114" t="s">
        <v>352</v>
      </c>
      <c r="I2114" t="s">
        <v>430</v>
      </c>
      <c r="J2114" t="s">
        <v>434</v>
      </c>
      <c r="K2114" s="105">
        <v>60</v>
      </c>
      <c r="L2114" s="106">
        <v>1.9549999386072159E-2</v>
      </c>
      <c r="M2114" s="106">
        <v>1.978000067174435E-2</v>
      </c>
      <c r="N2114" s="105">
        <v>162</v>
      </c>
      <c r="O2114" s="106">
        <v>1.8789999186992649E-2</v>
      </c>
      <c r="P2114" s="106">
        <v>1.9279999658465389E-2</v>
      </c>
      <c r="Q2114" s="105">
        <v>4987</v>
      </c>
      <c r="R2114" s="106">
        <v>2.1919999271631241E-2</v>
      </c>
      <c r="S2114" s="107">
        <v>2.2490000352263451E-2</v>
      </c>
    </row>
    <row r="2115" spans="1:19" x14ac:dyDescent="0.25">
      <c r="A2115" t="s">
        <v>331</v>
      </c>
      <c r="B2115" t="s">
        <v>347</v>
      </c>
      <c r="C2115" t="s">
        <v>347</v>
      </c>
      <c r="D2115" t="s">
        <v>347</v>
      </c>
      <c r="E2115" t="s">
        <v>140</v>
      </c>
      <c r="F2115" t="s">
        <v>141</v>
      </c>
      <c r="G2115" s="105">
        <v>16</v>
      </c>
      <c r="H2115" t="s">
        <v>352</v>
      </c>
      <c r="I2115" t="s">
        <v>430</v>
      </c>
      <c r="J2115" t="s">
        <v>432</v>
      </c>
      <c r="K2115" s="105">
        <v>98</v>
      </c>
      <c r="L2115" s="106">
        <v>3.1929999589920037E-2</v>
      </c>
      <c r="M2115" s="106">
        <v>3.231000155210495E-2</v>
      </c>
      <c r="N2115" s="105">
        <v>693</v>
      </c>
      <c r="O2115" s="106">
        <v>8.0389998853206635E-2</v>
      </c>
      <c r="P2115" s="106">
        <v>8.2460001111030579E-2</v>
      </c>
      <c r="Q2115" s="105">
        <v>18498</v>
      </c>
      <c r="R2115" s="106">
        <v>8.1320002675056458E-2</v>
      </c>
      <c r="S2115" s="107">
        <v>8.343999832868576E-2</v>
      </c>
    </row>
    <row r="2116" spans="1:19" x14ac:dyDescent="0.25">
      <c r="A2116" t="s">
        <v>331</v>
      </c>
      <c r="B2116" t="s">
        <v>347</v>
      </c>
      <c r="C2116" t="s">
        <v>347</v>
      </c>
      <c r="D2116" t="s">
        <v>347</v>
      </c>
      <c r="E2116" t="s">
        <v>140</v>
      </c>
      <c r="F2116" t="s">
        <v>141</v>
      </c>
      <c r="G2116" s="105">
        <v>16</v>
      </c>
      <c r="H2116" t="s">
        <v>352</v>
      </c>
      <c r="I2116" t="s">
        <v>430</v>
      </c>
      <c r="J2116" t="s">
        <v>435</v>
      </c>
      <c r="K2116" s="105">
        <v>2</v>
      </c>
      <c r="L2116" s="106">
        <v>6.5000000176951289E-4</v>
      </c>
      <c r="M2116" s="106">
        <v>6.6000001970678568E-4</v>
      </c>
      <c r="N2116" s="105">
        <v>11</v>
      </c>
      <c r="O2116" s="106">
        <v>1.27999996766448E-3</v>
      </c>
      <c r="P2116" s="106">
        <v>1.3099999632686381E-3</v>
      </c>
      <c r="Q2116" s="105">
        <v>391</v>
      </c>
      <c r="R2116" s="106">
        <v>1.7199999419972301E-3</v>
      </c>
      <c r="S2116" s="107">
        <v>1.760000013746321E-3</v>
      </c>
    </row>
    <row r="2117" spans="1:19" x14ac:dyDescent="0.25">
      <c r="A2117" t="s">
        <v>331</v>
      </c>
      <c r="B2117" t="s">
        <v>347</v>
      </c>
      <c r="C2117" t="s">
        <v>347</v>
      </c>
      <c r="D2117" t="s">
        <v>347</v>
      </c>
      <c r="E2117" t="s">
        <v>140</v>
      </c>
      <c r="F2117" t="s">
        <v>141</v>
      </c>
      <c r="G2117" s="105">
        <v>16</v>
      </c>
      <c r="H2117" t="s">
        <v>352</v>
      </c>
      <c r="I2117" t="s">
        <v>430</v>
      </c>
      <c r="J2117" t="s">
        <v>436</v>
      </c>
      <c r="K2117" s="105">
        <v>316</v>
      </c>
      <c r="L2117" s="106">
        <v>0.10296999663114551</v>
      </c>
      <c r="M2117" s="106">
        <v>0.10418999940156939</v>
      </c>
      <c r="N2117" s="105">
        <v>501</v>
      </c>
      <c r="O2117" s="106">
        <v>5.81200011074543E-2</v>
      </c>
      <c r="P2117" s="106">
        <v>5.9610001742839813E-2</v>
      </c>
      <c r="Q2117" s="105">
        <v>6784</v>
      </c>
      <c r="R2117" s="106">
        <v>2.9829999431967739E-2</v>
      </c>
      <c r="S2117" s="107">
        <v>3.060000017285347E-2</v>
      </c>
    </row>
    <row r="2118" spans="1:19" x14ac:dyDescent="0.25">
      <c r="A2118" t="s">
        <v>331</v>
      </c>
      <c r="B2118" t="s">
        <v>347</v>
      </c>
      <c r="C2118" t="s">
        <v>347</v>
      </c>
      <c r="D2118" t="s">
        <v>347</v>
      </c>
      <c r="E2118" t="s">
        <v>140</v>
      </c>
      <c r="F2118" t="s">
        <v>141</v>
      </c>
      <c r="G2118">
        <v>16</v>
      </c>
      <c r="H2118" t="s">
        <v>352</v>
      </c>
      <c r="I2118" t="s">
        <v>430</v>
      </c>
      <c r="J2118" t="s">
        <v>431</v>
      </c>
      <c r="K2118">
        <v>983</v>
      </c>
      <c r="L2118" s="106">
        <v>0.32030001282691961</v>
      </c>
      <c r="M2118" s="106">
        <v>0.32409998774528498</v>
      </c>
      <c r="N2118">
        <v>2611</v>
      </c>
      <c r="O2118" s="106">
        <v>0.30289998650550842</v>
      </c>
      <c r="P2118" s="106">
        <v>0.31068998575210571</v>
      </c>
      <c r="Q2118">
        <v>77035</v>
      </c>
      <c r="R2118" s="106">
        <v>0.33867999911308289</v>
      </c>
      <c r="S2118" s="106">
        <v>0.3474699854850769</v>
      </c>
    </row>
    <row r="2119" spans="1:19" x14ac:dyDescent="0.25">
      <c r="A2119" t="s">
        <v>331</v>
      </c>
      <c r="B2119" t="s">
        <v>347</v>
      </c>
      <c r="C2119" t="s">
        <v>347</v>
      </c>
      <c r="D2119" t="s">
        <v>347</v>
      </c>
      <c r="E2119" t="s">
        <v>140</v>
      </c>
      <c r="F2119" t="s">
        <v>141</v>
      </c>
      <c r="G2119" s="105">
        <v>16</v>
      </c>
      <c r="H2119" t="s">
        <v>352</v>
      </c>
      <c r="I2119" t="s">
        <v>430</v>
      </c>
      <c r="J2119" t="s">
        <v>502</v>
      </c>
      <c r="K2119" s="105">
        <v>1574</v>
      </c>
      <c r="L2119" s="106">
        <v>0.51287001371383667</v>
      </c>
      <c r="M2119" s="106">
        <v>0.51895999908447266</v>
      </c>
      <c r="N2119" s="105">
        <v>4426</v>
      </c>
      <c r="O2119" s="106">
        <v>0.51345998048782349</v>
      </c>
      <c r="P2119" s="106">
        <v>0.52665001153945923</v>
      </c>
      <c r="Q2119" s="105">
        <v>114008</v>
      </c>
      <c r="R2119" s="106">
        <v>0.5012199878692627</v>
      </c>
      <c r="S2119" s="107">
        <v>0.51424002647399902</v>
      </c>
    </row>
    <row r="2120" spans="1:19" x14ac:dyDescent="0.25">
      <c r="A2120" t="s">
        <v>331</v>
      </c>
      <c r="B2120" t="s">
        <v>347</v>
      </c>
      <c r="C2120" t="s">
        <v>347</v>
      </c>
      <c r="D2120" t="s">
        <v>347</v>
      </c>
      <c r="E2120" t="s">
        <v>140</v>
      </c>
      <c r="F2120" t="s">
        <v>141</v>
      </c>
      <c r="G2120" s="105">
        <v>16</v>
      </c>
      <c r="H2120" t="s">
        <v>352</v>
      </c>
      <c r="I2120" t="s">
        <v>430</v>
      </c>
      <c r="J2120" t="s">
        <v>86</v>
      </c>
      <c r="K2120" s="105">
        <v>36</v>
      </c>
      <c r="L2120" s="106">
        <v>1.173000037670135E-2</v>
      </c>
      <c r="N2120" s="105">
        <v>216</v>
      </c>
      <c r="O2120" s="106">
        <v>2.5059999898076061E-2</v>
      </c>
      <c r="Q2120" s="105">
        <v>5756</v>
      </c>
      <c r="R2120" s="106">
        <v>2.5310000404715541E-2</v>
      </c>
      <c r="S2120" s="107"/>
    </row>
    <row r="2121" spans="1:19" x14ac:dyDescent="0.25">
      <c r="A2121" t="s">
        <v>331</v>
      </c>
      <c r="B2121" t="s">
        <v>347</v>
      </c>
      <c r="C2121" t="s">
        <v>347</v>
      </c>
      <c r="D2121" t="s">
        <v>347</v>
      </c>
      <c r="E2121" t="s">
        <v>140</v>
      </c>
      <c r="F2121" t="s">
        <v>141</v>
      </c>
      <c r="G2121" s="105">
        <v>16</v>
      </c>
      <c r="H2121" t="s">
        <v>352</v>
      </c>
      <c r="I2121" t="s">
        <v>401</v>
      </c>
      <c r="J2121" t="s">
        <v>405</v>
      </c>
      <c r="K2121" s="105">
        <v>2350</v>
      </c>
      <c r="L2121" s="106">
        <v>0.76572000980377197</v>
      </c>
      <c r="M2121" s="106">
        <v>0.78806000947952271</v>
      </c>
      <c r="N2121" s="105">
        <v>6568</v>
      </c>
      <c r="O2121" s="106">
        <v>0.76195001602172852</v>
      </c>
      <c r="P2121" s="106">
        <v>0.78781002759933472</v>
      </c>
      <c r="Q2121" s="105">
        <v>171311</v>
      </c>
      <c r="R2121" s="106">
        <v>0.75314998626708984</v>
      </c>
      <c r="S2121" s="107">
        <v>0.77806001901626587</v>
      </c>
    </row>
    <row r="2122" spans="1:19" x14ac:dyDescent="0.25">
      <c r="A2122" t="s">
        <v>331</v>
      </c>
      <c r="B2122" t="s">
        <v>347</v>
      </c>
      <c r="C2122" t="s">
        <v>347</v>
      </c>
      <c r="D2122" t="s">
        <v>347</v>
      </c>
      <c r="E2122" t="s">
        <v>140</v>
      </c>
      <c r="F2122" t="s">
        <v>141</v>
      </c>
      <c r="G2122" s="105">
        <v>16</v>
      </c>
      <c r="H2122" t="s">
        <v>352</v>
      </c>
      <c r="I2122" t="s">
        <v>401</v>
      </c>
      <c r="J2122" t="s">
        <v>412</v>
      </c>
      <c r="K2122" s="105">
        <v>342</v>
      </c>
      <c r="L2122" s="106">
        <v>0.11144000291824339</v>
      </c>
      <c r="M2122" s="106">
        <v>0.1146899983286858</v>
      </c>
      <c r="N2122" s="105">
        <v>870</v>
      </c>
      <c r="O2122" s="106">
        <v>0.1009299978613853</v>
      </c>
      <c r="P2122" s="106">
        <v>0.10435000061988831</v>
      </c>
      <c r="Q2122" s="105">
        <v>22313</v>
      </c>
      <c r="R2122" s="106">
        <v>9.8099999129772186E-2</v>
      </c>
      <c r="S2122" s="107">
        <v>0.10134000331163411</v>
      </c>
    </row>
    <row r="2123" spans="1:19" x14ac:dyDescent="0.25">
      <c r="A2123" t="s">
        <v>331</v>
      </c>
      <c r="B2123" t="s">
        <v>347</v>
      </c>
      <c r="C2123" t="s">
        <v>347</v>
      </c>
      <c r="D2123" t="s">
        <v>347</v>
      </c>
      <c r="E2123" t="s">
        <v>140</v>
      </c>
      <c r="F2123" t="s">
        <v>141</v>
      </c>
      <c r="G2123" s="105">
        <v>16</v>
      </c>
      <c r="H2123" t="s">
        <v>352</v>
      </c>
      <c r="I2123" t="s">
        <v>401</v>
      </c>
      <c r="J2123" t="s">
        <v>413</v>
      </c>
      <c r="K2123" s="105">
        <v>179</v>
      </c>
      <c r="L2123" s="106">
        <v>5.8329999446868903E-2</v>
      </c>
      <c r="M2123" s="106">
        <v>6.0029998421669013E-2</v>
      </c>
      <c r="N2123" s="105">
        <v>557</v>
      </c>
      <c r="O2123" s="106">
        <v>6.46200031042099E-2</v>
      </c>
      <c r="P2123" s="106">
        <v>6.6809996962547302E-2</v>
      </c>
      <c r="Q2123" s="105">
        <v>15680</v>
      </c>
      <c r="R2123" s="106">
        <v>6.8939998745918274E-2</v>
      </c>
      <c r="S2123" s="107">
        <v>7.1220003068447113E-2</v>
      </c>
    </row>
    <row r="2124" spans="1:19" x14ac:dyDescent="0.25">
      <c r="A2124" t="s">
        <v>331</v>
      </c>
      <c r="B2124" t="s">
        <v>347</v>
      </c>
      <c r="C2124" t="s">
        <v>347</v>
      </c>
      <c r="D2124" t="s">
        <v>347</v>
      </c>
      <c r="E2124" t="s">
        <v>140</v>
      </c>
      <c r="F2124" t="s">
        <v>141</v>
      </c>
      <c r="G2124" s="105">
        <v>16</v>
      </c>
      <c r="H2124" t="s">
        <v>352</v>
      </c>
      <c r="I2124" t="s">
        <v>401</v>
      </c>
      <c r="J2124" t="s">
        <v>441</v>
      </c>
      <c r="K2124" s="105">
        <v>87</v>
      </c>
      <c r="L2124" s="106">
        <v>2.834999933838844E-2</v>
      </c>
      <c r="N2124" s="105">
        <v>283</v>
      </c>
      <c r="O2124" s="106">
        <v>3.2829999923706048E-2</v>
      </c>
      <c r="Q2124" s="105">
        <v>7283</v>
      </c>
      <c r="R2124" s="106">
        <v>3.2019998878240592E-2</v>
      </c>
      <c r="S2124" s="107"/>
    </row>
    <row r="2125" spans="1:19" x14ac:dyDescent="0.25">
      <c r="A2125" t="s">
        <v>331</v>
      </c>
      <c r="B2125" t="s">
        <v>347</v>
      </c>
      <c r="C2125" t="s">
        <v>347</v>
      </c>
      <c r="D2125" t="s">
        <v>347</v>
      </c>
      <c r="E2125" t="s">
        <v>140</v>
      </c>
      <c r="F2125" t="s">
        <v>141</v>
      </c>
      <c r="G2125" s="105">
        <v>16</v>
      </c>
      <c r="H2125" t="s">
        <v>352</v>
      </c>
      <c r="I2125" t="s">
        <v>401</v>
      </c>
      <c r="J2125" t="s">
        <v>414</v>
      </c>
      <c r="K2125" s="105">
        <v>111</v>
      </c>
      <c r="L2125" s="106">
        <v>3.6169998347759247E-2</v>
      </c>
      <c r="M2125" s="106">
        <v>3.7220001220703132E-2</v>
      </c>
      <c r="N2125" s="105">
        <v>342</v>
      </c>
      <c r="O2125" s="106">
        <v>3.9680000394582748E-2</v>
      </c>
      <c r="P2125" s="106">
        <v>4.1019998490810387E-2</v>
      </c>
      <c r="Q2125" s="105">
        <v>10872</v>
      </c>
      <c r="R2125" s="106">
        <v>4.7800000756978989E-2</v>
      </c>
      <c r="S2125" s="107">
        <v>4.9380000680685043E-2</v>
      </c>
    </row>
    <row r="2126" spans="1:19" x14ac:dyDescent="0.25">
      <c r="A2126" t="s">
        <v>331</v>
      </c>
      <c r="B2126" t="s">
        <v>347</v>
      </c>
      <c r="C2126" t="s">
        <v>347</v>
      </c>
      <c r="D2126" t="s">
        <v>347</v>
      </c>
      <c r="E2126" t="s">
        <v>190</v>
      </c>
      <c r="F2126" t="s">
        <v>191</v>
      </c>
      <c r="G2126" s="105">
        <v>16</v>
      </c>
      <c r="H2126" t="s">
        <v>352</v>
      </c>
      <c r="I2126" t="s">
        <v>349</v>
      </c>
      <c r="J2126" t="s">
        <v>350</v>
      </c>
      <c r="K2126" s="105">
        <v>13</v>
      </c>
      <c r="L2126" s="106">
        <v>5.2499999292194843E-3</v>
      </c>
      <c r="N2126" s="105">
        <v>38</v>
      </c>
      <c r="O2126" s="106">
        <v>4.4100000523030758E-3</v>
      </c>
      <c r="Q2126" s="105">
        <v>1130</v>
      </c>
      <c r="R2126" s="106">
        <v>4.9700001254677773E-3</v>
      </c>
      <c r="S2126" s="107"/>
    </row>
    <row r="2127" spans="1:19" x14ac:dyDescent="0.25">
      <c r="A2127" t="s">
        <v>331</v>
      </c>
      <c r="B2127" t="s">
        <v>347</v>
      </c>
      <c r="C2127" t="s">
        <v>347</v>
      </c>
      <c r="D2127" t="s">
        <v>347</v>
      </c>
      <c r="E2127" t="s">
        <v>190</v>
      </c>
      <c r="F2127" t="s">
        <v>191</v>
      </c>
      <c r="G2127">
        <v>16</v>
      </c>
      <c r="H2127" t="s">
        <v>352</v>
      </c>
      <c r="I2127" t="s">
        <v>349</v>
      </c>
      <c r="J2127" t="s">
        <v>368</v>
      </c>
      <c r="K2127">
        <v>82</v>
      </c>
      <c r="L2127" s="106">
        <v>3.3130001276731491E-2</v>
      </c>
      <c r="N2127">
        <v>315</v>
      </c>
      <c r="O2127" s="106">
        <v>3.6540001630783081E-2</v>
      </c>
      <c r="Q2127">
        <v>8418</v>
      </c>
      <c r="R2127" s="106">
        <v>3.700999915599823E-2</v>
      </c>
    </row>
    <row r="2128" spans="1:19" x14ac:dyDescent="0.25">
      <c r="A2128" t="s">
        <v>331</v>
      </c>
      <c r="B2128" t="s">
        <v>347</v>
      </c>
      <c r="C2128" t="s">
        <v>347</v>
      </c>
      <c r="D2128" t="s">
        <v>347</v>
      </c>
      <c r="E2128" t="s">
        <v>190</v>
      </c>
      <c r="F2128" t="s">
        <v>191</v>
      </c>
      <c r="G2128" s="105">
        <v>16</v>
      </c>
      <c r="H2128" t="s">
        <v>352</v>
      </c>
      <c r="I2128" t="s">
        <v>349</v>
      </c>
      <c r="J2128" t="s">
        <v>369</v>
      </c>
      <c r="K2128" s="105">
        <v>299</v>
      </c>
      <c r="L2128" s="106">
        <v>0.12081000208854679</v>
      </c>
      <c r="N2128" s="105">
        <v>984</v>
      </c>
      <c r="O2128" s="106">
        <v>0.1141500025987625</v>
      </c>
      <c r="Q2128" s="105">
        <v>27454</v>
      </c>
      <c r="R2128" s="106">
        <v>0.1207000017166138</v>
      </c>
      <c r="S2128" s="107"/>
    </row>
    <row r="2129" spans="1:19" x14ac:dyDescent="0.25">
      <c r="A2129" t="s">
        <v>331</v>
      </c>
      <c r="B2129" t="s">
        <v>347</v>
      </c>
      <c r="C2129" t="s">
        <v>347</v>
      </c>
      <c r="D2129" t="s">
        <v>347</v>
      </c>
      <c r="E2129" t="s">
        <v>190</v>
      </c>
      <c r="F2129" t="s">
        <v>191</v>
      </c>
      <c r="G2129" s="105">
        <v>16</v>
      </c>
      <c r="H2129" t="s">
        <v>352</v>
      </c>
      <c r="I2129" t="s">
        <v>349</v>
      </c>
      <c r="J2129" t="s">
        <v>370</v>
      </c>
      <c r="K2129" s="105">
        <v>626</v>
      </c>
      <c r="L2129" s="106">
        <v>0.25292998552322388</v>
      </c>
      <c r="N2129" s="105">
        <v>2002</v>
      </c>
      <c r="O2129" s="106">
        <v>0.23225000500679019</v>
      </c>
      <c r="Q2129" s="105">
        <v>55879</v>
      </c>
      <c r="R2129" s="106">
        <v>0.24567000567913061</v>
      </c>
      <c r="S2129" s="107"/>
    </row>
    <row r="2130" spans="1:19" x14ac:dyDescent="0.25">
      <c r="A2130" t="s">
        <v>331</v>
      </c>
      <c r="B2130" t="s">
        <v>347</v>
      </c>
      <c r="C2130" t="s">
        <v>347</v>
      </c>
      <c r="D2130" t="s">
        <v>347</v>
      </c>
      <c r="E2130" t="s">
        <v>190</v>
      </c>
      <c r="F2130" t="s">
        <v>191</v>
      </c>
      <c r="G2130" s="105">
        <v>16</v>
      </c>
      <c r="H2130" t="s">
        <v>352</v>
      </c>
      <c r="I2130" t="s">
        <v>349</v>
      </c>
      <c r="J2130" t="s">
        <v>371</v>
      </c>
      <c r="K2130" s="105">
        <v>588</v>
      </c>
      <c r="L2130" s="106">
        <v>0.2375800013542175</v>
      </c>
      <c r="N2130" s="105">
        <v>2164</v>
      </c>
      <c r="O2130" s="106">
        <v>0.2510400116443634</v>
      </c>
      <c r="Q2130" s="105">
        <v>57982</v>
      </c>
      <c r="R2130" s="106">
        <v>0.25490999221801758</v>
      </c>
      <c r="S2130" s="107"/>
    </row>
    <row r="2131" spans="1:19" x14ac:dyDescent="0.25">
      <c r="A2131" t="s">
        <v>331</v>
      </c>
      <c r="B2131" t="s">
        <v>347</v>
      </c>
      <c r="C2131" t="s">
        <v>347</v>
      </c>
      <c r="D2131" t="s">
        <v>347</v>
      </c>
      <c r="E2131" t="s">
        <v>190</v>
      </c>
      <c r="F2131" t="s">
        <v>191</v>
      </c>
      <c r="G2131" s="105">
        <v>16</v>
      </c>
      <c r="H2131" t="s">
        <v>352</v>
      </c>
      <c r="I2131" t="s">
        <v>349</v>
      </c>
      <c r="J2131" t="s">
        <v>372</v>
      </c>
      <c r="K2131" s="105">
        <v>495</v>
      </c>
      <c r="L2131" s="106">
        <v>0.20000000298023221</v>
      </c>
      <c r="N2131" s="105">
        <v>1867</v>
      </c>
      <c r="O2131" s="106">
        <v>0.21659000217914581</v>
      </c>
      <c r="Q2131" s="105">
        <v>44765</v>
      </c>
      <c r="R2131" s="106">
        <v>0.19679999351501459</v>
      </c>
      <c r="S2131" s="107"/>
    </row>
    <row r="2132" spans="1:19" x14ac:dyDescent="0.25">
      <c r="A2132" t="s">
        <v>331</v>
      </c>
      <c r="B2132" t="s">
        <v>347</v>
      </c>
      <c r="C2132" t="s">
        <v>347</v>
      </c>
      <c r="D2132" t="s">
        <v>347</v>
      </c>
      <c r="E2132" t="s">
        <v>190</v>
      </c>
      <c r="F2132" t="s">
        <v>191</v>
      </c>
      <c r="G2132" s="105">
        <v>16</v>
      </c>
      <c r="H2132" t="s">
        <v>352</v>
      </c>
      <c r="I2132" t="s">
        <v>349</v>
      </c>
      <c r="J2132" t="s">
        <v>373</v>
      </c>
      <c r="K2132" s="105">
        <v>372</v>
      </c>
      <c r="L2132" s="106">
        <v>0.15029999613761899</v>
      </c>
      <c r="N2132" s="105">
        <v>1250</v>
      </c>
      <c r="O2132" s="106">
        <v>0.14500999450683591</v>
      </c>
      <c r="Q2132" s="105">
        <v>31831</v>
      </c>
      <c r="R2132" s="106">
        <v>0.1399399936199188</v>
      </c>
      <c r="S2132" s="107"/>
    </row>
    <row r="2133" spans="1:19" x14ac:dyDescent="0.25">
      <c r="A2133" t="s">
        <v>331</v>
      </c>
      <c r="B2133" t="s">
        <v>347</v>
      </c>
      <c r="C2133" t="s">
        <v>347</v>
      </c>
      <c r="D2133" t="s">
        <v>347</v>
      </c>
      <c r="E2133" t="s">
        <v>190</v>
      </c>
      <c r="F2133" t="s">
        <v>191</v>
      </c>
      <c r="G2133" s="105">
        <v>16</v>
      </c>
      <c r="H2133" t="s">
        <v>352</v>
      </c>
      <c r="I2133" t="s">
        <v>438</v>
      </c>
      <c r="J2133" t="s">
        <v>48</v>
      </c>
      <c r="K2133" s="105">
        <v>2065</v>
      </c>
      <c r="L2133" s="106">
        <v>0.83433997631072998</v>
      </c>
      <c r="M2133" s="106">
        <v>0.87426000833511353</v>
      </c>
      <c r="N2133" s="105">
        <v>7141</v>
      </c>
      <c r="O2133" s="106">
        <v>0.82841998338699341</v>
      </c>
      <c r="P2133" s="106">
        <v>0.8565400242805481</v>
      </c>
      <c r="Q2133" s="105">
        <v>186401</v>
      </c>
      <c r="R2133" s="106">
        <v>0.81949001550674438</v>
      </c>
      <c r="S2133" s="107">
        <v>0.8465999960899353</v>
      </c>
    </row>
    <row r="2134" spans="1:19" x14ac:dyDescent="0.25">
      <c r="A2134" t="s">
        <v>331</v>
      </c>
      <c r="B2134" t="s">
        <v>347</v>
      </c>
      <c r="C2134" t="s">
        <v>347</v>
      </c>
      <c r="D2134" t="s">
        <v>347</v>
      </c>
      <c r="E2134" t="s">
        <v>190</v>
      </c>
      <c r="F2134" t="s">
        <v>191</v>
      </c>
      <c r="G2134" s="105">
        <v>16</v>
      </c>
      <c r="H2134" t="s">
        <v>352</v>
      </c>
      <c r="I2134" t="s">
        <v>438</v>
      </c>
      <c r="J2134" t="s">
        <v>42</v>
      </c>
      <c r="K2134" s="105">
        <v>192</v>
      </c>
      <c r="L2134" s="106">
        <v>7.7579997479915619E-2</v>
      </c>
      <c r="M2134" s="106">
        <v>8.1289999186992645E-2</v>
      </c>
      <c r="N2134" s="105">
        <v>758</v>
      </c>
      <c r="O2134" s="106">
        <v>8.7939999997615814E-2</v>
      </c>
      <c r="P2134" s="106">
        <v>9.0920001268386841E-2</v>
      </c>
      <c r="Q2134" s="105">
        <v>20350</v>
      </c>
      <c r="R2134" s="106">
        <v>8.9469999074935913E-2</v>
      </c>
      <c r="S2134" s="107">
        <v>9.2430002987384796E-2</v>
      </c>
    </row>
    <row r="2135" spans="1:19" x14ac:dyDescent="0.25">
      <c r="A2135" t="s">
        <v>331</v>
      </c>
      <c r="B2135" t="s">
        <v>347</v>
      </c>
      <c r="C2135" t="s">
        <v>347</v>
      </c>
      <c r="D2135" t="s">
        <v>347</v>
      </c>
      <c r="E2135" t="s">
        <v>190</v>
      </c>
      <c r="F2135" t="s">
        <v>191</v>
      </c>
      <c r="G2135" s="105">
        <v>16</v>
      </c>
      <c r="H2135" t="s">
        <v>352</v>
      </c>
      <c r="I2135" t="s">
        <v>438</v>
      </c>
      <c r="J2135" t="s">
        <v>374</v>
      </c>
      <c r="K2135" s="105">
        <v>105</v>
      </c>
      <c r="L2135" s="106">
        <v>4.2419999837875373E-2</v>
      </c>
      <c r="M2135" s="106">
        <v>4.4449999928474433E-2</v>
      </c>
      <c r="N2135" s="105">
        <v>438</v>
      </c>
      <c r="O2135" s="106">
        <v>5.0810001790523529E-2</v>
      </c>
      <c r="P2135" s="106">
        <v>5.2540000528097153E-2</v>
      </c>
      <c r="Q2135" s="105">
        <v>13425</v>
      </c>
      <c r="R2135" s="106">
        <v>5.9020001441240311E-2</v>
      </c>
      <c r="S2135" s="107">
        <v>6.0970000922679901E-2</v>
      </c>
    </row>
    <row r="2136" spans="1:19" x14ac:dyDescent="0.25">
      <c r="A2136" t="s">
        <v>331</v>
      </c>
      <c r="B2136" t="s">
        <v>347</v>
      </c>
      <c r="C2136" t="s">
        <v>347</v>
      </c>
      <c r="D2136" t="s">
        <v>347</v>
      </c>
      <c r="E2136" t="s">
        <v>190</v>
      </c>
      <c r="F2136" t="s">
        <v>191</v>
      </c>
      <c r="G2136">
        <v>16</v>
      </c>
      <c r="H2136" t="s">
        <v>352</v>
      </c>
      <c r="I2136" t="s">
        <v>438</v>
      </c>
      <c r="J2136" t="s">
        <v>86</v>
      </c>
      <c r="K2136">
        <v>113</v>
      </c>
      <c r="L2136" s="106">
        <v>4.5660000294446952E-2</v>
      </c>
      <c r="N2136">
        <v>283</v>
      </c>
      <c r="O2136" s="106">
        <v>3.2829999923706048E-2</v>
      </c>
      <c r="Q2136">
        <v>7283</v>
      </c>
      <c r="R2136" s="106">
        <v>3.2019998878240592E-2</v>
      </c>
    </row>
    <row r="2137" spans="1:19" x14ac:dyDescent="0.25">
      <c r="A2137" t="s">
        <v>331</v>
      </c>
      <c r="B2137" t="s">
        <v>347</v>
      </c>
      <c r="C2137" t="s">
        <v>347</v>
      </c>
      <c r="D2137" t="s">
        <v>347</v>
      </c>
      <c r="E2137" t="s">
        <v>190</v>
      </c>
      <c r="F2137" t="s">
        <v>191</v>
      </c>
      <c r="G2137" s="105">
        <v>16</v>
      </c>
      <c r="H2137" t="s">
        <v>352</v>
      </c>
      <c r="I2137" t="s">
        <v>375</v>
      </c>
      <c r="J2137" t="s">
        <v>376</v>
      </c>
      <c r="K2137" s="105">
        <v>483</v>
      </c>
      <c r="L2137" s="106">
        <v>0.19515000283718109</v>
      </c>
      <c r="N2137" s="105">
        <v>1703</v>
      </c>
      <c r="O2137" s="106">
        <v>0.19755999743938449</v>
      </c>
      <c r="Q2137" s="105">
        <v>47189</v>
      </c>
      <c r="R2137" s="106">
        <v>0.20746000111103061</v>
      </c>
      <c r="S2137" s="107"/>
    </row>
    <row r="2138" spans="1:19" x14ac:dyDescent="0.25">
      <c r="A2138" t="s">
        <v>331</v>
      </c>
      <c r="B2138" t="s">
        <v>347</v>
      </c>
      <c r="C2138" t="s">
        <v>347</v>
      </c>
      <c r="D2138" t="s">
        <v>347</v>
      </c>
      <c r="E2138" t="s">
        <v>190</v>
      </c>
      <c r="F2138" t="s">
        <v>191</v>
      </c>
      <c r="G2138" s="105">
        <v>16</v>
      </c>
      <c r="H2138" t="s">
        <v>352</v>
      </c>
      <c r="I2138" t="s">
        <v>375</v>
      </c>
      <c r="J2138" t="s">
        <v>377</v>
      </c>
      <c r="K2138" s="105">
        <v>491</v>
      </c>
      <c r="L2138" s="106">
        <v>0.1983799934387207</v>
      </c>
      <c r="N2138" s="105">
        <v>1780</v>
      </c>
      <c r="O2138" s="106">
        <v>0.20649999380111689</v>
      </c>
      <c r="Q2138" s="105">
        <v>47420</v>
      </c>
      <c r="R2138" s="106">
        <v>0.20848000049591059</v>
      </c>
      <c r="S2138" s="107"/>
    </row>
    <row r="2139" spans="1:19" x14ac:dyDescent="0.25">
      <c r="A2139" t="s">
        <v>331</v>
      </c>
      <c r="B2139" t="s">
        <v>347</v>
      </c>
      <c r="C2139" t="s">
        <v>347</v>
      </c>
      <c r="D2139" t="s">
        <v>347</v>
      </c>
      <c r="E2139" t="s">
        <v>190</v>
      </c>
      <c r="F2139" t="s">
        <v>191</v>
      </c>
      <c r="G2139" s="105">
        <v>16</v>
      </c>
      <c r="H2139" t="s">
        <v>352</v>
      </c>
      <c r="I2139" t="s">
        <v>375</v>
      </c>
      <c r="J2139" t="s">
        <v>378</v>
      </c>
      <c r="K2139" s="105">
        <v>407</v>
      </c>
      <c r="L2139" s="106">
        <v>0.16444000601768491</v>
      </c>
      <c r="N2139" s="105">
        <v>1419</v>
      </c>
      <c r="O2139" s="106">
        <v>0.16461999714374539</v>
      </c>
      <c r="Q2139" s="105">
        <v>37332</v>
      </c>
      <c r="R2139" s="106">
        <v>0.1641300022602081</v>
      </c>
      <c r="S2139" s="107"/>
    </row>
    <row r="2140" spans="1:19" x14ac:dyDescent="0.25">
      <c r="A2140" t="s">
        <v>331</v>
      </c>
      <c r="B2140" t="s">
        <v>347</v>
      </c>
      <c r="C2140" t="s">
        <v>347</v>
      </c>
      <c r="D2140" t="s">
        <v>347</v>
      </c>
      <c r="E2140" t="s">
        <v>190</v>
      </c>
      <c r="F2140" t="s">
        <v>191</v>
      </c>
      <c r="G2140" s="105">
        <v>16</v>
      </c>
      <c r="H2140" t="s">
        <v>352</v>
      </c>
      <c r="I2140" t="s">
        <v>375</v>
      </c>
      <c r="J2140" t="s">
        <v>379</v>
      </c>
      <c r="K2140" s="105">
        <v>541</v>
      </c>
      <c r="L2140" s="106">
        <v>0.21859000623226171</v>
      </c>
      <c r="N2140" s="105">
        <v>1797</v>
      </c>
      <c r="O2140" s="106">
        <v>0.2084700018167496</v>
      </c>
      <c r="Q2140" s="105">
        <v>47525</v>
      </c>
      <c r="R2140" s="106">
        <v>0.20893999934196469</v>
      </c>
      <c r="S2140" s="107"/>
    </row>
    <row r="2141" spans="1:19" x14ac:dyDescent="0.25">
      <c r="A2141" t="s">
        <v>331</v>
      </c>
      <c r="B2141" t="s">
        <v>347</v>
      </c>
      <c r="C2141" t="s">
        <v>347</v>
      </c>
      <c r="D2141" t="s">
        <v>347</v>
      </c>
      <c r="E2141" t="s">
        <v>190</v>
      </c>
      <c r="F2141" t="s">
        <v>191</v>
      </c>
      <c r="G2141" s="105">
        <v>16</v>
      </c>
      <c r="H2141" t="s">
        <v>352</v>
      </c>
      <c r="I2141" t="s">
        <v>375</v>
      </c>
      <c r="J2141" t="s">
        <v>380</v>
      </c>
      <c r="K2141" s="105">
        <v>553</v>
      </c>
      <c r="L2141" s="106">
        <v>0.22342999279499051</v>
      </c>
      <c r="N2141" s="105">
        <v>1921</v>
      </c>
      <c r="O2141" s="106">
        <v>0.22284999489784241</v>
      </c>
      <c r="Q2141" s="105">
        <v>47993</v>
      </c>
      <c r="R2141" s="106">
        <v>0.210999995470047</v>
      </c>
      <c r="S2141" s="107"/>
    </row>
    <row r="2142" spans="1:19" x14ac:dyDescent="0.25">
      <c r="A2142" t="s">
        <v>331</v>
      </c>
      <c r="B2142" t="s">
        <v>347</v>
      </c>
      <c r="C2142" t="s">
        <v>347</v>
      </c>
      <c r="D2142" t="s">
        <v>347</v>
      </c>
      <c r="E2142" t="s">
        <v>190</v>
      </c>
      <c r="F2142" t="s">
        <v>191</v>
      </c>
      <c r="G2142">
        <v>16</v>
      </c>
      <c r="H2142" t="s">
        <v>352</v>
      </c>
      <c r="I2142" t="s">
        <v>381</v>
      </c>
      <c r="J2142" t="s">
        <v>382</v>
      </c>
      <c r="K2142">
        <v>47</v>
      </c>
      <c r="L2142" s="106">
        <v>1.8990000709891319E-2</v>
      </c>
      <c r="M2142" s="106">
        <v>2.553999982774258E-2</v>
      </c>
      <c r="N2142">
        <v>193</v>
      </c>
      <c r="O2142" s="106">
        <v>2.2390000522136692E-2</v>
      </c>
      <c r="P2142" s="106">
        <v>3.1830001622438431E-2</v>
      </c>
      <c r="Q2142">
        <v>5423</v>
      </c>
      <c r="R2142" s="106">
        <v>2.384000085294247E-2</v>
      </c>
      <c r="S2142" s="106">
        <v>3.0780000612139698E-2</v>
      </c>
    </row>
    <row r="2143" spans="1:19" x14ac:dyDescent="0.25">
      <c r="A2143" t="s">
        <v>331</v>
      </c>
      <c r="B2143" t="s">
        <v>347</v>
      </c>
      <c r="C2143" t="s">
        <v>347</v>
      </c>
      <c r="D2143" t="s">
        <v>347</v>
      </c>
      <c r="E2143" t="s">
        <v>190</v>
      </c>
      <c r="F2143" t="s">
        <v>191</v>
      </c>
      <c r="G2143" s="105">
        <v>16</v>
      </c>
      <c r="H2143" t="s">
        <v>352</v>
      </c>
      <c r="I2143" t="s">
        <v>381</v>
      </c>
      <c r="J2143" t="s">
        <v>383</v>
      </c>
      <c r="K2143" s="105">
        <v>372</v>
      </c>
      <c r="L2143" s="106">
        <v>0.15029999613761899</v>
      </c>
      <c r="M2143" s="106">
        <v>0.2021699994802475</v>
      </c>
      <c r="N2143" s="105">
        <v>639</v>
      </c>
      <c r="O2143" s="106">
        <v>7.4129998683929443E-2</v>
      </c>
      <c r="P2143" s="106">
        <v>0.1053799986839294</v>
      </c>
      <c r="Q2143" s="105">
        <v>26007</v>
      </c>
      <c r="R2143" s="106">
        <v>0.11433999985456469</v>
      </c>
      <c r="S2143" s="107">
        <v>0.1476300060749054</v>
      </c>
    </row>
    <row r="2144" spans="1:19" x14ac:dyDescent="0.25">
      <c r="A2144" t="s">
        <v>331</v>
      </c>
      <c r="B2144" t="s">
        <v>347</v>
      </c>
      <c r="C2144" t="s">
        <v>347</v>
      </c>
      <c r="D2144" t="s">
        <v>347</v>
      </c>
      <c r="E2144" t="s">
        <v>190</v>
      </c>
      <c r="F2144" t="s">
        <v>191</v>
      </c>
      <c r="G2144" s="105">
        <v>16</v>
      </c>
      <c r="H2144" t="s">
        <v>352</v>
      </c>
      <c r="I2144" t="s">
        <v>381</v>
      </c>
      <c r="J2144" t="s">
        <v>384</v>
      </c>
      <c r="K2144" s="105">
        <v>1421</v>
      </c>
      <c r="L2144" s="106">
        <v>0.57414001226425171</v>
      </c>
      <c r="M2144" s="106">
        <v>0.77227997779846191</v>
      </c>
      <c r="N2144" s="105">
        <v>5232</v>
      </c>
      <c r="O2144" s="106">
        <v>0.6069599986076355</v>
      </c>
      <c r="P2144" s="106">
        <v>0.8628000020980835</v>
      </c>
      <c r="Q2144" s="105">
        <v>144739</v>
      </c>
      <c r="R2144" s="106">
        <v>0.6363300085067749</v>
      </c>
      <c r="S2144" s="107">
        <v>0.82159000635147095</v>
      </c>
    </row>
    <row r="2145" spans="1:19" x14ac:dyDescent="0.25">
      <c r="A2145" t="s">
        <v>331</v>
      </c>
      <c r="B2145" t="s">
        <v>347</v>
      </c>
      <c r="C2145" t="s">
        <v>347</v>
      </c>
      <c r="D2145" t="s">
        <v>347</v>
      </c>
      <c r="E2145" t="s">
        <v>190</v>
      </c>
      <c r="F2145" t="s">
        <v>191</v>
      </c>
      <c r="G2145" s="105">
        <v>16</v>
      </c>
      <c r="H2145" t="s">
        <v>352</v>
      </c>
      <c r="I2145" t="s">
        <v>381</v>
      </c>
      <c r="J2145" t="s">
        <v>385</v>
      </c>
      <c r="K2145" s="105">
        <v>635</v>
      </c>
      <c r="L2145" s="106">
        <v>0.25657001137733459</v>
      </c>
      <c r="N2145" s="105">
        <v>2556</v>
      </c>
      <c r="O2145" s="106">
        <v>0.29651999473571777</v>
      </c>
      <c r="Q2145" s="105">
        <v>51290</v>
      </c>
      <c r="R2145" s="106">
        <v>0.22549000382423401</v>
      </c>
      <c r="S2145" s="107"/>
    </row>
    <row r="2146" spans="1:19" x14ac:dyDescent="0.25">
      <c r="A2146" t="s">
        <v>331</v>
      </c>
      <c r="B2146" t="s">
        <v>347</v>
      </c>
      <c r="C2146" t="s">
        <v>347</v>
      </c>
      <c r="D2146" t="s">
        <v>347</v>
      </c>
      <c r="E2146" t="s">
        <v>190</v>
      </c>
      <c r="F2146" t="s">
        <v>191</v>
      </c>
      <c r="G2146" s="105">
        <v>16</v>
      </c>
      <c r="H2146" t="s">
        <v>352</v>
      </c>
      <c r="I2146" t="s">
        <v>386</v>
      </c>
      <c r="J2146" t="s">
        <v>387</v>
      </c>
      <c r="K2146" s="105">
        <v>80</v>
      </c>
      <c r="L2146" s="106">
        <v>3.2320000231266022E-2</v>
      </c>
      <c r="M2146" s="106">
        <v>3.3539999276399612E-2</v>
      </c>
      <c r="N2146" s="105">
        <v>301</v>
      </c>
      <c r="O2146" s="106">
        <v>3.4919999539852142E-2</v>
      </c>
      <c r="P2146" s="106">
        <v>3.5969998687505722E-2</v>
      </c>
      <c r="Q2146" s="105">
        <v>12181</v>
      </c>
      <c r="R2146" s="106">
        <v>5.3550001233816147E-2</v>
      </c>
      <c r="S2146" s="107">
        <v>5.4999999701976783E-2</v>
      </c>
    </row>
    <row r="2147" spans="1:19" x14ac:dyDescent="0.25">
      <c r="A2147" t="s">
        <v>331</v>
      </c>
      <c r="B2147" t="s">
        <v>347</v>
      </c>
      <c r="C2147" t="s">
        <v>347</v>
      </c>
      <c r="D2147" t="s">
        <v>347</v>
      </c>
      <c r="E2147" t="s">
        <v>190</v>
      </c>
      <c r="F2147" t="s">
        <v>191</v>
      </c>
      <c r="G2147">
        <v>16</v>
      </c>
      <c r="H2147" t="s">
        <v>352</v>
      </c>
      <c r="I2147" t="s">
        <v>386</v>
      </c>
      <c r="J2147" t="s">
        <v>388</v>
      </c>
      <c r="K2147">
        <v>36</v>
      </c>
      <c r="L2147" s="106">
        <v>1.4550000429153441E-2</v>
      </c>
      <c r="M2147" s="106">
        <v>1.5089999884366989E-2</v>
      </c>
      <c r="N2147">
        <v>159</v>
      </c>
      <c r="O2147" s="106">
        <v>1.844999939203262E-2</v>
      </c>
      <c r="P2147" s="106">
        <v>1.8999999389052391E-2</v>
      </c>
      <c r="Q2147">
        <v>6321</v>
      </c>
      <c r="R2147" s="106">
        <v>2.77900006622076E-2</v>
      </c>
      <c r="S2147" s="106">
        <v>2.8540000319480899E-2</v>
      </c>
    </row>
    <row r="2148" spans="1:19" x14ac:dyDescent="0.25">
      <c r="A2148" t="s">
        <v>331</v>
      </c>
      <c r="B2148" t="s">
        <v>347</v>
      </c>
      <c r="C2148" t="s">
        <v>347</v>
      </c>
      <c r="D2148" t="s">
        <v>347</v>
      </c>
      <c r="E2148" t="s">
        <v>190</v>
      </c>
      <c r="F2148" t="s">
        <v>191</v>
      </c>
      <c r="G2148">
        <v>16</v>
      </c>
      <c r="H2148" t="s">
        <v>352</v>
      </c>
      <c r="I2148" t="s">
        <v>386</v>
      </c>
      <c r="J2148" t="s">
        <v>85</v>
      </c>
      <c r="K2148">
        <v>59</v>
      </c>
      <c r="L2148" s="106">
        <v>2.384000085294247E-2</v>
      </c>
      <c r="M2148" s="106">
        <v>2.4739999324083332E-2</v>
      </c>
      <c r="N2148">
        <v>203</v>
      </c>
      <c r="O2148" s="106">
        <v>2.3550000041723251E-2</v>
      </c>
      <c r="P2148" s="106">
        <v>2.4259999394416809E-2</v>
      </c>
      <c r="Q2148">
        <v>4872</v>
      </c>
      <c r="R2148" s="106">
        <v>2.1420000120997429E-2</v>
      </c>
      <c r="S2148" s="106">
        <v>2.199999988079071E-2</v>
      </c>
    </row>
    <row r="2149" spans="1:19" x14ac:dyDescent="0.25">
      <c r="A2149" t="s">
        <v>331</v>
      </c>
      <c r="B2149" t="s">
        <v>347</v>
      </c>
      <c r="C2149" t="s">
        <v>347</v>
      </c>
      <c r="D2149" t="s">
        <v>347</v>
      </c>
      <c r="E2149" t="s">
        <v>190</v>
      </c>
      <c r="F2149" t="s">
        <v>191</v>
      </c>
      <c r="G2149" s="105">
        <v>16</v>
      </c>
      <c r="H2149" t="s">
        <v>352</v>
      </c>
      <c r="I2149" t="s">
        <v>386</v>
      </c>
      <c r="J2149" t="s">
        <v>389</v>
      </c>
      <c r="K2149" s="105">
        <v>22</v>
      </c>
      <c r="L2149" s="106">
        <v>8.8900001719594002E-3</v>
      </c>
      <c r="M2149" s="106">
        <v>9.2200003564357758E-3</v>
      </c>
      <c r="N2149" s="105">
        <v>80</v>
      </c>
      <c r="O2149" s="106">
        <v>9.2799998819828033E-3</v>
      </c>
      <c r="P2149" s="106">
        <v>9.5600001513957977E-3</v>
      </c>
      <c r="Q2149" s="105">
        <v>4049</v>
      </c>
      <c r="R2149" s="106">
        <v>1.779999956488609E-2</v>
      </c>
      <c r="S2149" s="107">
        <v>1.8279999494552609E-2</v>
      </c>
    </row>
    <row r="2150" spans="1:19" x14ac:dyDescent="0.25">
      <c r="A2150" t="s">
        <v>331</v>
      </c>
      <c r="B2150" t="s">
        <v>347</v>
      </c>
      <c r="C2150" t="s">
        <v>347</v>
      </c>
      <c r="D2150" t="s">
        <v>347</v>
      </c>
      <c r="E2150" t="s">
        <v>190</v>
      </c>
      <c r="F2150" t="s">
        <v>191</v>
      </c>
      <c r="G2150" s="105">
        <v>16</v>
      </c>
      <c r="H2150" t="s">
        <v>352</v>
      </c>
      <c r="I2150" t="s">
        <v>386</v>
      </c>
      <c r="J2150" t="s">
        <v>86</v>
      </c>
      <c r="K2150" s="105">
        <v>90</v>
      </c>
      <c r="L2150" s="106">
        <v>3.63599993288517E-2</v>
      </c>
      <c r="N2150" s="105">
        <v>253</v>
      </c>
      <c r="O2150" s="106">
        <v>2.934999950230122E-2</v>
      </c>
      <c r="Q2150" s="105">
        <v>5972</v>
      </c>
      <c r="R2150" s="106">
        <v>2.6259999722242359E-2</v>
      </c>
      <c r="S2150" s="107"/>
    </row>
    <row r="2151" spans="1:19" x14ac:dyDescent="0.25">
      <c r="A2151" t="s">
        <v>331</v>
      </c>
      <c r="B2151" t="s">
        <v>347</v>
      </c>
      <c r="C2151" t="s">
        <v>347</v>
      </c>
      <c r="D2151" t="s">
        <v>347</v>
      </c>
      <c r="E2151" t="s">
        <v>190</v>
      </c>
      <c r="F2151" t="s">
        <v>191</v>
      </c>
      <c r="G2151" s="105">
        <v>16</v>
      </c>
      <c r="H2151" t="s">
        <v>352</v>
      </c>
      <c r="I2151" t="s">
        <v>386</v>
      </c>
      <c r="J2151" t="s">
        <v>84</v>
      </c>
      <c r="K2151" s="105">
        <v>2188</v>
      </c>
      <c r="L2151" s="106">
        <v>0.88403999805450439</v>
      </c>
      <c r="M2151" s="106">
        <v>0.91740000247955322</v>
      </c>
      <c r="N2151" s="105">
        <v>7624</v>
      </c>
      <c r="O2151" s="106">
        <v>0.88445001840591431</v>
      </c>
      <c r="P2151" s="106">
        <v>0.91119998693466187</v>
      </c>
      <c r="Q2151" s="105">
        <v>194064</v>
      </c>
      <c r="R2151" s="106">
        <v>0.85317999124526978</v>
      </c>
      <c r="S2151" s="107">
        <v>0.87619000673294067</v>
      </c>
    </row>
    <row r="2152" spans="1:19" x14ac:dyDescent="0.25">
      <c r="A2152" t="s">
        <v>331</v>
      </c>
      <c r="B2152" t="s">
        <v>347</v>
      </c>
      <c r="C2152" t="s">
        <v>347</v>
      </c>
      <c r="D2152" t="s">
        <v>347</v>
      </c>
      <c r="E2152" t="s">
        <v>190</v>
      </c>
      <c r="F2152" t="s">
        <v>191</v>
      </c>
      <c r="G2152" s="105">
        <v>16</v>
      </c>
      <c r="H2152" t="s">
        <v>352</v>
      </c>
      <c r="I2152" t="s">
        <v>419</v>
      </c>
      <c r="J2152" t="s">
        <v>390</v>
      </c>
      <c r="K2152" s="105">
        <v>635</v>
      </c>
      <c r="L2152" s="106">
        <v>0.25657001137733459</v>
      </c>
      <c r="N2152" s="105">
        <v>2556</v>
      </c>
      <c r="O2152" s="106">
        <v>0.29651999473571777</v>
      </c>
      <c r="Q2152" s="105">
        <v>51290</v>
      </c>
      <c r="R2152" s="106">
        <v>0.22549000382423401</v>
      </c>
      <c r="S2152" s="107"/>
    </row>
    <row r="2153" spans="1:19" x14ac:dyDescent="0.25">
      <c r="A2153" t="s">
        <v>331</v>
      </c>
      <c r="B2153" t="s">
        <v>347</v>
      </c>
      <c r="C2153" t="s">
        <v>347</v>
      </c>
      <c r="D2153" t="s">
        <v>347</v>
      </c>
      <c r="E2153" t="s">
        <v>190</v>
      </c>
      <c r="F2153" t="s">
        <v>191</v>
      </c>
      <c r="G2153" s="105">
        <v>16</v>
      </c>
      <c r="H2153" t="s">
        <v>352</v>
      </c>
      <c r="I2153" t="s">
        <v>419</v>
      </c>
      <c r="J2153" t="s">
        <v>391</v>
      </c>
      <c r="K2153" s="105">
        <v>372</v>
      </c>
      <c r="L2153" s="106">
        <v>0.15029999613761899</v>
      </c>
      <c r="M2153" s="106">
        <v>0.2021699994802475</v>
      </c>
      <c r="N2153" s="105">
        <v>639</v>
      </c>
      <c r="O2153" s="106">
        <v>7.4129998683929443E-2</v>
      </c>
      <c r="P2153" s="106">
        <v>0.1053799986839294</v>
      </c>
      <c r="Q2153" s="105">
        <v>26007</v>
      </c>
      <c r="R2153" s="106">
        <v>0.11433999985456469</v>
      </c>
      <c r="S2153" s="107">
        <v>0.1476300060749054</v>
      </c>
    </row>
    <row r="2154" spans="1:19" x14ac:dyDescent="0.25">
      <c r="A2154" t="s">
        <v>331</v>
      </c>
      <c r="B2154" t="s">
        <v>347</v>
      </c>
      <c r="C2154" t="s">
        <v>347</v>
      </c>
      <c r="D2154" t="s">
        <v>347</v>
      </c>
      <c r="E2154" t="s">
        <v>190</v>
      </c>
      <c r="F2154" t="s">
        <v>191</v>
      </c>
      <c r="G2154">
        <v>16</v>
      </c>
      <c r="H2154" t="s">
        <v>352</v>
      </c>
      <c r="I2154" t="s">
        <v>419</v>
      </c>
      <c r="J2154" t="s">
        <v>392</v>
      </c>
      <c r="K2154">
        <v>598</v>
      </c>
      <c r="L2154" s="106">
        <v>0.24162000417709351</v>
      </c>
      <c r="M2154" s="106">
        <v>0.32499998807907099</v>
      </c>
      <c r="N2154">
        <v>2311</v>
      </c>
      <c r="O2154" s="106">
        <v>0.26809999346733088</v>
      </c>
      <c r="P2154" s="106">
        <v>0.38109999895095831</v>
      </c>
      <c r="Q2154">
        <v>69347</v>
      </c>
      <c r="R2154" s="106">
        <v>0.30487999320030212</v>
      </c>
      <c r="S2154" s="106">
        <v>0.39364001154899603</v>
      </c>
    </row>
    <row r="2155" spans="1:19" x14ac:dyDescent="0.25">
      <c r="A2155" t="s">
        <v>331</v>
      </c>
      <c r="B2155" t="s">
        <v>347</v>
      </c>
      <c r="C2155" t="s">
        <v>347</v>
      </c>
      <c r="D2155" t="s">
        <v>347</v>
      </c>
      <c r="E2155" t="s">
        <v>190</v>
      </c>
      <c r="F2155" t="s">
        <v>191</v>
      </c>
      <c r="G2155">
        <v>16</v>
      </c>
      <c r="H2155" t="s">
        <v>352</v>
      </c>
      <c r="I2155" t="s">
        <v>419</v>
      </c>
      <c r="J2155" t="s">
        <v>393</v>
      </c>
      <c r="K2155">
        <v>720</v>
      </c>
      <c r="L2155" s="106">
        <v>0.29091000556945801</v>
      </c>
      <c r="M2155" s="106">
        <v>0.39129999279975891</v>
      </c>
      <c r="N2155">
        <v>2555</v>
      </c>
      <c r="O2155" s="106">
        <v>0.29640001058578491</v>
      </c>
      <c r="P2155" s="106">
        <v>0.42133998870849609</v>
      </c>
      <c r="Q2155">
        <v>66079</v>
      </c>
      <c r="R2155" s="106">
        <v>0.29050999879837042</v>
      </c>
      <c r="S2155" s="106">
        <v>0.37509000301361078</v>
      </c>
    </row>
    <row r="2156" spans="1:19" x14ac:dyDescent="0.25">
      <c r="A2156" t="s">
        <v>331</v>
      </c>
      <c r="B2156" t="s">
        <v>347</v>
      </c>
      <c r="C2156" t="s">
        <v>347</v>
      </c>
      <c r="D2156" t="s">
        <v>347</v>
      </c>
      <c r="E2156" t="s">
        <v>190</v>
      </c>
      <c r="F2156" t="s">
        <v>191</v>
      </c>
      <c r="G2156" s="105">
        <v>16</v>
      </c>
      <c r="H2156" t="s">
        <v>352</v>
      </c>
      <c r="I2156" t="s">
        <v>419</v>
      </c>
      <c r="J2156" t="s">
        <v>394</v>
      </c>
      <c r="K2156" s="105">
        <v>150</v>
      </c>
      <c r="L2156" s="106">
        <v>6.0610000044107437E-2</v>
      </c>
      <c r="M2156" s="106">
        <v>8.1519998610019684E-2</v>
      </c>
      <c r="N2156" s="105">
        <v>559</v>
      </c>
      <c r="O2156" s="106">
        <v>6.4850002527236938E-2</v>
      </c>
      <c r="P2156" s="106">
        <v>9.2179998755455017E-2</v>
      </c>
      <c r="Q2156" s="105">
        <v>14736</v>
      </c>
      <c r="R2156" s="106">
        <v>6.4790003001689911E-2</v>
      </c>
      <c r="S2156" s="107">
        <v>8.3650000393390656E-2</v>
      </c>
    </row>
    <row r="2157" spans="1:19" x14ac:dyDescent="0.25">
      <c r="A2157" t="s">
        <v>331</v>
      </c>
      <c r="B2157" t="s">
        <v>347</v>
      </c>
      <c r="C2157" t="s">
        <v>347</v>
      </c>
      <c r="D2157" t="s">
        <v>347</v>
      </c>
      <c r="E2157" t="s">
        <v>190</v>
      </c>
      <c r="F2157" t="s">
        <v>191</v>
      </c>
      <c r="G2157">
        <v>16</v>
      </c>
      <c r="H2157" t="s">
        <v>352</v>
      </c>
      <c r="I2157" t="s">
        <v>439</v>
      </c>
      <c r="J2157" t="s">
        <v>440</v>
      </c>
      <c r="K2157">
        <v>635</v>
      </c>
      <c r="L2157" s="106">
        <v>0.25657001137733459</v>
      </c>
      <c r="N2157">
        <v>2556</v>
      </c>
      <c r="O2157" s="106">
        <v>0.29651999473571777</v>
      </c>
      <c r="Q2157">
        <v>51290</v>
      </c>
      <c r="R2157" s="106">
        <v>0.22549000382423401</v>
      </c>
    </row>
    <row r="2158" spans="1:19" x14ac:dyDescent="0.25">
      <c r="A2158" t="s">
        <v>331</v>
      </c>
      <c r="B2158" t="s">
        <v>347</v>
      </c>
      <c r="C2158" t="s">
        <v>347</v>
      </c>
      <c r="D2158" t="s">
        <v>347</v>
      </c>
      <c r="E2158" t="s">
        <v>190</v>
      </c>
      <c r="F2158" t="s">
        <v>191</v>
      </c>
      <c r="G2158">
        <v>16</v>
      </c>
      <c r="H2158" t="s">
        <v>352</v>
      </c>
      <c r="I2158" t="s">
        <v>439</v>
      </c>
      <c r="J2158" t="s">
        <v>442</v>
      </c>
      <c r="K2158">
        <v>1840</v>
      </c>
      <c r="L2158" s="106">
        <v>0.74343001842498779</v>
      </c>
      <c r="M2158" s="106">
        <v>1</v>
      </c>
      <c r="N2158">
        <v>6064</v>
      </c>
      <c r="O2158" s="106">
        <v>0.70348000526428223</v>
      </c>
      <c r="P2158" s="106">
        <v>1</v>
      </c>
      <c r="Q2158">
        <v>176169</v>
      </c>
      <c r="R2158" s="106">
        <v>0.77451002597808838</v>
      </c>
      <c r="S2158" s="106">
        <v>1</v>
      </c>
    </row>
    <row r="2159" spans="1:19" x14ac:dyDescent="0.25">
      <c r="A2159" t="s">
        <v>331</v>
      </c>
      <c r="B2159" t="s">
        <v>347</v>
      </c>
      <c r="C2159" t="s">
        <v>347</v>
      </c>
      <c r="D2159" t="s">
        <v>347</v>
      </c>
      <c r="E2159" t="s">
        <v>190</v>
      </c>
      <c r="F2159" t="s">
        <v>191</v>
      </c>
      <c r="G2159" s="105">
        <v>16</v>
      </c>
      <c r="H2159" t="s">
        <v>352</v>
      </c>
      <c r="I2159" t="s">
        <v>395</v>
      </c>
      <c r="J2159" t="s">
        <v>396</v>
      </c>
      <c r="K2159" s="105">
        <v>2450</v>
      </c>
      <c r="L2159" s="106">
        <v>0.98989999294281006</v>
      </c>
      <c r="N2159" s="105">
        <v>8556</v>
      </c>
      <c r="O2159" s="106">
        <v>0.99257999658584595</v>
      </c>
      <c r="Q2159" s="105">
        <v>225832</v>
      </c>
      <c r="R2159" s="106">
        <v>0.99285000562667847</v>
      </c>
      <c r="S2159" s="107"/>
    </row>
    <row r="2160" spans="1:19" x14ac:dyDescent="0.25">
      <c r="A2160" t="s">
        <v>331</v>
      </c>
      <c r="B2160" t="s">
        <v>347</v>
      </c>
      <c r="C2160" t="s">
        <v>347</v>
      </c>
      <c r="D2160" t="s">
        <v>347</v>
      </c>
      <c r="E2160" t="s">
        <v>190</v>
      </c>
      <c r="F2160" t="s">
        <v>191</v>
      </c>
      <c r="G2160">
        <v>16</v>
      </c>
      <c r="H2160" t="s">
        <v>352</v>
      </c>
      <c r="I2160" t="s">
        <v>395</v>
      </c>
      <c r="J2160" t="s">
        <v>397</v>
      </c>
      <c r="K2160">
        <v>25</v>
      </c>
      <c r="L2160" s="106">
        <v>1.0099999606609339E-2</v>
      </c>
      <c r="N2160">
        <v>64</v>
      </c>
      <c r="O2160" s="106">
        <v>7.4200001545250416E-3</v>
      </c>
      <c r="Q2160">
        <v>1627</v>
      </c>
      <c r="R2160" s="106">
        <v>7.1499999612569809E-3</v>
      </c>
    </row>
    <row r="2161" spans="1:19" x14ac:dyDescent="0.25">
      <c r="A2161" t="s">
        <v>331</v>
      </c>
      <c r="B2161" t="s">
        <v>347</v>
      </c>
      <c r="C2161" t="s">
        <v>347</v>
      </c>
      <c r="D2161" t="s">
        <v>347</v>
      </c>
      <c r="E2161" t="s">
        <v>190</v>
      </c>
      <c r="F2161" t="s">
        <v>191</v>
      </c>
      <c r="G2161">
        <v>16</v>
      </c>
      <c r="H2161" t="s">
        <v>352</v>
      </c>
      <c r="I2161" t="s">
        <v>398</v>
      </c>
      <c r="J2161" t="s">
        <v>399</v>
      </c>
      <c r="K2161">
        <v>88</v>
      </c>
      <c r="L2161" s="106">
        <v>3.5560000687837601E-2</v>
      </c>
      <c r="N2161">
        <v>971</v>
      </c>
      <c r="O2161" s="106">
        <v>0.1126499995589256</v>
      </c>
      <c r="Q2161">
        <v>32785</v>
      </c>
      <c r="R2161" s="106">
        <v>0.14414000511169431</v>
      </c>
    </row>
    <row r="2162" spans="1:19" x14ac:dyDescent="0.25">
      <c r="A2162" t="s">
        <v>331</v>
      </c>
      <c r="B2162" t="s">
        <v>347</v>
      </c>
      <c r="C2162" t="s">
        <v>347</v>
      </c>
      <c r="D2162" t="s">
        <v>347</v>
      </c>
      <c r="E2162" t="s">
        <v>190</v>
      </c>
      <c r="F2162" t="s">
        <v>191</v>
      </c>
      <c r="G2162" s="105">
        <v>16</v>
      </c>
      <c r="H2162" t="s">
        <v>352</v>
      </c>
      <c r="I2162" t="s">
        <v>398</v>
      </c>
      <c r="J2162" t="s">
        <v>41</v>
      </c>
      <c r="K2162" s="105">
        <v>236</v>
      </c>
      <c r="L2162" s="106">
        <v>9.5349997282028198E-2</v>
      </c>
      <c r="N2162" s="105">
        <v>1564</v>
      </c>
      <c r="O2162" s="106">
        <v>0.18143999576568601</v>
      </c>
      <c r="Q2162" s="105">
        <v>40324</v>
      </c>
      <c r="R2162" s="106">
        <v>0.177279993891716</v>
      </c>
      <c r="S2162" s="107"/>
    </row>
    <row r="2163" spans="1:19" x14ac:dyDescent="0.25">
      <c r="A2163" t="s">
        <v>331</v>
      </c>
      <c r="B2163" t="s">
        <v>347</v>
      </c>
      <c r="C2163" t="s">
        <v>347</v>
      </c>
      <c r="D2163" t="s">
        <v>347</v>
      </c>
      <c r="E2163" t="s">
        <v>190</v>
      </c>
      <c r="F2163" t="s">
        <v>191</v>
      </c>
      <c r="G2163">
        <v>16</v>
      </c>
      <c r="H2163" t="s">
        <v>352</v>
      </c>
      <c r="I2163" t="s">
        <v>398</v>
      </c>
      <c r="J2163" t="s">
        <v>40</v>
      </c>
      <c r="K2163">
        <v>560</v>
      </c>
      <c r="L2163" s="106">
        <v>0.22626000642776489</v>
      </c>
      <c r="N2163">
        <v>2048</v>
      </c>
      <c r="O2163" s="106">
        <v>0.2375900000333786</v>
      </c>
      <c r="Q2163">
        <v>47952</v>
      </c>
      <c r="R2163" s="106">
        <v>0.21082000434398651</v>
      </c>
    </row>
    <row r="2164" spans="1:19" x14ac:dyDescent="0.25">
      <c r="A2164" t="s">
        <v>331</v>
      </c>
      <c r="B2164" t="s">
        <v>347</v>
      </c>
      <c r="C2164" t="s">
        <v>347</v>
      </c>
      <c r="D2164" t="s">
        <v>347</v>
      </c>
      <c r="E2164" t="s">
        <v>190</v>
      </c>
      <c r="F2164" t="s">
        <v>191</v>
      </c>
      <c r="G2164" s="105">
        <v>16</v>
      </c>
      <c r="H2164" t="s">
        <v>352</v>
      </c>
      <c r="I2164" t="s">
        <v>398</v>
      </c>
      <c r="J2164" t="s">
        <v>39</v>
      </c>
      <c r="K2164" s="105">
        <v>696</v>
      </c>
      <c r="L2164" s="106">
        <v>0.28121000528335571</v>
      </c>
      <c r="N2164" s="105">
        <v>2211</v>
      </c>
      <c r="O2164" s="106">
        <v>0.2565000057220459</v>
      </c>
      <c r="Q2164" s="105">
        <v>51770</v>
      </c>
      <c r="R2164" s="106">
        <v>0.22759999334812159</v>
      </c>
      <c r="S2164" s="107"/>
    </row>
    <row r="2165" spans="1:19" x14ac:dyDescent="0.25">
      <c r="A2165" t="s">
        <v>331</v>
      </c>
      <c r="B2165" t="s">
        <v>347</v>
      </c>
      <c r="C2165" t="s">
        <v>347</v>
      </c>
      <c r="D2165" t="s">
        <v>347</v>
      </c>
      <c r="E2165" t="s">
        <v>190</v>
      </c>
      <c r="F2165" t="s">
        <v>191</v>
      </c>
      <c r="G2165" s="105">
        <v>16</v>
      </c>
      <c r="H2165" t="s">
        <v>352</v>
      </c>
      <c r="I2165" t="s">
        <v>398</v>
      </c>
      <c r="J2165" t="s">
        <v>400</v>
      </c>
      <c r="K2165" s="105">
        <v>895</v>
      </c>
      <c r="L2165" s="106">
        <v>0.36162000894546509</v>
      </c>
      <c r="N2165" s="105">
        <v>1826</v>
      </c>
      <c r="O2165" s="106">
        <v>0.21183000504970551</v>
      </c>
      <c r="Q2165" s="105">
        <v>54628</v>
      </c>
      <c r="R2165" s="106">
        <v>0.24017000198364261</v>
      </c>
      <c r="S2165" s="107"/>
    </row>
    <row r="2166" spans="1:19" x14ac:dyDescent="0.25">
      <c r="A2166" t="s">
        <v>331</v>
      </c>
      <c r="B2166" t="s">
        <v>347</v>
      </c>
      <c r="C2166" t="s">
        <v>347</v>
      </c>
      <c r="D2166" t="s">
        <v>347</v>
      </c>
      <c r="E2166" t="s">
        <v>190</v>
      </c>
      <c r="F2166" t="s">
        <v>191</v>
      </c>
      <c r="G2166" s="105">
        <v>16</v>
      </c>
      <c r="H2166" t="s">
        <v>352</v>
      </c>
      <c r="I2166" t="s">
        <v>422</v>
      </c>
      <c r="J2166" t="s">
        <v>429</v>
      </c>
      <c r="K2166" s="105">
        <v>1146</v>
      </c>
      <c r="L2166" s="106">
        <v>0.46303001046180731</v>
      </c>
      <c r="N2166" s="105">
        <v>2091</v>
      </c>
      <c r="O2166" s="106">
        <v>0.24257999658584589</v>
      </c>
      <c r="Q2166" s="105">
        <v>80101</v>
      </c>
      <c r="R2166" s="106">
        <v>0.3521600067615509</v>
      </c>
      <c r="S2166" s="107"/>
    </row>
    <row r="2167" spans="1:19" x14ac:dyDescent="0.25">
      <c r="A2167" t="s">
        <v>331</v>
      </c>
      <c r="B2167" t="s">
        <v>347</v>
      </c>
      <c r="C2167" t="s">
        <v>347</v>
      </c>
      <c r="D2167" t="s">
        <v>347</v>
      </c>
      <c r="E2167" t="s">
        <v>190</v>
      </c>
      <c r="F2167" t="s">
        <v>191</v>
      </c>
      <c r="G2167" s="105">
        <v>16</v>
      </c>
      <c r="H2167" t="s">
        <v>352</v>
      </c>
      <c r="I2167" t="s">
        <v>422</v>
      </c>
      <c r="J2167" t="s">
        <v>423</v>
      </c>
      <c r="K2167" s="105">
        <v>989</v>
      </c>
      <c r="L2167" s="106">
        <v>0.39959999918937678</v>
      </c>
      <c r="M2167" s="106">
        <v>0.74417001008987427</v>
      </c>
      <c r="N2167" s="105">
        <v>5617</v>
      </c>
      <c r="O2167" s="106">
        <v>0.65161997079849243</v>
      </c>
      <c r="P2167" s="106">
        <v>0.86031997203826904</v>
      </c>
      <c r="Q2167" s="105">
        <v>119646</v>
      </c>
      <c r="R2167" s="106">
        <v>0.52600997686386108</v>
      </c>
      <c r="S2167" s="107">
        <v>0.81194001436233521</v>
      </c>
    </row>
    <row r="2168" spans="1:19" x14ac:dyDescent="0.25">
      <c r="A2168" t="s">
        <v>331</v>
      </c>
      <c r="B2168" t="s">
        <v>347</v>
      </c>
      <c r="C2168" t="s">
        <v>347</v>
      </c>
      <c r="D2168" t="s">
        <v>347</v>
      </c>
      <c r="E2168" t="s">
        <v>190</v>
      </c>
      <c r="F2168" t="s">
        <v>191</v>
      </c>
      <c r="G2168">
        <v>16</v>
      </c>
      <c r="H2168" t="s">
        <v>352</v>
      </c>
      <c r="I2168" t="s">
        <v>422</v>
      </c>
      <c r="J2168" t="s">
        <v>424</v>
      </c>
      <c r="K2168">
        <v>230</v>
      </c>
      <c r="L2168" s="106">
        <v>9.292999655008316E-2</v>
      </c>
      <c r="M2168" s="106">
        <v>0.17305999994277951</v>
      </c>
      <c r="N2168">
        <v>594</v>
      </c>
      <c r="O2168" s="106">
        <v>6.8910002708435059E-2</v>
      </c>
      <c r="P2168" s="106">
        <v>9.0980000793933868E-2</v>
      </c>
      <c r="Q2168">
        <v>17180</v>
      </c>
      <c r="R2168" s="106">
        <v>7.5530000030994415E-2</v>
      </c>
      <c r="S2168" s="106">
        <v>0.11659000068902969</v>
      </c>
    </row>
    <row r="2169" spans="1:19" x14ac:dyDescent="0.25">
      <c r="A2169" t="s">
        <v>331</v>
      </c>
      <c r="B2169" t="s">
        <v>347</v>
      </c>
      <c r="C2169" t="s">
        <v>347</v>
      </c>
      <c r="D2169" t="s">
        <v>347</v>
      </c>
      <c r="E2169" t="s">
        <v>190</v>
      </c>
      <c r="F2169" t="s">
        <v>191</v>
      </c>
      <c r="G2169" s="105">
        <v>16</v>
      </c>
      <c r="H2169" t="s">
        <v>352</v>
      </c>
      <c r="I2169" t="s">
        <v>422</v>
      </c>
      <c r="J2169" t="s">
        <v>425</v>
      </c>
      <c r="K2169" s="105">
        <v>81</v>
      </c>
      <c r="L2169" s="106">
        <v>3.2729998230934143E-2</v>
      </c>
      <c r="M2169" s="106">
        <v>6.0949999839067459E-2</v>
      </c>
      <c r="N2169" s="105">
        <v>207</v>
      </c>
      <c r="O2169" s="106">
        <v>2.4010000750422481E-2</v>
      </c>
      <c r="P2169" s="106">
        <v>3.1700000166893012E-2</v>
      </c>
      <c r="Q2169" s="105">
        <v>6082</v>
      </c>
      <c r="R2169" s="106">
        <v>2.6739999651908871E-2</v>
      </c>
      <c r="S2169" s="107">
        <v>4.1269998997449868E-2</v>
      </c>
    </row>
    <row r="2170" spans="1:19" x14ac:dyDescent="0.25">
      <c r="A2170" t="s">
        <v>331</v>
      </c>
      <c r="B2170" t="s">
        <v>347</v>
      </c>
      <c r="C2170" t="s">
        <v>347</v>
      </c>
      <c r="D2170" t="s">
        <v>347</v>
      </c>
      <c r="E2170" t="s">
        <v>190</v>
      </c>
      <c r="F2170" t="s">
        <v>191</v>
      </c>
      <c r="G2170">
        <v>16</v>
      </c>
      <c r="H2170" t="s">
        <v>352</v>
      </c>
      <c r="I2170" t="s">
        <v>422</v>
      </c>
      <c r="J2170" t="s">
        <v>426</v>
      </c>
      <c r="K2170">
        <v>22</v>
      </c>
      <c r="L2170" s="106">
        <v>8.8900001719594002E-3</v>
      </c>
      <c r="M2170" s="106">
        <v>1.6550000756978989E-2</v>
      </c>
      <c r="N2170">
        <v>94</v>
      </c>
      <c r="O2170" s="106">
        <v>1.0900000110268589E-2</v>
      </c>
      <c r="P2170" s="106">
        <v>1.4399999752640721E-2</v>
      </c>
      <c r="Q2170">
        <v>3672</v>
      </c>
      <c r="R2170" s="106">
        <v>1.6140000894665722E-2</v>
      </c>
      <c r="S2170" s="106">
        <v>2.491999976336956E-2</v>
      </c>
    </row>
    <row r="2171" spans="1:19" x14ac:dyDescent="0.25">
      <c r="A2171" t="s">
        <v>331</v>
      </c>
      <c r="B2171" t="s">
        <v>347</v>
      </c>
      <c r="C2171" t="s">
        <v>347</v>
      </c>
      <c r="D2171" t="s">
        <v>347</v>
      </c>
      <c r="E2171" t="s">
        <v>190</v>
      </c>
      <c r="F2171" t="s">
        <v>191</v>
      </c>
      <c r="G2171">
        <v>16</v>
      </c>
      <c r="H2171" t="s">
        <v>352</v>
      </c>
      <c r="I2171" t="s">
        <v>422</v>
      </c>
      <c r="J2171" t="s">
        <v>427</v>
      </c>
      <c r="K2171">
        <v>7</v>
      </c>
      <c r="L2171" s="106">
        <v>2.829999895766377E-3</v>
      </c>
      <c r="M2171" s="106">
        <v>5.2700000815093517E-3</v>
      </c>
      <c r="N2171">
        <v>17</v>
      </c>
      <c r="O2171" s="106">
        <v>1.9700000993907452E-3</v>
      </c>
      <c r="P2171" s="106">
        <v>2.600000007078052E-3</v>
      </c>
      <c r="Q2171">
        <v>766</v>
      </c>
      <c r="R2171" s="106">
        <v>3.3700000494718552E-3</v>
      </c>
      <c r="S2171" s="106">
        <v>5.2000000141561031E-3</v>
      </c>
    </row>
    <row r="2172" spans="1:19" x14ac:dyDescent="0.25">
      <c r="A2172" t="s">
        <v>331</v>
      </c>
      <c r="B2172" t="s">
        <v>347</v>
      </c>
      <c r="C2172" t="s">
        <v>347</v>
      </c>
      <c r="D2172" t="s">
        <v>347</v>
      </c>
      <c r="E2172" t="s">
        <v>190</v>
      </c>
      <c r="F2172" t="s">
        <v>191</v>
      </c>
      <c r="G2172" s="105">
        <v>16</v>
      </c>
      <c r="H2172" t="s">
        <v>352</v>
      </c>
      <c r="I2172" t="s">
        <v>422</v>
      </c>
      <c r="J2172" t="s">
        <v>428</v>
      </c>
      <c r="K2172" s="105">
        <v>0</v>
      </c>
      <c r="L2172" s="106">
        <v>0</v>
      </c>
      <c r="M2172" s="106">
        <v>0</v>
      </c>
      <c r="N2172" s="105">
        <v>0</v>
      </c>
      <c r="O2172" s="106">
        <v>0</v>
      </c>
      <c r="P2172" s="106">
        <v>0</v>
      </c>
      <c r="Q2172" s="105">
        <v>12</v>
      </c>
      <c r="R2172" s="106">
        <v>4.9999998736893758E-5</v>
      </c>
      <c r="S2172" s="107">
        <v>7.9999997979030013E-5</v>
      </c>
    </row>
    <row r="2173" spans="1:19" x14ac:dyDescent="0.25">
      <c r="A2173" t="s">
        <v>331</v>
      </c>
      <c r="B2173" t="s">
        <v>347</v>
      </c>
      <c r="C2173" t="s">
        <v>347</v>
      </c>
      <c r="D2173" t="s">
        <v>347</v>
      </c>
      <c r="E2173" t="s">
        <v>190</v>
      </c>
      <c r="F2173" t="s">
        <v>191</v>
      </c>
      <c r="G2173">
        <v>16</v>
      </c>
      <c r="H2173" t="s">
        <v>352</v>
      </c>
      <c r="I2173" t="s">
        <v>430</v>
      </c>
      <c r="J2173" t="s">
        <v>434</v>
      </c>
      <c r="K2173">
        <v>51</v>
      </c>
      <c r="L2173" s="106">
        <v>2.060999907553196E-2</v>
      </c>
      <c r="M2173" s="106">
        <v>2.140000090003014E-2</v>
      </c>
      <c r="N2173">
        <v>162</v>
      </c>
      <c r="O2173" s="106">
        <v>1.8789999186992649E-2</v>
      </c>
      <c r="P2173" s="106">
        <v>1.9279999658465389E-2</v>
      </c>
      <c r="Q2173">
        <v>4987</v>
      </c>
      <c r="R2173" s="106">
        <v>2.1919999271631241E-2</v>
      </c>
      <c r="S2173" s="106">
        <v>2.2490000352263451E-2</v>
      </c>
    </row>
    <row r="2174" spans="1:19" x14ac:dyDescent="0.25">
      <c r="A2174" t="s">
        <v>331</v>
      </c>
      <c r="B2174" t="s">
        <v>347</v>
      </c>
      <c r="C2174" t="s">
        <v>347</v>
      </c>
      <c r="D2174" t="s">
        <v>347</v>
      </c>
      <c r="E2174" t="s">
        <v>190</v>
      </c>
      <c r="F2174" t="s">
        <v>191</v>
      </c>
      <c r="G2174" s="105">
        <v>16</v>
      </c>
      <c r="H2174" t="s">
        <v>352</v>
      </c>
      <c r="I2174" t="s">
        <v>430</v>
      </c>
      <c r="J2174" t="s">
        <v>432</v>
      </c>
      <c r="K2174" s="105">
        <v>279</v>
      </c>
      <c r="L2174" s="106">
        <v>0.1127299964427948</v>
      </c>
      <c r="M2174" s="106">
        <v>0.1170800030231476</v>
      </c>
      <c r="N2174" s="105">
        <v>693</v>
      </c>
      <c r="O2174" s="106">
        <v>8.0389998853206635E-2</v>
      </c>
      <c r="P2174" s="106">
        <v>8.2460001111030579E-2</v>
      </c>
      <c r="Q2174" s="105">
        <v>18498</v>
      </c>
      <c r="R2174" s="106">
        <v>8.1320002675056458E-2</v>
      </c>
      <c r="S2174" s="107">
        <v>8.343999832868576E-2</v>
      </c>
    </row>
    <row r="2175" spans="1:19" x14ac:dyDescent="0.25">
      <c r="A2175" t="s">
        <v>331</v>
      </c>
      <c r="B2175" t="s">
        <v>347</v>
      </c>
      <c r="C2175" t="s">
        <v>347</v>
      </c>
      <c r="D2175" t="s">
        <v>347</v>
      </c>
      <c r="E2175" t="s">
        <v>190</v>
      </c>
      <c r="F2175" t="s">
        <v>191</v>
      </c>
      <c r="G2175" s="105">
        <v>16</v>
      </c>
      <c r="H2175" t="s">
        <v>352</v>
      </c>
      <c r="I2175" t="s">
        <v>430</v>
      </c>
      <c r="J2175" t="s">
        <v>435</v>
      </c>
      <c r="K2175" s="105">
        <v>2</v>
      </c>
      <c r="L2175" s="106">
        <v>8.0999999772757292E-4</v>
      </c>
      <c r="M2175" s="106">
        <v>8.3999999333173037E-4</v>
      </c>
      <c r="N2175" s="105">
        <v>11</v>
      </c>
      <c r="O2175" s="106">
        <v>1.27999996766448E-3</v>
      </c>
      <c r="P2175" s="106">
        <v>1.3099999632686381E-3</v>
      </c>
      <c r="Q2175" s="105">
        <v>391</v>
      </c>
      <c r="R2175" s="106">
        <v>1.7199999419972301E-3</v>
      </c>
      <c r="S2175" s="107">
        <v>1.760000013746321E-3</v>
      </c>
    </row>
    <row r="2176" spans="1:19" x14ac:dyDescent="0.25">
      <c r="A2176" t="s">
        <v>331</v>
      </c>
      <c r="B2176" t="s">
        <v>347</v>
      </c>
      <c r="C2176" t="s">
        <v>347</v>
      </c>
      <c r="D2176" t="s">
        <v>347</v>
      </c>
      <c r="E2176" t="s">
        <v>190</v>
      </c>
      <c r="F2176" t="s">
        <v>191</v>
      </c>
      <c r="G2176">
        <v>16</v>
      </c>
      <c r="H2176" t="s">
        <v>352</v>
      </c>
      <c r="I2176" t="s">
        <v>430</v>
      </c>
      <c r="J2176" t="s">
        <v>436</v>
      </c>
      <c r="K2176">
        <v>70</v>
      </c>
      <c r="L2176" s="106">
        <v>2.8279999271035191E-2</v>
      </c>
      <c r="M2176" s="106">
        <v>2.9370000585913662E-2</v>
      </c>
      <c r="N2176">
        <v>501</v>
      </c>
      <c r="O2176" s="106">
        <v>5.81200011074543E-2</v>
      </c>
      <c r="P2176" s="106">
        <v>5.9610001742839813E-2</v>
      </c>
      <c r="Q2176">
        <v>6784</v>
      </c>
      <c r="R2176" s="106">
        <v>2.9829999431967739E-2</v>
      </c>
      <c r="S2176" s="106">
        <v>3.060000017285347E-2</v>
      </c>
    </row>
    <row r="2177" spans="1:19" x14ac:dyDescent="0.25">
      <c r="A2177" t="s">
        <v>331</v>
      </c>
      <c r="B2177" t="s">
        <v>347</v>
      </c>
      <c r="C2177" t="s">
        <v>347</v>
      </c>
      <c r="D2177" t="s">
        <v>347</v>
      </c>
      <c r="E2177" t="s">
        <v>190</v>
      </c>
      <c r="F2177" t="s">
        <v>191</v>
      </c>
      <c r="G2177">
        <v>16</v>
      </c>
      <c r="H2177" t="s">
        <v>352</v>
      </c>
      <c r="I2177" t="s">
        <v>430</v>
      </c>
      <c r="J2177" t="s">
        <v>431</v>
      </c>
      <c r="K2177">
        <v>730</v>
      </c>
      <c r="L2177" s="106">
        <v>0.29495000839233398</v>
      </c>
      <c r="M2177" s="106">
        <v>0.30634000897407532</v>
      </c>
      <c r="N2177">
        <v>2611</v>
      </c>
      <c r="O2177" s="106">
        <v>0.30289998650550842</v>
      </c>
      <c r="P2177" s="106">
        <v>0.31068998575210571</v>
      </c>
      <c r="Q2177">
        <v>77035</v>
      </c>
      <c r="R2177" s="106">
        <v>0.33867999911308289</v>
      </c>
      <c r="S2177" s="106">
        <v>0.3474699854850769</v>
      </c>
    </row>
    <row r="2178" spans="1:19" x14ac:dyDescent="0.25">
      <c r="A2178" t="s">
        <v>331</v>
      </c>
      <c r="B2178" t="s">
        <v>347</v>
      </c>
      <c r="C2178" t="s">
        <v>347</v>
      </c>
      <c r="D2178" t="s">
        <v>347</v>
      </c>
      <c r="E2178" t="s">
        <v>190</v>
      </c>
      <c r="F2178" t="s">
        <v>191</v>
      </c>
      <c r="G2178" s="105">
        <v>16</v>
      </c>
      <c r="H2178" t="s">
        <v>352</v>
      </c>
      <c r="I2178" t="s">
        <v>430</v>
      </c>
      <c r="J2178" t="s">
        <v>502</v>
      </c>
      <c r="K2178" s="105">
        <v>1251</v>
      </c>
      <c r="L2178" s="106">
        <v>0.50545001029968262</v>
      </c>
      <c r="M2178" s="106">
        <v>0.52496999502182007</v>
      </c>
      <c r="N2178" s="105">
        <v>4426</v>
      </c>
      <c r="O2178" s="106">
        <v>0.51345998048782349</v>
      </c>
      <c r="P2178" s="106">
        <v>0.52665001153945923</v>
      </c>
      <c r="Q2178" s="105">
        <v>114008</v>
      </c>
      <c r="R2178" s="106">
        <v>0.5012199878692627</v>
      </c>
      <c r="S2178" s="107">
        <v>0.51424002647399902</v>
      </c>
    </row>
    <row r="2179" spans="1:19" x14ac:dyDescent="0.25">
      <c r="A2179" t="s">
        <v>331</v>
      </c>
      <c r="B2179" t="s">
        <v>347</v>
      </c>
      <c r="C2179" t="s">
        <v>347</v>
      </c>
      <c r="D2179" t="s">
        <v>347</v>
      </c>
      <c r="E2179" t="s">
        <v>190</v>
      </c>
      <c r="F2179" t="s">
        <v>191</v>
      </c>
      <c r="G2179" s="105">
        <v>16</v>
      </c>
      <c r="H2179" t="s">
        <v>352</v>
      </c>
      <c r="I2179" t="s">
        <v>430</v>
      </c>
      <c r="J2179" t="s">
        <v>86</v>
      </c>
      <c r="K2179" s="105">
        <v>92</v>
      </c>
      <c r="L2179" s="106">
        <v>3.7170000374317169E-2</v>
      </c>
      <c r="N2179" s="105">
        <v>216</v>
      </c>
      <c r="O2179" s="106">
        <v>2.5059999898076061E-2</v>
      </c>
      <c r="Q2179" s="105">
        <v>5756</v>
      </c>
      <c r="R2179" s="106">
        <v>2.5310000404715541E-2</v>
      </c>
      <c r="S2179" s="107"/>
    </row>
    <row r="2180" spans="1:19" x14ac:dyDescent="0.25">
      <c r="A2180" t="s">
        <v>331</v>
      </c>
      <c r="B2180" t="s">
        <v>347</v>
      </c>
      <c r="C2180" t="s">
        <v>347</v>
      </c>
      <c r="D2180" t="s">
        <v>347</v>
      </c>
      <c r="E2180" t="s">
        <v>190</v>
      </c>
      <c r="F2180" t="s">
        <v>191</v>
      </c>
      <c r="G2180" s="105">
        <v>16</v>
      </c>
      <c r="H2180" t="s">
        <v>352</v>
      </c>
      <c r="I2180" t="s">
        <v>401</v>
      </c>
      <c r="J2180" t="s">
        <v>405</v>
      </c>
      <c r="K2180" s="105">
        <v>1903</v>
      </c>
      <c r="L2180" s="106">
        <v>0.76889002323150635</v>
      </c>
      <c r="M2180" s="106">
        <v>0.80567002296447754</v>
      </c>
      <c r="N2180" s="105">
        <v>6568</v>
      </c>
      <c r="O2180" s="106">
        <v>0.76195001602172852</v>
      </c>
      <c r="P2180" s="106">
        <v>0.78781002759933472</v>
      </c>
      <c r="Q2180" s="105">
        <v>171311</v>
      </c>
      <c r="R2180" s="106">
        <v>0.75314998626708984</v>
      </c>
      <c r="S2180" s="107">
        <v>0.77806001901626587</v>
      </c>
    </row>
    <row r="2181" spans="1:19" x14ac:dyDescent="0.25">
      <c r="A2181" t="s">
        <v>331</v>
      </c>
      <c r="B2181" t="s">
        <v>347</v>
      </c>
      <c r="C2181" t="s">
        <v>347</v>
      </c>
      <c r="D2181" t="s">
        <v>347</v>
      </c>
      <c r="E2181" t="s">
        <v>190</v>
      </c>
      <c r="F2181" t="s">
        <v>191</v>
      </c>
      <c r="G2181" s="105">
        <v>16</v>
      </c>
      <c r="H2181" t="s">
        <v>352</v>
      </c>
      <c r="I2181" t="s">
        <v>401</v>
      </c>
      <c r="J2181" t="s">
        <v>412</v>
      </c>
      <c r="K2181" s="105">
        <v>228</v>
      </c>
      <c r="L2181" s="106">
        <v>9.211999922990799E-2</v>
      </c>
      <c r="M2181" s="106">
        <v>9.6529997885227203E-2</v>
      </c>
      <c r="N2181" s="105">
        <v>870</v>
      </c>
      <c r="O2181" s="106">
        <v>0.1009299978613853</v>
      </c>
      <c r="P2181" s="106">
        <v>0.10435000061988831</v>
      </c>
      <c r="Q2181" s="105">
        <v>22313</v>
      </c>
      <c r="R2181" s="106">
        <v>9.8099999129772186E-2</v>
      </c>
      <c r="S2181" s="107">
        <v>0.10134000331163411</v>
      </c>
    </row>
    <row r="2182" spans="1:19" x14ac:dyDescent="0.25">
      <c r="A2182" t="s">
        <v>331</v>
      </c>
      <c r="B2182" t="s">
        <v>347</v>
      </c>
      <c r="C2182" t="s">
        <v>347</v>
      </c>
      <c r="D2182" t="s">
        <v>347</v>
      </c>
      <c r="E2182" t="s">
        <v>190</v>
      </c>
      <c r="F2182" t="s">
        <v>191</v>
      </c>
      <c r="G2182" s="105">
        <v>16</v>
      </c>
      <c r="H2182" t="s">
        <v>352</v>
      </c>
      <c r="I2182" t="s">
        <v>401</v>
      </c>
      <c r="J2182" t="s">
        <v>413</v>
      </c>
      <c r="K2182" s="105">
        <v>132</v>
      </c>
      <c r="L2182" s="106">
        <v>5.333000048995018E-2</v>
      </c>
      <c r="M2182" s="106">
        <v>5.5879998952150338E-2</v>
      </c>
      <c r="N2182" s="105">
        <v>557</v>
      </c>
      <c r="O2182" s="106">
        <v>6.46200031042099E-2</v>
      </c>
      <c r="P2182" s="106">
        <v>6.6809996962547302E-2</v>
      </c>
      <c r="Q2182" s="105">
        <v>15680</v>
      </c>
      <c r="R2182" s="106">
        <v>6.8939998745918274E-2</v>
      </c>
      <c r="S2182" s="107">
        <v>7.1220003068447113E-2</v>
      </c>
    </row>
    <row r="2183" spans="1:19" x14ac:dyDescent="0.25">
      <c r="A2183" t="s">
        <v>331</v>
      </c>
      <c r="B2183" t="s">
        <v>347</v>
      </c>
      <c r="C2183" t="s">
        <v>347</v>
      </c>
      <c r="D2183" t="s">
        <v>347</v>
      </c>
      <c r="E2183" t="s">
        <v>190</v>
      </c>
      <c r="F2183" t="s">
        <v>191</v>
      </c>
      <c r="G2183" s="105">
        <v>16</v>
      </c>
      <c r="H2183" t="s">
        <v>352</v>
      </c>
      <c r="I2183" t="s">
        <v>401</v>
      </c>
      <c r="J2183" t="s">
        <v>441</v>
      </c>
      <c r="K2183" s="105">
        <v>113</v>
      </c>
      <c r="L2183" s="106">
        <v>4.5660000294446952E-2</v>
      </c>
      <c r="N2183" s="105">
        <v>283</v>
      </c>
      <c r="O2183" s="106">
        <v>3.2829999923706048E-2</v>
      </c>
      <c r="Q2183" s="105">
        <v>7283</v>
      </c>
      <c r="R2183" s="106">
        <v>3.2019998878240592E-2</v>
      </c>
      <c r="S2183" s="107"/>
    </row>
    <row r="2184" spans="1:19" x14ac:dyDescent="0.25">
      <c r="A2184" t="s">
        <v>331</v>
      </c>
      <c r="B2184" t="s">
        <v>347</v>
      </c>
      <c r="C2184" t="s">
        <v>347</v>
      </c>
      <c r="D2184" t="s">
        <v>347</v>
      </c>
      <c r="E2184" t="s">
        <v>190</v>
      </c>
      <c r="F2184" t="s">
        <v>191</v>
      </c>
      <c r="G2184">
        <v>16</v>
      </c>
      <c r="H2184" t="s">
        <v>352</v>
      </c>
      <c r="I2184" t="s">
        <v>401</v>
      </c>
      <c r="J2184" t="s">
        <v>414</v>
      </c>
      <c r="K2184">
        <v>99</v>
      </c>
      <c r="L2184" s="106">
        <v>3.9999999105930328E-2</v>
      </c>
      <c r="M2184" s="106">
        <v>4.1910000145435333E-2</v>
      </c>
      <c r="N2184">
        <v>342</v>
      </c>
      <c r="O2184" s="106">
        <v>3.9680000394582748E-2</v>
      </c>
      <c r="P2184" s="106">
        <v>4.1019998490810387E-2</v>
      </c>
      <c r="Q2184">
        <v>10872</v>
      </c>
      <c r="R2184" s="106">
        <v>4.7800000756978989E-2</v>
      </c>
      <c r="S2184" s="106">
        <v>4.9380000680685043E-2</v>
      </c>
    </row>
    <row r="2185" spans="1:19" x14ac:dyDescent="0.25">
      <c r="A2185" t="s">
        <v>331</v>
      </c>
      <c r="B2185" t="s">
        <v>347</v>
      </c>
      <c r="C2185" t="s">
        <v>347</v>
      </c>
      <c r="D2185" t="s">
        <v>347</v>
      </c>
      <c r="E2185" t="s">
        <v>194</v>
      </c>
      <c r="F2185" t="s">
        <v>195</v>
      </c>
      <c r="G2185" s="105">
        <v>16</v>
      </c>
      <c r="H2185" t="s">
        <v>352</v>
      </c>
      <c r="I2185" t="s">
        <v>349</v>
      </c>
      <c r="J2185" t="s">
        <v>350</v>
      </c>
      <c r="K2185" s="105">
        <v>5</v>
      </c>
      <c r="L2185" s="106">
        <v>2.8899998869746919E-3</v>
      </c>
      <c r="N2185" s="105">
        <v>38</v>
      </c>
      <c r="O2185" s="106">
        <v>4.4100000523030758E-3</v>
      </c>
      <c r="Q2185" s="105">
        <v>1130</v>
      </c>
      <c r="R2185" s="106">
        <v>4.9700001254677773E-3</v>
      </c>
      <c r="S2185" s="107"/>
    </row>
    <row r="2186" spans="1:19" x14ac:dyDescent="0.25">
      <c r="A2186" t="s">
        <v>331</v>
      </c>
      <c r="B2186" t="s">
        <v>347</v>
      </c>
      <c r="C2186" t="s">
        <v>347</v>
      </c>
      <c r="D2186" t="s">
        <v>347</v>
      </c>
      <c r="E2186" t="s">
        <v>194</v>
      </c>
      <c r="F2186" t="s">
        <v>195</v>
      </c>
      <c r="G2186">
        <v>16</v>
      </c>
      <c r="H2186" t="s">
        <v>352</v>
      </c>
      <c r="I2186" t="s">
        <v>349</v>
      </c>
      <c r="J2186" t="s">
        <v>368</v>
      </c>
      <c r="K2186">
        <v>54</v>
      </c>
      <c r="L2186" s="106">
        <v>3.1199999153614041E-2</v>
      </c>
      <c r="N2186">
        <v>315</v>
      </c>
      <c r="O2186" s="106">
        <v>3.6540001630783081E-2</v>
      </c>
      <c r="Q2186">
        <v>8418</v>
      </c>
      <c r="R2186" s="106">
        <v>3.700999915599823E-2</v>
      </c>
    </row>
    <row r="2187" spans="1:19" x14ac:dyDescent="0.25">
      <c r="A2187" t="s">
        <v>331</v>
      </c>
      <c r="B2187" t="s">
        <v>347</v>
      </c>
      <c r="C2187" t="s">
        <v>347</v>
      </c>
      <c r="D2187" t="s">
        <v>347</v>
      </c>
      <c r="E2187" t="s">
        <v>194</v>
      </c>
      <c r="F2187" t="s">
        <v>195</v>
      </c>
      <c r="G2187">
        <v>16</v>
      </c>
      <c r="H2187" t="s">
        <v>352</v>
      </c>
      <c r="I2187" t="s">
        <v>349</v>
      </c>
      <c r="J2187" t="s">
        <v>369</v>
      </c>
      <c r="K2187">
        <v>189</v>
      </c>
      <c r="L2187" s="106">
        <v>0.1091900020837784</v>
      </c>
      <c r="N2187">
        <v>984</v>
      </c>
      <c r="O2187" s="106">
        <v>0.1141500025987625</v>
      </c>
      <c r="Q2187">
        <v>27454</v>
      </c>
      <c r="R2187" s="106">
        <v>0.1207000017166138</v>
      </c>
    </row>
    <row r="2188" spans="1:19" x14ac:dyDescent="0.25">
      <c r="A2188" t="s">
        <v>331</v>
      </c>
      <c r="B2188" t="s">
        <v>347</v>
      </c>
      <c r="C2188" t="s">
        <v>347</v>
      </c>
      <c r="D2188" t="s">
        <v>347</v>
      </c>
      <c r="E2188" t="s">
        <v>194</v>
      </c>
      <c r="F2188" t="s">
        <v>195</v>
      </c>
      <c r="G2188" s="105">
        <v>16</v>
      </c>
      <c r="H2188" t="s">
        <v>352</v>
      </c>
      <c r="I2188" t="s">
        <v>349</v>
      </c>
      <c r="J2188" t="s">
        <v>370</v>
      </c>
      <c r="K2188" s="105">
        <v>456</v>
      </c>
      <c r="L2188" s="106">
        <v>0.26342999935150152</v>
      </c>
      <c r="N2188" s="105">
        <v>2002</v>
      </c>
      <c r="O2188" s="106">
        <v>0.23225000500679019</v>
      </c>
      <c r="Q2188" s="105">
        <v>55879</v>
      </c>
      <c r="R2188" s="106">
        <v>0.24567000567913061</v>
      </c>
      <c r="S2188" s="107"/>
    </row>
    <row r="2189" spans="1:19" x14ac:dyDescent="0.25">
      <c r="A2189" t="s">
        <v>331</v>
      </c>
      <c r="B2189" t="s">
        <v>347</v>
      </c>
      <c r="C2189" t="s">
        <v>347</v>
      </c>
      <c r="D2189" t="s">
        <v>347</v>
      </c>
      <c r="E2189" t="s">
        <v>194</v>
      </c>
      <c r="F2189" t="s">
        <v>195</v>
      </c>
      <c r="G2189" s="105">
        <v>16</v>
      </c>
      <c r="H2189" t="s">
        <v>352</v>
      </c>
      <c r="I2189" t="s">
        <v>349</v>
      </c>
      <c r="J2189" t="s">
        <v>371</v>
      </c>
      <c r="K2189" s="105">
        <v>502</v>
      </c>
      <c r="L2189" s="106">
        <v>0.290010005235672</v>
      </c>
      <c r="N2189" s="105">
        <v>2164</v>
      </c>
      <c r="O2189" s="106">
        <v>0.2510400116443634</v>
      </c>
      <c r="Q2189" s="105">
        <v>57982</v>
      </c>
      <c r="R2189" s="106">
        <v>0.25490999221801758</v>
      </c>
      <c r="S2189" s="107"/>
    </row>
    <row r="2190" spans="1:19" x14ac:dyDescent="0.25">
      <c r="A2190" t="s">
        <v>331</v>
      </c>
      <c r="B2190" t="s">
        <v>347</v>
      </c>
      <c r="C2190" t="s">
        <v>347</v>
      </c>
      <c r="D2190" t="s">
        <v>347</v>
      </c>
      <c r="E2190" t="s">
        <v>194</v>
      </c>
      <c r="F2190" t="s">
        <v>195</v>
      </c>
      <c r="G2190">
        <v>16</v>
      </c>
      <c r="H2190" t="s">
        <v>352</v>
      </c>
      <c r="I2190" t="s">
        <v>349</v>
      </c>
      <c r="J2190" t="s">
        <v>372</v>
      </c>
      <c r="K2190">
        <v>325</v>
      </c>
      <c r="L2190" s="106">
        <v>0.18774999678134921</v>
      </c>
      <c r="N2190">
        <v>1867</v>
      </c>
      <c r="O2190" s="106">
        <v>0.21659000217914581</v>
      </c>
      <c r="Q2190">
        <v>44765</v>
      </c>
      <c r="R2190" s="106">
        <v>0.19679999351501459</v>
      </c>
    </row>
    <row r="2191" spans="1:19" x14ac:dyDescent="0.25">
      <c r="A2191" t="s">
        <v>331</v>
      </c>
      <c r="B2191" t="s">
        <v>347</v>
      </c>
      <c r="C2191" t="s">
        <v>347</v>
      </c>
      <c r="D2191" t="s">
        <v>347</v>
      </c>
      <c r="E2191" t="s">
        <v>194</v>
      </c>
      <c r="F2191" t="s">
        <v>195</v>
      </c>
      <c r="G2191" s="105">
        <v>16</v>
      </c>
      <c r="H2191" t="s">
        <v>352</v>
      </c>
      <c r="I2191" t="s">
        <v>349</v>
      </c>
      <c r="J2191" t="s">
        <v>373</v>
      </c>
      <c r="K2191" s="105">
        <v>200</v>
      </c>
      <c r="L2191" s="106">
        <v>0.1155399978160858</v>
      </c>
      <c r="N2191" s="105">
        <v>1250</v>
      </c>
      <c r="O2191" s="106">
        <v>0.14500999450683591</v>
      </c>
      <c r="Q2191" s="105">
        <v>31831</v>
      </c>
      <c r="R2191" s="106">
        <v>0.1399399936199188</v>
      </c>
      <c r="S2191" s="107"/>
    </row>
    <row r="2192" spans="1:19" x14ac:dyDescent="0.25">
      <c r="A2192" t="s">
        <v>331</v>
      </c>
      <c r="B2192" t="s">
        <v>347</v>
      </c>
      <c r="C2192" t="s">
        <v>347</v>
      </c>
      <c r="D2192" t="s">
        <v>347</v>
      </c>
      <c r="E2192" t="s">
        <v>194</v>
      </c>
      <c r="F2192" t="s">
        <v>195</v>
      </c>
      <c r="G2192" s="105">
        <v>16</v>
      </c>
      <c r="H2192" t="s">
        <v>352</v>
      </c>
      <c r="I2192" t="s">
        <v>438</v>
      </c>
      <c r="J2192" t="s">
        <v>48</v>
      </c>
      <c r="K2192" s="105">
        <v>1433</v>
      </c>
      <c r="L2192" s="106">
        <v>0.82784998416900635</v>
      </c>
      <c r="M2192" s="106">
        <v>0.85196000337600708</v>
      </c>
      <c r="N2192" s="105">
        <v>7141</v>
      </c>
      <c r="O2192" s="106">
        <v>0.82841998338699341</v>
      </c>
      <c r="P2192" s="106">
        <v>0.8565400242805481</v>
      </c>
      <c r="Q2192" s="105">
        <v>186401</v>
      </c>
      <c r="R2192" s="106">
        <v>0.81949001550674438</v>
      </c>
      <c r="S2192" s="107">
        <v>0.8465999960899353</v>
      </c>
    </row>
    <row r="2193" spans="1:19" x14ac:dyDescent="0.25">
      <c r="A2193" t="s">
        <v>331</v>
      </c>
      <c r="B2193" t="s">
        <v>347</v>
      </c>
      <c r="C2193" t="s">
        <v>347</v>
      </c>
      <c r="D2193" t="s">
        <v>347</v>
      </c>
      <c r="E2193" t="s">
        <v>194</v>
      </c>
      <c r="F2193" t="s">
        <v>195</v>
      </c>
      <c r="G2193" s="105">
        <v>16</v>
      </c>
      <c r="H2193" t="s">
        <v>352</v>
      </c>
      <c r="I2193" t="s">
        <v>438</v>
      </c>
      <c r="J2193" t="s">
        <v>42</v>
      </c>
      <c r="K2193" s="105">
        <v>161</v>
      </c>
      <c r="L2193" s="106">
        <v>9.3010000884532928E-2</v>
      </c>
      <c r="M2193" s="106">
        <v>9.5720000565052032E-2</v>
      </c>
      <c r="N2193" s="105">
        <v>758</v>
      </c>
      <c r="O2193" s="106">
        <v>8.7939999997615814E-2</v>
      </c>
      <c r="P2193" s="106">
        <v>9.0920001268386841E-2</v>
      </c>
      <c r="Q2193" s="105">
        <v>20350</v>
      </c>
      <c r="R2193" s="106">
        <v>8.9469999074935913E-2</v>
      </c>
      <c r="S2193" s="107">
        <v>9.2430002987384796E-2</v>
      </c>
    </row>
    <row r="2194" spans="1:19" x14ac:dyDescent="0.25">
      <c r="A2194" t="s">
        <v>331</v>
      </c>
      <c r="B2194" t="s">
        <v>347</v>
      </c>
      <c r="C2194" t="s">
        <v>347</v>
      </c>
      <c r="D2194" t="s">
        <v>347</v>
      </c>
      <c r="E2194" t="s">
        <v>194</v>
      </c>
      <c r="F2194" t="s">
        <v>195</v>
      </c>
      <c r="G2194" s="105">
        <v>16</v>
      </c>
      <c r="H2194" t="s">
        <v>352</v>
      </c>
      <c r="I2194" t="s">
        <v>438</v>
      </c>
      <c r="J2194" t="s">
        <v>374</v>
      </c>
      <c r="K2194" s="105">
        <v>88</v>
      </c>
      <c r="L2194" s="106">
        <v>5.0840001553297043E-2</v>
      </c>
      <c r="M2194" s="106">
        <v>5.2319999784231193E-2</v>
      </c>
      <c r="N2194" s="105">
        <v>438</v>
      </c>
      <c r="O2194" s="106">
        <v>5.0810001790523529E-2</v>
      </c>
      <c r="P2194" s="106">
        <v>5.2540000528097153E-2</v>
      </c>
      <c r="Q2194" s="105">
        <v>13425</v>
      </c>
      <c r="R2194" s="106">
        <v>5.9020001441240311E-2</v>
      </c>
      <c r="S2194" s="107">
        <v>6.0970000922679901E-2</v>
      </c>
    </row>
    <row r="2195" spans="1:19" x14ac:dyDescent="0.25">
      <c r="A2195" t="s">
        <v>331</v>
      </c>
      <c r="B2195" t="s">
        <v>347</v>
      </c>
      <c r="C2195" t="s">
        <v>347</v>
      </c>
      <c r="D2195" t="s">
        <v>347</v>
      </c>
      <c r="E2195" t="s">
        <v>194</v>
      </c>
      <c r="F2195" t="s">
        <v>195</v>
      </c>
      <c r="G2195" s="105">
        <v>16</v>
      </c>
      <c r="H2195" t="s">
        <v>352</v>
      </c>
      <c r="I2195" t="s">
        <v>438</v>
      </c>
      <c r="J2195" t="s">
        <v>86</v>
      </c>
      <c r="K2195" s="105">
        <v>49</v>
      </c>
      <c r="L2195" s="106">
        <v>2.8310000896453861E-2</v>
      </c>
      <c r="N2195" s="105">
        <v>283</v>
      </c>
      <c r="O2195" s="106">
        <v>3.2829999923706048E-2</v>
      </c>
      <c r="Q2195" s="105">
        <v>7283</v>
      </c>
      <c r="R2195" s="106">
        <v>3.2019998878240592E-2</v>
      </c>
      <c r="S2195" s="107"/>
    </row>
    <row r="2196" spans="1:19" x14ac:dyDescent="0.25">
      <c r="A2196" t="s">
        <v>331</v>
      </c>
      <c r="B2196" t="s">
        <v>347</v>
      </c>
      <c r="C2196" t="s">
        <v>347</v>
      </c>
      <c r="D2196" t="s">
        <v>347</v>
      </c>
      <c r="E2196" t="s">
        <v>194</v>
      </c>
      <c r="F2196" t="s">
        <v>195</v>
      </c>
      <c r="G2196" s="105">
        <v>16</v>
      </c>
      <c r="H2196" t="s">
        <v>352</v>
      </c>
      <c r="I2196" t="s">
        <v>375</v>
      </c>
      <c r="J2196" t="s">
        <v>376</v>
      </c>
      <c r="K2196" s="105">
        <v>395</v>
      </c>
      <c r="L2196" s="106">
        <v>0.22819000482559201</v>
      </c>
      <c r="N2196" s="105">
        <v>1703</v>
      </c>
      <c r="O2196" s="106">
        <v>0.19755999743938449</v>
      </c>
      <c r="Q2196" s="105">
        <v>47189</v>
      </c>
      <c r="R2196" s="106">
        <v>0.20746000111103061</v>
      </c>
      <c r="S2196" s="107"/>
    </row>
    <row r="2197" spans="1:19" x14ac:dyDescent="0.25">
      <c r="A2197" t="s">
        <v>331</v>
      </c>
      <c r="B2197" t="s">
        <v>347</v>
      </c>
      <c r="C2197" t="s">
        <v>347</v>
      </c>
      <c r="D2197" t="s">
        <v>347</v>
      </c>
      <c r="E2197" t="s">
        <v>194</v>
      </c>
      <c r="F2197" t="s">
        <v>195</v>
      </c>
      <c r="G2197" s="105">
        <v>16</v>
      </c>
      <c r="H2197" t="s">
        <v>352</v>
      </c>
      <c r="I2197" t="s">
        <v>375</v>
      </c>
      <c r="J2197" t="s">
        <v>377</v>
      </c>
      <c r="K2197" s="105">
        <v>327</v>
      </c>
      <c r="L2197" s="106">
        <v>0.18890999257564539</v>
      </c>
      <c r="N2197" s="105">
        <v>1780</v>
      </c>
      <c r="O2197" s="106">
        <v>0.20649999380111689</v>
      </c>
      <c r="Q2197" s="105">
        <v>47420</v>
      </c>
      <c r="R2197" s="106">
        <v>0.20848000049591059</v>
      </c>
      <c r="S2197" s="107"/>
    </row>
    <row r="2198" spans="1:19" x14ac:dyDescent="0.25">
      <c r="A2198" t="s">
        <v>331</v>
      </c>
      <c r="B2198" t="s">
        <v>347</v>
      </c>
      <c r="C2198" t="s">
        <v>347</v>
      </c>
      <c r="D2198" t="s">
        <v>347</v>
      </c>
      <c r="E2198" t="s">
        <v>194</v>
      </c>
      <c r="F2198" t="s">
        <v>195</v>
      </c>
      <c r="G2198" s="105">
        <v>16</v>
      </c>
      <c r="H2198" t="s">
        <v>352</v>
      </c>
      <c r="I2198" t="s">
        <v>375</v>
      </c>
      <c r="J2198" t="s">
        <v>378</v>
      </c>
      <c r="K2198" s="105">
        <v>247</v>
      </c>
      <c r="L2198" s="106">
        <v>0.14269000291824341</v>
      </c>
      <c r="N2198" s="105">
        <v>1419</v>
      </c>
      <c r="O2198" s="106">
        <v>0.16461999714374539</v>
      </c>
      <c r="Q2198" s="105">
        <v>37332</v>
      </c>
      <c r="R2198" s="106">
        <v>0.1641300022602081</v>
      </c>
      <c r="S2198" s="107"/>
    </row>
    <row r="2199" spans="1:19" x14ac:dyDescent="0.25">
      <c r="A2199" t="s">
        <v>331</v>
      </c>
      <c r="B2199" t="s">
        <v>347</v>
      </c>
      <c r="C2199" t="s">
        <v>347</v>
      </c>
      <c r="D2199" t="s">
        <v>347</v>
      </c>
      <c r="E2199" t="s">
        <v>194</v>
      </c>
      <c r="F2199" t="s">
        <v>195</v>
      </c>
      <c r="G2199" s="105">
        <v>16</v>
      </c>
      <c r="H2199" t="s">
        <v>352</v>
      </c>
      <c r="I2199" t="s">
        <v>375</v>
      </c>
      <c r="J2199" t="s">
        <v>379</v>
      </c>
      <c r="K2199" s="105">
        <v>401</v>
      </c>
      <c r="L2199" s="106">
        <v>0.23165999352931979</v>
      </c>
      <c r="N2199" s="105">
        <v>1797</v>
      </c>
      <c r="O2199" s="106">
        <v>0.2084700018167496</v>
      </c>
      <c r="Q2199" s="105">
        <v>47525</v>
      </c>
      <c r="R2199" s="106">
        <v>0.20893999934196469</v>
      </c>
      <c r="S2199" s="107"/>
    </row>
    <row r="2200" spans="1:19" x14ac:dyDescent="0.25">
      <c r="A2200" t="s">
        <v>331</v>
      </c>
      <c r="B2200" t="s">
        <v>347</v>
      </c>
      <c r="C2200" t="s">
        <v>347</v>
      </c>
      <c r="D2200" t="s">
        <v>347</v>
      </c>
      <c r="E2200" t="s">
        <v>194</v>
      </c>
      <c r="F2200" t="s">
        <v>195</v>
      </c>
      <c r="G2200" s="105">
        <v>16</v>
      </c>
      <c r="H2200" t="s">
        <v>352</v>
      </c>
      <c r="I2200" t="s">
        <v>375</v>
      </c>
      <c r="J2200" t="s">
        <v>380</v>
      </c>
      <c r="K2200" s="105">
        <v>361</v>
      </c>
      <c r="L2200" s="106">
        <v>0.20855000615119931</v>
      </c>
      <c r="N2200" s="105">
        <v>1921</v>
      </c>
      <c r="O2200" s="106">
        <v>0.22284999489784241</v>
      </c>
      <c r="Q2200" s="105">
        <v>47993</v>
      </c>
      <c r="R2200" s="106">
        <v>0.210999995470047</v>
      </c>
      <c r="S2200" s="107"/>
    </row>
    <row r="2201" spans="1:19" x14ac:dyDescent="0.25">
      <c r="A2201" t="s">
        <v>331</v>
      </c>
      <c r="B2201" t="s">
        <v>347</v>
      </c>
      <c r="C2201" t="s">
        <v>347</v>
      </c>
      <c r="D2201" t="s">
        <v>347</v>
      </c>
      <c r="E2201" t="s">
        <v>194</v>
      </c>
      <c r="F2201" t="s">
        <v>195</v>
      </c>
      <c r="G2201">
        <v>16</v>
      </c>
      <c r="H2201" t="s">
        <v>352</v>
      </c>
      <c r="I2201" t="s">
        <v>381</v>
      </c>
      <c r="J2201" t="s">
        <v>382</v>
      </c>
      <c r="K2201">
        <v>21</v>
      </c>
      <c r="L2201" s="106">
        <v>1.2129999697208399E-2</v>
      </c>
      <c r="M2201" s="106">
        <v>2.2250000387430191E-2</v>
      </c>
      <c r="N2201">
        <v>193</v>
      </c>
      <c r="O2201" s="106">
        <v>2.2390000522136692E-2</v>
      </c>
      <c r="P2201" s="106">
        <v>3.1830001622438431E-2</v>
      </c>
      <c r="Q2201">
        <v>5423</v>
      </c>
      <c r="R2201" s="106">
        <v>2.384000085294247E-2</v>
      </c>
      <c r="S2201" s="106">
        <v>3.0780000612139698E-2</v>
      </c>
    </row>
    <row r="2202" spans="1:19" x14ac:dyDescent="0.25">
      <c r="A2202" t="s">
        <v>331</v>
      </c>
      <c r="B2202" t="s">
        <v>347</v>
      </c>
      <c r="C2202" t="s">
        <v>347</v>
      </c>
      <c r="D2202" t="s">
        <v>347</v>
      </c>
      <c r="E2202" t="s">
        <v>194</v>
      </c>
      <c r="F2202" t="s">
        <v>195</v>
      </c>
      <c r="G2202">
        <v>16</v>
      </c>
      <c r="H2202" t="s">
        <v>352</v>
      </c>
      <c r="I2202" t="s">
        <v>381</v>
      </c>
      <c r="J2202" t="s">
        <v>383</v>
      </c>
      <c r="K2202">
        <v>115</v>
      </c>
      <c r="L2202" s="106">
        <v>6.6440001130104065E-2</v>
      </c>
      <c r="M2202" s="106">
        <v>0.12182000279426571</v>
      </c>
      <c r="N2202">
        <v>639</v>
      </c>
      <c r="O2202" s="106">
        <v>7.4129998683929443E-2</v>
      </c>
      <c r="P2202" s="106">
        <v>0.1053799986839294</v>
      </c>
      <c r="Q2202">
        <v>26007</v>
      </c>
      <c r="R2202" s="106">
        <v>0.11433999985456469</v>
      </c>
      <c r="S2202" s="106">
        <v>0.1476300060749054</v>
      </c>
    </row>
    <row r="2203" spans="1:19" x14ac:dyDescent="0.25">
      <c r="A2203" t="s">
        <v>331</v>
      </c>
      <c r="B2203" t="s">
        <v>347</v>
      </c>
      <c r="C2203" t="s">
        <v>347</v>
      </c>
      <c r="D2203" t="s">
        <v>347</v>
      </c>
      <c r="E2203" t="s">
        <v>194</v>
      </c>
      <c r="F2203" t="s">
        <v>195</v>
      </c>
      <c r="G2203">
        <v>16</v>
      </c>
      <c r="H2203" t="s">
        <v>352</v>
      </c>
      <c r="I2203" t="s">
        <v>381</v>
      </c>
      <c r="J2203" t="s">
        <v>384</v>
      </c>
      <c r="K2203">
        <v>808</v>
      </c>
      <c r="L2203" s="106">
        <v>0.46678000688552862</v>
      </c>
      <c r="M2203" s="106">
        <v>0.85592997074127197</v>
      </c>
      <c r="N2203">
        <v>5232</v>
      </c>
      <c r="O2203" s="106">
        <v>0.6069599986076355</v>
      </c>
      <c r="P2203" s="106">
        <v>0.8628000020980835</v>
      </c>
      <c r="Q2203">
        <v>144739</v>
      </c>
      <c r="R2203" s="106">
        <v>0.6363300085067749</v>
      </c>
      <c r="S2203" s="106">
        <v>0.82159000635147095</v>
      </c>
    </row>
    <row r="2204" spans="1:19" x14ac:dyDescent="0.25">
      <c r="A2204" t="s">
        <v>331</v>
      </c>
      <c r="B2204" t="s">
        <v>347</v>
      </c>
      <c r="C2204" t="s">
        <v>347</v>
      </c>
      <c r="D2204" t="s">
        <v>347</v>
      </c>
      <c r="E2204" t="s">
        <v>194</v>
      </c>
      <c r="F2204" t="s">
        <v>195</v>
      </c>
      <c r="G2204">
        <v>16</v>
      </c>
      <c r="H2204" t="s">
        <v>352</v>
      </c>
      <c r="I2204" t="s">
        <v>381</v>
      </c>
      <c r="J2204" t="s">
        <v>385</v>
      </c>
      <c r="K2204">
        <v>787</v>
      </c>
      <c r="L2204" s="106">
        <v>0.45465001463890081</v>
      </c>
      <c r="N2204">
        <v>2556</v>
      </c>
      <c r="O2204" s="106">
        <v>0.29651999473571777</v>
      </c>
      <c r="Q2204">
        <v>51290</v>
      </c>
      <c r="R2204" s="106">
        <v>0.22549000382423401</v>
      </c>
    </row>
    <row r="2205" spans="1:19" x14ac:dyDescent="0.25">
      <c r="A2205" t="s">
        <v>331</v>
      </c>
      <c r="B2205" t="s">
        <v>347</v>
      </c>
      <c r="C2205" t="s">
        <v>347</v>
      </c>
      <c r="D2205" t="s">
        <v>347</v>
      </c>
      <c r="E2205" t="s">
        <v>194</v>
      </c>
      <c r="F2205" t="s">
        <v>195</v>
      </c>
      <c r="G2205">
        <v>16</v>
      </c>
      <c r="H2205" t="s">
        <v>352</v>
      </c>
      <c r="I2205" t="s">
        <v>386</v>
      </c>
      <c r="J2205" t="s">
        <v>387</v>
      </c>
      <c r="K2205">
        <v>94</v>
      </c>
      <c r="L2205" s="106">
        <v>5.429999902844429E-2</v>
      </c>
      <c r="M2205" s="106">
        <v>5.6320000439882278E-2</v>
      </c>
      <c r="N2205">
        <v>301</v>
      </c>
      <c r="O2205" s="106">
        <v>3.4919999539852142E-2</v>
      </c>
      <c r="P2205" s="106">
        <v>3.5969998687505722E-2</v>
      </c>
      <c r="Q2205">
        <v>12181</v>
      </c>
      <c r="R2205" s="106">
        <v>5.3550001233816147E-2</v>
      </c>
      <c r="S2205" s="106">
        <v>5.4999999701976783E-2</v>
      </c>
    </row>
    <row r="2206" spans="1:19" x14ac:dyDescent="0.25">
      <c r="A2206" t="s">
        <v>331</v>
      </c>
      <c r="B2206" t="s">
        <v>347</v>
      </c>
      <c r="C2206" t="s">
        <v>347</v>
      </c>
      <c r="D2206" t="s">
        <v>347</v>
      </c>
      <c r="E2206" t="s">
        <v>194</v>
      </c>
      <c r="F2206" t="s">
        <v>195</v>
      </c>
      <c r="G2206" s="105">
        <v>16</v>
      </c>
      <c r="H2206" t="s">
        <v>352</v>
      </c>
      <c r="I2206" t="s">
        <v>386</v>
      </c>
      <c r="J2206" t="s">
        <v>388</v>
      </c>
      <c r="K2206" s="105">
        <v>48</v>
      </c>
      <c r="L2206" s="106">
        <v>2.772999927401543E-2</v>
      </c>
      <c r="M2206" s="106">
        <v>2.875999920070171E-2</v>
      </c>
      <c r="N2206" s="105">
        <v>159</v>
      </c>
      <c r="O2206" s="106">
        <v>1.844999939203262E-2</v>
      </c>
      <c r="P2206" s="106">
        <v>1.8999999389052391E-2</v>
      </c>
      <c r="Q2206" s="105">
        <v>6321</v>
      </c>
      <c r="R2206" s="106">
        <v>2.77900006622076E-2</v>
      </c>
      <c r="S2206" s="107">
        <v>2.8540000319480899E-2</v>
      </c>
    </row>
    <row r="2207" spans="1:19" x14ac:dyDescent="0.25">
      <c r="A2207" t="s">
        <v>331</v>
      </c>
      <c r="B2207" t="s">
        <v>347</v>
      </c>
      <c r="C2207" t="s">
        <v>347</v>
      </c>
      <c r="D2207" t="s">
        <v>347</v>
      </c>
      <c r="E2207" t="s">
        <v>194</v>
      </c>
      <c r="F2207" t="s">
        <v>195</v>
      </c>
      <c r="G2207" s="105">
        <v>16</v>
      </c>
      <c r="H2207" t="s">
        <v>352</v>
      </c>
      <c r="I2207" t="s">
        <v>386</v>
      </c>
      <c r="J2207" t="s">
        <v>85</v>
      </c>
      <c r="K2207" s="105">
        <v>60</v>
      </c>
      <c r="L2207" s="106">
        <v>3.466000035405159E-2</v>
      </c>
      <c r="M2207" s="106">
        <v>3.5950001329183578E-2</v>
      </c>
      <c r="N2207" s="105">
        <v>203</v>
      </c>
      <c r="O2207" s="106">
        <v>2.3550000041723251E-2</v>
      </c>
      <c r="P2207" s="106">
        <v>2.4259999394416809E-2</v>
      </c>
      <c r="Q2207" s="105">
        <v>4872</v>
      </c>
      <c r="R2207" s="106">
        <v>2.1420000120997429E-2</v>
      </c>
      <c r="S2207" s="107">
        <v>2.199999988079071E-2</v>
      </c>
    </row>
    <row r="2208" spans="1:19" x14ac:dyDescent="0.25">
      <c r="A2208" t="s">
        <v>331</v>
      </c>
      <c r="B2208" t="s">
        <v>347</v>
      </c>
      <c r="C2208" t="s">
        <v>347</v>
      </c>
      <c r="D2208" t="s">
        <v>347</v>
      </c>
      <c r="E2208" t="s">
        <v>194</v>
      </c>
      <c r="F2208" t="s">
        <v>195</v>
      </c>
      <c r="G2208" s="105">
        <v>16</v>
      </c>
      <c r="H2208" t="s">
        <v>352</v>
      </c>
      <c r="I2208" t="s">
        <v>386</v>
      </c>
      <c r="J2208" t="s">
        <v>389</v>
      </c>
      <c r="K2208" s="105">
        <v>13</v>
      </c>
      <c r="L2208" s="106">
        <v>7.5099999085068703E-3</v>
      </c>
      <c r="M2208" s="106">
        <v>7.7900001779198647E-3</v>
      </c>
      <c r="N2208" s="105">
        <v>80</v>
      </c>
      <c r="O2208" s="106">
        <v>9.2799998819828033E-3</v>
      </c>
      <c r="P2208" s="106">
        <v>9.5600001513957977E-3</v>
      </c>
      <c r="Q2208" s="105">
        <v>4049</v>
      </c>
      <c r="R2208" s="106">
        <v>1.779999956488609E-2</v>
      </c>
      <c r="S2208" s="107">
        <v>1.8279999494552609E-2</v>
      </c>
    </row>
    <row r="2209" spans="1:19" x14ac:dyDescent="0.25">
      <c r="A2209" t="s">
        <v>331</v>
      </c>
      <c r="B2209" t="s">
        <v>347</v>
      </c>
      <c r="C2209" t="s">
        <v>347</v>
      </c>
      <c r="D2209" t="s">
        <v>347</v>
      </c>
      <c r="E2209" t="s">
        <v>194</v>
      </c>
      <c r="F2209" t="s">
        <v>195</v>
      </c>
      <c r="G2209">
        <v>16</v>
      </c>
      <c r="H2209" t="s">
        <v>352</v>
      </c>
      <c r="I2209" t="s">
        <v>386</v>
      </c>
      <c r="J2209" t="s">
        <v>86</v>
      </c>
      <c r="K2209">
        <v>62</v>
      </c>
      <c r="L2209" s="106">
        <v>3.5819999873638153E-2</v>
      </c>
      <c r="N2209">
        <v>253</v>
      </c>
      <c r="O2209" s="106">
        <v>2.934999950230122E-2</v>
      </c>
      <c r="Q2209">
        <v>5972</v>
      </c>
      <c r="R2209" s="106">
        <v>2.6259999722242359E-2</v>
      </c>
    </row>
    <row r="2210" spans="1:19" x14ac:dyDescent="0.25">
      <c r="A2210" t="s">
        <v>331</v>
      </c>
      <c r="B2210" t="s">
        <v>347</v>
      </c>
      <c r="C2210" t="s">
        <v>347</v>
      </c>
      <c r="D2210" t="s">
        <v>347</v>
      </c>
      <c r="E2210" t="s">
        <v>194</v>
      </c>
      <c r="F2210" t="s">
        <v>195</v>
      </c>
      <c r="G2210">
        <v>16</v>
      </c>
      <c r="H2210" t="s">
        <v>352</v>
      </c>
      <c r="I2210" t="s">
        <v>386</v>
      </c>
      <c r="J2210" t="s">
        <v>84</v>
      </c>
      <c r="K2210">
        <v>1454</v>
      </c>
      <c r="L2210" s="106">
        <v>0.83998000621795654</v>
      </c>
      <c r="M2210" s="106">
        <v>0.87117999792098999</v>
      </c>
      <c r="N2210">
        <v>7624</v>
      </c>
      <c r="O2210" s="106">
        <v>0.88445001840591431</v>
      </c>
      <c r="P2210" s="106">
        <v>0.91119998693466187</v>
      </c>
      <c r="Q2210">
        <v>194064</v>
      </c>
      <c r="R2210" s="106">
        <v>0.85317999124526978</v>
      </c>
      <c r="S2210" s="106">
        <v>0.87619000673294067</v>
      </c>
    </row>
    <row r="2211" spans="1:19" x14ac:dyDescent="0.25">
      <c r="A2211" t="s">
        <v>331</v>
      </c>
      <c r="B2211" t="s">
        <v>347</v>
      </c>
      <c r="C2211" t="s">
        <v>347</v>
      </c>
      <c r="D2211" t="s">
        <v>347</v>
      </c>
      <c r="E2211" t="s">
        <v>194</v>
      </c>
      <c r="F2211" t="s">
        <v>195</v>
      </c>
      <c r="G2211" s="105">
        <v>16</v>
      </c>
      <c r="H2211" t="s">
        <v>352</v>
      </c>
      <c r="I2211" t="s">
        <v>419</v>
      </c>
      <c r="J2211" t="s">
        <v>390</v>
      </c>
      <c r="K2211" s="105">
        <v>787</v>
      </c>
      <c r="L2211" s="106">
        <v>0.45465001463890081</v>
      </c>
      <c r="N2211" s="105">
        <v>2556</v>
      </c>
      <c r="O2211" s="106">
        <v>0.29651999473571777</v>
      </c>
      <c r="Q2211" s="105">
        <v>51290</v>
      </c>
      <c r="R2211" s="106">
        <v>0.22549000382423401</v>
      </c>
      <c r="S2211" s="107"/>
    </row>
    <row r="2212" spans="1:19" x14ac:dyDescent="0.25">
      <c r="A2212" t="s">
        <v>331</v>
      </c>
      <c r="B2212" t="s">
        <v>347</v>
      </c>
      <c r="C2212" t="s">
        <v>347</v>
      </c>
      <c r="D2212" t="s">
        <v>347</v>
      </c>
      <c r="E2212" t="s">
        <v>194</v>
      </c>
      <c r="F2212" t="s">
        <v>195</v>
      </c>
      <c r="G2212" s="105">
        <v>16</v>
      </c>
      <c r="H2212" t="s">
        <v>352</v>
      </c>
      <c r="I2212" t="s">
        <v>419</v>
      </c>
      <c r="J2212" t="s">
        <v>391</v>
      </c>
      <c r="K2212" s="105">
        <v>115</v>
      </c>
      <c r="L2212" s="106">
        <v>6.6440001130104065E-2</v>
      </c>
      <c r="M2212" s="106">
        <v>0.12182000279426571</v>
      </c>
      <c r="N2212" s="105">
        <v>639</v>
      </c>
      <c r="O2212" s="106">
        <v>7.4129998683929443E-2</v>
      </c>
      <c r="P2212" s="106">
        <v>0.1053799986839294</v>
      </c>
      <c r="Q2212" s="105">
        <v>26007</v>
      </c>
      <c r="R2212" s="106">
        <v>0.11433999985456469</v>
      </c>
      <c r="S2212" s="107">
        <v>0.1476300060749054</v>
      </c>
    </row>
    <row r="2213" spans="1:19" x14ac:dyDescent="0.25">
      <c r="A2213" t="s">
        <v>331</v>
      </c>
      <c r="B2213" t="s">
        <v>347</v>
      </c>
      <c r="C2213" t="s">
        <v>347</v>
      </c>
      <c r="D2213" t="s">
        <v>347</v>
      </c>
      <c r="E2213" t="s">
        <v>194</v>
      </c>
      <c r="F2213" t="s">
        <v>195</v>
      </c>
      <c r="G2213" s="105">
        <v>16</v>
      </c>
      <c r="H2213" t="s">
        <v>352</v>
      </c>
      <c r="I2213" t="s">
        <v>419</v>
      </c>
      <c r="J2213" t="s">
        <v>392</v>
      </c>
      <c r="K2213" s="105">
        <v>394</v>
      </c>
      <c r="L2213" s="106">
        <v>0.22761000692844391</v>
      </c>
      <c r="M2213" s="106">
        <v>0.41736999154090881</v>
      </c>
      <c r="N2213" s="105">
        <v>2311</v>
      </c>
      <c r="O2213" s="106">
        <v>0.26809999346733088</v>
      </c>
      <c r="P2213" s="106">
        <v>0.38109999895095831</v>
      </c>
      <c r="Q2213" s="105">
        <v>69347</v>
      </c>
      <c r="R2213" s="106">
        <v>0.30487999320030212</v>
      </c>
      <c r="S2213" s="107">
        <v>0.39364001154899603</v>
      </c>
    </row>
    <row r="2214" spans="1:19" x14ac:dyDescent="0.25">
      <c r="A2214" t="s">
        <v>331</v>
      </c>
      <c r="B2214" t="s">
        <v>347</v>
      </c>
      <c r="C2214" t="s">
        <v>347</v>
      </c>
      <c r="D2214" t="s">
        <v>347</v>
      </c>
      <c r="E2214" t="s">
        <v>194</v>
      </c>
      <c r="F2214" t="s">
        <v>195</v>
      </c>
      <c r="G2214" s="105">
        <v>16</v>
      </c>
      <c r="H2214" t="s">
        <v>352</v>
      </c>
      <c r="I2214" t="s">
        <v>419</v>
      </c>
      <c r="J2214" t="s">
        <v>393</v>
      </c>
      <c r="K2214" s="105">
        <v>360</v>
      </c>
      <c r="L2214" s="106">
        <v>0.20796999335288999</v>
      </c>
      <c r="M2214" s="106">
        <v>0.38135999441146851</v>
      </c>
      <c r="N2214" s="105">
        <v>2555</v>
      </c>
      <c r="O2214" s="106">
        <v>0.29640001058578491</v>
      </c>
      <c r="P2214" s="106">
        <v>0.42133998870849609</v>
      </c>
      <c r="Q2214" s="105">
        <v>66079</v>
      </c>
      <c r="R2214" s="106">
        <v>0.29050999879837042</v>
      </c>
      <c r="S2214" s="107">
        <v>0.37509000301361078</v>
      </c>
    </row>
    <row r="2215" spans="1:19" x14ac:dyDescent="0.25">
      <c r="A2215" t="s">
        <v>331</v>
      </c>
      <c r="B2215" t="s">
        <v>347</v>
      </c>
      <c r="C2215" t="s">
        <v>347</v>
      </c>
      <c r="D2215" t="s">
        <v>347</v>
      </c>
      <c r="E2215" t="s">
        <v>194</v>
      </c>
      <c r="F2215" t="s">
        <v>195</v>
      </c>
      <c r="G2215" s="105">
        <v>16</v>
      </c>
      <c r="H2215" t="s">
        <v>352</v>
      </c>
      <c r="I2215" t="s">
        <v>419</v>
      </c>
      <c r="J2215" t="s">
        <v>394</v>
      </c>
      <c r="K2215" s="105">
        <v>75</v>
      </c>
      <c r="L2215" s="106">
        <v>4.3329998850822449E-2</v>
      </c>
      <c r="M2215" s="106">
        <v>7.944999635219574E-2</v>
      </c>
      <c r="N2215" s="105">
        <v>559</v>
      </c>
      <c r="O2215" s="106">
        <v>6.4850002527236938E-2</v>
      </c>
      <c r="P2215" s="106">
        <v>9.2179998755455017E-2</v>
      </c>
      <c r="Q2215" s="105">
        <v>14736</v>
      </c>
      <c r="R2215" s="106">
        <v>6.4790003001689911E-2</v>
      </c>
      <c r="S2215" s="107">
        <v>8.3650000393390656E-2</v>
      </c>
    </row>
    <row r="2216" spans="1:19" x14ac:dyDescent="0.25">
      <c r="A2216" t="s">
        <v>331</v>
      </c>
      <c r="B2216" t="s">
        <v>347</v>
      </c>
      <c r="C2216" t="s">
        <v>347</v>
      </c>
      <c r="D2216" t="s">
        <v>347</v>
      </c>
      <c r="E2216" t="s">
        <v>194</v>
      </c>
      <c r="F2216" t="s">
        <v>195</v>
      </c>
      <c r="G2216" s="105">
        <v>16</v>
      </c>
      <c r="H2216" t="s">
        <v>352</v>
      </c>
      <c r="I2216" t="s">
        <v>439</v>
      </c>
      <c r="J2216" t="s">
        <v>440</v>
      </c>
      <c r="K2216" s="105">
        <v>787</v>
      </c>
      <c r="L2216" s="106">
        <v>0.45465001463890081</v>
      </c>
      <c r="N2216" s="105">
        <v>2556</v>
      </c>
      <c r="O2216" s="106">
        <v>0.29651999473571777</v>
      </c>
      <c r="Q2216" s="105">
        <v>51290</v>
      </c>
      <c r="R2216" s="106">
        <v>0.22549000382423401</v>
      </c>
      <c r="S2216" s="107"/>
    </row>
    <row r="2217" spans="1:19" x14ac:dyDescent="0.25">
      <c r="A2217" t="s">
        <v>331</v>
      </c>
      <c r="B2217" t="s">
        <v>347</v>
      </c>
      <c r="C2217" t="s">
        <v>347</v>
      </c>
      <c r="D2217" t="s">
        <v>347</v>
      </c>
      <c r="E2217" t="s">
        <v>194</v>
      </c>
      <c r="F2217" t="s">
        <v>195</v>
      </c>
      <c r="G2217" s="105">
        <v>16</v>
      </c>
      <c r="H2217" t="s">
        <v>352</v>
      </c>
      <c r="I2217" t="s">
        <v>439</v>
      </c>
      <c r="J2217" t="s">
        <v>442</v>
      </c>
      <c r="K2217" s="105">
        <v>944</v>
      </c>
      <c r="L2217" s="106">
        <v>0.54535001516342163</v>
      </c>
      <c r="M2217" s="106">
        <v>1</v>
      </c>
      <c r="N2217" s="105">
        <v>6064</v>
      </c>
      <c r="O2217" s="106">
        <v>0.70348000526428223</v>
      </c>
      <c r="P2217" s="106">
        <v>1</v>
      </c>
      <c r="Q2217" s="105">
        <v>176169</v>
      </c>
      <c r="R2217" s="106">
        <v>0.77451002597808838</v>
      </c>
      <c r="S2217" s="107">
        <v>1</v>
      </c>
    </row>
    <row r="2218" spans="1:19" x14ac:dyDescent="0.25">
      <c r="A2218" t="s">
        <v>331</v>
      </c>
      <c r="B2218" t="s">
        <v>347</v>
      </c>
      <c r="C2218" t="s">
        <v>347</v>
      </c>
      <c r="D2218" t="s">
        <v>347</v>
      </c>
      <c r="E2218" t="s">
        <v>194</v>
      </c>
      <c r="F2218" t="s">
        <v>195</v>
      </c>
      <c r="G2218" s="105">
        <v>16</v>
      </c>
      <c r="H2218" t="s">
        <v>352</v>
      </c>
      <c r="I2218" t="s">
        <v>395</v>
      </c>
      <c r="J2218" t="s">
        <v>396</v>
      </c>
      <c r="K2218" s="105">
        <v>1723</v>
      </c>
      <c r="L2218" s="106">
        <v>0.9953799843788147</v>
      </c>
      <c r="N2218" s="105">
        <v>8556</v>
      </c>
      <c r="O2218" s="106">
        <v>0.99257999658584595</v>
      </c>
      <c r="Q2218" s="105">
        <v>225832</v>
      </c>
      <c r="R2218" s="106">
        <v>0.99285000562667847</v>
      </c>
      <c r="S2218" s="107"/>
    </row>
    <row r="2219" spans="1:19" x14ac:dyDescent="0.25">
      <c r="A2219" t="s">
        <v>331</v>
      </c>
      <c r="B2219" t="s">
        <v>347</v>
      </c>
      <c r="C2219" t="s">
        <v>347</v>
      </c>
      <c r="D2219" t="s">
        <v>347</v>
      </c>
      <c r="E2219" t="s">
        <v>194</v>
      </c>
      <c r="F2219" t="s">
        <v>195</v>
      </c>
      <c r="G2219" s="105">
        <v>16</v>
      </c>
      <c r="H2219" t="s">
        <v>352</v>
      </c>
      <c r="I2219" t="s">
        <v>395</v>
      </c>
      <c r="J2219" t="s">
        <v>397</v>
      </c>
      <c r="K2219" s="105">
        <v>8</v>
      </c>
      <c r="L2219" s="106">
        <v>4.6199997887015343E-3</v>
      </c>
      <c r="N2219" s="105">
        <v>64</v>
      </c>
      <c r="O2219" s="106">
        <v>7.4200001545250416E-3</v>
      </c>
      <c r="Q2219" s="105">
        <v>1627</v>
      </c>
      <c r="R2219" s="106">
        <v>7.1499999612569809E-3</v>
      </c>
      <c r="S2219" s="107"/>
    </row>
    <row r="2220" spans="1:19" x14ac:dyDescent="0.25">
      <c r="A2220" t="s">
        <v>331</v>
      </c>
      <c r="B2220" t="s">
        <v>347</v>
      </c>
      <c r="C2220" t="s">
        <v>347</v>
      </c>
      <c r="D2220" t="s">
        <v>347</v>
      </c>
      <c r="E2220" t="s">
        <v>194</v>
      </c>
      <c r="F2220" t="s">
        <v>195</v>
      </c>
      <c r="G2220">
        <v>16</v>
      </c>
      <c r="H2220" t="s">
        <v>352</v>
      </c>
      <c r="I2220" t="s">
        <v>398</v>
      </c>
      <c r="J2220" t="s">
        <v>399</v>
      </c>
      <c r="K2220">
        <v>333</v>
      </c>
      <c r="L2220" s="106">
        <v>0.19236999750137329</v>
      </c>
      <c r="N2220">
        <v>971</v>
      </c>
      <c r="O2220" s="106">
        <v>0.1126499995589256</v>
      </c>
      <c r="Q2220">
        <v>32785</v>
      </c>
      <c r="R2220" s="106">
        <v>0.14414000511169431</v>
      </c>
    </row>
    <row r="2221" spans="1:19" x14ac:dyDescent="0.25">
      <c r="A2221" t="s">
        <v>331</v>
      </c>
      <c r="B2221" t="s">
        <v>347</v>
      </c>
      <c r="C2221" t="s">
        <v>347</v>
      </c>
      <c r="D2221" t="s">
        <v>347</v>
      </c>
      <c r="E2221" t="s">
        <v>194</v>
      </c>
      <c r="F2221" t="s">
        <v>195</v>
      </c>
      <c r="G2221" s="105">
        <v>16</v>
      </c>
      <c r="H2221" t="s">
        <v>352</v>
      </c>
      <c r="I2221" t="s">
        <v>398</v>
      </c>
      <c r="J2221" t="s">
        <v>41</v>
      </c>
      <c r="K2221" s="105">
        <v>425</v>
      </c>
      <c r="L2221" s="106">
        <v>0.24551999568939209</v>
      </c>
      <c r="N2221" s="105">
        <v>1564</v>
      </c>
      <c r="O2221" s="106">
        <v>0.18143999576568601</v>
      </c>
      <c r="Q2221" s="105">
        <v>40324</v>
      </c>
      <c r="R2221" s="106">
        <v>0.177279993891716</v>
      </c>
      <c r="S2221" s="107"/>
    </row>
    <row r="2222" spans="1:19" x14ac:dyDescent="0.25">
      <c r="A2222" t="s">
        <v>331</v>
      </c>
      <c r="B2222" t="s">
        <v>347</v>
      </c>
      <c r="C2222" t="s">
        <v>347</v>
      </c>
      <c r="D2222" t="s">
        <v>347</v>
      </c>
      <c r="E2222" t="s">
        <v>194</v>
      </c>
      <c r="F2222" t="s">
        <v>195</v>
      </c>
      <c r="G2222" s="105">
        <v>16</v>
      </c>
      <c r="H2222" t="s">
        <v>352</v>
      </c>
      <c r="I2222" t="s">
        <v>398</v>
      </c>
      <c r="J2222" t="s">
        <v>40</v>
      </c>
      <c r="K2222" s="105">
        <v>350</v>
      </c>
      <c r="L2222" s="106">
        <v>0.20219999551773071</v>
      </c>
      <c r="N2222" s="105">
        <v>2048</v>
      </c>
      <c r="O2222" s="106">
        <v>0.2375900000333786</v>
      </c>
      <c r="Q2222" s="105">
        <v>47952</v>
      </c>
      <c r="R2222" s="106">
        <v>0.21082000434398651</v>
      </c>
      <c r="S2222" s="107"/>
    </row>
    <row r="2223" spans="1:19" x14ac:dyDescent="0.25">
      <c r="A2223" t="s">
        <v>331</v>
      </c>
      <c r="B2223" t="s">
        <v>347</v>
      </c>
      <c r="C2223" t="s">
        <v>347</v>
      </c>
      <c r="D2223" t="s">
        <v>347</v>
      </c>
      <c r="E2223" t="s">
        <v>194</v>
      </c>
      <c r="F2223" t="s">
        <v>195</v>
      </c>
      <c r="G2223" s="105">
        <v>16</v>
      </c>
      <c r="H2223" t="s">
        <v>352</v>
      </c>
      <c r="I2223" t="s">
        <v>398</v>
      </c>
      <c r="J2223" t="s">
        <v>39</v>
      </c>
      <c r="K2223" s="105">
        <v>338</v>
      </c>
      <c r="L2223" s="106">
        <v>0.1952600032091141</v>
      </c>
      <c r="N2223" s="105">
        <v>2211</v>
      </c>
      <c r="O2223" s="106">
        <v>0.2565000057220459</v>
      </c>
      <c r="Q2223" s="105">
        <v>51770</v>
      </c>
      <c r="R2223" s="106">
        <v>0.22759999334812159</v>
      </c>
      <c r="S2223" s="107"/>
    </row>
    <row r="2224" spans="1:19" x14ac:dyDescent="0.25">
      <c r="A2224" t="s">
        <v>331</v>
      </c>
      <c r="B2224" t="s">
        <v>347</v>
      </c>
      <c r="C2224" t="s">
        <v>347</v>
      </c>
      <c r="D2224" t="s">
        <v>347</v>
      </c>
      <c r="E2224" t="s">
        <v>194</v>
      </c>
      <c r="F2224" t="s">
        <v>195</v>
      </c>
      <c r="G2224" s="105">
        <v>16</v>
      </c>
      <c r="H2224" t="s">
        <v>352</v>
      </c>
      <c r="I2224" t="s">
        <v>398</v>
      </c>
      <c r="J2224" t="s">
        <v>400</v>
      </c>
      <c r="K2224" s="105">
        <v>285</v>
      </c>
      <c r="L2224" s="106">
        <v>0.16463999450206759</v>
      </c>
      <c r="N2224" s="105">
        <v>1826</v>
      </c>
      <c r="O2224" s="106">
        <v>0.21183000504970551</v>
      </c>
      <c r="Q2224" s="105">
        <v>54628</v>
      </c>
      <c r="R2224" s="106">
        <v>0.24017000198364261</v>
      </c>
      <c r="S2224" s="107"/>
    </row>
    <row r="2225" spans="1:19" x14ac:dyDescent="0.25">
      <c r="A2225" t="s">
        <v>331</v>
      </c>
      <c r="B2225" t="s">
        <v>347</v>
      </c>
      <c r="C2225" t="s">
        <v>347</v>
      </c>
      <c r="D2225" t="s">
        <v>347</v>
      </c>
      <c r="E2225" t="s">
        <v>194</v>
      </c>
      <c r="F2225" t="s">
        <v>195</v>
      </c>
      <c r="G2225">
        <v>16</v>
      </c>
      <c r="H2225" t="s">
        <v>352</v>
      </c>
      <c r="I2225" t="s">
        <v>422</v>
      </c>
      <c r="J2225" t="s">
        <v>429</v>
      </c>
      <c r="K2225">
        <v>275</v>
      </c>
      <c r="L2225" s="106">
        <v>0.15886999666690829</v>
      </c>
      <c r="N2225">
        <v>2091</v>
      </c>
      <c r="O2225" s="106">
        <v>0.24257999658584589</v>
      </c>
      <c r="Q2225">
        <v>80101</v>
      </c>
      <c r="R2225" s="106">
        <v>0.3521600067615509</v>
      </c>
    </row>
    <row r="2226" spans="1:19" x14ac:dyDescent="0.25">
      <c r="A2226" t="s">
        <v>331</v>
      </c>
      <c r="B2226" t="s">
        <v>347</v>
      </c>
      <c r="C2226" t="s">
        <v>347</v>
      </c>
      <c r="D2226" t="s">
        <v>347</v>
      </c>
      <c r="E2226" t="s">
        <v>194</v>
      </c>
      <c r="F2226" t="s">
        <v>195</v>
      </c>
      <c r="G2226">
        <v>16</v>
      </c>
      <c r="H2226" t="s">
        <v>352</v>
      </c>
      <c r="I2226" t="s">
        <v>422</v>
      </c>
      <c r="J2226" t="s">
        <v>423</v>
      </c>
      <c r="K2226">
        <v>1365</v>
      </c>
      <c r="L2226" s="106">
        <v>0.78855997323989868</v>
      </c>
      <c r="M2226" s="106">
        <v>0.9375</v>
      </c>
      <c r="N2226">
        <v>5617</v>
      </c>
      <c r="O2226" s="106">
        <v>0.65161997079849243</v>
      </c>
      <c r="P2226" s="106">
        <v>0.86031997203826904</v>
      </c>
      <c r="Q2226">
        <v>119646</v>
      </c>
      <c r="R2226" s="106">
        <v>0.52600997686386108</v>
      </c>
      <c r="S2226" s="106">
        <v>0.81194001436233521</v>
      </c>
    </row>
    <row r="2227" spans="1:19" x14ac:dyDescent="0.25">
      <c r="A2227" t="s">
        <v>331</v>
      </c>
      <c r="B2227" t="s">
        <v>347</v>
      </c>
      <c r="C2227" t="s">
        <v>347</v>
      </c>
      <c r="D2227" t="s">
        <v>347</v>
      </c>
      <c r="E2227" t="s">
        <v>194</v>
      </c>
      <c r="F2227" t="s">
        <v>195</v>
      </c>
      <c r="G2227" s="105">
        <v>16</v>
      </c>
      <c r="H2227" t="s">
        <v>352</v>
      </c>
      <c r="I2227" t="s">
        <v>422</v>
      </c>
      <c r="J2227" t="s">
        <v>424</v>
      </c>
      <c r="K2227" s="105">
        <v>72</v>
      </c>
      <c r="L2227" s="106">
        <v>4.1590001434087753E-2</v>
      </c>
      <c r="M2227" s="106">
        <v>4.9449998885393143E-2</v>
      </c>
      <c r="N2227" s="105">
        <v>594</v>
      </c>
      <c r="O2227" s="106">
        <v>6.8910002708435059E-2</v>
      </c>
      <c r="P2227" s="106">
        <v>9.0980000793933868E-2</v>
      </c>
      <c r="Q2227" s="105">
        <v>17180</v>
      </c>
      <c r="R2227" s="106">
        <v>7.5530000030994415E-2</v>
      </c>
      <c r="S2227" s="107">
        <v>0.11659000068902969</v>
      </c>
    </row>
    <row r="2228" spans="1:19" x14ac:dyDescent="0.25">
      <c r="A2228" t="s">
        <v>331</v>
      </c>
      <c r="B2228" t="s">
        <v>347</v>
      </c>
      <c r="C2228" t="s">
        <v>347</v>
      </c>
      <c r="D2228" t="s">
        <v>347</v>
      </c>
      <c r="E2228" t="s">
        <v>194</v>
      </c>
      <c r="F2228" t="s">
        <v>195</v>
      </c>
      <c r="G2228" s="105">
        <v>16</v>
      </c>
      <c r="H2228" t="s">
        <v>352</v>
      </c>
      <c r="I2228" t="s">
        <v>422</v>
      </c>
      <c r="J2228" t="s">
        <v>425</v>
      </c>
      <c r="K2228" s="105">
        <v>12</v>
      </c>
      <c r="L2228" s="106">
        <v>6.9300001487135887E-3</v>
      </c>
      <c r="M2228" s="106">
        <v>8.24000034481287E-3</v>
      </c>
      <c r="N2228" s="105">
        <v>207</v>
      </c>
      <c r="O2228" s="106">
        <v>2.4010000750422481E-2</v>
      </c>
      <c r="P2228" s="106">
        <v>3.1700000166893012E-2</v>
      </c>
      <c r="Q2228" s="105">
        <v>6082</v>
      </c>
      <c r="R2228" s="106">
        <v>2.6739999651908871E-2</v>
      </c>
      <c r="S2228" s="107">
        <v>4.1269998997449868E-2</v>
      </c>
    </row>
    <row r="2229" spans="1:19" x14ac:dyDescent="0.25">
      <c r="A2229" t="s">
        <v>331</v>
      </c>
      <c r="B2229" t="s">
        <v>347</v>
      </c>
      <c r="C2229" t="s">
        <v>347</v>
      </c>
      <c r="D2229" t="s">
        <v>347</v>
      </c>
      <c r="E2229" t="s">
        <v>194</v>
      </c>
      <c r="F2229" t="s">
        <v>195</v>
      </c>
      <c r="G2229">
        <v>16</v>
      </c>
      <c r="H2229" t="s">
        <v>352</v>
      </c>
      <c r="I2229" t="s">
        <v>422</v>
      </c>
      <c r="J2229" t="s">
        <v>426</v>
      </c>
      <c r="K2229">
        <v>7</v>
      </c>
      <c r="L2229" s="106">
        <v>4.0400000289082527E-3</v>
      </c>
      <c r="M2229" s="106">
        <v>4.8099998384714127E-3</v>
      </c>
      <c r="N2229">
        <v>94</v>
      </c>
      <c r="O2229" s="106">
        <v>1.0900000110268589E-2</v>
      </c>
      <c r="P2229" s="106">
        <v>1.4399999752640721E-2</v>
      </c>
      <c r="Q2229">
        <v>3672</v>
      </c>
      <c r="R2229" s="106">
        <v>1.6140000894665722E-2</v>
      </c>
      <c r="S2229" s="106">
        <v>2.491999976336956E-2</v>
      </c>
    </row>
    <row r="2230" spans="1:19" x14ac:dyDescent="0.25">
      <c r="A2230" t="s">
        <v>331</v>
      </c>
      <c r="B2230" t="s">
        <v>347</v>
      </c>
      <c r="C2230" t="s">
        <v>347</v>
      </c>
      <c r="D2230" t="s">
        <v>347</v>
      </c>
      <c r="E2230" t="s">
        <v>194</v>
      </c>
      <c r="F2230" t="s">
        <v>195</v>
      </c>
      <c r="G2230" s="105">
        <v>16</v>
      </c>
      <c r="H2230" t="s">
        <v>352</v>
      </c>
      <c r="I2230" t="s">
        <v>422</v>
      </c>
      <c r="J2230" t="s">
        <v>427</v>
      </c>
      <c r="K2230" s="105">
        <v>0</v>
      </c>
      <c r="L2230" s="106">
        <v>0</v>
      </c>
      <c r="M2230" s="106">
        <v>0</v>
      </c>
      <c r="N2230" s="105">
        <v>17</v>
      </c>
      <c r="O2230" s="106">
        <v>1.9700000993907452E-3</v>
      </c>
      <c r="P2230" s="106">
        <v>2.600000007078052E-3</v>
      </c>
      <c r="Q2230" s="105">
        <v>766</v>
      </c>
      <c r="R2230" s="106">
        <v>3.3700000494718552E-3</v>
      </c>
      <c r="S2230" s="107">
        <v>5.2000000141561031E-3</v>
      </c>
    </row>
    <row r="2231" spans="1:19" x14ac:dyDescent="0.25">
      <c r="A2231" t="s">
        <v>331</v>
      </c>
      <c r="B2231" t="s">
        <v>347</v>
      </c>
      <c r="C2231" t="s">
        <v>347</v>
      </c>
      <c r="D2231" t="s">
        <v>347</v>
      </c>
      <c r="E2231" t="s">
        <v>194</v>
      </c>
      <c r="F2231" t="s">
        <v>195</v>
      </c>
      <c r="G2231" s="105">
        <v>16</v>
      </c>
      <c r="H2231" t="s">
        <v>352</v>
      </c>
      <c r="I2231" t="s">
        <v>422</v>
      </c>
      <c r="J2231" t="s">
        <v>428</v>
      </c>
      <c r="K2231" s="105">
        <v>0</v>
      </c>
      <c r="L2231" s="106">
        <v>0</v>
      </c>
      <c r="M2231" s="106">
        <v>0</v>
      </c>
      <c r="N2231" s="105">
        <v>0</v>
      </c>
      <c r="O2231" s="106">
        <v>0</v>
      </c>
      <c r="P2231" s="106">
        <v>0</v>
      </c>
      <c r="Q2231" s="105">
        <v>12</v>
      </c>
      <c r="R2231" s="106">
        <v>4.9999998736893758E-5</v>
      </c>
      <c r="S2231" s="107">
        <v>7.9999997979030013E-5</v>
      </c>
    </row>
    <row r="2232" spans="1:19" x14ac:dyDescent="0.25">
      <c r="A2232" t="s">
        <v>331</v>
      </c>
      <c r="B2232" t="s">
        <v>347</v>
      </c>
      <c r="C2232" t="s">
        <v>347</v>
      </c>
      <c r="D2232" t="s">
        <v>347</v>
      </c>
      <c r="E2232" t="s">
        <v>194</v>
      </c>
      <c r="F2232" t="s">
        <v>195</v>
      </c>
      <c r="G2232" s="105">
        <v>16</v>
      </c>
      <c r="H2232" t="s">
        <v>352</v>
      </c>
      <c r="I2232" t="s">
        <v>430</v>
      </c>
      <c r="J2232" t="s">
        <v>434</v>
      </c>
      <c r="K2232" s="105">
        <v>27</v>
      </c>
      <c r="L2232" s="106">
        <v>1.559999957680702E-2</v>
      </c>
      <c r="M2232" s="106">
        <v>1.6189999878406521E-2</v>
      </c>
      <c r="N2232" s="105">
        <v>162</v>
      </c>
      <c r="O2232" s="106">
        <v>1.8789999186992649E-2</v>
      </c>
      <c r="P2232" s="106">
        <v>1.9279999658465389E-2</v>
      </c>
      <c r="Q2232" s="105">
        <v>4987</v>
      </c>
      <c r="R2232" s="106">
        <v>2.1919999271631241E-2</v>
      </c>
      <c r="S2232" s="107">
        <v>2.2490000352263451E-2</v>
      </c>
    </row>
    <row r="2233" spans="1:19" x14ac:dyDescent="0.25">
      <c r="A2233" t="s">
        <v>331</v>
      </c>
      <c r="B2233" t="s">
        <v>347</v>
      </c>
      <c r="C2233" t="s">
        <v>347</v>
      </c>
      <c r="D2233" t="s">
        <v>347</v>
      </c>
      <c r="E2233" t="s">
        <v>194</v>
      </c>
      <c r="F2233" t="s">
        <v>195</v>
      </c>
      <c r="G2233">
        <v>16</v>
      </c>
      <c r="H2233" t="s">
        <v>352</v>
      </c>
      <c r="I2233" t="s">
        <v>430</v>
      </c>
      <c r="J2233" t="s">
        <v>432</v>
      </c>
      <c r="K2233">
        <v>105</v>
      </c>
      <c r="L2233" s="106">
        <v>6.0660000890493393E-2</v>
      </c>
      <c r="M2233" s="106">
        <v>6.2950000166893005E-2</v>
      </c>
      <c r="N2233">
        <v>693</v>
      </c>
      <c r="O2233" s="106">
        <v>8.0389998853206635E-2</v>
      </c>
      <c r="P2233" s="106">
        <v>8.2460001111030579E-2</v>
      </c>
      <c r="Q2233">
        <v>18498</v>
      </c>
      <c r="R2233" s="106">
        <v>8.1320002675056458E-2</v>
      </c>
      <c r="S2233" s="106">
        <v>8.343999832868576E-2</v>
      </c>
    </row>
    <row r="2234" spans="1:19" x14ac:dyDescent="0.25">
      <c r="A2234" t="s">
        <v>331</v>
      </c>
      <c r="B2234" t="s">
        <v>347</v>
      </c>
      <c r="C2234" t="s">
        <v>347</v>
      </c>
      <c r="D2234" t="s">
        <v>347</v>
      </c>
      <c r="E2234" t="s">
        <v>194</v>
      </c>
      <c r="F2234" t="s">
        <v>195</v>
      </c>
      <c r="G2234">
        <v>16</v>
      </c>
      <c r="H2234" t="s">
        <v>352</v>
      </c>
      <c r="I2234" t="s">
        <v>430</v>
      </c>
      <c r="J2234" t="s">
        <v>435</v>
      </c>
      <c r="K2234">
        <v>6</v>
      </c>
      <c r="L2234" s="106">
        <v>3.4700001124292612E-3</v>
      </c>
      <c r="M2234" s="106">
        <v>3.599999938160181E-3</v>
      </c>
      <c r="N2234">
        <v>11</v>
      </c>
      <c r="O2234" s="106">
        <v>1.27999996766448E-3</v>
      </c>
      <c r="P2234" s="106">
        <v>1.3099999632686381E-3</v>
      </c>
      <c r="Q2234">
        <v>391</v>
      </c>
      <c r="R2234" s="106">
        <v>1.7199999419972301E-3</v>
      </c>
      <c r="S2234" s="106">
        <v>1.760000013746321E-3</v>
      </c>
    </row>
    <row r="2235" spans="1:19" x14ac:dyDescent="0.25">
      <c r="A2235" t="s">
        <v>331</v>
      </c>
      <c r="B2235" t="s">
        <v>347</v>
      </c>
      <c r="C2235" t="s">
        <v>347</v>
      </c>
      <c r="D2235" t="s">
        <v>347</v>
      </c>
      <c r="E2235" t="s">
        <v>194</v>
      </c>
      <c r="F2235" t="s">
        <v>195</v>
      </c>
      <c r="G2235" s="105">
        <v>16</v>
      </c>
      <c r="H2235" t="s">
        <v>352</v>
      </c>
      <c r="I2235" t="s">
        <v>430</v>
      </c>
      <c r="J2235" t="s">
        <v>436</v>
      </c>
      <c r="K2235" s="105">
        <v>64</v>
      </c>
      <c r="L2235" s="106">
        <v>3.6970000714063637E-2</v>
      </c>
      <c r="M2235" s="106">
        <v>3.8369998335838318E-2</v>
      </c>
      <c r="N2235" s="105">
        <v>501</v>
      </c>
      <c r="O2235" s="106">
        <v>5.81200011074543E-2</v>
      </c>
      <c r="P2235" s="106">
        <v>5.9610001742839813E-2</v>
      </c>
      <c r="Q2235" s="105">
        <v>6784</v>
      </c>
      <c r="R2235" s="106">
        <v>2.9829999431967739E-2</v>
      </c>
      <c r="S2235" s="107">
        <v>3.060000017285347E-2</v>
      </c>
    </row>
    <row r="2236" spans="1:19" x14ac:dyDescent="0.25">
      <c r="A2236" t="s">
        <v>331</v>
      </c>
      <c r="B2236" t="s">
        <v>347</v>
      </c>
      <c r="C2236" t="s">
        <v>347</v>
      </c>
      <c r="D2236" t="s">
        <v>347</v>
      </c>
      <c r="E2236" t="s">
        <v>194</v>
      </c>
      <c r="F2236" t="s">
        <v>195</v>
      </c>
      <c r="G2236" s="105">
        <v>16</v>
      </c>
      <c r="H2236" t="s">
        <v>352</v>
      </c>
      <c r="I2236" t="s">
        <v>430</v>
      </c>
      <c r="J2236" t="s">
        <v>431</v>
      </c>
      <c r="K2236" s="105">
        <v>686</v>
      </c>
      <c r="L2236" s="106">
        <v>0.39629998803138727</v>
      </c>
      <c r="M2236" s="106">
        <v>0.41126999258995062</v>
      </c>
      <c r="N2236" s="105">
        <v>2611</v>
      </c>
      <c r="O2236" s="106">
        <v>0.30289998650550842</v>
      </c>
      <c r="P2236" s="106">
        <v>0.31068998575210571</v>
      </c>
      <c r="Q2236" s="105">
        <v>77035</v>
      </c>
      <c r="R2236" s="106">
        <v>0.33867999911308289</v>
      </c>
      <c r="S2236" s="107">
        <v>0.3474699854850769</v>
      </c>
    </row>
    <row r="2237" spans="1:19" x14ac:dyDescent="0.25">
      <c r="A2237" t="s">
        <v>331</v>
      </c>
      <c r="B2237" t="s">
        <v>347</v>
      </c>
      <c r="C2237" t="s">
        <v>347</v>
      </c>
      <c r="D2237" t="s">
        <v>347</v>
      </c>
      <c r="E2237" t="s">
        <v>194</v>
      </c>
      <c r="F2237" t="s">
        <v>195</v>
      </c>
      <c r="G2237" s="105">
        <v>16</v>
      </c>
      <c r="H2237" t="s">
        <v>352</v>
      </c>
      <c r="I2237" t="s">
        <v>430</v>
      </c>
      <c r="J2237" t="s">
        <v>502</v>
      </c>
      <c r="K2237" s="105">
        <v>780</v>
      </c>
      <c r="L2237" s="106">
        <v>0.45061001181602478</v>
      </c>
      <c r="M2237" s="106">
        <v>0.46762999892234802</v>
      </c>
      <c r="N2237" s="105">
        <v>4426</v>
      </c>
      <c r="O2237" s="106">
        <v>0.51345998048782349</v>
      </c>
      <c r="P2237" s="106">
        <v>0.52665001153945923</v>
      </c>
      <c r="Q2237" s="105">
        <v>114008</v>
      </c>
      <c r="R2237" s="106">
        <v>0.5012199878692627</v>
      </c>
      <c r="S2237" s="107">
        <v>0.51424002647399902</v>
      </c>
    </row>
    <row r="2238" spans="1:19" x14ac:dyDescent="0.25">
      <c r="A2238" t="s">
        <v>331</v>
      </c>
      <c r="B2238" t="s">
        <v>347</v>
      </c>
      <c r="C2238" t="s">
        <v>347</v>
      </c>
      <c r="D2238" t="s">
        <v>347</v>
      </c>
      <c r="E2238" t="s">
        <v>194</v>
      </c>
      <c r="F2238" t="s">
        <v>195</v>
      </c>
      <c r="G2238" s="105">
        <v>16</v>
      </c>
      <c r="H2238" t="s">
        <v>352</v>
      </c>
      <c r="I2238" t="s">
        <v>430</v>
      </c>
      <c r="J2238" t="s">
        <v>86</v>
      </c>
      <c r="K2238" s="105">
        <v>63</v>
      </c>
      <c r="L2238" s="106">
        <v>3.6400001496076577E-2</v>
      </c>
      <c r="N2238" s="105">
        <v>216</v>
      </c>
      <c r="O2238" s="106">
        <v>2.5059999898076061E-2</v>
      </c>
      <c r="Q2238" s="105">
        <v>5756</v>
      </c>
      <c r="R2238" s="106">
        <v>2.5310000404715541E-2</v>
      </c>
      <c r="S2238" s="107"/>
    </row>
    <row r="2239" spans="1:19" x14ac:dyDescent="0.25">
      <c r="A2239" t="s">
        <v>331</v>
      </c>
      <c r="B2239" t="s">
        <v>347</v>
      </c>
      <c r="C2239" t="s">
        <v>347</v>
      </c>
      <c r="D2239" t="s">
        <v>347</v>
      </c>
      <c r="E2239" t="s">
        <v>194</v>
      </c>
      <c r="F2239" t="s">
        <v>195</v>
      </c>
      <c r="G2239">
        <v>16</v>
      </c>
      <c r="H2239" t="s">
        <v>352</v>
      </c>
      <c r="I2239" t="s">
        <v>401</v>
      </c>
      <c r="J2239" t="s">
        <v>405</v>
      </c>
      <c r="K2239">
        <v>1307</v>
      </c>
      <c r="L2239" s="106">
        <v>0.75505000352859497</v>
      </c>
      <c r="M2239" s="106">
        <v>0.77705001831054688</v>
      </c>
      <c r="N2239">
        <v>6568</v>
      </c>
      <c r="O2239" s="106">
        <v>0.76195001602172852</v>
      </c>
      <c r="P2239" s="106">
        <v>0.78781002759933472</v>
      </c>
      <c r="Q2239">
        <v>171311</v>
      </c>
      <c r="R2239" s="106">
        <v>0.75314998626708984</v>
      </c>
      <c r="S2239" s="106">
        <v>0.77806001901626587</v>
      </c>
    </row>
    <row r="2240" spans="1:19" x14ac:dyDescent="0.25">
      <c r="A2240" t="s">
        <v>331</v>
      </c>
      <c r="B2240" t="s">
        <v>347</v>
      </c>
      <c r="C2240" t="s">
        <v>347</v>
      </c>
      <c r="D2240" t="s">
        <v>347</v>
      </c>
      <c r="E2240" t="s">
        <v>194</v>
      </c>
      <c r="F2240" t="s">
        <v>195</v>
      </c>
      <c r="G2240">
        <v>16</v>
      </c>
      <c r="H2240" t="s">
        <v>352</v>
      </c>
      <c r="I2240" t="s">
        <v>401</v>
      </c>
      <c r="J2240" t="s">
        <v>412</v>
      </c>
      <c r="K2240">
        <v>167</v>
      </c>
      <c r="L2240" s="106">
        <v>9.6479997038841248E-2</v>
      </c>
      <c r="M2240" s="106">
        <v>9.9289998412132263E-2</v>
      </c>
      <c r="N2240">
        <v>870</v>
      </c>
      <c r="O2240" s="106">
        <v>0.1009299978613853</v>
      </c>
      <c r="P2240" s="106">
        <v>0.10435000061988831</v>
      </c>
      <c r="Q2240">
        <v>22313</v>
      </c>
      <c r="R2240" s="106">
        <v>9.8099999129772186E-2</v>
      </c>
      <c r="S2240" s="106">
        <v>0.10134000331163411</v>
      </c>
    </row>
    <row r="2241" spans="1:19" x14ac:dyDescent="0.25">
      <c r="A2241" t="s">
        <v>331</v>
      </c>
      <c r="B2241" t="s">
        <v>347</v>
      </c>
      <c r="C2241" t="s">
        <v>347</v>
      </c>
      <c r="D2241" t="s">
        <v>347</v>
      </c>
      <c r="E2241" t="s">
        <v>194</v>
      </c>
      <c r="F2241" t="s">
        <v>195</v>
      </c>
      <c r="G2241">
        <v>16</v>
      </c>
      <c r="H2241" t="s">
        <v>352</v>
      </c>
      <c r="I2241" t="s">
        <v>401</v>
      </c>
      <c r="J2241" t="s">
        <v>413</v>
      </c>
      <c r="K2241">
        <v>141</v>
      </c>
      <c r="L2241" s="106">
        <v>8.1459999084472656E-2</v>
      </c>
      <c r="M2241" s="106">
        <v>8.3829998970031738E-2</v>
      </c>
      <c r="N2241">
        <v>557</v>
      </c>
      <c r="O2241" s="106">
        <v>6.46200031042099E-2</v>
      </c>
      <c r="P2241" s="106">
        <v>6.6809996962547302E-2</v>
      </c>
      <c r="Q2241">
        <v>15680</v>
      </c>
      <c r="R2241" s="106">
        <v>6.8939998745918274E-2</v>
      </c>
      <c r="S2241" s="106">
        <v>7.1220003068447113E-2</v>
      </c>
    </row>
    <row r="2242" spans="1:19" x14ac:dyDescent="0.25">
      <c r="A2242" t="s">
        <v>331</v>
      </c>
      <c r="B2242" t="s">
        <v>347</v>
      </c>
      <c r="C2242" t="s">
        <v>347</v>
      </c>
      <c r="D2242" t="s">
        <v>347</v>
      </c>
      <c r="E2242" t="s">
        <v>194</v>
      </c>
      <c r="F2242" t="s">
        <v>195</v>
      </c>
      <c r="G2242">
        <v>16</v>
      </c>
      <c r="H2242" t="s">
        <v>352</v>
      </c>
      <c r="I2242" t="s">
        <v>401</v>
      </c>
      <c r="J2242" t="s">
        <v>441</v>
      </c>
      <c r="K2242">
        <v>49</v>
      </c>
      <c r="L2242" s="106">
        <v>2.8310000896453861E-2</v>
      </c>
      <c r="N2242">
        <v>283</v>
      </c>
      <c r="O2242" s="106">
        <v>3.2829999923706048E-2</v>
      </c>
      <c r="Q2242">
        <v>7283</v>
      </c>
      <c r="R2242" s="106">
        <v>3.2019998878240592E-2</v>
      </c>
    </row>
    <row r="2243" spans="1:19" x14ac:dyDescent="0.25">
      <c r="A2243" t="s">
        <v>331</v>
      </c>
      <c r="B2243" t="s">
        <v>347</v>
      </c>
      <c r="C2243" t="s">
        <v>347</v>
      </c>
      <c r="D2243" t="s">
        <v>347</v>
      </c>
      <c r="E2243" t="s">
        <v>194</v>
      </c>
      <c r="F2243" t="s">
        <v>195</v>
      </c>
      <c r="G2243" s="105">
        <v>16</v>
      </c>
      <c r="H2243" t="s">
        <v>352</v>
      </c>
      <c r="I2243" t="s">
        <v>401</v>
      </c>
      <c r="J2243" t="s">
        <v>414</v>
      </c>
      <c r="K2243" s="105">
        <v>67</v>
      </c>
      <c r="L2243" s="106">
        <v>3.8710001856088638E-2</v>
      </c>
      <c r="M2243" s="106">
        <v>3.9829999208450317E-2</v>
      </c>
      <c r="N2243" s="105">
        <v>342</v>
      </c>
      <c r="O2243" s="106">
        <v>3.9680000394582748E-2</v>
      </c>
      <c r="P2243" s="106">
        <v>4.1019998490810387E-2</v>
      </c>
      <c r="Q2243" s="105">
        <v>10872</v>
      </c>
      <c r="R2243" s="106">
        <v>4.7800000756978989E-2</v>
      </c>
      <c r="S2243" s="107">
        <v>4.9380000680685043E-2</v>
      </c>
    </row>
    <row r="2244" spans="1:19" x14ac:dyDescent="0.25">
      <c r="A2244" t="s">
        <v>331</v>
      </c>
      <c r="B2244" t="s">
        <v>347</v>
      </c>
      <c r="C2244" t="s">
        <v>347</v>
      </c>
      <c r="D2244" t="s">
        <v>347</v>
      </c>
      <c r="E2244" t="s">
        <v>110</v>
      </c>
      <c r="F2244" t="s">
        <v>111</v>
      </c>
      <c r="G2244" s="105">
        <v>2</v>
      </c>
      <c r="H2244" t="s">
        <v>351</v>
      </c>
      <c r="I2244" t="s">
        <v>349</v>
      </c>
      <c r="J2244" t="s">
        <v>350</v>
      </c>
      <c r="K2244" s="105">
        <v>5</v>
      </c>
      <c r="L2244" s="106">
        <v>4.4100000523030758E-3</v>
      </c>
      <c r="N2244" s="105">
        <v>28</v>
      </c>
      <c r="O2244" s="106">
        <v>4.550000187009573E-3</v>
      </c>
      <c r="Q2244" s="105">
        <v>1130</v>
      </c>
      <c r="R2244" s="106">
        <v>4.9700001254677773E-3</v>
      </c>
      <c r="S2244" s="107"/>
    </row>
    <row r="2245" spans="1:19" x14ac:dyDescent="0.25">
      <c r="A2245" t="s">
        <v>331</v>
      </c>
      <c r="B2245" t="s">
        <v>347</v>
      </c>
      <c r="C2245" t="s">
        <v>347</v>
      </c>
      <c r="D2245" t="s">
        <v>347</v>
      </c>
      <c r="E2245" t="s">
        <v>110</v>
      </c>
      <c r="F2245" t="s">
        <v>111</v>
      </c>
      <c r="G2245" s="105">
        <v>2</v>
      </c>
      <c r="H2245" t="s">
        <v>351</v>
      </c>
      <c r="I2245" t="s">
        <v>349</v>
      </c>
      <c r="J2245" t="s">
        <v>368</v>
      </c>
      <c r="K2245" s="105">
        <v>38</v>
      </c>
      <c r="L2245" s="106">
        <v>3.3509999513626099E-2</v>
      </c>
      <c r="N2245" s="105">
        <v>208</v>
      </c>
      <c r="O2245" s="106">
        <v>3.3819999545812607E-2</v>
      </c>
      <c r="Q2245" s="105">
        <v>8418</v>
      </c>
      <c r="R2245" s="106">
        <v>3.700999915599823E-2</v>
      </c>
      <c r="S2245" s="107"/>
    </row>
    <row r="2246" spans="1:19" x14ac:dyDescent="0.25">
      <c r="A2246" t="s">
        <v>331</v>
      </c>
      <c r="B2246" t="s">
        <v>347</v>
      </c>
      <c r="C2246" t="s">
        <v>347</v>
      </c>
      <c r="D2246" t="s">
        <v>347</v>
      </c>
      <c r="E2246" t="s">
        <v>110</v>
      </c>
      <c r="F2246" t="s">
        <v>111</v>
      </c>
      <c r="G2246" s="105">
        <v>2</v>
      </c>
      <c r="H2246" t="s">
        <v>351</v>
      </c>
      <c r="I2246" t="s">
        <v>349</v>
      </c>
      <c r="J2246" t="s">
        <v>369</v>
      </c>
      <c r="K2246" s="105">
        <v>119</v>
      </c>
      <c r="L2246" s="106">
        <v>0.1049399971961975</v>
      </c>
      <c r="N2246" s="105">
        <v>681</v>
      </c>
      <c r="O2246" s="106">
        <v>0.11072999984025959</v>
      </c>
      <c r="Q2246" s="105">
        <v>27454</v>
      </c>
      <c r="R2246" s="106">
        <v>0.1207000017166138</v>
      </c>
      <c r="S2246" s="107"/>
    </row>
    <row r="2247" spans="1:19" x14ac:dyDescent="0.25">
      <c r="A2247" t="s">
        <v>331</v>
      </c>
      <c r="B2247" t="s">
        <v>347</v>
      </c>
      <c r="C2247" t="s">
        <v>347</v>
      </c>
      <c r="D2247" t="s">
        <v>347</v>
      </c>
      <c r="E2247" t="s">
        <v>110</v>
      </c>
      <c r="F2247" t="s">
        <v>111</v>
      </c>
      <c r="G2247" s="105">
        <v>2</v>
      </c>
      <c r="H2247" t="s">
        <v>351</v>
      </c>
      <c r="I2247" t="s">
        <v>349</v>
      </c>
      <c r="J2247" t="s">
        <v>370</v>
      </c>
      <c r="K2247" s="105">
        <v>224</v>
      </c>
      <c r="L2247" s="106">
        <v>0.19753000140190119</v>
      </c>
      <c r="N2247" s="105">
        <v>1397</v>
      </c>
      <c r="O2247" s="106">
        <v>0.22714999318122861</v>
      </c>
      <c r="Q2247" s="105">
        <v>55879</v>
      </c>
      <c r="R2247" s="106">
        <v>0.24567000567913061</v>
      </c>
      <c r="S2247" s="107"/>
    </row>
    <row r="2248" spans="1:19" x14ac:dyDescent="0.25">
      <c r="A2248" t="s">
        <v>331</v>
      </c>
      <c r="B2248" t="s">
        <v>347</v>
      </c>
      <c r="C2248" t="s">
        <v>347</v>
      </c>
      <c r="D2248" t="s">
        <v>347</v>
      </c>
      <c r="E2248" t="s">
        <v>110</v>
      </c>
      <c r="F2248" t="s">
        <v>111</v>
      </c>
      <c r="G2248">
        <v>2</v>
      </c>
      <c r="H2248" t="s">
        <v>351</v>
      </c>
      <c r="I2248" t="s">
        <v>349</v>
      </c>
      <c r="J2248" t="s">
        <v>371</v>
      </c>
      <c r="K2248">
        <v>255</v>
      </c>
      <c r="L2248" s="106">
        <v>0.2248699963092804</v>
      </c>
      <c r="N2248">
        <v>1574</v>
      </c>
      <c r="O2248" s="106">
        <v>0.25593000650405878</v>
      </c>
      <c r="Q2248">
        <v>57982</v>
      </c>
      <c r="R2248" s="106">
        <v>0.25490999221801758</v>
      </c>
    </row>
    <row r="2249" spans="1:19" x14ac:dyDescent="0.25">
      <c r="A2249" t="s">
        <v>331</v>
      </c>
      <c r="B2249" t="s">
        <v>347</v>
      </c>
      <c r="C2249" t="s">
        <v>347</v>
      </c>
      <c r="D2249" t="s">
        <v>347</v>
      </c>
      <c r="E2249" t="s">
        <v>110</v>
      </c>
      <c r="F2249" t="s">
        <v>111</v>
      </c>
      <c r="G2249" s="105">
        <v>2</v>
      </c>
      <c r="H2249" t="s">
        <v>351</v>
      </c>
      <c r="I2249" t="s">
        <v>349</v>
      </c>
      <c r="J2249" t="s">
        <v>372</v>
      </c>
      <c r="K2249" s="105">
        <v>263</v>
      </c>
      <c r="L2249" s="106">
        <v>0.23192000389099121</v>
      </c>
      <c r="N2249" s="105">
        <v>1320</v>
      </c>
      <c r="O2249" s="106">
        <v>0.21462999284267431</v>
      </c>
      <c r="Q2249" s="105">
        <v>44765</v>
      </c>
      <c r="R2249" s="106">
        <v>0.19679999351501459</v>
      </c>
      <c r="S2249" s="107"/>
    </row>
    <row r="2250" spans="1:19" x14ac:dyDescent="0.25">
      <c r="A2250" t="s">
        <v>331</v>
      </c>
      <c r="B2250" t="s">
        <v>347</v>
      </c>
      <c r="C2250" t="s">
        <v>347</v>
      </c>
      <c r="D2250" t="s">
        <v>347</v>
      </c>
      <c r="E2250" t="s">
        <v>110</v>
      </c>
      <c r="F2250" t="s">
        <v>111</v>
      </c>
      <c r="G2250" s="105">
        <v>2</v>
      </c>
      <c r="H2250" t="s">
        <v>351</v>
      </c>
      <c r="I2250" t="s">
        <v>349</v>
      </c>
      <c r="J2250" t="s">
        <v>373</v>
      </c>
      <c r="K2250" s="105">
        <v>230</v>
      </c>
      <c r="L2250" s="106">
        <v>0.2028200030326843</v>
      </c>
      <c r="N2250" s="105">
        <v>942</v>
      </c>
      <c r="O2250" s="106">
        <v>0.15317000448703769</v>
      </c>
      <c r="Q2250" s="105">
        <v>31831</v>
      </c>
      <c r="R2250" s="106">
        <v>0.1399399936199188</v>
      </c>
      <c r="S2250" s="107"/>
    </row>
    <row r="2251" spans="1:19" x14ac:dyDescent="0.25">
      <c r="A2251" t="s">
        <v>331</v>
      </c>
      <c r="B2251" t="s">
        <v>347</v>
      </c>
      <c r="C2251" t="s">
        <v>347</v>
      </c>
      <c r="D2251" t="s">
        <v>347</v>
      </c>
      <c r="E2251" t="s">
        <v>110</v>
      </c>
      <c r="F2251" t="s">
        <v>111</v>
      </c>
      <c r="G2251">
        <v>2</v>
      </c>
      <c r="H2251" t="s">
        <v>351</v>
      </c>
      <c r="I2251" t="s">
        <v>438</v>
      </c>
      <c r="J2251" t="s">
        <v>48</v>
      </c>
      <c r="K2251">
        <v>883</v>
      </c>
      <c r="L2251" s="106">
        <v>0.77865999937057495</v>
      </c>
      <c r="M2251" s="106">
        <v>0.78838998079299927</v>
      </c>
      <c r="N2251">
        <v>4931</v>
      </c>
      <c r="O2251" s="106">
        <v>0.80178999900817871</v>
      </c>
      <c r="P2251" s="106">
        <v>0.8131600022315979</v>
      </c>
      <c r="Q2251">
        <v>186401</v>
      </c>
      <c r="R2251" s="106">
        <v>0.81949001550674438</v>
      </c>
      <c r="S2251" s="106">
        <v>0.8465999960899353</v>
      </c>
    </row>
    <row r="2252" spans="1:19" x14ac:dyDescent="0.25">
      <c r="A2252" t="s">
        <v>331</v>
      </c>
      <c r="B2252" t="s">
        <v>347</v>
      </c>
      <c r="C2252" t="s">
        <v>347</v>
      </c>
      <c r="D2252" t="s">
        <v>347</v>
      </c>
      <c r="E2252" t="s">
        <v>110</v>
      </c>
      <c r="F2252" t="s">
        <v>111</v>
      </c>
      <c r="G2252" s="105">
        <v>2</v>
      </c>
      <c r="H2252" t="s">
        <v>351</v>
      </c>
      <c r="I2252" t="s">
        <v>438</v>
      </c>
      <c r="J2252" t="s">
        <v>42</v>
      </c>
      <c r="K2252" s="105">
        <v>138</v>
      </c>
      <c r="L2252" s="106">
        <v>0.12168999761343</v>
      </c>
      <c r="M2252" s="106">
        <v>0.12320999801158911</v>
      </c>
      <c r="N2252" s="105">
        <v>658</v>
      </c>
      <c r="O2252" s="106">
        <v>0.1069900020956993</v>
      </c>
      <c r="P2252" s="106">
        <v>0.1085100024938583</v>
      </c>
      <c r="Q2252" s="105">
        <v>20350</v>
      </c>
      <c r="R2252" s="106">
        <v>8.9469999074935913E-2</v>
      </c>
      <c r="S2252" s="107">
        <v>9.2430002987384796E-2</v>
      </c>
    </row>
    <row r="2253" spans="1:19" x14ac:dyDescent="0.25">
      <c r="A2253" t="s">
        <v>331</v>
      </c>
      <c r="B2253" t="s">
        <v>347</v>
      </c>
      <c r="C2253" t="s">
        <v>347</v>
      </c>
      <c r="D2253" t="s">
        <v>347</v>
      </c>
      <c r="E2253" t="s">
        <v>110</v>
      </c>
      <c r="F2253" t="s">
        <v>111</v>
      </c>
      <c r="G2253" s="105">
        <v>2</v>
      </c>
      <c r="H2253" t="s">
        <v>351</v>
      </c>
      <c r="I2253" t="s">
        <v>438</v>
      </c>
      <c r="J2253" t="s">
        <v>374</v>
      </c>
      <c r="K2253" s="105">
        <v>99</v>
      </c>
      <c r="L2253" s="106">
        <v>8.7300002574920654E-2</v>
      </c>
      <c r="M2253" s="106">
        <v>8.839000016450882E-2</v>
      </c>
      <c r="N2253" s="105">
        <v>475</v>
      </c>
      <c r="O2253" s="106">
        <v>7.7239997684955597E-2</v>
      </c>
      <c r="P2253" s="106">
        <v>7.8330002725124359E-2</v>
      </c>
      <c r="Q2253" s="105">
        <v>13425</v>
      </c>
      <c r="R2253" s="106">
        <v>5.9020001441240311E-2</v>
      </c>
      <c r="S2253" s="107">
        <v>6.0970000922679901E-2</v>
      </c>
    </row>
    <row r="2254" spans="1:19" x14ac:dyDescent="0.25">
      <c r="A2254" t="s">
        <v>331</v>
      </c>
      <c r="B2254" t="s">
        <v>347</v>
      </c>
      <c r="C2254" t="s">
        <v>347</v>
      </c>
      <c r="D2254" t="s">
        <v>347</v>
      </c>
      <c r="E2254" t="s">
        <v>110</v>
      </c>
      <c r="F2254" t="s">
        <v>111</v>
      </c>
      <c r="G2254" s="105">
        <v>2</v>
      </c>
      <c r="H2254" t="s">
        <v>351</v>
      </c>
      <c r="I2254" t="s">
        <v>438</v>
      </c>
      <c r="J2254" t="s">
        <v>86</v>
      </c>
      <c r="K2254" s="105">
        <v>14</v>
      </c>
      <c r="L2254" s="106">
        <v>1.235000044107437E-2</v>
      </c>
      <c r="N2254" s="105">
        <v>86</v>
      </c>
      <c r="O2254" s="106">
        <v>1.3980000279843811E-2</v>
      </c>
      <c r="Q2254" s="105">
        <v>7283</v>
      </c>
      <c r="R2254" s="106">
        <v>3.2019998878240592E-2</v>
      </c>
      <c r="S2254" s="107"/>
    </row>
    <row r="2255" spans="1:19" x14ac:dyDescent="0.25">
      <c r="A2255" t="s">
        <v>331</v>
      </c>
      <c r="B2255" t="s">
        <v>347</v>
      </c>
      <c r="C2255" t="s">
        <v>347</v>
      </c>
      <c r="D2255" t="s">
        <v>347</v>
      </c>
      <c r="E2255" t="s">
        <v>110</v>
      </c>
      <c r="F2255" t="s">
        <v>111</v>
      </c>
      <c r="G2255" s="105">
        <v>2</v>
      </c>
      <c r="H2255" t="s">
        <v>351</v>
      </c>
      <c r="I2255" t="s">
        <v>375</v>
      </c>
      <c r="J2255" t="s">
        <v>376</v>
      </c>
      <c r="K2255" s="105">
        <v>231</v>
      </c>
      <c r="L2255" s="106">
        <v>0.20370000600814819</v>
      </c>
      <c r="N2255" s="105">
        <v>1276</v>
      </c>
      <c r="O2255" s="106">
        <v>0.20747999846935269</v>
      </c>
      <c r="Q2255" s="105">
        <v>47189</v>
      </c>
      <c r="R2255" s="106">
        <v>0.20746000111103061</v>
      </c>
      <c r="S2255" s="107"/>
    </row>
    <row r="2256" spans="1:19" x14ac:dyDescent="0.25">
      <c r="A2256" t="s">
        <v>331</v>
      </c>
      <c r="B2256" t="s">
        <v>347</v>
      </c>
      <c r="C2256" t="s">
        <v>347</v>
      </c>
      <c r="D2256" t="s">
        <v>347</v>
      </c>
      <c r="E2256" t="s">
        <v>110</v>
      </c>
      <c r="F2256" t="s">
        <v>111</v>
      </c>
      <c r="G2256" s="105">
        <v>2</v>
      </c>
      <c r="H2256" t="s">
        <v>351</v>
      </c>
      <c r="I2256" t="s">
        <v>375</v>
      </c>
      <c r="J2256" t="s">
        <v>377</v>
      </c>
      <c r="K2256" s="105">
        <v>208</v>
      </c>
      <c r="L2256" s="106">
        <v>0.18342000246047971</v>
      </c>
      <c r="N2256" s="105">
        <v>1263</v>
      </c>
      <c r="O2256" s="106">
        <v>0.20536999404430389</v>
      </c>
      <c r="Q2256" s="105">
        <v>47420</v>
      </c>
      <c r="R2256" s="106">
        <v>0.20848000049591059</v>
      </c>
      <c r="S2256" s="107"/>
    </row>
    <row r="2257" spans="1:19" x14ac:dyDescent="0.25">
      <c r="A2257" t="s">
        <v>331</v>
      </c>
      <c r="B2257" t="s">
        <v>347</v>
      </c>
      <c r="C2257" t="s">
        <v>347</v>
      </c>
      <c r="D2257" t="s">
        <v>347</v>
      </c>
      <c r="E2257" t="s">
        <v>110</v>
      </c>
      <c r="F2257" t="s">
        <v>111</v>
      </c>
      <c r="G2257" s="105">
        <v>2</v>
      </c>
      <c r="H2257" t="s">
        <v>351</v>
      </c>
      <c r="I2257" t="s">
        <v>375</v>
      </c>
      <c r="J2257" t="s">
        <v>378</v>
      </c>
      <c r="K2257" s="105">
        <v>183</v>
      </c>
      <c r="L2257" s="106">
        <v>0.16137999296188349</v>
      </c>
      <c r="N2257" s="105">
        <v>919</v>
      </c>
      <c r="O2257" s="106">
        <v>0.14943000674247739</v>
      </c>
      <c r="Q2257" s="105">
        <v>37332</v>
      </c>
      <c r="R2257" s="106">
        <v>0.1641300022602081</v>
      </c>
      <c r="S2257" s="107"/>
    </row>
    <row r="2258" spans="1:19" x14ac:dyDescent="0.25">
      <c r="A2258" t="s">
        <v>331</v>
      </c>
      <c r="B2258" t="s">
        <v>347</v>
      </c>
      <c r="C2258" t="s">
        <v>347</v>
      </c>
      <c r="D2258" t="s">
        <v>347</v>
      </c>
      <c r="E2258" t="s">
        <v>110</v>
      </c>
      <c r="F2258" t="s">
        <v>111</v>
      </c>
      <c r="G2258">
        <v>2</v>
      </c>
      <c r="H2258" t="s">
        <v>351</v>
      </c>
      <c r="I2258" t="s">
        <v>375</v>
      </c>
      <c r="J2258" t="s">
        <v>379</v>
      </c>
      <c r="K2258">
        <v>243</v>
      </c>
      <c r="L2258" s="106">
        <v>0.21428999304771421</v>
      </c>
      <c r="N2258">
        <v>1259</v>
      </c>
      <c r="O2258" s="106">
        <v>0.20472000539302829</v>
      </c>
      <c r="Q2258">
        <v>47525</v>
      </c>
      <c r="R2258" s="106">
        <v>0.20893999934196469</v>
      </c>
    </row>
    <row r="2259" spans="1:19" x14ac:dyDescent="0.25">
      <c r="A2259" t="s">
        <v>331</v>
      </c>
      <c r="B2259" t="s">
        <v>347</v>
      </c>
      <c r="C2259" t="s">
        <v>347</v>
      </c>
      <c r="D2259" t="s">
        <v>347</v>
      </c>
      <c r="E2259" t="s">
        <v>110</v>
      </c>
      <c r="F2259" t="s">
        <v>111</v>
      </c>
      <c r="G2259">
        <v>2</v>
      </c>
      <c r="H2259" t="s">
        <v>351</v>
      </c>
      <c r="I2259" t="s">
        <v>375</v>
      </c>
      <c r="J2259" t="s">
        <v>380</v>
      </c>
      <c r="K2259">
        <v>269</v>
      </c>
      <c r="L2259" s="106">
        <v>0.23721000552177429</v>
      </c>
      <c r="N2259">
        <v>1433</v>
      </c>
      <c r="O2259" s="106">
        <v>0.23300999402999881</v>
      </c>
      <c r="Q2259">
        <v>47993</v>
      </c>
      <c r="R2259" s="106">
        <v>0.210999995470047</v>
      </c>
    </row>
    <row r="2260" spans="1:19" x14ac:dyDescent="0.25">
      <c r="A2260" t="s">
        <v>331</v>
      </c>
      <c r="B2260" t="s">
        <v>347</v>
      </c>
      <c r="C2260" t="s">
        <v>347</v>
      </c>
      <c r="D2260" t="s">
        <v>347</v>
      </c>
      <c r="E2260" t="s">
        <v>110</v>
      </c>
      <c r="F2260" t="s">
        <v>111</v>
      </c>
      <c r="G2260" s="105">
        <v>2</v>
      </c>
      <c r="H2260" t="s">
        <v>351</v>
      </c>
      <c r="I2260" t="s">
        <v>381</v>
      </c>
      <c r="J2260" t="s">
        <v>382</v>
      </c>
      <c r="K2260" s="105">
        <v>33</v>
      </c>
      <c r="L2260" s="106">
        <v>2.9100000858306881E-2</v>
      </c>
      <c r="M2260" s="106">
        <v>3.044000081717968E-2</v>
      </c>
      <c r="N2260" s="105">
        <v>176</v>
      </c>
      <c r="O2260" s="106">
        <v>2.8620000928640369E-2</v>
      </c>
      <c r="P2260" s="106">
        <v>3.0479999259114269E-2</v>
      </c>
      <c r="Q2260" s="105">
        <v>5423</v>
      </c>
      <c r="R2260" s="106">
        <v>2.384000085294247E-2</v>
      </c>
      <c r="S2260" s="107">
        <v>3.0780000612139698E-2</v>
      </c>
    </row>
    <row r="2261" spans="1:19" x14ac:dyDescent="0.25">
      <c r="A2261" t="s">
        <v>331</v>
      </c>
      <c r="B2261" t="s">
        <v>347</v>
      </c>
      <c r="C2261" t="s">
        <v>347</v>
      </c>
      <c r="D2261" t="s">
        <v>347</v>
      </c>
      <c r="E2261" t="s">
        <v>110</v>
      </c>
      <c r="F2261" t="s">
        <v>111</v>
      </c>
      <c r="G2261" s="105">
        <v>2</v>
      </c>
      <c r="H2261" t="s">
        <v>351</v>
      </c>
      <c r="I2261" t="s">
        <v>381</v>
      </c>
      <c r="J2261" t="s">
        <v>383</v>
      </c>
      <c r="K2261" s="105">
        <v>95</v>
      </c>
      <c r="L2261" s="106">
        <v>8.3769999444484711E-2</v>
      </c>
      <c r="M2261" s="106">
        <v>8.7640002369880676E-2</v>
      </c>
      <c r="N2261" s="105">
        <v>767</v>
      </c>
      <c r="O2261" s="106">
        <v>0.12471999973058701</v>
      </c>
      <c r="P2261" s="106">
        <v>0.13283999264240259</v>
      </c>
      <c r="Q2261" s="105">
        <v>26007</v>
      </c>
      <c r="R2261" s="106">
        <v>0.11433999985456469</v>
      </c>
      <c r="S2261" s="107">
        <v>0.1476300060749054</v>
      </c>
    </row>
    <row r="2262" spans="1:19" x14ac:dyDescent="0.25">
      <c r="A2262" t="s">
        <v>331</v>
      </c>
      <c r="B2262" t="s">
        <v>347</v>
      </c>
      <c r="C2262" t="s">
        <v>347</v>
      </c>
      <c r="D2262" t="s">
        <v>347</v>
      </c>
      <c r="E2262" t="s">
        <v>110</v>
      </c>
      <c r="F2262" t="s">
        <v>111</v>
      </c>
      <c r="G2262" s="105">
        <v>2</v>
      </c>
      <c r="H2262" t="s">
        <v>351</v>
      </c>
      <c r="I2262" t="s">
        <v>381</v>
      </c>
      <c r="J2262" t="s">
        <v>384</v>
      </c>
      <c r="K2262" s="105">
        <v>956</v>
      </c>
      <c r="L2262" s="106">
        <v>0.84302997589111328</v>
      </c>
      <c r="M2262" s="106">
        <v>0.8819199800491333</v>
      </c>
      <c r="N2262" s="105">
        <v>4831</v>
      </c>
      <c r="O2262" s="106">
        <v>0.7855299711227417</v>
      </c>
      <c r="P2262" s="106">
        <v>0.83667999505996704</v>
      </c>
      <c r="Q2262" s="105">
        <v>144739</v>
      </c>
      <c r="R2262" s="106">
        <v>0.6363300085067749</v>
      </c>
      <c r="S2262" s="107">
        <v>0.82159000635147095</v>
      </c>
    </row>
    <row r="2263" spans="1:19" x14ac:dyDescent="0.25">
      <c r="A2263" t="s">
        <v>331</v>
      </c>
      <c r="B2263" t="s">
        <v>347</v>
      </c>
      <c r="C2263" t="s">
        <v>347</v>
      </c>
      <c r="D2263" t="s">
        <v>347</v>
      </c>
      <c r="E2263" t="s">
        <v>110</v>
      </c>
      <c r="F2263" t="s">
        <v>111</v>
      </c>
      <c r="G2263" s="105">
        <v>2</v>
      </c>
      <c r="H2263" t="s">
        <v>351</v>
      </c>
      <c r="I2263" t="s">
        <v>381</v>
      </c>
      <c r="J2263" t="s">
        <v>385</v>
      </c>
      <c r="K2263" s="105">
        <v>50</v>
      </c>
      <c r="L2263" s="106">
        <v>4.4089999049901962E-2</v>
      </c>
      <c r="N2263" s="105">
        <v>376</v>
      </c>
      <c r="O2263" s="106">
        <v>6.1140000820159912E-2</v>
      </c>
      <c r="Q2263" s="105">
        <v>51290</v>
      </c>
      <c r="R2263" s="106">
        <v>0.22549000382423401</v>
      </c>
      <c r="S2263" s="107"/>
    </row>
    <row r="2264" spans="1:19" x14ac:dyDescent="0.25">
      <c r="A2264" t="s">
        <v>331</v>
      </c>
      <c r="B2264" t="s">
        <v>347</v>
      </c>
      <c r="C2264" t="s">
        <v>347</v>
      </c>
      <c r="D2264" t="s">
        <v>347</v>
      </c>
      <c r="E2264" t="s">
        <v>110</v>
      </c>
      <c r="F2264" t="s">
        <v>111</v>
      </c>
      <c r="G2264" s="105">
        <v>2</v>
      </c>
      <c r="H2264" t="s">
        <v>351</v>
      </c>
      <c r="I2264" t="s">
        <v>386</v>
      </c>
      <c r="J2264" t="s">
        <v>387</v>
      </c>
      <c r="K2264" s="105">
        <v>17</v>
      </c>
      <c r="L2264" s="106">
        <v>1.499000005424023E-2</v>
      </c>
      <c r="M2264" s="106">
        <v>1.5259999781847E-2</v>
      </c>
      <c r="N2264" s="105">
        <v>241</v>
      </c>
      <c r="O2264" s="106">
        <v>3.9190001785755157E-2</v>
      </c>
      <c r="P2264" s="106">
        <v>3.9680000394582748E-2</v>
      </c>
      <c r="Q2264" s="105">
        <v>12181</v>
      </c>
      <c r="R2264" s="106">
        <v>5.3550001233816147E-2</v>
      </c>
      <c r="S2264" s="107">
        <v>5.4999999701976783E-2</v>
      </c>
    </row>
    <row r="2265" spans="1:19" x14ac:dyDescent="0.25">
      <c r="A2265" t="s">
        <v>331</v>
      </c>
      <c r="B2265" t="s">
        <v>347</v>
      </c>
      <c r="C2265" t="s">
        <v>347</v>
      </c>
      <c r="D2265" t="s">
        <v>347</v>
      </c>
      <c r="E2265" t="s">
        <v>110</v>
      </c>
      <c r="F2265" t="s">
        <v>111</v>
      </c>
      <c r="G2265" s="105">
        <v>2</v>
      </c>
      <c r="H2265" t="s">
        <v>351</v>
      </c>
      <c r="I2265" t="s">
        <v>386</v>
      </c>
      <c r="J2265" t="s">
        <v>388</v>
      </c>
      <c r="K2265" s="105">
        <v>6</v>
      </c>
      <c r="L2265" s="106">
        <v>5.2899997681379318E-3</v>
      </c>
      <c r="M2265" s="106">
        <v>5.3900000639259824E-3</v>
      </c>
      <c r="N2265" s="105">
        <v>39</v>
      </c>
      <c r="O2265" s="106">
        <v>6.3399998471140862E-3</v>
      </c>
      <c r="P2265" s="106">
        <v>6.4199999906122676E-3</v>
      </c>
      <c r="Q2265" s="105">
        <v>6321</v>
      </c>
      <c r="R2265" s="106">
        <v>2.77900006622076E-2</v>
      </c>
      <c r="S2265" s="107">
        <v>2.8540000319480899E-2</v>
      </c>
    </row>
    <row r="2266" spans="1:19" x14ac:dyDescent="0.25">
      <c r="A2266" t="s">
        <v>331</v>
      </c>
      <c r="B2266" t="s">
        <v>347</v>
      </c>
      <c r="C2266" t="s">
        <v>347</v>
      </c>
      <c r="D2266" t="s">
        <v>347</v>
      </c>
      <c r="E2266" t="s">
        <v>110</v>
      </c>
      <c r="F2266" t="s">
        <v>111</v>
      </c>
      <c r="G2266" s="105">
        <v>2</v>
      </c>
      <c r="H2266" t="s">
        <v>351</v>
      </c>
      <c r="I2266" t="s">
        <v>386</v>
      </c>
      <c r="J2266" t="s">
        <v>85</v>
      </c>
      <c r="K2266" s="105">
        <v>22</v>
      </c>
      <c r="L2266" s="106">
        <v>1.940000057220459E-2</v>
      </c>
      <c r="M2266" s="106">
        <v>1.9750000908970829E-2</v>
      </c>
      <c r="N2266" s="105">
        <v>77</v>
      </c>
      <c r="O2266" s="106">
        <v>1.2520000338554381E-2</v>
      </c>
      <c r="P2266" s="106">
        <v>1.2679999694228171E-2</v>
      </c>
      <c r="Q2266" s="105">
        <v>4872</v>
      </c>
      <c r="R2266" s="106">
        <v>2.1420000120997429E-2</v>
      </c>
      <c r="S2266" s="107">
        <v>2.199999988079071E-2</v>
      </c>
    </row>
    <row r="2267" spans="1:19" x14ac:dyDescent="0.25">
      <c r="A2267" t="s">
        <v>331</v>
      </c>
      <c r="B2267" t="s">
        <v>347</v>
      </c>
      <c r="C2267" t="s">
        <v>347</v>
      </c>
      <c r="D2267" t="s">
        <v>347</v>
      </c>
      <c r="E2267" t="s">
        <v>110</v>
      </c>
      <c r="F2267" t="s">
        <v>111</v>
      </c>
      <c r="G2267" s="105">
        <v>2</v>
      </c>
      <c r="H2267" t="s">
        <v>351</v>
      </c>
      <c r="I2267" t="s">
        <v>386</v>
      </c>
      <c r="J2267" t="s">
        <v>389</v>
      </c>
      <c r="K2267" s="105">
        <v>5</v>
      </c>
      <c r="L2267" s="106">
        <v>4.4100000523030758E-3</v>
      </c>
      <c r="M2267" s="106">
        <v>4.4900001958012581E-3</v>
      </c>
      <c r="N2267" s="105">
        <v>25</v>
      </c>
      <c r="O2267" s="106">
        <v>4.0699997916817674E-3</v>
      </c>
      <c r="P2267" s="106">
        <v>4.120000172406435E-3</v>
      </c>
      <c r="Q2267" s="105">
        <v>4049</v>
      </c>
      <c r="R2267" s="106">
        <v>1.779999956488609E-2</v>
      </c>
      <c r="S2267" s="107">
        <v>1.8279999494552609E-2</v>
      </c>
    </row>
    <row r="2268" spans="1:19" x14ac:dyDescent="0.25">
      <c r="A2268" t="s">
        <v>331</v>
      </c>
      <c r="B2268" t="s">
        <v>347</v>
      </c>
      <c r="C2268" t="s">
        <v>347</v>
      </c>
      <c r="D2268" t="s">
        <v>347</v>
      </c>
      <c r="E2268" t="s">
        <v>110</v>
      </c>
      <c r="F2268" t="s">
        <v>111</v>
      </c>
      <c r="G2268">
        <v>2</v>
      </c>
      <c r="H2268" t="s">
        <v>351</v>
      </c>
      <c r="I2268" t="s">
        <v>386</v>
      </c>
      <c r="J2268" t="s">
        <v>86</v>
      </c>
      <c r="K2268">
        <v>20</v>
      </c>
      <c r="L2268" s="106">
        <v>1.76400002092123E-2</v>
      </c>
      <c r="N2268">
        <v>76</v>
      </c>
      <c r="O2268" s="106">
        <v>1.2360000051558019E-2</v>
      </c>
      <c r="Q2268">
        <v>5972</v>
      </c>
      <c r="R2268" s="106">
        <v>2.6259999722242359E-2</v>
      </c>
    </row>
    <row r="2269" spans="1:19" x14ac:dyDescent="0.25">
      <c r="A2269" t="s">
        <v>331</v>
      </c>
      <c r="B2269" t="s">
        <v>347</v>
      </c>
      <c r="C2269" t="s">
        <v>347</v>
      </c>
      <c r="D2269" t="s">
        <v>347</v>
      </c>
      <c r="E2269" t="s">
        <v>110</v>
      </c>
      <c r="F2269" t="s">
        <v>111</v>
      </c>
      <c r="G2269">
        <v>2</v>
      </c>
      <c r="H2269" t="s">
        <v>351</v>
      </c>
      <c r="I2269" t="s">
        <v>386</v>
      </c>
      <c r="J2269" t="s">
        <v>84</v>
      </c>
      <c r="K2269">
        <v>1064</v>
      </c>
      <c r="L2269" s="106">
        <v>0.9382699728012085</v>
      </c>
      <c r="M2269" s="106">
        <v>0.9551200270652771</v>
      </c>
      <c r="N2269">
        <v>5692</v>
      </c>
      <c r="O2269" s="106">
        <v>0.92553001642227173</v>
      </c>
      <c r="P2269" s="106">
        <v>0.93711000680923462</v>
      </c>
      <c r="Q2269">
        <v>194064</v>
      </c>
      <c r="R2269" s="106">
        <v>0.85317999124526978</v>
      </c>
      <c r="S2269" s="106">
        <v>0.87619000673294067</v>
      </c>
    </row>
    <row r="2270" spans="1:19" x14ac:dyDescent="0.25">
      <c r="A2270" t="s">
        <v>331</v>
      </c>
      <c r="B2270" t="s">
        <v>347</v>
      </c>
      <c r="C2270" t="s">
        <v>347</v>
      </c>
      <c r="D2270" t="s">
        <v>347</v>
      </c>
      <c r="E2270" t="s">
        <v>110</v>
      </c>
      <c r="F2270" t="s">
        <v>111</v>
      </c>
      <c r="G2270">
        <v>2</v>
      </c>
      <c r="H2270" t="s">
        <v>351</v>
      </c>
      <c r="I2270" t="s">
        <v>419</v>
      </c>
      <c r="J2270" t="s">
        <v>390</v>
      </c>
      <c r="K2270">
        <v>50</v>
      </c>
      <c r="L2270" s="106">
        <v>4.4089999049901962E-2</v>
      </c>
      <c r="N2270">
        <v>376</v>
      </c>
      <c r="O2270" s="106">
        <v>6.1140000820159912E-2</v>
      </c>
      <c r="Q2270">
        <v>51290</v>
      </c>
      <c r="R2270" s="106">
        <v>0.22549000382423401</v>
      </c>
    </row>
    <row r="2271" spans="1:19" x14ac:dyDescent="0.25">
      <c r="A2271" t="s">
        <v>331</v>
      </c>
      <c r="B2271" t="s">
        <v>347</v>
      </c>
      <c r="C2271" t="s">
        <v>347</v>
      </c>
      <c r="D2271" t="s">
        <v>347</v>
      </c>
      <c r="E2271" t="s">
        <v>110</v>
      </c>
      <c r="F2271" t="s">
        <v>111</v>
      </c>
      <c r="G2271">
        <v>2</v>
      </c>
      <c r="H2271" t="s">
        <v>351</v>
      </c>
      <c r="I2271" t="s">
        <v>419</v>
      </c>
      <c r="J2271" t="s">
        <v>391</v>
      </c>
      <c r="K2271">
        <v>95</v>
      </c>
      <c r="L2271" s="106">
        <v>8.3769999444484711E-2</v>
      </c>
      <c r="M2271" s="106">
        <v>8.7640002369880676E-2</v>
      </c>
      <c r="N2271">
        <v>767</v>
      </c>
      <c r="O2271" s="106">
        <v>0.12471999973058701</v>
      </c>
      <c r="P2271" s="106">
        <v>0.13283999264240259</v>
      </c>
      <c r="Q2271">
        <v>26007</v>
      </c>
      <c r="R2271" s="106">
        <v>0.11433999985456469</v>
      </c>
      <c r="S2271" s="106">
        <v>0.1476300060749054</v>
      </c>
    </row>
    <row r="2272" spans="1:19" x14ac:dyDescent="0.25">
      <c r="A2272" t="s">
        <v>331</v>
      </c>
      <c r="B2272" t="s">
        <v>347</v>
      </c>
      <c r="C2272" t="s">
        <v>347</v>
      </c>
      <c r="D2272" t="s">
        <v>347</v>
      </c>
      <c r="E2272" t="s">
        <v>110</v>
      </c>
      <c r="F2272" t="s">
        <v>111</v>
      </c>
      <c r="G2272" s="105">
        <v>2</v>
      </c>
      <c r="H2272" t="s">
        <v>351</v>
      </c>
      <c r="I2272" t="s">
        <v>419</v>
      </c>
      <c r="J2272" t="s">
        <v>392</v>
      </c>
      <c r="K2272" s="105">
        <v>381</v>
      </c>
      <c r="L2272" s="106">
        <v>0.33597999811172491</v>
      </c>
      <c r="M2272" s="106">
        <v>0.35148000717163091</v>
      </c>
      <c r="N2272" s="105">
        <v>2163</v>
      </c>
      <c r="O2272" s="106">
        <v>0.3517099916934967</v>
      </c>
      <c r="P2272" s="106">
        <v>0.37461000680923462</v>
      </c>
      <c r="Q2272" s="105">
        <v>69347</v>
      </c>
      <c r="R2272" s="106">
        <v>0.30487999320030212</v>
      </c>
      <c r="S2272" s="107">
        <v>0.39364001154899603</v>
      </c>
    </row>
    <row r="2273" spans="1:19" x14ac:dyDescent="0.25">
      <c r="A2273" t="s">
        <v>331</v>
      </c>
      <c r="B2273" t="s">
        <v>347</v>
      </c>
      <c r="C2273" t="s">
        <v>347</v>
      </c>
      <c r="D2273" t="s">
        <v>347</v>
      </c>
      <c r="E2273" t="s">
        <v>110</v>
      </c>
      <c r="F2273" t="s">
        <v>111</v>
      </c>
      <c r="G2273" s="105">
        <v>2</v>
      </c>
      <c r="H2273" t="s">
        <v>351</v>
      </c>
      <c r="I2273" t="s">
        <v>419</v>
      </c>
      <c r="J2273" t="s">
        <v>393</v>
      </c>
      <c r="K2273" s="105">
        <v>526</v>
      </c>
      <c r="L2273" s="106">
        <v>0.46384000778198242</v>
      </c>
      <c r="M2273" s="106">
        <v>0.48524001240730291</v>
      </c>
      <c r="N2273" s="105">
        <v>2392</v>
      </c>
      <c r="O2273" s="106">
        <v>0.38894000649452209</v>
      </c>
      <c r="P2273" s="106">
        <v>0.41427001357078552</v>
      </c>
      <c r="Q2273" s="105">
        <v>66079</v>
      </c>
      <c r="R2273" s="106">
        <v>0.29050999879837042</v>
      </c>
      <c r="S2273" s="107">
        <v>0.37509000301361078</v>
      </c>
    </row>
    <row r="2274" spans="1:19" x14ac:dyDescent="0.25">
      <c r="A2274" t="s">
        <v>331</v>
      </c>
      <c r="B2274" t="s">
        <v>347</v>
      </c>
      <c r="C2274" t="s">
        <v>347</v>
      </c>
      <c r="D2274" t="s">
        <v>347</v>
      </c>
      <c r="E2274" t="s">
        <v>110</v>
      </c>
      <c r="F2274" t="s">
        <v>111</v>
      </c>
      <c r="G2274" s="105">
        <v>2</v>
      </c>
      <c r="H2274" t="s">
        <v>351</v>
      </c>
      <c r="I2274" t="s">
        <v>419</v>
      </c>
      <c r="J2274" t="s">
        <v>394</v>
      </c>
      <c r="K2274" s="105">
        <v>82</v>
      </c>
      <c r="L2274" s="106">
        <v>7.2310000658035278E-2</v>
      </c>
      <c r="M2274" s="106">
        <v>7.564999908208847E-2</v>
      </c>
      <c r="N2274" s="105">
        <v>452</v>
      </c>
      <c r="O2274" s="106">
        <v>7.3499999940395355E-2</v>
      </c>
      <c r="P2274" s="106">
        <v>7.8280001878738403E-2</v>
      </c>
      <c r="Q2274" s="105">
        <v>14736</v>
      </c>
      <c r="R2274" s="106">
        <v>6.4790003001689911E-2</v>
      </c>
      <c r="S2274" s="107">
        <v>8.3650000393390656E-2</v>
      </c>
    </row>
    <row r="2275" spans="1:19" x14ac:dyDescent="0.25">
      <c r="A2275" t="s">
        <v>331</v>
      </c>
      <c r="B2275" t="s">
        <v>347</v>
      </c>
      <c r="C2275" t="s">
        <v>347</v>
      </c>
      <c r="D2275" t="s">
        <v>347</v>
      </c>
      <c r="E2275" t="s">
        <v>110</v>
      </c>
      <c r="F2275" t="s">
        <v>111</v>
      </c>
      <c r="G2275" s="105">
        <v>2</v>
      </c>
      <c r="H2275" t="s">
        <v>351</v>
      </c>
      <c r="I2275" t="s">
        <v>439</v>
      </c>
      <c r="J2275" t="s">
        <v>440</v>
      </c>
      <c r="K2275" s="105">
        <v>50</v>
      </c>
      <c r="L2275" s="106">
        <v>4.4089999049901962E-2</v>
      </c>
      <c r="N2275" s="105">
        <v>376</v>
      </c>
      <c r="O2275" s="106">
        <v>6.1140000820159912E-2</v>
      </c>
      <c r="Q2275" s="105">
        <v>51290</v>
      </c>
      <c r="R2275" s="106">
        <v>0.22549000382423401</v>
      </c>
      <c r="S2275" s="107"/>
    </row>
    <row r="2276" spans="1:19" x14ac:dyDescent="0.25">
      <c r="A2276" t="s">
        <v>331</v>
      </c>
      <c r="B2276" t="s">
        <v>347</v>
      </c>
      <c r="C2276" t="s">
        <v>347</v>
      </c>
      <c r="D2276" t="s">
        <v>347</v>
      </c>
      <c r="E2276" t="s">
        <v>110</v>
      </c>
      <c r="F2276" t="s">
        <v>111</v>
      </c>
      <c r="G2276">
        <v>2</v>
      </c>
      <c r="H2276" t="s">
        <v>351</v>
      </c>
      <c r="I2276" t="s">
        <v>439</v>
      </c>
      <c r="J2276" t="s">
        <v>442</v>
      </c>
      <c r="K2276">
        <v>1084</v>
      </c>
      <c r="L2276" s="106">
        <v>0.95591002702713013</v>
      </c>
      <c r="M2276" s="106">
        <v>1</v>
      </c>
      <c r="N2276">
        <v>5774</v>
      </c>
      <c r="O2276" s="106">
        <v>0.93885999917984009</v>
      </c>
      <c r="P2276" s="106">
        <v>1</v>
      </c>
      <c r="Q2276">
        <v>176169</v>
      </c>
      <c r="R2276" s="106">
        <v>0.77451002597808838</v>
      </c>
      <c r="S2276" s="106">
        <v>1</v>
      </c>
    </row>
    <row r="2277" spans="1:19" x14ac:dyDescent="0.25">
      <c r="A2277" t="s">
        <v>331</v>
      </c>
      <c r="B2277" t="s">
        <v>347</v>
      </c>
      <c r="C2277" t="s">
        <v>347</v>
      </c>
      <c r="D2277" t="s">
        <v>347</v>
      </c>
      <c r="E2277" t="s">
        <v>110</v>
      </c>
      <c r="F2277" t="s">
        <v>111</v>
      </c>
      <c r="G2277" s="105">
        <v>2</v>
      </c>
      <c r="H2277" t="s">
        <v>351</v>
      </c>
      <c r="I2277" t="s">
        <v>395</v>
      </c>
      <c r="J2277" t="s">
        <v>396</v>
      </c>
      <c r="K2277" s="105">
        <v>1119</v>
      </c>
      <c r="L2277" s="106">
        <v>0.98676997423171997</v>
      </c>
      <c r="N2277" s="105">
        <v>6094</v>
      </c>
      <c r="O2277" s="106">
        <v>0.9908900260925293</v>
      </c>
      <c r="Q2277" s="105">
        <v>225832</v>
      </c>
      <c r="R2277" s="106">
        <v>0.99285000562667847</v>
      </c>
      <c r="S2277" s="107"/>
    </row>
    <row r="2278" spans="1:19" x14ac:dyDescent="0.25">
      <c r="A2278" t="s">
        <v>331</v>
      </c>
      <c r="B2278" t="s">
        <v>347</v>
      </c>
      <c r="C2278" t="s">
        <v>347</v>
      </c>
      <c r="D2278" t="s">
        <v>347</v>
      </c>
      <c r="E2278" t="s">
        <v>110</v>
      </c>
      <c r="F2278" t="s">
        <v>111</v>
      </c>
      <c r="G2278" s="105">
        <v>2</v>
      </c>
      <c r="H2278" t="s">
        <v>351</v>
      </c>
      <c r="I2278" t="s">
        <v>395</v>
      </c>
      <c r="J2278" t="s">
        <v>397</v>
      </c>
      <c r="K2278" s="105">
        <v>15</v>
      </c>
      <c r="L2278" s="106">
        <v>1.322999969124794E-2</v>
      </c>
      <c r="N2278" s="105">
        <v>56</v>
      </c>
      <c r="O2278" s="106">
        <v>9.1099999845027924E-3</v>
      </c>
      <c r="Q2278" s="105">
        <v>1627</v>
      </c>
      <c r="R2278" s="106">
        <v>7.1499999612569809E-3</v>
      </c>
      <c r="S2278" s="107"/>
    </row>
    <row r="2279" spans="1:19" x14ac:dyDescent="0.25">
      <c r="A2279" t="s">
        <v>331</v>
      </c>
      <c r="B2279" t="s">
        <v>347</v>
      </c>
      <c r="C2279" t="s">
        <v>347</v>
      </c>
      <c r="D2279" t="s">
        <v>347</v>
      </c>
      <c r="E2279" t="s">
        <v>110</v>
      </c>
      <c r="F2279" t="s">
        <v>111</v>
      </c>
      <c r="G2279" s="105">
        <v>2</v>
      </c>
      <c r="H2279" t="s">
        <v>351</v>
      </c>
      <c r="I2279" t="s">
        <v>398</v>
      </c>
      <c r="J2279" t="s">
        <v>399</v>
      </c>
      <c r="K2279" s="105">
        <v>292</v>
      </c>
      <c r="L2279" s="106">
        <v>0.25749999284744263</v>
      </c>
      <c r="N2279" s="105">
        <v>1334</v>
      </c>
      <c r="O2279" s="106">
        <v>0.21691000461578369</v>
      </c>
      <c r="Q2279" s="105">
        <v>32785</v>
      </c>
      <c r="R2279" s="106">
        <v>0.14414000511169431</v>
      </c>
      <c r="S2279" s="107"/>
    </row>
    <row r="2280" spans="1:19" x14ac:dyDescent="0.25">
      <c r="A2280" t="s">
        <v>331</v>
      </c>
      <c r="B2280" t="s">
        <v>347</v>
      </c>
      <c r="C2280" t="s">
        <v>347</v>
      </c>
      <c r="D2280" t="s">
        <v>347</v>
      </c>
      <c r="E2280" t="s">
        <v>110</v>
      </c>
      <c r="F2280" t="s">
        <v>111</v>
      </c>
      <c r="G2280" s="105">
        <v>2</v>
      </c>
      <c r="H2280" t="s">
        <v>351</v>
      </c>
      <c r="I2280" t="s">
        <v>398</v>
      </c>
      <c r="J2280" t="s">
        <v>41</v>
      </c>
      <c r="K2280" s="105">
        <v>293</v>
      </c>
      <c r="L2280" s="106">
        <v>0.25837999582290649</v>
      </c>
      <c r="N2280" s="105">
        <v>1199</v>
      </c>
      <c r="O2280" s="106">
        <v>0.19495999813079831</v>
      </c>
      <c r="Q2280" s="105">
        <v>40324</v>
      </c>
      <c r="R2280" s="106">
        <v>0.177279993891716</v>
      </c>
      <c r="S2280" s="107"/>
    </row>
    <row r="2281" spans="1:19" x14ac:dyDescent="0.25">
      <c r="A2281" t="s">
        <v>331</v>
      </c>
      <c r="B2281" t="s">
        <v>347</v>
      </c>
      <c r="C2281" t="s">
        <v>347</v>
      </c>
      <c r="D2281" t="s">
        <v>347</v>
      </c>
      <c r="E2281" t="s">
        <v>110</v>
      </c>
      <c r="F2281" t="s">
        <v>111</v>
      </c>
      <c r="G2281" s="105">
        <v>2</v>
      </c>
      <c r="H2281" t="s">
        <v>351</v>
      </c>
      <c r="I2281" t="s">
        <v>398</v>
      </c>
      <c r="J2281" t="s">
        <v>40</v>
      </c>
      <c r="K2281" s="105">
        <v>190</v>
      </c>
      <c r="L2281" s="106">
        <v>0.16754999756813049</v>
      </c>
      <c r="N2281" s="105">
        <v>1096</v>
      </c>
      <c r="O2281" s="106">
        <v>0.1782100051641464</v>
      </c>
      <c r="Q2281" s="105">
        <v>47952</v>
      </c>
      <c r="R2281" s="106">
        <v>0.21082000434398651</v>
      </c>
      <c r="S2281" s="107"/>
    </row>
    <row r="2282" spans="1:19" x14ac:dyDescent="0.25">
      <c r="A2282" t="s">
        <v>331</v>
      </c>
      <c r="B2282" t="s">
        <v>347</v>
      </c>
      <c r="C2282" t="s">
        <v>347</v>
      </c>
      <c r="D2282" t="s">
        <v>347</v>
      </c>
      <c r="E2282" t="s">
        <v>110</v>
      </c>
      <c r="F2282" t="s">
        <v>111</v>
      </c>
      <c r="G2282" s="105">
        <v>2</v>
      </c>
      <c r="H2282" t="s">
        <v>351</v>
      </c>
      <c r="I2282" t="s">
        <v>398</v>
      </c>
      <c r="J2282" t="s">
        <v>39</v>
      </c>
      <c r="K2282" s="105">
        <v>215</v>
      </c>
      <c r="L2282" s="106">
        <v>0.18959000706672671</v>
      </c>
      <c r="N2282" s="105">
        <v>1497</v>
      </c>
      <c r="O2282" s="106">
        <v>0.24341000616550451</v>
      </c>
      <c r="Q2282" s="105">
        <v>51770</v>
      </c>
      <c r="R2282" s="106">
        <v>0.22759999334812159</v>
      </c>
      <c r="S2282" s="107"/>
    </row>
    <row r="2283" spans="1:19" x14ac:dyDescent="0.25">
      <c r="A2283" t="s">
        <v>331</v>
      </c>
      <c r="B2283" t="s">
        <v>347</v>
      </c>
      <c r="C2283" t="s">
        <v>347</v>
      </c>
      <c r="D2283" t="s">
        <v>347</v>
      </c>
      <c r="E2283" t="s">
        <v>110</v>
      </c>
      <c r="F2283" t="s">
        <v>111</v>
      </c>
      <c r="G2283">
        <v>2</v>
      </c>
      <c r="H2283" t="s">
        <v>351</v>
      </c>
      <c r="I2283" t="s">
        <v>398</v>
      </c>
      <c r="J2283" t="s">
        <v>400</v>
      </c>
      <c r="K2283">
        <v>144</v>
      </c>
      <c r="L2283" s="106">
        <v>0.1269800066947937</v>
      </c>
      <c r="N2283">
        <v>1024</v>
      </c>
      <c r="O2283" s="106">
        <v>0.16650000214576721</v>
      </c>
      <c r="Q2283">
        <v>54628</v>
      </c>
      <c r="R2283" s="106">
        <v>0.24017000198364261</v>
      </c>
    </row>
    <row r="2284" spans="1:19" x14ac:dyDescent="0.25">
      <c r="A2284" t="s">
        <v>331</v>
      </c>
      <c r="B2284" t="s">
        <v>347</v>
      </c>
      <c r="C2284" t="s">
        <v>347</v>
      </c>
      <c r="D2284" t="s">
        <v>347</v>
      </c>
      <c r="E2284" t="s">
        <v>110</v>
      </c>
      <c r="F2284" t="s">
        <v>111</v>
      </c>
      <c r="G2284">
        <v>2</v>
      </c>
      <c r="H2284" t="s">
        <v>351</v>
      </c>
      <c r="I2284" t="s">
        <v>422</v>
      </c>
      <c r="J2284" t="s">
        <v>429</v>
      </c>
      <c r="K2284">
        <v>26</v>
      </c>
      <c r="L2284" s="106">
        <v>2.2929999977350232E-2</v>
      </c>
      <c r="N2284">
        <v>492</v>
      </c>
      <c r="O2284" s="106">
        <v>7.9999998211860657E-2</v>
      </c>
      <c r="Q2284">
        <v>80101</v>
      </c>
      <c r="R2284" s="106">
        <v>0.3521600067615509</v>
      </c>
    </row>
    <row r="2285" spans="1:19" x14ac:dyDescent="0.25">
      <c r="A2285" t="s">
        <v>331</v>
      </c>
      <c r="B2285" t="s">
        <v>347</v>
      </c>
      <c r="C2285" t="s">
        <v>347</v>
      </c>
      <c r="D2285" t="s">
        <v>347</v>
      </c>
      <c r="E2285" t="s">
        <v>110</v>
      </c>
      <c r="F2285" t="s">
        <v>111</v>
      </c>
      <c r="G2285">
        <v>2</v>
      </c>
      <c r="H2285" t="s">
        <v>351</v>
      </c>
      <c r="I2285" t="s">
        <v>422</v>
      </c>
      <c r="J2285" t="s">
        <v>423</v>
      </c>
      <c r="K2285">
        <v>832</v>
      </c>
      <c r="L2285" s="106">
        <v>0.73369002342224121</v>
      </c>
      <c r="M2285" s="106">
        <v>0.75089997053146362</v>
      </c>
      <c r="N2285">
        <v>4635</v>
      </c>
      <c r="O2285" s="106">
        <v>0.75366002321243286</v>
      </c>
      <c r="P2285" s="106">
        <v>0.81919002532958984</v>
      </c>
      <c r="Q2285">
        <v>119646</v>
      </c>
      <c r="R2285" s="106">
        <v>0.52600997686386108</v>
      </c>
      <c r="S2285" s="106">
        <v>0.81194001436233521</v>
      </c>
    </row>
    <row r="2286" spans="1:19" x14ac:dyDescent="0.25">
      <c r="A2286" t="s">
        <v>331</v>
      </c>
      <c r="B2286" t="s">
        <v>347</v>
      </c>
      <c r="C2286" t="s">
        <v>347</v>
      </c>
      <c r="D2286" t="s">
        <v>347</v>
      </c>
      <c r="E2286" t="s">
        <v>110</v>
      </c>
      <c r="F2286" t="s">
        <v>111</v>
      </c>
      <c r="G2286">
        <v>2</v>
      </c>
      <c r="H2286" t="s">
        <v>351</v>
      </c>
      <c r="I2286" t="s">
        <v>422</v>
      </c>
      <c r="J2286" t="s">
        <v>424</v>
      </c>
      <c r="K2286">
        <v>185</v>
      </c>
      <c r="L2286" s="106">
        <v>0.16313999891281131</v>
      </c>
      <c r="M2286" s="106">
        <v>0.16696999967098239</v>
      </c>
      <c r="N2286">
        <v>658</v>
      </c>
      <c r="O2286" s="106">
        <v>0.1069900020956993</v>
      </c>
      <c r="P2286" s="106">
        <v>0.1163000017404556</v>
      </c>
      <c r="Q2286">
        <v>17180</v>
      </c>
      <c r="R2286" s="106">
        <v>7.5530000030994415E-2</v>
      </c>
      <c r="S2286" s="106">
        <v>0.11659000068902969</v>
      </c>
    </row>
    <row r="2287" spans="1:19" x14ac:dyDescent="0.25">
      <c r="A2287" t="s">
        <v>331</v>
      </c>
      <c r="B2287" t="s">
        <v>347</v>
      </c>
      <c r="C2287" t="s">
        <v>347</v>
      </c>
      <c r="D2287" t="s">
        <v>347</v>
      </c>
      <c r="E2287" t="s">
        <v>110</v>
      </c>
      <c r="F2287" t="s">
        <v>111</v>
      </c>
      <c r="G2287" s="105">
        <v>2</v>
      </c>
      <c r="H2287" t="s">
        <v>351</v>
      </c>
      <c r="I2287" t="s">
        <v>422</v>
      </c>
      <c r="J2287" t="s">
        <v>425</v>
      </c>
      <c r="K2287" s="105">
        <v>60</v>
      </c>
      <c r="L2287" s="106">
        <v>5.2910000085830688E-2</v>
      </c>
      <c r="M2287" s="106">
        <v>5.4150000214576721E-2</v>
      </c>
      <c r="N2287" s="105">
        <v>229</v>
      </c>
      <c r="O2287" s="106">
        <v>3.7239998579025269E-2</v>
      </c>
      <c r="P2287" s="106">
        <v>4.0470000356435783E-2</v>
      </c>
      <c r="Q2287" s="105">
        <v>6082</v>
      </c>
      <c r="R2287" s="106">
        <v>2.6739999651908871E-2</v>
      </c>
      <c r="S2287" s="107">
        <v>4.1269998997449868E-2</v>
      </c>
    </row>
    <row r="2288" spans="1:19" x14ac:dyDescent="0.25">
      <c r="A2288" t="s">
        <v>331</v>
      </c>
      <c r="B2288" t="s">
        <v>347</v>
      </c>
      <c r="C2288" t="s">
        <v>347</v>
      </c>
      <c r="D2288" t="s">
        <v>347</v>
      </c>
      <c r="E2288" t="s">
        <v>110</v>
      </c>
      <c r="F2288" t="s">
        <v>111</v>
      </c>
      <c r="G2288" s="105">
        <v>2</v>
      </c>
      <c r="H2288" t="s">
        <v>351</v>
      </c>
      <c r="I2288" t="s">
        <v>422</v>
      </c>
      <c r="J2288" t="s">
        <v>426</v>
      </c>
      <c r="K2288" s="105">
        <v>24</v>
      </c>
      <c r="L2288" s="106">
        <v>2.1159999072551731E-2</v>
      </c>
      <c r="M2288" s="106">
        <v>2.1660000085830688E-2</v>
      </c>
      <c r="N2288" s="105">
        <v>108</v>
      </c>
      <c r="O2288" s="106">
        <v>1.755999960005283E-2</v>
      </c>
      <c r="P2288" s="106">
        <v>1.9090000540018082E-2</v>
      </c>
      <c r="Q2288" s="105">
        <v>3672</v>
      </c>
      <c r="R2288" s="106">
        <v>1.6140000894665722E-2</v>
      </c>
      <c r="S2288" s="107">
        <v>2.491999976336956E-2</v>
      </c>
    </row>
    <row r="2289" spans="1:19" x14ac:dyDescent="0.25">
      <c r="A2289" t="s">
        <v>331</v>
      </c>
      <c r="B2289" t="s">
        <v>347</v>
      </c>
      <c r="C2289" t="s">
        <v>347</v>
      </c>
      <c r="D2289" t="s">
        <v>347</v>
      </c>
      <c r="E2289" t="s">
        <v>110</v>
      </c>
      <c r="F2289" t="s">
        <v>111</v>
      </c>
      <c r="G2289" s="105">
        <v>2</v>
      </c>
      <c r="H2289" t="s">
        <v>351</v>
      </c>
      <c r="I2289" t="s">
        <v>422</v>
      </c>
      <c r="J2289" t="s">
        <v>427</v>
      </c>
      <c r="K2289" s="105">
        <v>7</v>
      </c>
      <c r="L2289" s="106">
        <v>6.1699999496340752E-3</v>
      </c>
      <c r="M2289" s="106">
        <v>6.3200001604855061E-3</v>
      </c>
      <c r="N2289" s="105">
        <v>28</v>
      </c>
      <c r="O2289" s="106">
        <v>4.550000187009573E-3</v>
      </c>
      <c r="P2289" s="106">
        <v>4.9499999731779099E-3</v>
      </c>
      <c r="Q2289" s="105">
        <v>766</v>
      </c>
      <c r="R2289" s="106">
        <v>3.3700000494718552E-3</v>
      </c>
      <c r="S2289" s="107">
        <v>5.2000000141561031E-3</v>
      </c>
    </row>
    <row r="2290" spans="1:19" x14ac:dyDescent="0.25">
      <c r="A2290" t="s">
        <v>331</v>
      </c>
      <c r="B2290" t="s">
        <v>347</v>
      </c>
      <c r="C2290" t="s">
        <v>347</v>
      </c>
      <c r="D2290" t="s">
        <v>347</v>
      </c>
      <c r="E2290" t="s">
        <v>110</v>
      </c>
      <c r="F2290" t="s">
        <v>111</v>
      </c>
      <c r="G2290" s="105">
        <v>2</v>
      </c>
      <c r="H2290" t="s">
        <v>351</v>
      </c>
      <c r="I2290" t="s">
        <v>422</v>
      </c>
      <c r="J2290" t="s">
        <v>428</v>
      </c>
      <c r="K2290" s="105">
        <v>0</v>
      </c>
      <c r="L2290" s="106">
        <v>0</v>
      </c>
      <c r="M2290" s="106">
        <v>0</v>
      </c>
      <c r="N2290" s="105">
        <v>0</v>
      </c>
      <c r="O2290" s="106">
        <v>0</v>
      </c>
      <c r="P2290" s="106">
        <v>0</v>
      </c>
      <c r="Q2290" s="105">
        <v>12</v>
      </c>
      <c r="R2290" s="106">
        <v>4.9999998736893758E-5</v>
      </c>
      <c r="S2290" s="107">
        <v>7.9999997979030013E-5</v>
      </c>
    </row>
    <row r="2291" spans="1:19" x14ac:dyDescent="0.25">
      <c r="A2291" t="s">
        <v>331</v>
      </c>
      <c r="B2291" t="s">
        <v>347</v>
      </c>
      <c r="C2291" t="s">
        <v>347</v>
      </c>
      <c r="D2291" t="s">
        <v>347</v>
      </c>
      <c r="E2291" t="s">
        <v>110</v>
      </c>
      <c r="F2291" t="s">
        <v>111</v>
      </c>
      <c r="G2291">
        <v>2</v>
      </c>
      <c r="H2291" t="s">
        <v>351</v>
      </c>
      <c r="I2291" t="s">
        <v>430</v>
      </c>
      <c r="J2291" t="s">
        <v>434</v>
      </c>
      <c r="K2291">
        <v>37</v>
      </c>
      <c r="L2291" s="106">
        <v>3.263000026345253E-2</v>
      </c>
      <c r="M2291" s="106">
        <v>3.2859999686479568E-2</v>
      </c>
      <c r="N2291">
        <v>125</v>
      </c>
      <c r="O2291" s="106">
        <v>2.0330000668764111E-2</v>
      </c>
      <c r="P2291" s="106">
        <v>2.0659999921917919E-2</v>
      </c>
      <c r="Q2291">
        <v>4987</v>
      </c>
      <c r="R2291" s="106">
        <v>2.1919999271631241E-2</v>
      </c>
      <c r="S2291" s="106">
        <v>2.2490000352263451E-2</v>
      </c>
    </row>
    <row r="2292" spans="1:19" x14ac:dyDescent="0.25">
      <c r="A2292" t="s">
        <v>331</v>
      </c>
      <c r="B2292" t="s">
        <v>347</v>
      </c>
      <c r="C2292" t="s">
        <v>347</v>
      </c>
      <c r="D2292" t="s">
        <v>347</v>
      </c>
      <c r="E2292" t="s">
        <v>110</v>
      </c>
      <c r="F2292" t="s">
        <v>111</v>
      </c>
      <c r="G2292" s="105">
        <v>2</v>
      </c>
      <c r="H2292" t="s">
        <v>351</v>
      </c>
      <c r="I2292" t="s">
        <v>430</v>
      </c>
      <c r="J2292" t="s">
        <v>432</v>
      </c>
      <c r="K2292" s="105">
        <v>96</v>
      </c>
      <c r="L2292" s="106">
        <v>8.466000109910965E-2</v>
      </c>
      <c r="M2292" s="106">
        <v>8.5259996354579926E-2</v>
      </c>
      <c r="N2292" s="105">
        <v>445</v>
      </c>
      <c r="O2292" s="106">
        <v>7.2360001504421234E-2</v>
      </c>
      <c r="P2292" s="106">
        <v>7.3550000786781311E-2</v>
      </c>
      <c r="Q2292" s="105">
        <v>18498</v>
      </c>
      <c r="R2292" s="106">
        <v>8.1320002675056458E-2</v>
      </c>
      <c r="S2292" s="107">
        <v>8.343999832868576E-2</v>
      </c>
    </row>
    <row r="2293" spans="1:19" x14ac:dyDescent="0.25">
      <c r="A2293" t="s">
        <v>331</v>
      </c>
      <c r="B2293" t="s">
        <v>347</v>
      </c>
      <c r="C2293" t="s">
        <v>347</v>
      </c>
      <c r="D2293" t="s">
        <v>347</v>
      </c>
      <c r="E2293" t="s">
        <v>110</v>
      </c>
      <c r="F2293" t="s">
        <v>111</v>
      </c>
      <c r="G2293">
        <v>2</v>
      </c>
      <c r="H2293" t="s">
        <v>351</v>
      </c>
      <c r="I2293" t="s">
        <v>430</v>
      </c>
      <c r="J2293" t="s">
        <v>435</v>
      </c>
      <c r="K2293">
        <v>0</v>
      </c>
      <c r="L2293" s="106">
        <v>0</v>
      </c>
      <c r="M2293" s="106">
        <v>0</v>
      </c>
      <c r="N2293">
        <v>8</v>
      </c>
      <c r="O2293" s="106">
        <v>1.300000003539026E-3</v>
      </c>
      <c r="P2293" s="106">
        <v>1.3200000394135709E-3</v>
      </c>
      <c r="Q2293">
        <v>391</v>
      </c>
      <c r="R2293" s="106">
        <v>1.7199999419972301E-3</v>
      </c>
      <c r="S2293" s="106">
        <v>1.760000013746321E-3</v>
      </c>
    </row>
    <row r="2294" spans="1:19" x14ac:dyDescent="0.25">
      <c r="A2294" t="s">
        <v>331</v>
      </c>
      <c r="B2294" t="s">
        <v>347</v>
      </c>
      <c r="C2294" t="s">
        <v>347</v>
      </c>
      <c r="D2294" t="s">
        <v>347</v>
      </c>
      <c r="E2294" t="s">
        <v>110</v>
      </c>
      <c r="F2294" t="s">
        <v>111</v>
      </c>
      <c r="G2294">
        <v>2</v>
      </c>
      <c r="H2294" t="s">
        <v>351</v>
      </c>
      <c r="I2294" t="s">
        <v>430</v>
      </c>
      <c r="J2294" t="s">
        <v>436</v>
      </c>
      <c r="K2294">
        <v>29</v>
      </c>
      <c r="L2294" s="106">
        <v>2.556999959051609E-2</v>
      </c>
      <c r="M2294" s="106">
        <v>2.5750000029802319E-2</v>
      </c>
      <c r="N2294">
        <v>115</v>
      </c>
      <c r="O2294" s="106">
        <v>1.86999998986721E-2</v>
      </c>
      <c r="P2294" s="106">
        <v>1.9009999930858609E-2</v>
      </c>
      <c r="Q2294">
        <v>6784</v>
      </c>
      <c r="R2294" s="106">
        <v>2.9829999431967739E-2</v>
      </c>
      <c r="S2294" s="106">
        <v>3.060000017285347E-2</v>
      </c>
    </row>
    <row r="2295" spans="1:19" x14ac:dyDescent="0.25">
      <c r="A2295" t="s">
        <v>331</v>
      </c>
      <c r="B2295" t="s">
        <v>347</v>
      </c>
      <c r="C2295" t="s">
        <v>347</v>
      </c>
      <c r="D2295" t="s">
        <v>347</v>
      </c>
      <c r="E2295" t="s">
        <v>110</v>
      </c>
      <c r="F2295" t="s">
        <v>111</v>
      </c>
      <c r="G2295">
        <v>2</v>
      </c>
      <c r="H2295" t="s">
        <v>351</v>
      </c>
      <c r="I2295" t="s">
        <v>430</v>
      </c>
      <c r="J2295" t="s">
        <v>431</v>
      </c>
      <c r="K2295">
        <v>212</v>
      </c>
      <c r="L2295" s="106">
        <v>0.18694999814033511</v>
      </c>
      <c r="M2295" s="106">
        <v>0.18828000128269201</v>
      </c>
      <c r="N2295">
        <v>1876</v>
      </c>
      <c r="O2295" s="106">
        <v>0.30504000186920172</v>
      </c>
      <c r="P2295" s="106">
        <v>0.31007999181747442</v>
      </c>
      <c r="Q2295">
        <v>77035</v>
      </c>
      <c r="R2295" s="106">
        <v>0.33867999911308289</v>
      </c>
      <c r="S2295" s="106">
        <v>0.3474699854850769</v>
      </c>
    </row>
    <row r="2296" spans="1:19" x14ac:dyDescent="0.25">
      <c r="A2296" t="s">
        <v>331</v>
      </c>
      <c r="B2296" t="s">
        <v>347</v>
      </c>
      <c r="C2296" t="s">
        <v>347</v>
      </c>
      <c r="D2296" t="s">
        <v>347</v>
      </c>
      <c r="E2296" t="s">
        <v>110</v>
      </c>
      <c r="F2296" t="s">
        <v>111</v>
      </c>
      <c r="G2296" s="105">
        <v>2</v>
      </c>
      <c r="H2296" t="s">
        <v>351</v>
      </c>
      <c r="I2296" t="s">
        <v>430</v>
      </c>
      <c r="J2296" t="s">
        <v>502</v>
      </c>
      <c r="K2296" s="105">
        <v>752</v>
      </c>
      <c r="L2296" s="106">
        <v>0.66313999891281128</v>
      </c>
      <c r="M2296" s="106">
        <v>0.66785001754760742</v>
      </c>
      <c r="N2296" s="105">
        <v>3481</v>
      </c>
      <c r="O2296" s="106">
        <v>0.56602001190185547</v>
      </c>
      <c r="P2296" s="106">
        <v>0.57537001371383667</v>
      </c>
      <c r="Q2296" s="105">
        <v>114008</v>
      </c>
      <c r="R2296" s="106">
        <v>0.5012199878692627</v>
      </c>
      <c r="S2296" s="107">
        <v>0.51424002647399902</v>
      </c>
    </row>
    <row r="2297" spans="1:19" x14ac:dyDescent="0.25">
      <c r="A2297" t="s">
        <v>331</v>
      </c>
      <c r="B2297" t="s">
        <v>347</v>
      </c>
      <c r="C2297" t="s">
        <v>347</v>
      </c>
      <c r="D2297" t="s">
        <v>347</v>
      </c>
      <c r="E2297" t="s">
        <v>110</v>
      </c>
      <c r="F2297" t="s">
        <v>111</v>
      </c>
      <c r="G2297">
        <v>2</v>
      </c>
      <c r="H2297" t="s">
        <v>351</v>
      </c>
      <c r="I2297" t="s">
        <v>430</v>
      </c>
      <c r="J2297" t="s">
        <v>86</v>
      </c>
      <c r="K2297">
        <v>8</v>
      </c>
      <c r="L2297" s="106">
        <v>7.0500001311302194E-3</v>
      </c>
      <c r="N2297">
        <v>100</v>
      </c>
      <c r="O2297" s="106">
        <v>1.625999994575977E-2</v>
      </c>
      <c r="Q2297">
        <v>5756</v>
      </c>
      <c r="R2297" s="106">
        <v>2.5310000404715541E-2</v>
      </c>
    </row>
    <row r="2298" spans="1:19" x14ac:dyDescent="0.25">
      <c r="A2298" t="s">
        <v>331</v>
      </c>
      <c r="B2298" t="s">
        <v>347</v>
      </c>
      <c r="C2298" t="s">
        <v>347</v>
      </c>
      <c r="D2298" t="s">
        <v>347</v>
      </c>
      <c r="E2298" t="s">
        <v>110</v>
      </c>
      <c r="F2298" t="s">
        <v>111</v>
      </c>
      <c r="G2298" s="105">
        <v>2</v>
      </c>
      <c r="H2298" t="s">
        <v>351</v>
      </c>
      <c r="I2298" t="s">
        <v>401</v>
      </c>
      <c r="J2298" t="s">
        <v>405</v>
      </c>
      <c r="K2298" s="105">
        <v>815</v>
      </c>
      <c r="L2298" s="106">
        <v>0.71868997812271118</v>
      </c>
      <c r="M2298" s="106">
        <v>0.7276800274848938</v>
      </c>
      <c r="N2298" s="105">
        <v>4462</v>
      </c>
      <c r="O2298" s="106">
        <v>0.72553002834320068</v>
      </c>
      <c r="P2298" s="106">
        <v>0.73581999540328979</v>
      </c>
      <c r="Q2298" s="105">
        <v>171311</v>
      </c>
      <c r="R2298" s="106">
        <v>0.75314998626708984</v>
      </c>
      <c r="S2298" s="107">
        <v>0.77806001901626587</v>
      </c>
    </row>
    <row r="2299" spans="1:19" x14ac:dyDescent="0.25">
      <c r="A2299" t="s">
        <v>331</v>
      </c>
      <c r="B2299" t="s">
        <v>347</v>
      </c>
      <c r="C2299" t="s">
        <v>347</v>
      </c>
      <c r="D2299" t="s">
        <v>347</v>
      </c>
      <c r="E2299" t="s">
        <v>110</v>
      </c>
      <c r="F2299" t="s">
        <v>111</v>
      </c>
      <c r="G2299" s="105">
        <v>2</v>
      </c>
      <c r="H2299" t="s">
        <v>351</v>
      </c>
      <c r="I2299" t="s">
        <v>401</v>
      </c>
      <c r="J2299" t="s">
        <v>412</v>
      </c>
      <c r="K2299" s="105">
        <v>82</v>
      </c>
      <c r="L2299" s="106">
        <v>7.2310000658035278E-2</v>
      </c>
      <c r="M2299" s="106">
        <v>7.3210000991821289E-2</v>
      </c>
      <c r="N2299" s="105">
        <v>642</v>
      </c>
      <c r="O2299" s="106">
        <v>0.1043900027871132</v>
      </c>
      <c r="P2299" s="106">
        <v>0.10587000101804731</v>
      </c>
      <c r="Q2299" s="105">
        <v>22313</v>
      </c>
      <c r="R2299" s="106">
        <v>9.8099999129772186E-2</v>
      </c>
      <c r="S2299" s="107">
        <v>0.10134000331163411</v>
      </c>
    </row>
    <row r="2300" spans="1:19" x14ac:dyDescent="0.25">
      <c r="A2300" t="s">
        <v>331</v>
      </c>
      <c r="B2300" t="s">
        <v>347</v>
      </c>
      <c r="C2300" t="s">
        <v>347</v>
      </c>
      <c r="D2300" t="s">
        <v>347</v>
      </c>
      <c r="E2300" t="s">
        <v>110</v>
      </c>
      <c r="F2300" t="s">
        <v>111</v>
      </c>
      <c r="G2300" s="105">
        <v>2</v>
      </c>
      <c r="H2300" t="s">
        <v>351</v>
      </c>
      <c r="I2300" t="s">
        <v>401</v>
      </c>
      <c r="J2300" t="s">
        <v>413</v>
      </c>
      <c r="K2300" s="105">
        <v>126</v>
      </c>
      <c r="L2300" s="106">
        <v>0.1111100018024445</v>
      </c>
      <c r="M2300" s="106">
        <v>0.1124999970197678</v>
      </c>
      <c r="N2300" s="105">
        <v>548</v>
      </c>
      <c r="O2300" s="106">
        <v>8.9110001921653748E-2</v>
      </c>
      <c r="P2300" s="106">
        <v>9.0369999408721924E-2</v>
      </c>
      <c r="Q2300" s="105">
        <v>15680</v>
      </c>
      <c r="R2300" s="106">
        <v>6.8939998745918274E-2</v>
      </c>
      <c r="S2300" s="107">
        <v>7.1220003068447113E-2</v>
      </c>
    </row>
    <row r="2301" spans="1:19" x14ac:dyDescent="0.25">
      <c r="A2301" t="s">
        <v>331</v>
      </c>
      <c r="B2301" t="s">
        <v>347</v>
      </c>
      <c r="C2301" t="s">
        <v>347</v>
      </c>
      <c r="D2301" t="s">
        <v>347</v>
      </c>
      <c r="E2301" t="s">
        <v>110</v>
      </c>
      <c r="F2301" t="s">
        <v>111</v>
      </c>
      <c r="G2301" s="105">
        <v>2</v>
      </c>
      <c r="H2301" t="s">
        <v>351</v>
      </c>
      <c r="I2301" t="s">
        <v>401</v>
      </c>
      <c r="J2301" t="s">
        <v>441</v>
      </c>
      <c r="K2301" s="105">
        <v>14</v>
      </c>
      <c r="L2301" s="106">
        <v>1.235000044107437E-2</v>
      </c>
      <c r="N2301" s="105">
        <v>86</v>
      </c>
      <c r="O2301" s="106">
        <v>1.3980000279843811E-2</v>
      </c>
      <c r="Q2301" s="105">
        <v>7283</v>
      </c>
      <c r="R2301" s="106">
        <v>3.2019998878240592E-2</v>
      </c>
      <c r="S2301" s="107"/>
    </row>
    <row r="2302" spans="1:19" x14ac:dyDescent="0.25">
      <c r="A2302" t="s">
        <v>331</v>
      </c>
      <c r="B2302" t="s">
        <v>347</v>
      </c>
      <c r="C2302" t="s">
        <v>347</v>
      </c>
      <c r="D2302" t="s">
        <v>347</v>
      </c>
      <c r="E2302" t="s">
        <v>110</v>
      </c>
      <c r="F2302" t="s">
        <v>111</v>
      </c>
      <c r="G2302" s="105">
        <v>2</v>
      </c>
      <c r="H2302" t="s">
        <v>351</v>
      </c>
      <c r="I2302" t="s">
        <v>401</v>
      </c>
      <c r="J2302" t="s">
        <v>414</v>
      </c>
      <c r="K2302" s="105">
        <v>97</v>
      </c>
      <c r="L2302" s="106">
        <v>8.553999662399292E-2</v>
      </c>
      <c r="M2302" s="106">
        <v>8.6609996855258942E-2</v>
      </c>
      <c r="N2302" s="105">
        <v>412</v>
      </c>
      <c r="O2302" s="106">
        <v>6.6990002989768982E-2</v>
      </c>
      <c r="P2302" s="106">
        <v>6.7939996719360352E-2</v>
      </c>
      <c r="Q2302" s="105">
        <v>10872</v>
      </c>
      <c r="R2302" s="106">
        <v>4.7800000756978989E-2</v>
      </c>
      <c r="S2302" s="107">
        <v>4.9380000680685043E-2</v>
      </c>
    </row>
    <row r="2303" spans="1:19" x14ac:dyDescent="0.25">
      <c r="A2303" t="s">
        <v>331</v>
      </c>
      <c r="B2303" t="s">
        <v>347</v>
      </c>
      <c r="C2303" t="s">
        <v>347</v>
      </c>
      <c r="D2303" t="s">
        <v>347</v>
      </c>
      <c r="E2303" t="s">
        <v>142</v>
      </c>
      <c r="F2303" t="s">
        <v>143</v>
      </c>
      <c r="G2303" s="105">
        <v>2</v>
      </c>
      <c r="H2303" t="s">
        <v>351</v>
      </c>
      <c r="I2303" t="s">
        <v>349</v>
      </c>
      <c r="J2303" t="s">
        <v>350</v>
      </c>
      <c r="K2303" s="105">
        <v>12</v>
      </c>
      <c r="L2303" s="106">
        <v>6.4199999906122676E-3</v>
      </c>
      <c r="N2303" s="105">
        <v>28</v>
      </c>
      <c r="O2303" s="106">
        <v>4.550000187009573E-3</v>
      </c>
      <c r="Q2303" s="105">
        <v>1130</v>
      </c>
      <c r="R2303" s="106">
        <v>4.9700001254677773E-3</v>
      </c>
      <c r="S2303" s="107"/>
    </row>
    <row r="2304" spans="1:19" x14ac:dyDescent="0.25">
      <c r="A2304" t="s">
        <v>331</v>
      </c>
      <c r="B2304" t="s">
        <v>347</v>
      </c>
      <c r="C2304" t="s">
        <v>347</v>
      </c>
      <c r="D2304" t="s">
        <v>347</v>
      </c>
      <c r="E2304" t="s">
        <v>142</v>
      </c>
      <c r="F2304" t="s">
        <v>143</v>
      </c>
      <c r="G2304" s="105">
        <v>2</v>
      </c>
      <c r="H2304" t="s">
        <v>351</v>
      </c>
      <c r="I2304" t="s">
        <v>349</v>
      </c>
      <c r="J2304" t="s">
        <v>368</v>
      </c>
      <c r="K2304" s="105">
        <v>65</v>
      </c>
      <c r="L2304" s="106">
        <v>3.4800000488758087E-2</v>
      </c>
      <c r="N2304" s="105">
        <v>208</v>
      </c>
      <c r="O2304" s="106">
        <v>3.3819999545812607E-2</v>
      </c>
      <c r="Q2304" s="105">
        <v>8418</v>
      </c>
      <c r="R2304" s="106">
        <v>3.700999915599823E-2</v>
      </c>
      <c r="S2304" s="107"/>
    </row>
    <row r="2305" spans="1:19" x14ac:dyDescent="0.25">
      <c r="A2305" t="s">
        <v>331</v>
      </c>
      <c r="B2305" t="s">
        <v>347</v>
      </c>
      <c r="C2305" t="s">
        <v>347</v>
      </c>
      <c r="D2305" t="s">
        <v>347</v>
      </c>
      <c r="E2305" t="s">
        <v>142</v>
      </c>
      <c r="F2305" t="s">
        <v>143</v>
      </c>
      <c r="G2305" s="105">
        <v>2</v>
      </c>
      <c r="H2305" t="s">
        <v>351</v>
      </c>
      <c r="I2305" t="s">
        <v>349</v>
      </c>
      <c r="J2305" t="s">
        <v>369</v>
      </c>
      <c r="K2305" s="105">
        <v>209</v>
      </c>
      <c r="L2305" s="106">
        <v>0.1118799969553947</v>
      </c>
      <c r="N2305" s="105">
        <v>681</v>
      </c>
      <c r="O2305" s="106">
        <v>0.11072999984025959</v>
      </c>
      <c r="Q2305" s="105">
        <v>27454</v>
      </c>
      <c r="R2305" s="106">
        <v>0.1207000017166138</v>
      </c>
      <c r="S2305" s="107"/>
    </row>
    <row r="2306" spans="1:19" x14ac:dyDescent="0.25">
      <c r="A2306" t="s">
        <v>331</v>
      </c>
      <c r="B2306" t="s">
        <v>347</v>
      </c>
      <c r="C2306" t="s">
        <v>347</v>
      </c>
      <c r="D2306" t="s">
        <v>347</v>
      </c>
      <c r="E2306" t="s">
        <v>142</v>
      </c>
      <c r="F2306" t="s">
        <v>143</v>
      </c>
      <c r="G2306" s="105">
        <v>2</v>
      </c>
      <c r="H2306" t="s">
        <v>351</v>
      </c>
      <c r="I2306" t="s">
        <v>349</v>
      </c>
      <c r="J2306" t="s">
        <v>370</v>
      </c>
      <c r="K2306" s="105">
        <v>443</v>
      </c>
      <c r="L2306" s="106">
        <v>0.2371499985456467</v>
      </c>
      <c r="N2306" s="105">
        <v>1397</v>
      </c>
      <c r="O2306" s="106">
        <v>0.22714999318122861</v>
      </c>
      <c r="Q2306" s="105">
        <v>55879</v>
      </c>
      <c r="R2306" s="106">
        <v>0.24567000567913061</v>
      </c>
      <c r="S2306" s="107"/>
    </row>
    <row r="2307" spans="1:19" x14ac:dyDescent="0.25">
      <c r="A2307" t="s">
        <v>331</v>
      </c>
      <c r="B2307" t="s">
        <v>347</v>
      </c>
      <c r="C2307" t="s">
        <v>347</v>
      </c>
      <c r="D2307" t="s">
        <v>347</v>
      </c>
      <c r="E2307" t="s">
        <v>142</v>
      </c>
      <c r="F2307" t="s">
        <v>143</v>
      </c>
      <c r="G2307" s="105">
        <v>2</v>
      </c>
      <c r="H2307" t="s">
        <v>351</v>
      </c>
      <c r="I2307" t="s">
        <v>349</v>
      </c>
      <c r="J2307" t="s">
        <v>371</v>
      </c>
      <c r="K2307" s="105">
        <v>510</v>
      </c>
      <c r="L2307" s="106">
        <v>0.27301999926567078</v>
      </c>
      <c r="N2307" s="105">
        <v>1574</v>
      </c>
      <c r="O2307" s="106">
        <v>0.25593000650405878</v>
      </c>
      <c r="Q2307" s="105">
        <v>57982</v>
      </c>
      <c r="R2307" s="106">
        <v>0.25490999221801758</v>
      </c>
      <c r="S2307" s="107"/>
    </row>
    <row r="2308" spans="1:19" x14ac:dyDescent="0.25">
      <c r="A2308" t="s">
        <v>331</v>
      </c>
      <c r="B2308" t="s">
        <v>347</v>
      </c>
      <c r="C2308" t="s">
        <v>347</v>
      </c>
      <c r="D2308" t="s">
        <v>347</v>
      </c>
      <c r="E2308" t="s">
        <v>142</v>
      </c>
      <c r="F2308" t="s">
        <v>143</v>
      </c>
      <c r="G2308" s="105">
        <v>2</v>
      </c>
      <c r="H2308" t="s">
        <v>351</v>
      </c>
      <c r="I2308" t="s">
        <v>349</v>
      </c>
      <c r="J2308" t="s">
        <v>372</v>
      </c>
      <c r="K2308" s="105">
        <v>376</v>
      </c>
      <c r="L2308" s="106">
        <v>0.20127999782562259</v>
      </c>
      <c r="N2308" s="105">
        <v>1320</v>
      </c>
      <c r="O2308" s="106">
        <v>0.21462999284267431</v>
      </c>
      <c r="Q2308" s="105">
        <v>44765</v>
      </c>
      <c r="R2308" s="106">
        <v>0.19679999351501459</v>
      </c>
      <c r="S2308" s="107"/>
    </row>
    <row r="2309" spans="1:19" x14ac:dyDescent="0.25">
      <c r="A2309" t="s">
        <v>331</v>
      </c>
      <c r="B2309" t="s">
        <v>347</v>
      </c>
      <c r="C2309" t="s">
        <v>347</v>
      </c>
      <c r="D2309" t="s">
        <v>347</v>
      </c>
      <c r="E2309" t="s">
        <v>142</v>
      </c>
      <c r="F2309" t="s">
        <v>143</v>
      </c>
      <c r="G2309" s="105">
        <v>2</v>
      </c>
      <c r="H2309" t="s">
        <v>351</v>
      </c>
      <c r="I2309" t="s">
        <v>349</v>
      </c>
      <c r="J2309" t="s">
        <v>373</v>
      </c>
      <c r="K2309" s="105">
        <v>253</v>
      </c>
      <c r="L2309" s="106">
        <v>0.13544000685214999</v>
      </c>
      <c r="N2309" s="105">
        <v>942</v>
      </c>
      <c r="O2309" s="106">
        <v>0.15317000448703769</v>
      </c>
      <c r="Q2309" s="105">
        <v>31831</v>
      </c>
      <c r="R2309" s="106">
        <v>0.1399399936199188</v>
      </c>
      <c r="S2309" s="107"/>
    </row>
    <row r="2310" spans="1:19" x14ac:dyDescent="0.25">
      <c r="A2310" t="s">
        <v>331</v>
      </c>
      <c r="B2310" t="s">
        <v>347</v>
      </c>
      <c r="C2310" t="s">
        <v>347</v>
      </c>
      <c r="D2310" t="s">
        <v>347</v>
      </c>
      <c r="E2310" t="s">
        <v>142</v>
      </c>
      <c r="F2310" t="s">
        <v>143</v>
      </c>
      <c r="G2310" s="105">
        <v>2</v>
      </c>
      <c r="H2310" t="s">
        <v>351</v>
      </c>
      <c r="I2310" t="s">
        <v>438</v>
      </c>
      <c r="J2310" t="s">
        <v>48</v>
      </c>
      <c r="K2310" s="105">
        <v>1458</v>
      </c>
      <c r="L2310" s="106">
        <v>0.78051000833511353</v>
      </c>
      <c r="M2310" s="106">
        <v>0.79023998975753784</v>
      </c>
      <c r="N2310" s="105">
        <v>4931</v>
      </c>
      <c r="O2310" s="106">
        <v>0.80178999900817871</v>
      </c>
      <c r="P2310" s="106">
        <v>0.8131600022315979</v>
      </c>
      <c r="Q2310" s="105">
        <v>186401</v>
      </c>
      <c r="R2310" s="106">
        <v>0.81949001550674438</v>
      </c>
      <c r="S2310" s="107">
        <v>0.8465999960899353</v>
      </c>
    </row>
    <row r="2311" spans="1:19" x14ac:dyDescent="0.25">
      <c r="A2311" t="s">
        <v>331</v>
      </c>
      <c r="B2311" t="s">
        <v>347</v>
      </c>
      <c r="C2311" t="s">
        <v>347</v>
      </c>
      <c r="D2311" t="s">
        <v>347</v>
      </c>
      <c r="E2311" t="s">
        <v>142</v>
      </c>
      <c r="F2311" t="s">
        <v>143</v>
      </c>
      <c r="G2311">
        <v>2</v>
      </c>
      <c r="H2311" t="s">
        <v>351</v>
      </c>
      <c r="I2311" t="s">
        <v>438</v>
      </c>
      <c r="J2311" t="s">
        <v>42</v>
      </c>
      <c r="K2311">
        <v>223</v>
      </c>
      <c r="L2311" s="106">
        <v>0.119379997253418</v>
      </c>
      <c r="M2311" s="106">
        <v>0.12087000161409379</v>
      </c>
      <c r="N2311">
        <v>658</v>
      </c>
      <c r="O2311" s="106">
        <v>0.1069900020956993</v>
      </c>
      <c r="P2311" s="106">
        <v>0.1085100024938583</v>
      </c>
      <c r="Q2311">
        <v>20350</v>
      </c>
      <c r="R2311" s="106">
        <v>8.9469999074935913E-2</v>
      </c>
      <c r="S2311" s="106">
        <v>9.2430002987384796E-2</v>
      </c>
    </row>
    <row r="2312" spans="1:19" x14ac:dyDescent="0.25">
      <c r="A2312" t="s">
        <v>331</v>
      </c>
      <c r="B2312" t="s">
        <v>347</v>
      </c>
      <c r="C2312" t="s">
        <v>347</v>
      </c>
      <c r="D2312" t="s">
        <v>347</v>
      </c>
      <c r="E2312" t="s">
        <v>142</v>
      </c>
      <c r="F2312" t="s">
        <v>143</v>
      </c>
      <c r="G2312">
        <v>2</v>
      </c>
      <c r="H2312" t="s">
        <v>351</v>
      </c>
      <c r="I2312" t="s">
        <v>438</v>
      </c>
      <c r="J2312" t="s">
        <v>374</v>
      </c>
      <c r="K2312">
        <v>164</v>
      </c>
      <c r="L2312" s="106">
        <v>8.7789997458457947E-2</v>
      </c>
      <c r="M2312" s="106">
        <v>8.8890001177787781E-2</v>
      </c>
      <c r="N2312">
        <v>475</v>
      </c>
      <c r="O2312" s="106">
        <v>7.7239997684955597E-2</v>
      </c>
      <c r="P2312" s="106">
        <v>7.8330002725124359E-2</v>
      </c>
      <c r="Q2312">
        <v>13425</v>
      </c>
      <c r="R2312" s="106">
        <v>5.9020001441240311E-2</v>
      </c>
      <c r="S2312" s="106">
        <v>6.0970000922679901E-2</v>
      </c>
    </row>
    <row r="2313" spans="1:19" x14ac:dyDescent="0.25">
      <c r="A2313" t="s">
        <v>331</v>
      </c>
      <c r="B2313" t="s">
        <v>347</v>
      </c>
      <c r="C2313" t="s">
        <v>347</v>
      </c>
      <c r="D2313" t="s">
        <v>347</v>
      </c>
      <c r="E2313" t="s">
        <v>142</v>
      </c>
      <c r="F2313" t="s">
        <v>143</v>
      </c>
      <c r="G2313" s="105">
        <v>2</v>
      </c>
      <c r="H2313" t="s">
        <v>351</v>
      </c>
      <c r="I2313" t="s">
        <v>438</v>
      </c>
      <c r="J2313" t="s">
        <v>86</v>
      </c>
      <c r="K2313" s="105">
        <v>23</v>
      </c>
      <c r="L2313" s="106">
        <v>1.231000013649464E-2</v>
      </c>
      <c r="N2313" s="105">
        <v>86</v>
      </c>
      <c r="O2313" s="106">
        <v>1.3980000279843811E-2</v>
      </c>
      <c r="Q2313" s="105">
        <v>7283</v>
      </c>
      <c r="R2313" s="106">
        <v>3.2019998878240592E-2</v>
      </c>
      <c r="S2313" s="107"/>
    </row>
    <row r="2314" spans="1:19" x14ac:dyDescent="0.25">
      <c r="A2314" t="s">
        <v>331</v>
      </c>
      <c r="B2314" t="s">
        <v>347</v>
      </c>
      <c r="C2314" t="s">
        <v>347</v>
      </c>
      <c r="D2314" t="s">
        <v>347</v>
      </c>
      <c r="E2314" t="s">
        <v>142</v>
      </c>
      <c r="F2314" t="s">
        <v>143</v>
      </c>
      <c r="G2314" s="105">
        <v>2</v>
      </c>
      <c r="H2314" t="s">
        <v>351</v>
      </c>
      <c r="I2314" t="s">
        <v>375</v>
      </c>
      <c r="J2314" t="s">
        <v>376</v>
      </c>
      <c r="K2314" s="105">
        <v>374</v>
      </c>
      <c r="L2314" s="106">
        <v>0.20021000504493711</v>
      </c>
      <c r="N2314" s="105">
        <v>1276</v>
      </c>
      <c r="O2314" s="106">
        <v>0.20747999846935269</v>
      </c>
      <c r="Q2314" s="105">
        <v>47189</v>
      </c>
      <c r="R2314" s="106">
        <v>0.20746000111103061</v>
      </c>
      <c r="S2314" s="107"/>
    </row>
    <row r="2315" spans="1:19" x14ac:dyDescent="0.25">
      <c r="A2315" t="s">
        <v>331</v>
      </c>
      <c r="B2315" t="s">
        <v>347</v>
      </c>
      <c r="C2315" t="s">
        <v>347</v>
      </c>
      <c r="D2315" t="s">
        <v>347</v>
      </c>
      <c r="E2315" t="s">
        <v>142</v>
      </c>
      <c r="F2315" t="s">
        <v>143</v>
      </c>
      <c r="G2315" s="105">
        <v>2</v>
      </c>
      <c r="H2315" t="s">
        <v>351</v>
      </c>
      <c r="I2315" t="s">
        <v>375</v>
      </c>
      <c r="J2315" t="s">
        <v>377</v>
      </c>
      <c r="K2315" s="105">
        <v>425</v>
      </c>
      <c r="L2315" s="106">
        <v>0.2275200039148331</v>
      </c>
      <c r="N2315" s="105">
        <v>1263</v>
      </c>
      <c r="O2315" s="106">
        <v>0.20536999404430389</v>
      </c>
      <c r="Q2315" s="105">
        <v>47420</v>
      </c>
      <c r="R2315" s="106">
        <v>0.20848000049591059</v>
      </c>
      <c r="S2315" s="107"/>
    </row>
    <row r="2316" spans="1:19" x14ac:dyDescent="0.25">
      <c r="A2316" t="s">
        <v>331</v>
      </c>
      <c r="B2316" t="s">
        <v>347</v>
      </c>
      <c r="C2316" t="s">
        <v>347</v>
      </c>
      <c r="D2316" t="s">
        <v>347</v>
      </c>
      <c r="E2316" t="s">
        <v>142</v>
      </c>
      <c r="F2316" t="s">
        <v>143</v>
      </c>
      <c r="G2316" s="105">
        <v>2</v>
      </c>
      <c r="H2316" t="s">
        <v>351</v>
      </c>
      <c r="I2316" t="s">
        <v>375</v>
      </c>
      <c r="J2316" t="s">
        <v>378</v>
      </c>
      <c r="K2316" s="105">
        <v>282</v>
      </c>
      <c r="L2316" s="106">
        <v>0.15095999836921689</v>
      </c>
      <c r="N2316" s="105">
        <v>919</v>
      </c>
      <c r="O2316" s="106">
        <v>0.14943000674247739</v>
      </c>
      <c r="Q2316" s="105">
        <v>37332</v>
      </c>
      <c r="R2316" s="106">
        <v>0.1641300022602081</v>
      </c>
      <c r="S2316" s="107"/>
    </row>
    <row r="2317" spans="1:19" x14ac:dyDescent="0.25">
      <c r="A2317" t="s">
        <v>331</v>
      </c>
      <c r="B2317" t="s">
        <v>347</v>
      </c>
      <c r="C2317" t="s">
        <v>347</v>
      </c>
      <c r="D2317" t="s">
        <v>347</v>
      </c>
      <c r="E2317" t="s">
        <v>142</v>
      </c>
      <c r="F2317" t="s">
        <v>143</v>
      </c>
      <c r="G2317">
        <v>2</v>
      </c>
      <c r="H2317" t="s">
        <v>351</v>
      </c>
      <c r="I2317" t="s">
        <v>375</v>
      </c>
      <c r="J2317" t="s">
        <v>379</v>
      </c>
      <c r="K2317">
        <v>343</v>
      </c>
      <c r="L2317" s="106">
        <v>0.18362000584602359</v>
      </c>
      <c r="N2317">
        <v>1259</v>
      </c>
      <c r="O2317" s="106">
        <v>0.20472000539302829</v>
      </c>
      <c r="Q2317">
        <v>47525</v>
      </c>
      <c r="R2317" s="106">
        <v>0.20893999934196469</v>
      </c>
    </row>
    <row r="2318" spans="1:19" x14ac:dyDescent="0.25">
      <c r="A2318" t="s">
        <v>331</v>
      </c>
      <c r="B2318" t="s">
        <v>347</v>
      </c>
      <c r="C2318" t="s">
        <v>347</v>
      </c>
      <c r="D2318" t="s">
        <v>347</v>
      </c>
      <c r="E2318" t="s">
        <v>142</v>
      </c>
      <c r="F2318" t="s">
        <v>143</v>
      </c>
      <c r="G2318">
        <v>2</v>
      </c>
      <c r="H2318" t="s">
        <v>351</v>
      </c>
      <c r="I2318" t="s">
        <v>375</v>
      </c>
      <c r="J2318" t="s">
        <v>380</v>
      </c>
      <c r="K2318">
        <v>444</v>
      </c>
      <c r="L2318" s="106">
        <v>0.23769000172615051</v>
      </c>
      <c r="N2318">
        <v>1433</v>
      </c>
      <c r="O2318" s="106">
        <v>0.23300999402999881</v>
      </c>
      <c r="Q2318">
        <v>47993</v>
      </c>
      <c r="R2318" s="106">
        <v>0.210999995470047</v>
      </c>
    </row>
    <row r="2319" spans="1:19" x14ac:dyDescent="0.25">
      <c r="A2319" t="s">
        <v>331</v>
      </c>
      <c r="B2319" t="s">
        <v>347</v>
      </c>
      <c r="C2319" t="s">
        <v>347</v>
      </c>
      <c r="D2319" t="s">
        <v>347</v>
      </c>
      <c r="E2319" t="s">
        <v>142</v>
      </c>
      <c r="F2319" t="s">
        <v>143</v>
      </c>
      <c r="G2319" s="105">
        <v>2</v>
      </c>
      <c r="H2319" t="s">
        <v>351</v>
      </c>
      <c r="I2319" t="s">
        <v>381</v>
      </c>
      <c r="J2319" t="s">
        <v>382</v>
      </c>
      <c r="K2319" s="105">
        <v>56</v>
      </c>
      <c r="L2319" s="106">
        <v>2.998000010848045E-2</v>
      </c>
      <c r="M2319" s="106">
        <v>3.1500000506639481E-2</v>
      </c>
      <c r="N2319" s="105">
        <v>176</v>
      </c>
      <c r="O2319" s="106">
        <v>2.8620000928640369E-2</v>
      </c>
      <c r="P2319" s="106">
        <v>3.0479999259114269E-2</v>
      </c>
      <c r="Q2319" s="105">
        <v>5423</v>
      </c>
      <c r="R2319" s="106">
        <v>2.384000085294247E-2</v>
      </c>
      <c r="S2319" s="107">
        <v>3.0780000612139698E-2</v>
      </c>
    </row>
    <row r="2320" spans="1:19" x14ac:dyDescent="0.25">
      <c r="A2320" t="s">
        <v>331</v>
      </c>
      <c r="B2320" t="s">
        <v>347</v>
      </c>
      <c r="C2320" t="s">
        <v>347</v>
      </c>
      <c r="D2320" t="s">
        <v>347</v>
      </c>
      <c r="E2320" t="s">
        <v>142</v>
      </c>
      <c r="F2320" t="s">
        <v>143</v>
      </c>
      <c r="G2320" s="105">
        <v>2</v>
      </c>
      <c r="H2320" t="s">
        <v>351</v>
      </c>
      <c r="I2320" t="s">
        <v>381</v>
      </c>
      <c r="J2320" t="s">
        <v>383</v>
      </c>
      <c r="K2320" s="105">
        <v>233</v>
      </c>
      <c r="L2320" s="106">
        <v>0.12472999840974811</v>
      </c>
      <c r="M2320" s="106">
        <v>0.13105000555515289</v>
      </c>
      <c r="N2320" s="105">
        <v>767</v>
      </c>
      <c r="O2320" s="106">
        <v>0.12471999973058701</v>
      </c>
      <c r="P2320" s="106">
        <v>0.13283999264240259</v>
      </c>
      <c r="Q2320" s="105">
        <v>26007</v>
      </c>
      <c r="R2320" s="106">
        <v>0.11433999985456469</v>
      </c>
      <c r="S2320" s="107">
        <v>0.1476300060749054</v>
      </c>
    </row>
    <row r="2321" spans="1:19" x14ac:dyDescent="0.25">
      <c r="A2321" t="s">
        <v>331</v>
      </c>
      <c r="B2321" t="s">
        <v>347</v>
      </c>
      <c r="C2321" t="s">
        <v>347</v>
      </c>
      <c r="D2321" t="s">
        <v>347</v>
      </c>
      <c r="E2321" t="s">
        <v>142</v>
      </c>
      <c r="F2321" t="s">
        <v>143</v>
      </c>
      <c r="G2321">
        <v>2</v>
      </c>
      <c r="H2321" t="s">
        <v>351</v>
      </c>
      <c r="I2321" t="s">
        <v>381</v>
      </c>
      <c r="J2321" t="s">
        <v>384</v>
      </c>
      <c r="K2321">
        <v>1489</v>
      </c>
      <c r="L2321" s="106">
        <v>0.79711002111434937</v>
      </c>
      <c r="M2321" s="106">
        <v>0.8374599814414978</v>
      </c>
      <c r="N2321">
        <v>4831</v>
      </c>
      <c r="O2321" s="106">
        <v>0.7855299711227417</v>
      </c>
      <c r="P2321" s="106">
        <v>0.83667999505996704</v>
      </c>
      <c r="Q2321">
        <v>144739</v>
      </c>
      <c r="R2321" s="106">
        <v>0.6363300085067749</v>
      </c>
      <c r="S2321" s="106">
        <v>0.82159000635147095</v>
      </c>
    </row>
    <row r="2322" spans="1:19" x14ac:dyDescent="0.25">
      <c r="A2322" t="s">
        <v>331</v>
      </c>
      <c r="B2322" t="s">
        <v>347</v>
      </c>
      <c r="C2322" t="s">
        <v>347</v>
      </c>
      <c r="D2322" t="s">
        <v>347</v>
      </c>
      <c r="E2322" t="s">
        <v>142</v>
      </c>
      <c r="F2322" t="s">
        <v>143</v>
      </c>
      <c r="G2322" s="105">
        <v>2</v>
      </c>
      <c r="H2322" t="s">
        <v>351</v>
      </c>
      <c r="I2322" t="s">
        <v>381</v>
      </c>
      <c r="J2322" t="s">
        <v>385</v>
      </c>
      <c r="K2322" s="105">
        <v>90</v>
      </c>
      <c r="L2322" s="106">
        <v>4.8179998993873603E-2</v>
      </c>
      <c r="N2322" s="105">
        <v>376</v>
      </c>
      <c r="O2322" s="106">
        <v>6.1140000820159912E-2</v>
      </c>
      <c r="Q2322" s="105">
        <v>51290</v>
      </c>
      <c r="R2322" s="106">
        <v>0.22549000382423401</v>
      </c>
      <c r="S2322" s="107"/>
    </row>
    <row r="2323" spans="1:19" x14ac:dyDescent="0.25">
      <c r="A2323" t="s">
        <v>331</v>
      </c>
      <c r="B2323" t="s">
        <v>347</v>
      </c>
      <c r="C2323" t="s">
        <v>347</v>
      </c>
      <c r="D2323" t="s">
        <v>347</v>
      </c>
      <c r="E2323" t="s">
        <v>142</v>
      </c>
      <c r="F2323" t="s">
        <v>143</v>
      </c>
      <c r="G2323">
        <v>2</v>
      </c>
      <c r="H2323" t="s">
        <v>351</v>
      </c>
      <c r="I2323" t="s">
        <v>386</v>
      </c>
      <c r="J2323" t="s">
        <v>387</v>
      </c>
      <c r="K2323">
        <v>137</v>
      </c>
      <c r="L2323" s="106">
        <v>7.3339998722076416E-2</v>
      </c>
      <c r="M2323" s="106">
        <v>7.3339998722076416E-2</v>
      </c>
      <c r="N2323">
        <v>241</v>
      </c>
      <c r="O2323" s="106">
        <v>3.9190001785755157E-2</v>
      </c>
      <c r="P2323" s="106">
        <v>3.9680000394582748E-2</v>
      </c>
      <c r="Q2323">
        <v>12181</v>
      </c>
      <c r="R2323" s="106">
        <v>5.3550001233816147E-2</v>
      </c>
      <c r="S2323" s="106">
        <v>5.4999999701976783E-2</v>
      </c>
    </row>
    <row r="2324" spans="1:19" x14ac:dyDescent="0.25">
      <c r="A2324" t="s">
        <v>331</v>
      </c>
      <c r="B2324" t="s">
        <v>347</v>
      </c>
      <c r="C2324" t="s">
        <v>347</v>
      </c>
      <c r="D2324" t="s">
        <v>347</v>
      </c>
      <c r="E2324" t="s">
        <v>142</v>
      </c>
      <c r="F2324" t="s">
        <v>143</v>
      </c>
      <c r="G2324" s="105">
        <v>2</v>
      </c>
      <c r="H2324" t="s">
        <v>351</v>
      </c>
      <c r="I2324" t="s">
        <v>386</v>
      </c>
      <c r="J2324" t="s">
        <v>388</v>
      </c>
      <c r="K2324" s="105">
        <v>5</v>
      </c>
      <c r="L2324" s="106">
        <v>2.6799999177455902E-3</v>
      </c>
      <c r="M2324" s="106">
        <v>2.6799999177455902E-3</v>
      </c>
      <c r="N2324" s="105">
        <v>39</v>
      </c>
      <c r="O2324" s="106">
        <v>6.3399998471140862E-3</v>
      </c>
      <c r="P2324" s="106">
        <v>6.4199999906122676E-3</v>
      </c>
      <c r="Q2324" s="105">
        <v>6321</v>
      </c>
      <c r="R2324" s="106">
        <v>2.77900006622076E-2</v>
      </c>
      <c r="S2324" s="107">
        <v>2.8540000319480899E-2</v>
      </c>
    </row>
    <row r="2325" spans="1:19" x14ac:dyDescent="0.25">
      <c r="A2325" t="s">
        <v>331</v>
      </c>
      <c r="B2325" t="s">
        <v>347</v>
      </c>
      <c r="C2325" t="s">
        <v>347</v>
      </c>
      <c r="D2325" t="s">
        <v>347</v>
      </c>
      <c r="E2325" t="s">
        <v>142</v>
      </c>
      <c r="F2325" t="s">
        <v>143</v>
      </c>
      <c r="G2325">
        <v>2</v>
      </c>
      <c r="H2325" t="s">
        <v>351</v>
      </c>
      <c r="I2325" t="s">
        <v>386</v>
      </c>
      <c r="J2325" t="s">
        <v>85</v>
      </c>
      <c r="K2325">
        <v>8</v>
      </c>
      <c r="L2325" s="106">
        <v>4.2799999937415123E-3</v>
      </c>
      <c r="M2325" s="106">
        <v>4.2799999937415123E-3</v>
      </c>
      <c r="N2325">
        <v>77</v>
      </c>
      <c r="O2325" s="106">
        <v>1.2520000338554381E-2</v>
      </c>
      <c r="P2325" s="106">
        <v>1.2679999694228171E-2</v>
      </c>
      <c r="Q2325">
        <v>4872</v>
      </c>
      <c r="R2325" s="106">
        <v>2.1420000120997429E-2</v>
      </c>
      <c r="S2325" s="106">
        <v>2.199999988079071E-2</v>
      </c>
    </row>
    <row r="2326" spans="1:19" x14ac:dyDescent="0.25">
      <c r="A2326" t="s">
        <v>331</v>
      </c>
      <c r="B2326" t="s">
        <v>347</v>
      </c>
      <c r="C2326" t="s">
        <v>347</v>
      </c>
      <c r="D2326" t="s">
        <v>347</v>
      </c>
      <c r="E2326" t="s">
        <v>142</v>
      </c>
      <c r="F2326" t="s">
        <v>143</v>
      </c>
      <c r="G2326" s="105">
        <v>2</v>
      </c>
      <c r="H2326" t="s">
        <v>351</v>
      </c>
      <c r="I2326" t="s">
        <v>386</v>
      </c>
      <c r="J2326" t="s">
        <v>389</v>
      </c>
      <c r="K2326" s="105">
        <v>5</v>
      </c>
      <c r="L2326" s="106">
        <v>2.6799999177455902E-3</v>
      </c>
      <c r="M2326" s="106">
        <v>2.6799999177455902E-3</v>
      </c>
      <c r="N2326" s="105">
        <v>25</v>
      </c>
      <c r="O2326" s="106">
        <v>4.0699997916817674E-3</v>
      </c>
      <c r="P2326" s="106">
        <v>4.120000172406435E-3</v>
      </c>
      <c r="Q2326" s="105">
        <v>4049</v>
      </c>
      <c r="R2326" s="106">
        <v>1.779999956488609E-2</v>
      </c>
      <c r="S2326" s="107">
        <v>1.8279999494552609E-2</v>
      </c>
    </row>
    <row r="2327" spans="1:19" x14ac:dyDescent="0.25">
      <c r="A2327" t="s">
        <v>331</v>
      </c>
      <c r="B2327" t="s">
        <v>347</v>
      </c>
      <c r="C2327" t="s">
        <v>347</v>
      </c>
      <c r="D2327" t="s">
        <v>347</v>
      </c>
      <c r="E2327" t="s">
        <v>142</v>
      </c>
      <c r="F2327" t="s">
        <v>143</v>
      </c>
      <c r="G2327">
        <v>2</v>
      </c>
      <c r="H2327" t="s">
        <v>351</v>
      </c>
      <c r="I2327" t="s">
        <v>386</v>
      </c>
      <c r="J2327" t="s">
        <v>86</v>
      </c>
      <c r="K2327">
        <v>0</v>
      </c>
      <c r="L2327" s="106">
        <v>0</v>
      </c>
      <c r="N2327">
        <v>76</v>
      </c>
      <c r="O2327" s="106">
        <v>1.2360000051558019E-2</v>
      </c>
      <c r="Q2327">
        <v>5972</v>
      </c>
      <c r="R2327" s="106">
        <v>2.6259999722242359E-2</v>
      </c>
    </row>
    <row r="2328" spans="1:19" x14ac:dyDescent="0.25">
      <c r="A2328" t="s">
        <v>331</v>
      </c>
      <c r="B2328" t="s">
        <v>347</v>
      </c>
      <c r="C2328" t="s">
        <v>347</v>
      </c>
      <c r="D2328" t="s">
        <v>347</v>
      </c>
      <c r="E2328" t="s">
        <v>142</v>
      </c>
      <c r="F2328" t="s">
        <v>143</v>
      </c>
      <c r="G2328">
        <v>2</v>
      </c>
      <c r="H2328" t="s">
        <v>351</v>
      </c>
      <c r="I2328" t="s">
        <v>386</v>
      </c>
      <c r="J2328" t="s">
        <v>84</v>
      </c>
      <c r="K2328">
        <v>1713</v>
      </c>
      <c r="L2328" s="106">
        <v>0.91702002286911011</v>
      </c>
      <c r="M2328" s="106">
        <v>0.91702002286911011</v>
      </c>
      <c r="N2328">
        <v>5692</v>
      </c>
      <c r="O2328" s="106">
        <v>0.92553001642227173</v>
      </c>
      <c r="P2328" s="106">
        <v>0.93711000680923462</v>
      </c>
      <c r="Q2328">
        <v>194064</v>
      </c>
      <c r="R2328" s="106">
        <v>0.85317999124526978</v>
      </c>
      <c r="S2328" s="106">
        <v>0.87619000673294067</v>
      </c>
    </row>
    <row r="2329" spans="1:19" x14ac:dyDescent="0.25">
      <c r="A2329" t="s">
        <v>331</v>
      </c>
      <c r="B2329" t="s">
        <v>347</v>
      </c>
      <c r="C2329" t="s">
        <v>347</v>
      </c>
      <c r="D2329" t="s">
        <v>347</v>
      </c>
      <c r="E2329" t="s">
        <v>142</v>
      </c>
      <c r="F2329" t="s">
        <v>143</v>
      </c>
      <c r="G2329">
        <v>2</v>
      </c>
      <c r="H2329" t="s">
        <v>351</v>
      </c>
      <c r="I2329" t="s">
        <v>419</v>
      </c>
      <c r="J2329" t="s">
        <v>390</v>
      </c>
      <c r="K2329">
        <v>90</v>
      </c>
      <c r="L2329" s="106">
        <v>4.8179998993873603E-2</v>
      </c>
      <c r="N2329">
        <v>376</v>
      </c>
      <c r="O2329" s="106">
        <v>6.1140000820159912E-2</v>
      </c>
      <c r="Q2329">
        <v>51290</v>
      </c>
      <c r="R2329" s="106">
        <v>0.22549000382423401</v>
      </c>
    </row>
    <row r="2330" spans="1:19" x14ac:dyDescent="0.25">
      <c r="A2330" t="s">
        <v>331</v>
      </c>
      <c r="B2330" t="s">
        <v>347</v>
      </c>
      <c r="C2330" t="s">
        <v>347</v>
      </c>
      <c r="D2330" t="s">
        <v>347</v>
      </c>
      <c r="E2330" t="s">
        <v>142</v>
      </c>
      <c r="F2330" t="s">
        <v>143</v>
      </c>
      <c r="G2330" s="105">
        <v>2</v>
      </c>
      <c r="H2330" t="s">
        <v>351</v>
      </c>
      <c r="I2330" t="s">
        <v>419</v>
      </c>
      <c r="J2330" t="s">
        <v>391</v>
      </c>
      <c r="K2330" s="105">
        <v>233</v>
      </c>
      <c r="L2330" s="106">
        <v>0.12472999840974811</v>
      </c>
      <c r="M2330" s="106">
        <v>0.13105000555515289</v>
      </c>
      <c r="N2330" s="105">
        <v>767</v>
      </c>
      <c r="O2330" s="106">
        <v>0.12471999973058701</v>
      </c>
      <c r="P2330" s="106">
        <v>0.13283999264240259</v>
      </c>
      <c r="Q2330" s="105">
        <v>26007</v>
      </c>
      <c r="R2330" s="106">
        <v>0.11433999985456469</v>
      </c>
      <c r="S2330" s="107">
        <v>0.1476300060749054</v>
      </c>
    </row>
    <row r="2331" spans="1:19" x14ac:dyDescent="0.25">
      <c r="A2331" t="s">
        <v>331</v>
      </c>
      <c r="B2331" t="s">
        <v>347</v>
      </c>
      <c r="C2331" t="s">
        <v>347</v>
      </c>
      <c r="D2331" t="s">
        <v>347</v>
      </c>
      <c r="E2331" t="s">
        <v>142</v>
      </c>
      <c r="F2331" t="s">
        <v>143</v>
      </c>
      <c r="G2331" s="105">
        <v>2</v>
      </c>
      <c r="H2331" t="s">
        <v>351</v>
      </c>
      <c r="I2331" t="s">
        <v>419</v>
      </c>
      <c r="J2331" t="s">
        <v>392</v>
      </c>
      <c r="K2331" s="105">
        <v>664</v>
      </c>
      <c r="L2331" s="106">
        <v>0.35545998811721802</v>
      </c>
      <c r="M2331" s="106">
        <v>0.37345001101493841</v>
      </c>
      <c r="N2331" s="105">
        <v>2163</v>
      </c>
      <c r="O2331" s="106">
        <v>0.3517099916934967</v>
      </c>
      <c r="P2331" s="106">
        <v>0.37461000680923462</v>
      </c>
      <c r="Q2331" s="105">
        <v>69347</v>
      </c>
      <c r="R2331" s="106">
        <v>0.30487999320030212</v>
      </c>
      <c r="S2331" s="107">
        <v>0.39364001154899603</v>
      </c>
    </row>
    <row r="2332" spans="1:19" x14ac:dyDescent="0.25">
      <c r="A2332" t="s">
        <v>331</v>
      </c>
      <c r="B2332" t="s">
        <v>347</v>
      </c>
      <c r="C2332" t="s">
        <v>347</v>
      </c>
      <c r="D2332" t="s">
        <v>347</v>
      </c>
      <c r="E2332" t="s">
        <v>142</v>
      </c>
      <c r="F2332" t="s">
        <v>143</v>
      </c>
      <c r="G2332">
        <v>2</v>
      </c>
      <c r="H2332" t="s">
        <v>351</v>
      </c>
      <c r="I2332" t="s">
        <v>419</v>
      </c>
      <c r="J2332" t="s">
        <v>393</v>
      </c>
      <c r="K2332">
        <v>754</v>
      </c>
      <c r="L2332" s="106">
        <v>0.40364000201225281</v>
      </c>
      <c r="M2332" s="106">
        <v>0.42407000064849848</v>
      </c>
      <c r="N2332">
        <v>2392</v>
      </c>
      <c r="O2332" s="106">
        <v>0.38894000649452209</v>
      </c>
      <c r="P2332" s="106">
        <v>0.41427001357078552</v>
      </c>
      <c r="Q2332">
        <v>66079</v>
      </c>
      <c r="R2332" s="106">
        <v>0.29050999879837042</v>
      </c>
      <c r="S2332" s="106">
        <v>0.37509000301361078</v>
      </c>
    </row>
    <row r="2333" spans="1:19" x14ac:dyDescent="0.25">
      <c r="A2333" t="s">
        <v>331</v>
      </c>
      <c r="B2333" t="s">
        <v>347</v>
      </c>
      <c r="C2333" t="s">
        <v>347</v>
      </c>
      <c r="D2333" t="s">
        <v>347</v>
      </c>
      <c r="E2333" t="s">
        <v>142</v>
      </c>
      <c r="F2333" t="s">
        <v>143</v>
      </c>
      <c r="G2333">
        <v>2</v>
      </c>
      <c r="H2333" t="s">
        <v>351</v>
      </c>
      <c r="I2333" t="s">
        <v>419</v>
      </c>
      <c r="J2333" t="s">
        <v>394</v>
      </c>
      <c r="K2333">
        <v>127</v>
      </c>
      <c r="L2333" s="106">
        <v>6.7989997565746307E-2</v>
      </c>
      <c r="M2333" s="106">
        <v>7.1429997682571411E-2</v>
      </c>
      <c r="N2333">
        <v>452</v>
      </c>
      <c r="O2333" s="106">
        <v>7.3499999940395355E-2</v>
      </c>
      <c r="P2333" s="106">
        <v>7.8280001878738403E-2</v>
      </c>
      <c r="Q2333">
        <v>14736</v>
      </c>
      <c r="R2333" s="106">
        <v>6.4790003001689911E-2</v>
      </c>
      <c r="S2333" s="106">
        <v>8.3650000393390656E-2</v>
      </c>
    </row>
    <row r="2334" spans="1:19" x14ac:dyDescent="0.25">
      <c r="A2334" t="s">
        <v>331</v>
      </c>
      <c r="B2334" t="s">
        <v>347</v>
      </c>
      <c r="C2334" t="s">
        <v>347</v>
      </c>
      <c r="D2334" t="s">
        <v>347</v>
      </c>
      <c r="E2334" t="s">
        <v>142</v>
      </c>
      <c r="F2334" t="s">
        <v>143</v>
      </c>
      <c r="G2334">
        <v>2</v>
      </c>
      <c r="H2334" t="s">
        <v>351</v>
      </c>
      <c r="I2334" t="s">
        <v>439</v>
      </c>
      <c r="J2334" t="s">
        <v>440</v>
      </c>
      <c r="K2334">
        <v>90</v>
      </c>
      <c r="L2334" s="106">
        <v>4.8179998993873603E-2</v>
      </c>
      <c r="N2334">
        <v>376</v>
      </c>
      <c r="O2334" s="106">
        <v>6.1140000820159912E-2</v>
      </c>
      <c r="Q2334">
        <v>51290</v>
      </c>
      <c r="R2334" s="106">
        <v>0.22549000382423401</v>
      </c>
    </row>
    <row r="2335" spans="1:19" x14ac:dyDescent="0.25">
      <c r="A2335" t="s">
        <v>331</v>
      </c>
      <c r="B2335" t="s">
        <v>347</v>
      </c>
      <c r="C2335" t="s">
        <v>347</v>
      </c>
      <c r="D2335" t="s">
        <v>347</v>
      </c>
      <c r="E2335" t="s">
        <v>142</v>
      </c>
      <c r="F2335" t="s">
        <v>143</v>
      </c>
      <c r="G2335" s="105">
        <v>2</v>
      </c>
      <c r="H2335" t="s">
        <v>351</v>
      </c>
      <c r="I2335" t="s">
        <v>439</v>
      </c>
      <c r="J2335" t="s">
        <v>442</v>
      </c>
      <c r="K2335" s="105">
        <v>1778</v>
      </c>
      <c r="L2335" s="106">
        <v>0.9518200159072876</v>
      </c>
      <c r="M2335" s="106">
        <v>1</v>
      </c>
      <c r="N2335" s="105">
        <v>5774</v>
      </c>
      <c r="O2335" s="106">
        <v>0.93885999917984009</v>
      </c>
      <c r="P2335" s="106">
        <v>1</v>
      </c>
      <c r="Q2335" s="105">
        <v>176169</v>
      </c>
      <c r="R2335" s="106">
        <v>0.77451002597808838</v>
      </c>
      <c r="S2335" s="107">
        <v>1</v>
      </c>
    </row>
    <row r="2336" spans="1:19" x14ac:dyDescent="0.25">
      <c r="A2336" t="s">
        <v>331</v>
      </c>
      <c r="B2336" t="s">
        <v>347</v>
      </c>
      <c r="C2336" t="s">
        <v>347</v>
      </c>
      <c r="D2336" t="s">
        <v>347</v>
      </c>
      <c r="E2336" t="s">
        <v>142</v>
      </c>
      <c r="F2336" t="s">
        <v>143</v>
      </c>
      <c r="G2336" s="105">
        <v>2</v>
      </c>
      <c r="H2336" t="s">
        <v>351</v>
      </c>
      <c r="I2336" t="s">
        <v>395</v>
      </c>
      <c r="J2336" t="s">
        <v>396</v>
      </c>
      <c r="K2336" s="105">
        <v>1854</v>
      </c>
      <c r="L2336" s="106">
        <v>0.99251002073287964</v>
      </c>
      <c r="N2336" s="105">
        <v>6094</v>
      </c>
      <c r="O2336" s="106">
        <v>0.9908900260925293</v>
      </c>
      <c r="Q2336" s="105">
        <v>225832</v>
      </c>
      <c r="R2336" s="106">
        <v>0.99285000562667847</v>
      </c>
      <c r="S2336" s="107"/>
    </row>
    <row r="2337" spans="1:19" x14ac:dyDescent="0.25">
      <c r="A2337" t="s">
        <v>331</v>
      </c>
      <c r="B2337" t="s">
        <v>347</v>
      </c>
      <c r="C2337" t="s">
        <v>347</v>
      </c>
      <c r="D2337" t="s">
        <v>347</v>
      </c>
      <c r="E2337" t="s">
        <v>142</v>
      </c>
      <c r="F2337" t="s">
        <v>143</v>
      </c>
      <c r="G2337" s="105">
        <v>2</v>
      </c>
      <c r="H2337" t="s">
        <v>351</v>
      </c>
      <c r="I2337" t="s">
        <v>395</v>
      </c>
      <c r="J2337" t="s">
        <v>397</v>
      </c>
      <c r="K2337" s="105">
        <v>14</v>
      </c>
      <c r="L2337" s="106">
        <v>7.4900002218782902E-3</v>
      </c>
      <c r="N2337" s="105">
        <v>56</v>
      </c>
      <c r="O2337" s="106">
        <v>9.1099999845027924E-3</v>
      </c>
      <c r="Q2337" s="105">
        <v>1627</v>
      </c>
      <c r="R2337" s="106">
        <v>7.1499999612569809E-3</v>
      </c>
      <c r="S2337" s="107"/>
    </row>
    <row r="2338" spans="1:19" x14ac:dyDescent="0.25">
      <c r="A2338" t="s">
        <v>331</v>
      </c>
      <c r="B2338" t="s">
        <v>347</v>
      </c>
      <c r="C2338" t="s">
        <v>347</v>
      </c>
      <c r="D2338" t="s">
        <v>347</v>
      </c>
      <c r="E2338" t="s">
        <v>142</v>
      </c>
      <c r="F2338" t="s">
        <v>143</v>
      </c>
      <c r="G2338" s="105">
        <v>2</v>
      </c>
      <c r="H2338" t="s">
        <v>351</v>
      </c>
      <c r="I2338" t="s">
        <v>398</v>
      </c>
      <c r="J2338" t="s">
        <v>399</v>
      </c>
      <c r="K2338" s="105">
        <v>592</v>
      </c>
      <c r="L2338" s="106">
        <v>0.31692001223564148</v>
      </c>
      <c r="N2338" s="105">
        <v>1334</v>
      </c>
      <c r="O2338" s="106">
        <v>0.21691000461578369</v>
      </c>
      <c r="Q2338" s="105">
        <v>32785</v>
      </c>
      <c r="R2338" s="106">
        <v>0.14414000511169431</v>
      </c>
      <c r="S2338" s="107"/>
    </row>
    <row r="2339" spans="1:19" x14ac:dyDescent="0.25">
      <c r="A2339" t="s">
        <v>331</v>
      </c>
      <c r="B2339" t="s">
        <v>347</v>
      </c>
      <c r="C2339" t="s">
        <v>347</v>
      </c>
      <c r="D2339" t="s">
        <v>347</v>
      </c>
      <c r="E2339" t="s">
        <v>142</v>
      </c>
      <c r="F2339" t="s">
        <v>143</v>
      </c>
      <c r="G2339" s="105">
        <v>2</v>
      </c>
      <c r="H2339" t="s">
        <v>351</v>
      </c>
      <c r="I2339" t="s">
        <v>398</v>
      </c>
      <c r="J2339" t="s">
        <v>41</v>
      </c>
      <c r="K2339" s="105">
        <v>406</v>
      </c>
      <c r="L2339" s="106">
        <v>0.21734000742435461</v>
      </c>
      <c r="N2339" s="105">
        <v>1199</v>
      </c>
      <c r="O2339" s="106">
        <v>0.19495999813079831</v>
      </c>
      <c r="Q2339" s="105">
        <v>40324</v>
      </c>
      <c r="R2339" s="106">
        <v>0.177279993891716</v>
      </c>
      <c r="S2339" s="107"/>
    </row>
    <row r="2340" spans="1:19" x14ac:dyDescent="0.25">
      <c r="A2340" t="s">
        <v>331</v>
      </c>
      <c r="B2340" t="s">
        <v>347</v>
      </c>
      <c r="C2340" t="s">
        <v>347</v>
      </c>
      <c r="D2340" t="s">
        <v>347</v>
      </c>
      <c r="E2340" t="s">
        <v>142</v>
      </c>
      <c r="F2340" t="s">
        <v>143</v>
      </c>
      <c r="G2340">
        <v>2</v>
      </c>
      <c r="H2340" t="s">
        <v>351</v>
      </c>
      <c r="I2340" t="s">
        <v>398</v>
      </c>
      <c r="J2340" t="s">
        <v>40</v>
      </c>
      <c r="K2340">
        <v>286</v>
      </c>
      <c r="L2340" s="106">
        <v>0.15309999883174899</v>
      </c>
      <c r="N2340">
        <v>1096</v>
      </c>
      <c r="O2340" s="106">
        <v>0.1782100051641464</v>
      </c>
      <c r="Q2340">
        <v>47952</v>
      </c>
      <c r="R2340" s="106">
        <v>0.21082000434398651</v>
      </c>
    </row>
    <row r="2341" spans="1:19" x14ac:dyDescent="0.25">
      <c r="A2341" t="s">
        <v>331</v>
      </c>
      <c r="B2341" t="s">
        <v>347</v>
      </c>
      <c r="C2341" t="s">
        <v>347</v>
      </c>
      <c r="D2341" t="s">
        <v>347</v>
      </c>
      <c r="E2341" t="s">
        <v>142</v>
      </c>
      <c r="F2341" t="s">
        <v>143</v>
      </c>
      <c r="G2341" s="105">
        <v>2</v>
      </c>
      <c r="H2341" t="s">
        <v>351</v>
      </c>
      <c r="I2341" t="s">
        <v>398</v>
      </c>
      <c r="J2341" t="s">
        <v>39</v>
      </c>
      <c r="K2341" s="105">
        <v>362</v>
      </c>
      <c r="L2341" s="106">
        <v>0.193790003657341</v>
      </c>
      <c r="N2341" s="105">
        <v>1497</v>
      </c>
      <c r="O2341" s="106">
        <v>0.24341000616550451</v>
      </c>
      <c r="Q2341" s="105">
        <v>51770</v>
      </c>
      <c r="R2341" s="106">
        <v>0.22759999334812159</v>
      </c>
      <c r="S2341" s="107"/>
    </row>
    <row r="2342" spans="1:19" x14ac:dyDescent="0.25">
      <c r="A2342" t="s">
        <v>331</v>
      </c>
      <c r="B2342" t="s">
        <v>347</v>
      </c>
      <c r="C2342" t="s">
        <v>347</v>
      </c>
      <c r="D2342" t="s">
        <v>347</v>
      </c>
      <c r="E2342" t="s">
        <v>142</v>
      </c>
      <c r="F2342" t="s">
        <v>143</v>
      </c>
      <c r="G2342" s="105">
        <v>2</v>
      </c>
      <c r="H2342" t="s">
        <v>351</v>
      </c>
      <c r="I2342" t="s">
        <v>398</v>
      </c>
      <c r="J2342" t="s">
        <v>400</v>
      </c>
      <c r="K2342" s="105">
        <v>222</v>
      </c>
      <c r="L2342" s="106">
        <v>0.11884000152349471</v>
      </c>
      <c r="N2342" s="105">
        <v>1024</v>
      </c>
      <c r="O2342" s="106">
        <v>0.16650000214576721</v>
      </c>
      <c r="Q2342" s="105">
        <v>54628</v>
      </c>
      <c r="R2342" s="106">
        <v>0.24017000198364261</v>
      </c>
      <c r="S2342" s="107"/>
    </row>
    <row r="2343" spans="1:19" x14ac:dyDescent="0.25">
      <c r="A2343" t="s">
        <v>331</v>
      </c>
      <c r="B2343" t="s">
        <v>347</v>
      </c>
      <c r="C2343" t="s">
        <v>347</v>
      </c>
      <c r="D2343" t="s">
        <v>347</v>
      </c>
      <c r="E2343" t="s">
        <v>142</v>
      </c>
      <c r="F2343" t="s">
        <v>143</v>
      </c>
      <c r="G2343" s="105">
        <v>2</v>
      </c>
      <c r="H2343" t="s">
        <v>351</v>
      </c>
      <c r="I2343" t="s">
        <v>422</v>
      </c>
      <c r="J2343" t="s">
        <v>429</v>
      </c>
      <c r="K2343" s="105">
        <v>88</v>
      </c>
      <c r="L2343" s="106">
        <v>4.7109998762607568E-2</v>
      </c>
      <c r="N2343" s="105">
        <v>492</v>
      </c>
      <c r="O2343" s="106">
        <v>7.9999998211860657E-2</v>
      </c>
      <c r="Q2343" s="105">
        <v>80101</v>
      </c>
      <c r="R2343" s="106">
        <v>0.3521600067615509</v>
      </c>
      <c r="S2343" s="107"/>
    </row>
    <row r="2344" spans="1:19" x14ac:dyDescent="0.25">
      <c r="A2344" t="s">
        <v>331</v>
      </c>
      <c r="B2344" t="s">
        <v>347</v>
      </c>
      <c r="C2344" t="s">
        <v>347</v>
      </c>
      <c r="D2344" t="s">
        <v>347</v>
      </c>
      <c r="E2344" t="s">
        <v>142</v>
      </c>
      <c r="F2344" t="s">
        <v>143</v>
      </c>
      <c r="G2344" s="105">
        <v>2</v>
      </c>
      <c r="H2344" t="s">
        <v>351</v>
      </c>
      <c r="I2344" t="s">
        <v>422</v>
      </c>
      <c r="J2344" t="s">
        <v>423</v>
      </c>
      <c r="K2344" s="105">
        <v>1390</v>
      </c>
      <c r="L2344" s="106">
        <v>0.74410998821258545</v>
      </c>
      <c r="M2344" s="106">
        <v>0.78090000152587891</v>
      </c>
      <c r="N2344" s="105">
        <v>4635</v>
      </c>
      <c r="O2344" s="106">
        <v>0.75366002321243286</v>
      </c>
      <c r="P2344" s="106">
        <v>0.81919002532958984</v>
      </c>
      <c r="Q2344" s="105">
        <v>119646</v>
      </c>
      <c r="R2344" s="106">
        <v>0.52600997686386108</v>
      </c>
      <c r="S2344" s="107">
        <v>0.81194001436233521</v>
      </c>
    </row>
    <row r="2345" spans="1:19" x14ac:dyDescent="0.25">
      <c r="A2345" t="s">
        <v>331</v>
      </c>
      <c r="B2345" t="s">
        <v>347</v>
      </c>
      <c r="C2345" t="s">
        <v>347</v>
      </c>
      <c r="D2345" t="s">
        <v>347</v>
      </c>
      <c r="E2345" t="s">
        <v>142</v>
      </c>
      <c r="F2345" t="s">
        <v>143</v>
      </c>
      <c r="G2345" s="105">
        <v>2</v>
      </c>
      <c r="H2345" t="s">
        <v>351</v>
      </c>
      <c r="I2345" t="s">
        <v>422</v>
      </c>
      <c r="J2345" t="s">
        <v>424</v>
      </c>
      <c r="K2345" s="105">
        <v>266</v>
      </c>
      <c r="L2345" s="106">
        <v>0.14239999651908869</v>
      </c>
      <c r="M2345" s="106">
        <v>0.14944000542163849</v>
      </c>
      <c r="N2345" s="105">
        <v>658</v>
      </c>
      <c r="O2345" s="106">
        <v>0.1069900020956993</v>
      </c>
      <c r="P2345" s="106">
        <v>0.1163000017404556</v>
      </c>
      <c r="Q2345" s="105">
        <v>17180</v>
      </c>
      <c r="R2345" s="106">
        <v>7.5530000030994415E-2</v>
      </c>
      <c r="S2345" s="107">
        <v>0.11659000068902969</v>
      </c>
    </row>
    <row r="2346" spans="1:19" x14ac:dyDescent="0.25">
      <c r="A2346" t="s">
        <v>331</v>
      </c>
      <c r="B2346" t="s">
        <v>347</v>
      </c>
      <c r="C2346" t="s">
        <v>347</v>
      </c>
      <c r="D2346" t="s">
        <v>347</v>
      </c>
      <c r="E2346" t="s">
        <v>142</v>
      </c>
      <c r="F2346" t="s">
        <v>143</v>
      </c>
      <c r="G2346" s="105">
        <v>2</v>
      </c>
      <c r="H2346" t="s">
        <v>351</v>
      </c>
      <c r="I2346" t="s">
        <v>422</v>
      </c>
      <c r="J2346" t="s">
        <v>425</v>
      </c>
      <c r="K2346" s="105">
        <v>68</v>
      </c>
      <c r="L2346" s="106">
        <v>3.6400001496076577E-2</v>
      </c>
      <c r="M2346" s="106">
        <v>3.8199998438358307E-2</v>
      </c>
      <c r="N2346" s="105">
        <v>229</v>
      </c>
      <c r="O2346" s="106">
        <v>3.7239998579025269E-2</v>
      </c>
      <c r="P2346" s="106">
        <v>4.0470000356435783E-2</v>
      </c>
      <c r="Q2346" s="105">
        <v>6082</v>
      </c>
      <c r="R2346" s="106">
        <v>2.6739999651908871E-2</v>
      </c>
      <c r="S2346" s="107">
        <v>4.1269998997449868E-2</v>
      </c>
    </row>
    <row r="2347" spans="1:19" x14ac:dyDescent="0.25">
      <c r="A2347" t="s">
        <v>331</v>
      </c>
      <c r="B2347" t="s">
        <v>347</v>
      </c>
      <c r="C2347" t="s">
        <v>347</v>
      </c>
      <c r="D2347" t="s">
        <v>347</v>
      </c>
      <c r="E2347" t="s">
        <v>142</v>
      </c>
      <c r="F2347" t="s">
        <v>143</v>
      </c>
      <c r="G2347" s="105">
        <v>2</v>
      </c>
      <c r="H2347" t="s">
        <v>351</v>
      </c>
      <c r="I2347" t="s">
        <v>422</v>
      </c>
      <c r="J2347" t="s">
        <v>426</v>
      </c>
      <c r="K2347" s="105">
        <v>43</v>
      </c>
      <c r="L2347" s="106">
        <v>2.301999926567078E-2</v>
      </c>
      <c r="M2347" s="106">
        <v>2.415999956429005E-2</v>
      </c>
      <c r="N2347" s="105">
        <v>108</v>
      </c>
      <c r="O2347" s="106">
        <v>1.755999960005283E-2</v>
      </c>
      <c r="P2347" s="106">
        <v>1.9090000540018082E-2</v>
      </c>
      <c r="Q2347" s="105">
        <v>3672</v>
      </c>
      <c r="R2347" s="106">
        <v>1.6140000894665722E-2</v>
      </c>
      <c r="S2347" s="107">
        <v>2.491999976336956E-2</v>
      </c>
    </row>
    <row r="2348" spans="1:19" x14ac:dyDescent="0.25">
      <c r="A2348" t="s">
        <v>331</v>
      </c>
      <c r="B2348" t="s">
        <v>347</v>
      </c>
      <c r="C2348" t="s">
        <v>347</v>
      </c>
      <c r="D2348" t="s">
        <v>347</v>
      </c>
      <c r="E2348" t="s">
        <v>142</v>
      </c>
      <c r="F2348" t="s">
        <v>143</v>
      </c>
      <c r="G2348">
        <v>2</v>
      </c>
      <c r="H2348" t="s">
        <v>351</v>
      </c>
      <c r="I2348" t="s">
        <v>422</v>
      </c>
      <c r="J2348" t="s">
        <v>427</v>
      </c>
      <c r="K2348">
        <v>13</v>
      </c>
      <c r="L2348" s="106">
        <v>6.9599999114871034E-3</v>
      </c>
      <c r="M2348" s="106">
        <v>7.3000001721084118E-3</v>
      </c>
      <c r="N2348">
        <v>28</v>
      </c>
      <c r="O2348" s="106">
        <v>4.550000187009573E-3</v>
      </c>
      <c r="P2348" s="106">
        <v>4.9499999731779099E-3</v>
      </c>
      <c r="Q2348">
        <v>766</v>
      </c>
      <c r="R2348" s="106">
        <v>3.3700000494718552E-3</v>
      </c>
      <c r="S2348" s="106">
        <v>5.2000000141561031E-3</v>
      </c>
    </row>
    <row r="2349" spans="1:19" x14ac:dyDescent="0.25">
      <c r="A2349" t="s">
        <v>331</v>
      </c>
      <c r="B2349" t="s">
        <v>347</v>
      </c>
      <c r="C2349" t="s">
        <v>347</v>
      </c>
      <c r="D2349" t="s">
        <v>347</v>
      </c>
      <c r="E2349" t="s">
        <v>142</v>
      </c>
      <c r="F2349" t="s">
        <v>143</v>
      </c>
      <c r="G2349" s="105">
        <v>2</v>
      </c>
      <c r="H2349" t="s">
        <v>351</v>
      </c>
      <c r="I2349" t="s">
        <v>422</v>
      </c>
      <c r="J2349" t="s">
        <v>428</v>
      </c>
      <c r="K2349" s="105">
        <v>0</v>
      </c>
      <c r="L2349" s="106">
        <v>0</v>
      </c>
      <c r="M2349" s="106">
        <v>0</v>
      </c>
      <c r="N2349" s="105">
        <v>0</v>
      </c>
      <c r="O2349" s="106">
        <v>0</v>
      </c>
      <c r="P2349" s="106">
        <v>0</v>
      </c>
      <c r="Q2349" s="105">
        <v>12</v>
      </c>
      <c r="R2349" s="106">
        <v>4.9999998736893758E-5</v>
      </c>
      <c r="S2349" s="107">
        <v>7.9999997979030013E-5</v>
      </c>
    </row>
    <row r="2350" spans="1:19" x14ac:dyDescent="0.25">
      <c r="A2350" t="s">
        <v>331</v>
      </c>
      <c r="B2350" t="s">
        <v>347</v>
      </c>
      <c r="C2350" t="s">
        <v>347</v>
      </c>
      <c r="D2350" t="s">
        <v>347</v>
      </c>
      <c r="E2350" t="s">
        <v>142</v>
      </c>
      <c r="F2350" t="s">
        <v>143</v>
      </c>
      <c r="G2350" s="105">
        <v>2</v>
      </c>
      <c r="H2350" t="s">
        <v>351</v>
      </c>
      <c r="I2350" t="s">
        <v>430</v>
      </c>
      <c r="J2350" t="s">
        <v>434</v>
      </c>
      <c r="K2350" s="105">
        <v>36</v>
      </c>
      <c r="L2350" s="106">
        <v>1.9269999116659161E-2</v>
      </c>
      <c r="M2350" s="106">
        <v>1.9579999148845669E-2</v>
      </c>
      <c r="N2350" s="105">
        <v>125</v>
      </c>
      <c r="O2350" s="106">
        <v>2.0330000668764111E-2</v>
      </c>
      <c r="P2350" s="106">
        <v>2.0659999921917919E-2</v>
      </c>
      <c r="Q2350" s="105">
        <v>4987</v>
      </c>
      <c r="R2350" s="106">
        <v>2.1919999271631241E-2</v>
      </c>
      <c r="S2350" s="107">
        <v>2.2490000352263451E-2</v>
      </c>
    </row>
    <row r="2351" spans="1:19" x14ac:dyDescent="0.25">
      <c r="A2351" t="s">
        <v>331</v>
      </c>
      <c r="B2351" t="s">
        <v>347</v>
      </c>
      <c r="C2351" t="s">
        <v>347</v>
      </c>
      <c r="D2351" t="s">
        <v>347</v>
      </c>
      <c r="E2351" t="s">
        <v>142</v>
      </c>
      <c r="F2351" t="s">
        <v>143</v>
      </c>
      <c r="G2351">
        <v>2</v>
      </c>
      <c r="H2351" t="s">
        <v>351</v>
      </c>
      <c r="I2351" t="s">
        <v>430</v>
      </c>
      <c r="J2351" t="s">
        <v>432</v>
      </c>
      <c r="K2351">
        <v>113</v>
      </c>
      <c r="L2351" s="106">
        <v>6.0490000993013382E-2</v>
      </c>
      <c r="M2351" s="106">
        <v>6.145000085234642E-2</v>
      </c>
      <c r="N2351">
        <v>445</v>
      </c>
      <c r="O2351" s="106">
        <v>7.2360001504421234E-2</v>
      </c>
      <c r="P2351" s="106">
        <v>7.3550000786781311E-2</v>
      </c>
      <c r="Q2351">
        <v>18498</v>
      </c>
      <c r="R2351" s="106">
        <v>8.1320002675056458E-2</v>
      </c>
      <c r="S2351" s="106">
        <v>8.343999832868576E-2</v>
      </c>
    </row>
    <row r="2352" spans="1:19" x14ac:dyDescent="0.25">
      <c r="A2352" t="s">
        <v>331</v>
      </c>
      <c r="B2352" t="s">
        <v>347</v>
      </c>
      <c r="C2352" t="s">
        <v>347</v>
      </c>
      <c r="D2352" t="s">
        <v>347</v>
      </c>
      <c r="E2352" t="s">
        <v>142</v>
      </c>
      <c r="F2352" t="s">
        <v>143</v>
      </c>
      <c r="G2352">
        <v>2</v>
      </c>
      <c r="H2352" t="s">
        <v>351</v>
      </c>
      <c r="I2352" t="s">
        <v>430</v>
      </c>
      <c r="J2352" t="s">
        <v>435</v>
      </c>
      <c r="K2352">
        <v>2</v>
      </c>
      <c r="L2352" s="106">
        <v>1.0699999984353781E-3</v>
      </c>
      <c r="M2352" s="106">
        <v>1.0900000343099241E-3</v>
      </c>
      <c r="N2352">
        <v>8</v>
      </c>
      <c r="O2352" s="106">
        <v>1.300000003539026E-3</v>
      </c>
      <c r="P2352" s="106">
        <v>1.3200000394135709E-3</v>
      </c>
      <c r="Q2352">
        <v>391</v>
      </c>
      <c r="R2352" s="106">
        <v>1.7199999419972301E-3</v>
      </c>
      <c r="S2352" s="106">
        <v>1.760000013746321E-3</v>
      </c>
    </row>
    <row r="2353" spans="1:19" x14ac:dyDescent="0.25">
      <c r="A2353" t="s">
        <v>331</v>
      </c>
      <c r="B2353" t="s">
        <v>347</v>
      </c>
      <c r="C2353" t="s">
        <v>347</v>
      </c>
      <c r="D2353" t="s">
        <v>347</v>
      </c>
      <c r="E2353" t="s">
        <v>142</v>
      </c>
      <c r="F2353" t="s">
        <v>143</v>
      </c>
      <c r="G2353" s="105">
        <v>2</v>
      </c>
      <c r="H2353" t="s">
        <v>351</v>
      </c>
      <c r="I2353" t="s">
        <v>430</v>
      </c>
      <c r="J2353" t="s">
        <v>436</v>
      </c>
      <c r="K2353" s="105">
        <v>33</v>
      </c>
      <c r="L2353" s="106">
        <v>1.766999997198582E-2</v>
      </c>
      <c r="M2353" s="106">
        <v>1.793999969959259E-2</v>
      </c>
      <c r="N2353" s="105">
        <v>115</v>
      </c>
      <c r="O2353" s="106">
        <v>1.86999998986721E-2</v>
      </c>
      <c r="P2353" s="106">
        <v>1.9009999930858609E-2</v>
      </c>
      <c r="Q2353" s="105">
        <v>6784</v>
      </c>
      <c r="R2353" s="106">
        <v>2.9829999431967739E-2</v>
      </c>
      <c r="S2353" s="107">
        <v>3.060000017285347E-2</v>
      </c>
    </row>
    <row r="2354" spans="1:19" x14ac:dyDescent="0.25">
      <c r="A2354" t="s">
        <v>331</v>
      </c>
      <c r="B2354" t="s">
        <v>347</v>
      </c>
      <c r="C2354" t="s">
        <v>347</v>
      </c>
      <c r="D2354" t="s">
        <v>347</v>
      </c>
      <c r="E2354" t="s">
        <v>142</v>
      </c>
      <c r="F2354" t="s">
        <v>143</v>
      </c>
      <c r="G2354">
        <v>2</v>
      </c>
      <c r="H2354" t="s">
        <v>351</v>
      </c>
      <c r="I2354" t="s">
        <v>430</v>
      </c>
      <c r="J2354" t="s">
        <v>431</v>
      </c>
      <c r="K2354">
        <v>662</v>
      </c>
      <c r="L2354" s="106">
        <v>0.35438999533653259</v>
      </c>
      <c r="M2354" s="106">
        <v>0.35997998714447021</v>
      </c>
      <c r="N2354">
        <v>1876</v>
      </c>
      <c r="O2354" s="106">
        <v>0.30504000186920172</v>
      </c>
      <c r="P2354" s="106">
        <v>0.31007999181747442</v>
      </c>
      <c r="Q2354">
        <v>77035</v>
      </c>
      <c r="R2354" s="106">
        <v>0.33867999911308289</v>
      </c>
      <c r="S2354" s="106">
        <v>0.3474699854850769</v>
      </c>
    </row>
    <row r="2355" spans="1:19" x14ac:dyDescent="0.25">
      <c r="A2355" t="s">
        <v>331</v>
      </c>
      <c r="B2355" t="s">
        <v>347</v>
      </c>
      <c r="C2355" t="s">
        <v>347</v>
      </c>
      <c r="D2355" t="s">
        <v>347</v>
      </c>
      <c r="E2355" t="s">
        <v>142</v>
      </c>
      <c r="F2355" t="s">
        <v>143</v>
      </c>
      <c r="G2355" s="105">
        <v>2</v>
      </c>
      <c r="H2355" t="s">
        <v>351</v>
      </c>
      <c r="I2355" t="s">
        <v>430</v>
      </c>
      <c r="J2355" t="s">
        <v>502</v>
      </c>
      <c r="K2355" s="105">
        <v>993</v>
      </c>
      <c r="L2355" s="106">
        <v>0.53157997131347656</v>
      </c>
      <c r="M2355" s="106">
        <v>0.53996998071670532</v>
      </c>
      <c r="N2355" s="105">
        <v>3481</v>
      </c>
      <c r="O2355" s="106">
        <v>0.56602001190185547</v>
      </c>
      <c r="P2355" s="106">
        <v>0.57537001371383667</v>
      </c>
      <c r="Q2355" s="105">
        <v>114008</v>
      </c>
      <c r="R2355" s="106">
        <v>0.5012199878692627</v>
      </c>
      <c r="S2355" s="107">
        <v>0.51424002647399902</v>
      </c>
    </row>
    <row r="2356" spans="1:19" x14ac:dyDescent="0.25">
      <c r="A2356" t="s">
        <v>331</v>
      </c>
      <c r="B2356" t="s">
        <v>347</v>
      </c>
      <c r="C2356" t="s">
        <v>347</v>
      </c>
      <c r="D2356" t="s">
        <v>347</v>
      </c>
      <c r="E2356" t="s">
        <v>142</v>
      </c>
      <c r="F2356" t="s">
        <v>143</v>
      </c>
      <c r="G2356">
        <v>2</v>
      </c>
      <c r="H2356" t="s">
        <v>351</v>
      </c>
      <c r="I2356" t="s">
        <v>430</v>
      </c>
      <c r="J2356" t="s">
        <v>86</v>
      </c>
      <c r="K2356">
        <v>29</v>
      </c>
      <c r="L2356" s="106">
        <v>1.5519999898970131E-2</v>
      </c>
      <c r="N2356">
        <v>100</v>
      </c>
      <c r="O2356" s="106">
        <v>1.625999994575977E-2</v>
      </c>
      <c r="Q2356">
        <v>5756</v>
      </c>
      <c r="R2356" s="106">
        <v>2.5310000404715541E-2</v>
      </c>
    </row>
    <row r="2357" spans="1:19" x14ac:dyDescent="0.25">
      <c r="A2357" t="s">
        <v>331</v>
      </c>
      <c r="B2357" t="s">
        <v>347</v>
      </c>
      <c r="C2357" t="s">
        <v>347</v>
      </c>
      <c r="D2357" t="s">
        <v>347</v>
      </c>
      <c r="E2357" t="s">
        <v>142</v>
      </c>
      <c r="F2357" t="s">
        <v>143</v>
      </c>
      <c r="G2357">
        <v>2</v>
      </c>
      <c r="H2357" t="s">
        <v>351</v>
      </c>
      <c r="I2357" t="s">
        <v>401</v>
      </c>
      <c r="J2357" t="s">
        <v>405</v>
      </c>
      <c r="K2357">
        <v>1303</v>
      </c>
      <c r="L2357" s="106">
        <v>0.69753998517990112</v>
      </c>
      <c r="M2357" s="106">
        <v>0.70622998476028442</v>
      </c>
      <c r="N2357">
        <v>4462</v>
      </c>
      <c r="O2357" s="106">
        <v>0.72553002834320068</v>
      </c>
      <c r="P2357" s="106">
        <v>0.73581999540328979</v>
      </c>
      <c r="Q2357">
        <v>171311</v>
      </c>
      <c r="R2357" s="106">
        <v>0.75314998626708984</v>
      </c>
      <c r="S2357" s="106">
        <v>0.77806001901626587</v>
      </c>
    </row>
    <row r="2358" spans="1:19" x14ac:dyDescent="0.25">
      <c r="A2358" t="s">
        <v>331</v>
      </c>
      <c r="B2358" t="s">
        <v>347</v>
      </c>
      <c r="C2358" t="s">
        <v>347</v>
      </c>
      <c r="D2358" t="s">
        <v>347</v>
      </c>
      <c r="E2358" t="s">
        <v>142</v>
      </c>
      <c r="F2358" t="s">
        <v>143</v>
      </c>
      <c r="G2358">
        <v>2</v>
      </c>
      <c r="H2358" t="s">
        <v>351</v>
      </c>
      <c r="I2358" t="s">
        <v>401</v>
      </c>
      <c r="J2358" t="s">
        <v>412</v>
      </c>
      <c r="K2358">
        <v>223</v>
      </c>
      <c r="L2358" s="106">
        <v>0.119379997253418</v>
      </c>
      <c r="M2358" s="106">
        <v>0.12087000161409379</v>
      </c>
      <c r="N2358">
        <v>642</v>
      </c>
      <c r="O2358" s="106">
        <v>0.1043900027871132</v>
      </c>
      <c r="P2358" s="106">
        <v>0.10587000101804731</v>
      </c>
      <c r="Q2358">
        <v>22313</v>
      </c>
      <c r="R2358" s="106">
        <v>9.8099999129772186E-2</v>
      </c>
      <c r="S2358" s="106">
        <v>0.10134000331163411</v>
      </c>
    </row>
    <row r="2359" spans="1:19" x14ac:dyDescent="0.25">
      <c r="A2359" t="s">
        <v>331</v>
      </c>
      <c r="B2359" t="s">
        <v>347</v>
      </c>
      <c r="C2359" t="s">
        <v>347</v>
      </c>
      <c r="D2359" t="s">
        <v>347</v>
      </c>
      <c r="E2359" t="s">
        <v>142</v>
      </c>
      <c r="F2359" t="s">
        <v>143</v>
      </c>
      <c r="G2359" s="105">
        <v>2</v>
      </c>
      <c r="H2359" t="s">
        <v>351</v>
      </c>
      <c r="I2359" t="s">
        <v>401</v>
      </c>
      <c r="J2359" t="s">
        <v>413</v>
      </c>
      <c r="K2359" s="105">
        <v>197</v>
      </c>
      <c r="L2359" s="106">
        <v>0.1054600030183792</v>
      </c>
      <c r="M2359" s="106">
        <v>0.1067800000309944</v>
      </c>
      <c r="N2359" s="105">
        <v>548</v>
      </c>
      <c r="O2359" s="106">
        <v>8.9110001921653748E-2</v>
      </c>
      <c r="P2359" s="106">
        <v>9.0369999408721924E-2</v>
      </c>
      <c r="Q2359" s="105">
        <v>15680</v>
      </c>
      <c r="R2359" s="106">
        <v>6.8939998745918274E-2</v>
      </c>
      <c r="S2359" s="107">
        <v>7.1220003068447113E-2</v>
      </c>
    </row>
    <row r="2360" spans="1:19" x14ac:dyDescent="0.25">
      <c r="A2360" t="s">
        <v>331</v>
      </c>
      <c r="B2360" t="s">
        <v>347</v>
      </c>
      <c r="C2360" t="s">
        <v>347</v>
      </c>
      <c r="D2360" t="s">
        <v>347</v>
      </c>
      <c r="E2360" t="s">
        <v>142</v>
      </c>
      <c r="F2360" t="s">
        <v>143</v>
      </c>
      <c r="G2360" s="105">
        <v>2</v>
      </c>
      <c r="H2360" t="s">
        <v>351</v>
      </c>
      <c r="I2360" t="s">
        <v>401</v>
      </c>
      <c r="J2360" t="s">
        <v>441</v>
      </c>
      <c r="K2360" s="105">
        <v>23</v>
      </c>
      <c r="L2360" s="106">
        <v>1.231000013649464E-2</v>
      </c>
      <c r="N2360" s="105">
        <v>86</v>
      </c>
      <c r="O2360" s="106">
        <v>1.3980000279843811E-2</v>
      </c>
      <c r="Q2360" s="105">
        <v>7283</v>
      </c>
      <c r="R2360" s="106">
        <v>3.2019998878240592E-2</v>
      </c>
      <c r="S2360" s="107"/>
    </row>
    <row r="2361" spans="1:19" x14ac:dyDescent="0.25">
      <c r="A2361" t="s">
        <v>331</v>
      </c>
      <c r="B2361" t="s">
        <v>347</v>
      </c>
      <c r="C2361" t="s">
        <v>347</v>
      </c>
      <c r="D2361" t="s">
        <v>347</v>
      </c>
      <c r="E2361" t="s">
        <v>142</v>
      </c>
      <c r="F2361" t="s">
        <v>143</v>
      </c>
      <c r="G2361" s="105">
        <v>2</v>
      </c>
      <c r="H2361" t="s">
        <v>351</v>
      </c>
      <c r="I2361" t="s">
        <v>401</v>
      </c>
      <c r="J2361" t="s">
        <v>414</v>
      </c>
      <c r="K2361" s="105">
        <v>122</v>
      </c>
      <c r="L2361" s="106">
        <v>6.5310001373291016E-2</v>
      </c>
      <c r="M2361" s="106">
        <v>6.6119998693466187E-2</v>
      </c>
      <c r="N2361" s="105">
        <v>412</v>
      </c>
      <c r="O2361" s="106">
        <v>6.6990002989768982E-2</v>
      </c>
      <c r="P2361" s="106">
        <v>6.7939996719360352E-2</v>
      </c>
      <c r="Q2361" s="105">
        <v>10872</v>
      </c>
      <c r="R2361" s="106">
        <v>4.7800000756978989E-2</v>
      </c>
      <c r="S2361" s="107">
        <v>4.9380000680685043E-2</v>
      </c>
    </row>
    <row r="2362" spans="1:19" x14ac:dyDescent="0.25">
      <c r="A2362" t="s">
        <v>331</v>
      </c>
      <c r="B2362" t="s">
        <v>347</v>
      </c>
      <c r="C2362" t="s">
        <v>347</v>
      </c>
      <c r="D2362" t="s">
        <v>347</v>
      </c>
      <c r="E2362" t="s">
        <v>180</v>
      </c>
      <c r="F2362" t="s">
        <v>181</v>
      </c>
      <c r="G2362" s="105">
        <v>2</v>
      </c>
      <c r="H2362" t="s">
        <v>351</v>
      </c>
      <c r="I2362" t="s">
        <v>349</v>
      </c>
      <c r="J2362" t="s">
        <v>350</v>
      </c>
      <c r="K2362" s="105">
        <v>8</v>
      </c>
      <c r="L2362" s="106">
        <v>7.2699999436736107E-3</v>
      </c>
      <c r="N2362" s="105">
        <v>28</v>
      </c>
      <c r="O2362" s="106">
        <v>4.550000187009573E-3</v>
      </c>
      <c r="Q2362" s="105">
        <v>1130</v>
      </c>
      <c r="R2362" s="106">
        <v>4.9700001254677773E-3</v>
      </c>
      <c r="S2362" s="107"/>
    </row>
    <row r="2363" spans="1:19" x14ac:dyDescent="0.25">
      <c r="A2363" t="s">
        <v>331</v>
      </c>
      <c r="B2363" t="s">
        <v>347</v>
      </c>
      <c r="C2363" t="s">
        <v>347</v>
      </c>
      <c r="D2363" t="s">
        <v>347</v>
      </c>
      <c r="E2363" t="s">
        <v>180</v>
      </c>
      <c r="F2363" t="s">
        <v>181</v>
      </c>
      <c r="G2363">
        <v>2</v>
      </c>
      <c r="H2363" t="s">
        <v>351</v>
      </c>
      <c r="I2363" t="s">
        <v>349</v>
      </c>
      <c r="J2363" t="s">
        <v>368</v>
      </c>
      <c r="K2363">
        <v>65</v>
      </c>
      <c r="L2363" s="106">
        <v>5.9039998799562447E-2</v>
      </c>
      <c r="N2363">
        <v>208</v>
      </c>
      <c r="O2363" s="106">
        <v>3.3819999545812607E-2</v>
      </c>
      <c r="Q2363">
        <v>8418</v>
      </c>
      <c r="R2363" s="106">
        <v>3.700999915599823E-2</v>
      </c>
    </row>
    <row r="2364" spans="1:19" x14ac:dyDescent="0.25">
      <c r="A2364" t="s">
        <v>331</v>
      </c>
      <c r="B2364" t="s">
        <v>347</v>
      </c>
      <c r="C2364" t="s">
        <v>347</v>
      </c>
      <c r="D2364" t="s">
        <v>347</v>
      </c>
      <c r="E2364" t="s">
        <v>180</v>
      </c>
      <c r="F2364" t="s">
        <v>181</v>
      </c>
      <c r="G2364" s="105">
        <v>2</v>
      </c>
      <c r="H2364" t="s">
        <v>351</v>
      </c>
      <c r="I2364" t="s">
        <v>349</v>
      </c>
      <c r="J2364" t="s">
        <v>369</v>
      </c>
      <c r="K2364" s="105">
        <v>181</v>
      </c>
      <c r="L2364" s="106">
        <v>0.16439999639987951</v>
      </c>
      <c r="N2364" s="105">
        <v>681</v>
      </c>
      <c r="O2364" s="106">
        <v>0.11072999984025959</v>
      </c>
      <c r="Q2364" s="105">
        <v>27454</v>
      </c>
      <c r="R2364" s="106">
        <v>0.1207000017166138</v>
      </c>
      <c r="S2364" s="107"/>
    </row>
    <row r="2365" spans="1:19" x14ac:dyDescent="0.25">
      <c r="A2365" t="s">
        <v>331</v>
      </c>
      <c r="B2365" t="s">
        <v>347</v>
      </c>
      <c r="C2365" t="s">
        <v>347</v>
      </c>
      <c r="D2365" t="s">
        <v>347</v>
      </c>
      <c r="E2365" t="s">
        <v>180</v>
      </c>
      <c r="F2365" t="s">
        <v>181</v>
      </c>
      <c r="G2365">
        <v>2</v>
      </c>
      <c r="H2365" t="s">
        <v>351</v>
      </c>
      <c r="I2365" t="s">
        <v>349</v>
      </c>
      <c r="J2365" t="s">
        <v>370</v>
      </c>
      <c r="K2365">
        <v>201</v>
      </c>
      <c r="L2365" s="106">
        <v>0.18255999684333801</v>
      </c>
      <c r="N2365">
        <v>1397</v>
      </c>
      <c r="O2365" s="106">
        <v>0.22714999318122861</v>
      </c>
      <c r="Q2365">
        <v>55879</v>
      </c>
      <c r="R2365" s="106">
        <v>0.24567000567913061</v>
      </c>
    </row>
    <row r="2366" spans="1:19" x14ac:dyDescent="0.25">
      <c r="A2366" t="s">
        <v>331</v>
      </c>
      <c r="B2366" t="s">
        <v>347</v>
      </c>
      <c r="C2366" t="s">
        <v>347</v>
      </c>
      <c r="D2366" t="s">
        <v>347</v>
      </c>
      <c r="E2366" t="s">
        <v>180</v>
      </c>
      <c r="F2366" t="s">
        <v>181</v>
      </c>
      <c r="G2366" s="105">
        <v>2</v>
      </c>
      <c r="H2366" t="s">
        <v>351</v>
      </c>
      <c r="I2366" t="s">
        <v>349</v>
      </c>
      <c r="J2366" t="s">
        <v>371</v>
      </c>
      <c r="K2366" s="105">
        <v>187</v>
      </c>
      <c r="L2366" s="106">
        <v>0.1698500066995621</v>
      </c>
      <c r="N2366" s="105">
        <v>1574</v>
      </c>
      <c r="O2366" s="106">
        <v>0.25593000650405878</v>
      </c>
      <c r="Q2366" s="105">
        <v>57982</v>
      </c>
      <c r="R2366" s="106">
        <v>0.25490999221801758</v>
      </c>
      <c r="S2366" s="107"/>
    </row>
    <row r="2367" spans="1:19" x14ac:dyDescent="0.25">
      <c r="A2367" t="s">
        <v>331</v>
      </c>
      <c r="B2367" t="s">
        <v>347</v>
      </c>
      <c r="C2367" t="s">
        <v>347</v>
      </c>
      <c r="D2367" t="s">
        <v>347</v>
      </c>
      <c r="E2367" t="s">
        <v>180</v>
      </c>
      <c r="F2367" t="s">
        <v>181</v>
      </c>
      <c r="G2367" s="105">
        <v>2</v>
      </c>
      <c r="H2367" t="s">
        <v>351</v>
      </c>
      <c r="I2367" t="s">
        <v>349</v>
      </c>
      <c r="J2367" t="s">
        <v>372</v>
      </c>
      <c r="K2367" s="105">
        <v>255</v>
      </c>
      <c r="L2367" s="106">
        <v>0.2316100001335144</v>
      </c>
      <c r="N2367" s="105">
        <v>1320</v>
      </c>
      <c r="O2367" s="106">
        <v>0.21462999284267431</v>
      </c>
      <c r="Q2367" s="105">
        <v>44765</v>
      </c>
      <c r="R2367" s="106">
        <v>0.19679999351501459</v>
      </c>
      <c r="S2367" s="107"/>
    </row>
    <row r="2368" spans="1:19" x14ac:dyDescent="0.25">
      <c r="A2368" t="s">
        <v>331</v>
      </c>
      <c r="B2368" t="s">
        <v>347</v>
      </c>
      <c r="C2368" t="s">
        <v>347</v>
      </c>
      <c r="D2368" t="s">
        <v>347</v>
      </c>
      <c r="E2368" t="s">
        <v>180</v>
      </c>
      <c r="F2368" t="s">
        <v>181</v>
      </c>
      <c r="G2368" s="105">
        <v>2</v>
      </c>
      <c r="H2368" t="s">
        <v>351</v>
      </c>
      <c r="I2368" t="s">
        <v>349</v>
      </c>
      <c r="J2368" t="s">
        <v>373</v>
      </c>
      <c r="K2368" s="105">
        <v>204</v>
      </c>
      <c r="L2368" s="106">
        <v>0.18528999388217929</v>
      </c>
      <c r="N2368" s="105">
        <v>942</v>
      </c>
      <c r="O2368" s="106">
        <v>0.15317000448703769</v>
      </c>
      <c r="Q2368" s="105">
        <v>31831</v>
      </c>
      <c r="R2368" s="106">
        <v>0.1399399936199188</v>
      </c>
      <c r="S2368" s="107"/>
    </row>
    <row r="2369" spans="1:19" x14ac:dyDescent="0.25">
      <c r="A2369" t="s">
        <v>331</v>
      </c>
      <c r="B2369" t="s">
        <v>347</v>
      </c>
      <c r="C2369" t="s">
        <v>347</v>
      </c>
      <c r="D2369" t="s">
        <v>347</v>
      </c>
      <c r="E2369" t="s">
        <v>180</v>
      </c>
      <c r="F2369" t="s">
        <v>181</v>
      </c>
      <c r="G2369" s="105">
        <v>2</v>
      </c>
      <c r="H2369" t="s">
        <v>351</v>
      </c>
      <c r="I2369" t="s">
        <v>438</v>
      </c>
      <c r="J2369" t="s">
        <v>48</v>
      </c>
      <c r="K2369" s="105">
        <v>876</v>
      </c>
      <c r="L2369" s="106">
        <v>0.79563999176025391</v>
      </c>
      <c r="M2369" s="106">
        <v>0.80514997243881226</v>
      </c>
      <c r="N2369" s="105">
        <v>4931</v>
      </c>
      <c r="O2369" s="106">
        <v>0.80178999900817871</v>
      </c>
      <c r="P2369" s="106">
        <v>0.8131600022315979</v>
      </c>
      <c r="Q2369" s="105">
        <v>186401</v>
      </c>
      <c r="R2369" s="106">
        <v>0.81949001550674438</v>
      </c>
      <c r="S2369" s="107">
        <v>0.8465999960899353</v>
      </c>
    </row>
    <row r="2370" spans="1:19" x14ac:dyDescent="0.25">
      <c r="A2370" t="s">
        <v>331</v>
      </c>
      <c r="B2370" t="s">
        <v>347</v>
      </c>
      <c r="C2370" t="s">
        <v>347</v>
      </c>
      <c r="D2370" t="s">
        <v>347</v>
      </c>
      <c r="E2370" t="s">
        <v>180</v>
      </c>
      <c r="F2370" t="s">
        <v>181</v>
      </c>
      <c r="G2370" s="105">
        <v>2</v>
      </c>
      <c r="H2370" t="s">
        <v>351</v>
      </c>
      <c r="I2370" t="s">
        <v>438</v>
      </c>
      <c r="J2370" t="s">
        <v>42</v>
      </c>
      <c r="K2370" s="105">
        <v>114</v>
      </c>
      <c r="L2370" s="106">
        <v>0.10354000329971309</v>
      </c>
      <c r="M2370" s="106">
        <v>0.1047800034284592</v>
      </c>
      <c r="N2370" s="105">
        <v>658</v>
      </c>
      <c r="O2370" s="106">
        <v>0.1069900020956993</v>
      </c>
      <c r="P2370" s="106">
        <v>0.1085100024938583</v>
      </c>
      <c r="Q2370" s="105">
        <v>20350</v>
      </c>
      <c r="R2370" s="106">
        <v>8.9469999074935913E-2</v>
      </c>
      <c r="S2370" s="107">
        <v>9.2430002987384796E-2</v>
      </c>
    </row>
    <row r="2371" spans="1:19" x14ac:dyDescent="0.25">
      <c r="A2371" t="s">
        <v>331</v>
      </c>
      <c r="B2371" t="s">
        <v>347</v>
      </c>
      <c r="C2371" t="s">
        <v>347</v>
      </c>
      <c r="D2371" t="s">
        <v>347</v>
      </c>
      <c r="E2371" t="s">
        <v>180</v>
      </c>
      <c r="F2371" t="s">
        <v>181</v>
      </c>
      <c r="G2371" s="105">
        <v>2</v>
      </c>
      <c r="H2371" t="s">
        <v>351</v>
      </c>
      <c r="I2371" t="s">
        <v>438</v>
      </c>
      <c r="J2371" t="s">
        <v>374</v>
      </c>
      <c r="K2371" s="105">
        <v>98</v>
      </c>
      <c r="L2371" s="106">
        <v>8.9010000228881836E-2</v>
      </c>
      <c r="M2371" s="106">
        <v>9.0070001780986786E-2</v>
      </c>
      <c r="N2371" s="105">
        <v>475</v>
      </c>
      <c r="O2371" s="106">
        <v>7.7239997684955597E-2</v>
      </c>
      <c r="P2371" s="106">
        <v>7.8330002725124359E-2</v>
      </c>
      <c r="Q2371" s="105">
        <v>13425</v>
      </c>
      <c r="R2371" s="106">
        <v>5.9020001441240311E-2</v>
      </c>
      <c r="S2371" s="107">
        <v>6.0970000922679901E-2</v>
      </c>
    </row>
    <row r="2372" spans="1:19" x14ac:dyDescent="0.25">
      <c r="A2372" t="s">
        <v>331</v>
      </c>
      <c r="B2372" t="s">
        <v>347</v>
      </c>
      <c r="C2372" t="s">
        <v>347</v>
      </c>
      <c r="D2372" t="s">
        <v>347</v>
      </c>
      <c r="E2372" t="s">
        <v>180</v>
      </c>
      <c r="F2372" t="s">
        <v>181</v>
      </c>
      <c r="G2372" s="105">
        <v>2</v>
      </c>
      <c r="H2372" t="s">
        <v>351</v>
      </c>
      <c r="I2372" t="s">
        <v>438</v>
      </c>
      <c r="J2372" t="s">
        <v>86</v>
      </c>
      <c r="K2372" s="105">
        <v>13</v>
      </c>
      <c r="L2372" s="106">
        <v>1.181000005453825E-2</v>
      </c>
      <c r="N2372" s="105">
        <v>86</v>
      </c>
      <c r="O2372" s="106">
        <v>1.3980000279843811E-2</v>
      </c>
      <c r="Q2372" s="105">
        <v>7283</v>
      </c>
      <c r="R2372" s="106">
        <v>3.2019998878240592E-2</v>
      </c>
      <c r="S2372" s="107"/>
    </row>
    <row r="2373" spans="1:19" x14ac:dyDescent="0.25">
      <c r="A2373" t="s">
        <v>331</v>
      </c>
      <c r="B2373" t="s">
        <v>347</v>
      </c>
      <c r="C2373" t="s">
        <v>347</v>
      </c>
      <c r="D2373" t="s">
        <v>347</v>
      </c>
      <c r="E2373" t="s">
        <v>180</v>
      </c>
      <c r="F2373" t="s">
        <v>181</v>
      </c>
      <c r="G2373" s="105">
        <v>2</v>
      </c>
      <c r="H2373" t="s">
        <v>351</v>
      </c>
      <c r="I2373" t="s">
        <v>375</v>
      </c>
      <c r="J2373" t="s">
        <v>376</v>
      </c>
      <c r="K2373" s="105">
        <v>206</v>
      </c>
      <c r="L2373" s="106">
        <v>0.18709999322891241</v>
      </c>
      <c r="N2373" s="105">
        <v>1276</v>
      </c>
      <c r="O2373" s="106">
        <v>0.20747999846935269</v>
      </c>
      <c r="Q2373" s="105">
        <v>47189</v>
      </c>
      <c r="R2373" s="106">
        <v>0.20746000111103061</v>
      </c>
      <c r="S2373" s="107"/>
    </row>
    <row r="2374" spans="1:19" x14ac:dyDescent="0.25">
      <c r="A2374" t="s">
        <v>331</v>
      </c>
      <c r="B2374" t="s">
        <v>347</v>
      </c>
      <c r="C2374" t="s">
        <v>347</v>
      </c>
      <c r="D2374" t="s">
        <v>347</v>
      </c>
      <c r="E2374" t="s">
        <v>180</v>
      </c>
      <c r="F2374" t="s">
        <v>181</v>
      </c>
      <c r="G2374" s="105">
        <v>2</v>
      </c>
      <c r="H2374" t="s">
        <v>351</v>
      </c>
      <c r="I2374" t="s">
        <v>375</v>
      </c>
      <c r="J2374" t="s">
        <v>377</v>
      </c>
      <c r="K2374" s="105">
        <v>235</v>
      </c>
      <c r="L2374" s="106">
        <v>0.2134400010108948</v>
      </c>
      <c r="N2374" s="105">
        <v>1263</v>
      </c>
      <c r="O2374" s="106">
        <v>0.20536999404430389</v>
      </c>
      <c r="Q2374" s="105">
        <v>47420</v>
      </c>
      <c r="R2374" s="106">
        <v>0.20848000049591059</v>
      </c>
      <c r="S2374" s="107"/>
    </row>
    <row r="2375" spans="1:19" x14ac:dyDescent="0.25">
      <c r="A2375" t="s">
        <v>331</v>
      </c>
      <c r="B2375" t="s">
        <v>347</v>
      </c>
      <c r="C2375" t="s">
        <v>347</v>
      </c>
      <c r="D2375" t="s">
        <v>347</v>
      </c>
      <c r="E2375" t="s">
        <v>180</v>
      </c>
      <c r="F2375" t="s">
        <v>181</v>
      </c>
      <c r="G2375" s="105">
        <v>2</v>
      </c>
      <c r="H2375" t="s">
        <v>351</v>
      </c>
      <c r="I2375" t="s">
        <v>375</v>
      </c>
      <c r="J2375" t="s">
        <v>378</v>
      </c>
      <c r="K2375" s="105">
        <v>192</v>
      </c>
      <c r="L2375" s="106">
        <v>0.17439000308513641</v>
      </c>
      <c r="N2375" s="105">
        <v>919</v>
      </c>
      <c r="O2375" s="106">
        <v>0.14943000674247739</v>
      </c>
      <c r="Q2375" s="105">
        <v>37332</v>
      </c>
      <c r="R2375" s="106">
        <v>0.1641300022602081</v>
      </c>
      <c r="S2375" s="107"/>
    </row>
    <row r="2376" spans="1:19" x14ac:dyDescent="0.25">
      <c r="A2376" t="s">
        <v>331</v>
      </c>
      <c r="B2376" t="s">
        <v>347</v>
      </c>
      <c r="C2376" t="s">
        <v>347</v>
      </c>
      <c r="D2376" t="s">
        <v>347</v>
      </c>
      <c r="E2376" t="s">
        <v>180</v>
      </c>
      <c r="F2376" t="s">
        <v>181</v>
      </c>
      <c r="G2376">
        <v>2</v>
      </c>
      <c r="H2376" t="s">
        <v>351</v>
      </c>
      <c r="I2376" t="s">
        <v>375</v>
      </c>
      <c r="J2376" t="s">
        <v>379</v>
      </c>
      <c r="K2376">
        <v>218</v>
      </c>
      <c r="L2376" s="106">
        <v>0.19799999892711639</v>
      </c>
      <c r="N2376">
        <v>1259</v>
      </c>
      <c r="O2376" s="106">
        <v>0.20472000539302829</v>
      </c>
      <c r="Q2376">
        <v>47525</v>
      </c>
      <c r="R2376" s="106">
        <v>0.20893999934196469</v>
      </c>
    </row>
    <row r="2377" spans="1:19" x14ac:dyDescent="0.25">
      <c r="A2377" t="s">
        <v>331</v>
      </c>
      <c r="B2377" t="s">
        <v>347</v>
      </c>
      <c r="C2377" t="s">
        <v>347</v>
      </c>
      <c r="D2377" t="s">
        <v>347</v>
      </c>
      <c r="E2377" t="s">
        <v>180</v>
      </c>
      <c r="F2377" t="s">
        <v>181</v>
      </c>
      <c r="G2377" s="105">
        <v>2</v>
      </c>
      <c r="H2377" t="s">
        <v>351</v>
      </c>
      <c r="I2377" t="s">
        <v>375</v>
      </c>
      <c r="J2377" t="s">
        <v>380</v>
      </c>
      <c r="K2377" s="105">
        <v>250</v>
      </c>
      <c r="L2377" s="106">
        <v>0.22707000374794009</v>
      </c>
      <c r="N2377" s="105">
        <v>1433</v>
      </c>
      <c r="O2377" s="106">
        <v>0.23300999402999881</v>
      </c>
      <c r="Q2377" s="105">
        <v>47993</v>
      </c>
      <c r="R2377" s="106">
        <v>0.210999995470047</v>
      </c>
      <c r="S2377" s="107"/>
    </row>
    <row r="2378" spans="1:19" x14ac:dyDescent="0.25">
      <c r="A2378" t="s">
        <v>331</v>
      </c>
      <c r="B2378" t="s">
        <v>347</v>
      </c>
      <c r="C2378" t="s">
        <v>347</v>
      </c>
      <c r="D2378" t="s">
        <v>347</v>
      </c>
      <c r="E2378" t="s">
        <v>180</v>
      </c>
      <c r="F2378" t="s">
        <v>181</v>
      </c>
      <c r="G2378">
        <v>2</v>
      </c>
      <c r="H2378" t="s">
        <v>351</v>
      </c>
      <c r="I2378" t="s">
        <v>381</v>
      </c>
      <c r="J2378" t="s">
        <v>382</v>
      </c>
      <c r="K2378">
        <v>49</v>
      </c>
      <c r="L2378" s="106">
        <v>4.4500000774860382E-2</v>
      </c>
      <c r="M2378" s="106">
        <v>5.0670001655817032E-2</v>
      </c>
      <c r="N2378">
        <v>176</v>
      </c>
      <c r="O2378" s="106">
        <v>2.8620000928640369E-2</v>
      </c>
      <c r="P2378" s="106">
        <v>3.0479999259114269E-2</v>
      </c>
      <c r="Q2378">
        <v>5423</v>
      </c>
      <c r="R2378" s="106">
        <v>2.384000085294247E-2</v>
      </c>
      <c r="S2378" s="106">
        <v>3.0780000612139698E-2</v>
      </c>
    </row>
    <row r="2379" spans="1:19" x14ac:dyDescent="0.25">
      <c r="A2379" t="s">
        <v>331</v>
      </c>
      <c r="B2379" t="s">
        <v>347</v>
      </c>
      <c r="C2379" t="s">
        <v>347</v>
      </c>
      <c r="D2379" t="s">
        <v>347</v>
      </c>
      <c r="E2379" t="s">
        <v>180</v>
      </c>
      <c r="F2379" t="s">
        <v>181</v>
      </c>
      <c r="G2379" s="105">
        <v>2</v>
      </c>
      <c r="H2379" t="s">
        <v>351</v>
      </c>
      <c r="I2379" t="s">
        <v>381</v>
      </c>
      <c r="J2379" t="s">
        <v>383</v>
      </c>
      <c r="K2379" s="105">
        <v>75</v>
      </c>
      <c r="L2379" s="106">
        <v>6.8120002746582031E-2</v>
      </c>
      <c r="M2379" s="106">
        <v>7.7560000121593475E-2</v>
      </c>
      <c r="N2379" s="105">
        <v>767</v>
      </c>
      <c r="O2379" s="106">
        <v>0.12471999973058701</v>
      </c>
      <c r="P2379" s="106">
        <v>0.13283999264240259</v>
      </c>
      <c r="Q2379" s="105">
        <v>26007</v>
      </c>
      <c r="R2379" s="106">
        <v>0.11433999985456469</v>
      </c>
      <c r="S2379" s="107">
        <v>0.1476300060749054</v>
      </c>
    </row>
    <row r="2380" spans="1:19" x14ac:dyDescent="0.25">
      <c r="A2380" t="s">
        <v>331</v>
      </c>
      <c r="B2380" t="s">
        <v>347</v>
      </c>
      <c r="C2380" t="s">
        <v>347</v>
      </c>
      <c r="D2380" t="s">
        <v>347</v>
      </c>
      <c r="E2380" t="s">
        <v>180</v>
      </c>
      <c r="F2380" t="s">
        <v>181</v>
      </c>
      <c r="G2380" s="105">
        <v>2</v>
      </c>
      <c r="H2380" t="s">
        <v>351</v>
      </c>
      <c r="I2380" t="s">
        <v>381</v>
      </c>
      <c r="J2380" t="s">
        <v>384</v>
      </c>
      <c r="K2380" s="105">
        <v>843</v>
      </c>
      <c r="L2380" s="106">
        <v>0.76567000150680542</v>
      </c>
      <c r="M2380" s="106">
        <v>0.87177002429962158</v>
      </c>
      <c r="N2380" s="105">
        <v>4831</v>
      </c>
      <c r="O2380" s="106">
        <v>0.7855299711227417</v>
      </c>
      <c r="P2380" s="106">
        <v>0.83667999505996704</v>
      </c>
      <c r="Q2380" s="105">
        <v>144739</v>
      </c>
      <c r="R2380" s="106">
        <v>0.6363300085067749</v>
      </c>
      <c r="S2380" s="107">
        <v>0.82159000635147095</v>
      </c>
    </row>
    <row r="2381" spans="1:19" x14ac:dyDescent="0.25">
      <c r="A2381" t="s">
        <v>331</v>
      </c>
      <c r="B2381" t="s">
        <v>347</v>
      </c>
      <c r="C2381" t="s">
        <v>347</v>
      </c>
      <c r="D2381" t="s">
        <v>347</v>
      </c>
      <c r="E2381" t="s">
        <v>180</v>
      </c>
      <c r="F2381" t="s">
        <v>181</v>
      </c>
      <c r="G2381" s="105">
        <v>2</v>
      </c>
      <c r="H2381" t="s">
        <v>351</v>
      </c>
      <c r="I2381" t="s">
        <v>381</v>
      </c>
      <c r="J2381" t="s">
        <v>385</v>
      </c>
      <c r="K2381" s="105">
        <v>134</v>
      </c>
      <c r="L2381" s="106">
        <v>0.12171000242233281</v>
      </c>
      <c r="N2381" s="105">
        <v>376</v>
      </c>
      <c r="O2381" s="106">
        <v>6.1140000820159912E-2</v>
      </c>
      <c r="Q2381" s="105">
        <v>51290</v>
      </c>
      <c r="R2381" s="106">
        <v>0.22549000382423401</v>
      </c>
      <c r="S2381" s="107"/>
    </row>
    <row r="2382" spans="1:19" x14ac:dyDescent="0.25">
      <c r="A2382" t="s">
        <v>331</v>
      </c>
      <c r="B2382" t="s">
        <v>347</v>
      </c>
      <c r="C2382" t="s">
        <v>347</v>
      </c>
      <c r="D2382" t="s">
        <v>347</v>
      </c>
      <c r="E2382" t="s">
        <v>180</v>
      </c>
      <c r="F2382" t="s">
        <v>181</v>
      </c>
      <c r="G2382">
        <v>2</v>
      </c>
      <c r="H2382" t="s">
        <v>351</v>
      </c>
      <c r="I2382" t="s">
        <v>386</v>
      </c>
      <c r="J2382" t="s">
        <v>387</v>
      </c>
      <c r="K2382">
        <v>44</v>
      </c>
      <c r="L2382" s="106">
        <v>3.9960000663995743E-2</v>
      </c>
      <c r="M2382" s="106">
        <v>4.0670000016689301E-2</v>
      </c>
      <c r="N2382">
        <v>241</v>
      </c>
      <c r="O2382" s="106">
        <v>3.9190001785755157E-2</v>
      </c>
      <c r="P2382" s="106">
        <v>3.9680000394582748E-2</v>
      </c>
      <c r="Q2382">
        <v>12181</v>
      </c>
      <c r="R2382" s="106">
        <v>5.3550001233816147E-2</v>
      </c>
      <c r="S2382" s="106">
        <v>5.4999999701976783E-2</v>
      </c>
    </row>
    <row r="2383" spans="1:19" x14ac:dyDescent="0.25">
      <c r="A2383" t="s">
        <v>331</v>
      </c>
      <c r="B2383" t="s">
        <v>347</v>
      </c>
      <c r="C2383" t="s">
        <v>347</v>
      </c>
      <c r="D2383" t="s">
        <v>347</v>
      </c>
      <c r="E2383" t="s">
        <v>180</v>
      </c>
      <c r="F2383" t="s">
        <v>181</v>
      </c>
      <c r="G2383" s="105">
        <v>2</v>
      </c>
      <c r="H2383" t="s">
        <v>351</v>
      </c>
      <c r="I2383" t="s">
        <v>386</v>
      </c>
      <c r="J2383" t="s">
        <v>388</v>
      </c>
      <c r="K2383" s="105">
        <v>10</v>
      </c>
      <c r="L2383" s="106">
        <v>9.0800002217292786E-3</v>
      </c>
      <c r="M2383" s="106">
        <v>9.2399995774030685E-3</v>
      </c>
      <c r="N2383" s="105">
        <v>39</v>
      </c>
      <c r="O2383" s="106">
        <v>6.3399998471140862E-3</v>
      </c>
      <c r="P2383" s="106">
        <v>6.4199999906122676E-3</v>
      </c>
      <c r="Q2383" s="105">
        <v>6321</v>
      </c>
      <c r="R2383" s="106">
        <v>2.77900006622076E-2</v>
      </c>
      <c r="S2383" s="107">
        <v>2.8540000319480899E-2</v>
      </c>
    </row>
    <row r="2384" spans="1:19" x14ac:dyDescent="0.25">
      <c r="A2384" t="s">
        <v>331</v>
      </c>
      <c r="B2384" t="s">
        <v>347</v>
      </c>
      <c r="C2384" t="s">
        <v>347</v>
      </c>
      <c r="D2384" t="s">
        <v>347</v>
      </c>
      <c r="E2384" t="s">
        <v>180</v>
      </c>
      <c r="F2384" t="s">
        <v>181</v>
      </c>
      <c r="G2384">
        <v>2</v>
      </c>
      <c r="H2384" t="s">
        <v>351</v>
      </c>
      <c r="I2384" t="s">
        <v>386</v>
      </c>
      <c r="J2384" t="s">
        <v>85</v>
      </c>
      <c r="K2384">
        <v>8</v>
      </c>
      <c r="L2384" s="106">
        <v>7.2699999436736107E-3</v>
      </c>
      <c r="M2384" s="106">
        <v>7.3899999260902396E-3</v>
      </c>
      <c r="N2384">
        <v>77</v>
      </c>
      <c r="O2384" s="106">
        <v>1.2520000338554381E-2</v>
      </c>
      <c r="P2384" s="106">
        <v>1.2679999694228171E-2</v>
      </c>
      <c r="Q2384">
        <v>4872</v>
      </c>
      <c r="R2384" s="106">
        <v>2.1420000120997429E-2</v>
      </c>
      <c r="S2384" s="106">
        <v>2.199999988079071E-2</v>
      </c>
    </row>
    <row r="2385" spans="1:19" x14ac:dyDescent="0.25">
      <c r="A2385" t="s">
        <v>331</v>
      </c>
      <c r="B2385" t="s">
        <v>347</v>
      </c>
      <c r="C2385" t="s">
        <v>347</v>
      </c>
      <c r="D2385" t="s">
        <v>347</v>
      </c>
      <c r="E2385" t="s">
        <v>180</v>
      </c>
      <c r="F2385" t="s">
        <v>181</v>
      </c>
      <c r="G2385" s="105">
        <v>2</v>
      </c>
      <c r="H2385" t="s">
        <v>351</v>
      </c>
      <c r="I2385" t="s">
        <v>386</v>
      </c>
      <c r="J2385" t="s">
        <v>389</v>
      </c>
      <c r="K2385" s="105">
        <v>5</v>
      </c>
      <c r="L2385" s="106">
        <v>4.5400001108646393E-3</v>
      </c>
      <c r="M2385" s="106">
        <v>4.6199997887015343E-3</v>
      </c>
      <c r="N2385" s="105">
        <v>25</v>
      </c>
      <c r="O2385" s="106">
        <v>4.0699997916817674E-3</v>
      </c>
      <c r="P2385" s="106">
        <v>4.120000172406435E-3</v>
      </c>
      <c r="Q2385" s="105">
        <v>4049</v>
      </c>
      <c r="R2385" s="106">
        <v>1.779999956488609E-2</v>
      </c>
      <c r="S2385" s="107">
        <v>1.8279999494552609E-2</v>
      </c>
    </row>
    <row r="2386" spans="1:19" x14ac:dyDescent="0.25">
      <c r="A2386" t="s">
        <v>331</v>
      </c>
      <c r="B2386" t="s">
        <v>347</v>
      </c>
      <c r="C2386" t="s">
        <v>347</v>
      </c>
      <c r="D2386" t="s">
        <v>347</v>
      </c>
      <c r="E2386" t="s">
        <v>180</v>
      </c>
      <c r="F2386" t="s">
        <v>181</v>
      </c>
      <c r="G2386" s="105">
        <v>2</v>
      </c>
      <c r="H2386" t="s">
        <v>351</v>
      </c>
      <c r="I2386" t="s">
        <v>386</v>
      </c>
      <c r="J2386" t="s">
        <v>86</v>
      </c>
      <c r="K2386" s="105">
        <v>19</v>
      </c>
      <c r="L2386" s="106">
        <v>1.726000010967255E-2</v>
      </c>
      <c r="N2386" s="105">
        <v>76</v>
      </c>
      <c r="O2386" s="106">
        <v>1.2360000051558019E-2</v>
      </c>
      <c r="Q2386" s="105">
        <v>5972</v>
      </c>
      <c r="R2386" s="106">
        <v>2.6259999722242359E-2</v>
      </c>
      <c r="S2386" s="107"/>
    </row>
    <row r="2387" spans="1:19" x14ac:dyDescent="0.25">
      <c r="A2387" t="s">
        <v>331</v>
      </c>
      <c r="B2387" t="s">
        <v>347</v>
      </c>
      <c r="C2387" t="s">
        <v>347</v>
      </c>
      <c r="D2387" t="s">
        <v>347</v>
      </c>
      <c r="E2387" t="s">
        <v>180</v>
      </c>
      <c r="F2387" t="s">
        <v>181</v>
      </c>
      <c r="G2387" s="105">
        <v>2</v>
      </c>
      <c r="H2387" t="s">
        <v>351</v>
      </c>
      <c r="I2387" t="s">
        <v>386</v>
      </c>
      <c r="J2387" t="s">
        <v>84</v>
      </c>
      <c r="K2387" s="105">
        <v>1015</v>
      </c>
      <c r="L2387" s="106">
        <v>0.9218900203704834</v>
      </c>
      <c r="M2387" s="106">
        <v>0.93808001279830933</v>
      </c>
      <c r="N2387" s="105">
        <v>5692</v>
      </c>
      <c r="O2387" s="106">
        <v>0.92553001642227173</v>
      </c>
      <c r="P2387" s="106">
        <v>0.93711000680923462</v>
      </c>
      <c r="Q2387" s="105">
        <v>194064</v>
      </c>
      <c r="R2387" s="106">
        <v>0.85317999124526978</v>
      </c>
      <c r="S2387" s="107">
        <v>0.87619000673294067</v>
      </c>
    </row>
    <row r="2388" spans="1:19" x14ac:dyDescent="0.25">
      <c r="A2388" t="s">
        <v>331</v>
      </c>
      <c r="B2388" t="s">
        <v>347</v>
      </c>
      <c r="C2388" t="s">
        <v>347</v>
      </c>
      <c r="D2388" t="s">
        <v>347</v>
      </c>
      <c r="E2388" t="s">
        <v>180</v>
      </c>
      <c r="F2388" t="s">
        <v>181</v>
      </c>
      <c r="G2388" s="105">
        <v>2</v>
      </c>
      <c r="H2388" t="s">
        <v>351</v>
      </c>
      <c r="I2388" t="s">
        <v>419</v>
      </c>
      <c r="J2388" t="s">
        <v>390</v>
      </c>
      <c r="K2388" s="105">
        <v>134</v>
      </c>
      <c r="L2388" s="106">
        <v>0.12171000242233281</v>
      </c>
      <c r="N2388" s="105">
        <v>376</v>
      </c>
      <c r="O2388" s="106">
        <v>6.1140000820159912E-2</v>
      </c>
      <c r="Q2388" s="105">
        <v>51290</v>
      </c>
      <c r="R2388" s="106">
        <v>0.22549000382423401</v>
      </c>
      <c r="S2388" s="107"/>
    </row>
    <row r="2389" spans="1:19" x14ac:dyDescent="0.25">
      <c r="A2389" t="s">
        <v>331</v>
      </c>
      <c r="B2389" t="s">
        <v>347</v>
      </c>
      <c r="C2389" t="s">
        <v>347</v>
      </c>
      <c r="D2389" t="s">
        <v>347</v>
      </c>
      <c r="E2389" t="s">
        <v>180</v>
      </c>
      <c r="F2389" t="s">
        <v>181</v>
      </c>
      <c r="G2389" s="105">
        <v>2</v>
      </c>
      <c r="H2389" t="s">
        <v>351</v>
      </c>
      <c r="I2389" t="s">
        <v>419</v>
      </c>
      <c r="J2389" t="s">
        <v>391</v>
      </c>
      <c r="K2389" s="105">
        <v>75</v>
      </c>
      <c r="L2389" s="106">
        <v>6.8120002746582031E-2</v>
      </c>
      <c r="M2389" s="106">
        <v>7.7560000121593475E-2</v>
      </c>
      <c r="N2389" s="105">
        <v>767</v>
      </c>
      <c r="O2389" s="106">
        <v>0.12471999973058701</v>
      </c>
      <c r="P2389" s="106">
        <v>0.13283999264240259</v>
      </c>
      <c r="Q2389" s="105">
        <v>26007</v>
      </c>
      <c r="R2389" s="106">
        <v>0.11433999985456469</v>
      </c>
      <c r="S2389" s="107">
        <v>0.1476300060749054</v>
      </c>
    </row>
    <row r="2390" spans="1:19" x14ac:dyDescent="0.25">
      <c r="A2390" t="s">
        <v>331</v>
      </c>
      <c r="B2390" t="s">
        <v>347</v>
      </c>
      <c r="C2390" t="s">
        <v>347</v>
      </c>
      <c r="D2390" t="s">
        <v>347</v>
      </c>
      <c r="E2390" t="s">
        <v>180</v>
      </c>
      <c r="F2390" t="s">
        <v>181</v>
      </c>
      <c r="G2390" s="105">
        <v>2</v>
      </c>
      <c r="H2390" t="s">
        <v>351</v>
      </c>
      <c r="I2390" t="s">
        <v>419</v>
      </c>
      <c r="J2390" t="s">
        <v>392</v>
      </c>
      <c r="K2390" s="105">
        <v>333</v>
      </c>
      <c r="L2390" s="106">
        <v>0.30245000123977661</v>
      </c>
      <c r="M2390" s="106">
        <v>0.34435999393463129</v>
      </c>
      <c r="N2390" s="105">
        <v>2163</v>
      </c>
      <c r="O2390" s="106">
        <v>0.3517099916934967</v>
      </c>
      <c r="P2390" s="106">
        <v>0.37461000680923462</v>
      </c>
      <c r="Q2390" s="105">
        <v>69347</v>
      </c>
      <c r="R2390" s="106">
        <v>0.30487999320030212</v>
      </c>
      <c r="S2390" s="107">
        <v>0.39364001154899603</v>
      </c>
    </row>
    <row r="2391" spans="1:19" x14ac:dyDescent="0.25">
      <c r="A2391" t="s">
        <v>331</v>
      </c>
      <c r="B2391" t="s">
        <v>347</v>
      </c>
      <c r="C2391" t="s">
        <v>347</v>
      </c>
      <c r="D2391" t="s">
        <v>347</v>
      </c>
      <c r="E2391" t="s">
        <v>180</v>
      </c>
      <c r="F2391" t="s">
        <v>181</v>
      </c>
      <c r="G2391" s="105">
        <v>2</v>
      </c>
      <c r="H2391" t="s">
        <v>351</v>
      </c>
      <c r="I2391" t="s">
        <v>419</v>
      </c>
      <c r="J2391" t="s">
        <v>393</v>
      </c>
      <c r="K2391" s="105">
        <v>435</v>
      </c>
      <c r="L2391" s="106">
        <v>0.39509999752044678</v>
      </c>
      <c r="M2391" s="106">
        <v>0.4498400092124939</v>
      </c>
      <c r="N2391" s="105">
        <v>2392</v>
      </c>
      <c r="O2391" s="106">
        <v>0.38894000649452209</v>
      </c>
      <c r="P2391" s="106">
        <v>0.41427001357078552</v>
      </c>
      <c r="Q2391" s="105">
        <v>66079</v>
      </c>
      <c r="R2391" s="106">
        <v>0.29050999879837042</v>
      </c>
      <c r="S2391" s="107">
        <v>0.37509000301361078</v>
      </c>
    </row>
    <row r="2392" spans="1:19" x14ac:dyDescent="0.25">
      <c r="A2392" t="s">
        <v>331</v>
      </c>
      <c r="B2392" t="s">
        <v>347</v>
      </c>
      <c r="C2392" t="s">
        <v>347</v>
      </c>
      <c r="D2392" t="s">
        <v>347</v>
      </c>
      <c r="E2392" t="s">
        <v>180</v>
      </c>
      <c r="F2392" t="s">
        <v>181</v>
      </c>
      <c r="G2392" s="105">
        <v>2</v>
      </c>
      <c r="H2392" t="s">
        <v>351</v>
      </c>
      <c r="I2392" t="s">
        <v>419</v>
      </c>
      <c r="J2392" t="s">
        <v>394</v>
      </c>
      <c r="K2392" s="105">
        <v>124</v>
      </c>
      <c r="L2392" s="106">
        <v>0.1126200035214424</v>
      </c>
      <c r="M2392" s="106">
        <v>0.12823000550270081</v>
      </c>
      <c r="N2392" s="105">
        <v>452</v>
      </c>
      <c r="O2392" s="106">
        <v>7.3499999940395355E-2</v>
      </c>
      <c r="P2392" s="106">
        <v>7.8280001878738403E-2</v>
      </c>
      <c r="Q2392" s="105">
        <v>14736</v>
      </c>
      <c r="R2392" s="106">
        <v>6.4790003001689911E-2</v>
      </c>
      <c r="S2392" s="107">
        <v>8.3650000393390656E-2</v>
      </c>
    </row>
    <row r="2393" spans="1:19" x14ac:dyDescent="0.25">
      <c r="A2393" t="s">
        <v>331</v>
      </c>
      <c r="B2393" t="s">
        <v>347</v>
      </c>
      <c r="C2393" t="s">
        <v>347</v>
      </c>
      <c r="D2393" t="s">
        <v>347</v>
      </c>
      <c r="E2393" t="s">
        <v>180</v>
      </c>
      <c r="F2393" t="s">
        <v>181</v>
      </c>
      <c r="G2393">
        <v>2</v>
      </c>
      <c r="H2393" t="s">
        <v>351</v>
      </c>
      <c r="I2393" t="s">
        <v>439</v>
      </c>
      <c r="J2393" t="s">
        <v>440</v>
      </c>
      <c r="K2393">
        <v>134</v>
      </c>
      <c r="L2393" s="106">
        <v>0.12171000242233281</v>
      </c>
      <c r="N2393">
        <v>376</v>
      </c>
      <c r="O2393" s="106">
        <v>6.1140000820159912E-2</v>
      </c>
      <c r="Q2393">
        <v>51290</v>
      </c>
      <c r="R2393" s="106">
        <v>0.22549000382423401</v>
      </c>
    </row>
    <row r="2394" spans="1:19" x14ac:dyDescent="0.25">
      <c r="A2394" t="s">
        <v>331</v>
      </c>
      <c r="B2394" t="s">
        <v>347</v>
      </c>
      <c r="C2394" t="s">
        <v>347</v>
      </c>
      <c r="D2394" t="s">
        <v>347</v>
      </c>
      <c r="E2394" t="s">
        <v>180</v>
      </c>
      <c r="F2394" t="s">
        <v>181</v>
      </c>
      <c r="G2394" s="105">
        <v>2</v>
      </c>
      <c r="H2394" t="s">
        <v>351</v>
      </c>
      <c r="I2394" t="s">
        <v>439</v>
      </c>
      <c r="J2394" t="s">
        <v>442</v>
      </c>
      <c r="K2394" s="105">
        <v>967</v>
      </c>
      <c r="L2394" s="106">
        <v>0.87828999757766724</v>
      </c>
      <c r="M2394" s="106">
        <v>1</v>
      </c>
      <c r="N2394" s="105">
        <v>5774</v>
      </c>
      <c r="O2394" s="106">
        <v>0.93885999917984009</v>
      </c>
      <c r="P2394" s="106">
        <v>1</v>
      </c>
      <c r="Q2394" s="105">
        <v>176169</v>
      </c>
      <c r="R2394" s="106">
        <v>0.77451002597808838</v>
      </c>
      <c r="S2394" s="107">
        <v>1</v>
      </c>
    </row>
    <row r="2395" spans="1:19" x14ac:dyDescent="0.25">
      <c r="A2395" t="s">
        <v>331</v>
      </c>
      <c r="B2395" t="s">
        <v>347</v>
      </c>
      <c r="C2395" t="s">
        <v>347</v>
      </c>
      <c r="D2395" t="s">
        <v>347</v>
      </c>
      <c r="E2395" t="s">
        <v>180</v>
      </c>
      <c r="F2395" t="s">
        <v>181</v>
      </c>
      <c r="G2395" s="105">
        <v>2</v>
      </c>
      <c r="H2395" t="s">
        <v>351</v>
      </c>
      <c r="I2395" t="s">
        <v>395</v>
      </c>
      <c r="J2395" t="s">
        <v>396</v>
      </c>
      <c r="K2395" s="105">
        <v>1087</v>
      </c>
      <c r="L2395" s="106">
        <v>0.98728001117706299</v>
      </c>
      <c r="N2395" s="105">
        <v>6094</v>
      </c>
      <c r="O2395" s="106">
        <v>0.9908900260925293</v>
      </c>
      <c r="Q2395" s="105">
        <v>225832</v>
      </c>
      <c r="R2395" s="106">
        <v>0.99285000562667847</v>
      </c>
      <c r="S2395" s="107"/>
    </row>
    <row r="2396" spans="1:19" x14ac:dyDescent="0.25">
      <c r="A2396" t="s">
        <v>331</v>
      </c>
      <c r="B2396" t="s">
        <v>347</v>
      </c>
      <c r="C2396" t="s">
        <v>347</v>
      </c>
      <c r="D2396" t="s">
        <v>347</v>
      </c>
      <c r="E2396" t="s">
        <v>180</v>
      </c>
      <c r="F2396" t="s">
        <v>181</v>
      </c>
      <c r="G2396">
        <v>2</v>
      </c>
      <c r="H2396" t="s">
        <v>351</v>
      </c>
      <c r="I2396" t="s">
        <v>395</v>
      </c>
      <c r="J2396" t="s">
        <v>397</v>
      </c>
      <c r="K2396">
        <v>14</v>
      </c>
      <c r="L2396" s="106">
        <v>1.2719999998807911E-2</v>
      </c>
      <c r="N2396">
        <v>56</v>
      </c>
      <c r="O2396" s="106">
        <v>9.1099999845027924E-3</v>
      </c>
      <c r="Q2396">
        <v>1627</v>
      </c>
      <c r="R2396" s="106">
        <v>7.1499999612569809E-3</v>
      </c>
    </row>
    <row r="2397" spans="1:19" x14ac:dyDescent="0.25">
      <c r="A2397" t="s">
        <v>331</v>
      </c>
      <c r="B2397" t="s">
        <v>347</v>
      </c>
      <c r="C2397" t="s">
        <v>347</v>
      </c>
      <c r="D2397" t="s">
        <v>347</v>
      </c>
      <c r="E2397" t="s">
        <v>180</v>
      </c>
      <c r="F2397" t="s">
        <v>181</v>
      </c>
      <c r="G2397" s="105">
        <v>2</v>
      </c>
      <c r="H2397" t="s">
        <v>351</v>
      </c>
      <c r="I2397" t="s">
        <v>398</v>
      </c>
      <c r="J2397" t="s">
        <v>399</v>
      </c>
      <c r="K2397" s="105">
        <v>142</v>
      </c>
      <c r="L2397" s="106">
        <v>0.12896999716758731</v>
      </c>
      <c r="N2397" s="105">
        <v>1334</v>
      </c>
      <c r="O2397" s="106">
        <v>0.21691000461578369</v>
      </c>
      <c r="Q2397" s="105">
        <v>32785</v>
      </c>
      <c r="R2397" s="106">
        <v>0.14414000511169431</v>
      </c>
      <c r="S2397" s="107"/>
    </row>
    <row r="2398" spans="1:19" x14ac:dyDescent="0.25">
      <c r="A2398" t="s">
        <v>331</v>
      </c>
      <c r="B2398" t="s">
        <v>347</v>
      </c>
      <c r="C2398" t="s">
        <v>347</v>
      </c>
      <c r="D2398" t="s">
        <v>347</v>
      </c>
      <c r="E2398" t="s">
        <v>180</v>
      </c>
      <c r="F2398" t="s">
        <v>181</v>
      </c>
      <c r="G2398" s="105">
        <v>2</v>
      </c>
      <c r="H2398" t="s">
        <v>351</v>
      </c>
      <c r="I2398" t="s">
        <v>398</v>
      </c>
      <c r="J2398" t="s">
        <v>41</v>
      </c>
      <c r="K2398" s="105">
        <v>194</v>
      </c>
      <c r="L2398" s="106">
        <v>0.17620000243186951</v>
      </c>
      <c r="N2398" s="105">
        <v>1199</v>
      </c>
      <c r="O2398" s="106">
        <v>0.19495999813079831</v>
      </c>
      <c r="Q2398" s="105">
        <v>40324</v>
      </c>
      <c r="R2398" s="106">
        <v>0.177279993891716</v>
      </c>
      <c r="S2398" s="107"/>
    </row>
    <row r="2399" spans="1:19" x14ac:dyDescent="0.25">
      <c r="A2399" t="s">
        <v>331</v>
      </c>
      <c r="B2399" t="s">
        <v>347</v>
      </c>
      <c r="C2399" t="s">
        <v>347</v>
      </c>
      <c r="D2399" t="s">
        <v>347</v>
      </c>
      <c r="E2399" t="s">
        <v>180</v>
      </c>
      <c r="F2399" t="s">
        <v>181</v>
      </c>
      <c r="G2399" s="105">
        <v>2</v>
      </c>
      <c r="H2399" t="s">
        <v>351</v>
      </c>
      <c r="I2399" t="s">
        <v>398</v>
      </c>
      <c r="J2399" t="s">
        <v>40</v>
      </c>
      <c r="K2399" s="105">
        <v>176</v>
      </c>
      <c r="L2399" s="106">
        <v>0.15985000133514399</v>
      </c>
      <c r="N2399" s="105">
        <v>1096</v>
      </c>
      <c r="O2399" s="106">
        <v>0.1782100051641464</v>
      </c>
      <c r="Q2399" s="105">
        <v>47952</v>
      </c>
      <c r="R2399" s="106">
        <v>0.21082000434398651</v>
      </c>
      <c r="S2399" s="107"/>
    </row>
    <row r="2400" spans="1:19" x14ac:dyDescent="0.25">
      <c r="A2400" t="s">
        <v>331</v>
      </c>
      <c r="B2400" t="s">
        <v>347</v>
      </c>
      <c r="C2400" t="s">
        <v>347</v>
      </c>
      <c r="D2400" t="s">
        <v>347</v>
      </c>
      <c r="E2400" t="s">
        <v>180</v>
      </c>
      <c r="F2400" t="s">
        <v>181</v>
      </c>
      <c r="G2400" s="105">
        <v>2</v>
      </c>
      <c r="H2400" t="s">
        <v>351</v>
      </c>
      <c r="I2400" t="s">
        <v>398</v>
      </c>
      <c r="J2400" t="s">
        <v>39</v>
      </c>
      <c r="K2400" s="105">
        <v>290</v>
      </c>
      <c r="L2400" s="106">
        <v>0.26339998841285711</v>
      </c>
      <c r="N2400" s="105">
        <v>1497</v>
      </c>
      <c r="O2400" s="106">
        <v>0.24341000616550451</v>
      </c>
      <c r="Q2400" s="105">
        <v>51770</v>
      </c>
      <c r="R2400" s="106">
        <v>0.22759999334812159</v>
      </c>
      <c r="S2400" s="107"/>
    </row>
    <row r="2401" spans="1:19" x14ac:dyDescent="0.25">
      <c r="A2401" t="s">
        <v>331</v>
      </c>
      <c r="B2401" t="s">
        <v>347</v>
      </c>
      <c r="C2401" t="s">
        <v>347</v>
      </c>
      <c r="D2401" t="s">
        <v>347</v>
      </c>
      <c r="E2401" t="s">
        <v>180</v>
      </c>
      <c r="F2401" t="s">
        <v>181</v>
      </c>
      <c r="G2401" s="105">
        <v>2</v>
      </c>
      <c r="H2401" t="s">
        <v>351</v>
      </c>
      <c r="I2401" t="s">
        <v>398</v>
      </c>
      <c r="J2401" t="s">
        <v>400</v>
      </c>
      <c r="K2401" s="105">
        <v>299</v>
      </c>
      <c r="L2401" s="106">
        <v>0.27156999707221979</v>
      </c>
      <c r="N2401" s="105">
        <v>1024</v>
      </c>
      <c r="O2401" s="106">
        <v>0.16650000214576721</v>
      </c>
      <c r="Q2401" s="105">
        <v>54628</v>
      </c>
      <c r="R2401" s="106">
        <v>0.24017000198364261</v>
      </c>
      <c r="S2401" s="107"/>
    </row>
    <row r="2402" spans="1:19" x14ac:dyDescent="0.25">
      <c r="A2402" t="s">
        <v>331</v>
      </c>
      <c r="B2402" t="s">
        <v>347</v>
      </c>
      <c r="C2402" t="s">
        <v>347</v>
      </c>
      <c r="D2402" t="s">
        <v>347</v>
      </c>
      <c r="E2402" t="s">
        <v>180</v>
      </c>
      <c r="F2402" t="s">
        <v>181</v>
      </c>
      <c r="G2402">
        <v>2</v>
      </c>
      <c r="H2402" t="s">
        <v>351</v>
      </c>
      <c r="I2402" t="s">
        <v>422</v>
      </c>
      <c r="J2402" t="s">
        <v>429</v>
      </c>
      <c r="K2402">
        <v>127</v>
      </c>
      <c r="L2402" s="106">
        <v>0.1153500005602837</v>
      </c>
      <c r="N2402">
        <v>492</v>
      </c>
      <c r="O2402" s="106">
        <v>7.9999998211860657E-2</v>
      </c>
      <c r="Q2402">
        <v>80101</v>
      </c>
      <c r="R2402" s="106">
        <v>0.3521600067615509</v>
      </c>
    </row>
    <row r="2403" spans="1:19" x14ac:dyDescent="0.25">
      <c r="A2403" t="s">
        <v>331</v>
      </c>
      <c r="B2403" t="s">
        <v>347</v>
      </c>
      <c r="C2403" t="s">
        <v>347</v>
      </c>
      <c r="D2403" t="s">
        <v>347</v>
      </c>
      <c r="E2403" t="s">
        <v>180</v>
      </c>
      <c r="F2403" t="s">
        <v>181</v>
      </c>
      <c r="G2403">
        <v>2</v>
      </c>
      <c r="H2403" t="s">
        <v>351</v>
      </c>
      <c r="I2403" t="s">
        <v>422</v>
      </c>
      <c r="J2403" t="s">
        <v>423</v>
      </c>
      <c r="K2403">
        <v>792</v>
      </c>
      <c r="L2403" s="106">
        <v>0.71934998035430908</v>
      </c>
      <c r="M2403" s="106">
        <v>0.81313997507095337</v>
      </c>
      <c r="N2403">
        <v>4635</v>
      </c>
      <c r="O2403" s="106">
        <v>0.75366002321243286</v>
      </c>
      <c r="P2403" s="106">
        <v>0.81919002532958984</v>
      </c>
      <c r="Q2403">
        <v>119646</v>
      </c>
      <c r="R2403" s="106">
        <v>0.52600997686386108</v>
      </c>
      <c r="S2403" s="106">
        <v>0.81194001436233521</v>
      </c>
    </row>
    <row r="2404" spans="1:19" x14ac:dyDescent="0.25">
      <c r="A2404" t="s">
        <v>331</v>
      </c>
      <c r="B2404" t="s">
        <v>347</v>
      </c>
      <c r="C2404" t="s">
        <v>347</v>
      </c>
      <c r="D2404" t="s">
        <v>347</v>
      </c>
      <c r="E2404" t="s">
        <v>180</v>
      </c>
      <c r="F2404" t="s">
        <v>181</v>
      </c>
      <c r="G2404">
        <v>2</v>
      </c>
      <c r="H2404" t="s">
        <v>351</v>
      </c>
      <c r="I2404" t="s">
        <v>422</v>
      </c>
      <c r="J2404" t="s">
        <v>424</v>
      </c>
      <c r="K2404">
        <v>108</v>
      </c>
      <c r="L2404" s="106">
        <v>9.8090000450611115E-2</v>
      </c>
      <c r="M2404" s="106">
        <v>0.11088000237941741</v>
      </c>
      <c r="N2404">
        <v>658</v>
      </c>
      <c r="O2404" s="106">
        <v>0.1069900020956993</v>
      </c>
      <c r="P2404" s="106">
        <v>0.1163000017404556</v>
      </c>
      <c r="Q2404">
        <v>17180</v>
      </c>
      <c r="R2404" s="106">
        <v>7.5530000030994415E-2</v>
      </c>
      <c r="S2404" s="106">
        <v>0.11659000068902969</v>
      </c>
    </row>
    <row r="2405" spans="1:19" x14ac:dyDescent="0.25">
      <c r="A2405" t="s">
        <v>331</v>
      </c>
      <c r="B2405" t="s">
        <v>347</v>
      </c>
      <c r="C2405" t="s">
        <v>347</v>
      </c>
      <c r="D2405" t="s">
        <v>347</v>
      </c>
      <c r="E2405" t="s">
        <v>180</v>
      </c>
      <c r="F2405" t="s">
        <v>181</v>
      </c>
      <c r="G2405">
        <v>2</v>
      </c>
      <c r="H2405" t="s">
        <v>351</v>
      </c>
      <c r="I2405" t="s">
        <v>422</v>
      </c>
      <c r="J2405" t="s">
        <v>425</v>
      </c>
      <c r="K2405">
        <v>47</v>
      </c>
      <c r="L2405" s="106">
        <v>4.2690001428127289E-2</v>
      </c>
      <c r="M2405" s="106">
        <v>4.8250000923871987E-2</v>
      </c>
      <c r="N2405">
        <v>229</v>
      </c>
      <c r="O2405" s="106">
        <v>3.7239998579025269E-2</v>
      </c>
      <c r="P2405" s="106">
        <v>4.0470000356435783E-2</v>
      </c>
      <c r="Q2405">
        <v>6082</v>
      </c>
      <c r="R2405" s="106">
        <v>2.6739999651908871E-2</v>
      </c>
      <c r="S2405" s="106">
        <v>4.1269998997449868E-2</v>
      </c>
    </row>
    <row r="2406" spans="1:19" x14ac:dyDescent="0.25">
      <c r="A2406" t="s">
        <v>331</v>
      </c>
      <c r="B2406" t="s">
        <v>347</v>
      </c>
      <c r="C2406" t="s">
        <v>347</v>
      </c>
      <c r="D2406" t="s">
        <v>347</v>
      </c>
      <c r="E2406" t="s">
        <v>180</v>
      </c>
      <c r="F2406" t="s">
        <v>181</v>
      </c>
      <c r="G2406" s="105">
        <v>2</v>
      </c>
      <c r="H2406" t="s">
        <v>351</v>
      </c>
      <c r="I2406" t="s">
        <v>422</v>
      </c>
      <c r="J2406" t="s">
        <v>426</v>
      </c>
      <c r="K2406" s="105">
        <v>20</v>
      </c>
      <c r="L2406" s="106">
        <v>1.8169999122619629E-2</v>
      </c>
      <c r="M2406" s="106">
        <v>2.0530000329017639E-2</v>
      </c>
      <c r="N2406" s="105">
        <v>108</v>
      </c>
      <c r="O2406" s="106">
        <v>1.755999960005283E-2</v>
      </c>
      <c r="P2406" s="106">
        <v>1.9090000540018082E-2</v>
      </c>
      <c r="Q2406" s="105">
        <v>3672</v>
      </c>
      <c r="R2406" s="106">
        <v>1.6140000894665722E-2</v>
      </c>
      <c r="S2406" s="107">
        <v>2.491999976336956E-2</v>
      </c>
    </row>
    <row r="2407" spans="1:19" x14ac:dyDescent="0.25">
      <c r="A2407" t="s">
        <v>331</v>
      </c>
      <c r="B2407" t="s">
        <v>347</v>
      </c>
      <c r="C2407" t="s">
        <v>347</v>
      </c>
      <c r="D2407" t="s">
        <v>347</v>
      </c>
      <c r="E2407" t="s">
        <v>180</v>
      </c>
      <c r="F2407" t="s">
        <v>181</v>
      </c>
      <c r="G2407" s="105">
        <v>2</v>
      </c>
      <c r="H2407" t="s">
        <v>351</v>
      </c>
      <c r="I2407" t="s">
        <v>422</v>
      </c>
      <c r="J2407" t="s">
        <v>427</v>
      </c>
      <c r="K2407" s="105">
        <v>7</v>
      </c>
      <c r="L2407" s="106">
        <v>6.3599999994039544E-3</v>
      </c>
      <c r="M2407" s="106">
        <v>7.1899998001754284E-3</v>
      </c>
      <c r="N2407" s="105">
        <v>28</v>
      </c>
      <c r="O2407" s="106">
        <v>4.550000187009573E-3</v>
      </c>
      <c r="P2407" s="106">
        <v>4.9499999731779099E-3</v>
      </c>
      <c r="Q2407" s="105">
        <v>766</v>
      </c>
      <c r="R2407" s="106">
        <v>3.3700000494718552E-3</v>
      </c>
      <c r="S2407" s="107">
        <v>5.2000000141561031E-3</v>
      </c>
    </row>
    <row r="2408" spans="1:19" x14ac:dyDescent="0.25">
      <c r="A2408" t="s">
        <v>331</v>
      </c>
      <c r="B2408" t="s">
        <v>347</v>
      </c>
      <c r="C2408" t="s">
        <v>347</v>
      </c>
      <c r="D2408" t="s">
        <v>347</v>
      </c>
      <c r="E2408" t="s">
        <v>180</v>
      </c>
      <c r="F2408" t="s">
        <v>181</v>
      </c>
      <c r="G2408" s="105">
        <v>2</v>
      </c>
      <c r="H2408" t="s">
        <v>351</v>
      </c>
      <c r="I2408" t="s">
        <v>422</v>
      </c>
      <c r="J2408" t="s">
        <v>428</v>
      </c>
      <c r="K2408" s="105">
        <v>0</v>
      </c>
      <c r="L2408" s="106">
        <v>0</v>
      </c>
      <c r="M2408" s="106">
        <v>0</v>
      </c>
      <c r="N2408" s="105">
        <v>0</v>
      </c>
      <c r="O2408" s="106">
        <v>0</v>
      </c>
      <c r="P2408" s="106">
        <v>0</v>
      </c>
      <c r="Q2408" s="105">
        <v>12</v>
      </c>
      <c r="R2408" s="106">
        <v>4.9999998736893758E-5</v>
      </c>
      <c r="S2408" s="107">
        <v>7.9999997979030013E-5</v>
      </c>
    </row>
    <row r="2409" spans="1:19" x14ac:dyDescent="0.25">
      <c r="A2409" t="s">
        <v>331</v>
      </c>
      <c r="B2409" t="s">
        <v>347</v>
      </c>
      <c r="C2409" t="s">
        <v>347</v>
      </c>
      <c r="D2409" t="s">
        <v>347</v>
      </c>
      <c r="E2409" t="s">
        <v>180</v>
      </c>
      <c r="F2409" t="s">
        <v>181</v>
      </c>
      <c r="G2409">
        <v>2</v>
      </c>
      <c r="H2409" t="s">
        <v>351</v>
      </c>
      <c r="I2409" t="s">
        <v>430</v>
      </c>
      <c r="J2409" t="s">
        <v>434</v>
      </c>
      <c r="K2409">
        <v>18</v>
      </c>
      <c r="L2409" s="106">
        <v>1.6349999234080311E-2</v>
      </c>
      <c r="M2409" s="106">
        <v>1.6620000824332241E-2</v>
      </c>
      <c r="N2409">
        <v>125</v>
      </c>
      <c r="O2409" s="106">
        <v>2.0330000668764111E-2</v>
      </c>
      <c r="P2409" s="106">
        <v>2.0659999921917919E-2</v>
      </c>
      <c r="Q2409">
        <v>4987</v>
      </c>
      <c r="R2409" s="106">
        <v>2.1919999271631241E-2</v>
      </c>
      <c r="S2409" s="106">
        <v>2.2490000352263451E-2</v>
      </c>
    </row>
    <row r="2410" spans="1:19" x14ac:dyDescent="0.25">
      <c r="A2410" t="s">
        <v>331</v>
      </c>
      <c r="B2410" t="s">
        <v>347</v>
      </c>
      <c r="C2410" t="s">
        <v>347</v>
      </c>
      <c r="D2410" t="s">
        <v>347</v>
      </c>
      <c r="E2410" t="s">
        <v>180</v>
      </c>
      <c r="F2410" t="s">
        <v>181</v>
      </c>
      <c r="G2410" s="105">
        <v>2</v>
      </c>
      <c r="H2410" t="s">
        <v>351</v>
      </c>
      <c r="I2410" t="s">
        <v>430</v>
      </c>
      <c r="J2410" t="s">
        <v>432</v>
      </c>
      <c r="K2410" s="105">
        <v>78</v>
      </c>
      <c r="L2410" s="106">
        <v>7.0840001106262207E-2</v>
      </c>
      <c r="M2410" s="106">
        <v>7.2020001709461212E-2</v>
      </c>
      <c r="N2410" s="105">
        <v>445</v>
      </c>
      <c r="O2410" s="106">
        <v>7.2360001504421234E-2</v>
      </c>
      <c r="P2410" s="106">
        <v>7.3550000786781311E-2</v>
      </c>
      <c r="Q2410" s="105">
        <v>18498</v>
      </c>
      <c r="R2410" s="106">
        <v>8.1320002675056458E-2</v>
      </c>
      <c r="S2410" s="107">
        <v>8.343999832868576E-2</v>
      </c>
    </row>
    <row r="2411" spans="1:19" x14ac:dyDescent="0.25">
      <c r="A2411" t="s">
        <v>331</v>
      </c>
      <c r="B2411" t="s">
        <v>347</v>
      </c>
      <c r="C2411" t="s">
        <v>347</v>
      </c>
      <c r="D2411" t="s">
        <v>347</v>
      </c>
      <c r="E2411" t="s">
        <v>180</v>
      </c>
      <c r="F2411" t="s">
        <v>181</v>
      </c>
      <c r="G2411">
        <v>2</v>
      </c>
      <c r="H2411" t="s">
        <v>351</v>
      </c>
      <c r="I2411" t="s">
        <v>430</v>
      </c>
      <c r="J2411" t="s">
        <v>435</v>
      </c>
      <c r="K2411">
        <v>2</v>
      </c>
      <c r="L2411" s="106">
        <v>1.8200000049546361E-3</v>
      </c>
      <c r="M2411" s="106">
        <v>1.850000000558794E-3</v>
      </c>
      <c r="N2411">
        <v>8</v>
      </c>
      <c r="O2411" s="106">
        <v>1.300000003539026E-3</v>
      </c>
      <c r="P2411" s="106">
        <v>1.3200000394135709E-3</v>
      </c>
      <c r="Q2411">
        <v>391</v>
      </c>
      <c r="R2411" s="106">
        <v>1.7199999419972301E-3</v>
      </c>
      <c r="S2411" s="106">
        <v>1.760000013746321E-3</v>
      </c>
    </row>
    <row r="2412" spans="1:19" x14ac:dyDescent="0.25">
      <c r="A2412" t="s">
        <v>331</v>
      </c>
      <c r="B2412" t="s">
        <v>347</v>
      </c>
      <c r="C2412" t="s">
        <v>347</v>
      </c>
      <c r="D2412" t="s">
        <v>347</v>
      </c>
      <c r="E2412" t="s">
        <v>180</v>
      </c>
      <c r="F2412" t="s">
        <v>181</v>
      </c>
      <c r="G2412">
        <v>2</v>
      </c>
      <c r="H2412" t="s">
        <v>351</v>
      </c>
      <c r="I2412" t="s">
        <v>430</v>
      </c>
      <c r="J2412" t="s">
        <v>436</v>
      </c>
      <c r="K2412">
        <v>33</v>
      </c>
      <c r="L2412" s="106">
        <v>2.9969999566674229E-2</v>
      </c>
      <c r="M2412" s="106">
        <v>3.047000057995319E-2</v>
      </c>
      <c r="N2412">
        <v>115</v>
      </c>
      <c r="O2412" s="106">
        <v>1.86999998986721E-2</v>
      </c>
      <c r="P2412" s="106">
        <v>1.9009999930858609E-2</v>
      </c>
      <c r="Q2412">
        <v>6784</v>
      </c>
      <c r="R2412" s="106">
        <v>2.9829999431967739E-2</v>
      </c>
      <c r="S2412" s="106">
        <v>3.060000017285347E-2</v>
      </c>
    </row>
    <row r="2413" spans="1:19" x14ac:dyDescent="0.25">
      <c r="A2413" t="s">
        <v>331</v>
      </c>
      <c r="B2413" t="s">
        <v>347</v>
      </c>
      <c r="C2413" t="s">
        <v>347</v>
      </c>
      <c r="D2413" t="s">
        <v>347</v>
      </c>
      <c r="E2413" t="s">
        <v>180</v>
      </c>
      <c r="F2413" t="s">
        <v>181</v>
      </c>
      <c r="G2413" s="105">
        <v>2</v>
      </c>
      <c r="H2413" t="s">
        <v>351</v>
      </c>
      <c r="I2413" t="s">
        <v>430</v>
      </c>
      <c r="J2413" t="s">
        <v>431</v>
      </c>
      <c r="K2413" s="105">
        <v>17</v>
      </c>
      <c r="L2413" s="106">
        <v>1.544000022113323E-2</v>
      </c>
      <c r="M2413" s="106">
        <v>1.5699999406933781E-2</v>
      </c>
      <c r="N2413" s="105">
        <v>1876</v>
      </c>
      <c r="O2413" s="106">
        <v>0.30504000186920172</v>
      </c>
      <c r="P2413" s="106">
        <v>0.31007999181747442</v>
      </c>
      <c r="Q2413" s="105">
        <v>77035</v>
      </c>
      <c r="R2413" s="106">
        <v>0.33867999911308289</v>
      </c>
      <c r="S2413" s="107">
        <v>0.3474699854850769</v>
      </c>
    </row>
    <row r="2414" spans="1:19" x14ac:dyDescent="0.25">
      <c r="A2414" t="s">
        <v>331</v>
      </c>
      <c r="B2414" t="s">
        <v>347</v>
      </c>
      <c r="C2414" t="s">
        <v>347</v>
      </c>
      <c r="D2414" t="s">
        <v>347</v>
      </c>
      <c r="E2414" t="s">
        <v>180</v>
      </c>
      <c r="F2414" t="s">
        <v>181</v>
      </c>
      <c r="G2414" s="105">
        <v>2</v>
      </c>
      <c r="H2414" t="s">
        <v>351</v>
      </c>
      <c r="I2414" t="s">
        <v>430</v>
      </c>
      <c r="J2414" t="s">
        <v>502</v>
      </c>
      <c r="K2414" s="105">
        <v>935</v>
      </c>
      <c r="L2414" s="106">
        <v>0.84922999143600464</v>
      </c>
      <c r="M2414" s="106">
        <v>0.86334002017974854</v>
      </c>
      <c r="N2414" s="105">
        <v>3481</v>
      </c>
      <c r="O2414" s="106">
        <v>0.56602001190185547</v>
      </c>
      <c r="P2414" s="106">
        <v>0.57537001371383667</v>
      </c>
      <c r="Q2414" s="105">
        <v>114008</v>
      </c>
      <c r="R2414" s="106">
        <v>0.5012199878692627</v>
      </c>
      <c r="S2414" s="107">
        <v>0.51424002647399902</v>
      </c>
    </row>
    <row r="2415" spans="1:19" x14ac:dyDescent="0.25">
      <c r="A2415" t="s">
        <v>331</v>
      </c>
      <c r="B2415" t="s">
        <v>347</v>
      </c>
      <c r="C2415" t="s">
        <v>347</v>
      </c>
      <c r="D2415" t="s">
        <v>347</v>
      </c>
      <c r="E2415" t="s">
        <v>180</v>
      </c>
      <c r="F2415" t="s">
        <v>181</v>
      </c>
      <c r="G2415">
        <v>2</v>
      </c>
      <c r="H2415" t="s">
        <v>351</v>
      </c>
      <c r="I2415" t="s">
        <v>430</v>
      </c>
      <c r="J2415" t="s">
        <v>86</v>
      </c>
      <c r="K2415">
        <v>18</v>
      </c>
      <c r="L2415" s="106">
        <v>1.6349999234080311E-2</v>
      </c>
      <c r="N2415">
        <v>100</v>
      </c>
      <c r="O2415" s="106">
        <v>1.625999994575977E-2</v>
      </c>
      <c r="Q2415">
        <v>5756</v>
      </c>
      <c r="R2415" s="106">
        <v>2.5310000404715541E-2</v>
      </c>
    </row>
    <row r="2416" spans="1:19" x14ac:dyDescent="0.25">
      <c r="A2416" t="s">
        <v>331</v>
      </c>
      <c r="B2416" t="s">
        <v>347</v>
      </c>
      <c r="C2416" t="s">
        <v>347</v>
      </c>
      <c r="D2416" t="s">
        <v>347</v>
      </c>
      <c r="E2416" t="s">
        <v>180</v>
      </c>
      <c r="F2416" t="s">
        <v>181</v>
      </c>
      <c r="G2416" s="105">
        <v>2</v>
      </c>
      <c r="H2416" t="s">
        <v>351</v>
      </c>
      <c r="I2416" t="s">
        <v>401</v>
      </c>
      <c r="J2416" t="s">
        <v>405</v>
      </c>
      <c r="K2416" s="105">
        <v>784</v>
      </c>
      <c r="L2416" s="106">
        <v>0.71208000183105469</v>
      </c>
      <c r="M2416" s="106">
        <v>0.72058999538421631</v>
      </c>
      <c r="N2416" s="105">
        <v>4462</v>
      </c>
      <c r="O2416" s="106">
        <v>0.72553002834320068</v>
      </c>
      <c r="P2416" s="106">
        <v>0.73581999540328979</v>
      </c>
      <c r="Q2416" s="105">
        <v>171311</v>
      </c>
      <c r="R2416" s="106">
        <v>0.75314998626708984</v>
      </c>
      <c r="S2416" s="107">
        <v>0.77806001901626587</v>
      </c>
    </row>
    <row r="2417" spans="1:19" x14ac:dyDescent="0.25">
      <c r="A2417" t="s">
        <v>331</v>
      </c>
      <c r="B2417" t="s">
        <v>347</v>
      </c>
      <c r="C2417" t="s">
        <v>347</v>
      </c>
      <c r="D2417" t="s">
        <v>347</v>
      </c>
      <c r="E2417" t="s">
        <v>180</v>
      </c>
      <c r="F2417" t="s">
        <v>181</v>
      </c>
      <c r="G2417" s="105">
        <v>2</v>
      </c>
      <c r="H2417" t="s">
        <v>351</v>
      </c>
      <c r="I2417" t="s">
        <v>401</v>
      </c>
      <c r="J2417" t="s">
        <v>412</v>
      </c>
      <c r="K2417" s="105">
        <v>122</v>
      </c>
      <c r="L2417" s="106">
        <v>0.1108099967241287</v>
      </c>
      <c r="M2417" s="106">
        <v>0.1121300011873245</v>
      </c>
      <c r="N2417" s="105">
        <v>642</v>
      </c>
      <c r="O2417" s="106">
        <v>0.1043900027871132</v>
      </c>
      <c r="P2417" s="106">
        <v>0.10587000101804731</v>
      </c>
      <c r="Q2417" s="105">
        <v>22313</v>
      </c>
      <c r="R2417" s="106">
        <v>9.8099999129772186E-2</v>
      </c>
      <c r="S2417" s="107">
        <v>0.10134000331163411</v>
      </c>
    </row>
    <row r="2418" spans="1:19" x14ac:dyDescent="0.25">
      <c r="A2418" t="s">
        <v>331</v>
      </c>
      <c r="B2418" t="s">
        <v>347</v>
      </c>
      <c r="C2418" t="s">
        <v>347</v>
      </c>
      <c r="D2418" t="s">
        <v>347</v>
      </c>
      <c r="E2418" t="s">
        <v>180</v>
      </c>
      <c r="F2418" t="s">
        <v>181</v>
      </c>
      <c r="G2418">
        <v>2</v>
      </c>
      <c r="H2418" t="s">
        <v>351</v>
      </c>
      <c r="I2418" t="s">
        <v>401</v>
      </c>
      <c r="J2418" t="s">
        <v>413</v>
      </c>
      <c r="K2418">
        <v>85</v>
      </c>
      <c r="L2418" s="106">
        <v>7.720000296831131E-2</v>
      </c>
      <c r="M2418" s="106">
        <v>7.8120000660419464E-2</v>
      </c>
      <c r="N2418">
        <v>548</v>
      </c>
      <c r="O2418" s="106">
        <v>8.9110001921653748E-2</v>
      </c>
      <c r="P2418" s="106">
        <v>9.0369999408721924E-2</v>
      </c>
      <c r="Q2418">
        <v>15680</v>
      </c>
      <c r="R2418" s="106">
        <v>6.8939998745918274E-2</v>
      </c>
      <c r="S2418" s="106">
        <v>7.1220003068447113E-2</v>
      </c>
    </row>
    <row r="2419" spans="1:19" x14ac:dyDescent="0.25">
      <c r="A2419" t="s">
        <v>331</v>
      </c>
      <c r="B2419" t="s">
        <v>347</v>
      </c>
      <c r="C2419" t="s">
        <v>347</v>
      </c>
      <c r="D2419" t="s">
        <v>347</v>
      </c>
      <c r="E2419" t="s">
        <v>180</v>
      </c>
      <c r="F2419" t="s">
        <v>181</v>
      </c>
      <c r="G2419" s="105">
        <v>2</v>
      </c>
      <c r="H2419" t="s">
        <v>351</v>
      </c>
      <c r="I2419" t="s">
        <v>401</v>
      </c>
      <c r="J2419" t="s">
        <v>441</v>
      </c>
      <c r="K2419" s="105">
        <v>13</v>
      </c>
      <c r="L2419" s="106">
        <v>1.181000005453825E-2</v>
      </c>
      <c r="N2419" s="105">
        <v>86</v>
      </c>
      <c r="O2419" s="106">
        <v>1.3980000279843811E-2</v>
      </c>
      <c r="Q2419" s="105">
        <v>7283</v>
      </c>
      <c r="R2419" s="106">
        <v>3.2019998878240592E-2</v>
      </c>
      <c r="S2419" s="107"/>
    </row>
    <row r="2420" spans="1:19" x14ac:dyDescent="0.25">
      <c r="A2420" t="s">
        <v>331</v>
      </c>
      <c r="B2420" t="s">
        <v>347</v>
      </c>
      <c r="C2420" t="s">
        <v>347</v>
      </c>
      <c r="D2420" t="s">
        <v>347</v>
      </c>
      <c r="E2420" t="s">
        <v>180</v>
      </c>
      <c r="F2420" t="s">
        <v>181</v>
      </c>
      <c r="G2420" s="105">
        <v>2</v>
      </c>
      <c r="H2420" t="s">
        <v>351</v>
      </c>
      <c r="I2420" t="s">
        <v>401</v>
      </c>
      <c r="J2420" t="s">
        <v>414</v>
      </c>
      <c r="K2420" s="105">
        <v>97</v>
      </c>
      <c r="L2420" s="106">
        <v>8.8100001215934753E-2</v>
      </c>
      <c r="M2420" s="106">
        <v>8.9149996638298035E-2</v>
      </c>
      <c r="N2420" s="105">
        <v>412</v>
      </c>
      <c r="O2420" s="106">
        <v>6.6990002989768982E-2</v>
      </c>
      <c r="P2420" s="106">
        <v>6.7939996719360352E-2</v>
      </c>
      <c r="Q2420" s="105">
        <v>10872</v>
      </c>
      <c r="R2420" s="106">
        <v>4.7800000756978989E-2</v>
      </c>
      <c r="S2420" s="107">
        <v>4.9380000680685043E-2</v>
      </c>
    </row>
    <row r="2421" spans="1:19" x14ac:dyDescent="0.25">
      <c r="A2421" t="s">
        <v>331</v>
      </c>
      <c r="B2421" t="s">
        <v>347</v>
      </c>
      <c r="C2421" t="s">
        <v>347</v>
      </c>
      <c r="D2421" t="s">
        <v>347</v>
      </c>
      <c r="E2421" t="s">
        <v>289</v>
      </c>
      <c r="F2421" t="s">
        <v>345</v>
      </c>
      <c r="G2421" s="105">
        <v>2</v>
      </c>
      <c r="H2421" t="s">
        <v>351</v>
      </c>
      <c r="I2421" t="s">
        <v>349</v>
      </c>
      <c r="J2421" t="s">
        <v>350</v>
      </c>
      <c r="K2421" s="105">
        <v>2</v>
      </c>
      <c r="L2421" s="106">
        <v>9.8000001162290573E-4</v>
      </c>
      <c r="N2421" s="105">
        <v>28</v>
      </c>
      <c r="O2421" s="106">
        <v>4.550000187009573E-3</v>
      </c>
      <c r="Q2421" s="105">
        <v>1130</v>
      </c>
      <c r="R2421" s="106">
        <v>4.9700001254677773E-3</v>
      </c>
      <c r="S2421" s="107"/>
    </row>
    <row r="2422" spans="1:19" x14ac:dyDescent="0.25">
      <c r="A2422" t="s">
        <v>331</v>
      </c>
      <c r="B2422" t="s">
        <v>347</v>
      </c>
      <c r="C2422" t="s">
        <v>347</v>
      </c>
      <c r="D2422" t="s">
        <v>347</v>
      </c>
      <c r="E2422" t="s">
        <v>289</v>
      </c>
      <c r="F2422" t="s">
        <v>345</v>
      </c>
      <c r="G2422" s="105">
        <v>2</v>
      </c>
      <c r="H2422" t="s">
        <v>351</v>
      </c>
      <c r="I2422" t="s">
        <v>349</v>
      </c>
      <c r="J2422" t="s">
        <v>368</v>
      </c>
      <c r="K2422" s="105">
        <v>40</v>
      </c>
      <c r="L2422" s="106">
        <v>1.9540000706911091E-2</v>
      </c>
      <c r="N2422" s="105">
        <v>208</v>
      </c>
      <c r="O2422" s="106">
        <v>3.3819999545812607E-2</v>
      </c>
      <c r="Q2422" s="105">
        <v>8418</v>
      </c>
      <c r="R2422" s="106">
        <v>3.700999915599823E-2</v>
      </c>
      <c r="S2422" s="107"/>
    </row>
    <row r="2423" spans="1:19" x14ac:dyDescent="0.25">
      <c r="A2423" t="s">
        <v>331</v>
      </c>
      <c r="B2423" t="s">
        <v>347</v>
      </c>
      <c r="C2423" t="s">
        <v>347</v>
      </c>
      <c r="D2423" t="s">
        <v>347</v>
      </c>
      <c r="E2423" t="s">
        <v>289</v>
      </c>
      <c r="F2423" t="s">
        <v>345</v>
      </c>
      <c r="G2423">
        <v>2</v>
      </c>
      <c r="H2423" t="s">
        <v>351</v>
      </c>
      <c r="I2423" t="s">
        <v>349</v>
      </c>
      <c r="J2423" t="s">
        <v>369</v>
      </c>
      <c r="K2423">
        <v>172</v>
      </c>
      <c r="L2423" s="106">
        <v>8.4030002355575562E-2</v>
      </c>
      <c r="N2423">
        <v>681</v>
      </c>
      <c r="O2423" s="106">
        <v>0.11072999984025959</v>
      </c>
      <c r="Q2423">
        <v>27454</v>
      </c>
      <c r="R2423" s="106">
        <v>0.1207000017166138</v>
      </c>
    </row>
    <row r="2424" spans="1:19" x14ac:dyDescent="0.25">
      <c r="A2424" t="s">
        <v>331</v>
      </c>
      <c r="B2424" t="s">
        <v>347</v>
      </c>
      <c r="C2424" t="s">
        <v>347</v>
      </c>
      <c r="D2424" t="s">
        <v>347</v>
      </c>
      <c r="E2424" t="s">
        <v>289</v>
      </c>
      <c r="F2424" t="s">
        <v>345</v>
      </c>
      <c r="G2424" s="105">
        <v>2</v>
      </c>
      <c r="H2424" t="s">
        <v>351</v>
      </c>
      <c r="I2424" t="s">
        <v>349</v>
      </c>
      <c r="J2424" t="s">
        <v>370</v>
      </c>
      <c r="K2424" s="105">
        <v>529</v>
      </c>
      <c r="L2424" s="106">
        <v>0.25843000411987299</v>
      </c>
      <c r="N2424" s="105">
        <v>1397</v>
      </c>
      <c r="O2424" s="106">
        <v>0.22714999318122861</v>
      </c>
      <c r="Q2424" s="105">
        <v>55879</v>
      </c>
      <c r="R2424" s="106">
        <v>0.24567000567913061</v>
      </c>
      <c r="S2424" s="107"/>
    </row>
    <row r="2425" spans="1:19" x14ac:dyDescent="0.25">
      <c r="A2425" t="s">
        <v>331</v>
      </c>
      <c r="B2425" t="s">
        <v>347</v>
      </c>
      <c r="C2425" t="s">
        <v>347</v>
      </c>
      <c r="D2425" t="s">
        <v>347</v>
      </c>
      <c r="E2425" t="s">
        <v>289</v>
      </c>
      <c r="F2425" t="s">
        <v>345</v>
      </c>
      <c r="G2425">
        <v>2</v>
      </c>
      <c r="H2425" t="s">
        <v>351</v>
      </c>
      <c r="I2425" t="s">
        <v>349</v>
      </c>
      <c r="J2425" t="s">
        <v>371</v>
      </c>
      <c r="K2425">
        <v>623</v>
      </c>
      <c r="L2425" s="106">
        <v>0.30434998869895941</v>
      </c>
      <c r="N2425">
        <v>1574</v>
      </c>
      <c r="O2425" s="106">
        <v>0.25593000650405878</v>
      </c>
      <c r="Q2425">
        <v>57982</v>
      </c>
      <c r="R2425" s="106">
        <v>0.25490999221801758</v>
      </c>
    </row>
    <row r="2426" spans="1:19" x14ac:dyDescent="0.25">
      <c r="A2426" t="s">
        <v>331</v>
      </c>
      <c r="B2426" t="s">
        <v>347</v>
      </c>
      <c r="C2426" t="s">
        <v>347</v>
      </c>
      <c r="D2426" t="s">
        <v>347</v>
      </c>
      <c r="E2426" t="s">
        <v>289</v>
      </c>
      <c r="F2426" t="s">
        <v>345</v>
      </c>
      <c r="G2426" s="105">
        <v>2</v>
      </c>
      <c r="H2426" t="s">
        <v>351</v>
      </c>
      <c r="I2426" t="s">
        <v>349</v>
      </c>
      <c r="J2426" t="s">
        <v>372</v>
      </c>
      <c r="K2426" s="105">
        <v>426</v>
      </c>
      <c r="L2426" s="106">
        <v>0.20811000466346741</v>
      </c>
      <c r="N2426" s="105">
        <v>1320</v>
      </c>
      <c r="O2426" s="106">
        <v>0.21462999284267431</v>
      </c>
      <c r="Q2426" s="105">
        <v>44765</v>
      </c>
      <c r="R2426" s="106">
        <v>0.19679999351501459</v>
      </c>
      <c r="S2426" s="107"/>
    </row>
    <row r="2427" spans="1:19" x14ac:dyDescent="0.25">
      <c r="A2427" t="s">
        <v>331</v>
      </c>
      <c r="B2427" t="s">
        <v>347</v>
      </c>
      <c r="C2427" t="s">
        <v>347</v>
      </c>
      <c r="D2427" t="s">
        <v>347</v>
      </c>
      <c r="E2427" t="s">
        <v>289</v>
      </c>
      <c r="F2427" t="s">
        <v>345</v>
      </c>
      <c r="G2427" s="105">
        <v>2</v>
      </c>
      <c r="H2427" t="s">
        <v>351</v>
      </c>
      <c r="I2427" t="s">
        <v>349</v>
      </c>
      <c r="J2427" t="s">
        <v>373</v>
      </c>
      <c r="K2427" s="105">
        <v>255</v>
      </c>
      <c r="L2427" s="106">
        <v>0.1245699971914291</v>
      </c>
      <c r="N2427" s="105">
        <v>942</v>
      </c>
      <c r="O2427" s="106">
        <v>0.15317000448703769</v>
      </c>
      <c r="Q2427" s="105">
        <v>31831</v>
      </c>
      <c r="R2427" s="106">
        <v>0.1399399936199188</v>
      </c>
      <c r="S2427" s="107"/>
    </row>
    <row r="2428" spans="1:19" x14ac:dyDescent="0.25">
      <c r="A2428" t="s">
        <v>331</v>
      </c>
      <c r="B2428" t="s">
        <v>347</v>
      </c>
      <c r="C2428" t="s">
        <v>347</v>
      </c>
      <c r="D2428" t="s">
        <v>347</v>
      </c>
      <c r="E2428" t="s">
        <v>289</v>
      </c>
      <c r="F2428" t="s">
        <v>345</v>
      </c>
      <c r="G2428">
        <v>2</v>
      </c>
      <c r="H2428" t="s">
        <v>351</v>
      </c>
      <c r="I2428" t="s">
        <v>438</v>
      </c>
      <c r="J2428" t="s">
        <v>48</v>
      </c>
      <c r="K2428">
        <v>1714</v>
      </c>
      <c r="L2428" s="106">
        <v>0.83732002973556519</v>
      </c>
      <c r="M2428" s="106">
        <v>0.85231000185012817</v>
      </c>
      <c r="N2428">
        <v>4931</v>
      </c>
      <c r="O2428" s="106">
        <v>0.80178999900817871</v>
      </c>
      <c r="P2428" s="106">
        <v>0.8131600022315979</v>
      </c>
      <c r="Q2428">
        <v>186401</v>
      </c>
      <c r="R2428" s="106">
        <v>0.81949001550674438</v>
      </c>
      <c r="S2428" s="106">
        <v>0.8465999960899353</v>
      </c>
    </row>
    <row r="2429" spans="1:19" x14ac:dyDescent="0.25">
      <c r="A2429" t="s">
        <v>331</v>
      </c>
      <c r="B2429" t="s">
        <v>347</v>
      </c>
      <c r="C2429" t="s">
        <v>347</v>
      </c>
      <c r="D2429" t="s">
        <v>347</v>
      </c>
      <c r="E2429" t="s">
        <v>289</v>
      </c>
      <c r="F2429" t="s">
        <v>345</v>
      </c>
      <c r="G2429" s="105">
        <v>2</v>
      </c>
      <c r="H2429" t="s">
        <v>351</v>
      </c>
      <c r="I2429" t="s">
        <v>438</v>
      </c>
      <c r="J2429" t="s">
        <v>42</v>
      </c>
      <c r="K2429" s="105">
        <v>183</v>
      </c>
      <c r="L2429" s="106">
        <v>8.9400000870227814E-2</v>
      </c>
      <c r="M2429" s="106">
        <v>9.0999998152256012E-2</v>
      </c>
      <c r="N2429" s="105">
        <v>658</v>
      </c>
      <c r="O2429" s="106">
        <v>0.1069900020956993</v>
      </c>
      <c r="P2429" s="106">
        <v>0.1085100024938583</v>
      </c>
      <c r="Q2429" s="105">
        <v>20350</v>
      </c>
      <c r="R2429" s="106">
        <v>8.9469999074935913E-2</v>
      </c>
      <c r="S2429" s="107">
        <v>9.2430002987384796E-2</v>
      </c>
    </row>
    <row r="2430" spans="1:19" x14ac:dyDescent="0.25">
      <c r="A2430" t="s">
        <v>331</v>
      </c>
      <c r="B2430" t="s">
        <v>347</v>
      </c>
      <c r="C2430" t="s">
        <v>347</v>
      </c>
      <c r="D2430" t="s">
        <v>347</v>
      </c>
      <c r="E2430" t="s">
        <v>289</v>
      </c>
      <c r="F2430" t="s">
        <v>345</v>
      </c>
      <c r="G2430" s="105">
        <v>2</v>
      </c>
      <c r="H2430" t="s">
        <v>351</v>
      </c>
      <c r="I2430" t="s">
        <v>438</v>
      </c>
      <c r="J2430" t="s">
        <v>374</v>
      </c>
      <c r="K2430" s="105">
        <v>114</v>
      </c>
      <c r="L2430" s="106">
        <v>5.569000169634819E-2</v>
      </c>
      <c r="M2430" s="106">
        <v>5.6689999997615807E-2</v>
      </c>
      <c r="N2430" s="105">
        <v>475</v>
      </c>
      <c r="O2430" s="106">
        <v>7.7239997684955597E-2</v>
      </c>
      <c r="P2430" s="106">
        <v>7.8330002725124359E-2</v>
      </c>
      <c r="Q2430" s="105">
        <v>13425</v>
      </c>
      <c r="R2430" s="106">
        <v>5.9020001441240311E-2</v>
      </c>
      <c r="S2430" s="107">
        <v>6.0970000922679901E-2</v>
      </c>
    </row>
    <row r="2431" spans="1:19" x14ac:dyDescent="0.25">
      <c r="A2431" t="s">
        <v>331</v>
      </c>
      <c r="B2431" t="s">
        <v>347</v>
      </c>
      <c r="C2431" t="s">
        <v>347</v>
      </c>
      <c r="D2431" t="s">
        <v>347</v>
      </c>
      <c r="E2431" t="s">
        <v>289</v>
      </c>
      <c r="F2431" t="s">
        <v>345</v>
      </c>
      <c r="G2431" s="105">
        <v>2</v>
      </c>
      <c r="H2431" t="s">
        <v>351</v>
      </c>
      <c r="I2431" t="s">
        <v>438</v>
      </c>
      <c r="J2431" t="s">
        <v>86</v>
      </c>
      <c r="K2431" s="105">
        <v>36</v>
      </c>
      <c r="L2431" s="106">
        <v>1.7589999362826351E-2</v>
      </c>
      <c r="N2431" s="105">
        <v>86</v>
      </c>
      <c r="O2431" s="106">
        <v>1.3980000279843811E-2</v>
      </c>
      <c r="Q2431" s="105">
        <v>7283</v>
      </c>
      <c r="R2431" s="106">
        <v>3.2019998878240592E-2</v>
      </c>
      <c r="S2431" s="107"/>
    </row>
    <row r="2432" spans="1:19" x14ac:dyDescent="0.25">
      <c r="A2432" t="s">
        <v>331</v>
      </c>
      <c r="B2432" t="s">
        <v>347</v>
      </c>
      <c r="C2432" t="s">
        <v>347</v>
      </c>
      <c r="D2432" t="s">
        <v>347</v>
      </c>
      <c r="E2432" t="s">
        <v>289</v>
      </c>
      <c r="F2432" t="s">
        <v>345</v>
      </c>
      <c r="G2432" s="105">
        <v>2</v>
      </c>
      <c r="H2432" t="s">
        <v>351</v>
      </c>
      <c r="I2432" t="s">
        <v>375</v>
      </c>
      <c r="J2432" t="s">
        <v>376</v>
      </c>
      <c r="K2432" s="105">
        <v>465</v>
      </c>
      <c r="L2432" s="106">
        <v>0.2271600067615509</v>
      </c>
      <c r="N2432" s="105">
        <v>1276</v>
      </c>
      <c r="O2432" s="106">
        <v>0.20747999846935269</v>
      </c>
      <c r="Q2432" s="105">
        <v>47189</v>
      </c>
      <c r="R2432" s="106">
        <v>0.20746000111103061</v>
      </c>
      <c r="S2432" s="107"/>
    </row>
    <row r="2433" spans="1:19" x14ac:dyDescent="0.25">
      <c r="A2433" t="s">
        <v>331</v>
      </c>
      <c r="B2433" t="s">
        <v>347</v>
      </c>
      <c r="C2433" t="s">
        <v>347</v>
      </c>
      <c r="D2433" t="s">
        <v>347</v>
      </c>
      <c r="E2433" t="s">
        <v>289</v>
      </c>
      <c r="F2433" t="s">
        <v>345</v>
      </c>
      <c r="G2433" s="105">
        <v>2</v>
      </c>
      <c r="H2433" t="s">
        <v>351</v>
      </c>
      <c r="I2433" t="s">
        <v>375</v>
      </c>
      <c r="J2433" t="s">
        <v>377</v>
      </c>
      <c r="K2433" s="105">
        <v>395</v>
      </c>
      <c r="L2433" s="106">
        <v>0.19296999275684359</v>
      </c>
      <c r="N2433" s="105">
        <v>1263</v>
      </c>
      <c r="O2433" s="106">
        <v>0.20536999404430389</v>
      </c>
      <c r="Q2433" s="105">
        <v>47420</v>
      </c>
      <c r="R2433" s="106">
        <v>0.20848000049591059</v>
      </c>
      <c r="S2433" s="107"/>
    </row>
    <row r="2434" spans="1:19" x14ac:dyDescent="0.25">
      <c r="A2434" t="s">
        <v>331</v>
      </c>
      <c r="B2434" t="s">
        <v>347</v>
      </c>
      <c r="C2434" t="s">
        <v>347</v>
      </c>
      <c r="D2434" t="s">
        <v>347</v>
      </c>
      <c r="E2434" t="s">
        <v>289</v>
      </c>
      <c r="F2434" t="s">
        <v>345</v>
      </c>
      <c r="G2434" s="105">
        <v>2</v>
      </c>
      <c r="H2434" t="s">
        <v>351</v>
      </c>
      <c r="I2434" t="s">
        <v>375</v>
      </c>
      <c r="J2434" t="s">
        <v>378</v>
      </c>
      <c r="K2434" s="105">
        <v>262</v>
      </c>
      <c r="L2434" s="106">
        <v>0.1279900074005127</v>
      </c>
      <c r="N2434" s="105">
        <v>919</v>
      </c>
      <c r="O2434" s="106">
        <v>0.14943000674247739</v>
      </c>
      <c r="Q2434" s="105">
        <v>37332</v>
      </c>
      <c r="R2434" s="106">
        <v>0.1641300022602081</v>
      </c>
      <c r="S2434" s="107"/>
    </row>
    <row r="2435" spans="1:19" x14ac:dyDescent="0.25">
      <c r="A2435" t="s">
        <v>331</v>
      </c>
      <c r="B2435" t="s">
        <v>347</v>
      </c>
      <c r="C2435" t="s">
        <v>347</v>
      </c>
      <c r="D2435" t="s">
        <v>347</v>
      </c>
      <c r="E2435" t="s">
        <v>289</v>
      </c>
      <c r="F2435" t="s">
        <v>345</v>
      </c>
      <c r="G2435" s="105">
        <v>2</v>
      </c>
      <c r="H2435" t="s">
        <v>351</v>
      </c>
      <c r="I2435" t="s">
        <v>375</v>
      </c>
      <c r="J2435" t="s">
        <v>379</v>
      </c>
      <c r="K2435" s="105">
        <v>455</v>
      </c>
      <c r="L2435" s="106">
        <v>0.22227999567985529</v>
      </c>
      <c r="N2435" s="105">
        <v>1259</v>
      </c>
      <c r="O2435" s="106">
        <v>0.20472000539302829</v>
      </c>
      <c r="Q2435" s="105">
        <v>47525</v>
      </c>
      <c r="R2435" s="106">
        <v>0.20893999934196469</v>
      </c>
      <c r="S2435" s="107"/>
    </row>
    <row r="2436" spans="1:19" x14ac:dyDescent="0.25">
      <c r="A2436" t="s">
        <v>331</v>
      </c>
      <c r="B2436" t="s">
        <v>347</v>
      </c>
      <c r="C2436" t="s">
        <v>347</v>
      </c>
      <c r="D2436" t="s">
        <v>347</v>
      </c>
      <c r="E2436" t="s">
        <v>289</v>
      </c>
      <c r="F2436" t="s">
        <v>345</v>
      </c>
      <c r="G2436" s="105">
        <v>2</v>
      </c>
      <c r="H2436" t="s">
        <v>351</v>
      </c>
      <c r="I2436" t="s">
        <v>375</v>
      </c>
      <c r="J2436" t="s">
        <v>380</v>
      </c>
      <c r="K2436" s="105">
        <v>470</v>
      </c>
      <c r="L2436" s="106">
        <v>0.22959999740123749</v>
      </c>
      <c r="N2436" s="105">
        <v>1433</v>
      </c>
      <c r="O2436" s="106">
        <v>0.23300999402999881</v>
      </c>
      <c r="Q2436" s="105">
        <v>47993</v>
      </c>
      <c r="R2436" s="106">
        <v>0.210999995470047</v>
      </c>
      <c r="S2436" s="107"/>
    </row>
    <row r="2437" spans="1:19" x14ac:dyDescent="0.25">
      <c r="A2437" t="s">
        <v>331</v>
      </c>
      <c r="B2437" t="s">
        <v>347</v>
      </c>
      <c r="C2437" t="s">
        <v>347</v>
      </c>
      <c r="D2437" t="s">
        <v>347</v>
      </c>
      <c r="E2437" t="s">
        <v>289</v>
      </c>
      <c r="F2437" t="s">
        <v>345</v>
      </c>
      <c r="G2437" s="105">
        <v>2</v>
      </c>
      <c r="H2437" t="s">
        <v>351</v>
      </c>
      <c r="I2437" t="s">
        <v>381</v>
      </c>
      <c r="J2437" t="s">
        <v>382</v>
      </c>
      <c r="K2437" s="105">
        <v>38</v>
      </c>
      <c r="L2437" s="106">
        <v>1.855999976396561E-2</v>
      </c>
      <c r="M2437" s="106">
        <v>1.9540000706911091E-2</v>
      </c>
      <c r="N2437" s="105">
        <v>176</v>
      </c>
      <c r="O2437" s="106">
        <v>2.8620000928640369E-2</v>
      </c>
      <c r="P2437" s="106">
        <v>3.0479999259114269E-2</v>
      </c>
      <c r="Q2437" s="105">
        <v>5423</v>
      </c>
      <c r="R2437" s="106">
        <v>2.384000085294247E-2</v>
      </c>
      <c r="S2437" s="107">
        <v>3.0780000612139698E-2</v>
      </c>
    </row>
    <row r="2438" spans="1:19" x14ac:dyDescent="0.25">
      <c r="A2438" t="s">
        <v>331</v>
      </c>
      <c r="B2438" t="s">
        <v>347</v>
      </c>
      <c r="C2438" t="s">
        <v>347</v>
      </c>
      <c r="D2438" t="s">
        <v>347</v>
      </c>
      <c r="E2438" t="s">
        <v>289</v>
      </c>
      <c r="F2438" t="s">
        <v>345</v>
      </c>
      <c r="G2438">
        <v>2</v>
      </c>
      <c r="H2438" t="s">
        <v>351</v>
      </c>
      <c r="I2438" t="s">
        <v>381</v>
      </c>
      <c r="J2438" t="s">
        <v>383</v>
      </c>
      <c r="K2438">
        <v>364</v>
      </c>
      <c r="L2438" s="106">
        <v>0.17781999707221979</v>
      </c>
      <c r="M2438" s="106">
        <v>0.18715000152587891</v>
      </c>
      <c r="N2438">
        <v>767</v>
      </c>
      <c r="O2438" s="106">
        <v>0.12471999973058701</v>
      </c>
      <c r="P2438" s="106">
        <v>0.13283999264240259</v>
      </c>
      <c r="Q2438">
        <v>26007</v>
      </c>
      <c r="R2438" s="106">
        <v>0.11433999985456469</v>
      </c>
      <c r="S2438" s="106">
        <v>0.1476300060749054</v>
      </c>
    </row>
    <row r="2439" spans="1:19" x14ac:dyDescent="0.25">
      <c r="A2439" t="s">
        <v>331</v>
      </c>
      <c r="B2439" t="s">
        <v>347</v>
      </c>
      <c r="C2439" t="s">
        <v>347</v>
      </c>
      <c r="D2439" t="s">
        <v>347</v>
      </c>
      <c r="E2439" t="s">
        <v>289</v>
      </c>
      <c r="F2439" t="s">
        <v>345</v>
      </c>
      <c r="G2439" s="105">
        <v>2</v>
      </c>
      <c r="H2439" t="s">
        <v>351</v>
      </c>
      <c r="I2439" t="s">
        <v>381</v>
      </c>
      <c r="J2439" t="s">
        <v>384</v>
      </c>
      <c r="K2439" s="105">
        <v>1543</v>
      </c>
      <c r="L2439" s="106">
        <v>0.75379002094268799</v>
      </c>
      <c r="M2439" s="106">
        <v>0.79332000017166138</v>
      </c>
      <c r="N2439" s="105">
        <v>4831</v>
      </c>
      <c r="O2439" s="106">
        <v>0.7855299711227417</v>
      </c>
      <c r="P2439" s="106">
        <v>0.83667999505996704</v>
      </c>
      <c r="Q2439" s="105">
        <v>144739</v>
      </c>
      <c r="R2439" s="106">
        <v>0.6363300085067749</v>
      </c>
      <c r="S2439" s="107">
        <v>0.82159000635147095</v>
      </c>
    </row>
    <row r="2440" spans="1:19" x14ac:dyDescent="0.25">
      <c r="A2440" t="s">
        <v>331</v>
      </c>
      <c r="B2440" t="s">
        <v>347</v>
      </c>
      <c r="C2440" t="s">
        <v>347</v>
      </c>
      <c r="D2440" t="s">
        <v>347</v>
      </c>
      <c r="E2440" t="s">
        <v>289</v>
      </c>
      <c r="F2440" t="s">
        <v>345</v>
      </c>
      <c r="G2440" s="105">
        <v>2</v>
      </c>
      <c r="H2440" t="s">
        <v>351</v>
      </c>
      <c r="I2440" t="s">
        <v>381</v>
      </c>
      <c r="J2440" t="s">
        <v>385</v>
      </c>
      <c r="K2440" s="105">
        <v>102</v>
      </c>
      <c r="L2440" s="106">
        <v>4.9830000847578049E-2</v>
      </c>
      <c r="N2440" s="105">
        <v>376</v>
      </c>
      <c r="O2440" s="106">
        <v>6.1140000820159912E-2</v>
      </c>
      <c r="Q2440" s="105">
        <v>51290</v>
      </c>
      <c r="R2440" s="106">
        <v>0.22549000382423401</v>
      </c>
      <c r="S2440" s="107"/>
    </row>
    <row r="2441" spans="1:19" x14ac:dyDescent="0.25">
      <c r="A2441" t="s">
        <v>331</v>
      </c>
      <c r="B2441" t="s">
        <v>347</v>
      </c>
      <c r="C2441" t="s">
        <v>347</v>
      </c>
      <c r="D2441" t="s">
        <v>347</v>
      </c>
      <c r="E2441" t="s">
        <v>289</v>
      </c>
      <c r="F2441" t="s">
        <v>345</v>
      </c>
      <c r="G2441" s="105">
        <v>2</v>
      </c>
      <c r="H2441" t="s">
        <v>351</v>
      </c>
      <c r="I2441" t="s">
        <v>386</v>
      </c>
      <c r="J2441" t="s">
        <v>387</v>
      </c>
      <c r="K2441" s="105">
        <v>43</v>
      </c>
      <c r="L2441" s="106">
        <v>2.1010000258684158E-2</v>
      </c>
      <c r="M2441" s="106">
        <v>2.1390000358223919E-2</v>
      </c>
      <c r="N2441" s="105">
        <v>241</v>
      </c>
      <c r="O2441" s="106">
        <v>3.9190001785755157E-2</v>
      </c>
      <c r="P2441" s="106">
        <v>3.9680000394582748E-2</v>
      </c>
      <c r="Q2441" s="105">
        <v>12181</v>
      </c>
      <c r="R2441" s="106">
        <v>5.3550001233816147E-2</v>
      </c>
      <c r="S2441" s="107">
        <v>5.4999999701976783E-2</v>
      </c>
    </row>
    <row r="2442" spans="1:19" x14ac:dyDescent="0.25">
      <c r="A2442" t="s">
        <v>331</v>
      </c>
      <c r="B2442" t="s">
        <v>347</v>
      </c>
      <c r="C2442" t="s">
        <v>347</v>
      </c>
      <c r="D2442" t="s">
        <v>347</v>
      </c>
      <c r="E2442" t="s">
        <v>289</v>
      </c>
      <c r="F2442" t="s">
        <v>345</v>
      </c>
      <c r="G2442" s="105">
        <v>2</v>
      </c>
      <c r="H2442" t="s">
        <v>351</v>
      </c>
      <c r="I2442" t="s">
        <v>386</v>
      </c>
      <c r="J2442" t="s">
        <v>388</v>
      </c>
      <c r="K2442" s="105">
        <v>18</v>
      </c>
      <c r="L2442" s="106">
        <v>8.7900003418326378E-3</v>
      </c>
      <c r="M2442" s="106">
        <v>8.9600002393126488E-3</v>
      </c>
      <c r="N2442" s="105">
        <v>39</v>
      </c>
      <c r="O2442" s="106">
        <v>6.3399998471140862E-3</v>
      </c>
      <c r="P2442" s="106">
        <v>6.4199999906122676E-3</v>
      </c>
      <c r="Q2442" s="105">
        <v>6321</v>
      </c>
      <c r="R2442" s="106">
        <v>2.77900006622076E-2</v>
      </c>
      <c r="S2442" s="107">
        <v>2.8540000319480899E-2</v>
      </c>
    </row>
    <row r="2443" spans="1:19" x14ac:dyDescent="0.25">
      <c r="A2443" t="s">
        <v>331</v>
      </c>
      <c r="B2443" t="s">
        <v>347</v>
      </c>
      <c r="C2443" t="s">
        <v>347</v>
      </c>
      <c r="D2443" t="s">
        <v>347</v>
      </c>
      <c r="E2443" t="s">
        <v>289</v>
      </c>
      <c r="F2443" t="s">
        <v>345</v>
      </c>
      <c r="G2443" s="105">
        <v>2</v>
      </c>
      <c r="H2443" t="s">
        <v>351</v>
      </c>
      <c r="I2443" t="s">
        <v>386</v>
      </c>
      <c r="J2443" t="s">
        <v>85</v>
      </c>
      <c r="K2443" s="105">
        <v>39</v>
      </c>
      <c r="L2443" s="106">
        <v>1.905000023543835E-2</v>
      </c>
      <c r="M2443" s="106">
        <v>1.940000057220459E-2</v>
      </c>
      <c r="N2443" s="105">
        <v>77</v>
      </c>
      <c r="O2443" s="106">
        <v>1.2520000338554381E-2</v>
      </c>
      <c r="P2443" s="106">
        <v>1.2679999694228171E-2</v>
      </c>
      <c r="Q2443" s="105">
        <v>4872</v>
      </c>
      <c r="R2443" s="106">
        <v>2.1420000120997429E-2</v>
      </c>
      <c r="S2443" s="107">
        <v>2.199999988079071E-2</v>
      </c>
    </row>
    <row r="2444" spans="1:19" x14ac:dyDescent="0.25">
      <c r="A2444" t="s">
        <v>331</v>
      </c>
      <c r="B2444" t="s">
        <v>347</v>
      </c>
      <c r="C2444" t="s">
        <v>347</v>
      </c>
      <c r="D2444" t="s">
        <v>347</v>
      </c>
      <c r="E2444" t="s">
        <v>289</v>
      </c>
      <c r="F2444" t="s">
        <v>345</v>
      </c>
      <c r="G2444" s="105">
        <v>2</v>
      </c>
      <c r="H2444" t="s">
        <v>351</v>
      </c>
      <c r="I2444" t="s">
        <v>386</v>
      </c>
      <c r="J2444" t="s">
        <v>389</v>
      </c>
      <c r="K2444" s="105">
        <v>10</v>
      </c>
      <c r="L2444" s="106">
        <v>4.889999981969595E-3</v>
      </c>
      <c r="M2444" s="106">
        <v>4.980000201612711E-3</v>
      </c>
      <c r="N2444" s="105">
        <v>25</v>
      </c>
      <c r="O2444" s="106">
        <v>4.0699997916817674E-3</v>
      </c>
      <c r="P2444" s="106">
        <v>4.120000172406435E-3</v>
      </c>
      <c r="Q2444" s="105">
        <v>4049</v>
      </c>
      <c r="R2444" s="106">
        <v>1.779999956488609E-2</v>
      </c>
      <c r="S2444" s="107">
        <v>1.8279999494552609E-2</v>
      </c>
    </row>
    <row r="2445" spans="1:19" x14ac:dyDescent="0.25">
      <c r="A2445" t="s">
        <v>331</v>
      </c>
      <c r="B2445" t="s">
        <v>347</v>
      </c>
      <c r="C2445" t="s">
        <v>347</v>
      </c>
      <c r="D2445" t="s">
        <v>347</v>
      </c>
      <c r="E2445" t="s">
        <v>289</v>
      </c>
      <c r="F2445" t="s">
        <v>345</v>
      </c>
      <c r="G2445" s="105">
        <v>2</v>
      </c>
      <c r="H2445" t="s">
        <v>351</v>
      </c>
      <c r="I2445" t="s">
        <v>386</v>
      </c>
      <c r="J2445" t="s">
        <v>86</v>
      </c>
      <c r="K2445" s="105">
        <v>37</v>
      </c>
      <c r="L2445" s="106">
        <v>1.8079999834299091E-2</v>
      </c>
      <c r="N2445" s="105">
        <v>76</v>
      </c>
      <c r="O2445" s="106">
        <v>1.2360000051558019E-2</v>
      </c>
      <c r="Q2445" s="105">
        <v>5972</v>
      </c>
      <c r="R2445" s="106">
        <v>2.6259999722242359E-2</v>
      </c>
      <c r="S2445" s="107"/>
    </row>
    <row r="2446" spans="1:19" x14ac:dyDescent="0.25">
      <c r="A2446" t="s">
        <v>331</v>
      </c>
      <c r="B2446" t="s">
        <v>347</v>
      </c>
      <c r="C2446" t="s">
        <v>347</v>
      </c>
      <c r="D2446" t="s">
        <v>347</v>
      </c>
      <c r="E2446" t="s">
        <v>289</v>
      </c>
      <c r="F2446" t="s">
        <v>345</v>
      </c>
      <c r="G2446" s="105">
        <v>2</v>
      </c>
      <c r="H2446" t="s">
        <v>351</v>
      </c>
      <c r="I2446" t="s">
        <v>386</v>
      </c>
      <c r="J2446" t="s">
        <v>84</v>
      </c>
      <c r="K2446" s="105">
        <v>1900</v>
      </c>
      <c r="L2446" s="106">
        <v>0.92818999290466309</v>
      </c>
      <c r="M2446" s="106">
        <v>0.94527000188827515</v>
      </c>
      <c r="N2446" s="105">
        <v>5692</v>
      </c>
      <c r="O2446" s="106">
        <v>0.92553001642227173</v>
      </c>
      <c r="P2446" s="106">
        <v>0.93711000680923462</v>
      </c>
      <c r="Q2446" s="105">
        <v>194064</v>
      </c>
      <c r="R2446" s="106">
        <v>0.85317999124526978</v>
      </c>
      <c r="S2446" s="107">
        <v>0.87619000673294067</v>
      </c>
    </row>
    <row r="2447" spans="1:19" x14ac:dyDescent="0.25">
      <c r="A2447" t="s">
        <v>331</v>
      </c>
      <c r="B2447" t="s">
        <v>347</v>
      </c>
      <c r="C2447" t="s">
        <v>347</v>
      </c>
      <c r="D2447" t="s">
        <v>347</v>
      </c>
      <c r="E2447" t="s">
        <v>289</v>
      </c>
      <c r="F2447" t="s">
        <v>345</v>
      </c>
      <c r="G2447">
        <v>2</v>
      </c>
      <c r="H2447" t="s">
        <v>351</v>
      </c>
      <c r="I2447" t="s">
        <v>419</v>
      </c>
      <c r="J2447" t="s">
        <v>390</v>
      </c>
      <c r="K2447">
        <v>102</v>
      </c>
      <c r="L2447" s="106">
        <v>4.9830000847578049E-2</v>
      </c>
      <c r="N2447">
        <v>376</v>
      </c>
      <c r="O2447" s="106">
        <v>6.1140000820159912E-2</v>
      </c>
      <c r="Q2447">
        <v>51290</v>
      </c>
      <c r="R2447" s="106">
        <v>0.22549000382423401</v>
      </c>
    </row>
    <row r="2448" spans="1:19" x14ac:dyDescent="0.25">
      <c r="A2448" t="s">
        <v>331</v>
      </c>
      <c r="B2448" t="s">
        <v>347</v>
      </c>
      <c r="C2448" t="s">
        <v>347</v>
      </c>
      <c r="D2448" t="s">
        <v>347</v>
      </c>
      <c r="E2448" t="s">
        <v>289</v>
      </c>
      <c r="F2448" t="s">
        <v>345</v>
      </c>
      <c r="G2448" s="105">
        <v>2</v>
      </c>
      <c r="H2448" t="s">
        <v>351</v>
      </c>
      <c r="I2448" t="s">
        <v>419</v>
      </c>
      <c r="J2448" t="s">
        <v>391</v>
      </c>
      <c r="K2448" s="105">
        <v>364</v>
      </c>
      <c r="L2448" s="106">
        <v>0.17781999707221979</v>
      </c>
      <c r="M2448" s="106">
        <v>0.18715000152587891</v>
      </c>
      <c r="N2448" s="105">
        <v>767</v>
      </c>
      <c r="O2448" s="106">
        <v>0.12471999973058701</v>
      </c>
      <c r="P2448" s="106">
        <v>0.13283999264240259</v>
      </c>
      <c r="Q2448" s="105">
        <v>26007</v>
      </c>
      <c r="R2448" s="106">
        <v>0.11433999985456469</v>
      </c>
      <c r="S2448" s="107">
        <v>0.1476300060749054</v>
      </c>
    </row>
    <row r="2449" spans="1:19" x14ac:dyDescent="0.25">
      <c r="A2449" t="s">
        <v>331</v>
      </c>
      <c r="B2449" t="s">
        <v>347</v>
      </c>
      <c r="C2449" t="s">
        <v>347</v>
      </c>
      <c r="D2449" t="s">
        <v>347</v>
      </c>
      <c r="E2449" t="s">
        <v>289</v>
      </c>
      <c r="F2449" t="s">
        <v>345</v>
      </c>
      <c r="G2449" s="105">
        <v>2</v>
      </c>
      <c r="H2449" t="s">
        <v>351</v>
      </c>
      <c r="I2449" t="s">
        <v>419</v>
      </c>
      <c r="J2449" t="s">
        <v>392</v>
      </c>
      <c r="K2449" s="105">
        <v>785</v>
      </c>
      <c r="L2449" s="106">
        <v>0.38348999619483948</v>
      </c>
      <c r="M2449" s="106">
        <v>0.40360000729560852</v>
      </c>
      <c r="N2449" s="105">
        <v>2163</v>
      </c>
      <c r="O2449" s="106">
        <v>0.3517099916934967</v>
      </c>
      <c r="P2449" s="106">
        <v>0.37461000680923462</v>
      </c>
      <c r="Q2449" s="105">
        <v>69347</v>
      </c>
      <c r="R2449" s="106">
        <v>0.30487999320030212</v>
      </c>
      <c r="S2449" s="107">
        <v>0.39364001154899603</v>
      </c>
    </row>
    <row r="2450" spans="1:19" x14ac:dyDescent="0.25">
      <c r="A2450" t="s">
        <v>331</v>
      </c>
      <c r="B2450" t="s">
        <v>347</v>
      </c>
      <c r="C2450" t="s">
        <v>347</v>
      </c>
      <c r="D2450" t="s">
        <v>347</v>
      </c>
      <c r="E2450" t="s">
        <v>289</v>
      </c>
      <c r="F2450" t="s">
        <v>345</v>
      </c>
      <c r="G2450" s="105">
        <v>2</v>
      </c>
      <c r="H2450" t="s">
        <v>351</v>
      </c>
      <c r="I2450" t="s">
        <v>419</v>
      </c>
      <c r="J2450" t="s">
        <v>393</v>
      </c>
      <c r="K2450" s="105">
        <v>677</v>
      </c>
      <c r="L2450" s="106">
        <v>0.33072999119758612</v>
      </c>
      <c r="M2450" s="106">
        <v>0.34806999564170837</v>
      </c>
      <c r="N2450" s="105">
        <v>2392</v>
      </c>
      <c r="O2450" s="106">
        <v>0.38894000649452209</v>
      </c>
      <c r="P2450" s="106">
        <v>0.41427001357078552</v>
      </c>
      <c r="Q2450" s="105">
        <v>66079</v>
      </c>
      <c r="R2450" s="106">
        <v>0.29050999879837042</v>
      </c>
      <c r="S2450" s="107">
        <v>0.37509000301361078</v>
      </c>
    </row>
    <row r="2451" spans="1:19" x14ac:dyDescent="0.25">
      <c r="A2451" t="s">
        <v>331</v>
      </c>
      <c r="B2451" t="s">
        <v>347</v>
      </c>
      <c r="C2451" t="s">
        <v>347</v>
      </c>
      <c r="D2451" t="s">
        <v>347</v>
      </c>
      <c r="E2451" t="s">
        <v>289</v>
      </c>
      <c r="F2451" t="s">
        <v>345</v>
      </c>
      <c r="G2451" s="105">
        <v>2</v>
      </c>
      <c r="H2451" t="s">
        <v>351</v>
      </c>
      <c r="I2451" t="s">
        <v>419</v>
      </c>
      <c r="J2451" t="s">
        <v>394</v>
      </c>
      <c r="K2451" s="105">
        <v>119</v>
      </c>
      <c r="L2451" s="106">
        <v>5.8129999786615372E-2</v>
      </c>
      <c r="M2451" s="106">
        <v>6.1179999262094498E-2</v>
      </c>
      <c r="N2451" s="105">
        <v>452</v>
      </c>
      <c r="O2451" s="106">
        <v>7.3499999940395355E-2</v>
      </c>
      <c r="P2451" s="106">
        <v>7.8280001878738403E-2</v>
      </c>
      <c r="Q2451" s="105">
        <v>14736</v>
      </c>
      <c r="R2451" s="106">
        <v>6.4790003001689911E-2</v>
      </c>
      <c r="S2451" s="107">
        <v>8.3650000393390656E-2</v>
      </c>
    </row>
    <row r="2452" spans="1:19" x14ac:dyDescent="0.25">
      <c r="A2452" t="s">
        <v>331</v>
      </c>
      <c r="B2452" t="s">
        <v>347</v>
      </c>
      <c r="C2452" t="s">
        <v>347</v>
      </c>
      <c r="D2452" t="s">
        <v>347</v>
      </c>
      <c r="E2452" t="s">
        <v>289</v>
      </c>
      <c r="F2452" t="s">
        <v>345</v>
      </c>
      <c r="G2452" s="105">
        <v>2</v>
      </c>
      <c r="H2452" t="s">
        <v>351</v>
      </c>
      <c r="I2452" t="s">
        <v>439</v>
      </c>
      <c r="J2452" t="s">
        <v>440</v>
      </c>
      <c r="K2452" s="105">
        <v>102</v>
      </c>
      <c r="L2452" s="106">
        <v>4.9830000847578049E-2</v>
      </c>
      <c r="N2452" s="105">
        <v>376</v>
      </c>
      <c r="O2452" s="106">
        <v>6.1140000820159912E-2</v>
      </c>
      <c r="Q2452" s="105">
        <v>51290</v>
      </c>
      <c r="R2452" s="106">
        <v>0.22549000382423401</v>
      </c>
      <c r="S2452" s="107"/>
    </row>
    <row r="2453" spans="1:19" x14ac:dyDescent="0.25">
      <c r="A2453" t="s">
        <v>331</v>
      </c>
      <c r="B2453" t="s">
        <v>347</v>
      </c>
      <c r="C2453" t="s">
        <v>347</v>
      </c>
      <c r="D2453" t="s">
        <v>347</v>
      </c>
      <c r="E2453" t="s">
        <v>289</v>
      </c>
      <c r="F2453" t="s">
        <v>345</v>
      </c>
      <c r="G2453" s="105">
        <v>2</v>
      </c>
      <c r="H2453" t="s">
        <v>351</v>
      </c>
      <c r="I2453" t="s">
        <v>439</v>
      </c>
      <c r="J2453" t="s">
        <v>442</v>
      </c>
      <c r="K2453" s="105">
        <v>1945</v>
      </c>
      <c r="L2453" s="106">
        <v>0.95016998052597046</v>
      </c>
      <c r="M2453" s="106">
        <v>1</v>
      </c>
      <c r="N2453" s="105">
        <v>5774</v>
      </c>
      <c r="O2453" s="106">
        <v>0.93885999917984009</v>
      </c>
      <c r="P2453" s="106">
        <v>1</v>
      </c>
      <c r="Q2453" s="105">
        <v>176169</v>
      </c>
      <c r="R2453" s="106">
        <v>0.77451002597808838</v>
      </c>
      <c r="S2453" s="107">
        <v>1</v>
      </c>
    </row>
    <row r="2454" spans="1:19" x14ac:dyDescent="0.25">
      <c r="A2454" t="s">
        <v>331</v>
      </c>
      <c r="B2454" t="s">
        <v>347</v>
      </c>
      <c r="C2454" t="s">
        <v>347</v>
      </c>
      <c r="D2454" t="s">
        <v>347</v>
      </c>
      <c r="E2454" t="s">
        <v>289</v>
      </c>
      <c r="F2454" t="s">
        <v>345</v>
      </c>
      <c r="G2454" s="105">
        <v>2</v>
      </c>
      <c r="H2454" t="s">
        <v>351</v>
      </c>
      <c r="I2454" t="s">
        <v>395</v>
      </c>
      <c r="J2454" t="s">
        <v>396</v>
      </c>
      <c r="K2454" s="105">
        <v>2034</v>
      </c>
      <c r="L2454" s="106">
        <v>0.99365001916885376</v>
      </c>
      <c r="N2454" s="105">
        <v>6094</v>
      </c>
      <c r="O2454" s="106">
        <v>0.9908900260925293</v>
      </c>
      <c r="Q2454" s="105">
        <v>225832</v>
      </c>
      <c r="R2454" s="106">
        <v>0.99285000562667847</v>
      </c>
      <c r="S2454" s="107"/>
    </row>
    <row r="2455" spans="1:19" x14ac:dyDescent="0.25">
      <c r="A2455" t="s">
        <v>331</v>
      </c>
      <c r="B2455" t="s">
        <v>347</v>
      </c>
      <c r="C2455" t="s">
        <v>347</v>
      </c>
      <c r="D2455" t="s">
        <v>347</v>
      </c>
      <c r="E2455" t="s">
        <v>289</v>
      </c>
      <c r="F2455" t="s">
        <v>345</v>
      </c>
      <c r="G2455" s="105">
        <v>2</v>
      </c>
      <c r="H2455" t="s">
        <v>351</v>
      </c>
      <c r="I2455" t="s">
        <v>395</v>
      </c>
      <c r="J2455" t="s">
        <v>397</v>
      </c>
      <c r="K2455" s="105">
        <v>13</v>
      </c>
      <c r="L2455" s="106">
        <v>6.3499999232590199E-3</v>
      </c>
      <c r="N2455" s="105">
        <v>56</v>
      </c>
      <c r="O2455" s="106">
        <v>9.1099999845027924E-3</v>
      </c>
      <c r="Q2455" s="105">
        <v>1627</v>
      </c>
      <c r="R2455" s="106">
        <v>7.1499999612569809E-3</v>
      </c>
      <c r="S2455" s="107"/>
    </row>
    <row r="2456" spans="1:19" x14ac:dyDescent="0.25">
      <c r="A2456" t="s">
        <v>331</v>
      </c>
      <c r="B2456" t="s">
        <v>347</v>
      </c>
      <c r="C2456" t="s">
        <v>347</v>
      </c>
      <c r="D2456" t="s">
        <v>347</v>
      </c>
      <c r="E2456" t="s">
        <v>289</v>
      </c>
      <c r="F2456" t="s">
        <v>345</v>
      </c>
      <c r="G2456">
        <v>2</v>
      </c>
      <c r="H2456" t="s">
        <v>351</v>
      </c>
      <c r="I2456" t="s">
        <v>398</v>
      </c>
      <c r="J2456" t="s">
        <v>399</v>
      </c>
      <c r="K2456">
        <v>308</v>
      </c>
      <c r="L2456" s="106">
        <v>0.15046000480651861</v>
      </c>
      <c r="N2456">
        <v>1334</v>
      </c>
      <c r="O2456" s="106">
        <v>0.21691000461578369</v>
      </c>
      <c r="Q2456">
        <v>32785</v>
      </c>
      <c r="R2456" s="106">
        <v>0.14414000511169431</v>
      </c>
    </row>
    <row r="2457" spans="1:19" x14ac:dyDescent="0.25">
      <c r="A2457" t="s">
        <v>331</v>
      </c>
      <c r="B2457" t="s">
        <v>347</v>
      </c>
      <c r="C2457" t="s">
        <v>347</v>
      </c>
      <c r="D2457" t="s">
        <v>347</v>
      </c>
      <c r="E2457" t="s">
        <v>289</v>
      </c>
      <c r="F2457" t="s">
        <v>345</v>
      </c>
      <c r="G2457" s="105">
        <v>2</v>
      </c>
      <c r="H2457" t="s">
        <v>351</v>
      </c>
      <c r="I2457" t="s">
        <v>398</v>
      </c>
      <c r="J2457" t="s">
        <v>41</v>
      </c>
      <c r="K2457" s="105">
        <v>306</v>
      </c>
      <c r="L2457" s="106">
        <v>0.14948999881744379</v>
      </c>
      <c r="N2457" s="105">
        <v>1199</v>
      </c>
      <c r="O2457" s="106">
        <v>0.19495999813079831</v>
      </c>
      <c r="Q2457" s="105">
        <v>40324</v>
      </c>
      <c r="R2457" s="106">
        <v>0.177279993891716</v>
      </c>
      <c r="S2457" s="107"/>
    </row>
    <row r="2458" spans="1:19" x14ac:dyDescent="0.25">
      <c r="A2458" t="s">
        <v>331</v>
      </c>
      <c r="B2458" t="s">
        <v>347</v>
      </c>
      <c r="C2458" t="s">
        <v>347</v>
      </c>
      <c r="D2458" t="s">
        <v>347</v>
      </c>
      <c r="E2458" t="s">
        <v>289</v>
      </c>
      <c r="F2458" t="s">
        <v>345</v>
      </c>
      <c r="G2458" s="105">
        <v>2</v>
      </c>
      <c r="H2458" t="s">
        <v>351</v>
      </c>
      <c r="I2458" t="s">
        <v>398</v>
      </c>
      <c r="J2458" t="s">
        <v>40</v>
      </c>
      <c r="K2458" s="105">
        <v>444</v>
      </c>
      <c r="L2458" s="106">
        <v>0.21690000593662259</v>
      </c>
      <c r="N2458" s="105">
        <v>1096</v>
      </c>
      <c r="O2458" s="106">
        <v>0.1782100051641464</v>
      </c>
      <c r="Q2458" s="105">
        <v>47952</v>
      </c>
      <c r="R2458" s="106">
        <v>0.21082000434398651</v>
      </c>
      <c r="S2458" s="107"/>
    </row>
    <row r="2459" spans="1:19" x14ac:dyDescent="0.25">
      <c r="A2459" t="s">
        <v>331</v>
      </c>
      <c r="B2459" t="s">
        <v>347</v>
      </c>
      <c r="C2459" t="s">
        <v>347</v>
      </c>
      <c r="D2459" t="s">
        <v>347</v>
      </c>
      <c r="E2459" t="s">
        <v>289</v>
      </c>
      <c r="F2459" t="s">
        <v>345</v>
      </c>
      <c r="G2459" s="105">
        <v>2</v>
      </c>
      <c r="H2459" t="s">
        <v>351</v>
      </c>
      <c r="I2459" t="s">
        <v>398</v>
      </c>
      <c r="J2459" t="s">
        <v>39</v>
      </c>
      <c r="K2459" s="105">
        <v>630</v>
      </c>
      <c r="L2459" s="106">
        <v>0.3077700138092041</v>
      </c>
      <c r="N2459" s="105">
        <v>1497</v>
      </c>
      <c r="O2459" s="106">
        <v>0.24341000616550451</v>
      </c>
      <c r="Q2459" s="105">
        <v>51770</v>
      </c>
      <c r="R2459" s="106">
        <v>0.22759999334812159</v>
      </c>
      <c r="S2459" s="107"/>
    </row>
    <row r="2460" spans="1:19" x14ac:dyDescent="0.25">
      <c r="A2460" t="s">
        <v>331</v>
      </c>
      <c r="B2460" t="s">
        <v>347</v>
      </c>
      <c r="C2460" t="s">
        <v>347</v>
      </c>
      <c r="D2460" t="s">
        <v>347</v>
      </c>
      <c r="E2460" t="s">
        <v>289</v>
      </c>
      <c r="F2460" t="s">
        <v>345</v>
      </c>
      <c r="G2460" s="105">
        <v>2</v>
      </c>
      <c r="H2460" t="s">
        <v>351</v>
      </c>
      <c r="I2460" t="s">
        <v>398</v>
      </c>
      <c r="J2460" t="s">
        <v>400</v>
      </c>
      <c r="K2460" s="105">
        <v>359</v>
      </c>
      <c r="L2460" s="106">
        <v>0.17538000643253329</v>
      </c>
      <c r="N2460" s="105">
        <v>1024</v>
      </c>
      <c r="O2460" s="106">
        <v>0.16650000214576721</v>
      </c>
      <c r="Q2460" s="105">
        <v>54628</v>
      </c>
      <c r="R2460" s="106">
        <v>0.24017000198364261</v>
      </c>
      <c r="S2460" s="107"/>
    </row>
    <row r="2461" spans="1:19" x14ac:dyDescent="0.25">
      <c r="A2461" t="s">
        <v>331</v>
      </c>
      <c r="B2461" t="s">
        <v>347</v>
      </c>
      <c r="C2461" t="s">
        <v>347</v>
      </c>
      <c r="D2461" t="s">
        <v>347</v>
      </c>
      <c r="E2461" t="s">
        <v>289</v>
      </c>
      <c r="F2461" t="s">
        <v>345</v>
      </c>
      <c r="G2461" s="105">
        <v>2</v>
      </c>
      <c r="H2461" t="s">
        <v>351</v>
      </c>
      <c r="I2461" t="s">
        <v>422</v>
      </c>
      <c r="J2461" t="s">
        <v>429</v>
      </c>
      <c r="K2461" s="105">
        <v>251</v>
      </c>
      <c r="L2461" s="106">
        <v>0.1226200014352798</v>
      </c>
      <c r="N2461" s="105">
        <v>492</v>
      </c>
      <c r="O2461" s="106">
        <v>7.9999998211860657E-2</v>
      </c>
      <c r="Q2461" s="105">
        <v>80101</v>
      </c>
      <c r="R2461" s="106">
        <v>0.3521600067615509</v>
      </c>
      <c r="S2461" s="107"/>
    </row>
    <row r="2462" spans="1:19" x14ac:dyDescent="0.25">
      <c r="A2462" t="s">
        <v>331</v>
      </c>
      <c r="B2462" t="s">
        <v>347</v>
      </c>
      <c r="C2462" t="s">
        <v>347</v>
      </c>
      <c r="D2462" t="s">
        <v>347</v>
      </c>
      <c r="E2462" t="s">
        <v>289</v>
      </c>
      <c r="F2462" t="s">
        <v>345</v>
      </c>
      <c r="G2462" s="105">
        <v>2</v>
      </c>
      <c r="H2462" t="s">
        <v>351</v>
      </c>
      <c r="I2462" t="s">
        <v>422</v>
      </c>
      <c r="J2462" t="s">
        <v>423</v>
      </c>
      <c r="K2462" s="105">
        <v>1620</v>
      </c>
      <c r="L2462" s="106">
        <v>0.79140001535415649</v>
      </c>
      <c r="M2462" s="106">
        <v>0.90200001001358032</v>
      </c>
      <c r="N2462" s="105">
        <v>4635</v>
      </c>
      <c r="O2462" s="106">
        <v>0.75366002321243286</v>
      </c>
      <c r="P2462" s="106">
        <v>0.81919002532958984</v>
      </c>
      <c r="Q2462" s="105">
        <v>119646</v>
      </c>
      <c r="R2462" s="106">
        <v>0.52600997686386108</v>
      </c>
      <c r="S2462" s="107">
        <v>0.81194001436233521</v>
      </c>
    </row>
    <row r="2463" spans="1:19" x14ac:dyDescent="0.25">
      <c r="A2463" t="s">
        <v>331</v>
      </c>
      <c r="B2463" t="s">
        <v>347</v>
      </c>
      <c r="C2463" t="s">
        <v>347</v>
      </c>
      <c r="D2463" t="s">
        <v>347</v>
      </c>
      <c r="E2463" t="s">
        <v>289</v>
      </c>
      <c r="F2463" t="s">
        <v>345</v>
      </c>
      <c r="G2463">
        <v>2</v>
      </c>
      <c r="H2463" t="s">
        <v>351</v>
      </c>
      <c r="I2463" t="s">
        <v>422</v>
      </c>
      <c r="J2463" t="s">
        <v>424</v>
      </c>
      <c r="K2463">
        <v>99</v>
      </c>
      <c r="L2463" s="106">
        <v>4.8360001295804977E-2</v>
      </c>
      <c r="M2463" s="106">
        <v>5.5119998753070831E-2</v>
      </c>
      <c r="N2463">
        <v>658</v>
      </c>
      <c r="O2463" s="106">
        <v>0.1069900020956993</v>
      </c>
      <c r="P2463" s="106">
        <v>0.1163000017404556</v>
      </c>
      <c r="Q2463">
        <v>17180</v>
      </c>
      <c r="R2463" s="106">
        <v>7.5530000030994415E-2</v>
      </c>
      <c r="S2463" s="106">
        <v>0.11659000068902969</v>
      </c>
    </row>
    <row r="2464" spans="1:19" x14ac:dyDescent="0.25">
      <c r="A2464" t="s">
        <v>331</v>
      </c>
      <c r="B2464" t="s">
        <v>347</v>
      </c>
      <c r="C2464" t="s">
        <v>347</v>
      </c>
      <c r="D2464" t="s">
        <v>347</v>
      </c>
      <c r="E2464" t="s">
        <v>289</v>
      </c>
      <c r="F2464" t="s">
        <v>345</v>
      </c>
      <c r="G2464" s="105">
        <v>2</v>
      </c>
      <c r="H2464" t="s">
        <v>351</v>
      </c>
      <c r="I2464" t="s">
        <v>422</v>
      </c>
      <c r="J2464" t="s">
        <v>425</v>
      </c>
      <c r="K2464" s="105">
        <v>54</v>
      </c>
      <c r="L2464" s="106">
        <v>2.638000063598156E-2</v>
      </c>
      <c r="M2464" s="106">
        <v>3.0069999396800991E-2</v>
      </c>
      <c r="N2464" s="105">
        <v>229</v>
      </c>
      <c r="O2464" s="106">
        <v>3.7239998579025269E-2</v>
      </c>
      <c r="P2464" s="106">
        <v>4.0470000356435783E-2</v>
      </c>
      <c r="Q2464" s="105">
        <v>6082</v>
      </c>
      <c r="R2464" s="106">
        <v>2.6739999651908871E-2</v>
      </c>
      <c r="S2464" s="107">
        <v>4.1269998997449868E-2</v>
      </c>
    </row>
    <row r="2465" spans="1:19" x14ac:dyDescent="0.25">
      <c r="A2465" t="s">
        <v>331</v>
      </c>
      <c r="B2465" t="s">
        <v>347</v>
      </c>
      <c r="C2465" t="s">
        <v>347</v>
      </c>
      <c r="D2465" t="s">
        <v>347</v>
      </c>
      <c r="E2465" t="s">
        <v>289</v>
      </c>
      <c r="F2465" t="s">
        <v>345</v>
      </c>
      <c r="G2465">
        <v>2</v>
      </c>
      <c r="H2465" t="s">
        <v>351</v>
      </c>
      <c r="I2465" t="s">
        <v>422</v>
      </c>
      <c r="J2465" t="s">
        <v>426</v>
      </c>
      <c r="K2465">
        <v>21</v>
      </c>
      <c r="L2465" s="106">
        <v>1.0259999893605711E-2</v>
      </c>
      <c r="M2465" s="106">
        <v>1.169000007212162E-2</v>
      </c>
      <c r="N2465">
        <v>108</v>
      </c>
      <c r="O2465" s="106">
        <v>1.755999960005283E-2</v>
      </c>
      <c r="P2465" s="106">
        <v>1.9090000540018082E-2</v>
      </c>
      <c r="Q2465">
        <v>3672</v>
      </c>
      <c r="R2465" s="106">
        <v>1.6140000894665722E-2</v>
      </c>
      <c r="S2465" s="106">
        <v>2.491999976336956E-2</v>
      </c>
    </row>
    <row r="2466" spans="1:19" x14ac:dyDescent="0.25">
      <c r="A2466" t="s">
        <v>331</v>
      </c>
      <c r="B2466" t="s">
        <v>347</v>
      </c>
      <c r="C2466" t="s">
        <v>347</v>
      </c>
      <c r="D2466" t="s">
        <v>347</v>
      </c>
      <c r="E2466" t="s">
        <v>289</v>
      </c>
      <c r="F2466" t="s">
        <v>345</v>
      </c>
      <c r="G2466" s="105">
        <v>2</v>
      </c>
      <c r="H2466" t="s">
        <v>351</v>
      </c>
      <c r="I2466" t="s">
        <v>422</v>
      </c>
      <c r="J2466" t="s">
        <v>427</v>
      </c>
      <c r="K2466" s="105">
        <v>2</v>
      </c>
      <c r="L2466" s="106">
        <v>9.8000001162290573E-4</v>
      </c>
      <c r="M2466" s="106">
        <v>1.109999953769147E-3</v>
      </c>
      <c r="N2466" s="105">
        <v>28</v>
      </c>
      <c r="O2466" s="106">
        <v>4.550000187009573E-3</v>
      </c>
      <c r="P2466" s="106">
        <v>4.9499999731779099E-3</v>
      </c>
      <c r="Q2466" s="105">
        <v>766</v>
      </c>
      <c r="R2466" s="106">
        <v>3.3700000494718552E-3</v>
      </c>
      <c r="S2466" s="107">
        <v>5.2000000141561031E-3</v>
      </c>
    </row>
    <row r="2467" spans="1:19" x14ac:dyDescent="0.25">
      <c r="A2467" t="s">
        <v>331</v>
      </c>
      <c r="B2467" t="s">
        <v>347</v>
      </c>
      <c r="C2467" t="s">
        <v>347</v>
      </c>
      <c r="D2467" t="s">
        <v>347</v>
      </c>
      <c r="E2467" t="s">
        <v>289</v>
      </c>
      <c r="F2467" t="s">
        <v>345</v>
      </c>
      <c r="G2467" s="105">
        <v>2</v>
      </c>
      <c r="H2467" t="s">
        <v>351</v>
      </c>
      <c r="I2467" t="s">
        <v>422</v>
      </c>
      <c r="J2467" t="s">
        <v>428</v>
      </c>
      <c r="K2467" s="105">
        <v>0</v>
      </c>
      <c r="L2467" s="106">
        <v>0</v>
      </c>
      <c r="M2467" s="106">
        <v>0</v>
      </c>
      <c r="N2467" s="105">
        <v>0</v>
      </c>
      <c r="O2467" s="106">
        <v>0</v>
      </c>
      <c r="P2467" s="106">
        <v>0</v>
      </c>
      <c r="Q2467" s="105">
        <v>12</v>
      </c>
      <c r="R2467" s="106">
        <v>4.9999998736893758E-5</v>
      </c>
      <c r="S2467" s="107">
        <v>7.9999997979030013E-5</v>
      </c>
    </row>
    <row r="2468" spans="1:19" x14ac:dyDescent="0.25">
      <c r="A2468" t="s">
        <v>331</v>
      </c>
      <c r="B2468" t="s">
        <v>347</v>
      </c>
      <c r="C2468" t="s">
        <v>347</v>
      </c>
      <c r="D2468" t="s">
        <v>347</v>
      </c>
      <c r="E2468" t="s">
        <v>289</v>
      </c>
      <c r="F2468" t="s">
        <v>345</v>
      </c>
      <c r="G2468" s="105">
        <v>2</v>
      </c>
      <c r="H2468" t="s">
        <v>351</v>
      </c>
      <c r="I2468" t="s">
        <v>430</v>
      </c>
      <c r="J2468" t="s">
        <v>434</v>
      </c>
      <c r="K2468" s="105">
        <v>34</v>
      </c>
      <c r="L2468" s="106">
        <v>1.661000028252602E-2</v>
      </c>
      <c r="M2468" s="106">
        <v>1.6979999840259549E-2</v>
      </c>
      <c r="N2468" s="105">
        <v>125</v>
      </c>
      <c r="O2468" s="106">
        <v>2.0330000668764111E-2</v>
      </c>
      <c r="P2468" s="106">
        <v>2.0659999921917919E-2</v>
      </c>
      <c r="Q2468" s="105">
        <v>4987</v>
      </c>
      <c r="R2468" s="106">
        <v>2.1919999271631241E-2</v>
      </c>
      <c r="S2468" s="107">
        <v>2.2490000352263451E-2</v>
      </c>
    </row>
    <row r="2469" spans="1:19" x14ac:dyDescent="0.25">
      <c r="A2469" t="s">
        <v>331</v>
      </c>
      <c r="B2469" t="s">
        <v>347</v>
      </c>
      <c r="C2469" t="s">
        <v>347</v>
      </c>
      <c r="D2469" t="s">
        <v>347</v>
      </c>
      <c r="E2469" t="s">
        <v>289</v>
      </c>
      <c r="F2469" t="s">
        <v>345</v>
      </c>
      <c r="G2469" s="105">
        <v>2</v>
      </c>
      <c r="H2469" t="s">
        <v>351</v>
      </c>
      <c r="I2469" t="s">
        <v>430</v>
      </c>
      <c r="J2469" t="s">
        <v>432</v>
      </c>
      <c r="K2469" s="105">
        <v>158</v>
      </c>
      <c r="L2469" s="106">
        <v>7.7189996838569641E-2</v>
      </c>
      <c r="M2469" s="106">
        <v>7.8919999301433563E-2</v>
      </c>
      <c r="N2469" s="105">
        <v>445</v>
      </c>
      <c r="O2469" s="106">
        <v>7.2360001504421234E-2</v>
      </c>
      <c r="P2469" s="106">
        <v>7.3550000786781311E-2</v>
      </c>
      <c r="Q2469" s="105">
        <v>18498</v>
      </c>
      <c r="R2469" s="106">
        <v>8.1320002675056458E-2</v>
      </c>
      <c r="S2469" s="107">
        <v>8.343999832868576E-2</v>
      </c>
    </row>
    <row r="2470" spans="1:19" x14ac:dyDescent="0.25">
      <c r="A2470" t="s">
        <v>331</v>
      </c>
      <c r="B2470" t="s">
        <v>347</v>
      </c>
      <c r="C2470" t="s">
        <v>347</v>
      </c>
      <c r="D2470" t="s">
        <v>347</v>
      </c>
      <c r="E2470" t="s">
        <v>289</v>
      </c>
      <c r="F2470" t="s">
        <v>345</v>
      </c>
      <c r="G2470">
        <v>2</v>
      </c>
      <c r="H2470" t="s">
        <v>351</v>
      </c>
      <c r="I2470" t="s">
        <v>430</v>
      </c>
      <c r="J2470" t="s">
        <v>435</v>
      </c>
      <c r="K2470">
        <v>2</v>
      </c>
      <c r="L2470" s="106">
        <v>9.8000001162290573E-4</v>
      </c>
      <c r="M2470" s="106">
        <v>1.0000000474974511E-3</v>
      </c>
      <c r="N2470">
        <v>8</v>
      </c>
      <c r="O2470" s="106">
        <v>1.300000003539026E-3</v>
      </c>
      <c r="P2470" s="106">
        <v>1.3200000394135709E-3</v>
      </c>
      <c r="Q2470">
        <v>391</v>
      </c>
      <c r="R2470" s="106">
        <v>1.7199999419972301E-3</v>
      </c>
      <c r="S2470" s="106">
        <v>1.760000013746321E-3</v>
      </c>
    </row>
    <row r="2471" spans="1:19" x14ac:dyDescent="0.25">
      <c r="A2471" t="s">
        <v>331</v>
      </c>
      <c r="B2471" t="s">
        <v>347</v>
      </c>
      <c r="C2471" t="s">
        <v>347</v>
      </c>
      <c r="D2471" t="s">
        <v>347</v>
      </c>
      <c r="E2471" t="s">
        <v>289</v>
      </c>
      <c r="F2471" t="s">
        <v>345</v>
      </c>
      <c r="G2471" s="105">
        <v>2</v>
      </c>
      <c r="H2471" t="s">
        <v>351</v>
      </c>
      <c r="I2471" t="s">
        <v>430</v>
      </c>
      <c r="J2471" t="s">
        <v>436</v>
      </c>
      <c r="K2471" s="105">
        <v>20</v>
      </c>
      <c r="L2471" s="106">
        <v>9.7700003534555435E-3</v>
      </c>
      <c r="M2471" s="106">
        <v>9.9900001659989357E-3</v>
      </c>
      <c r="N2471" s="105">
        <v>115</v>
      </c>
      <c r="O2471" s="106">
        <v>1.86999998986721E-2</v>
      </c>
      <c r="P2471" s="106">
        <v>1.9009999930858609E-2</v>
      </c>
      <c r="Q2471" s="105">
        <v>6784</v>
      </c>
      <c r="R2471" s="106">
        <v>2.9829999431967739E-2</v>
      </c>
      <c r="S2471" s="107">
        <v>3.060000017285347E-2</v>
      </c>
    </row>
    <row r="2472" spans="1:19" x14ac:dyDescent="0.25">
      <c r="A2472" t="s">
        <v>331</v>
      </c>
      <c r="B2472" t="s">
        <v>347</v>
      </c>
      <c r="C2472" t="s">
        <v>347</v>
      </c>
      <c r="D2472" t="s">
        <v>347</v>
      </c>
      <c r="E2472" t="s">
        <v>289</v>
      </c>
      <c r="F2472" t="s">
        <v>345</v>
      </c>
      <c r="G2472">
        <v>2</v>
      </c>
      <c r="H2472" t="s">
        <v>351</v>
      </c>
      <c r="I2472" t="s">
        <v>430</v>
      </c>
      <c r="J2472" t="s">
        <v>431</v>
      </c>
      <c r="K2472">
        <v>985</v>
      </c>
      <c r="L2472" s="106">
        <v>0.48118999600410461</v>
      </c>
      <c r="M2472" s="106">
        <v>0.49200999736785889</v>
      </c>
      <c r="N2472">
        <v>1876</v>
      </c>
      <c r="O2472" s="106">
        <v>0.30504000186920172</v>
      </c>
      <c r="P2472" s="106">
        <v>0.31007999181747442</v>
      </c>
      <c r="Q2472">
        <v>77035</v>
      </c>
      <c r="R2472" s="106">
        <v>0.33867999911308289</v>
      </c>
      <c r="S2472" s="106">
        <v>0.3474699854850769</v>
      </c>
    </row>
    <row r="2473" spans="1:19" x14ac:dyDescent="0.25">
      <c r="A2473" t="s">
        <v>331</v>
      </c>
      <c r="B2473" t="s">
        <v>347</v>
      </c>
      <c r="C2473" t="s">
        <v>347</v>
      </c>
      <c r="D2473" t="s">
        <v>347</v>
      </c>
      <c r="E2473" t="s">
        <v>289</v>
      </c>
      <c r="F2473" t="s">
        <v>345</v>
      </c>
      <c r="G2473" s="105">
        <v>2</v>
      </c>
      <c r="H2473" t="s">
        <v>351</v>
      </c>
      <c r="I2473" t="s">
        <v>430</v>
      </c>
      <c r="J2473" t="s">
        <v>502</v>
      </c>
      <c r="K2473" s="105">
        <v>803</v>
      </c>
      <c r="L2473" s="106">
        <v>0.39228001236915588</v>
      </c>
      <c r="M2473" s="106">
        <v>0.40110000967979431</v>
      </c>
      <c r="N2473" s="105">
        <v>3481</v>
      </c>
      <c r="O2473" s="106">
        <v>0.56602001190185547</v>
      </c>
      <c r="P2473" s="106">
        <v>0.57537001371383667</v>
      </c>
      <c r="Q2473" s="105">
        <v>114008</v>
      </c>
      <c r="R2473" s="106">
        <v>0.5012199878692627</v>
      </c>
      <c r="S2473" s="107">
        <v>0.51424002647399902</v>
      </c>
    </row>
    <row r="2474" spans="1:19" x14ac:dyDescent="0.25">
      <c r="A2474" t="s">
        <v>331</v>
      </c>
      <c r="B2474" t="s">
        <v>347</v>
      </c>
      <c r="C2474" t="s">
        <v>347</v>
      </c>
      <c r="D2474" t="s">
        <v>347</v>
      </c>
      <c r="E2474" t="s">
        <v>289</v>
      </c>
      <c r="F2474" t="s">
        <v>345</v>
      </c>
      <c r="G2474" s="105">
        <v>2</v>
      </c>
      <c r="H2474" t="s">
        <v>351</v>
      </c>
      <c r="I2474" t="s">
        <v>430</v>
      </c>
      <c r="J2474" t="s">
        <v>86</v>
      </c>
      <c r="K2474" s="105">
        <v>45</v>
      </c>
      <c r="L2474" s="106">
        <v>2.1980000659823421E-2</v>
      </c>
      <c r="N2474" s="105">
        <v>100</v>
      </c>
      <c r="O2474" s="106">
        <v>1.625999994575977E-2</v>
      </c>
      <c r="Q2474" s="105">
        <v>5756</v>
      </c>
      <c r="R2474" s="106">
        <v>2.5310000404715541E-2</v>
      </c>
      <c r="S2474" s="107"/>
    </row>
    <row r="2475" spans="1:19" x14ac:dyDescent="0.25">
      <c r="A2475" t="s">
        <v>331</v>
      </c>
      <c r="B2475" t="s">
        <v>347</v>
      </c>
      <c r="C2475" t="s">
        <v>347</v>
      </c>
      <c r="D2475" t="s">
        <v>347</v>
      </c>
      <c r="E2475" t="s">
        <v>289</v>
      </c>
      <c r="F2475" t="s">
        <v>345</v>
      </c>
      <c r="G2475" s="105">
        <v>2</v>
      </c>
      <c r="H2475" t="s">
        <v>351</v>
      </c>
      <c r="I2475" t="s">
        <v>401</v>
      </c>
      <c r="J2475" t="s">
        <v>405</v>
      </c>
      <c r="K2475" s="105">
        <v>1560</v>
      </c>
      <c r="L2475" s="106">
        <v>0.76209002733230591</v>
      </c>
      <c r="M2475" s="106">
        <v>0.77573001384735107</v>
      </c>
      <c r="N2475" s="105">
        <v>4462</v>
      </c>
      <c r="O2475" s="106">
        <v>0.72553002834320068</v>
      </c>
      <c r="P2475" s="106">
        <v>0.73581999540328979</v>
      </c>
      <c r="Q2475" s="105">
        <v>171311</v>
      </c>
      <c r="R2475" s="106">
        <v>0.75314998626708984</v>
      </c>
      <c r="S2475" s="107">
        <v>0.77806001901626587</v>
      </c>
    </row>
    <row r="2476" spans="1:19" x14ac:dyDescent="0.25">
      <c r="A2476" t="s">
        <v>331</v>
      </c>
      <c r="B2476" t="s">
        <v>347</v>
      </c>
      <c r="C2476" t="s">
        <v>347</v>
      </c>
      <c r="D2476" t="s">
        <v>347</v>
      </c>
      <c r="E2476" t="s">
        <v>289</v>
      </c>
      <c r="F2476" t="s">
        <v>345</v>
      </c>
      <c r="G2476">
        <v>2</v>
      </c>
      <c r="H2476" t="s">
        <v>351</v>
      </c>
      <c r="I2476" t="s">
        <v>401</v>
      </c>
      <c r="J2476" t="s">
        <v>412</v>
      </c>
      <c r="K2476">
        <v>215</v>
      </c>
      <c r="L2476" s="106">
        <v>0.10503000020980829</v>
      </c>
      <c r="M2476" s="106">
        <v>0.1069099977612495</v>
      </c>
      <c r="N2476">
        <v>642</v>
      </c>
      <c r="O2476" s="106">
        <v>0.1043900027871132</v>
      </c>
      <c r="P2476" s="106">
        <v>0.10587000101804731</v>
      </c>
      <c r="Q2476">
        <v>22313</v>
      </c>
      <c r="R2476" s="106">
        <v>9.8099999129772186E-2</v>
      </c>
      <c r="S2476" s="106">
        <v>0.10134000331163411</v>
      </c>
    </row>
    <row r="2477" spans="1:19" x14ac:dyDescent="0.25">
      <c r="A2477" t="s">
        <v>331</v>
      </c>
      <c r="B2477" t="s">
        <v>347</v>
      </c>
      <c r="C2477" t="s">
        <v>347</v>
      </c>
      <c r="D2477" t="s">
        <v>347</v>
      </c>
      <c r="E2477" t="s">
        <v>289</v>
      </c>
      <c r="F2477" t="s">
        <v>345</v>
      </c>
      <c r="G2477" s="105">
        <v>2</v>
      </c>
      <c r="H2477" t="s">
        <v>351</v>
      </c>
      <c r="I2477" t="s">
        <v>401</v>
      </c>
      <c r="J2477" t="s">
        <v>413</v>
      </c>
      <c r="K2477" s="105">
        <v>140</v>
      </c>
      <c r="L2477" s="106">
        <v>6.8389996886253357E-2</v>
      </c>
      <c r="M2477" s="106">
        <v>6.9619998335838318E-2</v>
      </c>
      <c r="N2477" s="105">
        <v>548</v>
      </c>
      <c r="O2477" s="106">
        <v>8.9110001921653748E-2</v>
      </c>
      <c r="P2477" s="106">
        <v>9.0369999408721924E-2</v>
      </c>
      <c r="Q2477" s="105">
        <v>15680</v>
      </c>
      <c r="R2477" s="106">
        <v>6.8939998745918274E-2</v>
      </c>
      <c r="S2477" s="107">
        <v>7.1220003068447113E-2</v>
      </c>
    </row>
    <row r="2478" spans="1:19" x14ac:dyDescent="0.25">
      <c r="A2478" t="s">
        <v>331</v>
      </c>
      <c r="B2478" t="s">
        <v>347</v>
      </c>
      <c r="C2478" t="s">
        <v>347</v>
      </c>
      <c r="D2478" t="s">
        <v>347</v>
      </c>
      <c r="E2478" t="s">
        <v>289</v>
      </c>
      <c r="F2478" t="s">
        <v>345</v>
      </c>
      <c r="G2478" s="105">
        <v>2</v>
      </c>
      <c r="H2478" t="s">
        <v>351</v>
      </c>
      <c r="I2478" t="s">
        <v>401</v>
      </c>
      <c r="J2478" t="s">
        <v>441</v>
      </c>
      <c r="K2478" s="105">
        <v>36</v>
      </c>
      <c r="L2478" s="106">
        <v>1.7589999362826351E-2</v>
      </c>
      <c r="N2478" s="105">
        <v>86</v>
      </c>
      <c r="O2478" s="106">
        <v>1.3980000279843811E-2</v>
      </c>
      <c r="Q2478" s="105">
        <v>7283</v>
      </c>
      <c r="R2478" s="106">
        <v>3.2019998878240592E-2</v>
      </c>
      <c r="S2478" s="107"/>
    </row>
    <row r="2479" spans="1:19" x14ac:dyDescent="0.25">
      <c r="A2479" t="s">
        <v>331</v>
      </c>
      <c r="B2479" t="s">
        <v>347</v>
      </c>
      <c r="C2479" t="s">
        <v>347</v>
      </c>
      <c r="D2479" t="s">
        <v>347</v>
      </c>
      <c r="E2479" t="s">
        <v>289</v>
      </c>
      <c r="F2479" t="s">
        <v>345</v>
      </c>
      <c r="G2479">
        <v>2</v>
      </c>
      <c r="H2479" t="s">
        <v>351</v>
      </c>
      <c r="I2479" t="s">
        <v>401</v>
      </c>
      <c r="J2479" t="s">
        <v>414</v>
      </c>
      <c r="K2479">
        <v>96</v>
      </c>
      <c r="L2479" s="106">
        <v>4.6900000423192978E-2</v>
      </c>
      <c r="M2479" s="106">
        <v>4.7740001231431961E-2</v>
      </c>
      <c r="N2479">
        <v>412</v>
      </c>
      <c r="O2479" s="106">
        <v>6.6990002989768982E-2</v>
      </c>
      <c r="P2479" s="106">
        <v>6.7939996719360352E-2</v>
      </c>
      <c r="Q2479">
        <v>10872</v>
      </c>
      <c r="R2479" s="106">
        <v>4.7800000756978989E-2</v>
      </c>
      <c r="S2479" s="106">
        <v>4.9380000680685043E-2</v>
      </c>
    </row>
    <row r="2480" spans="1:19" x14ac:dyDescent="0.25">
      <c r="A2480" t="s">
        <v>331</v>
      </c>
      <c r="B2480" t="s">
        <v>347</v>
      </c>
      <c r="C2480" t="s">
        <v>347</v>
      </c>
      <c r="D2480" t="s">
        <v>347</v>
      </c>
      <c r="E2480" t="s">
        <v>212</v>
      </c>
      <c r="F2480" t="s">
        <v>213</v>
      </c>
      <c r="G2480">
        <v>12</v>
      </c>
      <c r="H2480" t="s">
        <v>356</v>
      </c>
      <c r="I2480" t="s">
        <v>349</v>
      </c>
      <c r="J2480" t="s">
        <v>350</v>
      </c>
      <c r="K2480">
        <v>2</v>
      </c>
      <c r="L2480" s="106">
        <v>4.8500001430511466E-3</v>
      </c>
      <c r="N2480">
        <v>50</v>
      </c>
      <c r="O2480" s="106">
        <v>7.4700000695884228E-3</v>
      </c>
      <c r="Q2480">
        <v>1130</v>
      </c>
      <c r="R2480" s="106">
        <v>4.9700001254677773E-3</v>
      </c>
    </row>
    <row r="2481" spans="1:19" x14ac:dyDescent="0.25">
      <c r="A2481" t="s">
        <v>331</v>
      </c>
      <c r="B2481" t="s">
        <v>347</v>
      </c>
      <c r="C2481" t="s">
        <v>347</v>
      </c>
      <c r="D2481" t="s">
        <v>347</v>
      </c>
      <c r="E2481" t="s">
        <v>212</v>
      </c>
      <c r="F2481" t="s">
        <v>213</v>
      </c>
      <c r="G2481" s="105">
        <v>12</v>
      </c>
      <c r="H2481" t="s">
        <v>356</v>
      </c>
      <c r="I2481" t="s">
        <v>349</v>
      </c>
      <c r="J2481" t="s">
        <v>368</v>
      </c>
      <c r="K2481" s="105">
        <v>35</v>
      </c>
      <c r="L2481" s="106">
        <v>8.4950000047683716E-2</v>
      </c>
      <c r="N2481" s="105">
        <v>306</v>
      </c>
      <c r="O2481" s="106">
        <v>4.5699998736381531E-2</v>
      </c>
      <c r="Q2481" s="105">
        <v>8418</v>
      </c>
      <c r="R2481" s="106">
        <v>3.700999915599823E-2</v>
      </c>
      <c r="S2481" s="107"/>
    </row>
    <row r="2482" spans="1:19" x14ac:dyDescent="0.25">
      <c r="A2482" t="s">
        <v>331</v>
      </c>
      <c r="B2482" t="s">
        <v>347</v>
      </c>
      <c r="C2482" t="s">
        <v>347</v>
      </c>
      <c r="D2482" t="s">
        <v>347</v>
      </c>
      <c r="E2482" t="s">
        <v>212</v>
      </c>
      <c r="F2482" t="s">
        <v>213</v>
      </c>
      <c r="G2482" s="105">
        <v>12</v>
      </c>
      <c r="H2482" t="s">
        <v>356</v>
      </c>
      <c r="I2482" t="s">
        <v>349</v>
      </c>
      <c r="J2482" t="s">
        <v>369</v>
      </c>
      <c r="K2482" s="105">
        <v>100</v>
      </c>
      <c r="L2482" s="106">
        <v>0.24271999299526209</v>
      </c>
      <c r="N2482" s="105">
        <v>834</v>
      </c>
      <c r="O2482" s="106">
        <v>0.12454999983310699</v>
      </c>
      <c r="Q2482" s="105">
        <v>27454</v>
      </c>
      <c r="R2482" s="106">
        <v>0.1207000017166138</v>
      </c>
      <c r="S2482" s="107"/>
    </row>
    <row r="2483" spans="1:19" x14ac:dyDescent="0.25">
      <c r="A2483" t="s">
        <v>331</v>
      </c>
      <c r="B2483" t="s">
        <v>347</v>
      </c>
      <c r="C2483" t="s">
        <v>347</v>
      </c>
      <c r="D2483" t="s">
        <v>347</v>
      </c>
      <c r="E2483" t="s">
        <v>212</v>
      </c>
      <c r="F2483" t="s">
        <v>213</v>
      </c>
      <c r="G2483" s="105">
        <v>12</v>
      </c>
      <c r="H2483" t="s">
        <v>356</v>
      </c>
      <c r="I2483" t="s">
        <v>349</v>
      </c>
      <c r="J2483" t="s">
        <v>370</v>
      </c>
      <c r="K2483" s="105">
        <v>80</v>
      </c>
      <c r="L2483" s="106">
        <v>0.19416999816894531</v>
      </c>
      <c r="N2483" s="105">
        <v>1986</v>
      </c>
      <c r="O2483" s="106">
        <v>0.29659000039100653</v>
      </c>
      <c r="Q2483" s="105">
        <v>55879</v>
      </c>
      <c r="R2483" s="106">
        <v>0.24567000567913061</v>
      </c>
      <c r="S2483" s="107"/>
    </row>
    <row r="2484" spans="1:19" x14ac:dyDescent="0.25">
      <c r="A2484" t="s">
        <v>331</v>
      </c>
      <c r="B2484" t="s">
        <v>347</v>
      </c>
      <c r="C2484" t="s">
        <v>347</v>
      </c>
      <c r="D2484" t="s">
        <v>347</v>
      </c>
      <c r="E2484" t="s">
        <v>212</v>
      </c>
      <c r="F2484" t="s">
        <v>213</v>
      </c>
      <c r="G2484" s="105">
        <v>12</v>
      </c>
      <c r="H2484" t="s">
        <v>356</v>
      </c>
      <c r="I2484" t="s">
        <v>349</v>
      </c>
      <c r="J2484" t="s">
        <v>371</v>
      </c>
      <c r="K2484" s="105">
        <v>54</v>
      </c>
      <c r="L2484" s="106">
        <v>0.13107000291347501</v>
      </c>
      <c r="N2484" s="105">
        <v>1902</v>
      </c>
      <c r="O2484" s="106">
        <v>0.28404998779296881</v>
      </c>
      <c r="Q2484" s="105">
        <v>57982</v>
      </c>
      <c r="R2484" s="106">
        <v>0.25490999221801758</v>
      </c>
      <c r="S2484" s="107"/>
    </row>
    <row r="2485" spans="1:19" x14ac:dyDescent="0.25">
      <c r="A2485" t="s">
        <v>331</v>
      </c>
      <c r="B2485" t="s">
        <v>347</v>
      </c>
      <c r="C2485" t="s">
        <v>347</v>
      </c>
      <c r="D2485" t="s">
        <v>347</v>
      </c>
      <c r="E2485" t="s">
        <v>212</v>
      </c>
      <c r="F2485" t="s">
        <v>213</v>
      </c>
      <c r="G2485" s="105">
        <v>12</v>
      </c>
      <c r="H2485" t="s">
        <v>356</v>
      </c>
      <c r="I2485" t="s">
        <v>349</v>
      </c>
      <c r="J2485" t="s">
        <v>372</v>
      </c>
      <c r="K2485" s="105">
        <v>62</v>
      </c>
      <c r="L2485" s="106">
        <v>0.1504900008440018</v>
      </c>
      <c r="N2485" s="105">
        <v>978</v>
      </c>
      <c r="O2485" s="106">
        <v>0.14606000483036041</v>
      </c>
      <c r="Q2485" s="105">
        <v>44765</v>
      </c>
      <c r="R2485" s="106">
        <v>0.19679999351501459</v>
      </c>
      <c r="S2485" s="107"/>
    </row>
    <row r="2486" spans="1:19" x14ac:dyDescent="0.25">
      <c r="A2486" t="s">
        <v>331</v>
      </c>
      <c r="B2486" t="s">
        <v>347</v>
      </c>
      <c r="C2486" t="s">
        <v>347</v>
      </c>
      <c r="D2486" t="s">
        <v>347</v>
      </c>
      <c r="E2486" t="s">
        <v>212</v>
      </c>
      <c r="F2486" t="s">
        <v>213</v>
      </c>
      <c r="G2486" s="105">
        <v>12</v>
      </c>
      <c r="H2486" t="s">
        <v>356</v>
      </c>
      <c r="I2486" t="s">
        <v>349</v>
      </c>
      <c r="J2486" t="s">
        <v>373</v>
      </c>
      <c r="K2486" s="105">
        <v>79</v>
      </c>
      <c r="L2486" s="106">
        <v>0.1917500048875809</v>
      </c>
      <c r="N2486" s="105">
        <v>640</v>
      </c>
      <c r="O2486" s="106">
        <v>9.5579996705055237E-2</v>
      </c>
      <c r="Q2486" s="105">
        <v>31831</v>
      </c>
      <c r="R2486" s="106">
        <v>0.1399399936199188</v>
      </c>
      <c r="S2486" s="107"/>
    </row>
    <row r="2487" spans="1:19" x14ac:dyDescent="0.25">
      <c r="A2487" t="s">
        <v>331</v>
      </c>
      <c r="B2487" t="s">
        <v>347</v>
      </c>
      <c r="C2487" t="s">
        <v>347</v>
      </c>
      <c r="D2487" t="s">
        <v>347</v>
      </c>
      <c r="E2487" t="s">
        <v>212</v>
      </c>
      <c r="F2487" t="s">
        <v>213</v>
      </c>
      <c r="G2487" s="105">
        <v>12</v>
      </c>
      <c r="H2487" t="s">
        <v>356</v>
      </c>
      <c r="I2487" t="s">
        <v>438</v>
      </c>
      <c r="J2487" t="s">
        <v>48</v>
      </c>
      <c r="K2487" s="105">
        <v>316</v>
      </c>
      <c r="L2487" s="106">
        <v>0.76699000597000122</v>
      </c>
      <c r="M2487" s="106">
        <v>0.77451002597808838</v>
      </c>
      <c r="N2487" s="105">
        <v>5380</v>
      </c>
      <c r="O2487" s="106">
        <v>0.80346000194549561</v>
      </c>
      <c r="P2487" s="106">
        <v>0.84723997116088867</v>
      </c>
      <c r="Q2487" s="105">
        <v>186401</v>
      </c>
      <c r="R2487" s="106">
        <v>0.81949001550674438</v>
      </c>
      <c r="S2487" s="107">
        <v>0.8465999960899353</v>
      </c>
    </row>
    <row r="2488" spans="1:19" x14ac:dyDescent="0.25">
      <c r="A2488" t="s">
        <v>331</v>
      </c>
      <c r="B2488" t="s">
        <v>347</v>
      </c>
      <c r="C2488" t="s">
        <v>347</v>
      </c>
      <c r="D2488" t="s">
        <v>347</v>
      </c>
      <c r="E2488" t="s">
        <v>212</v>
      </c>
      <c r="F2488" t="s">
        <v>213</v>
      </c>
      <c r="G2488" s="105">
        <v>12</v>
      </c>
      <c r="H2488" t="s">
        <v>356</v>
      </c>
      <c r="I2488" t="s">
        <v>438</v>
      </c>
      <c r="J2488" t="s">
        <v>42</v>
      </c>
      <c r="K2488" s="105">
        <v>58</v>
      </c>
      <c r="L2488" s="106">
        <v>0.1407800018787384</v>
      </c>
      <c r="M2488" s="106">
        <v>0.14215999841690061</v>
      </c>
      <c r="N2488" s="105">
        <v>600</v>
      </c>
      <c r="O2488" s="106">
        <v>8.9610002934932709E-2</v>
      </c>
      <c r="P2488" s="106">
        <v>9.4489999115467072E-2</v>
      </c>
      <c r="Q2488" s="105">
        <v>20350</v>
      </c>
      <c r="R2488" s="106">
        <v>8.9469999074935913E-2</v>
      </c>
      <c r="S2488" s="107">
        <v>9.2430002987384796E-2</v>
      </c>
    </row>
    <row r="2489" spans="1:19" x14ac:dyDescent="0.25">
      <c r="A2489" t="s">
        <v>331</v>
      </c>
      <c r="B2489" t="s">
        <v>347</v>
      </c>
      <c r="C2489" t="s">
        <v>347</v>
      </c>
      <c r="D2489" t="s">
        <v>347</v>
      </c>
      <c r="E2489" t="s">
        <v>212</v>
      </c>
      <c r="F2489" t="s">
        <v>213</v>
      </c>
      <c r="G2489" s="105">
        <v>12</v>
      </c>
      <c r="H2489" t="s">
        <v>356</v>
      </c>
      <c r="I2489" t="s">
        <v>438</v>
      </c>
      <c r="J2489" t="s">
        <v>374</v>
      </c>
      <c r="K2489" s="105">
        <v>34</v>
      </c>
      <c r="L2489" s="106">
        <v>8.2520000636577606E-2</v>
      </c>
      <c r="M2489" s="106">
        <v>8.3329997956752777E-2</v>
      </c>
      <c r="N2489" s="105">
        <v>370</v>
      </c>
      <c r="O2489" s="106">
        <v>5.5259998887777328E-2</v>
      </c>
      <c r="P2489" s="106">
        <v>5.8269999921321869E-2</v>
      </c>
      <c r="Q2489" s="105">
        <v>13425</v>
      </c>
      <c r="R2489" s="106">
        <v>5.9020001441240311E-2</v>
      </c>
      <c r="S2489" s="107">
        <v>6.0970000922679901E-2</v>
      </c>
    </row>
    <row r="2490" spans="1:19" x14ac:dyDescent="0.25">
      <c r="A2490" t="s">
        <v>331</v>
      </c>
      <c r="B2490" t="s">
        <v>347</v>
      </c>
      <c r="C2490" t="s">
        <v>347</v>
      </c>
      <c r="D2490" t="s">
        <v>347</v>
      </c>
      <c r="E2490" t="s">
        <v>212</v>
      </c>
      <c r="F2490" t="s">
        <v>213</v>
      </c>
      <c r="G2490" s="105">
        <v>12</v>
      </c>
      <c r="H2490" t="s">
        <v>356</v>
      </c>
      <c r="I2490" t="s">
        <v>438</v>
      </c>
      <c r="J2490" t="s">
        <v>86</v>
      </c>
      <c r="K2490" s="105">
        <v>4</v>
      </c>
      <c r="L2490" s="106">
        <v>9.7099998965859413E-3</v>
      </c>
      <c r="N2490" s="105">
        <v>346</v>
      </c>
      <c r="O2490" s="106">
        <v>5.1669999957084663E-2</v>
      </c>
      <c r="Q2490" s="105">
        <v>7283</v>
      </c>
      <c r="R2490" s="106">
        <v>3.2019998878240592E-2</v>
      </c>
      <c r="S2490" s="107"/>
    </row>
    <row r="2491" spans="1:19" x14ac:dyDescent="0.25">
      <c r="A2491" t="s">
        <v>331</v>
      </c>
      <c r="B2491" t="s">
        <v>347</v>
      </c>
      <c r="C2491" t="s">
        <v>347</v>
      </c>
      <c r="D2491" t="s">
        <v>347</v>
      </c>
      <c r="E2491" t="s">
        <v>212</v>
      </c>
      <c r="F2491" t="s">
        <v>213</v>
      </c>
      <c r="G2491">
        <v>12</v>
      </c>
      <c r="H2491" t="s">
        <v>356</v>
      </c>
      <c r="I2491" t="s">
        <v>375</v>
      </c>
      <c r="J2491" t="s">
        <v>376</v>
      </c>
      <c r="K2491">
        <v>90</v>
      </c>
      <c r="L2491" s="106">
        <v>0.21844999492168429</v>
      </c>
      <c r="N2491">
        <v>1231</v>
      </c>
      <c r="O2491" s="106">
        <v>0.1838400065898895</v>
      </c>
      <c r="Q2491">
        <v>47189</v>
      </c>
      <c r="R2491" s="106">
        <v>0.20746000111103061</v>
      </c>
    </row>
    <row r="2492" spans="1:19" x14ac:dyDescent="0.25">
      <c r="A2492" t="s">
        <v>331</v>
      </c>
      <c r="B2492" t="s">
        <v>347</v>
      </c>
      <c r="C2492" t="s">
        <v>347</v>
      </c>
      <c r="D2492" t="s">
        <v>347</v>
      </c>
      <c r="E2492" t="s">
        <v>212</v>
      </c>
      <c r="F2492" t="s">
        <v>213</v>
      </c>
      <c r="G2492" s="105">
        <v>12</v>
      </c>
      <c r="H2492" t="s">
        <v>356</v>
      </c>
      <c r="I2492" t="s">
        <v>375</v>
      </c>
      <c r="J2492" t="s">
        <v>377</v>
      </c>
      <c r="K2492" s="105">
        <v>98</v>
      </c>
      <c r="L2492" s="106">
        <v>0.2378599941730499</v>
      </c>
      <c r="N2492" s="105">
        <v>1455</v>
      </c>
      <c r="O2492" s="106">
        <v>0.217289999127388</v>
      </c>
      <c r="Q2492" s="105">
        <v>47420</v>
      </c>
      <c r="R2492" s="106">
        <v>0.20848000049591059</v>
      </c>
      <c r="S2492" s="107"/>
    </row>
    <row r="2493" spans="1:19" x14ac:dyDescent="0.25">
      <c r="A2493" t="s">
        <v>331</v>
      </c>
      <c r="B2493" t="s">
        <v>347</v>
      </c>
      <c r="C2493" t="s">
        <v>347</v>
      </c>
      <c r="D2493" t="s">
        <v>347</v>
      </c>
      <c r="E2493" t="s">
        <v>212</v>
      </c>
      <c r="F2493" t="s">
        <v>213</v>
      </c>
      <c r="G2493" s="105">
        <v>12</v>
      </c>
      <c r="H2493" t="s">
        <v>356</v>
      </c>
      <c r="I2493" t="s">
        <v>375</v>
      </c>
      <c r="J2493" t="s">
        <v>378</v>
      </c>
      <c r="K2493" s="105">
        <v>92</v>
      </c>
      <c r="L2493" s="106">
        <v>0.22329999506473541</v>
      </c>
      <c r="N2493" s="105">
        <v>1074</v>
      </c>
      <c r="O2493" s="106">
        <v>0.16039000451564789</v>
      </c>
      <c r="Q2493" s="105">
        <v>37332</v>
      </c>
      <c r="R2493" s="106">
        <v>0.1641300022602081</v>
      </c>
      <c r="S2493" s="107"/>
    </row>
    <row r="2494" spans="1:19" x14ac:dyDescent="0.25">
      <c r="A2494" t="s">
        <v>331</v>
      </c>
      <c r="B2494" t="s">
        <v>347</v>
      </c>
      <c r="C2494" t="s">
        <v>347</v>
      </c>
      <c r="D2494" t="s">
        <v>347</v>
      </c>
      <c r="E2494" t="s">
        <v>212</v>
      </c>
      <c r="F2494" t="s">
        <v>213</v>
      </c>
      <c r="G2494">
        <v>12</v>
      </c>
      <c r="H2494" t="s">
        <v>356</v>
      </c>
      <c r="I2494" t="s">
        <v>375</v>
      </c>
      <c r="J2494" t="s">
        <v>379</v>
      </c>
      <c r="K2494">
        <v>70</v>
      </c>
      <c r="L2494" s="106">
        <v>0.1699000000953674</v>
      </c>
      <c r="N2494">
        <v>1435</v>
      </c>
      <c r="O2494" s="106">
        <v>0.2143100053071976</v>
      </c>
      <c r="Q2494">
        <v>47525</v>
      </c>
      <c r="R2494" s="106">
        <v>0.20893999934196469</v>
      </c>
    </row>
    <row r="2495" spans="1:19" x14ac:dyDescent="0.25">
      <c r="A2495" t="s">
        <v>331</v>
      </c>
      <c r="B2495" t="s">
        <v>347</v>
      </c>
      <c r="C2495" t="s">
        <v>347</v>
      </c>
      <c r="D2495" t="s">
        <v>347</v>
      </c>
      <c r="E2495" t="s">
        <v>212</v>
      </c>
      <c r="F2495" t="s">
        <v>213</v>
      </c>
      <c r="G2495" s="105">
        <v>12</v>
      </c>
      <c r="H2495" t="s">
        <v>356</v>
      </c>
      <c r="I2495" t="s">
        <v>375</v>
      </c>
      <c r="J2495" t="s">
        <v>380</v>
      </c>
      <c r="K2495" s="105">
        <v>62</v>
      </c>
      <c r="L2495" s="106">
        <v>0.1504900008440018</v>
      </c>
      <c r="N2495" s="105">
        <v>1501</v>
      </c>
      <c r="O2495" s="106">
        <v>0.22416000068187711</v>
      </c>
      <c r="Q2495" s="105">
        <v>47993</v>
      </c>
      <c r="R2495" s="106">
        <v>0.210999995470047</v>
      </c>
      <c r="S2495" s="107"/>
    </row>
    <row r="2496" spans="1:19" x14ac:dyDescent="0.25">
      <c r="A2496" t="s">
        <v>331</v>
      </c>
      <c r="B2496" t="s">
        <v>347</v>
      </c>
      <c r="C2496" t="s">
        <v>347</v>
      </c>
      <c r="D2496" t="s">
        <v>347</v>
      </c>
      <c r="E2496" t="s">
        <v>212</v>
      </c>
      <c r="F2496" t="s">
        <v>213</v>
      </c>
      <c r="G2496" s="105">
        <v>12</v>
      </c>
      <c r="H2496" t="s">
        <v>356</v>
      </c>
      <c r="I2496" t="s">
        <v>381</v>
      </c>
      <c r="J2496" t="s">
        <v>382</v>
      </c>
      <c r="K2496" s="105">
        <v>10</v>
      </c>
      <c r="L2496" s="106">
        <v>2.426999993622303E-2</v>
      </c>
      <c r="M2496" s="106">
        <v>5.494999885559082E-2</v>
      </c>
      <c r="N2496" s="105">
        <v>135</v>
      </c>
      <c r="O2496" s="106">
        <v>2.01600007712841E-2</v>
      </c>
      <c r="P2496" s="106">
        <v>3.9710000157356262E-2</v>
      </c>
      <c r="Q2496" s="105">
        <v>5423</v>
      </c>
      <c r="R2496" s="106">
        <v>2.384000085294247E-2</v>
      </c>
      <c r="S2496" s="107">
        <v>3.0780000612139698E-2</v>
      </c>
    </row>
    <row r="2497" spans="1:19" x14ac:dyDescent="0.25">
      <c r="A2497" t="s">
        <v>331</v>
      </c>
      <c r="B2497" t="s">
        <v>347</v>
      </c>
      <c r="C2497" t="s">
        <v>347</v>
      </c>
      <c r="D2497" t="s">
        <v>347</v>
      </c>
      <c r="E2497" t="s">
        <v>212</v>
      </c>
      <c r="F2497" t="s">
        <v>213</v>
      </c>
      <c r="G2497" s="105">
        <v>12</v>
      </c>
      <c r="H2497" t="s">
        <v>356</v>
      </c>
      <c r="I2497" t="s">
        <v>381</v>
      </c>
      <c r="J2497" t="s">
        <v>383</v>
      </c>
      <c r="K2497" s="105">
        <v>93</v>
      </c>
      <c r="L2497" s="106">
        <v>0.22573000192642209</v>
      </c>
      <c r="M2497" s="106">
        <v>0.51099002361297607</v>
      </c>
      <c r="N2497" s="105">
        <v>551</v>
      </c>
      <c r="O2497" s="106">
        <v>8.2290001213550568E-2</v>
      </c>
      <c r="P2497" s="106">
        <v>0.16205999255180359</v>
      </c>
      <c r="Q2497" s="105">
        <v>26007</v>
      </c>
      <c r="R2497" s="106">
        <v>0.11433999985456469</v>
      </c>
      <c r="S2497" s="107">
        <v>0.1476300060749054</v>
      </c>
    </row>
    <row r="2498" spans="1:19" x14ac:dyDescent="0.25">
      <c r="A2498" t="s">
        <v>331</v>
      </c>
      <c r="B2498" t="s">
        <v>347</v>
      </c>
      <c r="C2498" t="s">
        <v>347</v>
      </c>
      <c r="D2498" t="s">
        <v>347</v>
      </c>
      <c r="E2498" t="s">
        <v>212</v>
      </c>
      <c r="F2498" t="s">
        <v>213</v>
      </c>
      <c r="G2498" s="105">
        <v>12</v>
      </c>
      <c r="H2498" t="s">
        <v>356</v>
      </c>
      <c r="I2498" t="s">
        <v>381</v>
      </c>
      <c r="J2498" t="s">
        <v>384</v>
      </c>
      <c r="K2498" s="105">
        <v>79</v>
      </c>
      <c r="L2498" s="106">
        <v>0.1917500048875809</v>
      </c>
      <c r="M2498" s="106">
        <v>0.43406999111175543</v>
      </c>
      <c r="N2498" s="105">
        <v>2714</v>
      </c>
      <c r="O2498" s="106">
        <v>0.40531998872756958</v>
      </c>
      <c r="P2498" s="106">
        <v>0.79824000597000122</v>
      </c>
      <c r="Q2498" s="105">
        <v>144739</v>
      </c>
      <c r="R2498" s="106">
        <v>0.6363300085067749</v>
      </c>
      <c r="S2498" s="107">
        <v>0.82159000635147095</v>
      </c>
    </row>
    <row r="2499" spans="1:19" x14ac:dyDescent="0.25">
      <c r="A2499" t="s">
        <v>331</v>
      </c>
      <c r="B2499" t="s">
        <v>347</v>
      </c>
      <c r="C2499" t="s">
        <v>347</v>
      </c>
      <c r="D2499" t="s">
        <v>347</v>
      </c>
      <c r="E2499" t="s">
        <v>212</v>
      </c>
      <c r="F2499" t="s">
        <v>213</v>
      </c>
      <c r="G2499" s="105">
        <v>12</v>
      </c>
      <c r="H2499" t="s">
        <v>356</v>
      </c>
      <c r="I2499" t="s">
        <v>381</v>
      </c>
      <c r="J2499" t="s">
        <v>385</v>
      </c>
      <c r="K2499" s="105">
        <v>230</v>
      </c>
      <c r="L2499" s="106">
        <v>0.55825001001358032</v>
      </c>
      <c r="N2499" s="105">
        <v>3296</v>
      </c>
      <c r="O2499" s="106">
        <v>0.49222999811172491</v>
      </c>
      <c r="Q2499" s="105">
        <v>51290</v>
      </c>
      <c r="R2499" s="106">
        <v>0.22549000382423401</v>
      </c>
      <c r="S2499" s="107"/>
    </row>
    <row r="2500" spans="1:19" x14ac:dyDescent="0.25">
      <c r="A2500" t="s">
        <v>331</v>
      </c>
      <c r="B2500" t="s">
        <v>347</v>
      </c>
      <c r="C2500" t="s">
        <v>347</v>
      </c>
      <c r="D2500" t="s">
        <v>347</v>
      </c>
      <c r="E2500" t="s">
        <v>212</v>
      </c>
      <c r="F2500" t="s">
        <v>213</v>
      </c>
      <c r="G2500" s="105">
        <v>12</v>
      </c>
      <c r="H2500" t="s">
        <v>356</v>
      </c>
      <c r="I2500" t="s">
        <v>386</v>
      </c>
      <c r="J2500" t="s">
        <v>387</v>
      </c>
      <c r="K2500" s="105">
        <v>46</v>
      </c>
      <c r="L2500" s="106">
        <v>0.11164999753236771</v>
      </c>
      <c r="M2500" s="106">
        <v>0.1124700009822845</v>
      </c>
      <c r="N2500" s="105">
        <v>947</v>
      </c>
      <c r="O2500" s="106">
        <v>0.1414300054311752</v>
      </c>
      <c r="P2500" s="106">
        <v>0.14546999335288999</v>
      </c>
      <c r="Q2500" s="105">
        <v>12181</v>
      </c>
      <c r="R2500" s="106">
        <v>5.3550001233816147E-2</v>
      </c>
      <c r="S2500" s="107">
        <v>5.4999999701976783E-2</v>
      </c>
    </row>
    <row r="2501" spans="1:19" x14ac:dyDescent="0.25">
      <c r="A2501" t="s">
        <v>331</v>
      </c>
      <c r="B2501" t="s">
        <v>347</v>
      </c>
      <c r="C2501" t="s">
        <v>347</v>
      </c>
      <c r="D2501" t="s">
        <v>347</v>
      </c>
      <c r="E2501" t="s">
        <v>212</v>
      </c>
      <c r="F2501" t="s">
        <v>213</v>
      </c>
      <c r="G2501" s="105">
        <v>12</v>
      </c>
      <c r="H2501" t="s">
        <v>356</v>
      </c>
      <c r="I2501" t="s">
        <v>386</v>
      </c>
      <c r="J2501" t="s">
        <v>388</v>
      </c>
      <c r="K2501" s="105">
        <v>105</v>
      </c>
      <c r="L2501" s="106">
        <v>0.25485000014305109</v>
      </c>
      <c r="M2501" s="106">
        <v>0.25672000646591192</v>
      </c>
      <c r="N2501" s="105">
        <v>729</v>
      </c>
      <c r="O2501" s="106">
        <v>0.1088699996471405</v>
      </c>
      <c r="P2501" s="106">
        <v>0.1119799986481667</v>
      </c>
      <c r="Q2501" s="105">
        <v>6321</v>
      </c>
      <c r="R2501" s="106">
        <v>2.77900006622076E-2</v>
      </c>
      <c r="S2501" s="107">
        <v>2.8540000319480899E-2</v>
      </c>
    </row>
    <row r="2502" spans="1:19" x14ac:dyDescent="0.25">
      <c r="A2502" t="s">
        <v>331</v>
      </c>
      <c r="B2502" t="s">
        <v>347</v>
      </c>
      <c r="C2502" t="s">
        <v>347</v>
      </c>
      <c r="D2502" t="s">
        <v>347</v>
      </c>
      <c r="E2502" t="s">
        <v>212</v>
      </c>
      <c r="F2502" t="s">
        <v>213</v>
      </c>
      <c r="G2502" s="105">
        <v>12</v>
      </c>
      <c r="H2502" t="s">
        <v>356</v>
      </c>
      <c r="I2502" t="s">
        <v>386</v>
      </c>
      <c r="J2502" t="s">
        <v>85</v>
      </c>
      <c r="K2502" s="105">
        <v>9</v>
      </c>
      <c r="L2502" s="106">
        <v>2.184000052511692E-2</v>
      </c>
      <c r="M2502" s="106">
        <v>2.199999988079071E-2</v>
      </c>
      <c r="N2502" s="105">
        <v>191</v>
      </c>
      <c r="O2502" s="106">
        <v>2.8519999235868451E-2</v>
      </c>
      <c r="P2502" s="106">
        <v>2.9340000823140141E-2</v>
      </c>
      <c r="Q2502" s="105">
        <v>4872</v>
      </c>
      <c r="R2502" s="106">
        <v>2.1420000120997429E-2</v>
      </c>
      <c r="S2502" s="107">
        <v>2.199999988079071E-2</v>
      </c>
    </row>
    <row r="2503" spans="1:19" x14ac:dyDescent="0.25">
      <c r="A2503" t="s">
        <v>331</v>
      </c>
      <c r="B2503" t="s">
        <v>347</v>
      </c>
      <c r="C2503" t="s">
        <v>347</v>
      </c>
      <c r="D2503" t="s">
        <v>347</v>
      </c>
      <c r="E2503" t="s">
        <v>212</v>
      </c>
      <c r="F2503" t="s">
        <v>213</v>
      </c>
      <c r="G2503" s="105">
        <v>12</v>
      </c>
      <c r="H2503" t="s">
        <v>356</v>
      </c>
      <c r="I2503" t="s">
        <v>386</v>
      </c>
      <c r="J2503" t="s">
        <v>389</v>
      </c>
      <c r="K2503" s="105">
        <v>39</v>
      </c>
      <c r="L2503" s="106">
        <v>9.4659999012947083E-2</v>
      </c>
      <c r="M2503" s="106">
        <v>9.5349997282028198E-2</v>
      </c>
      <c r="N2503" s="105">
        <v>615</v>
      </c>
      <c r="O2503" s="106">
        <v>9.1849997639656067E-2</v>
      </c>
      <c r="P2503" s="106">
        <v>9.4470001757144928E-2</v>
      </c>
      <c r="Q2503" s="105">
        <v>4049</v>
      </c>
      <c r="R2503" s="106">
        <v>1.779999956488609E-2</v>
      </c>
      <c r="S2503" s="107">
        <v>1.8279999494552609E-2</v>
      </c>
    </row>
    <row r="2504" spans="1:19" x14ac:dyDescent="0.25">
      <c r="A2504" t="s">
        <v>331</v>
      </c>
      <c r="B2504" t="s">
        <v>347</v>
      </c>
      <c r="C2504" t="s">
        <v>347</v>
      </c>
      <c r="D2504" t="s">
        <v>347</v>
      </c>
      <c r="E2504" t="s">
        <v>212</v>
      </c>
      <c r="F2504" t="s">
        <v>213</v>
      </c>
      <c r="G2504" s="105">
        <v>12</v>
      </c>
      <c r="H2504" t="s">
        <v>356</v>
      </c>
      <c r="I2504" t="s">
        <v>386</v>
      </c>
      <c r="J2504" t="s">
        <v>86</v>
      </c>
      <c r="K2504" s="105">
        <v>3</v>
      </c>
      <c r="L2504" s="106">
        <v>7.2800000198185444E-3</v>
      </c>
      <c r="N2504" s="105">
        <v>186</v>
      </c>
      <c r="O2504" s="106">
        <v>2.7780000120401379E-2</v>
      </c>
      <c r="Q2504" s="105">
        <v>5972</v>
      </c>
      <c r="R2504" s="106">
        <v>2.6259999722242359E-2</v>
      </c>
      <c r="S2504" s="107"/>
    </row>
    <row r="2505" spans="1:19" x14ac:dyDescent="0.25">
      <c r="A2505" t="s">
        <v>331</v>
      </c>
      <c r="B2505" t="s">
        <v>347</v>
      </c>
      <c r="C2505" t="s">
        <v>347</v>
      </c>
      <c r="D2505" t="s">
        <v>347</v>
      </c>
      <c r="E2505" t="s">
        <v>212</v>
      </c>
      <c r="F2505" t="s">
        <v>213</v>
      </c>
      <c r="G2505" s="105">
        <v>12</v>
      </c>
      <c r="H2505" t="s">
        <v>356</v>
      </c>
      <c r="I2505" t="s">
        <v>386</v>
      </c>
      <c r="J2505" t="s">
        <v>84</v>
      </c>
      <c r="K2505" s="105">
        <v>210</v>
      </c>
      <c r="L2505" s="106">
        <v>0.50971001386642456</v>
      </c>
      <c r="M2505" s="106">
        <v>0.513450026512146</v>
      </c>
      <c r="N2505" s="105">
        <v>4028</v>
      </c>
      <c r="O2505" s="106">
        <v>0.60154998302459717</v>
      </c>
      <c r="P2505" s="106">
        <v>0.6187400221824646</v>
      </c>
      <c r="Q2505" s="105">
        <v>194064</v>
      </c>
      <c r="R2505" s="106">
        <v>0.85317999124526978</v>
      </c>
      <c r="S2505" s="107">
        <v>0.87619000673294067</v>
      </c>
    </row>
    <row r="2506" spans="1:19" x14ac:dyDescent="0.25">
      <c r="A2506" t="s">
        <v>331</v>
      </c>
      <c r="B2506" t="s">
        <v>347</v>
      </c>
      <c r="C2506" t="s">
        <v>347</v>
      </c>
      <c r="D2506" t="s">
        <v>347</v>
      </c>
      <c r="E2506" t="s">
        <v>212</v>
      </c>
      <c r="F2506" t="s">
        <v>213</v>
      </c>
      <c r="G2506" s="105">
        <v>12</v>
      </c>
      <c r="H2506" t="s">
        <v>356</v>
      </c>
      <c r="I2506" t="s">
        <v>419</v>
      </c>
      <c r="J2506" t="s">
        <v>390</v>
      </c>
      <c r="K2506" s="105">
        <v>230</v>
      </c>
      <c r="L2506" s="106">
        <v>0.55825001001358032</v>
      </c>
      <c r="N2506" s="105">
        <v>3296</v>
      </c>
      <c r="O2506" s="106">
        <v>0.49222999811172491</v>
      </c>
      <c r="Q2506" s="105">
        <v>51290</v>
      </c>
      <c r="R2506" s="106">
        <v>0.22549000382423401</v>
      </c>
      <c r="S2506" s="107"/>
    </row>
    <row r="2507" spans="1:19" x14ac:dyDescent="0.25">
      <c r="A2507" t="s">
        <v>331</v>
      </c>
      <c r="B2507" t="s">
        <v>347</v>
      </c>
      <c r="C2507" t="s">
        <v>347</v>
      </c>
      <c r="D2507" t="s">
        <v>347</v>
      </c>
      <c r="E2507" t="s">
        <v>212</v>
      </c>
      <c r="F2507" t="s">
        <v>213</v>
      </c>
      <c r="G2507">
        <v>12</v>
      </c>
      <c r="H2507" t="s">
        <v>356</v>
      </c>
      <c r="I2507" t="s">
        <v>419</v>
      </c>
      <c r="J2507" t="s">
        <v>391</v>
      </c>
      <c r="K2507">
        <v>93</v>
      </c>
      <c r="L2507" s="106">
        <v>0.22573000192642209</v>
      </c>
      <c r="M2507" s="106">
        <v>0.51099002361297607</v>
      </c>
      <c r="N2507">
        <v>551</v>
      </c>
      <c r="O2507" s="106">
        <v>8.2290001213550568E-2</v>
      </c>
      <c r="P2507" s="106">
        <v>0.16205999255180359</v>
      </c>
      <c r="Q2507">
        <v>26007</v>
      </c>
      <c r="R2507" s="106">
        <v>0.11433999985456469</v>
      </c>
      <c r="S2507" s="106">
        <v>0.1476300060749054</v>
      </c>
    </row>
    <row r="2508" spans="1:19" x14ac:dyDescent="0.25">
      <c r="A2508" t="s">
        <v>331</v>
      </c>
      <c r="B2508" t="s">
        <v>347</v>
      </c>
      <c r="C2508" t="s">
        <v>347</v>
      </c>
      <c r="D2508" t="s">
        <v>347</v>
      </c>
      <c r="E2508" t="s">
        <v>212</v>
      </c>
      <c r="F2508" t="s">
        <v>213</v>
      </c>
      <c r="G2508" s="105">
        <v>12</v>
      </c>
      <c r="H2508" t="s">
        <v>356</v>
      </c>
      <c r="I2508" t="s">
        <v>419</v>
      </c>
      <c r="J2508" t="s">
        <v>392</v>
      </c>
      <c r="K2508" s="105">
        <v>12</v>
      </c>
      <c r="L2508" s="106">
        <v>2.9130000621080399E-2</v>
      </c>
      <c r="M2508" s="106">
        <v>6.5930001437664032E-2</v>
      </c>
      <c r="N2508" s="105">
        <v>1386</v>
      </c>
      <c r="O2508" s="106">
        <v>0.2069900035858154</v>
      </c>
      <c r="P2508" s="106">
        <v>0.40764999389648438</v>
      </c>
      <c r="Q2508" s="105">
        <v>69347</v>
      </c>
      <c r="R2508" s="106">
        <v>0.30487999320030212</v>
      </c>
      <c r="S2508" s="107">
        <v>0.39364001154899603</v>
      </c>
    </row>
    <row r="2509" spans="1:19" x14ac:dyDescent="0.25">
      <c r="A2509" t="s">
        <v>331</v>
      </c>
      <c r="B2509" t="s">
        <v>347</v>
      </c>
      <c r="C2509" t="s">
        <v>347</v>
      </c>
      <c r="D2509" t="s">
        <v>347</v>
      </c>
      <c r="E2509" t="s">
        <v>212</v>
      </c>
      <c r="F2509" t="s">
        <v>213</v>
      </c>
      <c r="G2509">
        <v>12</v>
      </c>
      <c r="H2509" t="s">
        <v>356</v>
      </c>
      <c r="I2509" t="s">
        <v>419</v>
      </c>
      <c r="J2509" t="s">
        <v>393</v>
      </c>
      <c r="K2509">
        <v>48</v>
      </c>
      <c r="L2509" s="106">
        <v>0.1164999976754189</v>
      </c>
      <c r="M2509" s="106">
        <v>0.26374000310897833</v>
      </c>
      <c r="N2509">
        <v>1180</v>
      </c>
      <c r="O2509" s="106">
        <v>0.17621999979019171</v>
      </c>
      <c r="P2509" s="106">
        <v>0.34705999493598938</v>
      </c>
      <c r="Q2509">
        <v>66079</v>
      </c>
      <c r="R2509" s="106">
        <v>0.29050999879837042</v>
      </c>
      <c r="S2509" s="106">
        <v>0.37509000301361078</v>
      </c>
    </row>
    <row r="2510" spans="1:19" x14ac:dyDescent="0.25">
      <c r="A2510" t="s">
        <v>331</v>
      </c>
      <c r="B2510" t="s">
        <v>347</v>
      </c>
      <c r="C2510" t="s">
        <v>347</v>
      </c>
      <c r="D2510" t="s">
        <v>347</v>
      </c>
      <c r="E2510" t="s">
        <v>212</v>
      </c>
      <c r="F2510" t="s">
        <v>213</v>
      </c>
      <c r="G2510" s="105">
        <v>12</v>
      </c>
      <c r="H2510" t="s">
        <v>356</v>
      </c>
      <c r="I2510" t="s">
        <v>419</v>
      </c>
      <c r="J2510" t="s">
        <v>394</v>
      </c>
      <c r="K2510" s="105">
        <v>29</v>
      </c>
      <c r="L2510" s="106">
        <v>7.0390000939369202E-2</v>
      </c>
      <c r="M2510" s="106">
        <v>0.15933999419212341</v>
      </c>
      <c r="N2510" s="105">
        <v>283</v>
      </c>
      <c r="O2510" s="106">
        <v>4.2259998619556427E-2</v>
      </c>
      <c r="P2510" s="106">
        <v>8.3240002393722534E-2</v>
      </c>
      <c r="Q2510" s="105">
        <v>14736</v>
      </c>
      <c r="R2510" s="106">
        <v>6.4790003001689911E-2</v>
      </c>
      <c r="S2510" s="107">
        <v>8.3650000393390656E-2</v>
      </c>
    </row>
    <row r="2511" spans="1:19" x14ac:dyDescent="0.25">
      <c r="A2511" t="s">
        <v>331</v>
      </c>
      <c r="B2511" t="s">
        <v>347</v>
      </c>
      <c r="C2511" t="s">
        <v>347</v>
      </c>
      <c r="D2511" t="s">
        <v>347</v>
      </c>
      <c r="E2511" t="s">
        <v>212</v>
      </c>
      <c r="F2511" t="s">
        <v>213</v>
      </c>
      <c r="G2511" s="105">
        <v>12</v>
      </c>
      <c r="H2511" t="s">
        <v>356</v>
      </c>
      <c r="I2511" t="s">
        <v>439</v>
      </c>
      <c r="J2511" t="s">
        <v>440</v>
      </c>
      <c r="K2511" s="105">
        <v>230</v>
      </c>
      <c r="L2511" s="106">
        <v>0.55825001001358032</v>
      </c>
      <c r="N2511" s="105">
        <v>3296</v>
      </c>
      <c r="O2511" s="106">
        <v>0.49222999811172491</v>
      </c>
      <c r="Q2511" s="105">
        <v>51290</v>
      </c>
      <c r="R2511" s="106">
        <v>0.22549000382423401</v>
      </c>
      <c r="S2511" s="107"/>
    </row>
    <row r="2512" spans="1:19" x14ac:dyDescent="0.25">
      <c r="A2512" t="s">
        <v>331</v>
      </c>
      <c r="B2512" t="s">
        <v>347</v>
      </c>
      <c r="C2512" t="s">
        <v>347</v>
      </c>
      <c r="D2512" t="s">
        <v>347</v>
      </c>
      <c r="E2512" t="s">
        <v>212</v>
      </c>
      <c r="F2512" t="s">
        <v>213</v>
      </c>
      <c r="G2512">
        <v>12</v>
      </c>
      <c r="H2512" t="s">
        <v>356</v>
      </c>
      <c r="I2512" t="s">
        <v>439</v>
      </c>
      <c r="J2512" t="s">
        <v>442</v>
      </c>
      <c r="K2512">
        <v>182</v>
      </c>
      <c r="L2512" s="106">
        <v>0.44174998998641968</v>
      </c>
      <c r="M2512" s="106">
        <v>1</v>
      </c>
      <c r="N2512">
        <v>3400</v>
      </c>
      <c r="O2512" s="106">
        <v>0.50777000188827515</v>
      </c>
      <c r="P2512" s="106">
        <v>1</v>
      </c>
      <c r="Q2512">
        <v>176169</v>
      </c>
      <c r="R2512" s="106">
        <v>0.77451002597808838</v>
      </c>
      <c r="S2512" s="106">
        <v>1</v>
      </c>
    </row>
    <row r="2513" spans="1:19" x14ac:dyDescent="0.25">
      <c r="A2513" t="s">
        <v>331</v>
      </c>
      <c r="B2513" t="s">
        <v>347</v>
      </c>
      <c r="C2513" t="s">
        <v>347</v>
      </c>
      <c r="D2513" t="s">
        <v>347</v>
      </c>
      <c r="E2513" t="s">
        <v>212</v>
      </c>
      <c r="F2513" t="s">
        <v>213</v>
      </c>
      <c r="G2513" s="105">
        <v>12</v>
      </c>
      <c r="H2513" t="s">
        <v>356</v>
      </c>
      <c r="I2513" t="s">
        <v>395</v>
      </c>
      <c r="J2513" t="s">
        <v>396</v>
      </c>
      <c r="K2513" s="105">
        <v>410</v>
      </c>
      <c r="L2513" s="106">
        <v>0.99515002965927124</v>
      </c>
      <c r="N2513" s="105">
        <v>6657</v>
      </c>
      <c r="O2513" s="106">
        <v>0.99418002367019653</v>
      </c>
      <c r="Q2513" s="105">
        <v>225832</v>
      </c>
      <c r="R2513" s="106">
        <v>0.99285000562667847</v>
      </c>
      <c r="S2513" s="107"/>
    </row>
    <row r="2514" spans="1:19" x14ac:dyDescent="0.25">
      <c r="A2514" t="s">
        <v>331</v>
      </c>
      <c r="B2514" t="s">
        <v>347</v>
      </c>
      <c r="C2514" t="s">
        <v>347</v>
      </c>
      <c r="D2514" t="s">
        <v>347</v>
      </c>
      <c r="E2514" t="s">
        <v>212</v>
      </c>
      <c r="F2514" t="s">
        <v>213</v>
      </c>
      <c r="G2514" s="105">
        <v>12</v>
      </c>
      <c r="H2514" t="s">
        <v>356</v>
      </c>
      <c r="I2514" t="s">
        <v>395</v>
      </c>
      <c r="J2514" t="s">
        <v>397</v>
      </c>
      <c r="K2514" s="105">
        <v>2</v>
      </c>
      <c r="L2514" s="106">
        <v>4.8500001430511466E-3</v>
      </c>
      <c r="N2514" s="105">
        <v>39</v>
      </c>
      <c r="O2514" s="106">
        <v>5.8200000785291186E-3</v>
      </c>
      <c r="Q2514" s="105">
        <v>1627</v>
      </c>
      <c r="R2514" s="106">
        <v>7.1499999612569809E-3</v>
      </c>
      <c r="S2514" s="107"/>
    </row>
    <row r="2515" spans="1:19" x14ac:dyDescent="0.25">
      <c r="A2515" t="s">
        <v>331</v>
      </c>
      <c r="B2515" t="s">
        <v>347</v>
      </c>
      <c r="C2515" t="s">
        <v>347</v>
      </c>
      <c r="D2515" t="s">
        <v>347</v>
      </c>
      <c r="E2515" t="s">
        <v>212</v>
      </c>
      <c r="F2515" t="s">
        <v>213</v>
      </c>
      <c r="G2515">
        <v>12</v>
      </c>
      <c r="H2515" t="s">
        <v>356</v>
      </c>
      <c r="I2515" t="s">
        <v>398</v>
      </c>
      <c r="J2515" t="s">
        <v>399</v>
      </c>
      <c r="K2515">
        <v>179</v>
      </c>
      <c r="L2515" s="106">
        <v>0.43446999788284302</v>
      </c>
      <c r="N2515">
        <v>998</v>
      </c>
      <c r="O2515" s="106">
        <v>0.14903999865055079</v>
      </c>
      <c r="Q2515">
        <v>32785</v>
      </c>
      <c r="R2515" s="106">
        <v>0.14414000511169431</v>
      </c>
    </row>
    <row r="2516" spans="1:19" x14ac:dyDescent="0.25">
      <c r="A2516" t="s">
        <v>331</v>
      </c>
      <c r="B2516" t="s">
        <v>347</v>
      </c>
      <c r="C2516" t="s">
        <v>347</v>
      </c>
      <c r="D2516" t="s">
        <v>347</v>
      </c>
      <c r="E2516" t="s">
        <v>212</v>
      </c>
      <c r="F2516" t="s">
        <v>213</v>
      </c>
      <c r="G2516" s="105">
        <v>12</v>
      </c>
      <c r="H2516" t="s">
        <v>356</v>
      </c>
      <c r="I2516" t="s">
        <v>398</v>
      </c>
      <c r="J2516" t="s">
        <v>41</v>
      </c>
      <c r="K2516" s="105">
        <v>156</v>
      </c>
      <c r="L2516" s="106">
        <v>0.37863999605178827</v>
      </c>
      <c r="N2516" s="105">
        <v>1917</v>
      </c>
      <c r="O2516" s="106">
        <v>0.28628998994827271</v>
      </c>
      <c r="Q2516" s="105">
        <v>40324</v>
      </c>
      <c r="R2516" s="106">
        <v>0.177279993891716</v>
      </c>
      <c r="S2516" s="107"/>
    </row>
    <row r="2517" spans="1:19" x14ac:dyDescent="0.25">
      <c r="A2517" t="s">
        <v>331</v>
      </c>
      <c r="B2517" t="s">
        <v>347</v>
      </c>
      <c r="C2517" t="s">
        <v>347</v>
      </c>
      <c r="D2517" t="s">
        <v>347</v>
      </c>
      <c r="E2517" t="s">
        <v>212</v>
      </c>
      <c r="F2517" t="s">
        <v>213</v>
      </c>
      <c r="G2517" s="105">
        <v>12</v>
      </c>
      <c r="H2517" t="s">
        <v>356</v>
      </c>
      <c r="I2517" t="s">
        <v>398</v>
      </c>
      <c r="J2517" t="s">
        <v>40</v>
      </c>
      <c r="K2517" s="105">
        <v>34</v>
      </c>
      <c r="L2517" s="106">
        <v>8.2520000636577606E-2</v>
      </c>
      <c r="N2517" s="105">
        <v>1595</v>
      </c>
      <c r="O2517" s="106">
        <v>0.23819999396800989</v>
      </c>
      <c r="Q2517" s="105">
        <v>47952</v>
      </c>
      <c r="R2517" s="106">
        <v>0.21082000434398651</v>
      </c>
      <c r="S2517" s="107"/>
    </row>
    <row r="2518" spans="1:19" x14ac:dyDescent="0.25">
      <c r="A2518" t="s">
        <v>331</v>
      </c>
      <c r="B2518" t="s">
        <v>347</v>
      </c>
      <c r="C2518" t="s">
        <v>347</v>
      </c>
      <c r="D2518" t="s">
        <v>347</v>
      </c>
      <c r="E2518" t="s">
        <v>212</v>
      </c>
      <c r="F2518" t="s">
        <v>213</v>
      </c>
      <c r="G2518" s="105">
        <v>12</v>
      </c>
      <c r="H2518" t="s">
        <v>356</v>
      </c>
      <c r="I2518" t="s">
        <v>398</v>
      </c>
      <c r="J2518" t="s">
        <v>39</v>
      </c>
      <c r="K2518" s="105">
        <v>34</v>
      </c>
      <c r="L2518" s="106">
        <v>8.2520000636577606E-2</v>
      </c>
      <c r="N2518" s="105">
        <v>1329</v>
      </c>
      <c r="O2518" s="106">
        <v>0.19847999513149259</v>
      </c>
      <c r="Q2518" s="105">
        <v>51770</v>
      </c>
      <c r="R2518" s="106">
        <v>0.22759999334812159</v>
      </c>
      <c r="S2518" s="107"/>
    </row>
    <row r="2519" spans="1:19" x14ac:dyDescent="0.25">
      <c r="A2519" t="s">
        <v>331</v>
      </c>
      <c r="B2519" t="s">
        <v>347</v>
      </c>
      <c r="C2519" t="s">
        <v>347</v>
      </c>
      <c r="D2519" t="s">
        <v>347</v>
      </c>
      <c r="E2519" t="s">
        <v>212</v>
      </c>
      <c r="F2519" t="s">
        <v>213</v>
      </c>
      <c r="G2519" s="105">
        <v>12</v>
      </c>
      <c r="H2519" t="s">
        <v>356</v>
      </c>
      <c r="I2519" t="s">
        <v>398</v>
      </c>
      <c r="J2519" t="s">
        <v>400</v>
      </c>
      <c r="K2519" s="105">
        <v>9</v>
      </c>
      <c r="L2519" s="106">
        <v>2.184000052511692E-2</v>
      </c>
      <c r="N2519" s="105">
        <v>857</v>
      </c>
      <c r="O2519" s="106">
        <v>0.1279900074005127</v>
      </c>
      <c r="Q2519" s="105">
        <v>54628</v>
      </c>
      <c r="R2519" s="106">
        <v>0.24017000198364261</v>
      </c>
      <c r="S2519" s="107"/>
    </row>
    <row r="2520" spans="1:19" x14ac:dyDescent="0.25">
      <c r="A2520" t="s">
        <v>331</v>
      </c>
      <c r="B2520" t="s">
        <v>347</v>
      </c>
      <c r="C2520" t="s">
        <v>347</v>
      </c>
      <c r="D2520" t="s">
        <v>347</v>
      </c>
      <c r="E2520" t="s">
        <v>212</v>
      </c>
      <c r="F2520" t="s">
        <v>213</v>
      </c>
      <c r="G2520" s="105">
        <v>12</v>
      </c>
      <c r="H2520" t="s">
        <v>356</v>
      </c>
      <c r="I2520" t="s">
        <v>422</v>
      </c>
      <c r="J2520" t="s">
        <v>429</v>
      </c>
      <c r="K2520" s="105">
        <v>301</v>
      </c>
      <c r="L2520" s="106">
        <v>0.73057997226715088</v>
      </c>
      <c r="N2520" s="105">
        <v>5215</v>
      </c>
      <c r="O2520" s="106">
        <v>0.7788199782371521</v>
      </c>
      <c r="Q2520" s="105">
        <v>80101</v>
      </c>
      <c r="R2520" s="106">
        <v>0.3521600067615509</v>
      </c>
      <c r="S2520" s="107"/>
    </row>
    <row r="2521" spans="1:19" x14ac:dyDescent="0.25">
      <c r="A2521" t="s">
        <v>331</v>
      </c>
      <c r="B2521" t="s">
        <v>347</v>
      </c>
      <c r="C2521" t="s">
        <v>347</v>
      </c>
      <c r="D2521" t="s">
        <v>347</v>
      </c>
      <c r="E2521" t="s">
        <v>212</v>
      </c>
      <c r="F2521" t="s">
        <v>213</v>
      </c>
      <c r="G2521" s="105">
        <v>12</v>
      </c>
      <c r="H2521" t="s">
        <v>356</v>
      </c>
      <c r="I2521" t="s">
        <v>422</v>
      </c>
      <c r="J2521" t="s">
        <v>423</v>
      </c>
      <c r="K2521" s="105">
        <v>84</v>
      </c>
      <c r="L2521" s="106">
        <v>0.20387999713420871</v>
      </c>
      <c r="M2521" s="106">
        <v>0.75676000118255615</v>
      </c>
      <c r="N2521" s="105">
        <v>1286</v>
      </c>
      <c r="O2521" s="106">
        <v>0.19204999506473541</v>
      </c>
      <c r="P2521" s="106">
        <v>0.86833000183105469</v>
      </c>
      <c r="Q2521" s="105">
        <v>119646</v>
      </c>
      <c r="R2521" s="106">
        <v>0.52600997686386108</v>
      </c>
      <c r="S2521" s="107">
        <v>0.81194001436233521</v>
      </c>
    </row>
    <row r="2522" spans="1:19" x14ac:dyDescent="0.25">
      <c r="A2522" t="s">
        <v>331</v>
      </c>
      <c r="B2522" t="s">
        <v>347</v>
      </c>
      <c r="C2522" t="s">
        <v>347</v>
      </c>
      <c r="D2522" t="s">
        <v>347</v>
      </c>
      <c r="E2522" t="s">
        <v>212</v>
      </c>
      <c r="F2522" t="s">
        <v>213</v>
      </c>
      <c r="G2522" s="105">
        <v>12</v>
      </c>
      <c r="H2522" t="s">
        <v>356</v>
      </c>
      <c r="I2522" t="s">
        <v>422</v>
      </c>
      <c r="J2522" t="s">
        <v>424</v>
      </c>
      <c r="K2522" s="105">
        <v>13</v>
      </c>
      <c r="L2522" s="106">
        <v>3.1550001353025443E-2</v>
      </c>
      <c r="M2522" s="106">
        <v>0.1171199977397919</v>
      </c>
      <c r="N2522" s="105">
        <v>124</v>
      </c>
      <c r="O2522" s="106">
        <v>1.8519999459385868E-2</v>
      </c>
      <c r="P2522" s="106">
        <v>8.3729997277259827E-2</v>
      </c>
      <c r="Q2522" s="105">
        <v>17180</v>
      </c>
      <c r="R2522" s="106">
        <v>7.5530000030994415E-2</v>
      </c>
      <c r="S2522" s="107">
        <v>0.11659000068902969</v>
      </c>
    </row>
    <row r="2523" spans="1:19" x14ac:dyDescent="0.25">
      <c r="A2523" t="s">
        <v>331</v>
      </c>
      <c r="B2523" t="s">
        <v>347</v>
      </c>
      <c r="C2523" t="s">
        <v>347</v>
      </c>
      <c r="D2523" t="s">
        <v>347</v>
      </c>
      <c r="E2523" t="s">
        <v>212</v>
      </c>
      <c r="F2523" t="s">
        <v>213</v>
      </c>
      <c r="G2523">
        <v>12</v>
      </c>
      <c r="H2523" t="s">
        <v>356</v>
      </c>
      <c r="I2523" t="s">
        <v>422</v>
      </c>
      <c r="J2523" t="s">
        <v>425</v>
      </c>
      <c r="K2523">
        <v>9</v>
      </c>
      <c r="L2523" s="106">
        <v>2.184000052511692E-2</v>
      </c>
      <c r="M2523" s="106">
        <v>8.107999712228775E-2</v>
      </c>
      <c r="N2523">
        <v>41</v>
      </c>
      <c r="O2523" s="106">
        <v>6.120000034570694E-3</v>
      </c>
      <c r="P2523" s="106">
        <v>2.768000029027462E-2</v>
      </c>
      <c r="Q2523">
        <v>6082</v>
      </c>
      <c r="R2523" s="106">
        <v>2.6739999651908871E-2</v>
      </c>
      <c r="S2523" s="106">
        <v>4.1269998997449868E-2</v>
      </c>
    </row>
    <row r="2524" spans="1:19" x14ac:dyDescent="0.25">
      <c r="A2524" t="s">
        <v>331</v>
      </c>
      <c r="B2524" t="s">
        <v>347</v>
      </c>
      <c r="C2524" t="s">
        <v>347</v>
      </c>
      <c r="D2524" t="s">
        <v>347</v>
      </c>
      <c r="E2524" t="s">
        <v>212</v>
      </c>
      <c r="F2524" t="s">
        <v>213</v>
      </c>
      <c r="G2524" s="105">
        <v>12</v>
      </c>
      <c r="H2524" t="s">
        <v>356</v>
      </c>
      <c r="I2524" t="s">
        <v>422</v>
      </c>
      <c r="J2524" t="s">
        <v>426</v>
      </c>
      <c r="K2524" s="105">
        <v>5</v>
      </c>
      <c r="L2524" s="106">
        <v>1.2140000239014631E-2</v>
      </c>
      <c r="M2524" s="106">
        <v>4.5049998909235001E-2</v>
      </c>
      <c r="N2524" s="105">
        <v>28</v>
      </c>
      <c r="O2524" s="106">
        <v>4.1800001636147499E-3</v>
      </c>
      <c r="P2524" s="106">
        <v>1.891000010073185E-2</v>
      </c>
      <c r="Q2524" s="105">
        <v>3672</v>
      </c>
      <c r="R2524" s="106">
        <v>1.6140000894665722E-2</v>
      </c>
      <c r="S2524" s="107">
        <v>2.491999976336956E-2</v>
      </c>
    </row>
    <row r="2525" spans="1:19" x14ac:dyDescent="0.25">
      <c r="A2525" t="s">
        <v>331</v>
      </c>
      <c r="B2525" t="s">
        <v>347</v>
      </c>
      <c r="C2525" t="s">
        <v>347</v>
      </c>
      <c r="D2525" t="s">
        <v>347</v>
      </c>
      <c r="E2525" t="s">
        <v>212</v>
      </c>
      <c r="F2525" t="s">
        <v>213</v>
      </c>
      <c r="G2525" s="105">
        <v>12</v>
      </c>
      <c r="H2525" t="s">
        <v>356</v>
      </c>
      <c r="I2525" t="s">
        <v>422</v>
      </c>
      <c r="J2525" t="s">
        <v>427</v>
      </c>
      <c r="K2525" s="105">
        <v>0</v>
      </c>
      <c r="L2525" s="106">
        <v>0</v>
      </c>
      <c r="M2525" s="106">
        <v>0</v>
      </c>
      <c r="N2525" s="105">
        <v>2</v>
      </c>
      <c r="O2525" s="106">
        <v>3.0000001424923539E-4</v>
      </c>
      <c r="P2525" s="106">
        <v>1.350000035017729E-3</v>
      </c>
      <c r="Q2525" s="105">
        <v>766</v>
      </c>
      <c r="R2525" s="106">
        <v>3.3700000494718552E-3</v>
      </c>
      <c r="S2525" s="107">
        <v>5.2000000141561031E-3</v>
      </c>
    </row>
    <row r="2526" spans="1:19" x14ac:dyDescent="0.25">
      <c r="A2526" t="s">
        <v>331</v>
      </c>
      <c r="B2526" t="s">
        <v>347</v>
      </c>
      <c r="C2526" t="s">
        <v>347</v>
      </c>
      <c r="D2526" t="s">
        <v>347</v>
      </c>
      <c r="E2526" t="s">
        <v>212</v>
      </c>
      <c r="F2526" t="s">
        <v>213</v>
      </c>
      <c r="G2526">
        <v>12</v>
      </c>
      <c r="H2526" t="s">
        <v>356</v>
      </c>
      <c r="I2526" t="s">
        <v>422</v>
      </c>
      <c r="J2526" t="s">
        <v>428</v>
      </c>
      <c r="K2526">
        <v>0</v>
      </c>
      <c r="L2526" s="106">
        <v>0</v>
      </c>
      <c r="M2526" s="106">
        <v>0</v>
      </c>
      <c r="N2526">
        <v>0</v>
      </c>
      <c r="O2526" s="106">
        <v>0</v>
      </c>
      <c r="P2526" s="106">
        <v>0</v>
      </c>
      <c r="Q2526">
        <v>12</v>
      </c>
      <c r="R2526" s="106">
        <v>4.9999998736893758E-5</v>
      </c>
      <c r="S2526" s="106">
        <v>7.9999997979030013E-5</v>
      </c>
    </row>
    <row r="2527" spans="1:19" x14ac:dyDescent="0.25">
      <c r="A2527" t="s">
        <v>331</v>
      </c>
      <c r="B2527" t="s">
        <v>347</v>
      </c>
      <c r="C2527" t="s">
        <v>347</v>
      </c>
      <c r="D2527" t="s">
        <v>347</v>
      </c>
      <c r="E2527" t="s">
        <v>212</v>
      </c>
      <c r="F2527" t="s">
        <v>213</v>
      </c>
      <c r="G2527" s="105">
        <v>12</v>
      </c>
      <c r="H2527" t="s">
        <v>356</v>
      </c>
      <c r="I2527" t="s">
        <v>430</v>
      </c>
      <c r="J2527" t="s">
        <v>434</v>
      </c>
      <c r="K2527" s="105">
        <v>22</v>
      </c>
      <c r="L2527" s="106">
        <v>5.3399998694658279E-2</v>
      </c>
      <c r="M2527" s="106">
        <v>5.3789999336004257E-2</v>
      </c>
      <c r="N2527" s="105">
        <v>207</v>
      </c>
      <c r="O2527" s="106">
        <v>3.0910000205039981E-2</v>
      </c>
      <c r="P2527" s="106">
        <v>3.2510001212358468E-2</v>
      </c>
      <c r="Q2527" s="105">
        <v>4987</v>
      </c>
      <c r="R2527" s="106">
        <v>2.1919999271631241E-2</v>
      </c>
      <c r="S2527" s="107">
        <v>2.2490000352263451E-2</v>
      </c>
    </row>
    <row r="2528" spans="1:19" x14ac:dyDescent="0.25">
      <c r="A2528" t="s">
        <v>331</v>
      </c>
      <c r="B2528" t="s">
        <v>347</v>
      </c>
      <c r="C2528" t="s">
        <v>347</v>
      </c>
      <c r="D2528" t="s">
        <v>347</v>
      </c>
      <c r="E2528" t="s">
        <v>212</v>
      </c>
      <c r="F2528" t="s">
        <v>213</v>
      </c>
      <c r="G2528">
        <v>12</v>
      </c>
      <c r="H2528" t="s">
        <v>356</v>
      </c>
      <c r="I2528" t="s">
        <v>430</v>
      </c>
      <c r="J2528" t="s">
        <v>432</v>
      </c>
      <c r="K2528">
        <v>55</v>
      </c>
      <c r="L2528" s="106">
        <v>0.13349999487400049</v>
      </c>
      <c r="M2528" s="106">
        <v>0.13447000086307531</v>
      </c>
      <c r="N2528">
        <v>958</v>
      </c>
      <c r="O2528" s="106">
        <v>0.14306999742984769</v>
      </c>
      <c r="P2528" s="106">
        <v>0.15044000744819641</v>
      </c>
      <c r="Q2528">
        <v>18498</v>
      </c>
      <c r="R2528" s="106">
        <v>8.1320002675056458E-2</v>
      </c>
      <c r="S2528" s="106">
        <v>8.343999832868576E-2</v>
      </c>
    </row>
    <row r="2529" spans="1:19" x14ac:dyDescent="0.25">
      <c r="A2529" t="s">
        <v>331</v>
      </c>
      <c r="B2529" t="s">
        <v>347</v>
      </c>
      <c r="C2529" t="s">
        <v>347</v>
      </c>
      <c r="D2529" t="s">
        <v>347</v>
      </c>
      <c r="E2529" t="s">
        <v>212</v>
      </c>
      <c r="F2529" t="s">
        <v>213</v>
      </c>
      <c r="G2529" s="105">
        <v>12</v>
      </c>
      <c r="H2529" t="s">
        <v>356</v>
      </c>
      <c r="I2529" t="s">
        <v>430</v>
      </c>
      <c r="J2529" t="s">
        <v>435</v>
      </c>
      <c r="K2529" s="105">
        <v>2</v>
      </c>
      <c r="L2529" s="106">
        <v>4.8500001430511466E-3</v>
      </c>
      <c r="M2529" s="106">
        <v>4.889999981969595E-3</v>
      </c>
      <c r="N2529" s="105">
        <v>9</v>
      </c>
      <c r="O2529" s="106">
        <v>1.3399999588727951E-3</v>
      </c>
      <c r="P2529" s="106">
        <v>1.4100000262260439E-3</v>
      </c>
      <c r="Q2529" s="105">
        <v>391</v>
      </c>
      <c r="R2529" s="106">
        <v>1.7199999419972301E-3</v>
      </c>
      <c r="S2529" s="107">
        <v>1.760000013746321E-3</v>
      </c>
    </row>
    <row r="2530" spans="1:19" x14ac:dyDescent="0.25">
      <c r="A2530" t="s">
        <v>331</v>
      </c>
      <c r="B2530" t="s">
        <v>347</v>
      </c>
      <c r="C2530" t="s">
        <v>347</v>
      </c>
      <c r="D2530" t="s">
        <v>347</v>
      </c>
      <c r="E2530" t="s">
        <v>212</v>
      </c>
      <c r="F2530" t="s">
        <v>213</v>
      </c>
      <c r="G2530">
        <v>12</v>
      </c>
      <c r="H2530" t="s">
        <v>356</v>
      </c>
      <c r="I2530" t="s">
        <v>430</v>
      </c>
      <c r="J2530" t="s">
        <v>436</v>
      </c>
      <c r="K2530">
        <v>30</v>
      </c>
      <c r="L2530" s="106">
        <v>7.2820000350475311E-2</v>
      </c>
      <c r="M2530" s="106">
        <v>7.3349997401237488E-2</v>
      </c>
      <c r="N2530">
        <v>261</v>
      </c>
      <c r="O2530" s="106">
        <v>3.8979999721050262E-2</v>
      </c>
      <c r="P2530" s="106">
        <v>4.098999872803688E-2</v>
      </c>
      <c r="Q2530">
        <v>6784</v>
      </c>
      <c r="R2530" s="106">
        <v>2.9829999431967739E-2</v>
      </c>
      <c r="S2530" s="106">
        <v>3.060000017285347E-2</v>
      </c>
    </row>
    <row r="2531" spans="1:19" x14ac:dyDescent="0.25">
      <c r="A2531" t="s">
        <v>331</v>
      </c>
      <c r="B2531" t="s">
        <v>347</v>
      </c>
      <c r="C2531" t="s">
        <v>347</v>
      </c>
      <c r="D2531" t="s">
        <v>347</v>
      </c>
      <c r="E2531" t="s">
        <v>212</v>
      </c>
      <c r="F2531" t="s">
        <v>213</v>
      </c>
      <c r="G2531">
        <v>12</v>
      </c>
      <c r="H2531" t="s">
        <v>356</v>
      </c>
      <c r="I2531" t="s">
        <v>430</v>
      </c>
      <c r="J2531" t="s">
        <v>431</v>
      </c>
      <c r="K2531">
        <v>28</v>
      </c>
      <c r="L2531" s="106">
        <v>6.7960001528263092E-2</v>
      </c>
      <c r="M2531" s="106">
        <v>6.8460002541542053E-2</v>
      </c>
      <c r="N2531">
        <v>2661</v>
      </c>
      <c r="O2531" s="106">
        <v>0.39739999175071722</v>
      </c>
      <c r="P2531" s="106">
        <v>0.41786998510360718</v>
      </c>
      <c r="Q2531">
        <v>77035</v>
      </c>
      <c r="R2531" s="106">
        <v>0.33867999911308289</v>
      </c>
      <c r="S2531" s="106">
        <v>0.3474699854850769</v>
      </c>
    </row>
    <row r="2532" spans="1:19" x14ac:dyDescent="0.25">
      <c r="A2532" t="s">
        <v>331</v>
      </c>
      <c r="B2532" t="s">
        <v>347</v>
      </c>
      <c r="C2532" t="s">
        <v>347</v>
      </c>
      <c r="D2532" t="s">
        <v>347</v>
      </c>
      <c r="E2532" t="s">
        <v>212</v>
      </c>
      <c r="F2532" t="s">
        <v>213</v>
      </c>
      <c r="G2532" s="105">
        <v>12</v>
      </c>
      <c r="H2532" t="s">
        <v>356</v>
      </c>
      <c r="I2532" t="s">
        <v>430</v>
      </c>
      <c r="J2532" t="s">
        <v>502</v>
      </c>
      <c r="K2532" s="105">
        <v>272</v>
      </c>
      <c r="L2532" s="106">
        <v>0.66018998622894287</v>
      </c>
      <c r="M2532" s="106">
        <v>0.66504001617431641</v>
      </c>
      <c r="N2532" s="105">
        <v>2272</v>
      </c>
      <c r="O2532" s="106">
        <v>0.33930999040603638</v>
      </c>
      <c r="P2532" s="106">
        <v>0.35677999258041382</v>
      </c>
      <c r="Q2532" s="105">
        <v>114008</v>
      </c>
      <c r="R2532" s="106">
        <v>0.5012199878692627</v>
      </c>
      <c r="S2532" s="107">
        <v>0.51424002647399902</v>
      </c>
    </row>
    <row r="2533" spans="1:19" x14ac:dyDescent="0.25">
      <c r="A2533" t="s">
        <v>331</v>
      </c>
      <c r="B2533" t="s">
        <v>347</v>
      </c>
      <c r="C2533" t="s">
        <v>347</v>
      </c>
      <c r="D2533" t="s">
        <v>347</v>
      </c>
      <c r="E2533" t="s">
        <v>212</v>
      </c>
      <c r="F2533" t="s">
        <v>213</v>
      </c>
      <c r="G2533" s="105">
        <v>12</v>
      </c>
      <c r="H2533" t="s">
        <v>356</v>
      </c>
      <c r="I2533" t="s">
        <v>430</v>
      </c>
      <c r="J2533" t="s">
        <v>86</v>
      </c>
      <c r="K2533" s="105">
        <v>3</v>
      </c>
      <c r="L2533" s="106">
        <v>7.2800000198185444E-3</v>
      </c>
      <c r="N2533" s="105">
        <v>328</v>
      </c>
      <c r="O2533" s="106">
        <v>4.8980001360177987E-2</v>
      </c>
      <c r="Q2533" s="105">
        <v>5756</v>
      </c>
      <c r="R2533" s="106">
        <v>2.5310000404715541E-2</v>
      </c>
      <c r="S2533" s="107"/>
    </row>
    <row r="2534" spans="1:19" x14ac:dyDescent="0.25">
      <c r="A2534" t="s">
        <v>331</v>
      </c>
      <c r="B2534" t="s">
        <v>347</v>
      </c>
      <c r="C2534" t="s">
        <v>347</v>
      </c>
      <c r="D2534" t="s">
        <v>347</v>
      </c>
      <c r="E2534" t="s">
        <v>212</v>
      </c>
      <c r="F2534" t="s">
        <v>213</v>
      </c>
      <c r="G2534" s="105">
        <v>12</v>
      </c>
      <c r="H2534" t="s">
        <v>356</v>
      </c>
      <c r="I2534" t="s">
        <v>401</v>
      </c>
      <c r="J2534" t="s">
        <v>405</v>
      </c>
      <c r="K2534" s="105">
        <v>278</v>
      </c>
      <c r="L2534" s="106">
        <v>0.67475998401641846</v>
      </c>
      <c r="M2534" s="106">
        <v>0.68137001991271973</v>
      </c>
      <c r="N2534" s="105">
        <v>4963</v>
      </c>
      <c r="O2534" s="106">
        <v>0.74119001626968384</v>
      </c>
      <c r="P2534" s="106">
        <v>0.78157001733779907</v>
      </c>
      <c r="Q2534" s="105">
        <v>171311</v>
      </c>
      <c r="R2534" s="106">
        <v>0.75314998626708984</v>
      </c>
      <c r="S2534" s="107">
        <v>0.77806001901626587</v>
      </c>
    </row>
    <row r="2535" spans="1:19" x14ac:dyDescent="0.25">
      <c r="A2535" t="s">
        <v>331</v>
      </c>
      <c r="B2535" t="s">
        <v>347</v>
      </c>
      <c r="C2535" t="s">
        <v>347</v>
      </c>
      <c r="D2535" t="s">
        <v>347</v>
      </c>
      <c r="E2535" t="s">
        <v>212</v>
      </c>
      <c r="F2535" t="s">
        <v>213</v>
      </c>
      <c r="G2535">
        <v>12</v>
      </c>
      <c r="H2535" t="s">
        <v>356</v>
      </c>
      <c r="I2535" t="s">
        <v>401</v>
      </c>
      <c r="J2535" t="s">
        <v>412</v>
      </c>
      <c r="K2535">
        <v>59</v>
      </c>
      <c r="L2535" s="106">
        <v>0.14319999516010279</v>
      </c>
      <c r="M2535" s="106">
        <v>0.14461000263690951</v>
      </c>
      <c r="N2535">
        <v>637</v>
      </c>
      <c r="O2535" s="106">
        <v>9.5129996538162231E-2</v>
      </c>
      <c r="P2535" s="106">
        <v>0.1003099977970123</v>
      </c>
      <c r="Q2535">
        <v>22313</v>
      </c>
      <c r="R2535" s="106">
        <v>9.8099999129772186E-2</v>
      </c>
      <c r="S2535" s="106">
        <v>0.10134000331163411</v>
      </c>
    </row>
    <row r="2536" spans="1:19" x14ac:dyDescent="0.25">
      <c r="A2536" t="s">
        <v>331</v>
      </c>
      <c r="B2536" t="s">
        <v>347</v>
      </c>
      <c r="C2536" t="s">
        <v>347</v>
      </c>
      <c r="D2536" t="s">
        <v>347</v>
      </c>
      <c r="E2536" t="s">
        <v>212</v>
      </c>
      <c r="F2536" t="s">
        <v>213</v>
      </c>
      <c r="G2536" s="105">
        <v>12</v>
      </c>
      <c r="H2536" t="s">
        <v>356</v>
      </c>
      <c r="I2536" t="s">
        <v>401</v>
      </c>
      <c r="J2536" t="s">
        <v>413</v>
      </c>
      <c r="K2536" s="105">
        <v>42</v>
      </c>
      <c r="L2536" s="106">
        <v>0.1019399985671043</v>
      </c>
      <c r="M2536" s="106">
        <v>0.1029400005936623</v>
      </c>
      <c r="N2536" s="105">
        <v>445</v>
      </c>
      <c r="O2536" s="106">
        <v>6.6459998488426208E-2</v>
      </c>
      <c r="P2536" s="106">
        <v>7.0079997181892395E-2</v>
      </c>
      <c r="Q2536" s="105">
        <v>15680</v>
      </c>
      <c r="R2536" s="106">
        <v>6.8939998745918274E-2</v>
      </c>
      <c r="S2536" s="107">
        <v>7.1220003068447113E-2</v>
      </c>
    </row>
    <row r="2537" spans="1:19" x14ac:dyDescent="0.25">
      <c r="A2537" t="s">
        <v>331</v>
      </c>
      <c r="B2537" t="s">
        <v>347</v>
      </c>
      <c r="C2537" t="s">
        <v>347</v>
      </c>
      <c r="D2537" t="s">
        <v>347</v>
      </c>
      <c r="E2537" t="s">
        <v>212</v>
      </c>
      <c r="F2537" t="s">
        <v>213</v>
      </c>
      <c r="G2537">
        <v>12</v>
      </c>
      <c r="H2537" t="s">
        <v>356</v>
      </c>
      <c r="I2537" t="s">
        <v>401</v>
      </c>
      <c r="J2537" t="s">
        <v>441</v>
      </c>
      <c r="K2537">
        <v>4</v>
      </c>
      <c r="L2537" s="106">
        <v>9.7099998965859413E-3</v>
      </c>
      <c r="N2537">
        <v>346</v>
      </c>
      <c r="O2537" s="106">
        <v>5.1669999957084663E-2</v>
      </c>
      <c r="Q2537">
        <v>7283</v>
      </c>
      <c r="R2537" s="106">
        <v>3.2019998878240592E-2</v>
      </c>
    </row>
    <row r="2538" spans="1:19" x14ac:dyDescent="0.25">
      <c r="A2538" t="s">
        <v>331</v>
      </c>
      <c r="B2538" t="s">
        <v>347</v>
      </c>
      <c r="C2538" t="s">
        <v>347</v>
      </c>
      <c r="D2538" t="s">
        <v>347</v>
      </c>
      <c r="E2538" t="s">
        <v>212</v>
      </c>
      <c r="F2538" t="s">
        <v>213</v>
      </c>
      <c r="G2538" s="105">
        <v>12</v>
      </c>
      <c r="H2538" t="s">
        <v>356</v>
      </c>
      <c r="I2538" t="s">
        <v>401</v>
      </c>
      <c r="J2538" t="s">
        <v>414</v>
      </c>
      <c r="K2538" s="105">
        <v>29</v>
      </c>
      <c r="L2538" s="106">
        <v>7.0390000939369202E-2</v>
      </c>
      <c r="M2538" s="106">
        <v>7.1079999208450317E-2</v>
      </c>
      <c r="N2538" s="105">
        <v>305</v>
      </c>
      <c r="O2538" s="106">
        <v>4.5549999922513962E-2</v>
      </c>
      <c r="P2538" s="106">
        <v>4.8030000180006027E-2</v>
      </c>
      <c r="Q2538" s="105">
        <v>10872</v>
      </c>
      <c r="R2538" s="106">
        <v>4.7800000756978989E-2</v>
      </c>
      <c r="S2538" s="107">
        <v>4.9380000680685043E-2</v>
      </c>
    </row>
    <row r="2539" spans="1:19" x14ac:dyDescent="0.25">
      <c r="A2539" t="s">
        <v>331</v>
      </c>
      <c r="B2539" t="s">
        <v>347</v>
      </c>
      <c r="C2539" t="s">
        <v>347</v>
      </c>
      <c r="D2539" t="s">
        <v>347</v>
      </c>
      <c r="E2539" t="s">
        <v>236</v>
      </c>
      <c r="F2539" t="s">
        <v>237</v>
      </c>
      <c r="G2539" s="105">
        <v>12</v>
      </c>
      <c r="H2539" t="s">
        <v>356</v>
      </c>
      <c r="I2539" t="s">
        <v>349</v>
      </c>
      <c r="J2539" t="s">
        <v>350</v>
      </c>
      <c r="K2539" s="105">
        <v>30</v>
      </c>
      <c r="L2539" s="106">
        <v>5.8200000785291186E-3</v>
      </c>
      <c r="N2539" s="105">
        <v>50</v>
      </c>
      <c r="O2539" s="106">
        <v>7.4700000695884228E-3</v>
      </c>
      <c r="Q2539" s="105">
        <v>1130</v>
      </c>
      <c r="R2539" s="106">
        <v>4.9700001254677773E-3</v>
      </c>
      <c r="S2539" s="107"/>
    </row>
    <row r="2540" spans="1:19" x14ac:dyDescent="0.25">
      <c r="A2540" t="s">
        <v>331</v>
      </c>
      <c r="B2540" t="s">
        <v>347</v>
      </c>
      <c r="C2540" t="s">
        <v>347</v>
      </c>
      <c r="D2540" t="s">
        <v>347</v>
      </c>
      <c r="E2540" t="s">
        <v>236</v>
      </c>
      <c r="F2540" t="s">
        <v>237</v>
      </c>
      <c r="G2540" s="105">
        <v>12</v>
      </c>
      <c r="H2540" t="s">
        <v>356</v>
      </c>
      <c r="I2540" t="s">
        <v>349</v>
      </c>
      <c r="J2540" t="s">
        <v>368</v>
      </c>
      <c r="K2540" s="105">
        <v>191</v>
      </c>
      <c r="L2540" s="106">
        <v>3.7050001323223107E-2</v>
      </c>
      <c r="N2540" s="105">
        <v>306</v>
      </c>
      <c r="O2540" s="106">
        <v>4.5699998736381531E-2</v>
      </c>
      <c r="Q2540" s="105">
        <v>8418</v>
      </c>
      <c r="R2540" s="106">
        <v>3.700999915599823E-2</v>
      </c>
      <c r="S2540" s="107"/>
    </row>
    <row r="2541" spans="1:19" x14ac:dyDescent="0.25">
      <c r="A2541" t="s">
        <v>331</v>
      </c>
      <c r="B2541" t="s">
        <v>347</v>
      </c>
      <c r="C2541" t="s">
        <v>347</v>
      </c>
      <c r="D2541" t="s">
        <v>347</v>
      </c>
      <c r="E2541" t="s">
        <v>236</v>
      </c>
      <c r="F2541" t="s">
        <v>237</v>
      </c>
      <c r="G2541">
        <v>12</v>
      </c>
      <c r="H2541" t="s">
        <v>356</v>
      </c>
      <c r="I2541" t="s">
        <v>349</v>
      </c>
      <c r="J2541" t="s">
        <v>369</v>
      </c>
      <c r="K2541">
        <v>486</v>
      </c>
      <c r="L2541" s="106">
        <v>9.4279997050762177E-2</v>
      </c>
      <c r="N2541">
        <v>834</v>
      </c>
      <c r="O2541" s="106">
        <v>0.12454999983310699</v>
      </c>
      <c r="Q2541">
        <v>27454</v>
      </c>
      <c r="R2541" s="106">
        <v>0.1207000017166138</v>
      </c>
    </row>
    <row r="2542" spans="1:19" x14ac:dyDescent="0.25">
      <c r="A2542" t="s">
        <v>331</v>
      </c>
      <c r="B2542" t="s">
        <v>347</v>
      </c>
      <c r="C2542" t="s">
        <v>347</v>
      </c>
      <c r="D2542" t="s">
        <v>347</v>
      </c>
      <c r="E2542" t="s">
        <v>236</v>
      </c>
      <c r="F2542" t="s">
        <v>237</v>
      </c>
      <c r="G2542" s="105">
        <v>12</v>
      </c>
      <c r="H2542" t="s">
        <v>356</v>
      </c>
      <c r="I2542" t="s">
        <v>349</v>
      </c>
      <c r="J2542" t="s">
        <v>370</v>
      </c>
      <c r="K2542" s="105">
        <v>1658</v>
      </c>
      <c r="L2542" s="106">
        <v>0.32163000106811518</v>
      </c>
      <c r="N2542" s="105">
        <v>1986</v>
      </c>
      <c r="O2542" s="106">
        <v>0.29659000039100653</v>
      </c>
      <c r="Q2542" s="105">
        <v>55879</v>
      </c>
      <c r="R2542" s="106">
        <v>0.24567000567913061</v>
      </c>
      <c r="S2542" s="107"/>
    </row>
    <row r="2543" spans="1:19" x14ac:dyDescent="0.25">
      <c r="A2543" t="s">
        <v>331</v>
      </c>
      <c r="B2543" t="s">
        <v>347</v>
      </c>
      <c r="C2543" t="s">
        <v>347</v>
      </c>
      <c r="D2543" t="s">
        <v>347</v>
      </c>
      <c r="E2543" t="s">
        <v>236</v>
      </c>
      <c r="F2543" t="s">
        <v>237</v>
      </c>
      <c r="G2543">
        <v>12</v>
      </c>
      <c r="H2543" t="s">
        <v>356</v>
      </c>
      <c r="I2543" t="s">
        <v>349</v>
      </c>
      <c r="J2543" t="s">
        <v>371</v>
      </c>
      <c r="K2543">
        <v>1637</v>
      </c>
      <c r="L2543" s="106">
        <v>0.31755998730659479</v>
      </c>
      <c r="N2543">
        <v>1902</v>
      </c>
      <c r="O2543" s="106">
        <v>0.28404998779296881</v>
      </c>
      <c r="Q2543">
        <v>57982</v>
      </c>
      <c r="R2543" s="106">
        <v>0.25490999221801758</v>
      </c>
    </row>
    <row r="2544" spans="1:19" x14ac:dyDescent="0.25">
      <c r="A2544" t="s">
        <v>331</v>
      </c>
      <c r="B2544" t="s">
        <v>347</v>
      </c>
      <c r="C2544" t="s">
        <v>347</v>
      </c>
      <c r="D2544" t="s">
        <v>347</v>
      </c>
      <c r="E2544" t="s">
        <v>236</v>
      </c>
      <c r="F2544" t="s">
        <v>237</v>
      </c>
      <c r="G2544" s="105">
        <v>12</v>
      </c>
      <c r="H2544" t="s">
        <v>356</v>
      </c>
      <c r="I2544" t="s">
        <v>349</v>
      </c>
      <c r="J2544" t="s">
        <v>372</v>
      </c>
      <c r="K2544" s="105">
        <v>726</v>
      </c>
      <c r="L2544" s="106">
        <v>0.14082999527454379</v>
      </c>
      <c r="N2544" s="105">
        <v>978</v>
      </c>
      <c r="O2544" s="106">
        <v>0.14606000483036041</v>
      </c>
      <c r="Q2544" s="105">
        <v>44765</v>
      </c>
      <c r="R2544" s="106">
        <v>0.19679999351501459</v>
      </c>
      <c r="S2544" s="107"/>
    </row>
    <row r="2545" spans="1:19" x14ac:dyDescent="0.25">
      <c r="A2545" t="s">
        <v>331</v>
      </c>
      <c r="B2545" t="s">
        <v>347</v>
      </c>
      <c r="C2545" t="s">
        <v>347</v>
      </c>
      <c r="D2545" t="s">
        <v>347</v>
      </c>
      <c r="E2545" t="s">
        <v>236</v>
      </c>
      <c r="F2545" t="s">
        <v>237</v>
      </c>
      <c r="G2545" s="105">
        <v>12</v>
      </c>
      <c r="H2545" t="s">
        <v>356</v>
      </c>
      <c r="I2545" t="s">
        <v>349</v>
      </c>
      <c r="J2545" t="s">
        <v>373</v>
      </c>
      <c r="K2545" s="105">
        <v>427</v>
      </c>
      <c r="L2545" s="106">
        <v>8.2829996943473816E-2</v>
      </c>
      <c r="N2545" s="105">
        <v>640</v>
      </c>
      <c r="O2545" s="106">
        <v>9.5579996705055237E-2</v>
      </c>
      <c r="Q2545" s="105">
        <v>31831</v>
      </c>
      <c r="R2545" s="106">
        <v>0.1399399936199188</v>
      </c>
      <c r="S2545" s="107"/>
    </row>
    <row r="2546" spans="1:19" x14ac:dyDescent="0.25">
      <c r="A2546" t="s">
        <v>331</v>
      </c>
      <c r="B2546" t="s">
        <v>347</v>
      </c>
      <c r="C2546" t="s">
        <v>347</v>
      </c>
      <c r="D2546" t="s">
        <v>347</v>
      </c>
      <c r="E2546" t="s">
        <v>236</v>
      </c>
      <c r="F2546" t="s">
        <v>237</v>
      </c>
      <c r="G2546" s="105">
        <v>12</v>
      </c>
      <c r="H2546" t="s">
        <v>356</v>
      </c>
      <c r="I2546" t="s">
        <v>438</v>
      </c>
      <c r="J2546" t="s">
        <v>48</v>
      </c>
      <c r="K2546" s="105">
        <v>4185</v>
      </c>
      <c r="L2546" s="106">
        <v>0.81182998418807983</v>
      </c>
      <c r="M2546" s="106">
        <v>0.8600500226020813</v>
      </c>
      <c r="N2546" s="105">
        <v>5380</v>
      </c>
      <c r="O2546" s="106">
        <v>0.80346000194549561</v>
      </c>
      <c r="P2546" s="106">
        <v>0.84723997116088867</v>
      </c>
      <c r="Q2546" s="105">
        <v>186401</v>
      </c>
      <c r="R2546" s="106">
        <v>0.81949001550674438</v>
      </c>
      <c r="S2546" s="107">
        <v>0.8465999960899353</v>
      </c>
    </row>
    <row r="2547" spans="1:19" x14ac:dyDescent="0.25">
      <c r="A2547" t="s">
        <v>331</v>
      </c>
      <c r="B2547" t="s">
        <v>347</v>
      </c>
      <c r="C2547" t="s">
        <v>347</v>
      </c>
      <c r="D2547" t="s">
        <v>347</v>
      </c>
      <c r="E2547" t="s">
        <v>236</v>
      </c>
      <c r="F2547" t="s">
        <v>237</v>
      </c>
      <c r="G2547" s="105">
        <v>12</v>
      </c>
      <c r="H2547" t="s">
        <v>356</v>
      </c>
      <c r="I2547" t="s">
        <v>438</v>
      </c>
      <c r="J2547" t="s">
        <v>42</v>
      </c>
      <c r="K2547" s="105">
        <v>428</v>
      </c>
      <c r="L2547" s="106">
        <v>8.3030000329017639E-2</v>
      </c>
      <c r="M2547" s="106">
        <v>8.7959997355937958E-2</v>
      </c>
      <c r="N2547" s="105">
        <v>600</v>
      </c>
      <c r="O2547" s="106">
        <v>8.9610002934932709E-2</v>
      </c>
      <c r="P2547" s="106">
        <v>9.4489999115467072E-2</v>
      </c>
      <c r="Q2547" s="105">
        <v>20350</v>
      </c>
      <c r="R2547" s="106">
        <v>8.9469999074935913E-2</v>
      </c>
      <c r="S2547" s="107">
        <v>9.2430002987384796E-2</v>
      </c>
    </row>
    <row r="2548" spans="1:19" x14ac:dyDescent="0.25">
      <c r="A2548" t="s">
        <v>331</v>
      </c>
      <c r="B2548" t="s">
        <v>347</v>
      </c>
      <c r="C2548" t="s">
        <v>347</v>
      </c>
      <c r="D2548" t="s">
        <v>347</v>
      </c>
      <c r="E2548" t="s">
        <v>236</v>
      </c>
      <c r="F2548" t="s">
        <v>237</v>
      </c>
      <c r="G2548" s="105">
        <v>12</v>
      </c>
      <c r="H2548" t="s">
        <v>356</v>
      </c>
      <c r="I2548" t="s">
        <v>438</v>
      </c>
      <c r="J2548" t="s">
        <v>374</v>
      </c>
      <c r="K2548" s="105">
        <v>253</v>
      </c>
      <c r="L2548" s="106">
        <v>4.9079999327659607E-2</v>
      </c>
      <c r="M2548" s="106">
        <v>5.1989998668432243E-2</v>
      </c>
      <c r="N2548" s="105">
        <v>370</v>
      </c>
      <c r="O2548" s="106">
        <v>5.5259998887777328E-2</v>
      </c>
      <c r="P2548" s="106">
        <v>5.8269999921321869E-2</v>
      </c>
      <c r="Q2548" s="105">
        <v>13425</v>
      </c>
      <c r="R2548" s="106">
        <v>5.9020001441240311E-2</v>
      </c>
      <c r="S2548" s="107">
        <v>6.0970000922679901E-2</v>
      </c>
    </row>
    <row r="2549" spans="1:19" x14ac:dyDescent="0.25">
      <c r="A2549" t="s">
        <v>331</v>
      </c>
      <c r="B2549" t="s">
        <v>347</v>
      </c>
      <c r="C2549" t="s">
        <v>347</v>
      </c>
      <c r="D2549" t="s">
        <v>347</v>
      </c>
      <c r="E2549" t="s">
        <v>236</v>
      </c>
      <c r="F2549" t="s">
        <v>237</v>
      </c>
      <c r="G2549" s="105">
        <v>12</v>
      </c>
      <c r="H2549" t="s">
        <v>356</v>
      </c>
      <c r="I2549" t="s">
        <v>438</v>
      </c>
      <c r="J2549" t="s">
        <v>86</v>
      </c>
      <c r="K2549" s="105">
        <v>289</v>
      </c>
      <c r="L2549" s="106">
        <v>5.6060001254081733E-2</v>
      </c>
      <c r="N2549" s="105">
        <v>346</v>
      </c>
      <c r="O2549" s="106">
        <v>5.1669999957084663E-2</v>
      </c>
      <c r="Q2549" s="105">
        <v>7283</v>
      </c>
      <c r="R2549" s="106">
        <v>3.2019998878240592E-2</v>
      </c>
      <c r="S2549" s="107"/>
    </row>
    <row r="2550" spans="1:19" x14ac:dyDescent="0.25">
      <c r="A2550" t="s">
        <v>331</v>
      </c>
      <c r="B2550" t="s">
        <v>347</v>
      </c>
      <c r="C2550" t="s">
        <v>347</v>
      </c>
      <c r="D2550" t="s">
        <v>347</v>
      </c>
      <c r="E2550" t="s">
        <v>236</v>
      </c>
      <c r="F2550" t="s">
        <v>237</v>
      </c>
      <c r="G2550" s="105">
        <v>12</v>
      </c>
      <c r="H2550" t="s">
        <v>356</v>
      </c>
      <c r="I2550" t="s">
        <v>375</v>
      </c>
      <c r="J2550" t="s">
        <v>376</v>
      </c>
      <c r="K2550" s="105">
        <v>913</v>
      </c>
      <c r="L2550" s="106">
        <v>0.17711000144481659</v>
      </c>
      <c r="N2550" s="105">
        <v>1231</v>
      </c>
      <c r="O2550" s="106">
        <v>0.1838400065898895</v>
      </c>
      <c r="Q2550" s="105">
        <v>47189</v>
      </c>
      <c r="R2550" s="106">
        <v>0.20746000111103061</v>
      </c>
      <c r="S2550" s="107"/>
    </row>
    <row r="2551" spans="1:19" x14ac:dyDescent="0.25">
      <c r="A2551" t="s">
        <v>331</v>
      </c>
      <c r="B2551" t="s">
        <v>347</v>
      </c>
      <c r="C2551" t="s">
        <v>347</v>
      </c>
      <c r="D2551" t="s">
        <v>347</v>
      </c>
      <c r="E2551" t="s">
        <v>236</v>
      </c>
      <c r="F2551" t="s">
        <v>237</v>
      </c>
      <c r="G2551" s="105">
        <v>12</v>
      </c>
      <c r="H2551" t="s">
        <v>356</v>
      </c>
      <c r="I2551" t="s">
        <v>375</v>
      </c>
      <c r="J2551" t="s">
        <v>377</v>
      </c>
      <c r="K2551" s="105">
        <v>1131</v>
      </c>
      <c r="L2551" s="106">
        <v>0.2194000035524368</v>
      </c>
      <c r="N2551" s="105">
        <v>1455</v>
      </c>
      <c r="O2551" s="106">
        <v>0.217289999127388</v>
      </c>
      <c r="Q2551" s="105">
        <v>47420</v>
      </c>
      <c r="R2551" s="106">
        <v>0.20848000049591059</v>
      </c>
      <c r="S2551" s="107"/>
    </row>
    <row r="2552" spans="1:19" x14ac:dyDescent="0.25">
      <c r="A2552" t="s">
        <v>331</v>
      </c>
      <c r="B2552" t="s">
        <v>347</v>
      </c>
      <c r="C2552" t="s">
        <v>347</v>
      </c>
      <c r="D2552" t="s">
        <v>347</v>
      </c>
      <c r="E2552" t="s">
        <v>236</v>
      </c>
      <c r="F2552" t="s">
        <v>237</v>
      </c>
      <c r="G2552" s="105">
        <v>12</v>
      </c>
      <c r="H2552" t="s">
        <v>356</v>
      </c>
      <c r="I2552" t="s">
        <v>375</v>
      </c>
      <c r="J2552" t="s">
        <v>378</v>
      </c>
      <c r="K2552" s="105">
        <v>792</v>
      </c>
      <c r="L2552" s="106">
        <v>0.15364000201225281</v>
      </c>
      <c r="N2552" s="105">
        <v>1074</v>
      </c>
      <c r="O2552" s="106">
        <v>0.16039000451564789</v>
      </c>
      <c r="Q2552" s="105">
        <v>37332</v>
      </c>
      <c r="R2552" s="106">
        <v>0.1641300022602081</v>
      </c>
      <c r="S2552" s="107"/>
    </row>
    <row r="2553" spans="1:19" x14ac:dyDescent="0.25">
      <c r="A2553" t="s">
        <v>331</v>
      </c>
      <c r="B2553" t="s">
        <v>347</v>
      </c>
      <c r="C2553" t="s">
        <v>347</v>
      </c>
      <c r="D2553" t="s">
        <v>347</v>
      </c>
      <c r="E2553" t="s">
        <v>236</v>
      </c>
      <c r="F2553" t="s">
        <v>237</v>
      </c>
      <c r="G2553" s="105">
        <v>12</v>
      </c>
      <c r="H2553" t="s">
        <v>356</v>
      </c>
      <c r="I2553" t="s">
        <v>375</v>
      </c>
      <c r="J2553" t="s">
        <v>379</v>
      </c>
      <c r="K2553" s="105">
        <v>1122</v>
      </c>
      <c r="L2553" s="106">
        <v>0.21764999628067019</v>
      </c>
      <c r="N2553" s="105">
        <v>1435</v>
      </c>
      <c r="O2553" s="106">
        <v>0.2143100053071976</v>
      </c>
      <c r="Q2553" s="105">
        <v>47525</v>
      </c>
      <c r="R2553" s="106">
        <v>0.20893999934196469</v>
      </c>
      <c r="S2553" s="107"/>
    </row>
    <row r="2554" spans="1:19" x14ac:dyDescent="0.25">
      <c r="A2554" t="s">
        <v>331</v>
      </c>
      <c r="B2554" t="s">
        <v>347</v>
      </c>
      <c r="C2554" t="s">
        <v>347</v>
      </c>
      <c r="D2554" t="s">
        <v>347</v>
      </c>
      <c r="E2554" t="s">
        <v>236</v>
      </c>
      <c r="F2554" t="s">
        <v>237</v>
      </c>
      <c r="G2554" s="105">
        <v>12</v>
      </c>
      <c r="H2554" t="s">
        <v>356</v>
      </c>
      <c r="I2554" t="s">
        <v>375</v>
      </c>
      <c r="J2554" t="s">
        <v>380</v>
      </c>
      <c r="K2554" s="105">
        <v>1197</v>
      </c>
      <c r="L2554" s="106">
        <v>0.23219999670982361</v>
      </c>
      <c r="N2554" s="105">
        <v>1501</v>
      </c>
      <c r="O2554" s="106">
        <v>0.22416000068187711</v>
      </c>
      <c r="Q2554" s="105">
        <v>47993</v>
      </c>
      <c r="R2554" s="106">
        <v>0.210999995470047</v>
      </c>
      <c r="S2554" s="107"/>
    </row>
    <row r="2555" spans="1:19" x14ac:dyDescent="0.25">
      <c r="A2555" t="s">
        <v>331</v>
      </c>
      <c r="B2555" t="s">
        <v>347</v>
      </c>
      <c r="C2555" t="s">
        <v>347</v>
      </c>
      <c r="D2555" t="s">
        <v>347</v>
      </c>
      <c r="E2555" t="s">
        <v>236</v>
      </c>
      <c r="F2555" t="s">
        <v>237</v>
      </c>
      <c r="G2555" s="105">
        <v>12</v>
      </c>
      <c r="H2555" t="s">
        <v>356</v>
      </c>
      <c r="I2555" t="s">
        <v>381</v>
      </c>
      <c r="J2555" t="s">
        <v>382</v>
      </c>
      <c r="K2555" s="105">
        <v>48</v>
      </c>
      <c r="L2555" s="106">
        <v>9.3099996447563171E-3</v>
      </c>
      <c r="M2555" s="106">
        <v>1.891000010073185E-2</v>
      </c>
      <c r="N2555" s="105">
        <v>135</v>
      </c>
      <c r="O2555" s="106">
        <v>2.01600007712841E-2</v>
      </c>
      <c r="P2555" s="106">
        <v>3.9710000157356262E-2</v>
      </c>
      <c r="Q2555" s="105">
        <v>5423</v>
      </c>
      <c r="R2555" s="106">
        <v>2.384000085294247E-2</v>
      </c>
      <c r="S2555" s="107">
        <v>3.0780000612139698E-2</v>
      </c>
    </row>
    <row r="2556" spans="1:19" x14ac:dyDescent="0.25">
      <c r="A2556" t="s">
        <v>331</v>
      </c>
      <c r="B2556" t="s">
        <v>347</v>
      </c>
      <c r="C2556" t="s">
        <v>347</v>
      </c>
      <c r="D2556" t="s">
        <v>347</v>
      </c>
      <c r="E2556" t="s">
        <v>236</v>
      </c>
      <c r="F2556" t="s">
        <v>237</v>
      </c>
      <c r="G2556" s="105">
        <v>12</v>
      </c>
      <c r="H2556" t="s">
        <v>356</v>
      </c>
      <c r="I2556" t="s">
        <v>381</v>
      </c>
      <c r="J2556" t="s">
        <v>383</v>
      </c>
      <c r="K2556" s="105">
        <v>426</v>
      </c>
      <c r="L2556" s="106">
        <v>8.2639999687671661E-2</v>
      </c>
      <c r="M2556" s="106">
        <v>0.1677799969911575</v>
      </c>
      <c r="N2556" s="105">
        <v>551</v>
      </c>
      <c r="O2556" s="106">
        <v>8.2290001213550568E-2</v>
      </c>
      <c r="P2556" s="106">
        <v>0.16205999255180359</v>
      </c>
      <c r="Q2556" s="105">
        <v>26007</v>
      </c>
      <c r="R2556" s="106">
        <v>0.11433999985456469</v>
      </c>
      <c r="S2556" s="107">
        <v>0.1476300060749054</v>
      </c>
    </row>
    <row r="2557" spans="1:19" x14ac:dyDescent="0.25">
      <c r="A2557" t="s">
        <v>331</v>
      </c>
      <c r="B2557" t="s">
        <v>347</v>
      </c>
      <c r="C2557" t="s">
        <v>347</v>
      </c>
      <c r="D2557" t="s">
        <v>347</v>
      </c>
      <c r="E2557" t="s">
        <v>236</v>
      </c>
      <c r="F2557" t="s">
        <v>237</v>
      </c>
      <c r="G2557" s="105">
        <v>12</v>
      </c>
      <c r="H2557" t="s">
        <v>356</v>
      </c>
      <c r="I2557" t="s">
        <v>381</v>
      </c>
      <c r="J2557" t="s">
        <v>384</v>
      </c>
      <c r="K2557" s="105">
        <v>2065</v>
      </c>
      <c r="L2557" s="106">
        <v>0.40057998895645142</v>
      </c>
      <c r="M2557" s="106">
        <v>0.81331002712249756</v>
      </c>
      <c r="N2557" s="105">
        <v>2714</v>
      </c>
      <c r="O2557" s="106">
        <v>0.40531998872756958</v>
      </c>
      <c r="P2557" s="106">
        <v>0.79824000597000122</v>
      </c>
      <c r="Q2557" s="105">
        <v>144739</v>
      </c>
      <c r="R2557" s="106">
        <v>0.6363300085067749</v>
      </c>
      <c r="S2557" s="107">
        <v>0.82159000635147095</v>
      </c>
    </row>
    <row r="2558" spans="1:19" x14ac:dyDescent="0.25">
      <c r="A2558" t="s">
        <v>331</v>
      </c>
      <c r="B2558" t="s">
        <v>347</v>
      </c>
      <c r="C2558" t="s">
        <v>347</v>
      </c>
      <c r="D2558" t="s">
        <v>347</v>
      </c>
      <c r="E2558" t="s">
        <v>236</v>
      </c>
      <c r="F2558" t="s">
        <v>237</v>
      </c>
      <c r="G2558">
        <v>12</v>
      </c>
      <c r="H2558" t="s">
        <v>356</v>
      </c>
      <c r="I2558" t="s">
        <v>381</v>
      </c>
      <c r="J2558" t="s">
        <v>385</v>
      </c>
      <c r="K2558">
        <v>2616</v>
      </c>
      <c r="L2558" s="106">
        <v>0.50747001171112061</v>
      </c>
      <c r="N2558">
        <v>3296</v>
      </c>
      <c r="O2558" s="106">
        <v>0.49222999811172491</v>
      </c>
      <c r="Q2558">
        <v>51290</v>
      </c>
      <c r="R2558" s="106">
        <v>0.22549000382423401</v>
      </c>
    </row>
    <row r="2559" spans="1:19" x14ac:dyDescent="0.25">
      <c r="A2559" t="s">
        <v>331</v>
      </c>
      <c r="B2559" t="s">
        <v>347</v>
      </c>
      <c r="C2559" t="s">
        <v>347</v>
      </c>
      <c r="D2559" t="s">
        <v>347</v>
      </c>
      <c r="E2559" t="s">
        <v>236</v>
      </c>
      <c r="F2559" t="s">
        <v>237</v>
      </c>
      <c r="G2559">
        <v>12</v>
      </c>
      <c r="H2559" t="s">
        <v>356</v>
      </c>
      <c r="I2559" t="s">
        <v>386</v>
      </c>
      <c r="J2559" t="s">
        <v>387</v>
      </c>
      <c r="K2559">
        <v>783</v>
      </c>
      <c r="L2559" s="106">
        <v>0.15188999474048609</v>
      </c>
      <c r="M2559" s="106">
        <v>0.15650999546051031</v>
      </c>
      <c r="N2559">
        <v>947</v>
      </c>
      <c r="O2559" s="106">
        <v>0.1414300054311752</v>
      </c>
      <c r="P2559" s="106">
        <v>0.14546999335288999</v>
      </c>
      <c r="Q2559">
        <v>12181</v>
      </c>
      <c r="R2559" s="106">
        <v>5.3550001233816147E-2</v>
      </c>
      <c r="S2559" s="106">
        <v>5.4999999701976783E-2</v>
      </c>
    </row>
    <row r="2560" spans="1:19" x14ac:dyDescent="0.25">
      <c r="A2560" t="s">
        <v>331</v>
      </c>
      <c r="B2560" t="s">
        <v>347</v>
      </c>
      <c r="C2560" t="s">
        <v>347</v>
      </c>
      <c r="D2560" t="s">
        <v>347</v>
      </c>
      <c r="E2560" t="s">
        <v>236</v>
      </c>
      <c r="F2560" t="s">
        <v>237</v>
      </c>
      <c r="G2560" s="105">
        <v>12</v>
      </c>
      <c r="H2560" t="s">
        <v>356</v>
      </c>
      <c r="I2560" t="s">
        <v>386</v>
      </c>
      <c r="J2560" t="s">
        <v>388</v>
      </c>
      <c r="K2560" s="105">
        <v>507</v>
      </c>
      <c r="L2560" s="106">
        <v>9.8350003361701965E-2</v>
      </c>
      <c r="M2560" s="106">
        <v>0.10134000331163411</v>
      </c>
      <c r="N2560" s="105">
        <v>729</v>
      </c>
      <c r="O2560" s="106">
        <v>0.1088699996471405</v>
      </c>
      <c r="P2560" s="106">
        <v>0.1119799986481667</v>
      </c>
      <c r="Q2560" s="105">
        <v>6321</v>
      </c>
      <c r="R2560" s="106">
        <v>2.77900006622076E-2</v>
      </c>
      <c r="S2560" s="107">
        <v>2.8540000319480899E-2</v>
      </c>
    </row>
    <row r="2561" spans="1:19" x14ac:dyDescent="0.25">
      <c r="A2561" t="s">
        <v>331</v>
      </c>
      <c r="B2561" t="s">
        <v>347</v>
      </c>
      <c r="C2561" t="s">
        <v>347</v>
      </c>
      <c r="D2561" t="s">
        <v>347</v>
      </c>
      <c r="E2561" t="s">
        <v>236</v>
      </c>
      <c r="F2561" t="s">
        <v>237</v>
      </c>
      <c r="G2561" s="105">
        <v>12</v>
      </c>
      <c r="H2561" t="s">
        <v>356</v>
      </c>
      <c r="I2561" t="s">
        <v>386</v>
      </c>
      <c r="J2561" t="s">
        <v>85</v>
      </c>
      <c r="K2561" s="105">
        <v>134</v>
      </c>
      <c r="L2561" s="106">
        <v>2.5989999994635579E-2</v>
      </c>
      <c r="M2561" s="106">
        <v>2.6779999956488609E-2</v>
      </c>
      <c r="N2561" s="105">
        <v>191</v>
      </c>
      <c r="O2561" s="106">
        <v>2.8519999235868451E-2</v>
      </c>
      <c r="P2561" s="106">
        <v>2.9340000823140141E-2</v>
      </c>
      <c r="Q2561" s="105">
        <v>4872</v>
      </c>
      <c r="R2561" s="106">
        <v>2.1420000120997429E-2</v>
      </c>
      <c r="S2561" s="107">
        <v>2.199999988079071E-2</v>
      </c>
    </row>
    <row r="2562" spans="1:19" x14ac:dyDescent="0.25">
      <c r="A2562" t="s">
        <v>331</v>
      </c>
      <c r="B2562" t="s">
        <v>347</v>
      </c>
      <c r="C2562" t="s">
        <v>347</v>
      </c>
      <c r="D2562" t="s">
        <v>347</v>
      </c>
      <c r="E2562" t="s">
        <v>236</v>
      </c>
      <c r="F2562" t="s">
        <v>237</v>
      </c>
      <c r="G2562">
        <v>12</v>
      </c>
      <c r="H2562" t="s">
        <v>356</v>
      </c>
      <c r="I2562" t="s">
        <v>386</v>
      </c>
      <c r="J2562" t="s">
        <v>389</v>
      </c>
      <c r="K2562">
        <v>480</v>
      </c>
      <c r="L2562" s="106">
        <v>9.311000257730484E-2</v>
      </c>
      <c r="M2562" s="106">
        <v>9.5940001308917999E-2</v>
      </c>
      <c r="N2562">
        <v>615</v>
      </c>
      <c r="O2562" s="106">
        <v>9.1849997639656067E-2</v>
      </c>
      <c r="P2562" s="106">
        <v>9.4470001757144928E-2</v>
      </c>
      <c r="Q2562">
        <v>4049</v>
      </c>
      <c r="R2562" s="106">
        <v>1.779999956488609E-2</v>
      </c>
      <c r="S2562" s="106">
        <v>1.8279999494552609E-2</v>
      </c>
    </row>
    <row r="2563" spans="1:19" x14ac:dyDescent="0.25">
      <c r="A2563" t="s">
        <v>331</v>
      </c>
      <c r="B2563" t="s">
        <v>347</v>
      </c>
      <c r="C2563" t="s">
        <v>347</v>
      </c>
      <c r="D2563" t="s">
        <v>347</v>
      </c>
      <c r="E2563" t="s">
        <v>236</v>
      </c>
      <c r="F2563" t="s">
        <v>237</v>
      </c>
      <c r="G2563">
        <v>12</v>
      </c>
      <c r="H2563" t="s">
        <v>356</v>
      </c>
      <c r="I2563" t="s">
        <v>386</v>
      </c>
      <c r="J2563" t="s">
        <v>86</v>
      </c>
      <c r="K2563">
        <v>152</v>
      </c>
      <c r="L2563" s="106">
        <v>2.948999963700771E-2</v>
      </c>
      <c r="N2563">
        <v>186</v>
      </c>
      <c r="O2563" s="106">
        <v>2.7780000120401379E-2</v>
      </c>
      <c r="Q2563">
        <v>5972</v>
      </c>
      <c r="R2563" s="106">
        <v>2.6259999722242359E-2</v>
      </c>
    </row>
    <row r="2564" spans="1:19" x14ac:dyDescent="0.25">
      <c r="A2564" t="s">
        <v>331</v>
      </c>
      <c r="B2564" t="s">
        <v>347</v>
      </c>
      <c r="C2564" t="s">
        <v>347</v>
      </c>
      <c r="D2564" t="s">
        <v>347</v>
      </c>
      <c r="E2564" t="s">
        <v>236</v>
      </c>
      <c r="F2564" t="s">
        <v>237</v>
      </c>
      <c r="G2564" s="105">
        <v>12</v>
      </c>
      <c r="H2564" t="s">
        <v>356</v>
      </c>
      <c r="I2564" t="s">
        <v>386</v>
      </c>
      <c r="J2564" t="s">
        <v>84</v>
      </c>
      <c r="K2564" s="105">
        <v>3099</v>
      </c>
      <c r="L2564" s="106">
        <v>0.60115998983383179</v>
      </c>
      <c r="M2564" s="106">
        <v>0.61943000555038452</v>
      </c>
      <c r="N2564" s="105">
        <v>4028</v>
      </c>
      <c r="O2564" s="106">
        <v>0.60154998302459717</v>
      </c>
      <c r="P2564" s="106">
        <v>0.6187400221824646</v>
      </c>
      <c r="Q2564" s="105">
        <v>194064</v>
      </c>
      <c r="R2564" s="106">
        <v>0.85317999124526978</v>
      </c>
      <c r="S2564" s="107">
        <v>0.87619000673294067</v>
      </c>
    </row>
    <row r="2565" spans="1:19" x14ac:dyDescent="0.25">
      <c r="A2565" t="s">
        <v>331</v>
      </c>
      <c r="B2565" t="s">
        <v>347</v>
      </c>
      <c r="C2565" t="s">
        <v>347</v>
      </c>
      <c r="D2565" t="s">
        <v>347</v>
      </c>
      <c r="E2565" t="s">
        <v>236</v>
      </c>
      <c r="F2565" t="s">
        <v>237</v>
      </c>
      <c r="G2565" s="105">
        <v>12</v>
      </c>
      <c r="H2565" t="s">
        <v>356</v>
      </c>
      <c r="I2565" t="s">
        <v>419</v>
      </c>
      <c r="J2565" t="s">
        <v>390</v>
      </c>
      <c r="K2565" s="105">
        <v>2616</v>
      </c>
      <c r="L2565" s="106">
        <v>0.50747001171112061</v>
      </c>
      <c r="N2565" s="105">
        <v>3296</v>
      </c>
      <c r="O2565" s="106">
        <v>0.49222999811172491</v>
      </c>
      <c r="Q2565" s="105">
        <v>51290</v>
      </c>
      <c r="R2565" s="106">
        <v>0.22549000382423401</v>
      </c>
      <c r="S2565" s="107"/>
    </row>
    <row r="2566" spans="1:19" x14ac:dyDescent="0.25">
      <c r="A2566" t="s">
        <v>331</v>
      </c>
      <c r="B2566" t="s">
        <v>347</v>
      </c>
      <c r="C2566" t="s">
        <v>347</v>
      </c>
      <c r="D2566" t="s">
        <v>347</v>
      </c>
      <c r="E2566" t="s">
        <v>236</v>
      </c>
      <c r="F2566" t="s">
        <v>237</v>
      </c>
      <c r="G2566" s="105">
        <v>12</v>
      </c>
      <c r="H2566" t="s">
        <v>356</v>
      </c>
      <c r="I2566" t="s">
        <v>419</v>
      </c>
      <c r="J2566" t="s">
        <v>391</v>
      </c>
      <c r="K2566" s="105">
        <v>426</v>
      </c>
      <c r="L2566" s="106">
        <v>8.2639999687671661E-2</v>
      </c>
      <c r="M2566" s="106">
        <v>0.1677799969911575</v>
      </c>
      <c r="N2566" s="105">
        <v>551</v>
      </c>
      <c r="O2566" s="106">
        <v>8.2290001213550568E-2</v>
      </c>
      <c r="P2566" s="106">
        <v>0.16205999255180359</v>
      </c>
      <c r="Q2566" s="105">
        <v>26007</v>
      </c>
      <c r="R2566" s="106">
        <v>0.11433999985456469</v>
      </c>
      <c r="S2566" s="107">
        <v>0.1476300060749054</v>
      </c>
    </row>
    <row r="2567" spans="1:19" x14ac:dyDescent="0.25">
      <c r="A2567" t="s">
        <v>331</v>
      </c>
      <c r="B2567" t="s">
        <v>347</v>
      </c>
      <c r="C2567" t="s">
        <v>347</v>
      </c>
      <c r="D2567" t="s">
        <v>347</v>
      </c>
      <c r="E2567" t="s">
        <v>236</v>
      </c>
      <c r="F2567" t="s">
        <v>237</v>
      </c>
      <c r="G2567">
        <v>12</v>
      </c>
      <c r="H2567" t="s">
        <v>356</v>
      </c>
      <c r="I2567" t="s">
        <v>419</v>
      </c>
      <c r="J2567" t="s">
        <v>392</v>
      </c>
      <c r="K2567">
        <v>1147</v>
      </c>
      <c r="L2567" s="106">
        <v>0.22249999642372131</v>
      </c>
      <c r="M2567" s="106">
        <v>0.4517500102519989</v>
      </c>
      <c r="N2567">
        <v>1386</v>
      </c>
      <c r="O2567" s="106">
        <v>0.2069900035858154</v>
      </c>
      <c r="P2567" s="106">
        <v>0.40764999389648438</v>
      </c>
      <c r="Q2567">
        <v>69347</v>
      </c>
      <c r="R2567" s="106">
        <v>0.30487999320030212</v>
      </c>
      <c r="S2567" s="106">
        <v>0.39364001154899603</v>
      </c>
    </row>
    <row r="2568" spans="1:19" x14ac:dyDescent="0.25">
      <c r="A2568" t="s">
        <v>331</v>
      </c>
      <c r="B2568" t="s">
        <v>347</v>
      </c>
      <c r="C2568" t="s">
        <v>347</v>
      </c>
      <c r="D2568" t="s">
        <v>347</v>
      </c>
      <c r="E2568" t="s">
        <v>236</v>
      </c>
      <c r="F2568" t="s">
        <v>237</v>
      </c>
      <c r="G2568">
        <v>12</v>
      </c>
      <c r="H2568" t="s">
        <v>356</v>
      </c>
      <c r="I2568" t="s">
        <v>419</v>
      </c>
      <c r="J2568" t="s">
        <v>393</v>
      </c>
      <c r="K2568">
        <v>834</v>
      </c>
      <c r="L2568" s="106">
        <v>0.16177999973297119</v>
      </c>
      <c r="M2568" s="106">
        <v>0.32848000526428223</v>
      </c>
      <c r="N2568">
        <v>1180</v>
      </c>
      <c r="O2568" s="106">
        <v>0.17621999979019171</v>
      </c>
      <c r="P2568" s="106">
        <v>0.34705999493598938</v>
      </c>
      <c r="Q2568">
        <v>66079</v>
      </c>
      <c r="R2568" s="106">
        <v>0.29050999879837042</v>
      </c>
      <c r="S2568" s="106">
        <v>0.37509000301361078</v>
      </c>
    </row>
    <row r="2569" spans="1:19" x14ac:dyDescent="0.25">
      <c r="A2569" t="s">
        <v>331</v>
      </c>
      <c r="B2569" t="s">
        <v>347</v>
      </c>
      <c r="C2569" t="s">
        <v>347</v>
      </c>
      <c r="D2569" t="s">
        <v>347</v>
      </c>
      <c r="E2569" t="s">
        <v>236</v>
      </c>
      <c r="F2569" t="s">
        <v>237</v>
      </c>
      <c r="G2569">
        <v>12</v>
      </c>
      <c r="H2569" t="s">
        <v>356</v>
      </c>
      <c r="I2569" t="s">
        <v>419</v>
      </c>
      <c r="J2569" t="s">
        <v>394</v>
      </c>
      <c r="K2569">
        <v>132</v>
      </c>
      <c r="L2569" s="106">
        <v>2.5609999895095829E-2</v>
      </c>
      <c r="M2569" s="106">
        <v>5.1989998668432243E-2</v>
      </c>
      <c r="N2569">
        <v>283</v>
      </c>
      <c r="O2569" s="106">
        <v>4.2259998619556427E-2</v>
      </c>
      <c r="P2569" s="106">
        <v>8.3240002393722534E-2</v>
      </c>
      <c r="Q2569">
        <v>14736</v>
      </c>
      <c r="R2569" s="106">
        <v>6.4790003001689911E-2</v>
      </c>
      <c r="S2569" s="106">
        <v>8.3650000393390656E-2</v>
      </c>
    </row>
    <row r="2570" spans="1:19" x14ac:dyDescent="0.25">
      <c r="A2570" t="s">
        <v>331</v>
      </c>
      <c r="B2570" t="s">
        <v>347</v>
      </c>
      <c r="C2570" t="s">
        <v>347</v>
      </c>
      <c r="D2570" t="s">
        <v>347</v>
      </c>
      <c r="E2570" t="s">
        <v>236</v>
      </c>
      <c r="F2570" t="s">
        <v>237</v>
      </c>
      <c r="G2570" s="105">
        <v>12</v>
      </c>
      <c r="H2570" t="s">
        <v>356</v>
      </c>
      <c r="I2570" t="s">
        <v>439</v>
      </c>
      <c r="J2570" t="s">
        <v>440</v>
      </c>
      <c r="K2570" s="105">
        <v>2616</v>
      </c>
      <c r="L2570" s="106">
        <v>0.50747001171112061</v>
      </c>
      <c r="N2570" s="105">
        <v>3296</v>
      </c>
      <c r="O2570" s="106">
        <v>0.49222999811172491</v>
      </c>
      <c r="Q2570" s="105">
        <v>51290</v>
      </c>
      <c r="R2570" s="106">
        <v>0.22549000382423401</v>
      </c>
      <c r="S2570" s="107"/>
    </row>
    <row r="2571" spans="1:19" x14ac:dyDescent="0.25">
      <c r="A2571" t="s">
        <v>331</v>
      </c>
      <c r="B2571" t="s">
        <v>347</v>
      </c>
      <c r="C2571" t="s">
        <v>347</v>
      </c>
      <c r="D2571" t="s">
        <v>347</v>
      </c>
      <c r="E2571" t="s">
        <v>236</v>
      </c>
      <c r="F2571" t="s">
        <v>237</v>
      </c>
      <c r="G2571" s="105">
        <v>12</v>
      </c>
      <c r="H2571" t="s">
        <v>356</v>
      </c>
      <c r="I2571" t="s">
        <v>439</v>
      </c>
      <c r="J2571" t="s">
        <v>442</v>
      </c>
      <c r="K2571" s="105">
        <v>2539</v>
      </c>
      <c r="L2571" s="106">
        <v>0.49252998828887939</v>
      </c>
      <c r="M2571" s="106">
        <v>1</v>
      </c>
      <c r="N2571" s="105">
        <v>3400</v>
      </c>
      <c r="O2571" s="106">
        <v>0.50777000188827515</v>
      </c>
      <c r="P2571" s="106">
        <v>1</v>
      </c>
      <c r="Q2571" s="105">
        <v>176169</v>
      </c>
      <c r="R2571" s="106">
        <v>0.77451002597808838</v>
      </c>
      <c r="S2571" s="107">
        <v>1</v>
      </c>
    </row>
    <row r="2572" spans="1:19" x14ac:dyDescent="0.25">
      <c r="A2572" t="s">
        <v>331</v>
      </c>
      <c r="B2572" t="s">
        <v>347</v>
      </c>
      <c r="C2572" t="s">
        <v>347</v>
      </c>
      <c r="D2572" t="s">
        <v>347</v>
      </c>
      <c r="E2572" t="s">
        <v>236</v>
      </c>
      <c r="F2572" t="s">
        <v>237</v>
      </c>
      <c r="G2572" s="105">
        <v>12</v>
      </c>
      <c r="H2572" t="s">
        <v>356</v>
      </c>
      <c r="I2572" t="s">
        <v>395</v>
      </c>
      <c r="J2572" t="s">
        <v>396</v>
      </c>
      <c r="K2572" s="105">
        <v>5131</v>
      </c>
      <c r="L2572" s="106">
        <v>0.99533998966217041</v>
      </c>
      <c r="N2572" s="105">
        <v>6657</v>
      </c>
      <c r="O2572" s="106">
        <v>0.99418002367019653</v>
      </c>
      <c r="Q2572" s="105">
        <v>225832</v>
      </c>
      <c r="R2572" s="106">
        <v>0.99285000562667847</v>
      </c>
      <c r="S2572" s="107"/>
    </row>
    <row r="2573" spans="1:19" x14ac:dyDescent="0.25">
      <c r="A2573" t="s">
        <v>331</v>
      </c>
      <c r="B2573" t="s">
        <v>347</v>
      </c>
      <c r="C2573" t="s">
        <v>347</v>
      </c>
      <c r="D2573" t="s">
        <v>347</v>
      </c>
      <c r="E2573" t="s">
        <v>236</v>
      </c>
      <c r="F2573" t="s">
        <v>237</v>
      </c>
      <c r="G2573">
        <v>12</v>
      </c>
      <c r="H2573" t="s">
        <v>356</v>
      </c>
      <c r="I2573" t="s">
        <v>395</v>
      </c>
      <c r="J2573" t="s">
        <v>397</v>
      </c>
      <c r="K2573">
        <v>24</v>
      </c>
      <c r="L2573" s="106">
        <v>4.6600000932812691E-3</v>
      </c>
      <c r="N2573">
        <v>39</v>
      </c>
      <c r="O2573" s="106">
        <v>5.8200000785291186E-3</v>
      </c>
      <c r="Q2573">
        <v>1627</v>
      </c>
      <c r="R2573" s="106">
        <v>7.1499999612569809E-3</v>
      </c>
    </row>
    <row r="2574" spans="1:19" x14ac:dyDescent="0.25">
      <c r="A2574" t="s">
        <v>331</v>
      </c>
      <c r="B2574" t="s">
        <v>347</v>
      </c>
      <c r="C2574" t="s">
        <v>347</v>
      </c>
      <c r="D2574" t="s">
        <v>347</v>
      </c>
      <c r="E2574" t="s">
        <v>236</v>
      </c>
      <c r="F2574" t="s">
        <v>237</v>
      </c>
      <c r="G2574" s="105">
        <v>12</v>
      </c>
      <c r="H2574" t="s">
        <v>356</v>
      </c>
      <c r="I2574" t="s">
        <v>398</v>
      </c>
      <c r="J2574" t="s">
        <v>399</v>
      </c>
      <c r="K2574" s="105">
        <v>620</v>
      </c>
      <c r="L2574" s="106">
        <v>0.12026999890804289</v>
      </c>
      <c r="N2574" s="105">
        <v>998</v>
      </c>
      <c r="O2574" s="106">
        <v>0.14903999865055079</v>
      </c>
      <c r="Q2574" s="105">
        <v>32785</v>
      </c>
      <c r="R2574" s="106">
        <v>0.14414000511169431</v>
      </c>
      <c r="S2574" s="107"/>
    </row>
    <row r="2575" spans="1:19" x14ac:dyDescent="0.25">
      <c r="A2575" t="s">
        <v>331</v>
      </c>
      <c r="B2575" t="s">
        <v>347</v>
      </c>
      <c r="C2575" t="s">
        <v>347</v>
      </c>
      <c r="D2575" t="s">
        <v>347</v>
      </c>
      <c r="E2575" t="s">
        <v>236</v>
      </c>
      <c r="F2575" t="s">
        <v>237</v>
      </c>
      <c r="G2575" s="105">
        <v>12</v>
      </c>
      <c r="H2575" t="s">
        <v>356</v>
      </c>
      <c r="I2575" t="s">
        <v>398</v>
      </c>
      <c r="J2575" t="s">
        <v>41</v>
      </c>
      <c r="K2575" s="105">
        <v>1375</v>
      </c>
      <c r="L2575" s="106">
        <v>0.26673001050949102</v>
      </c>
      <c r="N2575" s="105">
        <v>1917</v>
      </c>
      <c r="O2575" s="106">
        <v>0.28628998994827271</v>
      </c>
      <c r="Q2575" s="105">
        <v>40324</v>
      </c>
      <c r="R2575" s="106">
        <v>0.177279993891716</v>
      </c>
      <c r="S2575" s="107"/>
    </row>
    <row r="2576" spans="1:19" x14ac:dyDescent="0.25">
      <c r="A2576" t="s">
        <v>331</v>
      </c>
      <c r="B2576" t="s">
        <v>347</v>
      </c>
      <c r="C2576" t="s">
        <v>347</v>
      </c>
      <c r="D2576" t="s">
        <v>347</v>
      </c>
      <c r="E2576" t="s">
        <v>236</v>
      </c>
      <c r="F2576" t="s">
        <v>237</v>
      </c>
      <c r="G2576" s="105">
        <v>12</v>
      </c>
      <c r="H2576" t="s">
        <v>356</v>
      </c>
      <c r="I2576" t="s">
        <v>398</v>
      </c>
      <c r="J2576" t="s">
        <v>40</v>
      </c>
      <c r="K2576" s="105">
        <v>1252</v>
      </c>
      <c r="L2576" s="106">
        <v>0.24287000298500061</v>
      </c>
      <c r="N2576" s="105">
        <v>1595</v>
      </c>
      <c r="O2576" s="106">
        <v>0.23819999396800989</v>
      </c>
      <c r="Q2576" s="105">
        <v>47952</v>
      </c>
      <c r="R2576" s="106">
        <v>0.21082000434398651</v>
      </c>
      <c r="S2576" s="107"/>
    </row>
    <row r="2577" spans="1:19" x14ac:dyDescent="0.25">
      <c r="A2577" t="s">
        <v>331</v>
      </c>
      <c r="B2577" t="s">
        <v>347</v>
      </c>
      <c r="C2577" t="s">
        <v>347</v>
      </c>
      <c r="D2577" t="s">
        <v>347</v>
      </c>
      <c r="E2577" t="s">
        <v>236</v>
      </c>
      <c r="F2577" t="s">
        <v>237</v>
      </c>
      <c r="G2577" s="105">
        <v>12</v>
      </c>
      <c r="H2577" t="s">
        <v>356</v>
      </c>
      <c r="I2577" t="s">
        <v>398</v>
      </c>
      <c r="J2577" t="s">
        <v>39</v>
      </c>
      <c r="K2577" s="105">
        <v>1146</v>
      </c>
      <c r="L2577" s="106">
        <v>0.22231000661849981</v>
      </c>
      <c r="N2577" s="105">
        <v>1329</v>
      </c>
      <c r="O2577" s="106">
        <v>0.19847999513149259</v>
      </c>
      <c r="Q2577" s="105">
        <v>51770</v>
      </c>
      <c r="R2577" s="106">
        <v>0.22759999334812159</v>
      </c>
      <c r="S2577" s="107"/>
    </row>
    <row r="2578" spans="1:19" x14ac:dyDescent="0.25">
      <c r="A2578" t="s">
        <v>331</v>
      </c>
      <c r="B2578" t="s">
        <v>347</v>
      </c>
      <c r="C2578" t="s">
        <v>347</v>
      </c>
      <c r="D2578" t="s">
        <v>347</v>
      </c>
      <c r="E2578" t="s">
        <v>236</v>
      </c>
      <c r="F2578" t="s">
        <v>237</v>
      </c>
      <c r="G2578" s="105">
        <v>12</v>
      </c>
      <c r="H2578" t="s">
        <v>356</v>
      </c>
      <c r="I2578" t="s">
        <v>398</v>
      </c>
      <c r="J2578" t="s">
        <v>400</v>
      </c>
      <c r="K2578" s="105">
        <v>762</v>
      </c>
      <c r="L2578" s="106">
        <v>0.14781999588012701</v>
      </c>
      <c r="N2578" s="105">
        <v>857</v>
      </c>
      <c r="O2578" s="106">
        <v>0.1279900074005127</v>
      </c>
      <c r="Q2578" s="105">
        <v>54628</v>
      </c>
      <c r="R2578" s="106">
        <v>0.24017000198364261</v>
      </c>
      <c r="S2578" s="107"/>
    </row>
    <row r="2579" spans="1:19" x14ac:dyDescent="0.25">
      <c r="A2579" t="s">
        <v>331</v>
      </c>
      <c r="B2579" t="s">
        <v>347</v>
      </c>
      <c r="C2579" t="s">
        <v>347</v>
      </c>
      <c r="D2579" t="s">
        <v>347</v>
      </c>
      <c r="E2579" t="s">
        <v>236</v>
      </c>
      <c r="F2579" t="s">
        <v>237</v>
      </c>
      <c r="G2579" s="105">
        <v>12</v>
      </c>
      <c r="H2579" t="s">
        <v>356</v>
      </c>
      <c r="I2579" t="s">
        <v>422</v>
      </c>
      <c r="J2579" t="s">
        <v>429</v>
      </c>
      <c r="K2579" s="105">
        <v>4337</v>
      </c>
      <c r="L2579" s="106">
        <v>0.8413199782371521</v>
      </c>
      <c r="N2579" s="105">
        <v>5215</v>
      </c>
      <c r="O2579" s="106">
        <v>0.7788199782371521</v>
      </c>
      <c r="Q2579" s="105">
        <v>80101</v>
      </c>
      <c r="R2579" s="106">
        <v>0.3521600067615509</v>
      </c>
      <c r="S2579" s="107"/>
    </row>
    <row r="2580" spans="1:19" x14ac:dyDescent="0.25">
      <c r="A2580" t="s">
        <v>331</v>
      </c>
      <c r="B2580" t="s">
        <v>347</v>
      </c>
      <c r="C2580" t="s">
        <v>347</v>
      </c>
      <c r="D2580" t="s">
        <v>347</v>
      </c>
      <c r="E2580" t="s">
        <v>236</v>
      </c>
      <c r="F2580" t="s">
        <v>237</v>
      </c>
      <c r="G2580" s="105">
        <v>12</v>
      </c>
      <c r="H2580" t="s">
        <v>356</v>
      </c>
      <c r="I2580" t="s">
        <v>422</v>
      </c>
      <c r="J2580" t="s">
        <v>423</v>
      </c>
      <c r="K2580" s="105">
        <v>728</v>
      </c>
      <c r="L2580" s="106">
        <v>0.14122000336647031</v>
      </c>
      <c r="M2580" s="106">
        <v>0.8899800181388855</v>
      </c>
      <c r="N2580" s="105">
        <v>1286</v>
      </c>
      <c r="O2580" s="106">
        <v>0.19204999506473541</v>
      </c>
      <c r="P2580" s="106">
        <v>0.86833000183105469</v>
      </c>
      <c r="Q2580" s="105">
        <v>119646</v>
      </c>
      <c r="R2580" s="106">
        <v>0.52600997686386108</v>
      </c>
      <c r="S2580" s="107">
        <v>0.81194001436233521</v>
      </c>
    </row>
    <row r="2581" spans="1:19" x14ac:dyDescent="0.25">
      <c r="A2581" t="s">
        <v>331</v>
      </c>
      <c r="B2581" t="s">
        <v>347</v>
      </c>
      <c r="C2581" t="s">
        <v>347</v>
      </c>
      <c r="D2581" t="s">
        <v>347</v>
      </c>
      <c r="E2581" t="s">
        <v>236</v>
      </c>
      <c r="F2581" t="s">
        <v>237</v>
      </c>
      <c r="G2581" s="105">
        <v>12</v>
      </c>
      <c r="H2581" t="s">
        <v>356</v>
      </c>
      <c r="I2581" t="s">
        <v>422</v>
      </c>
      <c r="J2581" t="s">
        <v>424</v>
      </c>
      <c r="K2581" s="105">
        <v>68</v>
      </c>
      <c r="L2581" s="106">
        <v>1.319000031799078E-2</v>
      </c>
      <c r="M2581" s="106">
        <v>8.3130002021789551E-2</v>
      </c>
      <c r="N2581" s="105">
        <v>124</v>
      </c>
      <c r="O2581" s="106">
        <v>1.8519999459385868E-2</v>
      </c>
      <c r="P2581" s="106">
        <v>8.3729997277259827E-2</v>
      </c>
      <c r="Q2581" s="105">
        <v>17180</v>
      </c>
      <c r="R2581" s="106">
        <v>7.5530000030994415E-2</v>
      </c>
      <c r="S2581" s="107">
        <v>0.11659000068902969</v>
      </c>
    </row>
    <row r="2582" spans="1:19" x14ac:dyDescent="0.25">
      <c r="A2582" t="s">
        <v>331</v>
      </c>
      <c r="B2582" t="s">
        <v>347</v>
      </c>
      <c r="C2582" t="s">
        <v>347</v>
      </c>
      <c r="D2582" t="s">
        <v>347</v>
      </c>
      <c r="E2582" t="s">
        <v>236</v>
      </c>
      <c r="F2582" t="s">
        <v>237</v>
      </c>
      <c r="G2582">
        <v>12</v>
      </c>
      <c r="H2582" t="s">
        <v>356</v>
      </c>
      <c r="I2582" t="s">
        <v>422</v>
      </c>
      <c r="J2582" t="s">
        <v>425</v>
      </c>
      <c r="K2582">
        <v>14</v>
      </c>
      <c r="L2582" s="106">
        <v>2.7199999894946809E-3</v>
      </c>
      <c r="M2582" s="106">
        <v>1.7109999433159832E-2</v>
      </c>
      <c r="N2582">
        <v>41</v>
      </c>
      <c r="O2582" s="106">
        <v>6.120000034570694E-3</v>
      </c>
      <c r="P2582" s="106">
        <v>2.768000029027462E-2</v>
      </c>
      <c r="Q2582">
        <v>6082</v>
      </c>
      <c r="R2582" s="106">
        <v>2.6739999651908871E-2</v>
      </c>
      <c r="S2582" s="106">
        <v>4.1269998997449868E-2</v>
      </c>
    </row>
    <row r="2583" spans="1:19" x14ac:dyDescent="0.25">
      <c r="A2583" t="s">
        <v>331</v>
      </c>
      <c r="B2583" t="s">
        <v>347</v>
      </c>
      <c r="C2583" t="s">
        <v>347</v>
      </c>
      <c r="D2583" t="s">
        <v>347</v>
      </c>
      <c r="E2583" t="s">
        <v>236</v>
      </c>
      <c r="F2583" t="s">
        <v>237</v>
      </c>
      <c r="G2583" s="105">
        <v>12</v>
      </c>
      <c r="H2583" t="s">
        <v>356</v>
      </c>
      <c r="I2583" t="s">
        <v>422</v>
      </c>
      <c r="J2583" t="s">
        <v>426</v>
      </c>
      <c r="K2583" s="105">
        <v>6</v>
      </c>
      <c r="L2583" s="106">
        <v>1.15999998524785E-3</v>
      </c>
      <c r="M2583" s="106">
        <v>7.3299999348819256E-3</v>
      </c>
      <c r="N2583" s="105">
        <v>28</v>
      </c>
      <c r="O2583" s="106">
        <v>4.1800001636147499E-3</v>
      </c>
      <c r="P2583" s="106">
        <v>1.891000010073185E-2</v>
      </c>
      <c r="Q2583" s="105">
        <v>3672</v>
      </c>
      <c r="R2583" s="106">
        <v>1.6140000894665722E-2</v>
      </c>
      <c r="S2583" s="107">
        <v>2.491999976336956E-2</v>
      </c>
    </row>
    <row r="2584" spans="1:19" x14ac:dyDescent="0.25">
      <c r="A2584" t="s">
        <v>331</v>
      </c>
      <c r="B2584" t="s">
        <v>347</v>
      </c>
      <c r="C2584" t="s">
        <v>347</v>
      </c>
      <c r="D2584" t="s">
        <v>347</v>
      </c>
      <c r="E2584" t="s">
        <v>236</v>
      </c>
      <c r="F2584" t="s">
        <v>237</v>
      </c>
      <c r="G2584" s="105">
        <v>12</v>
      </c>
      <c r="H2584" t="s">
        <v>356</v>
      </c>
      <c r="I2584" t="s">
        <v>422</v>
      </c>
      <c r="J2584" t="s">
        <v>427</v>
      </c>
      <c r="K2584" s="105">
        <v>2</v>
      </c>
      <c r="L2584" s="106">
        <v>3.9000000106170768E-4</v>
      </c>
      <c r="M2584" s="106">
        <v>2.4399999529123311E-3</v>
      </c>
      <c r="N2584" s="105">
        <v>2</v>
      </c>
      <c r="O2584" s="106">
        <v>3.0000001424923539E-4</v>
      </c>
      <c r="P2584" s="106">
        <v>1.350000035017729E-3</v>
      </c>
      <c r="Q2584" s="105">
        <v>766</v>
      </c>
      <c r="R2584" s="106">
        <v>3.3700000494718552E-3</v>
      </c>
      <c r="S2584" s="107">
        <v>5.2000000141561031E-3</v>
      </c>
    </row>
    <row r="2585" spans="1:19" x14ac:dyDescent="0.25">
      <c r="A2585" t="s">
        <v>331</v>
      </c>
      <c r="B2585" t="s">
        <v>347</v>
      </c>
      <c r="C2585" t="s">
        <v>347</v>
      </c>
      <c r="D2585" t="s">
        <v>347</v>
      </c>
      <c r="E2585" t="s">
        <v>236</v>
      </c>
      <c r="F2585" t="s">
        <v>237</v>
      </c>
      <c r="G2585">
        <v>12</v>
      </c>
      <c r="H2585" t="s">
        <v>356</v>
      </c>
      <c r="I2585" t="s">
        <v>422</v>
      </c>
      <c r="J2585" t="s">
        <v>428</v>
      </c>
      <c r="K2585">
        <v>0</v>
      </c>
      <c r="L2585" s="106">
        <v>0</v>
      </c>
      <c r="M2585" s="106">
        <v>0</v>
      </c>
      <c r="N2585">
        <v>0</v>
      </c>
      <c r="O2585" s="106">
        <v>0</v>
      </c>
      <c r="P2585" s="106">
        <v>0</v>
      </c>
      <c r="Q2585">
        <v>12</v>
      </c>
      <c r="R2585" s="106">
        <v>4.9999998736893758E-5</v>
      </c>
      <c r="S2585" s="106">
        <v>7.9999997979030013E-5</v>
      </c>
    </row>
    <row r="2586" spans="1:19" x14ac:dyDescent="0.25">
      <c r="A2586" t="s">
        <v>331</v>
      </c>
      <c r="B2586" t="s">
        <v>347</v>
      </c>
      <c r="C2586" t="s">
        <v>347</v>
      </c>
      <c r="D2586" t="s">
        <v>347</v>
      </c>
      <c r="E2586" t="s">
        <v>236</v>
      </c>
      <c r="F2586" t="s">
        <v>237</v>
      </c>
      <c r="G2586" s="105">
        <v>12</v>
      </c>
      <c r="H2586" t="s">
        <v>356</v>
      </c>
      <c r="I2586" t="s">
        <v>430</v>
      </c>
      <c r="J2586" t="s">
        <v>434</v>
      </c>
      <c r="K2586" s="105">
        <v>103</v>
      </c>
      <c r="L2586" s="106">
        <v>1.9980000331997871E-2</v>
      </c>
      <c r="M2586" s="106">
        <v>2.1309999749064449E-2</v>
      </c>
      <c r="N2586" s="105">
        <v>207</v>
      </c>
      <c r="O2586" s="106">
        <v>3.0910000205039981E-2</v>
      </c>
      <c r="P2586" s="106">
        <v>3.2510001212358468E-2</v>
      </c>
      <c r="Q2586" s="105">
        <v>4987</v>
      </c>
      <c r="R2586" s="106">
        <v>2.1919999271631241E-2</v>
      </c>
      <c r="S2586" s="107">
        <v>2.2490000352263451E-2</v>
      </c>
    </row>
    <row r="2587" spans="1:19" x14ac:dyDescent="0.25">
      <c r="A2587" t="s">
        <v>331</v>
      </c>
      <c r="B2587" t="s">
        <v>347</v>
      </c>
      <c r="C2587" t="s">
        <v>347</v>
      </c>
      <c r="D2587" t="s">
        <v>347</v>
      </c>
      <c r="E2587" t="s">
        <v>236</v>
      </c>
      <c r="F2587" t="s">
        <v>237</v>
      </c>
      <c r="G2587" s="105">
        <v>12</v>
      </c>
      <c r="H2587" t="s">
        <v>356</v>
      </c>
      <c r="I2587" t="s">
        <v>430</v>
      </c>
      <c r="J2587" t="s">
        <v>432</v>
      </c>
      <c r="K2587" s="105">
        <v>710</v>
      </c>
      <c r="L2587" s="106">
        <v>0.13773000240325931</v>
      </c>
      <c r="M2587" s="106">
        <v>0.14688000082969671</v>
      </c>
      <c r="N2587" s="105">
        <v>958</v>
      </c>
      <c r="O2587" s="106">
        <v>0.14306999742984769</v>
      </c>
      <c r="P2587" s="106">
        <v>0.15044000744819641</v>
      </c>
      <c r="Q2587" s="105">
        <v>18498</v>
      </c>
      <c r="R2587" s="106">
        <v>8.1320002675056458E-2</v>
      </c>
      <c r="S2587" s="107">
        <v>8.343999832868576E-2</v>
      </c>
    </row>
    <row r="2588" spans="1:19" x14ac:dyDescent="0.25">
      <c r="A2588" t="s">
        <v>331</v>
      </c>
      <c r="B2588" t="s">
        <v>347</v>
      </c>
      <c r="C2588" t="s">
        <v>347</v>
      </c>
      <c r="D2588" t="s">
        <v>347</v>
      </c>
      <c r="E2588" t="s">
        <v>236</v>
      </c>
      <c r="F2588" t="s">
        <v>237</v>
      </c>
      <c r="G2588">
        <v>12</v>
      </c>
      <c r="H2588" t="s">
        <v>356</v>
      </c>
      <c r="I2588" t="s">
        <v>430</v>
      </c>
      <c r="J2588" t="s">
        <v>435</v>
      </c>
      <c r="K2588">
        <v>8</v>
      </c>
      <c r="L2588" s="106">
        <v>1.5500000445172191E-3</v>
      </c>
      <c r="M2588" s="106">
        <v>1.6499999910593031E-3</v>
      </c>
      <c r="N2588">
        <v>9</v>
      </c>
      <c r="O2588" s="106">
        <v>1.3399999588727951E-3</v>
      </c>
      <c r="P2588" s="106">
        <v>1.4100000262260439E-3</v>
      </c>
      <c r="Q2588">
        <v>391</v>
      </c>
      <c r="R2588" s="106">
        <v>1.7199999419972301E-3</v>
      </c>
      <c r="S2588" s="106">
        <v>1.760000013746321E-3</v>
      </c>
    </row>
    <row r="2589" spans="1:19" x14ac:dyDescent="0.25">
      <c r="A2589" t="s">
        <v>331</v>
      </c>
      <c r="B2589" t="s">
        <v>347</v>
      </c>
      <c r="C2589" t="s">
        <v>347</v>
      </c>
      <c r="D2589" t="s">
        <v>347</v>
      </c>
      <c r="E2589" t="s">
        <v>236</v>
      </c>
      <c r="F2589" t="s">
        <v>237</v>
      </c>
      <c r="G2589" s="105">
        <v>12</v>
      </c>
      <c r="H2589" t="s">
        <v>356</v>
      </c>
      <c r="I2589" t="s">
        <v>430</v>
      </c>
      <c r="J2589" t="s">
        <v>436</v>
      </c>
      <c r="K2589" s="105">
        <v>160</v>
      </c>
      <c r="L2589" s="106">
        <v>3.1039999797940251E-2</v>
      </c>
      <c r="M2589" s="106">
        <v>3.3100001513957977E-2</v>
      </c>
      <c r="N2589" s="105">
        <v>261</v>
      </c>
      <c r="O2589" s="106">
        <v>3.8979999721050262E-2</v>
      </c>
      <c r="P2589" s="106">
        <v>4.098999872803688E-2</v>
      </c>
      <c r="Q2589" s="105">
        <v>6784</v>
      </c>
      <c r="R2589" s="106">
        <v>2.9829999431967739E-2</v>
      </c>
      <c r="S2589" s="107">
        <v>3.060000017285347E-2</v>
      </c>
    </row>
    <row r="2590" spans="1:19" x14ac:dyDescent="0.25">
      <c r="A2590" t="s">
        <v>331</v>
      </c>
      <c r="B2590" t="s">
        <v>347</v>
      </c>
      <c r="C2590" t="s">
        <v>347</v>
      </c>
      <c r="D2590" t="s">
        <v>347</v>
      </c>
      <c r="E2590" t="s">
        <v>236</v>
      </c>
      <c r="F2590" t="s">
        <v>237</v>
      </c>
      <c r="G2590" s="105">
        <v>12</v>
      </c>
      <c r="H2590" t="s">
        <v>356</v>
      </c>
      <c r="I2590" t="s">
        <v>430</v>
      </c>
      <c r="J2590" t="s">
        <v>431</v>
      </c>
      <c r="K2590" s="105">
        <v>2585</v>
      </c>
      <c r="L2590" s="106">
        <v>0.50145000219345093</v>
      </c>
      <c r="M2590" s="106">
        <v>0.53474998474121094</v>
      </c>
      <c r="N2590" s="105">
        <v>2661</v>
      </c>
      <c r="O2590" s="106">
        <v>0.39739999175071722</v>
      </c>
      <c r="P2590" s="106">
        <v>0.41786998510360718</v>
      </c>
      <c r="Q2590" s="105">
        <v>77035</v>
      </c>
      <c r="R2590" s="106">
        <v>0.33867999911308289</v>
      </c>
      <c r="S2590" s="107">
        <v>0.3474699854850769</v>
      </c>
    </row>
    <row r="2591" spans="1:19" x14ac:dyDescent="0.25">
      <c r="A2591" t="s">
        <v>331</v>
      </c>
      <c r="B2591" t="s">
        <v>347</v>
      </c>
      <c r="C2591" t="s">
        <v>347</v>
      </c>
      <c r="D2591" t="s">
        <v>347</v>
      </c>
      <c r="E2591" t="s">
        <v>236</v>
      </c>
      <c r="F2591" t="s">
        <v>237</v>
      </c>
      <c r="G2591">
        <v>12</v>
      </c>
      <c r="H2591" t="s">
        <v>356</v>
      </c>
      <c r="I2591" t="s">
        <v>430</v>
      </c>
      <c r="J2591" t="s">
        <v>502</v>
      </c>
      <c r="K2591">
        <v>1268</v>
      </c>
      <c r="L2591" s="106">
        <v>0.2459699958562851</v>
      </c>
      <c r="M2591" s="106">
        <v>0.26230999827384949</v>
      </c>
      <c r="N2591">
        <v>2272</v>
      </c>
      <c r="O2591" s="106">
        <v>0.33930999040603638</v>
      </c>
      <c r="P2591" s="106">
        <v>0.35677999258041382</v>
      </c>
      <c r="Q2591">
        <v>114008</v>
      </c>
      <c r="R2591" s="106">
        <v>0.5012199878692627</v>
      </c>
      <c r="S2591" s="106">
        <v>0.51424002647399902</v>
      </c>
    </row>
    <row r="2592" spans="1:19" x14ac:dyDescent="0.25">
      <c r="A2592" t="s">
        <v>331</v>
      </c>
      <c r="B2592" t="s">
        <v>347</v>
      </c>
      <c r="C2592" t="s">
        <v>347</v>
      </c>
      <c r="D2592" t="s">
        <v>347</v>
      </c>
      <c r="E2592" t="s">
        <v>236</v>
      </c>
      <c r="F2592" t="s">
        <v>237</v>
      </c>
      <c r="G2592" s="105">
        <v>12</v>
      </c>
      <c r="H2592" t="s">
        <v>356</v>
      </c>
      <c r="I2592" t="s">
        <v>430</v>
      </c>
      <c r="J2592" t="s">
        <v>86</v>
      </c>
      <c r="K2592" s="105">
        <v>321</v>
      </c>
      <c r="L2592" s="106">
        <v>6.2270000576972961E-2</v>
      </c>
      <c r="N2592" s="105">
        <v>328</v>
      </c>
      <c r="O2592" s="106">
        <v>4.8980001360177987E-2</v>
      </c>
      <c r="Q2592" s="105">
        <v>5756</v>
      </c>
      <c r="R2592" s="106">
        <v>2.5310000404715541E-2</v>
      </c>
      <c r="S2592" s="107"/>
    </row>
    <row r="2593" spans="1:19" x14ac:dyDescent="0.25">
      <c r="A2593" t="s">
        <v>331</v>
      </c>
      <c r="B2593" t="s">
        <v>347</v>
      </c>
      <c r="C2593" t="s">
        <v>347</v>
      </c>
      <c r="D2593" t="s">
        <v>347</v>
      </c>
      <c r="E2593" t="s">
        <v>236</v>
      </c>
      <c r="F2593" t="s">
        <v>237</v>
      </c>
      <c r="G2593" s="105">
        <v>12</v>
      </c>
      <c r="H2593" t="s">
        <v>356</v>
      </c>
      <c r="I2593" t="s">
        <v>401</v>
      </c>
      <c r="J2593" t="s">
        <v>405</v>
      </c>
      <c r="K2593" s="105">
        <v>3868</v>
      </c>
      <c r="L2593" s="106">
        <v>0.75033998489379883</v>
      </c>
      <c r="M2593" s="106">
        <v>0.79490000009536743</v>
      </c>
      <c r="N2593" s="105">
        <v>4963</v>
      </c>
      <c r="O2593" s="106">
        <v>0.74119001626968384</v>
      </c>
      <c r="P2593" s="106">
        <v>0.78157001733779907</v>
      </c>
      <c r="Q2593" s="105">
        <v>171311</v>
      </c>
      <c r="R2593" s="106">
        <v>0.75314998626708984</v>
      </c>
      <c r="S2593" s="107">
        <v>0.77806001901626587</v>
      </c>
    </row>
    <row r="2594" spans="1:19" x14ac:dyDescent="0.25">
      <c r="A2594" t="s">
        <v>331</v>
      </c>
      <c r="B2594" t="s">
        <v>347</v>
      </c>
      <c r="C2594" t="s">
        <v>347</v>
      </c>
      <c r="D2594" t="s">
        <v>347</v>
      </c>
      <c r="E2594" t="s">
        <v>236</v>
      </c>
      <c r="F2594" t="s">
        <v>237</v>
      </c>
      <c r="G2594">
        <v>12</v>
      </c>
      <c r="H2594" t="s">
        <v>356</v>
      </c>
      <c r="I2594" t="s">
        <v>401</v>
      </c>
      <c r="J2594" t="s">
        <v>412</v>
      </c>
      <c r="K2594">
        <v>469</v>
      </c>
      <c r="L2594" s="106">
        <v>9.0980000793933868E-2</v>
      </c>
      <c r="M2594" s="106">
        <v>9.6380002796649933E-2</v>
      </c>
      <c r="N2594">
        <v>637</v>
      </c>
      <c r="O2594" s="106">
        <v>9.5129996538162231E-2</v>
      </c>
      <c r="P2594" s="106">
        <v>0.1003099977970123</v>
      </c>
      <c r="Q2594">
        <v>22313</v>
      </c>
      <c r="R2594" s="106">
        <v>9.8099999129772186E-2</v>
      </c>
      <c r="S2594" s="106">
        <v>0.10134000331163411</v>
      </c>
    </row>
    <row r="2595" spans="1:19" x14ac:dyDescent="0.25">
      <c r="A2595" t="s">
        <v>331</v>
      </c>
      <c r="B2595" t="s">
        <v>347</v>
      </c>
      <c r="C2595" t="s">
        <v>347</v>
      </c>
      <c r="D2595" t="s">
        <v>347</v>
      </c>
      <c r="E2595" t="s">
        <v>236</v>
      </c>
      <c r="F2595" t="s">
        <v>237</v>
      </c>
      <c r="G2595" s="105">
        <v>12</v>
      </c>
      <c r="H2595" t="s">
        <v>356</v>
      </c>
      <c r="I2595" t="s">
        <v>401</v>
      </c>
      <c r="J2595" t="s">
        <v>413</v>
      </c>
      <c r="K2595" s="105">
        <v>318</v>
      </c>
      <c r="L2595" s="106">
        <v>6.1689998954534531E-2</v>
      </c>
      <c r="M2595" s="106">
        <v>6.53500035405159E-2</v>
      </c>
      <c r="N2595" s="105">
        <v>445</v>
      </c>
      <c r="O2595" s="106">
        <v>6.6459998488426208E-2</v>
      </c>
      <c r="P2595" s="106">
        <v>7.0079997181892395E-2</v>
      </c>
      <c r="Q2595" s="105">
        <v>15680</v>
      </c>
      <c r="R2595" s="106">
        <v>6.8939998745918274E-2</v>
      </c>
      <c r="S2595" s="107">
        <v>7.1220003068447113E-2</v>
      </c>
    </row>
    <row r="2596" spans="1:19" x14ac:dyDescent="0.25">
      <c r="A2596" t="s">
        <v>331</v>
      </c>
      <c r="B2596" t="s">
        <v>347</v>
      </c>
      <c r="C2596" t="s">
        <v>347</v>
      </c>
      <c r="D2596" t="s">
        <v>347</v>
      </c>
      <c r="E2596" t="s">
        <v>236</v>
      </c>
      <c r="F2596" t="s">
        <v>237</v>
      </c>
      <c r="G2596" s="105">
        <v>12</v>
      </c>
      <c r="H2596" t="s">
        <v>356</v>
      </c>
      <c r="I2596" t="s">
        <v>401</v>
      </c>
      <c r="J2596" t="s">
        <v>441</v>
      </c>
      <c r="K2596" s="105">
        <v>289</v>
      </c>
      <c r="L2596" s="106">
        <v>5.6060001254081733E-2</v>
      </c>
      <c r="N2596" s="105">
        <v>346</v>
      </c>
      <c r="O2596" s="106">
        <v>5.1669999957084663E-2</v>
      </c>
      <c r="Q2596" s="105">
        <v>7283</v>
      </c>
      <c r="R2596" s="106">
        <v>3.2019998878240592E-2</v>
      </c>
      <c r="S2596" s="107"/>
    </row>
    <row r="2597" spans="1:19" x14ac:dyDescent="0.25">
      <c r="A2597" t="s">
        <v>331</v>
      </c>
      <c r="B2597" t="s">
        <v>347</v>
      </c>
      <c r="C2597" t="s">
        <v>347</v>
      </c>
      <c r="D2597" t="s">
        <v>347</v>
      </c>
      <c r="E2597" t="s">
        <v>236</v>
      </c>
      <c r="F2597" t="s">
        <v>237</v>
      </c>
      <c r="G2597" s="105">
        <v>12</v>
      </c>
      <c r="H2597" t="s">
        <v>356</v>
      </c>
      <c r="I2597" t="s">
        <v>401</v>
      </c>
      <c r="J2597" t="s">
        <v>414</v>
      </c>
      <c r="K2597" s="105">
        <v>211</v>
      </c>
      <c r="L2597" s="106">
        <v>4.0929999202489853E-2</v>
      </c>
      <c r="M2597" s="106">
        <v>4.3359998613595963E-2</v>
      </c>
      <c r="N2597" s="105">
        <v>305</v>
      </c>
      <c r="O2597" s="106">
        <v>4.5549999922513962E-2</v>
      </c>
      <c r="P2597" s="106">
        <v>4.8030000180006027E-2</v>
      </c>
      <c r="Q2597" s="105">
        <v>10872</v>
      </c>
      <c r="R2597" s="106">
        <v>4.7800000756978989E-2</v>
      </c>
      <c r="S2597" s="107">
        <v>4.9380000680685043E-2</v>
      </c>
    </row>
    <row r="2598" spans="1:19" x14ac:dyDescent="0.25">
      <c r="A2598" t="s">
        <v>331</v>
      </c>
      <c r="B2598" t="s">
        <v>347</v>
      </c>
      <c r="C2598" t="s">
        <v>347</v>
      </c>
      <c r="D2598" t="s">
        <v>347</v>
      </c>
      <c r="E2598" t="s">
        <v>275</v>
      </c>
      <c r="F2598" t="s">
        <v>276</v>
      </c>
      <c r="G2598" s="105">
        <v>12</v>
      </c>
      <c r="H2598" t="s">
        <v>356</v>
      </c>
      <c r="I2598" t="s">
        <v>349</v>
      </c>
      <c r="J2598" t="s">
        <v>350</v>
      </c>
      <c r="K2598" s="105">
        <v>10</v>
      </c>
      <c r="L2598" s="106">
        <v>1.553000044077635E-2</v>
      </c>
      <c r="N2598" s="105">
        <v>50</v>
      </c>
      <c r="O2598" s="106">
        <v>7.4700000695884228E-3</v>
      </c>
      <c r="Q2598" s="105">
        <v>1130</v>
      </c>
      <c r="R2598" s="106">
        <v>4.9700001254677773E-3</v>
      </c>
      <c r="S2598" s="107"/>
    </row>
    <row r="2599" spans="1:19" x14ac:dyDescent="0.25">
      <c r="A2599" t="s">
        <v>331</v>
      </c>
      <c r="B2599" t="s">
        <v>347</v>
      </c>
      <c r="C2599" t="s">
        <v>347</v>
      </c>
      <c r="D2599" t="s">
        <v>347</v>
      </c>
      <c r="E2599" t="s">
        <v>275</v>
      </c>
      <c r="F2599" t="s">
        <v>276</v>
      </c>
      <c r="G2599">
        <v>12</v>
      </c>
      <c r="H2599" t="s">
        <v>356</v>
      </c>
      <c r="I2599" t="s">
        <v>349</v>
      </c>
      <c r="J2599" t="s">
        <v>368</v>
      </c>
      <c r="K2599">
        <v>40</v>
      </c>
      <c r="L2599" s="106">
        <v>6.2109999358654022E-2</v>
      </c>
      <c r="N2599">
        <v>306</v>
      </c>
      <c r="O2599" s="106">
        <v>4.5699998736381531E-2</v>
      </c>
      <c r="Q2599">
        <v>8418</v>
      </c>
      <c r="R2599" s="106">
        <v>3.700999915599823E-2</v>
      </c>
    </row>
    <row r="2600" spans="1:19" x14ac:dyDescent="0.25">
      <c r="A2600" t="s">
        <v>331</v>
      </c>
      <c r="B2600" t="s">
        <v>347</v>
      </c>
      <c r="C2600" t="s">
        <v>347</v>
      </c>
      <c r="D2600" t="s">
        <v>347</v>
      </c>
      <c r="E2600" t="s">
        <v>275</v>
      </c>
      <c r="F2600" t="s">
        <v>276</v>
      </c>
      <c r="G2600" s="105">
        <v>12</v>
      </c>
      <c r="H2600" t="s">
        <v>356</v>
      </c>
      <c r="I2600" t="s">
        <v>349</v>
      </c>
      <c r="J2600" t="s">
        <v>369</v>
      </c>
      <c r="K2600" s="105">
        <v>150</v>
      </c>
      <c r="L2600" s="106">
        <v>0.23292000591754911</v>
      </c>
      <c r="N2600" s="105">
        <v>834</v>
      </c>
      <c r="O2600" s="106">
        <v>0.12454999983310699</v>
      </c>
      <c r="Q2600" s="105">
        <v>27454</v>
      </c>
      <c r="R2600" s="106">
        <v>0.1207000017166138</v>
      </c>
      <c r="S2600" s="107"/>
    </row>
    <row r="2601" spans="1:19" x14ac:dyDescent="0.25">
      <c r="A2601" t="s">
        <v>331</v>
      </c>
      <c r="B2601" t="s">
        <v>347</v>
      </c>
      <c r="C2601" t="s">
        <v>347</v>
      </c>
      <c r="D2601" t="s">
        <v>347</v>
      </c>
      <c r="E2601" t="s">
        <v>275</v>
      </c>
      <c r="F2601" t="s">
        <v>276</v>
      </c>
      <c r="G2601">
        <v>12</v>
      </c>
      <c r="H2601" t="s">
        <v>356</v>
      </c>
      <c r="I2601" t="s">
        <v>349</v>
      </c>
      <c r="J2601" t="s">
        <v>370</v>
      </c>
      <c r="K2601">
        <v>137</v>
      </c>
      <c r="L2601" s="106">
        <v>0.21273000538349149</v>
      </c>
      <c r="N2601">
        <v>1986</v>
      </c>
      <c r="O2601" s="106">
        <v>0.29659000039100653</v>
      </c>
      <c r="Q2601">
        <v>55879</v>
      </c>
      <c r="R2601" s="106">
        <v>0.24567000567913061</v>
      </c>
    </row>
    <row r="2602" spans="1:19" x14ac:dyDescent="0.25">
      <c r="A2602" t="s">
        <v>331</v>
      </c>
      <c r="B2602" t="s">
        <v>347</v>
      </c>
      <c r="C2602" t="s">
        <v>347</v>
      </c>
      <c r="D2602" t="s">
        <v>347</v>
      </c>
      <c r="E2602" t="s">
        <v>275</v>
      </c>
      <c r="F2602" t="s">
        <v>276</v>
      </c>
      <c r="G2602" s="105">
        <v>12</v>
      </c>
      <c r="H2602" t="s">
        <v>356</v>
      </c>
      <c r="I2602" t="s">
        <v>349</v>
      </c>
      <c r="J2602" t="s">
        <v>371</v>
      </c>
      <c r="K2602" s="105">
        <v>130</v>
      </c>
      <c r="L2602" s="106">
        <v>0.20185999572277069</v>
      </c>
      <c r="N2602" s="105">
        <v>1902</v>
      </c>
      <c r="O2602" s="106">
        <v>0.28404998779296881</v>
      </c>
      <c r="Q2602" s="105">
        <v>57982</v>
      </c>
      <c r="R2602" s="106">
        <v>0.25490999221801758</v>
      </c>
      <c r="S2602" s="107"/>
    </row>
    <row r="2603" spans="1:19" x14ac:dyDescent="0.25">
      <c r="A2603" t="s">
        <v>331</v>
      </c>
      <c r="B2603" t="s">
        <v>347</v>
      </c>
      <c r="C2603" t="s">
        <v>347</v>
      </c>
      <c r="D2603" t="s">
        <v>347</v>
      </c>
      <c r="E2603" t="s">
        <v>275</v>
      </c>
      <c r="F2603" t="s">
        <v>276</v>
      </c>
      <c r="G2603" s="105">
        <v>12</v>
      </c>
      <c r="H2603" t="s">
        <v>356</v>
      </c>
      <c r="I2603" t="s">
        <v>349</v>
      </c>
      <c r="J2603" t="s">
        <v>372</v>
      </c>
      <c r="K2603" s="105">
        <v>111</v>
      </c>
      <c r="L2603" s="106">
        <v>0.17236000299453741</v>
      </c>
      <c r="N2603" s="105">
        <v>978</v>
      </c>
      <c r="O2603" s="106">
        <v>0.14606000483036041</v>
      </c>
      <c r="Q2603" s="105">
        <v>44765</v>
      </c>
      <c r="R2603" s="106">
        <v>0.19679999351501459</v>
      </c>
      <c r="S2603" s="107"/>
    </row>
    <row r="2604" spans="1:19" x14ac:dyDescent="0.25">
      <c r="A2604" t="s">
        <v>331</v>
      </c>
      <c r="B2604" t="s">
        <v>347</v>
      </c>
      <c r="C2604" t="s">
        <v>347</v>
      </c>
      <c r="D2604" t="s">
        <v>347</v>
      </c>
      <c r="E2604" t="s">
        <v>275</v>
      </c>
      <c r="F2604" t="s">
        <v>276</v>
      </c>
      <c r="G2604" s="105">
        <v>12</v>
      </c>
      <c r="H2604" t="s">
        <v>356</v>
      </c>
      <c r="I2604" t="s">
        <v>349</v>
      </c>
      <c r="J2604" t="s">
        <v>373</v>
      </c>
      <c r="K2604" s="105">
        <v>66</v>
      </c>
      <c r="L2604" s="106">
        <v>0.1024800017476082</v>
      </c>
      <c r="N2604" s="105">
        <v>640</v>
      </c>
      <c r="O2604" s="106">
        <v>9.5579996705055237E-2</v>
      </c>
      <c r="Q2604" s="105">
        <v>31831</v>
      </c>
      <c r="R2604" s="106">
        <v>0.1399399936199188</v>
      </c>
      <c r="S2604" s="107"/>
    </row>
    <row r="2605" spans="1:19" x14ac:dyDescent="0.25">
      <c r="A2605" t="s">
        <v>331</v>
      </c>
      <c r="B2605" t="s">
        <v>347</v>
      </c>
      <c r="C2605" t="s">
        <v>347</v>
      </c>
      <c r="D2605" t="s">
        <v>347</v>
      </c>
      <c r="E2605" t="s">
        <v>275</v>
      </c>
      <c r="F2605" t="s">
        <v>276</v>
      </c>
      <c r="G2605" s="105">
        <v>12</v>
      </c>
      <c r="H2605" t="s">
        <v>356</v>
      </c>
      <c r="I2605" t="s">
        <v>438</v>
      </c>
      <c r="J2605" t="s">
        <v>48</v>
      </c>
      <c r="K2605" s="105">
        <v>514</v>
      </c>
      <c r="L2605" s="106">
        <v>0.79813998937606812</v>
      </c>
      <c r="M2605" s="106">
        <v>0.82503998279571533</v>
      </c>
      <c r="N2605" s="105">
        <v>5380</v>
      </c>
      <c r="O2605" s="106">
        <v>0.80346000194549561</v>
      </c>
      <c r="P2605" s="106">
        <v>0.84723997116088867</v>
      </c>
      <c r="Q2605" s="105">
        <v>186401</v>
      </c>
      <c r="R2605" s="106">
        <v>0.81949001550674438</v>
      </c>
      <c r="S2605" s="107">
        <v>0.8465999960899353</v>
      </c>
    </row>
    <row r="2606" spans="1:19" x14ac:dyDescent="0.25">
      <c r="A2606" t="s">
        <v>331</v>
      </c>
      <c r="B2606" t="s">
        <v>347</v>
      </c>
      <c r="C2606" t="s">
        <v>347</v>
      </c>
      <c r="D2606" t="s">
        <v>347</v>
      </c>
      <c r="E2606" t="s">
        <v>275</v>
      </c>
      <c r="F2606" t="s">
        <v>276</v>
      </c>
      <c r="G2606" s="105">
        <v>12</v>
      </c>
      <c r="H2606" t="s">
        <v>356</v>
      </c>
      <c r="I2606" t="s">
        <v>438</v>
      </c>
      <c r="J2606" t="s">
        <v>42</v>
      </c>
      <c r="K2606" s="105">
        <v>68</v>
      </c>
      <c r="L2606" s="106">
        <v>0.1055900007486343</v>
      </c>
      <c r="M2606" s="106">
        <v>0.1091499999165535</v>
      </c>
      <c r="N2606" s="105">
        <v>600</v>
      </c>
      <c r="O2606" s="106">
        <v>8.9610002934932709E-2</v>
      </c>
      <c r="P2606" s="106">
        <v>9.4489999115467072E-2</v>
      </c>
      <c r="Q2606" s="105">
        <v>20350</v>
      </c>
      <c r="R2606" s="106">
        <v>8.9469999074935913E-2</v>
      </c>
      <c r="S2606" s="107">
        <v>9.2430002987384796E-2</v>
      </c>
    </row>
    <row r="2607" spans="1:19" x14ac:dyDescent="0.25">
      <c r="A2607" t="s">
        <v>331</v>
      </c>
      <c r="B2607" t="s">
        <v>347</v>
      </c>
      <c r="C2607" t="s">
        <v>347</v>
      </c>
      <c r="D2607" t="s">
        <v>347</v>
      </c>
      <c r="E2607" t="s">
        <v>275</v>
      </c>
      <c r="F2607" t="s">
        <v>276</v>
      </c>
      <c r="G2607" s="105">
        <v>12</v>
      </c>
      <c r="H2607" t="s">
        <v>356</v>
      </c>
      <c r="I2607" t="s">
        <v>438</v>
      </c>
      <c r="J2607" t="s">
        <v>374</v>
      </c>
      <c r="K2607" s="105">
        <v>41</v>
      </c>
      <c r="L2607" s="106">
        <v>6.3660003244876862E-2</v>
      </c>
      <c r="M2607" s="106">
        <v>6.5810002386569977E-2</v>
      </c>
      <c r="N2607" s="105">
        <v>370</v>
      </c>
      <c r="O2607" s="106">
        <v>5.5259998887777328E-2</v>
      </c>
      <c r="P2607" s="106">
        <v>5.8269999921321869E-2</v>
      </c>
      <c r="Q2607" s="105">
        <v>13425</v>
      </c>
      <c r="R2607" s="106">
        <v>5.9020001441240311E-2</v>
      </c>
      <c r="S2607" s="107">
        <v>6.0970000922679901E-2</v>
      </c>
    </row>
    <row r="2608" spans="1:19" x14ac:dyDescent="0.25">
      <c r="A2608" t="s">
        <v>331</v>
      </c>
      <c r="B2608" t="s">
        <v>347</v>
      </c>
      <c r="C2608" t="s">
        <v>347</v>
      </c>
      <c r="D2608" t="s">
        <v>347</v>
      </c>
      <c r="E2608" t="s">
        <v>275</v>
      </c>
      <c r="F2608" t="s">
        <v>276</v>
      </c>
      <c r="G2608">
        <v>12</v>
      </c>
      <c r="H2608" t="s">
        <v>356</v>
      </c>
      <c r="I2608" t="s">
        <v>438</v>
      </c>
      <c r="J2608" t="s">
        <v>86</v>
      </c>
      <c r="K2608">
        <v>21</v>
      </c>
      <c r="L2608" s="106">
        <v>3.2609999179840088E-2</v>
      </c>
      <c r="N2608">
        <v>346</v>
      </c>
      <c r="O2608" s="106">
        <v>5.1669999957084663E-2</v>
      </c>
      <c r="Q2608">
        <v>7283</v>
      </c>
      <c r="R2608" s="106">
        <v>3.2019998878240592E-2</v>
      </c>
    </row>
    <row r="2609" spans="1:19" x14ac:dyDescent="0.25">
      <c r="A2609" t="s">
        <v>331</v>
      </c>
      <c r="B2609" t="s">
        <v>347</v>
      </c>
      <c r="C2609" t="s">
        <v>347</v>
      </c>
      <c r="D2609" t="s">
        <v>347</v>
      </c>
      <c r="E2609" t="s">
        <v>275</v>
      </c>
      <c r="F2609" t="s">
        <v>276</v>
      </c>
      <c r="G2609" s="105">
        <v>12</v>
      </c>
      <c r="H2609" t="s">
        <v>356</v>
      </c>
      <c r="I2609" t="s">
        <v>375</v>
      </c>
      <c r="J2609" t="s">
        <v>376</v>
      </c>
      <c r="K2609" s="105">
        <v>124</v>
      </c>
      <c r="L2609" s="106">
        <v>0.192550003528595</v>
      </c>
      <c r="N2609" s="105">
        <v>1231</v>
      </c>
      <c r="O2609" s="106">
        <v>0.1838400065898895</v>
      </c>
      <c r="Q2609" s="105">
        <v>47189</v>
      </c>
      <c r="R2609" s="106">
        <v>0.20746000111103061</v>
      </c>
      <c r="S2609" s="107"/>
    </row>
    <row r="2610" spans="1:19" x14ac:dyDescent="0.25">
      <c r="A2610" t="s">
        <v>331</v>
      </c>
      <c r="B2610" t="s">
        <v>347</v>
      </c>
      <c r="C2610" t="s">
        <v>347</v>
      </c>
      <c r="D2610" t="s">
        <v>347</v>
      </c>
      <c r="E2610" t="s">
        <v>275</v>
      </c>
      <c r="F2610" t="s">
        <v>276</v>
      </c>
      <c r="G2610" s="105">
        <v>12</v>
      </c>
      <c r="H2610" t="s">
        <v>356</v>
      </c>
      <c r="I2610" t="s">
        <v>375</v>
      </c>
      <c r="J2610" t="s">
        <v>377</v>
      </c>
      <c r="K2610" s="105">
        <v>120</v>
      </c>
      <c r="L2610" s="106">
        <v>0.18634000420570371</v>
      </c>
      <c r="N2610" s="105">
        <v>1455</v>
      </c>
      <c r="O2610" s="106">
        <v>0.217289999127388</v>
      </c>
      <c r="Q2610" s="105">
        <v>47420</v>
      </c>
      <c r="R2610" s="106">
        <v>0.20848000049591059</v>
      </c>
      <c r="S2610" s="107"/>
    </row>
    <row r="2611" spans="1:19" x14ac:dyDescent="0.25">
      <c r="A2611" t="s">
        <v>331</v>
      </c>
      <c r="B2611" t="s">
        <v>347</v>
      </c>
      <c r="C2611" t="s">
        <v>347</v>
      </c>
      <c r="D2611" t="s">
        <v>347</v>
      </c>
      <c r="E2611" t="s">
        <v>275</v>
      </c>
      <c r="F2611" t="s">
        <v>276</v>
      </c>
      <c r="G2611" s="105">
        <v>12</v>
      </c>
      <c r="H2611" t="s">
        <v>356</v>
      </c>
      <c r="I2611" t="s">
        <v>375</v>
      </c>
      <c r="J2611" t="s">
        <v>378</v>
      </c>
      <c r="K2611" s="105">
        <v>109</v>
      </c>
      <c r="L2611" s="106">
        <v>0.1692499965429306</v>
      </c>
      <c r="N2611" s="105">
        <v>1074</v>
      </c>
      <c r="O2611" s="106">
        <v>0.16039000451564789</v>
      </c>
      <c r="Q2611" s="105">
        <v>37332</v>
      </c>
      <c r="R2611" s="106">
        <v>0.1641300022602081</v>
      </c>
      <c r="S2611" s="107"/>
    </row>
    <row r="2612" spans="1:19" x14ac:dyDescent="0.25">
      <c r="A2612" t="s">
        <v>331</v>
      </c>
      <c r="B2612" t="s">
        <v>347</v>
      </c>
      <c r="C2612" t="s">
        <v>347</v>
      </c>
      <c r="D2612" t="s">
        <v>347</v>
      </c>
      <c r="E2612" t="s">
        <v>275</v>
      </c>
      <c r="F2612" t="s">
        <v>276</v>
      </c>
      <c r="G2612" s="105">
        <v>12</v>
      </c>
      <c r="H2612" t="s">
        <v>356</v>
      </c>
      <c r="I2612" t="s">
        <v>375</v>
      </c>
      <c r="J2612" t="s">
        <v>379</v>
      </c>
      <c r="K2612" s="105">
        <v>149</v>
      </c>
      <c r="L2612" s="106">
        <v>0.23137000203132629</v>
      </c>
      <c r="N2612" s="105">
        <v>1435</v>
      </c>
      <c r="O2612" s="106">
        <v>0.2143100053071976</v>
      </c>
      <c r="Q2612" s="105">
        <v>47525</v>
      </c>
      <c r="R2612" s="106">
        <v>0.20893999934196469</v>
      </c>
      <c r="S2612" s="107"/>
    </row>
    <row r="2613" spans="1:19" x14ac:dyDescent="0.25">
      <c r="A2613" t="s">
        <v>331</v>
      </c>
      <c r="B2613" t="s">
        <v>347</v>
      </c>
      <c r="C2613" t="s">
        <v>347</v>
      </c>
      <c r="D2613" t="s">
        <v>347</v>
      </c>
      <c r="E2613" t="s">
        <v>275</v>
      </c>
      <c r="F2613" t="s">
        <v>276</v>
      </c>
      <c r="G2613" s="105">
        <v>12</v>
      </c>
      <c r="H2613" t="s">
        <v>356</v>
      </c>
      <c r="I2613" t="s">
        <v>375</v>
      </c>
      <c r="J2613" t="s">
        <v>380</v>
      </c>
      <c r="K2613" s="105">
        <v>142</v>
      </c>
      <c r="L2613" s="106">
        <v>0.22050000727176669</v>
      </c>
      <c r="N2613" s="105">
        <v>1501</v>
      </c>
      <c r="O2613" s="106">
        <v>0.22416000068187711</v>
      </c>
      <c r="Q2613" s="105">
        <v>47993</v>
      </c>
      <c r="R2613" s="106">
        <v>0.210999995470047</v>
      </c>
      <c r="S2613" s="107"/>
    </row>
    <row r="2614" spans="1:19" x14ac:dyDescent="0.25">
      <c r="A2614" t="s">
        <v>331</v>
      </c>
      <c r="B2614" t="s">
        <v>347</v>
      </c>
      <c r="C2614" t="s">
        <v>347</v>
      </c>
      <c r="D2614" t="s">
        <v>347</v>
      </c>
      <c r="E2614" t="s">
        <v>275</v>
      </c>
      <c r="F2614" t="s">
        <v>276</v>
      </c>
      <c r="G2614" s="105">
        <v>12</v>
      </c>
      <c r="H2614" t="s">
        <v>356</v>
      </c>
      <c r="I2614" t="s">
        <v>381</v>
      </c>
      <c r="J2614" t="s">
        <v>382</v>
      </c>
      <c r="K2614" s="105">
        <v>19</v>
      </c>
      <c r="L2614" s="106">
        <v>2.9500000178813931E-2</v>
      </c>
      <c r="M2614" s="106">
        <v>7.1699999272823334E-2</v>
      </c>
      <c r="N2614" s="105">
        <v>135</v>
      </c>
      <c r="O2614" s="106">
        <v>2.01600007712841E-2</v>
      </c>
      <c r="P2614" s="106">
        <v>3.9710000157356262E-2</v>
      </c>
      <c r="Q2614" s="105">
        <v>5423</v>
      </c>
      <c r="R2614" s="106">
        <v>2.384000085294247E-2</v>
      </c>
      <c r="S2614" s="107">
        <v>3.0780000612139698E-2</v>
      </c>
    </row>
    <row r="2615" spans="1:19" x14ac:dyDescent="0.25">
      <c r="A2615" t="s">
        <v>331</v>
      </c>
      <c r="B2615" t="s">
        <v>347</v>
      </c>
      <c r="C2615" t="s">
        <v>347</v>
      </c>
      <c r="D2615" t="s">
        <v>347</v>
      </c>
      <c r="E2615" t="s">
        <v>275</v>
      </c>
      <c r="F2615" t="s">
        <v>276</v>
      </c>
      <c r="G2615" s="105">
        <v>12</v>
      </c>
      <c r="H2615" t="s">
        <v>356</v>
      </c>
      <c r="I2615" t="s">
        <v>381</v>
      </c>
      <c r="J2615" t="s">
        <v>383</v>
      </c>
      <c r="K2615" s="105">
        <v>26</v>
      </c>
      <c r="L2615" s="106">
        <v>4.0369998663663857E-2</v>
      </c>
      <c r="M2615" s="106">
        <v>9.8109997808933258E-2</v>
      </c>
      <c r="N2615" s="105">
        <v>551</v>
      </c>
      <c r="O2615" s="106">
        <v>8.2290001213550568E-2</v>
      </c>
      <c r="P2615" s="106">
        <v>0.16205999255180359</v>
      </c>
      <c r="Q2615" s="105">
        <v>26007</v>
      </c>
      <c r="R2615" s="106">
        <v>0.11433999985456469</v>
      </c>
      <c r="S2615" s="107">
        <v>0.1476300060749054</v>
      </c>
    </row>
    <row r="2616" spans="1:19" x14ac:dyDescent="0.25">
      <c r="A2616" t="s">
        <v>331</v>
      </c>
      <c r="B2616" t="s">
        <v>347</v>
      </c>
      <c r="C2616" t="s">
        <v>347</v>
      </c>
      <c r="D2616" t="s">
        <v>347</v>
      </c>
      <c r="E2616" t="s">
        <v>275</v>
      </c>
      <c r="F2616" t="s">
        <v>276</v>
      </c>
      <c r="G2616" s="105">
        <v>12</v>
      </c>
      <c r="H2616" t="s">
        <v>356</v>
      </c>
      <c r="I2616" t="s">
        <v>381</v>
      </c>
      <c r="J2616" t="s">
        <v>384</v>
      </c>
      <c r="K2616" s="105">
        <v>220</v>
      </c>
      <c r="L2616" s="106">
        <v>0.34161001443862921</v>
      </c>
      <c r="M2616" s="106">
        <v>0.83019000291824341</v>
      </c>
      <c r="N2616" s="105">
        <v>2714</v>
      </c>
      <c r="O2616" s="106">
        <v>0.40531998872756958</v>
      </c>
      <c r="P2616" s="106">
        <v>0.79824000597000122</v>
      </c>
      <c r="Q2616" s="105">
        <v>144739</v>
      </c>
      <c r="R2616" s="106">
        <v>0.6363300085067749</v>
      </c>
      <c r="S2616" s="107">
        <v>0.82159000635147095</v>
      </c>
    </row>
    <row r="2617" spans="1:19" x14ac:dyDescent="0.25">
      <c r="A2617" t="s">
        <v>331</v>
      </c>
      <c r="B2617" t="s">
        <v>347</v>
      </c>
      <c r="C2617" t="s">
        <v>347</v>
      </c>
      <c r="D2617" t="s">
        <v>347</v>
      </c>
      <c r="E2617" t="s">
        <v>275</v>
      </c>
      <c r="F2617" t="s">
        <v>276</v>
      </c>
      <c r="G2617" s="105">
        <v>12</v>
      </c>
      <c r="H2617" t="s">
        <v>356</v>
      </c>
      <c r="I2617" t="s">
        <v>381</v>
      </c>
      <c r="J2617" t="s">
        <v>385</v>
      </c>
      <c r="K2617" s="105">
        <v>379</v>
      </c>
      <c r="L2617" s="106">
        <v>0.58850997686386108</v>
      </c>
      <c r="N2617" s="105">
        <v>3296</v>
      </c>
      <c r="O2617" s="106">
        <v>0.49222999811172491</v>
      </c>
      <c r="Q2617" s="105">
        <v>51290</v>
      </c>
      <c r="R2617" s="106">
        <v>0.22549000382423401</v>
      </c>
      <c r="S2617" s="107"/>
    </row>
    <row r="2618" spans="1:19" x14ac:dyDescent="0.25">
      <c r="A2618" t="s">
        <v>331</v>
      </c>
      <c r="B2618" t="s">
        <v>347</v>
      </c>
      <c r="C2618" t="s">
        <v>347</v>
      </c>
      <c r="D2618" t="s">
        <v>347</v>
      </c>
      <c r="E2618" t="s">
        <v>275</v>
      </c>
      <c r="F2618" t="s">
        <v>276</v>
      </c>
      <c r="G2618" s="105">
        <v>12</v>
      </c>
      <c r="H2618" t="s">
        <v>356</v>
      </c>
      <c r="I2618" t="s">
        <v>386</v>
      </c>
      <c r="J2618" t="s">
        <v>387</v>
      </c>
      <c r="K2618" s="105">
        <v>80</v>
      </c>
      <c r="L2618" s="106">
        <v>0.124219998717308</v>
      </c>
      <c r="M2618" s="106">
        <v>0.12861999869346619</v>
      </c>
      <c r="N2618" s="105">
        <v>947</v>
      </c>
      <c r="O2618" s="106">
        <v>0.1414300054311752</v>
      </c>
      <c r="P2618" s="106">
        <v>0.14546999335288999</v>
      </c>
      <c r="Q2618" s="105">
        <v>12181</v>
      </c>
      <c r="R2618" s="106">
        <v>5.3550001233816147E-2</v>
      </c>
      <c r="S2618" s="107">
        <v>5.4999999701976783E-2</v>
      </c>
    </row>
    <row r="2619" spans="1:19" x14ac:dyDescent="0.25">
      <c r="A2619" t="s">
        <v>331</v>
      </c>
      <c r="B2619" t="s">
        <v>347</v>
      </c>
      <c r="C2619" t="s">
        <v>347</v>
      </c>
      <c r="D2619" t="s">
        <v>347</v>
      </c>
      <c r="E2619" t="s">
        <v>275</v>
      </c>
      <c r="F2619" t="s">
        <v>276</v>
      </c>
      <c r="G2619">
        <v>12</v>
      </c>
      <c r="H2619" t="s">
        <v>356</v>
      </c>
      <c r="I2619" t="s">
        <v>386</v>
      </c>
      <c r="J2619" t="s">
        <v>388</v>
      </c>
      <c r="K2619">
        <v>50</v>
      </c>
      <c r="L2619" s="106">
        <v>7.7639997005462646E-2</v>
      </c>
      <c r="M2619" s="106">
        <v>8.0389998853206635E-2</v>
      </c>
      <c r="N2619">
        <v>729</v>
      </c>
      <c r="O2619" s="106">
        <v>0.1088699996471405</v>
      </c>
      <c r="P2619" s="106">
        <v>0.1119799986481667</v>
      </c>
      <c r="Q2619">
        <v>6321</v>
      </c>
      <c r="R2619" s="106">
        <v>2.77900006622076E-2</v>
      </c>
      <c r="S2619" s="106">
        <v>2.8540000319480899E-2</v>
      </c>
    </row>
    <row r="2620" spans="1:19" x14ac:dyDescent="0.25">
      <c r="A2620" t="s">
        <v>331</v>
      </c>
      <c r="B2620" t="s">
        <v>347</v>
      </c>
      <c r="C2620" t="s">
        <v>347</v>
      </c>
      <c r="D2620" t="s">
        <v>347</v>
      </c>
      <c r="E2620" t="s">
        <v>275</v>
      </c>
      <c r="F2620" t="s">
        <v>276</v>
      </c>
      <c r="G2620" s="105">
        <v>12</v>
      </c>
      <c r="H2620" t="s">
        <v>356</v>
      </c>
      <c r="I2620" t="s">
        <v>386</v>
      </c>
      <c r="J2620" t="s">
        <v>85</v>
      </c>
      <c r="K2620" s="105">
        <v>29</v>
      </c>
      <c r="L2620" s="106">
        <v>4.5030001550912857E-2</v>
      </c>
      <c r="M2620" s="106">
        <v>4.6620000153779977E-2</v>
      </c>
      <c r="N2620" s="105">
        <v>191</v>
      </c>
      <c r="O2620" s="106">
        <v>2.8519999235868451E-2</v>
      </c>
      <c r="P2620" s="106">
        <v>2.9340000823140141E-2</v>
      </c>
      <c r="Q2620" s="105">
        <v>4872</v>
      </c>
      <c r="R2620" s="106">
        <v>2.1420000120997429E-2</v>
      </c>
      <c r="S2620" s="107">
        <v>2.199999988079071E-2</v>
      </c>
    </row>
    <row r="2621" spans="1:19" x14ac:dyDescent="0.25">
      <c r="A2621" t="s">
        <v>331</v>
      </c>
      <c r="B2621" t="s">
        <v>347</v>
      </c>
      <c r="C2621" t="s">
        <v>347</v>
      </c>
      <c r="D2621" t="s">
        <v>347</v>
      </c>
      <c r="E2621" t="s">
        <v>275</v>
      </c>
      <c r="F2621" t="s">
        <v>276</v>
      </c>
      <c r="G2621" s="105">
        <v>12</v>
      </c>
      <c r="H2621" t="s">
        <v>356</v>
      </c>
      <c r="I2621" t="s">
        <v>386</v>
      </c>
      <c r="J2621" t="s">
        <v>389</v>
      </c>
      <c r="K2621" s="105">
        <v>48</v>
      </c>
      <c r="L2621" s="106">
        <v>7.4529998004436493E-2</v>
      </c>
      <c r="M2621" s="106">
        <v>7.7169999480247498E-2</v>
      </c>
      <c r="N2621" s="105">
        <v>615</v>
      </c>
      <c r="O2621" s="106">
        <v>9.1849997639656067E-2</v>
      </c>
      <c r="P2621" s="106">
        <v>9.4470001757144928E-2</v>
      </c>
      <c r="Q2621" s="105">
        <v>4049</v>
      </c>
      <c r="R2621" s="106">
        <v>1.779999956488609E-2</v>
      </c>
      <c r="S2621" s="107">
        <v>1.8279999494552609E-2</v>
      </c>
    </row>
    <row r="2622" spans="1:19" x14ac:dyDescent="0.25">
      <c r="A2622" t="s">
        <v>331</v>
      </c>
      <c r="B2622" t="s">
        <v>347</v>
      </c>
      <c r="C2622" t="s">
        <v>347</v>
      </c>
      <c r="D2622" t="s">
        <v>347</v>
      </c>
      <c r="E2622" t="s">
        <v>275</v>
      </c>
      <c r="F2622" t="s">
        <v>276</v>
      </c>
      <c r="G2622" s="105">
        <v>12</v>
      </c>
      <c r="H2622" t="s">
        <v>356</v>
      </c>
      <c r="I2622" t="s">
        <v>386</v>
      </c>
      <c r="J2622" t="s">
        <v>86</v>
      </c>
      <c r="K2622" s="105">
        <v>22</v>
      </c>
      <c r="L2622" s="106">
        <v>3.4159999340772629E-2</v>
      </c>
      <c r="N2622" s="105">
        <v>186</v>
      </c>
      <c r="O2622" s="106">
        <v>2.7780000120401379E-2</v>
      </c>
      <c r="Q2622" s="105">
        <v>5972</v>
      </c>
      <c r="R2622" s="106">
        <v>2.6259999722242359E-2</v>
      </c>
      <c r="S2622" s="107"/>
    </row>
    <row r="2623" spans="1:19" x14ac:dyDescent="0.25">
      <c r="A2623" t="s">
        <v>331</v>
      </c>
      <c r="B2623" t="s">
        <v>347</v>
      </c>
      <c r="C2623" t="s">
        <v>347</v>
      </c>
      <c r="D2623" t="s">
        <v>347</v>
      </c>
      <c r="E2623" t="s">
        <v>275</v>
      </c>
      <c r="F2623" t="s">
        <v>276</v>
      </c>
      <c r="G2623" s="105">
        <v>12</v>
      </c>
      <c r="H2623" t="s">
        <v>356</v>
      </c>
      <c r="I2623" t="s">
        <v>386</v>
      </c>
      <c r="J2623" t="s">
        <v>84</v>
      </c>
      <c r="K2623" s="105">
        <v>415</v>
      </c>
      <c r="L2623" s="106">
        <v>0.64441001415252686</v>
      </c>
      <c r="M2623" s="106">
        <v>0.66720002889633179</v>
      </c>
      <c r="N2623" s="105">
        <v>4028</v>
      </c>
      <c r="O2623" s="106">
        <v>0.60154998302459717</v>
      </c>
      <c r="P2623" s="106">
        <v>0.6187400221824646</v>
      </c>
      <c r="Q2623" s="105">
        <v>194064</v>
      </c>
      <c r="R2623" s="106">
        <v>0.85317999124526978</v>
      </c>
      <c r="S2623" s="107">
        <v>0.87619000673294067</v>
      </c>
    </row>
    <row r="2624" spans="1:19" x14ac:dyDescent="0.25">
      <c r="A2624" t="s">
        <v>331</v>
      </c>
      <c r="B2624" t="s">
        <v>347</v>
      </c>
      <c r="C2624" t="s">
        <v>347</v>
      </c>
      <c r="D2624" t="s">
        <v>347</v>
      </c>
      <c r="E2624" t="s">
        <v>275</v>
      </c>
      <c r="F2624" t="s">
        <v>276</v>
      </c>
      <c r="G2624" s="105">
        <v>12</v>
      </c>
      <c r="H2624" t="s">
        <v>356</v>
      </c>
      <c r="I2624" t="s">
        <v>419</v>
      </c>
      <c r="J2624" t="s">
        <v>390</v>
      </c>
      <c r="K2624" s="105">
        <v>379</v>
      </c>
      <c r="L2624" s="106">
        <v>0.58850997686386108</v>
      </c>
      <c r="N2624" s="105">
        <v>3296</v>
      </c>
      <c r="O2624" s="106">
        <v>0.49222999811172491</v>
      </c>
      <c r="Q2624" s="105">
        <v>51290</v>
      </c>
      <c r="R2624" s="106">
        <v>0.22549000382423401</v>
      </c>
      <c r="S2624" s="107"/>
    </row>
    <row r="2625" spans="1:19" x14ac:dyDescent="0.25">
      <c r="A2625" t="s">
        <v>331</v>
      </c>
      <c r="B2625" t="s">
        <v>347</v>
      </c>
      <c r="C2625" t="s">
        <v>347</v>
      </c>
      <c r="D2625" t="s">
        <v>347</v>
      </c>
      <c r="E2625" t="s">
        <v>275</v>
      </c>
      <c r="F2625" t="s">
        <v>276</v>
      </c>
      <c r="G2625" s="105">
        <v>12</v>
      </c>
      <c r="H2625" t="s">
        <v>356</v>
      </c>
      <c r="I2625" t="s">
        <v>419</v>
      </c>
      <c r="J2625" t="s">
        <v>391</v>
      </c>
      <c r="K2625" s="105">
        <v>26</v>
      </c>
      <c r="L2625" s="106">
        <v>4.0369998663663857E-2</v>
      </c>
      <c r="M2625" s="106">
        <v>9.8109997808933258E-2</v>
      </c>
      <c r="N2625" s="105">
        <v>551</v>
      </c>
      <c r="O2625" s="106">
        <v>8.2290001213550568E-2</v>
      </c>
      <c r="P2625" s="106">
        <v>0.16205999255180359</v>
      </c>
      <c r="Q2625" s="105">
        <v>26007</v>
      </c>
      <c r="R2625" s="106">
        <v>0.11433999985456469</v>
      </c>
      <c r="S2625" s="107">
        <v>0.1476300060749054</v>
      </c>
    </row>
    <row r="2626" spans="1:19" x14ac:dyDescent="0.25">
      <c r="A2626" t="s">
        <v>331</v>
      </c>
      <c r="B2626" t="s">
        <v>347</v>
      </c>
      <c r="C2626" t="s">
        <v>347</v>
      </c>
      <c r="D2626" t="s">
        <v>347</v>
      </c>
      <c r="E2626" t="s">
        <v>275</v>
      </c>
      <c r="F2626" t="s">
        <v>276</v>
      </c>
      <c r="G2626">
        <v>12</v>
      </c>
      <c r="H2626" t="s">
        <v>356</v>
      </c>
      <c r="I2626" t="s">
        <v>419</v>
      </c>
      <c r="J2626" t="s">
        <v>392</v>
      </c>
      <c r="K2626">
        <v>89</v>
      </c>
      <c r="L2626" s="106">
        <v>0.1381999999284744</v>
      </c>
      <c r="M2626" s="106">
        <v>0.33585000038146973</v>
      </c>
      <c r="N2626">
        <v>1386</v>
      </c>
      <c r="O2626" s="106">
        <v>0.2069900035858154</v>
      </c>
      <c r="P2626" s="106">
        <v>0.40764999389648438</v>
      </c>
      <c r="Q2626">
        <v>69347</v>
      </c>
      <c r="R2626" s="106">
        <v>0.30487999320030212</v>
      </c>
      <c r="S2626" s="106">
        <v>0.39364001154899603</v>
      </c>
    </row>
    <row r="2627" spans="1:19" x14ac:dyDescent="0.25">
      <c r="A2627" t="s">
        <v>331</v>
      </c>
      <c r="B2627" t="s">
        <v>347</v>
      </c>
      <c r="C2627" t="s">
        <v>347</v>
      </c>
      <c r="D2627" t="s">
        <v>347</v>
      </c>
      <c r="E2627" t="s">
        <v>275</v>
      </c>
      <c r="F2627" t="s">
        <v>276</v>
      </c>
      <c r="G2627">
        <v>12</v>
      </c>
      <c r="H2627" t="s">
        <v>356</v>
      </c>
      <c r="I2627" t="s">
        <v>419</v>
      </c>
      <c r="J2627" t="s">
        <v>393</v>
      </c>
      <c r="K2627">
        <v>111</v>
      </c>
      <c r="L2627" s="106">
        <v>0.17236000299453741</v>
      </c>
      <c r="M2627" s="106">
        <v>0.41887000203132629</v>
      </c>
      <c r="N2627">
        <v>1180</v>
      </c>
      <c r="O2627" s="106">
        <v>0.17621999979019171</v>
      </c>
      <c r="P2627" s="106">
        <v>0.34705999493598938</v>
      </c>
      <c r="Q2627">
        <v>66079</v>
      </c>
      <c r="R2627" s="106">
        <v>0.29050999879837042</v>
      </c>
      <c r="S2627" s="106">
        <v>0.37509000301361078</v>
      </c>
    </row>
    <row r="2628" spans="1:19" x14ac:dyDescent="0.25">
      <c r="A2628" t="s">
        <v>331</v>
      </c>
      <c r="B2628" t="s">
        <v>347</v>
      </c>
      <c r="C2628" t="s">
        <v>347</v>
      </c>
      <c r="D2628" t="s">
        <v>347</v>
      </c>
      <c r="E2628" t="s">
        <v>275</v>
      </c>
      <c r="F2628" t="s">
        <v>276</v>
      </c>
      <c r="G2628">
        <v>12</v>
      </c>
      <c r="H2628" t="s">
        <v>356</v>
      </c>
      <c r="I2628" t="s">
        <v>419</v>
      </c>
      <c r="J2628" t="s">
        <v>394</v>
      </c>
      <c r="K2628">
        <v>39</v>
      </c>
      <c r="L2628" s="106">
        <v>6.0559999197721481E-2</v>
      </c>
      <c r="M2628" s="106">
        <v>0.14717000722885129</v>
      </c>
      <c r="N2628">
        <v>283</v>
      </c>
      <c r="O2628" s="106">
        <v>4.2259998619556427E-2</v>
      </c>
      <c r="P2628" s="106">
        <v>8.3240002393722534E-2</v>
      </c>
      <c r="Q2628">
        <v>14736</v>
      </c>
      <c r="R2628" s="106">
        <v>6.4790003001689911E-2</v>
      </c>
      <c r="S2628" s="106">
        <v>8.3650000393390656E-2</v>
      </c>
    </row>
    <row r="2629" spans="1:19" x14ac:dyDescent="0.25">
      <c r="A2629" t="s">
        <v>331</v>
      </c>
      <c r="B2629" t="s">
        <v>347</v>
      </c>
      <c r="C2629" t="s">
        <v>347</v>
      </c>
      <c r="D2629" t="s">
        <v>347</v>
      </c>
      <c r="E2629" t="s">
        <v>275</v>
      </c>
      <c r="F2629" t="s">
        <v>276</v>
      </c>
      <c r="G2629" s="105">
        <v>12</v>
      </c>
      <c r="H2629" t="s">
        <v>356</v>
      </c>
      <c r="I2629" t="s">
        <v>439</v>
      </c>
      <c r="J2629" t="s">
        <v>440</v>
      </c>
      <c r="K2629" s="105">
        <v>379</v>
      </c>
      <c r="L2629" s="106">
        <v>0.58850997686386108</v>
      </c>
      <c r="N2629" s="105">
        <v>3296</v>
      </c>
      <c r="O2629" s="106">
        <v>0.49222999811172491</v>
      </c>
      <c r="Q2629" s="105">
        <v>51290</v>
      </c>
      <c r="R2629" s="106">
        <v>0.22549000382423401</v>
      </c>
      <c r="S2629" s="107"/>
    </row>
    <row r="2630" spans="1:19" x14ac:dyDescent="0.25">
      <c r="A2630" t="s">
        <v>331</v>
      </c>
      <c r="B2630" t="s">
        <v>347</v>
      </c>
      <c r="C2630" t="s">
        <v>347</v>
      </c>
      <c r="D2630" t="s">
        <v>347</v>
      </c>
      <c r="E2630" t="s">
        <v>275</v>
      </c>
      <c r="F2630" t="s">
        <v>276</v>
      </c>
      <c r="G2630" s="105">
        <v>12</v>
      </c>
      <c r="H2630" t="s">
        <v>356</v>
      </c>
      <c r="I2630" t="s">
        <v>439</v>
      </c>
      <c r="J2630" t="s">
        <v>442</v>
      </c>
      <c r="K2630" s="105">
        <v>265</v>
      </c>
      <c r="L2630" s="106">
        <v>0.41148999333381647</v>
      </c>
      <c r="M2630" s="106">
        <v>1</v>
      </c>
      <c r="N2630" s="105">
        <v>3400</v>
      </c>
      <c r="O2630" s="106">
        <v>0.50777000188827515</v>
      </c>
      <c r="P2630" s="106">
        <v>1</v>
      </c>
      <c r="Q2630" s="105">
        <v>176169</v>
      </c>
      <c r="R2630" s="106">
        <v>0.77451002597808838</v>
      </c>
      <c r="S2630" s="107">
        <v>1</v>
      </c>
    </row>
    <row r="2631" spans="1:19" x14ac:dyDescent="0.25">
      <c r="A2631" t="s">
        <v>331</v>
      </c>
      <c r="B2631" t="s">
        <v>347</v>
      </c>
      <c r="C2631" t="s">
        <v>347</v>
      </c>
      <c r="D2631" t="s">
        <v>347</v>
      </c>
      <c r="E2631" t="s">
        <v>275</v>
      </c>
      <c r="F2631" t="s">
        <v>276</v>
      </c>
      <c r="G2631">
        <v>12</v>
      </c>
      <c r="H2631" t="s">
        <v>356</v>
      </c>
      <c r="I2631" t="s">
        <v>395</v>
      </c>
      <c r="J2631" t="s">
        <v>396</v>
      </c>
      <c r="K2631">
        <v>642</v>
      </c>
      <c r="L2631" s="106">
        <v>0.99689000844955444</v>
      </c>
      <c r="N2631">
        <v>6657</v>
      </c>
      <c r="O2631" s="106">
        <v>0.99418002367019653</v>
      </c>
      <c r="Q2631">
        <v>225832</v>
      </c>
      <c r="R2631" s="106">
        <v>0.99285000562667847</v>
      </c>
    </row>
    <row r="2632" spans="1:19" x14ac:dyDescent="0.25">
      <c r="A2632" t="s">
        <v>331</v>
      </c>
      <c r="B2632" t="s">
        <v>347</v>
      </c>
      <c r="C2632" t="s">
        <v>347</v>
      </c>
      <c r="D2632" t="s">
        <v>347</v>
      </c>
      <c r="E2632" t="s">
        <v>275</v>
      </c>
      <c r="F2632" t="s">
        <v>276</v>
      </c>
      <c r="G2632">
        <v>12</v>
      </c>
      <c r="H2632" t="s">
        <v>356</v>
      </c>
      <c r="I2632" t="s">
        <v>395</v>
      </c>
      <c r="J2632" t="s">
        <v>397</v>
      </c>
      <c r="K2632">
        <v>2</v>
      </c>
      <c r="L2632" s="106">
        <v>3.1099999323487282E-3</v>
      </c>
      <c r="N2632">
        <v>39</v>
      </c>
      <c r="O2632" s="106">
        <v>5.8200000785291186E-3</v>
      </c>
      <c r="Q2632">
        <v>1627</v>
      </c>
      <c r="R2632" s="106">
        <v>7.1499999612569809E-3</v>
      </c>
    </row>
    <row r="2633" spans="1:19" x14ac:dyDescent="0.25">
      <c r="A2633" t="s">
        <v>331</v>
      </c>
      <c r="B2633" t="s">
        <v>347</v>
      </c>
      <c r="C2633" t="s">
        <v>347</v>
      </c>
      <c r="D2633" t="s">
        <v>347</v>
      </c>
      <c r="E2633" t="s">
        <v>275</v>
      </c>
      <c r="F2633" t="s">
        <v>276</v>
      </c>
      <c r="G2633" s="105">
        <v>12</v>
      </c>
      <c r="H2633" t="s">
        <v>356</v>
      </c>
      <c r="I2633" t="s">
        <v>398</v>
      </c>
      <c r="J2633" t="s">
        <v>399</v>
      </c>
      <c r="K2633" s="105">
        <v>109</v>
      </c>
      <c r="L2633" s="106">
        <v>0.1692499965429306</v>
      </c>
      <c r="N2633" s="105">
        <v>998</v>
      </c>
      <c r="O2633" s="106">
        <v>0.14903999865055079</v>
      </c>
      <c r="Q2633" s="105">
        <v>32785</v>
      </c>
      <c r="R2633" s="106">
        <v>0.14414000511169431</v>
      </c>
      <c r="S2633" s="107"/>
    </row>
    <row r="2634" spans="1:19" x14ac:dyDescent="0.25">
      <c r="A2634" t="s">
        <v>331</v>
      </c>
      <c r="B2634" t="s">
        <v>347</v>
      </c>
      <c r="C2634" t="s">
        <v>347</v>
      </c>
      <c r="D2634" t="s">
        <v>347</v>
      </c>
      <c r="E2634" t="s">
        <v>275</v>
      </c>
      <c r="F2634" t="s">
        <v>276</v>
      </c>
      <c r="G2634" s="105">
        <v>12</v>
      </c>
      <c r="H2634" t="s">
        <v>356</v>
      </c>
      <c r="I2634" t="s">
        <v>398</v>
      </c>
      <c r="J2634" t="s">
        <v>41</v>
      </c>
      <c r="K2634" s="105">
        <v>210</v>
      </c>
      <c r="L2634" s="106">
        <v>0.326090008020401</v>
      </c>
      <c r="N2634" s="105">
        <v>1917</v>
      </c>
      <c r="O2634" s="106">
        <v>0.28628998994827271</v>
      </c>
      <c r="Q2634" s="105">
        <v>40324</v>
      </c>
      <c r="R2634" s="106">
        <v>0.177279993891716</v>
      </c>
      <c r="S2634" s="107"/>
    </row>
    <row r="2635" spans="1:19" x14ac:dyDescent="0.25">
      <c r="A2635" t="s">
        <v>331</v>
      </c>
      <c r="B2635" t="s">
        <v>347</v>
      </c>
      <c r="C2635" t="s">
        <v>347</v>
      </c>
      <c r="D2635" t="s">
        <v>347</v>
      </c>
      <c r="E2635" t="s">
        <v>275</v>
      </c>
      <c r="F2635" t="s">
        <v>276</v>
      </c>
      <c r="G2635" s="105">
        <v>12</v>
      </c>
      <c r="H2635" t="s">
        <v>356</v>
      </c>
      <c r="I2635" t="s">
        <v>398</v>
      </c>
      <c r="J2635" t="s">
        <v>40</v>
      </c>
      <c r="K2635" s="105">
        <v>190</v>
      </c>
      <c r="L2635" s="106">
        <v>0.29502999782562261</v>
      </c>
      <c r="N2635" s="105">
        <v>1595</v>
      </c>
      <c r="O2635" s="106">
        <v>0.23819999396800989</v>
      </c>
      <c r="Q2635" s="105">
        <v>47952</v>
      </c>
      <c r="R2635" s="106">
        <v>0.21082000434398651</v>
      </c>
      <c r="S2635" s="107"/>
    </row>
    <row r="2636" spans="1:19" x14ac:dyDescent="0.25">
      <c r="A2636" t="s">
        <v>331</v>
      </c>
      <c r="B2636" t="s">
        <v>347</v>
      </c>
      <c r="C2636" t="s">
        <v>347</v>
      </c>
      <c r="D2636" t="s">
        <v>347</v>
      </c>
      <c r="E2636" t="s">
        <v>275</v>
      </c>
      <c r="F2636" t="s">
        <v>276</v>
      </c>
      <c r="G2636">
        <v>12</v>
      </c>
      <c r="H2636" t="s">
        <v>356</v>
      </c>
      <c r="I2636" t="s">
        <v>398</v>
      </c>
      <c r="J2636" t="s">
        <v>39</v>
      </c>
      <c r="K2636">
        <v>77</v>
      </c>
      <c r="L2636" s="106">
        <v>0.11957000195980071</v>
      </c>
      <c r="N2636">
        <v>1329</v>
      </c>
      <c r="O2636" s="106">
        <v>0.19847999513149259</v>
      </c>
      <c r="Q2636">
        <v>51770</v>
      </c>
      <c r="R2636" s="106">
        <v>0.22759999334812159</v>
      </c>
    </row>
    <row r="2637" spans="1:19" x14ac:dyDescent="0.25">
      <c r="A2637" t="s">
        <v>331</v>
      </c>
      <c r="B2637" t="s">
        <v>347</v>
      </c>
      <c r="C2637" t="s">
        <v>347</v>
      </c>
      <c r="D2637" t="s">
        <v>347</v>
      </c>
      <c r="E2637" t="s">
        <v>275</v>
      </c>
      <c r="F2637" t="s">
        <v>276</v>
      </c>
      <c r="G2637" s="105">
        <v>12</v>
      </c>
      <c r="H2637" t="s">
        <v>356</v>
      </c>
      <c r="I2637" t="s">
        <v>398</v>
      </c>
      <c r="J2637" t="s">
        <v>400</v>
      </c>
      <c r="K2637" s="105">
        <v>58</v>
      </c>
      <c r="L2637" s="106">
        <v>9.0060003101825714E-2</v>
      </c>
      <c r="N2637" s="105">
        <v>857</v>
      </c>
      <c r="O2637" s="106">
        <v>0.1279900074005127</v>
      </c>
      <c r="Q2637" s="105">
        <v>54628</v>
      </c>
      <c r="R2637" s="106">
        <v>0.24017000198364261</v>
      </c>
      <c r="S2637" s="107"/>
    </row>
    <row r="2638" spans="1:19" x14ac:dyDescent="0.25">
      <c r="A2638" t="s">
        <v>331</v>
      </c>
      <c r="B2638" t="s">
        <v>347</v>
      </c>
      <c r="C2638" t="s">
        <v>347</v>
      </c>
      <c r="D2638" t="s">
        <v>347</v>
      </c>
      <c r="E2638" t="s">
        <v>275</v>
      </c>
      <c r="F2638" t="s">
        <v>276</v>
      </c>
      <c r="G2638" s="105">
        <v>12</v>
      </c>
      <c r="H2638" t="s">
        <v>356</v>
      </c>
      <c r="I2638" t="s">
        <v>422</v>
      </c>
      <c r="J2638" t="s">
        <v>429</v>
      </c>
      <c r="K2638" s="105">
        <v>542</v>
      </c>
      <c r="L2638" s="106">
        <v>0.84161001443862915</v>
      </c>
      <c r="N2638" s="105">
        <v>5215</v>
      </c>
      <c r="O2638" s="106">
        <v>0.7788199782371521</v>
      </c>
      <c r="Q2638" s="105">
        <v>80101</v>
      </c>
      <c r="R2638" s="106">
        <v>0.3521600067615509</v>
      </c>
      <c r="S2638" s="107"/>
    </row>
    <row r="2639" spans="1:19" x14ac:dyDescent="0.25">
      <c r="A2639" t="s">
        <v>331</v>
      </c>
      <c r="B2639" t="s">
        <v>347</v>
      </c>
      <c r="C2639" t="s">
        <v>347</v>
      </c>
      <c r="D2639" t="s">
        <v>347</v>
      </c>
      <c r="E2639" t="s">
        <v>275</v>
      </c>
      <c r="F2639" t="s">
        <v>276</v>
      </c>
      <c r="G2639" s="105">
        <v>12</v>
      </c>
      <c r="H2639" t="s">
        <v>356</v>
      </c>
      <c r="I2639" t="s">
        <v>422</v>
      </c>
      <c r="J2639" t="s">
        <v>423</v>
      </c>
      <c r="K2639" s="105">
        <v>90</v>
      </c>
      <c r="L2639" s="106">
        <v>0.13975000381469729</v>
      </c>
      <c r="M2639" s="106">
        <v>0.88235002756118774</v>
      </c>
      <c r="N2639" s="105">
        <v>1286</v>
      </c>
      <c r="O2639" s="106">
        <v>0.19204999506473541</v>
      </c>
      <c r="P2639" s="106">
        <v>0.86833000183105469</v>
      </c>
      <c r="Q2639" s="105">
        <v>119646</v>
      </c>
      <c r="R2639" s="106">
        <v>0.52600997686386108</v>
      </c>
      <c r="S2639" s="107">
        <v>0.81194001436233521</v>
      </c>
    </row>
    <row r="2640" spans="1:19" x14ac:dyDescent="0.25">
      <c r="A2640" t="s">
        <v>331</v>
      </c>
      <c r="B2640" t="s">
        <v>347</v>
      </c>
      <c r="C2640" t="s">
        <v>347</v>
      </c>
      <c r="D2640" t="s">
        <v>347</v>
      </c>
      <c r="E2640" t="s">
        <v>275</v>
      </c>
      <c r="F2640" t="s">
        <v>276</v>
      </c>
      <c r="G2640">
        <v>12</v>
      </c>
      <c r="H2640" t="s">
        <v>356</v>
      </c>
      <c r="I2640" t="s">
        <v>422</v>
      </c>
      <c r="J2640" t="s">
        <v>424</v>
      </c>
      <c r="K2640">
        <v>10</v>
      </c>
      <c r="L2640" s="106">
        <v>1.553000044077635E-2</v>
      </c>
      <c r="M2640" s="106">
        <v>9.8039999604225159E-2</v>
      </c>
      <c r="N2640">
        <v>124</v>
      </c>
      <c r="O2640" s="106">
        <v>1.8519999459385868E-2</v>
      </c>
      <c r="P2640" s="106">
        <v>8.3729997277259827E-2</v>
      </c>
      <c r="Q2640">
        <v>17180</v>
      </c>
      <c r="R2640" s="106">
        <v>7.5530000030994415E-2</v>
      </c>
      <c r="S2640" s="106">
        <v>0.11659000068902969</v>
      </c>
    </row>
    <row r="2641" spans="1:19" x14ac:dyDescent="0.25">
      <c r="A2641" t="s">
        <v>331</v>
      </c>
      <c r="B2641" t="s">
        <v>347</v>
      </c>
      <c r="C2641" t="s">
        <v>347</v>
      </c>
      <c r="D2641" t="s">
        <v>347</v>
      </c>
      <c r="E2641" t="s">
        <v>275</v>
      </c>
      <c r="F2641" t="s">
        <v>276</v>
      </c>
      <c r="G2641" s="105">
        <v>12</v>
      </c>
      <c r="H2641" t="s">
        <v>356</v>
      </c>
      <c r="I2641" t="s">
        <v>422</v>
      </c>
      <c r="J2641" t="s">
        <v>425</v>
      </c>
      <c r="K2641" s="105">
        <v>2</v>
      </c>
      <c r="L2641" s="106">
        <v>3.1099999323487282E-3</v>
      </c>
      <c r="M2641" s="106">
        <v>1.9610000774264339E-2</v>
      </c>
      <c r="N2641" s="105">
        <v>41</v>
      </c>
      <c r="O2641" s="106">
        <v>6.120000034570694E-3</v>
      </c>
      <c r="P2641" s="106">
        <v>2.768000029027462E-2</v>
      </c>
      <c r="Q2641" s="105">
        <v>6082</v>
      </c>
      <c r="R2641" s="106">
        <v>2.6739999651908871E-2</v>
      </c>
      <c r="S2641" s="107">
        <v>4.1269998997449868E-2</v>
      </c>
    </row>
    <row r="2642" spans="1:19" x14ac:dyDescent="0.25">
      <c r="A2642" t="s">
        <v>331</v>
      </c>
      <c r="B2642" t="s">
        <v>347</v>
      </c>
      <c r="C2642" t="s">
        <v>347</v>
      </c>
      <c r="D2642" t="s">
        <v>347</v>
      </c>
      <c r="E2642" t="s">
        <v>275</v>
      </c>
      <c r="F2642" t="s">
        <v>276</v>
      </c>
      <c r="G2642" s="105">
        <v>12</v>
      </c>
      <c r="H2642" t="s">
        <v>356</v>
      </c>
      <c r="I2642" t="s">
        <v>422</v>
      </c>
      <c r="J2642" t="s">
        <v>426</v>
      </c>
      <c r="K2642" s="105">
        <v>0</v>
      </c>
      <c r="L2642" s="106">
        <v>0</v>
      </c>
      <c r="M2642" s="106">
        <v>0</v>
      </c>
      <c r="N2642" s="105">
        <v>28</v>
      </c>
      <c r="O2642" s="106">
        <v>4.1800001636147499E-3</v>
      </c>
      <c r="P2642" s="106">
        <v>1.891000010073185E-2</v>
      </c>
      <c r="Q2642" s="105">
        <v>3672</v>
      </c>
      <c r="R2642" s="106">
        <v>1.6140000894665722E-2</v>
      </c>
      <c r="S2642" s="107">
        <v>2.491999976336956E-2</v>
      </c>
    </row>
    <row r="2643" spans="1:19" x14ac:dyDescent="0.25">
      <c r="A2643" t="s">
        <v>331</v>
      </c>
      <c r="B2643" t="s">
        <v>347</v>
      </c>
      <c r="C2643" t="s">
        <v>347</v>
      </c>
      <c r="D2643" t="s">
        <v>347</v>
      </c>
      <c r="E2643" t="s">
        <v>275</v>
      </c>
      <c r="F2643" t="s">
        <v>276</v>
      </c>
      <c r="G2643" s="105">
        <v>12</v>
      </c>
      <c r="H2643" t="s">
        <v>356</v>
      </c>
      <c r="I2643" t="s">
        <v>422</v>
      </c>
      <c r="J2643" t="s">
        <v>427</v>
      </c>
      <c r="K2643" s="105">
        <v>0</v>
      </c>
      <c r="L2643" s="106">
        <v>0</v>
      </c>
      <c r="M2643" s="106">
        <v>0</v>
      </c>
      <c r="N2643" s="105">
        <v>2</v>
      </c>
      <c r="O2643" s="106">
        <v>3.0000001424923539E-4</v>
      </c>
      <c r="P2643" s="106">
        <v>1.350000035017729E-3</v>
      </c>
      <c r="Q2643" s="105">
        <v>766</v>
      </c>
      <c r="R2643" s="106">
        <v>3.3700000494718552E-3</v>
      </c>
      <c r="S2643" s="107">
        <v>5.2000000141561031E-3</v>
      </c>
    </row>
    <row r="2644" spans="1:19" x14ac:dyDescent="0.25">
      <c r="A2644" t="s">
        <v>331</v>
      </c>
      <c r="B2644" t="s">
        <v>347</v>
      </c>
      <c r="C2644" t="s">
        <v>347</v>
      </c>
      <c r="D2644" t="s">
        <v>347</v>
      </c>
      <c r="E2644" t="s">
        <v>275</v>
      </c>
      <c r="F2644" t="s">
        <v>276</v>
      </c>
      <c r="G2644" s="105">
        <v>12</v>
      </c>
      <c r="H2644" t="s">
        <v>356</v>
      </c>
      <c r="I2644" t="s">
        <v>422</v>
      </c>
      <c r="J2644" t="s">
        <v>428</v>
      </c>
      <c r="K2644" s="105">
        <v>0</v>
      </c>
      <c r="L2644" s="106">
        <v>0</v>
      </c>
      <c r="M2644" s="106">
        <v>0</v>
      </c>
      <c r="N2644" s="105">
        <v>0</v>
      </c>
      <c r="O2644" s="106">
        <v>0</v>
      </c>
      <c r="P2644" s="106">
        <v>0</v>
      </c>
      <c r="Q2644" s="105">
        <v>12</v>
      </c>
      <c r="R2644" s="106">
        <v>4.9999998736893758E-5</v>
      </c>
      <c r="S2644" s="107">
        <v>7.9999997979030013E-5</v>
      </c>
    </row>
    <row r="2645" spans="1:19" x14ac:dyDescent="0.25">
      <c r="A2645" t="s">
        <v>331</v>
      </c>
      <c r="B2645" t="s">
        <v>347</v>
      </c>
      <c r="C2645" t="s">
        <v>347</v>
      </c>
      <c r="D2645" t="s">
        <v>347</v>
      </c>
      <c r="E2645" t="s">
        <v>275</v>
      </c>
      <c r="F2645" t="s">
        <v>276</v>
      </c>
      <c r="G2645" s="105">
        <v>12</v>
      </c>
      <c r="H2645" t="s">
        <v>356</v>
      </c>
      <c r="I2645" t="s">
        <v>430</v>
      </c>
      <c r="J2645" t="s">
        <v>434</v>
      </c>
      <c r="K2645" s="105">
        <v>37</v>
      </c>
      <c r="L2645" s="106">
        <v>5.7450000196695328E-2</v>
      </c>
      <c r="M2645" s="106">
        <v>5.7629998773336411E-2</v>
      </c>
      <c r="N2645" s="105">
        <v>207</v>
      </c>
      <c r="O2645" s="106">
        <v>3.0910000205039981E-2</v>
      </c>
      <c r="P2645" s="106">
        <v>3.2510001212358468E-2</v>
      </c>
      <c r="Q2645" s="105">
        <v>4987</v>
      </c>
      <c r="R2645" s="106">
        <v>2.1919999271631241E-2</v>
      </c>
      <c r="S2645" s="107">
        <v>2.2490000352263451E-2</v>
      </c>
    </row>
    <row r="2646" spans="1:19" x14ac:dyDescent="0.25">
      <c r="A2646" t="s">
        <v>331</v>
      </c>
      <c r="B2646" t="s">
        <v>347</v>
      </c>
      <c r="C2646" t="s">
        <v>347</v>
      </c>
      <c r="D2646" t="s">
        <v>347</v>
      </c>
      <c r="E2646" t="s">
        <v>275</v>
      </c>
      <c r="F2646" t="s">
        <v>276</v>
      </c>
      <c r="G2646" s="105">
        <v>12</v>
      </c>
      <c r="H2646" t="s">
        <v>356</v>
      </c>
      <c r="I2646" t="s">
        <v>430</v>
      </c>
      <c r="J2646" t="s">
        <v>432</v>
      </c>
      <c r="K2646" s="105">
        <v>110</v>
      </c>
      <c r="L2646" s="106">
        <v>0.17080999910831449</v>
      </c>
      <c r="M2646" s="106">
        <v>0.17134000360965729</v>
      </c>
      <c r="N2646" s="105">
        <v>958</v>
      </c>
      <c r="O2646" s="106">
        <v>0.14306999742984769</v>
      </c>
      <c r="P2646" s="106">
        <v>0.15044000744819641</v>
      </c>
      <c r="Q2646" s="105">
        <v>18498</v>
      </c>
      <c r="R2646" s="106">
        <v>8.1320002675056458E-2</v>
      </c>
      <c r="S2646" s="107">
        <v>8.343999832868576E-2</v>
      </c>
    </row>
    <row r="2647" spans="1:19" x14ac:dyDescent="0.25">
      <c r="A2647" t="s">
        <v>331</v>
      </c>
      <c r="B2647" t="s">
        <v>347</v>
      </c>
      <c r="C2647" t="s">
        <v>347</v>
      </c>
      <c r="D2647" t="s">
        <v>347</v>
      </c>
      <c r="E2647" t="s">
        <v>275</v>
      </c>
      <c r="F2647" t="s">
        <v>276</v>
      </c>
      <c r="G2647" s="105">
        <v>12</v>
      </c>
      <c r="H2647" t="s">
        <v>356</v>
      </c>
      <c r="I2647" t="s">
        <v>430</v>
      </c>
      <c r="J2647" t="s">
        <v>435</v>
      </c>
      <c r="K2647" s="105">
        <v>0</v>
      </c>
      <c r="L2647" s="106">
        <v>0</v>
      </c>
      <c r="M2647" s="106">
        <v>0</v>
      </c>
      <c r="N2647" s="105">
        <v>9</v>
      </c>
      <c r="O2647" s="106">
        <v>1.3399999588727951E-3</v>
      </c>
      <c r="P2647" s="106">
        <v>1.4100000262260439E-3</v>
      </c>
      <c r="Q2647" s="105">
        <v>391</v>
      </c>
      <c r="R2647" s="106">
        <v>1.7199999419972301E-3</v>
      </c>
      <c r="S2647" s="107">
        <v>1.760000013746321E-3</v>
      </c>
    </row>
    <row r="2648" spans="1:19" x14ac:dyDescent="0.25">
      <c r="A2648" t="s">
        <v>331</v>
      </c>
      <c r="B2648" t="s">
        <v>347</v>
      </c>
      <c r="C2648" t="s">
        <v>347</v>
      </c>
      <c r="D2648" t="s">
        <v>347</v>
      </c>
      <c r="E2648" t="s">
        <v>275</v>
      </c>
      <c r="F2648" t="s">
        <v>276</v>
      </c>
      <c r="G2648" s="105">
        <v>12</v>
      </c>
      <c r="H2648" t="s">
        <v>356</v>
      </c>
      <c r="I2648" t="s">
        <v>430</v>
      </c>
      <c r="J2648" t="s">
        <v>436</v>
      </c>
      <c r="K2648" s="105">
        <v>61</v>
      </c>
      <c r="L2648" s="106">
        <v>9.471999853849411E-2</v>
      </c>
      <c r="M2648" s="106">
        <v>9.5020003616809845E-2</v>
      </c>
      <c r="N2648" s="105">
        <v>261</v>
      </c>
      <c r="O2648" s="106">
        <v>3.8979999721050262E-2</v>
      </c>
      <c r="P2648" s="106">
        <v>4.098999872803688E-2</v>
      </c>
      <c r="Q2648" s="105">
        <v>6784</v>
      </c>
      <c r="R2648" s="106">
        <v>2.9829999431967739E-2</v>
      </c>
      <c r="S2648" s="107">
        <v>3.060000017285347E-2</v>
      </c>
    </row>
    <row r="2649" spans="1:19" x14ac:dyDescent="0.25">
      <c r="A2649" t="s">
        <v>331</v>
      </c>
      <c r="B2649" t="s">
        <v>347</v>
      </c>
      <c r="C2649" t="s">
        <v>347</v>
      </c>
      <c r="D2649" t="s">
        <v>347</v>
      </c>
      <c r="E2649" t="s">
        <v>275</v>
      </c>
      <c r="F2649" t="s">
        <v>276</v>
      </c>
      <c r="G2649">
        <v>12</v>
      </c>
      <c r="H2649" t="s">
        <v>356</v>
      </c>
      <c r="I2649" t="s">
        <v>430</v>
      </c>
      <c r="J2649" t="s">
        <v>431</v>
      </c>
      <c r="K2649">
        <v>26</v>
      </c>
      <c r="L2649" s="106">
        <v>4.0369998663663857E-2</v>
      </c>
      <c r="M2649" s="106">
        <v>4.050000011920929E-2</v>
      </c>
      <c r="N2649">
        <v>2661</v>
      </c>
      <c r="O2649" s="106">
        <v>0.39739999175071722</v>
      </c>
      <c r="P2649" s="106">
        <v>0.41786998510360718</v>
      </c>
      <c r="Q2649">
        <v>77035</v>
      </c>
      <c r="R2649" s="106">
        <v>0.33867999911308289</v>
      </c>
      <c r="S2649" s="106">
        <v>0.3474699854850769</v>
      </c>
    </row>
    <row r="2650" spans="1:19" x14ac:dyDescent="0.25">
      <c r="A2650" t="s">
        <v>331</v>
      </c>
      <c r="B2650" t="s">
        <v>347</v>
      </c>
      <c r="C2650" t="s">
        <v>347</v>
      </c>
      <c r="D2650" t="s">
        <v>347</v>
      </c>
      <c r="E2650" t="s">
        <v>275</v>
      </c>
      <c r="F2650" t="s">
        <v>276</v>
      </c>
      <c r="G2650">
        <v>12</v>
      </c>
      <c r="H2650" t="s">
        <v>356</v>
      </c>
      <c r="I2650" t="s">
        <v>430</v>
      </c>
      <c r="J2650" t="s">
        <v>502</v>
      </c>
      <c r="K2650">
        <v>408</v>
      </c>
      <c r="L2650" s="106">
        <v>0.63353997468948364</v>
      </c>
      <c r="M2650" s="106">
        <v>0.63551002740859985</v>
      </c>
      <c r="N2650">
        <v>2272</v>
      </c>
      <c r="O2650" s="106">
        <v>0.33930999040603638</v>
      </c>
      <c r="P2650" s="106">
        <v>0.35677999258041382</v>
      </c>
      <c r="Q2650">
        <v>114008</v>
      </c>
      <c r="R2650" s="106">
        <v>0.5012199878692627</v>
      </c>
      <c r="S2650" s="106">
        <v>0.51424002647399902</v>
      </c>
    </row>
    <row r="2651" spans="1:19" x14ac:dyDescent="0.25">
      <c r="A2651" t="s">
        <v>331</v>
      </c>
      <c r="B2651" t="s">
        <v>347</v>
      </c>
      <c r="C2651" t="s">
        <v>347</v>
      </c>
      <c r="D2651" t="s">
        <v>347</v>
      </c>
      <c r="E2651" t="s">
        <v>275</v>
      </c>
      <c r="F2651" t="s">
        <v>276</v>
      </c>
      <c r="G2651">
        <v>12</v>
      </c>
      <c r="H2651" t="s">
        <v>356</v>
      </c>
      <c r="I2651" t="s">
        <v>430</v>
      </c>
      <c r="J2651" t="s">
        <v>86</v>
      </c>
      <c r="K2651">
        <v>2</v>
      </c>
      <c r="L2651" s="106">
        <v>3.1099999323487282E-3</v>
      </c>
      <c r="N2651">
        <v>328</v>
      </c>
      <c r="O2651" s="106">
        <v>4.8980001360177987E-2</v>
      </c>
      <c r="Q2651">
        <v>5756</v>
      </c>
      <c r="R2651" s="106">
        <v>2.5310000404715541E-2</v>
      </c>
    </row>
    <row r="2652" spans="1:19" x14ac:dyDescent="0.25">
      <c r="A2652" t="s">
        <v>331</v>
      </c>
      <c r="B2652" t="s">
        <v>347</v>
      </c>
      <c r="C2652" t="s">
        <v>347</v>
      </c>
      <c r="D2652" t="s">
        <v>347</v>
      </c>
      <c r="E2652" t="s">
        <v>275</v>
      </c>
      <c r="F2652" t="s">
        <v>276</v>
      </c>
      <c r="G2652" s="105">
        <v>12</v>
      </c>
      <c r="H2652" t="s">
        <v>356</v>
      </c>
      <c r="I2652" t="s">
        <v>401</v>
      </c>
      <c r="J2652" t="s">
        <v>405</v>
      </c>
      <c r="K2652" s="105">
        <v>470</v>
      </c>
      <c r="L2652" s="106">
        <v>0.72980999946594238</v>
      </c>
      <c r="M2652" s="106">
        <v>0.7544100284576416</v>
      </c>
      <c r="N2652" s="105">
        <v>4963</v>
      </c>
      <c r="O2652" s="106">
        <v>0.74119001626968384</v>
      </c>
      <c r="P2652" s="106">
        <v>0.78157001733779907</v>
      </c>
      <c r="Q2652" s="105">
        <v>171311</v>
      </c>
      <c r="R2652" s="106">
        <v>0.75314998626708984</v>
      </c>
      <c r="S2652" s="107">
        <v>0.77806001901626587</v>
      </c>
    </row>
    <row r="2653" spans="1:19" x14ac:dyDescent="0.25">
      <c r="A2653" t="s">
        <v>331</v>
      </c>
      <c r="B2653" t="s">
        <v>347</v>
      </c>
      <c r="C2653" t="s">
        <v>347</v>
      </c>
      <c r="D2653" t="s">
        <v>347</v>
      </c>
      <c r="E2653" t="s">
        <v>275</v>
      </c>
      <c r="F2653" t="s">
        <v>276</v>
      </c>
      <c r="G2653" s="105">
        <v>12</v>
      </c>
      <c r="H2653" t="s">
        <v>356</v>
      </c>
      <c r="I2653" t="s">
        <v>401</v>
      </c>
      <c r="J2653" t="s">
        <v>412</v>
      </c>
      <c r="K2653" s="105">
        <v>71</v>
      </c>
      <c r="L2653" s="106">
        <v>0.1102500036358833</v>
      </c>
      <c r="M2653" s="106">
        <v>0.1139599978923798</v>
      </c>
      <c r="N2653" s="105">
        <v>637</v>
      </c>
      <c r="O2653" s="106">
        <v>9.5129996538162231E-2</v>
      </c>
      <c r="P2653" s="106">
        <v>0.1003099977970123</v>
      </c>
      <c r="Q2653" s="105">
        <v>22313</v>
      </c>
      <c r="R2653" s="106">
        <v>9.8099999129772186E-2</v>
      </c>
      <c r="S2653" s="107">
        <v>0.10134000331163411</v>
      </c>
    </row>
    <row r="2654" spans="1:19" x14ac:dyDescent="0.25">
      <c r="A2654" t="s">
        <v>331</v>
      </c>
      <c r="B2654" t="s">
        <v>347</v>
      </c>
      <c r="C2654" t="s">
        <v>347</v>
      </c>
      <c r="D2654" t="s">
        <v>347</v>
      </c>
      <c r="E2654" t="s">
        <v>275</v>
      </c>
      <c r="F2654" t="s">
        <v>276</v>
      </c>
      <c r="G2654" s="105">
        <v>12</v>
      </c>
      <c r="H2654" t="s">
        <v>356</v>
      </c>
      <c r="I2654" t="s">
        <v>401</v>
      </c>
      <c r="J2654" t="s">
        <v>413</v>
      </c>
      <c r="K2654" s="105">
        <v>52</v>
      </c>
      <c r="L2654" s="106">
        <v>8.0750003457069397E-2</v>
      </c>
      <c r="M2654" s="106">
        <v>8.3470001816749573E-2</v>
      </c>
      <c r="N2654" s="105">
        <v>445</v>
      </c>
      <c r="O2654" s="106">
        <v>6.6459998488426208E-2</v>
      </c>
      <c r="P2654" s="106">
        <v>7.0079997181892395E-2</v>
      </c>
      <c r="Q2654" s="105">
        <v>15680</v>
      </c>
      <c r="R2654" s="106">
        <v>6.8939998745918274E-2</v>
      </c>
      <c r="S2654" s="107">
        <v>7.1220003068447113E-2</v>
      </c>
    </row>
    <row r="2655" spans="1:19" x14ac:dyDescent="0.25">
      <c r="A2655" t="s">
        <v>331</v>
      </c>
      <c r="B2655" t="s">
        <v>347</v>
      </c>
      <c r="C2655" t="s">
        <v>347</v>
      </c>
      <c r="D2655" t="s">
        <v>347</v>
      </c>
      <c r="E2655" t="s">
        <v>275</v>
      </c>
      <c r="F2655" t="s">
        <v>276</v>
      </c>
      <c r="G2655" s="105">
        <v>12</v>
      </c>
      <c r="H2655" t="s">
        <v>356</v>
      </c>
      <c r="I2655" t="s">
        <v>401</v>
      </c>
      <c r="J2655" t="s">
        <v>441</v>
      </c>
      <c r="K2655" s="105">
        <v>21</v>
      </c>
      <c r="L2655" s="106">
        <v>3.2609999179840088E-2</v>
      </c>
      <c r="N2655" s="105">
        <v>346</v>
      </c>
      <c r="O2655" s="106">
        <v>5.1669999957084663E-2</v>
      </c>
      <c r="Q2655" s="105">
        <v>7283</v>
      </c>
      <c r="R2655" s="106">
        <v>3.2019998878240592E-2</v>
      </c>
      <c r="S2655" s="107"/>
    </row>
    <row r="2656" spans="1:19" x14ac:dyDescent="0.25">
      <c r="A2656" t="s">
        <v>331</v>
      </c>
      <c r="B2656" t="s">
        <v>347</v>
      </c>
      <c r="C2656" t="s">
        <v>347</v>
      </c>
      <c r="D2656" t="s">
        <v>347</v>
      </c>
      <c r="E2656" t="s">
        <v>275</v>
      </c>
      <c r="F2656" t="s">
        <v>276</v>
      </c>
      <c r="G2656">
        <v>12</v>
      </c>
      <c r="H2656" t="s">
        <v>356</v>
      </c>
      <c r="I2656" t="s">
        <v>401</v>
      </c>
      <c r="J2656" t="s">
        <v>414</v>
      </c>
      <c r="K2656">
        <v>30</v>
      </c>
      <c r="L2656" s="106">
        <v>4.6580001711845398E-2</v>
      </c>
      <c r="M2656" s="106">
        <v>4.8149999231100082E-2</v>
      </c>
      <c r="N2656">
        <v>305</v>
      </c>
      <c r="O2656" s="106">
        <v>4.5549999922513962E-2</v>
      </c>
      <c r="P2656" s="106">
        <v>4.8030000180006027E-2</v>
      </c>
      <c r="Q2656">
        <v>10872</v>
      </c>
      <c r="R2656" s="106">
        <v>4.7800000756978989E-2</v>
      </c>
      <c r="S2656" s="106">
        <v>4.9380000680685043E-2</v>
      </c>
    </row>
    <row r="2657" spans="1:19" x14ac:dyDescent="0.25">
      <c r="A2657" t="s">
        <v>331</v>
      </c>
      <c r="B2657" t="s">
        <v>347</v>
      </c>
      <c r="C2657" t="s">
        <v>347</v>
      </c>
      <c r="D2657" t="s">
        <v>347</v>
      </c>
      <c r="E2657" t="s">
        <v>305</v>
      </c>
      <c r="F2657" t="s">
        <v>306</v>
      </c>
      <c r="G2657" s="105">
        <v>12</v>
      </c>
      <c r="H2657" t="s">
        <v>356</v>
      </c>
      <c r="I2657" t="s">
        <v>349</v>
      </c>
      <c r="J2657" t="s">
        <v>350</v>
      </c>
      <c r="K2657" s="105">
        <v>6</v>
      </c>
      <c r="L2657" s="106">
        <v>1.2369999662041661E-2</v>
      </c>
      <c r="N2657" s="105">
        <v>50</v>
      </c>
      <c r="O2657" s="106">
        <v>7.4700000695884228E-3</v>
      </c>
      <c r="Q2657" s="105">
        <v>1130</v>
      </c>
      <c r="R2657" s="106">
        <v>4.9700001254677773E-3</v>
      </c>
      <c r="S2657" s="107"/>
    </row>
    <row r="2658" spans="1:19" x14ac:dyDescent="0.25">
      <c r="A2658" t="s">
        <v>331</v>
      </c>
      <c r="B2658" t="s">
        <v>347</v>
      </c>
      <c r="C2658" t="s">
        <v>347</v>
      </c>
      <c r="D2658" t="s">
        <v>347</v>
      </c>
      <c r="E2658" t="s">
        <v>305</v>
      </c>
      <c r="F2658" t="s">
        <v>306</v>
      </c>
      <c r="G2658" s="105">
        <v>12</v>
      </c>
      <c r="H2658" t="s">
        <v>356</v>
      </c>
      <c r="I2658" t="s">
        <v>349</v>
      </c>
      <c r="J2658" t="s">
        <v>368</v>
      </c>
      <c r="K2658" s="105">
        <v>40</v>
      </c>
      <c r="L2658" s="106">
        <v>8.246999979019165E-2</v>
      </c>
      <c r="N2658" s="105">
        <v>306</v>
      </c>
      <c r="O2658" s="106">
        <v>4.5699998736381531E-2</v>
      </c>
      <c r="Q2658" s="105">
        <v>8418</v>
      </c>
      <c r="R2658" s="106">
        <v>3.700999915599823E-2</v>
      </c>
      <c r="S2658" s="107"/>
    </row>
    <row r="2659" spans="1:19" x14ac:dyDescent="0.25">
      <c r="A2659" t="s">
        <v>331</v>
      </c>
      <c r="B2659" t="s">
        <v>347</v>
      </c>
      <c r="C2659" t="s">
        <v>347</v>
      </c>
      <c r="D2659" t="s">
        <v>347</v>
      </c>
      <c r="E2659" t="s">
        <v>305</v>
      </c>
      <c r="F2659" t="s">
        <v>306</v>
      </c>
      <c r="G2659" s="105">
        <v>12</v>
      </c>
      <c r="H2659" t="s">
        <v>356</v>
      </c>
      <c r="I2659" t="s">
        <v>349</v>
      </c>
      <c r="J2659" t="s">
        <v>369</v>
      </c>
      <c r="K2659" s="105">
        <v>100</v>
      </c>
      <c r="L2659" s="106">
        <v>0.2061900049448013</v>
      </c>
      <c r="N2659" s="105">
        <v>834</v>
      </c>
      <c r="O2659" s="106">
        <v>0.12454999983310699</v>
      </c>
      <c r="Q2659" s="105">
        <v>27454</v>
      </c>
      <c r="R2659" s="106">
        <v>0.1207000017166138</v>
      </c>
      <c r="S2659" s="107"/>
    </row>
    <row r="2660" spans="1:19" x14ac:dyDescent="0.25">
      <c r="A2660" t="s">
        <v>331</v>
      </c>
      <c r="B2660" t="s">
        <v>347</v>
      </c>
      <c r="C2660" t="s">
        <v>347</v>
      </c>
      <c r="D2660" t="s">
        <v>347</v>
      </c>
      <c r="E2660" t="s">
        <v>305</v>
      </c>
      <c r="F2660" t="s">
        <v>306</v>
      </c>
      <c r="G2660" s="105">
        <v>12</v>
      </c>
      <c r="H2660" t="s">
        <v>356</v>
      </c>
      <c r="I2660" t="s">
        <v>349</v>
      </c>
      <c r="J2660" t="s">
        <v>370</v>
      </c>
      <c r="K2660" s="105">
        <v>111</v>
      </c>
      <c r="L2660" s="106">
        <v>0.22887000441551211</v>
      </c>
      <c r="N2660" s="105">
        <v>1986</v>
      </c>
      <c r="O2660" s="106">
        <v>0.29659000039100653</v>
      </c>
      <c r="Q2660" s="105">
        <v>55879</v>
      </c>
      <c r="R2660" s="106">
        <v>0.24567000567913061</v>
      </c>
      <c r="S2660" s="107"/>
    </row>
    <row r="2661" spans="1:19" x14ac:dyDescent="0.25">
      <c r="A2661" t="s">
        <v>331</v>
      </c>
      <c r="B2661" t="s">
        <v>347</v>
      </c>
      <c r="C2661" t="s">
        <v>347</v>
      </c>
      <c r="D2661" t="s">
        <v>347</v>
      </c>
      <c r="E2661" t="s">
        <v>305</v>
      </c>
      <c r="F2661" t="s">
        <v>306</v>
      </c>
      <c r="G2661" s="105">
        <v>12</v>
      </c>
      <c r="H2661" t="s">
        <v>356</v>
      </c>
      <c r="I2661" t="s">
        <v>349</v>
      </c>
      <c r="J2661" t="s">
        <v>371</v>
      </c>
      <c r="K2661" s="105">
        <v>81</v>
      </c>
      <c r="L2661" s="106">
        <v>0.16700999438762659</v>
      </c>
      <c r="N2661" s="105">
        <v>1902</v>
      </c>
      <c r="O2661" s="106">
        <v>0.28404998779296881</v>
      </c>
      <c r="Q2661" s="105">
        <v>57982</v>
      </c>
      <c r="R2661" s="106">
        <v>0.25490999221801758</v>
      </c>
      <c r="S2661" s="107"/>
    </row>
    <row r="2662" spans="1:19" x14ac:dyDescent="0.25">
      <c r="A2662" t="s">
        <v>331</v>
      </c>
      <c r="B2662" t="s">
        <v>347</v>
      </c>
      <c r="C2662" t="s">
        <v>347</v>
      </c>
      <c r="D2662" t="s">
        <v>347</v>
      </c>
      <c r="E2662" t="s">
        <v>305</v>
      </c>
      <c r="F2662" t="s">
        <v>306</v>
      </c>
      <c r="G2662" s="105">
        <v>12</v>
      </c>
      <c r="H2662" t="s">
        <v>356</v>
      </c>
      <c r="I2662" t="s">
        <v>349</v>
      </c>
      <c r="J2662" t="s">
        <v>372</v>
      </c>
      <c r="K2662" s="105">
        <v>79</v>
      </c>
      <c r="L2662" s="106">
        <v>0.1628900021314621</v>
      </c>
      <c r="N2662" s="105">
        <v>978</v>
      </c>
      <c r="O2662" s="106">
        <v>0.14606000483036041</v>
      </c>
      <c r="Q2662" s="105">
        <v>44765</v>
      </c>
      <c r="R2662" s="106">
        <v>0.19679999351501459</v>
      </c>
      <c r="S2662" s="107"/>
    </row>
    <row r="2663" spans="1:19" x14ac:dyDescent="0.25">
      <c r="A2663" t="s">
        <v>331</v>
      </c>
      <c r="B2663" t="s">
        <v>347</v>
      </c>
      <c r="C2663" t="s">
        <v>347</v>
      </c>
      <c r="D2663" t="s">
        <v>347</v>
      </c>
      <c r="E2663" t="s">
        <v>305</v>
      </c>
      <c r="F2663" t="s">
        <v>306</v>
      </c>
      <c r="G2663">
        <v>12</v>
      </c>
      <c r="H2663" t="s">
        <v>356</v>
      </c>
      <c r="I2663" t="s">
        <v>349</v>
      </c>
      <c r="J2663" t="s">
        <v>373</v>
      </c>
      <c r="K2663">
        <v>68</v>
      </c>
      <c r="L2663" s="106">
        <v>0.14021000266075129</v>
      </c>
      <c r="N2663">
        <v>640</v>
      </c>
      <c r="O2663" s="106">
        <v>9.5579996705055237E-2</v>
      </c>
      <c r="Q2663">
        <v>31831</v>
      </c>
      <c r="R2663" s="106">
        <v>0.1399399936199188</v>
      </c>
    </row>
    <row r="2664" spans="1:19" x14ac:dyDescent="0.25">
      <c r="A2664" t="s">
        <v>331</v>
      </c>
      <c r="B2664" t="s">
        <v>347</v>
      </c>
      <c r="C2664" t="s">
        <v>347</v>
      </c>
      <c r="D2664" t="s">
        <v>347</v>
      </c>
      <c r="E2664" t="s">
        <v>305</v>
      </c>
      <c r="F2664" t="s">
        <v>306</v>
      </c>
      <c r="G2664" s="105">
        <v>12</v>
      </c>
      <c r="H2664" t="s">
        <v>356</v>
      </c>
      <c r="I2664" t="s">
        <v>438</v>
      </c>
      <c r="J2664" t="s">
        <v>48</v>
      </c>
      <c r="K2664" s="105">
        <v>365</v>
      </c>
      <c r="L2664" s="106">
        <v>0.75257998704910278</v>
      </c>
      <c r="M2664" s="106">
        <v>0.80573999881744385</v>
      </c>
      <c r="N2664" s="105">
        <v>5380</v>
      </c>
      <c r="O2664" s="106">
        <v>0.80346000194549561</v>
      </c>
      <c r="P2664" s="106">
        <v>0.84723997116088867</v>
      </c>
      <c r="Q2664" s="105">
        <v>186401</v>
      </c>
      <c r="R2664" s="106">
        <v>0.81949001550674438</v>
      </c>
      <c r="S2664" s="107">
        <v>0.8465999960899353</v>
      </c>
    </row>
    <row r="2665" spans="1:19" x14ac:dyDescent="0.25">
      <c r="A2665" t="s">
        <v>331</v>
      </c>
      <c r="B2665" t="s">
        <v>347</v>
      </c>
      <c r="C2665" t="s">
        <v>347</v>
      </c>
      <c r="D2665" t="s">
        <v>347</v>
      </c>
      <c r="E2665" t="s">
        <v>305</v>
      </c>
      <c r="F2665" t="s">
        <v>306</v>
      </c>
      <c r="G2665" s="105">
        <v>12</v>
      </c>
      <c r="H2665" t="s">
        <v>356</v>
      </c>
      <c r="I2665" t="s">
        <v>438</v>
      </c>
      <c r="J2665" t="s">
        <v>42</v>
      </c>
      <c r="K2665" s="105">
        <v>46</v>
      </c>
      <c r="L2665" s="106">
        <v>9.4850003719329834E-2</v>
      </c>
      <c r="M2665" s="106">
        <v>0.1015499979257584</v>
      </c>
      <c r="N2665" s="105">
        <v>600</v>
      </c>
      <c r="O2665" s="106">
        <v>8.9610002934932709E-2</v>
      </c>
      <c r="P2665" s="106">
        <v>9.4489999115467072E-2</v>
      </c>
      <c r="Q2665" s="105">
        <v>20350</v>
      </c>
      <c r="R2665" s="106">
        <v>8.9469999074935913E-2</v>
      </c>
      <c r="S2665" s="107">
        <v>9.2430002987384796E-2</v>
      </c>
    </row>
    <row r="2666" spans="1:19" x14ac:dyDescent="0.25">
      <c r="A2666" t="s">
        <v>331</v>
      </c>
      <c r="B2666" t="s">
        <v>347</v>
      </c>
      <c r="C2666" t="s">
        <v>347</v>
      </c>
      <c r="D2666" t="s">
        <v>347</v>
      </c>
      <c r="E2666" t="s">
        <v>305</v>
      </c>
      <c r="F2666" t="s">
        <v>306</v>
      </c>
      <c r="G2666">
        <v>12</v>
      </c>
      <c r="H2666" t="s">
        <v>356</v>
      </c>
      <c r="I2666" t="s">
        <v>438</v>
      </c>
      <c r="J2666" t="s">
        <v>374</v>
      </c>
      <c r="K2666">
        <v>42</v>
      </c>
      <c r="L2666" s="106">
        <v>8.659999817609787E-2</v>
      </c>
      <c r="M2666" s="106">
        <v>9.2720001935958862E-2</v>
      </c>
      <c r="N2666">
        <v>370</v>
      </c>
      <c r="O2666" s="106">
        <v>5.5259998887777328E-2</v>
      </c>
      <c r="P2666" s="106">
        <v>5.8269999921321869E-2</v>
      </c>
      <c r="Q2666">
        <v>13425</v>
      </c>
      <c r="R2666" s="106">
        <v>5.9020001441240311E-2</v>
      </c>
      <c r="S2666" s="106">
        <v>6.0970000922679901E-2</v>
      </c>
    </row>
    <row r="2667" spans="1:19" x14ac:dyDescent="0.25">
      <c r="A2667" t="s">
        <v>331</v>
      </c>
      <c r="B2667" t="s">
        <v>347</v>
      </c>
      <c r="C2667" t="s">
        <v>347</v>
      </c>
      <c r="D2667" t="s">
        <v>347</v>
      </c>
      <c r="E2667" t="s">
        <v>305</v>
      </c>
      <c r="F2667" t="s">
        <v>306</v>
      </c>
      <c r="G2667" s="105">
        <v>12</v>
      </c>
      <c r="H2667" t="s">
        <v>356</v>
      </c>
      <c r="I2667" t="s">
        <v>438</v>
      </c>
      <c r="J2667" t="s">
        <v>86</v>
      </c>
      <c r="K2667" s="105">
        <v>32</v>
      </c>
      <c r="L2667" s="106">
        <v>6.5980002284049988E-2</v>
      </c>
      <c r="N2667" s="105">
        <v>346</v>
      </c>
      <c r="O2667" s="106">
        <v>5.1669999957084663E-2</v>
      </c>
      <c r="Q2667" s="105">
        <v>7283</v>
      </c>
      <c r="R2667" s="106">
        <v>3.2019998878240592E-2</v>
      </c>
      <c r="S2667" s="107"/>
    </row>
    <row r="2668" spans="1:19" x14ac:dyDescent="0.25">
      <c r="A2668" t="s">
        <v>331</v>
      </c>
      <c r="B2668" t="s">
        <v>347</v>
      </c>
      <c r="C2668" t="s">
        <v>347</v>
      </c>
      <c r="D2668" t="s">
        <v>347</v>
      </c>
      <c r="E2668" t="s">
        <v>305</v>
      </c>
      <c r="F2668" t="s">
        <v>306</v>
      </c>
      <c r="G2668" s="105">
        <v>12</v>
      </c>
      <c r="H2668" t="s">
        <v>356</v>
      </c>
      <c r="I2668" t="s">
        <v>375</v>
      </c>
      <c r="J2668" t="s">
        <v>376</v>
      </c>
      <c r="K2668" s="105">
        <v>104</v>
      </c>
      <c r="L2668" s="106">
        <v>0.2144300043582916</v>
      </c>
      <c r="N2668" s="105">
        <v>1231</v>
      </c>
      <c r="O2668" s="106">
        <v>0.1838400065898895</v>
      </c>
      <c r="Q2668" s="105">
        <v>47189</v>
      </c>
      <c r="R2668" s="106">
        <v>0.20746000111103061</v>
      </c>
      <c r="S2668" s="107"/>
    </row>
    <row r="2669" spans="1:19" x14ac:dyDescent="0.25">
      <c r="A2669" t="s">
        <v>331</v>
      </c>
      <c r="B2669" t="s">
        <v>347</v>
      </c>
      <c r="C2669" t="s">
        <v>347</v>
      </c>
      <c r="D2669" t="s">
        <v>347</v>
      </c>
      <c r="E2669" t="s">
        <v>305</v>
      </c>
      <c r="F2669" t="s">
        <v>306</v>
      </c>
      <c r="G2669" s="105">
        <v>12</v>
      </c>
      <c r="H2669" t="s">
        <v>356</v>
      </c>
      <c r="I2669" t="s">
        <v>375</v>
      </c>
      <c r="J2669" t="s">
        <v>377</v>
      </c>
      <c r="K2669" s="105">
        <v>106</v>
      </c>
      <c r="L2669" s="106">
        <v>0.21855999529361719</v>
      </c>
      <c r="N2669" s="105">
        <v>1455</v>
      </c>
      <c r="O2669" s="106">
        <v>0.217289999127388</v>
      </c>
      <c r="Q2669" s="105">
        <v>47420</v>
      </c>
      <c r="R2669" s="106">
        <v>0.20848000049591059</v>
      </c>
      <c r="S2669" s="107"/>
    </row>
    <row r="2670" spans="1:19" x14ac:dyDescent="0.25">
      <c r="A2670" t="s">
        <v>331</v>
      </c>
      <c r="B2670" t="s">
        <v>347</v>
      </c>
      <c r="C2670" t="s">
        <v>347</v>
      </c>
      <c r="D2670" t="s">
        <v>347</v>
      </c>
      <c r="E2670" t="s">
        <v>305</v>
      </c>
      <c r="F2670" t="s">
        <v>306</v>
      </c>
      <c r="G2670" s="105">
        <v>12</v>
      </c>
      <c r="H2670" t="s">
        <v>356</v>
      </c>
      <c r="I2670" t="s">
        <v>375</v>
      </c>
      <c r="J2670" t="s">
        <v>378</v>
      </c>
      <c r="K2670" s="105">
        <v>81</v>
      </c>
      <c r="L2670" s="106">
        <v>0.16700999438762659</v>
      </c>
      <c r="N2670" s="105">
        <v>1074</v>
      </c>
      <c r="O2670" s="106">
        <v>0.16039000451564789</v>
      </c>
      <c r="Q2670" s="105">
        <v>37332</v>
      </c>
      <c r="R2670" s="106">
        <v>0.1641300022602081</v>
      </c>
      <c r="S2670" s="107"/>
    </row>
    <row r="2671" spans="1:19" x14ac:dyDescent="0.25">
      <c r="A2671" t="s">
        <v>331</v>
      </c>
      <c r="B2671" t="s">
        <v>347</v>
      </c>
      <c r="C2671" t="s">
        <v>347</v>
      </c>
      <c r="D2671" t="s">
        <v>347</v>
      </c>
      <c r="E2671" t="s">
        <v>305</v>
      </c>
      <c r="F2671" t="s">
        <v>306</v>
      </c>
      <c r="G2671" s="105">
        <v>12</v>
      </c>
      <c r="H2671" t="s">
        <v>356</v>
      </c>
      <c r="I2671" t="s">
        <v>375</v>
      </c>
      <c r="J2671" t="s">
        <v>379</v>
      </c>
      <c r="K2671" s="105">
        <v>94</v>
      </c>
      <c r="L2671" s="106">
        <v>0.19381000101566309</v>
      </c>
      <c r="N2671" s="105">
        <v>1435</v>
      </c>
      <c r="O2671" s="106">
        <v>0.2143100053071976</v>
      </c>
      <c r="Q2671" s="105">
        <v>47525</v>
      </c>
      <c r="R2671" s="106">
        <v>0.20893999934196469</v>
      </c>
      <c r="S2671" s="107"/>
    </row>
    <row r="2672" spans="1:19" x14ac:dyDescent="0.25">
      <c r="A2672" t="s">
        <v>331</v>
      </c>
      <c r="B2672" t="s">
        <v>347</v>
      </c>
      <c r="C2672" t="s">
        <v>347</v>
      </c>
      <c r="D2672" t="s">
        <v>347</v>
      </c>
      <c r="E2672" t="s">
        <v>305</v>
      </c>
      <c r="F2672" t="s">
        <v>306</v>
      </c>
      <c r="G2672" s="105">
        <v>12</v>
      </c>
      <c r="H2672" t="s">
        <v>356</v>
      </c>
      <c r="I2672" t="s">
        <v>375</v>
      </c>
      <c r="J2672" t="s">
        <v>380</v>
      </c>
      <c r="K2672" s="105">
        <v>100</v>
      </c>
      <c r="L2672" s="106">
        <v>0.2061900049448013</v>
      </c>
      <c r="N2672" s="105">
        <v>1501</v>
      </c>
      <c r="O2672" s="106">
        <v>0.22416000068187711</v>
      </c>
      <c r="Q2672" s="105">
        <v>47993</v>
      </c>
      <c r="R2672" s="106">
        <v>0.210999995470047</v>
      </c>
      <c r="S2672" s="107"/>
    </row>
    <row r="2673" spans="1:19" x14ac:dyDescent="0.25">
      <c r="A2673" t="s">
        <v>331</v>
      </c>
      <c r="B2673" t="s">
        <v>347</v>
      </c>
      <c r="C2673" t="s">
        <v>347</v>
      </c>
      <c r="D2673" t="s">
        <v>347</v>
      </c>
      <c r="E2673" t="s">
        <v>305</v>
      </c>
      <c r="F2673" t="s">
        <v>306</v>
      </c>
      <c r="G2673" s="105">
        <v>12</v>
      </c>
      <c r="H2673" t="s">
        <v>356</v>
      </c>
      <c r="I2673" t="s">
        <v>381</v>
      </c>
      <c r="J2673" t="s">
        <v>382</v>
      </c>
      <c r="K2673" s="105">
        <v>58</v>
      </c>
      <c r="L2673" s="106">
        <v>0.11958999931812291</v>
      </c>
      <c r="M2673" s="106">
        <v>0.14010000228881839</v>
      </c>
      <c r="N2673" s="105">
        <v>135</v>
      </c>
      <c r="O2673" s="106">
        <v>2.01600007712841E-2</v>
      </c>
      <c r="P2673" s="106">
        <v>3.9710000157356262E-2</v>
      </c>
      <c r="Q2673" s="105">
        <v>5423</v>
      </c>
      <c r="R2673" s="106">
        <v>2.384000085294247E-2</v>
      </c>
      <c r="S2673" s="107">
        <v>3.0780000612139698E-2</v>
      </c>
    </row>
    <row r="2674" spans="1:19" x14ac:dyDescent="0.25">
      <c r="A2674" t="s">
        <v>331</v>
      </c>
      <c r="B2674" t="s">
        <v>347</v>
      </c>
      <c r="C2674" t="s">
        <v>347</v>
      </c>
      <c r="D2674" t="s">
        <v>347</v>
      </c>
      <c r="E2674" t="s">
        <v>305</v>
      </c>
      <c r="F2674" t="s">
        <v>306</v>
      </c>
      <c r="G2674" s="105">
        <v>12</v>
      </c>
      <c r="H2674" t="s">
        <v>356</v>
      </c>
      <c r="I2674" t="s">
        <v>381</v>
      </c>
      <c r="J2674" t="s">
        <v>383</v>
      </c>
      <c r="K2674" s="105">
        <v>6</v>
      </c>
      <c r="L2674" s="106">
        <v>1.2369999662041661E-2</v>
      </c>
      <c r="M2674" s="106">
        <v>1.448999997228384E-2</v>
      </c>
      <c r="N2674" s="105">
        <v>551</v>
      </c>
      <c r="O2674" s="106">
        <v>8.2290001213550568E-2</v>
      </c>
      <c r="P2674" s="106">
        <v>0.16205999255180359</v>
      </c>
      <c r="Q2674" s="105">
        <v>26007</v>
      </c>
      <c r="R2674" s="106">
        <v>0.11433999985456469</v>
      </c>
      <c r="S2674" s="107">
        <v>0.1476300060749054</v>
      </c>
    </row>
    <row r="2675" spans="1:19" x14ac:dyDescent="0.25">
      <c r="A2675" t="s">
        <v>331</v>
      </c>
      <c r="B2675" t="s">
        <v>347</v>
      </c>
      <c r="C2675" t="s">
        <v>347</v>
      </c>
      <c r="D2675" t="s">
        <v>347</v>
      </c>
      <c r="E2675" t="s">
        <v>305</v>
      </c>
      <c r="F2675" t="s">
        <v>306</v>
      </c>
      <c r="G2675" s="105">
        <v>12</v>
      </c>
      <c r="H2675" t="s">
        <v>356</v>
      </c>
      <c r="I2675" t="s">
        <v>381</v>
      </c>
      <c r="J2675" t="s">
        <v>384</v>
      </c>
      <c r="K2675" s="105">
        <v>350</v>
      </c>
      <c r="L2675" s="106">
        <v>0.72165000438690186</v>
      </c>
      <c r="M2675" s="106">
        <v>0.84540998935699463</v>
      </c>
      <c r="N2675" s="105">
        <v>2714</v>
      </c>
      <c r="O2675" s="106">
        <v>0.40531998872756958</v>
      </c>
      <c r="P2675" s="106">
        <v>0.79824000597000122</v>
      </c>
      <c r="Q2675" s="105">
        <v>144739</v>
      </c>
      <c r="R2675" s="106">
        <v>0.6363300085067749</v>
      </c>
      <c r="S2675" s="107">
        <v>0.82159000635147095</v>
      </c>
    </row>
    <row r="2676" spans="1:19" x14ac:dyDescent="0.25">
      <c r="A2676" t="s">
        <v>331</v>
      </c>
      <c r="B2676" t="s">
        <v>347</v>
      </c>
      <c r="C2676" t="s">
        <v>347</v>
      </c>
      <c r="D2676" t="s">
        <v>347</v>
      </c>
      <c r="E2676" t="s">
        <v>305</v>
      </c>
      <c r="F2676" t="s">
        <v>306</v>
      </c>
      <c r="G2676" s="105">
        <v>12</v>
      </c>
      <c r="H2676" t="s">
        <v>356</v>
      </c>
      <c r="I2676" t="s">
        <v>381</v>
      </c>
      <c r="J2676" t="s">
        <v>385</v>
      </c>
      <c r="K2676" s="105">
        <v>71</v>
      </c>
      <c r="L2676" s="106">
        <v>0.14639000594615939</v>
      </c>
      <c r="N2676" s="105">
        <v>3296</v>
      </c>
      <c r="O2676" s="106">
        <v>0.49222999811172491</v>
      </c>
      <c r="Q2676" s="105">
        <v>51290</v>
      </c>
      <c r="R2676" s="106">
        <v>0.22549000382423401</v>
      </c>
      <c r="S2676" s="107"/>
    </row>
    <row r="2677" spans="1:19" x14ac:dyDescent="0.25">
      <c r="A2677" t="s">
        <v>331</v>
      </c>
      <c r="B2677" t="s">
        <v>347</v>
      </c>
      <c r="C2677" t="s">
        <v>347</v>
      </c>
      <c r="D2677" t="s">
        <v>347</v>
      </c>
      <c r="E2677" t="s">
        <v>305</v>
      </c>
      <c r="F2677" t="s">
        <v>306</v>
      </c>
      <c r="G2677" s="105">
        <v>12</v>
      </c>
      <c r="H2677" t="s">
        <v>356</v>
      </c>
      <c r="I2677" t="s">
        <v>386</v>
      </c>
      <c r="J2677" t="s">
        <v>387</v>
      </c>
      <c r="K2677" s="105">
        <v>38</v>
      </c>
      <c r="L2677" s="106">
        <v>7.8350000083446503E-2</v>
      </c>
      <c r="M2677" s="106">
        <v>7.9829998314380646E-2</v>
      </c>
      <c r="N2677" s="105">
        <v>947</v>
      </c>
      <c r="O2677" s="106">
        <v>0.1414300054311752</v>
      </c>
      <c r="P2677" s="106">
        <v>0.14546999335288999</v>
      </c>
      <c r="Q2677" s="105">
        <v>12181</v>
      </c>
      <c r="R2677" s="106">
        <v>5.3550001233816147E-2</v>
      </c>
      <c r="S2677" s="107">
        <v>5.4999999701976783E-2</v>
      </c>
    </row>
    <row r="2678" spans="1:19" x14ac:dyDescent="0.25">
      <c r="A2678" t="s">
        <v>331</v>
      </c>
      <c r="B2678" t="s">
        <v>347</v>
      </c>
      <c r="C2678" t="s">
        <v>347</v>
      </c>
      <c r="D2678" t="s">
        <v>347</v>
      </c>
      <c r="E2678" t="s">
        <v>305</v>
      </c>
      <c r="F2678" t="s">
        <v>306</v>
      </c>
      <c r="G2678" s="105">
        <v>12</v>
      </c>
      <c r="H2678" t="s">
        <v>356</v>
      </c>
      <c r="I2678" t="s">
        <v>386</v>
      </c>
      <c r="J2678" t="s">
        <v>388</v>
      </c>
      <c r="K2678" s="105">
        <v>67</v>
      </c>
      <c r="L2678" s="106">
        <v>0.1381399929523468</v>
      </c>
      <c r="M2678" s="106">
        <v>0.14076000452041629</v>
      </c>
      <c r="N2678" s="105">
        <v>729</v>
      </c>
      <c r="O2678" s="106">
        <v>0.1088699996471405</v>
      </c>
      <c r="P2678" s="106">
        <v>0.1119799986481667</v>
      </c>
      <c r="Q2678" s="105">
        <v>6321</v>
      </c>
      <c r="R2678" s="106">
        <v>2.77900006622076E-2</v>
      </c>
      <c r="S2678" s="107">
        <v>2.8540000319480899E-2</v>
      </c>
    </row>
    <row r="2679" spans="1:19" x14ac:dyDescent="0.25">
      <c r="A2679" t="s">
        <v>331</v>
      </c>
      <c r="B2679" t="s">
        <v>347</v>
      </c>
      <c r="C2679" t="s">
        <v>347</v>
      </c>
      <c r="D2679" t="s">
        <v>347</v>
      </c>
      <c r="E2679" t="s">
        <v>305</v>
      </c>
      <c r="F2679" t="s">
        <v>306</v>
      </c>
      <c r="G2679" s="105">
        <v>12</v>
      </c>
      <c r="H2679" t="s">
        <v>356</v>
      </c>
      <c r="I2679" t="s">
        <v>386</v>
      </c>
      <c r="J2679" t="s">
        <v>85</v>
      </c>
      <c r="K2679" s="105">
        <v>19</v>
      </c>
      <c r="L2679" s="106">
        <v>3.9179999381303787E-2</v>
      </c>
      <c r="M2679" s="106">
        <v>3.9919998496770859E-2</v>
      </c>
      <c r="N2679" s="105">
        <v>191</v>
      </c>
      <c r="O2679" s="106">
        <v>2.8519999235868451E-2</v>
      </c>
      <c r="P2679" s="106">
        <v>2.9340000823140141E-2</v>
      </c>
      <c r="Q2679" s="105">
        <v>4872</v>
      </c>
      <c r="R2679" s="106">
        <v>2.1420000120997429E-2</v>
      </c>
      <c r="S2679" s="107">
        <v>2.199999988079071E-2</v>
      </c>
    </row>
    <row r="2680" spans="1:19" x14ac:dyDescent="0.25">
      <c r="A2680" t="s">
        <v>331</v>
      </c>
      <c r="B2680" t="s">
        <v>347</v>
      </c>
      <c r="C2680" t="s">
        <v>347</v>
      </c>
      <c r="D2680" t="s">
        <v>347</v>
      </c>
      <c r="E2680" t="s">
        <v>305</v>
      </c>
      <c r="F2680" t="s">
        <v>306</v>
      </c>
      <c r="G2680" s="105">
        <v>12</v>
      </c>
      <c r="H2680" t="s">
        <v>356</v>
      </c>
      <c r="I2680" t="s">
        <v>386</v>
      </c>
      <c r="J2680" t="s">
        <v>389</v>
      </c>
      <c r="K2680" s="105">
        <v>48</v>
      </c>
      <c r="L2680" s="106">
        <v>9.8970003426074982E-2</v>
      </c>
      <c r="M2680" s="106">
        <v>0.1008400022983551</v>
      </c>
      <c r="N2680" s="105">
        <v>615</v>
      </c>
      <c r="O2680" s="106">
        <v>9.1849997639656067E-2</v>
      </c>
      <c r="P2680" s="106">
        <v>9.4470001757144928E-2</v>
      </c>
      <c r="Q2680" s="105">
        <v>4049</v>
      </c>
      <c r="R2680" s="106">
        <v>1.779999956488609E-2</v>
      </c>
      <c r="S2680" s="107">
        <v>1.8279999494552609E-2</v>
      </c>
    </row>
    <row r="2681" spans="1:19" x14ac:dyDescent="0.25">
      <c r="A2681" t="s">
        <v>331</v>
      </c>
      <c r="B2681" t="s">
        <v>347</v>
      </c>
      <c r="C2681" t="s">
        <v>347</v>
      </c>
      <c r="D2681" t="s">
        <v>347</v>
      </c>
      <c r="E2681" t="s">
        <v>305</v>
      </c>
      <c r="F2681" t="s">
        <v>306</v>
      </c>
      <c r="G2681" s="105">
        <v>12</v>
      </c>
      <c r="H2681" t="s">
        <v>356</v>
      </c>
      <c r="I2681" t="s">
        <v>386</v>
      </c>
      <c r="J2681" t="s">
        <v>86</v>
      </c>
      <c r="K2681" s="105">
        <v>9</v>
      </c>
      <c r="L2681" s="106">
        <v>1.855999976396561E-2</v>
      </c>
      <c r="N2681" s="105">
        <v>186</v>
      </c>
      <c r="O2681" s="106">
        <v>2.7780000120401379E-2</v>
      </c>
      <c r="Q2681" s="105">
        <v>5972</v>
      </c>
      <c r="R2681" s="106">
        <v>2.6259999722242359E-2</v>
      </c>
      <c r="S2681" s="107"/>
    </row>
    <row r="2682" spans="1:19" x14ac:dyDescent="0.25">
      <c r="A2682" t="s">
        <v>331</v>
      </c>
      <c r="B2682" t="s">
        <v>347</v>
      </c>
      <c r="C2682" t="s">
        <v>347</v>
      </c>
      <c r="D2682" t="s">
        <v>347</v>
      </c>
      <c r="E2682" t="s">
        <v>305</v>
      </c>
      <c r="F2682" t="s">
        <v>306</v>
      </c>
      <c r="G2682" s="105">
        <v>12</v>
      </c>
      <c r="H2682" t="s">
        <v>356</v>
      </c>
      <c r="I2682" t="s">
        <v>386</v>
      </c>
      <c r="J2682" t="s">
        <v>84</v>
      </c>
      <c r="K2682" s="105">
        <v>304</v>
      </c>
      <c r="L2682" s="106">
        <v>0.62680000066757202</v>
      </c>
      <c r="M2682" s="106">
        <v>0.6386600136756897</v>
      </c>
      <c r="N2682" s="105">
        <v>4028</v>
      </c>
      <c r="O2682" s="106">
        <v>0.60154998302459717</v>
      </c>
      <c r="P2682" s="106">
        <v>0.6187400221824646</v>
      </c>
      <c r="Q2682" s="105">
        <v>194064</v>
      </c>
      <c r="R2682" s="106">
        <v>0.85317999124526978</v>
      </c>
      <c r="S2682" s="107">
        <v>0.87619000673294067</v>
      </c>
    </row>
    <row r="2683" spans="1:19" x14ac:dyDescent="0.25">
      <c r="A2683" t="s">
        <v>331</v>
      </c>
      <c r="B2683" t="s">
        <v>347</v>
      </c>
      <c r="C2683" t="s">
        <v>347</v>
      </c>
      <c r="D2683" t="s">
        <v>347</v>
      </c>
      <c r="E2683" t="s">
        <v>305</v>
      </c>
      <c r="F2683" t="s">
        <v>306</v>
      </c>
      <c r="G2683" s="105">
        <v>12</v>
      </c>
      <c r="H2683" t="s">
        <v>356</v>
      </c>
      <c r="I2683" t="s">
        <v>419</v>
      </c>
      <c r="J2683" t="s">
        <v>390</v>
      </c>
      <c r="K2683" s="105">
        <v>71</v>
      </c>
      <c r="L2683" s="106">
        <v>0.14639000594615939</v>
      </c>
      <c r="N2683" s="105">
        <v>3296</v>
      </c>
      <c r="O2683" s="106">
        <v>0.49222999811172491</v>
      </c>
      <c r="Q2683" s="105">
        <v>51290</v>
      </c>
      <c r="R2683" s="106">
        <v>0.22549000382423401</v>
      </c>
      <c r="S2683" s="107"/>
    </row>
    <row r="2684" spans="1:19" x14ac:dyDescent="0.25">
      <c r="A2684" t="s">
        <v>331</v>
      </c>
      <c r="B2684" t="s">
        <v>347</v>
      </c>
      <c r="C2684" t="s">
        <v>347</v>
      </c>
      <c r="D2684" t="s">
        <v>347</v>
      </c>
      <c r="E2684" t="s">
        <v>305</v>
      </c>
      <c r="F2684" t="s">
        <v>306</v>
      </c>
      <c r="G2684" s="105">
        <v>12</v>
      </c>
      <c r="H2684" t="s">
        <v>356</v>
      </c>
      <c r="I2684" t="s">
        <v>419</v>
      </c>
      <c r="J2684" t="s">
        <v>391</v>
      </c>
      <c r="K2684" s="105">
        <v>6</v>
      </c>
      <c r="L2684" s="106">
        <v>1.2369999662041661E-2</v>
      </c>
      <c r="M2684" s="106">
        <v>1.448999997228384E-2</v>
      </c>
      <c r="N2684" s="105">
        <v>551</v>
      </c>
      <c r="O2684" s="106">
        <v>8.2290001213550568E-2</v>
      </c>
      <c r="P2684" s="106">
        <v>0.16205999255180359</v>
      </c>
      <c r="Q2684" s="105">
        <v>26007</v>
      </c>
      <c r="R2684" s="106">
        <v>0.11433999985456469</v>
      </c>
      <c r="S2684" s="107">
        <v>0.1476300060749054</v>
      </c>
    </row>
    <row r="2685" spans="1:19" x14ac:dyDescent="0.25">
      <c r="A2685" t="s">
        <v>331</v>
      </c>
      <c r="B2685" t="s">
        <v>347</v>
      </c>
      <c r="C2685" t="s">
        <v>347</v>
      </c>
      <c r="D2685" t="s">
        <v>347</v>
      </c>
      <c r="E2685" t="s">
        <v>305</v>
      </c>
      <c r="F2685" t="s">
        <v>306</v>
      </c>
      <c r="G2685" s="105">
        <v>12</v>
      </c>
      <c r="H2685" t="s">
        <v>356</v>
      </c>
      <c r="I2685" t="s">
        <v>419</v>
      </c>
      <c r="J2685" t="s">
        <v>392</v>
      </c>
      <c r="K2685" s="105">
        <v>138</v>
      </c>
      <c r="L2685" s="106">
        <v>0.28453999757766718</v>
      </c>
      <c r="M2685" s="106">
        <v>0.33333000540733337</v>
      </c>
      <c r="N2685" s="105">
        <v>1386</v>
      </c>
      <c r="O2685" s="106">
        <v>0.2069900035858154</v>
      </c>
      <c r="P2685" s="106">
        <v>0.40764999389648438</v>
      </c>
      <c r="Q2685" s="105">
        <v>69347</v>
      </c>
      <c r="R2685" s="106">
        <v>0.30487999320030212</v>
      </c>
      <c r="S2685" s="107">
        <v>0.39364001154899603</v>
      </c>
    </row>
    <row r="2686" spans="1:19" x14ac:dyDescent="0.25">
      <c r="A2686" t="s">
        <v>331</v>
      </c>
      <c r="B2686" t="s">
        <v>347</v>
      </c>
      <c r="C2686" t="s">
        <v>347</v>
      </c>
      <c r="D2686" t="s">
        <v>347</v>
      </c>
      <c r="E2686" t="s">
        <v>305</v>
      </c>
      <c r="F2686" t="s">
        <v>306</v>
      </c>
      <c r="G2686" s="105">
        <v>12</v>
      </c>
      <c r="H2686" t="s">
        <v>356</v>
      </c>
      <c r="I2686" t="s">
        <v>419</v>
      </c>
      <c r="J2686" t="s">
        <v>393</v>
      </c>
      <c r="K2686" s="105">
        <v>187</v>
      </c>
      <c r="L2686" s="106">
        <v>0.3855699896812439</v>
      </c>
      <c r="M2686" s="106">
        <v>0.45168998837471008</v>
      </c>
      <c r="N2686" s="105">
        <v>1180</v>
      </c>
      <c r="O2686" s="106">
        <v>0.17621999979019171</v>
      </c>
      <c r="P2686" s="106">
        <v>0.34705999493598938</v>
      </c>
      <c r="Q2686" s="105">
        <v>66079</v>
      </c>
      <c r="R2686" s="106">
        <v>0.29050999879837042</v>
      </c>
      <c r="S2686" s="107">
        <v>0.37509000301361078</v>
      </c>
    </row>
    <row r="2687" spans="1:19" x14ac:dyDescent="0.25">
      <c r="A2687" t="s">
        <v>331</v>
      </c>
      <c r="B2687" t="s">
        <v>347</v>
      </c>
      <c r="C2687" t="s">
        <v>347</v>
      </c>
      <c r="D2687" t="s">
        <v>347</v>
      </c>
      <c r="E2687" t="s">
        <v>305</v>
      </c>
      <c r="F2687" t="s">
        <v>306</v>
      </c>
      <c r="G2687">
        <v>12</v>
      </c>
      <c r="H2687" t="s">
        <v>356</v>
      </c>
      <c r="I2687" t="s">
        <v>419</v>
      </c>
      <c r="J2687" t="s">
        <v>394</v>
      </c>
      <c r="K2687">
        <v>83</v>
      </c>
      <c r="L2687" s="106">
        <v>0.17113000154495239</v>
      </c>
      <c r="M2687" s="106">
        <v>0.20047999918460849</v>
      </c>
      <c r="N2687">
        <v>283</v>
      </c>
      <c r="O2687" s="106">
        <v>4.2259998619556427E-2</v>
      </c>
      <c r="P2687" s="106">
        <v>8.3240002393722534E-2</v>
      </c>
      <c r="Q2687">
        <v>14736</v>
      </c>
      <c r="R2687" s="106">
        <v>6.4790003001689911E-2</v>
      </c>
      <c r="S2687" s="106">
        <v>8.3650000393390656E-2</v>
      </c>
    </row>
    <row r="2688" spans="1:19" x14ac:dyDescent="0.25">
      <c r="A2688" t="s">
        <v>331</v>
      </c>
      <c r="B2688" t="s">
        <v>347</v>
      </c>
      <c r="C2688" t="s">
        <v>347</v>
      </c>
      <c r="D2688" t="s">
        <v>347</v>
      </c>
      <c r="E2688" t="s">
        <v>305</v>
      </c>
      <c r="F2688" t="s">
        <v>306</v>
      </c>
      <c r="G2688" s="105">
        <v>12</v>
      </c>
      <c r="H2688" t="s">
        <v>356</v>
      </c>
      <c r="I2688" t="s">
        <v>439</v>
      </c>
      <c r="J2688" t="s">
        <v>440</v>
      </c>
      <c r="K2688" s="105">
        <v>71</v>
      </c>
      <c r="L2688" s="106">
        <v>0.14639000594615939</v>
      </c>
      <c r="N2688" s="105">
        <v>3296</v>
      </c>
      <c r="O2688" s="106">
        <v>0.49222999811172491</v>
      </c>
      <c r="Q2688" s="105">
        <v>51290</v>
      </c>
      <c r="R2688" s="106">
        <v>0.22549000382423401</v>
      </c>
      <c r="S2688" s="107"/>
    </row>
    <row r="2689" spans="1:19" x14ac:dyDescent="0.25">
      <c r="A2689" t="s">
        <v>331</v>
      </c>
      <c r="B2689" t="s">
        <v>347</v>
      </c>
      <c r="C2689" t="s">
        <v>347</v>
      </c>
      <c r="D2689" t="s">
        <v>347</v>
      </c>
      <c r="E2689" t="s">
        <v>305</v>
      </c>
      <c r="F2689" t="s">
        <v>306</v>
      </c>
      <c r="G2689" s="105">
        <v>12</v>
      </c>
      <c r="H2689" t="s">
        <v>356</v>
      </c>
      <c r="I2689" t="s">
        <v>439</v>
      </c>
      <c r="J2689" t="s">
        <v>442</v>
      </c>
      <c r="K2689" s="105">
        <v>414</v>
      </c>
      <c r="L2689" s="106">
        <v>0.85360997915267944</v>
      </c>
      <c r="M2689" s="106">
        <v>1</v>
      </c>
      <c r="N2689" s="105">
        <v>3400</v>
      </c>
      <c r="O2689" s="106">
        <v>0.50777000188827515</v>
      </c>
      <c r="P2689" s="106">
        <v>1</v>
      </c>
      <c r="Q2689" s="105">
        <v>176169</v>
      </c>
      <c r="R2689" s="106">
        <v>0.77451002597808838</v>
      </c>
      <c r="S2689" s="107">
        <v>1</v>
      </c>
    </row>
    <row r="2690" spans="1:19" x14ac:dyDescent="0.25">
      <c r="A2690" t="s">
        <v>331</v>
      </c>
      <c r="B2690" t="s">
        <v>347</v>
      </c>
      <c r="C2690" t="s">
        <v>347</v>
      </c>
      <c r="D2690" t="s">
        <v>347</v>
      </c>
      <c r="E2690" t="s">
        <v>305</v>
      </c>
      <c r="F2690" t="s">
        <v>306</v>
      </c>
      <c r="G2690">
        <v>12</v>
      </c>
      <c r="H2690" t="s">
        <v>356</v>
      </c>
      <c r="I2690" t="s">
        <v>395</v>
      </c>
      <c r="J2690" t="s">
        <v>396</v>
      </c>
      <c r="K2690">
        <v>478</v>
      </c>
      <c r="L2690" s="106">
        <v>0.98557001352310181</v>
      </c>
      <c r="N2690">
        <v>6657</v>
      </c>
      <c r="O2690" s="106">
        <v>0.99418002367019653</v>
      </c>
      <c r="Q2690">
        <v>225832</v>
      </c>
      <c r="R2690" s="106">
        <v>0.99285000562667847</v>
      </c>
    </row>
    <row r="2691" spans="1:19" x14ac:dyDescent="0.25">
      <c r="A2691" t="s">
        <v>331</v>
      </c>
      <c r="B2691" t="s">
        <v>347</v>
      </c>
      <c r="C2691" t="s">
        <v>347</v>
      </c>
      <c r="D2691" t="s">
        <v>347</v>
      </c>
      <c r="E2691" t="s">
        <v>305</v>
      </c>
      <c r="F2691" t="s">
        <v>306</v>
      </c>
      <c r="G2691" s="105">
        <v>12</v>
      </c>
      <c r="H2691" t="s">
        <v>356</v>
      </c>
      <c r="I2691" t="s">
        <v>395</v>
      </c>
      <c r="J2691" t="s">
        <v>397</v>
      </c>
      <c r="K2691" s="105">
        <v>7</v>
      </c>
      <c r="L2691" s="106">
        <v>1.4430000446736811E-2</v>
      </c>
      <c r="N2691" s="105">
        <v>39</v>
      </c>
      <c r="O2691" s="106">
        <v>5.8200000785291186E-3</v>
      </c>
      <c r="Q2691" s="105">
        <v>1627</v>
      </c>
      <c r="R2691" s="106">
        <v>7.1499999612569809E-3</v>
      </c>
      <c r="S2691" s="107"/>
    </row>
    <row r="2692" spans="1:19" x14ac:dyDescent="0.25">
      <c r="A2692" t="s">
        <v>331</v>
      </c>
      <c r="B2692" t="s">
        <v>347</v>
      </c>
      <c r="C2692" t="s">
        <v>347</v>
      </c>
      <c r="D2692" t="s">
        <v>347</v>
      </c>
      <c r="E2692" t="s">
        <v>305</v>
      </c>
      <c r="F2692" t="s">
        <v>306</v>
      </c>
      <c r="G2692" s="105">
        <v>12</v>
      </c>
      <c r="H2692" t="s">
        <v>356</v>
      </c>
      <c r="I2692" t="s">
        <v>398</v>
      </c>
      <c r="J2692" t="s">
        <v>399</v>
      </c>
      <c r="K2692" s="105">
        <v>90</v>
      </c>
      <c r="L2692" s="106">
        <v>0.18557000160217291</v>
      </c>
      <c r="N2692" s="105">
        <v>998</v>
      </c>
      <c r="O2692" s="106">
        <v>0.14903999865055079</v>
      </c>
      <c r="Q2692" s="105">
        <v>32785</v>
      </c>
      <c r="R2692" s="106">
        <v>0.14414000511169431</v>
      </c>
      <c r="S2692" s="107"/>
    </row>
    <row r="2693" spans="1:19" x14ac:dyDescent="0.25">
      <c r="A2693" t="s">
        <v>331</v>
      </c>
      <c r="B2693" t="s">
        <v>347</v>
      </c>
      <c r="C2693" t="s">
        <v>347</v>
      </c>
      <c r="D2693" t="s">
        <v>347</v>
      </c>
      <c r="E2693" t="s">
        <v>305</v>
      </c>
      <c r="F2693" t="s">
        <v>306</v>
      </c>
      <c r="G2693" s="105">
        <v>12</v>
      </c>
      <c r="H2693" t="s">
        <v>356</v>
      </c>
      <c r="I2693" t="s">
        <v>398</v>
      </c>
      <c r="J2693" t="s">
        <v>41</v>
      </c>
      <c r="K2693" s="105">
        <v>176</v>
      </c>
      <c r="L2693" s="106">
        <v>0.36289000511169428</v>
      </c>
      <c r="N2693" s="105">
        <v>1917</v>
      </c>
      <c r="O2693" s="106">
        <v>0.28628998994827271</v>
      </c>
      <c r="Q2693" s="105">
        <v>40324</v>
      </c>
      <c r="R2693" s="106">
        <v>0.177279993891716</v>
      </c>
      <c r="S2693" s="107"/>
    </row>
    <row r="2694" spans="1:19" x14ac:dyDescent="0.25">
      <c r="A2694" t="s">
        <v>331</v>
      </c>
      <c r="B2694" t="s">
        <v>347</v>
      </c>
      <c r="C2694" t="s">
        <v>347</v>
      </c>
      <c r="D2694" t="s">
        <v>347</v>
      </c>
      <c r="E2694" t="s">
        <v>305</v>
      </c>
      <c r="F2694" t="s">
        <v>306</v>
      </c>
      <c r="G2694" s="105">
        <v>12</v>
      </c>
      <c r="H2694" t="s">
        <v>356</v>
      </c>
      <c r="I2694" t="s">
        <v>398</v>
      </c>
      <c r="J2694" t="s">
        <v>40</v>
      </c>
      <c r="K2694" s="105">
        <v>119</v>
      </c>
      <c r="L2694" s="106">
        <v>0.24536000192165369</v>
      </c>
      <c r="N2694" s="105">
        <v>1595</v>
      </c>
      <c r="O2694" s="106">
        <v>0.23819999396800989</v>
      </c>
      <c r="Q2694" s="105">
        <v>47952</v>
      </c>
      <c r="R2694" s="106">
        <v>0.21082000434398651</v>
      </c>
      <c r="S2694" s="107"/>
    </row>
    <row r="2695" spans="1:19" x14ac:dyDescent="0.25">
      <c r="A2695" t="s">
        <v>331</v>
      </c>
      <c r="B2695" t="s">
        <v>347</v>
      </c>
      <c r="C2695" t="s">
        <v>347</v>
      </c>
      <c r="D2695" t="s">
        <v>347</v>
      </c>
      <c r="E2695" t="s">
        <v>305</v>
      </c>
      <c r="F2695" t="s">
        <v>306</v>
      </c>
      <c r="G2695" s="105">
        <v>12</v>
      </c>
      <c r="H2695" t="s">
        <v>356</v>
      </c>
      <c r="I2695" t="s">
        <v>398</v>
      </c>
      <c r="J2695" t="s">
        <v>39</v>
      </c>
      <c r="K2695" s="105">
        <v>72</v>
      </c>
      <c r="L2695" s="106">
        <v>0.14845000207424161</v>
      </c>
      <c r="N2695" s="105">
        <v>1329</v>
      </c>
      <c r="O2695" s="106">
        <v>0.19847999513149259</v>
      </c>
      <c r="Q2695" s="105">
        <v>51770</v>
      </c>
      <c r="R2695" s="106">
        <v>0.22759999334812159</v>
      </c>
      <c r="S2695" s="107"/>
    </row>
    <row r="2696" spans="1:19" x14ac:dyDescent="0.25">
      <c r="A2696" t="s">
        <v>331</v>
      </c>
      <c r="B2696" t="s">
        <v>347</v>
      </c>
      <c r="C2696" t="s">
        <v>347</v>
      </c>
      <c r="D2696" t="s">
        <v>347</v>
      </c>
      <c r="E2696" t="s">
        <v>305</v>
      </c>
      <c r="F2696" t="s">
        <v>306</v>
      </c>
      <c r="G2696" s="105">
        <v>12</v>
      </c>
      <c r="H2696" t="s">
        <v>356</v>
      </c>
      <c r="I2696" t="s">
        <v>398</v>
      </c>
      <c r="J2696" t="s">
        <v>400</v>
      </c>
      <c r="K2696" s="105">
        <v>28</v>
      </c>
      <c r="L2696" s="106">
        <v>5.7730000466108322E-2</v>
      </c>
      <c r="N2696" s="105">
        <v>857</v>
      </c>
      <c r="O2696" s="106">
        <v>0.1279900074005127</v>
      </c>
      <c r="Q2696" s="105">
        <v>54628</v>
      </c>
      <c r="R2696" s="106">
        <v>0.24017000198364261</v>
      </c>
      <c r="S2696" s="107"/>
    </row>
    <row r="2697" spans="1:19" x14ac:dyDescent="0.25">
      <c r="A2697" t="s">
        <v>331</v>
      </c>
      <c r="B2697" t="s">
        <v>347</v>
      </c>
      <c r="C2697" t="s">
        <v>347</v>
      </c>
      <c r="D2697" t="s">
        <v>347</v>
      </c>
      <c r="E2697" t="s">
        <v>305</v>
      </c>
      <c r="F2697" t="s">
        <v>306</v>
      </c>
      <c r="G2697" s="105">
        <v>12</v>
      </c>
      <c r="H2697" t="s">
        <v>356</v>
      </c>
      <c r="I2697" t="s">
        <v>422</v>
      </c>
      <c r="J2697" t="s">
        <v>429</v>
      </c>
      <c r="K2697" s="105">
        <v>31</v>
      </c>
      <c r="L2697" s="106">
        <v>6.3919998705387115E-2</v>
      </c>
      <c r="N2697" s="105">
        <v>5215</v>
      </c>
      <c r="O2697" s="106">
        <v>0.7788199782371521</v>
      </c>
      <c r="Q2697" s="105">
        <v>80101</v>
      </c>
      <c r="R2697" s="106">
        <v>0.3521600067615509</v>
      </c>
      <c r="S2697" s="107"/>
    </row>
    <row r="2698" spans="1:19" x14ac:dyDescent="0.25">
      <c r="A2698" t="s">
        <v>331</v>
      </c>
      <c r="B2698" t="s">
        <v>347</v>
      </c>
      <c r="C2698" t="s">
        <v>347</v>
      </c>
      <c r="D2698" t="s">
        <v>347</v>
      </c>
      <c r="E2698" t="s">
        <v>305</v>
      </c>
      <c r="F2698" t="s">
        <v>306</v>
      </c>
      <c r="G2698" s="105">
        <v>12</v>
      </c>
      <c r="H2698" t="s">
        <v>356</v>
      </c>
      <c r="I2698" t="s">
        <v>422</v>
      </c>
      <c r="J2698" t="s">
        <v>423</v>
      </c>
      <c r="K2698" s="105">
        <v>385</v>
      </c>
      <c r="L2698" s="106">
        <v>0.79381000995635986</v>
      </c>
      <c r="M2698" s="106">
        <v>0.84802001714706421</v>
      </c>
      <c r="N2698" s="105">
        <v>1286</v>
      </c>
      <c r="O2698" s="106">
        <v>0.19204999506473541</v>
      </c>
      <c r="P2698" s="106">
        <v>0.86833000183105469</v>
      </c>
      <c r="Q2698" s="105">
        <v>119646</v>
      </c>
      <c r="R2698" s="106">
        <v>0.52600997686386108</v>
      </c>
      <c r="S2698" s="107">
        <v>0.81194001436233521</v>
      </c>
    </row>
    <row r="2699" spans="1:19" x14ac:dyDescent="0.25">
      <c r="A2699" t="s">
        <v>331</v>
      </c>
      <c r="B2699" t="s">
        <v>347</v>
      </c>
      <c r="C2699" t="s">
        <v>347</v>
      </c>
      <c r="D2699" t="s">
        <v>347</v>
      </c>
      <c r="E2699" t="s">
        <v>305</v>
      </c>
      <c r="F2699" t="s">
        <v>306</v>
      </c>
      <c r="G2699" s="105">
        <v>12</v>
      </c>
      <c r="H2699" t="s">
        <v>356</v>
      </c>
      <c r="I2699" t="s">
        <v>422</v>
      </c>
      <c r="J2699" t="s">
        <v>424</v>
      </c>
      <c r="K2699" s="105">
        <v>33</v>
      </c>
      <c r="L2699" s="106">
        <v>6.8039998412132263E-2</v>
      </c>
      <c r="M2699" s="106">
        <v>7.2690002620220184E-2</v>
      </c>
      <c r="N2699" s="105">
        <v>124</v>
      </c>
      <c r="O2699" s="106">
        <v>1.8519999459385868E-2</v>
      </c>
      <c r="P2699" s="106">
        <v>8.3729997277259827E-2</v>
      </c>
      <c r="Q2699" s="105">
        <v>17180</v>
      </c>
      <c r="R2699" s="106">
        <v>7.5530000030994415E-2</v>
      </c>
      <c r="S2699" s="107">
        <v>0.11659000068902969</v>
      </c>
    </row>
    <row r="2700" spans="1:19" x14ac:dyDescent="0.25">
      <c r="A2700" t="s">
        <v>331</v>
      </c>
      <c r="B2700" t="s">
        <v>347</v>
      </c>
      <c r="C2700" t="s">
        <v>347</v>
      </c>
      <c r="D2700" t="s">
        <v>347</v>
      </c>
      <c r="E2700" t="s">
        <v>305</v>
      </c>
      <c r="F2700" t="s">
        <v>306</v>
      </c>
      <c r="G2700" s="105">
        <v>12</v>
      </c>
      <c r="H2700" t="s">
        <v>356</v>
      </c>
      <c r="I2700" t="s">
        <v>422</v>
      </c>
      <c r="J2700" t="s">
        <v>425</v>
      </c>
      <c r="K2700" s="105">
        <v>17</v>
      </c>
      <c r="L2700" s="106">
        <v>3.5050000995397568E-2</v>
      </c>
      <c r="M2700" s="106">
        <v>3.7439998239278793E-2</v>
      </c>
      <c r="N2700" s="105">
        <v>41</v>
      </c>
      <c r="O2700" s="106">
        <v>6.120000034570694E-3</v>
      </c>
      <c r="P2700" s="106">
        <v>2.768000029027462E-2</v>
      </c>
      <c r="Q2700" s="105">
        <v>6082</v>
      </c>
      <c r="R2700" s="106">
        <v>2.6739999651908871E-2</v>
      </c>
      <c r="S2700" s="107">
        <v>4.1269998997449868E-2</v>
      </c>
    </row>
    <row r="2701" spans="1:19" x14ac:dyDescent="0.25">
      <c r="A2701" t="s">
        <v>331</v>
      </c>
      <c r="B2701" t="s">
        <v>347</v>
      </c>
      <c r="C2701" t="s">
        <v>347</v>
      </c>
      <c r="D2701" t="s">
        <v>347</v>
      </c>
      <c r="E2701" t="s">
        <v>305</v>
      </c>
      <c r="F2701" t="s">
        <v>306</v>
      </c>
      <c r="G2701" s="105">
        <v>12</v>
      </c>
      <c r="H2701" t="s">
        <v>356</v>
      </c>
      <c r="I2701" t="s">
        <v>422</v>
      </c>
      <c r="J2701" t="s">
        <v>426</v>
      </c>
      <c r="K2701" s="105">
        <v>17</v>
      </c>
      <c r="L2701" s="106">
        <v>3.5050000995397568E-2</v>
      </c>
      <c r="M2701" s="106">
        <v>3.7439998239278793E-2</v>
      </c>
      <c r="N2701" s="105">
        <v>28</v>
      </c>
      <c r="O2701" s="106">
        <v>4.1800001636147499E-3</v>
      </c>
      <c r="P2701" s="106">
        <v>1.891000010073185E-2</v>
      </c>
      <c r="Q2701" s="105">
        <v>3672</v>
      </c>
      <c r="R2701" s="106">
        <v>1.6140000894665722E-2</v>
      </c>
      <c r="S2701" s="107">
        <v>2.491999976336956E-2</v>
      </c>
    </row>
    <row r="2702" spans="1:19" x14ac:dyDescent="0.25">
      <c r="A2702" t="s">
        <v>331</v>
      </c>
      <c r="B2702" t="s">
        <v>347</v>
      </c>
      <c r="C2702" t="s">
        <v>347</v>
      </c>
      <c r="D2702" t="s">
        <v>347</v>
      </c>
      <c r="E2702" t="s">
        <v>305</v>
      </c>
      <c r="F2702" t="s">
        <v>306</v>
      </c>
      <c r="G2702" s="105">
        <v>12</v>
      </c>
      <c r="H2702" t="s">
        <v>356</v>
      </c>
      <c r="I2702" t="s">
        <v>422</v>
      </c>
      <c r="J2702" t="s">
        <v>427</v>
      </c>
      <c r="K2702" s="105">
        <v>2</v>
      </c>
      <c r="L2702" s="106">
        <v>4.120000172406435E-3</v>
      </c>
      <c r="M2702" s="106">
        <v>4.4100000523030758E-3</v>
      </c>
      <c r="N2702" s="105">
        <v>2</v>
      </c>
      <c r="O2702" s="106">
        <v>3.0000001424923539E-4</v>
      </c>
      <c r="P2702" s="106">
        <v>1.350000035017729E-3</v>
      </c>
      <c r="Q2702" s="105">
        <v>766</v>
      </c>
      <c r="R2702" s="106">
        <v>3.3700000494718552E-3</v>
      </c>
      <c r="S2702" s="107">
        <v>5.2000000141561031E-3</v>
      </c>
    </row>
    <row r="2703" spans="1:19" x14ac:dyDescent="0.25">
      <c r="A2703" t="s">
        <v>331</v>
      </c>
      <c r="B2703" t="s">
        <v>347</v>
      </c>
      <c r="C2703" t="s">
        <v>347</v>
      </c>
      <c r="D2703" t="s">
        <v>347</v>
      </c>
      <c r="E2703" t="s">
        <v>305</v>
      </c>
      <c r="F2703" t="s">
        <v>306</v>
      </c>
      <c r="G2703">
        <v>12</v>
      </c>
      <c r="H2703" t="s">
        <v>356</v>
      </c>
      <c r="I2703" t="s">
        <v>422</v>
      </c>
      <c r="J2703" t="s">
        <v>428</v>
      </c>
      <c r="K2703">
        <v>0</v>
      </c>
      <c r="L2703" s="106">
        <v>0</v>
      </c>
      <c r="M2703" s="106">
        <v>0</v>
      </c>
      <c r="N2703">
        <v>0</v>
      </c>
      <c r="O2703" s="106">
        <v>0</v>
      </c>
      <c r="P2703" s="106">
        <v>0</v>
      </c>
      <c r="Q2703">
        <v>12</v>
      </c>
      <c r="R2703" s="106">
        <v>4.9999998736893758E-5</v>
      </c>
      <c r="S2703" s="106">
        <v>7.9999997979030013E-5</v>
      </c>
    </row>
    <row r="2704" spans="1:19" x14ac:dyDescent="0.25">
      <c r="A2704" t="s">
        <v>331</v>
      </c>
      <c r="B2704" t="s">
        <v>347</v>
      </c>
      <c r="C2704" t="s">
        <v>347</v>
      </c>
      <c r="D2704" t="s">
        <v>347</v>
      </c>
      <c r="E2704" t="s">
        <v>305</v>
      </c>
      <c r="F2704" t="s">
        <v>306</v>
      </c>
      <c r="G2704" s="105">
        <v>12</v>
      </c>
      <c r="H2704" t="s">
        <v>356</v>
      </c>
      <c r="I2704" t="s">
        <v>430</v>
      </c>
      <c r="J2704" t="s">
        <v>434</v>
      </c>
      <c r="K2704" s="105">
        <v>45</v>
      </c>
      <c r="L2704" s="106">
        <v>9.278000146150589E-2</v>
      </c>
      <c r="M2704" s="106">
        <v>9.3170002102851868E-2</v>
      </c>
      <c r="N2704" s="105">
        <v>207</v>
      </c>
      <c r="O2704" s="106">
        <v>3.0910000205039981E-2</v>
      </c>
      <c r="P2704" s="106">
        <v>3.2510001212358468E-2</v>
      </c>
      <c r="Q2704" s="105">
        <v>4987</v>
      </c>
      <c r="R2704" s="106">
        <v>2.1919999271631241E-2</v>
      </c>
      <c r="S2704" s="107">
        <v>2.2490000352263451E-2</v>
      </c>
    </row>
    <row r="2705" spans="1:19" x14ac:dyDescent="0.25">
      <c r="A2705" t="s">
        <v>331</v>
      </c>
      <c r="B2705" t="s">
        <v>347</v>
      </c>
      <c r="C2705" t="s">
        <v>347</v>
      </c>
      <c r="D2705" t="s">
        <v>347</v>
      </c>
      <c r="E2705" t="s">
        <v>305</v>
      </c>
      <c r="F2705" t="s">
        <v>306</v>
      </c>
      <c r="G2705" s="105">
        <v>12</v>
      </c>
      <c r="H2705" t="s">
        <v>356</v>
      </c>
      <c r="I2705" t="s">
        <v>430</v>
      </c>
      <c r="J2705" t="s">
        <v>432</v>
      </c>
      <c r="K2705" s="105">
        <v>83</v>
      </c>
      <c r="L2705" s="106">
        <v>0.17113000154495239</v>
      </c>
      <c r="M2705" s="106">
        <v>0.17183999717235571</v>
      </c>
      <c r="N2705" s="105">
        <v>958</v>
      </c>
      <c r="O2705" s="106">
        <v>0.14306999742984769</v>
      </c>
      <c r="P2705" s="106">
        <v>0.15044000744819641</v>
      </c>
      <c r="Q2705" s="105">
        <v>18498</v>
      </c>
      <c r="R2705" s="106">
        <v>8.1320002675056458E-2</v>
      </c>
      <c r="S2705" s="107">
        <v>8.343999832868576E-2</v>
      </c>
    </row>
    <row r="2706" spans="1:19" x14ac:dyDescent="0.25">
      <c r="A2706" t="s">
        <v>331</v>
      </c>
      <c r="B2706" t="s">
        <v>347</v>
      </c>
      <c r="C2706" t="s">
        <v>347</v>
      </c>
      <c r="D2706" t="s">
        <v>347</v>
      </c>
      <c r="E2706" t="s">
        <v>305</v>
      </c>
      <c r="F2706" t="s">
        <v>306</v>
      </c>
      <c r="G2706" s="105">
        <v>12</v>
      </c>
      <c r="H2706" t="s">
        <v>356</v>
      </c>
      <c r="I2706" t="s">
        <v>430</v>
      </c>
      <c r="J2706" t="s">
        <v>435</v>
      </c>
      <c r="K2706" s="105">
        <v>0</v>
      </c>
      <c r="L2706" s="106">
        <v>0</v>
      </c>
      <c r="M2706" s="106">
        <v>0</v>
      </c>
      <c r="N2706" s="105">
        <v>9</v>
      </c>
      <c r="O2706" s="106">
        <v>1.3399999588727951E-3</v>
      </c>
      <c r="P2706" s="106">
        <v>1.4100000262260439E-3</v>
      </c>
      <c r="Q2706" s="105">
        <v>391</v>
      </c>
      <c r="R2706" s="106">
        <v>1.7199999419972301E-3</v>
      </c>
      <c r="S2706" s="107">
        <v>1.760000013746321E-3</v>
      </c>
    </row>
    <row r="2707" spans="1:19" x14ac:dyDescent="0.25">
      <c r="A2707" t="s">
        <v>331</v>
      </c>
      <c r="B2707" t="s">
        <v>347</v>
      </c>
      <c r="C2707" t="s">
        <v>347</v>
      </c>
      <c r="D2707" t="s">
        <v>347</v>
      </c>
      <c r="E2707" t="s">
        <v>305</v>
      </c>
      <c r="F2707" t="s">
        <v>306</v>
      </c>
      <c r="G2707">
        <v>12</v>
      </c>
      <c r="H2707" t="s">
        <v>356</v>
      </c>
      <c r="I2707" t="s">
        <v>430</v>
      </c>
      <c r="J2707" t="s">
        <v>436</v>
      </c>
      <c r="K2707">
        <v>10</v>
      </c>
      <c r="L2707" s="106">
        <v>2.0619999617338181E-2</v>
      </c>
      <c r="M2707" s="106">
        <v>2.070000022649765E-2</v>
      </c>
      <c r="N2707">
        <v>261</v>
      </c>
      <c r="O2707" s="106">
        <v>3.8979999721050262E-2</v>
      </c>
      <c r="P2707" s="106">
        <v>4.098999872803688E-2</v>
      </c>
      <c r="Q2707">
        <v>6784</v>
      </c>
      <c r="R2707" s="106">
        <v>2.9829999431967739E-2</v>
      </c>
      <c r="S2707" s="106">
        <v>3.060000017285347E-2</v>
      </c>
    </row>
    <row r="2708" spans="1:19" x14ac:dyDescent="0.25">
      <c r="A2708" t="s">
        <v>331</v>
      </c>
      <c r="B2708" t="s">
        <v>347</v>
      </c>
      <c r="C2708" t="s">
        <v>347</v>
      </c>
      <c r="D2708" t="s">
        <v>347</v>
      </c>
      <c r="E2708" t="s">
        <v>305</v>
      </c>
      <c r="F2708" t="s">
        <v>306</v>
      </c>
      <c r="G2708" s="105">
        <v>12</v>
      </c>
      <c r="H2708" t="s">
        <v>356</v>
      </c>
      <c r="I2708" t="s">
        <v>430</v>
      </c>
      <c r="J2708" t="s">
        <v>431</v>
      </c>
      <c r="K2708" s="105">
        <v>22</v>
      </c>
      <c r="L2708" s="106">
        <v>4.5359998941421509E-2</v>
      </c>
      <c r="M2708" s="106">
        <v>4.5549999922513962E-2</v>
      </c>
      <c r="N2708" s="105">
        <v>2661</v>
      </c>
      <c r="O2708" s="106">
        <v>0.39739999175071722</v>
      </c>
      <c r="P2708" s="106">
        <v>0.41786998510360718</v>
      </c>
      <c r="Q2708" s="105">
        <v>77035</v>
      </c>
      <c r="R2708" s="106">
        <v>0.33867999911308289</v>
      </c>
      <c r="S2708" s="107">
        <v>0.3474699854850769</v>
      </c>
    </row>
    <row r="2709" spans="1:19" x14ac:dyDescent="0.25">
      <c r="A2709" t="s">
        <v>331</v>
      </c>
      <c r="B2709" t="s">
        <v>347</v>
      </c>
      <c r="C2709" t="s">
        <v>347</v>
      </c>
      <c r="D2709" t="s">
        <v>347</v>
      </c>
      <c r="E2709" t="s">
        <v>305</v>
      </c>
      <c r="F2709" t="s">
        <v>306</v>
      </c>
      <c r="G2709" s="105">
        <v>12</v>
      </c>
      <c r="H2709" t="s">
        <v>356</v>
      </c>
      <c r="I2709" t="s">
        <v>430</v>
      </c>
      <c r="J2709" t="s">
        <v>502</v>
      </c>
      <c r="K2709" s="105">
        <v>323</v>
      </c>
      <c r="L2709" s="106">
        <v>0.66597998142242432</v>
      </c>
      <c r="M2709" s="106">
        <v>0.66873997449874878</v>
      </c>
      <c r="N2709" s="105">
        <v>2272</v>
      </c>
      <c r="O2709" s="106">
        <v>0.33930999040603638</v>
      </c>
      <c r="P2709" s="106">
        <v>0.35677999258041382</v>
      </c>
      <c r="Q2709" s="105">
        <v>114008</v>
      </c>
      <c r="R2709" s="106">
        <v>0.5012199878692627</v>
      </c>
      <c r="S2709" s="107">
        <v>0.51424002647399902</v>
      </c>
    </row>
    <row r="2710" spans="1:19" x14ac:dyDescent="0.25">
      <c r="A2710" t="s">
        <v>331</v>
      </c>
      <c r="B2710" t="s">
        <v>347</v>
      </c>
      <c r="C2710" t="s">
        <v>347</v>
      </c>
      <c r="D2710" t="s">
        <v>347</v>
      </c>
      <c r="E2710" t="s">
        <v>305</v>
      </c>
      <c r="F2710" t="s">
        <v>306</v>
      </c>
      <c r="G2710" s="105">
        <v>12</v>
      </c>
      <c r="H2710" t="s">
        <v>356</v>
      </c>
      <c r="I2710" t="s">
        <v>430</v>
      </c>
      <c r="J2710" t="s">
        <v>86</v>
      </c>
      <c r="K2710" s="105">
        <v>2</v>
      </c>
      <c r="L2710" s="106">
        <v>4.120000172406435E-3</v>
      </c>
      <c r="N2710" s="105">
        <v>328</v>
      </c>
      <c r="O2710" s="106">
        <v>4.8980001360177987E-2</v>
      </c>
      <c r="Q2710" s="105">
        <v>5756</v>
      </c>
      <c r="R2710" s="106">
        <v>2.5310000404715541E-2</v>
      </c>
      <c r="S2710" s="107"/>
    </row>
    <row r="2711" spans="1:19" x14ac:dyDescent="0.25">
      <c r="A2711" t="s">
        <v>331</v>
      </c>
      <c r="B2711" t="s">
        <v>347</v>
      </c>
      <c r="C2711" t="s">
        <v>347</v>
      </c>
      <c r="D2711" t="s">
        <v>347</v>
      </c>
      <c r="E2711" t="s">
        <v>305</v>
      </c>
      <c r="F2711" t="s">
        <v>306</v>
      </c>
      <c r="G2711">
        <v>12</v>
      </c>
      <c r="H2711" t="s">
        <v>356</v>
      </c>
      <c r="I2711" t="s">
        <v>401</v>
      </c>
      <c r="J2711" t="s">
        <v>405</v>
      </c>
      <c r="K2711">
        <v>347</v>
      </c>
      <c r="L2711" s="106">
        <v>0.71546000242233276</v>
      </c>
      <c r="M2711" s="106">
        <v>0.76599997282028198</v>
      </c>
      <c r="N2711">
        <v>4963</v>
      </c>
      <c r="O2711" s="106">
        <v>0.74119001626968384</v>
      </c>
      <c r="P2711" s="106">
        <v>0.78157001733779907</v>
      </c>
      <c r="Q2711">
        <v>171311</v>
      </c>
      <c r="R2711" s="106">
        <v>0.75314998626708984</v>
      </c>
      <c r="S2711" s="106">
        <v>0.77806001901626587</v>
      </c>
    </row>
    <row r="2712" spans="1:19" x14ac:dyDescent="0.25">
      <c r="A2712" t="s">
        <v>331</v>
      </c>
      <c r="B2712" t="s">
        <v>347</v>
      </c>
      <c r="C2712" t="s">
        <v>347</v>
      </c>
      <c r="D2712" t="s">
        <v>347</v>
      </c>
      <c r="E2712" t="s">
        <v>305</v>
      </c>
      <c r="F2712" t="s">
        <v>306</v>
      </c>
      <c r="G2712">
        <v>12</v>
      </c>
      <c r="H2712" t="s">
        <v>356</v>
      </c>
      <c r="I2712" t="s">
        <v>401</v>
      </c>
      <c r="J2712" t="s">
        <v>412</v>
      </c>
      <c r="K2712">
        <v>38</v>
      </c>
      <c r="L2712" s="106">
        <v>7.8350000083446503E-2</v>
      </c>
      <c r="M2712" s="106">
        <v>8.3889998495578766E-2</v>
      </c>
      <c r="N2712">
        <v>637</v>
      </c>
      <c r="O2712" s="106">
        <v>9.5129996538162231E-2</v>
      </c>
      <c r="P2712" s="106">
        <v>0.1003099977970123</v>
      </c>
      <c r="Q2712">
        <v>22313</v>
      </c>
      <c r="R2712" s="106">
        <v>9.8099999129772186E-2</v>
      </c>
      <c r="S2712" s="106">
        <v>0.10134000331163411</v>
      </c>
    </row>
    <row r="2713" spans="1:19" x14ac:dyDescent="0.25">
      <c r="A2713" t="s">
        <v>331</v>
      </c>
      <c r="B2713" t="s">
        <v>347</v>
      </c>
      <c r="C2713" t="s">
        <v>347</v>
      </c>
      <c r="D2713" t="s">
        <v>347</v>
      </c>
      <c r="E2713" t="s">
        <v>305</v>
      </c>
      <c r="F2713" t="s">
        <v>306</v>
      </c>
      <c r="G2713" s="105">
        <v>12</v>
      </c>
      <c r="H2713" t="s">
        <v>356</v>
      </c>
      <c r="I2713" t="s">
        <v>401</v>
      </c>
      <c r="J2713" t="s">
        <v>413</v>
      </c>
      <c r="K2713" s="105">
        <v>33</v>
      </c>
      <c r="L2713" s="106">
        <v>6.8039998412132263E-2</v>
      </c>
      <c r="M2713" s="106">
        <v>7.2849996387958527E-2</v>
      </c>
      <c r="N2713" s="105">
        <v>445</v>
      </c>
      <c r="O2713" s="106">
        <v>6.6459998488426208E-2</v>
      </c>
      <c r="P2713" s="106">
        <v>7.0079997181892395E-2</v>
      </c>
      <c r="Q2713" s="105">
        <v>15680</v>
      </c>
      <c r="R2713" s="106">
        <v>6.8939998745918274E-2</v>
      </c>
      <c r="S2713" s="107">
        <v>7.1220003068447113E-2</v>
      </c>
    </row>
    <row r="2714" spans="1:19" x14ac:dyDescent="0.25">
      <c r="A2714" t="s">
        <v>331</v>
      </c>
      <c r="B2714" t="s">
        <v>347</v>
      </c>
      <c r="C2714" t="s">
        <v>347</v>
      </c>
      <c r="D2714" t="s">
        <v>347</v>
      </c>
      <c r="E2714" t="s">
        <v>305</v>
      </c>
      <c r="F2714" t="s">
        <v>306</v>
      </c>
      <c r="G2714" s="105">
        <v>12</v>
      </c>
      <c r="H2714" t="s">
        <v>356</v>
      </c>
      <c r="I2714" t="s">
        <v>401</v>
      </c>
      <c r="J2714" t="s">
        <v>441</v>
      </c>
      <c r="K2714" s="105">
        <v>32</v>
      </c>
      <c r="L2714" s="106">
        <v>6.5980002284049988E-2</v>
      </c>
      <c r="N2714" s="105">
        <v>346</v>
      </c>
      <c r="O2714" s="106">
        <v>5.1669999957084663E-2</v>
      </c>
      <c r="Q2714" s="105">
        <v>7283</v>
      </c>
      <c r="R2714" s="106">
        <v>3.2019998878240592E-2</v>
      </c>
      <c r="S2714" s="107"/>
    </row>
    <row r="2715" spans="1:19" x14ac:dyDescent="0.25">
      <c r="A2715" t="s">
        <v>331</v>
      </c>
      <c r="B2715" t="s">
        <v>347</v>
      </c>
      <c r="C2715" t="s">
        <v>347</v>
      </c>
      <c r="D2715" t="s">
        <v>347</v>
      </c>
      <c r="E2715" t="s">
        <v>305</v>
      </c>
      <c r="F2715" t="s">
        <v>306</v>
      </c>
      <c r="G2715">
        <v>12</v>
      </c>
      <c r="H2715" t="s">
        <v>356</v>
      </c>
      <c r="I2715" t="s">
        <v>401</v>
      </c>
      <c r="J2715" t="s">
        <v>414</v>
      </c>
      <c r="K2715">
        <v>35</v>
      </c>
      <c r="L2715" s="106">
        <v>7.2159998118877411E-2</v>
      </c>
      <c r="M2715" s="106">
        <v>7.7260002493858337E-2</v>
      </c>
      <c r="N2715">
        <v>305</v>
      </c>
      <c r="O2715" s="106">
        <v>4.5549999922513962E-2</v>
      </c>
      <c r="P2715" s="106">
        <v>4.8030000180006027E-2</v>
      </c>
      <c r="Q2715">
        <v>10872</v>
      </c>
      <c r="R2715" s="106">
        <v>4.7800000756978989E-2</v>
      </c>
      <c r="S2715" s="106">
        <v>4.9380000680685043E-2</v>
      </c>
    </row>
    <row r="2716" spans="1:19" x14ac:dyDescent="0.25">
      <c r="A2716" t="s">
        <v>331</v>
      </c>
      <c r="B2716" t="s">
        <v>347</v>
      </c>
      <c r="C2716" t="s">
        <v>347</v>
      </c>
      <c r="D2716" t="s">
        <v>347</v>
      </c>
      <c r="E2716" t="s">
        <v>102</v>
      </c>
      <c r="F2716" t="s">
        <v>103</v>
      </c>
      <c r="G2716" s="105">
        <v>13</v>
      </c>
      <c r="H2716" t="s">
        <v>364</v>
      </c>
      <c r="I2716" t="s">
        <v>349</v>
      </c>
      <c r="J2716" t="s">
        <v>350</v>
      </c>
      <c r="K2716" s="105">
        <v>16</v>
      </c>
      <c r="L2716" s="106">
        <v>6.8399999290704727E-3</v>
      </c>
      <c r="N2716" s="105">
        <v>36</v>
      </c>
      <c r="O2716" s="106">
        <v>9.0600000694394112E-3</v>
      </c>
      <c r="Q2716" s="105">
        <v>1130</v>
      </c>
      <c r="R2716" s="106">
        <v>4.9700001254677773E-3</v>
      </c>
      <c r="S2716" s="107"/>
    </row>
    <row r="2717" spans="1:19" x14ac:dyDescent="0.25">
      <c r="A2717" t="s">
        <v>331</v>
      </c>
      <c r="B2717" t="s">
        <v>347</v>
      </c>
      <c r="C2717" t="s">
        <v>347</v>
      </c>
      <c r="D2717" t="s">
        <v>347</v>
      </c>
      <c r="E2717" t="s">
        <v>102</v>
      </c>
      <c r="F2717" t="s">
        <v>103</v>
      </c>
      <c r="G2717">
        <v>13</v>
      </c>
      <c r="H2717" t="s">
        <v>364</v>
      </c>
      <c r="I2717" t="s">
        <v>349</v>
      </c>
      <c r="J2717" t="s">
        <v>368</v>
      </c>
      <c r="K2717">
        <v>104</v>
      </c>
      <c r="L2717" s="106">
        <v>4.447999969124794E-2</v>
      </c>
      <c r="N2717">
        <v>267</v>
      </c>
      <c r="O2717" s="106">
        <v>6.7220002412796021E-2</v>
      </c>
      <c r="Q2717">
        <v>8418</v>
      </c>
      <c r="R2717" s="106">
        <v>3.700999915599823E-2</v>
      </c>
    </row>
    <row r="2718" spans="1:19" x14ac:dyDescent="0.25">
      <c r="A2718" t="s">
        <v>331</v>
      </c>
      <c r="B2718" t="s">
        <v>347</v>
      </c>
      <c r="C2718" t="s">
        <v>347</v>
      </c>
      <c r="D2718" t="s">
        <v>347</v>
      </c>
      <c r="E2718" t="s">
        <v>102</v>
      </c>
      <c r="F2718" t="s">
        <v>103</v>
      </c>
      <c r="G2718">
        <v>13</v>
      </c>
      <c r="H2718" t="s">
        <v>364</v>
      </c>
      <c r="I2718" t="s">
        <v>349</v>
      </c>
      <c r="J2718" t="s">
        <v>369</v>
      </c>
      <c r="K2718">
        <v>300</v>
      </c>
      <c r="L2718" s="106">
        <v>0.12830999493598941</v>
      </c>
      <c r="N2718">
        <v>661</v>
      </c>
      <c r="O2718" s="106">
        <v>0.1664099991321564</v>
      </c>
      <c r="Q2718">
        <v>27454</v>
      </c>
      <c r="R2718" s="106">
        <v>0.1207000017166138</v>
      </c>
    </row>
    <row r="2719" spans="1:19" x14ac:dyDescent="0.25">
      <c r="A2719" t="s">
        <v>331</v>
      </c>
      <c r="B2719" t="s">
        <v>347</v>
      </c>
      <c r="C2719" t="s">
        <v>347</v>
      </c>
      <c r="D2719" t="s">
        <v>347</v>
      </c>
      <c r="E2719" t="s">
        <v>102</v>
      </c>
      <c r="F2719" t="s">
        <v>103</v>
      </c>
      <c r="G2719" s="105">
        <v>13</v>
      </c>
      <c r="H2719" t="s">
        <v>364</v>
      </c>
      <c r="I2719" t="s">
        <v>349</v>
      </c>
      <c r="J2719" t="s">
        <v>370</v>
      </c>
      <c r="K2719" s="105">
        <v>581</v>
      </c>
      <c r="L2719" s="106">
        <v>0.24850000441074371</v>
      </c>
      <c r="N2719" s="105">
        <v>935</v>
      </c>
      <c r="O2719" s="106">
        <v>0.2354000061750412</v>
      </c>
      <c r="Q2719" s="105">
        <v>55879</v>
      </c>
      <c r="R2719" s="106">
        <v>0.24567000567913061</v>
      </c>
      <c r="S2719" s="107"/>
    </row>
    <row r="2720" spans="1:19" x14ac:dyDescent="0.25">
      <c r="A2720" t="s">
        <v>331</v>
      </c>
      <c r="B2720" t="s">
        <v>347</v>
      </c>
      <c r="C2720" t="s">
        <v>347</v>
      </c>
      <c r="D2720" t="s">
        <v>347</v>
      </c>
      <c r="E2720" t="s">
        <v>102</v>
      </c>
      <c r="F2720" t="s">
        <v>103</v>
      </c>
      <c r="G2720" s="105">
        <v>13</v>
      </c>
      <c r="H2720" t="s">
        <v>364</v>
      </c>
      <c r="I2720" t="s">
        <v>349</v>
      </c>
      <c r="J2720" t="s">
        <v>371</v>
      </c>
      <c r="K2720" s="105">
        <v>571</v>
      </c>
      <c r="L2720" s="106">
        <v>0.2442300021648407</v>
      </c>
      <c r="N2720" s="105">
        <v>870</v>
      </c>
      <c r="O2720" s="106">
        <v>0.2190299928188324</v>
      </c>
      <c r="Q2720" s="105">
        <v>57982</v>
      </c>
      <c r="R2720" s="106">
        <v>0.25490999221801758</v>
      </c>
      <c r="S2720" s="107"/>
    </row>
    <row r="2721" spans="1:19" x14ac:dyDescent="0.25">
      <c r="A2721" t="s">
        <v>331</v>
      </c>
      <c r="B2721" t="s">
        <v>347</v>
      </c>
      <c r="C2721" t="s">
        <v>347</v>
      </c>
      <c r="D2721" t="s">
        <v>347</v>
      </c>
      <c r="E2721" t="s">
        <v>102</v>
      </c>
      <c r="F2721" t="s">
        <v>103</v>
      </c>
      <c r="G2721">
        <v>13</v>
      </c>
      <c r="H2721" t="s">
        <v>364</v>
      </c>
      <c r="I2721" t="s">
        <v>349</v>
      </c>
      <c r="J2721" t="s">
        <v>372</v>
      </c>
      <c r="K2721">
        <v>439</v>
      </c>
      <c r="L2721" s="106">
        <v>0.1877699941396713</v>
      </c>
      <c r="N2721">
        <v>692</v>
      </c>
      <c r="O2721" s="106">
        <v>0.17421999573707581</v>
      </c>
      <c r="Q2721">
        <v>44765</v>
      </c>
      <c r="R2721" s="106">
        <v>0.19679999351501459</v>
      </c>
    </row>
    <row r="2722" spans="1:19" x14ac:dyDescent="0.25">
      <c r="A2722" t="s">
        <v>331</v>
      </c>
      <c r="B2722" t="s">
        <v>347</v>
      </c>
      <c r="C2722" t="s">
        <v>347</v>
      </c>
      <c r="D2722" t="s">
        <v>347</v>
      </c>
      <c r="E2722" t="s">
        <v>102</v>
      </c>
      <c r="F2722" t="s">
        <v>103</v>
      </c>
      <c r="G2722">
        <v>13</v>
      </c>
      <c r="H2722" t="s">
        <v>364</v>
      </c>
      <c r="I2722" t="s">
        <v>349</v>
      </c>
      <c r="J2722" t="s">
        <v>373</v>
      </c>
      <c r="K2722">
        <v>327</v>
      </c>
      <c r="L2722" s="106">
        <v>0.13986000418663019</v>
      </c>
      <c r="N2722">
        <v>511</v>
      </c>
      <c r="O2722" s="106">
        <v>0.1286499947309494</v>
      </c>
      <c r="Q2722">
        <v>31831</v>
      </c>
      <c r="R2722" s="106">
        <v>0.1399399936199188</v>
      </c>
    </row>
    <row r="2723" spans="1:19" x14ac:dyDescent="0.25">
      <c r="A2723" t="s">
        <v>331</v>
      </c>
      <c r="B2723" t="s">
        <v>347</v>
      </c>
      <c r="C2723" t="s">
        <v>347</v>
      </c>
      <c r="D2723" t="s">
        <v>347</v>
      </c>
      <c r="E2723" t="s">
        <v>102</v>
      </c>
      <c r="F2723" t="s">
        <v>103</v>
      </c>
      <c r="G2723" s="105">
        <v>13</v>
      </c>
      <c r="H2723" t="s">
        <v>364</v>
      </c>
      <c r="I2723" t="s">
        <v>438</v>
      </c>
      <c r="J2723" t="s">
        <v>48</v>
      </c>
      <c r="K2723" s="105">
        <v>1797</v>
      </c>
      <c r="L2723" s="106">
        <v>0.76861000061035156</v>
      </c>
      <c r="M2723" s="106">
        <v>0.77995002269744873</v>
      </c>
      <c r="N2723" s="105">
        <v>3093</v>
      </c>
      <c r="O2723" s="106">
        <v>0.77869999408721924</v>
      </c>
      <c r="P2723" s="106">
        <v>0.79818999767303467</v>
      </c>
      <c r="Q2723" s="105">
        <v>186401</v>
      </c>
      <c r="R2723" s="106">
        <v>0.81949001550674438</v>
      </c>
      <c r="S2723" s="107">
        <v>0.8465999960899353</v>
      </c>
    </row>
    <row r="2724" spans="1:19" x14ac:dyDescent="0.25">
      <c r="A2724" t="s">
        <v>331</v>
      </c>
      <c r="B2724" t="s">
        <v>347</v>
      </c>
      <c r="C2724" t="s">
        <v>347</v>
      </c>
      <c r="D2724" t="s">
        <v>347</v>
      </c>
      <c r="E2724" t="s">
        <v>102</v>
      </c>
      <c r="F2724" t="s">
        <v>103</v>
      </c>
      <c r="G2724" s="105">
        <v>13</v>
      </c>
      <c r="H2724" t="s">
        <v>364</v>
      </c>
      <c r="I2724" t="s">
        <v>438</v>
      </c>
      <c r="J2724" t="s">
        <v>42</v>
      </c>
      <c r="K2724" s="105">
        <v>309</v>
      </c>
      <c r="L2724" s="106">
        <v>0.1321599930524826</v>
      </c>
      <c r="M2724" s="106">
        <v>0.13411000370979309</v>
      </c>
      <c r="N2724" s="105">
        <v>456</v>
      </c>
      <c r="O2724" s="106">
        <v>0.1147999987006187</v>
      </c>
      <c r="P2724" s="106">
        <v>0.1176799982786179</v>
      </c>
      <c r="Q2724" s="105">
        <v>20350</v>
      </c>
      <c r="R2724" s="106">
        <v>8.9469999074935913E-2</v>
      </c>
      <c r="S2724" s="107">
        <v>9.2430002987384796E-2</v>
      </c>
    </row>
    <row r="2725" spans="1:19" x14ac:dyDescent="0.25">
      <c r="A2725" t="s">
        <v>331</v>
      </c>
      <c r="B2725" t="s">
        <v>347</v>
      </c>
      <c r="C2725" t="s">
        <v>347</v>
      </c>
      <c r="D2725" t="s">
        <v>347</v>
      </c>
      <c r="E2725" t="s">
        <v>102</v>
      </c>
      <c r="F2725" t="s">
        <v>103</v>
      </c>
      <c r="G2725" s="105">
        <v>13</v>
      </c>
      <c r="H2725" t="s">
        <v>364</v>
      </c>
      <c r="I2725" t="s">
        <v>438</v>
      </c>
      <c r="J2725" t="s">
        <v>374</v>
      </c>
      <c r="K2725" s="105">
        <v>198</v>
      </c>
      <c r="L2725" s="106">
        <v>8.4689997136592865E-2</v>
      </c>
      <c r="M2725" s="106">
        <v>8.5940003395080566E-2</v>
      </c>
      <c r="N2725" s="105">
        <v>326</v>
      </c>
      <c r="O2725" s="106">
        <v>8.2070000469684601E-2</v>
      </c>
      <c r="P2725" s="106">
        <v>8.4129996597766876E-2</v>
      </c>
      <c r="Q2725" s="105">
        <v>13425</v>
      </c>
      <c r="R2725" s="106">
        <v>5.9020001441240311E-2</v>
      </c>
      <c r="S2725" s="107">
        <v>6.0970000922679901E-2</v>
      </c>
    </row>
    <row r="2726" spans="1:19" x14ac:dyDescent="0.25">
      <c r="A2726" t="s">
        <v>331</v>
      </c>
      <c r="B2726" t="s">
        <v>347</v>
      </c>
      <c r="C2726" t="s">
        <v>347</v>
      </c>
      <c r="D2726" t="s">
        <v>347</v>
      </c>
      <c r="E2726" t="s">
        <v>102</v>
      </c>
      <c r="F2726" t="s">
        <v>103</v>
      </c>
      <c r="G2726" s="105">
        <v>13</v>
      </c>
      <c r="H2726" t="s">
        <v>364</v>
      </c>
      <c r="I2726" t="s">
        <v>438</v>
      </c>
      <c r="J2726" t="s">
        <v>86</v>
      </c>
      <c r="K2726" s="105">
        <v>34</v>
      </c>
      <c r="L2726" s="106">
        <v>1.453999988734722E-2</v>
      </c>
      <c r="N2726" s="105">
        <v>97</v>
      </c>
      <c r="O2726" s="106">
        <v>2.4420000612735748E-2</v>
      </c>
      <c r="Q2726" s="105">
        <v>7283</v>
      </c>
      <c r="R2726" s="106">
        <v>3.2019998878240592E-2</v>
      </c>
      <c r="S2726" s="107"/>
    </row>
    <row r="2727" spans="1:19" x14ac:dyDescent="0.25">
      <c r="A2727" t="s">
        <v>331</v>
      </c>
      <c r="B2727" t="s">
        <v>347</v>
      </c>
      <c r="C2727" t="s">
        <v>347</v>
      </c>
      <c r="D2727" t="s">
        <v>347</v>
      </c>
      <c r="E2727" t="s">
        <v>102</v>
      </c>
      <c r="F2727" t="s">
        <v>103</v>
      </c>
      <c r="G2727" s="105">
        <v>13</v>
      </c>
      <c r="H2727" t="s">
        <v>364</v>
      </c>
      <c r="I2727" t="s">
        <v>375</v>
      </c>
      <c r="J2727" t="s">
        <v>376</v>
      </c>
      <c r="K2727" s="105">
        <v>501</v>
      </c>
      <c r="L2727" s="106">
        <v>0.21428999304771421</v>
      </c>
      <c r="N2727" s="105">
        <v>923</v>
      </c>
      <c r="O2727" s="106">
        <v>0.23238000273704529</v>
      </c>
      <c r="Q2727" s="105">
        <v>47189</v>
      </c>
      <c r="R2727" s="106">
        <v>0.20746000111103061</v>
      </c>
      <c r="S2727" s="107"/>
    </row>
    <row r="2728" spans="1:19" x14ac:dyDescent="0.25">
      <c r="A2728" t="s">
        <v>331</v>
      </c>
      <c r="B2728" t="s">
        <v>347</v>
      </c>
      <c r="C2728" t="s">
        <v>347</v>
      </c>
      <c r="D2728" t="s">
        <v>347</v>
      </c>
      <c r="E2728" t="s">
        <v>102</v>
      </c>
      <c r="F2728" t="s">
        <v>103</v>
      </c>
      <c r="G2728" s="105">
        <v>13</v>
      </c>
      <c r="H2728" t="s">
        <v>364</v>
      </c>
      <c r="I2728" t="s">
        <v>375</v>
      </c>
      <c r="J2728" t="s">
        <v>377</v>
      </c>
      <c r="K2728" s="105">
        <v>473</v>
      </c>
      <c r="L2728" s="106">
        <v>0.2023099958896637</v>
      </c>
      <c r="N2728" s="105">
        <v>817</v>
      </c>
      <c r="O2728" s="106">
        <v>0.2056899964809418</v>
      </c>
      <c r="Q2728" s="105">
        <v>47420</v>
      </c>
      <c r="R2728" s="106">
        <v>0.20848000049591059</v>
      </c>
      <c r="S2728" s="107"/>
    </row>
    <row r="2729" spans="1:19" x14ac:dyDescent="0.25">
      <c r="A2729" t="s">
        <v>331</v>
      </c>
      <c r="B2729" t="s">
        <v>347</v>
      </c>
      <c r="C2729" t="s">
        <v>347</v>
      </c>
      <c r="D2729" t="s">
        <v>347</v>
      </c>
      <c r="E2729" t="s">
        <v>102</v>
      </c>
      <c r="F2729" t="s">
        <v>103</v>
      </c>
      <c r="G2729" s="105">
        <v>13</v>
      </c>
      <c r="H2729" t="s">
        <v>364</v>
      </c>
      <c r="I2729" t="s">
        <v>375</v>
      </c>
      <c r="J2729" t="s">
        <v>378</v>
      </c>
      <c r="K2729" s="105">
        <v>403</v>
      </c>
      <c r="L2729" s="106">
        <v>0.1723700016736984</v>
      </c>
      <c r="N2729" s="105">
        <v>668</v>
      </c>
      <c r="O2729" s="106">
        <v>0.16818000376224521</v>
      </c>
      <c r="Q2729" s="105">
        <v>37332</v>
      </c>
      <c r="R2729" s="106">
        <v>0.1641300022602081</v>
      </c>
      <c r="S2729" s="107"/>
    </row>
    <row r="2730" spans="1:19" x14ac:dyDescent="0.25">
      <c r="A2730" t="s">
        <v>331</v>
      </c>
      <c r="B2730" t="s">
        <v>347</v>
      </c>
      <c r="C2730" t="s">
        <v>347</v>
      </c>
      <c r="D2730" t="s">
        <v>347</v>
      </c>
      <c r="E2730" t="s">
        <v>102</v>
      </c>
      <c r="F2730" t="s">
        <v>103</v>
      </c>
      <c r="G2730">
        <v>13</v>
      </c>
      <c r="H2730" t="s">
        <v>364</v>
      </c>
      <c r="I2730" t="s">
        <v>375</v>
      </c>
      <c r="J2730" t="s">
        <v>379</v>
      </c>
      <c r="K2730">
        <v>479</v>
      </c>
      <c r="L2730" s="106">
        <v>0.2048799991607666</v>
      </c>
      <c r="N2730">
        <v>766</v>
      </c>
      <c r="O2730" s="106">
        <v>0.19284999370574951</v>
      </c>
      <c r="Q2730">
        <v>47525</v>
      </c>
      <c r="R2730" s="106">
        <v>0.20893999934196469</v>
      </c>
    </row>
    <row r="2731" spans="1:19" x14ac:dyDescent="0.25">
      <c r="A2731" t="s">
        <v>331</v>
      </c>
      <c r="B2731" t="s">
        <v>347</v>
      </c>
      <c r="C2731" t="s">
        <v>347</v>
      </c>
      <c r="D2731" t="s">
        <v>347</v>
      </c>
      <c r="E2731" t="s">
        <v>102</v>
      </c>
      <c r="F2731" t="s">
        <v>103</v>
      </c>
      <c r="G2731" s="105">
        <v>13</v>
      </c>
      <c r="H2731" t="s">
        <v>364</v>
      </c>
      <c r="I2731" t="s">
        <v>375</v>
      </c>
      <c r="J2731" t="s">
        <v>380</v>
      </c>
      <c r="K2731" s="105">
        <v>482</v>
      </c>
      <c r="L2731" s="106">
        <v>0.20615999400615689</v>
      </c>
      <c r="N2731" s="105">
        <v>798</v>
      </c>
      <c r="O2731" s="106">
        <v>0.20091000199317929</v>
      </c>
      <c r="Q2731" s="105">
        <v>47993</v>
      </c>
      <c r="R2731" s="106">
        <v>0.210999995470047</v>
      </c>
      <c r="S2731" s="107"/>
    </row>
    <row r="2732" spans="1:19" x14ac:dyDescent="0.25">
      <c r="A2732" t="s">
        <v>331</v>
      </c>
      <c r="B2732" t="s">
        <v>347</v>
      </c>
      <c r="C2732" t="s">
        <v>347</v>
      </c>
      <c r="D2732" t="s">
        <v>347</v>
      </c>
      <c r="E2732" t="s">
        <v>102</v>
      </c>
      <c r="F2732" t="s">
        <v>103</v>
      </c>
      <c r="G2732" s="105">
        <v>13</v>
      </c>
      <c r="H2732" t="s">
        <v>364</v>
      </c>
      <c r="I2732" t="s">
        <v>381</v>
      </c>
      <c r="J2732" t="s">
        <v>382</v>
      </c>
      <c r="K2732" s="105">
        <v>42</v>
      </c>
      <c r="L2732" s="106">
        <v>1.7960000783205029E-2</v>
      </c>
      <c r="M2732" s="106">
        <v>2.2959999740123749E-2</v>
      </c>
      <c r="N2732" s="105">
        <v>101</v>
      </c>
      <c r="O2732" s="106">
        <v>2.542999945580959E-2</v>
      </c>
      <c r="P2732" s="106">
        <v>3.2000001519918442E-2</v>
      </c>
      <c r="Q2732" s="105">
        <v>5423</v>
      </c>
      <c r="R2732" s="106">
        <v>2.384000085294247E-2</v>
      </c>
      <c r="S2732" s="107">
        <v>3.0780000612139698E-2</v>
      </c>
    </row>
    <row r="2733" spans="1:19" x14ac:dyDescent="0.25">
      <c r="A2733" t="s">
        <v>331</v>
      </c>
      <c r="B2733" t="s">
        <v>347</v>
      </c>
      <c r="C2733" t="s">
        <v>347</v>
      </c>
      <c r="D2733" t="s">
        <v>347</v>
      </c>
      <c r="E2733" t="s">
        <v>102</v>
      </c>
      <c r="F2733" t="s">
        <v>103</v>
      </c>
      <c r="G2733" s="105">
        <v>13</v>
      </c>
      <c r="H2733" t="s">
        <v>364</v>
      </c>
      <c r="I2733" t="s">
        <v>381</v>
      </c>
      <c r="J2733" t="s">
        <v>383</v>
      </c>
      <c r="K2733" s="105">
        <v>245</v>
      </c>
      <c r="L2733" s="106">
        <v>0.1047900021076202</v>
      </c>
      <c r="M2733" s="106">
        <v>0.13394999504089361</v>
      </c>
      <c r="N2733" s="105">
        <v>362</v>
      </c>
      <c r="O2733" s="106">
        <v>9.1140002012252808E-2</v>
      </c>
      <c r="P2733" s="106">
        <v>0.1146999970078468</v>
      </c>
      <c r="Q2733" s="105">
        <v>26007</v>
      </c>
      <c r="R2733" s="106">
        <v>0.11433999985456469</v>
      </c>
      <c r="S2733" s="107">
        <v>0.1476300060749054</v>
      </c>
    </row>
    <row r="2734" spans="1:19" x14ac:dyDescent="0.25">
      <c r="A2734" t="s">
        <v>331</v>
      </c>
      <c r="B2734" t="s">
        <v>347</v>
      </c>
      <c r="C2734" t="s">
        <v>347</v>
      </c>
      <c r="D2734" t="s">
        <v>347</v>
      </c>
      <c r="E2734" t="s">
        <v>102</v>
      </c>
      <c r="F2734" t="s">
        <v>103</v>
      </c>
      <c r="G2734" s="105">
        <v>13</v>
      </c>
      <c r="H2734" t="s">
        <v>364</v>
      </c>
      <c r="I2734" t="s">
        <v>381</v>
      </c>
      <c r="J2734" t="s">
        <v>384</v>
      </c>
      <c r="K2734" s="105">
        <v>1542</v>
      </c>
      <c r="L2734" s="106">
        <v>0.65953999757766724</v>
      </c>
      <c r="M2734" s="106">
        <v>0.84307998418807983</v>
      </c>
      <c r="N2734" s="105">
        <v>2693</v>
      </c>
      <c r="O2734" s="106">
        <v>0.67799997329711914</v>
      </c>
      <c r="P2734" s="106">
        <v>0.85329997539520264</v>
      </c>
      <c r="Q2734" s="105">
        <v>144739</v>
      </c>
      <c r="R2734" s="106">
        <v>0.6363300085067749</v>
      </c>
      <c r="S2734" s="107">
        <v>0.82159000635147095</v>
      </c>
    </row>
    <row r="2735" spans="1:19" x14ac:dyDescent="0.25">
      <c r="A2735" t="s">
        <v>331</v>
      </c>
      <c r="B2735" t="s">
        <v>347</v>
      </c>
      <c r="C2735" t="s">
        <v>347</v>
      </c>
      <c r="D2735" t="s">
        <v>347</v>
      </c>
      <c r="E2735" t="s">
        <v>102</v>
      </c>
      <c r="F2735" t="s">
        <v>103</v>
      </c>
      <c r="G2735" s="105">
        <v>13</v>
      </c>
      <c r="H2735" t="s">
        <v>364</v>
      </c>
      <c r="I2735" t="s">
        <v>381</v>
      </c>
      <c r="J2735" t="s">
        <v>385</v>
      </c>
      <c r="K2735" s="105">
        <v>509</v>
      </c>
      <c r="L2735" s="106">
        <v>0.21771000325679779</v>
      </c>
      <c r="N2735" s="105">
        <v>816</v>
      </c>
      <c r="O2735" s="106">
        <v>0.20543999969959259</v>
      </c>
      <c r="Q2735" s="105">
        <v>51290</v>
      </c>
      <c r="R2735" s="106">
        <v>0.22549000382423401</v>
      </c>
      <c r="S2735" s="107"/>
    </row>
    <row r="2736" spans="1:19" x14ac:dyDescent="0.25">
      <c r="A2736" t="s">
        <v>331</v>
      </c>
      <c r="B2736" t="s">
        <v>347</v>
      </c>
      <c r="C2736" t="s">
        <v>347</v>
      </c>
      <c r="D2736" t="s">
        <v>347</v>
      </c>
      <c r="E2736" t="s">
        <v>102</v>
      </c>
      <c r="F2736" t="s">
        <v>103</v>
      </c>
      <c r="G2736" s="105">
        <v>13</v>
      </c>
      <c r="H2736" t="s">
        <v>364</v>
      </c>
      <c r="I2736" t="s">
        <v>386</v>
      </c>
      <c r="J2736" t="s">
        <v>387</v>
      </c>
      <c r="K2736" s="105">
        <v>372</v>
      </c>
      <c r="L2736" s="106">
        <v>0.1591099947690964</v>
      </c>
      <c r="M2736" s="106">
        <v>0.16097000241279599</v>
      </c>
      <c r="N2736" s="105">
        <v>776</v>
      </c>
      <c r="O2736" s="106">
        <v>0.19537000358104711</v>
      </c>
      <c r="P2736" s="106">
        <v>0.19856999814510351</v>
      </c>
      <c r="Q2736" s="105">
        <v>12181</v>
      </c>
      <c r="R2736" s="106">
        <v>5.3550001233816147E-2</v>
      </c>
      <c r="S2736" s="107">
        <v>5.4999999701976783E-2</v>
      </c>
    </row>
    <row r="2737" spans="1:19" x14ac:dyDescent="0.25">
      <c r="A2737" t="s">
        <v>331</v>
      </c>
      <c r="B2737" t="s">
        <v>347</v>
      </c>
      <c r="C2737" t="s">
        <v>347</v>
      </c>
      <c r="D2737" t="s">
        <v>347</v>
      </c>
      <c r="E2737" t="s">
        <v>102</v>
      </c>
      <c r="F2737" t="s">
        <v>103</v>
      </c>
      <c r="G2737">
        <v>13</v>
      </c>
      <c r="H2737" t="s">
        <v>364</v>
      </c>
      <c r="I2737" t="s">
        <v>386</v>
      </c>
      <c r="J2737" t="s">
        <v>388</v>
      </c>
      <c r="K2737">
        <v>168</v>
      </c>
      <c r="L2737" s="106">
        <v>7.1860000491142273E-2</v>
      </c>
      <c r="M2737" s="106">
        <v>7.2700001299381256E-2</v>
      </c>
      <c r="N2737">
        <v>389</v>
      </c>
      <c r="O2737" s="106">
        <v>9.7939997911453247E-2</v>
      </c>
      <c r="P2737" s="106">
        <v>9.9540002644062042E-2</v>
      </c>
      <c r="Q2737">
        <v>6321</v>
      </c>
      <c r="R2737" s="106">
        <v>2.77900006622076E-2</v>
      </c>
      <c r="S2737" s="106">
        <v>2.8540000319480899E-2</v>
      </c>
    </row>
    <row r="2738" spans="1:19" x14ac:dyDescent="0.25">
      <c r="A2738" t="s">
        <v>331</v>
      </c>
      <c r="B2738" t="s">
        <v>347</v>
      </c>
      <c r="C2738" t="s">
        <v>347</v>
      </c>
      <c r="D2738" t="s">
        <v>347</v>
      </c>
      <c r="E2738" t="s">
        <v>102</v>
      </c>
      <c r="F2738" t="s">
        <v>103</v>
      </c>
      <c r="G2738" s="105">
        <v>13</v>
      </c>
      <c r="H2738" t="s">
        <v>364</v>
      </c>
      <c r="I2738" t="s">
        <v>386</v>
      </c>
      <c r="J2738" t="s">
        <v>85</v>
      </c>
      <c r="K2738" s="105">
        <v>59</v>
      </c>
      <c r="L2738" s="106">
        <v>2.5240000337362289E-2</v>
      </c>
      <c r="M2738" s="106">
        <v>2.5529999285936359E-2</v>
      </c>
      <c r="N2738" s="105">
        <v>96</v>
      </c>
      <c r="O2738" s="106">
        <v>2.4170000106096271E-2</v>
      </c>
      <c r="P2738" s="106">
        <v>2.4560000747442249E-2</v>
      </c>
      <c r="Q2738" s="105">
        <v>4872</v>
      </c>
      <c r="R2738" s="106">
        <v>2.1420000120997429E-2</v>
      </c>
      <c r="S2738" s="107">
        <v>2.199999988079071E-2</v>
      </c>
    </row>
    <row r="2739" spans="1:19" x14ac:dyDescent="0.25">
      <c r="A2739" t="s">
        <v>331</v>
      </c>
      <c r="B2739" t="s">
        <v>347</v>
      </c>
      <c r="C2739" t="s">
        <v>347</v>
      </c>
      <c r="D2739" t="s">
        <v>347</v>
      </c>
      <c r="E2739" t="s">
        <v>102</v>
      </c>
      <c r="F2739" t="s">
        <v>103</v>
      </c>
      <c r="G2739" s="105">
        <v>13</v>
      </c>
      <c r="H2739" t="s">
        <v>364</v>
      </c>
      <c r="I2739" t="s">
        <v>386</v>
      </c>
      <c r="J2739" t="s">
        <v>389</v>
      </c>
      <c r="K2739" s="105">
        <v>65</v>
      </c>
      <c r="L2739" s="106">
        <v>2.7799999341368679E-2</v>
      </c>
      <c r="M2739" s="106">
        <v>2.8130000457167629E-2</v>
      </c>
      <c r="N2739" s="105">
        <v>156</v>
      </c>
      <c r="O2739" s="106">
        <v>3.9269998669624329E-2</v>
      </c>
      <c r="P2739" s="106">
        <v>3.9919998496770859E-2</v>
      </c>
      <c r="Q2739" s="105">
        <v>4049</v>
      </c>
      <c r="R2739" s="106">
        <v>1.779999956488609E-2</v>
      </c>
      <c r="S2739" s="107">
        <v>1.8279999494552609E-2</v>
      </c>
    </row>
    <row r="2740" spans="1:19" x14ac:dyDescent="0.25">
      <c r="A2740" t="s">
        <v>331</v>
      </c>
      <c r="B2740" t="s">
        <v>347</v>
      </c>
      <c r="C2740" t="s">
        <v>347</v>
      </c>
      <c r="D2740" t="s">
        <v>347</v>
      </c>
      <c r="E2740" t="s">
        <v>102</v>
      </c>
      <c r="F2740" t="s">
        <v>103</v>
      </c>
      <c r="G2740">
        <v>13</v>
      </c>
      <c r="H2740" t="s">
        <v>364</v>
      </c>
      <c r="I2740" t="s">
        <v>386</v>
      </c>
      <c r="J2740" t="s">
        <v>86</v>
      </c>
      <c r="K2740">
        <v>27</v>
      </c>
      <c r="L2740" s="106">
        <v>1.154999993741512E-2</v>
      </c>
      <c r="N2740">
        <v>64</v>
      </c>
      <c r="O2740" s="106">
        <v>1.6109999269247059E-2</v>
      </c>
      <c r="Q2740">
        <v>5972</v>
      </c>
      <c r="R2740" s="106">
        <v>2.6259999722242359E-2</v>
      </c>
    </row>
    <row r="2741" spans="1:19" x14ac:dyDescent="0.25">
      <c r="A2741" t="s">
        <v>331</v>
      </c>
      <c r="B2741" t="s">
        <v>347</v>
      </c>
      <c r="C2741" t="s">
        <v>347</v>
      </c>
      <c r="D2741" t="s">
        <v>347</v>
      </c>
      <c r="E2741" t="s">
        <v>102</v>
      </c>
      <c r="F2741" t="s">
        <v>103</v>
      </c>
      <c r="G2741" s="105">
        <v>13</v>
      </c>
      <c r="H2741" t="s">
        <v>364</v>
      </c>
      <c r="I2741" t="s">
        <v>386</v>
      </c>
      <c r="J2741" t="s">
        <v>84</v>
      </c>
      <c r="K2741" s="105">
        <v>1647</v>
      </c>
      <c r="L2741" s="106">
        <v>0.70445001125335693</v>
      </c>
      <c r="M2741" s="106">
        <v>0.71267998218536377</v>
      </c>
      <c r="N2741" s="105">
        <v>2491</v>
      </c>
      <c r="O2741" s="106">
        <v>0.62713998556137085</v>
      </c>
      <c r="P2741" s="106">
        <v>0.63740998506546021</v>
      </c>
      <c r="Q2741" s="105">
        <v>194064</v>
      </c>
      <c r="R2741" s="106">
        <v>0.85317999124526978</v>
      </c>
      <c r="S2741" s="107">
        <v>0.87619000673294067</v>
      </c>
    </row>
    <row r="2742" spans="1:19" x14ac:dyDescent="0.25">
      <c r="A2742" t="s">
        <v>331</v>
      </c>
      <c r="B2742" t="s">
        <v>347</v>
      </c>
      <c r="C2742" t="s">
        <v>347</v>
      </c>
      <c r="D2742" t="s">
        <v>347</v>
      </c>
      <c r="E2742" t="s">
        <v>102</v>
      </c>
      <c r="F2742" t="s">
        <v>103</v>
      </c>
      <c r="G2742" s="105">
        <v>13</v>
      </c>
      <c r="H2742" t="s">
        <v>364</v>
      </c>
      <c r="I2742" t="s">
        <v>419</v>
      </c>
      <c r="J2742" t="s">
        <v>390</v>
      </c>
      <c r="K2742" s="105">
        <v>509</v>
      </c>
      <c r="L2742" s="106">
        <v>0.21771000325679779</v>
      </c>
      <c r="N2742" s="105">
        <v>816</v>
      </c>
      <c r="O2742" s="106">
        <v>0.20543999969959259</v>
      </c>
      <c r="Q2742" s="105">
        <v>51290</v>
      </c>
      <c r="R2742" s="106">
        <v>0.22549000382423401</v>
      </c>
      <c r="S2742" s="107"/>
    </row>
    <row r="2743" spans="1:19" x14ac:dyDescent="0.25">
      <c r="A2743" t="s">
        <v>331</v>
      </c>
      <c r="B2743" t="s">
        <v>347</v>
      </c>
      <c r="C2743" t="s">
        <v>347</v>
      </c>
      <c r="D2743" t="s">
        <v>347</v>
      </c>
      <c r="E2743" t="s">
        <v>102</v>
      </c>
      <c r="F2743" t="s">
        <v>103</v>
      </c>
      <c r="G2743" s="105">
        <v>13</v>
      </c>
      <c r="H2743" t="s">
        <v>364</v>
      </c>
      <c r="I2743" t="s">
        <v>419</v>
      </c>
      <c r="J2743" t="s">
        <v>391</v>
      </c>
      <c r="K2743" s="105">
        <v>245</v>
      </c>
      <c r="L2743" s="106">
        <v>0.1047900021076202</v>
      </c>
      <c r="M2743" s="106">
        <v>0.13394999504089361</v>
      </c>
      <c r="N2743" s="105">
        <v>362</v>
      </c>
      <c r="O2743" s="106">
        <v>9.1140002012252808E-2</v>
      </c>
      <c r="P2743" s="106">
        <v>0.1146999970078468</v>
      </c>
      <c r="Q2743" s="105">
        <v>26007</v>
      </c>
      <c r="R2743" s="106">
        <v>0.11433999985456469</v>
      </c>
      <c r="S2743" s="107">
        <v>0.1476300060749054</v>
      </c>
    </row>
    <row r="2744" spans="1:19" x14ac:dyDescent="0.25">
      <c r="A2744" t="s">
        <v>331</v>
      </c>
      <c r="B2744" t="s">
        <v>347</v>
      </c>
      <c r="C2744" t="s">
        <v>347</v>
      </c>
      <c r="D2744" t="s">
        <v>347</v>
      </c>
      <c r="E2744" t="s">
        <v>102</v>
      </c>
      <c r="F2744" t="s">
        <v>103</v>
      </c>
      <c r="G2744">
        <v>13</v>
      </c>
      <c r="H2744" t="s">
        <v>364</v>
      </c>
      <c r="I2744" t="s">
        <v>419</v>
      </c>
      <c r="J2744" t="s">
        <v>392</v>
      </c>
      <c r="K2744">
        <v>747</v>
      </c>
      <c r="L2744" s="106">
        <v>0.31949999928474432</v>
      </c>
      <c r="M2744" s="106">
        <v>0.40841999650001531</v>
      </c>
      <c r="N2744">
        <v>1211</v>
      </c>
      <c r="O2744" s="106">
        <v>0.30487999320030212</v>
      </c>
      <c r="P2744" s="106">
        <v>0.38370999693870539</v>
      </c>
      <c r="Q2744">
        <v>69347</v>
      </c>
      <c r="R2744" s="106">
        <v>0.30487999320030212</v>
      </c>
      <c r="S2744" s="106">
        <v>0.39364001154899603</v>
      </c>
    </row>
    <row r="2745" spans="1:19" x14ac:dyDescent="0.25">
      <c r="A2745" t="s">
        <v>331</v>
      </c>
      <c r="B2745" t="s">
        <v>347</v>
      </c>
      <c r="C2745" t="s">
        <v>347</v>
      </c>
      <c r="D2745" t="s">
        <v>347</v>
      </c>
      <c r="E2745" t="s">
        <v>102</v>
      </c>
      <c r="F2745" t="s">
        <v>103</v>
      </c>
      <c r="G2745" s="105">
        <v>13</v>
      </c>
      <c r="H2745" t="s">
        <v>364</v>
      </c>
      <c r="I2745" t="s">
        <v>419</v>
      </c>
      <c r="J2745" t="s">
        <v>393</v>
      </c>
      <c r="K2745" s="105">
        <v>707</v>
      </c>
      <c r="L2745" s="106">
        <v>0.30239999294281011</v>
      </c>
      <c r="M2745" s="106">
        <v>0.38655000925064092</v>
      </c>
      <c r="N2745" s="105">
        <v>1328</v>
      </c>
      <c r="O2745" s="106">
        <v>0.33434000611305242</v>
      </c>
      <c r="P2745" s="106">
        <v>0.42078998684883118</v>
      </c>
      <c r="Q2745" s="105">
        <v>66079</v>
      </c>
      <c r="R2745" s="106">
        <v>0.29050999879837042</v>
      </c>
      <c r="S2745" s="107">
        <v>0.37509000301361078</v>
      </c>
    </row>
    <row r="2746" spans="1:19" x14ac:dyDescent="0.25">
      <c r="A2746" t="s">
        <v>331</v>
      </c>
      <c r="B2746" t="s">
        <v>347</v>
      </c>
      <c r="C2746" t="s">
        <v>347</v>
      </c>
      <c r="D2746" t="s">
        <v>347</v>
      </c>
      <c r="E2746" t="s">
        <v>102</v>
      </c>
      <c r="F2746" t="s">
        <v>103</v>
      </c>
      <c r="G2746">
        <v>13</v>
      </c>
      <c r="H2746" t="s">
        <v>364</v>
      </c>
      <c r="I2746" t="s">
        <v>419</v>
      </c>
      <c r="J2746" t="s">
        <v>394</v>
      </c>
      <c r="K2746">
        <v>130</v>
      </c>
      <c r="L2746" s="106">
        <v>5.559999868273735E-2</v>
      </c>
      <c r="M2746" s="106">
        <v>7.1079999208450317E-2</v>
      </c>
      <c r="N2746">
        <v>255</v>
      </c>
      <c r="O2746" s="106">
        <v>6.419999897480011E-2</v>
      </c>
      <c r="P2746" s="106">
        <v>8.0799996852874756E-2</v>
      </c>
      <c r="Q2746">
        <v>14736</v>
      </c>
      <c r="R2746" s="106">
        <v>6.4790003001689911E-2</v>
      </c>
      <c r="S2746" s="106">
        <v>8.3650000393390656E-2</v>
      </c>
    </row>
    <row r="2747" spans="1:19" x14ac:dyDescent="0.25">
      <c r="A2747" t="s">
        <v>331</v>
      </c>
      <c r="B2747" t="s">
        <v>347</v>
      </c>
      <c r="C2747" t="s">
        <v>347</v>
      </c>
      <c r="D2747" t="s">
        <v>347</v>
      </c>
      <c r="E2747" t="s">
        <v>102</v>
      </c>
      <c r="F2747" t="s">
        <v>103</v>
      </c>
      <c r="G2747">
        <v>13</v>
      </c>
      <c r="H2747" t="s">
        <v>364</v>
      </c>
      <c r="I2747" t="s">
        <v>439</v>
      </c>
      <c r="J2747" t="s">
        <v>440</v>
      </c>
      <c r="K2747">
        <v>509</v>
      </c>
      <c r="L2747" s="106">
        <v>0.21771000325679779</v>
      </c>
      <c r="N2747">
        <v>816</v>
      </c>
      <c r="O2747" s="106">
        <v>0.20543999969959259</v>
      </c>
      <c r="Q2747">
        <v>51290</v>
      </c>
      <c r="R2747" s="106">
        <v>0.22549000382423401</v>
      </c>
    </row>
    <row r="2748" spans="1:19" x14ac:dyDescent="0.25">
      <c r="A2748" t="s">
        <v>331</v>
      </c>
      <c r="B2748" t="s">
        <v>347</v>
      </c>
      <c r="C2748" t="s">
        <v>347</v>
      </c>
      <c r="D2748" t="s">
        <v>347</v>
      </c>
      <c r="E2748" t="s">
        <v>102</v>
      </c>
      <c r="F2748" t="s">
        <v>103</v>
      </c>
      <c r="G2748">
        <v>13</v>
      </c>
      <c r="H2748" t="s">
        <v>364</v>
      </c>
      <c r="I2748" t="s">
        <v>439</v>
      </c>
      <c r="J2748" t="s">
        <v>442</v>
      </c>
      <c r="K2748">
        <v>1829</v>
      </c>
      <c r="L2748" s="106">
        <v>0.78228998184204102</v>
      </c>
      <c r="M2748" s="106">
        <v>1</v>
      </c>
      <c r="N2748">
        <v>3156</v>
      </c>
      <c r="O2748" s="106">
        <v>0.7945600152015686</v>
      </c>
      <c r="P2748" s="106">
        <v>1</v>
      </c>
      <c r="Q2748">
        <v>176169</v>
      </c>
      <c r="R2748" s="106">
        <v>0.77451002597808838</v>
      </c>
      <c r="S2748" s="106">
        <v>1</v>
      </c>
    </row>
    <row r="2749" spans="1:19" x14ac:dyDescent="0.25">
      <c r="A2749" t="s">
        <v>331</v>
      </c>
      <c r="B2749" t="s">
        <v>347</v>
      </c>
      <c r="C2749" t="s">
        <v>347</v>
      </c>
      <c r="D2749" t="s">
        <v>347</v>
      </c>
      <c r="E2749" t="s">
        <v>102</v>
      </c>
      <c r="F2749" t="s">
        <v>103</v>
      </c>
      <c r="G2749" s="105">
        <v>13</v>
      </c>
      <c r="H2749" t="s">
        <v>364</v>
      </c>
      <c r="I2749" t="s">
        <v>395</v>
      </c>
      <c r="J2749" t="s">
        <v>396</v>
      </c>
      <c r="K2749" s="105">
        <v>2318</v>
      </c>
      <c r="L2749" s="106">
        <v>0.99145001173019409</v>
      </c>
      <c r="N2749" s="105">
        <v>3935</v>
      </c>
      <c r="O2749" s="106">
        <v>0.99067997932434082</v>
      </c>
      <c r="Q2749" s="105">
        <v>225832</v>
      </c>
      <c r="R2749" s="106">
        <v>0.99285000562667847</v>
      </c>
      <c r="S2749" s="107"/>
    </row>
    <row r="2750" spans="1:19" x14ac:dyDescent="0.25">
      <c r="A2750" t="s">
        <v>331</v>
      </c>
      <c r="B2750" t="s">
        <v>347</v>
      </c>
      <c r="C2750" t="s">
        <v>347</v>
      </c>
      <c r="D2750" t="s">
        <v>347</v>
      </c>
      <c r="E2750" t="s">
        <v>102</v>
      </c>
      <c r="F2750" t="s">
        <v>103</v>
      </c>
      <c r="G2750" s="105">
        <v>13</v>
      </c>
      <c r="H2750" t="s">
        <v>364</v>
      </c>
      <c r="I2750" t="s">
        <v>395</v>
      </c>
      <c r="J2750" t="s">
        <v>397</v>
      </c>
      <c r="K2750" s="105">
        <v>20</v>
      </c>
      <c r="L2750" s="106">
        <v>8.5500003769993782E-3</v>
      </c>
      <c r="N2750" s="105">
        <v>37</v>
      </c>
      <c r="O2750" s="106">
        <v>9.3200001865625381E-3</v>
      </c>
      <c r="Q2750" s="105">
        <v>1627</v>
      </c>
      <c r="R2750" s="106">
        <v>7.1499999612569809E-3</v>
      </c>
      <c r="S2750" s="107"/>
    </row>
    <row r="2751" spans="1:19" x14ac:dyDescent="0.25">
      <c r="A2751" t="s">
        <v>331</v>
      </c>
      <c r="B2751" t="s">
        <v>347</v>
      </c>
      <c r="C2751" t="s">
        <v>347</v>
      </c>
      <c r="D2751" t="s">
        <v>347</v>
      </c>
      <c r="E2751" t="s">
        <v>102</v>
      </c>
      <c r="F2751" t="s">
        <v>103</v>
      </c>
      <c r="G2751" s="105">
        <v>13</v>
      </c>
      <c r="H2751" t="s">
        <v>364</v>
      </c>
      <c r="I2751" t="s">
        <v>398</v>
      </c>
      <c r="J2751" t="s">
        <v>399</v>
      </c>
      <c r="K2751" s="105">
        <v>354</v>
      </c>
      <c r="L2751" s="106">
        <v>0.1514099985361099</v>
      </c>
      <c r="N2751" s="105">
        <v>700</v>
      </c>
      <c r="O2751" s="106">
        <v>0.17622999846935269</v>
      </c>
      <c r="Q2751" s="105">
        <v>32785</v>
      </c>
      <c r="R2751" s="106">
        <v>0.14414000511169431</v>
      </c>
      <c r="S2751" s="107"/>
    </row>
    <row r="2752" spans="1:19" x14ac:dyDescent="0.25">
      <c r="A2752" t="s">
        <v>331</v>
      </c>
      <c r="B2752" t="s">
        <v>347</v>
      </c>
      <c r="C2752" t="s">
        <v>347</v>
      </c>
      <c r="D2752" t="s">
        <v>347</v>
      </c>
      <c r="E2752" t="s">
        <v>102</v>
      </c>
      <c r="F2752" t="s">
        <v>103</v>
      </c>
      <c r="G2752">
        <v>13</v>
      </c>
      <c r="H2752" t="s">
        <v>364</v>
      </c>
      <c r="I2752" t="s">
        <v>398</v>
      </c>
      <c r="J2752" t="s">
        <v>41</v>
      </c>
      <c r="K2752">
        <v>522</v>
      </c>
      <c r="L2752" s="106">
        <v>0.2232699990272522</v>
      </c>
      <c r="N2752">
        <v>1253</v>
      </c>
      <c r="O2752" s="106">
        <v>0.31545999646186829</v>
      </c>
      <c r="Q2752">
        <v>40324</v>
      </c>
      <c r="R2752" s="106">
        <v>0.177279993891716</v>
      </c>
    </row>
    <row r="2753" spans="1:19" x14ac:dyDescent="0.25">
      <c r="A2753" t="s">
        <v>331</v>
      </c>
      <c r="B2753" t="s">
        <v>347</v>
      </c>
      <c r="C2753" t="s">
        <v>347</v>
      </c>
      <c r="D2753" t="s">
        <v>347</v>
      </c>
      <c r="E2753" t="s">
        <v>102</v>
      </c>
      <c r="F2753" t="s">
        <v>103</v>
      </c>
      <c r="G2753">
        <v>13</v>
      </c>
      <c r="H2753" t="s">
        <v>364</v>
      </c>
      <c r="I2753" t="s">
        <v>398</v>
      </c>
      <c r="J2753" t="s">
        <v>40</v>
      </c>
      <c r="K2753">
        <v>664</v>
      </c>
      <c r="L2753" s="106">
        <v>0.28400000929832458</v>
      </c>
      <c r="N2753">
        <v>952</v>
      </c>
      <c r="O2753" s="106">
        <v>0.23968000710010531</v>
      </c>
      <c r="Q2753">
        <v>47952</v>
      </c>
      <c r="R2753" s="106">
        <v>0.21082000434398651</v>
      </c>
    </row>
    <row r="2754" spans="1:19" x14ac:dyDescent="0.25">
      <c r="A2754" t="s">
        <v>331</v>
      </c>
      <c r="B2754" t="s">
        <v>347</v>
      </c>
      <c r="C2754" t="s">
        <v>347</v>
      </c>
      <c r="D2754" t="s">
        <v>347</v>
      </c>
      <c r="E2754" t="s">
        <v>102</v>
      </c>
      <c r="F2754" t="s">
        <v>103</v>
      </c>
      <c r="G2754" s="105">
        <v>13</v>
      </c>
      <c r="H2754" t="s">
        <v>364</v>
      </c>
      <c r="I2754" t="s">
        <v>398</v>
      </c>
      <c r="J2754" t="s">
        <v>39</v>
      </c>
      <c r="K2754" s="105">
        <v>466</v>
      </c>
      <c r="L2754" s="106">
        <v>0.19932000339031219</v>
      </c>
      <c r="N2754" s="105">
        <v>630</v>
      </c>
      <c r="O2754" s="106">
        <v>0.15861000120639801</v>
      </c>
      <c r="Q2754" s="105">
        <v>51770</v>
      </c>
      <c r="R2754" s="106">
        <v>0.22759999334812159</v>
      </c>
      <c r="S2754" s="107"/>
    </row>
    <row r="2755" spans="1:19" x14ac:dyDescent="0.25">
      <c r="A2755" t="s">
        <v>331</v>
      </c>
      <c r="B2755" t="s">
        <v>347</v>
      </c>
      <c r="C2755" t="s">
        <v>347</v>
      </c>
      <c r="D2755" t="s">
        <v>347</v>
      </c>
      <c r="E2755" t="s">
        <v>102</v>
      </c>
      <c r="F2755" t="s">
        <v>103</v>
      </c>
      <c r="G2755" s="105">
        <v>13</v>
      </c>
      <c r="H2755" t="s">
        <v>364</v>
      </c>
      <c r="I2755" t="s">
        <v>398</v>
      </c>
      <c r="J2755" t="s">
        <v>400</v>
      </c>
      <c r="K2755" s="105">
        <v>332</v>
      </c>
      <c r="L2755" s="106">
        <v>0.14200000464916229</v>
      </c>
      <c r="N2755" s="105">
        <v>437</v>
      </c>
      <c r="O2755" s="106">
        <v>0.1100199967622757</v>
      </c>
      <c r="Q2755" s="105">
        <v>54628</v>
      </c>
      <c r="R2755" s="106">
        <v>0.24017000198364261</v>
      </c>
      <c r="S2755" s="107"/>
    </row>
    <row r="2756" spans="1:19" x14ac:dyDescent="0.25">
      <c r="A2756" t="s">
        <v>331</v>
      </c>
      <c r="B2756" t="s">
        <v>347</v>
      </c>
      <c r="C2756" t="s">
        <v>347</v>
      </c>
      <c r="D2756" t="s">
        <v>347</v>
      </c>
      <c r="E2756" t="s">
        <v>102</v>
      </c>
      <c r="F2756" t="s">
        <v>103</v>
      </c>
      <c r="G2756" s="105">
        <v>13</v>
      </c>
      <c r="H2756" t="s">
        <v>364</v>
      </c>
      <c r="I2756" t="s">
        <v>422</v>
      </c>
      <c r="J2756" t="s">
        <v>429</v>
      </c>
      <c r="K2756" s="105">
        <v>1648</v>
      </c>
      <c r="L2756" s="106">
        <v>0.7048799991607666</v>
      </c>
      <c r="N2756" s="105">
        <v>3257</v>
      </c>
      <c r="O2756" s="106">
        <v>0.81998997926712036</v>
      </c>
      <c r="Q2756" s="105">
        <v>80101</v>
      </c>
      <c r="R2756" s="106">
        <v>0.3521600067615509</v>
      </c>
      <c r="S2756" s="107"/>
    </row>
    <row r="2757" spans="1:19" x14ac:dyDescent="0.25">
      <c r="A2757" t="s">
        <v>331</v>
      </c>
      <c r="B2757" t="s">
        <v>347</v>
      </c>
      <c r="C2757" t="s">
        <v>347</v>
      </c>
      <c r="D2757" t="s">
        <v>347</v>
      </c>
      <c r="E2757" t="s">
        <v>102</v>
      </c>
      <c r="F2757" t="s">
        <v>103</v>
      </c>
      <c r="G2757" s="105">
        <v>13</v>
      </c>
      <c r="H2757" t="s">
        <v>364</v>
      </c>
      <c r="I2757" t="s">
        <v>422</v>
      </c>
      <c r="J2757" t="s">
        <v>423</v>
      </c>
      <c r="K2757" s="105">
        <v>472</v>
      </c>
      <c r="L2757" s="106">
        <v>0.20187999308109281</v>
      </c>
      <c r="M2757" s="106">
        <v>0.68405997753143311</v>
      </c>
      <c r="N2757" s="105">
        <v>491</v>
      </c>
      <c r="O2757" s="106">
        <v>0.1236200034618378</v>
      </c>
      <c r="P2757" s="106">
        <v>0.68671000003814697</v>
      </c>
      <c r="Q2757" s="105">
        <v>119646</v>
      </c>
      <c r="R2757" s="106">
        <v>0.52600997686386108</v>
      </c>
      <c r="S2757" s="107">
        <v>0.81194001436233521</v>
      </c>
    </row>
    <row r="2758" spans="1:19" x14ac:dyDescent="0.25">
      <c r="A2758" t="s">
        <v>331</v>
      </c>
      <c r="B2758" t="s">
        <v>347</v>
      </c>
      <c r="C2758" t="s">
        <v>347</v>
      </c>
      <c r="D2758" t="s">
        <v>347</v>
      </c>
      <c r="E2758" t="s">
        <v>102</v>
      </c>
      <c r="F2758" t="s">
        <v>103</v>
      </c>
      <c r="G2758" s="105">
        <v>13</v>
      </c>
      <c r="H2758" t="s">
        <v>364</v>
      </c>
      <c r="I2758" t="s">
        <v>422</v>
      </c>
      <c r="J2758" t="s">
        <v>424</v>
      </c>
      <c r="K2758" s="105">
        <v>156</v>
      </c>
      <c r="L2758" s="106">
        <v>6.6720001399517059E-2</v>
      </c>
      <c r="M2758" s="106">
        <v>0.22608999907970431</v>
      </c>
      <c r="N2758" s="105">
        <v>161</v>
      </c>
      <c r="O2758" s="106">
        <v>4.0529999881982803E-2</v>
      </c>
      <c r="P2758" s="106">
        <v>0.2251700013875961</v>
      </c>
      <c r="Q2758" s="105">
        <v>17180</v>
      </c>
      <c r="R2758" s="106">
        <v>7.5530000030994415E-2</v>
      </c>
      <c r="S2758" s="107">
        <v>0.11659000068902969</v>
      </c>
    </row>
    <row r="2759" spans="1:19" x14ac:dyDescent="0.25">
      <c r="A2759" t="s">
        <v>331</v>
      </c>
      <c r="B2759" t="s">
        <v>347</v>
      </c>
      <c r="C2759" t="s">
        <v>347</v>
      </c>
      <c r="D2759" t="s">
        <v>347</v>
      </c>
      <c r="E2759" t="s">
        <v>102</v>
      </c>
      <c r="F2759" t="s">
        <v>103</v>
      </c>
      <c r="G2759">
        <v>13</v>
      </c>
      <c r="H2759" t="s">
        <v>364</v>
      </c>
      <c r="I2759" t="s">
        <v>422</v>
      </c>
      <c r="J2759" t="s">
        <v>425</v>
      </c>
      <c r="K2759">
        <v>26</v>
      </c>
      <c r="L2759" s="106">
        <v>1.111999992281199E-2</v>
      </c>
      <c r="M2759" s="106">
        <v>3.7680000066757202E-2</v>
      </c>
      <c r="N2759">
        <v>27</v>
      </c>
      <c r="O2759" s="106">
        <v>6.8000000901520252E-3</v>
      </c>
      <c r="P2759" s="106">
        <v>3.7760000675916672E-2</v>
      </c>
      <c r="Q2759">
        <v>6082</v>
      </c>
      <c r="R2759" s="106">
        <v>2.6739999651908871E-2</v>
      </c>
      <c r="S2759" s="106">
        <v>4.1269998997449868E-2</v>
      </c>
    </row>
    <row r="2760" spans="1:19" x14ac:dyDescent="0.25">
      <c r="A2760" t="s">
        <v>331</v>
      </c>
      <c r="B2760" t="s">
        <v>347</v>
      </c>
      <c r="C2760" t="s">
        <v>347</v>
      </c>
      <c r="D2760" t="s">
        <v>347</v>
      </c>
      <c r="E2760" t="s">
        <v>102</v>
      </c>
      <c r="F2760" t="s">
        <v>103</v>
      </c>
      <c r="G2760" s="105">
        <v>13</v>
      </c>
      <c r="H2760" t="s">
        <v>364</v>
      </c>
      <c r="I2760" t="s">
        <v>422</v>
      </c>
      <c r="J2760" t="s">
        <v>426</v>
      </c>
      <c r="K2760" s="105">
        <v>29</v>
      </c>
      <c r="L2760" s="106">
        <v>1.2400000356137751E-2</v>
      </c>
      <c r="M2760" s="106">
        <v>4.2029999196529388E-2</v>
      </c>
      <c r="N2760" s="105">
        <v>29</v>
      </c>
      <c r="O2760" s="106">
        <v>7.3000001721084118E-3</v>
      </c>
      <c r="P2760" s="106">
        <v>4.0559999644756317E-2</v>
      </c>
      <c r="Q2760" s="105">
        <v>3672</v>
      </c>
      <c r="R2760" s="106">
        <v>1.6140000894665722E-2</v>
      </c>
      <c r="S2760" s="107">
        <v>2.491999976336956E-2</v>
      </c>
    </row>
    <row r="2761" spans="1:19" x14ac:dyDescent="0.25">
      <c r="A2761" t="s">
        <v>331</v>
      </c>
      <c r="B2761" t="s">
        <v>347</v>
      </c>
      <c r="C2761" t="s">
        <v>347</v>
      </c>
      <c r="D2761" t="s">
        <v>347</v>
      </c>
      <c r="E2761" t="s">
        <v>102</v>
      </c>
      <c r="F2761" t="s">
        <v>103</v>
      </c>
      <c r="G2761" s="105">
        <v>13</v>
      </c>
      <c r="H2761" t="s">
        <v>364</v>
      </c>
      <c r="I2761" t="s">
        <v>422</v>
      </c>
      <c r="J2761" t="s">
        <v>427</v>
      </c>
      <c r="K2761" s="105">
        <v>7</v>
      </c>
      <c r="L2761" s="106">
        <v>2.989999949932098E-3</v>
      </c>
      <c r="M2761" s="106">
        <v>1.0139999911189079E-2</v>
      </c>
      <c r="N2761" s="105">
        <v>7</v>
      </c>
      <c r="O2761" s="106">
        <v>1.760000013746321E-3</v>
      </c>
      <c r="P2761" s="106">
        <v>9.7899995744228363E-3</v>
      </c>
      <c r="Q2761" s="105">
        <v>766</v>
      </c>
      <c r="R2761" s="106">
        <v>3.3700000494718552E-3</v>
      </c>
      <c r="S2761" s="107">
        <v>5.2000000141561031E-3</v>
      </c>
    </row>
    <row r="2762" spans="1:19" x14ac:dyDescent="0.25">
      <c r="A2762" t="s">
        <v>331</v>
      </c>
      <c r="B2762" t="s">
        <v>347</v>
      </c>
      <c r="C2762" t="s">
        <v>347</v>
      </c>
      <c r="D2762" t="s">
        <v>347</v>
      </c>
      <c r="E2762" t="s">
        <v>102</v>
      </c>
      <c r="F2762" t="s">
        <v>103</v>
      </c>
      <c r="G2762" s="105">
        <v>13</v>
      </c>
      <c r="H2762" t="s">
        <v>364</v>
      </c>
      <c r="I2762" t="s">
        <v>422</v>
      </c>
      <c r="J2762" t="s">
        <v>428</v>
      </c>
      <c r="K2762" s="105">
        <v>0</v>
      </c>
      <c r="L2762" s="106">
        <v>0</v>
      </c>
      <c r="M2762" s="106">
        <v>0</v>
      </c>
      <c r="N2762" s="105">
        <v>0</v>
      </c>
      <c r="O2762" s="106">
        <v>0</v>
      </c>
      <c r="P2762" s="106">
        <v>0</v>
      </c>
      <c r="Q2762" s="105">
        <v>12</v>
      </c>
      <c r="R2762" s="106">
        <v>4.9999998736893758E-5</v>
      </c>
      <c r="S2762" s="107">
        <v>7.9999997979030013E-5</v>
      </c>
    </row>
    <row r="2763" spans="1:19" x14ac:dyDescent="0.25">
      <c r="A2763" t="s">
        <v>331</v>
      </c>
      <c r="B2763" t="s">
        <v>347</v>
      </c>
      <c r="C2763" t="s">
        <v>347</v>
      </c>
      <c r="D2763" t="s">
        <v>347</v>
      </c>
      <c r="E2763" t="s">
        <v>102</v>
      </c>
      <c r="F2763" t="s">
        <v>103</v>
      </c>
      <c r="G2763">
        <v>13</v>
      </c>
      <c r="H2763" t="s">
        <v>364</v>
      </c>
      <c r="I2763" t="s">
        <v>430</v>
      </c>
      <c r="J2763" t="s">
        <v>434</v>
      </c>
      <c r="K2763">
        <v>41</v>
      </c>
      <c r="L2763" s="106">
        <v>1.7540000379085541E-2</v>
      </c>
      <c r="M2763" s="106">
        <v>1.790999993681908E-2</v>
      </c>
      <c r="N2763">
        <v>83</v>
      </c>
      <c r="O2763" s="106">
        <v>2.0899999886751171E-2</v>
      </c>
      <c r="P2763" s="106">
        <v>2.150999940931797E-2</v>
      </c>
      <c r="Q2763">
        <v>4987</v>
      </c>
      <c r="R2763" s="106">
        <v>2.1919999271631241E-2</v>
      </c>
      <c r="S2763" s="106">
        <v>2.2490000352263451E-2</v>
      </c>
    </row>
    <row r="2764" spans="1:19" x14ac:dyDescent="0.25">
      <c r="A2764" t="s">
        <v>331</v>
      </c>
      <c r="B2764" t="s">
        <v>347</v>
      </c>
      <c r="C2764" t="s">
        <v>347</v>
      </c>
      <c r="D2764" t="s">
        <v>347</v>
      </c>
      <c r="E2764" t="s">
        <v>102</v>
      </c>
      <c r="F2764" t="s">
        <v>103</v>
      </c>
      <c r="G2764" s="105">
        <v>13</v>
      </c>
      <c r="H2764" t="s">
        <v>364</v>
      </c>
      <c r="I2764" t="s">
        <v>430</v>
      </c>
      <c r="J2764" t="s">
        <v>432</v>
      </c>
      <c r="K2764" s="105">
        <v>309</v>
      </c>
      <c r="L2764" s="106">
        <v>0.1321599930524826</v>
      </c>
      <c r="M2764" s="106">
        <v>0.13499000668525701</v>
      </c>
      <c r="N2764" s="105">
        <v>616</v>
      </c>
      <c r="O2764" s="106">
        <v>0.15509000420570371</v>
      </c>
      <c r="P2764" s="106">
        <v>0.1596300005912781</v>
      </c>
      <c r="Q2764" s="105">
        <v>18498</v>
      </c>
      <c r="R2764" s="106">
        <v>8.1320002675056458E-2</v>
      </c>
      <c r="S2764" s="107">
        <v>8.343999832868576E-2</v>
      </c>
    </row>
    <row r="2765" spans="1:19" x14ac:dyDescent="0.25">
      <c r="A2765" t="s">
        <v>331</v>
      </c>
      <c r="B2765" t="s">
        <v>347</v>
      </c>
      <c r="C2765" t="s">
        <v>347</v>
      </c>
      <c r="D2765" t="s">
        <v>347</v>
      </c>
      <c r="E2765" t="s">
        <v>102</v>
      </c>
      <c r="F2765" t="s">
        <v>103</v>
      </c>
      <c r="G2765" s="105">
        <v>13</v>
      </c>
      <c r="H2765" t="s">
        <v>364</v>
      </c>
      <c r="I2765" t="s">
        <v>430</v>
      </c>
      <c r="J2765" t="s">
        <v>435</v>
      </c>
      <c r="K2765" s="105">
        <v>12</v>
      </c>
      <c r="L2765" s="106">
        <v>5.1299999468028554E-3</v>
      </c>
      <c r="M2765" s="106">
        <v>5.2399998530745506E-3</v>
      </c>
      <c r="N2765" s="105">
        <v>14</v>
      </c>
      <c r="O2765" s="106">
        <v>3.520000027492642E-3</v>
      </c>
      <c r="P2765" s="106">
        <v>3.6299999337643381E-3</v>
      </c>
      <c r="Q2765" s="105">
        <v>391</v>
      </c>
      <c r="R2765" s="106">
        <v>1.7199999419972301E-3</v>
      </c>
      <c r="S2765" s="107">
        <v>1.760000013746321E-3</v>
      </c>
    </row>
    <row r="2766" spans="1:19" x14ac:dyDescent="0.25">
      <c r="A2766" t="s">
        <v>331</v>
      </c>
      <c r="B2766" t="s">
        <v>347</v>
      </c>
      <c r="C2766" t="s">
        <v>347</v>
      </c>
      <c r="D2766" t="s">
        <v>347</v>
      </c>
      <c r="E2766" t="s">
        <v>102</v>
      </c>
      <c r="F2766" t="s">
        <v>103</v>
      </c>
      <c r="G2766">
        <v>13</v>
      </c>
      <c r="H2766" t="s">
        <v>364</v>
      </c>
      <c r="I2766" t="s">
        <v>430</v>
      </c>
      <c r="J2766" t="s">
        <v>436</v>
      </c>
      <c r="K2766">
        <v>66</v>
      </c>
      <c r="L2766" s="106">
        <v>2.8230000287294391E-2</v>
      </c>
      <c r="M2766" s="106">
        <v>2.8829999268054959E-2</v>
      </c>
      <c r="N2766">
        <v>135</v>
      </c>
      <c r="O2766" s="106">
        <v>3.3989999443292618E-2</v>
      </c>
      <c r="P2766" s="106">
        <v>3.497999906539917E-2</v>
      </c>
      <c r="Q2766">
        <v>6784</v>
      </c>
      <c r="R2766" s="106">
        <v>2.9829999431967739E-2</v>
      </c>
      <c r="S2766" s="106">
        <v>3.060000017285347E-2</v>
      </c>
    </row>
    <row r="2767" spans="1:19" x14ac:dyDescent="0.25">
      <c r="A2767" t="s">
        <v>331</v>
      </c>
      <c r="B2767" t="s">
        <v>347</v>
      </c>
      <c r="C2767" t="s">
        <v>347</v>
      </c>
      <c r="D2767" t="s">
        <v>347</v>
      </c>
      <c r="E2767" t="s">
        <v>102</v>
      </c>
      <c r="F2767" t="s">
        <v>103</v>
      </c>
      <c r="G2767" s="105">
        <v>13</v>
      </c>
      <c r="H2767" t="s">
        <v>364</v>
      </c>
      <c r="I2767" t="s">
        <v>430</v>
      </c>
      <c r="J2767" t="s">
        <v>431</v>
      </c>
      <c r="K2767" s="105">
        <v>801</v>
      </c>
      <c r="L2767" s="106">
        <v>0.34259998798370361</v>
      </c>
      <c r="M2767" s="106">
        <v>0.34992998838424683</v>
      </c>
      <c r="N2767" s="105">
        <v>951</v>
      </c>
      <c r="O2767" s="106">
        <v>0.23942999541759491</v>
      </c>
      <c r="P2767" s="106">
        <v>0.24643999338150019</v>
      </c>
      <c r="Q2767" s="105">
        <v>77035</v>
      </c>
      <c r="R2767" s="106">
        <v>0.33867999911308289</v>
      </c>
      <c r="S2767" s="107">
        <v>0.3474699854850769</v>
      </c>
    </row>
    <row r="2768" spans="1:19" x14ac:dyDescent="0.25">
      <c r="A2768" t="s">
        <v>331</v>
      </c>
      <c r="B2768" t="s">
        <v>347</v>
      </c>
      <c r="C2768" t="s">
        <v>347</v>
      </c>
      <c r="D2768" t="s">
        <v>347</v>
      </c>
      <c r="E2768" t="s">
        <v>102</v>
      </c>
      <c r="F2768" t="s">
        <v>103</v>
      </c>
      <c r="G2768">
        <v>13</v>
      </c>
      <c r="H2768" t="s">
        <v>364</v>
      </c>
      <c r="I2768" t="s">
        <v>430</v>
      </c>
      <c r="J2768" t="s">
        <v>502</v>
      </c>
      <c r="K2768">
        <v>1060</v>
      </c>
      <c r="L2768" s="106">
        <v>0.45337998867034912</v>
      </c>
      <c r="M2768" s="106">
        <v>0.46307998895645142</v>
      </c>
      <c r="N2768">
        <v>2060</v>
      </c>
      <c r="O2768" s="106">
        <v>0.51863002777099609</v>
      </c>
      <c r="P2768" s="106">
        <v>0.53381997346878052</v>
      </c>
      <c r="Q2768">
        <v>114008</v>
      </c>
      <c r="R2768" s="106">
        <v>0.5012199878692627</v>
      </c>
      <c r="S2768" s="106">
        <v>0.51424002647399902</v>
      </c>
    </row>
    <row r="2769" spans="1:19" x14ac:dyDescent="0.25">
      <c r="A2769" t="s">
        <v>331</v>
      </c>
      <c r="B2769" t="s">
        <v>347</v>
      </c>
      <c r="C2769" t="s">
        <v>347</v>
      </c>
      <c r="D2769" t="s">
        <v>347</v>
      </c>
      <c r="E2769" t="s">
        <v>102</v>
      </c>
      <c r="F2769" t="s">
        <v>103</v>
      </c>
      <c r="G2769" s="105">
        <v>13</v>
      </c>
      <c r="H2769" t="s">
        <v>364</v>
      </c>
      <c r="I2769" t="s">
        <v>430</v>
      </c>
      <c r="J2769" t="s">
        <v>86</v>
      </c>
      <c r="K2769" s="105">
        <v>49</v>
      </c>
      <c r="L2769" s="106">
        <v>2.0959999412298199E-2</v>
      </c>
      <c r="N2769" s="105">
        <v>113</v>
      </c>
      <c r="O2769" s="106">
        <v>2.8449999168515209E-2</v>
      </c>
      <c r="Q2769" s="105">
        <v>5756</v>
      </c>
      <c r="R2769" s="106">
        <v>2.5310000404715541E-2</v>
      </c>
      <c r="S2769" s="107"/>
    </row>
    <row r="2770" spans="1:19" x14ac:dyDescent="0.25">
      <c r="A2770" t="s">
        <v>331</v>
      </c>
      <c r="B2770" t="s">
        <v>347</v>
      </c>
      <c r="C2770" t="s">
        <v>347</v>
      </c>
      <c r="D2770" t="s">
        <v>347</v>
      </c>
      <c r="E2770" t="s">
        <v>102</v>
      </c>
      <c r="F2770" t="s">
        <v>103</v>
      </c>
      <c r="G2770" s="105">
        <v>13</v>
      </c>
      <c r="H2770" t="s">
        <v>364</v>
      </c>
      <c r="I2770" t="s">
        <v>401</v>
      </c>
      <c r="J2770" t="s">
        <v>405</v>
      </c>
      <c r="K2770" s="105">
        <v>1583</v>
      </c>
      <c r="L2770" s="106">
        <v>0.6770700216293335</v>
      </c>
      <c r="M2770" s="106">
        <v>0.68707001209259033</v>
      </c>
      <c r="N2770" s="105">
        <v>2752</v>
      </c>
      <c r="O2770" s="106">
        <v>0.69284999370574951</v>
      </c>
      <c r="P2770" s="106">
        <v>0.71018999814987183</v>
      </c>
      <c r="Q2770" s="105">
        <v>171311</v>
      </c>
      <c r="R2770" s="106">
        <v>0.75314998626708984</v>
      </c>
      <c r="S2770" s="107">
        <v>0.77806001901626587</v>
      </c>
    </row>
    <row r="2771" spans="1:19" x14ac:dyDescent="0.25">
      <c r="A2771" t="s">
        <v>331</v>
      </c>
      <c r="B2771" t="s">
        <v>347</v>
      </c>
      <c r="C2771" t="s">
        <v>347</v>
      </c>
      <c r="D2771" t="s">
        <v>347</v>
      </c>
      <c r="E2771" t="s">
        <v>102</v>
      </c>
      <c r="F2771" t="s">
        <v>103</v>
      </c>
      <c r="G2771" s="105">
        <v>13</v>
      </c>
      <c r="H2771" t="s">
        <v>364</v>
      </c>
      <c r="I2771" t="s">
        <v>401</v>
      </c>
      <c r="J2771" t="s">
        <v>412</v>
      </c>
      <c r="K2771" s="105">
        <v>358</v>
      </c>
      <c r="L2771" s="106">
        <v>0.15311999619007111</v>
      </c>
      <c r="M2771" s="106">
        <v>0.1553799957036972</v>
      </c>
      <c r="N2771" s="105">
        <v>537</v>
      </c>
      <c r="O2771" s="106">
        <v>0.13519999384880069</v>
      </c>
      <c r="P2771" s="106">
        <v>0.13857999444007871</v>
      </c>
      <c r="Q2771" s="105">
        <v>22313</v>
      </c>
      <c r="R2771" s="106">
        <v>9.8099999129772186E-2</v>
      </c>
      <c r="S2771" s="107">
        <v>0.10134000331163411</v>
      </c>
    </row>
    <row r="2772" spans="1:19" x14ac:dyDescent="0.25">
      <c r="A2772" t="s">
        <v>331</v>
      </c>
      <c r="B2772" t="s">
        <v>347</v>
      </c>
      <c r="C2772" t="s">
        <v>347</v>
      </c>
      <c r="D2772" t="s">
        <v>347</v>
      </c>
      <c r="E2772" t="s">
        <v>102</v>
      </c>
      <c r="F2772" t="s">
        <v>103</v>
      </c>
      <c r="G2772" s="105">
        <v>13</v>
      </c>
      <c r="H2772" t="s">
        <v>364</v>
      </c>
      <c r="I2772" t="s">
        <v>401</v>
      </c>
      <c r="J2772" t="s">
        <v>413</v>
      </c>
      <c r="K2772" s="105">
        <v>229</v>
      </c>
      <c r="L2772" s="106">
        <v>9.7949996590614319E-2</v>
      </c>
      <c r="M2772" s="106">
        <v>9.9390000104904175E-2</v>
      </c>
      <c r="N2772" s="105">
        <v>338</v>
      </c>
      <c r="O2772" s="106">
        <v>8.5100002586841583E-2</v>
      </c>
      <c r="P2772" s="106">
        <v>8.7229996919631958E-2</v>
      </c>
      <c r="Q2772" s="105">
        <v>15680</v>
      </c>
      <c r="R2772" s="106">
        <v>6.8939998745918274E-2</v>
      </c>
      <c r="S2772" s="107">
        <v>7.1220003068447113E-2</v>
      </c>
    </row>
    <row r="2773" spans="1:19" x14ac:dyDescent="0.25">
      <c r="A2773" t="s">
        <v>331</v>
      </c>
      <c r="B2773" t="s">
        <v>347</v>
      </c>
      <c r="C2773" t="s">
        <v>347</v>
      </c>
      <c r="D2773" t="s">
        <v>347</v>
      </c>
      <c r="E2773" t="s">
        <v>102</v>
      </c>
      <c r="F2773" t="s">
        <v>103</v>
      </c>
      <c r="G2773">
        <v>13</v>
      </c>
      <c r="H2773" t="s">
        <v>364</v>
      </c>
      <c r="I2773" t="s">
        <v>401</v>
      </c>
      <c r="J2773" t="s">
        <v>441</v>
      </c>
      <c r="K2773">
        <v>34</v>
      </c>
      <c r="L2773" s="106">
        <v>1.453999988734722E-2</v>
      </c>
      <c r="N2773">
        <v>97</v>
      </c>
      <c r="O2773" s="106">
        <v>2.4420000612735748E-2</v>
      </c>
      <c r="Q2773">
        <v>7283</v>
      </c>
      <c r="R2773" s="106">
        <v>3.2019998878240592E-2</v>
      </c>
    </row>
    <row r="2774" spans="1:19" x14ac:dyDescent="0.25">
      <c r="A2774" t="s">
        <v>331</v>
      </c>
      <c r="B2774" t="s">
        <v>347</v>
      </c>
      <c r="C2774" t="s">
        <v>347</v>
      </c>
      <c r="D2774" t="s">
        <v>347</v>
      </c>
      <c r="E2774" t="s">
        <v>102</v>
      </c>
      <c r="F2774" t="s">
        <v>103</v>
      </c>
      <c r="G2774" s="105">
        <v>13</v>
      </c>
      <c r="H2774" t="s">
        <v>364</v>
      </c>
      <c r="I2774" t="s">
        <v>401</v>
      </c>
      <c r="J2774" t="s">
        <v>414</v>
      </c>
      <c r="K2774" s="105">
        <v>134</v>
      </c>
      <c r="L2774" s="106">
        <v>5.7310000061988831E-2</v>
      </c>
      <c r="M2774" s="106">
        <v>5.8159999549388892E-2</v>
      </c>
      <c r="N2774" s="105">
        <v>248</v>
      </c>
      <c r="O2774" s="106">
        <v>6.2440000474452972E-2</v>
      </c>
      <c r="P2774" s="106">
        <v>6.4000003039836884E-2</v>
      </c>
      <c r="Q2774" s="105">
        <v>10872</v>
      </c>
      <c r="R2774" s="106">
        <v>4.7800000756978989E-2</v>
      </c>
      <c r="S2774" s="107">
        <v>4.9380000680685043E-2</v>
      </c>
    </row>
    <row r="2775" spans="1:19" x14ac:dyDescent="0.25">
      <c r="A2775" t="s">
        <v>331</v>
      </c>
      <c r="B2775" t="s">
        <v>347</v>
      </c>
      <c r="C2775" t="s">
        <v>347</v>
      </c>
      <c r="D2775" t="s">
        <v>347</v>
      </c>
      <c r="E2775" t="s">
        <v>106</v>
      </c>
      <c r="F2775" t="s">
        <v>107</v>
      </c>
      <c r="G2775" s="105">
        <v>13</v>
      </c>
      <c r="H2775" t="s">
        <v>364</v>
      </c>
      <c r="I2775" t="s">
        <v>349</v>
      </c>
      <c r="J2775" t="s">
        <v>350</v>
      </c>
      <c r="K2775" s="105">
        <v>20</v>
      </c>
      <c r="L2775" s="106">
        <v>1.224000006914139E-2</v>
      </c>
      <c r="N2775" s="105">
        <v>36</v>
      </c>
      <c r="O2775" s="106">
        <v>9.0600000694394112E-3</v>
      </c>
      <c r="Q2775" s="105">
        <v>1130</v>
      </c>
      <c r="R2775" s="106">
        <v>4.9700001254677773E-3</v>
      </c>
      <c r="S2775" s="107"/>
    </row>
    <row r="2776" spans="1:19" x14ac:dyDescent="0.25">
      <c r="A2776" t="s">
        <v>331</v>
      </c>
      <c r="B2776" t="s">
        <v>347</v>
      </c>
      <c r="C2776" t="s">
        <v>347</v>
      </c>
      <c r="D2776" t="s">
        <v>347</v>
      </c>
      <c r="E2776" t="s">
        <v>106</v>
      </c>
      <c r="F2776" t="s">
        <v>107</v>
      </c>
      <c r="G2776" s="105">
        <v>13</v>
      </c>
      <c r="H2776" t="s">
        <v>364</v>
      </c>
      <c r="I2776" t="s">
        <v>349</v>
      </c>
      <c r="J2776" t="s">
        <v>368</v>
      </c>
      <c r="K2776" s="105">
        <v>163</v>
      </c>
      <c r="L2776" s="106">
        <v>9.9760003387928009E-2</v>
      </c>
      <c r="N2776" s="105">
        <v>267</v>
      </c>
      <c r="O2776" s="106">
        <v>6.7220002412796021E-2</v>
      </c>
      <c r="Q2776" s="105">
        <v>8418</v>
      </c>
      <c r="R2776" s="106">
        <v>3.700999915599823E-2</v>
      </c>
      <c r="S2776" s="107"/>
    </row>
    <row r="2777" spans="1:19" x14ac:dyDescent="0.25">
      <c r="A2777" t="s">
        <v>331</v>
      </c>
      <c r="B2777" t="s">
        <v>347</v>
      </c>
      <c r="C2777" t="s">
        <v>347</v>
      </c>
      <c r="D2777" t="s">
        <v>347</v>
      </c>
      <c r="E2777" t="s">
        <v>106</v>
      </c>
      <c r="F2777" t="s">
        <v>107</v>
      </c>
      <c r="G2777" s="105">
        <v>13</v>
      </c>
      <c r="H2777" t="s">
        <v>364</v>
      </c>
      <c r="I2777" t="s">
        <v>349</v>
      </c>
      <c r="J2777" t="s">
        <v>369</v>
      </c>
      <c r="K2777" s="105">
        <v>361</v>
      </c>
      <c r="L2777" s="106">
        <v>0.2209299951791763</v>
      </c>
      <c r="N2777" s="105">
        <v>661</v>
      </c>
      <c r="O2777" s="106">
        <v>0.1664099991321564</v>
      </c>
      <c r="Q2777" s="105">
        <v>27454</v>
      </c>
      <c r="R2777" s="106">
        <v>0.1207000017166138</v>
      </c>
      <c r="S2777" s="107"/>
    </row>
    <row r="2778" spans="1:19" x14ac:dyDescent="0.25">
      <c r="A2778" t="s">
        <v>331</v>
      </c>
      <c r="B2778" t="s">
        <v>347</v>
      </c>
      <c r="C2778" t="s">
        <v>347</v>
      </c>
      <c r="D2778" t="s">
        <v>347</v>
      </c>
      <c r="E2778" t="s">
        <v>106</v>
      </c>
      <c r="F2778" t="s">
        <v>107</v>
      </c>
      <c r="G2778">
        <v>13</v>
      </c>
      <c r="H2778" t="s">
        <v>364</v>
      </c>
      <c r="I2778" t="s">
        <v>349</v>
      </c>
      <c r="J2778" t="s">
        <v>370</v>
      </c>
      <c r="K2778">
        <v>354</v>
      </c>
      <c r="L2778" s="106">
        <v>0.21664999425411219</v>
      </c>
      <c r="N2778">
        <v>935</v>
      </c>
      <c r="O2778" s="106">
        <v>0.2354000061750412</v>
      </c>
      <c r="Q2778">
        <v>55879</v>
      </c>
      <c r="R2778" s="106">
        <v>0.24567000567913061</v>
      </c>
    </row>
    <row r="2779" spans="1:19" x14ac:dyDescent="0.25">
      <c r="A2779" t="s">
        <v>331</v>
      </c>
      <c r="B2779" t="s">
        <v>347</v>
      </c>
      <c r="C2779" t="s">
        <v>347</v>
      </c>
      <c r="D2779" t="s">
        <v>347</v>
      </c>
      <c r="E2779" t="s">
        <v>106</v>
      </c>
      <c r="F2779" t="s">
        <v>107</v>
      </c>
      <c r="G2779" s="105">
        <v>13</v>
      </c>
      <c r="H2779" t="s">
        <v>364</v>
      </c>
      <c r="I2779" t="s">
        <v>349</v>
      </c>
      <c r="J2779" t="s">
        <v>371</v>
      </c>
      <c r="K2779" s="105">
        <v>299</v>
      </c>
      <c r="L2779" s="106">
        <v>0.1829899996519089</v>
      </c>
      <c r="N2779" s="105">
        <v>870</v>
      </c>
      <c r="O2779" s="106">
        <v>0.2190299928188324</v>
      </c>
      <c r="Q2779" s="105">
        <v>57982</v>
      </c>
      <c r="R2779" s="106">
        <v>0.25490999221801758</v>
      </c>
      <c r="S2779" s="107"/>
    </row>
    <row r="2780" spans="1:19" x14ac:dyDescent="0.25">
      <c r="A2780" t="s">
        <v>331</v>
      </c>
      <c r="B2780" t="s">
        <v>347</v>
      </c>
      <c r="C2780" t="s">
        <v>347</v>
      </c>
      <c r="D2780" t="s">
        <v>347</v>
      </c>
      <c r="E2780" t="s">
        <v>106</v>
      </c>
      <c r="F2780" t="s">
        <v>107</v>
      </c>
      <c r="G2780" s="105">
        <v>13</v>
      </c>
      <c r="H2780" t="s">
        <v>364</v>
      </c>
      <c r="I2780" t="s">
        <v>349</v>
      </c>
      <c r="J2780" t="s">
        <v>372</v>
      </c>
      <c r="K2780" s="105">
        <v>253</v>
      </c>
      <c r="L2780" s="106">
        <v>0.15482999384403229</v>
      </c>
      <c r="N2780" s="105">
        <v>692</v>
      </c>
      <c r="O2780" s="106">
        <v>0.17421999573707581</v>
      </c>
      <c r="Q2780" s="105">
        <v>44765</v>
      </c>
      <c r="R2780" s="106">
        <v>0.19679999351501459</v>
      </c>
      <c r="S2780" s="107"/>
    </row>
    <row r="2781" spans="1:19" x14ac:dyDescent="0.25">
      <c r="A2781" t="s">
        <v>331</v>
      </c>
      <c r="B2781" t="s">
        <v>347</v>
      </c>
      <c r="C2781" t="s">
        <v>347</v>
      </c>
      <c r="D2781" t="s">
        <v>347</v>
      </c>
      <c r="E2781" t="s">
        <v>106</v>
      </c>
      <c r="F2781" t="s">
        <v>107</v>
      </c>
      <c r="G2781" s="105">
        <v>13</v>
      </c>
      <c r="H2781" t="s">
        <v>364</v>
      </c>
      <c r="I2781" t="s">
        <v>349</v>
      </c>
      <c r="J2781" t="s">
        <v>373</v>
      </c>
      <c r="K2781" s="105">
        <v>184</v>
      </c>
      <c r="L2781" s="106">
        <v>0.1126099973917007</v>
      </c>
      <c r="N2781" s="105">
        <v>511</v>
      </c>
      <c r="O2781" s="106">
        <v>0.1286499947309494</v>
      </c>
      <c r="Q2781" s="105">
        <v>31831</v>
      </c>
      <c r="R2781" s="106">
        <v>0.1399399936199188</v>
      </c>
      <c r="S2781" s="107"/>
    </row>
    <row r="2782" spans="1:19" x14ac:dyDescent="0.25">
      <c r="A2782" t="s">
        <v>331</v>
      </c>
      <c r="B2782" t="s">
        <v>347</v>
      </c>
      <c r="C2782" t="s">
        <v>347</v>
      </c>
      <c r="D2782" t="s">
        <v>347</v>
      </c>
      <c r="E2782" t="s">
        <v>106</v>
      </c>
      <c r="F2782" t="s">
        <v>107</v>
      </c>
      <c r="G2782">
        <v>13</v>
      </c>
      <c r="H2782" t="s">
        <v>364</v>
      </c>
      <c r="I2782" t="s">
        <v>438</v>
      </c>
      <c r="J2782" t="s">
        <v>48</v>
      </c>
      <c r="K2782">
        <v>1296</v>
      </c>
      <c r="L2782" s="106">
        <v>0.79315000772476196</v>
      </c>
      <c r="M2782" s="106">
        <v>0.82494997978210449</v>
      </c>
      <c r="N2782">
        <v>3093</v>
      </c>
      <c r="O2782" s="106">
        <v>0.77869999408721924</v>
      </c>
      <c r="P2782" s="106">
        <v>0.79818999767303467</v>
      </c>
      <c r="Q2782">
        <v>186401</v>
      </c>
      <c r="R2782" s="106">
        <v>0.81949001550674438</v>
      </c>
      <c r="S2782" s="106">
        <v>0.8465999960899353</v>
      </c>
    </row>
    <row r="2783" spans="1:19" x14ac:dyDescent="0.25">
      <c r="A2783" t="s">
        <v>331</v>
      </c>
      <c r="B2783" t="s">
        <v>347</v>
      </c>
      <c r="C2783" t="s">
        <v>347</v>
      </c>
      <c r="D2783" t="s">
        <v>347</v>
      </c>
      <c r="E2783" t="s">
        <v>106</v>
      </c>
      <c r="F2783" t="s">
        <v>107</v>
      </c>
      <c r="G2783" s="105">
        <v>13</v>
      </c>
      <c r="H2783" t="s">
        <v>364</v>
      </c>
      <c r="I2783" t="s">
        <v>438</v>
      </c>
      <c r="J2783" t="s">
        <v>42</v>
      </c>
      <c r="K2783" s="105">
        <v>147</v>
      </c>
      <c r="L2783" s="106">
        <v>8.9960001409053802E-2</v>
      </c>
      <c r="M2783" s="106">
        <v>9.3570001423358917E-2</v>
      </c>
      <c r="N2783" s="105">
        <v>456</v>
      </c>
      <c r="O2783" s="106">
        <v>0.1147999987006187</v>
      </c>
      <c r="P2783" s="106">
        <v>0.1176799982786179</v>
      </c>
      <c r="Q2783" s="105">
        <v>20350</v>
      </c>
      <c r="R2783" s="106">
        <v>8.9469999074935913E-2</v>
      </c>
      <c r="S2783" s="107">
        <v>9.2430002987384796E-2</v>
      </c>
    </row>
    <row r="2784" spans="1:19" x14ac:dyDescent="0.25">
      <c r="A2784" t="s">
        <v>331</v>
      </c>
      <c r="B2784" t="s">
        <v>347</v>
      </c>
      <c r="C2784" t="s">
        <v>347</v>
      </c>
      <c r="D2784" t="s">
        <v>347</v>
      </c>
      <c r="E2784" t="s">
        <v>106</v>
      </c>
      <c r="F2784" t="s">
        <v>107</v>
      </c>
      <c r="G2784" s="105">
        <v>13</v>
      </c>
      <c r="H2784" t="s">
        <v>364</v>
      </c>
      <c r="I2784" t="s">
        <v>438</v>
      </c>
      <c r="J2784" t="s">
        <v>374</v>
      </c>
      <c r="K2784" s="105">
        <v>128</v>
      </c>
      <c r="L2784" s="106">
        <v>7.8340001404285431E-2</v>
      </c>
      <c r="M2784" s="106">
        <v>8.14799964427948E-2</v>
      </c>
      <c r="N2784" s="105">
        <v>326</v>
      </c>
      <c r="O2784" s="106">
        <v>8.2070000469684601E-2</v>
      </c>
      <c r="P2784" s="106">
        <v>8.4129996597766876E-2</v>
      </c>
      <c r="Q2784" s="105">
        <v>13425</v>
      </c>
      <c r="R2784" s="106">
        <v>5.9020001441240311E-2</v>
      </c>
      <c r="S2784" s="107">
        <v>6.0970000922679901E-2</v>
      </c>
    </row>
    <row r="2785" spans="1:19" x14ac:dyDescent="0.25">
      <c r="A2785" t="s">
        <v>331</v>
      </c>
      <c r="B2785" t="s">
        <v>347</v>
      </c>
      <c r="C2785" t="s">
        <v>347</v>
      </c>
      <c r="D2785" t="s">
        <v>347</v>
      </c>
      <c r="E2785" t="s">
        <v>106</v>
      </c>
      <c r="F2785" t="s">
        <v>107</v>
      </c>
      <c r="G2785" s="105">
        <v>13</v>
      </c>
      <c r="H2785" t="s">
        <v>364</v>
      </c>
      <c r="I2785" t="s">
        <v>438</v>
      </c>
      <c r="J2785" t="s">
        <v>86</v>
      </c>
      <c r="K2785" s="105">
        <v>63</v>
      </c>
      <c r="L2785" s="106">
        <v>3.8559999316930771E-2</v>
      </c>
      <c r="N2785" s="105">
        <v>97</v>
      </c>
      <c r="O2785" s="106">
        <v>2.4420000612735748E-2</v>
      </c>
      <c r="Q2785" s="105">
        <v>7283</v>
      </c>
      <c r="R2785" s="106">
        <v>3.2019998878240592E-2</v>
      </c>
      <c r="S2785" s="107"/>
    </row>
    <row r="2786" spans="1:19" x14ac:dyDescent="0.25">
      <c r="A2786" t="s">
        <v>331</v>
      </c>
      <c r="B2786" t="s">
        <v>347</v>
      </c>
      <c r="C2786" t="s">
        <v>347</v>
      </c>
      <c r="D2786" t="s">
        <v>347</v>
      </c>
      <c r="E2786" t="s">
        <v>106</v>
      </c>
      <c r="F2786" t="s">
        <v>107</v>
      </c>
      <c r="G2786" s="105">
        <v>13</v>
      </c>
      <c r="H2786" t="s">
        <v>364</v>
      </c>
      <c r="I2786" t="s">
        <v>375</v>
      </c>
      <c r="J2786" t="s">
        <v>376</v>
      </c>
      <c r="K2786" s="105">
        <v>422</v>
      </c>
      <c r="L2786" s="106">
        <v>0.25826001167297358</v>
      </c>
      <c r="N2786" s="105">
        <v>923</v>
      </c>
      <c r="O2786" s="106">
        <v>0.23238000273704529</v>
      </c>
      <c r="Q2786" s="105">
        <v>47189</v>
      </c>
      <c r="R2786" s="106">
        <v>0.20746000111103061</v>
      </c>
      <c r="S2786" s="107"/>
    </row>
    <row r="2787" spans="1:19" x14ac:dyDescent="0.25">
      <c r="A2787" t="s">
        <v>331</v>
      </c>
      <c r="B2787" t="s">
        <v>347</v>
      </c>
      <c r="C2787" t="s">
        <v>347</v>
      </c>
      <c r="D2787" t="s">
        <v>347</v>
      </c>
      <c r="E2787" t="s">
        <v>106</v>
      </c>
      <c r="F2787" t="s">
        <v>107</v>
      </c>
      <c r="G2787" s="105">
        <v>13</v>
      </c>
      <c r="H2787" t="s">
        <v>364</v>
      </c>
      <c r="I2787" t="s">
        <v>375</v>
      </c>
      <c r="J2787" t="s">
        <v>377</v>
      </c>
      <c r="K2787" s="105">
        <v>344</v>
      </c>
      <c r="L2787" s="106">
        <v>0.21052999794483179</v>
      </c>
      <c r="N2787" s="105">
        <v>817</v>
      </c>
      <c r="O2787" s="106">
        <v>0.2056899964809418</v>
      </c>
      <c r="Q2787" s="105">
        <v>47420</v>
      </c>
      <c r="R2787" s="106">
        <v>0.20848000049591059</v>
      </c>
      <c r="S2787" s="107"/>
    </row>
    <row r="2788" spans="1:19" x14ac:dyDescent="0.25">
      <c r="A2788" t="s">
        <v>331</v>
      </c>
      <c r="B2788" t="s">
        <v>347</v>
      </c>
      <c r="C2788" t="s">
        <v>347</v>
      </c>
      <c r="D2788" t="s">
        <v>347</v>
      </c>
      <c r="E2788" t="s">
        <v>106</v>
      </c>
      <c r="F2788" t="s">
        <v>107</v>
      </c>
      <c r="G2788" s="105">
        <v>13</v>
      </c>
      <c r="H2788" t="s">
        <v>364</v>
      </c>
      <c r="I2788" t="s">
        <v>375</v>
      </c>
      <c r="J2788" t="s">
        <v>378</v>
      </c>
      <c r="K2788" s="105">
        <v>265</v>
      </c>
      <c r="L2788" s="106">
        <v>0.16218000650405881</v>
      </c>
      <c r="N2788" s="105">
        <v>668</v>
      </c>
      <c r="O2788" s="106">
        <v>0.16818000376224521</v>
      </c>
      <c r="Q2788" s="105">
        <v>37332</v>
      </c>
      <c r="R2788" s="106">
        <v>0.1641300022602081</v>
      </c>
      <c r="S2788" s="107"/>
    </row>
    <row r="2789" spans="1:19" x14ac:dyDescent="0.25">
      <c r="A2789" t="s">
        <v>331</v>
      </c>
      <c r="B2789" t="s">
        <v>347</v>
      </c>
      <c r="C2789" t="s">
        <v>347</v>
      </c>
      <c r="D2789" t="s">
        <v>347</v>
      </c>
      <c r="E2789" t="s">
        <v>106</v>
      </c>
      <c r="F2789" t="s">
        <v>107</v>
      </c>
      <c r="G2789" s="105">
        <v>13</v>
      </c>
      <c r="H2789" t="s">
        <v>364</v>
      </c>
      <c r="I2789" t="s">
        <v>375</v>
      </c>
      <c r="J2789" t="s">
        <v>379</v>
      </c>
      <c r="K2789" s="105">
        <v>287</v>
      </c>
      <c r="L2789" s="106">
        <v>0.17564000189304349</v>
      </c>
      <c r="N2789" s="105">
        <v>766</v>
      </c>
      <c r="O2789" s="106">
        <v>0.19284999370574951</v>
      </c>
      <c r="Q2789" s="105">
        <v>47525</v>
      </c>
      <c r="R2789" s="106">
        <v>0.20893999934196469</v>
      </c>
      <c r="S2789" s="107"/>
    </row>
    <row r="2790" spans="1:19" x14ac:dyDescent="0.25">
      <c r="A2790" t="s">
        <v>331</v>
      </c>
      <c r="B2790" t="s">
        <v>347</v>
      </c>
      <c r="C2790" t="s">
        <v>347</v>
      </c>
      <c r="D2790" t="s">
        <v>347</v>
      </c>
      <c r="E2790" t="s">
        <v>106</v>
      </c>
      <c r="F2790" t="s">
        <v>107</v>
      </c>
      <c r="G2790">
        <v>13</v>
      </c>
      <c r="H2790" t="s">
        <v>364</v>
      </c>
      <c r="I2790" t="s">
        <v>375</v>
      </c>
      <c r="J2790" t="s">
        <v>380</v>
      </c>
      <c r="K2790">
        <v>316</v>
      </c>
      <c r="L2790" s="106">
        <v>0.19338999688625341</v>
      </c>
      <c r="N2790">
        <v>798</v>
      </c>
      <c r="O2790" s="106">
        <v>0.20091000199317929</v>
      </c>
      <c r="Q2790">
        <v>47993</v>
      </c>
      <c r="R2790" s="106">
        <v>0.210999995470047</v>
      </c>
    </row>
    <row r="2791" spans="1:19" x14ac:dyDescent="0.25">
      <c r="A2791" t="s">
        <v>331</v>
      </c>
      <c r="B2791" t="s">
        <v>347</v>
      </c>
      <c r="C2791" t="s">
        <v>347</v>
      </c>
      <c r="D2791" t="s">
        <v>347</v>
      </c>
      <c r="E2791" t="s">
        <v>106</v>
      </c>
      <c r="F2791" t="s">
        <v>107</v>
      </c>
      <c r="G2791" s="105">
        <v>13</v>
      </c>
      <c r="H2791" t="s">
        <v>364</v>
      </c>
      <c r="I2791" t="s">
        <v>381</v>
      </c>
      <c r="J2791" t="s">
        <v>382</v>
      </c>
      <c r="K2791" s="105">
        <v>59</v>
      </c>
      <c r="L2791" s="106">
        <v>3.6109998822212219E-2</v>
      </c>
      <c r="M2791" s="106">
        <v>4.4459998607635498E-2</v>
      </c>
      <c r="N2791" s="105">
        <v>101</v>
      </c>
      <c r="O2791" s="106">
        <v>2.542999945580959E-2</v>
      </c>
      <c r="P2791" s="106">
        <v>3.2000001519918442E-2</v>
      </c>
      <c r="Q2791" s="105">
        <v>5423</v>
      </c>
      <c r="R2791" s="106">
        <v>2.384000085294247E-2</v>
      </c>
      <c r="S2791" s="107">
        <v>3.0780000612139698E-2</v>
      </c>
    </row>
    <row r="2792" spans="1:19" x14ac:dyDescent="0.25">
      <c r="A2792" t="s">
        <v>331</v>
      </c>
      <c r="B2792" t="s">
        <v>347</v>
      </c>
      <c r="C2792" t="s">
        <v>347</v>
      </c>
      <c r="D2792" t="s">
        <v>347</v>
      </c>
      <c r="E2792" t="s">
        <v>106</v>
      </c>
      <c r="F2792" t="s">
        <v>107</v>
      </c>
      <c r="G2792" s="105">
        <v>13</v>
      </c>
      <c r="H2792" t="s">
        <v>364</v>
      </c>
      <c r="I2792" t="s">
        <v>381</v>
      </c>
      <c r="J2792" t="s">
        <v>383</v>
      </c>
      <c r="K2792" s="105">
        <v>117</v>
      </c>
      <c r="L2792" s="106">
        <v>7.1599997580051422E-2</v>
      </c>
      <c r="M2792" s="106">
        <v>8.8169999420642853E-2</v>
      </c>
      <c r="N2792" s="105">
        <v>362</v>
      </c>
      <c r="O2792" s="106">
        <v>9.1140002012252808E-2</v>
      </c>
      <c r="P2792" s="106">
        <v>0.1146999970078468</v>
      </c>
      <c r="Q2792" s="105">
        <v>26007</v>
      </c>
      <c r="R2792" s="106">
        <v>0.11433999985456469</v>
      </c>
      <c r="S2792" s="107">
        <v>0.1476300060749054</v>
      </c>
    </row>
    <row r="2793" spans="1:19" x14ac:dyDescent="0.25">
      <c r="A2793" t="s">
        <v>331</v>
      </c>
      <c r="B2793" t="s">
        <v>347</v>
      </c>
      <c r="C2793" t="s">
        <v>347</v>
      </c>
      <c r="D2793" t="s">
        <v>347</v>
      </c>
      <c r="E2793" t="s">
        <v>106</v>
      </c>
      <c r="F2793" t="s">
        <v>107</v>
      </c>
      <c r="G2793">
        <v>13</v>
      </c>
      <c r="H2793" t="s">
        <v>364</v>
      </c>
      <c r="I2793" t="s">
        <v>381</v>
      </c>
      <c r="J2793" t="s">
        <v>384</v>
      </c>
      <c r="K2793">
        <v>1151</v>
      </c>
      <c r="L2793" s="106">
        <v>0.70441001653671265</v>
      </c>
      <c r="M2793" s="106">
        <v>0.86737000942230225</v>
      </c>
      <c r="N2793">
        <v>2693</v>
      </c>
      <c r="O2793" s="106">
        <v>0.67799997329711914</v>
      </c>
      <c r="P2793" s="106">
        <v>0.85329997539520264</v>
      </c>
      <c r="Q2793">
        <v>144739</v>
      </c>
      <c r="R2793" s="106">
        <v>0.6363300085067749</v>
      </c>
      <c r="S2793" s="106">
        <v>0.82159000635147095</v>
      </c>
    </row>
    <row r="2794" spans="1:19" x14ac:dyDescent="0.25">
      <c r="A2794" t="s">
        <v>331</v>
      </c>
      <c r="B2794" t="s">
        <v>347</v>
      </c>
      <c r="C2794" t="s">
        <v>347</v>
      </c>
      <c r="D2794" t="s">
        <v>347</v>
      </c>
      <c r="E2794" t="s">
        <v>106</v>
      </c>
      <c r="F2794" t="s">
        <v>107</v>
      </c>
      <c r="G2794" s="105">
        <v>13</v>
      </c>
      <c r="H2794" t="s">
        <v>364</v>
      </c>
      <c r="I2794" t="s">
        <v>381</v>
      </c>
      <c r="J2794" t="s">
        <v>385</v>
      </c>
      <c r="K2794" s="105">
        <v>307</v>
      </c>
      <c r="L2794" s="106">
        <v>0.18787999451160431</v>
      </c>
      <c r="N2794" s="105">
        <v>816</v>
      </c>
      <c r="O2794" s="106">
        <v>0.20543999969959259</v>
      </c>
      <c r="Q2794" s="105">
        <v>51290</v>
      </c>
      <c r="R2794" s="106">
        <v>0.22549000382423401</v>
      </c>
      <c r="S2794" s="107"/>
    </row>
    <row r="2795" spans="1:19" x14ac:dyDescent="0.25">
      <c r="A2795" t="s">
        <v>331</v>
      </c>
      <c r="B2795" t="s">
        <v>347</v>
      </c>
      <c r="C2795" t="s">
        <v>347</v>
      </c>
      <c r="D2795" t="s">
        <v>347</v>
      </c>
      <c r="E2795" t="s">
        <v>106</v>
      </c>
      <c r="F2795" t="s">
        <v>107</v>
      </c>
      <c r="G2795" s="105">
        <v>13</v>
      </c>
      <c r="H2795" t="s">
        <v>364</v>
      </c>
      <c r="I2795" t="s">
        <v>386</v>
      </c>
      <c r="J2795" t="s">
        <v>387</v>
      </c>
      <c r="K2795" s="105">
        <v>404</v>
      </c>
      <c r="L2795" s="106">
        <v>0.24725000560283661</v>
      </c>
      <c r="M2795" s="106">
        <v>0.25297001004219061</v>
      </c>
      <c r="N2795" s="105">
        <v>776</v>
      </c>
      <c r="O2795" s="106">
        <v>0.19537000358104711</v>
      </c>
      <c r="P2795" s="106">
        <v>0.19856999814510351</v>
      </c>
      <c r="Q2795" s="105">
        <v>12181</v>
      </c>
      <c r="R2795" s="106">
        <v>5.3550001233816147E-2</v>
      </c>
      <c r="S2795" s="107">
        <v>5.4999999701976783E-2</v>
      </c>
    </row>
    <row r="2796" spans="1:19" x14ac:dyDescent="0.25">
      <c r="A2796" t="s">
        <v>331</v>
      </c>
      <c r="B2796" t="s">
        <v>347</v>
      </c>
      <c r="C2796" t="s">
        <v>347</v>
      </c>
      <c r="D2796" t="s">
        <v>347</v>
      </c>
      <c r="E2796" t="s">
        <v>106</v>
      </c>
      <c r="F2796" t="s">
        <v>107</v>
      </c>
      <c r="G2796" s="105">
        <v>13</v>
      </c>
      <c r="H2796" t="s">
        <v>364</v>
      </c>
      <c r="I2796" t="s">
        <v>386</v>
      </c>
      <c r="J2796" t="s">
        <v>388</v>
      </c>
      <c r="K2796" s="105">
        <v>221</v>
      </c>
      <c r="L2796" s="106">
        <v>0.13525000214576721</v>
      </c>
      <c r="M2796" s="106">
        <v>0.13838000595569611</v>
      </c>
      <c r="N2796" s="105">
        <v>389</v>
      </c>
      <c r="O2796" s="106">
        <v>9.7939997911453247E-2</v>
      </c>
      <c r="P2796" s="106">
        <v>9.9540002644062042E-2</v>
      </c>
      <c r="Q2796" s="105">
        <v>6321</v>
      </c>
      <c r="R2796" s="106">
        <v>2.77900006622076E-2</v>
      </c>
      <c r="S2796" s="107">
        <v>2.8540000319480899E-2</v>
      </c>
    </row>
    <row r="2797" spans="1:19" x14ac:dyDescent="0.25">
      <c r="A2797" t="s">
        <v>331</v>
      </c>
      <c r="B2797" t="s">
        <v>347</v>
      </c>
      <c r="C2797" t="s">
        <v>347</v>
      </c>
      <c r="D2797" t="s">
        <v>347</v>
      </c>
      <c r="E2797" t="s">
        <v>106</v>
      </c>
      <c r="F2797" t="s">
        <v>107</v>
      </c>
      <c r="G2797">
        <v>13</v>
      </c>
      <c r="H2797" t="s">
        <v>364</v>
      </c>
      <c r="I2797" t="s">
        <v>386</v>
      </c>
      <c r="J2797" t="s">
        <v>85</v>
      </c>
      <c r="K2797">
        <v>37</v>
      </c>
      <c r="L2797" s="106">
        <v>2.263999916613102E-2</v>
      </c>
      <c r="M2797" s="106">
        <v>2.3169999942183491E-2</v>
      </c>
      <c r="N2797">
        <v>96</v>
      </c>
      <c r="O2797" s="106">
        <v>2.4170000106096271E-2</v>
      </c>
      <c r="P2797" s="106">
        <v>2.4560000747442249E-2</v>
      </c>
      <c r="Q2797">
        <v>4872</v>
      </c>
      <c r="R2797" s="106">
        <v>2.1420000120997429E-2</v>
      </c>
      <c r="S2797" s="106">
        <v>2.199999988079071E-2</v>
      </c>
    </row>
    <row r="2798" spans="1:19" x14ac:dyDescent="0.25">
      <c r="A2798" t="s">
        <v>331</v>
      </c>
      <c r="B2798" t="s">
        <v>347</v>
      </c>
      <c r="C2798" t="s">
        <v>347</v>
      </c>
      <c r="D2798" t="s">
        <v>347</v>
      </c>
      <c r="E2798" t="s">
        <v>106</v>
      </c>
      <c r="F2798" t="s">
        <v>107</v>
      </c>
      <c r="G2798" s="105">
        <v>13</v>
      </c>
      <c r="H2798" t="s">
        <v>364</v>
      </c>
      <c r="I2798" t="s">
        <v>386</v>
      </c>
      <c r="J2798" t="s">
        <v>389</v>
      </c>
      <c r="K2798" s="105">
        <v>91</v>
      </c>
      <c r="L2798" s="106">
        <v>5.569000169634819E-2</v>
      </c>
      <c r="M2798" s="106">
        <v>5.697999894618988E-2</v>
      </c>
      <c r="N2798" s="105">
        <v>156</v>
      </c>
      <c r="O2798" s="106">
        <v>3.9269998669624329E-2</v>
      </c>
      <c r="P2798" s="106">
        <v>3.9919998496770859E-2</v>
      </c>
      <c r="Q2798" s="105">
        <v>4049</v>
      </c>
      <c r="R2798" s="106">
        <v>1.779999956488609E-2</v>
      </c>
      <c r="S2798" s="107">
        <v>1.8279999494552609E-2</v>
      </c>
    </row>
    <row r="2799" spans="1:19" x14ac:dyDescent="0.25">
      <c r="A2799" t="s">
        <v>331</v>
      </c>
      <c r="B2799" t="s">
        <v>347</v>
      </c>
      <c r="C2799" t="s">
        <v>347</v>
      </c>
      <c r="D2799" t="s">
        <v>347</v>
      </c>
      <c r="E2799" t="s">
        <v>106</v>
      </c>
      <c r="F2799" t="s">
        <v>107</v>
      </c>
      <c r="G2799" s="105">
        <v>13</v>
      </c>
      <c r="H2799" t="s">
        <v>364</v>
      </c>
      <c r="I2799" t="s">
        <v>386</v>
      </c>
      <c r="J2799" t="s">
        <v>86</v>
      </c>
      <c r="K2799" s="105">
        <v>37</v>
      </c>
      <c r="L2799" s="106">
        <v>2.263999916613102E-2</v>
      </c>
      <c r="N2799" s="105">
        <v>64</v>
      </c>
      <c r="O2799" s="106">
        <v>1.6109999269247059E-2</v>
      </c>
      <c r="Q2799" s="105">
        <v>5972</v>
      </c>
      <c r="R2799" s="106">
        <v>2.6259999722242359E-2</v>
      </c>
      <c r="S2799" s="107"/>
    </row>
    <row r="2800" spans="1:19" x14ac:dyDescent="0.25">
      <c r="A2800" t="s">
        <v>331</v>
      </c>
      <c r="B2800" t="s">
        <v>347</v>
      </c>
      <c r="C2800" t="s">
        <v>347</v>
      </c>
      <c r="D2800" t="s">
        <v>347</v>
      </c>
      <c r="E2800" t="s">
        <v>106</v>
      </c>
      <c r="F2800" t="s">
        <v>107</v>
      </c>
      <c r="G2800">
        <v>13</v>
      </c>
      <c r="H2800" t="s">
        <v>364</v>
      </c>
      <c r="I2800" t="s">
        <v>386</v>
      </c>
      <c r="J2800" t="s">
        <v>84</v>
      </c>
      <c r="K2800">
        <v>844</v>
      </c>
      <c r="L2800" s="106">
        <v>0.51652002334594727</v>
      </c>
      <c r="M2800" s="106">
        <v>0.52849000692367554</v>
      </c>
      <c r="N2800">
        <v>2491</v>
      </c>
      <c r="O2800" s="106">
        <v>0.62713998556137085</v>
      </c>
      <c r="P2800" s="106">
        <v>0.63740998506546021</v>
      </c>
      <c r="Q2800">
        <v>194064</v>
      </c>
      <c r="R2800" s="106">
        <v>0.85317999124526978</v>
      </c>
      <c r="S2800" s="106">
        <v>0.87619000673294067</v>
      </c>
    </row>
    <row r="2801" spans="1:19" x14ac:dyDescent="0.25">
      <c r="A2801" t="s">
        <v>331</v>
      </c>
      <c r="B2801" t="s">
        <v>347</v>
      </c>
      <c r="C2801" t="s">
        <v>347</v>
      </c>
      <c r="D2801" t="s">
        <v>347</v>
      </c>
      <c r="E2801" t="s">
        <v>106</v>
      </c>
      <c r="F2801" t="s">
        <v>107</v>
      </c>
      <c r="G2801" s="105">
        <v>13</v>
      </c>
      <c r="H2801" t="s">
        <v>364</v>
      </c>
      <c r="I2801" t="s">
        <v>419</v>
      </c>
      <c r="J2801" t="s">
        <v>390</v>
      </c>
      <c r="K2801" s="105">
        <v>307</v>
      </c>
      <c r="L2801" s="106">
        <v>0.18787999451160431</v>
      </c>
      <c r="N2801" s="105">
        <v>816</v>
      </c>
      <c r="O2801" s="106">
        <v>0.20543999969959259</v>
      </c>
      <c r="Q2801" s="105">
        <v>51290</v>
      </c>
      <c r="R2801" s="106">
        <v>0.22549000382423401</v>
      </c>
      <c r="S2801" s="107"/>
    </row>
    <row r="2802" spans="1:19" x14ac:dyDescent="0.25">
      <c r="A2802" t="s">
        <v>331</v>
      </c>
      <c r="B2802" t="s">
        <v>347</v>
      </c>
      <c r="C2802" t="s">
        <v>347</v>
      </c>
      <c r="D2802" t="s">
        <v>347</v>
      </c>
      <c r="E2802" t="s">
        <v>106</v>
      </c>
      <c r="F2802" t="s">
        <v>107</v>
      </c>
      <c r="G2802" s="105">
        <v>13</v>
      </c>
      <c r="H2802" t="s">
        <v>364</v>
      </c>
      <c r="I2802" t="s">
        <v>419</v>
      </c>
      <c r="J2802" t="s">
        <v>391</v>
      </c>
      <c r="K2802" s="105">
        <v>117</v>
      </c>
      <c r="L2802" s="106">
        <v>7.1599997580051422E-2</v>
      </c>
      <c r="M2802" s="106">
        <v>8.8169999420642853E-2</v>
      </c>
      <c r="N2802" s="105">
        <v>362</v>
      </c>
      <c r="O2802" s="106">
        <v>9.1140002012252808E-2</v>
      </c>
      <c r="P2802" s="106">
        <v>0.1146999970078468</v>
      </c>
      <c r="Q2802" s="105">
        <v>26007</v>
      </c>
      <c r="R2802" s="106">
        <v>0.11433999985456469</v>
      </c>
      <c r="S2802" s="107">
        <v>0.1476300060749054</v>
      </c>
    </row>
    <row r="2803" spans="1:19" x14ac:dyDescent="0.25">
      <c r="A2803" t="s">
        <v>331</v>
      </c>
      <c r="B2803" t="s">
        <v>347</v>
      </c>
      <c r="C2803" t="s">
        <v>347</v>
      </c>
      <c r="D2803" t="s">
        <v>347</v>
      </c>
      <c r="E2803" t="s">
        <v>106</v>
      </c>
      <c r="F2803" t="s">
        <v>107</v>
      </c>
      <c r="G2803" s="105">
        <v>13</v>
      </c>
      <c r="H2803" t="s">
        <v>364</v>
      </c>
      <c r="I2803" t="s">
        <v>419</v>
      </c>
      <c r="J2803" t="s">
        <v>392</v>
      </c>
      <c r="K2803" s="105">
        <v>464</v>
      </c>
      <c r="L2803" s="106">
        <v>0.28396999835968018</v>
      </c>
      <c r="M2803" s="106">
        <v>0.34966000914573669</v>
      </c>
      <c r="N2803" s="105">
        <v>1211</v>
      </c>
      <c r="O2803" s="106">
        <v>0.30487999320030212</v>
      </c>
      <c r="P2803" s="106">
        <v>0.38370999693870539</v>
      </c>
      <c r="Q2803" s="105">
        <v>69347</v>
      </c>
      <c r="R2803" s="106">
        <v>0.30487999320030212</v>
      </c>
      <c r="S2803" s="107">
        <v>0.39364001154899603</v>
      </c>
    </row>
    <row r="2804" spans="1:19" x14ac:dyDescent="0.25">
      <c r="A2804" t="s">
        <v>331</v>
      </c>
      <c r="B2804" t="s">
        <v>347</v>
      </c>
      <c r="C2804" t="s">
        <v>347</v>
      </c>
      <c r="D2804" t="s">
        <v>347</v>
      </c>
      <c r="E2804" t="s">
        <v>106</v>
      </c>
      <c r="F2804" t="s">
        <v>107</v>
      </c>
      <c r="G2804">
        <v>13</v>
      </c>
      <c r="H2804" t="s">
        <v>364</v>
      </c>
      <c r="I2804" t="s">
        <v>419</v>
      </c>
      <c r="J2804" t="s">
        <v>393</v>
      </c>
      <c r="K2804">
        <v>621</v>
      </c>
      <c r="L2804" s="106">
        <v>0.38005000352859503</v>
      </c>
      <c r="M2804" s="106">
        <v>0.46797001361846918</v>
      </c>
      <c r="N2804">
        <v>1328</v>
      </c>
      <c r="O2804" s="106">
        <v>0.33434000611305242</v>
      </c>
      <c r="P2804" s="106">
        <v>0.42078998684883118</v>
      </c>
      <c r="Q2804">
        <v>66079</v>
      </c>
      <c r="R2804" s="106">
        <v>0.29050999879837042</v>
      </c>
      <c r="S2804" s="106">
        <v>0.37509000301361078</v>
      </c>
    </row>
    <row r="2805" spans="1:19" x14ac:dyDescent="0.25">
      <c r="A2805" t="s">
        <v>331</v>
      </c>
      <c r="B2805" t="s">
        <v>347</v>
      </c>
      <c r="C2805" t="s">
        <v>347</v>
      </c>
      <c r="D2805" t="s">
        <v>347</v>
      </c>
      <c r="E2805" t="s">
        <v>106</v>
      </c>
      <c r="F2805" t="s">
        <v>107</v>
      </c>
      <c r="G2805" s="105">
        <v>13</v>
      </c>
      <c r="H2805" t="s">
        <v>364</v>
      </c>
      <c r="I2805" t="s">
        <v>419</v>
      </c>
      <c r="J2805" t="s">
        <v>394</v>
      </c>
      <c r="K2805" s="105">
        <v>125</v>
      </c>
      <c r="L2805" s="106">
        <v>7.6499998569488525E-2</v>
      </c>
      <c r="M2805" s="106">
        <v>9.4200000166893005E-2</v>
      </c>
      <c r="N2805" s="105">
        <v>255</v>
      </c>
      <c r="O2805" s="106">
        <v>6.419999897480011E-2</v>
      </c>
      <c r="P2805" s="106">
        <v>8.0799996852874756E-2</v>
      </c>
      <c r="Q2805" s="105">
        <v>14736</v>
      </c>
      <c r="R2805" s="106">
        <v>6.4790003001689911E-2</v>
      </c>
      <c r="S2805" s="107">
        <v>8.3650000393390656E-2</v>
      </c>
    </row>
    <row r="2806" spans="1:19" x14ac:dyDescent="0.25">
      <c r="A2806" t="s">
        <v>331</v>
      </c>
      <c r="B2806" t="s">
        <v>347</v>
      </c>
      <c r="C2806" t="s">
        <v>347</v>
      </c>
      <c r="D2806" t="s">
        <v>347</v>
      </c>
      <c r="E2806" t="s">
        <v>106</v>
      </c>
      <c r="F2806" t="s">
        <v>107</v>
      </c>
      <c r="G2806" s="105">
        <v>13</v>
      </c>
      <c r="H2806" t="s">
        <v>364</v>
      </c>
      <c r="I2806" t="s">
        <v>439</v>
      </c>
      <c r="J2806" t="s">
        <v>440</v>
      </c>
      <c r="K2806" s="105">
        <v>307</v>
      </c>
      <c r="L2806" s="106">
        <v>0.18787999451160431</v>
      </c>
      <c r="N2806" s="105">
        <v>816</v>
      </c>
      <c r="O2806" s="106">
        <v>0.20543999969959259</v>
      </c>
      <c r="Q2806" s="105">
        <v>51290</v>
      </c>
      <c r="R2806" s="106">
        <v>0.22549000382423401</v>
      </c>
      <c r="S2806" s="107"/>
    </row>
    <row r="2807" spans="1:19" x14ac:dyDescent="0.25">
      <c r="A2807" t="s">
        <v>331</v>
      </c>
      <c r="B2807" t="s">
        <v>347</v>
      </c>
      <c r="C2807" t="s">
        <v>347</v>
      </c>
      <c r="D2807" t="s">
        <v>347</v>
      </c>
      <c r="E2807" t="s">
        <v>106</v>
      </c>
      <c r="F2807" t="s">
        <v>107</v>
      </c>
      <c r="G2807">
        <v>13</v>
      </c>
      <c r="H2807" t="s">
        <v>364</v>
      </c>
      <c r="I2807" t="s">
        <v>439</v>
      </c>
      <c r="J2807" t="s">
        <v>442</v>
      </c>
      <c r="K2807">
        <v>1327</v>
      </c>
      <c r="L2807" s="106">
        <v>0.81212002038955688</v>
      </c>
      <c r="M2807" s="106">
        <v>1</v>
      </c>
      <c r="N2807">
        <v>3156</v>
      </c>
      <c r="O2807" s="106">
        <v>0.7945600152015686</v>
      </c>
      <c r="P2807" s="106">
        <v>1</v>
      </c>
      <c r="Q2807">
        <v>176169</v>
      </c>
      <c r="R2807" s="106">
        <v>0.77451002597808838</v>
      </c>
      <c r="S2807" s="106">
        <v>1</v>
      </c>
    </row>
    <row r="2808" spans="1:19" x14ac:dyDescent="0.25">
      <c r="A2808" t="s">
        <v>331</v>
      </c>
      <c r="B2808" t="s">
        <v>347</v>
      </c>
      <c r="C2808" t="s">
        <v>347</v>
      </c>
      <c r="D2808" t="s">
        <v>347</v>
      </c>
      <c r="E2808" t="s">
        <v>106</v>
      </c>
      <c r="F2808" t="s">
        <v>107</v>
      </c>
      <c r="G2808" s="105">
        <v>13</v>
      </c>
      <c r="H2808" t="s">
        <v>364</v>
      </c>
      <c r="I2808" t="s">
        <v>395</v>
      </c>
      <c r="J2808" t="s">
        <v>396</v>
      </c>
      <c r="K2808" s="105">
        <v>1617</v>
      </c>
      <c r="L2808" s="106">
        <v>0.98960000276565552</v>
      </c>
      <c r="N2808" s="105">
        <v>3935</v>
      </c>
      <c r="O2808" s="106">
        <v>0.99067997932434082</v>
      </c>
      <c r="Q2808" s="105">
        <v>225832</v>
      </c>
      <c r="R2808" s="106">
        <v>0.99285000562667847</v>
      </c>
      <c r="S2808" s="107"/>
    </row>
    <row r="2809" spans="1:19" x14ac:dyDescent="0.25">
      <c r="A2809" t="s">
        <v>331</v>
      </c>
      <c r="B2809" t="s">
        <v>347</v>
      </c>
      <c r="C2809" t="s">
        <v>347</v>
      </c>
      <c r="D2809" t="s">
        <v>347</v>
      </c>
      <c r="E2809" t="s">
        <v>106</v>
      </c>
      <c r="F2809" t="s">
        <v>107</v>
      </c>
      <c r="G2809" s="105">
        <v>13</v>
      </c>
      <c r="H2809" t="s">
        <v>364</v>
      </c>
      <c r="I2809" t="s">
        <v>395</v>
      </c>
      <c r="J2809" t="s">
        <v>397</v>
      </c>
      <c r="K2809" s="105">
        <v>17</v>
      </c>
      <c r="L2809" s="106">
        <v>1.040000002831221E-2</v>
      </c>
      <c r="N2809" s="105">
        <v>37</v>
      </c>
      <c r="O2809" s="106">
        <v>9.3200001865625381E-3</v>
      </c>
      <c r="Q2809" s="105">
        <v>1627</v>
      </c>
      <c r="R2809" s="106">
        <v>7.1499999612569809E-3</v>
      </c>
      <c r="S2809" s="107"/>
    </row>
    <row r="2810" spans="1:19" x14ac:dyDescent="0.25">
      <c r="A2810" t="s">
        <v>331</v>
      </c>
      <c r="B2810" t="s">
        <v>347</v>
      </c>
      <c r="C2810" t="s">
        <v>347</v>
      </c>
      <c r="D2810" t="s">
        <v>347</v>
      </c>
      <c r="E2810" t="s">
        <v>106</v>
      </c>
      <c r="F2810" t="s">
        <v>107</v>
      </c>
      <c r="G2810">
        <v>13</v>
      </c>
      <c r="H2810" t="s">
        <v>364</v>
      </c>
      <c r="I2810" t="s">
        <v>398</v>
      </c>
      <c r="J2810" t="s">
        <v>399</v>
      </c>
      <c r="K2810">
        <v>346</v>
      </c>
      <c r="L2810" s="106">
        <v>0.21175000071525571</v>
      </c>
      <c r="N2810">
        <v>700</v>
      </c>
      <c r="O2810" s="106">
        <v>0.17622999846935269</v>
      </c>
      <c r="Q2810">
        <v>32785</v>
      </c>
      <c r="R2810" s="106">
        <v>0.14414000511169431</v>
      </c>
    </row>
    <row r="2811" spans="1:19" x14ac:dyDescent="0.25">
      <c r="A2811" t="s">
        <v>331</v>
      </c>
      <c r="B2811" t="s">
        <v>347</v>
      </c>
      <c r="C2811" t="s">
        <v>347</v>
      </c>
      <c r="D2811" t="s">
        <v>347</v>
      </c>
      <c r="E2811" t="s">
        <v>106</v>
      </c>
      <c r="F2811" t="s">
        <v>107</v>
      </c>
      <c r="G2811">
        <v>13</v>
      </c>
      <c r="H2811" t="s">
        <v>364</v>
      </c>
      <c r="I2811" t="s">
        <v>398</v>
      </c>
      <c r="J2811" t="s">
        <v>41</v>
      </c>
      <c r="K2811">
        <v>731</v>
      </c>
      <c r="L2811" s="106">
        <v>0.44736999273300171</v>
      </c>
      <c r="N2811">
        <v>1253</v>
      </c>
      <c r="O2811" s="106">
        <v>0.31545999646186829</v>
      </c>
      <c r="Q2811">
        <v>40324</v>
      </c>
      <c r="R2811" s="106">
        <v>0.177279993891716</v>
      </c>
    </row>
    <row r="2812" spans="1:19" x14ac:dyDescent="0.25">
      <c r="A2812" t="s">
        <v>331</v>
      </c>
      <c r="B2812" t="s">
        <v>347</v>
      </c>
      <c r="C2812" t="s">
        <v>347</v>
      </c>
      <c r="D2812" t="s">
        <v>347</v>
      </c>
      <c r="E2812" t="s">
        <v>106</v>
      </c>
      <c r="F2812" t="s">
        <v>107</v>
      </c>
      <c r="G2812">
        <v>13</v>
      </c>
      <c r="H2812" t="s">
        <v>364</v>
      </c>
      <c r="I2812" t="s">
        <v>398</v>
      </c>
      <c r="J2812" t="s">
        <v>40</v>
      </c>
      <c r="K2812">
        <v>288</v>
      </c>
      <c r="L2812" s="106">
        <v>0.17624999582767489</v>
      </c>
      <c r="N2812">
        <v>952</v>
      </c>
      <c r="O2812" s="106">
        <v>0.23968000710010531</v>
      </c>
      <c r="Q2812">
        <v>47952</v>
      </c>
      <c r="R2812" s="106">
        <v>0.21082000434398651</v>
      </c>
    </row>
    <row r="2813" spans="1:19" x14ac:dyDescent="0.25">
      <c r="A2813" t="s">
        <v>331</v>
      </c>
      <c r="B2813" t="s">
        <v>347</v>
      </c>
      <c r="C2813" t="s">
        <v>347</v>
      </c>
      <c r="D2813" t="s">
        <v>347</v>
      </c>
      <c r="E2813" t="s">
        <v>106</v>
      </c>
      <c r="F2813" t="s">
        <v>107</v>
      </c>
      <c r="G2813" s="105">
        <v>13</v>
      </c>
      <c r="H2813" t="s">
        <v>364</v>
      </c>
      <c r="I2813" t="s">
        <v>398</v>
      </c>
      <c r="J2813" t="s">
        <v>39</v>
      </c>
      <c r="K2813" s="105">
        <v>164</v>
      </c>
      <c r="L2813" s="106">
        <v>0.1003699973225594</v>
      </c>
      <c r="N2813" s="105">
        <v>630</v>
      </c>
      <c r="O2813" s="106">
        <v>0.15861000120639801</v>
      </c>
      <c r="Q2813" s="105">
        <v>51770</v>
      </c>
      <c r="R2813" s="106">
        <v>0.22759999334812159</v>
      </c>
      <c r="S2813" s="107"/>
    </row>
    <row r="2814" spans="1:19" x14ac:dyDescent="0.25">
      <c r="A2814" t="s">
        <v>331</v>
      </c>
      <c r="B2814" t="s">
        <v>347</v>
      </c>
      <c r="C2814" t="s">
        <v>347</v>
      </c>
      <c r="D2814" t="s">
        <v>347</v>
      </c>
      <c r="E2814" t="s">
        <v>106</v>
      </c>
      <c r="F2814" t="s">
        <v>107</v>
      </c>
      <c r="G2814" s="105">
        <v>13</v>
      </c>
      <c r="H2814" t="s">
        <v>364</v>
      </c>
      <c r="I2814" t="s">
        <v>398</v>
      </c>
      <c r="J2814" t="s">
        <v>400</v>
      </c>
      <c r="K2814" s="105">
        <v>105</v>
      </c>
      <c r="L2814" s="106">
        <v>6.4259998500347137E-2</v>
      </c>
      <c r="N2814" s="105">
        <v>437</v>
      </c>
      <c r="O2814" s="106">
        <v>0.1100199967622757</v>
      </c>
      <c r="Q2814" s="105">
        <v>54628</v>
      </c>
      <c r="R2814" s="106">
        <v>0.24017000198364261</v>
      </c>
      <c r="S2814" s="107"/>
    </row>
    <row r="2815" spans="1:19" x14ac:dyDescent="0.25">
      <c r="A2815" t="s">
        <v>331</v>
      </c>
      <c r="B2815" t="s">
        <v>347</v>
      </c>
      <c r="C2815" t="s">
        <v>347</v>
      </c>
      <c r="D2815" t="s">
        <v>347</v>
      </c>
      <c r="E2815" t="s">
        <v>106</v>
      </c>
      <c r="F2815" t="s">
        <v>107</v>
      </c>
      <c r="G2815">
        <v>13</v>
      </c>
      <c r="H2815" t="s">
        <v>364</v>
      </c>
      <c r="I2815" t="s">
        <v>422</v>
      </c>
      <c r="J2815" t="s">
        <v>429</v>
      </c>
      <c r="K2815">
        <v>1608</v>
      </c>
      <c r="L2815" s="106">
        <v>0.98408997058868408</v>
      </c>
      <c r="N2815">
        <v>3257</v>
      </c>
      <c r="O2815" s="106">
        <v>0.81998997926712036</v>
      </c>
      <c r="Q2815">
        <v>80101</v>
      </c>
      <c r="R2815" s="106">
        <v>0.3521600067615509</v>
      </c>
    </row>
    <row r="2816" spans="1:19" x14ac:dyDescent="0.25">
      <c r="A2816" t="s">
        <v>331</v>
      </c>
      <c r="B2816" t="s">
        <v>347</v>
      </c>
      <c r="C2816" t="s">
        <v>347</v>
      </c>
      <c r="D2816" t="s">
        <v>347</v>
      </c>
      <c r="E2816" t="s">
        <v>106</v>
      </c>
      <c r="F2816" t="s">
        <v>107</v>
      </c>
      <c r="G2816">
        <v>13</v>
      </c>
      <c r="H2816" t="s">
        <v>364</v>
      </c>
      <c r="I2816" t="s">
        <v>422</v>
      </c>
      <c r="J2816" t="s">
        <v>423</v>
      </c>
      <c r="K2816">
        <v>19</v>
      </c>
      <c r="L2816" s="106">
        <v>1.162999961525202E-2</v>
      </c>
      <c r="M2816" s="106">
        <v>0.73076999187469482</v>
      </c>
      <c r="N2816">
        <v>491</v>
      </c>
      <c r="O2816" s="106">
        <v>0.1236200034618378</v>
      </c>
      <c r="P2816" s="106">
        <v>0.68671000003814697</v>
      </c>
      <c r="Q2816">
        <v>119646</v>
      </c>
      <c r="R2816" s="106">
        <v>0.52600997686386108</v>
      </c>
      <c r="S2816" s="106">
        <v>0.81194001436233521</v>
      </c>
    </row>
    <row r="2817" spans="1:19" x14ac:dyDescent="0.25">
      <c r="A2817" t="s">
        <v>331</v>
      </c>
      <c r="B2817" t="s">
        <v>347</v>
      </c>
      <c r="C2817" t="s">
        <v>347</v>
      </c>
      <c r="D2817" t="s">
        <v>347</v>
      </c>
      <c r="E2817" t="s">
        <v>106</v>
      </c>
      <c r="F2817" t="s">
        <v>107</v>
      </c>
      <c r="G2817" s="105">
        <v>13</v>
      </c>
      <c r="H2817" t="s">
        <v>364</v>
      </c>
      <c r="I2817" t="s">
        <v>422</v>
      </c>
      <c r="J2817" t="s">
        <v>424</v>
      </c>
      <c r="K2817" s="105">
        <v>5</v>
      </c>
      <c r="L2817" s="106">
        <v>3.060000017285347E-3</v>
      </c>
      <c r="M2817" s="106">
        <v>0.19231000542640689</v>
      </c>
      <c r="N2817" s="105">
        <v>161</v>
      </c>
      <c r="O2817" s="106">
        <v>4.0529999881982803E-2</v>
      </c>
      <c r="P2817" s="106">
        <v>0.2251700013875961</v>
      </c>
      <c r="Q2817" s="105">
        <v>17180</v>
      </c>
      <c r="R2817" s="106">
        <v>7.5530000030994415E-2</v>
      </c>
      <c r="S2817" s="107">
        <v>0.11659000068902969</v>
      </c>
    </row>
    <row r="2818" spans="1:19" x14ac:dyDescent="0.25">
      <c r="A2818" t="s">
        <v>331</v>
      </c>
      <c r="B2818" t="s">
        <v>347</v>
      </c>
      <c r="C2818" t="s">
        <v>347</v>
      </c>
      <c r="D2818" t="s">
        <v>347</v>
      </c>
      <c r="E2818" t="s">
        <v>106</v>
      </c>
      <c r="F2818" t="s">
        <v>107</v>
      </c>
      <c r="G2818" s="105">
        <v>13</v>
      </c>
      <c r="H2818" t="s">
        <v>364</v>
      </c>
      <c r="I2818" t="s">
        <v>422</v>
      </c>
      <c r="J2818" t="s">
        <v>425</v>
      </c>
      <c r="K2818" s="105">
        <v>2</v>
      </c>
      <c r="L2818" s="106">
        <v>1.2199999764561651E-3</v>
      </c>
      <c r="M2818" s="106">
        <v>7.6920002698898315E-2</v>
      </c>
      <c r="N2818" s="105">
        <v>27</v>
      </c>
      <c r="O2818" s="106">
        <v>6.8000000901520252E-3</v>
      </c>
      <c r="P2818" s="106">
        <v>3.7760000675916672E-2</v>
      </c>
      <c r="Q2818" s="105">
        <v>6082</v>
      </c>
      <c r="R2818" s="106">
        <v>2.6739999651908871E-2</v>
      </c>
      <c r="S2818" s="107">
        <v>4.1269998997449868E-2</v>
      </c>
    </row>
    <row r="2819" spans="1:19" x14ac:dyDescent="0.25">
      <c r="A2819" t="s">
        <v>331</v>
      </c>
      <c r="B2819" t="s">
        <v>347</v>
      </c>
      <c r="C2819" t="s">
        <v>347</v>
      </c>
      <c r="D2819" t="s">
        <v>347</v>
      </c>
      <c r="E2819" t="s">
        <v>106</v>
      </c>
      <c r="F2819" t="s">
        <v>107</v>
      </c>
      <c r="G2819" s="105">
        <v>13</v>
      </c>
      <c r="H2819" t="s">
        <v>364</v>
      </c>
      <c r="I2819" t="s">
        <v>422</v>
      </c>
      <c r="J2819" t="s">
        <v>426</v>
      </c>
      <c r="K2819" s="105">
        <v>0</v>
      </c>
      <c r="L2819" s="106">
        <v>0</v>
      </c>
      <c r="M2819" s="106">
        <v>0</v>
      </c>
      <c r="N2819" s="105">
        <v>29</v>
      </c>
      <c r="O2819" s="106">
        <v>7.3000001721084118E-3</v>
      </c>
      <c r="P2819" s="106">
        <v>4.0559999644756317E-2</v>
      </c>
      <c r="Q2819" s="105">
        <v>3672</v>
      </c>
      <c r="R2819" s="106">
        <v>1.6140000894665722E-2</v>
      </c>
      <c r="S2819" s="107">
        <v>2.491999976336956E-2</v>
      </c>
    </row>
    <row r="2820" spans="1:19" x14ac:dyDescent="0.25">
      <c r="A2820" t="s">
        <v>331</v>
      </c>
      <c r="B2820" t="s">
        <v>347</v>
      </c>
      <c r="C2820" t="s">
        <v>347</v>
      </c>
      <c r="D2820" t="s">
        <v>347</v>
      </c>
      <c r="E2820" t="s">
        <v>106</v>
      </c>
      <c r="F2820" t="s">
        <v>107</v>
      </c>
      <c r="G2820" s="105">
        <v>13</v>
      </c>
      <c r="H2820" t="s">
        <v>364</v>
      </c>
      <c r="I2820" t="s">
        <v>422</v>
      </c>
      <c r="J2820" t="s">
        <v>427</v>
      </c>
      <c r="K2820" s="105">
        <v>0</v>
      </c>
      <c r="L2820" s="106">
        <v>0</v>
      </c>
      <c r="M2820" s="106">
        <v>0</v>
      </c>
      <c r="N2820" s="105">
        <v>7</v>
      </c>
      <c r="O2820" s="106">
        <v>1.760000013746321E-3</v>
      </c>
      <c r="P2820" s="106">
        <v>9.7899995744228363E-3</v>
      </c>
      <c r="Q2820" s="105">
        <v>766</v>
      </c>
      <c r="R2820" s="106">
        <v>3.3700000494718552E-3</v>
      </c>
      <c r="S2820" s="107">
        <v>5.2000000141561031E-3</v>
      </c>
    </row>
    <row r="2821" spans="1:19" x14ac:dyDescent="0.25">
      <c r="A2821" t="s">
        <v>331</v>
      </c>
      <c r="B2821" t="s">
        <v>347</v>
      </c>
      <c r="C2821" t="s">
        <v>347</v>
      </c>
      <c r="D2821" t="s">
        <v>347</v>
      </c>
      <c r="E2821" t="s">
        <v>106</v>
      </c>
      <c r="F2821" t="s">
        <v>107</v>
      </c>
      <c r="G2821" s="105">
        <v>13</v>
      </c>
      <c r="H2821" t="s">
        <v>364</v>
      </c>
      <c r="I2821" t="s">
        <v>422</v>
      </c>
      <c r="J2821" t="s">
        <v>428</v>
      </c>
      <c r="K2821" s="105">
        <v>0</v>
      </c>
      <c r="L2821" s="106">
        <v>0</v>
      </c>
      <c r="M2821" s="106">
        <v>0</v>
      </c>
      <c r="N2821" s="105">
        <v>0</v>
      </c>
      <c r="O2821" s="106">
        <v>0</v>
      </c>
      <c r="P2821" s="106">
        <v>0</v>
      </c>
      <c r="Q2821" s="105">
        <v>12</v>
      </c>
      <c r="R2821" s="106">
        <v>4.9999998736893758E-5</v>
      </c>
      <c r="S2821" s="107">
        <v>7.9999997979030013E-5</v>
      </c>
    </row>
    <row r="2822" spans="1:19" x14ac:dyDescent="0.25">
      <c r="A2822" t="s">
        <v>331</v>
      </c>
      <c r="B2822" t="s">
        <v>347</v>
      </c>
      <c r="C2822" t="s">
        <v>347</v>
      </c>
      <c r="D2822" t="s">
        <v>347</v>
      </c>
      <c r="E2822" t="s">
        <v>106</v>
      </c>
      <c r="F2822" t="s">
        <v>107</v>
      </c>
      <c r="G2822" s="105">
        <v>13</v>
      </c>
      <c r="H2822" t="s">
        <v>364</v>
      </c>
      <c r="I2822" t="s">
        <v>430</v>
      </c>
      <c r="J2822" t="s">
        <v>434</v>
      </c>
      <c r="K2822" s="105">
        <v>42</v>
      </c>
      <c r="L2822" s="106">
        <v>2.569999918341637E-2</v>
      </c>
      <c r="M2822" s="106">
        <v>2.6750000193715099E-2</v>
      </c>
      <c r="N2822" s="105">
        <v>83</v>
      </c>
      <c r="O2822" s="106">
        <v>2.0899999886751171E-2</v>
      </c>
      <c r="P2822" s="106">
        <v>2.150999940931797E-2</v>
      </c>
      <c r="Q2822" s="105">
        <v>4987</v>
      </c>
      <c r="R2822" s="106">
        <v>2.1919999271631241E-2</v>
      </c>
      <c r="S2822" s="107">
        <v>2.2490000352263451E-2</v>
      </c>
    </row>
    <row r="2823" spans="1:19" x14ac:dyDescent="0.25">
      <c r="A2823" t="s">
        <v>331</v>
      </c>
      <c r="B2823" t="s">
        <v>347</v>
      </c>
      <c r="C2823" t="s">
        <v>347</v>
      </c>
      <c r="D2823" t="s">
        <v>347</v>
      </c>
      <c r="E2823" t="s">
        <v>106</v>
      </c>
      <c r="F2823" t="s">
        <v>107</v>
      </c>
      <c r="G2823" s="105">
        <v>13</v>
      </c>
      <c r="H2823" t="s">
        <v>364</v>
      </c>
      <c r="I2823" t="s">
        <v>430</v>
      </c>
      <c r="J2823" t="s">
        <v>432</v>
      </c>
      <c r="K2823" s="105">
        <v>307</v>
      </c>
      <c r="L2823" s="106">
        <v>0.18787999451160431</v>
      </c>
      <c r="M2823" s="106">
        <v>0.1955399960279465</v>
      </c>
      <c r="N2823" s="105">
        <v>616</v>
      </c>
      <c r="O2823" s="106">
        <v>0.15509000420570371</v>
      </c>
      <c r="P2823" s="106">
        <v>0.1596300005912781</v>
      </c>
      <c r="Q2823" s="105">
        <v>18498</v>
      </c>
      <c r="R2823" s="106">
        <v>8.1320002675056458E-2</v>
      </c>
      <c r="S2823" s="107">
        <v>8.343999832868576E-2</v>
      </c>
    </row>
    <row r="2824" spans="1:19" x14ac:dyDescent="0.25">
      <c r="A2824" t="s">
        <v>331</v>
      </c>
      <c r="B2824" t="s">
        <v>347</v>
      </c>
      <c r="C2824" t="s">
        <v>347</v>
      </c>
      <c r="D2824" t="s">
        <v>347</v>
      </c>
      <c r="E2824" t="s">
        <v>106</v>
      </c>
      <c r="F2824" t="s">
        <v>107</v>
      </c>
      <c r="G2824" s="105">
        <v>13</v>
      </c>
      <c r="H2824" t="s">
        <v>364</v>
      </c>
      <c r="I2824" t="s">
        <v>430</v>
      </c>
      <c r="J2824" t="s">
        <v>435</v>
      </c>
      <c r="K2824" s="105">
        <v>2</v>
      </c>
      <c r="L2824" s="106">
        <v>1.2199999764561651E-3</v>
      </c>
      <c r="M2824" s="106">
        <v>1.2700000079348679E-3</v>
      </c>
      <c r="N2824" s="105">
        <v>14</v>
      </c>
      <c r="O2824" s="106">
        <v>3.520000027492642E-3</v>
      </c>
      <c r="P2824" s="106">
        <v>3.6299999337643381E-3</v>
      </c>
      <c r="Q2824" s="105">
        <v>391</v>
      </c>
      <c r="R2824" s="106">
        <v>1.7199999419972301E-3</v>
      </c>
      <c r="S2824" s="107">
        <v>1.760000013746321E-3</v>
      </c>
    </row>
    <row r="2825" spans="1:19" x14ac:dyDescent="0.25">
      <c r="A2825" t="s">
        <v>331</v>
      </c>
      <c r="B2825" t="s">
        <v>347</v>
      </c>
      <c r="C2825" t="s">
        <v>347</v>
      </c>
      <c r="D2825" t="s">
        <v>347</v>
      </c>
      <c r="E2825" t="s">
        <v>106</v>
      </c>
      <c r="F2825" t="s">
        <v>107</v>
      </c>
      <c r="G2825">
        <v>13</v>
      </c>
      <c r="H2825" t="s">
        <v>364</v>
      </c>
      <c r="I2825" t="s">
        <v>430</v>
      </c>
      <c r="J2825" t="s">
        <v>436</v>
      </c>
      <c r="K2825">
        <v>69</v>
      </c>
      <c r="L2825" s="106">
        <v>4.2229998856782913E-2</v>
      </c>
      <c r="M2825" s="106">
        <v>4.3949998915195472E-2</v>
      </c>
      <c r="N2825">
        <v>135</v>
      </c>
      <c r="O2825" s="106">
        <v>3.3989999443292618E-2</v>
      </c>
      <c r="P2825" s="106">
        <v>3.497999906539917E-2</v>
      </c>
      <c r="Q2825">
        <v>6784</v>
      </c>
      <c r="R2825" s="106">
        <v>2.9829999431967739E-2</v>
      </c>
      <c r="S2825" s="106">
        <v>3.060000017285347E-2</v>
      </c>
    </row>
    <row r="2826" spans="1:19" x14ac:dyDescent="0.25">
      <c r="A2826" t="s">
        <v>331</v>
      </c>
      <c r="B2826" t="s">
        <v>347</v>
      </c>
      <c r="C2826" t="s">
        <v>347</v>
      </c>
      <c r="D2826" t="s">
        <v>347</v>
      </c>
      <c r="E2826" t="s">
        <v>106</v>
      </c>
      <c r="F2826" t="s">
        <v>107</v>
      </c>
      <c r="G2826" s="105">
        <v>13</v>
      </c>
      <c r="H2826" t="s">
        <v>364</v>
      </c>
      <c r="I2826" t="s">
        <v>430</v>
      </c>
      <c r="J2826" t="s">
        <v>431</v>
      </c>
      <c r="K2826" s="105">
        <v>150</v>
      </c>
      <c r="L2826" s="106">
        <v>9.1799996793270111E-2</v>
      </c>
      <c r="M2826" s="106">
        <v>9.554000198841095E-2</v>
      </c>
      <c r="N2826" s="105">
        <v>951</v>
      </c>
      <c r="O2826" s="106">
        <v>0.23942999541759491</v>
      </c>
      <c r="P2826" s="106">
        <v>0.24643999338150019</v>
      </c>
      <c r="Q2826" s="105">
        <v>77035</v>
      </c>
      <c r="R2826" s="106">
        <v>0.33867999911308289</v>
      </c>
      <c r="S2826" s="107">
        <v>0.3474699854850769</v>
      </c>
    </row>
    <row r="2827" spans="1:19" x14ac:dyDescent="0.25">
      <c r="A2827" t="s">
        <v>331</v>
      </c>
      <c r="B2827" t="s">
        <v>347</v>
      </c>
      <c r="C2827" t="s">
        <v>347</v>
      </c>
      <c r="D2827" t="s">
        <v>347</v>
      </c>
      <c r="E2827" t="s">
        <v>106</v>
      </c>
      <c r="F2827" t="s">
        <v>107</v>
      </c>
      <c r="G2827" s="105">
        <v>13</v>
      </c>
      <c r="H2827" t="s">
        <v>364</v>
      </c>
      <c r="I2827" t="s">
        <v>430</v>
      </c>
      <c r="J2827" t="s">
        <v>502</v>
      </c>
      <c r="K2827" s="105">
        <v>1000</v>
      </c>
      <c r="L2827" s="106">
        <v>0.6119999885559082</v>
      </c>
      <c r="M2827" s="106">
        <v>0.63694000244140625</v>
      </c>
      <c r="N2827" s="105">
        <v>2060</v>
      </c>
      <c r="O2827" s="106">
        <v>0.51863002777099609</v>
      </c>
      <c r="P2827" s="106">
        <v>0.53381997346878052</v>
      </c>
      <c r="Q2827" s="105">
        <v>114008</v>
      </c>
      <c r="R2827" s="106">
        <v>0.5012199878692627</v>
      </c>
      <c r="S2827" s="107">
        <v>0.51424002647399902</v>
      </c>
    </row>
    <row r="2828" spans="1:19" x14ac:dyDescent="0.25">
      <c r="A2828" t="s">
        <v>331</v>
      </c>
      <c r="B2828" t="s">
        <v>347</v>
      </c>
      <c r="C2828" t="s">
        <v>347</v>
      </c>
      <c r="D2828" t="s">
        <v>347</v>
      </c>
      <c r="E2828" t="s">
        <v>106</v>
      </c>
      <c r="F2828" t="s">
        <v>107</v>
      </c>
      <c r="G2828" s="105">
        <v>13</v>
      </c>
      <c r="H2828" t="s">
        <v>364</v>
      </c>
      <c r="I2828" t="s">
        <v>430</v>
      </c>
      <c r="J2828" t="s">
        <v>86</v>
      </c>
      <c r="K2828" s="105">
        <v>64</v>
      </c>
      <c r="L2828" s="106">
        <v>3.9170000702142722E-2</v>
      </c>
      <c r="N2828" s="105">
        <v>113</v>
      </c>
      <c r="O2828" s="106">
        <v>2.8449999168515209E-2</v>
      </c>
      <c r="Q2828" s="105">
        <v>5756</v>
      </c>
      <c r="R2828" s="106">
        <v>2.5310000404715541E-2</v>
      </c>
      <c r="S2828" s="107"/>
    </row>
    <row r="2829" spans="1:19" x14ac:dyDescent="0.25">
      <c r="A2829" t="s">
        <v>331</v>
      </c>
      <c r="B2829" t="s">
        <v>347</v>
      </c>
      <c r="C2829" t="s">
        <v>347</v>
      </c>
      <c r="D2829" t="s">
        <v>347</v>
      </c>
      <c r="E2829" t="s">
        <v>106</v>
      </c>
      <c r="F2829" t="s">
        <v>107</v>
      </c>
      <c r="G2829" s="105">
        <v>13</v>
      </c>
      <c r="H2829" t="s">
        <v>364</v>
      </c>
      <c r="I2829" t="s">
        <v>401</v>
      </c>
      <c r="J2829" t="s">
        <v>405</v>
      </c>
      <c r="K2829" s="105">
        <v>1169</v>
      </c>
      <c r="L2829" s="106">
        <v>0.71542000770568848</v>
      </c>
      <c r="M2829" s="106">
        <v>0.74410998821258545</v>
      </c>
      <c r="N2829" s="105">
        <v>2752</v>
      </c>
      <c r="O2829" s="106">
        <v>0.69284999370574951</v>
      </c>
      <c r="P2829" s="106">
        <v>0.71018999814987183</v>
      </c>
      <c r="Q2829" s="105">
        <v>171311</v>
      </c>
      <c r="R2829" s="106">
        <v>0.75314998626708984</v>
      </c>
      <c r="S2829" s="107">
        <v>0.77806001901626587</v>
      </c>
    </row>
    <row r="2830" spans="1:19" x14ac:dyDescent="0.25">
      <c r="A2830" t="s">
        <v>331</v>
      </c>
      <c r="B2830" t="s">
        <v>347</v>
      </c>
      <c r="C2830" t="s">
        <v>347</v>
      </c>
      <c r="D2830" t="s">
        <v>347</v>
      </c>
      <c r="E2830" t="s">
        <v>106</v>
      </c>
      <c r="F2830" t="s">
        <v>107</v>
      </c>
      <c r="G2830" s="105">
        <v>13</v>
      </c>
      <c r="H2830" t="s">
        <v>364</v>
      </c>
      <c r="I2830" t="s">
        <v>401</v>
      </c>
      <c r="J2830" t="s">
        <v>412</v>
      </c>
      <c r="K2830" s="105">
        <v>179</v>
      </c>
      <c r="L2830" s="106">
        <v>0.10954999923706051</v>
      </c>
      <c r="M2830" s="106">
        <v>0.1139400005340576</v>
      </c>
      <c r="N2830" s="105">
        <v>537</v>
      </c>
      <c r="O2830" s="106">
        <v>0.13519999384880069</v>
      </c>
      <c r="P2830" s="106">
        <v>0.13857999444007871</v>
      </c>
      <c r="Q2830" s="105">
        <v>22313</v>
      </c>
      <c r="R2830" s="106">
        <v>9.8099999129772186E-2</v>
      </c>
      <c r="S2830" s="107">
        <v>0.10134000331163411</v>
      </c>
    </row>
    <row r="2831" spans="1:19" x14ac:dyDescent="0.25">
      <c r="A2831" t="s">
        <v>331</v>
      </c>
      <c r="B2831" t="s">
        <v>347</v>
      </c>
      <c r="C2831" t="s">
        <v>347</v>
      </c>
      <c r="D2831" t="s">
        <v>347</v>
      </c>
      <c r="E2831" t="s">
        <v>106</v>
      </c>
      <c r="F2831" t="s">
        <v>107</v>
      </c>
      <c r="G2831" s="105">
        <v>13</v>
      </c>
      <c r="H2831" t="s">
        <v>364</v>
      </c>
      <c r="I2831" t="s">
        <v>401</v>
      </c>
      <c r="J2831" t="s">
        <v>413</v>
      </c>
      <c r="K2831" s="105">
        <v>109</v>
      </c>
      <c r="L2831" s="106">
        <v>6.6710002720355988E-2</v>
      </c>
      <c r="M2831" s="106">
        <v>6.9380000233650208E-2</v>
      </c>
      <c r="N2831" s="105">
        <v>338</v>
      </c>
      <c r="O2831" s="106">
        <v>8.5100002586841583E-2</v>
      </c>
      <c r="P2831" s="106">
        <v>8.7229996919631958E-2</v>
      </c>
      <c r="Q2831" s="105">
        <v>15680</v>
      </c>
      <c r="R2831" s="106">
        <v>6.8939998745918274E-2</v>
      </c>
      <c r="S2831" s="107">
        <v>7.1220003068447113E-2</v>
      </c>
    </row>
    <row r="2832" spans="1:19" x14ac:dyDescent="0.25">
      <c r="A2832" t="s">
        <v>331</v>
      </c>
      <c r="B2832" t="s">
        <v>347</v>
      </c>
      <c r="C2832" t="s">
        <v>347</v>
      </c>
      <c r="D2832" t="s">
        <v>347</v>
      </c>
      <c r="E2832" t="s">
        <v>106</v>
      </c>
      <c r="F2832" t="s">
        <v>107</v>
      </c>
      <c r="G2832">
        <v>13</v>
      </c>
      <c r="H2832" t="s">
        <v>364</v>
      </c>
      <c r="I2832" t="s">
        <v>401</v>
      </c>
      <c r="J2832" t="s">
        <v>441</v>
      </c>
      <c r="K2832">
        <v>63</v>
      </c>
      <c r="L2832" s="106">
        <v>3.8559999316930771E-2</v>
      </c>
      <c r="N2832">
        <v>97</v>
      </c>
      <c r="O2832" s="106">
        <v>2.4420000612735748E-2</v>
      </c>
      <c r="Q2832">
        <v>7283</v>
      </c>
      <c r="R2832" s="106">
        <v>3.2019998878240592E-2</v>
      </c>
    </row>
    <row r="2833" spans="1:19" x14ac:dyDescent="0.25">
      <c r="A2833" t="s">
        <v>331</v>
      </c>
      <c r="B2833" t="s">
        <v>347</v>
      </c>
      <c r="C2833" t="s">
        <v>347</v>
      </c>
      <c r="D2833" t="s">
        <v>347</v>
      </c>
      <c r="E2833" t="s">
        <v>106</v>
      </c>
      <c r="F2833" t="s">
        <v>107</v>
      </c>
      <c r="G2833" s="105">
        <v>13</v>
      </c>
      <c r="H2833" t="s">
        <v>364</v>
      </c>
      <c r="I2833" t="s">
        <v>401</v>
      </c>
      <c r="J2833" t="s">
        <v>414</v>
      </c>
      <c r="K2833" s="105">
        <v>114</v>
      </c>
      <c r="L2833" s="106">
        <v>6.9770000874996185E-2</v>
      </c>
      <c r="M2833" s="106">
        <v>7.2570003569126129E-2</v>
      </c>
      <c r="N2833" s="105">
        <v>248</v>
      </c>
      <c r="O2833" s="106">
        <v>6.2440000474452972E-2</v>
      </c>
      <c r="P2833" s="106">
        <v>6.4000003039836884E-2</v>
      </c>
      <c r="Q2833" s="105">
        <v>10872</v>
      </c>
      <c r="R2833" s="106">
        <v>4.7800000756978989E-2</v>
      </c>
      <c r="S2833" s="107">
        <v>4.9380000680685043E-2</v>
      </c>
    </row>
    <row r="2834" spans="1:19" x14ac:dyDescent="0.25">
      <c r="A2834" t="s">
        <v>331</v>
      </c>
      <c r="B2834" t="s">
        <v>347</v>
      </c>
      <c r="C2834" t="s">
        <v>347</v>
      </c>
      <c r="D2834" t="s">
        <v>347</v>
      </c>
      <c r="E2834" t="s">
        <v>128</v>
      </c>
      <c r="F2834" t="s">
        <v>129</v>
      </c>
      <c r="G2834" s="105">
        <v>1</v>
      </c>
      <c r="H2834" t="s">
        <v>357</v>
      </c>
      <c r="I2834" t="s">
        <v>349</v>
      </c>
      <c r="J2834" t="s">
        <v>350</v>
      </c>
      <c r="K2834" s="105">
        <v>11</v>
      </c>
      <c r="L2834" s="106">
        <v>7.519999984651804E-3</v>
      </c>
      <c r="N2834" s="105">
        <v>64</v>
      </c>
      <c r="O2834" s="106">
        <v>4.720000084489584E-3</v>
      </c>
      <c r="Q2834" s="105">
        <v>1130</v>
      </c>
      <c r="R2834" s="106">
        <v>4.9700001254677773E-3</v>
      </c>
      <c r="S2834" s="107"/>
    </row>
    <row r="2835" spans="1:19" x14ac:dyDescent="0.25">
      <c r="A2835" t="s">
        <v>331</v>
      </c>
      <c r="B2835" t="s">
        <v>347</v>
      </c>
      <c r="C2835" t="s">
        <v>347</v>
      </c>
      <c r="D2835" t="s">
        <v>347</v>
      </c>
      <c r="E2835" t="s">
        <v>128</v>
      </c>
      <c r="F2835" t="s">
        <v>129</v>
      </c>
      <c r="G2835">
        <v>1</v>
      </c>
      <c r="H2835" t="s">
        <v>357</v>
      </c>
      <c r="I2835" t="s">
        <v>349</v>
      </c>
      <c r="J2835" t="s">
        <v>368</v>
      </c>
      <c r="K2835">
        <v>66</v>
      </c>
      <c r="L2835" s="106">
        <v>4.5109998434782028E-2</v>
      </c>
      <c r="N2835">
        <v>443</v>
      </c>
      <c r="O2835" s="106">
        <v>3.2710000872612E-2</v>
      </c>
      <c r="Q2835">
        <v>8418</v>
      </c>
      <c r="R2835" s="106">
        <v>3.700999915599823E-2</v>
      </c>
    </row>
    <row r="2836" spans="1:19" x14ac:dyDescent="0.25">
      <c r="A2836" t="s">
        <v>331</v>
      </c>
      <c r="B2836" t="s">
        <v>347</v>
      </c>
      <c r="C2836" t="s">
        <v>347</v>
      </c>
      <c r="D2836" t="s">
        <v>347</v>
      </c>
      <c r="E2836" t="s">
        <v>128</v>
      </c>
      <c r="F2836" t="s">
        <v>129</v>
      </c>
      <c r="G2836" s="105">
        <v>1</v>
      </c>
      <c r="H2836" t="s">
        <v>357</v>
      </c>
      <c r="I2836" t="s">
        <v>349</v>
      </c>
      <c r="J2836" t="s">
        <v>369</v>
      </c>
      <c r="K2836" s="105">
        <v>233</v>
      </c>
      <c r="L2836" s="106">
        <v>0.15926000475883481</v>
      </c>
      <c r="N2836" s="105">
        <v>1418</v>
      </c>
      <c r="O2836" s="106">
        <v>0.1046900004148483</v>
      </c>
      <c r="Q2836" s="105">
        <v>27454</v>
      </c>
      <c r="R2836" s="106">
        <v>0.1207000017166138</v>
      </c>
      <c r="S2836" s="107"/>
    </row>
    <row r="2837" spans="1:19" x14ac:dyDescent="0.25">
      <c r="A2837" t="s">
        <v>331</v>
      </c>
      <c r="B2837" t="s">
        <v>347</v>
      </c>
      <c r="C2837" t="s">
        <v>347</v>
      </c>
      <c r="D2837" t="s">
        <v>347</v>
      </c>
      <c r="E2837" t="s">
        <v>128</v>
      </c>
      <c r="F2837" t="s">
        <v>129</v>
      </c>
      <c r="G2837">
        <v>1</v>
      </c>
      <c r="H2837" t="s">
        <v>357</v>
      </c>
      <c r="I2837" t="s">
        <v>349</v>
      </c>
      <c r="J2837" t="s">
        <v>370</v>
      </c>
      <c r="K2837">
        <v>259</v>
      </c>
      <c r="L2837" s="106">
        <v>0.17702999711036679</v>
      </c>
      <c r="N2837">
        <v>3307</v>
      </c>
      <c r="O2837" s="106">
        <v>0.2441499978303909</v>
      </c>
      <c r="Q2837">
        <v>55879</v>
      </c>
      <c r="R2837" s="106">
        <v>0.24567000567913061</v>
      </c>
    </row>
    <row r="2838" spans="1:19" x14ac:dyDescent="0.25">
      <c r="A2838" t="s">
        <v>331</v>
      </c>
      <c r="B2838" t="s">
        <v>347</v>
      </c>
      <c r="C2838" t="s">
        <v>347</v>
      </c>
      <c r="D2838" t="s">
        <v>347</v>
      </c>
      <c r="E2838" t="s">
        <v>128</v>
      </c>
      <c r="F2838" t="s">
        <v>129</v>
      </c>
      <c r="G2838">
        <v>1</v>
      </c>
      <c r="H2838" t="s">
        <v>357</v>
      </c>
      <c r="I2838" t="s">
        <v>349</v>
      </c>
      <c r="J2838" t="s">
        <v>371</v>
      </c>
      <c r="K2838">
        <v>202</v>
      </c>
      <c r="L2838" s="106">
        <v>0.1380700021982193</v>
      </c>
      <c r="N2838">
        <v>3600</v>
      </c>
      <c r="O2838" s="106">
        <v>0.2657800018787384</v>
      </c>
      <c r="Q2838">
        <v>57982</v>
      </c>
      <c r="R2838" s="106">
        <v>0.25490999221801758</v>
      </c>
    </row>
    <row r="2839" spans="1:19" x14ac:dyDescent="0.25">
      <c r="A2839" t="s">
        <v>331</v>
      </c>
      <c r="B2839" t="s">
        <v>347</v>
      </c>
      <c r="C2839" t="s">
        <v>347</v>
      </c>
      <c r="D2839" t="s">
        <v>347</v>
      </c>
      <c r="E2839" t="s">
        <v>128</v>
      </c>
      <c r="F2839" t="s">
        <v>129</v>
      </c>
      <c r="G2839" s="105">
        <v>1</v>
      </c>
      <c r="H2839" t="s">
        <v>357</v>
      </c>
      <c r="I2839" t="s">
        <v>349</v>
      </c>
      <c r="J2839" t="s">
        <v>372</v>
      </c>
      <c r="K2839" s="105">
        <v>370</v>
      </c>
      <c r="L2839" s="106">
        <v>0.25290000438690191</v>
      </c>
      <c r="N2839" s="105">
        <v>2742</v>
      </c>
      <c r="O2839" s="106">
        <v>0.2024399936199188</v>
      </c>
      <c r="Q2839" s="105">
        <v>44765</v>
      </c>
      <c r="R2839" s="106">
        <v>0.19679999351501459</v>
      </c>
      <c r="S2839" s="107"/>
    </row>
    <row r="2840" spans="1:19" x14ac:dyDescent="0.25">
      <c r="A2840" t="s">
        <v>331</v>
      </c>
      <c r="B2840" t="s">
        <v>347</v>
      </c>
      <c r="C2840" t="s">
        <v>347</v>
      </c>
      <c r="D2840" t="s">
        <v>347</v>
      </c>
      <c r="E2840" t="s">
        <v>128</v>
      </c>
      <c r="F2840" t="s">
        <v>129</v>
      </c>
      <c r="G2840" s="105">
        <v>1</v>
      </c>
      <c r="H2840" t="s">
        <v>357</v>
      </c>
      <c r="I2840" t="s">
        <v>349</v>
      </c>
      <c r="J2840" t="s">
        <v>373</v>
      </c>
      <c r="K2840" s="105">
        <v>322</v>
      </c>
      <c r="L2840" s="106">
        <v>0.22010000050067899</v>
      </c>
      <c r="N2840" s="105">
        <v>1971</v>
      </c>
      <c r="O2840" s="106">
        <v>0.1455100029706955</v>
      </c>
      <c r="Q2840" s="105">
        <v>31831</v>
      </c>
      <c r="R2840" s="106">
        <v>0.1399399936199188</v>
      </c>
      <c r="S2840" s="107"/>
    </row>
    <row r="2841" spans="1:19" x14ac:dyDescent="0.25">
      <c r="A2841" t="s">
        <v>331</v>
      </c>
      <c r="B2841" t="s">
        <v>347</v>
      </c>
      <c r="C2841" t="s">
        <v>347</v>
      </c>
      <c r="D2841" t="s">
        <v>347</v>
      </c>
      <c r="E2841" t="s">
        <v>128</v>
      </c>
      <c r="F2841" t="s">
        <v>129</v>
      </c>
      <c r="G2841" s="105">
        <v>1</v>
      </c>
      <c r="H2841" t="s">
        <v>357</v>
      </c>
      <c r="I2841" t="s">
        <v>438</v>
      </c>
      <c r="J2841" t="s">
        <v>48</v>
      </c>
      <c r="K2841" s="105">
        <v>1128</v>
      </c>
      <c r="L2841" s="106">
        <v>0.77101999521255493</v>
      </c>
      <c r="M2841" s="106">
        <v>0.80171000957489014</v>
      </c>
      <c r="N2841" s="105">
        <v>11012</v>
      </c>
      <c r="O2841" s="106">
        <v>0.81299000978469849</v>
      </c>
      <c r="P2841" s="106">
        <v>0.82598000764846802</v>
      </c>
      <c r="Q2841" s="105">
        <v>186401</v>
      </c>
      <c r="R2841" s="106">
        <v>0.81949001550674438</v>
      </c>
      <c r="S2841" s="107">
        <v>0.8465999960899353</v>
      </c>
    </row>
    <row r="2842" spans="1:19" x14ac:dyDescent="0.25">
      <c r="A2842" t="s">
        <v>331</v>
      </c>
      <c r="B2842" t="s">
        <v>347</v>
      </c>
      <c r="C2842" t="s">
        <v>347</v>
      </c>
      <c r="D2842" t="s">
        <v>347</v>
      </c>
      <c r="E2842" t="s">
        <v>128</v>
      </c>
      <c r="F2842" t="s">
        <v>129</v>
      </c>
      <c r="G2842" s="105">
        <v>1</v>
      </c>
      <c r="H2842" t="s">
        <v>357</v>
      </c>
      <c r="I2842" t="s">
        <v>438</v>
      </c>
      <c r="J2842" t="s">
        <v>42</v>
      </c>
      <c r="K2842" s="105">
        <v>145</v>
      </c>
      <c r="L2842" s="106">
        <v>9.910999983549118E-2</v>
      </c>
      <c r="M2842" s="106">
        <v>0.1030599996447563</v>
      </c>
      <c r="N2842" s="105">
        <v>1298</v>
      </c>
      <c r="O2842" s="106">
        <v>9.5830000936985016E-2</v>
      </c>
      <c r="P2842" s="106">
        <v>9.7360000014305115E-2</v>
      </c>
      <c r="Q2842" s="105">
        <v>20350</v>
      </c>
      <c r="R2842" s="106">
        <v>8.9469999074935913E-2</v>
      </c>
      <c r="S2842" s="107">
        <v>9.2430002987384796E-2</v>
      </c>
    </row>
    <row r="2843" spans="1:19" x14ac:dyDescent="0.25">
      <c r="A2843" t="s">
        <v>331</v>
      </c>
      <c r="B2843" t="s">
        <v>347</v>
      </c>
      <c r="C2843" t="s">
        <v>347</v>
      </c>
      <c r="D2843" t="s">
        <v>347</v>
      </c>
      <c r="E2843" t="s">
        <v>128</v>
      </c>
      <c r="F2843" t="s">
        <v>129</v>
      </c>
      <c r="G2843">
        <v>1</v>
      </c>
      <c r="H2843" t="s">
        <v>357</v>
      </c>
      <c r="I2843" t="s">
        <v>438</v>
      </c>
      <c r="J2843" t="s">
        <v>374</v>
      </c>
      <c r="K2843">
        <v>134</v>
      </c>
      <c r="L2843" s="106">
        <v>9.1590002179145813E-2</v>
      </c>
      <c r="M2843" s="106">
        <v>9.5239996910095215E-2</v>
      </c>
      <c r="N2843">
        <v>1022</v>
      </c>
      <c r="O2843" s="106">
        <v>7.5450003147125244E-2</v>
      </c>
      <c r="P2843" s="106">
        <v>7.6659999787807465E-2</v>
      </c>
      <c r="Q2843">
        <v>13425</v>
      </c>
      <c r="R2843" s="106">
        <v>5.9020001441240311E-2</v>
      </c>
      <c r="S2843" s="106">
        <v>6.0970000922679901E-2</v>
      </c>
    </row>
    <row r="2844" spans="1:19" x14ac:dyDescent="0.25">
      <c r="A2844" t="s">
        <v>331</v>
      </c>
      <c r="B2844" t="s">
        <v>347</v>
      </c>
      <c r="C2844" t="s">
        <v>347</v>
      </c>
      <c r="D2844" t="s">
        <v>347</v>
      </c>
      <c r="E2844" t="s">
        <v>128</v>
      </c>
      <c r="F2844" t="s">
        <v>129</v>
      </c>
      <c r="G2844" s="105">
        <v>1</v>
      </c>
      <c r="H2844" t="s">
        <v>357</v>
      </c>
      <c r="I2844" t="s">
        <v>438</v>
      </c>
      <c r="J2844" t="s">
        <v>86</v>
      </c>
      <c r="K2844" s="105">
        <v>56</v>
      </c>
      <c r="L2844" s="106">
        <v>3.8279999047517783E-2</v>
      </c>
      <c r="N2844" s="105">
        <v>213</v>
      </c>
      <c r="O2844" s="106">
        <v>1.5729999169707298E-2</v>
      </c>
      <c r="Q2844" s="105">
        <v>7283</v>
      </c>
      <c r="R2844" s="106">
        <v>3.2019998878240592E-2</v>
      </c>
      <c r="S2844" s="107"/>
    </row>
    <row r="2845" spans="1:19" x14ac:dyDescent="0.25">
      <c r="A2845" t="s">
        <v>331</v>
      </c>
      <c r="B2845" t="s">
        <v>347</v>
      </c>
      <c r="C2845" t="s">
        <v>347</v>
      </c>
      <c r="D2845" t="s">
        <v>347</v>
      </c>
      <c r="E2845" t="s">
        <v>128</v>
      </c>
      <c r="F2845" t="s">
        <v>129</v>
      </c>
      <c r="G2845" s="105">
        <v>1</v>
      </c>
      <c r="H2845" t="s">
        <v>357</v>
      </c>
      <c r="I2845" t="s">
        <v>375</v>
      </c>
      <c r="J2845" t="s">
        <v>376</v>
      </c>
      <c r="K2845" s="105">
        <v>263</v>
      </c>
      <c r="L2845" s="106">
        <v>0.17976999282836911</v>
      </c>
      <c r="N2845" s="105">
        <v>2789</v>
      </c>
      <c r="O2845" s="106">
        <v>0.20590999722480771</v>
      </c>
      <c r="Q2845" s="105">
        <v>47189</v>
      </c>
      <c r="R2845" s="106">
        <v>0.20746000111103061</v>
      </c>
      <c r="S2845" s="107"/>
    </row>
    <row r="2846" spans="1:19" x14ac:dyDescent="0.25">
      <c r="A2846" t="s">
        <v>331</v>
      </c>
      <c r="B2846" t="s">
        <v>347</v>
      </c>
      <c r="C2846" t="s">
        <v>347</v>
      </c>
      <c r="D2846" t="s">
        <v>347</v>
      </c>
      <c r="E2846" t="s">
        <v>128</v>
      </c>
      <c r="F2846" t="s">
        <v>129</v>
      </c>
      <c r="G2846">
        <v>1</v>
      </c>
      <c r="H2846" t="s">
        <v>357</v>
      </c>
      <c r="I2846" t="s">
        <v>375</v>
      </c>
      <c r="J2846" t="s">
        <v>377</v>
      </c>
      <c r="K2846">
        <v>290</v>
      </c>
      <c r="L2846" s="106">
        <v>0.19821999967098239</v>
      </c>
      <c r="N2846">
        <v>2708</v>
      </c>
      <c r="O2846" s="106">
        <v>0.19992999732494349</v>
      </c>
      <c r="Q2846">
        <v>47420</v>
      </c>
      <c r="R2846" s="106">
        <v>0.20848000049591059</v>
      </c>
    </row>
    <row r="2847" spans="1:19" x14ac:dyDescent="0.25">
      <c r="A2847" t="s">
        <v>331</v>
      </c>
      <c r="B2847" t="s">
        <v>347</v>
      </c>
      <c r="C2847" t="s">
        <v>347</v>
      </c>
      <c r="D2847" t="s">
        <v>347</v>
      </c>
      <c r="E2847" t="s">
        <v>128</v>
      </c>
      <c r="F2847" t="s">
        <v>129</v>
      </c>
      <c r="G2847">
        <v>1</v>
      </c>
      <c r="H2847" t="s">
        <v>357</v>
      </c>
      <c r="I2847" t="s">
        <v>375</v>
      </c>
      <c r="J2847" t="s">
        <v>378</v>
      </c>
      <c r="K2847">
        <v>249</v>
      </c>
      <c r="L2847" s="106">
        <v>0.17020000517368319</v>
      </c>
      <c r="N2847">
        <v>2212</v>
      </c>
      <c r="O2847" s="106">
        <v>0.16331000626087189</v>
      </c>
      <c r="Q2847">
        <v>37332</v>
      </c>
      <c r="R2847" s="106">
        <v>0.1641300022602081</v>
      </c>
    </row>
    <row r="2848" spans="1:19" x14ac:dyDescent="0.25">
      <c r="A2848" t="s">
        <v>331</v>
      </c>
      <c r="B2848" t="s">
        <v>347</v>
      </c>
      <c r="C2848" t="s">
        <v>347</v>
      </c>
      <c r="D2848" t="s">
        <v>347</v>
      </c>
      <c r="E2848" t="s">
        <v>128</v>
      </c>
      <c r="F2848" t="s">
        <v>129</v>
      </c>
      <c r="G2848" s="105">
        <v>1</v>
      </c>
      <c r="H2848" t="s">
        <v>357</v>
      </c>
      <c r="I2848" t="s">
        <v>375</v>
      </c>
      <c r="J2848" t="s">
        <v>379</v>
      </c>
      <c r="K2848" s="105">
        <v>350</v>
      </c>
      <c r="L2848" s="106">
        <v>0.23923000693321231</v>
      </c>
      <c r="N2848" s="105">
        <v>2911</v>
      </c>
      <c r="O2848" s="106">
        <v>0.21491000056266779</v>
      </c>
      <c r="Q2848" s="105">
        <v>47525</v>
      </c>
      <c r="R2848" s="106">
        <v>0.20893999934196469</v>
      </c>
      <c r="S2848" s="107"/>
    </row>
    <row r="2849" spans="1:19" x14ac:dyDescent="0.25">
      <c r="A2849" t="s">
        <v>331</v>
      </c>
      <c r="B2849" t="s">
        <v>347</v>
      </c>
      <c r="C2849" t="s">
        <v>347</v>
      </c>
      <c r="D2849" t="s">
        <v>347</v>
      </c>
      <c r="E2849" t="s">
        <v>128</v>
      </c>
      <c r="F2849" t="s">
        <v>129</v>
      </c>
      <c r="G2849" s="105">
        <v>1</v>
      </c>
      <c r="H2849" t="s">
        <v>357</v>
      </c>
      <c r="I2849" t="s">
        <v>375</v>
      </c>
      <c r="J2849" t="s">
        <v>380</v>
      </c>
      <c r="K2849" s="105">
        <v>311</v>
      </c>
      <c r="L2849" s="106">
        <v>0.21257999539375311</v>
      </c>
      <c r="N2849" s="105">
        <v>2925</v>
      </c>
      <c r="O2849" s="106">
        <v>0.21594999730587011</v>
      </c>
      <c r="Q2849" s="105">
        <v>47993</v>
      </c>
      <c r="R2849" s="106">
        <v>0.210999995470047</v>
      </c>
      <c r="S2849" s="107"/>
    </row>
    <row r="2850" spans="1:19" x14ac:dyDescent="0.25">
      <c r="A2850" t="s">
        <v>331</v>
      </c>
      <c r="B2850" t="s">
        <v>347</v>
      </c>
      <c r="C2850" t="s">
        <v>347</v>
      </c>
      <c r="D2850" t="s">
        <v>347</v>
      </c>
      <c r="E2850" t="s">
        <v>128</v>
      </c>
      <c r="F2850" t="s">
        <v>129</v>
      </c>
      <c r="G2850" s="105">
        <v>1</v>
      </c>
      <c r="H2850" t="s">
        <v>357</v>
      </c>
      <c r="I2850" t="s">
        <v>381</v>
      </c>
      <c r="J2850" t="s">
        <v>382</v>
      </c>
      <c r="K2850" s="105">
        <v>39</v>
      </c>
      <c r="L2850" s="106">
        <v>2.6660000905394551E-2</v>
      </c>
      <c r="M2850" s="106">
        <v>3.9390001446008682E-2</v>
      </c>
      <c r="N2850" s="105">
        <v>299</v>
      </c>
      <c r="O2850" s="106">
        <v>2.2069999948143959E-2</v>
      </c>
      <c r="P2850" s="106">
        <v>2.8929999098181721E-2</v>
      </c>
      <c r="Q2850" s="105">
        <v>5423</v>
      </c>
      <c r="R2850" s="106">
        <v>2.384000085294247E-2</v>
      </c>
      <c r="S2850" s="107">
        <v>3.0780000612139698E-2</v>
      </c>
    </row>
    <row r="2851" spans="1:19" x14ac:dyDescent="0.25">
      <c r="A2851" t="s">
        <v>331</v>
      </c>
      <c r="B2851" t="s">
        <v>347</v>
      </c>
      <c r="C2851" t="s">
        <v>347</v>
      </c>
      <c r="D2851" t="s">
        <v>347</v>
      </c>
      <c r="E2851" t="s">
        <v>128</v>
      </c>
      <c r="F2851" t="s">
        <v>129</v>
      </c>
      <c r="G2851" s="105">
        <v>1</v>
      </c>
      <c r="H2851" t="s">
        <v>357</v>
      </c>
      <c r="I2851" t="s">
        <v>381</v>
      </c>
      <c r="J2851" t="s">
        <v>383</v>
      </c>
      <c r="K2851" s="105">
        <v>96</v>
      </c>
      <c r="L2851" s="106">
        <v>6.5619997680187225E-2</v>
      </c>
      <c r="M2851" s="106">
        <v>9.6969999372959137E-2</v>
      </c>
      <c r="N2851" s="105">
        <v>1557</v>
      </c>
      <c r="O2851" s="106">
        <v>0.1149500012397766</v>
      </c>
      <c r="P2851" s="106">
        <v>0.15064999461174011</v>
      </c>
      <c r="Q2851" s="105">
        <v>26007</v>
      </c>
      <c r="R2851" s="106">
        <v>0.11433999985456469</v>
      </c>
      <c r="S2851" s="107">
        <v>0.1476300060749054</v>
      </c>
    </row>
    <row r="2852" spans="1:19" x14ac:dyDescent="0.25">
      <c r="A2852" t="s">
        <v>331</v>
      </c>
      <c r="B2852" t="s">
        <v>347</v>
      </c>
      <c r="C2852" t="s">
        <v>347</v>
      </c>
      <c r="D2852" t="s">
        <v>347</v>
      </c>
      <c r="E2852" t="s">
        <v>128</v>
      </c>
      <c r="F2852" t="s">
        <v>129</v>
      </c>
      <c r="G2852">
        <v>1</v>
      </c>
      <c r="H2852" t="s">
        <v>357</v>
      </c>
      <c r="I2852" t="s">
        <v>381</v>
      </c>
      <c r="J2852" t="s">
        <v>384</v>
      </c>
      <c r="K2852">
        <v>855</v>
      </c>
      <c r="L2852" s="106">
        <v>0.58442002534866333</v>
      </c>
      <c r="M2852" s="106">
        <v>0.86364001035690308</v>
      </c>
      <c r="N2852">
        <v>8479</v>
      </c>
      <c r="O2852" s="106">
        <v>0.62598997354507446</v>
      </c>
      <c r="P2852" s="106">
        <v>0.8204200267791748</v>
      </c>
      <c r="Q2852">
        <v>144739</v>
      </c>
      <c r="R2852" s="106">
        <v>0.6363300085067749</v>
      </c>
      <c r="S2852" s="106">
        <v>0.82159000635147095</v>
      </c>
    </row>
    <row r="2853" spans="1:19" x14ac:dyDescent="0.25">
      <c r="A2853" t="s">
        <v>331</v>
      </c>
      <c r="B2853" t="s">
        <v>347</v>
      </c>
      <c r="C2853" t="s">
        <v>347</v>
      </c>
      <c r="D2853" t="s">
        <v>347</v>
      </c>
      <c r="E2853" t="s">
        <v>128</v>
      </c>
      <c r="F2853" t="s">
        <v>129</v>
      </c>
      <c r="G2853" s="105">
        <v>1</v>
      </c>
      <c r="H2853" t="s">
        <v>357</v>
      </c>
      <c r="I2853" t="s">
        <v>381</v>
      </c>
      <c r="J2853" t="s">
        <v>385</v>
      </c>
      <c r="K2853" s="105">
        <v>473</v>
      </c>
      <c r="L2853" s="106">
        <v>0.32330998778343201</v>
      </c>
      <c r="N2853" s="105">
        <v>3210</v>
      </c>
      <c r="O2853" s="106">
        <v>0.2369900047779083</v>
      </c>
      <c r="Q2853" s="105">
        <v>51290</v>
      </c>
      <c r="R2853" s="106">
        <v>0.22549000382423401</v>
      </c>
      <c r="S2853" s="107"/>
    </row>
    <row r="2854" spans="1:19" x14ac:dyDescent="0.25">
      <c r="A2854" t="s">
        <v>331</v>
      </c>
      <c r="B2854" t="s">
        <v>347</v>
      </c>
      <c r="C2854" t="s">
        <v>347</v>
      </c>
      <c r="D2854" t="s">
        <v>347</v>
      </c>
      <c r="E2854" t="s">
        <v>128</v>
      </c>
      <c r="F2854" t="s">
        <v>129</v>
      </c>
      <c r="G2854">
        <v>1</v>
      </c>
      <c r="H2854" t="s">
        <v>357</v>
      </c>
      <c r="I2854" t="s">
        <v>386</v>
      </c>
      <c r="J2854" t="s">
        <v>387</v>
      </c>
      <c r="K2854">
        <v>17</v>
      </c>
      <c r="L2854" s="106">
        <v>1.162000000476837E-2</v>
      </c>
      <c r="M2854" s="106">
        <v>1.1669999919831749E-2</v>
      </c>
      <c r="N2854">
        <v>289</v>
      </c>
      <c r="O2854" s="106">
        <v>2.1339999511837959E-2</v>
      </c>
      <c r="P2854" s="106">
        <v>2.1679999306797981E-2</v>
      </c>
      <c r="Q2854">
        <v>12181</v>
      </c>
      <c r="R2854" s="106">
        <v>5.3550001233816147E-2</v>
      </c>
      <c r="S2854" s="106">
        <v>5.4999999701976783E-2</v>
      </c>
    </row>
    <row r="2855" spans="1:19" x14ac:dyDescent="0.25">
      <c r="A2855" t="s">
        <v>331</v>
      </c>
      <c r="B2855" t="s">
        <v>347</v>
      </c>
      <c r="C2855" t="s">
        <v>347</v>
      </c>
      <c r="D2855" t="s">
        <v>347</v>
      </c>
      <c r="E2855" t="s">
        <v>128</v>
      </c>
      <c r="F2855" t="s">
        <v>129</v>
      </c>
      <c r="G2855" s="105">
        <v>1</v>
      </c>
      <c r="H2855" t="s">
        <v>357</v>
      </c>
      <c r="I2855" t="s">
        <v>386</v>
      </c>
      <c r="J2855" t="s">
        <v>388</v>
      </c>
      <c r="K2855" s="105">
        <v>6</v>
      </c>
      <c r="L2855" s="106">
        <v>4.1000000201165676E-3</v>
      </c>
      <c r="M2855" s="106">
        <v>4.120000172406435E-3</v>
      </c>
      <c r="N2855" s="105">
        <v>109</v>
      </c>
      <c r="O2855" s="106">
        <v>8.0500002950429916E-3</v>
      </c>
      <c r="P2855" s="106">
        <v>8.1799998879432678E-3</v>
      </c>
      <c r="Q2855" s="105">
        <v>6321</v>
      </c>
      <c r="R2855" s="106">
        <v>2.77900006622076E-2</v>
      </c>
      <c r="S2855" s="107">
        <v>2.8540000319480899E-2</v>
      </c>
    </row>
    <row r="2856" spans="1:19" x14ac:dyDescent="0.25">
      <c r="A2856" t="s">
        <v>331</v>
      </c>
      <c r="B2856" t="s">
        <v>347</v>
      </c>
      <c r="C2856" t="s">
        <v>347</v>
      </c>
      <c r="D2856" t="s">
        <v>347</v>
      </c>
      <c r="E2856" t="s">
        <v>128</v>
      </c>
      <c r="F2856" t="s">
        <v>129</v>
      </c>
      <c r="G2856" s="105">
        <v>1</v>
      </c>
      <c r="H2856" t="s">
        <v>357</v>
      </c>
      <c r="I2856" t="s">
        <v>386</v>
      </c>
      <c r="J2856" t="s">
        <v>85</v>
      </c>
      <c r="K2856" s="105">
        <v>6</v>
      </c>
      <c r="L2856" s="106">
        <v>4.1000000201165676E-3</v>
      </c>
      <c r="M2856" s="106">
        <v>4.120000172406435E-3</v>
      </c>
      <c r="N2856" s="105">
        <v>211</v>
      </c>
      <c r="O2856" s="106">
        <v>1.5580000355839729E-2</v>
      </c>
      <c r="P2856" s="106">
        <v>1.583000086247921E-2</v>
      </c>
      <c r="Q2856" s="105">
        <v>4872</v>
      </c>
      <c r="R2856" s="106">
        <v>2.1420000120997429E-2</v>
      </c>
      <c r="S2856" s="107">
        <v>2.199999988079071E-2</v>
      </c>
    </row>
    <row r="2857" spans="1:19" x14ac:dyDescent="0.25">
      <c r="A2857" t="s">
        <v>331</v>
      </c>
      <c r="B2857" t="s">
        <v>347</v>
      </c>
      <c r="C2857" t="s">
        <v>347</v>
      </c>
      <c r="D2857" t="s">
        <v>347</v>
      </c>
      <c r="E2857" t="s">
        <v>128</v>
      </c>
      <c r="F2857" t="s">
        <v>129</v>
      </c>
      <c r="G2857" s="105">
        <v>1</v>
      </c>
      <c r="H2857" t="s">
        <v>357</v>
      </c>
      <c r="I2857" t="s">
        <v>386</v>
      </c>
      <c r="J2857" t="s">
        <v>389</v>
      </c>
      <c r="K2857" s="105">
        <v>5</v>
      </c>
      <c r="L2857" s="106">
        <v>3.4199999645352359E-3</v>
      </c>
      <c r="M2857" s="106">
        <v>3.4300000406801701E-3</v>
      </c>
      <c r="N2857" s="105">
        <v>69</v>
      </c>
      <c r="O2857" s="106">
        <v>5.090000107884407E-3</v>
      </c>
      <c r="P2857" s="106">
        <v>5.1799998618662357E-3</v>
      </c>
      <c r="Q2857" s="105">
        <v>4049</v>
      </c>
      <c r="R2857" s="106">
        <v>1.779999956488609E-2</v>
      </c>
      <c r="S2857" s="107">
        <v>1.8279999494552609E-2</v>
      </c>
    </row>
    <row r="2858" spans="1:19" x14ac:dyDescent="0.25">
      <c r="A2858" t="s">
        <v>331</v>
      </c>
      <c r="B2858" t="s">
        <v>347</v>
      </c>
      <c r="C2858" t="s">
        <v>347</v>
      </c>
      <c r="D2858" t="s">
        <v>347</v>
      </c>
      <c r="E2858" t="s">
        <v>128</v>
      </c>
      <c r="F2858" t="s">
        <v>129</v>
      </c>
      <c r="G2858" s="105">
        <v>1</v>
      </c>
      <c r="H2858" t="s">
        <v>357</v>
      </c>
      <c r="I2858" t="s">
        <v>386</v>
      </c>
      <c r="J2858" t="s">
        <v>86</v>
      </c>
      <c r="K2858" s="105">
        <v>6</v>
      </c>
      <c r="L2858" s="106">
        <v>4.1000000201165676E-3</v>
      </c>
      <c r="N2858" s="105">
        <v>215</v>
      </c>
      <c r="O2858" s="106">
        <v>1.5869999304413799E-2</v>
      </c>
      <c r="Q2858" s="105">
        <v>5972</v>
      </c>
      <c r="R2858" s="106">
        <v>2.6259999722242359E-2</v>
      </c>
      <c r="S2858" s="107"/>
    </row>
    <row r="2859" spans="1:19" x14ac:dyDescent="0.25">
      <c r="A2859" t="s">
        <v>331</v>
      </c>
      <c r="B2859" t="s">
        <v>347</v>
      </c>
      <c r="C2859" t="s">
        <v>347</v>
      </c>
      <c r="D2859" t="s">
        <v>347</v>
      </c>
      <c r="E2859" t="s">
        <v>128</v>
      </c>
      <c r="F2859" t="s">
        <v>129</v>
      </c>
      <c r="G2859">
        <v>1</v>
      </c>
      <c r="H2859" t="s">
        <v>357</v>
      </c>
      <c r="I2859" t="s">
        <v>386</v>
      </c>
      <c r="J2859" t="s">
        <v>84</v>
      </c>
      <c r="K2859">
        <v>1423</v>
      </c>
      <c r="L2859" s="106">
        <v>0.97266000509262085</v>
      </c>
      <c r="M2859" s="106">
        <v>0.97666001319885254</v>
      </c>
      <c r="N2859">
        <v>12652</v>
      </c>
      <c r="O2859" s="106">
        <v>0.93406999111175537</v>
      </c>
      <c r="P2859" s="106">
        <v>0.94914001226425171</v>
      </c>
      <c r="Q2859">
        <v>194064</v>
      </c>
      <c r="R2859" s="106">
        <v>0.85317999124526978</v>
      </c>
      <c r="S2859" s="106">
        <v>0.87619000673294067</v>
      </c>
    </row>
    <row r="2860" spans="1:19" x14ac:dyDescent="0.25">
      <c r="A2860" t="s">
        <v>331</v>
      </c>
      <c r="B2860" t="s">
        <v>347</v>
      </c>
      <c r="C2860" t="s">
        <v>347</v>
      </c>
      <c r="D2860" t="s">
        <v>347</v>
      </c>
      <c r="E2860" t="s">
        <v>128</v>
      </c>
      <c r="F2860" t="s">
        <v>129</v>
      </c>
      <c r="G2860">
        <v>1</v>
      </c>
      <c r="H2860" t="s">
        <v>357</v>
      </c>
      <c r="I2860" t="s">
        <v>419</v>
      </c>
      <c r="J2860" t="s">
        <v>390</v>
      </c>
      <c r="K2860">
        <v>473</v>
      </c>
      <c r="L2860" s="106">
        <v>0.32330998778343201</v>
      </c>
      <c r="N2860">
        <v>3210</v>
      </c>
      <c r="O2860" s="106">
        <v>0.2369900047779083</v>
      </c>
      <c r="Q2860">
        <v>51290</v>
      </c>
      <c r="R2860" s="106">
        <v>0.22549000382423401</v>
      </c>
    </row>
    <row r="2861" spans="1:19" x14ac:dyDescent="0.25">
      <c r="A2861" t="s">
        <v>331</v>
      </c>
      <c r="B2861" t="s">
        <v>347</v>
      </c>
      <c r="C2861" t="s">
        <v>347</v>
      </c>
      <c r="D2861" t="s">
        <v>347</v>
      </c>
      <c r="E2861" t="s">
        <v>128</v>
      </c>
      <c r="F2861" t="s">
        <v>129</v>
      </c>
      <c r="G2861" s="105">
        <v>1</v>
      </c>
      <c r="H2861" t="s">
        <v>357</v>
      </c>
      <c r="I2861" t="s">
        <v>419</v>
      </c>
      <c r="J2861" t="s">
        <v>391</v>
      </c>
      <c r="K2861" s="105">
        <v>96</v>
      </c>
      <c r="L2861" s="106">
        <v>6.5619997680187225E-2</v>
      </c>
      <c r="M2861" s="106">
        <v>9.6969999372959137E-2</v>
      </c>
      <c r="N2861" s="105">
        <v>1557</v>
      </c>
      <c r="O2861" s="106">
        <v>0.1149500012397766</v>
      </c>
      <c r="P2861" s="106">
        <v>0.15064999461174011</v>
      </c>
      <c r="Q2861" s="105">
        <v>26007</v>
      </c>
      <c r="R2861" s="106">
        <v>0.11433999985456469</v>
      </c>
      <c r="S2861" s="107">
        <v>0.1476300060749054</v>
      </c>
    </row>
    <row r="2862" spans="1:19" x14ac:dyDescent="0.25">
      <c r="A2862" t="s">
        <v>331</v>
      </c>
      <c r="B2862" t="s">
        <v>347</v>
      </c>
      <c r="C2862" t="s">
        <v>347</v>
      </c>
      <c r="D2862" t="s">
        <v>347</v>
      </c>
      <c r="E2862" t="s">
        <v>128</v>
      </c>
      <c r="F2862" t="s">
        <v>129</v>
      </c>
      <c r="G2862" s="105">
        <v>1</v>
      </c>
      <c r="H2862" t="s">
        <v>357</v>
      </c>
      <c r="I2862" t="s">
        <v>419</v>
      </c>
      <c r="J2862" t="s">
        <v>392</v>
      </c>
      <c r="K2862" s="105">
        <v>285</v>
      </c>
      <c r="L2862" s="106">
        <v>0.1948100030422211</v>
      </c>
      <c r="M2862" s="106">
        <v>0.28788000345230103</v>
      </c>
      <c r="N2862" s="105">
        <v>4196</v>
      </c>
      <c r="O2862" s="106">
        <v>0.30978000164031982</v>
      </c>
      <c r="P2862" s="106">
        <v>0.40599998831748962</v>
      </c>
      <c r="Q2862" s="105">
        <v>69347</v>
      </c>
      <c r="R2862" s="106">
        <v>0.30487999320030212</v>
      </c>
      <c r="S2862" s="107">
        <v>0.39364001154899603</v>
      </c>
    </row>
    <row r="2863" spans="1:19" x14ac:dyDescent="0.25">
      <c r="A2863" t="s">
        <v>331</v>
      </c>
      <c r="B2863" t="s">
        <v>347</v>
      </c>
      <c r="C2863" t="s">
        <v>347</v>
      </c>
      <c r="D2863" t="s">
        <v>347</v>
      </c>
      <c r="E2863" t="s">
        <v>128</v>
      </c>
      <c r="F2863" t="s">
        <v>129</v>
      </c>
      <c r="G2863" s="105">
        <v>1</v>
      </c>
      <c r="H2863" t="s">
        <v>357</v>
      </c>
      <c r="I2863" t="s">
        <v>419</v>
      </c>
      <c r="J2863" t="s">
        <v>393</v>
      </c>
      <c r="K2863" s="105">
        <v>481</v>
      </c>
      <c r="L2863" s="106">
        <v>0.32877999544143682</v>
      </c>
      <c r="M2863" s="106">
        <v>0.48585999011993408</v>
      </c>
      <c r="N2863" s="105">
        <v>3687</v>
      </c>
      <c r="O2863" s="106">
        <v>0.27219998836517328</v>
      </c>
      <c r="P2863" s="106">
        <v>0.3567500114440918</v>
      </c>
      <c r="Q2863" s="105">
        <v>66079</v>
      </c>
      <c r="R2863" s="106">
        <v>0.29050999879837042</v>
      </c>
      <c r="S2863" s="107">
        <v>0.37509000301361078</v>
      </c>
    </row>
    <row r="2864" spans="1:19" x14ac:dyDescent="0.25">
      <c r="A2864" t="s">
        <v>331</v>
      </c>
      <c r="B2864" t="s">
        <v>347</v>
      </c>
      <c r="C2864" t="s">
        <v>347</v>
      </c>
      <c r="D2864" t="s">
        <v>347</v>
      </c>
      <c r="E2864" t="s">
        <v>128</v>
      </c>
      <c r="F2864" t="s">
        <v>129</v>
      </c>
      <c r="G2864">
        <v>1</v>
      </c>
      <c r="H2864" t="s">
        <v>357</v>
      </c>
      <c r="I2864" t="s">
        <v>419</v>
      </c>
      <c r="J2864" t="s">
        <v>394</v>
      </c>
      <c r="K2864">
        <v>128</v>
      </c>
      <c r="L2864" s="106">
        <v>8.7489999830722809E-2</v>
      </c>
      <c r="M2864" s="106">
        <v>0.12928999960422519</v>
      </c>
      <c r="N2864">
        <v>895</v>
      </c>
      <c r="O2864" s="106">
        <v>6.6079996526241302E-2</v>
      </c>
      <c r="P2864" s="106">
        <v>8.659999817609787E-2</v>
      </c>
      <c r="Q2864">
        <v>14736</v>
      </c>
      <c r="R2864" s="106">
        <v>6.4790003001689911E-2</v>
      </c>
      <c r="S2864" s="106">
        <v>8.3650000393390656E-2</v>
      </c>
    </row>
    <row r="2865" spans="1:19" x14ac:dyDescent="0.25">
      <c r="A2865" t="s">
        <v>331</v>
      </c>
      <c r="B2865" t="s">
        <v>347</v>
      </c>
      <c r="C2865" t="s">
        <v>347</v>
      </c>
      <c r="D2865" t="s">
        <v>347</v>
      </c>
      <c r="E2865" t="s">
        <v>128</v>
      </c>
      <c r="F2865" t="s">
        <v>129</v>
      </c>
      <c r="G2865" s="105">
        <v>1</v>
      </c>
      <c r="H2865" t="s">
        <v>357</v>
      </c>
      <c r="I2865" t="s">
        <v>439</v>
      </c>
      <c r="J2865" t="s">
        <v>440</v>
      </c>
      <c r="K2865" s="105">
        <v>473</v>
      </c>
      <c r="L2865" s="106">
        <v>0.32330998778343201</v>
      </c>
      <c r="N2865" s="105">
        <v>3210</v>
      </c>
      <c r="O2865" s="106">
        <v>0.2369900047779083</v>
      </c>
      <c r="Q2865" s="105">
        <v>51290</v>
      </c>
      <c r="R2865" s="106">
        <v>0.22549000382423401</v>
      </c>
      <c r="S2865" s="107"/>
    </row>
    <row r="2866" spans="1:19" x14ac:dyDescent="0.25">
      <c r="A2866" t="s">
        <v>331</v>
      </c>
      <c r="B2866" t="s">
        <v>347</v>
      </c>
      <c r="C2866" t="s">
        <v>347</v>
      </c>
      <c r="D2866" t="s">
        <v>347</v>
      </c>
      <c r="E2866" t="s">
        <v>128</v>
      </c>
      <c r="F2866" t="s">
        <v>129</v>
      </c>
      <c r="G2866" s="105">
        <v>1</v>
      </c>
      <c r="H2866" t="s">
        <v>357</v>
      </c>
      <c r="I2866" t="s">
        <v>439</v>
      </c>
      <c r="J2866" t="s">
        <v>442</v>
      </c>
      <c r="K2866" s="105">
        <v>990</v>
      </c>
      <c r="L2866" s="106">
        <v>0.67668998241424561</v>
      </c>
      <c r="M2866" s="106">
        <v>1</v>
      </c>
      <c r="N2866" s="105">
        <v>10335</v>
      </c>
      <c r="O2866" s="106">
        <v>0.76301002502441406</v>
      </c>
      <c r="P2866" s="106">
        <v>1</v>
      </c>
      <c r="Q2866" s="105">
        <v>176169</v>
      </c>
      <c r="R2866" s="106">
        <v>0.77451002597808838</v>
      </c>
      <c r="S2866" s="107">
        <v>1</v>
      </c>
    </row>
    <row r="2867" spans="1:19" x14ac:dyDescent="0.25">
      <c r="A2867" t="s">
        <v>331</v>
      </c>
      <c r="B2867" t="s">
        <v>347</v>
      </c>
      <c r="C2867" t="s">
        <v>347</v>
      </c>
      <c r="D2867" t="s">
        <v>347</v>
      </c>
      <c r="E2867" t="s">
        <v>128</v>
      </c>
      <c r="F2867" t="s">
        <v>129</v>
      </c>
      <c r="G2867" s="105">
        <v>1</v>
      </c>
      <c r="H2867" t="s">
        <v>357</v>
      </c>
      <c r="I2867" t="s">
        <v>395</v>
      </c>
      <c r="J2867" t="s">
        <v>396</v>
      </c>
      <c r="K2867" s="105">
        <v>1446</v>
      </c>
      <c r="L2867" s="106">
        <v>0.98838001489639282</v>
      </c>
      <c r="N2867" s="105">
        <v>13439</v>
      </c>
      <c r="O2867" s="106">
        <v>0.99216997623443604</v>
      </c>
      <c r="Q2867" s="105">
        <v>225832</v>
      </c>
      <c r="R2867" s="106">
        <v>0.99285000562667847</v>
      </c>
      <c r="S2867" s="107"/>
    </row>
    <row r="2868" spans="1:19" x14ac:dyDescent="0.25">
      <c r="A2868" t="s">
        <v>331</v>
      </c>
      <c r="B2868" t="s">
        <v>347</v>
      </c>
      <c r="C2868" t="s">
        <v>347</v>
      </c>
      <c r="D2868" t="s">
        <v>347</v>
      </c>
      <c r="E2868" t="s">
        <v>128</v>
      </c>
      <c r="F2868" t="s">
        <v>129</v>
      </c>
      <c r="G2868" s="105">
        <v>1</v>
      </c>
      <c r="H2868" t="s">
        <v>357</v>
      </c>
      <c r="I2868" t="s">
        <v>395</v>
      </c>
      <c r="J2868" t="s">
        <v>397</v>
      </c>
      <c r="K2868" s="105">
        <v>17</v>
      </c>
      <c r="L2868" s="106">
        <v>1.162000000476837E-2</v>
      </c>
      <c r="N2868" s="105">
        <v>106</v>
      </c>
      <c r="O2868" s="106">
        <v>7.8299995511770248E-3</v>
      </c>
      <c r="Q2868" s="105">
        <v>1627</v>
      </c>
      <c r="R2868" s="106">
        <v>7.1499999612569809E-3</v>
      </c>
      <c r="S2868" s="107"/>
    </row>
    <row r="2869" spans="1:19" x14ac:dyDescent="0.25">
      <c r="A2869" t="s">
        <v>331</v>
      </c>
      <c r="B2869" t="s">
        <v>347</v>
      </c>
      <c r="C2869" t="s">
        <v>347</v>
      </c>
      <c r="D2869" t="s">
        <v>347</v>
      </c>
      <c r="E2869" t="s">
        <v>128</v>
      </c>
      <c r="F2869" t="s">
        <v>129</v>
      </c>
      <c r="G2869" s="105">
        <v>1</v>
      </c>
      <c r="H2869" t="s">
        <v>357</v>
      </c>
      <c r="I2869" t="s">
        <v>398</v>
      </c>
      <c r="J2869" t="s">
        <v>399</v>
      </c>
      <c r="K2869" s="105">
        <v>374</v>
      </c>
      <c r="L2869" s="106">
        <v>0.25564000010490417</v>
      </c>
      <c r="N2869" s="105">
        <v>3451</v>
      </c>
      <c r="O2869" s="106">
        <v>0.25477999448776251</v>
      </c>
      <c r="Q2869" s="105">
        <v>32785</v>
      </c>
      <c r="R2869" s="106">
        <v>0.14414000511169431</v>
      </c>
      <c r="S2869" s="107"/>
    </row>
    <row r="2870" spans="1:19" x14ac:dyDescent="0.25">
      <c r="A2870" t="s">
        <v>331</v>
      </c>
      <c r="B2870" t="s">
        <v>347</v>
      </c>
      <c r="C2870" t="s">
        <v>347</v>
      </c>
      <c r="D2870" t="s">
        <v>347</v>
      </c>
      <c r="E2870" t="s">
        <v>128</v>
      </c>
      <c r="F2870" t="s">
        <v>129</v>
      </c>
      <c r="G2870">
        <v>1</v>
      </c>
      <c r="H2870" t="s">
        <v>357</v>
      </c>
      <c r="I2870" t="s">
        <v>398</v>
      </c>
      <c r="J2870" t="s">
        <v>41</v>
      </c>
      <c r="K2870">
        <v>389</v>
      </c>
      <c r="L2870" s="106">
        <v>0.26589000225067139</v>
      </c>
      <c r="N2870">
        <v>2872</v>
      </c>
      <c r="O2870" s="106">
        <v>0.21202999353408811</v>
      </c>
      <c r="Q2870">
        <v>40324</v>
      </c>
      <c r="R2870" s="106">
        <v>0.177279993891716</v>
      </c>
    </row>
    <row r="2871" spans="1:19" x14ac:dyDescent="0.25">
      <c r="A2871" t="s">
        <v>331</v>
      </c>
      <c r="B2871" t="s">
        <v>347</v>
      </c>
      <c r="C2871" t="s">
        <v>347</v>
      </c>
      <c r="D2871" t="s">
        <v>347</v>
      </c>
      <c r="E2871" t="s">
        <v>128</v>
      </c>
      <c r="F2871" t="s">
        <v>129</v>
      </c>
      <c r="G2871">
        <v>1</v>
      </c>
      <c r="H2871" t="s">
        <v>357</v>
      </c>
      <c r="I2871" t="s">
        <v>398</v>
      </c>
      <c r="J2871" t="s">
        <v>40</v>
      </c>
      <c r="K2871">
        <v>246</v>
      </c>
      <c r="L2871" s="106">
        <v>0.1681499928236008</v>
      </c>
      <c r="N2871">
        <v>2322</v>
      </c>
      <c r="O2871" s="106">
        <v>0.1714300066232681</v>
      </c>
      <c r="Q2871">
        <v>47952</v>
      </c>
      <c r="R2871" s="106">
        <v>0.21082000434398651</v>
      </c>
    </row>
    <row r="2872" spans="1:19" x14ac:dyDescent="0.25">
      <c r="A2872" t="s">
        <v>331</v>
      </c>
      <c r="B2872" t="s">
        <v>347</v>
      </c>
      <c r="C2872" t="s">
        <v>347</v>
      </c>
      <c r="D2872" t="s">
        <v>347</v>
      </c>
      <c r="E2872" t="s">
        <v>128</v>
      </c>
      <c r="F2872" t="s">
        <v>129</v>
      </c>
      <c r="G2872" s="105">
        <v>1</v>
      </c>
      <c r="H2872" t="s">
        <v>357</v>
      </c>
      <c r="I2872" t="s">
        <v>398</v>
      </c>
      <c r="J2872" t="s">
        <v>39</v>
      </c>
      <c r="K2872" s="105">
        <v>228</v>
      </c>
      <c r="L2872" s="106">
        <v>0.15583999454975131</v>
      </c>
      <c r="N2872" s="105">
        <v>2479</v>
      </c>
      <c r="O2872" s="106">
        <v>0.18301999568939209</v>
      </c>
      <c r="Q2872" s="105">
        <v>51770</v>
      </c>
      <c r="R2872" s="106">
        <v>0.22759999334812159</v>
      </c>
      <c r="S2872" s="107"/>
    </row>
    <row r="2873" spans="1:19" x14ac:dyDescent="0.25">
      <c r="A2873" t="s">
        <v>331</v>
      </c>
      <c r="B2873" t="s">
        <v>347</v>
      </c>
      <c r="C2873" t="s">
        <v>347</v>
      </c>
      <c r="D2873" t="s">
        <v>347</v>
      </c>
      <c r="E2873" t="s">
        <v>128</v>
      </c>
      <c r="F2873" t="s">
        <v>129</v>
      </c>
      <c r="G2873">
        <v>1</v>
      </c>
      <c r="H2873" t="s">
        <v>357</v>
      </c>
      <c r="I2873" t="s">
        <v>398</v>
      </c>
      <c r="J2873" t="s">
        <v>400</v>
      </c>
      <c r="K2873">
        <v>226</v>
      </c>
      <c r="L2873" s="106">
        <v>0.15447999536991119</v>
      </c>
      <c r="N2873">
        <v>2421</v>
      </c>
      <c r="O2873" s="106">
        <v>0.178739994764328</v>
      </c>
      <c r="Q2873">
        <v>54628</v>
      </c>
      <c r="R2873" s="106">
        <v>0.24017000198364261</v>
      </c>
    </row>
    <row r="2874" spans="1:19" x14ac:dyDescent="0.25">
      <c r="A2874" t="s">
        <v>331</v>
      </c>
      <c r="B2874" t="s">
        <v>347</v>
      </c>
      <c r="C2874" t="s">
        <v>347</v>
      </c>
      <c r="D2874" t="s">
        <v>347</v>
      </c>
      <c r="E2874" t="s">
        <v>128</v>
      </c>
      <c r="F2874" t="s">
        <v>129</v>
      </c>
      <c r="G2874">
        <v>1</v>
      </c>
      <c r="H2874" t="s">
        <v>357</v>
      </c>
      <c r="I2874" t="s">
        <v>422</v>
      </c>
      <c r="J2874" t="s">
        <v>429</v>
      </c>
      <c r="K2874">
        <v>394</v>
      </c>
      <c r="L2874" s="106">
        <v>0.26930999755859381</v>
      </c>
      <c r="N2874">
        <v>6400</v>
      </c>
      <c r="O2874" s="106">
        <v>0.47249999642372131</v>
      </c>
      <c r="Q2874">
        <v>80101</v>
      </c>
      <c r="R2874" s="106">
        <v>0.3521600067615509</v>
      </c>
    </row>
    <row r="2875" spans="1:19" x14ac:dyDescent="0.25">
      <c r="A2875" t="s">
        <v>331</v>
      </c>
      <c r="B2875" t="s">
        <v>347</v>
      </c>
      <c r="C2875" t="s">
        <v>347</v>
      </c>
      <c r="D2875" t="s">
        <v>347</v>
      </c>
      <c r="E2875" t="s">
        <v>128</v>
      </c>
      <c r="F2875" t="s">
        <v>129</v>
      </c>
      <c r="G2875" s="105">
        <v>1</v>
      </c>
      <c r="H2875" t="s">
        <v>357</v>
      </c>
      <c r="I2875" t="s">
        <v>422</v>
      </c>
      <c r="J2875" t="s">
        <v>423</v>
      </c>
      <c r="K2875" s="105">
        <v>754</v>
      </c>
      <c r="L2875" s="106">
        <v>0.51538002490997314</v>
      </c>
      <c r="M2875" s="106">
        <v>0.7053300142288208</v>
      </c>
      <c r="N2875" s="105">
        <v>5831</v>
      </c>
      <c r="O2875" s="106">
        <v>0.43048998713493353</v>
      </c>
      <c r="P2875" s="106">
        <v>0.81610000133514404</v>
      </c>
      <c r="Q2875" s="105">
        <v>119646</v>
      </c>
      <c r="R2875" s="106">
        <v>0.52600997686386108</v>
      </c>
      <c r="S2875" s="107">
        <v>0.81194001436233521</v>
      </c>
    </row>
    <row r="2876" spans="1:19" x14ac:dyDescent="0.25">
      <c r="A2876" t="s">
        <v>331</v>
      </c>
      <c r="B2876" t="s">
        <v>347</v>
      </c>
      <c r="C2876" t="s">
        <v>347</v>
      </c>
      <c r="D2876" t="s">
        <v>347</v>
      </c>
      <c r="E2876" t="s">
        <v>128</v>
      </c>
      <c r="F2876" t="s">
        <v>129</v>
      </c>
      <c r="G2876" s="105">
        <v>1</v>
      </c>
      <c r="H2876" t="s">
        <v>357</v>
      </c>
      <c r="I2876" t="s">
        <v>422</v>
      </c>
      <c r="J2876" t="s">
        <v>424</v>
      </c>
      <c r="K2876" s="105">
        <v>161</v>
      </c>
      <c r="L2876" s="106">
        <v>0.11005000025033949</v>
      </c>
      <c r="M2876" s="106">
        <v>0.1506099998950958</v>
      </c>
      <c r="N2876" s="105">
        <v>746</v>
      </c>
      <c r="O2876" s="106">
        <v>5.5080000311136253E-2</v>
      </c>
      <c r="P2876" s="106">
        <v>0.10441000014543531</v>
      </c>
      <c r="Q2876" s="105">
        <v>17180</v>
      </c>
      <c r="R2876" s="106">
        <v>7.5530000030994415E-2</v>
      </c>
      <c r="S2876" s="107">
        <v>0.11659000068902969</v>
      </c>
    </row>
    <row r="2877" spans="1:19" x14ac:dyDescent="0.25">
      <c r="A2877" t="s">
        <v>331</v>
      </c>
      <c r="B2877" t="s">
        <v>347</v>
      </c>
      <c r="C2877" t="s">
        <v>347</v>
      </c>
      <c r="D2877" t="s">
        <v>347</v>
      </c>
      <c r="E2877" t="s">
        <v>128</v>
      </c>
      <c r="F2877" t="s">
        <v>129</v>
      </c>
      <c r="G2877" s="105">
        <v>1</v>
      </c>
      <c r="H2877" t="s">
        <v>357</v>
      </c>
      <c r="I2877" t="s">
        <v>422</v>
      </c>
      <c r="J2877" t="s">
        <v>425</v>
      </c>
      <c r="K2877" s="105">
        <v>97</v>
      </c>
      <c r="L2877" s="106">
        <v>6.6299997270107269E-2</v>
      </c>
      <c r="M2877" s="106">
        <v>9.0740002691745758E-2</v>
      </c>
      <c r="N2877" s="105">
        <v>333</v>
      </c>
      <c r="O2877" s="106">
        <v>2.4579999968409538E-2</v>
      </c>
      <c r="P2877" s="106">
        <v>4.6610001474618912E-2</v>
      </c>
      <c r="Q2877" s="105">
        <v>6082</v>
      </c>
      <c r="R2877" s="106">
        <v>2.6739999651908871E-2</v>
      </c>
      <c r="S2877" s="107">
        <v>4.1269998997449868E-2</v>
      </c>
    </row>
    <row r="2878" spans="1:19" x14ac:dyDescent="0.25">
      <c r="A2878" t="s">
        <v>331</v>
      </c>
      <c r="B2878" t="s">
        <v>347</v>
      </c>
      <c r="C2878" t="s">
        <v>347</v>
      </c>
      <c r="D2878" t="s">
        <v>347</v>
      </c>
      <c r="E2878" t="s">
        <v>128</v>
      </c>
      <c r="F2878" t="s">
        <v>129</v>
      </c>
      <c r="G2878" s="105">
        <v>1</v>
      </c>
      <c r="H2878" t="s">
        <v>357</v>
      </c>
      <c r="I2878" t="s">
        <v>422</v>
      </c>
      <c r="J2878" t="s">
        <v>426</v>
      </c>
      <c r="K2878" s="105">
        <v>45</v>
      </c>
      <c r="L2878" s="106">
        <v>3.075999952852726E-2</v>
      </c>
      <c r="M2878" s="106">
        <v>4.2100001126527793E-2</v>
      </c>
      <c r="N2878" s="105">
        <v>185</v>
      </c>
      <c r="O2878" s="106">
        <v>1.365999970585108E-2</v>
      </c>
      <c r="P2878" s="106">
        <v>2.589000016450882E-2</v>
      </c>
      <c r="Q2878" s="105">
        <v>3672</v>
      </c>
      <c r="R2878" s="106">
        <v>1.6140000894665722E-2</v>
      </c>
      <c r="S2878" s="107">
        <v>2.491999976336956E-2</v>
      </c>
    </row>
    <row r="2879" spans="1:19" x14ac:dyDescent="0.25">
      <c r="A2879" t="s">
        <v>331</v>
      </c>
      <c r="B2879" t="s">
        <v>347</v>
      </c>
      <c r="C2879" t="s">
        <v>347</v>
      </c>
      <c r="D2879" t="s">
        <v>347</v>
      </c>
      <c r="E2879" t="s">
        <v>128</v>
      </c>
      <c r="F2879" t="s">
        <v>129</v>
      </c>
      <c r="G2879" s="105">
        <v>1</v>
      </c>
      <c r="H2879" t="s">
        <v>357</v>
      </c>
      <c r="I2879" t="s">
        <v>422</v>
      </c>
      <c r="J2879" t="s">
        <v>427</v>
      </c>
      <c r="K2879" s="105">
        <v>12</v>
      </c>
      <c r="L2879" s="106">
        <v>8.2000000402331352E-3</v>
      </c>
      <c r="M2879" s="106">
        <v>1.123000029474497E-2</v>
      </c>
      <c r="N2879" s="105">
        <v>50</v>
      </c>
      <c r="O2879" s="106">
        <v>3.689999924972653E-3</v>
      </c>
      <c r="P2879" s="106">
        <v>7.0000002160668373E-3</v>
      </c>
      <c r="Q2879" s="105">
        <v>766</v>
      </c>
      <c r="R2879" s="106">
        <v>3.3700000494718552E-3</v>
      </c>
      <c r="S2879" s="107">
        <v>5.2000000141561031E-3</v>
      </c>
    </row>
    <row r="2880" spans="1:19" x14ac:dyDescent="0.25">
      <c r="A2880" t="s">
        <v>331</v>
      </c>
      <c r="B2880" t="s">
        <v>347</v>
      </c>
      <c r="C2880" t="s">
        <v>347</v>
      </c>
      <c r="D2880" t="s">
        <v>347</v>
      </c>
      <c r="E2880" t="s">
        <v>128</v>
      </c>
      <c r="F2880" t="s">
        <v>129</v>
      </c>
      <c r="G2880" s="105">
        <v>1</v>
      </c>
      <c r="H2880" t="s">
        <v>357</v>
      </c>
      <c r="I2880" t="s">
        <v>422</v>
      </c>
      <c r="J2880" t="s">
        <v>428</v>
      </c>
      <c r="K2880" s="105">
        <v>0</v>
      </c>
      <c r="L2880" s="106">
        <v>0</v>
      </c>
      <c r="M2880" s="106">
        <v>0</v>
      </c>
      <c r="N2880" s="105">
        <v>0</v>
      </c>
      <c r="O2880" s="106">
        <v>0</v>
      </c>
      <c r="P2880" s="106">
        <v>0</v>
      </c>
      <c r="Q2880" s="105">
        <v>12</v>
      </c>
      <c r="R2880" s="106">
        <v>4.9999998736893758E-5</v>
      </c>
      <c r="S2880" s="107">
        <v>7.9999997979030013E-5</v>
      </c>
    </row>
    <row r="2881" spans="1:19" x14ac:dyDescent="0.25">
      <c r="A2881" t="s">
        <v>331</v>
      </c>
      <c r="B2881" t="s">
        <v>347</v>
      </c>
      <c r="C2881" t="s">
        <v>347</v>
      </c>
      <c r="D2881" t="s">
        <v>347</v>
      </c>
      <c r="E2881" t="s">
        <v>128</v>
      </c>
      <c r="F2881" t="s">
        <v>129</v>
      </c>
      <c r="G2881" s="105">
        <v>1</v>
      </c>
      <c r="H2881" t="s">
        <v>357</v>
      </c>
      <c r="I2881" t="s">
        <v>430</v>
      </c>
      <c r="J2881" t="s">
        <v>434</v>
      </c>
      <c r="K2881" s="105">
        <v>47</v>
      </c>
      <c r="L2881" s="106">
        <v>3.2129999250173569E-2</v>
      </c>
      <c r="M2881" s="106">
        <v>3.2499998807907098E-2</v>
      </c>
      <c r="N2881" s="105">
        <v>353</v>
      </c>
      <c r="O2881" s="106">
        <v>2.6060000061988831E-2</v>
      </c>
      <c r="P2881" s="106">
        <v>2.6499999687075611E-2</v>
      </c>
      <c r="Q2881" s="105">
        <v>4987</v>
      </c>
      <c r="R2881" s="106">
        <v>2.1919999271631241E-2</v>
      </c>
      <c r="S2881" s="107">
        <v>2.2490000352263451E-2</v>
      </c>
    </row>
    <row r="2882" spans="1:19" x14ac:dyDescent="0.25">
      <c r="A2882" t="s">
        <v>331</v>
      </c>
      <c r="B2882" t="s">
        <v>347</v>
      </c>
      <c r="C2882" t="s">
        <v>347</v>
      </c>
      <c r="D2882" t="s">
        <v>347</v>
      </c>
      <c r="E2882" t="s">
        <v>128</v>
      </c>
      <c r="F2882" t="s">
        <v>129</v>
      </c>
      <c r="G2882" s="105">
        <v>1</v>
      </c>
      <c r="H2882" t="s">
        <v>357</v>
      </c>
      <c r="I2882" t="s">
        <v>430</v>
      </c>
      <c r="J2882" t="s">
        <v>432</v>
      </c>
      <c r="K2882" s="105">
        <v>155</v>
      </c>
      <c r="L2882" s="106">
        <v>0.1059499979019165</v>
      </c>
      <c r="M2882" s="106">
        <v>0.10718999803066249</v>
      </c>
      <c r="N2882" s="105">
        <v>708</v>
      </c>
      <c r="O2882" s="106">
        <v>5.226999893784523E-2</v>
      </c>
      <c r="P2882" s="106">
        <v>5.3149998188018799E-2</v>
      </c>
      <c r="Q2882" s="105">
        <v>18498</v>
      </c>
      <c r="R2882" s="106">
        <v>8.1320002675056458E-2</v>
      </c>
      <c r="S2882" s="107">
        <v>8.343999832868576E-2</v>
      </c>
    </row>
    <row r="2883" spans="1:19" x14ac:dyDescent="0.25">
      <c r="A2883" t="s">
        <v>331</v>
      </c>
      <c r="B2883" t="s">
        <v>347</v>
      </c>
      <c r="C2883" t="s">
        <v>347</v>
      </c>
      <c r="D2883" t="s">
        <v>347</v>
      </c>
      <c r="E2883" t="s">
        <v>128</v>
      </c>
      <c r="F2883" t="s">
        <v>129</v>
      </c>
      <c r="G2883" s="105">
        <v>1</v>
      </c>
      <c r="H2883" t="s">
        <v>357</v>
      </c>
      <c r="I2883" t="s">
        <v>430</v>
      </c>
      <c r="J2883" t="s">
        <v>435</v>
      </c>
      <c r="K2883" s="105">
        <v>2</v>
      </c>
      <c r="L2883" s="106">
        <v>1.369999954476953E-3</v>
      </c>
      <c r="M2883" s="106">
        <v>1.380000030621886E-3</v>
      </c>
      <c r="N2883" s="105">
        <v>18</v>
      </c>
      <c r="O2883" s="106">
        <v>1.329999999143183E-3</v>
      </c>
      <c r="P2883" s="106">
        <v>1.350000035017729E-3</v>
      </c>
      <c r="Q2883" s="105">
        <v>391</v>
      </c>
      <c r="R2883" s="106">
        <v>1.7199999419972301E-3</v>
      </c>
      <c r="S2883" s="107">
        <v>1.760000013746321E-3</v>
      </c>
    </row>
    <row r="2884" spans="1:19" x14ac:dyDescent="0.25">
      <c r="A2884" t="s">
        <v>331</v>
      </c>
      <c r="B2884" t="s">
        <v>347</v>
      </c>
      <c r="C2884" t="s">
        <v>347</v>
      </c>
      <c r="D2884" t="s">
        <v>347</v>
      </c>
      <c r="E2884" t="s">
        <v>128</v>
      </c>
      <c r="F2884" t="s">
        <v>129</v>
      </c>
      <c r="G2884" s="105">
        <v>1</v>
      </c>
      <c r="H2884" t="s">
        <v>357</v>
      </c>
      <c r="I2884" t="s">
        <v>430</v>
      </c>
      <c r="J2884" t="s">
        <v>436</v>
      </c>
      <c r="K2884" s="105">
        <v>28</v>
      </c>
      <c r="L2884" s="106">
        <v>1.9139999523758892E-2</v>
      </c>
      <c r="M2884" s="106">
        <v>1.9360000267624859E-2</v>
      </c>
      <c r="N2884" s="105">
        <v>215</v>
      </c>
      <c r="O2884" s="106">
        <v>1.5869999304413799E-2</v>
      </c>
      <c r="P2884" s="106">
        <v>1.6140000894665722E-2</v>
      </c>
      <c r="Q2884" s="105">
        <v>6784</v>
      </c>
      <c r="R2884" s="106">
        <v>2.9829999431967739E-2</v>
      </c>
      <c r="S2884" s="107">
        <v>3.060000017285347E-2</v>
      </c>
    </row>
    <row r="2885" spans="1:19" x14ac:dyDescent="0.25">
      <c r="A2885" t="s">
        <v>331</v>
      </c>
      <c r="B2885" t="s">
        <v>347</v>
      </c>
      <c r="C2885" t="s">
        <v>347</v>
      </c>
      <c r="D2885" t="s">
        <v>347</v>
      </c>
      <c r="E2885" t="s">
        <v>128</v>
      </c>
      <c r="F2885" t="s">
        <v>129</v>
      </c>
      <c r="G2885" s="105">
        <v>1</v>
      </c>
      <c r="H2885" t="s">
        <v>357</v>
      </c>
      <c r="I2885" t="s">
        <v>430</v>
      </c>
      <c r="J2885" t="s">
        <v>431</v>
      </c>
      <c r="K2885" s="105">
        <v>16</v>
      </c>
      <c r="L2885" s="106">
        <v>1.0940000414848329E-2</v>
      </c>
      <c r="M2885" s="106">
        <v>1.10700000077486E-2</v>
      </c>
      <c r="N2885" s="105">
        <v>4714</v>
      </c>
      <c r="O2885" s="106">
        <v>0.34803000092506409</v>
      </c>
      <c r="P2885" s="106">
        <v>0.35385000705718989</v>
      </c>
      <c r="Q2885" s="105">
        <v>77035</v>
      </c>
      <c r="R2885" s="106">
        <v>0.33867999911308289</v>
      </c>
      <c r="S2885" s="107">
        <v>0.3474699854850769</v>
      </c>
    </row>
    <row r="2886" spans="1:19" x14ac:dyDescent="0.25">
      <c r="A2886" t="s">
        <v>331</v>
      </c>
      <c r="B2886" t="s">
        <v>347</v>
      </c>
      <c r="C2886" t="s">
        <v>347</v>
      </c>
      <c r="D2886" t="s">
        <v>347</v>
      </c>
      <c r="E2886" t="s">
        <v>128</v>
      </c>
      <c r="F2886" t="s">
        <v>129</v>
      </c>
      <c r="G2886" s="105">
        <v>1</v>
      </c>
      <c r="H2886" t="s">
        <v>357</v>
      </c>
      <c r="I2886" t="s">
        <v>430</v>
      </c>
      <c r="J2886" t="s">
        <v>502</v>
      </c>
      <c r="K2886" s="105">
        <v>1198</v>
      </c>
      <c r="L2886" s="106">
        <v>0.81887000799179077</v>
      </c>
      <c r="M2886" s="106">
        <v>0.82849001884460449</v>
      </c>
      <c r="N2886" s="105">
        <v>7314</v>
      </c>
      <c r="O2886" s="106">
        <v>0.53997999429702759</v>
      </c>
      <c r="P2886" s="106">
        <v>0.54901999235153198</v>
      </c>
      <c r="Q2886" s="105">
        <v>114008</v>
      </c>
      <c r="R2886" s="106">
        <v>0.5012199878692627</v>
      </c>
      <c r="S2886" s="107">
        <v>0.51424002647399902</v>
      </c>
    </row>
    <row r="2887" spans="1:19" x14ac:dyDescent="0.25">
      <c r="A2887" t="s">
        <v>331</v>
      </c>
      <c r="B2887" t="s">
        <v>347</v>
      </c>
      <c r="C2887" t="s">
        <v>347</v>
      </c>
      <c r="D2887" t="s">
        <v>347</v>
      </c>
      <c r="E2887" t="s">
        <v>128</v>
      </c>
      <c r="F2887" t="s">
        <v>129</v>
      </c>
      <c r="G2887" s="105">
        <v>1</v>
      </c>
      <c r="H2887" t="s">
        <v>357</v>
      </c>
      <c r="I2887" t="s">
        <v>430</v>
      </c>
      <c r="J2887" t="s">
        <v>86</v>
      </c>
      <c r="K2887" s="105">
        <v>17</v>
      </c>
      <c r="L2887" s="106">
        <v>1.162000000476837E-2</v>
      </c>
      <c r="N2887" s="105">
        <v>223</v>
      </c>
      <c r="O2887" s="106">
        <v>1.6459999606013302E-2</v>
      </c>
      <c r="Q2887" s="105">
        <v>5756</v>
      </c>
      <c r="R2887" s="106">
        <v>2.5310000404715541E-2</v>
      </c>
      <c r="S2887" s="107"/>
    </row>
    <row r="2888" spans="1:19" x14ac:dyDescent="0.25">
      <c r="A2888" t="s">
        <v>331</v>
      </c>
      <c r="B2888" t="s">
        <v>347</v>
      </c>
      <c r="C2888" t="s">
        <v>347</v>
      </c>
      <c r="D2888" t="s">
        <v>347</v>
      </c>
      <c r="E2888" t="s">
        <v>128</v>
      </c>
      <c r="F2888" t="s">
        <v>129</v>
      </c>
      <c r="G2888" s="105">
        <v>1</v>
      </c>
      <c r="H2888" t="s">
        <v>357</v>
      </c>
      <c r="I2888" t="s">
        <v>401</v>
      </c>
      <c r="J2888" t="s">
        <v>405</v>
      </c>
      <c r="K2888" s="105">
        <v>998</v>
      </c>
      <c r="L2888" s="106">
        <v>0.68216001987457275</v>
      </c>
      <c r="M2888" s="106">
        <v>0.70930999517440796</v>
      </c>
      <c r="N2888" s="105">
        <v>9999</v>
      </c>
      <c r="O2888" s="106">
        <v>0.73821002244949341</v>
      </c>
      <c r="P2888" s="106">
        <v>0.75</v>
      </c>
      <c r="Q2888" s="105">
        <v>171311</v>
      </c>
      <c r="R2888" s="106">
        <v>0.75314998626708984</v>
      </c>
      <c r="S2888" s="107">
        <v>0.77806001901626587</v>
      </c>
    </row>
    <row r="2889" spans="1:19" x14ac:dyDescent="0.25">
      <c r="A2889" t="s">
        <v>331</v>
      </c>
      <c r="B2889" t="s">
        <v>347</v>
      </c>
      <c r="C2889" t="s">
        <v>347</v>
      </c>
      <c r="D2889" t="s">
        <v>347</v>
      </c>
      <c r="E2889" t="s">
        <v>128</v>
      </c>
      <c r="F2889" t="s">
        <v>129</v>
      </c>
      <c r="G2889" s="105">
        <v>1</v>
      </c>
      <c r="H2889" t="s">
        <v>357</v>
      </c>
      <c r="I2889" t="s">
        <v>401</v>
      </c>
      <c r="J2889" t="s">
        <v>412</v>
      </c>
      <c r="K2889" s="105">
        <v>156</v>
      </c>
      <c r="L2889" s="106">
        <v>0.10662999749183651</v>
      </c>
      <c r="M2889" s="106">
        <v>0.11087000370025631</v>
      </c>
      <c r="N2889" s="105">
        <v>1457</v>
      </c>
      <c r="O2889" s="106">
        <v>0.1075699999928474</v>
      </c>
      <c r="P2889" s="106">
        <v>0.1092899963259697</v>
      </c>
      <c r="Q2889" s="105">
        <v>22313</v>
      </c>
      <c r="R2889" s="106">
        <v>9.8099999129772186E-2</v>
      </c>
      <c r="S2889" s="107">
        <v>0.10134000331163411</v>
      </c>
    </row>
    <row r="2890" spans="1:19" x14ac:dyDescent="0.25">
      <c r="A2890" t="s">
        <v>331</v>
      </c>
      <c r="B2890" t="s">
        <v>347</v>
      </c>
      <c r="C2890" t="s">
        <v>347</v>
      </c>
      <c r="D2890" t="s">
        <v>347</v>
      </c>
      <c r="E2890" t="s">
        <v>128</v>
      </c>
      <c r="F2890" t="s">
        <v>129</v>
      </c>
      <c r="G2890">
        <v>1</v>
      </c>
      <c r="H2890" t="s">
        <v>357</v>
      </c>
      <c r="I2890" t="s">
        <v>401</v>
      </c>
      <c r="J2890" t="s">
        <v>413</v>
      </c>
      <c r="K2890">
        <v>139</v>
      </c>
      <c r="L2890" s="106">
        <v>9.5009997487068176E-2</v>
      </c>
      <c r="M2890" s="106">
        <v>9.8789997398853302E-2</v>
      </c>
      <c r="N2890">
        <v>1103</v>
      </c>
      <c r="O2890" s="106">
        <v>8.1430003046989441E-2</v>
      </c>
      <c r="P2890" s="106">
        <v>8.2730002701282501E-2</v>
      </c>
      <c r="Q2890">
        <v>15680</v>
      </c>
      <c r="R2890" s="106">
        <v>6.8939998745918274E-2</v>
      </c>
      <c r="S2890" s="106">
        <v>7.1220003068447113E-2</v>
      </c>
    </row>
    <row r="2891" spans="1:19" x14ac:dyDescent="0.25">
      <c r="A2891" t="s">
        <v>331</v>
      </c>
      <c r="B2891" t="s">
        <v>347</v>
      </c>
      <c r="C2891" t="s">
        <v>347</v>
      </c>
      <c r="D2891" t="s">
        <v>347</v>
      </c>
      <c r="E2891" t="s">
        <v>128</v>
      </c>
      <c r="F2891" t="s">
        <v>129</v>
      </c>
      <c r="G2891" s="105">
        <v>1</v>
      </c>
      <c r="H2891" t="s">
        <v>357</v>
      </c>
      <c r="I2891" t="s">
        <v>401</v>
      </c>
      <c r="J2891" t="s">
        <v>441</v>
      </c>
      <c r="K2891" s="105">
        <v>56</v>
      </c>
      <c r="L2891" s="106">
        <v>3.8279999047517783E-2</v>
      </c>
      <c r="N2891" s="105">
        <v>213</v>
      </c>
      <c r="O2891" s="106">
        <v>1.5729999169707298E-2</v>
      </c>
      <c r="Q2891" s="105">
        <v>7283</v>
      </c>
      <c r="R2891" s="106">
        <v>3.2019998878240592E-2</v>
      </c>
      <c r="S2891" s="107"/>
    </row>
    <row r="2892" spans="1:19" x14ac:dyDescent="0.25">
      <c r="A2892" t="s">
        <v>331</v>
      </c>
      <c r="B2892" t="s">
        <v>347</v>
      </c>
      <c r="C2892" t="s">
        <v>347</v>
      </c>
      <c r="D2892" t="s">
        <v>347</v>
      </c>
      <c r="E2892" t="s">
        <v>128</v>
      </c>
      <c r="F2892" t="s">
        <v>129</v>
      </c>
      <c r="G2892" s="105">
        <v>1</v>
      </c>
      <c r="H2892" t="s">
        <v>357</v>
      </c>
      <c r="I2892" t="s">
        <v>401</v>
      </c>
      <c r="J2892" t="s">
        <v>414</v>
      </c>
      <c r="K2892" s="105">
        <v>114</v>
      </c>
      <c r="L2892" s="106">
        <v>7.7919997274875641E-2</v>
      </c>
      <c r="M2892" s="106">
        <v>8.1019997596740723E-2</v>
      </c>
      <c r="N2892" s="105">
        <v>773</v>
      </c>
      <c r="O2892" s="106">
        <v>5.7069998234510422E-2</v>
      </c>
      <c r="P2892" s="106">
        <v>5.7980000972747803E-2</v>
      </c>
      <c r="Q2892" s="105">
        <v>10872</v>
      </c>
      <c r="R2892" s="106">
        <v>4.7800000756978989E-2</v>
      </c>
      <c r="S2892" s="107">
        <v>4.9380000680685043E-2</v>
      </c>
    </row>
    <row r="2893" spans="1:19" x14ac:dyDescent="0.25">
      <c r="A2893" t="s">
        <v>331</v>
      </c>
      <c r="B2893" t="s">
        <v>347</v>
      </c>
      <c r="C2893" t="s">
        <v>347</v>
      </c>
      <c r="D2893" t="s">
        <v>347</v>
      </c>
      <c r="E2893" t="s">
        <v>152</v>
      </c>
      <c r="F2893" t="s">
        <v>153</v>
      </c>
      <c r="G2893" s="105">
        <v>1</v>
      </c>
      <c r="H2893" t="s">
        <v>357</v>
      </c>
      <c r="I2893" t="s">
        <v>349</v>
      </c>
      <c r="J2893" t="s">
        <v>350</v>
      </c>
      <c r="K2893" s="105">
        <v>15</v>
      </c>
      <c r="L2893" s="106">
        <v>5.0699999555945396E-3</v>
      </c>
      <c r="N2893" s="105">
        <v>64</v>
      </c>
      <c r="O2893" s="106">
        <v>4.720000084489584E-3</v>
      </c>
      <c r="Q2893" s="105">
        <v>1130</v>
      </c>
      <c r="R2893" s="106">
        <v>4.9700001254677773E-3</v>
      </c>
      <c r="S2893" s="107"/>
    </row>
    <row r="2894" spans="1:19" x14ac:dyDescent="0.25">
      <c r="A2894" t="s">
        <v>331</v>
      </c>
      <c r="B2894" t="s">
        <v>347</v>
      </c>
      <c r="C2894" t="s">
        <v>347</v>
      </c>
      <c r="D2894" t="s">
        <v>347</v>
      </c>
      <c r="E2894" t="s">
        <v>152</v>
      </c>
      <c r="F2894" t="s">
        <v>153</v>
      </c>
      <c r="G2894">
        <v>1</v>
      </c>
      <c r="H2894" t="s">
        <v>357</v>
      </c>
      <c r="I2894" t="s">
        <v>349</v>
      </c>
      <c r="J2894" t="s">
        <v>368</v>
      </c>
      <c r="K2894">
        <v>102</v>
      </c>
      <c r="L2894" s="106">
        <v>3.4469999372959137E-2</v>
      </c>
      <c r="N2894">
        <v>443</v>
      </c>
      <c r="O2894" s="106">
        <v>3.2710000872612E-2</v>
      </c>
      <c r="Q2894">
        <v>8418</v>
      </c>
      <c r="R2894" s="106">
        <v>3.700999915599823E-2</v>
      </c>
    </row>
    <row r="2895" spans="1:19" x14ac:dyDescent="0.25">
      <c r="A2895" t="s">
        <v>331</v>
      </c>
      <c r="B2895" t="s">
        <v>347</v>
      </c>
      <c r="C2895" t="s">
        <v>347</v>
      </c>
      <c r="D2895" t="s">
        <v>347</v>
      </c>
      <c r="E2895" t="s">
        <v>152</v>
      </c>
      <c r="F2895" t="s">
        <v>153</v>
      </c>
      <c r="G2895" s="105">
        <v>1</v>
      </c>
      <c r="H2895" t="s">
        <v>357</v>
      </c>
      <c r="I2895" t="s">
        <v>349</v>
      </c>
      <c r="J2895" t="s">
        <v>369</v>
      </c>
      <c r="K2895" s="105">
        <v>263</v>
      </c>
      <c r="L2895" s="106">
        <v>8.8880002498626709E-2</v>
      </c>
      <c r="N2895" s="105">
        <v>1418</v>
      </c>
      <c r="O2895" s="106">
        <v>0.1046900004148483</v>
      </c>
      <c r="Q2895" s="105">
        <v>27454</v>
      </c>
      <c r="R2895" s="106">
        <v>0.1207000017166138</v>
      </c>
      <c r="S2895" s="107"/>
    </row>
    <row r="2896" spans="1:19" x14ac:dyDescent="0.25">
      <c r="A2896" t="s">
        <v>331</v>
      </c>
      <c r="B2896" t="s">
        <v>347</v>
      </c>
      <c r="C2896" t="s">
        <v>347</v>
      </c>
      <c r="D2896" t="s">
        <v>347</v>
      </c>
      <c r="E2896" t="s">
        <v>152</v>
      </c>
      <c r="F2896" t="s">
        <v>153</v>
      </c>
      <c r="G2896">
        <v>1</v>
      </c>
      <c r="H2896" t="s">
        <v>357</v>
      </c>
      <c r="I2896" t="s">
        <v>349</v>
      </c>
      <c r="J2896" t="s">
        <v>370</v>
      </c>
      <c r="K2896">
        <v>756</v>
      </c>
      <c r="L2896" s="106">
        <v>0.2554900050163269</v>
      </c>
      <c r="N2896">
        <v>3307</v>
      </c>
      <c r="O2896" s="106">
        <v>0.2441499978303909</v>
      </c>
      <c r="Q2896">
        <v>55879</v>
      </c>
      <c r="R2896" s="106">
        <v>0.24567000567913061</v>
      </c>
    </row>
    <row r="2897" spans="1:19" x14ac:dyDescent="0.25">
      <c r="A2897" t="s">
        <v>331</v>
      </c>
      <c r="B2897" t="s">
        <v>347</v>
      </c>
      <c r="C2897" t="s">
        <v>347</v>
      </c>
      <c r="D2897" t="s">
        <v>347</v>
      </c>
      <c r="E2897" t="s">
        <v>152</v>
      </c>
      <c r="F2897" t="s">
        <v>153</v>
      </c>
      <c r="G2897">
        <v>1</v>
      </c>
      <c r="H2897" t="s">
        <v>357</v>
      </c>
      <c r="I2897" t="s">
        <v>349</v>
      </c>
      <c r="J2897" t="s">
        <v>371</v>
      </c>
      <c r="K2897">
        <v>825</v>
      </c>
      <c r="L2897" s="106">
        <v>0.27880999445915222</v>
      </c>
      <c r="N2897">
        <v>3600</v>
      </c>
      <c r="O2897" s="106">
        <v>0.2657800018787384</v>
      </c>
      <c r="Q2897">
        <v>57982</v>
      </c>
      <c r="R2897" s="106">
        <v>0.25490999221801758</v>
      </c>
    </row>
    <row r="2898" spans="1:19" x14ac:dyDescent="0.25">
      <c r="A2898" t="s">
        <v>331</v>
      </c>
      <c r="B2898" t="s">
        <v>347</v>
      </c>
      <c r="C2898" t="s">
        <v>347</v>
      </c>
      <c r="D2898" t="s">
        <v>347</v>
      </c>
      <c r="E2898" t="s">
        <v>152</v>
      </c>
      <c r="F2898" t="s">
        <v>153</v>
      </c>
      <c r="G2898" s="105">
        <v>1</v>
      </c>
      <c r="H2898" t="s">
        <v>357</v>
      </c>
      <c r="I2898" t="s">
        <v>349</v>
      </c>
      <c r="J2898" t="s">
        <v>372</v>
      </c>
      <c r="K2898" s="105">
        <v>571</v>
      </c>
      <c r="L2898" s="106">
        <v>0.19296999275684359</v>
      </c>
      <c r="N2898" s="105">
        <v>2742</v>
      </c>
      <c r="O2898" s="106">
        <v>0.2024399936199188</v>
      </c>
      <c r="Q2898" s="105">
        <v>44765</v>
      </c>
      <c r="R2898" s="106">
        <v>0.19679999351501459</v>
      </c>
      <c r="S2898" s="107"/>
    </row>
    <row r="2899" spans="1:19" x14ac:dyDescent="0.25">
      <c r="A2899" t="s">
        <v>331</v>
      </c>
      <c r="B2899" t="s">
        <v>347</v>
      </c>
      <c r="C2899" t="s">
        <v>347</v>
      </c>
      <c r="D2899" t="s">
        <v>347</v>
      </c>
      <c r="E2899" t="s">
        <v>152</v>
      </c>
      <c r="F2899" t="s">
        <v>153</v>
      </c>
      <c r="G2899" s="105">
        <v>1</v>
      </c>
      <c r="H2899" t="s">
        <v>357</v>
      </c>
      <c r="I2899" t="s">
        <v>349</v>
      </c>
      <c r="J2899" t="s">
        <v>373</v>
      </c>
      <c r="K2899" s="105">
        <v>427</v>
      </c>
      <c r="L2899" s="106">
        <v>0.14430999755859381</v>
      </c>
      <c r="N2899" s="105">
        <v>1971</v>
      </c>
      <c r="O2899" s="106">
        <v>0.1455100029706955</v>
      </c>
      <c r="Q2899" s="105">
        <v>31831</v>
      </c>
      <c r="R2899" s="106">
        <v>0.1399399936199188</v>
      </c>
      <c r="S2899" s="107"/>
    </row>
    <row r="2900" spans="1:19" x14ac:dyDescent="0.25">
      <c r="A2900" t="s">
        <v>331</v>
      </c>
      <c r="B2900" t="s">
        <v>347</v>
      </c>
      <c r="C2900" t="s">
        <v>347</v>
      </c>
      <c r="D2900" t="s">
        <v>347</v>
      </c>
      <c r="E2900" t="s">
        <v>152</v>
      </c>
      <c r="F2900" t="s">
        <v>153</v>
      </c>
      <c r="G2900" s="105">
        <v>1</v>
      </c>
      <c r="H2900" t="s">
        <v>357</v>
      </c>
      <c r="I2900" t="s">
        <v>438</v>
      </c>
      <c r="J2900" t="s">
        <v>48</v>
      </c>
      <c r="K2900" s="105">
        <v>2380</v>
      </c>
      <c r="L2900" s="106">
        <v>0.80432999134063721</v>
      </c>
      <c r="M2900" s="106">
        <v>0.81703001260757446</v>
      </c>
      <c r="N2900" s="105">
        <v>11012</v>
      </c>
      <c r="O2900" s="106">
        <v>0.81299000978469849</v>
      </c>
      <c r="P2900" s="106">
        <v>0.82598000764846802</v>
      </c>
      <c r="Q2900" s="105">
        <v>186401</v>
      </c>
      <c r="R2900" s="106">
        <v>0.81949001550674438</v>
      </c>
      <c r="S2900" s="107">
        <v>0.8465999960899353</v>
      </c>
    </row>
    <row r="2901" spans="1:19" x14ac:dyDescent="0.25">
      <c r="A2901" t="s">
        <v>331</v>
      </c>
      <c r="B2901" t="s">
        <v>347</v>
      </c>
      <c r="C2901" t="s">
        <v>347</v>
      </c>
      <c r="D2901" t="s">
        <v>347</v>
      </c>
      <c r="E2901" t="s">
        <v>152</v>
      </c>
      <c r="F2901" t="s">
        <v>153</v>
      </c>
      <c r="G2901" s="105">
        <v>1</v>
      </c>
      <c r="H2901" t="s">
        <v>357</v>
      </c>
      <c r="I2901" t="s">
        <v>438</v>
      </c>
      <c r="J2901" t="s">
        <v>42</v>
      </c>
      <c r="K2901" s="105">
        <v>284</v>
      </c>
      <c r="L2901" s="106">
        <v>9.5980003476142883E-2</v>
      </c>
      <c r="M2901" s="106">
        <v>9.7489997744560242E-2</v>
      </c>
      <c r="N2901" s="105">
        <v>1298</v>
      </c>
      <c r="O2901" s="106">
        <v>9.5830000936985016E-2</v>
      </c>
      <c r="P2901" s="106">
        <v>9.7360000014305115E-2</v>
      </c>
      <c r="Q2901" s="105">
        <v>20350</v>
      </c>
      <c r="R2901" s="106">
        <v>8.9469999074935913E-2</v>
      </c>
      <c r="S2901" s="107">
        <v>9.2430002987384796E-2</v>
      </c>
    </row>
    <row r="2902" spans="1:19" x14ac:dyDescent="0.25">
      <c r="A2902" t="s">
        <v>331</v>
      </c>
      <c r="B2902" t="s">
        <v>347</v>
      </c>
      <c r="C2902" t="s">
        <v>347</v>
      </c>
      <c r="D2902" t="s">
        <v>347</v>
      </c>
      <c r="E2902" t="s">
        <v>152</v>
      </c>
      <c r="F2902" t="s">
        <v>153</v>
      </c>
      <c r="G2902" s="105">
        <v>1</v>
      </c>
      <c r="H2902" t="s">
        <v>357</v>
      </c>
      <c r="I2902" t="s">
        <v>438</v>
      </c>
      <c r="J2902" t="s">
        <v>374</v>
      </c>
      <c r="K2902" s="105">
        <v>249</v>
      </c>
      <c r="L2902" s="106">
        <v>8.4150001406669617E-2</v>
      </c>
      <c r="M2902" s="106">
        <v>8.5479997098445892E-2</v>
      </c>
      <c r="N2902" s="105">
        <v>1022</v>
      </c>
      <c r="O2902" s="106">
        <v>7.5450003147125244E-2</v>
      </c>
      <c r="P2902" s="106">
        <v>7.6659999787807465E-2</v>
      </c>
      <c r="Q2902" s="105">
        <v>13425</v>
      </c>
      <c r="R2902" s="106">
        <v>5.9020001441240311E-2</v>
      </c>
      <c r="S2902" s="107">
        <v>6.0970000922679901E-2</v>
      </c>
    </row>
    <row r="2903" spans="1:19" x14ac:dyDescent="0.25">
      <c r="A2903" t="s">
        <v>331</v>
      </c>
      <c r="B2903" t="s">
        <v>347</v>
      </c>
      <c r="C2903" t="s">
        <v>347</v>
      </c>
      <c r="D2903" t="s">
        <v>347</v>
      </c>
      <c r="E2903" t="s">
        <v>152</v>
      </c>
      <c r="F2903" t="s">
        <v>153</v>
      </c>
      <c r="G2903">
        <v>1</v>
      </c>
      <c r="H2903" t="s">
        <v>357</v>
      </c>
      <c r="I2903" t="s">
        <v>438</v>
      </c>
      <c r="J2903" t="s">
        <v>86</v>
      </c>
      <c r="K2903">
        <v>46</v>
      </c>
      <c r="L2903" s="106">
        <v>1.5549999661743639E-2</v>
      </c>
      <c r="N2903">
        <v>213</v>
      </c>
      <c r="O2903" s="106">
        <v>1.5729999169707298E-2</v>
      </c>
      <c r="Q2903">
        <v>7283</v>
      </c>
      <c r="R2903" s="106">
        <v>3.2019998878240592E-2</v>
      </c>
    </row>
    <row r="2904" spans="1:19" x14ac:dyDescent="0.25">
      <c r="A2904" t="s">
        <v>331</v>
      </c>
      <c r="B2904" t="s">
        <v>347</v>
      </c>
      <c r="C2904" t="s">
        <v>347</v>
      </c>
      <c r="D2904" t="s">
        <v>347</v>
      </c>
      <c r="E2904" t="s">
        <v>152</v>
      </c>
      <c r="F2904" t="s">
        <v>153</v>
      </c>
      <c r="G2904">
        <v>1</v>
      </c>
      <c r="H2904" t="s">
        <v>357</v>
      </c>
      <c r="I2904" t="s">
        <v>375</v>
      </c>
      <c r="J2904" t="s">
        <v>376</v>
      </c>
      <c r="K2904">
        <v>621</v>
      </c>
      <c r="L2904" s="106">
        <v>0.20986999571323389</v>
      </c>
      <c r="N2904">
        <v>2789</v>
      </c>
      <c r="O2904" s="106">
        <v>0.20590999722480771</v>
      </c>
      <c r="Q2904">
        <v>47189</v>
      </c>
      <c r="R2904" s="106">
        <v>0.20746000111103061</v>
      </c>
    </row>
    <row r="2905" spans="1:19" x14ac:dyDescent="0.25">
      <c r="A2905" t="s">
        <v>331</v>
      </c>
      <c r="B2905" t="s">
        <v>347</v>
      </c>
      <c r="C2905" t="s">
        <v>347</v>
      </c>
      <c r="D2905" t="s">
        <v>347</v>
      </c>
      <c r="E2905" t="s">
        <v>152</v>
      </c>
      <c r="F2905" t="s">
        <v>153</v>
      </c>
      <c r="G2905" s="105">
        <v>1</v>
      </c>
      <c r="H2905" t="s">
        <v>357</v>
      </c>
      <c r="I2905" t="s">
        <v>375</v>
      </c>
      <c r="J2905" t="s">
        <v>377</v>
      </c>
      <c r="K2905" s="105">
        <v>582</v>
      </c>
      <c r="L2905" s="106">
        <v>0.19668999314308169</v>
      </c>
      <c r="N2905" s="105">
        <v>2708</v>
      </c>
      <c r="O2905" s="106">
        <v>0.19992999732494349</v>
      </c>
      <c r="Q2905" s="105">
        <v>47420</v>
      </c>
      <c r="R2905" s="106">
        <v>0.20848000049591059</v>
      </c>
      <c r="S2905" s="107"/>
    </row>
    <row r="2906" spans="1:19" x14ac:dyDescent="0.25">
      <c r="A2906" t="s">
        <v>331</v>
      </c>
      <c r="B2906" t="s">
        <v>347</v>
      </c>
      <c r="C2906" t="s">
        <v>347</v>
      </c>
      <c r="D2906" t="s">
        <v>347</v>
      </c>
      <c r="E2906" t="s">
        <v>152</v>
      </c>
      <c r="F2906" t="s">
        <v>153</v>
      </c>
      <c r="G2906" s="105">
        <v>1</v>
      </c>
      <c r="H2906" t="s">
        <v>357</v>
      </c>
      <c r="I2906" t="s">
        <v>375</v>
      </c>
      <c r="J2906" t="s">
        <v>378</v>
      </c>
      <c r="K2906" s="105">
        <v>432</v>
      </c>
      <c r="L2906" s="106">
        <v>0.14599999785423279</v>
      </c>
      <c r="N2906" s="105">
        <v>2212</v>
      </c>
      <c r="O2906" s="106">
        <v>0.16331000626087189</v>
      </c>
      <c r="Q2906" s="105">
        <v>37332</v>
      </c>
      <c r="R2906" s="106">
        <v>0.1641300022602081</v>
      </c>
      <c r="S2906" s="107"/>
    </row>
    <row r="2907" spans="1:19" x14ac:dyDescent="0.25">
      <c r="A2907" t="s">
        <v>331</v>
      </c>
      <c r="B2907" t="s">
        <v>347</v>
      </c>
      <c r="C2907" t="s">
        <v>347</v>
      </c>
      <c r="D2907" t="s">
        <v>347</v>
      </c>
      <c r="E2907" t="s">
        <v>152</v>
      </c>
      <c r="F2907" t="s">
        <v>153</v>
      </c>
      <c r="G2907">
        <v>1</v>
      </c>
      <c r="H2907" t="s">
        <v>357</v>
      </c>
      <c r="I2907" t="s">
        <v>375</v>
      </c>
      <c r="J2907" t="s">
        <v>379</v>
      </c>
      <c r="K2907">
        <v>667</v>
      </c>
      <c r="L2907" s="106">
        <v>0.22540999948978421</v>
      </c>
      <c r="N2907">
        <v>2911</v>
      </c>
      <c r="O2907" s="106">
        <v>0.21491000056266779</v>
      </c>
      <c r="Q2907">
        <v>47525</v>
      </c>
      <c r="R2907" s="106">
        <v>0.20893999934196469</v>
      </c>
    </row>
    <row r="2908" spans="1:19" x14ac:dyDescent="0.25">
      <c r="A2908" t="s">
        <v>331</v>
      </c>
      <c r="B2908" t="s">
        <v>347</v>
      </c>
      <c r="C2908" t="s">
        <v>347</v>
      </c>
      <c r="D2908" t="s">
        <v>347</v>
      </c>
      <c r="E2908" t="s">
        <v>152</v>
      </c>
      <c r="F2908" t="s">
        <v>153</v>
      </c>
      <c r="G2908" s="105">
        <v>1</v>
      </c>
      <c r="H2908" t="s">
        <v>357</v>
      </c>
      <c r="I2908" t="s">
        <v>375</v>
      </c>
      <c r="J2908" t="s">
        <v>380</v>
      </c>
      <c r="K2908" s="105">
        <v>657</v>
      </c>
      <c r="L2908" s="106">
        <v>0.22202999889850619</v>
      </c>
      <c r="N2908" s="105">
        <v>2925</v>
      </c>
      <c r="O2908" s="106">
        <v>0.21594999730587011</v>
      </c>
      <c r="Q2908" s="105">
        <v>47993</v>
      </c>
      <c r="R2908" s="106">
        <v>0.210999995470047</v>
      </c>
      <c r="S2908" s="107"/>
    </row>
    <row r="2909" spans="1:19" x14ac:dyDescent="0.25">
      <c r="A2909" t="s">
        <v>331</v>
      </c>
      <c r="B2909" t="s">
        <v>347</v>
      </c>
      <c r="C2909" t="s">
        <v>347</v>
      </c>
      <c r="D2909" t="s">
        <v>347</v>
      </c>
      <c r="E2909" t="s">
        <v>152</v>
      </c>
      <c r="F2909" t="s">
        <v>153</v>
      </c>
      <c r="G2909" s="105">
        <v>1</v>
      </c>
      <c r="H2909" t="s">
        <v>357</v>
      </c>
      <c r="I2909" t="s">
        <v>381</v>
      </c>
      <c r="J2909" t="s">
        <v>382</v>
      </c>
      <c r="K2909" s="105">
        <v>29</v>
      </c>
      <c r="L2909" s="106">
        <v>9.8000001162290573E-3</v>
      </c>
      <c r="M2909" s="106">
        <v>1.346000004559755E-2</v>
      </c>
      <c r="N2909" s="105">
        <v>299</v>
      </c>
      <c r="O2909" s="106">
        <v>2.2069999948143959E-2</v>
      </c>
      <c r="P2909" s="106">
        <v>2.8929999098181721E-2</v>
      </c>
      <c r="Q2909" s="105">
        <v>5423</v>
      </c>
      <c r="R2909" s="106">
        <v>2.384000085294247E-2</v>
      </c>
      <c r="S2909" s="107">
        <v>3.0780000612139698E-2</v>
      </c>
    </row>
    <row r="2910" spans="1:19" x14ac:dyDescent="0.25">
      <c r="A2910" t="s">
        <v>331</v>
      </c>
      <c r="B2910" t="s">
        <v>347</v>
      </c>
      <c r="C2910" t="s">
        <v>347</v>
      </c>
      <c r="D2910" t="s">
        <v>347</v>
      </c>
      <c r="E2910" t="s">
        <v>152</v>
      </c>
      <c r="F2910" t="s">
        <v>153</v>
      </c>
      <c r="G2910">
        <v>1</v>
      </c>
      <c r="H2910" t="s">
        <v>357</v>
      </c>
      <c r="I2910" t="s">
        <v>381</v>
      </c>
      <c r="J2910" t="s">
        <v>383</v>
      </c>
      <c r="K2910">
        <v>350</v>
      </c>
      <c r="L2910" s="106">
        <v>0.1182800009846687</v>
      </c>
      <c r="M2910" s="106">
        <v>0.16248999536037451</v>
      </c>
      <c r="N2910">
        <v>1557</v>
      </c>
      <c r="O2910" s="106">
        <v>0.1149500012397766</v>
      </c>
      <c r="P2910" s="106">
        <v>0.15064999461174011</v>
      </c>
      <c r="Q2910">
        <v>26007</v>
      </c>
      <c r="R2910" s="106">
        <v>0.11433999985456469</v>
      </c>
      <c r="S2910" s="106">
        <v>0.1476300060749054</v>
      </c>
    </row>
    <row r="2911" spans="1:19" x14ac:dyDescent="0.25">
      <c r="A2911" t="s">
        <v>331</v>
      </c>
      <c r="B2911" t="s">
        <v>347</v>
      </c>
      <c r="C2911" t="s">
        <v>347</v>
      </c>
      <c r="D2911" t="s">
        <v>347</v>
      </c>
      <c r="E2911" t="s">
        <v>152</v>
      </c>
      <c r="F2911" t="s">
        <v>153</v>
      </c>
      <c r="G2911">
        <v>1</v>
      </c>
      <c r="H2911" t="s">
        <v>357</v>
      </c>
      <c r="I2911" t="s">
        <v>381</v>
      </c>
      <c r="J2911" t="s">
        <v>384</v>
      </c>
      <c r="K2911">
        <v>1775</v>
      </c>
      <c r="L2911" s="106">
        <v>0.59986001253128052</v>
      </c>
      <c r="M2911" s="106">
        <v>0.82405000925064087</v>
      </c>
      <c r="N2911">
        <v>8479</v>
      </c>
      <c r="O2911" s="106">
        <v>0.62598997354507446</v>
      </c>
      <c r="P2911" s="106">
        <v>0.8204200267791748</v>
      </c>
      <c r="Q2911">
        <v>144739</v>
      </c>
      <c r="R2911" s="106">
        <v>0.6363300085067749</v>
      </c>
      <c r="S2911" s="106">
        <v>0.82159000635147095</v>
      </c>
    </row>
    <row r="2912" spans="1:19" x14ac:dyDescent="0.25">
      <c r="A2912" t="s">
        <v>331</v>
      </c>
      <c r="B2912" t="s">
        <v>347</v>
      </c>
      <c r="C2912" t="s">
        <v>347</v>
      </c>
      <c r="D2912" t="s">
        <v>347</v>
      </c>
      <c r="E2912" t="s">
        <v>152</v>
      </c>
      <c r="F2912" t="s">
        <v>153</v>
      </c>
      <c r="G2912" s="105">
        <v>1</v>
      </c>
      <c r="H2912" t="s">
        <v>357</v>
      </c>
      <c r="I2912" t="s">
        <v>381</v>
      </c>
      <c r="J2912" t="s">
        <v>385</v>
      </c>
      <c r="K2912" s="105">
        <v>805</v>
      </c>
      <c r="L2912" s="106">
        <v>0.27204999327659612</v>
      </c>
      <c r="N2912" s="105">
        <v>3210</v>
      </c>
      <c r="O2912" s="106">
        <v>0.2369900047779083</v>
      </c>
      <c r="Q2912" s="105">
        <v>51290</v>
      </c>
      <c r="R2912" s="106">
        <v>0.22549000382423401</v>
      </c>
      <c r="S2912" s="107"/>
    </row>
    <row r="2913" spans="1:19" x14ac:dyDescent="0.25">
      <c r="A2913" t="s">
        <v>331</v>
      </c>
      <c r="B2913" t="s">
        <v>347</v>
      </c>
      <c r="C2913" t="s">
        <v>347</v>
      </c>
      <c r="D2913" t="s">
        <v>347</v>
      </c>
      <c r="E2913" t="s">
        <v>152</v>
      </c>
      <c r="F2913" t="s">
        <v>153</v>
      </c>
      <c r="G2913" s="105">
        <v>1</v>
      </c>
      <c r="H2913" t="s">
        <v>357</v>
      </c>
      <c r="I2913" t="s">
        <v>386</v>
      </c>
      <c r="J2913" t="s">
        <v>387</v>
      </c>
      <c r="K2913" s="105">
        <v>70</v>
      </c>
      <c r="L2913" s="106">
        <v>2.3660000413656231E-2</v>
      </c>
      <c r="M2913" s="106">
        <v>2.4100000038743019E-2</v>
      </c>
      <c r="N2913" s="105">
        <v>289</v>
      </c>
      <c r="O2913" s="106">
        <v>2.1339999511837959E-2</v>
      </c>
      <c r="P2913" s="106">
        <v>2.1679999306797981E-2</v>
      </c>
      <c r="Q2913" s="105">
        <v>12181</v>
      </c>
      <c r="R2913" s="106">
        <v>5.3550001233816147E-2</v>
      </c>
      <c r="S2913" s="107">
        <v>5.4999999701976783E-2</v>
      </c>
    </row>
    <row r="2914" spans="1:19" x14ac:dyDescent="0.25">
      <c r="A2914" t="s">
        <v>331</v>
      </c>
      <c r="B2914" t="s">
        <v>347</v>
      </c>
      <c r="C2914" t="s">
        <v>347</v>
      </c>
      <c r="D2914" t="s">
        <v>347</v>
      </c>
      <c r="E2914" t="s">
        <v>152</v>
      </c>
      <c r="F2914" t="s">
        <v>153</v>
      </c>
      <c r="G2914" s="105">
        <v>1</v>
      </c>
      <c r="H2914" t="s">
        <v>357</v>
      </c>
      <c r="I2914" t="s">
        <v>386</v>
      </c>
      <c r="J2914" t="s">
        <v>388</v>
      </c>
      <c r="K2914" s="105">
        <v>37</v>
      </c>
      <c r="L2914" s="106">
        <v>1.250000018626451E-2</v>
      </c>
      <c r="M2914" s="106">
        <v>1.2740000151097769E-2</v>
      </c>
      <c r="N2914" s="105">
        <v>109</v>
      </c>
      <c r="O2914" s="106">
        <v>8.0500002950429916E-3</v>
      </c>
      <c r="P2914" s="106">
        <v>8.1799998879432678E-3</v>
      </c>
      <c r="Q2914" s="105">
        <v>6321</v>
      </c>
      <c r="R2914" s="106">
        <v>2.77900006622076E-2</v>
      </c>
      <c r="S2914" s="107">
        <v>2.8540000319480899E-2</v>
      </c>
    </row>
    <row r="2915" spans="1:19" x14ac:dyDescent="0.25">
      <c r="A2915" t="s">
        <v>331</v>
      </c>
      <c r="B2915" t="s">
        <v>347</v>
      </c>
      <c r="C2915" t="s">
        <v>347</v>
      </c>
      <c r="D2915" t="s">
        <v>347</v>
      </c>
      <c r="E2915" t="s">
        <v>152</v>
      </c>
      <c r="F2915" t="s">
        <v>153</v>
      </c>
      <c r="G2915" s="105">
        <v>1</v>
      </c>
      <c r="H2915" t="s">
        <v>357</v>
      </c>
      <c r="I2915" t="s">
        <v>386</v>
      </c>
      <c r="J2915" t="s">
        <v>85</v>
      </c>
      <c r="K2915" s="105">
        <v>67</v>
      </c>
      <c r="L2915" s="106">
        <v>2.263999916613102E-2</v>
      </c>
      <c r="M2915" s="106">
        <v>2.3059999570250511E-2</v>
      </c>
      <c r="N2915" s="105">
        <v>211</v>
      </c>
      <c r="O2915" s="106">
        <v>1.5580000355839729E-2</v>
      </c>
      <c r="P2915" s="106">
        <v>1.583000086247921E-2</v>
      </c>
      <c r="Q2915" s="105">
        <v>4872</v>
      </c>
      <c r="R2915" s="106">
        <v>2.1420000120997429E-2</v>
      </c>
      <c r="S2915" s="107">
        <v>2.199999988079071E-2</v>
      </c>
    </row>
    <row r="2916" spans="1:19" x14ac:dyDescent="0.25">
      <c r="A2916" t="s">
        <v>331</v>
      </c>
      <c r="B2916" t="s">
        <v>347</v>
      </c>
      <c r="C2916" t="s">
        <v>347</v>
      </c>
      <c r="D2916" t="s">
        <v>347</v>
      </c>
      <c r="E2916" t="s">
        <v>152</v>
      </c>
      <c r="F2916" t="s">
        <v>153</v>
      </c>
      <c r="G2916" s="105">
        <v>1</v>
      </c>
      <c r="H2916" t="s">
        <v>357</v>
      </c>
      <c r="I2916" t="s">
        <v>386</v>
      </c>
      <c r="J2916" t="s">
        <v>389</v>
      </c>
      <c r="K2916" s="105">
        <v>14</v>
      </c>
      <c r="L2916" s="106">
        <v>4.7300001606345177E-3</v>
      </c>
      <c r="M2916" s="106">
        <v>4.8199999146163464E-3</v>
      </c>
      <c r="N2916" s="105">
        <v>69</v>
      </c>
      <c r="O2916" s="106">
        <v>5.090000107884407E-3</v>
      </c>
      <c r="P2916" s="106">
        <v>5.1799998618662357E-3</v>
      </c>
      <c r="Q2916" s="105">
        <v>4049</v>
      </c>
      <c r="R2916" s="106">
        <v>1.779999956488609E-2</v>
      </c>
      <c r="S2916" s="107">
        <v>1.8279999494552609E-2</v>
      </c>
    </row>
    <row r="2917" spans="1:19" x14ac:dyDescent="0.25">
      <c r="A2917" t="s">
        <v>331</v>
      </c>
      <c r="B2917" t="s">
        <v>347</v>
      </c>
      <c r="C2917" t="s">
        <v>347</v>
      </c>
      <c r="D2917" t="s">
        <v>347</v>
      </c>
      <c r="E2917" t="s">
        <v>152</v>
      </c>
      <c r="F2917" t="s">
        <v>153</v>
      </c>
      <c r="G2917" s="105">
        <v>1</v>
      </c>
      <c r="H2917" t="s">
        <v>357</v>
      </c>
      <c r="I2917" t="s">
        <v>386</v>
      </c>
      <c r="J2917" t="s">
        <v>86</v>
      </c>
      <c r="K2917" s="105">
        <v>54</v>
      </c>
      <c r="L2917" s="106">
        <v>1.8249999731779099E-2</v>
      </c>
      <c r="N2917" s="105">
        <v>215</v>
      </c>
      <c r="O2917" s="106">
        <v>1.5869999304413799E-2</v>
      </c>
      <c r="Q2917" s="105">
        <v>5972</v>
      </c>
      <c r="R2917" s="106">
        <v>2.6259999722242359E-2</v>
      </c>
      <c r="S2917" s="107"/>
    </row>
    <row r="2918" spans="1:19" x14ac:dyDescent="0.25">
      <c r="A2918" t="s">
        <v>331</v>
      </c>
      <c r="B2918" t="s">
        <v>347</v>
      </c>
      <c r="C2918" t="s">
        <v>347</v>
      </c>
      <c r="D2918" t="s">
        <v>347</v>
      </c>
      <c r="E2918" t="s">
        <v>152</v>
      </c>
      <c r="F2918" t="s">
        <v>153</v>
      </c>
      <c r="G2918" s="105">
        <v>1</v>
      </c>
      <c r="H2918" t="s">
        <v>357</v>
      </c>
      <c r="I2918" t="s">
        <v>386</v>
      </c>
      <c r="J2918" t="s">
        <v>84</v>
      </c>
      <c r="K2918" s="105">
        <v>2717</v>
      </c>
      <c r="L2918" s="106">
        <v>0.91821998357772827</v>
      </c>
      <c r="M2918" s="106">
        <v>0.93528002500534058</v>
      </c>
      <c r="N2918" s="105">
        <v>12652</v>
      </c>
      <c r="O2918" s="106">
        <v>0.93406999111175537</v>
      </c>
      <c r="P2918" s="106">
        <v>0.94914001226425171</v>
      </c>
      <c r="Q2918" s="105">
        <v>194064</v>
      </c>
      <c r="R2918" s="106">
        <v>0.85317999124526978</v>
      </c>
      <c r="S2918" s="107">
        <v>0.87619000673294067</v>
      </c>
    </row>
    <row r="2919" spans="1:19" x14ac:dyDescent="0.25">
      <c r="A2919" t="s">
        <v>331</v>
      </c>
      <c r="B2919" t="s">
        <v>347</v>
      </c>
      <c r="C2919" t="s">
        <v>347</v>
      </c>
      <c r="D2919" t="s">
        <v>347</v>
      </c>
      <c r="E2919" t="s">
        <v>152</v>
      </c>
      <c r="F2919" t="s">
        <v>153</v>
      </c>
      <c r="G2919" s="105">
        <v>1</v>
      </c>
      <c r="H2919" t="s">
        <v>357</v>
      </c>
      <c r="I2919" t="s">
        <v>419</v>
      </c>
      <c r="J2919" t="s">
        <v>390</v>
      </c>
      <c r="K2919" s="105">
        <v>805</v>
      </c>
      <c r="L2919" s="106">
        <v>0.27204999327659612</v>
      </c>
      <c r="N2919" s="105">
        <v>3210</v>
      </c>
      <c r="O2919" s="106">
        <v>0.2369900047779083</v>
      </c>
      <c r="Q2919" s="105">
        <v>51290</v>
      </c>
      <c r="R2919" s="106">
        <v>0.22549000382423401</v>
      </c>
      <c r="S2919" s="107"/>
    </row>
    <row r="2920" spans="1:19" x14ac:dyDescent="0.25">
      <c r="A2920" t="s">
        <v>331</v>
      </c>
      <c r="B2920" t="s">
        <v>347</v>
      </c>
      <c r="C2920" t="s">
        <v>347</v>
      </c>
      <c r="D2920" t="s">
        <v>347</v>
      </c>
      <c r="E2920" t="s">
        <v>152</v>
      </c>
      <c r="F2920" t="s">
        <v>153</v>
      </c>
      <c r="G2920" s="105">
        <v>1</v>
      </c>
      <c r="H2920" t="s">
        <v>357</v>
      </c>
      <c r="I2920" t="s">
        <v>419</v>
      </c>
      <c r="J2920" t="s">
        <v>391</v>
      </c>
      <c r="K2920" s="105">
        <v>350</v>
      </c>
      <c r="L2920" s="106">
        <v>0.1182800009846687</v>
      </c>
      <c r="M2920" s="106">
        <v>0.16248999536037451</v>
      </c>
      <c r="N2920" s="105">
        <v>1557</v>
      </c>
      <c r="O2920" s="106">
        <v>0.1149500012397766</v>
      </c>
      <c r="P2920" s="106">
        <v>0.15064999461174011</v>
      </c>
      <c r="Q2920" s="105">
        <v>26007</v>
      </c>
      <c r="R2920" s="106">
        <v>0.11433999985456469</v>
      </c>
      <c r="S2920" s="107">
        <v>0.1476300060749054</v>
      </c>
    </row>
    <row r="2921" spans="1:19" x14ac:dyDescent="0.25">
      <c r="A2921" t="s">
        <v>331</v>
      </c>
      <c r="B2921" t="s">
        <v>347</v>
      </c>
      <c r="C2921" t="s">
        <v>347</v>
      </c>
      <c r="D2921" t="s">
        <v>347</v>
      </c>
      <c r="E2921" t="s">
        <v>152</v>
      </c>
      <c r="F2921" t="s">
        <v>153</v>
      </c>
      <c r="G2921" s="105">
        <v>1</v>
      </c>
      <c r="H2921" t="s">
        <v>357</v>
      </c>
      <c r="I2921" t="s">
        <v>419</v>
      </c>
      <c r="J2921" t="s">
        <v>392</v>
      </c>
      <c r="K2921" s="105">
        <v>921</v>
      </c>
      <c r="L2921" s="106">
        <v>0.3112500011920929</v>
      </c>
      <c r="M2921" s="106">
        <v>0.42757999897003168</v>
      </c>
      <c r="N2921" s="105">
        <v>4196</v>
      </c>
      <c r="O2921" s="106">
        <v>0.30978000164031982</v>
      </c>
      <c r="P2921" s="106">
        <v>0.40599998831748962</v>
      </c>
      <c r="Q2921" s="105">
        <v>69347</v>
      </c>
      <c r="R2921" s="106">
        <v>0.30487999320030212</v>
      </c>
      <c r="S2921" s="107">
        <v>0.39364001154899603</v>
      </c>
    </row>
    <row r="2922" spans="1:19" x14ac:dyDescent="0.25">
      <c r="A2922" t="s">
        <v>331</v>
      </c>
      <c r="B2922" t="s">
        <v>347</v>
      </c>
      <c r="C2922" t="s">
        <v>347</v>
      </c>
      <c r="D2922" t="s">
        <v>347</v>
      </c>
      <c r="E2922" t="s">
        <v>152</v>
      </c>
      <c r="F2922" t="s">
        <v>153</v>
      </c>
      <c r="G2922">
        <v>1</v>
      </c>
      <c r="H2922" t="s">
        <v>357</v>
      </c>
      <c r="I2922" t="s">
        <v>419</v>
      </c>
      <c r="J2922" t="s">
        <v>393</v>
      </c>
      <c r="K2922">
        <v>741</v>
      </c>
      <c r="L2922" s="106">
        <v>0.25042000412940979</v>
      </c>
      <c r="M2922" s="106">
        <v>0.34400999546051031</v>
      </c>
      <c r="N2922">
        <v>3687</v>
      </c>
      <c r="O2922" s="106">
        <v>0.27219998836517328</v>
      </c>
      <c r="P2922" s="106">
        <v>0.3567500114440918</v>
      </c>
      <c r="Q2922">
        <v>66079</v>
      </c>
      <c r="R2922" s="106">
        <v>0.29050999879837042</v>
      </c>
      <c r="S2922" s="106">
        <v>0.37509000301361078</v>
      </c>
    </row>
    <row r="2923" spans="1:19" x14ac:dyDescent="0.25">
      <c r="A2923" t="s">
        <v>331</v>
      </c>
      <c r="B2923" t="s">
        <v>347</v>
      </c>
      <c r="C2923" t="s">
        <v>347</v>
      </c>
      <c r="D2923" t="s">
        <v>347</v>
      </c>
      <c r="E2923" t="s">
        <v>152</v>
      </c>
      <c r="F2923" t="s">
        <v>153</v>
      </c>
      <c r="G2923">
        <v>1</v>
      </c>
      <c r="H2923" t="s">
        <v>357</v>
      </c>
      <c r="I2923" t="s">
        <v>419</v>
      </c>
      <c r="J2923" t="s">
        <v>394</v>
      </c>
      <c r="K2923">
        <v>142</v>
      </c>
      <c r="L2923" s="106">
        <v>4.7990001738071442E-2</v>
      </c>
      <c r="M2923" s="106">
        <v>6.592000275850296E-2</v>
      </c>
      <c r="N2923">
        <v>895</v>
      </c>
      <c r="O2923" s="106">
        <v>6.6079996526241302E-2</v>
      </c>
      <c r="P2923" s="106">
        <v>8.659999817609787E-2</v>
      </c>
      <c r="Q2923">
        <v>14736</v>
      </c>
      <c r="R2923" s="106">
        <v>6.4790003001689911E-2</v>
      </c>
      <c r="S2923" s="106">
        <v>8.3650000393390656E-2</v>
      </c>
    </row>
    <row r="2924" spans="1:19" x14ac:dyDescent="0.25">
      <c r="A2924" t="s">
        <v>331</v>
      </c>
      <c r="B2924" t="s">
        <v>347</v>
      </c>
      <c r="C2924" t="s">
        <v>347</v>
      </c>
      <c r="D2924" t="s">
        <v>347</v>
      </c>
      <c r="E2924" t="s">
        <v>152</v>
      </c>
      <c r="F2924" t="s">
        <v>153</v>
      </c>
      <c r="G2924">
        <v>1</v>
      </c>
      <c r="H2924" t="s">
        <v>357</v>
      </c>
      <c r="I2924" t="s">
        <v>439</v>
      </c>
      <c r="J2924" t="s">
        <v>440</v>
      </c>
      <c r="K2924">
        <v>805</v>
      </c>
      <c r="L2924" s="106">
        <v>0.27204999327659612</v>
      </c>
      <c r="N2924">
        <v>3210</v>
      </c>
      <c r="O2924" s="106">
        <v>0.2369900047779083</v>
      </c>
      <c r="Q2924">
        <v>51290</v>
      </c>
      <c r="R2924" s="106">
        <v>0.22549000382423401</v>
      </c>
    </row>
    <row r="2925" spans="1:19" x14ac:dyDescent="0.25">
      <c r="A2925" t="s">
        <v>331</v>
      </c>
      <c r="B2925" t="s">
        <v>347</v>
      </c>
      <c r="C2925" t="s">
        <v>347</v>
      </c>
      <c r="D2925" t="s">
        <v>347</v>
      </c>
      <c r="E2925" t="s">
        <v>152</v>
      </c>
      <c r="F2925" t="s">
        <v>153</v>
      </c>
      <c r="G2925" s="105">
        <v>1</v>
      </c>
      <c r="H2925" t="s">
        <v>357</v>
      </c>
      <c r="I2925" t="s">
        <v>439</v>
      </c>
      <c r="J2925" t="s">
        <v>442</v>
      </c>
      <c r="K2925" s="105">
        <v>2154</v>
      </c>
      <c r="L2925" s="106">
        <v>0.72794997692108154</v>
      </c>
      <c r="M2925" s="106">
        <v>1</v>
      </c>
      <c r="N2925" s="105">
        <v>10335</v>
      </c>
      <c r="O2925" s="106">
        <v>0.76301002502441406</v>
      </c>
      <c r="P2925" s="106">
        <v>1</v>
      </c>
      <c r="Q2925" s="105">
        <v>176169</v>
      </c>
      <c r="R2925" s="106">
        <v>0.77451002597808838</v>
      </c>
      <c r="S2925" s="107">
        <v>1</v>
      </c>
    </row>
    <row r="2926" spans="1:19" x14ac:dyDescent="0.25">
      <c r="A2926" t="s">
        <v>331</v>
      </c>
      <c r="B2926" t="s">
        <v>347</v>
      </c>
      <c r="C2926" t="s">
        <v>347</v>
      </c>
      <c r="D2926" t="s">
        <v>347</v>
      </c>
      <c r="E2926" t="s">
        <v>152</v>
      </c>
      <c r="F2926" t="s">
        <v>153</v>
      </c>
      <c r="G2926" s="105">
        <v>1</v>
      </c>
      <c r="H2926" t="s">
        <v>357</v>
      </c>
      <c r="I2926" t="s">
        <v>395</v>
      </c>
      <c r="J2926" t="s">
        <v>396</v>
      </c>
      <c r="K2926" s="105">
        <v>2937</v>
      </c>
      <c r="L2926" s="106">
        <v>0.99256998300552368</v>
      </c>
      <c r="N2926" s="105">
        <v>13439</v>
      </c>
      <c r="O2926" s="106">
        <v>0.99216997623443604</v>
      </c>
      <c r="Q2926" s="105">
        <v>225832</v>
      </c>
      <c r="R2926" s="106">
        <v>0.99285000562667847</v>
      </c>
      <c r="S2926" s="107"/>
    </row>
    <row r="2927" spans="1:19" x14ac:dyDescent="0.25">
      <c r="A2927" t="s">
        <v>331</v>
      </c>
      <c r="B2927" t="s">
        <v>347</v>
      </c>
      <c r="C2927" t="s">
        <v>347</v>
      </c>
      <c r="D2927" t="s">
        <v>347</v>
      </c>
      <c r="E2927" t="s">
        <v>152</v>
      </c>
      <c r="F2927" t="s">
        <v>153</v>
      </c>
      <c r="G2927" s="105">
        <v>1</v>
      </c>
      <c r="H2927" t="s">
        <v>357</v>
      </c>
      <c r="I2927" t="s">
        <v>395</v>
      </c>
      <c r="J2927" t="s">
        <v>397</v>
      </c>
      <c r="K2927" s="105">
        <v>22</v>
      </c>
      <c r="L2927" s="106">
        <v>7.4300002306699753E-3</v>
      </c>
      <c r="N2927" s="105">
        <v>106</v>
      </c>
      <c r="O2927" s="106">
        <v>7.8299995511770248E-3</v>
      </c>
      <c r="Q2927" s="105">
        <v>1627</v>
      </c>
      <c r="R2927" s="106">
        <v>7.1499999612569809E-3</v>
      </c>
      <c r="S2927" s="107"/>
    </row>
    <row r="2928" spans="1:19" x14ac:dyDescent="0.25">
      <c r="A2928" t="s">
        <v>331</v>
      </c>
      <c r="B2928" t="s">
        <v>347</v>
      </c>
      <c r="C2928" t="s">
        <v>347</v>
      </c>
      <c r="D2928" t="s">
        <v>347</v>
      </c>
      <c r="E2928" t="s">
        <v>152</v>
      </c>
      <c r="F2928" t="s">
        <v>153</v>
      </c>
      <c r="G2928" s="105">
        <v>1</v>
      </c>
      <c r="H2928" t="s">
        <v>357</v>
      </c>
      <c r="I2928" t="s">
        <v>398</v>
      </c>
      <c r="J2928" t="s">
        <v>399</v>
      </c>
      <c r="K2928" s="105">
        <v>940</v>
      </c>
      <c r="L2928" s="106">
        <v>0.31766998767852778</v>
      </c>
      <c r="N2928" s="105">
        <v>3451</v>
      </c>
      <c r="O2928" s="106">
        <v>0.25477999448776251</v>
      </c>
      <c r="Q2928" s="105">
        <v>32785</v>
      </c>
      <c r="R2928" s="106">
        <v>0.14414000511169431</v>
      </c>
      <c r="S2928" s="107"/>
    </row>
    <row r="2929" spans="1:19" x14ac:dyDescent="0.25">
      <c r="A2929" t="s">
        <v>331</v>
      </c>
      <c r="B2929" t="s">
        <v>347</v>
      </c>
      <c r="C2929" t="s">
        <v>347</v>
      </c>
      <c r="D2929" t="s">
        <v>347</v>
      </c>
      <c r="E2929" t="s">
        <v>152</v>
      </c>
      <c r="F2929" t="s">
        <v>153</v>
      </c>
      <c r="G2929">
        <v>1</v>
      </c>
      <c r="H2929" t="s">
        <v>357</v>
      </c>
      <c r="I2929" t="s">
        <v>398</v>
      </c>
      <c r="J2929" t="s">
        <v>41</v>
      </c>
      <c r="K2929">
        <v>742</v>
      </c>
      <c r="L2929" s="106">
        <v>0.25075998902320862</v>
      </c>
      <c r="N2929">
        <v>2872</v>
      </c>
      <c r="O2929" s="106">
        <v>0.21202999353408811</v>
      </c>
      <c r="Q2929">
        <v>40324</v>
      </c>
      <c r="R2929" s="106">
        <v>0.177279993891716</v>
      </c>
    </row>
    <row r="2930" spans="1:19" x14ac:dyDescent="0.25">
      <c r="A2930" t="s">
        <v>331</v>
      </c>
      <c r="B2930" t="s">
        <v>347</v>
      </c>
      <c r="C2930" t="s">
        <v>347</v>
      </c>
      <c r="D2930" t="s">
        <v>347</v>
      </c>
      <c r="E2930" t="s">
        <v>152</v>
      </c>
      <c r="F2930" t="s">
        <v>153</v>
      </c>
      <c r="G2930" s="105">
        <v>1</v>
      </c>
      <c r="H2930" t="s">
        <v>357</v>
      </c>
      <c r="I2930" t="s">
        <v>398</v>
      </c>
      <c r="J2930" t="s">
        <v>40</v>
      </c>
      <c r="K2930" s="105">
        <v>441</v>
      </c>
      <c r="L2930" s="106">
        <v>0.14903999865055079</v>
      </c>
      <c r="N2930" s="105">
        <v>2322</v>
      </c>
      <c r="O2930" s="106">
        <v>0.1714300066232681</v>
      </c>
      <c r="Q2930" s="105">
        <v>47952</v>
      </c>
      <c r="R2930" s="106">
        <v>0.21082000434398651</v>
      </c>
      <c r="S2930" s="107"/>
    </row>
    <row r="2931" spans="1:19" x14ac:dyDescent="0.25">
      <c r="A2931" t="s">
        <v>331</v>
      </c>
      <c r="B2931" t="s">
        <v>347</v>
      </c>
      <c r="C2931" t="s">
        <v>347</v>
      </c>
      <c r="D2931" t="s">
        <v>347</v>
      </c>
      <c r="E2931" t="s">
        <v>152</v>
      </c>
      <c r="F2931" t="s">
        <v>153</v>
      </c>
      <c r="G2931" s="105">
        <v>1</v>
      </c>
      <c r="H2931" t="s">
        <v>357</v>
      </c>
      <c r="I2931" t="s">
        <v>398</v>
      </c>
      <c r="J2931" t="s">
        <v>39</v>
      </c>
      <c r="K2931" s="105">
        <v>482</v>
      </c>
      <c r="L2931" s="106">
        <v>0.1628900021314621</v>
      </c>
      <c r="N2931" s="105">
        <v>2479</v>
      </c>
      <c r="O2931" s="106">
        <v>0.18301999568939209</v>
      </c>
      <c r="Q2931" s="105">
        <v>51770</v>
      </c>
      <c r="R2931" s="106">
        <v>0.22759999334812159</v>
      </c>
      <c r="S2931" s="107"/>
    </row>
    <row r="2932" spans="1:19" x14ac:dyDescent="0.25">
      <c r="A2932" t="s">
        <v>331</v>
      </c>
      <c r="B2932" t="s">
        <v>347</v>
      </c>
      <c r="C2932" t="s">
        <v>347</v>
      </c>
      <c r="D2932" t="s">
        <v>347</v>
      </c>
      <c r="E2932" t="s">
        <v>152</v>
      </c>
      <c r="F2932" t="s">
        <v>153</v>
      </c>
      <c r="G2932" s="105">
        <v>1</v>
      </c>
      <c r="H2932" t="s">
        <v>357</v>
      </c>
      <c r="I2932" t="s">
        <v>398</v>
      </c>
      <c r="J2932" t="s">
        <v>400</v>
      </c>
      <c r="K2932" s="105">
        <v>354</v>
      </c>
      <c r="L2932" s="106">
        <v>0.11964000016450881</v>
      </c>
      <c r="N2932" s="105">
        <v>2421</v>
      </c>
      <c r="O2932" s="106">
        <v>0.178739994764328</v>
      </c>
      <c r="Q2932" s="105">
        <v>54628</v>
      </c>
      <c r="R2932" s="106">
        <v>0.24017000198364261</v>
      </c>
      <c r="S2932" s="107"/>
    </row>
    <row r="2933" spans="1:19" x14ac:dyDescent="0.25">
      <c r="A2933" t="s">
        <v>331</v>
      </c>
      <c r="B2933" t="s">
        <v>347</v>
      </c>
      <c r="C2933" t="s">
        <v>347</v>
      </c>
      <c r="D2933" t="s">
        <v>347</v>
      </c>
      <c r="E2933" t="s">
        <v>152</v>
      </c>
      <c r="F2933" t="s">
        <v>153</v>
      </c>
      <c r="G2933">
        <v>1</v>
      </c>
      <c r="H2933" t="s">
        <v>357</v>
      </c>
      <c r="I2933" t="s">
        <v>422</v>
      </c>
      <c r="J2933" t="s">
        <v>429</v>
      </c>
      <c r="K2933">
        <v>2902</v>
      </c>
      <c r="L2933" s="106">
        <v>0.9807400107383728</v>
      </c>
      <c r="N2933">
        <v>6400</v>
      </c>
      <c r="O2933" s="106">
        <v>0.47249999642372131</v>
      </c>
      <c r="Q2933">
        <v>80101</v>
      </c>
      <c r="R2933" s="106">
        <v>0.3521600067615509</v>
      </c>
    </row>
    <row r="2934" spans="1:19" x14ac:dyDescent="0.25">
      <c r="A2934" t="s">
        <v>331</v>
      </c>
      <c r="B2934" t="s">
        <v>347</v>
      </c>
      <c r="C2934" t="s">
        <v>347</v>
      </c>
      <c r="D2934" t="s">
        <v>347</v>
      </c>
      <c r="E2934" t="s">
        <v>152</v>
      </c>
      <c r="F2934" t="s">
        <v>153</v>
      </c>
      <c r="G2934" s="105">
        <v>1</v>
      </c>
      <c r="H2934" t="s">
        <v>357</v>
      </c>
      <c r="I2934" t="s">
        <v>422</v>
      </c>
      <c r="J2934" t="s">
        <v>423</v>
      </c>
      <c r="K2934" s="105">
        <v>35</v>
      </c>
      <c r="L2934" s="106">
        <v>1.1830000206828121E-2</v>
      </c>
      <c r="M2934" s="106">
        <v>0.61404001712799072</v>
      </c>
      <c r="N2934" s="105">
        <v>5831</v>
      </c>
      <c r="O2934" s="106">
        <v>0.43048998713493353</v>
      </c>
      <c r="P2934" s="106">
        <v>0.81610000133514404</v>
      </c>
      <c r="Q2934" s="105">
        <v>119646</v>
      </c>
      <c r="R2934" s="106">
        <v>0.52600997686386108</v>
      </c>
      <c r="S2934" s="107">
        <v>0.81194001436233521</v>
      </c>
    </row>
    <row r="2935" spans="1:19" x14ac:dyDescent="0.25">
      <c r="A2935" t="s">
        <v>331</v>
      </c>
      <c r="B2935" t="s">
        <v>347</v>
      </c>
      <c r="C2935" t="s">
        <v>347</v>
      </c>
      <c r="D2935" t="s">
        <v>347</v>
      </c>
      <c r="E2935" t="s">
        <v>152</v>
      </c>
      <c r="F2935" t="s">
        <v>153</v>
      </c>
      <c r="G2935" s="105">
        <v>1</v>
      </c>
      <c r="H2935" t="s">
        <v>357</v>
      </c>
      <c r="I2935" t="s">
        <v>422</v>
      </c>
      <c r="J2935" t="s">
        <v>424</v>
      </c>
      <c r="K2935" s="105">
        <v>12</v>
      </c>
      <c r="L2935" s="106">
        <v>4.0600001811981201E-3</v>
      </c>
      <c r="M2935" s="106">
        <v>0.21052999794483179</v>
      </c>
      <c r="N2935" s="105">
        <v>746</v>
      </c>
      <c r="O2935" s="106">
        <v>5.5080000311136253E-2</v>
      </c>
      <c r="P2935" s="106">
        <v>0.10441000014543531</v>
      </c>
      <c r="Q2935" s="105">
        <v>17180</v>
      </c>
      <c r="R2935" s="106">
        <v>7.5530000030994415E-2</v>
      </c>
      <c r="S2935" s="107">
        <v>0.11659000068902969</v>
      </c>
    </row>
    <row r="2936" spans="1:19" x14ac:dyDescent="0.25">
      <c r="A2936" t="s">
        <v>331</v>
      </c>
      <c r="B2936" t="s">
        <v>347</v>
      </c>
      <c r="C2936" t="s">
        <v>347</v>
      </c>
      <c r="D2936" t="s">
        <v>347</v>
      </c>
      <c r="E2936" t="s">
        <v>152</v>
      </c>
      <c r="F2936" t="s">
        <v>153</v>
      </c>
      <c r="G2936" s="105">
        <v>1</v>
      </c>
      <c r="H2936" t="s">
        <v>357</v>
      </c>
      <c r="I2936" t="s">
        <v>422</v>
      </c>
      <c r="J2936" t="s">
        <v>425</v>
      </c>
      <c r="K2936" s="105">
        <v>2</v>
      </c>
      <c r="L2936" s="106">
        <v>6.7999999737367034E-4</v>
      </c>
      <c r="M2936" s="106">
        <v>3.5089999437332153E-2</v>
      </c>
      <c r="N2936" s="105">
        <v>333</v>
      </c>
      <c r="O2936" s="106">
        <v>2.4579999968409538E-2</v>
      </c>
      <c r="P2936" s="106">
        <v>4.6610001474618912E-2</v>
      </c>
      <c r="Q2936" s="105">
        <v>6082</v>
      </c>
      <c r="R2936" s="106">
        <v>2.6739999651908871E-2</v>
      </c>
      <c r="S2936" s="107">
        <v>4.1269998997449868E-2</v>
      </c>
    </row>
    <row r="2937" spans="1:19" x14ac:dyDescent="0.25">
      <c r="A2937" t="s">
        <v>331</v>
      </c>
      <c r="B2937" t="s">
        <v>347</v>
      </c>
      <c r="C2937" t="s">
        <v>347</v>
      </c>
      <c r="D2937" t="s">
        <v>347</v>
      </c>
      <c r="E2937" t="s">
        <v>152</v>
      </c>
      <c r="F2937" t="s">
        <v>153</v>
      </c>
      <c r="G2937" s="105">
        <v>1</v>
      </c>
      <c r="H2937" t="s">
        <v>357</v>
      </c>
      <c r="I2937" t="s">
        <v>422</v>
      </c>
      <c r="J2937" t="s">
        <v>426</v>
      </c>
      <c r="K2937" s="105">
        <v>6</v>
      </c>
      <c r="L2937" s="106">
        <v>2.0300000905990601E-3</v>
      </c>
      <c r="M2937" s="106">
        <v>0.1052599996328354</v>
      </c>
      <c r="N2937" s="105">
        <v>185</v>
      </c>
      <c r="O2937" s="106">
        <v>1.365999970585108E-2</v>
      </c>
      <c r="P2937" s="106">
        <v>2.589000016450882E-2</v>
      </c>
      <c r="Q2937" s="105">
        <v>3672</v>
      </c>
      <c r="R2937" s="106">
        <v>1.6140000894665722E-2</v>
      </c>
      <c r="S2937" s="107">
        <v>2.491999976336956E-2</v>
      </c>
    </row>
    <row r="2938" spans="1:19" x14ac:dyDescent="0.25">
      <c r="A2938" t="s">
        <v>331</v>
      </c>
      <c r="B2938" t="s">
        <v>347</v>
      </c>
      <c r="C2938" t="s">
        <v>347</v>
      </c>
      <c r="D2938" t="s">
        <v>347</v>
      </c>
      <c r="E2938" t="s">
        <v>152</v>
      </c>
      <c r="F2938" t="s">
        <v>153</v>
      </c>
      <c r="G2938">
        <v>1</v>
      </c>
      <c r="H2938" t="s">
        <v>357</v>
      </c>
      <c r="I2938" t="s">
        <v>422</v>
      </c>
      <c r="J2938" t="s">
        <v>427</v>
      </c>
      <c r="K2938">
        <v>2</v>
      </c>
      <c r="L2938" s="106">
        <v>6.7999999737367034E-4</v>
      </c>
      <c r="M2938" s="106">
        <v>3.5089999437332153E-2</v>
      </c>
      <c r="N2938">
        <v>50</v>
      </c>
      <c r="O2938" s="106">
        <v>3.689999924972653E-3</v>
      </c>
      <c r="P2938" s="106">
        <v>7.0000002160668373E-3</v>
      </c>
      <c r="Q2938">
        <v>766</v>
      </c>
      <c r="R2938" s="106">
        <v>3.3700000494718552E-3</v>
      </c>
      <c r="S2938" s="106">
        <v>5.2000000141561031E-3</v>
      </c>
    </row>
    <row r="2939" spans="1:19" x14ac:dyDescent="0.25">
      <c r="A2939" t="s">
        <v>331</v>
      </c>
      <c r="B2939" t="s">
        <v>347</v>
      </c>
      <c r="C2939" t="s">
        <v>347</v>
      </c>
      <c r="D2939" t="s">
        <v>347</v>
      </c>
      <c r="E2939" t="s">
        <v>152</v>
      </c>
      <c r="F2939" t="s">
        <v>153</v>
      </c>
      <c r="G2939" s="105">
        <v>1</v>
      </c>
      <c r="H2939" t="s">
        <v>357</v>
      </c>
      <c r="I2939" t="s">
        <v>422</v>
      </c>
      <c r="J2939" t="s">
        <v>428</v>
      </c>
      <c r="K2939" s="105">
        <v>0</v>
      </c>
      <c r="L2939" s="106">
        <v>0</v>
      </c>
      <c r="M2939" s="106">
        <v>0</v>
      </c>
      <c r="N2939" s="105">
        <v>0</v>
      </c>
      <c r="O2939" s="106">
        <v>0</v>
      </c>
      <c r="P2939" s="106">
        <v>0</v>
      </c>
      <c r="Q2939" s="105">
        <v>12</v>
      </c>
      <c r="R2939" s="106">
        <v>4.9999998736893758E-5</v>
      </c>
      <c r="S2939" s="107">
        <v>7.9999997979030013E-5</v>
      </c>
    </row>
    <row r="2940" spans="1:19" x14ac:dyDescent="0.25">
      <c r="A2940" t="s">
        <v>331</v>
      </c>
      <c r="B2940" t="s">
        <v>347</v>
      </c>
      <c r="C2940" t="s">
        <v>347</v>
      </c>
      <c r="D2940" t="s">
        <v>347</v>
      </c>
      <c r="E2940" t="s">
        <v>152</v>
      </c>
      <c r="F2940" t="s">
        <v>153</v>
      </c>
      <c r="G2940" s="105">
        <v>1</v>
      </c>
      <c r="H2940" t="s">
        <v>357</v>
      </c>
      <c r="I2940" t="s">
        <v>430</v>
      </c>
      <c r="J2940" t="s">
        <v>434</v>
      </c>
      <c r="K2940" s="105">
        <v>81</v>
      </c>
      <c r="L2940" s="106">
        <v>2.7370000258088108E-2</v>
      </c>
      <c r="M2940" s="106">
        <v>2.771000005304813E-2</v>
      </c>
      <c r="N2940" s="105">
        <v>353</v>
      </c>
      <c r="O2940" s="106">
        <v>2.6060000061988831E-2</v>
      </c>
      <c r="P2940" s="106">
        <v>2.6499999687075611E-2</v>
      </c>
      <c r="Q2940" s="105">
        <v>4987</v>
      </c>
      <c r="R2940" s="106">
        <v>2.1919999271631241E-2</v>
      </c>
      <c r="S2940" s="107">
        <v>2.2490000352263451E-2</v>
      </c>
    </row>
    <row r="2941" spans="1:19" x14ac:dyDescent="0.25">
      <c r="A2941" t="s">
        <v>331</v>
      </c>
      <c r="B2941" t="s">
        <v>347</v>
      </c>
      <c r="C2941" t="s">
        <v>347</v>
      </c>
      <c r="D2941" t="s">
        <v>347</v>
      </c>
      <c r="E2941" t="s">
        <v>152</v>
      </c>
      <c r="F2941" t="s">
        <v>153</v>
      </c>
      <c r="G2941" s="105">
        <v>1</v>
      </c>
      <c r="H2941" t="s">
        <v>357</v>
      </c>
      <c r="I2941" t="s">
        <v>430</v>
      </c>
      <c r="J2941" t="s">
        <v>432</v>
      </c>
      <c r="K2941" s="105">
        <v>97</v>
      </c>
      <c r="L2941" s="106">
        <v>3.2779999077320099E-2</v>
      </c>
      <c r="M2941" s="106">
        <v>3.3190000802278519E-2</v>
      </c>
      <c r="N2941" s="105">
        <v>708</v>
      </c>
      <c r="O2941" s="106">
        <v>5.226999893784523E-2</v>
      </c>
      <c r="P2941" s="106">
        <v>5.3149998188018799E-2</v>
      </c>
      <c r="Q2941" s="105">
        <v>18498</v>
      </c>
      <c r="R2941" s="106">
        <v>8.1320002675056458E-2</v>
      </c>
      <c r="S2941" s="107">
        <v>8.343999832868576E-2</v>
      </c>
    </row>
    <row r="2942" spans="1:19" x14ac:dyDescent="0.25">
      <c r="A2942" t="s">
        <v>331</v>
      </c>
      <c r="B2942" t="s">
        <v>347</v>
      </c>
      <c r="C2942" t="s">
        <v>347</v>
      </c>
      <c r="D2942" t="s">
        <v>347</v>
      </c>
      <c r="E2942" t="s">
        <v>152</v>
      </c>
      <c r="F2942" t="s">
        <v>153</v>
      </c>
      <c r="G2942" s="105">
        <v>1</v>
      </c>
      <c r="H2942" t="s">
        <v>357</v>
      </c>
      <c r="I2942" t="s">
        <v>430</v>
      </c>
      <c r="J2942" t="s">
        <v>435</v>
      </c>
      <c r="K2942" s="105">
        <v>8</v>
      </c>
      <c r="L2942" s="106">
        <v>2.700000070035458E-3</v>
      </c>
      <c r="M2942" s="106">
        <v>2.7399999089539051E-3</v>
      </c>
      <c r="N2942" s="105">
        <v>18</v>
      </c>
      <c r="O2942" s="106">
        <v>1.329999999143183E-3</v>
      </c>
      <c r="P2942" s="106">
        <v>1.350000035017729E-3</v>
      </c>
      <c r="Q2942" s="105">
        <v>391</v>
      </c>
      <c r="R2942" s="106">
        <v>1.7199999419972301E-3</v>
      </c>
      <c r="S2942" s="107">
        <v>1.760000013746321E-3</v>
      </c>
    </row>
    <row r="2943" spans="1:19" x14ac:dyDescent="0.25">
      <c r="A2943" t="s">
        <v>331</v>
      </c>
      <c r="B2943" t="s">
        <v>347</v>
      </c>
      <c r="C2943" t="s">
        <v>347</v>
      </c>
      <c r="D2943" t="s">
        <v>347</v>
      </c>
      <c r="E2943" t="s">
        <v>152</v>
      </c>
      <c r="F2943" t="s">
        <v>153</v>
      </c>
      <c r="G2943" s="105">
        <v>1</v>
      </c>
      <c r="H2943" t="s">
        <v>357</v>
      </c>
      <c r="I2943" t="s">
        <v>430</v>
      </c>
      <c r="J2943" t="s">
        <v>436</v>
      </c>
      <c r="K2943" s="105">
        <v>61</v>
      </c>
      <c r="L2943" s="106">
        <v>2.0619999617338181E-2</v>
      </c>
      <c r="M2943" s="106">
        <v>2.0870000123977661E-2</v>
      </c>
      <c r="N2943" s="105">
        <v>215</v>
      </c>
      <c r="O2943" s="106">
        <v>1.5869999304413799E-2</v>
      </c>
      <c r="P2943" s="106">
        <v>1.6140000894665722E-2</v>
      </c>
      <c r="Q2943" s="105">
        <v>6784</v>
      </c>
      <c r="R2943" s="106">
        <v>2.9829999431967739E-2</v>
      </c>
      <c r="S2943" s="107">
        <v>3.060000017285347E-2</v>
      </c>
    </row>
    <row r="2944" spans="1:19" x14ac:dyDescent="0.25">
      <c r="A2944" t="s">
        <v>331</v>
      </c>
      <c r="B2944" t="s">
        <v>347</v>
      </c>
      <c r="C2944" t="s">
        <v>347</v>
      </c>
      <c r="D2944" t="s">
        <v>347</v>
      </c>
      <c r="E2944" t="s">
        <v>152</v>
      </c>
      <c r="F2944" t="s">
        <v>153</v>
      </c>
      <c r="G2944" s="105">
        <v>1</v>
      </c>
      <c r="H2944" t="s">
        <v>357</v>
      </c>
      <c r="I2944" t="s">
        <v>430</v>
      </c>
      <c r="J2944" t="s">
        <v>431</v>
      </c>
      <c r="K2944" s="105">
        <v>1237</v>
      </c>
      <c r="L2944" s="106">
        <v>0.41804999113082891</v>
      </c>
      <c r="M2944" s="106">
        <v>0.42320001125335688</v>
      </c>
      <c r="N2944" s="105">
        <v>4714</v>
      </c>
      <c r="O2944" s="106">
        <v>0.34803000092506409</v>
      </c>
      <c r="P2944" s="106">
        <v>0.35385000705718989</v>
      </c>
      <c r="Q2944" s="105">
        <v>77035</v>
      </c>
      <c r="R2944" s="106">
        <v>0.33867999911308289</v>
      </c>
      <c r="S2944" s="107">
        <v>0.3474699854850769</v>
      </c>
    </row>
    <row r="2945" spans="1:19" x14ac:dyDescent="0.25">
      <c r="A2945" t="s">
        <v>331</v>
      </c>
      <c r="B2945" t="s">
        <v>347</v>
      </c>
      <c r="C2945" t="s">
        <v>347</v>
      </c>
      <c r="D2945" t="s">
        <v>347</v>
      </c>
      <c r="E2945" t="s">
        <v>152</v>
      </c>
      <c r="F2945" t="s">
        <v>153</v>
      </c>
      <c r="G2945" s="105">
        <v>1</v>
      </c>
      <c r="H2945" t="s">
        <v>357</v>
      </c>
      <c r="I2945" t="s">
        <v>430</v>
      </c>
      <c r="J2945" t="s">
        <v>502</v>
      </c>
      <c r="K2945" s="105">
        <v>1439</v>
      </c>
      <c r="L2945" s="106">
        <v>0.48631000518798828</v>
      </c>
      <c r="M2945" s="106">
        <v>0.49230000376701349</v>
      </c>
      <c r="N2945" s="105">
        <v>7314</v>
      </c>
      <c r="O2945" s="106">
        <v>0.53997999429702759</v>
      </c>
      <c r="P2945" s="106">
        <v>0.54901999235153198</v>
      </c>
      <c r="Q2945" s="105">
        <v>114008</v>
      </c>
      <c r="R2945" s="106">
        <v>0.5012199878692627</v>
      </c>
      <c r="S2945" s="107">
        <v>0.51424002647399902</v>
      </c>
    </row>
    <row r="2946" spans="1:19" x14ac:dyDescent="0.25">
      <c r="A2946" t="s">
        <v>331</v>
      </c>
      <c r="B2946" t="s">
        <v>347</v>
      </c>
      <c r="C2946" t="s">
        <v>347</v>
      </c>
      <c r="D2946" t="s">
        <v>347</v>
      </c>
      <c r="E2946" t="s">
        <v>152</v>
      </c>
      <c r="F2946" t="s">
        <v>153</v>
      </c>
      <c r="G2946" s="105">
        <v>1</v>
      </c>
      <c r="H2946" t="s">
        <v>357</v>
      </c>
      <c r="I2946" t="s">
        <v>430</v>
      </c>
      <c r="J2946" t="s">
        <v>86</v>
      </c>
      <c r="K2946" s="105">
        <v>36</v>
      </c>
      <c r="L2946" s="106">
        <v>1.2170000001788139E-2</v>
      </c>
      <c r="N2946" s="105">
        <v>223</v>
      </c>
      <c r="O2946" s="106">
        <v>1.6459999606013302E-2</v>
      </c>
      <c r="Q2946" s="105">
        <v>5756</v>
      </c>
      <c r="R2946" s="106">
        <v>2.5310000404715541E-2</v>
      </c>
      <c r="S2946" s="107"/>
    </row>
    <row r="2947" spans="1:19" x14ac:dyDescent="0.25">
      <c r="A2947" t="s">
        <v>331</v>
      </c>
      <c r="B2947" t="s">
        <v>347</v>
      </c>
      <c r="C2947" t="s">
        <v>347</v>
      </c>
      <c r="D2947" t="s">
        <v>347</v>
      </c>
      <c r="E2947" t="s">
        <v>152</v>
      </c>
      <c r="F2947" t="s">
        <v>153</v>
      </c>
      <c r="G2947" s="105">
        <v>1</v>
      </c>
      <c r="H2947" t="s">
        <v>357</v>
      </c>
      <c r="I2947" t="s">
        <v>401</v>
      </c>
      <c r="J2947" t="s">
        <v>405</v>
      </c>
      <c r="K2947" s="105">
        <v>2135</v>
      </c>
      <c r="L2947" s="106">
        <v>0.72153002023696899</v>
      </c>
      <c r="M2947" s="106">
        <v>0.73291999101638794</v>
      </c>
      <c r="N2947" s="105">
        <v>9999</v>
      </c>
      <c r="O2947" s="106">
        <v>0.73821002244949341</v>
      </c>
      <c r="P2947" s="106">
        <v>0.75</v>
      </c>
      <c r="Q2947" s="105">
        <v>171311</v>
      </c>
      <c r="R2947" s="106">
        <v>0.75314998626708984</v>
      </c>
      <c r="S2947" s="107">
        <v>0.77806001901626587</v>
      </c>
    </row>
    <row r="2948" spans="1:19" x14ac:dyDescent="0.25">
      <c r="A2948" t="s">
        <v>331</v>
      </c>
      <c r="B2948" t="s">
        <v>347</v>
      </c>
      <c r="C2948" t="s">
        <v>347</v>
      </c>
      <c r="D2948" t="s">
        <v>347</v>
      </c>
      <c r="E2948" t="s">
        <v>152</v>
      </c>
      <c r="F2948" t="s">
        <v>153</v>
      </c>
      <c r="G2948">
        <v>1</v>
      </c>
      <c r="H2948" t="s">
        <v>357</v>
      </c>
      <c r="I2948" t="s">
        <v>401</v>
      </c>
      <c r="J2948" t="s">
        <v>412</v>
      </c>
      <c r="K2948">
        <v>338</v>
      </c>
      <c r="L2948" s="106">
        <v>0.1142299994826317</v>
      </c>
      <c r="M2948" s="106">
        <v>0.1160300001502037</v>
      </c>
      <c r="N2948">
        <v>1457</v>
      </c>
      <c r="O2948" s="106">
        <v>0.1075699999928474</v>
      </c>
      <c r="P2948" s="106">
        <v>0.1092899963259697</v>
      </c>
      <c r="Q2948">
        <v>22313</v>
      </c>
      <c r="R2948" s="106">
        <v>9.8099999129772186E-2</v>
      </c>
      <c r="S2948" s="106">
        <v>0.10134000331163411</v>
      </c>
    </row>
    <row r="2949" spans="1:19" x14ac:dyDescent="0.25">
      <c r="A2949" t="s">
        <v>331</v>
      </c>
      <c r="B2949" t="s">
        <v>347</v>
      </c>
      <c r="C2949" t="s">
        <v>347</v>
      </c>
      <c r="D2949" t="s">
        <v>347</v>
      </c>
      <c r="E2949" t="s">
        <v>152</v>
      </c>
      <c r="F2949" t="s">
        <v>153</v>
      </c>
      <c r="G2949" s="105">
        <v>1</v>
      </c>
      <c r="H2949" t="s">
        <v>357</v>
      </c>
      <c r="I2949" t="s">
        <v>401</v>
      </c>
      <c r="J2949" t="s">
        <v>413</v>
      </c>
      <c r="K2949" s="105">
        <v>250</v>
      </c>
      <c r="L2949" s="106">
        <v>8.4490001201629639E-2</v>
      </c>
      <c r="M2949" s="106">
        <v>8.5819996893405914E-2</v>
      </c>
      <c r="N2949" s="105">
        <v>1103</v>
      </c>
      <c r="O2949" s="106">
        <v>8.1430003046989441E-2</v>
      </c>
      <c r="P2949" s="106">
        <v>8.2730002701282501E-2</v>
      </c>
      <c r="Q2949" s="105">
        <v>15680</v>
      </c>
      <c r="R2949" s="106">
        <v>6.8939998745918274E-2</v>
      </c>
      <c r="S2949" s="107">
        <v>7.1220003068447113E-2</v>
      </c>
    </row>
    <row r="2950" spans="1:19" x14ac:dyDescent="0.25">
      <c r="A2950" t="s">
        <v>331</v>
      </c>
      <c r="B2950" t="s">
        <v>347</v>
      </c>
      <c r="C2950" t="s">
        <v>347</v>
      </c>
      <c r="D2950" t="s">
        <v>347</v>
      </c>
      <c r="E2950" t="s">
        <v>152</v>
      </c>
      <c r="F2950" t="s">
        <v>153</v>
      </c>
      <c r="G2950">
        <v>1</v>
      </c>
      <c r="H2950" t="s">
        <v>357</v>
      </c>
      <c r="I2950" t="s">
        <v>401</v>
      </c>
      <c r="J2950" t="s">
        <v>441</v>
      </c>
      <c r="K2950">
        <v>46</v>
      </c>
      <c r="L2950" s="106">
        <v>1.5549999661743639E-2</v>
      </c>
      <c r="N2950">
        <v>213</v>
      </c>
      <c r="O2950" s="106">
        <v>1.5729999169707298E-2</v>
      </c>
      <c r="Q2950">
        <v>7283</v>
      </c>
      <c r="R2950" s="106">
        <v>3.2019998878240592E-2</v>
      </c>
    </row>
    <row r="2951" spans="1:19" x14ac:dyDescent="0.25">
      <c r="A2951" t="s">
        <v>331</v>
      </c>
      <c r="B2951" t="s">
        <v>347</v>
      </c>
      <c r="C2951" t="s">
        <v>347</v>
      </c>
      <c r="D2951" t="s">
        <v>347</v>
      </c>
      <c r="E2951" t="s">
        <v>152</v>
      </c>
      <c r="F2951" t="s">
        <v>153</v>
      </c>
      <c r="G2951" s="105">
        <v>1</v>
      </c>
      <c r="H2951" t="s">
        <v>357</v>
      </c>
      <c r="I2951" t="s">
        <v>401</v>
      </c>
      <c r="J2951" t="s">
        <v>414</v>
      </c>
      <c r="K2951" s="105">
        <v>190</v>
      </c>
      <c r="L2951" s="106">
        <v>6.4209997653961182E-2</v>
      </c>
      <c r="M2951" s="106">
        <v>6.5219998359680176E-2</v>
      </c>
      <c r="N2951" s="105">
        <v>773</v>
      </c>
      <c r="O2951" s="106">
        <v>5.7069998234510422E-2</v>
      </c>
      <c r="P2951" s="106">
        <v>5.7980000972747803E-2</v>
      </c>
      <c r="Q2951" s="105">
        <v>10872</v>
      </c>
      <c r="R2951" s="106">
        <v>4.7800000756978989E-2</v>
      </c>
      <c r="S2951" s="107">
        <v>4.9380000680685043E-2</v>
      </c>
    </row>
    <row r="2952" spans="1:19" x14ac:dyDescent="0.25">
      <c r="A2952" t="s">
        <v>331</v>
      </c>
      <c r="B2952" t="s">
        <v>347</v>
      </c>
      <c r="C2952" t="s">
        <v>347</v>
      </c>
      <c r="D2952" t="s">
        <v>347</v>
      </c>
      <c r="E2952" t="s">
        <v>264</v>
      </c>
      <c r="F2952" t="s">
        <v>336</v>
      </c>
      <c r="G2952">
        <v>1</v>
      </c>
      <c r="H2952" t="s">
        <v>357</v>
      </c>
      <c r="I2952" t="s">
        <v>349</v>
      </c>
      <c r="J2952" t="s">
        <v>350</v>
      </c>
      <c r="K2952">
        <v>12</v>
      </c>
      <c r="L2952" s="106">
        <v>4.3500000610947609E-3</v>
      </c>
      <c r="N2952">
        <v>64</v>
      </c>
      <c r="O2952" s="106">
        <v>4.720000084489584E-3</v>
      </c>
      <c r="Q2952">
        <v>1130</v>
      </c>
      <c r="R2952" s="106">
        <v>4.9700001254677773E-3</v>
      </c>
    </row>
    <row r="2953" spans="1:19" x14ac:dyDescent="0.25">
      <c r="A2953" t="s">
        <v>331</v>
      </c>
      <c r="B2953" t="s">
        <v>347</v>
      </c>
      <c r="C2953" t="s">
        <v>347</v>
      </c>
      <c r="D2953" t="s">
        <v>347</v>
      </c>
      <c r="E2953" t="s">
        <v>264</v>
      </c>
      <c r="F2953" t="s">
        <v>336</v>
      </c>
      <c r="G2953">
        <v>1</v>
      </c>
      <c r="H2953" t="s">
        <v>357</v>
      </c>
      <c r="I2953" t="s">
        <v>349</v>
      </c>
      <c r="J2953" t="s">
        <v>368</v>
      </c>
      <c r="K2953">
        <v>77</v>
      </c>
      <c r="L2953" s="106">
        <v>2.7939999476075169E-2</v>
      </c>
      <c r="N2953">
        <v>443</v>
      </c>
      <c r="O2953" s="106">
        <v>3.2710000872612E-2</v>
      </c>
      <c r="Q2953">
        <v>8418</v>
      </c>
      <c r="R2953" s="106">
        <v>3.700999915599823E-2</v>
      </c>
    </row>
    <row r="2954" spans="1:19" x14ac:dyDescent="0.25">
      <c r="A2954" t="s">
        <v>331</v>
      </c>
      <c r="B2954" t="s">
        <v>347</v>
      </c>
      <c r="C2954" t="s">
        <v>347</v>
      </c>
      <c r="D2954" t="s">
        <v>347</v>
      </c>
      <c r="E2954" t="s">
        <v>264</v>
      </c>
      <c r="F2954" t="s">
        <v>336</v>
      </c>
      <c r="G2954" s="105">
        <v>1</v>
      </c>
      <c r="H2954" t="s">
        <v>357</v>
      </c>
      <c r="I2954" t="s">
        <v>349</v>
      </c>
      <c r="J2954" t="s">
        <v>369</v>
      </c>
      <c r="K2954" s="105">
        <v>218</v>
      </c>
      <c r="L2954" s="106">
        <v>7.9099997878074646E-2</v>
      </c>
      <c r="N2954" s="105">
        <v>1418</v>
      </c>
      <c r="O2954" s="106">
        <v>0.1046900004148483</v>
      </c>
      <c r="Q2954" s="105">
        <v>27454</v>
      </c>
      <c r="R2954" s="106">
        <v>0.1207000017166138</v>
      </c>
      <c r="S2954" s="107"/>
    </row>
    <row r="2955" spans="1:19" x14ac:dyDescent="0.25">
      <c r="A2955" t="s">
        <v>331</v>
      </c>
      <c r="B2955" t="s">
        <v>347</v>
      </c>
      <c r="C2955" t="s">
        <v>347</v>
      </c>
      <c r="D2955" t="s">
        <v>347</v>
      </c>
      <c r="E2955" t="s">
        <v>264</v>
      </c>
      <c r="F2955" t="s">
        <v>336</v>
      </c>
      <c r="G2955" s="105">
        <v>1</v>
      </c>
      <c r="H2955" t="s">
        <v>357</v>
      </c>
      <c r="I2955" t="s">
        <v>349</v>
      </c>
      <c r="J2955" t="s">
        <v>370</v>
      </c>
      <c r="K2955" s="105">
        <v>764</v>
      </c>
      <c r="L2955" s="106">
        <v>0.27720999717712402</v>
      </c>
      <c r="N2955" s="105">
        <v>3307</v>
      </c>
      <c r="O2955" s="106">
        <v>0.2441499978303909</v>
      </c>
      <c r="Q2955" s="105">
        <v>55879</v>
      </c>
      <c r="R2955" s="106">
        <v>0.24567000567913061</v>
      </c>
      <c r="S2955" s="107"/>
    </row>
    <row r="2956" spans="1:19" x14ac:dyDescent="0.25">
      <c r="A2956" t="s">
        <v>331</v>
      </c>
      <c r="B2956" t="s">
        <v>347</v>
      </c>
      <c r="C2956" t="s">
        <v>347</v>
      </c>
      <c r="D2956" t="s">
        <v>347</v>
      </c>
      <c r="E2956" t="s">
        <v>264</v>
      </c>
      <c r="F2956" t="s">
        <v>336</v>
      </c>
      <c r="G2956" s="105">
        <v>1</v>
      </c>
      <c r="H2956" t="s">
        <v>357</v>
      </c>
      <c r="I2956" t="s">
        <v>349</v>
      </c>
      <c r="J2956" t="s">
        <v>371</v>
      </c>
      <c r="K2956" s="105">
        <v>923</v>
      </c>
      <c r="L2956" s="106">
        <v>0.33491000533103937</v>
      </c>
      <c r="N2956" s="105">
        <v>3600</v>
      </c>
      <c r="O2956" s="106">
        <v>0.2657800018787384</v>
      </c>
      <c r="Q2956" s="105">
        <v>57982</v>
      </c>
      <c r="R2956" s="106">
        <v>0.25490999221801758</v>
      </c>
      <c r="S2956" s="107"/>
    </row>
    <row r="2957" spans="1:19" x14ac:dyDescent="0.25">
      <c r="A2957" t="s">
        <v>331</v>
      </c>
      <c r="B2957" t="s">
        <v>347</v>
      </c>
      <c r="C2957" t="s">
        <v>347</v>
      </c>
      <c r="D2957" t="s">
        <v>347</v>
      </c>
      <c r="E2957" t="s">
        <v>264</v>
      </c>
      <c r="F2957" t="s">
        <v>336</v>
      </c>
      <c r="G2957" s="105">
        <v>1</v>
      </c>
      <c r="H2957" t="s">
        <v>357</v>
      </c>
      <c r="I2957" t="s">
        <v>349</v>
      </c>
      <c r="J2957" t="s">
        <v>372</v>
      </c>
      <c r="K2957" s="105">
        <v>487</v>
      </c>
      <c r="L2957" s="106">
        <v>0.17670999467372889</v>
      </c>
      <c r="N2957" s="105">
        <v>2742</v>
      </c>
      <c r="O2957" s="106">
        <v>0.2024399936199188</v>
      </c>
      <c r="Q2957" s="105">
        <v>44765</v>
      </c>
      <c r="R2957" s="106">
        <v>0.19679999351501459</v>
      </c>
      <c r="S2957" s="107"/>
    </row>
    <row r="2958" spans="1:19" x14ac:dyDescent="0.25">
      <c r="A2958" t="s">
        <v>331</v>
      </c>
      <c r="B2958" t="s">
        <v>347</v>
      </c>
      <c r="C2958" t="s">
        <v>347</v>
      </c>
      <c r="D2958" t="s">
        <v>347</v>
      </c>
      <c r="E2958" t="s">
        <v>264</v>
      </c>
      <c r="F2958" t="s">
        <v>336</v>
      </c>
      <c r="G2958" s="105">
        <v>1</v>
      </c>
      <c r="H2958" t="s">
        <v>357</v>
      </c>
      <c r="I2958" t="s">
        <v>349</v>
      </c>
      <c r="J2958" t="s">
        <v>373</v>
      </c>
      <c r="K2958" s="105">
        <v>275</v>
      </c>
      <c r="L2958" s="106">
        <v>9.9780000746250153E-2</v>
      </c>
      <c r="N2958" s="105">
        <v>1971</v>
      </c>
      <c r="O2958" s="106">
        <v>0.1455100029706955</v>
      </c>
      <c r="Q2958" s="105">
        <v>31831</v>
      </c>
      <c r="R2958" s="106">
        <v>0.1399399936199188</v>
      </c>
      <c r="S2958" s="107"/>
    </row>
    <row r="2959" spans="1:19" x14ac:dyDescent="0.25">
      <c r="A2959" t="s">
        <v>331</v>
      </c>
      <c r="B2959" t="s">
        <v>347</v>
      </c>
      <c r="C2959" t="s">
        <v>347</v>
      </c>
      <c r="D2959" t="s">
        <v>347</v>
      </c>
      <c r="E2959" t="s">
        <v>264</v>
      </c>
      <c r="F2959" t="s">
        <v>336</v>
      </c>
      <c r="G2959" s="105">
        <v>1</v>
      </c>
      <c r="H2959" t="s">
        <v>357</v>
      </c>
      <c r="I2959" t="s">
        <v>438</v>
      </c>
      <c r="J2959" t="s">
        <v>48</v>
      </c>
      <c r="K2959" s="105">
        <v>2299</v>
      </c>
      <c r="L2959" s="106">
        <v>0.83417999744415283</v>
      </c>
      <c r="M2959" s="106">
        <v>0.84305000305175781</v>
      </c>
      <c r="N2959" s="105">
        <v>11012</v>
      </c>
      <c r="O2959" s="106">
        <v>0.81299000978469849</v>
      </c>
      <c r="P2959" s="106">
        <v>0.82598000764846802</v>
      </c>
      <c r="Q2959" s="105">
        <v>186401</v>
      </c>
      <c r="R2959" s="106">
        <v>0.81949001550674438</v>
      </c>
      <c r="S2959" s="107">
        <v>0.8465999960899353</v>
      </c>
    </row>
    <row r="2960" spans="1:19" x14ac:dyDescent="0.25">
      <c r="A2960" t="s">
        <v>331</v>
      </c>
      <c r="B2960" t="s">
        <v>347</v>
      </c>
      <c r="C2960" t="s">
        <v>347</v>
      </c>
      <c r="D2960" t="s">
        <v>347</v>
      </c>
      <c r="E2960" t="s">
        <v>264</v>
      </c>
      <c r="F2960" t="s">
        <v>336</v>
      </c>
      <c r="G2960" s="105">
        <v>1</v>
      </c>
      <c r="H2960" t="s">
        <v>357</v>
      </c>
      <c r="I2960" t="s">
        <v>438</v>
      </c>
      <c r="J2960" t="s">
        <v>42</v>
      </c>
      <c r="K2960" s="105">
        <v>249</v>
      </c>
      <c r="L2960" s="106">
        <v>9.035000205039978E-2</v>
      </c>
      <c r="M2960" s="106">
        <v>9.1310001909732819E-2</v>
      </c>
      <c r="N2960" s="105">
        <v>1298</v>
      </c>
      <c r="O2960" s="106">
        <v>9.5830000936985016E-2</v>
      </c>
      <c r="P2960" s="106">
        <v>9.7360000014305115E-2</v>
      </c>
      <c r="Q2960" s="105">
        <v>20350</v>
      </c>
      <c r="R2960" s="106">
        <v>8.9469999074935913E-2</v>
      </c>
      <c r="S2960" s="107">
        <v>9.2430002987384796E-2</v>
      </c>
    </row>
    <row r="2961" spans="1:19" x14ac:dyDescent="0.25">
      <c r="A2961" t="s">
        <v>331</v>
      </c>
      <c r="B2961" t="s">
        <v>347</v>
      </c>
      <c r="C2961" t="s">
        <v>347</v>
      </c>
      <c r="D2961" t="s">
        <v>347</v>
      </c>
      <c r="E2961" t="s">
        <v>264</v>
      </c>
      <c r="F2961" t="s">
        <v>336</v>
      </c>
      <c r="G2961" s="105">
        <v>1</v>
      </c>
      <c r="H2961" t="s">
        <v>357</v>
      </c>
      <c r="I2961" t="s">
        <v>438</v>
      </c>
      <c r="J2961" t="s">
        <v>374</v>
      </c>
      <c r="K2961" s="105">
        <v>179</v>
      </c>
      <c r="L2961" s="106">
        <v>6.4949996769428253E-2</v>
      </c>
      <c r="M2961" s="106">
        <v>6.5640002489089966E-2</v>
      </c>
      <c r="N2961" s="105">
        <v>1022</v>
      </c>
      <c r="O2961" s="106">
        <v>7.5450003147125244E-2</v>
      </c>
      <c r="P2961" s="106">
        <v>7.6659999787807465E-2</v>
      </c>
      <c r="Q2961" s="105">
        <v>13425</v>
      </c>
      <c r="R2961" s="106">
        <v>5.9020001441240311E-2</v>
      </c>
      <c r="S2961" s="107">
        <v>6.0970000922679901E-2</v>
      </c>
    </row>
    <row r="2962" spans="1:19" x14ac:dyDescent="0.25">
      <c r="A2962" t="s">
        <v>331</v>
      </c>
      <c r="B2962" t="s">
        <v>347</v>
      </c>
      <c r="C2962" t="s">
        <v>347</v>
      </c>
      <c r="D2962" t="s">
        <v>347</v>
      </c>
      <c r="E2962" t="s">
        <v>264</v>
      </c>
      <c r="F2962" t="s">
        <v>336</v>
      </c>
      <c r="G2962" s="105">
        <v>1</v>
      </c>
      <c r="H2962" t="s">
        <v>357</v>
      </c>
      <c r="I2962" t="s">
        <v>438</v>
      </c>
      <c r="J2962" t="s">
        <v>86</v>
      </c>
      <c r="K2962" s="105">
        <v>29</v>
      </c>
      <c r="L2962" s="106">
        <v>1.052000001072884E-2</v>
      </c>
      <c r="N2962" s="105">
        <v>213</v>
      </c>
      <c r="O2962" s="106">
        <v>1.5729999169707298E-2</v>
      </c>
      <c r="Q2962" s="105">
        <v>7283</v>
      </c>
      <c r="R2962" s="106">
        <v>3.2019998878240592E-2</v>
      </c>
      <c r="S2962" s="107"/>
    </row>
    <row r="2963" spans="1:19" x14ac:dyDescent="0.25">
      <c r="A2963" t="s">
        <v>331</v>
      </c>
      <c r="B2963" t="s">
        <v>347</v>
      </c>
      <c r="C2963" t="s">
        <v>347</v>
      </c>
      <c r="D2963" t="s">
        <v>347</v>
      </c>
      <c r="E2963" t="s">
        <v>264</v>
      </c>
      <c r="F2963" t="s">
        <v>336</v>
      </c>
      <c r="G2963" s="105">
        <v>1</v>
      </c>
      <c r="H2963" t="s">
        <v>357</v>
      </c>
      <c r="I2963" t="s">
        <v>375</v>
      </c>
      <c r="J2963" t="s">
        <v>376</v>
      </c>
      <c r="K2963" s="105">
        <v>625</v>
      </c>
      <c r="L2963" s="106">
        <v>0.2267799973487854</v>
      </c>
      <c r="N2963" s="105">
        <v>2789</v>
      </c>
      <c r="O2963" s="106">
        <v>0.20590999722480771</v>
      </c>
      <c r="Q2963" s="105">
        <v>47189</v>
      </c>
      <c r="R2963" s="106">
        <v>0.20746000111103061</v>
      </c>
      <c r="S2963" s="107"/>
    </row>
    <row r="2964" spans="1:19" x14ac:dyDescent="0.25">
      <c r="A2964" t="s">
        <v>331</v>
      </c>
      <c r="B2964" t="s">
        <v>347</v>
      </c>
      <c r="C2964" t="s">
        <v>347</v>
      </c>
      <c r="D2964" t="s">
        <v>347</v>
      </c>
      <c r="E2964" t="s">
        <v>264</v>
      </c>
      <c r="F2964" t="s">
        <v>336</v>
      </c>
      <c r="G2964">
        <v>1</v>
      </c>
      <c r="H2964" t="s">
        <v>357</v>
      </c>
      <c r="I2964" t="s">
        <v>375</v>
      </c>
      <c r="J2964" t="s">
        <v>377</v>
      </c>
      <c r="K2964">
        <v>597</v>
      </c>
      <c r="L2964" s="106">
        <v>0.216619998216629</v>
      </c>
      <c r="N2964">
        <v>2708</v>
      </c>
      <c r="O2964" s="106">
        <v>0.19992999732494349</v>
      </c>
      <c r="Q2964">
        <v>47420</v>
      </c>
      <c r="R2964" s="106">
        <v>0.20848000049591059</v>
      </c>
    </row>
    <row r="2965" spans="1:19" x14ac:dyDescent="0.25">
      <c r="A2965" t="s">
        <v>331</v>
      </c>
      <c r="B2965" t="s">
        <v>347</v>
      </c>
      <c r="C2965" t="s">
        <v>347</v>
      </c>
      <c r="D2965" t="s">
        <v>347</v>
      </c>
      <c r="E2965" t="s">
        <v>264</v>
      </c>
      <c r="F2965" t="s">
        <v>336</v>
      </c>
      <c r="G2965" s="105">
        <v>1</v>
      </c>
      <c r="H2965" t="s">
        <v>357</v>
      </c>
      <c r="I2965" t="s">
        <v>375</v>
      </c>
      <c r="J2965" t="s">
        <v>378</v>
      </c>
      <c r="K2965" s="105">
        <v>418</v>
      </c>
      <c r="L2965" s="106">
        <v>0.15166999399662021</v>
      </c>
      <c r="N2965" s="105">
        <v>2212</v>
      </c>
      <c r="O2965" s="106">
        <v>0.16331000626087189</v>
      </c>
      <c r="Q2965" s="105">
        <v>37332</v>
      </c>
      <c r="R2965" s="106">
        <v>0.1641300022602081</v>
      </c>
      <c r="S2965" s="107"/>
    </row>
    <row r="2966" spans="1:19" x14ac:dyDescent="0.25">
      <c r="A2966" t="s">
        <v>331</v>
      </c>
      <c r="B2966" t="s">
        <v>347</v>
      </c>
      <c r="C2966" t="s">
        <v>347</v>
      </c>
      <c r="D2966" t="s">
        <v>347</v>
      </c>
      <c r="E2966" t="s">
        <v>264</v>
      </c>
      <c r="F2966" t="s">
        <v>336</v>
      </c>
      <c r="G2966" s="105">
        <v>1</v>
      </c>
      <c r="H2966" t="s">
        <v>357</v>
      </c>
      <c r="I2966" t="s">
        <v>375</v>
      </c>
      <c r="J2966" t="s">
        <v>379</v>
      </c>
      <c r="K2966" s="105">
        <v>567</v>
      </c>
      <c r="L2966" s="106">
        <v>0.20573000609874731</v>
      </c>
      <c r="N2966" s="105">
        <v>2911</v>
      </c>
      <c r="O2966" s="106">
        <v>0.21491000056266779</v>
      </c>
      <c r="Q2966" s="105">
        <v>47525</v>
      </c>
      <c r="R2966" s="106">
        <v>0.20893999934196469</v>
      </c>
      <c r="S2966" s="107"/>
    </row>
    <row r="2967" spans="1:19" x14ac:dyDescent="0.25">
      <c r="A2967" t="s">
        <v>331</v>
      </c>
      <c r="B2967" t="s">
        <v>347</v>
      </c>
      <c r="C2967" t="s">
        <v>347</v>
      </c>
      <c r="D2967" t="s">
        <v>347</v>
      </c>
      <c r="E2967" t="s">
        <v>264</v>
      </c>
      <c r="F2967" t="s">
        <v>336</v>
      </c>
      <c r="G2967" s="105">
        <v>1</v>
      </c>
      <c r="H2967" t="s">
        <v>357</v>
      </c>
      <c r="I2967" t="s">
        <v>375</v>
      </c>
      <c r="J2967" t="s">
        <v>380</v>
      </c>
      <c r="K2967" s="105">
        <v>549</v>
      </c>
      <c r="L2967" s="106">
        <v>0.19920000433921811</v>
      </c>
      <c r="N2967" s="105">
        <v>2925</v>
      </c>
      <c r="O2967" s="106">
        <v>0.21594999730587011</v>
      </c>
      <c r="Q2967" s="105">
        <v>47993</v>
      </c>
      <c r="R2967" s="106">
        <v>0.210999995470047</v>
      </c>
      <c r="S2967" s="107"/>
    </row>
    <row r="2968" spans="1:19" x14ac:dyDescent="0.25">
      <c r="A2968" t="s">
        <v>331</v>
      </c>
      <c r="B2968" t="s">
        <v>347</v>
      </c>
      <c r="C2968" t="s">
        <v>347</v>
      </c>
      <c r="D2968" t="s">
        <v>347</v>
      </c>
      <c r="E2968" t="s">
        <v>264</v>
      </c>
      <c r="F2968" t="s">
        <v>336</v>
      </c>
      <c r="G2968" s="105">
        <v>1</v>
      </c>
      <c r="H2968" t="s">
        <v>357</v>
      </c>
      <c r="I2968" t="s">
        <v>381</v>
      </c>
      <c r="J2968" t="s">
        <v>382</v>
      </c>
      <c r="K2968" s="105">
        <v>66</v>
      </c>
      <c r="L2968" s="106">
        <v>2.3949999362230301E-2</v>
      </c>
      <c r="M2968" s="106">
        <v>2.8359999880194661E-2</v>
      </c>
      <c r="N2968" s="105">
        <v>299</v>
      </c>
      <c r="O2968" s="106">
        <v>2.2069999948143959E-2</v>
      </c>
      <c r="P2968" s="106">
        <v>2.8929999098181721E-2</v>
      </c>
      <c r="Q2968" s="105">
        <v>5423</v>
      </c>
      <c r="R2968" s="106">
        <v>2.384000085294247E-2</v>
      </c>
      <c r="S2968" s="107">
        <v>3.0780000612139698E-2</v>
      </c>
    </row>
    <row r="2969" spans="1:19" x14ac:dyDescent="0.25">
      <c r="A2969" t="s">
        <v>331</v>
      </c>
      <c r="B2969" t="s">
        <v>347</v>
      </c>
      <c r="C2969" t="s">
        <v>347</v>
      </c>
      <c r="D2969" t="s">
        <v>347</v>
      </c>
      <c r="E2969" t="s">
        <v>264</v>
      </c>
      <c r="F2969" t="s">
        <v>336</v>
      </c>
      <c r="G2969" s="105">
        <v>1</v>
      </c>
      <c r="H2969" t="s">
        <v>357</v>
      </c>
      <c r="I2969" t="s">
        <v>381</v>
      </c>
      <c r="J2969" t="s">
        <v>383</v>
      </c>
      <c r="K2969" s="105">
        <v>512</v>
      </c>
      <c r="L2969" s="106">
        <v>0.18578000366687769</v>
      </c>
      <c r="M2969" s="106">
        <v>0.22002999484539029</v>
      </c>
      <c r="N2969" s="105">
        <v>1557</v>
      </c>
      <c r="O2969" s="106">
        <v>0.1149500012397766</v>
      </c>
      <c r="P2969" s="106">
        <v>0.15064999461174011</v>
      </c>
      <c r="Q2969" s="105">
        <v>26007</v>
      </c>
      <c r="R2969" s="106">
        <v>0.11433999985456469</v>
      </c>
      <c r="S2969" s="107">
        <v>0.1476300060749054</v>
      </c>
    </row>
    <row r="2970" spans="1:19" x14ac:dyDescent="0.25">
      <c r="A2970" t="s">
        <v>331</v>
      </c>
      <c r="B2970" t="s">
        <v>347</v>
      </c>
      <c r="C2970" t="s">
        <v>347</v>
      </c>
      <c r="D2970" t="s">
        <v>347</v>
      </c>
      <c r="E2970" t="s">
        <v>264</v>
      </c>
      <c r="F2970" t="s">
        <v>336</v>
      </c>
      <c r="G2970" s="105">
        <v>1</v>
      </c>
      <c r="H2970" t="s">
        <v>357</v>
      </c>
      <c r="I2970" t="s">
        <v>381</v>
      </c>
      <c r="J2970" t="s">
        <v>384</v>
      </c>
      <c r="K2970" s="105">
        <v>1749</v>
      </c>
      <c r="L2970" s="106">
        <v>0.63462001085281372</v>
      </c>
      <c r="M2970" s="106">
        <v>0.75160998106002808</v>
      </c>
      <c r="N2970" s="105">
        <v>8479</v>
      </c>
      <c r="O2970" s="106">
        <v>0.62598997354507446</v>
      </c>
      <c r="P2970" s="106">
        <v>0.8204200267791748</v>
      </c>
      <c r="Q2970" s="105">
        <v>144739</v>
      </c>
      <c r="R2970" s="106">
        <v>0.6363300085067749</v>
      </c>
      <c r="S2970" s="107">
        <v>0.82159000635147095</v>
      </c>
    </row>
    <row r="2971" spans="1:19" x14ac:dyDescent="0.25">
      <c r="A2971" t="s">
        <v>331</v>
      </c>
      <c r="B2971" t="s">
        <v>347</v>
      </c>
      <c r="C2971" t="s">
        <v>347</v>
      </c>
      <c r="D2971" t="s">
        <v>347</v>
      </c>
      <c r="E2971" t="s">
        <v>264</v>
      </c>
      <c r="F2971" t="s">
        <v>336</v>
      </c>
      <c r="G2971" s="105">
        <v>1</v>
      </c>
      <c r="H2971" t="s">
        <v>357</v>
      </c>
      <c r="I2971" t="s">
        <v>381</v>
      </c>
      <c r="J2971" t="s">
        <v>385</v>
      </c>
      <c r="K2971" s="105">
        <v>429</v>
      </c>
      <c r="L2971" s="106">
        <v>0.1556600034236908</v>
      </c>
      <c r="N2971" s="105">
        <v>3210</v>
      </c>
      <c r="O2971" s="106">
        <v>0.2369900047779083</v>
      </c>
      <c r="Q2971" s="105">
        <v>51290</v>
      </c>
      <c r="R2971" s="106">
        <v>0.22549000382423401</v>
      </c>
      <c r="S2971" s="107"/>
    </row>
    <row r="2972" spans="1:19" x14ac:dyDescent="0.25">
      <c r="A2972" t="s">
        <v>331</v>
      </c>
      <c r="B2972" t="s">
        <v>347</v>
      </c>
      <c r="C2972" t="s">
        <v>347</v>
      </c>
      <c r="D2972" t="s">
        <v>347</v>
      </c>
      <c r="E2972" t="s">
        <v>264</v>
      </c>
      <c r="F2972" t="s">
        <v>336</v>
      </c>
      <c r="G2972">
        <v>1</v>
      </c>
      <c r="H2972" t="s">
        <v>357</v>
      </c>
      <c r="I2972" t="s">
        <v>386</v>
      </c>
      <c r="J2972" t="s">
        <v>387</v>
      </c>
      <c r="K2972">
        <v>69</v>
      </c>
      <c r="L2972" s="106">
        <v>2.5040000677108761E-2</v>
      </c>
      <c r="M2972" s="106">
        <v>2.5369999930262569E-2</v>
      </c>
      <c r="N2972">
        <v>289</v>
      </c>
      <c r="O2972" s="106">
        <v>2.1339999511837959E-2</v>
      </c>
      <c r="P2972" s="106">
        <v>2.1679999306797981E-2</v>
      </c>
      <c r="Q2972">
        <v>12181</v>
      </c>
      <c r="R2972" s="106">
        <v>5.3550001233816147E-2</v>
      </c>
      <c r="S2972" s="106">
        <v>5.4999999701976783E-2</v>
      </c>
    </row>
    <row r="2973" spans="1:19" x14ac:dyDescent="0.25">
      <c r="A2973" t="s">
        <v>331</v>
      </c>
      <c r="B2973" t="s">
        <v>347</v>
      </c>
      <c r="C2973" t="s">
        <v>347</v>
      </c>
      <c r="D2973" t="s">
        <v>347</v>
      </c>
      <c r="E2973" t="s">
        <v>264</v>
      </c>
      <c r="F2973" t="s">
        <v>336</v>
      </c>
      <c r="G2973" s="105">
        <v>1</v>
      </c>
      <c r="H2973" t="s">
        <v>357</v>
      </c>
      <c r="I2973" t="s">
        <v>386</v>
      </c>
      <c r="J2973" t="s">
        <v>388</v>
      </c>
      <c r="K2973" s="105">
        <v>22</v>
      </c>
      <c r="L2973" s="106">
        <v>7.980000227689743E-3</v>
      </c>
      <c r="M2973" s="106">
        <v>8.0899996683001518E-3</v>
      </c>
      <c r="N2973" s="105">
        <v>109</v>
      </c>
      <c r="O2973" s="106">
        <v>8.0500002950429916E-3</v>
      </c>
      <c r="P2973" s="106">
        <v>8.1799998879432678E-3</v>
      </c>
      <c r="Q2973" s="105">
        <v>6321</v>
      </c>
      <c r="R2973" s="106">
        <v>2.77900006622076E-2</v>
      </c>
      <c r="S2973" s="107">
        <v>2.8540000319480899E-2</v>
      </c>
    </row>
    <row r="2974" spans="1:19" x14ac:dyDescent="0.25">
      <c r="A2974" t="s">
        <v>331</v>
      </c>
      <c r="B2974" t="s">
        <v>347</v>
      </c>
      <c r="C2974" t="s">
        <v>347</v>
      </c>
      <c r="D2974" t="s">
        <v>347</v>
      </c>
      <c r="E2974" t="s">
        <v>264</v>
      </c>
      <c r="F2974" t="s">
        <v>336</v>
      </c>
      <c r="G2974" s="105">
        <v>1</v>
      </c>
      <c r="H2974" t="s">
        <v>357</v>
      </c>
      <c r="I2974" t="s">
        <v>386</v>
      </c>
      <c r="J2974" t="s">
        <v>85</v>
      </c>
      <c r="K2974" s="105">
        <v>17</v>
      </c>
      <c r="L2974" s="106">
        <v>6.1699999496340752E-3</v>
      </c>
      <c r="M2974" s="106">
        <v>6.2500000931322566E-3</v>
      </c>
      <c r="N2974" s="105">
        <v>211</v>
      </c>
      <c r="O2974" s="106">
        <v>1.5580000355839729E-2</v>
      </c>
      <c r="P2974" s="106">
        <v>1.583000086247921E-2</v>
      </c>
      <c r="Q2974" s="105">
        <v>4872</v>
      </c>
      <c r="R2974" s="106">
        <v>2.1420000120997429E-2</v>
      </c>
      <c r="S2974" s="107">
        <v>2.199999988079071E-2</v>
      </c>
    </row>
    <row r="2975" spans="1:19" x14ac:dyDescent="0.25">
      <c r="A2975" t="s">
        <v>331</v>
      </c>
      <c r="B2975" t="s">
        <v>347</v>
      </c>
      <c r="C2975" t="s">
        <v>347</v>
      </c>
      <c r="D2975" t="s">
        <v>347</v>
      </c>
      <c r="E2975" t="s">
        <v>264</v>
      </c>
      <c r="F2975" t="s">
        <v>336</v>
      </c>
      <c r="G2975" s="105">
        <v>1</v>
      </c>
      <c r="H2975" t="s">
        <v>357</v>
      </c>
      <c r="I2975" t="s">
        <v>386</v>
      </c>
      <c r="J2975" t="s">
        <v>389</v>
      </c>
      <c r="K2975" s="105">
        <v>21</v>
      </c>
      <c r="L2975" s="106">
        <v>7.6199998147785664E-3</v>
      </c>
      <c r="M2975" s="106">
        <v>7.7200001105666161E-3</v>
      </c>
      <c r="N2975" s="105">
        <v>69</v>
      </c>
      <c r="O2975" s="106">
        <v>5.090000107884407E-3</v>
      </c>
      <c r="P2975" s="106">
        <v>5.1799998618662357E-3</v>
      </c>
      <c r="Q2975" s="105">
        <v>4049</v>
      </c>
      <c r="R2975" s="106">
        <v>1.779999956488609E-2</v>
      </c>
      <c r="S2975" s="107">
        <v>1.8279999494552609E-2</v>
      </c>
    </row>
    <row r="2976" spans="1:19" x14ac:dyDescent="0.25">
      <c r="A2976" t="s">
        <v>331</v>
      </c>
      <c r="B2976" t="s">
        <v>347</v>
      </c>
      <c r="C2976" t="s">
        <v>347</v>
      </c>
      <c r="D2976" t="s">
        <v>347</v>
      </c>
      <c r="E2976" t="s">
        <v>264</v>
      </c>
      <c r="F2976" t="s">
        <v>336</v>
      </c>
      <c r="G2976" s="105">
        <v>1</v>
      </c>
      <c r="H2976" t="s">
        <v>357</v>
      </c>
      <c r="I2976" t="s">
        <v>386</v>
      </c>
      <c r="J2976" t="s">
        <v>86</v>
      </c>
      <c r="K2976" s="105">
        <v>36</v>
      </c>
      <c r="L2976" s="106">
        <v>1.3059999793767931E-2</v>
      </c>
      <c r="N2976" s="105">
        <v>215</v>
      </c>
      <c r="O2976" s="106">
        <v>1.5869999304413799E-2</v>
      </c>
      <c r="Q2976" s="105">
        <v>5972</v>
      </c>
      <c r="R2976" s="106">
        <v>2.6259999722242359E-2</v>
      </c>
      <c r="S2976" s="107"/>
    </row>
    <row r="2977" spans="1:19" x14ac:dyDescent="0.25">
      <c r="A2977" t="s">
        <v>331</v>
      </c>
      <c r="B2977" t="s">
        <v>347</v>
      </c>
      <c r="C2977" t="s">
        <v>347</v>
      </c>
      <c r="D2977" t="s">
        <v>347</v>
      </c>
      <c r="E2977" t="s">
        <v>264</v>
      </c>
      <c r="F2977" t="s">
        <v>336</v>
      </c>
      <c r="G2977" s="105">
        <v>1</v>
      </c>
      <c r="H2977" t="s">
        <v>357</v>
      </c>
      <c r="I2977" t="s">
        <v>386</v>
      </c>
      <c r="J2977" t="s">
        <v>84</v>
      </c>
      <c r="K2977" s="105">
        <v>2591</v>
      </c>
      <c r="L2977" s="106">
        <v>0.94012999534606934</v>
      </c>
      <c r="M2977" s="106">
        <v>0.95257002115249634</v>
      </c>
      <c r="N2977" s="105">
        <v>12652</v>
      </c>
      <c r="O2977" s="106">
        <v>0.93406999111175537</v>
      </c>
      <c r="P2977" s="106">
        <v>0.94914001226425171</v>
      </c>
      <c r="Q2977" s="105">
        <v>194064</v>
      </c>
      <c r="R2977" s="106">
        <v>0.85317999124526978</v>
      </c>
      <c r="S2977" s="107">
        <v>0.87619000673294067</v>
      </c>
    </row>
    <row r="2978" spans="1:19" x14ac:dyDescent="0.25">
      <c r="A2978" t="s">
        <v>331</v>
      </c>
      <c r="B2978" t="s">
        <v>347</v>
      </c>
      <c r="C2978" t="s">
        <v>347</v>
      </c>
      <c r="D2978" t="s">
        <v>347</v>
      </c>
      <c r="E2978" t="s">
        <v>264</v>
      </c>
      <c r="F2978" t="s">
        <v>336</v>
      </c>
      <c r="G2978">
        <v>1</v>
      </c>
      <c r="H2978" t="s">
        <v>357</v>
      </c>
      <c r="I2978" t="s">
        <v>419</v>
      </c>
      <c r="J2978" t="s">
        <v>390</v>
      </c>
      <c r="K2978">
        <v>429</v>
      </c>
      <c r="L2978" s="106">
        <v>0.1556600034236908</v>
      </c>
      <c r="N2978">
        <v>3210</v>
      </c>
      <c r="O2978" s="106">
        <v>0.2369900047779083</v>
      </c>
      <c r="Q2978">
        <v>51290</v>
      </c>
      <c r="R2978" s="106">
        <v>0.22549000382423401</v>
      </c>
    </row>
    <row r="2979" spans="1:19" x14ac:dyDescent="0.25">
      <c r="A2979" t="s">
        <v>331</v>
      </c>
      <c r="B2979" t="s">
        <v>347</v>
      </c>
      <c r="C2979" t="s">
        <v>347</v>
      </c>
      <c r="D2979" t="s">
        <v>347</v>
      </c>
      <c r="E2979" t="s">
        <v>264</v>
      </c>
      <c r="F2979" t="s">
        <v>336</v>
      </c>
      <c r="G2979" s="105">
        <v>1</v>
      </c>
      <c r="H2979" t="s">
        <v>357</v>
      </c>
      <c r="I2979" t="s">
        <v>419</v>
      </c>
      <c r="J2979" t="s">
        <v>391</v>
      </c>
      <c r="K2979" s="105">
        <v>512</v>
      </c>
      <c r="L2979" s="106">
        <v>0.18578000366687769</v>
      </c>
      <c r="M2979" s="106">
        <v>0.22002999484539029</v>
      </c>
      <c r="N2979" s="105">
        <v>1557</v>
      </c>
      <c r="O2979" s="106">
        <v>0.1149500012397766</v>
      </c>
      <c r="P2979" s="106">
        <v>0.15064999461174011</v>
      </c>
      <c r="Q2979" s="105">
        <v>26007</v>
      </c>
      <c r="R2979" s="106">
        <v>0.11433999985456469</v>
      </c>
      <c r="S2979" s="107">
        <v>0.1476300060749054</v>
      </c>
    </row>
    <row r="2980" spans="1:19" x14ac:dyDescent="0.25">
      <c r="A2980" t="s">
        <v>331</v>
      </c>
      <c r="B2980" t="s">
        <v>347</v>
      </c>
      <c r="C2980" t="s">
        <v>347</v>
      </c>
      <c r="D2980" t="s">
        <v>347</v>
      </c>
      <c r="E2980" t="s">
        <v>264</v>
      </c>
      <c r="F2980" t="s">
        <v>336</v>
      </c>
      <c r="G2980" s="105">
        <v>1</v>
      </c>
      <c r="H2980" t="s">
        <v>357</v>
      </c>
      <c r="I2980" t="s">
        <v>419</v>
      </c>
      <c r="J2980" t="s">
        <v>392</v>
      </c>
      <c r="K2980" s="105">
        <v>990</v>
      </c>
      <c r="L2980" s="106">
        <v>0.3592199981212616</v>
      </c>
      <c r="M2980" s="106">
        <v>0.42544001340866089</v>
      </c>
      <c r="N2980" s="105">
        <v>4196</v>
      </c>
      <c r="O2980" s="106">
        <v>0.30978000164031982</v>
      </c>
      <c r="P2980" s="106">
        <v>0.40599998831748962</v>
      </c>
      <c r="Q2980" s="105">
        <v>69347</v>
      </c>
      <c r="R2980" s="106">
        <v>0.30487999320030212</v>
      </c>
      <c r="S2980" s="107">
        <v>0.39364001154899603</v>
      </c>
    </row>
    <row r="2981" spans="1:19" x14ac:dyDescent="0.25">
      <c r="A2981" t="s">
        <v>331</v>
      </c>
      <c r="B2981" t="s">
        <v>347</v>
      </c>
      <c r="C2981" t="s">
        <v>347</v>
      </c>
      <c r="D2981" t="s">
        <v>347</v>
      </c>
      <c r="E2981" t="s">
        <v>264</v>
      </c>
      <c r="F2981" t="s">
        <v>336</v>
      </c>
      <c r="G2981">
        <v>1</v>
      </c>
      <c r="H2981" t="s">
        <v>357</v>
      </c>
      <c r="I2981" t="s">
        <v>419</v>
      </c>
      <c r="J2981" t="s">
        <v>393</v>
      </c>
      <c r="K2981">
        <v>656</v>
      </c>
      <c r="L2981" s="106">
        <v>0.23803000152111051</v>
      </c>
      <c r="M2981" s="106">
        <v>0.2819100022315979</v>
      </c>
      <c r="N2981">
        <v>3687</v>
      </c>
      <c r="O2981" s="106">
        <v>0.27219998836517328</v>
      </c>
      <c r="P2981" s="106">
        <v>0.3567500114440918</v>
      </c>
      <c r="Q2981">
        <v>66079</v>
      </c>
      <c r="R2981" s="106">
        <v>0.29050999879837042</v>
      </c>
      <c r="S2981" s="106">
        <v>0.37509000301361078</v>
      </c>
    </row>
    <row r="2982" spans="1:19" x14ac:dyDescent="0.25">
      <c r="A2982" t="s">
        <v>331</v>
      </c>
      <c r="B2982" t="s">
        <v>347</v>
      </c>
      <c r="C2982" t="s">
        <v>347</v>
      </c>
      <c r="D2982" t="s">
        <v>347</v>
      </c>
      <c r="E2982" t="s">
        <v>264</v>
      </c>
      <c r="F2982" t="s">
        <v>336</v>
      </c>
      <c r="G2982" s="105">
        <v>1</v>
      </c>
      <c r="H2982" t="s">
        <v>357</v>
      </c>
      <c r="I2982" t="s">
        <v>419</v>
      </c>
      <c r="J2982" t="s">
        <v>394</v>
      </c>
      <c r="K2982" s="105">
        <v>169</v>
      </c>
      <c r="L2982" s="106">
        <v>6.1319999396800988E-2</v>
      </c>
      <c r="M2982" s="106">
        <v>7.2630003094673157E-2</v>
      </c>
      <c r="N2982" s="105">
        <v>895</v>
      </c>
      <c r="O2982" s="106">
        <v>6.6079996526241302E-2</v>
      </c>
      <c r="P2982" s="106">
        <v>8.659999817609787E-2</v>
      </c>
      <c r="Q2982" s="105">
        <v>14736</v>
      </c>
      <c r="R2982" s="106">
        <v>6.4790003001689911E-2</v>
      </c>
      <c r="S2982" s="107">
        <v>8.3650000393390656E-2</v>
      </c>
    </row>
    <row r="2983" spans="1:19" x14ac:dyDescent="0.25">
      <c r="A2983" t="s">
        <v>331</v>
      </c>
      <c r="B2983" t="s">
        <v>347</v>
      </c>
      <c r="C2983" t="s">
        <v>347</v>
      </c>
      <c r="D2983" t="s">
        <v>347</v>
      </c>
      <c r="E2983" t="s">
        <v>264</v>
      </c>
      <c r="F2983" t="s">
        <v>336</v>
      </c>
      <c r="G2983" s="105">
        <v>1</v>
      </c>
      <c r="H2983" t="s">
        <v>357</v>
      </c>
      <c r="I2983" t="s">
        <v>439</v>
      </c>
      <c r="J2983" t="s">
        <v>440</v>
      </c>
      <c r="K2983" s="105">
        <v>429</v>
      </c>
      <c r="L2983" s="106">
        <v>0.1556600034236908</v>
      </c>
      <c r="N2983" s="105">
        <v>3210</v>
      </c>
      <c r="O2983" s="106">
        <v>0.2369900047779083</v>
      </c>
      <c r="Q2983" s="105">
        <v>51290</v>
      </c>
      <c r="R2983" s="106">
        <v>0.22549000382423401</v>
      </c>
      <c r="S2983" s="107"/>
    </row>
    <row r="2984" spans="1:19" x14ac:dyDescent="0.25">
      <c r="A2984" t="s">
        <v>331</v>
      </c>
      <c r="B2984" t="s">
        <v>347</v>
      </c>
      <c r="C2984" t="s">
        <v>347</v>
      </c>
      <c r="D2984" t="s">
        <v>347</v>
      </c>
      <c r="E2984" t="s">
        <v>264</v>
      </c>
      <c r="F2984" t="s">
        <v>336</v>
      </c>
      <c r="G2984" s="105">
        <v>1</v>
      </c>
      <c r="H2984" t="s">
        <v>357</v>
      </c>
      <c r="I2984" t="s">
        <v>439</v>
      </c>
      <c r="J2984" t="s">
        <v>442</v>
      </c>
      <c r="K2984" s="105">
        <v>2327</v>
      </c>
      <c r="L2984" s="106">
        <v>0.84434002637863159</v>
      </c>
      <c r="M2984" s="106">
        <v>1</v>
      </c>
      <c r="N2984" s="105">
        <v>10335</v>
      </c>
      <c r="O2984" s="106">
        <v>0.76301002502441406</v>
      </c>
      <c r="P2984" s="106">
        <v>1</v>
      </c>
      <c r="Q2984" s="105">
        <v>176169</v>
      </c>
      <c r="R2984" s="106">
        <v>0.77451002597808838</v>
      </c>
      <c r="S2984" s="107">
        <v>1</v>
      </c>
    </row>
    <row r="2985" spans="1:19" x14ac:dyDescent="0.25">
      <c r="A2985" t="s">
        <v>331</v>
      </c>
      <c r="B2985" t="s">
        <v>347</v>
      </c>
      <c r="C2985" t="s">
        <v>347</v>
      </c>
      <c r="D2985" t="s">
        <v>347</v>
      </c>
      <c r="E2985" t="s">
        <v>264</v>
      </c>
      <c r="F2985" t="s">
        <v>336</v>
      </c>
      <c r="G2985">
        <v>1</v>
      </c>
      <c r="H2985" t="s">
        <v>357</v>
      </c>
      <c r="I2985" t="s">
        <v>395</v>
      </c>
      <c r="J2985" t="s">
        <v>396</v>
      </c>
      <c r="K2985">
        <v>2735</v>
      </c>
      <c r="L2985" s="106">
        <v>0.99238002300262451</v>
      </c>
      <c r="N2985">
        <v>13439</v>
      </c>
      <c r="O2985" s="106">
        <v>0.99216997623443604</v>
      </c>
      <c r="Q2985">
        <v>225832</v>
      </c>
      <c r="R2985" s="106">
        <v>0.99285000562667847</v>
      </c>
    </row>
    <row r="2986" spans="1:19" x14ac:dyDescent="0.25">
      <c r="A2986" t="s">
        <v>331</v>
      </c>
      <c r="B2986" t="s">
        <v>347</v>
      </c>
      <c r="C2986" t="s">
        <v>347</v>
      </c>
      <c r="D2986" t="s">
        <v>347</v>
      </c>
      <c r="E2986" t="s">
        <v>264</v>
      </c>
      <c r="F2986" t="s">
        <v>336</v>
      </c>
      <c r="G2986" s="105">
        <v>1</v>
      </c>
      <c r="H2986" t="s">
        <v>357</v>
      </c>
      <c r="I2986" t="s">
        <v>395</v>
      </c>
      <c r="J2986" t="s">
        <v>397</v>
      </c>
      <c r="K2986" s="105">
        <v>21</v>
      </c>
      <c r="L2986" s="106">
        <v>7.6199998147785664E-3</v>
      </c>
      <c r="N2986" s="105">
        <v>106</v>
      </c>
      <c r="O2986" s="106">
        <v>7.8299995511770248E-3</v>
      </c>
      <c r="Q2986" s="105">
        <v>1627</v>
      </c>
      <c r="R2986" s="106">
        <v>7.1499999612569809E-3</v>
      </c>
      <c r="S2986" s="107"/>
    </row>
    <row r="2987" spans="1:19" x14ac:dyDescent="0.25">
      <c r="A2987" t="s">
        <v>331</v>
      </c>
      <c r="B2987" t="s">
        <v>347</v>
      </c>
      <c r="C2987" t="s">
        <v>347</v>
      </c>
      <c r="D2987" t="s">
        <v>347</v>
      </c>
      <c r="E2987" t="s">
        <v>264</v>
      </c>
      <c r="F2987" t="s">
        <v>336</v>
      </c>
      <c r="G2987">
        <v>1</v>
      </c>
      <c r="H2987" t="s">
        <v>357</v>
      </c>
      <c r="I2987" t="s">
        <v>398</v>
      </c>
      <c r="J2987" t="s">
        <v>399</v>
      </c>
      <c r="K2987">
        <v>636</v>
      </c>
      <c r="L2987" s="106">
        <v>0.23077000677585599</v>
      </c>
      <c r="N2987">
        <v>3451</v>
      </c>
      <c r="O2987" s="106">
        <v>0.25477999448776251</v>
      </c>
      <c r="Q2987">
        <v>32785</v>
      </c>
      <c r="R2987" s="106">
        <v>0.14414000511169431</v>
      </c>
    </row>
    <row r="2988" spans="1:19" x14ac:dyDescent="0.25">
      <c r="A2988" t="s">
        <v>331</v>
      </c>
      <c r="B2988" t="s">
        <v>347</v>
      </c>
      <c r="C2988" t="s">
        <v>347</v>
      </c>
      <c r="D2988" t="s">
        <v>347</v>
      </c>
      <c r="E2988" t="s">
        <v>264</v>
      </c>
      <c r="F2988" t="s">
        <v>336</v>
      </c>
      <c r="G2988" s="105">
        <v>1</v>
      </c>
      <c r="H2988" t="s">
        <v>357</v>
      </c>
      <c r="I2988" t="s">
        <v>398</v>
      </c>
      <c r="J2988" t="s">
        <v>41</v>
      </c>
      <c r="K2988" s="105">
        <v>522</v>
      </c>
      <c r="L2988" s="106">
        <v>0.18940000236034391</v>
      </c>
      <c r="N2988" s="105">
        <v>2872</v>
      </c>
      <c r="O2988" s="106">
        <v>0.21202999353408811</v>
      </c>
      <c r="Q2988" s="105">
        <v>40324</v>
      </c>
      <c r="R2988" s="106">
        <v>0.177279993891716</v>
      </c>
      <c r="S2988" s="107"/>
    </row>
    <row r="2989" spans="1:19" x14ac:dyDescent="0.25">
      <c r="A2989" t="s">
        <v>331</v>
      </c>
      <c r="B2989" t="s">
        <v>347</v>
      </c>
      <c r="C2989" t="s">
        <v>347</v>
      </c>
      <c r="D2989" t="s">
        <v>347</v>
      </c>
      <c r="E2989" t="s">
        <v>264</v>
      </c>
      <c r="F2989" t="s">
        <v>336</v>
      </c>
      <c r="G2989" s="105">
        <v>1</v>
      </c>
      <c r="H2989" t="s">
        <v>357</v>
      </c>
      <c r="I2989" t="s">
        <v>398</v>
      </c>
      <c r="J2989" t="s">
        <v>40</v>
      </c>
      <c r="K2989" s="105">
        <v>499</v>
      </c>
      <c r="L2989" s="106">
        <v>0.1810600012540817</v>
      </c>
      <c r="N2989" s="105">
        <v>2322</v>
      </c>
      <c r="O2989" s="106">
        <v>0.1714300066232681</v>
      </c>
      <c r="Q2989" s="105">
        <v>47952</v>
      </c>
      <c r="R2989" s="106">
        <v>0.21082000434398651</v>
      </c>
      <c r="S2989" s="107"/>
    </row>
    <row r="2990" spans="1:19" x14ac:dyDescent="0.25">
      <c r="A2990" t="s">
        <v>331</v>
      </c>
      <c r="B2990" t="s">
        <v>347</v>
      </c>
      <c r="C2990" t="s">
        <v>347</v>
      </c>
      <c r="D2990" t="s">
        <v>347</v>
      </c>
      <c r="E2990" t="s">
        <v>264</v>
      </c>
      <c r="F2990" t="s">
        <v>336</v>
      </c>
      <c r="G2990" s="105">
        <v>1</v>
      </c>
      <c r="H2990" t="s">
        <v>357</v>
      </c>
      <c r="I2990" t="s">
        <v>398</v>
      </c>
      <c r="J2990" t="s">
        <v>39</v>
      </c>
      <c r="K2990" s="105">
        <v>423</v>
      </c>
      <c r="L2990" s="106">
        <v>0.1534799933433533</v>
      </c>
      <c r="N2990" s="105">
        <v>2479</v>
      </c>
      <c r="O2990" s="106">
        <v>0.18301999568939209</v>
      </c>
      <c r="Q2990" s="105">
        <v>51770</v>
      </c>
      <c r="R2990" s="106">
        <v>0.22759999334812159</v>
      </c>
      <c r="S2990" s="107"/>
    </row>
    <row r="2991" spans="1:19" x14ac:dyDescent="0.25">
      <c r="A2991" t="s">
        <v>331</v>
      </c>
      <c r="B2991" t="s">
        <v>347</v>
      </c>
      <c r="C2991" t="s">
        <v>347</v>
      </c>
      <c r="D2991" t="s">
        <v>347</v>
      </c>
      <c r="E2991" t="s">
        <v>264</v>
      </c>
      <c r="F2991" t="s">
        <v>336</v>
      </c>
      <c r="G2991" s="105">
        <v>1</v>
      </c>
      <c r="H2991" t="s">
        <v>357</v>
      </c>
      <c r="I2991" t="s">
        <v>398</v>
      </c>
      <c r="J2991" t="s">
        <v>400</v>
      </c>
      <c r="K2991" s="105">
        <v>676</v>
      </c>
      <c r="L2991" s="106">
        <v>0.24527999758720401</v>
      </c>
      <c r="N2991" s="105">
        <v>2421</v>
      </c>
      <c r="O2991" s="106">
        <v>0.178739994764328</v>
      </c>
      <c r="Q2991" s="105">
        <v>54628</v>
      </c>
      <c r="R2991" s="106">
        <v>0.24017000198364261</v>
      </c>
      <c r="S2991" s="107"/>
    </row>
    <row r="2992" spans="1:19" x14ac:dyDescent="0.25">
      <c r="A2992" t="s">
        <v>331</v>
      </c>
      <c r="B2992" t="s">
        <v>347</v>
      </c>
      <c r="C2992" t="s">
        <v>347</v>
      </c>
      <c r="D2992" t="s">
        <v>347</v>
      </c>
      <c r="E2992" t="s">
        <v>264</v>
      </c>
      <c r="F2992" t="s">
        <v>336</v>
      </c>
      <c r="G2992">
        <v>1</v>
      </c>
      <c r="H2992" t="s">
        <v>357</v>
      </c>
      <c r="I2992" t="s">
        <v>422</v>
      </c>
      <c r="J2992" t="s">
        <v>429</v>
      </c>
      <c r="K2992">
        <v>976</v>
      </c>
      <c r="L2992" s="106">
        <v>0.3541400134563446</v>
      </c>
      <c r="N2992">
        <v>6400</v>
      </c>
      <c r="O2992" s="106">
        <v>0.47249999642372131</v>
      </c>
      <c r="Q2992">
        <v>80101</v>
      </c>
      <c r="R2992" s="106">
        <v>0.3521600067615509</v>
      </c>
    </row>
    <row r="2993" spans="1:19" x14ac:dyDescent="0.25">
      <c r="A2993" t="s">
        <v>331</v>
      </c>
      <c r="B2993" t="s">
        <v>347</v>
      </c>
      <c r="C2993" t="s">
        <v>347</v>
      </c>
      <c r="D2993" t="s">
        <v>347</v>
      </c>
      <c r="E2993" t="s">
        <v>264</v>
      </c>
      <c r="F2993" t="s">
        <v>336</v>
      </c>
      <c r="G2993" s="105">
        <v>1</v>
      </c>
      <c r="H2993" t="s">
        <v>357</v>
      </c>
      <c r="I2993" t="s">
        <v>422</v>
      </c>
      <c r="J2993" t="s">
        <v>423</v>
      </c>
      <c r="K2993" s="105">
        <v>1539</v>
      </c>
      <c r="L2993" s="106">
        <v>0.55842000246047974</v>
      </c>
      <c r="M2993" s="106">
        <v>0.86461001634597778</v>
      </c>
      <c r="N2993" s="105">
        <v>5831</v>
      </c>
      <c r="O2993" s="106">
        <v>0.43048998713493353</v>
      </c>
      <c r="P2993" s="106">
        <v>0.81610000133514404</v>
      </c>
      <c r="Q2993" s="105">
        <v>119646</v>
      </c>
      <c r="R2993" s="106">
        <v>0.52600997686386108</v>
      </c>
      <c r="S2993" s="107">
        <v>0.81194001436233521</v>
      </c>
    </row>
    <row r="2994" spans="1:19" x14ac:dyDescent="0.25">
      <c r="A2994" t="s">
        <v>331</v>
      </c>
      <c r="B2994" t="s">
        <v>347</v>
      </c>
      <c r="C2994" t="s">
        <v>347</v>
      </c>
      <c r="D2994" t="s">
        <v>347</v>
      </c>
      <c r="E2994" t="s">
        <v>264</v>
      </c>
      <c r="F2994" t="s">
        <v>336</v>
      </c>
      <c r="G2994" s="105">
        <v>1</v>
      </c>
      <c r="H2994" t="s">
        <v>357</v>
      </c>
      <c r="I2994" t="s">
        <v>422</v>
      </c>
      <c r="J2994" t="s">
        <v>424</v>
      </c>
      <c r="K2994" s="105">
        <v>142</v>
      </c>
      <c r="L2994" s="106">
        <v>5.1520001143217087E-2</v>
      </c>
      <c r="M2994" s="106">
        <v>7.977999746799469E-2</v>
      </c>
      <c r="N2994" s="105">
        <v>746</v>
      </c>
      <c r="O2994" s="106">
        <v>5.5080000311136253E-2</v>
      </c>
      <c r="P2994" s="106">
        <v>0.10441000014543531</v>
      </c>
      <c r="Q2994" s="105">
        <v>17180</v>
      </c>
      <c r="R2994" s="106">
        <v>7.5530000030994415E-2</v>
      </c>
      <c r="S2994" s="107">
        <v>0.11659000068902969</v>
      </c>
    </row>
    <row r="2995" spans="1:19" x14ac:dyDescent="0.25">
      <c r="A2995" t="s">
        <v>331</v>
      </c>
      <c r="B2995" t="s">
        <v>347</v>
      </c>
      <c r="C2995" t="s">
        <v>347</v>
      </c>
      <c r="D2995" t="s">
        <v>347</v>
      </c>
      <c r="E2995" t="s">
        <v>264</v>
      </c>
      <c r="F2995" t="s">
        <v>336</v>
      </c>
      <c r="G2995" s="105">
        <v>1</v>
      </c>
      <c r="H2995" t="s">
        <v>357</v>
      </c>
      <c r="I2995" t="s">
        <v>422</v>
      </c>
      <c r="J2995" t="s">
        <v>425</v>
      </c>
      <c r="K2995" s="105">
        <v>57</v>
      </c>
      <c r="L2995" s="106">
        <v>2.0679999142885212E-2</v>
      </c>
      <c r="M2995" s="106">
        <v>3.2019998878240592E-2</v>
      </c>
      <c r="N2995" s="105">
        <v>333</v>
      </c>
      <c r="O2995" s="106">
        <v>2.4579999968409538E-2</v>
      </c>
      <c r="P2995" s="106">
        <v>4.6610001474618912E-2</v>
      </c>
      <c r="Q2995" s="105">
        <v>6082</v>
      </c>
      <c r="R2995" s="106">
        <v>2.6739999651908871E-2</v>
      </c>
      <c r="S2995" s="107">
        <v>4.1269998997449868E-2</v>
      </c>
    </row>
    <row r="2996" spans="1:19" x14ac:dyDescent="0.25">
      <c r="A2996" t="s">
        <v>331</v>
      </c>
      <c r="B2996" t="s">
        <v>347</v>
      </c>
      <c r="C2996" t="s">
        <v>347</v>
      </c>
      <c r="D2996" t="s">
        <v>347</v>
      </c>
      <c r="E2996" t="s">
        <v>264</v>
      </c>
      <c r="F2996" t="s">
        <v>336</v>
      </c>
      <c r="G2996" s="105">
        <v>1</v>
      </c>
      <c r="H2996" t="s">
        <v>357</v>
      </c>
      <c r="I2996" t="s">
        <v>422</v>
      </c>
      <c r="J2996" t="s">
        <v>426</v>
      </c>
      <c r="K2996" s="105">
        <v>32</v>
      </c>
      <c r="L2996" s="106">
        <v>1.161000039428473E-2</v>
      </c>
      <c r="M2996" s="106">
        <v>1.7980000004172329E-2</v>
      </c>
      <c r="N2996" s="105">
        <v>185</v>
      </c>
      <c r="O2996" s="106">
        <v>1.365999970585108E-2</v>
      </c>
      <c r="P2996" s="106">
        <v>2.589000016450882E-2</v>
      </c>
      <c r="Q2996" s="105">
        <v>3672</v>
      </c>
      <c r="R2996" s="106">
        <v>1.6140000894665722E-2</v>
      </c>
      <c r="S2996" s="107">
        <v>2.491999976336956E-2</v>
      </c>
    </row>
    <row r="2997" spans="1:19" x14ac:dyDescent="0.25">
      <c r="A2997" t="s">
        <v>331</v>
      </c>
      <c r="B2997" t="s">
        <v>347</v>
      </c>
      <c r="C2997" t="s">
        <v>347</v>
      </c>
      <c r="D2997" t="s">
        <v>347</v>
      </c>
      <c r="E2997" t="s">
        <v>264</v>
      </c>
      <c r="F2997" t="s">
        <v>336</v>
      </c>
      <c r="G2997" s="105">
        <v>1</v>
      </c>
      <c r="H2997" t="s">
        <v>357</v>
      </c>
      <c r="I2997" t="s">
        <v>422</v>
      </c>
      <c r="J2997" t="s">
        <v>427</v>
      </c>
      <c r="K2997" s="105">
        <v>10</v>
      </c>
      <c r="L2997" s="106">
        <v>3.6299999337643381E-3</v>
      </c>
      <c r="M2997" s="106">
        <v>5.6199999526143074E-3</v>
      </c>
      <c r="N2997" s="105">
        <v>50</v>
      </c>
      <c r="O2997" s="106">
        <v>3.689999924972653E-3</v>
      </c>
      <c r="P2997" s="106">
        <v>7.0000002160668373E-3</v>
      </c>
      <c r="Q2997" s="105">
        <v>766</v>
      </c>
      <c r="R2997" s="106">
        <v>3.3700000494718552E-3</v>
      </c>
      <c r="S2997" s="107">
        <v>5.2000000141561031E-3</v>
      </c>
    </row>
    <row r="2998" spans="1:19" x14ac:dyDescent="0.25">
      <c r="A2998" t="s">
        <v>331</v>
      </c>
      <c r="B2998" t="s">
        <v>347</v>
      </c>
      <c r="C2998" t="s">
        <v>347</v>
      </c>
      <c r="D2998" t="s">
        <v>347</v>
      </c>
      <c r="E2998" t="s">
        <v>264</v>
      </c>
      <c r="F2998" t="s">
        <v>336</v>
      </c>
      <c r="G2998" s="105">
        <v>1</v>
      </c>
      <c r="H2998" t="s">
        <v>357</v>
      </c>
      <c r="I2998" t="s">
        <v>422</v>
      </c>
      <c r="J2998" t="s">
        <v>428</v>
      </c>
      <c r="K2998" s="105">
        <v>0</v>
      </c>
      <c r="L2998" s="106">
        <v>0</v>
      </c>
      <c r="M2998" s="106">
        <v>0</v>
      </c>
      <c r="N2998" s="105">
        <v>0</v>
      </c>
      <c r="O2998" s="106">
        <v>0</v>
      </c>
      <c r="P2998" s="106">
        <v>0</v>
      </c>
      <c r="Q2998" s="105">
        <v>12</v>
      </c>
      <c r="R2998" s="106">
        <v>4.9999998736893758E-5</v>
      </c>
      <c r="S2998" s="107">
        <v>7.9999997979030013E-5</v>
      </c>
    </row>
    <row r="2999" spans="1:19" x14ac:dyDescent="0.25">
      <c r="A2999" t="s">
        <v>331</v>
      </c>
      <c r="B2999" t="s">
        <v>347</v>
      </c>
      <c r="C2999" t="s">
        <v>347</v>
      </c>
      <c r="D2999" t="s">
        <v>347</v>
      </c>
      <c r="E2999" t="s">
        <v>264</v>
      </c>
      <c r="F2999" t="s">
        <v>336</v>
      </c>
      <c r="G2999" s="105">
        <v>1</v>
      </c>
      <c r="H2999" t="s">
        <v>357</v>
      </c>
      <c r="I2999" t="s">
        <v>430</v>
      </c>
      <c r="J2999" t="s">
        <v>434</v>
      </c>
      <c r="K2999" s="105">
        <v>50</v>
      </c>
      <c r="L2999" s="106">
        <v>1.8139999359846119E-2</v>
      </c>
      <c r="M2999" s="106">
        <v>1.8379999324679371E-2</v>
      </c>
      <c r="N2999" s="105">
        <v>353</v>
      </c>
      <c r="O2999" s="106">
        <v>2.6060000061988831E-2</v>
      </c>
      <c r="P2999" s="106">
        <v>2.6499999687075611E-2</v>
      </c>
      <c r="Q2999" s="105">
        <v>4987</v>
      </c>
      <c r="R2999" s="106">
        <v>2.1919999271631241E-2</v>
      </c>
      <c r="S2999" s="107">
        <v>2.2490000352263451E-2</v>
      </c>
    </row>
    <row r="3000" spans="1:19" x14ac:dyDescent="0.25">
      <c r="A3000" t="s">
        <v>331</v>
      </c>
      <c r="B3000" t="s">
        <v>347</v>
      </c>
      <c r="C3000" t="s">
        <v>347</v>
      </c>
      <c r="D3000" t="s">
        <v>347</v>
      </c>
      <c r="E3000" t="s">
        <v>264</v>
      </c>
      <c r="F3000" t="s">
        <v>336</v>
      </c>
      <c r="G3000">
        <v>1</v>
      </c>
      <c r="H3000" t="s">
        <v>357</v>
      </c>
      <c r="I3000" t="s">
        <v>430</v>
      </c>
      <c r="J3000" t="s">
        <v>432</v>
      </c>
      <c r="K3000">
        <v>96</v>
      </c>
      <c r="L3000" s="106">
        <v>3.4830000251531601E-2</v>
      </c>
      <c r="M3000" s="106">
        <v>3.5280000418424613E-2</v>
      </c>
      <c r="N3000">
        <v>708</v>
      </c>
      <c r="O3000" s="106">
        <v>5.226999893784523E-2</v>
      </c>
      <c r="P3000" s="106">
        <v>5.3149998188018799E-2</v>
      </c>
      <c r="Q3000">
        <v>18498</v>
      </c>
      <c r="R3000" s="106">
        <v>8.1320002675056458E-2</v>
      </c>
      <c r="S3000" s="106">
        <v>8.343999832868576E-2</v>
      </c>
    </row>
    <row r="3001" spans="1:19" x14ac:dyDescent="0.25">
      <c r="A3001" t="s">
        <v>331</v>
      </c>
      <c r="B3001" t="s">
        <v>347</v>
      </c>
      <c r="C3001" t="s">
        <v>347</v>
      </c>
      <c r="D3001" t="s">
        <v>347</v>
      </c>
      <c r="E3001" t="s">
        <v>264</v>
      </c>
      <c r="F3001" t="s">
        <v>336</v>
      </c>
      <c r="G3001" s="105">
        <v>1</v>
      </c>
      <c r="H3001" t="s">
        <v>357</v>
      </c>
      <c r="I3001" t="s">
        <v>430</v>
      </c>
      <c r="J3001" t="s">
        <v>435</v>
      </c>
      <c r="K3001" s="105">
        <v>2</v>
      </c>
      <c r="L3001" s="106">
        <v>7.3000002885237336E-4</v>
      </c>
      <c r="M3001" s="106">
        <v>7.3999998858198524E-4</v>
      </c>
      <c r="N3001" s="105">
        <v>18</v>
      </c>
      <c r="O3001" s="106">
        <v>1.329999999143183E-3</v>
      </c>
      <c r="P3001" s="106">
        <v>1.350000035017729E-3</v>
      </c>
      <c r="Q3001" s="105">
        <v>391</v>
      </c>
      <c r="R3001" s="106">
        <v>1.7199999419972301E-3</v>
      </c>
      <c r="S3001" s="107">
        <v>1.760000013746321E-3</v>
      </c>
    </row>
    <row r="3002" spans="1:19" x14ac:dyDescent="0.25">
      <c r="A3002" t="s">
        <v>331</v>
      </c>
      <c r="B3002" t="s">
        <v>347</v>
      </c>
      <c r="C3002" t="s">
        <v>347</v>
      </c>
      <c r="D3002" t="s">
        <v>347</v>
      </c>
      <c r="E3002" t="s">
        <v>264</v>
      </c>
      <c r="F3002" t="s">
        <v>336</v>
      </c>
      <c r="G3002" s="105">
        <v>1</v>
      </c>
      <c r="H3002" t="s">
        <v>357</v>
      </c>
      <c r="I3002" t="s">
        <v>430</v>
      </c>
      <c r="J3002" t="s">
        <v>436</v>
      </c>
      <c r="K3002" s="105">
        <v>33</v>
      </c>
      <c r="L3002" s="106">
        <v>1.1970000341534609E-2</v>
      </c>
      <c r="M3002" s="106">
        <v>1.2129999697208399E-2</v>
      </c>
      <c r="N3002" s="105">
        <v>215</v>
      </c>
      <c r="O3002" s="106">
        <v>1.5869999304413799E-2</v>
      </c>
      <c r="P3002" s="106">
        <v>1.6140000894665722E-2</v>
      </c>
      <c r="Q3002" s="105">
        <v>6784</v>
      </c>
      <c r="R3002" s="106">
        <v>2.9829999431967739E-2</v>
      </c>
      <c r="S3002" s="107">
        <v>3.060000017285347E-2</v>
      </c>
    </row>
    <row r="3003" spans="1:19" x14ac:dyDescent="0.25">
      <c r="A3003" t="s">
        <v>331</v>
      </c>
      <c r="B3003" t="s">
        <v>347</v>
      </c>
      <c r="C3003" t="s">
        <v>347</v>
      </c>
      <c r="D3003" t="s">
        <v>347</v>
      </c>
      <c r="E3003" t="s">
        <v>264</v>
      </c>
      <c r="F3003" t="s">
        <v>336</v>
      </c>
      <c r="G3003" s="105">
        <v>1</v>
      </c>
      <c r="H3003" t="s">
        <v>357</v>
      </c>
      <c r="I3003" t="s">
        <v>430</v>
      </c>
      <c r="J3003" t="s">
        <v>431</v>
      </c>
      <c r="K3003" s="105">
        <v>1581</v>
      </c>
      <c r="L3003" s="106">
        <v>0.57366001605987549</v>
      </c>
      <c r="M3003" s="106">
        <v>0.58104002475738525</v>
      </c>
      <c r="N3003" s="105">
        <v>4714</v>
      </c>
      <c r="O3003" s="106">
        <v>0.34803000092506409</v>
      </c>
      <c r="P3003" s="106">
        <v>0.35385000705718989</v>
      </c>
      <c r="Q3003" s="105">
        <v>77035</v>
      </c>
      <c r="R3003" s="106">
        <v>0.33867999911308289</v>
      </c>
      <c r="S3003" s="107">
        <v>0.3474699854850769</v>
      </c>
    </row>
    <row r="3004" spans="1:19" x14ac:dyDescent="0.25">
      <c r="A3004" t="s">
        <v>331</v>
      </c>
      <c r="B3004" t="s">
        <v>347</v>
      </c>
      <c r="C3004" t="s">
        <v>347</v>
      </c>
      <c r="D3004" t="s">
        <v>347</v>
      </c>
      <c r="E3004" t="s">
        <v>264</v>
      </c>
      <c r="F3004" t="s">
        <v>336</v>
      </c>
      <c r="G3004" s="105">
        <v>1</v>
      </c>
      <c r="H3004" t="s">
        <v>357</v>
      </c>
      <c r="I3004" t="s">
        <v>430</v>
      </c>
      <c r="J3004" t="s">
        <v>502</v>
      </c>
      <c r="K3004" s="105">
        <v>959</v>
      </c>
      <c r="L3004" s="106">
        <v>0.34797000885009771</v>
      </c>
      <c r="M3004" s="106">
        <v>0.3524399995803833</v>
      </c>
      <c r="N3004" s="105">
        <v>7314</v>
      </c>
      <c r="O3004" s="106">
        <v>0.53997999429702759</v>
      </c>
      <c r="P3004" s="106">
        <v>0.54901999235153198</v>
      </c>
      <c r="Q3004" s="105">
        <v>114008</v>
      </c>
      <c r="R3004" s="106">
        <v>0.5012199878692627</v>
      </c>
      <c r="S3004" s="107">
        <v>0.51424002647399902</v>
      </c>
    </row>
    <row r="3005" spans="1:19" x14ac:dyDescent="0.25">
      <c r="A3005" t="s">
        <v>331</v>
      </c>
      <c r="B3005" t="s">
        <v>347</v>
      </c>
      <c r="C3005" t="s">
        <v>347</v>
      </c>
      <c r="D3005" t="s">
        <v>347</v>
      </c>
      <c r="E3005" t="s">
        <v>264</v>
      </c>
      <c r="F3005" t="s">
        <v>336</v>
      </c>
      <c r="G3005" s="105">
        <v>1</v>
      </c>
      <c r="H3005" t="s">
        <v>357</v>
      </c>
      <c r="I3005" t="s">
        <v>430</v>
      </c>
      <c r="J3005" t="s">
        <v>86</v>
      </c>
      <c r="K3005" s="105">
        <v>35</v>
      </c>
      <c r="L3005" s="106">
        <v>1.269999984651804E-2</v>
      </c>
      <c r="N3005" s="105">
        <v>223</v>
      </c>
      <c r="O3005" s="106">
        <v>1.6459999606013302E-2</v>
      </c>
      <c r="Q3005" s="105">
        <v>5756</v>
      </c>
      <c r="R3005" s="106">
        <v>2.5310000404715541E-2</v>
      </c>
      <c r="S3005" s="107"/>
    </row>
    <row r="3006" spans="1:19" x14ac:dyDescent="0.25">
      <c r="A3006" t="s">
        <v>331</v>
      </c>
      <c r="B3006" t="s">
        <v>347</v>
      </c>
      <c r="C3006" t="s">
        <v>347</v>
      </c>
      <c r="D3006" t="s">
        <v>347</v>
      </c>
      <c r="E3006" t="s">
        <v>264</v>
      </c>
      <c r="F3006" t="s">
        <v>336</v>
      </c>
      <c r="G3006" s="105">
        <v>1</v>
      </c>
      <c r="H3006" t="s">
        <v>357</v>
      </c>
      <c r="I3006" t="s">
        <v>401</v>
      </c>
      <c r="J3006" t="s">
        <v>405</v>
      </c>
      <c r="K3006" s="105">
        <v>2141</v>
      </c>
      <c r="L3006" s="106">
        <v>0.77684998512268066</v>
      </c>
      <c r="M3006" s="106">
        <v>0.7851099967956543</v>
      </c>
      <c r="N3006" s="105">
        <v>9999</v>
      </c>
      <c r="O3006" s="106">
        <v>0.73821002244949341</v>
      </c>
      <c r="P3006" s="106">
        <v>0.75</v>
      </c>
      <c r="Q3006" s="105">
        <v>171311</v>
      </c>
      <c r="R3006" s="106">
        <v>0.75314998626708984</v>
      </c>
      <c r="S3006" s="107">
        <v>0.77806001901626587</v>
      </c>
    </row>
    <row r="3007" spans="1:19" x14ac:dyDescent="0.25">
      <c r="A3007" t="s">
        <v>331</v>
      </c>
      <c r="B3007" t="s">
        <v>347</v>
      </c>
      <c r="C3007" t="s">
        <v>347</v>
      </c>
      <c r="D3007" t="s">
        <v>347</v>
      </c>
      <c r="E3007" t="s">
        <v>264</v>
      </c>
      <c r="F3007" t="s">
        <v>336</v>
      </c>
      <c r="G3007" s="105">
        <v>1</v>
      </c>
      <c r="H3007" t="s">
        <v>357</v>
      </c>
      <c r="I3007" t="s">
        <v>401</v>
      </c>
      <c r="J3007" t="s">
        <v>412</v>
      </c>
      <c r="K3007" s="105">
        <v>288</v>
      </c>
      <c r="L3007" s="106">
        <v>0.1045000031590462</v>
      </c>
      <c r="M3007" s="106">
        <v>0.1056099981069565</v>
      </c>
      <c r="N3007" s="105">
        <v>1457</v>
      </c>
      <c r="O3007" s="106">
        <v>0.1075699999928474</v>
      </c>
      <c r="P3007" s="106">
        <v>0.1092899963259697</v>
      </c>
      <c r="Q3007" s="105">
        <v>22313</v>
      </c>
      <c r="R3007" s="106">
        <v>9.8099999129772186E-2</v>
      </c>
      <c r="S3007" s="107">
        <v>0.10134000331163411</v>
      </c>
    </row>
    <row r="3008" spans="1:19" x14ac:dyDescent="0.25">
      <c r="A3008" t="s">
        <v>331</v>
      </c>
      <c r="B3008" t="s">
        <v>347</v>
      </c>
      <c r="C3008" t="s">
        <v>347</v>
      </c>
      <c r="D3008" t="s">
        <v>347</v>
      </c>
      <c r="E3008" t="s">
        <v>264</v>
      </c>
      <c r="F3008" t="s">
        <v>336</v>
      </c>
      <c r="G3008" s="105">
        <v>1</v>
      </c>
      <c r="H3008" t="s">
        <v>357</v>
      </c>
      <c r="I3008" t="s">
        <v>401</v>
      </c>
      <c r="J3008" t="s">
        <v>413</v>
      </c>
      <c r="K3008" s="105">
        <v>190</v>
      </c>
      <c r="L3008" s="106">
        <v>6.8939998745918274E-2</v>
      </c>
      <c r="M3008" s="106">
        <v>6.9669999182224274E-2</v>
      </c>
      <c r="N3008" s="105">
        <v>1103</v>
      </c>
      <c r="O3008" s="106">
        <v>8.1430003046989441E-2</v>
      </c>
      <c r="P3008" s="106">
        <v>8.2730002701282501E-2</v>
      </c>
      <c r="Q3008" s="105">
        <v>15680</v>
      </c>
      <c r="R3008" s="106">
        <v>6.8939998745918274E-2</v>
      </c>
      <c r="S3008" s="107">
        <v>7.1220003068447113E-2</v>
      </c>
    </row>
    <row r="3009" spans="1:19" x14ac:dyDescent="0.25">
      <c r="A3009" t="s">
        <v>331</v>
      </c>
      <c r="B3009" t="s">
        <v>347</v>
      </c>
      <c r="C3009" t="s">
        <v>347</v>
      </c>
      <c r="D3009" t="s">
        <v>347</v>
      </c>
      <c r="E3009" t="s">
        <v>264</v>
      </c>
      <c r="F3009" t="s">
        <v>336</v>
      </c>
      <c r="G3009">
        <v>1</v>
      </c>
      <c r="H3009" t="s">
        <v>357</v>
      </c>
      <c r="I3009" t="s">
        <v>401</v>
      </c>
      <c r="J3009" t="s">
        <v>441</v>
      </c>
      <c r="K3009">
        <v>29</v>
      </c>
      <c r="L3009" s="106">
        <v>1.052000001072884E-2</v>
      </c>
      <c r="N3009">
        <v>213</v>
      </c>
      <c r="O3009" s="106">
        <v>1.5729999169707298E-2</v>
      </c>
      <c r="Q3009">
        <v>7283</v>
      </c>
      <c r="R3009" s="106">
        <v>3.2019998878240592E-2</v>
      </c>
    </row>
    <row r="3010" spans="1:19" x14ac:dyDescent="0.25">
      <c r="A3010" t="s">
        <v>331</v>
      </c>
      <c r="B3010" t="s">
        <v>347</v>
      </c>
      <c r="C3010" t="s">
        <v>347</v>
      </c>
      <c r="D3010" t="s">
        <v>347</v>
      </c>
      <c r="E3010" t="s">
        <v>264</v>
      </c>
      <c r="F3010" t="s">
        <v>336</v>
      </c>
      <c r="G3010">
        <v>1</v>
      </c>
      <c r="H3010" t="s">
        <v>357</v>
      </c>
      <c r="I3010" t="s">
        <v>401</v>
      </c>
      <c r="J3010" t="s">
        <v>414</v>
      </c>
      <c r="K3010">
        <v>108</v>
      </c>
      <c r="L3010" s="106">
        <v>3.9190001785755157E-2</v>
      </c>
      <c r="M3010" s="106">
        <v>3.9599999785423279E-2</v>
      </c>
      <c r="N3010">
        <v>773</v>
      </c>
      <c r="O3010" s="106">
        <v>5.7069998234510422E-2</v>
      </c>
      <c r="P3010" s="106">
        <v>5.7980000972747803E-2</v>
      </c>
      <c r="Q3010">
        <v>10872</v>
      </c>
      <c r="R3010" s="106">
        <v>4.7800000756978989E-2</v>
      </c>
      <c r="S3010" s="106">
        <v>4.9380000680685043E-2</v>
      </c>
    </row>
    <row r="3011" spans="1:19" x14ac:dyDescent="0.25">
      <c r="A3011" t="s">
        <v>331</v>
      </c>
      <c r="B3011" t="s">
        <v>347</v>
      </c>
      <c r="C3011" t="s">
        <v>347</v>
      </c>
      <c r="D3011" t="s">
        <v>347</v>
      </c>
      <c r="E3011" t="s">
        <v>210</v>
      </c>
      <c r="F3011" t="s">
        <v>211</v>
      </c>
      <c r="G3011" s="105">
        <v>1</v>
      </c>
      <c r="H3011" t="s">
        <v>357</v>
      </c>
      <c r="I3011" t="s">
        <v>349</v>
      </c>
      <c r="J3011" t="s">
        <v>350</v>
      </c>
      <c r="K3011" s="105">
        <v>6</v>
      </c>
      <c r="L3011" s="106">
        <v>4.1600000113248834E-3</v>
      </c>
      <c r="N3011" s="105">
        <v>64</v>
      </c>
      <c r="O3011" s="106">
        <v>4.720000084489584E-3</v>
      </c>
      <c r="Q3011" s="105">
        <v>1130</v>
      </c>
      <c r="R3011" s="106">
        <v>4.9700001254677773E-3</v>
      </c>
      <c r="S3011" s="107"/>
    </row>
    <row r="3012" spans="1:19" x14ac:dyDescent="0.25">
      <c r="A3012" t="s">
        <v>331</v>
      </c>
      <c r="B3012" t="s">
        <v>347</v>
      </c>
      <c r="C3012" t="s">
        <v>347</v>
      </c>
      <c r="D3012" t="s">
        <v>347</v>
      </c>
      <c r="E3012" t="s">
        <v>210</v>
      </c>
      <c r="F3012" t="s">
        <v>211</v>
      </c>
      <c r="G3012" s="105">
        <v>1</v>
      </c>
      <c r="H3012" t="s">
        <v>357</v>
      </c>
      <c r="I3012" t="s">
        <v>349</v>
      </c>
      <c r="J3012" t="s">
        <v>368</v>
      </c>
      <c r="K3012" s="105">
        <v>39</v>
      </c>
      <c r="L3012" s="106">
        <v>2.703000046312809E-2</v>
      </c>
      <c r="N3012" s="105">
        <v>443</v>
      </c>
      <c r="O3012" s="106">
        <v>3.2710000872612E-2</v>
      </c>
      <c r="Q3012" s="105">
        <v>8418</v>
      </c>
      <c r="R3012" s="106">
        <v>3.700999915599823E-2</v>
      </c>
      <c r="S3012" s="107"/>
    </row>
    <row r="3013" spans="1:19" x14ac:dyDescent="0.25">
      <c r="A3013" t="s">
        <v>331</v>
      </c>
      <c r="B3013" t="s">
        <v>347</v>
      </c>
      <c r="C3013" t="s">
        <v>347</v>
      </c>
      <c r="D3013" t="s">
        <v>347</v>
      </c>
      <c r="E3013" t="s">
        <v>210</v>
      </c>
      <c r="F3013" t="s">
        <v>211</v>
      </c>
      <c r="G3013" s="105">
        <v>1</v>
      </c>
      <c r="H3013" t="s">
        <v>357</v>
      </c>
      <c r="I3013" t="s">
        <v>349</v>
      </c>
      <c r="J3013" t="s">
        <v>369</v>
      </c>
      <c r="K3013" s="105">
        <v>149</v>
      </c>
      <c r="L3013" s="106">
        <v>0.1032600030303001</v>
      </c>
      <c r="N3013" s="105">
        <v>1418</v>
      </c>
      <c r="O3013" s="106">
        <v>0.1046900004148483</v>
      </c>
      <c r="Q3013" s="105">
        <v>27454</v>
      </c>
      <c r="R3013" s="106">
        <v>0.1207000017166138</v>
      </c>
      <c r="S3013" s="107"/>
    </row>
    <row r="3014" spans="1:19" x14ac:dyDescent="0.25">
      <c r="A3014" t="s">
        <v>331</v>
      </c>
      <c r="B3014" t="s">
        <v>347</v>
      </c>
      <c r="C3014" t="s">
        <v>347</v>
      </c>
      <c r="D3014" t="s">
        <v>347</v>
      </c>
      <c r="E3014" t="s">
        <v>210</v>
      </c>
      <c r="F3014" t="s">
        <v>211</v>
      </c>
      <c r="G3014" s="105">
        <v>1</v>
      </c>
      <c r="H3014" t="s">
        <v>357</v>
      </c>
      <c r="I3014" t="s">
        <v>349</v>
      </c>
      <c r="J3014" t="s">
        <v>370</v>
      </c>
      <c r="K3014" s="105">
        <v>360</v>
      </c>
      <c r="L3014" s="106">
        <v>0.2494799941778183</v>
      </c>
      <c r="N3014" s="105">
        <v>3307</v>
      </c>
      <c r="O3014" s="106">
        <v>0.2441499978303909</v>
      </c>
      <c r="Q3014" s="105">
        <v>55879</v>
      </c>
      <c r="R3014" s="106">
        <v>0.24567000567913061</v>
      </c>
      <c r="S3014" s="107"/>
    </row>
    <row r="3015" spans="1:19" x14ac:dyDescent="0.25">
      <c r="A3015" t="s">
        <v>331</v>
      </c>
      <c r="B3015" t="s">
        <v>347</v>
      </c>
      <c r="C3015" t="s">
        <v>347</v>
      </c>
      <c r="D3015" t="s">
        <v>347</v>
      </c>
      <c r="E3015" t="s">
        <v>210</v>
      </c>
      <c r="F3015" t="s">
        <v>211</v>
      </c>
      <c r="G3015" s="105">
        <v>1</v>
      </c>
      <c r="H3015" t="s">
        <v>357</v>
      </c>
      <c r="I3015" t="s">
        <v>349</v>
      </c>
      <c r="J3015" t="s">
        <v>371</v>
      </c>
      <c r="K3015" s="105">
        <v>381</v>
      </c>
      <c r="L3015" s="106">
        <v>0.26403000950813288</v>
      </c>
      <c r="N3015" s="105">
        <v>3600</v>
      </c>
      <c r="O3015" s="106">
        <v>0.2657800018787384</v>
      </c>
      <c r="Q3015" s="105">
        <v>57982</v>
      </c>
      <c r="R3015" s="106">
        <v>0.25490999221801758</v>
      </c>
      <c r="S3015" s="107"/>
    </row>
    <row r="3016" spans="1:19" x14ac:dyDescent="0.25">
      <c r="A3016" t="s">
        <v>331</v>
      </c>
      <c r="B3016" t="s">
        <v>347</v>
      </c>
      <c r="C3016" t="s">
        <v>347</v>
      </c>
      <c r="D3016" t="s">
        <v>347</v>
      </c>
      <c r="E3016" t="s">
        <v>210</v>
      </c>
      <c r="F3016" t="s">
        <v>211</v>
      </c>
      <c r="G3016">
        <v>1</v>
      </c>
      <c r="H3016" t="s">
        <v>357</v>
      </c>
      <c r="I3016" t="s">
        <v>349</v>
      </c>
      <c r="J3016" t="s">
        <v>372</v>
      </c>
      <c r="K3016">
        <v>286</v>
      </c>
      <c r="L3016" s="106">
        <v>0.19820000231266019</v>
      </c>
      <c r="N3016">
        <v>2742</v>
      </c>
      <c r="O3016" s="106">
        <v>0.2024399936199188</v>
      </c>
      <c r="Q3016">
        <v>44765</v>
      </c>
      <c r="R3016" s="106">
        <v>0.19679999351501459</v>
      </c>
    </row>
    <row r="3017" spans="1:19" x14ac:dyDescent="0.25">
      <c r="A3017" t="s">
        <v>331</v>
      </c>
      <c r="B3017" t="s">
        <v>347</v>
      </c>
      <c r="C3017" t="s">
        <v>347</v>
      </c>
      <c r="D3017" t="s">
        <v>347</v>
      </c>
      <c r="E3017" t="s">
        <v>210</v>
      </c>
      <c r="F3017" t="s">
        <v>211</v>
      </c>
      <c r="G3017" s="105">
        <v>1</v>
      </c>
      <c r="H3017" t="s">
        <v>357</v>
      </c>
      <c r="I3017" t="s">
        <v>349</v>
      </c>
      <c r="J3017" t="s">
        <v>373</v>
      </c>
      <c r="K3017" s="105">
        <v>222</v>
      </c>
      <c r="L3017" s="106">
        <v>0.1538500040769577</v>
      </c>
      <c r="N3017" s="105">
        <v>1971</v>
      </c>
      <c r="O3017" s="106">
        <v>0.1455100029706955</v>
      </c>
      <c r="Q3017" s="105">
        <v>31831</v>
      </c>
      <c r="R3017" s="106">
        <v>0.1399399936199188</v>
      </c>
      <c r="S3017" s="107"/>
    </row>
    <row r="3018" spans="1:19" x14ac:dyDescent="0.25">
      <c r="A3018" t="s">
        <v>331</v>
      </c>
      <c r="B3018" t="s">
        <v>347</v>
      </c>
      <c r="C3018" t="s">
        <v>347</v>
      </c>
      <c r="D3018" t="s">
        <v>347</v>
      </c>
      <c r="E3018" t="s">
        <v>210</v>
      </c>
      <c r="F3018" t="s">
        <v>211</v>
      </c>
      <c r="G3018" s="105">
        <v>1</v>
      </c>
      <c r="H3018" t="s">
        <v>357</v>
      </c>
      <c r="I3018" t="s">
        <v>438</v>
      </c>
      <c r="J3018" t="s">
        <v>48</v>
      </c>
      <c r="K3018" s="105">
        <v>1202</v>
      </c>
      <c r="L3018" s="106">
        <v>0.83298999071121216</v>
      </c>
      <c r="M3018" s="106">
        <v>0.84232997894287109</v>
      </c>
      <c r="N3018" s="105">
        <v>11012</v>
      </c>
      <c r="O3018" s="106">
        <v>0.81299000978469849</v>
      </c>
      <c r="P3018" s="106">
        <v>0.82598000764846802</v>
      </c>
      <c r="Q3018" s="105">
        <v>186401</v>
      </c>
      <c r="R3018" s="106">
        <v>0.81949001550674438</v>
      </c>
      <c r="S3018" s="107">
        <v>0.8465999960899353</v>
      </c>
    </row>
    <row r="3019" spans="1:19" x14ac:dyDescent="0.25">
      <c r="A3019" t="s">
        <v>331</v>
      </c>
      <c r="B3019" t="s">
        <v>347</v>
      </c>
      <c r="C3019" t="s">
        <v>347</v>
      </c>
      <c r="D3019" t="s">
        <v>347</v>
      </c>
      <c r="E3019" t="s">
        <v>210</v>
      </c>
      <c r="F3019" t="s">
        <v>211</v>
      </c>
      <c r="G3019" s="105">
        <v>1</v>
      </c>
      <c r="H3019" t="s">
        <v>357</v>
      </c>
      <c r="I3019" t="s">
        <v>438</v>
      </c>
      <c r="J3019" t="s">
        <v>42</v>
      </c>
      <c r="K3019" s="105">
        <v>133</v>
      </c>
      <c r="L3019" s="106">
        <v>9.2170000076293945E-2</v>
      </c>
      <c r="M3019" s="106">
        <v>9.3199998140335083E-2</v>
      </c>
      <c r="N3019" s="105">
        <v>1298</v>
      </c>
      <c r="O3019" s="106">
        <v>9.5830000936985016E-2</v>
      </c>
      <c r="P3019" s="106">
        <v>9.7360000014305115E-2</v>
      </c>
      <c r="Q3019" s="105">
        <v>20350</v>
      </c>
      <c r="R3019" s="106">
        <v>8.9469999074935913E-2</v>
      </c>
      <c r="S3019" s="107">
        <v>9.2430002987384796E-2</v>
      </c>
    </row>
    <row r="3020" spans="1:19" x14ac:dyDescent="0.25">
      <c r="A3020" t="s">
        <v>331</v>
      </c>
      <c r="B3020" t="s">
        <v>347</v>
      </c>
      <c r="C3020" t="s">
        <v>347</v>
      </c>
      <c r="D3020" t="s">
        <v>347</v>
      </c>
      <c r="E3020" t="s">
        <v>210</v>
      </c>
      <c r="F3020" t="s">
        <v>211</v>
      </c>
      <c r="G3020" s="105">
        <v>1</v>
      </c>
      <c r="H3020" t="s">
        <v>357</v>
      </c>
      <c r="I3020" t="s">
        <v>438</v>
      </c>
      <c r="J3020" t="s">
        <v>374</v>
      </c>
      <c r="K3020" s="105">
        <v>92</v>
      </c>
      <c r="L3020" s="106">
        <v>6.3759997487068176E-2</v>
      </c>
      <c r="M3020" s="106">
        <v>6.4470000565052032E-2</v>
      </c>
      <c r="N3020" s="105">
        <v>1022</v>
      </c>
      <c r="O3020" s="106">
        <v>7.5450003147125244E-2</v>
      </c>
      <c r="P3020" s="106">
        <v>7.6659999787807465E-2</v>
      </c>
      <c r="Q3020" s="105">
        <v>13425</v>
      </c>
      <c r="R3020" s="106">
        <v>5.9020001441240311E-2</v>
      </c>
      <c r="S3020" s="107">
        <v>6.0970000922679901E-2</v>
      </c>
    </row>
    <row r="3021" spans="1:19" x14ac:dyDescent="0.25">
      <c r="A3021" t="s">
        <v>331</v>
      </c>
      <c r="B3021" t="s">
        <v>347</v>
      </c>
      <c r="C3021" t="s">
        <v>347</v>
      </c>
      <c r="D3021" t="s">
        <v>347</v>
      </c>
      <c r="E3021" t="s">
        <v>210</v>
      </c>
      <c r="F3021" t="s">
        <v>211</v>
      </c>
      <c r="G3021" s="105">
        <v>1</v>
      </c>
      <c r="H3021" t="s">
        <v>357</v>
      </c>
      <c r="I3021" t="s">
        <v>438</v>
      </c>
      <c r="J3021" t="s">
        <v>86</v>
      </c>
      <c r="K3021" s="105">
        <v>16</v>
      </c>
      <c r="L3021" s="106">
        <v>1.1090000160038469E-2</v>
      </c>
      <c r="N3021" s="105">
        <v>213</v>
      </c>
      <c r="O3021" s="106">
        <v>1.5729999169707298E-2</v>
      </c>
      <c r="Q3021" s="105">
        <v>7283</v>
      </c>
      <c r="R3021" s="106">
        <v>3.2019998878240592E-2</v>
      </c>
      <c r="S3021" s="107"/>
    </row>
    <row r="3022" spans="1:19" x14ac:dyDescent="0.25">
      <c r="A3022" t="s">
        <v>331</v>
      </c>
      <c r="B3022" t="s">
        <v>347</v>
      </c>
      <c r="C3022" t="s">
        <v>347</v>
      </c>
      <c r="D3022" t="s">
        <v>347</v>
      </c>
      <c r="E3022" t="s">
        <v>210</v>
      </c>
      <c r="F3022" t="s">
        <v>211</v>
      </c>
      <c r="G3022" s="105">
        <v>1</v>
      </c>
      <c r="H3022" t="s">
        <v>357</v>
      </c>
      <c r="I3022" t="s">
        <v>375</v>
      </c>
      <c r="J3022" t="s">
        <v>376</v>
      </c>
      <c r="K3022" s="105">
        <v>330</v>
      </c>
      <c r="L3022" s="106">
        <v>0.22868999838829041</v>
      </c>
      <c r="N3022" s="105">
        <v>2789</v>
      </c>
      <c r="O3022" s="106">
        <v>0.20590999722480771</v>
      </c>
      <c r="Q3022" s="105">
        <v>47189</v>
      </c>
      <c r="R3022" s="106">
        <v>0.20746000111103061</v>
      </c>
      <c r="S3022" s="107"/>
    </row>
    <row r="3023" spans="1:19" x14ac:dyDescent="0.25">
      <c r="A3023" t="s">
        <v>331</v>
      </c>
      <c r="B3023" t="s">
        <v>347</v>
      </c>
      <c r="C3023" t="s">
        <v>347</v>
      </c>
      <c r="D3023" t="s">
        <v>347</v>
      </c>
      <c r="E3023" t="s">
        <v>210</v>
      </c>
      <c r="F3023" t="s">
        <v>211</v>
      </c>
      <c r="G3023">
        <v>1</v>
      </c>
      <c r="H3023" t="s">
        <v>357</v>
      </c>
      <c r="I3023" t="s">
        <v>375</v>
      </c>
      <c r="J3023" t="s">
        <v>377</v>
      </c>
      <c r="K3023">
        <v>280</v>
      </c>
      <c r="L3023" s="106">
        <v>0.19404000043869021</v>
      </c>
      <c r="N3023">
        <v>2708</v>
      </c>
      <c r="O3023" s="106">
        <v>0.19992999732494349</v>
      </c>
      <c r="Q3023">
        <v>47420</v>
      </c>
      <c r="R3023" s="106">
        <v>0.20848000049591059</v>
      </c>
    </row>
    <row r="3024" spans="1:19" x14ac:dyDescent="0.25">
      <c r="A3024" t="s">
        <v>331</v>
      </c>
      <c r="B3024" t="s">
        <v>347</v>
      </c>
      <c r="C3024" t="s">
        <v>347</v>
      </c>
      <c r="D3024" t="s">
        <v>347</v>
      </c>
      <c r="E3024" t="s">
        <v>210</v>
      </c>
      <c r="F3024" t="s">
        <v>211</v>
      </c>
      <c r="G3024" s="105">
        <v>1</v>
      </c>
      <c r="H3024" t="s">
        <v>357</v>
      </c>
      <c r="I3024" t="s">
        <v>375</v>
      </c>
      <c r="J3024" t="s">
        <v>378</v>
      </c>
      <c r="K3024" s="105">
        <v>237</v>
      </c>
      <c r="L3024" s="106">
        <v>0.16424000263214111</v>
      </c>
      <c r="N3024" s="105">
        <v>2212</v>
      </c>
      <c r="O3024" s="106">
        <v>0.16331000626087189</v>
      </c>
      <c r="Q3024" s="105">
        <v>37332</v>
      </c>
      <c r="R3024" s="106">
        <v>0.1641300022602081</v>
      </c>
      <c r="S3024" s="107"/>
    </row>
    <row r="3025" spans="1:19" x14ac:dyDescent="0.25">
      <c r="A3025" t="s">
        <v>331</v>
      </c>
      <c r="B3025" t="s">
        <v>347</v>
      </c>
      <c r="C3025" t="s">
        <v>347</v>
      </c>
      <c r="D3025" t="s">
        <v>347</v>
      </c>
      <c r="E3025" t="s">
        <v>210</v>
      </c>
      <c r="F3025" t="s">
        <v>211</v>
      </c>
      <c r="G3025">
        <v>1</v>
      </c>
      <c r="H3025" t="s">
        <v>357</v>
      </c>
      <c r="I3025" t="s">
        <v>375</v>
      </c>
      <c r="J3025" t="s">
        <v>379</v>
      </c>
      <c r="K3025">
        <v>274</v>
      </c>
      <c r="L3025" s="106">
        <v>0.18987999856472021</v>
      </c>
      <c r="N3025">
        <v>2911</v>
      </c>
      <c r="O3025" s="106">
        <v>0.21491000056266779</v>
      </c>
      <c r="Q3025">
        <v>47525</v>
      </c>
      <c r="R3025" s="106">
        <v>0.20893999934196469</v>
      </c>
    </row>
    <row r="3026" spans="1:19" x14ac:dyDescent="0.25">
      <c r="A3026" t="s">
        <v>331</v>
      </c>
      <c r="B3026" t="s">
        <v>347</v>
      </c>
      <c r="C3026" t="s">
        <v>347</v>
      </c>
      <c r="D3026" t="s">
        <v>347</v>
      </c>
      <c r="E3026" t="s">
        <v>210</v>
      </c>
      <c r="F3026" t="s">
        <v>211</v>
      </c>
      <c r="G3026">
        <v>1</v>
      </c>
      <c r="H3026" t="s">
        <v>357</v>
      </c>
      <c r="I3026" t="s">
        <v>375</v>
      </c>
      <c r="J3026" t="s">
        <v>380</v>
      </c>
      <c r="K3026">
        <v>322</v>
      </c>
      <c r="L3026" s="106">
        <v>0.22314999997615809</v>
      </c>
      <c r="N3026">
        <v>2925</v>
      </c>
      <c r="O3026" s="106">
        <v>0.21594999730587011</v>
      </c>
      <c r="Q3026">
        <v>47993</v>
      </c>
      <c r="R3026" s="106">
        <v>0.210999995470047</v>
      </c>
    </row>
    <row r="3027" spans="1:19" x14ac:dyDescent="0.25">
      <c r="A3027" t="s">
        <v>331</v>
      </c>
      <c r="B3027" t="s">
        <v>347</v>
      </c>
      <c r="C3027" t="s">
        <v>347</v>
      </c>
      <c r="D3027" t="s">
        <v>347</v>
      </c>
      <c r="E3027" t="s">
        <v>210</v>
      </c>
      <c r="F3027" t="s">
        <v>211</v>
      </c>
      <c r="G3027" s="105">
        <v>1</v>
      </c>
      <c r="H3027" t="s">
        <v>357</v>
      </c>
      <c r="I3027" t="s">
        <v>381</v>
      </c>
      <c r="J3027" t="s">
        <v>382</v>
      </c>
      <c r="K3027" s="105">
        <v>40</v>
      </c>
      <c r="L3027" s="106">
        <v>2.7720000594854351E-2</v>
      </c>
      <c r="M3027" s="106">
        <v>3.7840001285076141E-2</v>
      </c>
      <c r="N3027" s="105">
        <v>299</v>
      </c>
      <c r="O3027" s="106">
        <v>2.2069999948143959E-2</v>
      </c>
      <c r="P3027" s="106">
        <v>2.8929999098181721E-2</v>
      </c>
      <c r="Q3027" s="105">
        <v>5423</v>
      </c>
      <c r="R3027" s="106">
        <v>2.384000085294247E-2</v>
      </c>
      <c r="S3027" s="107">
        <v>3.0780000612139698E-2</v>
      </c>
    </row>
    <row r="3028" spans="1:19" x14ac:dyDescent="0.25">
      <c r="A3028" t="s">
        <v>331</v>
      </c>
      <c r="B3028" t="s">
        <v>347</v>
      </c>
      <c r="C3028" t="s">
        <v>347</v>
      </c>
      <c r="D3028" t="s">
        <v>347</v>
      </c>
      <c r="E3028" t="s">
        <v>210</v>
      </c>
      <c r="F3028" t="s">
        <v>211</v>
      </c>
      <c r="G3028" s="105">
        <v>1</v>
      </c>
      <c r="H3028" t="s">
        <v>357</v>
      </c>
      <c r="I3028" t="s">
        <v>381</v>
      </c>
      <c r="J3028" t="s">
        <v>383</v>
      </c>
      <c r="K3028" s="105">
        <v>113</v>
      </c>
      <c r="L3028" s="106">
        <v>7.8309997916221619E-2</v>
      </c>
      <c r="M3028" s="106">
        <v>0.1069099977612495</v>
      </c>
      <c r="N3028" s="105">
        <v>1557</v>
      </c>
      <c r="O3028" s="106">
        <v>0.1149500012397766</v>
      </c>
      <c r="P3028" s="106">
        <v>0.15064999461174011</v>
      </c>
      <c r="Q3028" s="105">
        <v>26007</v>
      </c>
      <c r="R3028" s="106">
        <v>0.11433999985456469</v>
      </c>
      <c r="S3028" s="107">
        <v>0.1476300060749054</v>
      </c>
    </row>
    <row r="3029" spans="1:19" x14ac:dyDescent="0.25">
      <c r="A3029" t="s">
        <v>331</v>
      </c>
      <c r="B3029" t="s">
        <v>347</v>
      </c>
      <c r="C3029" t="s">
        <v>347</v>
      </c>
      <c r="D3029" t="s">
        <v>347</v>
      </c>
      <c r="E3029" t="s">
        <v>210</v>
      </c>
      <c r="F3029" t="s">
        <v>211</v>
      </c>
      <c r="G3029" s="105">
        <v>1</v>
      </c>
      <c r="H3029" t="s">
        <v>357</v>
      </c>
      <c r="I3029" t="s">
        <v>381</v>
      </c>
      <c r="J3029" t="s">
        <v>384</v>
      </c>
      <c r="K3029" s="105">
        <v>904</v>
      </c>
      <c r="L3029" s="106">
        <v>0.62647002935409546</v>
      </c>
      <c r="M3029" s="106">
        <v>0.85525000095367432</v>
      </c>
      <c r="N3029" s="105">
        <v>8479</v>
      </c>
      <c r="O3029" s="106">
        <v>0.62598997354507446</v>
      </c>
      <c r="P3029" s="106">
        <v>0.8204200267791748</v>
      </c>
      <c r="Q3029" s="105">
        <v>144739</v>
      </c>
      <c r="R3029" s="106">
        <v>0.6363300085067749</v>
      </c>
      <c r="S3029" s="107">
        <v>0.82159000635147095</v>
      </c>
    </row>
    <row r="3030" spans="1:19" x14ac:dyDescent="0.25">
      <c r="A3030" t="s">
        <v>331</v>
      </c>
      <c r="B3030" t="s">
        <v>347</v>
      </c>
      <c r="C3030" t="s">
        <v>347</v>
      </c>
      <c r="D3030" t="s">
        <v>347</v>
      </c>
      <c r="E3030" t="s">
        <v>210</v>
      </c>
      <c r="F3030" t="s">
        <v>211</v>
      </c>
      <c r="G3030" s="105">
        <v>1</v>
      </c>
      <c r="H3030" t="s">
        <v>357</v>
      </c>
      <c r="I3030" t="s">
        <v>381</v>
      </c>
      <c r="J3030" t="s">
        <v>385</v>
      </c>
      <c r="K3030" s="105">
        <v>386</v>
      </c>
      <c r="L3030" s="106">
        <v>0.26750001311302191</v>
      </c>
      <c r="N3030" s="105">
        <v>3210</v>
      </c>
      <c r="O3030" s="106">
        <v>0.2369900047779083</v>
      </c>
      <c r="Q3030" s="105">
        <v>51290</v>
      </c>
      <c r="R3030" s="106">
        <v>0.22549000382423401</v>
      </c>
      <c r="S3030" s="107"/>
    </row>
    <row r="3031" spans="1:19" x14ac:dyDescent="0.25">
      <c r="A3031" t="s">
        <v>331</v>
      </c>
      <c r="B3031" t="s">
        <v>347</v>
      </c>
      <c r="C3031" t="s">
        <v>347</v>
      </c>
      <c r="D3031" t="s">
        <v>347</v>
      </c>
      <c r="E3031" t="s">
        <v>210</v>
      </c>
      <c r="F3031" t="s">
        <v>211</v>
      </c>
      <c r="G3031">
        <v>1</v>
      </c>
      <c r="H3031" t="s">
        <v>357</v>
      </c>
      <c r="I3031" t="s">
        <v>386</v>
      </c>
      <c r="J3031" t="s">
        <v>387</v>
      </c>
      <c r="K3031">
        <v>18</v>
      </c>
      <c r="L3031" s="106">
        <v>1.2470000423490999E-2</v>
      </c>
      <c r="M3031" s="106">
        <v>1.264000032097101E-2</v>
      </c>
      <c r="N3031">
        <v>289</v>
      </c>
      <c r="O3031" s="106">
        <v>2.1339999511837959E-2</v>
      </c>
      <c r="P3031" s="106">
        <v>2.1679999306797981E-2</v>
      </c>
      <c r="Q3031">
        <v>12181</v>
      </c>
      <c r="R3031" s="106">
        <v>5.3550001233816147E-2</v>
      </c>
      <c r="S3031" s="106">
        <v>5.4999999701976783E-2</v>
      </c>
    </row>
    <row r="3032" spans="1:19" x14ac:dyDescent="0.25">
      <c r="A3032" t="s">
        <v>331</v>
      </c>
      <c r="B3032" t="s">
        <v>347</v>
      </c>
      <c r="C3032" t="s">
        <v>347</v>
      </c>
      <c r="D3032" t="s">
        <v>347</v>
      </c>
      <c r="E3032" t="s">
        <v>210</v>
      </c>
      <c r="F3032" t="s">
        <v>211</v>
      </c>
      <c r="G3032" s="105">
        <v>1</v>
      </c>
      <c r="H3032" t="s">
        <v>357</v>
      </c>
      <c r="I3032" t="s">
        <v>386</v>
      </c>
      <c r="J3032" t="s">
        <v>388</v>
      </c>
      <c r="K3032" s="105">
        <v>15</v>
      </c>
      <c r="L3032" s="106">
        <v>1.040000002831221E-2</v>
      </c>
      <c r="M3032" s="106">
        <v>1.0529999621212481E-2</v>
      </c>
      <c r="N3032" s="105">
        <v>109</v>
      </c>
      <c r="O3032" s="106">
        <v>8.0500002950429916E-3</v>
      </c>
      <c r="P3032" s="106">
        <v>8.1799998879432678E-3</v>
      </c>
      <c r="Q3032" s="105">
        <v>6321</v>
      </c>
      <c r="R3032" s="106">
        <v>2.77900006622076E-2</v>
      </c>
      <c r="S3032" s="107">
        <v>2.8540000319480899E-2</v>
      </c>
    </row>
    <row r="3033" spans="1:19" x14ac:dyDescent="0.25">
      <c r="A3033" t="s">
        <v>331</v>
      </c>
      <c r="B3033" t="s">
        <v>347</v>
      </c>
      <c r="C3033" t="s">
        <v>347</v>
      </c>
      <c r="D3033" t="s">
        <v>347</v>
      </c>
      <c r="E3033" t="s">
        <v>210</v>
      </c>
      <c r="F3033" t="s">
        <v>211</v>
      </c>
      <c r="G3033">
        <v>1</v>
      </c>
      <c r="H3033" t="s">
        <v>357</v>
      </c>
      <c r="I3033" t="s">
        <v>386</v>
      </c>
      <c r="J3033" t="s">
        <v>85</v>
      </c>
      <c r="K3033">
        <v>44</v>
      </c>
      <c r="L3033" s="106">
        <v>3.048999980092049E-2</v>
      </c>
      <c r="M3033" s="106">
        <v>3.089999966323376E-2</v>
      </c>
      <c r="N3033">
        <v>211</v>
      </c>
      <c r="O3033" s="106">
        <v>1.5580000355839729E-2</v>
      </c>
      <c r="P3033" s="106">
        <v>1.583000086247921E-2</v>
      </c>
      <c r="Q3033">
        <v>4872</v>
      </c>
      <c r="R3033" s="106">
        <v>2.1420000120997429E-2</v>
      </c>
      <c r="S3033" s="106">
        <v>2.199999988079071E-2</v>
      </c>
    </row>
    <row r="3034" spans="1:19" x14ac:dyDescent="0.25">
      <c r="A3034" t="s">
        <v>331</v>
      </c>
      <c r="B3034" t="s">
        <v>347</v>
      </c>
      <c r="C3034" t="s">
        <v>347</v>
      </c>
      <c r="D3034" t="s">
        <v>347</v>
      </c>
      <c r="E3034" t="s">
        <v>210</v>
      </c>
      <c r="F3034" t="s">
        <v>211</v>
      </c>
      <c r="G3034">
        <v>1</v>
      </c>
      <c r="H3034" t="s">
        <v>357</v>
      </c>
      <c r="I3034" t="s">
        <v>386</v>
      </c>
      <c r="J3034" t="s">
        <v>389</v>
      </c>
      <c r="K3034">
        <v>2</v>
      </c>
      <c r="L3034" s="106">
        <v>1.3899999903514979E-3</v>
      </c>
      <c r="M3034" s="106">
        <v>1.39999995008111E-3</v>
      </c>
      <c r="N3034">
        <v>69</v>
      </c>
      <c r="O3034" s="106">
        <v>5.090000107884407E-3</v>
      </c>
      <c r="P3034" s="106">
        <v>5.1799998618662357E-3</v>
      </c>
      <c r="Q3034">
        <v>4049</v>
      </c>
      <c r="R3034" s="106">
        <v>1.779999956488609E-2</v>
      </c>
      <c r="S3034" s="106">
        <v>1.8279999494552609E-2</v>
      </c>
    </row>
    <row r="3035" spans="1:19" x14ac:dyDescent="0.25">
      <c r="A3035" t="s">
        <v>331</v>
      </c>
      <c r="B3035" t="s">
        <v>347</v>
      </c>
      <c r="C3035" t="s">
        <v>347</v>
      </c>
      <c r="D3035" t="s">
        <v>347</v>
      </c>
      <c r="E3035" t="s">
        <v>210</v>
      </c>
      <c r="F3035" t="s">
        <v>211</v>
      </c>
      <c r="G3035" s="105">
        <v>1</v>
      </c>
      <c r="H3035" t="s">
        <v>357</v>
      </c>
      <c r="I3035" t="s">
        <v>386</v>
      </c>
      <c r="J3035" t="s">
        <v>86</v>
      </c>
      <c r="K3035" s="105">
        <v>19</v>
      </c>
      <c r="L3035" s="106">
        <v>1.3170000165700911E-2</v>
      </c>
      <c r="N3035" s="105">
        <v>215</v>
      </c>
      <c r="O3035" s="106">
        <v>1.5869999304413799E-2</v>
      </c>
      <c r="Q3035" s="105">
        <v>5972</v>
      </c>
      <c r="R3035" s="106">
        <v>2.6259999722242359E-2</v>
      </c>
      <c r="S3035" s="107"/>
    </row>
    <row r="3036" spans="1:19" x14ac:dyDescent="0.25">
      <c r="A3036" t="s">
        <v>331</v>
      </c>
      <c r="B3036" t="s">
        <v>347</v>
      </c>
      <c r="C3036" t="s">
        <v>347</v>
      </c>
      <c r="D3036" t="s">
        <v>347</v>
      </c>
      <c r="E3036" t="s">
        <v>210</v>
      </c>
      <c r="F3036" t="s">
        <v>211</v>
      </c>
      <c r="G3036" s="105">
        <v>1</v>
      </c>
      <c r="H3036" t="s">
        <v>357</v>
      </c>
      <c r="I3036" t="s">
        <v>386</v>
      </c>
      <c r="J3036" t="s">
        <v>84</v>
      </c>
      <c r="K3036" s="105">
        <v>1345</v>
      </c>
      <c r="L3036" s="106">
        <v>0.93208998441696167</v>
      </c>
      <c r="M3036" s="106">
        <v>0.94451999664306641</v>
      </c>
      <c r="N3036" s="105">
        <v>12652</v>
      </c>
      <c r="O3036" s="106">
        <v>0.93406999111175537</v>
      </c>
      <c r="P3036" s="106">
        <v>0.94914001226425171</v>
      </c>
      <c r="Q3036" s="105">
        <v>194064</v>
      </c>
      <c r="R3036" s="106">
        <v>0.85317999124526978</v>
      </c>
      <c r="S3036" s="107">
        <v>0.87619000673294067</v>
      </c>
    </row>
    <row r="3037" spans="1:19" x14ac:dyDescent="0.25">
      <c r="A3037" t="s">
        <v>331</v>
      </c>
      <c r="B3037" t="s">
        <v>347</v>
      </c>
      <c r="C3037" t="s">
        <v>347</v>
      </c>
      <c r="D3037" t="s">
        <v>347</v>
      </c>
      <c r="E3037" t="s">
        <v>210</v>
      </c>
      <c r="F3037" t="s">
        <v>211</v>
      </c>
      <c r="G3037" s="105">
        <v>1</v>
      </c>
      <c r="H3037" t="s">
        <v>357</v>
      </c>
      <c r="I3037" t="s">
        <v>419</v>
      </c>
      <c r="J3037" t="s">
        <v>390</v>
      </c>
      <c r="K3037" s="105">
        <v>386</v>
      </c>
      <c r="L3037" s="106">
        <v>0.26750001311302191</v>
      </c>
      <c r="N3037" s="105">
        <v>3210</v>
      </c>
      <c r="O3037" s="106">
        <v>0.2369900047779083</v>
      </c>
      <c r="Q3037" s="105">
        <v>51290</v>
      </c>
      <c r="R3037" s="106">
        <v>0.22549000382423401</v>
      </c>
      <c r="S3037" s="107"/>
    </row>
    <row r="3038" spans="1:19" x14ac:dyDescent="0.25">
      <c r="A3038" t="s">
        <v>331</v>
      </c>
      <c r="B3038" t="s">
        <v>347</v>
      </c>
      <c r="C3038" t="s">
        <v>347</v>
      </c>
      <c r="D3038" t="s">
        <v>347</v>
      </c>
      <c r="E3038" t="s">
        <v>210</v>
      </c>
      <c r="F3038" t="s">
        <v>211</v>
      </c>
      <c r="G3038" s="105">
        <v>1</v>
      </c>
      <c r="H3038" t="s">
        <v>357</v>
      </c>
      <c r="I3038" t="s">
        <v>419</v>
      </c>
      <c r="J3038" t="s">
        <v>391</v>
      </c>
      <c r="K3038" s="105">
        <v>113</v>
      </c>
      <c r="L3038" s="106">
        <v>7.8309997916221619E-2</v>
      </c>
      <c r="M3038" s="106">
        <v>0.1069099977612495</v>
      </c>
      <c r="N3038" s="105">
        <v>1557</v>
      </c>
      <c r="O3038" s="106">
        <v>0.1149500012397766</v>
      </c>
      <c r="P3038" s="106">
        <v>0.15064999461174011</v>
      </c>
      <c r="Q3038" s="105">
        <v>26007</v>
      </c>
      <c r="R3038" s="106">
        <v>0.11433999985456469</v>
      </c>
      <c r="S3038" s="107">
        <v>0.1476300060749054</v>
      </c>
    </row>
    <row r="3039" spans="1:19" x14ac:dyDescent="0.25">
      <c r="A3039" t="s">
        <v>331</v>
      </c>
      <c r="B3039" t="s">
        <v>347</v>
      </c>
      <c r="C3039" t="s">
        <v>347</v>
      </c>
      <c r="D3039" t="s">
        <v>347</v>
      </c>
      <c r="E3039" t="s">
        <v>210</v>
      </c>
      <c r="F3039" t="s">
        <v>211</v>
      </c>
      <c r="G3039">
        <v>1</v>
      </c>
      <c r="H3039" t="s">
        <v>357</v>
      </c>
      <c r="I3039" t="s">
        <v>419</v>
      </c>
      <c r="J3039" t="s">
        <v>392</v>
      </c>
      <c r="K3039">
        <v>473</v>
      </c>
      <c r="L3039" s="106">
        <v>0.32778999209403992</v>
      </c>
      <c r="M3039" s="106">
        <v>0.44749000668525701</v>
      </c>
      <c r="N3039">
        <v>4196</v>
      </c>
      <c r="O3039" s="106">
        <v>0.30978000164031982</v>
      </c>
      <c r="P3039" s="106">
        <v>0.40599998831748962</v>
      </c>
      <c r="Q3039">
        <v>69347</v>
      </c>
      <c r="R3039" s="106">
        <v>0.30487999320030212</v>
      </c>
      <c r="S3039" s="106">
        <v>0.39364001154899603</v>
      </c>
    </row>
    <row r="3040" spans="1:19" x14ac:dyDescent="0.25">
      <c r="A3040" t="s">
        <v>331</v>
      </c>
      <c r="B3040" t="s">
        <v>347</v>
      </c>
      <c r="C3040" t="s">
        <v>347</v>
      </c>
      <c r="D3040" t="s">
        <v>347</v>
      </c>
      <c r="E3040" t="s">
        <v>210</v>
      </c>
      <c r="F3040" t="s">
        <v>211</v>
      </c>
      <c r="G3040" s="105">
        <v>1</v>
      </c>
      <c r="H3040" t="s">
        <v>357</v>
      </c>
      <c r="I3040" t="s">
        <v>419</v>
      </c>
      <c r="J3040" t="s">
        <v>393</v>
      </c>
      <c r="K3040" s="105">
        <v>383</v>
      </c>
      <c r="L3040" s="106">
        <v>0.26541998982429499</v>
      </c>
      <c r="M3040" s="106">
        <v>0.3623499870300293</v>
      </c>
      <c r="N3040" s="105">
        <v>3687</v>
      </c>
      <c r="O3040" s="106">
        <v>0.27219998836517328</v>
      </c>
      <c r="P3040" s="106">
        <v>0.3567500114440918</v>
      </c>
      <c r="Q3040" s="105">
        <v>66079</v>
      </c>
      <c r="R3040" s="106">
        <v>0.29050999879837042</v>
      </c>
      <c r="S3040" s="107">
        <v>0.37509000301361078</v>
      </c>
    </row>
    <row r="3041" spans="1:19" x14ac:dyDescent="0.25">
      <c r="A3041" t="s">
        <v>331</v>
      </c>
      <c r="B3041" t="s">
        <v>347</v>
      </c>
      <c r="C3041" t="s">
        <v>347</v>
      </c>
      <c r="D3041" t="s">
        <v>347</v>
      </c>
      <c r="E3041" t="s">
        <v>210</v>
      </c>
      <c r="F3041" t="s">
        <v>211</v>
      </c>
      <c r="G3041" s="105">
        <v>1</v>
      </c>
      <c r="H3041" t="s">
        <v>357</v>
      </c>
      <c r="I3041" t="s">
        <v>419</v>
      </c>
      <c r="J3041" t="s">
        <v>394</v>
      </c>
      <c r="K3041" s="105">
        <v>88</v>
      </c>
      <c r="L3041" s="106">
        <v>6.0979999601840973E-2</v>
      </c>
      <c r="M3041" s="106">
        <v>8.3250001072883606E-2</v>
      </c>
      <c r="N3041" s="105">
        <v>895</v>
      </c>
      <c r="O3041" s="106">
        <v>6.6079996526241302E-2</v>
      </c>
      <c r="P3041" s="106">
        <v>8.659999817609787E-2</v>
      </c>
      <c r="Q3041" s="105">
        <v>14736</v>
      </c>
      <c r="R3041" s="106">
        <v>6.4790003001689911E-2</v>
      </c>
      <c r="S3041" s="107">
        <v>8.3650000393390656E-2</v>
      </c>
    </row>
    <row r="3042" spans="1:19" x14ac:dyDescent="0.25">
      <c r="A3042" t="s">
        <v>331</v>
      </c>
      <c r="B3042" t="s">
        <v>347</v>
      </c>
      <c r="C3042" t="s">
        <v>347</v>
      </c>
      <c r="D3042" t="s">
        <v>347</v>
      </c>
      <c r="E3042" t="s">
        <v>210</v>
      </c>
      <c r="F3042" t="s">
        <v>211</v>
      </c>
      <c r="G3042" s="105">
        <v>1</v>
      </c>
      <c r="H3042" t="s">
        <v>357</v>
      </c>
      <c r="I3042" t="s">
        <v>439</v>
      </c>
      <c r="J3042" t="s">
        <v>440</v>
      </c>
      <c r="K3042" s="105">
        <v>386</v>
      </c>
      <c r="L3042" s="106">
        <v>0.26750001311302191</v>
      </c>
      <c r="N3042" s="105">
        <v>3210</v>
      </c>
      <c r="O3042" s="106">
        <v>0.2369900047779083</v>
      </c>
      <c r="Q3042" s="105">
        <v>51290</v>
      </c>
      <c r="R3042" s="106">
        <v>0.22549000382423401</v>
      </c>
      <c r="S3042" s="107"/>
    </row>
    <row r="3043" spans="1:19" x14ac:dyDescent="0.25">
      <c r="A3043" t="s">
        <v>331</v>
      </c>
      <c r="B3043" t="s">
        <v>347</v>
      </c>
      <c r="C3043" t="s">
        <v>347</v>
      </c>
      <c r="D3043" t="s">
        <v>347</v>
      </c>
      <c r="E3043" t="s">
        <v>210</v>
      </c>
      <c r="F3043" t="s">
        <v>211</v>
      </c>
      <c r="G3043" s="105">
        <v>1</v>
      </c>
      <c r="H3043" t="s">
        <v>357</v>
      </c>
      <c r="I3043" t="s">
        <v>439</v>
      </c>
      <c r="J3043" t="s">
        <v>442</v>
      </c>
      <c r="K3043" s="105">
        <v>1057</v>
      </c>
      <c r="L3043" s="106">
        <v>0.73250001668930054</v>
      </c>
      <c r="M3043" s="106">
        <v>1</v>
      </c>
      <c r="N3043" s="105">
        <v>10335</v>
      </c>
      <c r="O3043" s="106">
        <v>0.76301002502441406</v>
      </c>
      <c r="P3043" s="106">
        <v>1</v>
      </c>
      <c r="Q3043" s="105">
        <v>176169</v>
      </c>
      <c r="R3043" s="106">
        <v>0.77451002597808838</v>
      </c>
      <c r="S3043" s="107">
        <v>1</v>
      </c>
    </row>
    <row r="3044" spans="1:19" x14ac:dyDescent="0.25">
      <c r="A3044" t="s">
        <v>331</v>
      </c>
      <c r="B3044" t="s">
        <v>347</v>
      </c>
      <c r="C3044" t="s">
        <v>347</v>
      </c>
      <c r="D3044" t="s">
        <v>347</v>
      </c>
      <c r="E3044" t="s">
        <v>210</v>
      </c>
      <c r="F3044" t="s">
        <v>211</v>
      </c>
      <c r="G3044">
        <v>1</v>
      </c>
      <c r="H3044" t="s">
        <v>357</v>
      </c>
      <c r="I3044" t="s">
        <v>395</v>
      </c>
      <c r="J3044" t="s">
        <v>396</v>
      </c>
      <c r="K3044">
        <v>1430</v>
      </c>
      <c r="L3044" s="106">
        <v>0.99098998308181763</v>
      </c>
      <c r="N3044">
        <v>13439</v>
      </c>
      <c r="O3044" s="106">
        <v>0.99216997623443604</v>
      </c>
      <c r="Q3044">
        <v>225832</v>
      </c>
      <c r="R3044" s="106">
        <v>0.99285000562667847</v>
      </c>
    </row>
    <row r="3045" spans="1:19" x14ac:dyDescent="0.25">
      <c r="A3045" t="s">
        <v>331</v>
      </c>
      <c r="B3045" t="s">
        <v>347</v>
      </c>
      <c r="C3045" t="s">
        <v>347</v>
      </c>
      <c r="D3045" t="s">
        <v>347</v>
      </c>
      <c r="E3045" t="s">
        <v>210</v>
      </c>
      <c r="F3045" t="s">
        <v>211</v>
      </c>
      <c r="G3045" s="105">
        <v>1</v>
      </c>
      <c r="H3045" t="s">
        <v>357</v>
      </c>
      <c r="I3045" t="s">
        <v>395</v>
      </c>
      <c r="J3045" t="s">
        <v>397</v>
      </c>
      <c r="K3045" s="105">
        <v>13</v>
      </c>
      <c r="L3045" s="106">
        <v>9.01000015437603E-3</v>
      </c>
      <c r="N3045" s="105">
        <v>106</v>
      </c>
      <c r="O3045" s="106">
        <v>7.8299995511770248E-3</v>
      </c>
      <c r="Q3045" s="105">
        <v>1627</v>
      </c>
      <c r="R3045" s="106">
        <v>7.1499999612569809E-3</v>
      </c>
      <c r="S3045" s="107"/>
    </row>
    <row r="3046" spans="1:19" x14ac:dyDescent="0.25">
      <c r="A3046" t="s">
        <v>331</v>
      </c>
      <c r="B3046" t="s">
        <v>347</v>
      </c>
      <c r="C3046" t="s">
        <v>347</v>
      </c>
      <c r="D3046" t="s">
        <v>347</v>
      </c>
      <c r="E3046" t="s">
        <v>210</v>
      </c>
      <c r="F3046" t="s">
        <v>211</v>
      </c>
      <c r="G3046" s="105">
        <v>1</v>
      </c>
      <c r="H3046" t="s">
        <v>357</v>
      </c>
      <c r="I3046" t="s">
        <v>398</v>
      </c>
      <c r="J3046" t="s">
        <v>399</v>
      </c>
      <c r="K3046" s="105">
        <v>203</v>
      </c>
      <c r="L3046" s="106">
        <v>0.14068000018596649</v>
      </c>
      <c r="N3046" s="105">
        <v>3451</v>
      </c>
      <c r="O3046" s="106">
        <v>0.25477999448776251</v>
      </c>
      <c r="Q3046" s="105">
        <v>32785</v>
      </c>
      <c r="R3046" s="106">
        <v>0.14414000511169431</v>
      </c>
      <c r="S3046" s="107"/>
    </row>
    <row r="3047" spans="1:19" x14ac:dyDescent="0.25">
      <c r="A3047" t="s">
        <v>331</v>
      </c>
      <c r="B3047" t="s">
        <v>347</v>
      </c>
      <c r="C3047" t="s">
        <v>347</v>
      </c>
      <c r="D3047" t="s">
        <v>347</v>
      </c>
      <c r="E3047" t="s">
        <v>210</v>
      </c>
      <c r="F3047" t="s">
        <v>211</v>
      </c>
      <c r="G3047" s="105">
        <v>1</v>
      </c>
      <c r="H3047" t="s">
        <v>357</v>
      </c>
      <c r="I3047" t="s">
        <v>398</v>
      </c>
      <c r="J3047" t="s">
        <v>41</v>
      </c>
      <c r="K3047" s="105">
        <v>355</v>
      </c>
      <c r="L3047" s="106">
        <v>0.24602000415325159</v>
      </c>
      <c r="N3047" s="105">
        <v>2872</v>
      </c>
      <c r="O3047" s="106">
        <v>0.21202999353408811</v>
      </c>
      <c r="Q3047" s="105">
        <v>40324</v>
      </c>
      <c r="R3047" s="106">
        <v>0.177279993891716</v>
      </c>
      <c r="S3047" s="107"/>
    </row>
    <row r="3048" spans="1:19" x14ac:dyDescent="0.25">
      <c r="A3048" t="s">
        <v>331</v>
      </c>
      <c r="B3048" t="s">
        <v>347</v>
      </c>
      <c r="C3048" t="s">
        <v>347</v>
      </c>
      <c r="D3048" t="s">
        <v>347</v>
      </c>
      <c r="E3048" t="s">
        <v>210</v>
      </c>
      <c r="F3048" t="s">
        <v>211</v>
      </c>
      <c r="G3048" s="105">
        <v>1</v>
      </c>
      <c r="H3048" t="s">
        <v>357</v>
      </c>
      <c r="I3048" t="s">
        <v>398</v>
      </c>
      <c r="J3048" t="s">
        <v>40</v>
      </c>
      <c r="K3048" s="105">
        <v>350</v>
      </c>
      <c r="L3048" s="106">
        <v>0.2425500005483627</v>
      </c>
      <c r="N3048" s="105">
        <v>2322</v>
      </c>
      <c r="O3048" s="106">
        <v>0.1714300066232681</v>
      </c>
      <c r="Q3048" s="105">
        <v>47952</v>
      </c>
      <c r="R3048" s="106">
        <v>0.21082000434398651</v>
      </c>
      <c r="S3048" s="107"/>
    </row>
    <row r="3049" spans="1:19" x14ac:dyDescent="0.25">
      <c r="A3049" t="s">
        <v>331</v>
      </c>
      <c r="B3049" t="s">
        <v>347</v>
      </c>
      <c r="C3049" t="s">
        <v>347</v>
      </c>
      <c r="D3049" t="s">
        <v>347</v>
      </c>
      <c r="E3049" t="s">
        <v>210</v>
      </c>
      <c r="F3049" t="s">
        <v>211</v>
      </c>
      <c r="G3049" s="105">
        <v>1</v>
      </c>
      <c r="H3049" t="s">
        <v>357</v>
      </c>
      <c r="I3049" t="s">
        <v>398</v>
      </c>
      <c r="J3049" t="s">
        <v>39</v>
      </c>
      <c r="K3049" s="105">
        <v>311</v>
      </c>
      <c r="L3049" s="106">
        <v>0.21551999449729919</v>
      </c>
      <c r="N3049" s="105">
        <v>2479</v>
      </c>
      <c r="O3049" s="106">
        <v>0.18301999568939209</v>
      </c>
      <c r="Q3049" s="105">
        <v>51770</v>
      </c>
      <c r="R3049" s="106">
        <v>0.22759999334812159</v>
      </c>
      <c r="S3049" s="107"/>
    </row>
    <row r="3050" spans="1:19" x14ac:dyDescent="0.25">
      <c r="A3050" t="s">
        <v>331</v>
      </c>
      <c r="B3050" t="s">
        <v>347</v>
      </c>
      <c r="C3050" t="s">
        <v>347</v>
      </c>
      <c r="D3050" t="s">
        <v>347</v>
      </c>
      <c r="E3050" t="s">
        <v>210</v>
      </c>
      <c r="F3050" t="s">
        <v>211</v>
      </c>
      <c r="G3050" s="105">
        <v>1</v>
      </c>
      <c r="H3050" t="s">
        <v>357</v>
      </c>
      <c r="I3050" t="s">
        <v>398</v>
      </c>
      <c r="J3050" t="s">
        <v>400</v>
      </c>
      <c r="K3050" s="105">
        <v>224</v>
      </c>
      <c r="L3050" s="106">
        <v>0.15523000061511991</v>
      </c>
      <c r="N3050" s="105">
        <v>2421</v>
      </c>
      <c r="O3050" s="106">
        <v>0.178739994764328</v>
      </c>
      <c r="Q3050" s="105">
        <v>54628</v>
      </c>
      <c r="R3050" s="106">
        <v>0.24017000198364261</v>
      </c>
      <c r="S3050" s="107"/>
    </row>
    <row r="3051" spans="1:19" x14ac:dyDescent="0.25">
      <c r="A3051" t="s">
        <v>331</v>
      </c>
      <c r="B3051" t="s">
        <v>347</v>
      </c>
      <c r="C3051" t="s">
        <v>347</v>
      </c>
      <c r="D3051" t="s">
        <v>347</v>
      </c>
      <c r="E3051" t="s">
        <v>210</v>
      </c>
      <c r="F3051" t="s">
        <v>211</v>
      </c>
      <c r="G3051" s="105">
        <v>1</v>
      </c>
      <c r="H3051" t="s">
        <v>357</v>
      </c>
      <c r="I3051" t="s">
        <v>422</v>
      </c>
      <c r="J3051" t="s">
        <v>429</v>
      </c>
      <c r="K3051" s="105">
        <v>943</v>
      </c>
      <c r="L3051" s="106">
        <v>0.6535000205039978</v>
      </c>
      <c r="N3051" s="105">
        <v>6400</v>
      </c>
      <c r="O3051" s="106">
        <v>0.47249999642372131</v>
      </c>
      <c r="Q3051" s="105">
        <v>80101</v>
      </c>
      <c r="R3051" s="106">
        <v>0.3521600067615509</v>
      </c>
      <c r="S3051" s="107"/>
    </row>
    <row r="3052" spans="1:19" x14ac:dyDescent="0.25">
      <c r="A3052" t="s">
        <v>331</v>
      </c>
      <c r="B3052" t="s">
        <v>347</v>
      </c>
      <c r="C3052" t="s">
        <v>347</v>
      </c>
      <c r="D3052" t="s">
        <v>347</v>
      </c>
      <c r="E3052" t="s">
        <v>210</v>
      </c>
      <c r="F3052" t="s">
        <v>211</v>
      </c>
      <c r="G3052" s="105">
        <v>1</v>
      </c>
      <c r="H3052" t="s">
        <v>357</v>
      </c>
      <c r="I3052" t="s">
        <v>422</v>
      </c>
      <c r="J3052" t="s">
        <v>423</v>
      </c>
      <c r="K3052" s="105">
        <v>391</v>
      </c>
      <c r="L3052" s="106">
        <v>0.2709600031375885</v>
      </c>
      <c r="M3052" s="106">
        <v>0.78200000524520874</v>
      </c>
      <c r="N3052" s="105">
        <v>5831</v>
      </c>
      <c r="O3052" s="106">
        <v>0.43048998713493353</v>
      </c>
      <c r="P3052" s="106">
        <v>0.81610000133514404</v>
      </c>
      <c r="Q3052" s="105">
        <v>119646</v>
      </c>
      <c r="R3052" s="106">
        <v>0.52600997686386108</v>
      </c>
      <c r="S3052" s="107">
        <v>0.81194001436233521</v>
      </c>
    </row>
    <row r="3053" spans="1:19" x14ac:dyDescent="0.25">
      <c r="A3053" t="s">
        <v>331</v>
      </c>
      <c r="B3053" t="s">
        <v>347</v>
      </c>
      <c r="C3053" t="s">
        <v>347</v>
      </c>
      <c r="D3053" t="s">
        <v>347</v>
      </c>
      <c r="E3053" t="s">
        <v>210</v>
      </c>
      <c r="F3053" t="s">
        <v>211</v>
      </c>
      <c r="G3053" s="105">
        <v>1</v>
      </c>
      <c r="H3053" t="s">
        <v>357</v>
      </c>
      <c r="I3053" t="s">
        <v>422</v>
      </c>
      <c r="J3053" t="s">
        <v>424</v>
      </c>
      <c r="K3053" s="105">
        <v>69</v>
      </c>
      <c r="L3053" s="106">
        <v>4.7820001840591431E-2</v>
      </c>
      <c r="M3053" s="106">
        <v>0.1379999965429306</v>
      </c>
      <c r="N3053" s="105">
        <v>746</v>
      </c>
      <c r="O3053" s="106">
        <v>5.5080000311136253E-2</v>
      </c>
      <c r="P3053" s="106">
        <v>0.10441000014543531</v>
      </c>
      <c r="Q3053" s="105">
        <v>17180</v>
      </c>
      <c r="R3053" s="106">
        <v>7.5530000030994415E-2</v>
      </c>
      <c r="S3053" s="107">
        <v>0.11659000068902969</v>
      </c>
    </row>
    <row r="3054" spans="1:19" x14ac:dyDescent="0.25">
      <c r="A3054" t="s">
        <v>331</v>
      </c>
      <c r="B3054" t="s">
        <v>347</v>
      </c>
      <c r="C3054" t="s">
        <v>347</v>
      </c>
      <c r="D3054" t="s">
        <v>347</v>
      </c>
      <c r="E3054" t="s">
        <v>210</v>
      </c>
      <c r="F3054" t="s">
        <v>211</v>
      </c>
      <c r="G3054" s="105">
        <v>1</v>
      </c>
      <c r="H3054" t="s">
        <v>357</v>
      </c>
      <c r="I3054" t="s">
        <v>422</v>
      </c>
      <c r="J3054" t="s">
        <v>425</v>
      </c>
      <c r="K3054" s="105">
        <v>21</v>
      </c>
      <c r="L3054" s="106">
        <v>1.4550000429153441E-2</v>
      </c>
      <c r="M3054" s="106">
        <v>4.1999999433755868E-2</v>
      </c>
      <c r="N3054" s="105">
        <v>333</v>
      </c>
      <c r="O3054" s="106">
        <v>2.4579999968409538E-2</v>
      </c>
      <c r="P3054" s="106">
        <v>4.6610001474618912E-2</v>
      </c>
      <c r="Q3054" s="105">
        <v>6082</v>
      </c>
      <c r="R3054" s="106">
        <v>2.6739999651908871E-2</v>
      </c>
      <c r="S3054" s="107">
        <v>4.1269998997449868E-2</v>
      </c>
    </row>
    <row r="3055" spans="1:19" x14ac:dyDescent="0.25">
      <c r="A3055" t="s">
        <v>331</v>
      </c>
      <c r="B3055" t="s">
        <v>347</v>
      </c>
      <c r="C3055" t="s">
        <v>347</v>
      </c>
      <c r="D3055" t="s">
        <v>347</v>
      </c>
      <c r="E3055" t="s">
        <v>210</v>
      </c>
      <c r="F3055" t="s">
        <v>211</v>
      </c>
      <c r="G3055" s="105">
        <v>1</v>
      </c>
      <c r="H3055" t="s">
        <v>357</v>
      </c>
      <c r="I3055" t="s">
        <v>422</v>
      </c>
      <c r="J3055" t="s">
        <v>426</v>
      </c>
      <c r="K3055" s="105">
        <v>17</v>
      </c>
      <c r="L3055" s="106">
        <v>1.178000029176474E-2</v>
      </c>
      <c r="M3055" s="106">
        <v>3.4000001847743988E-2</v>
      </c>
      <c r="N3055" s="105">
        <v>185</v>
      </c>
      <c r="O3055" s="106">
        <v>1.365999970585108E-2</v>
      </c>
      <c r="P3055" s="106">
        <v>2.589000016450882E-2</v>
      </c>
      <c r="Q3055" s="105">
        <v>3672</v>
      </c>
      <c r="R3055" s="106">
        <v>1.6140000894665722E-2</v>
      </c>
      <c r="S3055" s="107">
        <v>2.491999976336956E-2</v>
      </c>
    </row>
    <row r="3056" spans="1:19" x14ac:dyDescent="0.25">
      <c r="A3056" t="s">
        <v>331</v>
      </c>
      <c r="B3056" t="s">
        <v>347</v>
      </c>
      <c r="C3056" t="s">
        <v>347</v>
      </c>
      <c r="D3056" t="s">
        <v>347</v>
      </c>
      <c r="E3056" t="s">
        <v>210</v>
      </c>
      <c r="F3056" t="s">
        <v>211</v>
      </c>
      <c r="G3056" s="105">
        <v>1</v>
      </c>
      <c r="H3056" t="s">
        <v>357</v>
      </c>
      <c r="I3056" t="s">
        <v>422</v>
      </c>
      <c r="J3056" t="s">
        <v>427</v>
      </c>
      <c r="K3056" s="105">
        <v>2</v>
      </c>
      <c r="L3056" s="106">
        <v>1.3899999903514979E-3</v>
      </c>
      <c r="M3056" s="106">
        <v>4.0000001899898052E-3</v>
      </c>
      <c r="N3056" s="105">
        <v>50</v>
      </c>
      <c r="O3056" s="106">
        <v>3.689999924972653E-3</v>
      </c>
      <c r="P3056" s="106">
        <v>7.0000002160668373E-3</v>
      </c>
      <c r="Q3056" s="105">
        <v>766</v>
      </c>
      <c r="R3056" s="106">
        <v>3.3700000494718552E-3</v>
      </c>
      <c r="S3056" s="107">
        <v>5.2000000141561031E-3</v>
      </c>
    </row>
    <row r="3057" spans="1:19" x14ac:dyDescent="0.25">
      <c r="A3057" t="s">
        <v>331</v>
      </c>
      <c r="B3057" t="s">
        <v>347</v>
      </c>
      <c r="C3057" t="s">
        <v>347</v>
      </c>
      <c r="D3057" t="s">
        <v>347</v>
      </c>
      <c r="E3057" t="s">
        <v>210</v>
      </c>
      <c r="F3057" t="s">
        <v>211</v>
      </c>
      <c r="G3057" s="105">
        <v>1</v>
      </c>
      <c r="H3057" t="s">
        <v>357</v>
      </c>
      <c r="I3057" t="s">
        <v>422</v>
      </c>
      <c r="J3057" t="s">
        <v>428</v>
      </c>
      <c r="K3057" s="105">
        <v>0</v>
      </c>
      <c r="L3057" s="106">
        <v>0</v>
      </c>
      <c r="M3057" s="106">
        <v>0</v>
      </c>
      <c r="N3057" s="105">
        <v>0</v>
      </c>
      <c r="O3057" s="106">
        <v>0</v>
      </c>
      <c r="P3057" s="106">
        <v>0</v>
      </c>
      <c r="Q3057" s="105">
        <v>12</v>
      </c>
      <c r="R3057" s="106">
        <v>4.9999998736893758E-5</v>
      </c>
      <c r="S3057" s="107">
        <v>7.9999997979030013E-5</v>
      </c>
    </row>
    <row r="3058" spans="1:19" x14ac:dyDescent="0.25">
      <c r="A3058" t="s">
        <v>331</v>
      </c>
      <c r="B3058" t="s">
        <v>347</v>
      </c>
      <c r="C3058" t="s">
        <v>347</v>
      </c>
      <c r="D3058" t="s">
        <v>347</v>
      </c>
      <c r="E3058" t="s">
        <v>210</v>
      </c>
      <c r="F3058" t="s">
        <v>211</v>
      </c>
      <c r="G3058" s="105">
        <v>1</v>
      </c>
      <c r="H3058" t="s">
        <v>357</v>
      </c>
      <c r="I3058" t="s">
        <v>430</v>
      </c>
      <c r="J3058" t="s">
        <v>434</v>
      </c>
      <c r="K3058" s="105">
        <v>53</v>
      </c>
      <c r="L3058" s="106">
        <v>3.6729998886585243E-2</v>
      </c>
      <c r="M3058" s="106">
        <v>3.9000000804662698E-2</v>
      </c>
      <c r="N3058" s="105">
        <v>353</v>
      </c>
      <c r="O3058" s="106">
        <v>2.6060000061988831E-2</v>
      </c>
      <c r="P3058" s="106">
        <v>2.6499999687075611E-2</v>
      </c>
      <c r="Q3058" s="105">
        <v>4987</v>
      </c>
      <c r="R3058" s="106">
        <v>2.1919999271631241E-2</v>
      </c>
      <c r="S3058" s="107">
        <v>2.2490000352263451E-2</v>
      </c>
    </row>
    <row r="3059" spans="1:19" x14ac:dyDescent="0.25">
      <c r="A3059" t="s">
        <v>331</v>
      </c>
      <c r="B3059" t="s">
        <v>347</v>
      </c>
      <c r="C3059" t="s">
        <v>347</v>
      </c>
      <c r="D3059" t="s">
        <v>347</v>
      </c>
      <c r="E3059" t="s">
        <v>210</v>
      </c>
      <c r="F3059" t="s">
        <v>211</v>
      </c>
      <c r="G3059" s="105">
        <v>1</v>
      </c>
      <c r="H3059" t="s">
        <v>357</v>
      </c>
      <c r="I3059" t="s">
        <v>430</v>
      </c>
      <c r="J3059" t="s">
        <v>432</v>
      </c>
      <c r="K3059" s="105">
        <v>128</v>
      </c>
      <c r="L3059" s="106">
        <v>8.8699996471405029E-2</v>
      </c>
      <c r="M3059" s="106">
        <v>9.4190001487731934E-2</v>
      </c>
      <c r="N3059" s="105">
        <v>708</v>
      </c>
      <c r="O3059" s="106">
        <v>5.226999893784523E-2</v>
      </c>
      <c r="P3059" s="106">
        <v>5.3149998188018799E-2</v>
      </c>
      <c r="Q3059" s="105">
        <v>18498</v>
      </c>
      <c r="R3059" s="106">
        <v>8.1320002675056458E-2</v>
      </c>
      <c r="S3059" s="107">
        <v>8.343999832868576E-2</v>
      </c>
    </row>
    <row r="3060" spans="1:19" x14ac:dyDescent="0.25">
      <c r="A3060" t="s">
        <v>331</v>
      </c>
      <c r="B3060" t="s">
        <v>347</v>
      </c>
      <c r="C3060" t="s">
        <v>347</v>
      </c>
      <c r="D3060" t="s">
        <v>347</v>
      </c>
      <c r="E3060" t="s">
        <v>210</v>
      </c>
      <c r="F3060" t="s">
        <v>211</v>
      </c>
      <c r="G3060" s="105">
        <v>1</v>
      </c>
      <c r="H3060" t="s">
        <v>357</v>
      </c>
      <c r="I3060" t="s">
        <v>430</v>
      </c>
      <c r="J3060" t="s">
        <v>435</v>
      </c>
      <c r="K3060" s="105">
        <v>2</v>
      </c>
      <c r="L3060" s="106">
        <v>1.3899999903514979E-3</v>
      </c>
      <c r="M3060" s="106">
        <v>1.470000017434359E-3</v>
      </c>
      <c r="N3060" s="105">
        <v>18</v>
      </c>
      <c r="O3060" s="106">
        <v>1.329999999143183E-3</v>
      </c>
      <c r="P3060" s="106">
        <v>1.350000035017729E-3</v>
      </c>
      <c r="Q3060" s="105">
        <v>391</v>
      </c>
      <c r="R3060" s="106">
        <v>1.7199999419972301E-3</v>
      </c>
      <c r="S3060" s="107">
        <v>1.760000013746321E-3</v>
      </c>
    </row>
    <row r="3061" spans="1:19" x14ac:dyDescent="0.25">
      <c r="A3061" t="s">
        <v>331</v>
      </c>
      <c r="B3061" t="s">
        <v>347</v>
      </c>
      <c r="C3061" t="s">
        <v>347</v>
      </c>
      <c r="D3061" t="s">
        <v>347</v>
      </c>
      <c r="E3061" t="s">
        <v>210</v>
      </c>
      <c r="F3061" t="s">
        <v>211</v>
      </c>
      <c r="G3061" s="105">
        <v>1</v>
      </c>
      <c r="H3061" t="s">
        <v>357</v>
      </c>
      <c r="I3061" t="s">
        <v>430</v>
      </c>
      <c r="J3061" t="s">
        <v>436</v>
      </c>
      <c r="K3061" s="105">
        <v>29</v>
      </c>
      <c r="L3061" s="106">
        <v>2.009999938309193E-2</v>
      </c>
      <c r="M3061" s="106">
        <v>2.1339999511837959E-2</v>
      </c>
      <c r="N3061" s="105">
        <v>215</v>
      </c>
      <c r="O3061" s="106">
        <v>1.5869999304413799E-2</v>
      </c>
      <c r="P3061" s="106">
        <v>1.6140000894665722E-2</v>
      </c>
      <c r="Q3061" s="105">
        <v>6784</v>
      </c>
      <c r="R3061" s="106">
        <v>2.9829999431967739E-2</v>
      </c>
      <c r="S3061" s="107">
        <v>3.060000017285347E-2</v>
      </c>
    </row>
    <row r="3062" spans="1:19" x14ac:dyDescent="0.25">
      <c r="A3062" t="s">
        <v>331</v>
      </c>
      <c r="B3062" t="s">
        <v>347</v>
      </c>
      <c r="C3062" t="s">
        <v>347</v>
      </c>
      <c r="D3062" t="s">
        <v>347</v>
      </c>
      <c r="E3062" t="s">
        <v>210</v>
      </c>
      <c r="F3062" t="s">
        <v>211</v>
      </c>
      <c r="G3062">
        <v>1</v>
      </c>
      <c r="H3062" t="s">
        <v>357</v>
      </c>
      <c r="I3062" t="s">
        <v>430</v>
      </c>
      <c r="J3062" t="s">
        <v>431</v>
      </c>
      <c r="K3062">
        <v>415</v>
      </c>
      <c r="L3062" s="106">
        <v>0.28760001063346857</v>
      </c>
      <c r="M3062" s="106">
        <v>0.30537000298500061</v>
      </c>
      <c r="N3062">
        <v>4714</v>
      </c>
      <c r="O3062" s="106">
        <v>0.34803000092506409</v>
      </c>
      <c r="P3062" s="106">
        <v>0.35385000705718989</v>
      </c>
      <c r="Q3062">
        <v>77035</v>
      </c>
      <c r="R3062" s="106">
        <v>0.33867999911308289</v>
      </c>
      <c r="S3062" s="106">
        <v>0.3474699854850769</v>
      </c>
    </row>
    <row r="3063" spans="1:19" x14ac:dyDescent="0.25">
      <c r="A3063" t="s">
        <v>331</v>
      </c>
      <c r="B3063" t="s">
        <v>347</v>
      </c>
      <c r="C3063" t="s">
        <v>347</v>
      </c>
      <c r="D3063" t="s">
        <v>347</v>
      </c>
      <c r="E3063" t="s">
        <v>210</v>
      </c>
      <c r="F3063" t="s">
        <v>211</v>
      </c>
      <c r="G3063" s="105">
        <v>1</v>
      </c>
      <c r="H3063" t="s">
        <v>357</v>
      </c>
      <c r="I3063" t="s">
        <v>430</v>
      </c>
      <c r="J3063" t="s">
        <v>502</v>
      </c>
      <c r="K3063" s="105">
        <v>732</v>
      </c>
      <c r="L3063" s="106">
        <v>0.50727999210357666</v>
      </c>
      <c r="M3063" s="106">
        <v>0.53863000869750977</v>
      </c>
      <c r="N3063" s="105">
        <v>7314</v>
      </c>
      <c r="O3063" s="106">
        <v>0.53997999429702759</v>
      </c>
      <c r="P3063" s="106">
        <v>0.54901999235153198</v>
      </c>
      <c r="Q3063" s="105">
        <v>114008</v>
      </c>
      <c r="R3063" s="106">
        <v>0.5012199878692627</v>
      </c>
      <c r="S3063" s="107">
        <v>0.51424002647399902</v>
      </c>
    </row>
    <row r="3064" spans="1:19" x14ac:dyDescent="0.25">
      <c r="A3064" t="s">
        <v>331</v>
      </c>
      <c r="B3064" t="s">
        <v>347</v>
      </c>
      <c r="C3064" t="s">
        <v>347</v>
      </c>
      <c r="D3064" t="s">
        <v>347</v>
      </c>
      <c r="E3064" t="s">
        <v>210</v>
      </c>
      <c r="F3064" t="s">
        <v>211</v>
      </c>
      <c r="G3064" s="105">
        <v>1</v>
      </c>
      <c r="H3064" t="s">
        <v>357</v>
      </c>
      <c r="I3064" t="s">
        <v>430</v>
      </c>
      <c r="J3064" t="s">
        <v>86</v>
      </c>
      <c r="K3064" s="105">
        <v>84</v>
      </c>
      <c r="L3064" s="106">
        <v>5.8210000395774841E-2</v>
      </c>
      <c r="N3064" s="105">
        <v>223</v>
      </c>
      <c r="O3064" s="106">
        <v>1.6459999606013302E-2</v>
      </c>
      <c r="Q3064" s="105">
        <v>5756</v>
      </c>
      <c r="R3064" s="106">
        <v>2.5310000404715541E-2</v>
      </c>
      <c r="S3064" s="107"/>
    </row>
    <row r="3065" spans="1:19" x14ac:dyDescent="0.25">
      <c r="A3065" t="s">
        <v>331</v>
      </c>
      <c r="B3065" t="s">
        <v>347</v>
      </c>
      <c r="C3065" t="s">
        <v>347</v>
      </c>
      <c r="D3065" t="s">
        <v>347</v>
      </c>
      <c r="E3065" t="s">
        <v>210</v>
      </c>
      <c r="F3065" t="s">
        <v>211</v>
      </c>
      <c r="G3065" s="105">
        <v>1</v>
      </c>
      <c r="H3065" t="s">
        <v>357</v>
      </c>
      <c r="I3065" t="s">
        <v>401</v>
      </c>
      <c r="J3065" t="s">
        <v>405</v>
      </c>
      <c r="K3065" s="105">
        <v>1110</v>
      </c>
      <c r="L3065" s="106">
        <v>0.76923000812530518</v>
      </c>
      <c r="M3065" s="106">
        <v>0.77785998582839966</v>
      </c>
      <c r="N3065" s="105">
        <v>9999</v>
      </c>
      <c r="O3065" s="106">
        <v>0.73821002244949341</v>
      </c>
      <c r="P3065" s="106">
        <v>0.75</v>
      </c>
      <c r="Q3065" s="105">
        <v>171311</v>
      </c>
      <c r="R3065" s="106">
        <v>0.75314998626708984</v>
      </c>
      <c r="S3065" s="107">
        <v>0.77806001901626587</v>
      </c>
    </row>
    <row r="3066" spans="1:19" x14ac:dyDescent="0.25">
      <c r="A3066" t="s">
        <v>331</v>
      </c>
      <c r="B3066" t="s">
        <v>347</v>
      </c>
      <c r="C3066" t="s">
        <v>347</v>
      </c>
      <c r="D3066" t="s">
        <v>347</v>
      </c>
      <c r="E3066" t="s">
        <v>210</v>
      </c>
      <c r="F3066" t="s">
        <v>211</v>
      </c>
      <c r="G3066" s="105">
        <v>1</v>
      </c>
      <c r="H3066" t="s">
        <v>357</v>
      </c>
      <c r="I3066" t="s">
        <v>401</v>
      </c>
      <c r="J3066" t="s">
        <v>412</v>
      </c>
      <c r="K3066" s="105">
        <v>147</v>
      </c>
      <c r="L3066" s="106">
        <v>0.1018700003623962</v>
      </c>
      <c r="M3066" s="106">
        <v>0.1030099987983704</v>
      </c>
      <c r="N3066" s="105">
        <v>1457</v>
      </c>
      <c r="O3066" s="106">
        <v>0.1075699999928474</v>
      </c>
      <c r="P3066" s="106">
        <v>0.1092899963259697</v>
      </c>
      <c r="Q3066" s="105">
        <v>22313</v>
      </c>
      <c r="R3066" s="106">
        <v>9.8099999129772186E-2</v>
      </c>
      <c r="S3066" s="107">
        <v>0.10134000331163411</v>
      </c>
    </row>
    <row r="3067" spans="1:19" x14ac:dyDescent="0.25">
      <c r="A3067" t="s">
        <v>331</v>
      </c>
      <c r="B3067" t="s">
        <v>347</v>
      </c>
      <c r="C3067" t="s">
        <v>347</v>
      </c>
      <c r="D3067" t="s">
        <v>347</v>
      </c>
      <c r="E3067" t="s">
        <v>210</v>
      </c>
      <c r="F3067" t="s">
        <v>211</v>
      </c>
      <c r="G3067" s="105">
        <v>1</v>
      </c>
      <c r="H3067" t="s">
        <v>357</v>
      </c>
      <c r="I3067" t="s">
        <v>401</v>
      </c>
      <c r="J3067" t="s">
        <v>413</v>
      </c>
      <c r="K3067" s="105">
        <v>113</v>
      </c>
      <c r="L3067" s="106">
        <v>7.8309997916221619E-2</v>
      </c>
      <c r="M3067" s="106">
        <v>7.9190000891685486E-2</v>
      </c>
      <c r="N3067" s="105">
        <v>1103</v>
      </c>
      <c r="O3067" s="106">
        <v>8.1430003046989441E-2</v>
      </c>
      <c r="P3067" s="106">
        <v>8.2730002701282501E-2</v>
      </c>
      <c r="Q3067" s="105">
        <v>15680</v>
      </c>
      <c r="R3067" s="106">
        <v>6.8939998745918274E-2</v>
      </c>
      <c r="S3067" s="107">
        <v>7.1220003068447113E-2</v>
      </c>
    </row>
    <row r="3068" spans="1:19" x14ac:dyDescent="0.25">
      <c r="A3068" t="s">
        <v>331</v>
      </c>
      <c r="B3068" t="s">
        <v>347</v>
      </c>
      <c r="C3068" t="s">
        <v>347</v>
      </c>
      <c r="D3068" t="s">
        <v>347</v>
      </c>
      <c r="E3068" t="s">
        <v>210</v>
      </c>
      <c r="F3068" t="s">
        <v>211</v>
      </c>
      <c r="G3068" s="105">
        <v>1</v>
      </c>
      <c r="H3068" t="s">
        <v>357</v>
      </c>
      <c r="I3068" t="s">
        <v>401</v>
      </c>
      <c r="J3068" t="s">
        <v>441</v>
      </c>
      <c r="K3068" s="105">
        <v>16</v>
      </c>
      <c r="L3068" s="106">
        <v>1.1090000160038469E-2</v>
      </c>
      <c r="N3068" s="105">
        <v>213</v>
      </c>
      <c r="O3068" s="106">
        <v>1.5729999169707298E-2</v>
      </c>
      <c r="Q3068" s="105">
        <v>7283</v>
      </c>
      <c r="R3068" s="106">
        <v>3.2019998878240592E-2</v>
      </c>
      <c r="S3068" s="107"/>
    </row>
    <row r="3069" spans="1:19" x14ac:dyDescent="0.25">
      <c r="A3069" t="s">
        <v>331</v>
      </c>
      <c r="B3069" t="s">
        <v>347</v>
      </c>
      <c r="C3069" t="s">
        <v>347</v>
      </c>
      <c r="D3069" t="s">
        <v>347</v>
      </c>
      <c r="E3069" t="s">
        <v>210</v>
      </c>
      <c r="F3069" t="s">
        <v>211</v>
      </c>
      <c r="G3069" s="105">
        <v>1</v>
      </c>
      <c r="H3069" t="s">
        <v>357</v>
      </c>
      <c r="I3069" t="s">
        <v>401</v>
      </c>
      <c r="J3069" t="s">
        <v>414</v>
      </c>
      <c r="K3069" s="105">
        <v>57</v>
      </c>
      <c r="L3069" s="106">
        <v>3.9500001817941673E-2</v>
      </c>
      <c r="M3069" s="106">
        <v>3.9939999580383301E-2</v>
      </c>
      <c r="N3069" s="105">
        <v>773</v>
      </c>
      <c r="O3069" s="106">
        <v>5.7069998234510422E-2</v>
      </c>
      <c r="P3069" s="106">
        <v>5.7980000972747803E-2</v>
      </c>
      <c r="Q3069" s="105">
        <v>10872</v>
      </c>
      <c r="R3069" s="106">
        <v>4.7800000756978989E-2</v>
      </c>
      <c r="S3069" s="107">
        <v>4.9380000680685043E-2</v>
      </c>
    </row>
    <row r="3070" spans="1:19" x14ac:dyDescent="0.25">
      <c r="A3070" t="s">
        <v>331</v>
      </c>
      <c r="B3070" t="s">
        <v>347</v>
      </c>
      <c r="C3070" t="s">
        <v>347</v>
      </c>
      <c r="D3070" t="s">
        <v>347</v>
      </c>
      <c r="E3070" t="s">
        <v>214</v>
      </c>
      <c r="F3070" t="s">
        <v>215</v>
      </c>
      <c r="G3070" s="105">
        <v>1</v>
      </c>
      <c r="H3070" t="s">
        <v>357</v>
      </c>
      <c r="I3070" t="s">
        <v>349</v>
      </c>
      <c r="J3070" t="s">
        <v>350</v>
      </c>
      <c r="K3070" s="105">
        <v>16</v>
      </c>
      <c r="L3070" s="106">
        <v>4.999999888241291E-3</v>
      </c>
      <c r="N3070" s="105">
        <v>64</v>
      </c>
      <c r="O3070" s="106">
        <v>4.720000084489584E-3</v>
      </c>
      <c r="Q3070" s="105">
        <v>1130</v>
      </c>
      <c r="R3070" s="106">
        <v>4.9700001254677773E-3</v>
      </c>
      <c r="S3070" s="107"/>
    </row>
    <row r="3071" spans="1:19" x14ac:dyDescent="0.25">
      <c r="A3071" t="s">
        <v>331</v>
      </c>
      <c r="B3071" t="s">
        <v>347</v>
      </c>
      <c r="C3071" t="s">
        <v>347</v>
      </c>
      <c r="D3071" t="s">
        <v>347</v>
      </c>
      <c r="E3071" t="s">
        <v>214</v>
      </c>
      <c r="F3071" t="s">
        <v>215</v>
      </c>
      <c r="G3071" s="105">
        <v>1</v>
      </c>
      <c r="H3071" t="s">
        <v>357</v>
      </c>
      <c r="I3071" t="s">
        <v>349</v>
      </c>
      <c r="J3071" t="s">
        <v>368</v>
      </c>
      <c r="K3071" s="105">
        <v>89</v>
      </c>
      <c r="L3071" s="106">
        <v>2.7799999341368679E-2</v>
      </c>
      <c r="N3071" s="105">
        <v>443</v>
      </c>
      <c r="O3071" s="106">
        <v>3.2710000872612E-2</v>
      </c>
      <c r="Q3071" s="105">
        <v>8418</v>
      </c>
      <c r="R3071" s="106">
        <v>3.700999915599823E-2</v>
      </c>
      <c r="S3071" s="107"/>
    </row>
    <row r="3072" spans="1:19" x14ac:dyDescent="0.25">
      <c r="A3072" t="s">
        <v>331</v>
      </c>
      <c r="B3072" t="s">
        <v>347</v>
      </c>
      <c r="C3072" t="s">
        <v>347</v>
      </c>
      <c r="D3072" t="s">
        <v>347</v>
      </c>
      <c r="E3072" t="s">
        <v>214</v>
      </c>
      <c r="F3072" t="s">
        <v>215</v>
      </c>
      <c r="G3072" s="105">
        <v>1</v>
      </c>
      <c r="H3072" t="s">
        <v>357</v>
      </c>
      <c r="I3072" t="s">
        <v>349</v>
      </c>
      <c r="J3072" t="s">
        <v>369</v>
      </c>
      <c r="K3072" s="105">
        <v>280</v>
      </c>
      <c r="L3072" s="106">
        <v>8.7470002472400665E-2</v>
      </c>
      <c r="N3072" s="105">
        <v>1418</v>
      </c>
      <c r="O3072" s="106">
        <v>0.1046900004148483</v>
      </c>
      <c r="Q3072" s="105">
        <v>27454</v>
      </c>
      <c r="R3072" s="106">
        <v>0.1207000017166138</v>
      </c>
      <c r="S3072" s="107"/>
    </row>
    <row r="3073" spans="1:19" x14ac:dyDescent="0.25">
      <c r="A3073" t="s">
        <v>331</v>
      </c>
      <c r="B3073" t="s">
        <v>347</v>
      </c>
      <c r="C3073" t="s">
        <v>347</v>
      </c>
      <c r="D3073" t="s">
        <v>347</v>
      </c>
      <c r="E3073" t="s">
        <v>214</v>
      </c>
      <c r="F3073" t="s">
        <v>215</v>
      </c>
      <c r="G3073" s="105">
        <v>1</v>
      </c>
      <c r="H3073" t="s">
        <v>357</v>
      </c>
      <c r="I3073" t="s">
        <v>349</v>
      </c>
      <c r="J3073" t="s">
        <v>370</v>
      </c>
      <c r="K3073" s="105">
        <v>849</v>
      </c>
      <c r="L3073" s="106">
        <v>0.26523000001907349</v>
      </c>
      <c r="N3073" s="105">
        <v>3307</v>
      </c>
      <c r="O3073" s="106">
        <v>0.2441499978303909</v>
      </c>
      <c r="Q3073" s="105">
        <v>55879</v>
      </c>
      <c r="R3073" s="106">
        <v>0.24567000567913061</v>
      </c>
      <c r="S3073" s="107"/>
    </row>
    <row r="3074" spans="1:19" x14ac:dyDescent="0.25">
      <c r="A3074" t="s">
        <v>331</v>
      </c>
      <c r="B3074" t="s">
        <v>347</v>
      </c>
      <c r="C3074" t="s">
        <v>347</v>
      </c>
      <c r="D3074" t="s">
        <v>347</v>
      </c>
      <c r="E3074" t="s">
        <v>214</v>
      </c>
      <c r="F3074" t="s">
        <v>215</v>
      </c>
      <c r="G3074" s="105">
        <v>1</v>
      </c>
      <c r="H3074" t="s">
        <v>357</v>
      </c>
      <c r="I3074" t="s">
        <v>349</v>
      </c>
      <c r="J3074" t="s">
        <v>371</v>
      </c>
      <c r="K3074" s="105">
        <v>972</v>
      </c>
      <c r="L3074" s="106">
        <v>0.30366000533103937</v>
      </c>
      <c r="N3074" s="105">
        <v>3600</v>
      </c>
      <c r="O3074" s="106">
        <v>0.2657800018787384</v>
      </c>
      <c r="Q3074" s="105">
        <v>57982</v>
      </c>
      <c r="R3074" s="106">
        <v>0.25490999221801758</v>
      </c>
      <c r="S3074" s="107"/>
    </row>
    <row r="3075" spans="1:19" x14ac:dyDescent="0.25">
      <c r="A3075" t="s">
        <v>331</v>
      </c>
      <c r="B3075" t="s">
        <v>347</v>
      </c>
      <c r="C3075" t="s">
        <v>347</v>
      </c>
      <c r="D3075" t="s">
        <v>347</v>
      </c>
      <c r="E3075" t="s">
        <v>214</v>
      </c>
      <c r="F3075" t="s">
        <v>215</v>
      </c>
      <c r="G3075">
        <v>1</v>
      </c>
      <c r="H3075" t="s">
        <v>357</v>
      </c>
      <c r="I3075" t="s">
        <v>349</v>
      </c>
      <c r="J3075" t="s">
        <v>372</v>
      </c>
      <c r="K3075">
        <v>632</v>
      </c>
      <c r="L3075" s="106">
        <v>0.19743999838829041</v>
      </c>
      <c r="N3075">
        <v>2742</v>
      </c>
      <c r="O3075" s="106">
        <v>0.2024399936199188</v>
      </c>
      <c r="Q3075">
        <v>44765</v>
      </c>
      <c r="R3075" s="106">
        <v>0.19679999351501459</v>
      </c>
    </row>
    <row r="3076" spans="1:19" x14ac:dyDescent="0.25">
      <c r="A3076" t="s">
        <v>331</v>
      </c>
      <c r="B3076" t="s">
        <v>347</v>
      </c>
      <c r="C3076" t="s">
        <v>347</v>
      </c>
      <c r="D3076" t="s">
        <v>347</v>
      </c>
      <c r="E3076" t="s">
        <v>214</v>
      </c>
      <c r="F3076" t="s">
        <v>215</v>
      </c>
      <c r="G3076">
        <v>1</v>
      </c>
      <c r="H3076" t="s">
        <v>357</v>
      </c>
      <c r="I3076" t="s">
        <v>349</v>
      </c>
      <c r="J3076" t="s">
        <v>373</v>
      </c>
      <c r="K3076">
        <v>363</v>
      </c>
      <c r="L3076" s="106">
        <v>0.1133999973535538</v>
      </c>
      <c r="N3076">
        <v>1971</v>
      </c>
      <c r="O3076" s="106">
        <v>0.1455100029706955</v>
      </c>
      <c r="Q3076">
        <v>31831</v>
      </c>
      <c r="R3076" s="106">
        <v>0.1399399936199188</v>
      </c>
    </row>
    <row r="3077" spans="1:19" x14ac:dyDescent="0.25">
      <c r="A3077" t="s">
        <v>331</v>
      </c>
      <c r="B3077" t="s">
        <v>347</v>
      </c>
      <c r="C3077" t="s">
        <v>347</v>
      </c>
      <c r="D3077" t="s">
        <v>347</v>
      </c>
      <c r="E3077" t="s">
        <v>214</v>
      </c>
      <c r="F3077" t="s">
        <v>215</v>
      </c>
      <c r="G3077" s="105">
        <v>1</v>
      </c>
      <c r="H3077" t="s">
        <v>357</v>
      </c>
      <c r="I3077" t="s">
        <v>438</v>
      </c>
      <c r="J3077" t="s">
        <v>48</v>
      </c>
      <c r="K3077" s="105">
        <v>2651</v>
      </c>
      <c r="L3077" s="106">
        <v>0.82818001508712769</v>
      </c>
      <c r="M3077" s="106">
        <v>0.83706998825073242</v>
      </c>
      <c r="N3077" s="105">
        <v>11012</v>
      </c>
      <c r="O3077" s="106">
        <v>0.81299000978469849</v>
      </c>
      <c r="P3077" s="106">
        <v>0.82598000764846802</v>
      </c>
      <c r="Q3077" s="105">
        <v>186401</v>
      </c>
      <c r="R3077" s="106">
        <v>0.81949001550674438</v>
      </c>
      <c r="S3077" s="107">
        <v>0.8465999960899353</v>
      </c>
    </row>
    <row r="3078" spans="1:19" x14ac:dyDescent="0.25">
      <c r="A3078" t="s">
        <v>331</v>
      </c>
      <c r="B3078" t="s">
        <v>347</v>
      </c>
      <c r="C3078" t="s">
        <v>347</v>
      </c>
      <c r="D3078" t="s">
        <v>347</v>
      </c>
      <c r="E3078" t="s">
        <v>214</v>
      </c>
      <c r="F3078" t="s">
        <v>215</v>
      </c>
      <c r="G3078">
        <v>1</v>
      </c>
      <c r="H3078" t="s">
        <v>357</v>
      </c>
      <c r="I3078" t="s">
        <v>438</v>
      </c>
      <c r="J3078" t="s">
        <v>42</v>
      </c>
      <c r="K3078">
        <v>307</v>
      </c>
      <c r="L3078" s="106">
        <v>9.5909997820854187E-2</v>
      </c>
      <c r="M3078" s="106">
        <v>9.6940003335475922E-2</v>
      </c>
      <c r="N3078">
        <v>1298</v>
      </c>
      <c r="O3078" s="106">
        <v>9.5830000936985016E-2</v>
      </c>
      <c r="P3078" s="106">
        <v>9.7360000014305115E-2</v>
      </c>
      <c r="Q3078">
        <v>20350</v>
      </c>
      <c r="R3078" s="106">
        <v>8.9469999074935913E-2</v>
      </c>
      <c r="S3078" s="106">
        <v>9.2430002987384796E-2</v>
      </c>
    </row>
    <row r="3079" spans="1:19" x14ac:dyDescent="0.25">
      <c r="A3079" t="s">
        <v>331</v>
      </c>
      <c r="B3079" t="s">
        <v>347</v>
      </c>
      <c r="C3079" t="s">
        <v>347</v>
      </c>
      <c r="D3079" t="s">
        <v>347</v>
      </c>
      <c r="E3079" t="s">
        <v>214</v>
      </c>
      <c r="F3079" t="s">
        <v>215</v>
      </c>
      <c r="G3079" s="105">
        <v>1</v>
      </c>
      <c r="H3079" t="s">
        <v>357</v>
      </c>
      <c r="I3079" t="s">
        <v>438</v>
      </c>
      <c r="J3079" t="s">
        <v>374</v>
      </c>
      <c r="K3079" s="105">
        <v>209</v>
      </c>
      <c r="L3079" s="106">
        <v>6.5289996564388275E-2</v>
      </c>
      <c r="M3079" s="106">
        <v>6.599000096321106E-2</v>
      </c>
      <c r="N3079" s="105">
        <v>1022</v>
      </c>
      <c r="O3079" s="106">
        <v>7.5450003147125244E-2</v>
      </c>
      <c r="P3079" s="106">
        <v>7.6659999787807465E-2</v>
      </c>
      <c r="Q3079" s="105">
        <v>13425</v>
      </c>
      <c r="R3079" s="106">
        <v>5.9020001441240311E-2</v>
      </c>
      <c r="S3079" s="107">
        <v>6.0970000922679901E-2</v>
      </c>
    </row>
    <row r="3080" spans="1:19" x14ac:dyDescent="0.25">
      <c r="A3080" t="s">
        <v>331</v>
      </c>
      <c r="B3080" t="s">
        <v>347</v>
      </c>
      <c r="C3080" t="s">
        <v>347</v>
      </c>
      <c r="D3080" t="s">
        <v>347</v>
      </c>
      <c r="E3080" t="s">
        <v>214</v>
      </c>
      <c r="F3080" t="s">
        <v>215</v>
      </c>
      <c r="G3080" s="105">
        <v>1</v>
      </c>
      <c r="H3080" t="s">
        <v>357</v>
      </c>
      <c r="I3080" t="s">
        <v>438</v>
      </c>
      <c r="J3080" t="s">
        <v>86</v>
      </c>
      <c r="K3080" s="105">
        <v>34</v>
      </c>
      <c r="L3080" s="106">
        <v>1.06199998408556E-2</v>
      </c>
      <c r="N3080" s="105">
        <v>213</v>
      </c>
      <c r="O3080" s="106">
        <v>1.5729999169707298E-2</v>
      </c>
      <c r="Q3080" s="105">
        <v>7283</v>
      </c>
      <c r="R3080" s="106">
        <v>3.2019998878240592E-2</v>
      </c>
      <c r="S3080" s="107"/>
    </row>
    <row r="3081" spans="1:19" x14ac:dyDescent="0.25">
      <c r="A3081" t="s">
        <v>331</v>
      </c>
      <c r="B3081" t="s">
        <v>347</v>
      </c>
      <c r="C3081" t="s">
        <v>347</v>
      </c>
      <c r="D3081" t="s">
        <v>347</v>
      </c>
      <c r="E3081" t="s">
        <v>214</v>
      </c>
      <c r="F3081" t="s">
        <v>215</v>
      </c>
      <c r="G3081" s="105">
        <v>1</v>
      </c>
      <c r="H3081" t="s">
        <v>357</v>
      </c>
      <c r="I3081" t="s">
        <v>375</v>
      </c>
      <c r="J3081" t="s">
        <v>376</v>
      </c>
      <c r="K3081" s="105">
        <v>632</v>
      </c>
      <c r="L3081" s="106">
        <v>0.19743999838829041</v>
      </c>
      <c r="N3081" s="105">
        <v>2789</v>
      </c>
      <c r="O3081" s="106">
        <v>0.20590999722480771</v>
      </c>
      <c r="Q3081" s="105">
        <v>47189</v>
      </c>
      <c r="R3081" s="106">
        <v>0.20746000111103061</v>
      </c>
      <c r="S3081" s="107"/>
    </row>
    <row r="3082" spans="1:19" x14ac:dyDescent="0.25">
      <c r="A3082" t="s">
        <v>331</v>
      </c>
      <c r="B3082" t="s">
        <v>347</v>
      </c>
      <c r="C3082" t="s">
        <v>347</v>
      </c>
      <c r="D3082" t="s">
        <v>347</v>
      </c>
      <c r="E3082" t="s">
        <v>214</v>
      </c>
      <c r="F3082" t="s">
        <v>215</v>
      </c>
      <c r="G3082">
        <v>1</v>
      </c>
      <c r="H3082" t="s">
        <v>357</v>
      </c>
      <c r="I3082" t="s">
        <v>375</v>
      </c>
      <c r="J3082" t="s">
        <v>377</v>
      </c>
      <c r="K3082">
        <v>635</v>
      </c>
      <c r="L3082" s="106">
        <v>0.1983799934387207</v>
      </c>
      <c r="N3082">
        <v>2708</v>
      </c>
      <c r="O3082" s="106">
        <v>0.19992999732494349</v>
      </c>
      <c r="Q3082">
        <v>47420</v>
      </c>
      <c r="R3082" s="106">
        <v>0.20848000049591059</v>
      </c>
    </row>
    <row r="3083" spans="1:19" x14ac:dyDescent="0.25">
      <c r="A3083" t="s">
        <v>331</v>
      </c>
      <c r="B3083" t="s">
        <v>347</v>
      </c>
      <c r="C3083" t="s">
        <v>347</v>
      </c>
      <c r="D3083" t="s">
        <v>347</v>
      </c>
      <c r="E3083" t="s">
        <v>214</v>
      </c>
      <c r="F3083" t="s">
        <v>215</v>
      </c>
      <c r="G3083" s="105">
        <v>1</v>
      </c>
      <c r="H3083" t="s">
        <v>357</v>
      </c>
      <c r="I3083" t="s">
        <v>375</v>
      </c>
      <c r="J3083" t="s">
        <v>378</v>
      </c>
      <c r="K3083" s="105">
        <v>530</v>
      </c>
      <c r="L3083" s="106">
        <v>0.16557000577449801</v>
      </c>
      <c r="N3083" s="105">
        <v>2212</v>
      </c>
      <c r="O3083" s="106">
        <v>0.16331000626087189</v>
      </c>
      <c r="Q3083" s="105">
        <v>37332</v>
      </c>
      <c r="R3083" s="106">
        <v>0.1641300022602081</v>
      </c>
      <c r="S3083" s="107"/>
    </row>
    <row r="3084" spans="1:19" x14ac:dyDescent="0.25">
      <c r="A3084" t="s">
        <v>331</v>
      </c>
      <c r="B3084" t="s">
        <v>347</v>
      </c>
      <c r="C3084" t="s">
        <v>347</v>
      </c>
      <c r="D3084" t="s">
        <v>347</v>
      </c>
      <c r="E3084" t="s">
        <v>214</v>
      </c>
      <c r="F3084" t="s">
        <v>215</v>
      </c>
      <c r="G3084" s="105">
        <v>1</v>
      </c>
      <c r="H3084" t="s">
        <v>357</v>
      </c>
      <c r="I3084" t="s">
        <v>375</v>
      </c>
      <c r="J3084" t="s">
        <v>379</v>
      </c>
      <c r="K3084" s="105">
        <v>688</v>
      </c>
      <c r="L3084" s="106">
        <v>0.21492999792098999</v>
      </c>
      <c r="N3084" s="105">
        <v>2911</v>
      </c>
      <c r="O3084" s="106">
        <v>0.21491000056266779</v>
      </c>
      <c r="Q3084" s="105">
        <v>47525</v>
      </c>
      <c r="R3084" s="106">
        <v>0.20893999934196469</v>
      </c>
      <c r="S3084" s="107"/>
    </row>
    <row r="3085" spans="1:19" x14ac:dyDescent="0.25">
      <c r="A3085" t="s">
        <v>331</v>
      </c>
      <c r="B3085" t="s">
        <v>347</v>
      </c>
      <c r="C3085" t="s">
        <v>347</v>
      </c>
      <c r="D3085" t="s">
        <v>347</v>
      </c>
      <c r="E3085" t="s">
        <v>214</v>
      </c>
      <c r="F3085" t="s">
        <v>215</v>
      </c>
      <c r="G3085">
        <v>1</v>
      </c>
      <c r="H3085" t="s">
        <v>357</v>
      </c>
      <c r="I3085" t="s">
        <v>375</v>
      </c>
      <c r="J3085" t="s">
        <v>380</v>
      </c>
      <c r="K3085">
        <v>716</v>
      </c>
      <c r="L3085" s="106">
        <v>0.22368000447750089</v>
      </c>
      <c r="N3085">
        <v>2925</v>
      </c>
      <c r="O3085" s="106">
        <v>0.21594999730587011</v>
      </c>
      <c r="Q3085">
        <v>47993</v>
      </c>
      <c r="R3085" s="106">
        <v>0.210999995470047</v>
      </c>
    </row>
    <row r="3086" spans="1:19" x14ac:dyDescent="0.25">
      <c r="A3086" t="s">
        <v>331</v>
      </c>
      <c r="B3086" t="s">
        <v>347</v>
      </c>
      <c r="C3086" t="s">
        <v>347</v>
      </c>
      <c r="D3086" t="s">
        <v>347</v>
      </c>
      <c r="E3086" t="s">
        <v>214</v>
      </c>
      <c r="F3086" t="s">
        <v>215</v>
      </c>
      <c r="G3086">
        <v>1</v>
      </c>
      <c r="H3086" t="s">
        <v>357</v>
      </c>
      <c r="I3086" t="s">
        <v>381</v>
      </c>
      <c r="J3086" t="s">
        <v>382</v>
      </c>
      <c r="K3086">
        <v>77</v>
      </c>
      <c r="L3086" s="106">
        <v>2.404999919235706E-2</v>
      </c>
      <c r="M3086" s="106">
        <v>2.7589999139308929E-2</v>
      </c>
      <c r="N3086">
        <v>299</v>
      </c>
      <c r="O3086" s="106">
        <v>2.2069999948143959E-2</v>
      </c>
      <c r="P3086" s="106">
        <v>2.8929999098181721E-2</v>
      </c>
      <c r="Q3086">
        <v>5423</v>
      </c>
      <c r="R3086" s="106">
        <v>2.384000085294247E-2</v>
      </c>
      <c r="S3086" s="106">
        <v>3.0780000612139698E-2</v>
      </c>
    </row>
    <row r="3087" spans="1:19" x14ac:dyDescent="0.25">
      <c r="A3087" t="s">
        <v>331</v>
      </c>
      <c r="B3087" t="s">
        <v>347</v>
      </c>
      <c r="C3087" t="s">
        <v>347</v>
      </c>
      <c r="D3087" t="s">
        <v>347</v>
      </c>
      <c r="E3087" t="s">
        <v>214</v>
      </c>
      <c r="F3087" t="s">
        <v>215</v>
      </c>
      <c r="G3087" s="105">
        <v>1</v>
      </c>
      <c r="H3087" t="s">
        <v>357</v>
      </c>
      <c r="I3087" t="s">
        <v>381</v>
      </c>
      <c r="J3087" t="s">
        <v>383</v>
      </c>
      <c r="K3087" s="105">
        <v>449</v>
      </c>
      <c r="L3087" s="106">
        <v>0.1402699947357178</v>
      </c>
      <c r="M3087" s="106">
        <v>0.16087000072002411</v>
      </c>
      <c r="N3087" s="105">
        <v>1557</v>
      </c>
      <c r="O3087" s="106">
        <v>0.1149500012397766</v>
      </c>
      <c r="P3087" s="106">
        <v>0.15064999461174011</v>
      </c>
      <c r="Q3087" s="105">
        <v>26007</v>
      </c>
      <c r="R3087" s="106">
        <v>0.11433999985456469</v>
      </c>
      <c r="S3087" s="107">
        <v>0.1476300060749054</v>
      </c>
    </row>
    <row r="3088" spans="1:19" x14ac:dyDescent="0.25">
      <c r="A3088" t="s">
        <v>331</v>
      </c>
      <c r="B3088" t="s">
        <v>347</v>
      </c>
      <c r="C3088" t="s">
        <v>347</v>
      </c>
      <c r="D3088" t="s">
        <v>347</v>
      </c>
      <c r="E3088" t="s">
        <v>214</v>
      </c>
      <c r="F3088" t="s">
        <v>215</v>
      </c>
      <c r="G3088" s="105">
        <v>1</v>
      </c>
      <c r="H3088" t="s">
        <v>357</v>
      </c>
      <c r="I3088" t="s">
        <v>381</v>
      </c>
      <c r="J3088" t="s">
        <v>384</v>
      </c>
      <c r="K3088" s="105">
        <v>2265</v>
      </c>
      <c r="L3088" s="106">
        <v>0.70758998394012451</v>
      </c>
      <c r="M3088" s="106">
        <v>0.81154000759124756</v>
      </c>
      <c r="N3088" s="105">
        <v>8479</v>
      </c>
      <c r="O3088" s="106">
        <v>0.62598997354507446</v>
      </c>
      <c r="P3088" s="106">
        <v>0.8204200267791748</v>
      </c>
      <c r="Q3088" s="105">
        <v>144739</v>
      </c>
      <c r="R3088" s="106">
        <v>0.6363300085067749</v>
      </c>
      <c r="S3088" s="107">
        <v>0.82159000635147095</v>
      </c>
    </row>
    <row r="3089" spans="1:19" x14ac:dyDescent="0.25">
      <c r="A3089" t="s">
        <v>331</v>
      </c>
      <c r="B3089" t="s">
        <v>347</v>
      </c>
      <c r="C3089" t="s">
        <v>347</v>
      </c>
      <c r="D3089" t="s">
        <v>347</v>
      </c>
      <c r="E3089" t="s">
        <v>214</v>
      </c>
      <c r="F3089" t="s">
        <v>215</v>
      </c>
      <c r="G3089" s="105">
        <v>1</v>
      </c>
      <c r="H3089" t="s">
        <v>357</v>
      </c>
      <c r="I3089" t="s">
        <v>381</v>
      </c>
      <c r="J3089" t="s">
        <v>385</v>
      </c>
      <c r="K3089" s="105">
        <v>410</v>
      </c>
      <c r="L3089" s="106">
        <v>0.12807999551296231</v>
      </c>
      <c r="N3089" s="105">
        <v>3210</v>
      </c>
      <c r="O3089" s="106">
        <v>0.2369900047779083</v>
      </c>
      <c r="Q3089" s="105">
        <v>51290</v>
      </c>
      <c r="R3089" s="106">
        <v>0.22549000382423401</v>
      </c>
      <c r="S3089" s="107"/>
    </row>
    <row r="3090" spans="1:19" x14ac:dyDescent="0.25">
      <c r="A3090" t="s">
        <v>331</v>
      </c>
      <c r="B3090" t="s">
        <v>347</v>
      </c>
      <c r="C3090" t="s">
        <v>347</v>
      </c>
      <c r="D3090" t="s">
        <v>347</v>
      </c>
      <c r="E3090" t="s">
        <v>214</v>
      </c>
      <c r="F3090" t="s">
        <v>215</v>
      </c>
      <c r="G3090" s="105">
        <v>1</v>
      </c>
      <c r="H3090" t="s">
        <v>357</v>
      </c>
      <c r="I3090" t="s">
        <v>386</v>
      </c>
      <c r="J3090" t="s">
        <v>387</v>
      </c>
      <c r="K3090" s="105">
        <v>102</v>
      </c>
      <c r="L3090" s="106">
        <v>3.1870000064373023E-2</v>
      </c>
      <c r="M3090" s="106">
        <v>3.2699998468160629E-2</v>
      </c>
      <c r="N3090" s="105">
        <v>289</v>
      </c>
      <c r="O3090" s="106">
        <v>2.1339999511837959E-2</v>
      </c>
      <c r="P3090" s="106">
        <v>2.1679999306797981E-2</v>
      </c>
      <c r="Q3090" s="105">
        <v>12181</v>
      </c>
      <c r="R3090" s="106">
        <v>5.3550001233816147E-2</v>
      </c>
      <c r="S3090" s="107">
        <v>5.4999999701976783E-2</v>
      </c>
    </row>
    <row r="3091" spans="1:19" x14ac:dyDescent="0.25">
      <c r="A3091" t="s">
        <v>331</v>
      </c>
      <c r="B3091" t="s">
        <v>347</v>
      </c>
      <c r="C3091" t="s">
        <v>347</v>
      </c>
      <c r="D3091" t="s">
        <v>347</v>
      </c>
      <c r="E3091" t="s">
        <v>214</v>
      </c>
      <c r="F3091" t="s">
        <v>215</v>
      </c>
      <c r="G3091" s="105">
        <v>1</v>
      </c>
      <c r="H3091" t="s">
        <v>357</v>
      </c>
      <c r="I3091" t="s">
        <v>386</v>
      </c>
      <c r="J3091" t="s">
        <v>388</v>
      </c>
      <c r="K3091" s="105">
        <v>23</v>
      </c>
      <c r="L3091" s="106">
        <v>7.1899998001754284E-3</v>
      </c>
      <c r="M3091" s="106">
        <v>7.3699997738003731E-3</v>
      </c>
      <c r="N3091" s="105">
        <v>109</v>
      </c>
      <c r="O3091" s="106">
        <v>8.0500002950429916E-3</v>
      </c>
      <c r="P3091" s="106">
        <v>8.1799998879432678E-3</v>
      </c>
      <c r="Q3091" s="105">
        <v>6321</v>
      </c>
      <c r="R3091" s="106">
        <v>2.77900006622076E-2</v>
      </c>
      <c r="S3091" s="107">
        <v>2.8540000319480899E-2</v>
      </c>
    </row>
    <row r="3092" spans="1:19" x14ac:dyDescent="0.25">
      <c r="A3092" t="s">
        <v>331</v>
      </c>
      <c r="B3092" t="s">
        <v>347</v>
      </c>
      <c r="C3092" t="s">
        <v>347</v>
      </c>
      <c r="D3092" t="s">
        <v>347</v>
      </c>
      <c r="E3092" t="s">
        <v>214</v>
      </c>
      <c r="F3092" t="s">
        <v>215</v>
      </c>
      <c r="G3092" s="105">
        <v>1</v>
      </c>
      <c r="H3092" t="s">
        <v>357</v>
      </c>
      <c r="I3092" t="s">
        <v>386</v>
      </c>
      <c r="J3092" t="s">
        <v>85</v>
      </c>
      <c r="K3092" s="105">
        <v>70</v>
      </c>
      <c r="L3092" s="106">
        <v>2.1870000287890431E-2</v>
      </c>
      <c r="M3092" s="106">
        <v>2.2439999505877491E-2</v>
      </c>
      <c r="N3092" s="105">
        <v>211</v>
      </c>
      <c r="O3092" s="106">
        <v>1.5580000355839729E-2</v>
      </c>
      <c r="P3092" s="106">
        <v>1.583000086247921E-2</v>
      </c>
      <c r="Q3092" s="105">
        <v>4872</v>
      </c>
      <c r="R3092" s="106">
        <v>2.1420000120997429E-2</v>
      </c>
      <c r="S3092" s="107">
        <v>2.199999988079071E-2</v>
      </c>
    </row>
    <row r="3093" spans="1:19" x14ac:dyDescent="0.25">
      <c r="A3093" t="s">
        <v>331</v>
      </c>
      <c r="B3093" t="s">
        <v>347</v>
      </c>
      <c r="C3093" t="s">
        <v>347</v>
      </c>
      <c r="D3093" t="s">
        <v>347</v>
      </c>
      <c r="E3093" t="s">
        <v>214</v>
      </c>
      <c r="F3093" t="s">
        <v>215</v>
      </c>
      <c r="G3093">
        <v>1</v>
      </c>
      <c r="H3093" t="s">
        <v>357</v>
      </c>
      <c r="I3093" t="s">
        <v>386</v>
      </c>
      <c r="J3093" t="s">
        <v>389</v>
      </c>
      <c r="K3093">
        <v>17</v>
      </c>
      <c r="L3093" s="106">
        <v>5.3099999204277992E-3</v>
      </c>
      <c r="M3093" s="106">
        <v>5.4500000551342964E-3</v>
      </c>
      <c r="N3093">
        <v>69</v>
      </c>
      <c r="O3093" s="106">
        <v>5.090000107884407E-3</v>
      </c>
      <c r="P3093" s="106">
        <v>5.1799998618662357E-3</v>
      </c>
      <c r="Q3093">
        <v>4049</v>
      </c>
      <c r="R3093" s="106">
        <v>1.779999956488609E-2</v>
      </c>
      <c r="S3093" s="106">
        <v>1.8279999494552609E-2</v>
      </c>
    </row>
    <row r="3094" spans="1:19" x14ac:dyDescent="0.25">
      <c r="A3094" t="s">
        <v>331</v>
      </c>
      <c r="B3094" t="s">
        <v>347</v>
      </c>
      <c r="C3094" t="s">
        <v>347</v>
      </c>
      <c r="D3094" t="s">
        <v>347</v>
      </c>
      <c r="E3094" t="s">
        <v>214</v>
      </c>
      <c r="F3094" t="s">
        <v>215</v>
      </c>
      <c r="G3094" s="105">
        <v>1</v>
      </c>
      <c r="H3094" t="s">
        <v>357</v>
      </c>
      <c r="I3094" t="s">
        <v>386</v>
      </c>
      <c r="J3094" t="s">
        <v>86</v>
      </c>
      <c r="K3094" s="105">
        <v>82</v>
      </c>
      <c r="L3094" s="106">
        <v>2.562000043690205E-2</v>
      </c>
      <c r="N3094" s="105">
        <v>215</v>
      </c>
      <c r="O3094" s="106">
        <v>1.5869999304413799E-2</v>
      </c>
      <c r="Q3094" s="105">
        <v>5972</v>
      </c>
      <c r="R3094" s="106">
        <v>2.6259999722242359E-2</v>
      </c>
      <c r="S3094" s="107"/>
    </row>
    <row r="3095" spans="1:19" x14ac:dyDescent="0.25">
      <c r="A3095" t="s">
        <v>331</v>
      </c>
      <c r="B3095" t="s">
        <v>347</v>
      </c>
      <c r="C3095" t="s">
        <v>347</v>
      </c>
      <c r="D3095" t="s">
        <v>347</v>
      </c>
      <c r="E3095" t="s">
        <v>214</v>
      </c>
      <c r="F3095" t="s">
        <v>215</v>
      </c>
      <c r="G3095">
        <v>1</v>
      </c>
      <c r="H3095" t="s">
        <v>357</v>
      </c>
      <c r="I3095" t="s">
        <v>386</v>
      </c>
      <c r="J3095" t="s">
        <v>84</v>
      </c>
      <c r="K3095">
        <v>2907</v>
      </c>
      <c r="L3095" s="106">
        <v>0.90815001726150513</v>
      </c>
      <c r="M3095" s="106">
        <v>0.93203002214431763</v>
      </c>
      <c r="N3095">
        <v>12652</v>
      </c>
      <c r="O3095" s="106">
        <v>0.93406999111175537</v>
      </c>
      <c r="P3095" s="106">
        <v>0.94914001226425171</v>
      </c>
      <c r="Q3095">
        <v>194064</v>
      </c>
      <c r="R3095" s="106">
        <v>0.85317999124526978</v>
      </c>
      <c r="S3095" s="106">
        <v>0.87619000673294067</v>
      </c>
    </row>
    <row r="3096" spans="1:19" x14ac:dyDescent="0.25">
      <c r="A3096" t="s">
        <v>331</v>
      </c>
      <c r="B3096" t="s">
        <v>347</v>
      </c>
      <c r="C3096" t="s">
        <v>347</v>
      </c>
      <c r="D3096" t="s">
        <v>347</v>
      </c>
      <c r="E3096" t="s">
        <v>214</v>
      </c>
      <c r="F3096" t="s">
        <v>215</v>
      </c>
      <c r="G3096" s="105">
        <v>1</v>
      </c>
      <c r="H3096" t="s">
        <v>357</v>
      </c>
      <c r="I3096" t="s">
        <v>419</v>
      </c>
      <c r="J3096" t="s">
        <v>390</v>
      </c>
      <c r="K3096" s="105">
        <v>410</v>
      </c>
      <c r="L3096" s="106">
        <v>0.12807999551296231</v>
      </c>
      <c r="N3096" s="105">
        <v>3210</v>
      </c>
      <c r="O3096" s="106">
        <v>0.2369900047779083</v>
      </c>
      <c r="Q3096" s="105">
        <v>51290</v>
      </c>
      <c r="R3096" s="106">
        <v>0.22549000382423401</v>
      </c>
      <c r="S3096" s="107"/>
    </row>
    <row r="3097" spans="1:19" x14ac:dyDescent="0.25">
      <c r="A3097" t="s">
        <v>331</v>
      </c>
      <c r="B3097" t="s">
        <v>347</v>
      </c>
      <c r="C3097" t="s">
        <v>347</v>
      </c>
      <c r="D3097" t="s">
        <v>347</v>
      </c>
      <c r="E3097" t="s">
        <v>214</v>
      </c>
      <c r="F3097" t="s">
        <v>215</v>
      </c>
      <c r="G3097">
        <v>1</v>
      </c>
      <c r="H3097" t="s">
        <v>357</v>
      </c>
      <c r="I3097" t="s">
        <v>419</v>
      </c>
      <c r="J3097" t="s">
        <v>391</v>
      </c>
      <c r="K3097">
        <v>449</v>
      </c>
      <c r="L3097" s="106">
        <v>0.1402699947357178</v>
      </c>
      <c r="M3097" s="106">
        <v>0.16087000072002411</v>
      </c>
      <c r="N3097">
        <v>1557</v>
      </c>
      <c r="O3097" s="106">
        <v>0.1149500012397766</v>
      </c>
      <c r="P3097" s="106">
        <v>0.15064999461174011</v>
      </c>
      <c r="Q3097">
        <v>26007</v>
      </c>
      <c r="R3097" s="106">
        <v>0.11433999985456469</v>
      </c>
      <c r="S3097" s="106">
        <v>0.1476300060749054</v>
      </c>
    </row>
    <row r="3098" spans="1:19" x14ac:dyDescent="0.25">
      <c r="A3098" t="s">
        <v>331</v>
      </c>
      <c r="B3098" t="s">
        <v>347</v>
      </c>
      <c r="C3098" t="s">
        <v>347</v>
      </c>
      <c r="D3098" t="s">
        <v>347</v>
      </c>
      <c r="E3098" t="s">
        <v>214</v>
      </c>
      <c r="F3098" t="s">
        <v>215</v>
      </c>
      <c r="G3098" s="105">
        <v>1</v>
      </c>
      <c r="H3098" t="s">
        <v>357</v>
      </c>
      <c r="I3098" t="s">
        <v>419</v>
      </c>
      <c r="J3098" t="s">
        <v>392</v>
      </c>
      <c r="K3098" s="105">
        <v>1203</v>
      </c>
      <c r="L3098" s="106">
        <v>0.37582001090049738</v>
      </c>
      <c r="M3098" s="106">
        <v>0.43103000521659851</v>
      </c>
      <c r="N3098" s="105">
        <v>4196</v>
      </c>
      <c r="O3098" s="106">
        <v>0.30978000164031982</v>
      </c>
      <c r="P3098" s="106">
        <v>0.40599998831748962</v>
      </c>
      <c r="Q3098" s="105">
        <v>69347</v>
      </c>
      <c r="R3098" s="106">
        <v>0.30487999320030212</v>
      </c>
      <c r="S3098" s="107">
        <v>0.39364001154899603</v>
      </c>
    </row>
    <row r="3099" spans="1:19" x14ac:dyDescent="0.25">
      <c r="A3099" t="s">
        <v>331</v>
      </c>
      <c r="B3099" t="s">
        <v>347</v>
      </c>
      <c r="C3099" t="s">
        <v>347</v>
      </c>
      <c r="D3099" t="s">
        <v>347</v>
      </c>
      <c r="E3099" t="s">
        <v>214</v>
      </c>
      <c r="F3099" t="s">
        <v>215</v>
      </c>
      <c r="G3099" s="105">
        <v>1</v>
      </c>
      <c r="H3099" t="s">
        <v>357</v>
      </c>
      <c r="I3099" t="s">
        <v>419</v>
      </c>
      <c r="J3099" t="s">
        <v>393</v>
      </c>
      <c r="K3099" s="105">
        <v>924</v>
      </c>
      <c r="L3099" s="106">
        <v>0.28865998983383179</v>
      </c>
      <c r="M3099" s="106">
        <v>0.33105999231338501</v>
      </c>
      <c r="N3099" s="105">
        <v>3687</v>
      </c>
      <c r="O3099" s="106">
        <v>0.27219998836517328</v>
      </c>
      <c r="P3099" s="106">
        <v>0.3567500114440918</v>
      </c>
      <c r="Q3099" s="105">
        <v>66079</v>
      </c>
      <c r="R3099" s="106">
        <v>0.29050999879837042</v>
      </c>
      <c r="S3099" s="107">
        <v>0.37509000301361078</v>
      </c>
    </row>
    <row r="3100" spans="1:19" x14ac:dyDescent="0.25">
      <c r="A3100" t="s">
        <v>331</v>
      </c>
      <c r="B3100" t="s">
        <v>347</v>
      </c>
      <c r="C3100" t="s">
        <v>347</v>
      </c>
      <c r="D3100" t="s">
        <v>347</v>
      </c>
      <c r="E3100" t="s">
        <v>214</v>
      </c>
      <c r="F3100" t="s">
        <v>215</v>
      </c>
      <c r="G3100">
        <v>1</v>
      </c>
      <c r="H3100" t="s">
        <v>357</v>
      </c>
      <c r="I3100" t="s">
        <v>419</v>
      </c>
      <c r="J3100" t="s">
        <v>394</v>
      </c>
      <c r="K3100">
        <v>215</v>
      </c>
      <c r="L3100" s="106">
        <v>6.7170001566410065E-2</v>
      </c>
      <c r="M3100" s="106">
        <v>7.7030003070831299E-2</v>
      </c>
      <c r="N3100">
        <v>895</v>
      </c>
      <c r="O3100" s="106">
        <v>6.6079996526241302E-2</v>
      </c>
      <c r="P3100" s="106">
        <v>8.659999817609787E-2</v>
      </c>
      <c r="Q3100">
        <v>14736</v>
      </c>
      <c r="R3100" s="106">
        <v>6.4790003001689911E-2</v>
      </c>
      <c r="S3100" s="106">
        <v>8.3650000393390656E-2</v>
      </c>
    </row>
    <row r="3101" spans="1:19" x14ac:dyDescent="0.25">
      <c r="A3101" t="s">
        <v>331</v>
      </c>
      <c r="B3101" t="s">
        <v>347</v>
      </c>
      <c r="C3101" t="s">
        <v>347</v>
      </c>
      <c r="D3101" t="s">
        <v>347</v>
      </c>
      <c r="E3101" t="s">
        <v>214</v>
      </c>
      <c r="F3101" t="s">
        <v>215</v>
      </c>
      <c r="G3101" s="105">
        <v>1</v>
      </c>
      <c r="H3101" t="s">
        <v>357</v>
      </c>
      <c r="I3101" t="s">
        <v>439</v>
      </c>
      <c r="J3101" t="s">
        <v>440</v>
      </c>
      <c r="K3101" s="105">
        <v>410</v>
      </c>
      <c r="L3101" s="106">
        <v>0.12807999551296231</v>
      </c>
      <c r="N3101" s="105">
        <v>3210</v>
      </c>
      <c r="O3101" s="106">
        <v>0.2369900047779083</v>
      </c>
      <c r="Q3101" s="105">
        <v>51290</v>
      </c>
      <c r="R3101" s="106">
        <v>0.22549000382423401</v>
      </c>
      <c r="S3101" s="107"/>
    </row>
    <row r="3102" spans="1:19" x14ac:dyDescent="0.25">
      <c r="A3102" t="s">
        <v>331</v>
      </c>
      <c r="B3102" t="s">
        <v>347</v>
      </c>
      <c r="C3102" t="s">
        <v>347</v>
      </c>
      <c r="D3102" t="s">
        <v>347</v>
      </c>
      <c r="E3102" t="s">
        <v>214</v>
      </c>
      <c r="F3102" t="s">
        <v>215</v>
      </c>
      <c r="G3102">
        <v>1</v>
      </c>
      <c r="H3102" t="s">
        <v>357</v>
      </c>
      <c r="I3102" t="s">
        <v>439</v>
      </c>
      <c r="J3102" t="s">
        <v>442</v>
      </c>
      <c r="K3102">
        <v>2791</v>
      </c>
      <c r="L3102" s="106">
        <v>0.87191998958587646</v>
      </c>
      <c r="M3102" s="106">
        <v>1</v>
      </c>
      <c r="N3102">
        <v>10335</v>
      </c>
      <c r="O3102" s="106">
        <v>0.76301002502441406</v>
      </c>
      <c r="P3102" s="106">
        <v>1</v>
      </c>
      <c r="Q3102">
        <v>176169</v>
      </c>
      <c r="R3102" s="106">
        <v>0.77451002597808838</v>
      </c>
      <c r="S3102" s="106">
        <v>1</v>
      </c>
    </row>
    <row r="3103" spans="1:19" x14ac:dyDescent="0.25">
      <c r="A3103" t="s">
        <v>331</v>
      </c>
      <c r="B3103" t="s">
        <v>347</v>
      </c>
      <c r="C3103" t="s">
        <v>347</v>
      </c>
      <c r="D3103" t="s">
        <v>347</v>
      </c>
      <c r="E3103" t="s">
        <v>214</v>
      </c>
      <c r="F3103" t="s">
        <v>215</v>
      </c>
      <c r="G3103" s="105">
        <v>1</v>
      </c>
      <c r="H3103" t="s">
        <v>357</v>
      </c>
      <c r="I3103" t="s">
        <v>395</v>
      </c>
      <c r="J3103" t="s">
        <v>396</v>
      </c>
      <c r="K3103" s="105">
        <v>3183</v>
      </c>
      <c r="L3103" s="106">
        <v>0.99437999725341797</v>
      </c>
      <c r="N3103" s="105">
        <v>13439</v>
      </c>
      <c r="O3103" s="106">
        <v>0.99216997623443604</v>
      </c>
      <c r="Q3103" s="105">
        <v>225832</v>
      </c>
      <c r="R3103" s="106">
        <v>0.99285000562667847</v>
      </c>
      <c r="S3103" s="107"/>
    </row>
    <row r="3104" spans="1:19" x14ac:dyDescent="0.25">
      <c r="A3104" t="s">
        <v>331</v>
      </c>
      <c r="B3104" t="s">
        <v>347</v>
      </c>
      <c r="C3104" t="s">
        <v>347</v>
      </c>
      <c r="D3104" t="s">
        <v>347</v>
      </c>
      <c r="E3104" t="s">
        <v>214</v>
      </c>
      <c r="F3104" t="s">
        <v>215</v>
      </c>
      <c r="G3104">
        <v>1</v>
      </c>
      <c r="H3104" t="s">
        <v>357</v>
      </c>
      <c r="I3104" t="s">
        <v>395</v>
      </c>
      <c r="J3104" t="s">
        <v>397</v>
      </c>
      <c r="K3104">
        <v>18</v>
      </c>
      <c r="L3104" s="106">
        <v>5.6199999526143074E-3</v>
      </c>
      <c r="N3104">
        <v>106</v>
      </c>
      <c r="O3104" s="106">
        <v>7.8299995511770248E-3</v>
      </c>
      <c r="Q3104">
        <v>1627</v>
      </c>
      <c r="R3104" s="106">
        <v>7.1499999612569809E-3</v>
      </c>
    </row>
    <row r="3105" spans="1:19" x14ac:dyDescent="0.25">
      <c r="A3105" t="s">
        <v>331</v>
      </c>
      <c r="B3105" t="s">
        <v>347</v>
      </c>
      <c r="C3105" t="s">
        <v>347</v>
      </c>
      <c r="D3105" t="s">
        <v>347</v>
      </c>
      <c r="E3105" t="s">
        <v>214</v>
      </c>
      <c r="F3105" t="s">
        <v>215</v>
      </c>
      <c r="G3105" s="105">
        <v>1</v>
      </c>
      <c r="H3105" t="s">
        <v>357</v>
      </c>
      <c r="I3105" t="s">
        <v>398</v>
      </c>
      <c r="J3105" t="s">
        <v>399</v>
      </c>
      <c r="K3105" s="105">
        <v>1046</v>
      </c>
      <c r="L3105" s="106">
        <v>0.32677000761032099</v>
      </c>
      <c r="N3105" s="105">
        <v>3451</v>
      </c>
      <c r="O3105" s="106">
        <v>0.25477999448776251</v>
      </c>
      <c r="Q3105" s="105">
        <v>32785</v>
      </c>
      <c r="R3105" s="106">
        <v>0.14414000511169431</v>
      </c>
      <c r="S3105" s="107"/>
    </row>
    <row r="3106" spans="1:19" x14ac:dyDescent="0.25">
      <c r="A3106" t="s">
        <v>331</v>
      </c>
      <c r="B3106" t="s">
        <v>347</v>
      </c>
      <c r="C3106" t="s">
        <v>347</v>
      </c>
      <c r="D3106" t="s">
        <v>347</v>
      </c>
      <c r="E3106" t="s">
        <v>214</v>
      </c>
      <c r="F3106" t="s">
        <v>215</v>
      </c>
      <c r="G3106" s="105">
        <v>1</v>
      </c>
      <c r="H3106" t="s">
        <v>357</v>
      </c>
      <c r="I3106" t="s">
        <v>398</v>
      </c>
      <c r="J3106" t="s">
        <v>41</v>
      </c>
      <c r="K3106" s="105">
        <v>568</v>
      </c>
      <c r="L3106" s="106">
        <v>0.17744000256061551</v>
      </c>
      <c r="N3106" s="105">
        <v>2872</v>
      </c>
      <c r="O3106" s="106">
        <v>0.21202999353408811</v>
      </c>
      <c r="Q3106" s="105">
        <v>40324</v>
      </c>
      <c r="R3106" s="106">
        <v>0.177279993891716</v>
      </c>
      <c r="S3106" s="107"/>
    </row>
    <row r="3107" spans="1:19" x14ac:dyDescent="0.25">
      <c r="A3107" t="s">
        <v>331</v>
      </c>
      <c r="B3107" t="s">
        <v>347</v>
      </c>
      <c r="C3107" t="s">
        <v>347</v>
      </c>
      <c r="D3107" t="s">
        <v>347</v>
      </c>
      <c r="E3107" t="s">
        <v>214</v>
      </c>
      <c r="F3107" t="s">
        <v>215</v>
      </c>
      <c r="G3107" s="105">
        <v>1</v>
      </c>
      <c r="H3107" t="s">
        <v>357</v>
      </c>
      <c r="I3107" t="s">
        <v>398</v>
      </c>
      <c r="J3107" t="s">
        <v>40</v>
      </c>
      <c r="K3107" s="105">
        <v>437</v>
      </c>
      <c r="L3107" s="106">
        <v>0.13651999831199649</v>
      </c>
      <c r="N3107" s="105">
        <v>2322</v>
      </c>
      <c r="O3107" s="106">
        <v>0.1714300066232681</v>
      </c>
      <c r="Q3107" s="105">
        <v>47952</v>
      </c>
      <c r="R3107" s="106">
        <v>0.21082000434398651</v>
      </c>
      <c r="S3107" s="107"/>
    </row>
    <row r="3108" spans="1:19" x14ac:dyDescent="0.25">
      <c r="A3108" t="s">
        <v>331</v>
      </c>
      <c r="B3108" t="s">
        <v>347</v>
      </c>
      <c r="C3108" t="s">
        <v>347</v>
      </c>
      <c r="D3108" t="s">
        <v>347</v>
      </c>
      <c r="E3108" t="s">
        <v>214</v>
      </c>
      <c r="F3108" t="s">
        <v>215</v>
      </c>
      <c r="G3108" s="105">
        <v>1</v>
      </c>
      <c r="H3108" t="s">
        <v>357</v>
      </c>
      <c r="I3108" t="s">
        <v>398</v>
      </c>
      <c r="J3108" t="s">
        <v>39</v>
      </c>
      <c r="K3108" s="105">
        <v>610</v>
      </c>
      <c r="L3108" s="106">
        <v>0.1905699968338013</v>
      </c>
      <c r="N3108" s="105">
        <v>2479</v>
      </c>
      <c r="O3108" s="106">
        <v>0.18301999568939209</v>
      </c>
      <c r="Q3108" s="105">
        <v>51770</v>
      </c>
      <c r="R3108" s="106">
        <v>0.22759999334812159</v>
      </c>
      <c r="S3108" s="107"/>
    </row>
    <row r="3109" spans="1:19" x14ac:dyDescent="0.25">
      <c r="A3109" t="s">
        <v>331</v>
      </c>
      <c r="B3109" t="s">
        <v>347</v>
      </c>
      <c r="C3109" t="s">
        <v>347</v>
      </c>
      <c r="D3109" t="s">
        <v>347</v>
      </c>
      <c r="E3109" t="s">
        <v>214</v>
      </c>
      <c r="F3109" t="s">
        <v>215</v>
      </c>
      <c r="G3109" s="105">
        <v>1</v>
      </c>
      <c r="H3109" t="s">
        <v>357</v>
      </c>
      <c r="I3109" t="s">
        <v>398</v>
      </c>
      <c r="J3109" t="s">
        <v>400</v>
      </c>
      <c r="K3109" s="105">
        <v>540</v>
      </c>
      <c r="L3109" s="106">
        <v>0.16869999468326571</v>
      </c>
      <c r="N3109" s="105">
        <v>2421</v>
      </c>
      <c r="O3109" s="106">
        <v>0.178739994764328</v>
      </c>
      <c r="Q3109" s="105">
        <v>54628</v>
      </c>
      <c r="R3109" s="106">
        <v>0.24017000198364261</v>
      </c>
      <c r="S3109" s="107"/>
    </row>
    <row r="3110" spans="1:19" x14ac:dyDescent="0.25">
      <c r="A3110" t="s">
        <v>331</v>
      </c>
      <c r="B3110" t="s">
        <v>347</v>
      </c>
      <c r="C3110" t="s">
        <v>347</v>
      </c>
      <c r="D3110" t="s">
        <v>347</v>
      </c>
      <c r="E3110" t="s">
        <v>214</v>
      </c>
      <c r="F3110" t="s">
        <v>215</v>
      </c>
      <c r="G3110" s="105">
        <v>1</v>
      </c>
      <c r="H3110" t="s">
        <v>357</v>
      </c>
      <c r="I3110" t="s">
        <v>422</v>
      </c>
      <c r="J3110" t="s">
        <v>429</v>
      </c>
      <c r="K3110" s="105">
        <v>68</v>
      </c>
      <c r="L3110" s="106">
        <v>2.12399996817112E-2</v>
      </c>
      <c r="N3110" s="105">
        <v>6400</v>
      </c>
      <c r="O3110" s="106">
        <v>0.47249999642372131</v>
      </c>
      <c r="Q3110" s="105">
        <v>80101</v>
      </c>
      <c r="R3110" s="106">
        <v>0.3521600067615509</v>
      </c>
      <c r="S3110" s="107"/>
    </row>
    <row r="3111" spans="1:19" x14ac:dyDescent="0.25">
      <c r="A3111" t="s">
        <v>331</v>
      </c>
      <c r="B3111" t="s">
        <v>347</v>
      </c>
      <c r="C3111" t="s">
        <v>347</v>
      </c>
      <c r="D3111" t="s">
        <v>347</v>
      </c>
      <c r="E3111" t="s">
        <v>214</v>
      </c>
      <c r="F3111" t="s">
        <v>215</v>
      </c>
      <c r="G3111" s="105">
        <v>1</v>
      </c>
      <c r="H3111" t="s">
        <v>357</v>
      </c>
      <c r="I3111" t="s">
        <v>422</v>
      </c>
      <c r="J3111" t="s">
        <v>423</v>
      </c>
      <c r="K3111" s="105">
        <v>2678</v>
      </c>
      <c r="L3111" s="106">
        <v>0.83661001920700073</v>
      </c>
      <c r="M3111" s="106">
        <v>0.8547700047492981</v>
      </c>
      <c r="N3111" s="105">
        <v>5831</v>
      </c>
      <c r="O3111" s="106">
        <v>0.43048998713493353</v>
      </c>
      <c r="P3111" s="106">
        <v>0.81610000133514404</v>
      </c>
      <c r="Q3111" s="105">
        <v>119646</v>
      </c>
      <c r="R3111" s="106">
        <v>0.52600997686386108</v>
      </c>
      <c r="S3111" s="107">
        <v>0.81194001436233521</v>
      </c>
    </row>
    <row r="3112" spans="1:19" x14ac:dyDescent="0.25">
      <c r="A3112" t="s">
        <v>331</v>
      </c>
      <c r="B3112" t="s">
        <v>347</v>
      </c>
      <c r="C3112" t="s">
        <v>347</v>
      </c>
      <c r="D3112" t="s">
        <v>347</v>
      </c>
      <c r="E3112" t="s">
        <v>214</v>
      </c>
      <c r="F3112" t="s">
        <v>215</v>
      </c>
      <c r="G3112">
        <v>1</v>
      </c>
      <c r="H3112" t="s">
        <v>357</v>
      </c>
      <c r="I3112" t="s">
        <v>422</v>
      </c>
      <c r="J3112" t="s">
        <v>424</v>
      </c>
      <c r="K3112">
        <v>244</v>
      </c>
      <c r="L3112" s="106">
        <v>7.6229996979236603E-2</v>
      </c>
      <c r="M3112" s="106">
        <v>7.7880002558231354E-2</v>
      </c>
      <c r="N3112">
        <v>746</v>
      </c>
      <c r="O3112" s="106">
        <v>5.5080000311136253E-2</v>
      </c>
      <c r="P3112" s="106">
        <v>0.10441000014543531</v>
      </c>
      <c r="Q3112">
        <v>17180</v>
      </c>
      <c r="R3112" s="106">
        <v>7.5530000030994415E-2</v>
      </c>
      <c r="S3112" s="106">
        <v>0.11659000068902969</v>
      </c>
    </row>
    <row r="3113" spans="1:19" x14ac:dyDescent="0.25">
      <c r="A3113" t="s">
        <v>331</v>
      </c>
      <c r="B3113" t="s">
        <v>347</v>
      </c>
      <c r="C3113" t="s">
        <v>347</v>
      </c>
      <c r="D3113" t="s">
        <v>347</v>
      </c>
      <c r="E3113" t="s">
        <v>214</v>
      </c>
      <c r="F3113" t="s">
        <v>215</v>
      </c>
      <c r="G3113" s="105">
        <v>1</v>
      </c>
      <c r="H3113" t="s">
        <v>357</v>
      </c>
      <c r="I3113" t="s">
        <v>422</v>
      </c>
      <c r="J3113" t="s">
        <v>425</v>
      </c>
      <c r="K3113" s="105">
        <v>124</v>
      </c>
      <c r="L3113" s="106">
        <v>3.8740001618862152E-2</v>
      </c>
      <c r="M3113" s="106">
        <v>3.9579998701810837E-2</v>
      </c>
      <c r="N3113" s="105">
        <v>333</v>
      </c>
      <c r="O3113" s="106">
        <v>2.4579999968409538E-2</v>
      </c>
      <c r="P3113" s="106">
        <v>4.6610001474618912E-2</v>
      </c>
      <c r="Q3113" s="105">
        <v>6082</v>
      </c>
      <c r="R3113" s="106">
        <v>2.6739999651908871E-2</v>
      </c>
      <c r="S3113" s="107">
        <v>4.1269998997449868E-2</v>
      </c>
    </row>
    <row r="3114" spans="1:19" x14ac:dyDescent="0.25">
      <c r="A3114" t="s">
        <v>331</v>
      </c>
      <c r="B3114" t="s">
        <v>347</v>
      </c>
      <c r="C3114" t="s">
        <v>347</v>
      </c>
      <c r="D3114" t="s">
        <v>347</v>
      </c>
      <c r="E3114" t="s">
        <v>214</v>
      </c>
      <c r="F3114" t="s">
        <v>215</v>
      </c>
      <c r="G3114">
        <v>1</v>
      </c>
      <c r="H3114" t="s">
        <v>357</v>
      </c>
      <c r="I3114" t="s">
        <v>422</v>
      </c>
      <c r="J3114" t="s">
        <v>426</v>
      </c>
      <c r="K3114">
        <v>70</v>
      </c>
      <c r="L3114" s="106">
        <v>2.1870000287890431E-2</v>
      </c>
      <c r="M3114" s="106">
        <v>2.2339999675750729E-2</v>
      </c>
      <c r="N3114">
        <v>185</v>
      </c>
      <c r="O3114" s="106">
        <v>1.365999970585108E-2</v>
      </c>
      <c r="P3114" s="106">
        <v>2.589000016450882E-2</v>
      </c>
      <c r="Q3114">
        <v>3672</v>
      </c>
      <c r="R3114" s="106">
        <v>1.6140000894665722E-2</v>
      </c>
      <c r="S3114" s="106">
        <v>2.491999976336956E-2</v>
      </c>
    </row>
    <row r="3115" spans="1:19" x14ac:dyDescent="0.25">
      <c r="A3115" t="s">
        <v>331</v>
      </c>
      <c r="B3115" t="s">
        <v>347</v>
      </c>
      <c r="C3115" t="s">
        <v>347</v>
      </c>
      <c r="D3115" t="s">
        <v>347</v>
      </c>
      <c r="E3115" t="s">
        <v>214</v>
      </c>
      <c r="F3115" t="s">
        <v>215</v>
      </c>
      <c r="G3115" s="105">
        <v>1</v>
      </c>
      <c r="H3115" t="s">
        <v>357</v>
      </c>
      <c r="I3115" t="s">
        <v>422</v>
      </c>
      <c r="J3115" t="s">
        <v>427</v>
      </c>
      <c r="K3115" s="105">
        <v>17</v>
      </c>
      <c r="L3115" s="106">
        <v>5.3099999204277992E-3</v>
      </c>
      <c r="M3115" s="106">
        <v>5.429999902844429E-3</v>
      </c>
      <c r="N3115" s="105">
        <v>50</v>
      </c>
      <c r="O3115" s="106">
        <v>3.689999924972653E-3</v>
      </c>
      <c r="P3115" s="106">
        <v>7.0000002160668373E-3</v>
      </c>
      <c r="Q3115" s="105">
        <v>766</v>
      </c>
      <c r="R3115" s="106">
        <v>3.3700000494718552E-3</v>
      </c>
      <c r="S3115" s="107">
        <v>5.2000000141561031E-3</v>
      </c>
    </row>
    <row r="3116" spans="1:19" x14ac:dyDescent="0.25">
      <c r="A3116" t="s">
        <v>331</v>
      </c>
      <c r="B3116" t="s">
        <v>347</v>
      </c>
      <c r="C3116" t="s">
        <v>347</v>
      </c>
      <c r="D3116" t="s">
        <v>347</v>
      </c>
      <c r="E3116" t="s">
        <v>214</v>
      </c>
      <c r="F3116" t="s">
        <v>215</v>
      </c>
      <c r="G3116" s="105">
        <v>1</v>
      </c>
      <c r="H3116" t="s">
        <v>357</v>
      </c>
      <c r="I3116" t="s">
        <v>422</v>
      </c>
      <c r="J3116" t="s">
        <v>428</v>
      </c>
      <c r="K3116" s="105">
        <v>0</v>
      </c>
      <c r="L3116" s="106">
        <v>0</v>
      </c>
      <c r="M3116" s="106">
        <v>0</v>
      </c>
      <c r="N3116" s="105">
        <v>0</v>
      </c>
      <c r="O3116" s="106">
        <v>0</v>
      </c>
      <c r="P3116" s="106">
        <v>0</v>
      </c>
      <c r="Q3116" s="105">
        <v>12</v>
      </c>
      <c r="R3116" s="106">
        <v>4.9999998736893758E-5</v>
      </c>
      <c r="S3116" s="107">
        <v>7.9999997979030013E-5</v>
      </c>
    </row>
    <row r="3117" spans="1:19" x14ac:dyDescent="0.25">
      <c r="A3117" t="s">
        <v>331</v>
      </c>
      <c r="B3117" t="s">
        <v>347</v>
      </c>
      <c r="C3117" t="s">
        <v>347</v>
      </c>
      <c r="D3117" t="s">
        <v>347</v>
      </c>
      <c r="E3117" t="s">
        <v>214</v>
      </c>
      <c r="F3117" t="s">
        <v>215</v>
      </c>
      <c r="G3117" s="105">
        <v>1</v>
      </c>
      <c r="H3117" t="s">
        <v>357</v>
      </c>
      <c r="I3117" t="s">
        <v>430</v>
      </c>
      <c r="J3117" t="s">
        <v>434</v>
      </c>
      <c r="K3117" s="105">
        <v>66</v>
      </c>
      <c r="L3117" s="106">
        <v>2.0619999617338181E-2</v>
      </c>
      <c r="M3117" s="106">
        <v>2.085999958217144E-2</v>
      </c>
      <c r="N3117" s="105">
        <v>353</v>
      </c>
      <c r="O3117" s="106">
        <v>2.6060000061988831E-2</v>
      </c>
      <c r="P3117" s="106">
        <v>2.6499999687075611E-2</v>
      </c>
      <c r="Q3117" s="105">
        <v>4987</v>
      </c>
      <c r="R3117" s="106">
        <v>2.1919999271631241E-2</v>
      </c>
      <c r="S3117" s="107">
        <v>2.2490000352263451E-2</v>
      </c>
    </row>
    <row r="3118" spans="1:19" x14ac:dyDescent="0.25">
      <c r="A3118" t="s">
        <v>331</v>
      </c>
      <c r="B3118" t="s">
        <v>347</v>
      </c>
      <c r="C3118" t="s">
        <v>347</v>
      </c>
      <c r="D3118" t="s">
        <v>347</v>
      </c>
      <c r="E3118" t="s">
        <v>214</v>
      </c>
      <c r="F3118" t="s">
        <v>215</v>
      </c>
      <c r="G3118" s="105">
        <v>1</v>
      </c>
      <c r="H3118" t="s">
        <v>357</v>
      </c>
      <c r="I3118" t="s">
        <v>430</v>
      </c>
      <c r="J3118" t="s">
        <v>432</v>
      </c>
      <c r="K3118" s="105">
        <v>105</v>
      </c>
      <c r="L3118" s="106">
        <v>3.2800000160932541E-2</v>
      </c>
      <c r="M3118" s="106">
        <v>3.3190000802278519E-2</v>
      </c>
      <c r="N3118" s="105">
        <v>708</v>
      </c>
      <c r="O3118" s="106">
        <v>5.226999893784523E-2</v>
      </c>
      <c r="P3118" s="106">
        <v>5.3149998188018799E-2</v>
      </c>
      <c r="Q3118" s="105">
        <v>18498</v>
      </c>
      <c r="R3118" s="106">
        <v>8.1320002675056458E-2</v>
      </c>
      <c r="S3118" s="107">
        <v>8.343999832868576E-2</v>
      </c>
    </row>
    <row r="3119" spans="1:19" x14ac:dyDescent="0.25">
      <c r="A3119" t="s">
        <v>331</v>
      </c>
      <c r="B3119" t="s">
        <v>347</v>
      </c>
      <c r="C3119" t="s">
        <v>347</v>
      </c>
      <c r="D3119" t="s">
        <v>347</v>
      </c>
      <c r="E3119" t="s">
        <v>214</v>
      </c>
      <c r="F3119" t="s">
        <v>215</v>
      </c>
      <c r="G3119" s="105">
        <v>1</v>
      </c>
      <c r="H3119" t="s">
        <v>357</v>
      </c>
      <c r="I3119" t="s">
        <v>430</v>
      </c>
      <c r="J3119" t="s">
        <v>435</v>
      </c>
      <c r="K3119" s="105">
        <v>2</v>
      </c>
      <c r="L3119" s="106">
        <v>6.2000000616535544E-4</v>
      </c>
      <c r="M3119" s="106">
        <v>6.3000002410262823E-4</v>
      </c>
      <c r="N3119" s="105">
        <v>18</v>
      </c>
      <c r="O3119" s="106">
        <v>1.329999999143183E-3</v>
      </c>
      <c r="P3119" s="106">
        <v>1.350000035017729E-3</v>
      </c>
      <c r="Q3119" s="105">
        <v>391</v>
      </c>
      <c r="R3119" s="106">
        <v>1.7199999419972301E-3</v>
      </c>
      <c r="S3119" s="107">
        <v>1.760000013746321E-3</v>
      </c>
    </row>
    <row r="3120" spans="1:19" x14ac:dyDescent="0.25">
      <c r="A3120" t="s">
        <v>331</v>
      </c>
      <c r="B3120" t="s">
        <v>347</v>
      </c>
      <c r="C3120" t="s">
        <v>347</v>
      </c>
      <c r="D3120" t="s">
        <v>347</v>
      </c>
      <c r="E3120" t="s">
        <v>214</v>
      </c>
      <c r="F3120" t="s">
        <v>215</v>
      </c>
      <c r="G3120" s="105">
        <v>1</v>
      </c>
      <c r="H3120" t="s">
        <v>357</v>
      </c>
      <c r="I3120" t="s">
        <v>430</v>
      </c>
      <c r="J3120" t="s">
        <v>436</v>
      </c>
      <c r="K3120" s="105">
        <v>24</v>
      </c>
      <c r="L3120" s="106">
        <v>7.4999998323619366E-3</v>
      </c>
      <c r="M3120" s="106">
        <v>7.5900000520050526E-3</v>
      </c>
      <c r="N3120" s="105">
        <v>215</v>
      </c>
      <c r="O3120" s="106">
        <v>1.5869999304413799E-2</v>
      </c>
      <c r="P3120" s="106">
        <v>1.6140000894665722E-2</v>
      </c>
      <c r="Q3120" s="105">
        <v>6784</v>
      </c>
      <c r="R3120" s="106">
        <v>2.9829999431967739E-2</v>
      </c>
      <c r="S3120" s="107">
        <v>3.060000017285347E-2</v>
      </c>
    </row>
    <row r="3121" spans="1:19" x14ac:dyDescent="0.25">
      <c r="A3121" t="s">
        <v>331</v>
      </c>
      <c r="B3121" t="s">
        <v>347</v>
      </c>
      <c r="C3121" t="s">
        <v>347</v>
      </c>
      <c r="D3121" t="s">
        <v>347</v>
      </c>
      <c r="E3121" t="s">
        <v>214</v>
      </c>
      <c r="F3121" t="s">
        <v>215</v>
      </c>
      <c r="G3121" s="105">
        <v>1</v>
      </c>
      <c r="H3121" t="s">
        <v>357</v>
      </c>
      <c r="I3121" t="s">
        <v>430</v>
      </c>
      <c r="J3121" t="s">
        <v>431</v>
      </c>
      <c r="K3121" s="105">
        <v>1457</v>
      </c>
      <c r="L3121" s="106">
        <v>0.45517000555992132</v>
      </c>
      <c r="M3121" s="106">
        <v>0.46048998832702642</v>
      </c>
      <c r="N3121" s="105">
        <v>4714</v>
      </c>
      <c r="O3121" s="106">
        <v>0.34803000092506409</v>
      </c>
      <c r="P3121" s="106">
        <v>0.35385000705718989</v>
      </c>
      <c r="Q3121" s="105">
        <v>77035</v>
      </c>
      <c r="R3121" s="106">
        <v>0.33867999911308289</v>
      </c>
      <c r="S3121" s="107">
        <v>0.3474699854850769</v>
      </c>
    </row>
    <row r="3122" spans="1:19" x14ac:dyDescent="0.25">
      <c r="A3122" t="s">
        <v>331</v>
      </c>
      <c r="B3122" t="s">
        <v>347</v>
      </c>
      <c r="C3122" t="s">
        <v>347</v>
      </c>
      <c r="D3122" t="s">
        <v>347</v>
      </c>
      <c r="E3122" t="s">
        <v>214</v>
      </c>
      <c r="F3122" t="s">
        <v>215</v>
      </c>
      <c r="G3122" s="105">
        <v>1</v>
      </c>
      <c r="H3122" t="s">
        <v>357</v>
      </c>
      <c r="I3122" t="s">
        <v>430</v>
      </c>
      <c r="J3122" t="s">
        <v>502</v>
      </c>
      <c r="K3122" s="105">
        <v>1510</v>
      </c>
      <c r="L3122" s="106">
        <v>0.47172999382019037</v>
      </c>
      <c r="M3122" s="106">
        <v>0.47723999619483948</v>
      </c>
      <c r="N3122" s="105">
        <v>7314</v>
      </c>
      <c r="O3122" s="106">
        <v>0.53997999429702759</v>
      </c>
      <c r="P3122" s="106">
        <v>0.54901999235153198</v>
      </c>
      <c r="Q3122" s="105">
        <v>114008</v>
      </c>
      <c r="R3122" s="106">
        <v>0.5012199878692627</v>
      </c>
      <c r="S3122" s="107">
        <v>0.51424002647399902</v>
      </c>
    </row>
    <row r="3123" spans="1:19" x14ac:dyDescent="0.25">
      <c r="A3123" t="s">
        <v>331</v>
      </c>
      <c r="B3123" t="s">
        <v>347</v>
      </c>
      <c r="C3123" t="s">
        <v>347</v>
      </c>
      <c r="D3123" t="s">
        <v>347</v>
      </c>
      <c r="E3123" t="s">
        <v>214</v>
      </c>
      <c r="F3123" t="s">
        <v>215</v>
      </c>
      <c r="G3123" s="105">
        <v>1</v>
      </c>
      <c r="H3123" t="s">
        <v>357</v>
      </c>
      <c r="I3123" t="s">
        <v>430</v>
      </c>
      <c r="J3123" t="s">
        <v>86</v>
      </c>
      <c r="K3123" s="105">
        <v>37</v>
      </c>
      <c r="L3123" s="106">
        <v>1.1559999547898769E-2</v>
      </c>
      <c r="N3123" s="105">
        <v>223</v>
      </c>
      <c r="O3123" s="106">
        <v>1.6459999606013302E-2</v>
      </c>
      <c r="Q3123" s="105">
        <v>5756</v>
      </c>
      <c r="R3123" s="106">
        <v>2.5310000404715541E-2</v>
      </c>
      <c r="S3123" s="107"/>
    </row>
    <row r="3124" spans="1:19" x14ac:dyDescent="0.25">
      <c r="A3124" t="s">
        <v>331</v>
      </c>
      <c r="B3124" t="s">
        <v>347</v>
      </c>
      <c r="C3124" t="s">
        <v>347</v>
      </c>
      <c r="D3124" t="s">
        <v>347</v>
      </c>
      <c r="E3124" t="s">
        <v>214</v>
      </c>
      <c r="F3124" t="s">
        <v>215</v>
      </c>
      <c r="G3124" s="105">
        <v>1</v>
      </c>
      <c r="H3124" t="s">
        <v>357</v>
      </c>
      <c r="I3124" t="s">
        <v>401</v>
      </c>
      <c r="J3124" t="s">
        <v>405</v>
      </c>
      <c r="K3124" s="105">
        <v>2387</v>
      </c>
      <c r="L3124" s="106">
        <v>0.74570000171661377</v>
      </c>
      <c r="M3124" s="106">
        <v>0.75370997190475464</v>
      </c>
      <c r="N3124" s="105">
        <v>9999</v>
      </c>
      <c r="O3124" s="106">
        <v>0.73821002244949341</v>
      </c>
      <c r="P3124" s="106">
        <v>0.75</v>
      </c>
      <c r="Q3124" s="105">
        <v>171311</v>
      </c>
      <c r="R3124" s="106">
        <v>0.75314998626708984</v>
      </c>
      <c r="S3124" s="107">
        <v>0.77806001901626587</v>
      </c>
    </row>
    <row r="3125" spans="1:19" x14ac:dyDescent="0.25">
      <c r="A3125" t="s">
        <v>331</v>
      </c>
      <c r="B3125" t="s">
        <v>347</v>
      </c>
      <c r="C3125" t="s">
        <v>347</v>
      </c>
      <c r="D3125" t="s">
        <v>347</v>
      </c>
      <c r="E3125" t="s">
        <v>214</v>
      </c>
      <c r="F3125" t="s">
        <v>215</v>
      </c>
      <c r="G3125" s="105">
        <v>1</v>
      </c>
      <c r="H3125" t="s">
        <v>357</v>
      </c>
      <c r="I3125" t="s">
        <v>401</v>
      </c>
      <c r="J3125" t="s">
        <v>412</v>
      </c>
      <c r="K3125" s="105">
        <v>338</v>
      </c>
      <c r="L3125" s="106">
        <v>0.1055900007486343</v>
      </c>
      <c r="M3125" s="106">
        <v>0.1067299991846085</v>
      </c>
      <c r="N3125" s="105">
        <v>1457</v>
      </c>
      <c r="O3125" s="106">
        <v>0.1075699999928474</v>
      </c>
      <c r="P3125" s="106">
        <v>0.1092899963259697</v>
      </c>
      <c r="Q3125" s="105">
        <v>22313</v>
      </c>
      <c r="R3125" s="106">
        <v>9.8099999129772186E-2</v>
      </c>
      <c r="S3125" s="107">
        <v>0.10134000331163411</v>
      </c>
    </row>
    <row r="3126" spans="1:19" x14ac:dyDescent="0.25">
      <c r="A3126" t="s">
        <v>331</v>
      </c>
      <c r="B3126" t="s">
        <v>347</v>
      </c>
      <c r="C3126" t="s">
        <v>347</v>
      </c>
      <c r="D3126" t="s">
        <v>347</v>
      </c>
      <c r="E3126" t="s">
        <v>214</v>
      </c>
      <c r="F3126" t="s">
        <v>215</v>
      </c>
      <c r="G3126" s="105">
        <v>1</v>
      </c>
      <c r="H3126" t="s">
        <v>357</v>
      </c>
      <c r="I3126" t="s">
        <v>401</v>
      </c>
      <c r="J3126" t="s">
        <v>413</v>
      </c>
      <c r="K3126" s="105">
        <v>268</v>
      </c>
      <c r="L3126" s="106">
        <v>8.3719998598098755E-2</v>
      </c>
      <c r="M3126" s="106">
        <v>8.4619998931884766E-2</v>
      </c>
      <c r="N3126" s="105">
        <v>1103</v>
      </c>
      <c r="O3126" s="106">
        <v>8.1430003046989441E-2</v>
      </c>
      <c r="P3126" s="106">
        <v>8.2730002701282501E-2</v>
      </c>
      <c r="Q3126" s="105">
        <v>15680</v>
      </c>
      <c r="R3126" s="106">
        <v>6.8939998745918274E-2</v>
      </c>
      <c r="S3126" s="107">
        <v>7.1220003068447113E-2</v>
      </c>
    </row>
    <row r="3127" spans="1:19" x14ac:dyDescent="0.25">
      <c r="A3127" t="s">
        <v>331</v>
      </c>
      <c r="B3127" t="s">
        <v>347</v>
      </c>
      <c r="C3127" t="s">
        <v>347</v>
      </c>
      <c r="D3127" t="s">
        <v>347</v>
      </c>
      <c r="E3127" t="s">
        <v>214</v>
      </c>
      <c r="F3127" t="s">
        <v>215</v>
      </c>
      <c r="G3127" s="105">
        <v>1</v>
      </c>
      <c r="H3127" t="s">
        <v>357</v>
      </c>
      <c r="I3127" t="s">
        <v>401</v>
      </c>
      <c r="J3127" t="s">
        <v>441</v>
      </c>
      <c r="K3127" s="105">
        <v>34</v>
      </c>
      <c r="L3127" s="106">
        <v>1.06199998408556E-2</v>
      </c>
      <c r="N3127" s="105">
        <v>213</v>
      </c>
      <c r="O3127" s="106">
        <v>1.5729999169707298E-2</v>
      </c>
      <c r="Q3127" s="105">
        <v>7283</v>
      </c>
      <c r="R3127" s="106">
        <v>3.2019998878240592E-2</v>
      </c>
      <c r="S3127" s="107"/>
    </row>
    <row r="3128" spans="1:19" x14ac:dyDescent="0.25">
      <c r="A3128" t="s">
        <v>331</v>
      </c>
      <c r="B3128" t="s">
        <v>347</v>
      </c>
      <c r="C3128" t="s">
        <v>347</v>
      </c>
      <c r="D3128" t="s">
        <v>347</v>
      </c>
      <c r="E3128" t="s">
        <v>214</v>
      </c>
      <c r="F3128" t="s">
        <v>215</v>
      </c>
      <c r="G3128" s="105">
        <v>1</v>
      </c>
      <c r="H3128" t="s">
        <v>357</v>
      </c>
      <c r="I3128" t="s">
        <v>401</v>
      </c>
      <c r="J3128" t="s">
        <v>414</v>
      </c>
      <c r="K3128" s="105">
        <v>174</v>
      </c>
      <c r="L3128" s="106">
        <v>5.4359998553991318E-2</v>
      </c>
      <c r="M3128" s="106">
        <v>5.4940000176429749E-2</v>
      </c>
      <c r="N3128" s="105">
        <v>773</v>
      </c>
      <c r="O3128" s="106">
        <v>5.7069998234510422E-2</v>
      </c>
      <c r="P3128" s="106">
        <v>5.7980000972747803E-2</v>
      </c>
      <c r="Q3128" s="105">
        <v>10872</v>
      </c>
      <c r="R3128" s="106">
        <v>4.7800000756978989E-2</v>
      </c>
      <c r="S3128" s="107">
        <v>4.9380000680685043E-2</v>
      </c>
    </row>
    <row r="3129" spans="1:19" x14ac:dyDescent="0.25">
      <c r="A3129" t="s">
        <v>331</v>
      </c>
      <c r="B3129" t="s">
        <v>347</v>
      </c>
      <c r="C3129" t="s">
        <v>347</v>
      </c>
      <c r="D3129" t="s">
        <v>347</v>
      </c>
      <c r="E3129" t="s">
        <v>222</v>
      </c>
      <c r="F3129" t="s">
        <v>223</v>
      </c>
      <c r="G3129" s="105">
        <v>1</v>
      </c>
      <c r="H3129" t="s">
        <v>357</v>
      </c>
      <c r="I3129" t="s">
        <v>349</v>
      </c>
      <c r="J3129" t="s">
        <v>350</v>
      </c>
      <c r="K3129" s="105">
        <v>2</v>
      </c>
      <c r="L3129" s="106">
        <v>1.5399999683722849E-3</v>
      </c>
      <c r="N3129" s="105">
        <v>64</v>
      </c>
      <c r="O3129" s="106">
        <v>4.720000084489584E-3</v>
      </c>
      <c r="Q3129" s="105">
        <v>1130</v>
      </c>
      <c r="R3129" s="106">
        <v>4.9700001254677773E-3</v>
      </c>
      <c r="S3129" s="107"/>
    </row>
    <row r="3130" spans="1:19" x14ac:dyDescent="0.25">
      <c r="A3130" t="s">
        <v>331</v>
      </c>
      <c r="B3130" t="s">
        <v>347</v>
      </c>
      <c r="C3130" t="s">
        <v>347</v>
      </c>
      <c r="D3130" t="s">
        <v>347</v>
      </c>
      <c r="E3130" t="s">
        <v>222</v>
      </c>
      <c r="F3130" t="s">
        <v>223</v>
      </c>
      <c r="G3130" s="105">
        <v>1</v>
      </c>
      <c r="H3130" t="s">
        <v>357</v>
      </c>
      <c r="I3130" t="s">
        <v>349</v>
      </c>
      <c r="J3130" t="s">
        <v>368</v>
      </c>
      <c r="K3130" s="105">
        <v>56</v>
      </c>
      <c r="L3130" s="106">
        <v>4.3079998344182968E-2</v>
      </c>
      <c r="N3130" s="105">
        <v>443</v>
      </c>
      <c r="O3130" s="106">
        <v>3.2710000872612E-2</v>
      </c>
      <c r="Q3130" s="105">
        <v>8418</v>
      </c>
      <c r="R3130" s="106">
        <v>3.700999915599823E-2</v>
      </c>
      <c r="S3130" s="107"/>
    </row>
    <row r="3131" spans="1:19" x14ac:dyDescent="0.25">
      <c r="A3131" t="s">
        <v>331</v>
      </c>
      <c r="B3131" t="s">
        <v>347</v>
      </c>
      <c r="C3131" t="s">
        <v>347</v>
      </c>
      <c r="D3131" t="s">
        <v>347</v>
      </c>
      <c r="E3131" t="s">
        <v>222</v>
      </c>
      <c r="F3131" t="s">
        <v>223</v>
      </c>
      <c r="G3131" s="105">
        <v>1</v>
      </c>
      <c r="H3131" t="s">
        <v>357</v>
      </c>
      <c r="I3131" t="s">
        <v>349</v>
      </c>
      <c r="J3131" t="s">
        <v>369</v>
      </c>
      <c r="K3131" s="105">
        <v>215</v>
      </c>
      <c r="L3131" s="106">
        <v>0.16538000106811521</v>
      </c>
      <c r="N3131" s="105">
        <v>1418</v>
      </c>
      <c r="O3131" s="106">
        <v>0.1046900004148483</v>
      </c>
      <c r="Q3131" s="105">
        <v>27454</v>
      </c>
      <c r="R3131" s="106">
        <v>0.1207000017166138</v>
      </c>
      <c r="S3131" s="107"/>
    </row>
    <row r="3132" spans="1:19" x14ac:dyDescent="0.25">
      <c r="A3132" t="s">
        <v>331</v>
      </c>
      <c r="B3132" t="s">
        <v>347</v>
      </c>
      <c r="C3132" t="s">
        <v>347</v>
      </c>
      <c r="D3132" t="s">
        <v>347</v>
      </c>
      <c r="E3132" t="s">
        <v>222</v>
      </c>
      <c r="F3132" t="s">
        <v>223</v>
      </c>
      <c r="G3132">
        <v>1</v>
      </c>
      <c r="H3132" t="s">
        <v>357</v>
      </c>
      <c r="I3132" t="s">
        <v>349</v>
      </c>
      <c r="J3132" t="s">
        <v>370</v>
      </c>
      <c r="K3132">
        <v>227</v>
      </c>
      <c r="L3132" s="106">
        <v>0.17462000250816351</v>
      </c>
      <c r="N3132">
        <v>3307</v>
      </c>
      <c r="O3132" s="106">
        <v>0.2441499978303909</v>
      </c>
      <c r="Q3132">
        <v>55879</v>
      </c>
      <c r="R3132" s="106">
        <v>0.24567000567913061</v>
      </c>
    </row>
    <row r="3133" spans="1:19" x14ac:dyDescent="0.25">
      <c r="A3133" t="s">
        <v>331</v>
      </c>
      <c r="B3133" t="s">
        <v>347</v>
      </c>
      <c r="C3133" t="s">
        <v>347</v>
      </c>
      <c r="D3133" t="s">
        <v>347</v>
      </c>
      <c r="E3133" t="s">
        <v>222</v>
      </c>
      <c r="F3133" t="s">
        <v>223</v>
      </c>
      <c r="G3133">
        <v>1</v>
      </c>
      <c r="H3133" t="s">
        <v>357</v>
      </c>
      <c r="I3133" t="s">
        <v>349</v>
      </c>
      <c r="J3133" t="s">
        <v>371</v>
      </c>
      <c r="K3133">
        <v>220</v>
      </c>
      <c r="L3133" s="106">
        <v>0.16922999918460849</v>
      </c>
      <c r="N3133">
        <v>3600</v>
      </c>
      <c r="O3133" s="106">
        <v>0.2657800018787384</v>
      </c>
      <c r="Q3133">
        <v>57982</v>
      </c>
      <c r="R3133" s="106">
        <v>0.25490999221801758</v>
      </c>
    </row>
    <row r="3134" spans="1:19" x14ac:dyDescent="0.25">
      <c r="A3134" t="s">
        <v>331</v>
      </c>
      <c r="B3134" t="s">
        <v>347</v>
      </c>
      <c r="C3134" t="s">
        <v>347</v>
      </c>
      <c r="D3134" t="s">
        <v>347</v>
      </c>
      <c r="E3134" t="s">
        <v>222</v>
      </c>
      <c r="F3134" t="s">
        <v>223</v>
      </c>
      <c r="G3134" s="105">
        <v>1</v>
      </c>
      <c r="H3134" t="s">
        <v>357</v>
      </c>
      <c r="I3134" t="s">
        <v>349</v>
      </c>
      <c r="J3134" t="s">
        <v>372</v>
      </c>
      <c r="K3134" s="105">
        <v>303</v>
      </c>
      <c r="L3134" s="106">
        <v>0.2330799996852875</v>
      </c>
      <c r="N3134" s="105">
        <v>2742</v>
      </c>
      <c r="O3134" s="106">
        <v>0.2024399936199188</v>
      </c>
      <c r="Q3134" s="105">
        <v>44765</v>
      </c>
      <c r="R3134" s="106">
        <v>0.19679999351501459</v>
      </c>
      <c r="S3134" s="107"/>
    </row>
    <row r="3135" spans="1:19" x14ac:dyDescent="0.25">
      <c r="A3135" t="s">
        <v>331</v>
      </c>
      <c r="B3135" t="s">
        <v>347</v>
      </c>
      <c r="C3135" t="s">
        <v>347</v>
      </c>
      <c r="D3135" t="s">
        <v>347</v>
      </c>
      <c r="E3135" t="s">
        <v>222</v>
      </c>
      <c r="F3135" t="s">
        <v>223</v>
      </c>
      <c r="G3135" s="105">
        <v>1</v>
      </c>
      <c r="H3135" t="s">
        <v>357</v>
      </c>
      <c r="I3135" t="s">
        <v>349</v>
      </c>
      <c r="J3135" t="s">
        <v>373</v>
      </c>
      <c r="K3135" s="105">
        <v>277</v>
      </c>
      <c r="L3135" s="106">
        <v>0.21308000385761261</v>
      </c>
      <c r="N3135" s="105">
        <v>1971</v>
      </c>
      <c r="O3135" s="106">
        <v>0.1455100029706955</v>
      </c>
      <c r="Q3135" s="105">
        <v>31831</v>
      </c>
      <c r="R3135" s="106">
        <v>0.1399399936199188</v>
      </c>
      <c r="S3135" s="107"/>
    </row>
    <row r="3136" spans="1:19" x14ac:dyDescent="0.25">
      <c r="A3136" t="s">
        <v>331</v>
      </c>
      <c r="B3136" t="s">
        <v>347</v>
      </c>
      <c r="C3136" t="s">
        <v>347</v>
      </c>
      <c r="D3136" t="s">
        <v>347</v>
      </c>
      <c r="E3136" t="s">
        <v>222</v>
      </c>
      <c r="F3136" t="s">
        <v>223</v>
      </c>
      <c r="G3136" s="105">
        <v>1</v>
      </c>
      <c r="H3136" t="s">
        <v>357</v>
      </c>
      <c r="I3136" t="s">
        <v>438</v>
      </c>
      <c r="J3136" t="s">
        <v>48</v>
      </c>
      <c r="K3136" s="105">
        <v>997</v>
      </c>
      <c r="L3136" s="106">
        <v>0.76691997051239014</v>
      </c>
      <c r="M3136" s="106">
        <v>0.78074002265930176</v>
      </c>
      <c r="N3136" s="105">
        <v>11012</v>
      </c>
      <c r="O3136" s="106">
        <v>0.81299000978469849</v>
      </c>
      <c r="P3136" s="106">
        <v>0.82598000764846802</v>
      </c>
      <c r="Q3136" s="105">
        <v>186401</v>
      </c>
      <c r="R3136" s="106">
        <v>0.81949001550674438</v>
      </c>
      <c r="S3136" s="107">
        <v>0.8465999960899353</v>
      </c>
    </row>
    <row r="3137" spans="1:19" x14ac:dyDescent="0.25">
      <c r="A3137" t="s">
        <v>331</v>
      </c>
      <c r="B3137" t="s">
        <v>347</v>
      </c>
      <c r="C3137" t="s">
        <v>347</v>
      </c>
      <c r="D3137" t="s">
        <v>347</v>
      </c>
      <c r="E3137" t="s">
        <v>222</v>
      </c>
      <c r="F3137" t="s">
        <v>223</v>
      </c>
      <c r="G3137" s="105">
        <v>1</v>
      </c>
      <c r="H3137" t="s">
        <v>357</v>
      </c>
      <c r="I3137" t="s">
        <v>438</v>
      </c>
      <c r="J3137" t="s">
        <v>42</v>
      </c>
      <c r="K3137" s="105">
        <v>142</v>
      </c>
      <c r="L3137" s="106">
        <v>0.1092299968004227</v>
      </c>
      <c r="M3137" s="106">
        <v>0.1111999973654747</v>
      </c>
      <c r="N3137" s="105">
        <v>1298</v>
      </c>
      <c r="O3137" s="106">
        <v>9.5830000936985016E-2</v>
      </c>
      <c r="P3137" s="106">
        <v>9.7360000014305115E-2</v>
      </c>
      <c r="Q3137" s="105">
        <v>20350</v>
      </c>
      <c r="R3137" s="106">
        <v>8.9469999074935913E-2</v>
      </c>
      <c r="S3137" s="107">
        <v>9.2430002987384796E-2</v>
      </c>
    </row>
    <row r="3138" spans="1:19" x14ac:dyDescent="0.25">
      <c r="A3138" t="s">
        <v>331</v>
      </c>
      <c r="B3138" t="s">
        <v>347</v>
      </c>
      <c r="C3138" t="s">
        <v>347</v>
      </c>
      <c r="D3138" t="s">
        <v>347</v>
      </c>
      <c r="E3138" t="s">
        <v>222</v>
      </c>
      <c r="F3138" t="s">
        <v>223</v>
      </c>
      <c r="G3138" s="105">
        <v>1</v>
      </c>
      <c r="H3138" t="s">
        <v>357</v>
      </c>
      <c r="I3138" t="s">
        <v>438</v>
      </c>
      <c r="J3138" t="s">
        <v>374</v>
      </c>
      <c r="K3138" s="105">
        <v>138</v>
      </c>
      <c r="L3138" s="106">
        <v>0.1061500012874603</v>
      </c>
      <c r="M3138" s="106">
        <v>0.1080700010061264</v>
      </c>
      <c r="N3138" s="105">
        <v>1022</v>
      </c>
      <c r="O3138" s="106">
        <v>7.5450003147125244E-2</v>
      </c>
      <c r="P3138" s="106">
        <v>7.6659999787807465E-2</v>
      </c>
      <c r="Q3138" s="105">
        <v>13425</v>
      </c>
      <c r="R3138" s="106">
        <v>5.9020001441240311E-2</v>
      </c>
      <c r="S3138" s="107">
        <v>6.0970000922679901E-2</v>
      </c>
    </row>
    <row r="3139" spans="1:19" x14ac:dyDescent="0.25">
      <c r="A3139" t="s">
        <v>331</v>
      </c>
      <c r="B3139" t="s">
        <v>347</v>
      </c>
      <c r="C3139" t="s">
        <v>347</v>
      </c>
      <c r="D3139" t="s">
        <v>347</v>
      </c>
      <c r="E3139" t="s">
        <v>222</v>
      </c>
      <c r="F3139" t="s">
        <v>223</v>
      </c>
      <c r="G3139" s="105">
        <v>1</v>
      </c>
      <c r="H3139" t="s">
        <v>357</v>
      </c>
      <c r="I3139" t="s">
        <v>438</v>
      </c>
      <c r="J3139" t="s">
        <v>86</v>
      </c>
      <c r="K3139" s="105">
        <v>23</v>
      </c>
      <c r="L3139" s="106">
        <v>1.768999919295311E-2</v>
      </c>
      <c r="N3139" s="105">
        <v>213</v>
      </c>
      <c r="O3139" s="106">
        <v>1.5729999169707298E-2</v>
      </c>
      <c r="Q3139" s="105">
        <v>7283</v>
      </c>
      <c r="R3139" s="106">
        <v>3.2019998878240592E-2</v>
      </c>
      <c r="S3139" s="107"/>
    </row>
    <row r="3140" spans="1:19" x14ac:dyDescent="0.25">
      <c r="A3140" t="s">
        <v>331</v>
      </c>
      <c r="B3140" t="s">
        <v>347</v>
      </c>
      <c r="C3140" t="s">
        <v>347</v>
      </c>
      <c r="D3140" t="s">
        <v>347</v>
      </c>
      <c r="E3140" t="s">
        <v>222</v>
      </c>
      <c r="F3140" t="s">
        <v>223</v>
      </c>
      <c r="G3140" s="105">
        <v>1</v>
      </c>
      <c r="H3140" t="s">
        <v>357</v>
      </c>
      <c r="I3140" t="s">
        <v>375</v>
      </c>
      <c r="J3140" t="s">
        <v>376</v>
      </c>
      <c r="K3140" s="105">
        <v>238</v>
      </c>
      <c r="L3140" s="106">
        <v>0.18308000266551969</v>
      </c>
      <c r="N3140" s="105">
        <v>2789</v>
      </c>
      <c r="O3140" s="106">
        <v>0.20590999722480771</v>
      </c>
      <c r="Q3140" s="105">
        <v>47189</v>
      </c>
      <c r="R3140" s="106">
        <v>0.20746000111103061</v>
      </c>
      <c r="S3140" s="107"/>
    </row>
    <row r="3141" spans="1:19" x14ac:dyDescent="0.25">
      <c r="A3141" t="s">
        <v>331</v>
      </c>
      <c r="B3141" t="s">
        <v>347</v>
      </c>
      <c r="C3141" t="s">
        <v>347</v>
      </c>
      <c r="D3141" t="s">
        <v>347</v>
      </c>
      <c r="E3141" t="s">
        <v>222</v>
      </c>
      <c r="F3141" t="s">
        <v>223</v>
      </c>
      <c r="G3141" s="105">
        <v>1</v>
      </c>
      <c r="H3141" t="s">
        <v>357</v>
      </c>
      <c r="I3141" t="s">
        <v>375</v>
      </c>
      <c r="J3141" t="s">
        <v>377</v>
      </c>
      <c r="K3141" s="105">
        <v>240</v>
      </c>
      <c r="L3141" s="106">
        <v>0.18461999297142029</v>
      </c>
      <c r="N3141" s="105">
        <v>2708</v>
      </c>
      <c r="O3141" s="106">
        <v>0.19992999732494349</v>
      </c>
      <c r="Q3141" s="105">
        <v>47420</v>
      </c>
      <c r="R3141" s="106">
        <v>0.20848000049591059</v>
      </c>
      <c r="S3141" s="107"/>
    </row>
    <row r="3142" spans="1:19" x14ac:dyDescent="0.25">
      <c r="A3142" t="s">
        <v>331</v>
      </c>
      <c r="B3142" t="s">
        <v>347</v>
      </c>
      <c r="C3142" t="s">
        <v>347</v>
      </c>
      <c r="D3142" t="s">
        <v>347</v>
      </c>
      <c r="E3142" t="s">
        <v>222</v>
      </c>
      <c r="F3142" t="s">
        <v>223</v>
      </c>
      <c r="G3142" s="105">
        <v>1</v>
      </c>
      <c r="H3142" t="s">
        <v>357</v>
      </c>
      <c r="I3142" t="s">
        <v>375</v>
      </c>
      <c r="J3142" t="s">
        <v>378</v>
      </c>
      <c r="K3142" s="105">
        <v>272</v>
      </c>
      <c r="L3142" s="106">
        <v>0.20923000574111941</v>
      </c>
      <c r="N3142" s="105">
        <v>2212</v>
      </c>
      <c r="O3142" s="106">
        <v>0.16331000626087189</v>
      </c>
      <c r="Q3142" s="105">
        <v>37332</v>
      </c>
      <c r="R3142" s="106">
        <v>0.1641300022602081</v>
      </c>
      <c r="S3142" s="107"/>
    </row>
    <row r="3143" spans="1:19" x14ac:dyDescent="0.25">
      <c r="A3143" t="s">
        <v>331</v>
      </c>
      <c r="B3143" t="s">
        <v>347</v>
      </c>
      <c r="C3143" t="s">
        <v>347</v>
      </c>
      <c r="D3143" t="s">
        <v>347</v>
      </c>
      <c r="E3143" t="s">
        <v>222</v>
      </c>
      <c r="F3143" t="s">
        <v>223</v>
      </c>
      <c r="G3143" s="105">
        <v>1</v>
      </c>
      <c r="H3143" t="s">
        <v>357</v>
      </c>
      <c r="I3143" t="s">
        <v>375</v>
      </c>
      <c r="J3143" t="s">
        <v>379</v>
      </c>
      <c r="K3143" s="105">
        <v>278</v>
      </c>
      <c r="L3143" s="106">
        <v>0.21385000646114349</v>
      </c>
      <c r="N3143" s="105">
        <v>2911</v>
      </c>
      <c r="O3143" s="106">
        <v>0.21491000056266779</v>
      </c>
      <c r="Q3143" s="105">
        <v>47525</v>
      </c>
      <c r="R3143" s="106">
        <v>0.20893999934196469</v>
      </c>
      <c r="S3143" s="107"/>
    </row>
    <row r="3144" spans="1:19" x14ac:dyDescent="0.25">
      <c r="A3144" t="s">
        <v>331</v>
      </c>
      <c r="B3144" t="s">
        <v>347</v>
      </c>
      <c r="C3144" t="s">
        <v>347</v>
      </c>
      <c r="D3144" t="s">
        <v>347</v>
      </c>
      <c r="E3144" t="s">
        <v>222</v>
      </c>
      <c r="F3144" t="s">
        <v>223</v>
      </c>
      <c r="G3144">
        <v>1</v>
      </c>
      <c r="H3144" t="s">
        <v>357</v>
      </c>
      <c r="I3144" t="s">
        <v>375</v>
      </c>
      <c r="J3144" t="s">
        <v>380</v>
      </c>
      <c r="K3144">
        <v>272</v>
      </c>
      <c r="L3144" s="106">
        <v>0.20923000574111941</v>
      </c>
      <c r="N3144">
        <v>2925</v>
      </c>
      <c r="O3144" s="106">
        <v>0.21594999730587011</v>
      </c>
      <c r="Q3144">
        <v>47993</v>
      </c>
      <c r="R3144" s="106">
        <v>0.210999995470047</v>
      </c>
    </row>
    <row r="3145" spans="1:19" x14ac:dyDescent="0.25">
      <c r="A3145" t="s">
        <v>331</v>
      </c>
      <c r="B3145" t="s">
        <v>347</v>
      </c>
      <c r="C3145" t="s">
        <v>347</v>
      </c>
      <c r="D3145" t="s">
        <v>347</v>
      </c>
      <c r="E3145" t="s">
        <v>222</v>
      </c>
      <c r="F3145" t="s">
        <v>223</v>
      </c>
      <c r="G3145" s="105">
        <v>1</v>
      </c>
      <c r="H3145" t="s">
        <v>357</v>
      </c>
      <c r="I3145" t="s">
        <v>381</v>
      </c>
      <c r="J3145" t="s">
        <v>382</v>
      </c>
      <c r="K3145" s="105">
        <v>39</v>
      </c>
      <c r="L3145" s="106">
        <v>2.999999932944775E-2</v>
      </c>
      <c r="M3145" s="106">
        <v>4.5400001108646393E-2</v>
      </c>
      <c r="N3145" s="105">
        <v>299</v>
      </c>
      <c r="O3145" s="106">
        <v>2.2069999948143959E-2</v>
      </c>
      <c r="P3145" s="106">
        <v>2.8929999098181721E-2</v>
      </c>
      <c r="Q3145" s="105">
        <v>5423</v>
      </c>
      <c r="R3145" s="106">
        <v>2.384000085294247E-2</v>
      </c>
      <c r="S3145" s="107">
        <v>3.0780000612139698E-2</v>
      </c>
    </row>
    <row r="3146" spans="1:19" x14ac:dyDescent="0.25">
      <c r="A3146" t="s">
        <v>331</v>
      </c>
      <c r="B3146" t="s">
        <v>347</v>
      </c>
      <c r="C3146" t="s">
        <v>347</v>
      </c>
      <c r="D3146" t="s">
        <v>347</v>
      </c>
      <c r="E3146" t="s">
        <v>222</v>
      </c>
      <c r="F3146" t="s">
        <v>223</v>
      </c>
      <c r="G3146">
        <v>1</v>
      </c>
      <c r="H3146" t="s">
        <v>357</v>
      </c>
      <c r="I3146" t="s">
        <v>381</v>
      </c>
      <c r="J3146" t="s">
        <v>383</v>
      </c>
      <c r="K3146">
        <v>26</v>
      </c>
      <c r="L3146" s="106">
        <v>1.9999999552965161E-2</v>
      </c>
      <c r="M3146" s="106">
        <v>3.0270000919699669E-2</v>
      </c>
      <c r="N3146">
        <v>1557</v>
      </c>
      <c r="O3146" s="106">
        <v>0.1149500012397766</v>
      </c>
      <c r="P3146" s="106">
        <v>0.15064999461174011</v>
      </c>
      <c r="Q3146">
        <v>26007</v>
      </c>
      <c r="R3146" s="106">
        <v>0.11433999985456469</v>
      </c>
      <c r="S3146" s="106">
        <v>0.1476300060749054</v>
      </c>
    </row>
    <row r="3147" spans="1:19" x14ac:dyDescent="0.25">
      <c r="A3147" t="s">
        <v>331</v>
      </c>
      <c r="B3147" t="s">
        <v>347</v>
      </c>
      <c r="C3147" t="s">
        <v>347</v>
      </c>
      <c r="D3147" t="s">
        <v>347</v>
      </c>
      <c r="E3147" t="s">
        <v>222</v>
      </c>
      <c r="F3147" t="s">
        <v>223</v>
      </c>
      <c r="G3147" s="105">
        <v>1</v>
      </c>
      <c r="H3147" t="s">
        <v>357</v>
      </c>
      <c r="I3147" t="s">
        <v>381</v>
      </c>
      <c r="J3147" t="s">
        <v>384</v>
      </c>
      <c r="K3147" s="105">
        <v>794</v>
      </c>
      <c r="L3147" s="106">
        <v>0.61076998710632324</v>
      </c>
      <c r="M3147" s="106">
        <v>0.92432999610900879</v>
      </c>
      <c r="N3147" s="105">
        <v>8479</v>
      </c>
      <c r="O3147" s="106">
        <v>0.62598997354507446</v>
      </c>
      <c r="P3147" s="106">
        <v>0.8204200267791748</v>
      </c>
      <c r="Q3147" s="105">
        <v>144739</v>
      </c>
      <c r="R3147" s="106">
        <v>0.6363300085067749</v>
      </c>
      <c r="S3147" s="107">
        <v>0.82159000635147095</v>
      </c>
    </row>
    <row r="3148" spans="1:19" x14ac:dyDescent="0.25">
      <c r="A3148" t="s">
        <v>331</v>
      </c>
      <c r="B3148" t="s">
        <v>347</v>
      </c>
      <c r="C3148" t="s">
        <v>347</v>
      </c>
      <c r="D3148" t="s">
        <v>347</v>
      </c>
      <c r="E3148" t="s">
        <v>222</v>
      </c>
      <c r="F3148" t="s">
        <v>223</v>
      </c>
      <c r="G3148" s="105">
        <v>1</v>
      </c>
      <c r="H3148" t="s">
        <v>357</v>
      </c>
      <c r="I3148" t="s">
        <v>381</v>
      </c>
      <c r="J3148" t="s">
        <v>385</v>
      </c>
      <c r="K3148" s="105">
        <v>441</v>
      </c>
      <c r="L3148" s="106">
        <v>0.3392300009727478</v>
      </c>
      <c r="N3148" s="105">
        <v>3210</v>
      </c>
      <c r="O3148" s="106">
        <v>0.2369900047779083</v>
      </c>
      <c r="Q3148" s="105">
        <v>51290</v>
      </c>
      <c r="R3148" s="106">
        <v>0.22549000382423401</v>
      </c>
      <c r="S3148" s="107"/>
    </row>
    <row r="3149" spans="1:19" x14ac:dyDescent="0.25">
      <c r="A3149" t="s">
        <v>331</v>
      </c>
      <c r="B3149" t="s">
        <v>347</v>
      </c>
      <c r="C3149" t="s">
        <v>347</v>
      </c>
      <c r="D3149" t="s">
        <v>347</v>
      </c>
      <c r="E3149" t="s">
        <v>222</v>
      </c>
      <c r="F3149" t="s">
        <v>223</v>
      </c>
      <c r="G3149">
        <v>1</v>
      </c>
      <c r="H3149" t="s">
        <v>357</v>
      </c>
      <c r="I3149" t="s">
        <v>386</v>
      </c>
      <c r="J3149" t="s">
        <v>387</v>
      </c>
      <c r="K3149">
        <v>10</v>
      </c>
      <c r="L3149" s="106">
        <v>7.689999882131815E-3</v>
      </c>
      <c r="M3149" s="106">
        <v>7.780000101774931E-3</v>
      </c>
      <c r="N3149">
        <v>289</v>
      </c>
      <c r="O3149" s="106">
        <v>2.1339999511837959E-2</v>
      </c>
      <c r="P3149" s="106">
        <v>2.1679999306797981E-2</v>
      </c>
      <c r="Q3149">
        <v>12181</v>
      </c>
      <c r="R3149" s="106">
        <v>5.3550001233816147E-2</v>
      </c>
      <c r="S3149" s="106">
        <v>5.4999999701976783E-2</v>
      </c>
    </row>
    <row r="3150" spans="1:19" x14ac:dyDescent="0.25">
      <c r="A3150" t="s">
        <v>331</v>
      </c>
      <c r="B3150" t="s">
        <v>347</v>
      </c>
      <c r="C3150" t="s">
        <v>347</v>
      </c>
      <c r="D3150" t="s">
        <v>347</v>
      </c>
      <c r="E3150" t="s">
        <v>222</v>
      </c>
      <c r="F3150" t="s">
        <v>223</v>
      </c>
      <c r="G3150">
        <v>1</v>
      </c>
      <c r="H3150" t="s">
        <v>357</v>
      </c>
      <c r="I3150" t="s">
        <v>386</v>
      </c>
      <c r="J3150" t="s">
        <v>388</v>
      </c>
      <c r="K3150">
        <v>2</v>
      </c>
      <c r="L3150" s="106">
        <v>1.5399999683722849E-3</v>
      </c>
      <c r="M3150" s="106">
        <v>1.5600000042468309E-3</v>
      </c>
      <c r="N3150">
        <v>109</v>
      </c>
      <c r="O3150" s="106">
        <v>8.0500002950429916E-3</v>
      </c>
      <c r="P3150" s="106">
        <v>8.1799998879432678E-3</v>
      </c>
      <c r="Q3150">
        <v>6321</v>
      </c>
      <c r="R3150" s="106">
        <v>2.77900006622076E-2</v>
      </c>
      <c r="S3150" s="106">
        <v>2.8540000319480899E-2</v>
      </c>
    </row>
    <row r="3151" spans="1:19" x14ac:dyDescent="0.25">
      <c r="A3151" t="s">
        <v>331</v>
      </c>
      <c r="B3151" t="s">
        <v>347</v>
      </c>
      <c r="C3151" t="s">
        <v>347</v>
      </c>
      <c r="D3151" t="s">
        <v>347</v>
      </c>
      <c r="E3151" t="s">
        <v>222</v>
      </c>
      <c r="F3151" t="s">
        <v>223</v>
      </c>
      <c r="G3151">
        <v>1</v>
      </c>
      <c r="H3151" t="s">
        <v>357</v>
      </c>
      <c r="I3151" t="s">
        <v>386</v>
      </c>
      <c r="J3151" t="s">
        <v>85</v>
      </c>
      <c r="K3151">
        <v>6</v>
      </c>
      <c r="L3151" s="106">
        <v>4.6199997887015343E-3</v>
      </c>
      <c r="M3151" s="106">
        <v>4.6700001694262028E-3</v>
      </c>
      <c r="N3151">
        <v>211</v>
      </c>
      <c r="O3151" s="106">
        <v>1.5580000355839729E-2</v>
      </c>
      <c r="P3151" s="106">
        <v>1.583000086247921E-2</v>
      </c>
      <c r="Q3151">
        <v>4872</v>
      </c>
      <c r="R3151" s="106">
        <v>2.1420000120997429E-2</v>
      </c>
      <c r="S3151" s="106">
        <v>2.199999988079071E-2</v>
      </c>
    </row>
    <row r="3152" spans="1:19" x14ac:dyDescent="0.25">
      <c r="A3152" t="s">
        <v>331</v>
      </c>
      <c r="B3152" t="s">
        <v>347</v>
      </c>
      <c r="C3152" t="s">
        <v>347</v>
      </c>
      <c r="D3152" t="s">
        <v>347</v>
      </c>
      <c r="E3152" t="s">
        <v>222</v>
      </c>
      <c r="F3152" t="s">
        <v>223</v>
      </c>
      <c r="G3152" s="105">
        <v>1</v>
      </c>
      <c r="H3152" t="s">
        <v>357</v>
      </c>
      <c r="I3152" t="s">
        <v>386</v>
      </c>
      <c r="J3152" t="s">
        <v>389</v>
      </c>
      <c r="K3152" s="105">
        <v>2</v>
      </c>
      <c r="L3152" s="106">
        <v>1.5399999683722849E-3</v>
      </c>
      <c r="M3152" s="106">
        <v>1.5600000042468309E-3</v>
      </c>
      <c r="N3152" s="105">
        <v>69</v>
      </c>
      <c r="O3152" s="106">
        <v>5.090000107884407E-3</v>
      </c>
      <c r="P3152" s="106">
        <v>5.1799998618662357E-3</v>
      </c>
      <c r="Q3152" s="105">
        <v>4049</v>
      </c>
      <c r="R3152" s="106">
        <v>1.779999956488609E-2</v>
      </c>
      <c r="S3152" s="107">
        <v>1.8279999494552609E-2</v>
      </c>
    </row>
    <row r="3153" spans="1:19" x14ac:dyDescent="0.25">
      <c r="A3153" t="s">
        <v>331</v>
      </c>
      <c r="B3153" t="s">
        <v>347</v>
      </c>
      <c r="C3153" t="s">
        <v>347</v>
      </c>
      <c r="D3153" t="s">
        <v>347</v>
      </c>
      <c r="E3153" t="s">
        <v>222</v>
      </c>
      <c r="F3153" t="s">
        <v>223</v>
      </c>
      <c r="G3153" s="105">
        <v>1</v>
      </c>
      <c r="H3153" t="s">
        <v>357</v>
      </c>
      <c r="I3153" t="s">
        <v>386</v>
      </c>
      <c r="J3153" t="s">
        <v>86</v>
      </c>
      <c r="K3153" s="105">
        <v>14</v>
      </c>
      <c r="L3153" s="106">
        <v>1.076999958604574E-2</v>
      </c>
      <c r="N3153" s="105">
        <v>215</v>
      </c>
      <c r="O3153" s="106">
        <v>1.5869999304413799E-2</v>
      </c>
      <c r="Q3153" s="105">
        <v>5972</v>
      </c>
      <c r="R3153" s="106">
        <v>2.6259999722242359E-2</v>
      </c>
      <c r="S3153" s="107"/>
    </row>
    <row r="3154" spans="1:19" x14ac:dyDescent="0.25">
      <c r="A3154" t="s">
        <v>331</v>
      </c>
      <c r="B3154" t="s">
        <v>347</v>
      </c>
      <c r="C3154" t="s">
        <v>347</v>
      </c>
      <c r="D3154" t="s">
        <v>347</v>
      </c>
      <c r="E3154" t="s">
        <v>222</v>
      </c>
      <c r="F3154" t="s">
        <v>223</v>
      </c>
      <c r="G3154" s="105">
        <v>1</v>
      </c>
      <c r="H3154" t="s">
        <v>357</v>
      </c>
      <c r="I3154" t="s">
        <v>386</v>
      </c>
      <c r="J3154" t="s">
        <v>84</v>
      </c>
      <c r="K3154" s="105">
        <v>1266</v>
      </c>
      <c r="L3154" s="106">
        <v>0.97385001182556152</v>
      </c>
      <c r="M3154" s="106">
        <v>0.98444998264312744</v>
      </c>
      <c r="N3154" s="105">
        <v>12652</v>
      </c>
      <c r="O3154" s="106">
        <v>0.93406999111175537</v>
      </c>
      <c r="P3154" s="106">
        <v>0.94914001226425171</v>
      </c>
      <c r="Q3154" s="105">
        <v>194064</v>
      </c>
      <c r="R3154" s="106">
        <v>0.85317999124526978</v>
      </c>
      <c r="S3154" s="107">
        <v>0.87619000673294067</v>
      </c>
    </row>
    <row r="3155" spans="1:19" x14ac:dyDescent="0.25">
      <c r="A3155" t="s">
        <v>331</v>
      </c>
      <c r="B3155" t="s">
        <v>347</v>
      </c>
      <c r="C3155" t="s">
        <v>347</v>
      </c>
      <c r="D3155" t="s">
        <v>347</v>
      </c>
      <c r="E3155" t="s">
        <v>222</v>
      </c>
      <c r="F3155" t="s">
        <v>223</v>
      </c>
      <c r="G3155" s="105">
        <v>1</v>
      </c>
      <c r="H3155" t="s">
        <v>357</v>
      </c>
      <c r="I3155" t="s">
        <v>419</v>
      </c>
      <c r="J3155" t="s">
        <v>390</v>
      </c>
      <c r="K3155" s="105">
        <v>441</v>
      </c>
      <c r="L3155" s="106">
        <v>0.3392300009727478</v>
      </c>
      <c r="N3155" s="105">
        <v>3210</v>
      </c>
      <c r="O3155" s="106">
        <v>0.2369900047779083</v>
      </c>
      <c r="Q3155" s="105">
        <v>51290</v>
      </c>
      <c r="R3155" s="106">
        <v>0.22549000382423401</v>
      </c>
      <c r="S3155" s="107"/>
    </row>
    <row r="3156" spans="1:19" x14ac:dyDescent="0.25">
      <c r="A3156" t="s">
        <v>331</v>
      </c>
      <c r="B3156" t="s">
        <v>347</v>
      </c>
      <c r="C3156" t="s">
        <v>347</v>
      </c>
      <c r="D3156" t="s">
        <v>347</v>
      </c>
      <c r="E3156" t="s">
        <v>222</v>
      </c>
      <c r="F3156" t="s">
        <v>223</v>
      </c>
      <c r="G3156" s="105">
        <v>1</v>
      </c>
      <c r="H3156" t="s">
        <v>357</v>
      </c>
      <c r="I3156" t="s">
        <v>419</v>
      </c>
      <c r="J3156" t="s">
        <v>391</v>
      </c>
      <c r="K3156" s="105">
        <v>26</v>
      </c>
      <c r="L3156" s="106">
        <v>1.9999999552965161E-2</v>
      </c>
      <c r="M3156" s="106">
        <v>3.0270000919699669E-2</v>
      </c>
      <c r="N3156" s="105">
        <v>1557</v>
      </c>
      <c r="O3156" s="106">
        <v>0.1149500012397766</v>
      </c>
      <c r="P3156" s="106">
        <v>0.15064999461174011</v>
      </c>
      <c r="Q3156" s="105">
        <v>26007</v>
      </c>
      <c r="R3156" s="106">
        <v>0.11433999985456469</v>
      </c>
      <c r="S3156" s="107">
        <v>0.1476300060749054</v>
      </c>
    </row>
    <row r="3157" spans="1:19" x14ac:dyDescent="0.25">
      <c r="A3157" t="s">
        <v>331</v>
      </c>
      <c r="B3157" t="s">
        <v>347</v>
      </c>
      <c r="C3157" t="s">
        <v>347</v>
      </c>
      <c r="D3157" t="s">
        <v>347</v>
      </c>
      <c r="E3157" t="s">
        <v>222</v>
      </c>
      <c r="F3157" t="s">
        <v>223</v>
      </c>
      <c r="G3157" s="105">
        <v>1</v>
      </c>
      <c r="H3157" t="s">
        <v>357</v>
      </c>
      <c r="I3157" t="s">
        <v>419</v>
      </c>
      <c r="J3157" t="s">
        <v>392</v>
      </c>
      <c r="K3157" s="105">
        <v>278</v>
      </c>
      <c r="L3157" s="106">
        <v>0.21385000646114349</v>
      </c>
      <c r="M3157" s="106">
        <v>0.32363000512123108</v>
      </c>
      <c r="N3157" s="105">
        <v>4196</v>
      </c>
      <c r="O3157" s="106">
        <v>0.30978000164031982</v>
      </c>
      <c r="P3157" s="106">
        <v>0.40599998831748962</v>
      </c>
      <c r="Q3157" s="105">
        <v>69347</v>
      </c>
      <c r="R3157" s="106">
        <v>0.30487999320030212</v>
      </c>
      <c r="S3157" s="107">
        <v>0.39364001154899603</v>
      </c>
    </row>
    <row r="3158" spans="1:19" x14ac:dyDescent="0.25">
      <c r="A3158" t="s">
        <v>331</v>
      </c>
      <c r="B3158" t="s">
        <v>347</v>
      </c>
      <c r="C3158" t="s">
        <v>347</v>
      </c>
      <c r="D3158" t="s">
        <v>347</v>
      </c>
      <c r="E3158" t="s">
        <v>222</v>
      </c>
      <c r="F3158" t="s">
        <v>223</v>
      </c>
      <c r="G3158" s="105">
        <v>1</v>
      </c>
      <c r="H3158" t="s">
        <v>357</v>
      </c>
      <c r="I3158" t="s">
        <v>419</v>
      </c>
      <c r="J3158" t="s">
        <v>393</v>
      </c>
      <c r="K3158" s="105">
        <v>431</v>
      </c>
      <c r="L3158" s="106">
        <v>0.33153998851776117</v>
      </c>
      <c r="M3158" s="106">
        <v>0.50174999237060547</v>
      </c>
      <c r="N3158" s="105">
        <v>3687</v>
      </c>
      <c r="O3158" s="106">
        <v>0.27219998836517328</v>
      </c>
      <c r="P3158" s="106">
        <v>0.3567500114440918</v>
      </c>
      <c r="Q3158" s="105">
        <v>66079</v>
      </c>
      <c r="R3158" s="106">
        <v>0.29050999879837042</v>
      </c>
      <c r="S3158" s="107">
        <v>0.37509000301361078</v>
      </c>
    </row>
    <row r="3159" spans="1:19" x14ac:dyDescent="0.25">
      <c r="A3159" t="s">
        <v>331</v>
      </c>
      <c r="B3159" t="s">
        <v>347</v>
      </c>
      <c r="C3159" t="s">
        <v>347</v>
      </c>
      <c r="D3159" t="s">
        <v>347</v>
      </c>
      <c r="E3159" t="s">
        <v>222</v>
      </c>
      <c r="F3159" t="s">
        <v>223</v>
      </c>
      <c r="G3159">
        <v>1</v>
      </c>
      <c r="H3159" t="s">
        <v>357</v>
      </c>
      <c r="I3159" t="s">
        <v>419</v>
      </c>
      <c r="J3159" t="s">
        <v>394</v>
      </c>
      <c r="K3159">
        <v>124</v>
      </c>
      <c r="L3159" s="106">
        <v>9.538000077009201E-2</v>
      </c>
      <c r="M3159" s="106">
        <v>0.1443500071763992</v>
      </c>
      <c r="N3159">
        <v>895</v>
      </c>
      <c r="O3159" s="106">
        <v>6.6079996526241302E-2</v>
      </c>
      <c r="P3159" s="106">
        <v>8.659999817609787E-2</v>
      </c>
      <c r="Q3159">
        <v>14736</v>
      </c>
      <c r="R3159" s="106">
        <v>6.4790003001689911E-2</v>
      </c>
      <c r="S3159" s="106">
        <v>8.3650000393390656E-2</v>
      </c>
    </row>
    <row r="3160" spans="1:19" x14ac:dyDescent="0.25">
      <c r="A3160" t="s">
        <v>331</v>
      </c>
      <c r="B3160" t="s">
        <v>347</v>
      </c>
      <c r="C3160" t="s">
        <v>347</v>
      </c>
      <c r="D3160" t="s">
        <v>347</v>
      </c>
      <c r="E3160" t="s">
        <v>222</v>
      </c>
      <c r="F3160" t="s">
        <v>223</v>
      </c>
      <c r="G3160" s="105">
        <v>1</v>
      </c>
      <c r="H3160" t="s">
        <v>357</v>
      </c>
      <c r="I3160" t="s">
        <v>439</v>
      </c>
      <c r="J3160" t="s">
        <v>440</v>
      </c>
      <c r="K3160" s="105">
        <v>441</v>
      </c>
      <c r="L3160" s="106">
        <v>0.3392300009727478</v>
      </c>
      <c r="N3160" s="105">
        <v>3210</v>
      </c>
      <c r="O3160" s="106">
        <v>0.2369900047779083</v>
      </c>
      <c r="Q3160" s="105">
        <v>51290</v>
      </c>
      <c r="R3160" s="106">
        <v>0.22549000382423401</v>
      </c>
      <c r="S3160" s="107"/>
    </row>
    <row r="3161" spans="1:19" x14ac:dyDescent="0.25">
      <c r="A3161" t="s">
        <v>331</v>
      </c>
      <c r="B3161" t="s">
        <v>347</v>
      </c>
      <c r="C3161" t="s">
        <v>347</v>
      </c>
      <c r="D3161" t="s">
        <v>347</v>
      </c>
      <c r="E3161" t="s">
        <v>222</v>
      </c>
      <c r="F3161" t="s">
        <v>223</v>
      </c>
      <c r="G3161" s="105">
        <v>1</v>
      </c>
      <c r="H3161" t="s">
        <v>357</v>
      </c>
      <c r="I3161" t="s">
        <v>439</v>
      </c>
      <c r="J3161" t="s">
        <v>442</v>
      </c>
      <c r="K3161" s="105">
        <v>859</v>
      </c>
      <c r="L3161" s="106">
        <v>0.6607699990272522</v>
      </c>
      <c r="M3161" s="106">
        <v>1</v>
      </c>
      <c r="N3161" s="105">
        <v>10335</v>
      </c>
      <c r="O3161" s="106">
        <v>0.76301002502441406</v>
      </c>
      <c r="P3161" s="106">
        <v>1</v>
      </c>
      <c r="Q3161" s="105">
        <v>176169</v>
      </c>
      <c r="R3161" s="106">
        <v>0.77451002597808838</v>
      </c>
      <c r="S3161" s="107">
        <v>1</v>
      </c>
    </row>
    <row r="3162" spans="1:19" x14ac:dyDescent="0.25">
      <c r="A3162" t="s">
        <v>331</v>
      </c>
      <c r="B3162" t="s">
        <v>347</v>
      </c>
      <c r="C3162" t="s">
        <v>347</v>
      </c>
      <c r="D3162" t="s">
        <v>347</v>
      </c>
      <c r="E3162" t="s">
        <v>222</v>
      </c>
      <c r="F3162" t="s">
        <v>223</v>
      </c>
      <c r="G3162" s="105">
        <v>1</v>
      </c>
      <c r="H3162" t="s">
        <v>357</v>
      </c>
      <c r="I3162" t="s">
        <v>395</v>
      </c>
      <c r="J3162" t="s">
        <v>396</v>
      </c>
      <c r="K3162" s="105">
        <v>1294</v>
      </c>
      <c r="L3162" s="106">
        <v>0.9953799843788147</v>
      </c>
      <c r="N3162" s="105">
        <v>13439</v>
      </c>
      <c r="O3162" s="106">
        <v>0.99216997623443604</v>
      </c>
      <c r="Q3162" s="105">
        <v>225832</v>
      </c>
      <c r="R3162" s="106">
        <v>0.99285000562667847</v>
      </c>
      <c r="S3162" s="107"/>
    </row>
    <row r="3163" spans="1:19" x14ac:dyDescent="0.25">
      <c r="A3163" t="s">
        <v>331</v>
      </c>
      <c r="B3163" t="s">
        <v>347</v>
      </c>
      <c r="C3163" t="s">
        <v>347</v>
      </c>
      <c r="D3163" t="s">
        <v>347</v>
      </c>
      <c r="E3163" t="s">
        <v>222</v>
      </c>
      <c r="F3163" t="s">
        <v>223</v>
      </c>
      <c r="G3163" s="105">
        <v>1</v>
      </c>
      <c r="H3163" t="s">
        <v>357</v>
      </c>
      <c r="I3163" t="s">
        <v>395</v>
      </c>
      <c r="J3163" t="s">
        <v>397</v>
      </c>
      <c r="K3163" s="105">
        <v>6</v>
      </c>
      <c r="L3163" s="106">
        <v>4.6199997887015343E-3</v>
      </c>
      <c r="N3163" s="105">
        <v>106</v>
      </c>
      <c r="O3163" s="106">
        <v>7.8299995511770248E-3</v>
      </c>
      <c r="Q3163" s="105">
        <v>1627</v>
      </c>
      <c r="R3163" s="106">
        <v>7.1499999612569809E-3</v>
      </c>
      <c r="S3163" s="107"/>
    </row>
    <row r="3164" spans="1:19" x14ac:dyDescent="0.25">
      <c r="A3164" t="s">
        <v>331</v>
      </c>
      <c r="B3164" t="s">
        <v>347</v>
      </c>
      <c r="C3164" t="s">
        <v>347</v>
      </c>
      <c r="D3164" t="s">
        <v>347</v>
      </c>
      <c r="E3164" t="s">
        <v>222</v>
      </c>
      <c r="F3164" t="s">
        <v>223</v>
      </c>
      <c r="G3164">
        <v>1</v>
      </c>
      <c r="H3164" t="s">
        <v>357</v>
      </c>
      <c r="I3164" t="s">
        <v>398</v>
      </c>
      <c r="J3164" t="s">
        <v>399</v>
      </c>
      <c r="K3164">
        <v>237</v>
      </c>
      <c r="L3164" s="106">
        <v>0.1823100000619888</v>
      </c>
      <c r="N3164">
        <v>3451</v>
      </c>
      <c r="O3164" s="106">
        <v>0.25477999448776251</v>
      </c>
      <c r="Q3164">
        <v>32785</v>
      </c>
      <c r="R3164" s="106">
        <v>0.14414000511169431</v>
      </c>
    </row>
    <row r="3165" spans="1:19" x14ac:dyDescent="0.25">
      <c r="A3165" t="s">
        <v>331</v>
      </c>
      <c r="B3165" t="s">
        <v>347</v>
      </c>
      <c r="C3165" t="s">
        <v>347</v>
      </c>
      <c r="D3165" t="s">
        <v>347</v>
      </c>
      <c r="E3165" t="s">
        <v>222</v>
      </c>
      <c r="F3165" t="s">
        <v>223</v>
      </c>
      <c r="G3165" s="105">
        <v>1</v>
      </c>
      <c r="H3165" t="s">
        <v>357</v>
      </c>
      <c r="I3165" t="s">
        <v>398</v>
      </c>
      <c r="J3165" t="s">
        <v>41</v>
      </c>
      <c r="K3165" s="105">
        <v>266</v>
      </c>
      <c r="L3165" s="106">
        <v>0.20462000370025629</v>
      </c>
      <c r="N3165" s="105">
        <v>2872</v>
      </c>
      <c r="O3165" s="106">
        <v>0.21202999353408811</v>
      </c>
      <c r="Q3165" s="105">
        <v>40324</v>
      </c>
      <c r="R3165" s="106">
        <v>0.177279993891716</v>
      </c>
      <c r="S3165" s="107"/>
    </row>
    <row r="3166" spans="1:19" x14ac:dyDescent="0.25">
      <c r="A3166" t="s">
        <v>331</v>
      </c>
      <c r="B3166" t="s">
        <v>347</v>
      </c>
      <c r="C3166" t="s">
        <v>347</v>
      </c>
      <c r="D3166" t="s">
        <v>347</v>
      </c>
      <c r="E3166" t="s">
        <v>222</v>
      </c>
      <c r="F3166" t="s">
        <v>223</v>
      </c>
      <c r="G3166" s="105">
        <v>1</v>
      </c>
      <c r="H3166" t="s">
        <v>357</v>
      </c>
      <c r="I3166" t="s">
        <v>398</v>
      </c>
      <c r="J3166" t="s">
        <v>40</v>
      </c>
      <c r="K3166" s="105">
        <v>253</v>
      </c>
      <c r="L3166" s="106">
        <v>0.19461999833583829</v>
      </c>
      <c r="N3166" s="105">
        <v>2322</v>
      </c>
      <c r="O3166" s="106">
        <v>0.1714300066232681</v>
      </c>
      <c r="Q3166" s="105">
        <v>47952</v>
      </c>
      <c r="R3166" s="106">
        <v>0.21082000434398651</v>
      </c>
      <c r="S3166" s="107"/>
    </row>
    <row r="3167" spans="1:19" x14ac:dyDescent="0.25">
      <c r="A3167" t="s">
        <v>331</v>
      </c>
      <c r="B3167" t="s">
        <v>347</v>
      </c>
      <c r="C3167" t="s">
        <v>347</v>
      </c>
      <c r="D3167" t="s">
        <v>347</v>
      </c>
      <c r="E3167" t="s">
        <v>222</v>
      </c>
      <c r="F3167" t="s">
        <v>223</v>
      </c>
      <c r="G3167">
        <v>1</v>
      </c>
      <c r="H3167" t="s">
        <v>357</v>
      </c>
      <c r="I3167" t="s">
        <v>398</v>
      </c>
      <c r="J3167" t="s">
        <v>39</v>
      </c>
      <c r="K3167">
        <v>261</v>
      </c>
      <c r="L3167" s="106">
        <v>0.20077000558376309</v>
      </c>
      <c r="N3167">
        <v>2479</v>
      </c>
      <c r="O3167" s="106">
        <v>0.18301999568939209</v>
      </c>
      <c r="Q3167">
        <v>51770</v>
      </c>
      <c r="R3167" s="106">
        <v>0.22759999334812159</v>
      </c>
    </row>
    <row r="3168" spans="1:19" x14ac:dyDescent="0.25">
      <c r="A3168" t="s">
        <v>331</v>
      </c>
      <c r="B3168" t="s">
        <v>347</v>
      </c>
      <c r="C3168" t="s">
        <v>347</v>
      </c>
      <c r="D3168" t="s">
        <v>347</v>
      </c>
      <c r="E3168" t="s">
        <v>222</v>
      </c>
      <c r="F3168" t="s">
        <v>223</v>
      </c>
      <c r="G3168" s="105">
        <v>1</v>
      </c>
      <c r="H3168" t="s">
        <v>357</v>
      </c>
      <c r="I3168" t="s">
        <v>398</v>
      </c>
      <c r="J3168" t="s">
        <v>400</v>
      </c>
      <c r="K3168" s="105">
        <v>283</v>
      </c>
      <c r="L3168" s="106">
        <v>0.21769000589847559</v>
      </c>
      <c r="N3168" s="105">
        <v>2421</v>
      </c>
      <c r="O3168" s="106">
        <v>0.178739994764328</v>
      </c>
      <c r="Q3168" s="105">
        <v>54628</v>
      </c>
      <c r="R3168" s="106">
        <v>0.24017000198364261</v>
      </c>
      <c r="S3168" s="107"/>
    </row>
    <row r="3169" spans="1:19" x14ac:dyDescent="0.25">
      <c r="A3169" t="s">
        <v>331</v>
      </c>
      <c r="B3169" t="s">
        <v>347</v>
      </c>
      <c r="C3169" t="s">
        <v>347</v>
      </c>
      <c r="D3169" t="s">
        <v>347</v>
      </c>
      <c r="E3169" t="s">
        <v>222</v>
      </c>
      <c r="F3169" t="s">
        <v>223</v>
      </c>
      <c r="G3169" s="105">
        <v>1</v>
      </c>
      <c r="H3169" t="s">
        <v>357</v>
      </c>
      <c r="I3169" t="s">
        <v>422</v>
      </c>
      <c r="J3169" t="s">
        <v>429</v>
      </c>
      <c r="K3169" s="105">
        <v>799</v>
      </c>
      <c r="L3169" s="106">
        <v>0.61461997032165527</v>
      </c>
      <c r="N3169" s="105">
        <v>6400</v>
      </c>
      <c r="O3169" s="106">
        <v>0.47249999642372131</v>
      </c>
      <c r="Q3169" s="105">
        <v>80101</v>
      </c>
      <c r="R3169" s="106">
        <v>0.3521600067615509</v>
      </c>
      <c r="S3169" s="107"/>
    </row>
    <row r="3170" spans="1:19" x14ac:dyDescent="0.25">
      <c r="A3170" t="s">
        <v>331</v>
      </c>
      <c r="B3170" t="s">
        <v>347</v>
      </c>
      <c r="C3170" t="s">
        <v>347</v>
      </c>
      <c r="D3170" t="s">
        <v>347</v>
      </c>
      <c r="E3170" t="s">
        <v>222</v>
      </c>
      <c r="F3170" t="s">
        <v>223</v>
      </c>
      <c r="G3170">
        <v>1</v>
      </c>
      <c r="H3170" t="s">
        <v>357</v>
      </c>
      <c r="I3170" t="s">
        <v>422</v>
      </c>
      <c r="J3170" t="s">
        <v>423</v>
      </c>
      <c r="K3170">
        <v>351</v>
      </c>
      <c r="L3170" s="106">
        <v>0.27000001072883612</v>
      </c>
      <c r="M3170" s="106">
        <v>0.7006000280380249</v>
      </c>
      <c r="N3170">
        <v>5831</v>
      </c>
      <c r="O3170" s="106">
        <v>0.43048998713493353</v>
      </c>
      <c r="P3170" s="106">
        <v>0.81610000133514404</v>
      </c>
      <c r="Q3170">
        <v>119646</v>
      </c>
      <c r="R3170" s="106">
        <v>0.52600997686386108</v>
      </c>
      <c r="S3170" s="106">
        <v>0.81194001436233521</v>
      </c>
    </row>
    <row r="3171" spans="1:19" x14ac:dyDescent="0.25">
      <c r="A3171" t="s">
        <v>331</v>
      </c>
      <c r="B3171" t="s">
        <v>347</v>
      </c>
      <c r="C3171" t="s">
        <v>347</v>
      </c>
      <c r="D3171" t="s">
        <v>347</v>
      </c>
      <c r="E3171" t="s">
        <v>222</v>
      </c>
      <c r="F3171" t="s">
        <v>223</v>
      </c>
      <c r="G3171">
        <v>1</v>
      </c>
      <c r="H3171" t="s">
        <v>357</v>
      </c>
      <c r="I3171" t="s">
        <v>422</v>
      </c>
      <c r="J3171" t="s">
        <v>424</v>
      </c>
      <c r="K3171">
        <v>105</v>
      </c>
      <c r="L3171" s="106">
        <v>8.0770000815391541E-2</v>
      </c>
      <c r="M3171" s="106">
        <v>0.20958000421524051</v>
      </c>
      <c r="N3171">
        <v>746</v>
      </c>
      <c r="O3171" s="106">
        <v>5.5080000311136253E-2</v>
      </c>
      <c r="P3171" s="106">
        <v>0.10441000014543531</v>
      </c>
      <c r="Q3171">
        <v>17180</v>
      </c>
      <c r="R3171" s="106">
        <v>7.5530000030994415E-2</v>
      </c>
      <c r="S3171" s="106">
        <v>0.11659000068902969</v>
      </c>
    </row>
    <row r="3172" spans="1:19" x14ac:dyDescent="0.25">
      <c r="A3172" t="s">
        <v>331</v>
      </c>
      <c r="B3172" t="s">
        <v>347</v>
      </c>
      <c r="C3172" t="s">
        <v>347</v>
      </c>
      <c r="D3172" t="s">
        <v>347</v>
      </c>
      <c r="E3172" t="s">
        <v>222</v>
      </c>
      <c r="F3172" t="s">
        <v>223</v>
      </c>
      <c r="G3172">
        <v>1</v>
      </c>
      <c r="H3172" t="s">
        <v>357</v>
      </c>
      <c r="I3172" t="s">
        <v>422</v>
      </c>
      <c r="J3172" t="s">
        <v>425</v>
      </c>
      <c r="K3172">
        <v>27</v>
      </c>
      <c r="L3172" s="106">
        <v>2.0770000293850899E-2</v>
      </c>
      <c r="M3172" s="106">
        <v>5.3890001028776169E-2</v>
      </c>
      <c r="N3172">
        <v>333</v>
      </c>
      <c r="O3172" s="106">
        <v>2.4579999968409538E-2</v>
      </c>
      <c r="P3172" s="106">
        <v>4.6610001474618912E-2</v>
      </c>
      <c r="Q3172">
        <v>6082</v>
      </c>
      <c r="R3172" s="106">
        <v>2.6739999651908871E-2</v>
      </c>
      <c r="S3172" s="106">
        <v>4.1269998997449868E-2</v>
      </c>
    </row>
    <row r="3173" spans="1:19" x14ac:dyDescent="0.25">
      <c r="A3173" t="s">
        <v>331</v>
      </c>
      <c r="B3173" t="s">
        <v>347</v>
      </c>
      <c r="C3173" t="s">
        <v>347</v>
      </c>
      <c r="D3173" t="s">
        <v>347</v>
      </c>
      <c r="E3173" t="s">
        <v>222</v>
      </c>
      <c r="F3173" t="s">
        <v>223</v>
      </c>
      <c r="G3173" s="105">
        <v>1</v>
      </c>
      <c r="H3173" t="s">
        <v>357</v>
      </c>
      <c r="I3173" t="s">
        <v>422</v>
      </c>
      <c r="J3173" t="s">
        <v>426</v>
      </c>
      <c r="K3173" s="105">
        <v>13</v>
      </c>
      <c r="L3173" s="106">
        <v>9.9999997764825821E-3</v>
      </c>
      <c r="M3173" s="106">
        <v>2.5949999690055851E-2</v>
      </c>
      <c r="N3173" s="105">
        <v>185</v>
      </c>
      <c r="O3173" s="106">
        <v>1.365999970585108E-2</v>
      </c>
      <c r="P3173" s="106">
        <v>2.589000016450882E-2</v>
      </c>
      <c r="Q3173" s="105">
        <v>3672</v>
      </c>
      <c r="R3173" s="106">
        <v>1.6140000894665722E-2</v>
      </c>
      <c r="S3173" s="107">
        <v>2.491999976336956E-2</v>
      </c>
    </row>
    <row r="3174" spans="1:19" x14ac:dyDescent="0.25">
      <c r="A3174" t="s">
        <v>331</v>
      </c>
      <c r="B3174" t="s">
        <v>347</v>
      </c>
      <c r="C3174" t="s">
        <v>347</v>
      </c>
      <c r="D3174" t="s">
        <v>347</v>
      </c>
      <c r="E3174" t="s">
        <v>222</v>
      </c>
      <c r="F3174" t="s">
        <v>223</v>
      </c>
      <c r="G3174">
        <v>1</v>
      </c>
      <c r="H3174" t="s">
        <v>357</v>
      </c>
      <c r="I3174" t="s">
        <v>422</v>
      </c>
      <c r="J3174" t="s">
        <v>427</v>
      </c>
      <c r="K3174">
        <v>5</v>
      </c>
      <c r="L3174" s="106">
        <v>3.8499999791383739E-3</v>
      </c>
      <c r="M3174" s="106">
        <v>9.9799996241927147E-3</v>
      </c>
      <c r="N3174">
        <v>50</v>
      </c>
      <c r="O3174" s="106">
        <v>3.689999924972653E-3</v>
      </c>
      <c r="P3174" s="106">
        <v>7.0000002160668373E-3</v>
      </c>
      <c r="Q3174">
        <v>766</v>
      </c>
      <c r="R3174" s="106">
        <v>3.3700000494718552E-3</v>
      </c>
      <c r="S3174" s="106">
        <v>5.2000000141561031E-3</v>
      </c>
    </row>
    <row r="3175" spans="1:19" x14ac:dyDescent="0.25">
      <c r="A3175" t="s">
        <v>331</v>
      </c>
      <c r="B3175" t="s">
        <v>347</v>
      </c>
      <c r="C3175" t="s">
        <v>347</v>
      </c>
      <c r="D3175" t="s">
        <v>347</v>
      </c>
      <c r="E3175" t="s">
        <v>222</v>
      </c>
      <c r="F3175" t="s">
        <v>223</v>
      </c>
      <c r="G3175">
        <v>1</v>
      </c>
      <c r="H3175" t="s">
        <v>357</v>
      </c>
      <c r="I3175" t="s">
        <v>422</v>
      </c>
      <c r="J3175" t="s">
        <v>428</v>
      </c>
      <c r="K3175">
        <v>0</v>
      </c>
      <c r="L3175" s="106">
        <v>0</v>
      </c>
      <c r="M3175" s="106">
        <v>0</v>
      </c>
      <c r="N3175">
        <v>0</v>
      </c>
      <c r="O3175" s="106">
        <v>0</v>
      </c>
      <c r="P3175" s="106">
        <v>0</v>
      </c>
      <c r="Q3175">
        <v>12</v>
      </c>
      <c r="R3175" s="106">
        <v>4.9999998736893758E-5</v>
      </c>
      <c r="S3175" s="106">
        <v>7.9999997979030013E-5</v>
      </c>
    </row>
    <row r="3176" spans="1:19" x14ac:dyDescent="0.25">
      <c r="A3176" t="s">
        <v>331</v>
      </c>
      <c r="B3176" t="s">
        <v>347</v>
      </c>
      <c r="C3176" t="s">
        <v>347</v>
      </c>
      <c r="D3176" t="s">
        <v>347</v>
      </c>
      <c r="E3176" t="s">
        <v>222</v>
      </c>
      <c r="F3176" t="s">
        <v>223</v>
      </c>
      <c r="G3176">
        <v>1</v>
      </c>
      <c r="H3176" t="s">
        <v>357</v>
      </c>
      <c r="I3176" t="s">
        <v>430</v>
      </c>
      <c r="J3176" t="s">
        <v>434</v>
      </c>
      <c r="K3176">
        <v>46</v>
      </c>
      <c r="L3176" s="106">
        <v>3.5379998385906219E-2</v>
      </c>
      <c r="M3176" s="106">
        <v>3.5689998418092728E-2</v>
      </c>
      <c r="N3176">
        <v>353</v>
      </c>
      <c r="O3176" s="106">
        <v>2.6060000061988831E-2</v>
      </c>
      <c r="P3176" s="106">
        <v>2.6499999687075611E-2</v>
      </c>
      <c r="Q3176">
        <v>4987</v>
      </c>
      <c r="R3176" s="106">
        <v>2.1919999271631241E-2</v>
      </c>
      <c r="S3176" s="106">
        <v>2.2490000352263451E-2</v>
      </c>
    </row>
    <row r="3177" spans="1:19" x14ac:dyDescent="0.25">
      <c r="A3177" t="s">
        <v>331</v>
      </c>
      <c r="B3177" t="s">
        <v>347</v>
      </c>
      <c r="C3177" t="s">
        <v>347</v>
      </c>
      <c r="D3177" t="s">
        <v>347</v>
      </c>
      <c r="E3177" t="s">
        <v>222</v>
      </c>
      <c r="F3177" t="s">
        <v>223</v>
      </c>
      <c r="G3177" s="105">
        <v>1</v>
      </c>
      <c r="H3177" t="s">
        <v>357</v>
      </c>
      <c r="I3177" t="s">
        <v>430</v>
      </c>
      <c r="J3177" t="s">
        <v>432</v>
      </c>
      <c r="K3177" s="105">
        <v>80</v>
      </c>
      <c r="L3177" s="106">
        <v>6.1540000140666962E-2</v>
      </c>
      <c r="M3177" s="106">
        <v>6.2059998512268073E-2</v>
      </c>
      <c r="N3177" s="105">
        <v>708</v>
      </c>
      <c r="O3177" s="106">
        <v>5.226999893784523E-2</v>
      </c>
      <c r="P3177" s="106">
        <v>5.3149998188018799E-2</v>
      </c>
      <c r="Q3177" s="105">
        <v>18498</v>
      </c>
      <c r="R3177" s="106">
        <v>8.1320002675056458E-2</v>
      </c>
      <c r="S3177" s="107">
        <v>8.343999832868576E-2</v>
      </c>
    </row>
    <row r="3178" spans="1:19" x14ac:dyDescent="0.25">
      <c r="A3178" t="s">
        <v>331</v>
      </c>
      <c r="B3178" t="s">
        <v>347</v>
      </c>
      <c r="C3178" t="s">
        <v>347</v>
      </c>
      <c r="D3178" t="s">
        <v>347</v>
      </c>
      <c r="E3178" t="s">
        <v>222</v>
      </c>
      <c r="F3178" t="s">
        <v>223</v>
      </c>
      <c r="G3178" s="105">
        <v>1</v>
      </c>
      <c r="H3178" t="s">
        <v>357</v>
      </c>
      <c r="I3178" t="s">
        <v>430</v>
      </c>
      <c r="J3178" t="s">
        <v>435</v>
      </c>
      <c r="K3178" s="105">
        <v>2</v>
      </c>
      <c r="L3178" s="106">
        <v>1.5399999683722849E-3</v>
      </c>
      <c r="M3178" s="106">
        <v>1.5500000445172191E-3</v>
      </c>
      <c r="N3178" s="105">
        <v>18</v>
      </c>
      <c r="O3178" s="106">
        <v>1.329999999143183E-3</v>
      </c>
      <c r="P3178" s="106">
        <v>1.350000035017729E-3</v>
      </c>
      <c r="Q3178" s="105">
        <v>391</v>
      </c>
      <c r="R3178" s="106">
        <v>1.7199999419972301E-3</v>
      </c>
      <c r="S3178" s="107">
        <v>1.760000013746321E-3</v>
      </c>
    </row>
    <row r="3179" spans="1:19" x14ac:dyDescent="0.25">
      <c r="A3179" t="s">
        <v>331</v>
      </c>
      <c r="B3179" t="s">
        <v>347</v>
      </c>
      <c r="C3179" t="s">
        <v>347</v>
      </c>
      <c r="D3179" t="s">
        <v>347</v>
      </c>
      <c r="E3179" t="s">
        <v>222</v>
      </c>
      <c r="F3179" t="s">
        <v>223</v>
      </c>
      <c r="G3179">
        <v>1</v>
      </c>
      <c r="H3179" t="s">
        <v>357</v>
      </c>
      <c r="I3179" t="s">
        <v>430</v>
      </c>
      <c r="J3179" t="s">
        <v>436</v>
      </c>
      <c r="K3179">
        <v>26</v>
      </c>
      <c r="L3179" s="106">
        <v>1.9999999552965161E-2</v>
      </c>
      <c r="M3179" s="106">
        <v>2.0169999450445179E-2</v>
      </c>
      <c r="N3179">
        <v>215</v>
      </c>
      <c r="O3179" s="106">
        <v>1.5869999304413799E-2</v>
      </c>
      <c r="P3179" s="106">
        <v>1.6140000894665722E-2</v>
      </c>
      <c r="Q3179">
        <v>6784</v>
      </c>
      <c r="R3179" s="106">
        <v>2.9829999431967739E-2</v>
      </c>
      <c r="S3179" s="106">
        <v>3.060000017285347E-2</v>
      </c>
    </row>
    <row r="3180" spans="1:19" x14ac:dyDescent="0.25">
      <c r="A3180" t="s">
        <v>331</v>
      </c>
      <c r="B3180" t="s">
        <v>347</v>
      </c>
      <c r="C3180" t="s">
        <v>347</v>
      </c>
      <c r="D3180" t="s">
        <v>347</v>
      </c>
      <c r="E3180" t="s">
        <v>222</v>
      </c>
      <c r="F3180" t="s">
        <v>223</v>
      </c>
      <c r="G3180" s="105">
        <v>1</v>
      </c>
      <c r="H3180" t="s">
        <v>357</v>
      </c>
      <c r="I3180" t="s">
        <v>430</v>
      </c>
      <c r="J3180" t="s">
        <v>431</v>
      </c>
      <c r="K3180" s="105">
        <v>2</v>
      </c>
      <c r="L3180" s="106">
        <v>1.5399999683722849E-3</v>
      </c>
      <c r="M3180" s="106">
        <v>1.5500000445172191E-3</v>
      </c>
      <c r="N3180" s="105">
        <v>4714</v>
      </c>
      <c r="O3180" s="106">
        <v>0.34803000092506409</v>
      </c>
      <c r="P3180" s="106">
        <v>0.35385000705718989</v>
      </c>
      <c r="Q3180" s="105">
        <v>77035</v>
      </c>
      <c r="R3180" s="106">
        <v>0.33867999911308289</v>
      </c>
      <c r="S3180" s="107">
        <v>0.3474699854850769</v>
      </c>
    </row>
    <row r="3181" spans="1:19" x14ac:dyDescent="0.25">
      <c r="A3181" t="s">
        <v>331</v>
      </c>
      <c r="B3181" t="s">
        <v>347</v>
      </c>
      <c r="C3181" t="s">
        <v>347</v>
      </c>
      <c r="D3181" t="s">
        <v>347</v>
      </c>
      <c r="E3181" t="s">
        <v>222</v>
      </c>
      <c r="F3181" t="s">
        <v>223</v>
      </c>
      <c r="G3181" s="105">
        <v>1</v>
      </c>
      <c r="H3181" t="s">
        <v>357</v>
      </c>
      <c r="I3181" t="s">
        <v>430</v>
      </c>
      <c r="J3181" t="s">
        <v>502</v>
      </c>
      <c r="K3181" s="105">
        <v>1133</v>
      </c>
      <c r="L3181" s="106">
        <v>0.87154000997543335</v>
      </c>
      <c r="M3181" s="106">
        <v>0.87897998094558716</v>
      </c>
      <c r="N3181" s="105">
        <v>7314</v>
      </c>
      <c r="O3181" s="106">
        <v>0.53997999429702759</v>
      </c>
      <c r="P3181" s="106">
        <v>0.54901999235153198</v>
      </c>
      <c r="Q3181" s="105">
        <v>114008</v>
      </c>
      <c r="R3181" s="106">
        <v>0.5012199878692627</v>
      </c>
      <c r="S3181" s="107">
        <v>0.51424002647399902</v>
      </c>
    </row>
    <row r="3182" spans="1:19" x14ac:dyDescent="0.25">
      <c r="A3182" t="s">
        <v>331</v>
      </c>
      <c r="B3182" t="s">
        <v>347</v>
      </c>
      <c r="C3182" t="s">
        <v>347</v>
      </c>
      <c r="D3182" t="s">
        <v>347</v>
      </c>
      <c r="E3182" t="s">
        <v>222</v>
      </c>
      <c r="F3182" t="s">
        <v>223</v>
      </c>
      <c r="G3182" s="105">
        <v>1</v>
      </c>
      <c r="H3182" t="s">
        <v>357</v>
      </c>
      <c r="I3182" t="s">
        <v>430</v>
      </c>
      <c r="J3182" t="s">
        <v>86</v>
      </c>
      <c r="K3182" s="105">
        <v>11</v>
      </c>
      <c r="L3182" s="106">
        <v>8.4600001573562622E-3</v>
      </c>
      <c r="N3182" s="105">
        <v>223</v>
      </c>
      <c r="O3182" s="106">
        <v>1.6459999606013302E-2</v>
      </c>
      <c r="Q3182" s="105">
        <v>5756</v>
      </c>
      <c r="R3182" s="106">
        <v>2.5310000404715541E-2</v>
      </c>
      <c r="S3182" s="107"/>
    </row>
    <row r="3183" spans="1:19" x14ac:dyDescent="0.25">
      <c r="A3183" t="s">
        <v>331</v>
      </c>
      <c r="B3183" t="s">
        <v>347</v>
      </c>
      <c r="C3183" t="s">
        <v>347</v>
      </c>
      <c r="D3183" t="s">
        <v>347</v>
      </c>
      <c r="E3183" t="s">
        <v>222</v>
      </c>
      <c r="F3183" t="s">
        <v>223</v>
      </c>
      <c r="G3183" s="105">
        <v>1</v>
      </c>
      <c r="H3183" t="s">
        <v>357</v>
      </c>
      <c r="I3183" t="s">
        <v>401</v>
      </c>
      <c r="J3183" t="s">
        <v>405</v>
      </c>
      <c r="K3183" s="105">
        <v>909</v>
      </c>
      <c r="L3183" s="106">
        <v>0.69923001527786255</v>
      </c>
      <c r="M3183" s="106">
        <v>0.71182000637054443</v>
      </c>
      <c r="N3183" s="105">
        <v>9999</v>
      </c>
      <c r="O3183" s="106">
        <v>0.73821002244949341</v>
      </c>
      <c r="P3183" s="106">
        <v>0.75</v>
      </c>
      <c r="Q3183" s="105">
        <v>171311</v>
      </c>
      <c r="R3183" s="106">
        <v>0.75314998626708984</v>
      </c>
      <c r="S3183" s="107">
        <v>0.77806001901626587</v>
      </c>
    </row>
    <row r="3184" spans="1:19" x14ac:dyDescent="0.25">
      <c r="A3184" t="s">
        <v>331</v>
      </c>
      <c r="B3184" t="s">
        <v>347</v>
      </c>
      <c r="C3184" t="s">
        <v>347</v>
      </c>
      <c r="D3184" t="s">
        <v>347</v>
      </c>
      <c r="E3184" t="s">
        <v>222</v>
      </c>
      <c r="F3184" t="s">
        <v>223</v>
      </c>
      <c r="G3184" s="105">
        <v>1</v>
      </c>
      <c r="H3184" t="s">
        <v>357</v>
      </c>
      <c r="I3184" t="s">
        <v>401</v>
      </c>
      <c r="J3184" t="s">
        <v>412</v>
      </c>
      <c r="K3184" s="105">
        <v>141</v>
      </c>
      <c r="L3184" s="106">
        <v>0.1084600016474724</v>
      </c>
      <c r="M3184" s="106">
        <v>0.1104200035333633</v>
      </c>
      <c r="N3184" s="105">
        <v>1457</v>
      </c>
      <c r="O3184" s="106">
        <v>0.1075699999928474</v>
      </c>
      <c r="P3184" s="106">
        <v>0.1092899963259697</v>
      </c>
      <c r="Q3184" s="105">
        <v>22313</v>
      </c>
      <c r="R3184" s="106">
        <v>9.8099999129772186E-2</v>
      </c>
      <c r="S3184" s="107">
        <v>0.10134000331163411</v>
      </c>
    </row>
    <row r="3185" spans="1:19" x14ac:dyDescent="0.25">
      <c r="A3185" t="s">
        <v>331</v>
      </c>
      <c r="B3185" t="s">
        <v>347</v>
      </c>
      <c r="C3185" t="s">
        <v>347</v>
      </c>
      <c r="D3185" t="s">
        <v>347</v>
      </c>
      <c r="E3185" t="s">
        <v>222</v>
      </c>
      <c r="F3185" t="s">
        <v>223</v>
      </c>
      <c r="G3185">
        <v>1</v>
      </c>
      <c r="H3185" t="s">
        <v>357</v>
      </c>
      <c r="I3185" t="s">
        <v>401</v>
      </c>
      <c r="J3185" t="s">
        <v>413</v>
      </c>
      <c r="K3185">
        <v>112</v>
      </c>
      <c r="L3185" s="106">
        <v>8.6149998009204865E-2</v>
      </c>
      <c r="M3185" s="106">
        <v>8.7710000574588776E-2</v>
      </c>
      <c r="N3185">
        <v>1103</v>
      </c>
      <c r="O3185" s="106">
        <v>8.1430003046989441E-2</v>
      </c>
      <c r="P3185" s="106">
        <v>8.2730002701282501E-2</v>
      </c>
      <c r="Q3185">
        <v>15680</v>
      </c>
      <c r="R3185" s="106">
        <v>6.8939998745918274E-2</v>
      </c>
      <c r="S3185" s="106">
        <v>7.1220003068447113E-2</v>
      </c>
    </row>
    <row r="3186" spans="1:19" x14ac:dyDescent="0.25">
      <c r="A3186" t="s">
        <v>331</v>
      </c>
      <c r="B3186" t="s">
        <v>347</v>
      </c>
      <c r="C3186" t="s">
        <v>347</v>
      </c>
      <c r="D3186" t="s">
        <v>347</v>
      </c>
      <c r="E3186" t="s">
        <v>222</v>
      </c>
      <c r="F3186" t="s">
        <v>223</v>
      </c>
      <c r="G3186" s="105">
        <v>1</v>
      </c>
      <c r="H3186" t="s">
        <v>357</v>
      </c>
      <c r="I3186" t="s">
        <v>401</v>
      </c>
      <c r="J3186" t="s">
        <v>441</v>
      </c>
      <c r="K3186" s="105">
        <v>23</v>
      </c>
      <c r="L3186" s="106">
        <v>1.768999919295311E-2</v>
      </c>
      <c r="N3186" s="105">
        <v>213</v>
      </c>
      <c r="O3186" s="106">
        <v>1.5729999169707298E-2</v>
      </c>
      <c r="Q3186" s="105">
        <v>7283</v>
      </c>
      <c r="R3186" s="106">
        <v>3.2019998878240592E-2</v>
      </c>
      <c r="S3186" s="107"/>
    </row>
    <row r="3187" spans="1:19" x14ac:dyDescent="0.25">
      <c r="A3187" t="s">
        <v>331</v>
      </c>
      <c r="B3187" t="s">
        <v>347</v>
      </c>
      <c r="C3187" t="s">
        <v>347</v>
      </c>
      <c r="D3187" t="s">
        <v>347</v>
      </c>
      <c r="E3187" t="s">
        <v>222</v>
      </c>
      <c r="F3187" t="s">
        <v>223</v>
      </c>
      <c r="G3187" s="105">
        <v>1</v>
      </c>
      <c r="H3187" t="s">
        <v>357</v>
      </c>
      <c r="I3187" t="s">
        <v>401</v>
      </c>
      <c r="J3187" t="s">
        <v>414</v>
      </c>
      <c r="K3187" s="105">
        <v>115</v>
      </c>
      <c r="L3187" s="106">
        <v>8.8459998369216919E-2</v>
      </c>
      <c r="M3187" s="106">
        <v>9.0049996972084045E-2</v>
      </c>
      <c r="N3187" s="105">
        <v>773</v>
      </c>
      <c r="O3187" s="106">
        <v>5.7069998234510422E-2</v>
      </c>
      <c r="P3187" s="106">
        <v>5.7980000972747803E-2</v>
      </c>
      <c r="Q3187" s="105">
        <v>10872</v>
      </c>
      <c r="R3187" s="106">
        <v>4.7800000756978989E-2</v>
      </c>
      <c r="S3187" s="107">
        <v>4.9380000680685043E-2</v>
      </c>
    </row>
    <row r="3188" spans="1:19" x14ac:dyDescent="0.25">
      <c r="A3188" t="s">
        <v>331</v>
      </c>
      <c r="B3188" t="s">
        <v>347</v>
      </c>
      <c r="C3188" t="s">
        <v>347</v>
      </c>
      <c r="D3188" t="s">
        <v>347</v>
      </c>
      <c r="E3188" t="s">
        <v>252</v>
      </c>
      <c r="F3188" t="s">
        <v>253</v>
      </c>
      <c r="G3188" s="105">
        <v>1</v>
      </c>
      <c r="H3188" t="s">
        <v>357</v>
      </c>
      <c r="I3188" t="s">
        <v>349</v>
      </c>
      <c r="J3188" t="s">
        <v>350</v>
      </c>
      <c r="K3188" s="105">
        <v>0</v>
      </c>
      <c r="L3188" s="106">
        <v>0</v>
      </c>
      <c r="N3188" s="105">
        <v>64</v>
      </c>
      <c r="O3188" s="106">
        <v>4.720000084489584E-3</v>
      </c>
      <c r="Q3188" s="105">
        <v>1130</v>
      </c>
      <c r="R3188" s="106">
        <v>4.9700001254677773E-3</v>
      </c>
      <c r="S3188" s="107"/>
    </row>
    <row r="3189" spans="1:19" x14ac:dyDescent="0.25">
      <c r="A3189" t="s">
        <v>331</v>
      </c>
      <c r="B3189" t="s">
        <v>347</v>
      </c>
      <c r="C3189" t="s">
        <v>347</v>
      </c>
      <c r="D3189" t="s">
        <v>347</v>
      </c>
      <c r="E3189" t="s">
        <v>252</v>
      </c>
      <c r="F3189" t="s">
        <v>253</v>
      </c>
      <c r="G3189" s="105">
        <v>1</v>
      </c>
      <c r="H3189" t="s">
        <v>357</v>
      </c>
      <c r="I3189" t="s">
        <v>349</v>
      </c>
      <c r="J3189" t="s">
        <v>368</v>
      </c>
      <c r="K3189" s="105">
        <v>14</v>
      </c>
      <c r="L3189" s="106">
        <v>3.3100001513957977E-2</v>
      </c>
      <c r="N3189" s="105">
        <v>443</v>
      </c>
      <c r="O3189" s="106">
        <v>3.2710000872612E-2</v>
      </c>
      <c r="Q3189" s="105">
        <v>8418</v>
      </c>
      <c r="R3189" s="106">
        <v>3.700999915599823E-2</v>
      </c>
      <c r="S3189" s="107"/>
    </row>
    <row r="3190" spans="1:19" x14ac:dyDescent="0.25">
      <c r="A3190" t="s">
        <v>331</v>
      </c>
      <c r="B3190" t="s">
        <v>347</v>
      </c>
      <c r="C3190" t="s">
        <v>347</v>
      </c>
      <c r="D3190" t="s">
        <v>347</v>
      </c>
      <c r="E3190" t="s">
        <v>252</v>
      </c>
      <c r="F3190" t="s">
        <v>253</v>
      </c>
      <c r="G3190">
        <v>1</v>
      </c>
      <c r="H3190" t="s">
        <v>357</v>
      </c>
      <c r="I3190" t="s">
        <v>349</v>
      </c>
      <c r="J3190" t="s">
        <v>369</v>
      </c>
      <c r="K3190">
        <v>60</v>
      </c>
      <c r="L3190" s="106">
        <v>0.14183999598026281</v>
      </c>
      <c r="N3190">
        <v>1418</v>
      </c>
      <c r="O3190" s="106">
        <v>0.1046900004148483</v>
      </c>
      <c r="Q3190">
        <v>27454</v>
      </c>
      <c r="R3190" s="106">
        <v>0.1207000017166138</v>
      </c>
    </row>
    <row r="3191" spans="1:19" x14ac:dyDescent="0.25">
      <c r="A3191" t="s">
        <v>331</v>
      </c>
      <c r="B3191" t="s">
        <v>347</v>
      </c>
      <c r="C3191" t="s">
        <v>347</v>
      </c>
      <c r="D3191" t="s">
        <v>347</v>
      </c>
      <c r="E3191" t="s">
        <v>252</v>
      </c>
      <c r="F3191" t="s">
        <v>253</v>
      </c>
      <c r="G3191" s="105">
        <v>1</v>
      </c>
      <c r="H3191" t="s">
        <v>357</v>
      </c>
      <c r="I3191" t="s">
        <v>349</v>
      </c>
      <c r="J3191" t="s">
        <v>370</v>
      </c>
      <c r="K3191" s="105">
        <v>92</v>
      </c>
      <c r="L3191" s="106">
        <v>0.2174900025129318</v>
      </c>
      <c r="N3191" s="105">
        <v>3307</v>
      </c>
      <c r="O3191" s="106">
        <v>0.2441499978303909</v>
      </c>
      <c r="Q3191" s="105">
        <v>55879</v>
      </c>
      <c r="R3191" s="106">
        <v>0.24567000567913061</v>
      </c>
      <c r="S3191" s="107"/>
    </row>
    <row r="3192" spans="1:19" x14ac:dyDescent="0.25">
      <c r="A3192" t="s">
        <v>331</v>
      </c>
      <c r="B3192" t="s">
        <v>347</v>
      </c>
      <c r="C3192" t="s">
        <v>347</v>
      </c>
      <c r="D3192" t="s">
        <v>347</v>
      </c>
      <c r="E3192" t="s">
        <v>252</v>
      </c>
      <c r="F3192" t="s">
        <v>253</v>
      </c>
      <c r="G3192" s="105">
        <v>1</v>
      </c>
      <c r="H3192" t="s">
        <v>357</v>
      </c>
      <c r="I3192" t="s">
        <v>349</v>
      </c>
      <c r="J3192" t="s">
        <v>371</v>
      </c>
      <c r="K3192" s="105">
        <v>77</v>
      </c>
      <c r="L3192" s="106">
        <v>0.18203000724315641</v>
      </c>
      <c r="N3192" s="105">
        <v>3600</v>
      </c>
      <c r="O3192" s="106">
        <v>0.2657800018787384</v>
      </c>
      <c r="Q3192" s="105">
        <v>57982</v>
      </c>
      <c r="R3192" s="106">
        <v>0.25490999221801758</v>
      </c>
      <c r="S3192" s="107"/>
    </row>
    <row r="3193" spans="1:19" x14ac:dyDescent="0.25">
      <c r="A3193" t="s">
        <v>331</v>
      </c>
      <c r="B3193" t="s">
        <v>347</v>
      </c>
      <c r="C3193" t="s">
        <v>347</v>
      </c>
      <c r="D3193" t="s">
        <v>347</v>
      </c>
      <c r="E3193" t="s">
        <v>252</v>
      </c>
      <c r="F3193" t="s">
        <v>253</v>
      </c>
      <c r="G3193">
        <v>1</v>
      </c>
      <c r="H3193" t="s">
        <v>357</v>
      </c>
      <c r="I3193" t="s">
        <v>349</v>
      </c>
      <c r="J3193" t="s">
        <v>372</v>
      </c>
      <c r="K3193">
        <v>95</v>
      </c>
      <c r="L3193" s="106">
        <v>0.224590003490448</v>
      </c>
      <c r="N3193">
        <v>2742</v>
      </c>
      <c r="O3193" s="106">
        <v>0.2024399936199188</v>
      </c>
      <c r="Q3193">
        <v>44765</v>
      </c>
      <c r="R3193" s="106">
        <v>0.19679999351501459</v>
      </c>
    </row>
    <row r="3194" spans="1:19" x14ac:dyDescent="0.25">
      <c r="A3194" t="s">
        <v>331</v>
      </c>
      <c r="B3194" t="s">
        <v>347</v>
      </c>
      <c r="C3194" t="s">
        <v>347</v>
      </c>
      <c r="D3194" t="s">
        <v>347</v>
      </c>
      <c r="E3194" t="s">
        <v>252</v>
      </c>
      <c r="F3194" t="s">
        <v>253</v>
      </c>
      <c r="G3194">
        <v>1</v>
      </c>
      <c r="H3194" t="s">
        <v>357</v>
      </c>
      <c r="I3194" t="s">
        <v>349</v>
      </c>
      <c r="J3194" t="s">
        <v>373</v>
      </c>
      <c r="K3194">
        <v>85</v>
      </c>
      <c r="L3194" s="106">
        <v>0.20094999670982361</v>
      </c>
      <c r="N3194">
        <v>1971</v>
      </c>
      <c r="O3194" s="106">
        <v>0.1455100029706955</v>
      </c>
      <c r="Q3194">
        <v>31831</v>
      </c>
      <c r="R3194" s="106">
        <v>0.1399399936199188</v>
      </c>
    </row>
    <row r="3195" spans="1:19" x14ac:dyDescent="0.25">
      <c r="A3195" t="s">
        <v>331</v>
      </c>
      <c r="B3195" t="s">
        <v>347</v>
      </c>
      <c r="C3195" t="s">
        <v>347</v>
      </c>
      <c r="D3195" t="s">
        <v>347</v>
      </c>
      <c r="E3195" t="s">
        <v>252</v>
      </c>
      <c r="F3195" t="s">
        <v>253</v>
      </c>
      <c r="G3195" s="105">
        <v>1</v>
      </c>
      <c r="H3195" t="s">
        <v>357</v>
      </c>
      <c r="I3195" t="s">
        <v>438</v>
      </c>
      <c r="J3195" t="s">
        <v>48</v>
      </c>
      <c r="K3195" s="105">
        <v>355</v>
      </c>
      <c r="L3195" s="106">
        <v>0.83924001455307007</v>
      </c>
      <c r="M3195" s="106">
        <v>0.85749000310897827</v>
      </c>
      <c r="N3195" s="105">
        <v>11012</v>
      </c>
      <c r="O3195" s="106">
        <v>0.81299000978469849</v>
      </c>
      <c r="P3195" s="106">
        <v>0.82598000764846802</v>
      </c>
      <c r="Q3195" s="105">
        <v>186401</v>
      </c>
      <c r="R3195" s="106">
        <v>0.81949001550674438</v>
      </c>
      <c r="S3195" s="107">
        <v>0.8465999960899353</v>
      </c>
    </row>
    <row r="3196" spans="1:19" x14ac:dyDescent="0.25">
      <c r="A3196" t="s">
        <v>331</v>
      </c>
      <c r="B3196" t="s">
        <v>347</v>
      </c>
      <c r="C3196" t="s">
        <v>347</v>
      </c>
      <c r="D3196" t="s">
        <v>347</v>
      </c>
      <c r="E3196" t="s">
        <v>252</v>
      </c>
      <c r="F3196" t="s">
        <v>253</v>
      </c>
      <c r="G3196" s="105">
        <v>1</v>
      </c>
      <c r="H3196" t="s">
        <v>357</v>
      </c>
      <c r="I3196" t="s">
        <v>438</v>
      </c>
      <c r="J3196" t="s">
        <v>42</v>
      </c>
      <c r="K3196" s="105">
        <v>38</v>
      </c>
      <c r="L3196" s="106">
        <v>8.9830003678798676E-2</v>
      </c>
      <c r="M3196" s="106">
        <v>9.1789998114109039E-2</v>
      </c>
      <c r="N3196" s="105">
        <v>1298</v>
      </c>
      <c r="O3196" s="106">
        <v>9.5830000936985016E-2</v>
      </c>
      <c r="P3196" s="106">
        <v>9.7360000014305115E-2</v>
      </c>
      <c r="Q3196" s="105">
        <v>20350</v>
      </c>
      <c r="R3196" s="106">
        <v>8.9469999074935913E-2</v>
      </c>
      <c r="S3196" s="107">
        <v>9.2430002987384796E-2</v>
      </c>
    </row>
    <row r="3197" spans="1:19" x14ac:dyDescent="0.25">
      <c r="A3197" t="s">
        <v>331</v>
      </c>
      <c r="B3197" t="s">
        <v>347</v>
      </c>
      <c r="C3197" t="s">
        <v>347</v>
      </c>
      <c r="D3197" t="s">
        <v>347</v>
      </c>
      <c r="E3197" t="s">
        <v>252</v>
      </c>
      <c r="F3197" t="s">
        <v>253</v>
      </c>
      <c r="G3197" s="105">
        <v>1</v>
      </c>
      <c r="H3197" t="s">
        <v>357</v>
      </c>
      <c r="I3197" t="s">
        <v>438</v>
      </c>
      <c r="J3197" t="s">
        <v>374</v>
      </c>
      <c r="K3197" s="105">
        <v>21</v>
      </c>
      <c r="L3197" s="106">
        <v>4.9649998545646667E-2</v>
      </c>
      <c r="M3197" s="106">
        <v>5.0719998776912689E-2</v>
      </c>
      <c r="N3197" s="105">
        <v>1022</v>
      </c>
      <c r="O3197" s="106">
        <v>7.5450003147125244E-2</v>
      </c>
      <c r="P3197" s="106">
        <v>7.6659999787807465E-2</v>
      </c>
      <c r="Q3197" s="105">
        <v>13425</v>
      </c>
      <c r="R3197" s="106">
        <v>5.9020001441240311E-2</v>
      </c>
      <c r="S3197" s="107">
        <v>6.0970000922679901E-2</v>
      </c>
    </row>
    <row r="3198" spans="1:19" x14ac:dyDescent="0.25">
      <c r="A3198" t="s">
        <v>331</v>
      </c>
      <c r="B3198" t="s">
        <v>347</v>
      </c>
      <c r="C3198" t="s">
        <v>347</v>
      </c>
      <c r="D3198" t="s">
        <v>347</v>
      </c>
      <c r="E3198" t="s">
        <v>252</v>
      </c>
      <c r="F3198" t="s">
        <v>253</v>
      </c>
      <c r="G3198" s="105">
        <v>1</v>
      </c>
      <c r="H3198" t="s">
        <v>357</v>
      </c>
      <c r="I3198" t="s">
        <v>438</v>
      </c>
      <c r="J3198" t="s">
        <v>86</v>
      </c>
      <c r="K3198" s="105">
        <v>9</v>
      </c>
      <c r="L3198" s="106">
        <v>2.1279999986290932E-2</v>
      </c>
      <c r="N3198" s="105">
        <v>213</v>
      </c>
      <c r="O3198" s="106">
        <v>1.5729999169707298E-2</v>
      </c>
      <c r="Q3198" s="105">
        <v>7283</v>
      </c>
      <c r="R3198" s="106">
        <v>3.2019998878240592E-2</v>
      </c>
      <c r="S3198" s="107"/>
    </row>
    <row r="3199" spans="1:19" x14ac:dyDescent="0.25">
      <c r="A3199" t="s">
        <v>331</v>
      </c>
      <c r="B3199" t="s">
        <v>347</v>
      </c>
      <c r="C3199" t="s">
        <v>347</v>
      </c>
      <c r="D3199" t="s">
        <v>347</v>
      </c>
      <c r="E3199" t="s">
        <v>252</v>
      </c>
      <c r="F3199" t="s">
        <v>253</v>
      </c>
      <c r="G3199" s="105">
        <v>1</v>
      </c>
      <c r="H3199" t="s">
        <v>357</v>
      </c>
      <c r="I3199" t="s">
        <v>375</v>
      </c>
      <c r="J3199" t="s">
        <v>376</v>
      </c>
      <c r="K3199" s="105">
        <v>80</v>
      </c>
      <c r="L3199" s="106">
        <v>0.18912999331951141</v>
      </c>
      <c r="N3199" s="105">
        <v>2789</v>
      </c>
      <c r="O3199" s="106">
        <v>0.20590999722480771</v>
      </c>
      <c r="Q3199" s="105">
        <v>47189</v>
      </c>
      <c r="R3199" s="106">
        <v>0.20746000111103061</v>
      </c>
      <c r="S3199" s="107"/>
    </row>
    <row r="3200" spans="1:19" x14ac:dyDescent="0.25">
      <c r="A3200" t="s">
        <v>331</v>
      </c>
      <c r="B3200" t="s">
        <v>347</v>
      </c>
      <c r="C3200" t="s">
        <v>347</v>
      </c>
      <c r="D3200" t="s">
        <v>347</v>
      </c>
      <c r="E3200" t="s">
        <v>252</v>
      </c>
      <c r="F3200" t="s">
        <v>253</v>
      </c>
      <c r="G3200" s="105">
        <v>1</v>
      </c>
      <c r="H3200" t="s">
        <v>357</v>
      </c>
      <c r="I3200" t="s">
        <v>375</v>
      </c>
      <c r="J3200" t="s">
        <v>377</v>
      </c>
      <c r="K3200" s="105">
        <v>84</v>
      </c>
      <c r="L3200" s="106">
        <v>0.1985799968242645</v>
      </c>
      <c r="N3200" s="105">
        <v>2708</v>
      </c>
      <c r="O3200" s="106">
        <v>0.19992999732494349</v>
      </c>
      <c r="Q3200" s="105">
        <v>47420</v>
      </c>
      <c r="R3200" s="106">
        <v>0.20848000049591059</v>
      </c>
      <c r="S3200" s="107"/>
    </row>
    <row r="3201" spans="1:19" x14ac:dyDescent="0.25">
      <c r="A3201" t="s">
        <v>331</v>
      </c>
      <c r="B3201" t="s">
        <v>347</v>
      </c>
      <c r="C3201" t="s">
        <v>347</v>
      </c>
      <c r="D3201" t="s">
        <v>347</v>
      </c>
      <c r="E3201" t="s">
        <v>252</v>
      </c>
      <c r="F3201" t="s">
        <v>253</v>
      </c>
      <c r="G3201" s="105">
        <v>1</v>
      </c>
      <c r="H3201" t="s">
        <v>357</v>
      </c>
      <c r="I3201" t="s">
        <v>375</v>
      </c>
      <c r="J3201" t="s">
        <v>378</v>
      </c>
      <c r="K3201" s="105">
        <v>74</v>
      </c>
      <c r="L3201" s="106">
        <v>0.1749400049448013</v>
      </c>
      <c r="N3201" s="105">
        <v>2212</v>
      </c>
      <c r="O3201" s="106">
        <v>0.16331000626087189</v>
      </c>
      <c r="Q3201" s="105">
        <v>37332</v>
      </c>
      <c r="R3201" s="106">
        <v>0.1641300022602081</v>
      </c>
      <c r="S3201" s="107"/>
    </row>
    <row r="3202" spans="1:19" x14ac:dyDescent="0.25">
      <c r="A3202" t="s">
        <v>331</v>
      </c>
      <c r="B3202" t="s">
        <v>347</v>
      </c>
      <c r="C3202" t="s">
        <v>347</v>
      </c>
      <c r="D3202" t="s">
        <v>347</v>
      </c>
      <c r="E3202" t="s">
        <v>252</v>
      </c>
      <c r="F3202" t="s">
        <v>253</v>
      </c>
      <c r="G3202" s="105">
        <v>1</v>
      </c>
      <c r="H3202" t="s">
        <v>357</v>
      </c>
      <c r="I3202" t="s">
        <v>375</v>
      </c>
      <c r="J3202" t="s">
        <v>379</v>
      </c>
      <c r="K3202" s="105">
        <v>87</v>
      </c>
      <c r="L3202" s="106">
        <v>0.2056699991226196</v>
      </c>
      <c r="N3202" s="105">
        <v>2911</v>
      </c>
      <c r="O3202" s="106">
        <v>0.21491000056266779</v>
      </c>
      <c r="Q3202" s="105">
        <v>47525</v>
      </c>
      <c r="R3202" s="106">
        <v>0.20893999934196469</v>
      </c>
      <c r="S3202" s="107"/>
    </row>
    <row r="3203" spans="1:19" x14ac:dyDescent="0.25">
      <c r="A3203" t="s">
        <v>331</v>
      </c>
      <c r="B3203" t="s">
        <v>347</v>
      </c>
      <c r="C3203" t="s">
        <v>347</v>
      </c>
      <c r="D3203" t="s">
        <v>347</v>
      </c>
      <c r="E3203" t="s">
        <v>252</v>
      </c>
      <c r="F3203" t="s">
        <v>253</v>
      </c>
      <c r="G3203" s="105">
        <v>1</v>
      </c>
      <c r="H3203" t="s">
        <v>357</v>
      </c>
      <c r="I3203" t="s">
        <v>375</v>
      </c>
      <c r="J3203" t="s">
        <v>380</v>
      </c>
      <c r="K3203" s="105">
        <v>98</v>
      </c>
      <c r="L3203" s="106">
        <v>0.2316800057888031</v>
      </c>
      <c r="N3203" s="105">
        <v>2925</v>
      </c>
      <c r="O3203" s="106">
        <v>0.21594999730587011</v>
      </c>
      <c r="Q3203" s="105">
        <v>47993</v>
      </c>
      <c r="R3203" s="106">
        <v>0.210999995470047</v>
      </c>
      <c r="S3203" s="107"/>
    </row>
    <row r="3204" spans="1:19" x14ac:dyDescent="0.25">
      <c r="A3204" t="s">
        <v>331</v>
      </c>
      <c r="B3204" t="s">
        <v>347</v>
      </c>
      <c r="C3204" t="s">
        <v>347</v>
      </c>
      <c r="D3204" t="s">
        <v>347</v>
      </c>
      <c r="E3204" t="s">
        <v>252</v>
      </c>
      <c r="F3204" t="s">
        <v>253</v>
      </c>
      <c r="G3204" s="105">
        <v>1</v>
      </c>
      <c r="H3204" t="s">
        <v>357</v>
      </c>
      <c r="I3204" t="s">
        <v>381</v>
      </c>
      <c r="J3204" t="s">
        <v>382</v>
      </c>
      <c r="K3204" s="105">
        <v>9</v>
      </c>
      <c r="L3204" s="106">
        <v>2.1279999986290932E-2</v>
      </c>
      <c r="M3204" s="106">
        <v>5.7319998741149902E-2</v>
      </c>
      <c r="N3204" s="105">
        <v>299</v>
      </c>
      <c r="O3204" s="106">
        <v>2.2069999948143959E-2</v>
      </c>
      <c r="P3204" s="106">
        <v>2.8929999098181721E-2</v>
      </c>
      <c r="Q3204" s="105">
        <v>5423</v>
      </c>
      <c r="R3204" s="106">
        <v>2.384000085294247E-2</v>
      </c>
      <c r="S3204" s="107">
        <v>3.0780000612139698E-2</v>
      </c>
    </row>
    <row r="3205" spans="1:19" x14ac:dyDescent="0.25">
      <c r="A3205" t="s">
        <v>331</v>
      </c>
      <c r="B3205" t="s">
        <v>347</v>
      </c>
      <c r="C3205" t="s">
        <v>347</v>
      </c>
      <c r="D3205" t="s">
        <v>347</v>
      </c>
      <c r="E3205" t="s">
        <v>252</v>
      </c>
      <c r="F3205" t="s">
        <v>253</v>
      </c>
      <c r="G3205" s="105">
        <v>1</v>
      </c>
      <c r="H3205" t="s">
        <v>357</v>
      </c>
      <c r="I3205" t="s">
        <v>381</v>
      </c>
      <c r="J3205" t="s">
        <v>383</v>
      </c>
      <c r="K3205" s="105">
        <v>11</v>
      </c>
      <c r="L3205" s="106">
        <v>2.60000005364418E-2</v>
      </c>
      <c r="M3205" s="106">
        <v>7.0059999823570251E-2</v>
      </c>
      <c r="N3205" s="105">
        <v>1557</v>
      </c>
      <c r="O3205" s="106">
        <v>0.1149500012397766</v>
      </c>
      <c r="P3205" s="106">
        <v>0.15064999461174011</v>
      </c>
      <c r="Q3205" s="105">
        <v>26007</v>
      </c>
      <c r="R3205" s="106">
        <v>0.11433999985456469</v>
      </c>
      <c r="S3205" s="107">
        <v>0.1476300060749054</v>
      </c>
    </row>
    <row r="3206" spans="1:19" x14ac:dyDescent="0.25">
      <c r="A3206" t="s">
        <v>331</v>
      </c>
      <c r="B3206" t="s">
        <v>347</v>
      </c>
      <c r="C3206" t="s">
        <v>347</v>
      </c>
      <c r="D3206" t="s">
        <v>347</v>
      </c>
      <c r="E3206" t="s">
        <v>252</v>
      </c>
      <c r="F3206" t="s">
        <v>253</v>
      </c>
      <c r="G3206" s="105">
        <v>1</v>
      </c>
      <c r="H3206" t="s">
        <v>357</v>
      </c>
      <c r="I3206" t="s">
        <v>381</v>
      </c>
      <c r="J3206" t="s">
        <v>384</v>
      </c>
      <c r="K3206" s="105">
        <v>137</v>
      </c>
      <c r="L3206" s="106">
        <v>0.32387998700141912</v>
      </c>
      <c r="M3206" s="106">
        <v>0.87260997295379639</v>
      </c>
      <c r="N3206" s="105">
        <v>8479</v>
      </c>
      <c r="O3206" s="106">
        <v>0.62598997354507446</v>
      </c>
      <c r="P3206" s="106">
        <v>0.8204200267791748</v>
      </c>
      <c r="Q3206" s="105">
        <v>144739</v>
      </c>
      <c r="R3206" s="106">
        <v>0.6363300085067749</v>
      </c>
      <c r="S3206" s="107">
        <v>0.82159000635147095</v>
      </c>
    </row>
    <row r="3207" spans="1:19" x14ac:dyDescent="0.25">
      <c r="A3207" t="s">
        <v>331</v>
      </c>
      <c r="B3207" t="s">
        <v>347</v>
      </c>
      <c r="C3207" t="s">
        <v>347</v>
      </c>
      <c r="D3207" t="s">
        <v>347</v>
      </c>
      <c r="E3207" t="s">
        <v>252</v>
      </c>
      <c r="F3207" t="s">
        <v>253</v>
      </c>
      <c r="G3207" s="105">
        <v>1</v>
      </c>
      <c r="H3207" t="s">
        <v>357</v>
      </c>
      <c r="I3207" t="s">
        <v>381</v>
      </c>
      <c r="J3207" t="s">
        <v>385</v>
      </c>
      <c r="K3207" s="105">
        <v>266</v>
      </c>
      <c r="L3207" s="106">
        <v>0.62884002923965454</v>
      </c>
      <c r="N3207" s="105">
        <v>3210</v>
      </c>
      <c r="O3207" s="106">
        <v>0.2369900047779083</v>
      </c>
      <c r="Q3207" s="105">
        <v>51290</v>
      </c>
      <c r="R3207" s="106">
        <v>0.22549000382423401</v>
      </c>
      <c r="S3207" s="107"/>
    </row>
    <row r="3208" spans="1:19" x14ac:dyDescent="0.25">
      <c r="A3208" t="s">
        <v>331</v>
      </c>
      <c r="B3208" t="s">
        <v>347</v>
      </c>
      <c r="C3208" t="s">
        <v>347</v>
      </c>
      <c r="D3208" t="s">
        <v>347</v>
      </c>
      <c r="E3208" t="s">
        <v>252</v>
      </c>
      <c r="F3208" t="s">
        <v>253</v>
      </c>
      <c r="G3208" s="105">
        <v>1</v>
      </c>
      <c r="H3208" t="s">
        <v>357</v>
      </c>
      <c r="I3208" t="s">
        <v>386</v>
      </c>
      <c r="J3208" t="s">
        <v>387</v>
      </c>
      <c r="K3208" s="105">
        <v>2</v>
      </c>
      <c r="L3208" s="106">
        <v>4.7300001606345177E-3</v>
      </c>
      <c r="M3208" s="106">
        <v>4.7699999995529652E-3</v>
      </c>
      <c r="N3208" s="105">
        <v>289</v>
      </c>
      <c r="O3208" s="106">
        <v>2.1339999511837959E-2</v>
      </c>
      <c r="P3208" s="106">
        <v>2.1679999306797981E-2</v>
      </c>
      <c r="Q3208" s="105">
        <v>12181</v>
      </c>
      <c r="R3208" s="106">
        <v>5.3550001233816147E-2</v>
      </c>
      <c r="S3208" s="107">
        <v>5.4999999701976783E-2</v>
      </c>
    </row>
    <row r="3209" spans="1:19" x14ac:dyDescent="0.25">
      <c r="A3209" t="s">
        <v>331</v>
      </c>
      <c r="B3209" t="s">
        <v>347</v>
      </c>
      <c r="C3209" t="s">
        <v>347</v>
      </c>
      <c r="D3209" t="s">
        <v>347</v>
      </c>
      <c r="E3209" t="s">
        <v>252</v>
      </c>
      <c r="F3209" t="s">
        <v>253</v>
      </c>
      <c r="G3209" s="105">
        <v>1</v>
      </c>
      <c r="H3209" t="s">
        <v>357</v>
      </c>
      <c r="I3209" t="s">
        <v>386</v>
      </c>
      <c r="J3209" t="s">
        <v>388</v>
      </c>
      <c r="K3209" s="105">
        <v>2</v>
      </c>
      <c r="L3209" s="106">
        <v>4.7300001606345177E-3</v>
      </c>
      <c r="M3209" s="106">
        <v>4.7699999995529652E-3</v>
      </c>
      <c r="N3209" s="105">
        <v>109</v>
      </c>
      <c r="O3209" s="106">
        <v>8.0500002950429916E-3</v>
      </c>
      <c r="P3209" s="106">
        <v>8.1799998879432678E-3</v>
      </c>
      <c r="Q3209" s="105">
        <v>6321</v>
      </c>
      <c r="R3209" s="106">
        <v>2.77900006622076E-2</v>
      </c>
      <c r="S3209" s="107">
        <v>2.8540000319480899E-2</v>
      </c>
    </row>
    <row r="3210" spans="1:19" x14ac:dyDescent="0.25">
      <c r="A3210" t="s">
        <v>331</v>
      </c>
      <c r="B3210" t="s">
        <v>347</v>
      </c>
      <c r="C3210" t="s">
        <v>347</v>
      </c>
      <c r="D3210" t="s">
        <v>347</v>
      </c>
      <c r="E3210" t="s">
        <v>252</v>
      </c>
      <c r="F3210" t="s">
        <v>253</v>
      </c>
      <c r="G3210" s="105">
        <v>1</v>
      </c>
      <c r="H3210" t="s">
        <v>357</v>
      </c>
      <c r="I3210" t="s">
        <v>386</v>
      </c>
      <c r="J3210" t="s">
        <v>85</v>
      </c>
      <c r="K3210" s="105">
        <v>2</v>
      </c>
      <c r="L3210" s="106">
        <v>4.7300001606345177E-3</v>
      </c>
      <c r="M3210" s="106">
        <v>4.7699999995529652E-3</v>
      </c>
      <c r="N3210" s="105">
        <v>211</v>
      </c>
      <c r="O3210" s="106">
        <v>1.5580000355839729E-2</v>
      </c>
      <c r="P3210" s="106">
        <v>1.583000086247921E-2</v>
      </c>
      <c r="Q3210" s="105">
        <v>4872</v>
      </c>
      <c r="R3210" s="106">
        <v>2.1420000120997429E-2</v>
      </c>
      <c r="S3210" s="107">
        <v>2.199999988079071E-2</v>
      </c>
    </row>
    <row r="3211" spans="1:19" x14ac:dyDescent="0.25">
      <c r="A3211" t="s">
        <v>331</v>
      </c>
      <c r="B3211" t="s">
        <v>347</v>
      </c>
      <c r="C3211" t="s">
        <v>347</v>
      </c>
      <c r="D3211" t="s">
        <v>347</v>
      </c>
      <c r="E3211" t="s">
        <v>252</v>
      </c>
      <c r="F3211" t="s">
        <v>253</v>
      </c>
      <c r="G3211" s="105">
        <v>1</v>
      </c>
      <c r="H3211" t="s">
        <v>357</v>
      </c>
      <c r="I3211" t="s">
        <v>386</v>
      </c>
      <c r="J3211" t="s">
        <v>389</v>
      </c>
      <c r="K3211" s="105">
        <v>5</v>
      </c>
      <c r="L3211" s="106">
        <v>1.18199996650219E-2</v>
      </c>
      <c r="M3211" s="106">
        <v>1.193000003695488E-2</v>
      </c>
      <c r="N3211" s="105">
        <v>69</v>
      </c>
      <c r="O3211" s="106">
        <v>5.090000107884407E-3</v>
      </c>
      <c r="P3211" s="106">
        <v>5.1799998618662357E-3</v>
      </c>
      <c r="Q3211" s="105">
        <v>4049</v>
      </c>
      <c r="R3211" s="106">
        <v>1.779999956488609E-2</v>
      </c>
      <c r="S3211" s="107">
        <v>1.8279999494552609E-2</v>
      </c>
    </row>
    <row r="3212" spans="1:19" x14ac:dyDescent="0.25">
      <c r="A3212" t="s">
        <v>331</v>
      </c>
      <c r="B3212" t="s">
        <v>347</v>
      </c>
      <c r="C3212" t="s">
        <v>347</v>
      </c>
      <c r="D3212" t="s">
        <v>347</v>
      </c>
      <c r="E3212" t="s">
        <v>252</v>
      </c>
      <c r="F3212" t="s">
        <v>253</v>
      </c>
      <c r="G3212" s="105">
        <v>1</v>
      </c>
      <c r="H3212" t="s">
        <v>357</v>
      </c>
      <c r="I3212" t="s">
        <v>386</v>
      </c>
      <c r="J3212" t="s">
        <v>86</v>
      </c>
      <c r="K3212" s="105">
        <v>4</v>
      </c>
      <c r="L3212" s="106">
        <v>9.4600003212690353E-3</v>
      </c>
      <c r="N3212" s="105">
        <v>215</v>
      </c>
      <c r="O3212" s="106">
        <v>1.5869999304413799E-2</v>
      </c>
      <c r="Q3212" s="105">
        <v>5972</v>
      </c>
      <c r="R3212" s="106">
        <v>2.6259999722242359E-2</v>
      </c>
      <c r="S3212" s="107"/>
    </row>
    <row r="3213" spans="1:19" x14ac:dyDescent="0.25">
      <c r="A3213" t="s">
        <v>331</v>
      </c>
      <c r="B3213" t="s">
        <v>347</v>
      </c>
      <c r="C3213" t="s">
        <v>347</v>
      </c>
      <c r="D3213" t="s">
        <v>347</v>
      </c>
      <c r="E3213" t="s">
        <v>252</v>
      </c>
      <c r="F3213" t="s">
        <v>253</v>
      </c>
      <c r="G3213" s="105">
        <v>1</v>
      </c>
      <c r="H3213" t="s">
        <v>357</v>
      </c>
      <c r="I3213" t="s">
        <v>386</v>
      </c>
      <c r="J3213" t="s">
        <v>84</v>
      </c>
      <c r="K3213" s="105">
        <v>408</v>
      </c>
      <c r="L3213" s="106">
        <v>0.96454000473022461</v>
      </c>
      <c r="M3213" s="106">
        <v>0.97374999523162842</v>
      </c>
      <c r="N3213" s="105">
        <v>12652</v>
      </c>
      <c r="O3213" s="106">
        <v>0.93406999111175537</v>
      </c>
      <c r="P3213" s="106">
        <v>0.94914001226425171</v>
      </c>
      <c r="Q3213" s="105">
        <v>194064</v>
      </c>
      <c r="R3213" s="106">
        <v>0.85317999124526978</v>
      </c>
      <c r="S3213" s="107">
        <v>0.87619000673294067</v>
      </c>
    </row>
    <row r="3214" spans="1:19" x14ac:dyDescent="0.25">
      <c r="A3214" t="s">
        <v>331</v>
      </c>
      <c r="B3214" t="s">
        <v>347</v>
      </c>
      <c r="C3214" t="s">
        <v>347</v>
      </c>
      <c r="D3214" t="s">
        <v>347</v>
      </c>
      <c r="E3214" t="s">
        <v>252</v>
      </c>
      <c r="F3214" t="s">
        <v>253</v>
      </c>
      <c r="G3214">
        <v>1</v>
      </c>
      <c r="H3214" t="s">
        <v>357</v>
      </c>
      <c r="I3214" t="s">
        <v>419</v>
      </c>
      <c r="J3214" t="s">
        <v>390</v>
      </c>
      <c r="K3214">
        <v>266</v>
      </c>
      <c r="L3214" s="106">
        <v>0.62884002923965454</v>
      </c>
      <c r="N3214">
        <v>3210</v>
      </c>
      <c r="O3214" s="106">
        <v>0.2369900047779083</v>
      </c>
      <c r="Q3214">
        <v>51290</v>
      </c>
      <c r="R3214" s="106">
        <v>0.22549000382423401</v>
      </c>
    </row>
    <row r="3215" spans="1:19" x14ac:dyDescent="0.25">
      <c r="A3215" t="s">
        <v>331</v>
      </c>
      <c r="B3215" t="s">
        <v>347</v>
      </c>
      <c r="C3215" t="s">
        <v>347</v>
      </c>
      <c r="D3215" t="s">
        <v>347</v>
      </c>
      <c r="E3215" t="s">
        <v>252</v>
      </c>
      <c r="F3215" t="s">
        <v>253</v>
      </c>
      <c r="G3215" s="105">
        <v>1</v>
      </c>
      <c r="H3215" t="s">
        <v>357</v>
      </c>
      <c r="I3215" t="s">
        <v>419</v>
      </c>
      <c r="J3215" t="s">
        <v>391</v>
      </c>
      <c r="K3215" s="105">
        <v>11</v>
      </c>
      <c r="L3215" s="106">
        <v>2.60000005364418E-2</v>
      </c>
      <c r="M3215" s="106">
        <v>7.0059999823570251E-2</v>
      </c>
      <c r="N3215" s="105">
        <v>1557</v>
      </c>
      <c r="O3215" s="106">
        <v>0.1149500012397766</v>
      </c>
      <c r="P3215" s="106">
        <v>0.15064999461174011</v>
      </c>
      <c r="Q3215" s="105">
        <v>26007</v>
      </c>
      <c r="R3215" s="106">
        <v>0.11433999985456469</v>
      </c>
      <c r="S3215" s="107">
        <v>0.1476300060749054</v>
      </c>
    </row>
    <row r="3216" spans="1:19" x14ac:dyDescent="0.25">
      <c r="A3216" t="s">
        <v>331</v>
      </c>
      <c r="B3216" t="s">
        <v>347</v>
      </c>
      <c r="C3216" t="s">
        <v>347</v>
      </c>
      <c r="D3216" t="s">
        <v>347</v>
      </c>
      <c r="E3216" t="s">
        <v>252</v>
      </c>
      <c r="F3216" t="s">
        <v>253</v>
      </c>
      <c r="G3216" s="105">
        <v>1</v>
      </c>
      <c r="H3216" t="s">
        <v>357</v>
      </c>
      <c r="I3216" t="s">
        <v>419</v>
      </c>
      <c r="J3216" t="s">
        <v>392</v>
      </c>
      <c r="K3216" s="105">
        <v>46</v>
      </c>
      <c r="L3216" s="106">
        <v>0.10875000059604641</v>
      </c>
      <c r="M3216" s="106">
        <v>0.29298999905586243</v>
      </c>
      <c r="N3216" s="105">
        <v>4196</v>
      </c>
      <c r="O3216" s="106">
        <v>0.30978000164031982</v>
      </c>
      <c r="P3216" s="106">
        <v>0.40599998831748962</v>
      </c>
      <c r="Q3216" s="105">
        <v>69347</v>
      </c>
      <c r="R3216" s="106">
        <v>0.30487999320030212</v>
      </c>
      <c r="S3216" s="107">
        <v>0.39364001154899603</v>
      </c>
    </row>
    <row r="3217" spans="1:19" x14ac:dyDescent="0.25">
      <c r="A3217" t="s">
        <v>331</v>
      </c>
      <c r="B3217" t="s">
        <v>347</v>
      </c>
      <c r="C3217" t="s">
        <v>347</v>
      </c>
      <c r="D3217" t="s">
        <v>347</v>
      </c>
      <c r="E3217" t="s">
        <v>252</v>
      </c>
      <c r="F3217" t="s">
        <v>253</v>
      </c>
      <c r="G3217" s="105">
        <v>1</v>
      </c>
      <c r="H3217" t="s">
        <v>357</v>
      </c>
      <c r="I3217" t="s">
        <v>419</v>
      </c>
      <c r="J3217" t="s">
        <v>393</v>
      </c>
      <c r="K3217" s="105">
        <v>71</v>
      </c>
      <c r="L3217" s="106">
        <v>0.1678500026464462</v>
      </c>
      <c r="M3217" s="106">
        <v>0.45223000645637512</v>
      </c>
      <c r="N3217" s="105">
        <v>3687</v>
      </c>
      <c r="O3217" s="106">
        <v>0.27219998836517328</v>
      </c>
      <c r="P3217" s="106">
        <v>0.3567500114440918</v>
      </c>
      <c r="Q3217" s="105">
        <v>66079</v>
      </c>
      <c r="R3217" s="106">
        <v>0.29050999879837042</v>
      </c>
      <c r="S3217" s="107">
        <v>0.37509000301361078</v>
      </c>
    </row>
    <row r="3218" spans="1:19" x14ac:dyDescent="0.25">
      <c r="A3218" t="s">
        <v>331</v>
      </c>
      <c r="B3218" t="s">
        <v>347</v>
      </c>
      <c r="C3218" t="s">
        <v>347</v>
      </c>
      <c r="D3218" t="s">
        <v>347</v>
      </c>
      <c r="E3218" t="s">
        <v>252</v>
      </c>
      <c r="F3218" t="s">
        <v>253</v>
      </c>
      <c r="G3218" s="105">
        <v>1</v>
      </c>
      <c r="H3218" t="s">
        <v>357</v>
      </c>
      <c r="I3218" t="s">
        <v>419</v>
      </c>
      <c r="J3218" t="s">
        <v>394</v>
      </c>
      <c r="K3218" s="105">
        <v>29</v>
      </c>
      <c r="L3218" s="106">
        <v>6.8559996783733368E-2</v>
      </c>
      <c r="M3218" s="106">
        <v>0.1847099959850311</v>
      </c>
      <c r="N3218" s="105">
        <v>895</v>
      </c>
      <c r="O3218" s="106">
        <v>6.6079996526241302E-2</v>
      </c>
      <c r="P3218" s="106">
        <v>8.659999817609787E-2</v>
      </c>
      <c r="Q3218" s="105">
        <v>14736</v>
      </c>
      <c r="R3218" s="106">
        <v>6.4790003001689911E-2</v>
      </c>
      <c r="S3218" s="107">
        <v>8.3650000393390656E-2</v>
      </c>
    </row>
    <row r="3219" spans="1:19" x14ac:dyDescent="0.25">
      <c r="A3219" t="s">
        <v>331</v>
      </c>
      <c r="B3219" t="s">
        <v>347</v>
      </c>
      <c r="C3219" t="s">
        <v>347</v>
      </c>
      <c r="D3219" t="s">
        <v>347</v>
      </c>
      <c r="E3219" t="s">
        <v>252</v>
      </c>
      <c r="F3219" t="s">
        <v>253</v>
      </c>
      <c r="G3219" s="105">
        <v>1</v>
      </c>
      <c r="H3219" t="s">
        <v>357</v>
      </c>
      <c r="I3219" t="s">
        <v>439</v>
      </c>
      <c r="J3219" t="s">
        <v>440</v>
      </c>
      <c r="K3219" s="105">
        <v>266</v>
      </c>
      <c r="L3219" s="106">
        <v>0.62884002923965454</v>
      </c>
      <c r="N3219" s="105">
        <v>3210</v>
      </c>
      <c r="O3219" s="106">
        <v>0.2369900047779083</v>
      </c>
      <c r="Q3219" s="105">
        <v>51290</v>
      </c>
      <c r="R3219" s="106">
        <v>0.22549000382423401</v>
      </c>
      <c r="S3219" s="107"/>
    </row>
    <row r="3220" spans="1:19" x14ac:dyDescent="0.25">
      <c r="A3220" t="s">
        <v>331</v>
      </c>
      <c r="B3220" t="s">
        <v>347</v>
      </c>
      <c r="C3220" t="s">
        <v>347</v>
      </c>
      <c r="D3220" t="s">
        <v>347</v>
      </c>
      <c r="E3220" t="s">
        <v>252</v>
      </c>
      <c r="F3220" t="s">
        <v>253</v>
      </c>
      <c r="G3220" s="105">
        <v>1</v>
      </c>
      <c r="H3220" t="s">
        <v>357</v>
      </c>
      <c r="I3220" t="s">
        <v>439</v>
      </c>
      <c r="J3220" t="s">
        <v>442</v>
      </c>
      <c r="K3220" s="105">
        <v>157</v>
      </c>
      <c r="L3220" s="106">
        <v>0.37116000056266779</v>
      </c>
      <c r="M3220" s="106">
        <v>1</v>
      </c>
      <c r="N3220" s="105">
        <v>10335</v>
      </c>
      <c r="O3220" s="106">
        <v>0.76301002502441406</v>
      </c>
      <c r="P3220" s="106">
        <v>1</v>
      </c>
      <c r="Q3220" s="105">
        <v>176169</v>
      </c>
      <c r="R3220" s="106">
        <v>0.77451002597808838</v>
      </c>
      <c r="S3220" s="107">
        <v>1</v>
      </c>
    </row>
    <row r="3221" spans="1:19" x14ac:dyDescent="0.25">
      <c r="A3221" t="s">
        <v>331</v>
      </c>
      <c r="B3221" t="s">
        <v>347</v>
      </c>
      <c r="C3221" t="s">
        <v>347</v>
      </c>
      <c r="D3221" t="s">
        <v>347</v>
      </c>
      <c r="E3221" t="s">
        <v>252</v>
      </c>
      <c r="F3221" t="s">
        <v>253</v>
      </c>
      <c r="G3221" s="105">
        <v>1</v>
      </c>
      <c r="H3221" t="s">
        <v>357</v>
      </c>
      <c r="I3221" t="s">
        <v>395</v>
      </c>
      <c r="J3221" t="s">
        <v>396</v>
      </c>
      <c r="K3221" s="105">
        <v>414</v>
      </c>
      <c r="L3221" s="106">
        <v>0.97872000932693481</v>
      </c>
      <c r="N3221" s="105">
        <v>13439</v>
      </c>
      <c r="O3221" s="106">
        <v>0.99216997623443604</v>
      </c>
      <c r="Q3221" s="105">
        <v>225832</v>
      </c>
      <c r="R3221" s="106">
        <v>0.99285000562667847</v>
      </c>
      <c r="S3221" s="107"/>
    </row>
    <row r="3222" spans="1:19" x14ac:dyDescent="0.25">
      <c r="A3222" t="s">
        <v>331</v>
      </c>
      <c r="B3222" t="s">
        <v>347</v>
      </c>
      <c r="C3222" t="s">
        <v>347</v>
      </c>
      <c r="D3222" t="s">
        <v>347</v>
      </c>
      <c r="E3222" t="s">
        <v>252</v>
      </c>
      <c r="F3222" t="s">
        <v>253</v>
      </c>
      <c r="G3222" s="105">
        <v>1</v>
      </c>
      <c r="H3222" t="s">
        <v>357</v>
      </c>
      <c r="I3222" t="s">
        <v>395</v>
      </c>
      <c r="J3222" t="s">
        <v>397</v>
      </c>
      <c r="K3222" s="105">
        <v>9</v>
      </c>
      <c r="L3222" s="106">
        <v>2.1279999986290932E-2</v>
      </c>
      <c r="N3222" s="105">
        <v>106</v>
      </c>
      <c r="O3222" s="106">
        <v>7.8299995511770248E-3</v>
      </c>
      <c r="Q3222" s="105">
        <v>1627</v>
      </c>
      <c r="R3222" s="106">
        <v>7.1499999612569809E-3</v>
      </c>
      <c r="S3222" s="107"/>
    </row>
    <row r="3223" spans="1:19" x14ac:dyDescent="0.25">
      <c r="A3223" t="s">
        <v>331</v>
      </c>
      <c r="B3223" t="s">
        <v>347</v>
      </c>
      <c r="C3223" t="s">
        <v>347</v>
      </c>
      <c r="D3223" t="s">
        <v>347</v>
      </c>
      <c r="E3223" t="s">
        <v>252</v>
      </c>
      <c r="F3223" t="s">
        <v>253</v>
      </c>
      <c r="G3223">
        <v>1</v>
      </c>
      <c r="H3223" t="s">
        <v>357</v>
      </c>
      <c r="I3223" t="s">
        <v>398</v>
      </c>
      <c r="J3223" t="s">
        <v>399</v>
      </c>
      <c r="K3223">
        <v>15</v>
      </c>
      <c r="L3223" s="106">
        <v>3.5459998995065689E-2</v>
      </c>
      <c r="N3223">
        <v>3451</v>
      </c>
      <c r="O3223" s="106">
        <v>0.25477999448776251</v>
      </c>
      <c r="Q3223">
        <v>32785</v>
      </c>
      <c r="R3223" s="106">
        <v>0.14414000511169431</v>
      </c>
    </row>
    <row r="3224" spans="1:19" x14ac:dyDescent="0.25">
      <c r="A3224" t="s">
        <v>331</v>
      </c>
      <c r="B3224" t="s">
        <v>347</v>
      </c>
      <c r="C3224" t="s">
        <v>347</v>
      </c>
      <c r="D3224" t="s">
        <v>347</v>
      </c>
      <c r="E3224" t="s">
        <v>252</v>
      </c>
      <c r="F3224" t="s">
        <v>253</v>
      </c>
      <c r="G3224" s="105">
        <v>1</v>
      </c>
      <c r="H3224" t="s">
        <v>357</v>
      </c>
      <c r="I3224" t="s">
        <v>398</v>
      </c>
      <c r="J3224" t="s">
        <v>41</v>
      </c>
      <c r="K3224" s="105">
        <v>30</v>
      </c>
      <c r="L3224" s="106">
        <v>7.0919997990131378E-2</v>
      </c>
      <c r="N3224" s="105">
        <v>2872</v>
      </c>
      <c r="O3224" s="106">
        <v>0.21202999353408811</v>
      </c>
      <c r="Q3224" s="105">
        <v>40324</v>
      </c>
      <c r="R3224" s="106">
        <v>0.177279993891716</v>
      </c>
      <c r="S3224" s="107"/>
    </row>
    <row r="3225" spans="1:19" x14ac:dyDescent="0.25">
      <c r="A3225" t="s">
        <v>331</v>
      </c>
      <c r="B3225" t="s">
        <v>347</v>
      </c>
      <c r="C3225" t="s">
        <v>347</v>
      </c>
      <c r="D3225" t="s">
        <v>347</v>
      </c>
      <c r="E3225" t="s">
        <v>252</v>
      </c>
      <c r="F3225" t="s">
        <v>253</v>
      </c>
      <c r="G3225" s="105">
        <v>1</v>
      </c>
      <c r="H3225" t="s">
        <v>357</v>
      </c>
      <c r="I3225" t="s">
        <v>398</v>
      </c>
      <c r="J3225" t="s">
        <v>40</v>
      </c>
      <c r="K3225" s="105">
        <v>96</v>
      </c>
      <c r="L3225" s="106">
        <v>0.22695000469684601</v>
      </c>
      <c r="N3225" s="105">
        <v>2322</v>
      </c>
      <c r="O3225" s="106">
        <v>0.1714300066232681</v>
      </c>
      <c r="Q3225" s="105">
        <v>47952</v>
      </c>
      <c r="R3225" s="106">
        <v>0.21082000434398651</v>
      </c>
      <c r="S3225" s="107"/>
    </row>
    <row r="3226" spans="1:19" x14ac:dyDescent="0.25">
      <c r="A3226" t="s">
        <v>331</v>
      </c>
      <c r="B3226" t="s">
        <v>347</v>
      </c>
      <c r="C3226" t="s">
        <v>347</v>
      </c>
      <c r="D3226" t="s">
        <v>347</v>
      </c>
      <c r="E3226" t="s">
        <v>252</v>
      </c>
      <c r="F3226" t="s">
        <v>253</v>
      </c>
      <c r="G3226">
        <v>1</v>
      </c>
      <c r="H3226" t="s">
        <v>357</v>
      </c>
      <c r="I3226" t="s">
        <v>398</v>
      </c>
      <c r="J3226" t="s">
        <v>39</v>
      </c>
      <c r="K3226">
        <v>164</v>
      </c>
      <c r="L3226" s="106">
        <v>0.38771000504493708</v>
      </c>
      <c r="N3226">
        <v>2479</v>
      </c>
      <c r="O3226" s="106">
        <v>0.18301999568939209</v>
      </c>
      <c r="Q3226">
        <v>51770</v>
      </c>
      <c r="R3226" s="106">
        <v>0.22759999334812159</v>
      </c>
    </row>
    <row r="3227" spans="1:19" x14ac:dyDescent="0.25">
      <c r="A3227" t="s">
        <v>331</v>
      </c>
      <c r="B3227" t="s">
        <v>347</v>
      </c>
      <c r="C3227" t="s">
        <v>347</v>
      </c>
      <c r="D3227" t="s">
        <v>347</v>
      </c>
      <c r="E3227" t="s">
        <v>252</v>
      </c>
      <c r="F3227" t="s">
        <v>253</v>
      </c>
      <c r="G3227" s="105">
        <v>1</v>
      </c>
      <c r="H3227" t="s">
        <v>357</v>
      </c>
      <c r="I3227" t="s">
        <v>398</v>
      </c>
      <c r="J3227" t="s">
        <v>400</v>
      </c>
      <c r="K3227" s="105">
        <v>118</v>
      </c>
      <c r="L3227" s="106">
        <v>0.27895998954772949</v>
      </c>
      <c r="N3227" s="105">
        <v>2421</v>
      </c>
      <c r="O3227" s="106">
        <v>0.178739994764328</v>
      </c>
      <c r="Q3227" s="105">
        <v>54628</v>
      </c>
      <c r="R3227" s="106">
        <v>0.24017000198364261</v>
      </c>
      <c r="S3227" s="107"/>
    </row>
    <row r="3228" spans="1:19" x14ac:dyDescent="0.25">
      <c r="A3228" t="s">
        <v>331</v>
      </c>
      <c r="B3228" t="s">
        <v>347</v>
      </c>
      <c r="C3228" t="s">
        <v>347</v>
      </c>
      <c r="D3228" t="s">
        <v>347</v>
      </c>
      <c r="E3228" t="s">
        <v>252</v>
      </c>
      <c r="F3228" t="s">
        <v>253</v>
      </c>
      <c r="G3228">
        <v>1</v>
      </c>
      <c r="H3228" t="s">
        <v>357</v>
      </c>
      <c r="I3228" t="s">
        <v>422</v>
      </c>
      <c r="J3228" t="s">
        <v>429</v>
      </c>
      <c r="K3228">
        <v>319</v>
      </c>
      <c r="L3228" s="106">
        <v>0.75414001941680908</v>
      </c>
      <c r="N3228">
        <v>6400</v>
      </c>
      <c r="O3228" s="106">
        <v>0.47249999642372131</v>
      </c>
      <c r="Q3228">
        <v>80101</v>
      </c>
      <c r="R3228" s="106">
        <v>0.3521600067615509</v>
      </c>
    </row>
    <row r="3229" spans="1:19" x14ac:dyDescent="0.25">
      <c r="A3229" t="s">
        <v>331</v>
      </c>
      <c r="B3229" t="s">
        <v>347</v>
      </c>
      <c r="C3229" t="s">
        <v>347</v>
      </c>
      <c r="D3229" t="s">
        <v>347</v>
      </c>
      <c r="E3229" t="s">
        <v>252</v>
      </c>
      <c r="F3229" t="s">
        <v>253</v>
      </c>
      <c r="G3229" s="105">
        <v>1</v>
      </c>
      <c r="H3229" t="s">
        <v>357</v>
      </c>
      <c r="I3229" t="s">
        <v>422</v>
      </c>
      <c r="J3229" t="s">
        <v>423</v>
      </c>
      <c r="K3229" s="105">
        <v>83</v>
      </c>
      <c r="L3229" s="106">
        <v>0.19621999561786649</v>
      </c>
      <c r="M3229" s="106">
        <v>0.79808002710342407</v>
      </c>
      <c r="N3229" s="105">
        <v>5831</v>
      </c>
      <c r="O3229" s="106">
        <v>0.43048998713493353</v>
      </c>
      <c r="P3229" s="106">
        <v>0.81610000133514404</v>
      </c>
      <c r="Q3229" s="105">
        <v>119646</v>
      </c>
      <c r="R3229" s="106">
        <v>0.52600997686386108</v>
      </c>
      <c r="S3229" s="107">
        <v>0.81194001436233521</v>
      </c>
    </row>
    <row r="3230" spans="1:19" x14ac:dyDescent="0.25">
      <c r="A3230" t="s">
        <v>331</v>
      </c>
      <c r="B3230" t="s">
        <v>347</v>
      </c>
      <c r="C3230" t="s">
        <v>347</v>
      </c>
      <c r="D3230" t="s">
        <v>347</v>
      </c>
      <c r="E3230" t="s">
        <v>252</v>
      </c>
      <c r="F3230" t="s">
        <v>253</v>
      </c>
      <c r="G3230" s="105">
        <v>1</v>
      </c>
      <c r="H3230" t="s">
        <v>357</v>
      </c>
      <c r="I3230" t="s">
        <v>422</v>
      </c>
      <c r="J3230" t="s">
        <v>424</v>
      </c>
      <c r="K3230" s="105">
        <v>13</v>
      </c>
      <c r="L3230" s="106">
        <v>3.072999976575375E-2</v>
      </c>
      <c r="M3230" s="106">
        <v>0.125</v>
      </c>
      <c r="N3230" s="105">
        <v>746</v>
      </c>
      <c r="O3230" s="106">
        <v>5.5080000311136253E-2</v>
      </c>
      <c r="P3230" s="106">
        <v>0.10441000014543531</v>
      </c>
      <c r="Q3230" s="105">
        <v>17180</v>
      </c>
      <c r="R3230" s="106">
        <v>7.5530000030994415E-2</v>
      </c>
      <c r="S3230" s="107">
        <v>0.11659000068902969</v>
      </c>
    </row>
    <row r="3231" spans="1:19" x14ac:dyDescent="0.25">
      <c r="A3231" t="s">
        <v>331</v>
      </c>
      <c r="B3231" t="s">
        <v>347</v>
      </c>
      <c r="C3231" t="s">
        <v>347</v>
      </c>
      <c r="D3231" t="s">
        <v>347</v>
      </c>
      <c r="E3231" t="s">
        <v>252</v>
      </c>
      <c r="F3231" t="s">
        <v>253</v>
      </c>
      <c r="G3231" s="105">
        <v>1</v>
      </c>
      <c r="H3231" t="s">
        <v>357</v>
      </c>
      <c r="I3231" t="s">
        <v>422</v>
      </c>
      <c r="J3231" t="s">
        <v>425</v>
      </c>
      <c r="K3231" s="105">
        <v>6</v>
      </c>
      <c r="L3231" s="106">
        <v>1.417999994009733E-2</v>
      </c>
      <c r="M3231" s="106">
        <v>5.7689998298883438E-2</v>
      </c>
      <c r="N3231" s="105">
        <v>333</v>
      </c>
      <c r="O3231" s="106">
        <v>2.4579999968409538E-2</v>
      </c>
      <c r="P3231" s="106">
        <v>4.6610001474618912E-2</v>
      </c>
      <c r="Q3231" s="105">
        <v>6082</v>
      </c>
      <c r="R3231" s="106">
        <v>2.6739999651908871E-2</v>
      </c>
      <c r="S3231" s="107">
        <v>4.1269998997449868E-2</v>
      </c>
    </row>
    <row r="3232" spans="1:19" x14ac:dyDescent="0.25">
      <c r="A3232" t="s">
        <v>331</v>
      </c>
      <c r="B3232" t="s">
        <v>347</v>
      </c>
      <c r="C3232" t="s">
        <v>347</v>
      </c>
      <c r="D3232" t="s">
        <v>347</v>
      </c>
      <c r="E3232" t="s">
        <v>252</v>
      </c>
      <c r="F3232" t="s">
        <v>253</v>
      </c>
      <c r="G3232">
        <v>1</v>
      </c>
      <c r="H3232" t="s">
        <v>357</v>
      </c>
      <c r="I3232" t="s">
        <v>422</v>
      </c>
      <c r="J3232" t="s">
        <v>426</v>
      </c>
      <c r="K3232">
        <v>2</v>
      </c>
      <c r="L3232" s="106">
        <v>4.7300001606345177E-3</v>
      </c>
      <c r="M3232" s="106">
        <v>1.9230000674724579E-2</v>
      </c>
      <c r="N3232">
        <v>185</v>
      </c>
      <c r="O3232" s="106">
        <v>1.365999970585108E-2</v>
      </c>
      <c r="P3232" s="106">
        <v>2.589000016450882E-2</v>
      </c>
      <c r="Q3232">
        <v>3672</v>
      </c>
      <c r="R3232" s="106">
        <v>1.6140000894665722E-2</v>
      </c>
      <c r="S3232" s="106">
        <v>2.491999976336956E-2</v>
      </c>
    </row>
    <row r="3233" spans="1:19" x14ac:dyDescent="0.25">
      <c r="A3233" t="s">
        <v>331</v>
      </c>
      <c r="B3233" t="s">
        <v>347</v>
      </c>
      <c r="C3233" t="s">
        <v>347</v>
      </c>
      <c r="D3233" t="s">
        <v>347</v>
      </c>
      <c r="E3233" t="s">
        <v>252</v>
      </c>
      <c r="F3233" t="s">
        <v>253</v>
      </c>
      <c r="G3233" s="105">
        <v>1</v>
      </c>
      <c r="H3233" t="s">
        <v>357</v>
      </c>
      <c r="I3233" t="s">
        <v>422</v>
      </c>
      <c r="J3233" t="s">
        <v>427</v>
      </c>
      <c r="K3233" s="105">
        <v>0</v>
      </c>
      <c r="L3233" s="106">
        <v>0</v>
      </c>
      <c r="M3233" s="106">
        <v>0</v>
      </c>
      <c r="N3233" s="105">
        <v>50</v>
      </c>
      <c r="O3233" s="106">
        <v>3.689999924972653E-3</v>
      </c>
      <c r="P3233" s="106">
        <v>7.0000002160668373E-3</v>
      </c>
      <c r="Q3233" s="105">
        <v>766</v>
      </c>
      <c r="R3233" s="106">
        <v>3.3700000494718552E-3</v>
      </c>
      <c r="S3233" s="107">
        <v>5.2000000141561031E-3</v>
      </c>
    </row>
    <row r="3234" spans="1:19" x14ac:dyDescent="0.25">
      <c r="A3234" t="s">
        <v>331</v>
      </c>
      <c r="B3234" t="s">
        <v>347</v>
      </c>
      <c r="C3234" t="s">
        <v>347</v>
      </c>
      <c r="D3234" t="s">
        <v>347</v>
      </c>
      <c r="E3234" t="s">
        <v>252</v>
      </c>
      <c r="F3234" t="s">
        <v>253</v>
      </c>
      <c r="G3234">
        <v>1</v>
      </c>
      <c r="H3234" t="s">
        <v>357</v>
      </c>
      <c r="I3234" t="s">
        <v>422</v>
      </c>
      <c r="J3234" t="s">
        <v>428</v>
      </c>
      <c r="K3234">
        <v>0</v>
      </c>
      <c r="L3234" s="106">
        <v>0</v>
      </c>
      <c r="M3234" s="106">
        <v>0</v>
      </c>
      <c r="N3234">
        <v>0</v>
      </c>
      <c r="O3234" s="106">
        <v>0</v>
      </c>
      <c r="P3234" s="106">
        <v>0</v>
      </c>
      <c r="Q3234">
        <v>12</v>
      </c>
      <c r="R3234" s="106">
        <v>4.9999998736893758E-5</v>
      </c>
      <c r="S3234" s="106">
        <v>7.9999997979030013E-5</v>
      </c>
    </row>
    <row r="3235" spans="1:19" x14ac:dyDescent="0.25">
      <c r="A3235" t="s">
        <v>331</v>
      </c>
      <c r="B3235" t="s">
        <v>347</v>
      </c>
      <c r="C3235" t="s">
        <v>347</v>
      </c>
      <c r="D3235" t="s">
        <v>347</v>
      </c>
      <c r="E3235" t="s">
        <v>252</v>
      </c>
      <c r="F3235" t="s">
        <v>253</v>
      </c>
      <c r="G3235" s="105">
        <v>1</v>
      </c>
      <c r="H3235" t="s">
        <v>357</v>
      </c>
      <c r="I3235" t="s">
        <v>430</v>
      </c>
      <c r="J3235" t="s">
        <v>434</v>
      </c>
      <c r="K3235" s="105">
        <v>10</v>
      </c>
      <c r="L3235" s="106">
        <v>2.3639999330043789E-2</v>
      </c>
      <c r="M3235" s="106">
        <v>2.38099992275238E-2</v>
      </c>
      <c r="N3235" s="105">
        <v>353</v>
      </c>
      <c r="O3235" s="106">
        <v>2.6060000061988831E-2</v>
      </c>
      <c r="P3235" s="106">
        <v>2.6499999687075611E-2</v>
      </c>
      <c r="Q3235" s="105">
        <v>4987</v>
      </c>
      <c r="R3235" s="106">
        <v>2.1919999271631241E-2</v>
      </c>
      <c r="S3235" s="107">
        <v>2.2490000352263451E-2</v>
      </c>
    </row>
    <row r="3236" spans="1:19" x14ac:dyDescent="0.25">
      <c r="A3236" t="s">
        <v>331</v>
      </c>
      <c r="B3236" t="s">
        <v>347</v>
      </c>
      <c r="C3236" t="s">
        <v>347</v>
      </c>
      <c r="D3236" t="s">
        <v>347</v>
      </c>
      <c r="E3236" t="s">
        <v>252</v>
      </c>
      <c r="F3236" t="s">
        <v>253</v>
      </c>
      <c r="G3236">
        <v>1</v>
      </c>
      <c r="H3236" t="s">
        <v>357</v>
      </c>
      <c r="I3236" t="s">
        <v>430</v>
      </c>
      <c r="J3236" t="s">
        <v>432</v>
      </c>
      <c r="K3236">
        <v>47</v>
      </c>
      <c r="L3236" s="106">
        <v>0.1111100018024445</v>
      </c>
      <c r="M3236" s="106">
        <v>0.1119000017642975</v>
      </c>
      <c r="N3236">
        <v>708</v>
      </c>
      <c r="O3236" s="106">
        <v>5.226999893784523E-2</v>
      </c>
      <c r="P3236" s="106">
        <v>5.3149998188018799E-2</v>
      </c>
      <c r="Q3236">
        <v>18498</v>
      </c>
      <c r="R3236" s="106">
        <v>8.1320002675056458E-2</v>
      </c>
      <c r="S3236" s="106">
        <v>8.343999832868576E-2</v>
      </c>
    </row>
    <row r="3237" spans="1:19" x14ac:dyDescent="0.25">
      <c r="A3237" t="s">
        <v>331</v>
      </c>
      <c r="B3237" t="s">
        <v>347</v>
      </c>
      <c r="C3237" t="s">
        <v>347</v>
      </c>
      <c r="D3237" t="s">
        <v>347</v>
      </c>
      <c r="E3237" t="s">
        <v>252</v>
      </c>
      <c r="F3237" t="s">
        <v>253</v>
      </c>
      <c r="G3237">
        <v>1</v>
      </c>
      <c r="H3237" t="s">
        <v>357</v>
      </c>
      <c r="I3237" t="s">
        <v>430</v>
      </c>
      <c r="J3237" t="s">
        <v>435</v>
      </c>
      <c r="K3237">
        <v>0</v>
      </c>
      <c r="L3237" s="106">
        <v>0</v>
      </c>
      <c r="M3237" s="106">
        <v>0</v>
      </c>
      <c r="N3237">
        <v>18</v>
      </c>
      <c r="O3237" s="106">
        <v>1.329999999143183E-3</v>
      </c>
      <c r="P3237" s="106">
        <v>1.350000035017729E-3</v>
      </c>
      <c r="Q3237">
        <v>391</v>
      </c>
      <c r="R3237" s="106">
        <v>1.7199999419972301E-3</v>
      </c>
      <c r="S3237" s="106">
        <v>1.760000013746321E-3</v>
      </c>
    </row>
    <row r="3238" spans="1:19" x14ac:dyDescent="0.25">
      <c r="A3238" t="s">
        <v>331</v>
      </c>
      <c r="B3238" t="s">
        <v>347</v>
      </c>
      <c r="C3238" t="s">
        <v>347</v>
      </c>
      <c r="D3238" t="s">
        <v>347</v>
      </c>
      <c r="E3238" t="s">
        <v>252</v>
      </c>
      <c r="F3238" t="s">
        <v>253</v>
      </c>
      <c r="G3238" s="105">
        <v>1</v>
      </c>
      <c r="H3238" t="s">
        <v>357</v>
      </c>
      <c r="I3238" t="s">
        <v>430</v>
      </c>
      <c r="J3238" t="s">
        <v>436</v>
      </c>
      <c r="K3238" s="105">
        <v>14</v>
      </c>
      <c r="L3238" s="106">
        <v>3.3100001513957977E-2</v>
      </c>
      <c r="M3238" s="106">
        <v>3.3330000936985023E-2</v>
      </c>
      <c r="N3238" s="105">
        <v>215</v>
      </c>
      <c r="O3238" s="106">
        <v>1.5869999304413799E-2</v>
      </c>
      <c r="P3238" s="106">
        <v>1.6140000894665722E-2</v>
      </c>
      <c r="Q3238" s="105">
        <v>6784</v>
      </c>
      <c r="R3238" s="106">
        <v>2.9829999431967739E-2</v>
      </c>
      <c r="S3238" s="107">
        <v>3.060000017285347E-2</v>
      </c>
    </row>
    <row r="3239" spans="1:19" x14ac:dyDescent="0.25">
      <c r="A3239" t="s">
        <v>331</v>
      </c>
      <c r="B3239" t="s">
        <v>347</v>
      </c>
      <c r="C3239" t="s">
        <v>347</v>
      </c>
      <c r="D3239" t="s">
        <v>347</v>
      </c>
      <c r="E3239" t="s">
        <v>252</v>
      </c>
      <c r="F3239" t="s">
        <v>253</v>
      </c>
      <c r="G3239">
        <v>1</v>
      </c>
      <c r="H3239" t="s">
        <v>357</v>
      </c>
      <c r="I3239" t="s">
        <v>430</v>
      </c>
      <c r="J3239" t="s">
        <v>431</v>
      </c>
      <c r="K3239">
        <v>6</v>
      </c>
      <c r="L3239" s="106">
        <v>1.417999994009733E-2</v>
      </c>
      <c r="M3239" s="106">
        <v>1.4290000312030321E-2</v>
      </c>
      <c r="N3239">
        <v>4714</v>
      </c>
      <c r="O3239" s="106">
        <v>0.34803000092506409</v>
      </c>
      <c r="P3239" s="106">
        <v>0.35385000705718989</v>
      </c>
      <c r="Q3239">
        <v>77035</v>
      </c>
      <c r="R3239" s="106">
        <v>0.33867999911308289</v>
      </c>
      <c r="S3239" s="106">
        <v>0.3474699854850769</v>
      </c>
    </row>
    <row r="3240" spans="1:19" x14ac:dyDescent="0.25">
      <c r="A3240" t="s">
        <v>331</v>
      </c>
      <c r="B3240" t="s">
        <v>347</v>
      </c>
      <c r="C3240" t="s">
        <v>347</v>
      </c>
      <c r="D3240" t="s">
        <v>347</v>
      </c>
      <c r="E3240" t="s">
        <v>252</v>
      </c>
      <c r="F3240" t="s">
        <v>253</v>
      </c>
      <c r="G3240" s="105">
        <v>1</v>
      </c>
      <c r="H3240" t="s">
        <v>357</v>
      </c>
      <c r="I3240" t="s">
        <v>430</v>
      </c>
      <c r="J3240" t="s">
        <v>502</v>
      </c>
      <c r="K3240" s="105">
        <v>343</v>
      </c>
      <c r="L3240" s="106">
        <v>0.81086999177932739</v>
      </c>
      <c r="M3240" s="106">
        <v>0.8166700005531311</v>
      </c>
      <c r="N3240" s="105">
        <v>7314</v>
      </c>
      <c r="O3240" s="106">
        <v>0.53997999429702759</v>
      </c>
      <c r="P3240" s="106">
        <v>0.54901999235153198</v>
      </c>
      <c r="Q3240" s="105">
        <v>114008</v>
      </c>
      <c r="R3240" s="106">
        <v>0.5012199878692627</v>
      </c>
      <c r="S3240" s="107">
        <v>0.51424002647399902</v>
      </c>
    </row>
    <row r="3241" spans="1:19" x14ac:dyDescent="0.25">
      <c r="A3241" t="s">
        <v>331</v>
      </c>
      <c r="B3241" t="s">
        <v>347</v>
      </c>
      <c r="C3241" t="s">
        <v>347</v>
      </c>
      <c r="D3241" t="s">
        <v>347</v>
      </c>
      <c r="E3241" t="s">
        <v>252</v>
      </c>
      <c r="F3241" t="s">
        <v>253</v>
      </c>
      <c r="G3241" s="105">
        <v>1</v>
      </c>
      <c r="H3241" t="s">
        <v>357</v>
      </c>
      <c r="I3241" t="s">
        <v>430</v>
      </c>
      <c r="J3241" t="s">
        <v>86</v>
      </c>
      <c r="K3241" s="105">
        <v>3</v>
      </c>
      <c r="L3241" s="106">
        <v>7.089999970048666E-3</v>
      </c>
      <c r="N3241" s="105">
        <v>223</v>
      </c>
      <c r="O3241" s="106">
        <v>1.6459999606013302E-2</v>
      </c>
      <c r="Q3241" s="105">
        <v>5756</v>
      </c>
      <c r="R3241" s="106">
        <v>2.5310000404715541E-2</v>
      </c>
      <c r="S3241" s="107"/>
    </row>
    <row r="3242" spans="1:19" x14ac:dyDescent="0.25">
      <c r="A3242" t="s">
        <v>331</v>
      </c>
      <c r="B3242" t="s">
        <v>347</v>
      </c>
      <c r="C3242" t="s">
        <v>347</v>
      </c>
      <c r="D3242" t="s">
        <v>347</v>
      </c>
      <c r="E3242" t="s">
        <v>252</v>
      </c>
      <c r="F3242" t="s">
        <v>253</v>
      </c>
      <c r="G3242" s="105">
        <v>1</v>
      </c>
      <c r="H3242" t="s">
        <v>357</v>
      </c>
      <c r="I3242" t="s">
        <v>401</v>
      </c>
      <c r="J3242" t="s">
        <v>405</v>
      </c>
      <c r="K3242" s="105">
        <v>319</v>
      </c>
      <c r="L3242" s="106">
        <v>0.75414001941680908</v>
      </c>
      <c r="M3242" s="106">
        <v>0.77052998542785645</v>
      </c>
      <c r="N3242" s="105">
        <v>9999</v>
      </c>
      <c r="O3242" s="106">
        <v>0.73821002244949341</v>
      </c>
      <c r="P3242" s="106">
        <v>0.75</v>
      </c>
      <c r="Q3242" s="105">
        <v>171311</v>
      </c>
      <c r="R3242" s="106">
        <v>0.75314998626708984</v>
      </c>
      <c r="S3242" s="107">
        <v>0.77806001901626587</v>
      </c>
    </row>
    <row r="3243" spans="1:19" x14ac:dyDescent="0.25">
      <c r="A3243" t="s">
        <v>331</v>
      </c>
      <c r="B3243" t="s">
        <v>347</v>
      </c>
      <c r="C3243" t="s">
        <v>347</v>
      </c>
      <c r="D3243" t="s">
        <v>347</v>
      </c>
      <c r="E3243" t="s">
        <v>252</v>
      </c>
      <c r="F3243" t="s">
        <v>253</v>
      </c>
      <c r="G3243" s="105">
        <v>1</v>
      </c>
      <c r="H3243" t="s">
        <v>357</v>
      </c>
      <c r="I3243" t="s">
        <v>401</v>
      </c>
      <c r="J3243" t="s">
        <v>412</v>
      </c>
      <c r="K3243" s="105">
        <v>49</v>
      </c>
      <c r="L3243" s="106">
        <v>0.11584000289440161</v>
      </c>
      <c r="M3243" s="106">
        <v>0.1183599978685379</v>
      </c>
      <c r="N3243" s="105">
        <v>1457</v>
      </c>
      <c r="O3243" s="106">
        <v>0.1075699999928474</v>
      </c>
      <c r="P3243" s="106">
        <v>0.1092899963259697</v>
      </c>
      <c r="Q3243" s="105">
        <v>22313</v>
      </c>
      <c r="R3243" s="106">
        <v>9.8099999129772186E-2</v>
      </c>
      <c r="S3243" s="107">
        <v>0.10134000331163411</v>
      </c>
    </row>
    <row r="3244" spans="1:19" x14ac:dyDescent="0.25">
      <c r="A3244" t="s">
        <v>331</v>
      </c>
      <c r="B3244" t="s">
        <v>347</v>
      </c>
      <c r="C3244" t="s">
        <v>347</v>
      </c>
      <c r="D3244" t="s">
        <v>347</v>
      </c>
      <c r="E3244" t="s">
        <v>252</v>
      </c>
      <c r="F3244" t="s">
        <v>253</v>
      </c>
      <c r="G3244" s="105">
        <v>1</v>
      </c>
      <c r="H3244" t="s">
        <v>357</v>
      </c>
      <c r="I3244" t="s">
        <v>401</v>
      </c>
      <c r="J3244" t="s">
        <v>413</v>
      </c>
      <c r="K3244" s="105">
        <v>31</v>
      </c>
      <c r="L3244" s="106">
        <v>7.328999787569046E-2</v>
      </c>
      <c r="M3244" s="106">
        <v>7.4879996478557587E-2</v>
      </c>
      <c r="N3244" s="105">
        <v>1103</v>
      </c>
      <c r="O3244" s="106">
        <v>8.1430003046989441E-2</v>
      </c>
      <c r="P3244" s="106">
        <v>8.2730002701282501E-2</v>
      </c>
      <c r="Q3244" s="105">
        <v>15680</v>
      </c>
      <c r="R3244" s="106">
        <v>6.8939998745918274E-2</v>
      </c>
      <c r="S3244" s="107">
        <v>7.1220003068447113E-2</v>
      </c>
    </row>
    <row r="3245" spans="1:19" x14ac:dyDescent="0.25">
      <c r="A3245" t="s">
        <v>331</v>
      </c>
      <c r="B3245" t="s">
        <v>347</v>
      </c>
      <c r="C3245" t="s">
        <v>347</v>
      </c>
      <c r="D3245" t="s">
        <v>347</v>
      </c>
      <c r="E3245" t="s">
        <v>252</v>
      </c>
      <c r="F3245" t="s">
        <v>253</v>
      </c>
      <c r="G3245" s="105">
        <v>1</v>
      </c>
      <c r="H3245" t="s">
        <v>357</v>
      </c>
      <c r="I3245" t="s">
        <v>401</v>
      </c>
      <c r="J3245" t="s">
        <v>441</v>
      </c>
      <c r="K3245" s="105">
        <v>9</v>
      </c>
      <c r="L3245" s="106">
        <v>2.1279999986290932E-2</v>
      </c>
      <c r="N3245" s="105">
        <v>213</v>
      </c>
      <c r="O3245" s="106">
        <v>1.5729999169707298E-2</v>
      </c>
      <c r="Q3245" s="105">
        <v>7283</v>
      </c>
      <c r="R3245" s="106">
        <v>3.2019998878240592E-2</v>
      </c>
      <c r="S3245" s="107"/>
    </row>
    <row r="3246" spans="1:19" x14ac:dyDescent="0.25">
      <c r="A3246" t="s">
        <v>331</v>
      </c>
      <c r="B3246" t="s">
        <v>347</v>
      </c>
      <c r="C3246" t="s">
        <v>347</v>
      </c>
      <c r="D3246" t="s">
        <v>347</v>
      </c>
      <c r="E3246" t="s">
        <v>252</v>
      </c>
      <c r="F3246" t="s">
        <v>253</v>
      </c>
      <c r="G3246">
        <v>1</v>
      </c>
      <c r="H3246" t="s">
        <v>357</v>
      </c>
      <c r="I3246" t="s">
        <v>401</v>
      </c>
      <c r="J3246" t="s">
        <v>414</v>
      </c>
      <c r="K3246">
        <v>15</v>
      </c>
      <c r="L3246" s="106">
        <v>3.5459998995065689E-2</v>
      </c>
      <c r="M3246" s="106">
        <v>3.6230001598596573E-2</v>
      </c>
      <c r="N3246">
        <v>773</v>
      </c>
      <c r="O3246" s="106">
        <v>5.7069998234510422E-2</v>
      </c>
      <c r="P3246" s="106">
        <v>5.7980000972747803E-2</v>
      </c>
      <c r="Q3246">
        <v>10872</v>
      </c>
      <c r="R3246" s="106">
        <v>4.7800000756978989E-2</v>
      </c>
      <c r="S3246" s="106">
        <v>4.9380000680685043E-2</v>
      </c>
    </row>
    <row r="3247" spans="1:19" x14ac:dyDescent="0.25">
      <c r="A3247" t="s">
        <v>331</v>
      </c>
      <c r="B3247" t="s">
        <v>347</v>
      </c>
      <c r="C3247" t="s">
        <v>347</v>
      </c>
      <c r="D3247" t="s">
        <v>347</v>
      </c>
      <c r="E3247" t="s">
        <v>232</v>
      </c>
      <c r="F3247" t="s">
        <v>233</v>
      </c>
      <c r="G3247" s="105">
        <v>21</v>
      </c>
      <c r="H3247" t="s">
        <v>363</v>
      </c>
      <c r="I3247" t="s">
        <v>349</v>
      </c>
      <c r="J3247" t="s">
        <v>350</v>
      </c>
      <c r="K3247" s="105">
        <v>11</v>
      </c>
      <c r="L3247" s="106">
        <v>4.9200002104043961E-3</v>
      </c>
      <c r="N3247" s="105">
        <v>31</v>
      </c>
      <c r="O3247" s="106">
        <v>3.5000001080334191E-3</v>
      </c>
      <c r="Q3247" s="105">
        <v>1130</v>
      </c>
      <c r="R3247" s="106">
        <v>4.9700001254677773E-3</v>
      </c>
      <c r="S3247" s="107"/>
    </row>
    <row r="3248" spans="1:19" x14ac:dyDescent="0.25">
      <c r="A3248" t="s">
        <v>331</v>
      </c>
      <c r="B3248" t="s">
        <v>347</v>
      </c>
      <c r="C3248" t="s">
        <v>347</v>
      </c>
      <c r="D3248" t="s">
        <v>347</v>
      </c>
      <c r="E3248" t="s">
        <v>232</v>
      </c>
      <c r="F3248" t="s">
        <v>233</v>
      </c>
      <c r="G3248" s="105">
        <v>21</v>
      </c>
      <c r="H3248" t="s">
        <v>363</v>
      </c>
      <c r="I3248" t="s">
        <v>349</v>
      </c>
      <c r="J3248" t="s">
        <v>368</v>
      </c>
      <c r="K3248" s="105">
        <v>56</v>
      </c>
      <c r="L3248" s="106">
        <v>2.5019999593496319E-2</v>
      </c>
      <c r="N3248" s="105">
        <v>232</v>
      </c>
      <c r="O3248" s="106">
        <v>2.6229999959468842E-2</v>
      </c>
      <c r="Q3248" s="105">
        <v>8418</v>
      </c>
      <c r="R3248" s="106">
        <v>3.700999915599823E-2</v>
      </c>
      <c r="S3248" s="107"/>
    </row>
    <row r="3249" spans="1:19" x14ac:dyDescent="0.25">
      <c r="A3249" t="s">
        <v>331</v>
      </c>
      <c r="B3249" t="s">
        <v>347</v>
      </c>
      <c r="C3249" t="s">
        <v>347</v>
      </c>
      <c r="D3249" t="s">
        <v>347</v>
      </c>
      <c r="E3249" t="s">
        <v>232</v>
      </c>
      <c r="F3249" t="s">
        <v>233</v>
      </c>
      <c r="G3249" s="105">
        <v>21</v>
      </c>
      <c r="H3249" t="s">
        <v>363</v>
      </c>
      <c r="I3249" t="s">
        <v>349</v>
      </c>
      <c r="J3249" t="s">
        <v>369</v>
      </c>
      <c r="K3249" s="105">
        <v>260</v>
      </c>
      <c r="L3249" s="106">
        <v>0.1161800026893616</v>
      </c>
      <c r="N3249" s="105">
        <v>908</v>
      </c>
      <c r="O3249" s="106">
        <v>0.1026600003242493</v>
      </c>
      <c r="Q3249" s="105">
        <v>27454</v>
      </c>
      <c r="R3249" s="106">
        <v>0.1207000017166138</v>
      </c>
      <c r="S3249" s="107"/>
    </row>
    <row r="3250" spans="1:19" x14ac:dyDescent="0.25">
      <c r="A3250" t="s">
        <v>331</v>
      </c>
      <c r="B3250" t="s">
        <v>347</v>
      </c>
      <c r="C3250" t="s">
        <v>347</v>
      </c>
      <c r="D3250" t="s">
        <v>347</v>
      </c>
      <c r="E3250" t="s">
        <v>232</v>
      </c>
      <c r="F3250" t="s">
        <v>233</v>
      </c>
      <c r="G3250" s="105">
        <v>21</v>
      </c>
      <c r="H3250" t="s">
        <v>363</v>
      </c>
      <c r="I3250" t="s">
        <v>349</v>
      </c>
      <c r="J3250" t="s">
        <v>370</v>
      </c>
      <c r="K3250" s="105">
        <v>504</v>
      </c>
      <c r="L3250" s="106">
        <v>0.22519999742507929</v>
      </c>
      <c r="N3250" s="105">
        <v>1974</v>
      </c>
      <c r="O3250" s="106">
        <v>0.22317999601364141</v>
      </c>
      <c r="Q3250" s="105">
        <v>55879</v>
      </c>
      <c r="R3250" s="106">
        <v>0.24567000567913061</v>
      </c>
      <c r="S3250" s="107"/>
    </row>
    <row r="3251" spans="1:19" x14ac:dyDescent="0.25">
      <c r="A3251" t="s">
        <v>331</v>
      </c>
      <c r="B3251" t="s">
        <v>347</v>
      </c>
      <c r="C3251" t="s">
        <v>347</v>
      </c>
      <c r="D3251" t="s">
        <v>347</v>
      </c>
      <c r="E3251" t="s">
        <v>232</v>
      </c>
      <c r="F3251" t="s">
        <v>233</v>
      </c>
      <c r="G3251">
        <v>21</v>
      </c>
      <c r="H3251" t="s">
        <v>363</v>
      </c>
      <c r="I3251" t="s">
        <v>349</v>
      </c>
      <c r="J3251" t="s">
        <v>371</v>
      </c>
      <c r="K3251">
        <v>602</v>
      </c>
      <c r="L3251" s="106">
        <v>0.26899001002311712</v>
      </c>
      <c r="N3251">
        <v>2355</v>
      </c>
      <c r="O3251" s="106">
        <v>0.26625001430511469</v>
      </c>
      <c r="Q3251">
        <v>57982</v>
      </c>
      <c r="R3251" s="106">
        <v>0.25490999221801758</v>
      </c>
    </row>
    <row r="3252" spans="1:19" x14ac:dyDescent="0.25">
      <c r="A3252" t="s">
        <v>331</v>
      </c>
      <c r="B3252" t="s">
        <v>347</v>
      </c>
      <c r="C3252" t="s">
        <v>347</v>
      </c>
      <c r="D3252" t="s">
        <v>347</v>
      </c>
      <c r="E3252" t="s">
        <v>232</v>
      </c>
      <c r="F3252" t="s">
        <v>233</v>
      </c>
      <c r="G3252" s="105">
        <v>21</v>
      </c>
      <c r="H3252" t="s">
        <v>363</v>
      </c>
      <c r="I3252" t="s">
        <v>349</v>
      </c>
      <c r="J3252" t="s">
        <v>372</v>
      </c>
      <c r="K3252" s="105">
        <v>470</v>
      </c>
      <c r="L3252" s="106">
        <v>0.21001000702381131</v>
      </c>
      <c r="N3252" s="105">
        <v>1939</v>
      </c>
      <c r="O3252" s="106">
        <v>0.21921999752521509</v>
      </c>
      <c r="Q3252" s="105">
        <v>44765</v>
      </c>
      <c r="R3252" s="106">
        <v>0.19679999351501459</v>
      </c>
      <c r="S3252" s="107"/>
    </row>
    <row r="3253" spans="1:19" x14ac:dyDescent="0.25">
      <c r="A3253" t="s">
        <v>331</v>
      </c>
      <c r="B3253" t="s">
        <v>347</v>
      </c>
      <c r="C3253" t="s">
        <v>347</v>
      </c>
      <c r="D3253" t="s">
        <v>347</v>
      </c>
      <c r="E3253" t="s">
        <v>232</v>
      </c>
      <c r="F3253" t="s">
        <v>233</v>
      </c>
      <c r="G3253">
        <v>21</v>
      </c>
      <c r="H3253" t="s">
        <v>363</v>
      </c>
      <c r="I3253" t="s">
        <v>349</v>
      </c>
      <c r="J3253" t="s">
        <v>373</v>
      </c>
      <c r="K3253">
        <v>335</v>
      </c>
      <c r="L3253" s="106">
        <v>0.1496900022029877</v>
      </c>
      <c r="N3253">
        <v>1406</v>
      </c>
      <c r="O3253" s="106">
        <v>0.1589599996805191</v>
      </c>
      <c r="Q3253">
        <v>31831</v>
      </c>
      <c r="R3253" s="106">
        <v>0.1399399936199188</v>
      </c>
    </row>
    <row r="3254" spans="1:19" x14ac:dyDescent="0.25">
      <c r="A3254" t="s">
        <v>331</v>
      </c>
      <c r="B3254" t="s">
        <v>347</v>
      </c>
      <c r="C3254" t="s">
        <v>347</v>
      </c>
      <c r="D3254" t="s">
        <v>347</v>
      </c>
      <c r="E3254" t="s">
        <v>232</v>
      </c>
      <c r="F3254" t="s">
        <v>233</v>
      </c>
      <c r="G3254" s="105">
        <v>21</v>
      </c>
      <c r="H3254" t="s">
        <v>363</v>
      </c>
      <c r="I3254" t="s">
        <v>438</v>
      </c>
      <c r="J3254" t="s">
        <v>48</v>
      </c>
      <c r="K3254" s="105">
        <v>1815</v>
      </c>
      <c r="L3254" s="106">
        <v>0.81098997592926025</v>
      </c>
      <c r="M3254" s="106">
        <v>0.83486998081207275</v>
      </c>
      <c r="N3254" s="105">
        <v>7421</v>
      </c>
      <c r="O3254" s="106">
        <v>0.83901000022888184</v>
      </c>
      <c r="P3254" s="106">
        <v>0.8556399941444397</v>
      </c>
      <c r="Q3254" s="105">
        <v>186401</v>
      </c>
      <c r="R3254" s="106">
        <v>0.81949001550674438</v>
      </c>
      <c r="S3254" s="107">
        <v>0.8465999960899353</v>
      </c>
    </row>
    <row r="3255" spans="1:19" x14ac:dyDescent="0.25">
      <c r="A3255" t="s">
        <v>331</v>
      </c>
      <c r="B3255" t="s">
        <v>347</v>
      </c>
      <c r="C3255" t="s">
        <v>347</v>
      </c>
      <c r="D3255" t="s">
        <v>347</v>
      </c>
      <c r="E3255" t="s">
        <v>232</v>
      </c>
      <c r="F3255" t="s">
        <v>233</v>
      </c>
      <c r="G3255" s="105">
        <v>21</v>
      </c>
      <c r="H3255" t="s">
        <v>363</v>
      </c>
      <c r="I3255" t="s">
        <v>438</v>
      </c>
      <c r="J3255" t="s">
        <v>42</v>
      </c>
      <c r="K3255" s="105">
        <v>209</v>
      </c>
      <c r="L3255" s="106">
        <v>9.3390002846717834E-2</v>
      </c>
      <c r="M3255" s="106">
        <v>9.6139997243881226E-2</v>
      </c>
      <c r="N3255" s="105">
        <v>771</v>
      </c>
      <c r="O3255" s="106">
        <v>8.716999739408493E-2</v>
      </c>
      <c r="P3255" s="106">
        <v>8.8899999856948853E-2</v>
      </c>
      <c r="Q3255" s="105">
        <v>20350</v>
      </c>
      <c r="R3255" s="106">
        <v>8.9469999074935913E-2</v>
      </c>
      <c r="S3255" s="107">
        <v>9.2430002987384796E-2</v>
      </c>
    </row>
    <row r="3256" spans="1:19" x14ac:dyDescent="0.25">
      <c r="A3256" t="s">
        <v>331</v>
      </c>
      <c r="B3256" t="s">
        <v>347</v>
      </c>
      <c r="C3256" t="s">
        <v>347</v>
      </c>
      <c r="D3256" t="s">
        <v>347</v>
      </c>
      <c r="E3256" t="s">
        <v>232</v>
      </c>
      <c r="F3256" t="s">
        <v>233</v>
      </c>
      <c r="G3256" s="105">
        <v>21</v>
      </c>
      <c r="H3256" t="s">
        <v>363</v>
      </c>
      <c r="I3256" t="s">
        <v>438</v>
      </c>
      <c r="J3256" t="s">
        <v>374</v>
      </c>
      <c r="K3256" s="105">
        <v>150</v>
      </c>
      <c r="L3256" s="106">
        <v>6.7019999027252197E-2</v>
      </c>
      <c r="M3256" s="106">
        <v>6.8999998271465302E-2</v>
      </c>
      <c r="N3256" s="105">
        <v>481</v>
      </c>
      <c r="O3256" s="106">
        <v>5.437999963760376E-2</v>
      </c>
      <c r="P3256" s="106">
        <v>5.5459998548030853E-2</v>
      </c>
      <c r="Q3256" s="105">
        <v>13425</v>
      </c>
      <c r="R3256" s="106">
        <v>5.9020001441240311E-2</v>
      </c>
      <c r="S3256" s="107">
        <v>6.0970000922679901E-2</v>
      </c>
    </row>
    <row r="3257" spans="1:19" x14ac:dyDescent="0.25">
      <c r="A3257" t="s">
        <v>331</v>
      </c>
      <c r="B3257" t="s">
        <v>347</v>
      </c>
      <c r="C3257" t="s">
        <v>347</v>
      </c>
      <c r="D3257" t="s">
        <v>347</v>
      </c>
      <c r="E3257" t="s">
        <v>232</v>
      </c>
      <c r="F3257" t="s">
        <v>233</v>
      </c>
      <c r="G3257" s="105">
        <v>21</v>
      </c>
      <c r="H3257" t="s">
        <v>363</v>
      </c>
      <c r="I3257" t="s">
        <v>438</v>
      </c>
      <c r="J3257" t="s">
        <v>86</v>
      </c>
      <c r="K3257" s="105">
        <v>64</v>
      </c>
      <c r="L3257" s="106">
        <v>2.859999984502792E-2</v>
      </c>
      <c r="N3257" s="105">
        <v>172</v>
      </c>
      <c r="O3257" s="106">
        <v>1.94499995559454E-2</v>
      </c>
      <c r="Q3257" s="105">
        <v>7283</v>
      </c>
      <c r="R3257" s="106">
        <v>3.2019998878240592E-2</v>
      </c>
      <c r="S3257" s="107"/>
    </row>
    <row r="3258" spans="1:19" x14ac:dyDescent="0.25">
      <c r="A3258" t="s">
        <v>331</v>
      </c>
      <c r="B3258" t="s">
        <v>347</v>
      </c>
      <c r="C3258" t="s">
        <v>347</v>
      </c>
      <c r="D3258" t="s">
        <v>347</v>
      </c>
      <c r="E3258" t="s">
        <v>232</v>
      </c>
      <c r="F3258" t="s">
        <v>233</v>
      </c>
      <c r="G3258" s="105">
        <v>21</v>
      </c>
      <c r="H3258" t="s">
        <v>363</v>
      </c>
      <c r="I3258" t="s">
        <v>375</v>
      </c>
      <c r="J3258" t="s">
        <v>376</v>
      </c>
      <c r="K3258" s="105">
        <v>487</v>
      </c>
      <c r="L3258" s="106">
        <v>0.21761000156402591</v>
      </c>
      <c r="N3258" s="105">
        <v>1855</v>
      </c>
      <c r="O3258" s="106">
        <v>0.20972000062465671</v>
      </c>
      <c r="Q3258" s="105">
        <v>47189</v>
      </c>
      <c r="R3258" s="106">
        <v>0.20746000111103061</v>
      </c>
      <c r="S3258" s="107"/>
    </row>
    <row r="3259" spans="1:19" x14ac:dyDescent="0.25">
      <c r="A3259" t="s">
        <v>331</v>
      </c>
      <c r="B3259" t="s">
        <v>347</v>
      </c>
      <c r="C3259" t="s">
        <v>347</v>
      </c>
      <c r="D3259" t="s">
        <v>347</v>
      </c>
      <c r="E3259" t="s">
        <v>232</v>
      </c>
      <c r="F3259" t="s">
        <v>233</v>
      </c>
      <c r="G3259" s="105">
        <v>21</v>
      </c>
      <c r="H3259" t="s">
        <v>363</v>
      </c>
      <c r="I3259" t="s">
        <v>375</v>
      </c>
      <c r="J3259" t="s">
        <v>377</v>
      </c>
      <c r="K3259" s="105">
        <v>452</v>
      </c>
      <c r="L3259" s="106">
        <v>0.2019699960947037</v>
      </c>
      <c r="N3259" s="105">
        <v>1843</v>
      </c>
      <c r="O3259" s="106">
        <v>0.20837000012397769</v>
      </c>
      <c r="Q3259" s="105">
        <v>47420</v>
      </c>
      <c r="R3259" s="106">
        <v>0.20848000049591059</v>
      </c>
      <c r="S3259" s="107"/>
    </row>
    <row r="3260" spans="1:19" x14ac:dyDescent="0.25">
      <c r="A3260" t="s">
        <v>331</v>
      </c>
      <c r="B3260" t="s">
        <v>347</v>
      </c>
      <c r="C3260" t="s">
        <v>347</v>
      </c>
      <c r="D3260" t="s">
        <v>347</v>
      </c>
      <c r="E3260" t="s">
        <v>232</v>
      </c>
      <c r="F3260" t="s">
        <v>233</v>
      </c>
      <c r="G3260" s="105">
        <v>21</v>
      </c>
      <c r="H3260" t="s">
        <v>363</v>
      </c>
      <c r="I3260" t="s">
        <v>375</v>
      </c>
      <c r="J3260" t="s">
        <v>378</v>
      </c>
      <c r="K3260" s="105">
        <v>366</v>
      </c>
      <c r="L3260" s="106">
        <v>0.1635400056838989</v>
      </c>
      <c r="N3260" s="105">
        <v>1519</v>
      </c>
      <c r="O3260" s="106">
        <v>0.17173999547958371</v>
      </c>
      <c r="Q3260" s="105">
        <v>37332</v>
      </c>
      <c r="R3260" s="106">
        <v>0.1641300022602081</v>
      </c>
      <c r="S3260" s="107"/>
    </row>
    <row r="3261" spans="1:19" x14ac:dyDescent="0.25">
      <c r="A3261" t="s">
        <v>331</v>
      </c>
      <c r="B3261" t="s">
        <v>347</v>
      </c>
      <c r="C3261" t="s">
        <v>347</v>
      </c>
      <c r="D3261" t="s">
        <v>347</v>
      </c>
      <c r="E3261" t="s">
        <v>232</v>
      </c>
      <c r="F3261" t="s">
        <v>233</v>
      </c>
      <c r="G3261" s="105">
        <v>21</v>
      </c>
      <c r="H3261" t="s">
        <v>363</v>
      </c>
      <c r="I3261" t="s">
        <v>375</v>
      </c>
      <c r="J3261" t="s">
        <v>379</v>
      </c>
      <c r="K3261" s="105">
        <v>470</v>
      </c>
      <c r="L3261" s="106">
        <v>0.21001000702381131</v>
      </c>
      <c r="N3261" s="105">
        <v>1810</v>
      </c>
      <c r="O3261" s="106">
        <v>0.20464000105857849</v>
      </c>
      <c r="Q3261" s="105">
        <v>47525</v>
      </c>
      <c r="R3261" s="106">
        <v>0.20893999934196469</v>
      </c>
      <c r="S3261" s="107"/>
    </row>
    <row r="3262" spans="1:19" x14ac:dyDescent="0.25">
      <c r="A3262" t="s">
        <v>331</v>
      </c>
      <c r="B3262" t="s">
        <v>347</v>
      </c>
      <c r="C3262" t="s">
        <v>347</v>
      </c>
      <c r="D3262" t="s">
        <v>347</v>
      </c>
      <c r="E3262" t="s">
        <v>232</v>
      </c>
      <c r="F3262" t="s">
        <v>233</v>
      </c>
      <c r="G3262" s="105">
        <v>21</v>
      </c>
      <c r="H3262" t="s">
        <v>363</v>
      </c>
      <c r="I3262" t="s">
        <v>375</v>
      </c>
      <c r="J3262" t="s">
        <v>380</v>
      </c>
      <c r="K3262" s="105">
        <v>463</v>
      </c>
      <c r="L3262" s="106">
        <v>0.20688000321388239</v>
      </c>
      <c r="N3262" s="105">
        <v>1818</v>
      </c>
      <c r="O3262" s="106">
        <v>0.2055400013923645</v>
      </c>
      <c r="Q3262" s="105">
        <v>47993</v>
      </c>
      <c r="R3262" s="106">
        <v>0.210999995470047</v>
      </c>
      <c r="S3262" s="107"/>
    </row>
    <row r="3263" spans="1:19" x14ac:dyDescent="0.25">
      <c r="A3263" t="s">
        <v>331</v>
      </c>
      <c r="B3263" t="s">
        <v>347</v>
      </c>
      <c r="C3263" t="s">
        <v>347</v>
      </c>
      <c r="D3263" t="s">
        <v>347</v>
      </c>
      <c r="E3263" t="s">
        <v>232</v>
      </c>
      <c r="F3263" t="s">
        <v>233</v>
      </c>
      <c r="G3263" s="105">
        <v>21</v>
      </c>
      <c r="H3263" t="s">
        <v>363</v>
      </c>
      <c r="I3263" t="s">
        <v>381</v>
      </c>
      <c r="J3263" t="s">
        <v>382</v>
      </c>
      <c r="K3263" s="105">
        <v>20</v>
      </c>
      <c r="L3263" s="106">
        <v>8.9400000870227814E-3</v>
      </c>
      <c r="M3263" s="106">
        <v>1.0180000215768811E-2</v>
      </c>
      <c r="N3263" s="105">
        <v>189</v>
      </c>
      <c r="O3263" s="106">
        <v>2.136999927461147E-2</v>
      </c>
      <c r="P3263" s="106">
        <v>2.7100000530481339E-2</v>
      </c>
      <c r="Q3263" s="105">
        <v>5423</v>
      </c>
      <c r="R3263" s="106">
        <v>2.384000085294247E-2</v>
      </c>
      <c r="S3263" s="107">
        <v>3.0780000612139698E-2</v>
      </c>
    </row>
    <row r="3264" spans="1:19" x14ac:dyDescent="0.25">
      <c r="A3264" t="s">
        <v>331</v>
      </c>
      <c r="B3264" t="s">
        <v>347</v>
      </c>
      <c r="C3264" t="s">
        <v>347</v>
      </c>
      <c r="D3264" t="s">
        <v>347</v>
      </c>
      <c r="E3264" t="s">
        <v>232</v>
      </c>
      <c r="F3264" t="s">
        <v>233</v>
      </c>
      <c r="G3264" s="105">
        <v>21</v>
      </c>
      <c r="H3264" t="s">
        <v>363</v>
      </c>
      <c r="I3264" t="s">
        <v>381</v>
      </c>
      <c r="J3264" t="s">
        <v>383</v>
      </c>
      <c r="K3264" s="105">
        <v>197</v>
      </c>
      <c r="L3264" s="106">
        <v>8.8030003011226654E-2</v>
      </c>
      <c r="M3264" s="106">
        <v>0.1002499982714653</v>
      </c>
      <c r="N3264" s="105">
        <v>837</v>
      </c>
      <c r="O3264" s="106">
        <v>9.4630002975463867E-2</v>
      </c>
      <c r="P3264" s="106">
        <v>0.1200200021266937</v>
      </c>
      <c r="Q3264" s="105">
        <v>26007</v>
      </c>
      <c r="R3264" s="106">
        <v>0.11433999985456469</v>
      </c>
      <c r="S3264" s="107">
        <v>0.1476300060749054</v>
      </c>
    </row>
    <row r="3265" spans="1:19" x14ac:dyDescent="0.25">
      <c r="A3265" t="s">
        <v>331</v>
      </c>
      <c r="B3265" t="s">
        <v>347</v>
      </c>
      <c r="C3265" t="s">
        <v>347</v>
      </c>
      <c r="D3265" t="s">
        <v>347</v>
      </c>
      <c r="E3265" t="s">
        <v>232</v>
      </c>
      <c r="F3265" t="s">
        <v>233</v>
      </c>
      <c r="G3265">
        <v>21</v>
      </c>
      <c r="H3265" t="s">
        <v>363</v>
      </c>
      <c r="I3265" t="s">
        <v>381</v>
      </c>
      <c r="J3265" t="s">
        <v>384</v>
      </c>
      <c r="K3265">
        <v>1748</v>
      </c>
      <c r="L3265" s="106">
        <v>0.78105002641677856</v>
      </c>
      <c r="M3265" s="106">
        <v>0.88956999778747559</v>
      </c>
      <c r="N3265">
        <v>5948</v>
      </c>
      <c r="O3265" s="106">
        <v>0.67246997356414795</v>
      </c>
      <c r="P3265" s="106">
        <v>0.85288000106811523</v>
      </c>
      <c r="Q3265">
        <v>144739</v>
      </c>
      <c r="R3265" s="106">
        <v>0.6363300085067749</v>
      </c>
      <c r="S3265" s="106">
        <v>0.82159000635147095</v>
      </c>
    </row>
    <row r="3266" spans="1:19" x14ac:dyDescent="0.25">
      <c r="A3266" t="s">
        <v>331</v>
      </c>
      <c r="B3266" t="s">
        <v>347</v>
      </c>
      <c r="C3266" t="s">
        <v>347</v>
      </c>
      <c r="D3266" t="s">
        <v>347</v>
      </c>
      <c r="E3266" t="s">
        <v>232</v>
      </c>
      <c r="F3266" t="s">
        <v>233</v>
      </c>
      <c r="G3266" s="105">
        <v>21</v>
      </c>
      <c r="H3266" t="s">
        <v>363</v>
      </c>
      <c r="I3266" t="s">
        <v>381</v>
      </c>
      <c r="J3266" t="s">
        <v>385</v>
      </c>
      <c r="K3266" s="105">
        <v>273</v>
      </c>
      <c r="L3266" s="106">
        <v>0.1219799965620041</v>
      </c>
      <c r="N3266" s="105">
        <v>1871</v>
      </c>
      <c r="O3266" s="106">
        <v>0.2115299999713898</v>
      </c>
      <c r="Q3266" s="105">
        <v>51290</v>
      </c>
      <c r="R3266" s="106">
        <v>0.22549000382423401</v>
      </c>
      <c r="S3266" s="107"/>
    </row>
    <row r="3267" spans="1:19" x14ac:dyDescent="0.25">
      <c r="A3267" t="s">
        <v>331</v>
      </c>
      <c r="B3267" t="s">
        <v>347</v>
      </c>
      <c r="C3267" t="s">
        <v>347</v>
      </c>
      <c r="D3267" t="s">
        <v>347</v>
      </c>
      <c r="E3267" t="s">
        <v>232</v>
      </c>
      <c r="F3267" t="s">
        <v>233</v>
      </c>
      <c r="G3267">
        <v>21</v>
      </c>
      <c r="H3267" t="s">
        <v>363</v>
      </c>
      <c r="I3267" t="s">
        <v>386</v>
      </c>
      <c r="J3267" t="s">
        <v>387</v>
      </c>
      <c r="K3267">
        <v>12</v>
      </c>
      <c r="L3267" s="106">
        <v>5.3599998354911804E-3</v>
      </c>
      <c r="M3267" s="106">
        <v>5.4199998266994953E-3</v>
      </c>
      <c r="N3267">
        <v>161</v>
      </c>
      <c r="O3267" s="106">
        <v>1.8200000748038288E-2</v>
      </c>
      <c r="P3267" s="106">
        <v>1.8619999289512631E-2</v>
      </c>
      <c r="Q3267">
        <v>12181</v>
      </c>
      <c r="R3267" s="106">
        <v>5.3550001233816147E-2</v>
      </c>
      <c r="S3267" s="106">
        <v>5.4999999701976783E-2</v>
      </c>
    </row>
    <row r="3268" spans="1:19" x14ac:dyDescent="0.25">
      <c r="A3268" t="s">
        <v>331</v>
      </c>
      <c r="B3268" t="s">
        <v>347</v>
      </c>
      <c r="C3268" t="s">
        <v>347</v>
      </c>
      <c r="D3268" t="s">
        <v>347</v>
      </c>
      <c r="E3268" t="s">
        <v>232</v>
      </c>
      <c r="F3268" t="s">
        <v>233</v>
      </c>
      <c r="G3268" s="105">
        <v>21</v>
      </c>
      <c r="H3268" t="s">
        <v>363</v>
      </c>
      <c r="I3268" t="s">
        <v>386</v>
      </c>
      <c r="J3268" t="s">
        <v>388</v>
      </c>
      <c r="K3268" s="105">
        <v>11</v>
      </c>
      <c r="L3268" s="106">
        <v>4.9200002104043961E-3</v>
      </c>
      <c r="M3268" s="106">
        <v>4.9700001254677773E-3</v>
      </c>
      <c r="N3268" s="105">
        <v>58</v>
      </c>
      <c r="O3268" s="106">
        <v>6.5600001253187656E-3</v>
      </c>
      <c r="P3268" s="106">
        <v>6.7099998705089092E-3</v>
      </c>
      <c r="Q3268" s="105">
        <v>6321</v>
      </c>
      <c r="R3268" s="106">
        <v>2.77900006622076E-2</v>
      </c>
      <c r="S3268" s="107">
        <v>2.8540000319480899E-2</v>
      </c>
    </row>
    <row r="3269" spans="1:19" x14ac:dyDescent="0.25">
      <c r="A3269" t="s">
        <v>331</v>
      </c>
      <c r="B3269" t="s">
        <v>347</v>
      </c>
      <c r="C3269" t="s">
        <v>347</v>
      </c>
      <c r="D3269" t="s">
        <v>347</v>
      </c>
      <c r="E3269" t="s">
        <v>232</v>
      </c>
      <c r="F3269" t="s">
        <v>233</v>
      </c>
      <c r="G3269" s="105">
        <v>21</v>
      </c>
      <c r="H3269" t="s">
        <v>363</v>
      </c>
      <c r="I3269" t="s">
        <v>386</v>
      </c>
      <c r="J3269" t="s">
        <v>85</v>
      </c>
      <c r="K3269" s="105">
        <v>13</v>
      </c>
      <c r="L3269" s="106">
        <v>5.8100000023841858E-3</v>
      </c>
      <c r="M3269" s="106">
        <v>5.8699999935925007E-3</v>
      </c>
      <c r="N3269" s="105">
        <v>126</v>
      </c>
      <c r="O3269" s="106">
        <v>1.4250000007450581E-2</v>
      </c>
      <c r="P3269" s="106">
        <v>1.456999965012074E-2</v>
      </c>
      <c r="Q3269" s="105">
        <v>4872</v>
      </c>
      <c r="R3269" s="106">
        <v>2.1420000120997429E-2</v>
      </c>
      <c r="S3269" s="107">
        <v>2.199999988079071E-2</v>
      </c>
    </row>
    <row r="3270" spans="1:19" x14ac:dyDescent="0.25">
      <c r="A3270" t="s">
        <v>331</v>
      </c>
      <c r="B3270" t="s">
        <v>347</v>
      </c>
      <c r="C3270" t="s">
        <v>347</v>
      </c>
      <c r="D3270" t="s">
        <v>347</v>
      </c>
      <c r="E3270" t="s">
        <v>232</v>
      </c>
      <c r="F3270" t="s">
        <v>233</v>
      </c>
      <c r="G3270" s="105">
        <v>21</v>
      </c>
      <c r="H3270" t="s">
        <v>363</v>
      </c>
      <c r="I3270" t="s">
        <v>386</v>
      </c>
      <c r="J3270" t="s">
        <v>389</v>
      </c>
      <c r="K3270" s="105">
        <v>2</v>
      </c>
      <c r="L3270" s="106">
        <v>8.9000002481043339E-4</v>
      </c>
      <c r="M3270" s="106">
        <v>8.9999998454004526E-4</v>
      </c>
      <c r="N3270" s="105">
        <v>29</v>
      </c>
      <c r="O3270" s="106">
        <v>3.2800000626593828E-3</v>
      </c>
      <c r="P3270" s="106">
        <v>3.3499998971819882E-3</v>
      </c>
      <c r="Q3270" s="105">
        <v>4049</v>
      </c>
      <c r="R3270" s="106">
        <v>1.779999956488609E-2</v>
      </c>
      <c r="S3270" s="107">
        <v>1.8279999494552609E-2</v>
      </c>
    </row>
    <row r="3271" spans="1:19" x14ac:dyDescent="0.25">
      <c r="A3271" t="s">
        <v>331</v>
      </c>
      <c r="B3271" t="s">
        <v>347</v>
      </c>
      <c r="C3271" t="s">
        <v>347</v>
      </c>
      <c r="D3271" t="s">
        <v>347</v>
      </c>
      <c r="E3271" t="s">
        <v>232</v>
      </c>
      <c r="F3271" t="s">
        <v>233</v>
      </c>
      <c r="G3271">
        <v>21</v>
      </c>
      <c r="H3271" t="s">
        <v>363</v>
      </c>
      <c r="I3271" t="s">
        <v>386</v>
      </c>
      <c r="J3271" t="s">
        <v>86</v>
      </c>
      <c r="K3271">
        <v>24</v>
      </c>
      <c r="L3271" s="106">
        <v>1.0719999670982361E-2</v>
      </c>
      <c r="N3271">
        <v>199</v>
      </c>
      <c r="O3271" s="106">
        <v>2.2500000894069672E-2</v>
      </c>
      <c r="Q3271">
        <v>5972</v>
      </c>
      <c r="R3271" s="106">
        <v>2.6259999722242359E-2</v>
      </c>
    </row>
    <row r="3272" spans="1:19" x14ac:dyDescent="0.25">
      <c r="A3272" t="s">
        <v>331</v>
      </c>
      <c r="B3272" t="s">
        <v>347</v>
      </c>
      <c r="C3272" t="s">
        <v>347</v>
      </c>
      <c r="D3272" t="s">
        <v>347</v>
      </c>
      <c r="E3272" t="s">
        <v>232</v>
      </c>
      <c r="F3272" t="s">
        <v>233</v>
      </c>
      <c r="G3272" s="105">
        <v>21</v>
      </c>
      <c r="H3272" t="s">
        <v>363</v>
      </c>
      <c r="I3272" t="s">
        <v>386</v>
      </c>
      <c r="J3272" t="s">
        <v>84</v>
      </c>
      <c r="K3272" s="105">
        <v>2176</v>
      </c>
      <c r="L3272" s="106">
        <v>0.97229999303817749</v>
      </c>
      <c r="M3272" s="106">
        <v>0.98284000158309937</v>
      </c>
      <c r="N3272" s="105">
        <v>8272</v>
      </c>
      <c r="O3272" s="106">
        <v>0.93522000312805176</v>
      </c>
      <c r="P3272" s="106">
        <v>0.95674002170562744</v>
      </c>
      <c r="Q3272" s="105">
        <v>194064</v>
      </c>
      <c r="R3272" s="106">
        <v>0.85317999124526978</v>
      </c>
      <c r="S3272" s="107">
        <v>0.87619000673294067</v>
      </c>
    </row>
    <row r="3273" spans="1:19" x14ac:dyDescent="0.25">
      <c r="A3273" t="s">
        <v>331</v>
      </c>
      <c r="B3273" t="s">
        <v>347</v>
      </c>
      <c r="C3273" t="s">
        <v>347</v>
      </c>
      <c r="D3273" t="s">
        <v>347</v>
      </c>
      <c r="E3273" t="s">
        <v>232</v>
      </c>
      <c r="F3273" t="s">
        <v>233</v>
      </c>
      <c r="G3273" s="105">
        <v>21</v>
      </c>
      <c r="H3273" t="s">
        <v>363</v>
      </c>
      <c r="I3273" t="s">
        <v>419</v>
      </c>
      <c r="J3273" t="s">
        <v>390</v>
      </c>
      <c r="K3273" s="105">
        <v>273</v>
      </c>
      <c r="L3273" s="106">
        <v>0.1219799965620041</v>
      </c>
      <c r="N3273" s="105">
        <v>1871</v>
      </c>
      <c r="O3273" s="106">
        <v>0.2115299999713898</v>
      </c>
      <c r="Q3273" s="105">
        <v>51290</v>
      </c>
      <c r="R3273" s="106">
        <v>0.22549000382423401</v>
      </c>
      <c r="S3273" s="107"/>
    </row>
    <row r="3274" spans="1:19" x14ac:dyDescent="0.25">
      <c r="A3274" t="s">
        <v>331</v>
      </c>
      <c r="B3274" t="s">
        <v>347</v>
      </c>
      <c r="C3274" t="s">
        <v>347</v>
      </c>
      <c r="D3274" t="s">
        <v>347</v>
      </c>
      <c r="E3274" t="s">
        <v>232</v>
      </c>
      <c r="F3274" t="s">
        <v>233</v>
      </c>
      <c r="G3274" s="105">
        <v>21</v>
      </c>
      <c r="H3274" t="s">
        <v>363</v>
      </c>
      <c r="I3274" t="s">
        <v>419</v>
      </c>
      <c r="J3274" t="s">
        <v>391</v>
      </c>
      <c r="K3274" s="105">
        <v>197</v>
      </c>
      <c r="L3274" s="106">
        <v>8.8030003011226654E-2</v>
      </c>
      <c r="M3274" s="106">
        <v>0.1002499982714653</v>
      </c>
      <c r="N3274" s="105">
        <v>837</v>
      </c>
      <c r="O3274" s="106">
        <v>9.4630002975463867E-2</v>
      </c>
      <c r="P3274" s="106">
        <v>0.1200200021266937</v>
      </c>
      <c r="Q3274" s="105">
        <v>26007</v>
      </c>
      <c r="R3274" s="106">
        <v>0.11433999985456469</v>
      </c>
      <c r="S3274" s="107">
        <v>0.1476300060749054</v>
      </c>
    </row>
    <row r="3275" spans="1:19" x14ac:dyDescent="0.25">
      <c r="A3275" t="s">
        <v>331</v>
      </c>
      <c r="B3275" t="s">
        <v>347</v>
      </c>
      <c r="C3275" t="s">
        <v>347</v>
      </c>
      <c r="D3275" t="s">
        <v>347</v>
      </c>
      <c r="E3275" t="s">
        <v>232</v>
      </c>
      <c r="F3275" t="s">
        <v>233</v>
      </c>
      <c r="G3275">
        <v>21</v>
      </c>
      <c r="H3275" t="s">
        <v>363</v>
      </c>
      <c r="I3275" t="s">
        <v>419</v>
      </c>
      <c r="J3275" t="s">
        <v>392</v>
      </c>
      <c r="K3275">
        <v>938</v>
      </c>
      <c r="L3275" s="106">
        <v>0.41912001371383673</v>
      </c>
      <c r="M3275" s="106">
        <v>0.47734999656677252</v>
      </c>
      <c r="N3275">
        <v>2906</v>
      </c>
      <c r="O3275" s="106">
        <v>0.32855001091957092</v>
      </c>
      <c r="P3275" s="106">
        <v>0.41668999195098883</v>
      </c>
      <c r="Q3275">
        <v>69347</v>
      </c>
      <c r="R3275" s="106">
        <v>0.30487999320030212</v>
      </c>
      <c r="S3275" s="106">
        <v>0.39364001154899603</v>
      </c>
    </row>
    <row r="3276" spans="1:19" x14ac:dyDescent="0.25">
      <c r="A3276" t="s">
        <v>331</v>
      </c>
      <c r="B3276" t="s">
        <v>347</v>
      </c>
      <c r="C3276" t="s">
        <v>347</v>
      </c>
      <c r="D3276" t="s">
        <v>347</v>
      </c>
      <c r="E3276" t="s">
        <v>232</v>
      </c>
      <c r="F3276" t="s">
        <v>233</v>
      </c>
      <c r="G3276">
        <v>21</v>
      </c>
      <c r="H3276" t="s">
        <v>363</v>
      </c>
      <c r="I3276" t="s">
        <v>419</v>
      </c>
      <c r="J3276" t="s">
        <v>393</v>
      </c>
      <c r="K3276">
        <v>754</v>
      </c>
      <c r="L3276" s="106">
        <v>0.33691000938415527</v>
      </c>
      <c r="M3276" s="106">
        <v>0.38372001051902771</v>
      </c>
      <c r="N3276">
        <v>2702</v>
      </c>
      <c r="O3276" s="106">
        <v>0.30548000335693359</v>
      </c>
      <c r="P3276" s="106">
        <v>0.38743999600410461</v>
      </c>
      <c r="Q3276">
        <v>66079</v>
      </c>
      <c r="R3276" s="106">
        <v>0.29050999879837042</v>
      </c>
      <c r="S3276" s="106">
        <v>0.37509000301361078</v>
      </c>
    </row>
    <row r="3277" spans="1:19" x14ac:dyDescent="0.25">
      <c r="A3277" t="s">
        <v>331</v>
      </c>
      <c r="B3277" t="s">
        <v>347</v>
      </c>
      <c r="C3277" t="s">
        <v>347</v>
      </c>
      <c r="D3277" t="s">
        <v>347</v>
      </c>
      <c r="E3277" t="s">
        <v>232</v>
      </c>
      <c r="F3277" t="s">
        <v>233</v>
      </c>
      <c r="G3277" s="105">
        <v>21</v>
      </c>
      <c r="H3277" t="s">
        <v>363</v>
      </c>
      <c r="I3277" t="s">
        <v>419</v>
      </c>
      <c r="J3277" t="s">
        <v>394</v>
      </c>
      <c r="K3277" s="105">
        <v>76</v>
      </c>
      <c r="L3277" s="106">
        <v>3.3959999680519097E-2</v>
      </c>
      <c r="M3277" s="106">
        <v>3.8679998368024833E-2</v>
      </c>
      <c r="N3277" s="105">
        <v>529</v>
      </c>
      <c r="O3277" s="106">
        <v>5.9810001403093338E-2</v>
      </c>
      <c r="P3277" s="106">
        <v>7.5850002467632294E-2</v>
      </c>
      <c r="Q3277" s="105">
        <v>14736</v>
      </c>
      <c r="R3277" s="106">
        <v>6.4790003001689911E-2</v>
      </c>
      <c r="S3277" s="107">
        <v>8.3650000393390656E-2</v>
      </c>
    </row>
    <row r="3278" spans="1:19" x14ac:dyDescent="0.25">
      <c r="A3278" t="s">
        <v>331</v>
      </c>
      <c r="B3278" t="s">
        <v>347</v>
      </c>
      <c r="C3278" t="s">
        <v>347</v>
      </c>
      <c r="D3278" t="s">
        <v>347</v>
      </c>
      <c r="E3278" t="s">
        <v>232</v>
      </c>
      <c r="F3278" t="s">
        <v>233</v>
      </c>
      <c r="G3278" s="105">
        <v>21</v>
      </c>
      <c r="H3278" t="s">
        <v>363</v>
      </c>
      <c r="I3278" t="s">
        <v>439</v>
      </c>
      <c r="J3278" t="s">
        <v>440</v>
      </c>
      <c r="K3278" s="105">
        <v>273</v>
      </c>
      <c r="L3278" s="106">
        <v>0.1219799965620041</v>
      </c>
      <c r="N3278" s="105">
        <v>1871</v>
      </c>
      <c r="O3278" s="106">
        <v>0.2115299999713898</v>
      </c>
      <c r="Q3278" s="105">
        <v>51290</v>
      </c>
      <c r="R3278" s="106">
        <v>0.22549000382423401</v>
      </c>
      <c r="S3278" s="107"/>
    </row>
    <row r="3279" spans="1:19" x14ac:dyDescent="0.25">
      <c r="A3279" t="s">
        <v>331</v>
      </c>
      <c r="B3279" t="s">
        <v>347</v>
      </c>
      <c r="C3279" t="s">
        <v>347</v>
      </c>
      <c r="D3279" t="s">
        <v>347</v>
      </c>
      <c r="E3279" t="s">
        <v>232</v>
      </c>
      <c r="F3279" t="s">
        <v>233</v>
      </c>
      <c r="G3279" s="105">
        <v>21</v>
      </c>
      <c r="H3279" t="s">
        <v>363</v>
      </c>
      <c r="I3279" t="s">
        <v>439</v>
      </c>
      <c r="J3279" t="s">
        <v>442</v>
      </c>
      <c r="K3279" s="105">
        <v>1965</v>
      </c>
      <c r="L3279" s="106">
        <v>0.87801998853683472</v>
      </c>
      <c r="M3279" s="106">
        <v>1</v>
      </c>
      <c r="N3279" s="105">
        <v>6974</v>
      </c>
      <c r="O3279" s="106">
        <v>0.78846997022628784</v>
      </c>
      <c r="P3279" s="106">
        <v>1</v>
      </c>
      <c r="Q3279" s="105">
        <v>176169</v>
      </c>
      <c r="R3279" s="106">
        <v>0.77451002597808838</v>
      </c>
      <c r="S3279" s="107">
        <v>1</v>
      </c>
    </row>
    <row r="3280" spans="1:19" x14ac:dyDescent="0.25">
      <c r="A3280" t="s">
        <v>331</v>
      </c>
      <c r="B3280" t="s">
        <v>347</v>
      </c>
      <c r="C3280" t="s">
        <v>347</v>
      </c>
      <c r="D3280" t="s">
        <v>347</v>
      </c>
      <c r="E3280" t="s">
        <v>232</v>
      </c>
      <c r="F3280" t="s">
        <v>233</v>
      </c>
      <c r="G3280">
        <v>21</v>
      </c>
      <c r="H3280" t="s">
        <v>363</v>
      </c>
      <c r="I3280" t="s">
        <v>395</v>
      </c>
      <c r="J3280" t="s">
        <v>396</v>
      </c>
      <c r="K3280">
        <v>2222</v>
      </c>
      <c r="L3280" s="106">
        <v>0.99285000562667847</v>
      </c>
      <c r="N3280">
        <v>8792</v>
      </c>
      <c r="O3280" s="106">
        <v>0.99400997161865234</v>
      </c>
      <c r="Q3280">
        <v>225832</v>
      </c>
      <c r="R3280" s="106">
        <v>0.99285000562667847</v>
      </c>
    </row>
    <row r="3281" spans="1:19" x14ac:dyDescent="0.25">
      <c r="A3281" t="s">
        <v>331</v>
      </c>
      <c r="B3281" t="s">
        <v>347</v>
      </c>
      <c r="C3281" t="s">
        <v>347</v>
      </c>
      <c r="D3281" t="s">
        <v>347</v>
      </c>
      <c r="E3281" t="s">
        <v>232</v>
      </c>
      <c r="F3281" t="s">
        <v>233</v>
      </c>
      <c r="G3281" s="105">
        <v>21</v>
      </c>
      <c r="H3281" t="s">
        <v>363</v>
      </c>
      <c r="I3281" t="s">
        <v>395</v>
      </c>
      <c r="J3281" t="s">
        <v>397</v>
      </c>
      <c r="K3281" s="105">
        <v>16</v>
      </c>
      <c r="L3281" s="106">
        <v>7.1499999612569809E-3</v>
      </c>
      <c r="N3281" s="105">
        <v>53</v>
      </c>
      <c r="O3281" s="106">
        <v>5.9899999760091296E-3</v>
      </c>
      <c r="Q3281" s="105">
        <v>1627</v>
      </c>
      <c r="R3281" s="106">
        <v>7.1499999612569809E-3</v>
      </c>
      <c r="S3281" s="107"/>
    </row>
    <row r="3282" spans="1:19" x14ac:dyDescent="0.25">
      <c r="A3282" t="s">
        <v>331</v>
      </c>
      <c r="B3282" t="s">
        <v>347</v>
      </c>
      <c r="C3282" t="s">
        <v>347</v>
      </c>
      <c r="D3282" t="s">
        <v>347</v>
      </c>
      <c r="E3282" t="s">
        <v>232</v>
      </c>
      <c r="F3282" t="s">
        <v>233</v>
      </c>
      <c r="G3282" s="105">
        <v>21</v>
      </c>
      <c r="H3282" t="s">
        <v>363</v>
      </c>
      <c r="I3282" t="s">
        <v>398</v>
      </c>
      <c r="J3282" t="s">
        <v>399</v>
      </c>
      <c r="K3282" s="105">
        <v>239</v>
      </c>
      <c r="L3282" s="106">
        <v>0.1067899987101555</v>
      </c>
      <c r="N3282" s="105">
        <v>829</v>
      </c>
      <c r="O3282" s="106">
        <v>9.3730002641677856E-2</v>
      </c>
      <c r="Q3282" s="105">
        <v>32785</v>
      </c>
      <c r="R3282" s="106">
        <v>0.14414000511169431</v>
      </c>
      <c r="S3282" s="107"/>
    </row>
    <row r="3283" spans="1:19" x14ac:dyDescent="0.25">
      <c r="A3283" t="s">
        <v>331</v>
      </c>
      <c r="B3283" t="s">
        <v>347</v>
      </c>
      <c r="C3283" t="s">
        <v>347</v>
      </c>
      <c r="D3283" t="s">
        <v>347</v>
      </c>
      <c r="E3283" t="s">
        <v>232</v>
      </c>
      <c r="F3283" t="s">
        <v>233</v>
      </c>
      <c r="G3283" s="105">
        <v>21</v>
      </c>
      <c r="H3283" t="s">
        <v>363</v>
      </c>
      <c r="I3283" t="s">
        <v>398</v>
      </c>
      <c r="J3283" t="s">
        <v>41</v>
      </c>
      <c r="K3283" s="105">
        <v>906</v>
      </c>
      <c r="L3283" s="106">
        <v>0.40483000874519348</v>
      </c>
      <c r="N3283" s="105">
        <v>2492</v>
      </c>
      <c r="O3283" s="106">
        <v>0.28174000978469849</v>
      </c>
      <c r="Q3283" s="105">
        <v>40324</v>
      </c>
      <c r="R3283" s="106">
        <v>0.177279993891716</v>
      </c>
      <c r="S3283" s="107"/>
    </row>
    <row r="3284" spans="1:19" x14ac:dyDescent="0.25">
      <c r="A3284" t="s">
        <v>331</v>
      </c>
      <c r="B3284" t="s">
        <v>347</v>
      </c>
      <c r="C3284" t="s">
        <v>347</v>
      </c>
      <c r="D3284" t="s">
        <v>347</v>
      </c>
      <c r="E3284" t="s">
        <v>232</v>
      </c>
      <c r="F3284" t="s">
        <v>233</v>
      </c>
      <c r="G3284" s="105">
        <v>21</v>
      </c>
      <c r="H3284" t="s">
        <v>363</v>
      </c>
      <c r="I3284" t="s">
        <v>398</v>
      </c>
      <c r="J3284" t="s">
        <v>40</v>
      </c>
      <c r="K3284" s="105">
        <v>706</v>
      </c>
      <c r="L3284" s="106">
        <v>0.31545999646186829</v>
      </c>
      <c r="N3284" s="105">
        <v>2635</v>
      </c>
      <c r="O3284" s="106">
        <v>0.29791000485420233</v>
      </c>
      <c r="Q3284" s="105">
        <v>47952</v>
      </c>
      <c r="R3284" s="106">
        <v>0.21082000434398651</v>
      </c>
      <c r="S3284" s="107"/>
    </row>
    <row r="3285" spans="1:19" x14ac:dyDescent="0.25">
      <c r="A3285" t="s">
        <v>331</v>
      </c>
      <c r="B3285" t="s">
        <v>347</v>
      </c>
      <c r="C3285" t="s">
        <v>347</v>
      </c>
      <c r="D3285" t="s">
        <v>347</v>
      </c>
      <c r="E3285" t="s">
        <v>232</v>
      </c>
      <c r="F3285" t="s">
        <v>233</v>
      </c>
      <c r="G3285" s="105">
        <v>21</v>
      </c>
      <c r="H3285" t="s">
        <v>363</v>
      </c>
      <c r="I3285" t="s">
        <v>398</v>
      </c>
      <c r="J3285" t="s">
        <v>39</v>
      </c>
      <c r="K3285" s="105">
        <v>338</v>
      </c>
      <c r="L3285" s="106">
        <v>0.15103000402450559</v>
      </c>
      <c r="N3285" s="105">
        <v>1768</v>
      </c>
      <c r="O3285" s="106">
        <v>0.19989000260829931</v>
      </c>
      <c r="Q3285" s="105">
        <v>51770</v>
      </c>
      <c r="R3285" s="106">
        <v>0.22759999334812159</v>
      </c>
      <c r="S3285" s="107"/>
    </row>
    <row r="3286" spans="1:19" x14ac:dyDescent="0.25">
      <c r="A3286" t="s">
        <v>331</v>
      </c>
      <c r="B3286" t="s">
        <v>347</v>
      </c>
      <c r="C3286" t="s">
        <v>347</v>
      </c>
      <c r="D3286" t="s">
        <v>347</v>
      </c>
      <c r="E3286" t="s">
        <v>232</v>
      </c>
      <c r="F3286" t="s">
        <v>233</v>
      </c>
      <c r="G3286">
        <v>21</v>
      </c>
      <c r="H3286" t="s">
        <v>363</v>
      </c>
      <c r="I3286" t="s">
        <v>398</v>
      </c>
      <c r="J3286" t="s">
        <v>400</v>
      </c>
      <c r="K3286">
        <v>49</v>
      </c>
      <c r="L3286" s="106">
        <v>2.1889999508857731E-2</v>
      </c>
      <c r="N3286">
        <v>1121</v>
      </c>
      <c r="O3286" s="106">
        <v>0.1267399936914444</v>
      </c>
      <c r="Q3286">
        <v>54628</v>
      </c>
      <c r="R3286" s="106">
        <v>0.24017000198364261</v>
      </c>
    </row>
    <row r="3287" spans="1:19" x14ac:dyDescent="0.25">
      <c r="A3287" t="s">
        <v>331</v>
      </c>
      <c r="B3287" t="s">
        <v>347</v>
      </c>
      <c r="C3287" t="s">
        <v>347</v>
      </c>
      <c r="D3287" t="s">
        <v>347</v>
      </c>
      <c r="E3287" t="s">
        <v>232</v>
      </c>
      <c r="F3287" t="s">
        <v>233</v>
      </c>
      <c r="G3287" s="105">
        <v>21</v>
      </c>
      <c r="H3287" t="s">
        <v>363</v>
      </c>
      <c r="I3287" t="s">
        <v>422</v>
      </c>
      <c r="J3287" t="s">
        <v>429</v>
      </c>
      <c r="K3287" s="105">
        <v>728</v>
      </c>
      <c r="L3287" s="106">
        <v>0.32528999447822571</v>
      </c>
      <c r="N3287" s="105">
        <v>4808</v>
      </c>
      <c r="O3287" s="106">
        <v>0.54357999563217163</v>
      </c>
      <c r="Q3287" s="105">
        <v>80101</v>
      </c>
      <c r="R3287" s="106">
        <v>0.3521600067615509</v>
      </c>
      <c r="S3287" s="107"/>
    </row>
    <row r="3288" spans="1:19" x14ac:dyDescent="0.25">
      <c r="A3288" t="s">
        <v>331</v>
      </c>
      <c r="B3288" t="s">
        <v>347</v>
      </c>
      <c r="C3288" t="s">
        <v>347</v>
      </c>
      <c r="D3288" t="s">
        <v>347</v>
      </c>
      <c r="E3288" t="s">
        <v>232</v>
      </c>
      <c r="F3288" t="s">
        <v>233</v>
      </c>
      <c r="G3288" s="105">
        <v>21</v>
      </c>
      <c r="H3288" t="s">
        <v>363</v>
      </c>
      <c r="I3288" t="s">
        <v>422</v>
      </c>
      <c r="J3288" t="s">
        <v>423</v>
      </c>
      <c r="K3288" s="105">
        <v>1273</v>
      </c>
      <c r="L3288" s="106">
        <v>0.56880998611450195</v>
      </c>
      <c r="M3288" s="106">
        <v>0.84305000305175781</v>
      </c>
      <c r="N3288" s="105">
        <v>3308</v>
      </c>
      <c r="O3288" s="106">
        <v>0.37400001287460333</v>
      </c>
      <c r="P3288" s="106">
        <v>0.8194199800491333</v>
      </c>
      <c r="Q3288" s="105">
        <v>119646</v>
      </c>
      <c r="R3288" s="106">
        <v>0.52600997686386108</v>
      </c>
      <c r="S3288" s="107">
        <v>0.81194001436233521</v>
      </c>
    </row>
    <row r="3289" spans="1:19" x14ac:dyDescent="0.25">
      <c r="A3289" t="s">
        <v>331</v>
      </c>
      <c r="B3289" t="s">
        <v>347</v>
      </c>
      <c r="C3289" t="s">
        <v>347</v>
      </c>
      <c r="D3289" t="s">
        <v>347</v>
      </c>
      <c r="E3289" t="s">
        <v>232</v>
      </c>
      <c r="F3289" t="s">
        <v>233</v>
      </c>
      <c r="G3289" s="105">
        <v>21</v>
      </c>
      <c r="H3289" t="s">
        <v>363</v>
      </c>
      <c r="I3289" t="s">
        <v>422</v>
      </c>
      <c r="J3289" t="s">
        <v>424</v>
      </c>
      <c r="K3289" s="105">
        <v>144</v>
      </c>
      <c r="L3289" s="106">
        <v>6.4340002834796906E-2</v>
      </c>
      <c r="M3289" s="106">
        <v>9.5360003411769867E-2</v>
      </c>
      <c r="N3289" s="105">
        <v>445</v>
      </c>
      <c r="O3289" s="106">
        <v>5.0310000777244568E-2</v>
      </c>
      <c r="P3289" s="106">
        <v>0.1102299988269806</v>
      </c>
      <c r="Q3289" s="105">
        <v>17180</v>
      </c>
      <c r="R3289" s="106">
        <v>7.5530000030994415E-2</v>
      </c>
      <c r="S3289" s="107">
        <v>0.11659000068902969</v>
      </c>
    </row>
    <row r="3290" spans="1:19" x14ac:dyDescent="0.25">
      <c r="A3290" t="s">
        <v>331</v>
      </c>
      <c r="B3290" t="s">
        <v>347</v>
      </c>
      <c r="C3290" t="s">
        <v>347</v>
      </c>
      <c r="D3290" t="s">
        <v>347</v>
      </c>
      <c r="E3290" t="s">
        <v>232</v>
      </c>
      <c r="F3290" t="s">
        <v>233</v>
      </c>
      <c r="G3290">
        <v>21</v>
      </c>
      <c r="H3290" t="s">
        <v>363</v>
      </c>
      <c r="I3290" t="s">
        <v>422</v>
      </c>
      <c r="J3290" t="s">
        <v>425</v>
      </c>
      <c r="K3290">
        <v>37</v>
      </c>
      <c r="L3290" s="106">
        <v>1.652999967336655E-2</v>
      </c>
      <c r="M3290" s="106">
        <v>2.4499999359250069E-2</v>
      </c>
      <c r="N3290">
        <v>135</v>
      </c>
      <c r="O3290" s="106">
        <v>1.5259999781847E-2</v>
      </c>
      <c r="P3290" s="106">
        <v>3.3440001308917999E-2</v>
      </c>
      <c r="Q3290">
        <v>6082</v>
      </c>
      <c r="R3290" s="106">
        <v>2.6739999651908871E-2</v>
      </c>
      <c r="S3290" s="106">
        <v>4.1269998997449868E-2</v>
      </c>
    </row>
    <row r="3291" spans="1:19" x14ac:dyDescent="0.25">
      <c r="A3291" t="s">
        <v>331</v>
      </c>
      <c r="B3291" t="s">
        <v>347</v>
      </c>
      <c r="C3291" t="s">
        <v>347</v>
      </c>
      <c r="D3291" t="s">
        <v>347</v>
      </c>
      <c r="E3291" t="s">
        <v>232</v>
      </c>
      <c r="F3291" t="s">
        <v>233</v>
      </c>
      <c r="G3291" s="105">
        <v>21</v>
      </c>
      <c r="H3291" t="s">
        <v>363</v>
      </c>
      <c r="I3291" t="s">
        <v>422</v>
      </c>
      <c r="J3291" t="s">
        <v>426</v>
      </c>
      <c r="K3291" s="105">
        <v>40</v>
      </c>
      <c r="L3291" s="106">
        <v>1.7869999632239338E-2</v>
      </c>
      <c r="M3291" s="106">
        <v>2.648999914526939E-2</v>
      </c>
      <c r="N3291" s="105">
        <v>103</v>
      </c>
      <c r="O3291" s="106">
        <v>1.1640000157058241E-2</v>
      </c>
      <c r="P3291" s="106">
        <v>2.5510000064969059E-2</v>
      </c>
      <c r="Q3291" s="105">
        <v>3672</v>
      </c>
      <c r="R3291" s="106">
        <v>1.6140000894665722E-2</v>
      </c>
      <c r="S3291" s="107">
        <v>2.491999976336956E-2</v>
      </c>
    </row>
    <row r="3292" spans="1:19" x14ac:dyDescent="0.25">
      <c r="A3292" t="s">
        <v>331</v>
      </c>
      <c r="B3292" t="s">
        <v>347</v>
      </c>
      <c r="C3292" t="s">
        <v>347</v>
      </c>
      <c r="D3292" t="s">
        <v>347</v>
      </c>
      <c r="E3292" t="s">
        <v>232</v>
      </c>
      <c r="F3292" t="s">
        <v>233</v>
      </c>
      <c r="G3292" s="105">
        <v>21</v>
      </c>
      <c r="H3292" t="s">
        <v>363</v>
      </c>
      <c r="I3292" t="s">
        <v>422</v>
      </c>
      <c r="J3292" t="s">
        <v>427</v>
      </c>
      <c r="K3292" s="105">
        <v>16</v>
      </c>
      <c r="L3292" s="106">
        <v>7.1499999612569809E-3</v>
      </c>
      <c r="M3292" s="106">
        <v>1.0599999688565729E-2</v>
      </c>
      <c r="N3292" s="105">
        <v>34</v>
      </c>
      <c r="O3292" s="106">
        <v>3.8399999029934411E-3</v>
      </c>
      <c r="P3292" s="106">
        <v>8.4199998527765274E-3</v>
      </c>
      <c r="Q3292" s="105">
        <v>766</v>
      </c>
      <c r="R3292" s="106">
        <v>3.3700000494718552E-3</v>
      </c>
      <c r="S3292" s="107">
        <v>5.2000000141561031E-3</v>
      </c>
    </row>
    <row r="3293" spans="1:19" x14ac:dyDescent="0.25">
      <c r="A3293" t="s">
        <v>331</v>
      </c>
      <c r="B3293" t="s">
        <v>347</v>
      </c>
      <c r="C3293" t="s">
        <v>347</v>
      </c>
      <c r="D3293" t="s">
        <v>347</v>
      </c>
      <c r="E3293" t="s">
        <v>232</v>
      </c>
      <c r="F3293" t="s">
        <v>233</v>
      </c>
      <c r="G3293" s="105">
        <v>21</v>
      </c>
      <c r="H3293" t="s">
        <v>363</v>
      </c>
      <c r="I3293" t="s">
        <v>422</v>
      </c>
      <c r="J3293" t="s">
        <v>428</v>
      </c>
      <c r="K3293" s="105">
        <v>0</v>
      </c>
      <c r="L3293" s="106">
        <v>0</v>
      </c>
      <c r="M3293" s="106">
        <v>0</v>
      </c>
      <c r="N3293" s="105">
        <v>12</v>
      </c>
      <c r="O3293" s="106">
        <v>1.3599999947473409E-3</v>
      </c>
      <c r="P3293" s="106">
        <v>2.9700000304728751E-3</v>
      </c>
      <c r="Q3293" s="105">
        <v>12</v>
      </c>
      <c r="R3293" s="106">
        <v>4.9999998736893758E-5</v>
      </c>
      <c r="S3293" s="107">
        <v>7.9999997979030013E-5</v>
      </c>
    </row>
    <row r="3294" spans="1:19" x14ac:dyDescent="0.25">
      <c r="A3294" t="s">
        <v>331</v>
      </c>
      <c r="B3294" t="s">
        <v>347</v>
      </c>
      <c r="C3294" t="s">
        <v>347</v>
      </c>
      <c r="D3294" t="s">
        <v>347</v>
      </c>
      <c r="E3294" t="s">
        <v>232</v>
      </c>
      <c r="F3294" t="s">
        <v>233</v>
      </c>
      <c r="G3294">
        <v>21</v>
      </c>
      <c r="H3294" t="s">
        <v>363</v>
      </c>
      <c r="I3294" t="s">
        <v>430</v>
      </c>
      <c r="J3294" t="s">
        <v>434</v>
      </c>
      <c r="K3294">
        <v>39</v>
      </c>
      <c r="L3294" s="106">
        <v>1.7430000007152561E-2</v>
      </c>
      <c r="M3294" s="106">
        <v>1.7659999430179599E-2</v>
      </c>
      <c r="N3294">
        <v>208</v>
      </c>
      <c r="O3294" s="106">
        <v>2.3520000278949741E-2</v>
      </c>
      <c r="P3294" s="106">
        <v>2.4830000475049019E-2</v>
      </c>
      <c r="Q3294">
        <v>4987</v>
      </c>
      <c r="R3294" s="106">
        <v>2.1919999271631241E-2</v>
      </c>
      <c r="S3294" s="106">
        <v>2.2490000352263451E-2</v>
      </c>
    </row>
    <row r="3295" spans="1:19" x14ac:dyDescent="0.25">
      <c r="A3295" t="s">
        <v>331</v>
      </c>
      <c r="B3295" t="s">
        <v>347</v>
      </c>
      <c r="C3295" t="s">
        <v>347</v>
      </c>
      <c r="D3295" t="s">
        <v>347</v>
      </c>
      <c r="E3295" t="s">
        <v>232</v>
      </c>
      <c r="F3295" t="s">
        <v>233</v>
      </c>
      <c r="G3295" s="105">
        <v>21</v>
      </c>
      <c r="H3295" t="s">
        <v>363</v>
      </c>
      <c r="I3295" t="s">
        <v>430</v>
      </c>
      <c r="J3295" t="s">
        <v>432</v>
      </c>
      <c r="K3295" s="105">
        <v>191</v>
      </c>
      <c r="L3295" s="106">
        <v>8.5340000689029694E-2</v>
      </c>
      <c r="M3295" s="106">
        <v>8.6499996483325958E-2</v>
      </c>
      <c r="N3295" s="105">
        <v>640</v>
      </c>
      <c r="O3295" s="106">
        <v>7.2360001504421234E-2</v>
      </c>
      <c r="P3295" s="106">
        <v>7.6389998197555542E-2</v>
      </c>
      <c r="Q3295" s="105">
        <v>18498</v>
      </c>
      <c r="R3295" s="106">
        <v>8.1320002675056458E-2</v>
      </c>
      <c r="S3295" s="107">
        <v>8.343999832868576E-2</v>
      </c>
    </row>
    <row r="3296" spans="1:19" x14ac:dyDescent="0.25">
      <c r="A3296" t="s">
        <v>331</v>
      </c>
      <c r="B3296" t="s">
        <v>347</v>
      </c>
      <c r="C3296" t="s">
        <v>347</v>
      </c>
      <c r="D3296" t="s">
        <v>347</v>
      </c>
      <c r="E3296" t="s">
        <v>232</v>
      </c>
      <c r="F3296" t="s">
        <v>233</v>
      </c>
      <c r="G3296" s="105">
        <v>21</v>
      </c>
      <c r="H3296" t="s">
        <v>363</v>
      </c>
      <c r="I3296" t="s">
        <v>430</v>
      </c>
      <c r="J3296" t="s">
        <v>435</v>
      </c>
      <c r="K3296" s="105">
        <v>2</v>
      </c>
      <c r="L3296" s="106">
        <v>8.9000002481043339E-4</v>
      </c>
      <c r="M3296" s="106">
        <v>9.1000000247731805E-4</v>
      </c>
      <c r="N3296" s="105">
        <v>40</v>
      </c>
      <c r="O3296" s="106">
        <v>4.5199999585747719E-3</v>
      </c>
      <c r="P3296" s="106">
        <v>4.7699999995529652E-3</v>
      </c>
      <c r="Q3296" s="105">
        <v>391</v>
      </c>
      <c r="R3296" s="106">
        <v>1.7199999419972301E-3</v>
      </c>
      <c r="S3296" s="107">
        <v>1.760000013746321E-3</v>
      </c>
    </row>
    <row r="3297" spans="1:19" x14ac:dyDescent="0.25">
      <c r="A3297" t="s">
        <v>331</v>
      </c>
      <c r="B3297" t="s">
        <v>347</v>
      </c>
      <c r="C3297" t="s">
        <v>347</v>
      </c>
      <c r="D3297" t="s">
        <v>347</v>
      </c>
      <c r="E3297" t="s">
        <v>232</v>
      </c>
      <c r="F3297" t="s">
        <v>233</v>
      </c>
      <c r="G3297">
        <v>21</v>
      </c>
      <c r="H3297" t="s">
        <v>363</v>
      </c>
      <c r="I3297" t="s">
        <v>430</v>
      </c>
      <c r="J3297" t="s">
        <v>436</v>
      </c>
      <c r="K3297">
        <v>68</v>
      </c>
      <c r="L3297" s="106">
        <v>3.03799994289875E-2</v>
      </c>
      <c r="M3297" s="106">
        <v>3.0799999833106991E-2</v>
      </c>
      <c r="N3297">
        <v>269</v>
      </c>
      <c r="O3297" s="106">
        <v>3.040999919176102E-2</v>
      </c>
      <c r="P3297" s="106">
        <v>3.2109998166561127E-2</v>
      </c>
      <c r="Q3297">
        <v>6784</v>
      </c>
      <c r="R3297" s="106">
        <v>2.9829999431967739E-2</v>
      </c>
      <c r="S3297" s="106">
        <v>3.060000017285347E-2</v>
      </c>
    </row>
    <row r="3298" spans="1:19" x14ac:dyDescent="0.25">
      <c r="A3298" t="s">
        <v>331</v>
      </c>
      <c r="B3298" t="s">
        <v>347</v>
      </c>
      <c r="C3298" t="s">
        <v>347</v>
      </c>
      <c r="D3298" t="s">
        <v>347</v>
      </c>
      <c r="E3298" t="s">
        <v>232</v>
      </c>
      <c r="F3298" t="s">
        <v>233</v>
      </c>
      <c r="G3298" s="105">
        <v>21</v>
      </c>
      <c r="H3298" t="s">
        <v>363</v>
      </c>
      <c r="I3298" t="s">
        <v>430</v>
      </c>
      <c r="J3298" t="s">
        <v>431</v>
      </c>
      <c r="K3298" s="105">
        <v>831</v>
      </c>
      <c r="L3298" s="106">
        <v>0.37130999565124512</v>
      </c>
      <c r="M3298" s="106">
        <v>0.37635999917984009</v>
      </c>
      <c r="N3298" s="105">
        <v>2762</v>
      </c>
      <c r="O3298" s="106">
        <v>0.31226998567581182</v>
      </c>
      <c r="P3298" s="106">
        <v>0.3296700119972229</v>
      </c>
      <c r="Q3298" s="105">
        <v>77035</v>
      </c>
      <c r="R3298" s="106">
        <v>0.33867999911308289</v>
      </c>
      <c r="S3298" s="107">
        <v>0.3474699854850769</v>
      </c>
    </row>
    <row r="3299" spans="1:19" x14ac:dyDescent="0.25">
      <c r="A3299" t="s">
        <v>331</v>
      </c>
      <c r="B3299" t="s">
        <v>347</v>
      </c>
      <c r="C3299" t="s">
        <v>347</v>
      </c>
      <c r="D3299" t="s">
        <v>347</v>
      </c>
      <c r="E3299" t="s">
        <v>232</v>
      </c>
      <c r="F3299" t="s">
        <v>233</v>
      </c>
      <c r="G3299">
        <v>21</v>
      </c>
      <c r="H3299" t="s">
        <v>363</v>
      </c>
      <c r="I3299" t="s">
        <v>430</v>
      </c>
      <c r="J3299" t="s">
        <v>502</v>
      </c>
      <c r="K3299">
        <v>1077</v>
      </c>
      <c r="L3299" s="106">
        <v>0.4812299907207489</v>
      </c>
      <c r="M3299" s="106">
        <v>0.48776999115943909</v>
      </c>
      <c r="N3299">
        <v>4459</v>
      </c>
      <c r="O3299" s="106">
        <v>0.50413000583648682</v>
      </c>
      <c r="P3299" s="106">
        <v>0.53223001956939697</v>
      </c>
      <c r="Q3299">
        <v>114008</v>
      </c>
      <c r="R3299" s="106">
        <v>0.5012199878692627</v>
      </c>
      <c r="S3299" s="106">
        <v>0.51424002647399902</v>
      </c>
    </row>
    <row r="3300" spans="1:19" x14ac:dyDescent="0.25">
      <c r="A3300" t="s">
        <v>331</v>
      </c>
      <c r="B3300" t="s">
        <v>347</v>
      </c>
      <c r="C3300" t="s">
        <v>347</v>
      </c>
      <c r="D3300" t="s">
        <v>347</v>
      </c>
      <c r="E3300" t="s">
        <v>232</v>
      </c>
      <c r="F3300" t="s">
        <v>233</v>
      </c>
      <c r="G3300" s="105">
        <v>21</v>
      </c>
      <c r="H3300" t="s">
        <v>363</v>
      </c>
      <c r="I3300" t="s">
        <v>430</v>
      </c>
      <c r="J3300" t="s">
        <v>86</v>
      </c>
      <c r="K3300" s="105">
        <v>30</v>
      </c>
      <c r="L3300" s="106">
        <v>1.3399999588727949E-2</v>
      </c>
      <c r="N3300" s="105">
        <v>467</v>
      </c>
      <c r="O3300" s="106">
        <v>5.2799999713897712E-2</v>
      </c>
      <c r="Q3300" s="105">
        <v>5756</v>
      </c>
      <c r="R3300" s="106">
        <v>2.5310000404715541E-2</v>
      </c>
      <c r="S3300" s="107"/>
    </row>
    <row r="3301" spans="1:19" x14ac:dyDescent="0.25">
      <c r="A3301" t="s">
        <v>331</v>
      </c>
      <c r="B3301" t="s">
        <v>347</v>
      </c>
      <c r="C3301" t="s">
        <v>347</v>
      </c>
      <c r="D3301" t="s">
        <v>347</v>
      </c>
      <c r="E3301" t="s">
        <v>232</v>
      </c>
      <c r="F3301" t="s">
        <v>233</v>
      </c>
      <c r="G3301" s="105">
        <v>21</v>
      </c>
      <c r="H3301" t="s">
        <v>363</v>
      </c>
      <c r="I3301" t="s">
        <v>401</v>
      </c>
      <c r="J3301" t="s">
        <v>405</v>
      </c>
      <c r="K3301" s="105">
        <v>1700</v>
      </c>
      <c r="L3301" s="106">
        <v>0.75960999727249146</v>
      </c>
      <c r="M3301" s="106">
        <v>0.78197002410888672</v>
      </c>
      <c r="N3301" s="105">
        <v>6926</v>
      </c>
      <c r="O3301" s="106">
        <v>0.78303998708724976</v>
      </c>
      <c r="P3301" s="106">
        <v>0.79856997728347778</v>
      </c>
      <c r="Q3301" s="105">
        <v>171311</v>
      </c>
      <c r="R3301" s="106">
        <v>0.75314998626708984</v>
      </c>
      <c r="S3301" s="107">
        <v>0.77806001901626587</v>
      </c>
    </row>
    <row r="3302" spans="1:19" x14ac:dyDescent="0.25">
      <c r="A3302" t="s">
        <v>331</v>
      </c>
      <c r="B3302" t="s">
        <v>347</v>
      </c>
      <c r="C3302" t="s">
        <v>347</v>
      </c>
      <c r="D3302" t="s">
        <v>347</v>
      </c>
      <c r="E3302" t="s">
        <v>232</v>
      </c>
      <c r="F3302" t="s">
        <v>233</v>
      </c>
      <c r="G3302">
        <v>21</v>
      </c>
      <c r="H3302" t="s">
        <v>363</v>
      </c>
      <c r="I3302" t="s">
        <v>401</v>
      </c>
      <c r="J3302" t="s">
        <v>412</v>
      </c>
      <c r="K3302">
        <v>211</v>
      </c>
      <c r="L3302" s="106">
        <v>9.4279997050762177E-2</v>
      </c>
      <c r="M3302" s="106">
        <v>9.7060002386569977E-2</v>
      </c>
      <c r="N3302">
        <v>816</v>
      </c>
      <c r="O3302" s="106">
        <v>9.2260003089904785E-2</v>
      </c>
      <c r="P3302" s="106">
        <v>9.4089999794960022E-2</v>
      </c>
      <c r="Q3302">
        <v>22313</v>
      </c>
      <c r="R3302" s="106">
        <v>9.8099999129772186E-2</v>
      </c>
      <c r="S3302" s="106">
        <v>0.10134000331163411</v>
      </c>
    </row>
    <row r="3303" spans="1:19" x14ac:dyDescent="0.25">
      <c r="A3303" t="s">
        <v>331</v>
      </c>
      <c r="B3303" t="s">
        <v>347</v>
      </c>
      <c r="C3303" t="s">
        <v>347</v>
      </c>
      <c r="D3303" t="s">
        <v>347</v>
      </c>
      <c r="E3303" t="s">
        <v>232</v>
      </c>
      <c r="F3303" t="s">
        <v>233</v>
      </c>
      <c r="G3303">
        <v>21</v>
      </c>
      <c r="H3303" t="s">
        <v>363</v>
      </c>
      <c r="I3303" t="s">
        <v>401</v>
      </c>
      <c r="J3303" t="s">
        <v>413</v>
      </c>
      <c r="K3303">
        <v>162</v>
      </c>
      <c r="L3303" s="106">
        <v>7.2389997541904449E-2</v>
      </c>
      <c r="M3303" s="106">
        <v>7.4519999325275421E-2</v>
      </c>
      <c r="N3303">
        <v>577</v>
      </c>
      <c r="O3303" s="106">
        <v>6.5229997038841248E-2</v>
      </c>
      <c r="P3303" s="106">
        <v>6.6529996693134308E-2</v>
      </c>
      <c r="Q3303">
        <v>15680</v>
      </c>
      <c r="R3303" s="106">
        <v>6.8939998745918274E-2</v>
      </c>
      <c r="S3303" s="106">
        <v>7.1220003068447113E-2</v>
      </c>
    </row>
    <row r="3304" spans="1:19" x14ac:dyDescent="0.25">
      <c r="A3304" t="s">
        <v>331</v>
      </c>
      <c r="B3304" t="s">
        <v>347</v>
      </c>
      <c r="C3304" t="s">
        <v>347</v>
      </c>
      <c r="D3304" t="s">
        <v>347</v>
      </c>
      <c r="E3304" t="s">
        <v>232</v>
      </c>
      <c r="F3304" t="s">
        <v>233</v>
      </c>
      <c r="G3304">
        <v>21</v>
      </c>
      <c r="H3304" t="s">
        <v>363</v>
      </c>
      <c r="I3304" t="s">
        <v>401</v>
      </c>
      <c r="J3304" t="s">
        <v>441</v>
      </c>
      <c r="K3304">
        <v>64</v>
      </c>
      <c r="L3304" s="106">
        <v>2.859999984502792E-2</v>
      </c>
      <c r="N3304">
        <v>172</v>
      </c>
      <c r="O3304" s="106">
        <v>1.94499995559454E-2</v>
      </c>
      <c r="Q3304">
        <v>7283</v>
      </c>
      <c r="R3304" s="106">
        <v>3.2019998878240592E-2</v>
      </c>
    </row>
    <row r="3305" spans="1:19" x14ac:dyDescent="0.25">
      <c r="A3305" t="s">
        <v>331</v>
      </c>
      <c r="B3305" t="s">
        <v>347</v>
      </c>
      <c r="C3305" t="s">
        <v>347</v>
      </c>
      <c r="D3305" t="s">
        <v>347</v>
      </c>
      <c r="E3305" t="s">
        <v>232</v>
      </c>
      <c r="F3305" t="s">
        <v>233</v>
      </c>
      <c r="G3305">
        <v>21</v>
      </c>
      <c r="H3305" t="s">
        <v>363</v>
      </c>
      <c r="I3305" t="s">
        <v>401</v>
      </c>
      <c r="J3305" t="s">
        <v>414</v>
      </c>
      <c r="K3305">
        <v>101</v>
      </c>
      <c r="L3305" s="106">
        <v>4.512999951839447E-2</v>
      </c>
      <c r="M3305" s="106">
        <v>4.6459998935461037E-2</v>
      </c>
      <c r="N3305">
        <v>354</v>
      </c>
      <c r="O3305" s="106">
        <v>4.002000018954277E-2</v>
      </c>
      <c r="P3305" s="106">
        <v>4.081999883055687E-2</v>
      </c>
      <c r="Q3305">
        <v>10872</v>
      </c>
      <c r="R3305" s="106">
        <v>4.7800000756978989E-2</v>
      </c>
      <c r="S3305" s="106">
        <v>4.9380000680685043E-2</v>
      </c>
    </row>
    <row r="3306" spans="1:19" x14ac:dyDescent="0.25">
      <c r="A3306" t="s">
        <v>331</v>
      </c>
      <c r="B3306" t="s">
        <v>347</v>
      </c>
      <c r="C3306" t="s">
        <v>347</v>
      </c>
      <c r="D3306" t="s">
        <v>347</v>
      </c>
      <c r="E3306" t="s">
        <v>234</v>
      </c>
      <c r="F3306" t="s">
        <v>235</v>
      </c>
      <c r="G3306" s="105">
        <v>21</v>
      </c>
      <c r="H3306" t="s">
        <v>363</v>
      </c>
      <c r="I3306" t="s">
        <v>349</v>
      </c>
      <c r="J3306" t="s">
        <v>350</v>
      </c>
      <c r="K3306" s="105">
        <v>8</v>
      </c>
      <c r="L3306" s="106">
        <v>2.79999990016222E-3</v>
      </c>
      <c r="N3306" s="105">
        <v>31</v>
      </c>
      <c r="O3306" s="106">
        <v>3.5000001080334191E-3</v>
      </c>
      <c r="Q3306" s="105">
        <v>1130</v>
      </c>
      <c r="R3306" s="106">
        <v>4.9700001254677773E-3</v>
      </c>
      <c r="S3306" s="107"/>
    </row>
    <row r="3307" spans="1:19" x14ac:dyDescent="0.25">
      <c r="A3307" t="s">
        <v>331</v>
      </c>
      <c r="B3307" t="s">
        <v>347</v>
      </c>
      <c r="C3307" t="s">
        <v>347</v>
      </c>
      <c r="D3307" t="s">
        <v>347</v>
      </c>
      <c r="E3307" t="s">
        <v>234</v>
      </c>
      <c r="F3307" t="s">
        <v>235</v>
      </c>
      <c r="G3307" s="105">
        <v>21</v>
      </c>
      <c r="H3307" t="s">
        <v>363</v>
      </c>
      <c r="I3307" t="s">
        <v>349</v>
      </c>
      <c r="J3307" t="s">
        <v>368</v>
      </c>
      <c r="K3307" s="105">
        <v>65</v>
      </c>
      <c r="L3307" s="106">
        <v>2.2740000858902931E-2</v>
      </c>
      <c r="N3307" s="105">
        <v>232</v>
      </c>
      <c r="O3307" s="106">
        <v>2.6229999959468842E-2</v>
      </c>
      <c r="Q3307" s="105">
        <v>8418</v>
      </c>
      <c r="R3307" s="106">
        <v>3.700999915599823E-2</v>
      </c>
      <c r="S3307" s="107"/>
    </row>
    <row r="3308" spans="1:19" x14ac:dyDescent="0.25">
      <c r="A3308" t="s">
        <v>331</v>
      </c>
      <c r="B3308" t="s">
        <v>347</v>
      </c>
      <c r="C3308" t="s">
        <v>347</v>
      </c>
      <c r="D3308" t="s">
        <v>347</v>
      </c>
      <c r="E3308" t="s">
        <v>234</v>
      </c>
      <c r="F3308" t="s">
        <v>235</v>
      </c>
      <c r="G3308" s="105">
        <v>21</v>
      </c>
      <c r="H3308" t="s">
        <v>363</v>
      </c>
      <c r="I3308" t="s">
        <v>349</v>
      </c>
      <c r="J3308" t="s">
        <v>369</v>
      </c>
      <c r="K3308" s="105">
        <v>270</v>
      </c>
      <c r="L3308" s="106">
        <v>9.4470001757144928E-2</v>
      </c>
      <c r="N3308" s="105">
        <v>908</v>
      </c>
      <c r="O3308" s="106">
        <v>0.1026600003242493</v>
      </c>
      <c r="Q3308" s="105">
        <v>27454</v>
      </c>
      <c r="R3308" s="106">
        <v>0.1207000017166138</v>
      </c>
      <c r="S3308" s="107"/>
    </row>
    <row r="3309" spans="1:19" x14ac:dyDescent="0.25">
      <c r="A3309" t="s">
        <v>331</v>
      </c>
      <c r="B3309" t="s">
        <v>347</v>
      </c>
      <c r="C3309" t="s">
        <v>347</v>
      </c>
      <c r="D3309" t="s">
        <v>347</v>
      </c>
      <c r="E3309" t="s">
        <v>234</v>
      </c>
      <c r="F3309" t="s">
        <v>235</v>
      </c>
      <c r="G3309" s="105">
        <v>21</v>
      </c>
      <c r="H3309" t="s">
        <v>363</v>
      </c>
      <c r="I3309" t="s">
        <v>349</v>
      </c>
      <c r="J3309" t="s">
        <v>370</v>
      </c>
      <c r="K3309" s="105">
        <v>599</v>
      </c>
      <c r="L3309" s="106">
        <v>0.20959000289440161</v>
      </c>
      <c r="N3309" s="105">
        <v>1974</v>
      </c>
      <c r="O3309" s="106">
        <v>0.22317999601364141</v>
      </c>
      <c r="Q3309" s="105">
        <v>55879</v>
      </c>
      <c r="R3309" s="106">
        <v>0.24567000567913061</v>
      </c>
      <c r="S3309" s="107"/>
    </row>
    <row r="3310" spans="1:19" x14ac:dyDescent="0.25">
      <c r="A3310" t="s">
        <v>331</v>
      </c>
      <c r="B3310" t="s">
        <v>347</v>
      </c>
      <c r="C3310" t="s">
        <v>347</v>
      </c>
      <c r="D3310" t="s">
        <v>347</v>
      </c>
      <c r="E3310" t="s">
        <v>234</v>
      </c>
      <c r="F3310" t="s">
        <v>235</v>
      </c>
      <c r="G3310" s="105">
        <v>21</v>
      </c>
      <c r="H3310" t="s">
        <v>363</v>
      </c>
      <c r="I3310" t="s">
        <v>349</v>
      </c>
      <c r="J3310" t="s">
        <v>371</v>
      </c>
      <c r="K3310" s="105">
        <v>745</v>
      </c>
      <c r="L3310" s="106">
        <v>0.260670006275177</v>
      </c>
      <c r="N3310" s="105">
        <v>2355</v>
      </c>
      <c r="O3310" s="106">
        <v>0.26625001430511469</v>
      </c>
      <c r="Q3310" s="105">
        <v>57982</v>
      </c>
      <c r="R3310" s="106">
        <v>0.25490999221801758</v>
      </c>
      <c r="S3310" s="107"/>
    </row>
    <row r="3311" spans="1:19" x14ac:dyDescent="0.25">
      <c r="A3311" t="s">
        <v>331</v>
      </c>
      <c r="B3311" t="s">
        <v>347</v>
      </c>
      <c r="C3311" t="s">
        <v>347</v>
      </c>
      <c r="D3311" t="s">
        <v>347</v>
      </c>
      <c r="E3311" t="s">
        <v>234</v>
      </c>
      <c r="F3311" t="s">
        <v>235</v>
      </c>
      <c r="G3311">
        <v>21</v>
      </c>
      <c r="H3311" t="s">
        <v>363</v>
      </c>
      <c r="I3311" t="s">
        <v>349</v>
      </c>
      <c r="J3311" t="s">
        <v>372</v>
      </c>
      <c r="K3311">
        <v>684</v>
      </c>
      <c r="L3311" s="106">
        <v>0.239329993724823</v>
      </c>
      <c r="N3311">
        <v>1939</v>
      </c>
      <c r="O3311" s="106">
        <v>0.21921999752521509</v>
      </c>
      <c r="Q3311">
        <v>44765</v>
      </c>
      <c r="R3311" s="106">
        <v>0.19679999351501459</v>
      </c>
    </row>
    <row r="3312" spans="1:19" x14ac:dyDescent="0.25">
      <c r="A3312" t="s">
        <v>331</v>
      </c>
      <c r="B3312" t="s">
        <v>347</v>
      </c>
      <c r="C3312" t="s">
        <v>347</v>
      </c>
      <c r="D3312" t="s">
        <v>347</v>
      </c>
      <c r="E3312" t="s">
        <v>234</v>
      </c>
      <c r="F3312" t="s">
        <v>235</v>
      </c>
      <c r="G3312">
        <v>21</v>
      </c>
      <c r="H3312" t="s">
        <v>363</v>
      </c>
      <c r="I3312" t="s">
        <v>349</v>
      </c>
      <c r="J3312" t="s">
        <v>373</v>
      </c>
      <c r="K3312">
        <v>487</v>
      </c>
      <c r="L3312" s="106">
        <v>0.1703999936580658</v>
      </c>
      <c r="N3312">
        <v>1406</v>
      </c>
      <c r="O3312" s="106">
        <v>0.1589599996805191</v>
      </c>
      <c r="Q3312">
        <v>31831</v>
      </c>
      <c r="R3312" s="106">
        <v>0.1399399936199188</v>
      </c>
    </row>
    <row r="3313" spans="1:19" x14ac:dyDescent="0.25">
      <c r="A3313" t="s">
        <v>331</v>
      </c>
      <c r="B3313" t="s">
        <v>347</v>
      </c>
      <c r="C3313" t="s">
        <v>347</v>
      </c>
      <c r="D3313" t="s">
        <v>347</v>
      </c>
      <c r="E3313" t="s">
        <v>234</v>
      </c>
      <c r="F3313" t="s">
        <v>235</v>
      </c>
      <c r="G3313" s="105">
        <v>21</v>
      </c>
      <c r="H3313" t="s">
        <v>363</v>
      </c>
      <c r="I3313" t="s">
        <v>438</v>
      </c>
      <c r="J3313" t="s">
        <v>48</v>
      </c>
      <c r="K3313" s="105">
        <v>2441</v>
      </c>
      <c r="L3313" s="106">
        <v>0.85408997535705566</v>
      </c>
      <c r="M3313" s="106">
        <v>0.86559998989105225</v>
      </c>
      <c r="N3313" s="105">
        <v>7421</v>
      </c>
      <c r="O3313" s="106">
        <v>0.83901000022888184</v>
      </c>
      <c r="P3313" s="106">
        <v>0.8556399941444397</v>
      </c>
      <c r="Q3313" s="105">
        <v>186401</v>
      </c>
      <c r="R3313" s="106">
        <v>0.81949001550674438</v>
      </c>
      <c r="S3313" s="107">
        <v>0.8465999960899353</v>
      </c>
    </row>
    <row r="3314" spans="1:19" x14ac:dyDescent="0.25">
      <c r="A3314" t="s">
        <v>331</v>
      </c>
      <c r="B3314" t="s">
        <v>347</v>
      </c>
      <c r="C3314" t="s">
        <v>347</v>
      </c>
      <c r="D3314" t="s">
        <v>347</v>
      </c>
      <c r="E3314" t="s">
        <v>234</v>
      </c>
      <c r="F3314" t="s">
        <v>235</v>
      </c>
      <c r="G3314" s="105">
        <v>21</v>
      </c>
      <c r="H3314" t="s">
        <v>363</v>
      </c>
      <c r="I3314" t="s">
        <v>438</v>
      </c>
      <c r="J3314" t="s">
        <v>42</v>
      </c>
      <c r="K3314" s="105">
        <v>250</v>
      </c>
      <c r="L3314" s="106">
        <v>8.7470002472400665E-2</v>
      </c>
      <c r="M3314" s="106">
        <v>8.865000307559967E-2</v>
      </c>
      <c r="N3314" s="105">
        <v>771</v>
      </c>
      <c r="O3314" s="106">
        <v>8.716999739408493E-2</v>
      </c>
      <c r="P3314" s="106">
        <v>8.8899999856948853E-2</v>
      </c>
      <c r="Q3314" s="105">
        <v>20350</v>
      </c>
      <c r="R3314" s="106">
        <v>8.9469999074935913E-2</v>
      </c>
      <c r="S3314" s="107">
        <v>9.2430002987384796E-2</v>
      </c>
    </row>
    <row r="3315" spans="1:19" x14ac:dyDescent="0.25">
      <c r="A3315" t="s">
        <v>331</v>
      </c>
      <c r="B3315" t="s">
        <v>347</v>
      </c>
      <c r="C3315" t="s">
        <v>347</v>
      </c>
      <c r="D3315" t="s">
        <v>347</v>
      </c>
      <c r="E3315" t="s">
        <v>234</v>
      </c>
      <c r="F3315" t="s">
        <v>235</v>
      </c>
      <c r="G3315" s="105">
        <v>21</v>
      </c>
      <c r="H3315" t="s">
        <v>363</v>
      </c>
      <c r="I3315" t="s">
        <v>438</v>
      </c>
      <c r="J3315" t="s">
        <v>374</v>
      </c>
      <c r="K3315" s="105">
        <v>129</v>
      </c>
      <c r="L3315" s="106">
        <v>4.5139998197555542E-2</v>
      </c>
      <c r="M3315" s="106">
        <v>4.5740000903606408E-2</v>
      </c>
      <c r="N3315" s="105">
        <v>481</v>
      </c>
      <c r="O3315" s="106">
        <v>5.437999963760376E-2</v>
      </c>
      <c r="P3315" s="106">
        <v>5.5459998548030853E-2</v>
      </c>
      <c r="Q3315" s="105">
        <v>13425</v>
      </c>
      <c r="R3315" s="106">
        <v>5.9020001441240311E-2</v>
      </c>
      <c r="S3315" s="107">
        <v>6.0970000922679901E-2</v>
      </c>
    </row>
    <row r="3316" spans="1:19" x14ac:dyDescent="0.25">
      <c r="A3316" t="s">
        <v>331</v>
      </c>
      <c r="B3316" t="s">
        <v>347</v>
      </c>
      <c r="C3316" t="s">
        <v>347</v>
      </c>
      <c r="D3316" t="s">
        <v>347</v>
      </c>
      <c r="E3316" t="s">
        <v>234</v>
      </c>
      <c r="F3316" t="s">
        <v>235</v>
      </c>
      <c r="G3316">
        <v>21</v>
      </c>
      <c r="H3316" t="s">
        <v>363</v>
      </c>
      <c r="I3316" t="s">
        <v>438</v>
      </c>
      <c r="J3316" t="s">
        <v>86</v>
      </c>
      <c r="K3316">
        <v>38</v>
      </c>
      <c r="L3316" s="106">
        <v>1.329999975860119E-2</v>
      </c>
      <c r="N3316">
        <v>172</v>
      </c>
      <c r="O3316" s="106">
        <v>1.94499995559454E-2</v>
      </c>
      <c r="Q3316">
        <v>7283</v>
      </c>
      <c r="R3316" s="106">
        <v>3.2019998878240592E-2</v>
      </c>
    </row>
    <row r="3317" spans="1:19" x14ac:dyDescent="0.25">
      <c r="A3317" t="s">
        <v>331</v>
      </c>
      <c r="B3317" t="s">
        <v>347</v>
      </c>
      <c r="C3317" t="s">
        <v>347</v>
      </c>
      <c r="D3317" t="s">
        <v>347</v>
      </c>
      <c r="E3317" t="s">
        <v>234</v>
      </c>
      <c r="F3317" t="s">
        <v>235</v>
      </c>
      <c r="G3317" s="105">
        <v>21</v>
      </c>
      <c r="H3317" t="s">
        <v>363</v>
      </c>
      <c r="I3317" t="s">
        <v>375</v>
      </c>
      <c r="J3317" t="s">
        <v>376</v>
      </c>
      <c r="K3317" s="105">
        <v>577</v>
      </c>
      <c r="L3317" s="106">
        <v>0.2018900066614151</v>
      </c>
      <c r="N3317" s="105">
        <v>1855</v>
      </c>
      <c r="O3317" s="106">
        <v>0.20972000062465671</v>
      </c>
      <c r="Q3317" s="105">
        <v>47189</v>
      </c>
      <c r="R3317" s="106">
        <v>0.20746000111103061</v>
      </c>
      <c r="S3317" s="107"/>
    </row>
    <row r="3318" spans="1:19" x14ac:dyDescent="0.25">
      <c r="A3318" t="s">
        <v>331</v>
      </c>
      <c r="B3318" t="s">
        <v>347</v>
      </c>
      <c r="C3318" t="s">
        <v>347</v>
      </c>
      <c r="D3318" t="s">
        <v>347</v>
      </c>
      <c r="E3318" t="s">
        <v>234</v>
      </c>
      <c r="F3318" t="s">
        <v>235</v>
      </c>
      <c r="G3318" s="105">
        <v>21</v>
      </c>
      <c r="H3318" t="s">
        <v>363</v>
      </c>
      <c r="I3318" t="s">
        <v>375</v>
      </c>
      <c r="J3318" t="s">
        <v>377</v>
      </c>
      <c r="K3318" s="105">
        <v>634</v>
      </c>
      <c r="L3318" s="106">
        <v>0.22182999551296231</v>
      </c>
      <c r="N3318" s="105">
        <v>1843</v>
      </c>
      <c r="O3318" s="106">
        <v>0.20837000012397769</v>
      </c>
      <c r="Q3318" s="105">
        <v>47420</v>
      </c>
      <c r="R3318" s="106">
        <v>0.20848000049591059</v>
      </c>
      <c r="S3318" s="107"/>
    </row>
    <row r="3319" spans="1:19" x14ac:dyDescent="0.25">
      <c r="A3319" t="s">
        <v>331</v>
      </c>
      <c r="B3319" t="s">
        <v>347</v>
      </c>
      <c r="C3319" t="s">
        <v>347</v>
      </c>
      <c r="D3319" t="s">
        <v>347</v>
      </c>
      <c r="E3319" t="s">
        <v>234</v>
      </c>
      <c r="F3319" t="s">
        <v>235</v>
      </c>
      <c r="G3319">
        <v>21</v>
      </c>
      <c r="H3319" t="s">
        <v>363</v>
      </c>
      <c r="I3319" t="s">
        <v>375</v>
      </c>
      <c r="J3319" t="s">
        <v>378</v>
      </c>
      <c r="K3319">
        <v>495</v>
      </c>
      <c r="L3319" s="106">
        <v>0.17319999635219571</v>
      </c>
      <c r="N3319">
        <v>1519</v>
      </c>
      <c r="O3319" s="106">
        <v>0.17173999547958371</v>
      </c>
      <c r="Q3319">
        <v>37332</v>
      </c>
      <c r="R3319" s="106">
        <v>0.1641300022602081</v>
      </c>
    </row>
    <row r="3320" spans="1:19" x14ac:dyDescent="0.25">
      <c r="A3320" t="s">
        <v>331</v>
      </c>
      <c r="B3320" t="s">
        <v>347</v>
      </c>
      <c r="C3320" t="s">
        <v>347</v>
      </c>
      <c r="D3320" t="s">
        <v>347</v>
      </c>
      <c r="E3320" t="s">
        <v>234</v>
      </c>
      <c r="F3320" t="s">
        <v>235</v>
      </c>
      <c r="G3320">
        <v>21</v>
      </c>
      <c r="H3320" t="s">
        <v>363</v>
      </c>
      <c r="I3320" t="s">
        <v>375</v>
      </c>
      <c r="J3320" t="s">
        <v>379</v>
      </c>
      <c r="K3320">
        <v>551</v>
      </c>
      <c r="L3320" s="106">
        <v>0.19279000163078311</v>
      </c>
      <c r="N3320">
        <v>1810</v>
      </c>
      <c r="O3320" s="106">
        <v>0.20464000105857849</v>
      </c>
      <c r="Q3320">
        <v>47525</v>
      </c>
      <c r="R3320" s="106">
        <v>0.20893999934196469</v>
      </c>
    </row>
    <row r="3321" spans="1:19" x14ac:dyDescent="0.25">
      <c r="A3321" t="s">
        <v>331</v>
      </c>
      <c r="B3321" t="s">
        <v>347</v>
      </c>
      <c r="C3321" t="s">
        <v>347</v>
      </c>
      <c r="D3321" t="s">
        <v>347</v>
      </c>
      <c r="E3321" t="s">
        <v>234</v>
      </c>
      <c r="F3321" t="s">
        <v>235</v>
      </c>
      <c r="G3321" s="105">
        <v>21</v>
      </c>
      <c r="H3321" t="s">
        <v>363</v>
      </c>
      <c r="I3321" t="s">
        <v>375</v>
      </c>
      <c r="J3321" t="s">
        <v>380</v>
      </c>
      <c r="K3321" s="105">
        <v>601</v>
      </c>
      <c r="L3321" s="106">
        <v>0.21028999984264371</v>
      </c>
      <c r="N3321" s="105">
        <v>1818</v>
      </c>
      <c r="O3321" s="106">
        <v>0.2055400013923645</v>
      </c>
      <c r="Q3321" s="105">
        <v>47993</v>
      </c>
      <c r="R3321" s="106">
        <v>0.210999995470047</v>
      </c>
      <c r="S3321" s="107"/>
    </row>
    <row r="3322" spans="1:19" x14ac:dyDescent="0.25">
      <c r="A3322" t="s">
        <v>331</v>
      </c>
      <c r="B3322" t="s">
        <v>347</v>
      </c>
      <c r="C3322" t="s">
        <v>347</v>
      </c>
      <c r="D3322" t="s">
        <v>347</v>
      </c>
      <c r="E3322" t="s">
        <v>234</v>
      </c>
      <c r="F3322" t="s">
        <v>235</v>
      </c>
      <c r="G3322">
        <v>21</v>
      </c>
      <c r="H3322" t="s">
        <v>363</v>
      </c>
      <c r="I3322" t="s">
        <v>381</v>
      </c>
      <c r="J3322" t="s">
        <v>382</v>
      </c>
      <c r="K3322">
        <v>58</v>
      </c>
      <c r="L3322" s="106">
        <v>2.029000036418438E-2</v>
      </c>
      <c r="M3322" s="106">
        <v>3.1230000779032711E-2</v>
      </c>
      <c r="N3322">
        <v>189</v>
      </c>
      <c r="O3322" s="106">
        <v>2.136999927461147E-2</v>
      </c>
      <c r="P3322" s="106">
        <v>2.7100000530481339E-2</v>
      </c>
      <c r="Q3322">
        <v>5423</v>
      </c>
      <c r="R3322" s="106">
        <v>2.384000085294247E-2</v>
      </c>
      <c r="S3322" s="106">
        <v>3.0780000612139698E-2</v>
      </c>
    </row>
    <row r="3323" spans="1:19" x14ac:dyDescent="0.25">
      <c r="A3323" t="s">
        <v>331</v>
      </c>
      <c r="B3323" t="s">
        <v>347</v>
      </c>
      <c r="C3323" t="s">
        <v>347</v>
      </c>
      <c r="D3323" t="s">
        <v>347</v>
      </c>
      <c r="E3323" t="s">
        <v>234</v>
      </c>
      <c r="F3323" t="s">
        <v>235</v>
      </c>
      <c r="G3323">
        <v>21</v>
      </c>
      <c r="H3323" t="s">
        <v>363</v>
      </c>
      <c r="I3323" t="s">
        <v>381</v>
      </c>
      <c r="J3323" t="s">
        <v>383</v>
      </c>
      <c r="K3323">
        <v>296</v>
      </c>
      <c r="L3323" s="106">
        <v>0.10356999933719641</v>
      </c>
      <c r="M3323" s="106">
        <v>0.15940000116825101</v>
      </c>
      <c r="N3323">
        <v>837</v>
      </c>
      <c r="O3323" s="106">
        <v>9.4630002975463867E-2</v>
      </c>
      <c r="P3323" s="106">
        <v>0.1200200021266937</v>
      </c>
      <c r="Q3323">
        <v>26007</v>
      </c>
      <c r="R3323" s="106">
        <v>0.11433999985456469</v>
      </c>
      <c r="S3323" s="106">
        <v>0.1476300060749054</v>
      </c>
    </row>
    <row r="3324" spans="1:19" x14ac:dyDescent="0.25">
      <c r="A3324" t="s">
        <v>331</v>
      </c>
      <c r="B3324" t="s">
        <v>347</v>
      </c>
      <c r="C3324" t="s">
        <v>347</v>
      </c>
      <c r="D3324" t="s">
        <v>347</v>
      </c>
      <c r="E3324" t="s">
        <v>234</v>
      </c>
      <c r="F3324" t="s">
        <v>235</v>
      </c>
      <c r="G3324" s="105">
        <v>21</v>
      </c>
      <c r="H3324" t="s">
        <v>363</v>
      </c>
      <c r="I3324" t="s">
        <v>381</v>
      </c>
      <c r="J3324" t="s">
        <v>384</v>
      </c>
      <c r="K3324" s="105">
        <v>1503</v>
      </c>
      <c r="L3324" s="106">
        <v>0.52588999271392822</v>
      </c>
      <c r="M3324" s="106">
        <v>0.80936998128890991</v>
      </c>
      <c r="N3324" s="105">
        <v>5948</v>
      </c>
      <c r="O3324" s="106">
        <v>0.67246997356414795</v>
      </c>
      <c r="P3324" s="106">
        <v>0.85288000106811523</v>
      </c>
      <c r="Q3324" s="105">
        <v>144739</v>
      </c>
      <c r="R3324" s="106">
        <v>0.6363300085067749</v>
      </c>
      <c r="S3324" s="107">
        <v>0.82159000635147095</v>
      </c>
    </row>
    <row r="3325" spans="1:19" x14ac:dyDescent="0.25">
      <c r="A3325" t="s">
        <v>331</v>
      </c>
      <c r="B3325" t="s">
        <v>347</v>
      </c>
      <c r="C3325" t="s">
        <v>347</v>
      </c>
      <c r="D3325" t="s">
        <v>347</v>
      </c>
      <c r="E3325" t="s">
        <v>234</v>
      </c>
      <c r="F3325" t="s">
        <v>235</v>
      </c>
      <c r="G3325" s="105">
        <v>21</v>
      </c>
      <c r="H3325" t="s">
        <v>363</v>
      </c>
      <c r="I3325" t="s">
        <v>381</v>
      </c>
      <c r="J3325" t="s">
        <v>385</v>
      </c>
      <c r="K3325" s="105">
        <v>1001</v>
      </c>
      <c r="L3325" s="106">
        <v>0.35023999214172358</v>
      </c>
      <c r="N3325" s="105">
        <v>1871</v>
      </c>
      <c r="O3325" s="106">
        <v>0.2115299999713898</v>
      </c>
      <c r="Q3325" s="105">
        <v>51290</v>
      </c>
      <c r="R3325" s="106">
        <v>0.22549000382423401</v>
      </c>
      <c r="S3325" s="107"/>
    </row>
    <row r="3326" spans="1:19" x14ac:dyDescent="0.25">
      <c r="A3326" t="s">
        <v>331</v>
      </c>
      <c r="B3326" t="s">
        <v>347</v>
      </c>
      <c r="C3326" t="s">
        <v>347</v>
      </c>
      <c r="D3326" t="s">
        <v>347</v>
      </c>
      <c r="E3326" t="s">
        <v>234</v>
      </c>
      <c r="F3326" t="s">
        <v>235</v>
      </c>
      <c r="G3326" s="105">
        <v>21</v>
      </c>
      <c r="H3326" t="s">
        <v>363</v>
      </c>
      <c r="I3326" t="s">
        <v>386</v>
      </c>
      <c r="J3326" t="s">
        <v>387</v>
      </c>
      <c r="K3326" s="105">
        <v>106</v>
      </c>
      <c r="L3326" s="106">
        <v>3.70899997651577E-2</v>
      </c>
      <c r="M3326" s="106">
        <v>3.895999863743782E-2</v>
      </c>
      <c r="N3326" s="105">
        <v>161</v>
      </c>
      <c r="O3326" s="106">
        <v>1.8200000748038288E-2</v>
      </c>
      <c r="P3326" s="106">
        <v>1.8619999289512631E-2</v>
      </c>
      <c r="Q3326" s="105">
        <v>12181</v>
      </c>
      <c r="R3326" s="106">
        <v>5.3550001233816147E-2</v>
      </c>
      <c r="S3326" s="107">
        <v>5.4999999701976783E-2</v>
      </c>
    </row>
    <row r="3327" spans="1:19" x14ac:dyDescent="0.25">
      <c r="A3327" t="s">
        <v>331</v>
      </c>
      <c r="B3327" t="s">
        <v>347</v>
      </c>
      <c r="C3327" t="s">
        <v>347</v>
      </c>
      <c r="D3327" t="s">
        <v>347</v>
      </c>
      <c r="E3327" t="s">
        <v>234</v>
      </c>
      <c r="F3327" t="s">
        <v>235</v>
      </c>
      <c r="G3327">
        <v>21</v>
      </c>
      <c r="H3327" t="s">
        <v>363</v>
      </c>
      <c r="I3327" t="s">
        <v>386</v>
      </c>
      <c r="J3327" t="s">
        <v>388</v>
      </c>
      <c r="K3327">
        <v>32</v>
      </c>
      <c r="L3327" s="106">
        <v>1.119999960064888E-2</v>
      </c>
      <c r="M3327" s="106">
        <v>1.1760000139474871E-2</v>
      </c>
      <c r="N3327">
        <v>58</v>
      </c>
      <c r="O3327" s="106">
        <v>6.5600001253187656E-3</v>
      </c>
      <c r="P3327" s="106">
        <v>6.7099998705089092E-3</v>
      </c>
      <c r="Q3327">
        <v>6321</v>
      </c>
      <c r="R3327" s="106">
        <v>2.77900006622076E-2</v>
      </c>
      <c r="S3327" s="106">
        <v>2.8540000319480899E-2</v>
      </c>
    </row>
    <row r="3328" spans="1:19" x14ac:dyDescent="0.25">
      <c r="A3328" t="s">
        <v>331</v>
      </c>
      <c r="B3328" t="s">
        <v>347</v>
      </c>
      <c r="C3328" t="s">
        <v>347</v>
      </c>
      <c r="D3328" t="s">
        <v>347</v>
      </c>
      <c r="E3328" t="s">
        <v>234</v>
      </c>
      <c r="F3328" t="s">
        <v>235</v>
      </c>
      <c r="G3328" s="105">
        <v>21</v>
      </c>
      <c r="H3328" t="s">
        <v>363</v>
      </c>
      <c r="I3328" t="s">
        <v>386</v>
      </c>
      <c r="J3328" t="s">
        <v>85</v>
      </c>
      <c r="K3328" s="105">
        <v>75</v>
      </c>
      <c r="L3328" s="106">
        <v>2.6240000501275059E-2</v>
      </c>
      <c r="M3328" s="106">
        <v>2.7559999376535419E-2</v>
      </c>
      <c r="N3328" s="105">
        <v>126</v>
      </c>
      <c r="O3328" s="106">
        <v>1.4250000007450581E-2</v>
      </c>
      <c r="P3328" s="106">
        <v>1.456999965012074E-2</v>
      </c>
      <c r="Q3328" s="105">
        <v>4872</v>
      </c>
      <c r="R3328" s="106">
        <v>2.1420000120997429E-2</v>
      </c>
      <c r="S3328" s="107">
        <v>2.199999988079071E-2</v>
      </c>
    </row>
    <row r="3329" spans="1:19" x14ac:dyDescent="0.25">
      <c r="A3329" t="s">
        <v>331</v>
      </c>
      <c r="B3329" t="s">
        <v>347</v>
      </c>
      <c r="C3329" t="s">
        <v>347</v>
      </c>
      <c r="D3329" t="s">
        <v>347</v>
      </c>
      <c r="E3329" t="s">
        <v>234</v>
      </c>
      <c r="F3329" t="s">
        <v>235</v>
      </c>
      <c r="G3329">
        <v>21</v>
      </c>
      <c r="H3329" t="s">
        <v>363</v>
      </c>
      <c r="I3329" t="s">
        <v>386</v>
      </c>
      <c r="J3329" t="s">
        <v>389</v>
      </c>
      <c r="K3329">
        <v>6</v>
      </c>
      <c r="L3329" s="106">
        <v>2.099999925121665E-3</v>
      </c>
      <c r="M3329" s="106">
        <v>2.2100000642240052E-3</v>
      </c>
      <c r="N3329">
        <v>29</v>
      </c>
      <c r="O3329" s="106">
        <v>3.2800000626593828E-3</v>
      </c>
      <c r="P3329" s="106">
        <v>3.3499998971819882E-3</v>
      </c>
      <c r="Q3329">
        <v>4049</v>
      </c>
      <c r="R3329" s="106">
        <v>1.779999956488609E-2</v>
      </c>
      <c r="S3329" s="106">
        <v>1.8279999494552609E-2</v>
      </c>
    </row>
    <row r="3330" spans="1:19" x14ac:dyDescent="0.25">
      <c r="A3330" t="s">
        <v>331</v>
      </c>
      <c r="B3330" t="s">
        <v>347</v>
      </c>
      <c r="C3330" t="s">
        <v>347</v>
      </c>
      <c r="D3330" t="s">
        <v>347</v>
      </c>
      <c r="E3330" t="s">
        <v>234</v>
      </c>
      <c r="F3330" t="s">
        <v>235</v>
      </c>
      <c r="G3330" s="105">
        <v>21</v>
      </c>
      <c r="H3330" t="s">
        <v>363</v>
      </c>
      <c r="I3330" t="s">
        <v>386</v>
      </c>
      <c r="J3330" t="s">
        <v>86</v>
      </c>
      <c r="K3330" s="105">
        <v>137</v>
      </c>
      <c r="L3330" s="106">
        <v>4.7940000891685493E-2</v>
      </c>
      <c r="N3330" s="105">
        <v>199</v>
      </c>
      <c r="O3330" s="106">
        <v>2.2500000894069672E-2</v>
      </c>
      <c r="Q3330" s="105">
        <v>5972</v>
      </c>
      <c r="R3330" s="106">
        <v>2.6259999722242359E-2</v>
      </c>
      <c r="S3330" s="107"/>
    </row>
    <row r="3331" spans="1:19" x14ac:dyDescent="0.25">
      <c r="A3331" t="s">
        <v>331</v>
      </c>
      <c r="B3331" t="s">
        <v>347</v>
      </c>
      <c r="C3331" t="s">
        <v>347</v>
      </c>
      <c r="D3331" t="s">
        <v>347</v>
      </c>
      <c r="E3331" t="s">
        <v>234</v>
      </c>
      <c r="F3331" t="s">
        <v>235</v>
      </c>
      <c r="G3331">
        <v>21</v>
      </c>
      <c r="H3331" t="s">
        <v>363</v>
      </c>
      <c r="I3331" t="s">
        <v>386</v>
      </c>
      <c r="J3331" t="s">
        <v>84</v>
      </c>
      <c r="K3331">
        <v>2502</v>
      </c>
      <c r="L3331" s="106">
        <v>0.87544000148773193</v>
      </c>
      <c r="M3331" s="106">
        <v>0.91951000690460205</v>
      </c>
      <c r="N3331">
        <v>8272</v>
      </c>
      <c r="O3331" s="106">
        <v>0.93522000312805176</v>
      </c>
      <c r="P3331" s="106">
        <v>0.95674002170562744</v>
      </c>
      <c r="Q3331">
        <v>194064</v>
      </c>
      <c r="R3331" s="106">
        <v>0.85317999124526978</v>
      </c>
      <c r="S3331" s="106">
        <v>0.87619000673294067</v>
      </c>
    </row>
    <row r="3332" spans="1:19" x14ac:dyDescent="0.25">
      <c r="A3332" t="s">
        <v>331</v>
      </c>
      <c r="B3332" t="s">
        <v>347</v>
      </c>
      <c r="C3332" t="s">
        <v>347</v>
      </c>
      <c r="D3332" t="s">
        <v>347</v>
      </c>
      <c r="E3332" t="s">
        <v>234</v>
      </c>
      <c r="F3332" t="s">
        <v>235</v>
      </c>
      <c r="G3332" s="105">
        <v>21</v>
      </c>
      <c r="H3332" t="s">
        <v>363</v>
      </c>
      <c r="I3332" t="s">
        <v>419</v>
      </c>
      <c r="J3332" t="s">
        <v>390</v>
      </c>
      <c r="K3332" s="105">
        <v>1001</v>
      </c>
      <c r="L3332" s="106">
        <v>0.35023999214172358</v>
      </c>
      <c r="N3332" s="105">
        <v>1871</v>
      </c>
      <c r="O3332" s="106">
        <v>0.2115299999713898</v>
      </c>
      <c r="Q3332" s="105">
        <v>51290</v>
      </c>
      <c r="R3332" s="106">
        <v>0.22549000382423401</v>
      </c>
      <c r="S3332" s="107"/>
    </row>
    <row r="3333" spans="1:19" x14ac:dyDescent="0.25">
      <c r="A3333" t="s">
        <v>331</v>
      </c>
      <c r="B3333" t="s">
        <v>347</v>
      </c>
      <c r="C3333" t="s">
        <v>347</v>
      </c>
      <c r="D3333" t="s">
        <v>347</v>
      </c>
      <c r="E3333" t="s">
        <v>234</v>
      </c>
      <c r="F3333" t="s">
        <v>235</v>
      </c>
      <c r="G3333" s="105">
        <v>21</v>
      </c>
      <c r="H3333" t="s">
        <v>363</v>
      </c>
      <c r="I3333" t="s">
        <v>419</v>
      </c>
      <c r="J3333" t="s">
        <v>391</v>
      </c>
      <c r="K3333" s="105">
        <v>296</v>
      </c>
      <c r="L3333" s="106">
        <v>0.10356999933719641</v>
      </c>
      <c r="M3333" s="106">
        <v>0.15940000116825101</v>
      </c>
      <c r="N3333" s="105">
        <v>837</v>
      </c>
      <c r="O3333" s="106">
        <v>9.4630002975463867E-2</v>
      </c>
      <c r="P3333" s="106">
        <v>0.1200200021266937</v>
      </c>
      <c r="Q3333" s="105">
        <v>26007</v>
      </c>
      <c r="R3333" s="106">
        <v>0.11433999985456469</v>
      </c>
      <c r="S3333" s="107">
        <v>0.1476300060749054</v>
      </c>
    </row>
    <row r="3334" spans="1:19" x14ac:dyDescent="0.25">
      <c r="A3334" t="s">
        <v>331</v>
      </c>
      <c r="B3334" t="s">
        <v>347</v>
      </c>
      <c r="C3334" t="s">
        <v>347</v>
      </c>
      <c r="D3334" t="s">
        <v>347</v>
      </c>
      <c r="E3334" t="s">
        <v>234</v>
      </c>
      <c r="F3334" t="s">
        <v>235</v>
      </c>
      <c r="G3334">
        <v>21</v>
      </c>
      <c r="H3334" t="s">
        <v>363</v>
      </c>
      <c r="I3334" t="s">
        <v>419</v>
      </c>
      <c r="J3334" t="s">
        <v>392</v>
      </c>
      <c r="K3334">
        <v>654</v>
      </c>
      <c r="L3334" s="106">
        <v>0.2288299947977066</v>
      </c>
      <c r="M3334" s="106">
        <v>0.35218000411987299</v>
      </c>
      <c r="N3334">
        <v>2906</v>
      </c>
      <c r="O3334" s="106">
        <v>0.32855001091957092</v>
      </c>
      <c r="P3334" s="106">
        <v>0.41668999195098883</v>
      </c>
      <c r="Q3334">
        <v>69347</v>
      </c>
      <c r="R3334" s="106">
        <v>0.30487999320030212</v>
      </c>
      <c r="S3334" s="106">
        <v>0.39364001154899603</v>
      </c>
    </row>
    <row r="3335" spans="1:19" x14ac:dyDescent="0.25">
      <c r="A3335" t="s">
        <v>331</v>
      </c>
      <c r="B3335" t="s">
        <v>347</v>
      </c>
      <c r="C3335" t="s">
        <v>347</v>
      </c>
      <c r="D3335" t="s">
        <v>347</v>
      </c>
      <c r="E3335" t="s">
        <v>234</v>
      </c>
      <c r="F3335" t="s">
        <v>235</v>
      </c>
      <c r="G3335" s="105">
        <v>21</v>
      </c>
      <c r="H3335" t="s">
        <v>363</v>
      </c>
      <c r="I3335" t="s">
        <v>419</v>
      </c>
      <c r="J3335" t="s">
        <v>393</v>
      </c>
      <c r="K3335" s="105">
        <v>730</v>
      </c>
      <c r="L3335" s="106">
        <v>0.25541999936103821</v>
      </c>
      <c r="M3335" s="106">
        <v>0.3931100070476532</v>
      </c>
      <c r="N3335" s="105">
        <v>2702</v>
      </c>
      <c r="O3335" s="106">
        <v>0.30548000335693359</v>
      </c>
      <c r="P3335" s="106">
        <v>0.38743999600410461</v>
      </c>
      <c r="Q3335" s="105">
        <v>66079</v>
      </c>
      <c r="R3335" s="106">
        <v>0.29050999879837042</v>
      </c>
      <c r="S3335" s="107">
        <v>0.37509000301361078</v>
      </c>
    </row>
    <row r="3336" spans="1:19" x14ac:dyDescent="0.25">
      <c r="A3336" t="s">
        <v>331</v>
      </c>
      <c r="B3336" t="s">
        <v>347</v>
      </c>
      <c r="C3336" t="s">
        <v>347</v>
      </c>
      <c r="D3336" t="s">
        <v>347</v>
      </c>
      <c r="E3336" t="s">
        <v>234</v>
      </c>
      <c r="F3336" t="s">
        <v>235</v>
      </c>
      <c r="G3336" s="105">
        <v>21</v>
      </c>
      <c r="H3336" t="s">
        <v>363</v>
      </c>
      <c r="I3336" t="s">
        <v>419</v>
      </c>
      <c r="J3336" t="s">
        <v>394</v>
      </c>
      <c r="K3336" s="105">
        <v>177</v>
      </c>
      <c r="L3336" s="106">
        <v>6.1930000782012939E-2</v>
      </c>
      <c r="M3336" s="106">
        <v>9.5320001244544983E-2</v>
      </c>
      <c r="N3336" s="105">
        <v>529</v>
      </c>
      <c r="O3336" s="106">
        <v>5.9810001403093338E-2</v>
      </c>
      <c r="P3336" s="106">
        <v>7.5850002467632294E-2</v>
      </c>
      <c r="Q3336" s="105">
        <v>14736</v>
      </c>
      <c r="R3336" s="106">
        <v>6.4790003001689911E-2</v>
      </c>
      <c r="S3336" s="107">
        <v>8.3650000393390656E-2</v>
      </c>
    </row>
    <row r="3337" spans="1:19" x14ac:dyDescent="0.25">
      <c r="A3337" t="s">
        <v>331</v>
      </c>
      <c r="B3337" t="s">
        <v>347</v>
      </c>
      <c r="C3337" t="s">
        <v>347</v>
      </c>
      <c r="D3337" t="s">
        <v>347</v>
      </c>
      <c r="E3337" t="s">
        <v>234</v>
      </c>
      <c r="F3337" t="s">
        <v>235</v>
      </c>
      <c r="G3337" s="105">
        <v>21</v>
      </c>
      <c r="H3337" t="s">
        <v>363</v>
      </c>
      <c r="I3337" t="s">
        <v>439</v>
      </c>
      <c r="J3337" t="s">
        <v>440</v>
      </c>
      <c r="K3337" s="105">
        <v>1001</v>
      </c>
      <c r="L3337" s="106">
        <v>0.35023999214172358</v>
      </c>
      <c r="N3337" s="105">
        <v>1871</v>
      </c>
      <c r="O3337" s="106">
        <v>0.2115299999713898</v>
      </c>
      <c r="Q3337" s="105">
        <v>51290</v>
      </c>
      <c r="R3337" s="106">
        <v>0.22549000382423401</v>
      </c>
      <c r="S3337" s="107"/>
    </row>
    <row r="3338" spans="1:19" x14ac:dyDescent="0.25">
      <c r="A3338" t="s">
        <v>331</v>
      </c>
      <c r="B3338" t="s">
        <v>347</v>
      </c>
      <c r="C3338" t="s">
        <v>347</v>
      </c>
      <c r="D3338" t="s">
        <v>347</v>
      </c>
      <c r="E3338" t="s">
        <v>234</v>
      </c>
      <c r="F3338" t="s">
        <v>235</v>
      </c>
      <c r="G3338" s="105">
        <v>21</v>
      </c>
      <c r="H3338" t="s">
        <v>363</v>
      </c>
      <c r="I3338" t="s">
        <v>439</v>
      </c>
      <c r="J3338" t="s">
        <v>442</v>
      </c>
      <c r="K3338" s="105">
        <v>1857</v>
      </c>
      <c r="L3338" s="106">
        <v>0.64976000785827637</v>
      </c>
      <c r="M3338" s="106">
        <v>1</v>
      </c>
      <c r="N3338" s="105">
        <v>6974</v>
      </c>
      <c r="O3338" s="106">
        <v>0.78846997022628784</v>
      </c>
      <c r="P3338" s="106">
        <v>1</v>
      </c>
      <c r="Q3338" s="105">
        <v>176169</v>
      </c>
      <c r="R3338" s="106">
        <v>0.77451002597808838</v>
      </c>
      <c r="S3338" s="107">
        <v>1</v>
      </c>
    </row>
    <row r="3339" spans="1:19" x14ac:dyDescent="0.25">
      <c r="A3339" t="s">
        <v>331</v>
      </c>
      <c r="B3339" t="s">
        <v>347</v>
      </c>
      <c r="C3339" t="s">
        <v>347</v>
      </c>
      <c r="D3339" t="s">
        <v>347</v>
      </c>
      <c r="E3339" t="s">
        <v>234</v>
      </c>
      <c r="F3339" t="s">
        <v>235</v>
      </c>
      <c r="G3339" s="105">
        <v>21</v>
      </c>
      <c r="H3339" t="s">
        <v>363</v>
      </c>
      <c r="I3339" t="s">
        <v>395</v>
      </c>
      <c r="J3339" t="s">
        <v>396</v>
      </c>
      <c r="K3339" s="105">
        <v>2840</v>
      </c>
      <c r="L3339" s="106">
        <v>0.99370002746582031</v>
      </c>
      <c r="N3339" s="105">
        <v>8792</v>
      </c>
      <c r="O3339" s="106">
        <v>0.99400997161865234</v>
      </c>
      <c r="Q3339" s="105">
        <v>225832</v>
      </c>
      <c r="R3339" s="106">
        <v>0.99285000562667847</v>
      </c>
      <c r="S3339" s="107"/>
    </row>
    <row r="3340" spans="1:19" x14ac:dyDescent="0.25">
      <c r="A3340" t="s">
        <v>331</v>
      </c>
      <c r="B3340" t="s">
        <v>347</v>
      </c>
      <c r="C3340" t="s">
        <v>347</v>
      </c>
      <c r="D3340" t="s">
        <v>347</v>
      </c>
      <c r="E3340" t="s">
        <v>234</v>
      </c>
      <c r="F3340" t="s">
        <v>235</v>
      </c>
      <c r="G3340" s="105">
        <v>21</v>
      </c>
      <c r="H3340" t="s">
        <v>363</v>
      </c>
      <c r="I3340" t="s">
        <v>395</v>
      </c>
      <c r="J3340" t="s">
        <v>397</v>
      </c>
      <c r="K3340" s="105">
        <v>18</v>
      </c>
      <c r="L3340" s="106">
        <v>6.3000000081956387E-3</v>
      </c>
      <c r="N3340" s="105">
        <v>53</v>
      </c>
      <c r="O3340" s="106">
        <v>5.9899999760091296E-3</v>
      </c>
      <c r="Q3340" s="105">
        <v>1627</v>
      </c>
      <c r="R3340" s="106">
        <v>7.1499999612569809E-3</v>
      </c>
      <c r="S3340" s="107"/>
    </row>
    <row r="3341" spans="1:19" x14ac:dyDescent="0.25">
      <c r="A3341" t="s">
        <v>331</v>
      </c>
      <c r="B3341" t="s">
        <v>347</v>
      </c>
      <c r="C3341" t="s">
        <v>347</v>
      </c>
      <c r="D3341" t="s">
        <v>347</v>
      </c>
      <c r="E3341" t="s">
        <v>234</v>
      </c>
      <c r="F3341" t="s">
        <v>235</v>
      </c>
      <c r="G3341" s="105">
        <v>21</v>
      </c>
      <c r="H3341" t="s">
        <v>363</v>
      </c>
      <c r="I3341" t="s">
        <v>398</v>
      </c>
      <c r="J3341" t="s">
        <v>399</v>
      </c>
      <c r="K3341" s="105">
        <v>102</v>
      </c>
      <c r="L3341" s="106">
        <v>3.5689998418092728E-2</v>
      </c>
      <c r="N3341" s="105">
        <v>829</v>
      </c>
      <c r="O3341" s="106">
        <v>9.3730002641677856E-2</v>
      </c>
      <c r="Q3341" s="105">
        <v>32785</v>
      </c>
      <c r="R3341" s="106">
        <v>0.14414000511169431</v>
      </c>
      <c r="S3341" s="107"/>
    </row>
    <row r="3342" spans="1:19" x14ac:dyDescent="0.25">
      <c r="A3342" t="s">
        <v>331</v>
      </c>
      <c r="B3342" t="s">
        <v>347</v>
      </c>
      <c r="C3342" t="s">
        <v>347</v>
      </c>
      <c r="D3342" t="s">
        <v>347</v>
      </c>
      <c r="E3342" t="s">
        <v>234</v>
      </c>
      <c r="F3342" t="s">
        <v>235</v>
      </c>
      <c r="G3342">
        <v>21</v>
      </c>
      <c r="H3342" t="s">
        <v>363</v>
      </c>
      <c r="I3342" t="s">
        <v>398</v>
      </c>
      <c r="J3342" t="s">
        <v>41</v>
      </c>
      <c r="K3342">
        <v>603</v>
      </c>
      <c r="L3342" s="106">
        <v>0.2109899967908859</v>
      </c>
      <c r="N3342">
        <v>2492</v>
      </c>
      <c r="O3342" s="106">
        <v>0.28174000978469849</v>
      </c>
      <c r="Q3342">
        <v>40324</v>
      </c>
      <c r="R3342" s="106">
        <v>0.177279993891716</v>
      </c>
    </row>
    <row r="3343" spans="1:19" x14ac:dyDescent="0.25">
      <c r="A3343" t="s">
        <v>331</v>
      </c>
      <c r="B3343" t="s">
        <v>347</v>
      </c>
      <c r="C3343" t="s">
        <v>347</v>
      </c>
      <c r="D3343" t="s">
        <v>347</v>
      </c>
      <c r="E3343" t="s">
        <v>234</v>
      </c>
      <c r="F3343" t="s">
        <v>235</v>
      </c>
      <c r="G3343" s="105">
        <v>21</v>
      </c>
      <c r="H3343" t="s">
        <v>363</v>
      </c>
      <c r="I3343" t="s">
        <v>398</v>
      </c>
      <c r="J3343" t="s">
        <v>40</v>
      </c>
      <c r="K3343" s="105">
        <v>886</v>
      </c>
      <c r="L3343" s="106">
        <v>0.31000998616218572</v>
      </c>
      <c r="N3343" s="105">
        <v>2635</v>
      </c>
      <c r="O3343" s="106">
        <v>0.29791000485420233</v>
      </c>
      <c r="Q3343" s="105">
        <v>47952</v>
      </c>
      <c r="R3343" s="106">
        <v>0.21082000434398651</v>
      </c>
      <c r="S3343" s="107"/>
    </row>
    <row r="3344" spans="1:19" x14ac:dyDescent="0.25">
      <c r="A3344" t="s">
        <v>331</v>
      </c>
      <c r="B3344" t="s">
        <v>347</v>
      </c>
      <c r="C3344" t="s">
        <v>347</v>
      </c>
      <c r="D3344" t="s">
        <v>347</v>
      </c>
      <c r="E3344" t="s">
        <v>234</v>
      </c>
      <c r="F3344" t="s">
        <v>235</v>
      </c>
      <c r="G3344" s="105">
        <v>21</v>
      </c>
      <c r="H3344" t="s">
        <v>363</v>
      </c>
      <c r="I3344" t="s">
        <v>398</v>
      </c>
      <c r="J3344" t="s">
        <v>39</v>
      </c>
      <c r="K3344" s="105">
        <v>677</v>
      </c>
      <c r="L3344" s="106">
        <v>0.23688000440597529</v>
      </c>
      <c r="N3344" s="105">
        <v>1768</v>
      </c>
      <c r="O3344" s="106">
        <v>0.19989000260829931</v>
      </c>
      <c r="Q3344" s="105">
        <v>51770</v>
      </c>
      <c r="R3344" s="106">
        <v>0.22759999334812159</v>
      </c>
      <c r="S3344" s="107"/>
    </row>
    <row r="3345" spans="1:19" x14ac:dyDescent="0.25">
      <c r="A3345" t="s">
        <v>331</v>
      </c>
      <c r="B3345" t="s">
        <v>347</v>
      </c>
      <c r="C3345" t="s">
        <v>347</v>
      </c>
      <c r="D3345" t="s">
        <v>347</v>
      </c>
      <c r="E3345" t="s">
        <v>234</v>
      </c>
      <c r="F3345" t="s">
        <v>235</v>
      </c>
      <c r="G3345" s="105">
        <v>21</v>
      </c>
      <c r="H3345" t="s">
        <v>363</v>
      </c>
      <c r="I3345" t="s">
        <v>398</v>
      </c>
      <c r="J3345" t="s">
        <v>400</v>
      </c>
      <c r="K3345" s="105">
        <v>590</v>
      </c>
      <c r="L3345" s="106">
        <v>0.20644000172615051</v>
      </c>
      <c r="N3345" s="105">
        <v>1121</v>
      </c>
      <c r="O3345" s="106">
        <v>0.1267399936914444</v>
      </c>
      <c r="Q3345" s="105">
        <v>54628</v>
      </c>
      <c r="R3345" s="106">
        <v>0.24017000198364261</v>
      </c>
      <c r="S3345" s="107"/>
    </row>
    <row r="3346" spans="1:19" x14ac:dyDescent="0.25">
      <c r="A3346" t="s">
        <v>331</v>
      </c>
      <c r="B3346" t="s">
        <v>347</v>
      </c>
      <c r="C3346" t="s">
        <v>347</v>
      </c>
      <c r="D3346" t="s">
        <v>347</v>
      </c>
      <c r="E3346" t="s">
        <v>234</v>
      </c>
      <c r="F3346" t="s">
        <v>235</v>
      </c>
      <c r="G3346" s="105">
        <v>21</v>
      </c>
      <c r="H3346" t="s">
        <v>363</v>
      </c>
      <c r="I3346" t="s">
        <v>422</v>
      </c>
      <c r="J3346" t="s">
        <v>429</v>
      </c>
      <c r="K3346" s="105">
        <v>2113</v>
      </c>
      <c r="L3346" s="106">
        <v>0.739329993724823</v>
      </c>
      <c r="N3346" s="105">
        <v>4808</v>
      </c>
      <c r="O3346" s="106">
        <v>0.54357999563217163</v>
      </c>
      <c r="Q3346" s="105">
        <v>80101</v>
      </c>
      <c r="R3346" s="106">
        <v>0.3521600067615509</v>
      </c>
      <c r="S3346" s="107"/>
    </row>
    <row r="3347" spans="1:19" x14ac:dyDescent="0.25">
      <c r="A3347" t="s">
        <v>331</v>
      </c>
      <c r="B3347" t="s">
        <v>347</v>
      </c>
      <c r="C3347" t="s">
        <v>347</v>
      </c>
      <c r="D3347" t="s">
        <v>347</v>
      </c>
      <c r="E3347" t="s">
        <v>234</v>
      </c>
      <c r="F3347" t="s">
        <v>235</v>
      </c>
      <c r="G3347" s="105">
        <v>21</v>
      </c>
      <c r="H3347" t="s">
        <v>363</v>
      </c>
      <c r="I3347" t="s">
        <v>422</v>
      </c>
      <c r="J3347" t="s">
        <v>423</v>
      </c>
      <c r="K3347" s="105">
        <v>559</v>
      </c>
      <c r="L3347" s="106">
        <v>0.195590004324913</v>
      </c>
      <c r="M3347" s="106">
        <v>0.75033998489379883</v>
      </c>
      <c r="N3347" s="105">
        <v>3308</v>
      </c>
      <c r="O3347" s="106">
        <v>0.37400001287460333</v>
      </c>
      <c r="P3347" s="106">
        <v>0.8194199800491333</v>
      </c>
      <c r="Q3347" s="105">
        <v>119646</v>
      </c>
      <c r="R3347" s="106">
        <v>0.52600997686386108</v>
      </c>
      <c r="S3347" s="107">
        <v>0.81194001436233521</v>
      </c>
    </row>
    <row r="3348" spans="1:19" x14ac:dyDescent="0.25">
      <c r="A3348" t="s">
        <v>331</v>
      </c>
      <c r="B3348" t="s">
        <v>347</v>
      </c>
      <c r="C3348" t="s">
        <v>347</v>
      </c>
      <c r="D3348" t="s">
        <v>347</v>
      </c>
      <c r="E3348" t="s">
        <v>234</v>
      </c>
      <c r="F3348" t="s">
        <v>235</v>
      </c>
      <c r="G3348" s="105">
        <v>21</v>
      </c>
      <c r="H3348" t="s">
        <v>363</v>
      </c>
      <c r="I3348" t="s">
        <v>422</v>
      </c>
      <c r="J3348" t="s">
        <v>424</v>
      </c>
      <c r="K3348" s="105">
        <v>114</v>
      </c>
      <c r="L3348" s="106">
        <v>3.9889998733997338E-2</v>
      </c>
      <c r="M3348" s="106">
        <v>0.15301999449729919</v>
      </c>
      <c r="N3348" s="105">
        <v>445</v>
      </c>
      <c r="O3348" s="106">
        <v>5.0310000777244568E-2</v>
      </c>
      <c r="P3348" s="106">
        <v>0.1102299988269806</v>
      </c>
      <c r="Q3348" s="105">
        <v>17180</v>
      </c>
      <c r="R3348" s="106">
        <v>7.5530000030994415E-2</v>
      </c>
      <c r="S3348" s="107">
        <v>0.11659000068902969</v>
      </c>
    </row>
    <row r="3349" spans="1:19" x14ac:dyDescent="0.25">
      <c r="A3349" t="s">
        <v>331</v>
      </c>
      <c r="B3349" t="s">
        <v>347</v>
      </c>
      <c r="C3349" t="s">
        <v>347</v>
      </c>
      <c r="D3349" t="s">
        <v>347</v>
      </c>
      <c r="E3349" t="s">
        <v>234</v>
      </c>
      <c r="F3349" t="s">
        <v>235</v>
      </c>
      <c r="G3349" s="105">
        <v>21</v>
      </c>
      <c r="H3349" t="s">
        <v>363</v>
      </c>
      <c r="I3349" t="s">
        <v>422</v>
      </c>
      <c r="J3349" t="s">
        <v>425</v>
      </c>
      <c r="K3349" s="105">
        <v>48</v>
      </c>
      <c r="L3349" s="106">
        <v>1.6790000721812252E-2</v>
      </c>
      <c r="M3349" s="106">
        <v>6.4429998397827148E-2</v>
      </c>
      <c r="N3349" s="105">
        <v>135</v>
      </c>
      <c r="O3349" s="106">
        <v>1.5259999781847E-2</v>
      </c>
      <c r="P3349" s="106">
        <v>3.3440001308917999E-2</v>
      </c>
      <c r="Q3349" s="105">
        <v>6082</v>
      </c>
      <c r="R3349" s="106">
        <v>2.6739999651908871E-2</v>
      </c>
      <c r="S3349" s="107">
        <v>4.1269998997449868E-2</v>
      </c>
    </row>
    <row r="3350" spans="1:19" x14ac:dyDescent="0.25">
      <c r="A3350" t="s">
        <v>331</v>
      </c>
      <c r="B3350" t="s">
        <v>347</v>
      </c>
      <c r="C3350" t="s">
        <v>347</v>
      </c>
      <c r="D3350" t="s">
        <v>347</v>
      </c>
      <c r="E3350" t="s">
        <v>234</v>
      </c>
      <c r="F3350" t="s">
        <v>235</v>
      </c>
      <c r="G3350" s="105">
        <v>21</v>
      </c>
      <c r="H3350" t="s">
        <v>363</v>
      </c>
      <c r="I3350" t="s">
        <v>422</v>
      </c>
      <c r="J3350" t="s">
        <v>426</v>
      </c>
      <c r="K3350" s="105">
        <v>22</v>
      </c>
      <c r="L3350" s="106">
        <v>7.6999999582767487E-3</v>
      </c>
      <c r="M3350" s="106">
        <v>2.9529999941587452E-2</v>
      </c>
      <c r="N3350" s="105">
        <v>103</v>
      </c>
      <c r="O3350" s="106">
        <v>1.1640000157058241E-2</v>
      </c>
      <c r="P3350" s="106">
        <v>2.5510000064969059E-2</v>
      </c>
      <c r="Q3350" s="105">
        <v>3672</v>
      </c>
      <c r="R3350" s="106">
        <v>1.6140000894665722E-2</v>
      </c>
      <c r="S3350" s="107">
        <v>2.491999976336956E-2</v>
      </c>
    </row>
    <row r="3351" spans="1:19" x14ac:dyDescent="0.25">
      <c r="A3351" t="s">
        <v>331</v>
      </c>
      <c r="B3351" t="s">
        <v>347</v>
      </c>
      <c r="C3351" t="s">
        <v>347</v>
      </c>
      <c r="D3351" t="s">
        <v>347</v>
      </c>
      <c r="E3351" t="s">
        <v>234</v>
      </c>
      <c r="F3351" t="s">
        <v>235</v>
      </c>
      <c r="G3351" s="105">
        <v>21</v>
      </c>
      <c r="H3351" t="s">
        <v>363</v>
      </c>
      <c r="I3351" t="s">
        <v>422</v>
      </c>
      <c r="J3351" t="s">
        <v>427</v>
      </c>
      <c r="K3351" s="105">
        <v>2</v>
      </c>
      <c r="L3351" s="106">
        <v>6.99999975040555E-4</v>
      </c>
      <c r="M3351" s="106">
        <v>2.6799999177455902E-3</v>
      </c>
      <c r="N3351" s="105">
        <v>34</v>
      </c>
      <c r="O3351" s="106">
        <v>3.8399999029934411E-3</v>
      </c>
      <c r="P3351" s="106">
        <v>8.4199998527765274E-3</v>
      </c>
      <c r="Q3351" s="105">
        <v>766</v>
      </c>
      <c r="R3351" s="106">
        <v>3.3700000494718552E-3</v>
      </c>
      <c r="S3351" s="107">
        <v>5.2000000141561031E-3</v>
      </c>
    </row>
    <row r="3352" spans="1:19" x14ac:dyDescent="0.25">
      <c r="A3352" t="s">
        <v>331</v>
      </c>
      <c r="B3352" t="s">
        <v>347</v>
      </c>
      <c r="C3352" t="s">
        <v>347</v>
      </c>
      <c r="D3352" t="s">
        <v>347</v>
      </c>
      <c r="E3352" t="s">
        <v>234</v>
      </c>
      <c r="F3352" t="s">
        <v>235</v>
      </c>
      <c r="G3352" s="105">
        <v>21</v>
      </c>
      <c r="H3352" t="s">
        <v>363</v>
      </c>
      <c r="I3352" t="s">
        <v>422</v>
      </c>
      <c r="J3352" t="s">
        <v>428</v>
      </c>
      <c r="K3352" s="105">
        <v>0</v>
      </c>
      <c r="L3352" s="106">
        <v>0</v>
      </c>
      <c r="M3352" s="106">
        <v>0</v>
      </c>
      <c r="N3352" s="105">
        <v>12</v>
      </c>
      <c r="O3352" s="106">
        <v>1.3599999947473409E-3</v>
      </c>
      <c r="P3352" s="106">
        <v>2.9700000304728751E-3</v>
      </c>
      <c r="Q3352" s="105">
        <v>12</v>
      </c>
      <c r="R3352" s="106">
        <v>4.9999998736893758E-5</v>
      </c>
      <c r="S3352" s="107">
        <v>7.9999997979030013E-5</v>
      </c>
    </row>
    <row r="3353" spans="1:19" x14ac:dyDescent="0.25">
      <c r="A3353" t="s">
        <v>331</v>
      </c>
      <c r="B3353" t="s">
        <v>347</v>
      </c>
      <c r="C3353" t="s">
        <v>347</v>
      </c>
      <c r="D3353" t="s">
        <v>347</v>
      </c>
      <c r="E3353" t="s">
        <v>234</v>
      </c>
      <c r="F3353" t="s">
        <v>235</v>
      </c>
      <c r="G3353" s="105">
        <v>21</v>
      </c>
      <c r="H3353" t="s">
        <v>363</v>
      </c>
      <c r="I3353" t="s">
        <v>430</v>
      </c>
      <c r="J3353" t="s">
        <v>434</v>
      </c>
      <c r="K3353" s="105">
        <v>85</v>
      </c>
      <c r="L3353" s="106">
        <v>2.974000014364719E-2</v>
      </c>
      <c r="M3353" s="106">
        <v>3.4650001674890518E-2</v>
      </c>
      <c r="N3353" s="105">
        <v>208</v>
      </c>
      <c r="O3353" s="106">
        <v>2.3520000278949741E-2</v>
      </c>
      <c r="P3353" s="106">
        <v>2.4830000475049019E-2</v>
      </c>
      <c r="Q3353" s="105">
        <v>4987</v>
      </c>
      <c r="R3353" s="106">
        <v>2.1919999271631241E-2</v>
      </c>
      <c r="S3353" s="107">
        <v>2.2490000352263451E-2</v>
      </c>
    </row>
    <row r="3354" spans="1:19" x14ac:dyDescent="0.25">
      <c r="A3354" t="s">
        <v>331</v>
      </c>
      <c r="B3354" t="s">
        <v>347</v>
      </c>
      <c r="C3354" t="s">
        <v>347</v>
      </c>
      <c r="D3354" t="s">
        <v>347</v>
      </c>
      <c r="E3354" t="s">
        <v>234</v>
      </c>
      <c r="F3354" t="s">
        <v>235</v>
      </c>
      <c r="G3354" s="105">
        <v>21</v>
      </c>
      <c r="H3354" t="s">
        <v>363</v>
      </c>
      <c r="I3354" t="s">
        <v>430</v>
      </c>
      <c r="J3354" t="s">
        <v>432</v>
      </c>
      <c r="K3354" s="105">
        <v>236</v>
      </c>
      <c r="L3354" s="106">
        <v>8.2580000162124634E-2</v>
      </c>
      <c r="M3354" s="106">
        <v>9.6210002899169922E-2</v>
      </c>
      <c r="N3354" s="105">
        <v>640</v>
      </c>
      <c r="O3354" s="106">
        <v>7.2360001504421234E-2</v>
      </c>
      <c r="P3354" s="106">
        <v>7.6389998197555542E-2</v>
      </c>
      <c r="Q3354" s="105">
        <v>18498</v>
      </c>
      <c r="R3354" s="106">
        <v>8.1320002675056458E-2</v>
      </c>
      <c r="S3354" s="107">
        <v>8.343999832868576E-2</v>
      </c>
    </row>
    <row r="3355" spans="1:19" x14ac:dyDescent="0.25">
      <c r="A3355" t="s">
        <v>331</v>
      </c>
      <c r="B3355" t="s">
        <v>347</v>
      </c>
      <c r="C3355" t="s">
        <v>347</v>
      </c>
      <c r="D3355" t="s">
        <v>347</v>
      </c>
      <c r="E3355" t="s">
        <v>234</v>
      </c>
      <c r="F3355" t="s">
        <v>235</v>
      </c>
      <c r="G3355">
        <v>21</v>
      </c>
      <c r="H3355" t="s">
        <v>363</v>
      </c>
      <c r="I3355" t="s">
        <v>430</v>
      </c>
      <c r="J3355" t="s">
        <v>435</v>
      </c>
      <c r="K3355">
        <v>38</v>
      </c>
      <c r="L3355" s="106">
        <v>1.329999975860119E-2</v>
      </c>
      <c r="M3355" s="106">
        <v>1.549000013619661E-2</v>
      </c>
      <c r="N3355">
        <v>40</v>
      </c>
      <c r="O3355" s="106">
        <v>4.5199999585747719E-3</v>
      </c>
      <c r="P3355" s="106">
        <v>4.7699999995529652E-3</v>
      </c>
      <c r="Q3355">
        <v>391</v>
      </c>
      <c r="R3355" s="106">
        <v>1.7199999419972301E-3</v>
      </c>
      <c r="S3355" s="106">
        <v>1.760000013746321E-3</v>
      </c>
    </row>
    <row r="3356" spans="1:19" x14ac:dyDescent="0.25">
      <c r="A3356" t="s">
        <v>331</v>
      </c>
      <c r="B3356" t="s">
        <v>347</v>
      </c>
      <c r="C3356" t="s">
        <v>347</v>
      </c>
      <c r="D3356" t="s">
        <v>347</v>
      </c>
      <c r="E3356" t="s">
        <v>234</v>
      </c>
      <c r="F3356" t="s">
        <v>235</v>
      </c>
      <c r="G3356" s="105">
        <v>21</v>
      </c>
      <c r="H3356" t="s">
        <v>363</v>
      </c>
      <c r="I3356" t="s">
        <v>430</v>
      </c>
      <c r="J3356" t="s">
        <v>436</v>
      </c>
      <c r="K3356" s="105">
        <v>107</v>
      </c>
      <c r="L3356" s="106">
        <v>3.7439998239278793E-2</v>
      </c>
      <c r="M3356" s="106">
        <v>4.3620001524686813E-2</v>
      </c>
      <c r="N3356" s="105">
        <v>269</v>
      </c>
      <c r="O3356" s="106">
        <v>3.040999919176102E-2</v>
      </c>
      <c r="P3356" s="106">
        <v>3.2109998166561127E-2</v>
      </c>
      <c r="Q3356" s="105">
        <v>6784</v>
      </c>
      <c r="R3356" s="106">
        <v>2.9829999431967739E-2</v>
      </c>
      <c r="S3356" s="107">
        <v>3.060000017285347E-2</v>
      </c>
    </row>
    <row r="3357" spans="1:19" x14ac:dyDescent="0.25">
      <c r="A3357" t="s">
        <v>331</v>
      </c>
      <c r="B3357" t="s">
        <v>347</v>
      </c>
      <c r="C3357" t="s">
        <v>347</v>
      </c>
      <c r="D3357" t="s">
        <v>347</v>
      </c>
      <c r="E3357" t="s">
        <v>234</v>
      </c>
      <c r="F3357" t="s">
        <v>235</v>
      </c>
      <c r="G3357" s="105">
        <v>21</v>
      </c>
      <c r="H3357" t="s">
        <v>363</v>
      </c>
      <c r="I3357" t="s">
        <v>430</v>
      </c>
      <c r="J3357" t="s">
        <v>431</v>
      </c>
      <c r="K3357" s="105">
        <v>455</v>
      </c>
      <c r="L3357" s="106">
        <v>0.15919999778270719</v>
      </c>
      <c r="M3357" s="106">
        <v>0.18548999726772311</v>
      </c>
      <c r="N3357" s="105">
        <v>2762</v>
      </c>
      <c r="O3357" s="106">
        <v>0.31226998567581182</v>
      </c>
      <c r="P3357" s="106">
        <v>0.3296700119972229</v>
      </c>
      <c r="Q3357" s="105">
        <v>77035</v>
      </c>
      <c r="R3357" s="106">
        <v>0.33867999911308289</v>
      </c>
      <c r="S3357" s="107">
        <v>0.3474699854850769</v>
      </c>
    </row>
    <row r="3358" spans="1:19" x14ac:dyDescent="0.25">
      <c r="A3358" t="s">
        <v>331</v>
      </c>
      <c r="B3358" t="s">
        <v>347</v>
      </c>
      <c r="C3358" t="s">
        <v>347</v>
      </c>
      <c r="D3358" t="s">
        <v>347</v>
      </c>
      <c r="E3358" t="s">
        <v>234</v>
      </c>
      <c r="F3358" t="s">
        <v>235</v>
      </c>
      <c r="G3358" s="105">
        <v>21</v>
      </c>
      <c r="H3358" t="s">
        <v>363</v>
      </c>
      <c r="I3358" t="s">
        <v>430</v>
      </c>
      <c r="J3358" t="s">
        <v>502</v>
      </c>
      <c r="K3358" s="105">
        <v>1532</v>
      </c>
      <c r="L3358" s="106">
        <v>0.53604000806808472</v>
      </c>
      <c r="M3358" s="106">
        <v>0.62453997135162354</v>
      </c>
      <c r="N3358" s="105">
        <v>4459</v>
      </c>
      <c r="O3358" s="106">
        <v>0.50413000583648682</v>
      </c>
      <c r="P3358" s="106">
        <v>0.53223001956939697</v>
      </c>
      <c r="Q3358" s="105">
        <v>114008</v>
      </c>
      <c r="R3358" s="106">
        <v>0.5012199878692627</v>
      </c>
      <c r="S3358" s="107">
        <v>0.51424002647399902</v>
      </c>
    </row>
    <row r="3359" spans="1:19" x14ac:dyDescent="0.25">
      <c r="A3359" t="s">
        <v>331</v>
      </c>
      <c r="B3359" t="s">
        <v>347</v>
      </c>
      <c r="C3359" t="s">
        <v>347</v>
      </c>
      <c r="D3359" t="s">
        <v>347</v>
      </c>
      <c r="E3359" t="s">
        <v>234</v>
      </c>
      <c r="F3359" t="s">
        <v>235</v>
      </c>
      <c r="G3359" s="105">
        <v>21</v>
      </c>
      <c r="H3359" t="s">
        <v>363</v>
      </c>
      <c r="I3359" t="s">
        <v>430</v>
      </c>
      <c r="J3359" t="s">
        <v>86</v>
      </c>
      <c r="K3359" s="105">
        <v>405</v>
      </c>
      <c r="L3359" s="106">
        <v>0.1417099982500076</v>
      </c>
      <c r="N3359" s="105">
        <v>467</v>
      </c>
      <c r="O3359" s="106">
        <v>5.2799999713897712E-2</v>
      </c>
      <c r="Q3359" s="105">
        <v>5756</v>
      </c>
      <c r="R3359" s="106">
        <v>2.5310000404715541E-2</v>
      </c>
      <c r="S3359" s="107"/>
    </row>
    <row r="3360" spans="1:19" x14ac:dyDescent="0.25">
      <c r="A3360" t="s">
        <v>331</v>
      </c>
      <c r="B3360" t="s">
        <v>347</v>
      </c>
      <c r="C3360" t="s">
        <v>347</v>
      </c>
      <c r="D3360" t="s">
        <v>347</v>
      </c>
      <c r="E3360" t="s">
        <v>234</v>
      </c>
      <c r="F3360" t="s">
        <v>235</v>
      </c>
      <c r="G3360" s="105">
        <v>21</v>
      </c>
      <c r="H3360" t="s">
        <v>363</v>
      </c>
      <c r="I3360" t="s">
        <v>401</v>
      </c>
      <c r="J3360" t="s">
        <v>405</v>
      </c>
      <c r="K3360" s="105">
        <v>2281</v>
      </c>
      <c r="L3360" s="106">
        <v>0.79811000823974609</v>
      </c>
      <c r="M3360" s="106">
        <v>0.80887001752853394</v>
      </c>
      <c r="N3360" s="105">
        <v>6926</v>
      </c>
      <c r="O3360" s="106">
        <v>0.78303998708724976</v>
      </c>
      <c r="P3360" s="106">
        <v>0.79856997728347778</v>
      </c>
      <c r="Q3360" s="105">
        <v>171311</v>
      </c>
      <c r="R3360" s="106">
        <v>0.75314998626708984</v>
      </c>
      <c r="S3360" s="107">
        <v>0.77806001901626587</v>
      </c>
    </row>
    <row r="3361" spans="1:19" x14ac:dyDescent="0.25">
      <c r="A3361" t="s">
        <v>331</v>
      </c>
      <c r="B3361" t="s">
        <v>347</v>
      </c>
      <c r="C3361" t="s">
        <v>347</v>
      </c>
      <c r="D3361" t="s">
        <v>347</v>
      </c>
      <c r="E3361" t="s">
        <v>234</v>
      </c>
      <c r="F3361" t="s">
        <v>235</v>
      </c>
      <c r="G3361" s="105">
        <v>21</v>
      </c>
      <c r="H3361" t="s">
        <v>363</v>
      </c>
      <c r="I3361" t="s">
        <v>401</v>
      </c>
      <c r="J3361" t="s">
        <v>412</v>
      </c>
      <c r="K3361" s="105">
        <v>277</v>
      </c>
      <c r="L3361" s="106">
        <v>9.6919998526573181E-2</v>
      </c>
      <c r="M3361" s="106">
        <v>9.8229996860027313E-2</v>
      </c>
      <c r="N3361" s="105">
        <v>816</v>
      </c>
      <c r="O3361" s="106">
        <v>9.2260003089904785E-2</v>
      </c>
      <c r="P3361" s="106">
        <v>9.4089999794960022E-2</v>
      </c>
      <c r="Q3361" s="105">
        <v>22313</v>
      </c>
      <c r="R3361" s="106">
        <v>9.8099999129772186E-2</v>
      </c>
      <c r="S3361" s="107">
        <v>0.10134000331163411</v>
      </c>
    </row>
    <row r="3362" spans="1:19" x14ac:dyDescent="0.25">
      <c r="A3362" t="s">
        <v>331</v>
      </c>
      <c r="B3362" t="s">
        <v>347</v>
      </c>
      <c r="C3362" t="s">
        <v>347</v>
      </c>
      <c r="D3362" t="s">
        <v>347</v>
      </c>
      <c r="E3362" t="s">
        <v>234</v>
      </c>
      <c r="F3362" t="s">
        <v>235</v>
      </c>
      <c r="G3362" s="105">
        <v>21</v>
      </c>
      <c r="H3362" t="s">
        <v>363</v>
      </c>
      <c r="I3362" t="s">
        <v>401</v>
      </c>
      <c r="J3362" t="s">
        <v>413</v>
      </c>
      <c r="K3362" s="105">
        <v>167</v>
      </c>
      <c r="L3362" s="106">
        <v>5.8430001139640808E-2</v>
      </c>
      <c r="M3362" s="106">
        <v>5.9220001101493842E-2</v>
      </c>
      <c r="N3362" s="105">
        <v>577</v>
      </c>
      <c r="O3362" s="106">
        <v>6.5229997038841248E-2</v>
      </c>
      <c r="P3362" s="106">
        <v>6.6529996693134308E-2</v>
      </c>
      <c r="Q3362" s="105">
        <v>15680</v>
      </c>
      <c r="R3362" s="106">
        <v>6.8939998745918274E-2</v>
      </c>
      <c r="S3362" s="107">
        <v>7.1220003068447113E-2</v>
      </c>
    </row>
    <row r="3363" spans="1:19" x14ac:dyDescent="0.25">
      <c r="A3363" t="s">
        <v>331</v>
      </c>
      <c r="B3363" t="s">
        <v>347</v>
      </c>
      <c r="C3363" t="s">
        <v>347</v>
      </c>
      <c r="D3363" t="s">
        <v>347</v>
      </c>
      <c r="E3363" t="s">
        <v>234</v>
      </c>
      <c r="F3363" t="s">
        <v>235</v>
      </c>
      <c r="G3363" s="105">
        <v>21</v>
      </c>
      <c r="H3363" t="s">
        <v>363</v>
      </c>
      <c r="I3363" t="s">
        <v>401</v>
      </c>
      <c r="J3363" t="s">
        <v>441</v>
      </c>
      <c r="K3363" s="105">
        <v>38</v>
      </c>
      <c r="L3363" s="106">
        <v>1.329999975860119E-2</v>
      </c>
      <c r="N3363" s="105">
        <v>172</v>
      </c>
      <c r="O3363" s="106">
        <v>1.94499995559454E-2</v>
      </c>
      <c r="Q3363" s="105">
        <v>7283</v>
      </c>
      <c r="R3363" s="106">
        <v>3.2019998878240592E-2</v>
      </c>
      <c r="S3363" s="107"/>
    </row>
    <row r="3364" spans="1:19" x14ac:dyDescent="0.25">
      <c r="A3364" t="s">
        <v>331</v>
      </c>
      <c r="B3364" t="s">
        <v>347</v>
      </c>
      <c r="C3364" t="s">
        <v>347</v>
      </c>
      <c r="D3364" t="s">
        <v>347</v>
      </c>
      <c r="E3364" t="s">
        <v>234</v>
      </c>
      <c r="F3364" t="s">
        <v>235</v>
      </c>
      <c r="G3364" s="105">
        <v>21</v>
      </c>
      <c r="H3364" t="s">
        <v>363</v>
      </c>
      <c r="I3364" t="s">
        <v>401</v>
      </c>
      <c r="J3364" t="s">
        <v>414</v>
      </c>
      <c r="K3364" s="105">
        <v>95</v>
      </c>
      <c r="L3364" s="106">
        <v>3.3240001648664468E-2</v>
      </c>
      <c r="M3364" s="106">
        <v>3.369000181555748E-2</v>
      </c>
      <c r="N3364" s="105">
        <v>354</v>
      </c>
      <c r="O3364" s="106">
        <v>4.002000018954277E-2</v>
      </c>
      <c r="P3364" s="106">
        <v>4.081999883055687E-2</v>
      </c>
      <c r="Q3364" s="105">
        <v>10872</v>
      </c>
      <c r="R3364" s="106">
        <v>4.7800000756978989E-2</v>
      </c>
      <c r="S3364" s="107">
        <v>4.9380000680685043E-2</v>
      </c>
    </row>
    <row r="3365" spans="1:19" x14ac:dyDescent="0.25">
      <c r="A3365" t="s">
        <v>331</v>
      </c>
      <c r="B3365" t="s">
        <v>347</v>
      </c>
      <c r="C3365" t="s">
        <v>347</v>
      </c>
      <c r="D3365" t="s">
        <v>347</v>
      </c>
      <c r="E3365" t="s">
        <v>271</v>
      </c>
      <c r="F3365" t="s">
        <v>272</v>
      </c>
      <c r="G3365" s="105">
        <v>21</v>
      </c>
      <c r="H3365" t="s">
        <v>363</v>
      </c>
      <c r="I3365" t="s">
        <v>349</v>
      </c>
      <c r="J3365" t="s">
        <v>350</v>
      </c>
      <c r="K3365" s="105">
        <v>2</v>
      </c>
      <c r="L3365" s="106">
        <v>1.4400000218302009E-3</v>
      </c>
      <c r="N3365" s="105">
        <v>31</v>
      </c>
      <c r="O3365" s="106">
        <v>3.5000001080334191E-3</v>
      </c>
      <c r="Q3365" s="105">
        <v>1130</v>
      </c>
      <c r="R3365" s="106">
        <v>4.9700001254677773E-3</v>
      </c>
      <c r="S3365" s="107"/>
    </row>
    <row r="3366" spans="1:19" x14ac:dyDescent="0.25">
      <c r="A3366" t="s">
        <v>331</v>
      </c>
      <c r="B3366" t="s">
        <v>347</v>
      </c>
      <c r="C3366" t="s">
        <v>347</v>
      </c>
      <c r="D3366" t="s">
        <v>347</v>
      </c>
      <c r="E3366" t="s">
        <v>271</v>
      </c>
      <c r="F3366" t="s">
        <v>272</v>
      </c>
      <c r="G3366">
        <v>21</v>
      </c>
      <c r="H3366" t="s">
        <v>363</v>
      </c>
      <c r="I3366" t="s">
        <v>349</v>
      </c>
      <c r="J3366" t="s">
        <v>368</v>
      </c>
      <c r="K3366">
        <v>29</v>
      </c>
      <c r="L3366" s="106">
        <v>2.0880000665783879E-2</v>
      </c>
      <c r="N3366">
        <v>232</v>
      </c>
      <c r="O3366" s="106">
        <v>2.6229999959468842E-2</v>
      </c>
      <c r="Q3366">
        <v>8418</v>
      </c>
      <c r="R3366" s="106">
        <v>3.700999915599823E-2</v>
      </c>
    </row>
    <row r="3367" spans="1:19" x14ac:dyDescent="0.25">
      <c r="A3367" t="s">
        <v>331</v>
      </c>
      <c r="B3367" t="s">
        <v>347</v>
      </c>
      <c r="C3367" t="s">
        <v>347</v>
      </c>
      <c r="D3367" t="s">
        <v>347</v>
      </c>
      <c r="E3367" t="s">
        <v>271</v>
      </c>
      <c r="F3367" t="s">
        <v>272</v>
      </c>
      <c r="G3367" s="105">
        <v>21</v>
      </c>
      <c r="H3367" t="s">
        <v>363</v>
      </c>
      <c r="I3367" t="s">
        <v>349</v>
      </c>
      <c r="J3367" t="s">
        <v>369</v>
      </c>
      <c r="K3367" s="105">
        <v>149</v>
      </c>
      <c r="L3367" s="106">
        <v>0.1072700023651123</v>
      </c>
      <c r="N3367" s="105">
        <v>908</v>
      </c>
      <c r="O3367" s="106">
        <v>0.1026600003242493</v>
      </c>
      <c r="Q3367" s="105">
        <v>27454</v>
      </c>
      <c r="R3367" s="106">
        <v>0.1207000017166138</v>
      </c>
      <c r="S3367" s="107"/>
    </row>
    <row r="3368" spans="1:19" x14ac:dyDescent="0.25">
      <c r="A3368" t="s">
        <v>331</v>
      </c>
      <c r="B3368" t="s">
        <v>347</v>
      </c>
      <c r="C3368" t="s">
        <v>347</v>
      </c>
      <c r="D3368" t="s">
        <v>347</v>
      </c>
      <c r="E3368" t="s">
        <v>271</v>
      </c>
      <c r="F3368" t="s">
        <v>272</v>
      </c>
      <c r="G3368" s="105">
        <v>21</v>
      </c>
      <c r="H3368" t="s">
        <v>363</v>
      </c>
      <c r="I3368" t="s">
        <v>349</v>
      </c>
      <c r="J3368" t="s">
        <v>370</v>
      </c>
      <c r="K3368" s="105">
        <v>309</v>
      </c>
      <c r="L3368" s="106">
        <v>0.222460001707077</v>
      </c>
      <c r="N3368" s="105">
        <v>1974</v>
      </c>
      <c r="O3368" s="106">
        <v>0.22317999601364141</v>
      </c>
      <c r="Q3368" s="105">
        <v>55879</v>
      </c>
      <c r="R3368" s="106">
        <v>0.24567000567913061</v>
      </c>
      <c r="S3368" s="107"/>
    </row>
    <row r="3369" spans="1:19" x14ac:dyDescent="0.25">
      <c r="A3369" t="s">
        <v>331</v>
      </c>
      <c r="B3369" t="s">
        <v>347</v>
      </c>
      <c r="C3369" t="s">
        <v>347</v>
      </c>
      <c r="D3369" t="s">
        <v>347</v>
      </c>
      <c r="E3369" t="s">
        <v>271</v>
      </c>
      <c r="F3369" t="s">
        <v>272</v>
      </c>
      <c r="G3369" s="105">
        <v>21</v>
      </c>
      <c r="H3369" t="s">
        <v>363</v>
      </c>
      <c r="I3369" t="s">
        <v>349</v>
      </c>
      <c r="J3369" t="s">
        <v>371</v>
      </c>
      <c r="K3369" s="105">
        <v>397</v>
      </c>
      <c r="L3369" s="106">
        <v>0.28582000732421881</v>
      </c>
      <c r="N3369" s="105">
        <v>2355</v>
      </c>
      <c r="O3369" s="106">
        <v>0.26625001430511469</v>
      </c>
      <c r="Q3369" s="105">
        <v>57982</v>
      </c>
      <c r="R3369" s="106">
        <v>0.25490999221801758</v>
      </c>
      <c r="S3369" s="107"/>
    </row>
    <row r="3370" spans="1:19" x14ac:dyDescent="0.25">
      <c r="A3370" t="s">
        <v>331</v>
      </c>
      <c r="B3370" t="s">
        <v>347</v>
      </c>
      <c r="C3370" t="s">
        <v>347</v>
      </c>
      <c r="D3370" t="s">
        <v>347</v>
      </c>
      <c r="E3370" t="s">
        <v>271</v>
      </c>
      <c r="F3370" t="s">
        <v>272</v>
      </c>
      <c r="G3370">
        <v>21</v>
      </c>
      <c r="H3370" t="s">
        <v>363</v>
      </c>
      <c r="I3370" t="s">
        <v>349</v>
      </c>
      <c r="J3370" t="s">
        <v>372</v>
      </c>
      <c r="K3370">
        <v>280</v>
      </c>
      <c r="L3370" s="106">
        <v>0.20158000290393829</v>
      </c>
      <c r="N3370">
        <v>1939</v>
      </c>
      <c r="O3370" s="106">
        <v>0.21921999752521509</v>
      </c>
      <c r="Q3370">
        <v>44765</v>
      </c>
      <c r="R3370" s="106">
        <v>0.19679999351501459</v>
      </c>
    </row>
    <row r="3371" spans="1:19" x14ac:dyDescent="0.25">
      <c r="A3371" t="s">
        <v>331</v>
      </c>
      <c r="B3371" t="s">
        <v>347</v>
      </c>
      <c r="C3371" t="s">
        <v>347</v>
      </c>
      <c r="D3371" t="s">
        <v>347</v>
      </c>
      <c r="E3371" t="s">
        <v>271</v>
      </c>
      <c r="F3371" t="s">
        <v>272</v>
      </c>
      <c r="G3371" s="105">
        <v>21</v>
      </c>
      <c r="H3371" t="s">
        <v>363</v>
      </c>
      <c r="I3371" t="s">
        <v>349</v>
      </c>
      <c r="J3371" t="s">
        <v>373</v>
      </c>
      <c r="K3371" s="105">
        <v>223</v>
      </c>
      <c r="L3371" s="106">
        <v>0.1605499982833862</v>
      </c>
      <c r="N3371" s="105">
        <v>1406</v>
      </c>
      <c r="O3371" s="106">
        <v>0.1589599996805191</v>
      </c>
      <c r="Q3371" s="105">
        <v>31831</v>
      </c>
      <c r="R3371" s="106">
        <v>0.1399399936199188</v>
      </c>
      <c r="S3371" s="107"/>
    </row>
    <row r="3372" spans="1:19" x14ac:dyDescent="0.25">
      <c r="A3372" t="s">
        <v>331</v>
      </c>
      <c r="B3372" t="s">
        <v>347</v>
      </c>
      <c r="C3372" t="s">
        <v>347</v>
      </c>
      <c r="D3372" t="s">
        <v>347</v>
      </c>
      <c r="E3372" t="s">
        <v>271</v>
      </c>
      <c r="F3372" t="s">
        <v>272</v>
      </c>
      <c r="G3372" s="105">
        <v>21</v>
      </c>
      <c r="H3372" t="s">
        <v>363</v>
      </c>
      <c r="I3372" t="s">
        <v>438</v>
      </c>
      <c r="J3372" t="s">
        <v>48</v>
      </c>
      <c r="K3372" s="105">
        <v>1211</v>
      </c>
      <c r="L3372" s="106">
        <v>0.87185001373291016</v>
      </c>
      <c r="M3372" s="106">
        <v>0.89043998718261719</v>
      </c>
      <c r="N3372" s="105">
        <v>7421</v>
      </c>
      <c r="O3372" s="106">
        <v>0.83901000022888184</v>
      </c>
      <c r="P3372" s="106">
        <v>0.8556399941444397</v>
      </c>
      <c r="Q3372" s="105">
        <v>186401</v>
      </c>
      <c r="R3372" s="106">
        <v>0.81949001550674438</v>
      </c>
      <c r="S3372" s="107">
        <v>0.8465999960899353</v>
      </c>
    </row>
    <row r="3373" spans="1:19" x14ac:dyDescent="0.25">
      <c r="A3373" t="s">
        <v>331</v>
      </c>
      <c r="B3373" t="s">
        <v>347</v>
      </c>
      <c r="C3373" t="s">
        <v>347</v>
      </c>
      <c r="D3373" t="s">
        <v>347</v>
      </c>
      <c r="E3373" t="s">
        <v>271</v>
      </c>
      <c r="F3373" t="s">
        <v>272</v>
      </c>
      <c r="G3373" s="105">
        <v>21</v>
      </c>
      <c r="H3373" t="s">
        <v>363</v>
      </c>
      <c r="I3373" t="s">
        <v>438</v>
      </c>
      <c r="J3373" t="s">
        <v>42</v>
      </c>
      <c r="K3373" s="105">
        <v>96</v>
      </c>
      <c r="L3373" s="106">
        <v>6.9109998643398285E-2</v>
      </c>
      <c r="M3373" s="106">
        <v>7.0589996874332428E-2</v>
      </c>
      <c r="N3373" s="105">
        <v>771</v>
      </c>
      <c r="O3373" s="106">
        <v>8.716999739408493E-2</v>
      </c>
      <c r="P3373" s="106">
        <v>8.8899999856948853E-2</v>
      </c>
      <c r="Q3373" s="105">
        <v>20350</v>
      </c>
      <c r="R3373" s="106">
        <v>8.9469999074935913E-2</v>
      </c>
      <c r="S3373" s="107">
        <v>9.2430002987384796E-2</v>
      </c>
    </row>
    <row r="3374" spans="1:19" x14ac:dyDescent="0.25">
      <c r="A3374" t="s">
        <v>331</v>
      </c>
      <c r="B3374" t="s">
        <v>347</v>
      </c>
      <c r="C3374" t="s">
        <v>347</v>
      </c>
      <c r="D3374" t="s">
        <v>347</v>
      </c>
      <c r="E3374" t="s">
        <v>271</v>
      </c>
      <c r="F3374" t="s">
        <v>272</v>
      </c>
      <c r="G3374" s="105">
        <v>21</v>
      </c>
      <c r="H3374" t="s">
        <v>363</v>
      </c>
      <c r="I3374" t="s">
        <v>438</v>
      </c>
      <c r="J3374" t="s">
        <v>374</v>
      </c>
      <c r="K3374" s="105">
        <v>53</v>
      </c>
      <c r="L3374" s="106">
        <v>3.8159999996423721E-2</v>
      </c>
      <c r="M3374" s="106">
        <v>3.8970001041889191E-2</v>
      </c>
      <c r="N3374" s="105">
        <v>481</v>
      </c>
      <c r="O3374" s="106">
        <v>5.437999963760376E-2</v>
      </c>
      <c r="P3374" s="106">
        <v>5.5459998548030853E-2</v>
      </c>
      <c r="Q3374" s="105">
        <v>13425</v>
      </c>
      <c r="R3374" s="106">
        <v>5.9020001441240311E-2</v>
      </c>
      <c r="S3374" s="107">
        <v>6.0970000922679901E-2</v>
      </c>
    </row>
    <row r="3375" spans="1:19" x14ac:dyDescent="0.25">
      <c r="A3375" t="s">
        <v>331</v>
      </c>
      <c r="B3375" t="s">
        <v>347</v>
      </c>
      <c r="C3375" t="s">
        <v>347</v>
      </c>
      <c r="D3375" t="s">
        <v>347</v>
      </c>
      <c r="E3375" t="s">
        <v>271</v>
      </c>
      <c r="F3375" t="s">
        <v>272</v>
      </c>
      <c r="G3375" s="105">
        <v>21</v>
      </c>
      <c r="H3375" t="s">
        <v>363</v>
      </c>
      <c r="I3375" t="s">
        <v>438</v>
      </c>
      <c r="J3375" t="s">
        <v>86</v>
      </c>
      <c r="K3375" s="105">
        <v>29</v>
      </c>
      <c r="L3375" s="106">
        <v>2.0880000665783879E-2</v>
      </c>
      <c r="N3375" s="105">
        <v>172</v>
      </c>
      <c r="O3375" s="106">
        <v>1.94499995559454E-2</v>
      </c>
      <c r="Q3375" s="105">
        <v>7283</v>
      </c>
      <c r="R3375" s="106">
        <v>3.2019998878240592E-2</v>
      </c>
      <c r="S3375" s="107"/>
    </row>
    <row r="3376" spans="1:19" x14ac:dyDescent="0.25">
      <c r="A3376" t="s">
        <v>331</v>
      </c>
      <c r="B3376" t="s">
        <v>347</v>
      </c>
      <c r="C3376" t="s">
        <v>347</v>
      </c>
      <c r="D3376" t="s">
        <v>347</v>
      </c>
      <c r="E3376" t="s">
        <v>271</v>
      </c>
      <c r="F3376" t="s">
        <v>272</v>
      </c>
      <c r="G3376" s="105">
        <v>21</v>
      </c>
      <c r="H3376" t="s">
        <v>363</v>
      </c>
      <c r="I3376" t="s">
        <v>375</v>
      </c>
      <c r="J3376" t="s">
        <v>376</v>
      </c>
      <c r="K3376" s="105">
        <v>271</v>
      </c>
      <c r="L3376" s="106">
        <v>0.19509999454021451</v>
      </c>
      <c r="N3376" s="105">
        <v>1855</v>
      </c>
      <c r="O3376" s="106">
        <v>0.20972000062465671</v>
      </c>
      <c r="Q3376" s="105">
        <v>47189</v>
      </c>
      <c r="R3376" s="106">
        <v>0.20746000111103061</v>
      </c>
      <c r="S3376" s="107"/>
    </row>
    <row r="3377" spans="1:19" x14ac:dyDescent="0.25">
      <c r="A3377" t="s">
        <v>331</v>
      </c>
      <c r="B3377" t="s">
        <v>347</v>
      </c>
      <c r="C3377" t="s">
        <v>347</v>
      </c>
      <c r="D3377" t="s">
        <v>347</v>
      </c>
      <c r="E3377" t="s">
        <v>271</v>
      </c>
      <c r="F3377" t="s">
        <v>272</v>
      </c>
      <c r="G3377">
        <v>21</v>
      </c>
      <c r="H3377" t="s">
        <v>363</v>
      </c>
      <c r="I3377" t="s">
        <v>375</v>
      </c>
      <c r="J3377" t="s">
        <v>377</v>
      </c>
      <c r="K3377">
        <v>296</v>
      </c>
      <c r="L3377" s="106">
        <v>0.21310000121593481</v>
      </c>
      <c r="N3377">
        <v>1843</v>
      </c>
      <c r="O3377" s="106">
        <v>0.20837000012397769</v>
      </c>
      <c r="Q3377">
        <v>47420</v>
      </c>
      <c r="R3377" s="106">
        <v>0.20848000049591059</v>
      </c>
    </row>
    <row r="3378" spans="1:19" x14ac:dyDescent="0.25">
      <c r="A3378" t="s">
        <v>331</v>
      </c>
      <c r="B3378" t="s">
        <v>347</v>
      </c>
      <c r="C3378" t="s">
        <v>347</v>
      </c>
      <c r="D3378" t="s">
        <v>347</v>
      </c>
      <c r="E3378" t="s">
        <v>271</v>
      </c>
      <c r="F3378" t="s">
        <v>272</v>
      </c>
      <c r="G3378" s="105">
        <v>21</v>
      </c>
      <c r="H3378" t="s">
        <v>363</v>
      </c>
      <c r="I3378" t="s">
        <v>375</v>
      </c>
      <c r="J3378" t="s">
        <v>378</v>
      </c>
      <c r="K3378" s="105">
        <v>238</v>
      </c>
      <c r="L3378" s="106">
        <v>0.17135000228881839</v>
      </c>
      <c r="N3378" s="105">
        <v>1519</v>
      </c>
      <c r="O3378" s="106">
        <v>0.17173999547958371</v>
      </c>
      <c r="Q3378" s="105">
        <v>37332</v>
      </c>
      <c r="R3378" s="106">
        <v>0.1641300022602081</v>
      </c>
      <c r="S3378" s="107"/>
    </row>
    <row r="3379" spans="1:19" x14ac:dyDescent="0.25">
      <c r="A3379" t="s">
        <v>331</v>
      </c>
      <c r="B3379" t="s">
        <v>347</v>
      </c>
      <c r="C3379" t="s">
        <v>347</v>
      </c>
      <c r="D3379" t="s">
        <v>347</v>
      </c>
      <c r="E3379" t="s">
        <v>271</v>
      </c>
      <c r="F3379" t="s">
        <v>272</v>
      </c>
      <c r="G3379" s="105">
        <v>21</v>
      </c>
      <c r="H3379" t="s">
        <v>363</v>
      </c>
      <c r="I3379" t="s">
        <v>375</v>
      </c>
      <c r="J3379" t="s">
        <v>379</v>
      </c>
      <c r="K3379" s="105">
        <v>278</v>
      </c>
      <c r="L3379" s="106">
        <v>0.20013999938964841</v>
      </c>
      <c r="N3379" s="105">
        <v>1810</v>
      </c>
      <c r="O3379" s="106">
        <v>0.20464000105857849</v>
      </c>
      <c r="Q3379" s="105">
        <v>47525</v>
      </c>
      <c r="R3379" s="106">
        <v>0.20893999934196469</v>
      </c>
      <c r="S3379" s="107"/>
    </row>
    <row r="3380" spans="1:19" x14ac:dyDescent="0.25">
      <c r="A3380" t="s">
        <v>331</v>
      </c>
      <c r="B3380" t="s">
        <v>347</v>
      </c>
      <c r="C3380" t="s">
        <v>347</v>
      </c>
      <c r="D3380" t="s">
        <v>347</v>
      </c>
      <c r="E3380" t="s">
        <v>271</v>
      </c>
      <c r="F3380" t="s">
        <v>272</v>
      </c>
      <c r="G3380" s="105">
        <v>21</v>
      </c>
      <c r="H3380" t="s">
        <v>363</v>
      </c>
      <c r="I3380" t="s">
        <v>375</v>
      </c>
      <c r="J3380" t="s">
        <v>380</v>
      </c>
      <c r="K3380" s="105">
        <v>306</v>
      </c>
      <c r="L3380" s="106">
        <v>0.22030000388622281</v>
      </c>
      <c r="N3380" s="105">
        <v>1818</v>
      </c>
      <c r="O3380" s="106">
        <v>0.2055400013923645</v>
      </c>
      <c r="Q3380" s="105">
        <v>47993</v>
      </c>
      <c r="R3380" s="106">
        <v>0.210999995470047</v>
      </c>
      <c r="S3380" s="107"/>
    </row>
    <row r="3381" spans="1:19" x14ac:dyDescent="0.25">
      <c r="A3381" t="s">
        <v>331</v>
      </c>
      <c r="B3381" t="s">
        <v>347</v>
      </c>
      <c r="C3381" t="s">
        <v>347</v>
      </c>
      <c r="D3381" t="s">
        <v>347</v>
      </c>
      <c r="E3381" t="s">
        <v>271</v>
      </c>
      <c r="F3381" t="s">
        <v>272</v>
      </c>
      <c r="G3381" s="105">
        <v>21</v>
      </c>
      <c r="H3381" t="s">
        <v>363</v>
      </c>
      <c r="I3381" t="s">
        <v>381</v>
      </c>
      <c r="J3381" t="s">
        <v>382</v>
      </c>
      <c r="K3381" s="105">
        <v>41</v>
      </c>
      <c r="L3381" s="106">
        <v>2.9519999399781231E-2</v>
      </c>
      <c r="M3381" s="106">
        <v>3.5870000720024109E-2</v>
      </c>
      <c r="N3381" s="105">
        <v>189</v>
      </c>
      <c r="O3381" s="106">
        <v>2.136999927461147E-2</v>
      </c>
      <c r="P3381" s="106">
        <v>2.7100000530481339E-2</v>
      </c>
      <c r="Q3381" s="105">
        <v>5423</v>
      </c>
      <c r="R3381" s="106">
        <v>2.384000085294247E-2</v>
      </c>
      <c r="S3381" s="107">
        <v>3.0780000612139698E-2</v>
      </c>
    </row>
    <row r="3382" spans="1:19" x14ac:dyDescent="0.25">
      <c r="A3382" t="s">
        <v>331</v>
      </c>
      <c r="B3382" t="s">
        <v>347</v>
      </c>
      <c r="C3382" t="s">
        <v>347</v>
      </c>
      <c r="D3382" t="s">
        <v>347</v>
      </c>
      <c r="E3382" t="s">
        <v>271</v>
      </c>
      <c r="F3382" t="s">
        <v>272</v>
      </c>
      <c r="G3382" s="105">
        <v>21</v>
      </c>
      <c r="H3382" t="s">
        <v>363</v>
      </c>
      <c r="I3382" t="s">
        <v>381</v>
      </c>
      <c r="J3382" t="s">
        <v>383</v>
      </c>
      <c r="K3382" s="105">
        <v>2</v>
      </c>
      <c r="L3382" s="106">
        <v>1.4400000218302009E-3</v>
      </c>
      <c r="M3382" s="106">
        <v>1.7500000540167089E-3</v>
      </c>
      <c r="N3382" s="105">
        <v>837</v>
      </c>
      <c r="O3382" s="106">
        <v>9.4630002975463867E-2</v>
      </c>
      <c r="P3382" s="106">
        <v>0.1200200021266937</v>
      </c>
      <c r="Q3382" s="105">
        <v>26007</v>
      </c>
      <c r="R3382" s="106">
        <v>0.11433999985456469</v>
      </c>
      <c r="S3382" s="107">
        <v>0.1476300060749054</v>
      </c>
    </row>
    <row r="3383" spans="1:19" x14ac:dyDescent="0.25">
      <c r="A3383" t="s">
        <v>331</v>
      </c>
      <c r="B3383" t="s">
        <v>347</v>
      </c>
      <c r="C3383" t="s">
        <v>347</v>
      </c>
      <c r="D3383" t="s">
        <v>347</v>
      </c>
      <c r="E3383" t="s">
        <v>271</v>
      </c>
      <c r="F3383" t="s">
        <v>272</v>
      </c>
      <c r="G3383" s="105">
        <v>21</v>
      </c>
      <c r="H3383" t="s">
        <v>363</v>
      </c>
      <c r="I3383" t="s">
        <v>381</v>
      </c>
      <c r="J3383" t="s">
        <v>384</v>
      </c>
      <c r="K3383" s="105">
        <v>1100</v>
      </c>
      <c r="L3383" s="106">
        <v>0.79193997383117676</v>
      </c>
      <c r="M3383" s="106">
        <v>0.96237999200820923</v>
      </c>
      <c r="N3383" s="105">
        <v>5948</v>
      </c>
      <c r="O3383" s="106">
        <v>0.67246997356414795</v>
      </c>
      <c r="P3383" s="106">
        <v>0.85288000106811523</v>
      </c>
      <c r="Q3383" s="105">
        <v>144739</v>
      </c>
      <c r="R3383" s="106">
        <v>0.6363300085067749</v>
      </c>
      <c r="S3383" s="107">
        <v>0.82159000635147095</v>
      </c>
    </row>
    <row r="3384" spans="1:19" x14ac:dyDescent="0.25">
      <c r="A3384" t="s">
        <v>331</v>
      </c>
      <c r="B3384" t="s">
        <v>347</v>
      </c>
      <c r="C3384" t="s">
        <v>347</v>
      </c>
      <c r="D3384" t="s">
        <v>347</v>
      </c>
      <c r="E3384" t="s">
        <v>271</v>
      </c>
      <c r="F3384" t="s">
        <v>272</v>
      </c>
      <c r="G3384" s="105">
        <v>21</v>
      </c>
      <c r="H3384" t="s">
        <v>363</v>
      </c>
      <c r="I3384" t="s">
        <v>381</v>
      </c>
      <c r="J3384" t="s">
        <v>385</v>
      </c>
      <c r="K3384" s="105">
        <v>246</v>
      </c>
      <c r="L3384" s="106">
        <v>0.17711000144481659</v>
      </c>
      <c r="N3384" s="105">
        <v>1871</v>
      </c>
      <c r="O3384" s="106">
        <v>0.2115299999713898</v>
      </c>
      <c r="Q3384" s="105">
        <v>51290</v>
      </c>
      <c r="R3384" s="106">
        <v>0.22549000382423401</v>
      </c>
      <c r="S3384" s="107"/>
    </row>
    <row r="3385" spans="1:19" x14ac:dyDescent="0.25">
      <c r="A3385" t="s">
        <v>331</v>
      </c>
      <c r="B3385" t="s">
        <v>347</v>
      </c>
      <c r="C3385" t="s">
        <v>347</v>
      </c>
      <c r="D3385" t="s">
        <v>347</v>
      </c>
      <c r="E3385" t="s">
        <v>271</v>
      </c>
      <c r="F3385" t="s">
        <v>272</v>
      </c>
      <c r="G3385">
        <v>21</v>
      </c>
      <c r="H3385" t="s">
        <v>363</v>
      </c>
      <c r="I3385" t="s">
        <v>386</v>
      </c>
      <c r="J3385" t="s">
        <v>387</v>
      </c>
      <c r="K3385">
        <v>9</v>
      </c>
      <c r="L3385" s="106">
        <v>6.4799999818205833E-3</v>
      </c>
      <c r="M3385" s="106">
        <v>6.490000057965517E-3</v>
      </c>
      <c r="N3385">
        <v>161</v>
      </c>
      <c r="O3385" s="106">
        <v>1.8200000748038288E-2</v>
      </c>
      <c r="P3385" s="106">
        <v>1.8619999289512631E-2</v>
      </c>
      <c r="Q3385">
        <v>12181</v>
      </c>
      <c r="R3385" s="106">
        <v>5.3550001233816147E-2</v>
      </c>
      <c r="S3385" s="106">
        <v>5.4999999701976783E-2</v>
      </c>
    </row>
    <row r="3386" spans="1:19" x14ac:dyDescent="0.25">
      <c r="A3386" t="s">
        <v>331</v>
      </c>
      <c r="B3386" t="s">
        <v>347</v>
      </c>
      <c r="C3386" t="s">
        <v>347</v>
      </c>
      <c r="D3386" t="s">
        <v>347</v>
      </c>
      <c r="E3386" t="s">
        <v>271</v>
      </c>
      <c r="F3386" t="s">
        <v>272</v>
      </c>
      <c r="G3386" s="105">
        <v>21</v>
      </c>
      <c r="H3386" t="s">
        <v>363</v>
      </c>
      <c r="I3386" t="s">
        <v>386</v>
      </c>
      <c r="J3386" t="s">
        <v>388</v>
      </c>
      <c r="K3386" s="105">
        <v>2</v>
      </c>
      <c r="L3386" s="106">
        <v>1.4400000218302009E-3</v>
      </c>
      <c r="M3386" s="106">
        <v>1.4400000218302009E-3</v>
      </c>
      <c r="N3386" s="105">
        <v>58</v>
      </c>
      <c r="O3386" s="106">
        <v>6.5600001253187656E-3</v>
      </c>
      <c r="P3386" s="106">
        <v>6.7099998705089092E-3</v>
      </c>
      <c r="Q3386" s="105">
        <v>6321</v>
      </c>
      <c r="R3386" s="106">
        <v>2.77900006622076E-2</v>
      </c>
      <c r="S3386" s="107">
        <v>2.8540000319480899E-2</v>
      </c>
    </row>
    <row r="3387" spans="1:19" x14ac:dyDescent="0.25">
      <c r="A3387" t="s">
        <v>331</v>
      </c>
      <c r="B3387" t="s">
        <v>347</v>
      </c>
      <c r="C3387" t="s">
        <v>347</v>
      </c>
      <c r="D3387" t="s">
        <v>347</v>
      </c>
      <c r="E3387" t="s">
        <v>271</v>
      </c>
      <c r="F3387" t="s">
        <v>272</v>
      </c>
      <c r="G3387">
        <v>21</v>
      </c>
      <c r="H3387" t="s">
        <v>363</v>
      </c>
      <c r="I3387" t="s">
        <v>386</v>
      </c>
      <c r="J3387" t="s">
        <v>85</v>
      </c>
      <c r="K3387">
        <v>6</v>
      </c>
      <c r="L3387" s="106">
        <v>4.3199998326599598E-3</v>
      </c>
      <c r="M3387" s="106">
        <v>4.3299999088048926E-3</v>
      </c>
      <c r="N3387">
        <v>126</v>
      </c>
      <c r="O3387" s="106">
        <v>1.4250000007450581E-2</v>
      </c>
      <c r="P3387" s="106">
        <v>1.456999965012074E-2</v>
      </c>
      <c r="Q3387">
        <v>4872</v>
      </c>
      <c r="R3387" s="106">
        <v>2.1420000120997429E-2</v>
      </c>
      <c r="S3387" s="106">
        <v>2.199999988079071E-2</v>
      </c>
    </row>
    <row r="3388" spans="1:19" x14ac:dyDescent="0.25">
      <c r="A3388" t="s">
        <v>331</v>
      </c>
      <c r="B3388" t="s">
        <v>347</v>
      </c>
      <c r="C3388" t="s">
        <v>347</v>
      </c>
      <c r="D3388" t="s">
        <v>347</v>
      </c>
      <c r="E3388" t="s">
        <v>271</v>
      </c>
      <c r="F3388" t="s">
        <v>272</v>
      </c>
      <c r="G3388">
        <v>21</v>
      </c>
      <c r="H3388" t="s">
        <v>363</v>
      </c>
      <c r="I3388" t="s">
        <v>386</v>
      </c>
      <c r="J3388" t="s">
        <v>389</v>
      </c>
      <c r="K3388">
        <v>5</v>
      </c>
      <c r="L3388" s="106">
        <v>3.599999938160181E-3</v>
      </c>
      <c r="M3388" s="106">
        <v>3.599999938160181E-3</v>
      </c>
      <c r="N3388">
        <v>29</v>
      </c>
      <c r="O3388" s="106">
        <v>3.2800000626593828E-3</v>
      </c>
      <c r="P3388" s="106">
        <v>3.3499998971819882E-3</v>
      </c>
      <c r="Q3388">
        <v>4049</v>
      </c>
      <c r="R3388" s="106">
        <v>1.779999956488609E-2</v>
      </c>
      <c r="S3388" s="106">
        <v>1.8279999494552609E-2</v>
      </c>
    </row>
    <row r="3389" spans="1:19" x14ac:dyDescent="0.25">
      <c r="A3389" t="s">
        <v>331</v>
      </c>
      <c r="B3389" t="s">
        <v>347</v>
      </c>
      <c r="C3389" t="s">
        <v>347</v>
      </c>
      <c r="D3389" t="s">
        <v>347</v>
      </c>
      <c r="E3389" t="s">
        <v>271</v>
      </c>
      <c r="F3389" t="s">
        <v>272</v>
      </c>
      <c r="G3389" s="105">
        <v>21</v>
      </c>
      <c r="H3389" t="s">
        <v>363</v>
      </c>
      <c r="I3389" t="s">
        <v>386</v>
      </c>
      <c r="J3389" t="s">
        <v>86</v>
      </c>
      <c r="K3389" s="105">
        <v>2</v>
      </c>
      <c r="L3389" s="106">
        <v>1.4400000218302009E-3</v>
      </c>
      <c r="N3389" s="105">
        <v>199</v>
      </c>
      <c r="O3389" s="106">
        <v>2.2500000894069672E-2</v>
      </c>
      <c r="Q3389" s="105">
        <v>5972</v>
      </c>
      <c r="R3389" s="106">
        <v>2.6259999722242359E-2</v>
      </c>
      <c r="S3389" s="107"/>
    </row>
    <row r="3390" spans="1:19" x14ac:dyDescent="0.25">
      <c r="A3390" t="s">
        <v>331</v>
      </c>
      <c r="B3390" t="s">
        <v>347</v>
      </c>
      <c r="C3390" t="s">
        <v>347</v>
      </c>
      <c r="D3390" t="s">
        <v>347</v>
      </c>
      <c r="E3390" t="s">
        <v>271</v>
      </c>
      <c r="F3390" t="s">
        <v>272</v>
      </c>
      <c r="G3390" s="105">
        <v>21</v>
      </c>
      <c r="H3390" t="s">
        <v>363</v>
      </c>
      <c r="I3390" t="s">
        <v>386</v>
      </c>
      <c r="J3390" t="s">
        <v>84</v>
      </c>
      <c r="K3390" s="105">
        <v>1365</v>
      </c>
      <c r="L3390" s="106">
        <v>0.9827200174331665</v>
      </c>
      <c r="M3390" s="106">
        <v>0.98413997888565063</v>
      </c>
      <c r="N3390" s="105">
        <v>8272</v>
      </c>
      <c r="O3390" s="106">
        <v>0.93522000312805176</v>
      </c>
      <c r="P3390" s="106">
        <v>0.95674002170562744</v>
      </c>
      <c r="Q3390" s="105">
        <v>194064</v>
      </c>
      <c r="R3390" s="106">
        <v>0.85317999124526978</v>
      </c>
      <c r="S3390" s="107">
        <v>0.87619000673294067</v>
      </c>
    </row>
    <row r="3391" spans="1:19" x14ac:dyDescent="0.25">
      <c r="A3391" t="s">
        <v>331</v>
      </c>
      <c r="B3391" t="s">
        <v>347</v>
      </c>
      <c r="C3391" t="s">
        <v>347</v>
      </c>
      <c r="D3391" t="s">
        <v>347</v>
      </c>
      <c r="E3391" t="s">
        <v>271</v>
      </c>
      <c r="F3391" t="s">
        <v>272</v>
      </c>
      <c r="G3391" s="105">
        <v>21</v>
      </c>
      <c r="H3391" t="s">
        <v>363</v>
      </c>
      <c r="I3391" t="s">
        <v>419</v>
      </c>
      <c r="J3391" t="s">
        <v>390</v>
      </c>
      <c r="K3391" s="105">
        <v>246</v>
      </c>
      <c r="L3391" s="106">
        <v>0.17711000144481659</v>
      </c>
      <c r="N3391" s="105">
        <v>1871</v>
      </c>
      <c r="O3391" s="106">
        <v>0.2115299999713898</v>
      </c>
      <c r="Q3391" s="105">
        <v>51290</v>
      </c>
      <c r="R3391" s="106">
        <v>0.22549000382423401</v>
      </c>
      <c r="S3391" s="107"/>
    </row>
    <row r="3392" spans="1:19" x14ac:dyDescent="0.25">
      <c r="A3392" t="s">
        <v>331</v>
      </c>
      <c r="B3392" t="s">
        <v>347</v>
      </c>
      <c r="C3392" t="s">
        <v>347</v>
      </c>
      <c r="D3392" t="s">
        <v>347</v>
      </c>
      <c r="E3392" t="s">
        <v>271</v>
      </c>
      <c r="F3392" t="s">
        <v>272</v>
      </c>
      <c r="G3392">
        <v>21</v>
      </c>
      <c r="H3392" t="s">
        <v>363</v>
      </c>
      <c r="I3392" t="s">
        <v>419</v>
      </c>
      <c r="J3392" t="s">
        <v>391</v>
      </c>
      <c r="K3392">
        <v>2</v>
      </c>
      <c r="L3392" s="106">
        <v>1.4400000218302009E-3</v>
      </c>
      <c r="M3392" s="106">
        <v>1.7500000540167089E-3</v>
      </c>
      <c r="N3392">
        <v>837</v>
      </c>
      <c r="O3392" s="106">
        <v>9.4630002975463867E-2</v>
      </c>
      <c r="P3392" s="106">
        <v>0.1200200021266937</v>
      </c>
      <c r="Q3392">
        <v>26007</v>
      </c>
      <c r="R3392" s="106">
        <v>0.11433999985456469</v>
      </c>
      <c r="S3392" s="106">
        <v>0.1476300060749054</v>
      </c>
    </row>
    <row r="3393" spans="1:19" x14ac:dyDescent="0.25">
      <c r="A3393" t="s">
        <v>331</v>
      </c>
      <c r="B3393" t="s">
        <v>347</v>
      </c>
      <c r="C3393" t="s">
        <v>347</v>
      </c>
      <c r="D3393" t="s">
        <v>347</v>
      </c>
      <c r="E3393" t="s">
        <v>271</v>
      </c>
      <c r="F3393" t="s">
        <v>272</v>
      </c>
      <c r="G3393" s="105">
        <v>21</v>
      </c>
      <c r="H3393" t="s">
        <v>363</v>
      </c>
      <c r="I3393" t="s">
        <v>419</v>
      </c>
      <c r="J3393" t="s">
        <v>392</v>
      </c>
      <c r="K3393" s="105">
        <v>518</v>
      </c>
      <c r="L3393" s="106">
        <v>0.37292999029159551</v>
      </c>
      <c r="M3393" s="106">
        <v>0.45318999886512762</v>
      </c>
      <c r="N3393" s="105">
        <v>2906</v>
      </c>
      <c r="O3393" s="106">
        <v>0.32855001091957092</v>
      </c>
      <c r="P3393" s="106">
        <v>0.41668999195098883</v>
      </c>
      <c r="Q3393" s="105">
        <v>69347</v>
      </c>
      <c r="R3393" s="106">
        <v>0.30487999320030212</v>
      </c>
      <c r="S3393" s="107">
        <v>0.39364001154899603</v>
      </c>
    </row>
    <row r="3394" spans="1:19" x14ac:dyDescent="0.25">
      <c r="A3394" t="s">
        <v>331</v>
      </c>
      <c r="B3394" t="s">
        <v>347</v>
      </c>
      <c r="C3394" t="s">
        <v>347</v>
      </c>
      <c r="D3394" t="s">
        <v>347</v>
      </c>
      <c r="E3394" t="s">
        <v>271</v>
      </c>
      <c r="F3394" t="s">
        <v>272</v>
      </c>
      <c r="G3394">
        <v>21</v>
      </c>
      <c r="H3394" t="s">
        <v>363</v>
      </c>
      <c r="I3394" t="s">
        <v>419</v>
      </c>
      <c r="J3394" t="s">
        <v>393</v>
      </c>
      <c r="K3394">
        <v>496</v>
      </c>
      <c r="L3394" s="106">
        <v>0.35708999633789063</v>
      </c>
      <c r="M3394" s="106">
        <v>0.43395000696182251</v>
      </c>
      <c r="N3394">
        <v>2702</v>
      </c>
      <c r="O3394" s="106">
        <v>0.30548000335693359</v>
      </c>
      <c r="P3394" s="106">
        <v>0.38743999600410461</v>
      </c>
      <c r="Q3394">
        <v>66079</v>
      </c>
      <c r="R3394" s="106">
        <v>0.29050999879837042</v>
      </c>
      <c r="S3394" s="106">
        <v>0.37509000301361078</v>
      </c>
    </row>
    <row r="3395" spans="1:19" x14ac:dyDescent="0.25">
      <c r="A3395" t="s">
        <v>331</v>
      </c>
      <c r="B3395" t="s">
        <v>347</v>
      </c>
      <c r="C3395" t="s">
        <v>347</v>
      </c>
      <c r="D3395" t="s">
        <v>347</v>
      </c>
      <c r="E3395" t="s">
        <v>271</v>
      </c>
      <c r="F3395" t="s">
        <v>272</v>
      </c>
      <c r="G3395" s="105">
        <v>21</v>
      </c>
      <c r="H3395" t="s">
        <v>363</v>
      </c>
      <c r="I3395" t="s">
        <v>419</v>
      </c>
      <c r="J3395" t="s">
        <v>394</v>
      </c>
      <c r="K3395" s="105">
        <v>127</v>
      </c>
      <c r="L3395" s="106">
        <v>9.1430000960826874E-2</v>
      </c>
      <c r="M3395" s="106">
        <v>0.1111100018024445</v>
      </c>
      <c r="N3395" s="105">
        <v>529</v>
      </c>
      <c r="O3395" s="106">
        <v>5.9810001403093338E-2</v>
      </c>
      <c r="P3395" s="106">
        <v>7.5850002467632294E-2</v>
      </c>
      <c r="Q3395" s="105">
        <v>14736</v>
      </c>
      <c r="R3395" s="106">
        <v>6.4790003001689911E-2</v>
      </c>
      <c r="S3395" s="107">
        <v>8.3650000393390656E-2</v>
      </c>
    </row>
    <row r="3396" spans="1:19" x14ac:dyDescent="0.25">
      <c r="A3396" t="s">
        <v>331</v>
      </c>
      <c r="B3396" t="s">
        <v>347</v>
      </c>
      <c r="C3396" t="s">
        <v>347</v>
      </c>
      <c r="D3396" t="s">
        <v>347</v>
      </c>
      <c r="E3396" t="s">
        <v>271</v>
      </c>
      <c r="F3396" t="s">
        <v>272</v>
      </c>
      <c r="G3396">
        <v>21</v>
      </c>
      <c r="H3396" t="s">
        <v>363</v>
      </c>
      <c r="I3396" t="s">
        <v>439</v>
      </c>
      <c r="J3396" t="s">
        <v>440</v>
      </c>
      <c r="K3396">
        <v>246</v>
      </c>
      <c r="L3396" s="106">
        <v>0.17711000144481659</v>
      </c>
      <c r="N3396">
        <v>1871</v>
      </c>
      <c r="O3396" s="106">
        <v>0.2115299999713898</v>
      </c>
      <c r="Q3396">
        <v>51290</v>
      </c>
      <c r="R3396" s="106">
        <v>0.22549000382423401</v>
      </c>
    </row>
    <row r="3397" spans="1:19" x14ac:dyDescent="0.25">
      <c r="A3397" t="s">
        <v>331</v>
      </c>
      <c r="B3397" t="s">
        <v>347</v>
      </c>
      <c r="C3397" t="s">
        <v>347</v>
      </c>
      <c r="D3397" t="s">
        <v>347</v>
      </c>
      <c r="E3397" t="s">
        <v>271</v>
      </c>
      <c r="F3397" t="s">
        <v>272</v>
      </c>
      <c r="G3397" s="105">
        <v>21</v>
      </c>
      <c r="H3397" t="s">
        <v>363</v>
      </c>
      <c r="I3397" t="s">
        <v>439</v>
      </c>
      <c r="J3397" t="s">
        <v>442</v>
      </c>
      <c r="K3397" s="105">
        <v>1143</v>
      </c>
      <c r="L3397" s="106">
        <v>0.82288998365402222</v>
      </c>
      <c r="M3397" s="106">
        <v>1</v>
      </c>
      <c r="N3397" s="105">
        <v>6974</v>
      </c>
      <c r="O3397" s="106">
        <v>0.78846997022628784</v>
      </c>
      <c r="P3397" s="106">
        <v>1</v>
      </c>
      <c r="Q3397" s="105">
        <v>176169</v>
      </c>
      <c r="R3397" s="106">
        <v>0.77451002597808838</v>
      </c>
      <c r="S3397" s="107">
        <v>1</v>
      </c>
    </row>
    <row r="3398" spans="1:19" x14ac:dyDescent="0.25">
      <c r="A3398" t="s">
        <v>331</v>
      </c>
      <c r="B3398" t="s">
        <v>347</v>
      </c>
      <c r="C3398" t="s">
        <v>347</v>
      </c>
      <c r="D3398" t="s">
        <v>347</v>
      </c>
      <c r="E3398" t="s">
        <v>271</v>
      </c>
      <c r="F3398" t="s">
        <v>272</v>
      </c>
      <c r="G3398" s="105">
        <v>21</v>
      </c>
      <c r="H3398" t="s">
        <v>363</v>
      </c>
      <c r="I3398" t="s">
        <v>395</v>
      </c>
      <c r="J3398" t="s">
        <v>396</v>
      </c>
      <c r="K3398" s="105">
        <v>1380</v>
      </c>
      <c r="L3398" s="106">
        <v>0.99352002143859863</v>
      </c>
      <c r="N3398" s="105">
        <v>8792</v>
      </c>
      <c r="O3398" s="106">
        <v>0.99400997161865234</v>
      </c>
      <c r="Q3398" s="105">
        <v>225832</v>
      </c>
      <c r="R3398" s="106">
        <v>0.99285000562667847</v>
      </c>
      <c r="S3398" s="107"/>
    </row>
    <row r="3399" spans="1:19" x14ac:dyDescent="0.25">
      <c r="A3399" t="s">
        <v>331</v>
      </c>
      <c r="B3399" t="s">
        <v>347</v>
      </c>
      <c r="C3399" t="s">
        <v>347</v>
      </c>
      <c r="D3399" t="s">
        <v>347</v>
      </c>
      <c r="E3399" t="s">
        <v>271</v>
      </c>
      <c r="F3399" t="s">
        <v>272</v>
      </c>
      <c r="G3399" s="105">
        <v>21</v>
      </c>
      <c r="H3399" t="s">
        <v>363</v>
      </c>
      <c r="I3399" t="s">
        <v>395</v>
      </c>
      <c r="J3399" t="s">
        <v>397</v>
      </c>
      <c r="K3399" s="105">
        <v>9</v>
      </c>
      <c r="L3399" s="106">
        <v>6.4799999818205833E-3</v>
      </c>
      <c r="N3399" s="105">
        <v>53</v>
      </c>
      <c r="O3399" s="106">
        <v>5.9899999760091296E-3</v>
      </c>
      <c r="Q3399" s="105">
        <v>1627</v>
      </c>
      <c r="R3399" s="106">
        <v>7.1499999612569809E-3</v>
      </c>
      <c r="S3399" s="107"/>
    </row>
    <row r="3400" spans="1:19" x14ac:dyDescent="0.25">
      <c r="A3400" t="s">
        <v>331</v>
      </c>
      <c r="B3400" t="s">
        <v>347</v>
      </c>
      <c r="C3400" t="s">
        <v>347</v>
      </c>
      <c r="D3400" t="s">
        <v>347</v>
      </c>
      <c r="E3400" t="s">
        <v>271</v>
      </c>
      <c r="F3400" t="s">
        <v>272</v>
      </c>
      <c r="G3400">
        <v>21</v>
      </c>
      <c r="H3400" t="s">
        <v>363</v>
      </c>
      <c r="I3400" t="s">
        <v>398</v>
      </c>
      <c r="J3400" t="s">
        <v>399</v>
      </c>
      <c r="K3400">
        <v>166</v>
      </c>
      <c r="L3400" s="106">
        <v>0.11951000243425371</v>
      </c>
      <c r="N3400">
        <v>829</v>
      </c>
      <c r="O3400" s="106">
        <v>9.3730002641677856E-2</v>
      </c>
      <c r="Q3400">
        <v>32785</v>
      </c>
      <c r="R3400" s="106">
        <v>0.14414000511169431</v>
      </c>
    </row>
    <row r="3401" spans="1:19" x14ac:dyDescent="0.25">
      <c r="A3401" t="s">
        <v>331</v>
      </c>
      <c r="B3401" t="s">
        <v>347</v>
      </c>
      <c r="C3401" t="s">
        <v>347</v>
      </c>
      <c r="D3401" t="s">
        <v>347</v>
      </c>
      <c r="E3401" t="s">
        <v>271</v>
      </c>
      <c r="F3401" t="s">
        <v>272</v>
      </c>
      <c r="G3401" s="105">
        <v>21</v>
      </c>
      <c r="H3401" t="s">
        <v>363</v>
      </c>
      <c r="I3401" t="s">
        <v>398</v>
      </c>
      <c r="J3401" t="s">
        <v>41</v>
      </c>
      <c r="K3401" s="105">
        <v>320</v>
      </c>
      <c r="L3401" s="106">
        <v>0.23037999868392939</v>
      </c>
      <c r="N3401" s="105">
        <v>2492</v>
      </c>
      <c r="O3401" s="106">
        <v>0.28174000978469849</v>
      </c>
      <c r="Q3401" s="105">
        <v>40324</v>
      </c>
      <c r="R3401" s="106">
        <v>0.177279993891716</v>
      </c>
      <c r="S3401" s="107"/>
    </row>
    <row r="3402" spans="1:19" x14ac:dyDescent="0.25">
      <c r="A3402" t="s">
        <v>331</v>
      </c>
      <c r="B3402" t="s">
        <v>347</v>
      </c>
      <c r="C3402" t="s">
        <v>347</v>
      </c>
      <c r="D3402" t="s">
        <v>347</v>
      </c>
      <c r="E3402" t="s">
        <v>271</v>
      </c>
      <c r="F3402" t="s">
        <v>272</v>
      </c>
      <c r="G3402" s="105">
        <v>21</v>
      </c>
      <c r="H3402" t="s">
        <v>363</v>
      </c>
      <c r="I3402" t="s">
        <v>398</v>
      </c>
      <c r="J3402" t="s">
        <v>40</v>
      </c>
      <c r="K3402" s="105">
        <v>419</v>
      </c>
      <c r="L3402" s="106">
        <v>0.30166000127792358</v>
      </c>
      <c r="N3402" s="105">
        <v>2635</v>
      </c>
      <c r="O3402" s="106">
        <v>0.29791000485420233</v>
      </c>
      <c r="Q3402" s="105">
        <v>47952</v>
      </c>
      <c r="R3402" s="106">
        <v>0.21082000434398651</v>
      </c>
      <c r="S3402" s="107"/>
    </row>
    <row r="3403" spans="1:19" x14ac:dyDescent="0.25">
      <c r="A3403" t="s">
        <v>331</v>
      </c>
      <c r="B3403" t="s">
        <v>347</v>
      </c>
      <c r="C3403" t="s">
        <v>347</v>
      </c>
      <c r="D3403" t="s">
        <v>347</v>
      </c>
      <c r="E3403" t="s">
        <v>271</v>
      </c>
      <c r="F3403" t="s">
        <v>272</v>
      </c>
      <c r="G3403" s="105">
        <v>21</v>
      </c>
      <c r="H3403" t="s">
        <v>363</v>
      </c>
      <c r="I3403" t="s">
        <v>398</v>
      </c>
      <c r="J3403" t="s">
        <v>39</v>
      </c>
      <c r="K3403" s="105">
        <v>294</v>
      </c>
      <c r="L3403" s="106">
        <v>0.2116599977016449</v>
      </c>
      <c r="N3403" s="105">
        <v>1768</v>
      </c>
      <c r="O3403" s="106">
        <v>0.19989000260829931</v>
      </c>
      <c r="Q3403" s="105">
        <v>51770</v>
      </c>
      <c r="R3403" s="106">
        <v>0.22759999334812159</v>
      </c>
      <c r="S3403" s="107"/>
    </row>
    <row r="3404" spans="1:19" x14ac:dyDescent="0.25">
      <c r="A3404" t="s">
        <v>331</v>
      </c>
      <c r="B3404" t="s">
        <v>347</v>
      </c>
      <c r="C3404" t="s">
        <v>347</v>
      </c>
      <c r="D3404" t="s">
        <v>347</v>
      </c>
      <c r="E3404" t="s">
        <v>271</v>
      </c>
      <c r="F3404" t="s">
        <v>272</v>
      </c>
      <c r="G3404" s="105">
        <v>21</v>
      </c>
      <c r="H3404" t="s">
        <v>363</v>
      </c>
      <c r="I3404" t="s">
        <v>398</v>
      </c>
      <c r="J3404" t="s">
        <v>400</v>
      </c>
      <c r="K3404" s="105">
        <v>190</v>
      </c>
      <c r="L3404" s="106">
        <v>0.13679000735282901</v>
      </c>
      <c r="N3404" s="105">
        <v>1121</v>
      </c>
      <c r="O3404" s="106">
        <v>0.1267399936914444</v>
      </c>
      <c r="Q3404" s="105">
        <v>54628</v>
      </c>
      <c r="R3404" s="106">
        <v>0.24017000198364261</v>
      </c>
      <c r="S3404" s="107"/>
    </row>
    <row r="3405" spans="1:19" x14ac:dyDescent="0.25">
      <c r="A3405" t="s">
        <v>331</v>
      </c>
      <c r="B3405" t="s">
        <v>347</v>
      </c>
      <c r="C3405" t="s">
        <v>347</v>
      </c>
      <c r="D3405" t="s">
        <v>347</v>
      </c>
      <c r="E3405" t="s">
        <v>271</v>
      </c>
      <c r="F3405" t="s">
        <v>272</v>
      </c>
      <c r="G3405" s="105">
        <v>21</v>
      </c>
      <c r="H3405" t="s">
        <v>363</v>
      </c>
      <c r="I3405" t="s">
        <v>422</v>
      </c>
      <c r="J3405" t="s">
        <v>429</v>
      </c>
      <c r="K3405" s="105">
        <v>344</v>
      </c>
      <c r="L3405" s="106">
        <v>0.24765999615192411</v>
      </c>
      <c r="N3405" s="105">
        <v>4808</v>
      </c>
      <c r="O3405" s="106">
        <v>0.54357999563217163</v>
      </c>
      <c r="Q3405" s="105">
        <v>80101</v>
      </c>
      <c r="R3405" s="106">
        <v>0.3521600067615509</v>
      </c>
      <c r="S3405" s="107"/>
    </row>
    <row r="3406" spans="1:19" x14ac:dyDescent="0.25">
      <c r="A3406" t="s">
        <v>331</v>
      </c>
      <c r="B3406" t="s">
        <v>347</v>
      </c>
      <c r="C3406" t="s">
        <v>347</v>
      </c>
      <c r="D3406" t="s">
        <v>347</v>
      </c>
      <c r="E3406" t="s">
        <v>271</v>
      </c>
      <c r="F3406" t="s">
        <v>272</v>
      </c>
      <c r="G3406" s="105">
        <v>21</v>
      </c>
      <c r="H3406" t="s">
        <v>363</v>
      </c>
      <c r="I3406" t="s">
        <v>422</v>
      </c>
      <c r="J3406" t="s">
        <v>423</v>
      </c>
      <c r="K3406" s="105">
        <v>910</v>
      </c>
      <c r="L3406" s="106">
        <v>0.65514999628067017</v>
      </c>
      <c r="M3406" s="106">
        <v>0.87080997228622437</v>
      </c>
      <c r="N3406" s="105">
        <v>3308</v>
      </c>
      <c r="O3406" s="106">
        <v>0.37400001287460333</v>
      </c>
      <c r="P3406" s="106">
        <v>0.8194199800491333</v>
      </c>
      <c r="Q3406" s="105">
        <v>119646</v>
      </c>
      <c r="R3406" s="106">
        <v>0.52600997686386108</v>
      </c>
      <c r="S3406" s="107">
        <v>0.81194001436233521</v>
      </c>
    </row>
    <row r="3407" spans="1:19" x14ac:dyDescent="0.25">
      <c r="A3407" t="s">
        <v>331</v>
      </c>
      <c r="B3407" t="s">
        <v>347</v>
      </c>
      <c r="C3407" t="s">
        <v>347</v>
      </c>
      <c r="D3407" t="s">
        <v>347</v>
      </c>
      <c r="E3407" t="s">
        <v>271</v>
      </c>
      <c r="F3407" t="s">
        <v>272</v>
      </c>
      <c r="G3407" s="105">
        <v>21</v>
      </c>
      <c r="H3407" t="s">
        <v>363</v>
      </c>
      <c r="I3407" t="s">
        <v>422</v>
      </c>
      <c r="J3407" t="s">
        <v>424</v>
      </c>
      <c r="K3407" s="105">
        <v>95</v>
      </c>
      <c r="L3407" s="106">
        <v>6.8389996886253357E-2</v>
      </c>
      <c r="M3407" s="106">
        <v>9.0910002589225769E-2</v>
      </c>
      <c r="N3407" s="105">
        <v>445</v>
      </c>
      <c r="O3407" s="106">
        <v>5.0310000777244568E-2</v>
      </c>
      <c r="P3407" s="106">
        <v>0.1102299988269806</v>
      </c>
      <c r="Q3407" s="105">
        <v>17180</v>
      </c>
      <c r="R3407" s="106">
        <v>7.5530000030994415E-2</v>
      </c>
      <c r="S3407" s="107">
        <v>0.11659000068902969</v>
      </c>
    </row>
    <row r="3408" spans="1:19" x14ac:dyDescent="0.25">
      <c r="A3408" t="s">
        <v>331</v>
      </c>
      <c r="B3408" t="s">
        <v>347</v>
      </c>
      <c r="C3408" t="s">
        <v>347</v>
      </c>
      <c r="D3408" t="s">
        <v>347</v>
      </c>
      <c r="E3408" t="s">
        <v>271</v>
      </c>
      <c r="F3408" t="s">
        <v>272</v>
      </c>
      <c r="G3408" s="105">
        <v>21</v>
      </c>
      <c r="H3408" t="s">
        <v>363</v>
      </c>
      <c r="I3408" t="s">
        <v>422</v>
      </c>
      <c r="J3408" t="s">
        <v>425</v>
      </c>
      <c r="K3408" s="105">
        <v>18</v>
      </c>
      <c r="L3408" s="106">
        <v>1.295999996364117E-2</v>
      </c>
      <c r="M3408" s="106">
        <v>1.7219999805092812E-2</v>
      </c>
      <c r="N3408" s="105">
        <v>135</v>
      </c>
      <c r="O3408" s="106">
        <v>1.5259999781847E-2</v>
      </c>
      <c r="P3408" s="106">
        <v>3.3440001308917999E-2</v>
      </c>
      <c r="Q3408" s="105">
        <v>6082</v>
      </c>
      <c r="R3408" s="106">
        <v>2.6739999651908871E-2</v>
      </c>
      <c r="S3408" s="107">
        <v>4.1269998997449868E-2</v>
      </c>
    </row>
    <row r="3409" spans="1:19" x14ac:dyDescent="0.25">
      <c r="A3409" t="s">
        <v>331</v>
      </c>
      <c r="B3409" t="s">
        <v>347</v>
      </c>
      <c r="C3409" t="s">
        <v>347</v>
      </c>
      <c r="D3409" t="s">
        <v>347</v>
      </c>
      <c r="E3409" t="s">
        <v>271</v>
      </c>
      <c r="F3409" t="s">
        <v>272</v>
      </c>
      <c r="G3409">
        <v>21</v>
      </c>
      <c r="H3409" t="s">
        <v>363</v>
      </c>
      <c r="I3409" t="s">
        <v>422</v>
      </c>
      <c r="J3409" t="s">
        <v>426</v>
      </c>
      <c r="K3409">
        <v>8</v>
      </c>
      <c r="L3409" s="106">
        <v>5.7600000873208046E-3</v>
      </c>
      <c r="M3409" s="106">
        <v>7.6600001193583012E-3</v>
      </c>
      <c r="N3409">
        <v>103</v>
      </c>
      <c r="O3409" s="106">
        <v>1.1640000157058241E-2</v>
      </c>
      <c r="P3409" s="106">
        <v>2.5510000064969059E-2</v>
      </c>
      <c r="Q3409">
        <v>3672</v>
      </c>
      <c r="R3409" s="106">
        <v>1.6140000894665722E-2</v>
      </c>
      <c r="S3409" s="106">
        <v>2.491999976336956E-2</v>
      </c>
    </row>
    <row r="3410" spans="1:19" x14ac:dyDescent="0.25">
      <c r="A3410" t="s">
        <v>331</v>
      </c>
      <c r="B3410" t="s">
        <v>347</v>
      </c>
      <c r="C3410" t="s">
        <v>347</v>
      </c>
      <c r="D3410" t="s">
        <v>347</v>
      </c>
      <c r="E3410" t="s">
        <v>271</v>
      </c>
      <c r="F3410" t="s">
        <v>272</v>
      </c>
      <c r="G3410" s="105">
        <v>21</v>
      </c>
      <c r="H3410" t="s">
        <v>363</v>
      </c>
      <c r="I3410" t="s">
        <v>422</v>
      </c>
      <c r="J3410" t="s">
        <v>427</v>
      </c>
      <c r="K3410" s="105">
        <v>2</v>
      </c>
      <c r="L3410" s="106">
        <v>1.4400000218302009E-3</v>
      </c>
      <c r="M3410" s="106">
        <v>1.909999991767108E-3</v>
      </c>
      <c r="N3410" s="105">
        <v>34</v>
      </c>
      <c r="O3410" s="106">
        <v>3.8399999029934411E-3</v>
      </c>
      <c r="P3410" s="106">
        <v>8.4199998527765274E-3</v>
      </c>
      <c r="Q3410" s="105">
        <v>766</v>
      </c>
      <c r="R3410" s="106">
        <v>3.3700000494718552E-3</v>
      </c>
      <c r="S3410" s="107">
        <v>5.2000000141561031E-3</v>
      </c>
    </row>
    <row r="3411" spans="1:19" x14ac:dyDescent="0.25">
      <c r="A3411" t="s">
        <v>331</v>
      </c>
      <c r="B3411" t="s">
        <v>347</v>
      </c>
      <c r="C3411" t="s">
        <v>347</v>
      </c>
      <c r="D3411" t="s">
        <v>347</v>
      </c>
      <c r="E3411" t="s">
        <v>271</v>
      </c>
      <c r="F3411" t="s">
        <v>272</v>
      </c>
      <c r="G3411" s="105">
        <v>21</v>
      </c>
      <c r="H3411" t="s">
        <v>363</v>
      </c>
      <c r="I3411" t="s">
        <v>422</v>
      </c>
      <c r="J3411" t="s">
        <v>428</v>
      </c>
      <c r="K3411" s="105">
        <v>12</v>
      </c>
      <c r="L3411" s="106">
        <v>8.6399996653199196E-3</v>
      </c>
      <c r="M3411" s="106">
        <v>1.1479999870061869E-2</v>
      </c>
      <c r="N3411" s="105">
        <v>12</v>
      </c>
      <c r="O3411" s="106">
        <v>1.3599999947473409E-3</v>
      </c>
      <c r="P3411" s="106">
        <v>2.9700000304728751E-3</v>
      </c>
      <c r="Q3411" s="105">
        <v>12</v>
      </c>
      <c r="R3411" s="106">
        <v>4.9999998736893758E-5</v>
      </c>
      <c r="S3411" s="107">
        <v>7.9999997979030013E-5</v>
      </c>
    </row>
    <row r="3412" spans="1:19" x14ac:dyDescent="0.25">
      <c r="A3412" t="s">
        <v>331</v>
      </c>
      <c r="B3412" t="s">
        <v>347</v>
      </c>
      <c r="C3412" t="s">
        <v>347</v>
      </c>
      <c r="D3412" t="s">
        <v>347</v>
      </c>
      <c r="E3412" t="s">
        <v>271</v>
      </c>
      <c r="F3412" t="s">
        <v>272</v>
      </c>
      <c r="G3412" s="105">
        <v>21</v>
      </c>
      <c r="H3412" t="s">
        <v>363</v>
      </c>
      <c r="I3412" t="s">
        <v>430</v>
      </c>
      <c r="J3412" t="s">
        <v>434</v>
      </c>
      <c r="K3412" s="105">
        <v>30</v>
      </c>
      <c r="L3412" s="106">
        <v>2.1600000560283661E-2</v>
      </c>
      <c r="M3412" s="106">
        <v>2.1740000694990162E-2</v>
      </c>
      <c r="N3412" s="105">
        <v>208</v>
      </c>
      <c r="O3412" s="106">
        <v>2.3520000278949741E-2</v>
      </c>
      <c r="P3412" s="106">
        <v>2.4830000475049019E-2</v>
      </c>
      <c r="Q3412" s="105">
        <v>4987</v>
      </c>
      <c r="R3412" s="106">
        <v>2.1919999271631241E-2</v>
      </c>
      <c r="S3412" s="107">
        <v>2.2490000352263451E-2</v>
      </c>
    </row>
    <row r="3413" spans="1:19" x14ac:dyDescent="0.25">
      <c r="A3413" t="s">
        <v>331</v>
      </c>
      <c r="B3413" t="s">
        <v>347</v>
      </c>
      <c r="C3413" t="s">
        <v>347</v>
      </c>
      <c r="D3413" t="s">
        <v>347</v>
      </c>
      <c r="E3413" t="s">
        <v>271</v>
      </c>
      <c r="F3413" t="s">
        <v>272</v>
      </c>
      <c r="G3413">
        <v>21</v>
      </c>
      <c r="H3413" t="s">
        <v>363</v>
      </c>
      <c r="I3413" t="s">
        <v>430</v>
      </c>
      <c r="J3413" t="s">
        <v>432</v>
      </c>
      <c r="K3413">
        <v>89</v>
      </c>
      <c r="L3413" s="106">
        <v>6.4070001244544983E-2</v>
      </c>
      <c r="M3413" s="106">
        <v>6.4489997923374176E-2</v>
      </c>
      <c r="N3413">
        <v>640</v>
      </c>
      <c r="O3413" s="106">
        <v>7.2360001504421234E-2</v>
      </c>
      <c r="P3413" s="106">
        <v>7.6389998197555542E-2</v>
      </c>
      <c r="Q3413">
        <v>18498</v>
      </c>
      <c r="R3413" s="106">
        <v>8.1320002675056458E-2</v>
      </c>
      <c r="S3413" s="106">
        <v>8.343999832868576E-2</v>
      </c>
    </row>
    <row r="3414" spans="1:19" x14ac:dyDescent="0.25">
      <c r="A3414" t="s">
        <v>331</v>
      </c>
      <c r="B3414" t="s">
        <v>347</v>
      </c>
      <c r="C3414" t="s">
        <v>347</v>
      </c>
      <c r="D3414" t="s">
        <v>347</v>
      </c>
      <c r="E3414" t="s">
        <v>271</v>
      </c>
      <c r="F3414" t="s">
        <v>272</v>
      </c>
      <c r="G3414" s="105">
        <v>21</v>
      </c>
      <c r="H3414" t="s">
        <v>363</v>
      </c>
      <c r="I3414" t="s">
        <v>430</v>
      </c>
      <c r="J3414" t="s">
        <v>435</v>
      </c>
      <c r="K3414" s="105">
        <v>0</v>
      </c>
      <c r="L3414" s="106">
        <v>0</v>
      </c>
      <c r="M3414" s="106">
        <v>0</v>
      </c>
      <c r="N3414" s="105">
        <v>40</v>
      </c>
      <c r="O3414" s="106">
        <v>4.5199999585747719E-3</v>
      </c>
      <c r="P3414" s="106">
        <v>4.7699999995529652E-3</v>
      </c>
      <c r="Q3414" s="105">
        <v>391</v>
      </c>
      <c r="R3414" s="106">
        <v>1.7199999419972301E-3</v>
      </c>
      <c r="S3414" s="107">
        <v>1.760000013746321E-3</v>
      </c>
    </row>
    <row r="3415" spans="1:19" x14ac:dyDescent="0.25">
      <c r="A3415" t="s">
        <v>331</v>
      </c>
      <c r="B3415" t="s">
        <v>347</v>
      </c>
      <c r="C3415" t="s">
        <v>347</v>
      </c>
      <c r="D3415" t="s">
        <v>347</v>
      </c>
      <c r="E3415" t="s">
        <v>271</v>
      </c>
      <c r="F3415" t="s">
        <v>272</v>
      </c>
      <c r="G3415">
        <v>21</v>
      </c>
      <c r="H3415" t="s">
        <v>363</v>
      </c>
      <c r="I3415" t="s">
        <v>430</v>
      </c>
      <c r="J3415" t="s">
        <v>436</v>
      </c>
      <c r="K3415">
        <v>65</v>
      </c>
      <c r="L3415" s="106">
        <v>4.6799998730421073E-2</v>
      </c>
      <c r="M3415" s="106">
        <v>4.7100000083446503E-2</v>
      </c>
      <c r="N3415">
        <v>269</v>
      </c>
      <c r="O3415" s="106">
        <v>3.040999919176102E-2</v>
      </c>
      <c r="P3415" s="106">
        <v>3.2109998166561127E-2</v>
      </c>
      <c r="Q3415">
        <v>6784</v>
      </c>
      <c r="R3415" s="106">
        <v>2.9829999431967739E-2</v>
      </c>
      <c r="S3415" s="106">
        <v>3.060000017285347E-2</v>
      </c>
    </row>
    <row r="3416" spans="1:19" x14ac:dyDescent="0.25">
      <c r="A3416" t="s">
        <v>331</v>
      </c>
      <c r="B3416" t="s">
        <v>347</v>
      </c>
      <c r="C3416" t="s">
        <v>347</v>
      </c>
      <c r="D3416" t="s">
        <v>347</v>
      </c>
      <c r="E3416" t="s">
        <v>271</v>
      </c>
      <c r="F3416" t="s">
        <v>272</v>
      </c>
      <c r="G3416" s="105">
        <v>21</v>
      </c>
      <c r="H3416" t="s">
        <v>363</v>
      </c>
      <c r="I3416" t="s">
        <v>430</v>
      </c>
      <c r="J3416" t="s">
        <v>431</v>
      </c>
      <c r="K3416" s="105">
        <v>476</v>
      </c>
      <c r="L3416" s="106">
        <v>0.34268999099731451</v>
      </c>
      <c r="M3416" s="106">
        <v>0.34492999315261841</v>
      </c>
      <c r="N3416" s="105">
        <v>2762</v>
      </c>
      <c r="O3416" s="106">
        <v>0.31226998567581182</v>
      </c>
      <c r="P3416" s="106">
        <v>0.3296700119972229</v>
      </c>
      <c r="Q3416" s="105">
        <v>77035</v>
      </c>
      <c r="R3416" s="106">
        <v>0.33867999911308289</v>
      </c>
      <c r="S3416" s="107">
        <v>0.3474699854850769</v>
      </c>
    </row>
    <row r="3417" spans="1:19" x14ac:dyDescent="0.25">
      <c r="A3417" t="s">
        <v>331</v>
      </c>
      <c r="B3417" t="s">
        <v>347</v>
      </c>
      <c r="C3417" t="s">
        <v>347</v>
      </c>
      <c r="D3417" t="s">
        <v>347</v>
      </c>
      <c r="E3417" t="s">
        <v>271</v>
      </c>
      <c r="F3417" t="s">
        <v>272</v>
      </c>
      <c r="G3417">
        <v>21</v>
      </c>
      <c r="H3417" t="s">
        <v>363</v>
      </c>
      <c r="I3417" t="s">
        <v>430</v>
      </c>
      <c r="J3417" t="s">
        <v>502</v>
      </c>
      <c r="K3417">
        <v>720</v>
      </c>
      <c r="L3417" s="106">
        <v>0.51836001873016357</v>
      </c>
      <c r="M3417" s="106">
        <v>0.52174001932144165</v>
      </c>
      <c r="N3417">
        <v>4459</v>
      </c>
      <c r="O3417" s="106">
        <v>0.50413000583648682</v>
      </c>
      <c r="P3417" s="106">
        <v>0.53223001956939697</v>
      </c>
      <c r="Q3417">
        <v>114008</v>
      </c>
      <c r="R3417" s="106">
        <v>0.5012199878692627</v>
      </c>
      <c r="S3417" s="106">
        <v>0.51424002647399902</v>
      </c>
    </row>
    <row r="3418" spans="1:19" x14ac:dyDescent="0.25">
      <c r="A3418" t="s">
        <v>331</v>
      </c>
      <c r="B3418" t="s">
        <v>347</v>
      </c>
      <c r="C3418" t="s">
        <v>347</v>
      </c>
      <c r="D3418" t="s">
        <v>347</v>
      </c>
      <c r="E3418" t="s">
        <v>271</v>
      </c>
      <c r="F3418" t="s">
        <v>272</v>
      </c>
      <c r="G3418" s="105">
        <v>21</v>
      </c>
      <c r="H3418" t="s">
        <v>363</v>
      </c>
      <c r="I3418" t="s">
        <v>430</v>
      </c>
      <c r="J3418" t="s">
        <v>86</v>
      </c>
      <c r="K3418" s="105">
        <v>9</v>
      </c>
      <c r="L3418" s="106">
        <v>6.4799999818205833E-3</v>
      </c>
      <c r="N3418" s="105">
        <v>467</v>
      </c>
      <c r="O3418" s="106">
        <v>5.2799999713897712E-2</v>
      </c>
      <c r="Q3418" s="105">
        <v>5756</v>
      </c>
      <c r="R3418" s="106">
        <v>2.5310000404715541E-2</v>
      </c>
      <c r="S3418" s="107"/>
    </row>
    <row r="3419" spans="1:19" x14ac:dyDescent="0.25">
      <c r="A3419" t="s">
        <v>331</v>
      </c>
      <c r="B3419" t="s">
        <v>347</v>
      </c>
      <c r="C3419" t="s">
        <v>347</v>
      </c>
      <c r="D3419" t="s">
        <v>347</v>
      </c>
      <c r="E3419" t="s">
        <v>271</v>
      </c>
      <c r="F3419" t="s">
        <v>272</v>
      </c>
      <c r="G3419">
        <v>21</v>
      </c>
      <c r="H3419" t="s">
        <v>363</v>
      </c>
      <c r="I3419" t="s">
        <v>401</v>
      </c>
      <c r="J3419" t="s">
        <v>405</v>
      </c>
      <c r="K3419">
        <v>1144</v>
      </c>
      <c r="L3419" s="106">
        <v>0.82361000776290894</v>
      </c>
      <c r="M3419" s="106">
        <v>0.84118002653121948</v>
      </c>
      <c r="N3419">
        <v>6926</v>
      </c>
      <c r="O3419" s="106">
        <v>0.78303998708724976</v>
      </c>
      <c r="P3419" s="106">
        <v>0.79856997728347778</v>
      </c>
      <c r="Q3419">
        <v>171311</v>
      </c>
      <c r="R3419" s="106">
        <v>0.75314998626708984</v>
      </c>
      <c r="S3419" s="106">
        <v>0.77806001901626587</v>
      </c>
    </row>
    <row r="3420" spans="1:19" x14ac:dyDescent="0.25">
      <c r="A3420" t="s">
        <v>331</v>
      </c>
      <c r="B3420" t="s">
        <v>347</v>
      </c>
      <c r="C3420" t="s">
        <v>347</v>
      </c>
      <c r="D3420" t="s">
        <v>347</v>
      </c>
      <c r="E3420" t="s">
        <v>271</v>
      </c>
      <c r="F3420" t="s">
        <v>272</v>
      </c>
      <c r="G3420" s="105">
        <v>21</v>
      </c>
      <c r="H3420" t="s">
        <v>363</v>
      </c>
      <c r="I3420" t="s">
        <v>401</v>
      </c>
      <c r="J3420" t="s">
        <v>412</v>
      </c>
      <c r="K3420" s="105">
        <v>98</v>
      </c>
      <c r="L3420" s="106">
        <v>7.0550002157688141E-2</v>
      </c>
      <c r="M3420" s="106">
        <v>7.2059996426105499E-2</v>
      </c>
      <c r="N3420" s="105">
        <v>816</v>
      </c>
      <c r="O3420" s="106">
        <v>9.2260003089904785E-2</v>
      </c>
      <c r="P3420" s="106">
        <v>9.4089999794960022E-2</v>
      </c>
      <c r="Q3420" s="105">
        <v>22313</v>
      </c>
      <c r="R3420" s="106">
        <v>9.8099999129772186E-2</v>
      </c>
      <c r="S3420" s="107">
        <v>0.10134000331163411</v>
      </c>
    </row>
    <row r="3421" spans="1:19" x14ac:dyDescent="0.25">
      <c r="A3421" t="s">
        <v>331</v>
      </c>
      <c r="B3421" t="s">
        <v>347</v>
      </c>
      <c r="C3421" t="s">
        <v>347</v>
      </c>
      <c r="D3421" t="s">
        <v>347</v>
      </c>
      <c r="E3421" t="s">
        <v>271</v>
      </c>
      <c r="F3421" t="s">
        <v>272</v>
      </c>
      <c r="G3421" s="105">
        <v>21</v>
      </c>
      <c r="H3421" t="s">
        <v>363</v>
      </c>
      <c r="I3421" t="s">
        <v>401</v>
      </c>
      <c r="J3421" t="s">
        <v>413</v>
      </c>
      <c r="K3421" s="105">
        <v>82</v>
      </c>
      <c r="L3421" s="106">
        <v>5.9039998799562447E-2</v>
      </c>
      <c r="M3421" s="106">
        <v>6.0290001332759857E-2</v>
      </c>
      <c r="N3421" s="105">
        <v>577</v>
      </c>
      <c r="O3421" s="106">
        <v>6.5229997038841248E-2</v>
      </c>
      <c r="P3421" s="106">
        <v>6.6529996693134308E-2</v>
      </c>
      <c r="Q3421" s="105">
        <v>15680</v>
      </c>
      <c r="R3421" s="106">
        <v>6.8939998745918274E-2</v>
      </c>
      <c r="S3421" s="107">
        <v>7.1220003068447113E-2</v>
      </c>
    </row>
    <row r="3422" spans="1:19" x14ac:dyDescent="0.25">
      <c r="A3422" t="s">
        <v>331</v>
      </c>
      <c r="B3422" t="s">
        <v>347</v>
      </c>
      <c r="C3422" t="s">
        <v>347</v>
      </c>
      <c r="D3422" t="s">
        <v>347</v>
      </c>
      <c r="E3422" t="s">
        <v>271</v>
      </c>
      <c r="F3422" t="s">
        <v>272</v>
      </c>
      <c r="G3422" s="105">
        <v>21</v>
      </c>
      <c r="H3422" t="s">
        <v>363</v>
      </c>
      <c r="I3422" t="s">
        <v>401</v>
      </c>
      <c r="J3422" t="s">
        <v>441</v>
      </c>
      <c r="K3422" s="105">
        <v>29</v>
      </c>
      <c r="L3422" s="106">
        <v>2.0880000665783879E-2</v>
      </c>
      <c r="N3422" s="105">
        <v>172</v>
      </c>
      <c r="O3422" s="106">
        <v>1.94499995559454E-2</v>
      </c>
      <c r="Q3422" s="105">
        <v>7283</v>
      </c>
      <c r="R3422" s="106">
        <v>3.2019998878240592E-2</v>
      </c>
      <c r="S3422" s="107"/>
    </row>
    <row r="3423" spans="1:19" x14ac:dyDescent="0.25">
      <c r="A3423" t="s">
        <v>331</v>
      </c>
      <c r="B3423" t="s">
        <v>347</v>
      </c>
      <c r="C3423" t="s">
        <v>347</v>
      </c>
      <c r="D3423" t="s">
        <v>347</v>
      </c>
      <c r="E3423" t="s">
        <v>271</v>
      </c>
      <c r="F3423" t="s">
        <v>272</v>
      </c>
      <c r="G3423" s="105">
        <v>21</v>
      </c>
      <c r="H3423" t="s">
        <v>363</v>
      </c>
      <c r="I3423" t="s">
        <v>401</v>
      </c>
      <c r="J3423" t="s">
        <v>414</v>
      </c>
      <c r="K3423" s="105">
        <v>36</v>
      </c>
      <c r="L3423" s="106">
        <v>2.591999992728233E-2</v>
      </c>
      <c r="M3423" s="106">
        <v>2.6469999924302101E-2</v>
      </c>
      <c r="N3423" s="105">
        <v>354</v>
      </c>
      <c r="O3423" s="106">
        <v>4.002000018954277E-2</v>
      </c>
      <c r="P3423" s="106">
        <v>4.081999883055687E-2</v>
      </c>
      <c r="Q3423" s="105">
        <v>10872</v>
      </c>
      <c r="R3423" s="106">
        <v>4.7800000756978989E-2</v>
      </c>
      <c r="S3423" s="107">
        <v>4.9380000680685043E-2</v>
      </c>
    </row>
    <row r="3424" spans="1:19" x14ac:dyDescent="0.25">
      <c r="A3424" t="s">
        <v>331</v>
      </c>
      <c r="B3424" t="s">
        <v>347</v>
      </c>
      <c r="C3424" t="s">
        <v>347</v>
      </c>
      <c r="D3424" t="s">
        <v>347</v>
      </c>
      <c r="E3424" t="s">
        <v>293</v>
      </c>
      <c r="F3424" t="s">
        <v>294</v>
      </c>
      <c r="G3424" s="105">
        <v>21</v>
      </c>
      <c r="H3424" t="s">
        <v>363</v>
      </c>
      <c r="I3424" t="s">
        <v>349</v>
      </c>
      <c r="J3424" t="s">
        <v>350</v>
      </c>
      <c r="K3424" s="105">
        <v>8</v>
      </c>
      <c r="L3424" s="106">
        <v>3.3899999689310789E-3</v>
      </c>
      <c r="N3424" s="105">
        <v>31</v>
      </c>
      <c r="O3424" s="106">
        <v>3.5000001080334191E-3</v>
      </c>
      <c r="Q3424" s="105">
        <v>1130</v>
      </c>
      <c r="R3424" s="106">
        <v>4.9700001254677773E-3</v>
      </c>
      <c r="S3424" s="107"/>
    </row>
    <row r="3425" spans="1:19" x14ac:dyDescent="0.25">
      <c r="A3425" t="s">
        <v>331</v>
      </c>
      <c r="B3425" t="s">
        <v>347</v>
      </c>
      <c r="C3425" t="s">
        <v>347</v>
      </c>
      <c r="D3425" t="s">
        <v>347</v>
      </c>
      <c r="E3425" t="s">
        <v>293</v>
      </c>
      <c r="F3425" t="s">
        <v>294</v>
      </c>
      <c r="G3425" s="105">
        <v>21</v>
      </c>
      <c r="H3425" t="s">
        <v>363</v>
      </c>
      <c r="I3425" t="s">
        <v>349</v>
      </c>
      <c r="J3425" t="s">
        <v>368</v>
      </c>
      <c r="K3425" s="105">
        <v>82</v>
      </c>
      <c r="L3425" s="106">
        <v>3.4749999642372131E-2</v>
      </c>
      <c r="N3425" s="105">
        <v>232</v>
      </c>
      <c r="O3425" s="106">
        <v>2.6229999959468842E-2</v>
      </c>
      <c r="Q3425" s="105">
        <v>8418</v>
      </c>
      <c r="R3425" s="106">
        <v>3.700999915599823E-2</v>
      </c>
      <c r="S3425" s="107"/>
    </row>
    <row r="3426" spans="1:19" x14ac:dyDescent="0.25">
      <c r="A3426" t="s">
        <v>331</v>
      </c>
      <c r="B3426" t="s">
        <v>347</v>
      </c>
      <c r="C3426" t="s">
        <v>347</v>
      </c>
      <c r="D3426" t="s">
        <v>347</v>
      </c>
      <c r="E3426" t="s">
        <v>293</v>
      </c>
      <c r="F3426" t="s">
        <v>294</v>
      </c>
      <c r="G3426">
        <v>21</v>
      </c>
      <c r="H3426" t="s">
        <v>363</v>
      </c>
      <c r="I3426" t="s">
        <v>349</v>
      </c>
      <c r="J3426" t="s">
        <v>369</v>
      </c>
      <c r="K3426">
        <v>229</v>
      </c>
      <c r="L3426" s="106">
        <v>9.7029998898506165E-2</v>
      </c>
      <c r="N3426">
        <v>908</v>
      </c>
      <c r="O3426" s="106">
        <v>0.1026600003242493</v>
      </c>
      <c r="Q3426">
        <v>27454</v>
      </c>
      <c r="R3426" s="106">
        <v>0.1207000017166138</v>
      </c>
    </row>
    <row r="3427" spans="1:19" x14ac:dyDescent="0.25">
      <c r="A3427" t="s">
        <v>331</v>
      </c>
      <c r="B3427" t="s">
        <v>347</v>
      </c>
      <c r="C3427" t="s">
        <v>347</v>
      </c>
      <c r="D3427" t="s">
        <v>347</v>
      </c>
      <c r="E3427" t="s">
        <v>293</v>
      </c>
      <c r="F3427" t="s">
        <v>294</v>
      </c>
      <c r="G3427" s="105">
        <v>21</v>
      </c>
      <c r="H3427" t="s">
        <v>363</v>
      </c>
      <c r="I3427" t="s">
        <v>349</v>
      </c>
      <c r="J3427" t="s">
        <v>370</v>
      </c>
      <c r="K3427" s="105">
        <v>562</v>
      </c>
      <c r="L3427" s="106">
        <v>0.23814000189304349</v>
      </c>
      <c r="N3427" s="105">
        <v>1974</v>
      </c>
      <c r="O3427" s="106">
        <v>0.22317999601364141</v>
      </c>
      <c r="Q3427" s="105">
        <v>55879</v>
      </c>
      <c r="R3427" s="106">
        <v>0.24567000567913061</v>
      </c>
      <c r="S3427" s="107"/>
    </row>
    <row r="3428" spans="1:19" x14ac:dyDescent="0.25">
      <c r="A3428" t="s">
        <v>331</v>
      </c>
      <c r="B3428" t="s">
        <v>347</v>
      </c>
      <c r="C3428" t="s">
        <v>347</v>
      </c>
      <c r="D3428" t="s">
        <v>347</v>
      </c>
      <c r="E3428" t="s">
        <v>293</v>
      </c>
      <c r="F3428" t="s">
        <v>294</v>
      </c>
      <c r="G3428" s="105">
        <v>21</v>
      </c>
      <c r="H3428" t="s">
        <v>363</v>
      </c>
      <c r="I3428" t="s">
        <v>349</v>
      </c>
      <c r="J3428" t="s">
        <v>371</v>
      </c>
      <c r="K3428" s="105">
        <v>613</v>
      </c>
      <c r="L3428" s="106">
        <v>0.25975000858306879</v>
      </c>
      <c r="N3428" s="105">
        <v>2355</v>
      </c>
      <c r="O3428" s="106">
        <v>0.26625001430511469</v>
      </c>
      <c r="Q3428" s="105">
        <v>57982</v>
      </c>
      <c r="R3428" s="106">
        <v>0.25490999221801758</v>
      </c>
      <c r="S3428" s="107"/>
    </row>
    <row r="3429" spans="1:19" x14ac:dyDescent="0.25">
      <c r="A3429" t="s">
        <v>331</v>
      </c>
      <c r="B3429" t="s">
        <v>347</v>
      </c>
      <c r="C3429" t="s">
        <v>347</v>
      </c>
      <c r="D3429" t="s">
        <v>347</v>
      </c>
      <c r="E3429" t="s">
        <v>293</v>
      </c>
      <c r="F3429" t="s">
        <v>294</v>
      </c>
      <c r="G3429" s="105">
        <v>21</v>
      </c>
      <c r="H3429" t="s">
        <v>363</v>
      </c>
      <c r="I3429" t="s">
        <v>349</v>
      </c>
      <c r="J3429" t="s">
        <v>372</v>
      </c>
      <c r="K3429" s="105">
        <v>505</v>
      </c>
      <c r="L3429" s="106">
        <v>0.21398000419139859</v>
      </c>
      <c r="N3429" s="105">
        <v>1939</v>
      </c>
      <c r="O3429" s="106">
        <v>0.21921999752521509</v>
      </c>
      <c r="Q3429" s="105">
        <v>44765</v>
      </c>
      <c r="R3429" s="106">
        <v>0.19679999351501459</v>
      </c>
      <c r="S3429" s="107"/>
    </row>
    <row r="3430" spans="1:19" x14ac:dyDescent="0.25">
      <c r="A3430" t="s">
        <v>331</v>
      </c>
      <c r="B3430" t="s">
        <v>347</v>
      </c>
      <c r="C3430" t="s">
        <v>347</v>
      </c>
      <c r="D3430" t="s">
        <v>347</v>
      </c>
      <c r="E3430" t="s">
        <v>293</v>
      </c>
      <c r="F3430" t="s">
        <v>294</v>
      </c>
      <c r="G3430" s="105">
        <v>21</v>
      </c>
      <c r="H3430" t="s">
        <v>363</v>
      </c>
      <c r="I3430" t="s">
        <v>349</v>
      </c>
      <c r="J3430" t="s">
        <v>373</v>
      </c>
      <c r="K3430" s="105">
        <v>361</v>
      </c>
      <c r="L3430" s="106">
        <v>0.15297000110149381</v>
      </c>
      <c r="N3430" s="105">
        <v>1406</v>
      </c>
      <c r="O3430" s="106">
        <v>0.1589599996805191</v>
      </c>
      <c r="Q3430" s="105">
        <v>31831</v>
      </c>
      <c r="R3430" s="106">
        <v>0.1399399936199188</v>
      </c>
      <c r="S3430" s="107"/>
    </row>
    <row r="3431" spans="1:19" x14ac:dyDescent="0.25">
      <c r="A3431" t="s">
        <v>331</v>
      </c>
      <c r="B3431" t="s">
        <v>347</v>
      </c>
      <c r="C3431" t="s">
        <v>347</v>
      </c>
      <c r="D3431" t="s">
        <v>347</v>
      </c>
      <c r="E3431" t="s">
        <v>293</v>
      </c>
      <c r="F3431" t="s">
        <v>294</v>
      </c>
      <c r="G3431" s="105">
        <v>21</v>
      </c>
      <c r="H3431" t="s">
        <v>363</v>
      </c>
      <c r="I3431" t="s">
        <v>438</v>
      </c>
      <c r="J3431" t="s">
        <v>48</v>
      </c>
      <c r="K3431" s="105">
        <v>1954</v>
      </c>
      <c r="L3431" s="106">
        <v>0.82797002792358398</v>
      </c>
      <c r="M3431" s="106">
        <v>0.84259998798370361</v>
      </c>
      <c r="N3431" s="105">
        <v>7421</v>
      </c>
      <c r="O3431" s="106">
        <v>0.83901000022888184</v>
      </c>
      <c r="P3431" s="106">
        <v>0.8556399941444397</v>
      </c>
      <c r="Q3431" s="105">
        <v>186401</v>
      </c>
      <c r="R3431" s="106">
        <v>0.81949001550674438</v>
      </c>
      <c r="S3431" s="107">
        <v>0.8465999960899353</v>
      </c>
    </row>
    <row r="3432" spans="1:19" x14ac:dyDescent="0.25">
      <c r="A3432" t="s">
        <v>331</v>
      </c>
      <c r="B3432" t="s">
        <v>347</v>
      </c>
      <c r="C3432" t="s">
        <v>347</v>
      </c>
      <c r="D3432" t="s">
        <v>347</v>
      </c>
      <c r="E3432" t="s">
        <v>293</v>
      </c>
      <c r="F3432" t="s">
        <v>294</v>
      </c>
      <c r="G3432" s="105">
        <v>21</v>
      </c>
      <c r="H3432" t="s">
        <v>363</v>
      </c>
      <c r="I3432" t="s">
        <v>438</v>
      </c>
      <c r="J3432" t="s">
        <v>42</v>
      </c>
      <c r="K3432" s="105">
        <v>216</v>
      </c>
      <c r="L3432" s="106">
        <v>9.1530002653598785E-2</v>
      </c>
      <c r="M3432" s="106">
        <v>9.3139998614788055E-2</v>
      </c>
      <c r="N3432" s="105">
        <v>771</v>
      </c>
      <c r="O3432" s="106">
        <v>8.716999739408493E-2</v>
      </c>
      <c r="P3432" s="106">
        <v>8.8899999856948853E-2</v>
      </c>
      <c r="Q3432" s="105">
        <v>20350</v>
      </c>
      <c r="R3432" s="106">
        <v>8.9469999074935913E-2</v>
      </c>
      <c r="S3432" s="107">
        <v>9.2430002987384796E-2</v>
      </c>
    </row>
    <row r="3433" spans="1:19" x14ac:dyDescent="0.25">
      <c r="A3433" t="s">
        <v>331</v>
      </c>
      <c r="B3433" t="s">
        <v>347</v>
      </c>
      <c r="C3433" t="s">
        <v>347</v>
      </c>
      <c r="D3433" t="s">
        <v>347</v>
      </c>
      <c r="E3433" t="s">
        <v>293</v>
      </c>
      <c r="F3433" t="s">
        <v>294</v>
      </c>
      <c r="G3433">
        <v>21</v>
      </c>
      <c r="H3433" t="s">
        <v>363</v>
      </c>
      <c r="I3433" t="s">
        <v>438</v>
      </c>
      <c r="J3433" t="s">
        <v>374</v>
      </c>
      <c r="K3433">
        <v>149</v>
      </c>
      <c r="L3433" s="106">
        <v>6.313999742269516E-2</v>
      </c>
      <c r="M3433" s="106">
        <v>6.4249999821186066E-2</v>
      </c>
      <c r="N3433">
        <v>481</v>
      </c>
      <c r="O3433" s="106">
        <v>5.437999963760376E-2</v>
      </c>
      <c r="P3433" s="106">
        <v>5.5459998548030853E-2</v>
      </c>
      <c r="Q3433">
        <v>13425</v>
      </c>
      <c r="R3433" s="106">
        <v>5.9020001441240311E-2</v>
      </c>
      <c r="S3433" s="106">
        <v>6.0970000922679901E-2</v>
      </c>
    </row>
    <row r="3434" spans="1:19" x14ac:dyDescent="0.25">
      <c r="A3434" t="s">
        <v>331</v>
      </c>
      <c r="B3434" t="s">
        <v>347</v>
      </c>
      <c r="C3434" t="s">
        <v>347</v>
      </c>
      <c r="D3434" t="s">
        <v>347</v>
      </c>
      <c r="E3434" t="s">
        <v>293</v>
      </c>
      <c r="F3434" t="s">
        <v>294</v>
      </c>
      <c r="G3434" s="105">
        <v>21</v>
      </c>
      <c r="H3434" t="s">
        <v>363</v>
      </c>
      <c r="I3434" t="s">
        <v>438</v>
      </c>
      <c r="J3434" t="s">
        <v>86</v>
      </c>
      <c r="K3434" s="105">
        <v>41</v>
      </c>
      <c r="L3434" s="106">
        <v>1.737000048160553E-2</v>
      </c>
      <c r="N3434" s="105">
        <v>172</v>
      </c>
      <c r="O3434" s="106">
        <v>1.94499995559454E-2</v>
      </c>
      <c r="Q3434" s="105">
        <v>7283</v>
      </c>
      <c r="R3434" s="106">
        <v>3.2019998878240592E-2</v>
      </c>
      <c r="S3434" s="107"/>
    </row>
    <row r="3435" spans="1:19" x14ac:dyDescent="0.25">
      <c r="A3435" t="s">
        <v>331</v>
      </c>
      <c r="B3435" t="s">
        <v>347</v>
      </c>
      <c r="C3435" t="s">
        <v>347</v>
      </c>
      <c r="D3435" t="s">
        <v>347</v>
      </c>
      <c r="E3435" t="s">
        <v>293</v>
      </c>
      <c r="F3435" t="s">
        <v>294</v>
      </c>
      <c r="G3435" s="105">
        <v>21</v>
      </c>
      <c r="H3435" t="s">
        <v>363</v>
      </c>
      <c r="I3435" t="s">
        <v>375</v>
      </c>
      <c r="J3435" t="s">
        <v>376</v>
      </c>
      <c r="K3435" s="105">
        <v>520</v>
      </c>
      <c r="L3435" s="106">
        <v>0.2203399986028671</v>
      </c>
      <c r="N3435" s="105">
        <v>1855</v>
      </c>
      <c r="O3435" s="106">
        <v>0.20972000062465671</v>
      </c>
      <c r="Q3435" s="105">
        <v>47189</v>
      </c>
      <c r="R3435" s="106">
        <v>0.20746000111103061</v>
      </c>
      <c r="S3435" s="107"/>
    </row>
    <row r="3436" spans="1:19" x14ac:dyDescent="0.25">
      <c r="A3436" t="s">
        <v>331</v>
      </c>
      <c r="B3436" t="s">
        <v>347</v>
      </c>
      <c r="C3436" t="s">
        <v>347</v>
      </c>
      <c r="D3436" t="s">
        <v>347</v>
      </c>
      <c r="E3436" t="s">
        <v>293</v>
      </c>
      <c r="F3436" t="s">
        <v>294</v>
      </c>
      <c r="G3436" s="105">
        <v>21</v>
      </c>
      <c r="H3436" t="s">
        <v>363</v>
      </c>
      <c r="I3436" t="s">
        <v>375</v>
      </c>
      <c r="J3436" t="s">
        <v>377</v>
      </c>
      <c r="K3436" s="105">
        <v>461</v>
      </c>
      <c r="L3436" s="106">
        <v>0.19533999264240259</v>
      </c>
      <c r="N3436" s="105">
        <v>1843</v>
      </c>
      <c r="O3436" s="106">
        <v>0.20837000012397769</v>
      </c>
      <c r="Q3436" s="105">
        <v>47420</v>
      </c>
      <c r="R3436" s="106">
        <v>0.20848000049591059</v>
      </c>
      <c r="S3436" s="107"/>
    </row>
    <row r="3437" spans="1:19" x14ac:dyDescent="0.25">
      <c r="A3437" t="s">
        <v>331</v>
      </c>
      <c r="B3437" t="s">
        <v>347</v>
      </c>
      <c r="C3437" t="s">
        <v>347</v>
      </c>
      <c r="D3437" t="s">
        <v>347</v>
      </c>
      <c r="E3437" t="s">
        <v>293</v>
      </c>
      <c r="F3437" t="s">
        <v>294</v>
      </c>
      <c r="G3437" s="105">
        <v>21</v>
      </c>
      <c r="H3437" t="s">
        <v>363</v>
      </c>
      <c r="I3437" t="s">
        <v>375</v>
      </c>
      <c r="J3437" t="s">
        <v>378</v>
      </c>
      <c r="K3437" s="105">
        <v>420</v>
      </c>
      <c r="L3437" s="106">
        <v>0.17797000706195831</v>
      </c>
      <c r="N3437" s="105">
        <v>1519</v>
      </c>
      <c r="O3437" s="106">
        <v>0.17173999547958371</v>
      </c>
      <c r="Q3437" s="105">
        <v>37332</v>
      </c>
      <c r="R3437" s="106">
        <v>0.1641300022602081</v>
      </c>
      <c r="S3437" s="107"/>
    </row>
    <row r="3438" spans="1:19" x14ac:dyDescent="0.25">
      <c r="A3438" t="s">
        <v>331</v>
      </c>
      <c r="B3438" t="s">
        <v>347</v>
      </c>
      <c r="C3438" t="s">
        <v>347</v>
      </c>
      <c r="D3438" t="s">
        <v>347</v>
      </c>
      <c r="E3438" t="s">
        <v>293</v>
      </c>
      <c r="F3438" t="s">
        <v>294</v>
      </c>
      <c r="G3438" s="105">
        <v>21</v>
      </c>
      <c r="H3438" t="s">
        <v>363</v>
      </c>
      <c r="I3438" t="s">
        <v>375</v>
      </c>
      <c r="J3438" t="s">
        <v>379</v>
      </c>
      <c r="K3438" s="105">
        <v>511</v>
      </c>
      <c r="L3438" s="106">
        <v>0.21652999520301819</v>
      </c>
      <c r="N3438" s="105">
        <v>1810</v>
      </c>
      <c r="O3438" s="106">
        <v>0.20464000105857849</v>
      </c>
      <c r="Q3438" s="105">
        <v>47525</v>
      </c>
      <c r="R3438" s="106">
        <v>0.20893999934196469</v>
      </c>
      <c r="S3438" s="107"/>
    </row>
    <row r="3439" spans="1:19" x14ac:dyDescent="0.25">
      <c r="A3439" t="s">
        <v>331</v>
      </c>
      <c r="B3439" t="s">
        <v>347</v>
      </c>
      <c r="C3439" t="s">
        <v>347</v>
      </c>
      <c r="D3439" t="s">
        <v>347</v>
      </c>
      <c r="E3439" t="s">
        <v>293</v>
      </c>
      <c r="F3439" t="s">
        <v>294</v>
      </c>
      <c r="G3439" s="105">
        <v>21</v>
      </c>
      <c r="H3439" t="s">
        <v>363</v>
      </c>
      <c r="I3439" t="s">
        <v>375</v>
      </c>
      <c r="J3439" t="s">
        <v>380</v>
      </c>
      <c r="K3439" s="105">
        <v>448</v>
      </c>
      <c r="L3439" s="106">
        <v>0.18983000516891479</v>
      </c>
      <c r="N3439" s="105">
        <v>1818</v>
      </c>
      <c r="O3439" s="106">
        <v>0.2055400013923645</v>
      </c>
      <c r="Q3439" s="105">
        <v>47993</v>
      </c>
      <c r="R3439" s="106">
        <v>0.210999995470047</v>
      </c>
      <c r="S3439" s="107"/>
    </row>
    <row r="3440" spans="1:19" x14ac:dyDescent="0.25">
      <c r="A3440" t="s">
        <v>331</v>
      </c>
      <c r="B3440" t="s">
        <v>347</v>
      </c>
      <c r="C3440" t="s">
        <v>347</v>
      </c>
      <c r="D3440" t="s">
        <v>347</v>
      </c>
      <c r="E3440" t="s">
        <v>293</v>
      </c>
      <c r="F3440" t="s">
        <v>294</v>
      </c>
      <c r="G3440" s="105">
        <v>21</v>
      </c>
      <c r="H3440" t="s">
        <v>363</v>
      </c>
      <c r="I3440" t="s">
        <v>381</v>
      </c>
      <c r="J3440" t="s">
        <v>382</v>
      </c>
      <c r="K3440" s="105">
        <v>70</v>
      </c>
      <c r="L3440" s="106">
        <v>2.9659999534487721E-2</v>
      </c>
      <c r="M3440" s="106">
        <v>3.4839998930692673E-2</v>
      </c>
      <c r="N3440" s="105">
        <v>189</v>
      </c>
      <c r="O3440" s="106">
        <v>2.136999927461147E-2</v>
      </c>
      <c r="P3440" s="106">
        <v>2.7100000530481339E-2</v>
      </c>
      <c r="Q3440" s="105">
        <v>5423</v>
      </c>
      <c r="R3440" s="106">
        <v>2.384000085294247E-2</v>
      </c>
      <c r="S3440" s="107">
        <v>3.0780000612139698E-2</v>
      </c>
    </row>
    <row r="3441" spans="1:19" x14ac:dyDescent="0.25">
      <c r="A3441" t="s">
        <v>331</v>
      </c>
      <c r="B3441" t="s">
        <v>347</v>
      </c>
      <c r="C3441" t="s">
        <v>347</v>
      </c>
      <c r="D3441" t="s">
        <v>347</v>
      </c>
      <c r="E3441" t="s">
        <v>293</v>
      </c>
      <c r="F3441" t="s">
        <v>294</v>
      </c>
      <c r="G3441" s="105">
        <v>21</v>
      </c>
      <c r="H3441" t="s">
        <v>363</v>
      </c>
      <c r="I3441" t="s">
        <v>381</v>
      </c>
      <c r="J3441" t="s">
        <v>383</v>
      </c>
      <c r="K3441" s="105">
        <v>341</v>
      </c>
      <c r="L3441" s="106">
        <v>0.1444900035858154</v>
      </c>
      <c r="M3441" s="106">
        <v>0.16974000632762909</v>
      </c>
      <c r="N3441" s="105">
        <v>837</v>
      </c>
      <c r="O3441" s="106">
        <v>9.4630002975463867E-2</v>
      </c>
      <c r="P3441" s="106">
        <v>0.1200200021266937</v>
      </c>
      <c r="Q3441" s="105">
        <v>26007</v>
      </c>
      <c r="R3441" s="106">
        <v>0.11433999985456469</v>
      </c>
      <c r="S3441" s="107">
        <v>0.1476300060749054</v>
      </c>
    </row>
    <row r="3442" spans="1:19" x14ac:dyDescent="0.25">
      <c r="A3442" t="s">
        <v>331</v>
      </c>
      <c r="B3442" t="s">
        <v>347</v>
      </c>
      <c r="C3442" t="s">
        <v>347</v>
      </c>
      <c r="D3442" t="s">
        <v>347</v>
      </c>
      <c r="E3442" t="s">
        <v>293</v>
      </c>
      <c r="F3442" t="s">
        <v>294</v>
      </c>
      <c r="G3442" s="105">
        <v>21</v>
      </c>
      <c r="H3442" t="s">
        <v>363</v>
      </c>
      <c r="I3442" t="s">
        <v>381</v>
      </c>
      <c r="J3442" t="s">
        <v>384</v>
      </c>
      <c r="K3442" s="105">
        <v>1598</v>
      </c>
      <c r="L3442" s="106">
        <v>0.67711997032165527</v>
      </c>
      <c r="M3442" s="106">
        <v>0.79541999101638794</v>
      </c>
      <c r="N3442" s="105">
        <v>5948</v>
      </c>
      <c r="O3442" s="106">
        <v>0.67246997356414795</v>
      </c>
      <c r="P3442" s="106">
        <v>0.85288000106811523</v>
      </c>
      <c r="Q3442" s="105">
        <v>144739</v>
      </c>
      <c r="R3442" s="106">
        <v>0.6363300085067749</v>
      </c>
      <c r="S3442" s="107">
        <v>0.82159000635147095</v>
      </c>
    </row>
    <row r="3443" spans="1:19" x14ac:dyDescent="0.25">
      <c r="A3443" t="s">
        <v>331</v>
      </c>
      <c r="B3443" t="s">
        <v>347</v>
      </c>
      <c r="C3443" t="s">
        <v>347</v>
      </c>
      <c r="D3443" t="s">
        <v>347</v>
      </c>
      <c r="E3443" t="s">
        <v>293</v>
      </c>
      <c r="F3443" t="s">
        <v>294</v>
      </c>
      <c r="G3443" s="105">
        <v>21</v>
      </c>
      <c r="H3443" t="s">
        <v>363</v>
      </c>
      <c r="I3443" t="s">
        <v>381</v>
      </c>
      <c r="J3443" t="s">
        <v>385</v>
      </c>
      <c r="K3443" s="105">
        <v>351</v>
      </c>
      <c r="L3443" s="106">
        <v>0.14872999489307401</v>
      </c>
      <c r="N3443" s="105">
        <v>1871</v>
      </c>
      <c r="O3443" s="106">
        <v>0.2115299999713898</v>
      </c>
      <c r="Q3443" s="105">
        <v>51290</v>
      </c>
      <c r="R3443" s="106">
        <v>0.22549000382423401</v>
      </c>
      <c r="S3443" s="107"/>
    </row>
    <row r="3444" spans="1:19" x14ac:dyDescent="0.25">
      <c r="A3444" t="s">
        <v>331</v>
      </c>
      <c r="B3444" t="s">
        <v>347</v>
      </c>
      <c r="C3444" t="s">
        <v>347</v>
      </c>
      <c r="D3444" t="s">
        <v>347</v>
      </c>
      <c r="E3444" t="s">
        <v>293</v>
      </c>
      <c r="F3444" t="s">
        <v>294</v>
      </c>
      <c r="G3444" s="105">
        <v>21</v>
      </c>
      <c r="H3444" t="s">
        <v>363</v>
      </c>
      <c r="I3444" t="s">
        <v>386</v>
      </c>
      <c r="J3444" t="s">
        <v>387</v>
      </c>
      <c r="K3444" s="105">
        <v>34</v>
      </c>
      <c r="L3444" s="106">
        <v>1.441000029444695E-2</v>
      </c>
      <c r="M3444" s="106">
        <v>1.4630000106990341E-2</v>
      </c>
      <c r="N3444" s="105">
        <v>161</v>
      </c>
      <c r="O3444" s="106">
        <v>1.8200000748038288E-2</v>
      </c>
      <c r="P3444" s="106">
        <v>1.8619999289512631E-2</v>
      </c>
      <c r="Q3444" s="105">
        <v>12181</v>
      </c>
      <c r="R3444" s="106">
        <v>5.3550001233816147E-2</v>
      </c>
      <c r="S3444" s="107">
        <v>5.4999999701976783E-2</v>
      </c>
    </row>
    <row r="3445" spans="1:19" x14ac:dyDescent="0.25">
      <c r="A3445" t="s">
        <v>331</v>
      </c>
      <c r="B3445" t="s">
        <v>347</v>
      </c>
      <c r="C3445" t="s">
        <v>347</v>
      </c>
      <c r="D3445" t="s">
        <v>347</v>
      </c>
      <c r="E3445" t="s">
        <v>293</v>
      </c>
      <c r="F3445" t="s">
        <v>294</v>
      </c>
      <c r="G3445" s="105">
        <v>21</v>
      </c>
      <c r="H3445" t="s">
        <v>363</v>
      </c>
      <c r="I3445" t="s">
        <v>386</v>
      </c>
      <c r="J3445" t="s">
        <v>388</v>
      </c>
      <c r="K3445" s="105">
        <v>14</v>
      </c>
      <c r="L3445" s="106">
        <v>5.9299999848008156E-3</v>
      </c>
      <c r="M3445" s="106">
        <v>6.0200002044439316E-3</v>
      </c>
      <c r="N3445" s="105">
        <v>58</v>
      </c>
      <c r="O3445" s="106">
        <v>6.5600001253187656E-3</v>
      </c>
      <c r="P3445" s="106">
        <v>6.7099998705089092E-3</v>
      </c>
      <c r="Q3445" s="105">
        <v>6321</v>
      </c>
      <c r="R3445" s="106">
        <v>2.77900006622076E-2</v>
      </c>
      <c r="S3445" s="107">
        <v>2.8540000319480899E-2</v>
      </c>
    </row>
    <row r="3446" spans="1:19" x14ac:dyDescent="0.25">
      <c r="A3446" t="s">
        <v>331</v>
      </c>
      <c r="B3446" t="s">
        <v>347</v>
      </c>
      <c r="C3446" t="s">
        <v>347</v>
      </c>
      <c r="D3446" t="s">
        <v>347</v>
      </c>
      <c r="E3446" t="s">
        <v>293</v>
      </c>
      <c r="F3446" t="s">
        <v>294</v>
      </c>
      <c r="G3446" s="105">
        <v>21</v>
      </c>
      <c r="H3446" t="s">
        <v>363</v>
      </c>
      <c r="I3446" t="s">
        <v>386</v>
      </c>
      <c r="J3446" t="s">
        <v>85</v>
      </c>
      <c r="K3446" s="105">
        <v>32</v>
      </c>
      <c r="L3446" s="106">
        <v>1.3559999875724321E-2</v>
      </c>
      <c r="M3446" s="106">
        <v>1.377000007778406E-2</v>
      </c>
      <c r="N3446" s="105">
        <v>126</v>
      </c>
      <c r="O3446" s="106">
        <v>1.4250000007450581E-2</v>
      </c>
      <c r="P3446" s="106">
        <v>1.456999965012074E-2</v>
      </c>
      <c r="Q3446" s="105">
        <v>4872</v>
      </c>
      <c r="R3446" s="106">
        <v>2.1420000120997429E-2</v>
      </c>
      <c r="S3446" s="107">
        <v>2.199999988079071E-2</v>
      </c>
    </row>
    <row r="3447" spans="1:19" x14ac:dyDescent="0.25">
      <c r="A3447" t="s">
        <v>331</v>
      </c>
      <c r="B3447" t="s">
        <v>347</v>
      </c>
      <c r="C3447" t="s">
        <v>347</v>
      </c>
      <c r="D3447" t="s">
        <v>347</v>
      </c>
      <c r="E3447" t="s">
        <v>293</v>
      </c>
      <c r="F3447" t="s">
        <v>294</v>
      </c>
      <c r="G3447" s="105">
        <v>21</v>
      </c>
      <c r="H3447" t="s">
        <v>363</v>
      </c>
      <c r="I3447" t="s">
        <v>386</v>
      </c>
      <c r="J3447" t="s">
        <v>389</v>
      </c>
      <c r="K3447" s="105">
        <v>16</v>
      </c>
      <c r="L3447" s="106">
        <v>6.7799999378621578E-3</v>
      </c>
      <c r="M3447" s="106">
        <v>6.8799997679889202E-3</v>
      </c>
      <c r="N3447" s="105">
        <v>29</v>
      </c>
      <c r="O3447" s="106">
        <v>3.2800000626593828E-3</v>
      </c>
      <c r="P3447" s="106">
        <v>3.3499998971819882E-3</v>
      </c>
      <c r="Q3447" s="105">
        <v>4049</v>
      </c>
      <c r="R3447" s="106">
        <v>1.779999956488609E-2</v>
      </c>
      <c r="S3447" s="107">
        <v>1.8279999494552609E-2</v>
      </c>
    </row>
    <row r="3448" spans="1:19" x14ac:dyDescent="0.25">
      <c r="A3448" t="s">
        <v>331</v>
      </c>
      <c r="B3448" t="s">
        <v>347</v>
      </c>
      <c r="C3448" t="s">
        <v>347</v>
      </c>
      <c r="D3448" t="s">
        <v>347</v>
      </c>
      <c r="E3448" t="s">
        <v>293</v>
      </c>
      <c r="F3448" t="s">
        <v>294</v>
      </c>
      <c r="G3448" s="105">
        <v>21</v>
      </c>
      <c r="H3448" t="s">
        <v>363</v>
      </c>
      <c r="I3448" t="s">
        <v>386</v>
      </c>
      <c r="J3448" t="s">
        <v>86</v>
      </c>
      <c r="K3448" s="105">
        <v>36</v>
      </c>
      <c r="L3448" s="106">
        <v>1.525000017136335E-2</v>
      </c>
      <c r="N3448" s="105">
        <v>199</v>
      </c>
      <c r="O3448" s="106">
        <v>2.2500000894069672E-2</v>
      </c>
      <c r="Q3448" s="105">
        <v>5972</v>
      </c>
      <c r="R3448" s="106">
        <v>2.6259999722242359E-2</v>
      </c>
      <c r="S3448" s="107"/>
    </row>
    <row r="3449" spans="1:19" x14ac:dyDescent="0.25">
      <c r="A3449" t="s">
        <v>331</v>
      </c>
      <c r="B3449" t="s">
        <v>347</v>
      </c>
      <c r="C3449" t="s">
        <v>347</v>
      </c>
      <c r="D3449" t="s">
        <v>347</v>
      </c>
      <c r="E3449" t="s">
        <v>293</v>
      </c>
      <c r="F3449" t="s">
        <v>294</v>
      </c>
      <c r="G3449">
        <v>21</v>
      </c>
      <c r="H3449" t="s">
        <v>363</v>
      </c>
      <c r="I3449" t="s">
        <v>386</v>
      </c>
      <c r="J3449" t="s">
        <v>84</v>
      </c>
      <c r="K3449">
        <v>2228</v>
      </c>
      <c r="L3449" s="106">
        <v>0.94406998157501221</v>
      </c>
      <c r="M3449" s="106">
        <v>0.95868998765945435</v>
      </c>
      <c r="N3449">
        <v>8272</v>
      </c>
      <c r="O3449" s="106">
        <v>0.93522000312805176</v>
      </c>
      <c r="P3449" s="106">
        <v>0.95674002170562744</v>
      </c>
      <c r="Q3449">
        <v>194064</v>
      </c>
      <c r="R3449" s="106">
        <v>0.85317999124526978</v>
      </c>
      <c r="S3449" s="106">
        <v>0.87619000673294067</v>
      </c>
    </row>
    <row r="3450" spans="1:19" x14ac:dyDescent="0.25">
      <c r="A3450" t="s">
        <v>331</v>
      </c>
      <c r="B3450" t="s">
        <v>347</v>
      </c>
      <c r="C3450" t="s">
        <v>347</v>
      </c>
      <c r="D3450" t="s">
        <v>347</v>
      </c>
      <c r="E3450" t="s">
        <v>293</v>
      </c>
      <c r="F3450" t="s">
        <v>294</v>
      </c>
      <c r="G3450" s="105">
        <v>21</v>
      </c>
      <c r="H3450" t="s">
        <v>363</v>
      </c>
      <c r="I3450" t="s">
        <v>419</v>
      </c>
      <c r="J3450" t="s">
        <v>390</v>
      </c>
      <c r="K3450" s="105">
        <v>351</v>
      </c>
      <c r="L3450" s="106">
        <v>0.14872999489307401</v>
      </c>
      <c r="N3450" s="105">
        <v>1871</v>
      </c>
      <c r="O3450" s="106">
        <v>0.2115299999713898</v>
      </c>
      <c r="Q3450" s="105">
        <v>51290</v>
      </c>
      <c r="R3450" s="106">
        <v>0.22549000382423401</v>
      </c>
      <c r="S3450" s="107"/>
    </row>
    <row r="3451" spans="1:19" x14ac:dyDescent="0.25">
      <c r="A3451" t="s">
        <v>331</v>
      </c>
      <c r="B3451" t="s">
        <v>347</v>
      </c>
      <c r="C3451" t="s">
        <v>347</v>
      </c>
      <c r="D3451" t="s">
        <v>347</v>
      </c>
      <c r="E3451" t="s">
        <v>293</v>
      </c>
      <c r="F3451" t="s">
        <v>294</v>
      </c>
      <c r="G3451" s="105">
        <v>21</v>
      </c>
      <c r="H3451" t="s">
        <v>363</v>
      </c>
      <c r="I3451" t="s">
        <v>419</v>
      </c>
      <c r="J3451" t="s">
        <v>391</v>
      </c>
      <c r="K3451" s="105">
        <v>341</v>
      </c>
      <c r="L3451" s="106">
        <v>0.1444900035858154</v>
      </c>
      <c r="M3451" s="106">
        <v>0.16974000632762909</v>
      </c>
      <c r="N3451" s="105">
        <v>837</v>
      </c>
      <c r="O3451" s="106">
        <v>9.4630002975463867E-2</v>
      </c>
      <c r="P3451" s="106">
        <v>0.1200200021266937</v>
      </c>
      <c r="Q3451" s="105">
        <v>26007</v>
      </c>
      <c r="R3451" s="106">
        <v>0.11433999985456469</v>
      </c>
      <c r="S3451" s="107">
        <v>0.1476300060749054</v>
      </c>
    </row>
    <row r="3452" spans="1:19" x14ac:dyDescent="0.25">
      <c r="A3452" t="s">
        <v>331</v>
      </c>
      <c r="B3452" t="s">
        <v>347</v>
      </c>
      <c r="C3452" t="s">
        <v>347</v>
      </c>
      <c r="D3452" t="s">
        <v>347</v>
      </c>
      <c r="E3452" t="s">
        <v>293</v>
      </c>
      <c r="F3452" t="s">
        <v>294</v>
      </c>
      <c r="G3452" s="105">
        <v>21</v>
      </c>
      <c r="H3452" t="s">
        <v>363</v>
      </c>
      <c r="I3452" t="s">
        <v>419</v>
      </c>
      <c r="J3452" t="s">
        <v>392</v>
      </c>
      <c r="K3452" s="105">
        <v>797</v>
      </c>
      <c r="L3452" s="106">
        <v>0.33770999312400818</v>
      </c>
      <c r="M3452" s="106">
        <v>0.39671000838279719</v>
      </c>
      <c r="N3452" s="105">
        <v>2906</v>
      </c>
      <c r="O3452" s="106">
        <v>0.32855001091957092</v>
      </c>
      <c r="P3452" s="106">
        <v>0.41668999195098883</v>
      </c>
      <c r="Q3452" s="105">
        <v>69347</v>
      </c>
      <c r="R3452" s="106">
        <v>0.30487999320030212</v>
      </c>
      <c r="S3452" s="107">
        <v>0.39364001154899603</v>
      </c>
    </row>
    <row r="3453" spans="1:19" x14ac:dyDescent="0.25">
      <c r="A3453" t="s">
        <v>331</v>
      </c>
      <c r="B3453" t="s">
        <v>347</v>
      </c>
      <c r="C3453" t="s">
        <v>347</v>
      </c>
      <c r="D3453" t="s">
        <v>347</v>
      </c>
      <c r="E3453" t="s">
        <v>293</v>
      </c>
      <c r="F3453" t="s">
        <v>294</v>
      </c>
      <c r="G3453" s="105">
        <v>21</v>
      </c>
      <c r="H3453" t="s">
        <v>363</v>
      </c>
      <c r="I3453" t="s">
        <v>419</v>
      </c>
      <c r="J3453" t="s">
        <v>393</v>
      </c>
      <c r="K3453" s="105">
        <v>722</v>
      </c>
      <c r="L3453" s="106">
        <v>0.30592998862266541</v>
      </c>
      <c r="M3453" s="106">
        <v>0.35938000679016108</v>
      </c>
      <c r="N3453" s="105">
        <v>2702</v>
      </c>
      <c r="O3453" s="106">
        <v>0.30548000335693359</v>
      </c>
      <c r="P3453" s="106">
        <v>0.38743999600410461</v>
      </c>
      <c r="Q3453" s="105">
        <v>66079</v>
      </c>
      <c r="R3453" s="106">
        <v>0.29050999879837042</v>
      </c>
      <c r="S3453" s="107">
        <v>0.37509000301361078</v>
      </c>
    </row>
    <row r="3454" spans="1:19" x14ac:dyDescent="0.25">
      <c r="A3454" t="s">
        <v>331</v>
      </c>
      <c r="B3454" t="s">
        <v>347</v>
      </c>
      <c r="C3454" t="s">
        <v>347</v>
      </c>
      <c r="D3454" t="s">
        <v>347</v>
      </c>
      <c r="E3454" t="s">
        <v>293</v>
      </c>
      <c r="F3454" t="s">
        <v>294</v>
      </c>
      <c r="G3454" s="105">
        <v>21</v>
      </c>
      <c r="H3454" t="s">
        <v>363</v>
      </c>
      <c r="I3454" t="s">
        <v>419</v>
      </c>
      <c r="J3454" t="s">
        <v>394</v>
      </c>
      <c r="K3454" s="105">
        <v>149</v>
      </c>
      <c r="L3454" s="106">
        <v>6.313999742269516E-2</v>
      </c>
      <c r="M3454" s="106">
        <v>7.4170000851154327E-2</v>
      </c>
      <c r="N3454" s="105">
        <v>529</v>
      </c>
      <c r="O3454" s="106">
        <v>5.9810001403093338E-2</v>
      </c>
      <c r="P3454" s="106">
        <v>7.5850002467632294E-2</v>
      </c>
      <c r="Q3454" s="105">
        <v>14736</v>
      </c>
      <c r="R3454" s="106">
        <v>6.4790003001689911E-2</v>
      </c>
      <c r="S3454" s="107">
        <v>8.3650000393390656E-2</v>
      </c>
    </row>
    <row r="3455" spans="1:19" x14ac:dyDescent="0.25">
      <c r="A3455" t="s">
        <v>331</v>
      </c>
      <c r="B3455" t="s">
        <v>347</v>
      </c>
      <c r="C3455" t="s">
        <v>347</v>
      </c>
      <c r="D3455" t="s">
        <v>347</v>
      </c>
      <c r="E3455" t="s">
        <v>293</v>
      </c>
      <c r="F3455" t="s">
        <v>294</v>
      </c>
      <c r="G3455" s="105">
        <v>21</v>
      </c>
      <c r="H3455" t="s">
        <v>363</v>
      </c>
      <c r="I3455" t="s">
        <v>439</v>
      </c>
      <c r="J3455" t="s">
        <v>440</v>
      </c>
      <c r="K3455" s="105">
        <v>351</v>
      </c>
      <c r="L3455" s="106">
        <v>0.14872999489307401</v>
      </c>
      <c r="N3455" s="105">
        <v>1871</v>
      </c>
      <c r="O3455" s="106">
        <v>0.2115299999713898</v>
      </c>
      <c r="Q3455" s="105">
        <v>51290</v>
      </c>
      <c r="R3455" s="106">
        <v>0.22549000382423401</v>
      </c>
      <c r="S3455" s="107"/>
    </row>
    <row r="3456" spans="1:19" x14ac:dyDescent="0.25">
      <c r="A3456" t="s">
        <v>331</v>
      </c>
      <c r="B3456" t="s">
        <v>347</v>
      </c>
      <c r="C3456" t="s">
        <v>347</v>
      </c>
      <c r="D3456" t="s">
        <v>347</v>
      </c>
      <c r="E3456" t="s">
        <v>293</v>
      </c>
      <c r="F3456" t="s">
        <v>294</v>
      </c>
      <c r="G3456">
        <v>21</v>
      </c>
      <c r="H3456" t="s">
        <v>363</v>
      </c>
      <c r="I3456" t="s">
        <v>439</v>
      </c>
      <c r="J3456" t="s">
        <v>442</v>
      </c>
      <c r="K3456">
        <v>2009</v>
      </c>
      <c r="L3456" s="106">
        <v>0.85127002000808716</v>
      </c>
      <c r="M3456" s="106">
        <v>1</v>
      </c>
      <c r="N3456">
        <v>6974</v>
      </c>
      <c r="O3456" s="106">
        <v>0.78846997022628784</v>
      </c>
      <c r="P3456" s="106">
        <v>1</v>
      </c>
      <c r="Q3456">
        <v>176169</v>
      </c>
      <c r="R3456" s="106">
        <v>0.77451002597808838</v>
      </c>
      <c r="S3456" s="106">
        <v>1</v>
      </c>
    </row>
    <row r="3457" spans="1:19" x14ac:dyDescent="0.25">
      <c r="A3457" t="s">
        <v>331</v>
      </c>
      <c r="B3457" t="s">
        <v>347</v>
      </c>
      <c r="C3457" t="s">
        <v>347</v>
      </c>
      <c r="D3457" t="s">
        <v>347</v>
      </c>
      <c r="E3457" t="s">
        <v>293</v>
      </c>
      <c r="F3457" t="s">
        <v>294</v>
      </c>
      <c r="G3457" s="105">
        <v>21</v>
      </c>
      <c r="H3457" t="s">
        <v>363</v>
      </c>
      <c r="I3457" t="s">
        <v>395</v>
      </c>
      <c r="J3457" t="s">
        <v>396</v>
      </c>
      <c r="K3457" s="105">
        <v>2350</v>
      </c>
      <c r="L3457" s="106">
        <v>0.99576002359390259</v>
      </c>
      <c r="N3457" s="105">
        <v>8792</v>
      </c>
      <c r="O3457" s="106">
        <v>0.99400997161865234</v>
      </c>
      <c r="Q3457" s="105">
        <v>225832</v>
      </c>
      <c r="R3457" s="106">
        <v>0.99285000562667847</v>
      </c>
      <c r="S3457" s="107"/>
    </row>
    <row r="3458" spans="1:19" x14ac:dyDescent="0.25">
      <c r="A3458" t="s">
        <v>331</v>
      </c>
      <c r="B3458" t="s">
        <v>347</v>
      </c>
      <c r="C3458" t="s">
        <v>347</v>
      </c>
      <c r="D3458" t="s">
        <v>347</v>
      </c>
      <c r="E3458" t="s">
        <v>293</v>
      </c>
      <c r="F3458" t="s">
        <v>294</v>
      </c>
      <c r="G3458" s="105">
        <v>21</v>
      </c>
      <c r="H3458" t="s">
        <v>363</v>
      </c>
      <c r="I3458" t="s">
        <v>395</v>
      </c>
      <c r="J3458" t="s">
        <v>397</v>
      </c>
      <c r="K3458" s="105">
        <v>10</v>
      </c>
      <c r="L3458" s="106">
        <v>4.2400001548230648E-3</v>
      </c>
      <c r="N3458" s="105">
        <v>53</v>
      </c>
      <c r="O3458" s="106">
        <v>5.9899999760091296E-3</v>
      </c>
      <c r="Q3458" s="105">
        <v>1627</v>
      </c>
      <c r="R3458" s="106">
        <v>7.1499999612569809E-3</v>
      </c>
      <c r="S3458" s="107"/>
    </row>
    <row r="3459" spans="1:19" x14ac:dyDescent="0.25">
      <c r="A3459" t="s">
        <v>331</v>
      </c>
      <c r="B3459" t="s">
        <v>347</v>
      </c>
      <c r="C3459" t="s">
        <v>347</v>
      </c>
      <c r="D3459" t="s">
        <v>347</v>
      </c>
      <c r="E3459" t="s">
        <v>293</v>
      </c>
      <c r="F3459" t="s">
        <v>294</v>
      </c>
      <c r="G3459" s="105">
        <v>21</v>
      </c>
      <c r="H3459" t="s">
        <v>363</v>
      </c>
      <c r="I3459" t="s">
        <v>398</v>
      </c>
      <c r="J3459" t="s">
        <v>399</v>
      </c>
      <c r="K3459" s="105">
        <v>322</v>
      </c>
      <c r="L3459" s="106">
        <v>0.13643999397754669</v>
      </c>
      <c r="N3459" s="105">
        <v>829</v>
      </c>
      <c r="O3459" s="106">
        <v>9.3730002641677856E-2</v>
      </c>
      <c r="Q3459" s="105">
        <v>32785</v>
      </c>
      <c r="R3459" s="106">
        <v>0.14414000511169431</v>
      </c>
      <c r="S3459" s="107"/>
    </row>
    <row r="3460" spans="1:19" x14ac:dyDescent="0.25">
      <c r="A3460" t="s">
        <v>331</v>
      </c>
      <c r="B3460" t="s">
        <v>347</v>
      </c>
      <c r="C3460" t="s">
        <v>347</v>
      </c>
      <c r="D3460" t="s">
        <v>347</v>
      </c>
      <c r="E3460" t="s">
        <v>293</v>
      </c>
      <c r="F3460" t="s">
        <v>294</v>
      </c>
      <c r="G3460" s="105">
        <v>21</v>
      </c>
      <c r="H3460" t="s">
        <v>363</v>
      </c>
      <c r="I3460" t="s">
        <v>398</v>
      </c>
      <c r="J3460" t="s">
        <v>41</v>
      </c>
      <c r="K3460" s="105">
        <v>663</v>
      </c>
      <c r="L3460" s="106">
        <v>0.28093001246452332</v>
      </c>
      <c r="N3460" s="105">
        <v>2492</v>
      </c>
      <c r="O3460" s="106">
        <v>0.28174000978469849</v>
      </c>
      <c r="Q3460" s="105">
        <v>40324</v>
      </c>
      <c r="R3460" s="106">
        <v>0.177279993891716</v>
      </c>
      <c r="S3460" s="107"/>
    </row>
    <row r="3461" spans="1:19" x14ac:dyDescent="0.25">
      <c r="A3461" t="s">
        <v>331</v>
      </c>
      <c r="B3461" t="s">
        <v>347</v>
      </c>
      <c r="C3461" t="s">
        <v>347</v>
      </c>
      <c r="D3461" t="s">
        <v>347</v>
      </c>
      <c r="E3461" t="s">
        <v>293</v>
      </c>
      <c r="F3461" t="s">
        <v>294</v>
      </c>
      <c r="G3461" s="105">
        <v>21</v>
      </c>
      <c r="H3461" t="s">
        <v>363</v>
      </c>
      <c r="I3461" t="s">
        <v>398</v>
      </c>
      <c r="J3461" t="s">
        <v>40</v>
      </c>
      <c r="K3461" s="105">
        <v>624</v>
      </c>
      <c r="L3461" s="106">
        <v>0.26440998911857599</v>
      </c>
      <c r="N3461" s="105">
        <v>2635</v>
      </c>
      <c r="O3461" s="106">
        <v>0.29791000485420233</v>
      </c>
      <c r="Q3461" s="105">
        <v>47952</v>
      </c>
      <c r="R3461" s="106">
        <v>0.21082000434398651</v>
      </c>
      <c r="S3461" s="107"/>
    </row>
    <row r="3462" spans="1:19" x14ac:dyDescent="0.25">
      <c r="A3462" t="s">
        <v>331</v>
      </c>
      <c r="B3462" t="s">
        <v>347</v>
      </c>
      <c r="C3462" t="s">
        <v>347</v>
      </c>
      <c r="D3462" t="s">
        <v>347</v>
      </c>
      <c r="E3462" t="s">
        <v>293</v>
      </c>
      <c r="F3462" t="s">
        <v>294</v>
      </c>
      <c r="G3462" s="105">
        <v>21</v>
      </c>
      <c r="H3462" t="s">
        <v>363</v>
      </c>
      <c r="I3462" t="s">
        <v>398</v>
      </c>
      <c r="J3462" t="s">
        <v>39</v>
      </c>
      <c r="K3462" s="105">
        <v>459</v>
      </c>
      <c r="L3462" s="106">
        <v>0.19449000060558319</v>
      </c>
      <c r="N3462" s="105">
        <v>1768</v>
      </c>
      <c r="O3462" s="106">
        <v>0.19989000260829931</v>
      </c>
      <c r="Q3462" s="105">
        <v>51770</v>
      </c>
      <c r="R3462" s="106">
        <v>0.22759999334812159</v>
      </c>
      <c r="S3462" s="107"/>
    </row>
    <row r="3463" spans="1:19" x14ac:dyDescent="0.25">
      <c r="A3463" t="s">
        <v>331</v>
      </c>
      <c r="B3463" t="s">
        <v>347</v>
      </c>
      <c r="C3463" t="s">
        <v>347</v>
      </c>
      <c r="D3463" t="s">
        <v>347</v>
      </c>
      <c r="E3463" t="s">
        <v>293</v>
      </c>
      <c r="F3463" t="s">
        <v>294</v>
      </c>
      <c r="G3463" s="105">
        <v>21</v>
      </c>
      <c r="H3463" t="s">
        <v>363</v>
      </c>
      <c r="I3463" t="s">
        <v>398</v>
      </c>
      <c r="J3463" t="s">
        <v>400</v>
      </c>
      <c r="K3463" s="105">
        <v>292</v>
      </c>
      <c r="L3463" s="106">
        <v>0.1237299963831902</v>
      </c>
      <c r="N3463" s="105">
        <v>1121</v>
      </c>
      <c r="O3463" s="106">
        <v>0.1267399936914444</v>
      </c>
      <c r="Q3463" s="105">
        <v>54628</v>
      </c>
      <c r="R3463" s="106">
        <v>0.24017000198364261</v>
      </c>
      <c r="S3463" s="107"/>
    </row>
    <row r="3464" spans="1:19" x14ac:dyDescent="0.25">
      <c r="A3464" t="s">
        <v>331</v>
      </c>
      <c r="B3464" t="s">
        <v>347</v>
      </c>
      <c r="C3464" t="s">
        <v>347</v>
      </c>
      <c r="D3464" t="s">
        <v>347</v>
      </c>
      <c r="E3464" t="s">
        <v>293</v>
      </c>
      <c r="F3464" t="s">
        <v>294</v>
      </c>
      <c r="G3464">
        <v>21</v>
      </c>
      <c r="H3464" t="s">
        <v>363</v>
      </c>
      <c r="I3464" t="s">
        <v>422</v>
      </c>
      <c r="J3464" t="s">
        <v>429</v>
      </c>
      <c r="K3464">
        <v>1625</v>
      </c>
      <c r="L3464" s="106">
        <v>0.68856000900268555</v>
      </c>
      <c r="N3464">
        <v>4808</v>
      </c>
      <c r="O3464" s="106">
        <v>0.54357999563217163</v>
      </c>
      <c r="Q3464">
        <v>80101</v>
      </c>
      <c r="R3464" s="106">
        <v>0.3521600067615509</v>
      </c>
    </row>
    <row r="3465" spans="1:19" x14ac:dyDescent="0.25">
      <c r="A3465" t="s">
        <v>331</v>
      </c>
      <c r="B3465" t="s">
        <v>347</v>
      </c>
      <c r="C3465" t="s">
        <v>347</v>
      </c>
      <c r="D3465" t="s">
        <v>347</v>
      </c>
      <c r="E3465" t="s">
        <v>293</v>
      </c>
      <c r="F3465" t="s">
        <v>294</v>
      </c>
      <c r="G3465" s="105">
        <v>21</v>
      </c>
      <c r="H3465" t="s">
        <v>363</v>
      </c>
      <c r="I3465" t="s">
        <v>422</v>
      </c>
      <c r="J3465" t="s">
        <v>423</v>
      </c>
      <c r="K3465" s="105">
        <v>567</v>
      </c>
      <c r="L3465" s="106">
        <v>0.24025000631809229</v>
      </c>
      <c r="M3465" s="106">
        <v>0.77143001556396484</v>
      </c>
      <c r="N3465" s="105">
        <v>3308</v>
      </c>
      <c r="O3465" s="106">
        <v>0.37400001287460333</v>
      </c>
      <c r="P3465" s="106">
        <v>0.8194199800491333</v>
      </c>
      <c r="Q3465" s="105">
        <v>119646</v>
      </c>
      <c r="R3465" s="106">
        <v>0.52600997686386108</v>
      </c>
      <c r="S3465" s="107">
        <v>0.81194001436233521</v>
      </c>
    </row>
    <row r="3466" spans="1:19" x14ac:dyDescent="0.25">
      <c r="A3466" t="s">
        <v>331</v>
      </c>
      <c r="B3466" t="s">
        <v>347</v>
      </c>
      <c r="C3466" t="s">
        <v>347</v>
      </c>
      <c r="D3466" t="s">
        <v>347</v>
      </c>
      <c r="E3466" t="s">
        <v>293</v>
      </c>
      <c r="F3466" t="s">
        <v>294</v>
      </c>
      <c r="G3466" s="105">
        <v>21</v>
      </c>
      <c r="H3466" t="s">
        <v>363</v>
      </c>
      <c r="I3466" t="s">
        <v>422</v>
      </c>
      <c r="J3466" t="s">
        <v>424</v>
      </c>
      <c r="K3466" s="105">
        <v>92</v>
      </c>
      <c r="L3466" s="106">
        <v>3.8979999721050262E-2</v>
      </c>
      <c r="M3466" s="106">
        <v>0.12517000734806061</v>
      </c>
      <c r="N3466" s="105">
        <v>445</v>
      </c>
      <c r="O3466" s="106">
        <v>5.0310000777244568E-2</v>
      </c>
      <c r="P3466" s="106">
        <v>0.1102299988269806</v>
      </c>
      <c r="Q3466" s="105">
        <v>17180</v>
      </c>
      <c r="R3466" s="106">
        <v>7.5530000030994415E-2</v>
      </c>
      <c r="S3466" s="107">
        <v>0.11659000068902969</v>
      </c>
    </row>
    <row r="3467" spans="1:19" x14ac:dyDescent="0.25">
      <c r="A3467" t="s">
        <v>331</v>
      </c>
      <c r="B3467" t="s">
        <v>347</v>
      </c>
      <c r="C3467" t="s">
        <v>347</v>
      </c>
      <c r="D3467" t="s">
        <v>347</v>
      </c>
      <c r="E3467" t="s">
        <v>293</v>
      </c>
      <c r="F3467" t="s">
        <v>294</v>
      </c>
      <c r="G3467" s="105">
        <v>21</v>
      </c>
      <c r="H3467" t="s">
        <v>363</v>
      </c>
      <c r="I3467" t="s">
        <v>422</v>
      </c>
      <c r="J3467" t="s">
        <v>425</v>
      </c>
      <c r="K3467" s="105">
        <v>32</v>
      </c>
      <c r="L3467" s="106">
        <v>1.3559999875724321E-2</v>
      </c>
      <c r="M3467" s="106">
        <v>4.3540000915527337E-2</v>
      </c>
      <c r="N3467" s="105">
        <v>135</v>
      </c>
      <c r="O3467" s="106">
        <v>1.5259999781847E-2</v>
      </c>
      <c r="P3467" s="106">
        <v>3.3440001308917999E-2</v>
      </c>
      <c r="Q3467" s="105">
        <v>6082</v>
      </c>
      <c r="R3467" s="106">
        <v>2.6739999651908871E-2</v>
      </c>
      <c r="S3467" s="107">
        <v>4.1269998997449868E-2</v>
      </c>
    </row>
    <row r="3468" spans="1:19" x14ac:dyDescent="0.25">
      <c r="A3468" t="s">
        <v>331</v>
      </c>
      <c r="B3468" t="s">
        <v>347</v>
      </c>
      <c r="C3468" t="s">
        <v>347</v>
      </c>
      <c r="D3468" t="s">
        <v>347</v>
      </c>
      <c r="E3468" t="s">
        <v>293</v>
      </c>
      <c r="F3468" t="s">
        <v>294</v>
      </c>
      <c r="G3468" s="105">
        <v>21</v>
      </c>
      <c r="H3468" t="s">
        <v>363</v>
      </c>
      <c r="I3468" t="s">
        <v>422</v>
      </c>
      <c r="J3468" t="s">
        <v>426</v>
      </c>
      <c r="K3468" s="105">
        <v>33</v>
      </c>
      <c r="L3468" s="106">
        <v>1.3980000279843811E-2</v>
      </c>
      <c r="M3468" s="106">
        <v>4.4900000095367432E-2</v>
      </c>
      <c r="N3468" s="105">
        <v>103</v>
      </c>
      <c r="O3468" s="106">
        <v>1.1640000157058241E-2</v>
      </c>
      <c r="P3468" s="106">
        <v>2.5510000064969059E-2</v>
      </c>
      <c r="Q3468" s="105">
        <v>3672</v>
      </c>
      <c r="R3468" s="106">
        <v>1.6140000894665722E-2</v>
      </c>
      <c r="S3468" s="107">
        <v>2.491999976336956E-2</v>
      </c>
    </row>
    <row r="3469" spans="1:19" x14ac:dyDescent="0.25">
      <c r="A3469" t="s">
        <v>331</v>
      </c>
      <c r="B3469" t="s">
        <v>347</v>
      </c>
      <c r="C3469" t="s">
        <v>347</v>
      </c>
      <c r="D3469" t="s">
        <v>347</v>
      </c>
      <c r="E3469" t="s">
        <v>293</v>
      </c>
      <c r="F3469" t="s">
        <v>294</v>
      </c>
      <c r="G3469" s="105">
        <v>21</v>
      </c>
      <c r="H3469" t="s">
        <v>363</v>
      </c>
      <c r="I3469" t="s">
        <v>422</v>
      </c>
      <c r="J3469" t="s">
        <v>427</v>
      </c>
      <c r="K3469" s="105">
        <v>11</v>
      </c>
      <c r="L3469" s="106">
        <v>4.6600000932812691E-3</v>
      </c>
      <c r="M3469" s="106">
        <v>1.4969999901950359E-2</v>
      </c>
      <c r="N3469" s="105">
        <v>34</v>
      </c>
      <c r="O3469" s="106">
        <v>3.8399999029934411E-3</v>
      </c>
      <c r="P3469" s="106">
        <v>8.4199998527765274E-3</v>
      </c>
      <c r="Q3469" s="105">
        <v>766</v>
      </c>
      <c r="R3469" s="106">
        <v>3.3700000494718552E-3</v>
      </c>
      <c r="S3469" s="107">
        <v>5.2000000141561031E-3</v>
      </c>
    </row>
    <row r="3470" spans="1:19" x14ac:dyDescent="0.25">
      <c r="A3470" t="s">
        <v>331</v>
      </c>
      <c r="B3470" t="s">
        <v>347</v>
      </c>
      <c r="C3470" t="s">
        <v>347</v>
      </c>
      <c r="D3470" t="s">
        <v>347</v>
      </c>
      <c r="E3470" t="s">
        <v>293</v>
      </c>
      <c r="F3470" t="s">
        <v>294</v>
      </c>
      <c r="G3470" s="105">
        <v>21</v>
      </c>
      <c r="H3470" t="s">
        <v>363</v>
      </c>
      <c r="I3470" t="s">
        <v>422</v>
      </c>
      <c r="J3470" t="s">
        <v>428</v>
      </c>
      <c r="K3470" s="105">
        <v>0</v>
      </c>
      <c r="L3470" s="106">
        <v>0</v>
      </c>
      <c r="M3470" s="106">
        <v>0</v>
      </c>
      <c r="N3470" s="105">
        <v>12</v>
      </c>
      <c r="O3470" s="106">
        <v>1.3599999947473409E-3</v>
      </c>
      <c r="P3470" s="106">
        <v>2.9700000304728751E-3</v>
      </c>
      <c r="Q3470" s="105">
        <v>12</v>
      </c>
      <c r="R3470" s="106">
        <v>4.9999998736893758E-5</v>
      </c>
      <c r="S3470" s="107">
        <v>7.9999997979030013E-5</v>
      </c>
    </row>
    <row r="3471" spans="1:19" x14ac:dyDescent="0.25">
      <c r="A3471" t="s">
        <v>331</v>
      </c>
      <c r="B3471" t="s">
        <v>347</v>
      </c>
      <c r="C3471" t="s">
        <v>347</v>
      </c>
      <c r="D3471" t="s">
        <v>347</v>
      </c>
      <c r="E3471" t="s">
        <v>293</v>
      </c>
      <c r="F3471" t="s">
        <v>294</v>
      </c>
      <c r="G3471" s="105">
        <v>21</v>
      </c>
      <c r="H3471" t="s">
        <v>363</v>
      </c>
      <c r="I3471" t="s">
        <v>430</v>
      </c>
      <c r="J3471" t="s">
        <v>434</v>
      </c>
      <c r="K3471" s="105">
        <v>54</v>
      </c>
      <c r="L3471" s="106">
        <v>2.2879999130964279E-2</v>
      </c>
      <c r="M3471" s="106">
        <v>2.311000041663647E-2</v>
      </c>
      <c r="N3471" s="105">
        <v>208</v>
      </c>
      <c r="O3471" s="106">
        <v>2.3520000278949741E-2</v>
      </c>
      <c r="P3471" s="106">
        <v>2.4830000475049019E-2</v>
      </c>
      <c r="Q3471" s="105">
        <v>4987</v>
      </c>
      <c r="R3471" s="106">
        <v>2.1919999271631241E-2</v>
      </c>
      <c r="S3471" s="107">
        <v>2.2490000352263451E-2</v>
      </c>
    </row>
    <row r="3472" spans="1:19" x14ac:dyDescent="0.25">
      <c r="A3472" t="s">
        <v>331</v>
      </c>
      <c r="B3472" t="s">
        <v>347</v>
      </c>
      <c r="C3472" t="s">
        <v>347</v>
      </c>
      <c r="D3472" t="s">
        <v>347</v>
      </c>
      <c r="E3472" t="s">
        <v>293</v>
      </c>
      <c r="F3472" t="s">
        <v>294</v>
      </c>
      <c r="G3472" s="105">
        <v>21</v>
      </c>
      <c r="H3472" t="s">
        <v>363</v>
      </c>
      <c r="I3472" t="s">
        <v>430</v>
      </c>
      <c r="J3472" t="s">
        <v>432</v>
      </c>
      <c r="K3472" s="105">
        <v>124</v>
      </c>
      <c r="L3472" s="106">
        <v>5.2540000528097153E-2</v>
      </c>
      <c r="M3472" s="106">
        <v>5.3059998899698257E-2</v>
      </c>
      <c r="N3472" s="105">
        <v>640</v>
      </c>
      <c r="O3472" s="106">
        <v>7.2360001504421234E-2</v>
      </c>
      <c r="P3472" s="106">
        <v>7.6389998197555542E-2</v>
      </c>
      <c r="Q3472" s="105">
        <v>18498</v>
      </c>
      <c r="R3472" s="106">
        <v>8.1320002675056458E-2</v>
      </c>
      <c r="S3472" s="107">
        <v>8.343999832868576E-2</v>
      </c>
    </row>
    <row r="3473" spans="1:19" x14ac:dyDescent="0.25">
      <c r="A3473" t="s">
        <v>331</v>
      </c>
      <c r="B3473" t="s">
        <v>347</v>
      </c>
      <c r="C3473" t="s">
        <v>347</v>
      </c>
      <c r="D3473" t="s">
        <v>347</v>
      </c>
      <c r="E3473" t="s">
        <v>293</v>
      </c>
      <c r="F3473" t="s">
        <v>294</v>
      </c>
      <c r="G3473">
        <v>21</v>
      </c>
      <c r="H3473" t="s">
        <v>363</v>
      </c>
      <c r="I3473" t="s">
        <v>430</v>
      </c>
      <c r="J3473" t="s">
        <v>435</v>
      </c>
      <c r="K3473">
        <v>2</v>
      </c>
      <c r="L3473" s="106">
        <v>8.5000001126900315E-4</v>
      </c>
      <c r="M3473" s="106">
        <v>8.5999997099861503E-4</v>
      </c>
      <c r="N3473">
        <v>40</v>
      </c>
      <c r="O3473" s="106">
        <v>4.5199999585747719E-3</v>
      </c>
      <c r="P3473" s="106">
        <v>4.7699999995529652E-3</v>
      </c>
      <c r="Q3473">
        <v>391</v>
      </c>
      <c r="R3473" s="106">
        <v>1.7199999419972301E-3</v>
      </c>
      <c r="S3473" s="106">
        <v>1.760000013746321E-3</v>
      </c>
    </row>
    <row r="3474" spans="1:19" x14ac:dyDescent="0.25">
      <c r="A3474" t="s">
        <v>331</v>
      </c>
      <c r="B3474" t="s">
        <v>347</v>
      </c>
      <c r="C3474" t="s">
        <v>347</v>
      </c>
      <c r="D3474" t="s">
        <v>347</v>
      </c>
      <c r="E3474" t="s">
        <v>293</v>
      </c>
      <c r="F3474" t="s">
        <v>294</v>
      </c>
      <c r="G3474" s="105">
        <v>21</v>
      </c>
      <c r="H3474" t="s">
        <v>363</v>
      </c>
      <c r="I3474" t="s">
        <v>430</v>
      </c>
      <c r="J3474" t="s">
        <v>436</v>
      </c>
      <c r="K3474" s="105">
        <v>29</v>
      </c>
      <c r="L3474" s="106">
        <v>1.2289999984204769E-2</v>
      </c>
      <c r="M3474" s="106">
        <v>1.2409999966621401E-2</v>
      </c>
      <c r="N3474" s="105">
        <v>269</v>
      </c>
      <c r="O3474" s="106">
        <v>3.040999919176102E-2</v>
      </c>
      <c r="P3474" s="106">
        <v>3.2109998166561127E-2</v>
      </c>
      <c r="Q3474" s="105">
        <v>6784</v>
      </c>
      <c r="R3474" s="106">
        <v>2.9829999431967739E-2</v>
      </c>
      <c r="S3474" s="107">
        <v>3.060000017285347E-2</v>
      </c>
    </row>
    <row r="3475" spans="1:19" x14ac:dyDescent="0.25">
      <c r="A3475" t="s">
        <v>331</v>
      </c>
      <c r="B3475" t="s">
        <v>347</v>
      </c>
      <c r="C3475" t="s">
        <v>347</v>
      </c>
      <c r="D3475" t="s">
        <v>347</v>
      </c>
      <c r="E3475" t="s">
        <v>293</v>
      </c>
      <c r="F3475" t="s">
        <v>294</v>
      </c>
      <c r="G3475" s="105">
        <v>21</v>
      </c>
      <c r="H3475" t="s">
        <v>363</v>
      </c>
      <c r="I3475" t="s">
        <v>430</v>
      </c>
      <c r="J3475" t="s">
        <v>431</v>
      </c>
      <c r="K3475" s="105">
        <v>1000</v>
      </c>
      <c r="L3475" s="106">
        <v>0.42372998595237732</v>
      </c>
      <c r="M3475" s="106">
        <v>0.42789998650550842</v>
      </c>
      <c r="N3475" s="105">
        <v>2762</v>
      </c>
      <c r="O3475" s="106">
        <v>0.31226998567581182</v>
      </c>
      <c r="P3475" s="106">
        <v>0.3296700119972229</v>
      </c>
      <c r="Q3475" s="105">
        <v>77035</v>
      </c>
      <c r="R3475" s="106">
        <v>0.33867999911308289</v>
      </c>
      <c r="S3475" s="107">
        <v>0.3474699854850769</v>
      </c>
    </row>
    <row r="3476" spans="1:19" x14ac:dyDescent="0.25">
      <c r="A3476" t="s">
        <v>331</v>
      </c>
      <c r="B3476" t="s">
        <v>347</v>
      </c>
      <c r="C3476" t="s">
        <v>347</v>
      </c>
      <c r="D3476" t="s">
        <v>347</v>
      </c>
      <c r="E3476" t="s">
        <v>293</v>
      </c>
      <c r="F3476" t="s">
        <v>294</v>
      </c>
      <c r="G3476" s="105">
        <v>21</v>
      </c>
      <c r="H3476" t="s">
        <v>363</v>
      </c>
      <c r="I3476" t="s">
        <v>430</v>
      </c>
      <c r="J3476" t="s">
        <v>502</v>
      </c>
      <c r="K3476" s="105">
        <v>1128</v>
      </c>
      <c r="L3476" s="106">
        <v>0.47797000408172607</v>
      </c>
      <c r="M3476" s="106">
        <v>0.48267000913620001</v>
      </c>
      <c r="N3476" s="105">
        <v>4459</v>
      </c>
      <c r="O3476" s="106">
        <v>0.50413000583648682</v>
      </c>
      <c r="P3476" s="106">
        <v>0.53223001956939697</v>
      </c>
      <c r="Q3476" s="105">
        <v>114008</v>
      </c>
      <c r="R3476" s="106">
        <v>0.5012199878692627</v>
      </c>
      <c r="S3476" s="107">
        <v>0.51424002647399902</v>
      </c>
    </row>
    <row r="3477" spans="1:19" x14ac:dyDescent="0.25">
      <c r="A3477" t="s">
        <v>331</v>
      </c>
      <c r="B3477" t="s">
        <v>347</v>
      </c>
      <c r="C3477" t="s">
        <v>347</v>
      </c>
      <c r="D3477" t="s">
        <v>347</v>
      </c>
      <c r="E3477" t="s">
        <v>293</v>
      </c>
      <c r="F3477" t="s">
        <v>294</v>
      </c>
      <c r="G3477" s="105">
        <v>21</v>
      </c>
      <c r="H3477" t="s">
        <v>363</v>
      </c>
      <c r="I3477" t="s">
        <v>430</v>
      </c>
      <c r="J3477" t="s">
        <v>86</v>
      </c>
      <c r="K3477" s="105">
        <v>23</v>
      </c>
      <c r="L3477" s="106">
        <v>9.7500002011656761E-3</v>
      </c>
      <c r="N3477" s="105">
        <v>467</v>
      </c>
      <c r="O3477" s="106">
        <v>5.2799999713897712E-2</v>
      </c>
      <c r="Q3477" s="105">
        <v>5756</v>
      </c>
      <c r="R3477" s="106">
        <v>2.5310000404715541E-2</v>
      </c>
      <c r="S3477" s="107"/>
    </row>
    <row r="3478" spans="1:19" x14ac:dyDescent="0.25">
      <c r="A3478" t="s">
        <v>331</v>
      </c>
      <c r="B3478" t="s">
        <v>347</v>
      </c>
      <c r="C3478" t="s">
        <v>347</v>
      </c>
      <c r="D3478" t="s">
        <v>347</v>
      </c>
      <c r="E3478" t="s">
        <v>293</v>
      </c>
      <c r="F3478" t="s">
        <v>294</v>
      </c>
      <c r="G3478" s="105">
        <v>21</v>
      </c>
      <c r="H3478" t="s">
        <v>363</v>
      </c>
      <c r="I3478" t="s">
        <v>401</v>
      </c>
      <c r="J3478" t="s">
        <v>405</v>
      </c>
      <c r="K3478" s="105">
        <v>1801</v>
      </c>
      <c r="L3478" s="106">
        <v>0.76314002275466919</v>
      </c>
      <c r="M3478" s="106">
        <v>0.7766299843788147</v>
      </c>
      <c r="N3478" s="105">
        <v>6926</v>
      </c>
      <c r="O3478" s="106">
        <v>0.78303998708724976</v>
      </c>
      <c r="P3478" s="106">
        <v>0.79856997728347778</v>
      </c>
      <c r="Q3478" s="105">
        <v>171311</v>
      </c>
      <c r="R3478" s="106">
        <v>0.75314998626708984</v>
      </c>
      <c r="S3478" s="107">
        <v>0.77806001901626587</v>
      </c>
    </row>
    <row r="3479" spans="1:19" x14ac:dyDescent="0.25">
      <c r="A3479" t="s">
        <v>331</v>
      </c>
      <c r="B3479" t="s">
        <v>347</v>
      </c>
      <c r="C3479" t="s">
        <v>347</v>
      </c>
      <c r="D3479" t="s">
        <v>347</v>
      </c>
      <c r="E3479" t="s">
        <v>293</v>
      </c>
      <c r="F3479" t="s">
        <v>294</v>
      </c>
      <c r="G3479" s="105">
        <v>21</v>
      </c>
      <c r="H3479" t="s">
        <v>363</v>
      </c>
      <c r="I3479" t="s">
        <v>401</v>
      </c>
      <c r="J3479" t="s">
        <v>412</v>
      </c>
      <c r="K3479" s="105">
        <v>230</v>
      </c>
      <c r="L3479" s="106">
        <v>9.7460001707077026E-2</v>
      </c>
      <c r="M3479" s="106">
        <v>9.917999804019928E-2</v>
      </c>
      <c r="N3479" s="105">
        <v>816</v>
      </c>
      <c r="O3479" s="106">
        <v>9.2260003089904785E-2</v>
      </c>
      <c r="P3479" s="106">
        <v>9.4089999794960022E-2</v>
      </c>
      <c r="Q3479" s="105">
        <v>22313</v>
      </c>
      <c r="R3479" s="106">
        <v>9.8099999129772186E-2</v>
      </c>
      <c r="S3479" s="107">
        <v>0.10134000331163411</v>
      </c>
    </row>
    <row r="3480" spans="1:19" x14ac:dyDescent="0.25">
      <c r="A3480" t="s">
        <v>331</v>
      </c>
      <c r="B3480" t="s">
        <v>347</v>
      </c>
      <c r="C3480" t="s">
        <v>347</v>
      </c>
      <c r="D3480" t="s">
        <v>347</v>
      </c>
      <c r="E3480" t="s">
        <v>293</v>
      </c>
      <c r="F3480" t="s">
        <v>294</v>
      </c>
      <c r="G3480" s="105">
        <v>21</v>
      </c>
      <c r="H3480" t="s">
        <v>363</v>
      </c>
      <c r="I3480" t="s">
        <v>401</v>
      </c>
      <c r="J3480" t="s">
        <v>413</v>
      </c>
      <c r="K3480" s="105">
        <v>166</v>
      </c>
      <c r="L3480" s="106">
        <v>7.0340000092983246E-2</v>
      </c>
      <c r="M3480" s="106">
        <v>7.1580000221729279E-2</v>
      </c>
      <c r="N3480" s="105">
        <v>577</v>
      </c>
      <c r="O3480" s="106">
        <v>6.5229997038841248E-2</v>
      </c>
      <c r="P3480" s="106">
        <v>6.6529996693134308E-2</v>
      </c>
      <c r="Q3480" s="105">
        <v>15680</v>
      </c>
      <c r="R3480" s="106">
        <v>6.8939998745918274E-2</v>
      </c>
      <c r="S3480" s="107">
        <v>7.1220003068447113E-2</v>
      </c>
    </row>
    <row r="3481" spans="1:19" x14ac:dyDescent="0.25">
      <c r="A3481" t="s">
        <v>331</v>
      </c>
      <c r="B3481" t="s">
        <v>347</v>
      </c>
      <c r="C3481" t="s">
        <v>347</v>
      </c>
      <c r="D3481" t="s">
        <v>347</v>
      </c>
      <c r="E3481" t="s">
        <v>293</v>
      </c>
      <c r="F3481" t="s">
        <v>294</v>
      </c>
      <c r="G3481" s="105">
        <v>21</v>
      </c>
      <c r="H3481" t="s">
        <v>363</v>
      </c>
      <c r="I3481" t="s">
        <v>401</v>
      </c>
      <c r="J3481" t="s">
        <v>441</v>
      </c>
      <c r="K3481" s="105">
        <v>41</v>
      </c>
      <c r="L3481" s="106">
        <v>1.737000048160553E-2</v>
      </c>
      <c r="N3481" s="105">
        <v>172</v>
      </c>
      <c r="O3481" s="106">
        <v>1.94499995559454E-2</v>
      </c>
      <c r="Q3481" s="105">
        <v>7283</v>
      </c>
      <c r="R3481" s="106">
        <v>3.2019998878240592E-2</v>
      </c>
      <c r="S3481" s="107"/>
    </row>
    <row r="3482" spans="1:19" x14ac:dyDescent="0.25">
      <c r="A3482" t="s">
        <v>331</v>
      </c>
      <c r="B3482" t="s">
        <v>347</v>
      </c>
      <c r="C3482" t="s">
        <v>347</v>
      </c>
      <c r="D3482" t="s">
        <v>347</v>
      </c>
      <c r="E3482" t="s">
        <v>293</v>
      </c>
      <c r="F3482" t="s">
        <v>294</v>
      </c>
      <c r="G3482" s="105">
        <v>21</v>
      </c>
      <c r="H3482" t="s">
        <v>363</v>
      </c>
      <c r="I3482" t="s">
        <v>401</v>
      </c>
      <c r="J3482" t="s">
        <v>414</v>
      </c>
      <c r="K3482" s="105">
        <v>122</v>
      </c>
      <c r="L3482" s="106">
        <v>5.1690001040697098E-2</v>
      </c>
      <c r="M3482" s="106">
        <v>5.2609998732805252E-2</v>
      </c>
      <c r="N3482" s="105">
        <v>354</v>
      </c>
      <c r="O3482" s="106">
        <v>4.002000018954277E-2</v>
      </c>
      <c r="P3482" s="106">
        <v>4.081999883055687E-2</v>
      </c>
      <c r="Q3482" s="105">
        <v>10872</v>
      </c>
      <c r="R3482" s="106">
        <v>4.7800000756978989E-2</v>
      </c>
      <c r="S3482" s="107">
        <v>4.9380000680685043E-2</v>
      </c>
    </row>
    <row r="3483" spans="1:19" x14ac:dyDescent="0.25">
      <c r="A3483" t="s">
        <v>331</v>
      </c>
      <c r="B3483" t="s">
        <v>347</v>
      </c>
      <c r="C3483" t="s">
        <v>347</v>
      </c>
      <c r="D3483" t="s">
        <v>347</v>
      </c>
      <c r="E3483" t="s">
        <v>122</v>
      </c>
      <c r="F3483" t="s">
        <v>123</v>
      </c>
      <c r="G3483" s="105">
        <v>14</v>
      </c>
      <c r="H3483" t="s">
        <v>468</v>
      </c>
      <c r="I3483" t="s">
        <v>349</v>
      </c>
      <c r="J3483" t="s">
        <v>350</v>
      </c>
      <c r="K3483" s="105">
        <v>8</v>
      </c>
      <c r="L3483" s="106">
        <v>1.0940000414848329E-2</v>
      </c>
      <c r="N3483" s="105">
        <v>104</v>
      </c>
      <c r="O3483" s="106">
        <v>8.0800000578165054E-3</v>
      </c>
      <c r="Q3483" s="105">
        <v>1130</v>
      </c>
      <c r="R3483" s="106">
        <v>4.9700001254677773E-3</v>
      </c>
      <c r="S3483" s="107"/>
    </row>
    <row r="3484" spans="1:19" x14ac:dyDescent="0.25">
      <c r="A3484" t="s">
        <v>331</v>
      </c>
      <c r="B3484" t="s">
        <v>347</v>
      </c>
      <c r="C3484" t="s">
        <v>347</v>
      </c>
      <c r="D3484" t="s">
        <v>347</v>
      </c>
      <c r="E3484" t="s">
        <v>122</v>
      </c>
      <c r="F3484" t="s">
        <v>123</v>
      </c>
      <c r="G3484" s="105">
        <v>14</v>
      </c>
      <c r="H3484" t="s">
        <v>468</v>
      </c>
      <c r="I3484" t="s">
        <v>349</v>
      </c>
      <c r="J3484" t="s">
        <v>368</v>
      </c>
      <c r="K3484" s="105">
        <v>51</v>
      </c>
      <c r="L3484" s="106">
        <v>6.9770000874996185E-2</v>
      </c>
      <c r="N3484" s="105">
        <v>686</v>
      </c>
      <c r="O3484" s="106">
        <v>5.333000048995018E-2</v>
      </c>
      <c r="Q3484" s="105">
        <v>8418</v>
      </c>
      <c r="R3484" s="106">
        <v>3.700999915599823E-2</v>
      </c>
      <c r="S3484" s="107"/>
    </row>
    <row r="3485" spans="1:19" x14ac:dyDescent="0.25">
      <c r="A3485" t="s">
        <v>331</v>
      </c>
      <c r="B3485" t="s">
        <v>347</v>
      </c>
      <c r="C3485" t="s">
        <v>347</v>
      </c>
      <c r="D3485" t="s">
        <v>347</v>
      </c>
      <c r="E3485" t="s">
        <v>122</v>
      </c>
      <c r="F3485" t="s">
        <v>123</v>
      </c>
      <c r="G3485" s="105">
        <v>14</v>
      </c>
      <c r="H3485" t="s">
        <v>468</v>
      </c>
      <c r="I3485" t="s">
        <v>349</v>
      </c>
      <c r="J3485" t="s">
        <v>369</v>
      </c>
      <c r="K3485" s="105">
        <v>172</v>
      </c>
      <c r="L3485" s="106">
        <v>0.23529000580310819</v>
      </c>
      <c r="N3485" s="105">
        <v>2124</v>
      </c>
      <c r="O3485" s="106">
        <v>0.16511000692844391</v>
      </c>
      <c r="Q3485" s="105">
        <v>27454</v>
      </c>
      <c r="R3485" s="106">
        <v>0.1207000017166138</v>
      </c>
      <c r="S3485" s="107"/>
    </row>
    <row r="3486" spans="1:19" x14ac:dyDescent="0.25">
      <c r="A3486" t="s">
        <v>331</v>
      </c>
      <c r="B3486" t="s">
        <v>347</v>
      </c>
      <c r="C3486" t="s">
        <v>347</v>
      </c>
      <c r="D3486" t="s">
        <v>347</v>
      </c>
      <c r="E3486" t="s">
        <v>122</v>
      </c>
      <c r="F3486" t="s">
        <v>123</v>
      </c>
      <c r="G3486">
        <v>14</v>
      </c>
      <c r="H3486" t="s">
        <v>468</v>
      </c>
      <c r="I3486" t="s">
        <v>349</v>
      </c>
      <c r="J3486" t="s">
        <v>370</v>
      </c>
      <c r="K3486">
        <v>159</v>
      </c>
      <c r="L3486" s="106">
        <v>0.217509999871254</v>
      </c>
      <c r="N3486">
        <v>3288</v>
      </c>
      <c r="O3486" s="106">
        <v>0.25560000538825989</v>
      </c>
      <c r="Q3486">
        <v>55879</v>
      </c>
      <c r="R3486" s="106">
        <v>0.24567000567913061</v>
      </c>
    </row>
    <row r="3487" spans="1:19" x14ac:dyDescent="0.25">
      <c r="A3487" t="s">
        <v>331</v>
      </c>
      <c r="B3487" t="s">
        <v>347</v>
      </c>
      <c r="C3487" t="s">
        <v>347</v>
      </c>
      <c r="D3487" t="s">
        <v>347</v>
      </c>
      <c r="E3487" t="s">
        <v>122</v>
      </c>
      <c r="F3487" t="s">
        <v>123</v>
      </c>
      <c r="G3487" s="105">
        <v>14</v>
      </c>
      <c r="H3487" t="s">
        <v>468</v>
      </c>
      <c r="I3487" t="s">
        <v>349</v>
      </c>
      <c r="J3487" t="s">
        <v>371</v>
      </c>
      <c r="K3487" s="105">
        <v>131</v>
      </c>
      <c r="L3487" s="106">
        <v>0.17921000719070429</v>
      </c>
      <c r="N3487" s="105">
        <v>2995</v>
      </c>
      <c r="O3487" s="106">
        <v>0.23282000422477719</v>
      </c>
      <c r="Q3487" s="105">
        <v>57982</v>
      </c>
      <c r="R3487" s="106">
        <v>0.25490999221801758</v>
      </c>
      <c r="S3487" s="107"/>
    </row>
    <row r="3488" spans="1:19" x14ac:dyDescent="0.25">
      <c r="A3488" t="s">
        <v>331</v>
      </c>
      <c r="B3488" t="s">
        <v>347</v>
      </c>
      <c r="C3488" t="s">
        <v>347</v>
      </c>
      <c r="D3488" t="s">
        <v>347</v>
      </c>
      <c r="E3488" t="s">
        <v>122</v>
      </c>
      <c r="F3488" t="s">
        <v>123</v>
      </c>
      <c r="G3488" s="105">
        <v>14</v>
      </c>
      <c r="H3488" t="s">
        <v>468</v>
      </c>
      <c r="I3488" t="s">
        <v>349</v>
      </c>
      <c r="J3488" t="s">
        <v>372</v>
      </c>
      <c r="K3488" s="105">
        <v>101</v>
      </c>
      <c r="L3488" s="106">
        <v>0.13817000389099121</v>
      </c>
      <c r="N3488" s="105">
        <v>2140</v>
      </c>
      <c r="O3488" s="106">
        <v>0.16636000573635101</v>
      </c>
      <c r="Q3488" s="105">
        <v>44765</v>
      </c>
      <c r="R3488" s="106">
        <v>0.19679999351501459</v>
      </c>
      <c r="S3488" s="107"/>
    </row>
    <row r="3489" spans="1:19" x14ac:dyDescent="0.25">
      <c r="A3489" t="s">
        <v>331</v>
      </c>
      <c r="B3489" t="s">
        <v>347</v>
      </c>
      <c r="C3489" t="s">
        <v>347</v>
      </c>
      <c r="D3489" t="s">
        <v>347</v>
      </c>
      <c r="E3489" t="s">
        <v>122</v>
      </c>
      <c r="F3489" t="s">
        <v>123</v>
      </c>
      <c r="G3489" s="105">
        <v>14</v>
      </c>
      <c r="H3489" t="s">
        <v>468</v>
      </c>
      <c r="I3489" t="s">
        <v>349</v>
      </c>
      <c r="J3489" t="s">
        <v>373</v>
      </c>
      <c r="K3489" s="105">
        <v>109</v>
      </c>
      <c r="L3489" s="106">
        <v>0.14911000430583951</v>
      </c>
      <c r="N3489" s="105">
        <v>1527</v>
      </c>
      <c r="O3489" s="106">
        <v>0.1186999976634979</v>
      </c>
      <c r="Q3489" s="105">
        <v>31831</v>
      </c>
      <c r="R3489" s="106">
        <v>0.1399399936199188</v>
      </c>
      <c r="S3489" s="107"/>
    </row>
    <row r="3490" spans="1:19" x14ac:dyDescent="0.25">
      <c r="A3490" t="s">
        <v>331</v>
      </c>
      <c r="B3490" t="s">
        <v>347</v>
      </c>
      <c r="C3490" t="s">
        <v>347</v>
      </c>
      <c r="D3490" t="s">
        <v>347</v>
      </c>
      <c r="E3490" t="s">
        <v>122</v>
      </c>
      <c r="F3490" t="s">
        <v>123</v>
      </c>
      <c r="G3490" s="105">
        <v>14</v>
      </c>
      <c r="H3490" t="s">
        <v>468</v>
      </c>
      <c r="I3490" t="s">
        <v>438</v>
      </c>
      <c r="J3490" t="s">
        <v>48</v>
      </c>
      <c r="K3490" s="105">
        <v>584</v>
      </c>
      <c r="L3490" s="106">
        <v>0.79891002178192139</v>
      </c>
      <c r="M3490" s="106">
        <v>0.84029000997543335</v>
      </c>
      <c r="N3490" s="105">
        <v>10462</v>
      </c>
      <c r="O3490" s="106">
        <v>0.81327998638153076</v>
      </c>
      <c r="P3490" s="106">
        <v>0.84767001867294312</v>
      </c>
      <c r="Q3490" s="105">
        <v>186401</v>
      </c>
      <c r="R3490" s="106">
        <v>0.81949001550674438</v>
      </c>
      <c r="S3490" s="107">
        <v>0.8465999960899353</v>
      </c>
    </row>
    <row r="3491" spans="1:19" x14ac:dyDescent="0.25">
      <c r="A3491" t="s">
        <v>331</v>
      </c>
      <c r="B3491" t="s">
        <v>347</v>
      </c>
      <c r="C3491" t="s">
        <v>347</v>
      </c>
      <c r="D3491" t="s">
        <v>347</v>
      </c>
      <c r="E3491" t="s">
        <v>122</v>
      </c>
      <c r="F3491" t="s">
        <v>123</v>
      </c>
      <c r="G3491" s="105">
        <v>14</v>
      </c>
      <c r="H3491" t="s">
        <v>468</v>
      </c>
      <c r="I3491" t="s">
        <v>438</v>
      </c>
      <c r="J3491" t="s">
        <v>42</v>
      </c>
      <c r="K3491" s="105">
        <v>69</v>
      </c>
      <c r="L3491" s="106">
        <v>9.438999742269516E-2</v>
      </c>
      <c r="M3491" s="106">
        <v>9.9279999732971191E-2</v>
      </c>
      <c r="N3491" s="105">
        <v>1168</v>
      </c>
      <c r="O3491" s="106">
        <v>9.0800002217292786E-2</v>
      </c>
      <c r="P3491" s="106">
        <v>9.4640001654624939E-2</v>
      </c>
      <c r="Q3491" s="105">
        <v>20350</v>
      </c>
      <c r="R3491" s="106">
        <v>8.9469999074935913E-2</v>
      </c>
      <c r="S3491" s="107">
        <v>9.2430002987384796E-2</v>
      </c>
    </row>
    <row r="3492" spans="1:19" x14ac:dyDescent="0.25">
      <c r="A3492" t="s">
        <v>331</v>
      </c>
      <c r="B3492" t="s">
        <v>347</v>
      </c>
      <c r="C3492" t="s">
        <v>347</v>
      </c>
      <c r="D3492" t="s">
        <v>347</v>
      </c>
      <c r="E3492" t="s">
        <v>122</v>
      </c>
      <c r="F3492" t="s">
        <v>123</v>
      </c>
      <c r="G3492" s="105">
        <v>14</v>
      </c>
      <c r="H3492" t="s">
        <v>468</v>
      </c>
      <c r="I3492" t="s">
        <v>438</v>
      </c>
      <c r="J3492" t="s">
        <v>374</v>
      </c>
      <c r="K3492" s="105">
        <v>42</v>
      </c>
      <c r="L3492" s="106">
        <v>5.74599988758564E-2</v>
      </c>
      <c r="M3492" s="106">
        <v>6.0430001467466347E-2</v>
      </c>
      <c r="N3492" s="105">
        <v>712</v>
      </c>
      <c r="O3492" s="106">
        <v>5.534999817609787E-2</v>
      </c>
      <c r="P3492" s="106">
        <v>5.7689998298883438E-2</v>
      </c>
      <c r="Q3492" s="105">
        <v>13425</v>
      </c>
      <c r="R3492" s="106">
        <v>5.9020001441240311E-2</v>
      </c>
      <c r="S3492" s="107">
        <v>6.0970000922679901E-2</v>
      </c>
    </row>
    <row r="3493" spans="1:19" x14ac:dyDescent="0.25">
      <c r="A3493" t="s">
        <v>331</v>
      </c>
      <c r="B3493" t="s">
        <v>347</v>
      </c>
      <c r="C3493" t="s">
        <v>347</v>
      </c>
      <c r="D3493" t="s">
        <v>347</v>
      </c>
      <c r="E3493" t="s">
        <v>122</v>
      </c>
      <c r="F3493" t="s">
        <v>123</v>
      </c>
      <c r="G3493" s="105">
        <v>14</v>
      </c>
      <c r="H3493" t="s">
        <v>468</v>
      </c>
      <c r="I3493" t="s">
        <v>438</v>
      </c>
      <c r="J3493" t="s">
        <v>86</v>
      </c>
      <c r="K3493" s="105">
        <v>36</v>
      </c>
      <c r="L3493" s="106">
        <v>4.9249999225139618E-2</v>
      </c>
      <c r="N3493" s="105">
        <v>522</v>
      </c>
      <c r="O3493" s="106">
        <v>4.0580000728368759E-2</v>
      </c>
      <c r="Q3493" s="105">
        <v>7283</v>
      </c>
      <c r="R3493" s="106">
        <v>3.2019998878240592E-2</v>
      </c>
      <c r="S3493" s="107"/>
    </row>
    <row r="3494" spans="1:19" x14ac:dyDescent="0.25">
      <c r="A3494" t="s">
        <v>331</v>
      </c>
      <c r="B3494" t="s">
        <v>347</v>
      </c>
      <c r="C3494" t="s">
        <v>347</v>
      </c>
      <c r="D3494" t="s">
        <v>347</v>
      </c>
      <c r="E3494" t="s">
        <v>122</v>
      </c>
      <c r="F3494" t="s">
        <v>123</v>
      </c>
      <c r="G3494" s="105">
        <v>14</v>
      </c>
      <c r="H3494" t="s">
        <v>468</v>
      </c>
      <c r="I3494" t="s">
        <v>375</v>
      </c>
      <c r="J3494" t="s">
        <v>376</v>
      </c>
      <c r="K3494" s="105">
        <v>138</v>
      </c>
      <c r="L3494" s="106">
        <v>0.18877999484539029</v>
      </c>
      <c r="N3494" s="105">
        <v>2684</v>
      </c>
      <c r="O3494" s="106">
        <v>0.20863999426364899</v>
      </c>
      <c r="Q3494" s="105">
        <v>47189</v>
      </c>
      <c r="R3494" s="106">
        <v>0.20746000111103061</v>
      </c>
      <c r="S3494" s="107"/>
    </row>
    <row r="3495" spans="1:19" x14ac:dyDescent="0.25">
      <c r="A3495" t="s">
        <v>331</v>
      </c>
      <c r="B3495" t="s">
        <v>347</v>
      </c>
      <c r="C3495" t="s">
        <v>347</v>
      </c>
      <c r="D3495" t="s">
        <v>347</v>
      </c>
      <c r="E3495" t="s">
        <v>122</v>
      </c>
      <c r="F3495" t="s">
        <v>123</v>
      </c>
      <c r="G3495" s="105">
        <v>14</v>
      </c>
      <c r="H3495" t="s">
        <v>468</v>
      </c>
      <c r="I3495" t="s">
        <v>375</v>
      </c>
      <c r="J3495" t="s">
        <v>377</v>
      </c>
      <c r="K3495" s="105">
        <v>162</v>
      </c>
      <c r="L3495" s="106">
        <v>0.2216099947690964</v>
      </c>
      <c r="N3495" s="105">
        <v>2672</v>
      </c>
      <c r="O3495" s="106">
        <v>0.20770999789237979</v>
      </c>
      <c r="Q3495" s="105">
        <v>47420</v>
      </c>
      <c r="R3495" s="106">
        <v>0.20848000049591059</v>
      </c>
      <c r="S3495" s="107"/>
    </row>
    <row r="3496" spans="1:19" x14ac:dyDescent="0.25">
      <c r="A3496" t="s">
        <v>331</v>
      </c>
      <c r="B3496" t="s">
        <v>347</v>
      </c>
      <c r="C3496" t="s">
        <v>347</v>
      </c>
      <c r="D3496" t="s">
        <v>347</v>
      </c>
      <c r="E3496" t="s">
        <v>122</v>
      </c>
      <c r="F3496" t="s">
        <v>123</v>
      </c>
      <c r="G3496" s="105">
        <v>14</v>
      </c>
      <c r="H3496" t="s">
        <v>468</v>
      </c>
      <c r="I3496" t="s">
        <v>375</v>
      </c>
      <c r="J3496" t="s">
        <v>378</v>
      </c>
      <c r="K3496" s="105">
        <v>123</v>
      </c>
      <c r="L3496" s="106">
        <v>0.16825999319553381</v>
      </c>
      <c r="N3496" s="105">
        <v>2063</v>
      </c>
      <c r="O3496" s="106">
        <v>0.16037000715732569</v>
      </c>
      <c r="Q3496" s="105">
        <v>37332</v>
      </c>
      <c r="R3496" s="106">
        <v>0.1641300022602081</v>
      </c>
      <c r="S3496" s="107"/>
    </row>
    <row r="3497" spans="1:19" x14ac:dyDescent="0.25">
      <c r="A3497" t="s">
        <v>331</v>
      </c>
      <c r="B3497" t="s">
        <v>347</v>
      </c>
      <c r="C3497" t="s">
        <v>347</v>
      </c>
      <c r="D3497" t="s">
        <v>347</v>
      </c>
      <c r="E3497" t="s">
        <v>122</v>
      </c>
      <c r="F3497" t="s">
        <v>123</v>
      </c>
      <c r="G3497">
        <v>14</v>
      </c>
      <c r="H3497" t="s">
        <v>468</v>
      </c>
      <c r="I3497" t="s">
        <v>375</v>
      </c>
      <c r="J3497" t="s">
        <v>379</v>
      </c>
      <c r="K3497">
        <v>155</v>
      </c>
      <c r="L3497" s="106">
        <v>0.2120400071144104</v>
      </c>
      <c r="N3497">
        <v>2676</v>
      </c>
      <c r="O3497" s="106">
        <v>0.2080200016498566</v>
      </c>
      <c r="Q3497">
        <v>47525</v>
      </c>
      <c r="R3497" s="106">
        <v>0.20893999934196469</v>
      </c>
    </row>
    <row r="3498" spans="1:19" x14ac:dyDescent="0.25">
      <c r="A3498" t="s">
        <v>331</v>
      </c>
      <c r="B3498" t="s">
        <v>347</v>
      </c>
      <c r="C3498" t="s">
        <v>347</v>
      </c>
      <c r="D3498" t="s">
        <v>347</v>
      </c>
      <c r="E3498" t="s">
        <v>122</v>
      </c>
      <c r="F3498" t="s">
        <v>123</v>
      </c>
      <c r="G3498" s="105">
        <v>14</v>
      </c>
      <c r="H3498" t="s">
        <v>468</v>
      </c>
      <c r="I3498" t="s">
        <v>375</v>
      </c>
      <c r="J3498" t="s">
        <v>380</v>
      </c>
      <c r="K3498" s="105">
        <v>153</v>
      </c>
      <c r="L3498" s="106">
        <v>0.20929999649524689</v>
      </c>
      <c r="N3498" s="105">
        <v>2769</v>
      </c>
      <c r="O3498" s="106">
        <v>0.2152500003576279</v>
      </c>
      <c r="Q3498" s="105">
        <v>47993</v>
      </c>
      <c r="R3498" s="106">
        <v>0.210999995470047</v>
      </c>
      <c r="S3498" s="107"/>
    </row>
    <row r="3499" spans="1:19" x14ac:dyDescent="0.25">
      <c r="A3499" t="s">
        <v>331</v>
      </c>
      <c r="B3499" t="s">
        <v>347</v>
      </c>
      <c r="C3499" t="s">
        <v>347</v>
      </c>
      <c r="D3499" t="s">
        <v>347</v>
      </c>
      <c r="E3499" t="s">
        <v>122</v>
      </c>
      <c r="F3499" t="s">
        <v>123</v>
      </c>
      <c r="G3499" s="105">
        <v>14</v>
      </c>
      <c r="H3499" t="s">
        <v>468</v>
      </c>
      <c r="I3499" t="s">
        <v>381</v>
      </c>
      <c r="J3499" t="s">
        <v>382</v>
      </c>
      <c r="K3499" s="105">
        <v>30</v>
      </c>
      <c r="L3499" s="106">
        <v>4.1039999574422843E-2</v>
      </c>
      <c r="M3499" s="106">
        <v>6.31600022315979E-2</v>
      </c>
      <c r="N3499" s="105">
        <v>346</v>
      </c>
      <c r="O3499" s="106">
        <v>2.690000087022781E-2</v>
      </c>
      <c r="P3499" s="106">
        <v>3.7810001522302628E-2</v>
      </c>
      <c r="Q3499" s="105">
        <v>5423</v>
      </c>
      <c r="R3499" s="106">
        <v>2.384000085294247E-2</v>
      </c>
      <c r="S3499" s="107">
        <v>3.0780000612139698E-2</v>
      </c>
    </row>
    <row r="3500" spans="1:19" x14ac:dyDescent="0.25">
      <c r="A3500" t="s">
        <v>331</v>
      </c>
      <c r="B3500" t="s">
        <v>347</v>
      </c>
      <c r="C3500" t="s">
        <v>347</v>
      </c>
      <c r="D3500" t="s">
        <v>347</v>
      </c>
      <c r="E3500" t="s">
        <v>122</v>
      </c>
      <c r="F3500" t="s">
        <v>123</v>
      </c>
      <c r="G3500" s="105">
        <v>14</v>
      </c>
      <c r="H3500" t="s">
        <v>468</v>
      </c>
      <c r="I3500" t="s">
        <v>381</v>
      </c>
      <c r="J3500" t="s">
        <v>383</v>
      </c>
      <c r="K3500" s="105">
        <v>50</v>
      </c>
      <c r="L3500" s="106">
        <v>6.8400003015995026E-2</v>
      </c>
      <c r="M3500" s="106">
        <v>0.1052599996328354</v>
      </c>
      <c r="N3500" s="105">
        <v>1529</v>
      </c>
      <c r="O3500" s="106">
        <v>0.11885999888181691</v>
      </c>
      <c r="P3500" s="106">
        <v>0.16708999872207639</v>
      </c>
      <c r="Q3500" s="105">
        <v>26007</v>
      </c>
      <c r="R3500" s="106">
        <v>0.11433999985456469</v>
      </c>
      <c r="S3500" s="107">
        <v>0.1476300060749054</v>
      </c>
    </row>
    <row r="3501" spans="1:19" x14ac:dyDescent="0.25">
      <c r="A3501" t="s">
        <v>331</v>
      </c>
      <c r="B3501" t="s">
        <v>347</v>
      </c>
      <c r="C3501" t="s">
        <v>347</v>
      </c>
      <c r="D3501" t="s">
        <v>347</v>
      </c>
      <c r="E3501" t="s">
        <v>122</v>
      </c>
      <c r="F3501" t="s">
        <v>123</v>
      </c>
      <c r="G3501">
        <v>14</v>
      </c>
      <c r="H3501" t="s">
        <v>468</v>
      </c>
      <c r="I3501" t="s">
        <v>381</v>
      </c>
      <c r="J3501" t="s">
        <v>384</v>
      </c>
      <c r="K3501">
        <v>395</v>
      </c>
      <c r="L3501" s="106">
        <v>0.5403599739074707</v>
      </c>
      <c r="M3501" s="106">
        <v>0.83157998323440552</v>
      </c>
      <c r="N3501">
        <v>7276</v>
      </c>
      <c r="O3501" s="106">
        <v>0.56560999155044556</v>
      </c>
      <c r="P3501" s="106">
        <v>0.79509997367858887</v>
      </c>
      <c r="Q3501">
        <v>144739</v>
      </c>
      <c r="R3501" s="106">
        <v>0.6363300085067749</v>
      </c>
      <c r="S3501" s="106">
        <v>0.82159000635147095</v>
      </c>
    </row>
    <row r="3502" spans="1:19" x14ac:dyDescent="0.25">
      <c r="A3502" t="s">
        <v>331</v>
      </c>
      <c r="B3502" t="s">
        <v>347</v>
      </c>
      <c r="C3502" t="s">
        <v>347</v>
      </c>
      <c r="D3502" t="s">
        <v>347</v>
      </c>
      <c r="E3502" t="s">
        <v>122</v>
      </c>
      <c r="F3502" t="s">
        <v>123</v>
      </c>
      <c r="G3502" s="105">
        <v>14</v>
      </c>
      <c r="H3502" t="s">
        <v>468</v>
      </c>
      <c r="I3502" t="s">
        <v>381</v>
      </c>
      <c r="J3502" t="s">
        <v>385</v>
      </c>
      <c r="K3502" s="105">
        <v>256</v>
      </c>
      <c r="L3502" s="106">
        <v>0.35021001100540161</v>
      </c>
      <c r="N3502" s="105">
        <v>3713</v>
      </c>
      <c r="O3502" s="106">
        <v>0.28863000869750982</v>
      </c>
      <c r="Q3502" s="105">
        <v>51290</v>
      </c>
      <c r="R3502" s="106">
        <v>0.22549000382423401</v>
      </c>
      <c r="S3502" s="107"/>
    </row>
    <row r="3503" spans="1:19" x14ac:dyDescent="0.25">
      <c r="A3503" t="s">
        <v>331</v>
      </c>
      <c r="B3503" t="s">
        <v>347</v>
      </c>
      <c r="C3503" t="s">
        <v>347</v>
      </c>
      <c r="D3503" t="s">
        <v>347</v>
      </c>
      <c r="E3503" t="s">
        <v>122</v>
      </c>
      <c r="F3503" t="s">
        <v>123</v>
      </c>
      <c r="G3503" s="105">
        <v>14</v>
      </c>
      <c r="H3503" t="s">
        <v>468</v>
      </c>
      <c r="I3503" t="s">
        <v>386</v>
      </c>
      <c r="J3503" t="s">
        <v>387</v>
      </c>
      <c r="K3503" s="105">
        <v>184</v>
      </c>
      <c r="L3503" s="106">
        <v>0.25170999765396118</v>
      </c>
      <c r="M3503" s="106">
        <v>0.26743999123573298</v>
      </c>
      <c r="N3503" s="105">
        <v>1937</v>
      </c>
      <c r="O3503" s="106">
        <v>0.15058000385761261</v>
      </c>
      <c r="P3503" s="106">
        <v>0.1546500027179718</v>
      </c>
      <c r="Q3503" s="105">
        <v>12181</v>
      </c>
      <c r="R3503" s="106">
        <v>5.3550001233816147E-2</v>
      </c>
      <c r="S3503" s="107">
        <v>5.4999999701976783E-2</v>
      </c>
    </row>
    <row r="3504" spans="1:19" x14ac:dyDescent="0.25">
      <c r="A3504" t="s">
        <v>331</v>
      </c>
      <c r="B3504" t="s">
        <v>347</v>
      </c>
      <c r="C3504" t="s">
        <v>347</v>
      </c>
      <c r="D3504" t="s">
        <v>347</v>
      </c>
      <c r="E3504" t="s">
        <v>122</v>
      </c>
      <c r="F3504" t="s">
        <v>123</v>
      </c>
      <c r="G3504" s="105">
        <v>14</v>
      </c>
      <c r="H3504" t="s">
        <v>468</v>
      </c>
      <c r="I3504" t="s">
        <v>386</v>
      </c>
      <c r="J3504" t="s">
        <v>388</v>
      </c>
      <c r="K3504" s="105">
        <v>30</v>
      </c>
      <c r="L3504" s="106">
        <v>4.1039999574422843E-2</v>
      </c>
      <c r="M3504" s="106">
        <v>4.3600000441074371E-2</v>
      </c>
      <c r="N3504" s="105">
        <v>1039</v>
      </c>
      <c r="O3504" s="106">
        <v>8.0770000815391541E-2</v>
      </c>
      <c r="P3504" s="106">
        <v>8.2950003445148468E-2</v>
      </c>
      <c r="Q3504" s="105">
        <v>6321</v>
      </c>
      <c r="R3504" s="106">
        <v>2.77900006622076E-2</v>
      </c>
      <c r="S3504" s="107">
        <v>2.8540000319480899E-2</v>
      </c>
    </row>
    <row r="3505" spans="1:19" x14ac:dyDescent="0.25">
      <c r="A3505" t="s">
        <v>331</v>
      </c>
      <c r="B3505" t="s">
        <v>347</v>
      </c>
      <c r="C3505" t="s">
        <v>347</v>
      </c>
      <c r="D3505" t="s">
        <v>347</v>
      </c>
      <c r="E3505" t="s">
        <v>122</v>
      </c>
      <c r="F3505" t="s">
        <v>123</v>
      </c>
      <c r="G3505">
        <v>14</v>
      </c>
      <c r="H3505" t="s">
        <v>468</v>
      </c>
      <c r="I3505" t="s">
        <v>386</v>
      </c>
      <c r="J3505" t="s">
        <v>85</v>
      </c>
      <c r="K3505">
        <v>31</v>
      </c>
      <c r="L3505" s="106">
        <v>4.2410001158714287E-2</v>
      </c>
      <c r="M3505" s="106">
        <v>4.5060001313686371E-2</v>
      </c>
      <c r="N3505">
        <v>394</v>
      </c>
      <c r="O3505" s="106">
        <v>3.062999993562698E-2</v>
      </c>
      <c r="P3505" s="106">
        <v>3.1459998339414597E-2</v>
      </c>
      <c r="Q3505">
        <v>4872</v>
      </c>
      <c r="R3505" s="106">
        <v>2.1420000120997429E-2</v>
      </c>
      <c r="S3505" s="106">
        <v>2.199999988079071E-2</v>
      </c>
    </row>
    <row r="3506" spans="1:19" x14ac:dyDescent="0.25">
      <c r="A3506" t="s">
        <v>331</v>
      </c>
      <c r="B3506" t="s">
        <v>347</v>
      </c>
      <c r="C3506" t="s">
        <v>347</v>
      </c>
      <c r="D3506" t="s">
        <v>347</v>
      </c>
      <c r="E3506" t="s">
        <v>122</v>
      </c>
      <c r="F3506" t="s">
        <v>123</v>
      </c>
      <c r="G3506" s="105">
        <v>14</v>
      </c>
      <c r="H3506" t="s">
        <v>468</v>
      </c>
      <c r="I3506" t="s">
        <v>386</v>
      </c>
      <c r="J3506" t="s">
        <v>389</v>
      </c>
      <c r="K3506" s="105">
        <v>79</v>
      </c>
      <c r="L3506" s="106">
        <v>0.1080700010061264</v>
      </c>
      <c r="M3506" s="106">
        <v>0.1148300021886826</v>
      </c>
      <c r="N3506" s="105">
        <v>941</v>
      </c>
      <c r="O3506" s="106">
        <v>7.3150001466274261E-2</v>
      </c>
      <c r="P3506" s="106">
        <v>7.5130000710487366E-2</v>
      </c>
      <c r="Q3506" s="105">
        <v>4049</v>
      </c>
      <c r="R3506" s="106">
        <v>1.779999956488609E-2</v>
      </c>
      <c r="S3506" s="107">
        <v>1.8279999494552609E-2</v>
      </c>
    </row>
    <row r="3507" spans="1:19" x14ac:dyDescent="0.25">
      <c r="A3507" t="s">
        <v>331</v>
      </c>
      <c r="B3507" t="s">
        <v>347</v>
      </c>
      <c r="C3507" t="s">
        <v>347</v>
      </c>
      <c r="D3507" t="s">
        <v>347</v>
      </c>
      <c r="E3507" t="s">
        <v>122</v>
      </c>
      <c r="F3507" t="s">
        <v>123</v>
      </c>
      <c r="G3507" s="105">
        <v>14</v>
      </c>
      <c r="H3507" t="s">
        <v>468</v>
      </c>
      <c r="I3507" t="s">
        <v>386</v>
      </c>
      <c r="J3507" t="s">
        <v>86</v>
      </c>
      <c r="K3507" s="105">
        <v>43</v>
      </c>
      <c r="L3507" s="106">
        <v>5.8820001780986793E-2</v>
      </c>
      <c r="N3507" s="105">
        <v>339</v>
      </c>
      <c r="O3507" s="106">
        <v>2.6350000873208049E-2</v>
      </c>
      <c r="Q3507" s="105">
        <v>5972</v>
      </c>
      <c r="R3507" s="106">
        <v>2.6259999722242359E-2</v>
      </c>
      <c r="S3507" s="107"/>
    </row>
    <row r="3508" spans="1:19" x14ac:dyDescent="0.25">
      <c r="A3508" t="s">
        <v>331</v>
      </c>
      <c r="B3508" t="s">
        <v>347</v>
      </c>
      <c r="C3508" t="s">
        <v>347</v>
      </c>
      <c r="D3508" t="s">
        <v>347</v>
      </c>
      <c r="E3508" t="s">
        <v>122</v>
      </c>
      <c r="F3508" t="s">
        <v>123</v>
      </c>
      <c r="G3508" s="105">
        <v>14</v>
      </c>
      <c r="H3508" t="s">
        <v>468</v>
      </c>
      <c r="I3508" t="s">
        <v>386</v>
      </c>
      <c r="J3508" t="s">
        <v>84</v>
      </c>
      <c r="K3508" s="105">
        <v>364</v>
      </c>
      <c r="L3508" s="106">
        <v>0.4979499876499176</v>
      </c>
      <c r="M3508" s="106">
        <v>0.52907001972198486</v>
      </c>
      <c r="N3508" s="105">
        <v>8214</v>
      </c>
      <c r="O3508" s="106">
        <v>0.63853001594543457</v>
      </c>
      <c r="P3508" s="106">
        <v>0.65580999851226807</v>
      </c>
      <c r="Q3508" s="105">
        <v>194064</v>
      </c>
      <c r="R3508" s="106">
        <v>0.85317999124526978</v>
      </c>
      <c r="S3508" s="107">
        <v>0.87619000673294067</v>
      </c>
    </row>
    <row r="3509" spans="1:19" x14ac:dyDescent="0.25">
      <c r="A3509" t="s">
        <v>331</v>
      </c>
      <c r="B3509" t="s">
        <v>347</v>
      </c>
      <c r="C3509" t="s">
        <v>347</v>
      </c>
      <c r="D3509" t="s">
        <v>347</v>
      </c>
      <c r="E3509" t="s">
        <v>122</v>
      </c>
      <c r="F3509" t="s">
        <v>123</v>
      </c>
      <c r="G3509" s="105">
        <v>14</v>
      </c>
      <c r="H3509" t="s">
        <v>468</v>
      </c>
      <c r="I3509" t="s">
        <v>419</v>
      </c>
      <c r="J3509" t="s">
        <v>390</v>
      </c>
      <c r="K3509" s="105">
        <v>256</v>
      </c>
      <c r="L3509" s="106">
        <v>0.35021001100540161</v>
      </c>
      <c r="N3509" s="105">
        <v>3713</v>
      </c>
      <c r="O3509" s="106">
        <v>0.28863000869750982</v>
      </c>
      <c r="Q3509" s="105">
        <v>51290</v>
      </c>
      <c r="R3509" s="106">
        <v>0.22549000382423401</v>
      </c>
      <c r="S3509" s="107"/>
    </row>
    <row r="3510" spans="1:19" x14ac:dyDescent="0.25">
      <c r="A3510" t="s">
        <v>331</v>
      </c>
      <c r="B3510" t="s">
        <v>347</v>
      </c>
      <c r="C3510" t="s">
        <v>347</v>
      </c>
      <c r="D3510" t="s">
        <v>347</v>
      </c>
      <c r="E3510" t="s">
        <v>122</v>
      </c>
      <c r="F3510" t="s">
        <v>123</v>
      </c>
      <c r="G3510" s="105">
        <v>14</v>
      </c>
      <c r="H3510" t="s">
        <v>468</v>
      </c>
      <c r="I3510" t="s">
        <v>419</v>
      </c>
      <c r="J3510" t="s">
        <v>391</v>
      </c>
      <c r="K3510" s="105">
        <v>50</v>
      </c>
      <c r="L3510" s="106">
        <v>6.8400003015995026E-2</v>
      </c>
      <c r="M3510" s="106">
        <v>0.1052599996328354</v>
      </c>
      <c r="N3510" s="105">
        <v>1529</v>
      </c>
      <c r="O3510" s="106">
        <v>0.11885999888181691</v>
      </c>
      <c r="P3510" s="106">
        <v>0.16708999872207639</v>
      </c>
      <c r="Q3510" s="105">
        <v>26007</v>
      </c>
      <c r="R3510" s="106">
        <v>0.11433999985456469</v>
      </c>
      <c r="S3510" s="107">
        <v>0.1476300060749054</v>
      </c>
    </row>
    <row r="3511" spans="1:19" x14ac:dyDescent="0.25">
      <c r="A3511" t="s">
        <v>331</v>
      </c>
      <c r="B3511" t="s">
        <v>347</v>
      </c>
      <c r="C3511" t="s">
        <v>347</v>
      </c>
      <c r="D3511" t="s">
        <v>347</v>
      </c>
      <c r="E3511" t="s">
        <v>122</v>
      </c>
      <c r="F3511" t="s">
        <v>123</v>
      </c>
      <c r="G3511">
        <v>14</v>
      </c>
      <c r="H3511" t="s">
        <v>468</v>
      </c>
      <c r="I3511" t="s">
        <v>419</v>
      </c>
      <c r="J3511" t="s">
        <v>392</v>
      </c>
      <c r="K3511">
        <v>132</v>
      </c>
      <c r="L3511" s="106">
        <v>0.18057000637054441</v>
      </c>
      <c r="M3511" s="106">
        <v>0.27788999676704412</v>
      </c>
      <c r="N3511">
        <v>3020</v>
      </c>
      <c r="O3511" s="106">
        <v>0.23476000130176539</v>
      </c>
      <c r="P3511" s="106">
        <v>0.33002001047134399</v>
      </c>
      <c r="Q3511">
        <v>69347</v>
      </c>
      <c r="R3511" s="106">
        <v>0.30487999320030212</v>
      </c>
      <c r="S3511" s="106">
        <v>0.39364001154899603</v>
      </c>
    </row>
    <row r="3512" spans="1:19" x14ac:dyDescent="0.25">
      <c r="A3512" t="s">
        <v>331</v>
      </c>
      <c r="B3512" t="s">
        <v>347</v>
      </c>
      <c r="C3512" t="s">
        <v>347</v>
      </c>
      <c r="D3512" t="s">
        <v>347</v>
      </c>
      <c r="E3512" t="s">
        <v>122</v>
      </c>
      <c r="F3512" t="s">
        <v>123</v>
      </c>
      <c r="G3512" s="105">
        <v>14</v>
      </c>
      <c r="H3512" t="s">
        <v>468</v>
      </c>
      <c r="I3512" t="s">
        <v>419</v>
      </c>
      <c r="J3512" t="s">
        <v>393</v>
      </c>
      <c r="K3512" s="105">
        <v>207</v>
      </c>
      <c r="L3512" s="106">
        <v>0.28317001461982733</v>
      </c>
      <c r="M3512" s="106">
        <v>0.43579000234603882</v>
      </c>
      <c r="N3512" s="105">
        <v>3673</v>
      </c>
      <c r="O3512" s="106">
        <v>0.28553000092506409</v>
      </c>
      <c r="P3512" s="106">
        <v>0.40138000249862671</v>
      </c>
      <c r="Q3512" s="105">
        <v>66079</v>
      </c>
      <c r="R3512" s="106">
        <v>0.29050999879837042</v>
      </c>
      <c r="S3512" s="107">
        <v>0.37509000301361078</v>
      </c>
    </row>
    <row r="3513" spans="1:19" x14ac:dyDescent="0.25">
      <c r="A3513" t="s">
        <v>331</v>
      </c>
      <c r="B3513" t="s">
        <v>347</v>
      </c>
      <c r="C3513" t="s">
        <v>347</v>
      </c>
      <c r="D3513" t="s">
        <v>347</v>
      </c>
      <c r="E3513" t="s">
        <v>122</v>
      </c>
      <c r="F3513" t="s">
        <v>123</v>
      </c>
      <c r="G3513">
        <v>14</v>
      </c>
      <c r="H3513" t="s">
        <v>468</v>
      </c>
      <c r="I3513" t="s">
        <v>419</v>
      </c>
      <c r="J3513" t="s">
        <v>394</v>
      </c>
      <c r="K3513">
        <v>86</v>
      </c>
      <c r="L3513" s="106">
        <v>0.1176500022411346</v>
      </c>
      <c r="M3513" s="106">
        <v>0.18105000257492071</v>
      </c>
      <c r="N3513">
        <v>929</v>
      </c>
      <c r="O3513" s="106">
        <v>7.2219997644424438E-2</v>
      </c>
      <c r="P3513" s="106">
        <v>0.1015200018882751</v>
      </c>
      <c r="Q3513">
        <v>14736</v>
      </c>
      <c r="R3513" s="106">
        <v>6.4790003001689911E-2</v>
      </c>
      <c r="S3513" s="106">
        <v>8.3650000393390656E-2</v>
      </c>
    </row>
    <row r="3514" spans="1:19" x14ac:dyDescent="0.25">
      <c r="A3514" t="s">
        <v>331</v>
      </c>
      <c r="B3514" t="s">
        <v>347</v>
      </c>
      <c r="C3514" t="s">
        <v>347</v>
      </c>
      <c r="D3514" t="s">
        <v>347</v>
      </c>
      <c r="E3514" t="s">
        <v>122</v>
      </c>
      <c r="F3514" t="s">
        <v>123</v>
      </c>
      <c r="G3514" s="105">
        <v>14</v>
      </c>
      <c r="H3514" t="s">
        <v>468</v>
      </c>
      <c r="I3514" t="s">
        <v>439</v>
      </c>
      <c r="J3514" t="s">
        <v>440</v>
      </c>
      <c r="K3514" s="105">
        <v>256</v>
      </c>
      <c r="L3514" s="106">
        <v>0.35021001100540161</v>
      </c>
      <c r="N3514" s="105">
        <v>3713</v>
      </c>
      <c r="O3514" s="106">
        <v>0.28863000869750982</v>
      </c>
      <c r="Q3514" s="105">
        <v>51290</v>
      </c>
      <c r="R3514" s="106">
        <v>0.22549000382423401</v>
      </c>
      <c r="S3514" s="107"/>
    </row>
    <row r="3515" spans="1:19" x14ac:dyDescent="0.25">
      <c r="A3515" t="s">
        <v>331</v>
      </c>
      <c r="B3515" t="s">
        <v>347</v>
      </c>
      <c r="C3515" t="s">
        <v>347</v>
      </c>
      <c r="D3515" t="s">
        <v>347</v>
      </c>
      <c r="E3515" t="s">
        <v>122</v>
      </c>
      <c r="F3515" t="s">
        <v>123</v>
      </c>
      <c r="G3515" s="105">
        <v>14</v>
      </c>
      <c r="H3515" t="s">
        <v>468</v>
      </c>
      <c r="I3515" t="s">
        <v>439</v>
      </c>
      <c r="J3515" t="s">
        <v>442</v>
      </c>
      <c r="K3515" s="105">
        <v>475</v>
      </c>
      <c r="L3515" s="106">
        <v>0.64978998899459839</v>
      </c>
      <c r="M3515" s="106">
        <v>1</v>
      </c>
      <c r="N3515" s="105">
        <v>9151</v>
      </c>
      <c r="O3515" s="106">
        <v>0.71136999130249023</v>
      </c>
      <c r="P3515" s="106">
        <v>1</v>
      </c>
      <c r="Q3515" s="105">
        <v>176169</v>
      </c>
      <c r="R3515" s="106">
        <v>0.77451002597808838</v>
      </c>
      <c r="S3515" s="107">
        <v>1</v>
      </c>
    </row>
    <row r="3516" spans="1:19" x14ac:dyDescent="0.25">
      <c r="A3516" t="s">
        <v>331</v>
      </c>
      <c r="B3516" t="s">
        <v>347</v>
      </c>
      <c r="C3516" t="s">
        <v>347</v>
      </c>
      <c r="D3516" t="s">
        <v>347</v>
      </c>
      <c r="E3516" t="s">
        <v>122</v>
      </c>
      <c r="F3516" t="s">
        <v>123</v>
      </c>
      <c r="G3516" s="105">
        <v>14</v>
      </c>
      <c r="H3516" t="s">
        <v>468</v>
      </c>
      <c r="I3516" t="s">
        <v>395</v>
      </c>
      <c r="J3516" t="s">
        <v>396</v>
      </c>
      <c r="K3516" s="105">
        <v>723</v>
      </c>
      <c r="L3516" s="106">
        <v>0.98905998468399048</v>
      </c>
      <c r="N3516" s="105">
        <v>12751</v>
      </c>
      <c r="O3516" s="106">
        <v>0.99121999740600586</v>
      </c>
      <c r="Q3516" s="105">
        <v>225832</v>
      </c>
      <c r="R3516" s="106">
        <v>0.99285000562667847</v>
      </c>
      <c r="S3516" s="107"/>
    </row>
    <row r="3517" spans="1:19" x14ac:dyDescent="0.25">
      <c r="A3517" t="s">
        <v>331</v>
      </c>
      <c r="B3517" t="s">
        <v>347</v>
      </c>
      <c r="C3517" t="s">
        <v>347</v>
      </c>
      <c r="D3517" t="s">
        <v>347</v>
      </c>
      <c r="E3517" t="s">
        <v>122</v>
      </c>
      <c r="F3517" t="s">
        <v>123</v>
      </c>
      <c r="G3517" s="105">
        <v>14</v>
      </c>
      <c r="H3517" t="s">
        <v>468</v>
      </c>
      <c r="I3517" t="s">
        <v>395</v>
      </c>
      <c r="J3517" t="s">
        <v>397</v>
      </c>
      <c r="K3517" s="105">
        <v>8</v>
      </c>
      <c r="L3517" s="106">
        <v>1.0940000414848329E-2</v>
      </c>
      <c r="N3517" s="105">
        <v>113</v>
      </c>
      <c r="O3517" s="106">
        <v>8.7799998000264168E-3</v>
      </c>
      <c r="Q3517" s="105">
        <v>1627</v>
      </c>
      <c r="R3517" s="106">
        <v>7.1499999612569809E-3</v>
      </c>
      <c r="S3517" s="107"/>
    </row>
    <row r="3518" spans="1:19" x14ac:dyDescent="0.25">
      <c r="A3518" t="s">
        <v>331</v>
      </c>
      <c r="B3518" t="s">
        <v>347</v>
      </c>
      <c r="C3518" t="s">
        <v>347</v>
      </c>
      <c r="D3518" t="s">
        <v>347</v>
      </c>
      <c r="E3518" t="s">
        <v>122</v>
      </c>
      <c r="F3518" t="s">
        <v>123</v>
      </c>
      <c r="G3518">
        <v>14</v>
      </c>
      <c r="H3518" t="s">
        <v>468</v>
      </c>
      <c r="I3518" t="s">
        <v>398</v>
      </c>
      <c r="J3518" t="s">
        <v>399</v>
      </c>
      <c r="K3518">
        <v>48</v>
      </c>
      <c r="L3518" s="106">
        <v>6.5659999847412109E-2</v>
      </c>
      <c r="N3518">
        <v>1058</v>
      </c>
      <c r="O3518" s="106">
        <v>8.2249999046325684E-2</v>
      </c>
      <c r="Q3518">
        <v>32785</v>
      </c>
      <c r="R3518" s="106">
        <v>0.14414000511169431</v>
      </c>
    </row>
    <row r="3519" spans="1:19" x14ac:dyDescent="0.25">
      <c r="A3519" t="s">
        <v>331</v>
      </c>
      <c r="B3519" t="s">
        <v>347</v>
      </c>
      <c r="C3519" t="s">
        <v>347</v>
      </c>
      <c r="D3519" t="s">
        <v>347</v>
      </c>
      <c r="E3519" t="s">
        <v>122</v>
      </c>
      <c r="F3519" t="s">
        <v>123</v>
      </c>
      <c r="G3519" s="105">
        <v>14</v>
      </c>
      <c r="H3519" t="s">
        <v>468</v>
      </c>
      <c r="I3519" t="s">
        <v>398</v>
      </c>
      <c r="J3519" t="s">
        <v>41</v>
      </c>
      <c r="K3519" s="105">
        <v>217</v>
      </c>
      <c r="L3519" s="106">
        <v>0.29684999585151672</v>
      </c>
      <c r="N3519" s="105">
        <v>2576</v>
      </c>
      <c r="O3519" s="106">
        <v>0.20024999976158139</v>
      </c>
      <c r="Q3519" s="105">
        <v>40324</v>
      </c>
      <c r="R3519" s="106">
        <v>0.177279993891716</v>
      </c>
      <c r="S3519" s="107"/>
    </row>
    <row r="3520" spans="1:19" x14ac:dyDescent="0.25">
      <c r="A3520" t="s">
        <v>331</v>
      </c>
      <c r="B3520" t="s">
        <v>347</v>
      </c>
      <c r="C3520" t="s">
        <v>347</v>
      </c>
      <c r="D3520" t="s">
        <v>347</v>
      </c>
      <c r="E3520" t="s">
        <v>122</v>
      </c>
      <c r="F3520" t="s">
        <v>123</v>
      </c>
      <c r="G3520">
        <v>14</v>
      </c>
      <c r="H3520" t="s">
        <v>468</v>
      </c>
      <c r="I3520" t="s">
        <v>398</v>
      </c>
      <c r="J3520" t="s">
        <v>40</v>
      </c>
      <c r="K3520">
        <v>226</v>
      </c>
      <c r="L3520" s="106">
        <v>0.30917000770568848</v>
      </c>
      <c r="N3520">
        <v>2894</v>
      </c>
      <c r="O3520" s="106">
        <v>0.22496999800205231</v>
      </c>
      <c r="Q3520">
        <v>47952</v>
      </c>
      <c r="R3520" s="106">
        <v>0.21082000434398651</v>
      </c>
    </row>
    <row r="3521" spans="1:19" x14ac:dyDescent="0.25">
      <c r="A3521" t="s">
        <v>331</v>
      </c>
      <c r="B3521" t="s">
        <v>347</v>
      </c>
      <c r="C3521" t="s">
        <v>347</v>
      </c>
      <c r="D3521" t="s">
        <v>347</v>
      </c>
      <c r="E3521" t="s">
        <v>122</v>
      </c>
      <c r="F3521" t="s">
        <v>123</v>
      </c>
      <c r="G3521" s="105">
        <v>14</v>
      </c>
      <c r="H3521" t="s">
        <v>468</v>
      </c>
      <c r="I3521" t="s">
        <v>398</v>
      </c>
      <c r="J3521" t="s">
        <v>39</v>
      </c>
      <c r="K3521" s="105">
        <v>103</v>
      </c>
      <c r="L3521" s="106">
        <v>0.14090000092983249</v>
      </c>
      <c r="N3521" s="105">
        <v>2903</v>
      </c>
      <c r="O3521" s="106">
        <v>0.22566999495029449</v>
      </c>
      <c r="Q3521" s="105">
        <v>51770</v>
      </c>
      <c r="R3521" s="106">
        <v>0.22759999334812159</v>
      </c>
      <c r="S3521" s="107"/>
    </row>
    <row r="3522" spans="1:19" x14ac:dyDescent="0.25">
      <c r="A3522" t="s">
        <v>331</v>
      </c>
      <c r="B3522" t="s">
        <v>347</v>
      </c>
      <c r="C3522" t="s">
        <v>347</v>
      </c>
      <c r="D3522" t="s">
        <v>347</v>
      </c>
      <c r="E3522" t="s">
        <v>122</v>
      </c>
      <c r="F3522" t="s">
        <v>123</v>
      </c>
      <c r="G3522" s="105">
        <v>14</v>
      </c>
      <c r="H3522" t="s">
        <v>468</v>
      </c>
      <c r="I3522" t="s">
        <v>398</v>
      </c>
      <c r="J3522" t="s">
        <v>400</v>
      </c>
      <c r="K3522" s="105">
        <v>137</v>
      </c>
      <c r="L3522" s="106">
        <v>0.18740999698638919</v>
      </c>
      <c r="N3522" s="105">
        <v>3433</v>
      </c>
      <c r="O3522" s="106">
        <v>0.26686999201774603</v>
      </c>
      <c r="Q3522" s="105">
        <v>54628</v>
      </c>
      <c r="R3522" s="106">
        <v>0.24017000198364261</v>
      </c>
      <c r="S3522" s="107"/>
    </row>
    <row r="3523" spans="1:19" x14ac:dyDescent="0.25">
      <c r="A3523" t="s">
        <v>331</v>
      </c>
      <c r="B3523" t="s">
        <v>347</v>
      </c>
      <c r="C3523" t="s">
        <v>347</v>
      </c>
      <c r="D3523" t="s">
        <v>347</v>
      </c>
      <c r="E3523" t="s">
        <v>122</v>
      </c>
      <c r="F3523" t="s">
        <v>123</v>
      </c>
      <c r="G3523" s="105">
        <v>14</v>
      </c>
      <c r="H3523" t="s">
        <v>468</v>
      </c>
      <c r="I3523" t="s">
        <v>422</v>
      </c>
      <c r="J3523" t="s">
        <v>429</v>
      </c>
      <c r="K3523" s="105">
        <v>555</v>
      </c>
      <c r="L3523" s="106">
        <v>0.75923001766204834</v>
      </c>
      <c r="N3523" s="105">
        <v>6252</v>
      </c>
      <c r="O3523" s="106">
        <v>0.48600998520851141</v>
      </c>
      <c r="Q3523" s="105">
        <v>80101</v>
      </c>
      <c r="R3523" s="106">
        <v>0.3521600067615509</v>
      </c>
      <c r="S3523" s="107"/>
    </row>
    <row r="3524" spans="1:19" x14ac:dyDescent="0.25">
      <c r="A3524" t="s">
        <v>331</v>
      </c>
      <c r="B3524" t="s">
        <v>347</v>
      </c>
      <c r="C3524" t="s">
        <v>347</v>
      </c>
      <c r="D3524" t="s">
        <v>347</v>
      </c>
      <c r="E3524" t="s">
        <v>122</v>
      </c>
      <c r="F3524" t="s">
        <v>123</v>
      </c>
      <c r="G3524" s="105">
        <v>14</v>
      </c>
      <c r="H3524" t="s">
        <v>468</v>
      </c>
      <c r="I3524" t="s">
        <v>422</v>
      </c>
      <c r="J3524" t="s">
        <v>423</v>
      </c>
      <c r="K3524" s="105">
        <v>138</v>
      </c>
      <c r="L3524" s="106">
        <v>0.18877999484539029</v>
      </c>
      <c r="M3524" s="106">
        <v>0.78408998250961304</v>
      </c>
      <c r="N3524" s="105">
        <v>5132</v>
      </c>
      <c r="O3524" s="106">
        <v>0.39893999695777888</v>
      </c>
      <c r="P3524" s="106">
        <v>0.77616000175476074</v>
      </c>
      <c r="Q3524" s="105">
        <v>119646</v>
      </c>
      <c r="R3524" s="106">
        <v>0.52600997686386108</v>
      </c>
      <c r="S3524" s="107">
        <v>0.81194001436233521</v>
      </c>
    </row>
    <row r="3525" spans="1:19" x14ac:dyDescent="0.25">
      <c r="A3525" t="s">
        <v>331</v>
      </c>
      <c r="B3525" t="s">
        <v>347</v>
      </c>
      <c r="C3525" t="s">
        <v>347</v>
      </c>
      <c r="D3525" t="s">
        <v>347</v>
      </c>
      <c r="E3525" t="s">
        <v>122</v>
      </c>
      <c r="F3525" t="s">
        <v>123</v>
      </c>
      <c r="G3525" s="105">
        <v>14</v>
      </c>
      <c r="H3525" t="s">
        <v>468</v>
      </c>
      <c r="I3525" t="s">
        <v>422</v>
      </c>
      <c r="J3525" t="s">
        <v>424</v>
      </c>
      <c r="K3525" s="105">
        <v>25</v>
      </c>
      <c r="L3525" s="106">
        <v>3.4200001507997513E-2</v>
      </c>
      <c r="M3525" s="106">
        <v>0.14204999804496771</v>
      </c>
      <c r="N3525" s="105">
        <v>1096</v>
      </c>
      <c r="O3525" s="106">
        <v>8.5199996829032898E-2</v>
      </c>
      <c r="P3525" s="106">
        <v>0.16575999557971949</v>
      </c>
      <c r="Q3525" s="105">
        <v>17180</v>
      </c>
      <c r="R3525" s="106">
        <v>7.5530000030994415E-2</v>
      </c>
      <c r="S3525" s="107">
        <v>0.11659000068902969</v>
      </c>
    </row>
    <row r="3526" spans="1:19" x14ac:dyDescent="0.25">
      <c r="A3526" t="s">
        <v>331</v>
      </c>
      <c r="B3526" t="s">
        <v>347</v>
      </c>
      <c r="C3526" t="s">
        <v>347</v>
      </c>
      <c r="D3526" t="s">
        <v>347</v>
      </c>
      <c r="E3526" t="s">
        <v>122</v>
      </c>
      <c r="F3526" t="s">
        <v>123</v>
      </c>
      <c r="G3526" s="105">
        <v>14</v>
      </c>
      <c r="H3526" t="s">
        <v>468</v>
      </c>
      <c r="I3526" t="s">
        <v>422</v>
      </c>
      <c r="J3526" t="s">
        <v>425</v>
      </c>
      <c r="K3526" s="105">
        <v>6</v>
      </c>
      <c r="L3526" s="106">
        <v>8.2099996507167816E-3</v>
      </c>
      <c r="M3526" s="106">
        <v>3.4090001136064529E-2</v>
      </c>
      <c r="N3526" s="105">
        <v>225</v>
      </c>
      <c r="O3526" s="106">
        <v>1.7489999532699581E-2</v>
      </c>
      <c r="P3526" s="106">
        <v>3.4030001610517502E-2</v>
      </c>
      <c r="Q3526" s="105">
        <v>6082</v>
      </c>
      <c r="R3526" s="106">
        <v>2.6739999651908871E-2</v>
      </c>
      <c r="S3526" s="107">
        <v>4.1269998997449868E-2</v>
      </c>
    </row>
    <row r="3527" spans="1:19" x14ac:dyDescent="0.25">
      <c r="A3527" t="s">
        <v>331</v>
      </c>
      <c r="B3527" t="s">
        <v>347</v>
      </c>
      <c r="C3527" t="s">
        <v>347</v>
      </c>
      <c r="D3527" t="s">
        <v>347</v>
      </c>
      <c r="E3527" t="s">
        <v>122</v>
      </c>
      <c r="F3527" t="s">
        <v>123</v>
      </c>
      <c r="G3527" s="105">
        <v>14</v>
      </c>
      <c r="H3527" t="s">
        <v>468</v>
      </c>
      <c r="I3527" t="s">
        <v>422</v>
      </c>
      <c r="J3527" t="s">
        <v>426</v>
      </c>
      <c r="K3527" s="105">
        <v>5</v>
      </c>
      <c r="L3527" s="106">
        <v>6.8399999290704727E-3</v>
      </c>
      <c r="M3527" s="106">
        <v>2.841000072658062E-2</v>
      </c>
      <c r="N3527" s="105">
        <v>124</v>
      </c>
      <c r="O3527" s="106">
        <v>9.6399998292326927E-3</v>
      </c>
      <c r="P3527" s="106">
        <v>1.875000074505806E-2</v>
      </c>
      <c r="Q3527" s="105">
        <v>3672</v>
      </c>
      <c r="R3527" s="106">
        <v>1.6140000894665722E-2</v>
      </c>
      <c r="S3527" s="107">
        <v>2.491999976336956E-2</v>
      </c>
    </row>
    <row r="3528" spans="1:19" x14ac:dyDescent="0.25">
      <c r="A3528" t="s">
        <v>331</v>
      </c>
      <c r="B3528" t="s">
        <v>347</v>
      </c>
      <c r="C3528" t="s">
        <v>347</v>
      </c>
      <c r="D3528" t="s">
        <v>347</v>
      </c>
      <c r="E3528" t="s">
        <v>122</v>
      </c>
      <c r="F3528" t="s">
        <v>123</v>
      </c>
      <c r="G3528" s="105">
        <v>14</v>
      </c>
      <c r="H3528" t="s">
        <v>468</v>
      </c>
      <c r="I3528" t="s">
        <v>422</v>
      </c>
      <c r="J3528" t="s">
        <v>427</v>
      </c>
      <c r="K3528" s="105">
        <v>2</v>
      </c>
      <c r="L3528" s="106">
        <v>2.7399999089539051E-3</v>
      </c>
      <c r="M3528" s="106">
        <v>1.1359999887645239E-2</v>
      </c>
      <c r="N3528" s="105">
        <v>35</v>
      </c>
      <c r="O3528" s="106">
        <v>2.7199999894946809E-3</v>
      </c>
      <c r="P3528" s="106">
        <v>5.2899997681379318E-3</v>
      </c>
      <c r="Q3528" s="105">
        <v>766</v>
      </c>
      <c r="R3528" s="106">
        <v>3.3700000494718552E-3</v>
      </c>
      <c r="S3528" s="107">
        <v>5.2000000141561031E-3</v>
      </c>
    </row>
    <row r="3529" spans="1:19" x14ac:dyDescent="0.25">
      <c r="A3529" t="s">
        <v>331</v>
      </c>
      <c r="B3529" t="s">
        <v>347</v>
      </c>
      <c r="C3529" t="s">
        <v>347</v>
      </c>
      <c r="D3529" t="s">
        <v>347</v>
      </c>
      <c r="E3529" t="s">
        <v>122</v>
      </c>
      <c r="F3529" t="s">
        <v>123</v>
      </c>
      <c r="G3529" s="105">
        <v>14</v>
      </c>
      <c r="H3529" t="s">
        <v>468</v>
      </c>
      <c r="I3529" t="s">
        <v>422</v>
      </c>
      <c r="J3529" t="s">
        <v>428</v>
      </c>
      <c r="K3529" s="105">
        <v>0</v>
      </c>
      <c r="L3529" s="106">
        <v>0</v>
      </c>
      <c r="M3529" s="106">
        <v>0</v>
      </c>
      <c r="N3529" s="105">
        <v>0</v>
      </c>
      <c r="O3529" s="106">
        <v>0</v>
      </c>
      <c r="P3529" s="106">
        <v>0</v>
      </c>
      <c r="Q3529" s="105">
        <v>12</v>
      </c>
      <c r="R3529" s="106">
        <v>4.9999998736893758E-5</v>
      </c>
      <c r="S3529" s="107">
        <v>7.9999997979030013E-5</v>
      </c>
    </row>
    <row r="3530" spans="1:19" x14ac:dyDescent="0.25">
      <c r="A3530" t="s">
        <v>331</v>
      </c>
      <c r="B3530" t="s">
        <v>347</v>
      </c>
      <c r="C3530" t="s">
        <v>347</v>
      </c>
      <c r="D3530" t="s">
        <v>347</v>
      </c>
      <c r="E3530" t="s">
        <v>122</v>
      </c>
      <c r="F3530" t="s">
        <v>123</v>
      </c>
      <c r="G3530" s="105">
        <v>14</v>
      </c>
      <c r="H3530" t="s">
        <v>468</v>
      </c>
      <c r="I3530" t="s">
        <v>430</v>
      </c>
      <c r="J3530" t="s">
        <v>434</v>
      </c>
      <c r="K3530" s="105">
        <v>42</v>
      </c>
      <c r="L3530" s="106">
        <v>5.74599988758564E-2</v>
      </c>
      <c r="M3530" s="106">
        <v>5.8740001171827323E-2</v>
      </c>
      <c r="N3530" s="105">
        <v>336</v>
      </c>
      <c r="O3530" s="106">
        <v>2.6119999587535862E-2</v>
      </c>
      <c r="P3530" s="106">
        <v>2.7149999514222149E-2</v>
      </c>
      <c r="Q3530" s="105">
        <v>4987</v>
      </c>
      <c r="R3530" s="106">
        <v>2.1919999271631241E-2</v>
      </c>
      <c r="S3530" s="107">
        <v>2.2490000352263451E-2</v>
      </c>
    </row>
    <row r="3531" spans="1:19" x14ac:dyDescent="0.25">
      <c r="A3531" t="s">
        <v>331</v>
      </c>
      <c r="B3531" t="s">
        <v>347</v>
      </c>
      <c r="C3531" t="s">
        <v>347</v>
      </c>
      <c r="D3531" t="s">
        <v>347</v>
      </c>
      <c r="E3531" t="s">
        <v>122</v>
      </c>
      <c r="F3531" t="s">
        <v>123</v>
      </c>
      <c r="G3531" s="105">
        <v>14</v>
      </c>
      <c r="H3531" t="s">
        <v>468</v>
      </c>
      <c r="I3531" t="s">
        <v>430</v>
      </c>
      <c r="J3531" t="s">
        <v>432</v>
      </c>
      <c r="K3531" s="105">
        <v>104</v>
      </c>
      <c r="L3531" s="106">
        <v>0.14226999878883359</v>
      </c>
      <c r="M3531" s="106">
        <v>0.1454499959945679</v>
      </c>
      <c r="N3531" s="105">
        <v>1780</v>
      </c>
      <c r="O3531" s="106">
        <v>0.13837000727653501</v>
      </c>
      <c r="P3531" s="106">
        <v>0.1438499987125397</v>
      </c>
      <c r="Q3531" s="105">
        <v>18498</v>
      </c>
      <c r="R3531" s="106">
        <v>8.1320002675056458E-2</v>
      </c>
      <c r="S3531" s="107">
        <v>8.343999832868576E-2</v>
      </c>
    </row>
    <row r="3532" spans="1:19" x14ac:dyDescent="0.25">
      <c r="A3532" t="s">
        <v>331</v>
      </c>
      <c r="B3532" t="s">
        <v>347</v>
      </c>
      <c r="C3532" t="s">
        <v>347</v>
      </c>
      <c r="D3532" t="s">
        <v>347</v>
      </c>
      <c r="E3532" t="s">
        <v>122</v>
      </c>
      <c r="F3532" t="s">
        <v>123</v>
      </c>
      <c r="G3532">
        <v>14</v>
      </c>
      <c r="H3532" t="s">
        <v>468</v>
      </c>
      <c r="I3532" t="s">
        <v>430</v>
      </c>
      <c r="J3532" t="s">
        <v>435</v>
      </c>
      <c r="K3532">
        <v>2</v>
      </c>
      <c r="L3532" s="106">
        <v>2.7399999089539051E-3</v>
      </c>
      <c r="M3532" s="106">
        <v>2.79999990016222E-3</v>
      </c>
      <c r="N3532">
        <v>30</v>
      </c>
      <c r="O3532" s="106">
        <v>2.330000046640635E-3</v>
      </c>
      <c r="P3532" s="106">
        <v>2.4200000334531069E-3</v>
      </c>
      <c r="Q3532">
        <v>391</v>
      </c>
      <c r="R3532" s="106">
        <v>1.7199999419972301E-3</v>
      </c>
      <c r="S3532" s="106">
        <v>1.760000013746321E-3</v>
      </c>
    </row>
    <row r="3533" spans="1:19" x14ac:dyDescent="0.25">
      <c r="A3533" t="s">
        <v>331</v>
      </c>
      <c r="B3533" t="s">
        <v>347</v>
      </c>
      <c r="C3533" t="s">
        <v>347</v>
      </c>
      <c r="D3533" t="s">
        <v>347</v>
      </c>
      <c r="E3533" t="s">
        <v>122</v>
      </c>
      <c r="F3533" t="s">
        <v>123</v>
      </c>
      <c r="G3533">
        <v>14</v>
      </c>
      <c r="H3533" t="s">
        <v>468</v>
      </c>
      <c r="I3533" t="s">
        <v>430</v>
      </c>
      <c r="J3533" t="s">
        <v>436</v>
      </c>
      <c r="K3533">
        <v>14</v>
      </c>
      <c r="L3533" s="106">
        <v>1.9150000065565109E-2</v>
      </c>
      <c r="M3533" s="106">
        <v>1.9579999148845669E-2</v>
      </c>
      <c r="N3533">
        <v>688</v>
      </c>
      <c r="O3533" s="106">
        <v>5.3479999303817749E-2</v>
      </c>
      <c r="P3533" s="106">
        <v>5.559999868273735E-2</v>
      </c>
      <c r="Q3533">
        <v>6784</v>
      </c>
      <c r="R3533" s="106">
        <v>2.9829999431967739E-2</v>
      </c>
      <c r="S3533" s="106">
        <v>3.060000017285347E-2</v>
      </c>
    </row>
    <row r="3534" spans="1:19" x14ac:dyDescent="0.25">
      <c r="A3534" t="s">
        <v>331</v>
      </c>
      <c r="B3534" t="s">
        <v>347</v>
      </c>
      <c r="C3534" t="s">
        <v>347</v>
      </c>
      <c r="D3534" t="s">
        <v>347</v>
      </c>
      <c r="E3534" t="s">
        <v>122</v>
      </c>
      <c r="F3534" t="s">
        <v>123</v>
      </c>
      <c r="G3534" s="105">
        <v>14</v>
      </c>
      <c r="H3534" t="s">
        <v>468</v>
      </c>
      <c r="I3534" t="s">
        <v>430</v>
      </c>
      <c r="J3534" t="s">
        <v>431</v>
      </c>
      <c r="K3534" s="105">
        <v>46</v>
      </c>
      <c r="L3534" s="106">
        <v>6.2930002808570862E-2</v>
      </c>
      <c r="M3534" s="106">
        <v>6.4340002834796906E-2</v>
      </c>
      <c r="N3534" s="105">
        <v>3302</v>
      </c>
      <c r="O3534" s="106">
        <v>0.25668999552726751</v>
      </c>
      <c r="P3534" s="106">
        <v>0.26684999465942377</v>
      </c>
      <c r="Q3534" s="105">
        <v>77035</v>
      </c>
      <c r="R3534" s="106">
        <v>0.33867999911308289</v>
      </c>
      <c r="S3534" s="107">
        <v>0.3474699854850769</v>
      </c>
    </row>
    <row r="3535" spans="1:19" x14ac:dyDescent="0.25">
      <c r="A3535" t="s">
        <v>331</v>
      </c>
      <c r="B3535" t="s">
        <v>347</v>
      </c>
      <c r="C3535" t="s">
        <v>347</v>
      </c>
      <c r="D3535" t="s">
        <v>347</v>
      </c>
      <c r="E3535" t="s">
        <v>122</v>
      </c>
      <c r="F3535" t="s">
        <v>123</v>
      </c>
      <c r="G3535" s="105">
        <v>14</v>
      </c>
      <c r="H3535" t="s">
        <v>468</v>
      </c>
      <c r="I3535" t="s">
        <v>430</v>
      </c>
      <c r="J3535" t="s">
        <v>502</v>
      </c>
      <c r="K3535" s="105">
        <v>507</v>
      </c>
      <c r="L3535" s="106">
        <v>0.69357001781463623</v>
      </c>
      <c r="M3535" s="106">
        <v>0.70908999443054199</v>
      </c>
      <c r="N3535" s="105">
        <v>6238</v>
      </c>
      <c r="O3535" s="106">
        <v>0.48491999506950378</v>
      </c>
      <c r="P3535" s="106">
        <v>0.50411999225616455</v>
      </c>
      <c r="Q3535" s="105">
        <v>114008</v>
      </c>
      <c r="R3535" s="106">
        <v>0.5012199878692627</v>
      </c>
      <c r="S3535" s="107">
        <v>0.51424002647399902</v>
      </c>
    </row>
    <row r="3536" spans="1:19" x14ac:dyDescent="0.25">
      <c r="A3536" t="s">
        <v>331</v>
      </c>
      <c r="B3536" t="s">
        <v>347</v>
      </c>
      <c r="C3536" t="s">
        <v>347</v>
      </c>
      <c r="D3536" t="s">
        <v>347</v>
      </c>
      <c r="E3536" t="s">
        <v>122</v>
      </c>
      <c r="F3536" t="s">
        <v>123</v>
      </c>
      <c r="G3536">
        <v>14</v>
      </c>
      <c r="H3536" t="s">
        <v>468</v>
      </c>
      <c r="I3536" t="s">
        <v>430</v>
      </c>
      <c r="J3536" t="s">
        <v>86</v>
      </c>
      <c r="K3536">
        <v>16</v>
      </c>
      <c r="L3536" s="106">
        <v>2.1889999508857731E-2</v>
      </c>
      <c r="N3536">
        <v>490</v>
      </c>
      <c r="O3536" s="106">
        <v>3.8090001791715622E-2</v>
      </c>
      <c r="Q3536">
        <v>5756</v>
      </c>
      <c r="R3536" s="106">
        <v>2.5310000404715541E-2</v>
      </c>
    </row>
    <row r="3537" spans="1:19" x14ac:dyDescent="0.25">
      <c r="A3537" t="s">
        <v>331</v>
      </c>
      <c r="B3537" t="s">
        <v>347</v>
      </c>
      <c r="C3537" t="s">
        <v>347</v>
      </c>
      <c r="D3537" t="s">
        <v>347</v>
      </c>
      <c r="E3537" t="s">
        <v>122</v>
      </c>
      <c r="F3537" t="s">
        <v>123</v>
      </c>
      <c r="G3537">
        <v>14</v>
      </c>
      <c r="H3537" t="s">
        <v>468</v>
      </c>
      <c r="I3537" t="s">
        <v>401</v>
      </c>
      <c r="J3537" t="s">
        <v>405</v>
      </c>
      <c r="K3537">
        <v>529</v>
      </c>
      <c r="L3537" s="106">
        <v>0.72367000579833984</v>
      </c>
      <c r="M3537" s="106">
        <v>0.76115000247955322</v>
      </c>
      <c r="N3537">
        <v>9610</v>
      </c>
      <c r="O3537" s="106">
        <v>0.74704998731613159</v>
      </c>
      <c r="P3537" s="106">
        <v>0.77863997220993042</v>
      </c>
      <c r="Q3537">
        <v>171311</v>
      </c>
      <c r="R3537" s="106">
        <v>0.75314998626708984</v>
      </c>
      <c r="S3537" s="106">
        <v>0.77806001901626587</v>
      </c>
    </row>
    <row r="3538" spans="1:19" x14ac:dyDescent="0.25">
      <c r="A3538" t="s">
        <v>331</v>
      </c>
      <c r="B3538" t="s">
        <v>347</v>
      </c>
      <c r="C3538" t="s">
        <v>347</v>
      </c>
      <c r="D3538" t="s">
        <v>347</v>
      </c>
      <c r="E3538" t="s">
        <v>122</v>
      </c>
      <c r="F3538" t="s">
        <v>123</v>
      </c>
      <c r="G3538" s="105">
        <v>14</v>
      </c>
      <c r="H3538" t="s">
        <v>468</v>
      </c>
      <c r="I3538" t="s">
        <v>401</v>
      </c>
      <c r="J3538" t="s">
        <v>412</v>
      </c>
      <c r="K3538" s="105">
        <v>74</v>
      </c>
      <c r="L3538" s="106">
        <v>0.10123000293970109</v>
      </c>
      <c r="M3538" s="106">
        <v>0.10647000372409821</v>
      </c>
      <c r="N3538" s="105">
        <v>1257</v>
      </c>
      <c r="O3538" s="106">
        <v>9.7709998488426208E-2</v>
      </c>
      <c r="P3538" s="106">
        <v>0.1018500030040741</v>
      </c>
      <c r="Q3538" s="105">
        <v>22313</v>
      </c>
      <c r="R3538" s="106">
        <v>9.8099999129772186E-2</v>
      </c>
      <c r="S3538" s="107">
        <v>0.10134000331163411</v>
      </c>
    </row>
    <row r="3539" spans="1:19" x14ac:dyDescent="0.25">
      <c r="A3539" t="s">
        <v>331</v>
      </c>
      <c r="B3539" t="s">
        <v>347</v>
      </c>
      <c r="C3539" t="s">
        <v>347</v>
      </c>
      <c r="D3539" t="s">
        <v>347</v>
      </c>
      <c r="E3539" t="s">
        <v>122</v>
      </c>
      <c r="F3539" t="s">
        <v>123</v>
      </c>
      <c r="G3539" s="105">
        <v>14</v>
      </c>
      <c r="H3539" t="s">
        <v>468</v>
      </c>
      <c r="I3539" t="s">
        <v>401</v>
      </c>
      <c r="J3539" t="s">
        <v>413</v>
      </c>
      <c r="K3539" s="105">
        <v>54</v>
      </c>
      <c r="L3539" s="106">
        <v>7.3870003223419189E-2</v>
      </c>
      <c r="M3539" s="106">
        <v>7.7699996531009674E-2</v>
      </c>
      <c r="N3539" s="105">
        <v>865</v>
      </c>
      <c r="O3539" s="106">
        <v>6.7239999771118164E-2</v>
      </c>
      <c r="P3539" s="106">
        <v>7.0090003311634064E-2</v>
      </c>
      <c r="Q3539" s="105">
        <v>15680</v>
      </c>
      <c r="R3539" s="106">
        <v>6.8939998745918274E-2</v>
      </c>
      <c r="S3539" s="107">
        <v>7.1220003068447113E-2</v>
      </c>
    </row>
    <row r="3540" spans="1:19" x14ac:dyDescent="0.25">
      <c r="A3540" t="s">
        <v>331</v>
      </c>
      <c r="B3540" t="s">
        <v>347</v>
      </c>
      <c r="C3540" t="s">
        <v>347</v>
      </c>
      <c r="D3540" t="s">
        <v>347</v>
      </c>
      <c r="E3540" t="s">
        <v>122</v>
      </c>
      <c r="F3540" t="s">
        <v>123</v>
      </c>
      <c r="G3540" s="105">
        <v>14</v>
      </c>
      <c r="H3540" t="s">
        <v>468</v>
      </c>
      <c r="I3540" t="s">
        <v>401</v>
      </c>
      <c r="J3540" t="s">
        <v>441</v>
      </c>
      <c r="K3540" s="105">
        <v>36</v>
      </c>
      <c r="L3540" s="106">
        <v>4.9249999225139618E-2</v>
      </c>
      <c r="N3540" s="105">
        <v>522</v>
      </c>
      <c r="O3540" s="106">
        <v>4.0580000728368759E-2</v>
      </c>
      <c r="Q3540" s="105">
        <v>7283</v>
      </c>
      <c r="R3540" s="106">
        <v>3.2019998878240592E-2</v>
      </c>
      <c r="S3540" s="107"/>
    </row>
    <row r="3541" spans="1:19" x14ac:dyDescent="0.25">
      <c r="A3541" t="s">
        <v>331</v>
      </c>
      <c r="B3541" t="s">
        <v>347</v>
      </c>
      <c r="C3541" t="s">
        <v>347</v>
      </c>
      <c r="D3541" t="s">
        <v>347</v>
      </c>
      <c r="E3541" t="s">
        <v>122</v>
      </c>
      <c r="F3541" t="s">
        <v>123</v>
      </c>
      <c r="G3541" s="105">
        <v>14</v>
      </c>
      <c r="H3541" t="s">
        <v>468</v>
      </c>
      <c r="I3541" t="s">
        <v>401</v>
      </c>
      <c r="J3541" t="s">
        <v>414</v>
      </c>
      <c r="K3541" s="105">
        <v>38</v>
      </c>
      <c r="L3541" s="106">
        <v>5.1979999989271157E-2</v>
      </c>
      <c r="M3541" s="106">
        <v>5.4680000990629203E-2</v>
      </c>
      <c r="N3541" s="105">
        <v>610</v>
      </c>
      <c r="O3541" s="106">
        <v>4.7419998794794083E-2</v>
      </c>
      <c r="P3541" s="106">
        <v>4.9419999122619629E-2</v>
      </c>
      <c r="Q3541" s="105">
        <v>10872</v>
      </c>
      <c r="R3541" s="106">
        <v>4.7800000756978989E-2</v>
      </c>
      <c r="S3541" s="107">
        <v>4.9380000680685043E-2</v>
      </c>
    </row>
    <row r="3542" spans="1:19" x14ac:dyDescent="0.25">
      <c r="A3542" t="s">
        <v>331</v>
      </c>
      <c r="B3542" t="s">
        <v>347</v>
      </c>
      <c r="C3542" t="s">
        <v>347</v>
      </c>
      <c r="D3542" t="s">
        <v>347</v>
      </c>
      <c r="E3542" t="s">
        <v>130</v>
      </c>
      <c r="F3542" t="s">
        <v>131</v>
      </c>
      <c r="G3542" s="105">
        <v>14</v>
      </c>
      <c r="H3542" t="s">
        <v>468</v>
      </c>
      <c r="I3542" t="s">
        <v>349</v>
      </c>
      <c r="J3542" t="s">
        <v>350</v>
      </c>
      <c r="K3542" s="105">
        <v>7</v>
      </c>
      <c r="L3542" s="106">
        <v>1.1009999550879E-2</v>
      </c>
      <c r="N3542" s="105">
        <v>104</v>
      </c>
      <c r="O3542" s="106">
        <v>8.0800000578165054E-3</v>
      </c>
      <c r="Q3542" s="105">
        <v>1130</v>
      </c>
      <c r="R3542" s="106">
        <v>4.9700001254677773E-3</v>
      </c>
      <c r="S3542" s="107"/>
    </row>
    <row r="3543" spans="1:19" x14ac:dyDescent="0.25">
      <c r="A3543" t="s">
        <v>331</v>
      </c>
      <c r="B3543" t="s">
        <v>347</v>
      </c>
      <c r="C3543" t="s">
        <v>347</v>
      </c>
      <c r="D3543" t="s">
        <v>347</v>
      </c>
      <c r="E3543" t="s">
        <v>130</v>
      </c>
      <c r="F3543" t="s">
        <v>131</v>
      </c>
      <c r="G3543">
        <v>14</v>
      </c>
      <c r="H3543" t="s">
        <v>468</v>
      </c>
      <c r="I3543" t="s">
        <v>349</v>
      </c>
      <c r="J3543" t="s">
        <v>368</v>
      </c>
      <c r="K3543">
        <v>43</v>
      </c>
      <c r="L3543" s="106">
        <v>6.7610003054141998E-2</v>
      </c>
      <c r="N3543">
        <v>686</v>
      </c>
      <c r="O3543" s="106">
        <v>5.333000048995018E-2</v>
      </c>
      <c r="Q3543">
        <v>8418</v>
      </c>
      <c r="R3543" s="106">
        <v>3.700999915599823E-2</v>
      </c>
    </row>
    <row r="3544" spans="1:19" x14ac:dyDescent="0.25">
      <c r="A3544" t="s">
        <v>331</v>
      </c>
      <c r="B3544" t="s">
        <v>347</v>
      </c>
      <c r="C3544" t="s">
        <v>347</v>
      </c>
      <c r="D3544" t="s">
        <v>347</v>
      </c>
      <c r="E3544" t="s">
        <v>130</v>
      </c>
      <c r="F3544" t="s">
        <v>131</v>
      </c>
      <c r="G3544" s="105">
        <v>14</v>
      </c>
      <c r="H3544" t="s">
        <v>468</v>
      </c>
      <c r="I3544" t="s">
        <v>349</v>
      </c>
      <c r="J3544" t="s">
        <v>369</v>
      </c>
      <c r="K3544" s="105">
        <v>127</v>
      </c>
      <c r="L3544" s="106">
        <v>0.1996899992227554</v>
      </c>
      <c r="N3544" s="105">
        <v>2124</v>
      </c>
      <c r="O3544" s="106">
        <v>0.16511000692844391</v>
      </c>
      <c r="Q3544" s="105">
        <v>27454</v>
      </c>
      <c r="R3544" s="106">
        <v>0.1207000017166138</v>
      </c>
      <c r="S3544" s="107"/>
    </row>
    <row r="3545" spans="1:19" x14ac:dyDescent="0.25">
      <c r="A3545" t="s">
        <v>331</v>
      </c>
      <c r="B3545" t="s">
        <v>347</v>
      </c>
      <c r="C3545" t="s">
        <v>347</v>
      </c>
      <c r="D3545" t="s">
        <v>347</v>
      </c>
      <c r="E3545" t="s">
        <v>130</v>
      </c>
      <c r="F3545" t="s">
        <v>131</v>
      </c>
      <c r="G3545" s="105">
        <v>14</v>
      </c>
      <c r="H3545" t="s">
        <v>468</v>
      </c>
      <c r="I3545" t="s">
        <v>349</v>
      </c>
      <c r="J3545" t="s">
        <v>370</v>
      </c>
      <c r="K3545" s="105">
        <v>108</v>
      </c>
      <c r="L3545" s="106">
        <v>0.16980999708175659</v>
      </c>
      <c r="N3545" s="105">
        <v>3288</v>
      </c>
      <c r="O3545" s="106">
        <v>0.25560000538825989</v>
      </c>
      <c r="Q3545" s="105">
        <v>55879</v>
      </c>
      <c r="R3545" s="106">
        <v>0.24567000567913061</v>
      </c>
      <c r="S3545" s="107"/>
    </row>
    <row r="3546" spans="1:19" x14ac:dyDescent="0.25">
      <c r="A3546" t="s">
        <v>331</v>
      </c>
      <c r="B3546" t="s">
        <v>347</v>
      </c>
      <c r="C3546" t="s">
        <v>347</v>
      </c>
      <c r="D3546" t="s">
        <v>347</v>
      </c>
      <c r="E3546" t="s">
        <v>130</v>
      </c>
      <c r="F3546" t="s">
        <v>131</v>
      </c>
      <c r="G3546" s="105">
        <v>14</v>
      </c>
      <c r="H3546" t="s">
        <v>468</v>
      </c>
      <c r="I3546" t="s">
        <v>349</v>
      </c>
      <c r="J3546" t="s">
        <v>371</v>
      </c>
      <c r="K3546" s="105">
        <v>102</v>
      </c>
      <c r="L3546" s="106">
        <v>0.16038000583648679</v>
      </c>
      <c r="N3546" s="105">
        <v>2995</v>
      </c>
      <c r="O3546" s="106">
        <v>0.23282000422477719</v>
      </c>
      <c r="Q3546" s="105">
        <v>57982</v>
      </c>
      <c r="R3546" s="106">
        <v>0.25490999221801758</v>
      </c>
      <c r="S3546" s="107"/>
    </row>
    <row r="3547" spans="1:19" x14ac:dyDescent="0.25">
      <c r="A3547" t="s">
        <v>331</v>
      </c>
      <c r="B3547" t="s">
        <v>347</v>
      </c>
      <c r="C3547" t="s">
        <v>347</v>
      </c>
      <c r="D3547" t="s">
        <v>347</v>
      </c>
      <c r="E3547" t="s">
        <v>130</v>
      </c>
      <c r="F3547" t="s">
        <v>131</v>
      </c>
      <c r="G3547" s="105">
        <v>14</v>
      </c>
      <c r="H3547" t="s">
        <v>468</v>
      </c>
      <c r="I3547" t="s">
        <v>349</v>
      </c>
      <c r="J3547" t="s">
        <v>372</v>
      </c>
      <c r="K3547" s="105">
        <v>121</v>
      </c>
      <c r="L3547" s="106">
        <v>0.19024999439716339</v>
      </c>
      <c r="N3547" s="105">
        <v>2140</v>
      </c>
      <c r="O3547" s="106">
        <v>0.16636000573635101</v>
      </c>
      <c r="Q3547" s="105">
        <v>44765</v>
      </c>
      <c r="R3547" s="106">
        <v>0.19679999351501459</v>
      </c>
      <c r="S3547" s="107"/>
    </row>
    <row r="3548" spans="1:19" x14ac:dyDescent="0.25">
      <c r="A3548" t="s">
        <v>331</v>
      </c>
      <c r="B3548" t="s">
        <v>347</v>
      </c>
      <c r="C3548" t="s">
        <v>347</v>
      </c>
      <c r="D3548" t="s">
        <v>347</v>
      </c>
      <c r="E3548" t="s">
        <v>130</v>
      </c>
      <c r="F3548" t="s">
        <v>131</v>
      </c>
      <c r="G3548" s="105">
        <v>14</v>
      </c>
      <c r="H3548" t="s">
        <v>468</v>
      </c>
      <c r="I3548" t="s">
        <v>349</v>
      </c>
      <c r="J3548" t="s">
        <v>373</v>
      </c>
      <c r="K3548" s="105">
        <v>128</v>
      </c>
      <c r="L3548" s="106">
        <v>0.20126000046730039</v>
      </c>
      <c r="N3548" s="105">
        <v>1527</v>
      </c>
      <c r="O3548" s="106">
        <v>0.1186999976634979</v>
      </c>
      <c r="Q3548" s="105">
        <v>31831</v>
      </c>
      <c r="R3548" s="106">
        <v>0.1399399936199188</v>
      </c>
      <c r="S3548" s="107"/>
    </row>
    <row r="3549" spans="1:19" x14ac:dyDescent="0.25">
      <c r="A3549" t="s">
        <v>331</v>
      </c>
      <c r="B3549" t="s">
        <v>347</v>
      </c>
      <c r="C3549" t="s">
        <v>347</v>
      </c>
      <c r="D3549" t="s">
        <v>347</v>
      </c>
      <c r="E3549" t="s">
        <v>130</v>
      </c>
      <c r="F3549" t="s">
        <v>131</v>
      </c>
      <c r="G3549">
        <v>14</v>
      </c>
      <c r="H3549" t="s">
        <v>468</v>
      </c>
      <c r="I3549" t="s">
        <v>438</v>
      </c>
      <c r="J3549" t="s">
        <v>48</v>
      </c>
      <c r="K3549">
        <v>505</v>
      </c>
      <c r="L3549" s="106">
        <v>0.79403001070022583</v>
      </c>
      <c r="M3549" s="106">
        <v>0.82248002290725708</v>
      </c>
      <c r="N3549">
        <v>10462</v>
      </c>
      <c r="O3549" s="106">
        <v>0.81327998638153076</v>
      </c>
      <c r="P3549" s="106">
        <v>0.84767001867294312</v>
      </c>
      <c r="Q3549">
        <v>186401</v>
      </c>
      <c r="R3549" s="106">
        <v>0.81949001550674438</v>
      </c>
      <c r="S3549" s="106">
        <v>0.8465999960899353</v>
      </c>
    </row>
    <row r="3550" spans="1:19" x14ac:dyDescent="0.25">
      <c r="A3550" t="s">
        <v>331</v>
      </c>
      <c r="B3550" t="s">
        <v>347</v>
      </c>
      <c r="C3550" t="s">
        <v>347</v>
      </c>
      <c r="D3550" t="s">
        <v>347</v>
      </c>
      <c r="E3550" t="s">
        <v>130</v>
      </c>
      <c r="F3550" t="s">
        <v>131</v>
      </c>
      <c r="G3550" s="105">
        <v>14</v>
      </c>
      <c r="H3550" t="s">
        <v>468</v>
      </c>
      <c r="I3550" t="s">
        <v>438</v>
      </c>
      <c r="J3550" t="s">
        <v>42</v>
      </c>
      <c r="K3550" s="105">
        <v>56</v>
      </c>
      <c r="L3550" s="106">
        <v>8.8050000369548798E-2</v>
      </c>
      <c r="M3550" s="106">
        <v>9.1210000216960907E-2</v>
      </c>
      <c r="N3550" s="105">
        <v>1168</v>
      </c>
      <c r="O3550" s="106">
        <v>9.0800002217292786E-2</v>
      </c>
      <c r="P3550" s="106">
        <v>9.4640001654624939E-2</v>
      </c>
      <c r="Q3550" s="105">
        <v>20350</v>
      </c>
      <c r="R3550" s="106">
        <v>8.9469999074935913E-2</v>
      </c>
      <c r="S3550" s="107">
        <v>9.2430002987384796E-2</v>
      </c>
    </row>
    <row r="3551" spans="1:19" x14ac:dyDescent="0.25">
      <c r="A3551" t="s">
        <v>331</v>
      </c>
      <c r="B3551" t="s">
        <v>347</v>
      </c>
      <c r="C3551" t="s">
        <v>347</v>
      </c>
      <c r="D3551" t="s">
        <v>347</v>
      </c>
      <c r="E3551" t="s">
        <v>130</v>
      </c>
      <c r="F3551" t="s">
        <v>131</v>
      </c>
      <c r="G3551" s="105">
        <v>14</v>
      </c>
      <c r="H3551" t="s">
        <v>468</v>
      </c>
      <c r="I3551" t="s">
        <v>438</v>
      </c>
      <c r="J3551" t="s">
        <v>374</v>
      </c>
      <c r="K3551" s="105">
        <v>53</v>
      </c>
      <c r="L3551" s="106">
        <v>8.3329997956752777E-2</v>
      </c>
      <c r="M3551" s="106">
        <v>8.6319997906684875E-2</v>
      </c>
      <c r="N3551" s="105">
        <v>712</v>
      </c>
      <c r="O3551" s="106">
        <v>5.534999817609787E-2</v>
      </c>
      <c r="P3551" s="106">
        <v>5.7689998298883438E-2</v>
      </c>
      <c r="Q3551" s="105">
        <v>13425</v>
      </c>
      <c r="R3551" s="106">
        <v>5.9020001441240311E-2</v>
      </c>
      <c r="S3551" s="107">
        <v>6.0970000922679901E-2</v>
      </c>
    </row>
    <row r="3552" spans="1:19" x14ac:dyDescent="0.25">
      <c r="A3552" t="s">
        <v>331</v>
      </c>
      <c r="B3552" t="s">
        <v>347</v>
      </c>
      <c r="C3552" t="s">
        <v>347</v>
      </c>
      <c r="D3552" t="s">
        <v>347</v>
      </c>
      <c r="E3552" t="s">
        <v>130</v>
      </c>
      <c r="F3552" t="s">
        <v>131</v>
      </c>
      <c r="G3552" s="105">
        <v>14</v>
      </c>
      <c r="H3552" t="s">
        <v>468</v>
      </c>
      <c r="I3552" t="s">
        <v>438</v>
      </c>
      <c r="J3552" t="s">
        <v>86</v>
      </c>
      <c r="K3552" s="105">
        <v>22</v>
      </c>
      <c r="L3552" s="106">
        <v>3.4589998424053192E-2</v>
      </c>
      <c r="N3552" s="105">
        <v>522</v>
      </c>
      <c r="O3552" s="106">
        <v>4.0580000728368759E-2</v>
      </c>
      <c r="Q3552" s="105">
        <v>7283</v>
      </c>
      <c r="R3552" s="106">
        <v>3.2019998878240592E-2</v>
      </c>
      <c r="S3552" s="107"/>
    </row>
    <row r="3553" spans="1:19" x14ac:dyDescent="0.25">
      <c r="A3553" t="s">
        <v>331</v>
      </c>
      <c r="B3553" t="s">
        <v>347</v>
      </c>
      <c r="C3553" t="s">
        <v>347</v>
      </c>
      <c r="D3553" t="s">
        <v>347</v>
      </c>
      <c r="E3553" t="s">
        <v>130</v>
      </c>
      <c r="F3553" t="s">
        <v>131</v>
      </c>
      <c r="G3553" s="105">
        <v>14</v>
      </c>
      <c r="H3553" t="s">
        <v>468</v>
      </c>
      <c r="I3553" t="s">
        <v>375</v>
      </c>
      <c r="J3553" t="s">
        <v>376</v>
      </c>
      <c r="K3553" s="105">
        <v>159</v>
      </c>
      <c r="L3553" s="106">
        <v>0.25</v>
      </c>
      <c r="N3553" s="105">
        <v>2684</v>
      </c>
      <c r="O3553" s="106">
        <v>0.20863999426364899</v>
      </c>
      <c r="Q3553" s="105">
        <v>47189</v>
      </c>
      <c r="R3553" s="106">
        <v>0.20746000111103061</v>
      </c>
      <c r="S3553" s="107"/>
    </row>
    <row r="3554" spans="1:19" x14ac:dyDescent="0.25">
      <c r="A3554" t="s">
        <v>331</v>
      </c>
      <c r="B3554" t="s">
        <v>347</v>
      </c>
      <c r="C3554" t="s">
        <v>347</v>
      </c>
      <c r="D3554" t="s">
        <v>347</v>
      </c>
      <c r="E3554" t="s">
        <v>130</v>
      </c>
      <c r="F3554" t="s">
        <v>131</v>
      </c>
      <c r="G3554" s="105">
        <v>14</v>
      </c>
      <c r="H3554" t="s">
        <v>468</v>
      </c>
      <c r="I3554" t="s">
        <v>375</v>
      </c>
      <c r="J3554" t="s">
        <v>377</v>
      </c>
      <c r="K3554" s="105">
        <v>122</v>
      </c>
      <c r="L3554" s="106">
        <v>0.1918199956417084</v>
      </c>
      <c r="N3554" s="105">
        <v>2672</v>
      </c>
      <c r="O3554" s="106">
        <v>0.20770999789237979</v>
      </c>
      <c r="Q3554" s="105">
        <v>47420</v>
      </c>
      <c r="R3554" s="106">
        <v>0.20848000049591059</v>
      </c>
      <c r="S3554" s="107"/>
    </row>
    <row r="3555" spans="1:19" x14ac:dyDescent="0.25">
      <c r="A3555" t="s">
        <v>331</v>
      </c>
      <c r="B3555" t="s">
        <v>347</v>
      </c>
      <c r="C3555" t="s">
        <v>347</v>
      </c>
      <c r="D3555" t="s">
        <v>347</v>
      </c>
      <c r="E3555" t="s">
        <v>130</v>
      </c>
      <c r="F3555" t="s">
        <v>131</v>
      </c>
      <c r="G3555" s="105">
        <v>14</v>
      </c>
      <c r="H3555" t="s">
        <v>468</v>
      </c>
      <c r="I3555" t="s">
        <v>375</v>
      </c>
      <c r="J3555" t="s">
        <v>378</v>
      </c>
      <c r="K3555" s="105">
        <v>84</v>
      </c>
      <c r="L3555" s="106">
        <v>0.132080003619194</v>
      </c>
      <c r="N3555" s="105">
        <v>2063</v>
      </c>
      <c r="O3555" s="106">
        <v>0.16037000715732569</v>
      </c>
      <c r="Q3555" s="105">
        <v>37332</v>
      </c>
      <c r="R3555" s="106">
        <v>0.1641300022602081</v>
      </c>
      <c r="S3555" s="107"/>
    </row>
    <row r="3556" spans="1:19" x14ac:dyDescent="0.25">
      <c r="A3556" t="s">
        <v>331</v>
      </c>
      <c r="B3556" t="s">
        <v>347</v>
      </c>
      <c r="C3556" t="s">
        <v>347</v>
      </c>
      <c r="D3556" t="s">
        <v>347</v>
      </c>
      <c r="E3556" t="s">
        <v>130</v>
      </c>
      <c r="F3556" t="s">
        <v>131</v>
      </c>
      <c r="G3556" s="105">
        <v>14</v>
      </c>
      <c r="H3556" t="s">
        <v>468</v>
      </c>
      <c r="I3556" t="s">
        <v>375</v>
      </c>
      <c r="J3556" t="s">
        <v>379</v>
      </c>
      <c r="K3556" s="105">
        <v>136</v>
      </c>
      <c r="L3556" s="106">
        <v>0.2138399928808212</v>
      </c>
      <c r="N3556" s="105">
        <v>2676</v>
      </c>
      <c r="O3556" s="106">
        <v>0.2080200016498566</v>
      </c>
      <c r="Q3556" s="105">
        <v>47525</v>
      </c>
      <c r="R3556" s="106">
        <v>0.20893999934196469</v>
      </c>
      <c r="S3556" s="107"/>
    </row>
    <row r="3557" spans="1:19" x14ac:dyDescent="0.25">
      <c r="A3557" t="s">
        <v>331</v>
      </c>
      <c r="B3557" t="s">
        <v>347</v>
      </c>
      <c r="C3557" t="s">
        <v>347</v>
      </c>
      <c r="D3557" t="s">
        <v>347</v>
      </c>
      <c r="E3557" t="s">
        <v>130</v>
      </c>
      <c r="F3557" t="s">
        <v>131</v>
      </c>
      <c r="G3557" s="105">
        <v>14</v>
      </c>
      <c r="H3557" t="s">
        <v>468</v>
      </c>
      <c r="I3557" t="s">
        <v>375</v>
      </c>
      <c r="J3557" t="s">
        <v>380</v>
      </c>
      <c r="K3557" s="105">
        <v>135</v>
      </c>
      <c r="L3557" s="106">
        <v>0.2122599929571152</v>
      </c>
      <c r="N3557" s="105">
        <v>2769</v>
      </c>
      <c r="O3557" s="106">
        <v>0.2152500003576279</v>
      </c>
      <c r="Q3557" s="105">
        <v>47993</v>
      </c>
      <c r="R3557" s="106">
        <v>0.210999995470047</v>
      </c>
      <c r="S3557" s="107"/>
    </row>
    <row r="3558" spans="1:19" x14ac:dyDescent="0.25">
      <c r="A3558" t="s">
        <v>331</v>
      </c>
      <c r="B3558" t="s">
        <v>347</v>
      </c>
      <c r="C3558" t="s">
        <v>347</v>
      </c>
      <c r="D3558" t="s">
        <v>347</v>
      </c>
      <c r="E3558" t="s">
        <v>130</v>
      </c>
      <c r="F3558" t="s">
        <v>131</v>
      </c>
      <c r="G3558" s="105">
        <v>14</v>
      </c>
      <c r="H3558" t="s">
        <v>468</v>
      </c>
      <c r="I3558" t="s">
        <v>381</v>
      </c>
      <c r="J3558" t="s">
        <v>382</v>
      </c>
      <c r="K3558" s="105">
        <v>44</v>
      </c>
      <c r="L3558" s="106">
        <v>6.9179996848106384E-2</v>
      </c>
      <c r="M3558" s="106">
        <v>7.6920002698898315E-2</v>
      </c>
      <c r="N3558" s="105">
        <v>346</v>
      </c>
      <c r="O3558" s="106">
        <v>2.690000087022781E-2</v>
      </c>
      <c r="P3558" s="106">
        <v>3.7810001522302628E-2</v>
      </c>
      <c r="Q3558" s="105">
        <v>5423</v>
      </c>
      <c r="R3558" s="106">
        <v>2.384000085294247E-2</v>
      </c>
      <c r="S3558" s="107">
        <v>3.0780000612139698E-2</v>
      </c>
    </row>
    <row r="3559" spans="1:19" x14ac:dyDescent="0.25">
      <c r="A3559" t="s">
        <v>331</v>
      </c>
      <c r="B3559" t="s">
        <v>347</v>
      </c>
      <c r="C3559" t="s">
        <v>347</v>
      </c>
      <c r="D3559" t="s">
        <v>347</v>
      </c>
      <c r="E3559" t="s">
        <v>130</v>
      </c>
      <c r="F3559" t="s">
        <v>131</v>
      </c>
      <c r="G3559" s="105">
        <v>14</v>
      </c>
      <c r="H3559" t="s">
        <v>468</v>
      </c>
      <c r="I3559" t="s">
        <v>381</v>
      </c>
      <c r="J3559" t="s">
        <v>383</v>
      </c>
      <c r="K3559" s="105">
        <v>64</v>
      </c>
      <c r="L3559" s="106">
        <v>0.10063000023365019</v>
      </c>
      <c r="M3559" s="106">
        <v>0.1118900030851364</v>
      </c>
      <c r="N3559" s="105">
        <v>1529</v>
      </c>
      <c r="O3559" s="106">
        <v>0.11885999888181691</v>
      </c>
      <c r="P3559" s="106">
        <v>0.16708999872207639</v>
      </c>
      <c r="Q3559" s="105">
        <v>26007</v>
      </c>
      <c r="R3559" s="106">
        <v>0.11433999985456469</v>
      </c>
      <c r="S3559" s="107">
        <v>0.1476300060749054</v>
      </c>
    </row>
    <row r="3560" spans="1:19" x14ac:dyDescent="0.25">
      <c r="A3560" t="s">
        <v>331</v>
      </c>
      <c r="B3560" t="s">
        <v>347</v>
      </c>
      <c r="C3560" t="s">
        <v>347</v>
      </c>
      <c r="D3560" t="s">
        <v>347</v>
      </c>
      <c r="E3560" t="s">
        <v>130</v>
      </c>
      <c r="F3560" t="s">
        <v>131</v>
      </c>
      <c r="G3560" s="105">
        <v>14</v>
      </c>
      <c r="H3560" t="s">
        <v>468</v>
      </c>
      <c r="I3560" t="s">
        <v>381</v>
      </c>
      <c r="J3560" t="s">
        <v>384</v>
      </c>
      <c r="K3560" s="105">
        <v>464</v>
      </c>
      <c r="L3560" s="106">
        <v>0.72956001758575439</v>
      </c>
      <c r="M3560" s="106">
        <v>0.81119000911712646</v>
      </c>
      <c r="N3560" s="105">
        <v>7276</v>
      </c>
      <c r="O3560" s="106">
        <v>0.56560999155044556</v>
      </c>
      <c r="P3560" s="106">
        <v>0.79509997367858887</v>
      </c>
      <c r="Q3560" s="105">
        <v>144739</v>
      </c>
      <c r="R3560" s="106">
        <v>0.6363300085067749</v>
      </c>
      <c r="S3560" s="107">
        <v>0.82159000635147095</v>
      </c>
    </row>
    <row r="3561" spans="1:19" x14ac:dyDescent="0.25">
      <c r="A3561" t="s">
        <v>331</v>
      </c>
      <c r="B3561" t="s">
        <v>347</v>
      </c>
      <c r="C3561" t="s">
        <v>347</v>
      </c>
      <c r="D3561" t="s">
        <v>347</v>
      </c>
      <c r="E3561" t="s">
        <v>130</v>
      </c>
      <c r="F3561" t="s">
        <v>131</v>
      </c>
      <c r="G3561" s="105">
        <v>14</v>
      </c>
      <c r="H3561" t="s">
        <v>468</v>
      </c>
      <c r="I3561" t="s">
        <v>381</v>
      </c>
      <c r="J3561" t="s">
        <v>385</v>
      </c>
      <c r="K3561" s="105">
        <v>64</v>
      </c>
      <c r="L3561" s="106">
        <v>0.10063000023365019</v>
      </c>
      <c r="N3561" s="105">
        <v>3713</v>
      </c>
      <c r="O3561" s="106">
        <v>0.28863000869750982</v>
      </c>
      <c r="Q3561" s="105">
        <v>51290</v>
      </c>
      <c r="R3561" s="106">
        <v>0.22549000382423401</v>
      </c>
      <c r="S3561" s="107"/>
    </row>
    <row r="3562" spans="1:19" x14ac:dyDescent="0.25">
      <c r="A3562" t="s">
        <v>331</v>
      </c>
      <c r="B3562" t="s">
        <v>347</v>
      </c>
      <c r="C3562" t="s">
        <v>347</v>
      </c>
      <c r="D3562" t="s">
        <v>347</v>
      </c>
      <c r="E3562" t="s">
        <v>130</v>
      </c>
      <c r="F3562" t="s">
        <v>131</v>
      </c>
      <c r="G3562">
        <v>14</v>
      </c>
      <c r="H3562" t="s">
        <v>468</v>
      </c>
      <c r="I3562" t="s">
        <v>386</v>
      </c>
      <c r="J3562" t="s">
        <v>387</v>
      </c>
      <c r="K3562">
        <v>87</v>
      </c>
      <c r="L3562" s="106">
        <v>0.13679000735282901</v>
      </c>
      <c r="M3562" s="106">
        <v>0.13679000735282901</v>
      </c>
      <c r="N3562">
        <v>1937</v>
      </c>
      <c r="O3562" s="106">
        <v>0.15058000385761261</v>
      </c>
      <c r="P3562" s="106">
        <v>0.1546500027179718</v>
      </c>
      <c r="Q3562">
        <v>12181</v>
      </c>
      <c r="R3562" s="106">
        <v>5.3550001233816147E-2</v>
      </c>
      <c r="S3562" s="106">
        <v>5.4999999701976783E-2</v>
      </c>
    </row>
    <row r="3563" spans="1:19" x14ac:dyDescent="0.25">
      <c r="A3563" t="s">
        <v>331</v>
      </c>
      <c r="B3563" t="s">
        <v>347</v>
      </c>
      <c r="C3563" t="s">
        <v>347</v>
      </c>
      <c r="D3563" t="s">
        <v>347</v>
      </c>
      <c r="E3563" t="s">
        <v>130</v>
      </c>
      <c r="F3563" t="s">
        <v>131</v>
      </c>
      <c r="G3563" s="105">
        <v>14</v>
      </c>
      <c r="H3563" t="s">
        <v>468</v>
      </c>
      <c r="I3563" t="s">
        <v>386</v>
      </c>
      <c r="J3563" t="s">
        <v>388</v>
      </c>
      <c r="K3563" s="105">
        <v>130</v>
      </c>
      <c r="L3563" s="106">
        <v>0.20440000295639041</v>
      </c>
      <c r="M3563" s="106">
        <v>0.20440000295639041</v>
      </c>
      <c r="N3563" s="105">
        <v>1039</v>
      </c>
      <c r="O3563" s="106">
        <v>8.0770000815391541E-2</v>
      </c>
      <c r="P3563" s="106">
        <v>8.2950003445148468E-2</v>
      </c>
      <c r="Q3563" s="105">
        <v>6321</v>
      </c>
      <c r="R3563" s="106">
        <v>2.77900006622076E-2</v>
      </c>
      <c r="S3563" s="107">
        <v>2.8540000319480899E-2</v>
      </c>
    </row>
    <row r="3564" spans="1:19" x14ac:dyDescent="0.25">
      <c r="A3564" t="s">
        <v>331</v>
      </c>
      <c r="B3564" t="s">
        <v>347</v>
      </c>
      <c r="C3564" t="s">
        <v>347</v>
      </c>
      <c r="D3564" t="s">
        <v>347</v>
      </c>
      <c r="E3564" t="s">
        <v>130</v>
      </c>
      <c r="F3564" t="s">
        <v>131</v>
      </c>
      <c r="G3564" s="105">
        <v>14</v>
      </c>
      <c r="H3564" t="s">
        <v>468</v>
      </c>
      <c r="I3564" t="s">
        <v>386</v>
      </c>
      <c r="J3564" t="s">
        <v>85</v>
      </c>
      <c r="K3564" s="105">
        <v>19</v>
      </c>
      <c r="L3564" s="106">
        <v>2.986999973654747E-2</v>
      </c>
      <c r="M3564" s="106">
        <v>2.986999973654747E-2</v>
      </c>
      <c r="N3564" s="105">
        <v>394</v>
      </c>
      <c r="O3564" s="106">
        <v>3.062999993562698E-2</v>
      </c>
      <c r="P3564" s="106">
        <v>3.1459998339414597E-2</v>
      </c>
      <c r="Q3564" s="105">
        <v>4872</v>
      </c>
      <c r="R3564" s="106">
        <v>2.1420000120997429E-2</v>
      </c>
      <c r="S3564" s="107">
        <v>2.199999988079071E-2</v>
      </c>
    </row>
    <row r="3565" spans="1:19" x14ac:dyDescent="0.25">
      <c r="A3565" t="s">
        <v>331</v>
      </c>
      <c r="B3565" t="s">
        <v>347</v>
      </c>
      <c r="C3565" t="s">
        <v>347</v>
      </c>
      <c r="D3565" t="s">
        <v>347</v>
      </c>
      <c r="E3565" t="s">
        <v>130</v>
      </c>
      <c r="F3565" t="s">
        <v>131</v>
      </c>
      <c r="G3565" s="105">
        <v>14</v>
      </c>
      <c r="H3565" t="s">
        <v>468</v>
      </c>
      <c r="I3565" t="s">
        <v>386</v>
      </c>
      <c r="J3565" t="s">
        <v>389</v>
      </c>
      <c r="K3565" s="105">
        <v>20</v>
      </c>
      <c r="L3565" s="106">
        <v>3.1449999660253518E-2</v>
      </c>
      <c r="M3565" s="106">
        <v>3.1449999660253518E-2</v>
      </c>
      <c r="N3565" s="105">
        <v>941</v>
      </c>
      <c r="O3565" s="106">
        <v>7.3150001466274261E-2</v>
      </c>
      <c r="P3565" s="106">
        <v>7.5130000710487366E-2</v>
      </c>
      <c r="Q3565" s="105">
        <v>4049</v>
      </c>
      <c r="R3565" s="106">
        <v>1.779999956488609E-2</v>
      </c>
      <c r="S3565" s="107">
        <v>1.8279999494552609E-2</v>
      </c>
    </row>
    <row r="3566" spans="1:19" x14ac:dyDescent="0.25">
      <c r="A3566" t="s">
        <v>331</v>
      </c>
      <c r="B3566" t="s">
        <v>347</v>
      </c>
      <c r="C3566" t="s">
        <v>347</v>
      </c>
      <c r="D3566" t="s">
        <v>347</v>
      </c>
      <c r="E3566" t="s">
        <v>130</v>
      </c>
      <c r="F3566" t="s">
        <v>131</v>
      </c>
      <c r="G3566" s="105">
        <v>14</v>
      </c>
      <c r="H3566" t="s">
        <v>468</v>
      </c>
      <c r="I3566" t="s">
        <v>386</v>
      </c>
      <c r="J3566" t="s">
        <v>86</v>
      </c>
      <c r="K3566" s="105">
        <v>0</v>
      </c>
      <c r="L3566" s="106">
        <v>0</v>
      </c>
      <c r="N3566" s="105">
        <v>339</v>
      </c>
      <c r="O3566" s="106">
        <v>2.6350000873208049E-2</v>
      </c>
      <c r="Q3566" s="105">
        <v>5972</v>
      </c>
      <c r="R3566" s="106">
        <v>2.6259999722242359E-2</v>
      </c>
      <c r="S3566" s="107"/>
    </row>
    <row r="3567" spans="1:19" x14ac:dyDescent="0.25">
      <c r="A3567" t="s">
        <v>331</v>
      </c>
      <c r="B3567" t="s">
        <v>347</v>
      </c>
      <c r="C3567" t="s">
        <v>347</v>
      </c>
      <c r="D3567" t="s">
        <v>347</v>
      </c>
      <c r="E3567" t="s">
        <v>130</v>
      </c>
      <c r="F3567" t="s">
        <v>131</v>
      </c>
      <c r="G3567" s="105">
        <v>14</v>
      </c>
      <c r="H3567" t="s">
        <v>468</v>
      </c>
      <c r="I3567" t="s">
        <v>386</v>
      </c>
      <c r="J3567" t="s">
        <v>84</v>
      </c>
      <c r="K3567" s="105">
        <v>380</v>
      </c>
      <c r="L3567" s="106">
        <v>0.59747999906539917</v>
      </c>
      <c r="M3567" s="106">
        <v>0.59747999906539917</v>
      </c>
      <c r="N3567" s="105">
        <v>8214</v>
      </c>
      <c r="O3567" s="106">
        <v>0.63853001594543457</v>
      </c>
      <c r="P3567" s="106">
        <v>0.65580999851226807</v>
      </c>
      <c r="Q3567" s="105">
        <v>194064</v>
      </c>
      <c r="R3567" s="106">
        <v>0.85317999124526978</v>
      </c>
      <c r="S3567" s="107">
        <v>0.87619000673294067</v>
      </c>
    </row>
    <row r="3568" spans="1:19" x14ac:dyDescent="0.25">
      <c r="A3568" t="s">
        <v>331</v>
      </c>
      <c r="B3568" t="s">
        <v>347</v>
      </c>
      <c r="C3568" t="s">
        <v>347</v>
      </c>
      <c r="D3568" t="s">
        <v>347</v>
      </c>
      <c r="E3568" t="s">
        <v>130</v>
      </c>
      <c r="F3568" t="s">
        <v>131</v>
      </c>
      <c r="G3568">
        <v>14</v>
      </c>
      <c r="H3568" t="s">
        <v>468</v>
      </c>
      <c r="I3568" t="s">
        <v>419</v>
      </c>
      <c r="J3568" t="s">
        <v>390</v>
      </c>
      <c r="K3568">
        <v>64</v>
      </c>
      <c r="L3568" s="106">
        <v>0.10063000023365019</v>
      </c>
      <c r="N3568">
        <v>3713</v>
      </c>
      <c r="O3568" s="106">
        <v>0.28863000869750982</v>
      </c>
      <c r="Q3568">
        <v>51290</v>
      </c>
      <c r="R3568" s="106">
        <v>0.22549000382423401</v>
      </c>
    </row>
    <row r="3569" spans="1:19" x14ac:dyDescent="0.25">
      <c r="A3569" t="s">
        <v>331</v>
      </c>
      <c r="B3569" t="s">
        <v>347</v>
      </c>
      <c r="C3569" t="s">
        <v>347</v>
      </c>
      <c r="D3569" t="s">
        <v>347</v>
      </c>
      <c r="E3569" t="s">
        <v>130</v>
      </c>
      <c r="F3569" t="s">
        <v>131</v>
      </c>
      <c r="G3569" s="105">
        <v>14</v>
      </c>
      <c r="H3569" t="s">
        <v>468</v>
      </c>
      <c r="I3569" t="s">
        <v>419</v>
      </c>
      <c r="J3569" t="s">
        <v>391</v>
      </c>
      <c r="K3569" s="105">
        <v>64</v>
      </c>
      <c r="L3569" s="106">
        <v>0.10063000023365019</v>
      </c>
      <c r="M3569" s="106">
        <v>0.1118900030851364</v>
      </c>
      <c r="N3569" s="105">
        <v>1529</v>
      </c>
      <c r="O3569" s="106">
        <v>0.11885999888181691</v>
      </c>
      <c r="P3569" s="106">
        <v>0.16708999872207639</v>
      </c>
      <c r="Q3569" s="105">
        <v>26007</v>
      </c>
      <c r="R3569" s="106">
        <v>0.11433999985456469</v>
      </c>
      <c r="S3569" s="107">
        <v>0.1476300060749054</v>
      </c>
    </row>
    <row r="3570" spans="1:19" x14ac:dyDescent="0.25">
      <c r="A3570" t="s">
        <v>331</v>
      </c>
      <c r="B3570" t="s">
        <v>347</v>
      </c>
      <c r="C3570" t="s">
        <v>347</v>
      </c>
      <c r="D3570" t="s">
        <v>347</v>
      </c>
      <c r="E3570" t="s">
        <v>130</v>
      </c>
      <c r="F3570" t="s">
        <v>131</v>
      </c>
      <c r="G3570">
        <v>14</v>
      </c>
      <c r="H3570" t="s">
        <v>468</v>
      </c>
      <c r="I3570" t="s">
        <v>419</v>
      </c>
      <c r="J3570" t="s">
        <v>392</v>
      </c>
      <c r="K3570">
        <v>131</v>
      </c>
      <c r="L3570" s="106">
        <v>0.20597000420093539</v>
      </c>
      <c r="M3570" s="106">
        <v>0.22901999950408941</v>
      </c>
      <c r="N3570">
        <v>3020</v>
      </c>
      <c r="O3570" s="106">
        <v>0.23476000130176539</v>
      </c>
      <c r="P3570" s="106">
        <v>0.33002001047134399</v>
      </c>
      <c r="Q3570">
        <v>69347</v>
      </c>
      <c r="R3570" s="106">
        <v>0.30487999320030212</v>
      </c>
      <c r="S3570" s="106">
        <v>0.39364001154899603</v>
      </c>
    </row>
    <row r="3571" spans="1:19" x14ac:dyDescent="0.25">
      <c r="A3571" t="s">
        <v>331</v>
      </c>
      <c r="B3571" t="s">
        <v>347</v>
      </c>
      <c r="C3571" t="s">
        <v>347</v>
      </c>
      <c r="D3571" t="s">
        <v>347</v>
      </c>
      <c r="E3571" t="s">
        <v>130</v>
      </c>
      <c r="F3571" t="s">
        <v>131</v>
      </c>
      <c r="G3571" s="105">
        <v>14</v>
      </c>
      <c r="H3571" t="s">
        <v>468</v>
      </c>
      <c r="I3571" t="s">
        <v>419</v>
      </c>
      <c r="J3571" t="s">
        <v>393</v>
      </c>
      <c r="K3571" s="105">
        <v>296</v>
      </c>
      <c r="L3571" s="106">
        <v>0.46540999412536621</v>
      </c>
      <c r="M3571" s="106">
        <v>0.51748001575469971</v>
      </c>
      <c r="N3571" s="105">
        <v>3673</v>
      </c>
      <c r="O3571" s="106">
        <v>0.28553000092506409</v>
      </c>
      <c r="P3571" s="106">
        <v>0.40138000249862671</v>
      </c>
      <c r="Q3571" s="105">
        <v>66079</v>
      </c>
      <c r="R3571" s="106">
        <v>0.29050999879837042</v>
      </c>
      <c r="S3571" s="107">
        <v>0.37509000301361078</v>
      </c>
    </row>
    <row r="3572" spans="1:19" x14ac:dyDescent="0.25">
      <c r="A3572" t="s">
        <v>331</v>
      </c>
      <c r="B3572" t="s">
        <v>347</v>
      </c>
      <c r="C3572" t="s">
        <v>347</v>
      </c>
      <c r="D3572" t="s">
        <v>347</v>
      </c>
      <c r="E3572" t="s">
        <v>130</v>
      </c>
      <c r="F3572" t="s">
        <v>131</v>
      </c>
      <c r="G3572" s="105">
        <v>14</v>
      </c>
      <c r="H3572" t="s">
        <v>468</v>
      </c>
      <c r="I3572" t="s">
        <v>419</v>
      </c>
      <c r="J3572" t="s">
        <v>394</v>
      </c>
      <c r="K3572" s="105">
        <v>81</v>
      </c>
      <c r="L3572" s="106">
        <v>0.12736000120639801</v>
      </c>
      <c r="M3572" s="106">
        <v>0.14160999655723569</v>
      </c>
      <c r="N3572" s="105">
        <v>929</v>
      </c>
      <c r="O3572" s="106">
        <v>7.2219997644424438E-2</v>
      </c>
      <c r="P3572" s="106">
        <v>0.1015200018882751</v>
      </c>
      <c r="Q3572" s="105">
        <v>14736</v>
      </c>
      <c r="R3572" s="106">
        <v>6.4790003001689911E-2</v>
      </c>
      <c r="S3572" s="107">
        <v>8.3650000393390656E-2</v>
      </c>
    </row>
    <row r="3573" spans="1:19" x14ac:dyDescent="0.25">
      <c r="A3573" t="s">
        <v>331</v>
      </c>
      <c r="B3573" t="s">
        <v>347</v>
      </c>
      <c r="C3573" t="s">
        <v>347</v>
      </c>
      <c r="D3573" t="s">
        <v>347</v>
      </c>
      <c r="E3573" t="s">
        <v>130</v>
      </c>
      <c r="F3573" t="s">
        <v>131</v>
      </c>
      <c r="G3573" s="105">
        <v>14</v>
      </c>
      <c r="H3573" t="s">
        <v>468</v>
      </c>
      <c r="I3573" t="s">
        <v>439</v>
      </c>
      <c r="J3573" t="s">
        <v>440</v>
      </c>
      <c r="K3573" s="105">
        <v>64</v>
      </c>
      <c r="L3573" s="106">
        <v>0.10063000023365019</v>
      </c>
      <c r="N3573" s="105">
        <v>3713</v>
      </c>
      <c r="O3573" s="106">
        <v>0.28863000869750982</v>
      </c>
      <c r="Q3573" s="105">
        <v>51290</v>
      </c>
      <c r="R3573" s="106">
        <v>0.22549000382423401</v>
      </c>
      <c r="S3573" s="107"/>
    </row>
    <row r="3574" spans="1:19" x14ac:dyDescent="0.25">
      <c r="A3574" t="s">
        <v>331</v>
      </c>
      <c r="B3574" t="s">
        <v>347</v>
      </c>
      <c r="C3574" t="s">
        <v>347</v>
      </c>
      <c r="D3574" t="s">
        <v>347</v>
      </c>
      <c r="E3574" t="s">
        <v>130</v>
      </c>
      <c r="F3574" t="s">
        <v>131</v>
      </c>
      <c r="G3574" s="105">
        <v>14</v>
      </c>
      <c r="H3574" t="s">
        <v>468</v>
      </c>
      <c r="I3574" t="s">
        <v>439</v>
      </c>
      <c r="J3574" t="s">
        <v>442</v>
      </c>
      <c r="K3574" s="105">
        <v>572</v>
      </c>
      <c r="L3574" s="106">
        <v>0.89937001466751099</v>
      </c>
      <c r="M3574" s="106">
        <v>1</v>
      </c>
      <c r="N3574" s="105">
        <v>9151</v>
      </c>
      <c r="O3574" s="106">
        <v>0.71136999130249023</v>
      </c>
      <c r="P3574" s="106">
        <v>1</v>
      </c>
      <c r="Q3574" s="105">
        <v>176169</v>
      </c>
      <c r="R3574" s="106">
        <v>0.77451002597808838</v>
      </c>
      <c r="S3574" s="107">
        <v>1</v>
      </c>
    </row>
    <row r="3575" spans="1:19" x14ac:dyDescent="0.25">
      <c r="A3575" t="s">
        <v>331</v>
      </c>
      <c r="B3575" t="s">
        <v>347</v>
      </c>
      <c r="C3575" t="s">
        <v>347</v>
      </c>
      <c r="D3575" t="s">
        <v>347</v>
      </c>
      <c r="E3575" t="s">
        <v>130</v>
      </c>
      <c r="F3575" t="s">
        <v>131</v>
      </c>
      <c r="G3575" s="105">
        <v>14</v>
      </c>
      <c r="H3575" t="s">
        <v>468</v>
      </c>
      <c r="I3575" t="s">
        <v>395</v>
      </c>
      <c r="J3575" t="s">
        <v>396</v>
      </c>
      <c r="K3575" s="105">
        <v>628</v>
      </c>
      <c r="L3575" s="106">
        <v>0.98742002248764038</v>
      </c>
      <c r="N3575" s="105">
        <v>12751</v>
      </c>
      <c r="O3575" s="106">
        <v>0.99121999740600586</v>
      </c>
      <c r="Q3575" s="105">
        <v>225832</v>
      </c>
      <c r="R3575" s="106">
        <v>0.99285000562667847</v>
      </c>
      <c r="S3575" s="107"/>
    </row>
    <row r="3576" spans="1:19" x14ac:dyDescent="0.25">
      <c r="A3576" t="s">
        <v>331</v>
      </c>
      <c r="B3576" t="s">
        <v>347</v>
      </c>
      <c r="C3576" t="s">
        <v>347</v>
      </c>
      <c r="D3576" t="s">
        <v>347</v>
      </c>
      <c r="E3576" t="s">
        <v>130</v>
      </c>
      <c r="F3576" t="s">
        <v>131</v>
      </c>
      <c r="G3576" s="105">
        <v>14</v>
      </c>
      <c r="H3576" t="s">
        <v>468</v>
      </c>
      <c r="I3576" t="s">
        <v>395</v>
      </c>
      <c r="J3576" t="s">
        <v>397</v>
      </c>
      <c r="K3576" s="105">
        <v>8</v>
      </c>
      <c r="L3576" s="106">
        <v>1.257999986410141E-2</v>
      </c>
      <c r="N3576" s="105">
        <v>113</v>
      </c>
      <c r="O3576" s="106">
        <v>8.7799998000264168E-3</v>
      </c>
      <c r="Q3576" s="105">
        <v>1627</v>
      </c>
      <c r="R3576" s="106">
        <v>7.1499999612569809E-3</v>
      </c>
      <c r="S3576" s="107"/>
    </row>
    <row r="3577" spans="1:19" x14ac:dyDescent="0.25">
      <c r="A3577" t="s">
        <v>331</v>
      </c>
      <c r="B3577" t="s">
        <v>347</v>
      </c>
      <c r="C3577" t="s">
        <v>347</v>
      </c>
      <c r="D3577" t="s">
        <v>347</v>
      </c>
      <c r="E3577" t="s">
        <v>130</v>
      </c>
      <c r="F3577" t="s">
        <v>131</v>
      </c>
      <c r="G3577">
        <v>14</v>
      </c>
      <c r="H3577" t="s">
        <v>468</v>
      </c>
      <c r="I3577" t="s">
        <v>398</v>
      </c>
      <c r="J3577" t="s">
        <v>399</v>
      </c>
      <c r="K3577">
        <v>100</v>
      </c>
      <c r="L3577" s="106">
        <v>0.15723000466823581</v>
      </c>
      <c r="N3577">
        <v>1058</v>
      </c>
      <c r="O3577" s="106">
        <v>8.2249999046325684E-2</v>
      </c>
      <c r="Q3577">
        <v>32785</v>
      </c>
      <c r="R3577" s="106">
        <v>0.14414000511169431</v>
      </c>
    </row>
    <row r="3578" spans="1:19" x14ac:dyDescent="0.25">
      <c r="A3578" t="s">
        <v>331</v>
      </c>
      <c r="B3578" t="s">
        <v>347</v>
      </c>
      <c r="C3578" t="s">
        <v>347</v>
      </c>
      <c r="D3578" t="s">
        <v>347</v>
      </c>
      <c r="E3578" t="s">
        <v>130</v>
      </c>
      <c r="F3578" t="s">
        <v>131</v>
      </c>
      <c r="G3578" s="105">
        <v>14</v>
      </c>
      <c r="H3578" t="s">
        <v>468</v>
      </c>
      <c r="I3578" t="s">
        <v>398</v>
      </c>
      <c r="J3578" t="s">
        <v>41</v>
      </c>
      <c r="K3578" s="105">
        <v>181</v>
      </c>
      <c r="L3578" s="106">
        <v>0.28459000587463379</v>
      </c>
      <c r="N3578" s="105">
        <v>2576</v>
      </c>
      <c r="O3578" s="106">
        <v>0.20024999976158139</v>
      </c>
      <c r="Q3578" s="105">
        <v>40324</v>
      </c>
      <c r="R3578" s="106">
        <v>0.177279993891716</v>
      </c>
      <c r="S3578" s="107"/>
    </row>
    <row r="3579" spans="1:19" x14ac:dyDescent="0.25">
      <c r="A3579" t="s">
        <v>331</v>
      </c>
      <c r="B3579" t="s">
        <v>347</v>
      </c>
      <c r="C3579" t="s">
        <v>347</v>
      </c>
      <c r="D3579" t="s">
        <v>347</v>
      </c>
      <c r="E3579" t="s">
        <v>130</v>
      </c>
      <c r="F3579" t="s">
        <v>131</v>
      </c>
      <c r="G3579">
        <v>14</v>
      </c>
      <c r="H3579" t="s">
        <v>468</v>
      </c>
      <c r="I3579" t="s">
        <v>398</v>
      </c>
      <c r="J3579" t="s">
        <v>40</v>
      </c>
      <c r="K3579">
        <v>141</v>
      </c>
      <c r="L3579" s="106">
        <v>0.22169999778270719</v>
      </c>
      <c r="N3579">
        <v>2894</v>
      </c>
      <c r="O3579" s="106">
        <v>0.22496999800205231</v>
      </c>
      <c r="Q3579">
        <v>47952</v>
      </c>
      <c r="R3579" s="106">
        <v>0.21082000434398651</v>
      </c>
    </row>
    <row r="3580" spans="1:19" x14ac:dyDescent="0.25">
      <c r="A3580" t="s">
        <v>331</v>
      </c>
      <c r="B3580" t="s">
        <v>347</v>
      </c>
      <c r="C3580" t="s">
        <v>347</v>
      </c>
      <c r="D3580" t="s">
        <v>347</v>
      </c>
      <c r="E3580" t="s">
        <v>130</v>
      </c>
      <c r="F3580" t="s">
        <v>131</v>
      </c>
      <c r="G3580">
        <v>14</v>
      </c>
      <c r="H3580" t="s">
        <v>468</v>
      </c>
      <c r="I3580" t="s">
        <v>398</v>
      </c>
      <c r="J3580" t="s">
        <v>39</v>
      </c>
      <c r="K3580">
        <v>132</v>
      </c>
      <c r="L3580" s="106">
        <v>0.20755000412464139</v>
      </c>
      <c r="N3580">
        <v>2903</v>
      </c>
      <c r="O3580" s="106">
        <v>0.22566999495029449</v>
      </c>
      <c r="Q3580">
        <v>51770</v>
      </c>
      <c r="R3580" s="106">
        <v>0.22759999334812159</v>
      </c>
    </row>
    <row r="3581" spans="1:19" x14ac:dyDescent="0.25">
      <c r="A3581" t="s">
        <v>331</v>
      </c>
      <c r="B3581" t="s">
        <v>347</v>
      </c>
      <c r="C3581" t="s">
        <v>347</v>
      </c>
      <c r="D3581" t="s">
        <v>347</v>
      </c>
      <c r="E3581" t="s">
        <v>130</v>
      </c>
      <c r="F3581" t="s">
        <v>131</v>
      </c>
      <c r="G3581" s="105">
        <v>14</v>
      </c>
      <c r="H3581" t="s">
        <v>468</v>
      </c>
      <c r="I3581" t="s">
        <v>398</v>
      </c>
      <c r="J3581" t="s">
        <v>400</v>
      </c>
      <c r="K3581" s="105">
        <v>82</v>
      </c>
      <c r="L3581" s="106">
        <v>0.12893000245094299</v>
      </c>
      <c r="N3581" s="105">
        <v>3433</v>
      </c>
      <c r="O3581" s="106">
        <v>0.26686999201774603</v>
      </c>
      <c r="Q3581" s="105">
        <v>54628</v>
      </c>
      <c r="R3581" s="106">
        <v>0.24017000198364261</v>
      </c>
      <c r="S3581" s="107"/>
    </row>
    <row r="3582" spans="1:19" x14ac:dyDescent="0.25">
      <c r="A3582" t="s">
        <v>331</v>
      </c>
      <c r="B3582" t="s">
        <v>347</v>
      </c>
      <c r="C3582" t="s">
        <v>347</v>
      </c>
      <c r="D3582" t="s">
        <v>347</v>
      </c>
      <c r="E3582" t="s">
        <v>130</v>
      </c>
      <c r="F3582" t="s">
        <v>131</v>
      </c>
      <c r="G3582" s="105">
        <v>14</v>
      </c>
      <c r="H3582" t="s">
        <v>468</v>
      </c>
      <c r="I3582" t="s">
        <v>422</v>
      </c>
      <c r="J3582" t="s">
        <v>429</v>
      </c>
      <c r="K3582" s="105">
        <v>193</v>
      </c>
      <c r="L3582" s="106">
        <v>0.30346000194549561</v>
      </c>
      <c r="N3582" s="105">
        <v>6252</v>
      </c>
      <c r="O3582" s="106">
        <v>0.48600998520851141</v>
      </c>
      <c r="Q3582" s="105">
        <v>80101</v>
      </c>
      <c r="R3582" s="106">
        <v>0.3521600067615509</v>
      </c>
      <c r="S3582" s="107"/>
    </row>
    <row r="3583" spans="1:19" x14ac:dyDescent="0.25">
      <c r="A3583" t="s">
        <v>331</v>
      </c>
      <c r="B3583" t="s">
        <v>347</v>
      </c>
      <c r="C3583" t="s">
        <v>347</v>
      </c>
      <c r="D3583" t="s">
        <v>347</v>
      </c>
      <c r="E3583" t="s">
        <v>130</v>
      </c>
      <c r="F3583" t="s">
        <v>131</v>
      </c>
      <c r="G3583">
        <v>14</v>
      </c>
      <c r="H3583" t="s">
        <v>468</v>
      </c>
      <c r="I3583" t="s">
        <v>422</v>
      </c>
      <c r="J3583" t="s">
        <v>423</v>
      </c>
      <c r="K3583">
        <v>330</v>
      </c>
      <c r="L3583" s="106">
        <v>0.51886999607086182</v>
      </c>
      <c r="M3583" s="106">
        <v>0.74492001533508301</v>
      </c>
      <c r="N3583">
        <v>5132</v>
      </c>
      <c r="O3583" s="106">
        <v>0.39893999695777888</v>
      </c>
      <c r="P3583" s="106">
        <v>0.77616000175476074</v>
      </c>
      <c r="Q3583">
        <v>119646</v>
      </c>
      <c r="R3583" s="106">
        <v>0.52600997686386108</v>
      </c>
      <c r="S3583" s="106">
        <v>0.81194001436233521</v>
      </c>
    </row>
    <row r="3584" spans="1:19" x14ac:dyDescent="0.25">
      <c r="A3584" t="s">
        <v>331</v>
      </c>
      <c r="B3584" t="s">
        <v>347</v>
      </c>
      <c r="C3584" t="s">
        <v>347</v>
      </c>
      <c r="D3584" t="s">
        <v>347</v>
      </c>
      <c r="E3584" t="s">
        <v>130</v>
      </c>
      <c r="F3584" t="s">
        <v>131</v>
      </c>
      <c r="G3584">
        <v>14</v>
      </c>
      <c r="H3584" t="s">
        <v>468</v>
      </c>
      <c r="I3584" t="s">
        <v>422</v>
      </c>
      <c r="J3584" t="s">
        <v>424</v>
      </c>
      <c r="K3584">
        <v>74</v>
      </c>
      <c r="L3584" s="106">
        <v>0.1163500025868416</v>
      </c>
      <c r="M3584" s="106">
        <v>0.16704000532627111</v>
      </c>
      <c r="N3584">
        <v>1096</v>
      </c>
      <c r="O3584" s="106">
        <v>8.5199996829032898E-2</v>
      </c>
      <c r="P3584" s="106">
        <v>0.16575999557971949</v>
      </c>
      <c r="Q3584">
        <v>17180</v>
      </c>
      <c r="R3584" s="106">
        <v>7.5530000030994415E-2</v>
      </c>
      <c r="S3584" s="106">
        <v>0.11659000068902969</v>
      </c>
    </row>
    <row r="3585" spans="1:19" x14ac:dyDescent="0.25">
      <c r="A3585" t="s">
        <v>331</v>
      </c>
      <c r="B3585" t="s">
        <v>347</v>
      </c>
      <c r="C3585" t="s">
        <v>347</v>
      </c>
      <c r="D3585" t="s">
        <v>347</v>
      </c>
      <c r="E3585" t="s">
        <v>130</v>
      </c>
      <c r="F3585" t="s">
        <v>131</v>
      </c>
      <c r="G3585">
        <v>14</v>
      </c>
      <c r="H3585" t="s">
        <v>468</v>
      </c>
      <c r="I3585" t="s">
        <v>422</v>
      </c>
      <c r="J3585" t="s">
        <v>425</v>
      </c>
      <c r="K3585">
        <v>21</v>
      </c>
      <c r="L3585" s="106">
        <v>3.3020000904798508E-2</v>
      </c>
      <c r="M3585" s="106">
        <v>4.7400001436471939E-2</v>
      </c>
      <c r="N3585">
        <v>225</v>
      </c>
      <c r="O3585" s="106">
        <v>1.7489999532699581E-2</v>
      </c>
      <c r="P3585" s="106">
        <v>3.4030001610517502E-2</v>
      </c>
      <c r="Q3585">
        <v>6082</v>
      </c>
      <c r="R3585" s="106">
        <v>2.6739999651908871E-2</v>
      </c>
      <c r="S3585" s="106">
        <v>4.1269998997449868E-2</v>
      </c>
    </row>
    <row r="3586" spans="1:19" x14ac:dyDescent="0.25">
      <c r="A3586" t="s">
        <v>331</v>
      </c>
      <c r="B3586" t="s">
        <v>347</v>
      </c>
      <c r="C3586" t="s">
        <v>347</v>
      </c>
      <c r="D3586" t="s">
        <v>347</v>
      </c>
      <c r="E3586" t="s">
        <v>130</v>
      </c>
      <c r="F3586" t="s">
        <v>131</v>
      </c>
      <c r="G3586" s="105">
        <v>14</v>
      </c>
      <c r="H3586" t="s">
        <v>468</v>
      </c>
      <c r="I3586" t="s">
        <v>422</v>
      </c>
      <c r="J3586" t="s">
        <v>426</v>
      </c>
      <c r="K3586" s="105">
        <v>16</v>
      </c>
      <c r="L3586" s="106">
        <v>2.515999972820282E-2</v>
      </c>
      <c r="M3586" s="106">
        <v>3.6120001226663589E-2</v>
      </c>
      <c r="N3586" s="105">
        <v>124</v>
      </c>
      <c r="O3586" s="106">
        <v>9.6399998292326927E-3</v>
      </c>
      <c r="P3586" s="106">
        <v>1.875000074505806E-2</v>
      </c>
      <c r="Q3586" s="105">
        <v>3672</v>
      </c>
      <c r="R3586" s="106">
        <v>1.6140000894665722E-2</v>
      </c>
      <c r="S3586" s="107">
        <v>2.491999976336956E-2</v>
      </c>
    </row>
    <row r="3587" spans="1:19" x14ac:dyDescent="0.25">
      <c r="A3587" t="s">
        <v>331</v>
      </c>
      <c r="B3587" t="s">
        <v>347</v>
      </c>
      <c r="C3587" t="s">
        <v>347</v>
      </c>
      <c r="D3587" t="s">
        <v>347</v>
      </c>
      <c r="E3587" t="s">
        <v>130</v>
      </c>
      <c r="F3587" t="s">
        <v>131</v>
      </c>
      <c r="G3587">
        <v>14</v>
      </c>
      <c r="H3587" t="s">
        <v>468</v>
      </c>
      <c r="I3587" t="s">
        <v>422</v>
      </c>
      <c r="J3587" t="s">
        <v>427</v>
      </c>
      <c r="K3587">
        <v>2</v>
      </c>
      <c r="L3587" s="106">
        <v>3.1399999279528861E-3</v>
      </c>
      <c r="M3587" s="106">
        <v>4.5099998824298382E-3</v>
      </c>
      <c r="N3587">
        <v>35</v>
      </c>
      <c r="O3587" s="106">
        <v>2.7199999894946809E-3</v>
      </c>
      <c r="P3587" s="106">
        <v>5.2899997681379318E-3</v>
      </c>
      <c r="Q3587">
        <v>766</v>
      </c>
      <c r="R3587" s="106">
        <v>3.3700000494718552E-3</v>
      </c>
      <c r="S3587" s="106">
        <v>5.2000000141561031E-3</v>
      </c>
    </row>
    <row r="3588" spans="1:19" x14ac:dyDescent="0.25">
      <c r="A3588" t="s">
        <v>331</v>
      </c>
      <c r="B3588" t="s">
        <v>347</v>
      </c>
      <c r="C3588" t="s">
        <v>347</v>
      </c>
      <c r="D3588" t="s">
        <v>347</v>
      </c>
      <c r="E3588" t="s">
        <v>130</v>
      </c>
      <c r="F3588" t="s">
        <v>131</v>
      </c>
      <c r="G3588" s="105">
        <v>14</v>
      </c>
      <c r="H3588" t="s">
        <v>468</v>
      </c>
      <c r="I3588" t="s">
        <v>422</v>
      </c>
      <c r="J3588" t="s">
        <v>428</v>
      </c>
      <c r="K3588" s="105">
        <v>0</v>
      </c>
      <c r="L3588" s="106">
        <v>0</v>
      </c>
      <c r="M3588" s="106">
        <v>0</v>
      </c>
      <c r="N3588" s="105">
        <v>0</v>
      </c>
      <c r="O3588" s="106">
        <v>0</v>
      </c>
      <c r="P3588" s="106">
        <v>0</v>
      </c>
      <c r="Q3588" s="105">
        <v>12</v>
      </c>
      <c r="R3588" s="106">
        <v>4.9999998736893758E-5</v>
      </c>
      <c r="S3588" s="107">
        <v>7.9999997979030013E-5</v>
      </c>
    </row>
    <row r="3589" spans="1:19" x14ac:dyDescent="0.25">
      <c r="A3589" t="s">
        <v>331</v>
      </c>
      <c r="B3589" t="s">
        <v>347</v>
      </c>
      <c r="C3589" t="s">
        <v>347</v>
      </c>
      <c r="D3589" t="s">
        <v>347</v>
      </c>
      <c r="E3589" t="s">
        <v>130</v>
      </c>
      <c r="F3589" t="s">
        <v>131</v>
      </c>
      <c r="G3589" s="105">
        <v>14</v>
      </c>
      <c r="H3589" t="s">
        <v>468</v>
      </c>
      <c r="I3589" t="s">
        <v>430</v>
      </c>
      <c r="J3589" t="s">
        <v>434</v>
      </c>
      <c r="K3589" s="105">
        <v>28</v>
      </c>
      <c r="L3589" s="106">
        <v>4.4029999524354928E-2</v>
      </c>
      <c r="M3589" s="106">
        <v>4.4300001114606857E-2</v>
      </c>
      <c r="N3589" s="105">
        <v>336</v>
      </c>
      <c r="O3589" s="106">
        <v>2.6119999587535862E-2</v>
      </c>
      <c r="P3589" s="106">
        <v>2.7149999514222149E-2</v>
      </c>
      <c r="Q3589" s="105">
        <v>4987</v>
      </c>
      <c r="R3589" s="106">
        <v>2.1919999271631241E-2</v>
      </c>
      <c r="S3589" s="107">
        <v>2.2490000352263451E-2</v>
      </c>
    </row>
    <row r="3590" spans="1:19" x14ac:dyDescent="0.25">
      <c r="A3590" t="s">
        <v>331</v>
      </c>
      <c r="B3590" t="s">
        <v>347</v>
      </c>
      <c r="C3590" t="s">
        <v>347</v>
      </c>
      <c r="D3590" t="s">
        <v>347</v>
      </c>
      <c r="E3590" t="s">
        <v>130</v>
      </c>
      <c r="F3590" t="s">
        <v>131</v>
      </c>
      <c r="G3590">
        <v>14</v>
      </c>
      <c r="H3590" t="s">
        <v>468</v>
      </c>
      <c r="I3590" t="s">
        <v>430</v>
      </c>
      <c r="J3590" t="s">
        <v>432</v>
      </c>
      <c r="K3590">
        <v>102</v>
      </c>
      <c r="L3590" s="106">
        <v>0.16038000583648679</v>
      </c>
      <c r="M3590" s="106">
        <v>0.16139000654220581</v>
      </c>
      <c r="N3590">
        <v>1780</v>
      </c>
      <c r="O3590" s="106">
        <v>0.13837000727653501</v>
      </c>
      <c r="P3590" s="106">
        <v>0.1438499987125397</v>
      </c>
      <c r="Q3590">
        <v>18498</v>
      </c>
      <c r="R3590" s="106">
        <v>8.1320002675056458E-2</v>
      </c>
      <c r="S3590" s="106">
        <v>8.343999832868576E-2</v>
      </c>
    </row>
    <row r="3591" spans="1:19" x14ac:dyDescent="0.25">
      <c r="A3591" t="s">
        <v>331</v>
      </c>
      <c r="B3591" t="s">
        <v>347</v>
      </c>
      <c r="C3591" t="s">
        <v>347</v>
      </c>
      <c r="D3591" t="s">
        <v>347</v>
      </c>
      <c r="E3591" t="s">
        <v>130</v>
      </c>
      <c r="F3591" t="s">
        <v>131</v>
      </c>
      <c r="G3591" s="105">
        <v>14</v>
      </c>
      <c r="H3591" t="s">
        <v>468</v>
      </c>
      <c r="I3591" t="s">
        <v>430</v>
      </c>
      <c r="J3591" t="s">
        <v>435</v>
      </c>
      <c r="K3591" s="105">
        <v>2</v>
      </c>
      <c r="L3591" s="106">
        <v>3.1399999279528861E-3</v>
      </c>
      <c r="M3591" s="106">
        <v>3.160000080242753E-3</v>
      </c>
      <c r="N3591" s="105">
        <v>30</v>
      </c>
      <c r="O3591" s="106">
        <v>2.330000046640635E-3</v>
      </c>
      <c r="P3591" s="106">
        <v>2.4200000334531069E-3</v>
      </c>
      <c r="Q3591" s="105">
        <v>391</v>
      </c>
      <c r="R3591" s="106">
        <v>1.7199999419972301E-3</v>
      </c>
      <c r="S3591" s="107">
        <v>1.760000013746321E-3</v>
      </c>
    </row>
    <row r="3592" spans="1:19" x14ac:dyDescent="0.25">
      <c r="A3592" t="s">
        <v>331</v>
      </c>
      <c r="B3592" t="s">
        <v>347</v>
      </c>
      <c r="C3592" t="s">
        <v>347</v>
      </c>
      <c r="D3592" t="s">
        <v>347</v>
      </c>
      <c r="E3592" t="s">
        <v>130</v>
      </c>
      <c r="F3592" t="s">
        <v>131</v>
      </c>
      <c r="G3592">
        <v>14</v>
      </c>
      <c r="H3592" t="s">
        <v>468</v>
      </c>
      <c r="I3592" t="s">
        <v>430</v>
      </c>
      <c r="J3592" t="s">
        <v>436</v>
      </c>
      <c r="K3592">
        <v>20</v>
      </c>
      <c r="L3592" s="106">
        <v>3.1449999660253518E-2</v>
      </c>
      <c r="M3592" s="106">
        <v>3.164999932050705E-2</v>
      </c>
      <c r="N3592">
        <v>688</v>
      </c>
      <c r="O3592" s="106">
        <v>5.3479999303817749E-2</v>
      </c>
      <c r="P3592" s="106">
        <v>5.559999868273735E-2</v>
      </c>
      <c r="Q3592">
        <v>6784</v>
      </c>
      <c r="R3592" s="106">
        <v>2.9829999431967739E-2</v>
      </c>
      <c r="S3592" s="106">
        <v>3.060000017285347E-2</v>
      </c>
    </row>
    <row r="3593" spans="1:19" x14ac:dyDescent="0.25">
      <c r="A3593" t="s">
        <v>331</v>
      </c>
      <c r="B3593" t="s">
        <v>347</v>
      </c>
      <c r="C3593" t="s">
        <v>347</v>
      </c>
      <c r="D3593" t="s">
        <v>347</v>
      </c>
      <c r="E3593" t="s">
        <v>130</v>
      </c>
      <c r="F3593" t="s">
        <v>131</v>
      </c>
      <c r="G3593" s="105">
        <v>14</v>
      </c>
      <c r="H3593" t="s">
        <v>468</v>
      </c>
      <c r="I3593" t="s">
        <v>430</v>
      </c>
      <c r="J3593" t="s">
        <v>431</v>
      </c>
      <c r="K3593" s="105">
        <v>41</v>
      </c>
      <c r="L3593" s="106">
        <v>6.4470000565052032E-2</v>
      </c>
      <c r="M3593" s="106">
        <v>6.4869999885559082E-2</v>
      </c>
      <c r="N3593" s="105">
        <v>3302</v>
      </c>
      <c r="O3593" s="106">
        <v>0.25668999552726751</v>
      </c>
      <c r="P3593" s="106">
        <v>0.26684999465942377</v>
      </c>
      <c r="Q3593" s="105">
        <v>77035</v>
      </c>
      <c r="R3593" s="106">
        <v>0.33867999911308289</v>
      </c>
      <c r="S3593" s="107">
        <v>0.3474699854850769</v>
      </c>
    </row>
    <row r="3594" spans="1:19" x14ac:dyDescent="0.25">
      <c r="A3594" t="s">
        <v>331</v>
      </c>
      <c r="B3594" t="s">
        <v>347</v>
      </c>
      <c r="C3594" t="s">
        <v>347</v>
      </c>
      <c r="D3594" t="s">
        <v>347</v>
      </c>
      <c r="E3594" t="s">
        <v>130</v>
      </c>
      <c r="F3594" t="s">
        <v>131</v>
      </c>
      <c r="G3594" s="105">
        <v>14</v>
      </c>
      <c r="H3594" t="s">
        <v>468</v>
      </c>
      <c r="I3594" t="s">
        <v>430</v>
      </c>
      <c r="J3594" t="s">
        <v>502</v>
      </c>
      <c r="K3594" s="105">
        <v>439</v>
      </c>
      <c r="L3594" s="106">
        <v>0.6902499794960022</v>
      </c>
      <c r="M3594" s="106">
        <v>0.69462001323699951</v>
      </c>
      <c r="N3594" s="105">
        <v>6238</v>
      </c>
      <c r="O3594" s="106">
        <v>0.48491999506950378</v>
      </c>
      <c r="P3594" s="106">
        <v>0.50411999225616455</v>
      </c>
      <c r="Q3594" s="105">
        <v>114008</v>
      </c>
      <c r="R3594" s="106">
        <v>0.5012199878692627</v>
      </c>
      <c r="S3594" s="107">
        <v>0.51424002647399902</v>
      </c>
    </row>
    <row r="3595" spans="1:19" x14ac:dyDescent="0.25">
      <c r="A3595" t="s">
        <v>331</v>
      </c>
      <c r="B3595" t="s">
        <v>347</v>
      </c>
      <c r="C3595" t="s">
        <v>347</v>
      </c>
      <c r="D3595" t="s">
        <v>347</v>
      </c>
      <c r="E3595" t="s">
        <v>130</v>
      </c>
      <c r="F3595" t="s">
        <v>131</v>
      </c>
      <c r="G3595" s="105">
        <v>14</v>
      </c>
      <c r="H3595" t="s">
        <v>468</v>
      </c>
      <c r="I3595" t="s">
        <v>430</v>
      </c>
      <c r="J3595" t="s">
        <v>86</v>
      </c>
      <c r="K3595" s="105">
        <v>4</v>
      </c>
      <c r="L3595" s="106">
        <v>6.289999932050705E-3</v>
      </c>
      <c r="N3595" s="105">
        <v>490</v>
      </c>
      <c r="O3595" s="106">
        <v>3.8090001791715622E-2</v>
      </c>
      <c r="Q3595" s="105">
        <v>5756</v>
      </c>
      <c r="R3595" s="106">
        <v>2.5310000404715541E-2</v>
      </c>
      <c r="S3595" s="107"/>
    </row>
    <row r="3596" spans="1:19" x14ac:dyDescent="0.25">
      <c r="A3596" t="s">
        <v>331</v>
      </c>
      <c r="B3596" t="s">
        <v>347</v>
      </c>
      <c r="C3596" t="s">
        <v>347</v>
      </c>
      <c r="D3596" t="s">
        <v>347</v>
      </c>
      <c r="E3596" t="s">
        <v>130</v>
      </c>
      <c r="F3596" t="s">
        <v>131</v>
      </c>
      <c r="G3596" s="105">
        <v>14</v>
      </c>
      <c r="H3596" t="s">
        <v>468</v>
      </c>
      <c r="I3596" t="s">
        <v>401</v>
      </c>
      <c r="J3596" t="s">
        <v>405</v>
      </c>
      <c r="K3596" s="105">
        <v>457</v>
      </c>
      <c r="L3596" s="106">
        <v>0.71855002641677856</v>
      </c>
      <c r="M3596" s="106">
        <v>0.74430000782012939</v>
      </c>
      <c r="N3596" s="105">
        <v>9610</v>
      </c>
      <c r="O3596" s="106">
        <v>0.74704998731613159</v>
      </c>
      <c r="P3596" s="106">
        <v>0.77863997220993042</v>
      </c>
      <c r="Q3596" s="105">
        <v>171311</v>
      </c>
      <c r="R3596" s="106">
        <v>0.75314998626708984</v>
      </c>
      <c r="S3596" s="107">
        <v>0.77806001901626587</v>
      </c>
    </row>
    <row r="3597" spans="1:19" x14ac:dyDescent="0.25">
      <c r="A3597" t="s">
        <v>331</v>
      </c>
      <c r="B3597" t="s">
        <v>347</v>
      </c>
      <c r="C3597" t="s">
        <v>347</v>
      </c>
      <c r="D3597" t="s">
        <v>347</v>
      </c>
      <c r="E3597" t="s">
        <v>130</v>
      </c>
      <c r="F3597" t="s">
        <v>131</v>
      </c>
      <c r="G3597" s="105">
        <v>14</v>
      </c>
      <c r="H3597" t="s">
        <v>468</v>
      </c>
      <c r="I3597" t="s">
        <v>401</v>
      </c>
      <c r="J3597" t="s">
        <v>412</v>
      </c>
      <c r="K3597" s="105">
        <v>62</v>
      </c>
      <c r="L3597" s="106">
        <v>9.747999906539917E-2</v>
      </c>
      <c r="M3597" s="106">
        <v>0.1009799987077713</v>
      </c>
      <c r="N3597" s="105">
        <v>1257</v>
      </c>
      <c r="O3597" s="106">
        <v>9.7709998488426208E-2</v>
      </c>
      <c r="P3597" s="106">
        <v>0.1018500030040741</v>
      </c>
      <c r="Q3597" s="105">
        <v>22313</v>
      </c>
      <c r="R3597" s="106">
        <v>9.8099999129772186E-2</v>
      </c>
      <c r="S3597" s="107">
        <v>0.10134000331163411</v>
      </c>
    </row>
    <row r="3598" spans="1:19" x14ac:dyDescent="0.25">
      <c r="A3598" t="s">
        <v>331</v>
      </c>
      <c r="B3598" t="s">
        <v>347</v>
      </c>
      <c r="C3598" t="s">
        <v>347</v>
      </c>
      <c r="D3598" t="s">
        <v>347</v>
      </c>
      <c r="E3598" t="s">
        <v>130</v>
      </c>
      <c r="F3598" t="s">
        <v>131</v>
      </c>
      <c r="G3598" s="105">
        <v>14</v>
      </c>
      <c r="H3598" t="s">
        <v>468</v>
      </c>
      <c r="I3598" t="s">
        <v>401</v>
      </c>
      <c r="J3598" t="s">
        <v>413</v>
      </c>
      <c r="K3598" s="105">
        <v>46</v>
      </c>
      <c r="L3598" s="106">
        <v>7.2329998016357422E-2</v>
      </c>
      <c r="M3598" s="106">
        <v>7.4919998645782471E-2</v>
      </c>
      <c r="N3598" s="105">
        <v>865</v>
      </c>
      <c r="O3598" s="106">
        <v>6.7239999771118164E-2</v>
      </c>
      <c r="P3598" s="106">
        <v>7.0090003311634064E-2</v>
      </c>
      <c r="Q3598" s="105">
        <v>15680</v>
      </c>
      <c r="R3598" s="106">
        <v>6.8939998745918274E-2</v>
      </c>
      <c r="S3598" s="107">
        <v>7.1220003068447113E-2</v>
      </c>
    </row>
    <row r="3599" spans="1:19" x14ac:dyDescent="0.25">
      <c r="A3599" t="s">
        <v>331</v>
      </c>
      <c r="B3599" t="s">
        <v>347</v>
      </c>
      <c r="C3599" t="s">
        <v>347</v>
      </c>
      <c r="D3599" t="s">
        <v>347</v>
      </c>
      <c r="E3599" t="s">
        <v>130</v>
      </c>
      <c r="F3599" t="s">
        <v>131</v>
      </c>
      <c r="G3599" s="105">
        <v>14</v>
      </c>
      <c r="H3599" t="s">
        <v>468</v>
      </c>
      <c r="I3599" t="s">
        <v>401</v>
      </c>
      <c r="J3599" t="s">
        <v>441</v>
      </c>
      <c r="K3599" s="105">
        <v>22</v>
      </c>
      <c r="L3599" s="106">
        <v>3.4589998424053192E-2</v>
      </c>
      <c r="N3599" s="105">
        <v>522</v>
      </c>
      <c r="O3599" s="106">
        <v>4.0580000728368759E-2</v>
      </c>
      <c r="Q3599" s="105">
        <v>7283</v>
      </c>
      <c r="R3599" s="106">
        <v>3.2019998878240592E-2</v>
      </c>
      <c r="S3599" s="107"/>
    </row>
    <row r="3600" spans="1:19" x14ac:dyDescent="0.25">
      <c r="A3600" t="s">
        <v>331</v>
      </c>
      <c r="B3600" t="s">
        <v>347</v>
      </c>
      <c r="C3600" t="s">
        <v>347</v>
      </c>
      <c r="D3600" t="s">
        <v>347</v>
      </c>
      <c r="E3600" t="s">
        <v>130</v>
      </c>
      <c r="F3600" t="s">
        <v>131</v>
      </c>
      <c r="G3600" s="105">
        <v>14</v>
      </c>
      <c r="H3600" t="s">
        <v>468</v>
      </c>
      <c r="I3600" t="s">
        <v>401</v>
      </c>
      <c r="J3600" t="s">
        <v>414</v>
      </c>
      <c r="K3600" s="105">
        <v>49</v>
      </c>
      <c r="L3600" s="106">
        <v>7.7040001749992371E-2</v>
      </c>
      <c r="M3600" s="106">
        <v>7.980000227689743E-2</v>
      </c>
      <c r="N3600" s="105">
        <v>610</v>
      </c>
      <c r="O3600" s="106">
        <v>4.7419998794794083E-2</v>
      </c>
      <c r="P3600" s="106">
        <v>4.9419999122619629E-2</v>
      </c>
      <c r="Q3600" s="105">
        <v>10872</v>
      </c>
      <c r="R3600" s="106">
        <v>4.7800000756978989E-2</v>
      </c>
      <c r="S3600" s="107">
        <v>4.9380000680685043E-2</v>
      </c>
    </row>
    <row r="3601" spans="1:19" x14ac:dyDescent="0.25">
      <c r="A3601" t="s">
        <v>331</v>
      </c>
      <c r="B3601" t="s">
        <v>347</v>
      </c>
      <c r="C3601" t="s">
        <v>347</v>
      </c>
      <c r="D3601" t="s">
        <v>347</v>
      </c>
      <c r="E3601" t="s">
        <v>263</v>
      </c>
      <c r="F3601" t="s">
        <v>334</v>
      </c>
      <c r="G3601" s="105">
        <v>14</v>
      </c>
      <c r="H3601" t="s">
        <v>468</v>
      </c>
      <c r="I3601" t="s">
        <v>349</v>
      </c>
      <c r="J3601" t="s">
        <v>350</v>
      </c>
      <c r="K3601" s="105">
        <v>2</v>
      </c>
      <c r="L3601" s="106">
        <v>3.090000012889504E-3</v>
      </c>
      <c r="N3601" s="105">
        <v>104</v>
      </c>
      <c r="O3601" s="106">
        <v>8.0800000578165054E-3</v>
      </c>
      <c r="Q3601" s="105">
        <v>1130</v>
      </c>
      <c r="R3601" s="106">
        <v>4.9700001254677773E-3</v>
      </c>
      <c r="S3601" s="107"/>
    </row>
    <row r="3602" spans="1:19" x14ac:dyDescent="0.25">
      <c r="A3602" t="s">
        <v>331</v>
      </c>
      <c r="B3602" t="s">
        <v>347</v>
      </c>
      <c r="C3602" t="s">
        <v>347</v>
      </c>
      <c r="D3602" t="s">
        <v>347</v>
      </c>
      <c r="E3602" t="s">
        <v>263</v>
      </c>
      <c r="F3602" t="s">
        <v>334</v>
      </c>
      <c r="G3602" s="105">
        <v>14</v>
      </c>
      <c r="H3602" t="s">
        <v>468</v>
      </c>
      <c r="I3602" t="s">
        <v>349</v>
      </c>
      <c r="J3602" t="s">
        <v>368</v>
      </c>
      <c r="K3602" s="105">
        <v>38</v>
      </c>
      <c r="L3602" s="106">
        <v>5.8639999479055398E-2</v>
      </c>
      <c r="N3602" s="105">
        <v>686</v>
      </c>
      <c r="O3602" s="106">
        <v>5.333000048995018E-2</v>
      </c>
      <c r="Q3602" s="105">
        <v>8418</v>
      </c>
      <c r="R3602" s="106">
        <v>3.700999915599823E-2</v>
      </c>
      <c r="S3602" s="107"/>
    </row>
    <row r="3603" spans="1:19" x14ac:dyDescent="0.25">
      <c r="A3603" t="s">
        <v>331</v>
      </c>
      <c r="B3603" t="s">
        <v>347</v>
      </c>
      <c r="C3603" t="s">
        <v>347</v>
      </c>
      <c r="D3603" t="s">
        <v>347</v>
      </c>
      <c r="E3603" t="s">
        <v>263</v>
      </c>
      <c r="F3603" t="s">
        <v>334</v>
      </c>
      <c r="G3603">
        <v>14</v>
      </c>
      <c r="H3603" t="s">
        <v>468</v>
      </c>
      <c r="I3603" t="s">
        <v>349</v>
      </c>
      <c r="J3603" t="s">
        <v>369</v>
      </c>
      <c r="K3603">
        <v>119</v>
      </c>
      <c r="L3603" s="106">
        <v>0.1836400032043457</v>
      </c>
      <c r="N3603">
        <v>2124</v>
      </c>
      <c r="O3603" s="106">
        <v>0.16511000692844391</v>
      </c>
      <c r="Q3603">
        <v>27454</v>
      </c>
      <c r="R3603" s="106">
        <v>0.1207000017166138</v>
      </c>
    </row>
    <row r="3604" spans="1:19" x14ac:dyDescent="0.25">
      <c r="A3604" t="s">
        <v>331</v>
      </c>
      <c r="B3604" t="s">
        <v>347</v>
      </c>
      <c r="C3604" t="s">
        <v>347</v>
      </c>
      <c r="D3604" t="s">
        <v>347</v>
      </c>
      <c r="E3604" t="s">
        <v>263</v>
      </c>
      <c r="F3604" t="s">
        <v>334</v>
      </c>
      <c r="G3604" s="105">
        <v>14</v>
      </c>
      <c r="H3604" t="s">
        <v>468</v>
      </c>
      <c r="I3604" t="s">
        <v>349</v>
      </c>
      <c r="J3604" t="s">
        <v>370</v>
      </c>
      <c r="K3604" s="105">
        <v>115</v>
      </c>
      <c r="L3604" s="106">
        <v>0.17746999859809881</v>
      </c>
      <c r="N3604" s="105">
        <v>3288</v>
      </c>
      <c r="O3604" s="106">
        <v>0.25560000538825989</v>
      </c>
      <c r="Q3604" s="105">
        <v>55879</v>
      </c>
      <c r="R3604" s="106">
        <v>0.24567000567913061</v>
      </c>
      <c r="S3604" s="107"/>
    </row>
    <row r="3605" spans="1:19" x14ac:dyDescent="0.25">
      <c r="A3605" t="s">
        <v>331</v>
      </c>
      <c r="B3605" t="s">
        <v>347</v>
      </c>
      <c r="C3605" t="s">
        <v>347</v>
      </c>
      <c r="D3605" t="s">
        <v>347</v>
      </c>
      <c r="E3605" t="s">
        <v>263</v>
      </c>
      <c r="F3605" t="s">
        <v>334</v>
      </c>
      <c r="G3605">
        <v>14</v>
      </c>
      <c r="H3605" t="s">
        <v>468</v>
      </c>
      <c r="I3605" t="s">
        <v>349</v>
      </c>
      <c r="J3605" t="s">
        <v>371</v>
      </c>
      <c r="K3605">
        <v>119</v>
      </c>
      <c r="L3605" s="106">
        <v>0.1836400032043457</v>
      </c>
      <c r="N3605">
        <v>2995</v>
      </c>
      <c r="O3605" s="106">
        <v>0.23282000422477719</v>
      </c>
      <c r="Q3605">
        <v>57982</v>
      </c>
      <c r="R3605" s="106">
        <v>0.25490999221801758</v>
      </c>
    </row>
    <row r="3606" spans="1:19" x14ac:dyDescent="0.25">
      <c r="A3606" t="s">
        <v>331</v>
      </c>
      <c r="B3606" t="s">
        <v>347</v>
      </c>
      <c r="C3606" t="s">
        <v>347</v>
      </c>
      <c r="D3606" t="s">
        <v>347</v>
      </c>
      <c r="E3606" t="s">
        <v>263</v>
      </c>
      <c r="F3606" t="s">
        <v>334</v>
      </c>
      <c r="G3606" s="105">
        <v>14</v>
      </c>
      <c r="H3606" t="s">
        <v>468</v>
      </c>
      <c r="I3606" t="s">
        <v>349</v>
      </c>
      <c r="J3606" t="s">
        <v>372</v>
      </c>
      <c r="K3606" s="105">
        <v>143</v>
      </c>
      <c r="L3606" s="106">
        <v>0.22067999839782709</v>
      </c>
      <c r="N3606" s="105">
        <v>2140</v>
      </c>
      <c r="O3606" s="106">
        <v>0.16636000573635101</v>
      </c>
      <c r="Q3606" s="105">
        <v>44765</v>
      </c>
      <c r="R3606" s="106">
        <v>0.19679999351501459</v>
      </c>
      <c r="S3606" s="107"/>
    </row>
    <row r="3607" spans="1:19" x14ac:dyDescent="0.25">
      <c r="A3607" t="s">
        <v>331</v>
      </c>
      <c r="B3607" t="s">
        <v>347</v>
      </c>
      <c r="C3607" t="s">
        <v>347</v>
      </c>
      <c r="D3607" t="s">
        <v>347</v>
      </c>
      <c r="E3607" t="s">
        <v>263</v>
      </c>
      <c r="F3607" t="s">
        <v>334</v>
      </c>
      <c r="G3607" s="105">
        <v>14</v>
      </c>
      <c r="H3607" t="s">
        <v>468</v>
      </c>
      <c r="I3607" t="s">
        <v>349</v>
      </c>
      <c r="J3607" t="s">
        <v>373</v>
      </c>
      <c r="K3607" s="105">
        <v>112</v>
      </c>
      <c r="L3607" s="106">
        <v>0.1728399991989136</v>
      </c>
      <c r="N3607" s="105">
        <v>1527</v>
      </c>
      <c r="O3607" s="106">
        <v>0.1186999976634979</v>
      </c>
      <c r="Q3607" s="105">
        <v>31831</v>
      </c>
      <c r="R3607" s="106">
        <v>0.1399399936199188</v>
      </c>
      <c r="S3607" s="107"/>
    </row>
    <row r="3608" spans="1:19" x14ac:dyDescent="0.25">
      <c r="A3608" t="s">
        <v>331</v>
      </c>
      <c r="B3608" t="s">
        <v>347</v>
      </c>
      <c r="C3608" t="s">
        <v>347</v>
      </c>
      <c r="D3608" t="s">
        <v>347</v>
      </c>
      <c r="E3608" t="s">
        <v>263</v>
      </c>
      <c r="F3608" t="s">
        <v>334</v>
      </c>
      <c r="G3608" s="105">
        <v>14</v>
      </c>
      <c r="H3608" t="s">
        <v>468</v>
      </c>
      <c r="I3608" t="s">
        <v>438</v>
      </c>
      <c r="J3608" t="s">
        <v>48</v>
      </c>
      <c r="K3608" s="105">
        <v>502</v>
      </c>
      <c r="L3608" s="106">
        <v>0.77468997240066528</v>
      </c>
      <c r="M3608" s="106">
        <v>0.79935997724533081</v>
      </c>
      <c r="N3608" s="105">
        <v>10462</v>
      </c>
      <c r="O3608" s="106">
        <v>0.81327998638153076</v>
      </c>
      <c r="P3608" s="106">
        <v>0.84767001867294312</v>
      </c>
      <c r="Q3608" s="105">
        <v>186401</v>
      </c>
      <c r="R3608" s="106">
        <v>0.81949001550674438</v>
      </c>
      <c r="S3608" s="107">
        <v>0.8465999960899353</v>
      </c>
    </row>
    <row r="3609" spans="1:19" x14ac:dyDescent="0.25">
      <c r="A3609" t="s">
        <v>331</v>
      </c>
      <c r="B3609" t="s">
        <v>347</v>
      </c>
      <c r="C3609" t="s">
        <v>347</v>
      </c>
      <c r="D3609" t="s">
        <v>347</v>
      </c>
      <c r="E3609" t="s">
        <v>263</v>
      </c>
      <c r="F3609" t="s">
        <v>334</v>
      </c>
      <c r="G3609" s="105">
        <v>14</v>
      </c>
      <c r="H3609" t="s">
        <v>468</v>
      </c>
      <c r="I3609" t="s">
        <v>438</v>
      </c>
      <c r="J3609" t="s">
        <v>42</v>
      </c>
      <c r="K3609" s="105">
        <v>84</v>
      </c>
      <c r="L3609" s="106">
        <v>0.12962999939918521</v>
      </c>
      <c r="M3609" s="106">
        <v>0.133760005235672</v>
      </c>
      <c r="N3609" s="105">
        <v>1168</v>
      </c>
      <c r="O3609" s="106">
        <v>9.0800002217292786E-2</v>
      </c>
      <c r="P3609" s="106">
        <v>9.4640001654624939E-2</v>
      </c>
      <c r="Q3609" s="105">
        <v>20350</v>
      </c>
      <c r="R3609" s="106">
        <v>8.9469999074935913E-2</v>
      </c>
      <c r="S3609" s="107">
        <v>9.2430002987384796E-2</v>
      </c>
    </row>
    <row r="3610" spans="1:19" x14ac:dyDescent="0.25">
      <c r="A3610" t="s">
        <v>331</v>
      </c>
      <c r="B3610" t="s">
        <v>347</v>
      </c>
      <c r="C3610" t="s">
        <v>347</v>
      </c>
      <c r="D3610" t="s">
        <v>347</v>
      </c>
      <c r="E3610" t="s">
        <v>263</v>
      </c>
      <c r="F3610" t="s">
        <v>334</v>
      </c>
      <c r="G3610" s="105">
        <v>14</v>
      </c>
      <c r="H3610" t="s">
        <v>468</v>
      </c>
      <c r="I3610" t="s">
        <v>438</v>
      </c>
      <c r="J3610" t="s">
        <v>374</v>
      </c>
      <c r="K3610" s="105">
        <v>42</v>
      </c>
      <c r="L3610" s="106">
        <v>6.4810000360012054E-2</v>
      </c>
      <c r="M3610" s="106">
        <v>6.6880002617835999E-2</v>
      </c>
      <c r="N3610" s="105">
        <v>712</v>
      </c>
      <c r="O3610" s="106">
        <v>5.534999817609787E-2</v>
      </c>
      <c r="P3610" s="106">
        <v>5.7689998298883438E-2</v>
      </c>
      <c r="Q3610" s="105">
        <v>13425</v>
      </c>
      <c r="R3610" s="106">
        <v>5.9020001441240311E-2</v>
      </c>
      <c r="S3610" s="107">
        <v>6.0970000922679901E-2</v>
      </c>
    </row>
    <row r="3611" spans="1:19" x14ac:dyDescent="0.25">
      <c r="A3611" t="s">
        <v>331</v>
      </c>
      <c r="B3611" t="s">
        <v>347</v>
      </c>
      <c r="C3611" t="s">
        <v>347</v>
      </c>
      <c r="D3611" t="s">
        <v>347</v>
      </c>
      <c r="E3611" t="s">
        <v>263</v>
      </c>
      <c r="F3611" t="s">
        <v>334</v>
      </c>
      <c r="G3611" s="105">
        <v>14</v>
      </c>
      <c r="H3611" t="s">
        <v>468</v>
      </c>
      <c r="I3611" t="s">
        <v>438</v>
      </c>
      <c r="J3611" t="s">
        <v>86</v>
      </c>
      <c r="K3611" s="105">
        <v>20</v>
      </c>
      <c r="L3611" s="106">
        <v>3.0859999358654019E-2</v>
      </c>
      <c r="N3611" s="105">
        <v>522</v>
      </c>
      <c r="O3611" s="106">
        <v>4.0580000728368759E-2</v>
      </c>
      <c r="Q3611" s="105">
        <v>7283</v>
      </c>
      <c r="R3611" s="106">
        <v>3.2019998878240592E-2</v>
      </c>
      <c r="S3611" s="107"/>
    </row>
    <row r="3612" spans="1:19" x14ac:dyDescent="0.25">
      <c r="A3612" t="s">
        <v>331</v>
      </c>
      <c r="B3612" t="s">
        <v>347</v>
      </c>
      <c r="C3612" t="s">
        <v>347</v>
      </c>
      <c r="D3612" t="s">
        <v>347</v>
      </c>
      <c r="E3612" t="s">
        <v>263</v>
      </c>
      <c r="F3612" t="s">
        <v>334</v>
      </c>
      <c r="G3612" s="105">
        <v>14</v>
      </c>
      <c r="H3612" t="s">
        <v>468</v>
      </c>
      <c r="I3612" t="s">
        <v>375</v>
      </c>
      <c r="J3612" t="s">
        <v>376</v>
      </c>
      <c r="K3612" s="105">
        <v>139</v>
      </c>
      <c r="L3612" s="106">
        <v>0.2145099937915802</v>
      </c>
      <c r="N3612" s="105">
        <v>2684</v>
      </c>
      <c r="O3612" s="106">
        <v>0.20863999426364899</v>
      </c>
      <c r="Q3612" s="105">
        <v>47189</v>
      </c>
      <c r="R3612" s="106">
        <v>0.20746000111103061</v>
      </c>
      <c r="S3612" s="107"/>
    </row>
    <row r="3613" spans="1:19" x14ac:dyDescent="0.25">
      <c r="A3613" t="s">
        <v>331</v>
      </c>
      <c r="B3613" t="s">
        <v>347</v>
      </c>
      <c r="C3613" t="s">
        <v>347</v>
      </c>
      <c r="D3613" t="s">
        <v>347</v>
      </c>
      <c r="E3613" t="s">
        <v>263</v>
      </c>
      <c r="F3613" t="s">
        <v>334</v>
      </c>
      <c r="G3613">
        <v>14</v>
      </c>
      <c r="H3613" t="s">
        <v>468</v>
      </c>
      <c r="I3613" t="s">
        <v>375</v>
      </c>
      <c r="J3613" t="s">
        <v>377</v>
      </c>
      <c r="K3613">
        <v>116</v>
      </c>
      <c r="L3613" s="106">
        <v>0.17901000380516049</v>
      </c>
      <c r="N3613">
        <v>2672</v>
      </c>
      <c r="O3613" s="106">
        <v>0.20770999789237979</v>
      </c>
      <c r="Q3613">
        <v>47420</v>
      </c>
      <c r="R3613" s="106">
        <v>0.20848000049591059</v>
      </c>
    </row>
    <row r="3614" spans="1:19" x14ac:dyDescent="0.25">
      <c r="A3614" t="s">
        <v>331</v>
      </c>
      <c r="B3614" t="s">
        <v>347</v>
      </c>
      <c r="C3614" t="s">
        <v>347</v>
      </c>
      <c r="D3614" t="s">
        <v>347</v>
      </c>
      <c r="E3614" t="s">
        <v>263</v>
      </c>
      <c r="F3614" t="s">
        <v>334</v>
      </c>
      <c r="G3614" s="105">
        <v>14</v>
      </c>
      <c r="H3614" t="s">
        <v>468</v>
      </c>
      <c r="I3614" t="s">
        <v>375</v>
      </c>
      <c r="J3614" t="s">
        <v>378</v>
      </c>
      <c r="K3614" s="105">
        <v>111</v>
      </c>
      <c r="L3614" s="106">
        <v>0.17129999399185181</v>
      </c>
      <c r="N3614" s="105">
        <v>2063</v>
      </c>
      <c r="O3614" s="106">
        <v>0.16037000715732569</v>
      </c>
      <c r="Q3614" s="105">
        <v>37332</v>
      </c>
      <c r="R3614" s="106">
        <v>0.1641300022602081</v>
      </c>
      <c r="S3614" s="107"/>
    </row>
    <row r="3615" spans="1:19" x14ac:dyDescent="0.25">
      <c r="A3615" t="s">
        <v>331</v>
      </c>
      <c r="B3615" t="s">
        <v>347</v>
      </c>
      <c r="C3615" t="s">
        <v>347</v>
      </c>
      <c r="D3615" t="s">
        <v>347</v>
      </c>
      <c r="E3615" t="s">
        <v>263</v>
      </c>
      <c r="F3615" t="s">
        <v>334</v>
      </c>
      <c r="G3615">
        <v>14</v>
      </c>
      <c r="H3615" t="s">
        <v>468</v>
      </c>
      <c r="I3615" t="s">
        <v>375</v>
      </c>
      <c r="J3615" t="s">
        <v>379</v>
      </c>
      <c r="K3615">
        <v>132</v>
      </c>
      <c r="L3615" s="106">
        <v>0.20370000600814819</v>
      </c>
      <c r="N3615">
        <v>2676</v>
      </c>
      <c r="O3615" s="106">
        <v>0.2080200016498566</v>
      </c>
      <c r="Q3615">
        <v>47525</v>
      </c>
      <c r="R3615" s="106">
        <v>0.20893999934196469</v>
      </c>
    </row>
    <row r="3616" spans="1:19" x14ac:dyDescent="0.25">
      <c r="A3616" t="s">
        <v>331</v>
      </c>
      <c r="B3616" t="s">
        <v>347</v>
      </c>
      <c r="C3616" t="s">
        <v>347</v>
      </c>
      <c r="D3616" t="s">
        <v>347</v>
      </c>
      <c r="E3616" t="s">
        <v>263</v>
      </c>
      <c r="F3616" t="s">
        <v>334</v>
      </c>
      <c r="G3616" s="105">
        <v>14</v>
      </c>
      <c r="H3616" t="s">
        <v>468</v>
      </c>
      <c r="I3616" t="s">
        <v>375</v>
      </c>
      <c r="J3616" t="s">
        <v>380</v>
      </c>
      <c r="K3616" s="105">
        <v>150</v>
      </c>
      <c r="L3616" s="106">
        <v>0.23148000240325931</v>
      </c>
      <c r="N3616" s="105">
        <v>2769</v>
      </c>
      <c r="O3616" s="106">
        <v>0.2152500003576279</v>
      </c>
      <c r="Q3616" s="105">
        <v>47993</v>
      </c>
      <c r="R3616" s="106">
        <v>0.210999995470047</v>
      </c>
      <c r="S3616" s="107"/>
    </row>
    <row r="3617" spans="1:19" x14ac:dyDescent="0.25">
      <c r="A3617" t="s">
        <v>331</v>
      </c>
      <c r="B3617" t="s">
        <v>347</v>
      </c>
      <c r="C3617" t="s">
        <v>347</v>
      </c>
      <c r="D3617" t="s">
        <v>347</v>
      </c>
      <c r="E3617" t="s">
        <v>263</v>
      </c>
      <c r="F3617" t="s">
        <v>334</v>
      </c>
      <c r="G3617" s="105">
        <v>14</v>
      </c>
      <c r="H3617" t="s">
        <v>468</v>
      </c>
      <c r="I3617" t="s">
        <v>381</v>
      </c>
      <c r="J3617" t="s">
        <v>382</v>
      </c>
      <c r="K3617" s="105">
        <v>27</v>
      </c>
      <c r="L3617" s="106">
        <v>4.1669998317956917E-2</v>
      </c>
      <c r="M3617" s="106">
        <v>4.6549998223781593E-2</v>
      </c>
      <c r="N3617" s="105">
        <v>346</v>
      </c>
      <c r="O3617" s="106">
        <v>2.690000087022781E-2</v>
      </c>
      <c r="P3617" s="106">
        <v>3.7810001522302628E-2</v>
      </c>
      <c r="Q3617" s="105">
        <v>5423</v>
      </c>
      <c r="R3617" s="106">
        <v>2.384000085294247E-2</v>
      </c>
      <c r="S3617" s="107">
        <v>3.0780000612139698E-2</v>
      </c>
    </row>
    <row r="3618" spans="1:19" x14ac:dyDescent="0.25">
      <c r="A3618" t="s">
        <v>331</v>
      </c>
      <c r="B3618" t="s">
        <v>347</v>
      </c>
      <c r="C3618" t="s">
        <v>347</v>
      </c>
      <c r="D3618" t="s">
        <v>347</v>
      </c>
      <c r="E3618" t="s">
        <v>263</v>
      </c>
      <c r="F3618" t="s">
        <v>334</v>
      </c>
      <c r="G3618" s="105">
        <v>14</v>
      </c>
      <c r="H3618" t="s">
        <v>468</v>
      </c>
      <c r="I3618" t="s">
        <v>381</v>
      </c>
      <c r="J3618" t="s">
        <v>383</v>
      </c>
      <c r="K3618" s="105">
        <v>50</v>
      </c>
      <c r="L3618" s="106">
        <v>7.7160000801086426E-2</v>
      </c>
      <c r="M3618" s="106">
        <v>8.6209997534751892E-2</v>
      </c>
      <c r="N3618" s="105">
        <v>1529</v>
      </c>
      <c r="O3618" s="106">
        <v>0.11885999888181691</v>
      </c>
      <c r="P3618" s="106">
        <v>0.16708999872207639</v>
      </c>
      <c r="Q3618" s="105">
        <v>26007</v>
      </c>
      <c r="R3618" s="106">
        <v>0.11433999985456469</v>
      </c>
      <c r="S3618" s="107">
        <v>0.1476300060749054</v>
      </c>
    </row>
    <row r="3619" spans="1:19" x14ac:dyDescent="0.25">
      <c r="A3619" t="s">
        <v>331</v>
      </c>
      <c r="B3619" t="s">
        <v>347</v>
      </c>
      <c r="C3619" t="s">
        <v>347</v>
      </c>
      <c r="D3619" t="s">
        <v>347</v>
      </c>
      <c r="E3619" t="s">
        <v>263</v>
      </c>
      <c r="F3619" t="s">
        <v>334</v>
      </c>
      <c r="G3619">
        <v>14</v>
      </c>
      <c r="H3619" t="s">
        <v>468</v>
      </c>
      <c r="I3619" t="s">
        <v>381</v>
      </c>
      <c r="J3619" t="s">
        <v>384</v>
      </c>
      <c r="K3619">
        <v>503</v>
      </c>
      <c r="L3619" s="106">
        <v>0.77622997760772705</v>
      </c>
      <c r="M3619" s="106">
        <v>0.86724001169204712</v>
      </c>
      <c r="N3619">
        <v>7276</v>
      </c>
      <c r="O3619" s="106">
        <v>0.56560999155044556</v>
      </c>
      <c r="P3619" s="106">
        <v>0.79509997367858887</v>
      </c>
      <c r="Q3619">
        <v>144739</v>
      </c>
      <c r="R3619" s="106">
        <v>0.6363300085067749</v>
      </c>
      <c r="S3619" s="106">
        <v>0.82159000635147095</v>
      </c>
    </row>
    <row r="3620" spans="1:19" x14ac:dyDescent="0.25">
      <c r="A3620" t="s">
        <v>331</v>
      </c>
      <c r="B3620" t="s">
        <v>347</v>
      </c>
      <c r="C3620" t="s">
        <v>347</v>
      </c>
      <c r="D3620" t="s">
        <v>347</v>
      </c>
      <c r="E3620" t="s">
        <v>263</v>
      </c>
      <c r="F3620" t="s">
        <v>334</v>
      </c>
      <c r="G3620" s="105">
        <v>14</v>
      </c>
      <c r="H3620" t="s">
        <v>468</v>
      </c>
      <c r="I3620" t="s">
        <v>381</v>
      </c>
      <c r="J3620" t="s">
        <v>385</v>
      </c>
      <c r="K3620" s="105">
        <v>68</v>
      </c>
      <c r="L3620" s="106">
        <v>0.1049399971961975</v>
      </c>
      <c r="N3620" s="105">
        <v>3713</v>
      </c>
      <c r="O3620" s="106">
        <v>0.28863000869750982</v>
      </c>
      <c r="Q3620" s="105">
        <v>51290</v>
      </c>
      <c r="R3620" s="106">
        <v>0.22549000382423401</v>
      </c>
      <c r="S3620" s="107"/>
    </row>
    <row r="3621" spans="1:19" x14ac:dyDescent="0.25">
      <c r="A3621" t="s">
        <v>331</v>
      </c>
      <c r="B3621" t="s">
        <v>347</v>
      </c>
      <c r="C3621" t="s">
        <v>347</v>
      </c>
      <c r="D3621" t="s">
        <v>347</v>
      </c>
      <c r="E3621" t="s">
        <v>263</v>
      </c>
      <c r="F3621" t="s">
        <v>334</v>
      </c>
      <c r="G3621" s="105">
        <v>14</v>
      </c>
      <c r="H3621" t="s">
        <v>468</v>
      </c>
      <c r="I3621" t="s">
        <v>386</v>
      </c>
      <c r="J3621" t="s">
        <v>387</v>
      </c>
      <c r="K3621" s="105">
        <v>140</v>
      </c>
      <c r="L3621" s="106">
        <v>0.216049998998642</v>
      </c>
      <c r="M3621" s="106">
        <v>0.21638000011444089</v>
      </c>
      <c r="N3621" s="105">
        <v>1937</v>
      </c>
      <c r="O3621" s="106">
        <v>0.15058000385761261</v>
      </c>
      <c r="P3621" s="106">
        <v>0.1546500027179718</v>
      </c>
      <c r="Q3621" s="105">
        <v>12181</v>
      </c>
      <c r="R3621" s="106">
        <v>5.3550001233816147E-2</v>
      </c>
      <c r="S3621" s="107">
        <v>5.4999999701976783E-2</v>
      </c>
    </row>
    <row r="3622" spans="1:19" x14ac:dyDescent="0.25">
      <c r="A3622" t="s">
        <v>331</v>
      </c>
      <c r="B3622" t="s">
        <v>347</v>
      </c>
      <c r="C3622" t="s">
        <v>347</v>
      </c>
      <c r="D3622" t="s">
        <v>347</v>
      </c>
      <c r="E3622" t="s">
        <v>263</v>
      </c>
      <c r="F3622" t="s">
        <v>334</v>
      </c>
      <c r="G3622" s="105">
        <v>14</v>
      </c>
      <c r="H3622" t="s">
        <v>468</v>
      </c>
      <c r="I3622" t="s">
        <v>386</v>
      </c>
      <c r="J3622" t="s">
        <v>388</v>
      </c>
      <c r="K3622" s="105">
        <v>28</v>
      </c>
      <c r="L3622" s="106">
        <v>4.3209999799728387E-2</v>
      </c>
      <c r="M3622" s="106">
        <v>4.3280001729726791E-2</v>
      </c>
      <c r="N3622" s="105">
        <v>1039</v>
      </c>
      <c r="O3622" s="106">
        <v>8.0770000815391541E-2</v>
      </c>
      <c r="P3622" s="106">
        <v>8.2950003445148468E-2</v>
      </c>
      <c r="Q3622" s="105">
        <v>6321</v>
      </c>
      <c r="R3622" s="106">
        <v>2.77900006622076E-2</v>
      </c>
      <c r="S3622" s="107">
        <v>2.8540000319480899E-2</v>
      </c>
    </row>
    <row r="3623" spans="1:19" x14ac:dyDescent="0.25">
      <c r="A3623" t="s">
        <v>331</v>
      </c>
      <c r="B3623" t="s">
        <v>347</v>
      </c>
      <c r="C3623" t="s">
        <v>347</v>
      </c>
      <c r="D3623" t="s">
        <v>347</v>
      </c>
      <c r="E3623" t="s">
        <v>263</v>
      </c>
      <c r="F3623" t="s">
        <v>334</v>
      </c>
      <c r="G3623" s="105">
        <v>14</v>
      </c>
      <c r="H3623" t="s">
        <v>468</v>
      </c>
      <c r="I3623" t="s">
        <v>386</v>
      </c>
      <c r="J3623" t="s">
        <v>85</v>
      </c>
      <c r="K3623" s="105">
        <v>8</v>
      </c>
      <c r="L3623" s="106">
        <v>1.235000044107437E-2</v>
      </c>
      <c r="M3623" s="106">
        <v>1.2360000051558019E-2</v>
      </c>
      <c r="N3623" s="105">
        <v>394</v>
      </c>
      <c r="O3623" s="106">
        <v>3.062999993562698E-2</v>
      </c>
      <c r="P3623" s="106">
        <v>3.1459998339414597E-2</v>
      </c>
      <c r="Q3623" s="105">
        <v>4872</v>
      </c>
      <c r="R3623" s="106">
        <v>2.1420000120997429E-2</v>
      </c>
      <c r="S3623" s="107">
        <v>2.199999988079071E-2</v>
      </c>
    </row>
    <row r="3624" spans="1:19" x14ac:dyDescent="0.25">
      <c r="A3624" t="s">
        <v>331</v>
      </c>
      <c r="B3624" t="s">
        <v>347</v>
      </c>
      <c r="C3624" t="s">
        <v>347</v>
      </c>
      <c r="D3624" t="s">
        <v>347</v>
      </c>
      <c r="E3624" t="s">
        <v>263</v>
      </c>
      <c r="F3624" t="s">
        <v>334</v>
      </c>
      <c r="G3624" s="105">
        <v>14</v>
      </c>
      <c r="H3624" t="s">
        <v>468</v>
      </c>
      <c r="I3624" t="s">
        <v>386</v>
      </c>
      <c r="J3624" t="s">
        <v>389</v>
      </c>
      <c r="K3624" s="105">
        <v>35</v>
      </c>
      <c r="L3624" s="106">
        <v>5.4010000079870217E-2</v>
      </c>
      <c r="M3624" s="106">
        <v>5.4099999368190772E-2</v>
      </c>
      <c r="N3624" s="105">
        <v>941</v>
      </c>
      <c r="O3624" s="106">
        <v>7.3150001466274261E-2</v>
      </c>
      <c r="P3624" s="106">
        <v>7.5130000710487366E-2</v>
      </c>
      <c r="Q3624" s="105">
        <v>4049</v>
      </c>
      <c r="R3624" s="106">
        <v>1.779999956488609E-2</v>
      </c>
      <c r="S3624" s="107">
        <v>1.8279999494552609E-2</v>
      </c>
    </row>
    <row r="3625" spans="1:19" x14ac:dyDescent="0.25">
      <c r="A3625" t="s">
        <v>331</v>
      </c>
      <c r="B3625" t="s">
        <v>347</v>
      </c>
      <c r="C3625" t="s">
        <v>347</v>
      </c>
      <c r="D3625" t="s">
        <v>347</v>
      </c>
      <c r="E3625" t="s">
        <v>263</v>
      </c>
      <c r="F3625" t="s">
        <v>334</v>
      </c>
      <c r="G3625" s="105">
        <v>14</v>
      </c>
      <c r="H3625" t="s">
        <v>468</v>
      </c>
      <c r="I3625" t="s">
        <v>386</v>
      </c>
      <c r="J3625" t="s">
        <v>86</v>
      </c>
      <c r="K3625" s="105">
        <v>1</v>
      </c>
      <c r="L3625" s="106">
        <v>1.5399999683722849E-3</v>
      </c>
      <c r="N3625" s="105">
        <v>339</v>
      </c>
      <c r="O3625" s="106">
        <v>2.6350000873208049E-2</v>
      </c>
      <c r="Q3625" s="105">
        <v>5972</v>
      </c>
      <c r="R3625" s="106">
        <v>2.6259999722242359E-2</v>
      </c>
      <c r="S3625" s="107"/>
    </row>
    <row r="3626" spans="1:19" x14ac:dyDescent="0.25">
      <c r="A3626" t="s">
        <v>331</v>
      </c>
      <c r="B3626" t="s">
        <v>347</v>
      </c>
      <c r="C3626" t="s">
        <v>347</v>
      </c>
      <c r="D3626" t="s">
        <v>347</v>
      </c>
      <c r="E3626" t="s">
        <v>263</v>
      </c>
      <c r="F3626" t="s">
        <v>334</v>
      </c>
      <c r="G3626" s="105">
        <v>14</v>
      </c>
      <c r="H3626" t="s">
        <v>468</v>
      </c>
      <c r="I3626" t="s">
        <v>386</v>
      </c>
      <c r="J3626" t="s">
        <v>84</v>
      </c>
      <c r="K3626" s="105">
        <v>436</v>
      </c>
      <c r="L3626" s="106">
        <v>0.67283999919891357</v>
      </c>
      <c r="M3626" s="106">
        <v>0.67387998104095459</v>
      </c>
      <c r="N3626" s="105">
        <v>8214</v>
      </c>
      <c r="O3626" s="106">
        <v>0.63853001594543457</v>
      </c>
      <c r="P3626" s="106">
        <v>0.65580999851226807</v>
      </c>
      <c r="Q3626" s="105">
        <v>194064</v>
      </c>
      <c r="R3626" s="106">
        <v>0.85317999124526978</v>
      </c>
      <c r="S3626" s="107">
        <v>0.87619000673294067</v>
      </c>
    </row>
    <row r="3627" spans="1:19" x14ac:dyDescent="0.25">
      <c r="A3627" t="s">
        <v>331</v>
      </c>
      <c r="B3627" t="s">
        <v>347</v>
      </c>
      <c r="C3627" t="s">
        <v>347</v>
      </c>
      <c r="D3627" t="s">
        <v>347</v>
      </c>
      <c r="E3627" t="s">
        <v>263</v>
      </c>
      <c r="F3627" t="s">
        <v>334</v>
      </c>
      <c r="G3627">
        <v>14</v>
      </c>
      <c r="H3627" t="s">
        <v>468</v>
      </c>
      <c r="I3627" t="s">
        <v>419</v>
      </c>
      <c r="J3627" t="s">
        <v>390</v>
      </c>
      <c r="K3627">
        <v>68</v>
      </c>
      <c r="L3627" s="106">
        <v>0.1049399971961975</v>
      </c>
      <c r="N3627">
        <v>3713</v>
      </c>
      <c r="O3627" s="106">
        <v>0.28863000869750982</v>
      </c>
      <c r="Q3627">
        <v>51290</v>
      </c>
      <c r="R3627" s="106">
        <v>0.22549000382423401</v>
      </c>
    </row>
    <row r="3628" spans="1:19" x14ac:dyDescent="0.25">
      <c r="A3628" t="s">
        <v>331</v>
      </c>
      <c r="B3628" t="s">
        <v>347</v>
      </c>
      <c r="C3628" t="s">
        <v>347</v>
      </c>
      <c r="D3628" t="s">
        <v>347</v>
      </c>
      <c r="E3628" t="s">
        <v>263</v>
      </c>
      <c r="F3628" t="s">
        <v>334</v>
      </c>
      <c r="G3628" s="105">
        <v>14</v>
      </c>
      <c r="H3628" t="s">
        <v>468</v>
      </c>
      <c r="I3628" t="s">
        <v>419</v>
      </c>
      <c r="J3628" t="s">
        <v>391</v>
      </c>
      <c r="K3628" s="105">
        <v>50</v>
      </c>
      <c r="L3628" s="106">
        <v>7.7160000801086426E-2</v>
      </c>
      <c r="M3628" s="106">
        <v>8.6209997534751892E-2</v>
      </c>
      <c r="N3628" s="105">
        <v>1529</v>
      </c>
      <c r="O3628" s="106">
        <v>0.11885999888181691</v>
      </c>
      <c r="P3628" s="106">
        <v>0.16708999872207639</v>
      </c>
      <c r="Q3628" s="105">
        <v>26007</v>
      </c>
      <c r="R3628" s="106">
        <v>0.11433999985456469</v>
      </c>
      <c r="S3628" s="107">
        <v>0.1476300060749054</v>
      </c>
    </row>
    <row r="3629" spans="1:19" x14ac:dyDescent="0.25">
      <c r="A3629" t="s">
        <v>331</v>
      </c>
      <c r="B3629" t="s">
        <v>347</v>
      </c>
      <c r="C3629" t="s">
        <v>347</v>
      </c>
      <c r="D3629" t="s">
        <v>347</v>
      </c>
      <c r="E3629" t="s">
        <v>263</v>
      </c>
      <c r="F3629" t="s">
        <v>334</v>
      </c>
      <c r="G3629" s="105">
        <v>14</v>
      </c>
      <c r="H3629" t="s">
        <v>468</v>
      </c>
      <c r="I3629" t="s">
        <v>419</v>
      </c>
      <c r="J3629" t="s">
        <v>392</v>
      </c>
      <c r="K3629" s="105">
        <v>197</v>
      </c>
      <c r="L3629" s="106">
        <v>0.30401000380516052</v>
      </c>
      <c r="M3629" s="106">
        <v>0.33965998888015753</v>
      </c>
      <c r="N3629" s="105">
        <v>3020</v>
      </c>
      <c r="O3629" s="106">
        <v>0.23476000130176539</v>
      </c>
      <c r="P3629" s="106">
        <v>0.33002001047134399</v>
      </c>
      <c r="Q3629" s="105">
        <v>69347</v>
      </c>
      <c r="R3629" s="106">
        <v>0.30487999320030212</v>
      </c>
      <c r="S3629" s="107">
        <v>0.39364001154899603</v>
      </c>
    </row>
    <row r="3630" spans="1:19" x14ac:dyDescent="0.25">
      <c r="A3630" t="s">
        <v>331</v>
      </c>
      <c r="B3630" t="s">
        <v>347</v>
      </c>
      <c r="C3630" t="s">
        <v>347</v>
      </c>
      <c r="D3630" t="s">
        <v>347</v>
      </c>
      <c r="E3630" t="s">
        <v>263</v>
      </c>
      <c r="F3630" t="s">
        <v>334</v>
      </c>
      <c r="G3630" s="105">
        <v>14</v>
      </c>
      <c r="H3630" t="s">
        <v>468</v>
      </c>
      <c r="I3630" t="s">
        <v>419</v>
      </c>
      <c r="J3630" t="s">
        <v>393</v>
      </c>
      <c r="K3630" s="105">
        <v>264</v>
      </c>
      <c r="L3630" s="106">
        <v>0.40740999579429632</v>
      </c>
      <c r="M3630" s="106">
        <v>0.45517000555992132</v>
      </c>
      <c r="N3630" s="105">
        <v>3673</v>
      </c>
      <c r="O3630" s="106">
        <v>0.28553000092506409</v>
      </c>
      <c r="P3630" s="106">
        <v>0.40138000249862671</v>
      </c>
      <c r="Q3630" s="105">
        <v>66079</v>
      </c>
      <c r="R3630" s="106">
        <v>0.29050999879837042</v>
      </c>
      <c r="S3630" s="107">
        <v>0.37509000301361078</v>
      </c>
    </row>
    <row r="3631" spans="1:19" x14ac:dyDescent="0.25">
      <c r="A3631" t="s">
        <v>331</v>
      </c>
      <c r="B3631" t="s">
        <v>347</v>
      </c>
      <c r="C3631" t="s">
        <v>347</v>
      </c>
      <c r="D3631" t="s">
        <v>347</v>
      </c>
      <c r="E3631" t="s">
        <v>263</v>
      </c>
      <c r="F3631" t="s">
        <v>334</v>
      </c>
      <c r="G3631" s="105">
        <v>14</v>
      </c>
      <c r="H3631" t="s">
        <v>468</v>
      </c>
      <c r="I3631" t="s">
        <v>419</v>
      </c>
      <c r="J3631" t="s">
        <v>394</v>
      </c>
      <c r="K3631" s="105">
        <v>69</v>
      </c>
      <c r="L3631" s="106">
        <v>0.10648000240325931</v>
      </c>
      <c r="M3631" s="106">
        <v>0.11896999925374981</v>
      </c>
      <c r="N3631" s="105">
        <v>929</v>
      </c>
      <c r="O3631" s="106">
        <v>7.2219997644424438E-2</v>
      </c>
      <c r="P3631" s="106">
        <v>0.1015200018882751</v>
      </c>
      <c r="Q3631" s="105">
        <v>14736</v>
      </c>
      <c r="R3631" s="106">
        <v>6.4790003001689911E-2</v>
      </c>
      <c r="S3631" s="107">
        <v>8.3650000393390656E-2</v>
      </c>
    </row>
    <row r="3632" spans="1:19" x14ac:dyDescent="0.25">
      <c r="A3632" t="s">
        <v>331</v>
      </c>
      <c r="B3632" t="s">
        <v>347</v>
      </c>
      <c r="C3632" t="s">
        <v>347</v>
      </c>
      <c r="D3632" t="s">
        <v>347</v>
      </c>
      <c r="E3632" t="s">
        <v>263</v>
      </c>
      <c r="F3632" t="s">
        <v>334</v>
      </c>
      <c r="G3632" s="105">
        <v>14</v>
      </c>
      <c r="H3632" t="s">
        <v>468</v>
      </c>
      <c r="I3632" t="s">
        <v>439</v>
      </c>
      <c r="J3632" t="s">
        <v>440</v>
      </c>
      <c r="K3632" s="105">
        <v>68</v>
      </c>
      <c r="L3632" s="106">
        <v>0.1049399971961975</v>
      </c>
      <c r="N3632" s="105">
        <v>3713</v>
      </c>
      <c r="O3632" s="106">
        <v>0.28863000869750982</v>
      </c>
      <c r="Q3632" s="105">
        <v>51290</v>
      </c>
      <c r="R3632" s="106">
        <v>0.22549000382423401</v>
      </c>
      <c r="S3632" s="107"/>
    </row>
    <row r="3633" spans="1:19" x14ac:dyDescent="0.25">
      <c r="A3633" t="s">
        <v>331</v>
      </c>
      <c r="B3633" t="s">
        <v>347</v>
      </c>
      <c r="C3633" t="s">
        <v>347</v>
      </c>
      <c r="D3633" t="s">
        <v>347</v>
      </c>
      <c r="E3633" t="s">
        <v>263</v>
      </c>
      <c r="F3633" t="s">
        <v>334</v>
      </c>
      <c r="G3633" s="105">
        <v>14</v>
      </c>
      <c r="H3633" t="s">
        <v>468</v>
      </c>
      <c r="I3633" t="s">
        <v>439</v>
      </c>
      <c r="J3633" t="s">
        <v>442</v>
      </c>
      <c r="K3633" s="105">
        <v>580</v>
      </c>
      <c r="L3633" s="106">
        <v>0.89506000280380249</v>
      </c>
      <c r="M3633" s="106">
        <v>1</v>
      </c>
      <c r="N3633" s="105">
        <v>9151</v>
      </c>
      <c r="O3633" s="106">
        <v>0.71136999130249023</v>
      </c>
      <c r="P3633" s="106">
        <v>1</v>
      </c>
      <c r="Q3633" s="105">
        <v>176169</v>
      </c>
      <c r="R3633" s="106">
        <v>0.77451002597808838</v>
      </c>
      <c r="S3633" s="107">
        <v>1</v>
      </c>
    </row>
    <row r="3634" spans="1:19" x14ac:dyDescent="0.25">
      <c r="A3634" t="s">
        <v>331</v>
      </c>
      <c r="B3634" t="s">
        <v>347</v>
      </c>
      <c r="C3634" t="s">
        <v>347</v>
      </c>
      <c r="D3634" t="s">
        <v>347</v>
      </c>
      <c r="E3634" t="s">
        <v>263</v>
      </c>
      <c r="F3634" t="s">
        <v>334</v>
      </c>
      <c r="G3634" s="105">
        <v>14</v>
      </c>
      <c r="H3634" t="s">
        <v>468</v>
      </c>
      <c r="I3634" t="s">
        <v>395</v>
      </c>
      <c r="J3634" t="s">
        <v>396</v>
      </c>
      <c r="K3634" s="105">
        <v>640</v>
      </c>
      <c r="L3634" s="106">
        <v>0.98764997720718384</v>
      </c>
      <c r="N3634" s="105">
        <v>12751</v>
      </c>
      <c r="O3634" s="106">
        <v>0.99121999740600586</v>
      </c>
      <c r="Q3634" s="105">
        <v>225832</v>
      </c>
      <c r="R3634" s="106">
        <v>0.99285000562667847</v>
      </c>
      <c r="S3634" s="107"/>
    </row>
    <row r="3635" spans="1:19" x14ac:dyDescent="0.25">
      <c r="A3635" t="s">
        <v>331</v>
      </c>
      <c r="B3635" t="s">
        <v>347</v>
      </c>
      <c r="C3635" t="s">
        <v>347</v>
      </c>
      <c r="D3635" t="s">
        <v>347</v>
      </c>
      <c r="E3635" t="s">
        <v>263</v>
      </c>
      <c r="F3635" t="s">
        <v>334</v>
      </c>
      <c r="G3635" s="105">
        <v>14</v>
      </c>
      <c r="H3635" t="s">
        <v>468</v>
      </c>
      <c r="I3635" t="s">
        <v>395</v>
      </c>
      <c r="J3635" t="s">
        <v>397</v>
      </c>
      <c r="K3635" s="105">
        <v>8</v>
      </c>
      <c r="L3635" s="106">
        <v>1.235000044107437E-2</v>
      </c>
      <c r="N3635" s="105">
        <v>113</v>
      </c>
      <c r="O3635" s="106">
        <v>8.7799998000264168E-3</v>
      </c>
      <c r="Q3635" s="105">
        <v>1627</v>
      </c>
      <c r="R3635" s="106">
        <v>7.1499999612569809E-3</v>
      </c>
      <c r="S3635" s="107"/>
    </row>
    <row r="3636" spans="1:19" x14ac:dyDescent="0.25">
      <c r="A3636" t="s">
        <v>331</v>
      </c>
      <c r="B3636" t="s">
        <v>347</v>
      </c>
      <c r="C3636" t="s">
        <v>347</v>
      </c>
      <c r="D3636" t="s">
        <v>347</v>
      </c>
      <c r="E3636" t="s">
        <v>263</v>
      </c>
      <c r="F3636" t="s">
        <v>334</v>
      </c>
      <c r="G3636" s="105">
        <v>14</v>
      </c>
      <c r="H3636" t="s">
        <v>468</v>
      </c>
      <c r="I3636" t="s">
        <v>398</v>
      </c>
      <c r="J3636" t="s">
        <v>399</v>
      </c>
      <c r="K3636" s="105">
        <v>25</v>
      </c>
      <c r="L3636" s="106">
        <v>3.8580000400543213E-2</v>
      </c>
      <c r="N3636" s="105">
        <v>1058</v>
      </c>
      <c r="O3636" s="106">
        <v>8.2249999046325684E-2</v>
      </c>
      <c r="Q3636" s="105">
        <v>32785</v>
      </c>
      <c r="R3636" s="106">
        <v>0.14414000511169431</v>
      </c>
      <c r="S3636" s="107"/>
    </row>
    <row r="3637" spans="1:19" x14ac:dyDescent="0.25">
      <c r="A3637" t="s">
        <v>331</v>
      </c>
      <c r="B3637" t="s">
        <v>347</v>
      </c>
      <c r="C3637" t="s">
        <v>347</v>
      </c>
      <c r="D3637" t="s">
        <v>347</v>
      </c>
      <c r="E3637" t="s">
        <v>263</v>
      </c>
      <c r="F3637" t="s">
        <v>334</v>
      </c>
      <c r="G3637" s="105">
        <v>14</v>
      </c>
      <c r="H3637" t="s">
        <v>468</v>
      </c>
      <c r="I3637" t="s">
        <v>398</v>
      </c>
      <c r="J3637" t="s">
        <v>41</v>
      </c>
      <c r="K3637" s="105">
        <v>168</v>
      </c>
      <c r="L3637" s="106">
        <v>0.25925999879837042</v>
      </c>
      <c r="N3637" s="105">
        <v>2576</v>
      </c>
      <c r="O3637" s="106">
        <v>0.20024999976158139</v>
      </c>
      <c r="Q3637" s="105">
        <v>40324</v>
      </c>
      <c r="R3637" s="106">
        <v>0.177279993891716</v>
      </c>
      <c r="S3637" s="107"/>
    </row>
    <row r="3638" spans="1:19" x14ac:dyDescent="0.25">
      <c r="A3638" t="s">
        <v>331</v>
      </c>
      <c r="B3638" t="s">
        <v>347</v>
      </c>
      <c r="C3638" t="s">
        <v>347</v>
      </c>
      <c r="D3638" t="s">
        <v>347</v>
      </c>
      <c r="E3638" t="s">
        <v>263</v>
      </c>
      <c r="F3638" t="s">
        <v>334</v>
      </c>
      <c r="G3638">
        <v>14</v>
      </c>
      <c r="H3638" t="s">
        <v>468</v>
      </c>
      <c r="I3638" t="s">
        <v>398</v>
      </c>
      <c r="J3638" t="s">
        <v>40</v>
      </c>
      <c r="K3638">
        <v>139</v>
      </c>
      <c r="L3638" s="106">
        <v>0.2145099937915802</v>
      </c>
      <c r="N3638">
        <v>2894</v>
      </c>
      <c r="O3638" s="106">
        <v>0.22496999800205231</v>
      </c>
      <c r="Q3638">
        <v>47952</v>
      </c>
      <c r="R3638" s="106">
        <v>0.21082000434398651</v>
      </c>
    </row>
    <row r="3639" spans="1:19" x14ac:dyDescent="0.25">
      <c r="A3639" t="s">
        <v>331</v>
      </c>
      <c r="B3639" t="s">
        <v>347</v>
      </c>
      <c r="C3639" t="s">
        <v>347</v>
      </c>
      <c r="D3639" t="s">
        <v>347</v>
      </c>
      <c r="E3639" t="s">
        <v>263</v>
      </c>
      <c r="F3639" t="s">
        <v>334</v>
      </c>
      <c r="G3639" s="105">
        <v>14</v>
      </c>
      <c r="H3639" t="s">
        <v>468</v>
      </c>
      <c r="I3639" t="s">
        <v>398</v>
      </c>
      <c r="J3639" t="s">
        <v>39</v>
      </c>
      <c r="K3639" s="105">
        <v>127</v>
      </c>
      <c r="L3639" s="106">
        <v>0.19598999619483951</v>
      </c>
      <c r="N3639" s="105">
        <v>2903</v>
      </c>
      <c r="O3639" s="106">
        <v>0.22566999495029449</v>
      </c>
      <c r="Q3639" s="105">
        <v>51770</v>
      </c>
      <c r="R3639" s="106">
        <v>0.22759999334812159</v>
      </c>
      <c r="S3639" s="107"/>
    </row>
    <row r="3640" spans="1:19" x14ac:dyDescent="0.25">
      <c r="A3640" t="s">
        <v>331</v>
      </c>
      <c r="B3640" t="s">
        <v>347</v>
      </c>
      <c r="C3640" t="s">
        <v>347</v>
      </c>
      <c r="D3640" t="s">
        <v>347</v>
      </c>
      <c r="E3640" t="s">
        <v>263</v>
      </c>
      <c r="F3640" t="s">
        <v>334</v>
      </c>
      <c r="G3640" s="105">
        <v>14</v>
      </c>
      <c r="H3640" t="s">
        <v>468</v>
      </c>
      <c r="I3640" t="s">
        <v>398</v>
      </c>
      <c r="J3640" t="s">
        <v>400</v>
      </c>
      <c r="K3640" s="105">
        <v>189</v>
      </c>
      <c r="L3640" s="106">
        <v>0.29166999459266663</v>
      </c>
      <c r="N3640" s="105">
        <v>3433</v>
      </c>
      <c r="O3640" s="106">
        <v>0.26686999201774603</v>
      </c>
      <c r="Q3640" s="105">
        <v>54628</v>
      </c>
      <c r="R3640" s="106">
        <v>0.24017000198364261</v>
      </c>
      <c r="S3640" s="107"/>
    </row>
    <row r="3641" spans="1:19" x14ac:dyDescent="0.25">
      <c r="A3641" t="s">
        <v>331</v>
      </c>
      <c r="B3641" t="s">
        <v>347</v>
      </c>
      <c r="C3641" t="s">
        <v>347</v>
      </c>
      <c r="D3641" t="s">
        <v>347</v>
      </c>
      <c r="E3641" t="s">
        <v>263</v>
      </c>
      <c r="F3641" t="s">
        <v>334</v>
      </c>
      <c r="G3641" s="105">
        <v>14</v>
      </c>
      <c r="H3641" t="s">
        <v>468</v>
      </c>
      <c r="I3641" t="s">
        <v>422</v>
      </c>
      <c r="J3641" t="s">
        <v>429</v>
      </c>
      <c r="K3641" s="105">
        <v>171</v>
      </c>
      <c r="L3641" s="106">
        <v>0.26388999819755549</v>
      </c>
      <c r="N3641" s="105">
        <v>6252</v>
      </c>
      <c r="O3641" s="106">
        <v>0.48600998520851141</v>
      </c>
      <c r="Q3641" s="105">
        <v>80101</v>
      </c>
      <c r="R3641" s="106">
        <v>0.3521600067615509</v>
      </c>
      <c r="S3641" s="107"/>
    </row>
    <row r="3642" spans="1:19" x14ac:dyDescent="0.25">
      <c r="A3642" t="s">
        <v>331</v>
      </c>
      <c r="B3642" t="s">
        <v>347</v>
      </c>
      <c r="C3642" t="s">
        <v>347</v>
      </c>
      <c r="D3642" t="s">
        <v>347</v>
      </c>
      <c r="E3642" t="s">
        <v>263</v>
      </c>
      <c r="F3642" t="s">
        <v>334</v>
      </c>
      <c r="G3642" s="105">
        <v>14</v>
      </c>
      <c r="H3642" t="s">
        <v>468</v>
      </c>
      <c r="I3642" t="s">
        <v>422</v>
      </c>
      <c r="J3642" t="s">
        <v>423</v>
      </c>
      <c r="K3642" s="105">
        <v>401</v>
      </c>
      <c r="L3642" s="106">
        <v>0.61883002519607544</v>
      </c>
      <c r="M3642" s="106">
        <v>0.84066998958587646</v>
      </c>
      <c r="N3642" s="105">
        <v>5132</v>
      </c>
      <c r="O3642" s="106">
        <v>0.39893999695777888</v>
      </c>
      <c r="P3642" s="106">
        <v>0.77616000175476074</v>
      </c>
      <c r="Q3642" s="105">
        <v>119646</v>
      </c>
      <c r="R3642" s="106">
        <v>0.52600997686386108</v>
      </c>
      <c r="S3642" s="107">
        <v>0.81194001436233521</v>
      </c>
    </row>
    <row r="3643" spans="1:19" x14ac:dyDescent="0.25">
      <c r="A3643" t="s">
        <v>331</v>
      </c>
      <c r="B3643" t="s">
        <v>347</v>
      </c>
      <c r="C3643" t="s">
        <v>347</v>
      </c>
      <c r="D3643" t="s">
        <v>347</v>
      </c>
      <c r="E3643" t="s">
        <v>263</v>
      </c>
      <c r="F3643" t="s">
        <v>334</v>
      </c>
      <c r="G3643" s="105">
        <v>14</v>
      </c>
      <c r="H3643" t="s">
        <v>468</v>
      </c>
      <c r="I3643" t="s">
        <v>422</v>
      </c>
      <c r="J3643" t="s">
        <v>424</v>
      </c>
      <c r="K3643" s="105">
        <v>28</v>
      </c>
      <c r="L3643" s="106">
        <v>4.3209999799728387E-2</v>
      </c>
      <c r="M3643" s="106">
        <v>5.8699999004602432E-2</v>
      </c>
      <c r="N3643" s="105">
        <v>1096</v>
      </c>
      <c r="O3643" s="106">
        <v>8.5199996829032898E-2</v>
      </c>
      <c r="P3643" s="106">
        <v>0.16575999557971949</v>
      </c>
      <c r="Q3643" s="105">
        <v>17180</v>
      </c>
      <c r="R3643" s="106">
        <v>7.5530000030994415E-2</v>
      </c>
      <c r="S3643" s="107">
        <v>0.11659000068902969</v>
      </c>
    </row>
    <row r="3644" spans="1:19" x14ac:dyDescent="0.25">
      <c r="A3644" t="s">
        <v>331</v>
      </c>
      <c r="B3644" t="s">
        <v>347</v>
      </c>
      <c r="C3644" t="s">
        <v>347</v>
      </c>
      <c r="D3644" t="s">
        <v>347</v>
      </c>
      <c r="E3644" t="s">
        <v>263</v>
      </c>
      <c r="F3644" t="s">
        <v>334</v>
      </c>
      <c r="G3644" s="105">
        <v>14</v>
      </c>
      <c r="H3644" t="s">
        <v>468</v>
      </c>
      <c r="I3644" t="s">
        <v>422</v>
      </c>
      <c r="J3644" t="s">
        <v>425</v>
      </c>
      <c r="K3644" s="105">
        <v>25</v>
      </c>
      <c r="L3644" s="106">
        <v>3.8580000400543213E-2</v>
      </c>
      <c r="M3644" s="106">
        <v>5.2409999072551727E-2</v>
      </c>
      <c r="N3644" s="105">
        <v>225</v>
      </c>
      <c r="O3644" s="106">
        <v>1.7489999532699581E-2</v>
      </c>
      <c r="P3644" s="106">
        <v>3.4030001610517502E-2</v>
      </c>
      <c r="Q3644" s="105">
        <v>6082</v>
      </c>
      <c r="R3644" s="106">
        <v>2.6739999651908871E-2</v>
      </c>
      <c r="S3644" s="107">
        <v>4.1269998997449868E-2</v>
      </c>
    </row>
    <row r="3645" spans="1:19" x14ac:dyDescent="0.25">
      <c r="A3645" t="s">
        <v>331</v>
      </c>
      <c r="B3645" t="s">
        <v>347</v>
      </c>
      <c r="C3645" t="s">
        <v>347</v>
      </c>
      <c r="D3645" t="s">
        <v>347</v>
      </c>
      <c r="E3645" t="s">
        <v>263</v>
      </c>
      <c r="F3645" t="s">
        <v>334</v>
      </c>
      <c r="G3645" s="105">
        <v>14</v>
      </c>
      <c r="H3645" t="s">
        <v>468</v>
      </c>
      <c r="I3645" t="s">
        <v>422</v>
      </c>
      <c r="J3645" t="s">
        <v>426</v>
      </c>
      <c r="K3645" s="105">
        <v>21</v>
      </c>
      <c r="L3645" s="106">
        <v>3.2409999519586563E-2</v>
      </c>
      <c r="M3645" s="106">
        <v>4.4029999524354928E-2</v>
      </c>
      <c r="N3645" s="105">
        <v>124</v>
      </c>
      <c r="O3645" s="106">
        <v>9.6399998292326927E-3</v>
      </c>
      <c r="P3645" s="106">
        <v>1.875000074505806E-2</v>
      </c>
      <c r="Q3645" s="105">
        <v>3672</v>
      </c>
      <c r="R3645" s="106">
        <v>1.6140000894665722E-2</v>
      </c>
      <c r="S3645" s="107">
        <v>2.491999976336956E-2</v>
      </c>
    </row>
    <row r="3646" spans="1:19" x14ac:dyDescent="0.25">
      <c r="A3646" t="s">
        <v>331</v>
      </c>
      <c r="B3646" t="s">
        <v>347</v>
      </c>
      <c r="C3646" t="s">
        <v>347</v>
      </c>
      <c r="D3646" t="s">
        <v>347</v>
      </c>
      <c r="E3646" t="s">
        <v>263</v>
      </c>
      <c r="F3646" t="s">
        <v>334</v>
      </c>
      <c r="G3646" s="105">
        <v>14</v>
      </c>
      <c r="H3646" t="s">
        <v>468</v>
      </c>
      <c r="I3646" t="s">
        <v>422</v>
      </c>
      <c r="J3646" t="s">
        <v>427</v>
      </c>
      <c r="K3646" s="105">
        <v>2</v>
      </c>
      <c r="L3646" s="106">
        <v>3.090000012889504E-3</v>
      </c>
      <c r="M3646" s="106">
        <v>4.1899997740983963E-3</v>
      </c>
      <c r="N3646" s="105">
        <v>35</v>
      </c>
      <c r="O3646" s="106">
        <v>2.7199999894946809E-3</v>
      </c>
      <c r="P3646" s="106">
        <v>5.2899997681379318E-3</v>
      </c>
      <c r="Q3646" s="105">
        <v>766</v>
      </c>
      <c r="R3646" s="106">
        <v>3.3700000494718552E-3</v>
      </c>
      <c r="S3646" s="107">
        <v>5.2000000141561031E-3</v>
      </c>
    </row>
    <row r="3647" spans="1:19" x14ac:dyDescent="0.25">
      <c r="A3647" t="s">
        <v>331</v>
      </c>
      <c r="B3647" t="s">
        <v>347</v>
      </c>
      <c r="C3647" t="s">
        <v>347</v>
      </c>
      <c r="D3647" t="s">
        <v>347</v>
      </c>
      <c r="E3647" t="s">
        <v>263</v>
      </c>
      <c r="F3647" t="s">
        <v>334</v>
      </c>
      <c r="G3647" s="105">
        <v>14</v>
      </c>
      <c r="H3647" t="s">
        <v>468</v>
      </c>
      <c r="I3647" t="s">
        <v>422</v>
      </c>
      <c r="J3647" t="s">
        <v>428</v>
      </c>
      <c r="K3647" s="105">
        <v>0</v>
      </c>
      <c r="L3647" s="106">
        <v>0</v>
      </c>
      <c r="M3647" s="106">
        <v>0</v>
      </c>
      <c r="N3647" s="105">
        <v>0</v>
      </c>
      <c r="O3647" s="106">
        <v>0</v>
      </c>
      <c r="P3647" s="106">
        <v>0</v>
      </c>
      <c r="Q3647" s="105">
        <v>12</v>
      </c>
      <c r="R3647" s="106">
        <v>4.9999998736893758E-5</v>
      </c>
      <c r="S3647" s="107">
        <v>7.9999997979030013E-5</v>
      </c>
    </row>
    <row r="3648" spans="1:19" x14ac:dyDescent="0.25">
      <c r="A3648" t="s">
        <v>331</v>
      </c>
      <c r="B3648" t="s">
        <v>347</v>
      </c>
      <c r="C3648" t="s">
        <v>347</v>
      </c>
      <c r="D3648" t="s">
        <v>347</v>
      </c>
      <c r="E3648" t="s">
        <v>263</v>
      </c>
      <c r="F3648" t="s">
        <v>334</v>
      </c>
      <c r="G3648" s="105">
        <v>14</v>
      </c>
      <c r="H3648" t="s">
        <v>468</v>
      </c>
      <c r="I3648" t="s">
        <v>430</v>
      </c>
      <c r="J3648" t="s">
        <v>434</v>
      </c>
      <c r="K3648" s="105">
        <v>23</v>
      </c>
      <c r="L3648" s="106">
        <v>3.5489998757839203E-2</v>
      </c>
      <c r="M3648" s="106">
        <v>3.5939998924732208E-2</v>
      </c>
      <c r="N3648" s="105">
        <v>336</v>
      </c>
      <c r="O3648" s="106">
        <v>2.6119999587535862E-2</v>
      </c>
      <c r="P3648" s="106">
        <v>2.7149999514222149E-2</v>
      </c>
      <c r="Q3648" s="105">
        <v>4987</v>
      </c>
      <c r="R3648" s="106">
        <v>2.1919999271631241E-2</v>
      </c>
      <c r="S3648" s="107">
        <v>2.2490000352263451E-2</v>
      </c>
    </row>
    <row r="3649" spans="1:19" x14ac:dyDescent="0.25">
      <c r="A3649" t="s">
        <v>331</v>
      </c>
      <c r="B3649" t="s">
        <v>347</v>
      </c>
      <c r="C3649" t="s">
        <v>347</v>
      </c>
      <c r="D3649" t="s">
        <v>347</v>
      </c>
      <c r="E3649" t="s">
        <v>263</v>
      </c>
      <c r="F3649" t="s">
        <v>334</v>
      </c>
      <c r="G3649" s="105">
        <v>14</v>
      </c>
      <c r="H3649" t="s">
        <v>468</v>
      </c>
      <c r="I3649" t="s">
        <v>430</v>
      </c>
      <c r="J3649" t="s">
        <v>432</v>
      </c>
      <c r="K3649" s="105">
        <v>108</v>
      </c>
      <c r="L3649" s="106">
        <v>0.1666699945926666</v>
      </c>
      <c r="M3649" s="106">
        <v>0.16875000298023221</v>
      </c>
      <c r="N3649" s="105">
        <v>1780</v>
      </c>
      <c r="O3649" s="106">
        <v>0.13837000727653501</v>
      </c>
      <c r="P3649" s="106">
        <v>0.1438499987125397</v>
      </c>
      <c r="Q3649" s="105">
        <v>18498</v>
      </c>
      <c r="R3649" s="106">
        <v>8.1320002675056458E-2</v>
      </c>
      <c r="S3649" s="107">
        <v>8.343999832868576E-2</v>
      </c>
    </row>
    <row r="3650" spans="1:19" x14ac:dyDescent="0.25">
      <c r="A3650" t="s">
        <v>331</v>
      </c>
      <c r="B3650" t="s">
        <v>347</v>
      </c>
      <c r="C3650" t="s">
        <v>347</v>
      </c>
      <c r="D3650" t="s">
        <v>347</v>
      </c>
      <c r="E3650" t="s">
        <v>263</v>
      </c>
      <c r="F3650" t="s">
        <v>334</v>
      </c>
      <c r="G3650" s="105">
        <v>14</v>
      </c>
      <c r="H3650" t="s">
        <v>468</v>
      </c>
      <c r="I3650" t="s">
        <v>430</v>
      </c>
      <c r="J3650" t="s">
        <v>435</v>
      </c>
      <c r="K3650" s="105">
        <v>0</v>
      </c>
      <c r="L3650" s="106">
        <v>0</v>
      </c>
      <c r="M3650" s="106">
        <v>0</v>
      </c>
      <c r="N3650" s="105">
        <v>30</v>
      </c>
      <c r="O3650" s="106">
        <v>2.330000046640635E-3</v>
      </c>
      <c r="P3650" s="106">
        <v>2.4200000334531069E-3</v>
      </c>
      <c r="Q3650" s="105">
        <v>391</v>
      </c>
      <c r="R3650" s="106">
        <v>1.7199999419972301E-3</v>
      </c>
      <c r="S3650" s="107">
        <v>1.760000013746321E-3</v>
      </c>
    </row>
    <row r="3651" spans="1:19" x14ac:dyDescent="0.25">
      <c r="A3651" t="s">
        <v>331</v>
      </c>
      <c r="B3651" t="s">
        <v>347</v>
      </c>
      <c r="C3651" t="s">
        <v>347</v>
      </c>
      <c r="D3651" t="s">
        <v>347</v>
      </c>
      <c r="E3651" t="s">
        <v>263</v>
      </c>
      <c r="F3651" t="s">
        <v>334</v>
      </c>
      <c r="G3651" s="105">
        <v>14</v>
      </c>
      <c r="H3651" t="s">
        <v>468</v>
      </c>
      <c r="I3651" t="s">
        <v>430</v>
      </c>
      <c r="J3651" t="s">
        <v>436</v>
      </c>
      <c r="K3651" s="105">
        <v>7</v>
      </c>
      <c r="L3651" s="106">
        <v>1.080000028014183E-2</v>
      </c>
      <c r="M3651" s="106">
        <v>1.0940000414848329E-2</v>
      </c>
      <c r="N3651" s="105">
        <v>688</v>
      </c>
      <c r="O3651" s="106">
        <v>5.3479999303817749E-2</v>
      </c>
      <c r="P3651" s="106">
        <v>5.559999868273735E-2</v>
      </c>
      <c r="Q3651" s="105">
        <v>6784</v>
      </c>
      <c r="R3651" s="106">
        <v>2.9829999431967739E-2</v>
      </c>
      <c r="S3651" s="107">
        <v>3.060000017285347E-2</v>
      </c>
    </row>
    <row r="3652" spans="1:19" x14ac:dyDescent="0.25">
      <c r="A3652" t="s">
        <v>331</v>
      </c>
      <c r="B3652" t="s">
        <v>347</v>
      </c>
      <c r="C3652" t="s">
        <v>347</v>
      </c>
      <c r="D3652" t="s">
        <v>347</v>
      </c>
      <c r="E3652" t="s">
        <v>263</v>
      </c>
      <c r="F3652" t="s">
        <v>334</v>
      </c>
      <c r="G3652" s="105">
        <v>14</v>
      </c>
      <c r="H3652" t="s">
        <v>468</v>
      </c>
      <c r="I3652" t="s">
        <v>430</v>
      </c>
      <c r="J3652" t="s">
        <v>431</v>
      </c>
      <c r="K3652" s="105">
        <v>60</v>
      </c>
      <c r="L3652" s="106">
        <v>9.2589996755123138E-2</v>
      </c>
      <c r="M3652" s="106">
        <v>9.375E-2</v>
      </c>
      <c r="N3652" s="105">
        <v>3302</v>
      </c>
      <c r="O3652" s="106">
        <v>0.25668999552726751</v>
      </c>
      <c r="P3652" s="106">
        <v>0.26684999465942377</v>
      </c>
      <c r="Q3652" s="105">
        <v>77035</v>
      </c>
      <c r="R3652" s="106">
        <v>0.33867999911308289</v>
      </c>
      <c r="S3652" s="107">
        <v>0.3474699854850769</v>
      </c>
    </row>
    <row r="3653" spans="1:19" x14ac:dyDescent="0.25">
      <c r="A3653" t="s">
        <v>331</v>
      </c>
      <c r="B3653" t="s">
        <v>347</v>
      </c>
      <c r="C3653" t="s">
        <v>347</v>
      </c>
      <c r="D3653" t="s">
        <v>347</v>
      </c>
      <c r="E3653" t="s">
        <v>263</v>
      </c>
      <c r="F3653" t="s">
        <v>334</v>
      </c>
      <c r="G3653" s="105">
        <v>14</v>
      </c>
      <c r="H3653" t="s">
        <v>468</v>
      </c>
      <c r="I3653" t="s">
        <v>430</v>
      </c>
      <c r="J3653" t="s">
        <v>502</v>
      </c>
      <c r="K3653" s="105">
        <v>442</v>
      </c>
      <c r="L3653" s="106">
        <v>0.68209999799728394</v>
      </c>
      <c r="M3653" s="106">
        <v>0.69063001871109009</v>
      </c>
      <c r="N3653" s="105">
        <v>6238</v>
      </c>
      <c r="O3653" s="106">
        <v>0.48491999506950378</v>
      </c>
      <c r="P3653" s="106">
        <v>0.50411999225616455</v>
      </c>
      <c r="Q3653" s="105">
        <v>114008</v>
      </c>
      <c r="R3653" s="106">
        <v>0.5012199878692627</v>
      </c>
      <c r="S3653" s="107">
        <v>0.51424002647399902</v>
      </c>
    </row>
    <row r="3654" spans="1:19" x14ac:dyDescent="0.25">
      <c r="A3654" t="s">
        <v>331</v>
      </c>
      <c r="B3654" t="s">
        <v>347</v>
      </c>
      <c r="C3654" t="s">
        <v>347</v>
      </c>
      <c r="D3654" t="s">
        <v>347</v>
      </c>
      <c r="E3654" t="s">
        <v>263</v>
      </c>
      <c r="F3654" t="s">
        <v>334</v>
      </c>
      <c r="G3654" s="105">
        <v>14</v>
      </c>
      <c r="H3654" t="s">
        <v>468</v>
      </c>
      <c r="I3654" t="s">
        <v>430</v>
      </c>
      <c r="J3654" t="s">
        <v>86</v>
      </c>
      <c r="K3654" s="105">
        <v>8</v>
      </c>
      <c r="L3654" s="106">
        <v>1.235000044107437E-2</v>
      </c>
      <c r="N3654" s="105">
        <v>490</v>
      </c>
      <c r="O3654" s="106">
        <v>3.8090001791715622E-2</v>
      </c>
      <c r="Q3654" s="105">
        <v>5756</v>
      </c>
      <c r="R3654" s="106">
        <v>2.5310000404715541E-2</v>
      </c>
      <c r="S3654" s="107"/>
    </row>
    <row r="3655" spans="1:19" x14ac:dyDescent="0.25">
      <c r="A3655" t="s">
        <v>331</v>
      </c>
      <c r="B3655" t="s">
        <v>347</v>
      </c>
      <c r="C3655" t="s">
        <v>347</v>
      </c>
      <c r="D3655" t="s">
        <v>347</v>
      </c>
      <c r="E3655" t="s">
        <v>263</v>
      </c>
      <c r="F3655" t="s">
        <v>334</v>
      </c>
      <c r="G3655" s="105">
        <v>14</v>
      </c>
      <c r="H3655" t="s">
        <v>468</v>
      </c>
      <c r="I3655" t="s">
        <v>401</v>
      </c>
      <c r="J3655" t="s">
        <v>405</v>
      </c>
      <c r="K3655" s="105">
        <v>462</v>
      </c>
      <c r="L3655" s="106">
        <v>0.71296000480651855</v>
      </c>
      <c r="M3655" s="106">
        <v>0.73566997051239014</v>
      </c>
      <c r="N3655" s="105">
        <v>9610</v>
      </c>
      <c r="O3655" s="106">
        <v>0.74704998731613159</v>
      </c>
      <c r="P3655" s="106">
        <v>0.77863997220993042</v>
      </c>
      <c r="Q3655" s="105">
        <v>171311</v>
      </c>
      <c r="R3655" s="106">
        <v>0.75314998626708984</v>
      </c>
      <c r="S3655" s="107">
        <v>0.77806001901626587</v>
      </c>
    </row>
    <row r="3656" spans="1:19" x14ac:dyDescent="0.25">
      <c r="A3656" t="s">
        <v>331</v>
      </c>
      <c r="B3656" t="s">
        <v>347</v>
      </c>
      <c r="C3656" t="s">
        <v>347</v>
      </c>
      <c r="D3656" t="s">
        <v>347</v>
      </c>
      <c r="E3656" t="s">
        <v>263</v>
      </c>
      <c r="F3656" t="s">
        <v>334</v>
      </c>
      <c r="G3656" s="105">
        <v>14</v>
      </c>
      <c r="H3656" t="s">
        <v>468</v>
      </c>
      <c r="I3656" t="s">
        <v>401</v>
      </c>
      <c r="J3656" t="s">
        <v>412</v>
      </c>
      <c r="K3656" s="105">
        <v>73</v>
      </c>
      <c r="L3656" s="106">
        <v>0.1126499995589256</v>
      </c>
      <c r="M3656" s="106">
        <v>0.1162400022149086</v>
      </c>
      <c r="N3656" s="105">
        <v>1257</v>
      </c>
      <c r="O3656" s="106">
        <v>9.7709998488426208E-2</v>
      </c>
      <c r="P3656" s="106">
        <v>0.1018500030040741</v>
      </c>
      <c r="Q3656" s="105">
        <v>22313</v>
      </c>
      <c r="R3656" s="106">
        <v>9.8099999129772186E-2</v>
      </c>
      <c r="S3656" s="107">
        <v>0.10134000331163411</v>
      </c>
    </row>
    <row r="3657" spans="1:19" x14ac:dyDescent="0.25">
      <c r="A3657" t="s">
        <v>331</v>
      </c>
      <c r="B3657" t="s">
        <v>347</v>
      </c>
      <c r="C3657" t="s">
        <v>347</v>
      </c>
      <c r="D3657" t="s">
        <v>347</v>
      </c>
      <c r="E3657" t="s">
        <v>263</v>
      </c>
      <c r="F3657" t="s">
        <v>334</v>
      </c>
      <c r="G3657" s="105">
        <v>14</v>
      </c>
      <c r="H3657" t="s">
        <v>468</v>
      </c>
      <c r="I3657" t="s">
        <v>401</v>
      </c>
      <c r="J3657" t="s">
        <v>413</v>
      </c>
      <c r="K3657" s="105">
        <v>65</v>
      </c>
      <c r="L3657" s="106">
        <v>0.1003099977970123</v>
      </c>
      <c r="M3657" s="106">
        <v>0.10350000113248831</v>
      </c>
      <c r="N3657" s="105">
        <v>865</v>
      </c>
      <c r="O3657" s="106">
        <v>6.7239999771118164E-2</v>
      </c>
      <c r="P3657" s="106">
        <v>7.0090003311634064E-2</v>
      </c>
      <c r="Q3657" s="105">
        <v>15680</v>
      </c>
      <c r="R3657" s="106">
        <v>6.8939998745918274E-2</v>
      </c>
      <c r="S3657" s="107">
        <v>7.1220003068447113E-2</v>
      </c>
    </row>
    <row r="3658" spans="1:19" x14ac:dyDescent="0.25">
      <c r="A3658" t="s">
        <v>331</v>
      </c>
      <c r="B3658" t="s">
        <v>347</v>
      </c>
      <c r="C3658" t="s">
        <v>347</v>
      </c>
      <c r="D3658" t="s">
        <v>347</v>
      </c>
      <c r="E3658" t="s">
        <v>263</v>
      </c>
      <c r="F3658" t="s">
        <v>334</v>
      </c>
      <c r="G3658" s="105">
        <v>14</v>
      </c>
      <c r="H3658" t="s">
        <v>468</v>
      </c>
      <c r="I3658" t="s">
        <v>401</v>
      </c>
      <c r="J3658" t="s">
        <v>441</v>
      </c>
      <c r="K3658" s="105">
        <v>20</v>
      </c>
      <c r="L3658" s="106">
        <v>3.0859999358654019E-2</v>
      </c>
      <c r="N3658" s="105">
        <v>522</v>
      </c>
      <c r="O3658" s="106">
        <v>4.0580000728368759E-2</v>
      </c>
      <c r="Q3658" s="105">
        <v>7283</v>
      </c>
      <c r="R3658" s="106">
        <v>3.2019998878240592E-2</v>
      </c>
      <c r="S3658" s="107"/>
    </row>
    <row r="3659" spans="1:19" x14ac:dyDescent="0.25">
      <c r="A3659" t="s">
        <v>331</v>
      </c>
      <c r="B3659" t="s">
        <v>347</v>
      </c>
      <c r="C3659" t="s">
        <v>347</v>
      </c>
      <c r="D3659" t="s">
        <v>347</v>
      </c>
      <c r="E3659" t="s">
        <v>263</v>
      </c>
      <c r="F3659" t="s">
        <v>334</v>
      </c>
      <c r="G3659" s="105">
        <v>14</v>
      </c>
      <c r="H3659" t="s">
        <v>468</v>
      </c>
      <c r="I3659" t="s">
        <v>401</v>
      </c>
      <c r="J3659" t="s">
        <v>414</v>
      </c>
      <c r="K3659" s="105">
        <v>28</v>
      </c>
      <c r="L3659" s="106">
        <v>4.3209999799728387E-2</v>
      </c>
      <c r="M3659" s="106">
        <v>4.4590000063180923E-2</v>
      </c>
      <c r="N3659" s="105">
        <v>610</v>
      </c>
      <c r="O3659" s="106">
        <v>4.7419998794794083E-2</v>
      </c>
      <c r="P3659" s="106">
        <v>4.9419999122619629E-2</v>
      </c>
      <c r="Q3659" s="105">
        <v>10872</v>
      </c>
      <c r="R3659" s="106">
        <v>4.7800000756978989E-2</v>
      </c>
      <c r="S3659" s="107">
        <v>4.9380000680685043E-2</v>
      </c>
    </row>
    <row r="3660" spans="1:19" x14ac:dyDescent="0.25">
      <c r="A3660" t="s">
        <v>331</v>
      </c>
      <c r="B3660" t="s">
        <v>347</v>
      </c>
      <c r="C3660" t="s">
        <v>347</v>
      </c>
      <c r="D3660" t="s">
        <v>347</v>
      </c>
      <c r="E3660" t="s">
        <v>168</v>
      </c>
      <c r="F3660" t="s">
        <v>169</v>
      </c>
      <c r="G3660" s="105">
        <v>14</v>
      </c>
      <c r="H3660" t="s">
        <v>468</v>
      </c>
      <c r="I3660" t="s">
        <v>349</v>
      </c>
      <c r="J3660" t="s">
        <v>350</v>
      </c>
      <c r="K3660" s="105">
        <v>18</v>
      </c>
      <c r="L3660" s="106">
        <v>6.6999997943639764E-3</v>
      </c>
      <c r="N3660" s="105">
        <v>104</v>
      </c>
      <c r="O3660" s="106">
        <v>8.0800000578165054E-3</v>
      </c>
      <c r="Q3660" s="105">
        <v>1130</v>
      </c>
      <c r="R3660" s="106">
        <v>4.9700001254677773E-3</v>
      </c>
      <c r="S3660" s="107"/>
    </row>
    <row r="3661" spans="1:19" x14ac:dyDescent="0.25">
      <c r="A3661" t="s">
        <v>331</v>
      </c>
      <c r="B3661" t="s">
        <v>347</v>
      </c>
      <c r="C3661" t="s">
        <v>347</v>
      </c>
      <c r="D3661" t="s">
        <v>347</v>
      </c>
      <c r="E3661" t="s">
        <v>168</v>
      </c>
      <c r="F3661" t="s">
        <v>169</v>
      </c>
      <c r="G3661" s="105">
        <v>14</v>
      </c>
      <c r="H3661" t="s">
        <v>468</v>
      </c>
      <c r="I3661" t="s">
        <v>349</v>
      </c>
      <c r="J3661" t="s">
        <v>368</v>
      </c>
      <c r="K3661" s="105">
        <v>118</v>
      </c>
      <c r="L3661" s="106">
        <v>4.3919999152421951E-2</v>
      </c>
      <c r="N3661" s="105">
        <v>686</v>
      </c>
      <c r="O3661" s="106">
        <v>5.333000048995018E-2</v>
      </c>
      <c r="Q3661" s="105">
        <v>8418</v>
      </c>
      <c r="R3661" s="106">
        <v>3.700999915599823E-2</v>
      </c>
      <c r="S3661" s="107"/>
    </row>
    <row r="3662" spans="1:19" x14ac:dyDescent="0.25">
      <c r="A3662" t="s">
        <v>331</v>
      </c>
      <c r="B3662" t="s">
        <v>347</v>
      </c>
      <c r="C3662" t="s">
        <v>347</v>
      </c>
      <c r="D3662" t="s">
        <v>347</v>
      </c>
      <c r="E3662" t="s">
        <v>168</v>
      </c>
      <c r="F3662" t="s">
        <v>169</v>
      </c>
      <c r="G3662" s="105">
        <v>14</v>
      </c>
      <c r="H3662" t="s">
        <v>468</v>
      </c>
      <c r="I3662" t="s">
        <v>349</v>
      </c>
      <c r="J3662" t="s">
        <v>369</v>
      </c>
      <c r="K3662" s="105">
        <v>327</v>
      </c>
      <c r="L3662" s="106">
        <v>0.12169999629259109</v>
      </c>
      <c r="N3662" s="105">
        <v>2124</v>
      </c>
      <c r="O3662" s="106">
        <v>0.16511000692844391</v>
      </c>
      <c r="Q3662" s="105">
        <v>27454</v>
      </c>
      <c r="R3662" s="106">
        <v>0.1207000017166138</v>
      </c>
      <c r="S3662" s="107"/>
    </row>
    <row r="3663" spans="1:19" x14ac:dyDescent="0.25">
      <c r="A3663" t="s">
        <v>331</v>
      </c>
      <c r="B3663" t="s">
        <v>347</v>
      </c>
      <c r="C3663" t="s">
        <v>347</v>
      </c>
      <c r="D3663" t="s">
        <v>347</v>
      </c>
      <c r="E3663" t="s">
        <v>168</v>
      </c>
      <c r="F3663" t="s">
        <v>169</v>
      </c>
      <c r="G3663" s="105">
        <v>14</v>
      </c>
      <c r="H3663" t="s">
        <v>468</v>
      </c>
      <c r="I3663" t="s">
        <v>349</v>
      </c>
      <c r="J3663" t="s">
        <v>370</v>
      </c>
      <c r="K3663" s="105">
        <v>823</v>
      </c>
      <c r="L3663" s="106">
        <v>0.30629000067710882</v>
      </c>
      <c r="N3663" s="105">
        <v>3288</v>
      </c>
      <c r="O3663" s="106">
        <v>0.25560000538825989</v>
      </c>
      <c r="Q3663" s="105">
        <v>55879</v>
      </c>
      <c r="R3663" s="106">
        <v>0.24567000567913061</v>
      </c>
      <c r="S3663" s="107"/>
    </row>
    <row r="3664" spans="1:19" x14ac:dyDescent="0.25">
      <c r="A3664" t="s">
        <v>331</v>
      </c>
      <c r="B3664" t="s">
        <v>347</v>
      </c>
      <c r="C3664" t="s">
        <v>347</v>
      </c>
      <c r="D3664" t="s">
        <v>347</v>
      </c>
      <c r="E3664" t="s">
        <v>168</v>
      </c>
      <c r="F3664" t="s">
        <v>169</v>
      </c>
      <c r="G3664" s="105">
        <v>14</v>
      </c>
      <c r="H3664" t="s">
        <v>468</v>
      </c>
      <c r="I3664" t="s">
        <v>349</v>
      </c>
      <c r="J3664" t="s">
        <v>371</v>
      </c>
      <c r="K3664" s="105">
        <v>806</v>
      </c>
      <c r="L3664" s="106">
        <v>0.29995998740196228</v>
      </c>
      <c r="N3664" s="105">
        <v>2995</v>
      </c>
      <c r="O3664" s="106">
        <v>0.23282000422477719</v>
      </c>
      <c r="Q3664" s="105">
        <v>57982</v>
      </c>
      <c r="R3664" s="106">
        <v>0.25490999221801758</v>
      </c>
      <c r="S3664" s="107"/>
    </row>
    <row r="3665" spans="1:19" x14ac:dyDescent="0.25">
      <c r="A3665" t="s">
        <v>331</v>
      </c>
      <c r="B3665" t="s">
        <v>347</v>
      </c>
      <c r="C3665" t="s">
        <v>347</v>
      </c>
      <c r="D3665" t="s">
        <v>347</v>
      </c>
      <c r="E3665" t="s">
        <v>168</v>
      </c>
      <c r="F3665" t="s">
        <v>169</v>
      </c>
      <c r="G3665" s="105">
        <v>14</v>
      </c>
      <c r="H3665" t="s">
        <v>468</v>
      </c>
      <c r="I3665" t="s">
        <v>349</v>
      </c>
      <c r="J3665" t="s">
        <v>372</v>
      </c>
      <c r="K3665" s="105">
        <v>404</v>
      </c>
      <c r="L3665" s="106">
        <v>0.1503500044345856</v>
      </c>
      <c r="N3665" s="105">
        <v>2140</v>
      </c>
      <c r="O3665" s="106">
        <v>0.16636000573635101</v>
      </c>
      <c r="Q3665" s="105">
        <v>44765</v>
      </c>
      <c r="R3665" s="106">
        <v>0.19679999351501459</v>
      </c>
      <c r="S3665" s="107"/>
    </row>
    <row r="3666" spans="1:19" x14ac:dyDescent="0.25">
      <c r="A3666" t="s">
        <v>331</v>
      </c>
      <c r="B3666" t="s">
        <v>347</v>
      </c>
      <c r="C3666" t="s">
        <v>347</v>
      </c>
      <c r="D3666" t="s">
        <v>347</v>
      </c>
      <c r="E3666" t="s">
        <v>168</v>
      </c>
      <c r="F3666" t="s">
        <v>169</v>
      </c>
      <c r="G3666" s="105">
        <v>14</v>
      </c>
      <c r="H3666" t="s">
        <v>468</v>
      </c>
      <c r="I3666" t="s">
        <v>349</v>
      </c>
      <c r="J3666" t="s">
        <v>373</v>
      </c>
      <c r="K3666" s="105">
        <v>191</v>
      </c>
      <c r="L3666" s="106">
        <v>7.1079999208450317E-2</v>
      </c>
      <c r="N3666" s="105">
        <v>1527</v>
      </c>
      <c r="O3666" s="106">
        <v>0.1186999976634979</v>
      </c>
      <c r="Q3666" s="105">
        <v>31831</v>
      </c>
      <c r="R3666" s="106">
        <v>0.1399399936199188</v>
      </c>
      <c r="S3666" s="107"/>
    </row>
    <row r="3667" spans="1:19" x14ac:dyDescent="0.25">
      <c r="A3667" t="s">
        <v>331</v>
      </c>
      <c r="B3667" t="s">
        <v>347</v>
      </c>
      <c r="C3667" t="s">
        <v>347</v>
      </c>
      <c r="D3667" t="s">
        <v>347</v>
      </c>
      <c r="E3667" t="s">
        <v>168</v>
      </c>
      <c r="F3667" t="s">
        <v>169</v>
      </c>
      <c r="G3667" s="105">
        <v>14</v>
      </c>
      <c r="H3667" t="s">
        <v>468</v>
      </c>
      <c r="I3667" t="s">
        <v>438</v>
      </c>
      <c r="J3667" t="s">
        <v>48</v>
      </c>
      <c r="K3667" s="105">
        <v>2121</v>
      </c>
      <c r="L3667" s="106">
        <v>0.78935998678207397</v>
      </c>
      <c r="M3667" s="106">
        <v>0.85044002532958984</v>
      </c>
      <c r="N3667" s="105">
        <v>10462</v>
      </c>
      <c r="O3667" s="106">
        <v>0.81327998638153076</v>
      </c>
      <c r="P3667" s="106">
        <v>0.84767001867294312</v>
      </c>
      <c r="Q3667" s="105">
        <v>186401</v>
      </c>
      <c r="R3667" s="106">
        <v>0.81949001550674438</v>
      </c>
      <c r="S3667" s="107">
        <v>0.8465999960899353</v>
      </c>
    </row>
    <row r="3668" spans="1:19" x14ac:dyDescent="0.25">
      <c r="A3668" t="s">
        <v>331</v>
      </c>
      <c r="B3668" t="s">
        <v>347</v>
      </c>
      <c r="C3668" t="s">
        <v>347</v>
      </c>
      <c r="D3668" t="s">
        <v>347</v>
      </c>
      <c r="E3668" t="s">
        <v>168</v>
      </c>
      <c r="F3668" t="s">
        <v>169</v>
      </c>
      <c r="G3668" s="105">
        <v>14</v>
      </c>
      <c r="H3668" t="s">
        <v>468</v>
      </c>
      <c r="I3668" t="s">
        <v>438</v>
      </c>
      <c r="J3668" t="s">
        <v>42</v>
      </c>
      <c r="K3668" s="105">
        <v>223</v>
      </c>
      <c r="L3668" s="106">
        <v>8.2989998161792755E-2</v>
      </c>
      <c r="M3668" s="106">
        <v>8.9409999549388885E-2</v>
      </c>
      <c r="N3668" s="105">
        <v>1168</v>
      </c>
      <c r="O3668" s="106">
        <v>9.0800002217292786E-2</v>
      </c>
      <c r="P3668" s="106">
        <v>9.4640001654624939E-2</v>
      </c>
      <c r="Q3668" s="105">
        <v>20350</v>
      </c>
      <c r="R3668" s="106">
        <v>8.9469999074935913E-2</v>
      </c>
      <c r="S3668" s="107">
        <v>9.2430002987384796E-2</v>
      </c>
    </row>
    <row r="3669" spans="1:19" x14ac:dyDescent="0.25">
      <c r="A3669" t="s">
        <v>331</v>
      </c>
      <c r="B3669" t="s">
        <v>347</v>
      </c>
      <c r="C3669" t="s">
        <v>347</v>
      </c>
      <c r="D3669" t="s">
        <v>347</v>
      </c>
      <c r="E3669" t="s">
        <v>168</v>
      </c>
      <c r="F3669" t="s">
        <v>169</v>
      </c>
      <c r="G3669">
        <v>14</v>
      </c>
      <c r="H3669" t="s">
        <v>468</v>
      </c>
      <c r="I3669" t="s">
        <v>438</v>
      </c>
      <c r="J3669" t="s">
        <v>374</v>
      </c>
      <c r="K3669">
        <v>150</v>
      </c>
      <c r="L3669" s="106">
        <v>5.5819999426603317E-2</v>
      </c>
      <c r="M3669" s="106">
        <v>6.013999879360199E-2</v>
      </c>
      <c r="N3669">
        <v>712</v>
      </c>
      <c r="O3669" s="106">
        <v>5.534999817609787E-2</v>
      </c>
      <c r="P3669" s="106">
        <v>5.7689998298883438E-2</v>
      </c>
      <c r="Q3669">
        <v>13425</v>
      </c>
      <c r="R3669" s="106">
        <v>5.9020001441240311E-2</v>
      </c>
      <c r="S3669" s="106">
        <v>6.0970000922679901E-2</v>
      </c>
    </row>
    <row r="3670" spans="1:19" x14ac:dyDescent="0.25">
      <c r="A3670" t="s">
        <v>331</v>
      </c>
      <c r="B3670" t="s">
        <v>347</v>
      </c>
      <c r="C3670" t="s">
        <v>347</v>
      </c>
      <c r="D3670" t="s">
        <v>347</v>
      </c>
      <c r="E3670" t="s">
        <v>168</v>
      </c>
      <c r="F3670" t="s">
        <v>169</v>
      </c>
      <c r="G3670" s="105">
        <v>14</v>
      </c>
      <c r="H3670" t="s">
        <v>468</v>
      </c>
      <c r="I3670" t="s">
        <v>438</v>
      </c>
      <c r="J3670" t="s">
        <v>86</v>
      </c>
      <c r="K3670" s="105">
        <v>193</v>
      </c>
      <c r="L3670" s="106">
        <v>7.1829997003078461E-2</v>
      </c>
      <c r="N3670" s="105">
        <v>522</v>
      </c>
      <c r="O3670" s="106">
        <v>4.0580000728368759E-2</v>
      </c>
      <c r="Q3670" s="105">
        <v>7283</v>
      </c>
      <c r="R3670" s="106">
        <v>3.2019998878240592E-2</v>
      </c>
      <c r="S3670" s="107"/>
    </row>
    <row r="3671" spans="1:19" x14ac:dyDescent="0.25">
      <c r="A3671" t="s">
        <v>331</v>
      </c>
      <c r="B3671" t="s">
        <v>347</v>
      </c>
      <c r="C3671" t="s">
        <v>347</v>
      </c>
      <c r="D3671" t="s">
        <v>347</v>
      </c>
      <c r="E3671" t="s">
        <v>168</v>
      </c>
      <c r="F3671" t="s">
        <v>169</v>
      </c>
      <c r="G3671" s="105">
        <v>14</v>
      </c>
      <c r="H3671" t="s">
        <v>468</v>
      </c>
      <c r="I3671" t="s">
        <v>375</v>
      </c>
      <c r="J3671" t="s">
        <v>376</v>
      </c>
      <c r="K3671" s="105">
        <v>581</v>
      </c>
      <c r="L3671" s="106">
        <v>0.21623000502586359</v>
      </c>
      <c r="N3671" s="105">
        <v>2684</v>
      </c>
      <c r="O3671" s="106">
        <v>0.20863999426364899</v>
      </c>
      <c r="Q3671" s="105">
        <v>47189</v>
      </c>
      <c r="R3671" s="106">
        <v>0.20746000111103061</v>
      </c>
      <c r="S3671" s="107"/>
    </row>
    <row r="3672" spans="1:19" x14ac:dyDescent="0.25">
      <c r="A3672" t="s">
        <v>331</v>
      </c>
      <c r="B3672" t="s">
        <v>347</v>
      </c>
      <c r="C3672" t="s">
        <v>347</v>
      </c>
      <c r="D3672" t="s">
        <v>347</v>
      </c>
      <c r="E3672" t="s">
        <v>168</v>
      </c>
      <c r="F3672" t="s">
        <v>169</v>
      </c>
      <c r="G3672" s="105">
        <v>14</v>
      </c>
      <c r="H3672" t="s">
        <v>468</v>
      </c>
      <c r="I3672" t="s">
        <v>375</v>
      </c>
      <c r="J3672" t="s">
        <v>377</v>
      </c>
      <c r="K3672" s="105">
        <v>556</v>
      </c>
      <c r="L3672" s="106">
        <v>0.20691999793052671</v>
      </c>
      <c r="N3672" s="105">
        <v>2672</v>
      </c>
      <c r="O3672" s="106">
        <v>0.20770999789237979</v>
      </c>
      <c r="Q3672" s="105">
        <v>47420</v>
      </c>
      <c r="R3672" s="106">
        <v>0.20848000049591059</v>
      </c>
      <c r="S3672" s="107"/>
    </row>
    <row r="3673" spans="1:19" x14ac:dyDescent="0.25">
      <c r="A3673" t="s">
        <v>331</v>
      </c>
      <c r="B3673" t="s">
        <v>347</v>
      </c>
      <c r="C3673" t="s">
        <v>347</v>
      </c>
      <c r="D3673" t="s">
        <v>347</v>
      </c>
      <c r="E3673" t="s">
        <v>168</v>
      </c>
      <c r="F3673" t="s">
        <v>169</v>
      </c>
      <c r="G3673" s="105">
        <v>14</v>
      </c>
      <c r="H3673" t="s">
        <v>468</v>
      </c>
      <c r="I3673" t="s">
        <v>375</v>
      </c>
      <c r="J3673" t="s">
        <v>378</v>
      </c>
      <c r="K3673" s="105">
        <v>419</v>
      </c>
      <c r="L3673" s="106">
        <v>0.15593999624252319</v>
      </c>
      <c r="N3673" s="105">
        <v>2063</v>
      </c>
      <c r="O3673" s="106">
        <v>0.16037000715732569</v>
      </c>
      <c r="Q3673" s="105">
        <v>37332</v>
      </c>
      <c r="R3673" s="106">
        <v>0.1641300022602081</v>
      </c>
      <c r="S3673" s="107"/>
    </row>
    <row r="3674" spans="1:19" x14ac:dyDescent="0.25">
      <c r="A3674" t="s">
        <v>331</v>
      </c>
      <c r="B3674" t="s">
        <v>347</v>
      </c>
      <c r="C3674" t="s">
        <v>347</v>
      </c>
      <c r="D3674" t="s">
        <v>347</v>
      </c>
      <c r="E3674" t="s">
        <v>168</v>
      </c>
      <c r="F3674" t="s">
        <v>169</v>
      </c>
      <c r="G3674" s="105">
        <v>14</v>
      </c>
      <c r="H3674" t="s">
        <v>468</v>
      </c>
      <c r="I3674" t="s">
        <v>375</v>
      </c>
      <c r="J3674" t="s">
        <v>379</v>
      </c>
      <c r="K3674" s="105">
        <v>563</v>
      </c>
      <c r="L3674" s="106">
        <v>0.2095299959182739</v>
      </c>
      <c r="N3674" s="105">
        <v>2676</v>
      </c>
      <c r="O3674" s="106">
        <v>0.2080200016498566</v>
      </c>
      <c r="Q3674" s="105">
        <v>47525</v>
      </c>
      <c r="R3674" s="106">
        <v>0.20893999934196469</v>
      </c>
      <c r="S3674" s="107"/>
    </row>
    <row r="3675" spans="1:19" x14ac:dyDescent="0.25">
      <c r="A3675" t="s">
        <v>331</v>
      </c>
      <c r="B3675" t="s">
        <v>347</v>
      </c>
      <c r="C3675" t="s">
        <v>347</v>
      </c>
      <c r="D3675" t="s">
        <v>347</v>
      </c>
      <c r="E3675" t="s">
        <v>168</v>
      </c>
      <c r="F3675" t="s">
        <v>169</v>
      </c>
      <c r="G3675" s="105">
        <v>14</v>
      </c>
      <c r="H3675" t="s">
        <v>468</v>
      </c>
      <c r="I3675" t="s">
        <v>375</v>
      </c>
      <c r="J3675" t="s">
        <v>380</v>
      </c>
      <c r="K3675" s="105">
        <v>568</v>
      </c>
      <c r="L3675" s="106">
        <v>0.2113900035619736</v>
      </c>
      <c r="N3675" s="105">
        <v>2769</v>
      </c>
      <c r="O3675" s="106">
        <v>0.2152500003576279</v>
      </c>
      <c r="Q3675" s="105">
        <v>47993</v>
      </c>
      <c r="R3675" s="106">
        <v>0.210999995470047</v>
      </c>
      <c r="S3675" s="107"/>
    </row>
    <row r="3676" spans="1:19" x14ac:dyDescent="0.25">
      <c r="A3676" t="s">
        <v>331</v>
      </c>
      <c r="B3676" t="s">
        <v>347</v>
      </c>
      <c r="C3676" t="s">
        <v>347</v>
      </c>
      <c r="D3676" t="s">
        <v>347</v>
      </c>
      <c r="E3676" t="s">
        <v>168</v>
      </c>
      <c r="F3676" t="s">
        <v>169</v>
      </c>
      <c r="G3676" s="105">
        <v>14</v>
      </c>
      <c r="H3676" t="s">
        <v>468</v>
      </c>
      <c r="I3676" t="s">
        <v>381</v>
      </c>
      <c r="J3676" t="s">
        <v>382</v>
      </c>
      <c r="K3676" s="105">
        <v>73</v>
      </c>
      <c r="L3676" s="106">
        <v>2.7170000597834591E-2</v>
      </c>
      <c r="M3676" s="106">
        <v>3.9480000734329217E-2</v>
      </c>
      <c r="N3676" s="105">
        <v>346</v>
      </c>
      <c r="O3676" s="106">
        <v>2.690000087022781E-2</v>
      </c>
      <c r="P3676" s="106">
        <v>3.7810001522302628E-2</v>
      </c>
      <c r="Q3676" s="105">
        <v>5423</v>
      </c>
      <c r="R3676" s="106">
        <v>2.384000085294247E-2</v>
      </c>
      <c r="S3676" s="107">
        <v>3.0780000612139698E-2</v>
      </c>
    </row>
    <row r="3677" spans="1:19" x14ac:dyDescent="0.25">
      <c r="A3677" t="s">
        <v>331</v>
      </c>
      <c r="B3677" t="s">
        <v>347</v>
      </c>
      <c r="C3677" t="s">
        <v>347</v>
      </c>
      <c r="D3677" t="s">
        <v>347</v>
      </c>
      <c r="E3677" t="s">
        <v>168</v>
      </c>
      <c r="F3677" t="s">
        <v>169</v>
      </c>
      <c r="G3677" s="105">
        <v>14</v>
      </c>
      <c r="H3677" t="s">
        <v>468</v>
      </c>
      <c r="I3677" t="s">
        <v>381</v>
      </c>
      <c r="J3677" t="s">
        <v>383</v>
      </c>
      <c r="K3677" s="105">
        <v>446</v>
      </c>
      <c r="L3677" s="106">
        <v>0.16597999632358551</v>
      </c>
      <c r="M3677" s="106">
        <v>0.24120999872684479</v>
      </c>
      <c r="N3677" s="105">
        <v>1529</v>
      </c>
      <c r="O3677" s="106">
        <v>0.11885999888181691</v>
      </c>
      <c r="P3677" s="106">
        <v>0.16708999872207639</v>
      </c>
      <c r="Q3677" s="105">
        <v>26007</v>
      </c>
      <c r="R3677" s="106">
        <v>0.11433999985456469</v>
      </c>
      <c r="S3677" s="107">
        <v>0.1476300060749054</v>
      </c>
    </row>
    <row r="3678" spans="1:19" x14ac:dyDescent="0.25">
      <c r="A3678" t="s">
        <v>331</v>
      </c>
      <c r="B3678" t="s">
        <v>347</v>
      </c>
      <c r="C3678" t="s">
        <v>347</v>
      </c>
      <c r="D3678" t="s">
        <v>347</v>
      </c>
      <c r="E3678" t="s">
        <v>168</v>
      </c>
      <c r="F3678" t="s">
        <v>169</v>
      </c>
      <c r="G3678" s="105">
        <v>14</v>
      </c>
      <c r="H3678" t="s">
        <v>468</v>
      </c>
      <c r="I3678" t="s">
        <v>381</v>
      </c>
      <c r="J3678" t="s">
        <v>384</v>
      </c>
      <c r="K3678" s="105">
        <v>1330</v>
      </c>
      <c r="L3678" s="106">
        <v>0.49498000741004938</v>
      </c>
      <c r="M3678" s="106">
        <v>0.71930998563766479</v>
      </c>
      <c r="N3678" s="105">
        <v>7276</v>
      </c>
      <c r="O3678" s="106">
        <v>0.56560999155044556</v>
      </c>
      <c r="P3678" s="106">
        <v>0.79509997367858887</v>
      </c>
      <c r="Q3678" s="105">
        <v>144739</v>
      </c>
      <c r="R3678" s="106">
        <v>0.6363300085067749</v>
      </c>
      <c r="S3678" s="107">
        <v>0.82159000635147095</v>
      </c>
    </row>
    <row r="3679" spans="1:19" x14ac:dyDescent="0.25">
      <c r="A3679" t="s">
        <v>331</v>
      </c>
      <c r="B3679" t="s">
        <v>347</v>
      </c>
      <c r="C3679" t="s">
        <v>347</v>
      </c>
      <c r="D3679" t="s">
        <v>347</v>
      </c>
      <c r="E3679" t="s">
        <v>168</v>
      </c>
      <c r="F3679" t="s">
        <v>169</v>
      </c>
      <c r="G3679" s="105">
        <v>14</v>
      </c>
      <c r="H3679" t="s">
        <v>468</v>
      </c>
      <c r="I3679" t="s">
        <v>381</v>
      </c>
      <c r="J3679" t="s">
        <v>385</v>
      </c>
      <c r="K3679" s="105">
        <v>838</v>
      </c>
      <c r="L3679" s="106">
        <v>0.31187000870704651</v>
      </c>
      <c r="N3679" s="105">
        <v>3713</v>
      </c>
      <c r="O3679" s="106">
        <v>0.28863000869750982</v>
      </c>
      <c r="Q3679" s="105">
        <v>51290</v>
      </c>
      <c r="R3679" s="106">
        <v>0.22549000382423401</v>
      </c>
      <c r="S3679" s="107"/>
    </row>
    <row r="3680" spans="1:19" x14ac:dyDescent="0.25">
      <c r="A3680" t="s">
        <v>331</v>
      </c>
      <c r="B3680" t="s">
        <v>347</v>
      </c>
      <c r="C3680" t="s">
        <v>347</v>
      </c>
      <c r="D3680" t="s">
        <v>347</v>
      </c>
      <c r="E3680" t="s">
        <v>168</v>
      </c>
      <c r="F3680" t="s">
        <v>169</v>
      </c>
      <c r="G3680" s="105">
        <v>14</v>
      </c>
      <c r="H3680" t="s">
        <v>468</v>
      </c>
      <c r="I3680" t="s">
        <v>386</v>
      </c>
      <c r="J3680" t="s">
        <v>387</v>
      </c>
      <c r="K3680" s="105">
        <v>432</v>
      </c>
      <c r="L3680" s="106">
        <v>0.1607699990272522</v>
      </c>
      <c r="M3680" s="106">
        <v>0.17008000612258911</v>
      </c>
      <c r="N3680" s="105">
        <v>1937</v>
      </c>
      <c r="O3680" s="106">
        <v>0.15058000385761261</v>
      </c>
      <c r="P3680" s="106">
        <v>0.1546500027179718</v>
      </c>
      <c r="Q3680" s="105">
        <v>12181</v>
      </c>
      <c r="R3680" s="106">
        <v>5.3550001233816147E-2</v>
      </c>
      <c r="S3680" s="107">
        <v>5.4999999701976783E-2</v>
      </c>
    </row>
    <row r="3681" spans="1:19" x14ac:dyDescent="0.25">
      <c r="A3681" t="s">
        <v>331</v>
      </c>
      <c r="B3681" t="s">
        <v>347</v>
      </c>
      <c r="C3681" t="s">
        <v>347</v>
      </c>
      <c r="D3681" t="s">
        <v>347</v>
      </c>
      <c r="E3681" t="s">
        <v>168</v>
      </c>
      <c r="F3681" t="s">
        <v>169</v>
      </c>
      <c r="G3681">
        <v>14</v>
      </c>
      <c r="H3681" t="s">
        <v>468</v>
      </c>
      <c r="I3681" t="s">
        <v>386</v>
      </c>
      <c r="J3681" t="s">
        <v>388</v>
      </c>
      <c r="K3681">
        <v>247</v>
      </c>
      <c r="L3681" s="106">
        <v>9.1920003294944763E-2</v>
      </c>
      <c r="M3681" s="106">
        <v>9.724000096321106E-2</v>
      </c>
      <c r="N3681">
        <v>1039</v>
      </c>
      <c r="O3681" s="106">
        <v>8.0770000815391541E-2</v>
      </c>
      <c r="P3681" s="106">
        <v>8.2950003445148468E-2</v>
      </c>
      <c r="Q3681">
        <v>6321</v>
      </c>
      <c r="R3681" s="106">
        <v>2.77900006622076E-2</v>
      </c>
      <c r="S3681" s="106">
        <v>2.8540000319480899E-2</v>
      </c>
    </row>
    <row r="3682" spans="1:19" x14ac:dyDescent="0.25">
      <c r="A3682" t="s">
        <v>331</v>
      </c>
      <c r="B3682" t="s">
        <v>347</v>
      </c>
      <c r="C3682" t="s">
        <v>347</v>
      </c>
      <c r="D3682" t="s">
        <v>347</v>
      </c>
      <c r="E3682" t="s">
        <v>168</v>
      </c>
      <c r="F3682" t="s">
        <v>169</v>
      </c>
      <c r="G3682" s="105">
        <v>14</v>
      </c>
      <c r="H3682" t="s">
        <v>468</v>
      </c>
      <c r="I3682" t="s">
        <v>386</v>
      </c>
      <c r="J3682" t="s">
        <v>85</v>
      </c>
      <c r="K3682" s="105">
        <v>128</v>
      </c>
      <c r="L3682" s="106">
        <v>4.7639999538660049E-2</v>
      </c>
      <c r="M3682" s="106">
        <v>5.0390001386404037E-2</v>
      </c>
      <c r="N3682" s="105">
        <v>394</v>
      </c>
      <c r="O3682" s="106">
        <v>3.062999993562698E-2</v>
      </c>
      <c r="P3682" s="106">
        <v>3.1459998339414597E-2</v>
      </c>
      <c r="Q3682" s="105">
        <v>4872</v>
      </c>
      <c r="R3682" s="106">
        <v>2.1420000120997429E-2</v>
      </c>
      <c r="S3682" s="107">
        <v>2.199999988079071E-2</v>
      </c>
    </row>
    <row r="3683" spans="1:19" x14ac:dyDescent="0.25">
      <c r="A3683" t="s">
        <v>331</v>
      </c>
      <c r="B3683" t="s">
        <v>347</v>
      </c>
      <c r="C3683" t="s">
        <v>347</v>
      </c>
      <c r="D3683" t="s">
        <v>347</v>
      </c>
      <c r="E3683" t="s">
        <v>168</v>
      </c>
      <c r="F3683" t="s">
        <v>169</v>
      </c>
      <c r="G3683" s="105">
        <v>14</v>
      </c>
      <c r="H3683" t="s">
        <v>468</v>
      </c>
      <c r="I3683" t="s">
        <v>386</v>
      </c>
      <c r="J3683" t="s">
        <v>389</v>
      </c>
      <c r="K3683" s="105">
        <v>281</v>
      </c>
      <c r="L3683" s="106">
        <v>0.1045800000429153</v>
      </c>
      <c r="M3683" s="106">
        <v>0.1106299981474876</v>
      </c>
      <c r="N3683" s="105">
        <v>941</v>
      </c>
      <c r="O3683" s="106">
        <v>7.3150001466274261E-2</v>
      </c>
      <c r="P3683" s="106">
        <v>7.5130000710487366E-2</v>
      </c>
      <c r="Q3683" s="105">
        <v>4049</v>
      </c>
      <c r="R3683" s="106">
        <v>1.779999956488609E-2</v>
      </c>
      <c r="S3683" s="107">
        <v>1.8279999494552609E-2</v>
      </c>
    </row>
    <row r="3684" spans="1:19" x14ac:dyDescent="0.25">
      <c r="A3684" t="s">
        <v>331</v>
      </c>
      <c r="B3684" t="s">
        <v>347</v>
      </c>
      <c r="C3684" t="s">
        <v>347</v>
      </c>
      <c r="D3684" t="s">
        <v>347</v>
      </c>
      <c r="E3684" t="s">
        <v>168</v>
      </c>
      <c r="F3684" t="s">
        <v>169</v>
      </c>
      <c r="G3684" s="105">
        <v>14</v>
      </c>
      <c r="H3684" t="s">
        <v>468</v>
      </c>
      <c r="I3684" t="s">
        <v>386</v>
      </c>
      <c r="J3684" t="s">
        <v>86</v>
      </c>
      <c r="K3684" s="105">
        <v>147</v>
      </c>
      <c r="L3684" s="106">
        <v>5.471000075340271E-2</v>
      </c>
      <c r="N3684" s="105">
        <v>339</v>
      </c>
      <c r="O3684" s="106">
        <v>2.6350000873208049E-2</v>
      </c>
      <c r="Q3684" s="105">
        <v>5972</v>
      </c>
      <c r="R3684" s="106">
        <v>2.6259999722242359E-2</v>
      </c>
      <c r="S3684" s="107"/>
    </row>
    <row r="3685" spans="1:19" x14ac:dyDescent="0.25">
      <c r="A3685" t="s">
        <v>331</v>
      </c>
      <c r="B3685" t="s">
        <v>347</v>
      </c>
      <c r="C3685" t="s">
        <v>347</v>
      </c>
      <c r="D3685" t="s">
        <v>347</v>
      </c>
      <c r="E3685" t="s">
        <v>168</v>
      </c>
      <c r="F3685" t="s">
        <v>169</v>
      </c>
      <c r="G3685" s="105">
        <v>14</v>
      </c>
      <c r="H3685" t="s">
        <v>468</v>
      </c>
      <c r="I3685" t="s">
        <v>386</v>
      </c>
      <c r="J3685" t="s">
        <v>84</v>
      </c>
      <c r="K3685" s="105">
        <v>1452</v>
      </c>
      <c r="L3685" s="106">
        <v>0.54038000106811523</v>
      </c>
      <c r="M3685" s="106">
        <v>0.57165002822875977</v>
      </c>
      <c r="N3685" s="105">
        <v>8214</v>
      </c>
      <c r="O3685" s="106">
        <v>0.63853001594543457</v>
      </c>
      <c r="P3685" s="106">
        <v>0.65580999851226807</v>
      </c>
      <c r="Q3685" s="105">
        <v>194064</v>
      </c>
      <c r="R3685" s="106">
        <v>0.85317999124526978</v>
      </c>
      <c r="S3685" s="107">
        <v>0.87619000673294067</v>
      </c>
    </row>
    <row r="3686" spans="1:19" x14ac:dyDescent="0.25">
      <c r="A3686" t="s">
        <v>331</v>
      </c>
      <c r="B3686" t="s">
        <v>347</v>
      </c>
      <c r="C3686" t="s">
        <v>347</v>
      </c>
      <c r="D3686" t="s">
        <v>347</v>
      </c>
      <c r="E3686" t="s">
        <v>168</v>
      </c>
      <c r="F3686" t="s">
        <v>169</v>
      </c>
      <c r="G3686" s="105">
        <v>14</v>
      </c>
      <c r="H3686" t="s">
        <v>468</v>
      </c>
      <c r="I3686" t="s">
        <v>419</v>
      </c>
      <c r="J3686" t="s">
        <v>390</v>
      </c>
      <c r="K3686" s="105">
        <v>838</v>
      </c>
      <c r="L3686" s="106">
        <v>0.31187000870704651</v>
      </c>
      <c r="N3686" s="105">
        <v>3713</v>
      </c>
      <c r="O3686" s="106">
        <v>0.28863000869750982</v>
      </c>
      <c r="Q3686" s="105">
        <v>51290</v>
      </c>
      <c r="R3686" s="106">
        <v>0.22549000382423401</v>
      </c>
      <c r="S3686" s="107"/>
    </row>
    <row r="3687" spans="1:19" x14ac:dyDescent="0.25">
      <c r="A3687" t="s">
        <v>331</v>
      </c>
      <c r="B3687" t="s">
        <v>347</v>
      </c>
      <c r="C3687" t="s">
        <v>347</v>
      </c>
      <c r="D3687" t="s">
        <v>347</v>
      </c>
      <c r="E3687" t="s">
        <v>168</v>
      </c>
      <c r="F3687" t="s">
        <v>169</v>
      </c>
      <c r="G3687" s="105">
        <v>14</v>
      </c>
      <c r="H3687" t="s">
        <v>468</v>
      </c>
      <c r="I3687" t="s">
        <v>419</v>
      </c>
      <c r="J3687" t="s">
        <v>391</v>
      </c>
      <c r="K3687" s="105">
        <v>446</v>
      </c>
      <c r="L3687" s="106">
        <v>0.16597999632358551</v>
      </c>
      <c r="M3687" s="106">
        <v>0.24120999872684479</v>
      </c>
      <c r="N3687" s="105">
        <v>1529</v>
      </c>
      <c r="O3687" s="106">
        <v>0.11885999888181691</v>
      </c>
      <c r="P3687" s="106">
        <v>0.16708999872207639</v>
      </c>
      <c r="Q3687" s="105">
        <v>26007</v>
      </c>
      <c r="R3687" s="106">
        <v>0.11433999985456469</v>
      </c>
      <c r="S3687" s="107">
        <v>0.1476300060749054</v>
      </c>
    </row>
    <row r="3688" spans="1:19" x14ac:dyDescent="0.25">
      <c r="A3688" t="s">
        <v>331</v>
      </c>
      <c r="B3688" t="s">
        <v>347</v>
      </c>
      <c r="C3688" t="s">
        <v>347</v>
      </c>
      <c r="D3688" t="s">
        <v>347</v>
      </c>
      <c r="E3688" t="s">
        <v>168</v>
      </c>
      <c r="F3688" t="s">
        <v>169</v>
      </c>
      <c r="G3688" s="105">
        <v>14</v>
      </c>
      <c r="H3688" t="s">
        <v>468</v>
      </c>
      <c r="I3688" t="s">
        <v>419</v>
      </c>
      <c r="J3688" t="s">
        <v>392</v>
      </c>
      <c r="K3688" s="105">
        <v>606</v>
      </c>
      <c r="L3688" s="106">
        <v>0.2255299985408783</v>
      </c>
      <c r="M3688" s="106">
        <v>0.32774001359939581</v>
      </c>
      <c r="N3688" s="105">
        <v>3020</v>
      </c>
      <c r="O3688" s="106">
        <v>0.23476000130176539</v>
      </c>
      <c r="P3688" s="106">
        <v>0.33002001047134399</v>
      </c>
      <c r="Q3688" s="105">
        <v>69347</v>
      </c>
      <c r="R3688" s="106">
        <v>0.30487999320030212</v>
      </c>
      <c r="S3688" s="107">
        <v>0.39364001154899603</v>
      </c>
    </row>
    <row r="3689" spans="1:19" x14ac:dyDescent="0.25">
      <c r="A3689" t="s">
        <v>331</v>
      </c>
      <c r="B3689" t="s">
        <v>347</v>
      </c>
      <c r="C3689" t="s">
        <v>347</v>
      </c>
      <c r="D3689" t="s">
        <v>347</v>
      </c>
      <c r="E3689" t="s">
        <v>168</v>
      </c>
      <c r="F3689" t="s">
        <v>169</v>
      </c>
      <c r="G3689" s="105">
        <v>14</v>
      </c>
      <c r="H3689" t="s">
        <v>468</v>
      </c>
      <c r="I3689" t="s">
        <v>419</v>
      </c>
      <c r="J3689" t="s">
        <v>393</v>
      </c>
      <c r="K3689" s="105">
        <v>624</v>
      </c>
      <c r="L3689" s="106">
        <v>0.2322299927473068</v>
      </c>
      <c r="M3689" s="106">
        <v>0.33748000860214228</v>
      </c>
      <c r="N3689" s="105">
        <v>3673</v>
      </c>
      <c r="O3689" s="106">
        <v>0.28553000092506409</v>
      </c>
      <c r="P3689" s="106">
        <v>0.40138000249862671</v>
      </c>
      <c r="Q3689" s="105">
        <v>66079</v>
      </c>
      <c r="R3689" s="106">
        <v>0.29050999879837042</v>
      </c>
      <c r="S3689" s="107">
        <v>0.37509000301361078</v>
      </c>
    </row>
    <row r="3690" spans="1:19" x14ac:dyDescent="0.25">
      <c r="A3690" t="s">
        <v>331</v>
      </c>
      <c r="B3690" t="s">
        <v>347</v>
      </c>
      <c r="C3690" t="s">
        <v>347</v>
      </c>
      <c r="D3690" t="s">
        <v>347</v>
      </c>
      <c r="E3690" t="s">
        <v>168</v>
      </c>
      <c r="F3690" t="s">
        <v>169</v>
      </c>
      <c r="G3690" s="105">
        <v>14</v>
      </c>
      <c r="H3690" t="s">
        <v>468</v>
      </c>
      <c r="I3690" t="s">
        <v>419</v>
      </c>
      <c r="J3690" t="s">
        <v>394</v>
      </c>
      <c r="K3690" s="105">
        <v>173</v>
      </c>
      <c r="L3690" s="106">
        <v>6.4379997551441193E-2</v>
      </c>
      <c r="M3690" s="106">
        <v>9.3560002744197845E-2</v>
      </c>
      <c r="N3690" s="105">
        <v>929</v>
      </c>
      <c r="O3690" s="106">
        <v>7.2219997644424438E-2</v>
      </c>
      <c r="P3690" s="106">
        <v>0.1015200018882751</v>
      </c>
      <c r="Q3690" s="105">
        <v>14736</v>
      </c>
      <c r="R3690" s="106">
        <v>6.4790003001689911E-2</v>
      </c>
      <c r="S3690" s="107">
        <v>8.3650000393390656E-2</v>
      </c>
    </row>
    <row r="3691" spans="1:19" x14ac:dyDescent="0.25">
      <c r="A3691" t="s">
        <v>331</v>
      </c>
      <c r="B3691" t="s">
        <v>347</v>
      </c>
      <c r="C3691" t="s">
        <v>347</v>
      </c>
      <c r="D3691" t="s">
        <v>347</v>
      </c>
      <c r="E3691" t="s">
        <v>168</v>
      </c>
      <c r="F3691" t="s">
        <v>169</v>
      </c>
      <c r="G3691" s="105">
        <v>14</v>
      </c>
      <c r="H3691" t="s">
        <v>468</v>
      </c>
      <c r="I3691" t="s">
        <v>439</v>
      </c>
      <c r="J3691" t="s">
        <v>440</v>
      </c>
      <c r="K3691" s="105">
        <v>838</v>
      </c>
      <c r="L3691" s="106">
        <v>0.31187000870704651</v>
      </c>
      <c r="N3691" s="105">
        <v>3713</v>
      </c>
      <c r="O3691" s="106">
        <v>0.28863000869750982</v>
      </c>
      <c r="Q3691" s="105">
        <v>51290</v>
      </c>
      <c r="R3691" s="106">
        <v>0.22549000382423401</v>
      </c>
      <c r="S3691" s="107"/>
    </row>
    <row r="3692" spans="1:19" x14ac:dyDescent="0.25">
      <c r="A3692" t="s">
        <v>331</v>
      </c>
      <c r="B3692" t="s">
        <v>347</v>
      </c>
      <c r="C3692" t="s">
        <v>347</v>
      </c>
      <c r="D3692" t="s">
        <v>347</v>
      </c>
      <c r="E3692" t="s">
        <v>168</v>
      </c>
      <c r="F3692" t="s">
        <v>169</v>
      </c>
      <c r="G3692" s="105">
        <v>14</v>
      </c>
      <c r="H3692" t="s">
        <v>468</v>
      </c>
      <c r="I3692" t="s">
        <v>439</v>
      </c>
      <c r="J3692" t="s">
        <v>442</v>
      </c>
      <c r="K3692" s="105">
        <v>1849</v>
      </c>
      <c r="L3692" s="106">
        <v>0.68813002109527588</v>
      </c>
      <c r="M3692" s="106">
        <v>1</v>
      </c>
      <c r="N3692" s="105">
        <v>9151</v>
      </c>
      <c r="O3692" s="106">
        <v>0.71136999130249023</v>
      </c>
      <c r="P3692" s="106">
        <v>1</v>
      </c>
      <c r="Q3692" s="105">
        <v>176169</v>
      </c>
      <c r="R3692" s="106">
        <v>0.77451002597808838</v>
      </c>
      <c r="S3692" s="107">
        <v>1</v>
      </c>
    </row>
    <row r="3693" spans="1:19" x14ac:dyDescent="0.25">
      <c r="A3693" t="s">
        <v>331</v>
      </c>
      <c r="B3693" t="s">
        <v>347</v>
      </c>
      <c r="C3693" t="s">
        <v>347</v>
      </c>
      <c r="D3693" t="s">
        <v>347</v>
      </c>
      <c r="E3693" t="s">
        <v>168</v>
      </c>
      <c r="F3693" t="s">
        <v>169</v>
      </c>
      <c r="G3693" s="105">
        <v>14</v>
      </c>
      <c r="H3693" t="s">
        <v>468</v>
      </c>
      <c r="I3693" t="s">
        <v>395</v>
      </c>
      <c r="J3693" t="s">
        <v>396</v>
      </c>
      <c r="K3693" s="105">
        <v>2668</v>
      </c>
      <c r="L3693" s="106">
        <v>0.99292999505996704</v>
      </c>
      <c r="N3693" s="105">
        <v>12751</v>
      </c>
      <c r="O3693" s="106">
        <v>0.99121999740600586</v>
      </c>
      <c r="Q3693" s="105">
        <v>225832</v>
      </c>
      <c r="R3693" s="106">
        <v>0.99285000562667847</v>
      </c>
      <c r="S3693" s="107"/>
    </row>
    <row r="3694" spans="1:19" x14ac:dyDescent="0.25">
      <c r="A3694" t="s">
        <v>331</v>
      </c>
      <c r="B3694" t="s">
        <v>347</v>
      </c>
      <c r="C3694" t="s">
        <v>347</v>
      </c>
      <c r="D3694" t="s">
        <v>347</v>
      </c>
      <c r="E3694" t="s">
        <v>168</v>
      </c>
      <c r="F3694" t="s">
        <v>169</v>
      </c>
      <c r="G3694" s="105">
        <v>14</v>
      </c>
      <c r="H3694" t="s">
        <v>468</v>
      </c>
      <c r="I3694" t="s">
        <v>395</v>
      </c>
      <c r="J3694" t="s">
        <v>397</v>
      </c>
      <c r="K3694" s="105">
        <v>19</v>
      </c>
      <c r="L3694" s="106">
        <v>7.0699998177587986E-3</v>
      </c>
      <c r="N3694" s="105">
        <v>113</v>
      </c>
      <c r="O3694" s="106">
        <v>8.7799998000264168E-3</v>
      </c>
      <c r="Q3694" s="105">
        <v>1627</v>
      </c>
      <c r="R3694" s="106">
        <v>7.1499999612569809E-3</v>
      </c>
      <c r="S3694" s="107"/>
    </row>
    <row r="3695" spans="1:19" x14ac:dyDescent="0.25">
      <c r="A3695" t="s">
        <v>331</v>
      </c>
      <c r="B3695" t="s">
        <v>347</v>
      </c>
      <c r="C3695" t="s">
        <v>347</v>
      </c>
      <c r="D3695" t="s">
        <v>347</v>
      </c>
      <c r="E3695" t="s">
        <v>168</v>
      </c>
      <c r="F3695" t="s">
        <v>169</v>
      </c>
      <c r="G3695">
        <v>14</v>
      </c>
      <c r="H3695" t="s">
        <v>468</v>
      </c>
      <c r="I3695" t="s">
        <v>398</v>
      </c>
      <c r="J3695" t="s">
        <v>399</v>
      </c>
      <c r="K3695">
        <v>428</v>
      </c>
      <c r="L3695" s="106">
        <v>0.15929000079631811</v>
      </c>
      <c r="N3695">
        <v>1058</v>
      </c>
      <c r="O3695" s="106">
        <v>8.2249999046325684E-2</v>
      </c>
      <c r="Q3695">
        <v>32785</v>
      </c>
      <c r="R3695" s="106">
        <v>0.14414000511169431</v>
      </c>
    </row>
    <row r="3696" spans="1:19" x14ac:dyDescent="0.25">
      <c r="A3696" t="s">
        <v>331</v>
      </c>
      <c r="B3696" t="s">
        <v>347</v>
      </c>
      <c r="C3696" t="s">
        <v>347</v>
      </c>
      <c r="D3696" t="s">
        <v>347</v>
      </c>
      <c r="E3696" t="s">
        <v>168</v>
      </c>
      <c r="F3696" t="s">
        <v>169</v>
      </c>
      <c r="G3696" s="105">
        <v>14</v>
      </c>
      <c r="H3696" t="s">
        <v>468</v>
      </c>
      <c r="I3696" t="s">
        <v>398</v>
      </c>
      <c r="J3696" t="s">
        <v>41</v>
      </c>
      <c r="K3696" s="105">
        <v>765</v>
      </c>
      <c r="L3696" s="106">
        <v>0.28470000624656677</v>
      </c>
      <c r="N3696" s="105">
        <v>2576</v>
      </c>
      <c r="O3696" s="106">
        <v>0.20024999976158139</v>
      </c>
      <c r="Q3696" s="105">
        <v>40324</v>
      </c>
      <c r="R3696" s="106">
        <v>0.177279993891716</v>
      </c>
      <c r="S3696" s="107"/>
    </row>
    <row r="3697" spans="1:19" x14ac:dyDescent="0.25">
      <c r="A3697" t="s">
        <v>331</v>
      </c>
      <c r="B3697" t="s">
        <v>347</v>
      </c>
      <c r="C3697" t="s">
        <v>347</v>
      </c>
      <c r="D3697" t="s">
        <v>347</v>
      </c>
      <c r="E3697" t="s">
        <v>168</v>
      </c>
      <c r="F3697" t="s">
        <v>169</v>
      </c>
      <c r="G3697" s="105">
        <v>14</v>
      </c>
      <c r="H3697" t="s">
        <v>468</v>
      </c>
      <c r="I3697" t="s">
        <v>398</v>
      </c>
      <c r="J3697" t="s">
        <v>40</v>
      </c>
      <c r="K3697" s="105">
        <v>661</v>
      </c>
      <c r="L3697" s="106">
        <v>0.2460000067949295</v>
      </c>
      <c r="N3697" s="105">
        <v>2894</v>
      </c>
      <c r="O3697" s="106">
        <v>0.22496999800205231</v>
      </c>
      <c r="Q3697" s="105">
        <v>47952</v>
      </c>
      <c r="R3697" s="106">
        <v>0.21082000434398651</v>
      </c>
      <c r="S3697" s="107"/>
    </row>
    <row r="3698" spans="1:19" x14ac:dyDescent="0.25">
      <c r="A3698" t="s">
        <v>331</v>
      </c>
      <c r="B3698" t="s">
        <v>347</v>
      </c>
      <c r="C3698" t="s">
        <v>347</v>
      </c>
      <c r="D3698" t="s">
        <v>347</v>
      </c>
      <c r="E3698" t="s">
        <v>168</v>
      </c>
      <c r="F3698" t="s">
        <v>169</v>
      </c>
      <c r="G3698" s="105">
        <v>14</v>
      </c>
      <c r="H3698" t="s">
        <v>468</v>
      </c>
      <c r="I3698" t="s">
        <v>398</v>
      </c>
      <c r="J3698" t="s">
        <v>39</v>
      </c>
      <c r="K3698" s="105">
        <v>548</v>
      </c>
      <c r="L3698" s="106">
        <v>0.2039400041103363</v>
      </c>
      <c r="N3698" s="105">
        <v>2903</v>
      </c>
      <c r="O3698" s="106">
        <v>0.22566999495029449</v>
      </c>
      <c r="Q3698" s="105">
        <v>51770</v>
      </c>
      <c r="R3698" s="106">
        <v>0.22759999334812159</v>
      </c>
      <c r="S3698" s="107"/>
    </row>
    <row r="3699" spans="1:19" x14ac:dyDescent="0.25">
      <c r="A3699" t="s">
        <v>331</v>
      </c>
      <c r="B3699" t="s">
        <v>347</v>
      </c>
      <c r="C3699" t="s">
        <v>347</v>
      </c>
      <c r="D3699" t="s">
        <v>347</v>
      </c>
      <c r="E3699" t="s">
        <v>168</v>
      </c>
      <c r="F3699" t="s">
        <v>169</v>
      </c>
      <c r="G3699">
        <v>14</v>
      </c>
      <c r="H3699" t="s">
        <v>468</v>
      </c>
      <c r="I3699" t="s">
        <v>398</v>
      </c>
      <c r="J3699" t="s">
        <v>400</v>
      </c>
      <c r="K3699">
        <v>285</v>
      </c>
      <c r="L3699" s="106">
        <v>0.1060699969530106</v>
      </c>
      <c r="N3699">
        <v>3433</v>
      </c>
      <c r="O3699" s="106">
        <v>0.26686999201774603</v>
      </c>
      <c r="Q3699">
        <v>54628</v>
      </c>
      <c r="R3699" s="106">
        <v>0.24017000198364261</v>
      </c>
    </row>
    <row r="3700" spans="1:19" x14ac:dyDescent="0.25">
      <c r="A3700" t="s">
        <v>331</v>
      </c>
      <c r="B3700" t="s">
        <v>347</v>
      </c>
      <c r="C3700" t="s">
        <v>347</v>
      </c>
      <c r="D3700" t="s">
        <v>347</v>
      </c>
      <c r="E3700" t="s">
        <v>168</v>
      </c>
      <c r="F3700" t="s">
        <v>169</v>
      </c>
      <c r="G3700" s="105">
        <v>14</v>
      </c>
      <c r="H3700" t="s">
        <v>468</v>
      </c>
      <c r="I3700" t="s">
        <v>422</v>
      </c>
      <c r="J3700" t="s">
        <v>429</v>
      </c>
      <c r="K3700" s="105">
        <v>845</v>
      </c>
      <c r="L3700" s="106">
        <v>0.3144800066947937</v>
      </c>
      <c r="N3700" s="105">
        <v>6252</v>
      </c>
      <c r="O3700" s="106">
        <v>0.48600998520851141</v>
      </c>
      <c r="Q3700" s="105">
        <v>80101</v>
      </c>
      <c r="R3700" s="106">
        <v>0.3521600067615509</v>
      </c>
      <c r="S3700" s="107"/>
    </row>
    <row r="3701" spans="1:19" x14ac:dyDescent="0.25">
      <c r="A3701" t="s">
        <v>331</v>
      </c>
      <c r="B3701" t="s">
        <v>347</v>
      </c>
      <c r="C3701" t="s">
        <v>347</v>
      </c>
      <c r="D3701" t="s">
        <v>347</v>
      </c>
      <c r="E3701" t="s">
        <v>168</v>
      </c>
      <c r="F3701" t="s">
        <v>169</v>
      </c>
      <c r="G3701">
        <v>14</v>
      </c>
      <c r="H3701" t="s">
        <v>468</v>
      </c>
      <c r="I3701" t="s">
        <v>422</v>
      </c>
      <c r="J3701" t="s">
        <v>423</v>
      </c>
      <c r="K3701">
        <v>1547</v>
      </c>
      <c r="L3701" s="106">
        <v>0.57573997974395752</v>
      </c>
      <c r="M3701" s="106">
        <v>0.83985000848770142</v>
      </c>
      <c r="N3701">
        <v>5132</v>
      </c>
      <c r="O3701" s="106">
        <v>0.39893999695777888</v>
      </c>
      <c r="P3701" s="106">
        <v>0.77616000175476074</v>
      </c>
      <c r="Q3701">
        <v>119646</v>
      </c>
      <c r="R3701" s="106">
        <v>0.52600997686386108</v>
      </c>
      <c r="S3701" s="106">
        <v>0.81194001436233521</v>
      </c>
    </row>
    <row r="3702" spans="1:19" x14ac:dyDescent="0.25">
      <c r="A3702" t="s">
        <v>331</v>
      </c>
      <c r="B3702" t="s">
        <v>347</v>
      </c>
      <c r="C3702" t="s">
        <v>347</v>
      </c>
      <c r="D3702" t="s">
        <v>347</v>
      </c>
      <c r="E3702" t="s">
        <v>168</v>
      </c>
      <c r="F3702" t="s">
        <v>169</v>
      </c>
      <c r="G3702">
        <v>14</v>
      </c>
      <c r="H3702" t="s">
        <v>468</v>
      </c>
      <c r="I3702" t="s">
        <v>422</v>
      </c>
      <c r="J3702" t="s">
        <v>424</v>
      </c>
      <c r="K3702">
        <v>233</v>
      </c>
      <c r="L3702" s="106">
        <v>8.6709998548030853E-2</v>
      </c>
      <c r="M3702" s="106">
        <v>0.12648999691009519</v>
      </c>
      <c r="N3702">
        <v>1096</v>
      </c>
      <c r="O3702" s="106">
        <v>8.5199996829032898E-2</v>
      </c>
      <c r="P3702" s="106">
        <v>0.16575999557971949</v>
      </c>
      <c r="Q3702">
        <v>17180</v>
      </c>
      <c r="R3702" s="106">
        <v>7.5530000030994415E-2</v>
      </c>
      <c r="S3702" s="106">
        <v>0.11659000068902969</v>
      </c>
    </row>
    <row r="3703" spans="1:19" x14ac:dyDescent="0.25">
      <c r="A3703" t="s">
        <v>331</v>
      </c>
      <c r="B3703" t="s">
        <v>347</v>
      </c>
      <c r="C3703" t="s">
        <v>347</v>
      </c>
      <c r="D3703" t="s">
        <v>347</v>
      </c>
      <c r="E3703" t="s">
        <v>168</v>
      </c>
      <c r="F3703" t="s">
        <v>169</v>
      </c>
      <c r="G3703">
        <v>14</v>
      </c>
      <c r="H3703" t="s">
        <v>468</v>
      </c>
      <c r="I3703" t="s">
        <v>422</v>
      </c>
      <c r="J3703" t="s">
        <v>425</v>
      </c>
      <c r="K3703">
        <v>42</v>
      </c>
      <c r="L3703" s="106">
        <v>1.5629999339580539E-2</v>
      </c>
      <c r="M3703" s="106">
        <v>2.2800000384449959E-2</v>
      </c>
      <c r="N3703">
        <v>225</v>
      </c>
      <c r="O3703" s="106">
        <v>1.7489999532699581E-2</v>
      </c>
      <c r="P3703" s="106">
        <v>3.4030001610517502E-2</v>
      </c>
      <c r="Q3703">
        <v>6082</v>
      </c>
      <c r="R3703" s="106">
        <v>2.6739999651908871E-2</v>
      </c>
      <c r="S3703" s="106">
        <v>4.1269998997449868E-2</v>
      </c>
    </row>
    <row r="3704" spans="1:19" x14ac:dyDescent="0.25">
      <c r="A3704" t="s">
        <v>331</v>
      </c>
      <c r="B3704" t="s">
        <v>347</v>
      </c>
      <c r="C3704" t="s">
        <v>347</v>
      </c>
      <c r="D3704" t="s">
        <v>347</v>
      </c>
      <c r="E3704" t="s">
        <v>168</v>
      </c>
      <c r="F3704" t="s">
        <v>169</v>
      </c>
      <c r="G3704" s="105">
        <v>14</v>
      </c>
      <c r="H3704" t="s">
        <v>468</v>
      </c>
      <c r="I3704" t="s">
        <v>422</v>
      </c>
      <c r="J3704" t="s">
        <v>426</v>
      </c>
      <c r="K3704" s="105">
        <v>12</v>
      </c>
      <c r="L3704" s="106">
        <v>4.4700000435113907E-3</v>
      </c>
      <c r="M3704" s="106">
        <v>6.5100002102553836E-3</v>
      </c>
      <c r="N3704" s="105">
        <v>124</v>
      </c>
      <c r="O3704" s="106">
        <v>9.6399998292326927E-3</v>
      </c>
      <c r="P3704" s="106">
        <v>1.875000074505806E-2</v>
      </c>
      <c r="Q3704" s="105">
        <v>3672</v>
      </c>
      <c r="R3704" s="106">
        <v>1.6140000894665722E-2</v>
      </c>
      <c r="S3704" s="107">
        <v>2.491999976336956E-2</v>
      </c>
    </row>
    <row r="3705" spans="1:19" x14ac:dyDescent="0.25">
      <c r="A3705" t="s">
        <v>331</v>
      </c>
      <c r="B3705" t="s">
        <v>347</v>
      </c>
      <c r="C3705" t="s">
        <v>347</v>
      </c>
      <c r="D3705" t="s">
        <v>347</v>
      </c>
      <c r="E3705" t="s">
        <v>168</v>
      </c>
      <c r="F3705" t="s">
        <v>169</v>
      </c>
      <c r="G3705" s="105">
        <v>14</v>
      </c>
      <c r="H3705" t="s">
        <v>468</v>
      </c>
      <c r="I3705" t="s">
        <v>422</v>
      </c>
      <c r="J3705" t="s">
        <v>427</v>
      </c>
      <c r="K3705" s="105">
        <v>8</v>
      </c>
      <c r="L3705" s="106">
        <v>2.9800001066178079E-3</v>
      </c>
      <c r="M3705" s="106">
        <v>4.3399999849498272E-3</v>
      </c>
      <c r="N3705" s="105">
        <v>35</v>
      </c>
      <c r="O3705" s="106">
        <v>2.7199999894946809E-3</v>
      </c>
      <c r="P3705" s="106">
        <v>5.2899997681379318E-3</v>
      </c>
      <c r="Q3705" s="105">
        <v>766</v>
      </c>
      <c r="R3705" s="106">
        <v>3.3700000494718552E-3</v>
      </c>
      <c r="S3705" s="107">
        <v>5.2000000141561031E-3</v>
      </c>
    </row>
    <row r="3706" spans="1:19" x14ac:dyDescent="0.25">
      <c r="A3706" t="s">
        <v>331</v>
      </c>
      <c r="B3706" t="s">
        <v>347</v>
      </c>
      <c r="C3706" t="s">
        <v>347</v>
      </c>
      <c r="D3706" t="s">
        <v>347</v>
      </c>
      <c r="E3706" t="s">
        <v>168</v>
      </c>
      <c r="F3706" t="s">
        <v>169</v>
      </c>
      <c r="G3706" s="105">
        <v>14</v>
      </c>
      <c r="H3706" t="s">
        <v>468</v>
      </c>
      <c r="I3706" t="s">
        <v>422</v>
      </c>
      <c r="J3706" t="s">
        <v>428</v>
      </c>
      <c r="K3706" s="105">
        <v>0</v>
      </c>
      <c r="L3706" s="106">
        <v>0</v>
      </c>
      <c r="M3706" s="106">
        <v>0</v>
      </c>
      <c r="N3706" s="105">
        <v>0</v>
      </c>
      <c r="O3706" s="106">
        <v>0</v>
      </c>
      <c r="P3706" s="106">
        <v>0</v>
      </c>
      <c r="Q3706" s="105">
        <v>12</v>
      </c>
      <c r="R3706" s="106">
        <v>4.9999998736893758E-5</v>
      </c>
      <c r="S3706" s="107">
        <v>7.9999997979030013E-5</v>
      </c>
    </row>
    <row r="3707" spans="1:19" x14ac:dyDescent="0.25">
      <c r="A3707" t="s">
        <v>331</v>
      </c>
      <c r="B3707" t="s">
        <v>347</v>
      </c>
      <c r="C3707" t="s">
        <v>347</v>
      </c>
      <c r="D3707" t="s">
        <v>347</v>
      </c>
      <c r="E3707" t="s">
        <v>168</v>
      </c>
      <c r="F3707" t="s">
        <v>169</v>
      </c>
      <c r="G3707" s="105">
        <v>14</v>
      </c>
      <c r="H3707" t="s">
        <v>468</v>
      </c>
      <c r="I3707" t="s">
        <v>430</v>
      </c>
      <c r="J3707" t="s">
        <v>434</v>
      </c>
      <c r="K3707" s="105">
        <v>64</v>
      </c>
      <c r="L3707" s="106">
        <v>2.3819999769330021E-2</v>
      </c>
      <c r="M3707" s="106">
        <v>2.5580000132322311E-2</v>
      </c>
      <c r="N3707" s="105">
        <v>336</v>
      </c>
      <c r="O3707" s="106">
        <v>2.6119999587535862E-2</v>
      </c>
      <c r="P3707" s="106">
        <v>2.7149999514222149E-2</v>
      </c>
      <c r="Q3707" s="105">
        <v>4987</v>
      </c>
      <c r="R3707" s="106">
        <v>2.1919999271631241E-2</v>
      </c>
      <c r="S3707" s="107">
        <v>2.2490000352263451E-2</v>
      </c>
    </row>
    <row r="3708" spans="1:19" x14ac:dyDescent="0.25">
      <c r="A3708" t="s">
        <v>331</v>
      </c>
      <c r="B3708" t="s">
        <v>347</v>
      </c>
      <c r="C3708" t="s">
        <v>347</v>
      </c>
      <c r="D3708" t="s">
        <v>347</v>
      </c>
      <c r="E3708" t="s">
        <v>168</v>
      </c>
      <c r="F3708" t="s">
        <v>169</v>
      </c>
      <c r="G3708" s="105">
        <v>14</v>
      </c>
      <c r="H3708" t="s">
        <v>468</v>
      </c>
      <c r="I3708" t="s">
        <v>430</v>
      </c>
      <c r="J3708" t="s">
        <v>432</v>
      </c>
      <c r="K3708" s="105">
        <v>361</v>
      </c>
      <c r="L3708" s="106">
        <v>0.1343500018119812</v>
      </c>
      <c r="M3708" s="106">
        <v>0.14428000152111051</v>
      </c>
      <c r="N3708" s="105">
        <v>1780</v>
      </c>
      <c r="O3708" s="106">
        <v>0.13837000727653501</v>
      </c>
      <c r="P3708" s="106">
        <v>0.1438499987125397</v>
      </c>
      <c r="Q3708" s="105">
        <v>18498</v>
      </c>
      <c r="R3708" s="106">
        <v>8.1320002675056458E-2</v>
      </c>
      <c r="S3708" s="107">
        <v>8.343999832868576E-2</v>
      </c>
    </row>
    <row r="3709" spans="1:19" x14ac:dyDescent="0.25">
      <c r="A3709" t="s">
        <v>331</v>
      </c>
      <c r="B3709" t="s">
        <v>347</v>
      </c>
      <c r="C3709" t="s">
        <v>347</v>
      </c>
      <c r="D3709" t="s">
        <v>347</v>
      </c>
      <c r="E3709" t="s">
        <v>168</v>
      </c>
      <c r="F3709" t="s">
        <v>169</v>
      </c>
      <c r="G3709" s="105">
        <v>14</v>
      </c>
      <c r="H3709" t="s">
        <v>468</v>
      </c>
      <c r="I3709" t="s">
        <v>430</v>
      </c>
      <c r="J3709" t="s">
        <v>435</v>
      </c>
      <c r="K3709" s="105">
        <v>2</v>
      </c>
      <c r="L3709" s="106">
        <v>7.3999998858198524E-4</v>
      </c>
      <c r="M3709" s="106">
        <v>7.9999997979030013E-4</v>
      </c>
      <c r="N3709" s="105">
        <v>30</v>
      </c>
      <c r="O3709" s="106">
        <v>2.330000046640635E-3</v>
      </c>
      <c r="P3709" s="106">
        <v>2.4200000334531069E-3</v>
      </c>
      <c r="Q3709" s="105">
        <v>391</v>
      </c>
      <c r="R3709" s="106">
        <v>1.7199999419972301E-3</v>
      </c>
      <c r="S3709" s="107">
        <v>1.760000013746321E-3</v>
      </c>
    </row>
    <row r="3710" spans="1:19" x14ac:dyDescent="0.25">
      <c r="A3710" t="s">
        <v>331</v>
      </c>
      <c r="B3710" t="s">
        <v>347</v>
      </c>
      <c r="C3710" t="s">
        <v>347</v>
      </c>
      <c r="D3710" t="s">
        <v>347</v>
      </c>
      <c r="E3710" t="s">
        <v>168</v>
      </c>
      <c r="F3710" t="s">
        <v>169</v>
      </c>
      <c r="G3710">
        <v>14</v>
      </c>
      <c r="H3710" t="s">
        <v>468</v>
      </c>
      <c r="I3710" t="s">
        <v>430</v>
      </c>
      <c r="J3710" t="s">
        <v>436</v>
      </c>
      <c r="K3710">
        <v>154</v>
      </c>
      <c r="L3710" s="106">
        <v>5.7310000061988831E-2</v>
      </c>
      <c r="M3710" s="106">
        <v>6.1549998819828033E-2</v>
      </c>
      <c r="N3710">
        <v>688</v>
      </c>
      <c r="O3710" s="106">
        <v>5.3479999303817749E-2</v>
      </c>
      <c r="P3710" s="106">
        <v>5.559999868273735E-2</v>
      </c>
      <c r="Q3710">
        <v>6784</v>
      </c>
      <c r="R3710" s="106">
        <v>2.9829999431967739E-2</v>
      </c>
      <c r="S3710" s="106">
        <v>3.060000017285347E-2</v>
      </c>
    </row>
    <row r="3711" spans="1:19" x14ac:dyDescent="0.25">
      <c r="A3711" t="s">
        <v>331</v>
      </c>
      <c r="B3711" t="s">
        <v>347</v>
      </c>
      <c r="C3711" t="s">
        <v>347</v>
      </c>
      <c r="D3711" t="s">
        <v>347</v>
      </c>
      <c r="E3711" t="s">
        <v>168</v>
      </c>
      <c r="F3711" t="s">
        <v>169</v>
      </c>
      <c r="G3711" s="105">
        <v>14</v>
      </c>
      <c r="H3711" t="s">
        <v>468</v>
      </c>
      <c r="I3711" t="s">
        <v>430</v>
      </c>
      <c r="J3711" t="s">
        <v>431</v>
      </c>
      <c r="K3711" s="105">
        <v>1102</v>
      </c>
      <c r="L3711" s="106">
        <v>0.41012001037597662</v>
      </c>
      <c r="M3711" s="106">
        <v>0.44045001268386841</v>
      </c>
      <c r="N3711" s="105">
        <v>3302</v>
      </c>
      <c r="O3711" s="106">
        <v>0.25668999552726751</v>
      </c>
      <c r="P3711" s="106">
        <v>0.26684999465942377</v>
      </c>
      <c r="Q3711" s="105">
        <v>77035</v>
      </c>
      <c r="R3711" s="106">
        <v>0.33867999911308289</v>
      </c>
      <c r="S3711" s="107">
        <v>0.3474699854850769</v>
      </c>
    </row>
    <row r="3712" spans="1:19" x14ac:dyDescent="0.25">
      <c r="A3712" t="s">
        <v>331</v>
      </c>
      <c r="B3712" t="s">
        <v>347</v>
      </c>
      <c r="C3712" t="s">
        <v>347</v>
      </c>
      <c r="D3712" t="s">
        <v>347</v>
      </c>
      <c r="E3712" t="s">
        <v>168</v>
      </c>
      <c r="F3712" t="s">
        <v>169</v>
      </c>
      <c r="G3712" s="105">
        <v>14</v>
      </c>
      <c r="H3712" t="s">
        <v>468</v>
      </c>
      <c r="I3712" t="s">
        <v>430</v>
      </c>
      <c r="J3712" t="s">
        <v>502</v>
      </c>
      <c r="K3712" s="105">
        <v>819</v>
      </c>
      <c r="L3712" s="106">
        <v>0.30480000376701349</v>
      </c>
      <c r="M3712" s="106">
        <v>0.32734000682830811</v>
      </c>
      <c r="N3712" s="105">
        <v>6238</v>
      </c>
      <c r="O3712" s="106">
        <v>0.48491999506950378</v>
      </c>
      <c r="P3712" s="106">
        <v>0.50411999225616455</v>
      </c>
      <c r="Q3712" s="105">
        <v>114008</v>
      </c>
      <c r="R3712" s="106">
        <v>0.5012199878692627</v>
      </c>
      <c r="S3712" s="107">
        <v>0.51424002647399902</v>
      </c>
    </row>
    <row r="3713" spans="1:19" x14ac:dyDescent="0.25">
      <c r="A3713" t="s">
        <v>331</v>
      </c>
      <c r="B3713" t="s">
        <v>347</v>
      </c>
      <c r="C3713" t="s">
        <v>347</v>
      </c>
      <c r="D3713" t="s">
        <v>347</v>
      </c>
      <c r="E3713" t="s">
        <v>168</v>
      </c>
      <c r="F3713" t="s">
        <v>169</v>
      </c>
      <c r="G3713" s="105">
        <v>14</v>
      </c>
      <c r="H3713" t="s">
        <v>468</v>
      </c>
      <c r="I3713" t="s">
        <v>430</v>
      </c>
      <c r="J3713" t="s">
        <v>86</v>
      </c>
      <c r="K3713" s="105">
        <v>185</v>
      </c>
      <c r="L3713" s="106">
        <v>6.8850003182888031E-2</v>
      </c>
      <c r="N3713" s="105">
        <v>490</v>
      </c>
      <c r="O3713" s="106">
        <v>3.8090001791715622E-2</v>
      </c>
      <c r="Q3713" s="105">
        <v>5756</v>
      </c>
      <c r="R3713" s="106">
        <v>2.5310000404715541E-2</v>
      </c>
      <c r="S3713" s="107"/>
    </row>
    <row r="3714" spans="1:19" x14ac:dyDescent="0.25">
      <c r="A3714" t="s">
        <v>331</v>
      </c>
      <c r="B3714" t="s">
        <v>347</v>
      </c>
      <c r="C3714" t="s">
        <v>347</v>
      </c>
      <c r="D3714" t="s">
        <v>347</v>
      </c>
      <c r="E3714" t="s">
        <v>168</v>
      </c>
      <c r="F3714" t="s">
        <v>169</v>
      </c>
      <c r="G3714" s="105">
        <v>14</v>
      </c>
      <c r="H3714" t="s">
        <v>468</v>
      </c>
      <c r="I3714" t="s">
        <v>401</v>
      </c>
      <c r="J3714" t="s">
        <v>405</v>
      </c>
      <c r="K3714" s="105">
        <v>1961</v>
      </c>
      <c r="L3714" s="106">
        <v>0.72980999946594238</v>
      </c>
      <c r="M3714" s="106">
        <v>0.78628998994827271</v>
      </c>
      <c r="N3714" s="105">
        <v>9610</v>
      </c>
      <c r="O3714" s="106">
        <v>0.74704998731613159</v>
      </c>
      <c r="P3714" s="106">
        <v>0.77863997220993042</v>
      </c>
      <c r="Q3714" s="105">
        <v>171311</v>
      </c>
      <c r="R3714" s="106">
        <v>0.75314998626708984</v>
      </c>
      <c r="S3714" s="107">
        <v>0.77806001901626587</v>
      </c>
    </row>
    <row r="3715" spans="1:19" x14ac:dyDescent="0.25">
      <c r="A3715" t="s">
        <v>331</v>
      </c>
      <c r="B3715" t="s">
        <v>347</v>
      </c>
      <c r="C3715" t="s">
        <v>347</v>
      </c>
      <c r="D3715" t="s">
        <v>347</v>
      </c>
      <c r="E3715" t="s">
        <v>168</v>
      </c>
      <c r="F3715" t="s">
        <v>169</v>
      </c>
      <c r="G3715" s="105">
        <v>14</v>
      </c>
      <c r="H3715" t="s">
        <v>468</v>
      </c>
      <c r="I3715" t="s">
        <v>401</v>
      </c>
      <c r="J3715" t="s">
        <v>412</v>
      </c>
      <c r="K3715" s="105">
        <v>231</v>
      </c>
      <c r="L3715" s="106">
        <v>8.5969999432563782E-2</v>
      </c>
      <c r="M3715" s="106">
        <v>9.2620000243186951E-2</v>
      </c>
      <c r="N3715" s="105">
        <v>1257</v>
      </c>
      <c r="O3715" s="106">
        <v>9.7709998488426208E-2</v>
      </c>
      <c r="P3715" s="106">
        <v>0.1018500030040741</v>
      </c>
      <c r="Q3715" s="105">
        <v>22313</v>
      </c>
      <c r="R3715" s="106">
        <v>9.8099999129772186E-2</v>
      </c>
      <c r="S3715" s="107">
        <v>0.10134000331163411</v>
      </c>
    </row>
    <row r="3716" spans="1:19" x14ac:dyDescent="0.25">
      <c r="A3716" t="s">
        <v>331</v>
      </c>
      <c r="B3716" t="s">
        <v>347</v>
      </c>
      <c r="C3716" t="s">
        <v>347</v>
      </c>
      <c r="D3716" t="s">
        <v>347</v>
      </c>
      <c r="E3716" t="s">
        <v>168</v>
      </c>
      <c r="F3716" t="s">
        <v>169</v>
      </c>
      <c r="G3716">
        <v>14</v>
      </c>
      <c r="H3716" t="s">
        <v>468</v>
      </c>
      <c r="I3716" t="s">
        <v>401</v>
      </c>
      <c r="J3716" t="s">
        <v>413</v>
      </c>
      <c r="K3716">
        <v>182</v>
      </c>
      <c r="L3716" s="106">
        <v>6.7730002105236053E-2</v>
      </c>
      <c r="M3716" s="106">
        <v>7.298000156879425E-2</v>
      </c>
      <c r="N3716">
        <v>865</v>
      </c>
      <c r="O3716" s="106">
        <v>6.7239999771118164E-2</v>
      </c>
      <c r="P3716" s="106">
        <v>7.0090003311634064E-2</v>
      </c>
      <c r="Q3716">
        <v>15680</v>
      </c>
      <c r="R3716" s="106">
        <v>6.8939998745918274E-2</v>
      </c>
      <c r="S3716" s="106">
        <v>7.1220003068447113E-2</v>
      </c>
    </row>
    <row r="3717" spans="1:19" x14ac:dyDescent="0.25">
      <c r="A3717" t="s">
        <v>331</v>
      </c>
      <c r="B3717" t="s">
        <v>347</v>
      </c>
      <c r="C3717" t="s">
        <v>347</v>
      </c>
      <c r="D3717" t="s">
        <v>347</v>
      </c>
      <c r="E3717" t="s">
        <v>168</v>
      </c>
      <c r="F3717" t="s">
        <v>169</v>
      </c>
      <c r="G3717" s="105">
        <v>14</v>
      </c>
      <c r="H3717" t="s">
        <v>468</v>
      </c>
      <c r="I3717" t="s">
        <v>401</v>
      </c>
      <c r="J3717" t="s">
        <v>441</v>
      </c>
      <c r="K3717" s="105">
        <v>193</v>
      </c>
      <c r="L3717" s="106">
        <v>7.1829997003078461E-2</v>
      </c>
      <c r="N3717" s="105">
        <v>522</v>
      </c>
      <c r="O3717" s="106">
        <v>4.0580000728368759E-2</v>
      </c>
      <c r="Q3717" s="105">
        <v>7283</v>
      </c>
      <c r="R3717" s="106">
        <v>3.2019998878240592E-2</v>
      </c>
      <c r="S3717" s="107"/>
    </row>
    <row r="3718" spans="1:19" x14ac:dyDescent="0.25">
      <c r="A3718" t="s">
        <v>331</v>
      </c>
      <c r="B3718" t="s">
        <v>347</v>
      </c>
      <c r="C3718" t="s">
        <v>347</v>
      </c>
      <c r="D3718" t="s">
        <v>347</v>
      </c>
      <c r="E3718" t="s">
        <v>168</v>
      </c>
      <c r="F3718" t="s">
        <v>169</v>
      </c>
      <c r="G3718" s="105">
        <v>14</v>
      </c>
      <c r="H3718" t="s">
        <v>468</v>
      </c>
      <c r="I3718" t="s">
        <v>401</v>
      </c>
      <c r="J3718" t="s">
        <v>414</v>
      </c>
      <c r="K3718" s="105">
        <v>120</v>
      </c>
      <c r="L3718" s="106">
        <v>4.4659998267889023E-2</v>
      </c>
      <c r="M3718" s="106">
        <v>4.8119999468326569E-2</v>
      </c>
      <c r="N3718" s="105">
        <v>610</v>
      </c>
      <c r="O3718" s="106">
        <v>4.7419998794794083E-2</v>
      </c>
      <c r="P3718" s="106">
        <v>4.9419999122619629E-2</v>
      </c>
      <c r="Q3718" s="105">
        <v>10872</v>
      </c>
      <c r="R3718" s="106">
        <v>4.7800000756978989E-2</v>
      </c>
      <c r="S3718" s="107">
        <v>4.9380000680685043E-2</v>
      </c>
    </row>
    <row r="3719" spans="1:19" x14ac:dyDescent="0.25">
      <c r="A3719" t="s">
        <v>331</v>
      </c>
      <c r="B3719" t="s">
        <v>347</v>
      </c>
      <c r="C3719" t="s">
        <v>347</v>
      </c>
      <c r="D3719" t="s">
        <v>347</v>
      </c>
      <c r="E3719" t="s">
        <v>178</v>
      </c>
      <c r="F3719" t="s">
        <v>179</v>
      </c>
      <c r="G3719" s="105">
        <v>14</v>
      </c>
      <c r="H3719" t="s">
        <v>468</v>
      </c>
      <c r="I3719" t="s">
        <v>349</v>
      </c>
      <c r="J3719" t="s">
        <v>350</v>
      </c>
      <c r="K3719" s="105">
        <v>5</v>
      </c>
      <c r="L3719" s="106">
        <v>5.4199998266994953E-3</v>
      </c>
      <c r="N3719" s="105">
        <v>104</v>
      </c>
      <c r="O3719" s="106">
        <v>8.0800000578165054E-3</v>
      </c>
      <c r="Q3719" s="105">
        <v>1130</v>
      </c>
      <c r="R3719" s="106">
        <v>4.9700001254677773E-3</v>
      </c>
      <c r="S3719" s="107"/>
    </row>
    <row r="3720" spans="1:19" x14ac:dyDescent="0.25">
      <c r="A3720" t="s">
        <v>331</v>
      </c>
      <c r="B3720" t="s">
        <v>347</v>
      </c>
      <c r="C3720" t="s">
        <v>347</v>
      </c>
      <c r="D3720" t="s">
        <v>347</v>
      </c>
      <c r="E3720" t="s">
        <v>178</v>
      </c>
      <c r="F3720" t="s">
        <v>179</v>
      </c>
      <c r="G3720" s="105">
        <v>14</v>
      </c>
      <c r="H3720" t="s">
        <v>468</v>
      </c>
      <c r="I3720" t="s">
        <v>349</v>
      </c>
      <c r="J3720" t="s">
        <v>368</v>
      </c>
      <c r="K3720" s="105">
        <v>47</v>
      </c>
      <c r="L3720" s="106">
        <v>5.098000168800354E-2</v>
      </c>
      <c r="N3720" s="105">
        <v>686</v>
      </c>
      <c r="O3720" s="106">
        <v>5.333000048995018E-2</v>
      </c>
      <c r="Q3720" s="105">
        <v>8418</v>
      </c>
      <c r="R3720" s="106">
        <v>3.700999915599823E-2</v>
      </c>
      <c r="S3720" s="107"/>
    </row>
    <row r="3721" spans="1:19" x14ac:dyDescent="0.25">
      <c r="A3721" t="s">
        <v>331</v>
      </c>
      <c r="B3721" t="s">
        <v>347</v>
      </c>
      <c r="C3721" t="s">
        <v>347</v>
      </c>
      <c r="D3721" t="s">
        <v>347</v>
      </c>
      <c r="E3721" t="s">
        <v>178</v>
      </c>
      <c r="F3721" t="s">
        <v>179</v>
      </c>
      <c r="G3721">
        <v>14</v>
      </c>
      <c r="H3721" t="s">
        <v>468</v>
      </c>
      <c r="I3721" t="s">
        <v>349</v>
      </c>
      <c r="J3721" t="s">
        <v>369</v>
      </c>
      <c r="K3721">
        <v>175</v>
      </c>
      <c r="L3721" s="106">
        <v>0.18979999423027041</v>
      </c>
      <c r="N3721">
        <v>2124</v>
      </c>
      <c r="O3721" s="106">
        <v>0.16511000692844391</v>
      </c>
      <c r="Q3721">
        <v>27454</v>
      </c>
      <c r="R3721" s="106">
        <v>0.1207000017166138</v>
      </c>
    </row>
    <row r="3722" spans="1:19" x14ac:dyDescent="0.25">
      <c r="A3722" t="s">
        <v>331</v>
      </c>
      <c r="B3722" t="s">
        <v>347</v>
      </c>
      <c r="C3722" t="s">
        <v>347</v>
      </c>
      <c r="D3722" t="s">
        <v>347</v>
      </c>
      <c r="E3722" t="s">
        <v>178</v>
      </c>
      <c r="F3722" t="s">
        <v>179</v>
      </c>
      <c r="G3722">
        <v>14</v>
      </c>
      <c r="H3722" t="s">
        <v>468</v>
      </c>
      <c r="I3722" t="s">
        <v>349</v>
      </c>
      <c r="J3722" t="s">
        <v>370</v>
      </c>
      <c r="K3722">
        <v>183</v>
      </c>
      <c r="L3722" s="106">
        <v>0.19847999513149259</v>
      </c>
      <c r="N3722">
        <v>3288</v>
      </c>
      <c r="O3722" s="106">
        <v>0.25560000538825989</v>
      </c>
      <c r="Q3722">
        <v>55879</v>
      </c>
      <c r="R3722" s="106">
        <v>0.24567000567913061</v>
      </c>
    </row>
    <row r="3723" spans="1:19" x14ac:dyDescent="0.25">
      <c r="A3723" t="s">
        <v>331</v>
      </c>
      <c r="B3723" t="s">
        <v>347</v>
      </c>
      <c r="C3723" t="s">
        <v>347</v>
      </c>
      <c r="D3723" t="s">
        <v>347</v>
      </c>
      <c r="E3723" t="s">
        <v>178</v>
      </c>
      <c r="F3723" t="s">
        <v>179</v>
      </c>
      <c r="G3723">
        <v>14</v>
      </c>
      <c r="H3723" t="s">
        <v>468</v>
      </c>
      <c r="I3723" t="s">
        <v>349</v>
      </c>
      <c r="J3723" t="s">
        <v>371</v>
      </c>
      <c r="K3723">
        <v>163</v>
      </c>
      <c r="L3723" s="106">
        <v>0.17678999900817871</v>
      </c>
      <c r="N3723">
        <v>2995</v>
      </c>
      <c r="O3723" s="106">
        <v>0.23282000422477719</v>
      </c>
      <c r="Q3723">
        <v>57982</v>
      </c>
      <c r="R3723" s="106">
        <v>0.25490999221801758</v>
      </c>
    </row>
    <row r="3724" spans="1:19" x14ac:dyDescent="0.25">
      <c r="A3724" t="s">
        <v>331</v>
      </c>
      <c r="B3724" t="s">
        <v>347</v>
      </c>
      <c r="C3724" t="s">
        <v>347</v>
      </c>
      <c r="D3724" t="s">
        <v>347</v>
      </c>
      <c r="E3724" t="s">
        <v>178</v>
      </c>
      <c r="F3724" t="s">
        <v>179</v>
      </c>
      <c r="G3724" s="105">
        <v>14</v>
      </c>
      <c r="H3724" t="s">
        <v>468</v>
      </c>
      <c r="I3724" t="s">
        <v>349</v>
      </c>
      <c r="J3724" t="s">
        <v>372</v>
      </c>
      <c r="K3724" s="105">
        <v>185</v>
      </c>
      <c r="L3724" s="106">
        <v>0.2006500065326691</v>
      </c>
      <c r="N3724" s="105">
        <v>2140</v>
      </c>
      <c r="O3724" s="106">
        <v>0.16636000573635101</v>
      </c>
      <c r="Q3724" s="105">
        <v>44765</v>
      </c>
      <c r="R3724" s="106">
        <v>0.19679999351501459</v>
      </c>
      <c r="S3724" s="107"/>
    </row>
    <row r="3725" spans="1:19" x14ac:dyDescent="0.25">
      <c r="A3725" t="s">
        <v>331</v>
      </c>
      <c r="B3725" t="s">
        <v>347</v>
      </c>
      <c r="C3725" t="s">
        <v>347</v>
      </c>
      <c r="D3725" t="s">
        <v>347</v>
      </c>
      <c r="E3725" t="s">
        <v>178</v>
      </c>
      <c r="F3725" t="s">
        <v>179</v>
      </c>
      <c r="G3725">
        <v>14</v>
      </c>
      <c r="H3725" t="s">
        <v>468</v>
      </c>
      <c r="I3725" t="s">
        <v>349</v>
      </c>
      <c r="J3725" t="s">
        <v>373</v>
      </c>
      <c r="K3725">
        <v>164</v>
      </c>
      <c r="L3725" s="106">
        <v>0.1778700053691864</v>
      </c>
      <c r="N3725">
        <v>1527</v>
      </c>
      <c r="O3725" s="106">
        <v>0.1186999976634979</v>
      </c>
      <c r="Q3725">
        <v>31831</v>
      </c>
      <c r="R3725" s="106">
        <v>0.1399399936199188</v>
      </c>
    </row>
    <row r="3726" spans="1:19" x14ac:dyDescent="0.25">
      <c r="A3726" t="s">
        <v>331</v>
      </c>
      <c r="B3726" t="s">
        <v>347</v>
      </c>
      <c r="C3726" t="s">
        <v>347</v>
      </c>
      <c r="D3726" t="s">
        <v>347</v>
      </c>
      <c r="E3726" t="s">
        <v>178</v>
      </c>
      <c r="F3726" t="s">
        <v>179</v>
      </c>
      <c r="G3726">
        <v>14</v>
      </c>
      <c r="H3726" t="s">
        <v>468</v>
      </c>
      <c r="I3726" t="s">
        <v>438</v>
      </c>
      <c r="J3726" t="s">
        <v>48</v>
      </c>
      <c r="K3726">
        <v>744</v>
      </c>
      <c r="L3726" s="106">
        <v>0.80694001913070679</v>
      </c>
      <c r="M3726" s="106">
        <v>0.83689999580383301</v>
      </c>
      <c r="N3726">
        <v>10462</v>
      </c>
      <c r="O3726" s="106">
        <v>0.81327998638153076</v>
      </c>
      <c r="P3726" s="106">
        <v>0.84767001867294312</v>
      </c>
      <c r="Q3726">
        <v>186401</v>
      </c>
      <c r="R3726" s="106">
        <v>0.81949001550674438</v>
      </c>
      <c r="S3726" s="106">
        <v>0.8465999960899353</v>
      </c>
    </row>
    <row r="3727" spans="1:19" x14ac:dyDescent="0.25">
      <c r="A3727" t="s">
        <v>331</v>
      </c>
      <c r="B3727" t="s">
        <v>347</v>
      </c>
      <c r="C3727" t="s">
        <v>347</v>
      </c>
      <c r="D3727" t="s">
        <v>347</v>
      </c>
      <c r="E3727" t="s">
        <v>178</v>
      </c>
      <c r="F3727" t="s">
        <v>179</v>
      </c>
      <c r="G3727" s="105">
        <v>14</v>
      </c>
      <c r="H3727" t="s">
        <v>468</v>
      </c>
      <c r="I3727" t="s">
        <v>438</v>
      </c>
      <c r="J3727" t="s">
        <v>42</v>
      </c>
      <c r="K3727" s="105">
        <v>82</v>
      </c>
      <c r="L3727" s="106">
        <v>8.8940002024173737E-2</v>
      </c>
      <c r="M3727" s="106">
        <v>9.2239998281002045E-2</v>
      </c>
      <c r="N3727" s="105">
        <v>1168</v>
      </c>
      <c r="O3727" s="106">
        <v>9.0800002217292786E-2</v>
      </c>
      <c r="P3727" s="106">
        <v>9.4640001654624939E-2</v>
      </c>
      <c r="Q3727" s="105">
        <v>20350</v>
      </c>
      <c r="R3727" s="106">
        <v>8.9469999074935913E-2</v>
      </c>
      <c r="S3727" s="107">
        <v>9.2430002987384796E-2</v>
      </c>
    </row>
    <row r="3728" spans="1:19" x14ac:dyDescent="0.25">
      <c r="A3728" t="s">
        <v>331</v>
      </c>
      <c r="B3728" t="s">
        <v>347</v>
      </c>
      <c r="C3728" t="s">
        <v>347</v>
      </c>
      <c r="D3728" t="s">
        <v>347</v>
      </c>
      <c r="E3728" t="s">
        <v>178</v>
      </c>
      <c r="F3728" t="s">
        <v>179</v>
      </c>
      <c r="G3728" s="105">
        <v>14</v>
      </c>
      <c r="H3728" t="s">
        <v>468</v>
      </c>
      <c r="I3728" t="s">
        <v>438</v>
      </c>
      <c r="J3728" t="s">
        <v>374</v>
      </c>
      <c r="K3728" s="105">
        <v>63</v>
      </c>
      <c r="L3728" s="106">
        <v>6.8329997360706329E-2</v>
      </c>
      <c r="M3728" s="106">
        <v>7.0869997143745422E-2</v>
      </c>
      <c r="N3728" s="105">
        <v>712</v>
      </c>
      <c r="O3728" s="106">
        <v>5.534999817609787E-2</v>
      </c>
      <c r="P3728" s="106">
        <v>5.7689998298883438E-2</v>
      </c>
      <c r="Q3728" s="105">
        <v>13425</v>
      </c>
      <c r="R3728" s="106">
        <v>5.9020001441240311E-2</v>
      </c>
      <c r="S3728" s="107">
        <v>6.0970000922679901E-2</v>
      </c>
    </row>
    <row r="3729" spans="1:19" x14ac:dyDescent="0.25">
      <c r="A3729" t="s">
        <v>331</v>
      </c>
      <c r="B3729" t="s">
        <v>347</v>
      </c>
      <c r="C3729" t="s">
        <v>347</v>
      </c>
      <c r="D3729" t="s">
        <v>347</v>
      </c>
      <c r="E3729" t="s">
        <v>178</v>
      </c>
      <c r="F3729" t="s">
        <v>179</v>
      </c>
      <c r="G3729" s="105">
        <v>14</v>
      </c>
      <c r="H3729" t="s">
        <v>468</v>
      </c>
      <c r="I3729" t="s">
        <v>438</v>
      </c>
      <c r="J3729" t="s">
        <v>86</v>
      </c>
      <c r="K3729" s="105">
        <v>33</v>
      </c>
      <c r="L3729" s="106">
        <v>3.5790000110864639E-2</v>
      </c>
      <c r="N3729" s="105">
        <v>522</v>
      </c>
      <c r="O3729" s="106">
        <v>4.0580000728368759E-2</v>
      </c>
      <c r="Q3729" s="105">
        <v>7283</v>
      </c>
      <c r="R3729" s="106">
        <v>3.2019998878240592E-2</v>
      </c>
      <c r="S3729" s="107"/>
    </row>
    <row r="3730" spans="1:19" x14ac:dyDescent="0.25">
      <c r="A3730" t="s">
        <v>331</v>
      </c>
      <c r="B3730" t="s">
        <v>347</v>
      </c>
      <c r="C3730" t="s">
        <v>347</v>
      </c>
      <c r="D3730" t="s">
        <v>347</v>
      </c>
      <c r="E3730" t="s">
        <v>178</v>
      </c>
      <c r="F3730" t="s">
        <v>179</v>
      </c>
      <c r="G3730" s="105">
        <v>14</v>
      </c>
      <c r="H3730" t="s">
        <v>468</v>
      </c>
      <c r="I3730" t="s">
        <v>375</v>
      </c>
      <c r="J3730" t="s">
        <v>376</v>
      </c>
      <c r="K3730" s="105">
        <v>185</v>
      </c>
      <c r="L3730" s="106">
        <v>0.2006500065326691</v>
      </c>
      <c r="N3730" s="105">
        <v>2684</v>
      </c>
      <c r="O3730" s="106">
        <v>0.20863999426364899</v>
      </c>
      <c r="Q3730" s="105">
        <v>47189</v>
      </c>
      <c r="R3730" s="106">
        <v>0.20746000111103061</v>
      </c>
      <c r="S3730" s="107"/>
    </row>
    <row r="3731" spans="1:19" x14ac:dyDescent="0.25">
      <c r="A3731" t="s">
        <v>331</v>
      </c>
      <c r="B3731" t="s">
        <v>347</v>
      </c>
      <c r="C3731" t="s">
        <v>347</v>
      </c>
      <c r="D3731" t="s">
        <v>347</v>
      </c>
      <c r="E3731" t="s">
        <v>178</v>
      </c>
      <c r="F3731" t="s">
        <v>179</v>
      </c>
      <c r="G3731" s="105">
        <v>14</v>
      </c>
      <c r="H3731" t="s">
        <v>468</v>
      </c>
      <c r="I3731" t="s">
        <v>375</v>
      </c>
      <c r="J3731" t="s">
        <v>377</v>
      </c>
      <c r="K3731" s="105">
        <v>175</v>
      </c>
      <c r="L3731" s="106">
        <v>0.18979999423027041</v>
      </c>
      <c r="N3731" s="105">
        <v>2672</v>
      </c>
      <c r="O3731" s="106">
        <v>0.20770999789237979</v>
      </c>
      <c r="Q3731" s="105">
        <v>47420</v>
      </c>
      <c r="R3731" s="106">
        <v>0.20848000049591059</v>
      </c>
      <c r="S3731" s="107"/>
    </row>
    <row r="3732" spans="1:19" x14ac:dyDescent="0.25">
      <c r="A3732" t="s">
        <v>331</v>
      </c>
      <c r="B3732" t="s">
        <v>347</v>
      </c>
      <c r="C3732" t="s">
        <v>347</v>
      </c>
      <c r="D3732" t="s">
        <v>347</v>
      </c>
      <c r="E3732" t="s">
        <v>178</v>
      </c>
      <c r="F3732" t="s">
        <v>179</v>
      </c>
      <c r="G3732" s="105">
        <v>14</v>
      </c>
      <c r="H3732" t="s">
        <v>468</v>
      </c>
      <c r="I3732" t="s">
        <v>375</v>
      </c>
      <c r="J3732" t="s">
        <v>378</v>
      </c>
      <c r="K3732" s="105">
        <v>162</v>
      </c>
      <c r="L3732" s="106">
        <v>0.17569999396800989</v>
      </c>
      <c r="N3732" s="105">
        <v>2063</v>
      </c>
      <c r="O3732" s="106">
        <v>0.16037000715732569</v>
      </c>
      <c r="Q3732" s="105">
        <v>37332</v>
      </c>
      <c r="R3732" s="106">
        <v>0.1641300022602081</v>
      </c>
      <c r="S3732" s="107"/>
    </row>
    <row r="3733" spans="1:19" x14ac:dyDescent="0.25">
      <c r="A3733" t="s">
        <v>331</v>
      </c>
      <c r="B3733" t="s">
        <v>347</v>
      </c>
      <c r="C3733" t="s">
        <v>347</v>
      </c>
      <c r="D3733" t="s">
        <v>347</v>
      </c>
      <c r="E3733" t="s">
        <v>178</v>
      </c>
      <c r="F3733" t="s">
        <v>179</v>
      </c>
      <c r="G3733" s="105">
        <v>14</v>
      </c>
      <c r="H3733" t="s">
        <v>468</v>
      </c>
      <c r="I3733" t="s">
        <v>375</v>
      </c>
      <c r="J3733" t="s">
        <v>379</v>
      </c>
      <c r="K3733" s="105">
        <v>192</v>
      </c>
      <c r="L3733" s="106">
        <v>0.20824000239372251</v>
      </c>
      <c r="N3733" s="105">
        <v>2676</v>
      </c>
      <c r="O3733" s="106">
        <v>0.2080200016498566</v>
      </c>
      <c r="Q3733" s="105">
        <v>47525</v>
      </c>
      <c r="R3733" s="106">
        <v>0.20893999934196469</v>
      </c>
      <c r="S3733" s="107"/>
    </row>
    <row r="3734" spans="1:19" x14ac:dyDescent="0.25">
      <c r="A3734" t="s">
        <v>331</v>
      </c>
      <c r="B3734" t="s">
        <v>347</v>
      </c>
      <c r="C3734" t="s">
        <v>347</v>
      </c>
      <c r="D3734" t="s">
        <v>347</v>
      </c>
      <c r="E3734" t="s">
        <v>178</v>
      </c>
      <c r="F3734" t="s">
        <v>179</v>
      </c>
      <c r="G3734" s="105">
        <v>14</v>
      </c>
      <c r="H3734" t="s">
        <v>468</v>
      </c>
      <c r="I3734" t="s">
        <v>375</v>
      </c>
      <c r="J3734" t="s">
        <v>380</v>
      </c>
      <c r="K3734" s="105">
        <v>208</v>
      </c>
      <c r="L3734" s="106">
        <v>0.22560000419616699</v>
      </c>
      <c r="N3734" s="105">
        <v>2769</v>
      </c>
      <c r="O3734" s="106">
        <v>0.2152500003576279</v>
      </c>
      <c r="Q3734" s="105">
        <v>47993</v>
      </c>
      <c r="R3734" s="106">
        <v>0.210999995470047</v>
      </c>
      <c r="S3734" s="107"/>
    </row>
    <row r="3735" spans="1:19" x14ac:dyDescent="0.25">
      <c r="A3735" t="s">
        <v>331</v>
      </c>
      <c r="B3735" t="s">
        <v>347</v>
      </c>
      <c r="C3735" t="s">
        <v>347</v>
      </c>
      <c r="D3735" t="s">
        <v>347</v>
      </c>
      <c r="E3735" t="s">
        <v>178</v>
      </c>
      <c r="F3735" t="s">
        <v>179</v>
      </c>
      <c r="G3735" s="105">
        <v>14</v>
      </c>
      <c r="H3735" t="s">
        <v>468</v>
      </c>
      <c r="I3735" t="s">
        <v>381</v>
      </c>
      <c r="J3735" t="s">
        <v>382</v>
      </c>
      <c r="K3735" s="105">
        <v>11</v>
      </c>
      <c r="L3735" s="106">
        <v>1.193000003695488E-2</v>
      </c>
      <c r="M3735" s="106">
        <v>1.6690000891685489E-2</v>
      </c>
      <c r="N3735" s="105">
        <v>346</v>
      </c>
      <c r="O3735" s="106">
        <v>2.690000087022781E-2</v>
      </c>
      <c r="P3735" s="106">
        <v>3.7810001522302628E-2</v>
      </c>
      <c r="Q3735" s="105">
        <v>5423</v>
      </c>
      <c r="R3735" s="106">
        <v>2.384000085294247E-2</v>
      </c>
      <c r="S3735" s="107">
        <v>3.0780000612139698E-2</v>
      </c>
    </row>
    <row r="3736" spans="1:19" x14ac:dyDescent="0.25">
      <c r="A3736" t="s">
        <v>331</v>
      </c>
      <c r="B3736" t="s">
        <v>347</v>
      </c>
      <c r="C3736" t="s">
        <v>347</v>
      </c>
      <c r="D3736" t="s">
        <v>347</v>
      </c>
      <c r="E3736" t="s">
        <v>178</v>
      </c>
      <c r="F3736" t="s">
        <v>179</v>
      </c>
      <c r="G3736" s="105">
        <v>14</v>
      </c>
      <c r="H3736" t="s">
        <v>468</v>
      </c>
      <c r="I3736" t="s">
        <v>381</v>
      </c>
      <c r="J3736" t="s">
        <v>383</v>
      </c>
      <c r="K3736" s="105">
        <v>109</v>
      </c>
      <c r="L3736" s="106">
        <v>0.1182200014591217</v>
      </c>
      <c r="M3736" s="106">
        <v>0.16539999842643741</v>
      </c>
      <c r="N3736" s="105">
        <v>1529</v>
      </c>
      <c r="O3736" s="106">
        <v>0.11885999888181691</v>
      </c>
      <c r="P3736" s="106">
        <v>0.16708999872207639</v>
      </c>
      <c r="Q3736" s="105">
        <v>26007</v>
      </c>
      <c r="R3736" s="106">
        <v>0.11433999985456469</v>
      </c>
      <c r="S3736" s="107">
        <v>0.1476300060749054</v>
      </c>
    </row>
    <row r="3737" spans="1:19" x14ac:dyDescent="0.25">
      <c r="A3737" t="s">
        <v>331</v>
      </c>
      <c r="B3737" t="s">
        <v>347</v>
      </c>
      <c r="C3737" t="s">
        <v>347</v>
      </c>
      <c r="D3737" t="s">
        <v>347</v>
      </c>
      <c r="E3737" t="s">
        <v>178</v>
      </c>
      <c r="F3737" t="s">
        <v>179</v>
      </c>
      <c r="G3737" s="105">
        <v>14</v>
      </c>
      <c r="H3737" t="s">
        <v>468</v>
      </c>
      <c r="I3737" t="s">
        <v>381</v>
      </c>
      <c r="J3737" t="s">
        <v>384</v>
      </c>
      <c r="K3737" s="105">
        <v>539</v>
      </c>
      <c r="L3737" s="106">
        <v>0.58459997177124023</v>
      </c>
      <c r="M3737" s="106">
        <v>0.81791001558303833</v>
      </c>
      <c r="N3737" s="105">
        <v>7276</v>
      </c>
      <c r="O3737" s="106">
        <v>0.56560999155044556</v>
      </c>
      <c r="P3737" s="106">
        <v>0.79509997367858887</v>
      </c>
      <c r="Q3737" s="105">
        <v>144739</v>
      </c>
      <c r="R3737" s="106">
        <v>0.6363300085067749</v>
      </c>
      <c r="S3737" s="107">
        <v>0.82159000635147095</v>
      </c>
    </row>
    <row r="3738" spans="1:19" x14ac:dyDescent="0.25">
      <c r="A3738" t="s">
        <v>331</v>
      </c>
      <c r="B3738" t="s">
        <v>347</v>
      </c>
      <c r="C3738" t="s">
        <v>347</v>
      </c>
      <c r="D3738" t="s">
        <v>347</v>
      </c>
      <c r="E3738" t="s">
        <v>178</v>
      </c>
      <c r="F3738" t="s">
        <v>179</v>
      </c>
      <c r="G3738" s="105">
        <v>14</v>
      </c>
      <c r="H3738" t="s">
        <v>468</v>
      </c>
      <c r="I3738" t="s">
        <v>381</v>
      </c>
      <c r="J3738" t="s">
        <v>385</v>
      </c>
      <c r="K3738" s="105">
        <v>263</v>
      </c>
      <c r="L3738" s="106">
        <v>0.28525000810623169</v>
      </c>
      <c r="N3738" s="105">
        <v>3713</v>
      </c>
      <c r="O3738" s="106">
        <v>0.28863000869750982</v>
      </c>
      <c r="Q3738" s="105">
        <v>51290</v>
      </c>
      <c r="R3738" s="106">
        <v>0.22549000382423401</v>
      </c>
      <c r="S3738" s="107"/>
    </row>
    <row r="3739" spans="1:19" x14ac:dyDescent="0.25">
      <c r="A3739" t="s">
        <v>331</v>
      </c>
      <c r="B3739" t="s">
        <v>347</v>
      </c>
      <c r="C3739" t="s">
        <v>347</v>
      </c>
      <c r="D3739" t="s">
        <v>347</v>
      </c>
      <c r="E3739" t="s">
        <v>178</v>
      </c>
      <c r="F3739" t="s">
        <v>179</v>
      </c>
      <c r="G3739">
        <v>14</v>
      </c>
      <c r="H3739" t="s">
        <v>468</v>
      </c>
      <c r="I3739" t="s">
        <v>386</v>
      </c>
      <c r="J3739" t="s">
        <v>387</v>
      </c>
      <c r="K3739">
        <v>64</v>
      </c>
      <c r="L3739" s="106">
        <v>6.941000372171402E-2</v>
      </c>
      <c r="M3739" s="106">
        <v>7.0249997079372406E-2</v>
      </c>
      <c r="N3739">
        <v>1937</v>
      </c>
      <c r="O3739" s="106">
        <v>0.15058000385761261</v>
      </c>
      <c r="P3739" s="106">
        <v>0.1546500027179718</v>
      </c>
      <c r="Q3739">
        <v>12181</v>
      </c>
      <c r="R3739" s="106">
        <v>5.3550001233816147E-2</v>
      </c>
      <c r="S3739" s="106">
        <v>5.4999999701976783E-2</v>
      </c>
    </row>
    <row r="3740" spans="1:19" x14ac:dyDescent="0.25">
      <c r="A3740" t="s">
        <v>331</v>
      </c>
      <c r="B3740" t="s">
        <v>347</v>
      </c>
      <c r="C3740" t="s">
        <v>347</v>
      </c>
      <c r="D3740" t="s">
        <v>347</v>
      </c>
      <c r="E3740" t="s">
        <v>178</v>
      </c>
      <c r="F3740" t="s">
        <v>179</v>
      </c>
      <c r="G3740" s="105">
        <v>14</v>
      </c>
      <c r="H3740" t="s">
        <v>468</v>
      </c>
      <c r="I3740" t="s">
        <v>386</v>
      </c>
      <c r="J3740" t="s">
        <v>388</v>
      </c>
      <c r="K3740" s="105">
        <v>21</v>
      </c>
      <c r="L3740" s="106">
        <v>2.277999930083752E-2</v>
      </c>
      <c r="M3740" s="106">
        <v>2.3050000891089439E-2</v>
      </c>
      <c r="N3740" s="105">
        <v>1039</v>
      </c>
      <c r="O3740" s="106">
        <v>8.0770000815391541E-2</v>
      </c>
      <c r="P3740" s="106">
        <v>8.2950003445148468E-2</v>
      </c>
      <c r="Q3740" s="105">
        <v>6321</v>
      </c>
      <c r="R3740" s="106">
        <v>2.77900006622076E-2</v>
      </c>
      <c r="S3740" s="107">
        <v>2.8540000319480899E-2</v>
      </c>
    </row>
    <row r="3741" spans="1:19" x14ac:dyDescent="0.25">
      <c r="A3741" t="s">
        <v>331</v>
      </c>
      <c r="B3741" t="s">
        <v>347</v>
      </c>
      <c r="C3741" t="s">
        <v>347</v>
      </c>
      <c r="D3741" t="s">
        <v>347</v>
      </c>
      <c r="E3741" t="s">
        <v>178</v>
      </c>
      <c r="F3741" t="s">
        <v>179</v>
      </c>
      <c r="G3741">
        <v>14</v>
      </c>
      <c r="H3741" t="s">
        <v>468</v>
      </c>
      <c r="I3741" t="s">
        <v>386</v>
      </c>
      <c r="J3741" t="s">
        <v>85</v>
      </c>
      <c r="K3741">
        <v>16</v>
      </c>
      <c r="L3741" s="106">
        <v>1.7349999397993091E-2</v>
      </c>
      <c r="M3741" s="106">
        <v>1.755999960005283E-2</v>
      </c>
      <c r="N3741">
        <v>394</v>
      </c>
      <c r="O3741" s="106">
        <v>3.062999993562698E-2</v>
      </c>
      <c r="P3741" s="106">
        <v>3.1459998339414597E-2</v>
      </c>
      <c r="Q3741">
        <v>4872</v>
      </c>
      <c r="R3741" s="106">
        <v>2.1420000120997429E-2</v>
      </c>
      <c r="S3741" s="106">
        <v>2.199999988079071E-2</v>
      </c>
    </row>
    <row r="3742" spans="1:19" x14ac:dyDescent="0.25">
      <c r="A3742" t="s">
        <v>331</v>
      </c>
      <c r="B3742" t="s">
        <v>347</v>
      </c>
      <c r="C3742" t="s">
        <v>347</v>
      </c>
      <c r="D3742" t="s">
        <v>347</v>
      </c>
      <c r="E3742" t="s">
        <v>178</v>
      </c>
      <c r="F3742" t="s">
        <v>179</v>
      </c>
      <c r="G3742" s="105">
        <v>14</v>
      </c>
      <c r="H3742" t="s">
        <v>468</v>
      </c>
      <c r="I3742" t="s">
        <v>386</v>
      </c>
      <c r="J3742" t="s">
        <v>389</v>
      </c>
      <c r="K3742" s="105">
        <v>67</v>
      </c>
      <c r="L3742" s="106">
        <v>7.2669997811317444E-2</v>
      </c>
      <c r="M3742" s="106">
        <v>7.3550000786781311E-2</v>
      </c>
      <c r="N3742" s="105">
        <v>941</v>
      </c>
      <c r="O3742" s="106">
        <v>7.3150001466274261E-2</v>
      </c>
      <c r="P3742" s="106">
        <v>7.5130000710487366E-2</v>
      </c>
      <c r="Q3742" s="105">
        <v>4049</v>
      </c>
      <c r="R3742" s="106">
        <v>1.779999956488609E-2</v>
      </c>
      <c r="S3742" s="107">
        <v>1.8279999494552609E-2</v>
      </c>
    </row>
    <row r="3743" spans="1:19" x14ac:dyDescent="0.25">
      <c r="A3743" t="s">
        <v>331</v>
      </c>
      <c r="B3743" t="s">
        <v>347</v>
      </c>
      <c r="C3743" t="s">
        <v>347</v>
      </c>
      <c r="D3743" t="s">
        <v>347</v>
      </c>
      <c r="E3743" t="s">
        <v>178</v>
      </c>
      <c r="F3743" t="s">
        <v>179</v>
      </c>
      <c r="G3743" s="105">
        <v>14</v>
      </c>
      <c r="H3743" t="s">
        <v>468</v>
      </c>
      <c r="I3743" t="s">
        <v>386</v>
      </c>
      <c r="J3743" t="s">
        <v>86</v>
      </c>
      <c r="K3743" s="105">
        <v>11</v>
      </c>
      <c r="L3743" s="106">
        <v>1.193000003695488E-2</v>
      </c>
      <c r="N3743" s="105">
        <v>339</v>
      </c>
      <c r="O3743" s="106">
        <v>2.6350000873208049E-2</v>
      </c>
      <c r="Q3743" s="105">
        <v>5972</v>
      </c>
      <c r="R3743" s="106">
        <v>2.6259999722242359E-2</v>
      </c>
      <c r="S3743" s="107"/>
    </row>
    <row r="3744" spans="1:19" x14ac:dyDescent="0.25">
      <c r="A3744" t="s">
        <v>331</v>
      </c>
      <c r="B3744" t="s">
        <v>347</v>
      </c>
      <c r="C3744" t="s">
        <v>347</v>
      </c>
      <c r="D3744" t="s">
        <v>347</v>
      </c>
      <c r="E3744" t="s">
        <v>178</v>
      </c>
      <c r="F3744" t="s">
        <v>179</v>
      </c>
      <c r="G3744" s="105">
        <v>14</v>
      </c>
      <c r="H3744" t="s">
        <v>468</v>
      </c>
      <c r="I3744" t="s">
        <v>386</v>
      </c>
      <c r="J3744" t="s">
        <v>84</v>
      </c>
      <c r="K3744" s="105">
        <v>743</v>
      </c>
      <c r="L3744" s="106">
        <v>0.80585998296737671</v>
      </c>
      <c r="M3744" s="106">
        <v>0.8155900239944458</v>
      </c>
      <c r="N3744" s="105">
        <v>8214</v>
      </c>
      <c r="O3744" s="106">
        <v>0.63853001594543457</v>
      </c>
      <c r="P3744" s="106">
        <v>0.65580999851226807</v>
      </c>
      <c r="Q3744" s="105">
        <v>194064</v>
      </c>
      <c r="R3744" s="106">
        <v>0.85317999124526978</v>
      </c>
      <c r="S3744" s="107">
        <v>0.87619000673294067</v>
      </c>
    </row>
    <row r="3745" spans="1:19" x14ac:dyDescent="0.25">
      <c r="A3745" t="s">
        <v>331</v>
      </c>
      <c r="B3745" t="s">
        <v>347</v>
      </c>
      <c r="C3745" t="s">
        <v>347</v>
      </c>
      <c r="D3745" t="s">
        <v>347</v>
      </c>
      <c r="E3745" t="s">
        <v>178</v>
      </c>
      <c r="F3745" t="s">
        <v>179</v>
      </c>
      <c r="G3745">
        <v>14</v>
      </c>
      <c r="H3745" t="s">
        <v>468</v>
      </c>
      <c r="I3745" t="s">
        <v>419</v>
      </c>
      <c r="J3745" t="s">
        <v>390</v>
      </c>
      <c r="K3745">
        <v>263</v>
      </c>
      <c r="L3745" s="106">
        <v>0.28525000810623169</v>
      </c>
      <c r="N3745">
        <v>3713</v>
      </c>
      <c r="O3745" s="106">
        <v>0.28863000869750982</v>
      </c>
      <c r="Q3745">
        <v>51290</v>
      </c>
      <c r="R3745" s="106">
        <v>0.22549000382423401</v>
      </c>
    </row>
    <row r="3746" spans="1:19" x14ac:dyDescent="0.25">
      <c r="A3746" t="s">
        <v>331</v>
      </c>
      <c r="B3746" t="s">
        <v>347</v>
      </c>
      <c r="C3746" t="s">
        <v>347</v>
      </c>
      <c r="D3746" t="s">
        <v>347</v>
      </c>
      <c r="E3746" t="s">
        <v>178</v>
      </c>
      <c r="F3746" t="s">
        <v>179</v>
      </c>
      <c r="G3746" s="105">
        <v>14</v>
      </c>
      <c r="H3746" t="s">
        <v>468</v>
      </c>
      <c r="I3746" t="s">
        <v>419</v>
      </c>
      <c r="J3746" t="s">
        <v>391</v>
      </c>
      <c r="K3746" s="105">
        <v>109</v>
      </c>
      <c r="L3746" s="106">
        <v>0.1182200014591217</v>
      </c>
      <c r="M3746" s="106">
        <v>0.16539999842643741</v>
      </c>
      <c r="N3746" s="105">
        <v>1529</v>
      </c>
      <c r="O3746" s="106">
        <v>0.11885999888181691</v>
      </c>
      <c r="P3746" s="106">
        <v>0.16708999872207639</v>
      </c>
      <c r="Q3746" s="105">
        <v>26007</v>
      </c>
      <c r="R3746" s="106">
        <v>0.11433999985456469</v>
      </c>
      <c r="S3746" s="107">
        <v>0.1476300060749054</v>
      </c>
    </row>
    <row r="3747" spans="1:19" x14ac:dyDescent="0.25">
      <c r="A3747" t="s">
        <v>331</v>
      </c>
      <c r="B3747" t="s">
        <v>347</v>
      </c>
      <c r="C3747" t="s">
        <v>347</v>
      </c>
      <c r="D3747" t="s">
        <v>347</v>
      </c>
      <c r="E3747" t="s">
        <v>178</v>
      </c>
      <c r="F3747" t="s">
        <v>179</v>
      </c>
      <c r="G3747" s="105">
        <v>14</v>
      </c>
      <c r="H3747" t="s">
        <v>468</v>
      </c>
      <c r="I3747" t="s">
        <v>419</v>
      </c>
      <c r="J3747" t="s">
        <v>392</v>
      </c>
      <c r="K3747" s="105">
        <v>255</v>
      </c>
      <c r="L3747" s="106">
        <v>0.27656999230384832</v>
      </c>
      <c r="M3747" s="106">
        <v>0.38694998621940607</v>
      </c>
      <c r="N3747" s="105">
        <v>3020</v>
      </c>
      <c r="O3747" s="106">
        <v>0.23476000130176539</v>
      </c>
      <c r="P3747" s="106">
        <v>0.33002001047134399</v>
      </c>
      <c r="Q3747" s="105">
        <v>69347</v>
      </c>
      <c r="R3747" s="106">
        <v>0.30487999320030212</v>
      </c>
      <c r="S3747" s="107">
        <v>0.39364001154899603</v>
      </c>
    </row>
    <row r="3748" spans="1:19" x14ac:dyDescent="0.25">
      <c r="A3748" t="s">
        <v>331</v>
      </c>
      <c r="B3748" t="s">
        <v>347</v>
      </c>
      <c r="C3748" t="s">
        <v>347</v>
      </c>
      <c r="D3748" t="s">
        <v>347</v>
      </c>
      <c r="E3748" t="s">
        <v>178</v>
      </c>
      <c r="F3748" t="s">
        <v>179</v>
      </c>
      <c r="G3748" s="105">
        <v>14</v>
      </c>
      <c r="H3748" t="s">
        <v>468</v>
      </c>
      <c r="I3748" t="s">
        <v>419</v>
      </c>
      <c r="J3748" t="s">
        <v>393</v>
      </c>
      <c r="K3748" s="105">
        <v>258</v>
      </c>
      <c r="L3748" s="106">
        <v>0.27983000874519348</v>
      </c>
      <c r="M3748" s="106">
        <v>0.39149999618530268</v>
      </c>
      <c r="N3748" s="105">
        <v>3673</v>
      </c>
      <c r="O3748" s="106">
        <v>0.28553000092506409</v>
      </c>
      <c r="P3748" s="106">
        <v>0.40138000249862671</v>
      </c>
      <c r="Q3748" s="105">
        <v>66079</v>
      </c>
      <c r="R3748" s="106">
        <v>0.29050999879837042</v>
      </c>
      <c r="S3748" s="107">
        <v>0.37509000301361078</v>
      </c>
    </row>
    <row r="3749" spans="1:19" x14ac:dyDescent="0.25">
      <c r="A3749" t="s">
        <v>331</v>
      </c>
      <c r="B3749" t="s">
        <v>347</v>
      </c>
      <c r="C3749" t="s">
        <v>347</v>
      </c>
      <c r="D3749" t="s">
        <v>347</v>
      </c>
      <c r="E3749" t="s">
        <v>178</v>
      </c>
      <c r="F3749" t="s">
        <v>179</v>
      </c>
      <c r="G3749" s="105">
        <v>14</v>
      </c>
      <c r="H3749" t="s">
        <v>468</v>
      </c>
      <c r="I3749" t="s">
        <v>419</v>
      </c>
      <c r="J3749" t="s">
        <v>394</v>
      </c>
      <c r="K3749" s="105">
        <v>37</v>
      </c>
      <c r="L3749" s="106">
        <v>4.0130000561475747E-2</v>
      </c>
      <c r="M3749" s="106">
        <v>5.6150000542402267E-2</v>
      </c>
      <c r="N3749" s="105">
        <v>929</v>
      </c>
      <c r="O3749" s="106">
        <v>7.2219997644424438E-2</v>
      </c>
      <c r="P3749" s="106">
        <v>0.1015200018882751</v>
      </c>
      <c r="Q3749" s="105">
        <v>14736</v>
      </c>
      <c r="R3749" s="106">
        <v>6.4790003001689911E-2</v>
      </c>
      <c r="S3749" s="107">
        <v>8.3650000393390656E-2</v>
      </c>
    </row>
    <row r="3750" spans="1:19" x14ac:dyDescent="0.25">
      <c r="A3750" t="s">
        <v>331</v>
      </c>
      <c r="B3750" t="s">
        <v>347</v>
      </c>
      <c r="C3750" t="s">
        <v>347</v>
      </c>
      <c r="D3750" t="s">
        <v>347</v>
      </c>
      <c r="E3750" t="s">
        <v>178</v>
      </c>
      <c r="F3750" t="s">
        <v>179</v>
      </c>
      <c r="G3750" s="105">
        <v>14</v>
      </c>
      <c r="H3750" t="s">
        <v>468</v>
      </c>
      <c r="I3750" t="s">
        <v>439</v>
      </c>
      <c r="J3750" t="s">
        <v>440</v>
      </c>
      <c r="K3750" s="105">
        <v>263</v>
      </c>
      <c r="L3750" s="106">
        <v>0.28525000810623169</v>
      </c>
      <c r="N3750" s="105">
        <v>3713</v>
      </c>
      <c r="O3750" s="106">
        <v>0.28863000869750982</v>
      </c>
      <c r="Q3750" s="105">
        <v>51290</v>
      </c>
      <c r="R3750" s="106">
        <v>0.22549000382423401</v>
      </c>
      <c r="S3750" s="107"/>
    </row>
    <row r="3751" spans="1:19" x14ac:dyDescent="0.25">
      <c r="A3751" t="s">
        <v>331</v>
      </c>
      <c r="B3751" t="s">
        <v>347</v>
      </c>
      <c r="C3751" t="s">
        <v>347</v>
      </c>
      <c r="D3751" t="s">
        <v>347</v>
      </c>
      <c r="E3751" t="s">
        <v>178</v>
      </c>
      <c r="F3751" t="s">
        <v>179</v>
      </c>
      <c r="G3751">
        <v>14</v>
      </c>
      <c r="H3751" t="s">
        <v>468</v>
      </c>
      <c r="I3751" t="s">
        <v>439</v>
      </c>
      <c r="J3751" t="s">
        <v>442</v>
      </c>
      <c r="K3751">
        <v>659</v>
      </c>
      <c r="L3751" s="106">
        <v>0.71474999189376831</v>
      </c>
      <c r="M3751" s="106">
        <v>1</v>
      </c>
      <c r="N3751">
        <v>9151</v>
      </c>
      <c r="O3751" s="106">
        <v>0.71136999130249023</v>
      </c>
      <c r="P3751" s="106">
        <v>1</v>
      </c>
      <c r="Q3751">
        <v>176169</v>
      </c>
      <c r="R3751" s="106">
        <v>0.77451002597808838</v>
      </c>
      <c r="S3751" s="106">
        <v>1</v>
      </c>
    </row>
    <row r="3752" spans="1:19" x14ac:dyDescent="0.25">
      <c r="A3752" t="s">
        <v>331</v>
      </c>
      <c r="B3752" t="s">
        <v>347</v>
      </c>
      <c r="C3752" t="s">
        <v>347</v>
      </c>
      <c r="D3752" t="s">
        <v>347</v>
      </c>
      <c r="E3752" t="s">
        <v>178</v>
      </c>
      <c r="F3752" t="s">
        <v>179</v>
      </c>
      <c r="G3752" s="105">
        <v>14</v>
      </c>
      <c r="H3752" t="s">
        <v>468</v>
      </c>
      <c r="I3752" t="s">
        <v>395</v>
      </c>
      <c r="J3752" t="s">
        <v>396</v>
      </c>
      <c r="K3752" s="105">
        <v>907</v>
      </c>
      <c r="L3752" s="106">
        <v>0.9837300181388855</v>
      </c>
      <c r="N3752" s="105">
        <v>12751</v>
      </c>
      <c r="O3752" s="106">
        <v>0.99121999740600586</v>
      </c>
      <c r="Q3752" s="105">
        <v>225832</v>
      </c>
      <c r="R3752" s="106">
        <v>0.99285000562667847</v>
      </c>
      <c r="S3752" s="107"/>
    </row>
    <row r="3753" spans="1:19" x14ac:dyDescent="0.25">
      <c r="A3753" t="s">
        <v>331</v>
      </c>
      <c r="B3753" t="s">
        <v>347</v>
      </c>
      <c r="C3753" t="s">
        <v>347</v>
      </c>
      <c r="D3753" t="s">
        <v>347</v>
      </c>
      <c r="E3753" t="s">
        <v>178</v>
      </c>
      <c r="F3753" t="s">
        <v>179</v>
      </c>
      <c r="G3753" s="105">
        <v>14</v>
      </c>
      <c r="H3753" t="s">
        <v>468</v>
      </c>
      <c r="I3753" t="s">
        <v>395</v>
      </c>
      <c r="J3753" t="s">
        <v>397</v>
      </c>
      <c r="K3753" s="105">
        <v>15</v>
      </c>
      <c r="L3753" s="106">
        <v>1.6270000487565991E-2</v>
      </c>
      <c r="N3753" s="105">
        <v>113</v>
      </c>
      <c r="O3753" s="106">
        <v>8.7799998000264168E-3</v>
      </c>
      <c r="Q3753" s="105">
        <v>1627</v>
      </c>
      <c r="R3753" s="106">
        <v>7.1499999612569809E-3</v>
      </c>
      <c r="S3753" s="107"/>
    </row>
    <row r="3754" spans="1:19" x14ac:dyDescent="0.25">
      <c r="A3754" t="s">
        <v>331</v>
      </c>
      <c r="B3754" t="s">
        <v>347</v>
      </c>
      <c r="C3754" t="s">
        <v>347</v>
      </c>
      <c r="D3754" t="s">
        <v>347</v>
      </c>
      <c r="E3754" t="s">
        <v>178</v>
      </c>
      <c r="F3754" t="s">
        <v>179</v>
      </c>
      <c r="G3754" s="105">
        <v>14</v>
      </c>
      <c r="H3754" t="s">
        <v>468</v>
      </c>
      <c r="I3754" t="s">
        <v>398</v>
      </c>
      <c r="J3754" t="s">
        <v>399</v>
      </c>
      <c r="K3754" s="105">
        <v>16</v>
      </c>
      <c r="L3754" s="106">
        <v>1.7349999397993091E-2</v>
      </c>
      <c r="N3754" s="105">
        <v>1058</v>
      </c>
      <c r="O3754" s="106">
        <v>8.2249999046325684E-2</v>
      </c>
      <c r="Q3754" s="105">
        <v>32785</v>
      </c>
      <c r="R3754" s="106">
        <v>0.14414000511169431</v>
      </c>
      <c r="S3754" s="107"/>
    </row>
    <row r="3755" spans="1:19" x14ac:dyDescent="0.25">
      <c r="A3755" t="s">
        <v>331</v>
      </c>
      <c r="B3755" t="s">
        <v>347</v>
      </c>
      <c r="C3755" t="s">
        <v>347</v>
      </c>
      <c r="D3755" t="s">
        <v>347</v>
      </c>
      <c r="E3755" t="s">
        <v>178</v>
      </c>
      <c r="F3755" t="s">
        <v>179</v>
      </c>
      <c r="G3755" s="105">
        <v>14</v>
      </c>
      <c r="H3755" t="s">
        <v>468</v>
      </c>
      <c r="I3755" t="s">
        <v>398</v>
      </c>
      <c r="J3755" t="s">
        <v>41</v>
      </c>
      <c r="K3755" s="105">
        <v>42</v>
      </c>
      <c r="L3755" s="106">
        <v>4.5549999922513962E-2</v>
      </c>
      <c r="N3755" s="105">
        <v>2576</v>
      </c>
      <c r="O3755" s="106">
        <v>0.20024999976158139</v>
      </c>
      <c r="Q3755" s="105">
        <v>40324</v>
      </c>
      <c r="R3755" s="106">
        <v>0.177279993891716</v>
      </c>
      <c r="S3755" s="107"/>
    </row>
    <row r="3756" spans="1:19" x14ac:dyDescent="0.25">
      <c r="A3756" t="s">
        <v>331</v>
      </c>
      <c r="B3756" t="s">
        <v>347</v>
      </c>
      <c r="C3756" t="s">
        <v>347</v>
      </c>
      <c r="D3756" t="s">
        <v>347</v>
      </c>
      <c r="E3756" t="s">
        <v>178</v>
      </c>
      <c r="F3756" t="s">
        <v>179</v>
      </c>
      <c r="G3756" s="105">
        <v>14</v>
      </c>
      <c r="H3756" t="s">
        <v>468</v>
      </c>
      <c r="I3756" t="s">
        <v>398</v>
      </c>
      <c r="J3756" t="s">
        <v>40</v>
      </c>
      <c r="K3756" s="105">
        <v>130</v>
      </c>
      <c r="L3756" s="106">
        <v>0.1410000026226044</v>
      </c>
      <c r="N3756" s="105">
        <v>2894</v>
      </c>
      <c r="O3756" s="106">
        <v>0.22496999800205231</v>
      </c>
      <c r="Q3756" s="105">
        <v>47952</v>
      </c>
      <c r="R3756" s="106">
        <v>0.21082000434398651</v>
      </c>
      <c r="S3756" s="107"/>
    </row>
    <row r="3757" spans="1:19" x14ac:dyDescent="0.25">
      <c r="A3757" t="s">
        <v>331</v>
      </c>
      <c r="B3757" t="s">
        <v>347</v>
      </c>
      <c r="C3757" t="s">
        <v>347</v>
      </c>
      <c r="D3757" t="s">
        <v>347</v>
      </c>
      <c r="E3757" t="s">
        <v>178</v>
      </c>
      <c r="F3757" t="s">
        <v>179</v>
      </c>
      <c r="G3757">
        <v>14</v>
      </c>
      <c r="H3757" t="s">
        <v>468</v>
      </c>
      <c r="I3757" t="s">
        <v>398</v>
      </c>
      <c r="J3757" t="s">
        <v>39</v>
      </c>
      <c r="K3757">
        <v>250</v>
      </c>
      <c r="L3757" s="106">
        <v>0.27114999294281011</v>
      </c>
      <c r="N3757">
        <v>2903</v>
      </c>
      <c r="O3757" s="106">
        <v>0.22566999495029449</v>
      </c>
      <c r="Q3757">
        <v>51770</v>
      </c>
      <c r="R3757" s="106">
        <v>0.22759999334812159</v>
      </c>
    </row>
    <row r="3758" spans="1:19" x14ac:dyDescent="0.25">
      <c r="A3758" t="s">
        <v>331</v>
      </c>
      <c r="B3758" t="s">
        <v>347</v>
      </c>
      <c r="C3758" t="s">
        <v>347</v>
      </c>
      <c r="D3758" t="s">
        <v>347</v>
      </c>
      <c r="E3758" t="s">
        <v>178</v>
      </c>
      <c r="F3758" t="s">
        <v>179</v>
      </c>
      <c r="G3758" s="105">
        <v>14</v>
      </c>
      <c r="H3758" t="s">
        <v>468</v>
      </c>
      <c r="I3758" t="s">
        <v>398</v>
      </c>
      <c r="J3758" t="s">
        <v>400</v>
      </c>
      <c r="K3758" s="105">
        <v>484</v>
      </c>
      <c r="L3758" s="106">
        <v>0.52495002746582031</v>
      </c>
      <c r="N3758" s="105">
        <v>3433</v>
      </c>
      <c r="O3758" s="106">
        <v>0.26686999201774603</v>
      </c>
      <c r="Q3758" s="105">
        <v>54628</v>
      </c>
      <c r="R3758" s="106">
        <v>0.24017000198364261</v>
      </c>
      <c r="S3758" s="107"/>
    </row>
    <row r="3759" spans="1:19" x14ac:dyDescent="0.25">
      <c r="A3759" t="s">
        <v>331</v>
      </c>
      <c r="B3759" t="s">
        <v>347</v>
      </c>
      <c r="C3759" t="s">
        <v>347</v>
      </c>
      <c r="D3759" t="s">
        <v>347</v>
      </c>
      <c r="E3759" t="s">
        <v>178</v>
      </c>
      <c r="F3759" t="s">
        <v>179</v>
      </c>
      <c r="G3759" s="105">
        <v>14</v>
      </c>
      <c r="H3759" t="s">
        <v>468</v>
      </c>
      <c r="I3759" t="s">
        <v>422</v>
      </c>
      <c r="J3759" t="s">
        <v>429</v>
      </c>
      <c r="K3759" s="105">
        <v>551</v>
      </c>
      <c r="L3759" s="106">
        <v>0.5976099967956543</v>
      </c>
      <c r="N3759" s="105">
        <v>6252</v>
      </c>
      <c r="O3759" s="106">
        <v>0.48600998520851141</v>
      </c>
      <c r="Q3759" s="105">
        <v>80101</v>
      </c>
      <c r="R3759" s="106">
        <v>0.3521600067615509</v>
      </c>
      <c r="S3759" s="107"/>
    </row>
    <row r="3760" spans="1:19" x14ac:dyDescent="0.25">
      <c r="A3760" t="s">
        <v>331</v>
      </c>
      <c r="B3760" t="s">
        <v>347</v>
      </c>
      <c r="C3760" t="s">
        <v>347</v>
      </c>
      <c r="D3760" t="s">
        <v>347</v>
      </c>
      <c r="E3760" t="s">
        <v>178</v>
      </c>
      <c r="F3760" t="s">
        <v>179</v>
      </c>
      <c r="G3760" s="105">
        <v>14</v>
      </c>
      <c r="H3760" t="s">
        <v>468</v>
      </c>
      <c r="I3760" t="s">
        <v>422</v>
      </c>
      <c r="J3760" t="s">
        <v>423</v>
      </c>
      <c r="K3760" s="105">
        <v>265</v>
      </c>
      <c r="L3760" s="106">
        <v>0.28742000460624689</v>
      </c>
      <c r="M3760" s="106">
        <v>0.71429002285003662</v>
      </c>
      <c r="N3760" s="105">
        <v>5132</v>
      </c>
      <c r="O3760" s="106">
        <v>0.39893999695777888</v>
      </c>
      <c r="P3760" s="106">
        <v>0.77616000175476074</v>
      </c>
      <c r="Q3760" s="105">
        <v>119646</v>
      </c>
      <c r="R3760" s="106">
        <v>0.52600997686386108</v>
      </c>
      <c r="S3760" s="107">
        <v>0.81194001436233521</v>
      </c>
    </row>
    <row r="3761" spans="1:19" x14ac:dyDescent="0.25">
      <c r="A3761" t="s">
        <v>331</v>
      </c>
      <c r="B3761" t="s">
        <v>347</v>
      </c>
      <c r="C3761" t="s">
        <v>347</v>
      </c>
      <c r="D3761" t="s">
        <v>347</v>
      </c>
      <c r="E3761" t="s">
        <v>178</v>
      </c>
      <c r="F3761" t="s">
        <v>179</v>
      </c>
      <c r="G3761" s="105">
        <v>14</v>
      </c>
      <c r="H3761" t="s">
        <v>468</v>
      </c>
      <c r="I3761" t="s">
        <v>422</v>
      </c>
      <c r="J3761" t="s">
        <v>424</v>
      </c>
      <c r="K3761" s="105">
        <v>88</v>
      </c>
      <c r="L3761" s="106">
        <v>9.5440000295639038E-2</v>
      </c>
      <c r="M3761" s="106">
        <v>0.23720000684261319</v>
      </c>
      <c r="N3761" s="105">
        <v>1096</v>
      </c>
      <c r="O3761" s="106">
        <v>8.5199996829032898E-2</v>
      </c>
      <c r="P3761" s="106">
        <v>0.16575999557971949</v>
      </c>
      <c r="Q3761" s="105">
        <v>17180</v>
      </c>
      <c r="R3761" s="106">
        <v>7.5530000030994415E-2</v>
      </c>
      <c r="S3761" s="107">
        <v>0.11659000068902969</v>
      </c>
    </row>
    <row r="3762" spans="1:19" x14ac:dyDescent="0.25">
      <c r="A3762" t="s">
        <v>331</v>
      </c>
      <c r="B3762" t="s">
        <v>347</v>
      </c>
      <c r="C3762" t="s">
        <v>347</v>
      </c>
      <c r="D3762" t="s">
        <v>347</v>
      </c>
      <c r="E3762" t="s">
        <v>178</v>
      </c>
      <c r="F3762" t="s">
        <v>179</v>
      </c>
      <c r="G3762" s="105">
        <v>14</v>
      </c>
      <c r="H3762" t="s">
        <v>468</v>
      </c>
      <c r="I3762" t="s">
        <v>422</v>
      </c>
      <c r="J3762" t="s">
        <v>425</v>
      </c>
      <c r="K3762" s="105">
        <v>8</v>
      </c>
      <c r="L3762" s="106">
        <v>8.6799999698996544E-3</v>
      </c>
      <c r="M3762" s="106">
        <v>2.156000025570393E-2</v>
      </c>
      <c r="N3762" s="105">
        <v>225</v>
      </c>
      <c r="O3762" s="106">
        <v>1.7489999532699581E-2</v>
      </c>
      <c r="P3762" s="106">
        <v>3.4030001610517502E-2</v>
      </c>
      <c r="Q3762" s="105">
        <v>6082</v>
      </c>
      <c r="R3762" s="106">
        <v>2.6739999651908871E-2</v>
      </c>
      <c r="S3762" s="107">
        <v>4.1269998997449868E-2</v>
      </c>
    </row>
    <row r="3763" spans="1:19" x14ac:dyDescent="0.25">
      <c r="A3763" t="s">
        <v>331</v>
      </c>
      <c r="B3763" t="s">
        <v>347</v>
      </c>
      <c r="C3763" t="s">
        <v>347</v>
      </c>
      <c r="D3763" t="s">
        <v>347</v>
      </c>
      <c r="E3763" t="s">
        <v>178</v>
      </c>
      <c r="F3763" t="s">
        <v>179</v>
      </c>
      <c r="G3763" s="105">
        <v>14</v>
      </c>
      <c r="H3763" t="s">
        <v>468</v>
      </c>
      <c r="I3763" t="s">
        <v>422</v>
      </c>
      <c r="J3763" t="s">
        <v>426</v>
      </c>
      <c r="K3763" s="105">
        <v>8</v>
      </c>
      <c r="L3763" s="106">
        <v>8.6799999698996544E-3</v>
      </c>
      <c r="M3763" s="106">
        <v>2.156000025570393E-2</v>
      </c>
      <c r="N3763" s="105">
        <v>124</v>
      </c>
      <c r="O3763" s="106">
        <v>9.6399998292326927E-3</v>
      </c>
      <c r="P3763" s="106">
        <v>1.875000074505806E-2</v>
      </c>
      <c r="Q3763" s="105">
        <v>3672</v>
      </c>
      <c r="R3763" s="106">
        <v>1.6140000894665722E-2</v>
      </c>
      <c r="S3763" s="107">
        <v>2.491999976336956E-2</v>
      </c>
    </row>
    <row r="3764" spans="1:19" x14ac:dyDescent="0.25">
      <c r="A3764" t="s">
        <v>331</v>
      </c>
      <c r="B3764" t="s">
        <v>347</v>
      </c>
      <c r="C3764" t="s">
        <v>347</v>
      </c>
      <c r="D3764" t="s">
        <v>347</v>
      </c>
      <c r="E3764" t="s">
        <v>178</v>
      </c>
      <c r="F3764" t="s">
        <v>179</v>
      </c>
      <c r="G3764" s="105">
        <v>14</v>
      </c>
      <c r="H3764" t="s">
        <v>468</v>
      </c>
      <c r="I3764" t="s">
        <v>422</v>
      </c>
      <c r="J3764" t="s">
        <v>427</v>
      </c>
      <c r="K3764" s="105">
        <v>2</v>
      </c>
      <c r="L3764" s="106">
        <v>2.169999992474914E-3</v>
      </c>
      <c r="M3764" s="106">
        <v>5.3900000639259824E-3</v>
      </c>
      <c r="N3764" s="105">
        <v>35</v>
      </c>
      <c r="O3764" s="106">
        <v>2.7199999894946809E-3</v>
      </c>
      <c r="P3764" s="106">
        <v>5.2899997681379318E-3</v>
      </c>
      <c r="Q3764" s="105">
        <v>766</v>
      </c>
      <c r="R3764" s="106">
        <v>3.3700000494718552E-3</v>
      </c>
      <c r="S3764" s="107">
        <v>5.2000000141561031E-3</v>
      </c>
    </row>
    <row r="3765" spans="1:19" x14ac:dyDescent="0.25">
      <c r="A3765" t="s">
        <v>331</v>
      </c>
      <c r="B3765" t="s">
        <v>347</v>
      </c>
      <c r="C3765" t="s">
        <v>347</v>
      </c>
      <c r="D3765" t="s">
        <v>347</v>
      </c>
      <c r="E3765" t="s">
        <v>178</v>
      </c>
      <c r="F3765" t="s">
        <v>179</v>
      </c>
      <c r="G3765" s="105">
        <v>14</v>
      </c>
      <c r="H3765" t="s">
        <v>468</v>
      </c>
      <c r="I3765" t="s">
        <v>422</v>
      </c>
      <c r="J3765" t="s">
        <v>428</v>
      </c>
      <c r="K3765" s="105">
        <v>0</v>
      </c>
      <c r="L3765" s="106">
        <v>0</v>
      </c>
      <c r="M3765" s="106">
        <v>0</v>
      </c>
      <c r="N3765" s="105">
        <v>0</v>
      </c>
      <c r="O3765" s="106">
        <v>0</v>
      </c>
      <c r="P3765" s="106">
        <v>0</v>
      </c>
      <c r="Q3765" s="105">
        <v>12</v>
      </c>
      <c r="R3765" s="106">
        <v>4.9999998736893758E-5</v>
      </c>
      <c r="S3765" s="107">
        <v>7.9999997979030013E-5</v>
      </c>
    </row>
    <row r="3766" spans="1:19" x14ac:dyDescent="0.25">
      <c r="A3766" t="s">
        <v>331</v>
      </c>
      <c r="B3766" t="s">
        <v>347</v>
      </c>
      <c r="C3766" t="s">
        <v>347</v>
      </c>
      <c r="D3766" t="s">
        <v>347</v>
      </c>
      <c r="E3766" t="s">
        <v>178</v>
      </c>
      <c r="F3766" t="s">
        <v>179</v>
      </c>
      <c r="G3766" s="105">
        <v>14</v>
      </c>
      <c r="H3766" t="s">
        <v>468</v>
      </c>
      <c r="I3766" t="s">
        <v>430</v>
      </c>
      <c r="J3766" t="s">
        <v>434</v>
      </c>
      <c r="K3766" s="105">
        <v>35</v>
      </c>
      <c r="L3766" s="106">
        <v>3.7960000336170197E-2</v>
      </c>
      <c r="M3766" s="106">
        <v>3.8589999079704278E-2</v>
      </c>
      <c r="N3766" s="105">
        <v>336</v>
      </c>
      <c r="O3766" s="106">
        <v>2.6119999587535862E-2</v>
      </c>
      <c r="P3766" s="106">
        <v>2.7149999514222149E-2</v>
      </c>
      <c r="Q3766" s="105">
        <v>4987</v>
      </c>
      <c r="R3766" s="106">
        <v>2.1919999271631241E-2</v>
      </c>
      <c r="S3766" s="107">
        <v>2.2490000352263451E-2</v>
      </c>
    </row>
    <row r="3767" spans="1:19" x14ac:dyDescent="0.25">
      <c r="A3767" t="s">
        <v>331</v>
      </c>
      <c r="B3767" t="s">
        <v>347</v>
      </c>
      <c r="C3767" t="s">
        <v>347</v>
      </c>
      <c r="D3767" t="s">
        <v>347</v>
      </c>
      <c r="E3767" t="s">
        <v>178</v>
      </c>
      <c r="F3767" t="s">
        <v>179</v>
      </c>
      <c r="G3767" s="105">
        <v>14</v>
      </c>
      <c r="H3767" t="s">
        <v>468</v>
      </c>
      <c r="I3767" t="s">
        <v>430</v>
      </c>
      <c r="J3767" t="s">
        <v>432</v>
      </c>
      <c r="K3767" s="105">
        <v>113</v>
      </c>
      <c r="L3767" s="106">
        <v>0.1225600019097328</v>
      </c>
      <c r="M3767" s="106">
        <v>0.12459000200033191</v>
      </c>
      <c r="N3767" s="105">
        <v>1780</v>
      </c>
      <c r="O3767" s="106">
        <v>0.13837000727653501</v>
      </c>
      <c r="P3767" s="106">
        <v>0.1438499987125397</v>
      </c>
      <c r="Q3767" s="105">
        <v>18498</v>
      </c>
      <c r="R3767" s="106">
        <v>8.1320002675056458E-2</v>
      </c>
      <c r="S3767" s="107">
        <v>8.343999832868576E-2</v>
      </c>
    </row>
    <row r="3768" spans="1:19" x14ac:dyDescent="0.25">
      <c r="A3768" t="s">
        <v>331</v>
      </c>
      <c r="B3768" t="s">
        <v>347</v>
      </c>
      <c r="C3768" t="s">
        <v>347</v>
      </c>
      <c r="D3768" t="s">
        <v>347</v>
      </c>
      <c r="E3768" t="s">
        <v>178</v>
      </c>
      <c r="F3768" t="s">
        <v>179</v>
      </c>
      <c r="G3768" s="105">
        <v>14</v>
      </c>
      <c r="H3768" t="s">
        <v>468</v>
      </c>
      <c r="I3768" t="s">
        <v>430</v>
      </c>
      <c r="J3768" t="s">
        <v>435</v>
      </c>
      <c r="K3768" s="105">
        <v>0</v>
      </c>
      <c r="L3768" s="106">
        <v>0</v>
      </c>
      <c r="M3768" s="106">
        <v>0</v>
      </c>
      <c r="N3768" s="105">
        <v>30</v>
      </c>
      <c r="O3768" s="106">
        <v>2.330000046640635E-3</v>
      </c>
      <c r="P3768" s="106">
        <v>2.4200000334531069E-3</v>
      </c>
      <c r="Q3768" s="105">
        <v>391</v>
      </c>
      <c r="R3768" s="106">
        <v>1.7199999419972301E-3</v>
      </c>
      <c r="S3768" s="107">
        <v>1.760000013746321E-3</v>
      </c>
    </row>
    <row r="3769" spans="1:19" x14ac:dyDescent="0.25">
      <c r="A3769" t="s">
        <v>331</v>
      </c>
      <c r="B3769" t="s">
        <v>347</v>
      </c>
      <c r="C3769" t="s">
        <v>347</v>
      </c>
      <c r="D3769" t="s">
        <v>347</v>
      </c>
      <c r="E3769" t="s">
        <v>178</v>
      </c>
      <c r="F3769" t="s">
        <v>179</v>
      </c>
      <c r="G3769" s="105">
        <v>14</v>
      </c>
      <c r="H3769" t="s">
        <v>468</v>
      </c>
      <c r="I3769" t="s">
        <v>430</v>
      </c>
      <c r="J3769" t="s">
        <v>436</v>
      </c>
      <c r="K3769" s="105">
        <v>16</v>
      </c>
      <c r="L3769" s="106">
        <v>1.7349999397993091E-2</v>
      </c>
      <c r="M3769" s="106">
        <v>1.76400002092123E-2</v>
      </c>
      <c r="N3769" s="105">
        <v>688</v>
      </c>
      <c r="O3769" s="106">
        <v>5.3479999303817749E-2</v>
      </c>
      <c r="P3769" s="106">
        <v>5.559999868273735E-2</v>
      </c>
      <c r="Q3769" s="105">
        <v>6784</v>
      </c>
      <c r="R3769" s="106">
        <v>2.9829999431967739E-2</v>
      </c>
      <c r="S3769" s="107">
        <v>3.060000017285347E-2</v>
      </c>
    </row>
    <row r="3770" spans="1:19" x14ac:dyDescent="0.25">
      <c r="A3770" t="s">
        <v>331</v>
      </c>
      <c r="B3770" t="s">
        <v>347</v>
      </c>
      <c r="C3770" t="s">
        <v>347</v>
      </c>
      <c r="D3770" t="s">
        <v>347</v>
      </c>
      <c r="E3770" t="s">
        <v>178</v>
      </c>
      <c r="F3770" t="s">
        <v>179</v>
      </c>
      <c r="G3770">
        <v>14</v>
      </c>
      <c r="H3770" t="s">
        <v>468</v>
      </c>
      <c r="I3770" t="s">
        <v>430</v>
      </c>
      <c r="J3770" t="s">
        <v>431</v>
      </c>
      <c r="K3770">
        <v>88</v>
      </c>
      <c r="L3770" s="106">
        <v>9.5440000295639038E-2</v>
      </c>
      <c r="M3770" s="106">
        <v>9.7020000219345093E-2</v>
      </c>
      <c r="N3770">
        <v>3302</v>
      </c>
      <c r="O3770" s="106">
        <v>0.25668999552726751</v>
      </c>
      <c r="P3770" s="106">
        <v>0.26684999465942377</v>
      </c>
      <c r="Q3770">
        <v>77035</v>
      </c>
      <c r="R3770" s="106">
        <v>0.33867999911308289</v>
      </c>
      <c r="S3770" s="106">
        <v>0.3474699854850769</v>
      </c>
    </row>
    <row r="3771" spans="1:19" x14ac:dyDescent="0.25">
      <c r="A3771" t="s">
        <v>331</v>
      </c>
      <c r="B3771" t="s">
        <v>347</v>
      </c>
      <c r="C3771" t="s">
        <v>347</v>
      </c>
      <c r="D3771" t="s">
        <v>347</v>
      </c>
      <c r="E3771" t="s">
        <v>178</v>
      </c>
      <c r="F3771" t="s">
        <v>179</v>
      </c>
      <c r="G3771" s="105">
        <v>14</v>
      </c>
      <c r="H3771" t="s">
        <v>468</v>
      </c>
      <c r="I3771" t="s">
        <v>430</v>
      </c>
      <c r="J3771" t="s">
        <v>502</v>
      </c>
      <c r="K3771" s="105">
        <v>655</v>
      </c>
      <c r="L3771" s="106">
        <v>0.71040999889373779</v>
      </c>
      <c r="M3771" s="106">
        <v>0.7221599817276001</v>
      </c>
      <c r="N3771" s="105">
        <v>6238</v>
      </c>
      <c r="O3771" s="106">
        <v>0.48491999506950378</v>
      </c>
      <c r="P3771" s="106">
        <v>0.50411999225616455</v>
      </c>
      <c r="Q3771" s="105">
        <v>114008</v>
      </c>
      <c r="R3771" s="106">
        <v>0.5012199878692627</v>
      </c>
      <c r="S3771" s="107">
        <v>0.51424002647399902</v>
      </c>
    </row>
    <row r="3772" spans="1:19" x14ac:dyDescent="0.25">
      <c r="A3772" t="s">
        <v>331</v>
      </c>
      <c r="B3772" t="s">
        <v>347</v>
      </c>
      <c r="C3772" t="s">
        <v>347</v>
      </c>
      <c r="D3772" t="s">
        <v>347</v>
      </c>
      <c r="E3772" t="s">
        <v>178</v>
      </c>
      <c r="F3772" t="s">
        <v>179</v>
      </c>
      <c r="G3772" s="105">
        <v>14</v>
      </c>
      <c r="H3772" t="s">
        <v>468</v>
      </c>
      <c r="I3772" t="s">
        <v>430</v>
      </c>
      <c r="J3772" t="s">
        <v>86</v>
      </c>
      <c r="K3772" s="105">
        <v>15</v>
      </c>
      <c r="L3772" s="106">
        <v>1.6270000487565991E-2</v>
      </c>
      <c r="N3772" s="105">
        <v>490</v>
      </c>
      <c r="O3772" s="106">
        <v>3.8090001791715622E-2</v>
      </c>
      <c r="Q3772" s="105">
        <v>5756</v>
      </c>
      <c r="R3772" s="106">
        <v>2.5310000404715541E-2</v>
      </c>
      <c r="S3772" s="107"/>
    </row>
    <row r="3773" spans="1:19" x14ac:dyDescent="0.25">
      <c r="A3773" t="s">
        <v>331</v>
      </c>
      <c r="B3773" t="s">
        <v>347</v>
      </c>
      <c r="C3773" t="s">
        <v>347</v>
      </c>
      <c r="D3773" t="s">
        <v>347</v>
      </c>
      <c r="E3773" t="s">
        <v>178</v>
      </c>
      <c r="F3773" t="s">
        <v>179</v>
      </c>
      <c r="G3773" s="105">
        <v>14</v>
      </c>
      <c r="H3773" t="s">
        <v>468</v>
      </c>
      <c r="I3773" t="s">
        <v>401</v>
      </c>
      <c r="J3773" t="s">
        <v>405</v>
      </c>
      <c r="K3773" s="105">
        <v>695</v>
      </c>
      <c r="L3773" s="106">
        <v>0.75379997491836548</v>
      </c>
      <c r="M3773" s="106">
        <v>0.78178000450134277</v>
      </c>
      <c r="N3773" s="105">
        <v>9610</v>
      </c>
      <c r="O3773" s="106">
        <v>0.74704998731613159</v>
      </c>
      <c r="P3773" s="106">
        <v>0.77863997220993042</v>
      </c>
      <c r="Q3773" s="105">
        <v>171311</v>
      </c>
      <c r="R3773" s="106">
        <v>0.75314998626708984</v>
      </c>
      <c r="S3773" s="107">
        <v>0.77806001901626587</v>
      </c>
    </row>
    <row r="3774" spans="1:19" x14ac:dyDescent="0.25">
      <c r="A3774" t="s">
        <v>331</v>
      </c>
      <c r="B3774" t="s">
        <v>347</v>
      </c>
      <c r="C3774" t="s">
        <v>347</v>
      </c>
      <c r="D3774" t="s">
        <v>347</v>
      </c>
      <c r="E3774" t="s">
        <v>178</v>
      </c>
      <c r="F3774" t="s">
        <v>179</v>
      </c>
      <c r="G3774" s="105">
        <v>14</v>
      </c>
      <c r="H3774" t="s">
        <v>468</v>
      </c>
      <c r="I3774" t="s">
        <v>401</v>
      </c>
      <c r="J3774" t="s">
        <v>412</v>
      </c>
      <c r="K3774" s="105">
        <v>66</v>
      </c>
      <c r="L3774" s="106">
        <v>7.1580000221729279E-2</v>
      </c>
      <c r="M3774" s="106">
        <v>7.4239999055862427E-2</v>
      </c>
      <c r="N3774" s="105">
        <v>1257</v>
      </c>
      <c r="O3774" s="106">
        <v>9.7709998488426208E-2</v>
      </c>
      <c r="P3774" s="106">
        <v>0.1018500030040741</v>
      </c>
      <c r="Q3774" s="105">
        <v>22313</v>
      </c>
      <c r="R3774" s="106">
        <v>9.8099999129772186E-2</v>
      </c>
      <c r="S3774" s="107">
        <v>0.10134000331163411</v>
      </c>
    </row>
    <row r="3775" spans="1:19" x14ac:dyDescent="0.25">
      <c r="A3775" t="s">
        <v>331</v>
      </c>
      <c r="B3775" t="s">
        <v>347</v>
      </c>
      <c r="C3775" t="s">
        <v>347</v>
      </c>
      <c r="D3775" t="s">
        <v>347</v>
      </c>
      <c r="E3775" t="s">
        <v>178</v>
      </c>
      <c r="F3775" t="s">
        <v>179</v>
      </c>
      <c r="G3775">
        <v>14</v>
      </c>
      <c r="H3775" t="s">
        <v>468</v>
      </c>
      <c r="I3775" t="s">
        <v>401</v>
      </c>
      <c r="J3775" t="s">
        <v>413</v>
      </c>
      <c r="K3775">
        <v>65</v>
      </c>
      <c r="L3775" s="106">
        <v>7.0500001311302185E-2</v>
      </c>
      <c r="M3775" s="106">
        <v>7.3119997978210449E-2</v>
      </c>
      <c r="N3775">
        <v>865</v>
      </c>
      <c r="O3775" s="106">
        <v>6.7239999771118164E-2</v>
      </c>
      <c r="P3775" s="106">
        <v>7.0090003311634064E-2</v>
      </c>
      <c r="Q3775">
        <v>15680</v>
      </c>
      <c r="R3775" s="106">
        <v>6.8939998745918274E-2</v>
      </c>
      <c r="S3775" s="106">
        <v>7.1220003068447113E-2</v>
      </c>
    </row>
    <row r="3776" spans="1:19" x14ac:dyDescent="0.25">
      <c r="A3776" t="s">
        <v>331</v>
      </c>
      <c r="B3776" t="s">
        <v>347</v>
      </c>
      <c r="C3776" t="s">
        <v>347</v>
      </c>
      <c r="D3776" t="s">
        <v>347</v>
      </c>
      <c r="E3776" t="s">
        <v>178</v>
      </c>
      <c r="F3776" t="s">
        <v>179</v>
      </c>
      <c r="G3776" s="105">
        <v>14</v>
      </c>
      <c r="H3776" t="s">
        <v>468</v>
      </c>
      <c r="I3776" t="s">
        <v>401</v>
      </c>
      <c r="J3776" t="s">
        <v>441</v>
      </c>
      <c r="K3776" s="105">
        <v>33</v>
      </c>
      <c r="L3776" s="106">
        <v>3.5790000110864639E-2</v>
      </c>
      <c r="N3776" s="105">
        <v>522</v>
      </c>
      <c r="O3776" s="106">
        <v>4.0580000728368759E-2</v>
      </c>
      <c r="Q3776" s="105">
        <v>7283</v>
      </c>
      <c r="R3776" s="106">
        <v>3.2019998878240592E-2</v>
      </c>
      <c r="S3776" s="107"/>
    </row>
    <row r="3777" spans="1:19" x14ac:dyDescent="0.25">
      <c r="A3777" t="s">
        <v>331</v>
      </c>
      <c r="B3777" t="s">
        <v>347</v>
      </c>
      <c r="C3777" t="s">
        <v>347</v>
      </c>
      <c r="D3777" t="s">
        <v>347</v>
      </c>
      <c r="E3777" t="s">
        <v>178</v>
      </c>
      <c r="F3777" t="s">
        <v>179</v>
      </c>
      <c r="G3777" s="105">
        <v>14</v>
      </c>
      <c r="H3777" t="s">
        <v>468</v>
      </c>
      <c r="I3777" t="s">
        <v>401</v>
      </c>
      <c r="J3777" t="s">
        <v>414</v>
      </c>
      <c r="K3777" s="105">
        <v>63</v>
      </c>
      <c r="L3777" s="106">
        <v>6.8329997360706329E-2</v>
      </c>
      <c r="M3777" s="106">
        <v>7.0869997143745422E-2</v>
      </c>
      <c r="N3777" s="105">
        <v>610</v>
      </c>
      <c r="O3777" s="106">
        <v>4.7419998794794083E-2</v>
      </c>
      <c r="P3777" s="106">
        <v>4.9419999122619629E-2</v>
      </c>
      <c r="Q3777" s="105">
        <v>10872</v>
      </c>
      <c r="R3777" s="106">
        <v>4.7800000756978989E-2</v>
      </c>
      <c r="S3777" s="107">
        <v>4.9380000680685043E-2</v>
      </c>
    </row>
    <row r="3778" spans="1:19" x14ac:dyDescent="0.25">
      <c r="A3778" t="s">
        <v>331</v>
      </c>
      <c r="B3778" t="s">
        <v>347</v>
      </c>
      <c r="C3778" t="s">
        <v>347</v>
      </c>
      <c r="D3778" t="s">
        <v>347</v>
      </c>
      <c r="E3778" t="s">
        <v>188</v>
      </c>
      <c r="F3778" t="s">
        <v>189</v>
      </c>
      <c r="G3778" s="105">
        <v>14</v>
      </c>
      <c r="H3778" t="s">
        <v>468</v>
      </c>
      <c r="I3778" t="s">
        <v>349</v>
      </c>
      <c r="J3778" t="s">
        <v>350</v>
      </c>
      <c r="K3778" s="105">
        <v>14</v>
      </c>
      <c r="L3778" s="106">
        <v>9.5899999141693115E-3</v>
      </c>
      <c r="N3778" s="105">
        <v>104</v>
      </c>
      <c r="O3778" s="106">
        <v>8.0800000578165054E-3</v>
      </c>
      <c r="Q3778" s="105">
        <v>1130</v>
      </c>
      <c r="R3778" s="106">
        <v>4.9700001254677773E-3</v>
      </c>
      <c r="S3778" s="107"/>
    </row>
    <row r="3779" spans="1:19" x14ac:dyDescent="0.25">
      <c r="A3779" t="s">
        <v>331</v>
      </c>
      <c r="B3779" t="s">
        <v>347</v>
      </c>
      <c r="C3779" t="s">
        <v>347</v>
      </c>
      <c r="D3779" t="s">
        <v>347</v>
      </c>
      <c r="E3779" t="s">
        <v>188</v>
      </c>
      <c r="F3779" t="s">
        <v>189</v>
      </c>
      <c r="G3779">
        <v>14</v>
      </c>
      <c r="H3779" t="s">
        <v>468</v>
      </c>
      <c r="I3779" t="s">
        <v>349</v>
      </c>
      <c r="J3779" t="s">
        <v>368</v>
      </c>
      <c r="K3779">
        <v>108</v>
      </c>
      <c r="L3779" s="106">
        <v>7.3969997465610504E-2</v>
      </c>
      <c r="N3779">
        <v>686</v>
      </c>
      <c r="O3779" s="106">
        <v>5.333000048995018E-2</v>
      </c>
      <c r="Q3779">
        <v>8418</v>
      </c>
      <c r="R3779" s="106">
        <v>3.700999915599823E-2</v>
      </c>
    </row>
    <row r="3780" spans="1:19" x14ac:dyDescent="0.25">
      <c r="A3780" t="s">
        <v>331</v>
      </c>
      <c r="B3780" t="s">
        <v>347</v>
      </c>
      <c r="C3780" t="s">
        <v>347</v>
      </c>
      <c r="D3780" t="s">
        <v>347</v>
      </c>
      <c r="E3780" t="s">
        <v>188</v>
      </c>
      <c r="F3780" t="s">
        <v>189</v>
      </c>
      <c r="G3780" s="105">
        <v>14</v>
      </c>
      <c r="H3780" t="s">
        <v>468</v>
      </c>
      <c r="I3780" t="s">
        <v>349</v>
      </c>
      <c r="J3780" t="s">
        <v>369</v>
      </c>
      <c r="K3780" s="105">
        <v>319</v>
      </c>
      <c r="L3780" s="106">
        <v>0.21849000453948969</v>
      </c>
      <c r="N3780" s="105">
        <v>2124</v>
      </c>
      <c r="O3780" s="106">
        <v>0.16511000692844391</v>
      </c>
      <c r="Q3780" s="105">
        <v>27454</v>
      </c>
      <c r="R3780" s="106">
        <v>0.1207000017166138</v>
      </c>
      <c r="S3780" s="107"/>
    </row>
    <row r="3781" spans="1:19" x14ac:dyDescent="0.25">
      <c r="A3781" t="s">
        <v>331</v>
      </c>
      <c r="B3781" t="s">
        <v>347</v>
      </c>
      <c r="C3781" t="s">
        <v>347</v>
      </c>
      <c r="D3781" t="s">
        <v>347</v>
      </c>
      <c r="E3781" t="s">
        <v>188</v>
      </c>
      <c r="F3781" t="s">
        <v>189</v>
      </c>
      <c r="G3781" s="105">
        <v>14</v>
      </c>
      <c r="H3781" t="s">
        <v>468</v>
      </c>
      <c r="I3781" t="s">
        <v>349</v>
      </c>
      <c r="J3781" t="s">
        <v>370</v>
      </c>
      <c r="K3781" s="105">
        <v>276</v>
      </c>
      <c r="L3781" s="106">
        <v>0.1890400052070618</v>
      </c>
      <c r="N3781" s="105">
        <v>3288</v>
      </c>
      <c r="O3781" s="106">
        <v>0.25560000538825989</v>
      </c>
      <c r="Q3781" s="105">
        <v>55879</v>
      </c>
      <c r="R3781" s="106">
        <v>0.24567000567913061</v>
      </c>
      <c r="S3781" s="107"/>
    </row>
    <row r="3782" spans="1:19" x14ac:dyDescent="0.25">
      <c r="A3782" t="s">
        <v>331</v>
      </c>
      <c r="B3782" t="s">
        <v>347</v>
      </c>
      <c r="C3782" t="s">
        <v>347</v>
      </c>
      <c r="D3782" t="s">
        <v>347</v>
      </c>
      <c r="E3782" t="s">
        <v>188</v>
      </c>
      <c r="F3782" t="s">
        <v>189</v>
      </c>
      <c r="G3782">
        <v>14</v>
      </c>
      <c r="H3782" t="s">
        <v>468</v>
      </c>
      <c r="I3782" t="s">
        <v>349</v>
      </c>
      <c r="J3782" t="s">
        <v>371</v>
      </c>
      <c r="K3782">
        <v>223</v>
      </c>
      <c r="L3782" s="106">
        <v>0.1527400016784668</v>
      </c>
      <c r="N3782">
        <v>2995</v>
      </c>
      <c r="O3782" s="106">
        <v>0.23282000422477719</v>
      </c>
      <c r="Q3782">
        <v>57982</v>
      </c>
      <c r="R3782" s="106">
        <v>0.25490999221801758</v>
      </c>
    </row>
    <row r="3783" spans="1:19" x14ac:dyDescent="0.25">
      <c r="A3783" t="s">
        <v>331</v>
      </c>
      <c r="B3783" t="s">
        <v>347</v>
      </c>
      <c r="C3783" t="s">
        <v>347</v>
      </c>
      <c r="D3783" t="s">
        <v>347</v>
      </c>
      <c r="E3783" t="s">
        <v>188</v>
      </c>
      <c r="F3783" t="s">
        <v>189</v>
      </c>
      <c r="G3783">
        <v>14</v>
      </c>
      <c r="H3783" t="s">
        <v>468</v>
      </c>
      <c r="I3783" t="s">
        <v>349</v>
      </c>
      <c r="J3783" t="s">
        <v>372</v>
      </c>
      <c r="K3783">
        <v>248</v>
      </c>
      <c r="L3783" s="106">
        <v>0.16986000537872309</v>
      </c>
      <c r="N3783">
        <v>2140</v>
      </c>
      <c r="O3783" s="106">
        <v>0.16636000573635101</v>
      </c>
      <c r="Q3783">
        <v>44765</v>
      </c>
      <c r="R3783" s="106">
        <v>0.19679999351501459</v>
      </c>
    </row>
    <row r="3784" spans="1:19" x14ac:dyDescent="0.25">
      <c r="A3784" t="s">
        <v>331</v>
      </c>
      <c r="B3784" t="s">
        <v>347</v>
      </c>
      <c r="C3784" t="s">
        <v>347</v>
      </c>
      <c r="D3784" t="s">
        <v>347</v>
      </c>
      <c r="E3784" t="s">
        <v>188</v>
      </c>
      <c r="F3784" t="s">
        <v>189</v>
      </c>
      <c r="G3784" s="105">
        <v>14</v>
      </c>
      <c r="H3784" t="s">
        <v>468</v>
      </c>
      <c r="I3784" t="s">
        <v>349</v>
      </c>
      <c r="J3784" t="s">
        <v>373</v>
      </c>
      <c r="K3784" s="105">
        <v>272</v>
      </c>
      <c r="L3784" s="106">
        <v>0.18629999458789831</v>
      </c>
      <c r="N3784" s="105">
        <v>1527</v>
      </c>
      <c r="O3784" s="106">
        <v>0.1186999976634979</v>
      </c>
      <c r="Q3784" s="105">
        <v>31831</v>
      </c>
      <c r="R3784" s="106">
        <v>0.1399399936199188</v>
      </c>
      <c r="S3784" s="107"/>
    </row>
    <row r="3785" spans="1:19" x14ac:dyDescent="0.25">
      <c r="A3785" t="s">
        <v>331</v>
      </c>
      <c r="B3785" t="s">
        <v>347</v>
      </c>
      <c r="C3785" t="s">
        <v>347</v>
      </c>
      <c r="D3785" t="s">
        <v>347</v>
      </c>
      <c r="E3785" t="s">
        <v>188</v>
      </c>
      <c r="F3785" t="s">
        <v>189</v>
      </c>
      <c r="G3785" s="105">
        <v>14</v>
      </c>
      <c r="H3785" t="s">
        <v>468</v>
      </c>
      <c r="I3785" t="s">
        <v>438</v>
      </c>
      <c r="J3785" t="s">
        <v>48</v>
      </c>
      <c r="K3785" s="105">
        <v>1140</v>
      </c>
      <c r="L3785" s="106">
        <v>0.78082001209259033</v>
      </c>
      <c r="M3785" s="106">
        <v>0.80908000469207764</v>
      </c>
      <c r="N3785" s="105">
        <v>10462</v>
      </c>
      <c r="O3785" s="106">
        <v>0.81327998638153076</v>
      </c>
      <c r="P3785" s="106">
        <v>0.84767001867294312</v>
      </c>
      <c r="Q3785" s="105">
        <v>186401</v>
      </c>
      <c r="R3785" s="106">
        <v>0.81949001550674438</v>
      </c>
      <c r="S3785" s="107">
        <v>0.8465999960899353</v>
      </c>
    </row>
    <row r="3786" spans="1:19" x14ac:dyDescent="0.25">
      <c r="A3786" t="s">
        <v>331</v>
      </c>
      <c r="B3786" t="s">
        <v>347</v>
      </c>
      <c r="C3786" t="s">
        <v>347</v>
      </c>
      <c r="D3786" t="s">
        <v>347</v>
      </c>
      <c r="E3786" t="s">
        <v>188</v>
      </c>
      <c r="F3786" t="s">
        <v>189</v>
      </c>
      <c r="G3786" s="105">
        <v>14</v>
      </c>
      <c r="H3786" t="s">
        <v>468</v>
      </c>
      <c r="I3786" t="s">
        <v>438</v>
      </c>
      <c r="J3786" t="s">
        <v>42</v>
      </c>
      <c r="K3786" s="105">
        <v>161</v>
      </c>
      <c r="L3786" s="106">
        <v>0.1102700009942055</v>
      </c>
      <c r="M3786" s="106">
        <v>0.1142700016498566</v>
      </c>
      <c r="N3786" s="105">
        <v>1168</v>
      </c>
      <c r="O3786" s="106">
        <v>9.0800002217292786E-2</v>
      </c>
      <c r="P3786" s="106">
        <v>9.4640001654624939E-2</v>
      </c>
      <c r="Q3786" s="105">
        <v>20350</v>
      </c>
      <c r="R3786" s="106">
        <v>8.9469999074935913E-2</v>
      </c>
      <c r="S3786" s="107">
        <v>9.2430002987384796E-2</v>
      </c>
    </row>
    <row r="3787" spans="1:19" x14ac:dyDescent="0.25">
      <c r="A3787" t="s">
        <v>331</v>
      </c>
      <c r="B3787" t="s">
        <v>347</v>
      </c>
      <c r="C3787" t="s">
        <v>347</v>
      </c>
      <c r="D3787" t="s">
        <v>347</v>
      </c>
      <c r="E3787" t="s">
        <v>188</v>
      </c>
      <c r="F3787" t="s">
        <v>189</v>
      </c>
      <c r="G3787" s="105">
        <v>14</v>
      </c>
      <c r="H3787" t="s">
        <v>468</v>
      </c>
      <c r="I3787" t="s">
        <v>438</v>
      </c>
      <c r="J3787" t="s">
        <v>374</v>
      </c>
      <c r="K3787" s="105">
        <v>108</v>
      </c>
      <c r="L3787" s="106">
        <v>7.3969997465610504E-2</v>
      </c>
      <c r="M3787" s="106">
        <v>7.6650001108646393E-2</v>
      </c>
      <c r="N3787" s="105">
        <v>712</v>
      </c>
      <c r="O3787" s="106">
        <v>5.534999817609787E-2</v>
      </c>
      <c r="P3787" s="106">
        <v>5.7689998298883438E-2</v>
      </c>
      <c r="Q3787" s="105">
        <v>13425</v>
      </c>
      <c r="R3787" s="106">
        <v>5.9020001441240311E-2</v>
      </c>
      <c r="S3787" s="107">
        <v>6.0970000922679901E-2</v>
      </c>
    </row>
    <row r="3788" spans="1:19" x14ac:dyDescent="0.25">
      <c r="A3788" t="s">
        <v>331</v>
      </c>
      <c r="B3788" t="s">
        <v>347</v>
      </c>
      <c r="C3788" t="s">
        <v>347</v>
      </c>
      <c r="D3788" t="s">
        <v>347</v>
      </c>
      <c r="E3788" t="s">
        <v>188</v>
      </c>
      <c r="F3788" t="s">
        <v>189</v>
      </c>
      <c r="G3788" s="105">
        <v>14</v>
      </c>
      <c r="H3788" t="s">
        <v>468</v>
      </c>
      <c r="I3788" t="s">
        <v>438</v>
      </c>
      <c r="J3788" t="s">
        <v>86</v>
      </c>
      <c r="K3788" s="105">
        <v>51</v>
      </c>
      <c r="L3788" s="106">
        <v>3.4929998219013207E-2</v>
      </c>
      <c r="N3788" s="105">
        <v>522</v>
      </c>
      <c r="O3788" s="106">
        <v>4.0580000728368759E-2</v>
      </c>
      <c r="Q3788" s="105">
        <v>7283</v>
      </c>
      <c r="R3788" s="106">
        <v>3.2019998878240592E-2</v>
      </c>
      <c r="S3788" s="107"/>
    </row>
    <row r="3789" spans="1:19" x14ac:dyDescent="0.25">
      <c r="A3789" t="s">
        <v>331</v>
      </c>
      <c r="B3789" t="s">
        <v>347</v>
      </c>
      <c r="C3789" t="s">
        <v>347</v>
      </c>
      <c r="D3789" t="s">
        <v>347</v>
      </c>
      <c r="E3789" t="s">
        <v>188</v>
      </c>
      <c r="F3789" t="s">
        <v>189</v>
      </c>
      <c r="G3789" s="105">
        <v>14</v>
      </c>
      <c r="H3789" t="s">
        <v>468</v>
      </c>
      <c r="I3789" t="s">
        <v>375</v>
      </c>
      <c r="J3789" t="s">
        <v>376</v>
      </c>
      <c r="K3789" s="105">
        <v>311</v>
      </c>
      <c r="L3789" s="106">
        <v>0.21300999820232391</v>
      </c>
      <c r="N3789" s="105">
        <v>2684</v>
      </c>
      <c r="O3789" s="106">
        <v>0.20863999426364899</v>
      </c>
      <c r="Q3789" s="105">
        <v>47189</v>
      </c>
      <c r="R3789" s="106">
        <v>0.20746000111103061</v>
      </c>
      <c r="S3789" s="107"/>
    </row>
    <row r="3790" spans="1:19" x14ac:dyDescent="0.25">
      <c r="A3790" t="s">
        <v>331</v>
      </c>
      <c r="B3790" t="s">
        <v>347</v>
      </c>
      <c r="C3790" t="s">
        <v>347</v>
      </c>
      <c r="D3790" t="s">
        <v>347</v>
      </c>
      <c r="E3790" t="s">
        <v>188</v>
      </c>
      <c r="F3790" t="s">
        <v>189</v>
      </c>
      <c r="G3790" s="105">
        <v>14</v>
      </c>
      <c r="H3790" t="s">
        <v>468</v>
      </c>
      <c r="I3790" t="s">
        <v>375</v>
      </c>
      <c r="J3790" t="s">
        <v>377</v>
      </c>
      <c r="K3790" s="105">
        <v>287</v>
      </c>
      <c r="L3790" s="106">
        <v>0.19657999277114871</v>
      </c>
      <c r="N3790" s="105">
        <v>2672</v>
      </c>
      <c r="O3790" s="106">
        <v>0.20770999789237979</v>
      </c>
      <c r="Q3790" s="105">
        <v>47420</v>
      </c>
      <c r="R3790" s="106">
        <v>0.20848000049591059</v>
      </c>
      <c r="S3790" s="107"/>
    </row>
    <row r="3791" spans="1:19" x14ac:dyDescent="0.25">
      <c r="A3791" t="s">
        <v>331</v>
      </c>
      <c r="B3791" t="s">
        <v>347</v>
      </c>
      <c r="C3791" t="s">
        <v>347</v>
      </c>
      <c r="D3791" t="s">
        <v>347</v>
      </c>
      <c r="E3791" t="s">
        <v>188</v>
      </c>
      <c r="F3791" t="s">
        <v>189</v>
      </c>
      <c r="G3791" s="105">
        <v>14</v>
      </c>
      <c r="H3791" t="s">
        <v>468</v>
      </c>
      <c r="I3791" t="s">
        <v>375</v>
      </c>
      <c r="J3791" t="s">
        <v>378</v>
      </c>
      <c r="K3791" s="105">
        <v>272</v>
      </c>
      <c r="L3791" s="106">
        <v>0.18629999458789831</v>
      </c>
      <c r="N3791" s="105">
        <v>2063</v>
      </c>
      <c r="O3791" s="106">
        <v>0.16037000715732569</v>
      </c>
      <c r="Q3791" s="105">
        <v>37332</v>
      </c>
      <c r="R3791" s="106">
        <v>0.1641300022602081</v>
      </c>
      <c r="S3791" s="107"/>
    </row>
    <row r="3792" spans="1:19" x14ac:dyDescent="0.25">
      <c r="A3792" t="s">
        <v>331</v>
      </c>
      <c r="B3792" t="s">
        <v>347</v>
      </c>
      <c r="C3792" t="s">
        <v>347</v>
      </c>
      <c r="D3792" t="s">
        <v>347</v>
      </c>
      <c r="E3792" t="s">
        <v>188</v>
      </c>
      <c r="F3792" t="s">
        <v>189</v>
      </c>
      <c r="G3792" s="105">
        <v>14</v>
      </c>
      <c r="H3792" t="s">
        <v>468</v>
      </c>
      <c r="I3792" t="s">
        <v>375</v>
      </c>
      <c r="J3792" t="s">
        <v>379</v>
      </c>
      <c r="K3792" s="105">
        <v>311</v>
      </c>
      <c r="L3792" s="106">
        <v>0.21300999820232391</v>
      </c>
      <c r="N3792" s="105">
        <v>2676</v>
      </c>
      <c r="O3792" s="106">
        <v>0.2080200016498566</v>
      </c>
      <c r="Q3792" s="105">
        <v>47525</v>
      </c>
      <c r="R3792" s="106">
        <v>0.20893999934196469</v>
      </c>
      <c r="S3792" s="107"/>
    </row>
    <row r="3793" spans="1:19" x14ac:dyDescent="0.25">
      <c r="A3793" t="s">
        <v>331</v>
      </c>
      <c r="B3793" t="s">
        <v>347</v>
      </c>
      <c r="C3793" t="s">
        <v>347</v>
      </c>
      <c r="D3793" t="s">
        <v>347</v>
      </c>
      <c r="E3793" t="s">
        <v>188</v>
      </c>
      <c r="F3793" t="s">
        <v>189</v>
      </c>
      <c r="G3793" s="105">
        <v>14</v>
      </c>
      <c r="H3793" t="s">
        <v>468</v>
      </c>
      <c r="I3793" t="s">
        <v>375</v>
      </c>
      <c r="J3793" t="s">
        <v>380</v>
      </c>
      <c r="K3793" s="105">
        <v>279</v>
      </c>
      <c r="L3793" s="106">
        <v>0.19110000133514399</v>
      </c>
      <c r="N3793" s="105">
        <v>2769</v>
      </c>
      <c r="O3793" s="106">
        <v>0.2152500003576279</v>
      </c>
      <c r="Q3793" s="105">
        <v>47993</v>
      </c>
      <c r="R3793" s="106">
        <v>0.210999995470047</v>
      </c>
      <c r="S3793" s="107"/>
    </row>
    <row r="3794" spans="1:19" x14ac:dyDescent="0.25">
      <c r="A3794" t="s">
        <v>331</v>
      </c>
      <c r="B3794" t="s">
        <v>347</v>
      </c>
      <c r="C3794" t="s">
        <v>347</v>
      </c>
      <c r="D3794" t="s">
        <v>347</v>
      </c>
      <c r="E3794" t="s">
        <v>188</v>
      </c>
      <c r="F3794" t="s">
        <v>189</v>
      </c>
      <c r="G3794" s="105">
        <v>14</v>
      </c>
      <c r="H3794" t="s">
        <v>468</v>
      </c>
      <c r="I3794" t="s">
        <v>381</v>
      </c>
      <c r="J3794" t="s">
        <v>382</v>
      </c>
      <c r="K3794" s="105">
        <v>48</v>
      </c>
      <c r="L3794" s="106">
        <v>3.288000077009201E-2</v>
      </c>
      <c r="M3794" s="106">
        <v>4.5800000429153442E-2</v>
      </c>
      <c r="N3794" s="105">
        <v>346</v>
      </c>
      <c r="O3794" s="106">
        <v>2.690000087022781E-2</v>
      </c>
      <c r="P3794" s="106">
        <v>3.7810001522302628E-2</v>
      </c>
      <c r="Q3794" s="105">
        <v>5423</v>
      </c>
      <c r="R3794" s="106">
        <v>2.384000085294247E-2</v>
      </c>
      <c r="S3794" s="107">
        <v>3.0780000612139698E-2</v>
      </c>
    </row>
    <row r="3795" spans="1:19" x14ac:dyDescent="0.25">
      <c r="A3795" t="s">
        <v>331</v>
      </c>
      <c r="B3795" t="s">
        <v>347</v>
      </c>
      <c r="C3795" t="s">
        <v>347</v>
      </c>
      <c r="D3795" t="s">
        <v>347</v>
      </c>
      <c r="E3795" t="s">
        <v>188</v>
      </c>
      <c r="F3795" t="s">
        <v>189</v>
      </c>
      <c r="G3795" s="105">
        <v>14</v>
      </c>
      <c r="H3795" t="s">
        <v>468</v>
      </c>
      <c r="I3795" t="s">
        <v>381</v>
      </c>
      <c r="J3795" t="s">
        <v>383</v>
      </c>
      <c r="K3795" s="105">
        <v>46</v>
      </c>
      <c r="L3795" s="106">
        <v>3.1509999185800552E-2</v>
      </c>
      <c r="M3795" s="106">
        <v>4.3889999389648438E-2</v>
      </c>
      <c r="N3795" s="105">
        <v>1529</v>
      </c>
      <c r="O3795" s="106">
        <v>0.11885999888181691</v>
      </c>
      <c r="P3795" s="106">
        <v>0.16708999872207639</v>
      </c>
      <c r="Q3795" s="105">
        <v>26007</v>
      </c>
      <c r="R3795" s="106">
        <v>0.11433999985456469</v>
      </c>
      <c r="S3795" s="107">
        <v>0.1476300060749054</v>
      </c>
    </row>
    <row r="3796" spans="1:19" x14ac:dyDescent="0.25">
      <c r="A3796" t="s">
        <v>331</v>
      </c>
      <c r="B3796" t="s">
        <v>347</v>
      </c>
      <c r="C3796" t="s">
        <v>347</v>
      </c>
      <c r="D3796" t="s">
        <v>347</v>
      </c>
      <c r="E3796" t="s">
        <v>188</v>
      </c>
      <c r="F3796" t="s">
        <v>189</v>
      </c>
      <c r="G3796" s="105">
        <v>14</v>
      </c>
      <c r="H3796" t="s">
        <v>468</v>
      </c>
      <c r="I3796" t="s">
        <v>381</v>
      </c>
      <c r="J3796" t="s">
        <v>384</v>
      </c>
      <c r="K3796" s="105">
        <v>954</v>
      </c>
      <c r="L3796" s="106">
        <v>0.65341997146606445</v>
      </c>
      <c r="M3796" s="106">
        <v>0.91030997037887573</v>
      </c>
      <c r="N3796" s="105">
        <v>7276</v>
      </c>
      <c r="O3796" s="106">
        <v>0.56560999155044556</v>
      </c>
      <c r="P3796" s="106">
        <v>0.79509997367858887</v>
      </c>
      <c r="Q3796" s="105">
        <v>144739</v>
      </c>
      <c r="R3796" s="106">
        <v>0.6363300085067749</v>
      </c>
      <c r="S3796" s="107">
        <v>0.82159000635147095</v>
      </c>
    </row>
    <row r="3797" spans="1:19" x14ac:dyDescent="0.25">
      <c r="A3797" t="s">
        <v>331</v>
      </c>
      <c r="B3797" t="s">
        <v>347</v>
      </c>
      <c r="C3797" t="s">
        <v>347</v>
      </c>
      <c r="D3797" t="s">
        <v>347</v>
      </c>
      <c r="E3797" t="s">
        <v>188</v>
      </c>
      <c r="F3797" t="s">
        <v>189</v>
      </c>
      <c r="G3797" s="105">
        <v>14</v>
      </c>
      <c r="H3797" t="s">
        <v>468</v>
      </c>
      <c r="I3797" t="s">
        <v>381</v>
      </c>
      <c r="J3797" t="s">
        <v>385</v>
      </c>
      <c r="K3797" s="105">
        <v>412</v>
      </c>
      <c r="L3797" s="106">
        <v>0.2821899950504303</v>
      </c>
      <c r="N3797" s="105">
        <v>3713</v>
      </c>
      <c r="O3797" s="106">
        <v>0.28863000869750982</v>
      </c>
      <c r="Q3797" s="105">
        <v>51290</v>
      </c>
      <c r="R3797" s="106">
        <v>0.22549000382423401</v>
      </c>
      <c r="S3797" s="107"/>
    </row>
    <row r="3798" spans="1:19" x14ac:dyDescent="0.25">
      <c r="A3798" t="s">
        <v>331</v>
      </c>
      <c r="B3798" t="s">
        <v>347</v>
      </c>
      <c r="C3798" t="s">
        <v>347</v>
      </c>
      <c r="D3798" t="s">
        <v>347</v>
      </c>
      <c r="E3798" t="s">
        <v>188</v>
      </c>
      <c r="F3798" t="s">
        <v>189</v>
      </c>
      <c r="G3798" s="105">
        <v>14</v>
      </c>
      <c r="H3798" t="s">
        <v>468</v>
      </c>
      <c r="I3798" t="s">
        <v>386</v>
      </c>
      <c r="J3798" t="s">
        <v>387</v>
      </c>
      <c r="K3798" s="105">
        <v>460</v>
      </c>
      <c r="L3798" s="106">
        <v>0.31507000327110291</v>
      </c>
      <c r="M3798" s="106">
        <v>0.32462999224662781</v>
      </c>
      <c r="N3798" s="105">
        <v>1937</v>
      </c>
      <c r="O3798" s="106">
        <v>0.15058000385761261</v>
      </c>
      <c r="P3798" s="106">
        <v>0.1546500027179718</v>
      </c>
      <c r="Q3798" s="105">
        <v>12181</v>
      </c>
      <c r="R3798" s="106">
        <v>5.3550001233816147E-2</v>
      </c>
      <c r="S3798" s="107">
        <v>5.4999999701976783E-2</v>
      </c>
    </row>
    <row r="3799" spans="1:19" x14ac:dyDescent="0.25">
      <c r="A3799" t="s">
        <v>331</v>
      </c>
      <c r="B3799" t="s">
        <v>347</v>
      </c>
      <c r="C3799" t="s">
        <v>347</v>
      </c>
      <c r="D3799" t="s">
        <v>347</v>
      </c>
      <c r="E3799" t="s">
        <v>188</v>
      </c>
      <c r="F3799" t="s">
        <v>189</v>
      </c>
      <c r="G3799">
        <v>14</v>
      </c>
      <c r="H3799" t="s">
        <v>468</v>
      </c>
      <c r="I3799" t="s">
        <v>386</v>
      </c>
      <c r="J3799" t="s">
        <v>388</v>
      </c>
      <c r="K3799">
        <v>172</v>
      </c>
      <c r="L3799" s="106">
        <v>0.1178100034594536</v>
      </c>
      <c r="M3799" s="106">
        <v>0.1213800013065338</v>
      </c>
      <c r="N3799">
        <v>1039</v>
      </c>
      <c r="O3799" s="106">
        <v>8.0770000815391541E-2</v>
      </c>
      <c r="P3799" s="106">
        <v>8.2950003445148468E-2</v>
      </c>
      <c r="Q3799">
        <v>6321</v>
      </c>
      <c r="R3799" s="106">
        <v>2.77900006622076E-2</v>
      </c>
      <c r="S3799" s="106">
        <v>2.8540000319480899E-2</v>
      </c>
    </row>
    <row r="3800" spans="1:19" x14ac:dyDescent="0.25">
      <c r="A3800" t="s">
        <v>331</v>
      </c>
      <c r="B3800" t="s">
        <v>347</v>
      </c>
      <c r="C3800" t="s">
        <v>347</v>
      </c>
      <c r="D3800" t="s">
        <v>347</v>
      </c>
      <c r="E3800" t="s">
        <v>188</v>
      </c>
      <c r="F3800" t="s">
        <v>189</v>
      </c>
      <c r="G3800" s="105">
        <v>14</v>
      </c>
      <c r="H3800" t="s">
        <v>468</v>
      </c>
      <c r="I3800" t="s">
        <v>386</v>
      </c>
      <c r="J3800" t="s">
        <v>85</v>
      </c>
      <c r="K3800" s="105">
        <v>61</v>
      </c>
      <c r="L3800" s="106">
        <v>4.1779998689889908E-2</v>
      </c>
      <c r="M3800" s="106">
        <v>4.3049998581409447E-2</v>
      </c>
      <c r="N3800" s="105">
        <v>394</v>
      </c>
      <c r="O3800" s="106">
        <v>3.062999993562698E-2</v>
      </c>
      <c r="P3800" s="106">
        <v>3.1459998339414597E-2</v>
      </c>
      <c r="Q3800" s="105">
        <v>4872</v>
      </c>
      <c r="R3800" s="106">
        <v>2.1420000120997429E-2</v>
      </c>
      <c r="S3800" s="107">
        <v>2.199999988079071E-2</v>
      </c>
    </row>
    <row r="3801" spans="1:19" x14ac:dyDescent="0.25">
      <c r="A3801" t="s">
        <v>331</v>
      </c>
      <c r="B3801" t="s">
        <v>347</v>
      </c>
      <c r="C3801" t="s">
        <v>347</v>
      </c>
      <c r="D3801" t="s">
        <v>347</v>
      </c>
      <c r="E3801" t="s">
        <v>188</v>
      </c>
      <c r="F3801" t="s">
        <v>189</v>
      </c>
      <c r="G3801" s="105">
        <v>14</v>
      </c>
      <c r="H3801" t="s">
        <v>468</v>
      </c>
      <c r="I3801" t="s">
        <v>386</v>
      </c>
      <c r="J3801" t="s">
        <v>389</v>
      </c>
      <c r="K3801" s="105">
        <v>105</v>
      </c>
      <c r="L3801" s="106">
        <v>7.1920000016689301E-2</v>
      </c>
      <c r="M3801" s="106">
        <v>7.4100002646446228E-2</v>
      </c>
      <c r="N3801" s="105">
        <v>941</v>
      </c>
      <c r="O3801" s="106">
        <v>7.3150001466274261E-2</v>
      </c>
      <c r="P3801" s="106">
        <v>7.5130000710487366E-2</v>
      </c>
      <c r="Q3801" s="105">
        <v>4049</v>
      </c>
      <c r="R3801" s="106">
        <v>1.779999956488609E-2</v>
      </c>
      <c r="S3801" s="107">
        <v>1.8279999494552609E-2</v>
      </c>
    </row>
    <row r="3802" spans="1:19" x14ac:dyDescent="0.25">
      <c r="A3802" t="s">
        <v>331</v>
      </c>
      <c r="B3802" t="s">
        <v>347</v>
      </c>
      <c r="C3802" t="s">
        <v>347</v>
      </c>
      <c r="D3802" t="s">
        <v>347</v>
      </c>
      <c r="E3802" t="s">
        <v>188</v>
      </c>
      <c r="F3802" t="s">
        <v>189</v>
      </c>
      <c r="G3802" s="105">
        <v>14</v>
      </c>
      <c r="H3802" t="s">
        <v>468</v>
      </c>
      <c r="I3802" t="s">
        <v>386</v>
      </c>
      <c r="J3802" t="s">
        <v>86</v>
      </c>
      <c r="K3802" s="105">
        <v>43</v>
      </c>
      <c r="L3802" s="106">
        <v>2.9449999332427979E-2</v>
      </c>
      <c r="N3802" s="105">
        <v>339</v>
      </c>
      <c r="O3802" s="106">
        <v>2.6350000873208049E-2</v>
      </c>
      <c r="Q3802" s="105">
        <v>5972</v>
      </c>
      <c r="R3802" s="106">
        <v>2.6259999722242359E-2</v>
      </c>
      <c r="S3802" s="107"/>
    </row>
    <row r="3803" spans="1:19" x14ac:dyDescent="0.25">
      <c r="A3803" t="s">
        <v>331</v>
      </c>
      <c r="B3803" t="s">
        <v>347</v>
      </c>
      <c r="C3803" t="s">
        <v>347</v>
      </c>
      <c r="D3803" t="s">
        <v>347</v>
      </c>
      <c r="E3803" t="s">
        <v>188</v>
      </c>
      <c r="F3803" t="s">
        <v>189</v>
      </c>
      <c r="G3803">
        <v>14</v>
      </c>
      <c r="H3803" t="s">
        <v>468</v>
      </c>
      <c r="I3803" t="s">
        <v>386</v>
      </c>
      <c r="J3803" t="s">
        <v>84</v>
      </c>
      <c r="K3803">
        <v>619</v>
      </c>
      <c r="L3803" s="106">
        <v>0.42397001385688782</v>
      </c>
      <c r="M3803" s="106">
        <v>0.4368399977684021</v>
      </c>
      <c r="N3803">
        <v>8214</v>
      </c>
      <c r="O3803" s="106">
        <v>0.63853001594543457</v>
      </c>
      <c r="P3803" s="106">
        <v>0.65580999851226807</v>
      </c>
      <c r="Q3803">
        <v>194064</v>
      </c>
      <c r="R3803" s="106">
        <v>0.85317999124526978</v>
      </c>
      <c r="S3803" s="106">
        <v>0.87619000673294067</v>
      </c>
    </row>
    <row r="3804" spans="1:19" x14ac:dyDescent="0.25">
      <c r="A3804" t="s">
        <v>331</v>
      </c>
      <c r="B3804" t="s">
        <v>347</v>
      </c>
      <c r="C3804" t="s">
        <v>347</v>
      </c>
      <c r="D3804" t="s">
        <v>347</v>
      </c>
      <c r="E3804" t="s">
        <v>188</v>
      </c>
      <c r="F3804" t="s">
        <v>189</v>
      </c>
      <c r="G3804" s="105">
        <v>14</v>
      </c>
      <c r="H3804" t="s">
        <v>468</v>
      </c>
      <c r="I3804" t="s">
        <v>419</v>
      </c>
      <c r="J3804" t="s">
        <v>390</v>
      </c>
      <c r="K3804" s="105">
        <v>412</v>
      </c>
      <c r="L3804" s="106">
        <v>0.2821899950504303</v>
      </c>
      <c r="N3804" s="105">
        <v>3713</v>
      </c>
      <c r="O3804" s="106">
        <v>0.28863000869750982</v>
      </c>
      <c r="Q3804" s="105">
        <v>51290</v>
      </c>
      <c r="R3804" s="106">
        <v>0.22549000382423401</v>
      </c>
      <c r="S3804" s="107"/>
    </row>
    <row r="3805" spans="1:19" x14ac:dyDescent="0.25">
      <c r="A3805" t="s">
        <v>331</v>
      </c>
      <c r="B3805" t="s">
        <v>347</v>
      </c>
      <c r="C3805" t="s">
        <v>347</v>
      </c>
      <c r="D3805" t="s">
        <v>347</v>
      </c>
      <c r="E3805" t="s">
        <v>188</v>
      </c>
      <c r="F3805" t="s">
        <v>189</v>
      </c>
      <c r="G3805">
        <v>14</v>
      </c>
      <c r="H3805" t="s">
        <v>468</v>
      </c>
      <c r="I3805" t="s">
        <v>419</v>
      </c>
      <c r="J3805" t="s">
        <v>391</v>
      </c>
      <c r="K3805">
        <v>46</v>
      </c>
      <c r="L3805" s="106">
        <v>3.1509999185800552E-2</v>
      </c>
      <c r="M3805" s="106">
        <v>4.3889999389648438E-2</v>
      </c>
      <c r="N3805">
        <v>1529</v>
      </c>
      <c r="O3805" s="106">
        <v>0.11885999888181691</v>
      </c>
      <c r="P3805" s="106">
        <v>0.16708999872207639</v>
      </c>
      <c r="Q3805">
        <v>26007</v>
      </c>
      <c r="R3805" s="106">
        <v>0.11433999985456469</v>
      </c>
      <c r="S3805" s="106">
        <v>0.1476300060749054</v>
      </c>
    </row>
    <row r="3806" spans="1:19" x14ac:dyDescent="0.25">
      <c r="A3806" t="s">
        <v>331</v>
      </c>
      <c r="B3806" t="s">
        <v>347</v>
      </c>
      <c r="C3806" t="s">
        <v>347</v>
      </c>
      <c r="D3806" t="s">
        <v>347</v>
      </c>
      <c r="E3806" t="s">
        <v>188</v>
      </c>
      <c r="F3806" t="s">
        <v>189</v>
      </c>
      <c r="G3806" s="105">
        <v>14</v>
      </c>
      <c r="H3806" t="s">
        <v>468</v>
      </c>
      <c r="I3806" t="s">
        <v>419</v>
      </c>
      <c r="J3806" t="s">
        <v>392</v>
      </c>
      <c r="K3806" s="105">
        <v>319</v>
      </c>
      <c r="L3806" s="106">
        <v>0.21849000453948969</v>
      </c>
      <c r="M3806" s="106">
        <v>0.30439001321792603</v>
      </c>
      <c r="N3806" s="105">
        <v>3020</v>
      </c>
      <c r="O3806" s="106">
        <v>0.23476000130176539</v>
      </c>
      <c r="P3806" s="106">
        <v>0.33002001047134399</v>
      </c>
      <c r="Q3806" s="105">
        <v>69347</v>
      </c>
      <c r="R3806" s="106">
        <v>0.30487999320030212</v>
      </c>
      <c r="S3806" s="107">
        <v>0.39364001154899603</v>
      </c>
    </row>
    <row r="3807" spans="1:19" x14ac:dyDescent="0.25">
      <c r="A3807" t="s">
        <v>331</v>
      </c>
      <c r="B3807" t="s">
        <v>347</v>
      </c>
      <c r="C3807" t="s">
        <v>347</v>
      </c>
      <c r="D3807" t="s">
        <v>347</v>
      </c>
      <c r="E3807" t="s">
        <v>188</v>
      </c>
      <c r="F3807" t="s">
        <v>189</v>
      </c>
      <c r="G3807">
        <v>14</v>
      </c>
      <c r="H3807" t="s">
        <v>468</v>
      </c>
      <c r="I3807" t="s">
        <v>419</v>
      </c>
      <c r="J3807" t="s">
        <v>393</v>
      </c>
      <c r="K3807">
        <v>553</v>
      </c>
      <c r="L3807" s="106">
        <v>0.37876999378204351</v>
      </c>
      <c r="M3807" s="106">
        <v>0.52767002582550049</v>
      </c>
      <c r="N3807">
        <v>3673</v>
      </c>
      <c r="O3807" s="106">
        <v>0.28553000092506409</v>
      </c>
      <c r="P3807" s="106">
        <v>0.40138000249862671</v>
      </c>
      <c r="Q3807">
        <v>66079</v>
      </c>
      <c r="R3807" s="106">
        <v>0.29050999879837042</v>
      </c>
      <c r="S3807" s="106">
        <v>0.37509000301361078</v>
      </c>
    </row>
    <row r="3808" spans="1:19" x14ac:dyDescent="0.25">
      <c r="A3808" t="s">
        <v>331</v>
      </c>
      <c r="B3808" t="s">
        <v>347</v>
      </c>
      <c r="C3808" t="s">
        <v>347</v>
      </c>
      <c r="D3808" t="s">
        <v>347</v>
      </c>
      <c r="E3808" t="s">
        <v>188</v>
      </c>
      <c r="F3808" t="s">
        <v>189</v>
      </c>
      <c r="G3808" s="105">
        <v>14</v>
      </c>
      <c r="H3808" t="s">
        <v>468</v>
      </c>
      <c r="I3808" t="s">
        <v>419</v>
      </c>
      <c r="J3808" t="s">
        <v>394</v>
      </c>
      <c r="K3808" s="105">
        <v>130</v>
      </c>
      <c r="L3808" s="106">
        <v>8.9040003716945648E-2</v>
      </c>
      <c r="M3808" s="106">
        <v>0.12404999881982801</v>
      </c>
      <c r="N3808" s="105">
        <v>929</v>
      </c>
      <c r="O3808" s="106">
        <v>7.2219997644424438E-2</v>
      </c>
      <c r="P3808" s="106">
        <v>0.1015200018882751</v>
      </c>
      <c r="Q3808" s="105">
        <v>14736</v>
      </c>
      <c r="R3808" s="106">
        <v>6.4790003001689911E-2</v>
      </c>
      <c r="S3808" s="107">
        <v>8.3650000393390656E-2</v>
      </c>
    </row>
    <row r="3809" spans="1:19" x14ac:dyDescent="0.25">
      <c r="A3809" t="s">
        <v>331</v>
      </c>
      <c r="B3809" t="s">
        <v>347</v>
      </c>
      <c r="C3809" t="s">
        <v>347</v>
      </c>
      <c r="D3809" t="s">
        <v>347</v>
      </c>
      <c r="E3809" t="s">
        <v>188</v>
      </c>
      <c r="F3809" t="s">
        <v>189</v>
      </c>
      <c r="G3809" s="105">
        <v>14</v>
      </c>
      <c r="H3809" t="s">
        <v>468</v>
      </c>
      <c r="I3809" t="s">
        <v>439</v>
      </c>
      <c r="J3809" t="s">
        <v>440</v>
      </c>
      <c r="K3809" s="105">
        <v>412</v>
      </c>
      <c r="L3809" s="106">
        <v>0.2821899950504303</v>
      </c>
      <c r="N3809" s="105">
        <v>3713</v>
      </c>
      <c r="O3809" s="106">
        <v>0.28863000869750982</v>
      </c>
      <c r="Q3809" s="105">
        <v>51290</v>
      </c>
      <c r="R3809" s="106">
        <v>0.22549000382423401</v>
      </c>
      <c r="S3809" s="107"/>
    </row>
    <row r="3810" spans="1:19" x14ac:dyDescent="0.25">
      <c r="A3810" t="s">
        <v>331</v>
      </c>
      <c r="B3810" t="s">
        <v>347</v>
      </c>
      <c r="C3810" t="s">
        <v>347</v>
      </c>
      <c r="D3810" t="s">
        <v>347</v>
      </c>
      <c r="E3810" t="s">
        <v>188</v>
      </c>
      <c r="F3810" t="s">
        <v>189</v>
      </c>
      <c r="G3810" s="105">
        <v>14</v>
      </c>
      <c r="H3810" t="s">
        <v>468</v>
      </c>
      <c r="I3810" t="s">
        <v>439</v>
      </c>
      <c r="J3810" t="s">
        <v>442</v>
      </c>
      <c r="K3810" s="105">
        <v>1048</v>
      </c>
      <c r="L3810" s="106">
        <v>0.71780997514724731</v>
      </c>
      <c r="M3810" s="106">
        <v>1</v>
      </c>
      <c r="N3810" s="105">
        <v>9151</v>
      </c>
      <c r="O3810" s="106">
        <v>0.71136999130249023</v>
      </c>
      <c r="P3810" s="106">
        <v>1</v>
      </c>
      <c r="Q3810" s="105">
        <v>176169</v>
      </c>
      <c r="R3810" s="106">
        <v>0.77451002597808838</v>
      </c>
      <c r="S3810" s="107">
        <v>1</v>
      </c>
    </row>
    <row r="3811" spans="1:19" x14ac:dyDescent="0.25">
      <c r="A3811" t="s">
        <v>331</v>
      </c>
      <c r="B3811" t="s">
        <v>347</v>
      </c>
      <c r="C3811" t="s">
        <v>347</v>
      </c>
      <c r="D3811" t="s">
        <v>347</v>
      </c>
      <c r="E3811" t="s">
        <v>188</v>
      </c>
      <c r="F3811" t="s">
        <v>189</v>
      </c>
      <c r="G3811" s="105">
        <v>14</v>
      </c>
      <c r="H3811" t="s">
        <v>468</v>
      </c>
      <c r="I3811" t="s">
        <v>395</v>
      </c>
      <c r="J3811" t="s">
        <v>396</v>
      </c>
      <c r="K3811" s="105">
        <v>1439</v>
      </c>
      <c r="L3811" s="106">
        <v>0.98562002182006836</v>
      </c>
      <c r="N3811" s="105">
        <v>12751</v>
      </c>
      <c r="O3811" s="106">
        <v>0.99121999740600586</v>
      </c>
      <c r="Q3811" s="105">
        <v>225832</v>
      </c>
      <c r="R3811" s="106">
        <v>0.99285000562667847</v>
      </c>
      <c r="S3811" s="107"/>
    </row>
    <row r="3812" spans="1:19" x14ac:dyDescent="0.25">
      <c r="A3812" t="s">
        <v>331</v>
      </c>
      <c r="B3812" t="s">
        <v>347</v>
      </c>
      <c r="C3812" t="s">
        <v>347</v>
      </c>
      <c r="D3812" t="s">
        <v>347</v>
      </c>
      <c r="E3812" t="s">
        <v>188</v>
      </c>
      <c r="F3812" t="s">
        <v>189</v>
      </c>
      <c r="G3812" s="105">
        <v>14</v>
      </c>
      <c r="H3812" t="s">
        <v>468</v>
      </c>
      <c r="I3812" t="s">
        <v>395</v>
      </c>
      <c r="J3812" t="s">
        <v>397</v>
      </c>
      <c r="K3812" s="105">
        <v>21</v>
      </c>
      <c r="L3812" s="106">
        <v>1.437999960035086E-2</v>
      </c>
      <c r="N3812" s="105">
        <v>113</v>
      </c>
      <c r="O3812" s="106">
        <v>8.7799998000264168E-3</v>
      </c>
      <c r="Q3812" s="105">
        <v>1627</v>
      </c>
      <c r="R3812" s="106">
        <v>7.1499999612569809E-3</v>
      </c>
      <c r="S3812" s="107"/>
    </row>
    <row r="3813" spans="1:19" x14ac:dyDescent="0.25">
      <c r="A3813" t="s">
        <v>331</v>
      </c>
      <c r="B3813" t="s">
        <v>347</v>
      </c>
      <c r="C3813" t="s">
        <v>347</v>
      </c>
      <c r="D3813" t="s">
        <v>347</v>
      </c>
      <c r="E3813" t="s">
        <v>188</v>
      </c>
      <c r="F3813" t="s">
        <v>189</v>
      </c>
      <c r="G3813" s="105">
        <v>14</v>
      </c>
      <c r="H3813" t="s">
        <v>468</v>
      </c>
      <c r="I3813" t="s">
        <v>398</v>
      </c>
      <c r="J3813" t="s">
        <v>399</v>
      </c>
      <c r="K3813" s="105">
        <v>168</v>
      </c>
      <c r="L3813" s="106">
        <v>0.11507000029087069</v>
      </c>
      <c r="N3813" s="105">
        <v>1058</v>
      </c>
      <c r="O3813" s="106">
        <v>8.2249999046325684E-2</v>
      </c>
      <c r="Q3813" s="105">
        <v>32785</v>
      </c>
      <c r="R3813" s="106">
        <v>0.14414000511169431</v>
      </c>
      <c r="S3813" s="107"/>
    </row>
    <row r="3814" spans="1:19" x14ac:dyDescent="0.25">
      <c r="A3814" t="s">
        <v>331</v>
      </c>
      <c r="B3814" t="s">
        <v>347</v>
      </c>
      <c r="C3814" t="s">
        <v>347</v>
      </c>
      <c r="D3814" t="s">
        <v>347</v>
      </c>
      <c r="E3814" t="s">
        <v>188</v>
      </c>
      <c r="F3814" t="s">
        <v>189</v>
      </c>
      <c r="G3814" s="105">
        <v>14</v>
      </c>
      <c r="H3814" t="s">
        <v>468</v>
      </c>
      <c r="I3814" t="s">
        <v>398</v>
      </c>
      <c r="J3814" t="s">
        <v>41</v>
      </c>
      <c r="K3814" s="105">
        <v>360</v>
      </c>
      <c r="L3814" s="106">
        <v>0.24658000469207761</v>
      </c>
      <c r="N3814" s="105">
        <v>2576</v>
      </c>
      <c r="O3814" s="106">
        <v>0.20024999976158139</v>
      </c>
      <c r="Q3814" s="105">
        <v>40324</v>
      </c>
      <c r="R3814" s="106">
        <v>0.177279993891716</v>
      </c>
      <c r="S3814" s="107"/>
    </row>
    <row r="3815" spans="1:19" x14ac:dyDescent="0.25">
      <c r="A3815" t="s">
        <v>331</v>
      </c>
      <c r="B3815" t="s">
        <v>347</v>
      </c>
      <c r="C3815" t="s">
        <v>347</v>
      </c>
      <c r="D3815" t="s">
        <v>347</v>
      </c>
      <c r="E3815" t="s">
        <v>188</v>
      </c>
      <c r="F3815" t="s">
        <v>189</v>
      </c>
      <c r="G3815" s="105">
        <v>14</v>
      </c>
      <c r="H3815" t="s">
        <v>468</v>
      </c>
      <c r="I3815" t="s">
        <v>398</v>
      </c>
      <c r="J3815" t="s">
        <v>40</v>
      </c>
      <c r="K3815" s="105">
        <v>464</v>
      </c>
      <c r="L3815" s="106">
        <v>0.31780999898910522</v>
      </c>
      <c r="N3815" s="105">
        <v>2894</v>
      </c>
      <c r="O3815" s="106">
        <v>0.22496999800205231</v>
      </c>
      <c r="Q3815" s="105">
        <v>47952</v>
      </c>
      <c r="R3815" s="106">
        <v>0.21082000434398651</v>
      </c>
      <c r="S3815" s="107"/>
    </row>
    <row r="3816" spans="1:19" x14ac:dyDescent="0.25">
      <c r="A3816" t="s">
        <v>331</v>
      </c>
      <c r="B3816" t="s">
        <v>347</v>
      </c>
      <c r="C3816" t="s">
        <v>347</v>
      </c>
      <c r="D3816" t="s">
        <v>347</v>
      </c>
      <c r="E3816" t="s">
        <v>188</v>
      </c>
      <c r="F3816" t="s">
        <v>189</v>
      </c>
      <c r="G3816">
        <v>14</v>
      </c>
      <c r="H3816" t="s">
        <v>468</v>
      </c>
      <c r="I3816" t="s">
        <v>398</v>
      </c>
      <c r="J3816" t="s">
        <v>39</v>
      </c>
      <c r="K3816">
        <v>310</v>
      </c>
      <c r="L3816" s="106">
        <v>0.2123299986124039</v>
      </c>
      <c r="N3816">
        <v>2903</v>
      </c>
      <c r="O3816" s="106">
        <v>0.22566999495029449</v>
      </c>
      <c r="Q3816">
        <v>51770</v>
      </c>
      <c r="R3816" s="106">
        <v>0.22759999334812159</v>
      </c>
    </row>
    <row r="3817" spans="1:19" x14ac:dyDescent="0.25">
      <c r="A3817" t="s">
        <v>331</v>
      </c>
      <c r="B3817" t="s">
        <v>347</v>
      </c>
      <c r="C3817" t="s">
        <v>347</v>
      </c>
      <c r="D3817" t="s">
        <v>347</v>
      </c>
      <c r="E3817" t="s">
        <v>188</v>
      </c>
      <c r="F3817" t="s">
        <v>189</v>
      </c>
      <c r="G3817" s="105">
        <v>14</v>
      </c>
      <c r="H3817" t="s">
        <v>468</v>
      </c>
      <c r="I3817" t="s">
        <v>398</v>
      </c>
      <c r="J3817" t="s">
        <v>400</v>
      </c>
      <c r="K3817" s="105">
        <v>158</v>
      </c>
      <c r="L3817" s="106">
        <v>0.1082200035452843</v>
      </c>
      <c r="N3817" s="105">
        <v>3433</v>
      </c>
      <c r="O3817" s="106">
        <v>0.26686999201774603</v>
      </c>
      <c r="Q3817" s="105">
        <v>54628</v>
      </c>
      <c r="R3817" s="106">
        <v>0.24017000198364261</v>
      </c>
      <c r="S3817" s="107"/>
    </row>
    <row r="3818" spans="1:19" x14ac:dyDescent="0.25">
      <c r="A3818" t="s">
        <v>331</v>
      </c>
      <c r="B3818" t="s">
        <v>347</v>
      </c>
      <c r="C3818" t="s">
        <v>347</v>
      </c>
      <c r="D3818" t="s">
        <v>347</v>
      </c>
      <c r="E3818" t="s">
        <v>188</v>
      </c>
      <c r="F3818" t="s">
        <v>189</v>
      </c>
      <c r="G3818">
        <v>14</v>
      </c>
      <c r="H3818" t="s">
        <v>468</v>
      </c>
      <c r="I3818" t="s">
        <v>422</v>
      </c>
      <c r="J3818" t="s">
        <v>429</v>
      </c>
      <c r="K3818">
        <v>417</v>
      </c>
      <c r="L3818" s="106">
        <v>0.28562000393867493</v>
      </c>
      <c r="N3818">
        <v>6252</v>
      </c>
      <c r="O3818" s="106">
        <v>0.48600998520851141</v>
      </c>
      <c r="Q3818">
        <v>80101</v>
      </c>
      <c r="R3818" s="106">
        <v>0.3521600067615509</v>
      </c>
    </row>
    <row r="3819" spans="1:19" x14ac:dyDescent="0.25">
      <c r="A3819" t="s">
        <v>331</v>
      </c>
      <c r="B3819" t="s">
        <v>347</v>
      </c>
      <c r="C3819" t="s">
        <v>347</v>
      </c>
      <c r="D3819" t="s">
        <v>347</v>
      </c>
      <c r="E3819" t="s">
        <v>188</v>
      </c>
      <c r="F3819" t="s">
        <v>189</v>
      </c>
      <c r="G3819">
        <v>14</v>
      </c>
      <c r="H3819" t="s">
        <v>468</v>
      </c>
      <c r="I3819" t="s">
        <v>422</v>
      </c>
      <c r="J3819" t="s">
        <v>423</v>
      </c>
      <c r="K3819">
        <v>804</v>
      </c>
      <c r="L3819" s="106">
        <v>0.55067998170852661</v>
      </c>
      <c r="M3819" s="106">
        <v>0.77085000276565552</v>
      </c>
      <c r="N3819">
        <v>5132</v>
      </c>
      <c r="O3819" s="106">
        <v>0.39893999695777888</v>
      </c>
      <c r="P3819" s="106">
        <v>0.77616000175476074</v>
      </c>
      <c r="Q3819">
        <v>119646</v>
      </c>
      <c r="R3819" s="106">
        <v>0.52600997686386108</v>
      </c>
      <c r="S3819" s="106">
        <v>0.81194001436233521</v>
      </c>
    </row>
    <row r="3820" spans="1:19" x14ac:dyDescent="0.25">
      <c r="A3820" t="s">
        <v>331</v>
      </c>
      <c r="B3820" t="s">
        <v>347</v>
      </c>
      <c r="C3820" t="s">
        <v>347</v>
      </c>
      <c r="D3820" t="s">
        <v>347</v>
      </c>
      <c r="E3820" t="s">
        <v>188</v>
      </c>
      <c r="F3820" t="s">
        <v>189</v>
      </c>
      <c r="G3820" s="105">
        <v>14</v>
      </c>
      <c r="H3820" t="s">
        <v>468</v>
      </c>
      <c r="I3820" t="s">
        <v>422</v>
      </c>
      <c r="J3820" t="s">
        <v>424</v>
      </c>
      <c r="K3820" s="105">
        <v>133</v>
      </c>
      <c r="L3820" s="106">
        <v>9.1099999845027924E-2</v>
      </c>
      <c r="M3820" s="106">
        <v>0.12751999497413641</v>
      </c>
      <c r="N3820" s="105">
        <v>1096</v>
      </c>
      <c r="O3820" s="106">
        <v>8.5199996829032898E-2</v>
      </c>
      <c r="P3820" s="106">
        <v>0.16575999557971949</v>
      </c>
      <c r="Q3820" s="105">
        <v>17180</v>
      </c>
      <c r="R3820" s="106">
        <v>7.5530000030994415E-2</v>
      </c>
      <c r="S3820" s="107">
        <v>0.11659000068902969</v>
      </c>
    </row>
    <row r="3821" spans="1:19" x14ac:dyDescent="0.25">
      <c r="A3821" t="s">
        <v>331</v>
      </c>
      <c r="B3821" t="s">
        <v>347</v>
      </c>
      <c r="C3821" t="s">
        <v>347</v>
      </c>
      <c r="D3821" t="s">
        <v>347</v>
      </c>
      <c r="E3821" t="s">
        <v>188</v>
      </c>
      <c r="F3821" t="s">
        <v>189</v>
      </c>
      <c r="G3821" s="105">
        <v>14</v>
      </c>
      <c r="H3821" t="s">
        <v>468</v>
      </c>
      <c r="I3821" t="s">
        <v>422</v>
      </c>
      <c r="J3821" t="s">
        <v>425</v>
      </c>
      <c r="K3821" s="105">
        <v>51</v>
      </c>
      <c r="L3821" s="106">
        <v>3.4929998219013207E-2</v>
      </c>
      <c r="M3821" s="106">
        <v>4.8900000751018517E-2</v>
      </c>
      <c r="N3821" s="105">
        <v>225</v>
      </c>
      <c r="O3821" s="106">
        <v>1.7489999532699581E-2</v>
      </c>
      <c r="P3821" s="106">
        <v>3.4030001610517502E-2</v>
      </c>
      <c r="Q3821" s="105">
        <v>6082</v>
      </c>
      <c r="R3821" s="106">
        <v>2.6739999651908871E-2</v>
      </c>
      <c r="S3821" s="107">
        <v>4.1269998997449868E-2</v>
      </c>
    </row>
    <row r="3822" spans="1:19" x14ac:dyDescent="0.25">
      <c r="A3822" t="s">
        <v>331</v>
      </c>
      <c r="B3822" t="s">
        <v>347</v>
      </c>
      <c r="C3822" t="s">
        <v>347</v>
      </c>
      <c r="D3822" t="s">
        <v>347</v>
      </c>
      <c r="E3822" t="s">
        <v>188</v>
      </c>
      <c r="F3822" t="s">
        <v>189</v>
      </c>
      <c r="G3822" s="105">
        <v>14</v>
      </c>
      <c r="H3822" t="s">
        <v>468</v>
      </c>
      <c r="I3822" t="s">
        <v>422</v>
      </c>
      <c r="J3822" t="s">
        <v>426</v>
      </c>
      <c r="K3822" s="105">
        <v>45</v>
      </c>
      <c r="L3822" s="106">
        <v>3.082000091671944E-2</v>
      </c>
      <c r="M3822" s="106">
        <v>4.3140001595020287E-2</v>
      </c>
      <c r="N3822" s="105">
        <v>124</v>
      </c>
      <c r="O3822" s="106">
        <v>9.6399998292326927E-3</v>
      </c>
      <c r="P3822" s="106">
        <v>1.875000074505806E-2</v>
      </c>
      <c r="Q3822" s="105">
        <v>3672</v>
      </c>
      <c r="R3822" s="106">
        <v>1.6140000894665722E-2</v>
      </c>
      <c r="S3822" s="107">
        <v>2.491999976336956E-2</v>
      </c>
    </row>
    <row r="3823" spans="1:19" x14ac:dyDescent="0.25">
      <c r="A3823" t="s">
        <v>331</v>
      </c>
      <c r="B3823" t="s">
        <v>347</v>
      </c>
      <c r="C3823" t="s">
        <v>347</v>
      </c>
      <c r="D3823" t="s">
        <v>347</v>
      </c>
      <c r="E3823" t="s">
        <v>188</v>
      </c>
      <c r="F3823" t="s">
        <v>189</v>
      </c>
      <c r="G3823">
        <v>14</v>
      </c>
      <c r="H3823" t="s">
        <v>468</v>
      </c>
      <c r="I3823" t="s">
        <v>422</v>
      </c>
      <c r="J3823" t="s">
        <v>427</v>
      </c>
      <c r="K3823">
        <v>10</v>
      </c>
      <c r="L3823" s="106">
        <v>6.8500000052154064E-3</v>
      </c>
      <c r="M3823" s="106">
        <v>9.5899999141693115E-3</v>
      </c>
      <c r="N3823">
        <v>35</v>
      </c>
      <c r="O3823" s="106">
        <v>2.7199999894946809E-3</v>
      </c>
      <c r="P3823" s="106">
        <v>5.2899997681379318E-3</v>
      </c>
      <c r="Q3823">
        <v>766</v>
      </c>
      <c r="R3823" s="106">
        <v>3.3700000494718552E-3</v>
      </c>
      <c r="S3823" s="106">
        <v>5.2000000141561031E-3</v>
      </c>
    </row>
    <row r="3824" spans="1:19" x14ac:dyDescent="0.25">
      <c r="A3824" t="s">
        <v>331</v>
      </c>
      <c r="B3824" t="s">
        <v>347</v>
      </c>
      <c r="C3824" t="s">
        <v>347</v>
      </c>
      <c r="D3824" t="s">
        <v>347</v>
      </c>
      <c r="E3824" t="s">
        <v>188</v>
      </c>
      <c r="F3824" t="s">
        <v>189</v>
      </c>
      <c r="G3824" s="105">
        <v>14</v>
      </c>
      <c r="H3824" t="s">
        <v>468</v>
      </c>
      <c r="I3824" t="s">
        <v>422</v>
      </c>
      <c r="J3824" t="s">
        <v>428</v>
      </c>
      <c r="K3824" s="105">
        <v>0</v>
      </c>
      <c r="L3824" s="106">
        <v>0</v>
      </c>
      <c r="M3824" s="106">
        <v>0</v>
      </c>
      <c r="N3824" s="105">
        <v>0</v>
      </c>
      <c r="O3824" s="106">
        <v>0</v>
      </c>
      <c r="P3824" s="106">
        <v>0</v>
      </c>
      <c r="Q3824" s="105">
        <v>12</v>
      </c>
      <c r="R3824" s="106">
        <v>4.9999998736893758E-5</v>
      </c>
      <c r="S3824" s="107">
        <v>7.9999997979030013E-5</v>
      </c>
    </row>
    <row r="3825" spans="1:19" x14ac:dyDescent="0.25">
      <c r="A3825" t="s">
        <v>331</v>
      </c>
      <c r="B3825" t="s">
        <v>347</v>
      </c>
      <c r="C3825" t="s">
        <v>347</v>
      </c>
      <c r="D3825" t="s">
        <v>347</v>
      </c>
      <c r="E3825" t="s">
        <v>188</v>
      </c>
      <c r="F3825" t="s">
        <v>189</v>
      </c>
      <c r="G3825" s="105">
        <v>14</v>
      </c>
      <c r="H3825" t="s">
        <v>468</v>
      </c>
      <c r="I3825" t="s">
        <v>430</v>
      </c>
      <c r="J3825" t="s">
        <v>434</v>
      </c>
      <c r="K3825" s="105">
        <v>50</v>
      </c>
      <c r="L3825" s="106">
        <v>3.424999862909317E-2</v>
      </c>
      <c r="M3825" s="106">
        <v>3.4510001540184021E-2</v>
      </c>
      <c r="N3825" s="105">
        <v>336</v>
      </c>
      <c r="O3825" s="106">
        <v>2.6119999587535862E-2</v>
      </c>
      <c r="P3825" s="106">
        <v>2.7149999514222149E-2</v>
      </c>
      <c r="Q3825" s="105">
        <v>4987</v>
      </c>
      <c r="R3825" s="106">
        <v>2.1919999271631241E-2</v>
      </c>
      <c r="S3825" s="107">
        <v>2.2490000352263451E-2</v>
      </c>
    </row>
    <row r="3826" spans="1:19" x14ac:dyDescent="0.25">
      <c r="A3826" t="s">
        <v>331</v>
      </c>
      <c r="B3826" t="s">
        <v>347</v>
      </c>
      <c r="C3826" t="s">
        <v>347</v>
      </c>
      <c r="D3826" t="s">
        <v>347</v>
      </c>
      <c r="E3826" t="s">
        <v>188</v>
      </c>
      <c r="F3826" t="s">
        <v>189</v>
      </c>
      <c r="G3826" s="105">
        <v>14</v>
      </c>
      <c r="H3826" t="s">
        <v>468</v>
      </c>
      <c r="I3826" t="s">
        <v>430</v>
      </c>
      <c r="J3826" t="s">
        <v>432</v>
      </c>
      <c r="K3826" s="105">
        <v>224</v>
      </c>
      <c r="L3826" s="106">
        <v>0.15342000126838681</v>
      </c>
      <c r="M3826" s="106">
        <v>0.15458999574184421</v>
      </c>
      <c r="N3826" s="105">
        <v>1780</v>
      </c>
      <c r="O3826" s="106">
        <v>0.13837000727653501</v>
      </c>
      <c r="P3826" s="106">
        <v>0.1438499987125397</v>
      </c>
      <c r="Q3826" s="105">
        <v>18498</v>
      </c>
      <c r="R3826" s="106">
        <v>8.1320002675056458E-2</v>
      </c>
      <c r="S3826" s="107">
        <v>8.343999832868576E-2</v>
      </c>
    </row>
    <row r="3827" spans="1:19" x14ac:dyDescent="0.25">
      <c r="A3827" t="s">
        <v>331</v>
      </c>
      <c r="B3827" t="s">
        <v>347</v>
      </c>
      <c r="C3827" t="s">
        <v>347</v>
      </c>
      <c r="D3827" t="s">
        <v>347</v>
      </c>
      <c r="E3827" t="s">
        <v>188</v>
      </c>
      <c r="F3827" t="s">
        <v>189</v>
      </c>
      <c r="G3827" s="105">
        <v>14</v>
      </c>
      <c r="H3827" t="s">
        <v>468</v>
      </c>
      <c r="I3827" t="s">
        <v>430</v>
      </c>
      <c r="J3827" t="s">
        <v>435</v>
      </c>
      <c r="K3827" s="105">
        <v>2</v>
      </c>
      <c r="L3827" s="106">
        <v>1.369999954476953E-3</v>
      </c>
      <c r="M3827" s="106">
        <v>1.380000030621886E-3</v>
      </c>
      <c r="N3827" s="105">
        <v>30</v>
      </c>
      <c r="O3827" s="106">
        <v>2.330000046640635E-3</v>
      </c>
      <c r="P3827" s="106">
        <v>2.4200000334531069E-3</v>
      </c>
      <c r="Q3827" s="105">
        <v>391</v>
      </c>
      <c r="R3827" s="106">
        <v>1.7199999419972301E-3</v>
      </c>
      <c r="S3827" s="107">
        <v>1.760000013746321E-3</v>
      </c>
    </row>
    <row r="3828" spans="1:19" x14ac:dyDescent="0.25">
      <c r="A3828" t="s">
        <v>331</v>
      </c>
      <c r="B3828" t="s">
        <v>347</v>
      </c>
      <c r="C3828" t="s">
        <v>347</v>
      </c>
      <c r="D3828" t="s">
        <v>347</v>
      </c>
      <c r="E3828" t="s">
        <v>188</v>
      </c>
      <c r="F3828" t="s">
        <v>189</v>
      </c>
      <c r="G3828" s="105">
        <v>14</v>
      </c>
      <c r="H3828" t="s">
        <v>468</v>
      </c>
      <c r="I3828" t="s">
        <v>430</v>
      </c>
      <c r="J3828" t="s">
        <v>436</v>
      </c>
      <c r="K3828" s="105">
        <v>38</v>
      </c>
      <c r="L3828" s="106">
        <v>2.603000029921532E-2</v>
      </c>
      <c r="M3828" s="106">
        <v>2.6219999417662621E-2</v>
      </c>
      <c r="N3828" s="105">
        <v>688</v>
      </c>
      <c r="O3828" s="106">
        <v>5.3479999303817749E-2</v>
      </c>
      <c r="P3828" s="106">
        <v>5.559999868273735E-2</v>
      </c>
      <c r="Q3828" s="105">
        <v>6784</v>
      </c>
      <c r="R3828" s="106">
        <v>2.9829999431967739E-2</v>
      </c>
      <c r="S3828" s="107">
        <v>3.060000017285347E-2</v>
      </c>
    </row>
    <row r="3829" spans="1:19" x14ac:dyDescent="0.25">
      <c r="A3829" t="s">
        <v>331</v>
      </c>
      <c r="B3829" t="s">
        <v>347</v>
      </c>
      <c r="C3829" t="s">
        <v>347</v>
      </c>
      <c r="D3829" t="s">
        <v>347</v>
      </c>
      <c r="E3829" t="s">
        <v>188</v>
      </c>
      <c r="F3829" t="s">
        <v>189</v>
      </c>
      <c r="G3829" s="105">
        <v>14</v>
      </c>
      <c r="H3829" t="s">
        <v>468</v>
      </c>
      <c r="I3829" t="s">
        <v>430</v>
      </c>
      <c r="J3829" t="s">
        <v>431</v>
      </c>
      <c r="K3829" s="105">
        <v>47</v>
      </c>
      <c r="L3829" s="106">
        <v>3.2189998775720603E-2</v>
      </c>
      <c r="M3829" s="106">
        <v>3.2439999282360077E-2</v>
      </c>
      <c r="N3829" s="105">
        <v>3302</v>
      </c>
      <c r="O3829" s="106">
        <v>0.25668999552726751</v>
      </c>
      <c r="P3829" s="106">
        <v>0.26684999465942377</v>
      </c>
      <c r="Q3829" s="105">
        <v>77035</v>
      </c>
      <c r="R3829" s="106">
        <v>0.33867999911308289</v>
      </c>
      <c r="S3829" s="107">
        <v>0.3474699854850769</v>
      </c>
    </row>
    <row r="3830" spans="1:19" x14ac:dyDescent="0.25">
      <c r="A3830" t="s">
        <v>331</v>
      </c>
      <c r="B3830" t="s">
        <v>347</v>
      </c>
      <c r="C3830" t="s">
        <v>347</v>
      </c>
      <c r="D3830" t="s">
        <v>347</v>
      </c>
      <c r="E3830" t="s">
        <v>188</v>
      </c>
      <c r="F3830" t="s">
        <v>189</v>
      </c>
      <c r="G3830" s="105">
        <v>14</v>
      </c>
      <c r="H3830" t="s">
        <v>468</v>
      </c>
      <c r="I3830" t="s">
        <v>430</v>
      </c>
      <c r="J3830" t="s">
        <v>502</v>
      </c>
      <c r="K3830" s="105">
        <v>1088</v>
      </c>
      <c r="L3830" s="106">
        <v>0.74520999193191528</v>
      </c>
      <c r="M3830" s="106">
        <v>0.75085997581481934</v>
      </c>
      <c r="N3830" s="105">
        <v>6238</v>
      </c>
      <c r="O3830" s="106">
        <v>0.48491999506950378</v>
      </c>
      <c r="P3830" s="106">
        <v>0.50411999225616455</v>
      </c>
      <c r="Q3830" s="105">
        <v>114008</v>
      </c>
      <c r="R3830" s="106">
        <v>0.5012199878692627</v>
      </c>
      <c r="S3830" s="107">
        <v>0.51424002647399902</v>
      </c>
    </row>
    <row r="3831" spans="1:19" x14ac:dyDescent="0.25">
      <c r="A3831" t="s">
        <v>331</v>
      </c>
      <c r="B3831" t="s">
        <v>347</v>
      </c>
      <c r="C3831" t="s">
        <v>347</v>
      </c>
      <c r="D3831" t="s">
        <v>347</v>
      </c>
      <c r="E3831" t="s">
        <v>188</v>
      </c>
      <c r="F3831" t="s">
        <v>189</v>
      </c>
      <c r="G3831" s="105">
        <v>14</v>
      </c>
      <c r="H3831" t="s">
        <v>468</v>
      </c>
      <c r="I3831" t="s">
        <v>430</v>
      </c>
      <c r="J3831" t="s">
        <v>86</v>
      </c>
      <c r="K3831" s="105">
        <v>11</v>
      </c>
      <c r="L3831" s="106">
        <v>7.5300000607967377E-3</v>
      </c>
      <c r="N3831" s="105">
        <v>490</v>
      </c>
      <c r="O3831" s="106">
        <v>3.8090001791715622E-2</v>
      </c>
      <c r="Q3831" s="105">
        <v>5756</v>
      </c>
      <c r="R3831" s="106">
        <v>2.5310000404715541E-2</v>
      </c>
      <c r="S3831" s="107"/>
    </row>
    <row r="3832" spans="1:19" x14ac:dyDescent="0.25">
      <c r="A3832" t="s">
        <v>331</v>
      </c>
      <c r="B3832" t="s">
        <v>347</v>
      </c>
      <c r="C3832" t="s">
        <v>347</v>
      </c>
      <c r="D3832" t="s">
        <v>347</v>
      </c>
      <c r="E3832" t="s">
        <v>188</v>
      </c>
      <c r="F3832" t="s">
        <v>189</v>
      </c>
      <c r="G3832" s="105">
        <v>14</v>
      </c>
      <c r="H3832" t="s">
        <v>468</v>
      </c>
      <c r="I3832" t="s">
        <v>401</v>
      </c>
      <c r="J3832" t="s">
        <v>405</v>
      </c>
      <c r="K3832" s="105">
        <v>1033</v>
      </c>
      <c r="L3832" s="106">
        <v>0.70753002166748047</v>
      </c>
      <c r="M3832" s="106">
        <v>0.73313999176025391</v>
      </c>
      <c r="N3832" s="105">
        <v>9610</v>
      </c>
      <c r="O3832" s="106">
        <v>0.74704998731613159</v>
      </c>
      <c r="P3832" s="106">
        <v>0.77863997220993042</v>
      </c>
      <c r="Q3832" s="105">
        <v>171311</v>
      </c>
      <c r="R3832" s="106">
        <v>0.75314998626708984</v>
      </c>
      <c r="S3832" s="107">
        <v>0.77806001901626587</v>
      </c>
    </row>
    <row r="3833" spans="1:19" x14ac:dyDescent="0.25">
      <c r="A3833" t="s">
        <v>331</v>
      </c>
      <c r="B3833" t="s">
        <v>347</v>
      </c>
      <c r="C3833" t="s">
        <v>347</v>
      </c>
      <c r="D3833" t="s">
        <v>347</v>
      </c>
      <c r="E3833" t="s">
        <v>188</v>
      </c>
      <c r="F3833" t="s">
        <v>189</v>
      </c>
      <c r="G3833" s="105">
        <v>14</v>
      </c>
      <c r="H3833" t="s">
        <v>468</v>
      </c>
      <c r="I3833" t="s">
        <v>401</v>
      </c>
      <c r="J3833" t="s">
        <v>412</v>
      </c>
      <c r="K3833" s="105">
        <v>166</v>
      </c>
      <c r="L3833" s="106">
        <v>0.11370000243186951</v>
      </c>
      <c r="M3833" s="106">
        <v>0.1178100034594536</v>
      </c>
      <c r="N3833" s="105">
        <v>1257</v>
      </c>
      <c r="O3833" s="106">
        <v>9.7709998488426208E-2</v>
      </c>
      <c r="P3833" s="106">
        <v>0.1018500030040741</v>
      </c>
      <c r="Q3833" s="105">
        <v>22313</v>
      </c>
      <c r="R3833" s="106">
        <v>9.8099999129772186E-2</v>
      </c>
      <c r="S3833" s="107">
        <v>0.10134000331163411</v>
      </c>
    </row>
    <row r="3834" spans="1:19" x14ac:dyDescent="0.25">
      <c r="A3834" t="s">
        <v>331</v>
      </c>
      <c r="B3834" t="s">
        <v>347</v>
      </c>
      <c r="C3834" t="s">
        <v>347</v>
      </c>
      <c r="D3834" t="s">
        <v>347</v>
      </c>
      <c r="E3834" t="s">
        <v>188</v>
      </c>
      <c r="F3834" t="s">
        <v>189</v>
      </c>
      <c r="G3834" s="105">
        <v>14</v>
      </c>
      <c r="H3834" t="s">
        <v>468</v>
      </c>
      <c r="I3834" t="s">
        <v>401</v>
      </c>
      <c r="J3834" t="s">
        <v>413</v>
      </c>
      <c r="K3834" s="105">
        <v>115</v>
      </c>
      <c r="L3834" s="106">
        <v>7.8769996762275696E-2</v>
      </c>
      <c r="M3834" s="106">
        <v>8.1620000302791595E-2</v>
      </c>
      <c r="N3834" s="105">
        <v>865</v>
      </c>
      <c r="O3834" s="106">
        <v>6.7239999771118164E-2</v>
      </c>
      <c r="P3834" s="106">
        <v>7.0090003311634064E-2</v>
      </c>
      <c r="Q3834" s="105">
        <v>15680</v>
      </c>
      <c r="R3834" s="106">
        <v>6.8939998745918274E-2</v>
      </c>
      <c r="S3834" s="107">
        <v>7.1220003068447113E-2</v>
      </c>
    </row>
    <row r="3835" spans="1:19" x14ac:dyDescent="0.25">
      <c r="A3835" t="s">
        <v>331</v>
      </c>
      <c r="B3835" t="s">
        <v>347</v>
      </c>
      <c r="C3835" t="s">
        <v>347</v>
      </c>
      <c r="D3835" t="s">
        <v>347</v>
      </c>
      <c r="E3835" t="s">
        <v>188</v>
      </c>
      <c r="F3835" t="s">
        <v>189</v>
      </c>
      <c r="G3835" s="105">
        <v>14</v>
      </c>
      <c r="H3835" t="s">
        <v>468</v>
      </c>
      <c r="I3835" t="s">
        <v>401</v>
      </c>
      <c r="J3835" t="s">
        <v>441</v>
      </c>
      <c r="K3835" s="105">
        <v>51</v>
      </c>
      <c r="L3835" s="106">
        <v>3.4929998219013207E-2</v>
      </c>
      <c r="N3835" s="105">
        <v>522</v>
      </c>
      <c r="O3835" s="106">
        <v>4.0580000728368759E-2</v>
      </c>
      <c r="Q3835" s="105">
        <v>7283</v>
      </c>
      <c r="R3835" s="106">
        <v>3.2019998878240592E-2</v>
      </c>
      <c r="S3835" s="107"/>
    </row>
    <row r="3836" spans="1:19" x14ac:dyDescent="0.25">
      <c r="A3836" t="s">
        <v>331</v>
      </c>
      <c r="B3836" t="s">
        <v>347</v>
      </c>
      <c r="C3836" t="s">
        <v>347</v>
      </c>
      <c r="D3836" t="s">
        <v>347</v>
      </c>
      <c r="E3836" t="s">
        <v>188</v>
      </c>
      <c r="F3836" t="s">
        <v>189</v>
      </c>
      <c r="G3836">
        <v>14</v>
      </c>
      <c r="H3836" t="s">
        <v>468</v>
      </c>
      <c r="I3836" t="s">
        <v>401</v>
      </c>
      <c r="J3836" t="s">
        <v>414</v>
      </c>
      <c r="K3836">
        <v>95</v>
      </c>
      <c r="L3836" s="106">
        <v>6.5070003271102905E-2</v>
      </c>
      <c r="M3836" s="106">
        <v>6.7419998347759247E-2</v>
      </c>
      <c r="N3836">
        <v>610</v>
      </c>
      <c r="O3836" s="106">
        <v>4.7419998794794083E-2</v>
      </c>
      <c r="P3836" s="106">
        <v>4.9419999122619629E-2</v>
      </c>
      <c r="Q3836">
        <v>10872</v>
      </c>
      <c r="R3836" s="106">
        <v>4.7800000756978989E-2</v>
      </c>
      <c r="S3836" s="106">
        <v>4.9380000680685043E-2</v>
      </c>
    </row>
    <row r="3837" spans="1:19" x14ac:dyDescent="0.25">
      <c r="A3837" t="s">
        <v>331</v>
      </c>
      <c r="B3837" t="s">
        <v>347</v>
      </c>
      <c r="C3837" t="s">
        <v>347</v>
      </c>
      <c r="D3837" t="s">
        <v>347</v>
      </c>
      <c r="E3837" t="s">
        <v>268</v>
      </c>
      <c r="F3837" t="s">
        <v>340</v>
      </c>
      <c r="G3837" s="105">
        <v>14</v>
      </c>
      <c r="H3837" t="s">
        <v>468</v>
      </c>
      <c r="I3837" t="s">
        <v>349</v>
      </c>
      <c r="J3837" t="s">
        <v>350</v>
      </c>
      <c r="K3837" s="105">
        <v>33</v>
      </c>
      <c r="L3837" s="106">
        <v>9.7300000488758087E-3</v>
      </c>
      <c r="N3837" s="105">
        <v>104</v>
      </c>
      <c r="O3837" s="106">
        <v>8.0800000578165054E-3</v>
      </c>
      <c r="Q3837" s="105">
        <v>1130</v>
      </c>
      <c r="R3837" s="106">
        <v>4.9700001254677773E-3</v>
      </c>
      <c r="S3837" s="107"/>
    </row>
    <row r="3838" spans="1:19" x14ac:dyDescent="0.25">
      <c r="A3838" t="s">
        <v>331</v>
      </c>
      <c r="B3838" t="s">
        <v>347</v>
      </c>
      <c r="C3838" t="s">
        <v>347</v>
      </c>
      <c r="D3838" t="s">
        <v>347</v>
      </c>
      <c r="E3838" t="s">
        <v>268</v>
      </c>
      <c r="F3838" t="s">
        <v>340</v>
      </c>
      <c r="G3838" s="105">
        <v>14</v>
      </c>
      <c r="H3838" t="s">
        <v>468</v>
      </c>
      <c r="I3838" t="s">
        <v>349</v>
      </c>
      <c r="J3838" t="s">
        <v>368</v>
      </c>
      <c r="K3838" s="105">
        <v>203</v>
      </c>
      <c r="L3838" s="106">
        <v>5.9829998761415482E-2</v>
      </c>
      <c r="N3838" s="105">
        <v>686</v>
      </c>
      <c r="O3838" s="106">
        <v>5.333000048995018E-2</v>
      </c>
      <c r="Q3838" s="105">
        <v>8418</v>
      </c>
      <c r="R3838" s="106">
        <v>3.700999915599823E-2</v>
      </c>
      <c r="S3838" s="107"/>
    </row>
    <row r="3839" spans="1:19" x14ac:dyDescent="0.25">
      <c r="A3839" t="s">
        <v>331</v>
      </c>
      <c r="B3839" t="s">
        <v>347</v>
      </c>
      <c r="C3839" t="s">
        <v>347</v>
      </c>
      <c r="D3839" t="s">
        <v>347</v>
      </c>
      <c r="E3839" t="s">
        <v>268</v>
      </c>
      <c r="F3839" t="s">
        <v>340</v>
      </c>
      <c r="G3839" s="105">
        <v>14</v>
      </c>
      <c r="H3839" t="s">
        <v>468</v>
      </c>
      <c r="I3839" t="s">
        <v>349</v>
      </c>
      <c r="J3839" t="s">
        <v>369</v>
      </c>
      <c r="K3839" s="105">
        <v>615</v>
      </c>
      <c r="L3839" s="106">
        <v>0.18126000463962549</v>
      </c>
      <c r="N3839" s="105">
        <v>2124</v>
      </c>
      <c r="O3839" s="106">
        <v>0.16511000692844391</v>
      </c>
      <c r="Q3839" s="105">
        <v>27454</v>
      </c>
      <c r="R3839" s="106">
        <v>0.1207000017166138</v>
      </c>
      <c r="S3839" s="107"/>
    </row>
    <row r="3840" spans="1:19" x14ac:dyDescent="0.25">
      <c r="A3840" t="s">
        <v>331</v>
      </c>
      <c r="B3840" t="s">
        <v>347</v>
      </c>
      <c r="C3840" t="s">
        <v>347</v>
      </c>
      <c r="D3840" t="s">
        <v>347</v>
      </c>
      <c r="E3840" t="s">
        <v>268</v>
      </c>
      <c r="F3840" t="s">
        <v>340</v>
      </c>
      <c r="G3840" s="105">
        <v>14</v>
      </c>
      <c r="H3840" t="s">
        <v>468</v>
      </c>
      <c r="I3840" t="s">
        <v>349</v>
      </c>
      <c r="J3840" t="s">
        <v>370</v>
      </c>
      <c r="K3840" s="105">
        <v>857</v>
      </c>
      <c r="L3840" s="106">
        <v>0.25257998704910278</v>
      </c>
      <c r="N3840" s="105">
        <v>3288</v>
      </c>
      <c r="O3840" s="106">
        <v>0.25560000538825989</v>
      </c>
      <c r="Q3840" s="105">
        <v>55879</v>
      </c>
      <c r="R3840" s="106">
        <v>0.24567000567913061</v>
      </c>
      <c r="S3840" s="107"/>
    </row>
    <row r="3841" spans="1:19" x14ac:dyDescent="0.25">
      <c r="A3841" t="s">
        <v>331</v>
      </c>
      <c r="B3841" t="s">
        <v>347</v>
      </c>
      <c r="C3841" t="s">
        <v>347</v>
      </c>
      <c r="D3841" t="s">
        <v>347</v>
      </c>
      <c r="E3841" t="s">
        <v>268</v>
      </c>
      <c r="F3841" t="s">
        <v>340</v>
      </c>
      <c r="G3841" s="105">
        <v>14</v>
      </c>
      <c r="H3841" t="s">
        <v>468</v>
      </c>
      <c r="I3841" t="s">
        <v>349</v>
      </c>
      <c r="J3841" t="s">
        <v>371</v>
      </c>
      <c r="K3841" s="105">
        <v>774</v>
      </c>
      <c r="L3841" s="106">
        <v>0.22811999917030329</v>
      </c>
      <c r="N3841" s="105">
        <v>2995</v>
      </c>
      <c r="O3841" s="106">
        <v>0.23282000422477719</v>
      </c>
      <c r="Q3841" s="105">
        <v>57982</v>
      </c>
      <c r="R3841" s="106">
        <v>0.25490999221801758</v>
      </c>
      <c r="S3841" s="107"/>
    </row>
    <row r="3842" spans="1:19" x14ac:dyDescent="0.25">
      <c r="A3842" t="s">
        <v>331</v>
      </c>
      <c r="B3842" t="s">
        <v>347</v>
      </c>
      <c r="C3842" t="s">
        <v>347</v>
      </c>
      <c r="D3842" t="s">
        <v>347</v>
      </c>
      <c r="E3842" t="s">
        <v>268</v>
      </c>
      <c r="F3842" t="s">
        <v>340</v>
      </c>
      <c r="G3842" s="105">
        <v>14</v>
      </c>
      <c r="H3842" t="s">
        <v>468</v>
      </c>
      <c r="I3842" t="s">
        <v>349</v>
      </c>
      <c r="J3842" t="s">
        <v>372</v>
      </c>
      <c r="K3842" s="105">
        <v>557</v>
      </c>
      <c r="L3842" s="106">
        <v>0.16415999829769129</v>
      </c>
      <c r="N3842" s="105">
        <v>2140</v>
      </c>
      <c r="O3842" s="106">
        <v>0.16636000573635101</v>
      </c>
      <c r="Q3842" s="105">
        <v>44765</v>
      </c>
      <c r="R3842" s="106">
        <v>0.19679999351501459</v>
      </c>
      <c r="S3842" s="107"/>
    </row>
    <row r="3843" spans="1:19" x14ac:dyDescent="0.25">
      <c r="A3843" t="s">
        <v>331</v>
      </c>
      <c r="B3843" t="s">
        <v>347</v>
      </c>
      <c r="C3843" t="s">
        <v>347</v>
      </c>
      <c r="D3843" t="s">
        <v>347</v>
      </c>
      <c r="E3843" t="s">
        <v>268</v>
      </c>
      <c r="F3843" t="s">
        <v>340</v>
      </c>
      <c r="G3843">
        <v>14</v>
      </c>
      <c r="H3843" t="s">
        <v>468</v>
      </c>
      <c r="I3843" t="s">
        <v>349</v>
      </c>
      <c r="J3843" t="s">
        <v>373</v>
      </c>
      <c r="K3843">
        <v>354</v>
      </c>
      <c r="L3843" s="106">
        <v>0.1043300032615662</v>
      </c>
      <c r="N3843">
        <v>1527</v>
      </c>
      <c r="O3843" s="106">
        <v>0.1186999976634979</v>
      </c>
      <c r="Q3843">
        <v>31831</v>
      </c>
      <c r="R3843" s="106">
        <v>0.1399399936199188</v>
      </c>
    </row>
    <row r="3844" spans="1:19" x14ac:dyDescent="0.25">
      <c r="A3844" t="s">
        <v>331</v>
      </c>
      <c r="B3844" t="s">
        <v>347</v>
      </c>
      <c r="C3844" t="s">
        <v>347</v>
      </c>
      <c r="D3844" t="s">
        <v>347</v>
      </c>
      <c r="E3844" t="s">
        <v>268</v>
      </c>
      <c r="F3844" t="s">
        <v>340</v>
      </c>
      <c r="G3844">
        <v>14</v>
      </c>
      <c r="H3844" t="s">
        <v>468</v>
      </c>
      <c r="I3844" t="s">
        <v>438</v>
      </c>
      <c r="J3844" t="s">
        <v>48</v>
      </c>
      <c r="K3844">
        <v>2864</v>
      </c>
      <c r="L3844" s="106">
        <v>0.84408998489379883</v>
      </c>
      <c r="M3844" s="106">
        <v>0.86840999126434326</v>
      </c>
      <c r="N3844">
        <v>10462</v>
      </c>
      <c r="O3844" s="106">
        <v>0.81327998638153076</v>
      </c>
      <c r="P3844" s="106">
        <v>0.84767001867294312</v>
      </c>
      <c r="Q3844">
        <v>186401</v>
      </c>
      <c r="R3844" s="106">
        <v>0.81949001550674438</v>
      </c>
      <c r="S3844" s="106">
        <v>0.8465999960899353</v>
      </c>
    </row>
    <row r="3845" spans="1:19" x14ac:dyDescent="0.25">
      <c r="A3845" t="s">
        <v>331</v>
      </c>
      <c r="B3845" t="s">
        <v>347</v>
      </c>
      <c r="C3845" t="s">
        <v>347</v>
      </c>
      <c r="D3845" t="s">
        <v>347</v>
      </c>
      <c r="E3845" t="s">
        <v>268</v>
      </c>
      <c r="F3845" t="s">
        <v>340</v>
      </c>
      <c r="G3845" s="105">
        <v>14</v>
      </c>
      <c r="H3845" t="s">
        <v>468</v>
      </c>
      <c r="I3845" t="s">
        <v>438</v>
      </c>
      <c r="J3845" t="s">
        <v>42</v>
      </c>
      <c r="K3845" s="105">
        <v>300</v>
      </c>
      <c r="L3845" s="106">
        <v>8.8420003652572632E-2</v>
      </c>
      <c r="M3845" s="106">
        <v>9.0960003435611725E-2</v>
      </c>
      <c r="N3845" s="105">
        <v>1168</v>
      </c>
      <c r="O3845" s="106">
        <v>9.0800002217292786E-2</v>
      </c>
      <c r="P3845" s="106">
        <v>9.4640001654624939E-2</v>
      </c>
      <c r="Q3845" s="105">
        <v>20350</v>
      </c>
      <c r="R3845" s="106">
        <v>8.9469999074935913E-2</v>
      </c>
      <c r="S3845" s="107">
        <v>9.2430002987384796E-2</v>
      </c>
    </row>
    <row r="3846" spans="1:19" x14ac:dyDescent="0.25">
      <c r="A3846" t="s">
        <v>331</v>
      </c>
      <c r="B3846" t="s">
        <v>347</v>
      </c>
      <c r="C3846" t="s">
        <v>347</v>
      </c>
      <c r="D3846" t="s">
        <v>347</v>
      </c>
      <c r="E3846" t="s">
        <v>268</v>
      </c>
      <c r="F3846" t="s">
        <v>340</v>
      </c>
      <c r="G3846">
        <v>14</v>
      </c>
      <c r="H3846" t="s">
        <v>468</v>
      </c>
      <c r="I3846" t="s">
        <v>438</v>
      </c>
      <c r="J3846" t="s">
        <v>374</v>
      </c>
      <c r="K3846">
        <v>134</v>
      </c>
      <c r="L3846" s="106">
        <v>3.9489999413490302E-2</v>
      </c>
      <c r="M3846" s="106">
        <v>4.0630001574754708E-2</v>
      </c>
      <c r="N3846">
        <v>712</v>
      </c>
      <c r="O3846" s="106">
        <v>5.534999817609787E-2</v>
      </c>
      <c r="P3846" s="106">
        <v>5.7689998298883438E-2</v>
      </c>
      <c r="Q3846">
        <v>13425</v>
      </c>
      <c r="R3846" s="106">
        <v>5.9020001441240311E-2</v>
      </c>
      <c r="S3846" s="106">
        <v>6.0970000922679901E-2</v>
      </c>
    </row>
    <row r="3847" spans="1:19" x14ac:dyDescent="0.25">
      <c r="A3847" t="s">
        <v>331</v>
      </c>
      <c r="B3847" t="s">
        <v>347</v>
      </c>
      <c r="C3847" t="s">
        <v>347</v>
      </c>
      <c r="D3847" t="s">
        <v>347</v>
      </c>
      <c r="E3847" t="s">
        <v>268</v>
      </c>
      <c r="F3847" t="s">
        <v>340</v>
      </c>
      <c r="G3847">
        <v>14</v>
      </c>
      <c r="H3847" t="s">
        <v>468</v>
      </c>
      <c r="I3847" t="s">
        <v>438</v>
      </c>
      <c r="J3847" t="s">
        <v>86</v>
      </c>
      <c r="K3847">
        <v>95</v>
      </c>
      <c r="L3847" s="106">
        <v>2.8000000864267349E-2</v>
      </c>
      <c r="N3847">
        <v>522</v>
      </c>
      <c r="O3847" s="106">
        <v>4.0580000728368759E-2</v>
      </c>
      <c r="Q3847">
        <v>7283</v>
      </c>
      <c r="R3847" s="106">
        <v>3.2019998878240592E-2</v>
      </c>
    </row>
    <row r="3848" spans="1:19" x14ac:dyDescent="0.25">
      <c r="A3848" t="s">
        <v>331</v>
      </c>
      <c r="B3848" t="s">
        <v>347</v>
      </c>
      <c r="C3848" t="s">
        <v>347</v>
      </c>
      <c r="D3848" t="s">
        <v>347</v>
      </c>
      <c r="E3848" t="s">
        <v>268</v>
      </c>
      <c r="F3848" t="s">
        <v>340</v>
      </c>
      <c r="G3848" s="105">
        <v>14</v>
      </c>
      <c r="H3848" t="s">
        <v>468</v>
      </c>
      <c r="I3848" t="s">
        <v>375</v>
      </c>
      <c r="J3848" t="s">
        <v>376</v>
      </c>
      <c r="K3848" s="105">
        <v>622</v>
      </c>
      <c r="L3848" s="106">
        <v>0.1833200007677078</v>
      </c>
      <c r="N3848" s="105">
        <v>2684</v>
      </c>
      <c r="O3848" s="106">
        <v>0.20863999426364899</v>
      </c>
      <c r="Q3848" s="105">
        <v>47189</v>
      </c>
      <c r="R3848" s="106">
        <v>0.20746000111103061</v>
      </c>
      <c r="S3848" s="107"/>
    </row>
    <row r="3849" spans="1:19" x14ac:dyDescent="0.25">
      <c r="A3849" t="s">
        <v>331</v>
      </c>
      <c r="B3849" t="s">
        <v>347</v>
      </c>
      <c r="C3849" t="s">
        <v>347</v>
      </c>
      <c r="D3849" t="s">
        <v>347</v>
      </c>
      <c r="E3849" t="s">
        <v>268</v>
      </c>
      <c r="F3849" t="s">
        <v>340</v>
      </c>
      <c r="G3849" s="105">
        <v>14</v>
      </c>
      <c r="H3849" t="s">
        <v>468</v>
      </c>
      <c r="I3849" t="s">
        <v>375</v>
      </c>
      <c r="J3849" t="s">
        <v>377</v>
      </c>
      <c r="K3849" s="105">
        <v>690</v>
      </c>
      <c r="L3849" s="106">
        <v>0.2033600062131882</v>
      </c>
      <c r="N3849" s="105">
        <v>2672</v>
      </c>
      <c r="O3849" s="106">
        <v>0.20770999789237979</v>
      </c>
      <c r="Q3849" s="105">
        <v>47420</v>
      </c>
      <c r="R3849" s="106">
        <v>0.20848000049591059</v>
      </c>
      <c r="S3849" s="107"/>
    </row>
    <row r="3850" spans="1:19" x14ac:dyDescent="0.25">
      <c r="A3850" t="s">
        <v>331</v>
      </c>
      <c r="B3850" t="s">
        <v>347</v>
      </c>
      <c r="C3850" t="s">
        <v>347</v>
      </c>
      <c r="D3850" t="s">
        <v>347</v>
      </c>
      <c r="E3850" t="s">
        <v>268</v>
      </c>
      <c r="F3850" t="s">
        <v>340</v>
      </c>
      <c r="G3850" s="105">
        <v>14</v>
      </c>
      <c r="H3850" t="s">
        <v>468</v>
      </c>
      <c r="I3850" t="s">
        <v>375</v>
      </c>
      <c r="J3850" t="s">
        <v>378</v>
      </c>
      <c r="K3850" s="105">
        <v>568</v>
      </c>
      <c r="L3850" s="106">
        <v>0.16740000247955319</v>
      </c>
      <c r="N3850" s="105">
        <v>2063</v>
      </c>
      <c r="O3850" s="106">
        <v>0.16037000715732569</v>
      </c>
      <c r="Q3850" s="105">
        <v>37332</v>
      </c>
      <c r="R3850" s="106">
        <v>0.1641300022602081</v>
      </c>
      <c r="S3850" s="107"/>
    </row>
    <row r="3851" spans="1:19" x14ac:dyDescent="0.25">
      <c r="A3851" t="s">
        <v>331</v>
      </c>
      <c r="B3851" t="s">
        <v>347</v>
      </c>
      <c r="C3851" t="s">
        <v>347</v>
      </c>
      <c r="D3851" t="s">
        <v>347</v>
      </c>
      <c r="E3851" t="s">
        <v>268</v>
      </c>
      <c r="F3851" t="s">
        <v>340</v>
      </c>
      <c r="G3851" s="105">
        <v>14</v>
      </c>
      <c r="H3851" t="s">
        <v>468</v>
      </c>
      <c r="I3851" t="s">
        <v>375</v>
      </c>
      <c r="J3851" t="s">
        <v>379</v>
      </c>
      <c r="K3851" s="105">
        <v>738</v>
      </c>
      <c r="L3851" s="106">
        <v>0.217509999871254</v>
      </c>
      <c r="N3851" s="105">
        <v>2676</v>
      </c>
      <c r="O3851" s="106">
        <v>0.2080200016498566</v>
      </c>
      <c r="Q3851" s="105">
        <v>47525</v>
      </c>
      <c r="R3851" s="106">
        <v>0.20893999934196469</v>
      </c>
      <c r="S3851" s="107"/>
    </row>
    <row r="3852" spans="1:19" x14ac:dyDescent="0.25">
      <c r="A3852" t="s">
        <v>331</v>
      </c>
      <c r="B3852" t="s">
        <v>347</v>
      </c>
      <c r="C3852" t="s">
        <v>347</v>
      </c>
      <c r="D3852" t="s">
        <v>347</v>
      </c>
      <c r="E3852" t="s">
        <v>268</v>
      </c>
      <c r="F3852" t="s">
        <v>340</v>
      </c>
      <c r="G3852" s="105">
        <v>14</v>
      </c>
      <c r="H3852" t="s">
        <v>468</v>
      </c>
      <c r="I3852" t="s">
        <v>375</v>
      </c>
      <c r="J3852" t="s">
        <v>380</v>
      </c>
      <c r="K3852" s="105">
        <v>775</v>
      </c>
      <c r="L3852" s="106">
        <v>0.22841000556945801</v>
      </c>
      <c r="N3852" s="105">
        <v>2769</v>
      </c>
      <c r="O3852" s="106">
        <v>0.2152500003576279</v>
      </c>
      <c r="Q3852" s="105">
        <v>47993</v>
      </c>
      <c r="R3852" s="106">
        <v>0.210999995470047</v>
      </c>
      <c r="S3852" s="107"/>
    </row>
    <row r="3853" spans="1:19" x14ac:dyDescent="0.25">
      <c r="A3853" t="s">
        <v>331</v>
      </c>
      <c r="B3853" t="s">
        <v>347</v>
      </c>
      <c r="C3853" t="s">
        <v>347</v>
      </c>
      <c r="D3853" t="s">
        <v>347</v>
      </c>
      <c r="E3853" t="s">
        <v>268</v>
      </c>
      <c r="F3853" t="s">
        <v>340</v>
      </c>
      <c r="G3853">
        <v>14</v>
      </c>
      <c r="H3853" t="s">
        <v>468</v>
      </c>
      <c r="I3853" t="s">
        <v>381</v>
      </c>
      <c r="J3853" t="s">
        <v>382</v>
      </c>
      <c r="K3853">
        <v>54</v>
      </c>
      <c r="L3853" s="106">
        <v>1.5920000150799751E-2</v>
      </c>
      <c r="M3853" s="106">
        <v>2.400000020861626E-2</v>
      </c>
      <c r="N3853">
        <v>346</v>
      </c>
      <c r="O3853" s="106">
        <v>2.690000087022781E-2</v>
      </c>
      <c r="P3853" s="106">
        <v>3.7810001522302628E-2</v>
      </c>
      <c r="Q3853">
        <v>5423</v>
      </c>
      <c r="R3853" s="106">
        <v>2.384000085294247E-2</v>
      </c>
      <c r="S3853" s="106">
        <v>3.0780000612139698E-2</v>
      </c>
    </row>
    <row r="3854" spans="1:19" x14ac:dyDescent="0.25">
      <c r="A3854" t="s">
        <v>331</v>
      </c>
      <c r="B3854" t="s">
        <v>347</v>
      </c>
      <c r="C3854" t="s">
        <v>347</v>
      </c>
      <c r="D3854" t="s">
        <v>347</v>
      </c>
      <c r="E3854" t="s">
        <v>268</v>
      </c>
      <c r="F3854" t="s">
        <v>340</v>
      </c>
      <c r="G3854" s="105">
        <v>14</v>
      </c>
      <c r="H3854" t="s">
        <v>468</v>
      </c>
      <c r="I3854" t="s">
        <v>381</v>
      </c>
      <c r="J3854" t="s">
        <v>383</v>
      </c>
      <c r="K3854" s="105">
        <v>489</v>
      </c>
      <c r="L3854" s="106">
        <v>0.144119992852211</v>
      </c>
      <c r="M3854" s="106">
        <v>0.21732999384403229</v>
      </c>
      <c r="N3854" s="105">
        <v>1529</v>
      </c>
      <c r="O3854" s="106">
        <v>0.11885999888181691</v>
      </c>
      <c r="P3854" s="106">
        <v>0.16708999872207639</v>
      </c>
      <c r="Q3854" s="105">
        <v>26007</v>
      </c>
      <c r="R3854" s="106">
        <v>0.11433999985456469</v>
      </c>
      <c r="S3854" s="107">
        <v>0.1476300060749054</v>
      </c>
    </row>
    <row r="3855" spans="1:19" x14ac:dyDescent="0.25">
      <c r="A3855" t="s">
        <v>331</v>
      </c>
      <c r="B3855" t="s">
        <v>347</v>
      </c>
      <c r="C3855" t="s">
        <v>347</v>
      </c>
      <c r="D3855" t="s">
        <v>347</v>
      </c>
      <c r="E3855" t="s">
        <v>268</v>
      </c>
      <c r="F3855" t="s">
        <v>340</v>
      </c>
      <c r="G3855" s="105">
        <v>14</v>
      </c>
      <c r="H3855" t="s">
        <v>468</v>
      </c>
      <c r="I3855" t="s">
        <v>381</v>
      </c>
      <c r="J3855" t="s">
        <v>384</v>
      </c>
      <c r="K3855" s="105">
        <v>1707</v>
      </c>
      <c r="L3855" s="106">
        <v>0.5030900239944458</v>
      </c>
      <c r="M3855" s="106">
        <v>0.75866997241973877</v>
      </c>
      <c r="N3855" s="105">
        <v>7276</v>
      </c>
      <c r="O3855" s="106">
        <v>0.56560999155044556</v>
      </c>
      <c r="P3855" s="106">
        <v>0.79509997367858887</v>
      </c>
      <c r="Q3855" s="105">
        <v>144739</v>
      </c>
      <c r="R3855" s="106">
        <v>0.6363300085067749</v>
      </c>
      <c r="S3855" s="107">
        <v>0.82159000635147095</v>
      </c>
    </row>
    <row r="3856" spans="1:19" x14ac:dyDescent="0.25">
      <c r="A3856" t="s">
        <v>331</v>
      </c>
      <c r="B3856" t="s">
        <v>347</v>
      </c>
      <c r="C3856" t="s">
        <v>347</v>
      </c>
      <c r="D3856" t="s">
        <v>347</v>
      </c>
      <c r="E3856" t="s">
        <v>268</v>
      </c>
      <c r="F3856" t="s">
        <v>340</v>
      </c>
      <c r="G3856" s="105">
        <v>14</v>
      </c>
      <c r="H3856" t="s">
        <v>468</v>
      </c>
      <c r="I3856" t="s">
        <v>381</v>
      </c>
      <c r="J3856" t="s">
        <v>385</v>
      </c>
      <c r="K3856" s="105">
        <v>1143</v>
      </c>
      <c r="L3856" s="106">
        <v>0.33687001466751099</v>
      </c>
      <c r="N3856" s="105">
        <v>3713</v>
      </c>
      <c r="O3856" s="106">
        <v>0.28863000869750982</v>
      </c>
      <c r="Q3856" s="105">
        <v>51290</v>
      </c>
      <c r="R3856" s="106">
        <v>0.22549000382423401</v>
      </c>
      <c r="S3856" s="107"/>
    </row>
    <row r="3857" spans="1:19" x14ac:dyDescent="0.25">
      <c r="A3857" t="s">
        <v>331</v>
      </c>
      <c r="B3857" t="s">
        <v>347</v>
      </c>
      <c r="C3857" t="s">
        <v>347</v>
      </c>
      <c r="D3857" t="s">
        <v>347</v>
      </c>
      <c r="E3857" t="s">
        <v>268</v>
      </c>
      <c r="F3857" t="s">
        <v>340</v>
      </c>
      <c r="G3857" s="105">
        <v>14</v>
      </c>
      <c r="H3857" t="s">
        <v>468</v>
      </c>
      <c r="I3857" t="s">
        <v>386</v>
      </c>
      <c r="J3857" t="s">
        <v>387</v>
      </c>
      <c r="K3857" s="105">
        <v>302</v>
      </c>
      <c r="L3857" s="106">
        <v>8.9010000228881836E-2</v>
      </c>
      <c r="M3857" s="106">
        <v>8.9800000190734863E-2</v>
      </c>
      <c r="N3857" s="105">
        <v>1937</v>
      </c>
      <c r="O3857" s="106">
        <v>0.15058000385761261</v>
      </c>
      <c r="P3857" s="106">
        <v>0.1546500027179718</v>
      </c>
      <c r="Q3857" s="105">
        <v>12181</v>
      </c>
      <c r="R3857" s="106">
        <v>5.3550001233816147E-2</v>
      </c>
      <c r="S3857" s="107">
        <v>5.4999999701976783E-2</v>
      </c>
    </row>
    <row r="3858" spans="1:19" x14ac:dyDescent="0.25">
      <c r="A3858" t="s">
        <v>331</v>
      </c>
      <c r="B3858" t="s">
        <v>347</v>
      </c>
      <c r="C3858" t="s">
        <v>347</v>
      </c>
      <c r="D3858" t="s">
        <v>347</v>
      </c>
      <c r="E3858" t="s">
        <v>268</v>
      </c>
      <c r="F3858" t="s">
        <v>340</v>
      </c>
      <c r="G3858" s="105">
        <v>14</v>
      </c>
      <c r="H3858" t="s">
        <v>468</v>
      </c>
      <c r="I3858" t="s">
        <v>386</v>
      </c>
      <c r="J3858" t="s">
        <v>388</v>
      </c>
      <c r="K3858" s="105">
        <v>153</v>
      </c>
      <c r="L3858" s="106">
        <v>4.5090001076459878E-2</v>
      </c>
      <c r="M3858" s="106">
        <v>4.5499999076128013E-2</v>
      </c>
      <c r="N3858" s="105">
        <v>1039</v>
      </c>
      <c r="O3858" s="106">
        <v>8.0770000815391541E-2</v>
      </c>
      <c r="P3858" s="106">
        <v>8.2950003445148468E-2</v>
      </c>
      <c r="Q3858" s="105">
        <v>6321</v>
      </c>
      <c r="R3858" s="106">
        <v>2.77900006622076E-2</v>
      </c>
      <c r="S3858" s="107">
        <v>2.8540000319480899E-2</v>
      </c>
    </row>
    <row r="3859" spans="1:19" x14ac:dyDescent="0.25">
      <c r="A3859" t="s">
        <v>331</v>
      </c>
      <c r="B3859" t="s">
        <v>347</v>
      </c>
      <c r="C3859" t="s">
        <v>347</v>
      </c>
      <c r="D3859" t="s">
        <v>347</v>
      </c>
      <c r="E3859" t="s">
        <v>268</v>
      </c>
      <c r="F3859" t="s">
        <v>340</v>
      </c>
      <c r="G3859">
        <v>14</v>
      </c>
      <c r="H3859" t="s">
        <v>468</v>
      </c>
      <c r="I3859" t="s">
        <v>386</v>
      </c>
      <c r="J3859" t="s">
        <v>85</v>
      </c>
      <c r="K3859">
        <v>45</v>
      </c>
      <c r="L3859" s="106">
        <v>1.326000038534403E-2</v>
      </c>
      <c r="M3859" s="106">
        <v>1.338000036776066E-2</v>
      </c>
      <c r="N3859">
        <v>394</v>
      </c>
      <c r="O3859" s="106">
        <v>3.062999993562698E-2</v>
      </c>
      <c r="P3859" s="106">
        <v>3.1459998339414597E-2</v>
      </c>
      <c r="Q3859">
        <v>4872</v>
      </c>
      <c r="R3859" s="106">
        <v>2.1420000120997429E-2</v>
      </c>
      <c r="S3859" s="106">
        <v>2.199999988079071E-2</v>
      </c>
    </row>
    <row r="3860" spans="1:19" x14ac:dyDescent="0.25">
      <c r="A3860" t="s">
        <v>331</v>
      </c>
      <c r="B3860" t="s">
        <v>347</v>
      </c>
      <c r="C3860" t="s">
        <v>347</v>
      </c>
      <c r="D3860" t="s">
        <v>347</v>
      </c>
      <c r="E3860" t="s">
        <v>268</v>
      </c>
      <c r="F3860" t="s">
        <v>340</v>
      </c>
      <c r="G3860" s="105">
        <v>14</v>
      </c>
      <c r="H3860" t="s">
        <v>468</v>
      </c>
      <c r="I3860" t="s">
        <v>386</v>
      </c>
      <c r="J3860" t="s">
        <v>389</v>
      </c>
      <c r="K3860" s="105">
        <v>168</v>
      </c>
      <c r="L3860" s="106">
        <v>4.950999841094017E-2</v>
      </c>
      <c r="M3860" s="106">
        <v>4.9959998577833183E-2</v>
      </c>
      <c r="N3860" s="105">
        <v>941</v>
      </c>
      <c r="O3860" s="106">
        <v>7.3150001466274261E-2</v>
      </c>
      <c r="P3860" s="106">
        <v>7.5130000710487366E-2</v>
      </c>
      <c r="Q3860" s="105">
        <v>4049</v>
      </c>
      <c r="R3860" s="106">
        <v>1.779999956488609E-2</v>
      </c>
      <c r="S3860" s="107">
        <v>1.8279999494552609E-2</v>
      </c>
    </row>
    <row r="3861" spans="1:19" x14ac:dyDescent="0.25">
      <c r="A3861" t="s">
        <v>331</v>
      </c>
      <c r="B3861" t="s">
        <v>347</v>
      </c>
      <c r="C3861" t="s">
        <v>347</v>
      </c>
      <c r="D3861" t="s">
        <v>347</v>
      </c>
      <c r="E3861" t="s">
        <v>268</v>
      </c>
      <c r="F3861" t="s">
        <v>340</v>
      </c>
      <c r="G3861" s="105">
        <v>14</v>
      </c>
      <c r="H3861" t="s">
        <v>468</v>
      </c>
      <c r="I3861" t="s">
        <v>386</v>
      </c>
      <c r="J3861" t="s">
        <v>86</v>
      </c>
      <c r="K3861" s="105">
        <v>30</v>
      </c>
      <c r="L3861" s="106">
        <v>8.840000256896019E-3</v>
      </c>
      <c r="N3861" s="105">
        <v>339</v>
      </c>
      <c r="O3861" s="106">
        <v>2.6350000873208049E-2</v>
      </c>
      <c r="Q3861" s="105">
        <v>5972</v>
      </c>
      <c r="R3861" s="106">
        <v>2.6259999722242359E-2</v>
      </c>
      <c r="S3861" s="107"/>
    </row>
    <row r="3862" spans="1:19" x14ac:dyDescent="0.25">
      <c r="A3862" t="s">
        <v>331</v>
      </c>
      <c r="B3862" t="s">
        <v>347</v>
      </c>
      <c r="C3862" t="s">
        <v>347</v>
      </c>
      <c r="D3862" t="s">
        <v>347</v>
      </c>
      <c r="E3862" t="s">
        <v>268</v>
      </c>
      <c r="F3862" t="s">
        <v>340</v>
      </c>
      <c r="G3862" s="105">
        <v>14</v>
      </c>
      <c r="H3862" t="s">
        <v>468</v>
      </c>
      <c r="I3862" t="s">
        <v>386</v>
      </c>
      <c r="J3862" t="s">
        <v>84</v>
      </c>
      <c r="K3862" s="105">
        <v>2695</v>
      </c>
      <c r="L3862" s="106">
        <v>0.79427999258041382</v>
      </c>
      <c r="M3862" s="106">
        <v>0.80137002468109131</v>
      </c>
      <c r="N3862" s="105">
        <v>8214</v>
      </c>
      <c r="O3862" s="106">
        <v>0.63853001594543457</v>
      </c>
      <c r="P3862" s="106">
        <v>0.65580999851226807</v>
      </c>
      <c r="Q3862" s="105">
        <v>194064</v>
      </c>
      <c r="R3862" s="106">
        <v>0.85317999124526978</v>
      </c>
      <c r="S3862" s="107">
        <v>0.87619000673294067</v>
      </c>
    </row>
    <row r="3863" spans="1:19" x14ac:dyDescent="0.25">
      <c r="A3863" t="s">
        <v>331</v>
      </c>
      <c r="B3863" t="s">
        <v>347</v>
      </c>
      <c r="C3863" t="s">
        <v>347</v>
      </c>
      <c r="D3863" t="s">
        <v>347</v>
      </c>
      <c r="E3863" t="s">
        <v>268</v>
      </c>
      <c r="F3863" t="s">
        <v>340</v>
      </c>
      <c r="G3863" s="105">
        <v>14</v>
      </c>
      <c r="H3863" t="s">
        <v>468</v>
      </c>
      <c r="I3863" t="s">
        <v>419</v>
      </c>
      <c r="J3863" t="s">
        <v>390</v>
      </c>
      <c r="K3863" s="105">
        <v>1143</v>
      </c>
      <c r="L3863" s="106">
        <v>0.33687001466751099</v>
      </c>
      <c r="N3863" s="105">
        <v>3713</v>
      </c>
      <c r="O3863" s="106">
        <v>0.28863000869750982</v>
      </c>
      <c r="Q3863" s="105">
        <v>51290</v>
      </c>
      <c r="R3863" s="106">
        <v>0.22549000382423401</v>
      </c>
      <c r="S3863" s="107"/>
    </row>
    <row r="3864" spans="1:19" x14ac:dyDescent="0.25">
      <c r="A3864" t="s">
        <v>331</v>
      </c>
      <c r="B3864" t="s">
        <v>347</v>
      </c>
      <c r="C3864" t="s">
        <v>347</v>
      </c>
      <c r="D3864" t="s">
        <v>347</v>
      </c>
      <c r="E3864" t="s">
        <v>268</v>
      </c>
      <c r="F3864" t="s">
        <v>340</v>
      </c>
      <c r="G3864" s="105">
        <v>14</v>
      </c>
      <c r="H3864" t="s">
        <v>468</v>
      </c>
      <c r="I3864" t="s">
        <v>419</v>
      </c>
      <c r="J3864" t="s">
        <v>391</v>
      </c>
      <c r="K3864" s="105">
        <v>489</v>
      </c>
      <c r="L3864" s="106">
        <v>0.144119992852211</v>
      </c>
      <c r="M3864" s="106">
        <v>0.21732999384403229</v>
      </c>
      <c r="N3864" s="105">
        <v>1529</v>
      </c>
      <c r="O3864" s="106">
        <v>0.11885999888181691</v>
      </c>
      <c r="P3864" s="106">
        <v>0.16708999872207639</v>
      </c>
      <c r="Q3864" s="105">
        <v>26007</v>
      </c>
      <c r="R3864" s="106">
        <v>0.11433999985456469</v>
      </c>
      <c r="S3864" s="107">
        <v>0.1476300060749054</v>
      </c>
    </row>
    <row r="3865" spans="1:19" x14ac:dyDescent="0.25">
      <c r="A3865" t="s">
        <v>331</v>
      </c>
      <c r="B3865" t="s">
        <v>347</v>
      </c>
      <c r="C3865" t="s">
        <v>347</v>
      </c>
      <c r="D3865" t="s">
        <v>347</v>
      </c>
      <c r="E3865" t="s">
        <v>268</v>
      </c>
      <c r="F3865" t="s">
        <v>340</v>
      </c>
      <c r="G3865" s="105">
        <v>14</v>
      </c>
      <c r="H3865" t="s">
        <v>468</v>
      </c>
      <c r="I3865" t="s">
        <v>419</v>
      </c>
      <c r="J3865" t="s">
        <v>392</v>
      </c>
      <c r="K3865" s="105">
        <v>694</v>
      </c>
      <c r="L3865" s="106">
        <v>0.20453999936580661</v>
      </c>
      <c r="M3865" s="106">
        <v>0.30843999981880188</v>
      </c>
      <c r="N3865" s="105">
        <v>3020</v>
      </c>
      <c r="O3865" s="106">
        <v>0.23476000130176539</v>
      </c>
      <c r="P3865" s="106">
        <v>0.33002001047134399</v>
      </c>
      <c r="Q3865" s="105">
        <v>69347</v>
      </c>
      <c r="R3865" s="106">
        <v>0.30487999320030212</v>
      </c>
      <c r="S3865" s="107">
        <v>0.39364001154899603</v>
      </c>
    </row>
    <row r="3866" spans="1:19" x14ac:dyDescent="0.25">
      <c r="A3866" t="s">
        <v>331</v>
      </c>
      <c r="B3866" t="s">
        <v>347</v>
      </c>
      <c r="C3866" t="s">
        <v>347</v>
      </c>
      <c r="D3866" t="s">
        <v>347</v>
      </c>
      <c r="E3866" t="s">
        <v>268</v>
      </c>
      <c r="F3866" t="s">
        <v>340</v>
      </c>
      <c r="G3866" s="105">
        <v>14</v>
      </c>
      <c r="H3866" t="s">
        <v>468</v>
      </c>
      <c r="I3866" t="s">
        <v>419</v>
      </c>
      <c r="J3866" t="s">
        <v>393</v>
      </c>
      <c r="K3866" s="105">
        <v>868</v>
      </c>
      <c r="L3866" s="106">
        <v>0.25582000613212591</v>
      </c>
      <c r="M3866" s="106">
        <v>0.38578000664710999</v>
      </c>
      <c r="N3866" s="105">
        <v>3673</v>
      </c>
      <c r="O3866" s="106">
        <v>0.28553000092506409</v>
      </c>
      <c r="P3866" s="106">
        <v>0.40138000249862671</v>
      </c>
      <c r="Q3866" s="105">
        <v>66079</v>
      </c>
      <c r="R3866" s="106">
        <v>0.29050999879837042</v>
      </c>
      <c r="S3866" s="107">
        <v>0.37509000301361078</v>
      </c>
    </row>
    <row r="3867" spans="1:19" x14ac:dyDescent="0.25">
      <c r="A3867" t="s">
        <v>331</v>
      </c>
      <c r="B3867" t="s">
        <v>347</v>
      </c>
      <c r="C3867" t="s">
        <v>347</v>
      </c>
      <c r="D3867" t="s">
        <v>347</v>
      </c>
      <c r="E3867" t="s">
        <v>268</v>
      </c>
      <c r="F3867" t="s">
        <v>340</v>
      </c>
      <c r="G3867">
        <v>14</v>
      </c>
      <c r="H3867" t="s">
        <v>468</v>
      </c>
      <c r="I3867" t="s">
        <v>419</v>
      </c>
      <c r="J3867" t="s">
        <v>394</v>
      </c>
      <c r="K3867">
        <v>199</v>
      </c>
      <c r="L3867" s="106">
        <v>5.8649998158216483E-2</v>
      </c>
      <c r="M3867" s="106">
        <v>8.8440001010894775E-2</v>
      </c>
      <c r="N3867">
        <v>929</v>
      </c>
      <c r="O3867" s="106">
        <v>7.2219997644424438E-2</v>
      </c>
      <c r="P3867" s="106">
        <v>0.1015200018882751</v>
      </c>
      <c r="Q3867">
        <v>14736</v>
      </c>
      <c r="R3867" s="106">
        <v>6.4790003001689911E-2</v>
      </c>
      <c r="S3867" s="106">
        <v>8.3650000393390656E-2</v>
      </c>
    </row>
    <row r="3868" spans="1:19" x14ac:dyDescent="0.25">
      <c r="A3868" t="s">
        <v>331</v>
      </c>
      <c r="B3868" t="s">
        <v>347</v>
      </c>
      <c r="C3868" t="s">
        <v>347</v>
      </c>
      <c r="D3868" t="s">
        <v>347</v>
      </c>
      <c r="E3868" t="s">
        <v>268</v>
      </c>
      <c r="F3868" t="s">
        <v>340</v>
      </c>
      <c r="G3868">
        <v>14</v>
      </c>
      <c r="H3868" t="s">
        <v>468</v>
      </c>
      <c r="I3868" t="s">
        <v>439</v>
      </c>
      <c r="J3868" t="s">
        <v>440</v>
      </c>
      <c r="K3868">
        <v>1143</v>
      </c>
      <c r="L3868" s="106">
        <v>0.33687001466751099</v>
      </c>
      <c r="N3868">
        <v>3713</v>
      </c>
      <c r="O3868" s="106">
        <v>0.28863000869750982</v>
      </c>
      <c r="Q3868">
        <v>51290</v>
      </c>
      <c r="R3868" s="106">
        <v>0.22549000382423401</v>
      </c>
    </row>
    <row r="3869" spans="1:19" x14ac:dyDescent="0.25">
      <c r="A3869" t="s">
        <v>331</v>
      </c>
      <c r="B3869" t="s">
        <v>347</v>
      </c>
      <c r="C3869" t="s">
        <v>347</v>
      </c>
      <c r="D3869" t="s">
        <v>347</v>
      </c>
      <c r="E3869" t="s">
        <v>268</v>
      </c>
      <c r="F3869" t="s">
        <v>340</v>
      </c>
      <c r="G3869" s="105">
        <v>14</v>
      </c>
      <c r="H3869" t="s">
        <v>468</v>
      </c>
      <c r="I3869" t="s">
        <v>439</v>
      </c>
      <c r="J3869" t="s">
        <v>442</v>
      </c>
      <c r="K3869" s="105">
        <v>2250</v>
      </c>
      <c r="L3869" s="106">
        <v>0.66312998533248901</v>
      </c>
      <c r="M3869" s="106">
        <v>1</v>
      </c>
      <c r="N3869" s="105">
        <v>9151</v>
      </c>
      <c r="O3869" s="106">
        <v>0.71136999130249023</v>
      </c>
      <c r="P3869" s="106">
        <v>1</v>
      </c>
      <c r="Q3869" s="105">
        <v>176169</v>
      </c>
      <c r="R3869" s="106">
        <v>0.77451002597808838</v>
      </c>
      <c r="S3869" s="107">
        <v>1</v>
      </c>
    </row>
    <row r="3870" spans="1:19" x14ac:dyDescent="0.25">
      <c r="A3870" t="s">
        <v>331</v>
      </c>
      <c r="B3870" t="s">
        <v>347</v>
      </c>
      <c r="C3870" t="s">
        <v>347</v>
      </c>
      <c r="D3870" t="s">
        <v>347</v>
      </c>
      <c r="E3870" t="s">
        <v>268</v>
      </c>
      <c r="F3870" t="s">
        <v>340</v>
      </c>
      <c r="G3870" s="105">
        <v>14</v>
      </c>
      <c r="H3870" t="s">
        <v>468</v>
      </c>
      <c r="I3870" t="s">
        <v>395</v>
      </c>
      <c r="J3870" t="s">
        <v>396</v>
      </c>
      <c r="K3870" s="105">
        <v>3379</v>
      </c>
      <c r="L3870" s="106">
        <v>0.99586999416351318</v>
      </c>
      <c r="N3870" s="105">
        <v>12751</v>
      </c>
      <c r="O3870" s="106">
        <v>0.99121999740600586</v>
      </c>
      <c r="Q3870" s="105">
        <v>225832</v>
      </c>
      <c r="R3870" s="106">
        <v>0.99285000562667847</v>
      </c>
      <c r="S3870" s="107"/>
    </row>
    <row r="3871" spans="1:19" x14ac:dyDescent="0.25">
      <c r="A3871" t="s">
        <v>331</v>
      </c>
      <c r="B3871" t="s">
        <v>347</v>
      </c>
      <c r="C3871" t="s">
        <v>347</v>
      </c>
      <c r="D3871" t="s">
        <v>347</v>
      </c>
      <c r="E3871" t="s">
        <v>268</v>
      </c>
      <c r="F3871" t="s">
        <v>340</v>
      </c>
      <c r="G3871" s="105">
        <v>14</v>
      </c>
      <c r="H3871" t="s">
        <v>468</v>
      </c>
      <c r="I3871" t="s">
        <v>395</v>
      </c>
      <c r="J3871" t="s">
        <v>397</v>
      </c>
      <c r="K3871" s="105">
        <v>14</v>
      </c>
      <c r="L3871" s="106">
        <v>4.1299997828900814E-3</v>
      </c>
      <c r="N3871" s="105">
        <v>113</v>
      </c>
      <c r="O3871" s="106">
        <v>8.7799998000264168E-3</v>
      </c>
      <c r="Q3871" s="105">
        <v>1627</v>
      </c>
      <c r="R3871" s="106">
        <v>7.1499999612569809E-3</v>
      </c>
      <c r="S3871" s="107"/>
    </row>
    <row r="3872" spans="1:19" x14ac:dyDescent="0.25">
      <c r="A3872" t="s">
        <v>331</v>
      </c>
      <c r="B3872" t="s">
        <v>347</v>
      </c>
      <c r="C3872" t="s">
        <v>347</v>
      </c>
      <c r="D3872" t="s">
        <v>347</v>
      </c>
      <c r="E3872" t="s">
        <v>268</v>
      </c>
      <c r="F3872" t="s">
        <v>340</v>
      </c>
      <c r="G3872" s="105">
        <v>14</v>
      </c>
      <c r="H3872" t="s">
        <v>468</v>
      </c>
      <c r="I3872" t="s">
        <v>398</v>
      </c>
      <c r="J3872" t="s">
        <v>399</v>
      </c>
      <c r="K3872" s="105">
        <v>138</v>
      </c>
      <c r="L3872" s="106">
        <v>4.0670000016689301E-2</v>
      </c>
      <c r="N3872" s="105">
        <v>1058</v>
      </c>
      <c r="O3872" s="106">
        <v>8.2249999046325684E-2</v>
      </c>
      <c r="Q3872" s="105">
        <v>32785</v>
      </c>
      <c r="R3872" s="106">
        <v>0.14414000511169431</v>
      </c>
      <c r="S3872" s="107"/>
    </row>
    <row r="3873" spans="1:19" x14ac:dyDescent="0.25">
      <c r="A3873" t="s">
        <v>331</v>
      </c>
      <c r="B3873" t="s">
        <v>347</v>
      </c>
      <c r="C3873" t="s">
        <v>347</v>
      </c>
      <c r="D3873" t="s">
        <v>347</v>
      </c>
      <c r="E3873" t="s">
        <v>268</v>
      </c>
      <c r="F3873" t="s">
        <v>340</v>
      </c>
      <c r="G3873" s="105">
        <v>14</v>
      </c>
      <c r="H3873" t="s">
        <v>468</v>
      </c>
      <c r="I3873" t="s">
        <v>398</v>
      </c>
      <c r="J3873" t="s">
        <v>41</v>
      </c>
      <c r="K3873" s="105">
        <v>420</v>
      </c>
      <c r="L3873" s="106">
        <v>0.1237799972295761</v>
      </c>
      <c r="N3873" s="105">
        <v>2576</v>
      </c>
      <c r="O3873" s="106">
        <v>0.20024999976158139</v>
      </c>
      <c r="Q3873" s="105">
        <v>40324</v>
      </c>
      <c r="R3873" s="106">
        <v>0.177279993891716</v>
      </c>
      <c r="S3873" s="107"/>
    </row>
    <row r="3874" spans="1:19" x14ac:dyDescent="0.25">
      <c r="A3874" t="s">
        <v>331</v>
      </c>
      <c r="B3874" t="s">
        <v>347</v>
      </c>
      <c r="C3874" t="s">
        <v>347</v>
      </c>
      <c r="D3874" t="s">
        <v>347</v>
      </c>
      <c r="E3874" t="s">
        <v>268</v>
      </c>
      <c r="F3874" t="s">
        <v>340</v>
      </c>
      <c r="G3874">
        <v>14</v>
      </c>
      <c r="H3874" t="s">
        <v>468</v>
      </c>
      <c r="I3874" t="s">
        <v>398</v>
      </c>
      <c r="J3874" t="s">
        <v>40</v>
      </c>
      <c r="K3874">
        <v>551</v>
      </c>
      <c r="L3874" s="106">
        <v>0.16238999366760251</v>
      </c>
      <c r="N3874">
        <v>2894</v>
      </c>
      <c r="O3874" s="106">
        <v>0.22496999800205231</v>
      </c>
      <c r="Q3874">
        <v>47952</v>
      </c>
      <c r="R3874" s="106">
        <v>0.21082000434398651</v>
      </c>
    </row>
    <row r="3875" spans="1:19" x14ac:dyDescent="0.25">
      <c r="A3875" t="s">
        <v>331</v>
      </c>
      <c r="B3875" t="s">
        <v>347</v>
      </c>
      <c r="C3875" t="s">
        <v>347</v>
      </c>
      <c r="D3875" t="s">
        <v>347</v>
      </c>
      <c r="E3875" t="s">
        <v>268</v>
      </c>
      <c r="F3875" t="s">
        <v>340</v>
      </c>
      <c r="G3875" s="105">
        <v>14</v>
      </c>
      <c r="H3875" t="s">
        <v>468</v>
      </c>
      <c r="I3875" t="s">
        <v>398</v>
      </c>
      <c r="J3875" t="s">
        <v>39</v>
      </c>
      <c r="K3875" s="105">
        <v>857</v>
      </c>
      <c r="L3875" s="106">
        <v>0.25257998704910278</v>
      </c>
      <c r="N3875" s="105">
        <v>2903</v>
      </c>
      <c r="O3875" s="106">
        <v>0.22566999495029449</v>
      </c>
      <c r="Q3875" s="105">
        <v>51770</v>
      </c>
      <c r="R3875" s="106">
        <v>0.22759999334812159</v>
      </c>
      <c r="S3875" s="107"/>
    </row>
    <row r="3876" spans="1:19" x14ac:dyDescent="0.25">
      <c r="A3876" t="s">
        <v>331</v>
      </c>
      <c r="B3876" t="s">
        <v>347</v>
      </c>
      <c r="C3876" t="s">
        <v>347</v>
      </c>
      <c r="D3876" t="s">
        <v>347</v>
      </c>
      <c r="E3876" t="s">
        <v>268</v>
      </c>
      <c r="F3876" t="s">
        <v>340</v>
      </c>
      <c r="G3876" s="105">
        <v>14</v>
      </c>
      <c r="H3876" t="s">
        <v>468</v>
      </c>
      <c r="I3876" t="s">
        <v>398</v>
      </c>
      <c r="J3876" t="s">
        <v>400</v>
      </c>
      <c r="K3876" s="105">
        <v>1427</v>
      </c>
      <c r="L3876" s="106">
        <v>0.42056998610496521</v>
      </c>
      <c r="N3876" s="105">
        <v>3433</v>
      </c>
      <c r="O3876" s="106">
        <v>0.26686999201774603</v>
      </c>
      <c r="Q3876" s="105">
        <v>54628</v>
      </c>
      <c r="R3876" s="106">
        <v>0.24017000198364261</v>
      </c>
      <c r="S3876" s="107"/>
    </row>
    <row r="3877" spans="1:19" x14ac:dyDescent="0.25">
      <c r="A3877" t="s">
        <v>331</v>
      </c>
      <c r="B3877" t="s">
        <v>347</v>
      </c>
      <c r="C3877" t="s">
        <v>347</v>
      </c>
      <c r="D3877" t="s">
        <v>347</v>
      </c>
      <c r="E3877" t="s">
        <v>268</v>
      </c>
      <c r="F3877" t="s">
        <v>340</v>
      </c>
      <c r="G3877" s="105">
        <v>14</v>
      </c>
      <c r="H3877" t="s">
        <v>468</v>
      </c>
      <c r="I3877" t="s">
        <v>422</v>
      </c>
      <c r="J3877" t="s">
        <v>429</v>
      </c>
      <c r="K3877" s="105">
        <v>1620</v>
      </c>
      <c r="L3877" s="106">
        <v>0.47745001316070562</v>
      </c>
      <c r="N3877" s="105">
        <v>6252</v>
      </c>
      <c r="O3877" s="106">
        <v>0.48600998520851141</v>
      </c>
      <c r="Q3877" s="105">
        <v>80101</v>
      </c>
      <c r="R3877" s="106">
        <v>0.3521600067615509</v>
      </c>
      <c r="S3877" s="107"/>
    </row>
    <row r="3878" spans="1:19" x14ac:dyDescent="0.25">
      <c r="A3878" t="s">
        <v>331</v>
      </c>
      <c r="B3878" t="s">
        <v>347</v>
      </c>
      <c r="C3878" t="s">
        <v>347</v>
      </c>
      <c r="D3878" t="s">
        <v>347</v>
      </c>
      <c r="E3878" t="s">
        <v>268</v>
      </c>
      <c r="F3878" t="s">
        <v>340</v>
      </c>
      <c r="G3878" s="105">
        <v>14</v>
      </c>
      <c r="H3878" t="s">
        <v>468</v>
      </c>
      <c r="I3878" t="s">
        <v>422</v>
      </c>
      <c r="J3878" t="s">
        <v>423</v>
      </c>
      <c r="K3878" s="105">
        <v>1264</v>
      </c>
      <c r="L3878" s="106">
        <v>0.3725300133228302</v>
      </c>
      <c r="M3878" s="106">
        <v>0.71292001008987427</v>
      </c>
      <c r="N3878" s="105">
        <v>5132</v>
      </c>
      <c r="O3878" s="106">
        <v>0.39893999695777888</v>
      </c>
      <c r="P3878" s="106">
        <v>0.77616000175476074</v>
      </c>
      <c r="Q3878" s="105">
        <v>119646</v>
      </c>
      <c r="R3878" s="106">
        <v>0.52600997686386108</v>
      </c>
      <c r="S3878" s="107">
        <v>0.81194001436233521</v>
      </c>
    </row>
    <row r="3879" spans="1:19" x14ac:dyDescent="0.25">
      <c r="A3879" t="s">
        <v>331</v>
      </c>
      <c r="B3879" t="s">
        <v>347</v>
      </c>
      <c r="C3879" t="s">
        <v>347</v>
      </c>
      <c r="D3879" t="s">
        <v>347</v>
      </c>
      <c r="E3879" t="s">
        <v>268</v>
      </c>
      <c r="F3879" t="s">
        <v>340</v>
      </c>
      <c r="G3879" s="105">
        <v>14</v>
      </c>
      <c r="H3879" t="s">
        <v>468</v>
      </c>
      <c r="I3879" t="s">
        <v>422</v>
      </c>
      <c r="J3879" t="s">
        <v>424</v>
      </c>
      <c r="K3879" s="105">
        <v>424</v>
      </c>
      <c r="L3879" s="106">
        <v>0.1249599978327751</v>
      </c>
      <c r="M3879" s="106">
        <v>0.23914000391960141</v>
      </c>
      <c r="N3879" s="105">
        <v>1096</v>
      </c>
      <c r="O3879" s="106">
        <v>8.5199996829032898E-2</v>
      </c>
      <c r="P3879" s="106">
        <v>0.16575999557971949</v>
      </c>
      <c r="Q3879" s="105">
        <v>17180</v>
      </c>
      <c r="R3879" s="106">
        <v>7.5530000030994415E-2</v>
      </c>
      <c r="S3879" s="107">
        <v>0.11659000068902969</v>
      </c>
    </row>
    <row r="3880" spans="1:19" x14ac:dyDescent="0.25">
      <c r="A3880" t="s">
        <v>331</v>
      </c>
      <c r="B3880" t="s">
        <v>347</v>
      </c>
      <c r="C3880" t="s">
        <v>347</v>
      </c>
      <c r="D3880" t="s">
        <v>347</v>
      </c>
      <c r="E3880" t="s">
        <v>268</v>
      </c>
      <c r="F3880" t="s">
        <v>340</v>
      </c>
      <c r="G3880" s="105">
        <v>14</v>
      </c>
      <c r="H3880" t="s">
        <v>468</v>
      </c>
      <c r="I3880" t="s">
        <v>422</v>
      </c>
      <c r="J3880" t="s">
        <v>425</v>
      </c>
      <c r="K3880" s="105">
        <v>66</v>
      </c>
      <c r="L3880" s="106">
        <v>1.94499995559454E-2</v>
      </c>
      <c r="M3880" s="106">
        <v>3.7229999899864197E-2</v>
      </c>
      <c r="N3880" s="105">
        <v>225</v>
      </c>
      <c r="O3880" s="106">
        <v>1.7489999532699581E-2</v>
      </c>
      <c r="P3880" s="106">
        <v>3.4030001610517502E-2</v>
      </c>
      <c r="Q3880" s="105">
        <v>6082</v>
      </c>
      <c r="R3880" s="106">
        <v>2.6739999651908871E-2</v>
      </c>
      <c r="S3880" s="107">
        <v>4.1269998997449868E-2</v>
      </c>
    </row>
    <row r="3881" spans="1:19" x14ac:dyDescent="0.25">
      <c r="A3881" t="s">
        <v>331</v>
      </c>
      <c r="B3881" t="s">
        <v>347</v>
      </c>
      <c r="C3881" t="s">
        <v>347</v>
      </c>
      <c r="D3881" t="s">
        <v>347</v>
      </c>
      <c r="E3881" t="s">
        <v>268</v>
      </c>
      <c r="F3881" t="s">
        <v>340</v>
      </c>
      <c r="G3881">
        <v>14</v>
      </c>
      <c r="H3881" t="s">
        <v>468</v>
      </c>
      <c r="I3881" t="s">
        <v>422</v>
      </c>
      <c r="J3881" t="s">
        <v>426</v>
      </c>
      <c r="K3881">
        <v>14</v>
      </c>
      <c r="L3881" s="106">
        <v>4.1299997828900814E-3</v>
      </c>
      <c r="M3881" s="106">
        <v>7.8999996185302734E-3</v>
      </c>
      <c r="N3881">
        <v>124</v>
      </c>
      <c r="O3881" s="106">
        <v>9.6399998292326927E-3</v>
      </c>
      <c r="P3881" s="106">
        <v>1.875000074505806E-2</v>
      </c>
      <c r="Q3881">
        <v>3672</v>
      </c>
      <c r="R3881" s="106">
        <v>1.6140000894665722E-2</v>
      </c>
      <c r="S3881" s="106">
        <v>2.491999976336956E-2</v>
      </c>
    </row>
    <row r="3882" spans="1:19" x14ac:dyDescent="0.25">
      <c r="A3882" t="s">
        <v>331</v>
      </c>
      <c r="B3882" t="s">
        <v>347</v>
      </c>
      <c r="C3882" t="s">
        <v>347</v>
      </c>
      <c r="D3882" t="s">
        <v>347</v>
      </c>
      <c r="E3882" t="s">
        <v>268</v>
      </c>
      <c r="F3882" t="s">
        <v>340</v>
      </c>
      <c r="G3882" s="105">
        <v>14</v>
      </c>
      <c r="H3882" t="s">
        <v>468</v>
      </c>
      <c r="I3882" t="s">
        <v>422</v>
      </c>
      <c r="J3882" t="s">
        <v>427</v>
      </c>
      <c r="K3882" s="105">
        <v>5</v>
      </c>
      <c r="L3882" s="106">
        <v>1.470000017434359E-3</v>
      </c>
      <c r="M3882" s="106">
        <v>2.820000052452087E-3</v>
      </c>
      <c r="N3882" s="105">
        <v>35</v>
      </c>
      <c r="O3882" s="106">
        <v>2.7199999894946809E-3</v>
      </c>
      <c r="P3882" s="106">
        <v>5.2899997681379318E-3</v>
      </c>
      <c r="Q3882" s="105">
        <v>766</v>
      </c>
      <c r="R3882" s="106">
        <v>3.3700000494718552E-3</v>
      </c>
      <c r="S3882" s="107">
        <v>5.2000000141561031E-3</v>
      </c>
    </row>
    <row r="3883" spans="1:19" x14ac:dyDescent="0.25">
      <c r="A3883" t="s">
        <v>331</v>
      </c>
      <c r="B3883" t="s">
        <v>347</v>
      </c>
      <c r="C3883" t="s">
        <v>347</v>
      </c>
      <c r="D3883" t="s">
        <v>347</v>
      </c>
      <c r="E3883" t="s">
        <v>268</v>
      </c>
      <c r="F3883" t="s">
        <v>340</v>
      </c>
      <c r="G3883">
        <v>14</v>
      </c>
      <c r="H3883" t="s">
        <v>468</v>
      </c>
      <c r="I3883" t="s">
        <v>422</v>
      </c>
      <c r="J3883" t="s">
        <v>428</v>
      </c>
      <c r="K3883">
        <v>0</v>
      </c>
      <c r="L3883" s="106">
        <v>0</v>
      </c>
      <c r="M3883" s="106">
        <v>0</v>
      </c>
      <c r="N3883">
        <v>0</v>
      </c>
      <c r="O3883" s="106">
        <v>0</v>
      </c>
      <c r="P3883" s="106">
        <v>0</v>
      </c>
      <c r="Q3883">
        <v>12</v>
      </c>
      <c r="R3883" s="106">
        <v>4.9999998736893758E-5</v>
      </c>
      <c r="S3883" s="106">
        <v>7.9999997979030013E-5</v>
      </c>
    </row>
    <row r="3884" spans="1:19" x14ac:dyDescent="0.25">
      <c r="A3884" t="s">
        <v>331</v>
      </c>
      <c r="B3884" t="s">
        <v>347</v>
      </c>
      <c r="C3884" t="s">
        <v>347</v>
      </c>
      <c r="D3884" t="s">
        <v>347</v>
      </c>
      <c r="E3884" t="s">
        <v>268</v>
      </c>
      <c r="F3884" t="s">
        <v>340</v>
      </c>
      <c r="G3884" s="105">
        <v>14</v>
      </c>
      <c r="H3884" t="s">
        <v>468</v>
      </c>
      <c r="I3884" t="s">
        <v>430</v>
      </c>
      <c r="J3884" t="s">
        <v>434</v>
      </c>
      <c r="K3884" s="105">
        <v>35</v>
      </c>
      <c r="L3884" s="106">
        <v>1.032000035047531E-2</v>
      </c>
      <c r="M3884" s="106">
        <v>1.0830000042915341E-2</v>
      </c>
      <c r="N3884" s="105">
        <v>336</v>
      </c>
      <c r="O3884" s="106">
        <v>2.6119999587535862E-2</v>
      </c>
      <c r="P3884" s="106">
        <v>2.7149999514222149E-2</v>
      </c>
      <c r="Q3884" s="105">
        <v>4987</v>
      </c>
      <c r="R3884" s="106">
        <v>2.1919999271631241E-2</v>
      </c>
      <c r="S3884" s="107">
        <v>2.2490000352263451E-2</v>
      </c>
    </row>
    <row r="3885" spans="1:19" x14ac:dyDescent="0.25">
      <c r="A3885" t="s">
        <v>331</v>
      </c>
      <c r="B3885" t="s">
        <v>347</v>
      </c>
      <c r="C3885" t="s">
        <v>347</v>
      </c>
      <c r="D3885" t="s">
        <v>347</v>
      </c>
      <c r="E3885" t="s">
        <v>268</v>
      </c>
      <c r="F3885" t="s">
        <v>340</v>
      </c>
      <c r="G3885">
        <v>14</v>
      </c>
      <c r="H3885" t="s">
        <v>468</v>
      </c>
      <c r="I3885" t="s">
        <v>430</v>
      </c>
      <c r="J3885" t="s">
        <v>432</v>
      </c>
      <c r="K3885">
        <v>528</v>
      </c>
      <c r="L3885" s="106">
        <v>0.15560999512672419</v>
      </c>
      <c r="M3885" s="106">
        <v>0.16336999833583829</v>
      </c>
      <c r="N3885">
        <v>1780</v>
      </c>
      <c r="O3885" s="106">
        <v>0.13837000727653501</v>
      </c>
      <c r="P3885" s="106">
        <v>0.1438499987125397</v>
      </c>
      <c r="Q3885">
        <v>18498</v>
      </c>
      <c r="R3885" s="106">
        <v>8.1320002675056458E-2</v>
      </c>
      <c r="S3885" s="106">
        <v>8.343999832868576E-2</v>
      </c>
    </row>
    <row r="3886" spans="1:19" x14ac:dyDescent="0.25">
      <c r="A3886" t="s">
        <v>331</v>
      </c>
      <c r="B3886" t="s">
        <v>347</v>
      </c>
      <c r="C3886" t="s">
        <v>347</v>
      </c>
      <c r="D3886" t="s">
        <v>347</v>
      </c>
      <c r="E3886" t="s">
        <v>268</v>
      </c>
      <c r="F3886" t="s">
        <v>340</v>
      </c>
      <c r="G3886">
        <v>14</v>
      </c>
      <c r="H3886" t="s">
        <v>468</v>
      </c>
      <c r="I3886" t="s">
        <v>430</v>
      </c>
      <c r="J3886" t="s">
        <v>435</v>
      </c>
      <c r="K3886">
        <v>2</v>
      </c>
      <c r="L3886" s="106">
        <v>5.90000010561198E-4</v>
      </c>
      <c r="M3886" s="106">
        <v>6.2000000616535544E-4</v>
      </c>
      <c r="N3886">
        <v>30</v>
      </c>
      <c r="O3886" s="106">
        <v>2.330000046640635E-3</v>
      </c>
      <c r="P3886" s="106">
        <v>2.4200000334531069E-3</v>
      </c>
      <c r="Q3886">
        <v>391</v>
      </c>
      <c r="R3886" s="106">
        <v>1.7199999419972301E-3</v>
      </c>
      <c r="S3886" s="106">
        <v>1.760000013746321E-3</v>
      </c>
    </row>
    <row r="3887" spans="1:19" x14ac:dyDescent="0.25">
      <c r="A3887" t="s">
        <v>331</v>
      </c>
      <c r="B3887" t="s">
        <v>347</v>
      </c>
      <c r="C3887" t="s">
        <v>347</v>
      </c>
      <c r="D3887" t="s">
        <v>347</v>
      </c>
      <c r="E3887" t="s">
        <v>268</v>
      </c>
      <c r="F3887" t="s">
        <v>340</v>
      </c>
      <c r="G3887">
        <v>14</v>
      </c>
      <c r="H3887" t="s">
        <v>468</v>
      </c>
      <c r="I3887" t="s">
        <v>430</v>
      </c>
      <c r="J3887" t="s">
        <v>436</v>
      </c>
      <c r="K3887">
        <v>364</v>
      </c>
      <c r="L3887" s="106">
        <v>0.1072800010442734</v>
      </c>
      <c r="M3887" s="106">
        <v>0.1126200035214424</v>
      </c>
      <c r="N3887">
        <v>688</v>
      </c>
      <c r="O3887" s="106">
        <v>5.3479999303817749E-2</v>
      </c>
      <c r="P3887" s="106">
        <v>5.559999868273735E-2</v>
      </c>
      <c r="Q3887">
        <v>6784</v>
      </c>
      <c r="R3887" s="106">
        <v>2.9829999431967739E-2</v>
      </c>
      <c r="S3887" s="106">
        <v>3.060000017285347E-2</v>
      </c>
    </row>
    <row r="3888" spans="1:19" x14ac:dyDescent="0.25">
      <c r="A3888" t="s">
        <v>331</v>
      </c>
      <c r="B3888" t="s">
        <v>347</v>
      </c>
      <c r="C3888" t="s">
        <v>347</v>
      </c>
      <c r="D3888" t="s">
        <v>347</v>
      </c>
      <c r="E3888" t="s">
        <v>268</v>
      </c>
      <c r="F3888" t="s">
        <v>340</v>
      </c>
      <c r="G3888" s="105">
        <v>14</v>
      </c>
      <c r="H3888" t="s">
        <v>468</v>
      </c>
      <c r="I3888" t="s">
        <v>430</v>
      </c>
      <c r="J3888" t="s">
        <v>431</v>
      </c>
      <c r="K3888" s="105">
        <v>725</v>
      </c>
      <c r="L3888" s="106">
        <v>0.21367999911308291</v>
      </c>
      <c r="M3888" s="106">
        <v>0.22431999444961551</v>
      </c>
      <c r="N3888" s="105">
        <v>3302</v>
      </c>
      <c r="O3888" s="106">
        <v>0.25668999552726751</v>
      </c>
      <c r="P3888" s="106">
        <v>0.26684999465942377</v>
      </c>
      <c r="Q3888" s="105">
        <v>77035</v>
      </c>
      <c r="R3888" s="106">
        <v>0.33867999911308289</v>
      </c>
      <c r="S3888" s="107">
        <v>0.3474699854850769</v>
      </c>
    </row>
    <row r="3889" spans="1:19" x14ac:dyDescent="0.25">
      <c r="A3889" t="s">
        <v>331</v>
      </c>
      <c r="B3889" t="s">
        <v>347</v>
      </c>
      <c r="C3889" t="s">
        <v>347</v>
      </c>
      <c r="D3889" t="s">
        <v>347</v>
      </c>
      <c r="E3889" t="s">
        <v>268</v>
      </c>
      <c r="F3889" t="s">
        <v>340</v>
      </c>
      <c r="G3889" s="105">
        <v>14</v>
      </c>
      <c r="H3889" t="s">
        <v>468</v>
      </c>
      <c r="I3889" t="s">
        <v>430</v>
      </c>
      <c r="J3889" t="s">
        <v>502</v>
      </c>
      <c r="K3889" s="105">
        <v>1578</v>
      </c>
      <c r="L3889" s="106">
        <v>0.46507999300956732</v>
      </c>
      <c r="M3889" s="106">
        <v>0.48824000358581537</v>
      </c>
      <c r="N3889" s="105">
        <v>6238</v>
      </c>
      <c r="O3889" s="106">
        <v>0.48491999506950378</v>
      </c>
      <c r="P3889" s="106">
        <v>0.50411999225616455</v>
      </c>
      <c r="Q3889" s="105">
        <v>114008</v>
      </c>
      <c r="R3889" s="106">
        <v>0.5012199878692627</v>
      </c>
      <c r="S3889" s="107">
        <v>0.51424002647399902</v>
      </c>
    </row>
    <row r="3890" spans="1:19" x14ac:dyDescent="0.25">
      <c r="A3890" t="s">
        <v>331</v>
      </c>
      <c r="B3890" t="s">
        <v>347</v>
      </c>
      <c r="C3890" t="s">
        <v>347</v>
      </c>
      <c r="D3890" t="s">
        <v>347</v>
      </c>
      <c r="E3890" t="s">
        <v>268</v>
      </c>
      <c r="F3890" t="s">
        <v>340</v>
      </c>
      <c r="G3890" s="105">
        <v>14</v>
      </c>
      <c r="H3890" t="s">
        <v>468</v>
      </c>
      <c r="I3890" t="s">
        <v>430</v>
      </c>
      <c r="J3890" t="s">
        <v>86</v>
      </c>
      <c r="K3890" s="105">
        <v>161</v>
      </c>
      <c r="L3890" s="106">
        <v>4.7449998557567603E-2</v>
      </c>
      <c r="N3890" s="105">
        <v>490</v>
      </c>
      <c r="O3890" s="106">
        <v>3.8090001791715622E-2</v>
      </c>
      <c r="Q3890" s="105">
        <v>5756</v>
      </c>
      <c r="R3890" s="106">
        <v>2.5310000404715541E-2</v>
      </c>
      <c r="S3890" s="107"/>
    </row>
    <row r="3891" spans="1:19" x14ac:dyDescent="0.25">
      <c r="A3891" t="s">
        <v>331</v>
      </c>
      <c r="B3891" t="s">
        <v>347</v>
      </c>
      <c r="C3891" t="s">
        <v>347</v>
      </c>
      <c r="D3891" t="s">
        <v>347</v>
      </c>
      <c r="E3891" t="s">
        <v>268</v>
      </c>
      <c r="F3891" t="s">
        <v>340</v>
      </c>
      <c r="G3891" s="105">
        <v>14</v>
      </c>
      <c r="H3891" t="s">
        <v>468</v>
      </c>
      <c r="I3891" t="s">
        <v>401</v>
      </c>
      <c r="J3891" t="s">
        <v>405</v>
      </c>
      <c r="K3891" s="105">
        <v>2588</v>
      </c>
      <c r="L3891" s="106">
        <v>0.76275002956390381</v>
      </c>
      <c r="M3891" s="106">
        <v>0.78472000360488892</v>
      </c>
      <c r="N3891" s="105">
        <v>9610</v>
      </c>
      <c r="O3891" s="106">
        <v>0.74704998731613159</v>
      </c>
      <c r="P3891" s="106">
        <v>0.77863997220993042</v>
      </c>
      <c r="Q3891" s="105">
        <v>171311</v>
      </c>
      <c r="R3891" s="106">
        <v>0.75314998626708984</v>
      </c>
      <c r="S3891" s="107">
        <v>0.77806001901626587</v>
      </c>
    </row>
    <row r="3892" spans="1:19" x14ac:dyDescent="0.25">
      <c r="A3892" t="s">
        <v>331</v>
      </c>
      <c r="B3892" t="s">
        <v>347</v>
      </c>
      <c r="C3892" t="s">
        <v>347</v>
      </c>
      <c r="D3892" t="s">
        <v>347</v>
      </c>
      <c r="E3892" t="s">
        <v>268</v>
      </c>
      <c r="F3892" t="s">
        <v>340</v>
      </c>
      <c r="G3892" s="105">
        <v>14</v>
      </c>
      <c r="H3892" t="s">
        <v>468</v>
      </c>
      <c r="I3892" t="s">
        <v>401</v>
      </c>
      <c r="J3892" t="s">
        <v>412</v>
      </c>
      <c r="K3892" s="105">
        <v>388</v>
      </c>
      <c r="L3892" s="106">
        <v>0.1143499985337257</v>
      </c>
      <c r="M3892" s="106">
        <v>0.1176500022411346</v>
      </c>
      <c r="N3892" s="105">
        <v>1257</v>
      </c>
      <c r="O3892" s="106">
        <v>9.7709998488426208E-2</v>
      </c>
      <c r="P3892" s="106">
        <v>0.1018500030040741</v>
      </c>
      <c r="Q3892" s="105">
        <v>22313</v>
      </c>
      <c r="R3892" s="106">
        <v>9.8099999129772186E-2</v>
      </c>
      <c r="S3892" s="107">
        <v>0.10134000331163411</v>
      </c>
    </row>
    <row r="3893" spans="1:19" x14ac:dyDescent="0.25">
      <c r="A3893" t="s">
        <v>331</v>
      </c>
      <c r="B3893" t="s">
        <v>347</v>
      </c>
      <c r="C3893" t="s">
        <v>347</v>
      </c>
      <c r="D3893" t="s">
        <v>347</v>
      </c>
      <c r="E3893" t="s">
        <v>268</v>
      </c>
      <c r="F3893" t="s">
        <v>340</v>
      </c>
      <c r="G3893" s="105">
        <v>14</v>
      </c>
      <c r="H3893" t="s">
        <v>468</v>
      </c>
      <c r="I3893" t="s">
        <v>401</v>
      </c>
      <c r="J3893" t="s">
        <v>413</v>
      </c>
      <c r="K3893" s="105">
        <v>206</v>
      </c>
      <c r="L3893" s="106">
        <v>6.0710001736879349E-2</v>
      </c>
      <c r="M3893" s="106">
        <v>6.2460001558065407E-2</v>
      </c>
      <c r="N3893" s="105">
        <v>865</v>
      </c>
      <c r="O3893" s="106">
        <v>6.7239999771118164E-2</v>
      </c>
      <c r="P3893" s="106">
        <v>7.0090003311634064E-2</v>
      </c>
      <c r="Q3893" s="105">
        <v>15680</v>
      </c>
      <c r="R3893" s="106">
        <v>6.8939998745918274E-2</v>
      </c>
      <c r="S3893" s="107">
        <v>7.1220003068447113E-2</v>
      </c>
    </row>
    <row r="3894" spans="1:19" x14ac:dyDescent="0.25">
      <c r="A3894" t="s">
        <v>331</v>
      </c>
      <c r="B3894" t="s">
        <v>347</v>
      </c>
      <c r="C3894" t="s">
        <v>347</v>
      </c>
      <c r="D3894" t="s">
        <v>347</v>
      </c>
      <c r="E3894" t="s">
        <v>268</v>
      </c>
      <c r="F3894" t="s">
        <v>340</v>
      </c>
      <c r="G3894" s="105">
        <v>14</v>
      </c>
      <c r="H3894" t="s">
        <v>468</v>
      </c>
      <c r="I3894" t="s">
        <v>401</v>
      </c>
      <c r="J3894" t="s">
        <v>441</v>
      </c>
      <c r="K3894" s="105">
        <v>95</v>
      </c>
      <c r="L3894" s="106">
        <v>2.8000000864267349E-2</v>
      </c>
      <c r="N3894" s="105">
        <v>522</v>
      </c>
      <c r="O3894" s="106">
        <v>4.0580000728368759E-2</v>
      </c>
      <c r="Q3894" s="105">
        <v>7283</v>
      </c>
      <c r="R3894" s="106">
        <v>3.2019998878240592E-2</v>
      </c>
      <c r="S3894" s="107"/>
    </row>
    <row r="3895" spans="1:19" x14ac:dyDescent="0.25">
      <c r="A3895" t="s">
        <v>331</v>
      </c>
      <c r="B3895" t="s">
        <v>347</v>
      </c>
      <c r="C3895" t="s">
        <v>347</v>
      </c>
      <c r="D3895" t="s">
        <v>347</v>
      </c>
      <c r="E3895" t="s">
        <v>268</v>
      </c>
      <c r="F3895" t="s">
        <v>340</v>
      </c>
      <c r="G3895" s="105">
        <v>14</v>
      </c>
      <c r="H3895" t="s">
        <v>468</v>
      </c>
      <c r="I3895" t="s">
        <v>401</v>
      </c>
      <c r="J3895" t="s">
        <v>414</v>
      </c>
      <c r="K3895" s="105">
        <v>116</v>
      </c>
      <c r="L3895" s="106">
        <v>3.4189999103546143E-2</v>
      </c>
      <c r="M3895" s="106">
        <v>3.5170000046491623E-2</v>
      </c>
      <c r="N3895" s="105">
        <v>610</v>
      </c>
      <c r="O3895" s="106">
        <v>4.7419998794794083E-2</v>
      </c>
      <c r="P3895" s="106">
        <v>4.9419999122619629E-2</v>
      </c>
      <c r="Q3895" s="105">
        <v>10872</v>
      </c>
      <c r="R3895" s="106">
        <v>4.7800000756978989E-2</v>
      </c>
      <c r="S3895" s="107">
        <v>4.9380000680685043E-2</v>
      </c>
    </row>
    <row r="3896" spans="1:19" x14ac:dyDescent="0.25">
      <c r="A3896" t="s">
        <v>331</v>
      </c>
      <c r="B3896" t="s">
        <v>347</v>
      </c>
      <c r="C3896" t="s">
        <v>347</v>
      </c>
      <c r="D3896" t="s">
        <v>347</v>
      </c>
      <c r="E3896" t="s">
        <v>256</v>
      </c>
      <c r="F3896" t="s">
        <v>257</v>
      </c>
      <c r="G3896" s="105">
        <v>14</v>
      </c>
      <c r="H3896" t="s">
        <v>468</v>
      </c>
      <c r="I3896" t="s">
        <v>349</v>
      </c>
      <c r="J3896" t="s">
        <v>350</v>
      </c>
      <c r="K3896" s="105">
        <v>16</v>
      </c>
      <c r="L3896" s="106">
        <v>6.6999997943639764E-3</v>
      </c>
      <c r="N3896" s="105">
        <v>104</v>
      </c>
      <c r="O3896" s="106">
        <v>8.0800000578165054E-3</v>
      </c>
      <c r="Q3896" s="105">
        <v>1130</v>
      </c>
      <c r="R3896" s="106">
        <v>4.9700001254677773E-3</v>
      </c>
      <c r="S3896" s="107"/>
    </row>
    <row r="3897" spans="1:19" x14ac:dyDescent="0.25">
      <c r="A3897" t="s">
        <v>331</v>
      </c>
      <c r="B3897" t="s">
        <v>347</v>
      </c>
      <c r="C3897" t="s">
        <v>347</v>
      </c>
      <c r="D3897" t="s">
        <v>347</v>
      </c>
      <c r="E3897" t="s">
        <v>256</v>
      </c>
      <c r="F3897" t="s">
        <v>257</v>
      </c>
      <c r="G3897">
        <v>14</v>
      </c>
      <c r="H3897" t="s">
        <v>468</v>
      </c>
      <c r="I3897" t="s">
        <v>349</v>
      </c>
      <c r="J3897" t="s">
        <v>368</v>
      </c>
      <c r="K3897">
        <v>78</v>
      </c>
      <c r="L3897" s="106">
        <v>3.2680001109838493E-2</v>
      </c>
      <c r="N3897">
        <v>686</v>
      </c>
      <c r="O3897" s="106">
        <v>5.333000048995018E-2</v>
      </c>
      <c r="Q3897">
        <v>8418</v>
      </c>
      <c r="R3897" s="106">
        <v>3.700999915599823E-2</v>
      </c>
    </row>
    <row r="3898" spans="1:19" x14ac:dyDescent="0.25">
      <c r="A3898" t="s">
        <v>331</v>
      </c>
      <c r="B3898" t="s">
        <v>347</v>
      </c>
      <c r="C3898" t="s">
        <v>347</v>
      </c>
      <c r="D3898" t="s">
        <v>347</v>
      </c>
      <c r="E3898" t="s">
        <v>256</v>
      </c>
      <c r="F3898" t="s">
        <v>257</v>
      </c>
      <c r="G3898" s="105">
        <v>14</v>
      </c>
      <c r="H3898" t="s">
        <v>468</v>
      </c>
      <c r="I3898" t="s">
        <v>349</v>
      </c>
      <c r="J3898" t="s">
        <v>369</v>
      </c>
      <c r="K3898" s="105">
        <v>270</v>
      </c>
      <c r="L3898" s="106">
        <v>0.11310999840497971</v>
      </c>
      <c r="N3898" s="105">
        <v>2124</v>
      </c>
      <c r="O3898" s="106">
        <v>0.16511000692844391</v>
      </c>
      <c r="Q3898" s="105">
        <v>27454</v>
      </c>
      <c r="R3898" s="106">
        <v>0.1207000017166138</v>
      </c>
      <c r="S3898" s="107"/>
    </row>
    <row r="3899" spans="1:19" x14ac:dyDescent="0.25">
      <c r="A3899" t="s">
        <v>331</v>
      </c>
      <c r="B3899" t="s">
        <v>347</v>
      </c>
      <c r="C3899" t="s">
        <v>347</v>
      </c>
      <c r="D3899" t="s">
        <v>347</v>
      </c>
      <c r="E3899" t="s">
        <v>256</v>
      </c>
      <c r="F3899" t="s">
        <v>257</v>
      </c>
      <c r="G3899" s="105">
        <v>14</v>
      </c>
      <c r="H3899" t="s">
        <v>468</v>
      </c>
      <c r="I3899" t="s">
        <v>349</v>
      </c>
      <c r="J3899" t="s">
        <v>370</v>
      </c>
      <c r="K3899" s="105">
        <v>767</v>
      </c>
      <c r="L3899" s="106">
        <v>0.32131999731063843</v>
      </c>
      <c r="N3899" s="105">
        <v>3288</v>
      </c>
      <c r="O3899" s="106">
        <v>0.25560000538825989</v>
      </c>
      <c r="Q3899" s="105">
        <v>55879</v>
      </c>
      <c r="R3899" s="106">
        <v>0.24567000567913061</v>
      </c>
      <c r="S3899" s="107"/>
    </row>
    <row r="3900" spans="1:19" x14ac:dyDescent="0.25">
      <c r="A3900" t="s">
        <v>331</v>
      </c>
      <c r="B3900" t="s">
        <v>347</v>
      </c>
      <c r="C3900" t="s">
        <v>347</v>
      </c>
      <c r="D3900" t="s">
        <v>347</v>
      </c>
      <c r="E3900" t="s">
        <v>256</v>
      </c>
      <c r="F3900" t="s">
        <v>257</v>
      </c>
      <c r="G3900" s="105">
        <v>14</v>
      </c>
      <c r="H3900" t="s">
        <v>468</v>
      </c>
      <c r="I3900" t="s">
        <v>349</v>
      </c>
      <c r="J3900" t="s">
        <v>371</v>
      </c>
      <c r="K3900" s="105">
        <v>677</v>
      </c>
      <c r="L3900" s="106">
        <v>0.28361999988555908</v>
      </c>
      <c r="N3900" s="105">
        <v>2995</v>
      </c>
      <c r="O3900" s="106">
        <v>0.23282000422477719</v>
      </c>
      <c r="Q3900" s="105">
        <v>57982</v>
      </c>
      <c r="R3900" s="106">
        <v>0.25490999221801758</v>
      </c>
      <c r="S3900" s="107"/>
    </row>
    <row r="3901" spans="1:19" x14ac:dyDescent="0.25">
      <c r="A3901" t="s">
        <v>331</v>
      </c>
      <c r="B3901" t="s">
        <v>347</v>
      </c>
      <c r="C3901" t="s">
        <v>347</v>
      </c>
      <c r="D3901" t="s">
        <v>347</v>
      </c>
      <c r="E3901" t="s">
        <v>256</v>
      </c>
      <c r="F3901" t="s">
        <v>257</v>
      </c>
      <c r="G3901">
        <v>14</v>
      </c>
      <c r="H3901" t="s">
        <v>468</v>
      </c>
      <c r="I3901" t="s">
        <v>349</v>
      </c>
      <c r="J3901" t="s">
        <v>372</v>
      </c>
      <c r="K3901">
        <v>382</v>
      </c>
      <c r="L3901" s="106">
        <v>0.16003000736236569</v>
      </c>
      <c r="N3901">
        <v>2140</v>
      </c>
      <c r="O3901" s="106">
        <v>0.16636000573635101</v>
      </c>
      <c r="Q3901">
        <v>44765</v>
      </c>
      <c r="R3901" s="106">
        <v>0.19679999351501459</v>
      </c>
    </row>
    <row r="3902" spans="1:19" x14ac:dyDescent="0.25">
      <c r="A3902" t="s">
        <v>331</v>
      </c>
      <c r="B3902" t="s">
        <v>347</v>
      </c>
      <c r="C3902" t="s">
        <v>347</v>
      </c>
      <c r="D3902" t="s">
        <v>347</v>
      </c>
      <c r="E3902" t="s">
        <v>256</v>
      </c>
      <c r="F3902" t="s">
        <v>257</v>
      </c>
      <c r="G3902" s="105">
        <v>14</v>
      </c>
      <c r="H3902" t="s">
        <v>468</v>
      </c>
      <c r="I3902" t="s">
        <v>349</v>
      </c>
      <c r="J3902" t="s">
        <v>373</v>
      </c>
      <c r="K3902" s="105">
        <v>197</v>
      </c>
      <c r="L3902" s="106">
        <v>8.2529999315738678E-2</v>
      </c>
      <c r="N3902" s="105">
        <v>1527</v>
      </c>
      <c r="O3902" s="106">
        <v>0.1186999976634979</v>
      </c>
      <c r="Q3902" s="105">
        <v>31831</v>
      </c>
      <c r="R3902" s="106">
        <v>0.1399399936199188</v>
      </c>
      <c r="S3902" s="107"/>
    </row>
    <row r="3903" spans="1:19" x14ac:dyDescent="0.25">
      <c r="A3903" t="s">
        <v>331</v>
      </c>
      <c r="B3903" t="s">
        <v>347</v>
      </c>
      <c r="C3903" t="s">
        <v>347</v>
      </c>
      <c r="D3903" t="s">
        <v>347</v>
      </c>
      <c r="E3903" t="s">
        <v>256</v>
      </c>
      <c r="F3903" t="s">
        <v>257</v>
      </c>
      <c r="G3903" s="105">
        <v>14</v>
      </c>
      <c r="H3903" t="s">
        <v>468</v>
      </c>
      <c r="I3903" t="s">
        <v>438</v>
      </c>
      <c r="J3903" t="s">
        <v>48</v>
      </c>
      <c r="K3903" s="105">
        <v>2002</v>
      </c>
      <c r="L3903" s="106">
        <v>0.83871001005172729</v>
      </c>
      <c r="M3903" s="106">
        <v>0.86479002237319946</v>
      </c>
      <c r="N3903" s="105">
        <v>10462</v>
      </c>
      <c r="O3903" s="106">
        <v>0.81327998638153076</v>
      </c>
      <c r="P3903" s="106">
        <v>0.84767001867294312</v>
      </c>
      <c r="Q3903" s="105">
        <v>186401</v>
      </c>
      <c r="R3903" s="106">
        <v>0.81949001550674438</v>
      </c>
      <c r="S3903" s="107">
        <v>0.8465999960899353</v>
      </c>
    </row>
    <row r="3904" spans="1:19" x14ac:dyDescent="0.25">
      <c r="A3904" t="s">
        <v>331</v>
      </c>
      <c r="B3904" t="s">
        <v>347</v>
      </c>
      <c r="C3904" t="s">
        <v>347</v>
      </c>
      <c r="D3904" t="s">
        <v>347</v>
      </c>
      <c r="E3904" t="s">
        <v>256</v>
      </c>
      <c r="F3904" t="s">
        <v>257</v>
      </c>
      <c r="G3904" s="105">
        <v>14</v>
      </c>
      <c r="H3904" t="s">
        <v>468</v>
      </c>
      <c r="I3904" t="s">
        <v>438</v>
      </c>
      <c r="J3904" t="s">
        <v>42</v>
      </c>
      <c r="K3904" s="105">
        <v>193</v>
      </c>
      <c r="L3904" s="106">
        <v>8.0849997699260712E-2</v>
      </c>
      <c r="M3904" s="106">
        <v>8.3370000123977661E-2</v>
      </c>
      <c r="N3904" s="105">
        <v>1168</v>
      </c>
      <c r="O3904" s="106">
        <v>9.0800002217292786E-2</v>
      </c>
      <c r="P3904" s="106">
        <v>9.4640001654624939E-2</v>
      </c>
      <c r="Q3904" s="105">
        <v>20350</v>
      </c>
      <c r="R3904" s="106">
        <v>8.9469999074935913E-2</v>
      </c>
      <c r="S3904" s="107">
        <v>9.2430002987384796E-2</v>
      </c>
    </row>
    <row r="3905" spans="1:19" x14ac:dyDescent="0.25">
      <c r="A3905" t="s">
        <v>331</v>
      </c>
      <c r="B3905" t="s">
        <v>347</v>
      </c>
      <c r="C3905" t="s">
        <v>347</v>
      </c>
      <c r="D3905" t="s">
        <v>347</v>
      </c>
      <c r="E3905" t="s">
        <v>256</v>
      </c>
      <c r="F3905" t="s">
        <v>257</v>
      </c>
      <c r="G3905" s="105">
        <v>14</v>
      </c>
      <c r="H3905" t="s">
        <v>468</v>
      </c>
      <c r="I3905" t="s">
        <v>438</v>
      </c>
      <c r="J3905" t="s">
        <v>374</v>
      </c>
      <c r="K3905" s="105">
        <v>120</v>
      </c>
      <c r="L3905" s="106">
        <v>5.0269998610019677E-2</v>
      </c>
      <c r="M3905" s="106">
        <v>5.1839999854564667E-2</v>
      </c>
      <c r="N3905" s="105">
        <v>712</v>
      </c>
      <c r="O3905" s="106">
        <v>5.534999817609787E-2</v>
      </c>
      <c r="P3905" s="106">
        <v>5.7689998298883438E-2</v>
      </c>
      <c r="Q3905" s="105">
        <v>13425</v>
      </c>
      <c r="R3905" s="106">
        <v>5.9020001441240311E-2</v>
      </c>
      <c r="S3905" s="107">
        <v>6.0970000922679901E-2</v>
      </c>
    </row>
    <row r="3906" spans="1:19" x14ac:dyDescent="0.25">
      <c r="A3906" t="s">
        <v>331</v>
      </c>
      <c r="B3906" t="s">
        <v>347</v>
      </c>
      <c r="C3906" t="s">
        <v>347</v>
      </c>
      <c r="D3906" t="s">
        <v>347</v>
      </c>
      <c r="E3906" t="s">
        <v>256</v>
      </c>
      <c r="F3906" t="s">
        <v>257</v>
      </c>
      <c r="G3906" s="105">
        <v>14</v>
      </c>
      <c r="H3906" t="s">
        <v>468</v>
      </c>
      <c r="I3906" t="s">
        <v>438</v>
      </c>
      <c r="J3906" t="s">
        <v>86</v>
      </c>
      <c r="K3906" s="105">
        <v>72</v>
      </c>
      <c r="L3906" s="106">
        <v>3.0160000547766689E-2</v>
      </c>
      <c r="N3906" s="105">
        <v>522</v>
      </c>
      <c r="O3906" s="106">
        <v>4.0580000728368759E-2</v>
      </c>
      <c r="Q3906" s="105">
        <v>7283</v>
      </c>
      <c r="R3906" s="106">
        <v>3.2019998878240592E-2</v>
      </c>
      <c r="S3906" s="107"/>
    </row>
    <row r="3907" spans="1:19" x14ac:dyDescent="0.25">
      <c r="A3907" t="s">
        <v>331</v>
      </c>
      <c r="B3907" t="s">
        <v>347</v>
      </c>
      <c r="C3907" t="s">
        <v>347</v>
      </c>
      <c r="D3907" t="s">
        <v>347</v>
      </c>
      <c r="E3907" t="s">
        <v>256</v>
      </c>
      <c r="F3907" t="s">
        <v>257</v>
      </c>
      <c r="G3907" s="105">
        <v>14</v>
      </c>
      <c r="H3907" t="s">
        <v>468</v>
      </c>
      <c r="I3907" t="s">
        <v>375</v>
      </c>
      <c r="J3907" t="s">
        <v>376</v>
      </c>
      <c r="K3907" s="105">
        <v>549</v>
      </c>
      <c r="L3907" s="106">
        <v>0.23000000417232511</v>
      </c>
      <c r="N3907" s="105">
        <v>2684</v>
      </c>
      <c r="O3907" s="106">
        <v>0.20863999426364899</v>
      </c>
      <c r="Q3907" s="105">
        <v>47189</v>
      </c>
      <c r="R3907" s="106">
        <v>0.20746000111103061</v>
      </c>
      <c r="S3907" s="107"/>
    </row>
    <row r="3908" spans="1:19" x14ac:dyDescent="0.25">
      <c r="A3908" t="s">
        <v>331</v>
      </c>
      <c r="B3908" t="s">
        <v>347</v>
      </c>
      <c r="C3908" t="s">
        <v>347</v>
      </c>
      <c r="D3908" t="s">
        <v>347</v>
      </c>
      <c r="E3908" t="s">
        <v>256</v>
      </c>
      <c r="F3908" t="s">
        <v>257</v>
      </c>
      <c r="G3908">
        <v>14</v>
      </c>
      <c r="H3908" t="s">
        <v>468</v>
      </c>
      <c r="I3908" t="s">
        <v>375</v>
      </c>
      <c r="J3908" t="s">
        <v>377</v>
      </c>
      <c r="K3908">
        <v>564</v>
      </c>
      <c r="L3908" s="106">
        <v>0.2362799942493439</v>
      </c>
      <c r="N3908">
        <v>2672</v>
      </c>
      <c r="O3908" s="106">
        <v>0.20770999789237979</v>
      </c>
      <c r="Q3908">
        <v>47420</v>
      </c>
      <c r="R3908" s="106">
        <v>0.20848000049591059</v>
      </c>
    </row>
    <row r="3909" spans="1:19" x14ac:dyDescent="0.25">
      <c r="A3909" t="s">
        <v>331</v>
      </c>
      <c r="B3909" t="s">
        <v>347</v>
      </c>
      <c r="C3909" t="s">
        <v>347</v>
      </c>
      <c r="D3909" t="s">
        <v>347</v>
      </c>
      <c r="E3909" t="s">
        <v>256</v>
      </c>
      <c r="F3909" t="s">
        <v>257</v>
      </c>
      <c r="G3909" s="105">
        <v>14</v>
      </c>
      <c r="H3909" t="s">
        <v>468</v>
      </c>
      <c r="I3909" t="s">
        <v>375</v>
      </c>
      <c r="J3909" t="s">
        <v>378</v>
      </c>
      <c r="K3909" s="105">
        <v>324</v>
      </c>
      <c r="L3909" s="106">
        <v>0.1357399970293045</v>
      </c>
      <c r="N3909" s="105">
        <v>2063</v>
      </c>
      <c r="O3909" s="106">
        <v>0.16037000715732569</v>
      </c>
      <c r="Q3909" s="105">
        <v>37332</v>
      </c>
      <c r="R3909" s="106">
        <v>0.1641300022602081</v>
      </c>
      <c r="S3909" s="107"/>
    </row>
    <row r="3910" spans="1:19" x14ac:dyDescent="0.25">
      <c r="A3910" t="s">
        <v>331</v>
      </c>
      <c r="B3910" t="s">
        <v>347</v>
      </c>
      <c r="C3910" t="s">
        <v>347</v>
      </c>
      <c r="D3910" t="s">
        <v>347</v>
      </c>
      <c r="E3910" t="s">
        <v>256</v>
      </c>
      <c r="F3910" t="s">
        <v>257</v>
      </c>
      <c r="G3910" s="105">
        <v>14</v>
      </c>
      <c r="H3910" t="s">
        <v>468</v>
      </c>
      <c r="I3910" t="s">
        <v>375</v>
      </c>
      <c r="J3910" t="s">
        <v>379</v>
      </c>
      <c r="K3910" s="105">
        <v>449</v>
      </c>
      <c r="L3910" s="106">
        <v>0.1880999952554703</v>
      </c>
      <c r="N3910" s="105">
        <v>2676</v>
      </c>
      <c r="O3910" s="106">
        <v>0.2080200016498566</v>
      </c>
      <c r="Q3910" s="105">
        <v>47525</v>
      </c>
      <c r="R3910" s="106">
        <v>0.20893999934196469</v>
      </c>
      <c r="S3910" s="107"/>
    </row>
    <row r="3911" spans="1:19" x14ac:dyDescent="0.25">
      <c r="A3911" t="s">
        <v>331</v>
      </c>
      <c r="B3911" t="s">
        <v>347</v>
      </c>
      <c r="C3911" t="s">
        <v>347</v>
      </c>
      <c r="D3911" t="s">
        <v>347</v>
      </c>
      <c r="E3911" t="s">
        <v>256</v>
      </c>
      <c r="F3911" t="s">
        <v>257</v>
      </c>
      <c r="G3911">
        <v>14</v>
      </c>
      <c r="H3911" t="s">
        <v>468</v>
      </c>
      <c r="I3911" t="s">
        <v>375</v>
      </c>
      <c r="J3911" t="s">
        <v>380</v>
      </c>
      <c r="K3911">
        <v>501</v>
      </c>
      <c r="L3911" s="106">
        <v>0.20988999307155609</v>
      </c>
      <c r="N3911">
        <v>2769</v>
      </c>
      <c r="O3911" s="106">
        <v>0.2152500003576279</v>
      </c>
      <c r="Q3911">
        <v>47993</v>
      </c>
      <c r="R3911" s="106">
        <v>0.210999995470047</v>
      </c>
    </row>
    <row r="3912" spans="1:19" x14ac:dyDescent="0.25">
      <c r="A3912" t="s">
        <v>331</v>
      </c>
      <c r="B3912" t="s">
        <v>347</v>
      </c>
      <c r="C3912" t="s">
        <v>347</v>
      </c>
      <c r="D3912" t="s">
        <v>347</v>
      </c>
      <c r="E3912" t="s">
        <v>256</v>
      </c>
      <c r="F3912" t="s">
        <v>257</v>
      </c>
      <c r="G3912" s="105">
        <v>14</v>
      </c>
      <c r="H3912" t="s">
        <v>468</v>
      </c>
      <c r="I3912" t="s">
        <v>381</v>
      </c>
      <c r="J3912" t="s">
        <v>382</v>
      </c>
      <c r="K3912" s="105">
        <v>59</v>
      </c>
      <c r="L3912" s="106">
        <v>2.4720000103116039E-2</v>
      </c>
      <c r="M3912" s="106">
        <v>3.434000164270401E-2</v>
      </c>
      <c r="N3912" s="105">
        <v>346</v>
      </c>
      <c r="O3912" s="106">
        <v>2.690000087022781E-2</v>
      </c>
      <c r="P3912" s="106">
        <v>3.7810001522302628E-2</v>
      </c>
      <c r="Q3912" s="105">
        <v>5423</v>
      </c>
      <c r="R3912" s="106">
        <v>2.384000085294247E-2</v>
      </c>
      <c r="S3912" s="107">
        <v>3.0780000612139698E-2</v>
      </c>
    </row>
    <row r="3913" spans="1:19" x14ac:dyDescent="0.25">
      <c r="A3913" t="s">
        <v>331</v>
      </c>
      <c r="B3913" t="s">
        <v>347</v>
      </c>
      <c r="C3913" t="s">
        <v>347</v>
      </c>
      <c r="D3913" t="s">
        <v>347</v>
      </c>
      <c r="E3913" t="s">
        <v>256</v>
      </c>
      <c r="F3913" t="s">
        <v>257</v>
      </c>
      <c r="G3913">
        <v>14</v>
      </c>
      <c r="H3913" t="s">
        <v>468</v>
      </c>
      <c r="I3913" t="s">
        <v>381</v>
      </c>
      <c r="J3913" t="s">
        <v>383</v>
      </c>
      <c r="K3913">
        <v>275</v>
      </c>
      <c r="L3913" s="106">
        <v>0.11520999670028691</v>
      </c>
      <c r="M3913" s="106">
        <v>0.16007000207901001</v>
      </c>
      <c r="N3913">
        <v>1529</v>
      </c>
      <c r="O3913" s="106">
        <v>0.11885999888181691</v>
      </c>
      <c r="P3913" s="106">
        <v>0.16708999872207639</v>
      </c>
      <c r="Q3913">
        <v>26007</v>
      </c>
      <c r="R3913" s="106">
        <v>0.11433999985456469</v>
      </c>
      <c r="S3913" s="106">
        <v>0.1476300060749054</v>
      </c>
    </row>
    <row r="3914" spans="1:19" x14ac:dyDescent="0.25">
      <c r="A3914" t="s">
        <v>331</v>
      </c>
      <c r="B3914" t="s">
        <v>347</v>
      </c>
      <c r="C3914" t="s">
        <v>347</v>
      </c>
      <c r="D3914" t="s">
        <v>347</v>
      </c>
      <c r="E3914" t="s">
        <v>256</v>
      </c>
      <c r="F3914" t="s">
        <v>257</v>
      </c>
      <c r="G3914" s="105">
        <v>14</v>
      </c>
      <c r="H3914" t="s">
        <v>468</v>
      </c>
      <c r="I3914" t="s">
        <v>381</v>
      </c>
      <c r="J3914" t="s">
        <v>384</v>
      </c>
      <c r="K3914" s="105">
        <v>1384</v>
      </c>
      <c r="L3914" s="106">
        <v>0.57981002330780029</v>
      </c>
      <c r="M3914" s="106">
        <v>0.80558997392654419</v>
      </c>
      <c r="N3914" s="105">
        <v>7276</v>
      </c>
      <c r="O3914" s="106">
        <v>0.56560999155044556</v>
      </c>
      <c r="P3914" s="106">
        <v>0.79509997367858887</v>
      </c>
      <c r="Q3914" s="105">
        <v>144739</v>
      </c>
      <c r="R3914" s="106">
        <v>0.6363300085067749</v>
      </c>
      <c r="S3914" s="107">
        <v>0.82159000635147095</v>
      </c>
    </row>
    <row r="3915" spans="1:19" x14ac:dyDescent="0.25">
      <c r="A3915" t="s">
        <v>331</v>
      </c>
      <c r="B3915" t="s">
        <v>347</v>
      </c>
      <c r="C3915" t="s">
        <v>347</v>
      </c>
      <c r="D3915" t="s">
        <v>347</v>
      </c>
      <c r="E3915" t="s">
        <v>256</v>
      </c>
      <c r="F3915" t="s">
        <v>257</v>
      </c>
      <c r="G3915" s="105">
        <v>14</v>
      </c>
      <c r="H3915" t="s">
        <v>468</v>
      </c>
      <c r="I3915" t="s">
        <v>381</v>
      </c>
      <c r="J3915" t="s">
        <v>385</v>
      </c>
      <c r="K3915" s="105">
        <v>669</v>
      </c>
      <c r="L3915" s="106">
        <v>0.28027001023292542</v>
      </c>
      <c r="N3915" s="105">
        <v>3713</v>
      </c>
      <c r="O3915" s="106">
        <v>0.28863000869750982</v>
      </c>
      <c r="Q3915" s="105">
        <v>51290</v>
      </c>
      <c r="R3915" s="106">
        <v>0.22549000382423401</v>
      </c>
      <c r="S3915" s="107"/>
    </row>
    <row r="3916" spans="1:19" x14ac:dyDescent="0.25">
      <c r="A3916" t="s">
        <v>331</v>
      </c>
      <c r="B3916" t="s">
        <v>347</v>
      </c>
      <c r="C3916" t="s">
        <v>347</v>
      </c>
      <c r="D3916" t="s">
        <v>347</v>
      </c>
      <c r="E3916" t="s">
        <v>256</v>
      </c>
      <c r="F3916" t="s">
        <v>257</v>
      </c>
      <c r="G3916" s="105">
        <v>14</v>
      </c>
      <c r="H3916" t="s">
        <v>468</v>
      </c>
      <c r="I3916" t="s">
        <v>386</v>
      </c>
      <c r="J3916" t="s">
        <v>387</v>
      </c>
      <c r="K3916" s="105">
        <v>268</v>
      </c>
      <c r="L3916" s="106">
        <v>0.11226999759674069</v>
      </c>
      <c r="M3916" s="106">
        <v>0.1153699979186058</v>
      </c>
      <c r="N3916" s="105">
        <v>1937</v>
      </c>
      <c r="O3916" s="106">
        <v>0.15058000385761261</v>
      </c>
      <c r="P3916" s="106">
        <v>0.1546500027179718</v>
      </c>
      <c r="Q3916" s="105">
        <v>12181</v>
      </c>
      <c r="R3916" s="106">
        <v>5.3550001233816147E-2</v>
      </c>
      <c r="S3916" s="107">
        <v>5.4999999701976783E-2</v>
      </c>
    </row>
    <row r="3917" spans="1:19" x14ac:dyDescent="0.25">
      <c r="A3917" t="s">
        <v>331</v>
      </c>
      <c r="B3917" t="s">
        <v>347</v>
      </c>
      <c r="C3917" t="s">
        <v>347</v>
      </c>
      <c r="D3917" t="s">
        <v>347</v>
      </c>
      <c r="E3917" t="s">
        <v>256</v>
      </c>
      <c r="F3917" t="s">
        <v>257</v>
      </c>
      <c r="G3917">
        <v>14</v>
      </c>
      <c r="H3917" t="s">
        <v>468</v>
      </c>
      <c r="I3917" t="s">
        <v>386</v>
      </c>
      <c r="J3917" t="s">
        <v>388</v>
      </c>
      <c r="K3917">
        <v>258</v>
      </c>
      <c r="L3917" s="106">
        <v>0.10808999836444851</v>
      </c>
      <c r="M3917" s="106">
        <v>0.1110600009560585</v>
      </c>
      <c r="N3917">
        <v>1039</v>
      </c>
      <c r="O3917" s="106">
        <v>8.0770000815391541E-2</v>
      </c>
      <c r="P3917" s="106">
        <v>8.2950003445148468E-2</v>
      </c>
      <c r="Q3917">
        <v>6321</v>
      </c>
      <c r="R3917" s="106">
        <v>2.77900006622076E-2</v>
      </c>
      <c r="S3917" s="106">
        <v>2.8540000319480899E-2</v>
      </c>
    </row>
    <row r="3918" spans="1:19" x14ac:dyDescent="0.25">
      <c r="A3918" t="s">
        <v>331</v>
      </c>
      <c r="B3918" t="s">
        <v>347</v>
      </c>
      <c r="C3918" t="s">
        <v>347</v>
      </c>
      <c r="D3918" t="s">
        <v>347</v>
      </c>
      <c r="E3918" t="s">
        <v>256</v>
      </c>
      <c r="F3918" t="s">
        <v>257</v>
      </c>
      <c r="G3918">
        <v>14</v>
      </c>
      <c r="H3918" t="s">
        <v>468</v>
      </c>
      <c r="I3918" t="s">
        <v>386</v>
      </c>
      <c r="J3918" t="s">
        <v>85</v>
      </c>
      <c r="K3918">
        <v>86</v>
      </c>
      <c r="L3918" s="106">
        <v>3.602999821305275E-2</v>
      </c>
      <c r="M3918" s="106">
        <v>3.70200015604496E-2</v>
      </c>
      <c r="N3918">
        <v>394</v>
      </c>
      <c r="O3918" s="106">
        <v>3.062999993562698E-2</v>
      </c>
      <c r="P3918" s="106">
        <v>3.1459998339414597E-2</v>
      </c>
      <c r="Q3918">
        <v>4872</v>
      </c>
      <c r="R3918" s="106">
        <v>2.1420000120997429E-2</v>
      </c>
      <c r="S3918" s="106">
        <v>2.199999988079071E-2</v>
      </c>
    </row>
    <row r="3919" spans="1:19" x14ac:dyDescent="0.25">
      <c r="A3919" t="s">
        <v>331</v>
      </c>
      <c r="B3919" t="s">
        <v>347</v>
      </c>
      <c r="C3919" t="s">
        <v>347</v>
      </c>
      <c r="D3919" t="s">
        <v>347</v>
      </c>
      <c r="E3919" t="s">
        <v>256</v>
      </c>
      <c r="F3919" t="s">
        <v>257</v>
      </c>
      <c r="G3919">
        <v>14</v>
      </c>
      <c r="H3919" t="s">
        <v>468</v>
      </c>
      <c r="I3919" t="s">
        <v>386</v>
      </c>
      <c r="J3919" t="s">
        <v>389</v>
      </c>
      <c r="K3919">
        <v>186</v>
      </c>
      <c r="L3919" s="106">
        <v>7.7919997274875641E-2</v>
      </c>
      <c r="M3919" s="106">
        <v>8.0069996416568756E-2</v>
      </c>
      <c r="N3919">
        <v>941</v>
      </c>
      <c r="O3919" s="106">
        <v>7.3150001466274261E-2</v>
      </c>
      <c r="P3919" s="106">
        <v>7.5130000710487366E-2</v>
      </c>
      <c r="Q3919">
        <v>4049</v>
      </c>
      <c r="R3919" s="106">
        <v>1.779999956488609E-2</v>
      </c>
      <c r="S3919" s="106">
        <v>1.8279999494552609E-2</v>
      </c>
    </row>
    <row r="3920" spans="1:19" x14ac:dyDescent="0.25">
      <c r="A3920" t="s">
        <v>331</v>
      </c>
      <c r="B3920" t="s">
        <v>347</v>
      </c>
      <c r="C3920" t="s">
        <v>347</v>
      </c>
      <c r="D3920" t="s">
        <v>347</v>
      </c>
      <c r="E3920" t="s">
        <v>256</v>
      </c>
      <c r="F3920" t="s">
        <v>257</v>
      </c>
      <c r="G3920" s="105">
        <v>14</v>
      </c>
      <c r="H3920" t="s">
        <v>468</v>
      </c>
      <c r="I3920" t="s">
        <v>386</v>
      </c>
      <c r="J3920" t="s">
        <v>86</v>
      </c>
      <c r="K3920" s="105">
        <v>64</v>
      </c>
      <c r="L3920" s="106">
        <v>2.680999971926212E-2</v>
      </c>
      <c r="N3920" s="105">
        <v>339</v>
      </c>
      <c r="O3920" s="106">
        <v>2.6350000873208049E-2</v>
      </c>
      <c r="Q3920" s="105">
        <v>5972</v>
      </c>
      <c r="R3920" s="106">
        <v>2.6259999722242359E-2</v>
      </c>
      <c r="S3920" s="107"/>
    </row>
    <row r="3921" spans="1:19" x14ac:dyDescent="0.25">
      <c r="A3921" t="s">
        <v>331</v>
      </c>
      <c r="B3921" t="s">
        <v>347</v>
      </c>
      <c r="C3921" t="s">
        <v>347</v>
      </c>
      <c r="D3921" t="s">
        <v>347</v>
      </c>
      <c r="E3921" t="s">
        <v>256</v>
      </c>
      <c r="F3921" t="s">
        <v>257</v>
      </c>
      <c r="G3921" s="105">
        <v>14</v>
      </c>
      <c r="H3921" t="s">
        <v>468</v>
      </c>
      <c r="I3921" t="s">
        <v>386</v>
      </c>
      <c r="J3921" t="s">
        <v>84</v>
      </c>
      <c r="K3921" s="105">
        <v>1525</v>
      </c>
      <c r="L3921" s="106">
        <v>0.63888001441955566</v>
      </c>
      <c r="M3921" s="106">
        <v>0.65648001432418823</v>
      </c>
      <c r="N3921" s="105">
        <v>8214</v>
      </c>
      <c r="O3921" s="106">
        <v>0.63853001594543457</v>
      </c>
      <c r="P3921" s="106">
        <v>0.65580999851226807</v>
      </c>
      <c r="Q3921" s="105">
        <v>194064</v>
      </c>
      <c r="R3921" s="106">
        <v>0.85317999124526978</v>
      </c>
      <c r="S3921" s="107">
        <v>0.87619000673294067</v>
      </c>
    </row>
    <row r="3922" spans="1:19" x14ac:dyDescent="0.25">
      <c r="A3922" t="s">
        <v>331</v>
      </c>
      <c r="B3922" t="s">
        <v>347</v>
      </c>
      <c r="C3922" t="s">
        <v>347</v>
      </c>
      <c r="D3922" t="s">
        <v>347</v>
      </c>
      <c r="E3922" t="s">
        <v>256</v>
      </c>
      <c r="F3922" t="s">
        <v>257</v>
      </c>
      <c r="G3922">
        <v>14</v>
      </c>
      <c r="H3922" t="s">
        <v>468</v>
      </c>
      <c r="I3922" t="s">
        <v>419</v>
      </c>
      <c r="J3922" t="s">
        <v>390</v>
      </c>
      <c r="K3922">
        <v>669</v>
      </c>
      <c r="L3922" s="106">
        <v>0.28027001023292542</v>
      </c>
      <c r="N3922">
        <v>3713</v>
      </c>
      <c r="O3922" s="106">
        <v>0.28863000869750982</v>
      </c>
      <c r="Q3922">
        <v>51290</v>
      </c>
      <c r="R3922" s="106">
        <v>0.22549000382423401</v>
      </c>
    </row>
    <row r="3923" spans="1:19" x14ac:dyDescent="0.25">
      <c r="A3923" t="s">
        <v>331</v>
      </c>
      <c r="B3923" t="s">
        <v>347</v>
      </c>
      <c r="C3923" t="s">
        <v>347</v>
      </c>
      <c r="D3923" t="s">
        <v>347</v>
      </c>
      <c r="E3923" t="s">
        <v>256</v>
      </c>
      <c r="F3923" t="s">
        <v>257</v>
      </c>
      <c r="G3923" s="105">
        <v>14</v>
      </c>
      <c r="H3923" t="s">
        <v>468</v>
      </c>
      <c r="I3923" t="s">
        <v>419</v>
      </c>
      <c r="J3923" t="s">
        <v>391</v>
      </c>
      <c r="K3923" s="105">
        <v>275</v>
      </c>
      <c r="L3923" s="106">
        <v>0.11520999670028691</v>
      </c>
      <c r="M3923" s="106">
        <v>0.16007000207901001</v>
      </c>
      <c r="N3923" s="105">
        <v>1529</v>
      </c>
      <c r="O3923" s="106">
        <v>0.11885999888181691</v>
      </c>
      <c r="P3923" s="106">
        <v>0.16708999872207639</v>
      </c>
      <c r="Q3923" s="105">
        <v>26007</v>
      </c>
      <c r="R3923" s="106">
        <v>0.11433999985456469</v>
      </c>
      <c r="S3923" s="107">
        <v>0.1476300060749054</v>
      </c>
    </row>
    <row r="3924" spans="1:19" x14ac:dyDescent="0.25">
      <c r="A3924" t="s">
        <v>331</v>
      </c>
      <c r="B3924" t="s">
        <v>347</v>
      </c>
      <c r="C3924" t="s">
        <v>347</v>
      </c>
      <c r="D3924" t="s">
        <v>347</v>
      </c>
      <c r="E3924" t="s">
        <v>256</v>
      </c>
      <c r="F3924" t="s">
        <v>257</v>
      </c>
      <c r="G3924" s="105">
        <v>14</v>
      </c>
      <c r="H3924" t="s">
        <v>468</v>
      </c>
      <c r="I3924" t="s">
        <v>419</v>
      </c>
      <c r="J3924" t="s">
        <v>392</v>
      </c>
      <c r="K3924" s="105">
        <v>686</v>
      </c>
      <c r="L3924" s="106">
        <v>0.28738999366760248</v>
      </c>
      <c r="M3924" s="106">
        <v>0.39930000901222229</v>
      </c>
      <c r="N3924" s="105">
        <v>3020</v>
      </c>
      <c r="O3924" s="106">
        <v>0.23476000130176539</v>
      </c>
      <c r="P3924" s="106">
        <v>0.33002001047134399</v>
      </c>
      <c r="Q3924" s="105">
        <v>69347</v>
      </c>
      <c r="R3924" s="106">
        <v>0.30487999320030212</v>
      </c>
      <c r="S3924" s="107">
        <v>0.39364001154899603</v>
      </c>
    </row>
    <row r="3925" spans="1:19" x14ac:dyDescent="0.25">
      <c r="A3925" t="s">
        <v>331</v>
      </c>
      <c r="B3925" t="s">
        <v>347</v>
      </c>
      <c r="C3925" t="s">
        <v>347</v>
      </c>
      <c r="D3925" t="s">
        <v>347</v>
      </c>
      <c r="E3925" t="s">
        <v>256</v>
      </c>
      <c r="F3925" t="s">
        <v>257</v>
      </c>
      <c r="G3925" s="105">
        <v>14</v>
      </c>
      <c r="H3925" t="s">
        <v>468</v>
      </c>
      <c r="I3925" t="s">
        <v>419</v>
      </c>
      <c r="J3925" t="s">
        <v>393</v>
      </c>
      <c r="K3925" s="105">
        <v>603</v>
      </c>
      <c r="L3925" s="106">
        <v>0.25262001156806951</v>
      </c>
      <c r="M3925" s="106">
        <v>0.35098999738693237</v>
      </c>
      <c r="N3925" s="105">
        <v>3673</v>
      </c>
      <c r="O3925" s="106">
        <v>0.28553000092506409</v>
      </c>
      <c r="P3925" s="106">
        <v>0.40138000249862671</v>
      </c>
      <c r="Q3925" s="105">
        <v>66079</v>
      </c>
      <c r="R3925" s="106">
        <v>0.29050999879837042</v>
      </c>
      <c r="S3925" s="107">
        <v>0.37509000301361078</v>
      </c>
    </row>
    <row r="3926" spans="1:19" x14ac:dyDescent="0.25">
      <c r="A3926" t="s">
        <v>331</v>
      </c>
      <c r="B3926" t="s">
        <v>347</v>
      </c>
      <c r="C3926" t="s">
        <v>347</v>
      </c>
      <c r="D3926" t="s">
        <v>347</v>
      </c>
      <c r="E3926" t="s">
        <v>256</v>
      </c>
      <c r="F3926" t="s">
        <v>257</v>
      </c>
      <c r="G3926" s="105">
        <v>14</v>
      </c>
      <c r="H3926" t="s">
        <v>468</v>
      </c>
      <c r="I3926" t="s">
        <v>419</v>
      </c>
      <c r="J3926" t="s">
        <v>394</v>
      </c>
      <c r="K3926" s="105">
        <v>154</v>
      </c>
      <c r="L3926" s="106">
        <v>6.4520001411437988E-2</v>
      </c>
      <c r="M3926" s="106">
        <v>8.9639998972415924E-2</v>
      </c>
      <c r="N3926" s="105">
        <v>929</v>
      </c>
      <c r="O3926" s="106">
        <v>7.2219997644424438E-2</v>
      </c>
      <c r="P3926" s="106">
        <v>0.1015200018882751</v>
      </c>
      <c r="Q3926" s="105">
        <v>14736</v>
      </c>
      <c r="R3926" s="106">
        <v>6.4790003001689911E-2</v>
      </c>
      <c r="S3926" s="107">
        <v>8.3650000393390656E-2</v>
      </c>
    </row>
    <row r="3927" spans="1:19" x14ac:dyDescent="0.25">
      <c r="A3927" t="s">
        <v>331</v>
      </c>
      <c r="B3927" t="s">
        <v>347</v>
      </c>
      <c r="C3927" t="s">
        <v>347</v>
      </c>
      <c r="D3927" t="s">
        <v>347</v>
      </c>
      <c r="E3927" t="s">
        <v>256</v>
      </c>
      <c r="F3927" t="s">
        <v>257</v>
      </c>
      <c r="G3927">
        <v>14</v>
      </c>
      <c r="H3927" t="s">
        <v>468</v>
      </c>
      <c r="I3927" t="s">
        <v>439</v>
      </c>
      <c r="J3927" t="s">
        <v>440</v>
      </c>
      <c r="K3927">
        <v>669</v>
      </c>
      <c r="L3927" s="106">
        <v>0.28027001023292542</v>
      </c>
      <c r="N3927">
        <v>3713</v>
      </c>
      <c r="O3927" s="106">
        <v>0.28863000869750982</v>
      </c>
      <c r="Q3927">
        <v>51290</v>
      </c>
      <c r="R3927" s="106">
        <v>0.22549000382423401</v>
      </c>
    </row>
    <row r="3928" spans="1:19" x14ac:dyDescent="0.25">
      <c r="A3928" t="s">
        <v>331</v>
      </c>
      <c r="B3928" t="s">
        <v>347</v>
      </c>
      <c r="C3928" t="s">
        <v>347</v>
      </c>
      <c r="D3928" t="s">
        <v>347</v>
      </c>
      <c r="E3928" t="s">
        <v>256</v>
      </c>
      <c r="F3928" t="s">
        <v>257</v>
      </c>
      <c r="G3928" s="105">
        <v>14</v>
      </c>
      <c r="H3928" t="s">
        <v>468</v>
      </c>
      <c r="I3928" t="s">
        <v>439</v>
      </c>
      <c r="J3928" t="s">
        <v>442</v>
      </c>
      <c r="K3928" s="105">
        <v>1718</v>
      </c>
      <c r="L3928" s="106">
        <v>0.71973001956939697</v>
      </c>
      <c r="M3928" s="106">
        <v>1</v>
      </c>
      <c r="N3928" s="105">
        <v>9151</v>
      </c>
      <c r="O3928" s="106">
        <v>0.71136999130249023</v>
      </c>
      <c r="P3928" s="106">
        <v>1</v>
      </c>
      <c r="Q3928" s="105">
        <v>176169</v>
      </c>
      <c r="R3928" s="106">
        <v>0.77451002597808838</v>
      </c>
      <c r="S3928" s="107">
        <v>1</v>
      </c>
    </row>
    <row r="3929" spans="1:19" x14ac:dyDescent="0.25">
      <c r="A3929" t="s">
        <v>331</v>
      </c>
      <c r="B3929" t="s">
        <v>347</v>
      </c>
      <c r="C3929" t="s">
        <v>347</v>
      </c>
      <c r="D3929" t="s">
        <v>347</v>
      </c>
      <c r="E3929" t="s">
        <v>256</v>
      </c>
      <c r="F3929" t="s">
        <v>257</v>
      </c>
      <c r="G3929" s="105">
        <v>14</v>
      </c>
      <c r="H3929" t="s">
        <v>468</v>
      </c>
      <c r="I3929" t="s">
        <v>395</v>
      </c>
      <c r="J3929" t="s">
        <v>396</v>
      </c>
      <c r="K3929" s="105">
        <v>2367</v>
      </c>
      <c r="L3929" s="106">
        <v>0.99162000417709351</v>
      </c>
      <c r="N3929" s="105">
        <v>12751</v>
      </c>
      <c r="O3929" s="106">
        <v>0.99121999740600586</v>
      </c>
      <c r="Q3929" s="105">
        <v>225832</v>
      </c>
      <c r="R3929" s="106">
        <v>0.99285000562667847</v>
      </c>
      <c r="S3929" s="107"/>
    </row>
    <row r="3930" spans="1:19" x14ac:dyDescent="0.25">
      <c r="A3930" t="s">
        <v>331</v>
      </c>
      <c r="B3930" t="s">
        <v>347</v>
      </c>
      <c r="C3930" t="s">
        <v>347</v>
      </c>
      <c r="D3930" t="s">
        <v>347</v>
      </c>
      <c r="E3930" t="s">
        <v>256</v>
      </c>
      <c r="F3930" t="s">
        <v>257</v>
      </c>
      <c r="G3930" s="105">
        <v>14</v>
      </c>
      <c r="H3930" t="s">
        <v>468</v>
      </c>
      <c r="I3930" t="s">
        <v>395</v>
      </c>
      <c r="J3930" t="s">
        <v>397</v>
      </c>
      <c r="K3930" s="105">
        <v>20</v>
      </c>
      <c r="L3930" s="106">
        <v>8.3799995481967926E-3</v>
      </c>
      <c r="N3930" s="105">
        <v>113</v>
      </c>
      <c r="O3930" s="106">
        <v>8.7799998000264168E-3</v>
      </c>
      <c r="Q3930" s="105">
        <v>1627</v>
      </c>
      <c r="R3930" s="106">
        <v>7.1499999612569809E-3</v>
      </c>
      <c r="S3930" s="107"/>
    </row>
    <row r="3931" spans="1:19" x14ac:dyDescent="0.25">
      <c r="A3931" t="s">
        <v>331</v>
      </c>
      <c r="B3931" t="s">
        <v>347</v>
      </c>
      <c r="C3931" t="s">
        <v>347</v>
      </c>
      <c r="D3931" t="s">
        <v>347</v>
      </c>
      <c r="E3931" t="s">
        <v>256</v>
      </c>
      <c r="F3931" t="s">
        <v>257</v>
      </c>
      <c r="G3931" s="105">
        <v>14</v>
      </c>
      <c r="H3931" t="s">
        <v>468</v>
      </c>
      <c r="I3931" t="s">
        <v>398</v>
      </c>
      <c r="J3931" t="s">
        <v>399</v>
      </c>
      <c r="K3931" s="105">
        <v>135</v>
      </c>
      <c r="L3931" s="106">
        <v>5.6559998542070389E-2</v>
      </c>
      <c r="N3931" s="105">
        <v>1058</v>
      </c>
      <c r="O3931" s="106">
        <v>8.2249999046325684E-2</v>
      </c>
      <c r="Q3931" s="105">
        <v>32785</v>
      </c>
      <c r="R3931" s="106">
        <v>0.14414000511169431</v>
      </c>
      <c r="S3931" s="107"/>
    </row>
    <row r="3932" spans="1:19" x14ac:dyDescent="0.25">
      <c r="A3932" t="s">
        <v>331</v>
      </c>
      <c r="B3932" t="s">
        <v>347</v>
      </c>
      <c r="C3932" t="s">
        <v>347</v>
      </c>
      <c r="D3932" t="s">
        <v>347</v>
      </c>
      <c r="E3932" t="s">
        <v>256</v>
      </c>
      <c r="F3932" t="s">
        <v>257</v>
      </c>
      <c r="G3932" s="105">
        <v>14</v>
      </c>
      <c r="H3932" t="s">
        <v>468</v>
      </c>
      <c r="I3932" t="s">
        <v>398</v>
      </c>
      <c r="J3932" t="s">
        <v>41</v>
      </c>
      <c r="K3932" s="105">
        <v>423</v>
      </c>
      <c r="L3932" s="106">
        <v>0.1772100031375885</v>
      </c>
      <c r="N3932" s="105">
        <v>2576</v>
      </c>
      <c r="O3932" s="106">
        <v>0.20024999976158139</v>
      </c>
      <c r="Q3932" s="105">
        <v>40324</v>
      </c>
      <c r="R3932" s="106">
        <v>0.177279993891716</v>
      </c>
      <c r="S3932" s="107"/>
    </row>
    <row r="3933" spans="1:19" x14ac:dyDescent="0.25">
      <c r="A3933" t="s">
        <v>331</v>
      </c>
      <c r="B3933" t="s">
        <v>347</v>
      </c>
      <c r="C3933" t="s">
        <v>347</v>
      </c>
      <c r="D3933" t="s">
        <v>347</v>
      </c>
      <c r="E3933" t="s">
        <v>256</v>
      </c>
      <c r="F3933" t="s">
        <v>257</v>
      </c>
      <c r="G3933">
        <v>14</v>
      </c>
      <c r="H3933" t="s">
        <v>468</v>
      </c>
      <c r="I3933" t="s">
        <v>398</v>
      </c>
      <c r="J3933" t="s">
        <v>40</v>
      </c>
      <c r="K3933">
        <v>582</v>
      </c>
      <c r="L3933" s="106">
        <v>0.24381999671459201</v>
      </c>
      <c r="N3933">
        <v>2894</v>
      </c>
      <c r="O3933" s="106">
        <v>0.22496999800205231</v>
      </c>
      <c r="Q3933">
        <v>47952</v>
      </c>
      <c r="R3933" s="106">
        <v>0.21082000434398651</v>
      </c>
    </row>
    <row r="3934" spans="1:19" x14ac:dyDescent="0.25">
      <c r="A3934" t="s">
        <v>331</v>
      </c>
      <c r="B3934" t="s">
        <v>347</v>
      </c>
      <c r="C3934" t="s">
        <v>347</v>
      </c>
      <c r="D3934" t="s">
        <v>347</v>
      </c>
      <c r="E3934" t="s">
        <v>256</v>
      </c>
      <c r="F3934" t="s">
        <v>257</v>
      </c>
      <c r="G3934" s="105">
        <v>14</v>
      </c>
      <c r="H3934" t="s">
        <v>468</v>
      </c>
      <c r="I3934" t="s">
        <v>398</v>
      </c>
      <c r="J3934" t="s">
        <v>39</v>
      </c>
      <c r="K3934" s="105">
        <v>576</v>
      </c>
      <c r="L3934" s="106">
        <v>0.2413100004196167</v>
      </c>
      <c r="N3934" s="105">
        <v>2903</v>
      </c>
      <c r="O3934" s="106">
        <v>0.22566999495029449</v>
      </c>
      <c r="Q3934" s="105">
        <v>51770</v>
      </c>
      <c r="R3934" s="106">
        <v>0.22759999334812159</v>
      </c>
      <c r="S3934" s="107"/>
    </row>
    <row r="3935" spans="1:19" x14ac:dyDescent="0.25">
      <c r="A3935" t="s">
        <v>331</v>
      </c>
      <c r="B3935" t="s">
        <v>347</v>
      </c>
      <c r="C3935" t="s">
        <v>347</v>
      </c>
      <c r="D3935" t="s">
        <v>347</v>
      </c>
      <c r="E3935" t="s">
        <v>256</v>
      </c>
      <c r="F3935" t="s">
        <v>257</v>
      </c>
      <c r="G3935" s="105">
        <v>14</v>
      </c>
      <c r="H3935" t="s">
        <v>468</v>
      </c>
      <c r="I3935" t="s">
        <v>398</v>
      </c>
      <c r="J3935" t="s">
        <v>400</v>
      </c>
      <c r="K3935" s="105">
        <v>671</v>
      </c>
      <c r="L3935" s="106">
        <v>0.28110998868942261</v>
      </c>
      <c r="N3935" s="105">
        <v>3433</v>
      </c>
      <c r="O3935" s="106">
        <v>0.26686999201774603</v>
      </c>
      <c r="Q3935" s="105">
        <v>54628</v>
      </c>
      <c r="R3935" s="106">
        <v>0.24017000198364261</v>
      </c>
      <c r="S3935" s="107"/>
    </row>
    <row r="3936" spans="1:19" x14ac:dyDescent="0.25">
      <c r="A3936" t="s">
        <v>331</v>
      </c>
      <c r="B3936" t="s">
        <v>347</v>
      </c>
      <c r="C3936" t="s">
        <v>347</v>
      </c>
      <c r="D3936" t="s">
        <v>347</v>
      </c>
      <c r="E3936" t="s">
        <v>256</v>
      </c>
      <c r="F3936" t="s">
        <v>257</v>
      </c>
      <c r="G3936">
        <v>14</v>
      </c>
      <c r="H3936" t="s">
        <v>468</v>
      </c>
      <c r="I3936" t="s">
        <v>422</v>
      </c>
      <c r="J3936" t="s">
        <v>429</v>
      </c>
      <c r="K3936">
        <v>1903</v>
      </c>
      <c r="L3936" s="106">
        <v>0.79724001884460449</v>
      </c>
      <c r="N3936">
        <v>6252</v>
      </c>
      <c r="O3936" s="106">
        <v>0.48600998520851141</v>
      </c>
      <c r="Q3936">
        <v>80101</v>
      </c>
      <c r="R3936" s="106">
        <v>0.3521600067615509</v>
      </c>
    </row>
    <row r="3937" spans="1:19" x14ac:dyDescent="0.25">
      <c r="A3937" t="s">
        <v>331</v>
      </c>
      <c r="B3937" t="s">
        <v>347</v>
      </c>
      <c r="C3937" t="s">
        <v>347</v>
      </c>
      <c r="D3937" t="s">
        <v>347</v>
      </c>
      <c r="E3937" t="s">
        <v>256</v>
      </c>
      <c r="F3937" t="s">
        <v>257</v>
      </c>
      <c r="G3937" s="105">
        <v>14</v>
      </c>
      <c r="H3937" t="s">
        <v>468</v>
      </c>
      <c r="I3937" t="s">
        <v>422</v>
      </c>
      <c r="J3937" t="s">
        <v>423</v>
      </c>
      <c r="K3937" s="105">
        <v>383</v>
      </c>
      <c r="L3937" s="106">
        <v>0.16044999659061429</v>
      </c>
      <c r="M3937" s="106">
        <v>0.79132002592086792</v>
      </c>
      <c r="N3937" s="105">
        <v>5132</v>
      </c>
      <c r="O3937" s="106">
        <v>0.39893999695777888</v>
      </c>
      <c r="P3937" s="106">
        <v>0.77616000175476074</v>
      </c>
      <c r="Q3937" s="105">
        <v>119646</v>
      </c>
      <c r="R3937" s="106">
        <v>0.52600997686386108</v>
      </c>
      <c r="S3937" s="107">
        <v>0.81194001436233521</v>
      </c>
    </row>
    <row r="3938" spans="1:19" x14ac:dyDescent="0.25">
      <c r="A3938" t="s">
        <v>331</v>
      </c>
      <c r="B3938" t="s">
        <v>347</v>
      </c>
      <c r="C3938" t="s">
        <v>347</v>
      </c>
      <c r="D3938" t="s">
        <v>347</v>
      </c>
      <c r="E3938" t="s">
        <v>256</v>
      </c>
      <c r="F3938" t="s">
        <v>257</v>
      </c>
      <c r="G3938">
        <v>14</v>
      </c>
      <c r="H3938" t="s">
        <v>468</v>
      </c>
      <c r="I3938" t="s">
        <v>422</v>
      </c>
      <c r="J3938" t="s">
        <v>424</v>
      </c>
      <c r="K3938">
        <v>91</v>
      </c>
      <c r="L3938" s="106">
        <v>3.8120001554489143E-2</v>
      </c>
      <c r="M3938" s="106">
        <v>0.1880200058221817</v>
      </c>
      <c r="N3938">
        <v>1096</v>
      </c>
      <c r="O3938" s="106">
        <v>8.5199996829032898E-2</v>
      </c>
      <c r="P3938" s="106">
        <v>0.16575999557971949</v>
      </c>
      <c r="Q3938">
        <v>17180</v>
      </c>
      <c r="R3938" s="106">
        <v>7.5530000030994415E-2</v>
      </c>
      <c r="S3938" s="106">
        <v>0.11659000068902969</v>
      </c>
    </row>
    <row r="3939" spans="1:19" x14ac:dyDescent="0.25">
      <c r="A3939" t="s">
        <v>331</v>
      </c>
      <c r="B3939" t="s">
        <v>347</v>
      </c>
      <c r="C3939" t="s">
        <v>347</v>
      </c>
      <c r="D3939" t="s">
        <v>347</v>
      </c>
      <c r="E3939" t="s">
        <v>256</v>
      </c>
      <c r="F3939" t="s">
        <v>257</v>
      </c>
      <c r="G3939" s="105">
        <v>14</v>
      </c>
      <c r="H3939" t="s">
        <v>468</v>
      </c>
      <c r="I3939" t="s">
        <v>422</v>
      </c>
      <c r="J3939" t="s">
        <v>425</v>
      </c>
      <c r="K3939" s="105">
        <v>6</v>
      </c>
      <c r="L3939" s="106">
        <v>2.5100000202655788E-3</v>
      </c>
      <c r="M3939" s="106">
        <v>1.2400000356137751E-2</v>
      </c>
      <c r="N3939" s="105">
        <v>225</v>
      </c>
      <c r="O3939" s="106">
        <v>1.7489999532699581E-2</v>
      </c>
      <c r="P3939" s="106">
        <v>3.4030001610517502E-2</v>
      </c>
      <c r="Q3939" s="105">
        <v>6082</v>
      </c>
      <c r="R3939" s="106">
        <v>2.6739999651908871E-2</v>
      </c>
      <c r="S3939" s="107">
        <v>4.1269998997449868E-2</v>
      </c>
    </row>
    <row r="3940" spans="1:19" x14ac:dyDescent="0.25">
      <c r="A3940" t="s">
        <v>331</v>
      </c>
      <c r="B3940" t="s">
        <v>347</v>
      </c>
      <c r="C3940" t="s">
        <v>347</v>
      </c>
      <c r="D3940" t="s">
        <v>347</v>
      </c>
      <c r="E3940" t="s">
        <v>256</v>
      </c>
      <c r="F3940" t="s">
        <v>257</v>
      </c>
      <c r="G3940" s="105">
        <v>14</v>
      </c>
      <c r="H3940" t="s">
        <v>468</v>
      </c>
      <c r="I3940" t="s">
        <v>422</v>
      </c>
      <c r="J3940" t="s">
        <v>426</v>
      </c>
      <c r="K3940" s="105">
        <v>2</v>
      </c>
      <c r="L3940" s="106">
        <v>8.3999999333173037E-4</v>
      </c>
      <c r="M3940" s="106">
        <v>4.1299997828900814E-3</v>
      </c>
      <c r="N3940" s="105">
        <v>124</v>
      </c>
      <c r="O3940" s="106">
        <v>9.6399998292326927E-3</v>
      </c>
      <c r="P3940" s="106">
        <v>1.875000074505806E-2</v>
      </c>
      <c r="Q3940" s="105">
        <v>3672</v>
      </c>
      <c r="R3940" s="106">
        <v>1.6140000894665722E-2</v>
      </c>
      <c r="S3940" s="107">
        <v>2.491999976336956E-2</v>
      </c>
    </row>
    <row r="3941" spans="1:19" x14ac:dyDescent="0.25">
      <c r="A3941" t="s">
        <v>331</v>
      </c>
      <c r="B3941" t="s">
        <v>347</v>
      </c>
      <c r="C3941" t="s">
        <v>347</v>
      </c>
      <c r="D3941" t="s">
        <v>347</v>
      </c>
      <c r="E3941" t="s">
        <v>256</v>
      </c>
      <c r="F3941" t="s">
        <v>257</v>
      </c>
      <c r="G3941" s="105">
        <v>14</v>
      </c>
      <c r="H3941" t="s">
        <v>468</v>
      </c>
      <c r="I3941" t="s">
        <v>422</v>
      </c>
      <c r="J3941" t="s">
        <v>427</v>
      </c>
      <c r="K3941" s="105">
        <v>2</v>
      </c>
      <c r="L3941" s="106">
        <v>8.3999999333173037E-4</v>
      </c>
      <c r="M3941" s="106">
        <v>4.1299997828900814E-3</v>
      </c>
      <c r="N3941" s="105">
        <v>35</v>
      </c>
      <c r="O3941" s="106">
        <v>2.7199999894946809E-3</v>
      </c>
      <c r="P3941" s="106">
        <v>5.2899997681379318E-3</v>
      </c>
      <c r="Q3941" s="105">
        <v>766</v>
      </c>
      <c r="R3941" s="106">
        <v>3.3700000494718552E-3</v>
      </c>
      <c r="S3941" s="107">
        <v>5.2000000141561031E-3</v>
      </c>
    </row>
    <row r="3942" spans="1:19" x14ac:dyDescent="0.25">
      <c r="A3942" t="s">
        <v>331</v>
      </c>
      <c r="B3942" t="s">
        <v>347</v>
      </c>
      <c r="C3942" t="s">
        <v>347</v>
      </c>
      <c r="D3942" t="s">
        <v>347</v>
      </c>
      <c r="E3942" t="s">
        <v>256</v>
      </c>
      <c r="F3942" t="s">
        <v>257</v>
      </c>
      <c r="G3942" s="105">
        <v>14</v>
      </c>
      <c r="H3942" t="s">
        <v>468</v>
      </c>
      <c r="I3942" t="s">
        <v>422</v>
      </c>
      <c r="J3942" t="s">
        <v>428</v>
      </c>
      <c r="K3942" s="105">
        <v>0</v>
      </c>
      <c r="L3942" s="106">
        <v>0</v>
      </c>
      <c r="M3942" s="106">
        <v>0</v>
      </c>
      <c r="N3942" s="105">
        <v>0</v>
      </c>
      <c r="O3942" s="106">
        <v>0</v>
      </c>
      <c r="P3942" s="106">
        <v>0</v>
      </c>
      <c r="Q3942" s="105">
        <v>12</v>
      </c>
      <c r="R3942" s="106">
        <v>4.9999998736893758E-5</v>
      </c>
      <c r="S3942" s="107">
        <v>7.9999997979030013E-5</v>
      </c>
    </row>
    <row r="3943" spans="1:19" x14ac:dyDescent="0.25">
      <c r="A3943" t="s">
        <v>331</v>
      </c>
      <c r="B3943" t="s">
        <v>347</v>
      </c>
      <c r="C3943" t="s">
        <v>347</v>
      </c>
      <c r="D3943" t="s">
        <v>347</v>
      </c>
      <c r="E3943" t="s">
        <v>256</v>
      </c>
      <c r="F3943" t="s">
        <v>257</v>
      </c>
      <c r="G3943" s="105">
        <v>14</v>
      </c>
      <c r="H3943" t="s">
        <v>468</v>
      </c>
      <c r="I3943" t="s">
        <v>430</v>
      </c>
      <c r="J3943" t="s">
        <v>434</v>
      </c>
      <c r="K3943" s="105">
        <v>59</v>
      </c>
      <c r="L3943" s="106">
        <v>2.4720000103116039E-2</v>
      </c>
      <c r="M3943" s="106">
        <v>2.5690000504255291E-2</v>
      </c>
      <c r="N3943" s="105">
        <v>336</v>
      </c>
      <c r="O3943" s="106">
        <v>2.6119999587535862E-2</v>
      </c>
      <c r="P3943" s="106">
        <v>2.7149999514222149E-2</v>
      </c>
      <c r="Q3943" s="105">
        <v>4987</v>
      </c>
      <c r="R3943" s="106">
        <v>2.1919999271631241E-2</v>
      </c>
      <c r="S3943" s="107">
        <v>2.2490000352263451E-2</v>
      </c>
    </row>
    <row r="3944" spans="1:19" x14ac:dyDescent="0.25">
      <c r="A3944" t="s">
        <v>331</v>
      </c>
      <c r="B3944" t="s">
        <v>347</v>
      </c>
      <c r="C3944" t="s">
        <v>347</v>
      </c>
      <c r="D3944" t="s">
        <v>347</v>
      </c>
      <c r="E3944" t="s">
        <v>256</v>
      </c>
      <c r="F3944" t="s">
        <v>257</v>
      </c>
      <c r="G3944" s="105">
        <v>14</v>
      </c>
      <c r="H3944" t="s">
        <v>468</v>
      </c>
      <c r="I3944" t="s">
        <v>430</v>
      </c>
      <c r="J3944" t="s">
        <v>432</v>
      </c>
      <c r="K3944" s="105">
        <v>240</v>
      </c>
      <c r="L3944" s="106">
        <v>0.1005399972200394</v>
      </c>
      <c r="M3944" s="106">
        <v>0.1044799983501434</v>
      </c>
      <c r="N3944" s="105">
        <v>1780</v>
      </c>
      <c r="O3944" s="106">
        <v>0.13837000727653501</v>
      </c>
      <c r="P3944" s="106">
        <v>0.1438499987125397</v>
      </c>
      <c r="Q3944" s="105">
        <v>18498</v>
      </c>
      <c r="R3944" s="106">
        <v>8.1320002675056458E-2</v>
      </c>
      <c r="S3944" s="107">
        <v>8.343999832868576E-2</v>
      </c>
    </row>
    <row r="3945" spans="1:19" x14ac:dyDescent="0.25">
      <c r="A3945" t="s">
        <v>331</v>
      </c>
      <c r="B3945" t="s">
        <v>347</v>
      </c>
      <c r="C3945" t="s">
        <v>347</v>
      </c>
      <c r="D3945" t="s">
        <v>347</v>
      </c>
      <c r="E3945" t="s">
        <v>256</v>
      </c>
      <c r="F3945" t="s">
        <v>257</v>
      </c>
      <c r="G3945" s="105">
        <v>14</v>
      </c>
      <c r="H3945" t="s">
        <v>468</v>
      </c>
      <c r="I3945" t="s">
        <v>430</v>
      </c>
      <c r="J3945" t="s">
        <v>435</v>
      </c>
      <c r="K3945" s="105">
        <v>22</v>
      </c>
      <c r="L3945" s="106">
        <v>9.2200003564357758E-3</v>
      </c>
      <c r="M3945" s="106">
        <v>9.5800003036856651E-3</v>
      </c>
      <c r="N3945" s="105">
        <v>30</v>
      </c>
      <c r="O3945" s="106">
        <v>2.330000046640635E-3</v>
      </c>
      <c r="P3945" s="106">
        <v>2.4200000334531069E-3</v>
      </c>
      <c r="Q3945" s="105">
        <v>391</v>
      </c>
      <c r="R3945" s="106">
        <v>1.7199999419972301E-3</v>
      </c>
      <c r="S3945" s="107">
        <v>1.760000013746321E-3</v>
      </c>
    </row>
    <row r="3946" spans="1:19" x14ac:dyDescent="0.25">
      <c r="A3946" t="s">
        <v>331</v>
      </c>
      <c r="B3946" t="s">
        <v>347</v>
      </c>
      <c r="C3946" t="s">
        <v>347</v>
      </c>
      <c r="D3946" t="s">
        <v>347</v>
      </c>
      <c r="E3946" t="s">
        <v>256</v>
      </c>
      <c r="F3946" t="s">
        <v>257</v>
      </c>
      <c r="G3946" s="105">
        <v>14</v>
      </c>
      <c r="H3946" t="s">
        <v>468</v>
      </c>
      <c r="I3946" t="s">
        <v>430</v>
      </c>
      <c r="J3946" t="s">
        <v>436</v>
      </c>
      <c r="K3946" s="105">
        <v>75</v>
      </c>
      <c r="L3946" s="106">
        <v>3.1419999897480011E-2</v>
      </c>
      <c r="M3946" s="106">
        <v>3.2650001347064972E-2</v>
      </c>
      <c r="N3946" s="105">
        <v>688</v>
      </c>
      <c r="O3946" s="106">
        <v>5.3479999303817749E-2</v>
      </c>
      <c r="P3946" s="106">
        <v>5.559999868273735E-2</v>
      </c>
      <c r="Q3946" s="105">
        <v>6784</v>
      </c>
      <c r="R3946" s="106">
        <v>2.9829999431967739E-2</v>
      </c>
      <c r="S3946" s="107">
        <v>3.060000017285347E-2</v>
      </c>
    </row>
    <row r="3947" spans="1:19" x14ac:dyDescent="0.25">
      <c r="A3947" t="s">
        <v>331</v>
      </c>
      <c r="B3947" t="s">
        <v>347</v>
      </c>
      <c r="C3947" t="s">
        <v>347</v>
      </c>
      <c r="D3947" t="s">
        <v>347</v>
      </c>
      <c r="E3947" t="s">
        <v>256</v>
      </c>
      <c r="F3947" t="s">
        <v>257</v>
      </c>
      <c r="G3947">
        <v>14</v>
      </c>
      <c r="H3947" t="s">
        <v>468</v>
      </c>
      <c r="I3947" t="s">
        <v>430</v>
      </c>
      <c r="J3947" t="s">
        <v>431</v>
      </c>
      <c r="K3947">
        <v>1192</v>
      </c>
      <c r="L3947" s="106">
        <v>0.49937000870704651</v>
      </c>
      <c r="M3947" s="106">
        <v>0.51893997192382813</v>
      </c>
      <c r="N3947">
        <v>3302</v>
      </c>
      <c r="O3947" s="106">
        <v>0.25668999552726751</v>
      </c>
      <c r="P3947" s="106">
        <v>0.26684999465942377</v>
      </c>
      <c r="Q3947">
        <v>77035</v>
      </c>
      <c r="R3947" s="106">
        <v>0.33867999911308289</v>
      </c>
      <c r="S3947" s="106">
        <v>0.3474699854850769</v>
      </c>
    </row>
    <row r="3948" spans="1:19" x14ac:dyDescent="0.25">
      <c r="A3948" t="s">
        <v>331</v>
      </c>
      <c r="B3948" t="s">
        <v>347</v>
      </c>
      <c r="C3948" t="s">
        <v>347</v>
      </c>
      <c r="D3948" t="s">
        <v>347</v>
      </c>
      <c r="E3948" t="s">
        <v>256</v>
      </c>
      <c r="F3948" t="s">
        <v>257</v>
      </c>
      <c r="G3948" s="105">
        <v>14</v>
      </c>
      <c r="H3948" t="s">
        <v>468</v>
      </c>
      <c r="I3948" t="s">
        <v>430</v>
      </c>
      <c r="J3948" t="s">
        <v>502</v>
      </c>
      <c r="K3948" s="105">
        <v>709</v>
      </c>
      <c r="L3948" s="106">
        <v>0.2970300018787384</v>
      </c>
      <c r="M3948" s="106">
        <v>0.30866000056266779</v>
      </c>
      <c r="N3948" s="105">
        <v>6238</v>
      </c>
      <c r="O3948" s="106">
        <v>0.48491999506950378</v>
      </c>
      <c r="P3948" s="106">
        <v>0.50411999225616455</v>
      </c>
      <c r="Q3948" s="105">
        <v>114008</v>
      </c>
      <c r="R3948" s="106">
        <v>0.5012199878692627</v>
      </c>
      <c r="S3948" s="107">
        <v>0.51424002647399902</v>
      </c>
    </row>
    <row r="3949" spans="1:19" x14ac:dyDescent="0.25">
      <c r="A3949" t="s">
        <v>331</v>
      </c>
      <c r="B3949" t="s">
        <v>347</v>
      </c>
      <c r="C3949" t="s">
        <v>347</v>
      </c>
      <c r="D3949" t="s">
        <v>347</v>
      </c>
      <c r="E3949" t="s">
        <v>256</v>
      </c>
      <c r="F3949" t="s">
        <v>257</v>
      </c>
      <c r="G3949" s="105">
        <v>14</v>
      </c>
      <c r="H3949" t="s">
        <v>468</v>
      </c>
      <c r="I3949" t="s">
        <v>430</v>
      </c>
      <c r="J3949" t="s">
        <v>86</v>
      </c>
      <c r="K3949" s="105">
        <v>90</v>
      </c>
      <c r="L3949" s="106">
        <v>3.7700001150369637E-2</v>
      </c>
      <c r="N3949" s="105">
        <v>490</v>
      </c>
      <c r="O3949" s="106">
        <v>3.8090001791715622E-2</v>
      </c>
      <c r="Q3949" s="105">
        <v>5756</v>
      </c>
      <c r="R3949" s="106">
        <v>2.5310000404715541E-2</v>
      </c>
      <c r="S3949" s="107"/>
    </row>
    <row r="3950" spans="1:19" x14ac:dyDescent="0.25">
      <c r="A3950" t="s">
        <v>331</v>
      </c>
      <c r="B3950" t="s">
        <v>347</v>
      </c>
      <c r="C3950" t="s">
        <v>347</v>
      </c>
      <c r="D3950" t="s">
        <v>347</v>
      </c>
      <c r="E3950" t="s">
        <v>256</v>
      </c>
      <c r="F3950" t="s">
        <v>257</v>
      </c>
      <c r="G3950" s="105">
        <v>14</v>
      </c>
      <c r="H3950" t="s">
        <v>468</v>
      </c>
      <c r="I3950" t="s">
        <v>401</v>
      </c>
      <c r="J3950" t="s">
        <v>405</v>
      </c>
      <c r="K3950" s="105">
        <v>1885</v>
      </c>
      <c r="L3950" s="106">
        <v>0.78969001770019531</v>
      </c>
      <c r="M3950" s="106">
        <v>0.81424999237060547</v>
      </c>
      <c r="N3950" s="105">
        <v>9610</v>
      </c>
      <c r="O3950" s="106">
        <v>0.74704998731613159</v>
      </c>
      <c r="P3950" s="106">
        <v>0.77863997220993042</v>
      </c>
      <c r="Q3950" s="105">
        <v>171311</v>
      </c>
      <c r="R3950" s="106">
        <v>0.75314998626708984</v>
      </c>
      <c r="S3950" s="107">
        <v>0.77806001901626587</v>
      </c>
    </row>
    <row r="3951" spans="1:19" x14ac:dyDescent="0.25">
      <c r="A3951" t="s">
        <v>331</v>
      </c>
      <c r="B3951" t="s">
        <v>347</v>
      </c>
      <c r="C3951" t="s">
        <v>347</v>
      </c>
      <c r="D3951" t="s">
        <v>347</v>
      </c>
      <c r="E3951" t="s">
        <v>256</v>
      </c>
      <c r="F3951" t="s">
        <v>257</v>
      </c>
      <c r="G3951" s="105">
        <v>14</v>
      </c>
      <c r="H3951" t="s">
        <v>468</v>
      </c>
      <c r="I3951" t="s">
        <v>401</v>
      </c>
      <c r="J3951" t="s">
        <v>412</v>
      </c>
      <c r="K3951" s="105">
        <v>197</v>
      </c>
      <c r="L3951" s="106">
        <v>8.2529999315738678E-2</v>
      </c>
      <c r="M3951" s="106">
        <v>8.5100002586841583E-2</v>
      </c>
      <c r="N3951" s="105">
        <v>1257</v>
      </c>
      <c r="O3951" s="106">
        <v>9.7709998488426208E-2</v>
      </c>
      <c r="P3951" s="106">
        <v>0.1018500030040741</v>
      </c>
      <c r="Q3951" s="105">
        <v>22313</v>
      </c>
      <c r="R3951" s="106">
        <v>9.8099999129772186E-2</v>
      </c>
      <c r="S3951" s="107">
        <v>0.10134000331163411</v>
      </c>
    </row>
    <row r="3952" spans="1:19" x14ac:dyDescent="0.25">
      <c r="A3952" t="s">
        <v>331</v>
      </c>
      <c r="B3952" t="s">
        <v>347</v>
      </c>
      <c r="C3952" t="s">
        <v>347</v>
      </c>
      <c r="D3952" t="s">
        <v>347</v>
      </c>
      <c r="E3952" t="s">
        <v>256</v>
      </c>
      <c r="F3952" t="s">
        <v>257</v>
      </c>
      <c r="G3952" s="105">
        <v>14</v>
      </c>
      <c r="H3952" t="s">
        <v>468</v>
      </c>
      <c r="I3952" t="s">
        <v>401</v>
      </c>
      <c r="J3952" t="s">
        <v>413</v>
      </c>
      <c r="K3952" s="105">
        <v>132</v>
      </c>
      <c r="L3952" s="106">
        <v>5.5300001055002213E-2</v>
      </c>
      <c r="M3952" s="106">
        <v>5.7020001113414757E-2</v>
      </c>
      <c r="N3952" s="105">
        <v>865</v>
      </c>
      <c r="O3952" s="106">
        <v>6.7239999771118164E-2</v>
      </c>
      <c r="P3952" s="106">
        <v>7.0090003311634064E-2</v>
      </c>
      <c r="Q3952" s="105">
        <v>15680</v>
      </c>
      <c r="R3952" s="106">
        <v>6.8939998745918274E-2</v>
      </c>
      <c r="S3952" s="107">
        <v>7.1220003068447113E-2</v>
      </c>
    </row>
    <row r="3953" spans="1:19" x14ac:dyDescent="0.25">
      <c r="A3953" t="s">
        <v>331</v>
      </c>
      <c r="B3953" t="s">
        <v>347</v>
      </c>
      <c r="C3953" t="s">
        <v>347</v>
      </c>
      <c r="D3953" t="s">
        <v>347</v>
      </c>
      <c r="E3953" t="s">
        <v>256</v>
      </c>
      <c r="F3953" t="s">
        <v>257</v>
      </c>
      <c r="G3953" s="105">
        <v>14</v>
      </c>
      <c r="H3953" t="s">
        <v>468</v>
      </c>
      <c r="I3953" t="s">
        <v>401</v>
      </c>
      <c r="J3953" t="s">
        <v>441</v>
      </c>
      <c r="K3953" s="105">
        <v>72</v>
      </c>
      <c r="L3953" s="106">
        <v>3.0160000547766689E-2</v>
      </c>
      <c r="N3953" s="105">
        <v>522</v>
      </c>
      <c r="O3953" s="106">
        <v>4.0580000728368759E-2</v>
      </c>
      <c r="Q3953" s="105">
        <v>7283</v>
      </c>
      <c r="R3953" s="106">
        <v>3.2019998878240592E-2</v>
      </c>
      <c r="S3953" s="107"/>
    </row>
    <row r="3954" spans="1:19" x14ac:dyDescent="0.25">
      <c r="A3954" t="s">
        <v>331</v>
      </c>
      <c r="B3954" t="s">
        <v>347</v>
      </c>
      <c r="C3954" t="s">
        <v>347</v>
      </c>
      <c r="D3954" t="s">
        <v>347</v>
      </c>
      <c r="E3954" t="s">
        <v>256</v>
      </c>
      <c r="F3954" t="s">
        <v>257</v>
      </c>
      <c r="G3954" s="105">
        <v>14</v>
      </c>
      <c r="H3954" t="s">
        <v>468</v>
      </c>
      <c r="I3954" t="s">
        <v>401</v>
      </c>
      <c r="J3954" t="s">
        <v>414</v>
      </c>
      <c r="K3954" s="105">
        <v>101</v>
      </c>
      <c r="L3954" s="106">
        <v>4.2309999465942383E-2</v>
      </c>
      <c r="M3954" s="106">
        <v>4.3630000203847892E-2</v>
      </c>
      <c r="N3954" s="105">
        <v>610</v>
      </c>
      <c r="O3954" s="106">
        <v>4.7419998794794083E-2</v>
      </c>
      <c r="P3954" s="106">
        <v>4.9419999122619629E-2</v>
      </c>
      <c r="Q3954" s="105">
        <v>10872</v>
      </c>
      <c r="R3954" s="106">
        <v>4.7800000756978989E-2</v>
      </c>
      <c r="S3954" s="107">
        <v>4.9380000680685043E-2</v>
      </c>
    </row>
    <row r="3955" spans="1:19" x14ac:dyDescent="0.25">
      <c r="A3955" t="s">
        <v>331</v>
      </c>
      <c r="B3955" t="s">
        <v>347</v>
      </c>
      <c r="C3955" t="s">
        <v>347</v>
      </c>
      <c r="D3955" t="s">
        <v>347</v>
      </c>
      <c r="E3955" t="s">
        <v>156</v>
      </c>
      <c r="F3955" t="s">
        <v>157</v>
      </c>
      <c r="G3955" s="105">
        <v>20</v>
      </c>
      <c r="H3955" t="s">
        <v>469</v>
      </c>
      <c r="I3955" t="s">
        <v>349</v>
      </c>
      <c r="J3955" t="s">
        <v>350</v>
      </c>
      <c r="K3955" s="105">
        <v>11</v>
      </c>
      <c r="L3955" s="106">
        <v>3.4799999557435508E-3</v>
      </c>
      <c r="N3955" s="105">
        <v>49</v>
      </c>
      <c r="O3955" s="106">
        <v>3.9400001987814903E-3</v>
      </c>
      <c r="Q3955" s="105">
        <v>1130</v>
      </c>
      <c r="R3955" s="106">
        <v>4.9700001254677773E-3</v>
      </c>
      <c r="S3955" s="107"/>
    </row>
    <row r="3956" spans="1:19" x14ac:dyDescent="0.25">
      <c r="A3956" t="s">
        <v>331</v>
      </c>
      <c r="B3956" t="s">
        <v>347</v>
      </c>
      <c r="C3956" t="s">
        <v>347</v>
      </c>
      <c r="D3956" t="s">
        <v>347</v>
      </c>
      <c r="E3956" t="s">
        <v>156</v>
      </c>
      <c r="F3956" t="s">
        <v>157</v>
      </c>
      <c r="G3956" s="105">
        <v>20</v>
      </c>
      <c r="H3956" t="s">
        <v>469</v>
      </c>
      <c r="I3956" t="s">
        <v>349</v>
      </c>
      <c r="J3956" t="s">
        <v>368</v>
      </c>
      <c r="K3956" s="105">
        <v>107</v>
      </c>
      <c r="L3956" s="106">
        <v>3.3849999308586121E-2</v>
      </c>
      <c r="N3956" s="105">
        <v>464</v>
      </c>
      <c r="O3956" s="106">
        <v>3.7349998950958252E-2</v>
      </c>
      <c r="Q3956" s="105">
        <v>8418</v>
      </c>
      <c r="R3956" s="106">
        <v>3.700999915599823E-2</v>
      </c>
      <c r="S3956" s="107"/>
    </row>
    <row r="3957" spans="1:19" x14ac:dyDescent="0.25">
      <c r="A3957" t="s">
        <v>331</v>
      </c>
      <c r="B3957" t="s">
        <v>347</v>
      </c>
      <c r="C3957" t="s">
        <v>347</v>
      </c>
      <c r="D3957" t="s">
        <v>347</v>
      </c>
      <c r="E3957" t="s">
        <v>156</v>
      </c>
      <c r="F3957" t="s">
        <v>157</v>
      </c>
      <c r="G3957" s="105">
        <v>20</v>
      </c>
      <c r="H3957" t="s">
        <v>469</v>
      </c>
      <c r="I3957" t="s">
        <v>349</v>
      </c>
      <c r="J3957" t="s">
        <v>369</v>
      </c>
      <c r="K3957" s="105">
        <v>369</v>
      </c>
      <c r="L3957" s="106">
        <v>0.1167400032281876</v>
      </c>
      <c r="N3957" s="105">
        <v>1488</v>
      </c>
      <c r="O3957" s="106">
        <v>0.1197900027036667</v>
      </c>
      <c r="Q3957" s="105">
        <v>27454</v>
      </c>
      <c r="R3957" s="106">
        <v>0.1207000017166138</v>
      </c>
      <c r="S3957" s="107"/>
    </row>
    <row r="3958" spans="1:19" x14ac:dyDescent="0.25">
      <c r="A3958" t="s">
        <v>331</v>
      </c>
      <c r="B3958" t="s">
        <v>347</v>
      </c>
      <c r="C3958" t="s">
        <v>347</v>
      </c>
      <c r="D3958" t="s">
        <v>347</v>
      </c>
      <c r="E3958" t="s">
        <v>156</v>
      </c>
      <c r="F3958" t="s">
        <v>157</v>
      </c>
      <c r="G3958" s="105">
        <v>20</v>
      </c>
      <c r="H3958" t="s">
        <v>469</v>
      </c>
      <c r="I3958" t="s">
        <v>349</v>
      </c>
      <c r="J3958" t="s">
        <v>370</v>
      </c>
      <c r="K3958" s="105">
        <v>851</v>
      </c>
      <c r="L3958" s="106">
        <v>0.26921999454498291</v>
      </c>
      <c r="N3958" s="105">
        <v>2993</v>
      </c>
      <c r="O3958" s="106">
        <v>0.24094000458717349</v>
      </c>
      <c r="Q3958" s="105">
        <v>55879</v>
      </c>
      <c r="R3958" s="106">
        <v>0.24567000567913061</v>
      </c>
      <c r="S3958" s="107"/>
    </row>
    <row r="3959" spans="1:19" x14ac:dyDescent="0.25">
      <c r="A3959" t="s">
        <v>331</v>
      </c>
      <c r="B3959" t="s">
        <v>347</v>
      </c>
      <c r="C3959" t="s">
        <v>347</v>
      </c>
      <c r="D3959" t="s">
        <v>347</v>
      </c>
      <c r="E3959" t="s">
        <v>156</v>
      </c>
      <c r="F3959" t="s">
        <v>157</v>
      </c>
      <c r="G3959" s="105">
        <v>20</v>
      </c>
      <c r="H3959" t="s">
        <v>469</v>
      </c>
      <c r="I3959" t="s">
        <v>349</v>
      </c>
      <c r="J3959" t="s">
        <v>371</v>
      </c>
      <c r="K3959" s="105">
        <v>810</v>
      </c>
      <c r="L3959" s="106">
        <v>0.25624999403953552</v>
      </c>
      <c r="N3959" s="105">
        <v>3049</v>
      </c>
      <c r="O3959" s="106">
        <v>0.24545000493526459</v>
      </c>
      <c r="Q3959" s="105">
        <v>57982</v>
      </c>
      <c r="R3959" s="106">
        <v>0.25490999221801758</v>
      </c>
      <c r="S3959" s="107"/>
    </row>
    <row r="3960" spans="1:19" x14ac:dyDescent="0.25">
      <c r="A3960" t="s">
        <v>331</v>
      </c>
      <c r="B3960" t="s">
        <v>347</v>
      </c>
      <c r="C3960" t="s">
        <v>347</v>
      </c>
      <c r="D3960" t="s">
        <v>347</v>
      </c>
      <c r="E3960" t="s">
        <v>156</v>
      </c>
      <c r="F3960" t="s">
        <v>157</v>
      </c>
      <c r="G3960" s="105">
        <v>20</v>
      </c>
      <c r="H3960" t="s">
        <v>469</v>
      </c>
      <c r="I3960" t="s">
        <v>349</v>
      </c>
      <c r="J3960" t="s">
        <v>372</v>
      </c>
      <c r="K3960" s="105">
        <v>602</v>
      </c>
      <c r="L3960" s="106">
        <v>0.19044999778270719</v>
      </c>
      <c r="N3960" s="105">
        <v>2488</v>
      </c>
      <c r="O3960" s="106">
        <v>0.20028999447822571</v>
      </c>
      <c r="Q3960" s="105">
        <v>44765</v>
      </c>
      <c r="R3960" s="106">
        <v>0.19679999351501459</v>
      </c>
      <c r="S3960" s="107"/>
    </row>
    <row r="3961" spans="1:19" x14ac:dyDescent="0.25">
      <c r="A3961" t="s">
        <v>331</v>
      </c>
      <c r="B3961" t="s">
        <v>347</v>
      </c>
      <c r="C3961" t="s">
        <v>347</v>
      </c>
      <c r="D3961" t="s">
        <v>347</v>
      </c>
      <c r="E3961" t="s">
        <v>156</v>
      </c>
      <c r="F3961" t="s">
        <v>157</v>
      </c>
      <c r="G3961" s="105">
        <v>20</v>
      </c>
      <c r="H3961" t="s">
        <v>469</v>
      </c>
      <c r="I3961" t="s">
        <v>349</v>
      </c>
      <c r="J3961" t="s">
        <v>373</v>
      </c>
      <c r="K3961" s="105">
        <v>411</v>
      </c>
      <c r="L3961" s="106">
        <v>0.13001999258995059</v>
      </c>
      <c r="N3961" s="105">
        <v>1891</v>
      </c>
      <c r="O3961" s="106">
        <v>0.15222999453544619</v>
      </c>
      <c r="Q3961" s="105">
        <v>31831</v>
      </c>
      <c r="R3961" s="106">
        <v>0.1399399936199188</v>
      </c>
      <c r="S3961" s="107"/>
    </row>
    <row r="3962" spans="1:19" x14ac:dyDescent="0.25">
      <c r="A3962" t="s">
        <v>331</v>
      </c>
      <c r="B3962" t="s">
        <v>347</v>
      </c>
      <c r="C3962" t="s">
        <v>347</v>
      </c>
      <c r="D3962" t="s">
        <v>347</v>
      </c>
      <c r="E3962" t="s">
        <v>156</v>
      </c>
      <c r="F3962" t="s">
        <v>157</v>
      </c>
      <c r="G3962" s="105">
        <v>20</v>
      </c>
      <c r="H3962" t="s">
        <v>469</v>
      </c>
      <c r="I3962" t="s">
        <v>438</v>
      </c>
      <c r="J3962" t="s">
        <v>48</v>
      </c>
      <c r="K3962" s="105">
        <v>2693</v>
      </c>
      <c r="L3962" s="106">
        <v>0.85194998979568481</v>
      </c>
      <c r="M3962" s="106">
        <v>0.86983001232147217</v>
      </c>
      <c r="N3962" s="105">
        <v>10348</v>
      </c>
      <c r="O3962" s="106">
        <v>0.83303999900817871</v>
      </c>
      <c r="P3962" s="106">
        <v>0.85613000392913818</v>
      </c>
      <c r="Q3962" s="105">
        <v>186401</v>
      </c>
      <c r="R3962" s="106">
        <v>0.81949001550674438</v>
      </c>
      <c r="S3962" s="107">
        <v>0.8465999960899353</v>
      </c>
    </row>
    <row r="3963" spans="1:19" x14ac:dyDescent="0.25">
      <c r="A3963" t="s">
        <v>331</v>
      </c>
      <c r="B3963" t="s">
        <v>347</v>
      </c>
      <c r="C3963" t="s">
        <v>347</v>
      </c>
      <c r="D3963" t="s">
        <v>347</v>
      </c>
      <c r="E3963" t="s">
        <v>156</v>
      </c>
      <c r="F3963" t="s">
        <v>157</v>
      </c>
      <c r="G3963" s="105">
        <v>20</v>
      </c>
      <c r="H3963" t="s">
        <v>469</v>
      </c>
      <c r="I3963" t="s">
        <v>438</v>
      </c>
      <c r="J3963" t="s">
        <v>42</v>
      </c>
      <c r="K3963" s="105">
        <v>265</v>
      </c>
      <c r="L3963" s="106">
        <v>8.3829998970031738E-2</v>
      </c>
      <c r="M3963" s="106">
        <v>8.5589997470378876E-2</v>
      </c>
      <c r="N3963" s="105">
        <v>1079</v>
      </c>
      <c r="O3963" s="106">
        <v>8.6860001087188721E-2</v>
      </c>
      <c r="P3963" s="106">
        <v>8.9270003139972687E-2</v>
      </c>
      <c r="Q3963" s="105">
        <v>20350</v>
      </c>
      <c r="R3963" s="106">
        <v>8.9469999074935913E-2</v>
      </c>
      <c r="S3963" s="107">
        <v>9.2430002987384796E-2</v>
      </c>
    </row>
    <row r="3964" spans="1:19" x14ac:dyDescent="0.25">
      <c r="A3964" t="s">
        <v>331</v>
      </c>
      <c r="B3964" t="s">
        <v>347</v>
      </c>
      <c r="C3964" t="s">
        <v>347</v>
      </c>
      <c r="D3964" t="s">
        <v>347</v>
      </c>
      <c r="E3964" t="s">
        <v>156</v>
      </c>
      <c r="F3964" t="s">
        <v>157</v>
      </c>
      <c r="G3964" s="105">
        <v>20</v>
      </c>
      <c r="H3964" t="s">
        <v>469</v>
      </c>
      <c r="I3964" t="s">
        <v>438</v>
      </c>
      <c r="J3964" t="s">
        <v>374</v>
      </c>
      <c r="K3964" s="105">
        <v>138</v>
      </c>
      <c r="L3964" s="106">
        <v>4.3659999966621399E-2</v>
      </c>
      <c r="M3964" s="106">
        <v>4.4569998979568481E-2</v>
      </c>
      <c r="N3964" s="105">
        <v>660</v>
      </c>
      <c r="O3964" s="106">
        <v>5.3130000829696662E-2</v>
      </c>
      <c r="P3964" s="106">
        <v>5.4600000381469727E-2</v>
      </c>
      <c r="Q3964" s="105">
        <v>13425</v>
      </c>
      <c r="R3964" s="106">
        <v>5.9020001441240311E-2</v>
      </c>
      <c r="S3964" s="107">
        <v>6.0970000922679901E-2</v>
      </c>
    </row>
    <row r="3965" spans="1:19" x14ac:dyDescent="0.25">
      <c r="A3965" t="s">
        <v>331</v>
      </c>
      <c r="B3965" t="s">
        <v>347</v>
      </c>
      <c r="C3965" t="s">
        <v>347</v>
      </c>
      <c r="D3965" t="s">
        <v>347</v>
      </c>
      <c r="E3965" t="s">
        <v>156</v>
      </c>
      <c r="F3965" t="s">
        <v>157</v>
      </c>
      <c r="G3965" s="105">
        <v>20</v>
      </c>
      <c r="H3965" t="s">
        <v>469</v>
      </c>
      <c r="I3965" t="s">
        <v>438</v>
      </c>
      <c r="J3965" t="s">
        <v>86</v>
      </c>
      <c r="K3965" s="105">
        <v>65</v>
      </c>
      <c r="L3965" s="106">
        <v>2.0560000091791149E-2</v>
      </c>
      <c r="N3965" s="105">
        <v>335</v>
      </c>
      <c r="O3965" s="106">
        <v>2.696999907493591E-2</v>
      </c>
      <c r="Q3965" s="105">
        <v>7283</v>
      </c>
      <c r="R3965" s="106">
        <v>3.2019998878240592E-2</v>
      </c>
      <c r="S3965" s="107"/>
    </row>
    <row r="3966" spans="1:19" x14ac:dyDescent="0.25">
      <c r="A3966" t="s">
        <v>331</v>
      </c>
      <c r="B3966" t="s">
        <v>347</v>
      </c>
      <c r="C3966" t="s">
        <v>347</v>
      </c>
      <c r="D3966" t="s">
        <v>347</v>
      </c>
      <c r="E3966" t="s">
        <v>156</v>
      </c>
      <c r="F3966" t="s">
        <v>157</v>
      </c>
      <c r="G3966" s="105">
        <v>20</v>
      </c>
      <c r="H3966" t="s">
        <v>469</v>
      </c>
      <c r="I3966" t="s">
        <v>375</v>
      </c>
      <c r="J3966" t="s">
        <v>376</v>
      </c>
      <c r="K3966" s="105">
        <v>614</v>
      </c>
      <c r="L3966" s="106">
        <v>0.19424000382423401</v>
      </c>
      <c r="N3966" s="105">
        <v>2467</v>
      </c>
      <c r="O3966" s="106">
        <v>0.1985999941825867</v>
      </c>
      <c r="Q3966" s="105">
        <v>47189</v>
      </c>
      <c r="R3966" s="106">
        <v>0.20746000111103061</v>
      </c>
      <c r="S3966" s="107"/>
    </row>
    <row r="3967" spans="1:19" x14ac:dyDescent="0.25">
      <c r="A3967" t="s">
        <v>331</v>
      </c>
      <c r="B3967" t="s">
        <v>347</v>
      </c>
      <c r="C3967" t="s">
        <v>347</v>
      </c>
      <c r="D3967" t="s">
        <v>347</v>
      </c>
      <c r="E3967" t="s">
        <v>156</v>
      </c>
      <c r="F3967" t="s">
        <v>157</v>
      </c>
      <c r="G3967" s="105">
        <v>20</v>
      </c>
      <c r="H3967" t="s">
        <v>469</v>
      </c>
      <c r="I3967" t="s">
        <v>375</v>
      </c>
      <c r="J3967" t="s">
        <v>377</v>
      </c>
      <c r="K3967" s="105">
        <v>642</v>
      </c>
      <c r="L3967" s="106">
        <v>0.2030999958515167</v>
      </c>
      <c r="N3967" s="105">
        <v>2436</v>
      </c>
      <c r="O3967" s="106">
        <v>0.19609999656677249</v>
      </c>
      <c r="Q3967" s="105">
        <v>47420</v>
      </c>
      <c r="R3967" s="106">
        <v>0.20848000049591059</v>
      </c>
      <c r="S3967" s="107"/>
    </row>
    <row r="3968" spans="1:19" x14ac:dyDescent="0.25">
      <c r="A3968" t="s">
        <v>331</v>
      </c>
      <c r="B3968" t="s">
        <v>347</v>
      </c>
      <c r="C3968" t="s">
        <v>347</v>
      </c>
      <c r="D3968" t="s">
        <v>347</v>
      </c>
      <c r="E3968" t="s">
        <v>156</v>
      </c>
      <c r="F3968" t="s">
        <v>157</v>
      </c>
      <c r="G3968" s="105">
        <v>20</v>
      </c>
      <c r="H3968" t="s">
        <v>469</v>
      </c>
      <c r="I3968" t="s">
        <v>375</v>
      </c>
      <c r="J3968" t="s">
        <v>378</v>
      </c>
      <c r="K3968" s="105">
        <v>566</v>
      </c>
      <c r="L3968" s="106">
        <v>0.17905999720096591</v>
      </c>
      <c r="N3968" s="105">
        <v>2112</v>
      </c>
      <c r="O3968" s="106">
        <v>0.17001999914646149</v>
      </c>
      <c r="Q3968" s="105">
        <v>37332</v>
      </c>
      <c r="R3968" s="106">
        <v>0.1641300022602081</v>
      </c>
      <c r="S3968" s="107"/>
    </row>
    <row r="3969" spans="1:19" x14ac:dyDescent="0.25">
      <c r="A3969" t="s">
        <v>331</v>
      </c>
      <c r="B3969" t="s">
        <v>347</v>
      </c>
      <c r="C3969" t="s">
        <v>347</v>
      </c>
      <c r="D3969" t="s">
        <v>347</v>
      </c>
      <c r="E3969" t="s">
        <v>156</v>
      </c>
      <c r="F3969" t="s">
        <v>157</v>
      </c>
      <c r="G3969" s="105">
        <v>20</v>
      </c>
      <c r="H3969" t="s">
        <v>469</v>
      </c>
      <c r="I3969" t="s">
        <v>375</v>
      </c>
      <c r="J3969" t="s">
        <v>379</v>
      </c>
      <c r="K3969" s="105">
        <v>706</v>
      </c>
      <c r="L3969" s="106">
        <v>0.22335000336170199</v>
      </c>
      <c r="N3969" s="105">
        <v>2678</v>
      </c>
      <c r="O3969" s="106">
        <v>0.21559000015258789</v>
      </c>
      <c r="Q3969" s="105">
        <v>47525</v>
      </c>
      <c r="R3969" s="106">
        <v>0.20893999934196469</v>
      </c>
      <c r="S3969" s="107"/>
    </row>
    <row r="3970" spans="1:19" x14ac:dyDescent="0.25">
      <c r="A3970" t="s">
        <v>331</v>
      </c>
      <c r="B3970" t="s">
        <v>347</v>
      </c>
      <c r="C3970" t="s">
        <v>347</v>
      </c>
      <c r="D3970" t="s">
        <v>347</v>
      </c>
      <c r="E3970" t="s">
        <v>156</v>
      </c>
      <c r="F3970" t="s">
        <v>157</v>
      </c>
      <c r="G3970" s="105">
        <v>20</v>
      </c>
      <c r="H3970" t="s">
        <v>469</v>
      </c>
      <c r="I3970" t="s">
        <v>375</v>
      </c>
      <c r="J3970" t="s">
        <v>380</v>
      </c>
      <c r="K3970" s="105">
        <v>633</v>
      </c>
      <c r="L3970" s="106">
        <v>0.20024999976158139</v>
      </c>
      <c r="N3970" s="105">
        <v>2729</v>
      </c>
      <c r="O3970" s="106">
        <v>0.2196899950504303</v>
      </c>
      <c r="Q3970" s="105">
        <v>47993</v>
      </c>
      <c r="R3970" s="106">
        <v>0.210999995470047</v>
      </c>
      <c r="S3970" s="107"/>
    </row>
    <row r="3971" spans="1:19" x14ac:dyDescent="0.25">
      <c r="A3971" t="s">
        <v>331</v>
      </c>
      <c r="B3971" t="s">
        <v>347</v>
      </c>
      <c r="C3971" t="s">
        <v>347</v>
      </c>
      <c r="D3971" t="s">
        <v>347</v>
      </c>
      <c r="E3971" t="s">
        <v>156</v>
      </c>
      <c r="F3971" t="s">
        <v>157</v>
      </c>
      <c r="G3971">
        <v>20</v>
      </c>
      <c r="H3971" t="s">
        <v>469</v>
      </c>
      <c r="I3971" t="s">
        <v>381</v>
      </c>
      <c r="J3971" t="s">
        <v>382</v>
      </c>
      <c r="K3971">
        <v>102</v>
      </c>
      <c r="L3971" s="106">
        <v>3.2269999384880073E-2</v>
      </c>
      <c r="M3971" s="106">
        <v>3.4139998257160187E-2</v>
      </c>
      <c r="N3971">
        <v>412</v>
      </c>
      <c r="O3971" s="106">
        <v>3.3169999718666077E-2</v>
      </c>
      <c r="P3971" s="106">
        <v>3.7280000746250153E-2</v>
      </c>
      <c r="Q3971">
        <v>5423</v>
      </c>
      <c r="R3971" s="106">
        <v>2.384000085294247E-2</v>
      </c>
      <c r="S3971" s="106">
        <v>3.0780000612139698E-2</v>
      </c>
    </row>
    <row r="3972" spans="1:19" x14ac:dyDescent="0.25">
      <c r="A3972" t="s">
        <v>331</v>
      </c>
      <c r="B3972" t="s">
        <v>347</v>
      </c>
      <c r="C3972" t="s">
        <v>347</v>
      </c>
      <c r="D3972" t="s">
        <v>347</v>
      </c>
      <c r="E3972" t="s">
        <v>156</v>
      </c>
      <c r="F3972" t="s">
        <v>157</v>
      </c>
      <c r="G3972" s="105">
        <v>20</v>
      </c>
      <c r="H3972" t="s">
        <v>469</v>
      </c>
      <c r="I3972" t="s">
        <v>381</v>
      </c>
      <c r="J3972" t="s">
        <v>383</v>
      </c>
      <c r="K3972" s="105">
        <v>469</v>
      </c>
      <c r="L3972" s="106">
        <v>0.1483699977397919</v>
      </c>
      <c r="M3972" s="106">
        <v>0.15695999562740329</v>
      </c>
      <c r="N3972" s="105">
        <v>1669</v>
      </c>
      <c r="O3972" s="106">
        <v>0.1343600004911423</v>
      </c>
      <c r="P3972" s="106">
        <v>0.1510100066661835</v>
      </c>
      <c r="Q3972" s="105">
        <v>26007</v>
      </c>
      <c r="R3972" s="106">
        <v>0.11433999985456469</v>
      </c>
      <c r="S3972" s="107">
        <v>0.1476300060749054</v>
      </c>
    </row>
    <row r="3973" spans="1:19" x14ac:dyDescent="0.25">
      <c r="A3973" t="s">
        <v>331</v>
      </c>
      <c r="B3973" t="s">
        <v>347</v>
      </c>
      <c r="C3973" t="s">
        <v>347</v>
      </c>
      <c r="D3973" t="s">
        <v>347</v>
      </c>
      <c r="E3973" t="s">
        <v>156</v>
      </c>
      <c r="F3973" t="s">
        <v>157</v>
      </c>
      <c r="G3973" s="105">
        <v>20</v>
      </c>
      <c r="H3973" t="s">
        <v>469</v>
      </c>
      <c r="I3973" t="s">
        <v>381</v>
      </c>
      <c r="J3973" t="s">
        <v>384</v>
      </c>
      <c r="K3973" s="105">
        <v>2417</v>
      </c>
      <c r="L3973" s="106">
        <v>0.7646300196647644</v>
      </c>
      <c r="M3973" s="106">
        <v>0.80889999866485596</v>
      </c>
      <c r="N3973" s="105">
        <v>8971</v>
      </c>
      <c r="O3973" s="106">
        <v>0.72219002246856689</v>
      </c>
      <c r="P3973" s="106">
        <v>0.81171000003814697</v>
      </c>
      <c r="Q3973" s="105">
        <v>144739</v>
      </c>
      <c r="R3973" s="106">
        <v>0.6363300085067749</v>
      </c>
      <c r="S3973" s="107">
        <v>0.82159000635147095</v>
      </c>
    </row>
    <row r="3974" spans="1:19" x14ac:dyDescent="0.25">
      <c r="A3974" t="s">
        <v>331</v>
      </c>
      <c r="B3974" t="s">
        <v>347</v>
      </c>
      <c r="C3974" t="s">
        <v>347</v>
      </c>
      <c r="D3974" t="s">
        <v>347</v>
      </c>
      <c r="E3974" t="s">
        <v>156</v>
      </c>
      <c r="F3974" t="s">
        <v>157</v>
      </c>
      <c r="G3974">
        <v>20</v>
      </c>
      <c r="H3974" t="s">
        <v>469</v>
      </c>
      <c r="I3974" t="s">
        <v>381</v>
      </c>
      <c r="J3974" t="s">
        <v>385</v>
      </c>
      <c r="K3974">
        <v>173</v>
      </c>
      <c r="L3974" s="106">
        <v>5.4730001837015152E-2</v>
      </c>
      <c r="N3974">
        <v>1370</v>
      </c>
      <c r="O3974" s="106">
        <v>0.1102899983525276</v>
      </c>
      <c r="Q3974">
        <v>51290</v>
      </c>
      <c r="R3974" s="106">
        <v>0.22549000382423401</v>
      </c>
    </row>
    <row r="3975" spans="1:19" x14ac:dyDescent="0.25">
      <c r="A3975" t="s">
        <v>331</v>
      </c>
      <c r="B3975" t="s">
        <v>347</v>
      </c>
      <c r="C3975" t="s">
        <v>347</v>
      </c>
      <c r="D3975" t="s">
        <v>347</v>
      </c>
      <c r="E3975" t="s">
        <v>156</v>
      </c>
      <c r="F3975" t="s">
        <v>157</v>
      </c>
      <c r="G3975" s="105">
        <v>20</v>
      </c>
      <c r="H3975" t="s">
        <v>469</v>
      </c>
      <c r="I3975" t="s">
        <v>386</v>
      </c>
      <c r="J3975" t="s">
        <v>387</v>
      </c>
      <c r="K3975" s="105">
        <v>107</v>
      </c>
      <c r="L3975" s="106">
        <v>3.3849999308586121E-2</v>
      </c>
      <c r="M3975" s="106">
        <v>3.5580001771450043E-2</v>
      </c>
      <c r="N3975" s="105">
        <v>406</v>
      </c>
      <c r="O3975" s="106">
        <v>3.2680001109838493E-2</v>
      </c>
      <c r="P3975" s="106">
        <v>3.4099999815225601E-2</v>
      </c>
      <c r="Q3975" s="105">
        <v>12181</v>
      </c>
      <c r="R3975" s="106">
        <v>5.3550001233816147E-2</v>
      </c>
      <c r="S3975" s="107">
        <v>5.4999999701976783E-2</v>
      </c>
    </row>
    <row r="3976" spans="1:19" x14ac:dyDescent="0.25">
      <c r="A3976" t="s">
        <v>331</v>
      </c>
      <c r="B3976" t="s">
        <v>347</v>
      </c>
      <c r="C3976" t="s">
        <v>347</v>
      </c>
      <c r="D3976" t="s">
        <v>347</v>
      </c>
      <c r="E3976" t="s">
        <v>156</v>
      </c>
      <c r="F3976" t="s">
        <v>157</v>
      </c>
      <c r="G3976" s="105">
        <v>20</v>
      </c>
      <c r="H3976" t="s">
        <v>469</v>
      </c>
      <c r="I3976" t="s">
        <v>386</v>
      </c>
      <c r="J3976" t="s">
        <v>388</v>
      </c>
      <c r="K3976" s="105">
        <v>37</v>
      </c>
      <c r="L3976" s="106">
        <v>1.1710000224411489E-2</v>
      </c>
      <c r="M3976" s="106">
        <v>1.2299999594688421E-2</v>
      </c>
      <c r="N3976" s="105">
        <v>173</v>
      </c>
      <c r="O3976" s="106">
        <v>1.3930000364780429E-2</v>
      </c>
      <c r="P3976" s="106">
        <v>1.453000027686357E-2</v>
      </c>
      <c r="Q3976" s="105">
        <v>6321</v>
      </c>
      <c r="R3976" s="106">
        <v>2.77900006622076E-2</v>
      </c>
      <c r="S3976" s="107">
        <v>2.8540000319480899E-2</v>
      </c>
    </row>
    <row r="3977" spans="1:19" x14ac:dyDescent="0.25">
      <c r="A3977" t="s">
        <v>331</v>
      </c>
      <c r="B3977" t="s">
        <v>347</v>
      </c>
      <c r="C3977" t="s">
        <v>347</v>
      </c>
      <c r="D3977" t="s">
        <v>347</v>
      </c>
      <c r="E3977" t="s">
        <v>156</v>
      </c>
      <c r="F3977" t="s">
        <v>157</v>
      </c>
      <c r="G3977" s="105">
        <v>20</v>
      </c>
      <c r="H3977" t="s">
        <v>469</v>
      </c>
      <c r="I3977" t="s">
        <v>386</v>
      </c>
      <c r="J3977" t="s">
        <v>85</v>
      </c>
      <c r="K3977" s="105">
        <v>121</v>
      </c>
      <c r="L3977" s="106">
        <v>3.8279999047517783E-2</v>
      </c>
      <c r="M3977" s="106">
        <v>4.0240000933408737E-2</v>
      </c>
      <c r="N3977" s="105">
        <v>330</v>
      </c>
      <c r="O3977" s="106">
        <v>2.656999975442886E-2</v>
      </c>
      <c r="P3977" s="106">
        <v>2.771000005304813E-2</v>
      </c>
      <c r="Q3977" s="105">
        <v>4872</v>
      </c>
      <c r="R3977" s="106">
        <v>2.1420000120997429E-2</v>
      </c>
      <c r="S3977" s="107">
        <v>2.199999988079071E-2</v>
      </c>
    </row>
    <row r="3978" spans="1:19" x14ac:dyDescent="0.25">
      <c r="A3978" t="s">
        <v>331</v>
      </c>
      <c r="B3978" t="s">
        <v>347</v>
      </c>
      <c r="C3978" t="s">
        <v>347</v>
      </c>
      <c r="D3978" t="s">
        <v>347</v>
      </c>
      <c r="E3978" t="s">
        <v>156</v>
      </c>
      <c r="F3978" t="s">
        <v>157</v>
      </c>
      <c r="G3978" s="105">
        <v>20</v>
      </c>
      <c r="H3978" t="s">
        <v>469</v>
      </c>
      <c r="I3978" t="s">
        <v>386</v>
      </c>
      <c r="J3978" t="s">
        <v>389</v>
      </c>
      <c r="K3978" s="105">
        <v>24</v>
      </c>
      <c r="L3978" s="106">
        <v>7.5900000520050526E-3</v>
      </c>
      <c r="M3978" s="106">
        <v>7.980000227689743E-3</v>
      </c>
      <c r="N3978" s="105">
        <v>75</v>
      </c>
      <c r="O3978" s="106">
        <v>6.0399998910725117E-3</v>
      </c>
      <c r="P3978" s="106">
        <v>6.3000000081956387E-3</v>
      </c>
      <c r="Q3978" s="105">
        <v>4049</v>
      </c>
      <c r="R3978" s="106">
        <v>1.779999956488609E-2</v>
      </c>
      <c r="S3978" s="107">
        <v>1.8279999494552609E-2</v>
      </c>
    </row>
    <row r="3979" spans="1:19" x14ac:dyDescent="0.25">
      <c r="A3979" t="s">
        <v>331</v>
      </c>
      <c r="B3979" t="s">
        <v>347</v>
      </c>
      <c r="C3979" t="s">
        <v>347</v>
      </c>
      <c r="D3979" t="s">
        <v>347</v>
      </c>
      <c r="E3979" t="s">
        <v>156</v>
      </c>
      <c r="F3979" t="s">
        <v>157</v>
      </c>
      <c r="G3979" s="105">
        <v>20</v>
      </c>
      <c r="H3979" t="s">
        <v>469</v>
      </c>
      <c r="I3979" t="s">
        <v>386</v>
      </c>
      <c r="J3979" t="s">
        <v>86</v>
      </c>
      <c r="K3979" s="105">
        <v>154</v>
      </c>
      <c r="L3979" s="106">
        <v>4.8719998449087143E-2</v>
      </c>
      <c r="N3979" s="105">
        <v>515</v>
      </c>
      <c r="O3979" s="106">
        <v>4.1459999978542328E-2</v>
      </c>
      <c r="Q3979" s="105">
        <v>5972</v>
      </c>
      <c r="R3979" s="106">
        <v>2.6259999722242359E-2</v>
      </c>
      <c r="S3979" s="107"/>
    </row>
    <row r="3980" spans="1:19" x14ac:dyDescent="0.25">
      <c r="A3980" t="s">
        <v>331</v>
      </c>
      <c r="B3980" t="s">
        <v>347</v>
      </c>
      <c r="C3980" t="s">
        <v>347</v>
      </c>
      <c r="D3980" t="s">
        <v>347</v>
      </c>
      <c r="E3980" t="s">
        <v>156</v>
      </c>
      <c r="F3980" t="s">
        <v>157</v>
      </c>
      <c r="G3980" s="105">
        <v>20</v>
      </c>
      <c r="H3980" t="s">
        <v>469</v>
      </c>
      <c r="I3980" t="s">
        <v>386</v>
      </c>
      <c r="J3980" t="s">
        <v>84</v>
      </c>
      <c r="K3980" s="105">
        <v>2718</v>
      </c>
      <c r="L3980" s="106">
        <v>0.85984998941421509</v>
      </c>
      <c r="M3980" s="106">
        <v>0.90389001369476318</v>
      </c>
      <c r="N3980" s="105">
        <v>10923</v>
      </c>
      <c r="O3980" s="106">
        <v>0.87932997941970825</v>
      </c>
      <c r="P3980" s="106">
        <v>0.91736000776290894</v>
      </c>
      <c r="Q3980" s="105">
        <v>194064</v>
      </c>
      <c r="R3980" s="106">
        <v>0.85317999124526978</v>
      </c>
      <c r="S3980" s="107">
        <v>0.87619000673294067</v>
      </c>
    </row>
    <row r="3981" spans="1:19" x14ac:dyDescent="0.25">
      <c r="A3981" t="s">
        <v>331</v>
      </c>
      <c r="B3981" t="s">
        <v>347</v>
      </c>
      <c r="C3981" t="s">
        <v>347</v>
      </c>
      <c r="D3981" t="s">
        <v>347</v>
      </c>
      <c r="E3981" t="s">
        <v>156</v>
      </c>
      <c r="F3981" t="s">
        <v>157</v>
      </c>
      <c r="G3981" s="105">
        <v>20</v>
      </c>
      <c r="H3981" t="s">
        <v>469</v>
      </c>
      <c r="I3981" t="s">
        <v>419</v>
      </c>
      <c r="J3981" t="s">
        <v>390</v>
      </c>
      <c r="K3981" s="105">
        <v>173</v>
      </c>
      <c r="L3981" s="106">
        <v>5.4730001837015152E-2</v>
      </c>
      <c r="N3981" s="105">
        <v>1370</v>
      </c>
      <c r="O3981" s="106">
        <v>0.1102899983525276</v>
      </c>
      <c r="Q3981" s="105">
        <v>51290</v>
      </c>
      <c r="R3981" s="106">
        <v>0.22549000382423401</v>
      </c>
      <c r="S3981" s="107"/>
    </row>
    <row r="3982" spans="1:19" x14ac:dyDescent="0.25">
      <c r="A3982" t="s">
        <v>331</v>
      </c>
      <c r="B3982" t="s">
        <v>347</v>
      </c>
      <c r="C3982" t="s">
        <v>347</v>
      </c>
      <c r="D3982" t="s">
        <v>347</v>
      </c>
      <c r="E3982" t="s">
        <v>156</v>
      </c>
      <c r="F3982" t="s">
        <v>157</v>
      </c>
      <c r="G3982">
        <v>20</v>
      </c>
      <c r="H3982" t="s">
        <v>469</v>
      </c>
      <c r="I3982" t="s">
        <v>419</v>
      </c>
      <c r="J3982" t="s">
        <v>391</v>
      </c>
      <c r="K3982">
        <v>469</v>
      </c>
      <c r="L3982" s="106">
        <v>0.1483699977397919</v>
      </c>
      <c r="M3982" s="106">
        <v>0.15695999562740329</v>
      </c>
      <c r="N3982">
        <v>1669</v>
      </c>
      <c r="O3982" s="106">
        <v>0.1343600004911423</v>
      </c>
      <c r="P3982" s="106">
        <v>0.1510100066661835</v>
      </c>
      <c r="Q3982">
        <v>26007</v>
      </c>
      <c r="R3982" s="106">
        <v>0.11433999985456469</v>
      </c>
      <c r="S3982" s="106">
        <v>0.1476300060749054</v>
      </c>
    </row>
    <row r="3983" spans="1:19" x14ac:dyDescent="0.25">
      <c r="A3983" t="s">
        <v>331</v>
      </c>
      <c r="B3983" t="s">
        <v>347</v>
      </c>
      <c r="C3983" t="s">
        <v>347</v>
      </c>
      <c r="D3983" t="s">
        <v>347</v>
      </c>
      <c r="E3983" t="s">
        <v>156</v>
      </c>
      <c r="F3983" t="s">
        <v>157</v>
      </c>
      <c r="G3983" s="105">
        <v>20</v>
      </c>
      <c r="H3983" t="s">
        <v>469</v>
      </c>
      <c r="I3983" t="s">
        <v>419</v>
      </c>
      <c r="J3983" t="s">
        <v>392</v>
      </c>
      <c r="K3983" s="105">
        <v>991</v>
      </c>
      <c r="L3983" s="106">
        <v>0.31351000070571899</v>
      </c>
      <c r="M3983" s="106">
        <v>0.33166000247001648</v>
      </c>
      <c r="N3983" s="105">
        <v>4288</v>
      </c>
      <c r="O3983" s="106">
        <v>0.34518998861312872</v>
      </c>
      <c r="P3983" s="106">
        <v>0.38798001408576971</v>
      </c>
      <c r="Q3983" s="105">
        <v>69347</v>
      </c>
      <c r="R3983" s="106">
        <v>0.30487999320030212</v>
      </c>
      <c r="S3983" s="107">
        <v>0.39364001154899603</v>
      </c>
    </row>
    <row r="3984" spans="1:19" x14ac:dyDescent="0.25">
      <c r="A3984" t="s">
        <v>331</v>
      </c>
      <c r="B3984" t="s">
        <v>347</v>
      </c>
      <c r="C3984" t="s">
        <v>347</v>
      </c>
      <c r="D3984" t="s">
        <v>347</v>
      </c>
      <c r="E3984" t="s">
        <v>156</v>
      </c>
      <c r="F3984" t="s">
        <v>157</v>
      </c>
      <c r="G3984" s="105">
        <v>20</v>
      </c>
      <c r="H3984" t="s">
        <v>469</v>
      </c>
      <c r="I3984" t="s">
        <v>419</v>
      </c>
      <c r="J3984" t="s">
        <v>393</v>
      </c>
      <c r="K3984" s="105">
        <v>1218</v>
      </c>
      <c r="L3984" s="106">
        <v>0.38532000780105591</v>
      </c>
      <c r="M3984" s="106">
        <v>0.40762999653816218</v>
      </c>
      <c r="N3984" s="105">
        <v>4107</v>
      </c>
      <c r="O3984" s="106">
        <v>0.33061999082565308</v>
      </c>
      <c r="P3984" s="106">
        <v>0.37160998582839971</v>
      </c>
      <c r="Q3984" s="105">
        <v>66079</v>
      </c>
      <c r="R3984" s="106">
        <v>0.29050999879837042</v>
      </c>
      <c r="S3984" s="107">
        <v>0.37509000301361078</v>
      </c>
    </row>
    <row r="3985" spans="1:19" x14ac:dyDescent="0.25">
      <c r="A3985" t="s">
        <v>331</v>
      </c>
      <c r="B3985" t="s">
        <v>347</v>
      </c>
      <c r="C3985" t="s">
        <v>347</v>
      </c>
      <c r="D3985" t="s">
        <v>347</v>
      </c>
      <c r="E3985" t="s">
        <v>156</v>
      </c>
      <c r="F3985" t="s">
        <v>157</v>
      </c>
      <c r="G3985" s="105">
        <v>20</v>
      </c>
      <c r="H3985" t="s">
        <v>469</v>
      </c>
      <c r="I3985" t="s">
        <v>419</v>
      </c>
      <c r="J3985" t="s">
        <v>394</v>
      </c>
      <c r="K3985" s="105">
        <v>310</v>
      </c>
      <c r="L3985" s="106">
        <v>9.8070003092288971E-2</v>
      </c>
      <c r="M3985" s="106">
        <v>0.10374999791383741</v>
      </c>
      <c r="N3985" s="105">
        <v>988</v>
      </c>
      <c r="O3985" s="106">
        <v>7.953999936580658E-2</v>
      </c>
      <c r="P3985" s="106">
        <v>8.9400000870227814E-2</v>
      </c>
      <c r="Q3985" s="105">
        <v>14736</v>
      </c>
      <c r="R3985" s="106">
        <v>6.4790003001689911E-2</v>
      </c>
      <c r="S3985" s="107">
        <v>8.3650000393390656E-2</v>
      </c>
    </row>
    <row r="3986" spans="1:19" x14ac:dyDescent="0.25">
      <c r="A3986" t="s">
        <v>331</v>
      </c>
      <c r="B3986" t="s">
        <v>347</v>
      </c>
      <c r="C3986" t="s">
        <v>347</v>
      </c>
      <c r="D3986" t="s">
        <v>347</v>
      </c>
      <c r="E3986" t="s">
        <v>156</v>
      </c>
      <c r="F3986" t="s">
        <v>157</v>
      </c>
      <c r="G3986" s="105">
        <v>20</v>
      </c>
      <c r="H3986" t="s">
        <v>469</v>
      </c>
      <c r="I3986" t="s">
        <v>439</v>
      </c>
      <c r="J3986" t="s">
        <v>440</v>
      </c>
      <c r="K3986" s="105">
        <v>173</v>
      </c>
      <c r="L3986" s="106">
        <v>5.4730001837015152E-2</v>
      </c>
      <c r="N3986" s="105">
        <v>1370</v>
      </c>
      <c r="O3986" s="106">
        <v>0.1102899983525276</v>
      </c>
      <c r="Q3986" s="105">
        <v>51290</v>
      </c>
      <c r="R3986" s="106">
        <v>0.22549000382423401</v>
      </c>
      <c r="S3986" s="107"/>
    </row>
    <row r="3987" spans="1:19" x14ac:dyDescent="0.25">
      <c r="A3987" t="s">
        <v>331</v>
      </c>
      <c r="B3987" t="s">
        <v>347</v>
      </c>
      <c r="C3987" t="s">
        <v>347</v>
      </c>
      <c r="D3987" t="s">
        <v>347</v>
      </c>
      <c r="E3987" t="s">
        <v>156</v>
      </c>
      <c r="F3987" t="s">
        <v>157</v>
      </c>
      <c r="G3987" s="105">
        <v>20</v>
      </c>
      <c r="H3987" t="s">
        <v>469</v>
      </c>
      <c r="I3987" t="s">
        <v>439</v>
      </c>
      <c r="J3987" t="s">
        <v>442</v>
      </c>
      <c r="K3987" s="105">
        <v>2988</v>
      </c>
      <c r="L3987" s="106">
        <v>0.94527000188827515</v>
      </c>
      <c r="M3987" s="106">
        <v>1</v>
      </c>
      <c r="N3987" s="105">
        <v>11052</v>
      </c>
      <c r="O3987" s="106">
        <v>0.88971000909805298</v>
      </c>
      <c r="P3987" s="106">
        <v>1</v>
      </c>
      <c r="Q3987" s="105">
        <v>176169</v>
      </c>
      <c r="R3987" s="106">
        <v>0.77451002597808838</v>
      </c>
      <c r="S3987" s="107">
        <v>1</v>
      </c>
    </row>
    <row r="3988" spans="1:19" x14ac:dyDescent="0.25">
      <c r="A3988" t="s">
        <v>331</v>
      </c>
      <c r="B3988" t="s">
        <v>347</v>
      </c>
      <c r="C3988" t="s">
        <v>347</v>
      </c>
      <c r="D3988" t="s">
        <v>347</v>
      </c>
      <c r="E3988" t="s">
        <v>156</v>
      </c>
      <c r="F3988" t="s">
        <v>157</v>
      </c>
      <c r="G3988">
        <v>20</v>
      </c>
      <c r="H3988" t="s">
        <v>469</v>
      </c>
      <c r="I3988" t="s">
        <v>395</v>
      </c>
      <c r="J3988" t="s">
        <v>396</v>
      </c>
      <c r="K3988">
        <v>3137</v>
      </c>
      <c r="L3988" s="106">
        <v>0.99241000413894653</v>
      </c>
      <c r="N3988">
        <v>12335</v>
      </c>
      <c r="O3988" s="106">
        <v>0.99299997091293335</v>
      </c>
      <c r="Q3988">
        <v>225832</v>
      </c>
      <c r="R3988" s="106">
        <v>0.99285000562667847</v>
      </c>
    </row>
    <row r="3989" spans="1:19" x14ac:dyDescent="0.25">
      <c r="A3989" t="s">
        <v>331</v>
      </c>
      <c r="B3989" t="s">
        <v>347</v>
      </c>
      <c r="C3989" t="s">
        <v>347</v>
      </c>
      <c r="D3989" t="s">
        <v>347</v>
      </c>
      <c r="E3989" t="s">
        <v>156</v>
      </c>
      <c r="F3989" t="s">
        <v>157</v>
      </c>
      <c r="G3989" s="105">
        <v>20</v>
      </c>
      <c r="H3989" t="s">
        <v>469</v>
      </c>
      <c r="I3989" t="s">
        <v>395</v>
      </c>
      <c r="J3989" t="s">
        <v>397</v>
      </c>
      <c r="K3989" s="105">
        <v>24</v>
      </c>
      <c r="L3989" s="106">
        <v>7.5900000520050526E-3</v>
      </c>
      <c r="N3989" s="105">
        <v>87</v>
      </c>
      <c r="O3989" s="106">
        <v>7.0000002160668373E-3</v>
      </c>
      <c r="Q3989" s="105">
        <v>1627</v>
      </c>
      <c r="R3989" s="106">
        <v>7.1499999612569809E-3</v>
      </c>
      <c r="S3989" s="107"/>
    </row>
    <row r="3990" spans="1:19" x14ac:dyDescent="0.25">
      <c r="A3990" t="s">
        <v>331</v>
      </c>
      <c r="B3990" t="s">
        <v>347</v>
      </c>
      <c r="C3990" t="s">
        <v>347</v>
      </c>
      <c r="D3990" t="s">
        <v>347</v>
      </c>
      <c r="E3990" t="s">
        <v>156</v>
      </c>
      <c r="F3990" t="s">
        <v>157</v>
      </c>
      <c r="G3990" s="105">
        <v>20</v>
      </c>
      <c r="H3990" t="s">
        <v>469</v>
      </c>
      <c r="I3990" t="s">
        <v>398</v>
      </c>
      <c r="J3990" t="s">
        <v>399</v>
      </c>
      <c r="K3990" s="105">
        <v>154</v>
      </c>
      <c r="L3990" s="106">
        <v>4.8719998449087143E-2</v>
      </c>
      <c r="N3990" s="105">
        <v>893</v>
      </c>
      <c r="O3990" s="106">
        <v>7.1889996528625488E-2</v>
      </c>
      <c r="Q3990" s="105">
        <v>32785</v>
      </c>
      <c r="R3990" s="106">
        <v>0.14414000511169431</v>
      </c>
      <c r="S3990" s="107"/>
    </row>
    <row r="3991" spans="1:19" x14ac:dyDescent="0.25">
      <c r="A3991" t="s">
        <v>331</v>
      </c>
      <c r="B3991" t="s">
        <v>347</v>
      </c>
      <c r="C3991" t="s">
        <v>347</v>
      </c>
      <c r="D3991" t="s">
        <v>347</v>
      </c>
      <c r="E3991" t="s">
        <v>156</v>
      </c>
      <c r="F3991" t="s">
        <v>157</v>
      </c>
      <c r="G3991" s="105">
        <v>20</v>
      </c>
      <c r="H3991" t="s">
        <v>469</v>
      </c>
      <c r="I3991" t="s">
        <v>398</v>
      </c>
      <c r="J3991" t="s">
        <v>41</v>
      </c>
      <c r="K3991" s="105">
        <v>282</v>
      </c>
      <c r="L3991" s="106">
        <v>8.9210003614425659E-2</v>
      </c>
      <c r="N3991" s="105">
        <v>1595</v>
      </c>
      <c r="O3991" s="106">
        <v>0.12839999794960019</v>
      </c>
      <c r="Q3991" s="105">
        <v>40324</v>
      </c>
      <c r="R3991" s="106">
        <v>0.177279993891716</v>
      </c>
      <c r="S3991" s="107"/>
    </row>
    <row r="3992" spans="1:19" x14ac:dyDescent="0.25">
      <c r="A3992" t="s">
        <v>331</v>
      </c>
      <c r="B3992" t="s">
        <v>347</v>
      </c>
      <c r="C3992" t="s">
        <v>347</v>
      </c>
      <c r="D3992" t="s">
        <v>347</v>
      </c>
      <c r="E3992" t="s">
        <v>156</v>
      </c>
      <c r="F3992" t="s">
        <v>157</v>
      </c>
      <c r="G3992" s="105">
        <v>20</v>
      </c>
      <c r="H3992" t="s">
        <v>469</v>
      </c>
      <c r="I3992" t="s">
        <v>398</v>
      </c>
      <c r="J3992" t="s">
        <v>40</v>
      </c>
      <c r="K3992" s="105">
        <v>758</v>
      </c>
      <c r="L3992" s="106">
        <v>0.23980000615119931</v>
      </c>
      <c r="N3992" s="105">
        <v>3080</v>
      </c>
      <c r="O3992" s="106">
        <v>0.2479500025510788</v>
      </c>
      <c r="Q3992" s="105">
        <v>47952</v>
      </c>
      <c r="R3992" s="106">
        <v>0.21082000434398651</v>
      </c>
      <c r="S3992" s="107"/>
    </row>
    <row r="3993" spans="1:19" x14ac:dyDescent="0.25">
      <c r="A3993" t="s">
        <v>331</v>
      </c>
      <c r="B3993" t="s">
        <v>347</v>
      </c>
      <c r="C3993" t="s">
        <v>347</v>
      </c>
      <c r="D3993" t="s">
        <v>347</v>
      </c>
      <c r="E3993" t="s">
        <v>156</v>
      </c>
      <c r="F3993" t="s">
        <v>157</v>
      </c>
      <c r="G3993" s="105">
        <v>20</v>
      </c>
      <c r="H3993" t="s">
        <v>469</v>
      </c>
      <c r="I3993" t="s">
        <v>398</v>
      </c>
      <c r="J3993" t="s">
        <v>39</v>
      </c>
      <c r="K3993" s="105">
        <v>834</v>
      </c>
      <c r="L3993" s="106">
        <v>0.26383998990058899</v>
      </c>
      <c r="N3993" s="105">
        <v>3218</v>
      </c>
      <c r="O3993" s="106">
        <v>0.25905999541282648</v>
      </c>
      <c r="Q3993" s="105">
        <v>51770</v>
      </c>
      <c r="R3993" s="106">
        <v>0.22759999334812159</v>
      </c>
      <c r="S3993" s="107"/>
    </row>
    <row r="3994" spans="1:19" x14ac:dyDescent="0.25">
      <c r="A3994" t="s">
        <v>331</v>
      </c>
      <c r="B3994" t="s">
        <v>347</v>
      </c>
      <c r="C3994" t="s">
        <v>347</v>
      </c>
      <c r="D3994" t="s">
        <v>347</v>
      </c>
      <c r="E3994" t="s">
        <v>156</v>
      </c>
      <c r="F3994" t="s">
        <v>157</v>
      </c>
      <c r="G3994" s="105">
        <v>20</v>
      </c>
      <c r="H3994" t="s">
        <v>469</v>
      </c>
      <c r="I3994" t="s">
        <v>398</v>
      </c>
      <c r="J3994" t="s">
        <v>400</v>
      </c>
      <c r="K3994" s="105">
        <v>1133</v>
      </c>
      <c r="L3994" s="106">
        <v>0.35842999815940862</v>
      </c>
      <c r="N3994" s="105">
        <v>3636</v>
      </c>
      <c r="O3994" s="106">
        <v>0.29271000623702997</v>
      </c>
      <c r="Q3994" s="105">
        <v>54628</v>
      </c>
      <c r="R3994" s="106">
        <v>0.24017000198364261</v>
      </c>
      <c r="S3994" s="107"/>
    </row>
    <row r="3995" spans="1:19" x14ac:dyDescent="0.25">
      <c r="A3995" t="s">
        <v>331</v>
      </c>
      <c r="B3995" t="s">
        <v>347</v>
      </c>
      <c r="C3995" t="s">
        <v>347</v>
      </c>
      <c r="D3995" t="s">
        <v>347</v>
      </c>
      <c r="E3995" t="s">
        <v>156</v>
      </c>
      <c r="F3995" t="s">
        <v>157</v>
      </c>
      <c r="G3995" s="105">
        <v>20</v>
      </c>
      <c r="H3995" t="s">
        <v>469</v>
      </c>
      <c r="I3995" t="s">
        <v>422</v>
      </c>
      <c r="J3995" t="s">
        <v>429</v>
      </c>
      <c r="K3995" s="105">
        <v>1070</v>
      </c>
      <c r="L3995" s="106">
        <v>0.33849999308586121</v>
      </c>
      <c r="N3995" s="105">
        <v>6032</v>
      </c>
      <c r="O3995" s="106">
        <v>0.48559001088142401</v>
      </c>
      <c r="Q3995" s="105">
        <v>80101</v>
      </c>
      <c r="R3995" s="106">
        <v>0.3521600067615509</v>
      </c>
      <c r="S3995" s="107"/>
    </row>
    <row r="3996" spans="1:19" x14ac:dyDescent="0.25">
      <c r="A3996" t="s">
        <v>331</v>
      </c>
      <c r="B3996" t="s">
        <v>347</v>
      </c>
      <c r="C3996" t="s">
        <v>347</v>
      </c>
      <c r="D3996" t="s">
        <v>347</v>
      </c>
      <c r="E3996" t="s">
        <v>156</v>
      </c>
      <c r="F3996" t="s">
        <v>157</v>
      </c>
      <c r="G3996" s="105">
        <v>20</v>
      </c>
      <c r="H3996" t="s">
        <v>469</v>
      </c>
      <c r="I3996" t="s">
        <v>422</v>
      </c>
      <c r="J3996" t="s">
        <v>423</v>
      </c>
      <c r="K3996" s="105">
        <v>1775</v>
      </c>
      <c r="L3996" s="106">
        <v>0.56152999401092529</v>
      </c>
      <c r="M3996" s="106">
        <v>0.84887999296188354</v>
      </c>
      <c r="N3996" s="105">
        <v>5258</v>
      </c>
      <c r="O3996" s="106">
        <v>0.42328000068664551</v>
      </c>
      <c r="P3996" s="106">
        <v>0.82284998893737793</v>
      </c>
      <c r="Q3996" s="105">
        <v>119646</v>
      </c>
      <c r="R3996" s="106">
        <v>0.52600997686386108</v>
      </c>
      <c r="S3996" s="107">
        <v>0.81194001436233521</v>
      </c>
    </row>
    <row r="3997" spans="1:19" x14ac:dyDescent="0.25">
      <c r="A3997" t="s">
        <v>331</v>
      </c>
      <c r="B3997" t="s">
        <v>347</v>
      </c>
      <c r="C3997" t="s">
        <v>347</v>
      </c>
      <c r="D3997" t="s">
        <v>347</v>
      </c>
      <c r="E3997" t="s">
        <v>156</v>
      </c>
      <c r="F3997" t="s">
        <v>157</v>
      </c>
      <c r="G3997" s="105">
        <v>20</v>
      </c>
      <c r="H3997" t="s">
        <v>469</v>
      </c>
      <c r="I3997" t="s">
        <v>422</v>
      </c>
      <c r="J3997" t="s">
        <v>424</v>
      </c>
      <c r="K3997" s="105">
        <v>160</v>
      </c>
      <c r="L3997" s="106">
        <v>5.0620000809431083E-2</v>
      </c>
      <c r="M3997" s="106">
        <v>7.6520003378391266E-2</v>
      </c>
      <c r="N3997" s="105">
        <v>649</v>
      </c>
      <c r="O3997" s="106">
        <v>5.2250001579523087E-2</v>
      </c>
      <c r="P3997" s="106">
        <v>0.10155999660491941</v>
      </c>
      <c r="Q3997" s="105">
        <v>17180</v>
      </c>
      <c r="R3997" s="106">
        <v>7.5530000030994415E-2</v>
      </c>
      <c r="S3997" s="107">
        <v>0.11659000068902969</v>
      </c>
    </row>
    <row r="3998" spans="1:19" x14ac:dyDescent="0.25">
      <c r="A3998" t="s">
        <v>331</v>
      </c>
      <c r="B3998" t="s">
        <v>347</v>
      </c>
      <c r="C3998" t="s">
        <v>347</v>
      </c>
      <c r="D3998" t="s">
        <v>347</v>
      </c>
      <c r="E3998" t="s">
        <v>156</v>
      </c>
      <c r="F3998" t="s">
        <v>157</v>
      </c>
      <c r="G3998">
        <v>20</v>
      </c>
      <c r="H3998" t="s">
        <v>469</v>
      </c>
      <c r="I3998" t="s">
        <v>422</v>
      </c>
      <c r="J3998" t="s">
        <v>425</v>
      </c>
      <c r="K3998">
        <v>73</v>
      </c>
      <c r="L3998" s="106">
        <v>2.3089999333024021E-2</v>
      </c>
      <c r="M3998" s="106">
        <v>3.4910000860691071E-2</v>
      </c>
      <c r="N3998">
        <v>290</v>
      </c>
      <c r="O3998" s="106">
        <v>2.335000038146973E-2</v>
      </c>
      <c r="P3998" s="106">
        <v>4.5380000025033951E-2</v>
      </c>
      <c r="Q3998">
        <v>6082</v>
      </c>
      <c r="R3998" s="106">
        <v>2.6739999651908871E-2</v>
      </c>
      <c r="S3998" s="106">
        <v>4.1269998997449868E-2</v>
      </c>
    </row>
    <row r="3999" spans="1:19" x14ac:dyDescent="0.25">
      <c r="A3999" t="s">
        <v>331</v>
      </c>
      <c r="B3999" t="s">
        <v>347</v>
      </c>
      <c r="C3999" t="s">
        <v>347</v>
      </c>
      <c r="D3999" t="s">
        <v>347</v>
      </c>
      <c r="E3999" t="s">
        <v>156</v>
      </c>
      <c r="F3999" t="s">
        <v>157</v>
      </c>
      <c r="G3999">
        <v>20</v>
      </c>
      <c r="H3999" t="s">
        <v>469</v>
      </c>
      <c r="I3999" t="s">
        <v>422</v>
      </c>
      <c r="J3999" t="s">
        <v>426</v>
      </c>
      <c r="K3999">
        <v>71</v>
      </c>
      <c r="L3999" s="106">
        <v>2.246000058948994E-2</v>
      </c>
      <c r="M3999" s="106">
        <v>3.3959999680519097E-2</v>
      </c>
      <c r="N3999">
        <v>166</v>
      </c>
      <c r="O3999" s="106">
        <v>1.3360000215470791E-2</v>
      </c>
      <c r="P3999" s="106">
        <v>2.5979999452829361E-2</v>
      </c>
      <c r="Q3999">
        <v>3672</v>
      </c>
      <c r="R3999" s="106">
        <v>1.6140000894665722E-2</v>
      </c>
      <c r="S3999" s="106">
        <v>2.491999976336956E-2</v>
      </c>
    </row>
    <row r="4000" spans="1:19" x14ac:dyDescent="0.25">
      <c r="A4000" t="s">
        <v>331</v>
      </c>
      <c r="B4000" t="s">
        <v>347</v>
      </c>
      <c r="C4000" t="s">
        <v>347</v>
      </c>
      <c r="D4000" t="s">
        <v>347</v>
      </c>
      <c r="E4000" t="s">
        <v>156</v>
      </c>
      <c r="F4000" t="s">
        <v>157</v>
      </c>
      <c r="G4000" s="105">
        <v>20</v>
      </c>
      <c r="H4000" t="s">
        <v>469</v>
      </c>
      <c r="I4000" t="s">
        <v>422</v>
      </c>
      <c r="J4000" t="s">
        <v>427</v>
      </c>
      <c r="K4000" s="105">
        <v>12</v>
      </c>
      <c r="L4000" s="106">
        <v>3.8000000640749931E-3</v>
      </c>
      <c r="M4000" s="106">
        <v>5.7399999350309372E-3</v>
      </c>
      <c r="N4000" s="105">
        <v>27</v>
      </c>
      <c r="O4000" s="106">
        <v>2.169999992474914E-3</v>
      </c>
      <c r="P4000" s="106">
        <v>4.2300000786781311E-3</v>
      </c>
      <c r="Q4000" s="105">
        <v>766</v>
      </c>
      <c r="R4000" s="106">
        <v>3.3700000494718552E-3</v>
      </c>
      <c r="S4000" s="107">
        <v>5.2000000141561031E-3</v>
      </c>
    </row>
    <row r="4001" spans="1:19" x14ac:dyDescent="0.25">
      <c r="A4001" t="s">
        <v>331</v>
      </c>
      <c r="B4001" t="s">
        <v>347</v>
      </c>
      <c r="C4001" t="s">
        <v>347</v>
      </c>
      <c r="D4001" t="s">
        <v>347</v>
      </c>
      <c r="E4001" t="s">
        <v>156</v>
      </c>
      <c r="F4001" t="s">
        <v>157</v>
      </c>
      <c r="G4001" s="105">
        <v>20</v>
      </c>
      <c r="H4001" t="s">
        <v>469</v>
      </c>
      <c r="I4001" t="s">
        <v>422</v>
      </c>
      <c r="J4001" t="s">
        <v>428</v>
      </c>
      <c r="K4001" s="105">
        <v>0</v>
      </c>
      <c r="L4001" s="106">
        <v>0</v>
      </c>
      <c r="M4001" s="106">
        <v>0</v>
      </c>
      <c r="N4001" s="105">
        <v>0</v>
      </c>
      <c r="O4001" s="106">
        <v>0</v>
      </c>
      <c r="P4001" s="106">
        <v>0</v>
      </c>
      <c r="Q4001" s="105">
        <v>12</v>
      </c>
      <c r="R4001" s="106">
        <v>4.9999998736893758E-5</v>
      </c>
      <c r="S4001" s="107">
        <v>7.9999997979030013E-5</v>
      </c>
    </row>
    <row r="4002" spans="1:19" x14ac:dyDescent="0.25">
      <c r="A4002" t="s">
        <v>331</v>
      </c>
      <c r="B4002" t="s">
        <v>347</v>
      </c>
      <c r="C4002" t="s">
        <v>347</v>
      </c>
      <c r="D4002" t="s">
        <v>347</v>
      </c>
      <c r="E4002" t="s">
        <v>156</v>
      </c>
      <c r="F4002" t="s">
        <v>157</v>
      </c>
      <c r="G4002">
        <v>20</v>
      </c>
      <c r="H4002" t="s">
        <v>469</v>
      </c>
      <c r="I4002" t="s">
        <v>430</v>
      </c>
      <c r="J4002" t="s">
        <v>434</v>
      </c>
      <c r="K4002">
        <v>42</v>
      </c>
      <c r="L4002" s="106">
        <v>1.3290000148117541E-2</v>
      </c>
      <c r="M4002" s="106">
        <v>1.388000044971704E-2</v>
      </c>
      <c r="N4002">
        <v>259</v>
      </c>
      <c r="O4002" s="106">
        <v>2.0850000903010368E-2</v>
      </c>
      <c r="P4002" s="106">
        <v>2.1420000120997429E-2</v>
      </c>
      <c r="Q4002">
        <v>4987</v>
      </c>
      <c r="R4002" s="106">
        <v>2.1919999271631241E-2</v>
      </c>
      <c r="S4002" s="106">
        <v>2.2490000352263451E-2</v>
      </c>
    </row>
    <row r="4003" spans="1:19" x14ac:dyDescent="0.25">
      <c r="A4003" t="s">
        <v>331</v>
      </c>
      <c r="B4003" t="s">
        <v>347</v>
      </c>
      <c r="C4003" t="s">
        <v>347</v>
      </c>
      <c r="D4003" t="s">
        <v>347</v>
      </c>
      <c r="E4003" t="s">
        <v>156</v>
      </c>
      <c r="F4003" t="s">
        <v>157</v>
      </c>
      <c r="G4003" s="105">
        <v>20</v>
      </c>
      <c r="H4003" t="s">
        <v>469</v>
      </c>
      <c r="I4003" t="s">
        <v>430</v>
      </c>
      <c r="J4003" t="s">
        <v>432</v>
      </c>
      <c r="K4003" s="105">
        <v>50</v>
      </c>
      <c r="L4003" s="106">
        <v>1.5820000320672989E-2</v>
      </c>
      <c r="M4003" s="106">
        <v>1.652999967336655E-2</v>
      </c>
      <c r="N4003" s="105">
        <v>823</v>
      </c>
      <c r="O4003" s="106">
        <v>6.6249996423721313E-2</v>
      </c>
      <c r="P4003" s="106">
        <v>6.8070001900196075E-2</v>
      </c>
      <c r="Q4003" s="105">
        <v>18498</v>
      </c>
      <c r="R4003" s="106">
        <v>8.1320002675056458E-2</v>
      </c>
      <c r="S4003" s="107">
        <v>8.343999832868576E-2</v>
      </c>
    </row>
    <row r="4004" spans="1:19" x14ac:dyDescent="0.25">
      <c r="A4004" t="s">
        <v>331</v>
      </c>
      <c r="B4004" t="s">
        <v>347</v>
      </c>
      <c r="C4004" t="s">
        <v>347</v>
      </c>
      <c r="D4004" t="s">
        <v>347</v>
      </c>
      <c r="E4004" t="s">
        <v>156</v>
      </c>
      <c r="F4004" t="s">
        <v>157</v>
      </c>
      <c r="G4004" s="105">
        <v>20</v>
      </c>
      <c r="H4004" t="s">
        <v>469</v>
      </c>
      <c r="I4004" t="s">
        <v>430</v>
      </c>
      <c r="J4004" t="s">
        <v>435</v>
      </c>
      <c r="K4004" s="105">
        <v>16</v>
      </c>
      <c r="L4004" s="106">
        <v>5.0599998794496059E-3</v>
      </c>
      <c r="M4004" s="106">
        <v>5.2899997681379318E-3</v>
      </c>
      <c r="N4004" s="105">
        <v>30</v>
      </c>
      <c r="O4004" s="106">
        <v>2.4200000334531069E-3</v>
      </c>
      <c r="P4004" s="106">
        <v>2.4800000246614222E-3</v>
      </c>
      <c r="Q4004" s="105">
        <v>391</v>
      </c>
      <c r="R4004" s="106">
        <v>1.7199999419972301E-3</v>
      </c>
      <c r="S4004" s="107">
        <v>1.760000013746321E-3</v>
      </c>
    </row>
    <row r="4005" spans="1:19" x14ac:dyDescent="0.25">
      <c r="A4005" t="s">
        <v>331</v>
      </c>
      <c r="B4005" t="s">
        <v>347</v>
      </c>
      <c r="C4005" t="s">
        <v>347</v>
      </c>
      <c r="D4005" t="s">
        <v>347</v>
      </c>
      <c r="E4005" t="s">
        <v>156</v>
      </c>
      <c r="F4005" t="s">
        <v>157</v>
      </c>
      <c r="G4005" s="105">
        <v>20</v>
      </c>
      <c r="H4005" t="s">
        <v>469</v>
      </c>
      <c r="I4005" t="s">
        <v>430</v>
      </c>
      <c r="J4005" t="s">
        <v>436</v>
      </c>
      <c r="K4005" s="105">
        <v>83</v>
      </c>
      <c r="L4005" s="106">
        <v>2.6259999722242359E-2</v>
      </c>
      <c r="M4005" s="106">
        <v>2.744000032544136E-2</v>
      </c>
      <c r="N4005" s="105">
        <v>344</v>
      </c>
      <c r="O4005" s="106">
        <v>2.7690000832080841E-2</v>
      </c>
      <c r="P4005" s="106">
        <v>2.8449999168515209E-2</v>
      </c>
      <c r="Q4005" s="105">
        <v>6784</v>
      </c>
      <c r="R4005" s="106">
        <v>2.9829999431967739E-2</v>
      </c>
      <c r="S4005" s="107">
        <v>3.060000017285347E-2</v>
      </c>
    </row>
    <row r="4006" spans="1:19" x14ac:dyDescent="0.25">
      <c r="A4006" t="s">
        <v>331</v>
      </c>
      <c r="B4006" t="s">
        <v>347</v>
      </c>
      <c r="C4006" t="s">
        <v>347</v>
      </c>
      <c r="D4006" t="s">
        <v>347</v>
      </c>
      <c r="E4006" t="s">
        <v>156</v>
      </c>
      <c r="F4006" t="s">
        <v>157</v>
      </c>
      <c r="G4006" s="105">
        <v>20</v>
      </c>
      <c r="H4006" t="s">
        <v>469</v>
      </c>
      <c r="I4006" t="s">
        <v>430</v>
      </c>
      <c r="J4006" t="s">
        <v>431</v>
      </c>
      <c r="K4006" s="105">
        <v>1197</v>
      </c>
      <c r="L4006" s="106">
        <v>0.37867999076843262</v>
      </c>
      <c r="M4006" s="106">
        <v>0.39570000767707819</v>
      </c>
      <c r="N4006" s="105">
        <v>3923</v>
      </c>
      <c r="O4006" s="106">
        <v>0.31580999493598938</v>
      </c>
      <c r="P4006" s="106">
        <v>0.32445999979972839</v>
      </c>
      <c r="Q4006" s="105">
        <v>77035</v>
      </c>
      <c r="R4006" s="106">
        <v>0.33867999911308289</v>
      </c>
      <c r="S4006" s="107">
        <v>0.3474699854850769</v>
      </c>
    </row>
    <row r="4007" spans="1:19" x14ac:dyDescent="0.25">
      <c r="A4007" t="s">
        <v>331</v>
      </c>
      <c r="B4007" t="s">
        <v>347</v>
      </c>
      <c r="C4007" t="s">
        <v>347</v>
      </c>
      <c r="D4007" t="s">
        <v>347</v>
      </c>
      <c r="E4007" t="s">
        <v>156</v>
      </c>
      <c r="F4007" t="s">
        <v>157</v>
      </c>
      <c r="G4007" s="105">
        <v>20</v>
      </c>
      <c r="H4007" t="s">
        <v>469</v>
      </c>
      <c r="I4007" t="s">
        <v>430</v>
      </c>
      <c r="J4007" t="s">
        <v>502</v>
      </c>
      <c r="K4007" s="105">
        <v>1637</v>
      </c>
      <c r="L4007" s="106">
        <v>0.51787000894546509</v>
      </c>
      <c r="M4007" s="106">
        <v>0.541159987449646</v>
      </c>
      <c r="N4007" s="105">
        <v>6712</v>
      </c>
      <c r="O4007" s="106">
        <v>0.54032999277114868</v>
      </c>
      <c r="P4007" s="106">
        <v>0.55511999130249023</v>
      </c>
      <c r="Q4007" s="105">
        <v>114008</v>
      </c>
      <c r="R4007" s="106">
        <v>0.5012199878692627</v>
      </c>
      <c r="S4007" s="107">
        <v>0.51424002647399902</v>
      </c>
    </row>
    <row r="4008" spans="1:19" x14ac:dyDescent="0.25">
      <c r="A4008" t="s">
        <v>331</v>
      </c>
      <c r="B4008" t="s">
        <v>347</v>
      </c>
      <c r="C4008" t="s">
        <v>347</v>
      </c>
      <c r="D4008" t="s">
        <v>347</v>
      </c>
      <c r="E4008" t="s">
        <v>156</v>
      </c>
      <c r="F4008" t="s">
        <v>157</v>
      </c>
      <c r="G4008" s="105">
        <v>20</v>
      </c>
      <c r="H4008" t="s">
        <v>469</v>
      </c>
      <c r="I4008" t="s">
        <v>430</v>
      </c>
      <c r="J4008" t="s">
        <v>86</v>
      </c>
      <c r="K4008" s="105">
        <v>136</v>
      </c>
      <c r="L4008" s="106">
        <v>4.3019998818635941E-2</v>
      </c>
      <c r="N4008" s="105">
        <v>331</v>
      </c>
      <c r="O4008" s="106">
        <v>2.665000036358833E-2</v>
      </c>
      <c r="Q4008" s="105">
        <v>5756</v>
      </c>
      <c r="R4008" s="106">
        <v>2.5310000404715541E-2</v>
      </c>
      <c r="S4008" s="107"/>
    </row>
    <row r="4009" spans="1:19" x14ac:dyDescent="0.25">
      <c r="A4009" t="s">
        <v>331</v>
      </c>
      <c r="B4009" t="s">
        <v>347</v>
      </c>
      <c r="C4009" t="s">
        <v>347</v>
      </c>
      <c r="D4009" t="s">
        <v>347</v>
      </c>
      <c r="E4009" t="s">
        <v>156</v>
      </c>
      <c r="F4009" t="s">
        <v>157</v>
      </c>
      <c r="G4009" s="105">
        <v>20</v>
      </c>
      <c r="H4009" t="s">
        <v>469</v>
      </c>
      <c r="I4009" t="s">
        <v>401</v>
      </c>
      <c r="J4009" t="s">
        <v>405</v>
      </c>
      <c r="K4009" s="105">
        <v>2509</v>
      </c>
      <c r="L4009" s="106">
        <v>0.79373997449874878</v>
      </c>
      <c r="M4009" s="106">
        <v>0.81040000915527344</v>
      </c>
      <c r="N4009" s="105">
        <v>9596</v>
      </c>
      <c r="O4009" s="106">
        <v>0.77249997854232788</v>
      </c>
      <c r="P4009" s="106">
        <v>0.79391002655029297</v>
      </c>
      <c r="Q4009" s="105">
        <v>171311</v>
      </c>
      <c r="R4009" s="106">
        <v>0.75314998626708984</v>
      </c>
      <c r="S4009" s="107">
        <v>0.77806001901626587</v>
      </c>
    </row>
    <row r="4010" spans="1:19" x14ac:dyDescent="0.25">
      <c r="A4010" t="s">
        <v>331</v>
      </c>
      <c r="B4010" t="s">
        <v>347</v>
      </c>
      <c r="C4010" t="s">
        <v>347</v>
      </c>
      <c r="D4010" t="s">
        <v>347</v>
      </c>
      <c r="E4010" t="s">
        <v>156</v>
      </c>
      <c r="F4010" t="s">
        <v>157</v>
      </c>
      <c r="G4010" s="105">
        <v>20</v>
      </c>
      <c r="H4010" t="s">
        <v>469</v>
      </c>
      <c r="I4010" t="s">
        <v>401</v>
      </c>
      <c r="J4010" t="s">
        <v>412</v>
      </c>
      <c r="K4010" s="105">
        <v>289</v>
      </c>
      <c r="L4010" s="106">
        <v>9.1430000960826874E-2</v>
      </c>
      <c r="M4010" s="106">
        <v>9.335000067949295E-2</v>
      </c>
      <c r="N4010" s="105">
        <v>1130</v>
      </c>
      <c r="O4010" s="106">
        <v>9.0970002114772797E-2</v>
      </c>
      <c r="P4010" s="106">
        <v>9.3489997088909149E-2</v>
      </c>
      <c r="Q4010" s="105">
        <v>22313</v>
      </c>
      <c r="R4010" s="106">
        <v>9.8099999129772186E-2</v>
      </c>
      <c r="S4010" s="107">
        <v>0.10134000331163411</v>
      </c>
    </row>
    <row r="4011" spans="1:19" x14ac:dyDescent="0.25">
      <c r="A4011" t="s">
        <v>331</v>
      </c>
      <c r="B4011" t="s">
        <v>347</v>
      </c>
      <c r="C4011" t="s">
        <v>347</v>
      </c>
      <c r="D4011" t="s">
        <v>347</v>
      </c>
      <c r="E4011" t="s">
        <v>156</v>
      </c>
      <c r="F4011" t="s">
        <v>157</v>
      </c>
      <c r="G4011">
        <v>20</v>
      </c>
      <c r="H4011" t="s">
        <v>469</v>
      </c>
      <c r="I4011" t="s">
        <v>401</v>
      </c>
      <c r="J4011" t="s">
        <v>413</v>
      </c>
      <c r="K4011">
        <v>193</v>
      </c>
      <c r="L4011" s="106">
        <v>6.1060000211000443E-2</v>
      </c>
      <c r="M4011" s="106">
        <v>6.2339998781681061E-2</v>
      </c>
      <c r="N4011">
        <v>839</v>
      </c>
      <c r="O4011" s="106">
        <v>6.7539997398853302E-2</v>
      </c>
      <c r="P4011" s="106">
        <v>6.941000372171402E-2</v>
      </c>
      <c r="Q4011">
        <v>15680</v>
      </c>
      <c r="R4011" s="106">
        <v>6.8939998745918274E-2</v>
      </c>
      <c r="S4011" s="106">
        <v>7.1220003068447113E-2</v>
      </c>
    </row>
    <row r="4012" spans="1:19" x14ac:dyDescent="0.25">
      <c r="A4012" t="s">
        <v>331</v>
      </c>
      <c r="B4012" t="s">
        <v>347</v>
      </c>
      <c r="C4012" t="s">
        <v>347</v>
      </c>
      <c r="D4012" t="s">
        <v>347</v>
      </c>
      <c r="E4012" t="s">
        <v>156</v>
      </c>
      <c r="F4012" t="s">
        <v>157</v>
      </c>
      <c r="G4012" s="105">
        <v>20</v>
      </c>
      <c r="H4012" t="s">
        <v>469</v>
      </c>
      <c r="I4012" t="s">
        <v>401</v>
      </c>
      <c r="J4012" t="s">
        <v>441</v>
      </c>
      <c r="K4012" s="105">
        <v>65</v>
      </c>
      <c r="L4012" s="106">
        <v>2.0560000091791149E-2</v>
      </c>
      <c r="N4012" s="105">
        <v>335</v>
      </c>
      <c r="O4012" s="106">
        <v>2.696999907493591E-2</v>
      </c>
      <c r="Q4012" s="105">
        <v>7283</v>
      </c>
      <c r="R4012" s="106">
        <v>3.2019998878240592E-2</v>
      </c>
      <c r="S4012" s="107"/>
    </row>
    <row r="4013" spans="1:19" x14ac:dyDescent="0.25">
      <c r="A4013" t="s">
        <v>331</v>
      </c>
      <c r="B4013" t="s">
        <v>347</v>
      </c>
      <c r="C4013" t="s">
        <v>347</v>
      </c>
      <c r="D4013" t="s">
        <v>347</v>
      </c>
      <c r="E4013" t="s">
        <v>156</v>
      </c>
      <c r="F4013" t="s">
        <v>157</v>
      </c>
      <c r="G4013">
        <v>20</v>
      </c>
      <c r="H4013" t="s">
        <v>469</v>
      </c>
      <c r="I4013" t="s">
        <v>401</v>
      </c>
      <c r="J4013" t="s">
        <v>414</v>
      </c>
      <c r="K4013">
        <v>105</v>
      </c>
      <c r="L4013" s="106">
        <v>3.3220000565052032E-2</v>
      </c>
      <c r="M4013" s="106">
        <v>3.3909998834133148E-2</v>
      </c>
      <c r="N4013">
        <v>522</v>
      </c>
      <c r="O4013" s="106">
        <v>4.2020000517368317E-2</v>
      </c>
      <c r="P4013" s="106">
        <v>4.3189998716115952E-2</v>
      </c>
      <c r="Q4013">
        <v>10872</v>
      </c>
      <c r="R4013" s="106">
        <v>4.7800000756978989E-2</v>
      </c>
      <c r="S4013" s="106">
        <v>4.9380000680685043E-2</v>
      </c>
    </row>
    <row r="4014" spans="1:19" x14ac:dyDescent="0.25">
      <c r="A4014" t="s">
        <v>331</v>
      </c>
      <c r="B4014" t="s">
        <v>347</v>
      </c>
      <c r="C4014" t="s">
        <v>347</v>
      </c>
      <c r="D4014" t="s">
        <v>347</v>
      </c>
      <c r="E4014" t="s">
        <v>208</v>
      </c>
      <c r="F4014" t="s">
        <v>209</v>
      </c>
      <c r="G4014">
        <v>20</v>
      </c>
      <c r="H4014" t="s">
        <v>469</v>
      </c>
      <c r="I4014" t="s">
        <v>349</v>
      </c>
      <c r="J4014" t="s">
        <v>350</v>
      </c>
      <c r="K4014">
        <v>20</v>
      </c>
      <c r="L4014" s="106">
        <v>4.5799999497830868E-3</v>
      </c>
      <c r="N4014">
        <v>49</v>
      </c>
      <c r="O4014" s="106">
        <v>3.9400001987814903E-3</v>
      </c>
      <c r="Q4014">
        <v>1130</v>
      </c>
      <c r="R4014" s="106">
        <v>4.9700001254677773E-3</v>
      </c>
    </row>
    <row r="4015" spans="1:19" x14ac:dyDescent="0.25">
      <c r="A4015" t="s">
        <v>331</v>
      </c>
      <c r="B4015" t="s">
        <v>347</v>
      </c>
      <c r="C4015" t="s">
        <v>347</v>
      </c>
      <c r="D4015" t="s">
        <v>347</v>
      </c>
      <c r="E4015" t="s">
        <v>208</v>
      </c>
      <c r="F4015" t="s">
        <v>209</v>
      </c>
      <c r="G4015" s="105">
        <v>20</v>
      </c>
      <c r="H4015" t="s">
        <v>469</v>
      </c>
      <c r="I4015" t="s">
        <v>349</v>
      </c>
      <c r="J4015" t="s">
        <v>368</v>
      </c>
      <c r="K4015" s="105">
        <v>162</v>
      </c>
      <c r="L4015" s="106">
        <v>3.7119999527931213E-2</v>
      </c>
      <c r="N4015" s="105">
        <v>464</v>
      </c>
      <c r="O4015" s="106">
        <v>3.7349998950958252E-2</v>
      </c>
      <c r="Q4015" s="105">
        <v>8418</v>
      </c>
      <c r="R4015" s="106">
        <v>3.700999915599823E-2</v>
      </c>
      <c r="S4015" s="107"/>
    </row>
    <row r="4016" spans="1:19" x14ac:dyDescent="0.25">
      <c r="A4016" t="s">
        <v>331</v>
      </c>
      <c r="B4016" t="s">
        <v>347</v>
      </c>
      <c r="C4016" t="s">
        <v>347</v>
      </c>
      <c r="D4016" t="s">
        <v>347</v>
      </c>
      <c r="E4016" t="s">
        <v>208</v>
      </c>
      <c r="F4016" t="s">
        <v>209</v>
      </c>
      <c r="G4016" s="105">
        <v>20</v>
      </c>
      <c r="H4016" t="s">
        <v>469</v>
      </c>
      <c r="I4016" t="s">
        <v>349</v>
      </c>
      <c r="J4016" t="s">
        <v>369</v>
      </c>
      <c r="K4016" s="105">
        <v>521</v>
      </c>
      <c r="L4016" s="106">
        <v>0.1193900033831596</v>
      </c>
      <c r="N4016" s="105">
        <v>1488</v>
      </c>
      <c r="O4016" s="106">
        <v>0.1197900027036667</v>
      </c>
      <c r="Q4016" s="105">
        <v>27454</v>
      </c>
      <c r="R4016" s="106">
        <v>0.1207000017166138</v>
      </c>
      <c r="S4016" s="107"/>
    </row>
    <row r="4017" spans="1:19" x14ac:dyDescent="0.25">
      <c r="A4017" t="s">
        <v>331</v>
      </c>
      <c r="B4017" t="s">
        <v>347</v>
      </c>
      <c r="C4017" t="s">
        <v>347</v>
      </c>
      <c r="D4017" t="s">
        <v>347</v>
      </c>
      <c r="E4017" t="s">
        <v>208</v>
      </c>
      <c r="F4017" t="s">
        <v>209</v>
      </c>
      <c r="G4017" s="105">
        <v>20</v>
      </c>
      <c r="H4017" t="s">
        <v>469</v>
      </c>
      <c r="I4017" t="s">
        <v>349</v>
      </c>
      <c r="J4017" t="s">
        <v>370</v>
      </c>
      <c r="K4017" s="105">
        <v>1161</v>
      </c>
      <c r="L4017" s="106">
        <v>0.26603999733924871</v>
      </c>
      <c r="N4017" s="105">
        <v>2993</v>
      </c>
      <c r="O4017" s="106">
        <v>0.24094000458717349</v>
      </c>
      <c r="Q4017" s="105">
        <v>55879</v>
      </c>
      <c r="R4017" s="106">
        <v>0.24567000567913061</v>
      </c>
      <c r="S4017" s="107"/>
    </row>
    <row r="4018" spans="1:19" x14ac:dyDescent="0.25">
      <c r="A4018" t="s">
        <v>331</v>
      </c>
      <c r="B4018" t="s">
        <v>347</v>
      </c>
      <c r="C4018" t="s">
        <v>347</v>
      </c>
      <c r="D4018" t="s">
        <v>347</v>
      </c>
      <c r="E4018" t="s">
        <v>208</v>
      </c>
      <c r="F4018" t="s">
        <v>209</v>
      </c>
      <c r="G4018" s="105">
        <v>20</v>
      </c>
      <c r="H4018" t="s">
        <v>469</v>
      </c>
      <c r="I4018" t="s">
        <v>349</v>
      </c>
      <c r="J4018" t="s">
        <v>371</v>
      </c>
      <c r="K4018" s="105">
        <v>1186</v>
      </c>
      <c r="L4018" s="106">
        <v>0.27177000045776373</v>
      </c>
      <c r="N4018" s="105">
        <v>3049</v>
      </c>
      <c r="O4018" s="106">
        <v>0.24545000493526459</v>
      </c>
      <c r="Q4018" s="105">
        <v>57982</v>
      </c>
      <c r="R4018" s="106">
        <v>0.25490999221801758</v>
      </c>
      <c r="S4018" s="107"/>
    </row>
    <row r="4019" spans="1:19" x14ac:dyDescent="0.25">
      <c r="A4019" t="s">
        <v>331</v>
      </c>
      <c r="B4019" t="s">
        <v>347</v>
      </c>
      <c r="C4019" t="s">
        <v>347</v>
      </c>
      <c r="D4019" t="s">
        <v>347</v>
      </c>
      <c r="E4019" t="s">
        <v>208</v>
      </c>
      <c r="F4019" t="s">
        <v>209</v>
      </c>
      <c r="G4019" s="105">
        <v>20</v>
      </c>
      <c r="H4019" t="s">
        <v>469</v>
      </c>
      <c r="I4019" t="s">
        <v>349</v>
      </c>
      <c r="J4019" t="s">
        <v>372</v>
      </c>
      <c r="K4019" s="105">
        <v>791</v>
      </c>
      <c r="L4019" s="106">
        <v>0.18126000463962549</v>
      </c>
      <c r="N4019" s="105">
        <v>2488</v>
      </c>
      <c r="O4019" s="106">
        <v>0.20028999447822571</v>
      </c>
      <c r="Q4019" s="105">
        <v>44765</v>
      </c>
      <c r="R4019" s="106">
        <v>0.19679999351501459</v>
      </c>
      <c r="S4019" s="107"/>
    </row>
    <row r="4020" spans="1:19" x14ac:dyDescent="0.25">
      <c r="A4020" t="s">
        <v>331</v>
      </c>
      <c r="B4020" t="s">
        <v>347</v>
      </c>
      <c r="C4020" t="s">
        <v>347</v>
      </c>
      <c r="D4020" t="s">
        <v>347</v>
      </c>
      <c r="E4020" t="s">
        <v>208</v>
      </c>
      <c r="F4020" t="s">
        <v>209</v>
      </c>
      <c r="G4020" s="105">
        <v>20</v>
      </c>
      <c r="H4020" t="s">
        <v>469</v>
      </c>
      <c r="I4020" t="s">
        <v>349</v>
      </c>
      <c r="J4020" t="s">
        <v>373</v>
      </c>
      <c r="K4020" s="105">
        <v>523</v>
      </c>
      <c r="L4020" s="106">
        <v>0.1198400035500526</v>
      </c>
      <c r="N4020" s="105">
        <v>1891</v>
      </c>
      <c r="O4020" s="106">
        <v>0.15222999453544619</v>
      </c>
      <c r="Q4020" s="105">
        <v>31831</v>
      </c>
      <c r="R4020" s="106">
        <v>0.1399399936199188</v>
      </c>
      <c r="S4020" s="107"/>
    </row>
    <row r="4021" spans="1:19" x14ac:dyDescent="0.25">
      <c r="A4021" t="s">
        <v>331</v>
      </c>
      <c r="B4021" t="s">
        <v>347</v>
      </c>
      <c r="C4021" t="s">
        <v>347</v>
      </c>
      <c r="D4021" t="s">
        <v>347</v>
      </c>
      <c r="E4021" t="s">
        <v>208</v>
      </c>
      <c r="F4021" t="s">
        <v>209</v>
      </c>
      <c r="G4021" s="105">
        <v>20</v>
      </c>
      <c r="H4021" t="s">
        <v>469</v>
      </c>
      <c r="I4021" t="s">
        <v>438</v>
      </c>
      <c r="J4021" t="s">
        <v>48</v>
      </c>
      <c r="K4021" s="105">
        <v>3629</v>
      </c>
      <c r="L4021" s="106">
        <v>0.83157998323440552</v>
      </c>
      <c r="M4021" s="106">
        <v>0.85247999429702759</v>
      </c>
      <c r="N4021" s="105">
        <v>10348</v>
      </c>
      <c r="O4021" s="106">
        <v>0.83303999900817871</v>
      </c>
      <c r="P4021" s="106">
        <v>0.85613000392913818</v>
      </c>
      <c r="Q4021" s="105">
        <v>186401</v>
      </c>
      <c r="R4021" s="106">
        <v>0.81949001550674438</v>
      </c>
      <c r="S4021" s="107">
        <v>0.8465999960899353</v>
      </c>
    </row>
    <row r="4022" spans="1:19" x14ac:dyDescent="0.25">
      <c r="A4022" t="s">
        <v>331</v>
      </c>
      <c r="B4022" t="s">
        <v>347</v>
      </c>
      <c r="C4022" t="s">
        <v>347</v>
      </c>
      <c r="D4022" t="s">
        <v>347</v>
      </c>
      <c r="E4022" t="s">
        <v>208</v>
      </c>
      <c r="F4022" t="s">
        <v>209</v>
      </c>
      <c r="G4022" s="105">
        <v>20</v>
      </c>
      <c r="H4022" t="s">
        <v>469</v>
      </c>
      <c r="I4022" t="s">
        <v>438</v>
      </c>
      <c r="J4022" t="s">
        <v>42</v>
      </c>
      <c r="K4022" s="105">
        <v>398</v>
      </c>
      <c r="L4022" s="106">
        <v>9.1200001537799835E-2</v>
      </c>
      <c r="M4022" s="106">
        <v>9.3489997088909149E-2</v>
      </c>
      <c r="N4022" s="105">
        <v>1079</v>
      </c>
      <c r="O4022" s="106">
        <v>8.6860001087188721E-2</v>
      </c>
      <c r="P4022" s="106">
        <v>8.9270003139972687E-2</v>
      </c>
      <c r="Q4022" s="105">
        <v>20350</v>
      </c>
      <c r="R4022" s="106">
        <v>8.9469999074935913E-2</v>
      </c>
      <c r="S4022" s="107">
        <v>9.2430002987384796E-2</v>
      </c>
    </row>
    <row r="4023" spans="1:19" x14ac:dyDescent="0.25">
      <c r="A4023" t="s">
        <v>331</v>
      </c>
      <c r="B4023" t="s">
        <v>347</v>
      </c>
      <c r="C4023" t="s">
        <v>347</v>
      </c>
      <c r="D4023" t="s">
        <v>347</v>
      </c>
      <c r="E4023" t="s">
        <v>208</v>
      </c>
      <c r="F4023" t="s">
        <v>209</v>
      </c>
      <c r="G4023">
        <v>20</v>
      </c>
      <c r="H4023" t="s">
        <v>469</v>
      </c>
      <c r="I4023" t="s">
        <v>438</v>
      </c>
      <c r="J4023" t="s">
        <v>374</v>
      </c>
      <c r="K4023">
        <v>230</v>
      </c>
      <c r="L4023" s="106">
        <v>5.2700001746416092E-2</v>
      </c>
      <c r="M4023" s="106">
        <v>5.4030001163482673E-2</v>
      </c>
      <c r="N4023">
        <v>660</v>
      </c>
      <c r="O4023" s="106">
        <v>5.3130000829696662E-2</v>
      </c>
      <c r="P4023" s="106">
        <v>5.4600000381469727E-2</v>
      </c>
      <c r="Q4023">
        <v>13425</v>
      </c>
      <c r="R4023" s="106">
        <v>5.9020001441240311E-2</v>
      </c>
      <c r="S4023" s="106">
        <v>6.0970000922679901E-2</v>
      </c>
    </row>
    <row r="4024" spans="1:19" x14ac:dyDescent="0.25">
      <c r="A4024" t="s">
        <v>331</v>
      </c>
      <c r="B4024" t="s">
        <v>347</v>
      </c>
      <c r="C4024" t="s">
        <v>347</v>
      </c>
      <c r="D4024" t="s">
        <v>347</v>
      </c>
      <c r="E4024" t="s">
        <v>208</v>
      </c>
      <c r="F4024" t="s">
        <v>209</v>
      </c>
      <c r="G4024" s="105">
        <v>20</v>
      </c>
      <c r="H4024" t="s">
        <v>469</v>
      </c>
      <c r="I4024" t="s">
        <v>438</v>
      </c>
      <c r="J4024" t="s">
        <v>86</v>
      </c>
      <c r="K4024" s="105">
        <v>107</v>
      </c>
      <c r="L4024" s="106">
        <v>2.4520000442862511E-2</v>
      </c>
      <c r="N4024" s="105">
        <v>335</v>
      </c>
      <c r="O4024" s="106">
        <v>2.696999907493591E-2</v>
      </c>
      <c r="Q4024" s="105">
        <v>7283</v>
      </c>
      <c r="R4024" s="106">
        <v>3.2019998878240592E-2</v>
      </c>
      <c r="S4024" s="107"/>
    </row>
    <row r="4025" spans="1:19" x14ac:dyDescent="0.25">
      <c r="A4025" t="s">
        <v>331</v>
      </c>
      <c r="B4025" t="s">
        <v>347</v>
      </c>
      <c r="C4025" t="s">
        <v>347</v>
      </c>
      <c r="D4025" t="s">
        <v>347</v>
      </c>
      <c r="E4025" t="s">
        <v>208</v>
      </c>
      <c r="F4025" t="s">
        <v>209</v>
      </c>
      <c r="G4025" s="105">
        <v>20</v>
      </c>
      <c r="H4025" t="s">
        <v>469</v>
      </c>
      <c r="I4025" t="s">
        <v>375</v>
      </c>
      <c r="J4025" t="s">
        <v>376</v>
      </c>
      <c r="K4025" s="105">
        <v>899</v>
      </c>
      <c r="L4025" s="106">
        <v>0.20600000023841861</v>
      </c>
      <c r="N4025" s="105">
        <v>2467</v>
      </c>
      <c r="O4025" s="106">
        <v>0.1985999941825867</v>
      </c>
      <c r="Q4025" s="105">
        <v>47189</v>
      </c>
      <c r="R4025" s="106">
        <v>0.20746000111103061</v>
      </c>
      <c r="S4025" s="107"/>
    </row>
    <row r="4026" spans="1:19" x14ac:dyDescent="0.25">
      <c r="A4026" t="s">
        <v>331</v>
      </c>
      <c r="B4026" t="s">
        <v>347</v>
      </c>
      <c r="C4026" t="s">
        <v>347</v>
      </c>
      <c r="D4026" t="s">
        <v>347</v>
      </c>
      <c r="E4026" t="s">
        <v>208</v>
      </c>
      <c r="F4026" t="s">
        <v>209</v>
      </c>
      <c r="G4026">
        <v>20</v>
      </c>
      <c r="H4026" t="s">
        <v>469</v>
      </c>
      <c r="I4026" t="s">
        <v>375</v>
      </c>
      <c r="J4026" t="s">
        <v>377</v>
      </c>
      <c r="K4026">
        <v>863</v>
      </c>
      <c r="L4026" s="106">
        <v>0.19775000214576721</v>
      </c>
      <c r="N4026">
        <v>2436</v>
      </c>
      <c r="O4026" s="106">
        <v>0.19609999656677249</v>
      </c>
      <c r="Q4026">
        <v>47420</v>
      </c>
      <c r="R4026" s="106">
        <v>0.20848000049591059</v>
      </c>
    </row>
    <row r="4027" spans="1:19" x14ac:dyDescent="0.25">
      <c r="A4027" t="s">
        <v>331</v>
      </c>
      <c r="B4027" t="s">
        <v>347</v>
      </c>
      <c r="C4027" t="s">
        <v>347</v>
      </c>
      <c r="D4027" t="s">
        <v>347</v>
      </c>
      <c r="E4027" t="s">
        <v>208</v>
      </c>
      <c r="F4027" t="s">
        <v>209</v>
      </c>
      <c r="G4027">
        <v>20</v>
      </c>
      <c r="H4027" t="s">
        <v>469</v>
      </c>
      <c r="I4027" t="s">
        <v>375</v>
      </c>
      <c r="J4027" t="s">
        <v>378</v>
      </c>
      <c r="K4027">
        <v>721</v>
      </c>
      <c r="L4027" s="106">
        <v>0.16522000730037689</v>
      </c>
      <c r="N4027">
        <v>2112</v>
      </c>
      <c r="O4027" s="106">
        <v>0.17001999914646149</v>
      </c>
      <c r="Q4027">
        <v>37332</v>
      </c>
      <c r="R4027" s="106">
        <v>0.1641300022602081</v>
      </c>
    </row>
    <row r="4028" spans="1:19" x14ac:dyDescent="0.25">
      <c r="A4028" t="s">
        <v>331</v>
      </c>
      <c r="B4028" t="s">
        <v>347</v>
      </c>
      <c r="C4028" t="s">
        <v>347</v>
      </c>
      <c r="D4028" t="s">
        <v>347</v>
      </c>
      <c r="E4028" t="s">
        <v>208</v>
      </c>
      <c r="F4028" t="s">
        <v>209</v>
      </c>
      <c r="G4028" s="105">
        <v>20</v>
      </c>
      <c r="H4028" t="s">
        <v>469</v>
      </c>
      <c r="I4028" t="s">
        <v>375</v>
      </c>
      <c r="J4028" t="s">
        <v>379</v>
      </c>
      <c r="K4028" s="105">
        <v>907</v>
      </c>
      <c r="L4028" s="106">
        <v>0.20783999562263489</v>
      </c>
      <c r="N4028" s="105">
        <v>2678</v>
      </c>
      <c r="O4028" s="106">
        <v>0.21559000015258789</v>
      </c>
      <c r="Q4028" s="105">
        <v>47525</v>
      </c>
      <c r="R4028" s="106">
        <v>0.20893999934196469</v>
      </c>
      <c r="S4028" s="107"/>
    </row>
    <row r="4029" spans="1:19" x14ac:dyDescent="0.25">
      <c r="A4029" t="s">
        <v>331</v>
      </c>
      <c r="B4029" t="s">
        <v>347</v>
      </c>
      <c r="C4029" t="s">
        <v>347</v>
      </c>
      <c r="D4029" t="s">
        <v>347</v>
      </c>
      <c r="E4029" t="s">
        <v>208</v>
      </c>
      <c r="F4029" t="s">
        <v>209</v>
      </c>
      <c r="G4029">
        <v>20</v>
      </c>
      <c r="H4029" t="s">
        <v>469</v>
      </c>
      <c r="I4029" t="s">
        <v>375</v>
      </c>
      <c r="J4029" t="s">
        <v>380</v>
      </c>
      <c r="K4029">
        <v>974</v>
      </c>
      <c r="L4029" s="106">
        <v>0.2231899946928024</v>
      </c>
      <c r="N4029">
        <v>2729</v>
      </c>
      <c r="O4029" s="106">
        <v>0.2196899950504303</v>
      </c>
      <c r="Q4029">
        <v>47993</v>
      </c>
      <c r="R4029" s="106">
        <v>0.210999995470047</v>
      </c>
    </row>
    <row r="4030" spans="1:19" x14ac:dyDescent="0.25">
      <c r="A4030" t="s">
        <v>331</v>
      </c>
      <c r="B4030" t="s">
        <v>347</v>
      </c>
      <c r="C4030" t="s">
        <v>347</v>
      </c>
      <c r="D4030" t="s">
        <v>347</v>
      </c>
      <c r="E4030" t="s">
        <v>208</v>
      </c>
      <c r="F4030" t="s">
        <v>209</v>
      </c>
      <c r="G4030" s="105">
        <v>20</v>
      </c>
      <c r="H4030" t="s">
        <v>469</v>
      </c>
      <c r="I4030" t="s">
        <v>381</v>
      </c>
      <c r="J4030" t="s">
        <v>382</v>
      </c>
      <c r="K4030" s="105">
        <v>94</v>
      </c>
      <c r="L4030" s="106">
        <v>2.1539999172091481E-2</v>
      </c>
      <c r="M4030" s="106">
        <v>2.370000071823597E-2</v>
      </c>
      <c r="N4030" s="105">
        <v>412</v>
      </c>
      <c r="O4030" s="106">
        <v>3.3169999718666077E-2</v>
      </c>
      <c r="P4030" s="106">
        <v>3.7280000746250153E-2</v>
      </c>
      <c r="Q4030" s="105">
        <v>5423</v>
      </c>
      <c r="R4030" s="106">
        <v>2.384000085294247E-2</v>
      </c>
      <c r="S4030" s="107">
        <v>3.0780000612139698E-2</v>
      </c>
    </row>
    <row r="4031" spans="1:19" x14ac:dyDescent="0.25">
      <c r="A4031" t="s">
        <v>331</v>
      </c>
      <c r="B4031" t="s">
        <v>347</v>
      </c>
      <c r="C4031" t="s">
        <v>347</v>
      </c>
      <c r="D4031" t="s">
        <v>347</v>
      </c>
      <c r="E4031" t="s">
        <v>208</v>
      </c>
      <c r="F4031" t="s">
        <v>209</v>
      </c>
      <c r="G4031">
        <v>20</v>
      </c>
      <c r="H4031" t="s">
        <v>469</v>
      </c>
      <c r="I4031" t="s">
        <v>381</v>
      </c>
      <c r="J4031" t="s">
        <v>383</v>
      </c>
      <c r="K4031">
        <v>767</v>
      </c>
      <c r="L4031" s="106">
        <v>0.1757600009441376</v>
      </c>
      <c r="M4031" s="106">
        <v>0.1933500021696091</v>
      </c>
      <c r="N4031">
        <v>1669</v>
      </c>
      <c r="O4031" s="106">
        <v>0.1343600004911423</v>
      </c>
      <c r="P4031" s="106">
        <v>0.1510100066661835</v>
      </c>
      <c r="Q4031">
        <v>26007</v>
      </c>
      <c r="R4031" s="106">
        <v>0.11433999985456469</v>
      </c>
      <c r="S4031" s="106">
        <v>0.1476300060749054</v>
      </c>
    </row>
    <row r="4032" spans="1:19" x14ac:dyDescent="0.25">
      <c r="A4032" t="s">
        <v>331</v>
      </c>
      <c r="B4032" t="s">
        <v>347</v>
      </c>
      <c r="C4032" t="s">
        <v>347</v>
      </c>
      <c r="D4032" t="s">
        <v>347</v>
      </c>
      <c r="E4032" t="s">
        <v>208</v>
      </c>
      <c r="F4032" t="s">
        <v>209</v>
      </c>
      <c r="G4032" s="105">
        <v>20</v>
      </c>
      <c r="H4032" t="s">
        <v>469</v>
      </c>
      <c r="I4032" t="s">
        <v>381</v>
      </c>
      <c r="J4032" t="s">
        <v>384</v>
      </c>
      <c r="K4032" s="105">
        <v>3106</v>
      </c>
      <c r="L4032" s="106">
        <v>0.71173000335693359</v>
      </c>
      <c r="M4032" s="106">
        <v>0.78295999765396118</v>
      </c>
      <c r="N4032" s="105">
        <v>8971</v>
      </c>
      <c r="O4032" s="106">
        <v>0.72219002246856689</v>
      </c>
      <c r="P4032" s="106">
        <v>0.81171000003814697</v>
      </c>
      <c r="Q4032" s="105">
        <v>144739</v>
      </c>
      <c r="R4032" s="106">
        <v>0.6363300085067749</v>
      </c>
      <c r="S4032" s="107">
        <v>0.82159000635147095</v>
      </c>
    </row>
    <row r="4033" spans="1:19" x14ac:dyDescent="0.25">
      <c r="A4033" t="s">
        <v>331</v>
      </c>
      <c r="B4033" t="s">
        <v>347</v>
      </c>
      <c r="C4033" t="s">
        <v>347</v>
      </c>
      <c r="D4033" t="s">
        <v>347</v>
      </c>
      <c r="E4033" t="s">
        <v>208</v>
      </c>
      <c r="F4033" t="s">
        <v>209</v>
      </c>
      <c r="G4033">
        <v>20</v>
      </c>
      <c r="H4033" t="s">
        <v>469</v>
      </c>
      <c r="I4033" t="s">
        <v>381</v>
      </c>
      <c r="J4033" t="s">
        <v>385</v>
      </c>
      <c r="K4033">
        <v>397</v>
      </c>
      <c r="L4033" s="106">
        <v>9.0970002114772797E-2</v>
      </c>
      <c r="N4033">
        <v>1370</v>
      </c>
      <c r="O4033" s="106">
        <v>0.1102899983525276</v>
      </c>
      <c r="Q4033">
        <v>51290</v>
      </c>
      <c r="R4033" s="106">
        <v>0.22549000382423401</v>
      </c>
    </row>
    <row r="4034" spans="1:19" x14ac:dyDescent="0.25">
      <c r="A4034" t="s">
        <v>331</v>
      </c>
      <c r="B4034" t="s">
        <v>347</v>
      </c>
      <c r="C4034" t="s">
        <v>347</v>
      </c>
      <c r="D4034" t="s">
        <v>347</v>
      </c>
      <c r="E4034" t="s">
        <v>208</v>
      </c>
      <c r="F4034" t="s">
        <v>209</v>
      </c>
      <c r="G4034" s="105">
        <v>20</v>
      </c>
      <c r="H4034" t="s">
        <v>469</v>
      </c>
      <c r="I4034" t="s">
        <v>386</v>
      </c>
      <c r="J4034" t="s">
        <v>387</v>
      </c>
      <c r="K4034" s="105">
        <v>156</v>
      </c>
      <c r="L4034" s="106">
        <v>3.5750001668930047E-2</v>
      </c>
      <c r="M4034" s="106">
        <v>3.6910001188516617E-2</v>
      </c>
      <c r="N4034" s="105">
        <v>406</v>
      </c>
      <c r="O4034" s="106">
        <v>3.2680001109838493E-2</v>
      </c>
      <c r="P4034" s="106">
        <v>3.4099999815225601E-2</v>
      </c>
      <c r="Q4034" s="105">
        <v>12181</v>
      </c>
      <c r="R4034" s="106">
        <v>5.3550001233816147E-2</v>
      </c>
      <c r="S4034" s="107">
        <v>5.4999999701976783E-2</v>
      </c>
    </row>
    <row r="4035" spans="1:19" x14ac:dyDescent="0.25">
      <c r="A4035" t="s">
        <v>331</v>
      </c>
      <c r="B4035" t="s">
        <v>347</v>
      </c>
      <c r="C4035" t="s">
        <v>347</v>
      </c>
      <c r="D4035" t="s">
        <v>347</v>
      </c>
      <c r="E4035" t="s">
        <v>208</v>
      </c>
      <c r="F4035" t="s">
        <v>209</v>
      </c>
      <c r="G4035" s="105">
        <v>20</v>
      </c>
      <c r="H4035" t="s">
        <v>469</v>
      </c>
      <c r="I4035" t="s">
        <v>386</v>
      </c>
      <c r="J4035" t="s">
        <v>388</v>
      </c>
      <c r="K4035" s="105">
        <v>80</v>
      </c>
      <c r="L4035" s="106">
        <v>1.8330000340938572E-2</v>
      </c>
      <c r="M4035" s="106">
        <v>1.8929999321699139E-2</v>
      </c>
      <c r="N4035" s="105">
        <v>173</v>
      </c>
      <c r="O4035" s="106">
        <v>1.3930000364780429E-2</v>
      </c>
      <c r="P4035" s="106">
        <v>1.453000027686357E-2</v>
      </c>
      <c r="Q4035" s="105">
        <v>6321</v>
      </c>
      <c r="R4035" s="106">
        <v>2.77900006622076E-2</v>
      </c>
      <c r="S4035" s="107">
        <v>2.8540000319480899E-2</v>
      </c>
    </row>
    <row r="4036" spans="1:19" x14ac:dyDescent="0.25">
      <c r="A4036" t="s">
        <v>331</v>
      </c>
      <c r="B4036" t="s">
        <v>347</v>
      </c>
      <c r="C4036" t="s">
        <v>347</v>
      </c>
      <c r="D4036" t="s">
        <v>347</v>
      </c>
      <c r="E4036" t="s">
        <v>208</v>
      </c>
      <c r="F4036" t="s">
        <v>209</v>
      </c>
      <c r="G4036">
        <v>20</v>
      </c>
      <c r="H4036" t="s">
        <v>469</v>
      </c>
      <c r="I4036" t="s">
        <v>386</v>
      </c>
      <c r="J4036" t="s">
        <v>85</v>
      </c>
      <c r="K4036">
        <v>100</v>
      </c>
      <c r="L4036" s="106">
        <v>2.2910000756382939E-2</v>
      </c>
      <c r="M4036" s="106">
        <v>2.3660000413656231E-2</v>
      </c>
      <c r="N4036">
        <v>330</v>
      </c>
      <c r="O4036" s="106">
        <v>2.656999975442886E-2</v>
      </c>
      <c r="P4036" s="106">
        <v>2.771000005304813E-2</v>
      </c>
      <c r="Q4036">
        <v>4872</v>
      </c>
      <c r="R4036" s="106">
        <v>2.1420000120997429E-2</v>
      </c>
      <c r="S4036" s="106">
        <v>2.199999988079071E-2</v>
      </c>
    </row>
    <row r="4037" spans="1:19" x14ac:dyDescent="0.25">
      <c r="A4037" t="s">
        <v>331</v>
      </c>
      <c r="B4037" t="s">
        <v>347</v>
      </c>
      <c r="C4037" t="s">
        <v>347</v>
      </c>
      <c r="D4037" t="s">
        <v>347</v>
      </c>
      <c r="E4037" t="s">
        <v>208</v>
      </c>
      <c r="F4037" t="s">
        <v>209</v>
      </c>
      <c r="G4037" s="105">
        <v>20</v>
      </c>
      <c r="H4037" t="s">
        <v>469</v>
      </c>
      <c r="I4037" t="s">
        <v>386</v>
      </c>
      <c r="J4037" t="s">
        <v>389</v>
      </c>
      <c r="K4037" s="105">
        <v>21</v>
      </c>
      <c r="L4037" s="106">
        <v>4.8099998384714127E-3</v>
      </c>
      <c r="M4037" s="106">
        <v>4.9700001254677773E-3</v>
      </c>
      <c r="N4037" s="105">
        <v>75</v>
      </c>
      <c r="O4037" s="106">
        <v>6.0399998910725117E-3</v>
      </c>
      <c r="P4037" s="106">
        <v>6.3000000081956387E-3</v>
      </c>
      <c r="Q4037" s="105">
        <v>4049</v>
      </c>
      <c r="R4037" s="106">
        <v>1.779999956488609E-2</v>
      </c>
      <c r="S4037" s="107">
        <v>1.8279999494552609E-2</v>
      </c>
    </row>
    <row r="4038" spans="1:19" x14ac:dyDescent="0.25">
      <c r="A4038" t="s">
        <v>331</v>
      </c>
      <c r="B4038" t="s">
        <v>347</v>
      </c>
      <c r="C4038" t="s">
        <v>347</v>
      </c>
      <c r="D4038" t="s">
        <v>347</v>
      </c>
      <c r="E4038" t="s">
        <v>208</v>
      </c>
      <c r="F4038" t="s">
        <v>209</v>
      </c>
      <c r="G4038">
        <v>20</v>
      </c>
      <c r="H4038" t="s">
        <v>469</v>
      </c>
      <c r="I4038" t="s">
        <v>386</v>
      </c>
      <c r="J4038" t="s">
        <v>86</v>
      </c>
      <c r="K4038">
        <v>137</v>
      </c>
      <c r="L4038" s="106">
        <v>3.1390000134706497E-2</v>
      </c>
      <c r="N4038">
        <v>515</v>
      </c>
      <c r="O4038" s="106">
        <v>4.1459999978542328E-2</v>
      </c>
      <c r="Q4038">
        <v>5972</v>
      </c>
      <c r="R4038" s="106">
        <v>2.6259999722242359E-2</v>
      </c>
    </row>
    <row r="4039" spans="1:19" x14ac:dyDescent="0.25">
      <c r="A4039" t="s">
        <v>331</v>
      </c>
      <c r="B4039" t="s">
        <v>347</v>
      </c>
      <c r="C4039" t="s">
        <v>347</v>
      </c>
      <c r="D4039" t="s">
        <v>347</v>
      </c>
      <c r="E4039" t="s">
        <v>208</v>
      </c>
      <c r="F4039" t="s">
        <v>209</v>
      </c>
      <c r="G4039" s="105">
        <v>20</v>
      </c>
      <c r="H4039" t="s">
        <v>469</v>
      </c>
      <c r="I4039" t="s">
        <v>386</v>
      </c>
      <c r="J4039" t="s">
        <v>84</v>
      </c>
      <c r="K4039" s="105">
        <v>3870</v>
      </c>
      <c r="L4039" s="106">
        <v>0.88679999113082886</v>
      </c>
      <c r="M4039" s="106">
        <v>0.91553997993469238</v>
      </c>
      <c r="N4039" s="105">
        <v>10923</v>
      </c>
      <c r="O4039" s="106">
        <v>0.87932997941970825</v>
      </c>
      <c r="P4039" s="106">
        <v>0.91736000776290894</v>
      </c>
      <c r="Q4039" s="105">
        <v>194064</v>
      </c>
      <c r="R4039" s="106">
        <v>0.85317999124526978</v>
      </c>
      <c r="S4039" s="107">
        <v>0.87619000673294067</v>
      </c>
    </row>
    <row r="4040" spans="1:19" x14ac:dyDescent="0.25">
      <c r="A4040" t="s">
        <v>331</v>
      </c>
      <c r="B4040" t="s">
        <v>347</v>
      </c>
      <c r="C4040" t="s">
        <v>347</v>
      </c>
      <c r="D4040" t="s">
        <v>347</v>
      </c>
      <c r="E4040" t="s">
        <v>208</v>
      </c>
      <c r="F4040" t="s">
        <v>209</v>
      </c>
      <c r="G4040">
        <v>20</v>
      </c>
      <c r="H4040" t="s">
        <v>469</v>
      </c>
      <c r="I4040" t="s">
        <v>419</v>
      </c>
      <c r="J4040" t="s">
        <v>390</v>
      </c>
      <c r="K4040">
        <v>397</v>
      </c>
      <c r="L4040" s="106">
        <v>9.0970002114772797E-2</v>
      </c>
      <c r="N4040">
        <v>1370</v>
      </c>
      <c r="O4040" s="106">
        <v>0.1102899983525276</v>
      </c>
      <c r="Q4040">
        <v>51290</v>
      </c>
      <c r="R4040" s="106">
        <v>0.22549000382423401</v>
      </c>
    </row>
    <row r="4041" spans="1:19" x14ac:dyDescent="0.25">
      <c r="A4041" t="s">
        <v>331</v>
      </c>
      <c r="B4041" t="s">
        <v>347</v>
      </c>
      <c r="C4041" t="s">
        <v>347</v>
      </c>
      <c r="D4041" t="s">
        <v>347</v>
      </c>
      <c r="E4041" t="s">
        <v>208</v>
      </c>
      <c r="F4041" t="s">
        <v>209</v>
      </c>
      <c r="G4041" s="105">
        <v>20</v>
      </c>
      <c r="H4041" t="s">
        <v>469</v>
      </c>
      <c r="I4041" t="s">
        <v>419</v>
      </c>
      <c r="J4041" t="s">
        <v>391</v>
      </c>
      <c r="K4041" s="105">
        <v>767</v>
      </c>
      <c r="L4041" s="106">
        <v>0.1757600009441376</v>
      </c>
      <c r="M4041" s="106">
        <v>0.1933500021696091</v>
      </c>
      <c r="N4041" s="105">
        <v>1669</v>
      </c>
      <c r="O4041" s="106">
        <v>0.1343600004911423</v>
      </c>
      <c r="P4041" s="106">
        <v>0.1510100066661835</v>
      </c>
      <c r="Q4041" s="105">
        <v>26007</v>
      </c>
      <c r="R4041" s="106">
        <v>0.11433999985456469</v>
      </c>
      <c r="S4041" s="107">
        <v>0.1476300060749054</v>
      </c>
    </row>
    <row r="4042" spans="1:19" x14ac:dyDescent="0.25">
      <c r="A4042" t="s">
        <v>331</v>
      </c>
      <c r="B4042" t="s">
        <v>347</v>
      </c>
      <c r="C4042" t="s">
        <v>347</v>
      </c>
      <c r="D4042" t="s">
        <v>347</v>
      </c>
      <c r="E4042" t="s">
        <v>208</v>
      </c>
      <c r="F4042" t="s">
        <v>209</v>
      </c>
      <c r="G4042" s="105">
        <v>20</v>
      </c>
      <c r="H4042" t="s">
        <v>469</v>
      </c>
      <c r="I4042" t="s">
        <v>419</v>
      </c>
      <c r="J4042" t="s">
        <v>392</v>
      </c>
      <c r="K4042" s="105">
        <v>1659</v>
      </c>
      <c r="L4042" s="106">
        <v>0.38016000390052801</v>
      </c>
      <c r="M4042" s="106">
        <v>0.41819998621940607</v>
      </c>
      <c r="N4042" s="105">
        <v>4288</v>
      </c>
      <c r="O4042" s="106">
        <v>0.34518998861312872</v>
      </c>
      <c r="P4042" s="106">
        <v>0.38798001408576971</v>
      </c>
      <c r="Q4042" s="105">
        <v>69347</v>
      </c>
      <c r="R4042" s="106">
        <v>0.30487999320030212</v>
      </c>
      <c r="S4042" s="107">
        <v>0.39364001154899603</v>
      </c>
    </row>
    <row r="4043" spans="1:19" x14ac:dyDescent="0.25">
      <c r="A4043" t="s">
        <v>331</v>
      </c>
      <c r="B4043" t="s">
        <v>347</v>
      </c>
      <c r="C4043" t="s">
        <v>347</v>
      </c>
      <c r="D4043" t="s">
        <v>347</v>
      </c>
      <c r="E4043" t="s">
        <v>208</v>
      </c>
      <c r="F4043" t="s">
        <v>209</v>
      </c>
      <c r="G4043" s="105">
        <v>20</v>
      </c>
      <c r="H4043" t="s">
        <v>469</v>
      </c>
      <c r="I4043" t="s">
        <v>419</v>
      </c>
      <c r="J4043" t="s">
        <v>393</v>
      </c>
      <c r="K4043" s="105">
        <v>1286</v>
      </c>
      <c r="L4043" s="106">
        <v>0.29467999935150152</v>
      </c>
      <c r="M4043" s="106">
        <v>0.32416999340057367</v>
      </c>
      <c r="N4043" s="105">
        <v>4107</v>
      </c>
      <c r="O4043" s="106">
        <v>0.33061999082565308</v>
      </c>
      <c r="P4043" s="106">
        <v>0.37160998582839971</v>
      </c>
      <c r="Q4043" s="105">
        <v>66079</v>
      </c>
      <c r="R4043" s="106">
        <v>0.29050999879837042</v>
      </c>
      <c r="S4043" s="107">
        <v>0.37509000301361078</v>
      </c>
    </row>
    <row r="4044" spans="1:19" x14ac:dyDescent="0.25">
      <c r="A4044" t="s">
        <v>331</v>
      </c>
      <c r="B4044" t="s">
        <v>347</v>
      </c>
      <c r="C4044" t="s">
        <v>347</v>
      </c>
      <c r="D4044" t="s">
        <v>347</v>
      </c>
      <c r="E4044" t="s">
        <v>208</v>
      </c>
      <c r="F4044" t="s">
        <v>209</v>
      </c>
      <c r="G4044">
        <v>20</v>
      </c>
      <c r="H4044" t="s">
        <v>469</v>
      </c>
      <c r="I4044" t="s">
        <v>419</v>
      </c>
      <c r="J4044" t="s">
        <v>394</v>
      </c>
      <c r="K4044">
        <v>255</v>
      </c>
      <c r="L4044" s="106">
        <v>5.8430001139640808E-2</v>
      </c>
      <c r="M4044" s="106">
        <v>6.4280003309249878E-2</v>
      </c>
      <c r="N4044">
        <v>988</v>
      </c>
      <c r="O4044" s="106">
        <v>7.953999936580658E-2</v>
      </c>
      <c r="P4044" s="106">
        <v>8.9400000870227814E-2</v>
      </c>
      <c r="Q4044">
        <v>14736</v>
      </c>
      <c r="R4044" s="106">
        <v>6.4790003001689911E-2</v>
      </c>
      <c r="S4044" s="106">
        <v>8.3650000393390656E-2</v>
      </c>
    </row>
    <row r="4045" spans="1:19" x14ac:dyDescent="0.25">
      <c r="A4045" t="s">
        <v>331</v>
      </c>
      <c r="B4045" t="s">
        <v>347</v>
      </c>
      <c r="C4045" t="s">
        <v>347</v>
      </c>
      <c r="D4045" t="s">
        <v>347</v>
      </c>
      <c r="E4045" t="s">
        <v>208</v>
      </c>
      <c r="F4045" t="s">
        <v>209</v>
      </c>
      <c r="G4045" s="105">
        <v>20</v>
      </c>
      <c r="H4045" t="s">
        <v>469</v>
      </c>
      <c r="I4045" t="s">
        <v>439</v>
      </c>
      <c r="J4045" t="s">
        <v>440</v>
      </c>
      <c r="K4045" s="105">
        <v>397</v>
      </c>
      <c r="L4045" s="106">
        <v>9.0970002114772797E-2</v>
      </c>
      <c r="N4045" s="105">
        <v>1370</v>
      </c>
      <c r="O4045" s="106">
        <v>0.1102899983525276</v>
      </c>
      <c r="Q4045" s="105">
        <v>51290</v>
      </c>
      <c r="R4045" s="106">
        <v>0.22549000382423401</v>
      </c>
      <c r="S4045" s="107"/>
    </row>
    <row r="4046" spans="1:19" x14ac:dyDescent="0.25">
      <c r="A4046" t="s">
        <v>331</v>
      </c>
      <c r="B4046" t="s">
        <v>347</v>
      </c>
      <c r="C4046" t="s">
        <v>347</v>
      </c>
      <c r="D4046" t="s">
        <v>347</v>
      </c>
      <c r="E4046" t="s">
        <v>208</v>
      </c>
      <c r="F4046" t="s">
        <v>209</v>
      </c>
      <c r="G4046" s="105">
        <v>20</v>
      </c>
      <c r="H4046" t="s">
        <v>469</v>
      </c>
      <c r="I4046" t="s">
        <v>439</v>
      </c>
      <c r="J4046" t="s">
        <v>442</v>
      </c>
      <c r="K4046" s="105">
        <v>3967</v>
      </c>
      <c r="L4046" s="106">
        <v>0.90903002023696899</v>
      </c>
      <c r="M4046" s="106">
        <v>1</v>
      </c>
      <c r="N4046" s="105">
        <v>11052</v>
      </c>
      <c r="O4046" s="106">
        <v>0.88971000909805298</v>
      </c>
      <c r="P4046" s="106">
        <v>1</v>
      </c>
      <c r="Q4046" s="105">
        <v>176169</v>
      </c>
      <c r="R4046" s="106">
        <v>0.77451002597808838</v>
      </c>
      <c r="S4046" s="107">
        <v>1</v>
      </c>
    </row>
    <row r="4047" spans="1:19" x14ac:dyDescent="0.25">
      <c r="A4047" t="s">
        <v>331</v>
      </c>
      <c r="B4047" t="s">
        <v>347</v>
      </c>
      <c r="C4047" t="s">
        <v>347</v>
      </c>
      <c r="D4047" t="s">
        <v>347</v>
      </c>
      <c r="E4047" t="s">
        <v>208</v>
      </c>
      <c r="F4047" t="s">
        <v>209</v>
      </c>
      <c r="G4047" s="105">
        <v>20</v>
      </c>
      <c r="H4047" t="s">
        <v>469</v>
      </c>
      <c r="I4047" t="s">
        <v>395</v>
      </c>
      <c r="J4047" t="s">
        <v>396</v>
      </c>
      <c r="K4047" s="105">
        <v>4342</v>
      </c>
      <c r="L4047" s="106">
        <v>0.99496001005172729</v>
      </c>
      <c r="N4047" s="105">
        <v>12335</v>
      </c>
      <c r="O4047" s="106">
        <v>0.99299997091293335</v>
      </c>
      <c r="Q4047" s="105">
        <v>225832</v>
      </c>
      <c r="R4047" s="106">
        <v>0.99285000562667847</v>
      </c>
      <c r="S4047" s="107"/>
    </row>
    <row r="4048" spans="1:19" x14ac:dyDescent="0.25">
      <c r="A4048" t="s">
        <v>331</v>
      </c>
      <c r="B4048" t="s">
        <v>347</v>
      </c>
      <c r="C4048" t="s">
        <v>347</v>
      </c>
      <c r="D4048" t="s">
        <v>347</v>
      </c>
      <c r="E4048" t="s">
        <v>208</v>
      </c>
      <c r="F4048" t="s">
        <v>209</v>
      </c>
      <c r="G4048" s="105">
        <v>20</v>
      </c>
      <c r="H4048" t="s">
        <v>469</v>
      </c>
      <c r="I4048" t="s">
        <v>395</v>
      </c>
      <c r="J4048" t="s">
        <v>397</v>
      </c>
      <c r="K4048" s="105">
        <v>22</v>
      </c>
      <c r="L4048" s="106">
        <v>5.0400001928210258E-3</v>
      </c>
      <c r="N4048" s="105">
        <v>87</v>
      </c>
      <c r="O4048" s="106">
        <v>7.0000002160668373E-3</v>
      </c>
      <c r="Q4048" s="105">
        <v>1627</v>
      </c>
      <c r="R4048" s="106">
        <v>7.1499999612569809E-3</v>
      </c>
      <c r="S4048" s="107"/>
    </row>
    <row r="4049" spans="1:19" x14ac:dyDescent="0.25">
      <c r="A4049" t="s">
        <v>331</v>
      </c>
      <c r="B4049" t="s">
        <v>347</v>
      </c>
      <c r="C4049" t="s">
        <v>347</v>
      </c>
      <c r="D4049" t="s">
        <v>347</v>
      </c>
      <c r="E4049" t="s">
        <v>208</v>
      </c>
      <c r="F4049" t="s">
        <v>209</v>
      </c>
      <c r="G4049" s="105">
        <v>20</v>
      </c>
      <c r="H4049" t="s">
        <v>469</v>
      </c>
      <c r="I4049" t="s">
        <v>398</v>
      </c>
      <c r="J4049" t="s">
        <v>399</v>
      </c>
      <c r="K4049" s="105">
        <v>495</v>
      </c>
      <c r="L4049" s="106">
        <v>0.1134300008416176</v>
      </c>
      <c r="N4049" s="105">
        <v>893</v>
      </c>
      <c r="O4049" s="106">
        <v>7.1889996528625488E-2</v>
      </c>
      <c r="Q4049" s="105">
        <v>32785</v>
      </c>
      <c r="R4049" s="106">
        <v>0.14414000511169431</v>
      </c>
      <c r="S4049" s="107"/>
    </row>
    <row r="4050" spans="1:19" x14ac:dyDescent="0.25">
      <c r="A4050" t="s">
        <v>331</v>
      </c>
      <c r="B4050" t="s">
        <v>347</v>
      </c>
      <c r="C4050" t="s">
        <v>347</v>
      </c>
      <c r="D4050" t="s">
        <v>347</v>
      </c>
      <c r="E4050" t="s">
        <v>208</v>
      </c>
      <c r="F4050" t="s">
        <v>209</v>
      </c>
      <c r="G4050">
        <v>20</v>
      </c>
      <c r="H4050" t="s">
        <v>469</v>
      </c>
      <c r="I4050" t="s">
        <v>398</v>
      </c>
      <c r="J4050" t="s">
        <v>41</v>
      </c>
      <c r="K4050">
        <v>607</v>
      </c>
      <c r="L4050" s="106">
        <v>0.13909000158309939</v>
      </c>
      <c r="N4050">
        <v>1595</v>
      </c>
      <c r="O4050" s="106">
        <v>0.12839999794960019</v>
      </c>
      <c r="Q4050">
        <v>40324</v>
      </c>
      <c r="R4050" s="106">
        <v>0.177279993891716</v>
      </c>
    </row>
    <row r="4051" spans="1:19" x14ac:dyDescent="0.25">
      <c r="A4051" t="s">
        <v>331</v>
      </c>
      <c r="B4051" t="s">
        <v>347</v>
      </c>
      <c r="C4051" t="s">
        <v>347</v>
      </c>
      <c r="D4051" t="s">
        <v>347</v>
      </c>
      <c r="E4051" t="s">
        <v>208</v>
      </c>
      <c r="F4051" t="s">
        <v>209</v>
      </c>
      <c r="G4051" s="105">
        <v>20</v>
      </c>
      <c r="H4051" t="s">
        <v>469</v>
      </c>
      <c r="I4051" t="s">
        <v>398</v>
      </c>
      <c r="J4051" t="s">
        <v>40</v>
      </c>
      <c r="K4051" s="105">
        <v>775</v>
      </c>
      <c r="L4051" s="106">
        <v>0.17758999764919281</v>
      </c>
      <c r="N4051" s="105">
        <v>3080</v>
      </c>
      <c r="O4051" s="106">
        <v>0.2479500025510788</v>
      </c>
      <c r="Q4051" s="105">
        <v>47952</v>
      </c>
      <c r="R4051" s="106">
        <v>0.21082000434398651</v>
      </c>
      <c r="S4051" s="107"/>
    </row>
    <row r="4052" spans="1:19" x14ac:dyDescent="0.25">
      <c r="A4052" t="s">
        <v>331</v>
      </c>
      <c r="B4052" t="s">
        <v>347</v>
      </c>
      <c r="C4052" t="s">
        <v>347</v>
      </c>
      <c r="D4052" t="s">
        <v>347</v>
      </c>
      <c r="E4052" t="s">
        <v>208</v>
      </c>
      <c r="F4052" t="s">
        <v>209</v>
      </c>
      <c r="G4052" s="105">
        <v>20</v>
      </c>
      <c r="H4052" t="s">
        <v>469</v>
      </c>
      <c r="I4052" t="s">
        <v>398</v>
      </c>
      <c r="J4052" t="s">
        <v>39</v>
      </c>
      <c r="K4052" s="105">
        <v>1104</v>
      </c>
      <c r="L4052" s="106">
        <v>0.25297999382019037</v>
      </c>
      <c r="N4052" s="105">
        <v>3218</v>
      </c>
      <c r="O4052" s="106">
        <v>0.25905999541282648</v>
      </c>
      <c r="Q4052" s="105">
        <v>51770</v>
      </c>
      <c r="R4052" s="106">
        <v>0.22759999334812159</v>
      </c>
      <c r="S4052" s="107"/>
    </row>
    <row r="4053" spans="1:19" x14ac:dyDescent="0.25">
      <c r="A4053" t="s">
        <v>331</v>
      </c>
      <c r="B4053" t="s">
        <v>347</v>
      </c>
      <c r="C4053" t="s">
        <v>347</v>
      </c>
      <c r="D4053" t="s">
        <v>347</v>
      </c>
      <c r="E4053" t="s">
        <v>208</v>
      </c>
      <c r="F4053" t="s">
        <v>209</v>
      </c>
      <c r="G4053" s="105">
        <v>20</v>
      </c>
      <c r="H4053" t="s">
        <v>469</v>
      </c>
      <c r="I4053" t="s">
        <v>398</v>
      </c>
      <c r="J4053" t="s">
        <v>400</v>
      </c>
      <c r="K4053" s="105">
        <v>1383</v>
      </c>
      <c r="L4053" s="106">
        <v>0.31690999865531921</v>
      </c>
      <c r="N4053" s="105">
        <v>3636</v>
      </c>
      <c r="O4053" s="106">
        <v>0.29271000623702997</v>
      </c>
      <c r="Q4053" s="105">
        <v>54628</v>
      </c>
      <c r="R4053" s="106">
        <v>0.24017000198364261</v>
      </c>
      <c r="S4053" s="107"/>
    </row>
    <row r="4054" spans="1:19" x14ac:dyDescent="0.25">
      <c r="A4054" t="s">
        <v>331</v>
      </c>
      <c r="B4054" t="s">
        <v>347</v>
      </c>
      <c r="C4054" t="s">
        <v>347</v>
      </c>
      <c r="D4054" t="s">
        <v>347</v>
      </c>
      <c r="E4054" t="s">
        <v>208</v>
      </c>
      <c r="F4054" t="s">
        <v>209</v>
      </c>
      <c r="G4054" s="105">
        <v>20</v>
      </c>
      <c r="H4054" t="s">
        <v>469</v>
      </c>
      <c r="I4054" t="s">
        <v>422</v>
      </c>
      <c r="J4054" t="s">
        <v>429</v>
      </c>
      <c r="K4054" s="105">
        <v>4109</v>
      </c>
      <c r="L4054" s="106">
        <v>0.941569983959198</v>
      </c>
      <c r="N4054" s="105">
        <v>6032</v>
      </c>
      <c r="O4054" s="106">
        <v>0.48559001088142401</v>
      </c>
      <c r="Q4054" s="105">
        <v>80101</v>
      </c>
      <c r="R4054" s="106">
        <v>0.3521600067615509</v>
      </c>
      <c r="S4054" s="107"/>
    </row>
    <row r="4055" spans="1:19" x14ac:dyDescent="0.25">
      <c r="A4055" t="s">
        <v>331</v>
      </c>
      <c r="B4055" t="s">
        <v>347</v>
      </c>
      <c r="C4055" t="s">
        <v>347</v>
      </c>
      <c r="D4055" t="s">
        <v>347</v>
      </c>
      <c r="E4055" t="s">
        <v>208</v>
      </c>
      <c r="F4055" t="s">
        <v>209</v>
      </c>
      <c r="G4055" s="105">
        <v>20</v>
      </c>
      <c r="H4055" t="s">
        <v>469</v>
      </c>
      <c r="I4055" t="s">
        <v>422</v>
      </c>
      <c r="J4055" t="s">
        <v>423</v>
      </c>
      <c r="K4055" s="105">
        <v>247</v>
      </c>
      <c r="L4055" s="106">
        <v>5.6600000709295273E-2</v>
      </c>
      <c r="M4055" s="106">
        <v>0.96863001585006714</v>
      </c>
      <c r="N4055" s="105">
        <v>5258</v>
      </c>
      <c r="O4055" s="106">
        <v>0.42328000068664551</v>
      </c>
      <c r="P4055" s="106">
        <v>0.82284998893737793</v>
      </c>
      <c r="Q4055" s="105">
        <v>119646</v>
      </c>
      <c r="R4055" s="106">
        <v>0.52600997686386108</v>
      </c>
      <c r="S4055" s="107">
        <v>0.81194001436233521</v>
      </c>
    </row>
    <row r="4056" spans="1:19" x14ac:dyDescent="0.25">
      <c r="A4056" t="s">
        <v>331</v>
      </c>
      <c r="B4056" t="s">
        <v>347</v>
      </c>
      <c r="C4056" t="s">
        <v>347</v>
      </c>
      <c r="D4056" t="s">
        <v>347</v>
      </c>
      <c r="E4056" t="s">
        <v>208</v>
      </c>
      <c r="F4056" t="s">
        <v>209</v>
      </c>
      <c r="G4056">
        <v>20</v>
      </c>
      <c r="H4056" t="s">
        <v>469</v>
      </c>
      <c r="I4056" t="s">
        <v>422</v>
      </c>
      <c r="J4056" t="s">
        <v>424</v>
      </c>
      <c r="K4056">
        <v>6</v>
      </c>
      <c r="L4056" s="106">
        <v>1.369999954476953E-3</v>
      </c>
      <c r="M4056" s="106">
        <v>2.3530000820755959E-2</v>
      </c>
      <c r="N4056">
        <v>649</v>
      </c>
      <c r="O4056" s="106">
        <v>5.2250001579523087E-2</v>
      </c>
      <c r="P4056" s="106">
        <v>0.10155999660491941</v>
      </c>
      <c r="Q4056">
        <v>17180</v>
      </c>
      <c r="R4056" s="106">
        <v>7.5530000030994415E-2</v>
      </c>
      <c r="S4056" s="106">
        <v>0.11659000068902969</v>
      </c>
    </row>
    <row r="4057" spans="1:19" x14ac:dyDescent="0.25">
      <c r="A4057" t="s">
        <v>331</v>
      </c>
      <c r="B4057" t="s">
        <v>347</v>
      </c>
      <c r="C4057" t="s">
        <v>347</v>
      </c>
      <c r="D4057" t="s">
        <v>347</v>
      </c>
      <c r="E4057" t="s">
        <v>208</v>
      </c>
      <c r="F4057" t="s">
        <v>209</v>
      </c>
      <c r="G4057">
        <v>20</v>
      </c>
      <c r="H4057" t="s">
        <v>469</v>
      </c>
      <c r="I4057" t="s">
        <v>422</v>
      </c>
      <c r="J4057" t="s">
        <v>425</v>
      </c>
      <c r="K4057">
        <v>2</v>
      </c>
      <c r="L4057" s="106">
        <v>4.6000001020729542E-4</v>
      </c>
      <c r="M4057" s="106">
        <v>7.8400000929832458E-3</v>
      </c>
      <c r="N4057">
        <v>290</v>
      </c>
      <c r="O4057" s="106">
        <v>2.335000038146973E-2</v>
      </c>
      <c r="P4057" s="106">
        <v>4.5380000025033951E-2</v>
      </c>
      <c r="Q4057">
        <v>6082</v>
      </c>
      <c r="R4057" s="106">
        <v>2.6739999651908871E-2</v>
      </c>
      <c r="S4057" s="106">
        <v>4.1269998997449868E-2</v>
      </c>
    </row>
    <row r="4058" spans="1:19" x14ac:dyDescent="0.25">
      <c r="A4058" t="s">
        <v>331</v>
      </c>
      <c r="B4058" t="s">
        <v>347</v>
      </c>
      <c r="C4058" t="s">
        <v>347</v>
      </c>
      <c r="D4058" t="s">
        <v>347</v>
      </c>
      <c r="E4058" t="s">
        <v>208</v>
      </c>
      <c r="F4058" t="s">
        <v>209</v>
      </c>
      <c r="G4058">
        <v>20</v>
      </c>
      <c r="H4058" t="s">
        <v>469</v>
      </c>
      <c r="I4058" t="s">
        <v>422</v>
      </c>
      <c r="J4058" t="s">
        <v>426</v>
      </c>
      <c r="K4058">
        <v>0</v>
      </c>
      <c r="L4058" s="106">
        <v>0</v>
      </c>
      <c r="M4058" s="106">
        <v>0</v>
      </c>
      <c r="N4058">
        <v>166</v>
      </c>
      <c r="O4058" s="106">
        <v>1.3360000215470791E-2</v>
      </c>
      <c r="P4058" s="106">
        <v>2.5979999452829361E-2</v>
      </c>
      <c r="Q4058">
        <v>3672</v>
      </c>
      <c r="R4058" s="106">
        <v>1.6140000894665722E-2</v>
      </c>
      <c r="S4058" s="106">
        <v>2.491999976336956E-2</v>
      </c>
    </row>
    <row r="4059" spans="1:19" x14ac:dyDescent="0.25">
      <c r="A4059" t="s">
        <v>331</v>
      </c>
      <c r="B4059" t="s">
        <v>347</v>
      </c>
      <c r="C4059" t="s">
        <v>347</v>
      </c>
      <c r="D4059" t="s">
        <v>347</v>
      </c>
      <c r="E4059" t="s">
        <v>208</v>
      </c>
      <c r="F4059" t="s">
        <v>209</v>
      </c>
      <c r="G4059">
        <v>20</v>
      </c>
      <c r="H4059" t="s">
        <v>469</v>
      </c>
      <c r="I4059" t="s">
        <v>422</v>
      </c>
      <c r="J4059" t="s">
        <v>427</v>
      </c>
      <c r="K4059">
        <v>0</v>
      </c>
      <c r="L4059" s="106">
        <v>0</v>
      </c>
      <c r="M4059" s="106">
        <v>0</v>
      </c>
      <c r="N4059">
        <v>27</v>
      </c>
      <c r="O4059" s="106">
        <v>2.169999992474914E-3</v>
      </c>
      <c r="P4059" s="106">
        <v>4.2300000786781311E-3</v>
      </c>
      <c r="Q4059">
        <v>766</v>
      </c>
      <c r="R4059" s="106">
        <v>3.3700000494718552E-3</v>
      </c>
      <c r="S4059" s="106">
        <v>5.2000000141561031E-3</v>
      </c>
    </row>
    <row r="4060" spans="1:19" x14ac:dyDescent="0.25">
      <c r="A4060" t="s">
        <v>331</v>
      </c>
      <c r="B4060" t="s">
        <v>347</v>
      </c>
      <c r="C4060" t="s">
        <v>347</v>
      </c>
      <c r="D4060" t="s">
        <v>347</v>
      </c>
      <c r="E4060" t="s">
        <v>208</v>
      </c>
      <c r="F4060" t="s">
        <v>209</v>
      </c>
      <c r="G4060" s="105">
        <v>20</v>
      </c>
      <c r="H4060" t="s">
        <v>469</v>
      </c>
      <c r="I4060" t="s">
        <v>422</v>
      </c>
      <c r="J4060" t="s">
        <v>428</v>
      </c>
      <c r="K4060" s="105">
        <v>0</v>
      </c>
      <c r="L4060" s="106">
        <v>0</v>
      </c>
      <c r="M4060" s="106">
        <v>0</v>
      </c>
      <c r="N4060" s="105">
        <v>0</v>
      </c>
      <c r="O4060" s="106">
        <v>0</v>
      </c>
      <c r="P4060" s="106">
        <v>0</v>
      </c>
      <c r="Q4060" s="105">
        <v>12</v>
      </c>
      <c r="R4060" s="106">
        <v>4.9999998736893758E-5</v>
      </c>
      <c r="S4060" s="107">
        <v>7.9999997979030013E-5</v>
      </c>
    </row>
    <row r="4061" spans="1:19" x14ac:dyDescent="0.25">
      <c r="A4061" t="s">
        <v>331</v>
      </c>
      <c r="B4061" t="s">
        <v>347</v>
      </c>
      <c r="C4061" t="s">
        <v>347</v>
      </c>
      <c r="D4061" t="s">
        <v>347</v>
      </c>
      <c r="E4061" t="s">
        <v>208</v>
      </c>
      <c r="F4061" t="s">
        <v>209</v>
      </c>
      <c r="G4061" s="105">
        <v>20</v>
      </c>
      <c r="H4061" t="s">
        <v>469</v>
      </c>
      <c r="I4061" t="s">
        <v>430</v>
      </c>
      <c r="J4061" t="s">
        <v>434</v>
      </c>
      <c r="K4061" s="105">
        <v>70</v>
      </c>
      <c r="L4061" s="106">
        <v>1.603999920189381E-2</v>
      </c>
      <c r="M4061" s="106">
        <v>1.6550000756978989E-2</v>
      </c>
      <c r="N4061" s="105">
        <v>259</v>
      </c>
      <c r="O4061" s="106">
        <v>2.0850000903010368E-2</v>
      </c>
      <c r="P4061" s="106">
        <v>2.1420000120997429E-2</v>
      </c>
      <c r="Q4061" s="105">
        <v>4987</v>
      </c>
      <c r="R4061" s="106">
        <v>2.1919999271631241E-2</v>
      </c>
      <c r="S4061" s="107">
        <v>2.2490000352263451E-2</v>
      </c>
    </row>
    <row r="4062" spans="1:19" x14ac:dyDescent="0.25">
      <c r="A4062" t="s">
        <v>331</v>
      </c>
      <c r="B4062" t="s">
        <v>347</v>
      </c>
      <c r="C4062" t="s">
        <v>347</v>
      </c>
      <c r="D4062" t="s">
        <v>347</v>
      </c>
      <c r="E4062" t="s">
        <v>208</v>
      </c>
      <c r="F4062" t="s">
        <v>209</v>
      </c>
      <c r="G4062" s="105">
        <v>20</v>
      </c>
      <c r="H4062" t="s">
        <v>469</v>
      </c>
      <c r="I4062" t="s">
        <v>430</v>
      </c>
      <c r="J4062" t="s">
        <v>432</v>
      </c>
      <c r="K4062" s="105">
        <v>403</v>
      </c>
      <c r="L4062" s="106">
        <v>9.2349998652935028E-2</v>
      </c>
      <c r="M4062" s="106">
        <v>9.5289997756481171E-2</v>
      </c>
      <c r="N4062" s="105">
        <v>823</v>
      </c>
      <c r="O4062" s="106">
        <v>6.6249996423721313E-2</v>
      </c>
      <c r="P4062" s="106">
        <v>6.8070001900196075E-2</v>
      </c>
      <c r="Q4062" s="105">
        <v>18498</v>
      </c>
      <c r="R4062" s="106">
        <v>8.1320002675056458E-2</v>
      </c>
      <c r="S4062" s="107">
        <v>8.343999832868576E-2</v>
      </c>
    </row>
    <row r="4063" spans="1:19" x14ac:dyDescent="0.25">
      <c r="A4063" t="s">
        <v>331</v>
      </c>
      <c r="B4063" t="s">
        <v>347</v>
      </c>
      <c r="C4063" t="s">
        <v>347</v>
      </c>
      <c r="D4063" t="s">
        <v>347</v>
      </c>
      <c r="E4063" t="s">
        <v>208</v>
      </c>
      <c r="F4063" t="s">
        <v>209</v>
      </c>
      <c r="G4063" s="105">
        <v>20</v>
      </c>
      <c r="H4063" t="s">
        <v>469</v>
      </c>
      <c r="I4063" t="s">
        <v>430</v>
      </c>
      <c r="J4063" t="s">
        <v>435</v>
      </c>
      <c r="K4063" s="105">
        <v>12</v>
      </c>
      <c r="L4063" s="106">
        <v>2.7499999850988388E-3</v>
      </c>
      <c r="M4063" s="106">
        <v>2.8399999719113111E-3</v>
      </c>
      <c r="N4063" s="105">
        <v>30</v>
      </c>
      <c r="O4063" s="106">
        <v>2.4200000334531069E-3</v>
      </c>
      <c r="P4063" s="106">
        <v>2.4800000246614222E-3</v>
      </c>
      <c r="Q4063" s="105">
        <v>391</v>
      </c>
      <c r="R4063" s="106">
        <v>1.7199999419972301E-3</v>
      </c>
      <c r="S4063" s="107">
        <v>1.760000013746321E-3</v>
      </c>
    </row>
    <row r="4064" spans="1:19" x14ac:dyDescent="0.25">
      <c r="A4064" t="s">
        <v>331</v>
      </c>
      <c r="B4064" t="s">
        <v>347</v>
      </c>
      <c r="C4064" t="s">
        <v>347</v>
      </c>
      <c r="D4064" t="s">
        <v>347</v>
      </c>
      <c r="E4064" t="s">
        <v>208</v>
      </c>
      <c r="F4064" t="s">
        <v>209</v>
      </c>
      <c r="G4064">
        <v>20</v>
      </c>
      <c r="H4064" t="s">
        <v>469</v>
      </c>
      <c r="I4064" t="s">
        <v>430</v>
      </c>
      <c r="J4064" t="s">
        <v>436</v>
      </c>
      <c r="K4064">
        <v>121</v>
      </c>
      <c r="L4064" s="106">
        <v>2.772999927401543E-2</v>
      </c>
      <c r="M4064" s="106">
        <v>2.8610000386834141E-2</v>
      </c>
      <c r="N4064">
        <v>344</v>
      </c>
      <c r="O4064" s="106">
        <v>2.7690000832080841E-2</v>
      </c>
      <c r="P4064" s="106">
        <v>2.8449999168515209E-2</v>
      </c>
      <c r="Q4064">
        <v>6784</v>
      </c>
      <c r="R4064" s="106">
        <v>2.9829999431967739E-2</v>
      </c>
      <c r="S4064" s="106">
        <v>3.060000017285347E-2</v>
      </c>
    </row>
    <row r="4065" spans="1:19" x14ac:dyDescent="0.25">
      <c r="A4065" t="s">
        <v>331</v>
      </c>
      <c r="B4065" t="s">
        <v>347</v>
      </c>
      <c r="C4065" t="s">
        <v>347</v>
      </c>
      <c r="D4065" t="s">
        <v>347</v>
      </c>
      <c r="E4065" t="s">
        <v>208</v>
      </c>
      <c r="F4065" t="s">
        <v>209</v>
      </c>
      <c r="G4065" s="105">
        <v>20</v>
      </c>
      <c r="H4065" t="s">
        <v>469</v>
      </c>
      <c r="I4065" t="s">
        <v>430</v>
      </c>
      <c r="J4065" t="s">
        <v>431</v>
      </c>
      <c r="K4065" s="105">
        <v>1844</v>
      </c>
      <c r="L4065" s="106">
        <v>0.42254999279975891</v>
      </c>
      <c r="M4065" s="106">
        <v>0.43604001402854919</v>
      </c>
      <c r="N4065" s="105">
        <v>3923</v>
      </c>
      <c r="O4065" s="106">
        <v>0.31580999493598938</v>
      </c>
      <c r="P4065" s="106">
        <v>0.32445999979972839</v>
      </c>
      <c r="Q4065" s="105">
        <v>77035</v>
      </c>
      <c r="R4065" s="106">
        <v>0.33867999911308289</v>
      </c>
      <c r="S4065" s="107">
        <v>0.3474699854850769</v>
      </c>
    </row>
    <row r="4066" spans="1:19" x14ac:dyDescent="0.25">
      <c r="A4066" t="s">
        <v>331</v>
      </c>
      <c r="B4066" t="s">
        <v>347</v>
      </c>
      <c r="C4066" t="s">
        <v>347</v>
      </c>
      <c r="D4066" t="s">
        <v>347</v>
      </c>
      <c r="E4066" t="s">
        <v>208</v>
      </c>
      <c r="F4066" t="s">
        <v>209</v>
      </c>
      <c r="G4066" s="105">
        <v>20</v>
      </c>
      <c r="H4066" t="s">
        <v>469</v>
      </c>
      <c r="I4066" t="s">
        <v>430</v>
      </c>
      <c r="J4066" t="s">
        <v>502</v>
      </c>
      <c r="K4066" s="105">
        <v>1779</v>
      </c>
      <c r="L4066" s="106">
        <v>0.40764999389648438</v>
      </c>
      <c r="M4066" s="106">
        <v>0.42067000269889832</v>
      </c>
      <c r="N4066" s="105">
        <v>6712</v>
      </c>
      <c r="O4066" s="106">
        <v>0.54032999277114868</v>
      </c>
      <c r="P4066" s="106">
        <v>0.55511999130249023</v>
      </c>
      <c r="Q4066" s="105">
        <v>114008</v>
      </c>
      <c r="R4066" s="106">
        <v>0.5012199878692627</v>
      </c>
      <c r="S4066" s="107">
        <v>0.51424002647399902</v>
      </c>
    </row>
    <row r="4067" spans="1:19" x14ac:dyDescent="0.25">
      <c r="A4067" t="s">
        <v>331</v>
      </c>
      <c r="B4067" t="s">
        <v>347</v>
      </c>
      <c r="C4067" t="s">
        <v>347</v>
      </c>
      <c r="D4067" t="s">
        <v>347</v>
      </c>
      <c r="E4067" t="s">
        <v>208</v>
      </c>
      <c r="F4067" t="s">
        <v>209</v>
      </c>
      <c r="G4067" s="105">
        <v>20</v>
      </c>
      <c r="H4067" t="s">
        <v>469</v>
      </c>
      <c r="I4067" t="s">
        <v>430</v>
      </c>
      <c r="J4067" t="s">
        <v>86</v>
      </c>
      <c r="K4067" s="105">
        <v>135</v>
      </c>
      <c r="L4067" s="106">
        <v>3.0929999426007271E-2</v>
      </c>
      <c r="N4067" s="105">
        <v>331</v>
      </c>
      <c r="O4067" s="106">
        <v>2.665000036358833E-2</v>
      </c>
      <c r="Q4067" s="105">
        <v>5756</v>
      </c>
      <c r="R4067" s="106">
        <v>2.5310000404715541E-2</v>
      </c>
      <c r="S4067" s="107"/>
    </row>
    <row r="4068" spans="1:19" x14ac:dyDescent="0.25">
      <c r="A4068" t="s">
        <v>331</v>
      </c>
      <c r="B4068" t="s">
        <v>347</v>
      </c>
      <c r="C4068" t="s">
        <v>347</v>
      </c>
      <c r="D4068" t="s">
        <v>347</v>
      </c>
      <c r="E4068" t="s">
        <v>208</v>
      </c>
      <c r="F4068" t="s">
        <v>209</v>
      </c>
      <c r="G4068" s="105">
        <v>20</v>
      </c>
      <c r="H4068" t="s">
        <v>469</v>
      </c>
      <c r="I4068" t="s">
        <v>401</v>
      </c>
      <c r="J4068" t="s">
        <v>405</v>
      </c>
      <c r="K4068" s="105">
        <v>3368</v>
      </c>
      <c r="L4068" s="106">
        <v>0.77177000045776367</v>
      </c>
      <c r="M4068" s="106">
        <v>0.79117000102996826</v>
      </c>
      <c r="N4068" s="105">
        <v>9596</v>
      </c>
      <c r="O4068" s="106">
        <v>0.77249997854232788</v>
      </c>
      <c r="P4068" s="106">
        <v>0.79391002655029297</v>
      </c>
      <c r="Q4068" s="105">
        <v>171311</v>
      </c>
      <c r="R4068" s="106">
        <v>0.75314998626708984</v>
      </c>
      <c r="S4068" s="107">
        <v>0.77806001901626587</v>
      </c>
    </row>
    <row r="4069" spans="1:19" x14ac:dyDescent="0.25">
      <c r="A4069" t="s">
        <v>331</v>
      </c>
      <c r="B4069" t="s">
        <v>347</v>
      </c>
      <c r="C4069" t="s">
        <v>347</v>
      </c>
      <c r="D4069" t="s">
        <v>347</v>
      </c>
      <c r="E4069" t="s">
        <v>208</v>
      </c>
      <c r="F4069" t="s">
        <v>209</v>
      </c>
      <c r="G4069">
        <v>20</v>
      </c>
      <c r="H4069" t="s">
        <v>469</v>
      </c>
      <c r="I4069" t="s">
        <v>401</v>
      </c>
      <c r="J4069" t="s">
        <v>412</v>
      </c>
      <c r="K4069">
        <v>409</v>
      </c>
      <c r="L4069" s="106">
        <v>9.3719996511936188E-2</v>
      </c>
      <c r="M4069" s="106">
        <v>9.6079997718334198E-2</v>
      </c>
      <c r="N4069">
        <v>1130</v>
      </c>
      <c r="O4069" s="106">
        <v>9.0970002114772797E-2</v>
      </c>
      <c r="P4069" s="106">
        <v>9.3489997088909149E-2</v>
      </c>
      <c r="Q4069">
        <v>22313</v>
      </c>
      <c r="R4069" s="106">
        <v>9.8099999129772186E-2</v>
      </c>
      <c r="S4069" s="106">
        <v>0.10134000331163411</v>
      </c>
    </row>
    <row r="4070" spans="1:19" x14ac:dyDescent="0.25">
      <c r="A4070" t="s">
        <v>331</v>
      </c>
      <c r="B4070" t="s">
        <v>347</v>
      </c>
      <c r="C4070" t="s">
        <v>347</v>
      </c>
      <c r="D4070" t="s">
        <v>347</v>
      </c>
      <c r="E4070" t="s">
        <v>208</v>
      </c>
      <c r="F4070" t="s">
        <v>209</v>
      </c>
      <c r="G4070" s="105">
        <v>20</v>
      </c>
      <c r="H4070" t="s">
        <v>469</v>
      </c>
      <c r="I4070" t="s">
        <v>401</v>
      </c>
      <c r="J4070" t="s">
        <v>413</v>
      </c>
      <c r="K4070" s="105">
        <v>297</v>
      </c>
      <c r="L4070" s="106">
        <v>6.8060003221035004E-2</v>
      </c>
      <c r="M4070" s="106">
        <v>6.9770000874996185E-2</v>
      </c>
      <c r="N4070" s="105">
        <v>839</v>
      </c>
      <c r="O4070" s="106">
        <v>6.7539997398853302E-2</v>
      </c>
      <c r="P4070" s="106">
        <v>6.941000372171402E-2</v>
      </c>
      <c r="Q4070" s="105">
        <v>15680</v>
      </c>
      <c r="R4070" s="106">
        <v>6.8939998745918274E-2</v>
      </c>
      <c r="S4070" s="107">
        <v>7.1220003068447113E-2</v>
      </c>
    </row>
    <row r="4071" spans="1:19" x14ac:dyDescent="0.25">
      <c r="A4071" t="s">
        <v>331</v>
      </c>
      <c r="B4071" t="s">
        <v>347</v>
      </c>
      <c r="C4071" t="s">
        <v>347</v>
      </c>
      <c r="D4071" t="s">
        <v>347</v>
      </c>
      <c r="E4071" t="s">
        <v>208</v>
      </c>
      <c r="F4071" t="s">
        <v>209</v>
      </c>
      <c r="G4071" s="105">
        <v>20</v>
      </c>
      <c r="H4071" t="s">
        <v>469</v>
      </c>
      <c r="I4071" t="s">
        <v>401</v>
      </c>
      <c r="J4071" t="s">
        <v>441</v>
      </c>
      <c r="K4071" s="105">
        <v>107</v>
      </c>
      <c r="L4071" s="106">
        <v>2.4520000442862511E-2</v>
      </c>
      <c r="N4071" s="105">
        <v>335</v>
      </c>
      <c r="O4071" s="106">
        <v>2.696999907493591E-2</v>
      </c>
      <c r="Q4071" s="105">
        <v>7283</v>
      </c>
      <c r="R4071" s="106">
        <v>3.2019998878240592E-2</v>
      </c>
      <c r="S4071" s="107"/>
    </row>
    <row r="4072" spans="1:19" x14ac:dyDescent="0.25">
      <c r="A4072" t="s">
        <v>331</v>
      </c>
      <c r="B4072" t="s">
        <v>347</v>
      </c>
      <c r="C4072" t="s">
        <v>347</v>
      </c>
      <c r="D4072" t="s">
        <v>347</v>
      </c>
      <c r="E4072" t="s">
        <v>208</v>
      </c>
      <c r="F4072" t="s">
        <v>209</v>
      </c>
      <c r="G4072">
        <v>20</v>
      </c>
      <c r="H4072" t="s">
        <v>469</v>
      </c>
      <c r="I4072" t="s">
        <v>401</v>
      </c>
      <c r="J4072" t="s">
        <v>414</v>
      </c>
      <c r="K4072">
        <v>183</v>
      </c>
      <c r="L4072" s="106">
        <v>4.1930001229047782E-2</v>
      </c>
      <c r="M4072" s="106">
        <v>4.2989999055862427E-2</v>
      </c>
      <c r="N4072">
        <v>522</v>
      </c>
      <c r="O4072" s="106">
        <v>4.2020000517368317E-2</v>
      </c>
      <c r="P4072" s="106">
        <v>4.3189998716115952E-2</v>
      </c>
      <c r="Q4072">
        <v>10872</v>
      </c>
      <c r="R4072" s="106">
        <v>4.7800000756978989E-2</v>
      </c>
      <c r="S4072" s="106">
        <v>4.9380000680685043E-2</v>
      </c>
    </row>
    <row r="4073" spans="1:19" x14ac:dyDescent="0.25">
      <c r="A4073" t="s">
        <v>331</v>
      </c>
      <c r="B4073" t="s">
        <v>347</v>
      </c>
      <c r="C4073" t="s">
        <v>347</v>
      </c>
      <c r="D4073" t="s">
        <v>347</v>
      </c>
      <c r="E4073" t="s">
        <v>240</v>
      </c>
      <c r="F4073" t="s">
        <v>241</v>
      </c>
      <c r="G4073" s="105">
        <v>20</v>
      </c>
      <c r="H4073" t="s">
        <v>469</v>
      </c>
      <c r="I4073" t="s">
        <v>349</v>
      </c>
      <c r="J4073" t="s">
        <v>350</v>
      </c>
      <c r="K4073" s="105">
        <v>5</v>
      </c>
      <c r="L4073" s="106">
        <v>3.3700000494718552E-3</v>
      </c>
      <c r="N4073" s="105">
        <v>49</v>
      </c>
      <c r="O4073" s="106">
        <v>3.9400001987814903E-3</v>
      </c>
      <c r="Q4073" s="105">
        <v>1130</v>
      </c>
      <c r="R4073" s="106">
        <v>4.9700001254677773E-3</v>
      </c>
      <c r="S4073" s="107"/>
    </row>
    <row r="4074" spans="1:19" x14ac:dyDescent="0.25">
      <c r="A4074" t="s">
        <v>331</v>
      </c>
      <c r="B4074" t="s">
        <v>347</v>
      </c>
      <c r="C4074" t="s">
        <v>347</v>
      </c>
      <c r="D4074" t="s">
        <v>347</v>
      </c>
      <c r="E4074" t="s">
        <v>240</v>
      </c>
      <c r="F4074" t="s">
        <v>241</v>
      </c>
      <c r="G4074" s="105">
        <v>20</v>
      </c>
      <c r="H4074" t="s">
        <v>469</v>
      </c>
      <c r="I4074" t="s">
        <v>349</v>
      </c>
      <c r="J4074" t="s">
        <v>368</v>
      </c>
      <c r="K4074" s="105">
        <v>57</v>
      </c>
      <c r="L4074" s="106">
        <v>3.8460001349449158E-2</v>
      </c>
      <c r="N4074" s="105">
        <v>464</v>
      </c>
      <c r="O4074" s="106">
        <v>3.7349998950958252E-2</v>
      </c>
      <c r="Q4074" s="105">
        <v>8418</v>
      </c>
      <c r="R4074" s="106">
        <v>3.700999915599823E-2</v>
      </c>
      <c r="S4074" s="107"/>
    </row>
    <row r="4075" spans="1:19" x14ac:dyDescent="0.25">
      <c r="A4075" t="s">
        <v>331</v>
      </c>
      <c r="B4075" t="s">
        <v>347</v>
      </c>
      <c r="C4075" t="s">
        <v>347</v>
      </c>
      <c r="D4075" t="s">
        <v>347</v>
      </c>
      <c r="E4075" t="s">
        <v>240</v>
      </c>
      <c r="F4075" t="s">
        <v>241</v>
      </c>
      <c r="G4075">
        <v>20</v>
      </c>
      <c r="H4075" t="s">
        <v>469</v>
      </c>
      <c r="I4075" t="s">
        <v>349</v>
      </c>
      <c r="J4075" t="s">
        <v>369</v>
      </c>
      <c r="K4075">
        <v>259</v>
      </c>
      <c r="L4075" s="106">
        <v>0.17475999891757971</v>
      </c>
      <c r="N4075">
        <v>1488</v>
      </c>
      <c r="O4075" s="106">
        <v>0.1197900027036667</v>
      </c>
      <c r="Q4075">
        <v>27454</v>
      </c>
      <c r="R4075" s="106">
        <v>0.1207000017166138</v>
      </c>
    </row>
    <row r="4076" spans="1:19" x14ac:dyDescent="0.25">
      <c r="A4076" t="s">
        <v>331</v>
      </c>
      <c r="B4076" t="s">
        <v>347</v>
      </c>
      <c r="C4076" t="s">
        <v>347</v>
      </c>
      <c r="D4076" t="s">
        <v>347</v>
      </c>
      <c r="E4076" t="s">
        <v>240</v>
      </c>
      <c r="F4076" t="s">
        <v>241</v>
      </c>
      <c r="G4076">
        <v>20</v>
      </c>
      <c r="H4076" t="s">
        <v>469</v>
      </c>
      <c r="I4076" t="s">
        <v>349</v>
      </c>
      <c r="J4076" t="s">
        <v>370</v>
      </c>
      <c r="K4076">
        <v>264</v>
      </c>
      <c r="L4076" s="106">
        <v>0.1781399995088577</v>
      </c>
      <c r="N4076">
        <v>2993</v>
      </c>
      <c r="O4076" s="106">
        <v>0.24094000458717349</v>
      </c>
      <c r="Q4076">
        <v>55879</v>
      </c>
      <c r="R4076" s="106">
        <v>0.24567000567913061</v>
      </c>
    </row>
    <row r="4077" spans="1:19" x14ac:dyDescent="0.25">
      <c r="A4077" t="s">
        <v>331</v>
      </c>
      <c r="B4077" t="s">
        <v>347</v>
      </c>
      <c r="C4077" t="s">
        <v>347</v>
      </c>
      <c r="D4077" t="s">
        <v>347</v>
      </c>
      <c r="E4077" t="s">
        <v>240</v>
      </c>
      <c r="F4077" t="s">
        <v>241</v>
      </c>
      <c r="G4077">
        <v>20</v>
      </c>
      <c r="H4077" t="s">
        <v>469</v>
      </c>
      <c r="I4077" t="s">
        <v>349</v>
      </c>
      <c r="J4077" t="s">
        <v>371</v>
      </c>
      <c r="K4077">
        <v>245</v>
      </c>
      <c r="L4077" s="106">
        <v>0.16531999409198761</v>
      </c>
      <c r="N4077">
        <v>3049</v>
      </c>
      <c r="O4077" s="106">
        <v>0.24545000493526459</v>
      </c>
      <c r="Q4077">
        <v>57982</v>
      </c>
      <c r="R4077" s="106">
        <v>0.25490999221801758</v>
      </c>
    </row>
    <row r="4078" spans="1:19" x14ac:dyDescent="0.25">
      <c r="A4078" t="s">
        <v>331</v>
      </c>
      <c r="B4078" t="s">
        <v>347</v>
      </c>
      <c r="C4078" t="s">
        <v>347</v>
      </c>
      <c r="D4078" t="s">
        <v>347</v>
      </c>
      <c r="E4078" t="s">
        <v>240</v>
      </c>
      <c r="F4078" t="s">
        <v>241</v>
      </c>
      <c r="G4078" s="105">
        <v>20</v>
      </c>
      <c r="H4078" t="s">
        <v>469</v>
      </c>
      <c r="I4078" t="s">
        <v>349</v>
      </c>
      <c r="J4078" t="s">
        <v>372</v>
      </c>
      <c r="K4078" s="105">
        <v>327</v>
      </c>
      <c r="L4078" s="106">
        <v>0.22065000236034391</v>
      </c>
      <c r="N4078" s="105">
        <v>2488</v>
      </c>
      <c r="O4078" s="106">
        <v>0.20028999447822571</v>
      </c>
      <c r="Q4078" s="105">
        <v>44765</v>
      </c>
      <c r="R4078" s="106">
        <v>0.19679999351501459</v>
      </c>
      <c r="S4078" s="107"/>
    </row>
    <row r="4079" spans="1:19" x14ac:dyDescent="0.25">
      <c r="A4079" t="s">
        <v>331</v>
      </c>
      <c r="B4079" t="s">
        <v>347</v>
      </c>
      <c r="C4079" t="s">
        <v>347</v>
      </c>
      <c r="D4079" t="s">
        <v>347</v>
      </c>
      <c r="E4079" t="s">
        <v>240</v>
      </c>
      <c r="F4079" t="s">
        <v>241</v>
      </c>
      <c r="G4079" s="105">
        <v>20</v>
      </c>
      <c r="H4079" t="s">
        <v>469</v>
      </c>
      <c r="I4079" t="s">
        <v>349</v>
      </c>
      <c r="J4079" t="s">
        <v>373</v>
      </c>
      <c r="K4079" s="105">
        <v>325</v>
      </c>
      <c r="L4079" s="106">
        <v>0.21930000185966489</v>
      </c>
      <c r="N4079" s="105">
        <v>1891</v>
      </c>
      <c r="O4079" s="106">
        <v>0.15222999453544619</v>
      </c>
      <c r="Q4079" s="105">
        <v>31831</v>
      </c>
      <c r="R4079" s="106">
        <v>0.1399399936199188</v>
      </c>
      <c r="S4079" s="107"/>
    </row>
    <row r="4080" spans="1:19" x14ac:dyDescent="0.25">
      <c r="A4080" t="s">
        <v>331</v>
      </c>
      <c r="B4080" t="s">
        <v>347</v>
      </c>
      <c r="C4080" t="s">
        <v>347</v>
      </c>
      <c r="D4080" t="s">
        <v>347</v>
      </c>
      <c r="E4080" t="s">
        <v>240</v>
      </c>
      <c r="F4080" t="s">
        <v>241</v>
      </c>
      <c r="G4080" s="105">
        <v>20</v>
      </c>
      <c r="H4080" t="s">
        <v>469</v>
      </c>
      <c r="I4080" t="s">
        <v>438</v>
      </c>
      <c r="J4080" t="s">
        <v>48</v>
      </c>
      <c r="K4080" s="105">
        <v>1196</v>
      </c>
      <c r="L4080" s="106">
        <v>0.80702000856399536</v>
      </c>
      <c r="M4080" s="106">
        <v>0.85124999284744263</v>
      </c>
      <c r="N4080" s="105">
        <v>10348</v>
      </c>
      <c r="O4080" s="106">
        <v>0.83303999900817871</v>
      </c>
      <c r="P4080" s="106">
        <v>0.85613000392913818</v>
      </c>
      <c r="Q4080" s="105">
        <v>186401</v>
      </c>
      <c r="R4080" s="106">
        <v>0.81949001550674438</v>
      </c>
      <c r="S4080" s="107">
        <v>0.8465999960899353</v>
      </c>
    </row>
    <row r="4081" spans="1:19" x14ac:dyDescent="0.25">
      <c r="A4081" t="s">
        <v>331</v>
      </c>
      <c r="B4081" t="s">
        <v>347</v>
      </c>
      <c r="C4081" t="s">
        <v>347</v>
      </c>
      <c r="D4081" t="s">
        <v>347</v>
      </c>
      <c r="E4081" t="s">
        <v>240</v>
      </c>
      <c r="F4081" t="s">
        <v>241</v>
      </c>
      <c r="G4081" s="105">
        <v>20</v>
      </c>
      <c r="H4081" t="s">
        <v>469</v>
      </c>
      <c r="I4081" t="s">
        <v>438</v>
      </c>
      <c r="J4081" t="s">
        <v>42</v>
      </c>
      <c r="K4081" s="105">
        <v>124</v>
      </c>
      <c r="L4081" s="106">
        <v>8.3669997751712799E-2</v>
      </c>
      <c r="M4081" s="106">
        <v>8.8260002434253693E-2</v>
      </c>
      <c r="N4081" s="105">
        <v>1079</v>
      </c>
      <c r="O4081" s="106">
        <v>8.6860001087188721E-2</v>
      </c>
      <c r="P4081" s="106">
        <v>8.9270003139972687E-2</v>
      </c>
      <c r="Q4081" s="105">
        <v>20350</v>
      </c>
      <c r="R4081" s="106">
        <v>8.9469999074935913E-2</v>
      </c>
      <c r="S4081" s="107">
        <v>9.2430002987384796E-2</v>
      </c>
    </row>
    <row r="4082" spans="1:19" x14ac:dyDescent="0.25">
      <c r="A4082" t="s">
        <v>331</v>
      </c>
      <c r="B4082" t="s">
        <v>347</v>
      </c>
      <c r="C4082" t="s">
        <v>347</v>
      </c>
      <c r="D4082" t="s">
        <v>347</v>
      </c>
      <c r="E4082" t="s">
        <v>240</v>
      </c>
      <c r="F4082" t="s">
        <v>241</v>
      </c>
      <c r="G4082" s="105">
        <v>20</v>
      </c>
      <c r="H4082" t="s">
        <v>469</v>
      </c>
      <c r="I4082" t="s">
        <v>438</v>
      </c>
      <c r="J4082" t="s">
        <v>374</v>
      </c>
      <c r="K4082" s="105">
        <v>85</v>
      </c>
      <c r="L4082" s="106">
        <v>5.7349998503923423E-2</v>
      </c>
      <c r="M4082" s="106">
        <v>6.0499999672174447E-2</v>
      </c>
      <c r="N4082" s="105">
        <v>660</v>
      </c>
      <c r="O4082" s="106">
        <v>5.3130000829696662E-2</v>
      </c>
      <c r="P4082" s="106">
        <v>5.4600000381469727E-2</v>
      </c>
      <c r="Q4082" s="105">
        <v>13425</v>
      </c>
      <c r="R4082" s="106">
        <v>5.9020001441240311E-2</v>
      </c>
      <c r="S4082" s="107">
        <v>6.0970000922679901E-2</v>
      </c>
    </row>
    <row r="4083" spans="1:19" x14ac:dyDescent="0.25">
      <c r="A4083" t="s">
        <v>331</v>
      </c>
      <c r="B4083" t="s">
        <v>347</v>
      </c>
      <c r="C4083" t="s">
        <v>347</v>
      </c>
      <c r="D4083" t="s">
        <v>347</v>
      </c>
      <c r="E4083" t="s">
        <v>240</v>
      </c>
      <c r="F4083" t="s">
        <v>241</v>
      </c>
      <c r="G4083" s="105">
        <v>20</v>
      </c>
      <c r="H4083" t="s">
        <v>469</v>
      </c>
      <c r="I4083" t="s">
        <v>438</v>
      </c>
      <c r="J4083" t="s">
        <v>86</v>
      </c>
      <c r="K4083" s="105">
        <v>77</v>
      </c>
      <c r="L4083" s="106">
        <v>5.1959998905658722E-2</v>
      </c>
      <c r="N4083" s="105">
        <v>335</v>
      </c>
      <c r="O4083" s="106">
        <v>2.696999907493591E-2</v>
      </c>
      <c r="Q4083" s="105">
        <v>7283</v>
      </c>
      <c r="R4083" s="106">
        <v>3.2019998878240592E-2</v>
      </c>
      <c r="S4083" s="107"/>
    </row>
    <row r="4084" spans="1:19" x14ac:dyDescent="0.25">
      <c r="A4084" t="s">
        <v>331</v>
      </c>
      <c r="B4084" t="s">
        <v>347</v>
      </c>
      <c r="C4084" t="s">
        <v>347</v>
      </c>
      <c r="D4084" t="s">
        <v>347</v>
      </c>
      <c r="E4084" t="s">
        <v>240</v>
      </c>
      <c r="F4084" t="s">
        <v>241</v>
      </c>
      <c r="G4084" s="105">
        <v>20</v>
      </c>
      <c r="H4084" t="s">
        <v>469</v>
      </c>
      <c r="I4084" t="s">
        <v>375</v>
      </c>
      <c r="J4084" t="s">
        <v>376</v>
      </c>
      <c r="K4084" s="105">
        <v>268</v>
      </c>
      <c r="L4084" s="106">
        <v>0.18084000051021579</v>
      </c>
      <c r="N4084" s="105">
        <v>2467</v>
      </c>
      <c r="O4084" s="106">
        <v>0.1985999941825867</v>
      </c>
      <c r="Q4084" s="105">
        <v>47189</v>
      </c>
      <c r="R4084" s="106">
        <v>0.20746000111103061</v>
      </c>
      <c r="S4084" s="107"/>
    </row>
    <row r="4085" spans="1:19" x14ac:dyDescent="0.25">
      <c r="A4085" t="s">
        <v>331</v>
      </c>
      <c r="B4085" t="s">
        <v>347</v>
      </c>
      <c r="C4085" t="s">
        <v>347</v>
      </c>
      <c r="D4085" t="s">
        <v>347</v>
      </c>
      <c r="E4085" t="s">
        <v>240</v>
      </c>
      <c r="F4085" t="s">
        <v>241</v>
      </c>
      <c r="G4085">
        <v>20</v>
      </c>
      <c r="H4085" t="s">
        <v>469</v>
      </c>
      <c r="I4085" t="s">
        <v>375</v>
      </c>
      <c r="J4085" t="s">
        <v>377</v>
      </c>
      <c r="K4085">
        <v>282</v>
      </c>
      <c r="L4085" s="106">
        <v>0.1902800053358078</v>
      </c>
      <c r="N4085">
        <v>2436</v>
      </c>
      <c r="O4085" s="106">
        <v>0.19609999656677249</v>
      </c>
      <c r="Q4085">
        <v>47420</v>
      </c>
      <c r="R4085" s="106">
        <v>0.20848000049591059</v>
      </c>
    </row>
    <row r="4086" spans="1:19" x14ac:dyDescent="0.25">
      <c r="A4086" t="s">
        <v>331</v>
      </c>
      <c r="B4086" t="s">
        <v>347</v>
      </c>
      <c r="C4086" t="s">
        <v>347</v>
      </c>
      <c r="D4086" t="s">
        <v>347</v>
      </c>
      <c r="E4086" t="s">
        <v>240</v>
      </c>
      <c r="F4086" t="s">
        <v>241</v>
      </c>
      <c r="G4086" s="105">
        <v>20</v>
      </c>
      <c r="H4086" t="s">
        <v>469</v>
      </c>
      <c r="I4086" t="s">
        <v>375</v>
      </c>
      <c r="J4086" t="s">
        <v>378</v>
      </c>
      <c r="K4086" s="105">
        <v>279</v>
      </c>
      <c r="L4086" s="106">
        <v>0.18826000392436981</v>
      </c>
      <c r="N4086" s="105">
        <v>2112</v>
      </c>
      <c r="O4086" s="106">
        <v>0.17001999914646149</v>
      </c>
      <c r="Q4086" s="105">
        <v>37332</v>
      </c>
      <c r="R4086" s="106">
        <v>0.1641300022602081</v>
      </c>
      <c r="S4086" s="107"/>
    </row>
    <row r="4087" spans="1:19" x14ac:dyDescent="0.25">
      <c r="A4087" t="s">
        <v>331</v>
      </c>
      <c r="B4087" t="s">
        <v>347</v>
      </c>
      <c r="C4087" t="s">
        <v>347</v>
      </c>
      <c r="D4087" t="s">
        <v>347</v>
      </c>
      <c r="E4087" t="s">
        <v>240</v>
      </c>
      <c r="F4087" t="s">
        <v>241</v>
      </c>
      <c r="G4087">
        <v>20</v>
      </c>
      <c r="H4087" t="s">
        <v>469</v>
      </c>
      <c r="I4087" t="s">
        <v>375</v>
      </c>
      <c r="J4087" t="s">
        <v>379</v>
      </c>
      <c r="K4087">
        <v>320</v>
      </c>
      <c r="L4087" s="106">
        <v>0.21592000126838681</v>
      </c>
      <c r="N4087">
        <v>2678</v>
      </c>
      <c r="O4087" s="106">
        <v>0.21559000015258789</v>
      </c>
      <c r="Q4087">
        <v>47525</v>
      </c>
      <c r="R4087" s="106">
        <v>0.20893999934196469</v>
      </c>
    </row>
    <row r="4088" spans="1:19" x14ac:dyDescent="0.25">
      <c r="A4088" t="s">
        <v>331</v>
      </c>
      <c r="B4088" t="s">
        <v>347</v>
      </c>
      <c r="C4088" t="s">
        <v>347</v>
      </c>
      <c r="D4088" t="s">
        <v>347</v>
      </c>
      <c r="E4088" t="s">
        <v>240</v>
      </c>
      <c r="F4088" t="s">
        <v>241</v>
      </c>
      <c r="G4088">
        <v>20</v>
      </c>
      <c r="H4088" t="s">
        <v>469</v>
      </c>
      <c r="I4088" t="s">
        <v>375</v>
      </c>
      <c r="J4088" t="s">
        <v>380</v>
      </c>
      <c r="K4088">
        <v>333</v>
      </c>
      <c r="L4088" s="106">
        <v>0.22470000386238101</v>
      </c>
      <c r="N4088">
        <v>2729</v>
      </c>
      <c r="O4088" s="106">
        <v>0.2196899950504303</v>
      </c>
      <c r="Q4088">
        <v>47993</v>
      </c>
      <c r="R4088" s="106">
        <v>0.210999995470047</v>
      </c>
    </row>
    <row r="4089" spans="1:19" x14ac:dyDescent="0.25">
      <c r="A4089" t="s">
        <v>331</v>
      </c>
      <c r="B4089" t="s">
        <v>347</v>
      </c>
      <c r="C4089" t="s">
        <v>347</v>
      </c>
      <c r="D4089" t="s">
        <v>347</v>
      </c>
      <c r="E4089" t="s">
        <v>240</v>
      </c>
      <c r="F4089" t="s">
        <v>241</v>
      </c>
      <c r="G4089" s="105">
        <v>20</v>
      </c>
      <c r="H4089" t="s">
        <v>469</v>
      </c>
      <c r="I4089" t="s">
        <v>381</v>
      </c>
      <c r="J4089" t="s">
        <v>382</v>
      </c>
      <c r="K4089" s="105">
        <v>90</v>
      </c>
      <c r="L4089" s="106">
        <v>6.0729999095201492E-2</v>
      </c>
      <c r="M4089" s="106">
        <v>7.7590003609657288E-2</v>
      </c>
      <c r="N4089" s="105">
        <v>412</v>
      </c>
      <c r="O4089" s="106">
        <v>3.3169999718666077E-2</v>
      </c>
      <c r="P4089" s="106">
        <v>3.7280000746250153E-2</v>
      </c>
      <c r="Q4089" s="105">
        <v>5423</v>
      </c>
      <c r="R4089" s="106">
        <v>2.384000085294247E-2</v>
      </c>
      <c r="S4089" s="107">
        <v>3.0780000612139698E-2</v>
      </c>
    </row>
    <row r="4090" spans="1:19" x14ac:dyDescent="0.25">
      <c r="A4090" t="s">
        <v>331</v>
      </c>
      <c r="B4090" t="s">
        <v>347</v>
      </c>
      <c r="C4090" t="s">
        <v>347</v>
      </c>
      <c r="D4090" t="s">
        <v>347</v>
      </c>
      <c r="E4090" t="s">
        <v>240</v>
      </c>
      <c r="F4090" t="s">
        <v>241</v>
      </c>
      <c r="G4090" s="105">
        <v>20</v>
      </c>
      <c r="H4090" t="s">
        <v>469</v>
      </c>
      <c r="I4090" t="s">
        <v>381</v>
      </c>
      <c r="J4090" t="s">
        <v>383</v>
      </c>
      <c r="K4090" s="105">
        <v>144</v>
      </c>
      <c r="L4090" s="106">
        <v>9.717000275850296E-2</v>
      </c>
      <c r="M4090" s="106">
        <v>0.1241400018334389</v>
      </c>
      <c r="N4090" s="105">
        <v>1669</v>
      </c>
      <c r="O4090" s="106">
        <v>0.1343600004911423</v>
      </c>
      <c r="P4090" s="106">
        <v>0.1510100066661835</v>
      </c>
      <c r="Q4090" s="105">
        <v>26007</v>
      </c>
      <c r="R4090" s="106">
        <v>0.11433999985456469</v>
      </c>
      <c r="S4090" s="107">
        <v>0.1476300060749054</v>
      </c>
    </row>
    <row r="4091" spans="1:19" x14ac:dyDescent="0.25">
      <c r="A4091" t="s">
        <v>331</v>
      </c>
      <c r="B4091" t="s">
        <v>347</v>
      </c>
      <c r="C4091" t="s">
        <v>347</v>
      </c>
      <c r="D4091" t="s">
        <v>347</v>
      </c>
      <c r="E4091" t="s">
        <v>240</v>
      </c>
      <c r="F4091" t="s">
        <v>241</v>
      </c>
      <c r="G4091" s="105">
        <v>20</v>
      </c>
      <c r="H4091" t="s">
        <v>469</v>
      </c>
      <c r="I4091" t="s">
        <v>381</v>
      </c>
      <c r="J4091" t="s">
        <v>384</v>
      </c>
      <c r="K4091" s="105">
        <v>926</v>
      </c>
      <c r="L4091" s="106">
        <v>0.62483000755310059</v>
      </c>
      <c r="M4091" s="106">
        <v>0.79828000068664551</v>
      </c>
      <c r="N4091" s="105">
        <v>8971</v>
      </c>
      <c r="O4091" s="106">
        <v>0.72219002246856689</v>
      </c>
      <c r="P4091" s="106">
        <v>0.81171000003814697</v>
      </c>
      <c r="Q4091" s="105">
        <v>144739</v>
      </c>
      <c r="R4091" s="106">
        <v>0.6363300085067749</v>
      </c>
      <c r="S4091" s="107">
        <v>0.82159000635147095</v>
      </c>
    </row>
    <row r="4092" spans="1:19" x14ac:dyDescent="0.25">
      <c r="A4092" t="s">
        <v>331</v>
      </c>
      <c r="B4092" t="s">
        <v>347</v>
      </c>
      <c r="C4092" t="s">
        <v>347</v>
      </c>
      <c r="D4092" t="s">
        <v>347</v>
      </c>
      <c r="E4092" t="s">
        <v>240</v>
      </c>
      <c r="F4092" t="s">
        <v>241</v>
      </c>
      <c r="G4092" s="105">
        <v>20</v>
      </c>
      <c r="H4092" t="s">
        <v>469</v>
      </c>
      <c r="I4092" t="s">
        <v>381</v>
      </c>
      <c r="J4092" t="s">
        <v>385</v>
      </c>
      <c r="K4092" s="105">
        <v>322</v>
      </c>
      <c r="L4092" s="106">
        <v>0.21727000176906591</v>
      </c>
      <c r="N4092" s="105">
        <v>1370</v>
      </c>
      <c r="O4092" s="106">
        <v>0.1102899983525276</v>
      </c>
      <c r="Q4092" s="105">
        <v>51290</v>
      </c>
      <c r="R4092" s="106">
        <v>0.22549000382423401</v>
      </c>
      <c r="S4092" s="107"/>
    </row>
    <row r="4093" spans="1:19" x14ac:dyDescent="0.25">
      <c r="A4093" t="s">
        <v>331</v>
      </c>
      <c r="B4093" t="s">
        <v>347</v>
      </c>
      <c r="C4093" t="s">
        <v>347</v>
      </c>
      <c r="D4093" t="s">
        <v>347</v>
      </c>
      <c r="E4093" t="s">
        <v>240</v>
      </c>
      <c r="F4093" t="s">
        <v>241</v>
      </c>
      <c r="G4093">
        <v>20</v>
      </c>
      <c r="H4093" t="s">
        <v>469</v>
      </c>
      <c r="I4093" t="s">
        <v>386</v>
      </c>
      <c r="J4093" t="s">
        <v>387</v>
      </c>
      <c r="K4093">
        <v>37</v>
      </c>
      <c r="L4093" s="106">
        <v>2.497000060975552E-2</v>
      </c>
      <c r="M4093" s="106">
        <v>2.6130000129342079E-2</v>
      </c>
      <c r="N4093">
        <v>406</v>
      </c>
      <c r="O4093" s="106">
        <v>3.2680001109838493E-2</v>
      </c>
      <c r="P4093" s="106">
        <v>3.4099999815225601E-2</v>
      </c>
      <c r="Q4093">
        <v>12181</v>
      </c>
      <c r="R4093" s="106">
        <v>5.3550001233816147E-2</v>
      </c>
      <c r="S4093" s="106">
        <v>5.4999999701976783E-2</v>
      </c>
    </row>
    <row r="4094" spans="1:19" x14ac:dyDescent="0.25">
      <c r="A4094" t="s">
        <v>331</v>
      </c>
      <c r="B4094" t="s">
        <v>347</v>
      </c>
      <c r="C4094" t="s">
        <v>347</v>
      </c>
      <c r="D4094" t="s">
        <v>347</v>
      </c>
      <c r="E4094" t="s">
        <v>240</v>
      </c>
      <c r="F4094" t="s">
        <v>241</v>
      </c>
      <c r="G4094">
        <v>20</v>
      </c>
      <c r="H4094" t="s">
        <v>469</v>
      </c>
      <c r="I4094" t="s">
        <v>386</v>
      </c>
      <c r="J4094" t="s">
        <v>388</v>
      </c>
      <c r="K4094">
        <v>11</v>
      </c>
      <c r="L4094" s="106">
        <v>7.4200001545250416E-3</v>
      </c>
      <c r="M4094" s="106">
        <v>7.7700000256299973E-3</v>
      </c>
      <c r="N4094">
        <v>173</v>
      </c>
      <c r="O4094" s="106">
        <v>1.3930000364780429E-2</v>
      </c>
      <c r="P4094" s="106">
        <v>1.453000027686357E-2</v>
      </c>
      <c r="Q4094">
        <v>6321</v>
      </c>
      <c r="R4094" s="106">
        <v>2.77900006622076E-2</v>
      </c>
      <c r="S4094" s="106">
        <v>2.8540000319480899E-2</v>
      </c>
    </row>
    <row r="4095" spans="1:19" x14ac:dyDescent="0.25">
      <c r="A4095" t="s">
        <v>331</v>
      </c>
      <c r="B4095" t="s">
        <v>347</v>
      </c>
      <c r="C4095" t="s">
        <v>347</v>
      </c>
      <c r="D4095" t="s">
        <v>347</v>
      </c>
      <c r="E4095" t="s">
        <v>240</v>
      </c>
      <c r="F4095" t="s">
        <v>241</v>
      </c>
      <c r="G4095" s="105">
        <v>20</v>
      </c>
      <c r="H4095" t="s">
        <v>469</v>
      </c>
      <c r="I4095" t="s">
        <v>386</v>
      </c>
      <c r="J4095" t="s">
        <v>85</v>
      </c>
      <c r="K4095" s="105">
        <v>27</v>
      </c>
      <c r="L4095" s="106">
        <v>1.8219999969005581E-2</v>
      </c>
      <c r="M4095" s="106">
        <v>1.906999945640564E-2</v>
      </c>
      <c r="N4095" s="105">
        <v>330</v>
      </c>
      <c r="O4095" s="106">
        <v>2.656999975442886E-2</v>
      </c>
      <c r="P4095" s="106">
        <v>2.771000005304813E-2</v>
      </c>
      <c r="Q4095" s="105">
        <v>4872</v>
      </c>
      <c r="R4095" s="106">
        <v>2.1420000120997429E-2</v>
      </c>
      <c r="S4095" s="107">
        <v>2.199999988079071E-2</v>
      </c>
    </row>
    <row r="4096" spans="1:19" x14ac:dyDescent="0.25">
      <c r="A4096" t="s">
        <v>331</v>
      </c>
      <c r="B4096" t="s">
        <v>347</v>
      </c>
      <c r="C4096" t="s">
        <v>347</v>
      </c>
      <c r="D4096" t="s">
        <v>347</v>
      </c>
      <c r="E4096" t="s">
        <v>240</v>
      </c>
      <c r="F4096" t="s">
        <v>241</v>
      </c>
      <c r="G4096" s="105">
        <v>20</v>
      </c>
      <c r="H4096" t="s">
        <v>469</v>
      </c>
      <c r="I4096" t="s">
        <v>386</v>
      </c>
      <c r="J4096" t="s">
        <v>389</v>
      </c>
      <c r="K4096" s="105">
        <v>16</v>
      </c>
      <c r="L4096" s="106">
        <v>1.080000028014183E-2</v>
      </c>
      <c r="M4096" s="106">
        <v>1.130000036209822E-2</v>
      </c>
      <c r="N4096" s="105">
        <v>75</v>
      </c>
      <c r="O4096" s="106">
        <v>6.0399998910725117E-3</v>
      </c>
      <c r="P4096" s="106">
        <v>6.3000000081956387E-3</v>
      </c>
      <c r="Q4096" s="105">
        <v>4049</v>
      </c>
      <c r="R4096" s="106">
        <v>1.779999956488609E-2</v>
      </c>
      <c r="S4096" s="107">
        <v>1.8279999494552609E-2</v>
      </c>
    </row>
    <row r="4097" spans="1:19" x14ac:dyDescent="0.25">
      <c r="A4097" t="s">
        <v>331</v>
      </c>
      <c r="B4097" t="s">
        <v>347</v>
      </c>
      <c r="C4097" t="s">
        <v>347</v>
      </c>
      <c r="D4097" t="s">
        <v>347</v>
      </c>
      <c r="E4097" t="s">
        <v>240</v>
      </c>
      <c r="F4097" t="s">
        <v>241</v>
      </c>
      <c r="G4097">
        <v>20</v>
      </c>
      <c r="H4097" t="s">
        <v>469</v>
      </c>
      <c r="I4097" t="s">
        <v>386</v>
      </c>
      <c r="J4097" t="s">
        <v>86</v>
      </c>
      <c r="K4097">
        <v>66</v>
      </c>
      <c r="L4097" s="106">
        <v>4.4530000537633903E-2</v>
      </c>
      <c r="N4097">
        <v>515</v>
      </c>
      <c r="O4097" s="106">
        <v>4.1459999978542328E-2</v>
      </c>
      <c r="Q4097">
        <v>5972</v>
      </c>
      <c r="R4097" s="106">
        <v>2.6259999722242359E-2</v>
      </c>
    </row>
    <row r="4098" spans="1:19" x14ac:dyDescent="0.25">
      <c r="A4098" t="s">
        <v>331</v>
      </c>
      <c r="B4098" t="s">
        <v>347</v>
      </c>
      <c r="C4098" t="s">
        <v>347</v>
      </c>
      <c r="D4098" t="s">
        <v>347</v>
      </c>
      <c r="E4098" t="s">
        <v>240</v>
      </c>
      <c r="F4098" t="s">
        <v>241</v>
      </c>
      <c r="G4098">
        <v>20</v>
      </c>
      <c r="H4098" t="s">
        <v>469</v>
      </c>
      <c r="I4098" t="s">
        <v>386</v>
      </c>
      <c r="J4098" t="s">
        <v>84</v>
      </c>
      <c r="K4098">
        <v>1325</v>
      </c>
      <c r="L4098" s="106">
        <v>0.89406001567840576</v>
      </c>
      <c r="M4098" s="106">
        <v>0.93572998046875</v>
      </c>
      <c r="N4098">
        <v>10923</v>
      </c>
      <c r="O4098" s="106">
        <v>0.87932997941970825</v>
      </c>
      <c r="P4098" s="106">
        <v>0.91736000776290894</v>
      </c>
      <c r="Q4098">
        <v>194064</v>
      </c>
      <c r="R4098" s="106">
        <v>0.85317999124526978</v>
      </c>
      <c r="S4098" s="106">
        <v>0.87619000673294067</v>
      </c>
    </row>
    <row r="4099" spans="1:19" x14ac:dyDescent="0.25">
      <c r="A4099" t="s">
        <v>331</v>
      </c>
      <c r="B4099" t="s">
        <v>347</v>
      </c>
      <c r="C4099" t="s">
        <v>347</v>
      </c>
      <c r="D4099" t="s">
        <v>347</v>
      </c>
      <c r="E4099" t="s">
        <v>240</v>
      </c>
      <c r="F4099" t="s">
        <v>241</v>
      </c>
      <c r="G4099" s="105">
        <v>20</v>
      </c>
      <c r="H4099" t="s">
        <v>469</v>
      </c>
      <c r="I4099" t="s">
        <v>419</v>
      </c>
      <c r="J4099" t="s">
        <v>390</v>
      </c>
      <c r="K4099" s="105">
        <v>322</v>
      </c>
      <c r="L4099" s="106">
        <v>0.21727000176906591</v>
      </c>
      <c r="N4099" s="105">
        <v>1370</v>
      </c>
      <c r="O4099" s="106">
        <v>0.1102899983525276</v>
      </c>
      <c r="Q4099" s="105">
        <v>51290</v>
      </c>
      <c r="R4099" s="106">
        <v>0.22549000382423401</v>
      </c>
      <c r="S4099" s="107"/>
    </row>
    <row r="4100" spans="1:19" x14ac:dyDescent="0.25">
      <c r="A4100" t="s">
        <v>331</v>
      </c>
      <c r="B4100" t="s">
        <v>347</v>
      </c>
      <c r="C4100" t="s">
        <v>347</v>
      </c>
      <c r="D4100" t="s">
        <v>347</v>
      </c>
      <c r="E4100" t="s">
        <v>240</v>
      </c>
      <c r="F4100" t="s">
        <v>241</v>
      </c>
      <c r="G4100" s="105">
        <v>20</v>
      </c>
      <c r="H4100" t="s">
        <v>469</v>
      </c>
      <c r="I4100" t="s">
        <v>419</v>
      </c>
      <c r="J4100" t="s">
        <v>391</v>
      </c>
      <c r="K4100" s="105">
        <v>144</v>
      </c>
      <c r="L4100" s="106">
        <v>9.717000275850296E-2</v>
      </c>
      <c r="M4100" s="106">
        <v>0.1241400018334389</v>
      </c>
      <c r="N4100" s="105">
        <v>1669</v>
      </c>
      <c r="O4100" s="106">
        <v>0.1343600004911423</v>
      </c>
      <c r="P4100" s="106">
        <v>0.1510100066661835</v>
      </c>
      <c r="Q4100" s="105">
        <v>26007</v>
      </c>
      <c r="R4100" s="106">
        <v>0.11433999985456469</v>
      </c>
      <c r="S4100" s="107">
        <v>0.1476300060749054</v>
      </c>
    </row>
    <row r="4101" spans="1:19" x14ac:dyDescent="0.25">
      <c r="A4101" t="s">
        <v>331</v>
      </c>
      <c r="B4101" t="s">
        <v>347</v>
      </c>
      <c r="C4101" t="s">
        <v>347</v>
      </c>
      <c r="D4101" t="s">
        <v>347</v>
      </c>
      <c r="E4101" t="s">
        <v>240</v>
      </c>
      <c r="F4101" t="s">
        <v>241</v>
      </c>
      <c r="G4101" s="105">
        <v>20</v>
      </c>
      <c r="H4101" t="s">
        <v>469</v>
      </c>
      <c r="I4101" t="s">
        <v>419</v>
      </c>
      <c r="J4101" t="s">
        <v>392</v>
      </c>
      <c r="K4101" s="105">
        <v>386</v>
      </c>
      <c r="L4101" s="106">
        <v>0.26045998930931091</v>
      </c>
      <c r="M4101" s="106">
        <v>0.33276000618934631</v>
      </c>
      <c r="N4101" s="105">
        <v>4288</v>
      </c>
      <c r="O4101" s="106">
        <v>0.34518998861312872</v>
      </c>
      <c r="P4101" s="106">
        <v>0.38798001408576971</v>
      </c>
      <c r="Q4101" s="105">
        <v>69347</v>
      </c>
      <c r="R4101" s="106">
        <v>0.30487999320030212</v>
      </c>
      <c r="S4101" s="107">
        <v>0.39364001154899603</v>
      </c>
    </row>
    <row r="4102" spans="1:19" x14ac:dyDescent="0.25">
      <c r="A4102" t="s">
        <v>331</v>
      </c>
      <c r="B4102" t="s">
        <v>347</v>
      </c>
      <c r="C4102" t="s">
        <v>347</v>
      </c>
      <c r="D4102" t="s">
        <v>347</v>
      </c>
      <c r="E4102" t="s">
        <v>240</v>
      </c>
      <c r="F4102" t="s">
        <v>241</v>
      </c>
      <c r="G4102" s="105">
        <v>20</v>
      </c>
      <c r="H4102" t="s">
        <v>469</v>
      </c>
      <c r="I4102" t="s">
        <v>419</v>
      </c>
      <c r="J4102" t="s">
        <v>393</v>
      </c>
      <c r="K4102" s="105">
        <v>490</v>
      </c>
      <c r="L4102" s="106">
        <v>0.33063000440597529</v>
      </c>
      <c r="M4102" s="106">
        <v>0.42241001129150391</v>
      </c>
      <c r="N4102" s="105">
        <v>4107</v>
      </c>
      <c r="O4102" s="106">
        <v>0.33061999082565308</v>
      </c>
      <c r="P4102" s="106">
        <v>0.37160998582839971</v>
      </c>
      <c r="Q4102" s="105">
        <v>66079</v>
      </c>
      <c r="R4102" s="106">
        <v>0.29050999879837042</v>
      </c>
      <c r="S4102" s="107">
        <v>0.37509000301361078</v>
      </c>
    </row>
    <row r="4103" spans="1:19" x14ac:dyDescent="0.25">
      <c r="A4103" t="s">
        <v>331</v>
      </c>
      <c r="B4103" t="s">
        <v>347</v>
      </c>
      <c r="C4103" t="s">
        <v>347</v>
      </c>
      <c r="D4103" t="s">
        <v>347</v>
      </c>
      <c r="E4103" t="s">
        <v>240</v>
      </c>
      <c r="F4103" t="s">
        <v>241</v>
      </c>
      <c r="G4103">
        <v>20</v>
      </c>
      <c r="H4103" t="s">
        <v>469</v>
      </c>
      <c r="I4103" t="s">
        <v>419</v>
      </c>
      <c r="J4103" t="s">
        <v>394</v>
      </c>
      <c r="K4103">
        <v>140</v>
      </c>
      <c r="L4103" s="106">
        <v>9.4470001757144928E-2</v>
      </c>
      <c r="M4103" s="106">
        <v>0.1206900030374527</v>
      </c>
      <c r="N4103">
        <v>988</v>
      </c>
      <c r="O4103" s="106">
        <v>7.953999936580658E-2</v>
      </c>
      <c r="P4103" s="106">
        <v>8.9400000870227814E-2</v>
      </c>
      <c r="Q4103">
        <v>14736</v>
      </c>
      <c r="R4103" s="106">
        <v>6.4790003001689911E-2</v>
      </c>
      <c r="S4103" s="106">
        <v>8.3650000393390656E-2</v>
      </c>
    </row>
    <row r="4104" spans="1:19" x14ac:dyDescent="0.25">
      <c r="A4104" t="s">
        <v>331</v>
      </c>
      <c r="B4104" t="s">
        <v>347</v>
      </c>
      <c r="C4104" t="s">
        <v>347</v>
      </c>
      <c r="D4104" t="s">
        <v>347</v>
      </c>
      <c r="E4104" t="s">
        <v>240</v>
      </c>
      <c r="F4104" t="s">
        <v>241</v>
      </c>
      <c r="G4104">
        <v>20</v>
      </c>
      <c r="H4104" t="s">
        <v>469</v>
      </c>
      <c r="I4104" t="s">
        <v>439</v>
      </c>
      <c r="J4104" t="s">
        <v>440</v>
      </c>
      <c r="K4104">
        <v>322</v>
      </c>
      <c r="L4104" s="106">
        <v>0.21727000176906591</v>
      </c>
      <c r="N4104">
        <v>1370</v>
      </c>
      <c r="O4104" s="106">
        <v>0.1102899983525276</v>
      </c>
      <c r="Q4104">
        <v>51290</v>
      </c>
      <c r="R4104" s="106">
        <v>0.22549000382423401</v>
      </c>
    </row>
    <row r="4105" spans="1:19" x14ac:dyDescent="0.25">
      <c r="A4105" t="s">
        <v>331</v>
      </c>
      <c r="B4105" t="s">
        <v>347</v>
      </c>
      <c r="C4105" t="s">
        <v>347</v>
      </c>
      <c r="D4105" t="s">
        <v>347</v>
      </c>
      <c r="E4105" t="s">
        <v>240</v>
      </c>
      <c r="F4105" t="s">
        <v>241</v>
      </c>
      <c r="G4105" s="105">
        <v>20</v>
      </c>
      <c r="H4105" t="s">
        <v>469</v>
      </c>
      <c r="I4105" t="s">
        <v>439</v>
      </c>
      <c r="J4105" t="s">
        <v>442</v>
      </c>
      <c r="K4105" s="105">
        <v>1160</v>
      </c>
      <c r="L4105" s="106">
        <v>0.78272998332977295</v>
      </c>
      <c r="M4105" s="106">
        <v>1</v>
      </c>
      <c r="N4105" s="105">
        <v>11052</v>
      </c>
      <c r="O4105" s="106">
        <v>0.88971000909805298</v>
      </c>
      <c r="P4105" s="106">
        <v>1</v>
      </c>
      <c r="Q4105" s="105">
        <v>176169</v>
      </c>
      <c r="R4105" s="106">
        <v>0.77451002597808838</v>
      </c>
      <c r="S4105" s="107">
        <v>1</v>
      </c>
    </row>
    <row r="4106" spans="1:19" x14ac:dyDescent="0.25">
      <c r="A4106" t="s">
        <v>331</v>
      </c>
      <c r="B4106" t="s">
        <v>347</v>
      </c>
      <c r="C4106" t="s">
        <v>347</v>
      </c>
      <c r="D4106" t="s">
        <v>347</v>
      </c>
      <c r="E4106" t="s">
        <v>240</v>
      </c>
      <c r="F4106" t="s">
        <v>241</v>
      </c>
      <c r="G4106" s="105">
        <v>20</v>
      </c>
      <c r="H4106" t="s">
        <v>469</v>
      </c>
      <c r="I4106" t="s">
        <v>395</v>
      </c>
      <c r="J4106" t="s">
        <v>396</v>
      </c>
      <c r="K4106" s="105">
        <v>1467</v>
      </c>
      <c r="L4106" s="106">
        <v>0.9898800253868103</v>
      </c>
      <c r="N4106" s="105">
        <v>12335</v>
      </c>
      <c r="O4106" s="106">
        <v>0.99299997091293335</v>
      </c>
      <c r="Q4106" s="105">
        <v>225832</v>
      </c>
      <c r="R4106" s="106">
        <v>0.99285000562667847</v>
      </c>
      <c r="S4106" s="107"/>
    </row>
    <row r="4107" spans="1:19" x14ac:dyDescent="0.25">
      <c r="A4107" t="s">
        <v>331</v>
      </c>
      <c r="B4107" t="s">
        <v>347</v>
      </c>
      <c r="C4107" t="s">
        <v>347</v>
      </c>
      <c r="D4107" t="s">
        <v>347</v>
      </c>
      <c r="E4107" t="s">
        <v>240</v>
      </c>
      <c r="F4107" t="s">
        <v>241</v>
      </c>
      <c r="G4107" s="105">
        <v>20</v>
      </c>
      <c r="H4107" t="s">
        <v>469</v>
      </c>
      <c r="I4107" t="s">
        <v>395</v>
      </c>
      <c r="J4107" t="s">
        <v>397</v>
      </c>
      <c r="K4107" s="105">
        <v>15</v>
      </c>
      <c r="L4107" s="106">
        <v>1.011999975889921E-2</v>
      </c>
      <c r="N4107" s="105">
        <v>87</v>
      </c>
      <c r="O4107" s="106">
        <v>7.0000002160668373E-3</v>
      </c>
      <c r="Q4107" s="105">
        <v>1627</v>
      </c>
      <c r="R4107" s="106">
        <v>7.1499999612569809E-3</v>
      </c>
      <c r="S4107" s="107"/>
    </row>
    <row r="4108" spans="1:19" x14ac:dyDescent="0.25">
      <c r="A4108" t="s">
        <v>331</v>
      </c>
      <c r="B4108" t="s">
        <v>347</v>
      </c>
      <c r="C4108" t="s">
        <v>347</v>
      </c>
      <c r="D4108" t="s">
        <v>347</v>
      </c>
      <c r="E4108" t="s">
        <v>240</v>
      </c>
      <c r="F4108" t="s">
        <v>241</v>
      </c>
      <c r="G4108">
        <v>20</v>
      </c>
      <c r="H4108" t="s">
        <v>469</v>
      </c>
      <c r="I4108" t="s">
        <v>398</v>
      </c>
      <c r="J4108" t="s">
        <v>399</v>
      </c>
      <c r="K4108">
        <v>47</v>
      </c>
      <c r="L4108" s="106">
        <v>3.1709998846054077E-2</v>
      </c>
      <c r="N4108">
        <v>893</v>
      </c>
      <c r="O4108" s="106">
        <v>7.1889996528625488E-2</v>
      </c>
      <c r="Q4108">
        <v>32785</v>
      </c>
      <c r="R4108" s="106">
        <v>0.14414000511169431</v>
      </c>
    </row>
    <row r="4109" spans="1:19" x14ac:dyDescent="0.25">
      <c r="A4109" t="s">
        <v>331</v>
      </c>
      <c r="B4109" t="s">
        <v>347</v>
      </c>
      <c r="C4109" t="s">
        <v>347</v>
      </c>
      <c r="D4109" t="s">
        <v>347</v>
      </c>
      <c r="E4109" t="s">
        <v>240</v>
      </c>
      <c r="F4109" t="s">
        <v>241</v>
      </c>
      <c r="G4109">
        <v>20</v>
      </c>
      <c r="H4109" t="s">
        <v>469</v>
      </c>
      <c r="I4109" t="s">
        <v>398</v>
      </c>
      <c r="J4109" t="s">
        <v>41</v>
      </c>
      <c r="K4109">
        <v>148</v>
      </c>
      <c r="L4109" s="106">
        <v>9.9869996309280396E-2</v>
      </c>
      <c r="N4109">
        <v>1595</v>
      </c>
      <c r="O4109" s="106">
        <v>0.12839999794960019</v>
      </c>
      <c r="Q4109">
        <v>40324</v>
      </c>
      <c r="R4109" s="106">
        <v>0.177279993891716</v>
      </c>
    </row>
    <row r="4110" spans="1:19" x14ac:dyDescent="0.25">
      <c r="A4110" t="s">
        <v>331</v>
      </c>
      <c r="B4110" t="s">
        <v>347</v>
      </c>
      <c r="C4110" t="s">
        <v>347</v>
      </c>
      <c r="D4110" t="s">
        <v>347</v>
      </c>
      <c r="E4110" t="s">
        <v>240</v>
      </c>
      <c r="F4110" t="s">
        <v>241</v>
      </c>
      <c r="G4110" s="105">
        <v>20</v>
      </c>
      <c r="H4110" t="s">
        <v>469</v>
      </c>
      <c r="I4110" t="s">
        <v>398</v>
      </c>
      <c r="J4110" t="s">
        <v>40</v>
      </c>
      <c r="K4110" s="105">
        <v>340</v>
      </c>
      <c r="L4110" s="106">
        <v>0.229420006275177</v>
      </c>
      <c r="N4110" s="105">
        <v>3080</v>
      </c>
      <c r="O4110" s="106">
        <v>0.2479500025510788</v>
      </c>
      <c r="Q4110" s="105">
        <v>47952</v>
      </c>
      <c r="R4110" s="106">
        <v>0.21082000434398651</v>
      </c>
      <c r="S4110" s="107"/>
    </row>
    <row r="4111" spans="1:19" x14ac:dyDescent="0.25">
      <c r="A4111" t="s">
        <v>331</v>
      </c>
      <c r="B4111" t="s">
        <v>347</v>
      </c>
      <c r="C4111" t="s">
        <v>347</v>
      </c>
      <c r="D4111" t="s">
        <v>347</v>
      </c>
      <c r="E4111" t="s">
        <v>240</v>
      </c>
      <c r="F4111" t="s">
        <v>241</v>
      </c>
      <c r="G4111" s="105">
        <v>20</v>
      </c>
      <c r="H4111" t="s">
        <v>469</v>
      </c>
      <c r="I4111" t="s">
        <v>398</v>
      </c>
      <c r="J4111" t="s">
        <v>39</v>
      </c>
      <c r="K4111" s="105">
        <v>387</v>
      </c>
      <c r="L4111" s="106">
        <v>0.26113000512123108</v>
      </c>
      <c r="N4111" s="105">
        <v>3218</v>
      </c>
      <c r="O4111" s="106">
        <v>0.25905999541282648</v>
      </c>
      <c r="Q4111" s="105">
        <v>51770</v>
      </c>
      <c r="R4111" s="106">
        <v>0.22759999334812159</v>
      </c>
      <c r="S4111" s="107"/>
    </row>
    <row r="4112" spans="1:19" x14ac:dyDescent="0.25">
      <c r="A4112" t="s">
        <v>331</v>
      </c>
      <c r="B4112" t="s">
        <v>347</v>
      </c>
      <c r="C4112" t="s">
        <v>347</v>
      </c>
      <c r="D4112" t="s">
        <v>347</v>
      </c>
      <c r="E4112" t="s">
        <v>240</v>
      </c>
      <c r="F4112" t="s">
        <v>241</v>
      </c>
      <c r="G4112" s="105">
        <v>20</v>
      </c>
      <c r="H4112" t="s">
        <v>469</v>
      </c>
      <c r="I4112" t="s">
        <v>398</v>
      </c>
      <c r="J4112" t="s">
        <v>400</v>
      </c>
      <c r="K4112" s="105">
        <v>560</v>
      </c>
      <c r="L4112" s="106">
        <v>0.37786999344825739</v>
      </c>
      <c r="N4112" s="105">
        <v>3636</v>
      </c>
      <c r="O4112" s="106">
        <v>0.29271000623702997</v>
      </c>
      <c r="Q4112" s="105">
        <v>54628</v>
      </c>
      <c r="R4112" s="106">
        <v>0.24017000198364261</v>
      </c>
      <c r="S4112" s="107"/>
    </row>
    <row r="4113" spans="1:19" x14ac:dyDescent="0.25">
      <c r="A4113" t="s">
        <v>331</v>
      </c>
      <c r="B4113" t="s">
        <v>347</v>
      </c>
      <c r="C4113" t="s">
        <v>347</v>
      </c>
      <c r="D4113" t="s">
        <v>347</v>
      </c>
      <c r="E4113" t="s">
        <v>240</v>
      </c>
      <c r="F4113" t="s">
        <v>241</v>
      </c>
      <c r="G4113" s="105">
        <v>20</v>
      </c>
      <c r="H4113" t="s">
        <v>469</v>
      </c>
      <c r="I4113" t="s">
        <v>422</v>
      </c>
      <c r="J4113" t="s">
        <v>429</v>
      </c>
      <c r="K4113" s="105">
        <v>583</v>
      </c>
      <c r="L4113" s="106">
        <v>0.3933899998664856</v>
      </c>
      <c r="N4113" s="105">
        <v>6032</v>
      </c>
      <c r="O4113" s="106">
        <v>0.48559001088142401</v>
      </c>
      <c r="Q4113" s="105">
        <v>80101</v>
      </c>
      <c r="R4113" s="106">
        <v>0.3521600067615509</v>
      </c>
      <c r="S4113" s="107"/>
    </row>
    <row r="4114" spans="1:19" x14ac:dyDescent="0.25">
      <c r="A4114" t="s">
        <v>331</v>
      </c>
      <c r="B4114" t="s">
        <v>347</v>
      </c>
      <c r="C4114" t="s">
        <v>347</v>
      </c>
      <c r="D4114" t="s">
        <v>347</v>
      </c>
      <c r="E4114" t="s">
        <v>240</v>
      </c>
      <c r="F4114" t="s">
        <v>241</v>
      </c>
      <c r="G4114" s="105">
        <v>20</v>
      </c>
      <c r="H4114" t="s">
        <v>469</v>
      </c>
      <c r="I4114" t="s">
        <v>422</v>
      </c>
      <c r="J4114" t="s">
        <v>423</v>
      </c>
      <c r="K4114" s="105">
        <v>782</v>
      </c>
      <c r="L4114" s="106">
        <v>0.52767002582550049</v>
      </c>
      <c r="M4114" s="106">
        <v>0.86985999345779419</v>
      </c>
      <c r="N4114" s="105">
        <v>5258</v>
      </c>
      <c r="O4114" s="106">
        <v>0.42328000068664551</v>
      </c>
      <c r="P4114" s="106">
        <v>0.82284998893737793</v>
      </c>
      <c r="Q4114" s="105">
        <v>119646</v>
      </c>
      <c r="R4114" s="106">
        <v>0.52600997686386108</v>
      </c>
      <c r="S4114" s="107">
        <v>0.81194001436233521</v>
      </c>
    </row>
    <row r="4115" spans="1:19" x14ac:dyDescent="0.25">
      <c r="A4115" t="s">
        <v>331</v>
      </c>
      <c r="B4115" t="s">
        <v>347</v>
      </c>
      <c r="C4115" t="s">
        <v>347</v>
      </c>
      <c r="D4115" t="s">
        <v>347</v>
      </c>
      <c r="E4115" t="s">
        <v>240</v>
      </c>
      <c r="F4115" t="s">
        <v>241</v>
      </c>
      <c r="G4115">
        <v>20</v>
      </c>
      <c r="H4115" t="s">
        <v>469</v>
      </c>
      <c r="I4115" t="s">
        <v>422</v>
      </c>
      <c r="J4115" t="s">
        <v>424</v>
      </c>
      <c r="K4115">
        <v>48</v>
      </c>
      <c r="L4115" s="106">
        <v>3.2389998435974121E-2</v>
      </c>
      <c r="M4115" s="106">
        <v>5.3390000015497208E-2</v>
      </c>
      <c r="N4115">
        <v>649</v>
      </c>
      <c r="O4115" s="106">
        <v>5.2250001579523087E-2</v>
      </c>
      <c r="P4115" s="106">
        <v>0.10155999660491941</v>
      </c>
      <c r="Q4115">
        <v>17180</v>
      </c>
      <c r="R4115" s="106">
        <v>7.5530000030994415E-2</v>
      </c>
      <c r="S4115" s="106">
        <v>0.11659000068902969</v>
      </c>
    </row>
    <row r="4116" spans="1:19" x14ac:dyDescent="0.25">
      <c r="A4116" t="s">
        <v>331</v>
      </c>
      <c r="B4116" t="s">
        <v>347</v>
      </c>
      <c r="C4116" t="s">
        <v>347</v>
      </c>
      <c r="D4116" t="s">
        <v>347</v>
      </c>
      <c r="E4116" t="s">
        <v>240</v>
      </c>
      <c r="F4116" t="s">
        <v>241</v>
      </c>
      <c r="G4116" s="105">
        <v>20</v>
      </c>
      <c r="H4116" t="s">
        <v>469</v>
      </c>
      <c r="I4116" t="s">
        <v>422</v>
      </c>
      <c r="J4116" t="s">
        <v>425</v>
      </c>
      <c r="K4116" s="105">
        <v>41</v>
      </c>
      <c r="L4116" s="106">
        <v>2.7669999748468399E-2</v>
      </c>
      <c r="M4116" s="106">
        <v>4.5609999448060989E-2</v>
      </c>
      <c r="N4116" s="105">
        <v>290</v>
      </c>
      <c r="O4116" s="106">
        <v>2.335000038146973E-2</v>
      </c>
      <c r="P4116" s="106">
        <v>4.5380000025033951E-2</v>
      </c>
      <c r="Q4116" s="105">
        <v>6082</v>
      </c>
      <c r="R4116" s="106">
        <v>2.6739999651908871E-2</v>
      </c>
      <c r="S4116" s="107">
        <v>4.1269998997449868E-2</v>
      </c>
    </row>
    <row r="4117" spans="1:19" x14ac:dyDescent="0.25">
      <c r="A4117" t="s">
        <v>331</v>
      </c>
      <c r="B4117" t="s">
        <v>347</v>
      </c>
      <c r="C4117" t="s">
        <v>347</v>
      </c>
      <c r="D4117" t="s">
        <v>347</v>
      </c>
      <c r="E4117" t="s">
        <v>240</v>
      </c>
      <c r="F4117" t="s">
        <v>241</v>
      </c>
      <c r="G4117" s="105">
        <v>20</v>
      </c>
      <c r="H4117" t="s">
        <v>469</v>
      </c>
      <c r="I4117" t="s">
        <v>422</v>
      </c>
      <c r="J4117" t="s">
        <v>426</v>
      </c>
      <c r="K4117" s="105">
        <v>23</v>
      </c>
      <c r="L4117" s="106">
        <v>1.5519999898970131E-2</v>
      </c>
      <c r="M4117" s="106">
        <v>2.5580000132322311E-2</v>
      </c>
      <c r="N4117" s="105">
        <v>166</v>
      </c>
      <c r="O4117" s="106">
        <v>1.3360000215470791E-2</v>
      </c>
      <c r="P4117" s="106">
        <v>2.5979999452829361E-2</v>
      </c>
      <c r="Q4117" s="105">
        <v>3672</v>
      </c>
      <c r="R4117" s="106">
        <v>1.6140000894665722E-2</v>
      </c>
      <c r="S4117" s="107">
        <v>2.491999976336956E-2</v>
      </c>
    </row>
    <row r="4118" spans="1:19" x14ac:dyDescent="0.25">
      <c r="A4118" t="s">
        <v>331</v>
      </c>
      <c r="B4118" t="s">
        <v>347</v>
      </c>
      <c r="C4118" t="s">
        <v>347</v>
      </c>
      <c r="D4118" t="s">
        <v>347</v>
      </c>
      <c r="E4118" t="s">
        <v>240</v>
      </c>
      <c r="F4118" t="s">
        <v>241</v>
      </c>
      <c r="G4118" s="105">
        <v>20</v>
      </c>
      <c r="H4118" t="s">
        <v>469</v>
      </c>
      <c r="I4118" t="s">
        <v>422</v>
      </c>
      <c r="J4118" t="s">
        <v>427</v>
      </c>
      <c r="K4118" s="105">
        <v>5</v>
      </c>
      <c r="L4118" s="106">
        <v>3.3700000494718552E-3</v>
      </c>
      <c r="M4118" s="106">
        <v>5.5599999614059934E-3</v>
      </c>
      <c r="N4118" s="105">
        <v>27</v>
      </c>
      <c r="O4118" s="106">
        <v>2.169999992474914E-3</v>
      </c>
      <c r="P4118" s="106">
        <v>4.2300000786781311E-3</v>
      </c>
      <c r="Q4118" s="105">
        <v>766</v>
      </c>
      <c r="R4118" s="106">
        <v>3.3700000494718552E-3</v>
      </c>
      <c r="S4118" s="107">
        <v>5.2000000141561031E-3</v>
      </c>
    </row>
    <row r="4119" spans="1:19" x14ac:dyDescent="0.25">
      <c r="A4119" t="s">
        <v>331</v>
      </c>
      <c r="B4119" t="s">
        <v>347</v>
      </c>
      <c r="C4119" t="s">
        <v>347</v>
      </c>
      <c r="D4119" t="s">
        <v>347</v>
      </c>
      <c r="E4119" t="s">
        <v>240</v>
      </c>
      <c r="F4119" t="s">
        <v>241</v>
      </c>
      <c r="G4119" s="105">
        <v>20</v>
      </c>
      <c r="H4119" t="s">
        <v>469</v>
      </c>
      <c r="I4119" t="s">
        <v>422</v>
      </c>
      <c r="J4119" t="s">
        <v>428</v>
      </c>
      <c r="K4119" s="105">
        <v>0</v>
      </c>
      <c r="L4119" s="106">
        <v>0</v>
      </c>
      <c r="M4119" s="106">
        <v>0</v>
      </c>
      <c r="N4119" s="105">
        <v>0</v>
      </c>
      <c r="O4119" s="106">
        <v>0</v>
      </c>
      <c r="P4119" s="106">
        <v>0</v>
      </c>
      <c r="Q4119" s="105">
        <v>12</v>
      </c>
      <c r="R4119" s="106">
        <v>4.9999998736893758E-5</v>
      </c>
      <c r="S4119" s="107">
        <v>7.9999997979030013E-5</v>
      </c>
    </row>
    <row r="4120" spans="1:19" x14ac:dyDescent="0.25">
      <c r="A4120" t="s">
        <v>331</v>
      </c>
      <c r="B4120" t="s">
        <v>347</v>
      </c>
      <c r="C4120" t="s">
        <v>347</v>
      </c>
      <c r="D4120" t="s">
        <v>347</v>
      </c>
      <c r="E4120" t="s">
        <v>240</v>
      </c>
      <c r="F4120" t="s">
        <v>241</v>
      </c>
      <c r="G4120" s="105">
        <v>20</v>
      </c>
      <c r="H4120" t="s">
        <v>469</v>
      </c>
      <c r="I4120" t="s">
        <v>430</v>
      </c>
      <c r="J4120" t="s">
        <v>434</v>
      </c>
      <c r="K4120" s="105">
        <v>57</v>
      </c>
      <c r="L4120" s="106">
        <v>3.8460001349449158E-2</v>
      </c>
      <c r="M4120" s="106">
        <v>3.8929998874664307E-2</v>
      </c>
      <c r="N4120" s="105">
        <v>259</v>
      </c>
      <c r="O4120" s="106">
        <v>2.0850000903010368E-2</v>
      </c>
      <c r="P4120" s="106">
        <v>2.1420000120997429E-2</v>
      </c>
      <c r="Q4120" s="105">
        <v>4987</v>
      </c>
      <c r="R4120" s="106">
        <v>2.1919999271631241E-2</v>
      </c>
      <c r="S4120" s="107">
        <v>2.2490000352263451E-2</v>
      </c>
    </row>
    <row r="4121" spans="1:19" x14ac:dyDescent="0.25">
      <c r="A4121" t="s">
        <v>331</v>
      </c>
      <c r="B4121" t="s">
        <v>347</v>
      </c>
      <c r="C4121" t="s">
        <v>347</v>
      </c>
      <c r="D4121" t="s">
        <v>347</v>
      </c>
      <c r="E4121" t="s">
        <v>240</v>
      </c>
      <c r="F4121" t="s">
        <v>241</v>
      </c>
      <c r="G4121">
        <v>20</v>
      </c>
      <c r="H4121" t="s">
        <v>469</v>
      </c>
      <c r="I4121" t="s">
        <v>430</v>
      </c>
      <c r="J4121" t="s">
        <v>432</v>
      </c>
      <c r="K4121">
        <v>178</v>
      </c>
      <c r="L4121" s="106">
        <v>0.120109997689724</v>
      </c>
      <c r="M4121" s="106">
        <v>0.121579997241497</v>
      </c>
      <c r="N4121">
        <v>823</v>
      </c>
      <c r="O4121" s="106">
        <v>6.6249996423721313E-2</v>
      </c>
      <c r="P4121" s="106">
        <v>6.8070001900196075E-2</v>
      </c>
      <c r="Q4121">
        <v>18498</v>
      </c>
      <c r="R4121" s="106">
        <v>8.1320002675056458E-2</v>
      </c>
      <c r="S4121" s="106">
        <v>8.343999832868576E-2</v>
      </c>
    </row>
    <row r="4122" spans="1:19" x14ac:dyDescent="0.25">
      <c r="A4122" t="s">
        <v>331</v>
      </c>
      <c r="B4122" t="s">
        <v>347</v>
      </c>
      <c r="C4122" t="s">
        <v>347</v>
      </c>
      <c r="D4122" t="s">
        <v>347</v>
      </c>
      <c r="E4122" t="s">
        <v>240</v>
      </c>
      <c r="F4122" t="s">
        <v>241</v>
      </c>
      <c r="G4122" s="105">
        <v>20</v>
      </c>
      <c r="H4122" t="s">
        <v>469</v>
      </c>
      <c r="I4122" t="s">
        <v>430</v>
      </c>
      <c r="J4122" t="s">
        <v>435</v>
      </c>
      <c r="K4122" s="105">
        <v>0</v>
      </c>
      <c r="L4122" s="106">
        <v>0</v>
      </c>
      <c r="M4122" s="106">
        <v>0</v>
      </c>
      <c r="N4122" s="105">
        <v>30</v>
      </c>
      <c r="O4122" s="106">
        <v>2.4200000334531069E-3</v>
      </c>
      <c r="P4122" s="106">
        <v>2.4800000246614222E-3</v>
      </c>
      <c r="Q4122" s="105">
        <v>391</v>
      </c>
      <c r="R4122" s="106">
        <v>1.7199999419972301E-3</v>
      </c>
      <c r="S4122" s="107">
        <v>1.760000013746321E-3</v>
      </c>
    </row>
    <row r="4123" spans="1:19" x14ac:dyDescent="0.25">
      <c r="A4123" t="s">
        <v>331</v>
      </c>
      <c r="B4123" t="s">
        <v>347</v>
      </c>
      <c r="C4123" t="s">
        <v>347</v>
      </c>
      <c r="D4123" t="s">
        <v>347</v>
      </c>
      <c r="E4123" t="s">
        <v>240</v>
      </c>
      <c r="F4123" t="s">
        <v>241</v>
      </c>
      <c r="G4123">
        <v>20</v>
      </c>
      <c r="H4123" t="s">
        <v>469</v>
      </c>
      <c r="I4123" t="s">
        <v>430</v>
      </c>
      <c r="J4123" t="s">
        <v>436</v>
      </c>
      <c r="K4123">
        <v>39</v>
      </c>
      <c r="L4123" s="106">
        <v>2.6319999247789379E-2</v>
      </c>
      <c r="M4123" s="106">
        <v>2.6639999821782109E-2</v>
      </c>
      <c r="N4123">
        <v>344</v>
      </c>
      <c r="O4123" s="106">
        <v>2.7690000832080841E-2</v>
      </c>
      <c r="P4123" s="106">
        <v>2.8449999168515209E-2</v>
      </c>
      <c r="Q4123">
        <v>6784</v>
      </c>
      <c r="R4123" s="106">
        <v>2.9829999431967739E-2</v>
      </c>
      <c r="S4123" s="106">
        <v>3.060000017285347E-2</v>
      </c>
    </row>
    <row r="4124" spans="1:19" x14ac:dyDescent="0.25">
      <c r="A4124" t="s">
        <v>331</v>
      </c>
      <c r="B4124" t="s">
        <v>347</v>
      </c>
      <c r="C4124" t="s">
        <v>347</v>
      </c>
      <c r="D4124" t="s">
        <v>347</v>
      </c>
      <c r="E4124" t="s">
        <v>240</v>
      </c>
      <c r="F4124" t="s">
        <v>241</v>
      </c>
      <c r="G4124" s="105">
        <v>20</v>
      </c>
      <c r="H4124" t="s">
        <v>469</v>
      </c>
      <c r="I4124" t="s">
        <v>430</v>
      </c>
      <c r="J4124" t="s">
        <v>431</v>
      </c>
      <c r="K4124" s="105">
        <v>23</v>
      </c>
      <c r="L4124" s="106">
        <v>1.5519999898970131E-2</v>
      </c>
      <c r="M4124" s="106">
        <v>1.5709999948740009E-2</v>
      </c>
      <c r="N4124" s="105">
        <v>3923</v>
      </c>
      <c r="O4124" s="106">
        <v>0.31580999493598938</v>
      </c>
      <c r="P4124" s="106">
        <v>0.32445999979972839</v>
      </c>
      <c r="Q4124" s="105">
        <v>77035</v>
      </c>
      <c r="R4124" s="106">
        <v>0.33867999911308289</v>
      </c>
      <c r="S4124" s="107">
        <v>0.3474699854850769</v>
      </c>
    </row>
    <row r="4125" spans="1:19" x14ac:dyDescent="0.25">
      <c r="A4125" t="s">
        <v>331</v>
      </c>
      <c r="B4125" t="s">
        <v>347</v>
      </c>
      <c r="C4125" t="s">
        <v>347</v>
      </c>
      <c r="D4125" t="s">
        <v>347</v>
      </c>
      <c r="E4125" t="s">
        <v>240</v>
      </c>
      <c r="F4125" t="s">
        <v>241</v>
      </c>
      <c r="G4125">
        <v>20</v>
      </c>
      <c r="H4125" t="s">
        <v>469</v>
      </c>
      <c r="I4125" t="s">
        <v>430</v>
      </c>
      <c r="J4125" t="s">
        <v>502</v>
      </c>
      <c r="K4125">
        <v>1167</v>
      </c>
      <c r="L4125" s="106">
        <v>0.78745001554489136</v>
      </c>
      <c r="M4125" s="106">
        <v>0.79712998867034912</v>
      </c>
      <c r="N4125">
        <v>6712</v>
      </c>
      <c r="O4125" s="106">
        <v>0.54032999277114868</v>
      </c>
      <c r="P4125" s="106">
        <v>0.55511999130249023</v>
      </c>
      <c r="Q4125">
        <v>114008</v>
      </c>
      <c r="R4125" s="106">
        <v>0.5012199878692627</v>
      </c>
      <c r="S4125" s="106">
        <v>0.51424002647399902</v>
      </c>
    </row>
    <row r="4126" spans="1:19" x14ac:dyDescent="0.25">
      <c r="A4126" t="s">
        <v>331</v>
      </c>
      <c r="B4126" t="s">
        <v>347</v>
      </c>
      <c r="C4126" t="s">
        <v>347</v>
      </c>
      <c r="D4126" t="s">
        <v>347</v>
      </c>
      <c r="E4126" t="s">
        <v>240</v>
      </c>
      <c r="F4126" t="s">
        <v>241</v>
      </c>
      <c r="G4126" s="105">
        <v>20</v>
      </c>
      <c r="H4126" t="s">
        <v>469</v>
      </c>
      <c r="I4126" t="s">
        <v>430</v>
      </c>
      <c r="J4126" t="s">
        <v>86</v>
      </c>
      <c r="K4126" s="105">
        <v>18</v>
      </c>
      <c r="L4126" s="106">
        <v>1.214999984949827E-2</v>
      </c>
      <c r="N4126" s="105">
        <v>331</v>
      </c>
      <c r="O4126" s="106">
        <v>2.665000036358833E-2</v>
      </c>
      <c r="Q4126" s="105">
        <v>5756</v>
      </c>
      <c r="R4126" s="106">
        <v>2.5310000404715541E-2</v>
      </c>
      <c r="S4126" s="107"/>
    </row>
    <row r="4127" spans="1:19" x14ac:dyDescent="0.25">
      <c r="A4127" t="s">
        <v>331</v>
      </c>
      <c r="B4127" t="s">
        <v>347</v>
      </c>
      <c r="C4127" t="s">
        <v>347</v>
      </c>
      <c r="D4127" t="s">
        <v>347</v>
      </c>
      <c r="E4127" t="s">
        <v>240</v>
      </c>
      <c r="F4127" t="s">
        <v>241</v>
      </c>
      <c r="G4127" s="105">
        <v>20</v>
      </c>
      <c r="H4127" t="s">
        <v>469</v>
      </c>
      <c r="I4127" t="s">
        <v>401</v>
      </c>
      <c r="J4127" t="s">
        <v>405</v>
      </c>
      <c r="K4127" s="105">
        <v>1108</v>
      </c>
      <c r="L4127" s="106">
        <v>0.74764001369476318</v>
      </c>
      <c r="M4127" s="106">
        <v>0.78860998153686523</v>
      </c>
      <c r="N4127" s="105">
        <v>9596</v>
      </c>
      <c r="O4127" s="106">
        <v>0.77249997854232788</v>
      </c>
      <c r="P4127" s="106">
        <v>0.79391002655029297</v>
      </c>
      <c r="Q4127" s="105">
        <v>171311</v>
      </c>
      <c r="R4127" s="106">
        <v>0.75314998626708984</v>
      </c>
      <c r="S4127" s="107">
        <v>0.77806001901626587</v>
      </c>
    </row>
    <row r="4128" spans="1:19" x14ac:dyDescent="0.25">
      <c r="A4128" t="s">
        <v>331</v>
      </c>
      <c r="B4128" t="s">
        <v>347</v>
      </c>
      <c r="C4128" t="s">
        <v>347</v>
      </c>
      <c r="D4128" t="s">
        <v>347</v>
      </c>
      <c r="E4128" t="s">
        <v>240</v>
      </c>
      <c r="F4128" t="s">
        <v>241</v>
      </c>
      <c r="G4128">
        <v>20</v>
      </c>
      <c r="H4128" t="s">
        <v>469</v>
      </c>
      <c r="I4128" t="s">
        <v>401</v>
      </c>
      <c r="J4128" t="s">
        <v>412</v>
      </c>
      <c r="K4128">
        <v>119</v>
      </c>
      <c r="L4128" s="106">
        <v>8.0300003290176392E-2</v>
      </c>
      <c r="M4128" s="106">
        <v>8.4700003266334534E-2</v>
      </c>
      <c r="N4128">
        <v>1130</v>
      </c>
      <c r="O4128" s="106">
        <v>9.0970002114772797E-2</v>
      </c>
      <c r="P4128" s="106">
        <v>9.3489997088909149E-2</v>
      </c>
      <c r="Q4128">
        <v>22313</v>
      </c>
      <c r="R4128" s="106">
        <v>9.8099999129772186E-2</v>
      </c>
      <c r="S4128" s="106">
        <v>0.10134000331163411</v>
      </c>
    </row>
    <row r="4129" spans="1:19" x14ac:dyDescent="0.25">
      <c r="A4129" t="s">
        <v>331</v>
      </c>
      <c r="B4129" t="s">
        <v>347</v>
      </c>
      <c r="C4129" t="s">
        <v>347</v>
      </c>
      <c r="D4129" t="s">
        <v>347</v>
      </c>
      <c r="E4129" t="s">
        <v>240</v>
      </c>
      <c r="F4129" t="s">
        <v>241</v>
      </c>
      <c r="G4129" s="105">
        <v>20</v>
      </c>
      <c r="H4129" t="s">
        <v>469</v>
      </c>
      <c r="I4129" t="s">
        <v>401</v>
      </c>
      <c r="J4129" t="s">
        <v>413</v>
      </c>
      <c r="K4129" s="105">
        <v>97</v>
      </c>
      <c r="L4129" s="106">
        <v>6.5449997782707214E-2</v>
      </c>
      <c r="M4129" s="106">
        <v>6.9040000438690186E-2</v>
      </c>
      <c r="N4129" s="105">
        <v>839</v>
      </c>
      <c r="O4129" s="106">
        <v>6.7539997398853302E-2</v>
      </c>
      <c r="P4129" s="106">
        <v>6.941000372171402E-2</v>
      </c>
      <c r="Q4129" s="105">
        <v>15680</v>
      </c>
      <c r="R4129" s="106">
        <v>6.8939998745918274E-2</v>
      </c>
      <c r="S4129" s="107">
        <v>7.1220003068447113E-2</v>
      </c>
    </row>
    <row r="4130" spans="1:19" x14ac:dyDescent="0.25">
      <c r="A4130" t="s">
        <v>331</v>
      </c>
      <c r="B4130" t="s">
        <v>347</v>
      </c>
      <c r="C4130" t="s">
        <v>347</v>
      </c>
      <c r="D4130" t="s">
        <v>347</v>
      </c>
      <c r="E4130" t="s">
        <v>240</v>
      </c>
      <c r="F4130" t="s">
        <v>241</v>
      </c>
      <c r="G4130" s="105">
        <v>20</v>
      </c>
      <c r="H4130" t="s">
        <v>469</v>
      </c>
      <c r="I4130" t="s">
        <v>401</v>
      </c>
      <c r="J4130" t="s">
        <v>441</v>
      </c>
      <c r="K4130" s="105">
        <v>77</v>
      </c>
      <c r="L4130" s="106">
        <v>5.1959998905658722E-2</v>
      </c>
      <c r="N4130" s="105">
        <v>335</v>
      </c>
      <c r="O4130" s="106">
        <v>2.696999907493591E-2</v>
      </c>
      <c r="Q4130" s="105">
        <v>7283</v>
      </c>
      <c r="R4130" s="106">
        <v>3.2019998878240592E-2</v>
      </c>
      <c r="S4130" s="107"/>
    </row>
    <row r="4131" spans="1:19" x14ac:dyDescent="0.25">
      <c r="A4131" t="s">
        <v>331</v>
      </c>
      <c r="B4131" t="s">
        <v>347</v>
      </c>
      <c r="C4131" t="s">
        <v>347</v>
      </c>
      <c r="D4131" t="s">
        <v>347</v>
      </c>
      <c r="E4131" t="s">
        <v>240</v>
      </c>
      <c r="F4131" t="s">
        <v>241</v>
      </c>
      <c r="G4131" s="105">
        <v>20</v>
      </c>
      <c r="H4131" t="s">
        <v>469</v>
      </c>
      <c r="I4131" t="s">
        <v>401</v>
      </c>
      <c r="J4131" t="s">
        <v>414</v>
      </c>
      <c r="K4131" s="105">
        <v>81</v>
      </c>
      <c r="L4131" s="106">
        <v>5.4659999907016747E-2</v>
      </c>
      <c r="M4131" s="106">
        <v>5.7649999856948853E-2</v>
      </c>
      <c r="N4131" s="105">
        <v>522</v>
      </c>
      <c r="O4131" s="106">
        <v>4.2020000517368317E-2</v>
      </c>
      <c r="P4131" s="106">
        <v>4.3189998716115952E-2</v>
      </c>
      <c r="Q4131" s="105">
        <v>10872</v>
      </c>
      <c r="R4131" s="106">
        <v>4.7800000756978989E-2</v>
      </c>
      <c r="S4131" s="107">
        <v>4.9380000680685043E-2</v>
      </c>
    </row>
    <row r="4132" spans="1:19" x14ac:dyDescent="0.25">
      <c r="A4132" t="s">
        <v>331</v>
      </c>
      <c r="B4132" t="s">
        <v>347</v>
      </c>
      <c r="C4132" t="s">
        <v>347</v>
      </c>
      <c r="D4132" t="s">
        <v>347</v>
      </c>
      <c r="E4132" t="s">
        <v>242</v>
      </c>
      <c r="F4132" t="s">
        <v>243</v>
      </c>
      <c r="G4132" s="105">
        <v>20</v>
      </c>
      <c r="H4132" t="s">
        <v>469</v>
      </c>
      <c r="I4132" t="s">
        <v>349</v>
      </c>
      <c r="J4132" t="s">
        <v>350</v>
      </c>
      <c r="K4132" s="105">
        <v>2</v>
      </c>
      <c r="L4132" s="106">
        <v>2.3099998943507671E-3</v>
      </c>
      <c r="N4132" s="105">
        <v>49</v>
      </c>
      <c r="O4132" s="106">
        <v>3.9400001987814903E-3</v>
      </c>
      <c r="Q4132" s="105">
        <v>1130</v>
      </c>
      <c r="R4132" s="106">
        <v>4.9700001254677773E-3</v>
      </c>
      <c r="S4132" s="107"/>
    </row>
    <row r="4133" spans="1:19" x14ac:dyDescent="0.25">
      <c r="A4133" t="s">
        <v>331</v>
      </c>
      <c r="B4133" t="s">
        <v>347</v>
      </c>
      <c r="C4133" t="s">
        <v>347</v>
      </c>
      <c r="D4133" t="s">
        <v>347</v>
      </c>
      <c r="E4133" t="s">
        <v>242</v>
      </c>
      <c r="F4133" t="s">
        <v>243</v>
      </c>
      <c r="G4133">
        <v>20</v>
      </c>
      <c r="H4133" t="s">
        <v>469</v>
      </c>
      <c r="I4133" t="s">
        <v>349</v>
      </c>
      <c r="J4133" t="s">
        <v>368</v>
      </c>
      <c r="K4133">
        <v>42</v>
      </c>
      <c r="L4133" s="106">
        <v>4.8549998551607132E-2</v>
      </c>
      <c r="N4133">
        <v>464</v>
      </c>
      <c r="O4133" s="106">
        <v>3.7349998950958252E-2</v>
      </c>
      <c r="Q4133">
        <v>8418</v>
      </c>
      <c r="R4133" s="106">
        <v>3.700999915599823E-2</v>
      </c>
    </row>
    <row r="4134" spans="1:19" x14ac:dyDescent="0.25">
      <c r="A4134" t="s">
        <v>331</v>
      </c>
      <c r="B4134" t="s">
        <v>347</v>
      </c>
      <c r="C4134" t="s">
        <v>347</v>
      </c>
      <c r="D4134" t="s">
        <v>347</v>
      </c>
      <c r="E4134" t="s">
        <v>242</v>
      </c>
      <c r="F4134" t="s">
        <v>243</v>
      </c>
      <c r="G4134" s="105">
        <v>20</v>
      </c>
      <c r="H4134" t="s">
        <v>469</v>
      </c>
      <c r="I4134" t="s">
        <v>349</v>
      </c>
      <c r="J4134" t="s">
        <v>369</v>
      </c>
      <c r="K4134" s="105">
        <v>116</v>
      </c>
      <c r="L4134" s="106">
        <v>0.13410000503063199</v>
      </c>
      <c r="N4134" s="105">
        <v>1488</v>
      </c>
      <c r="O4134" s="106">
        <v>0.1197900027036667</v>
      </c>
      <c r="Q4134" s="105">
        <v>27454</v>
      </c>
      <c r="R4134" s="106">
        <v>0.1207000017166138</v>
      </c>
      <c r="S4134" s="107"/>
    </row>
    <row r="4135" spans="1:19" x14ac:dyDescent="0.25">
      <c r="A4135" t="s">
        <v>331</v>
      </c>
      <c r="B4135" t="s">
        <v>347</v>
      </c>
      <c r="C4135" t="s">
        <v>347</v>
      </c>
      <c r="D4135" t="s">
        <v>347</v>
      </c>
      <c r="E4135" t="s">
        <v>242</v>
      </c>
      <c r="F4135" t="s">
        <v>243</v>
      </c>
      <c r="G4135" s="105">
        <v>20</v>
      </c>
      <c r="H4135" t="s">
        <v>469</v>
      </c>
      <c r="I4135" t="s">
        <v>349</v>
      </c>
      <c r="J4135" t="s">
        <v>370</v>
      </c>
      <c r="K4135" s="105">
        <v>155</v>
      </c>
      <c r="L4135" s="106">
        <v>0.17918999493122101</v>
      </c>
      <c r="N4135" s="105">
        <v>2993</v>
      </c>
      <c r="O4135" s="106">
        <v>0.24094000458717349</v>
      </c>
      <c r="Q4135" s="105">
        <v>55879</v>
      </c>
      <c r="R4135" s="106">
        <v>0.24567000567913061</v>
      </c>
      <c r="S4135" s="107"/>
    </row>
    <row r="4136" spans="1:19" x14ac:dyDescent="0.25">
      <c r="A4136" t="s">
        <v>331</v>
      </c>
      <c r="B4136" t="s">
        <v>347</v>
      </c>
      <c r="C4136" t="s">
        <v>347</v>
      </c>
      <c r="D4136" t="s">
        <v>347</v>
      </c>
      <c r="E4136" t="s">
        <v>242</v>
      </c>
      <c r="F4136" t="s">
        <v>243</v>
      </c>
      <c r="G4136" s="105">
        <v>20</v>
      </c>
      <c r="H4136" t="s">
        <v>469</v>
      </c>
      <c r="I4136" t="s">
        <v>349</v>
      </c>
      <c r="J4136" t="s">
        <v>371</v>
      </c>
      <c r="K4136" s="105">
        <v>146</v>
      </c>
      <c r="L4136" s="106">
        <v>0.1687899976968765</v>
      </c>
      <c r="N4136" s="105">
        <v>3049</v>
      </c>
      <c r="O4136" s="106">
        <v>0.24545000493526459</v>
      </c>
      <c r="Q4136" s="105">
        <v>57982</v>
      </c>
      <c r="R4136" s="106">
        <v>0.25490999221801758</v>
      </c>
      <c r="S4136" s="107"/>
    </row>
    <row r="4137" spans="1:19" x14ac:dyDescent="0.25">
      <c r="A4137" t="s">
        <v>331</v>
      </c>
      <c r="B4137" t="s">
        <v>347</v>
      </c>
      <c r="C4137" t="s">
        <v>347</v>
      </c>
      <c r="D4137" t="s">
        <v>347</v>
      </c>
      <c r="E4137" t="s">
        <v>242</v>
      </c>
      <c r="F4137" t="s">
        <v>243</v>
      </c>
      <c r="G4137">
        <v>20</v>
      </c>
      <c r="H4137" t="s">
        <v>469</v>
      </c>
      <c r="I4137" t="s">
        <v>349</v>
      </c>
      <c r="J4137" t="s">
        <v>372</v>
      </c>
      <c r="K4137">
        <v>190</v>
      </c>
      <c r="L4137" s="106">
        <v>0.21965000033378601</v>
      </c>
      <c r="N4137">
        <v>2488</v>
      </c>
      <c r="O4137" s="106">
        <v>0.20028999447822571</v>
      </c>
      <c r="Q4137">
        <v>44765</v>
      </c>
      <c r="R4137" s="106">
        <v>0.19679999351501459</v>
      </c>
    </row>
    <row r="4138" spans="1:19" x14ac:dyDescent="0.25">
      <c r="A4138" t="s">
        <v>331</v>
      </c>
      <c r="B4138" t="s">
        <v>347</v>
      </c>
      <c r="C4138" t="s">
        <v>347</v>
      </c>
      <c r="D4138" t="s">
        <v>347</v>
      </c>
      <c r="E4138" t="s">
        <v>242</v>
      </c>
      <c r="F4138" t="s">
        <v>243</v>
      </c>
      <c r="G4138">
        <v>20</v>
      </c>
      <c r="H4138" t="s">
        <v>469</v>
      </c>
      <c r="I4138" t="s">
        <v>349</v>
      </c>
      <c r="J4138" t="s">
        <v>373</v>
      </c>
      <c r="K4138">
        <v>214</v>
      </c>
      <c r="L4138" s="106">
        <v>0.24740000069141391</v>
      </c>
      <c r="N4138">
        <v>1891</v>
      </c>
      <c r="O4138" s="106">
        <v>0.15222999453544619</v>
      </c>
      <c r="Q4138">
        <v>31831</v>
      </c>
      <c r="R4138" s="106">
        <v>0.1399399936199188</v>
      </c>
    </row>
    <row r="4139" spans="1:19" x14ac:dyDescent="0.25">
      <c r="A4139" t="s">
        <v>331</v>
      </c>
      <c r="B4139" t="s">
        <v>347</v>
      </c>
      <c r="C4139" t="s">
        <v>347</v>
      </c>
      <c r="D4139" t="s">
        <v>347</v>
      </c>
      <c r="E4139" t="s">
        <v>242</v>
      </c>
      <c r="F4139" t="s">
        <v>243</v>
      </c>
      <c r="G4139" s="105">
        <v>20</v>
      </c>
      <c r="H4139" t="s">
        <v>469</v>
      </c>
      <c r="I4139" t="s">
        <v>438</v>
      </c>
      <c r="J4139" t="s">
        <v>48</v>
      </c>
      <c r="K4139" s="105">
        <v>688</v>
      </c>
      <c r="L4139" s="106">
        <v>0.79537999629974365</v>
      </c>
      <c r="M4139" s="106">
        <v>0.81323999166488647</v>
      </c>
      <c r="N4139" s="105">
        <v>10348</v>
      </c>
      <c r="O4139" s="106">
        <v>0.83303999900817871</v>
      </c>
      <c r="P4139" s="106">
        <v>0.85613000392913818</v>
      </c>
      <c r="Q4139" s="105">
        <v>186401</v>
      </c>
      <c r="R4139" s="106">
        <v>0.81949001550674438</v>
      </c>
      <c r="S4139" s="107">
        <v>0.8465999960899353</v>
      </c>
    </row>
    <row r="4140" spans="1:19" x14ac:dyDescent="0.25">
      <c r="A4140" t="s">
        <v>331</v>
      </c>
      <c r="B4140" t="s">
        <v>347</v>
      </c>
      <c r="C4140" t="s">
        <v>347</v>
      </c>
      <c r="D4140" t="s">
        <v>347</v>
      </c>
      <c r="E4140" t="s">
        <v>242</v>
      </c>
      <c r="F4140" t="s">
        <v>243</v>
      </c>
      <c r="G4140" s="105">
        <v>20</v>
      </c>
      <c r="H4140" t="s">
        <v>469</v>
      </c>
      <c r="I4140" t="s">
        <v>438</v>
      </c>
      <c r="J4140" t="s">
        <v>42</v>
      </c>
      <c r="K4140" s="105">
        <v>78</v>
      </c>
      <c r="L4140" s="106">
        <v>9.0170003473758698E-2</v>
      </c>
      <c r="M4140" s="106">
        <v>9.2200003564357758E-2</v>
      </c>
      <c r="N4140" s="105">
        <v>1079</v>
      </c>
      <c r="O4140" s="106">
        <v>8.6860001087188721E-2</v>
      </c>
      <c r="P4140" s="106">
        <v>8.9270003139972687E-2</v>
      </c>
      <c r="Q4140" s="105">
        <v>20350</v>
      </c>
      <c r="R4140" s="106">
        <v>8.9469999074935913E-2</v>
      </c>
      <c r="S4140" s="107">
        <v>9.2430002987384796E-2</v>
      </c>
    </row>
    <row r="4141" spans="1:19" x14ac:dyDescent="0.25">
      <c r="A4141" t="s">
        <v>331</v>
      </c>
      <c r="B4141" t="s">
        <v>347</v>
      </c>
      <c r="C4141" t="s">
        <v>347</v>
      </c>
      <c r="D4141" t="s">
        <v>347</v>
      </c>
      <c r="E4141" t="s">
        <v>242</v>
      </c>
      <c r="F4141" t="s">
        <v>243</v>
      </c>
      <c r="G4141" s="105">
        <v>20</v>
      </c>
      <c r="H4141" t="s">
        <v>469</v>
      </c>
      <c r="I4141" t="s">
        <v>438</v>
      </c>
      <c r="J4141" t="s">
        <v>374</v>
      </c>
      <c r="K4141" s="105">
        <v>80</v>
      </c>
      <c r="L4141" s="106">
        <v>9.2490002512931824E-2</v>
      </c>
      <c r="M4141" s="106">
        <v>9.4559997320175171E-2</v>
      </c>
      <c r="N4141" s="105">
        <v>660</v>
      </c>
      <c r="O4141" s="106">
        <v>5.3130000829696662E-2</v>
      </c>
      <c r="P4141" s="106">
        <v>5.4600000381469727E-2</v>
      </c>
      <c r="Q4141" s="105">
        <v>13425</v>
      </c>
      <c r="R4141" s="106">
        <v>5.9020001441240311E-2</v>
      </c>
      <c r="S4141" s="107">
        <v>6.0970000922679901E-2</v>
      </c>
    </row>
    <row r="4142" spans="1:19" x14ac:dyDescent="0.25">
      <c r="A4142" t="s">
        <v>331</v>
      </c>
      <c r="B4142" t="s">
        <v>347</v>
      </c>
      <c r="C4142" t="s">
        <v>347</v>
      </c>
      <c r="D4142" t="s">
        <v>347</v>
      </c>
      <c r="E4142" t="s">
        <v>242</v>
      </c>
      <c r="F4142" t="s">
        <v>243</v>
      </c>
      <c r="G4142" s="105">
        <v>20</v>
      </c>
      <c r="H4142" t="s">
        <v>469</v>
      </c>
      <c r="I4142" t="s">
        <v>438</v>
      </c>
      <c r="J4142" t="s">
        <v>86</v>
      </c>
      <c r="K4142" s="105">
        <v>19</v>
      </c>
      <c r="L4142" s="106">
        <v>2.19700001180172E-2</v>
      </c>
      <c r="N4142" s="105">
        <v>335</v>
      </c>
      <c r="O4142" s="106">
        <v>2.696999907493591E-2</v>
      </c>
      <c r="Q4142" s="105">
        <v>7283</v>
      </c>
      <c r="R4142" s="106">
        <v>3.2019998878240592E-2</v>
      </c>
      <c r="S4142" s="107"/>
    </row>
    <row r="4143" spans="1:19" x14ac:dyDescent="0.25">
      <c r="A4143" t="s">
        <v>331</v>
      </c>
      <c r="B4143" t="s">
        <v>347</v>
      </c>
      <c r="C4143" t="s">
        <v>347</v>
      </c>
      <c r="D4143" t="s">
        <v>347</v>
      </c>
      <c r="E4143" t="s">
        <v>242</v>
      </c>
      <c r="F4143" t="s">
        <v>243</v>
      </c>
      <c r="G4143" s="105">
        <v>20</v>
      </c>
      <c r="H4143" t="s">
        <v>469</v>
      </c>
      <c r="I4143" t="s">
        <v>375</v>
      </c>
      <c r="J4143" t="s">
        <v>376</v>
      </c>
      <c r="K4143" s="105">
        <v>166</v>
      </c>
      <c r="L4143" s="106">
        <v>0.19190999865531921</v>
      </c>
      <c r="N4143" s="105">
        <v>2467</v>
      </c>
      <c r="O4143" s="106">
        <v>0.1985999941825867</v>
      </c>
      <c r="Q4143" s="105">
        <v>47189</v>
      </c>
      <c r="R4143" s="106">
        <v>0.20746000111103061</v>
      </c>
      <c r="S4143" s="107"/>
    </row>
    <row r="4144" spans="1:19" x14ac:dyDescent="0.25">
      <c r="A4144" t="s">
        <v>331</v>
      </c>
      <c r="B4144" t="s">
        <v>347</v>
      </c>
      <c r="C4144" t="s">
        <v>347</v>
      </c>
      <c r="D4144" t="s">
        <v>347</v>
      </c>
      <c r="E4144" t="s">
        <v>242</v>
      </c>
      <c r="F4144" t="s">
        <v>243</v>
      </c>
      <c r="G4144" s="105">
        <v>20</v>
      </c>
      <c r="H4144" t="s">
        <v>469</v>
      </c>
      <c r="I4144" t="s">
        <v>375</v>
      </c>
      <c r="J4144" t="s">
        <v>377</v>
      </c>
      <c r="K4144" s="105">
        <v>161</v>
      </c>
      <c r="L4144" s="106">
        <v>0.18613000214099881</v>
      </c>
      <c r="N4144" s="105">
        <v>2436</v>
      </c>
      <c r="O4144" s="106">
        <v>0.19609999656677249</v>
      </c>
      <c r="Q4144" s="105">
        <v>47420</v>
      </c>
      <c r="R4144" s="106">
        <v>0.20848000049591059</v>
      </c>
      <c r="S4144" s="107"/>
    </row>
    <row r="4145" spans="1:19" x14ac:dyDescent="0.25">
      <c r="A4145" t="s">
        <v>331</v>
      </c>
      <c r="B4145" t="s">
        <v>347</v>
      </c>
      <c r="C4145" t="s">
        <v>347</v>
      </c>
      <c r="D4145" t="s">
        <v>347</v>
      </c>
      <c r="E4145" t="s">
        <v>242</v>
      </c>
      <c r="F4145" t="s">
        <v>243</v>
      </c>
      <c r="G4145" s="105">
        <v>20</v>
      </c>
      <c r="H4145" t="s">
        <v>469</v>
      </c>
      <c r="I4145" t="s">
        <v>375</v>
      </c>
      <c r="J4145" t="s">
        <v>378</v>
      </c>
      <c r="K4145" s="105">
        <v>174</v>
      </c>
      <c r="L4145" s="106">
        <v>0.2011599987745285</v>
      </c>
      <c r="N4145" s="105">
        <v>2112</v>
      </c>
      <c r="O4145" s="106">
        <v>0.17001999914646149</v>
      </c>
      <c r="Q4145" s="105">
        <v>37332</v>
      </c>
      <c r="R4145" s="106">
        <v>0.1641300022602081</v>
      </c>
      <c r="S4145" s="107"/>
    </row>
    <row r="4146" spans="1:19" x14ac:dyDescent="0.25">
      <c r="A4146" t="s">
        <v>331</v>
      </c>
      <c r="B4146" t="s">
        <v>347</v>
      </c>
      <c r="C4146" t="s">
        <v>347</v>
      </c>
      <c r="D4146" t="s">
        <v>347</v>
      </c>
      <c r="E4146" t="s">
        <v>242</v>
      </c>
      <c r="F4146" t="s">
        <v>243</v>
      </c>
      <c r="G4146" s="105">
        <v>20</v>
      </c>
      <c r="H4146" t="s">
        <v>469</v>
      </c>
      <c r="I4146" t="s">
        <v>375</v>
      </c>
      <c r="J4146" t="s">
        <v>379</v>
      </c>
      <c r="K4146" s="105">
        <v>177</v>
      </c>
      <c r="L4146" s="106">
        <v>0.20462000370025629</v>
      </c>
      <c r="N4146" s="105">
        <v>2678</v>
      </c>
      <c r="O4146" s="106">
        <v>0.21559000015258789</v>
      </c>
      <c r="Q4146" s="105">
        <v>47525</v>
      </c>
      <c r="R4146" s="106">
        <v>0.20893999934196469</v>
      </c>
      <c r="S4146" s="107"/>
    </row>
    <row r="4147" spans="1:19" x14ac:dyDescent="0.25">
      <c r="A4147" t="s">
        <v>331</v>
      </c>
      <c r="B4147" t="s">
        <v>347</v>
      </c>
      <c r="C4147" t="s">
        <v>347</v>
      </c>
      <c r="D4147" t="s">
        <v>347</v>
      </c>
      <c r="E4147" t="s">
        <v>242</v>
      </c>
      <c r="F4147" t="s">
        <v>243</v>
      </c>
      <c r="G4147" s="105">
        <v>20</v>
      </c>
      <c r="H4147" t="s">
        <v>469</v>
      </c>
      <c r="I4147" t="s">
        <v>375</v>
      </c>
      <c r="J4147" t="s">
        <v>380</v>
      </c>
      <c r="K4147" s="105">
        <v>187</v>
      </c>
      <c r="L4147" s="106">
        <v>0.21617999672889709</v>
      </c>
      <c r="N4147" s="105">
        <v>2729</v>
      </c>
      <c r="O4147" s="106">
        <v>0.2196899950504303</v>
      </c>
      <c r="Q4147" s="105">
        <v>47993</v>
      </c>
      <c r="R4147" s="106">
        <v>0.210999995470047</v>
      </c>
      <c r="S4147" s="107"/>
    </row>
    <row r="4148" spans="1:19" x14ac:dyDescent="0.25">
      <c r="A4148" t="s">
        <v>331</v>
      </c>
      <c r="B4148" t="s">
        <v>347</v>
      </c>
      <c r="C4148" t="s">
        <v>347</v>
      </c>
      <c r="D4148" t="s">
        <v>347</v>
      </c>
      <c r="E4148" t="s">
        <v>242</v>
      </c>
      <c r="F4148" t="s">
        <v>243</v>
      </c>
      <c r="G4148" s="105">
        <v>20</v>
      </c>
      <c r="H4148" t="s">
        <v>469</v>
      </c>
      <c r="I4148" t="s">
        <v>381</v>
      </c>
      <c r="J4148" t="s">
        <v>382</v>
      </c>
      <c r="K4148" s="105">
        <v>63</v>
      </c>
      <c r="L4148" s="106">
        <v>7.2829999029636383E-2</v>
      </c>
      <c r="M4148" s="106">
        <v>8.2889996469020844E-2</v>
      </c>
      <c r="N4148" s="105">
        <v>412</v>
      </c>
      <c r="O4148" s="106">
        <v>3.3169999718666077E-2</v>
      </c>
      <c r="P4148" s="106">
        <v>3.7280000746250153E-2</v>
      </c>
      <c r="Q4148" s="105">
        <v>5423</v>
      </c>
      <c r="R4148" s="106">
        <v>2.384000085294247E-2</v>
      </c>
      <c r="S4148" s="107">
        <v>3.0780000612139698E-2</v>
      </c>
    </row>
    <row r="4149" spans="1:19" x14ac:dyDescent="0.25">
      <c r="A4149" t="s">
        <v>331</v>
      </c>
      <c r="B4149" t="s">
        <v>347</v>
      </c>
      <c r="C4149" t="s">
        <v>347</v>
      </c>
      <c r="D4149" t="s">
        <v>347</v>
      </c>
      <c r="E4149" t="s">
        <v>242</v>
      </c>
      <c r="F4149" t="s">
        <v>243</v>
      </c>
      <c r="G4149">
        <v>20</v>
      </c>
      <c r="H4149" t="s">
        <v>469</v>
      </c>
      <c r="I4149" t="s">
        <v>381</v>
      </c>
      <c r="J4149" t="s">
        <v>383</v>
      </c>
      <c r="K4149">
        <v>81</v>
      </c>
      <c r="L4149" s="106">
        <v>9.3639999628067017E-2</v>
      </c>
      <c r="M4149" s="106">
        <v>0.10657999664545061</v>
      </c>
      <c r="N4149">
        <v>1669</v>
      </c>
      <c r="O4149" s="106">
        <v>0.1343600004911423</v>
      </c>
      <c r="P4149" s="106">
        <v>0.1510100066661835</v>
      </c>
      <c r="Q4149">
        <v>26007</v>
      </c>
      <c r="R4149" s="106">
        <v>0.11433999985456469</v>
      </c>
      <c r="S4149" s="106">
        <v>0.1476300060749054</v>
      </c>
    </row>
    <row r="4150" spans="1:19" x14ac:dyDescent="0.25">
      <c r="A4150" t="s">
        <v>331</v>
      </c>
      <c r="B4150" t="s">
        <v>347</v>
      </c>
      <c r="C4150" t="s">
        <v>347</v>
      </c>
      <c r="D4150" t="s">
        <v>347</v>
      </c>
      <c r="E4150" t="s">
        <v>242</v>
      </c>
      <c r="F4150" t="s">
        <v>243</v>
      </c>
      <c r="G4150" s="105">
        <v>20</v>
      </c>
      <c r="H4150" t="s">
        <v>469</v>
      </c>
      <c r="I4150" t="s">
        <v>381</v>
      </c>
      <c r="J4150" t="s">
        <v>384</v>
      </c>
      <c r="K4150" s="105">
        <v>616</v>
      </c>
      <c r="L4150" s="106">
        <v>0.71214002370834351</v>
      </c>
      <c r="M4150" s="106">
        <v>0.81053000688552856</v>
      </c>
      <c r="N4150" s="105">
        <v>8971</v>
      </c>
      <c r="O4150" s="106">
        <v>0.72219002246856689</v>
      </c>
      <c r="P4150" s="106">
        <v>0.81171000003814697</v>
      </c>
      <c r="Q4150" s="105">
        <v>144739</v>
      </c>
      <c r="R4150" s="106">
        <v>0.6363300085067749</v>
      </c>
      <c r="S4150" s="107">
        <v>0.82159000635147095</v>
      </c>
    </row>
    <row r="4151" spans="1:19" x14ac:dyDescent="0.25">
      <c r="A4151" t="s">
        <v>331</v>
      </c>
      <c r="B4151" t="s">
        <v>347</v>
      </c>
      <c r="C4151" t="s">
        <v>347</v>
      </c>
      <c r="D4151" t="s">
        <v>347</v>
      </c>
      <c r="E4151" t="s">
        <v>242</v>
      </c>
      <c r="F4151" t="s">
        <v>243</v>
      </c>
      <c r="G4151" s="105">
        <v>20</v>
      </c>
      <c r="H4151" t="s">
        <v>469</v>
      </c>
      <c r="I4151" t="s">
        <v>381</v>
      </c>
      <c r="J4151" t="s">
        <v>385</v>
      </c>
      <c r="K4151" s="105">
        <v>105</v>
      </c>
      <c r="L4151" s="106">
        <v>0.1213899999856949</v>
      </c>
      <c r="N4151" s="105">
        <v>1370</v>
      </c>
      <c r="O4151" s="106">
        <v>0.1102899983525276</v>
      </c>
      <c r="Q4151" s="105">
        <v>51290</v>
      </c>
      <c r="R4151" s="106">
        <v>0.22549000382423401</v>
      </c>
      <c r="S4151" s="107"/>
    </row>
    <row r="4152" spans="1:19" x14ac:dyDescent="0.25">
      <c r="A4152" t="s">
        <v>331</v>
      </c>
      <c r="B4152" t="s">
        <v>347</v>
      </c>
      <c r="C4152" t="s">
        <v>347</v>
      </c>
      <c r="D4152" t="s">
        <v>347</v>
      </c>
      <c r="E4152" t="s">
        <v>242</v>
      </c>
      <c r="F4152" t="s">
        <v>243</v>
      </c>
      <c r="G4152" s="105">
        <v>20</v>
      </c>
      <c r="H4152" t="s">
        <v>469</v>
      </c>
      <c r="I4152" t="s">
        <v>386</v>
      </c>
      <c r="J4152" t="s">
        <v>387</v>
      </c>
      <c r="K4152" s="105">
        <v>20</v>
      </c>
      <c r="L4152" s="106">
        <v>2.3119999095797539E-2</v>
      </c>
      <c r="M4152" s="106">
        <v>2.3530000820755959E-2</v>
      </c>
      <c r="N4152" s="105">
        <v>406</v>
      </c>
      <c r="O4152" s="106">
        <v>3.2680001109838493E-2</v>
      </c>
      <c r="P4152" s="106">
        <v>3.4099999815225601E-2</v>
      </c>
      <c r="Q4152" s="105">
        <v>12181</v>
      </c>
      <c r="R4152" s="106">
        <v>5.3550001233816147E-2</v>
      </c>
      <c r="S4152" s="107">
        <v>5.4999999701976783E-2</v>
      </c>
    </row>
    <row r="4153" spans="1:19" x14ac:dyDescent="0.25">
      <c r="A4153" t="s">
        <v>331</v>
      </c>
      <c r="B4153" t="s">
        <v>347</v>
      </c>
      <c r="C4153" t="s">
        <v>347</v>
      </c>
      <c r="D4153" t="s">
        <v>347</v>
      </c>
      <c r="E4153" t="s">
        <v>242</v>
      </c>
      <c r="F4153" t="s">
        <v>243</v>
      </c>
      <c r="G4153" s="105">
        <v>20</v>
      </c>
      <c r="H4153" t="s">
        <v>469</v>
      </c>
      <c r="I4153" t="s">
        <v>386</v>
      </c>
      <c r="J4153" t="s">
        <v>388</v>
      </c>
      <c r="K4153" s="105">
        <v>2</v>
      </c>
      <c r="L4153" s="106">
        <v>2.3099998943507671E-3</v>
      </c>
      <c r="M4153" s="106">
        <v>2.3499999660998579E-3</v>
      </c>
      <c r="N4153" s="105">
        <v>173</v>
      </c>
      <c r="O4153" s="106">
        <v>1.3930000364780429E-2</v>
      </c>
      <c r="P4153" s="106">
        <v>1.453000027686357E-2</v>
      </c>
      <c r="Q4153" s="105">
        <v>6321</v>
      </c>
      <c r="R4153" s="106">
        <v>2.77900006622076E-2</v>
      </c>
      <c r="S4153" s="107">
        <v>2.8540000319480899E-2</v>
      </c>
    </row>
    <row r="4154" spans="1:19" x14ac:dyDescent="0.25">
      <c r="A4154" t="s">
        <v>331</v>
      </c>
      <c r="B4154" t="s">
        <v>347</v>
      </c>
      <c r="C4154" t="s">
        <v>347</v>
      </c>
      <c r="D4154" t="s">
        <v>347</v>
      </c>
      <c r="E4154" t="s">
        <v>242</v>
      </c>
      <c r="F4154" t="s">
        <v>243</v>
      </c>
      <c r="G4154" s="105">
        <v>20</v>
      </c>
      <c r="H4154" t="s">
        <v>469</v>
      </c>
      <c r="I4154" t="s">
        <v>386</v>
      </c>
      <c r="J4154" t="s">
        <v>85</v>
      </c>
      <c r="K4154" s="105">
        <v>14</v>
      </c>
      <c r="L4154" s="106">
        <v>1.61799993366003E-2</v>
      </c>
      <c r="M4154" s="106">
        <v>1.6470000147819519E-2</v>
      </c>
      <c r="N4154" s="105">
        <v>330</v>
      </c>
      <c r="O4154" s="106">
        <v>2.656999975442886E-2</v>
      </c>
      <c r="P4154" s="106">
        <v>2.771000005304813E-2</v>
      </c>
      <c r="Q4154" s="105">
        <v>4872</v>
      </c>
      <c r="R4154" s="106">
        <v>2.1420000120997429E-2</v>
      </c>
      <c r="S4154" s="107">
        <v>2.199999988079071E-2</v>
      </c>
    </row>
    <row r="4155" spans="1:19" x14ac:dyDescent="0.25">
      <c r="A4155" t="s">
        <v>331</v>
      </c>
      <c r="B4155" t="s">
        <v>347</v>
      </c>
      <c r="C4155" t="s">
        <v>347</v>
      </c>
      <c r="D4155" t="s">
        <v>347</v>
      </c>
      <c r="E4155" t="s">
        <v>242</v>
      </c>
      <c r="F4155" t="s">
        <v>243</v>
      </c>
      <c r="G4155" s="105">
        <v>20</v>
      </c>
      <c r="H4155" t="s">
        <v>469</v>
      </c>
      <c r="I4155" t="s">
        <v>386</v>
      </c>
      <c r="J4155" t="s">
        <v>389</v>
      </c>
      <c r="K4155" s="105">
        <v>2</v>
      </c>
      <c r="L4155" s="106">
        <v>2.3099998943507671E-3</v>
      </c>
      <c r="M4155" s="106">
        <v>2.3499999660998579E-3</v>
      </c>
      <c r="N4155" s="105">
        <v>75</v>
      </c>
      <c r="O4155" s="106">
        <v>6.0399998910725117E-3</v>
      </c>
      <c r="P4155" s="106">
        <v>6.3000000081956387E-3</v>
      </c>
      <c r="Q4155" s="105">
        <v>4049</v>
      </c>
      <c r="R4155" s="106">
        <v>1.779999956488609E-2</v>
      </c>
      <c r="S4155" s="107">
        <v>1.8279999494552609E-2</v>
      </c>
    </row>
    <row r="4156" spans="1:19" x14ac:dyDescent="0.25">
      <c r="A4156" t="s">
        <v>331</v>
      </c>
      <c r="B4156" t="s">
        <v>347</v>
      </c>
      <c r="C4156" t="s">
        <v>347</v>
      </c>
      <c r="D4156" t="s">
        <v>347</v>
      </c>
      <c r="E4156" t="s">
        <v>242</v>
      </c>
      <c r="F4156" t="s">
        <v>243</v>
      </c>
      <c r="G4156" s="105">
        <v>20</v>
      </c>
      <c r="H4156" t="s">
        <v>469</v>
      </c>
      <c r="I4156" t="s">
        <v>386</v>
      </c>
      <c r="J4156" t="s">
        <v>86</v>
      </c>
      <c r="K4156" s="105">
        <v>15</v>
      </c>
      <c r="L4156" s="106">
        <v>1.7340000718832019E-2</v>
      </c>
      <c r="N4156" s="105">
        <v>515</v>
      </c>
      <c r="O4156" s="106">
        <v>4.1459999978542328E-2</v>
      </c>
      <c r="Q4156" s="105">
        <v>5972</v>
      </c>
      <c r="R4156" s="106">
        <v>2.6259999722242359E-2</v>
      </c>
      <c r="S4156" s="107"/>
    </row>
    <row r="4157" spans="1:19" x14ac:dyDescent="0.25">
      <c r="A4157" t="s">
        <v>331</v>
      </c>
      <c r="B4157" t="s">
        <v>347</v>
      </c>
      <c r="C4157" t="s">
        <v>347</v>
      </c>
      <c r="D4157" t="s">
        <v>347</v>
      </c>
      <c r="E4157" t="s">
        <v>242</v>
      </c>
      <c r="F4157" t="s">
        <v>243</v>
      </c>
      <c r="G4157" s="105">
        <v>20</v>
      </c>
      <c r="H4157" t="s">
        <v>469</v>
      </c>
      <c r="I4157" t="s">
        <v>386</v>
      </c>
      <c r="J4157" t="s">
        <v>84</v>
      </c>
      <c r="K4157" s="105">
        <v>812</v>
      </c>
      <c r="L4157" s="106">
        <v>0.93873000144958496</v>
      </c>
      <c r="M4157" s="106">
        <v>0.95529001951217651</v>
      </c>
      <c r="N4157" s="105">
        <v>10923</v>
      </c>
      <c r="O4157" s="106">
        <v>0.87932997941970825</v>
      </c>
      <c r="P4157" s="106">
        <v>0.91736000776290894</v>
      </c>
      <c r="Q4157" s="105">
        <v>194064</v>
      </c>
      <c r="R4157" s="106">
        <v>0.85317999124526978</v>
      </c>
      <c r="S4157" s="107">
        <v>0.87619000673294067</v>
      </c>
    </row>
    <row r="4158" spans="1:19" x14ac:dyDescent="0.25">
      <c r="A4158" t="s">
        <v>331</v>
      </c>
      <c r="B4158" t="s">
        <v>347</v>
      </c>
      <c r="C4158" t="s">
        <v>347</v>
      </c>
      <c r="D4158" t="s">
        <v>347</v>
      </c>
      <c r="E4158" t="s">
        <v>242</v>
      </c>
      <c r="F4158" t="s">
        <v>243</v>
      </c>
      <c r="G4158">
        <v>20</v>
      </c>
      <c r="H4158" t="s">
        <v>469</v>
      </c>
      <c r="I4158" t="s">
        <v>419</v>
      </c>
      <c r="J4158" t="s">
        <v>390</v>
      </c>
      <c r="K4158">
        <v>105</v>
      </c>
      <c r="L4158" s="106">
        <v>0.1213899999856949</v>
      </c>
      <c r="N4158">
        <v>1370</v>
      </c>
      <c r="O4158" s="106">
        <v>0.1102899983525276</v>
      </c>
      <c r="Q4158">
        <v>51290</v>
      </c>
      <c r="R4158" s="106">
        <v>0.22549000382423401</v>
      </c>
    </row>
    <row r="4159" spans="1:19" x14ac:dyDescent="0.25">
      <c r="A4159" t="s">
        <v>331</v>
      </c>
      <c r="B4159" t="s">
        <v>347</v>
      </c>
      <c r="C4159" t="s">
        <v>347</v>
      </c>
      <c r="D4159" t="s">
        <v>347</v>
      </c>
      <c r="E4159" t="s">
        <v>242</v>
      </c>
      <c r="F4159" t="s">
        <v>243</v>
      </c>
      <c r="G4159" s="105">
        <v>20</v>
      </c>
      <c r="H4159" t="s">
        <v>469</v>
      </c>
      <c r="I4159" t="s">
        <v>419</v>
      </c>
      <c r="J4159" t="s">
        <v>391</v>
      </c>
      <c r="K4159" s="105">
        <v>81</v>
      </c>
      <c r="L4159" s="106">
        <v>9.3639999628067017E-2</v>
      </c>
      <c r="M4159" s="106">
        <v>0.10657999664545061</v>
      </c>
      <c r="N4159" s="105">
        <v>1669</v>
      </c>
      <c r="O4159" s="106">
        <v>0.1343600004911423</v>
      </c>
      <c r="P4159" s="106">
        <v>0.1510100066661835</v>
      </c>
      <c r="Q4159" s="105">
        <v>26007</v>
      </c>
      <c r="R4159" s="106">
        <v>0.11433999985456469</v>
      </c>
      <c r="S4159" s="107">
        <v>0.1476300060749054</v>
      </c>
    </row>
    <row r="4160" spans="1:19" x14ac:dyDescent="0.25">
      <c r="A4160" t="s">
        <v>331</v>
      </c>
      <c r="B4160" t="s">
        <v>347</v>
      </c>
      <c r="C4160" t="s">
        <v>347</v>
      </c>
      <c r="D4160" t="s">
        <v>347</v>
      </c>
      <c r="E4160" t="s">
        <v>242</v>
      </c>
      <c r="F4160" t="s">
        <v>243</v>
      </c>
      <c r="G4160" s="105">
        <v>20</v>
      </c>
      <c r="H4160" t="s">
        <v>469</v>
      </c>
      <c r="I4160" t="s">
        <v>419</v>
      </c>
      <c r="J4160" t="s">
        <v>392</v>
      </c>
      <c r="K4160" s="105">
        <v>252</v>
      </c>
      <c r="L4160" s="106">
        <v>0.2913300096988678</v>
      </c>
      <c r="M4160" s="106">
        <v>0.33158001303672791</v>
      </c>
      <c r="N4160" s="105">
        <v>4288</v>
      </c>
      <c r="O4160" s="106">
        <v>0.34518998861312872</v>
      </c>
      <c r="P4160" s="106">
        <v>0.38798001408576971</v>
      </c>
      <c r="Q4160" s="105">
        <v>69347</v>
      </c>
      <c r="R4160" s="106">
        <v>0.30487999320030212</v>
      </c>
      <c r="S4160" s="107">
        <v>0.39364001154899603</v>
      </c>
    </row>
    <row r="4161" spans="1:19" x14ac:dyDescent="0.25">
      <c r="A4161" t="s">
        <v>331</v>
      </c>
      <c r="B4161" t="s">
        <v>347</v>
      </c>
      <c r="C4161" t="s">
        <v>347</v>
      </c>
      <c r="D4161" t="s">
        <v>347</v>
      </c>
      <c r="E4161" t="s">
        <v>242</v>
      </c>
      <c r="F4161" t="s">
        <v>243</v>
      </c>
      <c r="G4161" s="105">
        <v>20</v>
      </c>
      <c r="H4161" t="s">
        <v>469</v>
      </c>
      <c r="I4161" t="s">
        <v>419</v>
      </c>
      <c r="J4161" t="s">
        <v>393</v>
      </c>
      <c r="K4161" s="105">
        <v>310</v>
      </c>
      <c r="L4161" s="106">
        <v>0.35837998986244202</v>
      </c>
      <c r="M4161" s="106">
        <v>0.40788999199867249</v>
      </c>
      <c r="N4161" s="105">
        <v>4107</v>
      </c>
      <c r="O4161" s="106">
        <v>0.33061999082565308</v>
      </c>
      <c r="P4161" s="106">
        <v>0.37160998582839971</v>
      </c>
      <c r="Q4161" s="105">
        <v>66079</v>
      </c>
      <c r="R4161" s="106">
        <v>0.29050999879837042</v>
      </c>
      <c r="S4161" s="107">
        <v>0.37509000301361078</v>
      </c>
    </row>
    <row r="4162" spans="1:19" x14ac:dyDescent="0.25">
      <c r="A4162" t="s">
        <v>331</v>
      </c>
      <c r="B4162" t="s">
        <v>347</v>
      </c>
      <c r="C4162" t="s">
        <v>347</v>
      </c>
      <c r="D4162" t="s">
        <v>347</v>
      </c>
      <c r="E4162" t="s">
        <v>242</v>
      </c>
      <c r="F4162" t="s">
        <v>243</v>
      </c>
      <c r="G4162">
        <v>20</v>
      </c>
      <c r="H4162" t="s">
        <v>469</v>
      </c>
      <c r="I4162" t="s">
        <v>419</v>
      </c>
      <c r="J4162" t="s">
        <v>394</v>
      </c>
      <c r="K4162">
        <v>117</v>
      </c>
      <c r="L4162" s="106">
        <v>0.13526000082492831</v>
      </c>
      <c r="M4162" s="106">
        <v>0.15395000576972959</v>
      </c>
      <c r="N4162">
        <v>988</v>
      </c>
      <c r="O4162" s="106">
        <v>7.953999936580658E-2</v>
      </c>
      <c r="P4162" s="106">
        <v>8.9400000870227814E-2</v>
      </c>
      <c r="Q4162">
        <v>14736</v>
      </c>
      <c r="R4162" s="106">
        <v>6.4790003001689911E-2</v>
      </c>
      <c r="S4162" s="106">
        <v>8.3650000393390656E-2</v>
      </c>
    </row>
    <row r="4163" spans="1:19" x14ac:dyDescent="0.25">
      <c r="A4163" t="s">
        <v>331</v>
      </c>
      <c r="B4163" t="s">
        <v>347</v>
      </c>
      <c r="C4163" t="s">
        <v>347</v>
      </c>
      <c r="D4163" t="s">
        <v>347</v>
      </c>
      <c r="E4163" t="s">
        <v>242</v>
      </c>
      <c r="F4163" t="s">
        <v>243</v>
      </c>
      <c r="G4163" s="105">
        <v>20</v>
      </c>
      <c r="H4163" t="s">
        <v>469</v>
      </c>
      <c r="I4163" t="s">
        <v>439</v>
      </c>
      <c r="J4163" t="s">
        <v>440</v>
      </c>
      <c r="K4163" s="105">
        <v>105</v>
      </c>
      <c r="L4163" s="106">
        <v>0.1213899999856949</v>
      </c>
      <c r="N4163" s="105">
        <v>1370</v>
      </c>
      <c r="O4163" s="106">
        <v>0.1102899983525276</v>
      </c>
      <c r="Q4163" s="105">
        <v>51290</v>
      </c>
      <c r="R4163" s="106">
        <v>0.22549000382423401</v>
      </c>
      <c r="S4163" s="107"/>
    </row>
    <row r="4164" spans="1:19" x14ac:dyDescent="0.25">
      <c r="A4164" t="s">
        <v>331</v>
      </c>
      <c r="B4164" t="s">
        <v>347</v>
      </c>
      <c r="C4164" t="s">
        <v>347</v>
      </c>
      <c r="D4164" t="s">
        <v>347</v>
      </c>
      <c r="E4164" t="s">
        <v>242</v>
      </c>
      <c r="F4164" t="s">
        <v>243</v>
      </c>
      <c r="G4164">
        <v>20</v>
      </c>
      <c r="H4164" t="s">
        <v>469</v>
      </c>
      <c r="I4164" t="s">
        <v>439</v>
      </c>
      <c r="J4164" t="s">
        <v>442</v>
      </c>
      <c r="K4164">
        <v>760</v>
      </c>
      <c r="L4164" s="106">
        <v>0.87861001491546631</v>
      </c>
      <c r="M4164" s="106">
        <v>1</v>
      </c>
      <c r="N4164">
        <v>11052</v>
      </c>
      <c r="O4164" s="106">
        <v>0.88971000909805298</v>
      </c>
      <c r="P4164" s="106">
        <v>1</v>
      </c>
      <c r="Q4164">
        <v>176169</v>
      </c>
      <c r="R4164" s="106">
        <v>0.77451002597808838</v>
      </c>
      <c r="S4164" s="106">
        <v>1</v>
      </c>
    </row>
    <row r="4165" spans="1:19" x14ac:dyDescent="0.25">
      <c r="A4165" t="s">
        <v>331</v>
      </c>
      <c r="B4165" t="s">
        <v>347</v>
      </c>
      <c r="C4165" t="s">
        <v>347</v>
      </c>
      <c r="D4165" t="s">
        <v>347</v>
      </c>
      <c r="E4165" t="s">
        <v>242</v>
      </c>
      <c r="F4165" t="s">
        <v>243</v>
      </c>
      <c r="G4165" s="105">
        <v>20</v>
      </c>
      <c r="H4165" t="s">
        <v>469</v>
      </c>
      <c r="I4165" t="s">
        <v>395</v>
      </c>
      <c r="J4165" t="s">
        <v>396</v>
      </c>
      <c r="K4165" s="105">
        <v>858</v>
      </c>
      <c r="L4165" s="106">
        <v>0.99190998077392578</v>
      </c>
      <c r="N4165" s="105">
        <v>12335</v>
      </c>
      <c r="O4165" s="106">
        <v>0.99299997091293335</v>
      </c>
      <c r="Q4165" s="105">
        <v>225832</v>
      </c>
      <c r="R4165" s="106">
        <v>0.99285000562667847</v>
      </c>
      <c r="S4165" s="107"/>
    </row>
    <row r="4166" spans="1:19" x14ac:dyDescent="0.25">
      <c r="A4166" t="s">
        <v>331</v>
      </c>
      <c r="B4166" t="s">
        <v>347</v>
      </c>
      <c r="C4166" t="s">
        <v>347</v>
      </c>
      <c r="D4166" t="s">
        <v>347</v>
      </c>
      <c r="E4166" t="s">
        <v>242</v>
      </c>
      <c r="F4166" t="s">
        <v>243</v>
      </c>
      <c r="G4166" s="105">
        <v>20</v>
      </c>
      <c r="H4166" t="s">
        <v>469</v>
      </c>
      <c r="I4166" t="s">
        <v>395</v>
      </c>
      <c r="J4166" t="s">
        <v>397</v>
      </c>
      <c r="K4166" s="105">
        <v>7</v>
      </c>
      <c r="L4166" s="106">
        <v>8.0899996683001518E-3</v>
      </c>
      <c r="N4166" s="105">
        <v>87</v>
      </c>
      <c r="O4166" s="106">
        <v>7.0000002160668373E-3</v>
      </c>
      <c r="Q4166" s="105">
        <v>1627</v>
      </c>
      <c r="R4166" s="106">
        <v>7.1499999612569809E-3</v>
      </c>
      <c r="S4166" s="107"/>
    </row>
    <row r="4167" spans="1:19" x14ac:dyDescent="0.25">
      <c r="A4167" t="s">
        <v>331</v>
      </c>
      <c r="B4167" t="s">
        <v>347</v>
      </c>
      <c r="C4167" t="s">
        <v>347</v>
      </c>
      <c r="D4167" t="s">
        <v>347</v>
      </c>
      <c r="E4167" t="s">
        <v>242</v>
      </c>
      <c r="F4167" t="s">
        <v>243</v>
      </c>
      <c r="G4167" s="105">
        <v>20</v>
      </c>
      <c r="H4167" t="s">
        <v>469</v>
      </c>
      <c r="I4167" t="s">
        <v>398</v>
      </c>
      <c r="J4167" t="s">
        <v>399</v>
      </c>
      <c r="K4167" s="105">
        <v>25</v>
      </c>
      <c r="L4167" s="106">
        <v>2.8899999335408211E-2</v>
      </c>
      <c r="N4167" s="105">
        <v>893</v>
      </c>
      <c r="O4167" s="106">
        <v>7.1889996528625488E-2</v>
      </c>
      <c r="Q4167" s="105">
        <v>32785</v>
      </c>
      <c r="R4167" s="106">
        <v>0.14414000511169431</v>
      </c>
      <c r="S4167" s="107"/>
    </row>
    <row r="4168" spans="1:19" x14ac:dyDescent="0.25">
      <c r="A4168" t="s">
        <v>331</v>
      </c>
      <c r="B4168" t="s">
        <v>347</v>
      </c>
      <c r="C4168" t="s">
        <v>347</v>
      </c>
      <c r="D4168" t="s">
        <v>347</v>
      </c>
      <c r="E4168" t="s">
        <v>242</v>
      </c>
      <c r="F4168" t="s">
        <v>243</v>
      </c>
      <c r="G4168" s="105">
        <v>20</v>
      </c>
      <c r="H4168" t="s">
        <v>469</v>
      </c>
      <c r="I4168" t="s">
        <v>398</v>
      </c>
      <c r="J4168" t="s">
        <v>41</v>
      </c>
      <c r="K4168" s="105">
        <v>86</v>
      </c>
      <c r="L4168" s="106">
        <v>9.9420003592967987E-2</v>
      </c>
      <c r="N4168" s="105">
        <v>1595</v>
      </c>
      <c r="O4168" s="106">
        <v>0.12839999794960019</v>
      </c>
      <c r="Q4168" s="105">
        <v>40324</v>
      </c>
      <c r="R4168" s="106">
        <v>0.177279993891716</v>
      </c>
      <c r="S4168" s="107"/>
    </row>
    <row r="4169" spans="1:19" x14ac:dyDescent="0.25">
      <c r="A4169" t="s">
        <v>331</v>
      </c>
      <c r="B4169" t="s">
        <v>347</v>
      </c>
      <c r="C4169" t="s">
        <v>347</v>
      </c>
      <c r="D4169" t="s">
        <v>347</v>
      </c>
      <c r="E4169" t="s">
        <v>242</v>
      </c>
      <c r="F4169" t="s">
        <v>243</v>
      </c>
      <c r="G4169" s="105">
        <v>20</v>
      </c>
      <c r="H4169" t="s">
        <v>469</v>
      </c>
      <c r="I4169" t="s">
        <v>398</v>
      </c>
      <c r="J4169" t="s">
        <v>40</v>
      </c>
      <c r="K4169" s="105">
        <v>294</v>
      </c>
      <c r="L4169" s="106">
        <v>0.33987998962402338</v>
      </c>
      <c r="N4169" s="105">
        <v>3080</v>
      </c>
      <c r="O4169" s="106">
        <v>0.2479500025510788</v>
      </c>
      <c r="Q4169" s="105">
        <v>47952</v>
      </c>
      <c r="R4169" s="106">
        <v>0.21082000434398651</v>
      </c>
      <c r="S4169" s="107"/>
    </row>
    <row r="4170" spans="1:19" x14ac:dyDescent="0.25">
      <c r="A4170" t="s">
        <v>331</v>
      </c>
      <c r="B4170" t="s">
        <v>347</v>
      </c>
      <c r="C4170" t="s">
        <v>347</v>
      </c>
      <c r="D4170" t="s">
        <v>347</v>
      </c>
      <c r="E4170" t="s">
        <v>242</v>
      </c>
      <c r="F4170" t="s">
        <v>243</v>
      </c>
      <c r="G4170">
        <v>20</v>
      </c>
      <c r="H4170" t="s">
        <v>469</v>
      </c>
      <c r="I4170" t="s">
        <v>398</v>
      </c>
      <c r="J4170" t="s">
        <v>39</v>
      </c>
      <c r="K4170">
        <v>216</v>
      </c>
      <c r="L4170" s="106">
        <v>0.24970999360084531</v>
      </c>
      <c r="N4170">
        <v>3218</v>
      </c>
      <c r="O4170" s="106">
        <v>0.25905999541282648</v>
      </c>
      <c r="Q4170">
        <v>51770</v>
      </c>
      <c r="R4170" s="106">
        <v>0.22759999334812159</v>
      </c>
    </row>
    <row r="4171" spans="1:19" x14ac:dyDescent="0.25">
      <c r="A4171" t="s">
        <v>331</v>
      </c>
      <c r="B4171" t="s">
        <v>347</v>
      </c>
      <c r="C4171" t="s">
        <v>347</v>
      </c>
      <c r="D4171" t="s">
        <v>347</v>
      </c>
      <c r="E4171" t="s">
        <v>242</v>
      </c>
      <c r="F4171" t="s">
        <v>243</v>
      </c>
      <c r="G4171" s="105">
        <v>20</v>
      </c>
      <c r="H4171" t="s">
        <v>469</v>
      </c>
      <c r="I4171" t="s">
        <v>398</v>
      </c>
      <c r="J4171" t="s">
        <v>400</v>
      </c>
      <c r="K4171" s="105">
        <v>244</v>
      </c>
      <c r="L4171" s="106">
        <v>0.28207999467849731</v>
      </c>
      <c r="N4171" s="105">
        <v>3636</v>
      </c>
      <c r="O4171" s="106">
        <v>0.29271000623702997</v>
      </c>
      <c r="Q4171" s="105">
        <v>54628</v>
      </c>
      <c r="R4171" s="106">
        <v>0.24017000198364261</v>
      </c>
      <c r="S4171" s="107"/>
    </row>
    <row r="4172" spans="1:19" x14ac:dyDescent="0.25">
      <c r="A4172" t="s">
        <v>331</v>
      </c>
      <c r="B4172" t="s">
        <v>347</v>
      </c>
      <c r="C4172" t="s">
        <v>347</v>
      </c>
      <c r="D4172" t="s">
        <v>347</v>
      </c>
      <c r="E4172" t="s">
        <v>242</v>
      </c>
      <c r="F4172" t="s">
        <v>243</v>
      </c>
      <c r="G4172" s="105">
        <v>20</v>
      </c>
      <c r="H4172" t="s">
        <v>469</v>
      </c>
      <c r="I4172" t="s">
        <v>422</v>
      </c>
      <c r="J4172" t="s">
        <v>429</v>
      </c>
      <c r="K4172" s="105">
        <v>63</v>
      </c>
      <c r="L4172" s="106">
        <v>7.2829999029636383E-2</v>
      </c>
      <c r="N4172" s="105">
        <v>6032</v>
      </c>
      <c r="O4172" s="106">
        <v>0.48559001088142401</v>
      </c>
      <c r="Q4172" s="105">
        <v>80101</v>
      </c>
      <c r="R4172" s="106">
        <v>0.3521600067615509</v>
      </c>
      <c r="S4172" s="107"/>
    </row>
    <row r="4173" spans="1:19" x14ac:dyDescent="0.25">
      <c r="A4173" t="s">
        <v>331</v>
      </c>
      <c r="B4173" t="s">
        <v>347</v>
      </c>
      <c r="C4173" t="s">
        <v>347</v>
      </c>
      <c r="D4173" t="s">
        <v>347</v>
      </c>
      <c r="E4173" t="s">
        <v>242</v>
      </c>
      <c r="F4173" t="s">
        <v>243</v>
      </c>
      <c r="G4173" s="105">
        <v>20</v>
      </c>
      <c r="H4173" t="s">
        <v>469</v>
      </c>
      <c r="I4173" t="s">
        <v>422</v>
      </c>
      <c r="J4173" t="s">
        <v>423</v>
      </c>
      <c r="K4173" s="105">
        <v>417</v>
      </c>
      <c r="L4173" s="106">
        <v>0.48208001255989069</v>
      </c>
      <c r="M4173" s="106">
        <v>0.51994997262954712</v>
      </c>
      <c r="N4173" s="105">
        <v>5258</v>
      </c>
      <c r="O4173" s="106">
        <v>0.42328000068664551</v>
      </c>
      <c r="P4173" s="106">
        <v>0.82284998893737793</v>
      </c>
      <c r="Q4173" s="105">
        <v>119646</v>
      </c>
      <c r="R4173" s="106">
        <v>0.52600997686386108</v>
      </c>
      <c r="S4173" s="107">
        <v>0.81194001436233521</v>
      </c>
    </row>
    <row r="4174" spans="1:19" x14ac:dyDescent="0.25">
      <c r="A4174" t="s">
        <v>331</v>
      </c>
      <c r="B4174" t="s">
        <v>347</v>
      </c>
      <c r="C4174" t="s">
        <v>347</v>
      </c>
      <c r="D4174" t="s">
        <v>347</v>
      </c>
      <c r="E4174" t="s">
        <v>242</v>
      </c>
      <c r="F4174" t="s">
        <v>243</v>
      </c>
      <c r="G4174" s="105">
        <v>20</v>
      </c>
      <c r="H4174" t="s">
        <v>469</v>
      </c>
      <c r="I4174" t="s">
        <v>422</v>
      </c>
      <c r="J4174" t="s">
        <v>424</v>
      </c>
      <c r="K4174" s="105">
        <v>251</v>
      </c>
      <c r="L4174" s="106">
        <v>0.29017001390457148</v>
      </c>
      <c r="M4174" s="106">
        <v>0.31297001242637629</v>
      </c>
      <c r="N4174" s="105">
        <v>649</v>
      </c>
      <c r="O4174" s="106">
        <v>5.2250001579523087E-2</v>
      </c>
      <c r="P4174" s="106">
        <v>0.10155999660491941</v>
      </c>
      <c r="Q4174" s="105">
        <v>17180</v>
      </c>
      <c r="R4174" s="106">
        <v>7.5530000030994415E-2</v>
      </c>
      <c r="S4174" s="107">
        <v>0.11659000068902969</v>
      </c>
    </row>
    <row r="4175" spans="1:19" x14ac:dyDescent="0.25">
      <c r="A4175" t="s">
        <v>331</v>
      </c>
      <c r="B4175" t="s">
        <v>347</v>
      </c>
      <c r="C4175" t="s">
        <v>347</v>
      </c>
      <c r="D4175" t="s">
        <v>347</v>
      </c>
      <c r="E4175" t="s">
        <v>242</v>
      </c>
      <c r="F4175" t="s">
        <v>243</v>
      </c>
      <c r="G4175" s="105">
        <v>20</v>
      </c>
      <c r="H4175" t="s">
        <v>469</v>
      </c>
      <c r="I4175" t="s">
        <v>422</v>
      </c>
      <c r="J4175" t="s">
        <v>425</v>
      </c>
      <c r="K4175" s="105">
        <v>100</v>
      </c>
      <c r="L4175" s="106">
        <v>0.1156100034713745</v>
      </c>
      <c r="M4175" s="106">
        <v>0.1246900036931038</v>
      </c>
      <c r="N4175" s="105">
        <v>290</v>
      </c>
      <c r="O4175" s="106">
        <v>2.335000038146973E-2</v>
      </c>
      <c r="P4175" s="106">
        <v>4.5380000025033951E-2</v>
      </c>
      <c r="Q4175" s="105">
        <v>6082</v>
      </c>
      <c r="R4175" s="106">
        <v>2.6739999651908871E-2</v>
      </c>
      <c r="S4175" s="107">
        <v>4.1269998997449868E-2</v>
      </c>
    </row>
    <row r="4176" spans="1:19" x14ac:dyDescent="0.25">
      <c r="A4176" t="s">
        <v>331</v>
      </c>
      <c r="B4176" t="s">
        <v>347</v>
      </c>
      <c r="C4176" t="s">
        <v>347</v>
      </c>
      <c r="D4176" t="s">
        <v>347</v>
      </c>
      <c r="E4176" t="s">
        <v>242</v>
      </c>
      <c r="F4176" t="s">
        <v>243</v>
      </c>
      <c r="G4176">
        <v>20</v>
      </c>
      <c r="H4176" t="s">
        <v>469</v>
      </c>
      <c r="I4176" t="s">
        <v>422</v>
      </c>
      <c r="J4176" t="s">
        <v>426</v>
      </c>
      <c r="K4176">
        <v>34</v>
      </c>
      <c r="L4176" s="106">
        <v>3.9310000836849213E-2</v>
      </c>
      <c r="M4176" s="106">
        <v>4.2390000075101852E-2</v>
      </c>
      <c r="N4176">
        <v>166</v>
      </c>
      <c r="O4176" s="106">
        <v>1.3360000215470791E-2</v>
      </c>
      <c r="P4176" s="106">
        <v>2.5979999452829361E-2</v>
      </c>
      <c r="Q4176">
        <v>3672</v>
      </c>
      <c r="R4176" s="106">
        <v>1.6140000894665722E-2</v>
      </c>
      <c r="S4176" s="106">
        <v>2.491999976336956E-2</v>
      </c>
    </row>
    <row r="4177" spans="1:19" x14ac:dyDescent="0.25">
      <c r="A4177" t="s">
        <v>331</v>
      </c>
      <c r="B4177" t="s">
        <v>347</v>
      </c>
      <c r="C4177" t="s">
        <v>347</v>
      </c>
      <c r="D4177" t="s">
        <v>347</v>
      </c>
      <c r="E4177" t="s">
        <v>242</v>
      </c>
      <c r="F4177" t="s">
        <v>243</v>
      </c>
      <c r="G4177" s="105">
        <v>20</v>
      </c>
      <c r="H4177" t="s">
        <v>469</v>
      </c>
      <c r="I4177" t="s">
        <v>422</v>
      </c>
      <c r="J4177" t="s">
        <v>427</v>
      </c>
      <c r="K4177" s="105">
        <v>0</v>
      </c>
      <c r="L4177" s="106">
        <v>0</v>
      </c>
      <c r="M4177" s="106">
        <v>0</v>
      </c>
      <c r="N4177" s="105">
        <v>27</v>
      </c>
      <c r="O4177" s="106">
        <v>2.169999992474914E-3</v>
      </c>
      <c r="P4177" s="106">
        <v>4.2300000786781311E-3</v>
      </c>
      <c r="Q4177" s="105">
        <v>766</v>
      </c>
      <c r="R4177" s="106">
        <v>3.3700000494718552E-3</v>
      </c>
      <c r="S4177" s="107">
        <v>5.2000000141561031E-3</v>
      </c>
    </row>
    <row r="4178" spans="1:19" x14ac:dyDescent="0.25">
      <c r="A4178" t="s">
        <v>331</v>
      </c>
      <c r="B4178" t="s">
        <v>347</v>
      </c>
      <c r="C4178" t="s">
        <v>347</v>
      </c>
      <c r="D4178" t="s">
        <v>347</v>
      </c>
      <c r="E4178" t="s">
        <v>242</v>
      </c>
      <c r="F4178" t="s">
        <v>243</v>
      </c>
      <c r="G4178" s="105">
        <v>20</v>
      </c>
      <c r="H4178" t="s">
        <v>469</v>
      </c>
      <c r="I4178" t="s">
        <v>422</v>
      </c>
      <c r="J4178" t="s">
        <v>428</v>
      </c>
      <c r="K4178" s="105">
        <v>0</v>
      </c>
      <c r="L4178" s="106">
        <v>0</v>
      </c>
      <c r="M4178" s="106">
        <v>0</v>
      </c>
      <c r="N4178" s="105">
        <v>0</v>
      </c>
      <c r="O4178" s="106">
        <v>0</v>
      </c>
      <c r="P4178" s="106">
        <v>0</v>
      </c>
      <c r="Q4178" s="105">
        <v>12</v>
      </c>
      <c r="R4178" s="106">
        <v>4.9999998736893758E-5</v>
      </c>
      <c r="S4178" s="107">
        <v>7.9999997979030013E-5</v>
      </c>
    </row>
    <row r="4179" spans="1:19" x14ac:dyDescent="0.25">
      <c r="A4179" t="s">
        <v>331</v>
      </c>
      <c r="B4179" t="s">
        <v>347</v>
      </c>
      <c r="C4179" t="s">
        <v>347</v>
      </c>
      <c r="D4179" t="s">
        <v>347</v>
      </c>
      <c r="E4179" t="s">
        <v>242</v>
      </c>
      <c r="F4179" t="s">
        <v>243</v>
      </c>
      <c r="G4179" s="105">
        <v>20</v>
      </c>
      <c r="H4179" t="s">
        <v>469</v>
      </c>
      <c r="I4179" t="s">
        <v>430</v>
      </c>
      <c r="J4179" t="s">
        <v>434</v>
      </c>
      <c r="K4179" s="105">
        <v>21</v>
      </c>
      <c r="L4179" s="106">
        <v>2.4280000478029251E-2</v>
      </c>
      <c r="M4179" s="106">
        <v>2.4390000849962231E-2</v>
      </c>
      <c r="N4179" s="105">
        <v>259</v>
      </c>
      <c r="O4179" s="106">
        <v>2.0850000903010368E-2</v>
      </c>
      <c r="P4179" s="106">
        <v>2.1420000120997429E-2</v>
      </c>
      <c r="Q4179" s="105">
        <v>4987</v>
      </c>
      <c r="R4179" s="106">
        <v>2.1919999271631241E-2</v>
      </c>
      <c r="S4179" s="107">
        <v>2.2490000352263451E-2</v>
      </c>
    </row>
    <row r="4180" spans="1:19" x14ac:dyDescent="0.25">
      <c r="A4180" t="s">
        <v>331</v>
      </c>
      <c r="B4180" t="s">
        <v>347</v>
      </c>
      <c r="C4180" t="s">
        <v>347</v>
      </c>
      <c r="D4180" t="s">
        <v>347</v>
      </c>
      <c r="E4180" t="s">
        <v>242</v>
      </c>
      <c r="F4180" t="s">
        <v>243</v>
      </c>
      <c r="G4180" s="105">
        <v>20</v>
      </c>
      <c r="H4180" t="s">
        <v>469</v>
      </c>
      <c r="I4180" t="s">
        <v>430</v>
      </c>
      <c r="J4180" t="s">
        <v>432</v>
      </c>
      <c r="K4180" s="105">
        <v>88</v>
      </c>
      <c r="L4180" s="106">
        <v>0.1017299965023994</v>
      </c>
      <c r="M4180" s="106">
        <v>0.1022100001573563</v>
      </c>
      <c r="N4180" s="105">
        <v>823</v>
      </c>
      <c r="O4180" s="106">
        <v>6.6249996423721313E-2</v>
      </c>
      <c r="P4180" s="106">
        <v>6.8070001900196075E-2</v>
      </c>
      <c r="Q4180" s="105">
        <v>18498</v>
      </c>
      <c r="R4180" s="106">
        <v>8.1320002675056458E-2</v>
      </c>
      <c r="S4180" s="107">
        <v>8.343999832868576E-2</v>
      </c>
    </row>
    <row r="4181" spans="1:19" x14ac:dyDescent="0.25">
      <c r="A4181" t="s">
        <v>331</v>
      </c>
      <c r="B4181" t="s">
        <v>347</v>
      </c>
      <c r="C4181" t="s">
        <v>347</v>
      </c>
      <c r="D4181" t="s">
        <v>347</v>
      </c>
      <c r="E4181" t="s">
        <v>242</v>
      </c>
      <c r="F4181" t="s">
        <v>243</v>
      </c>
      <c r="G4181">
        <v>20</v>
      </c>
      <c r="H4181" t="s">
        <v>469</v>
      </c>
      <c r="I4181" t="s">
        <v>430</v>
      </c>
      <c r="J4181" t="s">
        <v>435</v>
      </c>
      <c r="K4181">
        <v>2</v>
      </c>
      <c r="L4181" s="106">
        <v>2.3099998943507671E-3</v>
      </c>
      <c r="M4181" s="106">
        <v>2.3199999704957008E-3</v>
      </c>
      <c r="N4181">
        <v>30</v>
      </c>
      <c r="O4181" s="106">
        <v>2.4200000334531069E-3</v>
      </c>
      <c r="P4181" s="106">
        <v>2.4800000246614222E-3</v>
      </c>
      <c r="Q4181">
        <v>391</v>
      </c>
      <c r="R4181" s="106">
        <v>1.7199999419972301E-3</v>
      </c>
      <c r="S4181" s="106">
        <v>1.760000013746321E-3</v>
      </c>
    </row>
    <row r="4182" spans="1:19" x14ac:dyDescent="0.25">
      <c r="A4182" t="s">
        <v>331</v>
      </c>
      <c r="B4182" t="s">
        <v>347</v>
      </c>
      <c r="C4182" t="s">
        <v>347</v>
      </c>
      <c r="D4182" t="s">
        <v>347</v>
      </c>
      <c r="E4182" t="s">
        <v>242</v>
      </c>
      <c r="F4182" t="s">
        <v>243</v>
      </c>
      <c r="G4182" s="105">
        <v>20</v>
      </c>
      <c r="H4182" t="s">
        <v>469</v>
      </c>
      <c r="I4182" t="s">
        <v>430</v>
      </c>
      <c r="J4182" t="s">
        <v>436</v>
      </c>
      <c r="K4182" s="105">
        <v>20</v>
      </c>
      <c r="L4182" s="106">
        <v>2.3119999095797539E-2</v>
      </c>
      <c r="M4182" s="106">
        <v>2.3229999467730519E-2</v>
      </c>
      <c r="N4182" s="105">
        <v>344</v>
      </c>
      <c r="O4182" s="106">
        <v>2.7690000832080841E-2</v>
      </c>
      <c r="P4182" s="106">
        <v>2.8449999168515209E-2</v>
      </c>
      <c r="Q4182" s="105">
        <v>6784</v>
      </c>
      <c r="R4182" s="106">
        <v>2.9829999431967739E-2</v>
      </c>
      <c r="S4182" s="107">
        <v>3.060000017285347E-2</v>
      </c>
    </row>
    <row r="4183" spans="1:19" x14ac:dyDescent="0.25">
      <c r="A4183" t="s">
        <v>331</v>
      </c>
      <c r="B4183" t="s">
        <v>347</v>
      </c>
      <c r="C4183" t="s">
        <v>347</v>
      </c>
      <c r="D4183" t="s">
        <v>347</v>
      </c>
      <c r="E4183" t="s">
        <v>242</v>
      </c>
      <c r="F4183" t="s">
        <v>243</v>
      </c>
      <c r="G4183" s="105">
        <v>20</v>
      </c>
      <c r="H4183" t="s">
        <v>469</v>
      </c>
      <c r="I4183" t="s">
        <v>430</v>
      </c>
      <c r="J4183" t="s">
        <v>431</v>
      </c>
      <c r="K4183" s="105">
        <v>44</v>
      </c>
      <c r="L4183" s="106">
        <v>5.0870001316070557E-2</v>
      </c>
      <c r="M4183" s="106">
        <v>5.1100000739097602E-2</v>
      </c>
      <c r="N4183" s="105">
        <v>3923</v>
      </c>
      <c r="O4183" s="106">
        <v>0.31580999493598938</v>
      </c>
      <c r="P4183" s="106">
        <v>0.32445999979972839</v>
      </c>
      <c r="Q4183" s="105">
        <v>77035</v>
      </c>
      <c r="R4183" s="106">
        <v>0.33867999911308289</v>
      </c>
      <c r="S4183" s="107">
        <v>0.3474699854850769</v>
      </c>
    </row>
    <row r="4184" spans="1:19" x14ac:dyDescent="0.25">
      <c r="A4184" t="s">
        <v>331</v>
      </c>
      <c r="B4184" t="s">
        <v>347</v>
      </c>
      <c r="C4184" t="s">
        <v>347</v>
      </c>
      <c r="D4184" t="s">
        <v>347</v>
      </c>
      <c r="E4184" t="s">
        <v>242</v>
      </c>
      <c r="F4184" t="s">
        <v>243</v>
      </c>
      <c r="G4184" s="105">
        <v>20</v>
      </c>
      <c r="H4184" t="s">
        <v>469</v>
      </c>
      <c r="I4184" t="s">
        <v>430</v>
      </c>
      <c r="J4184" t="s">
        <v>502</v>
      </c>
      <c r="K4184" s="105">
        <v>686</v>
      </c>
      <c r="L4184" s="106">
        <v>0.79306000471115112</v>
      </c>
      <c r="M4184" s="106">
        <v>0.79675000905990601</v>
      </c>
      <c r="N4184" s="105">
        <v>6712</v>
      </c>
      <c r="O4184" s="106">
        <v>0.54032999277114868</v>
      </c>
      <c r="P4184" s="106">
        <v>0.55511999130249023</v>
      </c>
      <c r="Q4184" s="105">
        <v>114008</v>
      </c>
      <c r="R4184" s="106">
        <v>0.5012199878692627</v>
      </c>
      <c r="S4184" s="107">
        <v>0.51424002647399902</v>
      </c>
    </row>
    <row r="4185" spans="1:19" x14ac:dyDescent="0.25">
      <c r="A4185" t="s">
        <v>331</v>
      </c>
      <c r="B4185" t="s">
        <v>347</v>
      </c>
      <c r="C4185" t="s">
        <v>347</v>
      </c>
      <c r="D4185" t="s">
        <v>347</v>
      </c>
      <c r="E4185" t="s">
        <v>242</v>
      </c>
      <c r="F4185" t="s">
        <v>243</v>
      </c>
      <c r="G4185">
        <v>20</v>
      </c>
      <c r="H4185" t="s">
        <v>469</v>
      </c>
      <c r="I4185" t="s">
        <v>430</v>
      </c>
      <c r="J4185" t="s">
        <v>86</v>
      </c>
      <c r="K4185">
        <v>4</v>
      </c>
      <c r="L4185" s="106">
        <v>4.6199997887015343E-3</v>
      </c>
      <c r="N4185">
        <v>331</v>
      </c>
      <c r="O4185" s="106">
        <v>2.665000036358833E-2</v>
      </c>
      <c r="Q4185">
        <v>5756</v>
      </c>
      <c r="R4185" s="106">
        <v>2.5310000404715541E-2</v>
      </c>
    </row>
    <row r="4186" spans="1:19" x14ac:dyDescent="0.25">
      <c r="A4186" t="s">
        <v>331</v>
      </c>
      <c r="B4186" t="s">
        <v>347</v>
      </c>
      <c r="C4186" t="s">
        <v>347</v>
      </c>
      <c r="D4186" t="s">
        <v>347</v>
      </c>
      <c r="E4186" t="s">
        <v>242</v>
      </c>
      <c r="F4186" t="s">
        <v>243</v>
      </c>
      <c r="G4186" s="105">
        <v>20</v>
      </c>
      <c r="H4186" t="s">
        <v>469</v>
      </c>
      <c r="I4186" t="s">
        <v>401</v>
      </c>
      <c r="J4186" t="s">
        <v>405</v>
      </c>
      <c r="K4186" s="105">
        <v>637</v>
      </c>
      <c r="L4186" s="106">
        <v>0.73641997575759888</v>
      </c>
      <c r="M4186" s="106">
        <v>0.75296002626419067</v>
      </c>
      <c r="N4186" s="105">
        <v>9596</v>
      </c>
      <c r="O4186" s="106">
        <v>0.77249997854232788</v>
      </c>
      <c r="P4186" s="106">
        <v>0.79391002655029297</v>
      </c>
      <c r="Q4186" s="105">
        <v>171311</v>
      </c>
      <c r="R4186" s="106">
        <v>0.75314998626708984</v>
      </c>
      <c r="S4186" s="107">
        <v>0.77806001901626587</v>
      </c>
    </row>
    <row r="4187" spans="1:19" x14ac:dyDescent="0.25">
      <c r="A4187" t="s">
        <v>331</v>
      </c>
      <c r="B4187" t="s">
        <v>347</v>
      </c>
      <c r="C4187" t="s">
        <v>347</v>
      </c>
      <c r="D4187" t="s">
        <v>347</v>
      </c>
      <c r="E4187" t="s">
        <v>242</v>
      </c>
      <c r="F4187" t="s">
        <v>243</v>
      </c>
      <c r="G4187" s="105">
        <v>20</v>
      </c>
      <c r="H4187" t="s">
        <v>469</v>
      </c>
      <c r="I4187" t="s">
        <v>401</v>
      </c>
      <c r="J4187" t="s">
        <v>412</v>
      </c>
      <c r="K4187" s="105">
        <v>82</v>
      </c>
      <c r="L4187" s="106">
        <v>9.4800002872943878E-2</v>
      </c>
      <c r="M4187" s="106">
        <v>9.6929997205734253E-2</v>
      </c>
      <c r="N4187" s="105">
        <v>1130</v>
      </c>
      <c r="O4187" s="106">
        <v>9.0970002114772797E-2</v>
      </c>
      <c r="P4187" s="106">
        <v>9.3489997088909149E-2</v>
      </c>
      <c r="Q4187" s="105">
        <v>22313</v>
      </c>
      <c r="R4187" s="106">
        <v>9.8099999129772186E-2</v>
      </c>
      <c r="S4187" s="107">
        <v>0.10134000331163411</v>
      </c>
    </row>
    <row r="4188" spans="1:19" x14ac:dyDescent="0.25">
      <c r="A4188" t="s">
        <v>331</v>
      </c>
      <c r="B4188" t="s">
        <v>347</v>
      </c>
      <c r="C4188" t="s">
        <v>347</v>
      </c>
      <c r="D4188" t="s">
        <v>347</v>
      </c>
      <c r="E4188" t="s">
        <v>242</v>
      </c>
      <c r="F4188" t="s">
        <v>243</v>
      </c>
      <c r="G4188" s="105">
        <v>20</v>
      </c>
      <c r="H4188" t="s">
        <v>469</v>
      </c>
      <c r="I4188" t="s">
        <v>401</v>
      </c>
      <c r="J4188" t="s">
        <v>413</v>
      </c>
      <c r="K4188" s="105">
        <v>80</v>
      </c>
      <c r="L4188" s="106">
        <v>9.2490002512931824E-2</v>
      </c>
      <c r="M4188" s="106">
        <v>9.4559997320175171E-2</v>
      </c>
      <c r="N4188" s="105">
        <v>839</v>
      </c>
      <c r="O4188" s="106">
        <v>6.7539997398853302E-2</v>
      </c>
      <c r="P4188" s="106">
        <v>6.941000372171402E-2</v>
      </c>
      <c r="Q4188" s="105">
        <v>15680</v>
      </c>
      <c r="R4188" s="106">
        <v>6.8939998745918274E-2</v>
      </c>
      <c r="S4188" s="107">
        <v>7.1220003068447113E-2</v>
      </c>
    </row>
    <row r="4189" spans="1:19" x14ac:dyDescent="0.25">
      <c r="A4189" t="s">
        <v>331</v>
      </c>
      <c r="B4189" t="s">
        <v>347</v>
      </c>
      <c r="C4189" t="s">
        <v>347</v>
      </c>
      <c r="D4189" t="s">
        <v>347</v>
      </c>
      <c r="E4189" t="s">
        <v>242</v>
      </c>
      <c r="F4189" t="s">
        <v>243</v>
      </c>
      <c r="G4189">
        <v>20</v>
      </c>
      <c r="H4189" t="s">
        <v>469</v>
      </c>
      <c r="I4189" t="s">
        <v>401</v>
      </c>
      <c r="J4189" t="s">
        <v>441</v>
      </c>
      <c r="K4189">
        <v>19</v>
      </c>
      <c r="L4189" s="106">
        <v>2.19700001180172E-2</v>
      </c>
      <c r="N4189">
        <v>335</v>
      </c>
      <c r="O4189" s="106">
        <v>2.696999907493591E-2</v>
      </c>
      <c r="Q4189">
        <v>7283</v>
      </c>
      <c r="R4189" s="106">
        <v>3.2019998878240592E-2</v>
      </c>
    </row>
    <row r="4190" spans="1:19" x14ac:dyDescent="0.25">
      <c r="A4190" t="s">
        <v>331</v>
      </c>
      <c r="B4190" t="s">
        <v>347</v>
      </c>
      <c r="C4190" t="s">
        <v>347</v>
      </c>
      <c r="D4190" t="s">
        <v>347</v>
      </c>
      <c r="E4190" t="s">
        <v>242</v>
      </c>
      <c r="F4190" t="s">
        <v>243</v>
      </c>
      <c r="G4190" s="105">
        <v>20</v>
      </c>
      <c r="H4190" t="s">
        <v>469</v>
      </c>
      <c r="I4190" t="s">
        <v>401</v>
      </c>
      <c r="J4190" t="s">
        <v>414</v>
      </c>
      <c r="K4190" s="105">
        <v>47</v>
      </c>
      <c r="L4190" s="106">
        <v>5.4340001195669167E-2</v>
      </c>
      <c r="M4190" s="106">
        <v>5.5560000240802758E-2</v>
      </c>
      <c r="N4190" s="105">
        <v>522</v>
      </c>
      <c r="O4190" s="106">
        <v>4.2020000517368317E-2</v>
      </c>
      <c r="P4190" s="106">
        <v>4.3189998716115952E-2</v>
      </c>
      <c r="Q4190" s="105">
        <v>10872</v>
      </c>
      <c r="R4190" s="106">
        <v>4.7800000756978989E-2</v>
      </c>
      <c r="S4190" s="107">
        <v>4.9380000680685043E-2</v>
      </c>
    </row>
    <row r="4191" spans="1:19" x14ac:dyDescent="0.25">
      <c r="A4191" t="s">
        <v>331</v>
      </c>
      <c r="B4191" t="s">
        <v>347</v>
      </c>
      <c r="C4191" t="s">
        <v>347</v>
      </c>
      <c r="D4191" t="s">
        <v>347</v>
      </c>
      <c r="E4191" t="s">
        <v>250</v>
      </c>
      <c r="F4191" t="s">
        <v>251</v>
      </c>
      <c r="G4191" s="105">
        <v>20</v>
      </c>
      <c r="H4191" t="s">
        <v>469</v>
      </c>
      <c r="I4191" t="s">
        <v>349</v>
      </c>
      <c r="J4191" t="s">
        <v>350</v>
      </c>
      <c r="K4191" s="105">
        <v>11</v>
      </c>
      <c r="L4191" s="106">
        <v>4.3100002221763134E-3</v>
      </c>
      <c r="N4191" s="105">
        <v>49</v>
      </c>
      <c r="O4191" s="106">
        <v>3.9400001987814903E-3</v>
      </c>
      <c r="Q4191" s="105">
        <v>1130</v>
      </c>
      <c r="R4191" s="106">
        <v>4.9700001254677773E-3</v>
      </c>
      <c r="S4191" s="107"/>
    </row>
    <row r="4192" spans="1:19" x14ac:dyDescent="0.25">
      <c r="A4192" t="s">
        <v>331</v>
      </c>
      <c r="B4192" t="s">
        <v>347</v>
      </c>
      <c r="C4192" t="s">
        <v>347</v>
      </c>
      <c r="D4192" t="s">
        <v>347</v>
      </c>
      <c r="E4192" t="s">
        <v>250</v>
      </c>
      <c r="F4192" t="s">
        <v>251</v>
      </c>
      <c r="G4192">
        <v>20</v>
      </c>
      <c r="H4192" t="s">
        <v>469</v>
      </c>
      <c r="I4192" t="s">
        <v>349</v>
      </c>
      <c r="J4192" t="s">
        <v>368</v>
      </c>
      <c r="K4192">
        <v>96</v>
      </c>
      <c r="L4192" s="106">
        <v>3.7650000303983688E-2</v>
      </c>
      <c r="N4192">
        <v>464</v>
      </c>
      <c r="O4192" s="106">
        <v>3.7349998950958252E-2</v>
      </c>
      <c r="Q4192">
        <v>8418</v>
      </c>
      <c r="R4192" s="106">
        <v>3.700999915599823E-2</v>
      </c>
    </row>
    <row r="4193" spans="1:19" x14ac:dyDescent="0.25">
      <c r="A4193" t="s">
        <v>331</v>
      </c>
      <c r="B4193" t="s">
        <v>347</v>
      </c>
      <c r="C4193" t="s">
        <v>347</v>
      </c>
      <c r="D4193" t="s">
        <v>347</v>
      </c>
      <c r="E4193" t="s">
        <v>250</v>
      </c>
      <c r="F4193" t="s">
        <v>251</v>
      </c>
      <c r="G4193" s="105">
        <v>20</v>
      </c>
      <c r="H4193" t="s">
        <v>469</v>
      </c>
      <c r="I4193" t="s">
        <v>349</v>
      </c>
      <c r="J4193" t="s">
        <v>369</v>
      </c>
      <c r="K4193" s="105">
        <v>223</v>
      </c>
      <c r="L4193" s="106">
        <v>8.7449997663497925E-2</v>
      </c>
      <c r="N4193" s="105">
        <v>1488</v>
      </c>
      <c r="O4193" s="106">
        <v>0.1197900027036667</v>
      </c>
      <c r="Q4193" s="105">
        <v>27454</v>
      </c>
      <c r="R4193" s="106">
        <v>0.1207000017166138</v>
      </c>
      <c r="S4193" s="107"/>
    </row>
    <row r="4194" spans="1:19" x14ac:dyDescent="0.25">
      <c r="A4194" t="s">
        <v>331</v>
      </c>
      <c r="B4194" t="s">
        <v>347</v>
      </c>
      <c r="C4194" t="s">
        <v>347</v>
      </c>
      <c r="D4194" t="s">
        <v>347</v>
      </c>
      <c r="E4194" t="s">
        <v>250</v>
      </c>
      <c r="F4194" t="s">
        <v>251</v>
      </c>
      <c r="G4194" s="105">
        <v>20</v>
      </c>
      <c r="H4194" t="s">
        <v>469</v>
      </c>
      <c r="I4194" t="s">
        <v>349</v>
      </c>
      <c r="J4194" t="s">
        <v>370</v>
      </c>
      <c r="K4194" s="105">
        <v>562</v>
      </c>
      <c r="L4194" s="106">
        <v>0.22039000689983371</v>
      </c>
      <c r="N4194" s="105">
        <v>2993</v>
      </c>
      <c r="O4194" s="106">
        <v>0.24094000458717349</v>
      </c>
      <c r="Q4194" s="105">
        <v>55879</v>
      </c>
      <c r="R4194" s="106">
        <v>0.24567000567913061</v>
      </c>
      <c r="S4194" s="107"/>
    </row>
    <row r="4195" spans="1:19" x14ac:dyDescent="0.25">
      <c r="A4195" t="s">
        <v>331</v>
      </c>
      <c r="B4195" t="s">
        <v>347</v>
      </c>
      <c r="C4195" t="s">
        <v>347</v>
      </c>
      <c r="D4195" t="s">
        <v>347</v>
      </c>
      <c r="E4195" t="s">
        <v>250</v>
      </c>
      <c r="F4195" t="s">
        <v>251</v>
      </c>
      <c r="G4195">
        <v>20</v>
      </c>
      <c r="H4195" t="s">
        <v>469</v>
      </c>
      <c r="I4195" t="s">
        <v>349</v>
      </c>
      <c r="J4195" t="s">
        <v>371</v>
      </c>
      <c r="K4195">
        <v>662</v>
      </c>
      <c r="L4195" s="106">
        <v>0.25960999727249151</v>
      </c>
      <c r="N4195">
        <v>3049</v>
      </c>
      <c r="O4195" s="106">
        <v>0.24545000493526459</v>
      </c>
      <c r="Q4195">
        <v>57982</v>
      </c>
      <c r="R4195" s="106">
        <v>0.25490999221801758</v>
      </c>
    </row>
    <row r="4196" spans="1:19" x14ac:dyDescent="0.25">
      <c r="A4196" t="s">
        <v>331</v>
      </c>
      <c r="B4196" t="s">
        <v>347</v>
      </c>
      <c r="C4196" t="s">
        <v>347</v>
      </c>
      <c r="D4196" t="s">
        <v>347</v>
      </c>
      <c r="E4196" t="s">
        <v>250</v>
      </c>
      <c r="F4196" t="s">
        <v>251</v>
      </c>
      <c r="G4196">
        <v>20</v>
      </c>
      <c r="H4196" t="s">
        <v>469</v>
      </c>
      <c r="I4196" t="s">
        <v>349</v>
      </c>
      <c r="J4196" t="s">
        <v>372</v>
      </c>
      <c r="K4196">
        <v>578</v>
      </c>
      <c r="L4196" s="106">
        <v>0.22666999697685239</v>
      </c>
      <c r="N4196">
        <v>2488</v>
      </c>
      <c r="O4196" s="106">
        <v>0.20028999447822571</v>
      </c>
      <c r="Q4196">
        <v>44765</v>
      </c>
      <c r="R4196" s="106">
        <v>0.19679999351501459</v>
      </c>
    </row>
    <row r="4197" spans="1:19" x14ac:dyDescent="0.25">
      <c r="A4197" t="s">
        <v>331</v>
      </c>
      <c r="B4197" t="s">
        <v>347</v>
      </c>
      <c r="C4197" t="s">
        <v>347</v>
      </c>
      <c r="D4197" t="s">
        <v>347</v>
      </c>
      <c r="E4197" t="s">
        <v>250</v>
      </c>
      <c r="F4197" t="s">
        <v>251</v>
      </c>
      <c r="G4197" s="105">
        <v>20</v>
      </c>
      <c r="H4197" t="s">
        <v>469</v>
      </c>
      <c r="I4197" t="s">
        <v>349</v>
      </c>
      <c r="J4197" t="s">
        <v>373</v>
      </c>
      <c r="K4197" s="105">
        <v>418</v>
      </c>
      <c r="L4197" s="106">
        <v>0.16392000019550321</v>
      </c>
      <c r="N4197" s="105">
        <v>1891</v>
      </c>
      <c r="O4197" s="106">
        <v>0.15222999453544619</v>
      </c>
      <c r="Q4197" s="105">
        <v>31831</v>
      </c>
      <c r="R4197" s="106">
        <v>0.1399399936199188</v>
      </c>
      <c r="S4197" s="107"/>
    </row>
    <row r="4198" spans="1:19" x14ac:dyDescent="0.25">
      <c r="A4198" t="s">
        <v>331</v>
      </c>
      <c r="B4198" t="s">
        <v>347</v>
      </c>
      <c r="C4198" t="s">
        <v>347</v>
      </c>
      <c r="D4198" t="s">
        <v>347</v>
      </c>
      <c r="E4198" t="s">
        <v>250</v>
      </c>
      <c r="F4198" t="s">
        <v>251</v>
      </c>
      <c r="G4198" s="105">
        <v>20</v>
      </c>
      <c r="H4198" t="s">
        <v>469</v>
      </c>
      <c r="I4198" t="s">
        <v>438</v>
      </c>
      <c r="J4198" t="s">
        <v>48</v>
      </c>
      <c r="K4198" s="105">
        <v>2142</v>
      </c>
      <c r="L4198" s="106">
        <v>0.8399999737739563</v>
      </c>
      <c r="M4198" s="106">
        <v>0.86267000436782837</v>
      </c>
      <c r="N4198" s="105">
        <v>10348</v>
      </c>
      <c r="O4198" s="106">
        <v>0.83303999900817871</v>
      </c>
      <c r="P4198" s="106">
        <v>0.85613000392913818</v>
      </c>
      <c r="Q4198" s="105">
        <v>186401</v>
      </c>
      <c r="R4198" s="106">
        <v>0.81949001550674438</v>
      </c>
      <c r="S4198" s="107">
        <v>0.8465999960899353</v>
      </c>
    </row>
    <row r="4199" spans="1:19" x14ac:dyDescent="0.25">
      <c r="A4199" t="s">
        <v>331</v>
      </c>
      <c r="B4199" t="s">
        <v>347</v>
      </c>
      <c r="C4199" t="s">
        <v>347</v>
      </c>
      <c r="D4199" t="s">
        <v>347</v>
      </c>
      <c r="E4199" t="s">
        <v>250</v>
      </c>
      <c r="F4199" t="s">
        <v>251</v>
      </c>
      <c r="G4199" s="105">
        <v>20</v>
      </c>
      <c r="H4199" t="s">
        <v>469</v>
      </c>
      <c r="I4199" t="s">
        <v>438</v>
      </c>
      <c r="J4199" t="s">
        <v>42</v>
      </c>
      <c r="K4199" s="105">
        <v>214</v>
      </c>
      <c r="L4199" s="106">
        <v>8.3920001983642578E-2</v>
      </c>
      <c r="M4199" s="106">
        <v>8.6190000176429749E-2</v>
      </c>
      <c r="N4199" s="105">
        <v>1079</v>
      </c>
      <c r="O4199" s="106">
        <v>8.6860001087188721E-2</v>
      </c>
      <c r="P4199" s="106">
        <v>8.9270003139972687E-2</v>
      </c>
      <c r="Q4199" s="105">
        <v>20350</v>
      </c>
      <c r="R4199" s="106">
        <v>8.9469999074935913E-2</v>
      </c>
      <c r="S4199" s="107">
        <v>9.2430002987384796E-2</v>
      </c>
    </row>
    <row r="4200" spans="1:19" x14ac:dyDescent="0.25">
      <c r="A4200" t="s">
        <v>331</v>
      </c>
      <c r="B4200" t="s">
        <v>347</v>
      </c>
      <c r="C4200" t="s">
        <v>347</v>
      </c>
      <c r="D4200" t="s">
        <v>347</v>
      </c>
      <c r="E4200" t="s">
        <v>250</v>
      </c>
      <c r="F4200" t="s">
        <v>251</v>
      </c>
      <c r="G4200" s="105">
        <v>20</v>
      </c>
      <c r="H4200" t="s">
        <v>469</v>
      </c>
      <c r="I4200" t="s">
        <v>438</v>
      </c>
      <c r="J4200" t="s">
        <v>374</v>
      </c>
      <c r="K4200" s="105">
        <v>127</v>
      </c>
      <c r="L4200" s="106">
        <v>4.9800001084804528E-2</v>
      </c>
      <c r="M4200" s="106">
        <v>5.1150001585483551E-2</v>
      </c>
      <c r="N4200" s="105">
        <v>660</v>
      </c>
      <c r="O4200" s="106">
        <v>5.3130000829696662E-2</v>
      </c>
      <c r="P4200" s="106">
        <v>5.4600000381469727E-2</v>
      </c>
      <c r="Q4200" s="105">
        <v>13425</v>
      </c>
      <c r="R4200" s="106">
        <v>5.9020001441240311E-2</v>
      </c>
      <c r="S4200" s="107">
        <v>6.0970000922679901E-2</v>
      </c>
    </row>
    <row r="4201" spans="1:19" x14ac:dyDescent="0.25">
      <c r="A4201" t="s">
        <v>331</v>
      </c>
      <c r="B4201" t="s">
        <v>347</v>
      </c>
      <c r="C4201" t="s">
        <v>347</v>
      </c>
      <c r="D4201" t="s">
        <v>347</v>
      </c>
      <c r="E4201" t="s">
        <v>250</v>
      </c>
      <c r="F4201" t="s">
        <v>251</v>
      </c>
      <c r="G4201" s="105">
        <v>20</v>
      </c>
      <c r="H4201" t="s">
        <v>469</v>
      </c>
      <c r="I4201" t="s">
        <v>438</v>
      </c>
      <c r="J4201" t="s">
        <v>86</v>
      </c>
      <c r="K4201" s="105">
        <v>67</v>
      </c>
      <c r="L4201" s="106">
        <v>2.627000026404858E-2</v>
      </c>
      <c r="N4201" s="105">
        <v>335</v>
      </c>
      <c r="O4201" s="106">
        <v>2.696999907493591E-2</v>
      </c>
      <c r="Q4201" s="105">
        <v>7283</v>
      </c>
      <c r="R4201" s="106">
        <v>3.2019998878240592E-2</v>
      </c>
      <c r="S4201" s="107"/>
    </row>
    <row r="4202" spans="1:19" x14ac:dyDescent="0.25">
      <c r="A4202" t="s">
        <v>331</v>
      </c>
      <c r="B4202" t="s">
        <v>347</v>
      </c>
      <c r="C4202" t="s">
        <v>347</v>
      </c>
      <c r="D4202" t="s">
        <v>347</v>
      </c>
      <c r="E4202" t="s">
        <v>250</v>
      </c>
      <c r="F4202" t="s">
        <v>251</v>
      </c>
      <c r="G4202" s="105">
        <v>20</v>
      </c>
      <c r="H4202" t="s">
        <v>469</v>
      </c>
      <c r="I4202" t="s">
        <v>375</v>
      </c>
      <c r="J4202" t="s">
        <v>376</v>
      </c>
      <c r="K4202" s="105">
        <v>520</v>
      </c>
      <c r="L4202" s="106">
        <v>0.20392000675201419</v>
      </c>
      <c r="N4202" s="105">
        <v>2467</v>
      </c>
      <c r="O4202" s="106">
        <v>0.1985999941825867</v>
      </c>
      <c r="Q4202" s="105">
        <v>47189</v>
      </c>
      <c r="R4202" s="106">
        <v>0.20746000111103061</v>
      </c>
      <c r="S4202" s="107"/>
    </row>
    <row r="4203" spans="1:19" x14ac:dyDescent="0.25">
      <c r="A4203" t="s">
        <v>331</v>
      </c>
      <c r="B4203" t="s">
        <v>347</v>
      </c>
      <c r="C4203" t="s">
        <v>347</v>
      </c>
      <c r="D4203" t="s">
        <v>347</v>
      </c>
      <c r="E4203" t="s">
        <v>250</v>
      </c>
      <c r="F4203" t="s">
        <v>251</v>
      </c>
      <c r="G4203" s="105">
        <v>20</v>
      </c>
      <c r="H4203" t="s">
        <v>469</v>
      </c>
      <c r="I4203" t="s">
        <v>375</v>
      </c>
      <c r="J4203" t="s">
        <v>377</v>
      </c>
      <c r="K4203" s="105">
        <v>488</v>
      </c>
      <c r="L4203" s="106">
        <v>0.1913699954748154</v>
      </c>
      <c r="N4203" s="105">
        <v>2436</v>
      </c>
      <c r="O4203" s="106">
        <v>0.19609999656677249</v>
      </c>
      <c r="Q4203" s="105">
        <v>47420</v>
      </c>
      <c r="R4203" s="106">
        <v>0.20848000049591059</v>
      </c>
      <c r="S4203" s="107"/>
    </row>
    <row r="4204" spans="1:19" x14ac:dyDescent="0.25">
      <c r="A4204" t="s">
        <v>331</v>
      </c>
      <c r="B4204" t="s">
        <v>347</v>
      </c>
      <c r="C4204" t="s">
        <v>347</v>
      </c>
      <c r="D4204" t="s">
        <v>347</v>
      </c>
      <c r="E4204" t="s">
        <v>250</v>
      </c>
      <c r="F4204" t="s">
        <v>251</v>
      </c>
      <c r="G4204">
        <v>20</v>
      </c>
      <c r="H4204" t="s">
        <v>469</v>
      </c>
      <c r="I4204" t="s">
        <v>375</v>
      </c>
      <c r="J4204" t="s">
        <v>378</v>
      </c>
      <c r="K4204">
        <v>372</v>
      </c>
      <c r="L4204" s="106">
        <v>0.14587999880313871</v>
      </c>
      <c r="N4204">
        <v>2112</v>
      </c>
      <c r="O4204" s="106">
        <v>0.17001999914646149</v>
      </c>
      <c r="Q4204">
        <v>37332</v>
      </c>
      <c r="R4204" s="106">
        <v>0.1641300022602081</v>
      </c>
    </row>
    <row r="4205" spans="1:19" x14ac:dyDescent="0.25">
      <c r="A4205" t="s">
        <v>331</v>
      </c>
      <c r="B4205" t="s">
        <v>347</v>
      </c>
      <c r="C4205" t="s">
        <v>347</v>
      </c>
      <c r="D4205" t="s">
        <v>347</v>
      </c>
      <c r="E4205" t="s">
        <v>250</v>
      </c>
      <c r="F4205" t="s">
        <v>251</v>
      </c>
      <c r="G4205" s="105">
        <v>20</v>
      </c>
      <c r="H4205" t="s">
        <v>469</v>
      </c>
      <c r="I4205" t="s">
        <v>375</v>
      </c>
      <c r="J4205" t="s">
        <v>379</v>
      </c>
      <c r="K4205" s="105">
        <v>568</v>
      </c>
      <c r="L4205" s="106">
        <v>0.2227499932050705</v>
      </c>
      <c r="N4205" s="105">
        <v>2678</v>
      </c>
      <c r="O4205" s="106">
        <v>0.21559000015258789</v>
      </c>
      <c r="Q4205" s="105">
        <v>47525</v>
      </c>
      <c r="R4205" s="106">
        <v>0.20893999934196469</v>
      </c>
      <c r="S4205" s="107"/>
    </row>
    <row r="4206" spans="1:19" x14ac:dyDescent="0.25">
      <c r="A4206" t="s">
        <v>331</v>
      </c>
      <c r="B4206" t="s">
        <v>347</v>
      </c>
      <c r="C4206" t="s">
        <v>347</v>
      </c>
      <c r="D4206" t="s">
        <v>347</v>
      </c>
      <c r="E4206" t="s">
        <v>250</v>
      </c>
      <c r="F4206" t="s">
        <v>251</v>
      </c>
      <c r="G4206" s="105">
        <v>20</v>
      </c>
      <c r="H4206" t="s">
        <v>469</v>
      </c>
      <c r="I4206" t="s">
        <v>375</v>
      </c>
      <c r="J4206" t="s">
        <v>380</v>
      </c>
      <c r="K4206" s="105">
        <v>602</v>
      </c>
      <c r="L4206" s="106">
        <v>0.23608000576496119</v>
      </c>
      <c r="N4206" s="105">
        <v>2729</v>
      </c>
      <c r="O4206" s="106">
        <v>0.2196899950504303</v>
      </c>
      <c r="Q4206" s="105">
        <v>47993</v>
      </c>
      <c r="R4206" s="106">
        <v>0.210999995470047</v>
      </c>
      <c r="S4206" s="107"/>
    </row>
    <row r="4207" spans="1:19" x14ac:dyDescent="0.25">
      <c r="A4207" t="s">
        <v>331</v>
      </c>
      <c r="B4207" t="s">
        <v>347</v>
      </c>
      <c r="C4207" t="s">
        <v>347</v>
      </c>
      <c r="D4207" t="s">
        <v>347</v>
      </c>
      <c r="E4207" t="s">
        <v>250</v>
      </c>
      <c r="F4207" t="s">
        <v>251</v>
      </c>
      <c r="G4207" s="105">
        <v>20</v>
      </c>
      <c r="H4207" t="s">
        <v>469</v>
      </c>
      <c r="I4207" t="s">
        <v>381</v>
      </c>
      <c r="J4207" t="s">
        <v>382</v>
      </c>
      <c r="K4207" s="105">
        <v>63</v>
      </c>
      <c r="L4207" s="106">
        <v>2.4709999561309811E-2</v>
      </c>
      <c r="M4207" s="106">
        <v>2.8939999639987949E-2</v>
      </c>
      <c r="N4207" s="105">
        <v>412</v>
      </c>
      <c r="O4207" s="106">
        <v>3.3169999718666077E-2</v>
      </c>
      <c r="P4207" s="106">
        <v>3.7280000746250153E-2</v>
      </c>
      <c r="Q4207" s="105">
        <v>5423</v>
      </c>
      <c r="R4207" s="106">
        <v>2.384000085294247E-2</v>
      </c>
      <c r="S4207" s="107">
        <v>3.0780000612139698E-2</v>
      </c>
    </row>
    <row r="4208" spans="1:19" x14ac:dyDescent="0.25">
      <c r="A4208" t="s">
        <v>331</v>
      </c>
      <c r="B4208" t="s">
        <v>347</v>
      </c>
      <c r="C4208" t="s">
        <v>347</v>
      </c>
      <c r="D4208" t="s">
        <v>347</v>
      </c>
      <c r="E4208" t="s">
        <v>250</v>
      </c>
      <c r="F4208" t="s">
        <v>251</v>
      </c>
      <c r="G4208">
        <v>20</v>
      </c>
      <c r="H4208" t="s">
        <v>469</v>
      </c>
      <c r="I4208" t="s">
        <v>381</v>
      </c>
      <c r="J4208" t="s">
        <v>383</v>
      </c>
      <c r="K4208">
        <v>208</v>
      </c>
      <c r="L4208" s="106">
        <v>8.156999945640564E-2</v>
      </c>
      <c r="M4208" s="106">
        <v>9.554000198841095E-2</v>
      </c>
      <c r="N4208">
        <v>1669</v>
      </c>
      <c r="O4208" s="106">
        <v>0.1343600004911423</v>
      </c>
      <c r="P4208" s="106">
        <v>0.1510100066661835</v>
      </c>
      <c r="Q4208">
        <v>26007</v>
      </c>
      <c r="R4208" s="106">
        <v>0.11433999985456469</v>
      </c>
      <c r="S4208" s="106">
        <v>0.1476300060749054</v>
      </c>
    </row>
    <row r="4209" spans="1:19" x14ac:dyDescent="0.25">
      <c r="A4209" t="s">
        <v>331</v>
      </c>
      <c r="B4209" t="s">
        <v>347</v>
      </c>
      <c r="C4209" t="s">
        <v>347</v>
      </c>
      <c r="D4209" t="s">
        <v>347</v>
      </c>
      <c r="E4209" t="s">
        <v>250</v>
      </c>
      <c r="F4209" t="s">
        <v>251</v>
      </c>
      <c r="G4209" s="105">
        <v>20</v>
      </c>
      <c r="H4209" t="s">
        <v>469</v>
      </c>
      <c r="I4209" t="s">
        <v>381</v>
      </c>
      <c r="J4209" t="s">
        <v>384</v>
      </c>
      <c r="K4209" s="105">
        <v>1906</v>
      </c>
      <c r="L4209" s="106">
        <v>0.74744999408721924</v>
      </c>
      <c r="M4209" s="106">
        <v>0.87551999092102051</v>
      </c>
      <c r="N4209" s="105">
        <v>8971</v>
      </c>
      <c r="O4209" s="106">
        <v>0.72219002246856689</v>
      </c>
      <c r="P4209" s="106">
        <v>0.81171000003814697</v>
      </c>
      <c r="Q4209" s="105">
        <v>144739</v>
      </c>
      <c r="R4209" s="106">
        <v>0.6363300085067749</v>
      </c>
      <c r="S4209" s="107">
        <v>0.82159000635147095</v>
      </c>
    </row>
    <row r="4210" spans="1:19" x14ac:dyDescent="0.25">
      <c r="A4210" t="s">
        <v>331</v>
      </c>
      <c r="B4210" t="s">
        <v>347</v>
      </c>
      <c r="C4210" t="s">
        <v>347</v>
      </c>
      <c r="D4210" t="s">
        <v>347</v>
      </c>
      <c r="E4210" t="s">
        <v>250</v>
      </c>
      <c r="F4210" t="s">
        <v>251</v>
      </c>
      <c r="G4210" s="105">
        <v>20</v>
      </c>
      <c r="H4210" t="s">
        <v>469</v>
      </c>
      <c r="I4210" t="s">
        <v>381</v>
      </c>
      <c r="J4210" t="s">
        <v>385</v>
      </c>
      <c r="K4210" s="105">
        <v>373</v>
      </c>
      <c r="L4210" s="106">
        <v>0.14627000689506531</v>
      </c>
      <c r="N4210" s="105">
        <v>1370</v>
      </c>
      <c r="O4210" s="106">
        <v>0.1102899983525276</v>
      </c>
      <c r="Q4210" s="105">
        <v>51290</v>
      </c>
      <c r="R4210" s="106">
        <v>0.22549000382423401</v>
      </c>
      <c r="S4210" s="107"/>
    </row>
    <row r="4211" spans="1:19" x14ac:dyDescent="0.25">
      <c r="A4211" t="s">
        <v>331</v>
      </c>
      <c r="B4211" t="s">
        <v>347</v>
      </c>
      <c r="C4211" t="s">
        <v>347</v>
      </c>
      <c r="D4211" t="s">
        <v>347</v>
      </c>
      <c r="E4211" t="s">
        <v>250</v>
      </c>
      <c r="F4211" t="s">
        <v>251</v>
      </c>
      <c r="G4211">
        <v>20</v>
      </c>
      <c r="H4211" t="s">
        <v>469</v>
      </c>
      <c r="I4211" t="s">
        <v>386</v>
      </c>
      <c r="J4211" t="s">
        <v>387</v>
      </c>
      <c r="K4211">
        <v>86</v>
      </c>
      <c r="L4211" s="106">
        <v>3.3730000257492072E-2</v>
      </c>
      <c r="M4211" s="106">
        <v>3.5730000585317612E-2</v>
      </c>
      <c r="N4211">
        <v>406</v>
      </c>
      <c r="O4211" s="106">
        <v>3.2680001109838493E-2</v>
      </c>
      <c r="P4211" s="106">
        <v>3.4099999815225601E-2</v>
      </c>
      <c r="Q4211">
        <v>12181</v>
      </c>
      <c r="R4211" s="106">
        <v>5.3550001233816147E-2</v>
      </c>
      <c r="S4211" s="106">
        <v>5.4999999701976783E-2</v>
      </c>
    </row>
    <row r="4212" spans="1:19" x14ac:dyDescent="0.25">
      <c r="A4212" t="s">
        <v>331</v>
      </c>
      <c r="B4212" t="s">
        <v>347</v>
      </c>
      <c r="C4212" t="s">
        <v>347</v>
      </c>
      <c r="D4212" t="s">
        <v>347</v>
      </c>
      <c r="E4212" t="s">
        <v>250</v>
      </c>
      <c r="F4212" t="s">
        <v>251</v>
      </c>
      <c r="G4212" s="105">
        <v>20</v>
      </c>
      <c r="H4212" t="s">
        <v>469</v>
      </c>
      <c r="I4212" t="s">
        <v>386</v>
      </c>
      <c r="J4212" t="s">
        <v>388</v>
      </c>
      <c r="K4212" s="105">
        <v>41</v>
      </c>
      <c r="L4212" s="106">
        <v>1.6079999506473541E-2</v>
      </c>
      <c r="M4212" s="106">
        <v>1.7030000686645511E-2</v>
      </c>
      <c r="N4212" s="105">
        <v>173</v>
      </c>
      <c r="O4212" s="106">
        <v>1.3930000364780429E-2</v>
      </c>
      <c r="P4212" s="106">
        <v>1.453000027686357E-2</v>
      </c>
      <c r="Q4212" s="105">
        <v>6321</v>
      </c>
      <c r="R4212" s="106">
        <v>2.77900006622076E-2</v>
      </c>
      <c r="S4212" s="107">
        <v>2.8540000319480899E-2</v>
      </c>
    </row>
    <row r="4213" spans="1:19" x14ac:dyDescent="0.25">
      <c r="A4213" t="s">
        <v>331</v>
      </c>
      <c r="B4213" t="s">
        <v>347</v>
      </c>
      <c r="C4213" t="s">
        <v>347</v>
      </c>
      <c r="D4213" t="s">
        <v>347</v>
      </c>
      <c r="E4213" t="s">
        <v>250</v>
      </c>
      <c r="F4213" t="s">
        <v>251</v>
      </c>
      <c r="G4213">
        <v>20</v>
      </c>
      <c r="H4213" t="s">
        <v>469</v>
      </c>
      <c r="I4213" t="s">
        <v>386</v>
      </c>
      <c r="J4213" t="s">
        <v>85</v>
      </c>
      <c r="K4213">
        <v>68</v>
      </c>
      <c r="L4213" s="106">
        <v>2.6669999584555629E-2</v>
      </c>
      <c r="M4213" s="106">
        <v>2.8249999508261681E-2</v>
      </c>
      <c r="N4213">
        <v>330</v>
      </c>
      <c r="O4213" s="106">
        <v>2.656999975442886E-2</v>
      </c>
      <c r="P4213" s="106">
        <v>2.771000005304813E-2</v>
      </c>
      <c r="Q4213">
        <v>4872</v>
      </c>
      <c r="R4213" s="106">
        <v>2.1420000120997429E-2</v>
      </c>
      <c r="S4213" s="106">
        <v>2.199999988079071E-2</v>
      </c>
    </row>
    <row r="4214" spans="1:19" x14ac:dyDescent="0.25">
      <c r="A4214" t="s">
        <v>331</v>
      </c>
      <c r="B4214" t="s">
        <v>347</v>
      </c>
      <c r="C4214" t="s">
        <v>347</v>
      </c>
      <c r="D4214" t="s">
        <v>347</v>
      </c>
      <c r="E4214" t="s">
        <v>250</v>
      </c>
      <c r="F4214" t="s">
        <v>251</v>
      </c>
      <c r="G4214" s="105">
        <v>20</v>
      </c>
      <c r="H4214" t="s">
        <v>469</v>
      </c>
      <c r="I4214" t="s">
        <v>386</v>
      </c>
      <c r="J4214" t="s">
        <v>389</v>
      </c>
      <c r="K4214" s="105">
        <v>10</v>
      </c>
      <c r="L4214" s="106">
        <v>3.9200000464916229E-3</v>
      </c>
      <c r="M4214" s="106">
        <v>4.1499999351799488E-3</v>
      </c>
      <c r="N4214" s="105">
        <v>75</v>
      </c>
      <c r="O4214" s="106">
        <v>6.0399998910725117E-3</v>
      </c>
      <c r="P4214" s="106">
        <v>6.3000000081956387E-3</v>
      </c>
      <c r="Q4214" s="105">
        <v>4049</v>
      </c>
      <c r="R4214" s="106">
        <v>1.779999956488609E-2</v>
      </c>
      <c r="S4214" s="107">
        <v>1.8279999494552609E-2</v>
      </c>
    </row>
    <row r="4215" spans="1:19" x14ac:dyDescent="0.25">
      <c r="A4215" t="s">
        <v>331</v>
      </c>
      <c r="B4215" t="s">
        <v>347</v>
      </c>
      <c r="C4215" t="s">
        <v>347</v>
      </c>
      <c r="D4215" t="s">
        <v>347</v>
      </c>
      <c r="E4215" t="s">
        <v>250</v>
      </c>
      <c r="F4215" t="s">
        <v>251</v>
      </c>
      <c r="G4215" s="105">
        <v>20</v>
      </c>
      <c r="H4215" t="s">
        <v>469</v>
      </c>
      <c r="I4215" t="s">
        <v>386</v>
      </c>
      <c r="J4215" t="s">
        <v>86</v>
      </c>
      <c r="K4215" s="105">
        <v>143</v>
      </c>
      <c r="L4215" s="106">
        <v>5.607999861240387E-2</v>
      </c>
      <c r="N4215" s="105">
        <v>515</v>
      </c>
      <c r="O4215" s="106">
        <v>4.1459999978542328E-2</v>
      </c>
      <c r="Q4215" s="105">
        <v>5972</v>
      </c>
      <c r="R4215" s="106">
        <v>2.6259999722242359E-2</v>
      </c>
      <c r="S4215" s="107"/>
    </row>
    <row r="4216" spans="1:19" x14ac:dyDescent="0.25">
      <c r="A4216" t="s">
        <v>331</v>
      </c>
      <c r="B4216" t="s">
        <v>347</v>
      </c>
      <c r="C4216" t="s">
        <v>347</v>
      </c>
      <c r="D4216" t="s">
        <v>347</v>
      </c>
      <c r="E4216" t="s">
        <v>250</v>
      </c>
      <c r="F4216" t="s">
        <v>251</v>
      </c>
      <c r="G4216">
        <v>20</v>
      </c>
      <c r="H4216" t="s">
        <v>469</v>
      </c>
      <c r="I4216" t="s">
        <v>386</v>
      </c>
      <c r="J4216" t="s">
        <v>84</v>
      </c>
      <c r="K4216">
        <v>2202</v>
      </c>
      <c r="L4216" s="106">
        <v>0.86352998018264771</v>
      </c>
      <c r="M4216" s="106">
        <v>0.91483002901077271</v>
      </c>
      <c r="N4216">
        <v>10923</v>
      </c>
      <c r="O4216" s="106">
        <v>0.87932997941970825</v>
      </c>
      <c r="P4216" s="106">
        <v>0.91736000776290894</v>
      </c>
      <c r="Q4216">
        <v>194064</v>
      </c>
      <c r="R4216" s="106">
        <v>0.85317999124526978</v>
      </c>
      <c r="S4216" s="106">
        <v>0.87619000673294067</v>
      </c>
    </row>
    <row r="4217" spans="1:19" x14ac:dyDescent="0.25">
      <c r="A4217" t="s">
        <v>331</v>
      </c>
      <c r="B4217" t="s">
        <v>347</v>
      </c>
      <c r="C4217" t="s">
        <v>347</v>
      </c>
      <c r="D4217" t="s">
        <v>347</v>
      </c>
      <c r="E4217" t="s">
        <v>250</v>
      </c>
      <c r="F4217" t="s">
        <v>251</v>
      </c>
      <c r="G4217" s="105">
        <v>20</v>
      </c>
      <c r="H4217" t="s">
        <v>469</v>
      </c>
      <c r="I4217" t="s">
        <v>419</v>
      </c>
      <c r="J4217" t="s">
        <v>390</v>
      </c>
      <c r="K4217" s="105">
        <v>373</v>
      </c>
      <c r="L4217" s="106">
        <v>0.14627000689506531</v>
      </c>
      <c r="N4217" s="105">
        <v>1370</v>
      </c>
      <c r="O4217" s="106">
        <v>0.1102899983525276</v>
      </c>
      <c r="Q4217" s="105">
        <v>51290</v>
      </c>
      <c r="R4217" s="106">
        <v>0.22549000382423401</v>
      </c>
      <c r="S4217" s="107"/>
    </row>
    <row r="4218" spans="1:19" x14ac:dyDescent="0.25">
      <c r="A4218" t="s">
        <v>331</v>
      </c>
      <c r="B4218" t="s">
        <v>347</v>
      </c>
      <c r="C4218" t="s">
        <v>347</v>
      </c>
      <c r="D4218" t="s">
        <v>347</v>
      </c>
      <c r="E4218" t="s">
        <v>250</v>
      </c>
      <c r="F4218" t="s">
        <v>251</v>
      </c>
      <c r="G4218" s="105">
        <v>20</v>
      </c>
      <c r="H4218" t="s">
        <v>469</v>
      </c>
      <c r="I4218" t="s">
        <v>419</v>
      </c>
      <c r="J4218" t="s">
        <v>391</v>
      </c>
      <c r="K4218" s="105">
        <v>208</v>
      </c>
      <c r="L4218" s="106">
        <v>8.156999945640564E-2</v>
      </c>
      <c r="M4218" s="106">
        <v>9.554000198841095E-2</v>
      </c>
      <c r="N4218" s="105">
        <v>1669</v>
      </c>
      <c r="O4218" s="106">
        <v>0.1343600004911423</v>
      </c>
      <c r="P4218" s="106">
        <v>0.1510100066661835</v>
      </c>
      <c r="Q4218" s="105">
        <v>26007</v>
      </c>
      <c r="R4218" s="106">
        <v>0.11433999985456469</v>
      </c>
      <c r="S4218" s="107">
        <v>0.1476300060749054</v>
      </c>
    </row>
    <row r="4219" spans="1:19" x14ac:dyDescent="0.25">
      <c r="A4219" t="s">
        <v>331</v>
      </c>
      <c r="B4219" t="s">
        <v>347</v>
      </c>
      <c r="C4219" t="s">
        <v>347</v>
      </c>
      <c r="D4219" t="s">
        <v>347</v>
      </c>
      <c r="E4219" t="s">
        <v>250</v>
      </c>
      <c r="F4219" t="s">
        <v>251</v>
      </c>
      <c r="G4219" s="105">
        <v>20</v>
      </c>
      <c r="H4219" t="s">
        <v>469</v>
      </c>
      <c r="I4219" t="s">
        <v>419</v>
      </c>
      <c r="J4219" t="s">
        <v>392</v>
      </c>
      <c r="K4219" s="105">
        <v>1000</v>
      </c>
      <c r="L4219" s="106">
        <v>0.39215999841690058</v>
      </c>
      <c r="M4219" s="106">
        <v>0.45934998989105219</v>
      </c>
      <c r="N4219" s="105">
        <v>4288</v>
      </c>
      <c r="O4219" s="106">
        <v>0.34518998861312872</v>
      </c>
      <c r="P4219" s="106">
        <v>0.38798001408576971</v>
      </c>
      <c r="Q4219" s="105">
        <v>69347</v>
      </c>
      <c r="R4219" s="106">
        <v>0.30487999320030212</v>
      </c>
      <c r="S4219" s="107">
        <v>0.39364001154899603</v>
      </c>
    </row>
    <row r="4220" spans="1:19" x14ac:dyDescent="0.25">
      <c r="A4220" t="s">
        <v>331</v>
      </c>
      <c r="B4220" t="s">
        <v>347</v>
      </c>
      <c r="C4220" t="s">
        <v>347</v>
      </c>
      <c r="D4220" t="s">
        <v>347</v>
      </c>
      <c r="E4220" t="s">
        <v>250</v>
      </c>
      <c r="F4220" t="s">
        <v>251</v>
      </c>
      <c r="G4220" s="105">
        <v>20</v>
      </c>
      <c r="H4220" t="s">
        <v>469</v>
      </c>
      <c r="I4220" t="s">
        <v>419</v>
      </c>
      <c r="J4220" t="s">
        <v>393</v>
      </c>
      <c r="K4220" s="105">
        <v>803</v>
      </c>
      <c r="L4220" s="106">
        <v>0.31490001082420349</v>
      </c>
      <c r="M4220" s="106">
        <v>0.36886000633239752</v>
      </c>
      <c r="N4220" s="105">
        <v>4107</v>
      </c>
      <c r="O4220" s="106">
        <v>0.33061999082565308</v>
      </c>
      <c r="P4220" s="106">
        <v>0.37160998582839971</v>
      </c>
      <c r="Q4220" s="105">
        <v>66079</v>
      </c>
      <c r="R4220" s="106">
        <v>0.29050999879837042</v>
      </c>
      <c r="S4220" s="107">
        <v>0.37509000301361078</v>
      </c>
    </row>
    <row r="4221" spans="1:19" x14ac:dyDescent="0.25">
      <c r="A4221" t="s">
        <v>331</v>
      </c>
      <c r="B4221" t="s">
        <v>347</v>
      </c>
      <c r="C4221" t="s">
        <v>347</v>
      </c>
      <c r="D4221" t="s">
        <v>347</v>
      </c>
      <c r="E4221" t="s">
        <v>250</v>
      </c>
      <c r="F4221" t="s">
        <v>251</v>
      </c>
      <c r="G4221" s="105">
        <v>20</v>
      </c>
      <c r="H4221" t="s">
        <v>469</v>
      </c>
      <c r="I4221" t="s">
        <v>419</v>
      </c>
      <c r="J4221" t="s">
        <v>394</v>
      </c>
      <c r="K4221" s="105">
        <v>166</v>
      </c>
      <c r="L4221" s="106">
        <v>6.5099999308586121E-2</v>
      </c>
      <c r="M4221" s="106">
        <v>7.6250001788139343E-2</v>
      </c>
      <c r="N4221" s="105">
        <v>988</v>
      </c>
      <c r="O4221" s="106">
        <v>7.953999936580658E-2</v>
      </c>
      <c r="P4221" s="106">
        <v>8.9400000870227814E-2</v>
      </c>
      <c r="Q4221" s="105">
        <v>14736</v>
      </c>
      <c r="R4221" s="106">
        <v>6.4790003001689911E-2</v>
      </c>
      <c r="S4221" s="107">
        <v>8.3650000393390656E-2</v>
      </c>
    </row>
    <row r="4222" spans="1:19" x14ac:dyDescent="0.25">
      <c r="A4222" t="s">
        <v>331</v>
      </c>
      <c r="B4222" t="s">
        <v>347</v>
      </c>
      <c r="C4222" t="s">
        <v>347</v>
      </c>
      <c r="D4222" t="s">
        <v>347</v>
      </c>
      <c r="E4222" t="s">
        <v>250</v>
      </c>
      <c r="F4222" t="s">
        <v>251</v>
      </c>
      <c r="G4222" s="105">
        <v>20</v>
      </c>
      <c r="H4222" t="s">
        <v>469</v>
      </c>
      <c r="I4222" t="s">
        <v>439</v>
      </c>
      <c r="J4222" t="s">
        <v>440</v>
      </c>
      <c r="K4222" s="105">
        <v>373</v>
      </c>
      <c r="L4222" s="106">
        <v>0.14627000689506531</v>
      </c>
      <c r="N4222" s="105">
        <v>1370</v>
      </c>
      <c r="O4222" s="106">
        <v>0.1102899983525276</v>
      </c>
      <c r="Q4222" s="105">
        <v>51290</v>
      </c>
      <c r="R4222" s="106">
        <v>0.22549000382423401</v>
      </c>
      <c r="S4222" s="107"/>
    </row>
    <row r="4223" spans="1:19" x14ac:dyDescent="0.25">
      <c r="A4223" t="s">
        <v>331</v>
      </c>
      <c r="B4223" t="s">
        <v>347</v>
      </c>
      <c r="C4223" t="s">
        <v>347</v>
      </c>
      <c r="D4223" t="s">
        <v>347</v>
      </c>
      <c r="E4223" t="s">
        <v>250</v>
      </c>
      <c r="F4223" t="s">
        <v>251</v>
      </c>
      <c r="G4223" s="105">
        <v>20</v>
      </c>
      <c r="H4223" t="s">
        <v>469</v>
      </c>
      <c r="I4223" t="s">
        <v>439</v>
      </c>
      <c r="J4223" t="s">
        <v>442</v>
      </c>
      <c r="K4223" s="105">
        <v>2177</v>
      </c>
      <c r="L4223" s="106">
        <v>0.85373002290725708</v>
      </c>
      <c r="M4223" s="106">
        <v>1</v>
      </c>
      <c r="N4223" s="105">
        <v>11052</v>
      </c>
      <c r="O4223" s="106">
        <v>0.88971000909805298</v>
      </c>
      <c r="P4223" s="106">
        <v>1</v>
      </c>
      <c r="Q4223" s="105">
        <v>176169</v>
      </c>
      <c r="R4223" s="106">
        <v>0.77451002597808838</v>
      </c>
      <c r="S4223" s="107">
        <v>1</v>
      </c>
    </row>
    <row r="4224" spans="1:19" x14ac:dyDescent="0.25">
      <c r="A4224" t="s">
        <v>331</v>
      </c>
      <c r="B4224" t="s">
        <v>347</v>
      </c>
      <c r="C4224" t="s">
        <v>347</v>
      </c>
      <c r="D4224" t="s">
        <v>347</v>
      </c>
      <c r="E4224" t="s">
        <v>250</v>
      </c>
      <c r="F4224" t="s">
        <v>251</v>
      </c>
      <c r="G4224">
        <v>20</v>
      </c>
      <c r="H4224" t="s">
        <v>469</v>
      </c>
      <c r="I4224" t="s">
        <v>395</v>
      </c>
      <c r="J4224" t="s">
        <v>396</v>
      </c>
      <c r="K4224">
        <v>2531</v>
      </c>
      <c r="L4224" s="106">
        <v>0.99255001544952393</v>
      </c>
      <c r="N4224">
        <v>12335</v>
      </c>
      <c r="O4224" s="106">
        <v>0.99299997091293335</v>
      </c>
      <c r="Q4224">
        <v>225832</v>
      </c>
      <c r="R4224" s="106">
        <v>0.99285000562667847</v>
      </c>
    </row>
    <row r="4225" spans="1:19" x14ac:dyDescent="0.25">
      <c r="A4225" t="s">
        <v>331</v>
      </c>
      <c r="B4225" t="s">
        <v>347</v>
      </c>
      <c r="C4225" t="s">
        <v>347</v>
      </c>
      <c r="D4225" t="s">
        <v>347</v>
      </c>
      <c r="E4225" t="s">
        <v>250</v>
      </c>
      <c r="F4225" t="s">
        <v>251</v>
      </c>
      <c r="G4225" s="105">
        <v>20</v>
      </c>
      <c r="H4225" t="s">
        <v>469</v>
      </c>
      <c r="I4225" t="s">
        <v>395</v>
      </c>
      <c r="J4225" t="s">
        <v>397</v>
      </c>
      <c r="K4225" s="105">
        <v>19</v>
      </c>
      <c r="L4225" s="106">
        <v>7.4499999172985554E-3</v>
      </c>
      <c r="N4225" s="105">
        <v>87</v>
      </c>
      <c r="O4225" s="106">
        <v>7.0000002160668373E-3</v>
      </c>
      <c r="Q4225" s="105">
        <v>1627</v>
      </c>
      <c r="R4225" s="106">
        <v>7.1499999612569809E-3</v>
      </c>
      <c r="S4225" s="107"/>
    </row>
    <row r="4226" spans="1:19" x14ac:dyDescent="0.25">
      <c r="A4226" t="s">
        <v>331</v>
      </c>
      <c r="B4226" t="s">
        <v>347</v>
      </c>
      <c r="C4226" t="s">
        <v>347</v>
      </c>
      <c r="D4226" t="s">
        <v>347</v>
      </c>
      <c r="E4226" t="s">
        <v>250</v>
      </c>
      <c r="F4226" t="s">
        <v>251</v>
      </c>
      <c r="G4226">
        <v>20</v>
      </c>
      <c r="H4226" t="s">
        <v>469</v>
      </c>
      <c r="I4226" t="s">
        <v>398</v>
      </c>
      <c r="J4226" t="s">
        <v>399</v>
      </c>
      <c r="K4226">
        <v>172</v>
      </c>
      <c r="L4226" s="106">
        <v>6.7450001835823059E-2</v>
      </c>
      <c r="N4226">
        <v>893</v>
      </c>
      <c r="O4226" s="106">
        <v>7.1889996528625488E-2</v>
      </c>
      <c r="Q4226">
        <v>32785</v>
      </c>
      <c r="R4226" s="106">
        <v>0.14414000511169431</v>
      </c>
    </row>
    <row r="4227" spans="1:19" x14ac:dyDescent="0.25">
      <c r="A4227" t="s">
        <v>331</v>
      </c>
      <c r="B4227" t="s">
        <v>347</v>
      </c>
      <c r="C4227" t="s">
        <v>347</v>
      </c>
      <c r="D4227" t="s">
        <v>347</v>
      </c>
      <c r="E4227" t="s">
        <v>250</v>
      </c>
      <c r="F4227" t="s">
        <v>251</v>
      </c>
      <c r="G4227" s="105">
        <v>20</v>
      </c>
      <c r="H4227" t="s">
        <v>469</v>
      </c>
      <c r="I4227" t="s">
        <v>398</v>
      </c>
      <c r="J4227" t="s">
        <v>41</v>
      </c>
      <c r="K4227" s="105">
        <v>472</v>
      </c>
      <c r="L4227" s="106">
        <v>0.1851000040769577</v>
      </c>
      <c r="N4227" s="105">
        <v>1595</v>
      </c>
      <c r="O4227" s="106">
        <v>0.12839999794960019</v>
      </c>
      <c r="Q4227" s="105">
        <v>40324</v>
      </c>
      <c r="R4227" s="106">
        <v>0.177279993891716</v>
      </c>
      <c r="S4227" s="107"/>
    </row>
    <row r="4228" spans="1:19" x14ac:dyDescent="0.25">
      <c r="A4228" t="s">
        <v>331</v>
      </c>
      <c r="B4228" t="s">
        <v>347</v>
      </c>
      <c r="C4228" t="s">
        <v>347</v>
      </c>
      <c r="D4228" t="s">
        <v>347</v>
      </c>
      <c r="E4228" t="s">
        <v>250</v>
      </c>
      <c r="F4228" t="s">
        <v>251</v>
      </c>
      <c r="G4228" s="105">
        <v>20</v>
      </c>
      <c r="H4228" t="s">
        <v>469</v>
      </c>
      <c r="I4228" t="s">
        <v>398</v>
      </c>
      <c r="J4228" t="s">
        <v>40</v>
      </c>
      <c r="K4228" s="105">
        <v>913</v>
      </c>
      <c r="L4228" s="106">
        <v>0.35804000496864319</v>
      </c>
      <c r="N4228" s="105">
        <v>3080</v>
      </c>
      <c r="O4228" s="106">
        <v>0.2479500025510788</v>
      </c>
      <c r="Q4228" s="105">
        <v>47952</v>
      </c>
      <c r="R4228" s="106">
        <v>0.21082000434398651</v>
      </c>
      <c r="S4228" s="107"/>
    </row>
    <row r="4229" spans="1:19" x14ac:dyDescent="0.25">
      <c r="A4229" t="s">
        <v>331</v>
      </c>
      <c r="B4229" t="s">
        <v>347</v>
      </c>
      <c r="C4229" t="s">
        <v>347</v>
      </c>
      <c r="D4229" t="s">
        <v>347</v>
      </c>
      <c r="E4229" t="s">
        <v>250</v>
      </c>
      <c r="F4229" t="s">
        <v>251</v>
      </c>
      <c r="G4229" s="105">
        <v>20</v>
      </c>
      <c r="H4229" t="s">
        <v>469</v>
      </c>
      <c r="I4229" t="s">
        <v>398</v>
      </c>
      <c r="J4229" t="s">
        <v>39</v>
      </c>
      <c r="K4229" s="105">
        <v>677</v>
      </c>
      <c r="L4229" s="106">
        <v>0.26548999547958368</v>
      </c>
      <c r="N4229" s="105">
        <v>3218</v>
      </c>
      <c r="O4229" s="106">
        <v>0.25905999541282648</v>
      </c>
      <c r="Q4229" s="105">
        <v>51770</v>
      </c>
      <c r="R4229" s="106">
        <v>0.22759999334812159</v>
      </c>
      <c r="S4229" s="107"/>
    </row>
    <row r="4230" spans="1:19" x14ac:dyDescent="0.25">
      <c r="A4230" t="s">
        <v>331</v>
      </c>
      <c r="B4230" t="s">
        <v>347</v>
      </c>
      <c r="C4230" t="s">
        <v>347</v>
      </c>
      <c r="D4230" t="s">
        <v>347</v>
      </c>
      <c r="E4230" t="s">
        <v>250</v>
      </c>
      <c r="F4230" t="s">
        <v>251</v>
      </c>
      <c r="G4230" s="105">
        <v>20</v>
      </c>
      <c r="H4230" t="s">
        <v>469</v>
      </c>
      <c r="I4230" t="s">
        <v>398</v>
      </c>
      <c r="J4230" t="s">
        <v>400</v>
      </c>
      <c r="K4230" s="105">
        <v>316</v>
      </c>
      <c r="L4230" s="106">
        <v>0.12392000108957291</v>
      </c>
      <c r="N4230" s="105">
        <v>3636</v>
      </c>
      <c r="O4230" s="106">
        <v>0.29271000623702997</v>
      </c>
      <c r="Q4230" s="105">
        <v>54628</v>
      </c>
      <c r="R4230" s="106">
        <v>0.24017000198364261</v>
      </c>
      <c r="S4230" s="107"/>
    </row>
    <row r="4231" spans="1:19" x14ac:dyDescent="0.25">
      <c r="A4231" t="s">
        <v>331</v>
      </c>
      <c r="B4231" t="s">
        <v>347</v>
      </c>
      <c r="C4231" t="s">
        <v>347</v>
      </c>
      <c r="D4231" t="s">
        <v>347</v>
      </c>
      <c r="E4231" t="s">
        <v>250</v>
      </c>
      <c r="F4231" t="s">
        <v>251</v>
      </c>
      <c r="G4231">
        <v>20</v>
      </c>
      <c r="H4231" t="s">
        <v>469</v>
      </c>
      <c r="I4231" t="s">
        <v>422</v>
      </c>
      <c r="J4231" t="s">
        <v>429</v>
      </c>
      <c r="K4231">
        <v>207</v>
      </c>
      <c r="L4231" s="106">
        <v>8.1179998815059662E-2</v>
      </c>
      <c r="N4231">
        <v>6032</v>
      </c>
      <c r="O4231" s="106">
        <v>0.48559001088142401</v>
      </c>
      <c r="Q4231">
        <v>80101</v>
      </c>
      <c r="R4231" s="106">
        <v>0.3521600067615509</v>
      </c>
    </row>
    <row r="4232" spans="1:19" x14ac:dyDescent="0.25">
      <c r="A4232" t="s">
        <v>331</v>
      </c>
      <c r="B4232" t="s">
        <v>347</v>
      </c>
      <c r="C4232" t="s">
        <v>347</v>
      </c>
      <c r="D4232" t="s">
        <v>347</v>
      </c>
      <c r="E4232" t="s">
        <v>250</v>
      </c>
      <c r="F4232" t="s">
        <v>251</v>
      </c>
      <c r="G4232" s="105">
        <v>20</v>
      </c>
      <c r="H4232" t="s">
        <v>469</v>
      </c>
      <c r="I4232" t="s">
        <v>422</v>
      </c>
      <c r="J4232" t="s">
        <v>423</v>
      </c>
      <c r="K4232" s="105">
        <v>2037</v>
      </c>
      <c r="L4232" s="106">
        <v>0.79882001876831055</v>
      </c>
      <c r="M4232" s="106">
        <v>0.8694000244140625</v>
      </c>
      <c r="N4232" s="105">
        <v>5258</v>
      </c>
      <c r="O4232" s="106">
        <v>0.42328000068664551</v>
      </c>
      <c r="P4232" s="106">
        <v>0.82284998893737793</v>
      </c>
      <c r="Q4232" s="105">
        <v>119646</v>
      </c>
      <c r="R4232" s="106">
        <v>0.52600997686386108</v>
      </c>
      <c r="S4232" s="107">
        <v>0.81194001436233521</v>
      </c>
    </row>
    <row r="4233" spans="1:19" x14ac:dyDescent="0.25">
      <c r="A4233" t="s">
        <v>331</v>
      </c>
      <c r="B4233" t="s">
        <v>347</v>
      </c>
      <c r="C4233" t="s">
        <v>347</v>
      </c>
      <c r="D4233" t="s">
        <v>347</v>
      </c>
      <c r="E4233" t="s">
        <v>250</v>
      </c>
      <c r="F4233" t="s">
        <v>251</v>
      </c>
      <c r="G4233" s="105">
        <v>20</v>
      </c>
      <c r="H4233" t="s">
        <v>469</v>
      </c>
      <c r="I4233" t="s">
        <v>422</v>
      </c>
      <c r="J4233" t="s">
        <v>424</v>
      </c>
      <c r="K4233" s="105">
        <v>184</v>
      </c>
      <c r="L4233" s="106">
        <v>7.2159998118877411E-2</v>
      </c>
      <c r="M4233" s="106">
        <v>7.8529998660087585E-2</v>
      </c>
      <c r="N4233" s="105">
        <v>649</v>
      </c>
      <c r="O4233" s="106">
        <v>5.2250001579523087E-2</v>
      </c>
      <c r="P4233" s="106">
        <v>0.10155999660491941</v>
      </c>
      <c r="Q4233" s="105">
        <v>17180</v>
      </c>
      <c r="R4233" s="106">
        <v>7.5530000030994415E-2</v>
      </c>
      <c r="S4233" s="107">
        <v>0.11659000068902969</v>
      </c>
    </row>
    <row r="4234" spans="1:19" x14ac:dyDescent="0.25">
      <c r="A4234" t="s">
        <v>331</v>
      </c>
      <c r="B4234" t="s">
        <v>347</v>
      </c>
      <c r="C4234" t="s">
        <v>347</v>
      </c>
      <c r="D4234" t="s">
        <v>347</v>
      </c>
      <c r="E4234" t="s">
        <v>250</v>
      </c>
      <c r="F4234" t="s">
        <v>251</v>
      </c>
      <c r="G4234" s="105">
        <v>20</v>
      </c>
      <c r="H4234" t="s">
        <v>469</v>
      </c>
      <c r="I4234" t="s">
        <v>422</v>
      </c>
      <c r="J4234" t="s">
        <v>425</v>
      </c>
      <c r="K4234" s="105">
        <v>74</v>
      </c>
      <c r="L4234" s="106">
        <v>2.9020000249147419E-2</v>
      </c>
      <c r="M4234" s="106">
        <v>3.158000111579895E-2</v>
      </c>
      <c r="N4234" s="105">
        <v>290</v>
      </c>
      <c r="O4234" s="106">
        <v>2.335000038146973E-2</v>
      </c>
      <c r="P4234" s="106">
        <v>4.5380000025033951E-2</v>
      </c>
      <c r="Q4234" s="105">
        <v>6082</v>
      </c>
      <c r="R4234" s="106">
        <v>2.6739999651908871E-2</v>
      </c>
      <c r="S4234" s="107">
        <v>4.1269998997449868E-2</v>
      </c>
    </row>
    <row r="4235" spans="1:19" x14ac:dyDescent="0.25">
      <c r="A4235" t="s">
        <v>331</v>
      </c>
      <c r="B4235" t="s">
        <v>347</v>
      </c>
      <c r="C4235" t="s">
        <v>347</v>
      </c>
      <c r="D4235" t="s">
        <v>347</v>
      </c>
      <c r="E4235" t="s">
        <v>250</v>
      </c>
      <c r="F4235" t="s">
        <v>251</v>
      </c>
      <c r="G4235" s="105">
        <v>20</v>
      </c>
      <c r="H4235" t="s">
        <v>469</v>
      </c>
      <c r="I4235" t="s">
        <v>422</v>
      </c>
      <c r="J4235" t="s">
        <v>426</v>
      </c>
      <c r="K4235" s="105">
        <v>38</v>
      </c>
      <c r="L4235" s="106">
        <v>1.4899999834597111E-2</v>
      </c>
      <c r="M4235" s="106">
        <v>1.6219999641180038E-2</v>
      </c>
      <c r="N4235" s="105">
        <v>166</v>
      </c>
      <c r="O4235" s="106">
        <v>1.3360000215470791E-2</v>
      </c>
      <c r="P4235" s="106">
        <v>2.5979999452829361E-2</v>
      </c>
      <c r="Q4235" s="105">
        <v>3672</v>
      </c>
      <c r="R4235" s="106">
        <v>1.6140000894665722E-2</v>
      </c>
      <c r="S4235" s="107">
        <v>2.491999976336956E-2</v>
      </c>
    </row>
    <row r="4236" spans="1:19" x14ac:dyDescent="0.25">
      <c r="A4236" t="s">
        <v>331</v>
      </c>
      <c r="B4236" t="s">
        <v>347</v>
      </c>
      <c r="C4236" t="s">
        <v>347</v>
      </c>
      <c r="D4236" t="s">
        <v>347</v>
      </c>
      <c r="E4236" t="s">
        <v>250</v>
      </c>
      <c r="F4236" t="s">
        <v>251</v>
      </c>
      <c r="G4236" s="105">
        <v>20</v>
      </c>
      <c r="H4236" t="s">
        <v>469</v>
      </c>
      <c r="I4236" t="s">
        <v>422</v>
      </c>
      <c r="J4236" t="s">
        <v>427</v>
      </c>
      <c r="K4236" s="105">
        <v>10</v>
      </c>
      <c r="L4236" s="106">
        <v>3.9200000464916229E-3</v>
      </c>
      <c r="M4236" s="106">
        <v>4.2699999175965786E-3</v>
      </c>
      <c r="N4236" s="105">
        <v>27</v>
      </c>
      <c r="O4236" s="106">
        <v>2.169999992474914E-3</v>
      </c>
      <c r="P4236" s="106">
        <v>4.2300000786781311E-3</v>
      </c>
      <c r="Q4236" s="105">
        <v>766</v>
      </c>
      <c r="R4236" s="106">
        <v>3.3700000494718552E-3</v>
      </c>
      <c r="S4236" s="107">
        <v>5.2000000141561031E-3</v>
      </c>
    </row>
    <row r="4237" spans="1:19" x14ac:dyDescent="0.25">
      <c r="A4237" t="s">
        <v>331</v>
      </c>
      <c r="B4237" t="s">
        <v>347</v>
      </c>
      <c r="C4237" t="s">
        <v>347</v>
      </c>
      <c r="D4237" t="s">
        <v>347</v>
      </c>
      <c r="E4237" t="s">
        <v>250</v>
      </c>
      <c r="F4237" t="s">
        <v>251</v>
      </c>
      <c r="G4237" s="105">
        <v>20</v>
      </c>
      <c r="H4237" t="s">
        <v>469</v>
      </c>
      <c r="I4237" t="s">
        <v>422</v>
      </c>
      <c r="J4237" t="s">
        <v>428</v>
      </c>
      <c r="K4237" s="105">
        <v>0</v>
      </c>
      <c r="L4237" s="106">
        <v>0</v>
      </c>
      <c r="M4237" s="106">
        <v>0</v>
      </c>
      <c r="N4237" s="105">
        <v>0</v>
      </c>
      <c r="O4237" s="106">
        <v>0</v>
      </c>
      <c r="P4237" s="106">
        <v>0</v>
      </c>
      <c r="Q4237" s="105">
        <v>12</v>
      </c>
      <c r="R4237" s="106">
        <v>4.9999998736893758E-5</v>
      </c>
      <c r="S4237" s="107">
        <v>7.9999997979030013E-5</v>
      </c>
    </row>
    <row r="4238" spans="1:19" x14ac:dyDescent="0.25">
      <c r="A4238" t="s">
        <v>331</v>
      </c>
      <c r="B4238" t="s">
        <v>347</v>
      </c>
      <c r="C4238" t="s">
        <v>347</v>
      </c>
      <c r="D4238" t="s">
        <v>347</v>
      </c>
      <c r="E4238" t="s">
        <v>250</v>
      </c>
      <c r="F4238" t="s">
        <v>251</v>
      </c>
      <c r="G4238" s="105">
        <v>20</v>
      </c>
      <c r="H4238" t="s">
        <v>469</v>
      </c>
      <c r="I4238" t="s">
        <v>430</v>
      </c>
      <c r="J4238" t="s">
        <v>434</v>
      </c>
      <c r="K4238" s="105">
        <v>69</v>
      </c>
      <c r="L4238" s="106">
        <v>2.70600002259016E-2</v>
      </c>
      <c r="M4238" s="106">
        <v>2.7470000088214871E-2</v>
      </c>
      <c r="N4238" s="105">
        <v>259</v>
      </c>
      <c r="O4238" s="106">
        <v>2.0850000903010368E-2</v>
      </c>
      <c r="P4238" s="106">
        <v>2.1420000120997429E-2</v>
      </c>
      <c r="Q4238" s="105">
        <v>4987</v>
      </c>
      <c r="R4238" s="106">
        <v>2.1919999271631241E-2</v>
      </c>
      <c r="S4238" s="107">
        <v>2.2490000352263451E-2</v>
      </c>
    </row>
    <row r="4239" spans="1:19" x14ac:dyDescent="0.25">
      <c r="A4239" t="s">
        <v>331</v>
      </c>
      <c r="B4239" t="s">
        <v>347</v>
      </c>
      <c r="C4239" t="s">
        <v>347</v>
      </c>
      <c r="D4239" t="s">
        <v>347</v>
      </c>
      <c r="E4239" t="s">
        <v>250</v>
      </c>
      <c r="F4239" t="s">
        <v>251</v>
      </c>
      <c r="G4239">
        <v>20</v>
      </c>
      <c r="H4239" t="s">
        <v>469</v>
      </c>
      <c r="I4239" t="s">
        <v>430</v>
      </c>
      <c r="J4239" t="s">
        <v>432</v>
      </c>
      <c r="K4239">
        <v>104</v>
      </c>
      <c r="L4239" s="106">
        <v>4.0780000388622277E-2</v>
      </c>
      <c r="M4239" s="106">
        <v>4.14000004529953E-2</v>
      </c>
      <c r="N4239">
        <v>823</v>
      </c>
      <c r="O4239" s="106">
        <v>6.6249996423721313E-2</v>
      </c>
      <c r="P4239" s="106">
        <v>6.8070001900196075E-2</v>
      </c>
      <c r="Q4239">
        <v>18498</v>
      </c>
      <c r="R4239" s="106">
        <v>8.1320002675056458E-2</v>
      </c>
      <c r="S4239" s="106">
        <v>8.343999832868576E-2</v>
      </c>
    </row>
    <row r="4240" spans="1:19" x14ac:dyDescent="0.25">
      <c r="A4240" t="s">
        <v>331</v>
      </c>
      <c r="B4240" t="s">
        <v>347</v>
      </c>
      <c r="C4240" t="s">
        <v>347</v>
      </c>
      <c r="D4240" t="s">
        <v>347</v>
      </c>
      <c r="E4240" t="s">
        <v>250</v>
      </c>
      <c r="F4240" t="s">
        <v>251</v>
      </c>
      <c r="G4240" s="105">
        <v>20</v>
      </c>
      <c r="H4240" t="s">
        <v>469</v>
      </c>
      <c r="I4240" t="s">
        <v>430</v>
      </c>
      <c r="J4240" t="s">
        <v>435</v>
      </c>
      <c r="K4240" s="105">
        <v>2</v>
      </c>
      <c r="L4240" s="106">
        <v>7.8000000212341547E-4</v>
      </c>
      <c r="M4240" s="106">
        <v>7.9999997979030013E-4</v>
      </c>
      <c r="N4240" s="105">
        <v>30</v>
      </c>
      <c r="O4240" s="106">
        <v>2.4200000334531069E-3</v>
      </c>
      <c r="P4240" s="106">
        <v>2.4800000246614222E-3</v>
      </c>
      <c r="Q4240" s="105">
        <v>391</v>
      </c>
      <c r="R4240" s="106">
        <v>1.7199999419972301E-3</v>
      </c>
      <c r="S4240" s="107">
        <v>1.760000013746321E-3</v>
      </c>
    </row>
    <row r="4241" spans="1:19" x14ac:dyDescent="0.25">
      <c r="A4241" t="s">
        <v>331</v>
      </c>
      <c r="B4241" t="s">
        <v>347</v>
      </c>
      <c r="C4241" t="s">
        <v>347</v>
      </c>
      <c r="D4241" t="s">
        <v>347</v>
      </c>
      <c r="E4241" t="s">
        <v>250</v>
      </c>
      <c r="F4241" t="s">
        <v>251</v>
      </c>
      <c r="G4241" s="105">
        <v>20</v>
      </c>
      <c r="H4241" t="s">
        <v>469</v>
      </c>
      <c r="I4241" t="s">
        <v>430</v>
      </c>
      <c r="J4241" t="s">
        <v>436</v>
      </c>
      <c r="K4241" s="105">
        <v>81</v>
      </c>
      <c r="L4241" s="106">
        <v>3.1759999692440033E-2</v>
      </c>
      <c r="M4241" s="106">
        <v>3.2249998301267617E-2</v>
      </c>
      <c r="N4241" s="105">
        <v>344</v>
      </c>
      <c r="O4241" s="106">
        <v>2.7690000832080841E-2</v>
      </c>
      <c r="P4241" s="106">
        <v>2.8449999168515209E-2</v>
      </c>
      <c r="Q4241" s="105">
        <v>6784</v>
      </c>
      <c r="R4241" s="106">
        <v>2.9829999431967739E-2</v>
      </c>
      <c r="S4241" s="107">
        <v>3.060000017285347E-2</v>
      </c>
    </row>
    <row r="4242" spans="1:19" x14ac:dyDescent="0.25">
      <c r="A4242" t="s">
        <v>331</v>
      </c>
      <c r="B4242" t="s">
        <v>347</v>
      </c>
      <c r="C4242" t="s">
        <v>347</v>
      </c>
      <c r="D4242" t="s">
        <v>347</v>
      </c>
      <c r="E4242" t="s">
        <v>250</v>
      </c>
      <c r="F4242" t="s">
        <v>251</v>
      </c>
      <c r="G4242" s="105">
        <v>20</v>
      </c>
      <c r="H4242" t="s">
        <v>469</v>
      </c>
      <c r="I4242" t="s">
        <v>430</v>
      </c>
      <c r="J4242" t="s">
        <v>431</v>
      </c>
      <c r="K4242" s="105">
        <v>815</v>
      </c>
      <c r="L4242" s="106">
        <v>0.31960999965667719</v>
      </c>
      <c r="M4242" s="106">
        <v>0.32444000244140631</v>
      </c>
      <c r="N4242" s="105">
        <v>3923</v>
      </c>
      <c r="O4242" s="106">
        <v>0.31580999493598938</v>
      </c>
      <c r="P4242" s="106">
        <v>0.32445999979972839</v>
      </c>
      <c r="Q4242" s="105">
        <v>77035</v>
      </c>
      <c r="R4242" s="106">
        <v>0.33867999911308289</v>
      </c>
      <c r="S4242" s="107">
        <v>0.3474699854850769</v>
      </c>
    </row>
    <row r="4243" spans="1:19" x14ac:dyDescent="0.25">
      <c r="A4243" t="s">
        <v>331</v>
      </c>
      <c r="B4243" t="s">
        <v>347</v>
      </c>
      <c r="C4243" t="s">
        <v>347</v>
      </c>
      <c r="D4243" t="s">
        <v>347</v>
      </c>
      <c r="E4243" t="s">
        <v>250</v>
      </c>
      <c r="F4243" t="s">
        <v>251</v>
      </c>
      <c r="G4243">
        <v>20</v>
      </c>
      <c r="H4243" t="s">
        <v>469</v>
      </c>
      <c r="I4243" t="s">
        <v>430</v>
      </c>
      <c r="J4243" t="s">
        <v>502</v>
      </c>
      <c r="K4243">
        <v>1441</v>
      </c>
      <c r="L4243" s="106">
        <v>0.56510001420974731</v>
      </c>
      <c r="M4243" s="106">
        <v>0.57365000247955322</v>
      </c>
      <c r="N4243">
        <v>6712</v>
      </c>
      <c r="O4243" s="106">
        <v>0.54032999277114868</v>
      </c>
      <c r="P4243" s="106">
        <v>0.55511999130249023</v>
      </c>
      <c r="Q4243">
        <v>114008</v>
      </c>
      <c r="R4243" s="106">
        <v>0.5012199878692627</v>
      </c>
      <c r="S4243" s="106">
        <v>0.51424002647399902</v>
      </c>
    </row>
    <row r="4244" spans="1:19" x14ac:dyDescent="0.25">
      <c r="A4244" t="s">
        <v>331</v>
      </c>
      <c r="B4244" t="s">
        <v>347</v>
      </c>
      <c r="C4244" t="s">
        <v>347</v>
      </c>
      <c r="D4244" t="s">
        <v>347</v>
      </c>
      <c r="E4244" t="s">
        <v>250</v>
      </c>
      <c r="F4244" t="s">
        <v>251</v>
      </c>
      <c r="G4244" s="105">
        <v>20</v>
      </c>
      <c r="H4244" t="s">
        <v>469</v>
      </c>
      <c r="I4244" t="s">
        <v>430</v>
      </c>
      <c r="J4244" t="s">
        <v>86</v>
      </c>
      <c r="K4244" s="105">
        <v>38</v>
      </c>
      <c r="L4244" s="106">
        <v>1.4899999834597111E-2</v>
      </c>
      <c r="N4244" s="105">
        <v>331</v>
      </c>
      <c r="O4244" s="106">
        <v>2.665000036358833E-2</v>
      </c>
      <c r="Q4244" s="105">
        <v>5756</v>
      </c>
      <c r="R4244" s="106">
        <v>2.5310000404715541E-2</v>
      </c>
      <c r="S4244" s="107"/>
    </row>
    <row r="4245" spans="1:19" x14ac:dyDescent="0.25">
      <c r="A4245" t="s">
        <v>331</v>
      </c>
      <c r="B4245" t="s">
        <v>347</v>
      </c>
      <c r="C4245" t="s">
        <v>347</v>
      </c>
      <c r="D4245" t="s">
        <v>347</v>
      </c>
      <c r="E4245" t="s">
        <v>250</v>
      </c>
      <c r="F4245" t="s">
        <v>251</v>
      </c>
      <c r="G4245" s="105">
        <v>20</v>
      </c>
      <c r="H4245" t="s">
        <v>469</v>
      </c>
      <c r="I4245" t="s">
        <v>401</v>
      </c>
      <c r="J4245" t="s">
        <v>405</v>
      </c>
      <c r="K4245" s="105">
        <v>1974</v>
      </c>
      <c r="L4245" s="106">
        <v>0.77411997318267822</v>
      </c>
      <c r="M4245" s="106">
        <v>0.79500997066497803</v>
      </c>
      <c r="N4245" s="105">
        <v>9596</v>
      </c>
      <c r="O4245" s="106">
        <v>0.77249997854232788</v>
      </c>
      <c r="P4245" s="106">
        <v>0.79391002655029297</v>
      </c>
      <c r="Q4245" s="105">
        <v>171311</v>
      </c>
      <c r="R4245" s="106">
        <v>0.75314998626708984</v>
      </c>
      <c r="S4245" s="107">
        <v>0.77806001901626587</v>
      </c>
    </row>
    <row r="4246" spans="1:19" x14ac:dyDescent="0.25">
      <c r="A4246" t="s">
        <v>331</v>
      </c>
      <c r="B4246" t="s">
        <v>347</v>
      </c>
      <c r="C4246" t="s">
        <v>347</v>
      </c>
      <c r="D4246" t="s">
        <v>347</v>
      </c>
      <c r="E4246" t="s">
        <v>250</v>
      </c>
      <c r="F4246" t="s">
        <v>251</v>
      </c>
      <c r="G4246" s="105">
        <v>20</v>
      </c>
      <c r="H4246" t="s">
        <v>469</v>
      </c>
      <c r="I4246" t="s">
        <v>401</v>
      </c>
      <c r="J4246" t="s">
        <v>412</v>
      </c>
      <c r="K4246" s="105">
        <v>231</v>
      </c>
      <c r="L4246" s="106">
        <v>9.0590000152587891E-2</v>
      </c>
      <c r="M4246" s="106">
        <v>9.3029998242855072E-2</v>
      </c>
      <c r="N4246" s="105">
        <v>1130</v>
      </c>
      <c r="O4246" s="106">
        <v>9.0970002114772797E-2</v>
      </c>
      <c r="P4246" s="106">
        <v>9.3489997088909149E-2</v>
      </c>
      <c r="Q4246" s="105">
        <v>22313</v>
      </c>
      <c r="R4246" s="106">
        <v>9.8099999129772186E-2</v>
      </c>
      <c r="S4246" s="107">
        <v>0.10134000331163411</v>
      </c>
    </row>
    <row r="4247" spans="1:19" x14ac:dyDescent="0.25">
      <c r="A4247" t="s">
        <v>331</v>
      </c>
      <c r="B4247" t="s">
        <v>347</v>
      </c>
      <c r="C4247" t="s">
        <v>347</v>
      </c>
      <c r="D4247" t="s">
        <v>347</v>
      </c>
      <c r="E4247" t="s">
        <v>250</v>
      </c>
      <c r="F4247" t="s">
        <v>251</v>
      </c>
      <c r="G4247" s="105">
        <v>20</v>
      </c>
      <c r="H4247" t="s">
        <v>469</v>
      </c>
      <c r="I4247" t="s">
        <v>401</v>
      </c>
      <c r="J4247" t="s">
        <v>413</v>
      </c>
      <c r="K4247" s="105">
        <v>172</v>
      </c>
      <c r="L4247" s="106">
        <v>6.7450001835823059E-2</v>
      </c>
      <c r="M4247" s="106">
        <v>6.9269999861717224E-2</v>
      </c>
      <c r="N4247" s="105">
        <v>839</v>
      </c>
      <c r="O4247" s="106">
        <v>6.7539997398853302E-2</v>
      </c>
      <c r="P4247" s="106">
        <v>6.941000372171402E-2</v>
      </c>
      <c r="Q4247" s="105">
        <v>15680</v>
      </c>
      <c r="R4247" s="106">
        <v>6.8939998745918274E-2</v>
      </c>
      <c r="S4247" s="107">
        <v>7.1220003068447113E-2</v>
      </c>
    </row>
    <row r="4248" spans="1:19" x14ac:dyDescent="0.25">
      <c r="A4248" t="s">
        <v>331</v>
      </c>
      <c r="B4248" t="s">
        <v>347</v>
      </c>
      <c r="C4248" t="s">
        <v>347</v>
      </c>
      <c r="D4248" t="s">
        <v>347</v>
      </c>
      <c r="E4248" t="s">
        <v>250</v>
      </c>
      <c r="F4248" t="s">
        <v>251</v>
      </c>
      <c r="G4248">
        <v>20</v>
      </c>
      <c r="H4248" t="s">
        <v>469</v>
      </c>
      <c r="I4248" t="s">
        <v>401</v>
      </c>
      <c r="J4248" t="s">
        <v>441</v>
      </c>
      <c r="K4248">
        <v>67</v>
      </c>
      <c r="L4248" s="106">
        <v>2.627000026404858E-2</v>
      </c>
      <c r="N4248">
        <v>335</v>
      </c>
      <c r="O4248" s="106">
        <v>2.696999907493591E-2</v>
      </c>
      <c r="Q4248">
        <v>7283</v>
      </c>
      <c r="R4248" s="106">
        <v>3.2019998878240592E-2</v>
      </c>
    </row>
    <row r="4249" spans="1:19" x14ac:dyDescent="0.25">
      <c r="A4249" t="s">
        <v>331</v>
      </c>
      <c r="B4249" t="s">
        <v>347</v>
      </c>
      <c r="C4249" t="s">
        <v>347</v>
      </c>
      <c r="D4249" t="s">
        <v>347</v>
      </c>
      <c r="E4249" t="s">
        <v>250</v>
      </c>
      <c r="F4249" t="s">
        <v>251</v>
      </c>
      <c r="G4249" s="105">
        <v>20</v>
      </c>
      <c r="H4249" t="s">
        <v>469</v>
      </c>
      <c r="I4249" t="s">
        <v>401</v>
      </c>
      <c r="J4249" t="s">
        <v>414</v>
      </c>
      <c r="K4249" s="105">
        <v>106</v>
      </c>
      <c r="L4249" s="106">
        <v>4.1570000350475311E-2</v>
      </c>
      <c r="M4249" s="106">
        <v>4.2690001428127289E-2</v>
      </c>
      <c r="N4249" s="105">
        <v>522</v>
      </c>
      <c r="O4249" s="106">
        <v>4.2020000517368317E-2</v>
      </c>
      <c r="P4249" s="106">
        <v>4.3189998716115952E-2</v>
      </c>
      <c r="Q4249" s="105">
        <v>10872</v>
      </c>
      <c r="R4249" s="106">
        <v>4.7800000756978989E-2</v>
      </c>
      <c r="S4249" s="107">
        <v>4.9380000680685043E-2</v>
      </c>
    </row>
    <row r="4250" spans="1:19" x14ac:dyDescent="0.25">
      <c r="A4250" t="s">
        <v>331</v>
      </c>
      <c r="B4250" t="s">
        <v>347</v>
      </c>
      <c r="C4250" t="s">
        <v>347</v>
      </c>
      <c r="D4250" t="s">
        <v>347</v>
      </c>
      <c r="E4250" t="s">
        <v>160</v>
      </c>
      <c r="F4250" t="s">
        <v>161</v>
      </c>
      <c r="G4250" s="105">
        <v>15</v>
      </c>
      <c r="H4250" t="s">
        <v>365</v>
      </c>
      <c r="I4250" t="s">
        <v>349</v>
      </c>
      <c r="J4250" t="s">
        <v>350</v>
      </c>
      <c r="K4250" s="105">
        <v>27</v>
      </c>
      <c r="L4250" s="106">
        <v>1.9309999421238899E-2</v>
      </c>
      <c r="N4250" s="105">
        <v>52</v>
      </c>
      <c r="O4250" s="106">
        <v>9.180000051856041E-3</v>
      </c>
      <c r="Q4250" s="105">
        <v>1130</v>
      </c>
      <c r="R4250" s="106">
        <v>4.9700001254677773E-3</v>
      </c>
      <c r="S4250" s="107"/>
    </row>
    <row r="4251" spans="1:19" x14ac:dyDescent="0.25">
      <c r="A4251" t="s">
        <v>331</v>
      </c>
      <c r="B4251" t="s">
        <v>347</v>
      </c>
      <c r="C4251" t="s">
        <v>347</v>
      </c>
      <c r="D4251" t="s">
        <v>347</v>
      </c>
      <c r="E4251" t="s">
        <v>160</v>
      </c>
      <c r="F4251" t="s">
        <v>161</v>
      </c>
      <c r="G4251" s="105">
        <v>15</v>
      </c>
      <c r="H4251" t="s">
        <v>365</v>
      </c>
      <c r="I4251" t="s">
        <v>349</v>
      </c>
      <c r="J4251" t="s">
        <v>368</v>
      </c>
      <c r="K4251" s="105">
        <v>163</v>
      </c>
      <c r="L4251" s="106">
        <v>0.11659999936819079</v>
      </c>
      <c r="N4251" s="105">
        <v>354</v>
      </c>
      <c r="O4251" s="106">
        <v>6.2509998679161072E-2</v>
      </c>
      <c r="Q4251" s="105">
        <v>8418</v>
      </c>
      <c r="R4251" s="106">
        <v>3.700999915599823E-2</v>
      </c>
      <c r="S4251" s="107"/>
    </row>
    <row r="4252" spans="1:19" x14ac:dyDescent="0.25">
      <c r="A4252" t="s">
        <v>331</v>
      </c>
      <c r="B4252" t="s">
        <v>347</v>
      </c>
      <c r="C4252" t="s">
        <v>347</v>
      </c>
      <c r="D4252" t="s">
        <v>347</v>
      </c>
      <c r="E4252" t="s">
        <v>160</v>
      </c>
      <c r="F4252" t="s">
        <v>161</v>
      </c>
      <c r="G4252">
        <v>15</v>
      </c>
      <c r="H4252" t="s">
        <v>365</v>
      </c>
      <c r="I4252" t="s">
        <v>349</v>
      </c>
      <c r="J4252" t="s">
        <v>369</v>
      </c>
      <c r="K4252">
        <v>360</v>
      </c>
      <c r="L4252" s="106">
        <v>0.25751000642776489</v>
      </c>
      <c r="N4252">
        <v>977</v>
      </c>
      <c r="O4252" s="106">
        <v>0.1725199967622757</v>
      </c>
      <c r="Q4252">
        <v>27454</v>
      </c>
      <c r="R4252" s="106">
        <v>0.1207000017166138</v>
      </c>
    </row>
    <row r="4253" spans="1:19" x14ac:dyDescent="0.25">
      <c r="A4253" t="s">
        <v>331</v>
      </c>
      <c r="B4253" t="s">
        <v>347</v>
      </c>
      <c r="C4253" t="s">
        <v>347</v>
      </c>
      <c r="D4253" t="s">
        <v>347</v>
      </c>
      <c r="E4253" t="s">
        <v>160</v>
      </c>
      <c r="F4253" t="s">
        <v>161</v>
      </c>
      <c r="G4253" s="105">
        <v>15</v>
      </c>
      <c r="H4253" t="s">
        <v>365</v>
      </c>
      <c r="I4253" t="s">
        <v>349</v>
      </c>
      <c r="J4253" t="s">
        <v>370</v>
      </c>
      <c r="K4253" s="105">
        <v>300</v>
      </c>
      <c r="L4253" s="106">
        <v>0.21458999812603</v>
      </c>
      <c r="N4253" s="105">
        <v>1476</v>
      </c>
      <c r="O4253" s="106">
        <v>0.26063999533653259</v>
      </c>
      <c r="Q4253" s="105">
        <v>55879</v>
      </c>
      <c r="R4253" s="106">
        <v>0.24567000567913061</v>
      </c>
      <c r="S4253" s="107"/>
    </row>
    <row r="4254" spans="1:19" x14ac:dyDescent="0.25">
      <c r="A4254" t="s">
        <v>331</v>
      </c>
      <c r="B4254" t="s">
        <v>347</v>
      </c>
      <c r="C4254" t="s">
        <v>347</v>
      </c>
      <c r="D4254" t="s">
        <v>347</v>
      </c>
      <c r="E4254" t="s">
        <v>160</v>
      </c>
      <c r="F4254" t="s">
        <v>161</v>
      </c>
      <c r="G4254" s="105">
        <v>15</v>
      </c>
      <c r="H4254" t="s">
        <v>365</v>
      </c>
      <c r="I4254" t="s">
        <v>349</v>
      </c>
      <c r="J4254" t="s">
        <v>371</v>
      </c>
      <c r="K4254" s="105">
        <v>242</v>
      </c>
      <c r="L4254" s="106">
        <v>0.1730999946594238</v>
      </c>
      <c r="N4254" s="105">
        <v>1358</v>
      </c>
      <c r="O4254" s="106">
        <v>0.23980000615119931</v>
      </c>
      <c r="Q4254" s="105">
        <v>57982</v>
      </c>
      <c r="R4254" s="106">
        <v>0.25490999221801758</v>
      </c>
      <c r="S4254" s="107"/>
    </row>
    <row r="4255" spans="1:19" x14ac:dyDescent="0.25">
      <c r="A4255" t="s">
        <v>331</v>
      </c>
      <c r="B4255" t="s">
        <v>347</v>
      </c>
      <c r="C4255" t="s">
        <v>347</v>
      </c>
      <c r="D4255" t="s">
        <v>347</v>
      </c>
      <c r="E4255" t="s">
        <v>160</v>
      </c>
      <c r="F4255" t="s">
        <v>161</v>
      </c>
      <c r="G4255" s="105">
        <v>15</v>
      </c>
      <c r="H4255" t="s">
        <v>365</v>
      </c>
      <c r="I4255" t="s">
        <v>349</v>
      </c>
      <c r="J4255" t="s">
        <v>372</v>
      </c>
      <c r="K4255" s="105">
        <v>176</v>
      </c>
      <c r="L4255" s="106">
        <v>0.12589000165462491</v>
      </c>
      <c r="N4255" s="105">
        <v>848</v>
      </c>
      <c r="O4255" s="106">
        <v>0.149739995598793</v>
      </c>
      <c r="Q4255" s="105">
        <v>44765</v>
      </c>
      <c r="R4255" s="106">
        <v>0.19679999351501459</v>
      </c>
      <c r="S4255" s="107"/>
    </row>
    <row r="4256" spans="1:19" x14ac:dyDescent="0.25">
      <c r="A4256" t="s">
        <v>331</v>
      </c>
      <c r="B4256" t="s">
        <v>347</v>
      </c>
      <c r="C4256" t="s">
        <v>347</v>
      </c>
      <c r="D4256" t="s">
        <v>347</v>
      </c>
      <c r="E4256" t="s">
        <v>160</v>
      </c>
      <c r="F4256" t="s">
        <v>161</v>
      </c>
      <c r="G4256" s="105">
        <v>15</v>
      </c>
      <c r="H4256" t="s">
        <v>365</v>
      </c>
      <c r="I4256" t="s">
        <v>349</v>
      </c>
      <c r="J4256" t="s">
        <v>373</v>
      </c>
      <c r="K4256" s="105">
        <v>130</v>
      </c>
      <c r="L4256" s="106">
        <v>9.2990003526210785E-2</v>
      </c>
      <c r="N4256" s="105">
        <v>598</v>
      </c>
      <c r="O4256" s="106">
        <v>0.1055999994277954</v>
      </c>
      <c r="Q4256" s="105">
        <v>31831</v>
      </c>
      <c r="R4256" s="106">
        <v>0.1399399936199188</v>
      </c>
      <c r="S4256" s="107"/>
    </row>
    <row r="4257" spans="1:19" x14ac:dyDescent="0.25">
      <c r="A4257" t="s">
        <v>331</v>
      </c>
      <c r="B4257" t="s">
        <v>347</v>
      </c>
      <c r="C4257" t="s">
        <v>347</v>
      </c>
      <c r="D4257" t="s">
        <v>347</v>
      </c>
      <c r="E4257" t="s">
        <v>160</v>
      </c>
      <c r="F4257" t="s">
        <v>161</v>
      </c>
      <c r="G4257" s="105">
        <v>15</v>
      </c>
      <c r="H4257" t="s">
        <v>365</v>
      </c>
      <c r="I4257" t="s">
        <v>438</v>
      </c>
      <c r="J4257" t="s">
        <v>48</v>
      </c>
      <c r="K4257" s="105">
        <v>1112</v>
      </c>
      <c r="L4257" s="106">
        <v>0.79541999101638794</v>
      </c>
      <c r="M4257" s="106">
        <v>0.83609002828598022</v>
      </c>
      <c r="N4257" s="105">
        <v>4646</v>
      </c>
      <c r="O4257" s="106">
        <v>0.82041001319885254</v>
      </c>
      <c r="P4257" s="106">
        <v>0.85499000549316406</v>
      </c>
      <c r="Q4257" s="105">
        <v>186401</v>
      </c>
      <c r="R4257" s="106">
        <v>0.81949001550674438</v>
      </c>
      <c r="S4257" s="107">
        <v>0.8465999960899353</v>
      </c>
    </row>
    <row r="4258" spans="1:19" x14ac:dyDescent="0.25">
      <c r="A4258" t="s">
        <v>331</v>
      </c>
      <c r="B4258" t="s">
        <v>347</v>
      </c>
      <c r="C4258" t="s">
        <v>347</v>
      </c>
      <c r="D4258" t="s">
        <v>347</v>
      </c>
      <c r="E4258" t="s">
        <v>160</v>
      </c>
      <c r="F4258" t="s">
        <v>161</v>
      </c>
      <c r="G4258" s="105">
        <v>15</v>
      </c>
      <c r="H4258" t="s">
        <v>365</v>
      </c>
      <c r="I4258" t="s">
        <v>438</v>
      </c>
      <c r="J4258" t="s">
        <v>42</v>
      </c>
      <c r="K4258" s="105">
        <v>129</v>
      </c>
      <c r="L4258" s="106">
        <v>9.2270001769065857E-2</v>
      </c>
      <c r="M4258" s="106">
        <v>9.6989996731281281E-2</v>
      </c>
      <c r="N4258" s="105">
        <v>466</v>
      </c>
      <c r="O4258" s="106">
        <v>8.2290001213550568E-2</v>
      </c>
      <c r="P4258" s="106">
        <v>8.5759997367858887E-2</v>
      </c>
      <c r="Q4258" s="105">
        <v>20350</v>
      </c>
      <c r="R4258" s="106">
        <v>8.9469999074935913E-2</v>
      </c>
      <c r="S4258" s="107">
        <v>9.2430002987384796E-2</v>
      </c>
    </row>
    <row r="4259" spans="1:19" x14ac:dyDescent="0.25">
      <c r="A4259" t="s">
        <v>331</v>
      </c>
      <c r="B4259" t="s">
        <v>347</v>
      </c>
      <c r="C4259" t="s">
        <v>347</v>
      </c>
      <c r="D4259" t="s">
        <v>347</v>
      </c>
      <c r="E4259" t="s">
        <v>160</v>
      </c>
      <c r="F4259" t="s">
        <v>161</v>
      </c>
      <c r="G4259" s="105">
        <v>15</v>
      </c>
      <c r="H4259" t="s">
        <v>365</v>
      </c>
      <c r="I4259" t="s">
        <v>438</v>
      </c>
      <c r="J4259" t="s">
        <v>374</v>
      </c>
      <c r="K4259" s="105">
        <v>89</v>
      </c>
      <c r="L4259" s="106">
        <v>6.3660003244876862E-2</v>
      </c>
      <c r="M4259" s="106">
        <v>6.6919997334480286E-2</v>
      </c>
      <c r="N4259" s="105">
        <v>322</v>
      </c>
      <c r="O4259" s="106">
        <v>5.6859999895095832E-2</v>
      </c>
      <c r="P4259" s="106">
        <v>5.9259999543428421E-2</v>
      </c>
      <c r="Q4259" s="105">
        <v>13425</v>
      </c>
      <c r="R4259" s="106">
        <v>5.9020001441240311E-2</v>
      </c>
      <c r="S4259" s="107">
        <v>6.0970000922679901E-2</v>
      </c>
    </row>
    <row r="4260" spans="1:19" x14ac:dyDescent="0.25">
      <c r="A4260" t="s">
        <v>331</v>
      </c>
      <c r="B4260" t="s">
        <v>347</v>
      </c>
      <c r="C4260" t="s">
        <v>347</v>
      </c>
      <c r="D4260" t="s">
        <v>347</v>
      </c>
      <c r="E4260" t="s">
        <v>160</v>
      </c>
      <c r="F4260" t="s">
        <v>161</v>
      </c>
      <c r="G4260" s="105">
        <v>15</v>
      </c>
      <c r="H4260" t="s">
        <v>365</v>
      </c>
      <c r="I4260" t="s">
        <v>438</v>
      </c>
      <c r="J4260" t="s">
        <v>86</v>
      </c>
      <c r="K4260" s="105">
        <v>68</v>
      </c>
      <c r="L4260" s="106">
        <v>4.8640001565217972E-2</v>
      </c>
      <c r="N4260" s="105">
        <v>229</v>
      </c>
      <c r="O4260" s="106">
        <v>4.0440000593662262E-2</v>
      </c>
      <c r="Q4260" s="105">
        <v>7283</v>
      </c>
      <c r="R4260" s="106">
        <v>3.2019998878240592E-2</v>
      </c>
      <c r="S4260" s="107"/>
    </row>
    <row r="4261" spans="1:19" x14ac:dyDescent="0.25">
      <c r="A4261" t="s">
        <v>331</v>
      </c>
      <c r="B4261" t="s">
        <v>347</v>
      </c>
      <c r="C4261" t="s">
        <v>347</v>
      </c>
      <c r="D4261" t="s">
        <v>347</v>
      </c>
      <c r="E4261" t="s">
        <v>160</v>
      </c>
      <c r="F4261" t="s">
        <v>161</v>
      </c>
      <c r="G4261" s="105">
        <v>15</v>
      </c>
      <c r="H4261" t="s">
        <v>365</v>
      </c>
      <c r="I4261" t="s">
        <v>375</v>
      </c>
      <c r="J4261" t="s">
        <v>376</v>
      </c>
      <c r="K4261" s="105">
        <v>361</v>
      </c>
      <c r="L4261" s="106">
        <v>0.25823000073432922</v>
      </c>
      <c r="N4261" s="105">
        <v>1162</v>
      </c>
      <c r="O4261" s="106">
        <v>0.20519000291824341</v>
      </c>
      <c r="Q4261" s="105">
        <v>47189</v>
      </c>
      <c r="R4261" s="106">
        <v>0.20746000111103061</v>
      </c>
      <c r="S4261" s="107"/>
    </row>
    <row r="4262" spans="1:19" x14ac:dyDescent="0.25">
      <c r="A4262" t="s">
        <v>331</v>
      </c>
      <c r="B4262" t="s">
        <v>347</v>
      </c>
      <c r="C4262" t="s">
        <v>347</v>
      </c>
      <c r="D4262" t="s">
        <v>347</v>
      </c>
      <c r="E4262" t="s">
        <v>160</v>
      </c>
      <c r="F4262" t="s">
        <v>161</v>
      </c>
      <c r="G4262" s="105">
        <v>15</v>
      </c>
      <c r="H4262" t="s">
        <v>365</v>
      </c>
      <c r="I4262" t="s">
        <v>375</v>
      </c>
      <c r="J4262" t="s">
        <v>377</v>
      </c>
      <c r="K4262" s="105">
        <v>279</v>
      </c>
      <c r="L4262" s="106">
        <v>0.1995700001716614</v>
      </c>
      <c r="N4262" s="105">
        <v>1195</v>
      </c>
      <c r="O4262" s="106">
        <v>0.21101999282836911</v>
      </c>
      <c r="Q4262" s="105">
        <v>47420</v>
      </c>
      <c r="R4262" s="106">
        <v>0.20848000049591059</v>
      </c>
      <c r="S4262" s="107"/>
    </row>
    <row r="4263" spans="1:19" x14ac:dyDescent="0.25">
      <c r="A4263" t="s">
        <v>331</v>
      </c>
      <c r="B4263" t="s">
        <v>347</v>
      </c>
      <c r="C4263" t="s">
        <v>347</v>
      </c>
      <c r="D4263" t="s">
        <v>347</v>
      </c>
      <c r="E4263" t="s">
        <v>160</v>
      </c>
      <c r="F4263" t="s">
        <v>161</v>
      </c>
      <c r="G4263" s="105">
        <v>15</v>
      </c>
      <c r="H4263" t="s">
        <v>365</v>
      </c>
      <c r="I4263" t="s">
        <v>375</v>
      </c>
      <c r="J4263" t="s">
        <v>378</v>
      </c>
      <c r="K4263" s="105">
        <v>235</v>
      </c>
      <c r="L4263" s="106">
        <v>0.16809999942779541</v>
      </c>
      <c r="N4263" s="105">
        <v>923</v>
      </c>
      <c r="O4263" s="106">
        <v>0.16299000382423401</v>
      </c>
      <c r="Q4263" s="105">
        <v>37332</v>
      </c>
      <c r="R4263" s="106">
        <v>0.1641300022602081</v>
      </c>
      <c r="S4263" s="107"/>
    </row>
    <row r="4264" spans="1:19" x14ac:dyDescent="0.25">
      <c r="A4264" t="s">
        <v>331</v>
      </c>
      <c r="B4264" t="s">
        <v>347</v>
      </c>
      <c r="C4264" t="s">
        <v>347</v>
      </c>
      <c r="D4264" t="s">
        <v>347</v>
      </c>
      <c r="E4264" t="s">
        <v>160</v>
      </c>
      <c r="F4264" t="s">
        <v>161</v>
      </c>
      <c r="G4264" s="105">
        <v>15</v>
      </c>
      <c r="H4264" t="s">
        <v>365</v>
      </c>
      <c r="I4264" t="s">
        <v>375</v>
      </c>
      <c r="J4264" t="s">
        <v>379</v>
      </c>
      <c r="K4264" s="105">
        <v>245</v>
      </c>
      <c r="L4264" s="106">
        <v>0.17524999380111689</v>
      </c>
      <c r="N4264" s="105">
        <v>1128</v>
      </c>
      <c r="O4264" s="106">
        <v>0.1991900056600571</v>
      </c>
      <c r="Q4264" s="105">
        <v>47525</v>
      </c>
      <c r="R4264" s="106">
        <v>0.20893999934196469</v>
      </c>
      <c r="S4264" s="107"/>
    </row>
    <row r="4265" spans="1:19" x14ac:dyDescent="0.25">
      <c r="A4265" t="s">
        <v>331</v>
      </c>
      <c r="B4265" t="s">
        <v>347</v>
      </c>
      <c r="C4265" t="s">
        <v>347</v>
      </c>
      <c r="D4265" t="s">
        <v>347</v>
      </c>
      <c r="E4265" t="s">
        <v>160</v>
      </c>
      <c r="F4265" t="s">
        <v>161</v>
      </c>
      <c r="G4265" s="105">
        <v>15</v>
      </c>
      <c r="H4265" t="s">
        <v>365</v>
      </c>
      <c r="I4265" t="s">
        <v>375</v>
      </c>
      <c r="J4265" t="s">
        <v>380</v>
      </c>
      <c r="K4265" s="105">
        <v>278</v>
      </c>
      <c r="L4265" s="106">
        <v>0.19886000454425809</v>
      </c>
      <c r="N4265" s="105">
        <v>1255</v>
      </c>
      <c r="O4265" s="106">
        <v>0.2216099947690964</v>
      </c>
      <c r="Q4265" s="105">
        <v>47993</v>
      </c>
      <c r="R4265" s="106">
        <v>0.210999995470047</v>
      </c>
      <c r="S4265" s="107"/>
    </row>
    <row r="4266" spans="1:19" x14ac:dyDescent="0.25">
      <c r="A4266" t="s">
        <v>331</v>
      </c>
      <c r="B4266" t="s">
        <v>347</v>
      </c>
      <c r="C4266" t="s">
        <v>347</v>
      </c>
      <c r="D4266" t="s">
        <v>347</v>
      </c>
      <c r="E4266" t="s">
        <v>160</v>
      </c>
      <c r="F4266" t="s">
        <v>161</v>
      </c>
      <c r="G4266" s="105">
        <v>15</v>
      </c>
      <c r="H4266" t="s">
        <v>365</v>
      </c>
      <c r="I4266" t="s">
        <v>381</v>
      </c>
      <c r="J4266" t="s">
        <v>382</v>
      </c>
      <c r="K4266" s="105">
        <v>97</v>
      </c>
      <c r="L4266" s="106">
        <v>6.9380000233650208E-2</v>
      </c>
      <c r="M4266" s="106">
        <v>8.7470002472400665E-2</v>
      </c>
      <c r="N4266" s="105">
        <v>224</v>
      </c>
      <c r="O4266" s="106">
        <v>3.9560001343488693E-2</v>
      </c>
      <c r="P4266" s="106">
        <v>5.9119999408721917E-2</v>
      </c>
      <c r="Q4266" s="105">
        <v>5423</v>
      </c>
      <c r="R4266" s="106">
        <v>2.384000085294247E-2</v>
      </c>
      <c r="S4266" s="107">
        <v>3.0780000612139698E-2</v>
      </c>
    </row>
    <row r="4267" spans="1:19" x14ac:dyDescent="0.25">
      <c r="A4267" t="s">
        <v>331</v>
      </c>
      <c r="B4267" t="s">
        <v>347</v>
      </c>
      <c r="C4267" t="s">
        <v>347</v>
      </c>
      <c r="D4267" t="s">
        <v>347</v>
      </c>
      <c r="E4267" t="s">
        <v>160</v>
      </c>
      <c r="F4267" t="s">
        <v>161</v>
      </c>
      <c r="G4267" s="105">
        <v>15</v>
      </c>
      <c r="H4267" t="s">
        <v>365</v>
      </c>
      <c r="I4267" t="s">
        <v>381</v>
      </c>
      <c r="J4267" t="s">
        <v>383</v>
      </c>
      <c r="K4267" s="105">
        <v>68</v>
      </c>
      <c r="L4267" s="106">
        <v>4.8640001565217972E-2</v>
      </c>
      <c r="M4267" s="106">
        <v>6.1319999396800988E-2</v>
      </c>
      <c r="N4267" s="105">
        <v>624</v>
      </c>
      <c r="O4267" s="106">
        <v>0.11018999665975571</v>
      </c>
      <c r="P4267" s="106">
        <v>0.16469000279903409</v>
      </c>
      <c r="Q4267" s="105">
        <v>26007</v>
      </c>
      <c r="R4267" s="106">
        <v>0.11433999985456469</v>
      </c>
      <c r="S4267" s="107">
        <v>0.1476300060749054</v>
      </c>
    </row>
    <row r="4268" spans="1:19" x14ac:dyDescent="0.25">
      <c r="A4268" t="s">
        <v>331</v>
      </c>
      <c r="B4268" t="s">
        <v>347</v>
      </c>
      <c r="C4268" t="s">
        <v>347</v>
      </c>
      <c r="D4268" t="s">
        <v>347</v>
      </c>
      <c r="E4268" t="s">
        <v>160</v>
      </c>
      <c r="F4268" t="s">
        <v>161</v>
      </c>
      <c r="G4268">
        <v>15</v>
      </c>
      <c r="H4268" t="s">
        <v>365</v>
      </c>
      <c r="I4268" t="s">
        <v>381</v>
      </c>
      <c r="J4268" t="s">
        <v>384</v>
      </c>
      <c r="K4268">
        <v>944</v>
      </c>
      <c r="L4268" s="106">
        <v>0.67524999380111694</v>
      </c>
      <c r="M4268" s="106">
        <v>0.85122001171112061</v>
      </c>
      <c r="N4268">
        <v>2941</v>
      </c>
      <c r="O4268" s="106">
        <v>0.51933997869491577</v>
      </c>
      <c r="P4268" s="106">
        <v>0.77618998289108276</v>
      </c>
      <c r="Q4268">
        <v>144739</v>
      </c>
      <c r="R4268" s="106">
        <v>0.6363300085067749</v>
      </c>
      <c r="S4268" s="106">
        <v>0.82159000635147095</v>
      </c>
    </row>
    <row r="4269" spans="1:19" x14ac:dyDescent="0.25">
      <c r="A4269" t="s">
        <v>331</v>
      </c>
      <c r="B4269" t="s">
        <v>347</v>
      </c>
      <c r="C4269" t="s">
        <v>347</v>
      </c>
      <c r="D4269" t="s">
        <v>347</v>
      </c>
      <c r="E4269" t="s">
        <v>160</v>
      </c>
      <c r="F4269" t="s">
        <v>161</v>
      </c>
      <c r="G4269" s="105">
        <v>15</v>
      </c>
      <c r="H4269" t="s">
        <v>365</v>
      </c>
      <c r="I4269" t="s">
        <v>381</v>
      </c>
      <c r="J4269" t="s">
        <v>385</v>
      </c>
      <c r="K4269" s="105">
        <v>289</v>
      </c>
      <c r="L4269" s="106">
        <v>0.20671999454498291</v>
      </c>
      <c r="N4269" s="105">
        <v>1874</v>
      </c>
      <c r="O4269" s="106">
        <v>0.33092001080513</v>
      </c>
      <c r="Q4269" s="105">
        <v>51290</v>
      </c>
      <c r="R4269" s="106">
        <v>0.22549000382423401</v>
      </c>
      <c r="S4269" s="107"/>
    </row>
    <row r="4270" spans="1:19" x14ac:dyDescent="0.25">
      <c r="A4270" t="s">
        <v>331</v>
      </c>
      <c r="B4270" t="s">
        <v>347</v>
      </c>
      <c r="C4270" t="s">
        <v>347</v>
      </c>
      <c r="D4270" t="s">
        <v>347</v>
      </c>
      <c r="E4270" t="s">
        <v>160</v>
      </c>
      <c r="F4270" t="s">
        <v>161</v>
      </c>
      <c r="G4270">
        <v>15</v>
      </c>
      <c r="H4270" t="s">
        <v>365</v>
      </c>
      <c r="I4270" t="s">
        <v>386</v>
      </c>
      <c r="J4270" t="s">
        <v>387</v>
      </c>
      <c r="K4270">
        <v>90</v>
      </c>
      <c r="L4270" s="106">
        <v>6.4379997551441193E-2</v>
      </c>
      <c r="M4270" s="106">
        <v>6.6909998655319214E-2</v>
      </c>
      <c r="N4270">
        <v>353</v>
      </c>
      <c r="O4270" s="106">
        <v>6.2330000102519989E-2</v>
      </c>
      <c r="P4270" s="106">
        <v>6.4039997756481171E-2</v>
      </c>
      <c r="Q4270">
        <v>12181</v>
      </c>
      <c r="R4270" s="106">
        <v>5.3550001233816147E-2</v>
      </c>
      <c r="S4270" s="106">
        <v>5.4999999701976783E-2</v>
      </c>
    </row>
    <row r="4271" spans="1:19" x14ac:dyDescent="0.25">
      <c r="A4271" t="s">
        <v>331</v>
      </c>
      <c r="B4271" t="s">
        <v>347</v>
      </c>
      <c r="C4271" t="s">
        <v>347</v>
      </c>
      <c r="D4271" t="s">
        <v>347</v>
      </c>
      <c r="E4271" t="s">
        <v>160</v>
      </c>
      <c r="F4271" t="s">
        <v>161</v>
      </c>
      <c r="G4271" s="105">
        <v>15</v>
      </c>
      <c r="H4271" t="s">
        <v>365</v>
      </c>
      <c r="I4271" t="s">
        <v>386</v>
      </c>
      <c r="J4271" t="s">
        <v>388</v>
      </c>
      <c r="K4271" s="105">
        <v>294</v>
      </c>
      <c r="L4271" s="106">
        <v>0.21029999852180481</v>
      </c>
      <c r="M4271" s="106">
        <v>0.21859000623226171</v>
      </c>
      <c r="N4271" s="105">
        <v>951</v>
      </c>
      <c r="O4271" s="106">
        <v>0.167930006980896</v>
      </c>
      <c r="P4271" s="106">
        <v>0.1725299954414368</v>
      </c>
      <c r="Q4271" s="105">
        <v>6321</v>
      </c>
      <c r="R4271" s="106">
        <v>2.77900006622076E-2</v>
      </c>
      <c r="S4271" s="107">
        <v>2.8540000319480899E-2</v>
      </c>
    </row>
    <row r="4272" spans="1:19" x14ac:dyDescent="0.25">
      <c r="A4272" t="s">
        <v>331</v>
      </c>
      <c r="B4272" t="s">
        <v>347</v>
      </c>
      <c r="C4272" t="s">
        <v>347</v>
      </c>
      <c r="D4272" t="s">
        <v>347</v>
      </c>
      <c r="E4272" t="s">
        <v>160</v>
      </c>
      <c r="F4272" t="s">
        <v>161</v>
      </c>
      <c r="G4272" s="105">
        <v>15</v>
      </c>
      <c r="H4272" t="s">
        <v>365</v>
      </c>
      <c r="I4272" t="s">
        <v>386</v>
      </c>
      <c r="J4272" t="s">
        <v>85</v>
      </c>
      <c r="K4272" s="105">
        <v>52</v>
      </c>
      <c r="L4272" s="106">
        <v>3.7200000137090683E-2</v>
      </c>
      <c r="M4272" s="106">
        <v>3.8660001009702682E-2</v>
      </c>
      <c r="N4272" s="105">
        <v>200</v>
      </c>
      <c r="O4272" s="106">
        <v>3.5319998860359192E-2</v>
      </c>
      <c r="P4272" s="106">
        <v>3.627999871969223E-2</v>
      </c>
      <c r="Q4272" s="105">
        <v>4872</v>
      </c>
      <c r="R4272" s="106">
        <v>2.1420000120997429E-2</v>
      </c>
      <c r="S4272" s="107">
        <v>2.199999988079071E-2</v>
      </c>
    </row>
    <row r="4273" spans="1:19" x14ac:dyDescent="0.25">
      <c r="A4273" t="s">
        <v>331</v>
      </c>
      <c r="B4273" t="s">
        <v>347</v>
      </c>
      <c r="C4273" t="s">
        <v>347</v>
      </c>
      <c r="D4273" t="s">
        <v>347</v>
      </c>
      <c r="E4273" t="s">
        <v>160</v>
      </c>
      <c r="F4273" t="s">
        <v>161</v>
      </c>
      <c r="G4273" s="105">
        <v>15</v>
      </c>
      <c r="H4273" t="s">
        <v>365</v>
      </c>
      <c r="I4273" t="s">
        <v>386</v>
      </c>
      <c r="J4273" t="s">
        <v>389</v>
      </c>
      <c r="K4273" s="105">
        <v>79</v>
      </c>
      <c r="L4273" s="106">
        <v>5.6510001420974731E-2</v>
      </c>
      <c r="M4273" s="106">
        <v>5.8740001171827323E-2</v>
      </c>
      <c r="N4273" s="105">
        <v>227</v>
      </c>
      <c r="O4273" s="106">
        <v>4.0079999715089798E-2</v>
      </c>
      <c r="P4273" s="106">
        <v>4.1179999709129327E-2</v>
      </c>
      <c r="Q4273" s="105">
        <v>4049</v>
      </c>
      <c r="R4273" s="106">
        <v>1.779999956488609E-2</v>
      </c>
      <c r="S4273" s="107">
        <v>1.8279999494552609E-2</v>
      </c>
    </row>
    <row r="4274" spans="1:19" x14ac:dyDescent="0.25">
      <c r="A4274" t="s">
        <v>331</v>
      </c>
      <c r="B4274" t="s">
        <v>347</v>
      </c>
      <c r="C4274" t="s">
        <v>347</v>
      </c>
      <c r="D4274" t="s">
        <v>347</v>
      </c>
      <c r="E4274" t="s">
        <v>160</v>
      </c>
      <c r="F4274" t="s">
        <v>161</v>
      </c>
      <c r="G4274" s="105">
        <v>15</v>
      </c>
      <c r="H4274" t="s">
        <v>365</v>
      </c>
      <c r="I4274" t="s">
        <v>386</v>
      </c>
      <c r="J4274" t="s">
        <v>86</v>
      </c>
      <c r="K4274" s="105">
        <v>53</v>
      </c>
      <c r="L4274" s="106">
        <v>3.7909999489784241E-2</v>
      </c>
      <c r="N4274" s="105">
        <v>151</v>
      </c>
      <c r="O4274" s="106">
        <v>2.6660000905394551E-2</v>
      </c>
      <c r="Q4274" s="105">
        <v>5972</v>
      </c>
      <c r="R4274" s="106">
        <v>2.6259999722242359E-2</v>
      </c>
      <c r="S4274" s="107"/>
    </row>
    <row r="4275" spans="1:19" x14ac:dyDescent="0.25">
      <c r="A4275" t="s">
        <v>331</v>
      </c>
      <c r="B4275" t="s">
        <v>347</v>
      </c>
      <c r="C4275" t="s">
        <v>347</v>
      </c>
      <c r="D4275" t="s">
        <v>347</v>
      </c>
      <c r="E4275" t="s">
        <v>160</v>
      </c>
      <c r="F4275" t="s">
        <v>161</v>
      </c>
      <c r="G4275" s="105">
        <v>15</v>
      </c>
      <c r="H4275" t="s">
        <v>365</v>
      </c>
      <c r="I4275" t="s">
        <v>386</v>
      </c>
      <c r="J4275" t="s">
        <v>84</v>
      </c>
      <c r="K4275" s="105">
        <v>830</v>
      </c>
      <c r="L4275" s="106">
        <v>0.59371000528335571</v>
      </c>
      <c r="M4275" s="106">
        <v>0.61710000038146973</v>
      </c>
      <c r="N4275" s="105">
        <v>3781</v>
      </c>
      <c r="O4275" s="106">
        <v>0.66767001152038574</v>
      </c>
      <c r="P4275" s="106">
        <v>0.68595999479293823</v>
      </c>
      <c r="Q4275" s="105">
        <v>194064</v>
      </c>
      <c r="R4275" s="106">
        <v>0.85317999124526978</v>
      </c>
      <c r="S4275" s="107">
        <v>0.87619000673294067</v>
      </c>
    </row>
    <row r="4276" spans="1:19" x14ac:dyDescent="0.25">
      <c r="A4276" t="s">
        <v>331</v>
      </c>
      <c r="B4276" t="s">
        <v>347</v>
      </c>
      <c r="C4276" t="s">
        <v>347</v>
      </c>
      <c r="D4276" t="s">
        <v>347</v>
      </c>
      <c r="E4276" t="s">
        <v>160</v>
      </c>
      <c r="F4276" t="s">
        <v>161</v>
      </c>
      <c r="G4276" s="105">
        <v>15</v>
      </c>
      <c r="H4276" t="s">
        <v>365</v>
      </c>
      <c r="I4276" t="s">
        <v>419</v>
      </c>
      <c r="J4276" t="s">
        <v>390</v>
      </c>
      <c r="K4276" s="105">
        <v>289</v>
      </c>
      <c r="L4276" s="106">
        <v>0.20671999454498291</v>
      </c>
      <c r="N4276" s="105">
        <v>1874</v>
      </c>
      <c r="O4276" s="106">
        <v>0.33092001080513</v>
      </c>
      <c r="Q4276" s="105">
        <v>51290</v>
      </c>
      <c r="R4276" s="106">
        <v>0.22549000382423401</v>
      </c>
      <c r="S4276" s="107"/>
    </row>
    <row r="4277" spans="1:19" x14ac:dyDescent="0.25">
      <c r="A4277" t="s">
        <v>331</v>
      </c>
      <c r="B4277" t="s">
        <v>347</v>
      </c>
      <c r="C4277" t="s">
        <v>347</v>
      </c>
      <c r="D4277" t="s">
        <v>347</v>
      </c>
      <c r="E4277" t="s">
        <v>160</v>
      </c>
      <c r="F4277" t="s">
        <v>161</v>
      </c>
      <c r="G4277">
        <v>15</v>
      </c>
      <c r="H4277" t="s">
        <v>365</v>
      </c>
      <c r="I4277" t="s">
        <v>419</v>
      </c>
      <c r="J4277" t="s">
        <v>391</v>
      </c>
      <c r="K4277">
        <v>68</v>
      </c>
      <c r="L4277" s="106">
        <v>4.8640001565217972E-2</v>
      </c>
      <c r="M4277" s="106">
        <v>6.1319999396800988E-2</v>
      </c>
      <c r="N4277">
        <v>624</v>
      </c>
      <c r="O4277" s="106">
        <v>0.11018999665975571</v>
      </c>
      <c r="P4277" s="106">
        <v>0.16469000279903409</v>
      </c>
      <c r="Q4277">
        <v>26007</v>
      </c>
      <c r="R4277" s="106">
        <v>0.11433999985456469</v>
      </c>
      <c r="S4277" s="106">
        <v>0.1476300060749054</v>
      </c>
    </row>
    <row r="4278" spans="1:19" x14ac:dyDescent="0.25">
      <c r="A4278" t="s">
        <v>331</v>
      </c>
      <c r="B4278" t="s">
        <v>347</v>
      </c>
      <c r="C4278" t="s">
        <v>347</v>
      </c>
      <c r="D4278" t="s">
        <v>347</v>
      </c>
      <c r="E4278" t="s">
        <v>160</v>
      </c>
      <c r="F4278" t="s">
        <v>161</v>
      </c>
      <c r="G4278" s="105">
        <v>15</v>
      </c>
      <c r="H4278" t="s">
        <v>365</v>
      </c>
      <c r="I4278" t="s">
        <v>419</v>
      </c>
      <c r="J4278" t="s">
        <v>392</v>
      </c>
      <c r="K4278" s="105">
        <v>370</v>
      </c>
      <c r="L4278" s="106">
        <v>0.26466000080108643</v>
      </c>
      <c r="M4278" s="106">
        <v>0.33362999558448792</v>
      </c>
      <c r="N4278" s="105">
        <v>1246</v>
      </c>
      <c r="O4278" s="106">
        <v>0.22001999616622919</v>
      </c>
      <c r="P4278" s="106">
        <v>0.32885000109672552</v>
      </c>
      <c r="Q4278" s="105">
        <v>69347</v>
      </c>
      <c r="R4278" s="106">
        <v>0.30487999320030212</v>
      </c>
      <c r="S4278" s="107">
        <v>0.39364001154899603</v>
      </c>
    </row>
    <row r="4279" spans="1:19" x14ac:dyDescent="0.25">
      <c r="A4279" t="s">
        <v>331</v>
      </c>
      <c r="B4279" t="s">
        <v>347</v>
      </c>
      <c r="C4279" t="s">
        <v>347</v>
      </c>
      <c r="D4279" t="s">
        <v>347</v>
      </c>
      <c r="E4279" t="s">
        <v>160</v>
      </c>
      <c r="F4279" t="s">
        <v>161</v>
      </c>
      <c r="G4279" s="105">
        <v>15</v>
      </c>
      <c r="H4279" t="s">
        <v>365</v>
      </c>
      <c r="I4279" t="s">
        <v>419</v>
      </c>
      <c r="J4279" t="s">
        <v>393</v>
      </c>
      <c r="K4279" s="105">
        <v>472</v>
      </c>
      <c r="L4279" s="106">
        <v>0.3376300036907196</v>
      </c>
      <c r="M4279" s="106">
        <v>0.4256100058555603</v>
      </c>
      <c r="N4279" s="105">
        <v>1434</v>
      </c>
      <c r="O4279" s="106">
        <v>0.25321999192237848</v>
      </c>
      <c r="P4279" s="106">
        <v>0.37845999002456671</v>
      </c>
      <c r="Q4279" s="105">
        <v>66079</v>
      </c>
      <c r="R4279" s="106">
        <v>0.29050999879837042</v>
      </c>
      <c r="S4279" s="107">
        <v>0.37509000301361078</v>
      </c>
    </row>
    <row r="4280" spans="1:19" x14ac:dyDescent="0.25">
      <c r="A4280" t="s">
        <v>331</v>
      </c>
      <c r="B4280" t="s">
        <v>347</v>
      </c>
      <c r="C4280" t="s">
        <v>347</v>
      </c>
      <c r="D4280" t="s">
        <v>347</v>
      </c>
      <c r="E4280" t="s">
        <v>160</v>
      </c>
      <c r="F4280" t="s">
        <v>161</v>
      </c>
      <c r="G4280" s="105">
        <v>15</v>
      </c>
      <c r="H4280" t="s">
        <v>365</v>
      </c>
      <c r="I4280" t="s">
        <v>419</v>
      </c>
      <c r="J4280" t="s">
        <v>394</v>
      </c>
      <c r="K4280" s="105">
        <v>199</v>
      </c>
      <c r="L4280" s="106">
        <v>0.14235000312328339</v>
      </c>
      <c r="M4280" s="106">
        <v>0.17944000661373141</v>
      </c>
      <c r="N4280" s="105">
        <v>485</v>
      </c>
      <c r="O4280" s="106">
        <v>8.5639998316764832E-2</v>
      </c>
      <c r="P4280" s="106">
        <v>0.12800000607967379</v>
      </c>
      <c r="Q4280" s="105">
        <v>14736</v>
      </c>
      <c r="R4280" s="106">
        <v>6.4790003001689911E-2</v>
      </c>
      <c r="S4280" s="107">
        <v>8.3650000393390656E-2</v>
      </c>
    </row>
    <row r="4281" spans="1:19" x14ac:dyDescent="0.25">
      <c r="A4281" t="s">
        <v>331</v>
      </c>
      <c r="B4281" t="s">
        <v>347</v>
      </c>
      <c r="C4281" t="s">
        <v>347</v>
      </c>
      <c r="D4281" t="s">
        <v>347</v>
      </c>
      <c r="E4281" t="s">
        <v>160</v>
      </c>
      <c r="F4281" t="s">
        <v>161</v>
      </c>
      <c r="G4281" s="105">
        <v>15</v>
      </c>
      <c r="H4281" t="s">
        <v>365</v>
      </c>
      <c r="I4281" t="s">
        <v>439</v>
      </c>
      <c r="J4281" t="s">
        <v>440</v>
      </c>
      <c r="K4281" s="105">
        <v>289</v>
      </c>
      <c r="L4281" s="106">
        <v>0.20671999454498291</v>
      </c>
      <c r="N4281" s="105">
        <v>1874</v>
      </c>
      <c r="O4281" s="106">
        <v>0.33092001080513</v>
      </c>
      <c r="Q4281" s="105">
        <v>51290</v>
      </c>
      <c r="R4281" s="106">
        <v>0.22549000382423401</v>
      </c>
      <c r="S4281" s="107"/>
    </row>
    <row r="4282" spans="1:19" x14ac:dyDescent="0.25">
      <c r="A4282" t="s">
        <v>331</v>
      </c>
      <c r="B4282" t="s">
        <v>347</v>
      </c>
      <c r="C4282" t="s">
        <v>347</v>
      </c>
      <c r="D4282" t="s">
        <v>347</v>
      </c>
      <c r="E4282" t="s">
        <v>160</v>
      </c>
      <c r="F4282" t="s">
        <v>161</v>
      </c>
      <c r="G4282" s="105">
        <v>15</v>
      </c>
      <c r="H4282" t="s">
        <v>365</v>
      </c>
      <c r="I4282" t="s">
        <v>439</v>
      </c>
      <c r="J4282" t="s">
        <v>442</v>
      </c>
      <c r="K4282" s="105">
        <v>1109</v>
      </c>
      <c r="L4282" s="106">
        <v>0.79328000545501709</v>
      </c>
      <c r="M4282" s="106">
        <v>1</v>
      </c>
      <c r="N4282" s="105">
        <v>3789</v>
      </c>
      <c r="O4282" s="106">
        <v>0.66908001899719238</v>
      </c>
      <c r="P4282" s="106">
        <v>1</v>
      </c>
      <c r="Q4282" s="105">
        <v>176169</v>
      </c>
      <c r="R4282" s="106">
        <v>0.77451002597808838</v>
      </c>
      <c r="S4282" s="107">
        <v>1</v>
      </c>
    </row>
    <row r="4283" spans="1:19" x14ac:dyDescent="0.25">
      <c r="A4283" t="s">
        <v>331</v>
      </c>
      <c r="B4283" t="s">
        <v>347</v>
      </c>
      <c r="C4283" t="s">
        <v>347</v>
      </c>
      <c r="D4283" t="s">
        <v>347</v>
      </c>
      <c r="E4283" t="s">
        <v>160</v>
      </c>
      <c r="F4283" t="s">
        <v>161</v>
      </c>
      <c r="G4283">
        <v>15</v>
      </c>
      <c r="H4283" t="s">
        <v>365</v>
      </c>
      <c r="I4283" t="s">
        <v>395</v>
      </c>
      <c r="J4283" t="s">
        <v>396</v>
      </c>
      <c r="K4283">
        <v>1389</v>
      </c>
      <c r="L4283" s="106">
        <v>0.99356001615524292</v>
      </c>
      <c r="N4283">
        <v>5619</v>
      </c>
      <c r="O4283" s="106">
        <v>0.99222999811172485</v>
      </c>
      <c r="Q4283">
        <v>225832</v>
      </c>
      <c r="R4283" s="106">
        <v>0.99285000562667847</v>
      </c>
    </row>
    <row r="4284" spans="1:19" x14ac:dyDescent="0.25">
      <c r="A4284" t="s">
        <v>331</v>
      </c>
      <c r="B4284" t="s">
        <v>347</v>
      </c>
      <c r="C4284" t="s">
        <v>347</v>
      </c>
      <c r="D4284" t="s">
        <v>347</v>
      </c>
      <c r="E4284" t="s">
        <v>160</v>
      </c>
      <c r="F4284" t="s">
        <v>161</v>
      </c>
      <c r="G4284">
        <v>15</v>
      </c>
      <c r="H4284" t="s">
        <v>365</v>
      </c>
      <c r="I4284" t="s">
        <v>395</v>
      </c>
      <c r="J4284" t="s">
        <v>397</v>
      </c>
      <c r="K4284">
        <v>9</v>
      </c>
      <c r="L4284" s="106">
        <v>6.4400001429021358E-3</v>
      </c>
      <c r="N4284">
        <v>44</v>
      </c>
      <c r="O4284" s="106">
        <v>7.7700000256299973E-3</v>
      </c>
      <c r="Q4284">
        <v>1627</v>
      </c>
      <c r="R4284" s="106">
        <v>7.1499999612569809E-3</v>
      </c>
    </row>
    <row r="4285" spans="1:19" x14ac:dyDescent="0.25">
      <c r="A4285" t="s">
        <v>331</v>
      </c>
      <c r="B4285" t="s">
        <v>347</v>
      </c>
      <c r="C4285" t="s">
        <v>347</v>
      </c>
      <c r="D4285" t="s">
        <v>347</v>
      </c>
      <c r="E4285" t="s">
        <v>160</v>
      </c>
      <c r="F4285" t="s">
        <v>161</v>
      </c>
      <c r="G4285" s="105">
        <v>15</v>
      </c>
      <c r="H4285" t="s">
        <v>365</v>
      </c>
      <c r="I4285" t="s">
        <v>398</v>
      </c>
      <c r="J4285" t="s">
        <v>399</v>
      </c>
      <c r="K4285" s="105">
        <v>269</v>
      </c>
      <c r="L4285" s="106">
        <v>0.19242000579833979</v>
      </c>
      <c r="N4285" s="105">
        <v>895</v>
      </c>
      <c r="O4285" s="106">
        <v>0.15804000198841089</v>
      </c>
      <c r="Q4285" s="105">
        <v>32785</v>
      </c>
      <c r="R4285" s="106">
        <v>0.14414000511169431</v>
      </c>
      <c r="S4285" s="107"/>
    </row>
    <row r="4286" spans="1:19" x14ac:dyDescent="0.25">
      <c r="A4286" t="s">
        <v>331</v>
      </c>
      <c r="B4286" t="s">
        <v>347</v>
      </c>
      <c r="C4286" t="s">
        <v>347</v>
      </c>
      <c r="D4286" t="s">
        <v>347</v>
      </c>
      <c r="E4286" t="s">
        <v>160</v>
      </c>
      <c r="F4286" t="s">
        <v>161</v>
      </c>
      <c r="G4286" s="105">
        <v>15</v>
      </c>
      <c r="H4286" t="s">
        <v>365</v>
      </c>
      <c r="I4286" t="s">
        <v>398</v>
      </c>
      <c r="J4286" t="s">
        <v>41</v>
      </c>
      <c r="K4286" s="105">
        <v>580</v>
      </c>
      <c r="L4286" s="106">
        <v>0.41488000750541693</v>
      </c>
      <c r="N4286" s="105">
        <v>1718</v>
      </c>
      <c r="O4286" s="106">
        <v>0.30336999893188482</v>
      </c>
      <c r="Q4286" s="105">
        <v>40324</v>
      </c>
      <c r="R4286" s="106">
        <v>0.177279993891716</v>
      </c>
      <c r="S4286" s="107"/>
    </row>
    <row r="4287" spans="1:19" x14ac:dyDescent="0.25">
      <c r="A4287" t="s">
        <v>331</v>
      </c>
      <c r="B4287" t="s">
        <v>347</v>
      </c>
      <c r="C4287" t="s">
        <v>347</v>
      </c>
      <c r="D4287" t="s">
        <v>347</v>
      </c>
      <c r="E4287" t="s">
        <v>160</v>
      </c>
      <c r="F4287" t="s">
        <v>161</v>
      </c>
      <c r="G4287" s="105">
        <v>15</v>
      </c>
      <c r="H4287" t="s">
        <v>365</v>
      </c>
      <c r="I4287" t="s">
        <v>398</v>
      </c>
      <c r="J4287" t="s">
        <v>40</v>
      </c>
      <c r="K4287" s="105">
        <v>301</v>
      </c>
      <c r="L4287" s="106">
        <v>0.21531000733375549</v>
      </c>
      <c r="N4287" s="105">
        <v>1230</v>
      </c>
      <c r="O4287" s="106">
        <v>0.21719999611377719</v>
      </c>
      <c r="Q4287" s="105">
        <v>47952</v>
      </c>
      <c r="R4287" s="106">
        <v>0.21082000434398651</v>
      </c>
      <c r="S4287" s="107"/>
    </row>
    <row r="4288" spans="1:19" x14ac:dyDescent="0.25">
      <c r="A4288" t="s">
        <v>331</v>
      </c>
      <c r="B4288" t="s">
        <v>347</v>
      </c>
      <c r="C4288" t="s">
        <v>347</v>
      </c>
      <c r="D4288" t="s">
        <v>347</v>
      </c>
      <c r="E4288" t="s">
        <v>160</v>
      </c>
      <c r="F4288" t="s">
        <v>161</v>
      </c>
      <c r="G4288" s="105">
        <v>15</v>
      </c>
      <c r="H4288" t="s">
        <v>365</v>
      </c>
      <c r="I4288" t="s">
        <v>398</v>
      </c>
      <c r="J4288" t="s">
        <v>39</v>
      </c>
      <c r="K4288" s="105">
        <v>140</v>
      </c>
      <c r="L4288" s="106">
        <v>0.1001399978995323</v>
      </c>
      <c r="N4288" s="105">
        <v>913</v>
      </c>
      <c r="O4288" s="106">
        <v>0.1612199991941452</v>
      </c>
      <c r="Q4288" s="105">
        <v>51770</v>
      </c>
      <c r="R4288" s="106">
        <v>0.22759999334812159</v>
      </c>
      <c r="S4288" s="107"/>
    </row>
    <row r="4289" spans="1:19" x14ac:dyDescent="0.25">
      <c r="A4289" t="s">
        <v>331</v>
      </c>
      <c r="B4289" t="s">
        <v>347</v>
      </c>
      <c r="C4289" t="s">
        <v>347</v>
      </c>
      <c r="D4289" t="s">
        <v>347</v>
      </c>
      <c r="E4289" t="s">
        <v>160</v>
      </c>
      <c r="F4289" t="s">
        <v>161</v>
      </c>
      <c r="G4289" s="105">
        <v>15</v>
      </c>
      <c r="H4289" t="s">
        <v>365</v>
      </c>
      <c r="I4289" t="s">
        <v>398</v>
      </c>
      <c r="J4289" t="s">
        <v>400</v>
      </c>
      <c r="K4289" s="105">
        <v>108</v>
      </c>
      <c r="L4289" s="106">
        <v>7.7249996364116669E-2</v>
      </c>
      <c r="N4289" s="105">
        <v>907</v>
      </c>
      <c r="O4289" s="106">
        <v>0.16016000509262079</v>
      </c>
      <c r="Q4289" s="105">
        <v>54628</v>
      </c>
      <c r="R4289" s="106">
        <v>0.24017000198364261</v>
      </c>
      <c r="S4289" s="107"/>
    </row>
    <row r="4290" spans="1:19" x14ac:dyDescent="0.25">
      <c r="A4290" t="s">
        <v>331</v>
      </c>
      <c r="B4290" t="s">
        <v>347</v>
      </c>
      <c r="C4290" t="s">
        <v>347</v>
      </c>
      <c r="D4290" t="s">
        <v>347</v>
      </c>
      <c r="E4290" t="s">
        <v>160</v>
      </c>
      <c r="F4290" t="s">
        <v>161</v>
      </c>
      <c r="G4290" s="105">
        <v>15</v>
      </c>
      <c r="H4290" t="s">
        <v>365</v>
      </c>
      <c r="I4290" t="s">
        <v>422</v>
      </c>
      <c r="J4290" t="s">
        <v>429</v>
      </c>
      <c r="K4290" s="105">
        <v>228</v>
      </c>
      <c r="L4290" s="106">
        <v>0.16309000551700589</v>
      </c>
      <c r="N4290" s="105">
        <v>2616</v>
      </c>
      <c r="O4290" s="106">
        <v>0.46195000410079962</v>
      </c>
      <c r="Q4290" s="105">
        <v>80101</v>
      </c>
      <c r="R4290" s="106">
        <v>0.3521600067615509</v>
      </c>
      <c r="S4290" s="107"/>
    </row>
    <row r="4291" spans="1:19" x14ac:dyDescent="0.25">
      <c r="A4291" t="s">
        <v>331</v>
      </c>
      <c r="B4291" t="s">
        <v>347</v>
      </c>
      <c r="C4291" t="s">
        <v>347</v>
      </c>
      <c r="D4291" t="s">
        <v>347</v>
      </c>
      <c r="E4291" t="s">
        <v>160</v>
      </c>
      <c r="F4291" t="s">
        <v>161</v>
      </c>
      <c r="G4291">
        <v>15</v>
      </c>
      <c r="H4291" t="s">
        <v>365</v>
      </c>
      <c r="I4291" t="s">
        <v>422</v>
      </c>
      <c r="J4291" t="s">
        <v>423</v>
      </c>
      <c r="K4291">
        <v>993</v>
      </c>
      <c r="L4291" s="106">
        <v>0.7103000283241272</v>
      </c>
      <c r="M4291" s="106">
        <v>0.8487200140953064</v>
      </c>
      <c r="N4291">
        <v>2582</v>
      </c>
      <c r="O4291" s="106">
        <v>0.45594000816345209</v>
      </c>
      <c r="P4291" s="106">
        <v>0.84738999605178833</v>
      </c>
      <c r="Q4291">
        <v>119646</v>
      </c>
      <c r="R4291" s="106">
        <v>0.52600997686386108</v>
      </c>
      <c r="S4291" s="106">
        <v>0.81194001436233521</v>
      </c>
    </row>
    <row r="4292" spans="1:19" x14ac:dyDescent="0.25">
      <c r="A4292" t="s">
        <v>331</v>
      </c>
      <c r="B4292" t="s">
        <v>347</v>
      </c>
      <c r="C4292" t="s">
        <v>347</v>
      </c>
      <c r="D4292" t="s">
        <v>347</v>
      </c>
      <c r="E4292" t="s">
        <v>160</v>
      </c>
      <c r="F4292" t="s">
        <v>161</v>
      </c>
      <c r="G4292" s="105">
        <v>15</v>
      </c>
      <c r="H4292" t="s">
        <v>365</v>
      </c>
      <c r="I4292" t="s">
        <v>422</v>
      </c>
      <c r="J4292" t="s">
        <v>424</v>
      </c>
      <c r="K4292" s="105">
        <v>149</v>
      </c>
      <c r="L4292" s="106">
        <v>0.10657999664545061</v>
      </c>
      <c r="M4292" s="106">
        <v>0.12735000252723691</v>
      </c>
      <c r="N4292" s="105">
        <v>323</v>
      </c>
      <c r="O4292" s="106">
        <v>5.7039998471736908E-2</v>
      </c>
      <c r="P4292" s="106">
        <v>0.1060099974274635</v>
      </c>
      <c r="Q4292" s="105">
        <v>17180</v>
      </c>
      <c r="R4292" s="106">
        <v>7.5530000030994415E-2</v>
      </c>
      <c r="S4292" s="107">
        <v>0.11659000068902969</v>
      </c>
    </row>
    <row r="4293" spans="1:19" x14ac:dyDescent="0.25">
      <c r="A4293" t="s">
        <v>331</v>
      </c>
      <c r="B4293" t="s">
        <v>347</v>
      </c>
      <c r="C4293" t="s">
        <v>347</v>
      </c>
      <c r="D4293" t="s">
        <v>347</v>
      </c>
      <c r="E4293" t="s">
        <v>160</v>
      </c>
      <c r="F4293" t="s">
        <v>161</v>
      </c>
      <c r="G4293" s="105">
        <v>15</v>
      </c>
      <c r="H4293" t="s">
        <v>365</v>
      </c>
      <c r="I4293" t="s">
        <v>422</v>
      </c>
      <c r="J4293" t="s">
        <v>425</v>
      </c>
      <c r="K4293" s="105">
        <v>24</v>
      </c>
      <c r="L4293" s="106">
        <v>1.7170000821352008E-2</v>
      </c>
      <c r="M4293" s="106">
        <v>2.0509999245405201E-2</v>
      </c>
      <c r="N4293" s="105">
        <v>86</v>
      </c>
      <c r="O4293" s="106">
        <v>1.518999971449375E-2</v>
      </c>
      <c r="P4293" s="106">
        <v>2.821999974548817E-2</v>
      </c>
      <c r="Q4293" s="105">
        <v>6082</v>
      </c>
      <c r="R4293" s="106">
        <v>2.6739999651908871E-2</v>
      </c>
      <c r="S4293" s="107">
        <v>4.1269998997449868E-2</v>
      </c>
    </row>
    <row r="4294" spans="1:19" x14ac:dyDescent="0.25">
      <c r="A4294" t="s">
        <v>331</v>
      </c>
      <c r="B4294" t="s">
        <v>347</v>
      </c>
      <c r="C4294" t="s">
        <v>347</v>
      </c>
      <c r="D4294" t="s">
        <v>347</v>
      </c>
      <c r="E4294" t="s">
        <v>160</v>
      </c>
      <c r="F4294" t="s">
        <v>161</v>
      </c>
      <c r="G4294" s="105">
        <v>15</v>
      </c>
      <c r="H4294" t="s">
        <v>365</v>
      </c>
      <c r="I4294" t="s">
        <v>422</v>
      </c>
      <c r="J4294" t="s">
        <v>426</v>
      </c>
      <c r="K4294" s="105">
        <v>2</v>
      </c>
      <c r="L4294" s="106">
        <v>1.429999945685267E-3</v>
      </c>
      <c r="M4294" s="106">
        <v>1.709999982267618E-3</v>
      </c>
      <c r="N4294" s="105">
        <v>45</v>
      </c>
      <c r="O4294" s="106">
        <v>7.9500004649162292E-3</v>
      </c>
      <c r="P4294" s="106">
        <v>1.4770000241696829E-2</v>
      </c>
      <c r="Q4294" s="105">
        <v>3672</v>
      </c>
      <c r="R4294" s="106">
        <v>1.6140000894665722E-2</v>
      </c>
      <c r="S4294" s="107">
        <v>2.491999976336956E-2</v>
      </c>
    </row>
    <row r="4295" spans="1:19" x14ac:dyDescent="0.25">
      <c r="A4295" t="s">
        <v>331</v>
      </c>
      <c r="B4295" t="s">
        <v>347</v>
      </c>
      <c r="C4295" t="s">
        <v>347</v>
      </c>
      <c r="D4295" t="s">
        <v>347</v>
      </c>
      <c r="E4295" t="s">
        <v>160</v>
      </c>
      <c r="F4295" t="s">
        <v>161</v>
      </c>
      <c r="G4295" s="105">
        <v>15</v>
      </c>
      <c r="H4295" t="s">
        <v>365</v>
      </c>
      <c r="I4295" t="s">
        <v>422</v>
      </c>
      <c r="J4295" t="s">
        <v>427</v>
      </c>
      <c r="K4295" s="105">
        <v>2</v>
      </c>
      <c r="L4295" s="106">
        <v>1.429999945685267E-3</v>
      </c>
      <c r="M4295" s="106">
        <v>1.709999982267618E-3</v>
      </c>
      <c r="N4295" s="105">
        <v>11</v>
      </c>
      <c r="O4295" s="106">
        <v>1.9399999873712661E-3</v>
      </c>
      <c r="P4295" s="106">
        <v>3.6100000143051152E-3</v>
      </c>
      <c r="Q4295" s="105">
        <v>766</v>
      </c>
      <c r="R4295" s="106">
        <v>3.3700000494718552E-3</v>
      </c>
      <c r="S4295" s="107">
        <v>5.2000000141561031E-3</v>
      </c>
    </row>
    <row r="4296" spans="1:19" x14ac:dyDescent="0.25">
      <c r="A4296" t="s">
        <v>331</v>
      </c>
      <c r="B4296" t="s">
        <v>347</v>
      </c>
      <c r="C4296" t="s">
        <v>347</v>
      </c>
      <c r="D4296" t="s">
        <v>347</v>
      </c>
      <c r="E4296" t="s">
        <v>160</v>
      </c>
      <c r="F4296" t="s">
        <v>161</v>
      </c>
      <c r="G4296" s="105">
        <v>15</v>
      </c>
      <c r="H4296" t="s">
        <v>365</v>
      </c>
      <c r="I4296" t="s">
        <v>422</v>
      </c>
      <c r="J4296" t="s">
        <v>428</v>
      </c>
      <c r="K4296" s="105">
        <v>0</v>
      </c>
      <c r="L4296" s="106">
        <v>0</v>
      </c>
      <c r="M4296" s="106">
        <v>0</v>
      </c>
      <c r="N4296" s="105">
        <v>0</v>
      </c>
      <c r="O4296" s="106">
        <v>0</v>
      </c>
      <c r="P4296" s="106">
        <v>0</v>
      </c>
      <c r="Q4296" s="105">
        <v>12</v>
      </c>
      <c r="R4296" s="106">
        <v>4.9999998736893758E-5</v>
      </c>
      <c r="S4296" s="107">
        <v>7.9999997979030013E-5</v>
      </c>
    </row>
    <row r="4297" spans="1:19" x14ac:dyDescent="0.25">
      <c r="A4297" t="s">
        <v>331</v>
      </c>
      <c r="B4297" t="s">
        <v>347</v>
      </c>
      <c r="C4297" t="s">
        <v>347</v>
      </c>
      <c r="D4297" t="s">
        <v>347</v>
      </c>
      <c r="E4297" t="s">
        <v>160</v>
      </c>
      <c r="F4297" t="s">
        <v>161</v>
      </c>
      <c r="G4297" s="105">
        <v>15</v>
      </c>
      <c r="H4297" t="s">
        <v>365</v>
      </c>
      <c r="I4297" t="s">
        <v>430</v>
      </c>
      <c r="J4297" t="s">
        <v>434</v>
      </c>
      <c r="K4297" s="105">
        <v>40</v>
      </c>
      <c r="L4297" s="106">
        <v>2.8610000386834141E-2</v>
      </c>
      <c r="M4297" s="106">
        <v>3.0209999531507489E-2</v>
      </c>
      <c r="N4297" s="105">
        <v>166</v>
      </c>
      <c r="O4297" s="106">
        <v>2.9309999197721481E-2</v>
      </c>
      <c r="P4297" s="106">
        <v>2.995000034570694E-2</v>
      </c>
      <c r="Q4297" s="105">
        <v>4987</v>
      </c>
      <c r="R4297" s="106">
        <v>2.1919999271631241E-2</v>
      </c>
      <c r="S4297" s="107">
        <v>2.2490000352263451E-2</v>
      </c>
    </row>
    <row r="4298" spans="1:19" x14ac:dyDescent="0.25">
      <c r="A4298" t="s">
        <v>331</v>
      </c>
      <c r="B4298" t="s">
        <v>347</v>
      </c>
      <c r="C4298" t="s">
        <v>347</v>
      </c>
      <c r="D4298" t="s">
        <v>347</v>
      </c>
      <c r="E4298" t="s">
        <v>160</v>
      </c>
      <c r="F4298" t="s">
        <v>161</v>
      </c>
      <c r="G4298" s="105">
        <v>15</v>
      </c>
      <c r="H4298" t="s">
        <v>365</v>
      </c>
      <c r="I4298" t="s">
        <v>430</v>
      </c>
      <c r="J4298" t="s">
        <v>432</v>
      </c>
      <c r="K4298" s="105">
        <v>295</v>
      </c>
      <c r="L4298" s="106">
        <v>0.21101999282836911</v>
      </c>
      <c r="M4298" s="106">
        <v>0.22281000018119809</v>
      </c>
      <c r="N4298" s="105">
        <v>625</v>
      </c>
      <c r="O4298" s="106">
        <v>0.1103700026869774</v>
      </c>
      <c r="P4298" s="106">
        <v>0.1127500012516975</v>
      </c>
      <c r="Q4298" s="105">
        <v>18498</v>
      </c>
      <c r="R4298" s="106">
        <v>8.1320002675056458E-2</v>
      </c>
      <c r="S4298" s="107">
        <v>8.343999832868576E-2</v>
      </c>
    </row>
    <row r="4299" spans="1:19" x14ac:dyDescent="0.25">
      <c r="A4299" t="s">
        <v>331</v>
      </c>
      <c r="B4299" t="s">
        <v>347</v>
      </c>
      <c r="C4299" t="s">
        <v>347</v>
      </c>
      <c r="D4299" t="s">
        <v>347</v>
      </c>
      <c r="E4299" t="s">
        <v>160</v>
      </c>
      <c r="F4299" t="s">
        <v>161</v>
      </c>
      <c r="G4299" s="105">
        <v>15</v>
      </c>
      <c r="H4299" t="s">
        <v>365</v>
      </c>
      <c r="I4299" t="s">
        <v>430</v>
      </c>
      <c r="J4299" t="s">
        <v>435</v>
      </c>
      <c r="K4299" s="105">
        <v>2</v>
      </c>
      <c r="L4299" s="106">
        <v>1.429999945685267E-3</v>
      </c>
      <c r="M4299" s="106">
        <v>1.5099999727681279E-3</v>
      </c>
      <c r="N4299" s="105">
        <v>6</v>
      </c>
      <c r="O4299" s="106">
        <v>1.060000038705766E-3</v>
      </c>
      <c r="P4299" s="106">
        <v>1.0799999581649899E-3</v>
      </c>
      <c r="Q4299" s="105">
        <v>391</v>
      </c>
      <c r="R4299" s="106">
        <v>1.7199999419972301E-3</v>
      </c>
      <c r="S4299" s="107">
        <v>1.760000013746321E-3</v>
      </c>
    </row>
    <row r="4300" spans="1:19" x14ac:dyDescent="0.25">
      <c r="A4300" t="s">
        <v>331</v>
      </c>
      <c r="B4300" t="s">
        <v>347</v>
      </c>
      <c r="C4300" t="s">
        <v>347</v>
      </c>
      <c r="D4300" t="s">
        <v>347</v>
      </c>
      <c r="E4300" t="s">
        <v>160</v>
      </c>
      <c r="F4300" t="s">
        <v>161</v>
      </c>
      <c r="G4300" s="105">
        <v>15</v>
      </c>
      <c r="H4300" t="s">
        <v>365</v>
      </c>
      <c r="I4300" t="s">
        <v>430</v>
      </c>
      <c r="J4300" t="s">
        <v>436</v>
      </c>
      <c r="K4300" s="105">
        <v>83</v>
      </c>
      <c r="L4300" s="106">
        <v>5.9369999915361397E-2</v>
      </c>
      <c r="M4300" s="106">
        <v>6.2689997255802155E-2</v>
      </c>
      <c r="N4300" s="105">
        <v>344</v>
      </c>
      <c r="O4300" s="106">
        <v>6.0750000178813927E-2</v>
      </c>
      <c r="P4300" s="106">
        <v>6.2059998512268073E-2</v>
      </c>
      <c r="Q4300" s="105">
        <v>6784</v>
      </c>
      <c r="R4300" s="106">
        <v>2.9829999431967739E-2</v>
      </c>
      <c r="S4300" s="107">
        <v>3.060000017285347E-2</v>
      </c>
    </row>
    <row r="4301" spans="1:19" x14ac:dyDescent="0.25">
      <c r="A4301" t="s">
        <v>331</v>
      </c>
      <c r="B4301" t="s">
        <v>347</v>
      </c>
      <c r="C4301" t="s">
        <v>347</v>
      </c>
      <c r="D4301" t="s">
        <v>347</v>
      </c>
      <c r="E4301" t="s">
        <v>160</v>
      </c>
      <c r="F4301" t="s">
        <v>161</v>
      </c>
      <c r="G4301">
        <v>15</v>
      </c>
      <c r="H4301" t="s">
        <v>365</v>
      </c>
      <c r="I4301" t="s">
        <v>430</v>
      </c>
      <c r="J4301" t="s">
        <v>431</v>
      </c>
      <c r="K4301">
        <v>104</v>
      </c>
      <c r="L4301" s="106">
        <v>7.4390001595020294E-2</v>
      </c>
      <c r="M4301" s="106">
        <v>7.8550003468990326E-2</v>
      </c>
      <c r="N4301">
        <v>1752</v>
      </c>
      <c r="O4301" s="106">
        <v>0.30937999486923218</v>
      </c>
      <c r="P4301" s="106">
        <v>0.31606999039649958</v>
      </c>
      <c r="Q4301">
        <v>77035</v>
      </c>
      <c r="R4301" s="106">
        <v>0.33867999911308289</v>
      </c>
      <c r="S4301" s="106">
        <v>0.3474699854850769</v>
      </c>
    </row>
    <row r="4302" spans="1:19" x14ac:dyDescent="0.25">
      <c r="A4302" t="s">
        <v>331</v>
      </c>
      <c r="B4302" t="s">
        <v>347</v>
      </c>
      <c r="C4302" t="s">
        <v>347</v>
      </c>
      <c r="D4302" t="s">
        <v>347</v>
      </c>
      <c r="E4302" t="s">
        <v>160</v>
      </c>
      <c r="F4302" t="s">
        <v>161</v>
      </c>
      <c r="G4302" s="105">
        <v>15</v>
      </c>
      <c r="H4302" t="s">
        <v>365</v>
      </c>
      <c r="I4302" t="s">
        <v>430</v>
      </c>
      <c r="J4302" t="s">
        <v>502</v>
      </c>
      <c r="K4302" s="105">
        <v>800</v>
      </c>
      <c r="L4302" s="106">
        <v>0.57225000858306885</v>
      </c>
      <c r="M4302" s="106">
        <v>0.60422998666763306</v>
      </c>
      <c r="N4302" s="105">
        <v>2650</v>
      </c>
      <c r="O4302" s="106">
        <v>0.46794998645782471</v>
      </c>
      <c r="P4302" s="106">
        <v>0.47808000445365911</v>
      </c>
      <c r="Q4302" s="105">
        <v>114008</v>
      </c>
      <c r="R4302" s="106">
        <v>0.5012199878692627</v>
      </c>
      <c r="S4302" s="107">
        <v>0.51424002647399902</v>
      </c>
    </row>
    <row r="4303" spans="1:19" x14ac:dyDescent="0.25">
      <c r="A4303" t="s">
        <v>331</v>
      </c>
      <c r="B4303" t="s">
        <v>347</v>
      </c>
      <c r="C4303" t="s">
        <v>347</v>
      </c>
      <c r="D4303" t="s">
        <v>347</v>
      </c>
      <c r="E4303" t="s">
        <v>160</v>
      </c>
      <c r="F4303" t="s">
        <v>161</v>
      </c>
      <c r="G4303" s="105">
        <v>15</v>
      </c>
      <c r="H4303" t="s">
        <v>365</v>
      </c>
      <c r="I4303" t="s">
        <v>430</v>
      </c>
      <c r="J4303" t="s">
        <v>86</v>
      </c>
      <c r="K4303" s="105">
        <v>74</v>
      </c>
      <c r="L4303" s="106">
        <v>5.293000116944313E-2</v>
      </c>
      <c r="N4303" s="105">
        <v>120</v>
      </c>
      <c r="O4303" s="106">
        <v>2.119000069797039E-2</v>
      </c>
      <c r="Q4303" s="105">
        <v>5756</v>
      </c>
      <c r="R4303" s="106">
        <v>2.5310000404715541E-2</v>
      </c>
      <c r="S4303" s="107"/>
    </row>
    <row r="4304" spans="1:19" x14ac:dyDescent="0.25">
      <c r="A4304" t="s">
        <v>331</v>
      </c>
      <c r="B4304" t="s">
        <v>347</v>
      </c>
      <c r="C4304" t="s">
        <v>347</v>
      </c>
      <c r="D4304" t="s">
        <v>347</v>
      </c>
      <c r="E4304" t="s">
        <v>160</v>
      </c>
      <c r="F4304" t="s">
        <v>161</v>
      </c>
      <c r="G4304" s="105">
        <v>15</v>
      </c>
      <c r="H4304" t="s">
        <v>365</v>
      </c>
      <c r="I4304" t="s">
        <v>401</v>
      </c>
      <c r="J4304" t="s">
        <v>405</v>
      </c>
      <c r="K4304" s="105">
        <v>1033</v>
      </c>
      <c r="L4304" s="106">
        <v>0.7389100193977356</v>
      </c>
      <c r="M4304" s="106">
        <v>0.77669000625610352</v>
      </c>
      <c r="N4304" s="105">
        <v>4300</v>
      </c>
      <c r="O4304" s="106">
        <v>0.75931000709533691</v>
      </c>
      <c r="P4304" s="106">
        <v>0.79131001234054565</v>
      </c>
      <c r="Q4304" s="105">
        <v>171311</v>
      </c>
      <c r="R4304" s="106">
        <v>0.75314998626708984</v>
      </c>
      <c r="S4304" s="107">
        <v>0.77806001901626587</v>
      </c>
    </row>
    <row r="4305" spans="1:19" x14ac:dyDescent="0.25">
      <c r="A4305" t="s">
        <v>331</v>
      </c>
      <c r="B4305" t="s">
        <v>347</v>
      </c>
      <c r="C4305" t="s">
        <v>347</v>
      </c>
      <c r="D4305" t="s">
        <v>347</v>
      </c>
      <c r="E4305" t="s">
        <v>160</v>
      </c>
      <c r="F4305" t="s">
        <v>161</v>
      </c>
      <c r="G4305">
        <v>15</v>
      </c>
      <c r="H4305" t="s">
        <v>365</v>
      </c>
      <c r="I4305" t="s">
        <v>401</v>
      </c>
      <c r="J4305" t="s">
        <v>412</v>
      </c>
      <c r="K4305">
        <v>133</v>
      </c>
      <c r="L4305" s="106">
        <v>9.51400026679039E-2</v>
      </c>
      <c r="M4305" s="106">
        <v>0.10000000149011611</v>
      </c>
      <c r="N4305">
        <v>525</v>
      </c>
      <c r="O4305" s="106">
        <v>9.2710003256797791E-2</v>
      </c>
      <c r="P4305" s="106">
        <v>9.6610002219676971E-2</v>
      </c>
      <c r="Q4305">
        <v>22313</v>
      </c>
      <c r="R4305" s="106">
        <v>9.8099999129772186E-2</v>
      </c>
      <c r="S4305" s="106">
        <v>0.10134000331163411</v>
      </c>
    </row>
    <row r="4306" spans="1:19" x14ac:dyDescent="0.25">
      <c r="A4306" t="s">
        <v>331</v>
      </c>
      <c r="B4306" t="s">
        <v>347</v>
      </c>
      <c r="C4306" t="s">
        <v>347</v>
      </c>
      <c r="D4306" t="s">
        <v>347</v>
      </c>
      <c r="E4306" t="s">
        <v>160</v>
      </c>
      <c r="F4306" t="s">
        <v>161</v>
      </c>
      <c r="G4306" s="105">
        <v>15</v>
      </c>
      <c r="H4306" t="s">
        <v>365</v>
      </c>
      <c r="I4306" t="s">
        <v>401</v>
      </c>
      <c r="J4306" t="s">
        <v>413</v>
      </c>
      <c r="K4306" s="105">
        <v>98</v>
      </c>
      <c r="L4306" s="106">
        <v>7.0100001990795135E-2</v>
      </c>
      <c r="M4306" s="106">
        <v>7.3679998517036438E-2</v>
      </c>
      <c r="N4306" s="105">
        <v>361</v>
      </c>
      <c r="O4306" s="106">
        <v>6.3749998807907104E-2</v>
      </c>
      <c r="P4306" s="106">
        <v>6.6430002450942993E-2</v>
      </c>
      <c r="Q4306" s="105">
        <v>15680</v>
      </c>
      <c r="R4306" s="106">
        <v>6.8939998745918274E-2</v>
      </c>
      <c r="S4306" s="107">
        <v>7.1220003068447113E-2</v>
      </c>
    </row>
    <row r="4307" spans="1:19" x14ac:dyDescent="0.25">
      <c r="A4307" t="s">
        <v>331</v>
      </c>
      <c r="B4307" t="s">
        <v>347</v>
      </c>
      <c r="C4307" t="s">
        <v>347</v>
      </c>
      <c r="D4307" t="s">
        <v>347</v>
      </c>
      <c r="E4307" t="s">
        <v>160</v>
      </c>
      <c r="F4307" t="s">
        <v>161</v>
      </c>
      <c r="G4307" s="105">
        <v>15</v>
      </c>
      <c r="H4307" t="s">
        <v>365</v>
      </c>
      <c r="I4307" t="s">
        <v>401</v>
      </c>
      <c r="J4307" t="s">
        <v>441</v>
      </c>
      <c r="K4307" s="105">
        <v>68</v>
      </c>
      <c r="L4307" s="106">
        <v>4.8640001565217972E-2</v>
      </c>
      <c r="N4307" s="105">
        <v>229</v>
      </c>
      <c r="O4307" s="106">
        <v>4.0440000593662262E-2</v>
      </c>
      <c r="Q4307" s="105">
        <v>7283</v>
      </c>
      <c r="R4307" s="106">
        <v>3.2019998878240592E-2</v>
      </c>
      <c r="S4307" s="107"/>
    </row>
    <row r="4308" spans="1:19" x14ac:dyDescent="0.25">
      <c r="A4308" t="s">
        <v>331</v>
      </c>
      <c r="B4308" t="s">
        <v>347</v>
      </c>
      <c r="C4308" t="s">
        <v>347</v>
      </c>
      <c r="D4308" t="s">
        <v>347</v>
      </c>
      <c r="E4308" t="s">
        <v>160</v>
      </c>
      <c r="F4308" t="s">
        <v>161</v>
      </c>
      <c r="G4308" s="105">
        <v>15</v>
      </c>
      <c r="H4308" t="s">
        <v>365</v>
      </c>
      <c r="I4308" t="s">
        <v>401</v>
      </c>
      <c r="J4308" t="s">
        <v>414</v>
      </c>
      <c r="K4308" s="105">
        <v>66</v>
      </c>
      <c r="L4308" s="106">
        <v>4.7210000455379493E-2</v>
      </c>
      <c r="M4308" s="106">
        <v>4.9619998782873147E-2</v>
      </c>
      <c r="N4308" s="105">
        <v>248</v>
      </c>
      <c r="O4308" s="106">
        <v>4.3790001422166817E-2</v>
      </c>
      <c r="P4308" s="106">
        <v>4.5639999210834503E-2</v>
      </c>
      <c r="Q4308" s="105">
        <v>10872</v>
      </c>
      <c r="R4308" s="106">
        <v>4.7800000756978989E-2</v>
      </c>
      <c r="S4308" s="107">
        <v>4.9380000680685043E-2</v>
      </c>
    </row>
    <row r="4309" spans="1:19" x14ac:dyDescent="0.25">
      <c r="A4309" t="s">
        <v>331</v>
      </c>
      <c r="B4309" t="s">
        <v>347</v>
      </c>
      <c r="C4309" t="s">
        <v>347</v>
      </c>
      <c r="D4309" t="s">
        <v>347</v>
      </c>
      <c r="E4309" t="s">
        <v>176</v>
      </c>
      <c r="F4309" t="s">
        <v>177</v>
      </c>
      <c r="G4309" s="105">
        <v>15</v>
      </c>
      <c r="H4309" t="s">
        <v>365</v>
      </c>
      <c r="I4309" t="s">
        <v>349</v>
      </c>
      <c r="J4309" t="s">
        <v>350</v>
      </c>
      <c r="K4309" s="105">
        <v>12</v>
      </c>
      <c r="L4309" s="106">
        <v>3.6299999337643381E-3</v>
      </c>
      <c r="N4309" s="105">
        <v>52</v>
      </c>
      <c r="O4309" s="106">
        <v>9.180000051856041E-3</v>
      </c>
      <c r="Q4309" s="105">
        <v>1130</v>
      </c>
      <c r="R4309" s="106">
        <v>4.9700001254677773E-3</v>
      </c>
      <c r="S4309" s="107"/>
    </row>
    <row r="4310" spans="1:19" x14ac:dyDescent="0.25">
      <c r="A4310" t="s">
        <v>331</v>
      </c>
      <c r="B4310" t="s">
        <v>347</v>
      </c>
      <c r="C4310" t="s">
        <v>347</v>
      </c>
      <c r="D4310" t="s">
        <v>347</v>
      </c>
      <c r="E4310" t="s">
        <v>176</v>
      </c>
      <c r="F4310" t="s">
        <v>177</v>
      </c>
      <c r="G4310" s="105">
        <v>15</v>
      </c>
      <c r="H4310" t="s">
        <v>365</v>
      </c>
      <c r="I4310" t="s">
        <v>349</v>
      </c>
      <c r="J4310" t="s">
        <v>368</v>
      </c>
      <c r="K4310" s="105">
        <v>119</v>
      </c>
      <c r="L4310" s="106">
        <v>3.596000000834465E-2</v>
      </c>
      <c r="N4310" s="105">
        <v>354</v>
      </c>
      <c r="O4310" s="106">
        <v>6.2509998679161072E-2</v>
      </c>
      <c r="Q4310" s="105">
        <v>8418</v>
      </c>
      <c r="R4310" s="106">
        <v>3.700999915599823E-2</v>
      </c>
      <c r="S4310" s="107"/>
    </row>
    <row r="4311" spans="1:19" x14ac:dyDescent="0.25">
      <c r="A4311" t="s">
        <v>331</v>
      </c>
      <c r="B4311" t="s">
        <v>347</v>
      </c>
      <c r="C4311" t="s">
        <v>347</v>
      </c>
      <c r="D4311" t="s">
        <v>347</v>
      </c>
      <c r="E4311" t="s">
        <v>176</v>
      </c>
      <c r="F4311" t="s">
        <v>177</v>
      </c>
      <c r="G4311" s="105">
        <v>15</v>
      </c>
      <c r="H4311" t="s">
        <v>365</v>
      </c>
      <c r="I4311" t="s">
        <v>349</v>
      </c>
      <c r="J4311" t="s">
        <v>369</v>
      </c>
      <c r="K4311" s="105">
        <v>410</v>
      </c>
      <c r="L4311" s="106">
        <v>0.12389999628067019</v>
      </c>
      <c r="N4311" s="105">
        <v>977</v>
      </c>
      <c r="O4311" s="106">
        <v>0.1725199967622757</v>
      </c>
      <c r="Q4311" s="105">
        <v>27454</v>
      </c>
      <c r="R4311" s="106">
        <v>0.1207000017166138</v>
      </c>
      <c r="S4311" s="107"/>
    </row>
    <row r="4312" spans="1:19" x14ac:dyDescent="0.25">
      <c r="A4312" t="s">
        <v>331</v>
      </c>
      <c r="B4312" t="s">
        <v>347</v>
      </c>
      <c r="C4312" t="s">
        <v>347</v>
      </c>
      <c r="D4312" t="s">
        <v>347</v>
      </c>
      <c r="E4312" t="s">
        <v>176</v>
      </c>
      <c r="F4312" t="s">
        <v>177</v>
      </c>
      <c r="G4312" s="105">
        <v>15</v>
      </c>
      <c r="H4312" t="s">
        <v>365</v>
      </c>
      <c r="I4312" t="s">
        <v>349</v>
      </c>
      <c r="J4312" t="s">
        <v>370</v>
      </c>
      <c r="K4312" s="105">
        <v>996</v>
      </c>
      <c r="L4312" s="106">
        <v>0.30099999904632568</v>
      </c>
      <c r="N4312" s="105">
        <v>1476</v>
      </c>
      <c r="O4312" s="106">
        <v>0.26063999533653259</v>
      </c>
      <c r="Q4312" s="105">
        <v>55879</v>
      </c>
      <c r="R4312" s="106">
        <v>0.24567000567913061</v>
      </c>
      <c r="S4312" s="107"/>
    </row>
    <row r="4313" spans="1:19" x14ac:dyDescent="0.25">
      <c r="A4313" t="s">
        <v>331</v>
      </c>
      <c r="B4313" t="s">
        <v>347</v>
      </c>
      <c r="C4313" t="s">
        <v>347</v>
      </c>
      <c r="D4313" t="s">
        <v>347</v>
      </c>
      <c r="E4313" t="s">
        <v>176</v>
      </c>
      <c r="F4313" t="s">
        <v>177</v>
      </c>
      <c r="G4313">
        <v>15</v>
      </c>
      <c r="H4313" t="s">
        <v>365</v>
      </c>
      <c r="I4313" t="s">
        <v>349</v>
      </c>
      <c r="J4313" t="s">
        <v>371</v>
      </c>
      <c r="K4313">
        <v>955</v>
      </c>
      <c r="L4313" s="106">
        <v>0.28861001133918762</v>
      </c>
      <c r="N4313">
        <v>1358</v>
      </c>
      <c r="O4313" s="106">
        <v>0.23980000615119931</v>
      </c>
      <c r="Q4313">
        <v>57982</v>
      </c>
      <c r="R4313" s="106">
        <v>0.25490999221801758</v>
      </c>
    </row>
    <row r="4314" spans="1:19" x14ac:dyDescent="0.25">
      <c r="A4314" t="s">
        <v>331</v>
      </c>
      <c r="B4314" t="s">
        <v>347</v>
      </c>
      <c r="C4314" t="s">
        <v>347</v>
      </c>
      <c r="D4314" t="s">
        <v>347</v>
      </c>
      <c r="E4314" t="s">
        <v>176</v>
      </c>
      <c r="F4314" t="s">
        <v>177</v>
      </c>
      <c r="G4314" s="105">
        <v>15</v>
      </c>
      <c r="H4314" t="s">
        <v>365</v>
      </c>
      <c r="I4314" t="s">
        <v>349</v>
      </c>
      <c r="J4314" t="s">
        <v>372</v>
      </c>
      <c r="K4314" s="105">
        <v>513</v>
      </c>
      <c r="L4314" s="106">
        <v>0.15502999722957611</v>
      </c>
      <c r="N4314" s="105">
        <v>848</v>
      </c>
      <c r="O4314" s="106">
        <v>0.149739995598793</v>
      </c>
      <c r="Q4314" s="105">
        <v>44765</v>
      </c>
      <c r="R4314" s="106">
        <v>0.19679999351501459</v>
      </c>
      <c r="S4314" s="107"/>
    </row>
    <row r="4315" spans="1:19" x14ac:dyDescent="0.25">
      <c r="A4315" t="s">
        <v>331</v>
      </c>
      <c r="B4315" t="s">
        <v>347</v>
      </c>
      <c r="C4315" t="s">
        <v>347</v>
      </c>
      <c r="D4315" t="s">
        <v>347</v>
      </c>
      <c r="E4315" t="s">
        <v>176</v>
      </c>
      <c r="F4315" t="s">
        <v>177</v>
      </c>
      <c r="G4315">
        <v>15</v>
      </c>
      <c r="H4315" t="s">
        <v>365</v>
      </c>
      <c r="I4315" t="s">
        <v>349</v>
      </c>
      <c r="J4315" t="s">
        <v>373</v>
      </c>
      <c r="K4315">
        <v>304</v>
      </c>
      <c r="L4315" s="106">
        <v>9.1870002448558807E-2</v>
      </c>
      <c r="N4315">
        <v>598</v>
      </c>
      <c r="O4315" s="106">
        <v>0.1055999994277954</v>
      </c>
      <c r="Q4315">
        <v>31831</v>
      </c>
      <c r="R4315" s="106">
        <v>0.1399399936199188</v>
      </c>
    </row>
    <row r="4316" spans="1:19" x14ac:dyDescent="0.25">
      <c r="A4316" t="s">
        <v>331</v>
      </c>
      <c r="B4316" t="s">
        <v>347</v>
      </c>
      <c r="C4316" t="s">
        <v>347</v>
      </c>
      <c r="D4316" t="s">
        <v>347</v>
      </c>
      <c r="E4316" t="s">
        <v>176</v>
      </c>
      <c r="F4316" t="s">
        <v>177</v>
      </c>
      <c r="G4316" s="105">
        <v>15</v>
      </c>
      <c r="H4316" t="s">
        <v>365</v>
      </c>
      <c r="I4316" t="s">
        <v>438</v>
      </c>
      <c r="J4316" t="s">
        <v>48</v>
      </c>
      <c r="K4316" s="105">
        <v>2770</v>
      </c>
      <c r="L4316" s="106">
        <v>0.83710998296737671</v>
      </c>
      <c r="M4316" s="106">
        <v>0.86887997388839722</v>
      </c>
      <c r="N4316" s="105">
        <v>4646</v>
      </c>
      <c r="O4316" s="106">
        <v>0.82041001319885254</v>
      </c>
      <c r="P4316" s="106">
        <v>0.85499000549316406</v>
      </c>
      <c r="Q4316" s="105">
        <v>186401</v>
      </c>
      <c r="R4316" s="106">
        <v>0.81949001550674438</v>
      </c>
      <c r="S4316" s="107">
        <v>0.8465999960899353</v>
      </c>
    </row>
    <row r="4317" spans="1:19" x14ac:dyDescent="0.25">
      <c r="A4317" t="s">
        <v>331</v>
      </c>
      <c r="B4317" t="s">
        <v>347</v>
      </c>
      <c r="C4317" t="s">
        <v>347</v>
      </c>
      <c r="D4317" t="s">
        <v>347</v>
      </c>
      <c r="E4317" t="s">
        <v>176</v>
      </c>
      <c r="F4317" t="s">
        <v>177</v>
      </c>
      <c r="G4317">
        <v>15</v>
      </c>
      <c r="H4317" t="s">
        <v>365</v>
      </c>
      <c r="I4317" t="s">
        <v>438</v>
      </c>
      <c r="J4317" t="s">
        <v>42</v>
      </c>
      <c r="K4317">
        <v>244</v>
      </c>
      <c r="L4317" s="106">
        <v>7.3739998042583466E-2</v>
      </c>
      <c r="M4317" s="106">
        <v>7.6540000736713409E-2</v>
      </c>
      <c r="N4317">
        <v>466</v>
      </c>
      <c r="O4317" s="106">
        <v>8.2290001213550568E-2</v>
      </c>
      <c r="P4317" s="106">
        <v>8.5759997367858887E-2</v>
      </c>
      <c r="Q4317">
        <v>20350</v>
      </c>
      <c r="R4317" s="106">
        <v>8.9469999074935913E-2</v>
      </c>
      <c r="S4317" s="106">
        <v>9.2430002987384796E-2</v>
      </c>
    </row>
    <row r="4318" spans="1:19" x14ac:dyDescent="0.25">
      <c r="A4318" t="s">
        <v>331</v>
      </c>
      <c r="B4318" t="s">
        <v>347</v>
      </c>
      <c r="C4318" t="s">
        <v>347</v>
      </c>
      <c r="D4318" t="s">
        <v>347</v>
      </c>
      <c r="E4318" t="s">
        <v>176</v>
      </c>
      <c r="F4318" t="s">
        <v>177</v>
      </c>
      <c r="G4318" s="105">
        <v>15</v>
      </c>
      <c r="H4318" t="s">
        <v>365</v>
      </c>
      <c r="I4318" t="s">
        <v>438</v>
      </c>
      <c r="J4318" t="s">
        <v>374</v>
      </c>
      <c r="K4318" s="105">
        <v>174</v>
      </c>
      <c r="L4318" s="106">
        <v>5.2579998970031738E-2</v>
      </c>
      <c r="M4318" s="106">
        <v>5.4579999297857278E-2</v>
      </c>
      <c r="N4318" s="105">
        <v>322</v>
      </c>
      <c r="O4318" s="106">
        <v>5.6859999895095832E-2</v>
      </c>
      <c r="P4318" s="106">
        <v>5.9259999543428421E-2</v>
      </c>
      <c r="Q4318" s="105">
        <v>13425</v>
      </c>
      <c r="R4318" s="106">
        <v>5.9020001441240311E-2</v>
      </c>
      <c r="S4318" s="107">
        <v>6.0970000922679901E-2</v>
      </c>
    </row>
    <row r="4319" spans="1:19" x14ac:dyDescent="0.25">
      <c r="A4319" t="s">
        <v>331</v>
      </c>
      <c r="B4319" t="s">
        <v>347</v>
      </c>
      <c r="C4319" t="s">
        <v>347</v>
      </c>
      <c r="D4319" t="s">
        <v>347</v>
      </c>
      <c r="E4319" t="s">
        <v>176</v>
      </c>
      <c r="F4319" t="s">
        <v>177</v>
      </c>
      <c r="G4319" s="105">
        <v>15</v>
      </c>
      <c r="H4319" t="s">
        <v>365</v>
      </c>
      <c r="I4319" t="s">
        <v>438</v>
      </c>
      <c r="J4319" t="s">
        <v>86</v>
      </c>
      <c r="K4319" s="105">
        <v>121</v>
      </c>
      <c r="L4319" s="106">
        <v>3.6570001393556588E-2</v>
      </c>
      <c r="N4319" s="105">
        <v>229</v>
      </c>
      <c r="O4319" s="106">
        <v>4.0440000593662262E-2</v>
      </c>
      <c r="Q4319" s="105">
        <v>7283</v>
      </c>
      <c r="R4319" s="106">
        <v>3.2019998878240592E-2</v>
      </c>
      <c r="S4319" s="107"/>
    </row>
    <row r="4320" spans="1:19" x14ac:dyDescent="0.25">
      <c r="A4320" t="s">
        <v>331</v>
      </c>
      <c r="B4320" t="s">
        <v>347</v>
      </c>
      <c r="C4320" t="s">
        <v>347</v>
      </c>
      <c r="D4320" t="s">
        <v>347</v>
      </c>
      <c r="E4320" t="s">
        <v>176</v>
      </c>
      <c r="F4320" t="s">
        <v>177</v>
      </c>
      <c r="G4320">
        <v>15</v>
      </c>
      <c r="H4320" t="s">
        <v>365</v>
      </c>
      <c r="I4320" t="s">
        <v>375</v>
      </c>
      <c r="J4320" t="s">
        <v>376</v>
      </c>
      <c r="K4320">
        <v>630</v>
      </c>
      <c r="L4320" s="106">
        <v>0.19039000570774081</v>
      </c>
      <c r="N4320">
        <v>1162</v>
      </c>
      <c r="O4320" s="106">
        <v>0.20519000291824341</v>
      </c>
      <c r="Q4320">
        <v>47189</v>
      </c>
      <c r="R4320" s="106">
        <v>0.20746000111103061</v>
      </c>
    </row>
    <row r="4321" spans="1:19" x14ac:dyDescent="0.25">
      <c r="A4321" t="s">
        <v>331</v>
      </c>
      <c r="B4321" t="s">
        <v>347</v>
      </c>
      <c r="C4321" t="s">
        <v>347</v>
      </c>
      <c r="D4321" t="s">
        <v>347</v>
      </c>
      <c r="E4321" t="s">
        <v>176</v>
      </c>
      <c r="F4321" t="s">
        <v>177</v>
      </c>
      <c r="G4321" s="105">
        <v>15</v>
      </c>
      <c r="H4321" t="s">
        <v>365</v>
      </c>
      <c r="I4321" t="s">
        <v>375</v>
      </c>
      <c r="J4321" t="s">
        <v>377</v>
      </c>
      <c r="K4321" s="105">
        <v>706</v>
      </c>
      <c r="L4321" s="106">
        <v>0.21335999667644501</v>
      </c>
      <c r="N4321" s="105">
        <v>1195</v>
      </c>
      <c r="O4321" s="106">
        <v>0.21101999282836911</v>
      </c>
      <c r="Q4321" s="105">
        <v>47420</v>
      </c>
      <c r="R4321" s="106">
        <v>0.20848000049591059</v>
      </c>
      <c r="S4321" s="107"/>
    </row>
    <row r="4322" spans="1:19" x14ac:dyDescent="0.25">
      <c r="A4322" t="s">
        <v>331</v>
      </c>
      <c r="B4322" t="s">
        <v>347</v>
      </c>
      <c r="C4322" t="s">
        <v>347</v>
      </c>
      <c r="D4322" t="s">
        <v>347</v>
      </c>
      <c r="E4322" t="s">
        <v>176</v>
      </c>
      <c r="F4322" t="s">
        <v>177</v>
      </c>
      <c r="G4322" s="105">
        <v>15</v>
      </c>
      <c r="H4322" t="s">
        <v>365</v>
      </c>
      <c r="I4322" t="s">
        <v>375</v>
      </c>
      <c r="J4322" t="s">
        <v>378</v>
      </c>
      <c r="K4322" s="105">
        <v>507</v>
      </c>
      <c r="L4322" s="106">
        <v>0.15321999788284299</v>
      </c>
      <c r="N4322" s="105">
        <v>923</v>
      </c>
      <c r="O4322" s="106">
        <v>0.16299000382423401</v>
      </c>
      <c r="Q4322" s="105">
        <v>37332</v>
      </c>
      <c r="R4322" s="106">
        <v>0.1641300022602081</v>
      </c>
      <c r="S4322" s="107"/>
    </row>
    <row r="4323" spans="1:19" x14ac:dyDescent="0.25">
      <c r="A4323" t="s">
        <v>331</v>
      </c>
      <c r="B4323" t="s">
        <v>347</v>
      </c>
      <c r="C4323" t="s">
        <v>347</v>
      </c>
      <c r="D4323" t="s">
        <v>347</v>
      </c>
      <c r="E4323" t="s">
        <v>176</v>
      </c>
      <c r="F4323" t="s">
        <v>177</v>
      </c>
      <c r="G4323">
        <v>15</v>
      </c>
      <c r="H4323" t="s">
        <v>365</v>
      </c>
      <c r="I4323" t="s">
        <v>375</v>
      </c>
      <c r="J4323" t="s">
        <v>379</v>
      </c>
      <c r="K4323">
        <v>669</v>
      </c>
      <c r="L4323" s="106">
        <v>0.2021799981594086</v>
      </c>
      <c r="N4323">
        <v>1128</v>
      </c>
      <c r="O4323" s="106">
        <v>0.1991900056600571</v>
      </c>
      <c r="Q4323">
        <v>47525</v>
      </c>
      <c r="R4323" s="106">
        <v>0.20893999934196469</v>
      </c>
    </row>
    <row r="4324" spans="1:19" x14ac:dyDescent="0.25">
      <c r="A4324" t="s">
        <v>331</v>
      </c>
      <c r="B4324" t="s">
        <v>347</v>
      </c>
      <c r="C4324" t="s">
        <v>347</v>
      </c>
      <c r="D4324" t="s">
        <v>347</v>
      </c>
      <c r="E4324" t="s">
        <v>176</v>
      </c>
      <c r="F4324" t="s">
        <v>177</v>
      </c>
      <c r="G4324" s="105">
        <v>15</v>
      </c>
      <c r="H4324" t="s">
        <v>365</v>
      </c>
      <c r="I4324" t="s">
        <v>375</v>
      </c>
      <c r="J4324" t="s">
        <v>380</v>
      </c>
      <c r="K4324" s="105">
        <v>797</v>
      </c>
      <c r="L4324" s="106">
        <v>0.24086000025272369</v>
      </c>
      <c r="N4324" s="105">
        <v>1255</v>
      </c>
      <c r="O4324" s="106">
        <v>0.2216099947690964</v>
      </c>
      <c r="Q4324" s="105">
        <v>47993</v>
      </c>
      <c r="R4324" s="106">
        <v>0.210999995470047</v>
      </c>
      <c r="S4324" s="107"/>
    </row>
    <row r="4325" spans="1:19" x14ac:dyDescent="0.25">
      <c r="A4325" t="s">
        <v>331</v>
      </c>
      <c r="B4325" t="s">
        <v>347</v>
      </c>
      <c r="C4325" t="s">
        <v>347</v>
      </c>
      <c r="D4325" t="s">
        <v>347</v>
      </c>
      <c r="E4325" t="s">
        <v>176</v>
      </c>
      <c r="F4325" t="s">
        <v>177</v>
      </c>
      <c r="G4325">
        <v>15</v>
      </c>
      <c r="H4325" t="s">
        <v>365</v>
      </c>
      <c r="I4325" t="s">
        <v>381</v>
      </c>
      <c r="J4325" t="s">
        <v>382</v>
      </c>
      <c r="K4325">
        <v>45</v>
      </c>
      <c r="L4325" s="106">
        <v>1.360000018030405E-2</v>
      </c>
      <c r="M4325" s="106">
        <v>2.4119999259710308E-2</v>
      </c>
      <c r="N4325">
        <v>224</v>
      </c>
      <c r="O4325" s="106">
        <v>3.9560001343488693E-2</v>
      </c>
      <c r="P4325" s="106">
        <v>5.9119999408721917E-2</v>
      </c>
      <c r="Q4325">
        <v>5423</v>
      </c>
      <c r="R4325" s="106">
        <v>2.384000085294247E-2</v>
      </c>
      <c r="S4325" s="106">
        <v>3.0780000612139698E-2</v>
      </c>
    </row>
    <row r="4326" spans="1:19" x14ac:dyDescent="0.25">
      <c r="A4326" t="s">
        <v>331</v>
      </c>
      <c r="B4326" t="s">
        <v>347</v>
      </c>
      <c r="C4326" t="s">
        <v>347</v>
      </c>
      <c r="D4326" t="s">
        <v>347</v>
      </c>
      <c r="E4326" t="s">
        <v>176</v>
      </c>
      <c r="F4326" t="s">
        <v>177</v>
      </c>
      <c r="G4326" s="105">
        <v>15</v>
      </c>
      <c r="H4326" t="s">
        <v>365</v>
      </c>
      <c r="I4326" t="s">
        <v>381</v>
      </c>
      <c r="J4326" t="s">
        <v>383</v>
      </c>
      <c r="K4326" s="105">
        <v>528</v>
      </c>
      <c r="L4326" s="106">
        <v>0.15955999493598941</v>
      </c>
      <c r="M4326" s="106">
        <v>0.28295999765396118</v>
      </c>
      <c r="N4326" s="105">
        <v>624</v>
      </c>
      <c r="O4326" s="106">
        <v>0.11018999665975571</v>
      </c>
      <c r="P4326" s="106">
        <v>0.16469000279903409</v>
      </c>
      <c r="Q4326" s="105">
        <v>26007</v>
      </c>
      <c r="R4326" s="106">
        <v>0.11433999985456469</v>
      </c>
      <c r="S4326" s="107">
        <v>0.1476300060749054</v>
      </c>
    </row>
    <row r="4327" spans="1:19" x14ac:dyDescent="0.25">
      <c r="A4327" t="s">
        <v>331</v>
      </c>
      <c r="B4327" t="s">
        <v>347</v>
      </c>
      <c r="C4327" t="s">
        <v>347</v>
      </c>
      <c r="D4327" t="s">
        <v>347</v>
      </c>
      <c r="E4327" t="s">
        <v>176</v>
      </c>
      <c r="F4327" t="s">
        <v>177</v>
      </c>
      <c r="G4327" s="105">
        <v>15</v>
      </c>
      <c r="H4327" t="s">
        <v>365</v>
      </c>
      <c r="I4327" t="s">
        <v>381</v>
      </c>
      <c r="J4327" t="s">
        <v>384</v>
      </c>
      <c r="K4327" s="105">
        <v>1293</v>
      </c>
      <c r="L4327" s="106">
        <v>0.39074999094009399</v>
      </c>
      <c r="M4327" s="106">
        <v>0.69292998313903809</v>
      </c>
      <c r="N4327" s="105">
        <v>2941</v>
      </c>
      <c r="O4327" s="106">
        <v>0.51933997869491577</v>
      </c>
      <c r="P4327" s="106">
        <v>0.77618998289108276</v>
      </c>
      <c r="Q4327" s="105">
        <v>144739</v>
      </c>
      <c r="R4327" s="106">
        <v>0.6363300085067749</v>
      </c>
      <c r="S4327" s="107">
        <v>0.82159000635147095</v>
      </c>
    </row>
    <row r="4328" spans="1:19" x14ac:dyDescent="0.25">
      <c r="A4328" t="s">
        <v>331</v>
      </c>
      <c r="B4328" t="s">
        <v>347</v>
      </c>
      <c r="C4328" t="s">
        <v>347</v>
      </c>
      <c r="D4328" t="s">
        <v>347</v>
      </c>
      <c r="E4328" t="s">
        <v>176</v>
      </c>
      <c r="F4328" t="s">
        <v>177</v>
      </c>
      <c r="G4328">
        <v>15</v>
      </c>
      <c r="H4328" t="s">
        <v>365</v>
      </c>
      <c r="I4328" t="s">
        <v>381</v>
      </c>
      <c r="J4328" t="s">
        <v>385</v>
      </c>
      <c r="K4328">
        <v>1443</v>
      </c>
      <c r="L4328" s="106">
        <v>0.43608000874519348</v>
      </c>
      <c r="N4328">
        <v>1874</v>
      </c>
      <c r="O4328" s="106">
        <v>0.33092001080513</v>
      </c>
      <c r="Q4328">
        <v>51290</v>
      </c>
      <c r="R4328" s="106">
        <v>0.22549000382423401</v>
      </c>
    </row>
    <row r="4329" spans="1:19" x14ac:dyDescent="0.25">
      <c r="A4329" t="s">
        <v>331</v>
      </c>
      <c r="B4329" t="s">
        <v>347</v>
      </c>
      <c r="C4329" t="s">
        <v>347</v>
      </c>
      <c r="D4329" t="s">
        <v>347</v>
      </c>
      <c r="E4329" t="s">
        <v>176</v>
      </c>
      <c r="F4329" t="s">
        <v>177</v>
      </c>
      <c r="G4329" s="105">
        <v>15</v>
      </c>
      <c r="H4329" t="s">
        <v>365</v>
      </c>
      <c r="I4329" t="s">
        <v>386</v>
      </c>
      <c r="J4329" t="s">
        <v>387</v>
      </c>
      <c r="K4329" s="105">
        <v>198</v>
      </c>
      <c r="L4329" s="106">
        <v>5.9840001165866852E-2</v>
      </c>
      <c r="M4329" s="106">
        <v>6.1319999396800988E-2</v>
      </c>
      <c r="N4329" s="105">
        <v>353</v>
      </c>
      <c r="O4329" s="106">
        <v>6.2330000102519989E-2</v>
      </c>
      <c r="P4329" s="106">
        <v>6.4039997756481171E-2</v>
      </c>
      <c r="Q4329" s="105">
        <v>12181</v>
      </c>
      <c r="R4329" s="106">
        <v>5.3550001233816147E-2</v>
      </c>
      <c r="S4329" s="107">
        <v>5.4999999701976783E-2</v>
      </c>
    </row>
    <row r="4330" spans="1:19" x14ac:dyDescent="0.25">
      <c r="A4330" t="s">
        <v>331</v>
      </c>
      <c r="B4330" t="s">
        <v>347</v>
      </c>
      <c r="C4330" t="s">
        <v>347</v>
      </c>
      <c r="D4330" t="s">
        <v>347</v>
      </c>
      <c r="E4330" t="s">
        <v>176</v>
      </c>
      <c r="F4330" t="s">
        <v>177</v>
      </c>
      <c r="G4330" s="105">
        <v>15</v>
      </c>
      <c r="H4330" t="s">
        <v>365</v>
      </c>
      <c r="I4330" t="s">
        <v>386</v>
      </c>
      <c r="J4330" t="s">
        <v>388</v>
      </c>
      <c r="K4330" s="105">
        <v>490</v>
      </c>
      <c r="L4330" s="106">
        <v>0.1480800062417984</v>
      </c>
      <c r="M4330" s="106">
        <v>0.15174999833106989</v>
      </c>
      <c r="N4330" s="105">
        <v>951</v>
      </c>
      <c r="O4330" s="106">
        <v>0.167930006980896</v>
      </c>
      <c r="P4330" s="106">
        <v>0.1725299954414368</v>
      </c>
      <c r="Q4330" s="105">
        <v>6321</v>
      </c>
      <c r="R4330" s="106">
        <v>2.77900006622076E-2</v>
      </c>
      <c r="S4330" s="107">
        <v>2.8540000319480899E-2</v>
      </c>
    </row>
    <row r="4331" spans="1:19" x14ac:dyDescent="0.25">
      <c r="A4331" t="s">
        <v>331</v>
      </c>
      <c r="B4331" t="s">
        <v>347</v>
      </c>
      <c r="C4331" t="s">
        <v>347</v>
      </c>
      <c r="D4331" t="s">
        <v>347</v>
      </c>
      <c r="E4331" t="s">
        <v>176</v>
      </c>
      <c r="F4331" t="s">
        <v>177</v>
      </c>
      <c r="G4331" s="105">
        <v>15</v>
      </c>
      <c r="H4331" t="s">
        <v>365</v>
      </c>
      <c r="I4331" t="s">
        <v>386</v>
      </c>
      <c r="J4331" t="s">
        <v>85</v>
      </c>
      <c r="K4331" s="105">
        <v>112</v>
      </c>
      <c r="L4331" s="106">
        <v>3.3849999308586121E-2</v>
      </c>
      <c r="M4331" s="106">
        <v>3.4690000116825097E-2</v>
      </c>
      <c r="N4331" s="105">
        <v>200</v>
      </c>
      <c r="O4331" s="106">
        <v>3.5319998860359192E-2</v>
      </c>
      <c r="P4331" s="106">
        <v>3.627999871969223E-2</v>
      </c>
      <c r="Q4331" s="105">
        <v>4872</v>
      </c>
      <c r="R4331" s="106">
        <v>2.1420000120997429E-2</v>
      </c>
      <c r="S4331" s="107">
        <v>2.199999988079071E-2</v>
      </c>
    </row>
    <row r="4332" spans="1:19" x14ac:dyDescent="0.25">
      <c r="A4332" t="s">
        <v>331</v>
      </c>
      <c r="B4332" t="s">
        <v>347</v>
      </c>
      <c r="C4332" t="s">
        <v>347</v>
      </c>
      <c r="D4332" t="s">
        <v>347</v>
      </c>
      <c r="E4332" t="s">
        <v>176</v>
      </c>
      <c r="F4332" t="s">
        <v>177</v>
      </c>
      <c r="G4332">
        <v>15</v>
      </c>
      <c r="H4332" t="s">
        <v>365</v>
      </c>
      <c r="I4332" t="s">
        <v>386</v>
      </c>
      <c r="J4332" t="s">
        <v>389</v>
      </c>
      <c r="K4332">
        <v>97</v>
      </c>
      <c r="L4332" s="106">
        <v>2.9309999197721481E-2</v>
      </c>
      <c r="M4332" s="106">
        <v>3.0039999634027481E-2</v>
      </c>
      <c r="N4332">
        <v>227</v>
      </c>
      <c r="O4332" s="106">
        <v>4.0079999715089798E-2</v>
      </c>
      <c r="P4332" s="106">
        <v>4.1179999709129327E-2</v>
      </c>
      <c r="Q4332">
        <v>4049</v>
      </c>
      <c r="R4332" s="106">
        <v>1.779999956488609E-2</v>
      </c>
      <c r="S4332" s="106">
        <v>1.8279999494552609E-2</v>
      </c>
    </row>
    <row r="4333" spans="1:19" x14ac:dyDescent="0.25">
      <c r="A4333" t="s">
        <v>331</v>
      </c>
      <c r="B4333" t="s">
        <v>347</v>
      </c>
      <c r="C4333" t="s">
        <v>347</v>
      </c>
      <c r="D4333" t="s">
        <v>347</v>
      </c>
      <c r="E4333" t="s">
        <v>176</v>
      </c>
      <c r="F4333" t="s">
        <v>177</v>
      </c>
      <c r="G4333" s="105">
        <v>15</v>
      </c>
      <c r="H4333" t="s">
        <v>365</v>
      </c>
      <c r="I4333" t="s">
        <v>386</v>
      </c>
      <c r="J4333" t="s">
        <v>86</v>
      </c>
      <c r="K4333" s="105">
        <v>80</v>
      </c>
      <c r="L4333" s="106">
        <v>2.4180000647902489E-2</v>
      </c>
      <c r="N4333" s="105">
        <v>151</v>
      </c>
      <c r="O4333" s="106">
        <v>2.6660000905394551E-2</v>
      </c>
      <c r="Q4333" s="105">
        <v>5972</v>
      </c>
      <c r="R4333" s="106">
        <v>2.6259999722242359E-2</v>
      </c>
      <c r="S4333" s="107"/>
    </row>
    <row r="4334" spans="1:19" x14ac:dyDescent="0.25">
      <c r="A4334" t="s">
        <v>331</v>
      </c>
      <c r="B4334" t="s">
        <v>347</v>
      </c>
      <c r="C4334" t="s">
        <v>347</v>
      </c>
      <c r="D4334" t="s">
        <v>347</v>
      </c>
      <c r="E4334" t="s">
        <v>176</v>
      </c>
      <c r="F4334" t="s">
        <v>177</v>
      </c>
      <c r="G4334">
        <v>15</v>
      </c>
      <c r="H4334" t="s">
        <v>365</v>
      </c>
      <c r="I4334" t="s">
        <v>386</v>
      </c>
      <c r="J4334" t="s">
        <v>84</v>
      </c>
      <c r="K4334">
        <v>2332</v>
      </c>
      <c r="L4334" s="106">
        <v>0.70473998785018921</v>
      </c>
      <c r="M4334" s="106">
        <v>0.72220999002456665</v>
      </c>
      <c r="N4334">
        <v>3781</v>
      </c>
      <c r="O4334" s="106">
        <v>0.66767001152038574</v>
      </c>
      <c r="P4334" s="106">
        <v>0.68595999479293823</v>
      </c>
      <c r="Q4334">
        <v>194064</v>
      </c>
      <c r="R4334" s="106">
        <v>0.85317999124526978</v>
      </c>
      <c r="S4334" s="106">
        <v>0.87619000673294067</v>
      </c>
    </row>
    <row r="4335" spans="1:19" x14ac:dyDescent="0.25">
      <c r="A4335" t="s">
        <v>331</v>
      </c>
      <c r="B4335" t="s">
        <v>347</v>
      </c>
      <c r="C4335" t="s">
        <v>347</v>
      </c>
      <c r="D4335" t="s">
        <v>347</v>
      </c>
      <c r="E4335" t="s">
        <v>176</v>
      </c>
      <c r="F4335" t="s">
        <v>177</v>
      </c>
      <c r="G4335">
        <v>15</v>
      </c>
      <c r="H4335" t="s">
        <v>365</v>
      </c>
      <c r="I4335" t="s">
        <v>419</v>
      </c>
      <c r="J4335" t="s">
        <v>390</v>
      </c>
      <c r="K4335">
        <v>1443</v>
      </c>
      <c r="L4335" s="106">
        <v>0.43608000874519348</v>
      </c>
      <c r="N4335">
        <v>1874</v>
      </c>
      <c r="O4335" s="106">
        <v>0.33092001080513</v>
      </c>
      <c r="Q4335">
        <v>51290</v>
      </c>
      <c r="R4335" s="106">
        <v>0.22549000382423401</v>
      </c>
    </row>
    <row r="4336" spans="1:19" x14ac:dyDescent="0.25">
      <c r="A4336" t="s">
        <v>331</v>
      </c>
      <c r="B4336" t="s">
        <v>347</v>
      </c>
      <c r="C4336" t="s">
        <v>347</v>
      </c>
      <c r="D4336" t="s">
        <v>347</v>
      </c>
      <c r="E4336" t="s">
        <v>176</v>
      </c>
      <c r="F4336" t="s">
        <v>177</v>
      </c>
      <c r="G4336">
        <v>15</v>
      </c>
      <c r="H4336" t="s">
        <v>365</v>
      </c>
      <c r="I4336" t="s">
        <v>419</v>
      </c>
      <c r="J4336" t="s">
        <v>391</v>
      </c>
      <c r="K4336">
        <v>528</v>
      </c>
      <c r="L4336" s="106">
        <v>0.15955999493598941</v>
      </c>
      <c r="M4336" s="106">
        <v>0.28295999765396118</v>
      </c>
      <c r="N4336">
        <v>624</v>
      </c>
      <c r="O4336" s="106">
        <v>0.11018999665975571</v>
      </c>
      <c r="P4336" s="106">
        <v>0.16469000279903409</v>
      </c>
      <c r="Q4336">
        <v>26007</v>
      </c>
      <c r="R4336" s="106">
        <v>0.11433999985456469</v>
      </c>
      <c r="S4336" s="106">
        <v>0.1476300060749054</v>
      </c>
    </row>
    <row r="4337" spans="1:19" x14ac:dyDescent="0.25">
      <c r="A4337" t="s">
        <v>331</v>
      </c>
      <c r="B4337" t="s">
        <v>347</v>
      </c>
      <c r="C4337" t="s">
        <v>347</v>
      </c>
      <c r="D4337" t="s">
        <v>347</v>
      </c>
      <c r="E4337" t="s">
        <v>176</v>
      </c>
      <c r="F4337" t="s">
        <v>177</v>
      </c>
      <c r="G4337" s="105">
        <v>15</v>
      </c>
      <c r="H4337" t="s">
        <v>365</v>
      </c>
      <c r="I4337" t="s">
        <v>419</v>
      </c>
      <c r="J4337" t="s">
        <v>392</v>
      </c>
      <c r="K4337" s="105">
        <v>652</v>
      </c>
      <c r="L4337" s="106">
        <v>0.19704000651836401</v>
      </c>
      <c r="M4337" s="106">
        <v>0.34940999746322632</v>
      </c>
      <c r="N4337" s="105">
        <v>1246</v>
      </c>
      <c r="O4337" s="106">
        <v>0.22001999616622919</v>
      </c>
      <c r="P4337" s="106">
        <v>0.32885000109672552</v>
      </c>
      <c r="Q4337" s="105">
        <v>69347</v>
      </c>
      <c r="R4337" s="106">
        <v>0.30487999320030212</v>
      </c>
      <c r="S4337" s="107">
        <v>0.39364001154899603</v>
      </c>
    </row>
    <row r="4338" spans="1:19" x14ac:dyDescent="0.25">
      <c r="A4338" t="s">
        <v>331</v>
      </c>
      <c r="B4338" t="s">
        <v>347</v>
      </c>
      <c r="C4338" t="s">
        <v>347</v>
      </c>
      <c r="D4338" t="s">
        <v>347</v>
      </c>
      <c r="E4338" t="s">
        <v>176</v>
      </c>
      <c r="F4338" t="s">
        <v>177</v>
      </c>
      <c r="G4338">
        <v>15</v>
      </c>
      <c r="H4338" t="s">
        <v>365</v>
      </c>
      <c r="I4338" t="s">
        <v>419</v>
      </c>
      <c r="J4338" t="s">
        <v>393</v>
      </c>
      <c r="K4338">
        <v>582</v>
      </c>
      <c r="L4338" s="106">
        <v>0.1758799999952316</v>
      </c>
      <c r="M4338" s="106">
        <v>0.31189998984336847</v>
      </c>
      <c r="N4338">
        <v>1434</v>
      </c>
      <c r="O4338" s="106">
        <v>0.25321999192237848</v>
      </c>
      <c r="P4338" s="106">
        <v>0.37845999002456671</v>
      </c>
      <c r="Q4338">
        <v>66079</v>
      </c>
      <c r="R4338" s="106">
        <v>0.29050999879837042</v>
      </c>
      <c r="S4338" s="106">
        <v>0.37509000301361078</v>
      </c>
    </row>
    <row r="4339" spans="1:19" x14ac:dyDescent="0.25">
      <c r="A4339" t="s">
        <v>331</v>
      </c>
      <c r="B4339" t="s">
        <v>347</v>
      </c>
      <c r="C4339" t="s">
        <v>347</v>
      </c>
      <c r="D4339" t="s">
        <v>347</v>
      </c>
      <c r="E4339" t="s">
        <v>176</v>
      </c>
      <c r="F4339" t="s">
        <v>177</v>
      </c>
      <c r="G4339" s="105">
        <v>15</v>
      </c>
      <c r="H4339" t="s">
        <v>365</v>
      </c>
      <c r="I4339" t="s">
        <v>419</v>
      </c>
      <c r="J4339" t="s">
        <v>394</v>
      </c>
      <c r="K4339" s="105">
        <v>104</v>
      </c>
      <c r="L4339" s="106">
        <v>3.1429998576641083E-2</v>
      </c>
      <c r="M4339" s="106">
        <v>5.5730000138282783E-2</v>
      </c>
      <c r="N4339" s="105">
        <v>485</v>
      </c>
      <c r="O4339" s="106">
        <v>8.5639998316764832E-2</v>
      </c>
      <c r="P4339" s="106">
        <v>0.12800000607967379</v>
      </c>
      <c r="Q4339" s="105">
        <v>14736</v>
      </c>
      <c r="R4339" s="106">
        <v>6.4790003001689911E-2</v>
      </c>
      <c r="S4339" s="107">
        <v>8.3650000393390656E-2</v>
      </c>
    </row>
    <row r="4340" spans="1:19" x14ac:dyDescent="0.25">
      <c r="A4340" t="s">
        <v>331</v>
      </c>
      <c r="B4340" t="s">
        <v>347</v>
      </c>
      <c r="C4340" t="s">
        <v>347</v>
      </c>
      <c r="D4340" t="s">
        <v>347</v>
      </c>
      <c r="E4340" t="s">
        <v>176</v>
      </c>
      <c r="F4340" t="s">
        <v>177</v>
      </c>
      <c r="G4340" s="105">
        <v>15</v>
      </c>
      <c r="H4340" t="s">
        <v>365</v>
      </c>
      <c r="I4340" t="s">
        <v>439</v>
      </c>
      <c r="J4340" t="s">
        <v>440</v>
      </c>
      <c r="K4340" s="105">
        <v>1443</v>
      </c>
      <c r="L4340" s="106">
        <v>0.43608000874519348</v>
      </c>
      <c r="N4340" s="105">
        <v>1874</v>
      </c>
      <c r="O4340" s="106">
        <v>0.33092001080513</v>
      </c>
      <c r="Q4340" s="105">
        <v>51290</v>
      </c>
      <c r="R4340" s="106">
        <v>0.22549000382423401</v>
      </c>
      <c r="S4340" s="107"/>
    </row>
    <row r="4341" spans="1:19" x14ac:dyDescent="0.25">
      <c r="A4341" t="s">
        <v>331</v>
      </c>
      <c r="B4341" t="s">
        <v>347</v>
      </c>
      <c r="C4341" t="s">
        <v>347</v>
      </c>
      <c r="D4341" t="s">
        <v>347</v>
      </c>
      <c r="E4341" t="s">
        <v>176</v>
      </c>
      <c r="F4341" t="s">
        <v>177</v>
      </c>
      <c r="G4341">
        <v>15</v>
      </c>
      <c r="H4341" t="s">
        <v>365</v>
      </c>
      <c r="I4341" t="s">
        <v>439</v>
      </c>
      <c r="J4341" t="s">
        <v>442</v>
      </c>
      <c r="K4341">
        <v>1866</v>
      </c>
      <c r="L4341" s="106">
        <v>0.56392002105712891</v>
      </c>
      <c r="M4341" s="106">
        <v>1</v>
      </c>
      <c r="N4341">
        <v>3789</v>
      </c>
      <c r="O4341" s="106">
        <v>0.66908001899719238</v>
      </c>
      <c r="P4341" s="106">
        <v>1</v>
      </c>
      <c r="Q4341">
        <v>176169</v>
      </c>
      <c r="R4341" s="106">
        <v>0.77451002597808838</v>
      </c>
      <c r="S4341" s="106">
        <v>1</v>
      </c>
    </row>
    <row r="4342" spans="1:19" x14ac:dyDescent="0.25">
      <c r="A4342" t="s">
        <v>331</v>
      </c>
      <c r="B4342" t="s">
        <v>347</v>
      </c>
      <c r="C4342" t="s">
        <v>347</v>
      </c>
      <c r="D4342" t="s">
        <v>347</v>
      </c>
      <c r="E4342" t="s">
        <v>176</v>
      </c>
      <c r="F4342" t="s">
        <v>177</v>
      </c>
      <c r="G4342" s="105">
        <v>15</v>
      </c>
      <c r="H4342" t="s">
        <v>365</v>
      </c>
      <c r="I4342" t="s">
        <v>395</v>
      </c>
      <c r="J4342" t="s">
        <v>396</v>
      </c>
      <c r="K4342" s="105">
        <v>3290</v>
      </c>
      <c r="L4342" s="106">
        <v>0.99426001310348511</v>
      </c>
      <c r="N4342" s="105">
        <v>5619</v>
      </c>
      <c r="O4342" s="106">
        <v>0.99222999811172485</v>
      </c>
      <c r="Q4342" s="105">
        <v>225832</v>
      </c>
      <c r="R4342" s="106">
        <v>0.99285000562667847</v>
      </c>
      <c r="S4342" s="107"/>
    </row>
    <row r="4343" spans="1:19" x14ac:dyDescent="0.25">
      <c r="A4343" t="s">
        <v>331</v>
      </c>
      <c r="B4343" t="s">
        <v>347</v>
      </c>
      <c r="C4343" t="s">
        <v>347</v>
      </c>
      <c r="D4343" t="s">
        <v>347</v>
      </c>
      <c r="E4343" t="s">
        <v>176</v>
      </c>
      <c r="F4343" t="s">
        <v>177</v>
      </c>
      <c r="G4343" s="105">
        <v>15</v>
      </c>
      <c r="H4343" t="s">
        <v>365</v>
      </c>
      <c r="I4343" t="s">
        <v>395</v>
      </c>
      <c r="J4343" t="s">
        <v>397</v>
      </c>
      <c r="K4343" s="105">
        <v>19</v>
      </c>
      <c r="L4343" s="106">
        <v>5.7399999350309372E-3</v>
      </c>
      <c r="N4343" s="105">
        <v>44</v>
      </c>
      <c r="O4343" s="106">
        <v>7.7700000256299973E-3</v>
      </c>
      <c r="Q4343" s="105">
        <v>1627</v>
      </c>
      <c r="R4343" s="106">
        <v>7.1499999612569809E-3</v>
      </c>
      <c r="S4343" s="107"/>
    </row>
    <row r="4344" spans="1:19" x14ac:dyDescent="0.25">
      <c r="A4344" t="s">
        <v>331</v>
      </c>
      <c r="B4344" t="s">
        <v>347</v>
      </c>
      <c r="C4344" t="s">
        <v>347</v>
      </c>
      <c r="D4344" t="s">
        <v>347</v>
      </c>
      <c r="E4344" t="s">
        <v>176</v>
      </c>
      <c r="F4344" t="s">
        <v>177</v>
      </c>
      <c r="G4344" s="105">
        <v>15</v>
      </c>
      <c r="H4344" t="s">
        <v>365</v>
      </c>
      <c r="I4344" t="s">
        <v>398</v>
      </c>
      <c r="J4344" t="s">
        <v>399</v>
      </c>
      <c r="K4344" s="105">
        <v>445</v>
      </c>
      <c r="L4344" s="106">
        <v>0.1344799995422363</v>
      </c>
      <c r="N4344" s="105">
        <v>895</v>
      </c>
      <c r="O4344" s="106">
        <v>0.15804000198841089</v>
      </c>
      <c r="Q4344" s="105">
        <v>32785</v>
      </c>
      <c r="R4344" s="106">
        <v>0.14414000511169431</v>
      </c>
      <c r="S4344" s="107"/>
    </row>
    <row r="4345" spans="1:19" x14ac:dyDescent="0.25">
      <c r="A4345" t="s">
        <v>331</v>
      </c>
      <c r="B4345" t="s">
        <v>347</v>
      </c>
      <c r="C4345" t="s">
        <v>347</v>
      </c>
      <c r="D4345" t="s">
        <v>347</v>
      </c>
      <c r="E4345" t="s">
        <v>176</v>
      </c>
      <c r="F4345" t="s">
        <v>177</v>
      </c>
      <c r="G4345" s="105">
        <v>15</v>
      </c>
      <c r="H4345" t="s">
        <v>365</v>
      </c>
      <c r="I4345" t="s">
        <v>398</v>
      </c>
      <c r="J4345" t="s">
        <v>41</v>
      </c>
      <c r="K4345" s="105">
        <v>815</v>
      </c>
      <c r="L4345" s="106">
        <v>0.24629999697208399</v>
      </c>
      <c r="N4345" s="105">
        <v>1718</v>
      </c>
      <c r="O4345" s="106">
        <v>0.30336999893188482</v>
      </c>
      <c r="Q4345" s="105">
        <v>40324</v>
      </c>
      <c r="R4345" s="106">
        <v>0.177279993891716</v>
      </c>
      <c r="S4345" s="107"/>
    </row>
    <row r="4346" spans="1:19" x14ac:dyDescent="0.25">
      <c r="A4346" t="s">
        <v>331</v>
      </c>
      <c r="B4346" t="s">
        <v>347</v>
      </c>
      <c r="C4346" t="s">
        <v>347</v>
      </c>
      <c r="D4346" t="s">
        <v>347</v>
      </c>
      <c r="E4346" t="s">
        <v>176</v>
      </c>
      <c r="F4346" t="s">
        <v>177</v>
      </c>
      <c r="G4346" s="105">
        <v>15</v>
      </c>
      <c r="H4346" t="s">
        <v>365</v>
      </c>
      <c r="I4346" t="s">
        <v>398</v>
      </c>
      <c r="J4346" t="s">
        <v>40</v>
      </c>
      <c r="K4346" s="105">
        <v>687</v>
      </c>
      <c r="L4346" s="106">
        <v>0.20761999487876889</v>
      </c>
      <c r="N4346" s="105">
        <v>1230</v>
      </c>
      <c r="O4346" s="106">
        <v>0.21719999611377719</v>
      </c>
      <c r="Q4346" s="105">
        <v>47952</v>
      </c>
      <c r="R4346" s="106">
        <v>0.21082000434398651</v>
      </c>
      <c r="S4346" s="107"/>
    </row>
    <row r="4347" spans="1:19" x14ac:dyDescent="0.25">
      <c r="A4347" t="s">
        <v>331</v>
      </c>
      <c r="B4347" t="s">
        <v>347</v>
      </c>
      <c r="C4347" t="s">
        <v>347</v>
      </c>
      <c r="D4347" t="s">
        <v>347</v>
      </c>
      <c r="E4347" t="s">
        <v>176</v>
      </c>
      <c r="F4347" t="s">
        <v>177</v>
      </c>
      <c r="G4347" s="105">
        <v>15</v>
      </c>
      <c r="H4347" t="s">
        <v>365</v>
      </c>
      <c r="I4347" t="s">
        <v>398</v>
      </c>
      <c r="J4347" t="s">
        <v>39</v>
      </c>
      <c r="K4347" s="105">
        <v>631</v>
      </c>
      <c r="L4347" s="106">
        <v>0.1906899958848953</v>
      </c>
      <c r="N4347" s="105">
        <v>913</v>
      </c>
      <c r="O4347" s="106">
        <v>0.1612199991941452</v>
      </c>
      <c r="Q4347" s="105">
        <v>51770</v>
      </c>
      <c r="R4347" s="106">
        <v>0.22759999334812159</v>
      </c>
      <c r="S4347" s="107"/>
    </row>
    <row r="4348" spans="1:19" x14ac:dyDescent="0.25">
      <c r="A4348" t="s">
        <v>331</v>
      </c>
      <c r="B4348" t="s">
        <v>347</v>
      </c>
      <c r="C4348" t="s">
        <v>347</v>
      </c>
      <c r="D4348" t="s">
        <v>347</v>
      </c>
      <c r="E4348" t="s">
        <v>176</v>
      </c>
      <c r="F4348" t="s">
        <v>177</v>
      </c>
      <c r="G4348" s="105">
        <v>15</v>
      </c>
      <c r="H4348" t="s">
        <v>365</v>
      </c>
      <c r="I4348" t="s">
        <v>398</v>
      </c>
      <c r="J4348" t="s">
        <v>400</v>
      </c>
      <c r="K4348" s="105">
        <v>731</v>
      </c>
      <c r="L4348" s="106">
        <v>0.22090999782085419</v>
      </c>
      <c r="N4348" s="105">
        <v>907</v>
      </c>
      <c r="O4348" s="106">
        <v>0.16016000509262079</v>
      </c>
      <c r="Q4348" s="105">
        <v>54628</v>
      </c>
      <c r="R4348" s="106">
        <v>0.24017000198364261</v>
      </c>
      <c r="S4348" s="107"/>
    </row>
    <row r="4349" spans="1:19" x14ac:dyDescent="0.25">
      <c r="A4349" t="s">
        <v>331</v>
      </c>
      <c r="B4349" t="s">
        <v>347</v>
      </c>
      <c r="C4349" t="s">
        <v>347</v>
      </c>
      <c r="D4349" t="s">
        <v>347</v>
      </c>
      <c r="E4349" t="s">
        <v>176</v>
      </c>
      <c r="F4349" t="s">
        <v>177</v>
      </c>
      <c r="G4349" s="105">
        <v>15</v>
      </c>
      <c r="H4349" t="s">
        <v>365</v>
      </c>
      <c r="I4349" t="s">
        <v>422</v>
      </c>
      <c r="J4349" t="s">
        <v>429</v>
      </c>
      <c r="K4349" s="105">
        <v>2157</v>
      </c>
      <c r="L4349" s="106">
        <v>0.65185999870300293</v>
      </c>
      <c r="N4349" s="105">
        <v>2616</v>
      </c>
      <c r="O4349" s="106">
        <v>0.46195000410079962</v>
      </c>
      <c r="Q4349" s="105">
        <v>80101</v>
      </c>
      <c r="R4349" s="106">
        <v>0.3521600067615509</v>
      </c>
      <c r="S4349" s="107"/>
    </row>
    <row r="4350" spans="1:19" x14ac:dyDescent="0.25">
      <c r="A4350" t="s">
        <v>331</v>
      </c>
      <c r="B4350" t="s">
        <v>347</v>
      </c>
      <c r="C4350" t="s">
        <v>347</v>
      </c>
      <c r="D4350" t="s">
        <v>347</v>
      </c>
      <c r="E4350" t="s">
        <v>176</v>
      </c>
      <c r="F4350" t="s">
        <v>177</v>
      </c>
      <c r="G4350">
        <v>15</v>
      </c>
      <c r="H4350" t="s">
        <v>365</v>
      </c>
      <c r="I4350" t="s">
        <v>422</v>
      </c>
      <c r="J4350" t="s">
        <v>423</v>
      </c>
      <c r="K4350">
        <v>1018</v>
      </c>
      <c r="L4350" s="106">
        <v>0.30764999985694891</v>
      </c>
      <c r="M4350" s="106">
        <v>0.88367998600006104</v>
      </c>
      <c r="N4350">
        <v>2582</v>
      </c>
      <c r="O4350" s="106">
        <v>0.45594000816345209</v>
      </c>
      <c r="P4350" s="106">
        <v>0.84738999605178833</v>
      </c>
      <c r="Q4350">
        <v>119646</v>
      </c>
      <c r="R4350" s="106">
        <v>0.52600997686386108</v>
      </c>
      <c r="S4350" s="106">
        <v>0.81194001436233521</v>
      </c>
    </row>
    <row r="4351" spans="1:19" x14ac:dyDescent="0.25">
      <c r="A4351" t="s">
        <v>331</v>
      </c>
      <c r="B4351" t="s">
        <v>347</v>
      </c>
      <c r="C4351" t="s">
        <v>347</v>
      </c>
      <c r="D4351" t="s">
        <v>347</v>
      </c>
      <c r="E4351" t="s">
        <v>176</v>
      </c>
      <c r="F4351" t="s">
        <v>177</v>
      </c>
      <c r="G4351">
        <v>15</v>
      </c>
      <c r="H4351" t="s">
        <v>365</v>
      </c>
      <c r="I4351" t="s">
        <v>422</v>
      </c>
      <c r="J4351" t="s">
        <v>424</v>
      </c>
      <c r="K4351">
        <v>80</v>
      </c>
      <c r="L4351" s="106">
        <v>2.4180000647902489E-2</v>
      </c>
      <c r="M4351" s="106">
        <v>6.9439999759197235E-2</v>
      </c>
      <c r="N4351">
        <v>323</v>
      </c>
      <c r="O4351" s="106">
        <v>5.7039998471736908E-2</v>
      </c>
      <c r="P4351" s="106">
        <v>0.1060099974274635</v>
      </c>
      <c r="Q4351">
        <v>17180</v>
      </c>
      <c r="R4351" s="106">
        <v>7.5530000030994415E-2</v>
      </c>
      <c r="S4351" s="106">
        <v>0.11659000068902969</v>
      </c>
    </row>
    <row r="4352" spans="1:19" x14ac:dyDescent="0.25">
      <c r="A4352" t="s">
        <v>331</v>
      </c>
      <c r="B4352" t="s">
        <v>347</v>
      </c>
      <c r="C4352" t="s">
        <v>347</v>
      </c>
      <c r="D4352" t="s">
        <v>347</v>
      </c>
      <c r="E4352" t="s">
        <v>176</v>
      </c>
      <c r="F4352" t="s">
        <v>177</v>
      </c>
      <c r="G4352">
        <v>15</v>
      </c>
      <c r="H4352" t="s">
        <v>365</v>
      </c>
      <c r="I4352" t="s">
        <v>422</v>
      </c>
      <c r="J4352" t="s">
        <v>425</v>
      </c>
      <c r="K4352">
        <v>35</v>
      </c>
      <c r="L4352" s="106">
        <v>1.057999953627586E-2</v>
      </c>
      <c r="M4352" s="106">
        <v>3.03799994289875E-2</v>
      </c>
      <c r="N4352">
        <v>86</v>
      </c>
      <c r="O4352" s="106">
        <v>1.518999971449375E-2</v>
      </c>
      <c r="P4352" s="106">
        <v>2.821999974548817E-2</v>
      </c>
      <c r="Q4352">
        <v>6082</v>
      </c>
      <c r="R4352" s="106">
        <v>2.6739999651908871E-2</v>
      </c>
      <c r="S4352" s="106">
        <v>4.1269998997449868E-2</v>
      </c>
    </row>
    <row r="4353" spans="1:19" x14ac:dyDescent="0.25">
      <c r="A4353" t="s">
        <v>331</v>
      </c>
      <c r="B4353" t="s">
        <v>347</v>
      </c>
      <c r="C4353" t="s">
        <v>347</v>
      </c>
      <c r="D4353" t="s">
        <v>347</v>
      </c>
      <c r="E4353" t="s">
        <v>176</v>
      </c>
      <c r="F4353" t="s">
        <v>177</v>
      </c>
      <c r="G4353">
        <v>15</v>
      </c>
      <c r="H4353" t="s">
        <v>365</v>
      </c>
      <c r="I4353" t="s">
        <v>422</v>
      </c>
      <c r="J4353" t="s">
        <v>426</v>
      </c>
      <c r="K4353">
        <v>17</v>
      </c>
      <c r="L4353" s="106">
        <v>5.1400000229477882E-3</v>
      </c>
      <c r="M4353" s="106">
        <v>1.475999969989061E-2</v>
      </c>
      <c r="N4353">
        <v>45</v>
      </c>
      <c r="O4353" s="106">
        <v>7.9500004649162292E-3</v>
      </c>
      <c r="P4353" s="106">
        <v>1.4770000241696829E-2</v>
      </c>
      <c r="Q4353">
        <v>3672</v>
      </c>
      <c r="R4353" s="106">
        <v>1.6140000894665722E-2</v>
      </c>
      <c r="S4353" s="106">
        <v>2.491999976336956E-2</v>
      </c>
    </row>
    <row r="4354" spans="1:19" x14ac:dyDescent="0.25">
      <c r="A4354" t="s">
        <v>331</v>
      </c>
      <c r="B4354" t="s">
        <v>347</v>
      </c>
      <c r="C4354" t="s">
        <v>347</v>
      </c>
      <c r="D4354" t="s">
        <v>347</v>
      </c>
      <c r="E4354" t="s">
        <v>176</v>
      </c>
      <c r="F4354" t="s">
        <v>177</v>
      </c>
      <c r="G4354" s="105">
        <v>15</v>
      </c>
      <c r="H4354" t="s">
        <v>365</v>
      </c>
      <c r="I4354" t="s">
        <v>422</v>
      </c>
      <c r="J4354" t="s">
        <v>427</v>
      </c>
      <c r="K4354" s="105">
        <v>2</v>
      </c>
      <c r="L4354" s="106">
        <v>6.0000002849847078E-4</v>
      </c>
      <c r="M4354" s="106">
        <v>1.7399999778717761E-3</v>
      </c>
      <c r="N4354" s="105">
        <v>11</v>
      </c>
      <c r="O4354" s="106">
        <v>1.9399999873712661E-3</v>
      </c>
      <c r="P4354" s="106">
        <v>3.6100000143051152E-3</v>
      </c>
      <c r="Q4354" s="105">
        <v>766</v>
      </c>
      <c r="R4354" s="106">
        <v>3.3700000494718552E-3</v>
      </c>
      <c r="S4354" s="107">
        <v>5.2000000141561031E-3</v>
      </c>
    </row>
    <row r="4355" spans="1:19" x14ac:dyDescent="0.25">
      <c r="A4355" t="s">
        <v>331</v>
      </c>
      <c r="B4355" t="s">
        <v>347</v>
      </c>
      <c r="C4355" t="s">
        <v>347</v>
      </c>
      <c r="D4355" t="s">
        <v>347</v>
      </c>
      <c r="E4355" t="s">
        <v>176</v>
      </c>
      <c r="F4355" t="s">
        <v>177</v>
      </c>
      <c r="G4355" s="105">
        <v>15</v>
      </c>
      <c r="H4355" t="s">
        <v>365</v>
      </c>
      <c r="I4355" t="s">
        <v>422</v>
      </c>
      <c r="J4355" t="s">
        <v>428</v>
      </c>
      <c r="K4355" s="105">
        <v>0</v>
      </c>
      <c r="L4355" s="106">
        <v>0</v>
      </c>
      <c r="M4355" s="106">
        <v>0</v>
      </c>
      <c r="N4355" s="105">
        <v>0</v>
      </c>
      <c r="O4355" s="106">
        <v>0</v>
      </c>
      <c r="P4355" s="106">
        <v>0</v>
      </c>
      <c r="Q4355" s="105">
        <v>12</v>
      </c>
      <c r="R4355" s="106">
        <v>4.9999998736893758E-5</v>
      </c>
      <c r="S4355" s="107">
        <v>7.9999997979030013E-5</v>
      </c>
    </row>
    <row r="4356" spans="1:19" x14ac:dyDescent="0.25">
      <c r="A4356" t="s">
        <v>331</v>
      </c>
      <c r="B4356" t="s">
        <v>347</v>
      </c>
      <c r="C4356" t="s">
        <v>347</v>
      </c>
      <c r="D4356" t="s">
        <v>347</v>
      </c>
      <c r="E4356" t="s">
        <v>176</v>
      </c>
      <c r="F4356" t="s">
        <v>177</v>
      </c>
      <c r="G4356" s="105">
        <v>15</v>
      </c>
      <c r="H4356" t="s">
        <v>365</v>
      </c>
      <c r="I4356" t="s">
        <v>430</v>
      </c>
      <c r="J4356" t="s">
        <v>434</v>
      </c>
      <c r="K4356" s="105">
        <v>81</v>
      </c>
      <c r="L4356" s="106">
        <v>2.4480000138282779E-2</v>
      </c>
      <c r="M4356" s="106">
        <v>2.466999925673008E-2</v>
      </c>
      <c r="N4356" s="105">
        <v>166</v>
      </c>
      <c r="O4356" s="106">
        <v>2.9309999197721481E-2</v>
      </c>
      <c r="P4356" s="106">
        <v>2.995000034570694E-2</v>
      </c>
      <c r="Q4356" s="105">
        <v>4987</v>
      </c>
      <c r="R4356" s="106">
        <v>2.1919999271631241E-2</v>
      </c>
      <c r="S4356" s="107">
        <v>2.2490000352263451E-2</v>
      </c>
    </row>
    <row r="4357" spans="1:19" x14ac:dyDescent="0.25">
      <c r="A4357" t="s">
        <v>331</v>
      </c>
      <c r="B4357" t="s">
        <v>347</v>
      </c>
      <c r="C4357" t="s">
        <v>347</v>
      </c>
      <c r="D4357" t="s">
        <v>347</v>
      </c>
      <c r="E4357" t="s">
        <v>176</v>
      </c>
      <c r="F4357" t="s">
        <v>177</v>
      </c>
      <c r="G4357" s="105">
        <v>15</v>
      </c>
      <c r="H4357" t="s">
        <v>365</v>
      </c>
      <c r="I4357" t="s">
        <v>430</v>
      </c>
      <c r="J4357" t="s">
        <v>432</v>
      </c>
      <c r="K4357" s="105">
        <v>252</v>
      </c>
      <c r="L4357" s="106">
        <v>7.6159998774528503E-2</v>
      </c>
      <c r="M4357" s="106">
        <v>7.6739996671676636E-2</v>
      </c>
      <c r="N4357" s="105">
        <v>625</v>
      </c>
      <c r="O4357" s="106">
        <v>0.1103700026869774</v>
      </c>
      <c r="P4357" s="106">
        <v>0.1127500012516975</v>
      </c>
      <c r="Q4357" s="105">
        <v>18498</v>
      </c>
      <c r="R4357" s="106">
        <v>8.1320002675056458E-2</v>
      </c>
      <c r="S4357" s="107">
        <v>8.343999832868576E-2</v>
      </c>
    </row>
    <row r="4358" spans="1:19" x14ac:dyDescent="0.25">
      <c r="A4358" t="s">
        <v>331</v>
      </c>
      <c r="B4358" t="s">
        <v>347</v>
      </c>
      <c r="C4358" t="s">
        <v>347</v>
      </c>
      <c r="D4358" t="s">
        <v>347</v>
      </c>
      <c r="E4358" t="s">
        <v>176</v>
      </c>
      <c r="F4358" t="s">
        <v>177</v>
      </c>
      <c r="G4358" s="105">
        <v>15</v>
      </c>
      <c r="H4358" t="s">
        <v>365</v>
      </c>
      <c r="I4358" t="s">
        <v>430</v>
      </c>
      <c r="J4358" t="s">
        <v>435</v>
      </c>
      <c r="K4358" s="105">
        <v>2</v>
      </c>
      <c r="L4358" s="106">
        <v>6.0000002849847078E-4</v>
      </c>
      <c r="M4358" s="106">
        <v>6.0999998822808266E-4</v>
      </c>
      <c r="N4358" s="105">
        <v>6</v>
      </c>
      <c r="O4358" s="106">
        <v>1.060000038705766E-3</v>
      </c>
      <c r="P4358" s="106">
        <v>1.0799999581649899E-3</v>
      </c>
      <c r="Q4358" s="105">
        <v>391</v>
      </c>
      <c r="R4358" s="106">
        <v>1.7199999419972301E-3</v>
      </c>
      <c r="S4358" s="107">
        <v>1.760000013746321E-3</v>
      </c>
    </row>
    <row r="4359" spans="1:19" x14ac:dyDescent="0.25">
      <c r="A4359" t="s">
        <v>331</v>
      </c>
      <c r="B4359" t="s">
        <v>347</v>
      </c>
      <c r="C4359" t="s">
        <v>347</v>
      </c>
      <c r="D4359" t="s">
        <v>347</v>
      </c>
      <c r="E4359" t="s">
        <v>176</v>
      </c>
      <c r="F4359" t="s">
        <v>177</v>
      </c>
      <c r="G4359">
        <v>15</v>
      </c>
      <c r="H4359" t="s">
        <v>365</v>
      </c>
      <c r="I4359" t="s">
        <v>430</v>
      </c>
      <c r="J4359" t="s">
        <v>436</v>
      </c>
      <c r="K4359">
        <v>157</v>
      </c>
      <c r="L4359" s="106">
        <v>4.7449998557567603E-2</v>
      </c>
      <c r="M4359" s="106">
        <v>4.780999943614006E-2</v>
      </c>
      <c r="N4359">
        <v>344</v>
      </c>
      <c r="O4359" s="106">
        <v>6.0750000178813927E-2</v>
      </c>
      <c r="P4359" s="106">
        <v>6.2059998512268073E-2</v>
      </c>
      <c r="Q4359">
        <v>6784</v>
      </c>
      <c r="R4359" s="106">
        <v>2.9829999431967739E-2</v>
      </c>
      <c r="S4359" s="106">
        <v>3.060000017285347E-2</v>
      </c>
    </row>
    <row r="4360" spans="1:19" x14ac:dyDescent="0.25">
      <c r="A4360" t="s">
        <v>331</v>
      </c>
      <c r="B4360" t="s">
        <v>347</v>
      </c>
      <c r="C4360" t="s">
        <v>347</v>
      </c>
      <c r="D4360" t="s">
        <v>347</v>
      </c>
      <c r="E4360" t="s">
        <v>176</v>
      </c>
      <c r="F4360" t="s">
        <v>177</v>
      </c>
      <c r="G4360" s="105">
        <v>15</v>
      </c>
      <c r="H4360" t="s">
        <v>365</v>
      </c>
      <c r="I4360" t="s">
        <v>430</v>
      </c>
      <c r="J4360" t="s">
        <v>431</v>
      </c>
      <c r="K4360" s="105">
        <v>1637</v>
      </c>
      <c r="L4360" s="106">
        <v>0.49470999836921692</v>
      </c>
      <c r="M4360" s="106">
        <v>0.49847999215126038</v>
      </c>
      <c r="N4360" s="105">
        <v>1752</v>
      </c>
      <c r="O4360" s="106">
        <v>0.30937999486923218</v>
      </c>
      <c r="P4360" s="106">
        <v>0.31606999039649958</v>
      </c>
      <c r="Q4360" s="105">
        <v>77035</v>
      </c>
      <c r="R4360" s="106">
        <v>0.33867999911308289</v>
      </c>
      <c r="S4360" s="107">
        <v>0.3474699854850769</v>
      </c>
    </row>
    <row r="4361" spans="1:19" x14ac:dyDescent="0.25">
      <c r="A4361" t="s">
        <v>331</v>
      </c>
      <c r="B4361" t="s">
        <v>347</v>
      </c>
      <c r="C4361" t="s">
        <v>347</v>
      </c>
      <c r="D4361" t="s">
        <v>347</v>
      </c>
      <c r="E4361" t="s">
        <v>176</v>
      </c>
      <c r="F4361" t="s">
        <v>177</v>
      </c>
      <c r="G4361" s="105">
        <v>15</v>
      </c>
      <c r="H4361" t="s">
        <v>365</v>
      </c>
      <c r="I4361" t="s">
        <v>430</v>
      </c>
      <c r="J4361" t="s">
        <v>502</v>
      </c>
      <c r="K4361" s="105">
        <v>1155</v>
      </c>
      <c r="L4361" s="106">
        <v>0.34904998540878301</v>
      </c>
      <c r="M4361" s="106">
        <v>0.3517099916934967</v>
      </c>
      <c r="N4361" s="105">
        <v>2650</v>
      </c>
      <c r="O4361" s="106">
        <v>0.46794998645782471</v>
      </c>
      <c r="P4361" s="106">
        <v>0.47808000445365911</v>
      </c>
      <c r="Q4361" s="105">
        <v>114008</v>
      </c>
      <c r="R4361" s="106">
        <v>0.5012199878692627</v>
      </c>
      <c r="S4361" s="107">
        <v>0.51424002647399902</v>
      </c>
    </row>
    <row r="4362" spans="1:19" x14ac:dyDescent="0.25">
      <c r="A4362" t="s">
        <v>331</v>
      </c>
      <c r="B4362" t="s">
        <v>347</v>
      </c>
      <c r="C4362" t="s">
        <v>347</v>
      </c>
      <c r="D4362" t="s">
        <v>347</v>
      </c>
      <c r="E4362" t="s">
        <v>176</v>
      </c>
      <c r="F4362" t="s">
        <v>177</v>
      </c>
      <c r="G4362" s="105">
        <v>15</v>
      </c>
      <c r="H4362" t="s">
        <v>365</v>
      </c>
      <c r="I4362" t="s">
        <v>430</v>
      </c>
      <c r="J4362" t="s">
        <v>86</v>
      </c>
      <c r="K4362" s="105">
        <v>25</v>
      </c>
      <c r="L4362" s="106">
        <v>7.5599998235702506E-3</v>
      </c>
      <c r="N4362" s="105">
        <v>120</v>
      </c>
      <c r="O4362" s="106">
        <v>2.119000069797039E-2</v>
      </c>
      <c r="Q4362" s="105">
        <v>5756</v>
      </c>
      <c r="R4362" s="106">
        <v>2.5310000404715541E-2</v>
      </c>
      <c r="S4362" s="107"/>
    </row>
    <row r="4363" spans="1:19" x14ac:dyDescent="0.25">
      <c r="A4363" t="s">
        <v>331</v>
      </c>
      <c r="B4363" t="s">
        <v>347</v>
      </c>
      <c r="C4363" t="s">
        <v>347</v>
      </c>
      <c r="D4363" t="s">
        <v>347</v>
      </c>
      <c r="E4363" t="s">
        <v>176</v>
      </c>
      <c r="F4363" t="s">
        <v>177</v>
      </c>
      <c r="G4363" s="105">
        <v>15</v>
      </c>
      <c r="H4363" t="s">
        <v>365</v>
      </c>
      <c r="I4363" t="s">
        <v>401</v>
      </c>
      <c r="J4363" t="s">
        <v>405</v>
      </c>
      <c r="K4363" s="105">
        <v>2568</v>
      </c>
      <c r="L4363" s="106">
        <v>0.7760699987411499</v>
      </c>
      <c r="M4363" s="106">
        <v>0.80551999807357788</v>
      </c>
      <c r="N4363" s="105">
        <v>4300</v>
      </c>
      <c r="O4363" s="106">
        <v>0.75931000709533691</v>
      </c>
      <c r="P4363" s="106">
        <v>0.79131001234054565</v>
      </c>
      <c r="Q4363" s="105">
        <v>171311</v>
      </c>
      <c r="R4363" s="106">
        <v>0.75314998626708984</v>
      </c>
      <c r="S4363" s="107">
        <v>0.77806001901626587</v>
      </c>
    </row>
    <row r="4364" spans="1:19" x14ac:dyDescent="0.25">
      <c r="A4364" t="s">
        <v>331</v>
      </c>
      <c r="B4364" t="s">
        <v>347</v>
      </c>
      <c r="C4364" t="s">
        <v>347</v>
      </c>
      <c r="D4364" t="s">
        <v>347</v>
      </c>
      <c r="E4364" t="s">
        <v>176</v>
      </c>
      <c r="F4364" t="s">
        <v>177</v>
      </c>
      <c r="G4364">
        <v>15</v>
      </c>
      <c r="H4364" t="s">
        <v>365</v>
      </c>
      <c r="I4364" t="s">
        <v>401</v>
      </c>
      <c r="J4364" t="s">
        <v>412</v>
      </c>
      <c r="K4364">
        <v>301</v>
      </c>
      <c r="L4364" s="106">
        <v>9.0960003435611725E-2</v>
      </c>
      <c r="M4364" s="106">
        <v>9.4420000910758972E-2</v>
      </c>
      <c r="N4364">
        <v>525</v>
      </c>
      <c r="O4364" s="106">
        <v>9.2710003256797791E-2</v>
      </c>
      <c r="P4364" s="106">
        <v>9.6610002219676971E-2</v>
      </c>
      <c r="Q4364">
        <v>22313</v>
      </c>
      <c r="R4364" s="106">
        <v>9.8099999129772186E-2</v>
      </c>
      <c r="S4364" s="106">
        <v>0.10134000331163411</v>
      </c>
    </row>
    <row r="4365" spans="1:19" x14ac:dyDescent="0.25">
      <c r="A4365" t="s">
        <v>331</v>
      </c>
      <c r="B4365" t="s">
        <v>347</v>
      </c>
      <c r="C4365" t="s">
        <v>347</v>
      </c>
      <c r="D4365" t="s">
        <v>347</v>
      </c>
      <c r="E4365" t="s">
        <v>176</v>
      </c>
      <c r="F4365" t="s">
        <v>177</v>
      </c>
      <c r="G4365">
        <v>15</v>
      </c>
      <c r="H4365" t="s">
        <v>365</v>
      </c>
      <c r="I4365" t="s">
        <v>401</v>
      </c>
      <c r="J4365" t="s">
        <v>413</v>
      </c>
      <c r="K4365">
        <v>195</v>
      </c>
      <c r="L4365" s="106">
        <v>5.8929998427629471E-2</v>
      </c>
      <c r="M4365" s="106">
        <v>6.1170000582933433E-2</v>
      </c>
      <c r="N4365">
        <v>361</v>
      </c>
      <c r="O4365" s="106">
        <v>6.3749998807907104E-2</v>
      </c>
      <c r="P4365" s="106">
        <v>6.6430002450942993E-2</v>
      </c>
      <c r="Q4365">
        <v>15680</v>
      </c>
      <c r="R4365" s="106">
        <v>6.8939998745918274E-2</v>
      </c>
      <c r="S4365" s="106">
        <v>7.1220003068447113E-2</v>
      </c>
    </row>
    <row r="4366" spans="1:19" x14ac:dyDescent="0.25">
      <c r="A4366" t="s">
        <v>331</v>
      </c>
      <c r="B4366" t="s">
        <v>347</v>
      </c>
      <c r="C4366" t="s">
        <v>347</v>
      </c>
      <c r="D4366" t="s">
        <v>347</v>
      </c>
      <c r="E4366" t="s">
        <v>176</v>
      </c>
      <c r="F4366" t="s">
        <v>177</v>
      </c>
      <c r="G4366" s="105">
        <v>15</v>
      </c>
      <c r="H4366" t="s">
        <v>365</v>
      </c>
      <c r="I4366" t="s">
        <v>401</v>
      </c>
      <c r="J4366" t="s">
        <v>441</v>
      </c>
      <c r="K4366" s="105">
        <v>121</v>
      </c>
      <c r="L4366" s="106">
        <v>3.6570001393556588E-2</v>
      </c>
      <c r="N4366" s="105">
        <v>229</v>
      </c>
      <c r="O4366" s="106">
        <v>4.0440000593662262E-2</v>
      </c>
      <c r="Q4366" s="105">
        <v>7283</v>
      </c>
      <c r="R4366" s="106">
        <v>3.2019998878240592E-2</v>
      </c>
      <c r="S4366" s="107"/>
    </row>
    <row r="4367" spans="1:19" x14ac:dyDescent="0.25">
      <c r="A4367" t="s">
        <v>331</v>
      </c>
      <c r="B4367" t="s">
        <v>347</v>
      </c>
      <c r="C4367" t="s">
        <v>347</v>
      </c>
      <c r="D4367" t="s">
        <v>347</v>
      </c>
      <c r="E4367" t="s">
        <v>176</v>
      </c>
      <c r="F4367" t="s">
        <v>177</v>
      </c>
      <c r="G4367" s="105">
        <v>15</v>
      </c>
      <c r="H4367" t="s">
        <v>365</v>
      </c>
      <c r="I4367" t="s">
        <v>401</v>
      </c>
      <c r="J4367" t="s">
        <v>414</v>
      </c>
      <c r="K4367" s="105">
        <v>124</v>
      </c>
      <c r="L4367" s="106">
        <v>3.7470001727342613E-2</v>
      </c>
      <c r="M4367" s="106">
        <v>3.8899999111890793E-2</v>
      </c>
      <c r="N4367" s="105">
        <v>248</v>
      </c>
      <c r="O4367" s="106">
        <v>4.3790001422166817E-2</v>
      </c>
      <c r="P4367" s="106">
        <v>4.5639999210834503E-2</v>
      </c>
      <c r="Q4367" s="105">
        <v>10872</v>
      </c>
      <c r="R4367" s="106">
        <v>4.7800000756978989E-2</v>
      </c>
      <c r="S4367" s="107">
        <v>4.9380000680685043E-2</v>
      </c>
    </row>
    <row r="4368" spans="1:19" x14ac:dyDescent="0.25">
      <c r="A4368" t="s">
        <v>331</v>
      </c>
      <c r="B4368" t="s">
        <v>347</v>
      </c>
      <c r="C4368" t="s">
        <v>347</v>
      </c>
      <c r="D4368" t="s">
        <v>347</v>
      </c>
      <c r="E4368" t="s">
        <v>184</v>
      </c>
      <c r="F4368" t="s">
        <v>185</v>
      </c>
      <c r="G4368" s="105">
        <v>15</v>
      </c>
      <c r="H4368" t="s">
        <v>365</v>
      </c>
      <c r="I4368" t="s">
        <v>349</v>
      </c>
      <c r="J4368" t="s">
        <v>350</v>
      </c>
      <c r="K4368" s="105">
        <v>13</v>
      </c>
      <c r="L4368" s="106">
        <v>1.360000018030405E-2</v>
      </c>
      <c r="N4368" s="105">
        <v>52</v>
      </c>
      <c r="O4368" s="106">
        <v>9.180000051856041E-3</v>
      </c>
      <c r="Q4368" s="105">
        <v>1130</v>
      </c>
      <c r="R4368" s="106">
        <v>4.9700001254677773E-3</v>
      </c>
      <c r="S4368" s="107"/>
    </row>
    <row r="4369" spans="1:19" x14ac:dyDescent="0.25">
      <c r="A4369" t="s">
        <v>331</v>
      </c>
      <c r="B4369" t="s">
        <v>347</v>
      </c>
      <c r="C4369" t="s">
        <v>347</v>
      </c>
      <c r="D4369" t="s">
        <v>347</v>
      </c>
      <c r="E4369" t="s">
        <v>184</v>
      </c>
      <c r="F4369" t="s">
        <v>185</v>
      </c>
      <c r="G4369">
        <v>15</v>
      </c>
      <c r="H4369" t="s">
        <v>365</v>
      </c>
      <c r="I4369" t="s">
        <v>349</v>
      </c>
      <c r="J4369" t="s">
        <v>368</v>
      </c>
      <c r="K4369">
        <v>72</v>
      </c>
      <c r="L4369" s="106">
        <v>7.5309999287128448E-2</v>
      </c>
      <c r="N4369">
        <v>354</v>
      </c>
      <c r="O4369" s="106">
        <v>6.2509998679161072E-2</v>
      </c>
      <c r="Q4369">
        <v>8418</v>
      </c>
      <c r="R4369" s="106">
        <v>3.700999915599823E-2</v>
      </c>
    </row>
    <row r="4370" spans="1:19" x14ac:dyDescent="0.25">
      <c r="A4370" t="s">
        <v>331</v>
      </c>
      <c r="B4370" t="s">
        <v>347</v>
      </c>
      <c r="C4370" t="s">
        <v>347</v>
      </c>
      <c r="D4370" t="s">
        <v>347</v>
      </c>
      <c r="E4370" t="s">
        <v>184</v>
      </c>
      <c r="F4370" t="s">
        <v>185</v>
      </c>
      <c r="G4370" s="105">
        <v>15</v>
      </c>
      <c r="H4370" t="s">
        <v>365</v>
      </c>
      <c r="I4370" t="s">
        <v>349</v>
      </c>
      <c r="J4370" t="s">
        <v>369</v>
      </c>
      <c r="K4370" s="105">
        <v>207</v>
      </c>
      <c r="L4370" s="106">
        <v>0.21652999520301819</v>
      </c>
      <c r="N4370" s="105">
        <v>977</v>
      </c>
      <c r="O4370" s="106">
        <v>0.1725199967622757</v>
      </c>
      <c r="Q4370" s="105">
        <v>27454</v>
      </c>
      <c r="R4370" s="106">
        <v>0.1207000017166138</v>
      </c>
      <c r="S4370" s="107"/>
    </row>
    <row r="4371" spans="1:19" x14ac:dyDescent="0.25">
      <c r="A4371" t="s">
        <v>331</v>
      </c>
      <c r="B4371" t="s">
        <v>347</v>
      </c>
      <c r="C4371" t="s">
        <v>347</v>
      </c>
      <c r="D4371" t="s">
        <v>347</v>
      </c>
      <c r="E4371" t="s">
        <v>184</v>
      </c>
      <c r="F4371" t="s">
        <v>185</v>
      </c>
      <c r="G4371" s="105">
        <v>15</v>
      </c>
      <c r="H4371" t="s">
        <v>365</v>
      </c>
      <c r="I4371" t="s">
        <v>349</v>
      </c>
      <c r="J4371" t="s">
        <v>370</v>
      </c>
      <c r="K4371" s="105">
        <v>180</v>
      </c>
      <c r="L4371" s="106">
        <v>0.18828000128269201</v>
      </c>
      <c r="N4371" s="105">
        <v>1476</v>
      </c>
      <c r="O4371" s="106">
        <v>0.26063999533653259</v>
      </c>
      <c r="Q4371" s="105">
        <v>55879</v>
      </c>
      <c r="R4371" s="106">
        <v>0.24567000567913061</v>
      </c>
      <c r="S4371" s="107"/>
    </row>
    <row r="4372" spans="1:19" x14ac:dyDescent="0.25">
      <c r="A4372" t="s">
        <v>331</v>
      </c>
      <c r="B4372" t="s">
        <v>347</v>
      </c>
      <c r="C4372" t="s">
        <v>347</v>
      </c>
      <c r="D4372" t="s">
        <v>347</v>
      </c>
      <c r="E4372" t="s">
        <v>184</v>
      </c>
      <c r="F4372" t="s">
        <v>185</v>
      </c>
      <c r="G4372">
        <v>15</v>
      </c>
      <c r="H4372" t="s">
        <v>365</v>
      </c>
      <c r="I4372" t="s">
        <v>349</v>
      </c>
      <c r="J4372" t="s">
        <v>371</v>
      </c>
      <c r="K4372">
        <v>161</v>
      </c>
      <c r="L4372" s="106">
        <v>0.16841000318527219</v>
      </c>
      <c r="N4372">
        <v>1358</v>
      </c>
      <c r="O4372" s="106">
        <v>0.23980000615119931</v>
      </c>
      <c r="Q4372">
        <v>57982</v>
      </c>
      <c r="R4372" s="106">
        <v>0.25490999221801758</v>
      </c>
    </row>
    <row r="4373" spans="1:19" x14ac:dyDescent="0.25">
      <c r="A4373" t="s">
        <v>331</v>
      </c>
      <c r="B4373" t="s">
        <v>347</v>
      </c>
      <c r="C4373" t="s">
        <v>347</v>
      </c>
      <c r="D4373" t="s">
        <v>347</v>
      </c>
      <c r="E4373" t="s">
        <v>184</v>
      </c>
      <c r="F4373" t="s">
        <v>185</v>
      </c>
      <c r="G4373" s="105">
        <v>15</v>
      </c>
      <c r="H4373" t="s">
        <v>365</v>
      </c>
      <c r="I4373" t="s">
        <v>349</v>
      </c>
      <c r="J4373" t="s">
        <v>372</v>
      </c>
      <c r="K4373" s="105">
        <v>159</v>
      </c>
      <c r="L4373" s="106">
        <v>0.1663199961185455</v>
      </c>
      <c r="N4373" s="105">
        <v>848</v>
      </c>
      <c r="O4373" s="106">
        <v>0.149739995598793</v>
      </c>
      <c r="Q4373" s="105">
        <v>44765</v>
      </c>
      <c r="R4373" s="106">
        <v>0.19679999351501459</v>
      </c>
      <c r="S4373" s="107"/>
    </row>
    <row r="4374" spans="1:19" x14ac:dyDescent="0.25">
      <c r="A4374" t="s">
        <v>331</v>
      </c>
      <c r="B4374" t="s">
        <v>347</v>
      </c>
      <c r="C4374" t="s">
        <v>347</v>
      </c>
      <c r="D4374" t="s">
        <v>347</v>
      </c>
      <c r="E4374" t="s">
        <v>184</v>
      </c>
      <c r="F4374" t="s">
        <v>185</v>
      </c>
      <c r="G4374" s="105">
        <v>15</v>
      </c>
      <c r="H4374" t="s">
        <v>365</v>
      </c>
      <c r="I4374" t="s">
        <v>349</v>
      </c>
      <c r="J4374" t="s">
        <v>373</v>
      </c>
      <c r="K4374" s="105">
        <v>164</v>
      </c>
      <c r="L4374" s="106">
        <v>0.17155000567436221</v>
      </c>
      <c r="N4374" s="105">
        <v>598</v>
      </c>
      <c r="O4374" s="106">
        <v>0.1055999994277954</v>
      </c>
      <c r="Q4374" s="105">
        <v>31831</v>
      </c>
      <c r="R4374" s="106">
        <v>0.1399399936199188</v>
      </c>
      <c r="S4374" s="107"/>
    </row>
    <row r="4375" spans="1:19" x14ac:dyDescent="0.25">
      <c r="A4375" t="s">
        <v>331</v>
      </c>
      <c r="B4375" t="s">
        <v>347</v>
      </c>
      <c r="C4375" t="s">
        <v>347</v>
      </c>
      <c r="D4375" t="s">
        <v>347</v>
      </c>
      <c r="E4375" t="s">
        <v>184</v>
      </c>
      <c r="F4375" t="s">
        <v>185</v>
      </c>
      <c r="G4375" s="105">
        <v>15</v>
      </c>
      <c r="H4375" t="s">
        <v>365</v>
      </c>
      <c r="I4375" t="s">
        <v>438</v>
      </c>
      <c r="J4375" t="s">
        <v>48</v>
      </c>
      <c r="K4375" s="105">
        <v>764</v>
      </c>
      <c r="L4375" s="106">
        <v>0.79916000366210938</v>
      </c>
      <c r="M4375" s="106">
        <v>0.83406001329421997</v>
      </c>
      <c r="N4375" s="105">
        <v>4646</v>
      </c>
      <c r="O4375" s="106">
        <v>0.82041001319885254</v>
      </c>
      <c r="P4375" s="106">
        <v>0.85499000549316406</v>
      </c>
      <c r="Q4375" s="105">
        <v>186401</v>
      </c>
      <c r="R4375" s="106">
        <v>0.81949001550674438</v>
      </c>
      <c r="S4375" s="107">
        <v>0.8465999960899353</v>
      </c>
    </row>
    <row r="4376" spans="1:19" x14ac:dyDescent="0.25">
      <c r="A4376" t="s">
        <v>331</v>
      </c>
      <c r="B4376" t="s">
        <v>347</v>
      </c>
      <c r="C4376" t="s">
        <v>347</v>
      </c>
      <c r="D4376" t="s">
        <v>347</v>
      </c>
      <c r="E4376" t="s">
        <v>184</v>
      </c>
      <c r="F4376" t="s">
        <v>185</v>
      </c>
      <c r="G4376" s="105">
        <v>15</v>
      </c>
      <c r="H4376" t="s">
        <v>365</v>
      </c>
      <c r="I4376" t="s">
        <v>438</v>
      </c>
      <c r="J4376" t="s">
        <v>42</v>
      </c>
      <c r="K4376" s="105">
        <v>93</v>
      </c>
      <c r="L4376" s="106">
        <v>9.7280003130435944E-2</v>
      </c>
      <c r="M4376" s="106">
        <v>0.1015300005674362</v>
      </c>
      <c r="N4376" s="105">
        <v>466</v>
      </c>
      <c r="O4376" s="106">
        <v>8.2290001213550568E-2</v>
      </c>
      <c r="P4376" s="106">
        <v>8.5759997367858887E-2</v>
      </c>
      <c r="Q4376" s="105">
        <v>20350</v>
      </c>
      <c r="R4376" s="106">
        <v>8.9469999074935913E-2</v>
      </c>
      <c r="S4376" s="107">
        <v>9.2430002987384796E-2</v>
      </c>
    </row>
    <row r="4377" spans="1:19" x14ac:dyDescent="0.25">
      <c r="A4377" t="s">
        <v>331</v>
      </c>
      <c r="B4377" t="s">
        <v>347</v>
      </c>
      <c r="C4377" t="s">
        <v>347</v>
      </c>
      <c r="D4377" t="s">
        <v>347</v>
      </c>
      <c r="E4377" t="s">
        <v>184</v>
      </c>
      <c r="F4377" t="s">
        <v>185</v>
      </c>
      <c r="G4377" s="105">
        <v>15</v>
      </c>
      <c r="H4377" t="s">
        <v>365</v>
      </c>
      <c r="I4377" t="s">
        <v>438</v>
      </c>
      <c r="J4377" t="s">
        <v>374</v>
      </c>
      <c r="K4377" s="105">
        <v>59</v>
      </c>
      <c r="L4377" s="106">
        <v>6.1719998717308037E-2</v>
      </c>
      <c r="M4377" s="106">
        <v>6.4410001039505005E-2</v>
      </c>
      <c r="N4377" s="105">
        <v>322</v>
      </c>
      <c r="O4377" s="106">
        <v>5.6859999895095832E-2</v>
      </c>
      <c r="P4377" s="106">
        <v>5.9259999543428421E-2</v>
      </c>
      <c r="Q4377" s="105">
        <v>13425</v>
      </c>
      <c r="R4377" s="106">
        <v>5.9020001441240311E-2</v>
      </c>
      <c r="S4377" s="107">
        <v>6.0970000922679901E-2</v>
      </c>
    </row>
    <row r="4378" spans="1:19" x14ac:dyDescent="0.25">
      <c r="A4378" t="s">
        <v>331</v>
      </c>
      <c r="B4378" t="s">
        <v>347</v>
      </c>
      <c r="C4378" t="s">
        <v>347</v>
      </c>
      <c r="D4378" t="s">
        <v>347</v>
      </c>
      <c r="E4378" t="s">
        <v>184</v>
      </c>
      <c r="F4378" t="s">
        <v>185</v>
      </c>
      <c r="G4378" s="105">
        <v>15</v>
      </c>
      <c r="H4378" t="s">
        <v>365</v>
      </c>
      <c r="I4378" t="s">
        <v>438</v>
      </c>
      <c r="J4378" t="s">
        <v>86</v>
      </c>
      <c r="K4378" s="105">
        <v>40</v>
      </c>
      <c r="L4378" s="106">
        <v>4.1839998215436942E-2</v>
      </c>
      <c r="N4378" s="105">
        <v>229</v>
      </c>
      <c r="O4378" s="106">
        <v>4.0440000593662262E-2</v>
      </c>
      <c r="Q4378" s="105">
        <v>7283</v>
      </c>
      <c r="R4378" s="106">
        <v>3.2019998878240592E-2</v>
      </c>
      <c r="S4378" s="107"/>
    </row>
    <row r="4379" spans="1:19" x14ac:dyDescent="0.25">
      <c r="A4379" t="s">
        <v>331</v>
      </c>
      <c r="B4379" t="s">
        <v>347</v>
      </c>
      <c r="C4379" t="s">
        <v>347</v>
      </c>
      <c r="D4379" t="s">
        <v>347</v>
      </c>
      <c r="E4379" t="s">
        <v>184</v>
      </c>
      <c r="F4379" t="s">
        <v>185</v>
      </c>
      <c r="G4379">
        <v>15</v>
      </c>
      <c r="H4379" t="s">
        <v>365</v>
      </c>
      <c r="I4379" t="s">
        <v>375</v>
      </c>
      <c r="J4379" t="s">
        <v>376</v>
      </c>
      <c r="K4379">
        <v>171</v>
      </c>
      <c r="L4379" s="106">
        <v>0.1788700073957443</v>
      </c>
      <c r="N4379">
        <v>1162</v>
      </c>
      <c r="O4379" s="106">
        <v>0.20519000291824341</v>
      </c>
      <c r="Q4379">
        <v>47189</v>
      </c>
      <c r="R4379" s="106">
        <v>0.20746000111103061</v>
      </c>
    </row>
    <row r="4380" spans="1:19" x14ac:dyDescent="0.25">
      <c r="A4380" t="s">
        <v>331</v>
      </c>
      <c r="B4380" t="s">
        <v>347</v>
      </c>
      <c r="C4380" t="s">
        <v>347</v>
      </c>
      <c r="D4380" t="s">
        <v>347</v>
      </c>
      <c r="E4380" t="s">
        <v>184</v>
      </c>
      <c r="F4380" t="s">
        <v>185</v>
      </c>
      <c r="G4380" s="105">
        <v>15</v>
      </c>
      <c r="H4380" t="s">
        <v>365</v>
      </c>
      <c r="I4380" t="s">
        <v>375</v>
      </c>
      <c r="J4380" t="s">
        <v>377</v>
      </c>
      <c r="K4380" s="105">
        <v>210</v>
      </c>
      <c r="L4380" s="106">
        <v>0.21966999769210821</v>
      </c>
      <c r="N4380" s="105">
        <v>1195</v>
      </c>
      <c r="O4380" s="106">
        <v>0.21101999282836911</v>
      </c>
      <c r="Q4380" s="105">
        <v>47420</v>
      </c>
      <c r="R4380" s="106">
        <v>0.20848000049591059</v>
      </c>
      <c r="S4380" s="107"/>
    </row>
    <row r="4381" spans="1:19" x14ac:dyDescent="0.25">
      <c r="A4381" t="s">
        <v>331</v>
      </c>
      <c r="B4381" t="s">
        <v>347</v>
      </c>
      <c r="C4381" t="s">
        <v>347</v>
      </c>
      <c r="D4381" t="s">
        <v>347</v>
      </c>
      <c r="E4381" t="s">
        <v>184</v>
      </c>
      <c r="F4381" t="s">
        <v>185</v>
      </c>
      <c r="G4381" s="105">
        <v>15</v>
      </c>
      <c r="H4381" t="s">
        <v>365</v>
      </c>
      <c r="I4381" t="s">
        <v>375</v>
      </c>
      <c r="J4381" t="s">
        <v>378</v>
      </c>
      <c r="K4381" s="105">
        <v>181</v>
      </c>
      <c r="L4381" s="106">
        <v>0.18932999670505521</v>
      </c>
      <c r="N4381" s="105">
        <v>923</v>
      </c>
      <c r="O4381" s="106">
        <v>0.16299000382423401</v>
      </c>
      <c r="Q4381" s="105">
        <v>37332</v>
      </c>
      <c r="R4381" s="106">
        <v>0.1641300022602081</v>
      </c>
      <c r="S4381" s="107"/>
    </row>
    <row r="4382" spans="1:19" x14ac:dyDescent="0.25">
      <c r="A4382" t="s">
        <v>331</v>
      </c>
      <c r="B4382" t="s">
        <v>347</v>
      </c>
      <c r="C4382" t="s">
        <v>347</v>
      </c>
      <c r="D4382" t="s">
        <v>347</v>
      </c>
      <c r="E4382" t="s">
        <v>184</v>
      </c>
      <c r="F4382" t="s">
        <v>185</v>
      </c>
      <c r="G4382" s="105">
        <v>15</v>
      </c>
      <c r="H4382" t="s">
        <v>365</v>
      </c>
      <c r="I4382" t="s">
        <v>375</v>
      </c>
      <c r="J4382" t="s">
        <v>379</v>
      </c>
      <c r="K4382" s="105">
        <v>214</v>
      </c>
      <c r="L4382" s="106">
        <v>0.2238499969244003</v>
      </c>
      <c r="N4382" s="105">
        <v>1128</v>
      </c>
      <c r="O4382" s="106">
        <v>0.1991900056600571</v>
      </c>
      <c r="Q4382" s="105">
        <v>47525</v>
      </c>
      <c r="R4382" s="106">
        <v>0.20893999934196469</v>
      </c>
      <c r="S4382" s="107"/>
    </row>
    <row r="4383" spans="1:19" x14ac:dyDescent="0.25">
      <c r="A4383" t="s">
        <v>331</v>
      </c>
      <c r="B4383" t="s">
        <v>347</v>
      </c>
      <c r="C4383" t="s">
        <v>347</v>
      </c>
      <c r="D4383" t="s">
        <v>347</v>
      </c>
      <c r="E4383" t="s">
        <v>184</v>
      </c>
      <c r="F4383" t="s">
        <v>185</v>
      </c>
      <c r="G4383" s="105">
        <v>15</v>
      </c>
      <c r="H4383" t="s">
        <v>365</v>
      </c>
      <c r="I4383" t="s">
        <v>375</v>
      </c>
      <c r="J4383" t="s">
        <v>380</v>
      </c>
      <c r="K4383" s="105">
        <v>180</v>
      </c>
      <c r="L4383" s="106">
        <v>0.18828000128269201</v>
      </c>
      <c r="N4383" s="105">
        <v>1255</v>
      </c>
      <c r="O4383" s="106">
        <v>0.2216099947690964</v>
      </c>
      <c r="Q4383" s="105">
        <v>47993</v>
      </c>
      <c r="R4383" s="106">
        <v>0.210999995470047</v>
      </c>
      <c r="S4383" s="107"/>
    </row>
    <row r="4384" spans="1:19" x14ac:dyDescent="0.25">
      <c r="A4384" t="s">
        <v>331</v>
      </c>
      <c r="B4384" t="s">
        <v>347</v>
      </c>
      <c r="C4384" t="s">
        <v>347</v>
      </c>
      <c r="D4384" t="s">
        <v>347</v>
      </c>
      <c r="E4384" t="s">
        <v>184</v>
      </c>
      <c r="F4384" t="s">
        <v>185</v>
      </c>
      <c r="G4384">
        <v>15</v>
      </c>
      <c r="H4384" t="s">
        <v>365</v>
      </c>
      <c r="I4384" t="s">
        <v>381</v>
      </c>
      <c r="J4384" t="s">
        <v>382</v>
      </c>
      <c r="K4384">
        <v>82</v>
      </c>
      <c r="L4384" s="106">
        <v>8.5770003497600555E-2</v>
      </c>
      <c r="M4384" s="106">
        <v>0.1007400006055832</v>
      </c>
      <c r="N4384">
        <v>224</v>
      </c>
      <c r="O4384" s="106">
        <v>3.9560001343488693E-2</v>
      </c>
      <c r="P4384" s="106">
        <v>5.9119999408721917E-2</v>
      </c>
      <c r="Q4384">
        <v>5423</v>
      </c>
      <c r="R4384" s="106">
        <v>2.384000085294247E-2</v>
      </c>
      <c r="S4384" s="106">
        <v>3.0780000612139698E-2</v>
      </c>
    </row>
    <row r="4385" spans="1:19" x14ac:dyDescent="0.25">
      <c r="A4385" t="s">
        <v>331</v>
      </c>
      <c r="B4385" t="s">
        <v>347</v>
      </c>
      <c r="C4385" t="s">
        <v>347</v>
      </c>
      <c r="D4385" t="s">
        <v>347</v>
      </c>
      <c r="E4385" t="s">
        <v>184</v>
      </c>
      <c r="F4385" t="s">
        <v>185</v>
      </c>
      <c r="G4385" s="105">
        <v>15</v>
      </c>
      <c r="H4385" t="s">
        <v>365</v>
      </c>
      <c r="I4385" t="s">
        <v>381</v>
      </c>
      <c r="J4385" t="s">
        <v>383</v>
      </c>
      <c r="K4385" s="105">
        <v>28</v>
      </c>
      <c r="L4385" s="106">
        <v>2.9289999976754189E-2</v>
      </c>
      <c r="M4385" s="106">
        <v>3.4400001168251038E-2</v>
      </c>
      <c r="N4385" s="105">
        <v>624</v>
      </c>
      <c r="O4385" s="106">
        <v>0.11018999665975571</v>
      </c>
      <c r="P4385" s="106">
        <v>0.16469000279903409</v>
      </c>
      <c r="Q4385" s="105">
        <v>26007</v>
      </c>
      <c r="R4385" s="106">
        <v>0.11433999985456469</v>
      </c>
      <c r="S4385" s="107">
        <v>0.1476300060749054</v>
      </c>
    </row>
    <row r="4386" spans="1:19" x14ac:dyDescent="0.25">
      <c r="A4386" t="s">
        <v>331</v>
      </c>
      <c r="B4386" t="s">
        <v>347</v>
      </c>
      <c r="C4386" t="s">
        <v>347</v>
      </c>
      <c r="D4386" t="s">
        <v>347</v>
      </c>
      <c r="E4386" t="s">
        <v>184</v>
      </c>
      <c r="F4386" t="s">
        <v>185</v>
      </c>
      <c r="G4386" s="105">
        <v>15</v>
      </c>
      <c r="H4386" t="s">
        <v>365</v>
      </c>
      <c r="I4386" t="s">
        <v>381</v>
      </c>
      <c r="J4386" t="s">
        <v>384</v>
      </c>
      <c r="K4386" s="105">
        <v>704</v>
      </c>
      <c r="L4386" s="106">
        <v>0.73640000820159912</v>
      </c>
      <c r="M4386" s="106">
        <v>0.86485999822616577</v>
      </c>
      <c r="N4386" s="105">
        <v>2941</v>
      </c>
      <c r="O4386" s="106">
        <v>0.51933997869491577</v>
      </c>
      <c r="P4386" s="106">
        <v>0.77618998289108276</v>
      </c>
      <c r="Q4386" s="105">
        <v>144739</v>
      </c>
      <c r="R4386" s="106">
        <v>0.6363300085067749</v>
      </c>
      <c r="S4386" s="107">
        <v>0.82159000635147095</v>
      </c>
    </row>
    <row r="4387" spans="1:19" x14ac:dyDescent="0.25">
      <c r="A4387" t="s">
        <v>331</v>
      </c>
      <c r="B4387" t="s">
        <v>347</v>
      </c>
      <c r="C4387" t="s">
        <v>347</v>
      </c>
      <c r="D4387" t="s">
        <v>347</v>
      </c>
      <c r="E4387" t="s">
        <v>184</v>
      </c>
      <c r="F4387" t="s">
        <v>185</v>
      </c>
      <c r="G4387" s="105">
        <v>15</v>
      </c>
      <c r="H4387" t="s">
        <v>365</v>
      </c>
      <c r="I4387" t="s">
        <v>381</v>
      </c>
      <c r="J4387" t="s">
        <v>385</v>
      </c>
      <c r="K4387" s="105">
        <v>142</v>
      </c>
      <c r="L4387" s="106">
        <v>0.14854000508785251</v>
      </c>
      <c r="N4387" s="105">
        <v>1874</v>
      </c>
      <c r="O4387" s="106">
        <v>0.33092001080513</v>
      </c>
      <c r="Q4387" s="105">
        <v>51290</v>
      </c>
      <c r="R4387" s="106">
        <v>0.22549000382423401</v>
      </c>
      <c r="S4387" s="107"/>
    </row>
    <row r="4388" spans="1:19" x14ac:dyDescent="0.25">
      <c r="A4388" t="s">
        <v>331</v>
      </c>
      <c r="B4388" t="s">
        <v>347</v>
      </c>
      <c r="C4388" t="s">
        <v>347</v>
      </c>
      <c r="D4388" t="s">
        <v>347</v>
      </c>
      <c r="E4388" t="s">
        <v>184</v>
      </c>
      <c r="F4388" t="s">
        <v>185</v>
      </c>
      <c r="G4388" s="105">
        <v>15</v>
      </c>
      <c r="H4388" t="s">
        <v>365</v>
      </c>
      <c r="I4388" t="s">
        <v>386</v>
      </c>
      <c r="J4388" t="s">
        <v>387</v>
      </c>
      <c r="K4388" s="105">
        <v>65</v>
      </c>
      <c r="L4388" s="106">
        <v>6.7989997565746307E-2</v>
      </c>
      <c r="M4388" s="106">
        <v>6.9300003349781036E-2</v>
      </c>
      <c r="N4388" s="105">
        <v>353</v>
      </c>
      <c r="O4388" s="106">
        <v>6.2330000102519989E-2</v>
      </c>
      <c r="P4388" s="106">
        <v>6.4039997756481171E-2</v>
      </c>
      <c r="Q4388" s="105">
        <v>12181</v>
      </c>
      <c r="R4388" s="106">
        <v>5.3550001233816147E-2</v>
      </c>
      <c r="S4388" s="107">
        <v>5.4999999701976783E-2</v>
      </c>
    </row>
    <row r="4389" spans="1:19" x14ac:dyDescent="0.25">
      <c r="A4389" t="s">
        <v>331</v>
      </c>
      <c r="B4389" t="s">
        <v>347</v>
      </c>
      <c r="C4389" t="s">
        <v>347</v>
      </c>
      <c r="D4389" t="s">
        <v>347</v>
      </c>
      <c r="E4389" t="s">
        <v>184</v>
      </c>
      <c r="F4389" t="s">
        <v>185</v>
      </c>
      <c r="G4389" s="105">
        <v>15</v>
      </c>
      <c r="H4389" t="s">
        <v>365</v>
      </c>
      <c r="I4389" t="s">
        <v>386</v>
      </c>
      <c r="J4389" t="s">
        <v>388</v>
      </c>
      <c r="K4389" s="105">
        <v>167</v>
      </c>
      <c r="L4389" s="106">
        <v>0.17468999326229101</v>
      </c>
      <c r="M4389" s="106">
        <v>0.17803999781608579</v>
      </c>
      <c r="N4389" s="105">
        <v>951</v>
      </c>
      <c r="O4389" s="106">
        <v>0.167930006980896</v>
      </c>
      <c r="P4389" s="106">
        <v>0.1725299954414368</v>
      </c>
      <c r="Q4389" s="105">
        <v>6321</v>
      </c>
      <c r="R4389" s="106">
        <v>2.77900006622076E-2</v>
      </c>
      <c r="S4389" s="107">
        <v>2.8540000319480899E-2</v>
      </c>
    </row>
    <row r="4390" spans="1:19" x14ac:dyDescent="0.25">
      <c r="A4390" t="s">
        <v>331</v>
      </c>
      <c r="B4390" t="s">
        <v>347</v>
      </c>
      <c r="C4390" t="s">
        <v>347</v>
      </c>
      <c r="D4390" t="s">
        <v>347</v>
      </c>
      <c r="E4390" t="s">
        <v>184</v>
      </c>
      <c r="F4390" t="s">
        <v>185</v>
      </c>
      <c r="G4390" s="105">
        <v>15</v>
      </c>
      <c r="H4390" t="s">
        <v>365</v>
      </c>
      <c r="I4390" t="s">
        <v>386</v>
      </c>
      <c r="J4390" t="s">
        <v>85</v>
      </c>
      <c r="K4390" s="105">
        <v>36</v>
      </c>
      <c r="L4390" s="106">
        <v>3.765999898314476E-2</v>
      </c>
      <c r="M4390" s="106">
        <v>3.8380000740289688E-2</v>
      </c>
      <c r="N4390" s="105">
        <v>200</v>
      </c>
      <c r="O4390" s="106">
        <v>3.5319998860359192E-2</v>
      </c>
      <c r="P4390" s="106">
        <v>3.627999871969223E-2</v>
      </c>
      <c r="Q4390" s="105">
        <v>4872</v>
      </c>
      <c r="R4390" s="106">
        <v>2.1420000120997429E-2</v>
      </c>
      <c r="S4390" s="107">
        <v>2.199999988079071E-2</v>
      </c>
    </row>
    <row r="4391" spans="1:19" x14ac:dyDescent="0.25">
      <c r="A4391" t="s">
        <v>331</v>
      </c>
      <c r="B4391" t="s">
        <v>347</v>
      </c>
      <c r="C4391" t="s">
        <v>347</v>
      </c>
      <c r="D4391" t="s">
        <v>347</v>
      </c>
      <c r="E4391" t="s">
        <v>184</v>
      </c>
      <c r="F4391" t="s">
        <v>185</v>
      </c>
      <c r="G4391" s="105">
        <v>15</v>
      </c>
      <c r="H4391" t="s">
        <v>365</v>
      </c>
      <c r="I4391" t="s">
        <v>386</v>
      </c>
      <c r="J4391" t="s">
        <v>389</v>
      </c>
      <c r="K4391" s="105">
        <v>51</v>
      </c>
      <c r="L4391" s="106">
        <v>5.3350001573562622E-2</v>
      </c>
      <c r="M4391" s="106">
        <v>5.4370000958442688E-2</v>
      </c>
      <c r="N4391" s="105">
        <v>227</v>
      </c>
      <c r="O4391" s="106">
        <v>4.0079999715089798E-2</v>
      </c>
      <c r="P4391" s="106">
        <v>4.1179999709129327E-2</v>
      </c>
      <c r="Q4391" s="105">
        <v>4049</v>
      </c>
      <c r="R4391" s="106">
        <v>1.779999956488609E-2</v>
      </c>
      <c r="S4391" s="107">
        <v>1.8279999494552609E-2</v>
      </c>
    </row>
    <row r="4392" spans="1:19" x14ac:dyDescent="0.25">
      <c r="A4392" t="s">
        <v>331</v>
      </c>
      <c r="B4392" t="s">
        <v>347</v>
      </c>
      <c r="C4392" t="s">
        <v>347</v>
      </c>
      <c r="D4392" t="s">
        <v>347</v>
      </c>
      <c r="E4392" t="s">
        <v>184</v>
      </c>
      <c r="F4392" t="s">
        <v>185</v>
      </c>
      <c r="G4392" s="105">
        <v>15</v>
      </c>
      <c r="H4392" t="s">
        <v>365</v>
      </c>
      <c r="I4392" t="s">
        <v>386</v>
      </c>
      <c r="J4392" t="s">
        <v>86</v>
      </c>
      <c r="K4392" s="105">
        <v>18</v>
      </c>
      <c r="L4392" s="106">
        <v>1.882999949157238E-2</v>
      </c>
      <c r="N4392" s="105">
        <v>151</v>
      </c>
      <c r="O4392" s="106">
        <v>2.6660000905394551E-2</v>
      </c>
      <c r="Q4392" s="105">
        <v>5972</v>
      </c>
      <c r="R4392" s="106">
        <v>2.6259999722242359E-2</v>
      </c>
      <c r="S4392" s="107"/>
    </row>
    <row r="4393" spans="1:19" x14ac:dyDescent="0.25">
      <c r="A4393" t="s">
        <v>331</v>
      </c>
      <c r="B4393" t="s">
        <v>347</v>
      </c>
      <c r="C4393" t="s">
        <v>347</v>
      </c>
      <c r="D4393" t="s">
        <v>347</v>
      </c>
      <c r="E4393" t="s">
        <v>184</v>
      </c>
      <c r="F4393" t="s">
        <v>185</v>
      </c>
      <c r="G4393" s="105">
        <v>15</v>
      </c>
      <c r="H4393" t="s">
        <v>365</v>
      </c>
      <c r="I4393" t="s">
        <v>386</v>
      </c>
      <c r="J4393" t="s">
        <v>84</v>
      </c>
      <c r="K4393" s="105">
        <v>619</v>
      </c>
      <c r="L4393" s="106">
        <v>0.64749002456665039</v>
      </c>
      <c r="M4393" s="106">
        <v>0.65991002321243286</v>
      </c>
      <c r="N4393" s="105">
        <v>3781</v>
      </c>
      <c r="O4393" s="106">
        <v>0.66767001152038574</v>
      </c>
      <c r="P4393" s="106">
        <v>0.68595999479293823</v>
      </c>
      <c r="Q4393" s="105">
        <v>194064</v>
      </c>
      <c r="R4393" s="106">
        <v>0.85317999124526978</v>
      </c>
      <c r="S4393" s="107">
        <v>0.87619000673294067</v>
      </c>
    </row>
    <row r="4394" spans="1:19" x14ac:dyDescent="0.25">
      <c r="A4394" t="s">
        <v>331</v>
      </c>
      <c r="B4394" t="s">
        <v>347</v>
      </c>
      <c r="C4394" t="s">
        <v>347</v>
      </c>
      <c r="D4394" t="s">
        <v>347</v>
      </c>
      <c r="E4394" t="s">
        <v>184</v>
      </c>
      <c r="F4394" t="s">
        <v>185</v>
      </c>
      <c r="G4394" s="105">
        <v>15</v>
      </c>
      <c r="H4394" t="s">
        <v>365</v>
      </c>
      <c r="I4394" t="s">
        <v>419</v>
      </c>
      <c r="J4394" t="s">
        <v>390</v>
      </c>
      <c r="K4394" s="105">
        <v>142</v>
      </c>
      <c r="L4394" s="106">
        <v>0.14854000508785251</v>
      </c>
      <c r="N4394" s="105">
        <v>1874</v>
      </c>
      <c r="O4394" s="106">
        <v>0.33092001080513</v>
      </c>
      <c r="Q4394" s="105">
        <v>51290</v>
      </c>
      <c r="R4394" s="106">
        <v>0.22549000382423401</v>
      </c>
      <c r="S4394" s="107"/>
    </row>
    <row r="4395" spans="1:19" x14ac:dyDescent="0.25">
      <c r="A4395" t="s">
        <v>331</v>
      </c>
      <c r="B4395" t="s">
        <v>347</v>
      </c>
      <c r="C4395" t="s">
        <v>347</v>
      </c>
      <c r="D4395" t="s">
        <v>347</v>
      </c>
      <c r="E4395" t="s">
        <v>184</v>
      </c>
      <c r="F4395" t="s">
        <v>185</v>
      </c>
      <c r="G4395" s="105">
        <v>15</v>
      </c>
      <c r="H4395" t="s">
        <v>365</v>
      </c>
      <c r="I4395" t="s">
        <v>419</v>
      </c>
      <c r="J4395" t="s">
        <v>391</v>
      </c>
      <c r="K4395" s="105">
        <v>28</v>
      </c>
      <c r="L4395" s="106">
        <v>2.9289999976754189E-2</v>
      </c>
      <c r="M4395" s="106">
        <v>3.4400001168251038E-2</v>
      </c>
      <c r="N4395" s="105">
        <v>624</v>
      </c>
      <c r="O4395" s="106">
        <v>0.11018999665975571</v>
      </c>
      <c r="P4395" s="106">
        <v>0.16469000279903409</v>
      </c>
      <c r="Q4395" s="105">
        <v>26007</v>
      </c>
      <c r="R4395" s="106">
        <v>0.11433999985456469</v>
      </c>
      <c r="S4395" s="107">
        <v>0.1476300060749054</v>
      </c>
    </row>
    <row r="4396" spans="1:19" x14ac:dyDescent="0.25">
      <c r="A4396" t="s">
        <v>331</v>
      </c>
      <c r="B4396" t="s">
        <v>347</v>
      </c>
      <c r="C4396" t="s">
        <v>347</v>
      </c>
      <c r="D4396" t="s">
        <v>347</v>
      </c>
      <c r="E4396" t="s">
        <v>184</v>
      </c>
      <c r="F4396" t="s">
        <v>185</v>
      </c>
      <c r="G4396" s="105">
        <v>15</v>
      </c>
      <c r="H4396" t="s">
        <v>365</v>
      </c>
      <c r="I4396" t="s">
        <v>419</v>
      </c>
      <c r="J4396" t="s">
        <v>392</v>
      </c>
      <c r="K4396" s="105">
        <v>224</v>
      </c>
      <c r="L4396" s="106">
        <v>0.23431000113487241</v>
      </c>
      <c r="M4396" s="106">
        <v>0.27518001198768621</v>
      </c>
      <c r="N4396" s="105">
        <v>1246</v>
      </c>
      <c r="O4396" s="106">
        <v>0.22001999616622919</v>
      </c>
      <c r="P4396" s="106">
        <v>0.32885000109672552</v>
      </c>
      <c r="Q4396" s="105">
        <v>69347</v>
      </c>
      <c r="R4396" s="106">
        <v>0.30487999320030212</v>
      </c>
      <c r="S4396" s="107">
        <v>0.39364001154899603</v>
      </c>
    </row>
    <row r="4397" spans="1:19" x14ac:dyDescent="0.25">
      <c r="A4397" t="s">
        <v>331</v>
      </c>
      <c r="B4397" t="s">
        <v>347</v>
      </c>
      <c r="C4397" t="s">
        <v>347</v>
      </c>
      <c r="D4397" t="s">
        <v>347</v>
      </c>
      <c r="E4397" t="s">
        <v>184</v>
      </c>
      <c r="F4397" t="s">
        <v>185</v>
      </c>
      <c r="G4397">
        <v>15</v>
      </c>
      <c r="H4397" t="s">
        <v>365</v>
      </c>
      <c r="I4397" t="s">
        <v>419</v>
      </c>
      <c r="J4397" t="s">
        <v>393</v>
      </c>
      <c r="K4397">
        <v>380</v>
      </c>
      <c r="L4397" s="106">
        <v>0.397489994764328</v>
      </c>
      <c r="M4397" s="106">
        <v>0.46682998538017267</v>
      </c>
      <c r="N4397">
        <v>1434</v>
      </c>
      <c r="O4397" s="106">
        <v>0.25321999192237848</v>
      </c>
      <c r="P4397" s="106">
        <v>0.37845999002456671</v>
      </c>
      <c r="Q4397">
        <v>66079</v>
      </c>
      <c r="R4397" s="106">
        <v>0.29050999879837042</v>
      </c>
      <c r="S4397" s="106">
        <v>0.37509000301361078</v>
      </c>
    </row>
    <row r="4398" spans="1:19" x14ac:dyDescent="0.25">
      <c r="A4398" t="s">
        <v>331</v>
      </c>
      <c r="B4398" t="s">
        <v>347</v>
      </c>
      <c r="C4398" t="s">
        <v>347</v>
      </c>
      <c r="D4398" t="s">
        <v>347</v>
      </c>
      <c r="E4398" t="s">
        <v>184</v>
      </c>
      <c r="F4398" t="s">
        <v>185</v>
      </c>
      <c r="G4398">
        <v>15</v>
      </c>
      <c r="H4398" t="s">
        <v>365</v>
      </c>
      <c r="I4398" t="s">
        <v>419</v>
      </c>
      <c r="J4398" t="s">
        <v>394</v>
      </c>
      <c r="K4398">
        <v>182</v>
      </c>
      <c r="L4398" s="106">
        <v>0.19038000702857971</v>
      </c>
      <c r="M4398" s="106">
        <v>0.2235900014638901</v>
      </c>
      <c r="N4398">
        <v>485</v>
      </c>
      <c r="O4398" s="106">
        <v>8.5639998316764832E-2</v>
      </c>
      <c r="P4398" s="106">
        <v>0.12800000607967379</v>
      </c>
      <c r="Q4398">
        <v>14736</v>
      </c>
      <c r="R4398" s="106">
        <v>6.4790003001689911E-2</v>
      </c>
      <c r="S4398" s="106">
        <v>8.3650000393390656E-2</v>
      </c>
    </row>
    <row r="4399" spans="1:19" x14ac:dyDescent="0.25">
      <c r="A4399" t="s">
        <v>331</v>
      </c>
      <c r="B4399" t="s">
        <v>347</v>
      </c>
      <c r="C4399" t="s">
        <v>347</v>
      </c>
      <c r="D4399" t="s">
        <v>347</v>
      </c>
      <c r="E4399" t="s">
        <v>184</v>
      </c>
      <c r="F4399" t="s">
        <v>185</v>
      </c>
      <c r="G4399" s="105">
        <v>15</v>
      </c>
      <c r="H4399" t="s">
        <v>365</v>
      </c>
      <c r="I4399" t="s">
        <v>439</v>
      </c>
      <c r="J4399" t="s">
        <v>440</v>
      </c>
      <c r="K4399" s="105">
        <v>142</v>
      </c>
      <c r="L4399" s="106">
        <v>0.14854000508785251</v>
      </c>
      <c r="N4399" s="105">
        <v>1874</v>
      </c>
      <c r="O4399" s="106">
        <v>0.33092001080513</v>
      </c>
      <c r="Q4399" s="105">
        <v>51290</v>
      </c>
      <c r="R4399" s="106">
        <v>0.22549000382423401</v>
      </c>
      <c r="S4399" s="107"/>
    </row>
    <row r="4400" spans="1:19" x14ac:dyDescent="0.25">
      <c r="A4400" t="s">
        <v>331</v>
      </c>
      <c r="B4400" t="s">
        <v>347</v>
      </c>
      <c r="C4400" t="s">
        <v>347</v>
      </c>
      <c r="D4400" t="s">
        <v>347</v>
      </c>
      <c r="E4400" t="s">
        <v>184</v>
      </c>
      <c r="F4400" t="s">
        <v>185</v>
      </c>
      <c r="G4400">
        <v>15</v>
      </c>
      <c r="H4400" t="s">
        <v>365</v>
      </c>
      <c r="I4400" t="s">
        <v>439</v>
      </c>
      <c r="J4400" t="s">
        <v>442</v>
      </c>
      <c r="K4400">
        <v>814</v>
      </c>
      <c r="L4400" s="106">
        <v>0.85145998001098633</v>
      </c>
      <c r="M4400" s="106">
        <v>1</v>
      </c>
      <c r="N4400">
        <v>3789</v>
      </c>
      <c r="O4400" s="106">
        <v>0.66908001899719238</v>
      </c>
      <c r="P4400" s="106">
        <v>1</v>
      </c>
      <c r="Q4400">
        <v>176169</v>
      </c>
      <c r="R4400" s="106">
        <v>0.77451002597808838</v>
      </c>
      <c r="S4400" s="106">
        <v>1</v>
      </c>
    </row>
    <row r="4401" spans="1:19" x14ac:dyDescent="0.25">
      <c r="A4401" t="s">
        <v>331</v>
      </c>
      <c r="B4401" t="s">
        <v>347</v>
      </c>
      <c r="C4401" t="s">
        <v>347</v>
      </c>
      <c r="D4401" t="s">
        <v>347</v>
      </c>
      <c r="E4401" t="s">
        <v>184</v>
      </c>
      <c r="F4401" t="s">
        <v>185</v>
      </c>
      <c r="G4401" s="105">
        <v>15</v>
      </c>
      <c r="H4401" t="s">
        <v>365</v>
      </c>
      <c r="I4401" t="s">
        <v>395</v>
      </c>
      <c r="J4401" t="s">
        <v>396</v>
      </c>
      <c r="K4401" s="105">
        <v>940</v>
      </c>
      <c r="L4401" s="106">
        <v>0.98325997591018677</v>
      </c>
      <c r="N4401" s="105">
        <v>5619</v>
      </c>
      <c r="O4401" s="106">
        <v>0.99222999811172485</v>
      </c>
      <c r="Q4401" s="105">
        <v>225832</v>
      </c>
      <c r="R4401" s="106">
        <v>0.99285000562667847</v>
      </c>
      <c r="S4401" s="107"/>
    </row>
    <row r="4402" spans="1:19" x14ac:dyDescent="0.25">
      <c r="A4402" t="s">
        <v>331</v>
      </c>
      <c r="B4402" t="s">
        <v>347</v>
      </c>
      <c r="C4402" t="s">
        <v>347</v>
      </c>
      <c r="D4402" t="s">
        <v>347</v>
      </c>
      <c r="E4402" t="s">
        <v>184</v>
      </c>
      <c r="F4402" t="s">
        <v>185</v>
      </c>
      <c r="G4402" s="105">
        <v>15</v>
      </c>
      <c r="H4402" t="s">
        <v>365</v>
      </c>
      <c r="I4402" t="s">
        <v>395</v>
      </c>
      <c r="J4402" t="s">
        <v>397</v>
      </c>
      <c r="K4402" s="105">
        <v>16</v>
      </c>
      <c r="L4402" s="106">
        <v>1.6739999875426289E-2</v>
      </c>
      <c r="N4402" s="105">
        <v>44</v>
      </c>
      <c r="O4402" s="106">
        <v>7.7700000256299973E-3</v>
      </c>
      <c r="Q4402" s="105">
        <v>1627</v>
      </c>
      <c r="R4402" s="106">
        <v>7.1499999612569809E-3</v>
      </c>
      <c r="S4402" s="107"/>
    </row>
    <row r="4403" spans="1:19" x14ac:dyDescent="0.25">
      <c r="A4403" t="s">
        <v>331</v>
      </c>
      <c r="B4403" t="s">
        <v>347</v>
      </c>
      <c r="C4403" t="s">
        <v>347</v>
      </c>
      <c r="D4403" t="s">
        <v>347</v>
      </c>
      <c r="E4403" t="s">
        <v>184</v>
      </c>
      <c r="F4403" t="s">
        <v>185</v>
      </c>
      <c r="G4403" s="105">
        <v>15</v>
      </c>
      <c r="H4403" t="s">
        <v>365</v>
      </c>
      <c r="I4403" t="s">
        <v>398</v>
      </c>
      <c r="J4403" t="s">
        <v>399</v>
      </c>
      <c r="K4403" s="105">
        <v>181</v>
      </c>
      <c r="L4403" s="106">
        <v>0.18932999670505521</v>
      </c>
      <c r="N4403" s="105">
        <v>895</v>
      </c>
      <c r="O4403" s="106">
        <v>0.15804000198841089</v>
      </c>
      <c r="Q4403" s="105">
        <v>32785</v>
      </c>
      <c r="R4403" s="106">
        <v>0.14414000511169431</v>
      </c>
      <c r="S4403" s="107"/>
    </row>
    <row r="4404" spans="1:19" x14ac:dyDescent="0.25">
      <c r="A4404" t="s">
        <v>331</v>
      </c>
      <c r="B4404" t="s">
        <v>347</v>
      </c>
      <c r="C4404" t="s">
        <v>347</v>
      </c>
      <c r="D4404" t="s">
        <v>347</v>
      </c>
      <c r="E4404" t="s">
        <v>184</v>
      </c>
      <c r="F4404" t="s">
        <v>185</v>
      </c>
      <c r="G4404">
        <v>15</v>
      </c>
      <c r="H4404" t="s">
        <v>365</v>
      </c>
      <c r="I4404" t="s">
        <v>398</v>
      </c>
      <c r="J4404" t="s">
        <v>41</v>
      </c>
      <c r="K4404">
        <v>323</v>
      </c>
      <c r="L4404" s="106">
        <v>0.33787000179290771</v>
      </c>
      <c r="N4404">
        <v>1718</v>
      </c>
      <c r="O4404" s="106">
        <v>0.30336999893188482</v>
      </c>
      <c r="Q4404">
        <v>40324</v>
      </c>
      <c r="R4404" s="106">
        <v>0.177279993891716</v>
      </c>
    </row>
    <row r="4405" spans="1:19" x14ac:dyDescent="0.25">
      <c r="A4405" t="s">
        <v>331</v>
      </c>
      <c r="B4405" t="s">
        <v>347</v>
      </c>
      <c r="C4405" t="s">
        <v>347</v>
      </c>
      <c r="D4405" t="s">
        <v>347</v>
      </c>
      <c r="E4405" t="s">
        <v>184</v>
      </c>
      <c r="F4405" t="s">
        <v>185</v>
      </c>
      <c r="G4405" s="105">
        <v>15</v>
      </c>
      <c r="H4405" t="s">
        <v>365</v>
      </c>
      <c r="I4405" t="s">
        <v>398</v>
      </c>
      <c r="J4405" t="s">
        <v>40</v>
      </c>
      <c r="K4405" s="105">
        <v>242</v>
      </c>
      <c r="L4405" s="106">
        <v>0.25314000248909002</v>
      </c>
      <c r="N4405" s="105">
        <v>1230</v>
      </c>
      <c r="O4405" s="106">
        <v>0.21719999611377719</v>
      </c>
      <c r="Q4405" s="105">
        <v>47952</v>
      </c>
      <c r="R4405" s="106">
        <v>0.21082000434398651</v>
      </c>
      <c r="S4405" s="107"/>
    </row>
    <row r="4406" spans="1:19" x14ac:dyDescent="0.25">
      <c r="A4406" t="s">
        <v>331</v>
      </c>
      <c r="B4406" t="s">
        <v>347</v>
      </c>
      <c r="C4406" t="s">
        <v>347</v>
      </c>
      <c r="D4406" t="s">
        <v>347</v>
      </c>
      <c r="E4406" t="s">
        <v>184</v>
      </c>
      <c r="F4406" t="s">
        <v>185</v>
      </c>
      <c r="G4406" s="105">
        <v>15</v>
      </c>
      <c r="H4406" t="s">
        <v>365</v>
      </c>
      <c r="I4406" t="s">
        <v>398</v>
      </c>
      <c r="J4406" t="s">
        <v>39</v>
      </c>
      <c r="K4406" s="105">
        <v>142</v>
      </c>
      <c r="L4406" s="106">
        <v>0.14854000508785251</v>
      </c>
      <c r="N4406" s="105">
        <v>913</v>
      </c>
      <c r="O4406" s="106">
        <v>0.1612199991941452</v>
      </c>
      <c r="Q4406" s="105">
        <v>51770</v>
      </c>
      <c r="R4406" s="106">
        <v>0.22759999334812159</v>
      </c>
      <c r="S4406" s="107"/>
    </row>
    <row r="4407" spans="1:19" x14ac:dyDescent="0.25">
      <c r="A4407" t="s">
        <v>331</v>
      </c>
      <c r="B4407" t="s">
        <v>347</v>
      </c>
      <c r="C4407" t="s">
        <v>347</v>
      </c>
      <c r="D4407" t="s">
        <v>347</v>
      </c>
      <c r="E4407" t="s">
        <v>184</v>
      </c>
      <c r="F4407" t="s">
        <v>185</v>
      </c>
      <c r="G4407">
        <v>15</v>
      </c>
      <c r="H4407" t="s">
        <v>365</v>
      </c>
      <c r="I4407" t="s">
        <v>398</v>
      </c>
      <c r="J4407" t="s">
        <v>400</v>
      </c>
      <c r="K4407">
        <v>68</v>
      </c>
      <c r="L4407" s="106">
        <v>7.1130000054836273E-2</v>
      </c>
      <c r="N4407">
        <v>907</v>
      </c>
      <c r="O4407" s="106">
        <v>0.16016000509262079</v>
      </c>
      <c r="Q4407">
        <v>54628</v>
      </c>
      <c r="R4407" s="106">
        <v>0.24017000198364261</v>
      </c>
    </row>
    <row r="4408" spans="1:19" x14ac:dyDescent="0.25">
      <c r="A4408" t="s">
        <v>331</v>
      </c>
      <c r="B4408" t="s">
        <v>347</v>
      </c>
      <c r="C4408" t="s">
        <v>347</v>
      </c>
      <c r="D4408" t="s">
        <v>347</v>
      </c>
      <c r="E4408" t="s">
        <v>184</v>
      </c>
      <c r="F4408" t="s">
        <v>185</v>
      </c>
      <c r="G4408" s="105">
        <v>15</v>
      </c>
      <c r="H4408" t="s">
        <v>365</v>
      </c>
      <c r="I4408" t="s">
        <v>422</v>
      </c>
      <c r="J4408" t="s">
        <v>429</v>
      </c>
      <c r="K4408" s="105">
        <v>233</v>
      </c>
      <c r="L4408" s="106">
        <v>0.2437199950218201</v>
      </c>
      <c r="N4408" s="105">
        <v>2616</v>
      </c>
      <c r="O4408" s="106">
        <v>0.46195000410079962</v>
      </c>
      <c r="Q4408" s="105">
        <v>80101</v>
      </c>
      <c r="R4408" s="106">
        <v>0.3521600067615509</v>
      </c>
      <c r="S4408" s="107"/>
    </row>
    <row r="4409" spans="1:19" x14ac:dyDescent="0.25">
      <c r="A4409" t="s">
        <v>331</v>
      </c>
      <c r="B4409" t="s">
        <v>347</v>
      </c>
      <c r="C4409" t="s">
        <v>347</v>
      </c>
      <c r="D4409" t="s">
        <v>347</v>
      </c>
      <c r="E4409" t="s">
        <v>184</v>
      </c>
      <c r="F4409" t="s">
        <v>185</v>
      </c>
      <c r="G4409" s="105">
        <v>15</v>
      </c>
      <c r="H4409" t="s">
        <v>365</v>
      </c>
      <c r="I4409" t="s">
        <v>422</v>
      </c>
      <c r="J4409" t="s">
        <v>423</v>
      </c>
      <c r="K4409" s="105">
        <v>572</v>
      </c>
      <c r="L4409" s="106">
        <v>0.59833002090454102</v>
      </c>
      <c r="M4409" s="106">
        <v>0.79114997386932373</v>
      </c>
      <c r="N4409" s="105">
        <v>2582</v>
      </c>
      <c r="O4409" s="106">
        <v>0.45594000816345209</v>
      </c>
      <c r="P4409" s="106">
        <v>0.84738999605178833</v>
      </c>
      <c r="Q4409" s="105">
        <v>119646</v>
      </c>
      <c r="R4409" s="106">
        <v>0.52600997686386108</v>
      </c>
      <c r="S4409" s="107">
        <v>0.81194001436233521</v>
      </c>
    </row>
    <row r="4410" spans="1:19" x14ac:dyDescent="0.25">
      <c r="A4410" t="s">
        <v>331</v>
      </c>
      <c r="B4410" t="s">
        <v>347</v>
      </c>
      <c r="C4410" t="s">
        <v>347</v>
      </c>
      <c r="D4410" t="s">
        <v>347</v>
      </c>
      <c r="E4410" t="s">
        <v>184</v>
      </c>
      <c r="F4410" t="s">
        <v>185</v>
      </c>
      <c r="G4410">
        <v>15</v>
      </c>
      <c r="H4410" t="s">
        <v>365</v>
      </c>
      <c r="I4410" t="s">
        <v>422</v>
      </c>
      <c r="J4410" t="s">
        <v>424</v>
      </c>
      <c r="K4410">
        <v>94</v>
      </c>
      <c r="L4410" s="106">
        <v>9.8329998552799225E-2</v>
      </c>
      <c r="M4410" s="106">
        <v>0.13000999391078949</v>
      </c>
      <c r="N4410">
        <v>323</v>
      </c>
      <c r="O4410" s="106">
        <v>5.7039998471736908E-2</v>
      </c>
      <c r="P4410" s="106">
        <v>0.1060099974274635</v>
      </c>
      <c r="Q4410">
        <v>17180</v>
      </c>
      <c r="R4410" s="106">
        <v>7.5530000030994415E-2</v>
      </c>
      <c r="S4410" s="106">
        <v>0.11659000068902969</v>
      </c>
    </row>
    <row r="4411" spans="1:19" x14ac:dyDescent="0.25">
      <c r="A4411" t="s">
        <v>331</v>
      </c>
      <c r="B4411" t="s">
        <v>347</v>
      </c>
      <c r="C4411" t="s">
        <v>347</v>
      </c>
      <c r="D4411" t="s">
        <v>347</v>
      </c>
      <c r="E4411" t="s">
        <v>184</v>
      </c>
      <c r="F4411" t="s">
        <v>185</v>
      </c>
      <c r="G4411" s="105">
        <v>15</v>
      </c>
      <c r="H4411" t="s">
        <v>365</v>
      </c>
      <c r="I4411" t="s">
        <v>422</v>
      </c>
      <c r="J4411" t="s">
        <v>425</v>
      </c>
      <c r="K4411" s="105">
        <v>27</v>
      </c>
      <c r="L4411" s="106">
        <v>2.8240000829100609E-2</v>
      </c>
      <c r="M4411" s="106">
        <v>3.734000027179718E-2</v>
      </c>
      <c r="N4411" s="105">
        <v>86</v>
      </c>
      <c r="O4411" s="106">
        <v>1.518999971449375E-2</v>
      </c>
      <c r="P4411" s="106">
        <v>2.821999974548817E-2</v>
      </c>
      <c r="Q4411" s="105">
        <v>6082</v>
      </c>
      <c r="R4411" s="106">
        <v>2.6739999651908871E-2</v>
      </c>
      <c r="S4411" s="107">
        <v>4.1269998997449868E-2</v>
      </c>
    </row>
    <row r="4412" spans="1:19" x14ac:dyDescent="0.25">
      <c r="A4412" t="s">
        <v>331</v>
      </c>
      <c r="B4412" t="s">
        <v>347</v>
      </c>
      <c r="C4412" t="s">
        <v>347</v>
      </c>
      <c r="D4412" t="s">
        <v>347</v>
      </c>
      <c r="E4412" t="s">
        <v>184</v>
      </c>
      <c r="F4412" t="s">
        <v>185</v>
      </c>
      <c r="G4412">
        <v>15</v>
      </c>
      <c r="H4412" t="s">
        <v>365</v>
      </c>
      <c r="I4412" t="s">
        <v>422</v>
      </c>
      <c r="J4412" t="s">
        <v>426</v>
      </c>
      <c r="K4412">
        <v>24</v>
      </c>
      <c r="L4412" s="106">
        <v>2.5100000202655789E-2</v>
      </c>
      <c r="M4412" s="106">
        <v>3.319999948143959E-2</v>
      </c>
      <c r="N4412">
        <v>45</v>
      </c>
      <c r="O4412" s="106">
        <v>7.9500004649162292E-3</v>
      </c>
      <c r="P4412" s="106">
        <v>1.4770000241696829E-2</v>
      </c>
      <c r="Q4412">
        <v>3672</v>
      </c>
      <c r="R4412" s="106">
        <v>1.6140000894665722E-2</v>
      </c>
      <c r="S4412" s="106">
        <v>2.491999976336956E-2</v>
      </c>
    </row>
    <row r="4413" spans="1:19" x14ac:dyDescent="0.25">
      <c r="A4413" t="s">
        <v>331</v>
      </c>
      <c r="B4413" t="s">
        <v>347</v>
      </c>
      <c r="C4413" t="s">
        <v>347</v>
      </c>
      <c r="D4413" t="s">
        <v>347</v>
      </c>
      <c r="E4413" t="s">
        <v>184</v>
      </c>
      <c r="F4413" t="s">
        <v>185</v>
      </c>
      <c r="G4413" s="105">
        <v>15</v>
      </c>
      <c r="H4413" t="s">
        <v>365</v>
      </c>
      <c r="I4413" t="s">
        <v>422</v>
      </c>
      <c r="J4413" t="s">
        <v>427</v>
      </c>
      <c r="K4413" s="105">
        <v>6</v>
      </c>
      <c r="L4413" s="106">
        <v>6.2799998559057713E-3</v>
      </c>
      <c r="M4413" s="106">
        <v>8.2999998703598976E-3</v>
      </c>
      <c r="N4413" s="105">
        <v>11</v>
      </c>
      <c r="O4413" s="106">
        <v>1.9399999873712661E-3</v>
      </c>
      <c r="P4413" s="106">
        <v>3.6100000143051152E-3</v>
      </c>
      <c r="Q4413" s="105">
        <v>766</v>
      </c>
      <c r="R4413" s="106">
        <v>3.3700000494718552E-3</v>
      </c>
      <c r="S4413" s="107">
        <v>5.2000000141561031E-3</v>
      </c>
    </row>
    <row r="4414" spans="1:19" x14ac:dyDescent="0.25">
      <c r="A4414" t="s">
        <v>331</v>
      </c>
      <c r="B4414" t="s">
        <v>347</v>
      </c>
      <c r="C4414" t="s">
        <v>347</v>
      </c>
      <c r="D4414" t="s">
        <v>347</v>
      </c>
      <c r="E4414" t="s">
        <v>184</v>
      </c>
      <c r="F4414" t="s">
        <v>185</v>
      </c>
      <c r="G4414" s="105">
        <v>15</v>
      </c>
      <c r="H4414" t="s">
        <v>365</v>
      </c>
      <c r="I4414" t="s">
        <v>422</v>
      </c>
      <c r="J4414" t="s">
        <v>428</v>
      </c>
      <c r="K4414" s="105">
        <v>0</v>
      </c>
      <c r="L4414" s="106">
        <v>0</v>
      </c>
      <c r="M4414" s="106">
        <v>0</v>
      </c>
      <c r="N4414" s="105">
        <v>0</v>
      </c>
      <c r="O4414" s="106">
        <v>0</v>
      </c>
      <c r="P4414" s="106">
        <v>0</v>
      </c>
      <c r="Q4414" s="105">
        <v>12</v>
      </c>
      <c r="R4414" s="106">
        <v>4.9999998736893758E-5</v>
      </c>
      <c r="S4414" s="107">
        <v>7.9999997979030013E-5</v>
      </c>
    </row>
    <row r="4415" spans="1:19" x14ac:dyDescent="0.25">
      <c r="A4415" t="s">
        <v>331</v>
      </c>
      <c r="B4415" t="s">
        <v>347</v>
      </c>
      <c r="C4415" t="s">
        <v>347</v>
      </c>
      <c r="D4415" t="s">
        <v>347</v>
      </c>
      <c r="E4415" t="s">
        <v>184</v>
      </c>
      <c r="F4415" t="s">
        <v>185</v>
      </c>
      <c r="G4415" s="105">
        <v>15</v>
      </c>
      <c r="H4415" t="s">
        <v>365</v>
      </c>
      <c r="I4415" t="s">
        <v>430</v>
      </c>
      <c r="J4415" t="s">
        <v>434</v>
      </c>
      <c r="K4415" s="105">
        <v>45</v>
      </c>
      <c r="L4415" s="106">
        <v>4.7070000320672989E-2</v>
      </c>
      <c r="M4415" s="106">
        <v>4.812999814748764E-2</v>
      </c>
      <c r="N4415" s="105">
        <v>166</v>
      </c>
      <c r="O4415" s="106">
        <v>2.9309999197721481E-2</v>
      </c>
      <c r="P4415" s="106">
        <v>2.995000034570694E-2</v>
      </c>
      <c r="Q4415" s="105">
        <v>4987</v>
      </c>
      <c r="R4415" s="106">
        <v>2.1919999271631241E-2</v>
      </c>
      <c r="S4415" s="107">
        <v>2.2490000352263451E-2</v>
      </c>
    </row>
    <row r="4416" spans="1:19" x14ac:dyDescent="0.25">
      <c r="A4416" t="s">
        <v>331</v>
      </c>
      <c r="B4416" t="s">
        <v>347</v>
      </c>
      <c r="C4416" t="s">
        <v>347</v>
      </c>
      <c r="D4416" t="s">
        <v>347</v>
      </c>
      <c r="E4416" t="s">
        <v>184</v>
      </c>
      <c r="F4416" t="s">
        <v>185</v>
      </c>
      <c r="G4416" s="105">
        <v>15</v>
      </c>
      <c r="H4416" t="s">
        <v>365</v>
      </c>
      <c r="I4416" t="s">
        <v>430</v>
      </c>
      <c r="J4416" t="s">
        <v>432</v>
      </c>
      <c r="K4416" s="105">
        <v>78</v>
      </c>
      <c r="L4416" s="106">
        <v>8.1589996814727783E-2</v>
      </c>
      <c r="M4416" s="106">
        <v>8.3420000970363617E-2</v>
      </c>
      <c r="N4416" s="105">
        <v>625</v>
      </c>
      <c r="O4416" s="106">
        <v>0.1103700026869774</v>
      </c>
      <c r="P4416" s="106">
        <v>0.1127500012516975</v>
      </c>
      <c r="Q4416" s="105">
        <v>18498</v>
      </c>
      <c r="R4416" s="106">
        <v>8.1320002675056458E-2</v>
      </c>
      <c r="S4416" s="107">
        <v>8.343999832868576E-2</v>
      </c>
    </row>
    <row r="4417" spans="1:19" x14ac:dyDescent="0.25">
      <c r="A4417" t="s">
        <v>331</v>
      </c>
      <c r="B4417" t="s">
        <v>347</v>
      </c>
      <c r="C4417" t="s">
        <v>347</v>
      </c>
      <c r="D4417" t="s">
        <v>347</v>
      </c>
      <c r="E4417" t="s">
        <v>184</v>
      </c>
      <c r="F4417" t="s">
        <v>185</v>
      </c>
      <c r="G4417" s="105">
        <v>15</v>
      </c>
      <c r="H4417" t="s">
        <v>365</v>
      </c>
      <c r="I4417" t="s">
        <v>430</v>
      </c>
      <c r="J4417" t="s">
        <v>435</v>
      </c>
      <c r="K4417" s="105">
        <v>2</v>
      </c>
      <c r="L4417" s="106">
        <v>2.090000081807375E-3</v>
      </c>
      <c r="M4417" s="106">
        <v>2.1399999968707561E-3</v>
      </c>
      <c r="N4417" s="105">
        <v>6</v>
      </c>
      <c r="O4417" s="106">
        <v>1.060000038705766E-3</v>
      </c>
      <c r="P4417" s="106">
        <v>1.0799999581649899E-3</v>
      </c>
      <c r="Q4417" s="105">
        <v>391</v>
      </c>
      <c r="R4417" s="106">
        <v>1.7199999419972301E-3</v>
      </c>
      <c r="S4417" s="107">
        <v>1.760000013746321E-3</v>
      </c>
    </row>
    <row r="4418" spans="1:19" x14ac:dyDescent="0.25">
      <c r="A4418" t="s">
        <v>331</v>
      </c>
      <c r="B4418" t="s">
        <v>347</v>
      </c>
      <c r="C4418" t="s">
        <v>347</v>
      </c>
      <c r="D4418" t="s">
        <v>347</v>
      </c>
      <c r="E4418" t="s">
        <v>184</v>
      </c>
      <c r="F4418" t="s">
        <v>185</v>
      </c>
      <c r="G4418" s="105">
        <v>15</v>
      </c>
      <c r="H4418" t="s">
        <v>365</v>
      </c>
      <c r="I4418" t="s">
        <v>430</v>
      </c>
      <c r="J4418" t="s">
        <v>436</v>
      </c>
      <c r="K4418" s="105">
        <v>104</v>
      </c>
      <c r="L4418" s="106">
        <v>0.1087900027632713</v>
      </c>
      <c r="M4418" s="106">
        <v>0.1112300008535385</v>
      </c>
      <c r="N4418" s="105">
        <v>344</v>
      </c>
      <c r="O4418" s="106">
        <v>6.0750000178813927E-2</v>
      </c>
      <c r="P4418" s="106">
        <v>6.2059998512268073E-2</v>
      </c>
      <c r="Q4418" s="105">
        <v>6784</v>
      </c>
      <c r="R4418" s="106">
        <v>2.9829999431967739E-2</v>
      </c>
      <c r="S4418" s="107">
        <v>3.060000017285347E-2</v>
      </c>
    </row>
    <row r="4419" spans="1:19" x14ac:dyDescent="0.25">
      <c r="A4419" t="s">
        <v>331</v>
      </c>
      <c r="B4419" t="s">
        <v>347</v>
      </c>
      <c r="C4419" t="s">
        <v>347</v>
      </c>
      <c r="D4419" t="s">
        <v>347</v>
      </c>
      <c r="E4419" t="s">
        <v>184</v>
      </c>
      <c r="F4419" t="s">
        <v>185</v>
      </c>
      <c r="G4419">
        <v>15</v>
      </c>
      <c r="H4419" t="s">
        <v>365</v>
      </c>
      <c r="I4419" t="s">
        <v>430</v>
      </c>
      <c r="J4419" t="s">
        <v>431</v>
      </c>
      <c r="K4419">
        <v>12</v>
      </c>
      <c r="L4419" s="106">
        <v>1.25500001013279E-2</v>
      </c>
      <c r="M4419" s="106">
        <v>1.2830000370740891E-2</v>
      </c>
      <c r="N4419">
        <v>1752</v>
      </c>
      <c r="O4419" s="106">
        <v>0.30937999486923218</v>
      </c>
      <c r="P4419" s="106">
        <v>0.31606999039649958</v>
      </c>
      <c r="Q4419">
        <v>77035</v>
      </c>
      <c r="R4419" s="106">
        <v>0.33867999911308289</v>
      </c>
      <c r="S4419" s="106">
        <v>0.3474699854850769</v>
      </c>
    </row>
    <row r="4420" spans="1:19" x14ac:dyDescent="0.25">
      <c r="A4420" t="s">
        <v>331</v>
      </c>
      <c r="B4420" t="s">
        <v>347</v>
      </c>
      <c r="C4420" t="s">
        <v>347</v>
      </c>
      <c r="D4420" t="s">
        <v>347</v>
      </c>
      <c r="E4420" t="s">
        <v>184</v>
      </c>
      <c r="F4420" t="s">
        <v>185</v>
      </c>
      <c r="G4420">
        <v>15</v>
      </c>
      <c r="H4420" t="s">
        <v>365</v>
      </c>
      <c r="I4420" t="s">
        <v>430</v>
      </c>
      <c r="J4420" t="s">
        <v>502</v>
      </c>
      <c r="K4420">
        <v>694</v>
      </c>
      <c r="L4420" s="106">
        <v>0.72593998908996582</v>
      </c>
      <c r="M4420" s="106">
        <v>0.74225002527236938</v>
      </c>
      <c r="N4420">
        <v>2650</v>
      </c>
      <c r="O4420" s="106">
        <v>0.46794998645782471</v>
      </c>
      <c r="P4420" s="106">
        <v>0.47808000445365911</v>
      </c>
      <c r="Q4420">
        <v>114008</v>
      </c>
      <c r="R4420" s="106">
        <v>0.5012199878692627</v>
      </c>
      <c r="S4420" s="106">
        <v>0.51424002647399902</v>
      </c>
    </row>
    <row r="4421" spans="1:19" x14ac:dyDescent="0.25">
      <c r="A4421" t="s">
        <v>331</v>
      </c>
      <c r="B4421" t="s">
        <v>347</v>
      </c>
      <c r="C4421" t="s">
        <v>347</v>
      </c>
      <c r="D4421" t="s">
        <v>347</v>
      </c>
      <c r="E4421" t="s">
        <v>184</v>
      </c>
      <c r="F4421" t="s">
        <v>185</v>
      </c>
      <c r="G4421">
        <v>15</v>
      </c>
      <c r="H4421" t="s">
        <v>365</v>
      </c>
      <c r="I4421" t="s">
        <v>430</v>
      </c>
      <c r="J4421" t="s">
        <v>86</v>
      </c>
      <c r="K4421">
        <v>21</v>
      </c>
      <c r="L4421" s="106">
        <v>2.19700001180172E-2</v>
      </c>
      <c r="N4421">
        <v>120</v>
      </c>
      <c r="O4421" s="106">
        <v>2.119000069797039E-2</v>
      </c>
      <c r="Q4421">
        <v>5756</v>
      </c>
      <c r="R4421" s="106">
        <v>2.5310000404715541E-2</v>
      </c>
    </row>
    <row r="4422" spans="1:19" x14ac:dyDescent="0.25">
      <c r="A4422" t="s">
        <v>331</v>
      </c>
      <c r="B4422" t="s">
        <v>347</v>
      </c>
      <c r="C4422" t="s">
        <v>347</v>
      </c>
      <c r="D4422" t="s">
        <v>347</v>
      </c>
      <c r="E4422" t="s">
        <v>184</v>
      </c>
      <c r="F4422" t="s">
        <v>185</v>
      </c>
      <c r="G4422" s="105">
        <v>15</v>
      </c>
      <c r="H4422" t="s">
        <v>365</v>
      </c>
      <c r="I4422" t="s">
        <v>401</v>
      </c>
      <c r="J4422" t="s">
        <v>405</v>
      </c>
      <c r="K4422" s="105">
        <v>699</v>
      </c>
      <c r="L4422" s="106">
        <v>0.73116999864578247</v>
      </c>
      <c r="M4422" s="106">
        <v>0.7631000280380249</v>
      </c>
      <c r="N4422" s="105">
        <v>4300</v>
      </c>
      <c r="O4422" s="106">
        <v>0.75931000709533691</v>
      </c>
      <c r="P4422" s="106">
        <v>0.79131001234054565</v>
      </c>
      <c r="Q4422" s="105">
        <v>171311</v>
      </c>
      <c r="R4422" s="106">
        <v>0.75314998626708984</v>
      </c>
      <c r="S4422" s="107">
        <v>0.77806001901626587</v>
      </c>
    </row>
    <row r="4423" spans="1:19" x14ac:dyDescent="0.25">
      <c r="A4423" t="s">
        <v>331</v>
      </c>
      <c r="B4423" t="s">
        <v>347</v>
      </c>
      <c r="C4423" t="s">
        <v>347</v>
      </c>
      <c r="D4423" t="s">
        <v>347</v>
      </c>
      <c r="E4423" t="s">
        <v>184</v>
      </c>
      <c r="F4423" t="s">
        <v>185</v>
      </c>
      <c r="G4423">
        <v>15</v>
      </c>
      <c r="H4423" t="s">
        <v>365</v>
      </c>
      <c r="I4423" t="s">
        <v>401</v>
      </c>
      <c r="J4423" t="s">
        <v>412</v>
      </c>
      <c r="K4423">
        <v>91</v>
      </c>
      <c r="L4423" s="106">
        <v>9.5190003514289856E-2</v>
      </c>
      <c r="M4423" s="106">
        <v>9.9339999258518219E-2</v>
      </c>
      <c r="N4423">
        <v>525</v>
      </c>
      <c r="O4423" s="106">
        <v>9.2710003256797791E-2</v>
      </c>
      <c r="P4423" s="106">
        <v>9.6610002219676971E-2</v>
      </c>
      <c r="Q4423">
        <v>22313</v>
      </c>
      <c r="R4423" s="106">
        <v>9.8099999129772186E-2</v>
      </c>
      <c r="S4423" s="106">
        <v>0.10134000331163411</v>
      </c>
    </row>
    <row r="4424" spans="1:19" x14ac:dyDescent="0.25">
      <c r="A4424" t="s">
        <v>331</v>
      </c>
      <c r="B4424" t="s">
        <v>347</v>
      </c>
      <c r="C4424" t="s">
        <v>347</v>
      </c>
      <c r="D4424" t="s">
        <v>347</v>
      </c>
      <c r="E4424" t="s">
        <v>184</v>
      </c>
      <c r="F4424" t="s">
        <v>185</v>
      </c>
      <c r="G4424" s="105">
        <v>15</v>
      </c>
      <c r="H4424" t="s">
        <v>365</v>
      </c>
      <c r="I4424" t="s">
        <v>401</v>
      </c>
      <c r="J4424" t="s">
        <v>413</v>
      </c>
      <c r="K4424" s="105">
        <v>68</v>
      </c>
      <c r="L4424" s="106">
        <v>7.1130000054836273E-2</v>
      </c>
      <c r="M4424" s="106">
        <v>7.4239999055862427E-2</v>
      </c>
      <c r="N4424" s="105">
        <v>361</v>
      </c>
      <c r="O4424" s="106">
        <v>6.3749998807907104E-2</v>
      </c>
      <c r="P4424" s="106">
        <v>6.6430002450942993E-2</v>
      </c>
      <c r="Q4424" s="105">
        <v>15680</v>
      </c>
      <c r="R4424" s="106">
        <v>6.8939998745918274E-2</v>
      </c>
      <c r="S4424" s="107">
        <v>7.1220003068447113E-2</v>
      </c>
    </row>
    <row r="4425" spans="1:19" x14ac:dyDescent="0.25">
      <c r="A4425" t="s">
        <v>331</v>
      </c>
      <c r="B4425" t="s">
        <v>347</v>
      </c>
      <c r="C4425" t="s">
        <v>347</v>
      </c>
      <c r="D4425" t="s">
        <v>347</v>
      </c>
      <c r="E4425" t="s">
        <v>184</v>
      </c>
      <c r="F4425" t="s">
        <v>185</v>
      </c>
      <c r="G4425" s="105">
        <v>15</v>
      </c>
      <c r="H4425" t="s">
        <v>365</v>
      </c>
      <c r="I4425" t="s">
        <v>401</v>
      </c>
      <c r="J4425" t="s">
        <v>441</v>
      </c>
      <c r="K4425" s="105">
        <v>40</v>
      </c>
      <c r="L4425" s="106">
        <v>4.1839998215436942E-2</v>
      </c>
      <c r="N4425" s="105">
        <v>229</v>
      </c>
      <c r="O4425" s="106">
        <v>4.0440000593662262E-2</v>
      </c>
      <c r="Q4425" s="105">
        <v>7283</v>
      </c>
      <c r="R4425" s="106">
        <v>3.2019998878240592E-2</v>
      </c>
      <c r="S4425" s="107"/>
    </row>
    <row r="4426" spans="1:19" x14ac:dyDescent="0.25">
      <c r="A4426" t="s">
        <v>331</v>
      </c>
      <c r="B4426" t="s">
        <v>347</v>
      </c>
      <c r="C4426" t="s">
        <v>347</v>
      </c>
      <c r="D4426" t="s">
        <v>347</v>
      </c>
      <c r="E4426" t="s">
        <v>184</v>
      </c>
      <c r="F4426" t="s">
        <v>185</v>
      </c>
      <c r="G4426">
        <v>15</v>
      </c>
      <c r="H4426" t="s">
        <v>365</v>
      </c>
      <c r="I4426" t="s">
        <v>401</v>
      </c>
      <c r="J4426" t="s">
        <v>414</v>
      </c>
      <c r="K4426">
        <v>58</v>
      </c>
      <c r="L4426" s="106">
        <v>6.0669999569654458E-2</v>
      </c>
      <c r="M4426" s="106">
        <v>6.332000344991684E-2</v>
      </c>
      <c r="N4426">
        <v>248</v>
      </c>
      <c r="O4426" s="106">
        <v>4.3790001422166817E-2</v>
      </c>
      <c r="P4426" s="106">
        <v>4.5639999210834503E-2</v>
      </c>
      <c r="Q4426">
        <v>10872</v>
      </c>
      <c r="R4426" s="106">
        <v>4.7800000756978989E-2</v>
      </c>
      <c r="S4426" s="106">
        <v>4.9380000680685043E-2</v>
      </c>
    </row>
    <row r="4427" spans="1:19" x14ac:dyDescent="0.25">
      <c r="A4427" t="s">
        <v>331</v>
      </c>
      <c r="B4427" t="s">
        <v>347</v>
      </c>
      <c r="C4427" t="s">
        <v>347</v>
      </c>
      <c r="D4427" t="s">
        <v>347</v>
      </c>
      <c r="E4427" t="s">
        <v>104</v>
      </c>
      <c r="F4427" t="s">
        <v>105</v>
      </c>
      <c r="G4427" s="105">
        <v>7</v>
      </c>
      <c r="H4427" t="s">
        <v>367</v>
      </c>
      <c r="I4427" t="s">
        <v>349</v>
      </c>
      <c r="J4427" t="s">
        <v>350</v>
      </c>
      <c r="K4427" s="105">
        <v>8</v>
      </c>
      <c r="L4427" s="106">
        <v>7.6399999670684338E-3</v>
      </c>
      <c r="N4427" s="105">
        <v>45</v>
      </c>
      <c r="O4427" s="106">
        <v>5.7600000873208046E-3</v>
      </c>
      <c r="Q4427" s="105">
        <v>1130</v>
      </c>
      <c r="R4427" s="106">
        <v>4.9700001254677773E-3</v>
      </c>
      <c r="S4427" s="107"/>
    </row>
    <row r="4428" spans="1:19" x14ac:dyDescent="0.25">
      <c r="A4428" t="s">
        <v>331</v>
      </c>
      <c r="B4428" t="s">
        <v>347</v>
      </c>
      <c r="C4428" t="s">
        <v>347</v>
      </c>
      <c r="D4428" t="s">
        <v>347</v>
      </c>
      <c r="E4428" t="s">
        <v>104</v>
      </c>
      <c r="F4428" t="s">
        <v>105</v>
      </c>
      <c r="G4428">
        <v>7</v>
      </c>
      <c r="H4428" t="s">
        <v>367</v>
      </c>
      <c r="I4428" t="s">
        <v>349</v>
      </c>
      <c r="J4428" t="s">
        <v>368</v>
      </c>
      <c r="K4428">
        <v>35</v>
      </c>
      <c r="L4428" s="106">
        <v>3.3429998904466629E-2</v>
      </c>
      <c r="N4428">
        <v>275</v>
      </c>
      <c r="O4428" s="106">
        <v>3.5179998725652688E-2</v>
      </c>
      <c r="Q4428">
        <v>8418</v>
      </c>
      <c r="R4428" s="106">
        <v>3.700999915599823E-2</v>
      </c>
    </row>
    <row r="4429" spans="1:19" x14ac:dyDescent="0.25">
      <c r="A4429" t="s">
        <v>331</v>
      </c>
      <c r="B4429" t="s">
        <v>347</v>
      </c>
      <c r="C4429" t="s">
        <v>347</v>
      </c>
      <c r="D4429" t="s">
        <v>347</v>
      </c>
      <c r="E4429" t="s">
        <v>104</v>
      </c>
      <c r="F4429" t="s">
        <v>105</v>
      </c>
      <c r="G4429" s="105">
        <v>7</v>
      </c>
      <c r="H4429" t="s">
        <v>367</v>
      </c>
      <c r="I4429" t="s">
        <v>349</v>
      </c>
      <c r="J4429" t="s">
        <v>369</v>
      </c>
      <c r="K4429" s="105">
        <v>99</v>
      </c>
      <c r="L4429" s="106">
        <v>9.4559997320175171E-2</v>
      </c>
      <c r="N4429" s="105">
        <v>853</v>
      </c>
      <c r="O4429" s="106">
        <v>0.1091400012373924</v>
      </c>
      <c r="Q4429" s="105">
        <v>27454</v>
      </c>
      <c r="R4429" s="106">
        <v>0.1207000017166138</v>
      </c>
      <c r="S4429" s="107"/>
    </row>
    <row r="4430" spans="1:19" x14ac:dyDescent="0.25">
      <c r="A4430" t="s">
        <v>331</v>
      </c>
      <c r="B4430" t="s">
        <v>347</v>
      </c>
      <c r="C4430" t="s">
        <v>347</v>
      </c>
      <c r="D4430" t="s">
        <v>347</v>
      </c>
      <c r="E4430" t="s">
        <v>104</v>
      </c>
      <c r="F4430" t="s">
        <v>105</v>
      </c>
      <c r="G4430" s="105">
        <v>7</v>
      </c>
      <c r="H4430" t="s">
        <v>367</v>
      </c>
      <c r="I4430" t="s">
        <v>349</v>
      </c>
      <c r="J4430" t="s">
        <v>370</v>
      </c>
      <c r="K4430" s="105">
        <v>275</v>
      </c>
      <c r="L4430" s="106">
        <v>0.26265999674797058</v>
      </c>
      <c r="N4430" s="105">
        <v>1902</v>
      </c>
      <c r="O4430" s="106">
        <v>0.2433499991893768</v>
      </c>
      <c r="Q4430" s="105">
        <v>55879</v>
      </c>
      <c r="R4430" s="106">
        <v>0.24567000567913061</v>
      </c>
      <c r="S4430" s="107"/>
    </row>
    <row r="4431" spans="1:19" x14ac:dyDescent="0.25">
      <c r="A4431" t="s">
        <v>331</v>
      </c>
      <c r="B4431" t="s">
        <v>347</v>
      </c>
      <c r="C4431" t="s">
        <v>347</v>
      </c>
      <c r="D4431" t="s">
        <v>347</v>
      </c>
      <c r="E4431" t="s">
        <v>104</v>
      </c>
      <c r="F4431" t="s">
        <v>105</v>
      </c>
      <c r="G4431" s="105">
        <v>7</v>
      </c>
      <c r="H4431" t="s">
        <v>367</v>
      </c>
      <c r="I4431" t="s">
        <v>349</v>
      </c>
      <c r="J4431" t="s">
        <v>371</v>
      </c>
      <c r="K4431" s="105">
        <v>281</v>
      </c>
      <c r="L4431" s="106">
        <v>0.2683899998664856</v>
      </c>
      <c r="N4431" s="105">
        <v>1995</v>
      </c>
      <c r="O4431" s="106">
        <v>0.25525000691413879</v>
      </c>
      <c r="Q4431" s="105">
        <v>57982</v>
      </c>
      <c r="R4431" s="106">
        <v>0.25490999221801758</v>
      </c>
      <c r="S4431" s="107"/>
    </row>
    <row r="4432" spans="1:19" x14ac:dyDescent="0.25">
      <c r="A4432" t="s">
        <v>331</v>
      </c>
      <c r="B4432" t="s">
        <v>347</v>
      </c>
      <c r="C4432" t="s">
        <v>347</v>
      </c>
      <c r="D4432" t="s">
        <v>347</v>
      </c>
      <c r="E4432" t="s">
        <v>104</v>
      </c>
      <c r="F4432" t="s">
        <v>105</v>
      </c>
      <c r="G4432" s="105">
        <v>7</v>
      </c>
      <c r="H4432" t="s">
        <v>367</v>
      </c>
      <c r="I4432" t="s">
        <v>349</v>
      </c>
      <c r="J4432" t="s">
        <v>372</v>
      </c>
      <c r="K4432" s="105">
        <v>197</v>
      </c>
      <c r="L4432" s="106">
        <v>0.1881600022315979</v>
      </c>
      <c r="N4432" s="105">
        <v>1634</v>
      </c>
      <c r="O4432" s="106">
        <v>0.2090599983930588</v>
      </c>
      <c r="Q4432" s="105">
        <v>44765</v>
      </c>
      <c r="R4432" s="106">
        <v>0.19679999351501459</v>
      </c>
      <c r="S4432" s="107"/>
    </row>
    <row r="4433" spans="1:19" x14ac:dyDescent="0.25">
      <c r="A4433" t="s">
        <v>331</v>
      </c>
      <c r="B4433" t="s">
        <v>347</v>
      </c>
      <c r="C4433" t="s">
        <v>347</v>
      </c>
      <c r="D4433" t="s">
        <v>347</v>
      </c>
      <c r="E4433" t="s">
        <v>104</v>
      </c>
      <c r="F4433" t="s">
        <v>105</v>
      </c>
      <c r="G4433">
        <v>7</v>
      </c>
      <c r="H4433" t="s">
        <v>367</v>
      </c>
      <c r="I4433" t="s">
        <v>349</v>
      </c>
      <c r="J4433" t="s">
        <v>373</v>
      </c>
      <c r="K4433">
        <v>152</v>
      </c>
      <c r="L4433" s="106">
        <v>0.14518000185489649</v>
      </c>
      <c r="N4433">
        <v>1112</v>
      </c>
      <c r="O4433" s="106">
        <v>0.14226999878883359</v>
      </c>
      <c r="Q4433">
        <v>31831</v>
      </c>
      <c r="R4433" s="106">
        <v>0.1399399936199188</v>
      </c>
    </row>
    <row r="4434" spans="1:19" x14ac:dyDescent="0.25">
      <c r="A4434" t="s">
        <v>331</v>
      </c>
      <c r="B4434" t="s">
        <v>347</v>
      </c>
      <c r="C4434" t="s">
        <v>347</v>
      </c>
      <c r="D4434" t="s">
        <v>347</v>
      </c>
      <c r="E4434" t="s">
        <v>104</v>
      </c>
      <c r="F4434" t="s">
        <v>105</v>
      </c>
      <c r="G4434" s="105">
        <v>7</v>
      </c>
      <c r="H4434" t="s">
        <v>367</v>
      </c>
      <c r="I4434" t="s">
        <v>438</v>
      </c>
      <c r="J4434" t="s">
        <v>48</v>
      </c>
      <c r="K4434" s="105">
        <v>854</v>
      </c>
      <c r="L4434" s="106">
        <v>0.81565999984741211</v>
      </c>
      <c r="M4434" s="106">
        <v>0.83236002922058105</v>
      </c>
      <c r="N4434" s="105">
        <v>6396</v>
      </c>
      <c r="O4434" s="106">
        <v>0.81831997632980347</v>
      </c>
      <c r="P4434" s="106">
        <v>0.83215999603271484</v>
      </c>
      <c r="Q4434" s="105">
        <v>186401</v>
      </c>
      <c r="R4434" s="106">
        <v>0.81949001550674438</v>
      </c>
      <c r="S4434" s="107">
        <v>0.8465999960899353</v>
      </c>
    </row>
    <row r="4435" spans="1:19" x14ac:dyDescent="0.25">
      <c r="A4435" t="s">
        <v>331</v>
      </c>
      <c r="B4435" t="s">
        <v>347</v>
      </c>
      <c r="C4435" t="s">
        <v>347</v>
      </c>
      <c r="D4435" t="s">
        <v>347</v>
      </c>
      <c r="E4435" t="s">
        <v>104</v>
      </c>
      <c r="F4435" t="s">
        <v>105</v>
      </c>
      <c r="G4435">
        <v>7</v>
      </c>
      <c r="H4435" t="s">
        <v>367</v>
      </c>
      <c r="I4435" t="s">
        <v>438</v>
      </c>
      <c r="J4435" t="s">
        <v>42</v>
      </c>
      <c r="K4435">
        <v>99</v>
      </c>
      <c r="L4435" s="106">
        <v>9.4559997320175171E-2</v>
      </c>
      <c r="M4435" s="106">
        <v>9.6490003168582916E-2</v>
      </c>
      <c r="N4435">
        <v>759</v>
      </c>
      <c r="O4435" s="106">
        <v>9.7110003232955933E-2</v>
      </c>
      <c r="P4435" s="106">
        <v>9.8750002682209015E-2</v>
      </c>
      <c r="Q4435">
        <v>20350</v>
      </c>
      <c r="R4435" s="106">
        <v>8.9469999074935913E-2</v>
      </c>
      <c r="S4435" s="106">
        <v>9.2430002987384796E-2</v>
      </c>
    </row>
    <row r="4436" spans="1:19" x14ac:dyDescent="0.25">
      <c r="A4436" t="s">
        <v>331</v>
      </c>
      <c r="B4436" t="s">
        <v>347</v>
      </c>
      <c r="C4436" t="s">
        <v>347</v>
      </c>
      <c r="D4436" t="s">
        <v>347</v>
      </c>
      <c r="E4436" t="s">
        <v>104</v>
      </c>
      <c r="F4436" t="s">
        <v>105</v>
      </c>
      <c r="G4436" s="105">
        <v>7</v>
      </c>
      <c r="H4436" t="s">
        <v>367</v>
      </c>
      <c r="I4436" t="s">
        <v>438</v>
      </c>
      <c r="J4436" t="s">
        <v>374</v>
      </c>
      <c r="K4436" s="105">
        <v>73</v>
      </c>
      <c r="L4436" s="106">
        <v>6.9720000028610229E-2</v>
      </c>
      <c r="M4436" s="106">
        <v>7.1149997413158417E-2</v>
      </c>
      <c r="N4436" s="105">
        <v>531</v>
      </c>
      <c r="O4436" s="106">
        <v>6.7939996719360352E-2</v>
      </c>
      <c r="P4436" s="106">
        <v>6.9090001285076141E-2</v>
      </c>
      <c r="Q4436" s="105">
        <v>13425</v>
      </c>
      <c r="R4436" s="106">
        <v>5.9020001441240311E-2</v>
      </c>
      <c r="S4436" s="107">
        <v>6.0970000922679901E-2</v>
      </c>
    </row>
    <row r="4437" spans="1:19" x14ac:dyDescent="0.25">
      <c r="A4437" t="s">
        <v>331</v>
      </c>
      <c r="B4437" t="s">
        <v>347</v>
      </c>
      <c r="C4437" t="s">
        <v>347</v>
      </c>
      <c r="D4437" t="s">
        <v>347</v>
      </c>
      <c r="E4437" t="s">
        <v>104</v>
      </c>
      <c r="F4437" t="s">
        <v>105</v>
      </c>
      <c r="G4437">
        <v>7</v>
      </c>
      <c r="H4437" t="s">
        <v>367</v>
      </c>
      <c r="I4437" t="s">
        <v>438</v>
      </c>
      <c r="J4437" t="s">
        <v>86</v>
      </c>
      <c r="K4437">
        <v>21</v>
      </c>
      <c r="L4437" s="106">
        <v>2.0059999078512188E-2</v>
      </c>
      <c r="N4437">
        <v>130</v>
      </c>
      <c r="O4437" s="106">
        <v>1.6629999503493309E-2</v>
      </c>
      <c r="Q4437">
        <v>7283</v>
      </c>
      <c r="R4437" s="106">
        <v>3.2019998878240592E-2</v>
      </c>
    </row>
    <row r="4438" spans="1:19" x14ac:dyDescent="0.25">
      <c r="A4438" t="s">
        <v>331</v>
      </c>
      <c r="B4438" t="s">
        <v>347</v>
      </c>
      <c r="C4438" t="s">
        <v>347</v>
      </c>
      <c r="D4438" t="s">
        <v>347</v>
      </c>
      <c r="E4438" t="s">
        <v>104</v>
      </c>
      <c r="F4438" t="s">
        <v>105</v>
      </c>
      <c r="G4438" s="105">
        <v>7</v>
      </c>
      <c r="H4438" t="s">
        <v>367</v>
      </c>
      <c r="I4438" t="s">
        <v>375</v>
      </c>
      <c r="J4438" t="s">
        <v>376</v>
      </c>
      <c r="K4438" s="105">
        <v>215</v>
      </c>
      <c r="L4438" s="106">
        <v>0.20534999668598181</v>
      </c>
      <c r="N4438" s="105">
        <v>1701</v>
      </c>
      <c r="O4438" s="106">
        <v>0.21762999892234799</v>
      </c>
      <c r="Q4438" s="105">
        <v>47189</v>
      </c>
      <c r="R4438" s="106">
        <v>0.20746000111103061</v>
      </c>
      <c r="S4438" s="107"/>
    </row>
    <row r="4439" spans="1:19" x14ac:dyDescent="0.25">
      <c r="A4439" t="s">
        <v>331</v>
      </c>
      <c r="B4439" t="s">
        <v>347</v>
      </c>
      <c r="C4439" t="s">
        <v>347</v>
      </c>
      <c r="D4439" t="s">
        <v>347</v>
      </c>
      <c r="E4439" t="s">
        <v>104</v>
      </c>
      <c r="F4439" t="s">
        <v>105</v>
      </c>
      <c r="G4439" s="105">
        <v>7</v>
      </c>
      <c r="H4439" t="s">
        <v>367</v>
      </c>
      <c r="I4439" t="s">
        <v>375</v>
      </c>
      <c r="J4439" t="s">
        <v>377</v>
      </c>
      <c r="K4439" s="105">
        <v>187</v>
      </c>
      <c r="L4439" s="106">
        <v>0.1786099970340729</v>
      </c>
      <c r="N4439" s="105">
        <v>1609</v>
      </c>
      <c r="O4439" s="106">
        <v>0.20586000382900241</v>
      </c>
      <c r="Q4439" s="105">
        <v>47420</v>
      </c>
      <c r="R4439" s="106">
        <v>0.20848000049591059</v>
      </c>
      <c r="S4439" s="107"/>
    </row>
    <row r="4440" spans="1:19" x14ac:dyDescent="0.25">
      <c r="A4440" t="s">
        <v>331</v>
      </c>
      <c r="B4440" t="s">
        <v>347</v>
      </c>
      <c r="C4440" t="s">
        <v>347</v>
      </c>
      <c r="D4440" t="s">
        <v>347</v>
      </c>
      <c r="E4440" t="s">
        <v>104</v>
      </c>
      <c r="F4440" t="s">
        <v>105</v>
      </c>
      <c r="G4440" s="105">
        <v>7</v>
      </c>
      <c r="H4440" t="s">
        <v>367</v>
      </c>
      <c r="I4440" t="s">
        <v>375</v>
      </c>
      <c r="J4440" t="s">
        <v>378</v>
      </c>
      <c r="K4440" s="105">
        <v>188</v>
      </c>
      <c r="L4440" s="106">
        <v>0.17956000566482541</v>
      </c>
      <c r="N4440" s="105">
        <v>1192</v>
      </c>
      <c r="O4440" s="106">
        <v>0.15251000225543981</v>
      </c>
      <c r="Q4440" s="105">
        <v>37332</v>
      </c>
      <c r="R4440" s="106">
        <v>0.1641300022602081</v>
      </c>
      <c r="S4440" s="107"/>
    </row>
    <row r="4441" spans="1:19" x14ac:dyDescent="0.25">
      <c r="A4441" t="s">
        <v>331</v>
      </c>
      <c r="B4441" t="s">
        <v>347</v>
      </c>
      <c r="C4441" t="s">
        <v>347</v>
      </c>
      <c r="D4441" t="s">
        <v>347</v>
      </c>
      <c r="E4441" t="s">
        <v>104</v>
      </c>
      <c r="F4441" t="s">
        <v>105</v>
      </c>
      <c r="G4441">
        <v>7</v>
      </c>
      <c r="H4441" t="s">
        <v>367</v>
      </c>
      <c r="I4441" t="s">
        <v>375</v>
      </c>
      <c r="J4441" t="s">
        <v>379</v>
      </c>
      <c r="K4441">
        <v>228</v>
      </c>
      <c r="L4441" s="106">
        <v>0.21776999533176419</v>
      </c>
      <c r="N4441">
        <v>1623</v>
      </c>
      <c r="O4441" s="106">
        <v>0.2076500058174133</v>
      </c>
      <c r="Q4441">
        <v>47525</v>
      </c>
      <c r="R4441" s="106">
        <v>0.20893999934196469</v>
      </c>
    </row>
    <row r="4442" spans="1:19" x14ac:dyDescent="0.25">
      <c r="A4442" t="s">
        <v>331</v>
      </c>
      <c r="B4442" t="s">
        <v>347</v>
      </c>
      <c r="C4442" t="s">
        <v>347</v>
      </c>
      <c r="D4442" t="s">
        <v>347</v>
      </c>
      <c r="E4442" t="s">
        <v>104</v>
      </c>
      <c r="F4442" t="s">
        <v>105</v>
      </c>
      <c r="G4442" s="105">
        <v>7</v>
      </c>
      <c r="H4442" t="s">
        <v>367</v>
      </c>
      <c r="I4442" t="s">
        <v>375</v>
      </c>
      <c r="J4442" t="s">
        <v>380</v>
      </c>
      <c r="K4442" s="105">
        <v>229</v>
      </c>
      <c r="L4442" s="106">
        <v>0.21872000396251681</v>
      </c>
      <c r="N4442" s="105">
        <v>1691</v>
      </c>
      <c r="O4442" s="106">
        <v>0.2163500040769577</v>
      </c>
      <c r="Q4442" s="105">
        <v>47993</v>
      </c>
      <c r="R4442" s="106">
        <v>0.210999995470047</v>
      </c>
      <c r="S4442" s="107"/>
    </row>
    <row r="4443" spans="1:19" x14ac:dyDescent="0.25">
      <c r="A4443" t="s">
        <v>331</v>
      </c>
      <c r="B4443" t="s">
        <v>347</v>
      </c>
      <c r="C4443" t="s">
        <v>347</v>
      </c>
      <c r="D4443" t="s">
        <v>347</v>
      </c>
      <c r="E4443" t="s">
        <v>104</v>
      </c>
      <c r="F4443" t="s">
        <v>105</v>
      </c>
      <c r="G4443" s="105">
        <v>7</v>
      </c>
      <c r="H4443" t="s">
        <v>367</v>
      </c>
      <c r="I4443" t="s">
        <v>381</v>
      </c>
      <c r="J4443" t="s">
        <v>382</v>
      </c>
      <c r="K4443" s="105">
        <v>27</v>
      </c>
      <c r="L4443" s="106">
        <v>2.5790000334382061E-2</v>
      </c>
      <c r="M4443" s="106">
        <v>2.8449999168515209E-2</v>
      </c>
      <c r="N4443" s="105">
        <v>178</v>
      </c>
      <c r="O4443" s="106">
        <v>2.2770000621676448E-2</v>
      </c>
      <c r="P4443" s="106">
        <v>2.8389999642968181E-2</v>
      </c>
      <c r="Q4443" s="105">
        <v>5423</v>
      </c>
      <c r="R4443" s="106">
        <v>2.384000085294247E-2</v>
      </c>
      <c r="S4443" s="107">
        <v>3.0780000612139698E-2</v>
      </c>
    </row>
    <row r="4444" spans="1:19" x14ac:dyDescent="0.25">
      <c r="A4444" t="s">
        <v>331</v>
      </c>
      <c r="B4444" t="s">
        <v>347</v>
      </c>
      <c r="C4444" t="s">
        <v>347</v>
      </c>
      <c r="D4444" t="s">
        <v>347</v>
      </c>
      <c r="E4444" t="s">
        <v>104</v>
      </c>
      <c r="F4444" t="s">
        <v>105</v>
      </c>
      <c r="G4444">
        <v>7</v>
      </c>
      <c r="H4444" t="s">
        <v>367</v>
      </c>
      <c r="I4444" t="s">
        <v>381</v>
      </c>
      <c r="J4444" t="s">
        <v>383</v>
      </c>
      <c r="K4444">
        <v>110</v>
      </c>
      <c r="L4444" s="106">
        <v>0.1050600036978722</v>
      </c>
      <c r="M4444" s="106">
        <v>0.11591000109910959</v>
      </c>
      <c r="N4444">
        <v>844</v>
      </c>
      <c r="O4444" s="106">
        <v>0.10797999799251561</v>
      </c>
      <c r="P4444" s="106">
        <v>0.1346299946308136</v>
      </c>
      <c r="Q4444">
        <v>26007</v>
      </c>
      <c r="R4444" s="106">
        <v>0.11433999985456469</v>
      </c>
      <c r="S4444" s="106">
        <v>0.1476300060749054</v>
      </c>
    </row>
    <row r="4445" spans="1:19" x14ac:dyDescent="0.25">
      <c r="A4445" t="s">
        <v>331</v>
      </c>
      <c r="B4445" t="s">
        <v>347</v>
      </c>
      <c r="C4445" t="s">
        <v>347</v>
      </c>
      <c r="D4445" t="s">
        <v>347</v>
      </c>
      <c r="E4445" t="s">
        <v>104</v>
      </c>
      <c r="F4445" t="s">
        <v>105</v>
      </c>
      <c r="G4445">
        <v>7</v>
      </c>
      <c r="H4445" t="s">
        <v>367</v>
      </c>
      <c r="I4445" t="s">
        <v>381</v>
      </c>
      <c r="J4445" t="s">
        <v>384</v>
      </c>
      <c r="K4445">
        <v>812</v>
      </c>
      <c r="L4445" s="106">
        <v>0.77555000782012939</v>
      </c>
      <c r="M4445" s="106">
        <v>0.8556399941444397</v>
      </c>
      <c r="N4445">
        <v>5247</v>
      </c>
      <c r="O4445" s="106">
        <v>0.67132002115249634</v>
      </c>
      <c r="P4445" s="106">
        <v>0.83697998523712158</v>
      </c>
      <c r="Q4445">
        <v>144739</v>
      </c>
      <c r="R4445" s="106">
        <v>0.6363300085067749</v>
      </c>
      <c r="S4445" s="106">
        <v>0.82159000635147095</v>
      </c>
    </row>
    <row r="4446" spans="1:19" x14ac:dyDescent="0.25">
      <c r="A4446" t="s">
        <v>331</v>
      </c>
      <c r="B4446" t="s">
        <v>347</v>
      </c>
      <c r="C4446" t="s">
        <v>347</v>
      </c>
      <c r="D4446" t="s">
        <v>347</v>
      </c>
      <c r="E4446" t="s">
        <v>104</v>
      </c>
      <c r="F4446" t="s">
        <v>105</v>
      </c>
      <c r="G4446">
        <v>7</v>
      </c>
      <c r="H4446" t="s">
        <v>367</v>
      </c>
      <c r="I4446" t="s">
        <v>381</v>
      </c>
      <c r="J4446" t="s">
        <v>385</v>
      </c>
      <c r="K4446">
        <v>98</v>
      </c>
      <c r="L4446" s="106">
        <v>9.3599997460842133E-2</v>
      </c>
      <c r="N4446">
        <v>1547</v>
      </c>
      <c r="O4446" s="106">
        <v>0.1979299932718277</v>
      </c>
      <c r="Q4446">
        <v>51290</v>
      </c>
      <c r="R4446" s="106">
        <v>0.22549000382423401</v>
      </c>
    </row>
    <row r="4447" spans="1:19" x14ac:dyDescent="0.25">
      <c r="A4447" t="s">
        <v>331</v>
      </c>
      <c r="B4447" t="s">
        <v>347</v>
      </c>
      <c r="C4447" t="s">
        <v>347</v>
      </c>
      <c r="D4447" t="s">
        <v>347</v>
      </c>
      <c r="E4447" t="s">
        <v>104</v>
      </c>
      <c r="F4447" t="s">
        <v>105</v>
      </c>
      <c r="G4447" s="105">
        <v>7</v>
      </c>
      <c r="H4447" t="s">
        <v>367</v>
      </c>
      <c r="I4447" t="s">
        <v>386</v>
      </c>
      <c r="J4447" t="s">
        <v>387</v>
      </c>
      <c r="K4447" s="105">
        <v>2</v>
      </c>
      <c r="L4447" s="106">
        <v>1.909999991767108E-3</v>
      </c>
      <c r="M4447" s="106">
        <v>1.9199999514967201E-3</v>
      </c>
      <c r="N4447" s="105">
        <v>183</v>
      </c>
      <c r="O4447" s="106">
        <v>2.3409999907016751E-2</v>
      </c>
      <c r="P4447" s="106">
        <v>2.364999987185001E-2</v>
      </c>
      <c r="Q4447" s="105">
        <v>12181</v>
      </c>
      <c r="R4447" s="106">
        <v>5.3550001233816147E-2</v>
      </c>
      <c r="S4447" s="107">
        <v>5.4999999701976783E-2</v>
      </c>
    </row>
    <row r="4448" spans="1:19" x14ac:dyDescent="0.25">
      <c r="A4448" t="s">
        <v>331</v>
      </c>
      <c r="B4448" t="s">
        <v>347</v>
      </c>
      <c r="C4448" t="s">
        <v>347</v>
      </c>
      <c r="D4448" t="s">
        <v>347</v>
      </c>
      <c r="E4448" t="s">
        <v>104</v>
      </c>
      <c r="F4448" t="s">
        <v>105</v>
      </c>
      <c r="G4448" s="105">
        <v>7</v>
      </c>
      <c r="H4448" t="s">
        <v>367</v>
      </c>
      <c r="I4448" t="s">
        <v>386</v>
      </c>
      <c r="J4448" t="s">
        <v>388</v>
      </c>
      <c r="K4448" s="105">
        <v>14</v>
      </c>
      <c r="L4448" s="106">
        <v>1.3369999825954441E-2</v>
      </c>
      <c r="M4448" s="106">
        <v>1.34699996560812E-2</v>
      </c>
      <c r="N4448" s="105">
        <v>92</v>
      </c>
      <c r="O4448" s="106">
        <v>1.176999974995852E-2</v>
      </c>
      <c r="P4448" s="106">
        <v>1.188999973237514E-2</v>
      </c>
      <c r="Q4448" s="105">
        <v>6321</v>
      </c>
      <c r="R4448" s="106">
        <v>2.77900006622076E-2</v>
      </c>
      <c r="S4448" s="107">
        <v>2.8540000319480899E-2</v>
      </c>
    </row>
    <row r="4449" spans="1:19" x14ac:dyDescent="0.25">
      <c r="A4449" t="s">
        <v>331</v>
      </c>
      <c r="B4449" t="s">
        <v>347</v>
      </c>
      <c r="C4449" t="s">
        <v>347</v>
      </c>
      <c r="D4449" t="s">
        <v>347</v>
      </c>
      <c r="E4449" t="s">
        <v>104</v>
      </c>
      <c r="F4449" t="s">
        <v>105</v>
      </c>
      <c r="G4449" s="105">
        <v>7</v>
      </c>
      <c r="H4449" t="s">
        <v>367</v>
      </c>
      <c r="I4449" t="s">
        <v>386</v>
      </c>
      <c r="J4449" t="s">
        <v>85</v>
      </c>
      <c r="K4449" s="105">
        <v>11</v>
      </c>
      <c r="L4449" s="106">
        <v>1.051000040024519E-2</v>
      </c>
      <c r="M4449" s="106">
        <v>1.0590000078082079E-2</v>
      </c>
      <c r="N4449" s="105">
        <v>82</v>
      </c>
      <c r="O4449" s="106">
        <v>1.0490000247955321E-2</v>
      </c>
      <c r="P4449" s="106">
        <v>1.0599999688565729E-2</v>
      </c>
      <c r="Q4449" s="105">
        <v>4872</v>
      </c>
      <c r="R4449" s="106">
        <v>2.1420000120997429E-2</v>
      </c>
      <c r="S4449" s="107">
        <v>2.199999988079071E-2</v>
      </c>
    </row>
    <row r="4450" spans="1:19" x14ac:dyDescent="0.25">
      <c r="A4450" t="s">
        <v>331</v>
      </c>
      <c r="B4450" t="s">
        <v>347</v>
      </c>
      <c r="C4450" t="s">
        <v>347</v>
      </c>
      <c r="D4450" t="s">
        <v>347</v>
      </c>
      <c r="E4450" t="s">
        <v>104</v>
      </c>
      <c r="F4450" t="s">
        <v>105</v>
      </c>
      <c r="G4450" s="105">
        <v>7</v>
      </c>
      <c r="H4450" t="s">
        <v>367</v>
      </c>
      <c r="I4450" t="s">
        <v>386</v>
      </c>
      <c r="J4450" t="s">
        <v>389</v>
      </c>
      <c r="K4450" s="105">
        <v>6</v>
      </c>
      <c r="L4450" s="106">
        <v>5.7299998588860026E-3</v>
      </c>
      <c r="M4450" s="106">
        <v>5.7700001634657383E-3</v>
      </c>
      <c r="N4450" s="105">
        <v>58</v>
      </c>
      <c r="O4450" s="106">
        <v>7.4200001545250416E-3</v>
      </c>
      <c r="P4450" s="106">
        <v>7.4999998323619366E-3</v>
      </c>
      <c r="Q4450" s="105">
        <v>4049</v>
      </c>
      <c r="R4450" s="106">
        <v>1.779999956488609E-2</v>
      </c>
      <c r="S4450" s="107">
        <v>1.8279999494552609E-2</v>
      </c>
    </row>
    <row r="4451" spans="1:19" x14ac:dyDescent="0.25">
      <c r="A4451" t="s">
        <v>331</v>
      </c>
      <c r="B4451" t="s">
        <v>347</v>
      </c>
      <c r="C4451" t="s">
        <v>347</v>
      </c>
      <c r="D4451" t="s">
        <v>347</v>
      </c>
      <c r="E4451" t="s">
        <v>104</v>
      </c>
      <c r="F4451" t="s">
        <v>105</v>
      </c>
      <c r="G4451" s="105">
        <v>7</v>
      </c>
      <c r="H4451" t="s">
        <v>367</v>
      </c>
      <c r="I4451" t="s">
        <v>386</v>
      </c>
      <c r="J4451" t="s">
        <v>86</v>
      </c>
      <c r="K4451" s="105">
        <v>8</v>
      </c>
      <c r="L4451" s="106">
        <v>7.6399999670684338E-3</v>
      </c>
      <c r="N4451" s="105">
        <v>78</v>
      </c>
      <c r="O4451" s="106">
        <v>9.9799996241927147E-3</v>
      </c>
      <c r="Q4451" s="105">
        <v>5972</v>
      </c>
      <c r="R4451" s="106">
        <v>2.6259999722242359E-2</v>
      </c>
      <c r="S4451" s="107"/>
    </row>
    <row r="4452" spans="1:19" x14ac:dyDescent="0.25">
      <c r="A4452" t="s">
        <v>331</v>
      </c>
      <c r="B4452" t="s">
        <v>347</v>
      </c>
      <c r="C4452" t="s">
        <v>347</v>
      </c>
      <c r="D4452" t="s">
        <v>347</v>
      </c>
      <c r="E4452" t="s">
        <v>104</v>
      </c>
      <c r="F4452" t="s">
        <v>105</v>
      </c>
      <c r="G4452" s="105">
        <v>7</v>
      </c>
      <c r="H4452" t="s">
        <v>367</v>
      </c>
      <c r="I4452" t="s">
        <v>386</v>
      </c>
      <c r="J4452" t="s">
        <v>84</v>
      </c>
      <c r="K4452" s="105">
        <v>1006</v>
      </c>
      <c r="L4452" s="106">
        <v>0.96083998680114746</v>
      </c>
      <c r="M4452" s="106">
        <v>0.96824002265930176</v>
      </c>
      <c r="N4452" s="105">
        <v>7323</v>
      </c>
      <c r="O4452" s="106">
        <v>0.93691998720169067</v>
      </c>
      <c r="P4452" s="106">
        <v>0.94637000560760498</v>
      </c>
      <c r="Q4452" s="105">
        <v>194064</v>
      </c>
      <c r="R4452" s="106">
        <v>0.85317999124526978</v>
      </c>
      <c r="S4452" s="107">
        <v>0.87619000673294067</v>
      </c>
    </row>
    <row r="4453" spans="1:19" x14ac:dyDescent="0.25">
      <c r="A4453" t="s">
        <v>331</v>
      </c>
      <c r="B4453" t="s">
        <v>347</v>
      </c>
      <c r="C4453" t="s">
        <v>347</v>
      </c>
      <c r="D4453" t="s">
        <v>347</v>
      </c>
      <c r="E4453" t="s">
        <v>104</v>
      </c>
      <c r="F4453" t="s">
        <v>105</v>
      </c>
      <c r="G4453">
        <v>7</v>
      </c>
      <c r="H4453" t="s">
        <v>367</v>
      </c>
      <c r="I4453" t="s">
        <v>419</v>
      </c>
      <c r="J4453" t="s">
        <v>390</v>
      </c>
      <c r="K4453">
        <v>98</v>
      </c>
      <c r="L4453" s="106">
        <v>9.3599997460842133E-2</v>
      </c>
      <c r="N4453">
        <v>1547</v>
      </c>
      <c r="O4453" s="106">
        <v>0.1979299932718277</v>
      </c>
      <c r="Q4453">
        <v>51290</v>
      </c>
      <c r="R4453" s="106">
        <v>0.22549000382423401</v>
      </c>
    </row>
    <row r="4454" spans="1:19" x14ac:dyDescent="0.25">
      <c r="A4454" t="s">
        <v>331</v>
      </c>
      <c r="B4454" t="s">
        <v>347</v>
      </c>
      <c r="C4454" t="s">
        <v>347</v>
      </c>
      <c r="D4454" t="s">
        <v>347</v>
      </c>
      <c r="E4454" t="s">
        <v>104</v>
      </c>
      <c r="F4454" t="s">
        <v>105</v>
      </c>
      <c r="G4454" s="105">
        <v>7</v>
      </c>
      <c r="H4454" t="s">
        <v>367</v>
      </c>
      <c r="I4454" t="s">
        <v>419</v>
      </c>
      <c r="J4454" t="s">
        <v>391</v>
      </c>
      <c r="K4454" s="105">
        <v>110</v>
      </c>
      <c r="L4454" s="106">
        <v>0.1050600036978722</v>
      </c>
      <c r="M4454" s="106">
        <v>0.11591000109910959</v>
      </c>
      <c r="N4454" s="105">
        <v>844</v>
      </c>
      <c r="O4454" s="106">
        <v>0.10797999799251561</v>
      </c>
      <c r="P4454" s="106">
        <v>0.1346299946308136</v>
      </c>
      <c r="Q4454" s="105">
        <v>26007</v>
      </c>
      <c r="R4454" s="106">
        <v>0.11433999985456469</v>
      </c>
      <c r="S4454" s="107">
        <v>0.1476300060749054</v>
      </c>
    </row>
    <row r="4455" spans="1:19" x14ac:dyDescent="0.25">
      <c r="A4455" t="s">
        <v>331</v>
      </c>
      <c r="B4455" t="s">
        <v>347</v>
      </c>
      <c r="C4455" t="s">
        <v>347</v>
      </c>
      <c r="D4455" t="s">
        <v>347</v>
      </c>
      <c r="E4455" t="s">
        <v>104</v>
      </c>
      <c r="F4455" t="s">
        <v>105</v>
      </c>
      <c r="G4455" s="105">
        <v>7</v>
      </c>
      <c r="H4455" t="s">
        <v>367</v>
      </c>
      <c r="I4455" t="s">
        <v>419</v>
      </c>
      <c r="J4455" t="s">
        <v>392</v>
      </c>
      <c r="K4455" s="105">
        <v>387</v>
      </c>
      <c r="L4455" s="106">
        <v>0.36963000893592829</v>
      </c>
      <c r="M4455" s="106">
        <v>0.40779998898506159</v>
      </c>
      <c r="N4455" s="105">
        <v>2533</v>
      </c>
      <c r="O4455" s="106">
        <v>0.32407999038696289</v>
      </c>
      <c r="P4455" s="106">
        <v>0.40404999256134028</v>
      </c>
      <c r="Q4455" s="105">
        <v>69347</v>
      </c>
      <c r="R4455" s="106">
        <v>0.30487999320030212</v>
      </c>
      <c r="S4455" s="107">
        <v>0.39364001154899603</v>
      </c>
    </row>
    <row r="4456" spans="1:19" x14ac:dyDescent="0.25">
      <c r="A4456" t="s">
        <v>331</v>
      </c>
      <c r="B4456" t="s">
        <v>347</v>
      </c>
      <c r="C4456" t="s">
        <v>347</v>
      </c>
      <c r="D4456" t="s">
        <v>347</v>
      </c>
      <c r="E4456" t="s">
        <v>104</v>
      </c>
      <c r="F4456" t="s">
        <v>105</v>
      </c>
      <c r="G4456" s="105">
        <v>7</v>
      </c>
      <c r="H4456" t="s">
        <v>367</v>
      </c>
      <c r="I4456" t="s">
        <v>419</v>
      </c>
      <c r="J4456" t="s">
        <v>393</v>
      </c>
      <c r="K4456" s="105">
        <v>369</v>
      </c>
      <c r="L4456" s="106">
        <v>0.3524399995803833</v>
      </c>
      <c r="M4456" s="106">
        <v>0.38883000612258911</v>
      </c>
      <c r="N4456" s="105">
        <v>2363</v>
      </c>
      <c r="O4456" s="106">
        <v>0.30232998728752142</v>
      </c>
      <c r="P4456" s="106">
        <v>0.37692999839782709</v>
      </c>
      <c r="Q4456" s="105">
        <v>66079</v>
      </c>
      <c r="R4456" s="106">
        <v>0.29050999879837042</v>
      </c>
      <c r="S4456" s="107">
        <v>0.37509000301361078</v>
      </c>
    </row>
    <row r="4457" spans="1:19" x14ac:dyDescent="0.25">
      <c r="A4457" t="s">
        <v>331</v>
      </c>
      <c r="B4457" t="s">
        <v>347</v>
      </c>
      <c r="C4457" t="s">
        <v>347</v>
      </c>
      <c r="D4457" t="s">
        <v>347</v>
      </c>
      <c r="E4457" t="s">
        <v>104</v>
      </c>
      <c r="F4457" t="s">
        <v>105</v>
      </c>
      <c r="G4457" s="105">
        <v>7</v>
      </c>
      <c r="H4457" t="s">
        <v>367</v>
      </c>
      <c r="I4457" t="s">
        <v>419</v>
      </c>
      <c r="J4457" t="s">
        <v>394</v>
      </c>
      <c r="K4457" s="105">
        <v>83</v>
      </c>
      <c r="L4457" s="106">
        <v>7.9269997775554657E-2</v>
      </c>
      <c r="M4457" s="106">
        <v>8.7459996342658997E-2</v>
      </c>
      <c r="N4457" s="105">
        <v>529</v>
      </c>
      <c r="O4457" s="106">
        <v>6.7680001258850098E-2</v>
      </c>
      <c r="P4457" s="106">
        <v>8.4380000829696655E-2</v>
      </c>
      <c r="Q4457" s="105">
        <v>14736</v>
      </c>
      <c r="R4457" s="106">
        <v>6.4790003001689911E-2</v>
      </c>
      <c r="S4457" s="107">
        <v>8.3650000393390656E-2</v>
      </c>
    </row>
    <row r="4458" spans="1:19" x14ac:dyDescent="0.25">
      <c r="A4458" t="s">
        <v>331</v>
      </c>
      <c r="B4458" t="s">
        <v>347</v>
      </c>
      <c r="C4458" t="s">
        <v>347</v>
      </c>
      <c r="D4458" t="s">
        <v>347</v>
      </c>
      <c r="E4458" t="s">
        <v>104</v>
      </c>
      <c r="F4458" t="s">
        <v>105</v>
      </c>
      <c r="G4458" s="105">
        <v>7</v>
      </c>
      <c r="H4458" t="s">
        <v>367</v>
      </c>
      <c r="I4458" t="s">
        <v>439</v>
      </c>
      <c r="J4458" t="s">
        <v>440</v>
      </c>
      <c r="K4458" s="105">
        <v>98</v>
      </c>
      <c r="L4458" s="106">
        <v>9.3599997460842133E-2</v>
      </c>
      <c r="N4458" s="105">
        <v>1547</v>
      </c>
      <c r="O4458" s="106">
        <v>0.1979299932718277</v>
      </c>
      <c r="Q4458" s="105">
        <v>51290</v>
      </c>
      <c r="R4458" s="106">
        <v>0.22549000382423401</v>
      </c>
      <c r="S4458" s="107"/>
    </row>
    <row r="4459" spans="1:19" x14ac:dyDescent="0.25">
      <c r="A4459" t="s">
        <v>331</v>
      </c>
      <c r="B4459" t="s">
        <v>347</v>
      </c>
      <c r="C4459" t="s">
        <v>347</v>
      </c>
      <c r="D4459" t="s">
        <v>347</v>
      </c>
      <c r="E4459" t="s">
        <v>104</v>
      </c>
      <c r="F4459" t="s">
        <v>105</v>
      </c>
      <c r="G4459" s="105">
        <v>7</v>
      </c>
      <c r="H4459" t="s">
        <v>367</v>
      </c>
      <c r="I4459" t="s">
        <v>439</v>
      </c>
      <c r="J4459" t="s">
        <v>442</v>
      </c>
      <c r="K4459" s="105">
        <v>949</v>
      </c>
      <c r="L4459" s="106">
        <v>0.90640002489089966</v>
      </c>
      <c r="M4459" s="106">
        <v>1</v>
      </c>
      <c r="N4459" s="105">
        <v>6269</v>
      </c>
      <c r="O4459" s="106">
        <v>0.8020700216293335</v>
      </c>
      <c r="P4459" s="106">
        <v>1</v>
      </c>
      <c r="Q4459" s="105">
        <v>176169</v>
      </c>
      <c r="R4459" s="106">
        <v>0.77451002597808838</v>
      </c>
      <c r="S4459" s="107">
        <v>1</v>
      </c>
    </row>
    <row r="4460" spans="1:19" x14ac:dyDescent="0.25">
      <c r="A4460" t="s">
        <v>331</v>
      </c>
      <c r="B4460" t="s">
        <v>347</v>
      </c>
      <c r="C4460" t="s">
        <v>347</v>
      </c>
      <c r="D4460" t="s">
        <v>347</v>
      </c>
      <c r="E4460" t="s">
        <v>104</v>
      </c>
      <c r="F4460" t="s">
        <v>105</v>
      </c>
      <c r="G4460" s="105">
        <v>7</v>
      </c>
      <c r="H4460" t="s">
        <v>367</v>
      </c>
      <c r="I4460" t="s">
        <v>395</v>
      </c>
      <c r="J4460" t="s">
        <v>396</v>
      </c>
      <c r="K4460" s="105">
        <v>1045</v>
      </c>
      <c r="L4460" s="106">
        <v>0.99809002876281738</v>
      </c>
      <c r="N4460" s="105">
        <v>7771</v>
      </c>
      <c r="O4460" s="106">
        <v>0.99423998594284058</v>
      </c>
      <c r="Q4460" s="105">
        <v>225832</v>
      </c>
      <c r="R4460" s="106">
        <v>0.99285000562667847</v>
      </c>
      <c r="S4460" s="107"/>
    </row>
    <row r="4461" spans="1:19" x14ac:dyDescent="0.25">
      <c r="A4461" t="s">
        <v>331</v>
      </c>
      <c r="B4461" t="s">
        <v>347</v>
      </c>
      <c r="C4461" t="s">
        <v>347</v>
      </c>
      <c r="D4461" t="s">
        <v>347</v>
      </c>
      <c r="E4461" t="s">
        <v>104</v>
      </c>
      <c r="F4461" t="s">
        <v>105</v>
      </c>
      <c r="G4461">
        <v>7</v>
      </c>
      <c r="H4461" t="s">
        <v>367</v>
      </c>
      <c r="I4461" t="s">
        <v>395</v>
      </c>
      <c r="J4461" t="s">
        <v>397</v>
      </c>
      <c r="K4461">
        <v>2</v>
      </c>
      <c r="L4461" s="106">
        <v>1.909999991767108E-3</v>
      </c>
      <c r="N4461">
        <v>45</v>
      </c>
      <c r="O4461" s="106">
        <v>5.7600000873208046E-3</v>
      </c>
      <c r="Q4461">
        <v>1627</v>
      </c>
      <c r="R4461" s="106">
        <v>7.1499999612569809E-3</v>
      </c>
    </row>
    <row r="4462" spans="1:19" x14ac:dyDescent="0.25">
      <c r="A4462" t="s">
        <v>331</v>
      </c>
      <c r="B4462" t="s">
        <v>347</v>
      </c>
      <c r="C4462" t="s">
        <v>347</v>
      </c>
      <c r="D4462" t="s">
        <v>347</v>
      </c>
      <c r="E4462" t="s">
        <v>104</v>
      </c>
      <c r="F4462" t="s">
        <v>105</v>
      </c>
      <c r="G4462" s="105">
        <v>7</v>
      </c>
      <c r="H4462" t="s">
        <v>367</v>
      </c>
      <c r="I4462" t="s">
        <v>398</v>
      </c>
      <c r="J4462" t="s">
        <v>399</v>
      </c>
      <c r="K4462" s="105">
        <v>323</v>
      </c>
      <c r="L4462" s="106">
        <v>0.30849999189376831</v>
      </c>
      <c r="N4462" s="105">
        <v>2038</v>
      </c>
      <c r="O4462" s="106">
        <v>0.26074999570846558</v>
      </c>
      <c r="Q4462" s="105">
        <v>32785</v>
      </c>
      <c r="R4462" s="106">
        <v>0.14414000511169431</v>
      </c>
      <c r="S4462" s="107"/>
    </row>
    <row r="4463" spans="1:19" x14ac:dyDescent="0.25">
      <c r="A4463" t="s">
        <v>331</v>
      </c>
      <c r="B4463" t="s">
        <v>347</v>
      </c>
      <c r="C4463" t="s">
        <v>347</v>
      </c>
      <c r="D4463" t="s">
        <v>347</v>
      </c>
      <c r="E4463" t="s">
        <v>104</v>
      </c>
      <c r="F4463" t="s">
        <v>105</v>
      </c>
      <c r="G4463" s="105">
        <v>7</v>
      </c>
      <c r="H4463" t="s">
        <v>367</v>
      </c>
      <c r="I4463" t="s">
        <v>398</v>
      </c>
      <c r="J4463" t="s">
        <v>41</v>
      </c>
      <c r="K4463" s="105">
        <v>283</v>
      </c>
      <c r="L4463" s="106">
        <v>0.2703000009059906</v>
      </c>
      <c r="N4463" s="105">
        <v>1570</v>
      </c>
      <c r="O4463" s="106">
        <v>0.20087000727653501</v>
      </c>
      <c r="Q4463" s="105">
        <v>40324</v>
      </c>
      <c r="R4463" s="106">
        <v>0.177279993891716</v>
      </c>
      <c r="S4463" s="107"/>
    </row>
    <row r="4464" spans="1:19" x14ac:dyDescent="0.25">
      <c r="A4464" t="s">
        <v>331</v>
      </c>
      <c r="B4464" t="s">
        <v>347</v>
      </c>
      <c r="C4464" t="s">
        <v>347</v>
      </c>
      <c r="D4464" t="s">
        <v>347</v>
      </c>
      <c r="E4464" t="s">
        <v>104</v>
      </c>
      <c r="F4464" t="s">
        <v>105</v>
      </c>
      <c r="G4464" s="105">
        <v>7</v>
      </c>
      <c r="H4464" t="s">
        <v>367</v>
      </c>
      <c r="I4464" t="s">
        <v>398</v>
      </c>
      <c r="J4464" t="s">
        <v>40</v>
      </c>
      <c r="K4464" s="105">
        <v>193</v>
      </c>
      <c r="L4464" s="106">
        <v>0.18434000015258789</v>
      </c>
      <c r="N4464" s="105">
        <v>1455</v>
      </c>
      <c r="O4464" s="106">
        <v>0.18615999817848211</v>
      </c>
      <c r="Q4464" s="105">
        <v>47952</v>
      </c>
      <c r="R4464" s="106">
        <v>0.21082000434398651</v>
      </c>
      <c r="S4464" s="107"/>
    </row>
    <row r="4465" spans="1:19" x14ac:dyDescent="0.25">
      <c r="A4465" t="s">
        <v>331</v>
      </c>
      <c r="B4465" t="s">
        <v>347</v>
      </c>
      <c r="C4465" t="s">
        <v>347</v>
      </c>
      <c r="D4465" t="s">
        <v>347</v>
      </c>
      <c r="E4465" t="s">
        <v>104</v>
      </c>
      <c r="F4465" t="s">
        <v>105</v>
      </c>
      <c r="G4465">
        <v>7</v>
      </c>
      <c r="H4465" t="s">
        <v>367</v>
      </c>
      <c r="I4465" t="s">
        <v>398</v>
      </c>
      <c r="J4465" t="s">
        <v>39</v>
      </c>
      <c r="K4465">
        <v>160</v>
      </c>
      <c r="L4465" s="106">
        <v>0.15282000601291659</v>
      </c>
      <c r="N4465">
        <v>1552</v>
      </c>
      <c r="O4465" s="106">
        <v>0.19856999814510351</v>
      </c>
      <c r="Q4465">
        <v>51770</v>
      </c>
      <c r="R4465" s="106">
        <v>0.22759999334812159</v>
      </c>
    </row>
    <row r="4466" spans="1:19" x14ac:dyDescent="0.25">
      <c r="A4466" t="s">
        <v>331</v>
      </c>
      <c r="B4466" t="s">
        <v>347</v>
      </c>
      <c r="C4466" t="s">
        <v>347</v>
      </c>
      <c r="D4466" t="s">
        <v>347</v>
      </c>
      <c r="E4466" t="s">
        <v>104</v>
      </c>
      <c r="F4466" t="s">
        <v>105</v>
      </c>
      <c r="G4466" s="105">
        <v>7</v>
      </c>
      <c r="H4466" t="s">
        <v>367</v>
      </c>
      <c r="I4466" t="s">
        <v>398</v>
      </c>
      <c r="J4466" t="s">
        <v>400</v>
      </c>
      <c r="K4466" s="105">
        <v>88</v>
      </c>
      <c r="L4466" s="106">
        <v>8.4049999713897705E-2</v>
      </c>
      <c r="N4466" s="105">
        <v>1201</v>
      </c>
      <c r="O4466" s="106">
        <v>0.15365999937057501</v>
      </c>
      <c r="Q4466" s="105">
        <v>54628</v>
      </c>
      <c r="R4466" s="106">
        <v>0.24017000198364261</v>
      </c>
      <c r="S4466" s="107"/>
    </row>
    <row r="4467" spans="1:19" x14ac:dyDescent="0.25">
      <c r="A4467" t="s">
        <v>331</v>
      </c>
      <c r="B4467" t="s">
        <v>347</v>
      </c>
      <c r="C4467" t="s">
        <v>347</v>
      </c>
      <c r="D4467" t="s">
        <v>347</v>
      </c>
      <c r="E4467" t="s">
        <v>104</v>
      </c>
      <c r="F4467" t="s">
        <v>105</v>
      </c>
      <c r="G4467" s="105">
        <v>7</v>
      </c>
      <c r="H4467" t="s">
        <v>367</v>
      </c>
      <c r="I4467" t="s">
        <v>422</v>
      </c>
      <c r="J4467" t="s">
        <v>429</v>
      </c>
      <c r="K4467" s="105">
        <v>82</v>
      </c>
      <c r="L4467" s="106">
        <v>7.831999659538269E-2</v>
      </c>
      <c r="N4467" s="105">
        <v>2398</v>
      </c>
      <c r="O4467" s="106">
        <v>0.30680999159812927</v>
      </c>
      <c r="Q4467" s="105">
        <v>80101</v>
      </c>
      <c r="R4467" s="106">
        <v>0.3521600067615509</v>
      </c>
      <c r="S4467" s="107"/>
    </row>
    <row r="4468" spans="1:19" x14ac:dyDescent="0.25">
      <c r="A4468" t="s">
        <v>331</v>
      </c>
      <c r="B4468" t="s">
        <v>347</v>
      </c>
      <c r="C4468" t="s">
        <v>347</v>
      </c>
      <c r="D4468" t="s">
        <v>347</v>
      </c>
      <c r="E4468" t="s">
        <v>104</v>
      </c>
      <c r="F4468" t="s">
        <v>105</v>
      </c>
      <c r="G4468" s="105">
        <v>7</v>
      </c>
      <c r="H4468" t="s">
        <v>367</v>
      </c>
      <c r="I4468" t="s">
        <v>422</v>
      </c>
      <c r="J4468" t="s">
        <v>423</v>
      </c>
      <c r="K4468" s="105">
        <v>702</v>
      </c>
      <c r="L4468" s="106">
        <v>0.67049002647399902</v>
      </c>
      <c r="M4468" s="106">
        <v>0.72746002674102783</v>
      </c>
      <c r="N4468" s="105">
        <v>4657</v>
      </c>
      <c r="O4468" s="106">
        <v>0.59583002328872681</v>
      </c>
      <c r="P4468" s="106">
        <v>0.85953998565673828</v>
      </c>
      <c r="Q4468" s="105">
        <v>119646</v>
      </c>
      <c r="R4468" s="106">
        <v>0.52600997686386108</v>
      </c>
      <c r="S4468" s="107">
        <v>0.81194001436233521</v>
      </c>
    </row>
    <row r="4469" spans="1:19" x14ac:dyDescent="0.25">
      <c r="A4469" t="s">
        <v>331</v>
      </c>
      <c r="B4469" t="s">
        <v>347</v>
      </c>
      <c r="C4469" t="s">
        <v>347</v>
      </c>
      <c r="D4469" t="s">
        <v>347</v>
      </c>
      <c r="E4469" t="s">
        <v>104</v>
      </c>
      <c r="F4469" t="s">
        <v>105</v>
      </c>
      <c r="G4469">
        <v>7</v>
      </c>
      <c r="H4469" t="s">
        <v>367</v>
      </c>
      <c r="I4469" t="s">
        <v>422</v>
      </c>
      <c r="J4469" t="s">
        <v>424</v>
      </c>
      <c r="K4469">
        <v>132</v>
      </c>
      <c r="L4469" s="106">
        <v>0.1260699927806854</v>
      </c>
      <c r="M4469" s="106">
        <v>0.13679000735282901</v>
      </c>
      <c r="N4469">
        <v>413</v>
      </c>
      <c r="O4469" s="106">
        <v>5.2839998155832291E-2</v>
      </c>
      <c r="P4469" s="106">
        <v>7.6229996979236603E-2</v>
      </c>
      <c r="Q4469">
        <v>17180</v>
      </c>
      <c r="R4469" s="106">
        <v>7.5530000030994415E-2</v>
      </c>
      <c r="S4469" s="106">
        <v>0.11659000068902969</v>
      </c>
    </row>
    <row r="4470" spans="1:19" x14ac:dyDescent="0.25">
      <c r="A4470" t="s">
        <v>331</v>
      </c>
      <c r="B4470" t="s">
        <v>347</v>
      </c>
      <c r="C4470" t="s">
        <v>347</v>
      </c>
      <c r="D4470" t="s">
        <v>347</v>
      </c>
      <c r="E4470" t="s">
        <v>104</v>
      </c>
      <c r="F4470" t="s">
        <v>105</v>
      </c>
      <c r="G4470" s="105">
        <v>7</v>
      </c>
      <c r="H4470" t="s">
        <v>367</v>
      </c>
      <c r="I4470" t="s">
        <v>422</v>
      </c>
      <c r="J4470" t="s">
        <v>425</v>
      </c>
      <c r="K4470" s="105">
        <v>50</v>
      </c>
      <c r="L4470" s="106">
        <v>4.7759998589754098E-2</v>
      </c>
      <c r="M4470" s="106">
        <v>5.1810000091791153E-2</v>
      </c>
      <c r="N4470" s="105">
        <v>154</v>
      </c>
      <c r="O4470" s="106">
        <v>1.970000006258488E-2</v>
      </c>
      <c r="P4470" s="106">
        <v>2.8419999405741692E-2</v>
      </c>
      <c r="Q4470" s="105">
        <v>6082</v>
      </c>
      <c r="R4470" s="106">
        <v>2.6739999651908871E-2</v>
      </c>
      <c r="S4470" s="107">
        <v>4.1269998997449868E-2</v>
      </c>
    </row>
    <row r="4471" spans="1:19" x14ac:dyDescent="0.25">
      <c r="A4471" t="s">
        <v>331</v>
      </c>
      <c r="B4471" t="s">
        <v>347</v>
      </c>
      <c r="C4471" t="s">
        <v>347</v>
      </c>
      <c r="D4471" t="s">
        <v>347</v>
      </c>
      <c r="E4471" t="s">
        <v>104</v>
      </c>
      <c r="F4471" t="s">
        <v>105</v>
      </c>
      <c r="G4471" s="105">
        <v>7</v>
      </c>
      <c r="H4471" t="s">
        <v>367</v>
      </c>
      <c r="I4471" t="s">
        <v>422</v>
      </c>
      <c r="J4471" t="s">
        <v>426</v>
      </c>
      <c r="K4471" s="105">
        <v>68</v>
      </c>
      <c r="L4471" s="106">
        <v>6.4949996769428253E-2</v>
      </c>
      <c r="M4471" s="106">
        <v>7.0469997823238373E-2</v>
      </c>
      <c r="N4471" s="105">
        <v>153</v>
      </c>
      <c r="O4471" s="106">
        <v>1.9579999148845669E-2</v>
      </c>
      <c r="P4471" s="106">
        <v>2.8240000829100609E-2</v>
      </c>
      <c r="Q4471" s="105">
        <v>3672</v>
      </c>
      <c r="R4471" s="106">
        <v>1.6140000894665722E-2</v>
      </c>
      <c r="S4471" s="107">
        <v>2.491999976336956E-2</v>
      </c>
    </row>
    <row r="4472" spans="1:19" x14ac:dyDescent="0.25">
      <c r="A4472" t="s">
        <v>331</v>
      </c>
      <c r="B4472" t="s">
        <v>347</v>
      </c>
      <c r="C4472" t="s">
        <v>347</v>
      </c>
      <c r="D4472" t="s">
        <v>347</v>
      </c>
      <c r="E4472" t="s">
        <v>104</v>
      </c>
      <c r="F4472" t="s">
        <v>105</v>
      </c>
      <c r="G4472" s="105">
        <v>7</v>
      </c>
      <c r="H4472" t="s">
        <v>367</v>
      </c>
      <c r="I4472" t="s">
        <v>422</v>
      </c>
      <c r="J4472" t="s">
        <v>427</v>
      </c>
      <c r="K4472" s="105">
        <v>13</v>
      </c>
      <c r="L4472" s="106">
        <v>1.2419999577105051E-2</v>
      </c>
      <c r="M4472" s="106">
        <v>1.34699996560812E-2</v>
      </c>
      <c r="N4472" s="105">
        <v>41</v>
      </c>
      <c r="O4472" s="106">
        <v>5.2499999292194843E-3</v>
      </c>
      <c r="P4472" s="106">
        <v>7.5699998997151852E-3</v>
      </c>
      <c r="Q4472" s="105">
        <v>766</v>
      </c>
      <c r="R4472" s="106">
        <v>3.3700000494718552E-3</v>
      </c>
      <c r="S4472" s="107">
        <v>5.2000000141561031E-3</v>
      </c>
    </row>
    <row r="4473" spans="1:19" x14ac:dyDescent="0.25">
      <c r="A4473" t="s">
        <v>331</v>
      </c>
      <c r="B4473" t="s">
        <v>347</v>
      </c>
      <c r="C4473" t="s">
        <v>347</v>
      </c>
      <c r="D4473" t="s">
        <v>347</v>
      </c>
      <c r="E4473" t="s">
        <v>104</v>
      </c>
      <c r="F4473" t="s">
        <v>105</v>
      </c>
      <c r="G4473" s="105">
        <v>7</v>
      </c>
      <c r="H4473" t="s">
        <v>367</v>
      </c>
      <c r="I4473" t="s">
        <v>422</v>
      </c>
      <c r="J4473" t="s">
        <v>428</v>
      </c>
      <c r="K4473" s="105">
        <v>0</v>
      </c>
      <c r="L4473" s="106">
        <v>0</v>
      </c>
      <c r="M4473" s="106">
        <v>0</v>
      </c>
      <c r="N4473" s="105">
        <v>0</v>
      </c>
      <c r="O4473" s="106">
        <v>0</v>
      </c>
      <c r="P4473" s="106">
        <v>0</v>
      </c>
      <c r="Q4473" s="105">
        <v>12</v>
      </c>
      <c r="R4473" s="106">
        <v>4.9999998736893758E-5</v>
      </c>
      <c r="S4473" s="107">
        <v>7.9999997979030013E-5</v>
      </c>
    </row>
    <row r="4474" spans="1:19" x14ac:dyDescent="0.25">
      <c r="A4474" t="s">
        <v>331</v>
      </c>
      <c r="B4474" t="s">
        <v>347</v>
      </c>
      <c r="C4474" t="s">
        <v>347</v>
      </c>
      <c r="D4474" t="s">
        <v>347</v>
      </c>
      <c r="E4474" t="s">
        <v>104</v>
      </c>
      <c r="F4474" t="s">
        <v>105</v>
      </c>
      <c r="G4474" s="105">
        <v>7</v>
      </c>
      <c r="H4474" t="s">
        <v>367</v>
      </c>
      <c r="I4474" t="s">
        <v>430</v>
      </c>
      <c r="J4474" t="s">
        <v>434</v>
      </c>
      <c r="K4474" s="105">
        <v>30</v>
      </c>
      <c r="L4474" s="106">
        <v>2.8650000691413879E-2</v>
      </c>
      <c r="M4474" s="106">
        <v>2.88699995726347E-2</v>
      </c>
      <c r="N4474" s="105">
        <v>206</v>
      </c>
      <c r="O4474" s="106">
        <v>2.6359999552369121E-2</v>
      </c>
      <c r="P4474" s="106">
        <v>2.6639999821782109E-2</v>
      </c>
      <c r="Q4474" s="105">
        <v>4987</v>
      </c>
      <c r="R4474" s="106">
        <v>2.1919999271631241E-2</v>
      </c>
      <c r="S4474" s="107">
        <v>2.2490000352263451E-2</v>
      </c>
    </row>
    <row r="4475" spans="1:19" x14ac:dyDescent="0.25">
      <c r="A4475" t="s">
        <v>331</v>
      </c>
      <c r="B4475" t="s">
        <v>347</v>
      </c>
      <c r="C4475" t="s">
        <v>347</v>
      </c>
      <c r="D4475" t="s">
        <v>347</v>
      </c>
      <c r="E4475" t="s">
        <v>104</v>
      </c>
      <c r="F4475" t="s">
        <v>105</v>
      </c>
      <c r="G4475" s="105">
        <v>7</v>
      </c>
      <c r="H4475" t="s">
        <v>367</v>
      </c>
      <c r="I4475" t="s">
        <v>430</v>
      </c>
      <c r="J4475" t="s">
        <v>432</v>
      </c>
      <c r="K4475" s="105">
        <v>42</v>
      </c>
      <c r="L4475" s="106">
        <v>4.0109999477863312E-2</v>
      </c>
      <c r="M4475" s="106">
        <v>4.041999951004982E-2</v>
      </c>
      <c r="N4475" s="105">
        <v>411</v>
      </c>
      <c r="O4475" s="106">
        <v>5.2579998970031738E-2</v>
      </c>
      <c r="P4475" s="106">
        <v>5.3139999508857727E-2</v>
      </c>
      <c r="Q4475" s="105">
        <v>18498</v>
      </c>
      <c r="R4475" s="106">
        <v>8.1320002675056458E-2</v>
      </c>
      <c r="S4475" s="107">
        <v>8.343999832868576E-2</v>
      </c>
    </row>
    <row r="4476" spans="1:19" x14ac:dyDescent="0.25">
      <c r="A4476" t="s">
        <v>331</v>
      </c>
      <c r="B4476" t="s">
        <v>347</v>
      </c>
      <c r="C4476" t="s">
        <v>347</v>
      </c>
      <c r="D4476" t="s">
        <v>347</v>
      </c>
      <c r="E4476" t="s">
        <v>104</v>
      </c>
      <c r="F4476" t="s">
        <v>105</v>
      </c>
      <c r="G4476" s="105">
        <v>7</v>
      </c>
      <c r="H4476" t="s">
        <v>367</v>
      </c>
      <c r="I4476" t="s">
        <v>430</v>
      </c>
      <c r="J4476" t="s">
        <v>435</v>
      </c>
      <c r="K4476" s="105">
        <v>0</v>
      </c>
      <c r="L4476" s="106">
        <v>0</v>
      </c>
      <c r="M4476" s="106">
        <v>0</v>
      </c>
      <c r="N4476" s="105">
        <v>2</v>
      </c>
      <c r="O4476" s="106">
        <v>2.6000000070780521E-4</v>
      </c>
      <c r="P4476" s="106">
        <v>2.6000000070780521E-4</v>
      </c>
      <c r="Q4476" s="105">
        <v>391</v>
      </c>
      <c r="R4476" s="106">
        <v>1.7199999419972301E-3</v>
      </c>
      <c r="S4476" s="107">
        <v>1.760000013746321E-3</v>
      </c>
    </row>
    <row r="4477" spans="1:19" x14ac:dyDescent="0.25">
      <c r="A4477" t="s">
        <v>331</v>
      </c>
      <c r="B4477" t="s">
        <v>347</v>
      </c>
      <c r="C4477" t="s">
        <v>347</v>
      </c>
      <c r="D4477" t="s">
        <v>347</v>
      </c>
      <c r="E4477" t="s">
        <v>104</v>
      </c>
      <c r="F4477" t="s">
        <v>105</v>
      </c>
      <c r="G4477" s="105">
        <v>7</v>
      </c>
      <c r="H4477" t="s">
        <v>367</v>
      </c>
      <c r="I4477" t="s">
        <v>430</v>
      </c>
      <c r="J4477" t="s">
        <v>436</v>
      </c>
      <c r="K4477" s="105">
        <v>10</v>
      </c>
      <c r="L4477" s="106">
        <v>9.5499996095895767E-3</v>
      </c>
      <c r="M4477" s="106">
        <v>9.6199996769428253E-3</v>
      </c>
      <c r="N4477" s="105">
        <v>111</v>
      </c>
      <c r="O4477" s="106">
        <v>1.4200000092387199E-2</v>
      </c>
      <c r="P4477" s="106">
        <v>1.434999983757734E-2</v>
      </c>
      <c r="Q4477" s="105">
        <v>6784</v>
      </c>
      <c r="R4477" s="106">
        <v>2.9829999431967739E-2</v>
      </c>
      <c r="S4477" s="107">
        <v>3.060000017285347E-2</v>
      </c>
    </row>
    <row r="4478" spans="1:19" x14ac:dyDescent="0.25">
      <c r="A4478" t="s">
        <v>331</v>
      </c>
      <c r="B4478" t="s">
        <v>347</v>
      </c>
      <c r="C4478" t="s">
        <v>347</v>
      </c>
      <c r="D4478" t="s">
        <v>347</v>
      </c>
      <c r="E4478" t="s">
        <v>104</v>
      </c>
      <c r="F4478" t="s">
        <v>105</v>
      </c>
      <c r="G4478" s="105">
        <v>7</v>
      </c>
      <c r="H4478" t="s">
        <v>367</v>
      </c>
      <c r="I4478" t="s">
        <v>430</v>
      </c>
      <c r="J4478" t="s">
        <v>431</v>
      </c>
      <c r="K4478" s="105">
        <v>410</v>
      </c>
      <c r="L4478" s="106">
        <v>0.39160001277923578</v>
      </c>
      <c r="M4478" s="106">
        <v>0.39460998773574829</v>
      </c>
      <c r="N4478" s="105">
        <v>2825</v>
      </c>
      <c r="O4478" s="106">
        <v>0.36144000291824341</v>
      </c>
      <c r="P4478" s="106">
        <v>0.3652699887752533</v>
      </c>
      <c r="Q4478" s="105">
        <v>77035</v>
      </c>
      <c r="R4478" s="106">
        <v>0.33867999911308289</v>
      </c>
      <c r="S4478" s="107">
        <v>0.3474699854850769</v>
      </c>
    </row>
    <row r="4479" spans="1:19" x14ac:dyDescent="0.25">
      <c r="A4479" t="s">
        <v>331</v>
      </c>
      <c r="B4479" t="s">
        <v>347</v>
      </c>
      <c r="C4479" t="s">
        <v>347</v>
      </c>
      <c r="D4479" t="s">
        <v>347</v>
      </c>
      <c r="E4479" t="s">
        <v>104</v>
      </c>
      <c r="F4479" t="s">
        <v>105</v>
      </c>
      <c r="G4479" s="105">
        <v>7</v>
      </c>
      <c r="H4479" t="s">
        <v>367</v>
      </c>
      <c r="I4479" t="s">
        <v>430</v>
      </c>
      <c r="J4479" t="s">
        <v>502</v>
      </c>
      <c r="K4479" s="105">
        <v>547</v>
      </c>
      <c r="L4479" s="106">
        <v>0.52244997024536133</v>
      </c>
      <c r="M4479" s="106">
        <v>0.52647000551223755</v>
      </c>
      <c r="N4479" s="105">
        <v>4179</v>
      </c>
      <c r="O4479" s="106">
        <v>0.53466999530792236</v>
      </c>
      <c r="P4479" s="106">
        <v>0.54034000635147095</v>
      </c>
      <c r="Q4479" s="105">
        <v>114008</v>
      </c>
      <c r="R4479" s="106">
        <v>0.5012199878692627</v>
      </c>
      <c r="S4479" s="107">
        <v>0.51424002647399902</v>
      </c>
    </row>
    <row r="4480" spans="1:19" x14ac:dyDescent="0.25">
      <c r="A4480" t="s">
        <v>331</v>
      </c>
      <c r="B4480" t="s">
        <v>347</v>
      </c>
      <c r="C4480" t="s">
        <v>347</v>
      </c>
      <c r="D4480" t="s">
        <v>347</v>
      </c>
      <c r="E4480" t="s">
        <v>104</v>
      </c>
      <c r="F4480" t="s">
        <v>105</v>
      </c>
      <c r="G4480" s="105">
        <v>7</v>
      </c>
      <c r="H4480" t="s">
        <v>367</v>
      </c>
      <c r="I4480" t="s">
        <v>430</v>
      </c>
      <c r="J4480" t="s">
        <v>86</v>
      </c>
      <c r="K4480" s="105">
        <v>8</v>
      </c>
      <c r="L4480" s="106">
        <v>7.6399999670684338E-3</v>
      </c>
      <c r="N4480" s="105">
        <v>82</v>
      </c>
      <c r="O4480" s="106">
        <v>1.0490000247955321E-2</v>
      </c>
      <c r="Q4480" s="105">
        <v>5756</v>
      </c>
      <c r="R4480" s="106">
        <v>2.5310000404715541E-2</v>
      </c>
      <c r="S4480" s="107"/>
    </row>
    <row r="4481" spans="1:19" x14ac:dyDescent="0.25">
      <c r="A4481" t="s">
        <v>331</v>
      </c>
      <c r="B4481" t="s">
        <v>347</v>
      </c>
      <c r="C4481" t="s">
        <v>347</v>
      </c>
      <c r="D4481" t="s">
        <v>347</v>
      </c>
      <c r="E4481" t="s">
        <v>104</v>
      </c>
      <c r="F4481" t="s">
        <v>105</v>
      </c>
      <c r="G4481" s="105">
        <v>7</v>
      </c>
      <c r="H4481" t="s">
        <v>367</v>
      </c>
      <c r="I4481" t="s">
        <v>401</v>
      </c>
      <c r="J4481" t="s">
        <v>405</v>
      </c>
      <c r="K4481" s="105">
        <v>765</v>
      </c>
      <c r="L4481" s="106">
        <v>0.73066002130508423</v>
      </c>
      <c r="M4481" s="106">
        <v>0.74560999870300293</v>
      </c>
      <c r="N4481" s="105">
        <v>5900</v>
      </c>
      <c r="O4481" s="106">
        <v>0.75485998392105103</v>
      </c>
      <c r="P4481" s="106">
        <v>0.76762998104095459</v>
      </c>
      <c r="Q4481" s="105">
        <v>171311</v>
      </c>
      <c r="R4481" s="106">
        <v>0.75314998626708984</v>
      </c>
      <c r="S4481" s="107">
        <v>0.77806001901626587</v>
      </c>
    </row>
    <row r="4482" spans="1:19" x14ac:dyDescent="0.25">
      <c r="A4482" t="s">
        <v>331</v>
      </c>
      <c r="B4482" t="s">
        <v>347</v>
      </c>
      <c r="C4482" t="s">
        <v>347</v>
      </c>
      <c r="D4482" t="s">
        <v>347</v>
      </c>
      <c r="E4482" t="s">
        <v>104</v>
      </c>
      <c r="F4482" t="s">
        <v>105</v>
      </c>
      <c r="G4482" s="105">
        <v>7</v>
      </c>
      <c r="H4482" t="s">
        <v>367</v>
      </c>
      <c r="I4482" t="s">
        <v>401</v>
      </c>
      <c r="J4482" t="s">
        <v>412</v>
      </c>
      <c r="K4482" s="105">
        <v>111</v>
      </c>
      <c r="L4482" s="106">
        <v>0.1060200035572052</v>
      </c>
      <c r="M4482" s="106">
        <v>0.1081900000572205</v>
      </c>
      <c r="N4482" s="105">
        <v>776</v>
      </c>
      <c r="O4482" s="106">
        <v>9.9279999732971191E-2</v>
      </c>
      <c r="P4482" s="106">
        <v>0.1009600013494492</v>
      </c>
      <c r="Q4482" s="105">
        <v>22313</v>
      </c>
      <c r="R4482" s="106">
        <v>9.8099999129772186E-2</v>
      </c>
      <c r="S4482" s="107">
        <v>0.10134000331163411</v>
      </c>
    </row>
    <row r="4483" spans="1:19" x14ac:dyDescent="0.25">
      <c r="A4483" t="s">
        <v>331</v>
      </c>
      <c r="B4483" t="s">
        <v>347</v>
      </c>
      <c r="C4483" t="s">
        <v>347</v>
      </c>
      <c r="D4483" t="s">
        <v>347</v>
      </c>
      <c r="E4483" t="s">
        <v>104</v>
      </c>
      <c r="F4483" t="s">
        <v>105</v>
      </c>
      <c r="G4483" s="105">
        <v>7</v>
      </c>
      <c r="H4483" t="s">
        <v>367</v>
      </c>
      <c r="I4483" t="s">
        <v>401</v>
      </c>
      <c r="J4483" t="s">
        <v>413</v>
      </c>
      <c r="K4483" s="105">
        <v>77</v>
      </c>
      <c r="L4483" s="106">
        <v>7.3540002107620239E-2</v>
      </c>
      <c r="M4483" s="106">
        <v>7.5049996376037598E-2</v>
      </c>
      <c r="N4483" s="105">
        <v>566</v>
      </c>
      <c r="O4483" s="106">
        <v>7.2420001029968262E-2</v>
      </c>
      <c r="P4483" s="106">
        <v>7.3639996349811554E-2</v>
      </c>
      <c r="Q4483" s="105">
        <v>15680</v>
      </c>
      <c r="R4483" s="106">
        <v>6.8939998745918274E-2</v>
      </c>
      <c r="S4483" s="107">
        <v>7.1220003068447113E-2</v>
      </c>
    </row>
    <row r="4484" spans="1:19" x14ac:dyDescent="0.25">
      <c r="A4484" t="s">
        <v>331</v>
      </c>
      <c r="B4484" t="s">
        <v>347</v>
      </c>
      <c r="C4484" t="s">
        <v>347</v>
      </c>
      <c r="D4484" t="s">
        <v>347</v>
      </c>
      <c r="E4484" t="s">
        <v>104</v>
      </c>
      <c r="F4484" t="s">
        <v>105</v>
      </c>
      <c r="G4484" s="105">
        <v>7</v>
      </c>
      <c r="H4484" t="s">
        <v>367</v>
      </c>
      <c r="I4484" t="s">
        <v>401</v>
      </c>
      <c r="J4484" t="s">
        <v>441</v>
      </c>
      <c r="K4484" s="105">
        <v>21</v>
      </c>
      <c r="L4484" s="106">
        <v>2.0059999078512188E-2</v>
      </c>
      <c r="N4484" s="105">
        <v>130</v>
      </c>
      <c r="O4484" s="106">
        <v>1.6629999503493309E-2</v>
      </c>
      <c r="Q4484" s="105">
        <v>7283</v>
      </c>
      <c r="R4484" s="106">
        <v>3.2019998878240592E-2</v>
      </c>
      <c r="S4484" s="107"/>
    </row>
    <row r="4485" spans="1:19" x14ac:dyDescent="0.25">
      <c r="A4485" t="s">
        <v>331</v>
      </c>
      <c r="B4485" t="s">
        <v>347</v>
      </c>
      <c r="C4485" t="s">
        <v>347</v>
      </c>
      <c r="D4485" t="s">
        <v>347</v>
      </c>
      <c r="E4485" t="s">
        <v>104</v>
      </c>
      <c r="F4485" t="s">
        <v>105</v>
      </c>
      <c r="G4485" s="105">
        <v>7</v>
      </c>
      <c r="H4485" t="s">
        <v>367</v>
      </c>
      <c r="I4485" t="s">
        <v>401</v>
      </c>
      <c r="J4485" t="s">
        <v>414</v>
      </c>
      <c r="K4485" s="105">
        <v>73</v>
      </c>
      <c r="L4485" s="106">
        <v>6.9720000028610229E-2</v>
      </c>
      <c r="M4485" s="106">
        <v>7.1149997413158417E-2</v>
      </c>
      <c r="N4485" s="105">
        <v>444</v>
      </c>
      <c r="O4485" s="106">
        <v>5.6809999048709869E-2</v>
      </c>
      <c r="P4485" s="106">
        <v>5.7769998908042908E-2</v>
      </c>
      <c r="Q4485" s="105">
        <v>10872</v>
      </c>
      <c r="R4485" s="106">
        <v>4.7800000756978989E-2</v>
      </c>
      <c r="S4485" s="107">
        <v>4.9380000680685043E-2</v>
      </c>
    </row>
    <row r="4486" spans="1:19" x14ac:dyDescent="0.25">
      <c r="A4486" t="s">
        <v>331</v>
      </c>
      <c r="B4486" t="s">
        <v>347</v>
      </c>
      <c r="C4486" t="s">
        <v>347</v>
      </c>
      <c r="D4486" t="s">
        <v>347</v>
      </c>
      <c r="E4486" t="s">
        <v>124</v>
      </c>
      <c r="F4486" t="s">
        <v>125</v>
      </c>
      <c r="G4486" s="105">
        <v>7</v>
      </c>
      <c r="H4486" t="s">
        <v>367</v>
      </c>
      <c r="I4486" t="s">
        <v>349</v>
      </c>
      <c r="J4486" t="s">
        <v>350</v>
      </c>
      <c r="K4486" s="105">
        <v>5</v>
      </c>
      <c r="L4486" s="106">
        <v>3.0499999411404129E-3</v>
      </c>
      <c r="N4486" s="105">
        <v>45</v>
      </c>
      <c r="O4486" s="106">
        <v>5.7600000873208046E-3</v>
      </c>
      <c r="Q4486" s="105">
        <v>1130</v>
      </c>
      <c r="R4486" s="106">
        <v>4.9700001254677773E-3</v>
      </c>
      <c r="S4486" s="107"/>
    </row>
    <row r="4487" spans="1:19" x14ac:dyDescent="0.25">
      <c r="A4487" t="s">
        <v>331</v>
      </c>
      <c r="B4487" t="s">
        <v>347</v>
      </c>
      <c r="C4487" t="s">
        <v>347</v>
      </c>
      <c r="D4487" t="s">
        <v>347</v>
      </c>
      <c r="E4487" t="s">
        <v>124</v>
      </c>
      <c r="F4487" t="s">
        <v>125</v>
      </c>
      <c r="G4487" s="105">
        <v>7</v>
      </c>
      <c r="H4487" t="s">
        <v>367</v>
      </c>
      <c r="I4487" t="s">
        <v>349</v>
      </c>
      <c r="J4487" t="s">
        <v>368</v>
      </c>
      <c r="K4487" s="105">
        <v>45</v>
      </c>
      <c r="L4487" s="106">
        <v>2.7419999241828918E-2</v>
      </c>
      <c r="N4487" s="105">
        <v>275</v>
      </c>
      <c r="O4487" s="106">
        <v>3.5179998725652688E-2</v>
      </c>
      <c r="Q4487" s="105">
        <v>8418</v>
      </c>
      <c r="R4487" s="106">
        <v>3.700999915599823E-2</v>
      </c>
      <c r="S4487" s="107"/>
    </row>
    <row r="4488" spans="1:19" x14ac:dyDescent="0.25">
      <c r="A4488" t="s">
        <v>331</v>
      </c>
      <c r="B4488" t="s">
        <v>347</v>
      </c>
      <c r="C4488" t="s">
        <v>347</v>
      </c>
      <c r="D4488" t="s">
        <v>347</v>
      </c>
      <c r="E4488" t="s">
        <v>124</v>
      </c>
      <c r="F4488" t="s">
        <v>125</v>
      </c>
      <c r="G4488" s="105">
        <v>7</v>
      </c>
      <c r="H4488" t="s">
        <v>367</v>
      </c>
      <c r="I4488" t="s">
        <v>349</v>
      </c>
      <c r="J4488" t="s">
        <v>369</v>
      </c>
      <c r="K4488" s="105">
        <v>143</v>
      </c>
      <c r="L4488" s="106">
        <v>8.7140001356601715E-2</v>
      </c>
      <c r="N4488" s="105">
        <v>853</v>
      </c>
      <c r="O4488" s="106">
        <v>0.1091400012373924</v>
      </c>
      <c r="Q4488" s="105">
        <v>27454</v>
      </c>
      <c r="R4488" s="106">
        <v>0.1207000017166138</v>
      </c>
      <c r="S4488" s="107"/>
    </row>
    <row r="4489" spans="1:19" x14ac:dyDescent="0.25">
      <c r="A4489" t="s">
        <v>331</v>
      </c>
      <c r="B4489" t="s">
        <v>347</v>
      </c>
      <c r="C4489" t="s">
        <v>347</v>
      </c>
      <c r="D4489" t="s">
        <v>347</v>
      </c>
      <c r="E4489" t="s">
        <v>124</v>
      </c>
      <c r="F4489" t="s">
        <v>125</v>
      </c>
      <c r="G4489" s="105">
        <v>7</v>
      </c>
      <c r="H4489" t="s">
        <v>367</v>
      </c>
      <c r="I4489" t="s">
        <v>349</v>
      </c>
      <c r="J4489" t="s">
        <v>370</v>
      </c>
      <c r="K4489" s="105">
        <v>421</v>
      </c>
      <c r="L4489" s="106">
        <v>0.25655001401901251</v>
      </c>
      <c r="N4489" s="105">
        <v>1902</v>
      </c>
      <c r="O4489" s="106">
        <v>0.2433499991893768</v>
      </c>
      <c r="Q4489" s="105">
        <v>55879</v>
      </c>
      <c r="R4489" s="106">
        <v>0.24567000567913061</v>
      </c>
      <c r="S4489" s="107"/>
    </row>
    <row r="4490" spans="1:19" x14ac:dyDescent="0.25">
      <c r="A4490" t="s">
        <v>331</v>
      </c>
      <c r="B4490" t="s">
        <v>347</v>
      </c>
      <c r="C4490" t="s">
        <v>347</v>
      </c>
      <c r="D4490" t="s">
        <v>347</v>
      </c>
      <c r="E4490" t="s">
        <v>124</v>
      </c>
      <c r="F4490" t="s">
        <v>125</v>
      </c>
      <c r="G4490">
        <v>7</v>
      </c>
      <c r="H4490" t="s">
        <v>367</v>
      </c>
      <c r="I4490" t="s">
        <v>349</v>
      </c>
      <c r="J4490" t="s">
        <v>371</v>
      </c>
      <c r="K4490">
        <v>472</v>
      </c>
      <c r="L4490" s="106">
        <v>0.28762999176979059</v>
      </c>
      <c r="N4490">
        <v>1995</v>
      </c>
      <c r="O4490" s="106">
        <v>0.25525000691413879</v>
      </c>
      <c r="Q4490">
        <v>57982</v>
      </c>
      <c r="R4490" s="106">
        <v>0.25490999221801758</v>
      </c>
    </row>
    <row r="4491" spans="1:19" x14ac:dyDescent="0.25">
      <c r="A4491" t="s">
        <v>331</v>
      </c>
      <c r="B4491" t="s">
        <v>347</v>
      </c>
      <c r="C4491" t="s">
        <v>347</v>
      </c>
      <c r="D4491" t="s">
        <v>347</v>
      </c>
      <c r="E4491" t="s">
        <v>124</v>
      </c>
      <c r="F4491" t="s">
        <v>125</v>
      </c>
      <c r="G4491">
        <v>7</v>
      </c>
      <c r="H4491" t="s">
        <v>367</v>
      </c>
      <c r="I4491" t="s">
        <v>349</v>
      </c>
      <c r="J4491" t="s">
        <v>372</v>
      </c>
      <c r="K4491">
        <v>357</v>
      </c>
      <c r="L4491" s="106">
        <v>0.21754999458789831</v>
      </c>
      <c r="N4491">
        <v>1634</v>
      </c>
      <c r="O4491" s="106">
        <v>0.2090599983930588</v>
      </c>
      <c r="Q4491">
        <v>44765</v>
      </c>
      <c r="R4491" s="106">
        <v>0.19679999351501459</v>
      </c>
    </row>
    <row r="4492" spans="1:19" x14ac:dyDescent="0.25">
      <c r="A4492" t="s">
        <v>331</v>
      </c>
      <c r="B4492" t="s">
        <v>347</v>
      </c>
      <c r="C4492" t="s">
        <v>347</v>
      </c>
      <c r="D4492" t="s">
        <v>347</v>
      </c>
      <c r="E4492" t="s">
        <v>124</v>
      </c>
      <c r="F4492" t="s">
        <v>125</v>
      </c>
      <c r="G4492" s="105">
        <v>7</v>
      </c>
      <c r="H4492" t="s">
        <v>367</v>
      </c>
      <c r="I4492" t="s">
        <v>349</v>
      </c>
      <c r="J4492" t="s">
        <v>373</v>
      </c>
      <c r="K4492" s="105">
        <v>198</v>
      </c>
      <c r="L4492" s="106">
        <v>0.1206599995493889</v>
      </c>
      <c r="N4492" s="105">
        <v>1112</v>
      </c>
      <c r="O4492" s="106">
        <v>0.14226999878883359</v>
      </c>
      <c r="Q4492" s="105">
        <v>31831</v>
      </c>
      <c r="R4492" s="106">
        <v>0.1399399936199188</v>
      </c>
      <c r="S4492" s="107"/>
    </row>
    <row r="4493" spans="1:19" x14ac:dyDescent="0.25">
      <c r="A4493" t="s">
        <v>331</v>
      </c>
      <c r="B4493" t="s">
        <v>347</v>
      </c>
      <c r="C4493" t="s">
        <v>347</v>
      </c>
      <c r="D4493" t="s">
        <v>347</v>
      </c>
      <c r="E4493" t="s">
        <v>124</v>
      </c>
      <c r="F4493" t="s">
        <v>125</v>
      </c>
      <c r="G4493" s="105">
        <v>7</v>
      </c>
      <c r="H4493" t="s">
        <v>367</v>
      </c>
      <c r="I4493" t="s">
        <v>438</v>
      </c>
      <c r="J4493" t="s">
        <v>48</v>
      </c>
      <c r="K4493" s="105">
        <v>1346</v>
      </c>
      <c r="L4493" s="106">
        <v>0.82023000717163086</v>
      </c>
      <c r="M4493" s="106">
        <v>0.83863002061843872</v>
      </c>
      <c r="N4493" s="105">
        <v>6396</v>
      </c>
      <c r="O4493" s="106">
        <v>0.81831997632980347</v>
      </c>
      <c r="P4493" s="106">
        <v>0.83215999603271484</v>
      </c>
      <c r="Q4493" s="105">
        <v>186401</v>
      </c>
      <c r="R4493" s="106">
        <v>0.81949001550674438</v>
      </c>
      <c r="S4493" s="107">
        <v>0.8465999960899353</v>
      </c>
    </row>
    <row r="4494" spans="1:19" x14ac:dyDescent="0.25">
      <c r="A4494" t="s">
        <v>331</v>
      </c>
      <c r="B4494" t="s">
        <v>347</v>
      </c>
      <c r="C4494" t="s">
        <v>347</v>
      </c>
      <c r="D4494" t="s">
        <v>347</v>
      </c>
      <c r="E4494" t="s">
        <v>124</v>
      </c>
      <c r="F4494" t="s">
        <v>125</v>
      </c>
      <c r="G4494" s="105">
        <v>7</v>
      </c>
      <c r="H4494" t="s">
        <v>367</v>
      </c>
      <c r="I4494" t="s">
        <v>438</v>
      </c>
      <c r="J4494" t="s">
        <v>42</v>
      </c>
      <c r="K4494" s="105">
        <v>156</v>
      </c>
      <c r="L4494" s="106">
        <v>9.5059998333454132E-2</v>
      </c>
      <c r="M4494" s="106">
        <v>9.7199998795986176E-2</v>
      </c>
      <c r="N4494" s="105">
        <v>759</v>
      </c>
      <c r="O4494" s="106">
        <v>9.7110003232955933E-2</v>
      </c>
      <c r="P4494" s="106">
        <v>9.8750002682209015E-2</v>
      </c>
      <c r="Q4494" s="105">
        <v>20350</v>
      </c>
      <c r="R4494" s="106">
        <v>8.9469999074935913E-2</v>
      </c>
      <c r="S4494" s="107">
        <v>9.2430002987384796E-2</v>
      </c>
    </row>
    <row r="4495" spans="1:19" x14ac:dyDescent="0.25">
      <c r="A4495" t="s">
        <v>331</v>
      </c>
      <c r="B4495" t="s">
        <v>347</v>
      </c>
      <c r="C4495" t="s">
        <v>347</v>
      </c>
      <c r="D4495" t="s">
        <v>347</v>
      </c>
      <c r="E4495" t="s">
        <v>124</v>
      </c>
      <c r="F4495" t="s">
        <v>125</v>
      </c>
      <c r="G4495" s="105">
        <v>7</v>
      </c>
      <c r="H4495" t="s">
        <v>367</v>
      </c>
      <c r="I4495" t="s">
        <v>438</v>
      </c>
      <c r="J4495" t="s">
        <v>374</v>
      </c>
      <c r="K4495" s="105">
        <v>103</v>
      </c>
      <c r="L4495" s="106">
        <v>6.2770001590251923E-2</v>
      </c>
      <c r="M4495" s="106">
        <v>6.4170002937316895E-2</v>
      </c>
      <c r="N4495" s="105">
        <v>531</v>
      </c>
      <c r="O4495" s="106">
        <v>6.7939996719360352E-2</v>
      </c>
      <c r="P4495" s="106">
        <v>6.9090001285076141E-2</v>
      </c>
      <c r="Q4495" s="105">
        <v>13425</v>
      </c>
      <c r="R4495" s="106">
        <v>5.9020001441240311E-2</v>
      </c>
      <c r="S4495" s="107">
        <v>6.0970000922679901E-2</v>
      </c>
    </row>
    <row r="4496" spans="1:19" x14ac:dyDescent="0.25">
      <c r="A4496" t="s">
        <v>331</v>
      </c>
      <c r="B4496" t="s">
        <v>347</v>
      </c>
      <c r="C4496" t="s">
        <v>347</v>
      </c>
      <c r="D4496" t="s">
        <v>347</v>
      </c>
      <c r="E4496" t="s">
        <v>124</v>
      </c>
      <c r="F4496" t="s">
        <v>125</v>
      </c>
      <c r="G4496" s="105">
        <v>7</v>
      </c>
      <c r="H4496" t="s">
        <v>367</v>
      </c>
      <c r="I4496" t="s">
        <v>438</v>
      </c>
      <c r="J4496" t="s">
        <v>86</v>
      </c>
      <c r="K4496" s="105">
        <v>36</v>
      </c>
      <c r="L4496" s="106">
        <v>2.1940000355243679E-2</v>
      </c>
      <c r="N4496" s="105">
        <v>130</v>
      </c>
      <c r="O4496" s="106">
        <v>1.6629999503493309E-2</v>
      </c>
      <c r="Q4496" s="105">
        <v>7283</v>
      </c>
      <c r="R4496" s="106">
        <v>3.2019998878240592E-2</v>
      </c>
      <c r="S4496" s="107"/>
    </row>
    <row r="4497" spans="1:19" x14ac:dyDescent="0.25">
      <c r="A4497" t="s">
        <v>331</v>
      </c>
      <c r="B4497" t="s">
        <v>347</v>
      </c>
      <c r="C4497" t="s">
        <v>347</v>
      </c>
      <c r="D4497" t="s">
        <v>347</v>
      </c>
      <c r="E4497" t="s">
        <v>124</v>
      </c>
      <c r="F4497" t="s">
        <v>125</v>
      </c>
      <c r="G4497" s="105">
        <v>7</v>
      </c>
      <c r="H4497" t="s">
        <v>367</v>
      </c>
      <c r="I4497" t="s">
        <v>375</v>
      </c>
      <c r="J4497" t="s">
        <v>376</v>
      </c>
      <c r="K4497" s="105">
        <v>356</v>
      </c>
      <c r="L4497" s="106">
        <v>0.21694000065326691</v>
      </c>
      <c r="N4497" s="105">
        <v>1701</v>
      </c>
      <c r="O4497" s="106">
        <v>0.21762999892234799</v>
      </c>
      <c r="Q4497" s="105">
        <v>47189</v>
      </c>
      <c r="R4497" s="106">
        <v>0.20746000111103061</v>
      </c>
      <c r="S4497" s="107"/>
    </row>
    <row r="4498" spans="1:19" x14ac:dyDescent="0.25">
      <c r="A4498" t="s">
        <v>331</v>
      </c>
      <c r="B4498" t="s">
        <v>347</v>
      </c>
      <c r="C4498" t="s">
        <v>347</v>
      </c>
      <c r="D4498" t="s">
        <v>347</v>
      </c>
      <c r="E4498" t="s">
        <v>124</v>
      </c>
      <c r="F4498" t="s">
        <v>125</v>
      </c>
      <c r="G4498" s="105">
        <v>7</v>
      </c>
      <c r="H4498" t="s">
        <v>367</v>
      </c>
      <c r="I4498" t="s">
        <v>375</v>
      </c>
      <c r="J4498" t="s">
        <v>377</v>
      </c>
      <c r="K4498" s="105">
        <v>335</v>
      </c>
      <c r="L4498" s="106">
        <v>0.20413999259471891</v>
      </c>
      <c r="N4498" s="105">
        <v>1609</v>
      </c>
      <c r="O4498" s="106">
        <v>0.20586000382900241</v>
      </c>
      <c r="Q4498" s="105">
        <v>47420</v>
      </c>
      <c r="R4498" s="106">
        <v>0.20848000049591059</v>
      </c>
      <c r="S4498" s="107"/>
    </row>
    <row r="4499" spans="1:19" x14ac:dyDescent="0.25">
      <c r="A4499" t="s">
        <v>331</v>
      </c>
      <c r="B4499" t="s">
        <v>347</v>
      </c>
      <c r="C4499" t="s">
        <v>347</v>
      </c>
      <c r="D4499" t="s">
        <v>347</v>
      </c>
      <c r="E4499" t="s">
        <v>124</v>
      </c>
      <c r="F4499" t="s">
        <v>125</v>
      </c>
      <c r="G4499" s="105">
        <v>7</v>
      </c>
      <c r="H4499" t="s">
        <v>367</v>
      </c>
      <c r="I4499" t="s">
        <v>375</v>
      </c>
      <c r="J4499" t="s">
        <v>378</v>
      </c>
      <c r="K4499" s="105">
        <v>253</v>
      </c>
      <c r="L4499" s="106">
        <v>0.15417000651359561</v>
      </c>
      <c r="N4499" s="105">
        <v>1192</v>
      </c>
      <c r="O4499" s="106">
        <v>0.15251000225543981</v>
      </c>
      <c r="Q4499" s="105">
        <v>37332</v>
      </c>
      <c r="R4499" s="106">
        <v>0.1641300022602081</v>
      </c>
      <c r="S4499" s="107"/>
    </row>
    <row r="4500" spans="1:19" x14ac:dyDescent="0.25">
      <c r="A4500" t="s">
        <v>331</v>
      </c>
      <c r="B4500" t="s">
        <v>347</v>
      </c>
      <c r="C4500" t="s">
        <v>347</v>
      </c>
      <c r="D4500" t="s">
        <v>347</v>
      </c>
      <c r="E4500" t="s">
        <v>124</v>
      </c>
      <c r="F4500" t="s">
        <v>125</v>
      </c>
      <c r="G4500">
        <v>7</v>
      </c>
      <c r="H4500" t="s">
        <v>367</v>
      </c>
      <c r="I4500" t="s">
        <v>375</v>
      </c>
      <c r="J4500" t="s">
        <v>379</v>
      </c>
      <c r="K4500">
        <v>330</v>
      </c>
      <c r="L4500" s="106">
        <v>0.2011000066995621</v>
      </c>
      <c r="N4500">
        <v>1623</v>
      </c>
      <c r="O4500" s="106">
        <v>0.2076500058174133</v>
      </c>
      <c r="Q4500">
        <v>47525</v>
      </c>
      <c r="R4500" s="106">
        <v>0.20893999934196469</v>
      </c>
    </row>
    <row r="4501" spans="1:19" x14ac:dyDescent="0.25">
      <c r="A4501" t="s">
        <v>331</v>
      </c>
      <c r="B4501" t="s">
        <v>347</v>
      </c>
      <c r="C4501" t="s">
        <v>347</v>
      </c>
      <c r="D4501" t="s">
        <v>347</v>
      </c>
      <c r="E4501" t="s">
        <v>124</v>
      </c>
      <c r="F4501" t="s">
        <v>125</v>
      </c>
      <c r="G4501" s="105">
        <v>7</v>
      </c>
      <c r="H4501" t="s">
        <v>367</v>
      </c>
      <c r="I4501" t="s">
        <v>375</v>
      </c>
      <c r="J4501" t="s">
        <v>380</v>
      </c>
      <c r="K4501" s="105">
        <v>367</v>
      </c>
      <c r="L4501" s="106">
        <v>0.22363999485969541</v>
      </c>
      <c r="N4501" s="105">
        <v>1691</v>
      </c>
      <c r="O4501" s="106">
        <v>0.2163500040769577</v>
      </c>
      <c r="Q4501" s="105">
        <v>47993</v>
      </c>
      <c r="R4501" s="106">
        <v>0.210999995470047</v>
      </c>
      <c r="S4501" s="107"/>
    </row>
    <row r="4502" spans="1:19" x14ac:dyDescent="0.25">
      <c r="A4502" t="s">
        <v>331</v>
      </c>
      <c r="B4502" t="s">
        <v>347</v>
      </c>
      <c r="C4502" t="s">
        <v>347</v>
      </c>
      <c r="D4502" t="s">
        <v>347</v>
      </c>
      <c r="E4502" t="s">
        <v>124</v>
      </c>
      <c r="F4502" t="s">
        <v>125</v>
      </c>
      <c r="G4502" s="105">
        <v>7</v>
      </c>
      <c r="H4502" t="s">
        <v>367</v>
      </c>
      <c r="I4502" t="s">
        <v>381</v>
      </c>
      <c r="J4502" t="s">
        <v>382</v>
      </c>
      <c r="K4502" s="105">
        <v>34</v>
      </c>
      <c r="L4502" s="106">
        <v>2.0719999447464939E-2</v>
      </c>
      <c r="M4502" s="106">
        <v>2.4359999224543571E-2</v>
      </c>
      <c r="N4502" s="105">
        <v>178</v>
      </c>
      <c r="O4502" s="106">
        <v>2.2770000621676448E-2</v>
      </c>
      <c r="P4502" s="106">
        <v>2.8389999642968181E-2</v>
      </c>
      <c r="Q4502" s="105">
        <v>5423</v>
      </c>
      <c r="R4502" s="106">
        <v>2.384000085294247E-2</v>
      </c>
      <c r="S4502" s="107">
        <v>3.0780000612139698E-2</v>
      </c>
    </row>
    <row r="4503" spans="1:19" x14ac:dyDescent="0.25">
      <c r="A4503" t="s">
        <v>331</v>
      </c>
      <c r="B4503" t="s">
        <v>347</v>
      </c>
      <c r="C4503" t="s">
        <v>347</v>
      </c>
      <c r="D4503" t="s">
        <v>347</v>
      </c>
      <c r="E4503" t="s">
        <v>124</v>
      </c>
      <c r="F4503" t="s">
        <v>125</v>
      </c>
      <c r="G4503" s="105">
        <v>7</v>
      </c>
      <c r="H4503" t="s">
        <v>367</v>
      </c>
      <c r="I4503" t="s">
        <v>381</v>
      </c>
      <c r="J4503" t="s">
        <v>383</v>
      </c>
      <c r="K4503" s="105">
        <v>278</v>
      </c>
      <c r="L4503" s="106">
        <v>0.16941000521183011</v>
      </c>
      <c r="M4503" s="106">
        <v>0.19913999736309049</v>
      </c>
      <c r="N4503" s="105">
        <v>844</v>
      </c>
      <c r="O4503" s="106">
        <v>0.10797999799251561</v>
      </c>
      <c r="P4503" s="106">
        <v>0.1346299946308136</v>
      </c>
      <c r="Q4503" s="105">
        <v>26007</v>
      </c>
      <c r="R4503" s="106">
        <v>0.11433999985456469</v>
      </c>
      <c r="S4503" s="107">
        <v>0.1476300060749054</v>
      </c>
    </row>
    <row r="4504" spans="1:19" x14ac:dyDescent="0.25">
      <c r="A4504" t="s">
        <v>331</v>
      </c>
      <c r="B4504" t="s">
        <v>347</v>
      </c>
      <c r="C4504" t="s">
        <v>347</v>
      </c>
      <c r="D4504" t="s">
        <v>347</v>
      </c>
      <c r="E4504" t="s">
        <v>124</v>
      </c>
      <c r="F4504" t="s">
        <v>125</v>
      </c>
      <c r="G4504" s="105">
        <v>7</v>
      </c>
      <c r="H4504" t="s">
        <v>367</v>
      </c>
      <c r="I4504" t="s">
        <v>381</v>
      </c>
      <c r="J4504" t="s">
        <v>384</v>
      </c>
      <c r="K4504" s="105">
        <v>1084</v>
      </c>
      <c r="L4504" s="106">
        <v>0.66057002544403076</v>
      </c>
      <c r="M4504" s="106">
        <v>0.77649998664855957</v>
      </c>
      <c r="N4504" s="105">
        <v>5247</v>
      </c>
      <c r="O4504" s="106">
        <v>0.67132002115249634</v>
      </c>
      <c r="P4504" s="106">
        <v>0.83697998523712158</v>
      </c>
      <c r="Q4504" s="105">
        <v>144739</v>
      </c>
      <c r="R4504" s="106">
        <v>0.6363300085067749</v>
      </c>
      <c r="S4504" s="107">
        <v>0.82159000635147095</v>
      </c>
    </row>
    <row r="4505" spans="1:19" x14ac:dyDescent="0.25">
      <c r="A4505" t="s">
        <v>331</v>
      </c>
      <c r="B4505" t="s">
        <v>347</v>
      </c>
      <c r="C4505" t="s">
        <v>347</v>
      </c>
      <c r="D4505" t="s">
        <v>347</v>
      </c>
      <c r="E4505" t="s">
        <v>124</v>
      </c>
      <c r="F4505" t="s">
        <v>125</v>
      </c>
      <c r="G4505" s="105">
        <v>7</v>
      </c>
      <c r="H4505" t="s">
        <v>367</v>
      </c>
      <c r="I4505" t="s">
        <v>381</v>
      </c>
      <c r="J4505" t="s">
        <v>385</v>
      </c>
      <c r="K4505" s="105">
        <v>245</v>
      </c>
      <c r="L4505" s="106">
        <v>0.1492999941110611</v>
      </c>
      <c r="N4505" s="105">
        <v>1547</v>
      </c>
      <c r="O4505" s="106">
        <v>0.1979299932718277</v>
      </c>
      <c r="Q4505" s="105">
        <v>51290</v>
      </c>
      <c r="R4505" s="106">
        <v>0.22549000382423401</v>
      </c>
      <c r="S4505" s="107"/>
    </row>
    <row r="4506" spans="1:19" x14ac:dyDescent="0.25">
      <c r="A4506" t="s">
        <v>331</v>
      </c>
      <c r="B4506" t="s">
        <v>347</v>
      </c>
      <c r="C4506" t="s">
        <v>347</v>
      </c>
      <c r="D4506" t="s">
        <v>347</v>
      </c>
      <c r="E4506" t="s">
        <v>124</v>
      </c>
      <c r="F4506" t="s">
        <v>125</v>
      </c>
      <c r="G4506" s="105">
        <v>7</v>
      </c>
      <c r="H4506" t="s">
        <v>367</v>
      </c>
      <c r="I4506" t="s">
        <v>386</v>
      </c>
      <c r="J4506" t="s">
        <v>387</v>
      </c>
      <c r="K4506" s="105">
        <v>26</v>
      </c>
      <c r="L4506" s="106">
        <v>1.5839999541640282E-2</v>
      </c>
      <c r="M4506" s="106">
        <v>1.5990000218153E-2</v>
      </c>
      <c r="N4506" s="105">
        <v>183</v>
      </c>
      <c r="O4506" s="106">
        <v>2.3409999907016751E-2</v>
      </c>
      <c r="P4506" s="106">
        <v>2.364999987185001E-2</v>
      </c>
      <c r="Q4506" s="105">
        <v>12181</v>
      </c>
      <c r="R4506" s="106">
        <v>5.3550001233816147E-2</v>
      </c>
      <c r="S4506" s="107">
        <v>5.4999999701976783E-2</v>
      </c>
    </row>
    <row r="4507" spans="1:19" x14ac:dyDescent="0.25">
      <c r="A4507" t="s">
        <v>331</v>
      </c>
      <c r="B4507" t="s">
        <v>347</v>
      </c>
      <c r="C4507" t="s">
        <v>347</v>
      </c>
      <c r="D4507" t="s">
        <v>347</v>
      </c>
      <c r="E4507" t="s">
        <v>124</v>
      </c>
      <c r="F4507" t="s">
        <v>125</v>
      </c>
      <c r="G4507" s="105">
        <v>7</v>
      </c>
      <c r="H4507" t="s">
        <v>367</v>
      </c>
      <c r="I4507" t="s">
        <v>386</v>
      </c>
      <c r="J4507" t="s">
        <v>388</v>
      </c>
      <c r="K4507" s="105">
        <v>21</v>
      </c>
      <c r="L4507" s="106">
        <v>1.27999996766448E-2</v>
      </c>
      <c r="M4507" s="106">
        <v>1.291999965906143E-2</v>
      </c>
      <c r="N4507" s="105">
        <v>92</v>
      </c>
      <c r="O4507" s="106">
        <v>1.176999974995852E-2</v>
      </c>
      <c r="P4507" s="106">
        <v>1.188999973237514E-2</v>
      </c>
      <c r="Q4507" s="105">
        <v>6321</v>
      </c>
      <c r="R4507" s="106">
        <v>2.77900006622076E-2</v>
      </c>
      <c r="S4507" s="107">
        <v>2.8540000319480899E-2</v>
      </c>
    </row>
    <row r="4508" spans="1:19" x14ac:dyDescent="0.25">
      <c r="A4508" t="s">
        <v>331</v>
      </c>
      <c r="B4508" t="s">
        <v>347</v>
      </c>
      <c r="C4508" t="s">
        <v>347</v>
      </c>
      <c r="D4508" t="s">
        <v>347</v>
      </c>
      <c r="E4508" t="s">
        <v>124</v>
      </c>
      <c r="F4508" t="s">
        <v>125</v>
      </c>
      <c r="G4508" s="105">
        <v>7</v>
      </c>
      <c r="H4508" t="s">
        <v>367</v>
      </c>
      <c r="I4508" t="s">
        <v>386</v>
      </c>
      <c r="J4508" t="s">
        <v>85</v>
      </c>
      <c r="K4508" s="105">
        <v>9</v>
      </c>
      <c r="L4508" s="106">
        <v>5.4799998179078102E-3</v>
      </c>
      <c r="M4508" s="106">
        <v>5.5399998091161251E-3</v>
      </c>
      <c r="N4508" s="105">
        <v>82</v>
      </c>
      <c r="O4508" s="106">
        <v>1.0490000247955321E-2</v>
      </c>
      <c r="P4508" s="106">
        <v>1.0599999688565729E-2</v>
      </c>
      <c r="Q4508" s="105">
        <v>4872</v>
      </c>
      <c r="R4508" s="106">
        <v>2.1420000120997429E-2</v>
      </c>
      <c r="S4508" s="107">
        <v>2.199999988079071E-2</v>
      </c>
    </row>
    <row r="4509" spans="1:19" x14ac:dyDescent="0.25">
      <c r="A4509" t="s">
        <v>331</v>
      </c>
      <c r="B4509" t="s">
        <v>347</v>
      </c>
      <c r="C4509" t="s">
        <v>347</v>
      </c>
      <c r="D4509" t="s">
        <v>347</v>
      </c>
      <c r="E4509" t="s">
        <v>124</v>
      </c>
      <c r="F4509" t="s">
        <v>125</v>
      </c>
      <c r="G4509" s="105">
        <v>7</v>
      </c>
      <c r="H4509" t="s">
        <v>367</v>
      </c>
      <c r="I4509" t="s">
        <v>386</v>
      </c>
      <c r="J4509" t="s">
        <v>389</v>
      </c>
      <c r="K4509" s="105">
        <v>6</v>
      </c>
      <c r="L4509" s="106">
        <v>3.6599999293684959E-3</v>
      </c>
      <c r="M4509" s="106">
        <v>3.689999924972653E-3</v>
      </c>
      <c r="N4509" s="105">
        <v>58</v>
      </c>
      <c r="O4509" s="106">
        <v>7.4200001545250416E-3</v>
      </c>
      <c r="P4509" s="106">
        <v>7.4999998323619366E-3</v>
      </c>
      <c r="Q4509" s="105">
        <v>4049</v>
      </c>
      <c r="R4509" s="106">
        <v>1.779999956488609E-2</v>
      </c>
      <c r="S4509" s="107">
        <v>1.8279999494552609E-2</v>
      </c>
    </row>
    <row r="4510" spans="1:19" x14ac:dyDescent="0.25">
      <c r="A4510" t="s">
        <v>331</v>
      </c>
      <c r="B4510" t="s">
        <v>347</v>
      </c>
      <c r="C4510" t="s">
        <v>347</v>
      </c>
      <c r="D4510" t="s">
        <v>347</v>
      </c>
      <c r="E4510" t="s">
        <v>124</v>
      </c>
      <c r="F4510" t="s">
        <v>125</v>
      </c>
      <c r="G4510">
        <v>7</v>
      </c>
      <c r="H4510" t="s">
        <v>367</v>
      </c>
      <c r="I4510" t="s">
        <v>386</v>
      </c>
      <c r="J4510" t="s">
        <v>86</v>
      </c>
      <c r="K4510">
        <v>15</v>
      </c>
      <c r="L4510" s="106">
        <v>9.1399997472763062E-3</v>
      </c>
      <c r="N4510">
        <v>78</v>
      </c>
      <c r="O4510" s="106">
        <v>9.9799996241927147E-3</v>
      </c>
      <c r="Q4510">
        <v>5972</v>
      </c>
      <c r="R4510" s="106">
        <v>2.6259999722242359E-2</v>
      </c>
    </row>
    <row r="4511" spans="1:19" x14ac:dyDescent="0.25">
      <c r="A4511" t="s">
        <v>331</v>
      </c>
      <c r="B4511" t="s">
        <v>347</v>
      </c>
      <c r="C4511" t="s">
        <v>347</v>
      </c>
      <c r="D4511" t="s">
        <v>347</v>
      </c>
      <c r="E4511" t="s">
        <v>124</v>
      </c>
      <c r="F4511" t="s">
        <v>125</v>
      </c>
      <c r="G4511">
        <v>7</v>
      </c>
      <c r="H4511" t="s">
        <v>367</v>
      </c>
      <c r="I4511" t="s">
        <v>386</v>
      </c>
      <c r="J4511" t="s">
        <v>84</v>
      </c>
      <c r="K4511">
        <v>1564</v>
      </c>
      <c r="L4511" s="106">
        <v>0.95307999849319458</v>
      </c>
      <c r="M4511" s="106">
        <v>0.96187001466751099</v>
      </c>
      <c r="N4511">
        <v>7323</v>
      </c>
      <c r="O4511" s="106">
        <v>0.93691998720169067</v>
      </c>
      <c r="P4511" s="106">
        <v>0.94637000560760498</v>
      </c>
      <c r="Q4511">
        <v>194064</v>
      </c>
      <c r="R4511" s="106">
        <v>0.85317999124526978</v>
      </c>
      <c r="S4511" s="106">
        <v>0.87619000673294067</v>
      </c>
    </row>
    <row r="4512" spans="1:19" x14ac:dyDescent="0.25">
      <c r="A4512" t="s">
        <v>331</v>
      </c>
      <c r="B4512" t="s">
        <v>347</v>
      </c>
      <c r="C4512" t="s">
        <v>347</v>
      </c>
      <c r="D4512" t="s">
        <v>347</v>
      </c>
      <c r="E4512" t="s">
        <v>124</v>
      </c>
      <c r="F4512" t="s">
        <v>125</v>
      </c>
      <c r="G4512">
        <v>7</v>
      </c>
      <c r="H4512" t="s">
        <v>367</v>
      </c>
      <c r="I4512" t="s">
        <v>419</v>
      </c>
      <c r="J4512" t="s">
        <v>390</v>
      </c>
      <c r="K4512">
        <v>245</v>
      </c>
      <c r="L4512" s="106">
        <v>0.1492999941110611</v>
      </c>
      <c r="N4512">
        <v>1547</v>
      </c>
      <c r="O4512" s="106">
        <v>0.1979299932718277</v>
      </c>
      <c r="Q4512">
        <v>51290</v>
      </c>
      <c r="R4512" s="106">
        <v>0.22549000382423401</v>
      </c>
    </row>
    <row r="4513" spans="1:19" x14ac:dyDescent="0.25">
      <c r="A4513" t="s">
        <v>331</v>
      </c>
      <c r="B4513" t="s">
        <v>347</v>
      </c>
      <c r="C4513" t="s">
        <v>347</v>
      </c>
      <c r="D4513" t="s">
        <v>347</v>
      </c>
      <c r="E4513" t="s">
        <v>124</v>
      </c>
      <c r="F4513" t="s">
        <v>125</v>
      </c>
      <c r="G4513" s="105">
        <v>7</v>
      </c>
      <c r="H4513" t="s">
        <v>367</v>
      </c>
      <c r="I4513" t="s">
        <v>419</v>
      </c>
      <c r="J4513" t="s">
        <v>391</v>
      </c>
      <c r="K4513" s="105">
        <v>278</v>
      </c>
      <c r="L4513" s="106">
        <v>0.16941000521183011</v>
      </c>
      <c r="M4513" s="106">
        <v>0.19913999736309049</v>
      </c>
      <c r="N4513" s="105">
        <v>844</v>
      </c>
      <c r="O4513" s="106">
        <v>0.10797999799251561</v>
      </c>
      <c r="P4513" s="106">
        <v>0.1346299946308136</v>
      </c>
      <c r="Q4513" s="105">
        <v>26007</v>
      </c>
      <c r="R4513" s="106">
        <v>0.11433999985456469</v>
      </c>
      <c r="S4513" s="107">
        <v>0.1476300060749054</v>
      </c>
    </row>
    <row r="4514" spans="1:19" x14ac:dyDescent="0.25">
      <c r="A4514" t="s">
        <v>331</v>
      </c>
      <c r="B4514" t="s">
        <v>347</v>
      </c>
      <c r="C4514" t="s">
        <v>347</v>
      </c>
      <c r="D4514" t="s">
        <v>347</v>
      </c>
      <c r="E4514" t="s">
        <v>124</v>
      </c>
      <c r="F4514" t="s">
        <v>125</v>
      </c>
      <c r="G4514">
        <v>7</v>
      </c>
      <c r="H4514" t="s">
        <v>367</v>
      </c>
      <c r="I4514" t="s">
        <v>419</v>
      </c>
      <c r="J4514" t="s">
        <v>392</v>
      </c>
      <c r="K4514">
        <v>619</v>
      </c>
      <c r="L4514" s="106">
        <v>0.37720999121665949</v>
      </c>
      <c r="M4514" s="106">
        <v>0.44341000914573669</v>
      </c>
      <c r="N4514">
        <v>2533</v>
      </c>
      <c r="O4514" s="106">
        <v>0.32407999038696289</v>
      </c>
      <c r="P4514" s="106">
        <v>0.40404999256134028</v>
      </c>
      <c r="Q4514">
        <v>69347</v>
      </c>
      <c r="R4514" s="106">
        <v>0.30487999320030212</v>
      </c>
      <c r="S4514" s="106">
        <v>0.39364001154899603</v>
      </c>
    </row>
    <row r="4515" spans="1:19" x14ac:dyDescent="0.25">
      <c r="A4515" t="s">
        <v>331</v>
      </c>
      <c r="B4515" t="s">
        <v>347</v>
      </c>
      <c r="C4515" t="s">
        <v>347</v>
      </c>
      <c r="D4515" t="s">
        <v>347</v>
      </c>
      <c r="E4515" t="s">
        <v>124</v>
      </c>
      <c r="F4515" t="s">
        <v>125</v>
      </c>
      <c r="G4515" s="105">
        <v>7</v>
      </c>
      <c r="H4515" t="s">
        <v>367</v>
      </c>
      <c r="I4515" t="s">
        <v>419</v>
      </c>
      <c r="J4515" t="s">
        <v>393</v>
      </c>
      <c r="K4515" s="105">
        <v>417</v>
      </c>
      <c r="L4515" s="106">
        <v>0.25411000847816467</v>
      </c>
      <c r="M4515" s="106">
        <v>0.29870998859405518</v>
      </c>
      <c r="N4515" s="105">
        <v>2363</v>
      </c>
      <c r="O4515" s="106">
        <v>0.30232998728752142</v>
      </c>
      <c r="P4515" s="106">
        <v>0.37692999839782709</v>
      </c>
      <c r="Q4515" s="105">
        <v>66079</v>
      </c>
      <c r="R4515" s="106">
        <v>0.29050999879837042</v>
      </c>
      <c r="S4515" s="107">
        <v>0.37509000301361078</v>
      </c>
    </row>
    <row r="4516" spans="1:19" x14ac:dyDescent="0.25">
      <c r="A4516" t="s">
        <v>331</v>
      </c>
      <c r="B4516" t="s">
        <v>347</v>
      </c>
      <c r="C4516" t="s">
        <v>347</v>
      </c>
      <c r="D4516" t="s">
        <v>347</v>
      </c>
      <c r="E4516" t="s">
        <v>124</v>
      </c>
      <c r="F4516" t="s">
        <v>125</v>
      </c>
      <c r="G4516" s="105">
        <v>7</v>
      </c>
      <c r="H4516" t="s">
        <v>367</v>
      </c>
      <c r="I4516" t="s">
        <v>419</v>
      </c>
      <c r="J4516" t="s">
        <v>394</v>
      </c>
      <c r="K4516" s="105">
        <v>82</v>
      </c>
      <c r="L4516" s="106">
        <v>4.9970000982284553E-2</v>
      </c>
      <c r="M4516" s="106">
        <v>5.8740001171827323E-2</v>
      </c>
      <c r="N4516" s="105">
        <v>529</v>
      </c>
      <c r="O4516" s="106">
        <v>6.7680001258850098E-2</v>
      </c>
      <c r="P4516" s="106">
        <v>8.4380000829696655E-2</v>
      </c>
      <c r="Q4516" s="105">
        <v>14736</v>
      </c>
      <c r="R4516" s="106">
        <v>6.4790003001689911E-2</v>
      </c>
      <c r="S4516" s="107">
        <v>8.3650000393390656E-2</v>
      </c>
    </row>
    <row r="4517" spans="1:19" x14ac:dyDescent="0.25">
      <c r="A4517" t="s">
        <v>331</v>
      </c>
      <c r="B4517" t="s">
        <v>347</v>
      </c>
      <c r="C4517" t="s">
        <v>347</v>
      </c>
      <c r="D4517" t="s">
        <v>347</v>
      </c>
      <c r="E4517" t="s">
        <v>124</v>
      </c>
      <c r="F4517" t="s">
        <v>125</v>
      </c>
      <c r="G4517">
        <v>7</v>
      </c>
      <c r="H4517" t="s">
        <v>367</v>
      </c>
      <c r="I4517" t="s">
        <v>439</v>
      </c>
      <c r="J4517" t="s">
        <v>440</v>
      </c>
      <c r="K4517">
        <v>245</v>
      </c>
      <c r="L4517" s="106">
        <v>0.1492999941110611</v>
      </c>
      <c r="N4517">
        <v>1547</v>
      </c>
      <c r="O4517" s="106">
        <v>0.1979299932718277</v>
      </c>
      <c r="Q4517">
        <v>51290</v>
      </c>
      <c r="R4517" s="106">
        <v>0.22549000382423401</v>
      </c>
    </row>
    <row r="4518" spans="1:19" x14ac:dyDescent="0.25">
      <c r="A4518" t="s">
        <v>331</v>
      </c>
      <c r="B4518" t="s">
        <v>347</v>
      </c>
      <c r="C4518" t="s">
        <v>347</v>
      </c>
      <c r="D4518" t="s">
        <v>347</v>
      </c>
      <c r="E4518" t="s">
        <v>124</v>
      </c>
      <c r="F4518" t="s">
        <v>125</v>
      </c>
      <c r="G4518" s="105">
        <v>7</v>
      </c>
      <c r="H4518" t="s">
        <v>367</v>
      </c>
      <c r="I4518" t="s">
        <v>439</v>
      </c>
      <c r="J4518" t="s">
        <v>442</v>
      </c>
      <c r="K4518" s="105">
        <v>1396</v>
      </c>
      <c r="L4518" s="106">
        <v>0.8507000207901001</v>
      </c>
      <c r="M4518" s="106">
        <v>1</v>
      </c>
      <c r="N4518" s="105">
        <v>6269</v>
      </c>
      <c r="O4518" s="106">
        <v>0.8020700216293335</v>
      </c>
      <c r="P4518" s="106">
        <v>1</v>
      </c>
      <c r="Q4518" s="105">
        <v>176169</v>
      </c>
      <c r="R4518" s="106">
        <v>0.77451002597808838</v>
      </c>
      <c r="S4518" s="107">
        <v>1</v>
      </c>
    </row>
    <row r="4519" spans="1:19" x14ac:dyDescent="0.25">
      <c r="A4519" t="s">
        <v>331</v>
      </c>
      <c r="B4519" t="s">
        <v>347</v>
      </c>
      <c r="C4519" t="s">
        <v>347</v>
      </c>
      <c r="D4519" t="s">
        <v>347</v>
      </c>
      <c r="E4519" t="s">
        <v>124</v>
      </c>
      <c r="F4519" t="s">
        <v>125</v>
      </c>
      <c r="G4519">
        <v>7</v>
      </c>
      <c r="H4519" t="s">
        <v>367</v>
      </c>
      <c r="I4519" t="s">
        <v>395</v>
      </c>
      <c r="J4519" t="s">
        <v>396</v>
      </c>
      <c r="K4519">
        <v>1634</v>
      </c>
      <c r="L4519" s="106">
        <v>0.99572998285293579</v>
      </c>
      <c r="N4519">
        <v>7771</v>
      </c>
      <c r="O4519" s="106">
        <v>0.99423998594284058</v>
      </c>
      <c r="Q4519">
        <v>225832</v>
      </c>
      <c r="R4519" s="106">
        <v>0.99285000562667847</v>
      </c>
    </row>
    <row r="4520" spans="1:19" x14ac:dyDescent="0.25">
      <c r="A4520" t="s">
        <v>331</v>
      </c>
      <c r="B4520" t="s">
        <v>347</v>
      </c>
      <c r="C4520" t="s">
        <v>347</v>
      </c>
      <c r="D4520" t="s">
        <v>347</v>
      </c>
      <c r="E4520" t="s">
        <v>124</v>
      </c>
      <c r="F4520" t="s">
        <v>125</v>
      </c>
      <c r="G4520" s="105">
        <v>7</v>
      </c>
      <c r="H4520" t="s">
        <v>367</v>
      </c>
      <c r="I4520" t="s">
        <v>395</v>
      </c>
      <c r="J4520" t="s">
        <v>397</v>
      </c>
      <c r="K4520" s="105">
        <v>7</v>
      </c>
      <c r="L4520" s="106">
        <v>4.2699999175965786E-3</v>
      </c>
      <c r="N4520" s="105">
        <v>45</v>
      </c>
      <c r="O4520" s="106">
        <v>5.7600000873208046E-3</v>
      </c>
      <c r="Q4520" s="105">
        <v>1627</v>
      </c>
      <c r="R4520" s="106">
        <v>7.1499999612569809E-3</v>
      </c>
      <c r="S4520" s="107"/>
    </row>
    <row r="4521" spans="1:19" x14ac:dyDescent="0.25">
      <c r="A4521" t="s">
        <v>331</v>
      </c>
      <c r="B4521" t="s">
        <v>347</v>
      </c>
      <c r="C4521" t="s">
        <v>347</v>
      </c>
      <c r="D4521" t="s">
        <v>347</v>
      </c>
      <c r="E4521" t="s">
        <v>124</v>
      </c>
      <c r="F4521" t="s">
        <v>125</v>
      </c>
      <c r="G4521" s="105">
        <v>7</v>
      </c>
      <c r="H4521" t="s">
        <v>367</v>
      </c>
      <c r="I4521" t="s">
        <v>398</v>
      </c>
      <c r="J4521" t="s">
        <v>399</v>
      </c>
      <c r="K4521" s="105">
        <v>260</v>
      </c>
      <c r="L4521" s="106">
        <v>0.1584399938583374</v>
      </c>
      <c r="N4521" s="105">
        <v>2038</v>
      </c>
      <c r="O4521" s="106">
        <v>0.26074999570846558</v>
      </c>
      <c r="Q4521" s="105">
        <v>32785</v>
      </c>
      <c r="R4521" s="106">
        <v>0.14414000511169431</v>
      </c>
      <c r="S4521" s="107"/>
    </row>
    <row r="4522" spans="1:19" x14ac:dyDescent="0.25">
      <c r="A4522" t="s">
        <v>331</v>
      </c>
      <c r="B4522" t="s">
        <v>347</v>
      </c>
      <c r="C4522" t="s">
        <v>347</v>
      </c>
      <c r="D4522" t="s">
        <v>347</v>
      </c>
      <c r="E4522" t="s">
        <v>124</v>
      </c>
      <c r="F4522" t="s">
        <v>125</v>
      </c>
      <c r="G4522">
        <v>7</v>
      </c>
      <c r="H4522" t="s">
        <v>367</v>
      </c>
      <c r="I4522" t="s">
        <v>398</v>
      </c>
      <c r="J4522" t="s">
        <v>41</v>
      </c>
      <c r="K4522">
        <v>337</v>
      </c>
      <c r="L4522" s="106">
        <v>0.20535999536514279</v>
      </c>
      <c r="N4522">
        <v>1570</v>
      </c>
      <c r="O4522" s="106">
        <v>0.20087000727653501</v>
      </c>
      <c r="Q4522">
        <v>40324</v>
      </c>
      <c r="R4522" s="106">
        <v>0.177279993891716</v>
      </c>
    </row>
    <row r="4523" spans="1:19" x14ac:dyDescent="0.25">
      <c r="A4523" t="s">
        <v>331</v>
      </c>
      <c r="B4523" t="s">
        <v>347</v>
      </c>
      <c r="C4523" t="s">
        <v>347</v>
      </c>
      <c r="D4523" t="s">
        <v>347</v>
      </c>
      <c r="E4523" t="s">
        <v>124</v>
      </c>
      <c r="F4523" t="s">
        <v>125</v>
      </c>
      <c r="G4523" s="105">
        <v>7</v>
      </c>
      <c r="H4523" t="s">
        <v>367</v>
      </c>
      <c r="I4523" t="s">
        <v>398</v>
      </c>
      <c r="J4523" t="s">
        <v>40</v>
      </c>
      <c r="K4523" s="105">
        <v>296</v>
      </c>
      <c r="L4523" s="106">
        <v>0.18038000166416171</v>
      </c>
      <c r="N4523" s="105">
        <v>1455</v>
      </c>
      <c r="O4523" s="106">
        <v>0.18615999817848211</v>
      </c>
      <c r="Q4523" s="105">
        <v>47952</v>
      </c>
      <c r="R4523" s="106">
        <v>0.21082000434398651</v>
      </c>
      <c r="S4523" s="107"/>
    </row>
    <row r="4524" spans="1:19" x14ac:dyDescent="0.25">
      <c r="A4524" t="s">
        <v>331</v>
      </c>
      <c r="B4524" t="s">
        <v>347</v>
      </c>
      <c r="C4524" t="s">
        <v>347</v>
      </c>
      <c r="D4524" t="s">
        <v>347</v>
      </c>
      <c r="E4524" t="s">
        <v>124</v>
      </c>
      <c r="F4524" t="s">
        <v>125</v>
      </c>
      <c r="G4524">
        <v>7</v>
      </c>
      <c r="H4524" t="s">
        <v>367</v>
      </c>
      <c r="I4524" t="s">
        <v>398</v>
      </c>
      <c r="J4524" t="s">
        <v>39</v>
      </c>
      <c r="K4524">
        <v>353</v>
      </c>
      <c r="L4524" s="106">
        <v>0.2151100039482117</v>
      </c>
      <c r="N4524">
        <v>1552</v>
      </c>
      <c r="O4524" s="106">
        <v>0.19856999814510351</v>
      </c>
      <c r="Q4524">
        <v>51770</v>
      </c>
      <c r="R4524" s="106">
        <v>0.22759999334812159</v>
      </c>
    </row>
    <row r="4525" spans="1:19" x14ac:dyDescent="0.25">
      <c r="A4525" t="s">
        <v>331</v>
      </c>
      <c r="B4525" t="s">
        <v>347</v>
      </c>
      <c r="C4525" t="s">
        <v>347</v>
      </c>
      <c r="D4525" t="s">
        <v>347</v>
      </c>
      <c r="E4525" t="s">
        <v>124</v>
      </c>
      <c r="F4525" t="s">
        <v>125</v>
      </c>
      <c r="G4525" s="105">
        <v>7</v>
      </c>
      <c r="H4525" t="s">
        <v>367</v>
      </c>
      <c r="I4525" t="s">
        <v>398</v>
      </c>
      <c r="J4525" t="s">
        <v>400</v>
      </c>
      <c r="K4525" s="105">
        <v>395</v>
      </c>
      <c r="L4525" s="106">
        <v>0.2407100051641464</v>
      </c>
      <c r="N4525" s="105">
        <v>1201</v>
      </c>
      <c r="O4525" s="106">
        <v>0.15365999937057501</v>
      </c>
      <c r="Q4525" s="105">
        <v>54628</v>
      </c>
      <c r="R4525" s="106">
        <v>0.24017000198364261</v>
      </c>
      <c r="S4525" s="107"/>
    </row>
    <row r="4526" spans="1:19" x14ac:dyDescent="0.25">
      <c r="A4526" t="s">
        <v>331</v>
      </c>
      <c r="B4526" t="s">
        <v>347</v>
      </c>
      <c r="C4526" t="s">
        <v>347</v>
      </c>
      <c r="D4526" t="s">
        <v>347</v>
      </c>
      <c r="E4526" t="s">
        <v>124</v>
      </c>
      <c r="F4526" t="s">
        <v>125</v>
      </c>
      <c r="G4526" s="105">
        <v>7</v>
      </c>
      <c r="H4526" t="s">
        <v>367</v>
      </c>
      <c r="I4526" t="s">
        <v>422</v>
      </c>
      <c r="J4526" t="s">
        <v>429</v>
      </c>
      <c r="K4526" s="105">
        <v>354</v>
      </c>
      <c r="L4526" s="106">
        <v>0.21571999788284299</v>
      </c>
      <c r="N4526" s="105">
        <v>2398</v>
      </c>
      <c r="O4526" s="106">
        <v>0.30680999159812927</v>
      </c>
      <c r="Q4526" s="105">
        <v>80101</v>
      </c>
      <c r="R4526" s="106">
        <v>0.3521600067615509</v>
      </c>
      <c r="S4526" s="107"/>
    </row>
    <row r="4527" spans="1:19" x14ac:dyDescent="0.25">
      <c r="A4527" t="s">
        <v>331</v>
      </c>
      <c r="B4527" t="s">
        <v>347</v>
      </c>
      <c r="C4527" t="s">
        <v>347</v>
      </c>
      <c r="D4527" t="s">
        <v>347</v>
      </c>
      <c r="E4527" t="s">
        <v>124</v>
      </c>
      <c r="F4527" t="s">
        <v>125</v>
      </c>
      <c r="G4527" s="105">
        <v>7</v>
      </c>
      <c r="H4527" t="s">
        <v>367</v>
      </c>
      <c r="I4527" t="s">
        <v>422</v>
      </c>
      <c r="J4527" t="s">
        <v>423</v>
      </c>
      <c r="K4527" s="105">
        <v>1159</v>
      </c>
      <c r="L4527" s="106">
        <v>0.70627999305725098</v>
      </c>
      <c r="M4527" s="106">
        <v>0.90053999423980713</v>
      </c>
      <c r="N4527" s="105">
        <v>4657</v>
      </c>
      <c r="O4527" s="106">
        <v>0.59583002328872681</v>
      </c>
      <c r="P4527" s="106">
        <v>0.85953998565673828</v>
      </c>
      <c r="Q4527" s="105">
        <v>119646</v>
      </c>
      <c r="R4527" s="106">
        <v>0.52600997686386108</v>
      </c>
      <c r="S4527" s="107">
        <v>0.81194001436233521</v>
      </c>
    </row>
    <row r="4528" spans="1:19" x14ac:dyDescent="0.25">
      <c r="A4528" t="s">
        <v>331</v>
      </c>
      <c r="B4528" t="s">
        <v>347</v>
      </c>
      <c r="C4528" t="s">
        <v>347</v>
      </c>
      <c r="D4528" t="s">
        <v>347</v>
      </c>
      <c r="E4528" t="s">
        <v>124</v>
      </c>
      <c r="F4528" t="s">
        <v>125</v>
      </c>
      <c r="G4528" s="105">
        <v>7</v>
      </c>
      <c r="H4528" t="s">
        <v>367</v>
      </c>
      <c r="I4528" t="s">
        <v>422</v>
      </c>
      <c r="J4528" t="s">
        <v>424</v>
      </c>
      <c r="K4528" s="105">
        <v>71</v>
      </c>
      <c r="L4528" s="106">
        <v>4.3269999325275421E-2</v>
      </c>
      <c r="M4528" s="106">
        <v>5.5169999599456787E-2</v>
      </c>
      <c r="N4528" s="105">
        <v>413</v>
      </c>
      <c r="O4528" s="106">
        <v>5.2839998155832291E-2</v>
      </c>
      <c r="P4528" s="106">
        <v>7.6229996979236603E-2</v>
      </c>
      <c r="Q4528" s="105">
        <v>17180</v>
      </c>
      <c r="R4528" s="106">
        <v>7.5530000030994415E-2</v>
      </c>
      <c r="S4528" s="107">
        <v>0.11659000068902969</v>
      </c>
    </row>
    <row r="4529" spans="1:19" x14ac:dyDescent="0.25">
      <c r="A4529" t="s">
        <v>331</v>
      </c>
      <c r="B4529" t="s">
        <v>347</v>
      </c>
      <c r="C4529" t="s">
        <v>347</v>
      </c>
      <c r="D4529" t="s">
        <v>347</v>
      </c>
      <c r="E4529" t="s">
        <v>124</v>
      </c>
      <c r="F4529" t="s">
        <v>125</v>
      </c>
      <c r="G4529">
        <v>7</v>
      </c>
      <c r="H4529" t="s">
        <v>367</v>
      </c>
      <c r="I4529" t="s">
        <v>422</v>
      </c>
      <c r="J4529" t="s">
        <v>425</v>
      </c>
      <c r="K4529">
        <v>34</v>
      </c>
      <c r="L4529" s="106">
        <v>2.0719999447464939E-2</v>
      </c>
      <c r="M4529" s="106">
        <v>2.6419999077916149E-2</v>
      </c>
      <c r="N4529">
        <v>154</v>
      </c>
      <c r="O4529" s="106">
        <v>1.970000006258488E-2</v>
      </c>
      <c r="P4529" s="106">
        <v>2.8419999405741692E-2</v>
      </c>
      <c r="Q4529">
        <v>6082</v>
      </c>
      <c r="R4529" s="106">
        <v>2.6739999651908871E-2</v>
      </c>
      <c r="S4529" s="106">
        <v>4.1269998997449868E-2</v>
      </c>
    </row>
    <row r="4530" spans="1:19" x14ac:dyDescent="0.25">
      <c r="A4530" t="s">
        <v>331</v>
      </c>
      <c r="B4530" t="s">
        <v>347</v>
      </c>
      <c r="C4530" t="s">
        <v>347</v>
      </c>
      <c r="D4530" t="s">
        <v>347</v>
      </c>
      <c r="E4530" t="s">
        <v>124</v>
      </c>
      <c r="F4530" t="s">
        <v>125</v>
      </c>
      <c r="G4530">
        <v>7</v>
      </c>
      <c r="H4530" t="s">
        <v>367</v>
      </c>
      <c r="I4530" t="s">
        <v>422</v>
      </c>
      <c r="J4530" t="s">
        <v>426</v>
      </c>
      <c r="K4530">
        <v>21</v>
      </c>
      <c r="L4530" s="106">
        <v>1.27999996766448E-2</v>
      </c>
      <c r="M4530" s="106">
        <v>1.6319999471306801E-2</v>
      </c>
      <c r="N4530">
        <v>153</v>
      </c>
      <c r="O4530" s="106">
        <v>1.9579999148845669E-2</v>
      </c>
      <c r="P4530" s="106">
        <v>2.8240000829100609E-2</v>
      </c>
      <c r="Q4530">
        <v>3672</v>
      </c>
      <c r="R4530" s="106">
        <v>1.6140000894665722E-2</v>
      </c>
      <c r="S4530" s="106">
        <v>2.491999976336956E-2</v>
      </c>
    </row>
    <row r="4531" spans="1:19" x14ac:dyDescent="0.25">
      <c r="A4531" t="s">
        <v>331</v>
      </c>
      <c r="B4531" t="s">
        <v>347</v>
      </c>
      <c r="C4531" t="s">
        <v>347</v>
      </c>
      <c r="D4531" t="s">
        <v>347</v>
      </c>
      <c r="E4531" t="s">
        <v>124</v>
      </c>
      <c r="F4531" t="s">
        <v>125</v>
      </c>
      <c r="G4531" s="105">
        <v>7</v>
      </c>
      <c r="H4531" t="s">
        <v>367</v>
      </c>
      <c r="I4531" t="s">
        <v>422</v>
      </c>
      <c r="J4531" t="s">
        <v>427</v>
      </c>
      <c r="K4531" s="105">
        <v>2</v>
      </c>
      <c r="L4531" s="106">
        <v>1.2199999764561651E-3</v>
      </c>
      <c r="M4531" s="106">
        <v>1.5500000445172191E-3</v>
      </c>
      <c r="N4531" s="105">
        <v>41</v>
      </c>
      <c r="O4531" s="106">
        <v>5.2499999292194843E-3</v>
      </c>
      <c r="P4531" s="106">
        <v>7.5699998997151852E-3</v>
      </c>
      <c r="Q4531" s="105">
        <v>766</v>
      </c>
      <c r="R4531" s="106">
        <v>3.3700000494718552E-3</v>
      </c>
      <c r="S4531" s="107">
        <v>5.2000000141561031E-3</v>
      </c>
    </row>
    <row r="4532" spans="1:19" x14ac:dyDescent="0.25">
      <c r="A4532" t="s">
        <v>331</v>
      </c>
      <c r="B4532" t="s">
        <v>347</v>
      </c>
      <c r="C4532" t="s">
        <v>347</v>
      </c>
      <c r="D4532" t="s">
        <v>347</v>
      </c>
      <c r="E4532" t="s">
        <v>124</v>
      </c>
      <c r="F4532" t="s">
        <v>125</v>
      </c>
      <c r="G4532" s="105">
        <v>7</v>
      </c>
      <c r="H4532" t="s">
        <v>367</v>
      </c>
      <c r="I4532" t="s">
        <v>422</v>
      </c>
      <c r="J4532" t="s">
        <v>428</v>
      </c>
      <c r="K4532" s="105">
        <v>0</v>
      </c>
      <c r="L4532" s="106">
        <v>0</v>
      </c>
      <c r="M4532" s="106">
        <v>0</v>
      </c>
      <c r="N4532" s="105">
        <v>0</v>
      </c>
      <c r="O4532" s="106">
        <v>0</v>
      </c>
      <c r="P4532" s="106">
        <v>0</v>
      </c>
      <c r="Q4532" s="105">
        <v>12</v>
      </c>
      <c r="R4532" s="106">
        <v>4.9999998736893758E-5</v>
      </c>
      <c r="S4532" s="107">
        <v>7.9999997979030013E-5</v>
      </c>
    </row>
    <row r="4533" spans="1:19" x14ac:dyDescent="0.25">
      <c r="A4533" t="s">
        <v>331</v>
      </c>
      <c r="B4533" t="s">
        <v>347</v>
      </c>
      <c r="C4533" t="s">
        <v>347</v>
      </c>
      <c r="D4533" t="s">
        <v>347</v>
      </c>
      <c r="E4533" t="s">
        <v>124</v>
      </c>
      <c r="F4533" t="s">
        <v>125</v>
      </c>
      <c r="G4533" s="105">
        <v>7</v>
      </c>
      <c r="H4533" t="s">
        <v>367</v>
      </c>
      <c r="I4533" t="s">
        <v>430</v>
      </c>
      <c r="J4533" t="s">
        <v>434</v>
      </c>
      <c r="K4533" s="105">
        <v>24</v>
      </c>
      <c r="L4533" s="106">
        <v>1.4630000106990341E-2</v>
      </c>
      <c r="M4533" s="106">
        <v>1.499000005424023E-2</v>
      </c>
      <c r="N4533" s="105">
        <v>206</v>
      </c>
      <c r="O4533" s="106">
        <v>2.6359999552369121E-2</v>
      </c>
      <c r="P4533" s="106">
        <v>2.6639999821782109E-2</v>
      </c>
      <c r="Q4533" s="105">
        <v>4987</v>
      </c>
      <c r="R4533" s="106">
        <v>2.1919999271631241E-2</v>
      </c>
      <c r="S4533" s="107">
        <v>2.2490000352263451E-2</v>
      </c>
    </row>
    <row r="4534" spans="1:19" x14ac:dyDescent="0.25">
      <c r="A4534" t="s">
        <v>331</v>
      </c>
      <c r="B4534" t="s">
        <v>347</v>
      </c>
      <c r="C4534" t="s">
        <v>347</v>
      </c>
      <c r="D4534" t="s">
        <v>347</v>
      </c>
      <c r="E4534" t="s">
        <v>124</v>
      </c>
      <c r="F4534" t="s">
        <v>125</v>
      </c>
      <c r="G4534">
        <v>7</v>
      </c>
      <c r="H4534" t="s">
        <v>367</v>
      </c>
      <c r="I4534" t="s">
        <v>430</v>
      </c>
      <c r="J4534" t="s">
        <v>432</v>
      </c>
      <c r="K4534">
        <v>82</v>
      </c>
      <c r="L4534" s="106">
        <v>4.9970000982284553E-2</v>
      </c>
      <c r="M4534" s="106">
        <v>5.121999979019165E-2</v>
      </c>
      <c r="N4534">
        <v>411</v>
      </c>
      <c r="O4534" s="106">
        <v>5.2579998970031738E-2</v>
      </c>
      <c r="P4534" s="106">
        <v>5.3139999508857727E-2</v>
      </c>
      <c r="Q4534">
        <v>18498</v>
      </c>
      <c r="R4534" s="106">
        <v>8.1320002675056458E-2</v>
      </c>
      <c r="S4534" s="106">
        <v>8.343999832868576E-2</v>
      </c>
    </row>
    <row r="4535" spans="1:19" x14ac:dyDescent="0.25">
      <c r="A4535" t="s">
        <v>331</v>
      </c>
      <c r="B4535" t="s">
        <v>347</v>
      </c>
      <c r="C4535" t="s">
        <v>347</v>
      </c>
      <c r="D4535" t="s">
        <v>347</v>
      </c>
      <c r="E4535" t="s">
        <v>124</v>
      </c>
      <c r="F4535" t="s">
        <v>125</v>
      </c>
      <c r="G4535" s="105">
        <v>7</v>
      </c>
      <c r="H4535" t="s">
        <v>367</v>
      </c>
      <c r="I4535" t="s">
        <v>430</v>
      </c>
      <c r="J4535" t="s">
        <v>435</v>
      </c>
      <c r="K4535" s="105">
        <v>0</v>
      </c>
      <c r="L4535" s="106">
        <v>0</v>
      </c>
      <c r="M4535" s="106">
        <v>0</v>
      </c>
      <c r="N4535" s="105">
        <v>2</v>
      </c>
      <c r="O4535" s="106">
        <v>2.6000000070780521E-4</v>
      </c>
      <c r="P4535" s="106">
        <v>2.6000000070780521E-4</v>
      </c>
      <c r="Q4535" s="105">
        <v>391</v>
      </c>
      <c r="R4535" s="106">
        <v>1.7199999419972301E-3</v>
      </c>
      <c r="S4535" s="107">
        <v>1.760000013746321E-3</v>
      </c>
    </row>
    <row r="4536" spans="1:19" x14ac:dyDescent="0.25">
      <c r="A4536" t="s">
        <v>331</v>
      </c>
      <c r="B4536" t="s">
        <v>347</v>
      </c>
      <c r="C4536" t="s">
        <v>347</v>
      </c>
      <c r="D4536" t="s">
        <v>347</v>
      </c>
      <c r="E4536" t="s">
        <v>124</v>
      </c>
      <c r="F4536" t="s">
        <v>125</v>
      </c>
      <c r="G4536" s="105">
        <v>7</v>
      </c>
      <c r="H4536" t="s">
        <v>367</v>
      </c>
      <c r="I4536" t="s">
        <v>430</v>
      </c>
      <c r="J4536" t="s">
        <v>436</v>
      </c>
      <c r="K4536" s="105">
        <v>22</v>
      </c>
      <c r="L4536" s="106">
        <v>1.341000013053417E-2</v>
      </c>
      <c r="M4536" s="106">
        <v>1.3740000315010549E-2</v>
      </c>
      <c r="N4536" s="105">
        <v>111</v>
      </c>
      <c r="O4536" s="106">
        <v>1.4200000092387199E-2</v>
      </c>
      <c r="P4536" s="106">
        <v>1.434999983757734E-2</v>
      </c>
      <c r="Q4536" s="105">
        <v>6784</v>
      </c>
      <c r="R4536" s="106">
        <v>2.9829999431967739E-2</v>
      </c>
      <c r="S4536" s="107">
        <v>3.060000017285347E-2</v>
      </c>
    </row>
    <row r="4537" spans="1:19" x14ac:dyDescent="0.25">
      <c r="A4537" t="s">
        <v>331</v>
      </c>
      <c r="B4537" t="s">
        <v>347</v>
      </c>
      <c r="C4537" t="s">
        <v>347</v>
      </c>
      <c r="D4537" t="s">
        <v>347</v>
      </c>
      <c r="E4537" t="s">
        <v>124</v>
      </c>
      <c r="F4537" t="s">
        <v>125</v>
      </c>
      <c r="G4537" s="105">
        <v>7</v>
      </c>
      <c r="H4537" t="s">
        <v>367</v>
      </c>
      <c r="I4537" t="s">
        <v>430</v>
      </c>
      <c r="J4537" t="s">
        <v>431</v>
      </c>
      <c r="K4537" s="105">
        <v>747</v>
      </c>
      <c r="L4537" s="106">
        <v>0.45521000027656561</v>
      </c>
      <c r="M4537" s="106">
        <v>0.46658000349998469</v>
      </c>
      <c r="N4537" s="105">
        <v>2825</v>
      </c>
      <c r="O4537" s="106">
        <v>0.36144000291824341</v>
      </c>
      <c r="P4537" s="106">
        <v>0.3652699887752533</v>
      </c>
      <c r="Q4537" s="105">
        <v>77035</v>
      </c>
      <c r="R4537" s="106">
        <v>0.33867999911308289</v>
      </c>
      <c r="S4537" s="107">
        <v>0.3474699854850769</v>
      </c>
    </row>
    <row r="4538" spans="1:19" x14ac:dyDescent="0.25">
      <c r="A4538" t="s">
        <v>331</v>
      </c>
      <c r="B4538" t="s">
        <v>347</v>
      </c>
      <c r="C4538" t="s">
        <v>347</v>
      </c>
      <c r="D4538" t="s">
        <v>347</v>
      </c>
      <c r="E4538" t="s">
        <v>124</v>
      </c>
      <c r="F4538" t="s">
        <v>125</v>
      </c>
      <c r="G4538" s="105">
        <v>7</v>
      </c>
      <c r="H4538" t="s">
        <v>367</v>
      </c>
      <c r="I4538" t="s">
        <v>430</v>
      </c>
      <c r="J4538" t="s">
        <v>502</v>
      </c>
      <c r="K4538" s="105">
        <v>726</v>
      </c>
      <c r="L4538" s="106">
        <v>0.44240999221801758</v>
      </c>
      <c r="M4538" s="106">
        <v>0.45346999168396002</v>
      </c>
      <c r="N4538" s="105">
        <v>4179</v>
      </c>
      <c r="O4538" s="106">
        <v>0.53466999530792236</v>
      </c>
      <c r="P4538" s="106">
        <v>0.54034000635147095</v>
      </c>
      <c r="Q4538" s="105">
        <v>114008</v>
      </c>
      <c r="R4538" s="106">
        <v>0.5012199878692627</v>
      </c>
      <c r="S4538" s="107">
        <v>0.51424002647399902</v>
      </c>
    </row>
    <row r="4539" spans="1:19" x14ac:dyDescent="0.25">
      <c r="A4539" t="s">
        <v>331</v>
      </c>
      <c r="B4539" t="s">
        <v>347</v>
      </c>
      <c r="C4539" t="s">
        <v>347</v>
      </c>
      <c r="D4539" t="s">
        <v>347</v>
      </c>
      <c r="E4539" t="s">
        <v>124</v>
      </c>
      <c r="F4539" t="s">
        <v>125</v>
      </c>
      <c r="G4539">
        <v>7</v>
      </c>
      <c r="H4539" t="s">
        <v>367</v>
      </c>
      <c r="I4539" t="s">
        <v>430</v>
      </c>
      <c r="J4539" t="s">
        <v>86</v>
      </c>
      <c r="K4539">
        <v>40</v>
      </c>
      <c r="L4539" s="106">
        <v>2.438000030815601E-2</v>
      </c>
      <c r="N4539">
        <v>82</v>
      </c>
      <c r="O4539" s="106">
        <v>1.0490000247955321E-2</v>
      </c>
      <c r="Q4539">
        <v>5756</v>
      </c>
      <c r="R4539" s="106">
        <v>2.5310000404715541E-2</v>
      </c>
    </row>
    <row r="4540" spans="1:19" x14ac:dyDescent="0.25">
      <c r="A4540" t="s">
        <v>331</v>
      </c>
      <c r="B4540" t="s">
        <v>347</v>
      </c>
      <c r="C4540" t="s">
        <v>347</v>
      </c>
      <c r="D4540" t="s">
        <v>347</v>
      </c>
      <c r="E4540" t="s">
        <v>124</v>
      </c>
      <c r="F4540" t="s">
        <v>125</v>
      </c>
      <c r="G4540">
        <v>7</v>
      </c>
      <c r="H4540" t="s">
        <v>367</v>
      </c>
      <c r="I4540" t="s">
        <v>401</v>
      </c>
      <c r="J4540" t="s">
        <v>405</v>
      </c>
      <c r="K4540">
        <v>1241</v>
      </c>
      <c r="L4540" s="106">
        <v>0.75625002384185791</v>
      </c>
      <c r="M4540" s="106">
        <v>0.77320998907089233</v>
      </c>
      <c r="N4540">
        <v>5900</v>
      </c>
      <c r="O4540" s="106">
        <v>0.75485998392105103</v>
      </c>
      <c r="P4540" s="106">
        <v>0.76762998104095459</v>
      </c>
      <c r="Q4540">
        <v>171311</v>
      </c>
      <c r="R4540" s="106">
        <v>0.75314998626708984</v>
      </c>
      <c r="S4540" s="106">
        <v>0.77806001901626587</v>
      </c>
    </row>
    <row r="4541" spans="1:19" x14ac:dyDescent="0.25">
      <c r="A4541" t="s">
        <v>331</v>
      </c>
      <c r="B4541" t="s">
        <v>347</v>
      </c>
      <c r="C4541" t="s">
        <v>347</v>
      </c>
      <c r="D4541" t="s">
        <v>347</v>
      </c>
      <c r="E4541" t="s">
        <v>124</v>
      </c>
      <c r="F4541" t="s">
        <v>125</v>
      </c>
      <c r="G4541" s="105">
        <v>7</v>
      </c>
      <c r="H4541" t="s">
        <v>367</v>
      </c>
      <c r="I4541" t="s">
        <v>401</v>
      </c>
      <c r="J4541" t="s">
        <v>412</v>
      </c>
      <c r="K4541" s="105">
        <v>173</v>
      </c>
      <c r="L4541" s="106">
        <v>0.1054200008511543</v>
      </c>
      <c r="M4541" s="106">
        <v>0.1077900007367134</v>
      </c>
      <c r="N4541" s="105">
        <v>776</v>
      </c>
      <c r="O4541" s="106">
        <v>9.9279999732971191E-2</v>
      </c>
      <c r="P4541" s="106">
        <v>0.1009600013494492</v>
      </c>
      <c r="Q4541" s="105">
        <v>22313</v>
      </c>
      <c r="R4541" s="106">
        <v>9.8099999129772186E-2</v>
      </c>
      <c r="S4541" s="107">
        <v>0.10134000331163411</v>
      </c>
    </row>
    <row r="4542" spans="1:19" x14ac:dyDescent="0.25">
      <c r="A4542" t="s">
        <v>331</v>
      </c>
      <c r="B4542" t="s">
        <v>347</v>
      </c>
      <c r="C4542" t="s">
        <v>347</v>
      </c>
      <c r="D4542" t="s">
        <v>347</v>
      </c>
      <c r="E4542" t="s">
        <v>124</v>
      </c>
      <c r="F4542" t="s">
        <v>125</v>
      </c>
      <c r="G4542" s="105">
        <v>7</v>
      </c>
      <c r="H4542" t="s">
        <v>367</v>
      </c>
      <c r="I4542" t="s">
        <v>401</v>
      </c>
      <c r="J4542" t="s">
        <v>413</v>
      </c>
      <c r="K4542" s="105">
        <v>108</v>
      </c>
      <c r="L4542" s="106">
        <v>6.5810002386569977E-2</v>
      </c>
      <c r="M4542" s="106">
        <v>6.729000061750412E-2</v>
      </c>
      <c r="N4542" s="105">
        <v>566</v>
      </c>
      <c r="O4542" s="106">
        <v>7.2420001029968262E-2</v>
      </c>
      <c r="P4542" s="106">
        <v>7.3639996349811554E-2</v>
      </c>
      <c r="Q4542" s="105">
        <v>15680</v>
      </c>
      <c r="R4542" s="106">
        <v>6.8939998745918274E-2</v>
      </c>
      <c r="S4542" s="107">
        <v>7.1220003068447113E-2</v>
      </c>
    </row>
    <row r="4543" spans="1:19" x14ac:dyDescent="0.25">
      <c r="A4543" t="s">
        <v>331</v>
      </c>
      <c r="B4543" t="s">
        <v>347</v>
      </c>
      <c r="C4543" t="s">
        <v>347</v>
      </c>
      <c r="D4543" t="s">
        <v>347</v>
      </c>
      <c r="E4543" t="s">
        <v>124</v>
      </c>
      <c r="F4543" t="s">
        <v>125</v>
      </c>
      <c r="G4543" s="105">
        <v>7</v>
      </c>
      <c r="H4543" t="s">
        <v>367</v>
      </c>
      <c r="I4543" t="s">
        <v>401</v>
      </c>
      <c r="J4543" t="s">
        <v>441</v>
      </c>
      <c r="K4543" s="105">
        <v>36</v>
      </c>
      <c r="L4543" s="106">
        <v>2.1940000355243679E-2</v>
      </c>
      <c r="N4543" s="105">
        <v>130</v>
      </c>
      <c r="O4543" s="106">
        <v>1.6629999503493309E-2</v>
      </c>
      <c r="Q4543" s="105">
        <v>7283</v>
      </c>
      <c r="R4543" s="106">
        <v>3.2019998878240592E-2</v>
      </c>
      <c r="S4543" s="107"/>
    </row>
    <row r="4544" spans="1:19" x14ac:dyDescent="0.25">
      <c r="A4544" t="s">
        <v>331</v>
      </c>
      <c r="B4544" t="s">
        <v>347</v>
      </c>
      <c r="C4544" t="s">
        <v>347</v>
      </c>
      <c r="D4544" t="s">
        <v>347</v>
      </c>
      <c r="E4544" t="s">
        <v>124</v>
      </c>
      <c r="F4544" t="s">
        <v>125</v>
      </c>
      <c r="G4544">
        <v>7</v>
      </c>
      <c r="H4544" t="s">
        <v>367</v>
      </c>
      <c r="I4544" t="s">
        <v>401</v>
      </c>
      <c r="J4544" t="s">
        <v>414</v>
      </c>
      <c r="K4544">
        <v>83</v>
      </c>
      <c r="L4544" s="106">
        <v>5.0579998642206192E-2</v>
      </c>
      <c r="M4544" s="106">
        <v>5.1709998399019241E-2</v>
      </c>
      <c r="N4544">
        <v>444</v>
      </c>
      <c r="O4544" s="106">
        <v>5.6809999048709869E-2</v>
      </c>
      <c r="P4544" s="106">
        <v>5.7769998908042908E-2</v>
      </c>
      <c r="Q4544">
        <v>10872</v>
      </c>
      <c r="R4544" s="106">
        <v>4.7800000756978989E-2</v>
      </c>
      <c r="S4544" s="106">
        <v>4.9380000680685043E-2</v>
      </c>
    </row>
    <row r="4545" spans="1:19" x14ac:dyDescent="0.25">
      <c r="A4545" t="s">
        <v>331</v>
      </c>
      <c r="B4545" t="s">
        <v>347</v>
      </c>
      <c r="C4545" t="s">
        <v>347</v>
      </c>
      <c r="D4545" t="s">
        <v>347</v>
      </c>
      <c r="E4545" t="s">
        <v>134</v>
      </c>
      <c r="F4545" t="s">
        <v>135</v>
      </c>
      <c r="G4545" s="105">
        <v>7</v>
      </c>
      <c r="H4545" t="s">
        <v>367</v>
      </c>
      <c r="I4545" t="s">
        <v>349</v>
      </c>
      <c r="J4545" t="s">
        <v>350</v>
      </c>
      <c r="K4545" s="105">
        <v>13</v>
      </c>
      <c r="L4545" s="106">
        <v>7.2499997913837433E-3</v>
      </c>
      <c r="N4545" s="105">
        <v>45</v>
      </c>
      <c r="O4545" s="106">
        <v>5.7600000873208046E-3</v>
      </c>
      <c r="Q4545" s="105">
        <v>1130</v>
      </c>
      <c r="R4545" s="106">
        <v>4.9700001254677773E-3</v>
      </c>
      <c r="S4545" s="107"/>
    </row>
    <row r="4546" spans="1:19" x14ac:dyDescent="0.25">
      <c r="A4546" t="s">
        <v>331</v>
      </c>
      <c r="B4546" t="s">
        <v>347</v>
      </c>
      <c r="C4546" t="s">
        <v>347</v>
      </c>
      <c r="D4546" t="s">
        <v>347</v>
      </c>
      <c r="E4546" t="s">
        <v>134</v>
      </c>
      <c r="F4546" t="s">
        <v>135</v>
      </c>
      <c r="G4546" s="105">
        <v>7</v>
      </c>
      <c r="H4546" t="s">
        <v>367</v>
      </c>
      <c r="I4546" t="s">
        <v>349</v>
      </c>
      <c r="J4546" t="s">
        <v>368</v>
      </c>
      <c r="K4546" s="105">
        <v>63</v>
      </c>
      <c r="L4546" s="106">
        <v>3.5140000283718109E-2</v>
      </c>
      <c r="N4546" s="105">
        <v>275</v>
      </c>
      <c r="O4546" s="106">
        <v>3.5179998725652688E-2</v>
      </c>
      <c r="Q4546" s="105">
        <v>8418</v>
      </c>
      <c r="R4546" s="106">
        <v>3.700999915599823E-2</v>
      </c>
      <c r="S4546" s="107"/>
    </row>
    <row r="4547" spans="1:19" x14ac:dyDescent="0.25">
      <c r="A4547" t="s">
        <v>331</v>
      </c>
      <c r="B4547" t="s">
        <v>347</v>
      </c>
      <c r="C4547" t="s">
        <v>347</v>
      </c>
      <c r="D4547" t="s">
        <v>347</v>
      </c>
      <c r="E4547" t="s">
        <v>134</v>
      </c>
      <c r="F4547" t="s">
        <v>135</v>
      </c>
      <c r="G4547" s="105">
        <v>7</v>
      </c>
      <c r="H4547" t="s">
        <v>367</v>
      </c>
      <c r="I4547" t="s">
        <v>349</v>
      </c>
      <c r="J4547" t="s">
        <v>369</v>
      </c>
      <c r="K4547" s="105">
        <v>221</v>
      </c>
      <c r="L4547" s="106">
        <v>0.12325999885797501</v>
      </c>
      <c r="N4547" s="105">
        <v>853</v>
      </c>
      <c r="O4547" s="106">
        <v>0.1091400012373924</v>
      </c>
      <c r="Q4547" s="105">
        <v>27454</v>
      </c>
      <c r="R4547" s="106">
        <v>0.1207000017166138</v>
      </c>
      <c r="S4547" s="107"/>
    </row>
    <row r="4548" spans="1:19" x14ac:dyDescent="0.25">
      <c r="A4548" t="s">
        <v>331</v>
      </c>
      <c r="B4548" t="s">
        <v>347</v>
      </c>
      <c r="C4548" t="s">
        <v>347</v>
      </c>
      <c r="D4548" t="s">
        <v>347</v>
      </c>
      <c r="E4548" t="s">
        <v>134</v>
      </c>
      <c r="F4548" t="s">
        <v>135</v>
      </c>
      <c r="G4548" s="105">
        <v>7</v>
      </c>
      <c r="H4548" t="s">
        <v>367</v>
      </c>
      <c r="I4548" t="s">
        <v>349</v>
      </c>
      <c r="J4548" t="s">
        <v>370</v>
      </c>
      <c r="K4548" s="105">
        <v>410</v>
      </c>
      <c r="L4548" s="106">
        <v>0.22867000102996829</v>
      </c>
      <c r="N4548" s="105">
        <v>1902</v>
      </c>
      <c r="O4548" s="106">
        <v>0.2433499991893768</v>
      </c>
      <c r="Q4548" s="105">
        <v>55879</v>
      </c>
      <c r="R4548" s="106">
        <v>0.24567000567913061</v>
      </c>
      <c r="S4548" s="107"/>
    </row>
    <row r="4549" spans="1:19" x14ac:dyDescent="0.25">
      <c r="A4549" t="s">
        <v>331</v>
      </c>
      <c r="B4549" t="s">
        <v>347</v>
      </c>
      <c r="C4549" t="s">
        <v>347</v>
      </c>
      <c r="D4549" t="s">
        <v>347</v>
      </c>
      <c r="E4549" t="s">
        <v>134</v>
      </c>
      <c r="F4549" t="s">
        <v>135</v>
      </c>
      <c r="G4549" s="105">
        <v>7</v>
      </c>
      <c r="H4549" t="s">
        <v>367</v>
      </c>
      <c r="I4549" t="s">
        <v>349</v>
      </c>
      <c r="J4549" t="s">
        <v>371</v>
      </c>
      <c r="K4549" s="105">
        <v>420</v>
      </c>
      <c r="L4549" s="106">
        <v>0.23423999547958371</v>
      </c>
      <c r="N4549" s="105">
        <v>1995</v>
      </c>
      <c r="O4549" s="106">
        <v>0.25525000691413879</v>
      </c>
      <c r="Q4549" s="105">
        <v>57982</v>
      </c>
      <c r="R4549" s="106">
        <v>0.25490999221801758</v>
      </c>
      <c r="S4549" s="107"/>
    </row>
    <row r="4550" spans="1:19" x14ac:dyDescent="0.25">
      <c r="A4550" t="s">
        <v>331</v>
      </c>
      <c r="B4550" t="s">
        <v>347</v>
      </c>
      <c r="C4550" t="s">
        <v>347</v>
      </c>
      <c r="D4550" t="s">
        <v>347</v>
      </c>
      <c r="E4550" t="s">
        <v>134</v>
      </c>
      <c r="F4550" t="s">
        <v>135</v>
      </c>
      <c r="G4550" s="105">
        <v>7</v>
      </c>
      <c r="H4550" t="s">
        <v>367</v>
      </c>
      <c r="I4550" t="s">
        <v>349</v>
      </c>
      <c r="J4550" t="s">
        <v>372</v>
      </c>
      <c r="K4550" s="105">
        <v>379</v>
      </c>
      <c r="L4550" s="106">
        <v>0.2113800048828125</v>
      </c>
      <c r="N4550" s="105">
        <v>1634</v>
      </c>
      <c r="O4550" s="106">
        <v>0.2090599983930588</v>
      </c>
      <c r="Q4550" s="105">
        <v>44765</v>
      </c>
      <c r="R4550" s="106">
        <v>0.19679999351501459</v>
      </c>
      <c r="S4550" s="107"/>
    </row>
    <row r="4551" spans="1:19" x14ac:dyDescent="0.25">
      <c r="A4551" t="s">
        <v>331</v>
      </c>
      <c r="B4551" t="s">
        <v>347</v>
      </c>
      <c r="C4551" t="s">
        <v>347</v>
      </c>
      <c r="D4551" t="s">
        <v>347</v>
      </c>
      <c r="E4551" t="s">
        <v>134</v>
      </c>
      <c r="F4551" t="s">
        <v>135</v>
      </c>
      <c r="G4551" s="105">
        <v>7</v>
      </c>
      <c r="H4551" t="s">
        <v>367</v>
      </c>
      <c r="I4551" t="s">
        <v>349</v>
      </c>
      <c r="J4551" t="s">
        <v>373</v>
      </c>
      <c r="K4551" s="105">
        <v>287</v>
      </c>
      <c r="L4551" s="106">
        <v>0.16007000207901001</v>
      </c>
      <c r="N4551" s="105">
        <v>1112</v>
      </c>
      <c r="O4551" s="106">
        <v>0.14226999878883359</v>
      </c>
      <c r="Q4551" s="105">
        <v>31831</v>
      </c>
      <c r="R4551" s="106">
        <v>0.1399399936199188</v>
      </c>
      <c r="S4551" s="107"/>
    </row>
    <row r="4552" spans="1:19" x14ac:dyDescent="0.25">
      <c r="A4552" t="s">
        <v>331</v>
      </c>
      <c r="B4552" t="s">
        <v>347</v>
      </c>
      <c r="C4552" t="s">
        <v>347</v>
      </c>
      <c r="D4552" t="s">
        <v>347</v>
      </c>
      <c r="E4552" t="s">
        <v>134</v>
      </c>
      <c r="F4552" t="s">
        <v>135</v>
      </c>
      <c r="G4552">
        <v>7</v>
      </c>
      <c r="H4552" t="s">
        <v>367</v>
      </c>
      <c r="I4552" t="s">
        <v>438</v>
      </c>
      <c r="J4552" t="s">
        <v>48</v>
      </c>
      <c r="K4552">
        <v>1451</v>
      </c>
      <c r="L4552" s="106">
        <v>0.80926001071929932</v>
      </c>
      <c r="M4552" s="106">
        <v>0.82024002075195313</v>
      </c>
      <c r="N4552">
        <v>6396</v>
      </c>
      <c r="O4552" s="106">
        <v>0.81831997632980347</v>
      </c>
      <c r="P4552" s="106">
        <v>0.83215999603271484</v>
      </c>
      <c r="Q4552">
        <v>186401</v>
      </c>
      <c r="R4552" s="106">
        <v>0.81949001550674438</v>
      </c>
      <c r="S4552" s="106">
        <v>0.8465999960899353</v>
      </c>
    </row>
    <row r="4553" spans="1:19" x14ac:dyDescent="0.25">
      <c r="A4553" t="s">
        <v>331</v>
      </c>
      <c r="B4553" t="s">
        <v>347</v>
      </c>
      <c r="C4553" t="s">
        <v>347</v>
      </c>
      <c r="D4553" t="s">
        <v>347</v>
      </c>
      <c r="E4553" t="s">
        <v>134</v>
      </c>
      <c r="F4553" t="s">
        <v>135</v>
      </c>
      <c r="G4553">
        <v>7</v>
      </c>
      <c r="H4553" t="s">
        <v>367</v>
      </c>
      <c r="I4553" t="s">
        <v>438</v>
      </c>
      <c r="J4553" t="s">
        <v>42</v>
      </c>
      <c r="K4553">
        <v>182</v>
      </c>
      <c r="L4553" s="106">
        <v>0.1015100032091141</v>
      </c>
      <c r="M4553" s="106">
        <v>0.10288000106811521</v>
      </c>
      <c r="N4553">
        <v>759</v>
      </c>
      <c r="O4553" s="106">
        <v>9.7110003232955933E-2</v>
      </c>
      <c r="P4553" s="106">
        <v>9.8750002682209015E-2</v>
      </c>
      <c r="Q4553">
        <v>20350</v>
      </c>
      <c r="R4553" s="106">
        <v>8.9469999074935913E-2</v>
      </c>
      <c r="S4553" s="106">
        <v>9.2430002987384796E-2</v>
      </c>
    </row>
    <row r="4554" spans="1:19" x14ac:dyDescent="0.25">
      <c r="A4554" t="s">
        <v>331</v>
      </c>
      <c r="B4554" t="s">
        <v>347</v>
      </c>
      <c r="C4554" t="s">
        <v>347</v>
      </c>
      <c r="D4554" t="s">
        <v>347</v>
      </c>
      <c r="E4554" t="s">
        <v>134</v>
      </c>
      <c r="F4554" t="s">
        <v>135</v>
      </c>
      <c r="G4554" s="105">
        <v>7</v>
      </c>
      <c r="H4554" t="s">
        <v>367</v>
      </c>
      <c r="I4554" t="s">
        <v>438</v>
      </c>
      <c r="J4554" t="s">
        <v>374</v>
      </c>
      <c r="K4554" s="105">
        <v>136</v>
      </c>
      <c r="L4554" s="106">
        <v>7.5850002467632294E-2</v>
      </c>
      <c r="M4554" s="106">
        <v>7.6880000531673431E-2</v>
      </c>
      <c r="N4554" s="105">
        <v>531</v>
      </c>
      <c r="O4554" s="106">
        <v>6.7939996719360352E-2</v>
      </c>
      <c r="P4554" s="106">
        <v>6.9090001285076141E-2</v>
      </c>
      <c r="Q4554" s="105">
        <v>13425</v>
      </c>
      <c r="R4554" s="106">
        <v>5.9020001441240311E-2</v>
      </c>
      <c r="S4554" s="107">
        <v>6.0970000922679901E-2</v>
      </c>
    </row>
    <row r="4555" spans="1:19" x14ac:dyDescent="0.25">
      <c r="A4555" t="s">
        <v>331</v>
      </c>
      <c r="B4555" t="s">
        <v>347</v>
      </c>
      <c r="C4555" t="s">
        <v>347</v>
      </c>
      <c r="D4555" t="s">
        <v>347</v>
      </c>
      <c r="E4555" t="s">
        <v>134</v>
      </c>
      <c r="F4555" t="s">
        <v>135</v>
      </c>
      <c r="G4555">
        <v>7</v>
      </c>
      <c r="H4555" t="s">
        <v>367</v>
      </c>
      <c r="I4555" t="s">
        <v>438</v>
      </c>
      <c r="J4555" t="s">
        <v>86</v>
      </c>
      <c r="K4555">
        <v>24</v>
      </c>
      <c r="L4555" s="106">
        <v>1.3389999978244299E-2</v>
      </c>
      <c r="N4555">
        <v>130</v>
      </c>
      <c r="O4555" s="106">
        <v>1.6629999503493309E-2</v>
      </c>
      <c r="Q4555">
        <v>7283</v>
      </c>
      <c r="R4555" s="106">
        <v>3.2019998878240592E-2</v>
      </c>
    </row>
    <row r="4556" spans="1:19" x14ac:dyDescent="0.25">
      <c r="A4556" t="s">
        <v>331</v>
      </c>
      <c r="B4556" t="s">
        <v>347</v>
      </c>
      <c r="C4556" t="s">
        <v>347</v>
      </c>
      <c r="D4556" t="s">
        <v>347</v>
      </c>
      <c r="E4556" t="s">
        <v>134</v>
      </c>
      <c r="F4556" t="s">
        <v>135</v>
      </c>
      <c r="G4556" s="105">
        <v>7</v>
      </c>
      <c r="H4556" t="s">
        <v>367</v>
      </c>
      <c r="I4556" t="s">
        <v>375</v>
      </c>
      <c r="J4556" t="s">
        <v>376</v>
      </c>
      <c r="K4556" s="105">
        <v>400</v>
      </c>
      <c r="L4556" s="106">
        <v>0.22308999300003049</v>
      </c>
      <c r="N4556" s="105">
        <v>1701</v>
      </c>
      <c r="O4556" s="106">
        <v>0.21762999892234799</v>
      </c>
      <c r="Q4556" s="105">
        <v>47189</v>
      </c>
      <c r="R4556" s="106">
        <v>0.20746000111103061</v>
      </c>
      <c r="S4556" s="107"/>
    </row>
    <row r="4557" spans="1:19" x14ac:dyDescent="0.25">
      <c r="A4557" t="s">
        <v>331</v>
      </c>
      <c r="B4557" t="s">
        <v>347</v>
      </c>
      <c r="C4557" t="s">
        <v>347</v>
      </c>
      <c r="D4557" t="s">
        <v>347</v>
      </c>
      <c r="E4557" t="s">
        <v>134</v>
      </c>
      <c r="F4557" t="s">
        <v>135</v>
      </c>
      <c r="G4557" s="105">
        <v>7</v>
      </c>
      <c r="H4557" t="s">
        <v>367</v>
      </c>
      <c r="I4557" t="s">
        <v>375</v>
      </c>
      <c r="J4557" t="s">
        <v>377</v>
      </c>
      <c r="K4557" s="105">
        <v>391</v>
      </c>
      <c r="L4557" s="106">
        <v>0.21807000041008001</v>
      </c>
      <c r="N4557" s="105">
        <v>1609</v>
      </c>
      <c r="O4557" s="106">
        <v>0.20586000382900241</v>
      </c>
      <c r="Q4557" s="105">
        <v>47420</v>
      </c>
      <c r="R4557" s="106">
        <v>0.20848000049591059</v>
      </c>
      <c r="S4557" s="107"/>
    </row>
    <row r="4558" spans="1:19" x14ac:dyDescent="0.25">
      <c r="A4558" t="s">
        <v>331</v>
      </c>
      <c r="B4558" t="s">
        <v>347</v>
      </c>
      <c r="C4558" t="s">
        <v>347</v>
      </c>
      <c r="D4558" t="s">
        <v>347</v>
      </c>
      <c r="E4558" t="s">
        <v>134</v>
      </c>
      <c r="F4558" t="s">
        <v>135</v>
      </c>
      <c r="G4558" s="105">
        <v>7</v>
      </c>
      <c r="H4558" t="s">
        <v>367</v>
      </c>
      <c r="I4558" t="s">
        <v>375</v>
      </c>
      <c r="J4558" t="s">
        <v>378</v>
      </c>
      <c r="K4558" s="105">
        <v>288</v>
      </c>
      <c r="L4558" s="106">
        <v>0.1606200039386749</v>
      </c>
      <c r="N4558" s="105">
        <v>1192</v>
      </c>
      <c r="O4558" s="106">
        <v>0.15251000225543981</v>
      </c>
      <c r="Q4558" s="105">
        <v>37332</v>
      </c>
      <c r="R4558" s="106">
        <v>0.1641300022602081</v>
      </c>
      <c r="S4558" s="107"/>
    </row>
    <row r="4559" spans="1:19" x14ac:dyDescent="0.25">
      <c r="A4559" t="s">
        <v>331</v>
      </c>
      <c r="B4559" t="s">
        <v>347</v>
      </c>
      <c r="C4559" t="s">
        <v>347</v>
      </c>
      <c r="D4559" t="s">
        <v>347</v>
      </c>
      <c r="E4559" t="s">
        <v>134</v>
      </c>
      <c r="F4559" t="s">
        <v>135</v>
      </c>
      <c r="G4559" s="105">
        <v>7</v>
      </c>
      <c r="H4559" t="s">
        <v>367</v>
      </c>
      <c r="I4559" t="s">
        <v>375</v>
      </c>
      <c r="J4559" t="s">
        <v>379</v>
      </c>
      <c r="K4559" s="105">
        <v>340</v>
      </c>
      <c r="L4559" s="106">
        <v>0.189630001783371</v>
      </c>
      <c r="N4559" s="105">
        <v>1623</v>
      </c>
      <c r="O4559" s="106">
        <v>0.2076500058174133</v>
      </c>
      <c r="Q4559" s="105">
        <v>47525</v>
      </c>
      <c r="R4559" s="106">
        <v>0.20893999934196469</v>
      </c>
      <c r="S4559" s="107"/>
    </row>
    <row r="4560" spans="1:19" x14ac:dyDescent="0.25">
      <c r="A4560" t="s">
        <v>331</v>
      </c>
      <c r="B4560" t="s">
        <v>347</v>
      </c>
      <c r="C4560" t="s">
        <v>347</v>
      </c>
      <c r="D4560" t="s">
        <v>347</v>
      </c>
      <c r="E4560" t="s">
        <v>134</v>
      </c>
      <c r="F4560" t="s">
        <v>135</v>
      </c>
      <c r="G4560" s="105">
        <v>7</v>
      </c>
      <c r="H4560" t="s">
        <v>367</v>
      </c>
      <c r="I4560" t="s">
        <v>375</v>
      </c>
      <c r="J4560" t="s">
        <v>380</v>
      </c>
      <c r="K4560" s="105">
        <v>374</v>
      </c>
      <c r="L4560" s="106">
        <v>0.2085900008678436</v>
      </c>
      <c r="N4560" s="105">
        <v>1691</v>
      </c>
      <c r="O4560" s="106">
        <v>0.2163500040769577</v>
      </c>
      <c r="Q4560" s="105">
        <v>47993</v>
      </c>
      <c r="R4560" s="106">
        <v>0.210999995470047</v>
      </c>
      <c r="S4560" s="107"/>
    </row>
    <row r="4561" spans="1:19" x14ac:dyDescent="0.25">
      <c r="A4561" t="s">
        <v>331</v>
      </c>
      <c r="B4561" t="s">
        <v>347</v>
      </c>
      <c r="C4561" t="s">
        <v>347</v>
      </c>
      <c r="D4561" t="s">
        <v>347</v>
      </c>
      <c r="E4561" t="s">
        <v>134</v>
      </c>
      <c r="F4561" t="s">
        <v>135</v>
      </c>
      <c r="G4561" s="105">
        <v>7</v>
      </c>
      <c r="H4561" t="s">
        <v>367</v>
      </c>
      <c r="I4561" t="s">
        <v>381</v>
      </c>
      <c r="J4561" t="s">
        <v>382</v>
      </c>
      <c r="K4561" s="105">
        <v>29</v>
      </c>
      <c r="L4561" s="106">
        <v>1.6170000657439228E-2</v>
      </c>
      <c r="M4561" s="106">
        <v>1.7440000548958778E-2</v>
      </c>
      <c r="N4561" s="105">
        <v>178</v>
      </c>
      <c r="O4561" s="106">
        <v>2.2770000621676448E-2</v>
      </c>
      <c r="P4561" s="106">
        <v>2.8389999642968181E-2</v>
      </c>
      <c r="Q4561" s="105">
        <v>5423</v>
      </c>
      <c r="R4561" s="106">
        <v>2.384000085294247E-2</v>
      </c>
      <c r="S4561" s="107">
        <v>3.0780000612139698E-2</v>
      </c>
    </row>
    <row r="4562" spans="1:19" x14ac:dyDescent="0.25">
      <c r="A4562" t="s">
        <v>331</v>
      </c>
      <c r="B4562" t="s">
        <v>347</v>
      </c>
      <c r="C4562" t="s">
        <v>347</v>
      </c>
      <c r="D4562" t="s">
        <v>347</v>
      </c>
      <c r="E4562" t="s">
        <v>134</v>
      </c>
      <c r="F4562" t="s">
        <v>135</v>
      </c>
      <c r="G4562" s="105">
        <v>7</v>
      </c>
      <c r="H4562" t="s">
        <v>367</v>
      </c>
      <c r="I4562" t="s">
        <v>381</v>
      </c>
      <c r="J4562" t="s">
        <v>383</v>
      </c>
      <c r="K4562" s="105">
        <v>148</v>
      </c>
      <c r="L4562" s="106">
        <v>8.253999799489975E-2</v>
      </c>
      <c r="M4562" s="106">
        <v>8.9000001549720764E-2</v>
      </c>
      <c r="N4562" s="105">
        <v>844</v>
      </c>
      <c r="O4562" s="106">
        <v>0.10797999799251561</v>
      </c>
      <c r="P4562" s="106">
        <v>0.1346299946308136</v>
      </c>
      <c r="Q4562" s="105">
        <v>26007</v>
      </c>
      <c r="R4562" s="106">
        <v>0.11433999985456469</v>
      </c>
      <c r="S4562" s="107">
        <v>0.1476300060749054</v>
      </c>
    </row>
    <row r="4563" spans="1:19" x14ac:dyDescent="0.25">
      <c r="A4563" t="s">
        <v>331</v>
      </c>
      <c r="B4563" t="s">
        <v>347</v>
      </c>
      <c r="C4563" t="s">
        <v>347</v>
      </c>
      <c r="D4563" t="s">
        <v>347</v>
      </c>
      <c r="E4563" t="s">
        <v>134</v>
      </c>
      <c r="F4563" t="s">
        <v>135</v>
      </c>
      <c r="G4563" s="105">
        <v>7</v>
      </c>
      <c r="H4563" t="s">
        <v>367</v>
      </c>
      <c r="I4563" t="s">
        <v>381</v>
      </c>
      <c r="J4563" t="s">
        <v>384</v>
      </c>
      <c r="K4563" s="105">
        <v>1486</v>
      </c>
      <c r="L4563" s="106">
        <v>0.82877999544143677</v>
      </c>
      <c r="M4563" s="106">
        <v>0.89357000589370728</v>
      </c>
      <c r="N4563" s="105">
        <v>5247</v>
      </c>
      <c r="O4563" s="106">
        <v>0.67132002115249634</v>
      </c>
      <c r="P4563" s="106">
        <v>0.83697998523712158</v>
      </c>
      <c r="Q4563" s="105">
        <v>144739</v>
      </c>
      <c r="R4563" s="106">
        <v>0.6363300085067749</v>
      </c>
      <c r="S4563" s="107">
        <v>0.82159000635147095</v>
      </c>
    </row>
    <row r="4564" spans="1:19" x14ac:dyDescent="0.25">
      <c r="A4564" t="s">
        <v>331</v>
      </c>
      <c r="B4564" t="s">
        <v>347</v>
      </c>
      <c r="C4564" t="s">
        <v>347</v>
      </c>
      <c r="D4564" t="s">
        <v>347</v>
      </c>
      <c r="E4564" t="s">
        <v>134</v>
      </c>
      <c r="F4564" t="s">
        <v>135</v>
      </c>
      <c r="G4564" s="105">
        <v>7</v>
      </c>
      <c r="H4564" t="s">
        <v>367</v>
      </c>
      <c r="I4564" t="s">
        <v>381</v>
      </c>
      <c r="J4564" t="s">
        <v>385</v>
      </c>
      <c r="K4564" s="105">
        <v>130</v>
      </c>
      <c r="L4564" s="106">
        <v>7.2499997913837433E-2</v>
      </c>
      <c r="N4564" s="105">
        <v>1547</v>
      </c>
      <c r="O4564" s="106">
        <v>0.1979299932718277</v>
      </c>
      <c r="Q4564" s="105">
        <v>51290</v>
      </c>
      <c r="R4564" s="106">
        <v>0.22549000382423401</v>
      </c>
      <c r="S4564" s="107"/>
    </row>
    <row r="4565" spans="1:19" x14ac:dyDescent="0.25">
      <c r="A4565" t="s">
        <v>331</v>
      </c>
      <c r="B4565" t="s">
        <v>347</v>
      </c>
      <c r="C4565" t="s">
        <v>347</v>
      </c>
      <c r="D4565" t="s">
        <v>347</v>
      </c>
      <c r="E4565" t="s">
        <v>134</v>
      </c>
      <c r="F4565" t="s">
        <v>135</v>
      </c>
      <c r="G4565" s="105">
        <v>7</v>
      </c>
      <c r="H4565" t="s">
        <v>367</v>
      </c>
      <c r="I4565" t="s">
        <v>386</v>
      </c>
      <c r="J4565" t="s">
        <v>387</v>
      </c>
      <c r="K4565" s="105">
        <v>22</v>
      </c>
      <c r="L4565" s="106">
        <v>1.22699998319149E-2</v>
      </c>
      <c r="M4565" s="106">
        <v>1.2360000051558019E-2</v>
      </c>
      <c r="N4565" s="105">
        <v>183</v>
      </c>
      <c r="O4565" s="106">
        <v>2.3409999907016751E-2</v>
      </c>
      <c r="P4565" s="106">
        <v>2.364999987185001E-2</v>
      </c>
      <c r="Q4565" s="105">
        <v>12181</v>
      </c>
      <c r="R4565" s="106">
        <v>5.3550001233816147E-2</v>
      </c>
      <c r="S4565" s="107">
        <v>5.4999999701976783E-2</v>
      </c>
    </row>
    <row r="4566" spans="1:19" x14ac:dyDescent="0.25">
      <c r="A4566" t="s">
        <v>331</v>
      </c>
      <c r="B4566" t="s">
        <v>347</v>
      </c>
      <c r="C4566" t="s">
        <v>347</v>
      </c>
      <c r="D4566" t="s">
        <v>347</v>
      </c>
      <c r="E4566" t="s">
        <v>134</v>
      </c>
      <c r="F4566" t="s">
        <v>135</v>
      </c>
      <c r="G4566" s="105">
        <v>7</v>
      </c>
      <c r="H4566" t="s">
        <v>367</v>
      </c>
      <c r="I4566" t="s">
        <v>386</v>
      </c>
      <c r="J4566" t="s">
        <v>388</v>
      </c>
      <c r="K4566" s="105">
        <v>13</v>
      </c>
      <c r="L4566" s="106">
        <v>7.2499997913837433E-3</v>
      </c>
      <c r="M4566" s="106">
        <v>7.3000001721084118E-3</v>
      </c>
      <c r="N4566" s="105">
        <v>92</v>
      </c>
      <c r="O4566" s="106">
        <v>1.176999974995852E-2</v>
      </c>
      <c r="P4566" s="106">
        <v>1.188999973237514E-2</v>
      </c>
      <c r="Q4566" s="105">
        <v>6321</v>
      </c>
      <c r="R4566" s="106">
        <v>2.77900006622076E-2</v>
      </c>
      <c r="S4566" s="107">
        <v>2.8540000319480899E-2</v>
      </c>
    </row>
    <row r="4567" spans="1:19" x14ac:dyDescent="0.25">
      <c r="A4567" t="s">
        <v>331</v>
      </c>
      <c r="B4567" t="s">
        <v>347</v>
      </c>
      <c r="C4567" t="s">
        <v>347</v>
      </c>
      <c r="D4567" t="s">
        <v>347</v>
      </c>
      <c r="E4567" t="s">
        <v>134</v>
      </c>
      <c r="F4567" t="s">
        <v>135</v>
      </c>
      <c r="G4567" s="105">
        <v>7</v>
      </c>
      <c r="H4567" t="s">
        <v>367</v>
      </c>
      <c r="I4567" t="s">
        <v>386</v>
      </c>
      <c r="J4567" t="s">
        <v>85</v>
      </c>
      <c r="K4567" s="105">
        <v>18</v>
      </c>
      <c r="L4567" s="106">
        <v>1.004000008106232E-2</v>
      </c>
      <c r="M4567" s="106">
        <v>1.0110000148415571E-2</v>
      </c>
      <c r="N4567" s="105">
        <v>82</v>
      </c>
      <c r="O4567" s="106">
        <v>1.0490000247955321E-2</v>
      </c>
      <c r="P4567" s="106">
        <v>1.0599999688565729E-2</v>
      </c>
      <c r="Q4567" s="105">
        <v>4872</v>
      </c>
      <c r="R4567" s="106">
        <v>2.1420000120997429E-2</v>
      </c>
      <c r="S4567" s="107">
        <v>2.199999988079071E-2</v>
      </c>
    </row>
    <row r="4568" spans="1:19" x14ac:dyDescent="0.25">
      <c r="A4568" t="s">
        <v>331</v>
      </c>
      <c r="B4568" t="s">
        <v>347</v>
      </c>
      <c r="C4568" t="s">
        <v>347</v>
      </c>
      <c r="D4568" t="s">
        <v>347</v>
      </c>
      <c r="E4568" t="s">
        <v>134</v>
      </c>
      <c r="F4568" t="s">
        <v>135</v>
      </c>
      <c r="G4568">
        <v>7</v>
      </c>
      <c r="H4568" t="s">
        <v>367</v>
      </c>
      <c r="I4568" t="s">
        <v>386</v>
      </c>
      <c r="J4568" t="s">
        <v>389</v>
      </c>
      <c r="K4568">
        <v>12</v>
      </c>
      <c r="L4568" s="106">
        <v>6.6900001838803291E-3</v>
      </c>
      <c r="M4568" s="106">
        <v>6.7400000989437103E-3</v>
      </c>
      <c r="N4568">
        <v>58</v>
      </c>
      <c r="O4568" s="106">
        <v>7.4200001545250416E-3</v>
      </c>
      <c r="P4568" s="106">
        <v>7.4999998323619366E-3</v>
      </c>
      <c r="Q4568">
        <v>4049</v>
      </c>
      <c r="R4568" s="106">
        <v>1.779999956488609E-2</v>
      </c>
      <c r="S4568" s="106">
        <v>1.8279999494552609E-2</v>
      </c>
    </row>
    <row r="4569" spans="1:19" x14ac:dyDescent="0.25">
      <c r="A4569" t="s">
        <v>331</v>
      </c>
      <c r="B4569" t="s">
        <v>347</v>
      </c>
      <c r="C4569" t="s">
        <v>347</v>
      </c>
      <c r="D4569" t="s">
        <v>347</v>
      </c>
      <c r="E4569" t="s">
        <v>134</v>
      </c>
      <c r="F4569" t="s">
        <v>135</v>
      </c>
      <c r="G4569" s="105">
        <v>7</v>
      </c>
      <c r="H4569" t="s">
        <v>367</v>
      </c>
      <c r="I4569" t="s">
        <v>386</v>
      </c>
      <c r="J4569" t="s">
        <v>86</v>
      </c>
      <c r="K4569" s="105">
        <v>13</v>
      </c>
      <c r="L4569" s="106">
        <v>7.2499997913837433E-3</v>
      </c>
      <c r="N4569" s="105">
        <v>78</v>
      </c>
      <c r="O4569" s="106">
        <v>9.9799996241927147E-3</v>
      </c>
      <c r="Q4569" s="105">
        <v>5972</v>
      </c>
      <c r="R4569" s="106">
        <v>2.6259999722242359E-2</v>
      </c>
      <c r="S4569" s="107"/>
    </row>
    <row r="4570" spans="1:19" x14ac:dyDescent="0.25">
      <c r="A4570" t="s">
        <v>331</v>
      </c>
      <c r="B4570" t="s">
        <v>347</v>
      </c>
      <c r="C4570" t="s">
        <v>347</v>
      </c>
      <c r="D4570" t="s">
        <v>347</v>
      </c>
      <c r="E4570" t="s">
        <v>134</v>
      </c>
      <c r="F4570" t="s">
        <v>135</v>
      </c>
      <c r="G4570">
        <v>7</v>
      </c>
      <c r="H4570" t="s">
        <v>367</v>
      </c>
      <c r="I4570" t="s">
        <v>386</v>
      </c>
      <c r="J4570" t="s">
        <v>84</v>
      </c>
      <c r="K4570">
        <v>1715</v>
      </c>
      <c r="L4570" s="106">
        <v>0.95649999380111694</v>
      </c>
      <c r="M4570" s="106">
        <v>0.96347999572753906</v>
      </c>
      <c r="N4570">
        <v>7323</v>
      </c>
      <c r="O4570" s="106">
        <v>0.93691998720169067</v>
      </c>
      <c r="P4570" s="106">
        <v>0.94637000560760498</v>
      </c>
      <c r="Q4570">
        <v>194064</v>
      </c>
      <c r="R4570" s="106">
        <v>0.85317999124526978</v>
      </c>
      <c r="S4570" s="106">
        <v>0.87619000673294067</v>
      </c>
    </row>
    <row r="4571" spans="1:19" x14ac:dyDescent="0.25">
      <c r="A4571" t="s">
        <v>331</v>
      </c>
      <c r="B4571" t="s">
        <v>347</v>
      </c>
      <c r="C4571" t="s">
        <v>347</v>
      </c>
      <c r="D4571" t="s">
        <v>347</v>
      </c>
      <c r="E4571" t="s">
        <v>134</v>
      </c>
      <c r="F4571" t="s">
        <v>135</v>
      </c>
      <c r="G4571" s="105">
        <v>7</v>
      </c>
      <c r="H4571" t="s">
        <v>367</v>
      </c>
      <c r="I4571" t="s">
        <v>419</v>
      </c>
      <c r="J4571" t="s">
        <v>390</v>
      </c>
      <c r="K4571" s="105">
        <v>130</v>
      </c>
      <c r="L4571" s="106">
        <v>7.2499997913837433E-2</v>
      </c>
      <c r="N4571" s="105">
        <v>1547</v>
      </c>
      <c r="O4571" s="106">
        <v>0.1979299932718277</v>
      </c>
      <c r="Q4571" s="105">
        <v>51290</v>
      </c>
      <c r="R4571" s="106">
        <v>0.22549000382423401</v>
      </c>
      <c r="S4571" s="107"/>
    </row>
    <row r="4572" spans="1:19" x14ac:dyDescent="0.25">
      <c r="A4572" t="s">
        <v>331</v>
      </c>
      <c r="B4572" t="s">
        <v>347</v>
      </c>
      <c r="C4572" t="s">
        <v>347</v>
      </c>
      <c r="D4572" t="s">
        <v>347</v>
      </c>
      <c r="E4572" t="s">
        <v>134</v>
      </c>
      <c r="F4572" t="s">
        <v>135</v>
      </c>
      <c r="G4572" s="105">
        <v>7</v>
      </c>
      <c r="H4572" t="s">
        <v>367</v>
      </c>
      <c r="I4572" t="s">
        <v>419</v>
      </c>
      <c r="J4572" t="s">
        <v>391</v>
      </c>
      <c r="K4572" s="105">
        <v>148</v>
      </c>
      <c r="L4572" s="106">
        <v>8.253999799489975E-2</v>
      </c>
      <c r="M4572" s="106">
        <v>8.9000001549720764E-2</v>
      </c>
      <c r="N4572" s="105">
        <v>844</v>
      </c>
      <c r="O4572" s="106">
        <v>0.10797999799251561</v>
      </c>
      <c r="P4572" s="106">
        <v>0.1346299946308136</v>
      </c>
      <c r="Q4572" s="105">
        <v>26007</v>
      </c>
      <c r="R4572" s="106">
        <v>0.11433999985456469</v>
      </c>
      <c r="S4572" s="107">
        <v>0.1476300060749054</v>
      </c>
    </row>
    <row r="4573" spans="1:19" x14ac:dyDescent="0.25">
      <c r="A4573" t="s">
        <v>331</v>
      </c>
      <c r="B4573" t="s">
        <v>347</v>
      </c>
      <c r="C4573" t="s">
        <v>347</v>
      </c>
      <c r="D4573" t="s">
        <v>347</v>
      </c>
      <c r="E4573" t="s">
        <v>134</v>
      </c>
      <c r="F4573" t="s">
        <v>135</v>
      </c>
      <c r="G4573" s="105">
        <v>7</v>
      </c>
      <c r="H4573" t="s">
        <v>367</v>
      </c>
      <c r="I4573" t="s">
        <v>419</v>
      </c>
      <c r="J4573" t="s">
        <v>392</v>
      </c>
      <c r="K4573" s="105">
        <v>673</v>
      </c>
      <c r="L4573" s="106">
        <v>0.37534999847412109</v>
      </c>
      <c r="M4573" s="106">
        <v>0.40468999743461609</v>
      </c>
      <c r="N4573" s="105">
        <v>2533</v>
      </c>
      <c r="O4573" s="106">
        <v>0.32407999038696289</v>
      </c>
      <c r="P4573" s="106">
        <v>0.40404999256134028</v>
      </c>
      <c r="Q4573" s="105">
        <v>69347</v>
      </c>
      <c r="R4573" s="106">
        <v>0.30487999320030212</v>
      </c>
      <c r="S4573" s="107">
        <v>0.39364001154899603</v>
      </c>
    </row>
    <row r="4574" spans="1:19" x14ac:dyDescent="0.25">
      <c r="A4574" t="s">
        <v>331</v>
      </c>
      <c r="B4574" t="s">
        <v>347</v>
      </c>
      <c r="C4574" t="s">
        <v>347</v>
      </c>
      <c r="D4574" t="s">
        <v>347</v>
      </c>
      <c r="E4574" t="s">
        <v>134</v>
      </c>
      <c r="F4574" t="s">
        <v>135</v>
      </c>
      <c r="G4574" s="105">
        <v>7</v>
      </c>
      <c r="H4574" t="s">
        <v>367</v>
      </c>
      <c r="I4574" t="s">
        <v>419</v>
      </c>
      <c r="J4574" t="s">
        <v>393</v>
      </c>
      <c r="K4574" s="105">
        <v>702</v>
      </c>
      <c r="L4574" s="106">
        <v>0.39151999354362488</v>
      </c>
      <c r="M4574" s="106">
        <v>0.42212998867034912</v>
      </c>
      <c r="N4574" s="105">
        <v>2363</v>
      </c>
      <c r="O4574" s="106">
        <v>0.30232998728752142</v>
      </c>
      <c r="P4574" s="106">
        <v>0.37692999839782709</v>
      </c>
      <c r="Q4574" s="105">
        <v>66079</v>
      </c>
      <c r="R4574" s="106">
        <v>0.29050999879837042</v>
      </c>
      <c r="S4574" s="107">
        <v>0.37509000301361078</v>
      </c>
    </row>
    <row r="4575" spans="1:19" x14ac:dyDescent="0.25">
      <c r="A4575" t="s">
        <v>331</v>
      </c>
      <c r="B4575" t="s">
        <v>347</v>
      </c>
      <c r="C4575" t="s">
        <v>347</v>
      </c>
      <c r="D4575" t="s">
        <v>347</v>
      </c>
      <c r="E4575" t="s">
        <v>134</v>
      </c>
      <c r="F4575" t="s">
        <v>135</v>
      </c>
      <c r="G4575">
        <v>7</v>
      </c>
      <c r="H4575" t="s">
        <v>367</v>
      </c>
      <c r="I4575" t="s">
        <v>419</v>
      </c>
      <c r="J4575" t="s">
        <v>394</v>
      </c>
      <c r="K4575">
        <v>140</v>
      </c>
      <c r="L4575" s="106">
        <v>7.807999849319458E-2</v>
      </c>
      <c r="M4575" s="106">
        <v>8.4190003573894501E-2</v>
      </c>
      <c r="N4575">
        <v>529</v>
      </c>
      <c r="O4575" s="106">
        <v>6.7680001258850098E-2</v>
      </c>
      <c r="P4575" s="106">
        <v>8.4380000829696655E-2</v>
      </c>
      <c r="Q4575">
        <v>14736</v>
      </c>
      <c r="R4575" s="106">
        <v>6.4790003001689911E-2</v>
      </c>
      <c r="S4575" s="106">
        <v>8.3650000393390656E-2</v>
      </c>
    </row>
    <row r="4576" spans="1:19" x14ac:dyDescent="0.25">
      <c r="A4576" t="s">
        <v>331</v>
      </c>
      <c r="B4576" t="s">
        <v>347</v>
      </c>
      <c r="C4576" t="s">
        <v>347</v>
      </c>
      <c r="D4576" t="s">
        <v>347</v>
      </c>
      <c r="E4576" t="s">
        <v>134</v>
      </c>
      <c r="F4576" t="s">
        <v>135</v>
      </c>
      <c r="G4576" s="105">
        <v>7</v>
      </c>
      <c r="H4576" t="s">
        <v>367</v>
      </c>
      <c r="I4576" t="s">
        <v>439</v>
      </c>
      <c r="J4576" t="s">
        <v>440</v>
      </c>
      <c r="K4576" s="105">
        <v>130</v>
      </c>
      <c r="L4576" s="106">
        <v>7.2499997913837433E-2</v>
      </c>
      <c r="N4576" s="105">
        <v>1547</v>
      </c>
      <c r="O4576" s="106">
        <v>0.1979299932718277</v>
      </c>
      <c r="Q4576" s="105">
        <v>51290</v>
      </c>
      <c r="R4576" s="106">
        <v>0.22549000382423401</v>
      </c>
      <c r="S4576" s="107"/>
    </row>
    <row r="4577" spans="1:19" x14ac:dyDescent="0.25">
      <c r="A4577" t="s">
        <v>331</v>
      </c>
      <c r="B4577" t="s">
        <v>347</v>
      </c>
      <c r="C4577" t="s">
        <v>347</v>
      </c>
      <c r="D4577" t="s">
        <v>347</v>
      </c>
      <c r="E4577" t="s">
        <v>134</v>
      </c>
      <c r="F4577" t="s">
        <v>135</v>
      </c>
      <c r="G4577" s="105">
        <v>7</v>
      </c>
      <c r="H4577" t="s">
        <v>367</v>
      </c>
      <c r="I4577" t="s">
        <v>439</v>
      </c>
      <c r="J4577" t="s">
        <v>442</v>
      </c>
      <c r="K4577" s="105">
        <v>1663</v>
      </c>
      <c r="L4577" s="106">
        <v>0.92750000953674316</v>
      </c>
      <c r="M4577" s="106">
        <v>1</v>
      </c>
      <c r="N4577" s="105">
        <v>6269</v>
      </c>
      <c r="O4577" s="106">
        <v>0.8020700216293335</v>
      </c>
      <c r="P4577" s="106">
        <v>1</v>
      </c>
      <c r="Q4577" s="105">
        <v>176169</v>
      </c>
      <c r="R4577" s="106">
        <v>0.77451002597808838</v>
      </c>
      <c r="S4577" s="107">
        <v>1</v>
      </c>
    </row>
    <row r="4578" spans="1:19" x14ac:dyDescent="0.25">
      <c r="A4578" t="s">
        <v>331</v>
      </c>
      <c r="B4578" t="s">
        <v>347</v>
      </c>
      <c r="C4578" t="s">
        <v>347</v>
      </c>
      <c r="D4578" t="s">
        <v>347</v>
      </c>
      <c r="E4578" t="s">
        <v>134</v>
      </c>
      <c r="F4578" t="s">
        <v>135</v>
      </c>
      <c r="G4578" s="105">
        <v>7</v>
      </c>
      <c r="H4578" t="s">
        <v>367</v>
      </c>
      <c r="I4578" t="s">
        <v>395</v>
      </c>
      <c r="J4578" t="s">
        <v>396</v>
      </c>
      <c r="K4578" s="105">
        <v>1777</v>
      </c>
      <c r="L4578" s="106">
        <v>0.99107998609542847</v>
      </c>
      <c r="N4578" s="105">
        <v>7771</v>
      </c>
      <c r="O4578" s="106">
        <v>0.99423998594284058</v>
      </c>
      <c r="Q4578" s="105">
        <v>225832</v>
      </c>
      <c r="R4578" s="106">
        <v>0.99285000562667847</v>
      </c>
      <c r="S4578" s="107"/>
    </row>
    <row r="4579" spans="1:19" x14ac:dyDescent="0.25">
      <c r="A4579" t="s">
        <v>331</v>
      </c>
      <c r="B4579" t="s">
        <v>347</v>
      </c>
      <c r="C4579" t="s">
        <v>347</v>
      </c>
      <c r="D4579" t="s">
        <v>347</v>
      </c>
      <c r="E4579" t="s">
        <v>134</v>
      </c>
      <c r="F4579" t="s">
        <v>135</v>
      </c>
      <c r="G4579" s="105">
        <v>7</v>
      </c>
      <c r="H4579" t="s">
        <v>367</v>
      </c>
      <c r="I4579" t="s">
        <v>395</v>
      </c>
      <c r="J4579" t="s">
        <v>397</v>
      </c>
      <c r="K4579" s="105">
        <v>16</v>
      </c>
      <c r="L4579" s="106">
        <v>8.919999934732914E-3</v>
      </c>
      <c r="N4579" s="105">
        <v>45</v>
      </c>
      <c r="O4579" s="106">
        <v>5.7600000873208046E-3</v>
      </c>
      <c r="Q4579" s="105">
        <v>1627</v>
      </c>
      <c r="R4579" s="106">
        <v>7.1499999612569809E-3</v>
      </c>
      <c r="S4579" s="107"/>
    </row>
    <row r="4580" spans="1:19" x14ac:dyDescent="0.25">
      <c r="A4580" t="s">
        <v>331</v>
      </c>
      <c r="B4580" t="s">
        <v>347</v>
      </c>
      <c r="C4580" t="s">
        <v>347</v>
      </c>
      <c r="D4580" t="s">
        <v>347</v>
      </c>
      <c r="E4580" t="s">
        <v>134</v>
      </c>
      <c r="F4580" t="s">
        <v>135</v>
      </c>
      <c r="G4580" s="105">
        <v>7</v>
      </c>
      <c r="H4580" t="s">
        <v>367</v>
      </c>
      <c r="I4580" t="s">
        <v>398</v>
      </c>
      <c r="J4580" t="s">
        <v>399</v>
      </c>
      <c r="K4580" s="105">
        <v>489</v>
      </c>
      <c r="L4580" s="106">
        <v>0.27272999286651611</v>
      </c>
      <c r="N4580" s="105">
        <v>2038</v>
      </c>
      <c r="O4580" s="106">
        <v>0.26074999570846558</v>
      </c>
      <c r="Q4580" s="105">
        <v>32785</v>
      </c>
      <c r="R4580" s="106">
        <v>0.14414000511169431</v>
      </c>
      <c r="S4580" s="107"/>
    </row>
    <row r="4581" spans="1:19" x14ac:dyDescent="0.25">
      <c r="A4581" t="s">
        <v>331</v>
      </c>
      <c r="B4581" t="s">
        <v>347</v>
      </c>
      <c r="C4581" t="s">
        <v>347</v>
      </c>
      <c r="D4581" t="s">
        <v>347</v>
      </c>
      <c r="E4581" t="s">
        <v>134</v>
      </c>
      <c r="F4581" t="s">
        <v>135</v>
      </c>
      <c r="G4581" s="105">
        <v>7</v>
      </c>
      <c r="H4581" t="s">
        <v>367</v>
      </c>
      <c r="I4581" t="s">
        <v>398</v>
      </c>
      <c r="J4581" t="s">
        <v>41</v>
      </c>
      <c r="K4581" s="105">
        <v>397</v>
      </c>
      <c r="L4581" s="106">
        <v>0.22142000496387479</v>
      </c>
      <c r="N4581" s="105">
        <v>1570</v>
      </c>
      <c r="O4581" s="106">
        <v>0.20087000727653501</v>
      </c>
      <c r="Q4581" s="105">
        <v>40324</v>
      </c>
      <c r="R4581" s="106">
        <v>0.177279993891716</v>
      </c>
      <c r="S4581" s="107"/>
    </row>
    <row r="4582" spans="1:19" x14ac:dyDescent="0.25">
      <c r="A4582" t="s">
        <v>331</v>
      </c>
      <c r="B4582" t="s">
        <v>347</v>
      </c>
      <c r="C4582" t="s">
        <v>347</v>
      </c>
      <c r="D4582" t="s">
        <v>347</v>
      </c>
      <c r="E4582" t="s">
        <v>134</v>
      </c>
      <c r="F4582" t="s">
        <v>135</v>
      </c>
      <c r="G4582" s="105">
        <v>7</v>
      </c>
      <c r="H4582" t="s">
        <v>367</v>
      </c>
      <c r="I4582" t="s">
        <v>398</v>
      </c>
      <c r="J4582" t="s">
        <v>40</v>
      </c>
      <c r="K4582" s="105">
        <v>364</v>
      </c>
      <c r="L4582" s="106">
        <v>0.20300999283790591</v>
      </c>
      <c r="N4582" s="105">
        <v>1455</v>
      </c>
      <c r="O4582" s="106">
        <v>0.18615999817848211</v>
      </c>
      <c r="Q4582" s="105">
        <v>47952</v>
      </c>
      <c r="R4582" s="106">
        <v>0.21082000434398651</v>
      </c>
      <c r="S4582" s="107"/>
    </row>
    <row r="4583" spans="1:19" x14ac:dyDescent="0.25">
      <c r="A4583" t="s">
        <v>331</v>
      </c>
      <c r="B4583" t="s">
        <v>347</v>
      </c>
      <c r="C4583" t="s">
        <v>347</v>
      </c>
      <c r="D4583" t="s">
        <v>347</v>
      </c>
      <c r="E4583" t="s">
        <v>134</v>
      </c>
      <c r="F4583" t="s">
        <v>135</v>
      </c>
      <c r="G4583">
        <v>7</v>
      </c>
      <c r="H4583" t="s">
        <v>367</v>
      </c>
      <c r="I4583" t="s">
        <v>398</v>
      </c>
      <c r="J4583" t="s">
        <v>39</v>
      </c>
      <c r="K4583">
        <v>381</v>
      </c>
      <c r="L4583" s="106">
        <v>0.21249000728130341</v>
      </c>
      <c r="N4583">
        <v>1552</v>
      </c>
      <c r="O4583" s="106">
        <v>0.19856999814510351</v>
      </c>
      <c r="Q4583">
        <v>51770</v>
      </c>
      <c r="R4583" s="106">
        <v>0.22759999334812159</v>
      </c>
    </row>
    <row r="4584" spans="1:19" x14ac:dyDescent="0.25">
      <c r="A4584" t="s">
        <v>331</v>
      </c>
      <c r="B4584" t="s">
        <v>347</v>
      </c>
      <c r="C4584" t="s">
        <v>347</v>
      </c>
      <c r="D4584" t="s">
        <v>347</v>
      </c>
      <c r="E4584" t="s">
        <v>134</v>
      </c>
      <c r="F4584" t="s">
        <v>135</v>
      </c>
      <c r="G4584">
        <v>7</v>
      </c>
      <c r="H4584" t="s">
        <v>367</v>
      </c>
      <c r="I4584" t="s">
        <v>398</v>
      </c>
      <c r="J4584" t="s">
        <v>400</v>
      </c>
      <c r="K4584">
        <v>162</v>
      </c>
      <c r="L4584" s="106">
        <v>9.035000205039978E-2</v>
      </c>
      <c r="N4584">
        <v>1201</v>
      </c>
      <c r="O4584" s="106">
        <v>0.15365999937057501</v>
      </c>
      <c r="Q4584">
        <v>54628</v>
      </c>
      <c r="R4584" s="106">
        <v>0.24017000198364261</v>
      </c>
    </row>
    <row r="4585" spans="1:19" x14ac:dyDescent="0.25">
      <c r="A4585" t="s">
        <v>331</v>
      </c>
      <c r="B4585" t="s">
        <v>347</v>
      </c>
      <c r="C4585" t="s">
        <v>347</v>
      </c>
      <c r="D4585" t="s">
        <v>347</v>
      </c>
      <c r="E4585" t="s">
        <v>134</v>
      </c>
      <c r="F4585" t="s">
        <v>135</v>
      </c>
      <c r="G4585">
        <v>7</v>
      </c>
      <c r="H4585" t="s">
        <v>367</v>
      </c>
      <c r="I4585" t="s">
        <v>422</v>
      </c>
      <c r="J4585" t="s">
        <v>429</v>
      </c>
      <c r="K4585">
        <v>220</v>
      </c>
      <c r="L4585" s="106">
        <v>0.122699998319149</v>
      </c>
      <c r="N4585">
        <v>2398</v>
      </c>
      <c r="O4585" s="106">
        <v>0.30680999159812927</v>
      </c>
      <c r="Q4585">
        <v>80101</v>
      </c>
      <c r="R4585" s="106">
        <v>0.3521600067615509</v>
      </c>
    </row>
    <row r="4586" spans="1:19" x14ac:dyDescent="0.25">
      <c r="A4586" t="s">
        <v>331</v>
      </c>
      <c r="B4586" t="s">
        <v>347</v>
      </c>
      <c r="C4586" t="s">
        <v>347</v>
      </c>
      <c r="D4586" t="s">
        <v>347</v>
      </c>
      <c r="E4586" t="s">
        <v>134</v>
      </c>
      <c r="F4586" t="s">
        <v>135</v>
      </c>
      <c r="G4586" s="105">
        <v>7</v>
      </c>
      <c r="H4586" t="s">
        <v>367</v>
      </c>
      <c r="I4586" t="s">
        <v>422</v>
      </c>
      <c r="J4586" t="s">
        <v>423</v>
      </c>
      <c r="K4586" s="105">
        <v>1347</v>
      </c>
      <c r="L4586" s="106">
        <v>0.75125002861022949</v>
      </c>
      <c r="M4586" s="106">
        <v>0.85632997751235962</v>
      </c>
      <c r="N4586" s="105">
        <v>4657</v>
      </c>
      <c r="O4586" s="106">
        <v>0.59583002328872681</v>
      </c>
      <c r="P4586" s="106">
        <v>0.85953998565673828</v>
      </c>
      <c r="Q4586" s="105">
        <v>119646</v>
      </c>
      <c r="R4586" s="106">
        <v>0.52600997686386108</v>
      </c>
      <c r="S4586" s="107">
        <v>0.81194001436233521</v>
      </c>
    </row>
    <row r="4587" spans="1:19" x14ac:dyDescent="0.25">
      <c r="A4587" t="s">
        <v>331</v>
      </c>
      <c r="B4587" t="s">
        <v>347</v>
      </c>
      <c r="C4587" t="s">
        <v>347</v>
      </c>
      <c r="D4587" t="s">
        <v>347</v>
      </c>
      <c r="E4587" t="s">
        <v>134</v>
      </c>
      <c r="F4587" t="s">
        <v>135</v>
      </c>
      <c r="G4587" s="105">
        <v>7</v>
      </c>
      <c r="H4587" t="s">
        <v>367</v>
      </c>
      <c r="I4587" t="s">
        <v>422</v>
      </c>
      <c r="J4587" t="s">
        <v>424</v>
      </c>
      <c r="K4587" s="105">
        <v>141</v>
      </c>
      <c r="L4587" s="106">
        <v>7.8639999032020569E-2</v>
      </c>
      <c r="M4587" s="106">
        <v>8.9639998972415924E-2</v>
      </c>
      <c r="N4587" s="105">
        <v>413</v>
      </c>
      <c r="O4587" s="106">
        <v>5.2839998155832291E-2</v>
      </c>
      <c r="P4587" s="106">
        <v>7.6229996979236603E-2</v>
      </c>
      <c r="Q4587" s="105">
        <v>17180</v>
      </c>
      <c r="R4587" s="106">
        <v>7.5530000030994415E-2</v>
      </c>
      <c r="S4587" s="107">
        <v>0.11659000068902969</v>
      </c>
    </row>
    <row r="4588" spans="1:19" x14ac:dyDescent="0.25">
      <c r="A4588" t="s">
        <v>331</v>
      </c>
      <c r="B4588" t="s">
        <v>347</v>
      </c>
      <c r="C4588" t="s">
        <v>347</v>
      </c>
      <c r="D4588" t="s">
        <v>347</v>
      </c>
      <c r="E4588" t="s">
        <v>134</v>
      </c>
      <c r="F4588" t="s">
        <v>135</v>
      </c>
      <c r="G4588" s="105">
        <v>7</v>
      </c>
      <c r="H4588" t="s">
        <v>367</v>
      </c>
      <c r="I4588" t="s">
        <v>422</v>
      </c>
      <c r="J4588" t="s">
        <v>425</v>
      </c>
      <c r="K4588" s="105">
        <v>36</v>
      </c>
      <c r="L4588" s="106">
        <v>2.008000016212463E-2</v>
      </c>
      <c r="M4588" s="106">
        <v>2.28899996727705E-2</v>
      </c>
      <c r="N4588" s="105">
        <v>154</v>
      </c>
      <c r="O4588" s="106">
        <v>1.970000006258488E-2</v>
      </c>
      <c r="P4588" s="106">
        <v>2.8419999405741692E-2</v>
      </c>
      <c r="Q4588" s="105">
        <v>6082</v>
      </c>
      <c r="R4588" s="106">
        <v>2.6739999651908871E-2</v>
      </c>
      <c r="S4588" s="107">
        <v>4.1269998997449868E-2</v>
      </c>
    </row>
    <row r="4589" spans="1:19" x14ac:dyDescent="0.25">
      <c r="A4589" t="s">
        <v>331</v>
      </c>
      <c r="B4589" t="s">
        <v>347</v>
      </c>
      <c r="C4589" t="s">
        <v>347</v>
      </c>
      <c r="D4589" t="s">
        <v>347</v>
      </c>
      <c r="E4589" t="s">
        <v>134</v>
      </c>
      <c r="F4589" t="s">
        <v>135</v>
      </c>
      <c r="G4589" s="105">
        <v>7</v>
      </c>
      <c r="H4589" t="s">
        <v>367</v>
      </c>
      <c r="I4589" t="s">
        <v>422</v>
      </c>
      <c r="J4589" t="s">
        <v>426</v>
      </c>
      <c r="K4589" s="105">
        <v>30</v>
      </c>
      <c r="L4589" s="106">
        <v>1.6729999333620071E-2</v>
      </c>
      <c r="M4589" s="106">
        <v>1.906999945640564E-2</v>
      </c>
      <c r="N4589" s="105">
        <v>153</v>
      </c>
      <c r="O4589" s="106">
        <v>1.9579999148845669E-2</v>
      </c>
      <c r="P4589" s="106">
        <v>2.8240000829100609E-2</v>
      </c>
      <c r="Q4589" s="105">
        <v>3672</v>
      </c>
      <c r="R4589" s="106">
        <v>1.6140000894665722E-2</v>
      </c>
      <c r="S4589" s="107">
        <v>2.491999976336956E-2</v>
      </c>
    </row>
    <row r="4590" spans="1:19" x14ac:dyDescent="0.25">
      <c r="A4590" t="s">
        <v>331</v>
      </c>
      <c r="B4590" t="s">
        <v>347</v>
      </c>
      <c r="C4590" t="s">
        <v>347</v>
      </c>
      <c r="D4590" t="s">
        <v>347</v>
      </c>
      <c r="E4590" t="s">
        <v>134</v>
      </c>
      <c r="F4590" t="s">
        <v>135</v>
      </c>
      <c r="G4590" s="105">
        <v>7</v>
      </c>
      <c r="H4590" t="s">
        <v>367</v>
      </c>
      <c r="I4590" t="s">
        <v>422</v>
      </c>
      <c r="J4590" t="s">
        <v>427</v>
      </c>
      <c r="K4590" s="105">
        <v>19</v>
      </c>
      <c r="L4590" s="106">
        <v>1.0599999688565729E-2</v>
      </c>
      <c r="M4590" s="106">
        <v>1.207999978214502E-2</v>
      </c>
      <c r="N4590" s="105">
        <v>41</v>
      </c>
      <c r="O4590" s="106">
        <v>5.2499999292194843E-3</v>
      </c>
      <c r="P4590" s="106">
        <v>7.5699998997151852E-3</v>
      </c>
      <c r="Q4590" s="105">
        <v>766</v>
      </c>
      <c r="R4590" s="106">
        <v>3.3700000494718552E-3</v>
      </c>
      <c r="S4590" s="107">
        <v>5.2000000141561031E-3</v>
      </c>
    </row>
    <row r="4591" spans="1:19" x14ac:dyDescent="0.25">
      <c r="A4591" t="s">
        <v>331</v>
      </c>
      <c r="B4591" t="s">
        <v>347</v>
      </c>
      <c r="C4591" t="s">
        <v>347</v>
      </c>
      <c r="D4591" t="s">
        <v>347</v>
      </c>
      <c r="E4591" t="s">
        <v>134</v>
      </c>
      <c r="F4591" t="s">
        <v>135</v>
      </c>
      <c r="G4591" s="105">
        <v>7</v>
      </c>
      <c r="H4591" t="s">
        <v>367</v>
      </c>
      <c r="I4591" t="s">
        <v>422</v>
      </c>
      <c r="J4591" t="s">
        <v>428</v>
      </c>
      <c r="K4591" s="105">
        <v>0</v>
      </c>
      <c r="L4591" s="106">
        <v>0</v>
      </c>
      <c r="M4591" s="106">
        <v>0</v>
      </c>
      <c r="N4591" s="105">
        <v>0</v>
      </c>
      <c r="O4591" s="106">
        <v>0</v>
      </c>
      <c r="P4591" s="106">
        <v>0</v>
      </c>
      <c r="Q4591" s="105">
        <v>12</v>
      </c>
      <c r="R4591" s="106">
        <v>4.9999998736893758E-5</v>
      </c>
      <c r="S4591" s="107">
        <v>7.9999997979030013E-5</v>
      </c>
    </row>
    <row r="4592" spans="1:19" x14ac:dyDescent="0.25">
      <c r="A4592" t="s">
        <v>331</v>
      </c>
      <c r="B4592" t="s">
        <v>347</v>
      </c>
      <c r="C4592" t="s">
        <v>347</v>
      </c>
      <c r="D4592" t="s">
        <v>347</v>
      </c>
      <c r="E4592" t="s">
        <v>134</v>
      </c>
      <c r="F4592" t="s">
        <v>135</v>
      </c>
      <c r="G4592" s="105">
        <v>7</v>
      </c>
      <c r="H4592" t="s">
        <v>367</v>
      </c>
      <c r="I4592" t="s">
        <v>430</v>
      </c>
      <c r="J4592" t="s">
        <v>434</v>
      </c>
      <c r="K4592" s="105">
        <v>51</v>
      </c>
      <c r="L4592" s="106">
        <v>2.844000048935413E-2</v>
      </c>
      <c r="M4592" s="106">
        <v>2.857000008225441E-2</v>
      </c>
      <c r="N4592" s="105">
        <v>206</v>
      </c>
      <c r="O4592" s="106">
        <v>2.6359999552369121E-2</v>
      </c>
      <c r="P4592" s="106">
        <v>2.6639999821782109E-2</v>
      </c>
      <c r="Q4592" s="105">
        <v>4987</v>
      </c>
      <c r="R4592" s="106">
        <v>2.1919999271631241E-2</v>
      </c>
      <c r="S4592" s="107">
        <v>2.2490000352263451E-2</v>
      </c>
    </row>
    <row r="4593" spans="1:19" x14ac:dyDescent="0.25">
      <c r="A4593" t="s">
        <v>331</v>
      </c>
      <c r="B4593" t="s">
        <v>347</v>
      </c>
      <c r="C4593" t="s">
        <v>347</v>
      </c>
      <c r="D4593" t="s">
        <v>347</v>
      </c>
      <c r="E4593" t="s">
        <v>134</v>
      </c>
      <c r="F4593" t="s">
        <v>135</v>
      </c>
      <c r="G4593">
        <v>7</v>
      </c>
      <c r="H4593" t="s">
        <v>367</v>
      </c>
      <c r="I4593" t="s">
        <v>430</v>
      </c>
      <c r="J4593" t="s">
        <v>432</v>
      </c>
      <c r="K4593">
        <v>87</v>
      </c>
      <c r="L4593" s="106">
        <v>4.8519998788833618E-2</v>
      </c>
      <c r="M4593" s="106">
        <v>4.8739999532699578E-2</v>
      </c>
      <c r="N4593">
        <v>411</v>
      </c>
      <c r="O4593" s="106">
        <v>5.2579998970031738E-2</v>
      </c>
      <c r="P4593" s="106">
        <v>5.3139999508857727E-2</v>
      </c>
      <c r="Q4593">
        <v>18498</v>
      </c>
      <c r="R4593" s="106">
        <v>8.1320002675056458E-2</v>
      </c>
      <c r="S4593" s="106">
        <v>8.343999832868576E-2</v>
      </c>
    </row>
    <row r="4594" spans="1:19" x14ac:dyDescent="0.25">
      <c r="A4594" t="s">
        <v>331</v>
      </c>
      <c r="B4594" t="s">
        <v>347</v>
      </c>
      <c r="C4594" t="s">
        <v>347</v>
      </c>
      <c r="D4594" t="s">
        <v>347</v>
      </c>
      <c r="E4594" t="s">
        <v>134</v>
      </c>
      <c r="F4594" t="s">
        <v>135</v>
      </c>
      <c r="G4594">
        <v>7</v>
      </c>
      <c r="H4594" t="s">
        <v>367</v>
      </c>
      <c r="I4594" t="s">
        <v>430</v>
      </c>
      <c r="J4594" t="s">
        <v>435</v>
      </c>
      <c r="K4594">
        <v>2</v>
      </c>
      <c r="L4594" s="106">
        <v>1.1200000299140811E-3</v>
      </c>
      <c r="M4594" s="106">
        <v>1.1200000299140811E-3</v>
      </c>
      <c r="N4594">
        <v>2</v>
      </c>
      <c r="O4594" s="106">
        <v>2.6000000070780521E-4</v>
      </c>
      <c r="P4594" s="106">
        <v>2.6000000070780521E-4</v>
      </c>
      <c r="Q4594">
        <v>391</v>
      </c>
      <c r="R4594" s="106">
        <v>1.7199999419972301E-3</v>
      </c>
      <c r="S4594" s="106">
        <v>1.760000013746321E-3</v>
      </c>
    </row>
    <row r="4595" spans="1:19" x14ac:dyDescent="0.25">
      <c r="A4595" t="s">
        <v>331</v>
      </c>
      <c r="B4595" t="s">
        <v>347</v>
      </c>
      <c r="C4595" t="s">
        <v>347</v>
      </c>
      <c r="D4595" t="s">
        <v>347</v>
      </c>
      <c r="E4595" t="s">
        <v>134</v>
      </c>
      <c r="F4595" t="s">
        <v>135</v>
      </c>
      <c r="G4595" s="105">
        <v>7</v>
      </c>
      <c r="H4595" t="s">
        <v>367</v>
      </c>
      <c r="I4595" t="s">
        <v>430</v>
      </c>
      <c r="J4595" t="s">
        <v>436</v>
      </c>
      <c r="K4595" s="105">
        <v>20</v>
      </c>
      <c r="L4595" s="106">
        <v>1.1149999685585501E-2</v>
      </c>
      <c r="M4595" s="106">
        <v>1.119999960064888E-2</v>
      </c>
      <c r="N4595" s="105">
        <v>111</v>
      </c>
      <c r="O4595" s="106">
        <v>1.4200000092387199E-2</v>
      </c>
      <c r="P4595" s="106">
        <v>1.434999983757734E-2</v>
      </c>
      <c r="Q4595" s="105">
        <v>6784</v>
      </c>
      <c r="R4595" s="106">
        <v>2.9829999431967739E-2</v>
      </c>
      <c r="S4595" s="107">
        <v>3.060000017285347E-2</v>
      </c>
    </row>
    <row r="4596" spans="1:19" x14ac:dyDescent="0.25">
      <c r="A4596" t="s">
        <v>331</v>
      </c>
      <c r="B4596" t="s">
        <v>347</v>
      </c>
      <c r="C4596" t="s">
        <v>347</v>
      </c>
      <c r="D4596" t="s">
        <v>347</v>
      </c>
      <c r="E4596" t="s">
        <v>134</v>
      </c>
      <c r="F4596" t="s">
        <v>135</v>
      </c>
      <c r="G4596">
        <v>7</v>
      </c>
      <c r="H4596" t="s">
        <v>367</v>
      </c>
      <c r="I4596" t="s">
        <v>430</v>
      </c>
      <c r="J4596" t="s">
        <v>431</v>
      </c>
      <c r="K4596">
        <v>580</v>
      </c>
      <c r="L4596" s="106">
        <v>0.32348001003265381</v>
      </c>
      <c r="M4596" s="106">
        <v>0.32493001222610468</v>
      </c>
      <c r="N4596">
        <v>2825</v>
      </c>
      <c r="O4596" s="106">
        <v>0.36144000291824341</v>
      </c>
      <c r="P4596" s="106">
        <v>0.3652699887752533</v>
      </c>
      <c r="Q4596">
        <v>77035</v>
      </c>
      <c r="R4596" s="106">
        <v>0.33867999911308289</v>
      </c>
      <c r="S4596" s="106">
        <v>0.3474699854850769</v>
      </c>
    </row>
    <row r="4597" spans="1:19" x14ac:dyDescent="0.25">
      <c r="A4597" t="s">
        <v>331</v>
      </c>
      <c r="B4597" t="s">
        <v>347</v>
      </c>
      <c r="C4597" t="s">
        <v>347</v>
      </c>
      <c r="D4597" t="s">
        <v>347</v>
      </c>
      <c r="E4597" t="s">
        <v>134</v>
      </c>
      <c r="F4597" t="s">
        <v>135</v>
      </c>
      <c r="G4597" s="105">
        <v>7</v>
      </c>
      <c r="H4597" t="s">
        <v>367</v>
      </c>
      <c r="I4597" t="s">
        <v>430</v>
      </c>
      <c r="J4597" t="s">
        <v>502</v>
      </c>
      <c r="K4597" s="105">
        <v>1045</v>
      </c>
      <c r="L4597" s="106">
        <v>0.58281999826431274</v>
      </c>
      <c r="M4597" s="106">
        <v>0.58543002605438232</v>
      </c>
      <c r="N4597" s="105">
        <v>4179</v>
      </c>
      <c r="O4597" s="106">
        <v>0.53466999530792236</v>
      </c>
      <c r="P4597" s="106">
        <v>0.54034000635147095</v>
      </c>
      <c r="Q4597" s="105">
        <v>114008</v>
      </c>
      <c r="R4597" s="106">
        <v>0.5012199878692627</v>
      </c>
      <c r="S4597" s="107">
        <v>0.51424002647399902</v>
      </c>
    </row>
    <row r="4598" spans="1:19" x14ac:dyDescent="0.25">
      <c r="A4598" t="s">
        <v>331</v>
      </c>
      <c r="B4598" t="s">
        <v>347</v>
      </c>
      <c r="C4598" t="s">
        <v>347</v>
      </c>
      <c r="D4598" t="s">
        <v>347</v>
      </c>
      <c r="E4598" t="s">
        <v>134</v>
      </c>
      <c r="F4598" t="s">
        <v>135</v>
      </c>
      <c r="G4598" s="105">
        <v>7</v>
      </c>
      <c r="H4598" t="s">
        <v>367</v>
      </c>
      <c r="I4598" t="s">
        <v>430</v>
      </c>
      <c r="J4598" t="s">
        <v>86</v>
      </c>
      <c r="K4598" s="105">
        <v>8</v>
      </c>
      <c r="L4598" s="106">
        <v>4.459999967366457E-3</v>
      </c>
      <c r="N4598" s="105">
        <v>82</v>
      </c>
      <c r="O4598" s="106">
        <v>1.0490000247955321E-2</v>
      </c>
      <c r="Q4598" s="105">
        <v>5756</v>
      </c>
      <c r="R4598" s="106">
        <v>2.5310000404715541E-2</v>
      </c>
      <c r="S4598" s="107"/>
    </row>
    <row r="4599" spans="1:19" x14ac:dyDescent="0.25">
      <c r="A4599" t="s">
        <v>331</v>
      </c>
      <c r="B4599" t="s">
        <v>347</v>
      </c>
      <c r="C4599" t="s">
        <v>347</v>
      </c>
      <c r="D4599" t="s">
        <v>347</v>
      </c>
      <c r="E4599" t="s">
        <v>134</v>
      </c>
      <c r="F4599" t="s">
        <v>135</v>
      </c>
      <c r="G4599" s="105">
        <v>7</v>
      </c>
      <c r="H4599" t="s">
        <v>367</v>
      </c>
      <c r="I4599" t="s">
        <v>401</v>
      </c>
      <c r="J4599" t="s">
        <v>405</v>
      </c>
      <c r="K4599" s="105">
        <v>1380</v>
      </c>
      <c r="L4599" s="106">
        <v>0.76965999603271484</v>
      </c>
      <c r="M4599" s="106">
        <v>0.78009998798370361</v>
      </c>
      <c r="N4599" s="105">
        <v>5900</v>
      </c>
      <c r="O4599" s="106">
        <v>0.75485998392105103</v>
      </c>
      <c r="P4599" s="106">
        <v>0.76762998104095459</v>
      </c>
      <c r="Q4599" s="105">
        <v>171311</v>
      </c>
      <c r="R4599" s="106">
        <v>0.75314998626708984</v>
      </c>
      <c r="S4599" s="107">
        <v>0.77806001901626587</v>
      </c>
    </row>
    <row r="4600" spans="1:19" x14ac:dyDescent="0.25">
      <c r="A4600" t="s">
        <v>331</v>
      </c>
      <c r="B4600" t="s">
        <v>347</v>
      </c>
      <c r="C4600" t="s">
        <v>347</v>
      </c>
      <c r="D4600" t="s">
        <v>347</v>
      </c>
      <c r="E4600" t="s">
        <v>134</v>
      </c>
      <c r="F4600" t="s">
        <v>135</v>
      </c>
      <c r="G4600" s="105">
        <v>7</v>
      </c>
      <c r="H4600" t="s">
        <v>367</v>
      </c>
      <c r="I4600" t="s">
        <v>401</v>
      </c>
      <c r="J4600" t="s">
        <v>412</v>
      </c>
      <c r="K4600" s="105">
        <v>170</v>
      </c>
      <c r="L4600" s="106">
        <v>9.481000155210495E-2</v>
      </c>
      <c r="M4600" s="106">
        <v>9.6100002527236938E-2</v>
      </c>
      <c r="N4600" s="105">
        <v>776</v>
      </c>
      <c r="O4600" s="106">
        <v>9.9279999732971191E-2</v>
      </c>
      <c r="P4600" s="106">
        <v>0.1009600013494492</v>
      </c>
      <c r="Q4600" s="105">
        <v>22313</v>
      </c>
      <c r="R4600" s="106">
        <v>9.8099999129772186E-2</v>
      </c>
      <c r="S4600" s="107">
        <v>0.10134000331163411</v>
      </c>
    </row>
    <row r="4601" spans="1:19" x14ac:dyDescent="0.25">
      <c r="A4601" t="s">
        <v>331</v>
      </c>
      <c r="B4601" t="s">
        <v>347</v>
      </c>
      <c r="C4601" t="s">
        <v>347</v>
      </c>
      <c r="D4601" t="s">
        <v>347</v>
      </c>
      <c r="E4601" t="s">
        <v>134</v>
      </c>
      <c r="F4601" t="s">
        <v>135</v>
      </c>
      <c r="G4601" s="105">
        <v>7</v>
      </c>
      <c r="H4601" t="s">
        <v>367</v>
      </c>
      <c r="I4601" t="s">
        <v>401</v>
      </c>
      <c r="J4601" t="s">
        <v>413</v>
      </c>
      <c r="K4601" s="105">
        <v>114</v>
      </c>
      <c r="L4601" s="106">
        <v>6.3579998910427094E-2</v>
      </c>
      <c r="M4601" s="106">
        <v>6.443999707698822E-2</v>
      </c>
      <c r="N4601" s="105">
        <v>566</v>
      </c>
      <c r="O4601" s="106">
        <v>7.2420001029968262E-2</v>
      </c>
      <c r="P4601" s="106">
        <v>7.3639996349811554E-2</v>
      </c>
      <c r="Q4601" s="105">
        <v>15680</v>
      </c>
      <c r="R4601" s="106">
        <v>6.8939998745918274E-2</v>
      </c>
      <c r="S4601" s="107">
        <v>7.1220003068447113E-2</v>
      </c>
    </row>
    <row r="4602" spans="1:19" x14ac:dyDescent="0.25">
      <c r="A4602" t="s">
        <v>331</v>
      </c>
      <c r="B4602" t="s">
        <v>347</v>
      </c>
      <c r="C4602" t="s">
        <v>347</v>
      </c>
      <c r="D4602" t="s">
        <v>347</v>
      </c>
      <c r="E4602" t="s">
        <v>134</v>
      </c>
      <c r="F4602" t="s">
        <v>135</v>
      </c>
      <c r="G4602" s="105">
        <v>7</v>
      </c>
      <c r="H4602" t="s">
        <v>367</v>
      </c>
      <c r="I4602" t="s">
        <v>401</v>
      </c>
      <c r="J4602" t="s">
        <v>441</v>
      </c>
      <c r="K4602" s="105">
        <v>24</v>
      </c>
      <c r="L4602" s="106">
        <v>1.3389999978244299E-2</v>
      </c>
      <c r="N4602" s="105">
        <v>130</v>
      </c>
      <c r="O4602" s="106">
        <v>1.6629999503493309E-2</v>
      </c>
      <c r="Q4602" s="105">
        <v>7283</v>
      </c>
      <c r="R4602" s="106">
        <v>3.2019998878240592E-2</v>
      </c>
      <c r="S4602" s="107"/>
    </row>
    <row r="4603" spans="1:19" x14ac:dyDescent="0.25">
      <c r="A4603" t="s">
        <v>331</v>
      </c>
      <c r="B4603" t="s">
        <v>347</v>
      </c>
      <c r="C4603" t="s">
        <v>347</v>
      </c>
      <c r="D4603" t="s">
        <v>347</v>
      </c>
      <c r="E4603" t="s">
        <v>134</v>
      </c>
      <c r="F4603" t="s">
        <v>135</v>
      </c>
      <c r="G4603" s="105">
        <v>7</v>
      </c>
      <c r="H4603" t="s">
        <v>367</v>
      </c>
      <c r="I4603" t="s">
        <v>401</v>
      </c>
      <c r="J4603" t="s">
        <v>414</v>
      </c>
      <c r="K4603" s="105">
        <v>105</v>
      </c>
      <c r="L4603" s="106">
        <v>5.8559998869895942E-2</v>
      </c>
      <c r="M4603" s="106">
        <v>5.9360001236200333E-2</v>
      </c>
      <c r="N4603" s="105">
        <v>444</v>
      </c>
      <c r="O4603" s="106">
        <v>5.6809999048709869E-2</v>
      </c>
      <c r="P4603" s="106">
        <v>5.7769998908042908E-2</v>
      </c>
      <c r="Q4603" s="105">
        <v>10872</v>
      </c>
      <c r="R4603" s="106">
        <v>4.7800000756978989E-2</v>
      </c>
      <c r="S4603" s="107">
        <v>4.9380000680685043E-2</v>
      </c>
    </row>
    <row r="4604" spans="1:19" x14ac:dyDescent="0.25">
      <c r="A4604" t="s">
        <v>331</v>
      </c>
      <c r="B4604" t="s">
        <v>347</v>
      </c>
      <c r="C4604" t="s">
        <v>347</v>
      </c>
      <c r="D4604" t="s">
        <v>347</v>
      </c>
      <c r="E4604" t="s">
        <v>267</v>
      </c>
      <c r="F4604" t="s">
        <v>339</v>
      </c>
      <c r="G4604" s="105">
        <v>7</v>
      </c>
      <c r="H4604" t="s">
        <v>367</v>
      </c>
      <c r="I4604" t="s">
        <v>349</v>
      </c>
      <c r="J4604" t="s">
        <v>350</v>
      </c>
      <c r="K4604" s="105">
        <v>5</v>
      </c>
      <c r="L4604" s="106">
        <v>4.4900001958012581E-3</v>
      </c>
      <c r="N4604" s="105">
        <v>45</v>
      </c>
      <c r="O4604" s="106">
        <v>5.7600000873208046E-3</v>
      </c>
      <c r="Q4604" s="105">
        <v>1130</v>
      </c>
      <c r="R4604" s="106">
        <v>4.9700001254677773E-3</v>
      </c>
      <c r="S4604" s="107"/>
    </row>
    <row r="4605" spans="1:19" x14ac:dyDescent="0.25">
      <c r="A4605" t="s">
        <v>331</v>
      </c>
      <c r="B4605" t="s">
        <v>347</v>
      </c>
      <c r="C4605" t="s">
        <v>347</v>
      </c>
      <c r="D4605" t="s">
        <v>347</v>
      </c>
      <c r="E4605" t="s">
        <v>267</v>
      </c>
      <c r="F4605" t="s">
        <v>339</v>
      </c>
      <c r="G4605" s="105">
        <v>7</v>
      </c>
      <c r="H4605" t="s">
        <v>367</v>
      </c>
      <c r="I4605" t="s">
        <v>349</v>
      </c>
      <c r="J4605" t="s">
        <v>368</v>
      </c>
      <c r="K4605" s="105">
        <v>44</v>
      </c>
      <c r="L4605" s="106">
        <v>3.9530001580715179E-2</v>
      </c>
      <c r="N4605" s="105">
        <v>275</v>
      </c>
      <c r="O4605" s="106">
        <v>3.5179998725652688E-2</v>
      </c>
      <c r="Q4605" s="105">
        <v>8418</v>
      </c>
      <c r="R4605" s="106">
        <v>3.700999915599823E-2</v>
      </c>
      <c r="S4605" s="107"/>
    </row>
    <row r="4606" spans="1:19" x14ac:dyDescent="0.25">
      <c r="A4606" t="s">
        <v>331</v>
      </c>
      <c r="B4606" t="s">
        <v>347</v>
      </c>
      <c r="C4606" t="s">
        <v>347</v>
      </c>
      <c r="D4606" t="s">
        <v>347</v>
      </c>
      <c r="E4606" t="s">
        <v>267</v>
      </c>
      <c r="F4606" t="s">
        <v>339</v>
      </c>
      <c r="G4606" s="105">
        <v>7</v>
      </c>
      <c r="H4606" t="s">
        <v>367</v>
      </c>
      <c r="I4606" t="s">
        <v>349</v>
      </c>
      <c r="J4606" t="s">
        <v>369</v>
      </c>
      <c r="K4606" s="105">
        <v>114</v>
      </c>
      <c r="L4606" s="106">
        <v>0.1024300009012222</v>
      </c>
      <c r="N4606" s="105">
        <v>853</v>
      </c>
      <c r="O4606" s="106">
        <v>0.1091400012373924</v>
      </c>
      <c r="Q4606" s="105">
        <v>27454</v>
      </c>
      <c r="R4606" s="106">
        <v>0.1207000017166138</v>
      </c>
      <c r="S4606" s="107"/>
    </row>
    <row r="4607" spans="1:19" x14ac:dyDescent="0.25">
      <c r="A4607" t="s">
        <v>331</v>
      </c>
      <c r="B4607" t="s">
        <v>347</v>
      </c>
      <c r="C4607" t="s">
        <v>347</v>
      </c>
      <c r="D4607" t="s">
        <v>347</v>
      </c>
      <c r="E4607" t="s">
        <v>267</v>
      </c>
      <c r="F4607" t="s">
        <v>339</v>
      </c>
      <c r="G4607" s="105">
        <v>7</v>
      </c>
      <c r="H4607" t="s">
        <v>367</v>
      </c>
      <c r="I4607" t="s">
        <v>349</v>
      </c>
      <c r="J4607" t="s">
        <v>370</v>
      </c>
      <c r="K4607" s="105">
        <v>274</v>
      </c>
      <c r="L4607" s="106">
        <v>0.24617999792098999</v>
      </c>
      <c r="N4607" s="105">
        <v>1902</v>
      </c>
      <c r="O4607" s="106">
        <v>0.2433499991893768</v>
      </c>
      <c r="Q4607" s="105">
        <v>55879</v>
      </c>
      <c r="R4607" s="106">
        <v>0.24567000567913061</v>
      </c>
      <c r="S4607" s="107"/>
    </row>
    <row r="4608" spans="1:19" x14ac:dyDescent="0.25">
      <c r="A4608" t="s">
        <v>331</v>
      </c>
      <c r="B4608" t="s">
        <v>347</v>
      </c>
      <c r="C4608" t="s">
        <v>347</v>
      </c>
      <c r="D4608" t="s">
        <v>347</v>
      </c>
      <c r="E4608" t="s">
        <v>267</v>
      </c>
      <c r="F4608" t="s">
        <v>339</v>
      </c>
      <c r="G4608" s="105">
        <v>7</v>
      </c>
      <c r="H4608" t="s">
        <v>367</v>
      </c>
      <c r="I4608" t="s">
        <v>349</v>
      </c>
      <c r="J4608" t="s">
        <v>371</v>
      </c>
      <c r="K4608" s="105">
        <v>296</v>
      </c>
      <c r="L4608" s="106">
        <v>0.26594999432563782</v>
      </c>
      <c r="N4608" s="105">
        <v>1995</v>
      </c>
      <c r="O4608" s="106">
        <v>0.25525000691413879</v>
      </c>
      <c r="Q4608" s="105">
        <v>57982</v>
      </c>
      <c r="R4608" s="106">
        <v>0.25490999221801758</v>
      </c>
      <c r="S4608" s="107"/>
    </row>
    <row r="4609" spans="1:19" x14ac:dyDescent="0.25">
      <c r="A4609" t="s">
        <v>331</v>
      </c>
      <c r="B4609" t="s">
        <v>347</v>
      </c>
      <c r="C4609" t="s">
        <v>347</v>
      </c>
      <c r="D4609" t="s">
        <v>347</v>
      </c>
      <c r="E4609" t="s">
        <v>267</v>
      </c>
      <c r="F4609" t="s">
        <v>339</v>
      </c>
      <c r="G4609" s="105">
        <v>7</v>
      </c>
      <c r="H4609" t="s">
        <v>367</v>
      </c>
      <c r="I4609" t="s">
        <v>349</v>
      </c>
      <c r="J4609" t="s">
        <v>372</v>
      </c>
      <c r="K4609" s="105">
        <v>228</v>
      </c>
      <c r="L4609" s="106">
        <v>0.20485000312328339</v>
      </c>
      <c r="N4609" s="105">
        <v>1634</v>
      </c>
      <c r="O4609" s="106">
        <v>0.2090599983930588</v>
      </c>
      <c r="Q4609" s="105">
        <v>44765</v>
      </c>
      <c r="R4609" s="106">
        <v>0.19679999351501459</v>
      </c>
      <c r="S4609" s="107"/>
    </row>
    <row r="4610" spans="1:19" x14ac:dyDescent="0.25">
      <c r="A4610" t="s">
        <v>331</v>
      </c>
      <c r="B4610" t="s">
        <v>347</v>
      </c>
      <c r="C4610" t="s">
        <v>347</v>
      </c>
      <c r="D4610" t="s">
        <v>347</v>
      </c>
      <c r="E4610" t="s">
        <v>267</v>
      </c>
      <c r="F4610" t="s">
        <v>339</v>
      </c>
      <c r="G4610" s="105">
        <v>7</v>
      </c>
      <c r="H4610" t="s">
        <v>367</v>
      </c>
      <c r="I4610" t="s">
        <v>349</v>
      </c>
      <c r="J4610" t="s">
        <v>373</v>
      </c>
      <c r="K4610" s="105">
        <v>152</v>
      </c>
      <c r="L4610" s="106">
        <v>0.13657000660896301</v>
      </c>
      <c r="N4610" s="105">
        <v>1112</v>
      </c>
      <c r="O4610" s="106">
        <v>0.14226999878883359</v>
      </c>
      <c r="Q4610" s="105">
        <v>31831</v>
      </c>
      <c r="R4610" s="106">
        <v>0.1399399936199188</v>
      </c>
      <c r="S4610" s="107"/>
    </row>
    <row r="4611" spans="1:19" x14ac:dyDescent="0.25">
      <c r="A4611" t="s">
        <v>331</v>
      </c>
      <c r="B4611" t="s">
        <v>347</v>
      </c>
      <c r="C4611" t="s">
        <v>347</v>
      </c>
      <c r="D4611" t="s">
        <v>347</v>
      </c>
      <c r="E4611" t="s">
        <v>267</v>
      </c>
      <c r="F4611" t="s">
        <v>339</v>
      </c>
      <c r="G4611" s="105">
        <v>7</v>
      </c>
      <c r="H4611" t="s">
        <v>367</v>
      </c>
      <c r="I4611" t="s">
        <v>438</v>
      </c>
      <c r="J4611" t="s">
        <v>48</v>
      </c>
      <c r="K4611" s="105">
        <v>915</v>
      </c>
      <c r="L4611" s="106">
        <v>0.82209998369216919</v>
      </c>
      <c r="M4611" s="106">
        <v>0.83332997560501099</v>
      </c>
      <c r="N4611" s="105">
        <v>6396</v>
      </c>
      <c r="O4611" s="106">
        <v>0.81831997632980347</v>
      </c>
      <c r="P4611" s="106">
        <v>0.83215999603271484</v>
      </c>
      <c r="Q4611" s="105">
        <v>186401</v>
      </c>
      <c r="R4611" s="106">
        <v>0.81949001550674438</v>
      </c>
      <c r="S4611" s="107">
        <v>0.8465999960899353</v>
      </c>
    </row>
    <row r="4612" spans="1:19" x14ac:dyDescent="0.25">
      <c r="A4612" t="s">
        <v>331</v>
      </c>
      <c r="B4612" t="s">
        <v>347</v>
      </c>
      <c r="C4612" t="s">
        <v>347</v>
      </c>
      <c r="D4612" t="s">
        <v>347</v>
      </c>
      <c r="E4612" t="s">
        <v>267</v>
      </c>
      <c r="F4612" t="s">
        <v>339</v>
      </c>
      <c r="G4612">
        <v>7</v>
      </c>
      <c r="H4612" t="s">
        <v>367</v>
      </c>
      <c r="I4612" t="s">
        <v>438</v>
      </c>
      <c r="J4612" t="s">
        <v>42</v>
      </c>
      <c r="K4612">
        <v>110</v>
      </c>
      <c r="L4612" s="106">
        <v>9.8829999566078186E-2</v>
      </c>
      <c r="M4612" s="106">
        <v>0.1001800000667572</v>
      </c>
      <c r="N4612">
        <v>759</v>
      </c>
      <c r="O4612" s="106">
        <v>9.7110003232955933E-2</v>
      </c>
      <c r="P4612" s="106">
        <v>9.8750002682209015E-2</v>
      </c>
      <c r="Q4612">
        <v>20350</v>
      </c>
      <c r="R4612" s="106">
        <v>8.9469999074935913E-2</v>
      </c>
      <c r="S4612" s="106">
        <v>9.2430002987384796E-2</v>
      </c>
    </row>
    <row r="4613" spans="1:19" x14ac:dyDescent="0.25">
      <c r="A4613" t="s">
        <v>331</v>
      </c>
      <c r="B4613" t="s">
        <v>347</v>
      </c>
      <c r="C4613" t="s">
        <v>347</v>
      </c>
      <c r="D4613" t="s">
        <v>347</v>
      </c>
      <c r="E4613" t="s">
        <v>267</v>
      </c>
      <c r="F4613" t="s">
        <v>339</v>
      </c>
      <c r="G4613" s="105">
        <v>7</v>
      </c>
      <c r="H4613" t="s">
        <v>367</v>
      </c>
      <c r="I4613" t="s">
        <v>438</v>
      </c>
      <c r="J4613" t="s">
        <v>374</v>
      </c>
      <c r="K4613" s="105">
        <v>73</v>
      </c>
      <c r="L4613" s="106">
        <v>6.559000164270401E-2</v>
      </c>
      <c r="M4613" s="106">
        <v>6.6480003297328949E-2</v>
      </c>
      <c r="N4613" s="105">
        <v>531</v>
      </c>
      <c r="O4613" s="106">
        <v>6.7939996719360352E-2</v>
      </c>
      <c r="P4613" s="106">
        <v>6.9090001285076141E-2</v>
      </c>
      <c r="Q4613" s="105">
        <v>13425</v>
      </c>
      <c r="R4613" s="106">
        <v>5.9020001441240311E-2</v>
      </c>
      <c r="S4613" s="107">
        <v>6.0970000922679901E-2</v>
      </c>
    </row>
    <row r="4614" spans="1:19" x14ac:dyDescent="0.25">
      <c r="A4614" t="s">
        <v>331</v>
      </c>
      <c r="B4614" t="s">
        <v>347</v>
      </c>
      <c r="C4614" t="s">
        <v>347</v>
      </c>
      <c r="D4614" t="s">
        <v>347</v>
      </c>
      <c r="E4614" t="s">
        <v>267</v>
      </c>
      <c r="F4614" t="s">
        <v>339</v>
      </c>
      <c r="G4614" s="105">
        <v>7</v>
      </c>
      <c r="H4614" t="s">
        <v>367</v>
      </c>
      <c r="I4614" t="s">
        <v>438</v>
      </c>
      <c r="J4614" t="s">
        <v>86</v>
      </c>
      <c r="K4614" s="105">
        <v>15</v>
      </c>
      <c r="L4614" s="106">
        <v>1.3480000197887421E-2</v>
      </c>
      <c r="N4614" s="105">
        <v>130</v>
      </c>
      <c r="O4614" s="106">
        <v>1.6629999503493309E-2</v>
      </c>
      <c r="Q4614" s="105">
        <v>7283</v>
      </c>
      <c r="R4614" s="106">
        <v>3.2019998878240592E-2</v>
      </c>
      <c r="S4614" s="107"/>
    </row>
    <row r="4615" spans="1:19" x14ac:dyDescent="0.25">
      <c r="A4615" t="s">
        <v>331</v>
      </c>
      <c r="B4615" t="s">
        <v>347</v>
      </c>
      <c r="C4615" t="s">
        <v>347</v>
      </c>
      <c r="D4615" t="s">
        <v>347</v>
      </c>
      <c r="E4615" t="s">
        <v>267</v>
      </c>
      <c r="F4615" t="s">
        <v>339</v>
      </c>
      <c r="G4615" s="105">
        <v>7</v>
      </c>
      <c r="H4615" t="s">
        <v>367</v>
      </c>
      <c r="I4615" t="s">
        <v>375</v>
      </c>
      <c r="J4615" t="s">
        <v>376</v>
      </c>
      <c r="K4615" s="105">
        <v>224</v>
      </c>
      <c r="L4615" s="106">
        <v>0.20126000046730039</v>
      </c>
      <c r="N4615" s="105">
        <v>1701</v>
      </c>
      <c r="O4615" s="106">
        <v>0.21762999892234799</v>
      </c>
      <c r="Q4615" s="105">
        <v>47189</v>
      </c>
      <c r="R4615" s="106">
        <v>0.20746000111103061</v>
      </c>
      <c r="S4615" s="107"/>
    </row>
    <row r="4616" spans="1:19" x14ac:dyDescent="0.25">
      <c r="A4616" t="s">
        <v>331</v>
      </c>
      <c r="B4616" t="s">
        <v>347</v>
      </c>
      <c r="C4616" t="s">
        <v>347</v>
      </c>
      <c r="D4616" t="s">
        <v>347</v>
      </c>
      <c r="E4616" t="s">
        <v>267</v>
      </c>
      <c r="F4616" t="s">
        <v>339</v>
      </c>
      <c r="G4616" s="105">
        <v>7</v>
      </c>
      <c r="H4616" t="s">
        <v>367</v>
      </c>
      <c r="I4616" t="s">
        <v>375</v>
      </c>
      <c r="J4616" t="s">
        <v>377</v>
      </c>
      <c r="K4616" s="105">
        <v>234</v>
      </c>
      <c r="L4616" s="106">
        <v>0.21024000644683841</v>
      </c>
      <c r="N4616" s="105">
        <v>1609</v>
      </c>
      <c r="O4616" s="106">
        <v>0.20586000382900241</v>
      </c>
      <c r="Q4616" s="105">
        <v>47420</v>
      </c>
      <c r="R4616" s="106">
        <v>0.20848000049591059</v>
      </c>
      <c r="S4616" s="107"/>
    </row>
    <row r="4617" spans="1:19" x14ac:dyDescent="0.25">
      <c r="A4617" t="s">
        <v>331</v>
      </c>
      <c r="B4617" t="s">
        <v>347</v>
      </c>
      <c r="C4617" t="s">
        <v>347</v>
      </c>
      <c r="D4617" t="s">
        <v>347</v>
      </c>
      <c r="E4617" t="s">
        <v>267</v>
      </c>
      <c r="F4617" t="s">
        <v>339</v>
      </c>
      <c r="G4617">
        <v>7</v>
      </c>
      <c r="H4617" t="s">
        <v>367</v>
      </c>
      <c r="I4617" t="s">
        <v>375</v>
      </c>
      <c r="J4617" t="s">
        <v>378</v>
      </c>
      <c r="K4617">
        <v>157</v>
      </c>
      <c r="L4617" s="106">
        <v>0.1410599946975708</v>
      </c>
      <c r="N4617">
        <v>1192</v>
      </c>
      <c r="O4617" s="106">
        <v>0.15251000225543981</v>
      </c>
      <c r="Q4617">
        <v>37332</v>
      </c>
      <c r="R4617" s="106">
        <v>0.1641300022602081</v>
      </c>
    </row>
    <row r="4618" spans="1:19" x14ac:dyDescent="0.25">
      <c r="A4618" t="s">
        <v>331</v>
      </c>
      <c r="B4618" t="s">
        <v>347</v>
      </c>
      <c r="C4618" t="s">
        <v>347</v>
      </c>
      <c r="D4618" t="s">
        <v>347</v>
      </c>
      <c r="E4618" t="s">
        <v>267</v>
      </c>
      <c r="F4618" t="s">
        <v>339</v>
      </c>
      <c r="G4618" s="105">
        <v>7</v>
      </c>
      <c r="H4618" t="s">
        <v>367</v>
      </c>
      <c r="I4618" t="s">
        <v>375</v>
      </c>
      <c r="J4618" t="s">
        <v>379</v>
      </c>
      <c r="K4618" s="105">
        <v>262</v>
      </c>
      <c r="L4618" s="106">
        <v>0.2354000061750412</v>
      </c>
      <c r="N4618" s="105">
        <v>1623</v>
      </c>
      <c r="O4618" s="106">
        <v>0.2076500058174133</v>
      </c>
      <c r="Q4618" s="105">
        <v>47525</v>
      </c>
      <c r="R4618" s="106">
        <v>0.20893999934196469</v>
      </c>
      <c r="S4618" s="107"/>
    </row>
    <row r="4619" spans="1:19" x14ac:dyDescent="0.25">
      <c r="A4619" t="s">
        <v>331</v>
      </c>
      <c r="B4619" t="s">
        <v>347</v>
      </c>
      <c r="C4619" t="s">
        <v>347</v>
      </c>
      <c r="D4619" t="s">
        <v>347</v>
      </c>
      <c r="E4619" t="s">
        <v>267</v>
      </c>
      <c r="F4619" t="s">
        <v>339</v>
      </c>
      <c r="G4619" s="105">
        <v>7</v>
      </c>
      <c r="H4619" t="s">
        <v>367</v>
      </c>
      <c r="I4619" t="s">
        <v>375</v>
      </c>
      <c r="J4619" t="s">
        <v>380</v>
      </c>
      <c r="K4619" s="105">
        <v>236</v>
      </c>
      <c r="L4619" s="106">
        <v>0.2120400071144104</v>
      </c>
      <c r="N4619" s="105">
        <v>1691</v>
      </c>
      <c r="O4619" s="106">
        <v>0.2163500040769577</v>
      </c>
      <c r="Q4619" s="105">
        <v>47993</v>
      </c>
      <c r="R4619" s="106">
        <v>0.210999995470047</v>
      </c>
      <c r="S4619" s="107"/>
    </row>
    <row r="4620" spans="1:19" x14ac:dyDescent="0.25">
      <c r="A4620" t="s">
        <v>331</v>
      </c>
      <c r="B4620" t="s">
        <v>347</v>
      </c>
      <c r="C4620" t="s">
        <v>347</v>
      </c>
      <c r="D4620" t="s">
        <v>347</v>
      </c>
      <c r="E4620" t="s">
        <v>267</v>
      </c>
      <c r="F4620" t="s">
        <v>339</v>
      </c>
      <c r="G4620" s="105">
        <v>7</v>
      </c>
      <c r="H4620" t="s">
        <v>367</v>
      </c>
      <c r="I4620" t="s">
        <v>381</v>
      </c>
      <c r="J4620" t="s">
        <v>382</v>
      </c>
      <c r="K4620" s="105">
        <v>35</v>
      </c>
      <c r="L4620" s="106">
        <v>3.1449999660253518E-2</v>
      </c>
      <c r="M4620" s="106">
        <v>4.2840000241994858E-2</v>
      </c>
      <c r="N4620" s="105">
        <v>178</v>
      </c>
      <c r="O4620" s="106">
        <v>2.2770000621676448E-2</v>
      </c>
      <c r="P4620" s="106">
        <v>2.8389999642968181E-2</v>
      </c>
      <c r="Q4620" s="105">
        <v>5423</v>
      </c>
      <c r="R4620" s="106">
        <v>2.384000085294247E-2</v>
      </c>
      <c r="S4620" s="107">
        <v>3.0780000612139698E-2</v>
      </c>
    </row>
    <row r="4621" spans="1:19" x14ac:dyDescent="0.25">
      <c r="A4621" t="s">
        <v>331</v>
      </c>
      <c r="B4621" t="s">
        <v>347</v>
      </c>
      <c r="C4621" t="s">
        <v>347</v>
      </c>
      <c r="D4621" t="s">
        <v>347</v>
      </c>
      <c r="E4621" t="s">
        <v>267</v>
      </c>
      <c r="F4621" t="s">
        <v>339</v>
      </c>
      <c r="G4621" s="105">
        <v>7</v>
      </c>
      <c r="H4621" t="s">
        <v>367</v>
      </c>
      <c r="I4621" t="s">
        <v>381</v>
      </c>
      <c r="J4621" t="s">
        <v>383</v>
      </c>
      <c r="K4621" s="105">
        <v>62</v>
      </c>
      <c r="L4621" s="106">
        <v>5.5709999054670327E-2</v>
      </c>
      <c r="M4621" s="106">
        <v>7.5889997184276581E-2</v>
      </c>
      <c r="N4621" s="105">
        <v>844</v>
      </c>
      <c r="O4621" s="106">
        <v>0.10797999799251561</v>
      </c>
      <c r="P4621" s="106">
        <v>0.1346299946308136</v>
      </c>
      <c r="Q4621" s="105">
        <v>26007</v>
      </c>
      <c r="R4621" s="106">
        <v>0.11433999985456469</v>
      </c>
      <c r="S4621" s="107">
        <v>0.1476300060749054</v>
      </c>
    </row>
    <row r="4622" spans="1:19" x14ac:dyDescent="0.25">
      <c r="A4622" t="s">
        <v>331</v>
      </c>
      <c r="B4622" t="s">
        <v>347</v>
      </c>
      <c r="C4622" t="s">
        <v>347</v>
      </c>
      <c r="D4622" t="s">
        <v>347</v>
      </c>
      <c r="E4622" t="s">
        <v>267</v>
      </c>
      <c r="F4622" t="s">
        <v>339</v>
      </c>
      <c r="G4622">
        <v>7</v>
      </c>
      <c r="H4622" t="s">
        <v>367</v>
      </c>
      <c r="I4622" t="s">
        <v>381</v>
      </c>
      <c r="J4622" t="s">
        <v>384</v>
      </c>
      <c r="K4622">
        <v>720</v>
      </c>
      <c r="L4622" s="106">
        <v>0.6468999981880188</v>
      </c>
      <c r="M4622" s="106">
        <v>0.88126999139785767</v>
      </c>
      <c r="N4622">
        <v>5247</v>
      </c>
      <c r="O4622" s="106">
        <v>0.67132002115249634</v>
      </c>
      <c r="P4622" s="106">
        <v>0.83697998523712158</v>
      </c>
      <c r="Q4622">
        <v>144739</v>
      </c>
      <c r="R4622" s="106">
        <v>0.6363300085067749</v>
      </c>
      <c r="S4622" s="106">
        <v>0.82159000635147095</v>
      </c>
    </row>
    <row r="4623" spans="1:19" x14ac:dyDescent="0.25">
      <c r="A4623" t="s">
        <v>331</v>
      </c>
      <c r="B4623" t="s">
        <v>347</v>
      </c>
      <c r="C4623" t="s">
        <v>347</v>
      </c>
      <c r="D4623" t="s">
        <v>347</v>
      </c>
      <c r="E4623" t="s">
        <v>267</v>
      </c>
      <c r="F4623" t="s">
        <v>339</v>
      </c>
      <c r="G4623" s="105">
        <v>7</v>
      </c>
      <c r="H4623" t="s">
        <v>367</v>
      </c>
      <c r="I4623" t="s">
        <v>381</v>
      </c>
      <c r="J4623" t="s">
        <v>385</v>
      </c>
      <c r="K4623" s="105">
        <v>296</v>
      </c>
      <c r="L4623" s="106">
        <v>0.26594999432563782</v>
      </c>
      <c r="N4623" s="105">
        <v>1547</v>
      </c>
      <c r="O4623" s="106">
        <v>0.1979299932718277</v>
      </c>
      <c r="Q4623" s="105">
        <v>51290</v>
      </c>
      <c r="R4623" s="106">
        <v>0.22549000382423401</v>
      </c>
      <c r="S4623" s="107"/>
    </row>
    <row r="4624" spans="1:19" x14ac:dyDescent="0.25">
      <c r="A4624" t="s">
        <v>331</v>
      </c>
      <c r="B4624" t="s">
        <v>347</v>
      </c>
      <c r="C4624" t="s">
        <v>347</v>
      </c>
      <c r="D4624" t="s">
        <v>347</v>
      </c>
      <c r="E4624" t="s">
        <v>267</v>
      </c>
      <c r="F4624" t="s">
        <v>339</v>
      </c>
      <c r="G4624" s="105">
        <v>7</v>
      </c>
      <c r="H4624" t="s">
        <v>367</v>
      </c>
      <c r="I4624" t="s">
        <v>386</v>
      </c>
      <c r="J4624" t="s">
        <v>387</v>
      </c>
      <c r="K4624" s="105">
        <v>35</v>
      </c>
      <c r="L4624" s="106">
        <v>3.1449999660253518E-2</v>
      </c>
      <c r="M4624" s="106">
        <v>3.1989999115467072E-2</v>
      </c>
      <c r="N4624" s="105">
        <v>183</v>
      </c>
      <c r="O4624" s="106">
        <v>2.3409999907016751E-2</v>
      </c>
      <c r="P4624" s="106">
        <v>2.364999987185001E-2</v>
      </c>
      <c r="Q4624" s="105">
        <v>12181</v>
      </c>
      <c r="R4624" s="106">
        <v>5.3550001233816147E-2</v>
      </c>
      <c r="S4624" s="107">
        <v>5.4999999701976783E-2</v>
      </c>
    </row>
    <row r="4625" spans="1:19" x14ac:dyDescent="0.25">
      <c r="A4625" t="s">
        <v>331</v>
      </c>
      <c r="B4625" t="s">
        <v>347</v>
      </c>
      <c r="C4625" t="s">
        <v>347</v>
      </c>
      <c r="D4625" t="s">
        <v>347</v>
      </c>
      <c r="E4625" t="s">
        <v>267</v>
      </c>
      <c r="F4625" t="s">
        <v>339</v>
      </c>
      <c r="G4625" s="105">
        <v>7</v>
      </c>
      <c r="H4625" t="s">
        <v>367</v>
      </c>
      <c r="I4625" t="s">
        <v>386</v>
      </c>
      <c r="J4625" t="s">
        <v>388</v>
      </c>
      <c r="K4625" s="105">
        <v>2</v>
      </c>
      <c r="L4625" s="106">
        <v>1.799999969080091E-3</v>
      </c>
      <c r="M4625" s="106">
        <v>1.829999964684248E-3</v>
      </c>
      <c r="N4625" s="105">
        <v>92</v>
      </c>
      <c r="O4625" s="106">
        <v>1.176999974995852E-2</v>
      </c>
      <c r="P4625" s="106">
        <v>1.188999973237514E-2</v>
      </c>
      <c r="Q4625" s="105">
        <v>6321</v>
      </c>
      <c r="R4625" s="106">
        <v>2.77900006622076E-2</v>
      </c>
      <c r="S4625" s="107">
        <v>2.8540000319480899E-2</v>
      </c>
    </row>
    <row r="4626" spans="1:19" x14ac:dyDescent="0.25">
      <c r="A4626" t="s">
        <v>331</v>
      </c>
      <c r="B4626" t="s">
        <v>347</v>
      </c>
      <c r="C4626" t="s">
        <v>347</v>
      </c>
      <c r="D4626" t="s">
        <v>347</v>
      </c>
      <c r="E4626" t="s">
        <v>267</v>
      </c>
      <c r="F4626" t="s">
        <v>339</v>
      </c>
      <c r="G4626" s="105">
        <v>7</v>
      </c>
      <c r="H4626" t="s">
        <v>367</v>
      </c>
      <c r="I4626" t="s">
        <v>386</v>
      </c>
      <c r="J4626" t="s">
        <v>85</v>
      </c>
      <c r="K4626" s="105">
        <v>11</v>
      </c>
      <c r="L4626" s="106">
        <v>9.8799997940659523E-3</v>
      </c>
      <c r="M4626" s="106">
        <v>1.004999969154596E-2</v>
      </c>
      <c r="N4626" s="105">
        <v>82</v>
      </c>
      <c r="O4626" s="106">
        <v>1.0490000247955321E-2</v>
      </c>
      <c r="P4626" s="106">
        <v>1.0599999688565729E-2</v>
      </c>
      <c r="Q4626" s="105">
        <v>4872</v>
      </c>
      <c r="R4626" s="106">
        <v>2.1420000120997429E-2</v>
      </c>
      <c r="S4626" s="107">
        <v>2.199999988079071E-2</v>
      </c>
    </row>
    <row r="4627" spans="1:19" x14ac:dyDescent="0.25">
      <c r="A4627" t="s">
        <v>331</v>
      </c>
      <c r="B4627" t="s">
        <v>347</v>
      </c>
      <c r="C4627" t="s">
        <v>347</v>
      </c>
      <c r="D4627" t="s">
        <v>347</v>
      </c>
      <c r="E4627" t="s">
        <v>267</v>
      </c>
      <c r="F4627" t="s">
        <v>339</v>
      </c>
      <c r="G4627" s="105">
        <v>7</v>
      </c>
      <c r="H4627" t="s">
        <v>367</v>
      </c>
      <c r="I4627" t="s">
        <v>386</v>
      </c>
      <c r="J4627" t="s">
        <v>389</v>
      </c>
      <c r="K4627" s="105">
        <v>10</v>
      </c>
      <c r="L4627" s="106">
        <v>8.9800003916025162E-3</v>
      </c>
      <c r="M4627" s="106">
        <v>9.1399997472763062E-3</v>
      </c>
      <c r="N4627" s="105">
        <v>58</v>
      </c>
      <c r="O4627" s="106">
        <v>7.4200001545250416E-3</v>
      </c>
      <c r="P4627" s="106">
        <v>7.4999998323619366E-3</v>
      </c>
      <c r="Q4627" s="105">
        <v>4049</v>
      </c>
      <c r="R4627" s="106">
        <v>1.779999956488609E-2</v>
      </c>
      <c r="S4627" s="107">
        <v>1.8279999494552609E-2</v>
      </c>
    </row>
    <row r="4628" spans="1:19" x14ac:dyDescent="0.25">
      <c r="A4628" t="s">
        <v>331</v>
      </c>
      <c r="B4628" t="s">
        <v>347</v>
      </c>
      <c r="C4628" t="s">
        <v>347</v>
      </c>
      <c r="D4628" t="s">
        <v>347</v>
      </c>
      <c r="E4628" t="s">
        <v>267</v>
      </c>
      <c r="F4628" t="s">
        <v>339</v>
      </c>
      <c r="G4628" s="105">
        <v>7</v>
      </c>
      <c r="H4628" t="s">
        <v>367</v>
      </c>
      <c r="I4628" t="s">
        <v>386</v>
      </c>
      <c r="J4628" t="s">
        <v>86</v>
      </c>
      <c r="K4628" s="105">
        <v>19</v>
      </c>
      <c r="L4628" s="106">
        <v>1.706999912858009E-2</v>
      </c>
      <c r="N4628" s="105">
        <v>78</v>
      </c>
      <c r="O4628" s="106">
        <v>9.9799996241927147E-3</v>
      </c>
      <c r="Q4628" s="105">
        <v>5972</v>
      </c>
      <c r="R4628" s="106">
        <v>2.6259999722242359E-2</v>
      </c>
      <c r="S4628" s="107"/>
    </row>
    <row r="4629" spans="1:19" x14ac:dyDescent="0.25">
      <c r="A4629" t="s">
        <v>331</v>
      </c>
      <c r="B4629" t="s">
        <v>347</v>
      </c>
      <c r="C4629" t="s">
        <v>347</v>
      </c>
      <c r="D4629" t="s">
        <v>347</v>
      </c>
      <c r="E4629" t="s">
        <v>267</v>
      </c>
      <c r="F4629" t="s">
        <v>339</v>
      </c>
      <c r="G4629" s="105">
        <v>7</v>
      </c>
      <c r="H4629" t="s">
        <v>367</v>
      </c>
      <c r="I4629" t="s">
        <v>386</v>
      </c>
      <c r="J4629" t="s">
        <v>84</v>
      </c>
      <c r="K4629" s="105">
        <v>1036</v>
      </c>
      <c r="L4629" s="106">
        <v>0.93081998825073242</v>
      </c>
      <c r="M4629" s="106">
        <v>0.94697999954223633</v>
      </c>
      <c r="N4629" s="105">
        <v>7323</v>
      </c>
      <c r="O4629" s="106">
        <v>0.93691998720169067</v>
      </c>
      <c r="P4629" s="106">
        <v>0.94637000560760498</v>
      </c>
      <c r="Q4629" s="105">
        <v>194064</v>
      </c>
      <c r="R4629" s="106">
        <v>0.85317999124526978</v>
      </c>
      <c r="S4629" s="107">
        <v>0.87619000673294067</v>
      </c>
    </row>
    <row r="4630" spans="1:19" x14ac:dyDescent="0.25">
      <c r="A4630" t="s">
        <v>331</v>
      </c>
      <c r="B4630" t="s">
        <v>347</v>
      </c>
      <c r="C4630" t="s">
        <v>347</v>
      </c>
      <c r="D4630" t="s">
        <v>347</v>
      </c>
      <c r="E4630" t="s">
        <v>267</v>
      </c>
      <c r="F4630" t="s">
        <v>339</v>
      </c>
      <c r="G4630" s="105">
        <v>7</v>
      </c>
      <c r="H4630" t="s">
        <v>367</v>
      </c>
      <c r="I4630" t="s">
        <v>419</v>
      </c>
      <c r="J4630" t="s">
        <v>390</v>
      </c>
      <c r="K4630" s="105">
        <v>296</v>
      </c>
      <c r="L4630" s="106">
        <v>0.26594999432563782</v>
      </c>
      <c r="N4630" s="105">
        <v>1547</v>
      </c>
      <c r="O4630" s="106">
        <v>0.1979299932718277</v>
      </c>
      <c r="Q4630" s="105">
        <v>51290</v>
      </c>
      <c r="R4630" s="106">
        <v>0.22549000382423401</v>
      </c>
      <c r="S4630" s="107"/>
    </row>
    <row r="4631" spans="1:19" x14ac:dyDescent="0.25">
      <c r="A4631" t="s">
        <v>331</v>
      </c>
      <c r="B4631" t="s">
        <v>347</v>
      </c>
      <c r="C4631" t="s">
        <v>347</v>
      </c>
      <c r="D4631" t="s">
        <v>347</v>
      </c>
      <c r="E4631" t="s">
        <v>267</v>
      </c>
      <c r="F4631" t="s">
        <v>339</v>
      </c>
      <c r="G4631" s="105">
        <v>7</v>
      </c>
      <c r="H4631" t="s">
        <v>367</v>
      </c>
      <c r="I4631" t="s">
        <v>419</v>
      </c>
      <c r="J4631" t="s">
        <v>391</v>
      </c>
      <c r="K4631" s="105">
        <v>62</v>
      </c>
      <c r="L4631" s="106">
        <v>5.5709999054670327E-2</v>
      </c>
      <c r="M4631" s="106">
        <v>7.5889997184276581E-2</v>
      </c>
      <c r="N4631" s="105">
        <v>844</v>
      </c>
      <c r="O4631" s="106">
        <v>0.10797999799251561</v>
      </c>
      <c r="P4631" s="106">
        <v>0.1346299946308136</v>
      </c>
      <c r="Q4631" s="105">
        <v>26007</v>
      </c>
      <c r="R4631" s="106">
        <v>0.11433999985456469</v>
      </c>
      <c r="S4631" s="107">
        <v>0.1476300060749054</v>
      </c>
    </row>
    <row r="4632" spans="1:19" x14ac:dyDescent="0.25">
      <c r="A4632" t="s">
        <v>331</v>
      </c>
      <c r="B4632" t="s">
        <v>347</v>
      </c>
      <c r="C4632" t="s">
        <v>347</v>
      </c>
      <c r="D4632" t="s">
        <v>347</v>
      </c>
      <c r="E4632" t="s">
        <v>267</v>
      </c>
      <c r="F4632" t="s">
        <v>339</v>
      </c>
      <c r="G4632">
        <v>7</v>
      </c>
      <c r="H4632" t="s">
        <v>367</v>
      </c>
      <c r="I4632" t="s">
        <v>419</v>
      </c>
      <c r="J4632" t="s">
        <v>392</v>
      </c>
      <c r="K4632">
        <v>344</v>
      </c>
      <c r="L4632" s="106">
        <v>0.30906999111175543</v>
      </c>
      <c r="M4632" s="106">
        <v>0.42105001211166382</v>
      </c>
      <c r="N4632">
        <v>2533</v>
      </c>
      <c r="O4632" s="106">
        <v>0.32407999038696289</v>
      </c>
      <c r="P4632" s="106">
        <v>0.40404999256134028</v>
      </c>
      <c r="Q4632">
        <v>69347</v>
      </c>
      <c r="R4632" s="106">
        <v>0.30487999320030212</v>
      </c>
      <c r="S4632" s="106">
        <v>0.39364001154899603</v>
      </c>
    </row>
    <row r="4633" spans="1:19" x14ac:dyDescent="0.25">
      <c r="A4633" t="s">
        <v>331</v>
      </c>
      <c r="B4633" t="s">
        <v>347</v>
      </c>
      <c r="C4633" t="s">
        <v>347</v>
      </c>
      <c r="D4633" t="s">
        <v>347</v>
      </c>
      <c r="E4633" t="s">
        <v>267</v>
      </c>
      <c r="F4633" t="s">
        <v>339</v>
      </c>
      <c r="G4633" s="105">
        <v>7</v>
      </c>
      <c r="H4633" t="s">
        <v>367</v>
      </c>
      <c r="I4633" t="s">
        <v>419</v>
      </c>
      <c r="J4633" t="s">
        <v>393</v>
      </c>
      <c r="K4633" s="105">
        <v>333</v>
      </c>
      <c r="L4633" s="106">
        <v>0.29919001460075378</v>
      </c>
      <c r="M4633" s="106">
        <v>0.40759000182151789</v>
      </c>
      <c r="N4633" s="105">
        <v>2363</v>
      </c>
      <c r="O4633" s="106">
        <v>0.30232998728752142</v>
      </c>
      <c r="P4633" s="106">
        <v>0.37692999839782709</v>
      </c>
      <c r="Q4633" s="105">
        <v>66079</v>
      </c>
      <c r="R4633" s="106">
        <v>0.29050999879837042</v>
      </c>
      <c r="S4633" s="107">
        <v>0.37509000301361078</v>
      </c>
    </row>
    <row r="4634" spans="1:19" x14ac:dyDescent="0.25">
      <c r="A4634" t="s">
        <v>331</v>
      </c>
      <c r="B4634" t="s">
        <v>347</v>
      </c>
      <c r="C4634" t="s">
        <v>347</v>
      </c>
      <c r="D4634" t="s">
        <v>347</v>
      </c>
      <c r="E4634" t="s">
        <v>267</v>
      </c>
      <c r="F4634" t="s">
        <v>339</v>
      </c>
      <c r="G4634" s="105">
        <v>7</v>
      </c>
      <c r="H4634" t="s">
        <v>367</v>
      </c>
      <c r="I4634" t="s">
        <v>419</v>
      </c>
      <c r="J4634" t="s">
        <v>394</v>
      </c>
      <c r="K4634" s="105">
        <v>78</v>
      </c>
      <c r="L4634" s="106">
        <v>7.0079997181892395E-2</v>
      </c>
      <c r="M4634" s="106">
        <v>9.5469996333122253E-2</v>
      </c>
      <c r="N4634" s="105">
        <v>529</v>
      </c>
      <c r="O4634" s="106">
        <v>6.7680001258850098E-2</v>
      </c>
      <c r="P4634" s="106">
        <v>8.4380000829696655E-2</v>
      </c>
      <c r="Q4634" s="105">
        <v>14736</v>
      </c>
      <c r="R4634" s="106">
        <v>6.4790003001689911E-2</v>
      </c>
      <c r="S4634" s="107">
        <v>8.3650000393390656E-2</v>
      </c>
    </row>
    <row r="4635" spans="1:19" x14ac:dyDescent="0.25">
      <c r="A4635" t="s">
        <v>331</v>
      </c>
      <c r="B4635" t="s">
        <v>347</v>
      </c>
      <c r="C4635" t="s">
        <v>347</v>
      </c>
      <c r="D4635" t="s">
        <v>347</v>
      </c>
      <c r="E4635" t="s">
        <v>267</v>
      </c>
      <c r="F4635" t="s">
        <v>339</v>
      </c>
      <c r="G4635">
        <v>7</v>
      </c>
      <c r="H4635" t="s">
        <v>367</v>
      </c>
      <c r="I4635" t="s">
        <v>439</v>
      </c>
      <c r="J4635" t="s">
        <v>440</v>
      </c>
      <c r="K4635">
        <v>296</v>
      </c>
      <c r="L4635" s="106">
        <v>0.26594999432563782</v>
      </c>
      <c r="N4635">
        <v>1547</v>
      </c>
      <c r="O4635" s="106">
        <v>0.1979299932718277</v>
      </c>
      <c r="Q4635">
        <v>51290</v>
      </c>
      <c r="R4635" s="106">
        <v>0.22549000382423401</v>
      </c>
    </row>
    <row r="4636" spans="1:19" x14ac:dyDescent="0.25">
      <c r="A4636" t="s">
        <v>331</v>
      </c>
      <c r="B4636" t="s">
        <v>347</v>
      </c>
      <c r="C4636" t="s">
        <v>347</v>
      </c>
      <c r="D4636" t="s">
        <v>347</v>
      </c>
      <c r="E4636" t="s">
        <v>267</v>
      </c>
      <c r="F4636" t="s">
        <v>339</v>
      </c>
      <c r="G4636">
        <v>7</v>
      </c>
      <c r="H4636" t="s">
        <v>367</v>
      </c>
      <c r="I4636" t="s">
        <v>439</v>
      </c>
      <c r="J4636" t="s">
        <v>442</v>
      </c>
      <c r="K4636">
        <v>817</v>
      </c>
      <c r="L4636" s="106">
        <v>0.73404997587203979</v>
      </c>
      <c r="M4636" s="106">
        <v>1</v>
      </c>
      <c r="N4636">
        <v>6269</v>
      </c>
      <c r="O4636" s="106">
        <v>0.8020700216293335</v>
      </c>
      <c r="P4636" s="106">
        <v>1</v>
      </c>
      <c r="Q4636">
        <v>176169</v>
      </c>
      <c r="R4636" s="106">
        <v>0.77451002597808838</v>
      </c>
      <c r="S4636" s="106">
        <v>1</v>
      </c>
    </row>
    <row r="4637" spans="1:19" x14ac:dyDescent="0.25">
      <c r="A4637" t="s">
        <v>331</v>
      </c>
      <c r="B4637" t="s">
        <v>347</v>
      </c>
      <c r="C4637" t="s">
        <v>347</v>
      </c>
      <c r="D4637" t="s">
        <v>347</v>
      </c>
      <c r="E4637" t="s">
        <v>267</v>
      </c>
      <c r="F4637" t="s">
        <v>339</v>
      </c>
      <c r="G4637" s="105">
        <v>7</v>
      </c>
      <c r="H4637" t="s">
        <v>367</v>
      </c>
      <c r="I4637" t="s">
        <v>395</v>
      </c>
      <c r="J4637" t="s">
        <v>396</v>
      </c>
      <c r="K4637" s="105">
        <v>1111</v>
      </c>
      <c r="L4637" s="106">
        <v>0.99819999933242798</v>
      </c>
      <c r="N4637" s="105">
        <v>7771</v>
      </c>
      <c r="O4637" s="106">
        <v>0.99423998594284058</v>
      </c>
      <c r="Q4637" s="105">
        <v>225832</v>
      </c>
      <c r="R4637" s="106">
        <v>0.99285000562667847</v>
      </c>
      <c r="S4637" s="107"/>
    </row>
    <row r="4638" spans="1:19" x14ac:dyDescent="0.25">
      <c r="A4638" t="s">
        <v>331</v>
      </c>
      <c r="B4638" t="s">
        <v>347</v>
      </c>
      <c r="C4638" t="s">
        <v>347</v>
      </c>
      <c r="D4638" t="s">
        <v>347</v>
      </c>
      <c r="E4638" t="s">
        <v>267</v>
      </c>
      <c r="F4638" t="s">
        <v>339</v>
      </c>
      <c r="G4638">
        <v>7</v>
      </c>
      <c r="H4638" t="s">
        <v>367</v>
      </c>
      <c r="I4638" t="s">
        <v>395</v>
      </c>
      <c r="J4638" t="s">
        <v>397</v>
      </c>
      <c r="K4638">
        <v>2</v>
      </c>
      <c r="L4638" s="106">
        <v>1.799999969080091E-3</v>
      </c>
      <c r="N4638">
        <v>45</v>
      </c>
      <c r="O4638" s="106">
        <v>5.7600000873208046E-3</v>
      </c>
      <c r="Q4638">
        <v>1627</v>
      </c>
      <c r="R4638" s="106">
        <v>7.1499999612569809E-3</v>
      </c>
    </row>
    <row r="4639" spans="1:19" x14ac:dyDescent="0.25">
      <c r="A4639" t="s">
        <v>331</v>
      </c>
      <c r="B4639" t="s">
        <v>347</v>
      </c>
      <c r="C4639" t="s">
        <v>347</v>
      </c>
      <c r="D4639" t="s">
        <v>347</v>
      </c>
      <c r="E4639" t="s">
        <v>267</v>
      </c>
      <c r="F4639" t="s">
        <v>339</v>
      </c>
      <c r="G4639" s="105">
        <v>7</v>
      </c>
      <c r="H4639" t="s">
        <v>367</v>
      </c>
      <c r="I4639" t="s">
        <v>398</v>
      </c>
      <c r="J4639" t="s">
        <v>399</v>
      </c>
      <c r="K4639" s="105">
        <v>343</v>
      </c>
      <c r="L4639" s="106">
        <v>0.30818000435829163</v>
      </c>
      <c r="N4639" s="105">
        <v>2038</v>
      </c>
      <c r="O4639" s="106">
        <v>0.26074999570846558</v>
      </c>
      <c r="Q4639" s="105">
        <v>32785</v>
      </c>
      <c r="R4639" s="106">
        <v>0.14414000511169431</v>
      </c>
      <c r="S4639" s="107"/>
    </row>
    <row r="4640" spans="1:19" x14ac:dyDescent="0.25">
      <c r="A4640" t="s">
        <v>331</v>
      </c>
      <c r="B4640" t="s">
        <v>347</v>
      </c>
      <c r="C4640" t="s">
        <v>347</v>
      </c>
      <c r="D4640" t="s">
        <v>347</v>
      </c>
      <c r="E4640" t="s">
        <v>267</v>
      </c>
      <c r="F4640" t="s">
        <v>339</v>
      </c>
      <c r="G4640" s="105">
        <v>7</v>
      </c>
      <c r="H4640" t="s">
        <v>367</v>
      </c>
      <c r="I4640" t="s">
        <v>398</v>
      </c>
      <c r="J4640" t="s">
        <v>41</v>
      </c>
      <c r="K4640" s="105">
        <v>260</v>
      </c>
      <c r="L4640" s="106">
        <v>0.23360000550746921</v>
      </c>
      <c r="N4640" s="105">
        <v>1570</v>
      </c>
      <c r="O4640" s="106">
        <v>0.20087000727653501</v>
      </c>
      <c r="Q4640" s="105">
        <v>40324</v>
      </c>
      <c r="R4640" s="106">
        <v>0.177279993891716</v>
      </c>
      <c r="S4640" s="107"/>
    </row>
    <row r="4641" spans="1:19" x14ac:dyDescent="0.25">
      <c r="A4641" t="s">
        <v>331</v>
      </c>
      <c r="B4641" t="s">
        <v>347</v>
      </c>
      <c r="C4641" t="s">
        <v>347</v>
      </c>
      <c r="D4641" t="s">
        <v>347</v>
      </c>
      <c r="E4641" t="s">
        <v>267</v>
      </c>
      <c r="F4641" t="s">
        <v>339</v>
      </c>
      <c r="G4641" s="105">
        <v>7</v>
      </c>
      <c r="H4641" t="s">
        <v>367</v>
      </c>
      <c r="I4641" t="s">
        <v>398</v>
      </c>
      <c r="J4641" t="s">
        <v>40</v>
      </c>
      <c r="K4641" s="105">
        <v>194</v>
      </c>
      <c r="L4641" s="106">
        <v>0.1743000000715256</v>
      </c>
      <c r="N4641" s="105">
        <v>1455</v>
      </c>
      <c r="O4641" s="106">
        <v>0.18615999817848211</v>
      </c>
      <c r="Q4641" s="105">
        <v>47952</v>
      </c>
      <c r="R4641" s="106">
        <v>0.21082000434398651</v>
      </c>
      <c r="S4641" s="107"/>
    </row>
    <row r="4642" spans="1:19" x14ac:dyDescent="0.25">
      <c r="A4642" t="s">
        <v>331</v>
      </c>
      <c r="B4642" t="s">
        <v>347</v>
      </c>
      <c r="C4642" t="s">
        <v>347</v>
      </c>
      <c r="D4642" t="s">
        <v>347</v>
      </c>
      <c r="E4642" t="s">
        <v>267</v>
      </c>
      <c r="F4642" t="s">
        <v>339</v>
      </c>
      <c r="G4642" s="105">
        <v>7</v>
      </c>
      <c r="H4642" t="s">
        <v>367</v>
      </c>
      <c r="I4642" t="s">
        <v>398</v>
      </c>
      <c r="J4642" t="s">
        <v>39</v>
      </c>
      <c r="K4642" s="105">
        <v>238</v>
      </c>
      <c r="L4642" s="106">
        <v>0.2138399928808212</v>
      </c>
      <c r="N4642" s="105">
        <v>1552</v>
      </c>
      <c r="O4642" s="106">
        <v>0.19856999814510351</v>
      </c>
      <c r="Q4642" s="105">
        <v>51770</v>
      </c>
      <c r="R4642" s="106">
        <v>0.22759999334812159</v>
      </c>
      <c r="S4642" s="107"/>
    </row>
    <row r="4643" spans="1:19" x14ac:dyDescent="0.25">
      <c r="A4643" t="s">
        <v>331</v>
      </c>
      <c r="B4643" t="s">
        <v>347</v>
      </c>
      <c r="C4643" t="s">
        <v>347</v>
      </c>
      <c r="D4643" t="s">
        <v>347</v>
      </c>
      <c r="E4643" t="s">
        <v>267</v>
      </c>
      <c r="F4643" t="s">
        <v>339</v>
      </c>
      <c r="G4643" s="105">
        <v>7</v>
      </c>
      <c r="H4643" t="s">
        <v>367</v>
      </c>
      <c r="I4643" t="s">
        <v>398</v>
      </c>
      <c r="J4643" t="s">
        <v>400</v>
      </c>
      <c r="K4643" s="105">
        <v>78</v>
      </c>
      <c r="L4643" s="106">
        <v>7.0079997181892395E-2</v>
      </c>
      <c r="N4643" s="105">
        <v>1201</v>
      </c>
      <c r="O4643" s="106">
        <v>0.15365999937057501</v>
      </c>
      <c r="Q4643" s="105">
        <v>54628</v>
      </c>
      <c r="R4643" s="106">
        <v>0.24017000198364261</v>
      </c>
      <c r="S4643" s="107"/>
    </row>
    <row r="4644" spans="1:19" x14ac:dyDescent="0.25">
      <c r="A4644" t="s">
        <v>331</v>
      </c>
      <c r="B4644" t="s">
        <v>347</v>
      </c>
      <c r="C4644" t="s">
        <v>347</v>
      </c>
      <c r="D4644" t="s">
        <v>347</v>
      </c>
      <c r="E4644" t="s">
        <v>267</v>
      </c>
      <c r="F4644" t="s">
        <v>339</v>
      </c>
      <c r="G4644" s="105">
        <v>7</v>
      </c>
      <c r="H4644" t="s">
        <v>367</v>
      </c>
      <c r="I4644" t="s">
        <v>422</v>
      </c>
      <c r="J4644" t="s">
        <v>429</v>
      </c>
      <c r="K4644" s="105">
        <v>1027</v>
      </c>
      <c r="L4644" s="106">
        <v>0.92273002862930298</v>
      </c>
      <c r="N4644" s="105">
        <v>2398</v>
      </c>
      <c r="O4644" s="106">
        <v>0.30680999159812927</v>
      </c>
      <c r="Q4644" s="105">
        <v>80101</v>
      </c>
      <c r="R4644" s="106">
        <v>0.3521600067615509</v>
      </c>
      <c r="S4644" s="107"/>
    </row>
    <row r="4645" spans="1:19" x14ac:dyDescent="0.25">
      <c r="A4645" t="s">
        <v>331</v>
      </c>
      <c r="B4645" t="s">
        <v>347</v>
      </c>
      <c r="C4645" t="s">
        <v>347</v>
      </c>
      <c r="D4645" t="s">
        <v>347</v>
      </c>
      <c r="E4645" t="s">
        <v>267</v>
      </c>
      <c r="F4645" t="s">
        <v>339</v>
      </c>
      <c r="G4645" s="105">
        <v>7</v>
      </c>
      <c r="H4645" t="s">
        <v>367</v>
      </c>
      <c r="I4645" t="s">
        <v>422</v>
      </c>
      <c r="J4645" t="s">
        <v>423</v>
      </c>
      <c r="K4645" s="105">
        <v>66</v>
      </c>
      <c r="L4645" s="106">
        <v>5.9300001710653312E-2</v>
      </c>
      <c r="M4645" s="106">
        <v>0.76744002103805542</v>
      </c>
      <c r="N4645" s="105">
        <v>4657</v>
      </c>
      <c r="O4645" s="106">
        <v>0.59583002328872681</v>
      </c>
      <c r="P4645" s="106">
        <v>0.85953998565673828</v>
      </c>
      <c r="Q4645" s="105">
        <v>119646</v>
      </c>
      <c r="R4645" s="106">
        <v>0.52600997686386108</v>
      </c>
      <c r="S4645" s="107">
        <v>0.81194001436233521</v>
      </c>
    </row>
    <row r="4646" spans="1:19" x14ac:dyDescent="0.25">
      <c r="A4646" t="s">
        <v>331</v>
      </c>
      <c r="B4646" t="s">
        <v>347</v>
      </c>
      <c r="C4646" t="s">
        <v>347</v>
      </c>
      <c r="D4646" t="s">
        <v>347</v>
      </c>
      <c r="E4646" t="s">
        <v>267</v>
      </c>
      <c r="F4646" t="s">
        <v>339</v>
      </c>
      <c r="G4646" s="105">
        <v>7</v>
      </c>
      <c r="H4646" t="s">
        <v>367</v>
      </c>
      <c r="I4646" t="s">
        <v>422</v>
      </c>
      <c r="J4646" t="s">
        <v>424</v>
      </c>
      <c r="K4646" s="105">
        <v>11</v>
      </c>
      <c r="L4646" s="106">
        <v>9.8799997940659523E-3</v>
      </c>
      <c r="M4646" s="106">
        <v>0.1279100030660629</v>
      </c>
      <c r="N4646" s="105">
        <v>413</v>
      </c>
      <c r="O4646" s="106">
        <v>5.2839998155832291E-2</v>
      </c>
      <c r="P4646" s="106">
        <v>7.6229996979236603E-2</v>
      </c>
      <c r="Q4646" s="105">
        <v>17180</v>
      </c>
      <c r="R4646" s="106">
        <v>7.5530000030994415E-2</v>
      </c>
      <c r="S4646" s="107">
        <v>0.11659000068902969</v>
      </c>
    </row>
    <row r="4647" spans="1:19" x14ac:dyDescent="0.25">
      <c r="A4647" t="s">
        <v>331</v>
      </c>
      <c r="B4647" t="s">
        <v>347</v>
      </c>
      <c r="C4647" t="s">
        <v>347</v>
      </c>
      <c r="D4647" t="s">
        <v>347</v>
      </c>
      <c r="E4647" t="s">
        <v>267</v>
      </c>
      <c r="F4647" t="s">
        <v>339</v>
      </c>
      <c r="G4647">
        <v>7</v>
      </c>
      <c r="H4647" t="s">
        <v>367</v>
      </c>
      <c r="I4647" t="s">
        <v>422</v>
      </c>
      <c r="J4647" t="s">
        <v>425</v>
      </c>
      <c r="K4647">
        <v>5</v>
      </c>
      <c r="L4647" s="106">
        <v>4.4900001958012581E-3</v>
      </c>
      <c r="M4647" s="106">
        <v>5.8139998465776437E-2</v>
      </c>
      <c r="N4647">
        <v>154</v>
      </c>
      <c r="O4647" s="106">
        <v>1.970000006258488E-2</v>
      </c>
      <c r="P4647" s="106">
        <v>2.8419999405741692E-2</v>
      </c>
      <c r="Q4647">
        <v>6082</v>
      </c>
      <c r="R4647" s="106">
        <v>2.6739999651908871E-2</v>
      </c>
      <c r="S4647" s="106">
        <v>4.1269998997449868E-2</v>
      </c>
    </row>
    <row r="4648" spans="1:19" x14ac:dyDescent="0.25">
      <c r="A4648" t="s">
        <v>331</v>
      </c>
      <c r="B4648" t="s">
        <v>347</v>
      </c>
      <c r="C4648" t="s">
        <v>347</v>
      </c>
      <c r="D4648" t="s">
        <v>347</v>
      </c>
      <c r="E4648" t="s">
        <v>267</v>
      </c>
      <c r="F4648" t="s">
        <v>339</v>
      </c>
      <c r="G4648" s="105">
        <v>7</v>
      </c>
      <c r="H4648" t="s">
        <v>367</v>
      </c>
      <c r="I4648" t="s">
        <v>422</v>
      </c>
      <c r="J4648" t="s">
        <v>426</v>
      </c>
      <c r="K4648" s="105">
        <v>2</v>
      </c>
      <c r="L4648" s="106">
        <v>1.799999969080091E-3</v>
      </c>
      <c r="M4648" s="106">
        <v>2.3259999230504039E-2</v>
      </c>
      <c r="N4648" s="105">
        <v>153</v>
      </c>
      <c r="O4648" s="106">
        <v>1.9579999148845669E-2</v>
      </c>
      <c r="P4648" s="106">
        <v>2.8240000829100609E-2</v>
      </c>
      <c r="Q4648" s="105">
        <v>3672</v>
      </c>
      <c r="R4648" s="106">
        <v>1.6140000894665722E-2</v>
      </c>
      <c r="S4648" s="107">
        <v>2.491999976336956E-2</v>
      </c>
    </row>
    <row r="4649" spans="1:19" x14ac:dyDescent="0.25">
      <c r="A4649" t="s">
        <v>331</v>
      </c>
      <c r="B4649" t="s">
        <v>347</v>
      </c>
      <c r="C4649" t="s">
        <v>347</v>
      </c>
      <c r="D4649" t="s">
        <v>347</v>
      </c>
      <c r="E4649" t="s">
        <v>267</v>
      </c>
      <c r="F4649" t="s">
        <v>339</v>
      </c>
      <c r="G4649" s="105">
        <v>7</v>
      </c>
      <c r="H4649" t="s">
        <v>367</v>
      </c>
      <c r="I4649" t="s">
        <v>422</v>
      </c>
      <c r="J4649" t="s">
        <v>427</v>
      </c>
      <c r="K4649" s="105">
        <v>2</v>
      </c>
      <c r="L4649" s="106">
        <v>1.799999969080091E-3</v>
      </c>
      <c r="M4649" s="106">
        <v>2.3259999230504039E-2</v>
      </c>
      <c r="N4649" s="105">
        <v>41</v>
      </c>
      <c r="O4649" s="106">
        <v>5.2499999292194843E-3</v>
      </c>
      <c r="P4649" s="106">
        <v>7.5699998997151852E-3</v>
      </c>
      <c r="Q4649" s="105">
        <v>766</v>
      </c>
      <c r="R4649" s="106">
        <v>3.3700000494718552E-3</v>
      </c>
      <c r="S4649" s="107">
        <v>5.2000000141561031E-3</v>
      </c>
    </row>
    <row r="4650" spans="1:19" x14ac:dyDescent="0.25">
      <c r="A4650" t="s">
        <v>331</v>
      </c>
      <c r="B4650" t="s">
        <v>347</v>
      </c>
      <c r="C4650" t="s">
        <v>347</v>
      </c>
      <c r="D4650" t="s">
        <v>347</v>
      </c>
      <c r="E4650" t="s">
        <v>267</v>
      </c>
      <c r="F4650" t="s">
        <v>339</v>
      </c>
      <c r="G4650" s="105">
        <v>7</v>
      </c>
      <c r="H4650" t="s">
        <v>367</v>
      </c>
      <c r="I4650" t="s">
        <v>422</v>
      </c>
      <c r="J4650" t="s">
        <v>428</v>
      </c>
      <c r="K4650" s="105">
        <v>0</v>
      </c>
      <c r="L4650" s="106">
        <v>0</v>
      </c>
      <c r="M4650" s="106">
        <v>0</v>
      </c>
      <c r="N4650" s="105">
        <v>0</v>
      </c>
      <c r="O4650" s="106">
        <v>0</v>
      </c>
      <c r="P4650" s="106">
        <v>0</v>
      </c>
      <c r="Q4650" s="105">
        <v>12</v>
      </c>
      <c r="R4650" s="106">
        <v>4.9999998736893758E-5</v>
      </c>
      <c r="S4650" s="107">
        <v>7.9999997979030013E-5</v>
      </c>
    </row>
    <row r="4651" spans="1:19" x14ac:dyDescent="0.25">
      <c r="A4651" t="s">
        <v>331</v>
      </c>
      <c r="B4651" t="s">
        <v>347</v>
      </c>
      <c r="C4651" t="s">
        <v>347</v>
      </c>
      <c r="D4651" t="s">
        <v>347</v>
      </c>
      <c r="E4651" t="s">
        <v>267</v>
      </c>
      <c r="F4651" t="s">
        <v>339</v>
      </c>
      <c r="G4651">
        <v>7</v>
      </c>
      <c r="H4651" t="s">
        <v>367</v>
      </c>
      <c r="I4651" t="s">
        <v>430</v>
      </c>
      <c r="J4651" t="s">
        <v>434</v>
      </c>
      <c r="K4651">
        <v>26</v>
      </c>
      <c r="L4651" s="106">
        <v>2.3360000923275951E-2</v>
      </c>
      <c r="M4651" s="106">
        <v>2.338000014424324E-2</v>
      </c>
      <c r="N4651">
        <v>206</v>
      </c>
      <c r="O4651" s="106">
        <v>2.6359999552369121E-2</v>
      </c>
      <c r="P4651" s="106">
        <v>2.6639999821782109E-2</v>
      </c>
      <c r="Q4651">
        <v>4987</v>
      </c>
      <c r="R4651" s="106">
        <v>2.1919999271631241E-2</v>
      </c>
      <c r="S4651" s="106">
        <v>2.2490000352263451E-2</v>
      </c>
    </row>
    <row r="4652" spans="1:19" x14ac:dyDescent="0.25">
      <c r="A4652" t="s">
        <v>331</v>
      </c>
      <c r="B4652" t="s">
        <v>347</v>
      </c>
      <c r="C4652" t="s">
        <v>347</v>
      </c>
      <c r="D4652" t="s">
        <v>347</v>
      </c>
      <c r="E4652" t="s">
        <v>267</v>
      </c>
      <c r="F4652" t="s">
        <v>339</v>
      </c>
      <c r="G4652" s="105">
        <v>7</v>
      </c>
      <c r="H4652" t="s">
        <v>367</v>
      </c>
      <c r="I4652" t="s">
        <v>430</v>
      </c>
      <c r="J4652" t="s">
        <v>432</v>
      </c>
      <c r="K4652" s="105">
        <v>51</v>
      </c>
      <c r="L4652" s="106">
        <v>4.5820001512765877E-2</v>
      </c>
      <c r="M4652" s="106">
        <v>4.585999995470047E-2</v>
      </c>
      <c r="N4652" s="105">
        <v>411</v>
      </c>
      <c r="O4652" s="106">
        <v>5.2579998970031738E-2</v>
      </c>
      <c r="P4652" s="106">
        <v>5.3139999508857727E-2</v>
      </c>
      <c r="Q4652" s="105">
        <v>18498</v>
      </c>
      <c r="R4652" s="106">
        <v>8.1320002675056458E-2</v>
      </c>
      <c r="S4652" s="107">
        <v>8.343999832868576E-2</v>
      </c>
    </row>
    <row r="4653" spans="1:19" x14ac:dyDescent="0.25">
      <c r="A4653" t="s">
        <v>331</v>
      </c>
      <c r="B4653" t="s">
        <v>347</v>
      </c>
      <c r="C4653" t="s">
        <v>347</v>
      </c>
      <c r="D4653" t="s">
        <v>347</v>
      </c>
      <c r="E4653" t="s">
        <v>267</v>
      </c>
      <c r="F4653" t="s">
        <v>339</v>
      </c>
      <c r="G4653" s="105">
        <v>7</v>
      </c>
      <c r="H4653" t="s">
        <v>367</v>
      </c>
      <c r="I4653" t="s">
        <v>430</v>
      </c>
      <c r="J4653" t="s">
        <v>435</v>
      </c>
      <c r="K4653" s="105">
        <v>0</v>
      </c>
      <c r="L4653" s="106">
        <v>0</v>
      </c>
      <c r="M4653" s="106">
        <v>0</v>
      </c>
      <c r="N4653" s="105">
        <v>2</v>
      </c>
      <c r="O4653" s="106">
        <v>2.6000000070780521E-4</v>
      </c>
      <c r="P4653" s="106">
        <v>2.6000000070780521E-4</v>
      </c>
      <c r="Q4653" s="105">
        <v>391</v>
      </c>
      <c r="R4653" s="106">
        <v>1.7199999419972301E-3</v>
      </c>
      <c r="S4653" s="107">
        <v>1.760000013746321E-3</v>
      </c>
    </row>
    <row r="4654" spans="1:19" x14ac:dyDescent="0.25">
      <c r="A4654" t="s">
        <v>331</v>
      </c>
      <c r="B4654" t="s">
        <v>347</v>
      </c>
      <c r="C4654" t="s">
        <v>347</v>
      </c>
      <c r="D4654" t="s">
        <v>347</v>
      </c>
      <c r="E4654" t="s">
        <v>267</v>
      </c>
      <c r="F4654" t="s">
        <v>339</v>
      </c>
      <c r="G4654" s="105">
        <v>7</v>
      </c>
      <c r="H4654" t="s">
        <v>367</v>
      </c>
      <c r="I4654" t="s">
        <v>430</v>
      </c>
      <c r="J4654" t="s">
        <v>436</v>
      </c>
      <c r="K4654" s="105">
        <v>23</v>
      </c>
      <c r="L4654" s="106">
        <v>2.0659999921917919E-2</v>
      </c>
      <c r="M4654" s="106">
        <v>2.0679999142885212E-2</v>
      </c>
      <c r="N4654" s="105">
        <v>111</v>
      </c>
      <c r="O4654" s="106">
        <v>1.4200000092387199E-2</v>
      </c>
      <c r="P4654" s="106">
        <v>1.434999983757734E-2</v>
      </c>
      <c r="Q4654" s="105">
        <v>6784</v>
      </c>
      <c r="R4654" s="106">
        <v>2.9829999431967739E-2</v>
      </c>
      <c r="S4654" s="107">
        <v>3.060000017285347E-2</v>
      </c>
    </row>
    <row r="4655" spans="1:19" x14ac:dyDescent="0.25">
      <c r="A4655" t="s">
        <v>331</v>
      </c>
      <c r="B4655" t="s">
        <v>347</v>
      </c>
      <c r="C4655" t="s">
        <v>347</v>
      </c>
      <c r="D4655" t="s">
        <v>347</v>
      </c>
      <c r="E4655" t="s">
        <v>267</v>
      </c>
      <c r="F4655" t="s">
        <v>339</v>
      </c>
      <c r="G4655" s="105">
        <v>7</v>
      </c>
      <c r="H4655" t="s">
        <v>367</v>
      </c>
      <c r="I4655" t="s">
        <v>430</v>
      </c>
      <c r="J4655" t="s">
        <v>431</v>
      </c>
      <c r="K4655" s="105">
        <v>402</v>
      </c>
      <c r="L4655" s="106">
        <v>0.36118999123573298</v>
      </c>
      <c r="M4655" s="106">
        <v>0.3615100085735321</v>
      </c>
      <c r="N4655" s="105">
        <v>2825</v>
      </c>
      <c r="O4655" s="106">
        <v>0.36144000291824341</v>
      </c>
      <c r="P4655" s="106">
        <v>0.3652699887752533</v>
      </c>
      <c r="Q4655" s="105">
        <v>77035</v>
      </c>
      <c r="R4655" s="106">
        <v>0.33867999911308289</v>
      </c>
      <c r="S4655" s="107">
        <v>0.3474699854850769</v>
      </c>
    </row>
    <row r="4656" spans="1:19" x14ac:dyDescent="0.25">
      <c r="A4656" t="s">
        <v>331</v>
      </c>
      <c r="B4656" t="s">
        <v>347</v>
      </c>
      <c r="C4656" t="s">
        <v>347</v>
      </c>
      <c r="D4656" t="s">
        <v>347</v>
      </c>
      <c r="E4656" t="s">
        <v>267</v>
      </c>
      <c r="F4656" t="s">
        <v>339</v>
      </c>
      <c r="G4656" s="105">
        <v>7</v>
      </c>
      <c r="H4656" t="s">
        <v>367</v>
      </c>
      <c r="I4656" t="s">
        <v>430</v>
      </c>
      <c r="J4656" t="s">
        <v>502</v>
      </c>
      <c r="K4656" s="105">
        <v>610</v>
      </c>
      <c r="L4656" s="106">
        <v>0.54807001352310181</v>
      </c>
      <c r="M4656" s="106">
        <v>0.54856002330780029</v>
      </c>
      <c r="N4656" s="105">
        <v>4179</v>
      </c>
      <c r="O4656" s="106">
        <v>0.53466999530792236</v>
      </c>
      <c r="P4656" s="106">
        <v>0.54034000635147095</v>
      </c>
      <c r="Q4656" s="105">
        <v>114008</v>
      </c>
      <c r="R4656" s="106">
        <v>0.5012199878692627</v>
      </c>
      <c r="S4656" s="107">
        <v>0.51424002647399902</v>
      </c>
    </row>
    <row r="4657" spans="1:19" x14ac:dyDescent="0.25">
      <c r="A4657" t="s">
        <v>331</v>
      </c>
      <c r="B4657" t="s">
        <v>347</v>
      </c>
      <c r="C4657" t="s">
        <v>347</v>
      </c>
      <c r="D4657" t="s">
        <v>347</v>
      </c>
      <c r="E4657" t="s">
        <v>267</v>
      </c>
      <c r="F4657" t="s">
        <v>339</v>
      </c>
      <c r="G4657" s="105">
        <v>7</v>
      </c>
      <c r="H4657" t="s">
        <v>367</v>
      </c>
      <c r="I4657" t="s">
        <v>430</v>
      </c>
      <c r="J4657" t="s">
        <v>86</v>
      </c>
      <c r="K4657" s="105">
        <v>1</v>
      </c>
      <c r="L4657" s="106">
        <v>8.9999998454004526E-4</v>
      </c>
      <c r="N4657" s="105">
        <v>82</v>
      </c>
      <c r="O4657" s="106">
        <v>1.0490000247955321E-2</v>
      </c>
      <c r="Q4657" s="105">
        <v>5756</v>
      </c>
      <c r="R4657" s="106">
        <v>2.5310000404715541E-2</v>
      </c>
      <c r="S4657" s="107"/>
    </row>
    <row r="4658" spans="1:19" x14ac:dyDescent="0.25">
      <c r="A4658" t="s">
        <v>331</v>
      </c>
      <c r="B4658" t="s">
        <v>347</v>
      </c>
      <c r="C4658" t="s">
        <v>347</v>
      </c>
      <c r="D4658" t="s">
        <v>347</v>
      </c>
      <c r="E4658" t="s">
        <v>267</v>
      </c>
      <c r="F4658" t="s">
        <v>339</v>
      </c>
      <c r="G4658">
        <v>7</v>
      </c>
      <c r="H4658" t="s">
        <v>367</v>
      </c>
      <c r="I4658" t="s">
        <v>401</v>
      </c>
      <c r="J4658" t="s">
        <v>405</v>
      </c>
      <c r="K4658">
        <v>832</v>
      </c>
      <c r="L4658" s="106">
        <v>0.74752998352050781</v>
      </c>
      <c r="M4658" s="106">
        <v>0.75774002075195313</v>
      </c>
      <c r="N4658">
        <v>5900</v>
      </c>
      <c r="O4658" s="106">
        <v>0.75485998392105103</v>
      </c>
      <c r="P4658" s="106">
        <v>0.76762998104095459</v>
      </c>
      <c r="Q4658">
        <v>171311</v>
      </c>
      <c r="R4658" s="106">
        <v>0.75314998626708984</v>
      </c>
      <c r="S4658" s="106">
        <v>0.77806001901626587</v>
      </c>
    </row>
    <row r="4659" spans="1:19" x14ac:dyDescent="0.25">
      <c r="A4659" t="s">
        <v>331</v>
      </c>
      <c r="B4659" t="s">
        <v>347</v>
      </c>
      <c r="C4659" t="s">
        <v>347</v>
      </c>
      <c r="D4659" t="s">
        <v>347</v>
      </c>
      <c r="E4659" t="s">
        <v>267</v>
      </c>
      <c r="F4659" t="s">
        <v>339</v>
      </c>
      <c r="G4659" s="105">
        <v>7</v>
      </c>
      <c r="H4659" t="s">
        <v>367</v>
      </c>
      <c r="I4659" t="s">
        <v>401</v>
      </c>
      <c r="J4659" t="s">
        <v>412</v>
      </c>
      <c r="K4659" s="105">
        <v>107</v>
      </c>
      <c r="L4659" s="106">
        <v>9.6139997243881226E-2</v>
      </c>
      <c r="M4659" s="106">
        <v>9.7450003027915955E-2</v>
      </c>
      <c r="N4659" s="105">
        <v>776</v>
      </c>
      <c r="O4659" s="106">
        <v>9.9279999732971191E-2</v>
      </c>
      <c r="P4659" s="106">
        <v>0.1009600013494492</v>
      </c>
      <c r="Q4659" s="105">
        <v>22313</v>
      </c>
      <c r="R4659" s="106">
        <v>9.8099999129772186E-2</v>
      </c>
      <c r="S4659" s="107">
        <v>0.10134000331163411</v>
      </c>
    </row>
    <row r="4660" spans="1:19" x14ac:dyDescent="0.25">
      <c r="A4660" t="s">
        <v>331</v>
      </c>
      <c r="B4660" t="s">
        <v>347</v>
      </c>
      <c r="C4660" t="s">
        <v>347</v>
      </c>
      <c r="D4660" t="s">
        <v>347</v>
      </c>
      <c r="E4660" t="s">
        <v>267</v>
      </c>
      <c r="F4660" t="s">
        <v>339</v>
      </c>
      <c r="G4660" s="105">
        <v>7</v>
      </c>
      <c r="H4660" t="s">
        <v>367</v>
      </c>
      <c r="I4660" t="s">
        <v>401</v>
      </c>
      <c r="J4660" t="s">
        <v>413</v>
      </c>
      <c r="K4660" s="105">
        <v>102</v>
      </c>
      <c r="L4660" s="106">
        <v>9.1640003025531769E-2</v>
      </c>
      <c r="M4660" s="106">
        <v>9.2900000512599945E-2</v>
      </c>
      <c r="N4660" s="105">
        <v>566</v>
      </c>
      <c r="O4660" s="106">
        <v>7.2420001029968262E-2</v>
      </c>
      <c r="P4660" s="106">
        <v>7.3639996349811554E-2</v>
      </c>
      <c r="Q4660" s="105">
        <v>15680</v>
      </c>
      <c r="R4660" s="106">
        <v>6.8939998745918274E-2</v>
      </c>
      <c r="S4660" s="107">
        <v>7.1220003068447113E-2</v>
      </c>
    </row>
    <row r="4661" spans="1:19" x14ac:dyDescent="0.25">
      <c r="A4661" t="s">
        <v>331</v>
      </c>
      <c r="B4661" t="s">
        <v>347</v>
      </c>
      <c r="C4661" t="s">
        <v>347</v>
      </c>
      <c r="D4661" t="s">
        <v>347</v>
      </c>
      <c r="E4661" t="s">
        <v>267</v>
      </c>
      <c r="F4661" t="s">
        <v>339</v>
      </c>
      <c r="G4661" s="105">
        <v>7</v>
      </c>
      <c r="H4661" t="s">
        <v>367</v>
      </c>
      <c r="I4661" t="s">
        <v>401</v>
      </c>
      <c r="J4661" t="s">
        <v>441</v>
      </c>
      <c r="K4661" s="105">
        <v>15</v>
      </c>
      <c r="L4661" s="106">
        <v>1.3480000197887421E-2</v>
      </c>
      <c r="N4661" s="105">
        <v>130</v>
      </c>
      <c r="O4661" s="106">
        <v>1.6629999503493309E-2</v>
      </c>
      <c r="Q4661" s="105">
        <v>7283</v>
      </c>
      <c r="R4661" s="106">
        <v>3.2019998878240592E-2</v>
      </c>
      <c r="S4661" s="107"/>
    </row>
    <row r="4662" spans="1:19" x14ac:dyDescent="0.25">
      <c r="A4662" t="s">
        <v>331</v>
      </c>
      <c r="B4662" t="s">
        <v>347</v>
      </c>
      <c r="C4662" t="s">
        <v>347</v>
      </c>
      <c r="D4662" t="s">
        <v>347</v>
      </c>
      <c r="E4662" t="s">
        <v>267</v>
      </c>
      <c r="F4662" t="s">
        <v>339</v>
      </c>
      <c r="G4662" s="105">
        <v>7</v>
      </c>
      <c r="H4662" t="s">
        <v>367</v>
      </c>
      <c r="I4662" t="s">
        <v>401</v>
      </c>
      <c r="J4662" t="s">
        <v>414</v>
      </c>
      <c r="K4662" s="105">
        <v>57</v>
      </c>
      <c r="L4662" s="106">
        <v>5.1210001111030579E-2</v>
      </c>
      <c r="M4662" s="106">
        <v>5.1910001784563058E-2</v>
      </c>
      <c r="N4662" s="105">
        <v>444</v>
      </c>
      <c r="O4662" s="106">
        <v>5.6809999048709869E-2</v>
      </c>
      <c r="P4662" s="106">
        <v>5.7769998908042908E-2</v>
      </c>
      <c r="Q4662" s="105">
        <v>10872</v>
      </c>
      <c r="R4662" s="106">
        <v>4.7800000756978989E-2</v>
      </c>
      <c r="S4662" s="107">
        <v>4.9380000680685043E-2</v>
      </c>
    </row>
    <row r="4663" spans="1:19" x14ac:dyDescent="0.25">
      <c r="A4663" t="s">
        <v>331</v>
      </c>
      <c r="B4663" t="s">
        <v>347</v>
      </c>
      <c r="C4663" t="s">
        <v>347</v>
      </c>
      <c r="D4663" t="s">
        <v>347</v>
      </c>
      <c r="E4663" t="s">
        <v>246</v>
      </c>
      <c r="F4663" t="s">
        <v>247</v>
      </c>
      <c r="G4663" s="105">
        <v>7</v>
      </c>
      <c r="H4663" t="s">
        <v>367</v>
      </c>
      <c r="I4663" t="s">
        <v>349</v>
      </c>
      <c r="J4663" t="s">
        <v>350</v>
      </c>
      <c r="K4663" s="105">
        <v>14</v>
      </c>
      <c r="L4663" s="106">
        <v>6.3000000081956387E-3</v>
      </c>
      <c r="N4663" s="105">
        <v>45</v>
      </c>
      <c r="O4663" s="106">
        <v>5.7600000873208046E-3</v>
      </c>
      <c r="Q4663" s="105">
        <v>1130</v>
      </c>
      <c r="R4663" s="106">
        <v>4.9700001254677773E-3</v>
      </c>
      <c r="S4663" s="107"/>
    </row>
    <row r="4664" spans="1:19" x14ac:dyDescent="0.25">
      <c r="A4664" t="s">
        <v>331</v>
      </c>
      <c r="B4664" t="s">
        <v>347</v>
      </c>
      <c r="C4664" t="s">
        <v>347</v>
      </c>
      <c r="D4664" t="s">
        <v>347</v>
      </c>
      <c r="E4664" t="s">
        <v>246</v>
      </c>
      <c r="F4664" t="s">
        <v>247</v>
      </c>
      <c r="G4664" s="105">
        <v>7</v>
      </c>
      <c r="H4664" t="s">
        <v>367</v>
      </c>
      <c r="I4664" t="s">
        <v>349</v>
      </c>
      <c r="J4664" t="s">
        <v>368</v>
      </c>
      <c r="K4664" s="105">
        <v>88</v>
      </c>
      <c r="L4664" s="106">
        <v>3.9599999785423279E-2</v>
      </c>
      <c r="N4664" s="105">
        <v>275</v>
      </c>
      <c r="O4664" s="106">
        <v>3.5179998725652688E-2</v>
      </c>
      <c r="Q4664" s="105">
        <v>8418</v>
      </c>
      <c r="R4664" s="106">
        <v>3.700999915599823E-2</v>
      </c>
      <c r="S4664" s="107"/>
    </row>
    <row r="4665" spans="1:19" x14ac:dyDescent="0.25">
      <c r="A4665" t="s">
        <v>331</v>
      </c>
      <c r="B4665" t="s">
        <v>347</v>
      </c>
      <c r="C4665" t="s">
        <v>347</v>
      </c>
      <c r="D4665" t="s">
        <v>347</v>
      </c>
      <c r="E4665" t="s">
        <v>246</v>
      </c>
      <c r="F4665" t="s">
        <v>247</v>
      </c>
      <c r="G4665" s="105">
        <v>7</v>
      </c>
      <c r="H4665" t="s">
        <v>367</v>
      </c>
      <c r="I4665" t="s">
        <v>349</v>
      </c>
      <c r="J4665" t="s">
        <v>369</v>
      </c>
      <c r="K4665" s="105">
        <v>276</v>
      </c>
      <c r="L4665" s="106">
        <v>0.124210000038147</v>
      </c>
      <c r="N4665" s="105">
        <v>853</v>
      </c>
      <c r="O4665" s="106">
        <v>0.1091400012373924</v>
      </c>
      <c r="Q4665" s="105">
        <v>27454</v>
      </c>
      <c r="R4665" s="106">
        <v>0.1207000017166138</v>
      </c>
      <c r="S4665" s="107"/>
    </row>
    <row r="4666" spans="1:19" x14ac:dyDescent="0.25">
      <c r="A4666" t="s">
        <v>331</v>
      </c>
      <c r="B4666" t="s">
        <v>347</v>
      </c>
      <c r="C4666" t="s">
        <v>347</v>
      </c>
      <c r="D4666" t="s">
        <v>347</v>
      </c>
      <c r="E4666" t="s">
        <v>246</v>
      </c>
      <c r="F4666" t="s">
        <v>247</v>
      </c>
      <c r="G4666" s="105">
        <v>7</v>
      </c>
      <c r="H4666" t="s">
        <v>367</v>
      </c>
      <c r="I4666" t="s">
        <v>349</v>
      </c>
      <c r="J4666" t="s">
        <v>370</v>
      </c>
      <c r="K4666" s="105">
        <v>522</v>
      </c>
      <c r="L4666" s="106">
        <v>0.23491999506950381</v>
      </c>
      <c r="N4666" s="105">
        <v>1902</v>
      </c>
      <c r="O4666" s="106">
        <v>0.2433499991893768</v>
      </c>
      <c r="Q4666" s="105">
        <v>55879</v>
      </c>
      <c r="R4666" s="106">
        <v>0.24567000567913061</v>
      </c>
      <c r="S4666" s="107"/>
    </row>
    <row r="4667" spans="1:19" x14ac:dyDescent="0.25">
      <c r="A4667" t="s">
        <v>331</v>
      </c>
      <c r="B4667" t="s">
        <v>347</v>
      </c>
      <c r="C4667" t="s">
        <v>347</v>
      </c>
      <c r="D4667" t="s">
        <v>347</v>
      </c>
      <c r="E4667" t="s">
        <v>246</v>
      </c>
      <c r="F4667" t="s">
        <v>247</v>
      </c>
      <c r="G4667" s="105">
        <v>7</v>
      </c>
      <c r="H4667" t="s">
        <v>367</v>
      </c>
      <c r="I4667" t="s">
        <v>349</v>
      </c>
      <c r="J4667" t="s">
        <v>371</v>
      </c>
      <c r="K4667" s="105">
        <v>526</v>
      </c>
      <c r="L4667" s="106">
        <v>0.23671999573707581</v>
      </c>
      <c r="N4667" s="105">
        <v>1995</v>
      </c>
      <c r="O4667" s="106">
        <v>0.25525000691413879</v>
      </c>
      <c r="Q4667" s="105">
        <v>57982</v>
      </c>
      <c r="R4667" s="106">
        <v>0.25490999221801758</v>
      </c>
      <c r="S4667" s="107"/>
    </row>
    <row r="4668" spans="1:19" x14ac:dyDescent="0.25">
      <c r="A4668" t="s">
        <v>331</v>
      </c>
      <c r="B4668" t="s">
        <v>347</v>
      </c>
      <c r="C4668" t="s">
        <v>347</v>
      </c>
      <c r="D4668" t="s">
        <v>347</v>
      </c>
      <c r="E4668" t="s">
        <v>246</v>
      </c>
      <c r="F4668" t="s">
        <v>247</v>
      </c>
      <c r="G4668" s="105">
        <v>7</v>
      </c>
      <c r="H4668" t="s">
        <v>367</v>
      </c>
      <c r="I4668" t="s">
        <v>349</v>
      </c>
      <c r="J4668" t="s">
        <v>372</v>
      </c>
      <c r="K4668" s="105">
        <v>473</v>
      </c>
      <c r="L4668" s="106">
        <v>0.21287000179290769</v>
      </c>
      <c r="N4668" s="105">
        <v>1634</v>
      </c>
      <c r="O4668" s="106">
        <v>0.2090599983930588</v>
      </c>
      <c r="Q4668" s="105">
        <v>44765</v>
      </c>
      <c r="R4668" s="106">
        <v>0.19679999351501459</v>
      </c>
      <c r="S4668" s="107"/>
    </row>
    <row r="4669" spans="1:19" x14ac:dyDescent="0.25">
      <c r="A4669" t="s">
        <v>331</v>
      </c>
      <c r="B4669" t="s">
        <v>347</v>
      </c>
      <c r="C4669" t="s">
        <v>347</v>
      </c>
      <c r="D4669" t="s">
        <v>347</v>
      </c>
      <c r="E4669" t="s">
        <v>246</v>
      </c>
      <c r="F4669" t="s">
        <v>247</v>
      </c>
      <c r="G4669" s="105">
        <v>7</v>
      </c>
      <c r="H4669" t="s">
        <v>367</v>
      </c>
      <c r="I4669" t="s">
        <v>349</v>
      </c>
      <c r="J4669" t="s">
        <v>373</v>
      </c>
      <c r="K4669" s="105">
        <v>323</v>
      </c>
      <c r="L4669" s="106">
        <v>0.145359992980957</v>
      </c>
      <c r="N4669" s="105">
        <v>1112</v>
      </c>
      <c r="O4669" s="106">
        <v>0.14226999878883359</v>
      </c>
      <c r="Q4669" s="105">
        <v>31831</v>
      </c>
      <c r="R4669" s="106">
        <v>0.1399399936199188</v>
      </c>
      <c r="S4669" s="107"/>
    </row>
    <row r="4670" spans="1:19" x14ac:dyDescent="0.25">
      <c r="A4670" t="s">
        <v>331</v>
      </c>
      <c r="B4670" t="s">
        <v>347</v>
      </c>
      <c r="C4670" t="s">
        <v>347</v>
      </c>
      <c r="D4670" t="s">
        <v>347</v>
      </c>
      <c r="E4670" t="s">
        <v>246</v>
      </c>
      <c r="F4670" t="s">
        <v>247</v>
      </c>
      <c r="G4670">
        <v>7</v>
      </c>
      <c r="H4670" t="s">
        <v>367</v>
      </c>
      <c r="I4670" t="s">
        <v>438</v>
      </c>
      <c r="J4670" t="s">
        <v>48</v>
      </c>
      <c r="K4670">
        <v>1830</v>
      </c>
      <c r="L4670" s="106">
        <v>0.82358002662658691</v>
      </c>
      <c r="M4670" s="106">
        <v>0.8363800048828125</v>
      </c>
      <c r="N4670">
        <v>6396</v>
      </c>
      <c r="O4670" s="106">
        <v>0.81831997632980347</v>
      </c>
      <c r="P4670" s="106">
        <v>0.83215999603271484</v>
      </c>
      <c r="Q4670">
        <v>186401</v>
      </c>
      <c r="R4670" s="106">
        <v>0.81949001550674438</v>
      </c>
      <c r="S4670" s="106">
        <v>0.8465999960899353</v>
      </c>
    </row>
    <row r="4671" spans="1:19" x14ac:dyDescent="0.25">
      <c r="A4671" t="s">
        <v>331</v>
      </c>
      <c r="B4671" t="s">
        <v>347</v>
      </c>
      <c r="C4671" t="s">
        <v>347</v>
      </c>
      <c r="D4671" t="s">
        <v>347</v>
      </c>
      <c r="E4671" t="s">
        <v>246</v>
      </c>
      <c r="F4671" t="s">
        <v>247</v>
      </c>
      <c r="G4671" s="105">
        <v>7</v>
      </c>
      <c r="H4671" t="s">
        <v>367</v>
      </c>
      <c r="I4671" t="s">
        <v>438</v>
      </c>
      <c r="J4671" t="s">
        <v>42</v>
      </c>
      <c r="K4671" s="105">
        <v>212</v>
      </c>
      <c r="L4671" s="106">
        <v>9.5409996807575226E-2</v>
      </c>
      <c r="M4671" s="106">
        <v>9.6890002489089966E-2</v>
      </c>
      <c r="N4671" s="105">
        <v>759</v>
      </c>
      <c r="O4671" s="106">
        <v>9.7110003232955933E-2</v>
      </c>
      <c r="P4671" s="106">
        <v>9.8750002682209015E-2</v>
      </c>
      <c r="Q4671" s="105">
        <v>20350</v>
      </c>
      <c r="R4671" s="106">
        <v>8.9469999074935913E-2</v>
      </c>
      <c r="S4671" s="107">
        <v>9.2430002987384796E-2</v>
      </c>
    </row>
    <row r="4672" spans="1:19" x14ac:dyDescent="0.25">
      <c r="A4672" t="s">
        <v>331</v>
      </c>
      <c r="B4672" t="s">
        <v>347</v>
      </c>
      <c r="C4672" t="s">
        <v>347</v>
      </c>
      <c r="D4672" t="s">
        <v>347</v>
      </c>
      <c r="E4672" t="s">
        <v>246</v>
      </c>
      <c r="F4672" t="s">
        <v>247</v>
      </c>
      <c r="G4672" s="105">
        <v>7</v>
      </c>
      <c r="H4672" t="s">
        <v>367</v>
      </c>
      <c r="I4672" t="s">
        <v>438</v>
      </c>
      <c r="J4672" t="s">
        <v>374</v>
      </c>
      <c r="K4672" s="105">
        <v>146</v>
      </c>
      <c r="L4672" s="106">
        <v>6.5710000693798065E-2</v>
      </c>
      <c r="M4672" s="106">
        <v>6.6730000078678131E-2</v>
      </c>
      <c r="N4672" s="105">
        <v>531</v>
      </c>
      <c r="O4672" s="106">
        <v>6.7939996719360352E-2</v>
      </c>
      <c r="P4672" s="106">
        <v>6.9090001285076141E-2</v>
      </c>
      <c r="Q4672" s="105">
        <v>13425</v>
      </c>
      <c r="R4672" s="106">
        <v>5.9020001441240311E-2</v>
      </c>
      <c r="S4672" s="107">
        <v>6.0970000922679901E-2</v>
      </c>
    </row>
    <row r="4673" spans="1:19" x14ac:dyDescent="0.25">
      <c r="A4673" t="s">
        <v>331</v>
      </c>
      <c r="B4673" t="s">
        <v>347</v>
      </c>
      <c r="C4673" t="s">
        <v>347</v>
      </c>
      <c r="D4673" t="s">
        <v>347</v>
      </c>
      <c r="E4673" t="s">
        <v>246</v>
      </c>
      <c r="F4673" t="s">
        <v>247</v>
      </c>
      <c r="G4673" s="105">
        <v>7</v>
      </c>
      <c r="H4673" t="s">
        <v>367</v>
      </c>
      <c r="I4673" t="s">
        <v>438</v>
      </c>
      <c r="J4673" t="s">
        <v>86</v>
      </c>
      <c r="K4673" s="105">
        <v>34</v>
      </c>
      <c r="L4673" s="106">
        <v>1.530000008642673E-2</v>
      </c>
      <c r="N4673" s="105">
        <v>130</v>
      </c>
      <c r="O4673" s="106">
        <v>1.6629999503493309E-2</v>
      </c>
      <c r="Q4673" s="105">
        <v>7283</v>
      </c>
      <c r="R4673" s="106">
        <v>3.2019998878240592E-2</v>
      </c>
      <c r="S4673" s="107"/>
    </row>
    <row r="4674" spans="1:19" x14ac:dyDescent="0.25">
      <c r="A4674" t="s">
        <v>331</v>
      </c>
      <c r="B4674" t="s">
        <v>347</v>
      </c>
      <c r="C4674" t="s">
        <v>347</v>
      </c>
      <c r="D4674" t="s">
        <v>347</v>
      </c>
      <c r="E4674" t="s">
        <v>246</v>
      </c>
      <c r="F4674" t="s">
        <v>247</v>
      </c>
      <c r="G4674">
        <v>7</v>
      </c>
      <c r="H4674" t="s">
        <v>367</v>
      </c>
      <c r="I4674" t="s">
        <v>375</v>
      </c>
      <c r="J4674" t="s">
        <v>376</v>
      </c>
      <c r="K4674">
        <v>506</v>
      </c>
      <c r="L4674" s="106">
        <v>0.22772000730037689</v>
      </c>
      <c r="N4674">
        <v>1701</v>
      </c>
      <c r="O4674" s="106">
        <v>0.21762999892234799</v>
      </c>
      <c r="Q4674">
        <v>47189</v>
      </c>
      <c r="R4674" s="106">
        <v>0.20746000111103061</v>
      </c>
    </row>
    <row r="4675" spans="1:19" x14ac:dyDescent="0.25">
      <c r="A4675" t="s">
        <v>331</v>
      </c>
      <c r="B4675" t="s">
        <v>347</v>
      </c>
      <c r="C4675" t="s">
        <v>347</v>
      </c>
      <c r="D4675" t="s">
        <v>347</v>
      </c>
      <c r="E4675" t="s">
        <v>246</v>
      </c>
      <c r="F4675" t="s">
        <v>247</v>
      </c>
      <c r="G4675" s="105">
        <v>7</v>
      </c>
      <c r="H4675" t="s">
        <v>367</v>
      </c>
      <c r="I4675" t="s">
        <v>375</v>
      </c>
      <c r="J4675" t="s">
        <v>377</v>
      </c>
      <c r="K4675" s="105">
        <v>462</v>
      </c>
      <c r="L4675" s="106">
        <v>0.20791999995708471</v>
      </c>
      <c r="N4675" s="105">
        <v>1609</v>
      </c>
      <c r="O4675" s="106">
        <v>0.20586000382900241</v>
      </c>
      <c r="Q4675" s="105">
        <v>47420</v>
      </c>
      <c r="R4675" s="106">
        <v>0.20848000049591059</v>
      </c>
      <c r="S4675" s="107"/>
    </row>
    <row r="4676" spans="1:19" x14ac:dyDescent="0.25">
      <c r="A4676" t="s">
        <v>331</v>
      </c>
      <c r="B4676" t="s">
        <v>347</v>
      </c>
      <c r="C4676" t="s">
        <v>347</v>
      </c>
      <c r="D4676" t="s">
        <v>347</v>
      </c>
      <c r="E4676" t="s">
        <v>246</v>
      </c>
      <c r="F4676" t="s">
        <v>247</v>
      </c>
      <c r="G4676">
        <v>7</v>
      </c>
      <c r="H4676" t="s">
        <v>367</v>
      </c>
      <c r="I4676" t="s">
        <v>375</v>
      </c>
      <c r="J4676" t="s">
        <v>378</v>
      </c>
      <c r="K4676">
        <v>306</v>
      </c>
      <c r="L4676" s="106">
        <v>0.13771000504493711</v>
      </c>
      <c r="N4676">
        <v>1192</v>
      </c>
      <c r="O4676" s="106">
        <v>0.15251000225543981</v>
      </c>
      <c r="Q4676">
        <v>37332</v>
      </c>
      <c r="R4676" s="106">
        <v>0.1641300022602081</v>
      </c>
    </row>
    <row r="4677" spans="1:19" x14ac:dyDescent="0.25">
      <c r="A4677" t="s">
        <v>331</v>
      </c>
      <c r="B4677" t="s">
        <v>347</v>
      </c>
      <c r="C4677" t="s">
        <v>347</v>
      </c>
      <c r="D4677" t="s">
        <v>347</v>
      </c>
      <c r="E4677" t="s">
        <v>246</v>
      </c>
      <c r="F4677" t="s">
        <v>247</v>
      </c>
      <c r="G4677" s="105">
        <v>7</v>
      </c>
      <c r="H4677" t="s">
        <v>367</v>
      </c>
      <c r="I4677" t="s">
        <v>375</v>
      </c>
      <c r="J4677" t="s">
        <v>379</v>
      </c>
      <c r="K4677" s="105">
        <v>463</v>
      </c>
      <c r="L4677" s="106">
        <v>0.20837000012397769</v>
      </c>
      <c r="N4677" s="105">
        <v>1623</v>
      </c>
      <c r="O4677" s="106">
        <v>0.2076500058174133</v>
      </c>
      <c r="Q4677" s="105">
        <v>47525</v>
      </c>
      <c r="R4677" s="106">
        <v>0.20893999934196469</v>
      </c>
      <c r="S4677" s="107"/>
    </row>
    <row r="4678" spans="1:19" x14ac:dyDescent="0.25">
      <c r="A4678" t="s">
        <v>331</v>
      </c>
      <c r="B4678" t="s">
        <v>347</v>
      </c>
      <c r="C4678" t="s">
        <v>347</v>
      </c>
      <c r="D4678" t="s">
        <v>347</v>
      </c>
      <c r="E4678" t="s">
        <v>246</v>
      </c>
      <c r="F4678" t="s">
        <v>247</v>
      </c>
      <c r="G4678">
        <v>7</v>
      </c>
      <c r="H4678" t="s">
        <v>367</v>
      </c>
      <c r="I4678" t="s">
        <v>375</v>
      </c>
      <c r="J4678" t="s">
        <v>380</v>
      </c>
      <c r="K4678">
        <v>485</v>
      </c>
      <c r="L4678" s="106">
        <v>0.21827000379562381</v>
      </c>
      <c r="N4678">
        <v>1691</v>
      </c>
      <c r="O4678" s="106">
        <v>0.2163500040769577</v>
      </c>
      <c r="Q4678">
        <v>47993</v>
      </c>
      <c r="R4678" s="106">
        <v>0.210999995470047</v>
      </c>
    </row>
    <row r="4679" spans="1:19" x14ac:dyDescent="0.25">
      <c r="A4679" t="s">
        <v>331</v>
      </c>
      <c r="B4679" t="s">
        <v>347</v>
      </c>
      <c r="C4679" t="s">
        <v>347</v>
      </c>
      <c r="D4679" t="s">
        <v>347</v>
      </c>
      <c r="E4679" t="s">
        <v>246</v>
      </c>
      <c r="F4679" t="s">
        <v>247</v>
      </c>
      <c r="G4679">
        <v>7</v>
      </c>
      <c r="H4679" t="s">
        <v>367</v>
      </c>
      <c r="I4679" t="s">
        <v>381</v>
      </c>
      <c r="J4679" t="s">
        <v>382</v>
      </c>
      <c r="K4679">
        <v>53</v>
      </c>
      <c r="L4679" s="106">
        <v>2.3849999532103539E-2</v>
      </c>
      <c r="M4679" s="106">
        <v>3.6699999123811722E-2</v>
      </c>
      <c r="N4679">
        <v>178</v>
      </c>
      <c r="O4679" s="106">
        <v>2.2770000621676448E-2</v>
      </c>
      <c r="P4679" s="106">
        <v>2.8389999642968181E-2</v>
      </c>
      <c r="Q4679">
        <v>5423</v>
      </c>
      <c r="R4679" s="106">
        <v>2.384000085294247E-2</v>
      </c>
      <c r="S4679" s="106">
        <v>3.0780000612139698E-2</v>
      </c>
    </row>
    <row r="4680" spans="1:19" x14ac:dyDescent="0.25">
      <c r="A4680" t="s">
        <v>331</v>
      </c>
      <c r="B4680" t="s">
        <v>347</v>
      </c>
      <c r="C4680" t="s">
        <v>347</v>
      </c>
      <c r="D4680" t="s">
        <v>347</v>
      </c>
      <c r="E4680" t="s">
        <v>246</v>
      </c>
      <c r="F4680" t="s">
        <v>247</v>
      </c>
      <c r="G4680" s="105">
        <v>7</v>
      </c>
      <c r="H4680" t="s">
        <v>367</v>
      </c>
      <c r="I4680" t="s">
        <v>381</v>
      </c>
      <c r="J4680" t="s">
        <v>383</v>
      </c>
      <c r="K4680" s="105">
        <v>246</v>
      </c>
      <c r="L4680" s="106">
        <v>0.11071000248193739</v>
      </c>
      <c r="M4680" s="106">
        <v>0.17035999894142151</v>
      </c>
      <c r="N4680" s="105">
        <v>844</v>
      </c>
      <c r="O4680" s="106">
        <v>0.10797999799251561</v>
      </c>
      <c r="P4680" s="106">
        <v>0.1346299946308136</v>
      </c>
      <c r="Q4680" s="105">
        <v>26007</v>
      </c>
      <c r="R4680" s="106">
        <v>0.11433999985456469</v>
      </c>
      <c r="S4680" s="107">
        <v>0.1476300060749054</v>
      </c>
    </row>
    <row r="4681" spans="1:19" x14ac:dyDescent="0.25">
      <c r="A4681" t="s">
        <v>331</v>
      </c>
      <c r="B4681" t="s">
        <v>347</v>
      </c>
      <c r="C4681" t="s">
        <v>347</v>
      </c>
      <c r="D4681" t="s">
        <v>347</v>
      </c>
      <c r="E4681" t="s">
        <v>246</v>
      </c>
      <c r="F4681" t="s">
        <v>247</v>
      </c>
      <c r="G4681" s="105">
        <v>7</v>
      </c>
      <c r="H4681" t="s">
        <v>367</v>
      </c>
      <c r="I4681" t="s">
        <v>381</v>
      </c>
      <c r="J4681" t="s">
        <v>384</v>
      </c>
      <c r="K4681" s="105">
        <v>1145</v>
      </c>
      <c r="L4681" s="106">
        <v>0.51529997587203979</v>
      </c>
      <c r="M4681" s="106">
        <v>0.79294002056121826</v>
      </c>
      <c r="N4681" s="105">
        <v>5247</v>
      </c>
      <c r="O4681" s="106">
        <v>0.67132002115249634</v>
      </c>
      <c r="P4681" s="106">
        <v>0.83697998523712158</v>
      </c>
      <c r="Q4681" s="105">
        <v>144739</v>
      </c>
      <c r="R4681" s="106">
        <v>0.6363300085067749</v>
      </c>
      <c r="S4681" s="107">
        <v>0.82159000635147095</v>
      </c>
    </row>
    <row r="4682" spans="1:19" x14ac:dyDescent="0.25">
      <c r="A4682" t="s">
        <v>331</v>
      </c>
      <c r="B4682" t="s">
        <v>347</v>
      </c>
      <c r="C4682" t="s">
        <v>347</v>
      </c>
      <c r="D4682" t="s">
        <v>347</v>
      </c>
      <c r="E4682" t="s">
        <v>246</v>
      </c>
      <c r="F4682" t="s">
        <v>247</v>
      </c>
      <c r="G4682" s="105">
        <v>7</v>
      </c>
      <c r="H4682" t="s">
        <v>367</v>
      </c>
      <c r="I4682" t="s">
        <v>381</v>
      </c>
      <c r="J4682" t="s">
        <v>385</v>
      </c>
      <c r="K4682" s="105">
        <v>778</v>
      </c>
      <c r="L4682" s="106">
        <v>0.35014000535011292</v>
      </c>
      <c r="N4682" s="105">
        <v>1547</v>
      </c>
      <c r="O4682" s="106">
        <v>0.1979299932718277</v>
      </c>
      <c r="Q4682" s="105">
        <v>51290</v>
      </c>
      <c r="R4682" s="106">
        <v>0.22549000382423401</v>
      </c>
      <c r="S4682" s="107"/>
    </row>
    <row r="4683" spans="1:19" x14ac:dyDescent="0.25">
      <c r="A4683" t="s">
        <v>331</v>
      </c>
      <c r="B4683" t="s">
        <v>347</v>
      </c>
      <c r="C4683" t="s">
        <v>347</v>
      </c>
      <c r="D4683" t="s">
        <v>347</v>
      </c>
      <c r="E4683" t="s">
        <v>246</v>
      </c>
      <c r="F4683" t="s">
        <v>247</v>
      </c>
      <c r="G4683">
        <v>7</v>
      </c>
      <c r="H4683" t="s">
        <v>367</v>
      </c>
      <c r="I4683" t="s">
        <v>386</v>
      </c>
      <c r="J4683" t="s">
        <v>387</v>
      </c>
      <c r="K4683">
        <v>96</v>
      </c>
      <c r="L4683" s="106">
        <v>4.3200001120567322E-2</v>
      </c>
      <c r="M4683" s="106">
        <v>4.3659999966621399E-2</v>
      </c>
      <c r="N4683">
        <v>183</v>
      </c>
      <c r="O4683" s="106">
        <v>2.3409999907016751E-2</v>
      </c>
      <c r="P4683" s="106">
        <v>2.364999987185001E-2</v>
      </c>
      <c r="Q4683">
        <v>12181</v>
      </c>
      <c r="R4683" s="106">
        <v>5.3550001233816147E-2</v>
      </c>
      <c r="S4683" s="106">
        <v>5.4999999701976783E-2</v>
      </c>
    </row>
    <row r="4684" spans="1:19" x14ac:dyDescent="0.25">
      <c r="A4684" t="s">
        <v>331</v>
      </c>
      <c r="B4684" t="s">
        <v>347</v>
      </c>
      <c r="C4684" t="s">
        <v>347</v>
      </c>
      <c r="D4684" t="s">
        <v>347</v>
      </c>
      <c r="E4684" t="s">
        <v>246</v>
      </c>
      <c r="F4684" t="s">
        <v>247</v>
      </c>
      <c r="G4684" s="105">
        <v>7</v>
      </c>
      <c r="H4684" t="s">
        <v>367</v>
      </c>
      <c r="I4684" t="s">
        <v>386</v>
      </c>
      <c r="J4684" t="s">
        <v>388</v>
      </c>
      <c r="K4684" s="105">
        <v>40</v>
      </c>
      <c r="L4684" s="106">
        <v>1.7999999225139621E-2</v>
      </c>
      <c r="M4684" s="106">
        <v>1.8190000206232071E-2</v>
      </c>
      <c r="N4684" s="105">
        <v>92</v>
      </c>
      <c r="O4684" s="106">
        <v>1.176999974995852E-2</v>
      </c>
      <c r="P4684" s="106">
        <v>1.188999973237514E-2</v>
      </c>
      <c r="Q4684" s="105">
        <v>6321</v>
      </c>
      <c r="R4684" s="106">
        <v>2.77900006622076E-2</v>
      </c>
      <c r="S4684" s="107">
        <v>2.8540000319480899E-2</v>
      </c>
    </row>
    <row r="4685" spans="1:19" x14ac:dyDescent="0.25">
      <c r="A4685" t="s">
        <v>331</v>
      </c>
      <c r="B4685" t="s">
        <v>347</v>
      </c>
      <c r="C4685" t="s">
        <v>347</v>
      </c>
      <c r="D4685" t="s">
        <v>347</v>
      </c>
      <c r="E4685" t="s">
        <v>246</v>
      </c>
      <c r="F4685" t="s">
        <v>247</v>
      </c>
      <c r="G4685" s="105">
        <v>7</v>
      </c>
      <c r="H4685" t="s">
        <v>367</v>
      </c>
      <c r="I4685" t="s">
        <v>386</v>
      </c>
      <c r="J4685" t="s">
        <v>85</v>
      </c>
      <c r="K4685" s="105">
        <v>33</v>
      </c>
      <c r="L4685" s="106">
        <v>1.484999991953373E-2</v>
      </c>
      <c r="M4685" s="106">
        <v>1.5010000206530091E-2</v>
      </c>
      <c r="N4685" s="105">
        <v>82</v>
      </c>
      <c r="O4685" s="106">
        <v>1.0490000247955321E-2</v>
      </c>
      <c r="P4685" s="106">
        <v>1.0599999688565729E-2</v>
      </c>
      <c r="Q4685" s="105">
        <v>4872</v>
      </c>
      <c r="R4685" s="106">
        <v>2.1420000120997429E-2</v>
      </c>
      <c r="S4685" s="107">
        <v>2.199999988079071E-2</v>
      </c>
    </row>
    <row r="4686" spans="1:19" x14ac:dyDescent="0.25">
      <c r="A4686" t="s">
        <v>331</v>
      </c>
      <c r="B4686" t="s">
        <v>347</v>
      </c>
      <c r="C4686" t="s">
        <v>347</v>
      </c>
      <c r="D4686" t="s">
        <v>347</v>
      </c>
      <c r="E4686" t="s">
        <v>246</v>
      </c>
      <c r="F4686" t="s">
        <v>247</v>
      </c>
      <c r="G4686" s="105">
        <v>7</v>
      </c>
      <c r="H4686" t="s">
        <v>367</v>
      </c>
      <c r="I4686" t="s">
        <v>386</v>
      </c>
      <c r="J4686" t="s">
        <v>389</v>
      </c>
      <c r="K4686" s="105">
        <v>24</v>
      </c>
      <c r="L4686" s="106">
        <v>1.080000028014183E-2</v>
      </c>
      <c r="M4686" s="106">
        <v>1.0909999720752239E-2</v>
      </c>
      <c r="N4686" s="105">
        <v>58</v>
      </c>
      <c r="O4686" s="106">
        <v>7.4200001545250416E-3</v>
      </c>
      <c r="P4686" s="106">
        <v>7.4999998323619366E-3</v>
      </c>
      <c r="Q4686" s="105">
        <v>4049</v>
      </c>
      <c r="R4686" s="106">
        <v>1.779999956488609E-2</v>
      </c>
      <c r="S4686" s="107">
        <v>1.8279999494552609E-2</v>
      </c>
    </row>
    <row r="4687" spans="1:19" x14ac:dyDescent="0.25">
      <c r="A4687" t="s">
        <v>331</v>
      </c>
      <c r="B4687" t="s">
        <v>347</v>
      </c>
      <c r="C4687" t="s">
        <v>347</v>
      </c>
      <c r="D4687" t="s">
        <v>347</v>
      </c>
      <c r="E4687" t="s">
        <v>246</v>
      </c>
      <c r="F4687" t="s">
        <v>247</v>
      </c>
      <c r="G4687" s="105">
        <v>7</v>
      </c>
      <c r="H4687" t="s">
        <v>367</v>
      </c>
      <c r="I4687" t="s">
        <v>386</v>
      </c>
      <c r="J4687" t="s">
        <v>86</v>
      </c>
      <c r="K4687" s="105">
        <v>23</v>
      </c>
      <c r="L4687" s="106">
        <v>1.035000011324883E-2</v>
      </c>
      <c r="N4687" s="105">
        <v>78</v>
      </c>
      <c r="O4687" s="106">
        <v>9.9799996241927147E-3</v>
      </c>
      <c r="Q4687" s="105">
        <v>5972</v>
      </c>
      <c r="R4687" s="106">
        <v>2.6259999722242359E-2</v>
      </c>
      <c r="S4687" s="107"/>
    </row>
    <row r="4688" spans="1:19" x14ac:dyDescent="0.25">
      <c r="A4688" t="s">
        <v>331</v>
      </c>
      <c r="B4688" t="s">
        <v>347</v>
      </c>
      <c r="C4688" t="s">
        <v>347</v>
      </c>
      <c r="D4688" t="s">
        <v>347</v>
      </c>
      <c r="E4688" t="s">
        <v>246</v>
      </c>
      <c r="F4688" t="s">
        <v>247</v>
      </c>
      <c r="G4688" s="105">
        <v>7</v>
      </c>
      <c r="H4688" t="s">
        <v>367</v>
      </c>
      <c r="I4688" t="s">
        <v>386</v>
      </c>
      <c r="J4688" t="s">
        <v>84</v>
      </c>
      <c r="K4688" s="105">
        <v>2006</v>
      </c>
      <c r="L4688" s="106">
        <v>0.90279000997543335</v>
      </c>
      <c r="M4688" s="106">
        <v>0.91223001480102539</v>
      </c>
      <c r="N4688" s="105">
        <v>7323</v>
      </c>
      <c r="O4688" s="106">
        <v>0.93691998720169067</v>
      </c>
      <c r="P4688" s="106">
        <v>0.94637000560760498</v>
      </c>
      <c r="Q4688" s="105">
        <v>194064</v>
      </c>
      <c r="R4688" s="106">
        <v>0.85317999124526978</v>
      </c>
      <c r="S4688" s="107">
        <v>0.87619000673294067</v>
      </c>
    </row>
    <row r="4689" spans="1:19" x14ac:dyDescent="0.25">
      <c r="A4689" t="s">
        <v>331</v>
      </c>
      <c r="B4689" t="s">
        <v>347</v>
      </c>
      <c r="C4689" t="s">
        <v>347</v>
      </c>
      <c r="D4689" t="s">
        <v>347</v>
      </c>
      <c r="E4689" t="s">
        <v>246</v>
      </c>
      <c r="F4689" t="s">
        <v>247</v>
      </c>
      <c r="G4689" s="105">
        <v>7</v>
      </c>
      <c r="H4689" t="s">
        <v>367</v>
      </c>
      <c r="I4689" t="s">
        <v>419</v>
      </c>
      <c r="J4689" t="s">
        <v>390</v>
      </c>
      <c r="K4689" s="105">
        <v>778</v>
      </c>
      <c r="L4689" s="106">
        <v>0.35014000535011292</v>
      </c>
      <c r="N4689" s="105">
        <v>1547</v>
      </c>
      <c r="O4689" s="106">
        <v>0.1979299932718277</v>
      </c>
      <c r="Q4689" s="105">
        <v>51290</v>
      </c>
      <c r="R4689" s="106">
        <v>0.22549000382423401</v>
      </c>
      <c r="S4689" s="107"/>
    </row>
    <row r="4690" spans="1:19" x14ac:dyDescent="0.25">
      <c r="A4690" t="s">
        <v>331</v>
      </c>
      <c r="B4690" t="s">
        <v>347</v>
      </c>
      <c r="C4690" t="s">
        <v>347</v>
      </c>
      <c r="D4690" t="s">
        <v>347</v>
      </c>
      <c r="E4690" t="s">
        <v>246</v>
      </c>
      <c r="F4690" t="s">
        <v>247</v>
      </c>
      <c r="G4690" s="105">
        <v>7</v>
      </c>
      <c r="H4690" t="s">
        <v>367</v>
      </c>
      <c r="I4690" t="s">
        <v>419</v>
      </c>
      <c r="J4690" t="s">
        <v>391</v>
      </c>
      <c r="K4690" s="105">
        <v>246</v>
      </c>
      <c r="L4690" s="106">
        <v>0.11071000248193739</v>
      </c>
      <c r="M4690" s="106">
        <v>0.17035999894142151</v>
      </c>
      <c r="N4690" s="105">
        <v>844</v>
      </c>
      <c r="O4690" s="106">
        <v>0.10797999799251561</v>
      </c>
      <c r="P4690" s="106">
        <v>0.1346299946308136</v>
      </c>
      <c r="Q4690" s="105">
        <v>26007</v>
      </c>
      <c r="R4690" s="106">
        <v>0.11433999985456469</v>
      </c>
      <c r="S4690" s="107">
        <v>0.1476300060749054</v>
      </c>
    </row>
    <row r="4691" spans="1:19" x14ac:dyDescent="0.25">
      <c r="A4691" t="s">
        <v>331</v>
      </c>
      <c r="B4691" t="s">
        <v>347</v>
      </c>
      <c r="C4691" t="s">
        <v>347</v>
      </c>
      <c r="D4691" t="s">
        <v>347</v>
      </c>
      <c r="E4691" t="s">
        <v>246</v>
      </c>
      <c r="F4691" t="s">
        <v>247</v>
      </c>
      <c r="G4691" s="105">
        <v>7</v>
      </c>
      <c r="H4691" t="s">
        <v>367</v>
      </c>
      <c r="I4691" t="s">
        <v>419</v>
      </c>
      <c r="J4691" t="s">
        <v>392</v>
      </c>
      <c r="K4691" s="105">
        <v>510</v>
      </c>
      <c r="L4691" s="106">
        <v>0.22951999306678769</v>
      </c>
      <c r="M4691" s="106">
        <v>0.35319000482559199</v>
      </c>
      <c r="N4691" s="105">
        <v>2533</v>
      </c>
      <c r="O4691" s="106">
        <v>0.32407999038696289</v>
      </c>
      <c r="P4691" s="106">
        <v>0.40404999256134028</v>
      </c>
      <c r="Q4691" s="105">
        <v>69347</v>
      </c>
      <c r="R4691" s="106">
        <v>0.30487999320030212</v>
      </c>
      <c r="S4691" s="107">
        <v>0.39364001154899603</v>
      </c>
    </row>
    <row r="4692" spans="1:19" x14ac:dyDescent="0.25">
      <c r="A4692" t="s">
        <v>331</v>
      </c>
      <c r="B4692" t="s">
        <v>347</v>
      </c>
      <c r="C4692" t="s">
        <v>347</v>
      </c>
      <c r="D4692" t="s">
        <v>347</v>
      </c>
      <c r="E4692" t="s">
        <v>246</v>
      </c>
      <c r="F4692" t="s">
        <v>247</v>
      </c>
      <c r="G4692" s="105">
        <v>7</v>
      </c>
      <c r="H4692" t="s">
        <v>367</v>
      </c>
      <c r="I4692" t="s">
        <v>419</v>
      </c>
      <c r="J4692" t="s">
        <v>393</v>
      </c>
      <c r="K4692" s="105">
        <v>542</v>
      </c>
      <c r="L4692" s="106">
        <v>0.24391999840736389</v>
      </c>
      <c r="M4692" s="106">
        <v>0.37534999847412109</v>
      </c>
      <c r="N4692" s="105">
        <v>2363</v>
      </c>
      <c r="O4692" s="106">
        <v>0.30232998728752142</v>
      </c>
      <c r="P4692" s="106">
        <v>0.37692999839782709</v>
      </c>
      <c r="Q4692" s="105">
        <v>66079</v>
      </c>
      <c r="R4692" s="106">
        <v>0.29050999879837042</v>
      </c>
      <c r="S4692" s="107">
        <v>0.37509000301361078</v>
      </c>
    </row>
    <row r="4693" spans="1:19" x14ac:dyDescent="0.25">
      <c r="A4693" t="s">
        <v>331</v>
      </c>
      <c r="B4693" t="s">
        <v>347</v>
      </c>
      <c r="C4693" t="s">
        <v>347</v>
      </c>
      <c r="D4693" t="s">
        <v>347</v>
      </c>
      <c r="E4693" t="s">
        <v>246</v>
      </c>
      <c r="F4693" t="s">
        <v>247</v>
      </c>
      <c r="G4693" s="105">
        <v>7</v>
      </c>
      <c r="H4693" t="s">
        <v>367</v>
      </c>
      <c r="I4693" t="s">
        <v>419</v>
      </c>
      <c r="J4693" t="s">
        <v>394</v>
      </c>
      <c r="K4693" s="105">
        <v>146</v>
      </c>
      <c r="L4693" s="106">
        <v>6.5710000693798065E-2</v>
      </c>
      <c r="M4693" s="106">
        <v>0.1011099964380264</v>
      </c>
      <c r="N4693" s="105">
        <v>529</v>
      </c>
      <c r="O4693" s="106">
        <v>6.7680001258850098E-2</v>
      </c>
      <c r="P4693" s="106">
        <v>8.4380000829696655E-2</v>
      </c>
      <c r="Q4693" s="105">
        <v>14736</v>
      </c>
      <c r="R4693" s="106">
        <v>6.4790003001689911E-2</v>
      </c>
      <c r="S4693" s="107">
        <v>8.3650000393390656E-2</v>
      </c>
    </row>
    <row r="4694" spans="1:19" x14ac:dyDescent="0.25">
      <c r="A4694" t="s">
        <v>331</v>
      </c>
      <c r="B4694" t="s">
        <v>347</v>
      </c>
      <c r="C4694" t="s">
        <v>347</v>
      </c>
      <c r="D4694" t="s">
        <v>347</v>
      </c>
      <c r="E4694" t="s">
        <v>246</v>
      </c>
      <c r="F4694" t="s">
        <v>247</v>
      </c>
      <c r="G4694" s="105">
        <v>7</v>
      </c>
      <c r="H4694" t="s">
        <v>367</v>
      </c>
      <c r="I4694" t="s">
        <v>439</v>
      </c>
      <c r="J4694" t="s">
        <v>440</v>
      </c>
      <c r="K4694" s="105">
        <v>778</v>
      </c>
      <c r="L4694" s="106">
        <v>0.35014000535011292</v>
      </c>
      <c r="N4694" s="105">
        <v>1547</v>
      </c>
      <c r="O4694" s="106">
        <v>0.1979299932718277</v>
      </c>
      <c r="Q4694" s="105">
        <v>51290</v>
      </c>
      <c r="R4694" s="106">
        <v>0.22549000382423401</v>
      </c>
      <c r="S4694" s="107"/>
    </row>
    <row r="4695" spans="1:19" x14ac:dyDescent="0.25">
      <c r="A4695" t="s">
        <v>331</v>
      </c>
      <c r="B4695" t="s">
        <v>347</v>
      </c>
      <c r="C4695" t="s">
        <v>347</v>
      </c>
      <c r="D4695" t="s">
        <v>347</v>
      </c>
      <c r="E4695" t="s">
        <v>246</v>
      </c>
      <c r="F4695" t="s">
        <v>247</v>
      </c>
      <c r="G4695" s="105">
        <v>7</v>
      </c>
      <c r="H4695" t="s">
        <v>367</v>
      </c>
      <c r="I4695" t="s">
        <v>439</v>
      </c>
      <c r="J4695" t="s">
        <v>442</v>
      </c>
      <c r="K4695" s="105">
        <v>1444</v>
      </c>
      <c r="L4695" s="106">
        <v>0.64986002445220947</v>
      </c>
      <c r="M4695" s="106">
        <v>1</v>
      </c>
      <c r="N4695" s="105">
        <v>6269</v>
      </c>
      <c r="O4695" s="106">
        <v>0.8020700216293335</v>
      </c>
      <c r="P4695" s="106">
        <v>1</v>
      </c>
      <c r="Q4695" s="105">
        <v>176169</v>
      </c>
      <c r="R4695" s="106">
        <v>0.77451002597808838</v>
      </c>
      <c r="S4695" s="107">
        <v>1</v>
      </c>
    </row>
    <row r="4696" spans="1:19" x14ac:dyDescent="0.25">
      <c r="A4696" t="s">
        <v>331</v>
      </c>
      <c r="B4696" t="s">
        <v>347</v>
      </c>
      <c r="C4696" t="s">
        <v>347</v>
      </c>
      <c r="D4696" t="s">
        <v>347</v>
      </c>
      <c r="E4696" t="s">
        <v>246</v>
      </c>
      <c r="F4696" t="s">
        <v>247</v>
      </c>
      <c r="G4696" s="105">
        <v>7</v>
      </c>
      <c r="H4696" t="s">
        <v>367</v>
      </c>
      <c r="I4696" t="s">
        <v>395</v>
      </c>
      <c r="J4696" t="s">
        <v>396</v>
      </c>
      <c r="K4696" s="105">
        <v>2207</v>
      </c>
      <c r="L4696" s="106">
        <v>0.99325001239776611</v>
      </c>
      <c r="N4696" s="105">
        <v>7771</v>
      </c>
      <c r="O4696" s="106">
        <v>0.99423998594284058</v>
      </c>
      <c r="Q4696" s="105">
        <v>225832</v>
      </c>
      <c r="R4696" s="106">
        <v>0.99285000562667847</v>
      </c>
      <c r="S4696" s="107"/>
    </row>
    <row r="4697" spans="1:19" x14ac:dyDescent="0.25">
      <c r="A4697" t="s">
        <v>331</v>
      </c>
      <c r="B4697" t="s">
        <v>347</v>
      </c>
      <c r="C4697" t="s">
        <v>347</v>
      </c>
      <c r="D4697" t="s">
        <v>347</v>
      </c>
      <c r="E4697" t="s">
        <v>246</v>
      </c>
      <c r="F4697" t="s">
        <v>247</v>
      </c>
      <c r="G4697" s="105">
        <v>7</v>
      </c>
      <c r="H4697" t="s">
        <v>367</v>
      </c>
      <c r="I4697" t="s">
        <v>395</v>
      </c>
      <c r="J4697" t="s">
        <v>397</v>
      </c>
      <c r="K4697" s="105">
        <v>15</v>
      </c>
      <c r="L4697" s="106">
        <v>6.750000175088644E-3</v>
      </c>
      <c r="N4697" s="105">
        <v>45</v>
      </c>
      <c r="O4697" s="106">
        <v>5.7600000873208046E-3</v>
      </c>
      <c r="Q4697" s="105">
        <v>1627</v>
      </c>
      <c r="R4697" s="106">
        <v>7.1499999612569809E-3</v>
      </c>
      <c r="S4697" s="107"/>
    </row>
    <row r="4698" spans="1:19" x14ac:dyDescent="0.25">
      <c r="A4698" t="s">
        <v>331</v>
      </c>
      <c r="B4698" t="s">
        <v>347</v>
      </c>
      <c r="C4698" t="s">
        <v>347</v>
      </c>
      <c r="D4698" t="s">
        <v>347</v>
      </c>
      <c r="E4698" t="s">
        <v>246</v>
      </c>
      <c r="F4698" t="s">
        <v>247</v>
      </c>
      <c r="G4698" s="105">
        <v>7</v>
      </c>
      <c r="H4698" t="s">
        <v>367</v>
      </c>
      <c r="I4698" t="s">
        <v>398</v>
      </c>
      <c r="J4698" t="s">
        <v>399</v>
      </c>
      <c r="K4698" s="105">
        <v>623</v>
      </c>
      <c r="L4698" s="106">
        <v>0.2803800106048584</v>
      </c>
      <c r="N4698" s="105">
        <v>2038</v>
      </c>
      <c r="O4698" s="106">
        <v>0.26074999570846558</v>
      </c>
      <c r="Q4698" s="105">
        <v>32785</v>
      </c>
      <c r="R4698" s="106">
        <v>0.14414000511169431</v>
      </c>
      <c r="S4698" s="107"/>
    </row>
    <row r="4699" spans="1:19" x14ac:dyDescent="0.25">
      <c r="A4699" t="s">
        <v>331</v>
      </c>
      <c r="B4699" t="s">
        <v>347</v>
      </c>
      <c r="C4699" t="s">
        <v>347</v>
      </c>
      <c r="D4699" t="s">
        <v>347</v>
      </c>
      <c r="E4699" t="s">
        <v>246</v>
      </c>
      <c r="F4699" t="s">
        <v>247</v>
      </c>
      <c r="G4699" s="105">
        <v>7</v>
      </c>
      <c r="H4699" t="s">
        <v>367</v>
      </c>
      <c r="I4699" t="s">
        <v>398</v>
      </c>
      <c r="J4699" t="s">
        <v>41</v>
      </c>
      <c r="K4699" s="105">
        <v>293</v>
      </c>
      <c r="L4699" s="106">
        <v>0.13186000287532809</v>
      </c>
      <c r="N4699" s="105">
        <v>1570</v>
      </c>
      <c r="O4699" s="106">
        <v>0.20087000727653501</v>
      </c>
      <c r="Q4699" s="105">
        <v>40324</v>
      </c>
      <c r="R4699" s="106">
        <v>0.177279993891716</v>
      </c>
      <c r="S4699" s="107"/>
    </row>
    <row r="4700" spans="1:19" x14ac:dyDescent="0.25">
      <c r="A4700" t="s">
        <v>331</v>
      </c>
      <c r="B4700" t="s">
        <v>347</v>
      </c>
      <c r="C4700" t="s">
        <v>347</v>
      </c>
      <c r="D4700" t="s">
        <v>347</v>
      </c>
      <c r="E4700" t="s">
        <v>246</v>
      </c>
      <c r="F4700" t="s">
        <v>247</v>
      </c>
      <c r="G4700" s="105">
        <v>7</v>
      </c>
      <c r="H4700" t="s">
        <v>367</v>
      </c>
      <c r="I4700" t="s">
        <v>398</v>
      </c>
      <c r="J4700" t="s">
        <v>40</v>
      </c>
      <c r="K4700" s="105">
        <v>408</v>
      </c>
      <c r="L4700" s="106">
        <v>0.18362000584602359</v>
      </c>
      <c r="N4700" s="105">
        <v>1455</v>
      </c>
      <c r="O4700" s="106">
        <v>0.18615999817848211</v>
      </c>
      <c r="Q4700" s="105">
        <v>47952</v>
      </c>
      <c r="R4700" s="106">
        <v>0.21082000434398651</v>
      </c>
      <c r="S4700" s="107"/>
    </row>
    <row r="4701" spans="1:19" x14ac:dyDescent="0.25">
      <c r="A4701" t="s">
        <v>331</v>
      </c>
      <c r="B4701" t="s">
        <v>347</v>
      </c>
      <c r="C4701" t="s">
        <v>347</v>
      </c>
      <c r="D4701" t="s">
        <v>347</v>
      </c>
      <c r="E4701" t="s">
        <v>246</v>
      </c>
      <c r="F4701" t="s">
        <v>247</v>
      </c>
      <c r="G4701" s="105">
        <v>7</v>
      </c>
      <c r="H4701" t="s">
        <v>367</v>
      </c>
      <c r="I4701" t="s">
        <v>398</v>
      </c>
      <c r="J4701" t="s">
        <v>39</v>
      </c>
      <c r="K4701" s="105">
        <v>420</v>
      </c>
      <c r="L4701" s="106">
        <v>0.1890199929475784</v>
      </c>
      <c r="N4701" s="105">
        <v>1552</v>
      </c>
      <c r="O4701" s="106">
        <v>0.19856999814510351</v>
      </c>
      <c r="Q4701" s="105">
        <v>51770</v>
      </c>
      <c r="R4701" s="106">
        <v>0.22759999334812159</v>
      </c>
      <c r="S4701" s="107"/>
    </row>
    <row r="4702" spans="1:19" x14ac:dyDescent="0.25">
      <c r="A4702" t="s">
        <v>331</v>
      </c>
      <c r="B4702" t="s">
        <v>347</v>
      </c>
      <c r="C4702" t="s">
        <v>347</v>
      </c>
      <c r="D4702" t="s">
        <v>347</v>
      </c>
      <c r="E4702" t="s">
        <v>246</v>
      </c>
      <c r="F4702" t="s">
        <v>247</v>
      </c>
      <c r="G4702" s="105">
        <v>7</v>
      </c>
      <c r="H4702" t="s">
        <v>367</v>
      </c>
      <c r="I4702" t="s">
        <v>398</v>
      </c>
      <c r="J4702" t="s">
        <v>400</v>
      </c>
      <c r="K4702" s="105">
        <v>478</v>
      </c>
      <c r="L4702" s="106">
        <v>0.21512000262737269</v>
      </c>
      <c r="N4702" s="105">
        <v>1201</v>
      </c>
      <c r="O4702" s="106">
        <v>0.15365999937057501</v>
      </c>
      <c r="Q4702" s="105">
        <v>54628</v>
      </c>
      <c r="R4702" s="106">
        <v>0.24017000198364261</v>
      </c>
      <c r="S4702" s="107"/>
    </row>
    <row r="4703" spans="1:19" x14ac:dyDescent="0.25">
      <c r="A4703" t="s">
        <v>331</v>
      </c>
      <c r="B4703" t="s">
        <v>347</v>
      </c>
      <c r="C4703" t="s">
        <v>347</v>
      </c>
      <c r="D4703" t="s">
        <v>347</v>
      </c>
      <c r="E4703" t="s">
        <v>246</v>
      </c>
      <c r="F4703" t="s">
        <v>247</v>
      </c>
      <c r="G4703" s="105">
        <v>7</v>
      </c>
      <c r="H4703" t="s">
        <v>367</v>
      </c>
      <c r="I4703" t="s">
        <v>422</v>
      </c>
      <c r="J4703" t="s">
        <v>429</v>
      </c>
      <c r="K4703" s="105">
        <v>715</v>
      </c>
      <c r="L4703" s="106">
        <v>0.3217799961566925</v>
      </c>
      <c r="N4703" s="105">
        <v>2398</v>
      </c>
      <c r="O4703" s="106">
        <v>0.30680999159812927</v>
      </c>
      <c r="Q4703" s="105">
        <v>80101</v>
      </c>
      <c r="R4703" s="106">
        <v>0.3521600067615509</v>
      </c>
      <c r="S4703" s="107"/>
    </row>
    <row r="4704" spans="1:19" x14ac:dyDescent="0.25">
      <c r="A4704" t="s">
        <v>331</v>
      </c>
      <c r="B4704" t="s">
        <v>347</v>
      </c>
      <c r="C4704" t="s">
        <v>347</v>
      </c>
      <c r="D4704" t="s">
        <v>347</v>
      </c>
      <c r="E4704" t="s">
        <v>246</v>
      </c>
      <c r="F4704" t="s">
        <v>247</v>
      </c>
      <c r="G4704" s="105">
        <v>7</v>
      </c>
      <c r="H4704" t="s">
        <v>367</v>
      </c>
      <c r="I4704" t="s">
        <v>422</v>
      </c>
      <c r="J4704" t="s">
        <v>423</v>
      </c>
      <c r="K4704" s="105">
        <v>1387</v>
      </c>
      <c r="L4704" s="106">
        <v>0.62421000003814697</v>
      </c>
      <c r="M4704" s="106">
        <v>0.92036998271942139</v>
      </c>
      <c r="N4704" s="105">
        <v>4657</v>
      </c>
      <c r="O4704" s="106">
        <v>0.59583002328872681</v>
      </c>
      <c r="P4704" s="106">
        <v>0.85953998565673828</v>
      </c>
      <c r="Q4704" s="105">
        <v>119646</v>
      </c>
      <c r="R4704" s="106">
        <v>0.52600997686386108</v>
      </c>
      <c r="S4704" s="107">
        <v>0.81194001436233521</v>
      </c>
    </row>
    <row r="4705" spans="1:19" x14ac:dyDescent="0.25">
      <c r="A4705" t="s">
        <v>331</v>
      </c>
      <c r="B4705" t="s">
        <v>347</v>
      </c>
      <c r="C4705" t="s">
        <v>347</v>
      </c>
      <c r="D4705" t="s">
        <v>347</v>
      </c>
      <c r="E4705" t="s">
        <v>246</v>
      </c>
      <c r="F4705" t="s">
        <v>247</v>
      </c>
      <c r="G4705" s="105">
        <v>7</v>
      </c>
      <c r="H4705" t="s">
        <v>367</v>
      </c>
      <c r="I4705" t="s">
        <v>422</v>
      </c>
      <c r="J4705" t="s">
        <v>424</v>
      </c>
      <c r="K4705" s="105">
        <v>58</v>
      </c>
      <c r="L4705" s="106">
        <v>2.6100000366568569E-2</v>
      </c>
      <c r="M4705" s="106">
        <v>3.8490001112222672E-2</v>
      </c>
      <c r="N4705" s="105">
        <v>413</v>
      </c>
      <c r="O4705" s="106">
        <v>5.2839998155832291E-2</v>
      </c>
      <c r="P4705" s="106">
        <v>7.6229996979236603E-2</v>
      </c>
      <c r="Q4705" s="105">
        <v>17180</v>
      </c>
      <c r="R4705" s="106">
        <v>7.5530000030994415E-2</v>
      </c>
      <c r="S4705" s="107">
        <v>0.11659000068902969</v>
      </c>
    </row>
    <row r="4706" spans="1:19" x14ac:dyDescent="0.25">
      <c r="A4706" t="s">
        <v>331</v>
      </c>
      <c r="B4706" t="s">
        <v>347</v>
      </c>
      <c r="C4706" t="s">
        <v>347</v>
      </c>
      <c r="D4706" t="s">
        <v>347</v>
      </c>
      <c r="E4706" t="s">
        <v>246</v>
      </c>
      <c r="F4706" t="s">
        <v>247</v>
      </c>
      <c r="G4706" s="105">
        <v>7</v>
      </c>
      <c r="H4706" t="s">
        <v>367</v>
      </c>
      <c r="I4706" t="s">
        <v>422</v>
      </c>
      <c r="J4706" t="s">
        <v>425</v>
      </c>
      <c r="K4706" s="105">
        <v>29</v>
      </c>
      <c r="L4706" s="106">
        <v>1.3050000183284279E-2</v>
      </c>
      <c r="M4706" s="106">
        <v>1.9239999353885651E-2</v>
      </c>
      <c r="N4706" s="105">
        <v>154</v>
      </c>
      <c r="O4706" s="106">
        <v>1.970000006258488E-2</v>
      </c>
      <c r="P4706" s="106">
        <v>2.8419999405741692E-2</v>
      </c>
      <c r="Q4706" s="105">
        <v>6082</v>
      </c>
      <c r="R4706" s="106">
        <v>2.6739999651908871E-2</v>
      </c>
      <c r="S4706" s="107">
        <v>4.1269998997449868E-2</v>
      </c>
    </row>
    <row r="4707" spans="1:19" x14ac:dyDescent="0.25">
      <c r="A4707" t="s">
        <v>331</v>
      </c>
      <c r="B4707" t="s">
        <v>347</v>
      </c>
      <c r="C4707" t="s">
        <v>347</v>
      </c>
      <c r="D4707" t="s">
        <v>347</v>
      </c>
      <c r="E4707" t="s">
        <v>246</v>
      </c>
      <c r="F4707" t="s">
        <v>247</v>
      </c>
      <c r="G4707" s="105">
        <v>7</v>
      </c>
      <c r="H4707" t="s">
        <v>367</v>
      </c>
      <c r="I4707" t="s">
        <v>422</v>
      </c>
      <c r="J4707" t="s">
        <v>426</v>
      </c>
      <c r="K4707" s="105">
        <v>31</v>
      </c>
      <c r="L4707" s="106">
        <v>1.3949999585747721E-2</v>
      </c>
      <c r="M4707" s="106">
        <v>2.057000063359737E-2</v>
      </c>
      <c r="N4707" s="105">
        <v>153</v>
      </c>
      <c r="O4707" s="106">
        <v>1.9579999148845669E-2</v>
      </c>
      <c r="P4707" s="106">
        <v>2.8240000829100609E-2</v>
      </c>
      <c r="Q4707" s="105">
        <v>3672</v>
      </c>
      <c r="R4707" s="106">
        <v>1.6140000894665722E-2</v>
      </c>
      <c r="S4707" s="107">
        <v>2.491999976336956E-2</v>
      </c>
    </row>
    <row r="4708" spans="1:19" x14ac:dyDescent="0.25">
      <c r="A4708" t="s">
        <v>331</v>
      </c>
      <c r="B4708" t="s">
        <v>347</v>
      </c>
      <c r="C4708" t="s">
        <v>347</v>
      </c>
      <c r="D4708" t="s">
        <v>347</v>
      </c>
      <c r="E4708" t="s">
        <v>246</v>
      </c>
      <c r="F4708" t="s">
        <v>247</v>
      </c>
      <c r="G4708" s="105">
        <v>7</v>
      </c>
      <c r="H4708" t="s">
        <v>367</v>
      </c>
      <c r="I4708" t="s">
        <v>422</v>
      </c>
      <c r="J4708" t="s">
        <v>427</v>
      </c>
      <c r="K4708" s="105">
        <v>2</v>
      </c>
      <c r="L4708" s="106">
        <v>8.9999998454004526E-4</v>
      </c>
      <c r="M4708" s="106">
        <v>1.329999999143183E-3</v>
      </c>
      <c r="N4708" s="105">
        <v>41</v>
      </c>
      <c r="O4708" s="106">
        <v>5.2499999292194843E-3</v>
      </c>
      <c r="P4708" s="106">
        <v>7.5699998997151852E-3</v>
      </c>
      <c r="Q4708" s="105">
        <v>766</v>
      </c>
      <c r="R4708" s="106">
        <v>3.3700000494718552E-3</v>
      </c>
      <c r="S4708" s="107">
        <v>5.2000000141561031E-3</v>
      </c>
    </row>
    <row r="4709" spans="1:19" x14ac:dyDescent="0.25">
      <c r="A4709" t="s">
        <v>331</v>
      </c>
      <c r="B4709" t="s">
        <v>347</v>
      </c>
      <c r="C4709" t="s">
        <v>347</v>
      </c>
      <c r="D4709" t="s">
        <v>347</v>
      </c>
      <c r="E4709" t="s">
        <v>246</v>
      </c>
      <c r="F4709" t="s">
        <v>247</v>
      </c>
      <c r="G4709">
        <v>7</v>
      </c>
      <c r="H4709" t="s">
        <v>367</v>
      </c>
      <c r="I4709" t="s">
        <v>422</v>
      </c>
      <c r="J4709" t="s">
        <v>428</v>
      </c>
      <c r="K4709">
        <v>0</v>
      </c>
      <c r="L4709" s="106">
        <v>0</v>
      </c>
      <c r="M4709" s="106">
        <v>0</v>
      </c>
      <c r="N4709">
        <v>0</v>
      </c>
      <c r="O4709" s="106">
        <v>0</v>
      </c>
      <c r="P4709" s="106">
        <v>0</v>
      </c>
      <c r="Q4709">
        <v>12</v>
      </c>
      <c r="R4709" s="106">
        <v>4.9999998736893758E-5</v>
      </c>
      <c r="S4709" s="106">
        <v>7.9999997979030013E-5</v>
      </c>
    </row>
    <row r="4710" spans="1:19" x14ac:dyDescent="0.25">
      <c r="A4710" t="s">
        <v>331</v>
      </c>
      <c r="B4710" t="s">
        <v>347</v>
      </c>
      <c r="C4710" t="s">
        <v>347</v>
      </c>
      <c r="D4710" t="s">
        <v>347</v>
      </c>
      <c r="E4710" t="s">
        <v>246</v>
      </c>
      <c r="F4710" t="s">
        <v>247</v>
      </c>
      <c r="G4710">
        <v>7</v>
      </c>
      <c r="H4710" t="s">
        <v>367</v>
      </c>
      <c r="I4710" t="s">
        <v>430</v>
      </c>
      <c r="J4710" t="s">
        <v>434</v>
      </c>
      <c r="K4710">
        <v>75</v>
      </c>
      <c r="L4710" s="106">
        <v>3.3750001341104507E-2</v>
      </c>
      <c r="M4710" s="106">
        <v>3.4139998257160187E-2</v>
      </c>
      <c r="N4710">
        <v>206</v>
      </c>
      <c r="O4710" s="106">
        <v>2.6359999552369121E-2</v>
      </c>
      <c r="P4710" s="106">
        <v>2.6639999821782109E-2</v>
      </c>
      <c r="Q4710">
        <v>4987</v>
      </c>
      <c r="R4710" s="106">
        <v>2.1919999271631241E-2</v>
      </c>
      <c r="S4710" s="106">
        <v>2.2490000352263451E-2</v>
      </c>
    </row>
    <row r="4711" spans="1:19" x14ac:dyDescent="0.25">
      <c r="A4711" t="s">
        <v>331</v>
      </c>
      <c r="B4711" t="s">
        <v>347</v>
      </c>
      <c r="C4711" t="s">
        <v>347</v>
      </c>
      <c r="D4711" t="s">
        <v>347</v>
      </c>
      <c r="E4711" t="s">
        <v>246</v>
      </c>
      <c r="F4711" t="s">
        <v>247</v>
      </c>
      <c r="G4711" s="105">
        <v>7</v>
      </c>
      <c r="H4711" t="s">
        <v>367</v>
      </c>
      <c r="I4711" t="s">
        <v>430</v>
      </c>
      <c r="J4711" t="s">
        <v>432</v>
      </c>
      <c r="K4711" s="105">
        <v>149</v>
      </c>
      <c r="L4711" s="106">
        <v>6.7060001194477081E-2</v>
      </c>
      <c r="M4711" s="106">
        <v>6.7819997668266296E-2</v>
      </c>
      <c r="N4711" s="105">
        <v>411</v>
      </c>
      <c r="O4711" s="106">
        <v>5.2579998970031738E-2</v>
      </c>
      <c r="P4711" s="106">
        <v>5.3139999508857727E-2</v>
      </c>
      <c r="Q4711" s="105">
        <v>18498</v>
      </c>
      <c r="R4711" s="106">
        <v>8.1320002675056458E-2</v>
      </c>
      <c r="S4711" s="107">
        <v>8.343999832868576E-2</v>
      </c>
    </row>
    <row r="4712" spans="1:19" x14ac:dyDescent="0.25">
      <c r="A4712" t="s">
        <v>331</v>
      </c>
      <c r="B4712" t="s">
        <v>347</v>
      </c>
      <c r="C4712" t="s">
        <v>347</v>
      </c>
      <c r="D4712" t="s">
        <v>347</v>
      </c>
      <c r="E4712" t="s">
        <v>246</v>
      </c>
      <c r="F4712" t="s">
        <v>247</v>
      </c>
      <c r="G4712" s="105">
        <v>7</v>
      </c>
      <c r="H4712" t="s">
        <v>367</v>
      </c>
      <c r="I4712" t="s">
        <v>430</v>
      </c>
      <c r="J4712" t="s">
        <v>435</v>
      </c>
      <c r="K4712" s="105">
        <v>0</v>
      </c>
      <c r="L4712" s="106">
        <v>0</v>
      </c>
      <c r="M4712" s="106">
        <v>0</v>
      </c>
      <c r="N4712" s="105">
        <v>2</v>
      </c>
      <c r="O4712" s="106">
        <v>2.6000000070780521E-4</v>
      </c>
      <c r="P4712" s="106">
        <v>2.6000000070780521E-4</v>
      </c>
      <c r="Q4712" s="105">
        <v>391</v>
      </c>
      <c r="R4712" s="106">
        <v>1.7199999419972301E-3</v>
      </c>
      <c r="S4712" s="107">
        <v>1.760000013746321E-3</v>
      </c>
    </row>
    <row r="4713" spans="1:19" x14ac:dyDescent="0.25">
      <c r="A4713" t="s">
        <v>331</v>
      </c>
      <c r="B4713" t="s">
        <v>347</v>
      </c>
      <c r="C4713" t="s">
        <v>347</v>
      </c>
      <c r="D4713" t="s">
        <v>347</v>
      </c>
      <c r="E4713" t="s">
        <v>246</v>
      </c>
      <c r="F4713" t="s">
        <v>247</v>
      </c>
      <c r="G4713">
        <v>7</v>
      </c>
      <c r="H4713" t="s">
        <v>367</v>
      </c>
      <c r="I4713" t="s">
        <v>430</v>
      </c>
      <c r="J4713" t="s">
        <v>436</v>
      </c>
      <c r="K4713">
        <v>36</v>
      </c>
      <c r="L4713" s="106">
        <v>1.6200000420212749E-2</v>
      </c>
      <c r="M4713" s="106">
        <v>1.6389999538660049E-2</v>
      </c>
      <c r="N4713">
        <v>111</v>
      </c>
      <c r="O4713" s="106">
        <v>1.4200000092387199E-2</v>
      </c>
      <c r="P4713" s="106">
        <v>1.434999983757734E-2</v>
      </c>
      <c r="Q4713">
        <v>6784</v>
      </c>
      <c r="R4713" s="106">
        <v>2.9829999431967739E-2</v>
      </c>
      <c r="S4713" s="106">
        <v>3.060000017285347E-2</v>
      </c>
    </row>
    <row r="4714" spans="1:19" x14ac:dyDescent="0.25">
      <c r="A4714" t="s">
        <v>331</v>
      </c>
      <c r="B4714" t="s">
        <v>347</v>
      </c>
      <c r="C4714" t="s">
        <v>347</v>
      </c>
      <c r="D4714" t="s">
        <v>347</v>
      </c>
      <c r="E4714" t="s">
        <v>246</v>
      </c>
      <c r="F4714" t="s">
        <v>247</v>
      </c>
      <c r="G4714" s="105">
        <v>7</v>
      </c>
      <c r="H4714" t="s">
        <v>367</v>
      </c>
      <c r="I4714" t="s">
        <v>430</v>
      </c>
      <c r="J4714" t="s">
        <v>431</v>
      </c>
      <c r="K4714" s="105">
        <v>686</v>
      </c>
      <c r="L4714" s="106">
        <v>0.30873000621795649</v>
      </c>
      <c r="M4714" s="106">
        <v>0.31224000453948969</v>
      </c>
      <c r="N4714" s="105">
        <v>2825</v>
      </c>
      <c r="O4714" s="106">
        <v>0.36144000291824341</v>
      </c>
      <c r="P4714" s="106">
        <v>0.3652699887752533</v>
      </c>
      <c r="Q4714" s="105">
        <v>77035</v>
      </c>
      <c r="R4714" s="106">
        <v>0.33867999911308289</v>
      </c>
      <c r="S4714" s="107">
        <v>0.3474699854850769</v>
      </c>
    </row>
    <row r="4715" spans="1:19" x14ac:dyDescent="0.25">
      <c r="A4715" t="s">
        <v>331</v>
      </c>
      <c r="B4715" t="s">
        <v>347</v>
      </c>
      <c r="C4715" t="s">
        <v>347</v>
      </c>
      <c r="D4715" t="s">
        <v>347</v>
      </c>
      <c r="E4715" t="s">
        <v>246</v>
      </c>
      <c r="F4715" t="s">
        <v>247</v>
      </c>
      <c r="G4715" s="105">
        <v>7</v>
      </c>
      <c r="H4715" t="s">
        <v>367</v>
      </c>
      <c r="I4715" t="s">
        <v>430</v>
      </c>
      <c r="J4715" t="s">
        <v>502</v>
      </c>
      <c r="K4715" s="105">
        <v>1251</v>
      </c>
      <c r="L4715" s="106">
        <v>0.56300997734069824</v>
      </c>
      <c r="M4715" s="106">
        <v>0.56941002607345581</v>
      </c>
      <c r="N4715" s="105">
        <v>4179</v>
      </c>
      <c r="O4715" s="106">
        <v>0.53466999530792236</v>
      </c>
      <c r="P4715" s="106">
        <v>0.54034000635147095</v>
      </c>
      <c r="Q4715" s="105">
        <v>114008</v>
      </c>
      <c r="R4715" s="106">
        <v>0.5012199878692627</v>
      </c>
      <c r="S4715" s="107">
        <v>0.51424002647399902</v>
      </c>
    </row>
    <row r="4716" spans="1:19" x14ac:dyDescent="0.25">
      <c r="A4716" t="s">
        <v>331</v>
      </c>
      <c r="B4716" t="s">
        <v>347</v>
      </c>
      <c r="C4716" t="s">
        <v>347</v>
      </c>
      <c r="D4716" t="s">
        <v>347</v>
      </c>
      <c r="E4716" t="s">
        <v>246</v>
      </c>
      <c r="F4716" t="s">
        <v>247</v>
      </c>
      <c r="G4716" s="105">
        <v>7</v>
      </c>
      <c r="H4716" t="s">
        <v>367</v>
      </c>
      <c r="I4716" t="s">
        <v>430</v>
      </c>
      <c r="J4716" t="s">
        <v>86</v>
      </c>
      <c r="K4716" s="105">
        <v>25</v>
      </c>
      <c r="L4716" s="106">
        <v>1.1250000447034839E-2</v>
      </c>
      <c r="N4716" s="105">
        <v>82</v>
      </c>
      <c r="O4716" s="106">
        <v>1.0490000247955321E-2</v>
      </c>
      <c r="Q4716" s="105">
        <v>5756</v>
      </c>
      <c r="R4716" s="106">
        <v>2.5310000404715541E-2</v>
      </c>
      <c r="S4716" s="107"/>
    </row>
    <row r="4717" spans="1:19" x14ac:dyDescent="0.25">
      <c r="A4717" t="s">
        <v>331</v>
      </c>
      <c r="B4717" t="s">
        <v>347</v>
      </c>
      <c r="C4717" t="s">
        <v>347</v>
      </c>
      <c r="D4717" t="s">
        <v>347</v>
      </c>
      <c r="E4717" t="s">
        <v>246</v>
      </c>
      <c r="F4717" t="s">
        <v>247</v>
      </c>
      <c r="G4717" s="105">
        <v>7</v>
      </c>
      <c r="H4717" t="s">
        <v>367</v>
      </c>
      <c r="I4717" t="s">
        <v>401</v>
      </c>
      <c r="J4717" t="s">
        <v>405</v>
      </c>
      <c r="K4717" s="105">
        <v>1682</v>
      </c>
      <c r="L4717" s="106">
        <v>0.75698000192642212</v>
      </c>
      <c r="M4717" s="106">
        <v>0.76873999834060669</v>
      </c>
      <c r="N4717" s="105">
        <v>5900</v>
      </c>
      <c r="O4717" s="106">
        <v>0.75485998392105103</v>
      </c>
      <c r="P4717" s="106">
        <v>0.76762998104095459</v>
      </c>
      <c r="Q4717" s="105">
        <v>171311</v>
      </c>
      <c r="R4717" s="106">
        <v>0.75314998626708984</v>
      </c>
      <c r="S4717" s="107">
        <v>0.77806001901626587</v>
      </c>
    </row>
    <row r="4718" spans="1:19" x14ac:dyDescent="0.25">
      <c r="A4718" t="s">
        <v>331</v>
      </c>
      <c r="B4718" t="s">
        <v>347</v>
      </c>
      <c r="C4718" t="s">
        <v>347</v>
      </c>
      <c r="D4718" t="s">
        <v>347</v>
      </c>
      <c r="E4718" t="s">
        <v>246</v>
      </c>
      <c r="F4718" t="s">
        <v>247</v>
      </c>
      <c r="G4718" s="105">
        <v>7</v>
      </c>
      <c r="H4718" t="s">
        <v>367</v>
      </c>
      <c r="I4718" t="s">
        <v>401</v>
      </c>
      <c r="J4718" t="s">
        <v>412</v>
      </c>
      <c r="K4718" s="105">
        <v>215</v>
      </c>
      <c r="L4718" s="106">
        <v>9.6759997308254242E-2</v>
      </c>
      <c r="M4718" s="106">
        <v>9.8260000348091125E-2</v>
      </c>
      <c r="N4718" s="105">
        <v>776</v>
      </c>
      <c r="O4718" s="106">
        <v>9.9279999732971191E-2</v>
      </c>
      <c r="P4718" s="106">
        <v>0.1009600013494492</v>
      </c>
      <c r="Q4718" s="105">
        <v>22313</v>
      </c>
      <c r="R4718" s="106">
        <v>9.8099999129772186E-2</v>
      </c>
      <c r="S4718" s="107">
        <v>0.10134000331163411</v>
      </c>
    </row>
    <row r="4719" spans="1:19" x14ac:dyDescent="0.25">
      <c r="A4719" t="s">
        <v>331</v>
      </c>
      <c r="B4719" t="s">
        <v>347</v>
      </c>
      <c r="C4719" t="s">
        <v>347</v>
      </c>
      <c r="D4719" t="s">
        <v>347</v>
      </c>
      <c r="E4719" t="s">
        <v>246</v>
      </c>
      <c r="F4719" t="s">
        <v>247</v>
      </c>
      <c r="G4719" s="105">
        <v>7</v>
      </c>
      <c r="H4719" t="s">
        <v>367</v>
      </c>
      <c r="I4719" t="s">
        <v>401</v>
      </c>
      <c r="J4719" t="s">
        <v>413</v>
      </c>
      <c r="K4719" s="105">
        <v>165</v>
      </c>
      <c r="L4719" s="106">
        <v>7.425999641418457E-2</v>
      </c>
      <c r="M4719" s="106">
        <v>7.541000097990036E-2</v>
      </c>
      <c r="N4719" s="105">
        <v>566</v>
      </c>
      <c r="O4719" s="106">
        <v>7.2420001029968262E-2</v>
      </c>
      <c r="P4719" s="106">
        <v>7.3639996349811554E-2</v>
      </c>
      <c r="Q4719" s="105">
        <v>15680</v>
      </c>
      <c r="R4719" s="106">
        <v>6.8939998745918274E-2</v>
      </c>
      <c r="S4719" s="107">
        <v>7.1220003068447113E-2</v>
      </c>
    </row>
    <row r="4720" spans="1:19" x14ac:dyDescent="0.25">
      <c r="A4720" t="s">
        <v>331</v>
      </c>
      <c r="B4720" t="s">
        <v>347</v>
      </c>
      <c r="C4720" t="s">
        <v>347</v>
      </c>
      <c r="D4720" t="s">
        <v>347</v>
      </c>
      <c r="E4720" t="s">
        <v>246</v>
      </c>
      <c r="F4720" t="s">
        <v>247</v>
      </c>
      <c r="G4720" s="105">
        <v>7</v>
      </c>
      <c r="H4720" t="s">
        <v>367</v>
      </c>
      <c r="I4720" t="s">
        <v>401</v>
      </c>
      <c r="J4720" t="s">
        <v>441</v>
      </c>
      <c r="K4720" s="105">
        <v>34</v>
      </c>
      <c r="L4720" s="106">
        <v>1.530000008642673E-2</v>
      </c>
      <c r="N4720" s="105">
        <v>130</v>
      </c>
      <c r="O4720" s="106">
        <v>1.6629999503493309E-2</v>
      </c>
      <c r="Q4720" s="105">
        <v>7283</v>
      </c>
      <c r="R4720" s="106">
        <v>3.2019998878240592E-2</v>
      </c>
      <c r="S4720" s="107"/>
    </row>
    <row r="4721" spans="1:19" x14ac:dyDescent="0.25">
      <c r="A4721" t="s">
        <v>331</v>
      </c>
      <c r="B4721" t="s">
        <v>347</v>
      </c>
      <c r="C4721" t="s">
        <v>347</v>
      </c>
      <c r="D4721" t="s">
        <v>347</v>
      </c>
      <c r="E4721" t="s">
        <v>246</v>
      </c>
      <c r="F4721" t="s">
        <v>247</v>
      </c>
      <c r="G4721">
        <v>7</v>
      </c>
      <c r="H4721" t="s">
        <v>367</v>
      </c>
      <c r="I4721" t="s">
        <v>401</v>
      </c>
      <c r="J4721" t="s">
        <v>414</v>
      </c>
      <c r="K4721">
        <v>126</v>
      </c>
      <c r="L4721" s="106">
        <v>5.6710001081228263E-2</v>
      </c>
      <c r="M4721" s="106">
        <v>5.7590000331401818E-2</v>
      </c>
      <c r="N4721">
        <v>444</v>
      </c>
      <c r="O4721" s="106">
        <v>5.6809999048709869E-2</v>
      </c>
      <c r="P4721" s="106">
        <v>5.7769998908042908E-2</v>
      </c>
      <c r="Q4721">
        <v>10872</v>
      </c>
      <c r="R4721" s="106">
        <v>4.7800000756978989E-2</v>
      </c>
      <c r="S4721" s="106">
        <v>4.9380000680685043E-2</v>
      </c>
    </row>
    <row r="4722" spans="1:19" x14ac:dyDescent="0.25">
      <c r="A4722" t="s">
        <v>331</v>
      </c>
      <c r="B4722" t="s">
        <v>347</v>
      </c>
      <c r="C4722" t="s">
        <v>347</v>
      </c>
      <c r="D4722" t="s">
        <v>347</v>
      </c>
      <c r="E4722" t="s">
        <v>100</v>
      </c>
      <c r="F4722" t="s">
        <v>101</v>
      </c>
      <c r="G4722" s="105">
        <v>17</v>
      </c>
      <c r="H4722" t="s">
        <v>362</v>
      </c>
      <c r="I4722" t="s">
        <v>349</v>
      </c>
      <c r="J4722" t="s">
        <v>350</v>
      </c>
      <c r="K4722" s="105">
        <v>7</v>
      </c>
      <c r="L4722" s="106">
        <v>5.0800000317394733E-3</v>
      </c>
      <c r="N4722" s="105">
        <v>64</v>
      </c>
      <c r="O4722" s="106">
        <v>4.1299997828900814E-3</v>
      </c>
      <c r="Q4722" s="105">
        <v>1130</v>
      </c>
      <c r="R4722" s="106">
        <v>4.9700001254677773E-3</v>
      </c>
      <c r="S4722" s="107"/>
    </row>
    <row r="4723" spans="1:19" x14ac:dyDescent="0.25">
      <c r="A4723" t="s">
        <v>331</v>
      </c>
      <c r="B4723" t="s">
        <v>347</v>
      </c>
      <c r="C4723" t="s">
        <v>347</v>
      </c>
      <c r="D4723" t="s">
        <v>347</v>
      </c>
      <c r="E4723" t="s">
        <v>100</v>
      </c>
      <c r="F4723" t="s">
        <v>101</v>
      </c>
      <c r="G4723" s="105">
        <v>17</v>
      </c>
      <c r="H4723" t="s">
        <v>362</v>
      </c>
      <c r="I4723" t="s">
        <v>349</v>
      </c>
      <c r="J4723" t="s">
        <v>368</v>
      </c>
      <c r="K4723" s="105">
        <v>50</v>
      </c>
      <c r="L4723" s="106">
        <v>3.6260001361370087E-2</v>
      </c>
      <c r="N4723" s="105">
        <v>495</v>
      </c>
      <c r="O4723" s="106">
        <v>3.1939998269081123E-2</v>
      </c>
      <c r="Q4723" s="105">
        <v>8418</v>
      </c>
      <c r="R4723" s="106">
        <v>3.700999915599823E-2</v>
      </c>
      <c r="S4723" s="107"/>
    </row>
    <row r="4724" spans="1:19" x14ac:dyDescent="0.25">
      <c r="A4724" t="s">
        <v>331</v>
      </c>
      <c r="B4724" t="s">
        <v>347</v>
      </c>
      <c r="C4724" t="s">
        <v>347</v>
      </c>
      <c r="D4724" t="s">
        <v>347</v>
      </c>
      <c r="E4724" t="s">
        <v>100</v>
      </c>
      <c r="F4724" t="s">
        <v>101</v>
      </c>
      <c r="G4724">
        <v>17</v>
      </c>
      <c r="H4724" t="s">
        <v>362</v>
      </c>
      <c r="I4724" t="s">
        <v>349</v>
      </c>
      <c r="J4724" t="s">
        <v>369</v>
      </c>
      <c r="K4724">
        <v>185</v>
      </c>
      <c r="L4724" s="106">
        <v>0.13415999710559839</v>
      </c>
      <c r="N4724">
        <v>1938</v>
      </c>
      <c r="O4724" s="106">
        <v>0.12503999471664429</v>
      </c>
      <c r="Q4724">
        <v>27454</v>
      </c>
      <c r="R4724" s="106">
        <v>0.1207000017166138</v>
      </c>
    </row>
    <row r="4725" spans="1:19" x14ac:dyDescent="0.25">
      <c r="A4725" t="s">
        <v>331</v>
      </c>
      <c r="B4725" t="s">
        <v>347</v>
      </c>
      <c r="C4725" t="s">
        <v>347</v>
      </c>
      <c r="D4725" t="s">
        <v>347</v>
      </c>
      <c r="E4725" t="s">
        <v>100</v>
      </c>
      <c r="F4725" t="s">
        <v>101</v>
      </c>
      <c r="G4725">
        <v>17</v>
      </c>
      <c r="H4725" t="s">
        <v>362</v>
      </c>
      <c r="I4725" t="s">
        <v>349</v>
      </c>
      <c r="J4725" t="s">
        <v>370</v>
      </c>
      <c r="K4725">
        <v>340</v>
      </c>
      <c r="L4725" s="106">
        <v>0.24656000733375549</v>
      </c>
      <c r="N4725">
        <v>3851</v>
      </c>
      <c r="O4725" s="106">
        <v>0.2484699934720993</v>
      </c>
      <c r="Q4725">
        <v>55879</v>
      </c>
      <c r="R4725" s="106">
        <v>0.24567000567913061</v>
      </c>
    </row>
    <row r="4726" spans="1:19" x14ac:dyDescent="0.25">
      <c r="A4726" t="s">
        <v>331</v>
      </c>
      <c r="B4726" t="s">
        <v>347</v>
      </c>
      <c r="C4726" t="s">
        <v>347</v>
      </c>
      <c r="D4726" t="s">
        <v>347</v>
      </c>
      <c r="E4726" t="s">
        <v>100</v>
      </c>
      <c r="F4726" t="s">
        <v>101</v>
      </c>
      <c r="G4726">
        <v>17</v>
      </c>
      <c r="H4726" t="s">
        <v>362</v>
      </c>
      <c r="I4726" t="s">
        <v>349</v>
      </c>
      <c r="J4726" t="s">
        <v>371</v>
      </c>
      <c r="K4726">
        <v>286</v>
      </c>
      <c r="L4726" s="106">
        <v>0.20739999413490301</v>
      </c>
      <c r="N4726">
        <v>3691</v>
      </c>
      <c r="O4726" s="106">
        <v>0.23814000189304349</v>
      </c>
      <c r="Q4726">
        <v>57982</v>
      </c>
      <c r="R4726" s="106">
        <v>0.25490999221801758</v>
      </c>
    </row>
    <row r="4727" spans="1:19" x14ac:dyDescent="0.25">
      <c r="A4727" t="s">
        <v>331</v>
      </c>
      <c r="B4727" t="s">
        <v>347</v>
      </c>
      <c r="C4727" t="s">
        <v>347</v>
      </c>
      <c r="D4727" t="s">
        <v>347</v>
      </c>
      <c r="E4727" t="s">
        <v>100</v>
      </c>
      <c r="F4727" t="s">
        <v>101</v>
      </c>
      <c r="G4727" s="105">
        <v>17</v>
      </c>
      <c r="H4727" t="s">
        <v>362</v>
      </c>
      <c r="I4727" t="s">
        <v>349</v>
      </c>
      <c r="J4727" t="s">
        <v>372</v>
      </c>
      <c r="K4727" s="105">
        <v>262</v>
      </c>
      <c r="L4727" s="106">
        <v>0.18998999893665311</v>
      </c>
      <c r="N4727" s="105">
        <v>3124</v>
      </c>
      <c r="O4727" s="106">
        <v>0.20156000554561609</v>
      </c>
      <c r="Q4727" s="105">
        <v>44765</v>
      </c>
      <c r="R4727" s="106">
        <v>0.19679999351501459</v>
      </c>
      <c r="S4727" s="107"/>
    </row>
    <row r="4728" spans="1:19" x14ac:dyDescent="0.25">
      <c r="A4728" t="s">
        <v>331</v>
      </c>
      <c r="B4728" t="s">
        <v>347</v>
      </c>
      <c r="C4728" t="s">
        <v>347</v>
      </c>
      <c r="D4728" t="s">
        <v>347</v>
      </c>
      <c r="E4728" t="s">
        <v>100</v>
      </c>
      <c r="F4728" t="s">
        <v>101</v>
      </c>
      <c r="G4728" s="105">
        <v>17</v>
      </c>
      <c r="H4728" t="s">
        <v>362</v>
      </c>
      <c r="I4728" t="s">
        <v>349</v>
      </c>
      <c r="J4728" t="s">
        <v>373</v>
      </c>
      <c r="K4728" s="105">
        <v>249</v>
      </c>
      <c r="L4728" s="106">
        <v>0.18057000637054441</v>
      </c>
      <c r="N4728" s="105">
        <v>2336</v>
      </c>
      <c r="O4728" s="106">
        <v>0.15072000026702881</v>
      </c>
      <c r="Q4728" s="105">
        <v>31831</v>
      </c>
      <c r="R4728" s="106">
        <v>0.1399399936199188</v>
      </c>
      <c r="S4728" s="107"/>
    </row>
    <row r="4729" spans="1:19" x14ac:dyDescent="0.25">
      <c r="A4729" t="s">
        <v>331</v>
      </c>
      <c r="B4729" t="s">
        <v>347</v>
      </c>
      <c r="C4729" t="s">
        <v>347</v>
      </c>
      <c r="D4729" t="s">
        <v>347</v>
      </c>
      <c r="E4729" t="s">
        <v>100</v>
      </c>
      <c r="F4729" t="s">
        <v>101</v>
      </c>
      <c r="G4729" s="105">
        <v>17</v>
      </c>
      <c r="H4729" t="s">
        <v>362</v>
      </c>
      <c r="I4729" t="s">
        <v>438</v>
      </c>
      <c r="J4729" t="s">
        <v>48</v>
      </c>
      <c r="K4729" s="105">
        <v>1123</v>
      </c>
      <c r="L4729" s="106">
        <v>0.81436002254486084</v>
      </c>
      <c r="M4729" s="106">
        <v>0.85987997055053711</v>
      </c>
      <c r="N4729" s="105">
        <v>12465</v>
      </c>
      <c r="O4729" s="106">
        <v>0.80425000190734863</v>
      </c>
      <c r="P4729" s="106">
        <v>0.85196000337600708</v>
      </c>
      <c r="Q4729" s="105">
        <v>186401</v>
      </c>
      <c r="R4729" s="106">
        <v>0.81949001550674438</v>
      </c>
      <c r="S4729" s="107">
        <v>0.8465999960899353</v>
      </c>
    </row>
    <row r="4730" spans="1:19" x14ac:dyDescent="0.25">
      <c r="A4730" t="s">
        <v>331</v>
      </c>
      <c r="B4730" t="s">
        <v>347</v>
      </c>
      <c r="C4730" t="s">
        <v>347</v>
      </c>
      <c r="D4730" t="s">
        <v>347</v>
      </c>
      <c r="E4730" t="s">
        <v>100</v>
      </c>
      <c r="F4730" t="s">
        <v>101</v>
      </c>
      <c r="G4730" s="105">
        <v>17</v>
      </c>
      <c r="H4730" t="s">
        <v>362</v>
      </c>
      <c r="I4730" t="s">
        <v>438</v>
      </c>
      <c r="J4730" t="s">
        <v>42</v>
      </c>
      <c r="K4730" s="105">
        <v>115</v>
      </c>
      <c r="L4730" s="106">
        <v>8.3389997482299805E-2</v>
      </c>
      <c r="M4730" s="106">
        <v>8.8059999048709869E-2</v>
      </c>
      <c r="N4730" s="105">
        <v>1345</v>
      </c>
      <c r="O4730" s="106">
        <v>8.6779996752738953E-2</v>
      </c>
      <c r="P4730" s="106">
        <v>9.1930001974105835E-2</v>
      </c>
      <c r="Q4730" s="105">
        <v>20350</v>
      </c>
      <c r="R4730" s="106">
        <v>8.9469999074935913E-2</v>
      </c>
      <c r="S4730" s="107">
        <v>9.2430002987384796E-2</v>
      </c>
    </row>
    <row r="4731" spans="1:19" x14ac:dyDescent="0.25">
      <c r="A4731" t="s">
        <v>331</v>
      </c>
      <c r="B4731" t="s">
        <v>347</v>
      </c>
      <c r="C4731" t="s">
        <v>347</v>
      </c>
      <c r="D4731" t="s">
        <v>347</v>
      </c>
      <c r="E4731" t="s">
        <v>100</v>
      </c>
      <c r="F4731" t="s">
        <v>101</v>
      </c>
      <c r="G4731">
        <v>17</v>
      </c>
      <c r="H4731" t="s">
        <v>362</v>
      </c>
      <c r="I4731" t="s">
        <v>438</v>
      </c>
      <c r="J4731" t="s">
        <v>374</v>
      </c>
      <c r="K4731">
        <v>68</v>
      </c>
      <c r="L4731" s="106">
        <v>4.9309998750686652E-2</v>
      </c>
      <c r="M4731" s="106">
        <v>5.2069999277591712E-2</v>
      </c>
      <c r="N4731">
        <v>821</v>
      </c>
      <c r="O4731" s="106">
        <v>5.2969999611377723E-2</v>
      </c>
      <c r="P4731" s="106">
        <v>5.6109998375177383E-2</v>
      </c>
      <c r="Q4731">
        <v>13425</v>
      </c>
      <c r="R4731" s="106">
        <v>5.9020001441240311E-2</v>
      </c>
      <c r="S4731" s="106">
        <v>6.0970000922679901E-2</v>
      </c>
    </row>
    <row r="4732" spans="1:19" x14ac:dyDescent="0.25">
      <c r="A4732" t="s">
        <v>331</v>
      </c>
      <c r="B4732" t="s">
        <v>347</v>
      </c>
      <c r="C4732" t="s">
        <v>347</v>
      </c>
      <c r="D4732" t="s">
        <v>347</v>
      </c>
      <c r="E4732" t="s">
        <v>100</v>
      </c>
      <c r="F4732" t="s">
        <v>101</v>
      </c>
      <c r="G4732" s="105">
        <v>17</v>
      </c>
      <c r="H4732" t="s">
        <v>362</v>
      </c>
      <c r="I4732" t="s">
        <v>438</v>
      </c>
      <c r="J4732" t="s">
        <v>86</v>
      </c>
      <c r="K4732" s="105">
        <v>73</v>
      </c>
      <c r="L4732" s="106">
        <v>5.2939999848604202E-2</v>
      </c>
      <c r="N4732" s="105">
        <v>868</v>
      </c>
      <c r="O4732" s="106">
        <v>5.6000001728534698E-2</v>
      </c>
      <c r="Q4732" s="105">
        <v>7283</v>
      </c>
      <c r="R4732" s="106">
        <v>3.2019998878240592E-2</v>
      </c>
      <c r="S4732" s="107"/>
    </row>
    <row r="4733" spans="1:19" x14ac:dyDescent="0.25">
      <c r="A4733" t="s">
        <v>331</v>
      </c>
      <c r="B4733" t="s">
        <v>347</v>
      </c>
      <c r="C4733" t="s">
        <v>347</v>
      </c>
      <c r="D4733" t="s">
        <v>347</v>
      </c>
      <c r="E4733" t="s">
        <v>100</v>
      </c>
      <c r="F4733" t="s">
        <v>101</v>
      </c>
      <c r="G4733" s="105">
        <v>17</v>
      </c>
      <c r="H4733" t="s">
        <v>362</v>
      </c>
      <c r="I4733" t="s">
        <v>375</v>
      </c>
      <c r="J4733" t="s">
        <v>376</v>
      </c>
      <c r="K4733" s="105">
        <v>264</v>
      </c>
      <c r="L4733" s="106">
        <v>0.19144000113010409</v>
      </c>
      <c r="N4733" s="105">
        <v>3186</v>
      </c>
      <c r="O4733" s="106">
        <v>0.20555999875068659</v>
      </c>
      <c r="Q4733" s="105">
        <v>47189</v>
      </c>
      <c r="R4733" s="106">
        <v>0.20746000111103061</v>
      </c>
      <c r="S4733" s="107"/>
    </row>
    <row r="4734" spans="1:19" x14ac:dyDescent="0.25">
      <c r="A4734" t="s">
        <v>331</v>
      </c>
      <c r="B4734" t="s">
        <v>347</v>
      </c>
      <c r="C4734" t="s">
        <v>347</v>
      </c>
      <c r="D4734" t="s">
        <v>347</v>
      </c>
      <c r="E4734" t="s">
        <v>100</v>
      </c>
      <c r="F4734" t="s">
        <v>101</v>
      </c>
      <c r="G4734" s="105">
        <v>17</v>
      </c>
      <c r="H4734" t="s">
        <v>362</v>
      </c>
      <c r="I4734" t="s">
        <v>375</v>
      </c>
      <c r="J4734" t="s">
        <v>377</v>
      </c>
      <c r="K4734" s="105">
        <v>281</v>
      </c>
      <c r="L4734" s="106">
        <v>0.2037699967622757</v>
      </c>
      <c r="N4734" s="105">
        <v>3190</v>
      </c>
      <c r="O4734" s="106">
        <v>0.2058199942111969</v>
      </c>
      <c r="Q4734" s="105">
        <v>47420</v>
      </c>
      <c r="R4734" s="106">
        <v>0.20848000049591059</v>
      </c>
      <c r="S4734" s="107"/>
    </row>
    <row r="4735" spans="1:19" x14ac:dyDescent="0.25">
      <c r="A4735" t="s">
        <v>331</v>
      </c>
      <c r="B4735" t="s">
        <v>347</v>
      </c>
      <c r="C4735" t="s">
        <v>347</v>
      </c>
      <c r="D4735" t="s">
        <v>347</v>
      </c>
      <c r="E4735" t="s">
        <v>100</v>
      </c>
      <c r="F4735" t="s">
        <v>101</v>
      </c>
      <c r="G4735">
        <v>17</v>
      </c>
      <c r="H4735" t="s">
        <v>362</v>
      </c>
      <c r="I4735" t="s">
        <v>375</v>
      </c>
      <c r="J4735" t="s">
        <v>378</v>
      </c>
      <c r="K4735">
        <v>266</v>
      </c>
      <c r="L4735" s="106">
        <v>0.19289000332355499</v>
      </c>
      <c r="N4735">
        <v>2652</v>
      </c>
      <c r="O4735" s="106">
        <v>0.17111000418663019</v>
      </c>
      <c r="Q4735">
        <v>37332</v>
      </c>
      <c r="R4735" s="106">
        <v>0.1641300022602081</v>
      </c>
    </row>
    <row r="4736" spans="1:19" x14ac:dyDescent="0.25">
      <c r="A4736" t="s">
        <v>331</v>
      </c>
      <c r="B4736" t="s">
        <v>347</v>
      </c>
      <c r="C4736" t="s">
        <v>347</v>
      </c>
      <c r="D4736" t="s">
        <v>347</v>
      </c>
      <c r="E4736" t="s">
        <v>100</v>
      </c>
      <c r="F4736" t="s">
        <v>101</v>
      </c>
      <c r="G4736" s="105">
        <v>17</v>
      </c>
      <c r="H4736" t="s">
        <v>362</v>
      </c>
      <c r="I4736" t="s">
        <v>375</v>
      </c>
      <c r="J4736" t="s">
        <v>379</v>
      </c>
      <c r="K4736" s="105">
        <v>273</v>
      </c>
      <c r="L4736" s="106">
        <v>0.19797000288963321</v>
      </c>
      <c r="N4736" s="105">
        <v>3314</v>
      </c>
      <c r="O4736" s="106">
        <v>0.21381999552249911</v>
      </c>
      <c r="Q4736" s="105">
        <v>47525</v>
      </c>
      <c r="R4736" s="106">
        <v>0.20893999934196469</v>
      </c>
      <c r="S4736" s="107"/>
    </row>
    <row r="4737" spans="1:19" x14ac:dyDescent="0.25">
      <c r="A4737" t="s">
        <v>331</v>
      </c>
      <c r="B4737" t="s">
        <v>347</v>
      </c>
      <c r="C4737" t="s">
        <v>347</v>
      </c>
      <c r="D4737" t="s">
        <v>347</v>
      </c>
      <c r="E4737" t="s">
        <v>100</v>
      </c>
      <c r="F4737" t="s">
        <v>101</v>
      </c>
      <c r="G4737" s="105">
        <v>17</v>
      </c>
      <c r="H4737" t="s">
        <v>362</v>
      </c>
      <c r="I4737" t="s">
        <v>375</v>
      </c>
      <c r="J4737" t="s">
        <v>380</v>
      </c>
      <c r="K4737" s="105">
        <v>295</v>
      </c>
      <c r="L4737" s="106">
        <v>0.213919997215271</v>
      </c>
      <c r="N4737" s="105">
        <v>3157</v>
      </c>
      <c r="O4737" s="106">
        <v>0.20369000732898709</v>
      </c>
      <c r="Q4737" s="105">
        <v>47993</v>
      </c>
      <c r="R4737" s="106">
        <v>0.210999995470047</v>
      </c>
      <c r="S4737" s="107"/>
    </row>
    <row r="4738" spans="1:19" x14ac:dyDescent="0.25">
      <c r="A4738" t="s">
        <v>331</v>
      </c>
      <c r="B4738" t="s">
        <v>347</v>
      </c>
      <c r="C4738" t="s">
        <v>347</v>
      </c>
      <c r="D4738" t="s">
        <v>347</v>
      </c>
      <c r="E4738" t="s">
        <v>100</v>
      </c>
      <c r="F4738" t="s">
        <v>101</v>
      </c>
      <c r="G4738" s="105">
        <v>17</v>
      </c>
      <c r="H4738" t="s">
        <v>362</v>
      </c>
      <c r="I4738" t="s">
        <v>381</v>
      </c>
      <c r="J4738" t="s">
        <v>382</v>
      </c>
      <c r="K4738" s="105">
        <v>28</v>
      </c>
      <c r="L4738" s="106">
        <v>2.0300000905990601E-2</v>
      </c>
      <c r="M4738" s="106">
        <v>3.3179998397827148E-2</v>
      </c>
      <c r="N4738" s="105">
        <v>326</v>
      </c>
      <c r="O4738" s="106">
        <v>2.1029999479651451E-2</v>
      </c>
      <c r="P4738" s="106">
        <v>2.8400000184774399E-2</v>
      </c>
      <c r="Q4738" s="105">
        <v>5423</v>
      </c>
      <c r="R4738" s="106">
        <v>2.384000085294247E-2</v>
      </c>
      <c r="S4738" s="107">
        <v>3.0780000612139698E-2</v>
      </c>
    </row>
    <row r="4739" spans="1:19" x14ac:dyDescent="0.25">
      <c r="A4739" t="s">
        <v>331</v>
      </c>
      <c r="B4739" t="s">
        <v>347</v>
      </c>
      <c r="C4739" t="s">
        <v>347</v>
      </c>
      <c r="D4739" t="s">
        <v>347</v>
      </c>
      <c r="E4739" t="s">
        <v>100</v>
      </c>
      <c r="F4739" t="s">
        <v>101</v>
      </c>
      <c r="G4739">
        <v>17</v>
      </c>
      <c r="H4739" t="s">
        <v>362</v>
      </c>
      <c r="I4739" t="s">
        <v>381</v>
      </c>
      <c r="J4739" t="s">
        <v>383</v>
      </c>
      <c r="K4739">
        <v>170</v>
      </c>
      <c r="L4739" s="106">
        <v>0.1232800036668777</v>
      </c>
      <c r="M4739" s="106">
        <v>0.20141999423503881</v>
      </c>
      <c r="N4739">
        <v>2179</v>
      </c>
      <c r="O4739" s="106">
        <v>0.14058999717235571</v>
      </c>
      <c r="P4739" s="106">
        <v>0.18980999290943151</v>
      </c>
      <c r="Q4739">
        <v>26007</v>
      </c>
      <c r="R4739" s="106">
        <v>0.11433999985456469</v>
      </c>
      <c r="S4739" s="106">
        <v>0.1476300060749054</v>
      </c>
    </row>
    <row r="4740" spans="1:19" x14ac:dyDescent="0.25">
      <c r="A4740" t="s">
        <v>331</v>
      </c>
      <c r="B4740" t="s">
        <v>347</v>
      </c>
      <c r="C4740" t="s">
        <v>347</v>
      </c>
      <c r="D4740" t="s">
        <v>347</v>
      </c>
      <c r="E4740" t="s">
        <v>100</v>
      </c>
      <c r="F4740" t="s">
        <v>101</v>
      </c>
      <c r="G4740">
        <v>17</v>
      </c>
      <c r="H4740" t="s">
        <v>362</v>
      </c>
      <c r="I4740" t="s">
        <v>381</v>
      </c>
      <c r="J4740" t="s">
        <v>384</v>
      </c>
      <c r="K4740">
        <v>646</v>
      </c>
      <c r="L4740" s="106">
        <v>0.46845999360084528</v>
      </c>
      <c r="M4740" s="106">
        <v>0.7653999924659729</v>
      </c>
      <c r="N4740">
        <v>8975</v>
      </c>
      <c r="O4740" s="106">
        <v>0.57906997203826904</v>
      </c>
      <c r="P4740" s="106">
        <v>0.78179001808166504</v>
      </c>
      <c r="Q4740">
        <v>144739</v>
      </c>
      <c r="R4740" s="106">
        <v>0.6363300085067749</v>
      </c>
      <c r="S4740" s="106">
        <v>0.82159000635147095</v>
      </c>
    </row>
    <row r="4741" spans="1:19" x14ac:dyDescent="0.25">
      <c r="A4741" t="s">
        <v>331</v>
      </c>
      <c r="B4741" t="s">
        <v>347</v>
      </c>
      <c r="C4741" t="s">
        <v>347</v>
      </c>
      <c r="D4741" t="s">
        <v>347</v>
      </c>
      <c r="E4741" t="s">
        <v>100</v>
      </c>
      <c r="F4741" t="s">
        <v>101</v>
      </c>
      <c r="G4741" s="105">
        <v>17</v>
      </c>
      <c r="H4741" t="s">
        <v>362</v>
      </c>
      <c r="I4741" t="s">
        <v>381</v>
      </c>
      <c r="J4741" t="s">
        <v>385</v>
      </c>
      <c r="K4741" s="105">
        <v>535</v>
      </c>
      <c r="L4741" s="106">
        <v>0.38795998692512512</v>
      </c>
      <c r="N4741" s="105">
        <v>4019</v>
      </c>
      <c r="O4741" s="106">
        <v>0.25931000709533691</v>
      </c>
      <c r="Q4741" s="105">
        <v>51290</v>
      </c>
      <c r="R4741" s="106">
        <v>0.22549000382423401</v>
      </c>
      <c r="S4741" s="107"/>
    </row>
    <row r="4742" spans="1:19" x14ac:dyDescent="0.25">
      <c r="A4742" t="s">
        <v>331</v>
      </c>
      <c r="B4742" t="s">
        <v>347</v>
      </c>
      <c r="C4742" t="s">
        <v>347</v>
      </c>
      <c r="D4742" t="s">
        <v>347</v>
      </c>
      <c r="E4742" t="s">
        <v>100</v>
      </c>
      <c r="F4742" t="s">
        <v>101</v>
      </c>
      <c r="G4742" s="105">
        <v>17</v>
      </c>
      <c r="H4742" t="s">
        <v>362</v>
      </c>
      <c r="I4742" t="s">
        <v>386</v>
      </c>
      <c r="J4742" t="s">
        <v>387</v>
      </c>
      <c r="K4742" s="105">
        <v>103</v>
      </c>
      <c r="L4742" s="106">
        <v>7.4689999222755432E-2</v>
      </c>
      <c r="M4742" s="106">
        <v>7.8210003674030304E-2</v>
      </c>
      <c r="N4742" s="105">
        <v>837</v>
      </c>
      <c r="O4742" s="106">
        <v>5.4000001400709152E-2</v>
      </c>
      <c r="P4742" s="106">
        <v>5.6620001792907708E-2</v>
      </c>
      <c r="Q4742" s="105">
        <v>12181</v>
      </c>
      <c r="R4742" s="106">
        <v>5.3550001233816147E-2</v>
      </c>
      <c r="S4742" s="107">
        <v>5.4999999701976783E-2</v>
      </c>
    </row>
    <row r="4743" spans="1:19" x14ac:dyDescent="0.25">
      <c r="A4743" t="s">
        <v>331</v>
      </c>
      <c r="B4743" t="s">
        <v>347</v>
      </c>
      <c r="C4743" t="s">
        <v>347</v>
      </c>
      <c r="D4743" t="s">
        <v>347</v>
      </c>
      <c r="E4743" t="s">
        <v>100</v>
      </c>
      <c r="F4743" t="s">
        <v>101</v>
      </c>
      <c r="G4743" s="105">
        <v>17</v>
      </c>
      <c r="H4743" t="s">
        <v>362</v>
      </c>
      <c r="I4743" t="s">
        <v>386</v>
      </c>
      <c r="J4743" t="s">
        <v>388</v>
      </c>
      <c r="K4743" s="105">
        <v>23</v>
      </c>
      <c r="L4743" s="106">
        <v>1.6680000349879261E-2</v>
      </c>
      <c r="M4743" s="106">
        <v>1.7459999769926071E-2</v>
      </c>
      <c r="N4743" s="105">
        <v>262</v>
      </c>
      <c r="O4743" s="106">
        <v>1.6899999231100079E-2</v>
      </c>
      <c r="P4743" s="106">
        <v>1.7720000818371769E-2</v>
      </c>
      <c r="Q4743" s="105">
        <v>6321</v>
      </c>
      <c r="R4743" s="106">
        <v>2.77900006622076E-2</v>
      </c>
      <c r="S4743" s="107">
        <v>2.8540000319480899E-2</v>
      </c>
    </row>
    <row r="4744" spans="1:19" x14ac:dyDescent="0.25">
      <c r="A4744" t="s">
        <v>331</v>
      </c>
      <c r="B4744" t="s">
        <v>347</v>
      </c>
      <c r="C4744" t="s">
        <v>347</v>
      </c>
      <c r="D4744" t="s">
        <v>347</v>
      </c>
      <c r="E4744" t="s">
        <v>100</v>
      </c>
      <c r="F4744" t="s">
        <v>101</v>
      </c>
      <c r="G4744" s="105">
        <v>17</v>
      </c>
      <c r="H4744" t="s">
        <v>362</v>
      </c>
      <c r="I4744" t="s">
        <v>386</v>
      </c>
      <c r="J4744" t="s">
        <v>85</v>
      </c>
      <c r="K4744" s="105">
        <v>38</v>
      </c>
      <c r="L4744" s="106">
        <v>2.7559999376535419E-2</v>
      </c>
      <c r="M4744" s="106">
        <v>2.8850000351667401E-2</v>
      </c>
      <c r="N4744" s="105">
        <v>389</v>
      </c>
      <c r="O4744" s="106">
        <v>2.5100000202655789E-2</v>
      </c>
      <c r="P4744" s="106">
        <v>2.6319999247789379E-2</v>
      </c>
      <c r="Q4744" s="105">
        <v>4872</v>
      </c>
      <c r="R4744" s="106">
        <v>2.1420000120997429E-2</v>
      </c>
      <c r="S4744" s="107">
        <v>2.199999988079071E-2</v>
      </c>
    </row>
    <row r="4745" spans="1:19" x14ac:dyDescent="0.25">
      <c r="A4745" t="s">
        <v>331</v>
      </c>
      <c r="B4745" t="s">
        <v>347</v>
      </c>
      <c r="C4745" t="s">
        <v>347</v>
      </c>
      <c r="D4745" t="s">
        <v>347</v>
      </c>
      <c r="E4745" t="s">
        <v>100</v>
      </c>
      <c r="F4745" t="s">
        <v>101</v>
      </c>
      <c r="G4745" s="105">
        <v>17</v>
      </c>
      <c r="H4745" t="s">
        <v>362</v>
      </c>
      <c r="I4745" t="s">
        <v>386</v>
      </c>
      <c r="J4745" t="s">
        <v>389</v>
      </c>
      <c r="K4745" s="105">
        <v>62</v>
      </c>
      <c r="L4745" s="106">
        <v>4.4959999620914459E-2</v>
      </c>
      <c r="M4745" s="106">
        <v>4.7079998999834061E-2</v>
      </c>
      <c r="N4745" s="105">
        <v>244</v>
      </c>
      <c r="O4745" s="106">
        <v>1.5739999711513519E-2</v>
      </c>
      <c r="P4745" s="106">
        <v>1.651000045239925E-2</v>
      </c>
      <c r="Q4745" s="105">
        <v>4049</v>
      </c>
      <c r="R4745" s="106">
        <v>1.779999956488609E-2</v>
      </c>
      <c r="S4745" s="107">
        <v>1.8279999494552609E-2</v>
      </c>
    </row>
    <row r="4746" spans="1:19" x14ac:dyDescent="0.25">
      <c r="A4746" t="s">
        <v>331</v>
      </c>
      <c r="B4746" t="s">
        <v>347</v>
      </c>
      <c r="C4746" t="s">
        <v>347</v>
      </c>
      <c r="D4746" t="s">
        <v>347</v>
      </c>
      <c r="E4746" t="s">
        <v>100</v>
      </c>
      <c r="F4746" t="s">
        <v>101</v>
      </c>
      <c r="G4746" s="105">
        <v>17</v>
      </c>
      <c r="H4746" t="s">
        <v>362</v>
      </c>
      <c r="I4746" t="s">
        <v>386</v>
      </c>
      <c r="J4746" t="s">
        <v>86</v>
      </c>
      <c r="K4746" s="105">
        <v>62</v>
      </c>
      <c r="L4746" s="106">
        <v>4.4959999620914459E-2</v>
      </c>
      <c r="N4746" s="105">
        <v>717</v>
      </c>
      <c r="O4746" s="106">
        <v>4.625999927520752E-2</v>
      </c>
      <c r="Q4746" s="105">
        <v>5972</v>
      </c>
      <c r="R4746" s="106">
        <v>2.6259999722242359E-2</v>
      </c>
      <c r="S4746" s="107"/>
    </row>
    <row r="4747" spans="1:19" x14ac:dyDescent="0.25">
      <c r="A4747" t="s">
        <v>331</v>
      </c>
      <c r="B4747" t="s">
        <v>347</v>
      </c>
      <c r="C4747" t="s">
        <v>347</v>
      </c>
      <c r="D4747" t="s">
        <v>347</v>
      </c>
      <c r="E4747" t="s">
        <v>100</v>
      </c>
      <c r="F4747" t="s">
        <v>101</v>
      </c>
      <c r="G4747">
        <v>17</v>
      </c>
      <c r="H4747" t="s">
        <v>362</v>
      </c>
      <c r="I4747" t="s">
        <v>386</v>
      </c>
      <c r="J4747" t="s">
        <v>84</v>
      </c>
      <c r="K4747">
        <v>1091</v>
      </c>
      <c r="L4747" s="106">
        <v>0.79114997386932373</v>
      </c>
      <c r="M4747" s="106">
        <v>0.82840001583099365</v>
      </c>
      <c r="N4747">
        <v>13050</v>
      </c>
      <c r="O4747" s="106">
        <v>0.84198999404907227</v>
      </c>
      <c r="P4747" s="106">
        <v>0.88283002376556396</v>
      </c>
      <c r="Q4747">
        <v>194064</v>
      </c>
      <c r="R4747" s="106">
        <v>0.85317999124526978</v>
      </c>
      <c r="S4747" s="106">
        <v>0.87619000673294067</v>
      </c>
    </row>
    <row r="4748" spans="1:19" x14ac:dyDescent="0.25">
      <c r="A4748" t="s">
        <v>331</v>
      </c>
      <c r="B4748" t="s">
        <v>347</v>
      </c>
      <c r="C4748" t="s">
        <v>347</v>
      </c>
      <c r="D4748" t="s">
        <v>347</v>
      </c>
      <c r="E4748" t="s">
        <v>100</v>
      </c>
      <c r="F4748" t="s">
        <v>101</v>
      </c>
      <c r="G4748" s="105">
        <v>17</v>
      </c>
      <c r="H4748" t="s">
        <v>362</v>
      </c>
      <c r="I4748" t="s">
        <v>419</v>
      </c>
      <c r="J4748" t="s">
        <v>390</v>
      </c>
      <c r="K4748" s="105">
        <v>535</v>
      </c>
      <c r="L4748" s="106">
        <v>0.38795998692512512</v>
      </c>
      <c r="N4748" s="105">
        <v>4019</v>
      </c>
      <c r="O4748" s="106">
        <v>0.25931000709533691</v>
      </c>
      <c r="Q4748" s="105">
        <v>51290</v>
      </c>
      <c r="R4748" s="106">
        <v>0.22549000382423401</v>
      </c>
      <c r="S4748" s="107"/>
    </row>
    <row r="4749" spans="1:19" x14ac:dyDescent="0.25">
      <c r="A4749" t="s">
        <v>331</v>
      </c>
      <c r="B4749" t="s">
        <v>347</v>
      </c>
      <c r="C4749" t="s">
        <v>347</v>
      </c>
      <c r="D4749" t="s">
        <v>347</v>
      </c>
      <c r="E4749" t="s">
        <v>100</v>
      </c>
      <c r="F4749" t="s">
        <v>101</v>
      </c>
      <c r="G4749" s="105">
        <v>17</v>
      </c>
      <c r="H4749" t="s">
        <v>362</v>
      </c>
      <c r="I4749" t="s">
        <v>419</v>
      </c>
      <c r="J4749" t="s">
        <v>391</v>
      </c>
      <c r="K4749" s="105">
        <v>170</v>
      </c>
      <c r="L4749" s="106">
        <v>0.1232800036668777</v>
      </c>
      <c r="M4749" s="106">
        <v>0.20141999423503881</v>
      </c>
      <c r="N4749" s="105">
        <v>2179</v>
      </c>
      <c r="O4749" s="106">
        <v>0.14058999717235571</v>
      </c>
      <c r="P4749" s="106">
        <v>0.18980999290943151</v>
      </c>
      <c r="Q4749" s="105">
        <v>26007</v>
      </c>
      <c r="R4749" s="106">
        <v>0.11433999985456469</v>
      </c>
      <c r="S4749" s="107">
        <v>0.1476300060749054</v>
      </c>
    </row>
    <row r="4750" spans="1:19" x14ac:dyDescent="0.25">
      <c r="A4750" t="s">
        <v>331</v>
      </c>
      <c r="B4750" t="s">
        <v>347</v>
      </c>
      <c r="C4750" t="s">
        <v>347</v>
      </c>
      <c r="D4750" t="s">
        <v>347</v>
      </c>
      <c r="E4750" t="s">
        <v>100</v>
      </c>
      <c r="F4750" t="s">
        <v>101</v>
      </c>
      <c r="G4750">
        <v>17</v>
      </c>
      <c r="H4750" t="s">
        <v>362</v>
      </c>
      <c r="I4750" t="s">
        <v>419</v>
      </c>
      <c r="J4750" t="s">
        <v>392</v>
      </c>
      <c r="K4750">
        <v>307</v>
      </c>
      <c r="L4750" s="106">
        <v>0.22262999415397641</v>
      </c>
      <c r="M4750" s="106">
        <v>0.36373999714851379</v>
      </c>
      <c r="N4750">
        <v>4263</v>
      </c>
      <c r="O4750" s="106">
        <v>0.27505001425743097</v>
      </c>
      <c r="P4750" s="106">
        <v>0.37134000658988953</v>
      </c>
      <c r="Q4750">
        <v>69347</v>
      </c>
      <c r="R4750" s="106">
        <v>0.30487999320030212</v>
      </c>
      <c r="S4750" s="106">
        <v>0.39364001154899603</v>
      </c>
    </row>
    <row r="4751" spans="1:19" x14ac:dyDescent="0.25">
      <c r="A4751" t="s">
        <v>331</v>
      </c>
      <c r="B4751" t="s">
        <v>347</v>
      </c>
      <c r="C4751" t="s">
        <v>347</v>
      </c>
      <c r="D4751" t="s">
        <v>347</v>
      </c>
      <c r="E4751" t="s">
        <v>100</v>
      </c>
      <c r="F4751" t="s">
        <v>101</v>
      </c>
      <c r="G4751">
        <v>17</v>
      </c>
      <c r="H4751" t="s">
        <v>362</v>
      </c>
      <c r="I4751" t="s">
        <v>419</v>
      </c>
      <c r="J4751" t="s">
        <v>393</v>
      </c>
      <c r="K4751">
        <v>300</v>
      </c>
      <c r="L4751" s="106">
        <v>0.21754999458789831</v>
      </c>
      <c r="M4751" s="106">
        <v>0.35545000433921808</v>
      </c>
      <c r="N4751">
        <v>4120</v>
      </c>
      <c r="O4751" s="106">
        <v>0.26581999659538269</v>
      </c>
      <c r="P4751" s="106">
        <v>0.35888999700546259</v>
      </c>
      <c r="Q4751">
        <v>66079</v>
      </c>
      <c r="R4751" s="106">
        <v>0.29050999879837042</v>
      </c>
      <c r="S4751" s="106">
        <v>0.37509000301361078</v>
      </c>
    </row>
    <row r="4752" spans="1:19" x14ac:dyDescent="0.25">
      <c r="A4752" t="s">
        <v>331</v>
      </c>
      <c r="B4752" t="s">
        <v>347</v>
      </c>
      <c r="C4752" t="s">
        <v>347</v>
      </c>
      <c r="D4752" t="s">
        <v>347</v>
      </c>
      <c r="E4752" t="s">
        <v>100</v>
      </c>
      <c r="F4752" t="s">
        <v>101</v>
      </c>
      <c r="G4752" s="105">
        <v>17</v>
      </c>
      <c r="H4752" t="s">
        <v>362</v>
      </c>
      <c r="I4752" t="s">
        <v>419</v>
      </c>
      <c r="J4752" t="s">
        <v>394</v>
      </c>
      <c r="K4752" s="105">
        <v>67</v>
      </c>
      <c r="L4752" s="106">
        <v>4.8590000718832023E-2</v>
      </c>
      <c r="M4752" s="106">
        <v>7.937999814748764E-2</v>
      </c>
      <c r="N4752" s="105">
        <v>918</v>
      </c>
      <c r="O4752" s="106">
        <v>5.9229999780654907E-2</v>
      </c>
      <c r="P4752" s="106">
        <v>7.9970002174377441E-2</v>
      </c>
      <c r="Q4752" s="105">
        <v>14736</v>
      </c>
      <c r="R4752" s="106">
        <v>6.4790003001689911E-2</v>
      </c>
      <c r="S4752" s="107">
        <v>8.3650000393390656E-2</v>
      </c>
    </row>
    <row r="4753" spans="1:19" x14ac:dyDescent="0.25">
      <c r="A4753" t="s">
        <v>331</v>
      </c>
      <c r="B4753" t="s">
        <v>347</v>
      </c>
      <c r="C4753" t="s">
        <v>347</v>
      </c>
      <c r="D4753" t="s">
        <v>347</v>
      </c>
      <c r="E4753" t="s">
        <v>100</v>
      </c>
      <c r="F4753" t="s">
        <v>101</v>
      </c>
      <c r="G4753" s="105">
        <v>17</v>
      </c>
      <c r="H4753" t="s">
        <v>362</v>
      </c>
      <c r="I4753" t="s">
        <v>439</v>
      </c>
      <c r="J4753" t="s">
        <v>440</v>
      </c>
      <c r="K4753" s="105">
        <v>535</v>
      </c>
      <c r="L4753" s="106">
        <v>0.38795998692512512</v>
      </c>
      <c r="N4753" s="105">
        <v>4019</v>
      </c>
      <c r="O4753" s="106">
        <v>0.25931000709533691</v>
      </c>
      <c r="Q4753" s="105">
        <v>51290</v>
      </c>
      <c r="R4753" s="106">
        <v>0.22549000382423401</v>
      </c>
      <c r="S4753" s="107"/>
    </row>
    <row r="4754" spans="1:19" x14ac:dyDescent="0.25">
      <c r="A4754" t="s">
        <v>331</v>
      </c>
      <c r="B4754" t="s">
        <v>347</v>
      </c>
      <c r="C4754" t="s">
        <v>347</v>
      </c>
      <c r="D4754" t="s">
        <v>347</v>
      </c>
      <c r="E4754" t="s">
        <v>100</v>
      </c>
      <c r="F4754" t="s">
        <v>101</v>
      </c>
      <c r="G4754" s="105">
        <v>17</v>
      </c>
      <c r="H4754" t="s">
        <v>362</v>
      </c>
      <c r="I4754" t="s">
        <v>439</v>
      </c>
      <c r="J4754" t="s">
        <v>442</v>
      </c>
      <c r="K4754" s="105">
        <v>844</v>
      </c>
      <c r="L4754" s="106">
        <v>0.61203998327255249</v>
      </c>
      <c r="M4754" s="106">
        <v>1</v>
      </c>
      <c r="N4754" s="105">
        <v>11480</v>
      </c>
      <c r="O4754" s="106">
        <v>0.74068999290466309</v>
      </c>
      <c r="P4754" s="106">
        <v>1</v>
      </c>
      <c r="Q4754" s="105">
        <v>176169</v>
      </c>
      <c r="R4754" s="106">
        <v>0.77451002597808838</v>
      </c>
      <c r="S4754" s="107">
        <v>1</v>
      </c>
    </row>
    <row r="4755" spans="1:19" x14ac:dyDescent="0.25">
      <c r="A4755" t="s">
        <v>331</v>
      </c>
      <c r="B4755" t="s">
        <v>347</v>
      </c>
      <c r="C4755" t="s">
        <v>347</v>
      </c>
      <c r="D4755" t="s">
        <v>347</v>
      </c>
      <c r="E4755" t="s">
        <v>100</v>
      </c>
      <c r="F4755" t="s">
        <v>101</v>
      </c>
      <c r="G4755" s="105">
        <v>17</v>
      </c>
      <c r="H4755" t="s">
        <v>362</v>
      </c>
      <c r="I4755" t="s">
        <v>395</v>
      </c>
      <c r="J4755" t="s">
        <v>396</v>
      </c>
      <c r="K4755" s="105">
        <v>1365</v>
      </c>
      <c r="L4755" s="106">
        <v>0.98984998464584351</v>
      </c>
      <c r="N4755" s="105">
        <v>15373</v>
      </c>
      <c r="O4755" s="106">
        <v>0.99186998605728149</v>
      </c>
      <c r="Q4755" s="105">
        <v>225832</v>
      </c>
      <c r="R4755" s="106">
        <v>0.99285000562667847</v>
      </c>
      <c r="S4755" s="107"/>
    </row>
    <row r="4756" spans="1:19" x14ac:dyDescent="0.25">
      <c r="A4756" t="s">
        <v>331</v>
      </c>
      <c r="B4756" t="s">
        <v>347</v>
      </c>
      <c r="C4756" t="s">
        <v>347</v>
      </c>
      <c r="D4756" t="s">
        <v>347</v>
      </c>
      <c r="E4756" t="s">
        <v>100</v>
      </c>
      <c r="F4756" t="s">
        <v>101</v>
      </c>
      <c r="G4756">
        <v>17</v>
      </c>
      <c r="H4756" t="s">
        <v>362</v>
      </c>
      <c r="I4756" t="s">
        <v>395</v>
      </c>
      <c r="J4756" t="s">
        <v>397</v>
      </c>
      <c r="K4756">
        <v>14</v>
      </c>
      <c r="L4756" s="106">
        <v>1.01500004529953E-2</v>
      </c>
      <c r="N4756">
        <v>126</v>
      </c>
      <c r="O4756" s="106">
        <v>8.1299999728798866E-3</v>
      </c>
      <c r="Q4756">
        <v>1627</v>
      </c>
      <c r="R4756" s="106">
        <v>7.1499999612569809E-3</v>
      </c>
    </row>
    <row r="4757" spans="1:19" x14ac:dyDescent="0.25">
      <c r="A4757" t="s">
        <v>331</v>
      </c>
      <c r="B4757" t="s">
        <v>347</v>
      </c>
      <c r="C4757" t="s">
        <v>347</v>
      </c>
      <c r="D4757" t="s">
        <v>347</v>
      </c>
      <c r="E4757" t="s">
        <v>100</v>
      </c>
      <c r="F4757" t="s">
        <v>101</v>
      </c>
      <c r="G4757">
        <v>17</v>
      </c>
      <c r="H4757" t="s">
        <v>362</v>
      </c>
      <c r="I4757" t="s">
        <v>398</v>
      </c>
      <c r="J4757" t="s">
        <v>399</v>
      </c>
      <c r="K4757">
        <v>2</v>
      </c>
      <c r="L4757" s="106">
        <v>1.449999981559813E-3</v>
      </c>
      <c r="N4757">
        <v>658</v>
      </c>
      <c r="O4757" s="106">
        <v>4.244999960064888E-2</v>
      </c>
      <c r="Q4757">
        <v>32785</v>
      </c>
      <c r="R4757" s="106">
        <v>0.14414000511169431</v>
      </c>
    </row>
    <row r="4758" spans="1:19" x14ac:dyDescent="0.25">
      <c r="A4758" t="s">
        <v>331</v>
      </c>
      <c r="B4758" t="s">
        <v>347</v>
      </c>
      <c r="C4758" t="s">
        <v>347</v>
      </c>
      <c r="D4758" t="s">
        <v>347</v>
      </c>
      <c r="E4758" t="s">
        <v>100</v>
      </c>
      <c r="F4758" t="s">
        <v>101</v>
      </c>
      <c r="G4758" s="105">
        <v>17</v>
      </c>
      <c r="H4758" t="s">
        <v>362</v>
      </c>
      <c r="I4758" t="s">
        <v>398</v>
      </c>
      <c r="J4758" t="s">
        <v>41</v>
      </c>
      <c r="K4758" s="105">
        <v>155</v>
      </c>
      <c r="L4758" s="106">
        <v>0.1124000027775764</v>
      </c>
      <c r="N4758" s="105">
        <v>1759</v>
      </c>
      <c r="O4758" s="106">
        <v>0.1134900003671646</v>
      </c>
      <c r="Q4758" s="105">
        <v>40324</v>
      </c>
      <c r="R4758" s="106">
        <v>0.177279993891716</v>
      </c>
      <c r="S4758" s="107"/>
    </row>
    <row r="4759" spans="1:19" x14ac:dyDescent="0.25">
      <c r="A4759" t="s">
        <v>331</v>
      </c>
      <c r="B4759" t="s">
        <v>347</v>
      </c>
      <c r="C4759" t="s">
        <v>347</v>
      </c>
      <c r="D4759" t="s">
        <v>347</v>
      </c>
      <c r="E4759" t="s">
        <v>100</v>
      </c>
      <c r="F4759" t="s">
        <v>101</v>
      </c>
      <c r="G4759" s="105">
        <v>17</v>
      </c>
      <c r="H4759" t="s">
        <v>362</v>
      </c>
      <c r="I4759" t="s">
        <v>398</v>
      </c>
      <c r="J4759" t="s">
        <v>40</v>
      </c>
      <c r="K4759" s="105">
        <v>282</v>
      </c>
      <c r="L4759" s="106">
        <v>0.20450000464916229</v>
      </c>
      <c r="N4759" s="105">
        <v>3316</v>
      </c>
      <c r="O4759" s="106">
        <v>0.21394999325275421</v>
      </c>
      <c r="Q4759" s="105">
        <v>47952</v>
      </c>
      <c r="R4759" s="106">
        <v>0.21082000434398651</v>
      </c>
      <c r="S4759" s="107"/>
    </row>
    <row r="4760" spans="1:19" x14ac:dyDescent="0.25">
      <c r="A4760" t="s">
        <v>331</v>
      </c>
      <c r="B4760" t="s">
        <v>347</v>
      </c>
      <c r="C4760" t="s">
        <v>347</v>
      </c>
      <c r="D4760" t="s">
        <v>347</v>
      </c>
      <c r="E4760" t="s">
        <v>100</v>
      </c>
      <c r="F4760" t="s">
        <v>101</v>
      </c>
      <c r="G4760" s="105">
        <v>17</v>
      </c>
      <c r="H4760" t="s">
        <v>362</v>
      </c>
      <c r="I4760" t="s">
        <v>398</v>
      </c>
      <c r="J4760" t="s">
        <v>39</v>
      </c>
      <c r="K4760" s="105">
        <v>388</v>
      </c>
      <c r="L4760" s="106">
        <v>0.28136000037193298</v>
      </c>
      <c r="N4760" s="105">
        <v>3938</v>
      </c>
      <c r="O4760" s="106">
        <v>0.25407999753952032</v>
      </c>
      <c r="Q4760" s="105">
        <v>51770</v>
      </c>
      <c r="R4760" s="106">
        <v>0.22759999334812159</v>
      </c>
      <c r="S4760" s="107"/>
    </row>
    <row r="4761" spans="1:19" x14ac:dyDescent="0.25">
      <c r="A4761" t="s">
        <v>331</v>
      </c>
      <c r="B4761" t="s">
        <v>347</v>
      </c>
      <c r="C4761" t="s">
        <v>347</v>
      </c>
      <c r="D4761" t="s">
        <v>347</v>
      </c>
      <c r="E4761" t="s">
        <v>100</v>
      </c>
      <c r="F4761" t="s">
        <v>101</v>
      </c>
      <c r="G4761" s="105">
        <v>17</v>
      </c>
      <c r="H4761" t="s">
        <v>362</v>
      </c>
      <c r="I4761" t="s">
        <v>398</v>
      </c>
      <c r="J4761" t="s">
        <v>400</v>
      </c>
      <c r="K4761" s="105">
        <v>552</v>
      </c>
      <c r="L4761" s="106">
        <v>0.40029001235961909</v>
      </c>
      <c r="N4761" s="105">
        <v>5828</v>
      </c>
      <c r="O4761" s="106">
        <v>0.37602001428604132</v>
      </c>
      <c r="Q4761" s="105">
        <v>54628</v>
      </c>
      <c r="R4761" s="106">
        <v>0.24017000198364261</v>
      </c>
      <c r="S4761" s="107"/>
    </row>
    <row r="4762" spans="1:19" x14ac:dyDescent="0.25">
      <c r="A4762" t="s">
        <v>331</v>
      </c>
      <c r="B4762" t="s">
        <v>347</v>
      </c>
      <c r="C4762" t="s">
        <v>347</v>
      </c>
      <c r="D4762" t="s">
        <v>347</v>
      </c>
      <c r="E4762" t="s">
        <v>100</v>
      </c>
      <c r="F4762" t="s">
        <v>101</v>
      </c>
      <c r="G4762" s="105">
        <v>17</v>
      </c>
      <c r="H4762" t="s">
        <v>362</v>
      </c>
      <c r="I4762" t="s">
        <v>422</v>
      </c>
      <c r="J4762" t="s">
        <v>429</v>
      </c>
      <c r="K4762" s="105">
        <v>272</v>
      </c>
      <c r="L4762" s="106">
        <v>0.19723999500274661</v>
      </c>
      <c r="N4762" s="105">
        <v>2834</v>
      </c>
      <c r="O4762" s="106">
        <v>0.1828500032424927</v>
      </c>
      <c r="Q4762" s="105">
        <v>80101</v>
      </c>
      <c r="R4762" s="106">
        <v>0.3521600067615509</v>
      </c>
      <c r="S4762" s="107"/>
    </row>
    <row r="4763" spans="1:19" x14ac:dyDescent="0.25">
      <c r="A4763" t="s">
        <v>331</v>
      </c>
      <c r="B4763" t="s">
        <v>347</v>
      </c>
      <c r="C4763" t="s">
        <v>347</v>
      </c>
      <c r="D4763" t="s">
        <v>347</v>
      </c>
      <c r="E4763" t="s">
        <v>100</v>
      </c>
      <c r="F4763" t="s">
        <v>101</v>
      </c>
      <c r="G4763" s="105">
        <v>17</v>
      </c>
      <c r="H4763" t="s">
        <v>362</v>
      </c>
      <c r="I4763" t="s">
        <v>422</v>
      </c>
      <c r="J4763" t="s">
        <v>423</v>
      </c>
      <c r="K4763" s="105">
        <v>928</v>
      </c>
      <c r="L4763" s="106">
        <v>0.67295002937316895</v>
      </c>
      <c r="M4763" s="106">
        <v>0.83829998970031738</v>
      </c>
      <c r="N4763" s="105">
        <v>11068</v>
      </c>
      <c r="O4763" s="106">
        <v>0.71411001682281494</v>
      </c>
      <c r="P4763" s="106">
        <v>0.87389999628067017</v>
      </c>
      <c r="Q4763" s="105">
        <v>119646</v>
      </c>
      <c r="R4763" s="106">
        <v>0.52600997686386108</v>
      </c>
      <c r="S4763" s="107">
        <v>0.81194001436233521</v>
      </c>
    </row>
    <row r="4764" spans="1:19" x14ac:dyDescent="0.25">
      <c r="A4764" t="s">
        <v>331</v>
      </c>
      <c r="B4764" t="s">
        <v>347</v>
      </c>
      <c r="C4764" t="s">
        <v>347</v>
      </c>
      <c r="D4764" t="s">
        <v>347</v>
      </c>
      <c r="E4764" t="s">
        <v>100</v>
      </c>
      <c r="F4764" t="s">
        <v>101</v>
      </c>
      <c r="G4764">
        <v>17</v>
      </c>
      <c r="H4764" t="s">
        <v>362</v>
      </c>
      <c r="I4764" t="s">
        <v>422</v>
      </c>
      <c r="J4764" t="s">
        <v>424</v>
      </c>
      <c r="K4764">
        <v>91</v>
      </c>
      <c r="L4764" s="106">
        <v>6.599000096321106E-2</v>
      </c>
      <c r="M4764" s="106">
        <v>8.2199998199939728E-2</v>
      </c>
      <c r="N4764">
        <v>859</v>
      </c>
      <c r="O4764" s="106">
        <v>5.5420000106096268E-2</v>
      </c>
      <c r="P4764" s="106">
        <v>6.7819997668266296E-2</v>
      </c>
      <c r="Q4764">
        <v>17180</v>
      </c>
      <c r="R4764" s="106">
        <v>7.5530000030994415E-2</v>
      </c>
      <c r="S4764" s="106">
        <v>0.11659000068902969</v>
      </c>
    </row>
    <row r="4765" spans="1:19" x14ac:dyDescent="0.25">
      <c r="A4765" t="s">
        <v>331</v>
      </c>
      <c r="B4765" t="s">
        <v>347</v>
      </c>
      <c r="C4765" t="s">
        <v>347</v>
      </c>
      <c r="D4765" t="s">
        <v>347</v>
      </c>
      <c r="E4765" t="s">
        <v>100</v>
      </c>
      <c r="F4765" t="s">
        <v>101</v>
      </c>
      <c r="G4765" s="105">
        <v>17</v>
      </c>
      <c r="H4765" t="s">
        <v>362</v>
      </c>
      <c r="I4765" t="s">
        <v>422</v>
      </c>
      <c r="J4765" t="s">
        <v>425</v>
      </c>
      <c r="K4765" s="105">
        <v>40</v>
      </c>
      <c r="L4765" s="106">
        <v>2.9009999707341191E-2</v>
      </c>
      <c r="M4765" s="106">
        <v>3.6129999905824661E-2</v>
      </c>
      <c r="N4765" s="105">
        <v>394</v>
      </c>
      <c r="O4765" s="106">
        <v>2.5420000776648521E-2</v>
      </c>
      <c r="P4765" s="106">
        <v>3.1109999865293499E-2</v>
      </c>
      <c r="Q4765" s="105">
        <v>6082</v>
      </c>
      <c r="R4765" s="106">
        <v>2.6739999651908871E-2</v>
      </c>
      <c r="S4765" s="107">
        <v>4.1269998997449868E-2</v>
      </c>
    </row>
    <row r="4766" spans="1:19" x14ac:dyDescent="0.25">
      <c r="A4766" t="s">
        <v>331</v>
      </c>
      <c r="B4766" t="s">
        <v>347</v>
      </c>
      <c r="C4766" t="s">
        <v>347</v>
      </c>
      <c r="D4766" t="s">
        <v>347</v>
      </c>
      <c r="E4766" t="s">
        <v>100</v>
      </c>
      <c r="F4766" t="s">
        <v>101</v>
      </c>
      <c r="G4766" s="105">
        <v>17</v>
      </c>
      <c r="H4766" t="s">
        <v>362</v>
      </c>
      <c r="I4766" t="s">
        <v>422</v>
      </c>
      <c r="J4766" t="s">
        <v>426</v>
      </c>
      <c r="K4766" s="105">
        <v>39</v>
      </c>
      <c r="L4766" s="106">
        <v>2.8279999271035191E-2</v>
      </c>
      <c r="M4766" s="106">
        <v>3.5229999572038651E-2</v>
      </c>
      <c r="N4766" s="105">
        <v>288</v>
      </c>
      <c r="O4766" s="106">
        <v>1.8580000847578049E-2</v>
      </c>
      <c r="P4766" s="106">
        <v>2.2740000858902931E-2</v>
      </c>
      <c r="Q4766" s="105">
        <v>3672</v>
      </c>
      <c r="R4766" s="106">
        <v>1.6140000894665722E-2</v>
      </c>
      <c r="S4766" s="107">
        <v>2.491999976336956E-2</v>
      </c>
    </row>
    <row r="4767" spans="1:19" x14ac:dyDescent="0.25">
      <c r="A4767" t="s">
        <v>331</v>
      </c>
      <c r="B4767" t="s">
        <v>347</v>
      </c>
      <c r="C4767" t="s">
        <v>347</v>
      </c>
      <c r="D4767" t="s">
        <v>347</v>
      </c>
      <c r="E4767" t="s">
        <v>100</v>
      </c>
      <c r="F4767" t="s">
        <v>101</v>
      </c>
      <c r="G4767" s="105">
        <v>17</v>
      </c>
      <c r="H4767" t="s">
        <v>362</v>
      </c>
      <c r="I4767" t="s">
        <v>422</v>
      </c>
      <c r="J4767" t="s">
        <v>427</v>
      </c>
      <c r="K4767" s="105">
        <v>9</v>
      </c>
      <c r="L4767" s="106">
        <v>6.5299998968839654E-3</v>
      </c>
      <c r="M4767" s="106">
        <v>8.1299999728798866E-3</v>
      </c>
      <c r="N4767" s="105">
        <v>56</v>
      </c>
      <c r="O4767" s="106">
        <v>3.6100000143051152E-3</v>
      </c>
      <c r="P4767" s="106">
        <v>4.4200001284480086E-3</v>
      </c>
      <c r="Q4767" s="105">
        <v>766</v>
      </c>
      <c r="R4767" s="106">
        <v>3.3700000494718552E-3</v>
      </c>
      <c r="S4767" s="107">
        <v>5.2000000141561031E-3</v>
      </c>
    </row>
    <row r="4768" spans="1:19" x14ac:dyDescent="0.25">
      <c r="A4768" t="s">
        <v>331</v>
      </c>
      <c r="B4768" t="s">
        <v>347</v>
      </c>
      <c r="C4768" t="s">
        <v>347</v>
      </c>
      <c r="D4768" t="s">
        <v>347</v>
      </c>
      <c r="E4768" t="s">
        <v>100</v>
      </c>
      <c r="F4768" t="s">
        <v>101</v>
      </c>
      <c r="G4768" s="105">
        <v>17</v>
      </c>
      <c r="H4768" t="s">
        <v>362</v>
      </c>
      <c r="I4768" t="s">
        <v>422</v>
      </c>
      <c r="J4768" t="s">
        <v>428</v>
      </c>
      <c r="K4768" s="105">
        <v>0</v>
      </c>
      <c r="L4768" s="106">
        <v>0</v>
      </c>
      <c r="M4768" s="106">
        <v>0</v>
      </c>
      <c r="N4768" s="105">
        <v>0</v>
      </c>
      <c r="O4768" s="106">
        <v>0</v>
      </c>
      <c r="P4768" s="106">
        <v>0</v>
      </c>
      <c r="Q4768" s="105">
        <v>12</v>
      </c>
      <c r="R4768" s="106">
        <v>4.9999998736893758E-5</v>
      </c>
      <c r="S4768" s="107">
        <v>7.9999997979030013E-5</v>
      </c>
    </row>
    <row r="4769" spans="1:19" x14ac:dyDescent="0.25">
      <c r="A4769" t="s">
        <v>331</v>
      </c>
      <c r="B4769" t="s">
        <v>347</v>
      </c>
      <c r="C4769" t="s">
        <v>347</v>
      </c>
      <c r="D4769" t="s">
        <v>347</v>
      </c>
      <c r="E4769" t="s">
        <v>100</v>
      </c>
      <c r="F4769" t="s">
        <v>101</v>
      </c>
      <c r="G4769" s="105">
        <v>17</v>
      </c>
      <c r="H4769" t="s">
        <v>362</v>
      </c>
      <c r="I4769" t="s">
        <v>430</v>
      </c>
      <c r="J4769" t="s">
        <v>434</v>
      </c>
      <c r="K4769" s="105">
        <v>39</v>
      </c>
      <c r="L4769" s="106">
        <v>2.8279999271035191E-2</v>
      </c>
      <c r="M4769" s="106">
        <v>2.899999916553497E-2</v>
      </c>
      <c r="N4769" s="105">
        <v>335</v>
      </c>
      <c r="O4769" s="106">
        <v>2.1609999239444729E-2</v>
      </c>
      <c r="P4769" s="106">
        <v>2.2469999268651009E-2</v>
      </c>
      <c r="Q4769" s="105">
        <v>4987</v>
      </c>
      <c r="R4769" s="106">
        <v>2.1919999271631241E-2</v>
      </c>
      <c r="S4769" s="107">
        <v>2.2490000352263451E-2</v>
      </c>
    </row>
    <row r="4770" spans="1:19" x14ac:dyDescent="0.25">
      <c r="A4770" t="s">
        <v>331</v>
      </c>
      <c r="B4770" t="s">
        <v>347</v>
      </c>
      <c r="C4770" t="s">
        <v>347</v>
      </c>
      <c r="D4770" t="s">
        <v>347</v>
      </c>
      <c r="E4770" t="s">
        <v>100</v>
      </c>
      <c r="F4770" t="s">
        <v>101</v>
      </c>
      <c r="G4770" s="105">
        <v>17</v>
      </c>
      <c r="H4770" t="s">
        <v>362</v>
      </c>
      <c r="I4770" t="s">
        <v>430</v>
      </c>
      <c r="J4770" t="s">
        <v>432</v>
      </c>
      <c r="K4770" s="105">
        <v>153</v>
      </c>
      <c r="L4770" s="106">
        <v>0.1109500005841255</v>
      </c>
      <c r="M4770" s="106">
        <v>0.1137500032782555</v>
      </c>
      <c r="N4770" s="105">
        <v>1570</v>
      </c>
      <c r="O4770" s="106">
        <v>0.10130000114440919</v>
      </c>
      <c r="P4770" s="106">
        <v>0.1053000018000603</v>
      </c>
      <c r="Q4770" s="105">
        <v>18498</v>
      </c>
      <c r="R4770" s="106">
        <v>8.1320002675056458E-2</v>
      </c>
      <c r="S4770" s="107">
        <v>8.343999832868576E-2</v>
      </c>
    </row>
    <row r="4771" spans="1:19" x14ac:dyDescent="0.25">
      <c r="A4771" t="s">
        <v>331</v>
      </c>
      <c r="B4771" t="s">
        <v>347</v>
      </c>
      <c r="C4771" t="s">
        <v>347</v>
      </c>
      <c r="D4771" t="s">
        <v>347</v>
      </c>
      <c r="E4771" t="s">
        <v>100</v>
      </c>
      <c r="F4771" t="s">
        <v>101</v>
      </c>
      <c r="G4771" s="105">
        <v>17</v>
      </c>
      <c r="H4771" t="s">
        <v>362</v>
      </c>
      <c r="I4771" t="s">
        <v>430</v>
      </c>
      <c r="J4771" t="s">
        <v>435</v>
      </c>
      <c r="K4771" s="105">
        <v>0</v>
      </c>
      <c r="L4771" s="106">
        <v>0</v>
      </c>
      <c r="M4771" s="106">
        <v>0</v>
      </c>
      <c r="N4771" s="105">
        <v>12</v>
      </c>
      <c r="O4771" s="106">
        <v>7.6999998418614268E-4</v>
      </c>
      <c r="P4771" s="106">
        <v>7.9999997979030013E-4</v>
      </c>
      <c r="Q4771" s="105">
        <v>391</v>
      </c>
      <c r="R4771" s="106">
        <v>1.7199999419972301E-3</v>
      </c>
      <c r="S4771" s="107">
        <v>1.760000013746321E-3</v>
      </c>
    </row>
    <row r="4772" spans="1:19" x14ac:dyDescent="0.25">
      <c r="A4772" t="s">
        <v>331</v>
      </c>
      <c r="B4772" t="s">
        <v>347</v>
      </c>
      <c r="C4772" t="s">
        <v>347</v>
      </c>
      <c r="D4772" t="s">
        <v>347</v>
      </c>
      <c r="E4772" t="s">
        <v>100</v>
      </c>
      <c r="F4772" t="s">
        <v>101</v>
      </c>
      <c r="G4772" s="105">
        <v>17</v>
      </c>
      <c r="H4772" t="s">
        <v>362</v>
      </c>
      <c r="I4772" t="s">
        <v>430</v>
      </c>
      <c r="J4772" t="s">
        <v>436</v>
      </c>
      <c r="K4772" s="105">
        <v>76</v>
      </c>
      <c r="L4772" s="106">
        <v>5.511000007390976E-2</v>
      </c>
      <c r="M4772" s="106">
        <v>5.6510001420974731E-2</v>
      </c>
      <c r="N4772" s="105">
        <v>518</v>
      </c>
      <c r="O4772" s="106">
        <v>3.3420000225305557E-2</v>
      </c>
      <c r="P4772" s="106">
        <v>3.474000096321106E-2</v>
      </c>
      <c r="Q4772" s="105">
        <v>6784</v>
      </c>
      <c r="R4772" s="106">
        <v>2.9829999431967739E-2</v>
      </c>
      <c r="S4772" s="107">
        <v>3.060000017285347E-2</v>
      </c>
    </row>
    <row r="4773" spans="1:19" x14ac:dyDescent="0.25">
      <c r="A4773" t="s">
        <v>331</v>
      </c>
      <c r="B4773" t="s">
        <v>347</v>
      </c>
      <c r="C4773" t="s">
        <v>347</v>
      </c>
      <c r="D4773" t="s">
        <v>347</v>
      </c>
      <c r="E4773" t="s">
        <v>100</v>
      </c>
      <c r="F4773" t="s">
        <v>101</v>
      </c>
      <c r="G4773" s="105">
        <v>17</v>
      </c>
      <c r="H4773" t="s">
        <v>362</v>
      </c>
      <c r="I4773" t="s">
        <v>430</v>
      </c>
      <c r="J4773" t="s">
        <v>431</v>
      </c>
      <c r="K4773" s="105">
        <v>367</v>
      </c>
      <c r="L4773" s="106">
        <v>0.2661300003528595</v>
      </c>
      <c r="M4773" s="106">
        <v>0.27285999059677118</v>
      </c>
      <c r="N4773" s="105">
        <v>4962</v>
      </c>
      <c r="O4773" s="106">
        <v>0.3201499879360199</v>
      </c>
      <c r="P4773" s="106">
        <v>0.3328000009059906</v>
      </c>
      <c r="Q4773" s="105">
        <v>77035</v>
      </c>
      <c r="R4773" s="106">
        <v>0.33867999911308289</v>
      </c>
      <c r="S4773" s="107">
        <v>0.3474699854850769</v>
      </c>
    </row>
    <row r="4774" spans="1:19" x14ac:dyDescent="0.25">
      <c r="A4774" t="s">
        <v>331</v>
      </c>
      <c r="B4774" t="s">
        <v>347</v>
      </c>
      <c r="C4774" t="s">
        <v>347</v>
      </c>
      <c r="D4774" t="s">
        <v>347</v>
      </c>
      <c r="E4774" t="s">
        <v>100</v>
      </c>
      <c r="F4774" t="s">
        <v>101</v>
      </c>
      <c r="G4774" s="105">
        <v>17</v>
      </c>
      <c r="H4774" t="s">
        <v>362</v>
      </c>
      <c r="I4774" t="s">
        <v>430</v>
      </c>
      <c r="J4774" t="s">
        <v>502</v>
      </c>
      <c r="K4774" s="105">
        <v>710</v>
      </c>
      <c r="L4774" s="106">
        <v>0.51486998796463013</v>
      </c>
      <c r="M4774" s="106">
        <v>0.52788001298904419</v>
      </c>
      <c r="N4774" s="105">
        <v>7513</v>
      </c>
      <c r="O4774" s="106">
        <v>0.4847399890422821</v>
      </c>
      <c r="P4774" s="106">
        <v>0.50388997793197632</v>
      </c>
      <c r="Q4774" s="105">
        <v>114008</v>
      </c>
      <c r="R4774" s="106">
        <v>0.5012199878692627</v>
      </c>
      <c r="S4774" s="107">
        <v>0.51424002647399902</v>
      </c>
    </row>
    <row r="4775" spans="1:19" x14ac:dyDescent="0.25">
      <c r="A4775" t="s">
        <v>331</v>
      </c>
      <c r="B4775" t="s">
        <v>347</v>
      </c>
      <c r="C4775" t="s">
        <v>347</v>
      </c>
      <c r="D4775" t="s">
        <v>347</v>
      </c>
      <c r="E4775" t="s">
        <v>100</v>
      </c>
      <c r="F4775" t="s">
        <v>101</v>
      </c>
      <c r="G4775" s="105">
        <v>17</v>
      </c>
      <c r="H4775" t="s">
        <v>362</v>
      </c>
      <c r="I4775" t="s">
        <v>430</v>
      </c>
      <c r="J4775" t="s">
        <v>86</v>
      </c>
      <c r="K4775" s="105">
        <v>34</v>
      </c>
      <c r="L4775" s="106">
        <v>2.4660000577569011E-2</v>
      </c>
      <c r="N4775" s="105">
        <v>589</v>
      </c>
      <c r="O4775" s="106">
        <v>3.7999998778104782E-2</v>
      </c>
      <c r="Q4775" s="105">
        <v>5756</v>
      </c>
      <c r="R4775" s="106">
        <v>2.5310000404715541E-2</v>
      </c>
      <c r="S4775" s="107"/>
    </row>
    <row r="4776" spans="1:19" x14ac:dyDescent="0.25">
      <c r="A4776" t="s">
        <v>331</v>
      </c>
      <c r="B4776" t="s">
        <v>347</v>
      </c>
      <c r="C4776" t="s">
        <v>347</v>
      </c>
      <c r="D4776" t="s">
        <v>347</v>
      </c>
      <c r="E4776" t="s">
        <v>100</v>
      </c>
      <c r="F4776" t="s">
        <v>101</v>
      </c>
      <c r="G4776" s="105">
        <v>17</v>
      </c>
      <c r="H4776" t="s">
        <v>362</v>
      </c>
      <c r="I4776" t="s">
        <v>401</v>
      </c>
      <c r="J4776" t="s">
        <v>405</v>
      </c>
      <c r="K4776" s="105">
        <v>1024</v>
      </c>
      <c r="L4776" s="106">
        <v>0.74256998300552368</v>
      </c>
      <c r="M4776" s="106">
        <v>0.78407001495361328</v>
      </c>
      <c r="N4776" s="105">
        <v>11387</v>
      </c>
      <c r="O4776" s="106">
        <v>0.73469001054763794</v>
      </c>
      <c r="P4776" s="106">
        <v>0.77828001976013184</v>
      </c>
      <c r="Q4776" s="105">
        <v>171311</v>
      </c>
      <c r="R4776" s="106">
        <v>0.75314998626708984</v>
      </c>
      <c r="S4776" s="107">
        <v>0.77806001901626587</v>
      </c>
    </row>
    <row r="4777" spans="1:19" x14ac:dyDescent="0.25">
      <c r="A4777" t="s">
        <v>331</v>
      </c>
      <c r="B4777" t="s">
        <v>347</v>
      </c>
      <c r="C4777" t="s">
        <v>347</v>
      </c>
      <c r="D4777" t="s">
        <v>347</v>
      </c>
      <c r="E4777" t="s">
        <v>100</v>
      </c>
      <c r="F4777" t="s">
        <v>101</v>
      </c>
      <c r="G4777" s="105">
        <v>17</v>
      </c>
      <c r="H4777" t="s">
        <v>362</v>
      </c>
      <c r="I4777" t="s">
        <v>401</v>
      </c>
      <c r="J4777" t="s">
        <v>412</v>
      </c>
      <c r="K4777" s="105">
        <v>133</v>
      </c>
      <c r="L4777" s="106">
        <v>9.6450001001358032E-2</v>
      </c>
      <c r="M4777" s="106">
        <v>0.1018399968743324</v>
      </c>
      <c r="N4777" s="105">
        <v>1477</v>
      </c>
      <c r="O4777" s="106">
        <v>9.5299996435642242E-2</v>
      </c>
      <c r="P4777" s="106">
        <v>0.1009500026702881</v>
      </c>
      <c r="Q4777" s="105">
        <v>22313</v>
      </c>
      <c r="R4777" s="106">
        <v>9.8099999129772186E-2</v>
      </c>
      <c r="S4777" s="107">
        <v>0.10134000331163411</v>
      </c>
    </row>
    <row r="4778" spans="1:19" x14ac:dyDescent="0.25">
      <c r="A4778" t="s">
        <v>331</v>
      </c>
      <c r="B4778" t="s">
        <v>347</v>
      </c>
      <c r="C4778" t="s">
        <v>347</v>
      </c>
      <c r="D4778" t="s">
        <v>347</v>
      </c>
      <c r="E4778" t="s">
        <v>100</v>
      </c>
      <c r="F4778" t="s">
        <v>101</v>
      </c>
      <c r="G4778" s="105">
        <v>17</v>
      </c>
      <c r="H4778" t="s">
        <v>362</v>
      </c>
      <c r="I4778" t="s">
        <v>401</v>
      </c>
      <c r="J4778" t="s">
        <v>413</v>
      </c>
      <c r="K4778" s="105">
        <v>88</v>
      </c>
      <c r="L4778" s="106">
        <v>6.3809998333454132E-2</v>
      </c>
      <c r="M4778" s="106">
        <v>6.738000363111496E-2</v>
      </c>
      <c r="N4778" s="105">
        <v>1010</v>
      </c>
      <c r="O4778" s="106">
        <v>6.516999751329422E-2</v>
      </c>
      <c r="P4778" s="106">
        <v>6.9030001759529114E-2</v>
      </c>
      <c r="Q4778" s="105">
        <v>15680</v>
      </c>
      <c r="R4778" s="106">
        <v>6.8939998745918274E-2</v>
      </c>
      <c r="S4778" s="107">
        <v>7.1220003068447113E-2</v>
      </c>
    </row>
    <row r="4779" spans="1:19" x14ac:dyDescent="0.25">
      <c r="A4779" t="s">
        <v>331</v>
      </c>
      <c r="B4779" t="s">
        <v>347</v>
      </c>
      <c r="C4779" t="s">
        <v>347</v>
      </c>
      <c r="D4779" t="s">
        <v>347</v>
      </c>
      <c r="E4779" t="s">
        <v>100</v>
      </c>
      <c r="F4779" t="s">
        <v>101</v>
      </c>
      <c r="G4779">
        <v>17</v>
      </c>
      <c r="H4779" t="s">
        <v>362</v>
      </c>
      <c r="I4779" t="s">
        <v>401</v>
      </c>
      <c r="J4779" t="s">
        <v>441</v>
      </c>
      <c r="K4779">
        <v>73</v>
      </c>
      <c r="L4779" s="106">
        <v>5.2939999848604202E-2</v>
      </c>
      <c r="N4779">
        <v>868</v>
      </c>
      <c r="O4779" s="106">
        <v>5.6000001728534698E-2</v>
      </c>
      <c r="Q4779">
        <v>7283</v>
      </c>
      <c r="R4779" s="106">
        <v>3.2019998878240592E-2</v>
      </c>
    </row>
    <row r="4780" spans="1:19" x14ac:dyDescent="0.25">
      <c r="A4780" t="s">
        <v>331</v>
      </c>
      <c r="B4780" t="s">
        <v>347</v>
      </c>
      <c r="C4780" t="s">
        <v>347</v>
      </c>
      <c r="D4780" t="s">
        <v>347</v>
      </c>
      <c r="E4780" t="s">
        <v>100</v>
      </c>
      <c r="F4780" t="s">
        <v>101</v>
      </c>
      <c r="G4780" s="105">
        <v>17</v>
      </c>
      <c r="H4780" t="s">
        <v>362</v>
      </c>
      <c r="I4780" t="s">
        <v>401</v>
      </c>
      <c r="J4780" t="s">
        <v>414</v>
      </c>
      <c r="K4780" s="105">
        <v>61</v>
      </c>
      <c r="L4780" s="106">
        <v>4.4229999184608459E-2</v>
      </c>
      <c r="M4780" s="106">
        <v>4.6709999442100518E-2</v>
      </c>
      <c r="N4780" s="105">
        <v>757</v>
      </c>
      <c r="O4780" s="106">
        <v>4.8840001225471497E-2</v>
      </c>
      <c r="P4780" s="106">
        <v>5.1739998161792762E-2</v>
      </c>
      <c r="Q4780" s="105">
        <v>10872</v>
      </c>
      <c r="R4780" s="106">
        <v>4.7800000756978989E-2</v>
      </c>
      <c r="S4780" s="107">
        <v>4.9380000680685043E-2</v>
      </c>
    </row>
    <row r="4781" spans="1:19" x14ac:dyDescent="0.25">
      <c r="A4781" t="s">
        <v>331</v>
      </c>
      <c r="B4781" t="s">
        <v>347</v>
      </c>
      <c r="C4781" t="s">
        <v>347</v>
      </c>
      <c r="D4781" t="s">
        <v>347</v>
      </c>
      <c r="E4781" t="s">
        <v>146</v>
      </c>
      <c r="F4781" t="s">
        <v>147</v>
      </c>
      <c r="G4781" s="105">
        <v>17</v>
      </c>
      <c r="H4781" t="s">
        <v>362</v>
      </c>
      <c r="I4781" t="s">
        <v>349</v>
      </c>
      <c r="J4781" t="s">
        <v>350</v>
      </c>
      <c r="K4781" s="105">
        <v>8</v>
      </c>
      <c r="L4781" s="106">
        <v>6.0800001956522456E-3</v>
      </c>
      <c r="N4781" s="105">
        <v>64</v>
      </c>
      <c r="O4781" s="106">
        <v>4.1299997828900814E-3</v>
      </c>
      <c r="Q4781" s="105">
        <v>1130</v>
      </c>
      <c r="R4781" s="106">
        <v>4.9700001254677773E-3</v>
      </c>
      <c r="S4781" s="107"/>
    </row>
    <row r="4782" spans="1:19" x14ac:dyDescent="0.25">
      <c r="A4782" t="s">
        <v>331</v>
      </c>
      <c r="B4782" t="s">
        <v>347</v>
      </c>
      <c r="C4782" t="s">
        <v>347</v>
      </c>
      <c r="D4782" t="s">
        <v>347</v>
      </c>
      <c r="E4782" t="s">
        <v>146</v>
      </c>
      <c r="F4782" t="s">
        <v>147</v>
      </c>
      <c r="G4782" s="105">
        <v>17</v>
      </c>
      <c r="H4782" t="s">
        <v>362</v>
      </c>
      <c r="I4782" t="s">
        <v>349</v>
      </c>
      <c r="J4782" t="s">
        <v>368</v>
      </c>
      <c r="K4782" s="105">
        <v>30</v>
      </c>
      <c r="L4782" s="106">
        <v>2.281000092625618E-2</v>
      </c>
      <c r="N4782" s="105">
        <v>495</v>
      </c>
      <c r="O4782" s="106">
        <v>3.1939998269081123E-2</v>
      </c>
      <c r="Q4782" s="105">
        <v>8418</v>
      </c>
      <c r="R4782" s="106">
        <v>3.700999915599823E-2</v>
      </c>
      <c r="S4782" s="107"/>
    </row>
    <row r="4783" spans="1:19" x14ac:dyDescent="0.25">
      <c r="A4783" t="s">
        <v>331</v>
      </c>
      <c r="B4783" t="s">
        <v>347</v>
      </c>
      <c r="C4783" t="s">
        <v>347</v>
      </c>
      <c r="D4783" t="s">
        <v>347</v>
      </c>
      <c r="E4783" t="s">
        <v>146</v>
      </c>
      <c r="F4783" t="s">
        <v>147</v>
      </c>
      <c r="G4783">
        <v>17</v>
      </c>
      <c r="H4783" t="s">
        <v>362</v>
      </c>
      <c r="I4783" t="s">
        <v>349</v>
      </c>
      <c r="J4783" t="s">
        <v>369</v>
      </c>
      <c r="K4783">
        <v>162</v>
      </c>
      <c r="L4783" s="106">
        <v>0.12319000065326691</v>
      </c>
      <c r="N4783">
        <v>1938</v>
      </c>
      <c r="O4783" s="106">
        <v>0.12503999471664429</v>
      </c>
      <c r="Q4783">
        <v>27454</v>
      </c>
      <c r="R4783" s="106">
        <v>0.1207000017166138</v>
      </c>
    </row>
    <row r="4784" spans="1:19" x14ac:dyDescent="0.25">
      <c r="A4784" t="s">
        <v>331</v>
      </c>
      <c r="B4784" t="s">
        <v>347</v>
      </c>
      <c r="C4784" t="s">
        <v>347</v>
      </c>
      <c r="D4784" t="s">
        <v>347</v>
      </c>
      <c r="E4784" t="s">
        <v>146</v>
      </c>
      <c r="F4784" t="s">
        <v>147</v>
      </c>
      <c r="G4784" s="105">
        <v>17</v>
      </c>
      <c r="H4784" t="s">
        <v>362</v>
      </c>
      <c r="I4784" t="s">
        <v>349</v>
      </c>
      <c r="J4784" t="s">
        <v>370</v>
      </c>
      <c r="K4784" s="105">
        <v>196</v>
      </c>
      <c r="L4784" s="106">
        <v>0.14904999732971189</v>
      </c>
      <c r="N4784" s="105">
        <v>3851</v>
      </c>
      <c r="O4784" s="106">
        <v>0.2484699934720993</v>
      </c>
      <c r="Q4784" s="105">
        <v>55879</v>
      </c>
      <c r="R4784" s="106">
        <v>0.24567000567913061</v>
      </c>
      <c r="S4784" s="107"/>
    </row>
    <row r="4785" spans="1:19" x14ac:dyDescent="0.25">
      <c r="A4785" t="s">
        <v>331</v>
      </c>
      <c r="B4785" t="s">
        <v>347</v>
      </c>
      <c r="C4785" t="s">
        <v>347</v>
      </c>
      <c r="D4785" t="s">
        <v>347</v>
      </c>
      <c r="E4785" t="s">
        <v>146</v>
      </c>
      <c r="F4785" t="s">
        <v>147</v>
      </c>
      <c r="G4785">
        <v>17</v>
      </c>
      <c r="H4785" t="s">
        <v>362</v>
      </c>
      <c r="I4785" t="s">
        <v>349</v>
      </c>
      <c r="J4785" t="s">
        <v>371</v>
      </c>
      <c r="K4785">
        <v>218</v>
      </c>
      <c r="L4785" s="106">
        <v>0.16577999293804169</v>
      </c>
      <c r="N4785">
        <v>3691</v>
      </c>
      <c r="O4785" s="106">
        <v>0.23814000189304349</v>
      </c>
      <c r="Q4785">
        <v>57982</v>
      </c>
      <c r="R4785" s="106">
        <v>0.25490999221801758</v>
      </c>
    </row>
    <row r="4786" spans="1:19" x14ac:dyDescent="0.25">
      <c r="A4786" t="s">
        <v>331</v>
      </c>
      <c r="B4786" t="s">
        <v>347</v>
      </c>
      <c r="C4786" t="s">
        <v>347</v>
      </c>
      <c r="D4786" t="s">
        <v>347</v>
      </c>
      <c r="E4786" t="s">
        <v>146</v>
      </c>
      <c r="F4786" t="s">
        <v>147</v>
      </c>
      <c r="G4786" s="105">
        <v>17</v>
      </c>
      <c r="H4786" t="s">
        <v>362</v>
      </c>
      <c r="I4786" t="s">
        <v>349</v>
      </c>
      <c r="J4786" t="s">
        <v>372</v>
      </c>
      <c r="K4786" s="105">
        <v>346</v>
      </c>
      <c r="L4786" s="106">
        <v>0.26311999559402471</v>
      </c>
      <c r="N4786" s="105">
        <v>3124</v>
      </c>
      <c r="O4786" s="106">
        <v>0.20156000554561609</v>
      </c>
      <c r="Q4786" s="105">
        <v>44765</v>
      </c>
      <c r="R4786" s="106">
        <v>0.19679999351501459</v>
      </c>
      <c r="S4786" s="107"/>
    </row>
    <row r="4787" spans="1:19" x14ac:dyDescent="0.25">
      <c r="A4787" t="s">
        <v>331</v>
      </c>
      <c r="B4787" t="s">
        <v>347</v>
      </c>
      <c r="C4787" t="s">
        <v>347</v>
      </c>
      <c r="D4787" t="s">
        <v>347</v>
      </c>
      <c r="E4787" t="s">
        <v>146</v>
      </c>
      <c r="F4787" t="s">
        <v>147</v>
      </c>
      <c r="G4787" s="105">
        <v>17</v>
      </c>
      <c r="H4787" t="s">
        <v>362</v>
      </c>
      <c r="I4787" t="s">
        <v>349</v>
      </c>
      <c r="J4787" t="s">
        <v>373</v>
      </c>
      <c r="K4787" s="105">
        <v>355</v>
      </c>
      <c r="L4787" s="106">
        <v>0.26995998620986938</v>
      </c>
      <c r="N4787" s="105">
        <v>2336</v>
      </c>
      <c r="O4787" s="106">
        <v>0.15072000026702881</v>
      </c>
      <c r="Q4787" s="105">
        <v>31831</v>
      </c>
      <c r="R4787" s="106">
        <v>0.1399399936199188</v>
      </c>
      <c r="S4787" s="107"/>
    </row>
    <row r="4788" spans="1:19" x14ac:dyDescent="0.25">
      <c r="A4788" t="s">
        <v>331</v>
      </c>
      <c r="B4788" t="s">
        <v>347</v>
      </c>
      <c r="C4788" t="s">
        <v>347</v>
      </c>
      <c r="D4788" t="s">
        <v>347</v>
      </c>
      <c r="E4788" t="s">
        <v>146</v>
      </c>
      <c r="F4788" t="s">
        <v>147</v>
      </c>
      <c r="G4788" s="105">
        <v>17</v>
      </c>
      <c r="H4788" t="s">
        <v>362</v>
      </c>
      <c r="I4788" t="s">
        <v>438</v>
      </c>
      <c r="J4788" t="s">
        <v>48</v>
      </c>
      <c r="K4788" s="105">
        <v>988</v>
      </c>
      <c r="L4788" s="106">
        <v>0.75133001804351807</v>
      </c>
      <c r="M4788" s="106">
        <v>0.78102999925613403</v>
      </c>
      <c r="N4788" s="105">
        <v>12465</v>
      </c>
      <c r="O4788" s="106">
        <v>0.80425000190734863</v>
      </c>
      <c r="P4788" s="106">
        <v>0.85196000337600708</v>
      </c>
      <c r="Q4788" s="105">
        <v>186401</v>
      </c>
      <c r="R4788" s="106">
        <v>0.81949001550674438</v>
      </c>
      <c r="S4788" s="107">
        <v>0.8465999960899353</v>
      </c>
    </row>
    <row r="4789" spans="1:19" x14ac:dyDescent="0.25">
      <c r="A4789" t="s">
        <v>331</v>
      </c>
      <c r="B4789" t="s">
        <v>347</v>
      </c>
      <c r="C4789" t="s">
        <v>347</v>
      </c>
      <c r="D4789" t="s">
        <v>347</v>
      </c>
      <c r="E4789" t="s">
        <v>146</v>
      </c>
      <c r="F4789" t="s">
        <v>147</v>
      </c>
      <c r="G4789" s="105">
        <v>17</v>
      </c>
      <c r="H4789" t="s">
        <v>362</v>
      </c>
      <c r="I4789" t="s">
        <v>438</v>
      </c>
      <c r="J4789" t="s">
        <v>42</v>
      </c>
      <c r="K4789" s="105">
        <v>154</v>
      </c>
      <c r="L4789" s="106">
        <v>0.1171099990606308</v>
      </c>
      <c r="M4789" s="106">
        <v>0.12173999845981601</v>
      </c>
      <c r="N4789" s="105">
        <v>1345</v>
      </c>
      <c r="O4789" s="106">
        <v>8.6779996752738953E-2</v>
      </c>
      <c r="P4789" s="106">
        <v>9.1930001974105835E-2</v>
      </c>
      <c r="Q4789" s="105">
        <v>20350</v>
      </c>
      <c r="R4789" s="106">
        <v>8.9469999074935913E-2</v>
      </c>
      <c r="S4789" s="107">
        <v>9.2430002987384796E-2</v>
      </c>
    </row>
    <row r="4790" spans="1:19" x14ac:dyDescent="0.25">
      <c r="A4790" t="s">
        <v>331</v>
      </c>
      <c r="B4790" t="s">
        <v>347</v>
      </c>
      <c r="C4790" t="s">
        <v>347</v>
      </c>
      <c r="D4790" t="s">
        <v>347</v>
      </c>
      <c r="E4790" t="s">
        <v>146</v>
      </c>
      <c r="F4790" t="s">
        <v>147</v>
      </c>
      <c r="G4790" s="105">
        <v>17</v>
      </c>
      <c r="H4790" t="s">
        <v>362</v>
      </c>
      <c r="I4790" t="s">
        <v>438</v>
      </c>
      <c r="J4790" t="s">
        <v>374</v>
      </c>
      <c r="K4790" s="105">
        <v>123</v>
      </c>
      <c r="L4790" s="106">
        <v>9.3539997935295105E-2</v>
      </c>
      <c r="M4790" s="106">
        <v>9.7230002284049988E-2</v>
      </c>
      <c r="N4790" s="105">
        <v>821</v>
      </c>
      <c r="O4790" s="106">
        <v>5.2969999611377723E-2</v>
      </c>
      <c r="P4790" s="106">
        <v>5.6109998375177383E-2</v>
      </c>
      <c r="Q4790" s="105">
        <v>13425</v>
      </c>
      <c r="R4790" s="106">
        <v>5.9020001441240311E-2</v>
      </c>
      <c r="S4790" s="107">
        <v>6.0970000922679901E-2</v>
      </c>
    </row>
    <row r="4791" spans="1:19" x14ac:dyDescent="0.25">
      <c r="A4791" t="s">
        <v>331</v>
      </c>
      <c r="B4791" t="s">
        <v>347</v>
      </c>
      <c r="C4791" t="s">
        <v>347</v>
      </c>
      <c r="D4791" t="s">
        <v>347</v>
      </c>
      <c r="E4791" t="s">
        <v>146</v>
      </c>
      <c r="F4791" t="s">
        <v>147</v>
      </c>
      <c r="G4791" s="105">
        <v>17</v>
      </c>
      <c r="H4791" t="s">
        <v>362</v>
      </c>
      <c r="I4791" t="s">
        <v>438</v>
      </c>
      <c r="J4791" t="s">
        <v>86</v>
      </c>
      <c r="K4791" s="105">
        <v>50</v>
      </c>
      <c r="L4791" s="106">
        <v>3.8019999861717217E-2</v>
      </c>
      <c r="N4791" s="105">
        <v>868</v>
      </c>
      <c r="O4791" s="106">
        <v>5.6000001728534698E-2</v>
      </c>
      <c r="Q4791" s="105">
        <v>7283</v>
      </c>
      <c r="R4791" s="106">
        <v>3.2019998878240592E-2</v>
      </c>
      <c r="S4791" s="107"/>
    </row>
    <row r="4792" spans="1:19" x14ac:dyDescent="0.25">
      <c r="A4792" t="s">
        <v>331</v>
      </c>
      <c r="B4792" t="s">
        <v>347</v>
      </c>
      <c r="C4792" t="s">
        <v>347</v>
      </c>
      <c r="D4792" t="s">
        <v>347</v>
      </c>
      <c r="E4792" t="s">
        <v>146</v>
      </c>
      <c r="F4792" t="s">
        <v>147</v>
      </c>
      <c r="G4792">
        <v>17</v>
      </c>
      <c r="H4792" t="s">
        <v>362</v>
      </c>
      <c r="I4792" t="s">
        <v>375</v>
      </c>
      <c r="J4792" t="s">
        <v>376</v>
      </c>
      <c r="K4792">
        <v>262</v>
      </c>
      <c r="L4792" s="106">
        <v>0.1992399990558624</v>
      </c>
      <c r="N4792">
        <v>3186</v>
      </c>
      <c r="O4792" s="106">
        <v>0.20555999875068659</v>
      </c>
      <c r="Q4792">
        <v>47189</v>
      </c>
      <c r="R4792" s="106">
        <v>0.20746000111103061</v>
      </c>
    </row>
    <row r="4793" spans="1:19" x14ac:dyDescent="0.25">
      <c r="A4793" t="s">
        <v>331</v>
      </c>
      <c r="B4793" t="s">
        <v>347</v>
      </c>
      <c r="C4793" t="s">
        <v>347</v>
      </c>
      <c r="D4793" t="s">
        <v>347</v>
      </c>
      <c r="E4793" t="s">
        <v>146</v>
      </c>
      <c r="F4793" t="s">
        <v>147</v>
      </c>
      <c r="G4793">
        <v>17</v>
      </c>
      <c r="H4793" t="s">
        <v>362</v>
      </c>
      <c r="I4793" t="s">
        <v>375</v>
      </c>
      <c r="J4793" t="s">
        <v>377</v>
      </c>
      <c r="K4793">
        <v>301</v>
      </c>
      <c r="L4793" s="106">
        <v>0.2289000004529953</v>
      </c>
      <c r="N4793">
        <v>3190</v>
      </c>
      <c r="O4793" s="106">
        <v>0.2058199942111969</v>
      </c>
      <c r="Q4793">
        <v>47420</v>
      </c>
      <c r="R4793" s="106">
        <v>0.20848000049591059</v>
      </c>
    </row>
    <row r="4794" spans="1:19" x14ac:dyDescent="0.25">
      <c r="A4794" t="s">
        <v>331</v>
      </c>
      <c r="B4794" t="s">
        <v>347</v>
      </c>
      <c r="C4794" t="s">
        <v>347</v>
      </c>
      <c r="D4794" t="s">
        <v>347</v>
      </c>
      <c r="E4794" t="s">
        <v>146</v>
      </c>
      <c r="F4794" t="s">
        <v>147</v>
      </c>
      <c r="G4794" s="105">
        <v>17</v>
      </c>
      <c r="H4794" t="s">
        <v>362</v>
      </c>
      <c r="I4794" t="s">
        <v>375</v>
      </c>
      <c r="J4794" t="s">
        <v>378</v>
      </c>
      <c r="K4794" s="105">
        <v>228</v>
      </c>
      <c r="L4794" s="106">
        <v>0.17338000237941739</v>
      </c>
      <c r="N4794" s="105">
        <v>2652</v>
      </c>
      <c r="O4794" s="106">
        <v>0.17111000418663019</v>
      </c>
      <c r="Q4794" s="105">
        <v>37332</v>
      </c>
      <c r="R4794" s="106">
        <v>0.1641300022602081</v>
      </c>
      <c r="S4794" s="107"/>
    </row>
    <row r="4795" spans="1:19" x14ac:dyDescent="0.25">
      <c r="A4795" t="s">
        <v>331</v>
      </c>
      <c r="B4795" t="s">
        <v>347</v>
      </c>
      <c r="C4795" t="s">
        <v>347</v>
      </c>
      <c r="D4795" t="s">
        <v>347</v>
      </c>
      <c r="E4795" t="s">
        <v>146</v>
      </c>
      <c r="F4795" t="s">
        <v>147</v>
      </c>
      <c r="G4795" s="105">
        <v>17</v>
      </c>
      <c r="H4795" t="s">
        <v>362</v>
      </c>
      <c r="I4795" t="s">
        <v>375</v>
      </c>
      <c r="J4795" t="s">
        <v>379</v>
      </c>
      <c r="K4795" s="105">
        <v>258</v>
      </c>
      <c r="L4795" s="106">
        <v>0.1961999982595444</v>
      </c>
      <c r="N4795" s="105">
        <v>3314</v>
      </c>
      <c r="O4795" s="106">
        <v>0.21381999552249911</v>
      </c>
      <c r="Q4795" s="105">
        <v>47525</v>
      </c>
      <c r="R4795" s="106">
        <v>0.20893999934196469</v>
      </c>
      <c r="S4795" s="107"/>
    </row>
    <row r="4796" spans="1:19" x14ac:dyDescent="0.25">
      <c r="A4796" t="s">
        <v>331</v>
      </c>
      <c r="B4796" t="s">
        <v>347</v>
      </c>
      <c r="C4796" t="s">
        <v>347</v>
      </c>
      <c r="D4796" t="s">
        <v>347</v>
      </c>
      <c r="E4796" t="s">
        <v>146</v>
      </c>
      <c r="F4796" t="s">
        <v>147</v>
      </c>
      <c r="G4796" s="105">
        <v>17</v>
      </c>
      <c r="H4796" t="s">
        <v>362</v>
      </c>
      <c r="I4796" t="s">
        <v>375</v>
      </c>
      <c r="J4796" t="s">
        <v>380</v>
      </c>
      <c r="K4796" s="105">
        <v>266</v>
      </c>
      <c r="L4796" s="106">
        <v>0.20227999985218051</v>
      </c>
      <c r="N4796" s="105">
        <v>3157</v>
      </c>
      <c r="O4796" s="106">
        <v>0.20369000732898709</v>
      </c>
      <c r="Q4796" s="105">
        <v>47993</v>
      </c>
      <c r="R4796" s="106">
        <v>0.210999995470047</v>
      </c>
      <c r="S4796" s="107"/>
    </row>
    <row r="4797" spans="1:19" x14ac:dyDescent="0.25">
      <c r="A4797" t="s">
        <v>331</v>
      </c>
      <c r="B4797" t="s">
        <v>347</v>
      </c>
      <c r="C4797" t="s">
        <v>347</v>
      </c>
      <c r="D4797" t="s">
        <v>347</v>
      </c>
      <c r="E4797" t="s">
        <v>146</v>
      </c>
      <c r="F4797" t="s">
        <v>147</v>
      </c>
      <c r="G4797" s="105">
        <v>17</v>
      </c>
      <c r="H4797" t="s">
        <v>362</v>
      </c>
      <c r="I4797" t="s">
        <v>381</v>
      </c>
      <c r="J4797" t="s">
        <v>382</v>
      </c>
      <c r="K4797" s="105">
        <v>24</v>
      </c>
      <c r="L4797" s="106">
        <v>1.8249999731779099E-2</v>
      </c>
      <c r="M4797" s="106">
        <v>3.03799994289875E-2</v>
      </c>
      <c r="N4797" s="105">
        <v>326</v>
      </c>
      <c r="O4797" s="106">
        <v>2.1029999479651451E-2</v>
      </c>
      <c r="P4797" s="106">
        <v>2.8400000184774399E-2</v>
      </c>
      <c r="Q4797" s="105">
        <v>5423</v>
      </c>
      <c r="R4797" s="106">
        <v>2.384000085294247E-2</v>
      </c>
      <c r="S4797" s="107">
        <v>3.0780000612139698E-2</v>
      </c>
    </row>
    <row r="4798" spans="1:19" x14ac:dyDescent="0.25">
      <c r="A4798" t="s">
        <v>331</v>
      </c>
      <c r="B4798" t="s">
        <v>347</v>
      </c>
      <c r="C4798" t="s">
        <v>347</v>
      </c>
      <c r="D4798" t="s">
        <v>347</v>
      </c>
      <c r="E4798" t="s">
        <v>146</v>
      </c>
      <c r="F4798" t="s">
        <v>147</v>
      </c>
      <c r="G4798">
        <v>17</v>
      </c>
      <c r="H4798" t="s">
        <v>362</v>
      </c>
      <c r="I4798" t="s">
        <v>381</v>
      </c>
      <c r="J4798" t="s">
        <v>383</v>
      </c>
      <c r="K4798">
        <v>62</v>
      </c>
      <c r="L4798" s="106">
        <v>4.7150000929832458E-2</v>
      </c>
      <c r="M4798" s="106">
        <v>7.847999781370163E-2</v>
      </c>
      <c r="N4798">
        <v>2179</v>
      </c>
      <c r="O4798" s="106">
        <v>0.14058999717235571</v>
      </c>
      <c r="P4798" s="106">
        <v>0.18980999290943151</v>
      </c>
      <c r="Q4798">
        <v>26007</v>
      </c>
      <c r="R4798" s="106">
        <v>0.11433999985456469</v>
      </c>
      <c r="S4798" s="106">
        <v>0.1476300060749054</v>
      </c>
    </row>
    <row r="4799" spans="1:19" x14ac:dyDescent="0.25">
      <c r="A4799" t="s">
        <v>331</v>
      </c>
      <c r="B4799" t="s">
        <v>347</v>
      </c>
      <c r="C4799" t="s">
        <v>347</v>
      </c>
      <c r="D4799" t="s">
        <v>347</v>
      </c>
      <c r="E4799" t="s">
        <v>146</v>
      </c>
      <c r="F4799" t="s">
        <v>147</v>
      </c>
      <c r="G4799" s="105">
        <v>17</v>
      </c>
      <c r="H4799" t="s">
        <v>362</v>
      </c>
      <c r="I4799" t="s">
        <v>381</v>
      </c>
      <c r="J4799" t="s">
        <v>384</v>
      </c>
      <c r="K4799" s="105">
        <v>704</v>
      </c>
      <c r="L4799" s="106">
        <v>0.53535997867584229</v>
      </c>
      <c r="M4799" s="106">
        <v>0.89113998413085938</v>
      </c>
      <c r="N4799" s="105">
        <v>8975</v>
      </c>
      <c r="O4799" s="106">
        <v>0.57906997203826904</v>
      </c>
      <c r="P4799" s="106">
        <v>0.78179001808166504</v>
      </c>
      <c r="Q4799" s="105">
        <v>144739</v>
      </c>
      <c r="R4799" s="106">
        <v>0.6363300085067749</v>
      </c>
      <c r="S4799" s="107">
        <v>0.82159000635147095</v>
      </c>
    </row>
    <row r="4800" spans="1:19" x14ac:dyDescent="0.25">
      <c r="A4800" t="s">
        <v>331</v>
      </c>
      <c r="B4800" t="s">
        <v>347</v>
      </c>
      <c r="C4800" t="s">
        <v>347</v>
      </c>
      <c r="D4800" t="s">
        <v>347</v>
      </c>
      <c r="E4800" t="s">
        <v>146</v>
      </c>
      <c r="F4800" t="s">
        <v>147</v>
      </c>
      <c r="G4800" s="105">
        <v>17</v>
      </c>
      <c r="H4800" t="s">
        <v>362</v>
      </c>
      <c r="I4800" t="s">
        <v>381</v>
      </c>
      <c r="J4800" t="s">
        <v>385</v>
      </c>
      <c r="K4800" s="105">
        <v>525</v>
      </c>
      <c r="L4800" s="106">
        <v>0.39923998713493353</v>
      </c>
      <c r="N4800" s="105">
        <v>4019</v>
      </c>
      <c r="O4800" s="106">
        <v>0.25931000709533691</v>
      </c>
      <c r="Q4800" s="105">
        <v>51290</v>
      </c>
      <c r="R4800" s="106">
        <v>0.22549000382423401</v>
      </c>
      <c r="S4800" s="107"/>
    </row>
    <row r="4801" spans="1:19" x14ac:dyDescent="0.25">
      <c r="A4801" t="s">
        <v>331</v>
      </c>
      <c r="B4801" t="s">
        <v>347</v>
      </c>
      <c r="C4801" t="s">
        <v>347</v>
      </c>
      <c r="D4801" t="s">
        <v>347</v>
      </c>
      <c r="E4801" t="s">
        <v>146</v>
      </c>
      <c r="F4801" t="s">
        <v>147</v>
      </c>
      <c r="G4801" s="105">
        <v>17</v>
      </c>
      <c r="H4801" t="s">
        <v>362</v>
      </c>
      <c r="I4801" t="s">
        <v>386</v>
      </c>
      <c r="J4801" t="s">
        <v>387</v>
      </c>
      <c r="K4801" s="105">
        <v>66</v>
      </c>
      <c r="L4801" s="106">
        <v>5.0190001726150513E-2</v>
      </c>
      <c r="M4801" s="106">
        <v>5.3830001503229141E-2</v>
      </c>
      <c r="N4801" s="105">
        <v>837</v>
      </c>
      <c r="O4801" s="106">
        <v>5.4000001400709152E-2</v>
      </c>
      <c r="P4801" s="106">
        <v>5.6620001792907708E-2</v>
      </c>
      <c r="Q4801" s="105">
        <v>12181</v>
      </c>
      <c r="R4801" s="106">
        <v>5.3550001233816147E-2</v>
      </c>
      <c r="S4801" s="107">
        <v>5.4999999701976783E-2</v>
      </c>
    </row>
    <row r="4802" spans="1:19" x14ac:dyDescent="0.25">
      <c r="A4802" t="s">
        <v>331</v>
      </c>
      <c r="B4802" t="s">
        <v>347</v>
      </c>
      <c r="C4802" t="s">
        <v>347</v>
      </c>
      <c r="D4802" t="s">
        <v>347</v>
      </c>
      <c r="E4802" t="s">
        <v>146</v>
      </c>
      <c r="F4802" t="s">
        <v>147</v>
      </c>
      <c r="G4802" s="105">
        <v>17</v>
      </c>
      <c r="H4802" t="s">
        <v>362</v>
      </c>
      <c r="I4802" t="s">
        <v>386</v>
      </c>
      <c r="J4802" t="s">
        <v>388</v>
      </c>
      <c r="K4802" s="105">
        <v>21</v>
      </c>
      <c r="L4802" s="106">
        <v>1.5969999134540561E-2</v>
      </c>
      <c r="M4802" s="106">
        <v>1.713000051677227E-2</v>
      </c>
      <c r="N4802" s="105">
        <v>262</v>
      </c>
      <c r="O4802" s="106">
        <v>1.6899999231100079E-2</v>
      </c>
      <c r="P4802" s="106">
        <v>1.7720000818371769E-2</v>
      </c>
      <c r="Q4802" s="105">
        <v>6321</v>
      </c>
      <c r="R4802" s="106">
        <v>2.77900006622076E-2</v>
      </c>
      <c r="S4802" s="107">
        <v>2.8540000319480899E-2</v>
      </c>
    </row>
    <row r="4803" spans="1:19" x14ac:dyDescent="0.25">
      <c r="A4803" t="s">
        <v>331</v>
      </c>
      <c r="B4803" t="s">
        <v>347</v>
      </c>
      <c r="C4803" t="s">
        <v>347</v>
      </c>
      <c r="D4803" t="s">
        <v>347</v>
      </c>
      <c r="E4803" t="s">
        <v>146</v>
      </c>
      <c r="F4803" t="s">
        <v>147</v>
      </c>
      <c r="G4803" s="105">
        <v>17</v>
      </c>
      <c r="H4803" t="s">
        <v>362</v>
      </c>
      <c r="I4803" t="s">
        <v>386</v>
      </c>
      <c r="J4803" t="s">
        <v>85</v>
      </c>
      <c r="K4803" s="105">
        <v>47</v>
      </c>
      <c r="L4803" s="106">
        <v>3.5739999264478677E-2</v>
      </c>
      <c r="M4803" s="106">
        <v>3.8339998573064797E-2</v>
      </c>
      <c r="N4803" s="105">
        <v>389</v>
      </c>
      <c r="O4803" s="106">
        <v>2.5100000202655789E-2</v>
      </c>
      <c r="P4803" s="106">
        <v>2.6319999247789379E-2</v>
      </c>
      <c r="Q4803" s="105">
        <v>4872</v>
      </c>
      <c r="R4803" s="106">
        <v>2.1420000120997429E-2</v>
      </c>
      <c r="S4803" s="107">
        <v>2.199999988079071E-2</v>
      </c>
    </row>
    <row r="4804" spans="1:19" x14ac:dyDescent="0.25">
      <c r="A4804" t="s">
        <v>331</v>
      </c>
      <c r="B4804" t="s">
        <v>347</v>
      </c>
      <c r="C4804" t="s">
        <v>347</v>
      </c>
      <c r="D4804" t="s">
        <v>347</v>
      </c>
      <c r="E4804" t="s">
        <v>146</v>
      </c>
      <c r="F4804" t="s">
        <v>147</v>
      </c>
      <c r="G4804" s="105">
        <v>17</v>
      </c>
      <c r="H4804" t="s">
        <v>362</v>
      </c>
      <c r="I4804" t="s">
        <v>386</v>
      </c>
      <c r="J4804" t="s">
        <v>389</v>
      </c>
      <c r="K4804" s="105">
        <v>12</v>
      </c>
      <c r="L4804" s="106">
        <v>9.1300001367926598E-3</v>
      </c>
      <c r="M4804" s="106">
        <v>9.7899995744228363E-3</v>
      </c>
      <c r="N4804" s="105">
        <v>244</v>
      </c>
      <c r="O4804" s="106">
        <v>1.5739999711513519E-2</v>
      </c>
      <c r="P4804" s="106">
        <v>1.651000045239925E-2</v>
      </c>
      <c r="Q4804" s="105">
        <v>4049</v>
      </c>
      <c r="R4804" s="106">
        <v>1.779999956488609E-2</v>
      </c>
      <c r="S4804" s="107">
        <v>1.8279999494552609E-2</v>
      </c>
    </row>
    <row r="4805" spans="1:19" x14ac:dyDescent="0.25">
      <c r="A4805" t="s">
        <v>331</v>
      </c>
      <c r="B4805" t="s">
        <v>347</v>
      </c>
      <c r="C4805" t="s">
        <v>347</v>
      </c>
      <c r="D4805" t="s">
        <v>347</v>
      </c>
      <c r="E4805" t="s">
        <v>146</v>
      </c>
      <c r="F4805" t="s">
        <v>147</v>
      </c>
      <c r="G4805">
        <v>17</v>
      </c>
      <c r="H4805" t="s">
        <v>362</v>
      </c>
      <c r="I4805" t="s">
        <v>386</v>
      </c>
      <c r="J4805" t="s">
        <v>86</v>
      </c>
      <c r="K4805">
        <v>89</v>
      </c>
      <c r="L4805" s="106">
        <v>6.7680001258850098E-2</v>
      </c>
      <c r="N4805">
        <v>717</v>
      </c>
      <c r="O4805" s="106">
        <v>4.625999927520752E-2</v>
      </c>
      <c r="Q4805">
        <v>5972</v>
      </c>
      <c r="R4805" s="106">
        <v>2.6259999722242359E-2</v>
      </c>
    </row>
    <row r="4806" spans="1:19" x14ac:dyDescent="0.25">
      <c r="A4806" t="s">
        <v>331</v>
      </c>
      <c r="B4806" t="s">
        <v>347</v>
      </c>
      <c r="C4806" t="s">
        <v>347</v>
      </c>
      <c r="D4806" t="s">
        <v>347</v>
      </c>
      <c r="E4806" t="s">
        <v>146</v>
      </c>
      <c r="F4806" t="s">
        <v>147</v>
      </c>
      <c r="G4806">
        <v>17</v>
      </c>
      <c r="H4806" t="s">
        <v>362</v>
      </c>
      <c r="I4806" t="s">
        <v>386</v>
      </c>
      <c r="J4806" t="s">
        <v>84</v>
      </c>
      <c r="K4806">
        <v>1080</v>
      </c>
      <c r="L4806" s="106">
        <v>0.82129001617431641</v>
      </c>
      <c r="M4806" s="106">
        <v>0.88090997934341431</v>
      </c>
      <c r="N4806">
        <v>13050</v>
      </c>
      <c r="O4806" s="106">
        <v>0.84198999404907227</v>
      </c>
      <c r="P4806" s="106">
        <v>0.88283002376556396</v>
      </c>
      <c r="Q4806">
        <v>194064</v>
      </c>
      <c r="R4806" s="106">
        <v>0.85317999124526978</v>
      </c>
      <c r="S4806" s="106">
        <v>0.87619000673294067</v>
      </c>
    </row>
    <row r="4807" spans="1:19" x14ac:dyDescent="0.25">
      <c r="A4807" t="s">
        <v>331</v>
      </c>
      <c r="B4807" t="s">
        <v>347</v>
      </c>
      <c r="C4807" t="s">
        <v>347</v>
      </c>
      <c r="D4807" t="s">
        <v>347</v>
      </c>
      <c r="E4807" t="s">
        <v>146</v>
      </c>
      <c r="F4807" t="s">
        <v>147</v>
      </c>
      <c r="G4807">
        <v>17</v>
      </c>
      <c r="H4807" t="s">
        <v>362</v>
      </c>
      <c r="I4807" t="s">
        <v>419</v>
      </c>
      <c r="J4807" t="s">
        <v>390</v>
      </c>
      <c r="K4807">
        <v>525</v>
      </c>
      <c r="L4807" s="106">
        <v>0.39923998713493353</v>
      </c>
      <c r="N4807">
        <v>4019</v>
      </c>
      <c r="O4807" s="106">
        <v>0.25931000709533691</v>
      </c>
      <c r="Q4807">
        <v>51290</v>
      </c>
      <c r="R4807" s="106">
        <v>0.22549000382423401</v>
      </c>
    </row>
    <row r="4808" spans="1:19" x14ac:dyDescent="0.25">
      <c r="A4808" t="s">
        <v>331</v>
      </c>
      <c r="B4808" t="s">
        <v>347</v>
      </c>
      <c r="C4808" t="s">
        <v>347</v>
      </c>
      <c r="D4808" t="s">
        <v>347</v>
      </c>
      <c r="E4808" t="s">
        <v>146</v>
      </c>
      <c r="F4808" t="s">
        <v>147</v>
      </c>
      <c r="G4808" s="105">
        <v>17</v>
      </c>
      <c r="H4808" t="s">
        <v>362</v>
      </c>
      <c r="I4808" t="s">
        <v>419</v>
      </c>
      <c r="J4808" t="s">
        <v>391</v>
      </c>
      <c r="K4808" s="105">
        <v>62</v>
      </c>
      <c r="L4808" s="106">
        <v>4.7150000929832458E-2</v>
      </c>
      <c r="M4808" s="106">
        <v>7.847999781370163E-2</v>
      </c>
      <c r="N4808" s="105">
        <v>2179</v>
      </c>
      <c r="O4808" s="106">
        <v>0.14058999717235571</v>
      </c>
      <c r="P4808" s="106">
        <v>0.18980999290943151</v>
      </c>
      <c r="Q4808" s="105">
        <v>26007</v>
      </c>
      <c r="R4808" s="106">
        <v>0.11433999985456469</v>
      </c>
      <c r="S4808" s="107">
        <v>0.1476300060749054</v>
      </c>
    </row>
    <row r="4809" spans="1:19" x14ac:dyDescent="0.25">
      <c r="A4809" t="s">
        <v>331</v>
      </c>
      <c r="B4809" t="s">
        <v>347</v>
      </c>
      <c r="C4809" t="s">
        <v>347</v>
      </c>
      <c r="D4809" t="s">
        <v>347</v>
      </c>
      <c r="E4809" t="s">
        <v>146</v>
      </c>
      <c r="F4809" t="s">
        <v>147</v>
      </c>
      <c r="G4809" s="105">
        <v>17</v>
      </c>
      <c r="H4809" t="s">
        <v>362</v>
      </c>
      <c r="I4809" t="s">
        <v>419</v>
      </c>
      <c r="J4809" t="s">
        <v>392</v>
      </c>
      <c r="K4809" s="105">
        <v>269</v>
      </c>
      <c r="L4809" s="106">
        <v>0.2045599967241287</v>
      </c>
      <c r="M4809" s="106">
        <v>0.34051001071929932</v>
      </c>
      <c r="N4809" s="105">
        <v>4263</v>
      </c>
      <c r="O4809" s="106">
        <v>0.27505001425743097</v>
      </c>
      <c r="P4809" s="106">
        <v>0.37134000658988953</v>
      </c>
      <c r="Q4809" s="105">
        <v>69347</v>
      </c>
      <c r="R4809" s="106">
        <v>0.30487999320030212</v>
      </c>
      <c r="S4809" s="107">
        <v>0.39364001154899603</v>
      </c>
    </row>
    <row r="4810" spans="1:19" x14ac:dyDescent="0.25">
      <c r="A4810" t="s">
        <v>331</v>
      </c>
      <c r="B4810" t="s">
        <v>347</v>
      </c>
      <c r="C4810" t="s">
        <v>347</v>
      </c>
      <c r="D4810" t="s">
        <v>347</v>
      </c>
      <c r="E4810" t="s">
        <v>146</v>
      </c>
      <c r="F4810" t="s">
        <v>147</v>
      </c>
      <c r="G4810">
        <v>17</v>
      </c>
      <c r="H4810" t="s">
        <v>362</v>
      </c>
      <c r="I4810" t="s">
        <v>419</v>
      </c>
      <c r="J4810" t="s">
        <v>393</v>
      </c>
      <c r="K4810">
        <v>389</v>
      </c>
      <c r="L4810" s="106">
        <v>0.29581999778747559</v>
      </c>
      <c r="M4810" s="106">
        <v>0.49241000413894648</v>
      </c>
      <c r="N4810">
        <v>4120</v>
      </c>
      <c r="O4810" s="106">
        <v>0.26581999659538269</v>
      </c>
      <c r="P4810" s="106">
        <v>0.35888999700546259</v>
      </c>
      <c r="Q4810">
        <v>66079</v>
      </c>
      <c r="R4810" s="106">
        <v>0.29050999879837042</v>
      </c>
      <c r="S4810" s="106">
        <v>0.37509000301361078</v>
      </c>
    </row>
    <row r="4811" spans="1:19" x14ac:dyDescent="0.25">
      <c r="A4811" t="s">
        <v>331</v>
      </c>
      <c r="B4811" t="s">
        <v>347</v>
      </c>
      <c r="C4811" t="s">
        <v>347</v>
      </c>
      <c r="D4811" t="s">
        <v>347</v>
      </c>
      <c r="E4811" t="s">
        <v>146</v>
      </c>
      <c r="F4811" t="s">
        <v>147</v>
      </c>
      <c r="G4811" s="105">
        <v>17</v>
      </c>
      <c r="H4811" t="s">
        <v>362</v>
      </c>
      <c r="I4811" t="s">
        <v>419</v>
      </c>
      <c r="J4811" t="s">
        <v>394</v>
      </c>
      <c r="K4811" s="105">
        <v>70</v>
      </c>
      <c r="L4811" s="106">
        <v>5.3229998797178268E-2</v>
      </c>
      <c r="M4811" s="106">
        <v>8.8610000908374786E-2</v>
      </c>
      <c r="N4811" s="105">
        <v>918</v>
      </c>
      <c r="O4811" s="106">
        <v>5.9229999780654907E-2</v>
      </c>
      <c r="P4811" s="106">
        <v>7.9970002174377441E-2</v>
      </c>
      <c r="Q4811" s="105">
        <v>14736</v>
      </c>
      <c r="R4811" s="106">
        <v>6.4790003001689911E-2</v>
      </c>
      <c r="S4811" s="107">
        <v>8.3650000393390656E-2</v>
      </c>
    </row>
    <row r="4812" spans="1:19" x14ac:dyDescent="0.25">
      <c r="A4812" t="s">
        <v>331</v>
      </c>
      <c r="B4812" t="s">
        <v>347</v>
      </c>
      <c r="C4812" t="s">
        <v>347</v>
      </c>
      <c r="D4812" t="s">
        <v>347</v>
      </c>
      <c r="E4812" t="s">
        <v>146</v>
      </c>
      <c r="F4812" t="s">
        <v>147</v>
      </c>
      <c r="G4812" s="105">
        <v>17</v>
      </c>
      <c r="H4812" t="s">
        <v>362</v>
      </c>
      <c r="I4812" t="s">
        <v>439</v>
      </c>
      <c r="J4812" t="s">
        <v>440</v>
      </c>
      <c r="K4812" s="105">
        <v>525</v>
      </c>
      <c r="L4812" s="106">
        <v>0.39923998713493353</v>
      </c>
      <c r="N4812" s="105">
        <v>4019</v>
      </c>
      <c r="O4812" s="106">
        <v>0.25931000709533691</v>
      </c>
      <c r="Q4812" s="105">
        <v>51290</v>
      </c>
      <c r="R4812" s="106">
        <v>0.22549000382423401</v>
      </c>
      <c r="S4812" s="107"/>
    </row>
    <row r="4813" spans="1:19" x14ac:dyDescent="0.25">
      <c r="A4813" t="s">
        <v>331</v>
      </c>
      <c r="B4813" t="s">
        <v>347</v>
      </c>
      <c r="C4813" t="s">
        <v>347</v>
      </c>
      <c r="D4813" t="s">
        <v>347</v>
      </c>
      <c r="E4813" t="s">
        <v>146</v>
      </c>
      <c r="F4813" t="s">
        <v>147</v>
      </c>
      <c r="G4813" s="105">
        <v>17</v>
      </c>
      <c r="H4813" t="s">
        <v>362</v>
      </c>
      <c r="I4813" t="s">
        <v>439</v>
      </c>
      <c r="J4813" t="s">
        <v>442</v>
      </c>
      <c r="K4813" s="105">
        <v>790</v>
      </c>
      <c r="L4813" s="106">
        <v>0.60075998306274414</v>
      </c>
      <c r="M4813" s="106">
        <v>1</v>
      </c>
      <c r="N4813" s="105">
        <v>11480</v>
      </c>
      <c r="O4813" s="106">
        <v>0.74068999290466309</v>
      </c>
      <c r="P4813" s="106">
        <v>1</v>
      </c>
      <c r="Q4813" s="105">
        <v>176169</v>
      </c>
      <c r="R4813" s="106">
        <v>0.77451002597808838</v>
      </c>
      <c r="S4813" s="107">
        <v>1</v>
      </c>
    </row>
    <row r="4814" spans="1:19" x14ac:dyDescent="0.25">
      <c r="A4814" t="s">
        <v>331</v>
      </c>
      <c r="B4814" t="s">
        <v>347</v>
      </c>
      <c r="C4814" t="s">
        <v>347</v>
      </c>
      <c r="D4814" t="s">
        <v>347</v>
      </c>
      <c r="E4814" t="s">
        <v>146</v>
      </c>
      <c r="F4814" t="s">
        <v>147</v>
      </c>
      <c r="G4814" s="105">
        <v>17</v>
      </c>
      <c r="H4814" t="s">
        <v>362</v>
      </c>
      <c r="I4814" t="s">
        <v>395</v>
      </c>
      <c r="J4814" t="s">
        <v>396</v>
      </c>
      <c r="K4814" s="105">
        <v>1301</v>
      </c>
      <c r="L4814" s="106">
        <v>0.98935002088546753</v>
      </c>
      <c r="N4814" s="105">
        <v>15373</v>
      </c>
      <c r="O4814" s="106">
        <v>0.99186998605728149</v>
      </c>
      <c r="Q4814" s="105">
        <v>225832</v>
      </c>
      <c r="R4814" s="106">
        <v>0.99285000562667847</v>
      </c>
      <c r="S4814" s="107"/>
    </row>
    <row r="4815" spans="1:19" x14ac:dyDescent="0.25">
      <c r="A4815" t="s">
        <v>331</v>
      </c>
      <c r="B4815" t="s">
        <v>347</v>
      </c>
      <c r="C4815" t="s">
        <v>347</v>
      </c>
      <c r="D4815" t="s">
        <v>347</v>
      </c>
      <c r="E4815" t="s">
        <v>146</v>
      </c>
      <c r="F4815" t="s">
        <v>147</v>
      </c>
      <c r="G4815" s="105">
        <v>17</v>
      </c>
      <c r="H4815" t="s">
        <v>362</v>
      </c>
      <c r="I4815" t="s">
        <v>395</v>
      </c>
      <c r="J4815" t="s">
        <v>397</v>
      </c>
      <c r="K4815" s="105">
        <v>14</v>
      </c>
      <c r="L4815" s="106">
        <v>1.0649999603629111E-2</v>
      </c>
      <c r="N4815" s="105">
        <v>126</v>
      </c>
      <c r="O4815" s="106">
        <v>8.1299999728798866E-3</v>
      </c>
      <c r="Q4815" s="105">
        <v>1627</v>
      </c>
      <c r="R4815" s="106">
        <v>7.1499999612569809E-3</v>
      </c>
      <c r="S4815" s="107"/>
    </row>
    <row r="4816" spans="1:19" x14ac:dyDescent="0.25">
      <c r="A4816" t="s">
        <v>331</v>
      </c>
      <c r="B4816" t="s">
        <v>347</v>
      </c>
      <c r="C4816" t="s">
        <v>347</v>
      </c>
      <c r="D4816" t="s">
        <v>347</v>
      </c>
      <c r="E4816" t="s">
        <v>146</v>
      </c>
      <c r="F4816" t="s">
        <v>147</v>
      </c>
      <c r="G4816" s="105">
        <v>17</v>
      </c>
      <c r="H4816" t="s">
        <v>362</v>
      </c>
      <c r="I4816" t="s">
        <v>398</v>
      </c>
      <c r="J4816" t="s">
        <v>399</v>
      </c>
      <c r="K4816" s="105">
        <v>196</v>
      </c>
      <c r="L4816" s="106">
        <v>0.14904999732971189</v>
      </c>
      <c r="N4816" s="105">
        <v>658</v>
      </c>
      <c r="O4816" s="106">
        <v>4.244999960064888E-2</v>
      </c>
      <c r="Q4816" s="105">
        <v>32785</v>
      </c>
      <c r="R4816" s="106">
        <v>0.14414000511169431</v>
      </c>
      <c r="S4816" s="107"/>
    </row>
    <row r="4817" spans="1:19" x14ac:dyDescent="0.25">
      <c r="A4817" t="s">
        <v>331</v>
      </c>
      <c r="B4817" t="s">
        <v>347</v>
      </c>
      <c r="C4817" t="s">
        <v>347</v>
      </c>
      <c r="D4817" t="s">
        <v>347</v>
      </c>
      <c r="E4817" t="s">
        <v>146</v>
      </c>
      <c r="F4817" t="s">
        <v>147</v>
      </c>
      <c r="G4817" s="105">
        <v>17</v>
      </c>
      <c r="H4817" t="s">
        <v>362</v>
      </c>
      <c r="I4817" t="s">
        <v>398</v>
      </c>
      <c r="J4817" t="s">
        <v>41</v>
      </c>
      <c r="K4817" s="105">
        <v>266</v>
      </c>
      <c r="L4817" s="106">
        <v>0.20227999985218051</v>
      </c>
      <c r="N4817" s="105">
        <v>1759</v>
      </c>
      <c r="O4817" s="106">
        <v>0.1134900003671646</v>
      </c>
      <c r="Q4817" s="105">
        <v>40324</v>
      </c>
      <c r="R4817" s="106">
        <v>0.177279993891716</v>
      </c>
      <c r="S4817" s="107"/>
    </row>
    <row r="4818" spans="1:19" x14ac:dyDescent="0.25">
      <c r="A4818" t="s">
        <v>331</v>
      </c>
      <c r="B4818" t="s">
        <v>347</v>
      </c>
      <c r="C4818" t="s">
        <v>347</v>
      </c>
      <c r="D4818" t="s">
        <v>347</v>
      </c>
      <c r="E4818" t="s">
        <v>146</v>
      </c>
      <c r="F4818" t="s">
        <v>147</v>
      </c>
      <c r="G4818" s="105">
        <v>17</v>
      </c>
      <c r="H4818" t="s">
        <v>362</v>
      </c>
      <c r="I4818" t="s">
        <v>398</v>
      </c>
      <c r="J4818" t="s">
        <v>40</v>
      </c>
      <c r="K4818" s="105">
        <v>371</v>
      </c>
      <c r="L4818" s="106">
        <v>0.28213000297546392</v>
      </c>
      <c r="N4818" s="105">
        <v>3316</v>
      </c>
      <c r="O4818" s="106">
        <v>0.21394999325275421</v>
      </c>
      <c r="Q4818" s="105">
        <v>47952</v>
      </c>
      <c r="R4818" s="106">
        <v>0.21082000434398651</v>
      </c>
      <c r="S4818" s="107"/>
    </row>
    <row r="4819" spans="1:19" x14ac:dyDescent="0.25">
      <c r="A4819" t="s">
        <v>331</v>
      </c>
      <c r="B4819" t="s">
        <v>347</v>
      </c>
      <c r="C4819" t="s">
        <v>347</v>
      </c>
      <c r="D4819" t="s">
        <v>347</v>
      </c>
      <c r="E4819" t="s">
        <v>146</v>
      </c>
      <c r="F4819" t="s">
        <v>147</v>
      </c>
      <c r="G4819" s="105">
        <v>17</v>
      </c>
      <c r="H4819" t="s">
        <v>362</v>
      </c>
      <c r="I4819" t="s">
        <v>398</v>
      </c>
      <c r="J4819" t="s">
        <v>39</v>
      </c>
      <c r="K4819" s="105">
        <v>315</v>
      </c>
      <c r="L4819" s="106">
        <v>0.23953999578952789</v>
      </c>
      <c r="N4819" s="105">
        <v>3938</v>
      </c>
      <c r="O4819" s="106">
        <v>0.25407999753952032</v>
      </c>
      <c r="Q4819" s="105">
        <v>51770</v>
      </c>
      <c r="R4819" s="106">
        <v>0.22759999334812159</v>
      </c>
      <c r="S4819" s="107"/>
    </row>
    <row r="4820" spans="1:19" x14ac:dyDescent="0.25">
      <c r="A4820" t="s">
        <v>331</v>
      </c>
      <c r="B4820" t="s">
        <v>347</v>
      </c>
      <c r="C4820" t="s">
        <v>347</v>
      </c>
      <c r="D4820" t="s">
        <v>347</v>
      </c>
      <c r="E4820" t="s">
        <v>146</v>
      </c>
      <c r="F4820" t="s">
        <v>147</v>
      </c>
      <c r="G4820">
        <v>17</v>
      </c>
      <c r="H4820" t="s">
        <v>362</v>
      </c>
      <c r="I4820" t="s">
        <v>398</v>
      </c>
      <c r="J4820" t="s">
        <v>400</v>
      </c>
      <c r="K4820">
        <v>167</v>
      </c>
      <c r="L4820" s="106">
        <v>0.12700000405311579</v>
      </c>
      <c r="N4820">
        <v>5828</v>
      </c>
      <c r="O4820" s="106">
        <v>0.37602001428604132</v>
      </c>
      <c r="Q4820">
        <v>54628</v>
      </c>
      <c r="R4820" s="106">
        <v>0.24017000198364261</v>
      </c>
    </row>
    <row r="4821" spans="1:19" x14ac:dyDescent="0.25">
      <c r="A4821" t="s">
        <v>331</v>
      </c>
      <c r="B4821" t="s">
        <v>347</v>
      </c>
      <c r="C4821" t="s">
        <v>347</v>
      </c>
      <c r="D4821" t="s">
        <v>347</v>
      </c>
      <c r="E4821" t="s">
        <v>146</v>
      </c>
      <c r="F4821" t="s">
        <v>147</v>
      </c>
      <c r="G4821" s="105">
        <v>17</v>
      </c>
      <c r="H4821" t="s">
        <v>362</v>
      </c>
      <c r="I4821" t="s">
        <v>422</v>
      </c>
      <c r="J4821" t="s">
        <v>429</v>
      </c>
      <c r="K4821" s="105">
        <v>449</v>
      </c>
      <c r="L4821" s="106">
        <v>0.34143999218940729</v>
      </c>
      <c r="N4821" s="105">
        <v>2834</v>
      </c>
      <c r="O4821" s="106">
        <v>0.1828500032424927</v>
      </c>
      <c r="Q4821" s="105">
        <v>80101</v>
      </c>
      <c r="R4821" s="106">
        <v>0.3521600067615509</v>
      </c>
      <c r="S4821" s="107"/>
    </row>
    <row r="4822" spans="1:19" x14ac:dyDescent="0.25">
      <c r="A4822" t="s">
        <v>331</v>
      </c>
      <c r="B4822" t="s">
        <v>347</v>
      </c>
      <c r="C4822" t="s">
        <v>347</v>
      </c>
      <c r="D4822" t="s">
        <v>347</v>
      </c>
      <c r="E4822" t="s">
        <v>146</v>
      </c>
      <c r="F4822" t="s">
        <v>147</v>
      </c>
      <c r="G4822" s="105">
        <v>17</v>
      </c>
      <c r="H4822" t="s">
        <v>362</v>
      </c>
      <c r="I4822" t="s">
        <v>422</v>
      </c>
      <c r="J4822" t="s">
        <v>423</v>
      </c>
      <c r="K4822" s="105">
        <v>490</v>
      </c>
      <c r="L4822" s="106">
        <v>0.37261998653411871</v>
      </c>
      <c r="M4822" s="106">
        <v>0.56581997871398926</v>
      </c>
      <c r="N4822" s="105">
        <v>11068</v>
      </c>
      <c r="O4822" s="106">
        <v>0.71411001682281494</v>
      </c>
      <c r="P4822" s="106">
        <v>0.87389999628067017</v>
      </c>
      <c r="Q4822" s="105">
        <v>119646</v>
      </c>
      <c r="R4822" s="106">
        <v>0.52600997686386108</v>
      </c>
      <c r="S4822" s="107">
        <v>0.81194001436233521</v>
      </c>
    </row>
    <row r="4823" spans="1:19" x14ac:dyDescent="0.25">
      <c r="A4823" t="s">
        <v>331</v>
      </c>
      <c r="B4823" t="s">
        <v>347</v>
      </c>
      <c r="C4823" t="s">
        <v>347</v>
      </c>
      <c r="D4823" t="s">
        <v>347</v>
      </c>
      <c r="E4823" t="s">
        <v>146</v>
      </c>
      <c r="F4823" t="s">
        <v>147</v>
      </c>
      <c r="G4823" s="105">
        <v>17</v>
      </c>
      <c r="H4823" t="s">
        <v>362</v>
      </c>
      <c r="I4823" t="s">
        <v>422</v>
      </c>
      <c r="J4823" t="s">
        <v>424</v>
      </c>
      <c r="K4823" s="105">
        <v>173</v>
      </c>
      <c r="L4823" s="106">
        <v>0.1315599977970123</v>
      </c>
      <c r="M4823" s="106">
        <v>0.1997700035572052</v>
      </c>
      <c r="N4823" s="105">
        <v>859</v>
      </c>
      <c r="O4823" s="106">
        <v>5.5420000106096268E-2</v>
      </c>
      <c r="P4823" s="106">
        <v>6.7819997668266296E-2</v>
      </c>
      <c r="Q4823" s="105">
        <v>17180</v>
      </c>
      <c r="R4823" s="106">
        <v>7.5530000030994415E-2</v>
      </c>
      <c r="S4823" s="107">
        <v>0.11659000068902969</v>
      </c>
    </row>
    <row r="4824" spans="1:19" x14ac:dyDescent="0.25">
      <c r="A4824" t="s">
        <v>331</v>
      </c>
      <c r="B4824" t="s">
        <v>347</v>
      </c>
      <c r="C4824" t="s">
        <v>347</v>
      </c>
      <c r="D4824" t="s">
        <v>347</v>
      </c>
      <c r="E4824" t="s">
        <v>146</v>
      </c>
      <c r="F4824" t="s">
        <v>147</v>
      </c>
      <c r="G4824" s="105">
        <v>17</v>
      </c>
      <c r="H4824" t="s">
        <v>362</v>
      </c>
      <c r="I4824" t="s">
        <v>422</v>
      </c>
      <c r="J4824" t="s">
        <v>425</v>
      </c>
      <c r="K4824" s="105">
        <v>111</v>
      </c>
      <c r="L4824" s="106">
        <v>8.4409996867179871E-2</v>
      </c>
      <c r="M4824" s="106">
        <v>0.12817999720573431</v>
      </c>
      <c r="N4824" s="105">
        <v>394</v>
      </c>
      <c r="O4824" s="106">
        <v>2.5420000776648521E-2</v>
      </c>
      <c r="P4824" s="106">
        <v>3.1109999865293499E-2</v>
      </c>
      <c r="Q4824" s="105">
        <v>6082</v>
      </c>
      <c r="R4824" s="106">
        <v>2.6739999651908871E-2</v>
      </c>
      <c r="S4824" s="107">
        <v>4.1269998997449868E-2</v>
      </c>
    </row>
    <row r="4825" spans="1:19" x14ac:dyDescent="0.25">
      <c r="A4825" t="s">
        <v>331</v>
      </c>
      <c r="B4825" t="s">
        <v>347</v>
      </c>
      <c r="C4825" t="s">
        <v>347</v>
      </c>
      <c r="D4825" t="s">
        <v>347</v>
      </c>
      <c r="E4825" t="s">
        <v>146</v>
      </c>
      <c r="F4825" t="s">
        <v>147</v>
      </c>
      <c r="G4825" s="105">
        <v>17</v>
      </c>
      <c r="H4825" t="s">
        <v>362</v>
      </c>
      <c r="I4825" t="s">
        <v>422</v>
      </c>
      <c r="J4825" t="s">
        <v>426</v>
      </c>
      <c r="K4825" s="105">
        <v>73</v>
      </c>
      <c r="L4825" s="106">
        <v>5.5509999394416809E-2</v>
      </c>
      <c r="M4825" s="106">
        <v>8.4299996495246887E-2</v>
      </c>
      <c r="N4825" s="105">
        <v>288</v>
      </c>
      <c r="O4825" s="106">
        <v>1.8580000847578049E-2</v>
      </c>
      <c r="P4825" s="106">
        <v>2.2740000858902931E-2</v>
      </c>
      <c r="Q4825" s="105">
        <v>3672</v>
      </c>
      <c r="R4825" s="106">
        <v>1.6140000894665722E-2</v>
      </c>
      <c r="S4825" s="107">
        <v>2.491999976336956E-2</v>
      </c>
    </row>
    <row r="4826" spans="1:19" x14ac:dyDescent="0.25">
      <c r="A4826" t="s">
        <v>331</v>
      </c>
      <c r="B4826" t="s">
        <v>347</v>
      </c>
      <c r="C4826" t="s">
        <v>347</v>
      </c>
      <c r="D4826" t="s">
        <v>347</v>
      </c>
      <c r="E4826" t="s">
        <v>146</v>
      </c>
      <c r="F4826" t="s">
        <v>147</v>
      </c>
      <c r="G4826" s="105">
        <v>17</v>
      </c>
      <c r="H4826" t="s">
        <v>362</v>
      </c>
      <c r="I4826" t="s">
        <v>422</v>
      </c>
      <c r="J4826" t="s">
        <v>427</v>
      </c>
      <c r="K4826" s="105">
        <v>19</v>
      </c>
      <c r="L4826" s="106">
        <v>1.4449999667704111E-2</v>
      </c>
      <c r="M4826" s="106">
        <v>2.1940000355243679E-2</v>
      </c>
      <c r="N4826" s="105">
        <v>56</v>
      </c>
      <c r="O4826" s="106">
        <v>3.6100000143051152E-3</v>
      </c>
      <c r="P4826" s="106">
        <v>4.4200001284480086E-3</v>
      </c>
      <c r="Q4826" s="105">
        <v>766</v>
      </c>
      <c r="R4826" s="106">
        <v>3.3700000494718552E-3</v>
      </c>
      <c r="S4826" s="107">
        <v>5.2000000141561031E-3</v>
      </c>
    </row>
    <row r="4827" spans="1:19" x14ac:dyDescent="0.25">
      <c r="A4827" t="s">
        <v>331</v>
      </c>
      <c r="B4827" t="s">
        <v>347</v>
      </c>
      <c r="C4827" t="s">
        <v>347</v>
      </c>
      <c r="D4827" t="s">
        <v>347</v>
      </c>
      <c r="E4827" t="s">
        <v>146</v>
      </c>
      <c r="F4827" t="s">
        <v>147</v>
      </c>
      <c r="G4827" s="105">
        <v>17</v>
      </c>
      <c r="H4827" t="s">
        <v>362</v>
      </c>
      <c r="I4827" t="s">
        <v>422</v>
      </c>
      <c r="J4827" t="s">
        <v>428</v>
      </c>
      <c r="K4827" s="105">
        <v>0</v>
      </c>
      <c r="L4827" s="106">
        <v>0</v>
      </c>
      <c r="M4827" s="106">
        <v>0</v>
      </c>
      <c r="N4827" s="105">
        <v>0</v>
      </c>
      <c r="O4827" s="106">
        <v>0</v>
      </c>
      <c r="P4827" s="106">
        <v>0</v>
      </c>
      <c r="Q4827" s="105">
        <v>12</v>
      </c>
      <c r="R4827" s="106">
        <v>4.9999998736893758E-5</v>
      </c>
      <c r="S4827" s="107">
        <v>7.9999997979030013E-5</v>
      </c>
    </row>
    <row r="4828" spans="1:19" x14ac:dyDescent="0.25">
      <c r="A4828" t="s">
        <v>331</v>
      </c>
      <c r="B4828" t="s">
        <v>347</v>
      </c>
      <c r="C4828" t="s">
        <v>347</v>
      </c>
      <c r="D4828" t="s">
        <v>347</v>
      </c>
      <c r="E4828" t="s">
        <v>146</v>
      </c>
      <c r="F4828" t="s">
        <v>147</v>
      </c>
      <c r="G4828" s="105">
        <v>17</v>
      </c>
      <c r="H4828" t="s">
        <v>362</v>
      </c>
      <c r="I4828" t="s">
        <v>430</v>
      </c>
      <c r="J4828" t="s">
        <v>434</v>
      </c>
      <c r="K4828" s="105">
        <v>43</v>
      </c>
      <c r="L4828" s="106">
        <v>3.2699998468160629E-2</v>
      </c>
      <c r="M4828" s="106">
        <v>3.3229999244213097E-2</v>
      </c>
      <c r="N4828" s="105">
        <v>335</v>
      </c>
      <c r="O4828" s="106">
        <v>2.1609999239444729E-2</v>
      </c>
      <c r="P4828" s="106">
        <v>2.2469999268651009E-2</v>
      </c>
      <c r="Q4828" s="105">
        <v>4987</v>
      </c>
      <c r="R4828" s="106">
        <v>2.1919999271631241E-2</v>
      </c>
      <c r="S4828" s="107">
        <v>2.2490000352263451E-2</v>
      </c>
    </row>
    <row r="4829" spans="1:19" x14ac:dyDescent="0.25">
      <c r="A4829" t="s">
        <v>331</v>
      </c>
      <c r="B4829" t="s">
        <v>347</v>
      </c>
      <c r="C4829" t="s">
        <v>347</v>
      </c>
      <c r="D4829" t="s">
        <v>347</v>
      </c>
      <c r="E4829" t="s">
        <v>146</v>
      </c>
      <c r="F4829" t="s">
        <v>147</v>
      </c>
      <c r="G4829" s="105">
        <v>17</v>
      </c>
      <c r="H4829" t="s">
        <v>362</v>
      </c>
      <c r="I4829" t="s">
        <v>430</v>
      </c>
      <c r="J4829" t="s">
        <v>432</v>
      </c>
      <c r="K4829" s="105">
        <v>139</v>
      </c>
      <c r="L4829" s="106">
        <v>0.10570000112056729</v>
      </c>
      <c r="M4829" s="106">
        <v>0.1074199974536896</v>
      </c>
      <c r="N4829" s="105">
        <v>1570</v>
      </c>
      <c r="O4829" s="106">
        <v>0.10130000114440919</v>
      </c>
      <c r="P4829" s="106">
        <v>0.1053000018000603</v>
      </c>
      <c r="Q4829" s="105">
        <v>18498</v>
      </c>
      <c r="R4829" s="106">
        <v>8.1320002675056458E-2</v>
      </c>
      <c r="S4829" s="107">
        <v>8.343999832868576E-2</v>
      </c>
    </row>
    <row r="4830" spans="1:19" x14ac:dyDescent="0.25">
      <c r="A4830" t="s">
        <v>331</v>
      </c>
      <c r="B4830" t="s">
        <v>347</v>
      </c>
      <c r="C4830" t="s">
        <v>347</v>
      </c>
      <c r="D4830" t="s">
        <v>347</v>
      </c>
      <c r="E4830" t="s">
        <v>146</v>
      </c>
      <c r="F4830" t="s">
        <v>147</v>
      </c>
      <c r="G4830" s="105">
        <v>17</v>
      </c>
      <c r="H4830" t="s">
        <v>362</v>
      </c>
      <c r="I4830" t="s">
        <v>430</v>
      </c>
      <c r="J4830" t="s">
        <v>435</v>
      </c>
      <c r="K4830" s="105">
        <v>0</v>
      </c>
      <c r="L4830" s="106">
        <v>0</v>
      </c>
      <c r="M4830" s="106">
        <v>0</v>
      </c>
      <c r="N4830" s="105">
        <v>12</v>
      </c>
      <c r="O4830" s="106">
        <v>7.6999998418614268E-4</v>
      </c>
      <c r="P4830" s="106">
        <v>7.9999997979030013E-4</v>
      </c>
      <c r="Q4830" s="105">
        <v>391</v>
      </c>
      <c r="R4830" s="106">
        <v>1.7199999419972301E-3</v>
      </c>
      <c r="S4830" s="107">
        <v>1.760000013746321E-3</v>
      </c>
    </row>
    <row r="4831" spans="1:19" x14ac:dyDescent="0.25">
      <c r="A4831" t="s">
        <v>331</v>
      </c>
      <c r="B4831" t="s">
        <v>347</v>
      </c>
      <c r="C4831" t="s">
        <v>347</v>
      </c>
      <c r="D4831" t="s">
        <v>347</v>
      </c>
      <c r="E4831" t="s">
        <v>146</v>
      </c>
      <c r="F4831" t="s">
        <v>147</v>
      </c>
      <c r="G4831" s="105">
        <v>17</v>
      </c>
      <c r="H4831" t="s">
        <v>362</v>
      </c>
      <c r="I4831" t="s">
        <v>430</v>
      </c>
      <c r="J4831" t="s">
        <v>436</v>
      </c>
      <c r="K4831" s="105">
        <v>24</v>
      </c>
      <c r="L4831" s="106">
        <v>1.8249999731779099E-2</v>
      </c>
      <c r="M4831" s="106">
        <v>1.8549999222159389E-2</v>
      </c>
      <c r="N4831" s="105">
        <v>518</v>
      </c>
      <c r="O4831" s="106">
        <v>3.3420000225305557E-2</v>
      </c>
      <c r="P4831" s="106">
        <v>3.474000096321106E-2</v>
      </c>
      <c r="Q4831" s="105">
        <v>6784</v>
      </c>
      <c r="R4831" s="106">
        <v>2.9829999431967739E-2</v>
      </c>
      <c r="S4831" s="107">
        <v>3.060000017285347E-2</v>
      </c>
    </row>
    <row r="4832" spans="1:19" x14ac:dyDescent="0.25">
      <c r="A4832" t="s">
        <v>331</v>
      </c>
      <c r="B4832" t="s">
        <v>347</v>
      </c>
      <c r="C4832" t="s">
        <v>347</v>
      </c>
      <c r="D4832" t="s">
        <v>347</v>
      </c>
      <c r="E4832" t="s">
        <v>146</v>
      </c>
      <c r="F4832" t="s">
        <v>147</v>
      </c>
      <c r="G4832" s="105">
        <v>17</v>
      </c>
      <c r="H4832" t="s">
        <v>362</v>
      </c>
      <c r="I4832" t="s">
        <v>430</v>
      </c>
      <c r="J4832" t="s">
        <v>431</v>
      </c>
      <c r="K4832" s="105">
        <v>33</v>
      </c>
      <c r="L4832" s="106">
        <v>2.5100000202655789E-2</v>
      </c>
      <c r="M4832" s="106">
        <v>2.5499999523162838E-2</v>
      </c>
      <c r="N4832" s="105">
        <v>4962</v>
      </c>
      <c r="O4832" s="106">
        <v>0.3201499879360199</v>
      </c>
      <c r="P4832" s="106">
        <v>0.3328000009059906</v>
      </c>
      <c r="Q4832" s="105">
        <v>77035</v>
      </c>
      <c r="R4832" s="106">
        <v>0.33867999911308289</v>
      </c>
      <c r="S4832" s="107">
        <v>0.3474699854850769</v>
      </c>
    </row>
    <row r="4833" spans="1:19" x14ac:dyDescent="0.25">
      <c r="A4833" t="s">
        <v>331</v>
      </c>
      <c r="B4833" t="s">
        <v>347</v>
      </c>
      <c r="C4833" t="s">
        <v>347</v>
      </c>
      <c r="D4833" t="s">
        <v>347</v>
      </c>
      <c r="E4833" t="s">
        <v>146</v>
      </c>
      <c r="F4833" t="s">
        <v>147</v>
      </c>
      <c r="G4833">
        <v>17</v>
      </c>
      <c r="H4833" t="s">
        <v>362</v>
      </c>
      <c r="I4833" t="s">
        <v>430</v>
      </c>
      <c r="J4833" t="s">
        <v>502</v>
      </c>
      <c r="K4833">
        <v>1055</v>
      </c>
      <c r="L4833" s="106">
        <v>0.8022800087928772</v>
      </c>
      <c r="M4833" s="106">
        <v>0.81529998779296875</v>
      </c>
      <c r="N4833">
        <v>7513</v>
      </c>
      <c r="O4833" s="106">
        <v>0.4847399890422821</v>
      </c>
      <c r="P4833" s="106">
        <v>0.50388997793197632</v>
      </c>
      <c r="Q4833">
        <v>114008</v>
      </c>
      <c r="R4833" s="106">
        <v>0.5012199878692627</v>
      </c>
      <c r="S4833" s="106">
        <v>0.51424002647399902</v>
      </c>
    </row>
    <row r="4834" spans="1:19" x14ac:dyDescent="0.25">
      <c r="A4834" t="s">
        <v>331</v>
      </c>
      <c r="B4834" t="s">
        <v>347</v>
      </c>
      <c r="C4834" t="s">
        <v>347</v>
      </c>
      <c r="D4834" t="s">
        <v>347</v>
      </c>
      <c r="E4834" t="s">
        <v>146</v>
      </c>
      <c r="F4834" t="s">
        <v>147</v>
      </c>
      <c r="G4834" s="105">
        <v>17</v>
      </c>
      <c r="H4834" t="s">
        <v>362</v>
      </c>
      <c r="I4834" t="s">
        <v>430</v>
      </c>
      <c r="J4834" t="s">
        <v>86</v>
      </c>
      <c r="K4834" s="105">
        <v>21</v>
      </c>
      <c r="L4834" s="106">
        <v>1.5969999134540561E-2</v>
      </c>
      <c r="N4834" s="105">
        <v>589</v>
      </c>
      <c r="O4834" s="106">
        <v>3.7999998778104782E-2</v>
      </c>
      <c r="Q4834" s="105">
        <v>5756</v>
      </c>
      <c r="R4834" s="106">
        <v>2.5310000404715541E-2</v>
      </c>
      <c r="S4834" s="107"/>
    </row>
    <row r="4835" spans="1:19" x14ac:dyDescent="0.25">
      <c r="A4835" t="s">
        <v>331</v>
      </c>
      <c r="B4835" t="s">
        <v>347</v>
      </c>
      <c r="C4835" t="s">
        <v>347</v>
      </c>
      <c r="D4835" t="s">
        <v>347</v>
      </c>
      <c r="E4835" t="s">
        <v>146</v>
      </c>
      <c r="F4835" t="s">
        <v>147</v>
      </c>
      <c r="G4835" s="105">
        <v>17</v>
      </c>
      <c r="H4835" t="s">
        <v>362</v>
      </c>
      <c r="I4835" t="s">
        <v>401</v>
      </c>
      <c r="J4835" t="s">
        <v>405</v>
      </c>
      <c r="K4835" s="105">
        <v>866</v>
      </c>
      <c r="L4835" s="106">
        <v>0.65855997800827026</v>
      </c>
      <c r="M4835" s="106">
        <v>0.68458002805709839</v>
      </c>
      <c r="N4835" s="105">
        <v>11387</v>
      </c>
      <c r="O4835" s="106">
        <v>0.73469001054763794</v>
      </c>
      <c r="P4835" s="106">
        <v>0.77828001976013184</v>
      </c>
      <c r="Q4835" s="105">
        <v>171311</v>
      </c>
      <c r="R4835" s="106">
        <v>0.75314998626708984</v>
      </c>
      <c r="S4835" s="107">
        <v>0.77806001901626587</v>
      </c>
    </row>
    <row r="4836" spans="1:19" x14ac:dyDescent="0.25">
      <c r="A4836" t="s">
        <v>331</v>
      </c>
      <c r="B4836" t="s">
        <v>347</v>
      </c>
      <c r="C4836" t="s">
        <v>347</v>
      </c>
      <c r="D4836" t="s">
        <v>347</v>
      </c>
      <c r="E4836" t="s">
        <v>146</v>
      </c>
      <c r="F4836" t="s">
        <v>147</v>
      </c>
      <c r="G4836" s="105">
        <v>17</v>
      </c>
      <c r="H4836" t="s">
        <v>362</v>
      </c>
      <c r="I4836" t="s">
        <v>401</v>
      </c>
      <c r="J4836" t="s">
        <v>412</v>
      </c>
      <c r="K4836" s="105">
        <v>152</v>
      </c>
      <c r="L4836" s="106">
        <v>0.1155899986624718</v>
      </c>
      <c r="M4836" s="106">
        <v>0.1201599985361099</v>
      </c>
      <c r="N4836" s="105">
        <v>1477</v>
      </c>
      <c r="O4836" s="106">
        <v>9.5299996435642242E-2</v>
      </c>
      <c r="P4836" s="106">
        <v>0.1009500026702881</v>
      </c>
      <c r="Q4836" s="105">
        <v>22313</v>
      </c>
      <c r="R4836" s="106">
        <v>9.8099999129772186E-2</v>
      </c>
      <c r="S4836" s="107">
        <v>0.10134000331163411</v>
      </c>
    </row>
    <row r="4837" spans="1:19" x14ac:dyDescent="0.25">
      <c r="A4837" t="s">
        <v>331</v>
      </c>
      <c r="B4837" t="s">
        <v>347</v>
      </c>
      <c r="C4837" t="s">
        <v>347</v>
      </c>
      <c r="D4837" t="s">
        <v>347</v>
      </c>
      <c r="E4837" t="s">
        <v>146</v>
      </c>
      <c r="F4837" t="s">
        <v>147</v>
      </c>
      <c r="G4837" s="105">
        <v>17</v>
      </c>
      <c r="H4837" t="s">
        <v>362</v>
      </c>
      <c r="I4837" t="s">
        <v>401</v>
      </c>
      <c r="J4837" t="s">
        <v>413</v>
      </c>
      <c r="K4837" s="105">
        <v>124</v>
      </c>
      <c r="L4837" s="106">
        <v>9.4300001859664917E-2</v>
      </c>
      <c r="M4837" s="106">
        <v>9.8020002245903015E-2</v>
      </c>
      <c r="N4837" s="105">
        <v>1010</v>
      </c>
      <c r="O4837" s="106">
        <v>6.516999751329422E-2</v>
      </c>
      <c r="P4837" s="106">
        <v>6.9030001759529114E-2</v>
      </c>
      <c r="Q4837" s="105">
        <v>15680</v>
      </c>
      <c r="R4837" s="106">
        <v>6.8939998745918274E-2</v>
      </c>
      <c r="S4837" s="107">
        <v>7.1220003068447113E-2</v>
      </c>
    </row>
    <row r="4838" spans="1:19" x14ac:dyDescent="0.25">
      <c r="A4838" t="s">
        <v>331</v>
      </c>
      <c r="B4838" t="s">
        <v>347</v>
      </c>
      <c r="C4838" t="s">
        <v>347</v>
      </c>
      <c r="D4838" t="s">
        <v>347</v>
      </c>
      <c r="E4838" t="s">
        <v>146</v>
      </c>
      <c r="F4838" t="s">
        <v>147</v>
      </c>
      <c r="G4838" s="105">
        <v>17</v>
      </c>
      <c r="H4838" t="s">
        <v>362</v>
      </c>
      <c r="I4838" t="s">
        <v>401</v>
      </c>
      <c r="J4838" t="s">
        <v>441</v>
      </c>
      <c r="K4838" s="105">
        <v>50</v>
      </c>
      <c r="L4838" s="106">
        <v>3.8019999861717217E-2</v>
      </c>
      <c r="N4838" s="105">
        <v>868</v>
      </c>
      <c r="O4838" s="106">
        <v>5.6000001728534698E-2</v>
      </c>
      <c r="Q4838" s="105">
        <v>7283</v>
      </c>
      <c r="R4838" s="106">
        <v>3.2019998878240592E-2</v>
      </c>
      <c r="S4838" s="107"/>
    </row>
    <row r="4839" spans="1:19" x14ac:dyDescent="0.25">
      <c r="A4839" t="s">
        <v>331</v>
      </c>
      <c r="B4839" t="s">
        <v>347</v>
      </c>
      <c r="C4839" t="s">
        <v>347</v>
      </c>
      <c r="D4839" t="s">
        <v>347</v>
      </c>
      <c r="E4839" t="s">
        <v>146</v>
      </c>
      <c r="F4839" t="s">
        <v>147</v>
      </c>
      <c r="G4839">
        <v>17</v>
      </c>
      <c r="H4839" t="s">
        <v>362</v>
      </c>
      <c r="I4839" t="s">
        <v>401</v>
      </c>
      <c r="J4839" t="s">
        <v>414</v>
      </c>
      <c r="K4839">
        <v>123</v>
      </c>
      <c r="L4839" s="106">
        <v>9.3539997935295105E-2</v>
      </c>
      <c r="M4839" s="106">
        <v>9.7230002284049988E-2</v>
      </c>
      <c r="N4839">
        <v>757</v>
      </c>
      <c r="O4839" s="106">
        <v>4.8840001225471497E-2</v>
      </c>
      <c r="P4839" s="106">
        <v>5.1739998161792762E-2</v>
      </c>
      <c r="Q4839">
        <v>10872</v>
      </c>
      <c r="R4839" s="106">
        <v>4.7800000756978989E-2</v>
      </c>
      <c r="S4839" s="106">
        <v>4.9380000680685043E-2</v>
      </c>
    </row>
    <row r="4840" spans="1:19" x14ac:dyDescent="0.25">
      <c r="A4840" t="s">
        <v>331</v>
      </c>
      <c r="B4840" t="s">
        <v>347</v>
      </c>
      <c r="C4840" t="s">
        <v>347</v>
      </c>
      <c r="D4840" t="s">
        <v>347</v>
      </c>
      <c r="E4840" t="s">
        <v>150</v>
      </c>
      <c r="F4840" t="s">
        <v>151</v>
      </c>
      <c r="G4840" s="105">
        <v>17</v>
      </c>
      <c r="H4840" t="s">
        <v>362</v>
      </c>
      <c r="I4840" t="s">
        <v>349</v>
      </c>
      <c r="J4840" t="s">
        <v>350</v>
      </c>
      <c r="K4840" s="105">
        <v>22</v>
      </c>
      <c r="L4840" s="106">
        <v>6.659999955445528E-3</v>
      </c>
      <c r="N4840" s="105">
        <v>64</v>
      </c>
      <c r="O4840" s="106">
        <v>4.1299997828900814E-3</v>
      </c>
      <c r="Q4840" s="105">
        <v>1130</v>
      </c>
      <c r="R4840" s="106">
        <v>4.9700001254677773E-3</v>
      </c>
      <c r="S4840" s="107"/>
    </row>
    <row r="4841" spans="1:19" x14ac:dyDescent="0.25">
      <c r="A4841" t="s">
        <v>331</v>
      </c>
      <c r="B4841" t="s">
        <v>347</v>
      </c>
      <c r="C4841" t="s">
        <v>347</v>
      </c>
      <c r="D4841" t="s">
        <v>347</v>
      </c>
      <c r="E4841" t="s">
        <v>150</v>
      </c>
      <c r="F4841" t="s">
        <v>151</v>
      </c>
      <c r="G4841">
        <v>17</v>
      </c>
      <c r="H4841" t="s">
        <v>362</v>
      </c>
      <c r="I4841" t="s">
        <v>349</v>
      </c>
      <c r="J4841" t="s">
        <v>368</v>
      </c>
      <c r="K4841">
        <v>143</v>
      </c>
      <c r="L4841" s="106">
        <v>4.3320000171661377E-2</v>
      </c>
      <c r="N4841">
        <v>495</v>
      </c>
      <c r="O4841" s="106">
        <v>3.1939998269081123E-2</v>
      </c>
      <c r="Q4841">
        <v>8418</v>
      </c>
      <c r="R4841" s="106">
        <v>3.700999915599823E-2</v>
      </c>
    </row>
    <row r="4842" spans="1:19" x14ac:dyDescent="0.25">
      <c r="A4842" t="s">
        <v>331</v>
      </c>
      <c r="B4842" t="s">
        <v>347</v>
      </c>
      <c r="C4842" t="s">
        <v>347</v>
      </c>
      <c r="D4842" t="s">
        <v>347</v>
      </c>
      <c r="E4842" t="s">
        <v>150</v>
      </c>
      <c r="F4842" t="s">
        <v>151</v>
      </c>
      <c r="G4842" s="105">
        <v>17</v>
      </c>
      <c r="H4842" t="s">
        <v>362</v>
      </c>
      <c r="I4842" t="s">
        <v>349</v>
      </c>
      <c r="J4842" t="s">
        <v>369</v>
      </c>
      <c r="K4842" s="105">
        <v>503</v>
      </c>
      <c r="L4842" s="106">
        <v>0.1523800045251846</v>
      </c>
      <c r="N4842" s="105">
        <v>1938</v>
      </c>
      <c r="O4842" s="106">
        <v>0.12503999471664429</v>
      </c>
      <c r="Q4842" s="105">
        <v>27454</v>
      </c>
      <c r="R4842" s="106">
        <v>0.1207000017166138</v>
      </c>
      <c r="S4842" s="107"/>
    </row>
    <row r="4843" spans="1:19" x14ac:dyDescent="0.25">
      <c r="A4843" t="s">
        <v>331</v>
      </c>
      <c r="B4843" t="s">
        <v>347</v>
      </c>
      <c r="C4843" t="s">
        <v>347</v>
      </c>
      <c r="D4843" t="s">
        <v>347</v>
      </c>
      <c r="E4843" t="s">
        <v>150</v>
      </c>
      <c r="F4843" t="s">
        <v>151</v>
      </c>
      <c r="G4843" s="105">
        <v>17</v>
      </c>
      <c r="H4843" t="s">
        <v>362</v>
      </c>
      <c r="I4843" t="s">
        <v>349</v>
      </c>
      <c r="J4843" t="s">
        <v>370</v>
      </c>
      <c r="K4843" s="105">
        <v>828</v>
      </c>
      <c r="L4843" s="106">
        <v>0.25082999467849731</v>
      </c>
      <c r="N4843" s="105">
        <v>3851</v>
      </c>
      <c r="O4843" s="106">
        <v>0.2484699934720993</v>
      </c>
      <c r="Q4843" s="105">
        <v>55879</v>
      </c>
      <c r="R4843" s="106">
        <v>0.24567000567913061</v>
      </c>
      <c r="S4843" s="107"/>
    </row>
    <row r="4844" spans="1:19" x14ac:dyDescent="0.25">
      <c r="A4844" t="s">
        <v>331</v>
      </c>
      <c r="B4844" t="s">
        <v>347</v>
      </c>
      <c r="C4844" t="s">
        <v>347</v>
      </c>
      <c r="D4844" t="s">
        <v>347</v>
      </c>
      <c r="E4844" t="s">
        <v>150</v>
      </c>
      <c r="F4844" t="s">
        <v>151</v>
      </c>
      <c r="G4844">
        <v>17</v>
      </c>
      <c r="H4844" t="s">
        <v>362</v>
      </c>
      <c r="I4844" t="s">
        <v>349</v>
      </c>
      <c r="J4844" t="s">
        <v>371</v>
      </c>
      <c r="K4844">
        <v>737</v>
      </c>
      <c r="L4844" s="106">
        <v>0.2232699990272522</v>
      </c>
      <c r="N4844">
        <v>3691</v>
      </c>
      <c r="O4844" s="106">
        <v>0.23814000189304349</v>
      </c>
      <c r="Q4844">
        <v>57982</v>
      </c>
      <c r="R4844" s="106">
        <v>0.25490999221801758</v>
      </c>
    </row>
    <row r="4845" spans="1:19" x14ac:dyDescent="0.25">
      <c r="A4845" t="s">
        <v>331</v>
      </c>
      <c r="B4845" t="s">
        <v>347</v>
      </c>
      <c r="C4845" t="s">
        <v>347</v>
      </c>
      <c r="D4845" t="s">
        <v>347</v>
      </c>
      <c r="E4845" t="s">
        <v>150</v>
      </c>
      <c r="F4845" t="s">
        <v>151</v>
      </c>
      <c r="G4845" s="105">
        <v>17</v>
      </c>
      <c r="H4845" t="s">
        <v>362</v>
      </c>
      <c r="I4845" t="s">
        <v>349</v>
      </c>
      <c r="J4845" t="s">
        <v>372</v>
      </c>
      <c r="K4845" s="105">
        <v>604</v>
      </c>
      <c r="L4845" s="106">
        <v>0.1829700022935867</v>
      </c>
      <c r="N4845" s="105">
        <v>3124</v>
      </c>
      <c r="O4845" s="106">
        <v>0.20156000554561609</v>
      </c>
      <c r="Q4845" s="105">
        <v>44765</v>
      </c>
      <c r="R4845" s="106">
        <v>0.19679999351501459</v>
      </c>
      <c r="S4845" s="107"/>
    </row>
    <row r="4846" spans="1:19" x14ac:dyDescent="0.25">
      <c r="A4846" t="s">
        <v>331</v>
      </c>
      <c r="B4846" t="s">
        <v>347</v>
      </c>
      <c r="C4846" t="s">
        <v>347</v>
      </c>
      <c r="D4846" t="s">
        <v>347</v>
      </c>
      <c r="E4846" t="s">
        <v>150</v>
      </c>
      <c r="F4846" t="s">
        <v>151</v>
      </c>
      <c r="G4846" s="105">
        <v>17</v>
      </c>
      <c r="H4846" t="s">
        <v>362</v>
      </c>
      <c r="I4846" t="s">
        <v>349</v>
      </c>
      <c r="J4846" t="s">
        <v>373</v>
      </c>
      <c r="K4846" s="105">
        <v>464</v>
      </c>
      <c r="L4846" s="106">
        <v>0.14056000113487241</v>
      </c>
      <c r="N4846" s="105">
        <v>2336</v>
      </c>
      <c r="O4846" s="106">
        <v>0.15072000026702881</v>
      </c>
      <c r="Q4846" s="105">
        <v>31831</v>
      </c>
      <c r="R4846" s="106">
        <v>0.1399399936199188</v>
      </c>
      <c r="S4846" s="107"/>
    </row>
    <row r="4847" spans="1:19" x14ac:dyDescent="0.25">
      <c r="A4847" t="s">
        <v>331</v>
      </c>
      <c r="B4847" t="s">
        <v>347</v>
      </c>
      <c r="C4847" t="s">
        <v>347</v>
      </c>
      <c r="D4847" t="s">
        <v>347</v>
      </c>
      <c r="E4847" t="s">
        <v>150</v>
      </c>
      <c r="F4847" t="s">
        <v>151</v>
      </c>
      <c r="G4847">
        <v>17</v>
      </c>
      <c r="H4847" t="s">
        <v>362</v>
      </c>
      <c r="I4847" t="s">
        <v>438</v>
      </c>
      <c r="J4847" t="s">
        <v>48</v>
      </c>
      <c r="K4847">
        <v>2555</v>
      </c>
      <c r="L4847" s="106">
        <v>0.77401000261306763</v>
      </c>
      <c r="M4847" s="106">
        <v>0.85280001163482666</v>
      </c>
      <c r="N4847">
        <v>12465</v>
      </c>
      <c r="O4847" s="106">
        <v>0.80425000190734863</v>
      </c>
      <c r="P4847" s="106">
        <v>0.85196000337600708</v>
      </c>
      <c r="Q4847">
        <v>186401</v>
      </c>
      <c r="R4847" s="106">
        <v>0.81949001550674438</v>
      </c>
      <c r="S4847" s="106">
        <v>0.8465999960899353</v>
      </c>
    </row>
    <row r="4848" spans="1:19" x14ac:dyDescent="0.25">
      <c r="A4848" t="s">
        <v>331</v>
      </c>
      <c r="B4848" t="s">
        <v>347</v>
      </c>
      <c r="C4848" t="s">
        <v>347</v>
      </c>
      <c r="D4848" t="s">
        <v>347</v>
      </c>
      <c r="E4848" t="s">
        <v>150</v>
      </c>
      <c r="F4848" t="s">
        <v>151</v>
      </c>
      <c r="G4848" s="105">
        <v>17</v>
      </c>
      <c r="H4848" t="s">
        <v>362</v>
      </c>
      <c r="I4848" t="s">
        <v>438</v>
      </c>
      <c r="J4848" t="s">
        <v>42</v>
      </c>
      <c r="K4848" s="105">
        <v>278</v>
      </c>
      <c r="L4848" s="106">
        <v>8.4219999611377716E-2</v>
      </c>
      <c r="M4848" s="106">
        <v>9.2790000140666962E-2</v>
      </c>
      <c r="N4848" s="105">
        <v>1345</v>
      </c>
      <c r="O4848" s="106">
        <v>8.6779996752738953E-2</v>
      </c>
      <c r="P4848" s="106">
        <v>9.1930001974105835E-2</v>
      </c>
      <c r="Q4848" s="105">
        <v>20350</v>
      </c>
      <c r="R4848" s="106">
        <v>8.9469999074935913E-2</v>
      </c>
      <c r="S4848" s="107">
        <v>9.2430002987384796E-2</v>
      </c>
    </row>
    <row r="4849" spans="1:19" x14ac:dyDescent="0.25">
      <c r="A4849" t="s">
        <v>331</v>
      </c>
      <c r="B4849" t="s">
        <v>347</v>
      </c>
      <c r="C4849" t="s">
        <v>347</v>
      </c>
      <c r="D4849" t="s">
        <v>347</v>
      </c>
      <c r="E4849" t="s">
        <v>150</v>
      </c>
      <c r="F4849" t="s">
        <v>151</v>
      </c>
      <c r="G4849" s="105">
        <v>17</v>
      </c>
      <c r="H4849" t="s">
        <v>362</v>
      </c>
      <c r="I4849" t="s">
        <v>438</v>
      </c>
      <c r="J4849" t="s">
        <v>374</v>
      </c>
      <c r="K4849" s="105">
        <v>163</v>
      </c>
      <c r="L4849" s="106">
        <v>4.9380000680685043E-2</v>
      </c>
      <c r="M4849" s="106">
        <v>5.4409999400377267E-2</v>
      </c>
      <c r="N4849" s="105">
        <v>821</v>
      </c>
      <c r="O4849" s="106">
        <v>5.2969999611377723E-2</v>
      </c>
      <c r="P4849" s="106">
        <v>5.6109998375177383E-2</v>
      </c>
      <c r="Q4849" s="105">
        <v>13425</v>
      </c>
      <c r="R4849" s="106">
        <v>5.9020001441240311E-2</v>
      </c>
      <c r="S4849" s="107">
        <v>6.0970000922679901E-2</v>
      </c>
    </row>
    <row r="4850" spans="1:19" x14ac:dyDescent="0.25">
      <c r="A4850" t="s">
        <v>331</v>
      </c>
      <c r="B4850" t="s">
        <v>347</v>
      </c>
      <c r="C4850" t="s">
        <v>347</v>
      </c>
      <c r="D4850" t="s">
        <v>347</v>
      </c>
      <c r="E4850" t="s">
        <v>150</v>
      </c>
      <c r="F4850" t="s">
        <v>151</v>
      </c>
      <c r="G4850">
        <v>17</v>
      </c>
      <c r="H4850" t="s">
        <v>362</v>
      </c>
      <c r="I4850" t="s">
        <v>438</v>
      </c>
      <c r="J4850" t="s">
        <v>86</v>
      </c>
      <c r="K4850">
        <v>305</v>
      </c>
      <c r="L4850" s="106">
        <v>9.2399999499320984E-2</v>
      </c>
      <c r="N4850">
        <v>868</v>
      </c>
      <c r="O4850" s="106">
        <v>5.6000001728534698E-2</v>
      </c>
      <c r="Q4850">
        <v>7283</v>
      </c>
      <c r="R4850" s="106">
        <v>3.2019998878240592E-2</v>
      </c>
    </row>
    <row r="4851" spans="1:19" x14ac:dyDescent="0.25">
      <c r="A4851" t="s">
        <v>331</v>
      </c>
      <c r="B4851" t="s">
        <v>347</v>
      </c>
      <c r="C4851" t="s">
        <v>347</v>
      </c>
      <c r="D4851" t="s">
        <v>347</v>
      </c>
      <c r="E4851" t="s">
        <v>150</v>
      </c>
      <c r="F4851" t="s">
        <v>151</v>
      </c>
      <c r="G4851" s="105">
        <v>17</v>
      </c>
      <c r="H4851" t="s">
        <v>362</v>
      </c>
      <c r="I4851" t="s">
        <v>375</v>
      </c>
      <c r="J4851" t="s">
        <v>376</v>
      </c>
      <c r="K4851" s="105">
        <v>676</v>
      </c>
      <c r="L4851" s="106">
        <v>0.20478999614715579</v>
      </c>
      <c r="N4851" s="105">
        <v>3186</v>
      </c>
      <c r="O4851" s="106">
        <v>0.20555999875068659</v>
      </c>
      <c r="Q4851" s="105">
        <v>47189</v>
      </c>
      <c r="R4851" s="106">
        <v>0.20746000111103061</v>
      </c>
      <c r="S4851" s="107"/>
    </row>
    <row r="4852" spans="1:19" x14ac:dyDescent="0.25">
      <c r="A4852" t="s">
        <v>331</v>
      </c>
      <c r="B4852" t="s">
        <v>347</v>
      </c>
      <c r="C4852" t="s">
        <v>347</v>
      </c>
      <c r="D4852" t="s">
        <v>347</v>
      </c>
      <c r="E4852" t="s">
        <v>150</v>
      </c>
      <c r="F4852" t="s">
        <v>151</v>
      </c>
      <c r="G4852" s="105">
        <v>17</v>
      </c>
      <c r="H4852" t="s">
        <v>362</v>
      </c>
      <c r="I4852" t="s">
        <v>375</v>
      </c>
      <c r="J4852" t="s">
        <v>377</v>
      </c>
      <c r="K4852" s="105">
        <v>635</v>
      </c>
      <c r="L4852" s="106">
        <v>0.19236999750137329</v>
      </c>
      <c r="N4852" s="105">
        <v>3190</v>
      </c>
      <c r="O4852" s="106">
        <v>0.2058199942111969</v>
      </c>
      <c r="Q4852" s="105">
        <v>47420</v>
      </c>
      <c r="R4852" s="106">
        <v>0.20848000049591059</v>
      </c>
      <c r="S4852" s="107"/>
    </row>
    <row r="4853" spans="1:19" x14ac:dyDescent="0.25">
      <c r="A4853" t="s">
        <v>331</v>
      </c>
      <c r="B4853" t="s">
        <v>347</v>
      </c>
      <c r="C4853" t="s">
        <v>347</v>
      </c>
      <c r="D4853" t="s">
        <v>347</v>
      </c>
      <c r="E4853" t="s">
        <v>150</v>
      </c>
      <c r="F4853" t="s">
        <v>151</v>
      </c>
      <c r="G4853" s="105">
        <v>17</v>
      </c>
      <c r="H4853" t="s">
        <v>362</v>
      </c>
      <c r="I4853" t="s">
        <v>375</v>
      </c>
      <c r="J4853" t="s">
        <v>378</v>
      </c>
      <c r="K4853" s="105">
        <v>605</v>
      </c>
      <c r="L4853" s="106">
        <v>0.18328000605106351</v>
      </c>
      <c r="N4853" s="105">
        <v>2652</v>
      </c>
      <c r="O4853" s="106">
        <v>0.17111000418663019</v>
      </c>
      <c r="Q4853" s="105">
        <v>37332</v>
      </c>
      <c r="R4853" s="106">
        <v>0.1641300022602081</v>
      </c>
      <c r="S4853" s="107"/>
    </row>
    <row r="4854" spans="1:19" x14ac:dyDescent="0.25">
      <c r="A4854" t="s">
        <v>331</v>
      </c>
      <c r="B4854" t="s">
        <v>347</v>
      </c>
      <c r="C4854" t="s">
        <v>347</v>
      </c>
      <c r="D4854" t="s">
        <v>347</v>
      </c>
      <c r="E4854" t="s">
        <v>150</v>
      </c>
      <c r="F4854" t="s">
        <v>151</v>
      </c>
      <c r="G4854" s="105">
        <v>17</v>
      </c>
      <c r="H4854" t="s">
        <v>362</v>
      </c>
      <c r="I4854" t="s">
        <v>375</v>
      </c>
      <c r="J4854" t="s">
        <v>379</v>
      </c>
      <c r="K4854" s="105">
        <v>730</v>
      </c>
      <c r="L4854" s="106">
        <v>0.2211499959230423</v>
      </c>
      <c r="N4854" s="105">
        <v>3314</v>
      </c>
      <c r="O4854" s="106">
        <v>0.21381999552249911</v>
      </c>
      <c r="Q4854" s="105">
        <v>47525</v>
      </c>
      <c r="R4854" s="106">
        <v>0.20893999934196469</v>
      </c>
      <c r="S4854" s="107"/>
    </row>
    <row r="4855" spans="1:19" x14ac:dyDescent="0.25">
      <c r="A4855" t="s">
        <v>331</v>
      </c>
      <c r="B4855" t="s">
        <v>347</v>
      </c>
      <c r="C4855" t="s">
        <v>347</v>
      </c>
      <c r="D4855" t="s">
        <v>347</v>
      </c>
      <c r="E4855" t="s">
        <v>150</v>
      </c>
      <c r="F4855" t="s">
        <v>151</v>
      </c>
      <c r="G4855" s="105">
        <v>17</v>
      </c>
      <c r="H4855" t="s">
        <v>362</v>
      </c>
      <c r="I4855" t="s">
        <v>375</v>
      </c>
      <c r="J4855" t="s">
        <v>380</v>
      </c>
      <c r="K4855" s="105">
        <v>655</v>
      </c>
      <c r="L4855" s="106">
        <v>0.19842000305652621</v>
      </c>
      <c r="N4855" s="105">
        <v>3157</v>
      </c>
      <c r="O4855" s="106">
        <v>0.20369000732898709</v>
      </c>
      <c r="Q4855" s="105">
        <v>47993</v>
      </c>
      <c r="R4855" s="106">
        <v>0.210999995470047</v>
      </c>
      <c r="S4855" s="107"/>
    </row>
    <row r="4856" spans="1:19" x14ac:dyDescent="0.25">
      <c r="A4856" t="s">
        <v>331</v>
      </c>
      <c r="B4856" t="s">
        <v>347</v>
      </c>
      <c r="C4856" t="s">
        <v>347</v>
      </c>
      <c r="D4856" t="s">
        <v>347</v>
      </c>
      <c r="E4856" t="s">
        <v>150</v>
      </c>
      <c r="F4856" t="s">
        <v>151</v>
      </c>
      <c r="G4856" s="105">
        <v>17</v>
      </c>
      <c r="H4856" t="s">
        <v>362</v>
      </c>
      <c r="I4856" t="s">
        <v>381</v>
      </c>
      <c r="J4856" t="s">
        <v>382</v>
      </c>
      <c r="K4856" s="105">
        <v>76</v>
      </c>
      <c r="L4856" s="106">
        <v>2.301999926567078E-2</v>
      </c>
      <c r="M4856" s="106">
        <v>3.0770000070333481E-2</v>
      </c>
      <c r="N4856" s="105">
        <v>326</v>
      </c>
      <c r="O4856" s="106">
        <v>2.1029999479651451E-2</v>
      </c>
      <c r="P4856" s="106">
        <v>2.8400000184774399E-2</v>
      </c>
      <c r="Q4856" s="105">
        <v>5423</v>
      </c>
      <c r="R4856" s="106">
        <v>2.384000085294247E-2</v>
      </c>
      <c r="S4856" s="107">
        <v>3.0780000612139698E-2</v>
      </c>
    </row>
    <row r="4857" spans="1:19" x14ac:dyDescent="0.25">
      <c r="A4857" t="s">
        <v>331</v>
      </c>
      <c r="B4857" t="s">
        <v>347</v>
      </c>
      <c r="C4857" t="s">
        <v>347</v>
      </c>
      <c r="D4857" t="s">
        <v>347</v>
      </c>
      <c r="E4857" t="s">
        <v>150</v>
      </c>
      <c r="F4857" t="s">
        <v>151</v>
      </c>
      <c r="G4857">
        <v>17</v>
      </c>
      <c r="H4857" t="s">
        <v>362</v>
      </c>
      <c r="I4857" t="s">
        <v>381</v>
      </c>
      <c r="J4857" t="s">
        <v>383</v>
      </c>
      <c r="K4857">
        <v>296</v>
      </c>
      <c r="L4857" s="106">
        <v>8.9670002460479736E-2</v>
      </c>
      <c r="M4857" s="106">
        <v>0.1198400035500526</v>
      </c>
      <c r="N4857">
        <v>2179</v>
      </c>
      <c r="O4857" s="106">
        <v>0.14058999717235571</v>
      </c>
      <c r="P4857" s="106">
        <v>0.18980999290943151</v>
      </c>
      <c r="Q4857">
        <v>26007</v>
      </c>
      <c r="R4857" s="106">
        <v>0.11433999985456469</v>
      </c>
      <c r="S4857" s="106">
        <v>0.1476300060749054</v>
      </c>
    </row>
    <row r="4858" spans="1:19" x14ac:dyDescent="0.25">
      <c r="A4858" t="s">
        <v>331</v>
      </c>
      <c r="B4858" t="s">
        <v>347</v>
      </c>
      <c r="C4858" t="s">
        <v>347</v>
      </c>
      <c r="D4858" t="s">
        <v>347</v>
      </c>
      <c r="E4858" t="s">
        <v>150</v>
      </c>
      <c r="F4858" t="s">
        <v>151</v>
      </c>
      <c r="G4858" s="105">
        <v>17</v>
      </c>
      <c r="H4858" t="s">
        <v>362</v>
      </c>
      <c r="I4858" t="s">
        <v>381</v>
      </c>
      <c r="J4858" t="s">
        <v>384</v>
      </c>
      <c r="K4858" s="105">
        <v>2098</v>
      </c>
      <c r="L4858" s="106">
        <v>0.63555997610092163</v>
      </c>
      <c r="M4858" s="106">
        <v>0.84938997030258179</v>
      </c>
      <c r="N4858" s="105">
        <v>8975</v>
      </c>
      <c r="O4858" s="106">
        <v>0.57906997203826904</v>
      </c>
      <c r="P4858" s="106">
        <v>0.78179001808166504</v>
      </c>
      <c r="Q4858" s="105">
        <v>144739</v>
      </c>
      <c r="R4858" s="106">
        <v>0.6363300085067749</v>
      </c>
      <c r="S4858" s="107">
        <v>0.82159000635147095</v>
      </c>
    </row>
    <row r="4859" spans="1:19" x14ac:dyDescent="0.25">
      <c r="A4859" t="s">
        <v>331</v>
      </c>
      <c r="B4859" t="s">
        <v>347</v>
      </c>
      <c r="C4859" t="s">
        <v>347</v>
      </c>
      <c r="D4859" t="s">
        <v>347</v>
      </c>
      <c r="E4859" t="s">
        <v>150</v>
      </c>
      <c r="F4859" t="s">
        <v>151</v>
      </c>
      <c r="G4859" s="105">
        <v>17</v>
      </c>
      <c r="H4859" t="s">
        <v>362</v>
      </c>
      <c r="I4859" t="s">
        <v>381</v>
      </c>
      <c r="J4859" t="s">
        <v>385</v>
      </c>
      <c r="K4859" s="105">
        <v>831</v>
      </c>
      <c r="L4859" s="106">
        <v>0.25174000859260559</v>
      </c>
      <c r="N4859" s="105">
        <v>4019</v>
      </c>
      <c r="O4859" s="106">
        <v>0.25931000709533691</v>
      </c>
      <c r="Q4859" s="105">
        <v>51290</v>
      </c>
      <c r="R4859" s="106">
        <v>0.22549000382423401</v>
      </c>
      <c r="S4859" s="107"/>
    </row>
    <row r="4860" spans="1:19" x14ac:dyDescent="0.25">
      <c r="A4860" t="s">
        <v>331</v>
      </c>
      <c r="B4860" t="s">
        <v>347</v>
      </c>
      <c r="C4860" t="s">
        <v>347</v>
      </c>
      <c r="D4860" t="s">
        <v>347</v>
      </c>
      <c r="E4860" t="s">
        <v>150</v>
      </c>
      <c r="F4860" t="s">
        <v>151</v>
      </c>
      <c r="G4860" s="105">
        <v>17</v>
      </c>
      <c r="H4860" t="s">
        <v>362</v>
      </c>
      <c r="I4860" t="s">
        <v>386</v>
      </c>
      <c r="J4860" t="s">
        <v>387</v>
      </c>
      <c r="K4860" s="105">
        <v>282</v>
      </c>
      <c r="L4860" s="106">
        <v>8.5430003702640533E-2</v>
      </c>
      <c r="M4860" s="106">
        <v>8.8480003178119659E-2</v>
      </c>
      <c r="N4860" s="105">
        <v>837</v>
      </c>
      <c r="O4860" s="106">
        <v>5.4000001400709152E-2</v>
      </c>
      <c r="P4860" s="106">
        <v>5.6620001792907708E-2</v>
      </c>
      <c r="Q4860" s="105">
        <v>12181</v>
      </c>
      <c r="R4860" s="106">
        <v>5.3550001233816147E-2</v>
      </c>
      <c r="S4860" s="107">
        <v>5.4999999701976783E-2</v>
      </c>
    </row>
    <row r="4861" spans="1:19" x14ac:dyDescent="0.25">
      <c r="A4861" t="s">
        <v>331</v>
      </c>
      <c r="B4861" t="s">
        <v>347</v>
      </c>
      <c r="C4861" t="s">
        <v>347</v>
      </c>
      <c r="D4861" t="s">
        <v>347</v>
      </c>
      <c r="E4861" t="s">
        <v>150</v>
      </c>
      <c r="F4861" t="s">
        <v>151</v>
      </c>
      <c r="G4861" s="105">
        <v>17</v>
      </c>
      <c r="H4861" t="s">
        <v>362</v>
      </c>
      <c r="I4861" t="s">
        <v>386</v>
      </c>
      <c r="J4861" t="s">
        <v>388</v>
      </c>
      <c r="K4861" s="105">
        <v>62</v>
      </c>
      <c r="L4861" s="106">
        <v>1.878000050783157E-2</v>
      </c>
      <c r="M4861" s="106">
        <v>1.94499995559454E-2</v>
      </c>
      <c r="N4861" s="105">
        <v>262</v>
      </c>
      <c r="O4861" s="106">
        <v>1.6899999231100079E-2</v>
      </c>
      <c r="P4861" s="106">
        <v>1.7720000818371769E-2</v>
      </c>
      <c r="Q4861" s="105">
        <v>6321</v>
      </c>
      <c r="R4861" s="106">
        <v>2.77900006622076E-2</v>
      </c>
      <c r="S4861" s="107">
        <v>2.8540000319480899E-2</v>
      </c>
    </row>
    <row r="4862" spans="1:19" x14ac:dyDescent="0.25">
      <c r="A4862" t="s">
        <v>331</v>
      </c>
      <c r="B4862" t="s">
        <v>347</v>
      </c>
      <c r="C4862" t="s">
        <v>347</v>
      </c>
      <c r="D4862" t="s">
        <v>347</v>
      </c>
      <c r="E4862" t="s">
        <v>150</v>
      </c>
      <c r="F4862" t="s">
        <v>151</v>
      </c>
      <c r="G4862" s="105">
        <v>17</v>
      </c>
      <c r="H4862" t="s">
        <v>362</v>
      </c>
      <c r="I4862" t="s">
        <v>386</v>
      </c>
      <c r="J4862" t="s">
        <v>85</v>
      </c>
      <c r="K4862" s="105">
        <v>55</v>
      </c>
      <c r="L4862" s="106">
        <v>1.6659999266266819E-2</v>
      </c>
      <c r="M4862" s="106">
        <v>1.726000010967255E-2</v>
      </c>
      <c r="N4862" s="105">
        <v>389</v>
      </c>
      <c r="O4862" s="106">
        <v>2.5100000202655789E-2</v>
      </c>
      <c r="P4862" s="106">
        <v>2.6319999247789379E-2</v>
      </c>
      <c r="Q4862" s="105">
        <v>4872</v>
      </c>
      <c r="R4862" s="106">
        <v>2.1420000120997429E-2</v>
      </c>
      <c r="S4862" s="107">
        <v>2.199999988079071E-2</v>
      </c>
    </row>
    <row r="4863" spans="1:19" x14ac:dyDescent="0.25">
      <c r="A4863" t="s">
        <v>331</v>
      </c>
      <c r="B4863" t="s">
        <v>347</v>
      </c>
      <c r="C4863" t="s">
        <v>347</v>
      </c>
      <c r="D4863" t="s">
        <v>347</v>
      </c>
      <c r="E4863" t="s">
        <v>150</v>
      </c>
      <c r="F4863" t="s">
        <v>151</v>
      </c>
      <c r="G4863" s="105">
        <v>17</v>
      </c>
      <c r="H4863" t="s">
        <v>362</v>
      </c>
      <c r="I4863" t="s">
        <v>386</v>
      </c>
      <c r="J4863" t="s">
        <v>389</v>
      </c>
      <c r="K4863" s="105">
        <v>88</v>
      </c>
      <c r="L4863" s="106">
        <v>2.6660000905394551E-2</v>
      </c>
      <c r="M4863" s="106">
        <v>2.7610000222921371E-2</v>
      </c>
      <c r="N4863" s="105">
        <v>244</v>
      </c>
      <c r="O4863" s="106">
        <v>1.5739999711513519E-2</v>
      </c>
      <c r="P4863" s="106">
        <v>1.651000045239925E-2</v>
      </c>
      <c r="Q4863" s="105">
        <v>4049</v>
      </c>
      <c r="R4863" s="106">
        <v>1.779999956488609E-2</v>
      </c>
      <c r="S4863" s="107">
        <v>1.8279999494552609E-2</v>
      </c>
    </row>
    <row r="4864" spans="1:19" x14ac:dyDescent="0.25">
      <c r="A4864" t="s">
        <v>331</v>
      </c>
      <c r="B4864" t="s">
        <v>347</v>
      </c>
      <c r="C4864" t="s">
        <v>347</v>
      </c>
      <c r="D4864" t="s">
        <v>347</v>
      </c>
      <c r="E4864" t="s">
        <v>150</v>
      </c>
      <c r="F4864" t="s">
        <v>151</v>
      </c>
      <c r="G4864" s="105">
        <v>17</v>
      </c>
      <c r="H4864" t="s">
        <v>362</v>
      </c>
      <c r="I4864" t="s">
        <v>386</v>
      </c>
      <c r="J4864" t="s">
        <v>86</v>
      </c>
      <c r="K4864" s="105">
        <v>114</v>
      </c>
      <c r="L4864" s="106">
        <v>3.4529998898506158E-2</v>
      </c>
      <c r="N4864" s="105">
        <v>717</v>
      </c>
      <c r="O4864" s="106">
        <v>4.625999927520752E-2</v>
      </c>
      <c r="Q4864" s="105">
        <v>5972</v>
      </c>
      <c r="R4864" s="106">
        <v>2.6259999722242359E-2</v>
      </c>
      <c r="S4864" s="107"/>
    </row>
    <row r="4865" spans="1:19" x14ac:dyDescent="0.25">
      <c r="A4865" t="s">
        <v>331</v>
      </c>
      <c r="B4865" t="s">
        <v>347</v>
      </c>
      <c r="C4865" t="s">
        <v>347</v>
      </c>
      <c r="D4865" t="s">
        <v>347</v>
      </c>
      <c r="E4865" t="s">
        <v>150</v>
      </c>
      <c r="F4865" t="s">
        <v>151</v>
      </c>
      <c r="G4865" s="105">
        <v>17</v>
      </c>
      <c r="H4865" t="s">
        <v>362</v>
      </c>
      <c r="I4865" t="s">
        <v>386</v>
      </c>
      <c r="J4865" t="s">
        <v>84</v>
      </c>
      <c r="K4865" s="105">
        <v>2700</v>
      </c>
      <c r="L4865" s="106">
        <v>0.81792998313903809</v>
      </c>
      <c r="M4865" s="106">
        <v>0.84719002246856689</v>
      </c>
      <c r="N4865" s="105">
        <v>13050</v>
      </c>
      <c r="O4865" s="106">
        <v>0.84198999404907227</v>
      </c>
      <c r="P4865" s="106">
        <v>0.88283002376556396</v>
      </c>
      <c r="Q4865" s="105">
        <v>194064</v>
      </c>
      <c r="R4865" s="106">
        <v>0.85317999124526978</v>
      </c>
      <c r="S4865" s="107">
        <v>0.87619000673294067</v>
      </c>
    </row>
    <row r="4866" spans="1:19" x14ac:dyDescent="0.25">
      <c r="A4866" t="s">
        <v>331</v>
      </c>
      <c r="B4866" t="s">
        <v>347</v>
      </c>
      <c r="C4866" t="s">
        <v>347</v>
      </c>
      <c r="D4866" t="s">
        <v>347</v>
      </c>
      <c r="E4866" t="s">
        <v>150</v>
      </c>
      <c r="F4866" t="s">
        <v>151</v>
      </c>
      <c r="G4866" s="105">
        <v>17</v>
      </c>
      <c r="H4866" t="s">
        <v>362</v>
      </c>
      <c r="I4866" t="s">
        <v>419</v>
      </c>
      <c r="J4866" t="s">
        <v>390</v>
      </c>
      <c r="K4866" s="105">
        <v>831</v>
      </c>
      <c r="L4866" s="106">
        <v>0.25174000859260559</v>
      </c>
      <c r="N4866" s="105">
        <v>4019</v>
      </c>
      <c r="O4866" s="106">
        <v>0.25931000709533691</v>
      </c>
      <c r="Q4866" s="105">
        <v>51290</v>
      </c>
      <c r="R4866" s="106">
        <v>0.22549000382423401</v>
      </c>
      <c r="S4866" s="107"/>
    </row>
    <row r="4867" spans="1:19" x14ac:dyDescent="0.25">
      <c r="A4867" t="s">
        <v>331</v>
      </c>
      <c r="B4867" t="s">
        <v>347</v>
      </c>
      <c r="C4867" t="s">
        <v>347</v>
      </c>
      <c r="D4867" t="s">
        <v>347</v>
      </c>
      <c r="E4867" t="s">
        <v>150</v>
      </c>
      <c r="F4867" t="s">
        <v>151</v>
      </c>
      <c r="G4867" s="105">
        <v>17</v>
      </c>
      <c r="H4867" t="s">
        <v>362</v>
      </c>
      <c r="I4867" t="s">
        <v>419</v>
      </c>
      <c r="J4867" t="s">
        <v>391</v>
      </c>
      <c r="K4867" s="105">
        <v>296</v>
      </c>
      <c r="L4867" s="106">
        <v>8.9670002460479736E-2</v>
      </c>
      <c r="M4867" s="106">
        <v>0.1198400035500526</v>
      </c>
      <c r="N4867" s="105">
        <v>2179</v>
      </c>
      <c r="O4867" s="106">
        <v>0.14058999717235571</v>
      </c>
      <c r="P4867" s="106">
        <v>0.18980999290943151</v>
      </c>
      <c r="Q4867" s="105">
        <v>26007</v>
      </c>
      <c r="R4867" s="106">
        <v>0.11433999985456469</v>
      </c>
      <c r="S4867" s="107">
        <v>0.1476300060749054</v>
      </c>
    </row>
    <row r="4868" spans="1:19" x14ac:dyDescent="0.25">
      <c r="A4868" t="s">
        <v>331</v>
      </c>
      <c r="B4868" t="s">
        <v>347</v>
      </c>
      <c r="C4868" t="s">
        <v>347</v>
      </c>
      <c r="D4868" t="s">
        <v>347</v>
      </c>
      <c r="E4868" t="s">
        <v>150</v>
      </c>
      <c r="F4868" t="s">
        <v>151</v>
      </c>
      <c r="G4868" s="105">
        <v>17</v>
      </c>
      <c r="H4868" t="s">
        <v>362</v>
      </c>
      <c r="I4868" t="s">
        <v>419</v>
      </c>
      <c r="J4868" t="s">
        <v>392</v>
      </c>
      <c r="K4868" s="105">
        <v>974</v>
      </c>
      <c r="L4868" s="106">
        <v>0.29506000876426702</v>
      </c>
      <c r="M4868" s="106">
        <v>0.39432999491691589</v>
      </c>
      <c r="N4868" s="105">
        <v>4263</v>
      </c>
      <c r="O4868" s="106">
        <v>0.27505001425743097</v>
      </c>
      <c r="P4868" s="106">
        <v>0.37134000658988953</v>
      </c>
      <c r="Q4868" s="105">
        <v>69347</v>
      </c>
      <c r="R4868" s="106">
        <v>0.30487999320030212</v>
      </c>
      <c r="S4868" s="107">
        <v>0.39364001154899603</v>
      </c>
    </row>
    <row r="4869" spans="1:19" x14ac:dyDescent="0.25">
      <c r="A4869" t="s">
        <v>331</v>
      </c>
      <c r="B4869" t="s">
        <v>347</v>
      </c>
      <c r="C4869" t="s">
        <v>347</v>
      </c>
      <c r="D4869" t="s">
        <v>347</v>
      </c>
      <c r="E4869" t="s">
        <v>150</v>
      </c>
      <c r="F4869" t="s">
        <v>151</v>
      </c>
      <c r="G4869" s="105">
        <v>17</v>
      </c>
      <c r="H4869" t="s">
        <v>362</v>
      </c>
      <c r="I4869" t="s">
        <v>419</v>
      </c>
      <c r="J4869" t="s">
        <v>393</v>
      </c>
      <c r="K4869" s="105">
        <v>983</v>
      </c>
      <c r="L4869" s="106">
        <v>0.29778999090194702</v>
      </c>
      <c r="M4869" s="106">
        <v>0.39798000454902649</v>
      </c>
      <c r="N4869" s="105">
        <v>4120</v>
      </c>
      <c r="O4869" s="106">
        <v>0.26581999659538269</v>
      </c>
      <c r="P4869" s="106">
        <v>0.35888999700546259</v>
      </c>
      <c r="Q4869" s="105">
        <v>66079</v>
      </c>
      <c r="R4869" s="106">
        <v>0.29050999879837042</v>
      </c>
      <c r="S4869" s="107">
        <v>0.37509000301361078</v>
      </c>
    </row>
    <row r="4870" spans="1:19" x14ac:dyDescent="0.25">
      <c r="A4870" t="s">
        <v>331</v>
      </c>
      <c r="B4870" t="s">
        <v>347</v>
      </c>
      <c r="C4870" t="s">
        <v>347</v>
      </c>
      <c r="D4870" t="s">
        <v>347</v>
      </c>
      <c r="E4870" t="s">
        <v>150</v>
      </c>
      <c r="F4870" t="s">
        <v>151</v>
      </c>
      <c r="G4870" s="105">
        <v>17</v>
      </c>
      <c r="H4870" t="s">
        <v>362</v>
      </c>
      <c r="I4870" t="s">
        <v>419</v>
      </c>
      <c r="J4870" t="s">
        <v>394</v>
      </c>
      <c r="K4870" s="105">
        <v>217</v>
      </c>
      <c r="L4870" s="106">
        <v>6.5739996731281281E-2</v>
      </c>
      <c r="M4870" s="106">
        <v>8.7849996984004974E-2</v>
      </c>
      <c r="N4870" s="105">
        <v>918</v>
      </c>
      <c r="O4870" s="106">
        <v>5.9229999780654907E-2</v>
      </c>
      <c r="P4870" s="106">
        <v>7.9970002174377441E-2</v>
      </c>
      <c r="Q4870" s="105">
        <v>14736</v>
      </c>
      <c r="R4870" s="106">
        <v>6.4790003001689911E-2</v>
      </c>
      <c r="S4870" s="107">
        <v>8.3650000393390656E-2</v>
      </c>
    </row>
    <row r="4871" spans="1:19" x14ac:dyDescent="0.25">
      <c r="A4871" t="s">
        <v>331</v>
      </c>
      <c r="B4871" t="s">
        <v>347</v>
      </c>
      <c r="C4871" t="s">
        <v>347</v>
      </c>
      <c r="D4871" t="s">
        <v>347</v>
      </c>
      <c r="E4871" t="s">
        <v>150</v>
      </c>
      <c r="F4871" t="s">
        <v>151</v>
      </c>
      <c r="G4871" s="105">
        <v>17</v>
      </c>
      <c r="H4871" t="s">
        <v>362</v>
      </c>
      <c r="I4871" t="s">
        <v>439</v>
      </c>
      <c r="J4871" t="s">
        <v>440</v>
      </c>
      <c r="K4871" s="105">
        <v>831</v>
      </c>
      <c r="L4871" s="106">
        <v>0.25174000859260559</v>
      </c>
      <c r="N4871" s="105">
        <v>4019</v>
      </c>
      <c r="O4871" s="106">
        <v>0.25931000709533691</v>
      </c>
      <c r="Q4871" s="105">
        <v>51290</v>
      </c>
      <c r="R4871" s="106">
        <v>0.22549000382423401</v>
      </c>
      <c r="S4871" s="107"/>
    </row>
    <row r="4872" spans="1:19" x14ac:dyDescent="0.25">
      <c r="A4872" t="s">
        <v>331</v>
      </c>
      <c r="B4872" t="s">
        <v>347</v>
      </c>
      <c r="C4872" t="s">
        <v>347</v>
      </c>
      <c r="D4872" t="s">
        <v>347</v>
      </c>
      <c r="E4872" t="s">
        <v>150</v>
      </c>
      <c r="F4872" t="s">
        <v>151</v>
      </c>
      <c r="G4872" s="105">
        <v>17</v>
      </c>
      <c r="H4872" t="s">
        <v>362</v>
      </c>
      <c r="I4872" t="s">
        <v>439</v>
      </c>
      <c r="J4872" t="s">
        <v>442</v>
      </c>
      <c r="K4872" s="105">
        <v>2470</v>
      </c>
      <c r="L4872" s="106">
        <v>0.7482600212097168</v>
      </c>
      <c r="M4872" s="106">
        <v>1</v>
      </c>
      <c r="N4872" s="105">
        <v>11480</v>
      </c>
      <c r="O4872" s="106">
        <v>0.74068999290466309</v>
      </c>
      <c r="P4872" s="106">
        <v>1</v>
      </c>
      <c r="Q4872" s="105">
        <v>176169</v>
      </c>
      <c r="R4872" s="106">
        <v>0.77451002597808838</v>
      </c>
      <c r="S4872" s="107">
        <v>1</v>
      </c>
    </row>
    <row r="4873" spans="1:19" x14ac:dyDescent="0.25">
      <c r="A4873" t="s">
        <v>331</v>
      </c>
      <c r="B4873" t="s">
        <v>347</v>
      </c>
      <c r="C4873" t="s">
        <v>347</v>
      </c>
      <c r="D4873" t="s">
        <v>347</v>
      </c>
      <c r="E4873" t="s">
        <v>150</v>
      </c>
      <c r="F4873" t="s">
        <v>151</v>
      </c>
      <c r="G4873" s="105">
        <v>17</v>
      </c>
      <c r="H4873" t="s">
        <v>362</v>
      </c>
      <c r="I4873" t="s">
        <v>395</v>
      </c>
      <c r="J4873" t="s">
        <v>396</v>
      </c>
      <c r="K4873" s="105">
        <v>3274</v>
      </c>
      <c r="L4873" s="106">
        <v>0.99181997776031494</v>
      </c>
      <c r="N4873" s="105">
        <v>15373</v>
      </c>
      <c r="O4873" s="106">
        <v>0.99186998605728149</v>
      </c>
      <c r="Q4873" s="105">
        <v>225832</v>
      </c>
      <c r="R4873" s="106">
        <v>0.99285000562667847</v>
      </c>
      <c r="S4873" s="107"/>
    </row>
    <row r="4874" spans="1:19" x14ac:dyDescent="0.25">
      <c r="A4874" t="s">
        <v>331</v>
      </c>
      <c r="B4874" t="s">
        <v>347</v>
      </c>
      <c r="C4874" t="s">
        <v>347</v>
      </c>
      <c r="D4874" t="s">
        <v>347</v>
      </c>
      <c r="E4874" t="s">
        <v>150</v>
      </c>
      <c r="F4874" t="s">
        <v>151</v>
      </c>
      <c r="G4874" s="105">
        <v>17</v>
      </c>
      <c r="H4874" t="s">
        <v>362</v>
      </c>
      <c r="I4874" t="s">
        <v>395</v>
      </c>
      <c r="J4874" t="s">
        <v>397</v>
      </c>
      <c r="K4874" s="105">
        <v>27</v>
      </c>
      <c r="L4874" s="106">
        <v>8.1799998879432678E-3</v>
      </c>
      <c r="N4874" s="105">
        <v>126</v>
      </c>
      <c r="O4874" s="106">
        <v>8.1299999728798866E-3</v>
      </c>
      <c r="Q4874" s="105">
        <v>1627</v>
      </c>
      <c r="R4874" s="106">
        <v>7.1499999612569809E-3</v>
      </c>
      <c r="S4874" s="107"/>
    </row>
    <row r="4875" spans="1:19" x14ac:dyDescent="0.25">
      <c r="A4875" t="s">
        <v>331</v>
      </c>
      <c r="B4875" t="s">
        <v>347</v>
      </c>
      <c r="C4875" t="s">
        <v>347</v>
      </c>
      <c r="D4875" t="s">
        <v>347</v>
      </c>
      <c r="E4875" t="s">
        <v>150</v>
      </c>
      <c r="F4875" t="s">
        <v>151</v>
      </c>
      <c r="G4875" s="105">
        <v>17</v>
      </c>
      <c r="H4875" t="s">
        <v>362</v>
      </c>
      <c r="I4875" t="s">
        <v>398</v>
      </c>
      <c r="J4875" t="s">
        <v>399</v>
      </c>
      <c r="K4875" s="105">
        <v>39</v>
      </c>
      <c r="L4875" s="106">
        <v>1.181000005453825E-2</v>
      </c>
      <c r="N4875" s="105">
        <v>658</v>
      </c>
      <c r="O4875" s="106">
        <v>4.244999960064888E-2</v>
      </c>
      <c r="Q4875" s="105">
        <v>32785</v>
      </c>
      <c r="R4875" s="106">
        <v>0.14414000511169431</v>
      </c>
      <c r="S4875" s="107"/>
    </row>
    <row r="4876" spans="1:19" x14ac:dyDescent="0.25">
      <c r="A4876" t="s">
        <v>331</v>
      </c>
      <c r="B4876" t="s">
        <v>347</v>
      </c>
      <c r="C4876" t="s">
        <v>347</v>
      </c>
      <c r="D4876" t="s">
        <v>347</v>
      </c>
      <c r="E4876" t="s">
        <v>150</v>
      </c>
      <c r="F4876" t="s">
        <v>151</v>
      </c>
      <c r="G4876" s="105">
        <v>17</v>
      </c>
      <c r="H4876" t="s">
        <v>362</v>
      </c>
      <c r="I4876" t="s">
        <v>398</v>
      </c>
      <c r="J4876" t="s">
        <v>41</v>
      </c>
      <c r="K4876" s="105">
        <v>335</v>
      </c>
      <c r="L4876" s="106">
        <v>0.1014799997210503</v>
      </c>
      <c r="N4876" s="105">
        <v>1759</v>
      </c>
      <c r="O4876" s="106">
        <v>0.1134900003671646</v>
      </c>
      <c r="Q4876" s="105">
        <v>40324</v>
      </c>
      <c r="R4876" s="106">
        <v>0.177279993891716</v>
      </c>
      <c r="S4876" s="107"/>
    </row>
    <row r="4877" spans="1:19" x14ac:dyDescent="0.25">
      <c r="A4877" t="s">
        <v>331</v>
      </c>
      <c r="B4877" t="s">
        <v>347</v>
      </c>
      <c r="C4877" t="s">
        <v>347</v>
      </c>
      <c r="D4877" t="s">
        <v>347</v>
      </c>
      <c r="E4877" t="s">
        <v>150</v>
      </c>
      <c r="F4877" t="s">
        <v>151</v>
      </c>
      <c r="G4877">
        <v>17</v>
      </c>
      <c r="H4877" t="s">
        <v>362</v>
      </c>
      <c r="I4877" t="s">
        <v>398</v>
      </c>
      <c r="J4877" t="s">
        <v>40</v>
      </c>
      <c r="K4877">
        <v>512</v>
      </c>
      <c r="L4877" s="106">
        <v>0.15510000288486481</v>
      </c>
      <c r="N4877">
        <v>3316</v>
      </c>
      <c r="O4877" s="106">
        <v>0.21394999325275421</v>
      </c>
      <c r="Q4877">
        <v>47952</v>
      </c>
      <c r="R4877" s="106">
        <v>0.21082000434398651</v>
      </c>
    </row>
    <row r="4878" spans="1:19" x14ac:dyDescent="0.25">
      <c r="A4878" t="s">
        <v>331</v>
      </c>
      <c r="B4878" t="s">
        <v>347</v>
      </c>
      <c r="C4878" t="s">
        <v>347</v>
      </c>
      <c r="D4878" t="s">
        <v>347</v>
      </c>
      <c r="E4878" t="s">
        <v>150</v>
      </c>
      <c r="F4878" t="s">
        <v>151</v>
      </c>
      <c r="G4878">
        <v>17</v>
      </c>
      <c r="H4878" t="s">
        <v>362</v>
      </c>
      <c r="I4878" t="s">
        <v>398</v>
      </c>
      <c r="J4878" t="s">
        <v>39</v>
      </c>
      <c r="K4878">
        <v>655</v>
      </c>
      <c r="L4878" s="106">
        <v>0.19842000305652621</v>
      </c>
      <c r="N4878">
        <v>3938</v>
      </c>
      <c r="O4878" s="106">
        <v>0.25407999753952032</v>
      </c>
      <c r="Q4878">
        <v>51770</v>
      </c>
      <c r="R4878" s="106">
        <v>0.22759999334812159</v>
      </c>
    </row>
    <row r="4879" spans="1:19" x14ac:dyDescent="0.25">
      <c r="A4879" t="s">
        <v>331</v>
      </c>
      <c r="B4879" t="s">
        <v>347</v>
      </c>
      <c r="C4879" t="s">
        <v>347</v>
      </c>
      <c r="D4879" t="s">
        <v>347</v>
      </c>
      <c r="E4879" t="s">
        <v>150</v>
      </c>
      <c r="F4879" t="s">
        <v>151</v>
      </c>
      <c r="G4879" s="105">
        <v>17</v>
      </c>
      <c r="H4879" t="s">
        <v>362</v>
      </c>
      <c r="I4879" t="s">
        <v>398</v>
      </c>
      <c r="J4879" t="s">
        <v>400</v>
      </c>
      <c r="K4879" s="105">
        <v>1760</v>
      </c>
      <c r="L4879" s="106">
        <v>0.53316998481750488</v>
      </c>
      <c r="N4879" s="105">
        <v>5828</v>
      </c>
      <c r="O4879" s="106">
        <v>0.37602001428604132</v>
      </c>
      <c r="Q4879" s="105">
        <v>54628</v>
      </c>
      <c r="R4879" s="106">
        <v>0.24017000198364261</v>
      </c>
      <c r="S4879" s="107"/>
    </row>
    <row r="4880" spans="1:19" x14ac:dyDescent="0.25">
      <c r="A4880" t="s">
        <v>331</v>
      </c>
      <c r="B4880" t="s">
        <v>347</v>
      </c>
      <c r="C4880" t="s">
        <v>347</v>
      </c>
      <c r="D4880" t="s">
        <v>347</v>
      </c>
      <c r="E4880" t="s">
        <v>150</v>
      </c>
      <c r="F4880" t="s">
        <v>151</v>
      </c>
      <c r="G4880" s="105">
        <v>17</v>
      </c>
      <c r="H4880" t="s">
        <v>362</v>
      </c>
      <c r="I4880" t="s">
        <v>422</v>
      </c>
      <c r="J4880" t="s">
        <v>429</v>
      </c>
      <c r="K4880" s="105">
        <v>570</v>
      </c>
      <c r="L4880" s="106">
        <v>0.17267000675201419</v>
      </c>
      <c r="N4880" s="105">
        <v>2834</v>
      </c>
      <c r="O4880" s="106">
        <v>0.1828500032424927</v>
      </c>
      <c r="Q4880" s="105">
        <v>80101</v>
      </c>
      <c r="R4880" s="106">
        <v>0.3521600067615509</v>
      </c>
      <c r="S4880" s="107"/>
    </row>
    <row r="4881" spans="1:19" x14ac:dyDescent="0.25">
      <c r="A4881" t="s">
        <v>331</v>
      </c>
      <c r="B4881" t="s">
        <v>347</v>
      </c>
      <c r="C4881" t="s">
        <v>347</v>
      </c>
      <c r="D4881" t="s">
        <v>347</v>
      </c>
      <c r="E4881" t="s">
        <v>150</v>
      </c>
      <c r="F4881" t="s">
        <v>151</v>
      </c>
      <c r="G4881" s="105">
        <v>17</v>
      </c>
      <c r="H4881" t="s">
        <v>362</v>
      </c>
      <c r="I4881" t="s">
        <v>422</v>
      </c>
      <c r="J4881" t="s">
        <v>423</v>
      </c>
      <c r="K4881" s="105">
        <v>2338</v>
      </c>
      <c r="L4881" s="106">
        <v>0.70827001333236694</v>
      </c>
      <c r="M4881" s="106">
        <v>0.85610002279281616</v>
      </c>
      <c r="N4881" s="105">
        <v>11068</v>
      </c>
      <c r="O4881" s="106">
        <v>0.71411001682281494</v>
      </c>
      <c r="P4881" s="106">
        <v>0.87389999628067017</v>
      </c>
      <c r="Q4881" s="105">
        <v>119646</v>
      </c>
      <c r="R4881" s="106">
        <v>0.52600997686386108</v>
      </c>
      <c r="S4881" s="107">
        <v>0.81194001436233521</v>
      </c>
    </row>
    <row r="4882" spans="1:19" x14ac:dyDescent="0.25">
      <c r="A4882" t="s">
        <v>331</v>
      </c>
      <c r="B4882" t="s">
        <v>347</v>
      </c>
      <c r="C4882" t="s">
        <v>347</v>
      </c>
      <c r="D4882" t="s">
        <v>347</v>
      </c>
      <c r="E4882" t="s">
        <v>150</v>
      </c>
      <c r="F4882" t="s">
        <v>151</v>
      </c>
      <c r="G4882" s="105">
        <v>17</v>
      </c>
      <c r="H4882" t="s">
        <v>362</v>
      </c>
      <c r="I4882" t="s">
        <v>422</v>
      </c>
      <c r="J4882" t="s">
        <v>424</v>
      </c>
      <c r="K4882" s="105">
        <v>207</v>
      </c>
      <c r="L4882" s="106">
        <v>6.2710002064704895E-2</v>
      </c>
      <c r="M4882" s="106">
        <v>7.5800001621246338E-2</v>
      </c>
      <c r="N4882" s="105">
        <v>859</v>
      </c>
      <c r="O4882" s="106">
        <v>5.5420000106096268E-2</v>
      </c>
      <c r="P4882" s="106">
        <v>6.7819997668266296E-2</v>
      </c>
      <c r="Q4882" s="105">
        <v>17180</v>
      </c>
      <c r="R4882" s="106">
        <v>7.5530000030994415E-2</v>
      </c>
      <c r="S4882" s="107">
        <v>0.11659000068902969</v>
      </c>
    </row>
    <row r="4883" spans="1:19" x14ac:dyDescent="0.25">
      <c r="A4883" t="s">
        <v>331</v>
      </c>
      <c r="B4883" t="s">
        <v>347</v>
      </c>
      <c r="C4883" t="s">
        <v>347</v>
      </c>
      <c r="D4883" t="s">
        <v>347</v>
      </c>
      <c r="E4883" t="s">
        <v>150</v>
      </c>
      <c r="F4883" t="s">
        <v>151</v>
      </c>
      <c r="G4883" s="105">
        <v>17</v>
      </c>
      <c r="H4883" t="s">
        <v>362</v>
      </c>
      <c r="I4883" t="s">
        <v>422</v>
      </c>
      <c r="J4883" t="s">
        <v>425</v>
      </c>
      <c r="K4883" s="105">
        <v>105</v>
      </c>
      <c r="L4883" s="106">
        <v>3.1810000538825989E-2</v>
      </c>
      <c r="M4883" s="106">
        <v>3.8449998944997787E-2</v>
      </c>
      <c r="N4883" s="105">
        <v>394</v>
      </c>
      <c r="O4883" s="106">
        <v>2.5420000776648521E-2</v>
      </c>
      <c r="P4883" s="106">
        <v>3.1109999865293499E-2</v>
      </c>
      <c r="Q4883" s="105">
        <v>6082</v>
      </c>
      <c r="R4883" s="106">
        <v>2.6739999651908871E-2</v>
      </c>
      <c r="S4883" s="107">
        <v>4.1269998997449868E-2</v>
      </c>
    </row>
    <row r="4884" spans="1:19" x14ac:dyDescent="0.25">
      <c r="A4884" t="s">
        <v>331</v>
      </c>
      <c r="B4884" t="s">
        <v>347</v>
      </c>
      <c r="C4884" t="s">
        <v>347</v>
      </c>
      <c r="D4884" t="s">
        <v>347</v>
      </c>
      <c r="E4884" t="s">
        <v>150</v>
      </c>
      <c r="F4884" t="s">
        <v>151</v>
      </c>
      <c r="G4884" s="105">
        <v>17</v>
      </c>
      <c r="H4884" t="s">
        <v>362</v>
      </c>
      <c r="I4884" t="s">
        <v>422</v>
      </c>
      <c r="J4884" t="s">
        <v>426</v>
      </c>
      <c r="K4884" s="105">
        <v>67</v>
      </c>
      <c r="L4884" s="106">
        <v>2.0300000905990601E-2</v>
      </c>
      <c r="M4884" s="106">
        <v>2.4529999122023579E-2</v>
      </c>
      <c r="N4884" s="105">
        <v>288</v>
      </c>
      <c r="O4884" s="106">
        <v>1.8580000847578049E-2</v>
      </c>
      <c r="P4884" s="106">
        <v>2.2740000858902931E-2</v>
      </c>
      <c r="Q4884" s="105">
        <v>3672</v>
      </c>
      <c r="R4884" s="106">
        <v>1.6140000894665722E-2</v>
      </c>
      <c r="S4884" s="107">
        <v>2.491999976336956E-2</v>
      </c>
    </row>
    <row r="4885" spans="1:19" x14ac:dyDescent="0.25">
      <c r="A4885" t="s">
        <v>331</v>
      </c>
      <c r="B4885" t="s">
        <v>347</v>
      </c>
      <c r="C4885" t="s">
        <v>347</v>
      </c>
      <c r="D4885" t="s">
        <v>347</v>
      </c>
      <c r="E4885" t="s">
        <v>150</v>
      </c>
      <c r="F4885" t="s">
        <v>151</v>
      </c>
      <c r="G4885">
        <v>17</v>
      </c>
      <c r="H4885" t="s">
        <v>362</v>
      </c>
      <c r="I4885" t="s">
        <v>422</v>
      </c>
      <c r="J4885" t="s">
        <v>427</v>
      </c>
      <c r="K4885">
        <v>14</v>
      </c>
      <c r="L4885" s="106">
        <v>4.2400001548230648E-3</v>
      </c>
      <c r="M4885" s="106">
        <v>5.1299999468028554E-3</v>
      </c>
      <c r="N4885">
        <v>56</v>
      </c>
      <c r="O4885" s="106">
        <v>3.6100000143051152E-3</v>
      </c>
      <c r="P4885" s="106">
        <v>4.4200001284480086E-3</v>
      </c>
      <c r="Q4885">
        <v>766</v>
      </c>
      <c r="R4885" s="106">
        <v>3.3700000494718552E-3</v>
      </c>
      <c r="S4885" s="106">
        <v>5.2000000141561031E-3</v>
      </c>
    </row>
    <row r="4886" spans="1:19" x14ac:dyDescent="0.25">
      <c r="A4886" t="s">
        <v>331</v>
      </c>
      <c r="B4886" t="s">
        <v>347</v>
      </c>
      <c r="C4886" t="s">
        <v>347</v>
      </c>
      <c r="D4886" t="s">
        <v>347</v>
      </c>
      <c r="E4886" t="s">
        <v>150</v>
      </c>
      <c r="F4886" t="s">
        <v>151</v>
      </c>
      <c r="G4886" s="105">
        <v>17</v>
      </c>
      <c r="H4886" t="s">
        <v>362</v>
      </c>
      <c r="I4886" t="s">
        <v>422</v>
      </c>
      <c r="J4886" t="s">
        <v>428</v>
      </c>
      <c r="K4886" s="105">
        <v>0</v>
      </c>
      <c r="L4886" s="106">
        <v>0</v>
      </c>
      <c r="M4886" s="106">
        <v>0</v>
      </c>
      <c r="N4886" s="105">
        <v>0</v>
      </c>
      <c r="O4886" s="106">
        <v>0</v>
      </c>
      <c r="P4886" s="106">
        <v>0</v>
      </c>
      <c r="Q4886" s="105">
        <v>12</v>
      </c>
      <c r="R4886" s="106">
        <v>4.9999998736893758E-5</v>
      </c>
      <c r="S4886" s="107">
        <v>7.9999997979030013E-5</v>
      </c>
    </row>
    <row r="4887" spans="1:19" x14ac:dyDescent="0.25">
      <c r="A4887" t="s">
        <v>331</v>
      </c>
      <c r="B4887" t="s">
        <v>347</v>
      </c>
      <c r="C4887" t="s">
        <v>347</v>
      </c>
      <c r="D4887" t="s">
        <v>347</v>
      </c>
      <c r="E4887" t="s">
        <v>150</v>
      </c>
      <c r="F4887" t="s">
        <v>151</v>
      </c>
      <c r="G4887" s="105">
        <v>17</v>
      </c>
      <c r="H4887" t="s">
        <v>362</v>
      </c>
      <c r="I4887" t="s">
        <v>430</v>
      </c>
      <c r="J4887" t="s">
        <v>434</v>
      </c>
      <c r="K4887" s="105">
        <v>78</v>
      </c>
      <c r="L4887" s="106">
        <v>2.3630000650882721E-2</v>
      </c>
      <c r="M4887" s="106">
        <v>2.4639999493956569E-2</v>
      </c>
      <c r="N4887" s="105">
        <v>335</v>
      </c>
      <c r="O4887" s="106">
        <v>2.1609999239444729E-2</v>
      </c>
      <c r="P4887" s="106">
        <v>2.2469999268651009E-2</v>
      </c>
      <c r="Q4887" s="105">
        <v>4987</v>
      </c>
      <c r="R4887" s="106">
        <v>2.1919999271631241E-2</v>
      </c>
      <c r="S4887" s="107">
        <v>2.2490000352263451E-2</v>
      </c>
    </row>
    <row r="4888" spans="1:19" x14ac:dyDescent="0.25">
      <c r="A4888" t="s">
        <v>331</v>
      </c>
      <c r="B4888" t="s">
        <v>347</v>
      </c>
      <c r="C4888" t="s">
        <v>347</v>
      </c>
      <c r="D4888" t="s">
        <v>347</v>
      </c>
      <c r="E4888" t="s">
        <v>150</v>
      </c>
      <c r="F4888" t="s">
        <v>151</v>
      </c>
      <c r="G4888" s="105">
        <v>17</v>
      </c>
      <c r="H4888" t="s">
        <v>362</v>
      </c>
      <c r="I4888" t="s">
        <v>430</v>
      </c>
      <c r="J4888" t="s">
        <v>432</v>
      </c>
      <c r="K4888" s="105">
        <v>355</v>
      </c>
      <c r="L4888" s="106">
        <v>0.1075399965047836</v>
      </c>
      <c r="M4888" s="106">
        <v>0.1121599972248077</v>
      </c>
      <c r="N4888" s="105">
        <v>1570</v>
      </c>
      <c r="O4888" s="106">
        <v>0.10130000114440919</v>
      </c>
      <c r="P4888" s="106">
        <v>0.1053000018000603</v>
      </c>
      <c r="Q4888" s="105">
        <v>18498</v>
      </c>
      <c r="R4888" s="106">
        <v>8.1320002675056458E-2</v>
      </c>
      <c r="S4888" s="107">
        <v>8.343999832868576E-2</v>
      </c>
    </row>
    <row r="4889" spans="1:19" x14ac:dyDescent="0.25">
      <c r="A4889" t="s">
        <v>331</v>
      </c>
      <c r="B4889" t="s">
        <v>347</v>
      </c>
      <c r="C4889" t="s">
        <v>347</v>
      </c>
      <c r="D4889" t="s">
        <v>347</v>
      </c>
      <c r="E4889" t="s">
        <v>150</v>
      </c>
      <c r="F4889" t="s">
        <v>151</v>
      </c>
      <c r="G4889" s="105">
        <v>17</v>
      </c>
      <c r="H4889" t="s">
        <v>362</v>
      </c>
      <c r="I4889" t="s">
        <v>430</v>
      </c>
      <c r="J4889" t="s">
        <v>435</v>
      </c>
      <c r="K4889" s="105">
        <v>2</v>
      </c>
      <c r="L4889" s="106">
        <v>6.0999998822808266E-4</v>
      </c>
      <c r="M4889" s="106">
        <v>6.3000002410262823E-4</v>
      </c>
      <c r="N4889" s="105">
        <v>12</v>
      </c>
      <c r="O4889" s="106">
        <v>7.6999998418614268E-4</v>
      </c>
      <c r="P4889" s="106">
        <v>7.9999997979030013E-4</v>
      </c>
      <c r="Q4889" s="105">
        <v>391</v>
      </c>
      <c r="R4889" s="106">
        <v>1.7199999419972301E-3</v>
      </c>
      <c r="S4889" s="107">
        <v>1.760000013746321E-3</v>
      </c>
    </row>
    <row r="4890" spans="1:19" x14ac:dyDescent="0.25">
      <c r="A4890" t="s">
        <v>331</v>
      </c>
      <c r="B4890" t="s">
        <v>347</v>
      </c>
      <c r="C4890" t="s">
        <v>347</v>
      </c>
      <c r="D4890" t="s">
        <v>347</v>
      </c>
      <c r="E4890" t="s">
        <v>150</v>
      </c>
      <c r="F4890" t="s">
        <v>151</v>
      </c>
      <c r="G4890" s="105">
        <v>17</v>
      </c>
      <c r="H4890" t="s">
        <v>362</v>
      </c>
      <c r="I4890" t="s">
        <v>430</v>
      </c>
      <c r="J4890" t="s">
        <v>436</v>
      </c>
      <c r="K4890" s="105">
        <v>165</v>
      </c>
      <c r="L4890" s="106">
        <v>4.9979999661445618E-2</v>
      </c>
      <c r="M4890" s="106">
        <v>5.2129998803138733E-2</v>
      </c>
      <c r="N4890" s="105">
        <v>518</v>
      </c>
      <c r="O4890" s="106">
        <v>3.3420000225305557E-2</v>
      </c>
      <c r="P4890" s="106">
        <v>3.474000096321106E-2</v>
      </c>
      <c r="Q4890" s="105">
        <v>6784</v>
      </c>
      <c r="R4890" s="106">
        <v>2.9829999431967739E-2</v>
      </c>
      <c r="S4890" s="107">
        <v>3.060000017285347E-2</v>
      </c>
    </row>
    <row r="4891" spans="1:19" x14ac:dyDescent="0.25">
      <c r="A4891" t="s">
        <v>331</v>
      </c>
      <c r="B4891" t="s">
        <v>347</v>
      </c>
      <c r="C4891" t="s">
        <v>347</v>
      </c>
      <c r="D4891" t="s">
        <v>347</v>
      </c>
      <c r="E4891" t="s">
        <v>150</v>
      </c>
      <c r="F4891" t="s">
        <v>151</v>
      </c>
      <c r="G4891">
        <v>17</v>
      </c>
      <c r="H4891" t="s">
        <v>362</v>
      </c>
      <c r="I4891" t="s">
        <v>430</v>
      </c>
      <c r="J4891" t="s">
        <v>431</v>
      </c>
      <c r="K4891">
        <v>1092</v>
      </c>
      <c r="L4891" s="106">
        <v>0.33081001043319702</v>
      </c>
      <c r="M4891" s="106">
        <v>0.34501999616622919</v>
      </c>
      <c r="N4891">
        <v>4962</v>
      </c>
      <c r="O4891" s="106">
        <v>0.3201499879360199</v>
      </c>
      <c r="P4891" s="106">
        <v>0.3328000009059906</v>
      </c>
      <c r="Q4891">
        <v>77035</v>
      </c>
      <c r="R4891" s="106">
        <v>0.33867999911308289</v>
      </c>
      <c r="S4891" s="106">
        <v>0.3474699854850769</v>
      </c>
    </row>
    <row r="4892" spans="1:19" x14ac:dyDescent="0.25">
      <c r="A4892" t="s">
        <v>331</v>
      </c>
      <c r="B4892" t="s">
        <v>347</v>
      </c>
      <c r="C4892" t="s">
        <v>347</v>
      </c>
      <c r="D4892" t="s">
        <v>347</v>
      </c>
      <c r="E4892" t="s">
        <v>150</v>
      </c>
      <c r="F4892" t="s">
        <v>151</v>
      </c>
      <c r="G4892" s="105">
        <v>17</v>
      </c>
      <c r="H4892" t="s">
        <v>362</v>
      </c>
      <c r="I4892" t="s">
        <v>430</v>
      </c>
      <c r="J4892" t="s">
        <v>502</v>
      </c>
      <c r="K4892" s="105">
        <v>1473</v>
      </c>
      <c r="L4892" s="106">
        <v>0.44622999429702759</v>
      </c>
      <c r="M4892" s="106">
        <v>0.46540001034736628</v>
      </c>
      <c r="N4892" s="105">
        <v>7513</v>
      </c>
      <c r="O4892" s="106">
        <v>0.4847399890422821</v>
      </c>
      <c r="P4892" s="106">
        <v>0.50388997793197632</v>
      </c>
      <c r="Q4892" s="105">
        <v>114008</v>
      </c>
      <c r="R4892" s="106">
        <v>0.5012199878692627</v>
      </c>
      <c r="S4892" s="107">
        <v>0.51424002647399902</v>
      </c>
    </row>
    <row r="4893" spans="1:19" x14ac:dyDescent="0.25">
      <c r="A4893" t="s">
        <v>331</v>
      </c>
      <c r="B4893" t="s">
        <v>347</v>
      </c>
      <c r="C4893" t="s">
        <v>347</v>
      </c>
      <c r="D4893" t="s">
        <v>347</v>
      </c>
      <c r="E4893" t="s">
        <v>150</v>
      </c>
      <c r="F4893" t="s">
        <v>151</v>
      </c>
      <c r="G4893" s="105">
        <v>17</v>
      </c>
      <c r="H4893" t="s">
        <v>362</v>
      </c>
      <c r="I4893" t="s">
        <v>430</v>
      </c>
      <c r="J4893" t="s">
        <v>86</v>
      </c>
      <c r="K4893" s="105">
        <v>136</v>
      </c>
      <c r="L4893" s="106">
        <v>4.1200000792741782E-2</v>
      </c>
      <c r="N4893" s="105">
        <v>589</v>
      </c>
      <c r="O4893" s="106">
        <v>3.7999998778104782E-2</v>
      </c>
      <c r="Q4893" s="105">
        <v>5756</v>
      </c>
      <c r="R4893" s="106">
        <v>2.5310000404715541E-2</v>
      </c>
      <c r="S4893" s="107"/>
    </row>
    <row r="4894" spans="1:19" x14ac:dyDescent="0.25">
      <c r="A4894" t="s">
        <v>331</v>
      </c>
      <c r="B4894" t="s">
        <v>347</v>
      </c>
      <c r="C4894" t="s">
        <v>347</v>
      </c>
      <c r="D4894" t="s">
        <v>347</v>
      </c>
      <c r="E4894" t="s">
        <v>150</v>
      </c>
      <c r="F4894" t="s">
        <v>151</v>
      </c>
      <c r="G4894">
        <v>17</v>
      </c>
      <c r="H4894" t="s">
        <v>362</v>
      </c>
      <c r="I4894" t="s">
        <v>401</v>
      </c>
      <c r="J4894" t="s">
        <v>405</v>
      </c>
      <c r="K4894">
        <v>2364</v>
      </c>
      <c r="L4894" s="106">
        <v>0.71614998579025269</v>
      </c>
      <c r="M4894" s="106">
        <v>0.78904998302459717</v>
      </c>
      <c r="N4894">
        <v>11387</v>
      </c>
      <c r="O4894" s="106">
        <v>0.73469001054763794</v>
      </c>
      <c r="P4894" s="106">
        <v>0.77828001976013184</v>
      </c>
      <c r="Q4894">
        <v>171311</v>
      </c>
      <c r="R4894" s="106">
        <v>0.75314998626708984</v>
      </c>
      <c r="S4894" s="106">
        <v>0.77806001901626587</v>
      </c>
    </row>
    <row r="4895" spans="1:19" x14ac:dyDescent="0.25">
      <c r="A4895" t="s">
        <v>331</v>
      </c>
      <c r="B4895" t="s">
        <v>347</v>
      </c>
      <c r="C4895" t="s">
        <v>347</v>
      </c>
      <c r="D4895" t="s">
        <v>347</v>
      </c>
      <c r="E4895" t="s">
        <v>150</v>
      </c>
      <c r="F4895" t="s">
        <v>151</v>
      </c>
      <c r="G4895">
        <v>17</v>
      </c>
      <c r="H4895" t="s">
        <v>362</v>
      </c>
      <c r="I4895" t="s">
        <v>401</v>
      </c>
      <c r="J4895" t="s">
        <v>412</v>
      </c>
      <c r="K4895">
        <v>318</v>
      </c>
      <c r="L4895" s="106">
        <v>9.6330001950263977E-2</v>
      </c>
      <c r="M4895" s="106">
        <v>0.1061400026082993</v>
      </c>
      <c r="N4895">
        <v>1477</v>
      </c>
      <c r="O4895" s="106">
        <v>9.5299996435642242E-2</v>
      </c>
      <c r="P4895" s="106">
        <v>0.1009500026702881</v>
      </c>
      <c r="Q4895">
        <v>22313</v>
      </c>
      <c r="R4895" s="106">
        <v>9.8099999129772186E-2</v>
      </c>
      <c r="S4895" s="106">
        <v>0.10134000331163411</v>
      </c>
    </row>
    <row r="4896" spans="1:19" x14ac:dyDescent="0.25">
      <c r="A4896" t="s">
        <v>331</v>
      </c>
      <c r="B4896" t="s">
        <v>347</v>
      </c>
      <c r="C4896" t="s">
        <v>347</v>
      </c>
      <c r="D4896" t="s">
        <v>347</v>
      </c>
      <c r="E4896" t="s">
        <v>150</v>
      </c>
      <c r="F4896" t="s">
        <v>151</v>
      </c>
      <c r="G4896" s="105">
        <v>17</v>
      </c>
      <c r="H4896" t="s">
        <v>362</v>
      </c>
      <c r="I4896" t="s">
        <v>401</v>
      </c>
      <c r="J4896" t="s">
        <v>413</v>
      </c>
      <c r="K4896" s="105">
        <v>185</v>
      </c>
      <c r="L4896" s="106">
        <v>5.6040000170469277E-2</v>
      </c>
      <c r="M4896" s="106">
        <v>6.1749998480081558E-2</v>
      </c>
      <c r="N4896" s="105">
        <v>1010</v>
      </c>
      <c r="O4896" s="106">
        <v>6.516999751329422E-2</v>
      </c>
      <c r="P4896" s="106">
        <v>6.9030001759529114E-2</v>
      </c>
      <c r="Q4896" s="105">
        <v>15680</v>
      </c>
      <c r="R4896" s="106">
        <v>6.8939998745918274E-2</v>
      </c>
      <c r="S4896" s="107">
        <v>7.1220003068447113E-2</v>
      </c>
    </row>
    <row r="4897" spans="1:19" x14ac:dyDescent="0.25">
      <c r="A4897" t="s">
        <v>331</v>
      </c>
      <c r="B4897" t="s">
        <v>347</v>
      </c>
      <c r="C4897" t="s">
        <v>347</v>
      </c>
      <c r="D4897" t="s">
        <v>347</v>
      </c>
      <c r="E4897" t="s">
        <v>150</v>
      </c>
      <c r="F4897" t="s">
        <v>151</v>
      </c>
      <c r="G4897" s="105">
        <v>17</v>
      </c>
      <c r="H4897" t="s">
        <v>362</v>
      </c>
      <c r="I4897" t="s">
        <v>401</v>
      </c>
      <c r="J4897" t="s">
        <v>441</v>
      </c>
      <c r="K4897" s="105">
        <v>305</v>
      </c>
      <c r="L4897" s="106">
        <v>9.2399999499320984E-2</v>
      </c>
      <c r="N4897" s="105">
        <v>868</v>
      </c>
      <c r="O4897" s="106">
        <v>5.6000001728534698E-2</v>
      </c>
      <c r="Q4897" s="105">
        <v>7283</v>
      </c>
      <c r="R4897" s="106">
        <v>3.2019998878240592E-2</v>
      </c>
      <c r="S4897" s="107"/>
    </row>
    <row r="4898" spans="1:19" x14ac:dyDescent="0.25">
      <c r="A4898" t="s">
        <v>331</v>
      </c>
      <c r="B4898" t="s">
        <v>347</v>
      </c>
      <c r="C4898" t="s">
        <v>347</v>
      </c>
      <c r="D4898" t="s">
        <v>347</v>
      </c>
      <c r="E4898" t="s">
        <v>150</v>
      </c>
      <c r="F4898" t="s">
        <v>151</v>
      </c>
      <c r="G4898">
        <v>17</v>
      </c>
      <c r="H4898" t="s">
        <v>362</v>
      </c>
      <c r="I4898" t="s">
        <v>401</v>
      </c>
      <c r="J4898" t="s">
        <v>414</v>
      </c>
      <c r="K4898">
        <v>129</v>
      </c>
      <c r="L4898" s="106">
        <v>3.9080001413822167E-2</v>
      </c>
      <c r="M4898" s="106">
        <v>4.3060000985860818E-2</v>
      </c>
      <c r="N4898">
        <v>757</v>
      </c>
      <c r="O4898" s="106">
        <v>4.8840001225471497E-2</v>
      </c>
      <c r="P4898" s="106">
        <v>5.1739998161792762E-2</v>
      </c>
      <c r="Q4898">
        <v>10872</v>
      </c>
      <c r="R4898" s="106">
        <v>4.7800000756978989E-2</v>
      </c>
      <c r="S4898" s="106">
        <v>4.9380000680685043E-2</v>
      </c>
    </row>
    <row r="4899" spans="1:19" x14ac:dyDescent="0.25">
      <c r="A4899" t="s">
        <v>331</v>
      </c>
      <c r="B4899" t="s">
        <v>347</v>
      </c>
      <c r="C4899" t="s">
        <v>347</v>
      </c>
      <c r="D4899" t="s">
        <v>347</v>
      </c>
      <c r="E4899" t="s">
        <v>238</v>
      </c>
      <c r="F4899" t="s">
        <v>239</v>
      </c>
      <c r="G4899" s="105">
        <v>17</v>
      </c>
      <c r="H4899" t="s">
        <v>362</v>
      </c>
      <c r="I4899" t="s">
        <v>349</v>
      </c>
      <c r="J4899" t="s">
        <v>350</v>
      </c>
      <c r="K4899" s="105">
        <v>7</v>
      </c>
      <c r="L4899" s="106">
        <v>4.0000001899898052E-3</v>
      </c>
      <c r="N4899" s="105">
        <v>64</v>
      </c>
      <c r="O4899" s="106">
        <v>4.1299997828900814E-3</v>
      </c>
      <c r="Q4899" s="105">
        <v>1130</v>
      </c>
      <c r="R4899" s="106">
        <v>4.9700001254677773E-3</v>
      </c>
      <c r="S4899" s="107"/>
    </row>
    <row r="4900" spans="1:19" x14ac:dyDescent="0.25">
      <c r="A4900" t="s">
        <v>331</v>
      </c>
      <c r="B4900" t="s">
        <v>347</v>
      </c>
      <c r="C4900" t="s">
        <v>347</v>
      </c>
      <c r="D4900" t="s">
        <v>347</v>
      </c>
      <c r="E4900" t="s">
        <v>238</v>
      </c>
      <c r="F4900" t="s">
        <v>239</v>
      </c>
      <c r="G4900">
        <v>17</v>
      </c>
      <c r="H4900" t="s">
        <v>362</v>
      </c>
      <c r="I4900" t="s">
        <v>349</v>
      </c>
      <c r="J4900" t="s">
        <v>368</v>
      </c>
      <c r="K4900">
        <v>54</v>
      </c>
      <c r="L4900" s="106">
        <v>3.086999990046024E-2</v>
      </c>
      <c r="N4900">
        <v>495</v>
      </c>
      <c r="O4900" s="106">
        <v>3.1939998269081123E-2</v>
      </c>
      <c r="Q4900">
        <v>8418</v>
      </c>
      <c r="R4900" s="106">
        <v>3.700999915599823E-2</v>
      </c>
    </row>
    <row r="4901" spans="1:19" x14ac:dyDescent="0.25">
      <c r="A4901" t="s">
        <v>331</v>
      </c>
      <c r="B4901" t="s">
        <v>347</v>
      </c>
      <c r="C4901" t="s">
        <v>347</v>
      </c>
      <c r="D4901" t="s">
        <v>347</v>
      </c>
      <c r="E4901" t="s">
        <v>238</v>
      </c>
      <c r="F4901" t="s">
        <v>239</v>
      </c>
      <c r="G4901" s="105">
        <v>17</v>
      </c>
      <c r="H4901" t="s">
        <v>362</v>
      </c>
      <c r="I4901" t="s">
        <v>349</v>
      </c>
      <c r="J4901" t="s">
        <v>369</v>
      </c>
      <c r="K4901" s="105">
        <v>250</v>
      </c>
      <c r="L4901" s="106">
        <v>0.14293999969959259</v>
      </c>
      <c r="N4901" s="105">
        <v>1938</v>
      </c>
      <c r="O4901" s="106">
        <v>0.12503999471664429</v>
      </c>
      <c r="Q4901" s="105">
        <v>27454</v>
      </c>
      <c r="R4901" s="106">
        <v>0.1207000017166138</v>
      </c>
      <c r="S4901" s="107"/>
    </row>
    <row r="4902" spans="1:19" x14ac:dyDescent="0.25">
      <c r="A4902" t="s">
        <v>331</v>
      </c>
      <c r="B4902" t="s">
        <v>347</v>
      </c>
      <c r="C4902" t="s">
        <v>347</v>
      </c>
      <c r="D4902" t="s">
        <v>347</v>
      </c>
      <c r="E4902" t="s">
        <v>238</v>
      </c>
      <c r="F4902" t="s">
        <v>239</v>
      </c>
      <c r="G4902" s="105">
        <v>17</v>
      </c>
      <c r="H4902" t="s">
        <v>362</v>
      </c>
      <c r="I4902" t="s">
        <v>349</v>
      </c>
      <c r="J4902" t="s">
        <v>370</v>
      </c>
      <c r="K4902" s="105">
        <v>464</v>
      </c>
      <c r="L4902" s="106">
        <v>0.26528999209403992</v>
      </c>
      <c r="N4902" s="105">
        <v>3851</v>
      </c>
      <c r="O4902" s="106">
        <v>0.2484699934720993</v>
      </c>
      <c r="Q4902" s="105">
        <v>55879</v>
      </c>
      <c r="R4902" s="106">
        <v>0.24567000567913061</v>
      </c>
      <c r="S4902" s="107"/>
    </row>
    <row r="4903" spans="1:19" x14ac:dyDescent="0.25">
      <c r="A4903" t="s">
        <v>331</v>
      </c>
      <c r="B4903" t="s">
        <v>347</v>
      </c>
      <c r="C4903" t="s">
        <v>347</v>
      </c>
      <c r="D4903" t="s">
        <v>347</v>
      </c>
      <c r="E4903" t="s">
        <v>238</v>
      </c>
      <c r="F4903" t="s">
        <v>239</v>
      </c>
      <c r="G4903" s="105">
        <v>17</v>
      </c>
      <c r="H4903" t="s">
        <v>362</v>
      </c>
      <c r="I4903" t="s">
        <v>349</v>
      </c>
      <c r="J4903" t="s">
        <v>371</v>
      </c>
      <c r="K4903" s="105">
        <v>446</v>
      </c>
      <c r="L4903" s="106">
        <v>0.25499999523162842</v>
      </c>
      <c r="N4903" s="105">
        <v>3691</v>
      </c>
      <c r="O4903" s="106">
        <v>0.23814000189304349</v>
      </c>
      <c r="Q4903" s="105">
        <v>57982</v>
      </c>
      <c r="R4903" s="106">
        <v>0.25490999221801758</v>
      </c>
      <c r="S4903" s="107"/>
    </row>
    <row r="4904" spans="1:19" x14ac:dyDescent="0.25">
      <c r="A4904" t="s">
        <v>331</v>
      </c>
      <c r="B4904" t="s">
        <v>347</v>
      </c>
      <c r="C4904" t="s">
        <v>347</v>
      </c>
      <c r="D4904" t="s">
        <v>347</v>
      </c>
      <c r="E4904" t="s">
        <v>238</v>
      </c>
      <c r="F4904" t="s">
        <v>239</v>
      </c>
      <c r="G4904" s="105">
        <v>17</v>
      </c>
      <c r="H4904" t="s">
        <v>362</v>
      </c>
      <c r="I4904" t="s">
        <v>349</v>
      </c>
      <c r="J4904" t="s">
        <v>372</v>
      </c>
      <c r="K4904" s="105">
        <v>311</v>
      </c>
      <c r="L4904" s="106">
        <v>0.17781999707221979</v>
      </c>
      <c r="N4904" s="105">
        <v>3124</v>
      </c>
      <c r="O4904" s="106">
        <v>0.20156000554561609</v>
      </c>
      <c r="Q4904" s="105">
        <v>44765</v>
      </c>
      <c r="R4904" s="106">
        <v>0.19679999351501459</v>
      </c>
      <c r="S4904" s="107"/>
    </row>
    <row r="4905" spans="1:19" x14ac:dyDescent="0.25">
      <c r="A4905" t="s">
        <v>331</v>
      </c>
      <c r="B4905" t="s">
        <v>347</v>
      </c>
      <c r="C4905" t="s">
        <v>347</v>
      </c>
      <c r="D4905" t="s">
        <v>347</v>
      </c>
      <c r="E4905" t="s">
        <v>238</v>
      </c>
      <c r="F4905" t="s">
        <v>239</v>
      </c>
      <c r="G4905" s="105">
        <v>17</v>
      </c>
      <c r="H4905" t="s">
        <v>362</v>
      </c>
      <c r="I4905" t="s">
        <v>349</v>
      </c>
      <c r="J4905" t="s">
        <v>373</v>
      </c>
      <c r="K4905" s="105">
        <v>217</v>
      </c>
      <c r="L4905" s="106">
        <v>0.1240700036287308</v>
      </c>
      <c r="N4905" s="105">
        <v>2336</v>
      </c>
      <c r="O4905" s="106">
        <v>0.15072000026702881</v>
      </c>
      <c r="Q4905" s="105">
        <v>31831</v>
      </c>
      <c r="R4905" s="106">
        <v>0.1399399936199188</v>
      </c>
      <c r="S4905" s="107"/>
    </row>
    <row r="4906" spans="1:19" x14ac:dyDescent="0.25">
      <c r="A4906" t="s">
        <v>331</v>
      </c>
      <c r="B4906" t="s">
        <v>347</v>
      </c>
      <c r="C4906" t="s">
        <v>347</v>
      </c>
      <c r="D4906" t="s">
        <v>347</v>
      </c>
      <c r="E4906" t="s">
        <v>238</v>
      </c>
      <c r="F4906" t="s">
        <v>239</v>
      </c>
      <c r="G4906" s="105">
        <v>17</v>
      </c>
      <c r="H4906" t="s">
        <v>362</v>
      </c>
      <c r="I4906" t="s">
        <v>438</v>
      </c>
      <c r="J4906" t="s">
        <v>48</v>
      </c>
      <c r="K4906" s="105">
        <v>1433</v>
      </c>
      <c r="L4906" s="106">
        <v>0.81932997703552246</v>
      </c>
      <c r="M4906" s="106">
        <v>0.85654997825622559</v>
      </c>
      <c r="N4906" s="105">
        <v>12465</v>
      </c>
      <c r="O4906" s="106">
        <v>0.80425000190734863</v>
      </c>
      <c r="P4906" s="106">
        <v>0.85196000337600708</v>
      </c>
      <c r="Q4906" s="105">
        <v>186401</v>
      </c>
      <c r="R4906" s="106">
        <v>0.81949001550674438</v>
      </c>
      <c r="S4906" s="107">
        <v>0.8465999960899353</v>
      </c>
    </row>
    <row r="4907" spans="1:19" x14ac:dyDescent="0.25">
      <c r="A4907" t="s">
        <v>331</v>
      </c>
      <c r="B4907" t="s">
        <v>347</v>
      </c>
      <c r="C4907" t="s">
        <v>347</v>
      </c>
      <c r="D4907" t="s">
        <v>347</v>
      </c>
      <c r="E4907" t="s">
        <v>238</v>
      </c>
      <c r="F4907" t="s">
        <v>239</v>
      </c>
      <c r="G4907">
        <v>17</v>
      </c>
      <c r="H4907" t="s">
        <v>362</v>
      </c>
      <c r="I4907" t="s">
        <v>438</v>
      </c>
      <c r="J4907" t="s">
        <v>42</v>
      </c>
      <c r="K4907">
        <v>150</v>
      </c>
      <c r="L4907" s="106">
        <v>8.5759997367858887E-2</v>
      </c>
      <c r="M4907" s="106">
        <v>8.9659996330738068E-2</v>
      </c>
      <c r="N4907">
        <v>1345</v>
      </c>
      <c r="O4907" s="106">
        <v>8.6779996752738953E-2</v>
      </c>
      <c r="P4907" s="106">
        <v>9.1930001974105835E-2</v>
      </c>
      <c r="Q4907">
        <v>20350</v>
      </c>
      <c r="R4907" s="106">
        <v>8.9469999074935913E-2</v>
      </c>
      <c r="S4907" s="106">
        <v>9.2430002987384796E-2</v>
      </c>
    </row>
    <row r="4908" spans="1:19" x14ac:dyDescent="0.25">
      <c r="A4908" t="s">
        <v>331</v>
      </c>
      <c r="B4908" t="s">
        <v>347</v>
      </c>
      <c r="C4908" t="s">
        <v>347</v>
      </c>
      <c r="D4908" t="s">
        <v>347</v>
      </c>
      <c r="E4908" t="s">
        <v>238</v>
      </c>
      <c r="F4908" t="s">
        <v>239</v>
      </c>
      <c r="G4908" s="105">
        <v>17</v>
      </c>
      <c r="H4908" t="s">
        <v>362</v>
      </c>
      <c r="I4908" t="s">
        <v>438</v>
      </c>
      <c r="J4908" t="s">
        <v>374</v>
      </c>
      <c r="K4908" s="105">
        <v>90</v>
      </c>
      <c r="L4908" s="106">
        <v>5.1460001617670059E-2</v>
      </c>
      <c r="M4908" s="106">
        <v>5.3800001740455627E-2</v>
      </c>
      <c r="N4908" s="105">
        <v>821</v>
      </c>
      <c r="O4908" s="106">
        <v>5.2969999611377723E-2</v>
      </c>
      <c r="P4908" s="106">
        <v>5.6109998375177383E-2</v>
      </c>
      <c r="Q4908" s="105">
        <v>13425</v>
      </c>
      <c r="R4908" s="106">
        <v>5.9020001441240311E-2</v>
      </c>
      <c r="S4908" s="107">
        <v>6.0970000922679901E-2</v>
      </c>
    </row>
    <row r="4909" spans="1:19" x14ac:dyDescent="0.25">
      <c r="A4909" t="s">
        <v>331</v>
      </c>
      <c r="B4909" t="s">
        <v>347</v>
      </c>
      <c r="C4909" t="s">
        <v>347</v>
      </c>
      <c r="D4909" t="s">
        <v>347</v>
      </c>
      <c r="E4909" t="s">
        <v>238</v>
      </c>
      <c r="F4909" t="s">
        <v>239</v>
      </c>
      <c r="G4909" s="105">
        <v>17</v>
      </c>
      <c r="H4909" t="s">
        <v>362</v>
      </c>
      <c r="I4909" t="s">
        <v>438</v>
      </c>
      <c r="J4909" t="s">
        <v>86</v>
      </c>
      <c r="K4909" s="105">
        <v>76</v>
      </c>
      <c r="L4909" s="106">
        <v>4.3450001627206802E-2</v>
      </c>
      <c r="N4909" s="105">
        <v>868</v>
      </c>
      <c r="O4909" s="106">
        <v>5.6000001728534698E-2</v>
      </c>
      <c r="Q4909" s="105">
        <v>7283</v>
      </c>
      <c r="R4909" s="106">
        <v>3.2019998878240592E-2</v>
      </c>
      <c r="S4909" s="107"/>
    </row>
    <row r="4910" spans="1:19" x14ac:dyDescent="0.25">
      <c r="A4910" t="s">
        <v>331</v>
      </c>
      <c r="B4910" t="s">
        <v>347</v>
      </c>
      <c r="C4910" t="s">
        <v>347</v>
      </c>
      <c r="D4910" t="s">
        <v>347</v>
      </c>
      <c r="E4910" t="s">
        <v>238</v>
      </c>
      <c r="F4910" t="s">
        <v>239</v>
      </c>
      <c r="G4910">
        <v>17</v>
      </c>
      <c r="H4910" t="s">
        <v>362</v>
      </c>
      <c r="I4910" t="s">
        <v>375</v>
      </c>
      <c r="J4910" t="s">
        <v>376</v>
      </c>
      <c r="K4910">
        <v>382</v>
      </c>
      <c r="L4910" s="106">
        <v>0.21841000020504001</v>
      </c>
      <c r="N4910">
        <v>3186</v>
      </c>
      <c r="O4910" s="106">
        <v>0.20555999875068659</v>
      </c>
      <c r="Q4910">
        <v>47189</v>
      </c>
      <c r="R4910" s="106">
        <v>0.20746000111103061</v>
      </c>
    </row>
    <row r="4911" spans="1:19" x14ac:dyDescent="0.25">
      <c r="A4911" t="s">
        <v>331</v>
      </c>
      <c r="B4911" t="s">
        <v>347</v>
      </c>
      <c r="C4911" t="s">
        <v>347</v>
      </c>
      <c r="D4911" t="s">
        <v>347</v>
      </c>
      <c r="E4911" t="s">
        <v>238</v>
      </c>
      <c r="F4911" t="s">
        <v>239</v>
      </c>
      <c r="G4911" s="105">
        <v>17</v>
      </c>
      <c r="H4911" t="s">
        <v>362</v>
      </c>
      <c r="I4911" t="s">
        <v>375</v>
      </c>
      <c r="J4911" t="s">
        <v>377</v>
      </c>
      <c r="K4911" s="105">
        <v>354</v>
      </c>
      <c r="L4911" s="106">
        <v>0.20239999890327451</v>
      </c>
      <c r="N4911" s="105">
        <v>3190</v>
      </c>
      <c r="O4911" s="106">
        <v>0.2058199942111969</v>
      </c>
      <c r="Q4911" s="105">
        <v>47420</v>
      </c>
      <c r="R4911" s="106">
        <v>0.20848000049591059</v>
      </c>
      <c r="S4911" s="107"/>
    </row>
    <row r="4912" spans="1:19" x14ac:dyDescent="0.25">
      <c r="A4912" t="s">
        <v>331</v>
      </c>
      <c r="B4912" t="s">
        <v>347</v>
      </c>
      <c r="C4912" t="s">
        <v>347</v>
      </c>
      <c r="D4912" t="s">
        <v>347</v>
      </c>
      <c r="E4912" t="s">
        <v>238</v>
      </c>
      <c r="F4912" t="s">
        <v>239</v>
      </c>
      <c r="G4912">
        <v>17</v>
      </c>
      <c r="H4912" t="s">
        <v>362</v>
      </c>
      <c r="I4912" t="s">
        <v>375</v>
      </c>
      <c r="J4912" t="s">
        <v>378</v>
      </c>
      <c r="K4912">
        <v>268</v>
      </c>
      <c r="L4912" s="106">
        <v>0.15322999656200409</v>
      </c>
      <c r="N4912">
        <v>2652</v>
      </c>
      <c r="O4912" s="106">
        <v>0.17111000418663019</v>
      </c>
      <c r="Q4912">
        <v>37332</v>
      </c>
      <c r="R4912" s="106">
        <v>0.1641300022602081</v>
      </c>
    </row>
    <row r="4913" spans="1:19" x14ac:dyDescent="0.25">
      <c r="A4913" t="s">
        <v>331</v>
      </c>
      <c r="B4913" t="s">
        <v>347</v>
      </c>
      <c r="C4913" t="s">
        <v>347</v>
      </c>
      <c r="D4913" t="s">
        <v>347</v>
      </c>
      <c r="E4913" t="s">
        <v>238</v>
      </c>
      <c r="F4913" t="s">
        <v>239</v>
      </c>
      <c r="G4913">
        <v>17</v>
      </c>
      <c r="H4913" t="s">
        <v>362</v>
      </c>
      <c r="I4913" t="s">
        <v>375</v>
      </c>
      <c r="J4913" t="s">
        <v>379</v>
      </c>
      <c r="K4913">
        <v>369</v>
      </c>
      <c r="L4913" s="106">
        <v>0.21097999811172491</v>
      </c>
      <c r="N4913">
        <v>3314</v>
      </c>
      <c r="O4913" s="106">
        <v>0.21381999552249911</v>
      </c>
      <c r="Q4913">
        <v>47525</v>
      </c>
      <c r="R4913" s="106">
        <v>0.20893999934196469</v>
      </c>
    </row>
    <row r="4914" spans="1:19" x14ac:dyDescent="0.25">
      <c r="A4914" t="s">
        <v>331</v>
      </c>
      <c r="B4914" t="s">
        <v>347</v>
      </c>
      <c r="C4914" t="s">
        <v>347</v>
      </c>
      <c r="D4914" t="s">
        <v>347</v>
      </c>
      <c r="E4914" t="s">
        <v>238</v>
      </c>
      <c r="F4914" t="s">
        <v>239</v>
      </c>
      <c r="G4914" s="105">
        <v>17</v>
      </c>
      <c r="H4914" t="s">
        <v>362</v>
      </c>
      <c r="I4914" t="s">
        <v>375</v>
      </c>
      <c r="J4914" t="s">
        <v>380</v>
      </c>
      <c r="K4914" s="105">
        <v>376</v>
      </c>
      <c r="L4914" s="106">
        <v>0.21498000621795649</v>
      </c>
      <c r="N4914" s="105">
        <v>3157</v>
      </c>
      <c r="O4914" s="106">
        <v>0.20369000732898709</v>
      </c>
      <c r="Q4914" s="105">
        <v>47993</v>
      </c>
      <c r="R4914" s="106">
        <v>0.210999995470047</v>
      </c>
      <c r="S4914" s="107"/>
    </row>
    <row r="4915" spans="1:19" x14ac:dyDescent="0.25">
      <c r="A4915" t="s">
        <v>331</v>
      </c>
      <c r="B4915" t="s">
        <v>347</v>
      </c>
      <c r="C4915" t="s">
        <v>347</v>
      </c>
      <c r="D4915" t="s">
        <v>347</v>
      </c>
      <c r="E4915" t="s">
        <v>238</v>
      </c>
      <c r="F4915" t="s">
        <v>239</v>
      </c>
      <c r="G4915" s="105">
        <v>17</v>
      </c>
      <c r="H4915" t="s">
        <v>362</v>
      </c>
      <c r="I4915" t="s">
        <v>381</v>
      </c>
      <c r="J4915" t="s">
        <v>382</v>
      </c>
      <c r="K4915" s="105">
        <v>25</v>
      </c>
      <c r="L4915" s="106">
        <v>1.4290000312030321E-2</v>
      </c>
      <c r="M4915" s="106">
        <v>1.9789999350905418E-2</v>
      </c>
      <c r="N4915" s="105">
        <v>326</v>
      </c>
      <c r="O4915" s="106">
        <v>2.1029999479651451E-2</v>
      </c>
      <c r="P4915" s="106">
        <v>2.8400000184774399E-2</v>
      </c>
      <c r="Q4915" s="105">
        <v>5423</v>
      </c>
      <c r="R4915" s="106">
        <v>2.384000085294247E-2</v>
      </c>
      <c r="S4915" s="107">
        <v>3.0780000612139698E-2</v>
      </c>
    </row>
    <row r="4916" spans="1:19" x14ac:dyDescent="0.25">
      <c r="A4916" t="s">
        <v>331</v>
      </c>
      <c r="B4916" t="s">
        <v>347</v>
      </c>
      <c r="C4916" t="s">
        <v>347</v>
      </c>
      <c r="D4916" t="s">
        <v>347</v>
      </c>
      <c r="E4916" t="s">
        <v>238</v>
      </c>
      <c r="F4916" t="s">
        <v>239</v>
      </c>
      <c r="G4916" s="105">
        <v>17</v>
      </c>
      <c r="H4916" t="s">
        <v>362</v>
      </c>
      <c r="I4916" t="s">
        <v>381</v>
      </c>
      <c r="J4916" t="s">
        <v>383</v>
      </c>
      <c r="K4916" s="105">
        <v>368</v>
      </c>
      <c r="L4916" s="106">
        <v>0.21040999889373779</v>
      </c>
      <c r="M4916" s="106">
        <v>0.29137000441551208</v>
      </c>
      <c r="N4916" s="105">
        <v>2179</v>
      </c>
      <c r="O4916" s="106">
        <v>0.14058999717235571</v>
      </c>
      <c r="P4916" s="106">
        <v>0.18980999290943151</v>
      </c>
      <c r="Q4916" s="105">
        <v>26007</v>
      </c>
      <c r="R4916" s="106">
        <v>0.11433999985456469</v>
      </c>
      <c r="S4916" s="107">
        <v>0.1476300060749054</v>
      </c>
    </row>
    <row r="4917" spans="1:19" x14ac:dyDescent="0.25">
      <c r="A4917" t="s">
        <v>331</v>
      </c>
      <c r="B4917" t="s">
        <v>347</v>
      </c>
      <c r="C4917" t="s">
        <v>347</v>
      </c>
      <c r="D4917" t="s">
        <v>347</v>
      </c>
      <c r="E4917" t="s">
        <v>238</v>
      </c>
      <c r="F4917" t="s">
        <v>239</v>
      </c>
      <c r="G4917" s="105">
        <v>17</v>
      </c>
      <c r="H4917" t="s">
        <v>362</v>
      </c>
      <c r="I4917" t="s">
        <v>381</v>
      </c>
      <c r="J4917" t="s">
        <v>384</v>
      </c>
      <c r="K4917" s="105">
        <v>870</v>
      </c>
      <c r="L4917" s="106">
        <v>0.49742999672889709</v>
      </c>
      <c r="M4917" s="106">
        <v>0.68883997201919556</v>
      </c>
      <c r="N4917" s="105">
        <v>8975</v>
      </c>
      <c r="O4917" s="106">
        <v>0.57906997203826904</v>
      </c>
      <c r="P4917" s="106">
        <v>0.78179001808166504</v>
      </c>
      <c r="Q4917" s="105">
        <v>144739</v>
      </c>
      <c r="R4917" s="106">
        <v>0.6363300085067749</v>
      </c>
      <c r="S4917" s="107">
        <v>0.82159000635147095</v>
      </c>
    </row>
    <row r="4918" spans="1:19" x14ac:dyDescent="0.25">
      <c r="A4918" t="s">
        <v>331</v>
      </c>
      <c r="B4918" t="s">
        <v>347</v>
      </c>
      <c r="C4918" t="s">
        <v>347</v>
      </c>
      <c r="D4918" t="s">
        <v>347</v>
      </c>
      <c r="E4918" t="s">
        <v>238</v>
      </c>
      <c r="F4918" t="s">
        <v>239</v>
      </c>
      <c r="G4918" s="105">
        <v>17</v>
      </c>
      <c r="H4918" t="s">
        <v>362</v>
      </c>
      <c r="I4918" t="s">
        <v>381</v>
      </c>
      <c r="J4918" t="s">
        <v>385</v>
      </c>
      <c r="K4918" s="105">
        <v>486</v>
      </c>
      <c r="L4918" s="106">
        <v>0.27786999940872192</v>
      </c>
      <c r="N4918" s="105">
        <v>4019</v>
      </c>
      <c r="O4918" s="106">
        <v>0.25931000709533691</v>
      </c>
      <c r="Q4918" s="105">
        <v>51290</v>
      </c>
      <c r="R4918" s="106">
        <v>0.22549000382423401</v>
      </c>
      <c r="S4918" s="107"/>
    </row>
    <row r="4919" spans="1:19" x14ac:dyDescent="0.25">
      <c r="A4919" t="s">
        <v>331</v>
      </c>
      <c r="B4919" t="s">
        <v>347</v>
      </c>
      <c r="C4919" t="s">
        <v>347</v>
      </c>
      <c r="D4919" t="s">
        <v>347</v>
      </c>
      <c r="E4919" t="s">
        <v>238</v>
      </c>
      <c r="F4919" t="s">
        <v>239</v>
      </c>
      <c r="G4919" s="105">
        <v>17</v>
      </c>
      <c r="H4919" t="s">
        <v>362</v>
      </c>
      <c r="I4919" t="s">
        <v>386</v>
      </c>
      <c r="J4919" t="s">
        <v>387</v>
      </c>
      <c r="K4919" s="105">
        <v>59</v>
      </c>
      <c r="L4919" s="106">
        <v>3.3730000257492072E-2</v>
      </c>
      <c r="M4919" s="106">
        <v>3.56299988925457E-2</v>
      </c>
      <c r="N4919" s="105">
        <v>837</v>
      </c>
      <c r="O4919" s="106">
        <v>5.4000001400709152E-2</v>
      </c>
      <c r="P4919" s="106">
        <v>5.6620001792907708E-2</v>
      </c>
      <c r="Q4919" s="105">
        <v>12181</v>
      </c>
      <c r="R4919" s="106">
        <v>5.3550001233816147E-2</v>
      </c>
      <c r="S4919" s="107">
        <v>5.4999999701976783E-2</v>
      </c>
    </row>
    <row r="4920" spans="1:19" x14ac:dyDescent="0.25">
      <c r="A4920" t="s">
        <v>331</v>
      </c>
      <c r="B4920" t="s">
        <v>347</v>
      </c>
      <c r="C4920" t="s">
        <v>347</v>
      </c>
      <c r="D4920" t="s">
        <v>347</v>
      </c>
      <c r="E4920" t="s">
        <v>238</v>
      </c>
      <c r="F4920" t="s">
        <v>239</v>
      </c>
      <c r="G4920" s="105">
        <v>17</v>
      </c>
      <c r="H4920" t="s">
        <v>362</v>
      </c>
      <c r="I4920" t="s">
        <v>386</v>
      </c>
      <c r="J4920" t="s">
        <v>388</v>
      </c>
      <c r="K4920" s="105">
        <v>16</v>
      </c>
      <c r="L4920" s="106">
        <v>9.1500002890825272E-3</v>
      </c>
      <c r="M4920" s="106">
        <v>9.6599999815225601E-3</v>
      </c>
      <c r="N4920" s="105">
        <v>262</v>
      </c>
      <c r="O4920" s="106">
        <v>1.6899999231100079E-2</v>
      </c>
      <c r="P4920" s="106">
        <v>1.7720000818371769E-2</v>
      </c>
      <c r="Q4920" s="105">
        <v>6321</v>
      </c>
      <c r="R4920" s="106">
        <v>2.77900006622076E-2</v>
      </c>
      <c r="S4920" s="107">
        <v>2.8540000319480899E-2</v>
      </c>
    </row>
    <row r="4921" spans="1:19" x14ac:dyDescent="0.25">
      <c r="A4921" t="s">
        <v>331</v>
      </c>
      <c r="B4921" t="s">
        <v>347</v>
      </c>
      <c r="C4921" t="s">
        <v>347</v>
      </c>
      <c r="D4921" t="s">
        <v>347</v>
      </c>
      <c r="E4921" t="s">
        <v>238</v>
      </c>
      <c r="F4921" t="s">
        <v>239</v>
      </c>
      <c r="G4921" s="105">
        <v>17</v>
      </c>
      <c r="H4921" t="s">
        <v>362</v>
      </c>
      <c r="I4921" t="s">
        <v>386</v>
      </c>
      <c r="J4921" t="s">
        <v>85</v>
      </c>
      <c r="K4921" s="105">
        <v>19</v>
      </c>
      <c r="L4921" s="106">
        <v>1.085999980568886E-2</v>
      </c>
      <c r="M4921" s="106">
        <v>1.147000025957823E-2</v>
      </c>
      <c r="N4921" s="105">
        <v>389</v>
      </c>
      <c r="O4921" s="106">
        <v>2.5100000202655789E-2</v>
      </c>
      <c r="P4921" s="106">
        <v>2.6319999247789379E-2</v>
      </c>
      <c r="Q4921" s="105">
        <v>4872</v>
      </c>
      <c r="R4921" s="106">
        <v>2.1420000120997429E-2</v>
      </c>
      <c r="S4921" s="107">
        <v>2.199999988079071E-2</v>
      </c>
    </row>
    <row r="4922" spans="1:19" x14ac:dyDescent="0.25">
      <c r="A4922" t="s">
        <v>331</v>
      </c>
      <c r="B4922" t="s">
        <v>347</v>
      </c>
      <c r="C4922" t="s">
        <v>347</v>
      </c>
      <c r="D4922" t="s">
        <v>347</v>
      </c>
      <c r="E4922" t="s">
        <v>238</v>
      </c>
      <c r="F4922" t="s">
        <v>239</v>
      </c>
      <c r="G4922" s="105">
        <v>17</v>
      </c>
      <c r="H4922" t="s">
        <v>362</v>
      </c>
      <c r="I4922" t="s">
        <v>386</v>
      </c>
      <c r="J4922" t="s">
        <v>389</v>
      </c>
      <c r="K4922" s="105">
        <v>16</v>
      </c>
      <c r="L4922" s="106">
        <v>9.1500002890825272E-3</v>
      </c>
      <c r="M4922" s="106">
        <v>9.6599999815225601E-3</v>
      </c>
      <c r="N4922" s="105">
        <v>244</v>
      </c>
      <c r="O4922" s="106">
        <v>1.5739999711513519E-2</v>
      </c>
      <c r="P4922" s="106">
        <v>1.651000045239925E-2</v>
      </c>
      <c r="Q4922" s="105">
        <v>4049</v>
      </c>
      <c r="R4922" s="106">
        <v>1.779999956488609E-2</v>
      </c>
      <c r="S4922" s="107">
        <v>1.8279999494552609E-2</v>
      </c>
    </row>
    <row r="4923" spans="1:19" x14ac:dyDescent="0.25">
      <c r="A4923" t="s">
        <v>331</v>
      </c>
      <c r="B4923" t="s">
        <v>347</v>
      </c>
      <c r="C4923" t="s">
        <v>347</v>
      </c>
      <c r="D4923" t="s">
        <v>347</v>
      </c>
      <c r="E4923" t="s">
        <v>238</v>
      </c>
      <c r="F4923" t="s">
        <v>239</v>
      </c>
      <c r="G4923" s="105">
        <v>17</v>
      </c>
      <c r="H4923" t="s">
        <v>362</v>
      </c>
      <c r="I4923" t="s">
        <v>386</v>
      </c>
      <c r="J4923" t="s">
        <v>86</v>
      </c>
      <c r="K4923" s="105">
        <v>93</v>
      </c>
      <c r="L4923" s="106">
        <v>5.3169999271631241E-2</v>
      </c>
      <c r="N4923" s="105">
        <v>717</v>
      </c>
      <c r="O4923" s="106">
        <v>4.625999927520752E-2</v>
      </c>
      <c r="Q4923" s="105">
        <v>5972</v>
      </c>
      <c r="R4923" s="106">
        <v>2.6259999722242359E-2</v>
      </c>
      <c r="S4923" s="107"/>
    </row>
    <row r="4924" spans="1:19" x14ac:dyDescent="0.25">
      <c r="A4924" t="s">
        <v>331</v>
      </c>
      <c r="B4924" t="s">
        <v>347</v>
      </c>
      <c r="C4924" t="s">
        <v>347</v>
      </c>
      <c r="D4924" t="s">
        <v>347</v>
      </c>
      <c r="E4924" t="s">
        <v>238</v>
      </c>
      <c r="F4924" t="s">
        <v>239</v>
      </c>
      <c r="G4924" s="105">
        <v>17</v>
      </c>
      <c r="H4924" t="s">
        <v>362</v>
      </c>
      <c r="I4924" t="s">
        <v>386</v>
      </c>
      <c r="J4924" t="s">
        <v>84</v>
      </c>
      <c r="K4924" s="105">
        <v>1546</v>
      </c>
      <c r="L4924" s="106">
        <v>0.8839300274848938</v>
      </c>
      <c r="M4924" s="106">
        <v>0.93357002735137939</v>
      </c>
      <c r="N4924" s="105">
        <v>13050</v>
      </c>
      <c r="O4924" s="106">
        <v>0.84198999404907227</v>
      </c>
      <c r="P4924" s="106">
        <v>0.88283002376556396</v>
      </c>
      <c r="Q4924" s="105">
        <v>194064</v>
      </c>
      <c r="R4924" s="106">
        <v>0.85317999124526978</v>
      </c>
      <c r="S4924" s="107">
        <v>0.87619000673294067</v>
      </c>
    </row>
    <row r="4925" spans="1:19" x14ac:dyDescent="0.25">
      <c r="A4925" t="s">
        <v>331</v>
      </c>
      <c r="B4925" t="s">
        <v>347</v>
      </c>
      <c r="C4925" t="s">
        <v>347</v>
      </c>
      <c r="D4925" t="s">
        <v>347</v>
      </c>
      <c r="E4925" t="s">
        <v>238</v>
      </c>
      <c r="F4925" t="s">
        <v>239</v>
      </c>
      <c r="G4925" s="105">
        <v>17</v>
      </c>
      <c r="H4925" t="s">
        <v>362</v>
      </c>
      <c r="I4925" t="s">
        <v>419</v>
      </c>
      <c r="J4925" t="s">
        <v>390</v>
      </c>
      <c r="K4925" s="105">
        <v>486</v>
      </c>
      <c r="L4925" s="106">
        <v>0.27786999940872192</v>
      </c>
      <c r="N4925" s="105">
        <v>4019</v>
      </c>
      <c r="O4925" s="106">
        <v>0.25931000709533691</v>
      </c>
      <c r="Q4925" s="105">
        <v>51290</v>
      </c>
      <c r="R4925" s="106">
        <v>0.22549000382423401</v>
      </c>
      <c r="S4925" s="107"/>
    </row>
    <row r="4926" spans="1:19" x14ac:dyDescent="0.25">
      <c r="A4926" t="s">
        <v>331</v>
      </c>
      <c r="B4926" t="s">
        <v>347</v>
      </c>
      <c r="C4926" t="s">
        <v>347</v>
      </c>
      <c r="D4926" t="s">
        <v>347</v>
      </c>
      <c r="E4926" t="s">
        <v>238</v>
      </c>
      <c r="F4926" t="s">
        <v>239</v>
      </c>
      <c r="G4926" s="105">
        <v>17</v>
      </c>
      <c r="H4926" t="s">
        <v>362</v>
      </c>
      <c r="I4926" t="s">
        <v>419</v>
      </c>
      <c r="J4926" t="s">
        <v>391</v>
      </c>
      <c r="K4926" s="105">
        <v>368</v>
      </c>
      <c r="L4926" s="106">
        <v>0.21040999889373779</v>
      </c>
      <c r="M4926" s="106">
        <v>0.29137000441551208</v>
      </c>
      <c r="N4926" s="105">
        <v>2179</v>
      </c>
      <c r="O4926" s="106">
        <v>0.14058999717235571</v>
      </c>
      <c r="P4926" s="106">
        <v>0.18980999290943151</v>
      </c>
      <c r="Q4926" s="105">
        <v>26007</v>
      </c>
      <c r="R4926" s="106">
        <v>0.11433999985456469</v>
      </c>
      <c r="S4926" s="107">
        <v>0.1476300060749054</v>
      </c>
    </row>
    <row r="4927" spans="1:19" x14ac:dyDescent="0.25">
      <c r="A4927" t="s">
        <v>331</v>
      </c>
      <c r="B4927" t="s">
        <v>347</v>
      </c>
      <c r="C4927" t="s">
        <v>347</v>
      </c>
      <c r="D4927" t="s">
        <v>347</v>
      </c>
      <c r="E4927" t="s">
        <v>238</v>
      </c>
      <c r="F4927" t="s">
        <v>239</v>
      </c>
      <c r="G4927" s="105">
        <v>17</v>
      </c>
      <c r="H4927" t="s">
        <v>362</v>
      </c>
      <c r="I4927" t="s">
        <v>419</v>
      </c>
      <c r="J4927" t="s">
        <v>392</v>
      </c>
      <c r="K4927" s="105">
        <v>460</v>
      </c>
      <c r="L4927" s="106">
        <v>0.26300999522209167</v>
      </c>
      <c r="M4927" s="106">
        <v>0.36421000957489008</v>
      </c>
      <c r="N4927" s="105">
        <v>4263</v>
      </c>
      <c r="O4927" s="106">
        <v>0.27505001425743097</v>
      </c>
      <c r="P4927" s="106">
        <v>0.37134000658988953</v>
      </c>
      <c r="Q4927" s="105">
        <v>69347</v>
      </c>
      <c r="R4927" s="106">
        <v>0.30487999320030212</v>
      </c>
      <c r="S4927" s="107">
        <v>0.39364001154899603</v>
      </c>
    </row>
    <row r="4928" spans="1:19" x14ac:dyDescent="0.25">
      <c r="A4928" t="s">
        <v>331</v>
      </c>
      <c r="B4928" t="s">
        <v>347</v>
      </c>
      <c r="C4928" t="s">
        <v>347</v>
      </c>
      <c r="D4928" t="s">
        <v>347</v>
      </c>
      <c r="E4928" t="s">
        <v>238</v>
      </c>
      <c r="F4928" t="s">
        <v>239</v>
      </c>
      <c r="G4928">
        <v>17</v>
      </c>
      <c r="H4928" t="s">
        <v>362</v>
      </c>
      <c r="I4928" t="s">
        <v>419</v>
      </c>
      <c r="J4928" t="s">
        <v>393</v>
      </c>
      <c r="K4928">
        <v>356</v>
      </c>
      <c r="L4928" s="106">
        <v>0.20353999733924871</v>
      </c>
      <c r="M4928" s="106">
        <v>0.28187000751495361</v>
      </c>
      <c r="N4928">
        <v>4120</v>
      </c>
      <c r="O4928" s="106">
        <v>0.26581999659538269</v>
      </c>
      <c r="P4928" s="106">
        <v>0.35888999700546259</v>
      </c>
      <c r="Q4928">
        <v>66079</v>
      </c>
      <c r="R4928" s="106">
        <v>0.29050999879837042</v>
      </c>
      <c r="S4928" s="106">
        <v>0.37509000301361078</v>
      </c>
    </row>
    <row r="4929" spans="1:19" x14ac:dyDescent="0.25">
      <c r="A4929" t="s">
        <v>331</v>
      </c>
      <c r="B4929" t="s">
        <v>347</v>
      </c>
      <c r="C4929" t="s">
        <v>347</v>
      </c>
      <c r="D4929" t="s">
        <v>347</v>
      </c>
      <c r="E4929" t="s">
        <v>238</v>
      </c>
      <c r="F4929" t="s">
        <v>239</v>
      </c>
      <c r="G4929">
        <v>17</v>
      </c>
      <c r="H4929" t="s">
        <v>362</v>
      </c>
      <c r="I4929" t="s">
        <v>419</v>
      </c>
      <c r="J4929" t="s">
        <v>394</v>
      </c>
      <c r="K4929">
        <v>79</v>
      </c>
      <c r="L4929" s="106">
        <v>4.5170001685619347E-2</v>
      </c>
      <c r="M4929" s="106">
        <v>6.2550000846385956E-2</v>
      </c>
      <c r="N4929">
        <v>918</v>
      </c>
      <c r="O4929" s="106">
        <v>5.9229999780654907E-2</v>
      </c>
      <c r="P4929" s="106">
        <v>7.9970002174377441E-2</v>
      </c>
      <c r="Q4929">
        <v>14736</v>
      </c>
      <c r="R4929" s="106">
        <v>6.4790003001689911E-2</v>
      </c>
      <c r="S4929" s="106">
        <v>8.3650000393390656E-2</v>
      </c>
    </row>
    <row r="4930" spans="1:19" x14ac:dyDescent="0.25">
      <c r="A4930" t="s">
        <v>331</v>
      </c>
      <c r="B4930" t="s">
        <v>347</v>
      </c>
      <c r="C4930" t="s">
        <v>347</v>
      </c>
      <c r="D4930" t="s">
        <v>347</v>
      </c>
      <c r="E4930" t="s">
        <v>238</v>
      </c>
      <c r="F4930" t="s">
        <v>239</v>
      </c>
      <c r="G4930">
        <v>17</v>
      </c>
      <c r="H4930" t="s">
        <v>362</v>
      </c>
      <c r="I4930" t="s">
        <v>439</v>
      </c>
      <c r="J4930" t="s">
        <v>440</v>
      </c>
      <c r="K4930">
        <v>486</v>
      </c>
      <c r="L4930" s="106">
        <v>0.27786999940872192</v>
      </c>
      <c r="N4930">
        <v>4019</v>
      </c>
      <c r="O4930" s="106">
        <v>0.25931000709533691</v>
      </c>
      <c r="Q4930">
        <v>51290</v>
      </c>
      <c r="R4930" s="106">
        <v>0.22549000382423401</v>
      </c>
    </row>
    <row r="4931" spans="1:19" x14ac:dyDescent="0.25">
      <c r="A4931" t="s">
        <v>331</v>
      </c>
      <c r="B4931" t="s">
        <v>347</v>
      </c>
      <c r="C4931" t="s">
        <v>347</v>
      </c>
      <c r="D4931" t="s">
        <v>347</v>
      </c>
      <c r="E4931" t="s">
        <v>238</v>
      </c>
      <c r="F4931" t="s">
        <v>239</v>
      </c>
      <c r="G4931">
        <v>17</v>
      </c>
      <c r="H4931" t="s">
        <v>362</v>
      </c>
      <c r="I4931" t="s">
        <v>439</v>
      </c>
      <c r="J4931" t="s">
        <v>442</v>
      </c>
      <c r="K4931">
        <v>1263</v>
      </c>
      <c r="L4931" s="106">
        <v>0.72213000059127808</v>
      </c>
      <c r="M4931" s="106">
        <v>1</v>
      </c>
      <c r="N4931">
        <v>11480</v>
      </c>
      <c r="O4931" s="106">
        <v>0.74068999290466309</v>
      </c>
      <c r="P4931" s="106">
        <v>1</v>
      </c>
      <c r="Q4931">
        <v>176169</v>
      </c>
      <c r="R4931" s="106">
        <v>0.77451002597808838</v>
      </c>
      <c r="S4931" s="106">
        <v>1</v>
      </c>
    </row>
    <row r="4932" spans="1:19" x14ac:dyDescent="0.25">
      <c r="A4932" t="s">
        <v>331</v>
      </c>
      <c r="B4932" t="s">
        <v>347</v>
      </c>
      <c r="C4932" t="s">
        <v>347</v>
      </c>
      <c r="D4932" t="s">
        <v>347</v>
      </c>
      <c r="E4932" t="s">
        <v>238</v>
      </c>
      <c r="F4932" t="s">
        <v>239</v>
      </c>
      <c r="G4932" s="105">
        <v>17</v>
      </c>
      <c r="H4932" t="s">
        <v>362</v>
      </c>
      <c r="I4932" t="s">
        <v>395</v>
      </c>
      <c r="J4932" t="s">
        <v>396</v>
      </c>
      <c r="K4932" s="105">
        <v>1730</v>
      </c>
      <c r="L4932" s="106">
        <v>0.98913997411727905</v>
      </c>
      <c r="N4932" s="105">
        <v>15373</v>
      </c>
      <c r="O4932" s="106">
        <v>0.99186998605728149</v>
      </c>
      <c r="Q4932" s="105">
        <v>225832</v>
      </c>
      <c r="R4932" s="106">
        <v>0.99285000562667847</v>
      </c>
      <c r="S4932" s="107"/>
    </row>
    <row r="4933" spans="1:19" x14ac:dyDescent="0.25">
      <c r="A4933" t="s">
        <v>331</v>
      </c>
      <c r="B4933" t="s">
        <v>347</v>
      </c>
      <c r="C4933" t="s">
        <v>347</v>
      </c>
      <c r="D4933" t="s">
        <v>347</v>
      </c>
      <c r="E4933" t="s">
        <v>238</v>
      </c>
      <c r="F4933" t="s">
        <v>239</v>
      </c>
      <c r="G4933">
        <v>17</v>
      </c>
      <c r="H4933" t="s">
        <v>362</v>
      </c>
      <c r="I4933" t="s">
        <v>395</v>
      </c>
      <c r="J4933" t="s">
        <v>397</v>
      </c>
      <c r="K4933">
        <v>19</v>
      </c>
      <c r="L4933" s="106">
        <v>1.085999980568886E-2</v>
      </c>
      <c r="N4933">
        <v>126</v>
      </c>
      <c r="O4933" s="106">
        <v>8.1299999728798866E-3</v>
      </c>
      <c r="Q4933">
        <v>1627</v>
      </c>
      <c r="R4933" s="106">
        <v>7.1499999612569809E-3</v>
      </c>
    </row>
    <row r="4934" spans="1:19" x14ac:dyDescent="0.25">
      <c r="A4934" t="s">
        <v>331</v>
      </c>
      <c r="B4934" t="s">
        <v>347</v>
      </c>
      <c r="C4934" t="s">
        <v>347</v>
      </c>
      <c r="D4934" t="s">
        <v>347</v>
      </c>
      <c r="E4934" t="s">
        <v>238</v>
      </c>
      <c r="F4934" t="s">
        <v>239</v>
      </c>
      <c r="G4934" s="105">
        <v>17</v>
      </c>
      <c r="H4934" t="s">
        <v>362</v>
      </c>
      <c r="I4934" t="s">
        <v>398</v>
      </c>
      <c r="J4934" t="s">
        <v>399</v>
      </c>
      <c r="K4934" s="105">
        <v>17</v>
      </c>
      <c r="L4934" s="106">
        <v>9.7200004383921623E-3</v>
      </c>
      <c r="N4934" s="105">
        <v>658</v>
      </c>
      <c r="O4934" s="106">
        <v>4.244999960064888E-2</v>
      </c>
      <c r="Q4934" s="105">
        <v>32785</v>
      </c>
      <c r="R4934" s="106">
        <v>0.14414000511169431</v>
      </c>
      <c r="S4934" s="107"/>
    </row>
    <row r="4935" spans="1:19" x14ac:dyDescent="0.25">
      <c r="A4935" t="s">
        <v>331</v>
      </c>
      <c r="B4935" t="s">
        <v>347</v>
      </c>
      <c r="C4935" t="s">
        <v>347</v>
      </c>
      <c r="D4935" t="s">
        <v>347</v>
      </c>
      <c r="E4935" t="s">
        <v>238</v>
      </c>
      <c r="F4935" t="s">
        <v>239</v>
      </c>
      <c r="G4935">
        <v>17</v>
      </c>
      <c r="H4935" t="s">
        <v>362</v>
      </c>
      <c r="I4935" t="s">
        <v>398</v>
      </c>
      <c r="J4935" t="s">
        <v>41</v>
      </c>
      <c r="K4935">
        <v>53</v>
      </c>
      <c r="L4935" s="106">
        <v>3.0300000682473179E-2</v>
      </c>
      <c r="N4935">
        <v>1759</v>
      </c>
      <c r="O4935" s="106">
        <v>0.1134900003671646</v>
      </c>
      <c r="Q4935">
        <v>40324</v>
      </c>
      <c r="R4935" s="106">
        <v>0.177279993891716</v>
      </c>
    </row>
    <row r="4936" spans="1:19" x14ac:dyDescent="0.25">
      <c r="A4936" t="s">
        <v>331</v>
      </c>
      <c r="B4936" t="s">
        <v>347</v>
      </c>
      <c r="C4936" t="s">
        <v>347</v>
      </c>
      <c r="D4936" t="s">
        <v>347</v>
      </c>
      <c r="E4936" t="s">
        <v>238</v>
      </c>
      <c r="F4936" t="s">
        <v>239</v>
      </c>
      <c r="G4936" s="105">
        <v>17</v>
      </c>
      <c r="H4936" t="s">
        <v>362</v>
      </c>
      <c r="I4936" t="s">
        <v>398</v>
      </c>
      <c r="J4936" t="s">
        <v>40</v>
      </c>
      <c r="K4936" s="105">
        <v>187</v>
      </c>
      <c r="L4936" s="106">
        <v>0.1069199964404106</v>
      </c>
      <c r="N4936" s="105">
        <v>3316</v>
      </c>
      <c r="O4936" s="106">
        <v>0.21394999325275421</v>
      </c>
      <c r="Q4936" s="105">
        <v>47952</v>
      </c>
      <c r="R4936" s="106">
        <v>0.21082000434398651</v>
      </c>
      <c r="S4936" s="107"/>
    </row>
    <row r="4937" spans="1:19" x14ac:dyDescent="0.25">
      <c r="A4937" t="s">
        <v>331</v>
      </c>
      <c r="B4937" t="s">
        <v>347</v>
      </c>
      <c r="C4937" t="s">
        <v>347</v>
      </c>
      <c r="D4937" t="s">
        <v>347</v>
      </c>
      <c r="E4937" t="s">
        <v>238</v>
      </c>
      <c r="F4937" t="s">
        <v>239</v>
      </c>
      <c r="G4937" s="105">
        <v>17</v>
      </c>
      <c r="H4937" t="s">
        <v>362</v>
      </c>
      <c r="I4937" t="s">
        <v>398</v>
      </c>
      <c r="J4937" t="s">
        <v>39</v>
      </c>
      <c r="K4937" s="105">
        <v>434</v>
      </c>
      <c r="L4937" s="106">
        <v>0.24814000725746149</v>
      </c>
      <c r="N4937" s="105">
        <v>3938</v>
      </c>
      <c r="O4937" s="106">
        <v>0.25407999753952032</v>
      </c>
      <c r="Q4937" s="105">
        <v>51770</v>
      </c>
      <c r="R4937" s="106">
        <v>0.22759999334812159</v>
      </c>
      <c r="S4937" s="107"/>
    </row>
    <row r="4938" spans="1:19" x14ac:dyDescent="0.25">
      <c r="A4938" t="s">
        <v>331</v>
      </c>
      <c r="B4938" t="s">
        <v>347</v>
      </c>
      <c r="C4938" t="s">
        <v>347</v>
      </c>
      <c r="D4938" t="s">
        <v>347</v>
      </c>
      <c r="E4938" t="s">
        <v>238</v>
      </c>
      <c r="F4938" t="s">
        <v>239</v>
      </c>
      <c r="G4938" s="105">
        <v>17</v>
      </c>
      <c r="H4938" t="s">
        <v>362</v>
      </c>
      <c r="I4938" t="s">
        <v>398</v>
      </c>
      <c r="J4938" t="s">
        <v>400</v>
      </c>
      <c r="K4938" s="105">
        <v>1058</v>
      </c>
      <c r="L4938" s="106">
        <v>0.60492002964019775</v>
      </c>
      <c r="N4938" s="105">
        <v>5828</v>
      </c>
      <c r="O4938" s="106">
        <v>0.37602001428604132</v>
      </c>
      <c r="Q4938" s="105">
        <v>54628</v>
      </c>
      <c r="R4938" s="106">
        <v>0.24017000198364261</v>
      </c>
      <c r="S4938" s="107"/>
    </row>
    <row r="4939" spans="1:19" x14ac:dyDescent="0.25">
      <c r="A4939" t="s">
        <v>331</v>
      </c>
      <c r="B4939" t="s">
        <v>347</v>
      </c>
      <c r="C4939" t="s">
        <v>347</v>
      </c>
      <c r="D4939" t="s">
        <v>347</v>
      </c>
      <c r="E4939" t="s">
        <v>238</v>
      </c>
      <c r="F4939" t="s">
        <v>239</v>
      </c>
      <c r="G4939">
        <v>17</v>
      </c>
      <c r="H4939" t="s">
        <v>362</v>
      </c>
      <c r="I4939" t="s">
        <v>422</v>
      </c>
      <c r="J4939" t="s">
        <v>429</v>
      </c>
      <c r="K4939">
        <v>50</v>
      </c>
      <c r="L4939" s="106">
        <v>2.8589999303221699E-2</v>
      </c>
      <c r="N4939">
        <v>2834</v>
      </c>
      <c r="O4939" s="106">
        <v>0.1828500032424927</v>
      </c>
      <c r="Q4939">
        <v>80101</v>
      </c>
      <c r="R4939" s="106">
        <v>0.3521600067615509</v>
      </c>
    </row>
    <row r="4940" spans="1:19" x14ac:dyDescent="0.25">
      <c r="A4940" t="s">
        <v>331</v>
      </c>
      <c r="B4940" t="s">
        <v>347</v>
      </c>
      <c r="C4940" t="s">
        <v>347</v>
      </c>
      <c r="D4940" t="s">
        <v>347</v>
      </c>
      <c r="E4940" t="s">
        <v>238</v>
      </c>
      <c r="F4940" t="s">
        <v>239</v>
      </c>
      <c r="G4940" s="105">
        <v>17</v>
      </c>
      <c r="H4940" t="s">
        <v>362</v>
      </c>
      <c r="I4940" t="s">
        <v>422</v>
      </c>
      <c r="J4940" t="s">
        <v>423</v>
      </c>
      <c r="K4940" s="105">
        <v>1585</v>
      </c>
      <c r="L4940" s="106">
        <v>0.90622997283935547</v>
      </c>
      <c r="M4940" s="106">
        <v>0.93290001153945923</v>
      </c>
      <c r="N4940" s="105">
        <v>11068</v>
      </c>
      <c r="O4940" s="106">
        <v>0.71411001682281494</v>
      </c>
      <c r="P4940" s="106">
        <v>0.87389999628067017</v>
      </c>
      <c r="Q4940" s="105">
        <v>119646</v>
      </c>
      <c r="R4940" s="106">
        <v>0.52600997686386108</v>
      </c>
      <c r="S4940" s="107">
        <v>0.81194001436233521</v>
      </c>
    </row>
    <row r="4941" spans="1:19" x14ac:dyDescent="0.25">
      <c r="A4941" t="s">
        <v>331</v>
      </c>
      <c r="B4941" t="s">
        <v>347</v>
      </c>
      <c r="C4941" t="s">
        <v>347</v>
      </c>
      <c r="D4941" t="s">
        <v>347</v>
      </c>
      <c r="E4941" t="s">
        <v>238</v>
      </c>
      <c r="F4941" t="s">
        <v>239</v>
      </c>
      <c r="G4941">
        <v>17</v>
      </c>
      <c r="H4941" t="s">
        <v>362</v>
      </c>
      <c r="I4941" t="s">
        <v>422</v>
      </c>
      <c r="J4941" t="s">
        <v>424</v>
      </c>
      <c r="K4941">
        <v>85</v>
      </c>
      <c r="L4941" s="106">
        <v>4.8599999397993088E-2</v>
      </c>
      <c r="M4941" s="106">
        <v>5.0030000507831567E-2</v>
      </c>
      <c r="N4941">
        <v>859</v>
      </c>
      <c r="O4941" s="106">
        <v>5.5420000106096268E-2</v>
      </c>
      <c r="P4941" s="106">
        <v>6.7819997668266296E-2</v>
      </c>
      <c r="Q4941">
        <v>17180</v>
      </c>
      <c r="R4941" s="106">
        <v>7.5530000030994415E-2</v>
      </c>
      <c r="S4941" s="106">
        <v>0.11659000068902969</v>
      </c>
    </row>
    <row r="4942" spans="1:19" x14ac:dyDescent="0.25">
      <c r="A4942" t="s">
        <v>331</v>
      </c>
      <c r="B4942" t="s">
        <v>347</v>
      </c>
      <c r="C4942" t="s">
        <v>347</v>
      </c>
      <c r="D4942" t="s">
        <v>347</v>
      </c>
      <c r="E4942" t="s">
        <v>238</v>
      </c>
      <c r="F4942" t="s">
        <v>239</v>
      </c>
      <c r="G4942" s="105">
        <v>17</v>
      </c>
      <c r="H4942" t="s">
        <v>362</v>
      </c>
      <c r="I4942" t="s">
        <v>422</v>
      </c>
      <c r="J4942" t="s">
        <v>425</v>
      </c>
      <c r="K4942" s="105">
        <v>13</v>
      </c>
      <c r="L4942" s="106">
        <v>7.4300002306699753E-3</v>
      </c>
      <c r="M4942" s="106">
        <v>7.6500000432133666E-3</v>
      </c>
      <c r="N4942" s="105">
        <v>394</v>
      </c>
      <c r="O4942" s="106">
        <v>2.5420000776648521E-2</v>
      </c>
      <c r="P4942" s="106">
        <v>3.1109999865293499E-2</v>
      </c>
      <c r="Q4942" s="105">
        <v>6082</v>
      </c>
      <c r="R4942" s="106">
        <v>2.6739999651908871E-2</v>
      </c>
      <c r="S4942" s="107">
        <v>4.1269998997449868E-2</v>
      </c>
    </row>
    <row r="4943" spans="1:19" x14ac:dyDescent="0.25">
      <c r="A4943" t="s">
        <v>331</v>
      </c>
      <c r="B4943" t="s">
        <v>347</v>
      </c>
      <c r="C4943" t="s">
        <v>347</v>
      </c>
      <c r="D4943" t="s">
        <v>347</v>
      </c>
      <c r="E4943" t="s">
        <v>238</v>
      </c>
      <c r="F4943" t="s">
        <v>239</v>
      </c>
      <c r="G4943">
        <v>17</v>
      </c>
      <c r="H4943" t="s">
        <v>362</v>
      </c>
      <c r="I4943" t="s">
        <v>422</v>
      </c>
      <c r="J4943" t="s">
        <v>426</v>
      </c>
      <c r="K4943">
        <v>10</v>
      </c>
      <c r="L4943" s="106">
        <v>5.7199997827410698E-3</v>
      </c>
      <c r="M4943" s="106">
        <v>5.8900001458823681E-3</v>
      </c>
      <c r="N4943">
        <v>288</v>
      </c>
      <c r="O4943" s="106">
        <v>1.8580000847578049E-2</v>
      </c>
      <c r="P4943" s="106">
        <v>2.2740000858902931E-2</v>
      </c>
      <c r="Q4943">
        <v>3672</v>
      </c>
      <c r="R4943" s="106">
        <v>1.6140000894665722E-2</v>
      </c>
      <c r="S4943" s="106">
        <v>2.491999976336956E-2</v>
      </c>
    </row>
    <row r="4944" spans="1:19" x14ac:dyDescent="0.25">
      <c r="A4944" t="s">
        <v>331</v>
      </c>
      <c r="B4944" t="s">
        <v>347</v>
      </c>
      <c r="C4944" t="s">
        <v>347</v>
      </c>
      <c r="D4944" t="s">
        <v>347</v>
      </c>
      <c r="E4944" t="s">
        <v>238</v>
      </c>
      <c r="F4944" t="s">
        <v>239</v>
      </c>
      <c r="G4944" s="105">
        <v>17</v>
      </c>
      <c r="H4944" t="s">
        <v>362</v>
      </c>
      <c r="I4944" t="s">
        <v>422</v>
      </c>
      <c r="J4944" t="s">
        <v>427</v>
      </c>
      <c r="K4944" s="105">
        <v>6</v>
      </c>
      <c r="L4944" s="106">
        <v>3.4300000406801701E-3</v>
      </c>
      <c r="M4944" s="106">
        <v>3.5300001036375761E-3</v>
      </c>
      <c r="N4944" s="105">
        <v>56</v>
      </c>
      <c r="O4944" s="106">
        <v>3.6100000143051152E-3</v>
      </c>
      <c r="P4944" s="106">
        <v>4.4200001284480086E-3</v>
      </c>
      <c r="Q4944" s="105">
        <v>766</v>
      </c>
      <c r="R4944" s="106">
        <v>3.3700000494718552E-3</v>
      </c>
      <c r="S4944" s="107">
        <v>5.2000000141561031E-3</v>
      </c>
    </row>
    <row r="4945" spans="1:19" x14ac:dyDescent="0.25">
      <c r="A4945" t="s">
        <v>331</v>
      </c>
      <c r="B4945" t="s">
        <v>347</v>
      </c>
      <c r="C4945" t="s">
        <v>347</v>
      </c>
      <c r="D4945" t="s">
        <v>347</v>
      </c>
      <c r="E4945" t="s">
        <v>238</v>
      </c>
      <c r="F4945" t="s">
        <v>239</v>
      </c>
      <c r="G4945" s="105">
        <v>17</v>
      </c>
      <c r="H4945" t="s">
        <v>362</v>
      </c>
      <c r="I4945" t="s">
        <v>422</v>
      </c>
      <c r="J4945" t="s">
        <v>428</v>
      </c>
      <c r="K4945" s="105">
        <v>0</v>
      </c>
      <c r="L4945" s="106">
        <v>0</v>
      </c>
      <c r="M4945" s="106">
        <v>0</v>
      </c>
      <c r="N4945" s="105">
        <v>0</v>
      </c>
      <c r="O4945" s="106">
        <v>0</v>
      </c>
      <c r="P4945" s="106">
        <v>0</v>
      </c>
      <c r="Q4945" s="105">
        <v>12</v>
      </c>
      <c r="R4945" s="106">
        <v>4.9999998736893758E-5</v>
      </c>
      <c r="S4945" s="107">
        <v>7.9999997979030013E-5</v>
      </c>
    </row>
    <row r="4946" spans="1:19" x14ac:dyDescent="0.25">
      <c r="A4946" t="s">
        <v>331</v>
      </c>
      <c r="B4946" t="s">
        <v>347</v>
      </c>
      <c r="C4946" t="s">
        <v>347</v>
      </c>
      <c r="D4946" t="s">
        <v>347</v>
      </c>
      <c r="E4946" t="s">
        <v>238</v>
      </c>
      <c r="F4946" t="s">
        <v>239</v>
      </c>
      <c r="G4946" s="105">
        <v>17</v>
      </c>
      <c r="H4946" t="s">
        <v>362</v>
      </c>
      <c r="I4946" t="s">
        <v>430</v>
      </c>
      <c r="J4946" t="s">
        <v>434</v>
      </c>
      <c r="K4946" s="105">
        <v>42</v>
      </c>
      <c r="L4946" s="106">
        <v>2.4010000750422481E-2</v>
      </c>
      <c r="M4946" s="106">
        <v>2.5690000504255291E-2</v>
      </c>
      <c r="N4946" s="105">
        <v>335</v>
      </c>
      <c r="O4946" s="106">
        <v>2.1609999239444729E-2</v>
      </c>
      <c r="P4946" s="106">
        <v>2.2469999268651009E-2</v>
      </c>
      <c r="Q4946" s="105">
        <v>4987</v>
      </c>
      <c r="R4946" s="106">
        <v>2.1919999271631241E-2</v>
      </c>
      <c r="S4946" s="107">
        <v>2.2490000352263451E-2</v>
      </c>
    </row>
    <row r="4947" spans="1:19" x14ac:dyDescent="0.25">
      <c r="A4947" t="s">
        <v>331</v>
      </c>
      <c r="B4947" t="s">
        <v>347</v>
      </c>
      <c r="C4947" t="s">
        <v>347</v>
      </c>
      <c r="D4947" t="s">
        <v>347</v>
      </c>
      <c r="E4947" t="s">
        <v>238</v>
      </c>
      <c r="F4947" t="s">
        <v>239</v>
      </c>
      <c r="G4947">
        <v>17</v>
      </c>
      <c r="H4947" t="s">
        <v>362</v>
      </c>
      <c r="I4947" t="s">
        <v>430</v>
      </c>
      <c r="J4947" t="s">
        <v>432</v>
      </c>
      <c r="K4947">
        <v>257</v>
      </c>
      <c r="L4947" s="106">
        <v>0.14693999290466311</v>
      </c>
      <c r="M4947" s="106">
        <v>0.1571899950504303</v>
      </c>
      <c r="N4947">
        <v>1570</v>
      </c>
      <c r="O4947" s="106">
        <v>0.10130000114440919</v>
      </c>
      <c r="P4947" s="106">
        <v>0.1053000018000603</v>
      </c>
      <c r="Q4947">
        <v>18498</v>
      </c>
      <c r="R4947" s="106">
        <v>8.1320002675056458E-2</v>
      </c>
      <c r="S4947" s="106">
        <v>8.343999832868576E-2</v>
      </c>
    </row>
    <row r="4948" spans="1:19" x14ac:dyDescent="0.25">
      <c r="A4948" t="s">
        <v>331</v>
      </c>
      <c r="B4948" t="s">
        <v>347</v>
      </c>
      <c r="C4948" t="s">
        <v>347</v>
      </c>
      <c r="D4948" t="s">
        <v>347</v>
      </c>
      <c r="E4948" t="s">
        <v>238</v>
      </c>
      <c r="F4948" t="s">
        <v>239</v>
      </c>
      <c r="G4948" s="105">
        <v>17</v>
      </c>
      <c r="H4948" t="s">
        <v>362</v>
      </c>
      <c r="I4948" t="s">
        <v>430</v>
      </c>
      <c r="J4948" t="s">
        <v>435</v>
      </c>
      <c r="K4948" s="105">
        <v>2</v>
      </c>
      <c r="L4948" s="106">
        <v>1.1399999493733051E-3</v>
      </c>
      <c r="M4948" s="106">
        <v>1.2199999764561651E-3</v>
      </c>
      <c r="N4948" s="105">
        <v>12</v>
      </c>
      <c r="O4948" s="106">
        <v>7.6999998418614268E-4</v>
      </c>
      <c r="P4948" s="106">
        <v>7.9999997979030013E-4</v>
      </c>
      <c r="Q4948" s="105">
        <v>391</v>
      </c>
      <c r="R4948" s="106">
        <v>1.7199999419972301E-3</v>
      </c>
      <c r="S4948" s="107">
        <v>1.760000013746321E-3</v>
      </c>
    </row>
    <row r="4949" spans="1:19" x14ac:dyDescent="0.25">
      <c r="A4949" t="s">
        <v>331</v>
      </c>
      <c r="B4949" t="s">
        <v>347</v>
      </c>
      <c r="C4949" t="s">
        <v>347</v>
      </c>
      <c r="D4949" t="s">
        <v>347</v>
      </c>
      <c r="E4949" t="s">
        <v>238</v>
      </c>
      <c r="F4949" t="s">
        <v>239</v>
      </c>
      <c r="G4949" s="105">
        <v>17</v>
      </c>
      <c r="H4949" t="s">
        <v>362</v>
      </c>
      <c r="I4949" t="s">
        <v>430</v>
      </c>
      <c r="J4949" t="s">
        <v>436</v>
      </c>
      <c r="K4949" s="105">
        <v>46</v>
      </c>
      <c r="L4949" s="106">
        <v>2.630000002682209E-2</v>
      </c>
      <c r="M4949" s="106">
        <v>2.8130000457167629E-2</v>
      </c>
      <c r="N4949" s="105">
        <v>518</v>
      </c>
      <c r="O4949" s="106">
        <v>3.3420000225305557E-2</v>
      </c>
      <c r="P4949" s="106">
        <v>3.474000096321106E-2</v>
      </c>
      <c r="Q4949" s="105">
        <v>6784</v>
      </c>
      <c r="R4949" s="106">
        <v>2.9829999431967739E-2</v>
      </c>
      <c r="S4949" s="107">
        <v>3.060000017285347E-2</v>
      </c>
    </row>
    <row r="4950" spans="1:19" x14ac:dyDescent="0.25">
      <c r="A4950" t="s">
        <v>331</v>
      </c>
      <c r="B4950" t="s">
        <v>347</v>
      </c>
      <c r="C4950" t="s">
        <v>347</v>
      </c>
      <c r="D4950" t="s">
        <v>347</v>
      </c>
      <c r="E4950" t="s">
        <v>238</v>
      </c>
      <c r="F4950" t="s">
        <v>239</v>
      </c>
      <c r="G4950" s="105">
        <v>17</v>
      </c>
      <c r="H4950" t="s">
        <v>362</v>
      </c>
      <c r="I4950" t="s">
        <v>430</v>
      </c>
      <c r="J4950" t="s">
        <v>431</v>
      </c>
      <c r="K4950" s="105">
        <v>581</v>
      </c>
      <c r="L4950" s="106">
        <v>0.33219000697135931</v>
      </c>
      <c r="M4950" s="106">
        <v>0.35534998774528498</v>
      </c>
      <c r="N4950" s="105">
        <v>4962</v>
      </c>
      <c r="O4950" s="106">
        <v>0.3201499879360199</v>
      </c>
      <c r="P4950" s="106">
        <v>0.3328000009059906</v>
      </c>
      <c r="Q4950" s="105">
        <v>77035</v>
      </c>
      <c r="R4950" s="106">
        <v>0.33867999911308289</v>
      </c>
      <c r="S4950" s="107">
        <v>0.3474699854850769</v>
      </c>
    </row>
    <row r="4951" spans="1:19" x14ac:dyDescent="0.25">
      <c r="A4951" t="s">
        <v>331</v>
      </c>
      <c r="B4951" t="s">
        <v>347</v>
      </c>
      <c r="C4951" t="s">
        <v>347</v>
      </c>
      <c r="D4951" t="s">
        <v>347</v>
      </c>
      <c r="E4951" t="s">
        <v>238</v>
      </c>
      <c r="F4951" t="s">
        <v>239</v>
      </c>
      <c r="G4951" s="105">
        <v>17</v>
      </c>
      <c r="H4951" t="s">
        <v>362</v>
      </c>
      <c r="I4951" t="s">
        <v>430</v>
      </c>
      <c r="J4951" t="s">
        <v>502</v>
      </c>
      <c r="K4951" s="105">
        <v>707</v>
      </c>
      <c r="L4951" s="106">
        <v>0.40422999858856201</v>
      </c>
      <c r="M4951" s="106">
        <v>0.43241998553276062</v>
      </c>
      <c r="N4951" s="105">
        <v>7513</v>
      </c>
      <c r="O4951" s="106">
        <v>0.4847399890422821</v>
      </c>
      <c r="P4951" s="106">
        <v>0.50388997793197632</v>
      </c>
      <c r="Q4951" s="105">
        <v>114008</v>
      </c>
      <c r="R4951" s="106">
        <v>0.5012199878692627</v>
      </c>
      <c r="S4951" s="107">
        <v>0.51424002647399902</v>
      </c>
    </row>
    <row r="4952" spans="1:19" x14ac:dyDescent="0.25">
      <c r="A4952" t="s">
        <v>331</v>
      </c>
      <c r="B4952" t="s">
        <v>347</v>
      </c>
      <c r="C4952" t="s">
        <v>347</v>
      </c>
      <c r="D4952" t="s">
        <v>347</v>
      </c>
      <c r="E4952" t="s">
        <v>238</v>
      </c>
      <c r="F4952" t="s">
        <v>239</v>
      </c>
      <c r="G4952" s="105">
        <v>17</v>
      </c>
      <c r="H4952" t="s">
        <v>362</v>
      </c>
      <c r="I4952" t="s">
        <v>430</v>
      </c>
      <c r="J4952" t="s">
        <v>86</v>
      </c>
      <c r="K4952" s="105">
        <v>114</v>
      </c>
      <c r="L4952" s="106">
        <v>6.5180003643035889E-2</v>
      </c>
      <c r="N4952" s="105">
        <v>589</v>
      </c>
      <c r="O4952" s="106">
        <v>3.7999998778104782E-2</v>
      </c>
      <c r="Q4952" s="105">
        <v>5756</v>
      </c>
      <c r="R4952" s="106">
        <v>2.5310000404715541E-2</v>
      </c>
      <c r="S4952" s="107"/>
    </row>
    <row r="4953" spans="1:19" x14ac:dyDescent="0.25">
      <c r="A4953" t="s">
        <v>331</v>
      </c>
      <c r="B4953" t="s">
        <v>347</v>
      </c>
      <c r="C4953" t="s">
        <v>347</v>
      </c>
      <c r="D4953" t="s">
        <v>347</v>
      </c>
      <c r="E4953" t="s">
        <v>238</v>
      </c>
      <c r="F4953" t="s">
        <v>239</v>
      </c>
      <c r="G4953" s="105">
        <v>17</v>
      </c>
      <c r="H4953" t="s">
        <v>362</v>
      </c>
      <c r="I4953" t="s">
        <v>401</v>
      </c>
      <c r="J4953" t="s">
        <v>405</v>
      </c>
      <c r="K4953" s="105">
        <v>1322</v>
      </c>
      <c r="L4953" s="106">
        <v>0.75585997104644775</v>
      </c>
      <c r="M4953" s="106">
        <v>0.79019999504089355</v>
      </c>
      <c r="N4953" s="105">
        <v>11387</v>
      </c>
      <c r="O4953" s="106">
        <v>0.73469001054763794</v>
      </c>
      <c r="P4953" s="106">
        <v>0.77828001976013184</v>
      </c>
      <c r="Q4953" s="105">
        <v>171311</v>
      </c>
      <c r="R4953" s="106">
        <v>0.75314998626708984</v>
      </c>
      <c r="S4953" s="107">
        <v>0.77806001901626587</v>
      </c>
    </row>
    <row r="4954" spans="1:19" x14ac:dyDescent="0.25">
      <c r="A4954" t="s">
        <v>331</v>
      </c>
      <c r="B4954" t="s">
        <v>347</v>
      </c>
      <c r="C4954" t="s">
        <v>347</v>
      </c>
      <c r="D4954" t="s">
        <v>347</v>
      </c>
      <c r="E4954" t="s">
        <v>238</v>
      </c>
      <c r="F4954" t="s">
        <v>239</v>
      </c>
      <c r="G4954">
        <v>17</v>
      </c>
      <c r="H4954" t="s">
        <v>362</v>
      </c>
      <c r="I4954" t="s">
        <v>401</v>
      </c>
      <c r="J4954" t="s">
        <v>412</v>
      </c>
      <c r="K4954">
        <v>163</v>
      </c>
      <c r="L4954" s="106">
        <v>9.3199998140335083E-2</v>
      </c>
      <c r="M4954" s="106">
        <v>9.7429998219013214E-2</v>
      </c>
      <c r="N4954">
        <v>1477</v>
      </c>
      <c r="O4954" s="106">
        <v>9.5299996435642242E-2</v>
      </c>
      <c r="P4954" s="106">
        <v>0.1009500026702881</v>
      </c>
      <c r="Q4954">
        <v>22313</v>
      </c>
      <c r="R4954" s="106">
        <v>9.8099999129772186E-2</v>
      </c>
      <c r="S4954" s="106">
        <v>0.10134000331163411</v>
      </c>
    </row>
    <row r="4955" spans="1:19" x14ac:dyDescent="0.25">
      <c r="A4955" t="s">
        <v>331</v>
      </c>
      <c r="B4955" t="s">
        <v>347</v>
      </c>
      <c r="C4955" t="s">
        <v>347</v>
      </c>
      <c r="D4955" t="s">
        <v>347</v>
      </c>
      <c r="E4955" t="s">
        <v>238</v>
      </c>
      <c r="F4955" t="s">
        <v>239</v>
      </c>
      <c r="G4955">
        <v>17</v>
      </c>
      <c r="H4955" t="s">
        <v>362</v>
      </c>
      <c r="I4955" t="s">
        <v>401</v>
      </c>
      <c r="J4955" t="s">
        <v>413</v>
      </c>
      <c r="K4955">
        <v>112</v>
      </c>
      <c r="L4955" s="106">
        <v>6.4039997756481171E-2</v>
      </c>
      <c r="M4955" s="106">
        <v>6.6950000822544098E-2</v>
      </c>
      <c r="N4955">
        <v>1010</v>
      </c>
      <c r="O4955" s="106">
        <v>6.516999751329422E-2</v>
      </c>
      <c r="P4955" s="106">
        <v>6.9030001759529114E-2</v>
      </c>
      <c r="Q4955">
        <v>15680</v>
      </c>
      <c r="R4955" s="106">
        <v>6.8939998745918274E-2</v>
      </c>
      <c r="S4955" s="106">
        <v>7.1220003068447113E-2</v>
      </c>
    </row>
    <row r="4956" spans="1:19" x14ac:dyDescent="0.25">
      <c r="A4956" t="s">
        <v>331</v>
      </c>
      <c r="B4956" t="s">
        <v>347</v>
      </c>
      <c r="C4956" t="s">
        <v>347</v>
      </c>
      <c r="D4956" t="s">
        <v>347</v>
      </c>
      <c r="E4956" t="s">
        <v>238</v>
      </c>
      <c r="F4956" t="s">
        <v>239</v>
      </c>
      <c r="G4956" s="105">
        <v>17</v>
      </c>
      <c r="H4956" t="s">
        <v>362</v>
      </c>
      <c r="I4956" t="s">
        <v>401</v>
      </c>
      <c r="J4956" t="s">
        <v>441</v>
      </c>
      <c r="K4956" s="105">
        <v>76</v>
      </c>
      <c r="L4956" s="106">
        <v>4.3450001627206802E-2</v>
      </c>
      <c r="N4956" s="105">
        <v>868</v>
      </c>
      <c r="O4956" s="106">
        <v>5.6000001728534698E-2</v>
      </c>
      <c r="Q4956" s="105">
        <v>7283</v>
      </c>
      <c r="R4956" s="106">
        <v>3.2019998878240592E-2</v>
      </c>
      <c r="S4956" s="107"/>
    </row>
    <row r="4957" spans="1:19" x14ac:dyDescent="0.25">
      <c r="A4957" t="s">
        <v>331</v>
      </c>
      <c r="B4957" t="s">
        <v>347</v>
      </c>
      <c r="C4957" t="s">
        <v>347</v>
      </c>
      <c r="D4957" t="s">
        <v>347</v>
      </c>
      <c r="E4957" t="s">
        <v>238</v>
      </c>
      <c r="F4957" t="s">
        <v>239</v>
      </c>
      <c r="G4957" s="105">
        <v>17</v>
      </c>
      <c r="H4957" t="s">
        <v>362</v>
      </c>
      <c r="I4957" t="s">
        <v>401</v>
      </c>
      <c r="J4957" t="s">
        <v>414</v>
      </c>
      <c r="K4957" s="105">
        <v>76</v>
      </c>
      <c r="L4957" s="106">
        <v>4.3450001627206802E-2</v>
      </c>
      <c r="M4957" s="106">
        <v>4.5430000871419907E-2</v>
      </c>
      <c r="N4957" s="105">
        <v>757</v>
      </c>
      <c r="O4957" s="106">
        <v>4.8840001225471497E-2</v>
      </c>
      <c r="P4957" s="106">
        <v>5.1739998161792762E-2</v>
      </c>
      <c r="Q4957" s="105">
        <v>10872</v>
      </c>
      <c r="R4957" s="106">
        <v>4.7800000756978989E-2</v>
      </c>
      <c r="S4957" s="107">
        <v>4.9380000680685043E-2</v>
      </c>
    </row>
    <row r="4958" spans="1:19" x14ac:dyDescent="0.25">
      <c r="A4958" t="s">
        <v>331</v>
      </c>
      <c r="B4958" t="s">
        <v>347</v>
      </c>
      <c r="C4958" t="s">
        <v>347</v>
      </c>
      <c r="D4958" t="s">
        <v>347</v>
      </c>
      <c r="E4958" t="s">
        <v>258</v>
      </c>
      <c r="F4958" t="s">
        <v>259</v>
      </c>
      <c r="G4958">
        <v>17</v>
      </c>
      <c r="H4958" t="s">
        <v>362</v>
      </c>
      <c r="I4958" t="s">
        <v>349</v>
      </c>
      <c r="J4958" t="s">
        <v>350</v>
      </c>
      <c r="K4958">
        <v>5</v>
      </c>
      <c r="L4958" s="106">
        <v>3.0199999455362558E-3</v>
      </c>
      <c r="N4958">
        <v>64</v>
      </c>
      <c r="O4958" s="106">
        <v>4.1299997828900814E-3</v>
      </c>
      <c r="Q4958">
        <v>1130</v>
      </c>
      <c r="R4958" s="106">
        <v>4.9700001254677773E-3</v>
      </c>
    </row>
    <row r="4959" spans="1:19" x14ac:dyDescent="0.25">
      <c r="A4959" t="s">
        <v>331</v>
      </c>
      <c r="B4959" t="s">
        <v>347</v>
      </c>
      <c r="C4959" t="s">
        <v>347</v>
      </c>
      <c r="D4959" t="s">
        <v>347</v>
      </c>
      <c r="E4959" t="s">
        <v>258</v>
      </c>
      <c r="F4959" t="s">
        <v>259</v>
      </c>
      <c r="G4959" s="105">
        <v>17</v>
      </c>
      <c r="H4959" t="s">
        <v>362</v>
      </c>
      <c r="I4959" t="s">
        <v>349</v>
      </c>
      <c r="J4959" t="s">
        <v>368</v>
      </c>
      <c r="K4959" s="105">
        <v>67</v>
      </c>
      <c r="L4959" s="106">
        <v>4.0529999881982803E-2</v>
      </c>
      <c r="N4959" s="105">
        <v>495</v>
      </c>
      <c r="O4959" s="106">
        <v>3.1939998269081123E-2</v>
      </c>
      <c r="Q4959" s="105">
        <v>8418</v>
      </c>
      <c r="R4959" s="106">
        <v>3.700999915599823E-2</v>
      </c>
      <c r="S4959" s="107"/>
    </row>
    <row r="4960" spans="1:19" x14ac:dyDescent="0.25">
      <c r="A4960" t="s">
        <v>331</v>
      </c>
      <c r="B4960" t="s">
        <v>347</v>
      </c>
      <c r="C4960" t="s">
        <v>347</v>
      </c>
      <c r="D4960" t="s">
        <v>347</v>
      </c>
      <c r="E4960" t="s">
        <v>258</v>
      </c>
      <c r="F4960" t="s">
        <v>259</v>
      </c>
      <c r="G4960" s="105">
        <v>17</v>
      </c>
      <c r="H4960" t="s">
        <v>362</v>
      </c>
      <c r="I4960" t="s">
        <v>349</v>
      </c>
      <c r="J4960" t="s">
        <v>369</v>
      </c>
      <c r="K4960" s="105">
        <v>277</v>
      </c>
      <c r="L4960" s="106">
        <v>0.16756999492645261</v>
      </c>
      <c r="N4960" s="105">
        <v>1938</v>
      </c>
      <c r="O4960" s="106">
        <v>0.12503999471664429</v>
      </c>
      <c r="Q4960" s="105">
        <v>27454</v>
      </c>
      <c r="R4960" s="106">
        <v>0.1207000017166138</v>
      </c>
      <c r="S4960" s="107"/>
    </row>
    <row r="4961" spans="1:19" x14ac:dyDescent="0.25">
      <c r="A4961" t="s">
        <v>331</v>
      </c>
      <c r="B4961" t="s">
        <v>347</v>
      </c>
      <c r="C4961" t="s">
        <v>347</v>
      </c>
      <c r="D4961" t="s">
        <v>347</v>
      </c>
      <c r="E4961" t="s">
        <v>258</v>
      </c>
      <c r="F4961" t="s">
        <v>259</v>
      </c>
      <c r="G4961">
        <v>17</v>
      </c>
      <c r="H4961" t="s">
        <v>362</v>
      </c>
      <c r="I4961" t="s">
        <v>349</v>
      </c>
      <c r="J4961" t="s">
        <v>370</v>
      </c>
      <c r="K4961">
        <v>393</v>
      </c>
      <c r="L4961" s="106">
        <v>0.23774999380111689</v>
      </c>
      <c r="N4961">
        <v>3851</v>
      </c>
      <c r="O4961" s="106">
        <v>0.2484699934720993</v>
      </c>
      <c r="Q4961">
        <v>55879</v>
      </c>
      <c r="R4961" s="106">
        <v>0.24567000567913061</v>
      </c>
    </row>
    <row r="4962" spans="1:19" x14ac:dyDescent="0.25">
      <c r="A4962" t="s">
        <v>331</v>
      </c>
      <c r="B4962" t="s">
        <v>347</v>
      </c>
      <c r="C4962" t="s">
        <v>347</v>
      </c>
      <c r="D4962" t="s">
        <v>347</v>
      </c>
      <c r="E4962" t="s">
        <v>258</v>
      </c>
      <c r="F4962" t="s">
        <v>259</v>
      </c>
      <c r="G4962" s="105">
        <v>17</v>
      </c>
      <c r="H4962" t="s">
        <v>362</v>
      </c>
      <c r="I4962" t="s">
        <v>349</v>
      </c>
      <c r="J4962" t="s">
        <v>371</v>
      </c>
      <c r="K4962" s="105">
        <v>315</v>
      </c>
      <c r="L4962" s="106">
        <v>0.1905599981546402</v>
      </c>
      <c r="N4962" s="105">
        <v>3691</v>
      </c>
      <c r="O4962" s="106">
        <v>0.23814000189304349</v>
      </c>
      <c r="Q4962" s="105">
        <v>57982</v>
      </c>
      <c r="R4962" s="106">
        <v>0.25490999221801758</v>
      </c>
      <c r="S4962" s="107"/>
    </row>
    <row r="4963" spans="1:19" x14ac:dyDescent="0.25">
      <c r="A4963" t="s">
        <v>331</v>
      </c>
      <c r="B4963" t="s">
        <v>347</v>
      </c>
      <c r="C4963" t="s">
        <v>347</v>
      </c>
      <c r="D4963" t="s">
        <v>347</v>
      </c>
      <c r="E4963" t="s">
        <v>258</v>
      </c>
      <c r="F4963" t="s">
        <v>259</v>
      </c>
      <c r="G4963">
        <v>17</v>
      </c>
      <c r="H4963" t="s">
        <v>362</v>
      </c>
      <c r="I4963" t="s">
        <v>349</v>
      </c>
      <c r="J4963" t="s">
        <v>372</v>
      </c>
      <c r="K4963">
        <v>321</v>
      </c>
      <c r="L4963" s="106">
        <v>0.19418999552726751</v>
      </c>
      <c r="N4963">
        <v>3124</v>
      </c>
      <c r="O4963" s="106">
        <v>0.20156000554561609</v>
      </c>
      <c r="Q4963">
        <v>44765</v>
      </c>
      <c r="R4963" s="106">
        <v>0.19679999351501459</v>
      </c>
    </row>
    <row r="4964" spans="1:19" x14ac:dyDescent="0.25">
      <c r="A4964" t="s">
        <v>331</v>
      </c>
      <c r="B4964" t="s">
        <v>347</v>
      </c>
      <c r="C4964" t="s">
        <v>347</v>
      </c>
      <c r="D4964" t="s">
        <v>347</v>
      </c>
      <c r="E4964" t="s">
        <v>258</v>
      </c>
      <c r="F4964" t="s">
        <v>259</v>
      </c>
      <c r="G4964">
        <v>17</v>
      </c>
      <c r="H4964" t="s">
        <v>362</v>
      </c>
      <c r="I4964" t="s">
        <v>349</v>
      </c>
      <c r="J4964" t="s">
        <v>373</v>
      </c>
      <c r="K4964">
        <v>275</v>
      </c>
      <c r="L4964" s="106">
        <v>0.16636000573635101</v>
      </c>
      <c r="N4964">
        <v>2336</v>
      </c>
      <c r="O4964" s="106">
        <v>0.15072000026702881</v>
      </c>
      <c r="Q4964">
        <v>31831</v>
      </c>
      <c r="R4964" s="106">
        <v>0.1399399936199188</v>
      </c>
    </row>
    <row r="4965" spans="1:19" x14ac:dyDescent="0.25">
      <c r="A4965" t="s">
        <v>331</v>
      </c>
      <c r="B4965" t="s">
        <v>347</v>
      </c>
      <c r="C4965" t="s">
        <v>347</v>
      </c>
      <c r="D4965" t="s">
        <v>347</v>
      </c>
      <c r="E4965" t="s">
        <v>258</v>
      </c>
      <c r="F4965" t="s">
        <v>259</v>
      </c>
      <c r="G4965">
        <v>17</v>
      </c>
      <c r="H4965" t="s">
        <v>362</v>
      </c>
      <c r="I4965" t="s">
        <v>438</v>
      </c>
      <c r="J4965" t="s">
        <v>48</v>
      </c>
      <c r="K4965">
        <v>1323</v>
      </c>
      <c r="L4965" s="106">
        <v>0.80036002397537231</v>
      </c>
      <c r="M4965" s="106">
        <v>0.82687997817993164</v>
      </c>
      <c r="N4965">
        <v>12465</v>
      </c>
      <c r="O4965" s="106">
        <v>0.80425000190734863</v>
      </c>
      <c r="P4965" s="106">
        <v>0.85196000337600708</v>
      </c>
      <c r="Q4965">
        <v>186401</v>
      </c>
      <c r="R4965" s="106">
        <v>0.81949001550674438</v>
      </c>
      <c r="S4965" s="106">
        <v>0.8465999960899353</v>
      </c>
    </row>
    <row r="4966" spans="1:19" x14ac:dyDescent="0.25">
      <c r="A4966" t="s">
        <v>331</v>
      </c>
      <c r="B4966" t="s">
        <v>347</v>
      </c>
      <c r="C4966" t="s">
        <v>347</v>
      </c>
      <c r="D4966" t="s">
        <v>347</v>
      </c>
      <c r="E4966" t="s">
        <v>258</v>
      </c>
      <c r="F4966" t="s">
        <v>259</v>
      </c>
      <c r="G4966">
        <v>17</v>
      </c>
      <c r="H4966" t="s">
        <v>362</v>
      </c>
      <c r="I4966" t="s">
        <v>438</v>
      </c>
      <c r="J4966" t="s">
        <v>42</v>
      </c>
      <c r="K4966">
        <v>161</v>
      </c>
      <c r="L4966" s="106">
        <v>9.7400002181529999E-2</v>
      </c>
      <c r="M4966" s="106">
        <v>0.10063000023365019</v>
      </c>
      <c r="N4966">
        <v>1345</v>
      </c>
      <c r="O4966" s="106">
        <v>8.6779996752738953E-2</v>
      </c>
      <c r="P4966" s="106">
        <v>9.1930001974105835E-2</v>
      </c>
      <c r="Q4966">
        <v>20350</v>
      </c>
      <c r="R4966" s="106">
        <v>8.9469999074935913E-2</v>
      </c>
      <c r="S4966" s="106">
        <v>9.2430002987384796E-2</v>
      </c>
    </row>
    <row r="4967" spans="1:19" x14ac:dyDescent="0.25">
      <c r="A4967" t="s">
        <v>331</v>
      </c>
      <c r="B4967" t="s">
        <v>347</v>
      </c>
      <c r="C4967" t="s">
        <v>347</v>
      </c>
      <c r="D4967" t="s">
        <v>347</v>
      </c>
      <c r="E4967" t="s">
        <v>258</v>
      </c>
      <c r="F4967" t="s">
        <v>259</v>
      </c>
      <c r="G4967">
        <v>17</v>
      </c>
      <c r="H4967" t="s">
        <v>362</v>
      </c>
      <c r="I4967" t="s">
        <v>438</v>
      </c>
      <c r="J4967" t="s">
        <v>374</v>
      </c>
      <c r="K4967">
        <v>116</v>
      </c>
      <c r="L4967" s="106">
        <v>7.0179998874664307E-2</v>
      </c>
      <c r="M4967" s="106">
        <v>7.2499997913837433E-2</v>
      </c>
      <c r="N4967">
        <v>821</v>
      </c>
      <c r="O4967" s="106">
        <v>5.2969999611377723E-2</v>
      </c>
      <c r="P4967" s="106">
        <v>5.6109998375177383E-2</v>
      </c>
      <c r="Q4967">
        <v>13425</v>
      </c>
      <c r="R4967" s="106">
        <v>5.9020001441240311E-2</v>
      </c>
      <c r="S4967" s="106">
        <v>6.0970000922679901E-2</v>
      </c>
    </row>
    <row r="4968" spans="1:19" x14ac:dyDescent="0.25">
      <c r="A4968" t="s">
        <v>331</v>
      </c>
      <c r="B4968" t="s">
        <v>347</v>
      </c>
      <c r="C4968" t="s">
        <v>347</v>
      </c>
      <c r="D4968" t="s">
        <v>347</v>
      </c>
      <c r="E4968" t="s">
        <v>258</v>
      </c>
      <c r="F4968" t="s">
        <v>259</v>
      </c>
      <c r="G4968">
        <v>17</v>
      </c>
      <c r="H4968" t="s">
        <v>362</v>
      </c>
      <c r="I4968" t="s">
        <v>438</v>
      </c>
      <c r="J4968" t="s">
        <v>86</v>
      </c>
      <c r="K4968">
        <v>53</v>
      </c>
      <c r="L4968" s="106">
        <v>3.2060001045465469E-2</v>
      </c>
      <c r="N4968">
        <v>868</v>
      </c>
      <c r="O4968" s="106">
        <v>5.6000001728534698E-2</v>
      </c>
      <c r="Q4968">
        <v>7283</v>
      </c>
      <c r="R4968" s="106">
        <v>3.2019998878240592E-2</v>
      </c>
    </row>
    <row r="4969" spans="1:19" x14ac:dyDescent="0.25">
      <c r="A4969" t="s">
        <v>331</v>
      </c>
      <c r="B4969" t="s">
        <v>347</v>
      </c>
      <c r="C4969" t="s">
        <v>347</v>
      </c>
      <c r="D4969" t="s">
        <v>347</v>
      </c>
      <c r="E4969" t="s">
        <v>258</v>
      </c>
      <c r="F4969" t="s">
        <v>259</v>
      </c>
      <c r="G4969" s="105">
        <v>17</v>
      </c>
      <c r="H4969" t="s">
        <v>362</v>
      </c>
      <c r="I4969" t="s">
        <v>375</v>
      </c>
      <c r="J4969" t="s">
        <v>376</v>
      </c>
      <c r="K4969" s="105">
        <v>354</v>
      </c>
      <c r="L4969" s="106">
        <v>0.21415999531745911</v>
      </c>
      <c r="N4969" s="105">
        <v>3186</v>
      </c>
      <c r="O4969" s="106">
        <v>0.20555999875068659</v>
      </c>
      <c r="Q4969" s="105">
        <v>47189</v>
      </c>
      <c r="R4969" s="106">
        <v>0.20746000111103061</v>
      </c>
      <c r="S4969" s="107"/>
    </row>
    <row r="4970" spans="1:19" x14ac:dyDescent="0.25">
      <c r="A4970" t="s">
        <v>331</v>
      </c>
      <c r="B4970" t="s">
        <v>347</v>
      </c>
      <c r="C4970" t="s">
        <v>347</v>
      </c>
      <c r="D4970" t="s">
        <v>347</v>
      </c>
      <c r="E4970" t="s">
        <v>258</v>
      </c>
      <c r="F4970" t="s">
        <v>259</v>
      </c>
      <c r="G4970" s="105">
        <v>17</v>
      </c>
      <c r="H4970" t="s">
        <v>362</v>
      </c>
      <c r="I4970" t="s">
        <v>375</v>
      </c>
      <c r="J4970" t="s">
        <v>377</v>
      </c>
      <c r="K4970" s="105">
        <v>344</v>
      </c>
      <c r="L4970" s="106">
        <v>0.20811000466346741</v>
      </c>
      <c r="N4970" s="105">
        <v>3190</v>
      </c>
      <c r="O4970" s="106">
        <v>0.2058199942111969</v>
      </c>
      <c r="Q4970" s="105">
        <v>47420</v>
      </c>
      <c r="R4970" s="106">
        <v>0.20848000049591059</v>
      </c>
      <c r="S4970" s="107"/>
    </row>
    <row r="4971" spans="1:19" x14ac:dyDescent="0.25">
      <c r="A4971" t="s">
        <v>331</v>
      </c>
      <c r="B4971" t="s">
        <v>347</v>
      </c>
      <c r="C4971" t="s">
        <v>347</v>
      </c>
      <c r="D4971" t="s">
        <v>347</v>
      </c>
      <c r="E4971" t="s">
        <v>258</v>
      </c>
      <c r="F4971" t="s">
        <v>259</v>
      </c>
      <c r="G4971">
        <v>17</v>
      </c>
      <c r="H4971" t="s">
        <v>362</v>
      </c>
      <c r="I4971" t="s">
        <v>375</v>
      </c>
      <c r="J4971" t="s">
        <v>378</v>
      </c>
      <c r="K4971">
        <v>236</v>
      </c>
      <c r="L4971" s="106">
        <v>0.1427700072526932</v>
      </c>
      <c r="N4971">
        <v>2652</v>
      </c>
      <c r="O4971" s="106">
        <v>0.17111000418663019</v>
      </c>
      <c r="Q4971">
        <v>37332</v>
      </c>
      <c r="R4971" s="106">
        <v>0.1641300022602081</v>
      </c>
    </row>
    <row r="4972" spans="1:19" x14ac:dyDescent="0.25">
      <c r="A4972" t="s">
        <v>331</v>
      </c>
      <c r="B4972" t="s">
        <v>347</v>
      </c>
      <c r="C4972" t="s">
        <v>347</v>
      </c>
      <c r="D4972" t="s">
        <v>347</v>
      </c>
      <c r="E4972" t="s">
        <v>258</v>
      </c>
      <c r="F4972" t="s">
        <v>259</v>
      </c>
      <c r="G4972" s="105">
        <v>17</v>
      </c>
      <c r="H4972" t="s">
        <v>362</v>
      </c>
      <c r="I4972" t="s">
        <v>375</v>
      </c>
      <c r="J4972" t="s">
        <v>379</v>
      </c>
      <c r="K4972" s="105">
        <v>388</v>
      </c>
      <c r="L4972" s="106">
        <v>0.23472000658512121</v>
      </c>
      <c r="N4972" s="105">
        <v>3314</v>
      </c>
      <c r="O4972" s="106">
        <v>0.21381999552249911</v>
      </c>
      <c r="Q4972" s="105">
        <v>47525</v>
      </c>
      <c r="R4972" s="106">
        <v>0.20893999934196469</v>
      </c>
      <c r="S4972" s="107"/>
    </row>
    <row r="4973" spans="1:19" x14ac:dyDescent="0.25">
      <c r="A4973" t="s">
        <v>331</v>
      </c>
      <c r="B4973" t="s">
        <v>347</v>
      </c>
      <c r="C4973" t="s">
        <v>347</v>
      </c>
      <c r="D4973" t="s">
        <v>347</v>
      </c>
      <c r="E4973" t="s">
        <v>258</v>
      </c>
      <c r="F4973" t="s">
        <v>259</v>
      </c>
      <c r="G4973" s="105">
        <v>17</v>
      </c>
      <c r="H4973" t="s">
        <v>362</v>
      </c>
      <c r="I4973" t="s">
        <v>375</v>
      </c>
      <c r="J4973" t="s">
        <v>380</v>
      </c>
      <c r="K4973" s="105">
        <v>331</v>
      </c>
      <c r="L4973" s="106">
        <v>0.20024000108242029</v>
      </c>
      <c r="N4973" s="105">
        <v>3157</v>
      </c>
      <c r="O4973" s="106">
        <v>0.20369000732898709</v>
      </c>
      <c r="Q4973" s="105">
        <v>47993</v>
      </c>
      <c r="R4973" s="106">
        <v>0.210999995470047</v>
      </c>
      <c r="S4973" s="107"/>
    </row>
    <row r="4974" spans="1:19" x14ac:dyDescent="0.25">
      <c r="A4974" t="s">
        <v>331</v>
      </c>
      <c r="B4974" t="s">
        <v>347</v>
      </c>
      <c r="C4974" t="s">
        <v>347</v>
      </c>
      <c r="D4974" t="s">
        <v>347</v>
      </c>
      <c r="E4974" t="s">
        <v>258</v>
      </c>
      <c r="F4974" t="s">
        <v>259</v>
      </c>
      <c r="G4974" s="105">
        <v>17</v>
      </c>
      <c r="H4974" t="s">
        <v>362</v>
      </c>
      <c r="I4974" t="s">
        <v>381</v>
      </c>
      <c r="J4974" t="s">
        <v>382</v>
      </c>
      <c r="K4974" s="105">
        <v>50</v>
      </c>
      <c r="L4974" s="106">
        <v>3.024999983608723E-2</v>
      </c>
      <c r="M4974" s="106">
        <v>5.0609998404979713E-2</v>
      </c>
      <c r="N4974" s="105">
        <v>326</v>
      </c>
      <c r="O4974" s="106">
        <v>2.1029999479651451E-2</v>
      </c>
      <c r="P4974" s="106">
        <v>2.8400000184774399E-2</v>
      </c>
      <c r="Q4974" s="105">
        <v>5423</v>
      </c>
      <c r="R4974" s="106">
        <v>2.384000085294247E-2</v>
      </c>
      <c r="S4974" s="107">
        <v>3.0780000612139698E-2</v>
      </c>
    </row>
    <row r="4975" spans="1:19" x14ac:dyDescent="0.25">
      <c r="A4975" t="s">
        <v>331</v>
      </c>
      <c r="B4975" t="s">
        <v>347</v>
      </c>
      <c r="C4975" t="s">
        <v>347</v>
      </c>
      <c r="D4975" t="s">
        <v>347</v>
      </c>
      <c r="E4975" t="s">
        <v>258</v>
      </c>
      <c r="F4975" t="s">
        <v>259</v>
      </c>
      <c r="G4975" s="105">
        <v>17</v>
      </c>
      <c r="H4975" t="s">
        <v>362</v>
      </c>
      <c r="I4975" t="s">
        <v>381</v>
      </c>
      <c r="J4975" t="s">
        <v>383</v>
      </c>
      <c r="K4975" s="105">
        <v>217</v>
      </c>
      <c r="L4975" s="106">
        <v>0.1312800049781799</v>
      </c>
      <c r="M4975" s="106">
        <v>0.21964000165462491</v>
      </c>
      <c r="N4975" s="105">
        <v>2179</v>
      </c>
      <c r="O4975" s="106">
        <v>0.14058999717235571</v>
      </c>
      <c r="P4975" s="106">
        <v>0.18980999290943151</v>
      </c>
      <c r="Q4975" s="105">
        <v>26007</v>
      </c>
      <c r="R4975" s="106">
        <v>0.11433999985456469</v>
      </c>
      <c r="S4975" s="107">
        <v>0.1476300060749054</v>
      </c>
    </row>
    <row r="4976" spans="1:19" x14ac:dyDescent="0.25">
      <c r="A4976" t="s">
        <v>331</v>
      </c>
      <c r="B4976" t="s">
        <v>347</v>
      </c>
      <c r="C4976" t="s">
        <v>347</v>
      </c>
      <c r="D4976" t="s">
        <v>347</v>
      </c>
      <c r="E4976" t="s">
        <v>258</v>
      </c>
      <c r="F4976" t="s">
        <v>259</v>
      </c>
      <c r="G4976" s="105">
        <v>17</v>
      </c>
      <c r="H4976" t="s">
        <v>362</v>
      </c>
      <c r="I4976" t="s">
        <v>381</v>
      </c>
      <c r="J4976" t="s">
        <v>384</v>
      </c>
      <c r="K4976" s="105">
        <v>721</v>
      </c>
      <c r="L4976" s="106">
        <v>0.4361799955368042</v>
      </c>
      <c r="M4976" s="106">
        <v>0.72975999116897583</v>
      </c>
      <c r="N4976" s="105">
        <v>8975</v>
      </c>
      <c r="O4976" s="106">
        <v>0.57906997203826904</v>
      </c>
      <c r="P4976" s="106">
        <v>0.78179001808166504</v>
      </c>
      <c r="Q4976" s="105">
        <v>144739</v>
      </c>
      <c r="R4976" s="106">
        <v>0.6363300085067749</v>
      </c>
      <c r="S4976" s="107">
        <v>0.82159000635147095</v>
      </c>
    </row>
    <row r="4977" spans="1:19" x14ac:dyDescent="0.25">
      <c r="A4977" t="s">
        <v>331</v>
      </c>
      <c r="B4977" t="s">
        <v>347</v>
      </c>
      <c r="C4977" t="s">
        <v>347</v>
      </c>
      <c r="D4977" t="s">
        <v>347</v>
      </c>
      <c r="E4977" t="s">
        <v>258</v>
      </c>
      <c r="F4977" t="s">
        <v>259</v>
      </c>
      <c r="G4977" s="105">
        <v>17</v>
      </c>
      <c r="H4977" t="s">
        <v>362</v>
      </c>
      <c r="I4977" t="s">
        <v>381</v>
      </c>
      <c r="J4977" t="s">
        <v>385</v>
      </c>
      <c r="K4977" s="105">
        <v>665</v>
      </c>
      <c r="L4977" s="106">
        <v>0.40230000019073492</v>
      </c>
      <c r="N4977" s="105">
        <v>4019</v>
      </c>
      <c r="O4977" s="106">
        <v>0.25931000709533691</v>
      </c>
      <c r="Q4977" s="105">
        <v>51290</v>
      </c>
      <c r="R4977" s="106">
        <v>0.22549000382423401</v>
      </c>
      <c r="S4977" s="107"/>
    </row>
    <row r="4978" spans="1:19" x14ac:dyDescent="0.25">
      <c r="A4978" t="s">
        <v>331</v>
      </c>
      <c r="B4978" t="s">
        <v>347</v>
      </c>
      <c r="C4978" t="s">
        <v>347</v>
      </c>
      <c r="D4978" t="s">
        <v>347</v>
      </c>
      <c r="E4978" t="s">
        <v>258</v>
      </c>
      <c r="F4978" t="s">
        <v>259</v>
      </c>
      <c r="G4978" s="105">
        <v>17</v>
      </c>
      <c r="H4978" t="s">
        <v>362</v>
      </c>
      <c r="I4978" t="s">
        <v>386</v>
      </c>
      <c r="J4978" t="s">
        <v>387</v>
      </c>
      <c r="K4978" s="105">
        <v>94</v>
      </c>
      <c r="L4978" s="106">
        <v>5.6869998574256897E-2</v>
      </c>
      <c r="M4978" s="106">
        <v>6.0180000960826867E-2</v>
      </c>
      <c r="N4978" s="105">
        <v>837</v>
      </c>
      <c r="O4978" s="106">
        <v>5.4000001400709152E-2</v>
      </c>
      <c r="P4978" s="106">
        <v>5.6620001792907708E-2</v>
      </c>
      <c r="Q4978" s="105">
        <v>12181</v>
      </c>
      <c r="R4978" s="106">
        <v>5.3550001233816147E-2</v>
      </c>
      <c r="S4978" s="107">
        <v>5.4999999701976783E-2</v>
      </c>
    </row>
    <row r="4979" spans="1:19" x14ac:dyDescent="0.25">
      <c r="A4979" t="s">
        <v>331</v>
      </c>
      <c r="B4979" t="s">
        <v>347</v>
      </c>
      <c r="C4979" t="s">
        <v>347</v>
      </c>
      <c r="D4979" t="s">
        <v>347</v>
      </c>
      <c r="E4979" t="s">
        <v>258</v>
      </c>
      <c r="F4979" t="s">
        <v>259</v>
      </c>
      <c r="G4979">
        <v>17</v>
      </c>
      <c r="H4979" t="s">
        <v>362</v>
      </c>
      <c r="I4979" t="s">
        <v>386</v>
      </c>
      <c r="J4979" t="s">
        <v>388</v>
      </c>
      <c r="K4979">
        <v>37</v>
      </c>
      <c r="L4979" s="106">
        <v>2.2379999980330471E-2</v>
      </c>
      <c r="M4979" s="106">
        <v>2.3690000176429749E-2</v>
      </c>
      <c r="N4979">
        <v>262</v>
      </c>
      <c r="O4979" s="106">
        <v>1.6899999231100079E-2</v>
      </c>
      <c r="P4979" s="106">
        <v>1.7720000818371769E-2</v>
      </c>
      <c r="Q4979">
        <v>6321</v>
      </c>
      <c r="R4979" s="106">
        <v>2.77900006622076E-2</v>
      </c>
      <c r="S4979" s="106">
        <v>2.8540000319480899E-2</v>
      </c>
    </row>
    <row r="4980" spans="1:19" x14ac:dyDescent="0.25">
      <c r="A4980" t="s">
        <v>331</v>
      </c>
      <c r="B4980" t="s">
        <v>347</v>
      </c>
      <c r="C4980" t="s">
        <v>347</v>
      </c>
      <c r="D4980" t="s">
        <v>347</v>
      </c>
      <c r="E4980" t="s">
        <v>258</v>
      </c>
      <c r="F4980" t="s">
        <v>259</v>
      </c>
      <c r="G4980" s="105">
        <v>17</v>
      </c>
      <c r="H4980" t="s">
        <v>362</v>
      </c>
      <c r="I4980" t="s">
        <v>386</v>
      </c>
      <c r="J4980" t="s">
        <v>85</v>
      </c>
      <c r="K4980" s="105">
        <v>49</v>
      </c>
      <c r="L4980" s="106">
        <v>2.9640000313520432E-2</v>
      </c>
      <c r="M4980" s="106">
        <v>3.1369999051094062E-2</v>
      </c>
      <c r="N4980" s="105">
        <v>389</v>
      </c>
      <c r="O4980" s="106">
        <v>2.5100000202655789E-2</v>
      </c>
      <c r="P4980" s="106">
        <v>2.6319999247789379E-2</v>
      </c>
      <c r="Q4980" s="105">
        <v>4872</v>
      </c>
      <c r="R4980" s="106">
        <v>2.1420000120997429E-2</v>
      </c>
      <c r="S4980" s="107">
        <v>2.199999988079071E-2</v>
      </c>
    </row>
    <row r="4981" spans="1:19" x14ac:dyDescent="0.25">
      <c r="A4981" t="s">
        <v>331</v>
      </c>
      <c r="B4981" t="s">
        <v>347</v>
      </c>
      <c r="C4981" t="s">
        <v>347</v>
      </c>
      <c r="D4981" t="s">
        <v>347</v>
      </c>
      <c r="E4981" t="s">
        <v>258</v>
      </c>
      <c r="F4981" t="s">
        <v>259</v>
      </c>
      <c r="G4981" s="105">
        <v>17</v>
      </c>
      <c r="H4981" t="s">
        <v>362</v>
      </c>
      <c r="I4981" t="s">
        <v>386</v>
      </c>
      <c r="J4981" t="s">
        <v>389</v>
      </c>
      <c r="K4981" s="105">
        <v>24</v>
      </c>
      <c r="L4981" s="106">
        <v>1.4519999735057351E-2</v>
      </c>
      <c r="M4981" s="106">
        <v>1.5359999611973761E-2</v>
      </c>
      <c r="N4981" s="105">
        <v>244</v>
      </c>
      <c r="O4981" s="106">
        <v>1.5739999711513519E-2</v>
      </c>
      <c r="P4981" s="106">
        <v>1.651000045239925E-2</v>
      </c>
      <c r="Q4981" s="105">
        <v>4049</v>
      </c>
      <c r="R4981" s="106">
        <v>1.779999956488609E-2</v>
      </c>
      <c r="S4981" s="107">
        <v>1.8279999494552609E-2</v>
      </c>
    </row>
    <row r="4982" spans="1:19" x14ac:dyDescent="0.25">
      <c r="A4982" t="s">
        <v>331</v>
      </c>
      <c r="B4982" t="s">
        <v>347</v>
      </c>
      <c r="C4982" t="s">
        <v>347</v>
      </c>
      <c r="D4982" t="s">
        <v>347</v>
      </c>
      <c r="E4982" t="s">
        <v>258</v>
      </c>
      <c r="F4982" t="s">
        <v>259</v>
      </c>
      <c r="G4982" s="105">
        <v>17</v>
      </c>
      <c r="H4982" t="s">
        <v>362</v>
      </c>
      <c r="I4982" t="s">
        <v>386</v>
      </c>
      <c r="J4982" t="s">
        <v>86</v>
      </c>
      <c r="K4982" s="105">
        <v>91</v>
      </c>
      <c r="L4982" s="106">
        <v>5.5050000548362732E-2</v>
      </c>
      <c r="N4982" s="105">
        <v>717</v>
      </c>
      <c r="O4982" s="106">
        <v>4.625999927520752E-2</v>
      </c>
      <c r="Q4982" s="105">
        <v>5972</v>
      </c>
      <c r="R4982" s="106">
        <v>2.6259999722242359E-2</v>
      </c>
      <c r="S4982" s="107"/>
    </row>
    <row r="4983" spans="1:19" x14ac:dyDescent="0.25">
      <c r="A4983" t="s">
        <v>331</v>
      </c>
      <c r="B4983" t="s">
        <v>347</v>
      </c>
      <c r="C4983" t="s">
        <v>347</v>
      </c>
      <c r="D4983" t="s">
        <v>347</v>
      </c>
      <c r="E4983" t="s">
        <v>258</v>
      </c>
      <c r="F4983" t="s">
        <v>259</v>
      </c>
      <c r="G4983" s="105">
        <v>17</v>
      </c>
      <c r="H4983" t="s">
        <v>362</v>
      </c>
      <c r="I4983" t="s">
        <v>386</v>
      </c>
      <c r="J4983" t="s">
        <v>84</v>
      </c>
      <c r="K4983" s="105">
        <v>1358</v>
      </c>
      <c r="L4983" s="106">
        <v>0.82153999805450439</v>
      </c>
      <c r="M4983" s="106">
        <v>0.8694000244140625</v>
      </c>
      <c r="N4983" s="105">
        <v>13050</v>
      </c>
      <c r="O4983" s="106">
        <v>0.84198999404907227</v>
      </c>
      <c r="P4983" s="106">
        <v>0.88283002376556396</v>
      </c>
      <c r="Q4983" s="105">
        <v>194064</v>
      </c>
      <c r="R4983" s="106">
        <v>0.85317999124526978</v>
      </c>
      <c r="S4983" s="107">
        <v>0.87619000673294067</v>
      </c>
    </row>
    <row r="4984" spans="1:19" x14ac:dyDescent="0.25">
      <c r="A4984" t="s">
        <v>331</v>
      </c>
      <c r="B4984" t="s">
        <v>347</v>
      </c>
      <c r="C4984" t="s">
        <v>347</v>
      </c>
      <c r="D4984" t="s">
        <v>347</v>
      </c>
      <c r="E4984" t="s">
        <v>258</v>
      </c>
      <c r="F4984" t="s">
        <v>259</v>
      </c>
      <c r="G4984" s="105">
        <v>17</v>
      </c>
      <c r="H4984" t="s">
        <v>362</v>
      </c>
      <c r="I4984" t="s">
        <v>419</v>
      </c>
      <c r="J4984" t="s">
        <v>390</v>
      </c>
      <c r="K4984" s="105">
        <v>665</v>
      </c>
      <c r="L4984" s="106">
        <v>0.40230000019073492</v>
      </c>
      <c r="N4984" s="105">
        <v>4019</v>
      </c>
      <c r="O4984" s="106">
        <v>0.25931000709533691</v>
      </c>
      <c r="Q4984" s="105">
        <v>51290</v>
      </c>
      <c r="R4984" s="106">
        <v>0.22549000382423401</v>
      </c>
      <c r="S4984" s="107"/>
    </row>
    <row r="4985" spans="1:19" x14ac:dyDescent="0.25">
      <c r="A4985" t="s">
        <v>331</v>
      </c>
      <c r="B4985" t="s">
        <v>347</v>
      </c>
      <c r="C4985" t="s">
        <v>347</v>
      </c>
      <c r="D4985" t="s">
        <v>347</v>
      </c>
      <c r="E4985" t="s">
        <v>258</v>
      </c>
      <c r="F4985" t="s">
        <v>259</v>
      </c>
      <c r="G4985" s="105">
        <v>17</v>
      </c>
      <c r="H4985" t="s">
        <v>362</v>
      </c>
      <c r="I4985" t="s">
        <v>419</v>
      </c>
      <c r="J4985" t="s">
        <v>391</v>
      </c>
      <c r="K4985" s="105">
        <v>217</v>
      </c>
      <c r="L4985" s="106">
        <v>0.1312800049781799</v>
      </c>
      <c r="M4985" s="106">
        <v>0.21964000165462491</v>
      </c>
      <c r="N4985" s="105">
        <v>2179</v>
      </c>
      <c r="O4985" s="106">
        <v>0.14058999717235571</v>
      </c>
      <c r="P4985" s="106">
        <v>0.18980999290943151</v>
      </c>
      <c r="Q4985" s="105">
        <v>26007</v>
      </c>
      <c r="R4985" s="106">
        <v>0.11433999985456469</v>
      </c>
      <c r="S4985" s="107">
        <v>0.1476300060749054</v>
      </c>
    </row>
    <row r="4986" spans="1:19" x14ac:dyDescent="0.25">
      <c r="A4986" t="s">
        <v>331</v>
      </c>
      <c r="B4986" t="s">
        <v>347</v>
      </c>
      <c r="C4986" t="s">
        <v>347</v>
      </c>
      <c r="D4986" t="s">
        <v>347</v>
      </c>
      <c r="E4986" t="s">
        <v>258</v>
      </c>
      <c r="F4986" t="s">
        <v>259</v>
      </c>
      <c r="G4986" s="105">
        <v>17</v>
      </c>
      <c r="H4986" t="s">
        <v>362</v>
      </c>
      <c r="I4986" t="s">
        <v>419</v>
      </c>
      <c r="J4986" t="s">
        <v>392</v>
      </c>
      <c r="K4986" s="105">
        <v>296</v>
      </c>
      <c r="L4986" s="106">
        <v>0.17906999588012701</v>
      </c>
      <c r="M4986" s="106">
        <v>0.29960000514984131</v>
      </c>
      <c r="N4986" s="105">
        <v>4263</v>
      </c>
      <c r="O4986" s="106">
        <v>0.27505001425743097</v>
      </c>
      <c r="P4986" s="106">
        <v>0.37134000658988953</v>
      </c>
      <c r="Q4986" s="105">
        <v>69347</v>
      </c>
      <c r="R4986" s="106">
        <v>0.30487999320030212</v>
      </c>
      <c r="S4986" s="107">
        <v>0.39364001154899603</v>
      </c>
    </row>
    <row r="4987" spans="1:19" x14ac:dyDescent="0.25">
      <c r="A4987" t="s">
        <v>331</v>
      </c>
      <c r="B4987" t="s">
        <v>347</v>
      </c>
      <c r="C4987" t="s">
        <v>347</v>
      </c>
      <c r="D4987" t="s">
        <v>347</v>
      </c>
      <c r="E4987" t="s">
        <v>258</v>
      </c>
      <c r="F4987" t="s">
        <v>259</v>
      </c>
      <c r="G4987" s="105">
        <v>17</v>
      </c>
      <c r="H4987" t="s">
        <v>362</v>
      </c>
      <c r="I4987" t="s">
        <v>419</v>
      </c>
      <c r="J4987" t="s">
        <v>393</v>
      </c>
      <c r="K4987" s="105">
        <v>358</v>
      </c>
      <c r="L4987" s="106">
        <v>0.21658000349998471</v>
      </c>
      <c r="M4987" s="106">
        <v>0.3623499870300293</v>
      </c>
      <c r="N4987" s="105">
        <v>4120</v>
      </c>
      <c r="O4987" s="106">
        <v>0.26581999659538269</v>
      </c>
      <c r="P4987" s="106">
        <v>0.35888999700546259</v>
      </c>
      <c r="Q4987" s="105">
        <v>66079</v>
      </c>
      <c r="R4987" s="106">
        <v>0.29050999879837042</v>
      </c>
      <c r="S4987" s="107">
        <v>0.37509000301361078</v>
      </c>
    </row>
    <row r="4988" spans="1:19" x14ac:dyDescent="0.25">
      <c r="A4988" t="s">
        <v>331</v>
      </c>
      <c r="B4988" t="s">
        <v>347</v>
      </c>
      <c r="C4988" t="s">
        <v>347</v>
      </c>
      <c r="D4988" t="s">
        <v>347</v>
      </c>
      <c r="E4988" t="s">
        <v>258</v>
      </c>
      <c r="F4988" t="s">
        <v>259</v>
      </c>
      <c r="G4988" s="105">
        <v>17</v>
      </c>
      <c r="H4988" t="s">
        <v>362</v>
      </c>
      <c r="I4988" t="s">
        <v>419</v>
      </c>
      <c r="J4988" t="s">
        <v>394</v>
      </c>
      <c r="K4988" s="105">
        <v>117</v>
      </c>
      <c r="L4988" s="106">
        <v>7.0780001580715179E-2</v>
      </c>
      <c r="M4988" s="106">
        <v>0.1184199973940849</v>
      </c>
      <c r="N4988" s="105">
        <v>918</v>
      </c>
      <c r="O4988" s="106">
        <v>5.9229999780654907E-2</v>
      </c>
      <c r="P4988" s="106">
        <v>7.9970002174377441E-2</v>
      </c>
      <c r="Q4988" s="105">
        <v>14736</v>
      </c>
      <c r="R4988" s="106">
        <v>6.4790003001689911E-2</v>
      </c>
      <c r="S4988" s="107">
        <v>8.3650000393390656E-2</v>
      </c>
    </row>
    <row r="4989" spans="1:19" x14ac:dyDescent="0.25">
      <c r="A4989" t="s">
        <v>331</v>
      </c>
      <c r="B4989" t="s">
        <v>347</v>
      </c>
      <c r="C4989" t="s">
        <v>347</v>
      </c>
      <c r="D4989" t="s">
        <v>347</v>
      </c>
      <c r="E4989" t="s">
        <v>258</v>
      </c>
      <c r="F4989" t="s">
        <v>259</v>
      </c>
      <c r="G4989" s="105">
        <v>17</v>
      </c>
      <c r="H4989" t="s">
        <v>362</v>
      </c>
      <c r="I4989" t="s">
        <v>439</v>
      </c>
      <c r="J4989" t="s">
        <v>440</v>
      </c>
      <c r="K4989" s="105">
        <v>665</v>
      </c>
      <c r="L4989" s="106">
        <v>0.40230000019073492</v>
      </c>
      <c r="N4989" s="105">
        <v>4019</v>
      </c>
      <c r="O4989" s="106">
        <v>0.25931000709533691</v>
      </c>
      <c r="Q4989" s="105">
        <v>51290</v>
      </c>
      <c r="R4989" s="106">
        <v>0.22549000382423401</v>
      </c>
      <c r="S4989" s="107"/>
    </row>
    <row r="4990" spans="1:19" x14ac:dyDescent="0.25">
      <c r="A4990" t="s">
        <v>331</v>
      </c>
      <c r="B4990" t="s">
        <v>347</v>
      </c>
      <c r="C4990" t="s">
        <v>347</v>
      </c>
      <c r="D4990" t="s">
        <v>347</v>
      </c>
      <c r="E4990" t="s">
        <v>258</v>
      </c>
      <c r="F4990" t="s">
        <v>259</v>
      </c>
      <c r="G4990" s="105">
        <v>17</v>
      </c>
      <c r="H4990" t="s">
        <v>362</v>
      </c>
      <c r="I4990" t="s">
        <v>439</v>
      </c>
      <c r="J4990" t="s">
        <v>442</v>
      </c>
      <c r="K4990" s="105">
        <v>988</v>
      </c>
      <c r="L4990" s="106">
        <v>0.59769999980926514</v>
      </c>
      <c r="M4990" s="106">
        <v>1</v>
      </c>
      <c r="N4990" s="105">
        <v>11480</v>
      </c>
      <c r="O4990" s="106">
        <v>0.74068999290466309</v>
      </c>
      <c r="P4990" s="106">
        <v>1</v>
      </c>
      <c r="Q4990" s="105">
        <v>176169</v>
      </c>
      <c r="R4990" s="106">
        <v>0.77451002597808838</v>
      </c>
      <c r="S4990" s="107">
        <v>1</v>
      </c>
    </row>
    <row r="4991" spans="1:19" x14ac:dyDescent="0.25">
      <c r="A4991" t="s">
        <v>331</v>
      </c>
      <c r="B4991" t="s">
        <v>347</v>
      </c>
      <c r="C4991" t="s">
        <v>347</v>
      </c>
      <c r="D4991" t="s">
        <v>347</v>
      </c>
      <c r="E4991" t="s">
        <v>258</v>
      </c>
      <c r="F4991" t="s">
        <v>259</v>
      </c>
      <c r="G4991" s="105">
        <v>17</v>
      </c>
      <c r="H4991" t="s">
        <v>362</v>
      </c>
      <c r="I4991" t="s">
        <v>395</v>
      </c>
      <c r="J4991" t="s">
        <v>396</v>
      </c>
      <c r="K4991" s="105">
        <v>1635</v>
      </c>
      <c r="L4991" s="106">
        <v>0.98910999298095703</v>
      </c>
      <c r="N4991" s="105">
        <v>15373</v>
      </c>
      <c r="O4991" s="106">
        <v>0.99186998605728149</v>
      </c>
      <c r="Q4991" s="105">
        <v>225832</v>
      </c>
      <c r="R4991" s="106">
        <v>0.99285000562667847</v>
      </c>
      <c r="S4991" s="107"/>
    </row>
    <row r="4992" spans="1:19" x14ac:dyDescent="0.25">
      <c r="A4992" t="s">
        <v>331</v>
      </c>
      <c r="B4992" t="s">
        <v>347</v>
      </c>
      <c r="C4992" t="s">
        <v>347</v>
      </c>
      <c r="D4992" t="s">
        <v>347</v>
      </c>
      <c r="E4992" t="s">
        <v>258</v>
      </c>
      <c r="F4992" t="s">
        <v>259</v>
      </c>
      <c r="G4992" s="105">
        <v>17</v>
      </c>
      <c r="H4992" t="s">
        <v>362</v>
      </c>
      <c r="I4992" t="s">
        <v>395</v>
      </c>
      <c r="J4992" t="s">
        <v>397</v>
      </c>
      <c r="K4992" s="105">
        <v>18</v>
      </c>
      <c r="L4992" s="106">
        <v>1.088999956846237E-2</v>
      </c>
      <c r="N4992" s="105">
        <v>126</v>
      </c>
      <c r="O4992" s="106">
        <v>8.1299999728798866E-3</v>
      </c>
      <c r="Q4992" s="105">
        <v>1627</v>
      </c>
      <c r="R4992" s="106">
        <v>7.1499999612569809E-3</v>
      </c>
      <c r="S4992" s="107"/>
    </row>
    <row r="4993" spans="1:19" x14ac:dyDescent="0.25">
      <c r="A4993" t="s">
        <v>331</v>
      </c>
      <c r="B4993" t="s">
        <v>347</v>
      </c>
      <c r="C4993" t="s">
        <v>347</v>
      </c>
      <c r="D4993" t="s">
        <v>347</v>
      </c>
      <c r="E4993" t="s">
        <v>258</v>
      </c>
      <c r="F4993" t="s">
        <v>259</v>
      </c>
      <c r="G4993" s="105">
        <v>17</v>
      </c>
      <c r="H4993" t="s">
        <v>362</v>
      </c>
      <c r="I4993" t="s">
        <v>398</v>
      </c>
      <c r="J4993" t="s">
        <v>399</v>
      </c>
      <c r="K4993" s="105">
        <v>18</v>
      </c>
      <c r="L4993" s="106">
        <v>1.088999956846237E-2</v>
      </c>
      <c r="N4993" s="105">
        <v>658</v>
      </c>
      <c r="O4993" s="106">
        <v>4.244999960064888E-2</v>
      </c>
      <c r="Q4993" s="105">
        <v>32785</v>
      </c>
      <c r="R4993" s="106">
        <v>0.14414000511169431</v>
      </c>
      <c r="S4993" s="107"/>
    </row>
    <row r="4994" spans="1:19" x14ac:dyDescent="0.25">
      <c r="A4994" t="s">
        <v>331</v>
      </c>
      <c r="B4994" t="s">
        <v>347</v>
      </c>
      <c r="C4994" t="s">
        <v>347</v>
      </c>
      <c r="D4994" t="s">
        <v>347</v>
      </c>
      <c r="E4994" t="s">
        <v>258</v>
      </c>
      <c r="F4994" t="s">
        <v>259</v>
      </c>
      <c r="G4994" s="105">
        <v>17</v>
      </c>
      <c r="H4994" t="s">
        <v>362</v>
      </c>
      <c r="I4994" t="s">
        <v>398</v>
      </c>
      <c r="J4994" t="s">
        <v>41</v>
      </c>
      <c r="K4994" s="105">
        <v>206</v>
      </c>
      <c r="L4994" s="106">
        <v>0.12461999803781509</v>
      </c>
      <c r="N4994" s="105">
        <v>1759</v>
      </c>
      <c r="O4994" s="106">
        <v>0.1134900003671646</v>
      </c>
      <c r="Q4994" s="105">
        <v>40324</v>
      </c>
      <c r="R4994" s="106">
        <v>0.177279993891716</v>
      </c>
      <c r="S4994" s="107"/>
    </row>
    <row r="4995" spans="1:19" x14ac:dyDescent="0.25">
      <c r="A4995" t="s">
        <v>331</v>
      </c>
      <c r="B4995" t="s">
        <v>347</v>
      </c>
      <c r="C4995" t="s">
        <v>347</v>
      </c>
      <c r="D4995" t="s">
        <v>347</v>
      </c>
      <c r="E4995" t="s">
        <v>258</v>
      </c>
      <c r="F4995" t="s">
        <v>259</v>
      </c>
      <c r="G4995" s="105">
        <v>17</v>
      </c>
      <c r="H4995" t="s">
        <v>362</v>
      </c>
      <c r="I4995" t="s">
        <v>398</v>
      </c>
      <c r="J4995" t="s">
        <v>40</v>
      </c>
      <c r="K4995" s="105">
        <v>358</v>
      </c>
      <c r="L4995" s="106">
        <v>0.21658000349998471</v>
      </c>
      <c r="N4995" s="105">
        <v>3316</v>
      </c>
      <c r="O4995" s="106">
        <v>0.21394999325275421</v>
      </c>
      <c r="Q4995" s="105">
        <v>47952</v>
      </c>
      <c r="R4995" s="106">
        <v>0.21082000434398651</v>
      </c>
      <c r="S4995" s="107"/>
    </row>
    <row r="4996" spans="1:19" x14ac:dyDescent="0.25">
      <c r="A4996" t="s">
        <v>331</v>
      </c>
      <c r="B4996" t="s">
        <v>347</v>
      </c>
      <c r="C4996" t="s">
        <v>347</v>
      </c>
      <c r="D4996" t="s">
        <v>347</v>
      </c>
      <c r="E4996" t="s">
        <v>258</v>
      </c>
      <c r="F4996" t="s">
        <v>259</v>
      </c>
      <c r="G4996">
        <v>17</v>
      </c>
      <c r="H4996" t="s">
        <v>362</v>
      </c>
      <c r="I4996" t="s">
        <v>398</v>
      </c>
      <c r="J4996" t="s">
        <v>39</v>
      </c>
      <c r="K4996">
        <v>430</v>
      </c>
      <c r="L4996" s="106">
        <v>0.26012998819351202</v>
      </c>
      <c r="N4996">
        <v>3938</v>
      </c>
      <c r="O4996" s="106">
        <v>0.25407999753952032</v>
      </c>
      <c r="Q4996">
        <v>51770</v>
      </c>
      <c r="R4996" s="106">
        <v>0.22759999334812159</v>
      </c>
    </row>
    <row r="4997" spans="1:19" x14ac:dyDescent="0.25">
      <c r="A4997" t="s">
        <v>331</v>
      </c>
      <c r="B4997" t="s">
        <v>347</v>
      </c>
      <c r="C4997" t="s">
        <v>347</v>
      </c>
      <c r="D4997" t="s">
        <v>347</v>
      </c>
      <c r="E4997" t="s">
        <v>258</v>
      </c>
      <c r="F4997" t="s">
        <v>259</v>
      </c>
      <c r="G4997">
        <v>17</v>
      </c>
      <c r="H4997" t="s">
        <v>362</v>
      </c>
      <c r="I4997" t="s">
        <v>398</v>
      </c>
      <c r="J4997" t="s">
        <v>400</v>
      </c>
      <c r="K4997">
        <v>641</v>
      </c>
      <c r="L4997" s="106">
        <v>0.38778001070022577</v>
      </c>
      <c r="N4997">
        <v>5828</v>
      </c>
      <c r="O4997" s="106">
        <v>0.37602001428604132</v>
      </c>
      <c r="Q4997">
        <v>54628</v>
      </c>
      <c r="R4997" s="106">
        <v>0.24017000198364261</v>
      </c>
    </row>
    <row r="4998" spans="1:19" x14ac:dyDescent="0.25">
      <c r="A4998" t="s">
        <v>331</v>
      </c>
      <c r="B4998" t="s">
        <v>347</v>
      </c>
      <c r="C4998" t="s">
        <v>347</v>
      </c>
      <c r="D4998" t="s">
        <v>347</v>
      </c>
      <c r="E4998" t="s">
        <v>258</v>
      </c>
      <c r="F4998" t="s">
        <v>259</v>
      </c>
      <c r="G4998" s="105">
        <v>17</v>
      </c>
      <c r="H4998" t="s">
        <v>362</v>
      </c>
      <c r="I4998" t="s">
        <v>422</v>
      </c>
      <c r="J4998" t="s">
        <v>429</v>
      </c>
      <c r="K4998" s="105">
        <v>1063</v>
      </c>
      <c r="L4998" s="106">
        <v>0.64306998252868652</v>
      </c>
      <c r="N4998" s="105">
        <v>2834</v>
      </c>
      <c r="O4998" s="106">
        <v>0.1828500032424927</v>
      </c>
      <c r="Q4998" s="105">
        <v>80101</v>
      </c>
      <c r="R4998" s="106">
        <v>0.3521600067615509</v>
      </c>
      <c r="S4998" s="107"/>
    </row>
    <row r="4999" spans="1:19" x14ac:dyDescent="0.25">
      <c r="A4999" t="s">
        <v>331</v>
      </c>
      <c r="B4999" t="s">
        <v>347</v>
      </c>
      <c r="C4999" t="s">
        <v>347</v>
      </c>
      <c r="D4999" t="s">
        <v>347</v>
      </c>
      <c r="E4999" t="s">
        <v>258</v>
      </c>
      <c r="F4999" t="s">
        <v>259</v>
      </c>
      <c r="G4999">
        <v>17</v>
      </c>
      <c r="H4999" t="s">
        <v>362</v>
      </c>
      <c r="I4999" t="s">
        <v>422</v>
      </c>
      <c r="J4999" t="s">
        <v>423</v>
      </c>
      <c r="K4999">
        <v>429</v>
      </c>
      <c r="L4999" s="106">
        <v>0.25953000783920288</v>
      </c>
      <c r="M4999" s="106">
        <v>0.72711998224258423</v>
      </c>
      <c r="N4999">
        <v>11068</v>
      </c>
      <c r="O4999" s="106">
        <v>0.71411001682281494</v>
      </c>
      <c r="P4999" s="106">
        <v>0.87389999628067017</v>
      </c>
      <c r="Q4999">
        <v>119646</v>
      </c>
      <c r="R4999" s="106">
        <v>0.52600997686386108</v>
      </c>
      <c r="S4999" s="106">
        <v>0.81194001436233521</v>
      </c>
    </row>
    <row r="5000" spans="1:19" x14ac:dyDescent="0.25">
      <c r="A5000" t="s">
        <v>331</v>
      </c>
      <c r="B5000" t="s">
        <v>347</v>
      </c>
      <c r="C5000" t="s">
        <v>347</v>
      </c>
      <c r="D5000" t="s">
        <v>347</v>
      </c>
      <c r="E5000" t="s">
        <v>258</v>
      </c>
      <c r="F5000" t="s">
        <v>259</v>
      </c>
      <c r="G5000" s="105">
        <v>17</v>
      </c>
      <c r="H5000" t="s">
        <v>362</v>
      </c>
      <c r="I5000" t="s">
        <v>422</v>
      </c>
      <c r="J5000" t="s">
        <v>424</v>
      </c>
      <c r="K5000" s="105">
        <v>80</v>
      </c>
      <c r="L5000" s="106">
        <v>4.8399999737739563E-2</v>
      </c>
      <c r="M5000" s="106">
        <v>0.13559000194072721</v>
      </c>
      <c r="N5000" s="105">
        <v>859</v>
      </c>
      <c r="O5000" s="106">
        <v>5.5420000106096268E-2</v>
      </c>
      <c r="P5000" s="106">
        <v>6.7819997668266296E-2</v>
      </c>
      <c r="Q5000" s="105">
        <v>17180</v>
      </c>
      <c r="R5000" s="106">
        <v>7.5530000030994415E-2</v>
      </c>
      <c r="S5000" s="107">
        <v>0.11659000068902969</v>
      </c>
    </row>
    <row r="5001" spans="1:19" x14ac:dyDescent="0.25">
      <c r="A5001" t="s">
        <v>331</v>
      </c>
      <c r="B5001" t="s">
        <v>347</v>
      </c>
      <c r="C5001" t="s">
        <v>347</v>
      </c>
      <c r="D5001" t="s">
        <v>347</v>
      </c>
      <c r="E5001" t="s">
        <v>258</v>
      </c>
      <c r="F5001" t="s">
        <v>259</v>
      </c>
      <c r="G5001" s="105">
        <v>17</v>
      </c>
      <c r="H5001" t="s">
        <v>362</v>
      </c>
      <c r="I5001" t="s">
        <v>422</v>
      </c>
      <c r="J5001" t="s">
        <v>425</v>
      </c>
      <c r="K5001" s="105">
        <v>46</v>
      </c>
      <c r="L5001" s="106">
        <v>2.7829999104142189E-2</v>
      </c>
      <c r="M5001" s="106">
        <v>7.7969998121261597E-2</v>
      </c>
      <c r="N5001" s="105">
        <v>394</v>
      </c>
      <c r="O5001" s="106">
        <v>2.5420000776648521E-2</v>
      </c>
      <c r="P5001" s="106">
        <v>3.1109999865293499E-2</v>
      </c>
      <c r="Q5001" s="105">
        <v>6082</v>
      </c>
      <c r="R5001" s="106">
        <v>2.6739999651908871E-2</v>
      </c>
      <c r="S5001" s="107">
        <v>4.1269998997449868E-2</v>
      </c>
    </row>
    <row r="5002" spans="1:19" x14ac:dyDescent="0.25">
      <c r="A5002" t="s">
        <v>331</v>
      </c>
      <c r="B5002" t="s">
        <v>347</v>
      </c>
      <c r="C5002" t="s">
        <v>347</v>
      </c>
      <c r="D5002" t="s">
        <v>347</v>
      </c>
      <c r="E5002" t="s">
        <v>258</v>
      </c>
      <c r="F5002" t="s">
        <v>259</v>
      </c>
      <c r="G5002">
        <v>17</v>
      </c>
      <c r="H5002" t="s">
        <v>362</v>
      </c>
      <c r="I5002" t="s">
        <v>422</v>
      </c>
      <c r="J5002" t="s">
        <v>426</v>
      </c>
      <c r="K5002">
        <v>33</v>
      </c>
      <c r="L5002" s="106">
        <v>1.9959999248385429E-2</v>
      </c>
      <c r="M5002" s="106">
        <v>5.5929999798536301E-2</v>
      </c>
      <c r="N5002">
        <v>288</v>
      </c>
      <c r="O5002" s="106">
        <v>1.8580000847578049E-2</v>
      </c>
      <c r="P5002" s="106">
        <v>2.2740000858902931E-2</v>
      </c>
      <c r="Q5002">
        <v>3672</v>
      </c>
      <c r="R5002" s="106">
        <v>1.6140000894665722E-2</v>
      </c>
      <c r="S5002" s="106">
        <v>2.491999976336956E-2</v>
      </c>
    </row>
    <row r="5003" spans="1:19" x14ac:dyDescent="0.25">
      <c r="A5003" t="s">
        <v>331</v>
      </c>
      <c r="B5003" t="s">
        <v>347</v>
      </c>
      <c r="C5003" t="s">
        <v>347</v>
      </c>
      <c r="D5003" t="s">
        <v>347</v>
      </c>
      <c r="E5003" t="s">
        <v>258</v>
      </c>
      <c r="F5003" t="s">
        <v>259</v>
      </c>
      <c r="G5003">
        <v>17</v>
      </c>
      <c r="H5003" t="s">
        <v>362</v>
      </c>
      <c r="I5003" t="s">
        <v>422</v>
      </c>
      <c r="J5003" t="s">
        <v>427</v>
      </c>
      <c r="K5003">
        <v>2</v>
      </c>
      <c r="L5003" s="106">
        <v>1.210000016726553E-3</v>
      </c>
      <c r="M5003" s="106">
        <v>3.3899999689310789E-3</v>
      </c>
      <c r="N5003">
        <v>56</v>
      </c>
      <c r="O5003" s="106">
        <v>3.6100000143051152E-3</v>
      </c>
      <c r="P5003" s="106">
        <v>4.4200001284480086E-3</v>
      </c>
      <c r="Q5003">
        <v>766</v>
      </c>
      <c r="R5003" s="106">
        <v>3.3700000494718552E-3</v>
      </c>
      <c r="S5003" s="106">
        <v>5.2000000141561031E-3</v>
      </c>
    </row>
    <row r="5004" spans="1:19" x14ac:dyDescent="0.25">
      <c r="A5004" t="s">
        <v>331</v>
      </c>
      <c r="B5004" t="s">
        <v>347</v>
      </c>
      <c r="C5004" t="s">
        <v>347</v>
      </c>
      <c r="D5004" t="s">
        <v>347</v>
      </c>
      <c r="E5004" t="s">
        <v>258</v>
      </c>
      <c r="F5004" t="s">
        <v>259</v>
      </c>
      <c r="G5004" s="105">
        <v>17</v>
      </c>
      <c r="H5004" t="s">
        <v>362</v>
      </c>
      <c r="I5004" t="s">
        <v>422</v>
      </c>
      <c r="J5004" t="s">
        <v>428</v>
      </c>
      <c r="K5004" s="105">
        <v>0</v>
      </c>
      <c r="L5004" s="106">
        <v>0</v>
      </c>
      <c r="M5004" s="106">
        <v>0</v>
      </c>
      <c r="N5004" s="105">
        <v>0</v>
      </c>
      <c r="O5004" s="106">
        <v>0</v>
      </c>
      <c r="P5004" s="106">
        <v>0</v>
      </c>
      <c r="Q5004" s="105">
        <v>12</v>
      </c>
      <c r="R5004" s="106">
        <v>4.9999998736893758E-5</v>
      </c>
      <c r="S5004" s="107">
        <v>7.9999997979030013E-5</v>
      </c>
    </row>
    <row r="5005" spans="1:19" x14ac:dyDescent="0.25">
      <c r="A5005" t="s">
        <v>331</v>
      </c>
      <c r="B5005" t="s">
        <v>347</v>
      </c>
      <c r="C5005" t="s">
        <v>347</v>
      </c>
      <c r="D5005" t="s">
        <v>347</v>
      </c>
      <c r="E5005" t="s">
        <v>258</v>
      </c>
      <c r="F5005" t="s">
        <v>259</v>
      </c>
      <c r="G5005">
        <v>17</v>
      </c>
      <c r="H5005" t="s">
        <v>362</v>
      </c>
      <c r="I5005" t="s">
        <v>430</v>
      </c>
      <c r="J5005" t="s">
        <v>434</v>
      </c>
      <c r="K5005">
        <v>47</v>
      </c>
      <c r="L5005" s="106">
        <v>2.8429999947547909E-2</v>
      </c>
      <c r="M5005" s="106">
        <v>2.9050000011920929E-2</v>
      </c>
      <c r="N5005">
        <v>335</v>
      </c>
      <c r="O5005" s="106">
        <v>2.1609999239444729E-2</v>
      </c>
      <c r="P5005" s="106">
        <v>2.2469999268651009E-2</v>
      </c>
      <c r="Q5005">
        <v>4987</v>
      </c>
      <c r="R5005" s="106">
        <v>2.1919999271631241E-2</v>
      </c>
      <c r="S5005" s="106">
        <v>2.2490000352263451E-2</v>
      </c>
    </row>
    <row r="5006" spans="1:19" x14ac:dyDescent="0.25">
      <c r="A5006" t="s">
        <v>331</v>
      </c>
      <c r="B5006" t="s">
        <v>347</v>
      </c>
      <c r="C5006" t="s">
        <v>347</v>
      </c>
      <c r="D5006" t="s">
        <v>347</v>
      </c>
      <c r="E5006" t="s">
        <v>258</v>
      </c>
      <c r="F5006" t="s">
        <v>259</v>
      </c>
      <c r="G5006">
        <v>17</v>
      </c>
      <c r="H5006" t="s">
        <v>362</v>
      </c>
      <c r="I5006" t="s">
        <v>430</v>
      </c>
      <c r="J5006" t="s">
        <v>432</v>
      </c>
      <c r="K5006">
        <v>193</v>
      </c>
      <c r="L5006" s="106">
        <v>0.1167600005865097</v>
      </c>
      <c r="M5006" s="106">
        <v>0.1192800030112267</v>
      </c>
      <c r="N5006">
        <v>1570</v>
      </c>
      <c r="O5006" s="106">
        <v>0.10130000114440919</v>
      </c>
      <c r="P5006" s="106">
        <v>0.1053000018000603</v>
      </c>
      <c r="Q5006">
        <v>18498</v>
      </c>
      <c r="R5006" s="106">
        <v>8.1320002675056458E-2</v>
      </c>
      <c r="S5006" s="106">
        <v>8.343999832868576E-2</v>
      </c>
    </row>
    <row r="5007" spans="1:19" x14ac:dyDescent="0.25">
      <c r="A5007" t="s">
        <v>331</v>
      </c>
      <c r="B5007" t="s">
        <v>347</v>
      </c>
      <c r="C5007" t="s">
        <v>347</v>
      </c>
      <c r="D5007" t="s">
        <v>347</v>
      </c>
      <c r="E5007" t="s">
        <v>258</v>
      </c>
      <c r="F5007" t="s">
        <v>259</v>
      </c>
      <c r="G5007">
        <v>17</v>
      </c>
      <c r="H5007" t="s">
        <v>362</v>
      </c>
      <c r="I5007" t="s">
        <v>430</v>
      </c>
      <c r="J5007" t="s">
        <v>435</v>
      </c>
      <c r="K5007">
        <v>0</v>
      </c>
      <c r="L5007" s="106">
        <v>0</v>
      </c>
      <c r="M5007" s="106">
        <v>0</v>
      </c>
      <c r="N5007">
        <v>12</v>
      </c>
      <c r="O5007" s="106">
        <v>7.6999998418614268E-4</v>
      </c>
      <c r="P5007" s="106">
        <v>7.9999997979030013E-4</v>
      </c>
      <c r="Q5007">
        <v>391</v>
      </c>
      <c r="R5007" s="106">
        <v>1.7199999419972301E-3</v>
      </c>
      <c r="S5007" s="106">
        <v>1.760000013746321E-3</v>
      </c>
    </row>
    <row r="5008" spans="1:19" x14ac:dyDescent="0.25">
      <c r="A5008" t="s">
        <v>331</v>
      </c>
      <c r="B5008" t="s">
        <v>347</v>
      </c>
      <c r="C5008" t="s">
        <v>347</v>
      </c>
      <c r="D5008" t="s">
        <v>347</v>
      </c>
      <c r="E5008" t="s">
        <v>258</v>
      </c>
      <c r="F5008" t="s">
        <v>259</v>
      </c>
      <c r="G5008">
        <v>17</v>
      </c>
      <c r="H5008" t="s">
        <v>362</v>
      </c>
      <c r="I5008" t="s">
        <v>430</v>
      </c>
      <c r="J5008" t="s">
        <v>436</v>
      </c>
      <c r="K5008">
        <v>51</v>
      </c>
      <c r="L5008" s="106">
        <v>3.085000067949295E-2</v>
      </c>
      <c r="M5008" s="106">
        <v>3.1520001590251923E-2</v>
      </c>
      <c r="N5008">
        <v>518</v>
      </c>
      <c r="O5008" s="106">
        <v>3.3420000225305557E-2</v>
      </c>
      <c r="P5008" s="106">
        <v>3.474000096321106E-2</v>
      </c>
      <c r="Q5008">
        <v>6784</v>
      </c>
      <c r="R5008" s="106">
        <v>2.9829999431967739E-2</v>
      </c>
      <c r="S5008" s="106">
        <v>3.060000017285347E-2</v>
      </c>
    </row>
    <row r="5009" spans="1:19" x14ac:dyDescent="0.25">
      <c r="A5009" t="s">
        <v>331</v>
      </c>
      <c r="B5009" t="s">
        <v>347</v>
      </c>
      <c r="C5009" t="s">
        <v>347</v>
      </c>
      <c r="D5009" t="s">
        <v>347</v>
      </c>
      <c r="E5009" t="s">
        <v>258</v>
      </c>
      <c r="F5009" t="s">
        <v>259</v>
      </c>
      <c r="G5009">
        <v>17</v>
      </c>
      <c r="H5009" t="s">
        <v>362</v>
      </c>
      <c r="I5009" t="s">
        <v>430</v>
      </c>
      <c r="J5009" t="s">
        <v>431</v>
      </c>
      <c r="K5009">
        <v>297</v>
      </c>
      <c r="L5009" s="106">
        <v>0.1796700060367584</v>
      </c>
      <c r="M5009" s="106">
        <v>0.18355999886989591</v>
      </c>
      <c r="N5009">
        <v>4962</v>
      </c>
      <c r="O5009" s="106">
        <v>0.3201499879360199</v>
      </c>
      <c r="P5009" s="106">
        <v>0.3328000009059906</v>
      </c>
      <c r="Q5009">
        <v>77035</v>
      </c>
      <c r="R5009" s="106">
        <v>0.33867999911308289</v>
      </c>
      <c r="S5009" s="106">
        <v>0.3474699854850769</v>
      </c>
    </row>
    <row r="5010" spans="1:19" x14ac:dyDescent="0.25">
      <c r="A5010" t="s">
        <v>331</v>
      </c>
      <c r="B5010" t="s">
        <v>347</v>
      </c>
      <c r="C5010" t="s">
        <v>347</v>
      </c>
      <c r="D5010" t="s">
        <v>347</v>
      </c>
      <c r="E5010" t="s">
        <v>258</v>
      </c>
      <c r="F5010" t="s">
        <v>259</v>
      </c>
      <c r="G5010" s="105">
        <v>17</v>
      </c>
      <c r="H5010" t="s">
        <v>362</v>
      </c>
      <c r="I5010" t="s">
        <v>430</v>
      </c>
      <c r="J5010" t="s">
        <v>502</v>
      </c>
      <c r="K5010" s="105">
        <v>1030</v>
      </c>
      <c r="L5010" s="106">
        <v>0.62310999631881714</v>
      </c>
      <c r="M5010" s="106">
        <v>0.63659000396728516</v>
      </c>
      <c r="N5010" s="105">
        <v>7513</v>
      </c>
      <c r="O5010" s="106">
        <v>0.4847399890422821</v>
      </c>
      <c r="P5010" s="106">
        <v>0.50388997793197632</v>
      </c>
      <c r="Q5010" s="105">
        <v>114008</v>
      </c>
      <c r="R5010" s="106">
        <v>0.5012199878692627</v>
      </c>
      <c r="S5010" s="107">
        <v>0.51424002647399902</v>
      </c>
    </row>
    <row r="5011" spans="1:19" x14ac:dyDescent="0.25">
      <c r="A5011" t="s">
        <v>331</v>
      </c>
      <c r="B5011" t="s">
        <v>347</v>
      </c>
      <c r="C5011" t="s">
        <v>347</v>
      </c>
      <c r="D5011" t="s">
        <v>347</v>
      </c>
      <c r="E5011" t="s">
        <v>258</v>
      </c>
      <c r="F5011" t="s">
        <v>259</v>
      </c>
      <c r="G5011" s="105">
        <v>17</v>
      </c>
      <c r="H5011" t="s">
        <v>362</v>
      </c>
      <c r="I5011" t="s">
        <v>430</v>
      </c>
      <c r="J5011" t="s">
        <v>86</v>
      </c>
      <c r="K5011" s="105">
        <v>35</v>
      </c>
      <c r="L5011" s="106">
        <v>2.1169999614357948E-2</v>
      </c>
      <c r="N5011" s="105">
        <v>589</v>
      </c>
      <c r="O5011" s="106">
        <v>3.7999998778104782E-2</v>
      </c>
      <c r="Q5011" s="105">
        <v>5756</v>
      </c>
      <c r="R5011" s="106">
        <v>2.5310000404715541E-2</v>
      </c>
      <c r="S5011" s="107"/>
    </row>
    <row r="5012" spans="1:19" x14ac:dyDescent="0.25">
      <c r="A5012" t="s">
        <v>331</v>
      </c>
      <c r="B5012" t="s">
        <v>347</v>
      </c>
      <c r="C5012" t="s">
        <v>347</v>
      </c>
      <c r="D5012" t="s">
        <v>347</v>
      </c>
      <c r="E5012" t="s">
        <v>258</v>
      </c>
      <c r="F5012" t="s">
        <v>259</v>
      </c>
      <c r="G5012" s="105">
        <v>17</v>
      </c>
      <c r="H5012" t="s">
        <v>362</v>
      </c>
      <c r="I5012" t="s">
        <v>401</v>
      </c>
      <c r="J5012" t="s">
        <v>405</v>
      </c>
      <c r="K5012" s="105">
        <v>1183</v>
      </c>
      <c r="L5012" s="106">
        <v>0.71566998958587646</v>
      </c>
      <c r="M5012" s="106">
        <v>0.73938000202178955</v>
      </c>
      <c r="N5012" s="105">
        <v>11387</v>
      </c>
      <c r="O5012" s="106">
        <v>0.73469001054763794</v>
      </c>
      <c r="P5012" s="106">
        <v>0.77828001976013184</v>
      </c>
      <c r="Q5012" s="105">
        <v>171311</v>
      </c>
      <c r="R5012" s="106">
        <v>0.75314998626708984</v>
      </c>
      <c r="S5012" s="107">
        <v>0.77806001901626587</v>
      </c>
    </row>
    <row r="5013" spans="1:19" x14ac:dyDescent="0.25">
      <c r="A5013" t="s">
        <v>331</v>
      </c>
      <c r="B5013" t="s">
        <v>347</v>
      </c>
      <c r="C5013" t="s">
        <v>347</v>
      </c>
      <c r="D5013" t="s">
        <v>347</v>
      </c>
      <c r="E5013" t="s">
        <v>258</v>
      </c>
      <c r="F5013" t="s">
        <v>259</v>
      </c>
      <c r="G5013">
        <v>17</v>
      </c>
      <c r="H5013" t="s">
        <v>362</v>
      </c>
      <c r="I5013" t="s">
        <v>401</v>
      </c>
      <c r="J5013" t="s">
        <v>412</v>
      </c>
      <c r="K5013">
        <v>185</v>
      </c>
      <c r="L5013" s="106">
        <v>0.1119199991226196</v>
      </c>
      <c r="M5013" s="106">
        <v>0.1156300008296967</v>
      </c>
      <c r="N5013">
        <v>1477</v>
      </c>
      <c r="O5013" s="106">
        <v>9.5299996435642242E-2</v>
      </c>
      <c r="P5013" s="106">
        <v>0.1009500026702881</v>
      </c>
      <c r="Q5013">
        <v>22313</v>
      </c>
      <c r="R5013" s="106">
        <v>9.8099999129772186E-2</v>
      </c>
      <c r="S5013" s="106">
        <v>0.10134000331163411</v>
      </c>
    </row>
    <row r="5014" spans="1:19" x14ac:dyDescent="0.25">
      <c r="A5014" t="s">
        <v>331</v>
      </c>
      <c r="B5014" t="s">
        <v>347</v>
      </c>
      <c r="C5014" t="s">
        <v>347</v>
      </c>
      <c r="D5014" t="s">
        <v>347</v>
      </c>
      <c r="E5014" t="s">
        <v>258</v>
      </c>
      <c r="F5014" t="s">
        <v>259</v>
      </c>
      <c r="G5014" s="105">
        <v>17</v>
      </c>
      <c r="H5014" t="s">
        <v>362</v>
      </c>
      <c r="I5014" t="s">
        <v>401</v>
      </c>
      <c r="J5014" t="s">
        <v>413</v>
      </c>
      <c r="K5014" s="105">
        <v>122</v>
      </c>
      <c r="L5014" s="106">
        <v>7.3810003697872162E-2</v>
      </c>
      <c r="M5014" s="106">
        <v>7.6250001788139343E-2</v>
      </c>
      <c r="N5014" s="105">
        <v>1010</v>
      </c>
      <c r="O5014" s="106">
        <v>6.516999751329422E-2</v>
      </c>
      <c r="P5014" s="106">
        <v>6.9030001759529114E-2</v>
      </c>
      <c r="Q5014" s="105">
        <v>15680</v>
      </c>
      <c r="R5014" s="106">
        <v>6.8939998745918274E-2</v>
      </c>
      <c r="S5014" s="107">
        <v>7.1220003068447113E-2</v>
      </c>
    </row>
    <row r="5015" spans="1:19" x14ac:dyDescent="0.25">
      <c r="A5015" t="s">
        <v>331</v>
      </c>
      <c r="B5015" t="s">
        <v>347</v>
      </c>
      <c r="C5015" t="s">
        <v>347</v>
      </c>
      <c r="D5015" t="s">
        <v>347</v>
      </c>
      <c r="E5015" t="s">
        <v>258</v>
      </c>
      <c r="F5015" t="s">
        <v>259</v>
      </c>
      <c r="G5015" s="105">
        <v>17</v>
      </c>
      <c r="H5015" t="s">
        <v>362</v>
      </c>
      <c r="I5015" t="s">
        <v>401</v>
      </c>
      <c r="J5015" t="s">
        <v>441</v>
      </c>
      <c r="K5015" s="105">
        <v>53</v>
      </c>
      <c r="L5015" s="106">
        <v>3.2060001045465469E-2</v>
      </c>
      <c r="N5015" s="105">
        <v>868</v>
      </c>
      <c r="O5015" s="106">
        <v>5.6000001728534698E-2</v>
      </c>
      <c r="Q5015" s="105">
        <v>7283</v>
      </c>
      <c r="R5015" s="106">
        <v>3.2019998878240592E-2</v>
      </c>
      <c r="S5015" s="107"/>
    </row>
    <row r="5016" spans="1:19" x14ac:dyDescent="0.25">
      <c r="A5016" t="s">
        <v>331</v>
      </c>
      <c r="B5016" t="s">
        <v>347</v>
      </c>
      <c r="C5016" t="s">
        <v>347</v>
      </c>
      <c r="D5016" t="s">
        <v>347</v>
      </c>
      <c r="E5016" t="s">
        <v>258</v>
      </c>
      <c r="F5016" t="s">
        <v>259</v>
      </c>
      <c r="G5016" s="105">
        <v>17</v>
      </c>
      <c r="H5016" t="s">
        <v>362</v>
      </c>
      <c r="I5016" t="s">
        <v>401</v>
      </c>
      <c r="J5016" t="s">
        <v>414</v>
      </c>
      <c r="K5016" s="105">
        <v>110</v>
      </c>
      <c r="L5016" s="106">
        <v>6.6550001502037048E-2</v>
      </c>
      <c r="M5016" s="106">
        <v>6.8750001490116119E-2</v>
      </c>
      <c r="N5016" s="105">
        <v>757</v>
      </c>
      <c r="O5016" s="106">
        <v>4.8840001225471497E-2</v>
      </c>
      <c r="P5016" s="106">
        <v>5.1739998161792762E-2</v>
      </c>
      <c r="Q5016" s="105">
        <v>10872</v>
      </c>
      <c r="R5016" s="106">
        <v>4.7800000756978989E-2</v>
      </c>
      <c r="S5016" s="107">
        <v>4.9380000680685043E-2</v>
      </c>
    </row>
    <row r="5017" spans="1:19" x14ac:dyDescent="0.25">
      <c r="A5017" t="s">
        <v>331</v>
      </c>
      <c r="B5017" t="s">
        <v>347</v>
      </c>
      <c r="C5017" t="s">
        <v>347</v>
      </c>
      <c r="D5017" t="s">
        <v>347</v>
      </c>
      <c r="E5017" t="s">
        <v>295</v>
      </c>
      <c r="F5017" t="s">
        <v>296</v>
      </c>
      <c r="G5017" s="105">
        <v>17</v>
      </c>
      <c r="H5017" t="s">
        <v>362</v>
      </c>
      <c r="I5017" t="s">
        <v>349</v>
      </c>
      <c r="J5017" t="s">
        <v>350</v>
      </c>
      <c r="K5017" s="105">
        <v>15</v>
      </c>
      <c r="L5017" s="106">
        <v>2.460000105202198E-3</v>
      </c>
      <c r="N5017" s="105">
        <v>64</v>
      </c>
      <c r="O5017" s="106">
        <v>4.1299997828900814E-3</v>
      </c>
      <c r="Q5017" s="105">
        <v>1130</v>
      </c>
      <c r="R5017" s="106">
        <v>4.9700001254677773E-3</v>
      </c>
      <c r="S5017" s="107"/>
    </row>
    <row r="5018" spans="1:19" x14ac:dyDescent="0.25">
      <c r="A5018" t="s">
        <v>331</v>
      </c>
      <c r="B5018" t="s">
        <v>347</v>
      </c>
      <c r="C5018" t="s">
        <v>347</v>
      </c>
      <c r="D5018" t="s">
        <v>347</v>
      </c>
      <c r="E5018" t="s">
        <v>295</v>
      </c>
      <c r="F5018" t="s">
        <v>296</v>
      </c>
      <c r="G5018" s="105">
        <v>17</v>
      </c>
      <c r="H5018" t="s">
        <v>362</v>
      </c>
      <c r="I5018" t="s">
        <v>349</v>
      </c>
      <c r="J5018" t="s">
        <v>368</v>
      </c>
      <c r="K5018" s="105">
        <v>151</v>
      </c>
      <c r="L5018" s="106">
        <v>2.4749999865889549E-2</v>
      </c>
      <c r="N5018" s="105">
        <v>495</v>
      </c>
      <c r="O5018" s="106">
        <v>3.1939998269081123E-2</v>
      </c>
      <c r="Q5018" s="105">
        <v>8418</v>
      </c>
      <c r="R5018" s="106">
        <v>3.700999915599823E-2</v>
      </c>
      <c r="S5018" s="107"/>
    </row>
    <row r="5019" spans="1:19" x14ac:dyDescent="0.25">
      <c r="A5019" t="s">
        <v>331</v>
      </c>
      <c r="B5019" t="s">
        <v>347</v>
      </c>
      <c r="C5019" t="s">
        <v>347</v>
      </c>
      <c r="D5019" t="s">
        <v>347</v>
      </c>
      <c r="E5019" t="s">
        <v>295</v>
      </c>
      <c r="F5019" t="s">
        <v>296</v>
      </c>
      <c r="G5019" s="105">
        <v>17</v>
      </c>
      <c r="H5019" t="s">
        <v>362</v>
      </c>
      <c r="I5019" t="s">
        <v>349</v>
      </c>
      <c r="J5019" t="s">
        <v>369</v>
      </c>
      <c r="K5019" s="105">
        <v>561</v>
      </c>
      <c r="L5019" s="106">
        <v>9.1940000653266907E-2</v>
      </c>
      <c r="N5019" s="105">
        <v>1938</v>
      </c>
      <c r="O5019" s="106">
        <v>0.12503999471664429</v>
      </c>
      <c r="Q5019" s="105">
        <v>27454</v>
      </c>
      <c r="R5019" s="106">
        <v>0.1207000017166138</v>
      </c>
      <c r="S5019" s="107"/>
    </row>
    <row r="5020" spans="1:19" x14ac:dyDescent="0.25">
      <c r="A5020" t="s">
        <v>331</v>
      </c>
      <c r="B5020" t="s">
        <v>347</v>
      </c>
      <c r="C5020" t="s">
        <v>347</v>
      </c>
      <c r="D5020" t="s">
        <v>347</v>
      </c>
      <c r="E5020" t="s">
        <v>295</v>
      </c>
      <c r="F5020" t="s">
        <v>296</v>
      </c>
      <c r="G5020" s="105">
        <v>17</v>
      </c>
      <c r="H5020" t="s">
        <v>362</v>
      </c>
      <c r="I5020" t="s">
        <v>349</v>
      </c>
      <c r="J5020" t="s">
        <v>370</v>
      </c>
      <c r="K5020" s="105">
        <v>1630</v>
      </c>
      <c r="L5020" s="106">
        <v>0.26712998747825623</v>
      </c>
      <c r="N5020" s="105">
        <v>3851</v>
      </c>
      <c r="O5020" s="106">
        <v>0.2484699934720993</v>
      </c>
      <c r="Q5020" s="105">
        <v>55879</v>
      </c>
      <c r="R5020" s="106">
        <v>0.24567000567913061</v>
      </c>
      <c r="S5020" s="107"/>
    </row>
    <row r="5021" spans="1:19" x14ac:dyDescent="0.25">
      <c r="A5021" t="s">
        <v>331</v>
      </c>
      <c r="B5021" t="s">
        <v>347</v>
      </c>
      <c r="C5021" t="s">
        <v>347</v>
      </c>
      <c r="D5021" t="s">
        <v>347</v>
      </c>
      <c r="E5021" t="s">
        <v>295</v>
      </c>
      <c r="F5021" t="s">
        <v>296</v>
      </c>
      <c r="G5021" s="105">
        <v>17</v>
      </c>
      <c r="H5021" t="s">
        <v>362</v>
      </c>
      <c r="I5021" t="s">
        <v>349</v>
      </c>
      <c r="J5021" t="s">
        <v>371</v>
      </c>
      <c r="K5021" s="105">
        <v>1689</v>
      </c>
      <c r="L5021" s="106">
        <v>0.27678999304771418</v>
      </c>
      <c r="N5021" s="105">
        <v>3691</v>
      </c>
      <c r="O5021" s="106">
        <v>0.23814000189304349</v>
      </c>
      <c r="Q5021" s="105">
        <v>57982</v>
      </c>
      <c r="R5021" s="106">
        <v>0.25490999221801758</v>
      </c>
      <c r="S5021" s="107"/>
    </row>
    <row r="5022" spans="1:19" x14ac:dyDescent="0.25">
      <c r="A5022" t="s">
        <v>331</v>
      </c>
      <c r="B5022" t="s">
        <v>347</v>
      </c>
      <c r="C5022" t="s">
        <v>347</v>
      </c>
      <c r="D5022" t="s">
        <v>347</v>
      </c>
      <c r="E5022" t="s">
        <v>295</v>
      </c>
      <c r="F5022" t="s">
        <v>296</v>
      </c>
      <c r="G5022" s="105">
        <v>17</v>
      </c>
      <c r="H5022" t="s">
        <v>362</v>
      </c>
      <c r="I5022" t="s">
        <v>349</v>
      </c>
      <c r="J5022" t="s">
        <v>372</v>
      </c>
      <c r="K5022" s="105">
        <v>1280</v>
      </c>
      <c r="L5022" s="106">
        <v>0.20976999402046201</v>
      </c>
      <c r="N5022" s="105">
        <v>3124</v>
      </c>
      <c r="O5022" s="106">
        <v>0.20156000554561609</v>
      </c>
      <c r="Q5022" s="105">
        <v>44765</v>
      </c>
      <c r="R5022" s="106">
        <v>0.19679999351501459</v>
      </c>
      <c r="S5022" s="107"/>
    </row>
    <row r="5023" spans="1:19" x14ac:dyDescent="0.25">
      <c r="A5023" t="s">
        <v>331</v>
      </c>
      <c r="B5023" t="s">
        <v>347</v>
      </c>
      <c r="C5023" t="s">
        <v>347</v>
      </c>
      <c r="D5023" t="s">
        <v>347</v>
      </c>
      <c r="E5023" t="s">
        <v>295</v>
      </c>
      <c r="F5023" t="s">
        <v>296</v>
      </c>
      <c r="G5023" s="105">
        <v>17</v>
      </c>
      <c r="H5023" t="s">
        <v>362</v>
      </c>
      <c r="I5023" t="s">
        <v>349</v>
      </c>
      <c r="J5023" t="s">
        <v>373</v>
      </c>
      <c r="K5023" s="105">
        <v>776</v>
      </c>
      <c r="L5023" s="106">
        <v>0.12716999650001529</v>
      </c>
      <c r="N5023" s="105">
        <v>2336</v>
      </c>
      <c r="O5023" s="106">
        <v>0.15072000026702881</v>
      </c>
      <c r="Q5023" s="105">
        <v>31831</v>
      </c>
      <c r="R5023" s="106">
        <v>0.1399399936199188</v>
      </c>
      <c r="S5023" s="107"/>
    </row>
    <row r="5024" spans="1:19" x14ac:dyDescent="0.25">
      <c r="A5024" t="s">
        <v>331</v>
      </c>
      <c r="B5024" t="s">
        <v>347</v>
      </c>
      <c r="C5024" t="s">
        <v>347</v>
      </c>
      <c r="D5024" t="s">
        <v>347</v>
      </c>
      <c r="E5024" t="s">
        <v>295</v>
      </c>
      <c r="F5024" t="s">
        <v>296</v>
      </c>
      <c r="G5024" s="105">
        <v>17</v>
      </c>
      <c r="H5024" t="s">
        <v>362</v>
      </c>
      <c r="I5024" t="s">
        <v>438</v>
      </c>
      <c r="J5024" t="s">
        <v>48</v>
      </c>
      <c r="K5024" s="105">
        <v>5043</v>
      </c>
      <c r="L5024" s="106">
        <v>0.82644999027252197</v>
      </c>
      <c r="M5024" s="106">
        <v>0.8708299994468689</v>
      </c>
      <c r="N5024" s="105">
        <v>12465</v>
      </c>
      <c r="O5024" s="106">
        <v>0.80425000190734863</v>
      </c>
      <c r="P5024" s="106">
        <v>0.85196000337600708</v>
      </c>
      <c r="Q5024" s="105">
        <v>186401</v>
      </c>
      <c r="R5024" s="106">
        <v>0.81949001550674438</v>
      </c>
      <c r="S5024" s="107">
        <v>0.8465999960899353</v>
      </c>
    </row>
    <row r="5025" spans="1:19" x14ac:dyDescent="0.25">
      <c r="A5025" t="s">
        <v>331</v>
      </c>
      <c r="B5025" t="s">
        <v>347</v>
      </c>
      <c r="C5025" t="s">
        <v>347</v>
      </c>
      <c r="D5025" t="s">
        <v>347</v>
      </c>
      <c r="E5025" t="s">
        <v>295</v>
      </c>
      <c r="F5025" t="s">
        <v>296</v>
      </c>
      <c r="G5025" s="105">
        <v>17</v>
      </c>
      <c r="H5025" t="s">
        <v>362</v>
      </c>
      <c r="I5025" t="s">
        <v>438</v>
      </c>
      <c r="J5025" t="s">
        <v>42</v>
      </c>
      <c r="K5025" s="105">
        <v>487</v>
      </c>
      <c r="L5025" s="106">
        <v>7.9810000956058502E-2</v>
      </c>
      <c r="M5025" s="106">
        <v>8.4100000560283661E-2</v>
      </c>
      <c r="N5025" s="105">
        <v>1345</v>
      </c>
      <c r="O5025" s="106">
        <v>8.6779996752738953E-2</v>
      </c>
      <c r="P5025" s="106">
        <v>9.1930001974105835E-2</v>
      </c>
      <c r="Q5025" s="105">
        <v>20350</v>
      </c>
      <c r="R5025" s="106">
        <v>8.9469999074935913E-2</v>
      </c>
      <c r="S5025" s="107">
        <v>9.2430002987384796E-2</v>
      </c>
    </row>
    <row r="5026" spans="1:19" x14ac:dyDescent="0.25">
      <c r="A5026" t="s">
        <v>331</v>
      </c>
      <c r="B5026" t="s">
        <v>347</v>
      </c>
      <c r="C5026" t="s">
        <v>347</v>
      </c>
      <c r="D5026" t="s">
        <v>347</v>
      </c>
      <c r="E5026" t="s">
        <v>295</v>
      </c>
      <c r="F5026" t="s">
        <v>296</v>
      </c>
      <c r="G5026" s="105">
        <v>17</v>
      </c>
      <c r="H5026" t="s">
        <v>362</v>
      </c>
      <c r="I5026" t="s">
        <v>438</v>
      </c>
      <c r="J5026" t="s">
        <v>374</v>
      </c>
      <c r="K5026" s="105">
        <v>261</v>
      </c>
      <c r="L5026" s="106">
        <v>4.276999831199646E-2</v>
      </c>
      <c r="M5026" s="106">
        <v>4.5069999992847443E-2</v>
      </c>
      <c r="N5026" s="105">
        <v>821</v>
      </c>
      <c r="O5026" s="106">
        <v>5.2969999611377723E-2</v>
      </c>
      <c r="P5026" s="106">
        <v>5.6109998375177383E-2</v>
      </c>
      <c r="Q5026" s="105">
        <v>13425</v>
      </c>
      <c r="R5026" s="106">
        <v>5.9020001441240311E-2</v>
      </c>
      <c r="S5026" s="107">
        <v>6.0970000922679901E-2</v>
      </c>
    </row>
    <row r="5027" spans="1:19" x14ac:dyDescent="0.25">
      <c r="A5027" t="s">
        <v>331</v>
      </c>
      <c r="B5027" t="s">
        <v>347</v>
      </c>
      <c r="C5027" t="s">
        <v>347</v>
      </c>
      <c r="D5027" t="s">
        <v>347</v>
      </c>
      <c r="E5027" t="s">
        <v>295</v>
      </c>
      <c r="F5027" t="s">
        <v>296</v>
      </c>
      <c r="G5027">
        <v>17</v>
      </c>
      <c r="H5027" t="s">
        <v>362</v>
      </c>
      <c r="I5027" t="s">
        <v>438</v>
      </c>
      <c r="J5027" t="s">
        <v>86</v>
      </c>
      <c r="K5027">
        <v>311</v>
      </c>
      <c r="L5027" s="106">
        <v>5.096999928355217E-2</v>
      </c>
      <c r="N5027">
        <v>868</v>
      </c>
      <c r="O5027" s="106">
        <v>5.6000001728534698E-2</v>
      </c>
      <c r="Q5027">
        <v>7283</v>
      </c>
      <c r="R5027" s="106">
        <v>3.2019998878240592E-2</v>
      </c>
    </row>
    <row r="5028" spans="1:19" x14ac:dyDescent="0.25">
      <c r="A5028" t="s">
        <v>331</v>
      </c>
      <c r="B5028" t="s">
        <v>347</v>
      </c>
      <c r="C5028" t="s">
        <v>347</v>
      </c>
      <c r="D5028" t="s">
        <v>347</v>
      </c>
      <c r="E5028" t="s">
        <v>295</v>
      </c>
      <c r="F5028" t="s">
        <v>296</v>
      </c>
      <c r="G5028" s="105">
        <v>17</v>
      </c>
      <c r="H5028" t="s">
        <v>362</v>
      </c>
      <c r="I5028" t="s">
        <v>375</v>
      </c>
      <c r="J5028" t="s">
        <v>376</v>
      </c>
      <c r="K5028" s="105">
        <v>1248</v>
      </c>
      <c r="L5028" s="106">
        <v>0.20452000200748441</v>
      </c>
      <c r="N5028" s="105">
        <v>3186</v>
      </c>
      <c r="O5028" s="106">
        <v>0.20555999875068659</v>
      </c>
      <c r="Q5028" s="105">
        <v>47189</v>
      </c>
      <c r="R5028" s="106">
        <v>0.20746000111103061</v>
      </c>
      <c r="S5028" s="107"/>
    </row>
    <row r="5029" spans="1:19" x14ac:dyDescent="0.25">
      <c r="A5029" t="s">
        <v>331</v>
      </c>
      <c r="B5029" t="s">
        <v>347</v>
      </c>
      <c r="C5029" t="s">
        <v>347</v>
      </c>
      <c r="D5029" t="s">
        <v>347</v>
      </c>
      <c r="E5029" t="s">
        <v>295</v>
      </c>
      <c r="F5029" t="s">
        <v>296</v>
      </c>
      <c r="G5029" s="105">
        <v>17</v>
      </c>
      <c r="H5029" t="s">
        <v>362</v>
      </c>
      <c r="I5029" t="s">
        <v>375</v>
      </c>
      <c r="J5029" t="s">
        <v>377</v>
      </c>
      <c r="K5029" s="105">
        <v>1275</v>
      </c>
      <c r="L5029" s="106">
        <v>0.20894999802112579</v>
      </c>
      <c r="N5029" s="105">
        <v>3190</v>
      </c>
      <c r="O5029" s="106">
        <v>0.2058199942111969</v>
      </c>
      <c r="Q5029" s="105">
        <v>47420</v>
      </c>
      <c r="R5029" s="106">
        <v>0.20848000049591059</v>
      </c>
      <c r="S5029" s="107"/>
    </row>
    <row r="5030" spans="1:19" x14ac:dyDescent="0.25">
      <c r="A5030" t="s">
        <v>331</v>
      </c>
      <c r="B5030" t="s">
        <v>347</v>
      </c>
      <c r="C5030" t="s">
        <v>347</v>
      </c>
      <c r="D5030" t="s">
        <v>347</v>
      </c>
      <c r="E5030" t="s">
        <v>295</v>
      </c>
      <c r="F5030" t="s">
        <v>296</v>
      </c>
      <c r="G5030" s="105">
        <v>17</v>
      </c>
      <c r="H5030" t="s">
        <v>362</v>
      </c>
      <c r="I5030" t="s">
        <v>375</v>
      </c>
      <c r="J5030" t="s">
        <v>378</v>
      </c>
      <c r="K5030" s="105">
        <v>1049</v>
      </c>
      <c r="L5030" s="106">
        <v>0.17191000282764429</v>
      </c>
      <c r="N5030" s="105">
        <v>2652</v>
      </c>
      <c r="O5030" s="106">
        <v>0.17111000418663019</v>
      </c>
      <c r="Q5030" s="105">
        <v>37332</v>
      </c>
      <c r="R5030" s="106">
        <v>0.1641300022602081</v>
      </c>
      <c r="S5030" s="107"/>
    </row>
    <row r="5031" spans="1:19" x14ac:dyDescent="0.25">
      <c r="A5031" t="s">
        <v>331</v>
      </c>
      <c r="B5031" t="s">
        <v>347</v>
      </c>
      <c r="C5031" t="s">
        <v>347</v>
      </c>
      <c r="D5031" t="s">
        <v>347</v>
      </c>
      <c r="E5031" t="s">
        <v>295</v>
      </c>
      <c r="F5031" t="s">
        <v>296</v>
      </c>
      <c r="G5031" s="105">
        <v>17</v>
      </c>
      <c r="H5031" t="s">
        <v>362</v>
      </c>
      <c r="I5031" t="s">
        <v>375</v>
      </c>
      <c r="J5031" t="s">
        <v>379</v>
      </c>
      <c r="K5031" s="105">
        <v>1296</v>
      </c>
      <c r="L5031" s="106">
        <v>0.21239000558853149</v>
      </c>
      <c r="N5031" s="105">
        <v>3314</v>
      </c>
      <c r="O5031" s="106">
        <v>0.21381999552249911</v>
      </c>
      <c r="Q5031" s="105">
        <v>47525</v>
      </c>
      <c r="R5031" s="106">
        <v>0.20893999934196469</v>
      </c>
      <c r="S5031" s="107"/>
    </row>
    <row r="5032" spans="1:19" x14ac:dyDescent="0.25">
      <c r="A5032" t="s">
        <v>331</v>
      </c>
      <c r="B5032" t="s">
        <v>347</v>
      </c>
      <c r="C5032" t="s">
        <v>347</v>
      </c>
      <c r="D5032" t="s">
        <v>347</v>
      </c>
      <c r="E5032" t="s">
        <v>295</v>
      </c>
      <c r="F5032" t="s">
        <v>296</v>
      </c>
      <c r="G5032" s="105">
        <v>17</v>
      </c>
      <c r="H5032" t="s">
        <v>362</v>
      </c>
      <c r="I5032" t="s">
        <v>375</v>
      </c>
      <c r="J5032" t="s">
        <v>380</v>
      </c>
      <c r="K5032" s="105">
        <v>1234</v>
      </c>
      <c r="L5032" s="106">
        <v>0.20223000645637509</v>
      </c>
      <c r="N5032" s="105">
        <v>3157</v>
      </c>
      <c r="O5032" s="106">
        <v>0.20369000732898709</v>
      </c>
      <c r="Q5032" s="105">
        <v>47993</v>
      </c>
      <c r="R5032" s="106">
        <v>0.210999995470047</v>
      </c>
      <c r="S5032" s="107"/>
    </row>
    <row r="5033" spans="1:19" x14ac:dyDescent="0.25">
      <c r="A5033" t="s">
        <v>331</v>
      </c>
      <c r="B5033" t="s">
        <v>347</v>
      </c>
      <c r="C5033" t="s">
        <v>347</v>
      </c>
      <c r="D5033" t="s">
        <v>347</v>
      </c>
      <c r="E5033" t="s">
        <v>295</v>
      </c>
      <c r="F5033" t="s">
        <v>296</v>
      </c>
      <c r="G5033">
        <v>17</v>
      </c>
      <c r="H5033" t="s">
        <v>362</v>
      </c>
      <c r="I5033" t="s">
        <v>381</v>
      </c>
      <c r="J5033" t="s">
        <v>382</v>
      </c>
      <c r="K5033">
        <v>123</v>
      </c>
      <c r="L5033" s="106">
        <v>2.01600007712841E-2</v>
      </c>
      <c r="M5033" s="106">
        <v>2.400000020861626E-2</v>
      </c>
      <c r="N5033">
        <v>326</v>
      </c>
      <c r="O5033" s="106">
        <v>2.1029999479651451E-2</v>
      </c>
      <c r="P5033" s="106">
        <v>2.8400000184774399E-2</v>
      </c>
      <c r="Q5033">
        <v>5423</v>
      </c>
      <c r="R5033" s="106">
        <v>2.384000085294247E-2</v>
      </c>
      <c r="S5033" s="106">
        <v>3.0780000612139698E-2</v>
      </c>
    </row>
    <row r="5034" spans="1:19" x14ac:dyDescent="0.25">
      <c r="A5034" t="s">
        <v>331</v>
      </c>
      <c r="B5034" t="s">
        <v>347</v>
      </c>
      <c r="C5034" t="s">
        <v>347</v>
      </c>
      <c r="D5034" t="s">
        <v>347</v>
      </c>
      <c r="E5034" t="s">
        <v>295</v>
      </c>
      <c r="F5034" t="s">
        <v>296</v>
      </c>
      <c r="G5034" s="105">
        <v>17</v>
      </c>
      <c r="H5034" t="s">
        <v>362</v>
      </c>
      <c r="I5034" t="s">
        <v>381</v>
      </c>
      <c r="J5034" t="s">
        <v>383</v>
      </c>
      <c r="K5034" s="105">
        <v>1066</v>
      </c>
      <c r="L5034" s="106">
        <v>0.17470000684261319</v>
      </c>
      <c r="M5034" s="106">
        <v>0.2080000042915344</v>
      </c>
      <c r="N5034" s="105">
        <v>2179</v>
      </c>
      <c r="O5034" s="106">
        <v>0.14058999717235571</v>
      </c>
      <c r="P5034" s="106">
        <v>0.18980999290943151</v>
      </c>
      <c r="Q5034" s="105">
        <v>26007</v>
      </c>
      <c r="R5034" s="106">
        <v>0.11433999985456469</v>
      </c>
      <c r="S5034" s="107">
        <v>0.1476300060749054</v>
      </c>
    </row>
    <row r="5035" spans="1:19" x14ac:dyDescent="0.25">
      <c r="A5035" t="s">
        <v>331</v>
      </c>
      <c r="B5035" t="s">
        <v>347</v>
      </c>
      <c r="C5035" t="s">
        <v>347</v>
      </c>
      <c r="D5035" t="s">
        <v>347</v>
      </c>
      <c r="E5035" t="s">
        <v>295</v>
      </c>
      <c r="F5035" t="s">
        <v>296</v>
      </c>
      <c r="G5035" s="105">
        <v>17</v>
      </c>
      <c r="H5035" t="s">
        <v>362</v>
      </c>
      <c r="I5035" t="s">
        <v>381</v>
      </c>
      <c r="J5035" t="s">
        <v>384</v>
      </c>
      <c r="K5035" s="105">
        <v>3936</v>
      </c>
      <c r="L5035" s="106">
        <v>0.64503002166748047</v>
      </c>
      <c r="M5035" s="106">
        <v>0.76800000667572021</v>
      </c>
      <c r="N5035" s="105">
        <v>8975</v>
      </c>
      <c r="O5035" s="106">
        <v>0.57906997203826904</v>
      </c>
      <c r="P5035" s="106">
        <v>0.78179001808166504</v>
      </c>
      <c r="Q5035" s="105">
        <v>144739</v>
      </c>
      <c r="R5035" s="106">
        <v>0.6363300085067749</v>
      </c>
      <c r="S5035" s="107">
        <v>0.82159000635147095</v>
      </c>
    </row>
    <row r="5036" spans="1:19" x14ac:dyDescent="0.25">
      <c r="A5036" t="s">
        <v>331</v>
      </c>
      <c r="B5036" t="s">
        <v>347</v>
      </c>
      <c r="C5036" t="s">
        <v>347</v>
      </c>
      <c r="D5036" t="s">
        <v>347</v>
      </c>
      <c r="E5036" t="s">
        <v>295</v>
      </c>
      <c r="F5036" t="s">
        <v>296</v>
      </c>
      <c r="G5036" s="105">
        <v>17</v>
      </c>
      <c r="H5036" t="s">
        <v>362</v>
      </c>
      <c r="I5036" t="s">
        <v>381</v>
      </c>
      <c r="J5036" t="s">
        <v>385</v>
      </c>
      <c r="K5036" s="105">
        <v>977</v>
      </c>
      <c r="L5036" s="106">
        <v>0.1601099967956543</v>
      </c>
      <c r="N5036" s="105">
        <v>4019</v>
      </c>
      <c r="O5036" s="106">
        <v>0.25931000709533691</v>
      </c>
      <c r="Q5036" s="105">
        <v>51290</v>
      </c>
      <c r="R5036" s="106">
        <v>0.22549000382423401</v>
      </c>
      <c r="S5036" s="107"/>
    </row>
    <row r="5037" spans="1:19" x14ac:dyDescent="0.25">
      <c r="A5037" t="s">
        <v>331</v>
      </c>
      <c r="B5037" t="s">
        <v>347</v>
      </c>
      <c r="C5037" t="s">
        <v>347</v>
      </c>
      <c r="D5037" t="s">
        <v>347</v>
      </c>
      <c r="E5037" t="s">
        <v>295</v>
      </c>
      <c r="F5037" t="s">
        <v>296</v>
      </c>
      <c r="G5037" s="105">
        <v>17</v>
      </c>
      <c r="H5037" t="s">
        <v>362</v>
      </c>
      <c r="I5037" t="s">
        <v>386</v>
      </c>
      <c r="J5037" t="s">
        <v>387</v>
      </c>
      <c r="K5037" s="105">
        <v>233</v>
      </c>
      <c r="L5037" s="106">
        <v>3.8180001080036163E-2</v>
      </c>
      <c r="M5037" s="106">
        <v>3.9939999580383301E-2</v>
      </c>
      <c r="N5037" s="105">
        <v>837</v>
      </c>
      <c r="O5037" s="106">
        <v>5.4000001400709152E-2</v>
      </c>
      <c r="P5037" s="106">
        <v>5.6620001792907708E-2</v>
      </c>
      <c r="Q5037" s="105">
        <v>12181</v>
      </c>
      <c r="R5037" s="106">
        <v>5.3550001233816147E-2</v>
      </c>
      <c r="S5037" s="107">
        <v>5.4999999701976783E-2</v>
      </c>
    </row>
    <row r="5038" spans="1:19" x14ac:dyDescent="0.25">
      <c r="A5038" t="s">
        <v>331</v>
      </c>
      <c r="B5038" t="s">
        <v>347</v>
      </c>
      <c r="C5038" t="s">
        <v>347</v>
      </c>
      <c r="D5038" t="s">
        <v>347</v>
      </c>
      <c r="E5038" t="s">
        <v>295</v>
      </c>
      <c r="F5038" t="s">
        <v>296</v>
      </c>
      <c r="G5038" s="105">
        <v>17</v>
      </c>
      <c r="H5038" t="s">
        <v>362</v>
      </c>
      <c r="I5038" t="s">
        <v>386</v>
      </c>
      <c r="J5038" t="s">
        <v>388</v>
      </c>
      <c r="K5038" s="105">
        <v>103</v>
      </c>
      <c r="L5038" s="106">
        <v>1.688000001013279E-2</v>
      </c>
      <c r="M5038" s="106">
        <v>1.7659999430179599E-2</v>
      </c>
      <c r="N5038" s="105">
        <v>262</v>
      </c>
      <c r="O5038" s="106">
        <v>1.6899999231100079E-2</v>
      </c>
      <c r="P5038" s="106">
        <v>1.7720000818371769E-2</v>
      </c>
      <c r="Q5038" s="105">
        <v>6321</v>
      </c>
      <c r="R5038" s="106">
        <v>2.77900006622076E-2</v>
      </c>
      <c r="S5038" s="107">
        <v>2.8540000319480899E-2</v>
      </c>
    </row>
    <row r="5039" spans="1:19" x14ac:dyDescent="0.25">
      <c r="A5039" t="s">
        <v>331</v>
      </c>
      <c r="B5039" t="s">
        <v>347</v>
      </c>
      <c r="C5039" t="s">
        <v>347</v>
      </c>
      <c r="D5039" t="s">
        <v>347</v>
      </c>
      <c r="E5039" t="s">
        <v>295</v>
      </c>
      <c r="F5039" t="s">
        <v>296</v>
      </c>
      <c r="G5039" s="105">
        <v>17</v>
      </c>
      <c r="H5039" t="s">
        <v>362</v>
      </c>
      <c r="I5039" t="s">
        <v>386</v>
      </c>
      <c r="J5039" t="s">
        <v>85</v>
      </c>
      <c r="K5039" s="105">
        <v>181</v>
      </c>
      <c r="L5039" s="106">
        <v>2.9659999534487721E-2</v>
      </c>
      <c r="M5039" s="106">
        <v>3.102999925613403E-2</v>
      </c>
      <c r="N5039" s="105">
        <v>389</v>
      </c>
      <c r="O5039" s="106">
        <v>2.5100000202655789E-2</v>
      </c>
      <c r="P5039" s="106">
        <v>2.6319999247789379E-2</v>
      </c>
      <c r="Q5039" s="105">
        <v>4872</v>
      </c>
      <c r="R5039" s="106">
        <v>2.1420000120997429E-2</v>
      </c>
      <c r="S5039" s="107">
        <v>2.199999988079071E-2</v>
      </c>
    </row>
    <row r="5040" spans="1:19" x14ac:dyDescent="0.25">
      <c r="A5040" t="s">
        <v>331</v>
      </c>
      <c r="B5040" t="s">
        <v>347</v>
      </c>
      <c r="C5040" t="s">
        <v>347</v>
      </c>
      <c r="D5040" t="s">
        <v>347</v>
      </c>
      <c r="E5040" t="s">
        <v>295</v>
      </c>
      <c r="F5040" t="s">
        <v>296</v>
      </c>
      <c r="G5040" s="105">
        <v>17</v>
      </c>
      <c r="H5040" t="s">
        <v>362</v>
      </c>
      <c r="I5040" t="s">
        <v>386</v>
      </c>
      <c r="J5040" t="s">
        <v>389</v>
      </c>
      <c r="K5040" s="105">
        <v>42</v>
      </c>
      <c r="L5040" s="106">
        <v>6.8799997679889202E-3</v>
      </c>
      <c r="M5040" s="106">
        <v>7.1999998763203621E-3</v>
      </c>
      <c r="N5040" s="105">
        <v>244</v>
      </c>
      <c r="O5040" s="106">
        <v>1.5739999711513519E-2</v>
      </c>
      <c r="P5040" s="106">
        <v>1.651000045239925E-2</v>
      </c>
      <c r="Q5040" s="105">
        <v>4049</v>
      </c>
      <c r="R5040" s="106">
        <v>1.779999956488609E-2</v>
      </c>
      <c r="S5040" s="107">
        <v>1.8279999494552609E-2</v>
      </c>
    </row>
    <row r="5041" spans="1:19" x14ac:dyDescent="0.25">
      <c r="A5041" t="s">
        <v>331</v>
      </c>
      <c r="B5041" t="s">
        <v>347</v>
      </c>
      <c r="C5041" t="s">
        <v>347</v>
      </c>
      <c r="D5041" t="s">
        <v>347</v>
      </c>
      <c r="E5041" t="s">
        <v>295</v>
      </c>
      <c r="F5041" t="s">
        <v>296</v>
      </c>
      <c r="G5041" s="105">
        <v>17</v>
      </c>
      <c r="H5041" t="s">
        <v>362</v>
      </c>
      <c r="I5041" t="s">
        <v>386</v>
      </c>
      <c r="J5041" t="s">
        <v>86</v>
      </c>
      <c r="K5041" s="105">
        <v>268</v>
      </c>
      <c r="L5041" s="106">
        <v>4.3919999152421951E-2</v>
      </c>
      <c r="N5041" s="105">
        <v>717</v>
      </c>
      <c r="O5041" s="106">
        <v>4.625999927520752E-2</v>
      </c>
      <c r="Q5041" s="105">
        <v>5972</v>
      </c>
      <c r="R5041" s="106">
        <v>2.6259999722242359E-2</v>
      </c>
      <c r="S5041" s="107"/>
    </row>
    <row r="5042" spans="1:19" x14ac:dyDescent="0.25">
      <c r="A5042" t="s">
        <v>331</v>
      </c>
      <c r="B5042" t="s">
        <v>347</v>
      </c>
      <c r="C5042" t="s">
        <v>347</v>
      </c>
      <c r="D5042" t="s">
        <v>347</v>
      </c>
      <c r="E5042" t="s">
        <v>295</v>
      </c>
      <c r="F5042" t="s">
        <v>296</v>
      </c>
      <c r="G5042" s="105">
        <v>17</v>
      </c>
      <c r="H5042" t="s">
        <v>362</v>
      </c>
      <c r="I5042" t="s">
        <v>386</v>
      </c>
      <c r="J5042" t="s">
        <v>84</v>
      </c>
      <c r="K5042" s="105">
        <v>5275</v>
      </c>
      <c r="L5042" s="106">
        <v>0.86447000503540039</v>
      </c>
      <c r="M5042" s="106">
        <v>0.90417999029159546</v>
      </c>
      <c r="N5042" s="105">
        <v>13050</v>
      </c>
      <c r="O5042" s="106">
        <v>0.84198999404907227</v>
      </c>
      <c r="P5042" s="106">
        <v>0.88283002376556396</v>
      </c>
      <c r="Q5042" s="105">
        <v>194064</v>
      </c>
      <c r="R5042" s="106">
        <v>0.85317999124526978</v>
      </c>
      <c r="S5042" s="107">
        <v>0.87619000673294067</v>
      </c>
    </row>
    <row r="5043" spans="1:19" x14ac:dyDescent="0.25">
      <c r="A5043" t="s">
        <v>331</v>
      </c>
      <c r="B5043" t="s">
        <v>347</v>
      </c>
      <c r="C5043" t="s">
        <v>347</v>
      </c>
      <c r="D5043" t="s">
        <v>347</v>
      </c>
      <c r="E5043" t="s">
        <v>295</v>
      </c>
      <c r="F5043" t="s">
        <v>296</v>
      </c>
      <c r="G5043" s="105">
        <v>17</v>
      </c>
      <c r="H5043" t="s">
        <v>362</v>
      </c>
      <c r="I5043" t="s">
        <v>419</v>
      </c>
      <c r="J5043" t="s">
        <v>390</v>
      </c>
      <c r="K5043" s="105">
        <v>977</v>
      </c>
      <c r="L5043" s="106">
        <v>0.1601099967956543</v>
      </c>
      <c r="N5043" s="105">
        <v>4019</v>
      </c>
      <c r="O5043" s="106">
        <v>0.25931000709533691</v>
      </c>
      <c r="Q5043" s="105">
        <v>51290</v>
      </c>
      <c r="R5043" s="106">
        <v>0.22549000382423401</v>
      </c>
      <c r="S5043" s="107"/>
    </row>
    <row r="5044" spans="1:19" x14ac:dyDescent="0.25">
      <c r="A5044" t="s">
        <v>331</v>
      </c>
      <c r="B5044" t="s">
        <v>347</v>
      </c>
      <c r="C5044" t="s">
        <v>347</v>
      </c>
      <c r="D5044" t="s">
        <v>347</v>
      </c>
      <c r="E5044" t="s">
        <v>295</v>
      </c>
      <c r="F5044" t="s">
        <v>296</v>
      </c>
      <c r="G5044">
        <v>17</v>
      </c>
      <c r="H5044" t="s">
        <v>362</v>
      </c>
      <c r="I5044" t="s">
        <v>419</v>
      </c>
      <c r="J5044" t="s">
        <v>391</v>
      </c>
      <c r="K5044">
        <v>1066</v>
      </c>
      <c r="L5044" s="106">
        <v>0.17470000684261319</v>
      </c>
      <c r="M5044" s="106">
        <v>0.2080000042915344</v>
      </c>
      <c r="N5044">
        <v>2179</v>
      </c>
      <c r="O5044" s="106">
        <v>0.14058999717235571</v>
      </c>
      <c r="P5044" s="106">
        <v>0.18980999290943151</v>
      </c>
      <c r="Q5044">
        <v>26007</v>
      </c>
      <c r="R5044" s="106">
        <v>0.11433999985456469</v>
      </c>
      <c r="S5044" s="106">
        <v>0.1476300060749054</v>
      </c>
    </row>
    <row r="5045" spans="1:19" x14ac:dyDescent="0.25">
      <c r="A5045" t="s">
        <v>331</v>
      </c>
      <c r="B5045" t="s">
        <v>347</v>
      </c>
      <c r="C5045" t="s">
        <v>347</v>
      </c>
      <c r="D5045" t="s">
        <v>347</v>
      </c>
      <c r="E5045" t="s">
        <v>295</v>
      </c>
      <c r="F5045" t="s">
        <v>296</v>
      </c>
      <c r="G5045" s="105">
        <v>17</v>
      </c>
      <c r="H5045" t="s">
        <v>362</v>
      </c>
      <c r="I5045" t="s">
        <v>419</v>
      </c>
      <c r="J5045" t="s">
        <v>392</v>
      </c>
      <c r="K5045" s="105">
        <v>1957</v>
      </c>
      <c r="L5045" s="106">
        <v>0.32071000337600708</v>
      </c>
      <c r="M5045" s="106">
        <v>0.38185000419616699</v>
      </c>
      <c r="N5045" s="105">
        <v>4263</v>
      </c>
      <c r="O5045" s="106">
        <v>0.27505001425743097</v>
      </c>
      <c r="P5045" s="106">
        <v>0.37134000658988953</v>
      </c>
      <c r="Q5045" s="105">
        <v>69347</v>
      </c>
      <c r="R5045" s="106">
        <v>0.30487999320030212</v>
      </c>
      <c r="S5045" s="107">
        <v>0.39364001154899603</v>
      </c>
    </row>
    <row r="5046" spans="1:19" x14ac:dyDescent="0.25">
      <c r="A5046" t="s">
        <v>331</v>
      </c>
      <c r="B5046" t="s">
        <v>347</v>
      </c>
      <c r="C5046" t="s">
        <v>347</v>
      </c>
      <c r="D5046" t="s">
        <v>347</v>
      </c>
      <c r="E5046" t="s">
        <v>295</v>
      </c>
      <c r="F5046" t="s">
        <v>296</v>
      </c>
      <c r="G5046" s="105">
        <v>17</v>
      </c>
      <c r="H5046" t="s">
        <v>362</v>
      </c>
      <c r="I5046" t="s">
        <v>419</v>
      </c>
      <c r="J5046" t="s">
        <v>393</v>
      </c>
      <c r="K5046" s="105">
        <v>1734</v>
      </c>
      <c r="L5046" s="106">
        <v>0.284170001745224</v>
      </c>
      <c r="M5046" s="106">
        <v>0.33834001421928411</v>
      </c>
      <c r="N5046" s="105">
        <v>4120</v>
      </c>
      <c r="O5046" s="106">
        <v>0.26581999659538269</v>
      </c>
      <c r="P5046" s="106">
        <v>0.35888999700546259</v>
      </c>
      <c r="Q5046" s="105">
        <v>66079</v>
      </c>
      <c r="R5046" s="106">
        <v>0.29050999879837042</v>
      </c>
      <c r="S5046" s="107">
        <v>0.37509000301361078</v>
      </c>
    </row>
    <row r="5047" spans="1:19" x14ac:dyDescent="0.25">
      <c r="A5047" t="s">
        <v>331</v>
      </c>
      <c r="B5047" t="s">
        <v>347</v>
      </c>
      <c r="C5047" t="s">
        <v>347</v>
      </c>
      <c r="D5047" t="s">
        <v>347</v>
      </c>
      <c r="E5047" t="s">
        <v>295</v>
      </c>
      <c r="F5047" t="s">
        <v>296</v>
      </c>
      <c r="G5047" s="105">
        <v>17</v>
      </c>
      <c r="H5047" t="s">
        <v>362</v>
      </c>
      <c r="I5047" t="s">
        <v>419</v>
      </c>
      <c r="J5047" t="s">
        <v>394</v>
      </c>
      <c r="K5047" s="105">
        <v>368</v>
      </c>
      <c r="L5047" s="106">
        <v>6.0309998691082001E-2</v>
      </c>
      <c r="M5047" s="106">
        <v>7.1800000965595245E-2</v>
      </c>
      <c r="N5047" s="105">
        <v>918</v>
      </c>
      <c r="O5047" s="106">
        <v>5.9229999780654907E-2</v>
      </c>
      <c r="P5047" s="106">
        <v>7.9970002174377441E-2</v>
      </c>
      <c r="Q5047" s="105">
        <v>14736</v>
      </c>
      <c r="R5047" s="106">
        <v>6.4790003001689911E-2</v>
      </c>
      <c r="S5047" s="107">
        <v>8.3650000393390656E-2</v>
      </c>
    </row>
    <row r="5048" spans="1:19" x14ac:dyDescent="0.25">
      <c r="A5048" t="s">
        <v>331</v>
      </c>
      <c r="B5048" t="s">
        <v>347</v>
      </c>
      <c r="C5048" t="s">
        <v>347</v>
      </c>
      <c r="D5048" t="s">
        <v>347</v>
      </c>
      <c r="E5048" t="s">
        <v>295</v>
      </c>
      <c r="F5048" t="s">
        <v>296</v>
      </c>
      <c r="G5048" s="105">
        <v>17</v>
      </c>
      <c r="H5048" t="s">
        <v>362</v>
      </c>
      <c r="I5048" t="s">
        <v>439</v>
      </c>
      <c r="J5048" t="s">
        <v>440</v>
      </c>
      <c r="K5048" s="105">
        <v>977</v>
      </c>
      <c r="L5048" s="106">
        <v>0.1601099967956543</v>
      </c>
      <c r="N5048" s="105">
        <v>4019</v>
      </c>
      <c r="O5048" s="106">
        <v>0.25931000709533691</v>
      </c>
      <c r="Q5048" s="105">
        <v>51290</v>
      </c>
      <c r="R5048" s="106">
        <v>0.22549000382423401</v>
      </c>
      <c r="S5048" s="107"/>
    </row>
    <row r="5049" spans="1:19" x14ac:dyDescent="0.25">
      <c r="A5049" t="s">
        <v>331</v>
      </c>
      <c r="B5049" t="s">
        <v>347</v>
      </c>
      <c r="C5049" t="s">
        <v>347</v>
      </c>
      <c r="D5049" t="s">
        <v>347</v>
      </c>
      <c r="E5049" t="s">
        <v>295</v>
      </c>
      <c r="F5049" t="s">
        <v>296</v>
      </c>
      <c r="G5049">
        <v>17</v>
      </c>
      <c r="H5049" t="s">
        <v>362</v>
      </c>
      <c r="I5049" t="s">
        <v>439</v>
      </c>
      <c r="J5049" t="s">
        <v>442</v>
      </c>
      <c r="K5049">
        <v>5125</v>
      </c>
      <c r="L5049" s="106">
        <v>0.8398900032043457</v>
      </c>
      <c r="M5049" s="106">
        <v>1</v>
      </c>
      <c r="N5049">
        <v>11480</v>
      </c>
      <c r="O5049" s="106">
        <v>0.74068999290466309</v>
      </c>
      <c r="P5049" s="106">
        <v>1</v>
      </c>
      <c r="Q5049">
        <v>176169</v>
      </c>
      <c r="R5049" s="106">
        <v>0.77451002597808838</v>
      </c>
      <c r="S5049" s="106">
        <v>1</v>
      </c>
    </row>
    <row r="5050" spans="1:19" x14ac:dyDescent="0.25">
      <c r="A5050" t="s">
        <v>331</v>
      </c>
      <c r="B5050" t="s">
        <v>347</v>
      </c>
      <c r="C5050" t="s">
        <v>347</v>
      </c>
      <c r="D5050" t="s">
        <v>347</v>
      </c>
      <c r="E5050" t="s">
        <v>295</v>
      </c>
      <c r="F5050" t="s">
        <v>296</v>
      </c>
      <c r="G5050">
        <v>17</v>
      </c>
      <c r="H5050" t="s">
        <v>362</v>
      </c>
      <c r="I5050" t="s">
        <v>395</v>
      </c>
      <c r="J5050" t="s">
        <v>396</v>
      </c>
      <c r="K5050">
        <v>6068</v>
      </c>
      <c r="L5050" s="106">
        <v>0.99443000555038452</v>
      </c>
      <c r="N5050">
        <v>15373</v>
      </c>
      <c r="O5050" s="106">
        <v>0.99186998605728149</v>
      </c>
      <c r="Q5050">
        <v>225832</v>
      </c>
      <c r="R5050" s="106">
        <v>0.99285000562667847</v>
      </c>
    </row>
    <row r="5051" spans="1:19" x14ac:dyDescent="0.25">
      <c r="A5051" t="s">
        <v>331</v>
      </c>
      <c r="B5051" t="s">
        <v>347</v>
      </c>
      <c r="C5051" t="s">
        <v>347</v>
      </c>
      <c r="D5051" t="s">
        <v>347</v>
      </c>
      <c r="E5051" t="s">
        <v>295</v>
      </c>
      <c r="F5051" t="s">
        <v>296</v>
      </c>
      <c r="G5051" s="105">
        <v>17</v>
      </c>
      <c r="H5051" t="s">
        <v>362</v>
      </c>
      <c r="I5051" t="s">
        <v>395</v>
      </c>
      <c r="J5051" t="s">
        <v>397</v>
      </c>
      <c r="K5051" s="105">
        <v>34</v>
      </c>
      <c r="L5051" s="106">
        <v>5.5700000375509262E-3</v>
      </c>
      <c r="N5051" s="105">
        <v>126</v>
      </c>
      <c r="O5051" s="106">
        <v>8.1299999728798866E-3</v>
      </c>
      <c r="Q5051" s="105">
        <v>1627</v>
      </c>
      <c r="R5051" s="106">
        <v>7.1499999612569809E-3</v>
      </c>
      <c r="S5051" s="107"/>
    </row>
    <row r="5052" spans="1:19" x14ac:dyDescent="0.25">
      <c r="A5052" t="s">
        <v>331</v>
      </c>
      <c r="B5052" t="s">
        <v>347</v>
      </c>
      <c r="C5052" t="s">
        <v>347</v>
      </c>
      <c r="D5052" t="s">
        <v>347</v>
      </c>
      <c r="E5052" t="s">
        <v>295</v>
      </c>
      <c r="F5052" t="s">
        <v>296</v>
      </c>
      <c r="G5052" s="105">
        <v>17</v>
      </c>
      <c r="H5052" t="s">
        <v>362</v>
      </c>
      <c r="I5052" t="s">
        <v>398</v>
      </c>
      <c r="J5052" t="s">
        <v>399</v>
      </c>
      <c r="K5052" s="105">
        <v>386</v>
      </c>
      <c r="L5052" s="106">
        <v>6.3259996473789215E-2</v>
      </c>
      <c r="N5052" s="105">
        <v>658</v>
      </c>
      <c r="O5052" s="106">
        <v>4.244999960064888E-2</v>
      </c>
      <c r="Q5052" s="105">
        <v>32785</v>
      </c>
      <c r="R5052" s="106">
        <v>0.14414000511169431</v>
      </c>
      <c r="S5052" s="107"/>
    </row>
    <row r="5053" spans="1:19" x14ac:dyDescent="0.25">
      <c r="A5053" t="s">
        <v>331</v>
      </c>
      <c r="B5053" t="s">
        <v>347</v>
      </c>
      <c r="C5053" t="s">
        <v>347</v>
      </c>
      <c r="D5053" t="s">
        <v>347</v>
      </c>
      <c r="E5053" t="s">
        <v>295</v>
      </c>
      <c r="F5053" t="s">
        <v>296</v>
      </c>
      <c r="G5053" s="105">
        <v>17</v>
      </c>
      <c r="H5053" t="s">
        <v>362</v>
      </c>
      <c r="I5053" t="s">
        <v>398</v>
      </c>
      <c r="J5053" t="s">
        <v>41</v>
      </c>
      <c r="K5053" s="105">
        <v>744</v>
      </c>
      <c r="L5053" s="106">
        <v>0.1219300031661987</v>
      </c>
      <c r="N5053" s="105">
        <v>1759</v>
      </c>
      <c r="O5053" s="106">
        <v>0.1134900003671646</v>
      </c>
      <c r="Q5053" s="105">
        <v>40324</v>
      </c>
      <c r="R5053" s="106">
        <v>0.177279993891716</v>
      </c>
      <c r="S5053" s="107"/>
    </row>
    <row r="5054" spans="1:19" x14ac:dyDescent="0.25">
      <c r="A5054" t="s">
        <v>331</v>
      </c>
      <c r="B5054" t="s">
        <v>347</v>
      </c>
      <c r="C5054" t="s">
        <v>347</v>
      </c>
      <c r="D5054" t="s">
        <v>347</v>
      </c>
      <c r="E5054" t="s">
        <v>295</v>
      </c>
      <c r="F5054" t="s">
        <v>296</v>
      </c>
      <c r="G5054" s="105">
        <v>17</v>
      </c>
      <c r="H5054" t="s">
        <v>362</v>
      </c>
      <c r="I5054" t="s">
        <v>398</v>
      </c>
      <c r="J5054" t="s">
        <v>40</v>
      </c>
      <c r="K5054" s="105">
        <v>1606</v>
      </c>
      <c r="L5054" s="106">
        <v>0.26319000124931341</v>
      </c>
      <c r="N5054" s="105">
        <v>3316</v>
      </c>
      <c r="O5054" s="106">
        <v>0.21394999325275421</v>
      </c>
      <c r="Q5054" s="105">
        <v>47952</v>
      </c>
      <c r="R5054" s="106">
        <v>0.21082000434398651</v>
      </c>
      <c r="S5054" s="107"/>
    </row>
    <row r="5055" spans="1:19" x14ac:dyDescent="0.25">
      <c r="A5055" t="s">
        <v>331</v>
      </c>
      <c r="B5055" t="s">
        <v>347</v>
      </c>
      <c r="C5055" t="s">
        <v>347</v>
      </c>
      <c r="D5055" t="s">
        <v>347</v>
      </c>
      <c r="E5055" t="s">
        <v>295</v>
      </c>
      <c r="F5055" t="s">
        <v>296</v>
      </c>
      <c r="G5055" s="105">
        <v>17</v>
      </c>
      <c r="H5055" t="s">
        <v>362</v>
      </c>
      <c r="I5055" t="s">
        <v>398</v>
      </c>
      <c r="J5055" t="s">
        <v>39</v>
      </c>
      <c r="K5055" s="105">
        <v>1716</v>
      </c>
      <c r="L5055" s="106">
        <v>0.28121998906135559</v>
      </c>
      <c r="N5055" s="105">
        <v>3938</v>
      </c>
      <c r="O5055" s="106">
        <v>0.25407999753952032</v>
      </c>
      <c r="Q5055" s="105">
        <v>51770</v>
      </c>
      <c r="R5055" s="106">
        <v>0.22759999334812159</v>
      </c>
      <c r="S5055" s="107"/>
    </row>
    <row r="5056" spans="1:19" x14ac:dyDescent="0.25">
      <c r="A5056" t="s">
        <v>331</v>
      </c>
      <c r="B5056" t="s">
        <v>347</v>
      </c>
      <c r="C5056" t="s">
        <v>347</v>
      </c>
      <c r="D5056" t="s">
        <v>347</v>
      </c>
      <c r="E5056" t="s">
        <v>295</v>
      </c>
      <c r="F5056" t="s">
        <v>296</v>
      </c>
      <c r="G5056" s="105">
        <v>17</v>
      </c>
      <c r="H5056" t="s">
        <v>362</v>
      </c>
      <c r="I5056" t="s">
        <v>398</v>
      </c>
      <c r="J5056" t="s">
        <v>400</v>
      </c>
      <c r="K5056" s="105">
        <v>1650</v>
      </c>
      <c r="L5056" s="106">
        <v>0.27039998769760132</v>
      </c>
      <c r="N5056" s="105">
        <v>5828</v>
      </c>
      <c r="O5056" s="106">
        <v>0.37602001428604132</v>
      </c>
      <c r="Q5056" s="105">
        <v>54628</v>
      </c>
      <c r="R5056" s="106">
        <v>0.24017000198364261</v>
      </c>
      <c r="S5056" s="107"/>
    </row>
    <row r="5057" spans="1:19" x14ac:dyDescent="0.25">
      <c r="A5057" t="s">
        <v>331</v>
      </c>
      <c r="B5057" t="s">
        <v>347</v>
      </c>
      <c r="C5057" t="s">
        <v>347</v>
      </c>
      <c r="D5057" t="s">
        <v>347</v>
      </c>
      <c r="E5057" t="s">
        <v>295</v>
      </c>
      <c r="F5057" t="s">
        <v>296</v>
      </c>
      <c r="G5057" s="105">
        <v>17</v>
      </c>
      <c r="H5057" t="s">
        <v>362</v>
      </c>
      <c r="I5057" t="s">
        <v>422</v>
      </c>
      <c r="J5057" t="s">
        <v>429</v>
      </c>
      <c r="K5057" s="105">
        <v>429</v>
      </c>
      <c r="L5057" s="106">
        <v>7.0299997925758362E-2</v>
      </c>
      <c r="N5057" s="105">
        <v>2834</v>
      </c>
      <c r="O5057" s="106">
        <v>0.1828500032424927</v>
      </c>
      <c r="Q5057" s="105">
        <v>80101</v>
      </c>
      <c r="R5057" s="106">
        <v>0.3521600067615509</v>
      </c>
      <c r="S5057" s="107"/>
    </row>
    <row r="5058" spans="1:19" x14ac:dyDescent="0.25">
      <c r="A5058" t="s">
        <v>331</v>
      </c>
      <c r="B5058" t="s">
        <v>347</v>
      </c>
      <c r="C5058" t="s">
        <v>347</v>
      </c>
      <c r="D5058" t="s">
        <v>347</v>
      </c>
      <c r="E5058" t="s">
        <v>295</v>
      </c>
      <c r="F5058" t="s">
        <v>296</v>
      </c>
      <c r="G5058" s="105">
        <v>17</v>
      </c>
      <c r="H5058" t="s">
        <v>362</v>
      </c>
      <c r="I5058" t="s">
        <v>422</v>
      </c>
      <c r="J5058" t="s">
        <v>423</v>
      </c>
      <c r="K5058" s="105">
        <v>5298</v>
      </c>
      <c r="L5058" s="106">
        <v>0.86823999881744385</v>
      </c>
      <c r="M5058" s="106">
        <v>0.93389999866485596</v>
      </c>
      <c r="N5058" s="105">
        <v>11068</v>
      </c>
      <c r="O5058" s="106">
        <v>0.71411001682281494</v>
      </c>
      <c r="P5058" s="106">
        <v>0.87389999628067017</v>
      </c>
      <c r="Q5058" s="105">
        <v>119646</v>
      </c>
      <c r="R5058" s="106">
        <v>0.52600997686386108</v>
      </c>
      <c r="S5058" s="107">
        <v>0.81194001436233521</v>
      </c>
    </row>
    <row r="5059" spans="1:19" x14ac:dyDescent="0.25">
      <c r="A5059" t="s">
        <v>331</v>
      </c>
      <c r="B5059" t="s">
        <v>347</v>
      </c>
      <c r="C5059" t="s">
        <v>347</v>
      </c>
      <c r="D5059" t="s">
        <v>347</v>
      </c>
      <c r="E5059" t="s">
        <v>295</v>
      </c>
      <c r="F5059" t="s">
        <v>296</v>
      </c>
      <c r="G5059" s="105">
        <v>17</v>
      </c>
      <c r="H5059" t="s">
        <v>362</v>
      </c>
      <c r="I5059" t="s">
        <v>422</v>
      </c>
      <c r="J5059" t="s">
        <v>424</v>
      </c>
      <c r="K5059" s="105">
        <v>223</v>
      </c>
      <c r="L5059" s="106">
        <v>3.6550000309944153E-2</v>
      </c>
      <c r="M5059" s="106">
        <v>3.9310000836849213E-2</v>
      </c>
      <c r="N5059" s="105">
        <v>859</v>
      </c>
      <c r="O5059" s="106">
        <v>5.5420000106096268E-2</v>
      </c>
      <c r="P5059" s="106">
        <v>6.7819997668266296E-2</v>
      </c>
      <c r="Q5059" s="105">
        <v>17180</v>
      </c>
      <c r="R5059" s="106">
        <v>7.5530000030994415E-2</v>
      </c>
      <c r="S5059" s="107">
        <v>0.11659000068902969</v>
      </c>
    </row>
    <row r="5060" spans="1:19" x14ac:dyDescent="0.25">
      <c r="A5060" t="s">
        <v>331</v>
      </c>
      <c r="B5060" t="s">
        <v>347</v>
      </c>
      <c r="C5060" t="s">
        <v>347</v>
      </c>
      <c r="D5060" t="s">
        <v>347</v>
      </c>
      <c r="E5060" t="s">
        <v>295</v>
      </c>
      <c r="F5060" t="s">
        <v>296</v>
      </c>
      <c r="G5060" s="105">
        <v>17</v>
      </c>
      <c r="H5060" t="s">
        <v>362</v>
      </c>
      <c r="I5060" t="s">
        <v>422</v>
      </c>
      <c r="J5060" t="s">
        <v>425</v>
      </c>
      <c r="K5060" s="105">
        <v>79</v>
      </c>
      <c r="L5060" s="106">
        <v>1.295000035315752E-2</v>
      </c>
      <c r="M5060" s="106">
        <v>1.3930000364780429E-2</v>
      </c>
      <c r="N5060" s="105">
        <v>394</v>
      </c>
      <c r="O5060" s="106">
        <v>2.5420000776648521E-2</v>
      </c>
      <c r="P5060" s="106">
        <v>3.1109999865293499E-2</v>
      </c>
      <c r="Q5060" s="105">
        <v>6082</v>
      </c>
      <c r="R5060" s="106">
        <v>2.6739999651908871E-2</v>
      </c>
      <c r="S5060" s="107">
        <v>4.1269998997449868E-2</v>
      </c>
    </row>
    <row r="5061" spans="1:19" x14ac:dyDescent="0.25">
      <c r="A5061" t="s">
        <v>331</v>
      </c>
      <c r="B5061" t="s">
        <v>347</v>
      </c>
      <c r="C5061" t="s">
        <v>347</v>
      </c>
      <c r="D5061" t="s">
        <v>347</v>
      </c>
      <c r="E5061" t="s">
        <v>295</v>
      </c>
      <c r="F5061" t="s">
        <v>296</v>
      </c>
      <c r="G5061" s="105">
        <v>17</v>
      </c>
      <c r="H5061" t="s">
        <v>362</v>
      </c>
      <c r="I5061" t="s">
        <v>422</v>
      </c>
      <c r="J5061" t="s">
        <v>426</v>
      </c>
      <c r="K5061" s="105">
        <v>66</v>
      </c>
      <c r="L5061" s="106">
        <v>1.08200004324317E-2</v>
      </c>
      <c r="M5061" s="106">
        <v>1.162999961525202E-2</v>
      </c>
      <c r="N5061" s="105">
        <v>288</v>
      </c>
      <c r="O5061" s="106">
        <v>1.8580000847578049E-2</v>
      </c>
      <c r="P5061" s="106">
        <v>2.2740000858902931E-2</v>
      </c>
      <c r="Q5061" s="105">
        <v>3672</v>
      </c>
      <c r="R5061" s="106">
        <v>1.6140000894665722E-2</v>
      </c>
      <c r="S5061" s="107">
        <v>2.491999976336956E-2</v>
      </c>
    </row>
    <row r="5062" spans="1:19" x14ac:dyDescent="0.25">
      <c r="A5062" t="s">
        <v>331</v>
      </c>
      <c r="B5062" t="s">
        <v>347</v>
      </c>
      <c r="C5062" t="s">
        <v>347</v>
      </c>
      <c r="D5062" t="s">
        <v>347</v>
      </c>
      <c r="E5062" t="s">
        <v>295</v>
      </c>
      <c r="F5062" t="s">
        <v>296</v>
      </c>
      <c r="G5062" s="105">
        <v>17</v>
      </c>
      <c r="H5062" t="s">
        <v>362</v>
      </c>
      <c r="I5062" t="s">
        <v>422</v>
      </c>
      <c r="J5062" t="s">
        <v>427</v>
      </c>
      <c r="K5062" s="105">
        <v>7</v>
      </c>
      <c r="L5062" s="106">
        <v>1.150000025518239E-3</v>
      </c>
      <c r="M5062" s="106">
        <v>1.230000052601099E-3</v>
      </c>
      <c r="N5062" s="105">
        <v>56</v>
      </c>
      <c r="O5062" s="106">
        <v>3.6100000143051152E-3</v>
      </c>
      <c r="P5062" s="106">
        <v>4.4200001284480086E-3</v>
      </c>
      <c r="Q5062" s="105">
        <v>766</v>
      </c>
      <c r="R5062" s="106">
        <v>3.3700000494718552E-3</v>
      </c>
      <c r="S5062" s="107">
        <v>5.2000000141561031E-3</v>
      </c>
    </row>
    <row r="5063" spans="1:19" x14ac:dyDescent="0.25">
      <c r="A5063" t="s">
        <v>331</v>
      </c>
      <c r="B5063" t="s">
        <v>347</v>
      </c>
      <c r="C5063" t="s">
        <v>347</v>
      </c>
      <c r="D5063" t="s">
        <v>347</v>
      </c>
      <c r="E5063" t="s">
        <v>295</v>
      </c>
      <c r="F5063" t="s">
        <v>296</v>
      </c>
      <c r="G5063" s="105">
        <v>17</v>
      </c>
      <c r="H5063" t="s">
        <v>362</v>
      </c>
      <c r="I5063" t="s">
        <v>422</v>
      </c>
      <c r="J5063" t="s">
        <v>428</v>
      </c>
      <c r="K5063" s="105">
        <v>0</v>
      </c>
      <c r="L5063" s="106">
        <v>0</v>
      </c>
      <c r="M5063" s="106">
        <v>0</v>
      </c>
      <c r="N5063" s="105">
        <v>0</v>
      </c>
      <c r="O5063" s="106">
        <v>0</v>
      </c>
      <c r="P5063" s="106">
        <v>0</v>
      </c>
      <c r="Q5063" s="105">
        <v>12</v>
      </c>
      <c r="R5063" s="106">
        <v>4.9999998736893758E-5</v>
      </c>
      <c r="S5063" s="107">
        <v>7.9999997979030013E-5</v>
      </c>
    </row>
    <row r="5064" spans="1:19" x14ac:dyDescent="0.25">
      <c r="A5064" t="s">
        <v>331</v>
      </c>
      <c r="B5064" t="s">
        <v>347</v>
      </c>
      <c r="C5064" t="s">
        <v>347</v>
      </c>
      <c r="D5064" t="s">
        <v>347</v>
      </c>
      <c r="E5064" t="s">
        <v>295</v>
      </c>
      <c r="F5064" t="s">
        <v>296</v>
      </c>
      <c r="G5064">
        <v>17</v>
      </c>
      <c r="H5064" t="s">
        <v>362</v>
      </c>
      <c r="I5064" t="s">
        <v>430</v>
      </c>
      <c r="J5064" t="s">
        <v>434</v>
      </c>
      <c r="K5064">
        <v>86</v>
      </c>
      <c r="L5064" s="106">
        <v>1.4089999720454219E-2</v>
      </c>
      <c r="M5064" s="106">
        <v>1.468999963253736E-2</v>
      </c>
      <c r="N5064">
        <v>335</v>
      </c>
      <c r="O5064" s="106">
        <v>2.1609999239444729E-2</v>
      </c>
      <c r="P5064" s="106">
        <v>2.2469999268651009E-2</v>
      </c>
      <c r="Q5064">
        <v>4987</v>
      </c>
      <c r="R5064" s="106">
        <v>2.1919999271631241E-2</v>
      </c>
      <c r="S5064" s="106">
        <v>2.2490000352263451E-2</v>
      </c>
    </row>
    <row r="5065" spans="1:19" x14ac:dyDescent="0.25">
      <c r="A5065" t="s">
        <v>331</v>
      </c>
      <c r="B5065" t="s">
        <v>347</v>
      </c>
      <c r="C5065" t="s">
        <v>347</v>
      </c>
      <c r="D5065" t="s">
        <v>347</v>
      </c>
      <c r="E5065" t="s">
        <v>295</v>
      </c>
      <c r="F5065" t="s">
        <v>296</v>
      </c>
      <c r="G5065">
        <v>17</v>
      </c>
      <c r="H5065" t="s">
        <v>362</v>
      </c>
      <c r="I5065" t="s">
        <v>430</v>
      </c>
      <c r="J5065" t="s">
        <v>432</v>
      </c>
      <c r="K5065">
        <v>473</v>
      </c>
      <c r="L5065" s="106">
        <v>7.7519997954368591E-2</v>
      </c>
      <c r="M5065" s="106">
        <v>8.0810002982616425E-2</v>
      </c>
      <c r="N5065">
        <v>1570</v>
      </c>
      <c r="O5065" s="106">
        <v>0.10130000114440919</v>
      </c>
      <c r="P5065" s="106">
        <v>0.1053000018000603</v>
      </c>
      <c r="Q5065">
        <v>18498</v>
      </c>
      <c r="R5065" s="106">
        <v>8.1320002675056458E-2</v>
      </c>
      <c r="S5065" s="106">
        <v>8.343999832868576E-2</v>
      </c>
    </row>
    <row r="5066" spans="1:19" x14ac:dyDescent="0.25">
      <c r="A5066" t="s">
        <v>331</v>
      </c>
      <c r="B5066" t="s">
        <v>347</v>
      </c>
      <c r="C5066" t="s">
        <v>347</v>
      </c>
      <c r="D5066" t="s">
        <v>347</v>
      </c>
      <c r="E5066" t="s">
        <v>295</v>
      </c>
      <c r="F5066" t="s">
        <v>296</v>
      </c>
      <c r="G5066" s="105">
        <v>17</v>
      </c>
      <c r="H5066" t="s">
        <v>362</v>
      </c>
      <c r="I5066" t="s">
        <v>430</v>
      </c>
      <c r="J5066" t="s">
        <v>435</v>
      </c>
      <c r="K5066" s="105">
        <v>8</v>
      </c>
      <c r="L5066" s="106">
        <v>1.3099999632686381E-3</v>
      </c>
      <c r="M5066" s="106">
        <v>1.369999954476953E-3</v>
      </c>
      <c r="N5066" s="105">
        <v>12</v>
      </c>
      <c r="O5066" s="106">
        <v>7.6999998418614268E-4</v>
      </c>
      <c r="P5066" s="106">
        <v>7.9999997979030013E-4</v>
      </c>
      <c r="Q5066" s="105">
        <v>391</v>
      </c>
      <c r="R5066" s="106">
        <v>1.7199999419972301E-3</v>
      </c>
      <c r="S5066" s="107">
        <v>1.760000013746321E-3</v>
      </c>
    </row>
    <row r="5067" spans="1:19" x14ac:dyDescent="0.25">
      <c r="A5067" t="s">
        <v>331</v>
      </c>
      <c r="B5067" t="s">
        <v>347</v>
      </c>
      <c r="C5067" t="s">
        <v>347</v>
      </c>
      <c r="D5067" t="s">
        <v>347</v>
      </c>
      <c r="E5067" t="s">
        <v>295</v>
      </c>
      <c r="F5067" t="s">
        <v>296</v>
      </c>
      <c r="G5067" s="105">
        <v>17</v>
      </c>
      <c r="H5067" t="s">
        <v>362</v>
      </c>
      <c r="I5067" t="s">
        <v>430</v>
      </c>
      <c r="J5067" t="s">
        <v>436</v>
      </c>
      <c r="K5067" s="105">
        <v>156</v>
      </c>
      <c r="L5067" s="106">
        <v>2.556999959051609E-2</v>
      </c>
      <c r="M5067" s="106">
        <v>2.665000036358833E-2</v>
      </c>
      <c r="N5067" s="105">
        <v>518</v>
      </c>
      <c r="O5067" s="106">
        <v>3.3420000225305557E-2</v>
      </c>
      <c r="P5067" s="106">
        <v>3.474000096321106E-2</v>
      </c>
      <c r="Q5067" s="105">
        <v>6784</v>
      </c>
      <c r="R5067" s="106">
        <v>2.9829999431967739E-2</v>
      </c>
      <c r="S5067" s="107">
        <v>3.060000017285347E-2</v>
      </c>
    </row>
    <row r="5068" spans="1:19" x14ac:dyDescent="0.25">
      <c r="A5068" t="s">
        <v>331</v>
      </c>
      <c r="B5068" t="s">
        <v>347</v>
      </c>
      <c r="C5068" t="s">
        <v>347</v>
      </c>
      <c r="D5068" t="s">
        <v>347</v>
      </c>
      <c r="E5068" t="s">
        <v>295</v>
      </c>
      <c r="F5068" t="s">
        <v>296</v>
      </c>
      <c r="G5068" s="105">
        <v>17</v>
      </c>
      <c r="H5068" t="s">
        <v>362</v>
      </c>
      <c r="I5068" t="s">
        <v>430</v>
      </c>
      <c r="J5068" t="s">
        <v>431</v>
      </c>
      <c r="K5068" s="105">
        <v>2592</v>
      </c>
      <c r="L5068" s="106">
        <v>0.42478001117706299</v>
      </c>
      <c r="M5068" s="106">
        <v>0.44284999370574951</v>
      </c>
      <c r="N5068" s="105">
        <v>4962</v>
      </c>
      <c r="O5068" s="106">
        <v>0.3201499879360199</v>
      </c>
      <c r="P5068" s="106">
        <v>0.3328000009059906</v>
      </c>
      <c r="Q5068" s="105">
        <v>77035</v>
      </c>
      <c r="R5068" s="106">
        <v>0.33867999911308289</v>
      </c>
      <c r="S5068" s="107">
        <v>0.3474699854850769</v>
      </c>
    </row>
    <row r="5069" spans="1:19" x14ac:dyDescent="0.25">
      <c r="A5069" t="s">
        <v>331</v>
      </c>
      <c r="B5069" t="s">
        <v>347</v>
      </c>
      <c r="C5069" t="s">
        <v>347</v>
      </c>
      <c r="D5069" t="s">
        <v>347</v>
      </c>
      <c r="E5069" t="s">
        <v>295</v>
      </c>
      <c r="F5069" t="s">
        <v>296</v>
      </c>
      <c r="G5069" s="105">
        <v>17</v>
      </c>
      <c r="H5069" t="s">
        <v>362</v>
      </c>
      <c r="I5069" t="s">
        <v>430</v>
      </c>
      <c r="J5069" t="s">
        <v>502</v>
      </c>
      <c r="K5069" s="105">
        <v>2538</v>
      </c>
      <c r="L5069" s="106">
        <v>0.41593000292778021</v>
      </c>
      <c r="M5069" s="106">
        <v>0.43362000584602362</v>
      </c>
      <c r="N5069" s="105">
        <v>7513</v>
      </c>
      <c r="O5069" s="106">
        <v>0.4847399890422821</v>
      </c>
      <c r="P5069" s="106">
        <v>0.50388997793197632</v>
      </c>
      <c r="Q5069" s="105">
        <v>114008</v>
      </c>
      <c r="R5069" s="106">
        <v>0.5012199878692627</v>
      </c>
      <c r="S5069" s="107">
        <v>0.51424002647399902</v>
      </c>
    </row>
    <row r="5070" spans="1:19" x14ac:dyDescent="0.25">
      <c r="A5070" t="s">
        <v>331</v>
      </c>
      <c r="B5070" t="s">
        <v>347</v>
      </c>
      <c r="C5070" t="s">
        <v>347</v>
      </c>
      <c r="D5070" t="s">
        <v>347</v>
      </c>
      <c r="E5070" t="s">
        <v>295</v>
      </c>
      <c r="F5070" t="s">
        <v>296</v>
      </c>
      <c r="G5070">
        <v>17</v>
      </c>
      <c r="H5070" t="s">
        <v>362</v>
      </c>
      <c r="I5070" t="s">
        <v>430</v>
      </c>
      <c r="J5070" t="s">
        <v>86</v>
      </c>
      <c r="K5070">
        <v>249</v>
      </c>
      <c r="L5070" s="106">
        <v>4.0810000151395798E-2</v>
      </c>
      <c r="N5070">
        <v>589</v>
      </c>
      <c r="O5070" s="106">
        <v>3.7999998778104782E-2</v>
      </c>
      <c r="Q5070">
        <v>5756</v>
      </c>
      <c r="R5070" s="106">
        <v>2.5310000404715541E-2</v>
      </c>
    </row>
    <row r="5071" spans="1:19" x14ac:dyDescent="0.25">
      <c r="A5071" t="s">
        <v>331</v>
      </c>
      <c r="B5071" t="s">
        <v>347</v>
      </c>
      <c r="C5071" t="s">
        <v>347</v>
      </c>
      <c r="D5071" t="s">
        <v>347</v>
      </c>
      <c r="E5071" t="s">
        <v>295</v>
      </c>
      <c r="F5071" t="s">
        <v>296</v>
      </c>
      <c r="G5071" s="105">
        <v>17</v>
      </c>
      <c r="H5071" t="s">
        <v>362</v>
      </c>
      <c r="I5071" t="s">
        <v>401</v>
      </c>
      <c r="J5071" t="s">
        <v>405</v>
      </c>
      <c r="K5071" s="105">
        <v>4628</v>
      </c>
      <c r="L5071" s="106">
        <v>0.75844001770019531</v>
      </c>
      <c r="M5071" s="106">
        <v>0.79917001724243164</v>
      </c>
      <c r="N5071" s="105">
        <v>11387</v>
      </c>
      <c r="O5071" s="106">
        <v>0.73469001054763794</v>
      </c>
      <c r="P5071" s="106">
        <v>0.77828001976013184</v>
      </c>
      <c r="Q5071" s="105">
        <v>171311</v>
      </c>
      <c r="R5071" s="106">
        <v>0.75314998626708984</v>
      </c>
      <c r="S5071" s="107">
        <v>0.77806001901626587</v>
      </c>
    </row>
    <row r="5072" spans="1:19" x14ac:dyDescent="0.25">
      <c r="A5072" t="s">
        <v>331</v>
      </c>
      <c r="B5072" t="s">
        <v>347</v>
      </c>
      <c r="C5072" t="s">
        <v>347</v>
      </c>
      <c r="D5072" t="s">
        <v>347</v>
      </c>
      <c r="E5072" t="s">
        <v>295</v>
      </c>
      <c r="F5072" t="s">
        <v>296</v>
      </c>
      <c r="G5072" s="105">
        <v>17</v>
      </c>
      <c r="H5072" t="s">
        <v>362</v>
      </c>
      <c r="I5072" t="s">
        <v>401</v>
      </c>
      <c r="J5072" t="s">
        <v>412</v>
      </c>
      <c r="K5072" s="105">
        <v>526</v>
      </c>
      <c r="L5072" s="106">
        <v>8.619999885559082E-2</v>
      </c>
      <c r="M5072" s="106">
        <v>9.0829998254776001E-2</v>
      </c>
      <c r="N5072" s="105">
        <v>1477</v>
      </c>
      <c r="O5072" s="106">
        <v>9.5299996435642242E-2</v>
      </c>
      <c r="P5072" s="106">
        <v>0.1009500026702881</v>
      </c>
      <c r="Q5072" s="105">
        <v>22313</v>
      </c>
      <c r="R5072" s="106">
        <v>9.8099999129772186E-2</v>
      </c>
      <c r="S5072" s="107">
        <v>0.10134000331163411</v>
      </c>
    </row>
    <row r="5073" spans="1:19" x14ac:dyDescent="0.25">
      <c r="A5073" t="s">
        <v>331</v>
      </c>
      <c r="B5073" t="s">
        <v>347</v>
      </c>
      <c r="C5073" t="s">
        <v>347</v>
      </c>
      <c r="D5073" t="s">
        <v>347</v>
      </c>
      <c r="E5073" t="s">
        <v>295</v>
      </c>
      <c r="F5073" t="s">
        <v>296</v>
      </c>
      <c r="G5073" s="105">
        <v>17</v>
      </c>
      <c r="H5073" t="s">
        <v>362</v>
      </c>
      <c r="I5073" t="s">
        <v>401</v>
      </c>
      <c r="J5073" t="s">
        <v>413</v>
      </c>
      <c r="K5073" s="105">
        <v>379</v>
      </c>
      <c r="L5073" s="106">
        <v>6.2109999358654022E-2</v>
      </c>
      <c r="M5073" s="106">
        <v>6.5449997782707214E-2</v>
      </c>
      <c r="N5073" s="105">
        <v>1010</v>
      </c>
      <c r="O5073" s="106">
        <v>6.516999751329422E-2</v>
      </c>
      <c r="P5073" s="106">
        <v>6.9030001759529114E-2</v>
      </c>
      <c r="Q5073" s="105">
        <v>15680</v>
      </c>
      <c r="R5073" s="106">
        <v>6.8939998745918274E-2</v>
      </c>
      <c r="S5073" s="107">
        <v>7.1220003068447113E-2</v>
      </c>
    </row>
    <row r="5074" spans="1:19" x14ac:dyDescent="0.25">
      <c r="A5074" t="s">
        <v>331</v>
      </c>
      <c r="B5074" t="s">
        <v>347</v>
      </c>
      <c r="C5074" t="s">
        <v>347</v>
      </c>
      <c r="D5074" t="s">
        <v>347</v>
      </c>
      <c r="E5074" t="s">
        <v>295</v>
      </c>
      <c r="F5074" t="s">
        <v>296</v>
      </c>
      <c r="G5074" s="105">
        <v>17</v>
      </c>
      <c r="H5074" t="s">
        <v>362</v>
      </c>
      <c r="I5074" t="s">
        <v>401</v>
      </c>
      <c r="J5074" t="s">
        <v>441</v>
      </c>
      <c r="K5074" s="105">
        <v>311</v>
      </c>
      <c r="L5074" s="106">
        <v>5.096999928355217E-2</v>
      </c>
      <c r="N5074" s="105">
        <v>868</v>
      </c>
      <c r="O5074" s="106">
        <v>5.6000001728534698E-2</v>
      </c>
      <c r="Q5074" s="105">
        <v>7283</v>
      </c>
      <c r="R5074" s="106">
        <v>3.2019998878240592E-2</v>
      </c>
      <c r="S5074" s="107"/>
    </row>
    <row r="5075" spans="1:19" x14ac:dyDescent="0.25">
      <c r="A5075" t="s">
        <v>331</v>
      </c>
      <c r="B5075" t="s">
        <v>347</v>
      </c>
      <c r="C5075" t="s">
        <v>347</v>
      </c>
      <c r="D5075" t="s">
        <v>347</v>
      </c>
      <c r="E5075" t="s">
        <v>295</v>
      </c>
      <c r="F5075" t="s">
        <v>296</v>
      </c>
      <c r="G5075" s="105">
        <v>17</v>
      </c>
      <c r="H5075" t="s">
        <v>362</v>
      </c>
      <c r="I5075" t="s">
        <v>401</v>
      </c>
      <c r="J5075" t="s">
        <v>414</v>
      </c>
      <c r="K5075" s="105">
        <v>258</v>
      </c>
      <c r="L5075" s="106">
        <v>4.2279999703168869E-2</v>
      </c>
      <c r="M5075" s="106">
        <v>4.4550001621246338E-2</v>
      </c>
      <c r="N5075" s="105">
        <v>757</v>
      </c>
      <c r="O5075" s="106">
        <v>4.8840001225471497E-2</v>
      </c>
      <c r="P5075" s="106">
        <v>5.1739998161792762E-2</v>
      </c>
      <c r="Q5075" s="105">
        <v>10872</v>
      </c>
      <c r="R5075" s="106">
        <v>4.7800000756978989E-2</v>
      </c>
      <c r="S5075" s="107">
        <v>4.9380000680685043E-2</v>
      </c>
    </row>
    <row r="5076" spans="1:19" x14ac:dyDescent="0.25">
      <c r="A5076" t="s">
        <v>331</v>
      </c>
      <c r="B5076" t="s">
        <v>347</v>
      </c>
      <c r="C5076" t="s">
        <v>347</v>
      </c>
      <c r="D5076" t="s">
        <v>347</v>
      </c>
      <c r="E5076" t="s">
        <v>116</v>
      </c>
      <c r="F5076" t="s">
        <v>117</v>
      </c>
      <c r="G5076">
        <v>19</v>
      </c>
      <c r="H5076" t="s">
        <v>366</v>
      </c>
      <c r="I5076" t="s">
        <v>349</v>
      </c>
      <c r="J5076" t="s">
        <v>350</v>
      </c>
      <c r="K5076">
        <v>12</v>
      </c>
      <c r="L5076" s="106">
        <v>5.2700000815093517E-3</v>
      </c>
      <c r="N5076">
        <v>44</v>
      </c>
      <c r="O5076" s="106">
        <v>4.720000084489584E-3</v>
      </c>
      <c r="Q5076">
        <v>1130</v>
      </c>
      <c r="R5076" s="106">
        <v>4.9700001254677773E-3</v>
      </c>
    </row>
    <row r="5077" spans="1:19" x14ac:dyDescent="0.25">
      <c r="A5077" t="s">
        <v>331</v>
      </c>
      <c r="B5077" t="s">
        <v>347</v>
      </c>
      <c r="C5077" t="s">
        <v>347</v>
      </c>
      <c r="D5077" t="s">
        <v>347</v>
      </c>
      <c r="E5077" t="s">
        <v>116</v>
      </c>
      <c r="F5077" t="s">
        <v>117</v>
      </c>
      <c r="G5077" s="105">
        <v>19</v>
      </c>
      <c r="H5077" t="s">
        <v>366</v>
      </c>
      <c r="I5077" t="s">
        <v>349</v>
      </c>
      <c r="J5077" t="s">
        <v>368</v>
      </c>
      <c r="K5077" s="105">
        <v>81</v>
      </c>
      <c r="L5077" s="106">
        <v>3.5560000687837601E-2</v>
      </c>
      <c r="N5077" s="105">
        <v>309</v>
      </c>
      <c r="O5077" s="106">
        <v>3.3149998635053628E-2</v>
      </c>
      <c r="Q5077" s="105">
        <v>8418</v>
      </c>
      <c r="R5077" s="106">
        <v>3.700999915599823E-2</v>
      </c>
      <c r="S5077" s="107"/>
    </row>
    <row r="5078" spans="1:19" x14ac:dyDescent="0.25">
      <c r="A5078" t="s">
        <v>331</v>
      </c>
      <c r="B5078" t="s">
        <v>347</v>
      </c>
      <c r="C5078" t="s">
        <v>347</v>
      </c>
      <c r="D5078" t="s">
        <v>347</v>
      </c>
      <c r="E5078" t="s">
        <v>116</v>
      </c>
      <c r="F5078" t="s">
        <v>117</v>
      </c>
      <c r="G5078">
        <v>19</v>
      </c>
      <c r="H5078" t="s">
        <v>366</v>
      </c>
      <c r="I5078" t="s">
        <v>349</v>
      </c>
      <c r="J5078" t="s">
        <v>369</v>
      </c>
      <c r="K5078">
        <v>305</v>
      </c>
      <c r="L5078" s="106">
        <v>0.1338900029659271</v>
      </c>
      <c r="N5078">
        <v>1113</v>
      </c>
      <c r="O5078" s="106">
        <v>0.11941000074148179</v>
      </c>
      <c r="Q5078">
        <v>27454</v>
      </c>
      <c r="R5078" s="106">
        <v>0.1207000017166138</v>
      </c>
    </row>
    <row r="5079" spans="1:19" x14ac:dyDescent="0.25">
      <c r="A5079" t="s">
        <v>331</v>
      </c>
      <c r="B5079" t="s">
        <v>347</v>
      </c>
      <c r="C5079" t="s">
        <v>347</v>
      </c>
      <c r="D5079" t="s">
        <v>347</v>
      </c>
      <c r="E5079" t="s">
        <v>116</v>
      </c>
      <c r="F5079" t="s">
        <v>117</v>
      </c>
      <c r="G5079" s="105">
        <v>19</v>
      </c>
      <c r="H5079" t="s">
        <v>366</v>
      </c>
      <c r="I5079" t="s">
        <v>349</v>
      </c>
      <c r="J5079" t="s">
        <v>370</v>
      </c>
      <c r="K5079" s="105">
        <v>580</v>
      </c>
      <c r="L5079" s="106">
        <v>0.25461000204086298</v>
      </c>
      <c r="N5079" s="105">
        <v>2368</v>
      </c>
      <c r="O5079" s="106">
        <v>0.25404998660087591</v>
      </c>
      <c r="Q5079" s="105">
        <v>55879</v>
      </c>
      <c r="R5079" s="106">
        <v>0.24567000567913061</v>
      </c>
      <c r="S5079" s="107"/>
    </row>
    <row r="5080" spans="1:19" x14ac:dyDescent="0.25">
      <c r="A5080" t="s">
        <v>331</v>
      </c>
      <c r="B5080" t="s">
        <v>347</v>
      </c>
      <c r="C5080" t="s">
        <v>347</v>
      </c>
      <c r="D5080" t="s">
        <v>347</v>
      </c>
      <c r="E5080" t="s">
        <v>116</v>
      </c>
      <c r="F5080" t="s">
        <v>117</v>
      </c>
      <c r="G5080">
        <v>19</v>
      </c>
      <c r="H5080" t="s">
        <v>366</v>
      </c>
      <c r="I5080" t="s">
        <v>349</v>
      </c>
      <c r="J5080" t="s">
        <v>371</v>
      </c>
      <c r="K5080">
        <v>557</v>
      </c>
      <c r="L5080" s="106">
        <v>0.2445099949836731</v>
      </c>
      <c r="N5080">
        <v>2430</v>
      </c>
      <c r="O5080" s="106">
        <v>0.26069998741149902</v>
      </c>
      <c r="Q5080">
        <v>57982</v>
      </c>
      <c r="R5080" s="106">
        <v>0.25490999221801758</v>
      </c>
    </row>
    <row r="5081" spans="1:19" x14ac:dyDescent="0.25">
      <c r="A5081" t="s">
        <v>331</v>
      </c>
      <c r="B5081" t="s">
        <v>347</v>
      </c>
      <c r="C5081" t="s">
        <v>347</v>
      </c>
      <c r="D5081" t="s">
        <v>347</v>
      </c>
      <c r="E5081" t="s">
        <v>116</v>
      </c>
      <c r="F5081" t="s">
        <v>117</v>
      </c>
      <c r="G5081" s="105">
        <v>19</v>
      </c>
      <c r="H5081" t="s">
        <v>366</v>
      </c>
      <c r="I5081" t="s">
        <v>349</v>
      </c>
      <c r="J5081" t="s">
        <v>372</v>
      </c>
      <c r="K5081" s="105">
        <v>443</v>
      </c>
      <c r="L5081" s="106">
        <v>0.19447000324726099</v>
      </c>
      <c r="N5081" s="105">
        <v>1842</v>
      </c>
      <c r="O5081" s="106">
        <v>0.19762000441551211</v>
      </c>
      <c r="Q5081" s="105">
        <v>44765</v>
      </c>
      <c r="R5081" s="106">
        <v>0.19679999351501459</v>
      </c>
      <c r="S5081" s="107"/>
    </row>
    <row r="5082" spans="1:19" x14ac:dyDescent="0.25">
      <c r="A5082" t="s">
        <v>331</v>
      </c>
      <c r="B5082" t="s">
        <v>347</v>
      </c>
      <c r="C5082" t="s">
        <v>347</v>
      </c>
      <c r="D5082" t="s">
        <v>347</v>
      </c>
      <c r="E5082" t="s">
        <v>116</v>
      </c>
      <c r="F5082" t="s">
        <v>117</v>
      </c>
      <c r="G5082">
        <v>19</v>
      </c>
      <c r="H5082" t="s">
        <v>366</v>
      </c>
      <c r="I5082" t="s">
        <v>349</v>
      </c>
      <c r="J5082" t="s">
        <v>373</v>
      </c>
      <c r="K5082">
        <v>300</v>
      </c>
      <c r="L5082" s="106">
        <v>0.13168999552726751</v>
      </c>
      <c r="N5082">
        <v>1215</v>
      </c>
      <c r="O5082" s="106">
        <v>0.13034999370574951</v>
      </c>
      <c r="Q5082">
        <v>31831</v>
      </c>
      <c r="R5082" s="106">
        <v>0.1399399936199188</v>
      </c>
    </row>
    <row r="5083" spans="1:19" x14ac:dyDescent="0.25">
      <c r="A5083" t="s">
        <v>331</v>
      </c>
      <c r="B5083" t="s">
        <v>347</v>
      </c>
      <c r="C5083" t="s">
        <v>347</v>
      </c>
      <c r="D5083" t="s">
        <v>347</v>
      </c>
      <c r="E5083" t="s">
        <v>116</v>
      </c>
      <c r="F5083" t="s">
        <v>117</v>
      </c>
      <c r="G5083" s="105">
        <v>19</v>
      </c>
      <c r="H5083" t="s">
        <v>366</v>
      </c>
      <c r="I5083" t="s">
        <v>438</v>
      </c>
      <c r="J5083" t="s">
        <v>48</v>
      </c>
      <c r="K5083" s="105">
        <v>1919</v>
      </c>
      <c r="L5083" s="106">
        <v>0.84241002798080444</v>
      </c>
      <c r="M5083" s="106">
        <v>0.89090001583099365</v>
      </c>
      <c r="N5083" s="105">
        <v>7796</v>
      </c>
      <c r="O5083" s="106">
        <v>0.83639001846313477</v>
      </c>
      <c r="P5083" s="106">
        <v>0.87841999530792236</v>
      </c>
      <c r="Q5083" s="105">
        <v>186401</v>
      </c>
      <c r="R5083" s="106">
        <v>0.81949001550674438</v>
      </c>
      <c r="S5083" s="107">
        <v>0.8465999960899353</v>
      </c>
    </row>
    <row r="5084" spans="1:19" x14ac:dyDescent="0.25">
      <c r="A5084" t="s">
        <v>331</v>
      </c>
      <c r="B5084" t="s">
        <v>347</v>
      </c>
      <c r="C5084" t="s">
        <v>347</v>
      </c>
      <c r="D5084" t="s">
        <v>347</v>
      </c>
      <c r="E5084" t="s">
        <v>116</v>
      </c>
      <c r="F5084" t="s">
        <v>117</v>
      </c>
      <c r="G5084">
        <v>19</v>
      </c>
      <c r="H5084" t="s">
        <v>366</v>
      </c>
      <c r="I5084" t="s">
        <v>438</v>
      </c>
      <c r="J5084" t="s">
        <v>42</v>
      </c>
      <c r="K5084">
        <v>158</v>
      </c>
      <c r="L5084" s="106">
        <v>6.9360002875328064E-2</v>
      </c>
      <c r="M5084" s="106">
        <v>7.3349997401237488E-2</v>
      </c>
      <c r="N5084">
        <v>683</v>
      </c>
      <c r="O5084" s="106">
        <v>7.3279999196529388E-2</v>
      </c>
      <c r="P5084" s="106">
        <v>7.6959997415542603E-2</v>
      </c>
      <c r="Q5084">
        <v>20350</v>
      </c>
      <c r="R5084" s="106">
        <v>8.9469999074935913E-2</v>
      </c>
      <c r="S5084" s="106">
        <v>9.2430002987384796E-2</v>
      </c>
    </row>
    <row r="5085" spans="1:19" x14ac:dyDescent="0.25">
      <c r="A5085" t="s">
        <v>331</v>
      </c>
      <c r="B5085" t="s">
        <v>347</v>
      </c>
      <c r="C5085" t="s">
        <v>347</v>
      </c>
      <c r="D5085" t="s">
        <v>347</v>
      </c>
      <c r="E5085" t="s">
        <v>116</v>
      </c>
      <c r="F5085" t="s">
        <v>117</v>
      </c>
      <c r="G5085">
        <v>19</v>
      </c>
      <c r="H5085" t="s">
        <v>366</v>
      </c>
      <c r="I5085" t="s">
        <v>438</v>
      </c>
      <c r="J5085" t="s">
        <v>374</v>
      </c>
      <c r="K5085">
        <v>77</v>
      </c>
      <c r="L5085" s="106">
        <v>3.3799998462200158E-2</v>
      </c>
      <c r="M5085" s="106">
        <v>3.5750001668930047E-2</v>
      </c>
      <c r="N5085">
        <v>396</v>
      </c>
      <c r="O5085" s="106">
        <v>4.2479999363422387E-2</v>
      </c>
      <c r="P5085" s="106">
        <v>4.4619999825954437E-2</v>
      </c>
      <c r="Q5085">
        <v>13425</v>
      </c>
      <c r="R5085" s="106">
        <v>5.9020001441240311E-2</v>
      </c>
      <c r="S5085" s="106">
        <v>6.0970000922679901E-2</v>
      </c>
    </row>
    <row r="5086" spans="1:19" x14ac:dyDescent="0.25">
      <c r="A5086" t="s">
        <v>331</v>
      </c>
      <c r="B5086" t="s">
        <v>347</v>
      </c>
      <c r="C5086" t="s">
        <v>347</v>
      </c>
      <c r="D5086" t="s">
        <v>347</v>
      </c>
      <c r="E5086" t="s">
        <v>116</v>
      </c>
      <c r="F5086" t="s">
        <v>117</v>
      </c>
      <c r="G5086">
        <v>19</v>
      </c>
      <c r="H5086" t="s">
        <v>366</v>
      </c>
      <c r="I5086" t="s">
        <v>438</v>
      </c>
      <c r="J5086" t="s">
        <v>86</v>
      </c>
      <c r="K5086">
        <v>124</v>
      </c>
      <c r="L5086" s="106">
        <v>5.4430000483989723E-2</v>
      </c>
      <c r="N5086">
        <v>446</v>
      </c>
      <c r="O5086" s="106">
        <v>4.7850001603364938E-2</v>
      </c>
      <c r="Q5086">
        <v>7283</v>
      </c>
      <c r="R5086" s="106">
        <v>3.2019998878240592E-2</v>
      </c>
    </row>
    <row r="5087" spans="1:19" x14ac:dyDescent="0.25">
      <c r="A5087" t="s">
        <v>331</v>
      </c>
      <c r="B5087" t="s">
        <v>347</v>
      </c>
      <c r="C5087" t="s">
        <v>347</v>
      </c>
      <c r="D5087" t="s">
        <v>347</v>
      </c>
      <c r="E5087" t="s">
        <v>116</v>
      </c>
      <c r="F5087" t="s">
        <v>117</v>
      </c>
      <c r="G5087" s="105">
        <v>19</v>
      </c>
      <c r="H5087" t="s">
        <v>366</v>
      </c>
      <c r="I5087" t="s">
        <v>375</v>
      </c>
      <c r="J5087" t="s">
        <v>376</v>
      </c>
      <c r="K5087" s="105">
        <v>454</v>
      </c>
      <c r="L5087" s="106">
        <v>0.19930000603199011</v>
      </c>
      <c r="N5087" s="105">
        <v>1868</v>
      </c>
      <c r="O5087" s="106">
        <v>0.20040999352931979</v>
      </c>
      <c r="Q5087" s="105">
        <v>47189</v>
      </c>
      <c r="R5087" s="106">
        <v>0.20746000111103061</v>
      </c>
      <c r="S5087" s="107"/>
    </row>
    <row r="5088" spans="1:19" x14ac:dyDescent="0.25">
      <c r="A5088" t="s">
        <v>331</v>
      </c>
      <c r="B5088" t="s">
        <v>347</v>
      </c>
      <c r="C5088" t="s">
        <v>347</v>
      </c>
      <c r="D5088" t="s">
        <v>347</v>
      </c>
      <c r="E5088" t="s">
        <v>116</v>
      </c>
      <c r="F5088" t="s">
        <v>117</v>
      </c>
      <c r="G5088" s="105">
        <v>19</v>
      </c>
      <c r="H5088" t="s">
        <v>366</v>
      </c>
      <c r="I5088" t="s">
        <v>375</v>
      </c>
      <c r="J5088" t="s">
        <v>377</v>
      </c>
      <c r="K5088" s="105">
        <v>493</v>
      </c>
      <c r="L5088" s="106">
        <v>0.21641999483108521</v>
      </c>
      <c r="N5088" s="105">
        <v>1944</v>
      </c>
      <c r="O5088" s="106">
        <v>0.20856000483036041</v>
      </c>
      <c r="Q5088" s="105">
        <v>47420</v>
      </c>
      <c r="R5088" s="106">
        <v>0.20848000049591059</v>
      </c>
      <c r="S5088" s="107"/>
    </row>
    <row r="5089" spans="1:19" x14ac:dyDescent="0.25">
      <c r="A5089" t="s">
        <v>331</v>
      </c>
      <c r="B5089" t="s">
        <v>347</v>
      </c>
      <c r="C5089" t="s">
        <v>347</v>
      </c>
      <c r="D5089" t="s">
        <v>347</v>
      </c>
      <c r="E5089" t="s">
        <v>116</v>
      </c>
      <c r="F5089" t="s">
        <v>117</v>
      </c>
      <c r="G5089" s="105">
        <v>19</v>
      </c>
      <c r="H5089" t="s">
        <v>366</v>
      </c>
      <c r="I5089" t="s">
        <v>375</v>
      </c>
      <c r="J5089" t="s">
        <v>378</v>
      </c>
      <c r="K5089" s="105">
        <v>348</v>
      </c>
      <c r="L5089" s="106">
        <v>0.15276999771595001</v>
      </c>
      <c r="N5089" s="105">
        <v>1526</v>
      </c>
      <c r="O5089" s="106">
        <v>0.16371999680995941</v>
      </c>
      <c r="Q5089" s="105">
        <v>37332</v>
      </c>
      <c r="R5089" s="106">
        <v>0.1641300022602081</v>
      </c>
      <c r="S5089" s="107"/>
    </row>
    <row r="5090" spans="1:19" x14ac:dyDescent="0.25">
      <c r="A5090" t="s">
        <v>331</v>
      </c>
      <c r="B5090" t="s">
        <v>347</v>
      </c>
      <c r="C5090" t="s">
        <v>347</v>
      </c>
      <c r="D5090" t="s">
        <v>347</v>
      </c>
      <c r="E5090" t="s">
        <v>116</v>
      </c>
      <c r="F5090" t="s">
        <v>117</v>
      </c>
      <c r="G5090" s="105">
        <v>19</v>
      </c>
      <c r="H5090" t="s">
        <v>366</v>
      </c>
      <c r="I5090" t="s">
        <v>375</v>
      </c>
      <c r="J5090" t="s">
        <v>379</v>
      </c>
      <c r="K5090" s="105">
        <v>487</v>
      </c>
      <c r="L5090" s="106">
        <v>0.2137800008058548</v>
      </c>
      <c r="N5090" s="105">
        <v>2028</v>
      </c>
      <c r="O5090" s="106">
        <v>0.21757000684738159</v>
      </c>
      <c r="Q5090" s="105">
        <v>47525</v>
      </c>
      <c r="R5090" s="106">
        <v>0.20893999934196469</v>
      </c>
      <c r="S5090" s="107"/>
    </row>
    <row r="5091" spans="1:19" x14ac:dyDescent="0.25">
      <c r="A5091" t="s">
        <v>331</v>
      </c>
      <c r="B5091" t="s">
        <v>347</v>
      </c>
      <c r="C5091" t="s">
        <v>347</v>
      </c>
      <c r="D5091" t="s">
        <v>347</v>
      </c>
      <c r="E5091" t="s">
        <v>116</v>
      </c>
      <c r="F5091" t="s">
        <v>117</v>
      </c>
      <c r="G5091" s="105">
        <v>19</v>
      </c>
      <c r="H5091" t="s">
        <v>366</v>
      </c>
      <c r="I5091" t="s">
        <v>375</v>
      </c>
      <c r="J5091" t="s">
        <v>380</v>
      </c>
      <c r="K5091" s="105">
        <v>496</v>
      </c>
      <c r="L5091" s="106">
        <v>0.21773000061511991</v>
      </c>
      <c r="N5091" s="105">
        <v>1955</v>
      </c>
      <c r="O5091" s="106">
        <v>0.20973999798297879</v>
      </c>
      <c r="Q5091" s="105">
        <v>47993</v>
      </c>
      <c r="R5091" s="106">
        <v>0.210999995470047</v>
      </c>
      <c r="S5091" s="107"/>
    </row>
    <row r="5092" spans="1:19" x14ac:dyDescent="0.25">
      <c r="A5092" t="s">
        <v>331</v>
      </c>
      <c r="B5092" t="s">
        <v>347</v>
      </c>
      <c r="C5092" t="s">
        <v>347</v>
      </c>
      <c r="D5092" t="s">
        <v>347</v>
      </c>
      <c r="E5092" t="s">
        <v>116</v>
      </c>
      <c r="F5092" t="s">
        <v>117</v>
      </c>
      <c r="G5092">
        <v>19</v>
      </c>
      <c r="H5092" t="s">
        <v>366</v>
      </c>
      <c r="I5092" t="s">
        <v>381</v>
      </c>
      <c r="J5092" t="s">
        <v>382</v>
      </c>
      <c r="K5092">
        <v>29</v>
      </c>
      <c r="L5092" s="106">
        <v>1.272999960929155E-2</v>
      </c>
      <c r="M5092" s="106">
        <v>2.150999940931797E-2</v>
      </c>
      <c r="N5092">
        <v>169</v>
      </c>
      <c r="O5092" s="106">
        <v>1.813000068068504E-2</v>
      </c>
      <c r="P5092" s="106">
        <v>2.63299997895956E-2</v>
      </c>
      <c r="Q5092">
        <v>5423</v>
      </c>
      <c r="R5092" s="106">
        <v>2.384000085294247E-2</v>
      </c>
      <c r="S5092" s="106">
        <v>3.0780000612139698E-2</v>
      </c>
    </row>
    <row r="5093" spans="1:19" x14ac:dyDescent="0.25">
      <c r="A5093" t="s">
        <v>331</v>
      </c>
      <c r="B5093" t="s">
        <v>347</v>
      </c>
      <c r="C5093" t="s">
        <v>347</v>
      </c>
      <c r="D5093" t="s">
        <v>347</v>
      </c>
      <c r="E5093" t="s">
        <v>116</v>
      </c>
      <c r="F5093" t="s">
        <v>117</v>
      </c>
      <c r="G5093" s="105">
        <v>19</v>
      </c>
      <c r="H5093" t="s">
        <v>366</v>
      </c>
      <c r="I5093" t="s">
        <v>381</v>
      </c>
      <c r="J5093" t="s">
        <v>383</v>
      </c>
      <c r="K5093" s="105">
        <v>144</v>
      </c>
      <c r="L5093" s="106">
        <v>6.3210003077983856E-2</v>
      </c>
      <c r="M5093" s="106">
        <v>0.1068200021982193</v>
      </c>
      <c r="N5093" s="105">
        <v>831</v>
      </c>
      <c r="O5093" s="106">
        <v>8.9149996638298035E-2</v>
      </c>
      <c r="P5093" s="106">
        <v>0.12948000431060791</v>
      </c>
      <c r="Q5093" s="105">
        <v>26007</v>
      </c>
      <c r="R5093" s="106">
        <v>0.11433999985456469</v>
      </c>
      <c r="S5093" s="107">
        <v>0.1476300060749054</v>
      </c>
    </row>
    <row r="5094" spans="1:19" x14ac:dyDescent="0.25">
      <c r="A5094" t="s">
        <v>331</v>
      </c>
      <c r="B5094" t="s">
        <v>347</v>
      </c>
      <c r="C5094" t="s">
        <v>347</v>
      </c>
      <c r="D5094" t="s">
        <v>347</v>
      </c>
      <c r="E5094" t="s">
        <v>116</v>
      </c>
      <c r="F5094" t="s">
        <v>117</v>
      </c>
      <c r="G5094" s="105">
        <v>19</v>
      </c>
      <c r="H5094" t="s">
        <v>366</v>
      </c>
      <c r="I5094" t="s">
        <v>381</v>
      </c>
      <c r="J5094" t="s">
        <v>384</v>
      </c>
      <c r="K5094" s="105">
        <v>1175</v>
      </c>
      <c r="L5094" s="106">
        <v>0.51579999923706055</v>
      </c>
      <c r="M5094" s="106">
        <v>0.87165999412536621</v>
      </c>
      <c r="N5094" s="105">
        <v>5418</v>
      </c>
      <c r="O5094" s="106">
        <v>0.58126997947692871</v>
      </c>
      <c r="P5094" s="106">
        <v>0.84419000148773193</v>
      </c>
      <c r="Q5094" s="105">
        <v>144739</v>
      </c>
      <c r="R5094" s="106">
        <v>0.6363300085067749</v>
      </c>
      <c r="S5094" s="107">
        <v>0.82159000635147095</v>
      </c>
    </row>
    <row r="5095" spans="1:19" x14ac:dyDescent="0.25">
      <c r="A5095" t="s">
        <v>331</v>
      </c>
      <c r="B5095" t="s">
        <v>347</v>
      </c>
      <c r="C5095" t="s">
        <v>347</v>
      </c>
      <c r="D5095" t="s">
        <v>347</v>
      </c>
      <c r="E5095" t="s">
        <v>116</v>
      </c>
      <c r="F5095" t="s">
        <v>117</v>
      </c>
      <c r="G5095" s="105">
        <v>19</v>
      </c>
      <c r="H5095" t="s">
        <v>366</v>
      </c>
      <c r="I5095" t="s">
        <v>381</v>
      </c>
      <c r="J5095" t="s">
        <v>385</v>
      </c>
      <c r="K5095" s="105">
        <v>930</v>
      </c>
      <c r="L5095" s="106">
        <v>0.40825000405311579</v>
      </c>
      <c r="N5095" s="105">
        <v>2903</v>
      </c>
      <c r="O5095" s="106">
        <v>0.31145000457763672</v>
      </c>
      <c r="Q5095" s="105">
        <v>51290</v>
      </c>
      <c r="R5095" s="106">
        <v>0.22549000382423401</v>
      </c>
      <c r="S5095" s="107"/>
    </row>
    <row r="5096" spans="1:19" x14ac:dyDescent="0.25">
      <c r="A5096" t="s">
        <v>331</v>
      </c>
      <c r="B5096" t="s">
        <v>347</v>
      </c>
      <c r="C5096" t="s">
        <v>347</v>
      </c>
      <c r="D5096" t="s">
        <v>347</v>
      </c>
      <c r="E5096" t="s">
        <v>116</v>
      </c>
      <c r="F5096" t="s">
        <v>117</v>
      </c>
      <c r="G5096" s="105">
        <v>19</v>
      </c>
      <c r="H5096" t="s">
        <v>366</v>
      </c>
      <c r="I5096" t="s">
        <v>386</v>
      </c>
      <c r="J5096" t="s">
        <v>387</v>
      </c>
      <c r="K5096" s="105">
        <v>148</v>
      </c>
      <c r="L5096" s="106">
        <v>6.4970001578330994E-2</v>
      </c>
      <c r="M5096" s="106">
        <v>6.7979998886585236E-2</v>
      </c>
      <c r="N5096" s="105">
        <v>430</v>
      </c>
      <c r="O5096" s="106">
        <v>4.6130001544952393E-2</v>
      </c>
      <c r="P5096" s="106">
        <v>4.830000177025795E-2</v>
      </c>
      <c r="Q5096" s="105">
        <v>12181</v>
      </c>
      <c r="R5096" s="106">
        <v>5.3550001233816147E-2</v>
      </c>
      <c r="S5096" s="107">
        <v>5.4999999701976783E-2</v>
      </c>
    </row>
    <row r="5097" spans="1:19" x14ac:dyDescent="0.25">
      <c r="A5097" t="s">
        <v>331</v>
      </c>
      <c r="B5097" t="s">
        <v>347</v>
      </c>
      <c r="C5097" t="s">
        <v>347</v>
      </c>
      <c r="D5097" t="s">
        <v>347</v>
      </c>
      <c r="E5097" t="s">
        <v>116</v>
      </c>
      <c r="F5097" t="s">
        <v>117</v>
      </c>
      <c r="G5097">
        <v>19</v>
      </c>
      <c r="H5097" t="s">
        <v>366</v>
      </c>
      <c r="I5097" t="s">
        <v>386</v>
      </c>
      <c r="J5097" t="s">
        <v>388</v>
      </c>
      <c r="K5097">
        <v>45</v>
      </c>
      <c r="L5097" s="106">
        <v>1.9750000908970829E-2</v>
      </c>
      <c r="M5097" s="106">
        <v>2.067000046372414E-2</v>
      </c>
      <c r="N5097">
        <v>155</v>
      </c>
      <c r="O5097" s="106">
        <v>1.6629999503493309E-2</v>
      </c>
      <c r="P5097" s="106">
        <v>1.7410000786185261E-2</v>
      </c>
      <c r="Q5097">
        <v>6321</v>
      </c>
      <c r="R5097" s="106">
        <v>2.77900006622076E-2</v>
      </c>
      <c r="S5097" s="106">
        <v>2.8540000319480899E-2</v>
      </c>
    </row>
    <row r="5098" spans="1:19" x14ac:dyDescent="0.25">
      <c r="A5098" t="s">
        <v>331</v>
      </c>
      <c r="B5098" t="s">
        <v>347</v>
      </c>
      <c r="C5098" t="s">
        <v>347</v>
      </c>
      <c r="D5098" t="s">
        <v>347</v>
      </c>
      <c r="E5098" t="s">
        <v>116</v>
      </c>
      <c r="F5098" t="s">
        <v>117</v>
      </c>
      <c r="G5098">
        <v>19</v>
      </c>
      <c r="H5098" t="s">
        <v>366</v>
      </c>
      <c r="I5098" t="s">
        <v>386</v>
      </c>
      <c r="J5098" t="s">
        <v>85</v>
      </c>
      <c r="K5098">
        <v>77</v>
      </c>
      <c r="L5098" s="106">
        <v>3.3799998462200158E-2</v>
      </c>
      <c r="M5098" s="106">
        <v>3.5369999706745148E-2</v>
      </c>
      <c r="N5098">
        <v>239</v>
      </c>
      <c r="O5098" s="106">
        <v>2.5639999657869339E-2</v>
      </c>
      <c r="P5098" s="106">
        <v>2.6850000023841861E-2</v>
      </c>
      <c r="Q5098">
        <v>4872</v>
      </c>
      <c r="R5098" s="106">
        <v>2.1420000120997429E-2</v>
      </c>
      <c r="S5098" s="106">
        <v>2.199999988079071E-2</v>
      </c>
    </row>
    <row r="5099" spans="1:19" x14ac:dyDescent="0.25">
      <c r="A5099" t="s">
        <v>331</v>
      </c>
      <c r="B5099" t="s">
        <v>347</v>
      </c>
      <c r="C5099" t="s">
        <v>347</v>
      </c>
      <c r="D5099" t="s">
        <v>347</v>
      </c>
      <c r="E5099" t="s">
        <v>116</v>
      </c>
      <c r="F5099" t="s">
        <v>117</v>
      </c>
      <c r="G5099">
        <v>19</v>
      </c>
      <c r="H5099" t="s">
        <v>366</v>
      </c>
      <c r="I5099" t="s">
        <v>386</v>
      </c>
      <c r="J5099" t="s">
        <v>389</v>
      </c>
      <c r="K5099">
        <v>29</v>
      </c>
      <c r="L5099" s="106">
        <v>1.272999960929155E-2</v>
      </c>
      <c r="M5099" s="106">
        <v>1.331999991089106E-2</v>
      </c>
      <c r="N5099">
        <v>154</v>
      </c>
      <c r="O5099" s="106">
        <v>1.6519999131560329E-2</v>
      </c>
      <c r="P5099" s="106">
        <v>1.7300000414252281E-2</v>
      </c>
      <c r="Q5099">
        <v>4049</v>
      </c>
      <c r="R5099" s="106">
        <v>1.779999956488609E-2</v>
      </c>
      <c r="S5099" s="106">
        <v>1.8279999494552609E-2</v>
      </c>
    </row>
    <row r="5100" spans="1:19" x14ac:dyDescent="0.25">
      <c r="A5100" t="s">
        <v>331</v>
      </c>
      <c r="B5100" t="s">
        <v>347</v>
      </c>
      <c r="C5100" t="s">
        <v>347</v>
      </c>
      <c r="D5100" t="s">
        <v>347</v>
      </c>
      <c r="E5100" t="s">
        <v>116</v>
      </c>
      <c r="F5100" t="s">
        <v>117</v>
      </c>
      <c r="G5100" s="105">
        <v>19</v>
      </c>
      <c r="H5100" t="s">
        <v>366</v>
      </c>
      <c r="I5100" t="s">
        <v>386</v>
      </c>
      <c r="J5100" t="s">
        <v>86</v>
      </c>
      <c r="K5100" s="105">
        <v>101</v>
      </c>
      <c r="L5100" s="106">
        <v>4.4339999556541443E-2</v>
      </c>
      <c r="N5100" s="105">
        <v>419</v>
      </c>
      <c r="O5100" s="106">
        <v>4.4950000941753387E-2</v>
      </c>
      <c r="Q5100" s="105">
        <v>5972</v>
      </c>
      <c r="R5100" s="106">
        <v>2.6259999722242359E-2</v>
      </c>
      <c r="S5100" s="107"/>
    </row>
    <row r="5101" spans="1:19" x14ac:dyDescent="0.25">
      <c r="A5101" t="s">
        <v>331</v>
      </c>
      <c r="B5101" t="s">
        <v>347</v>
      </c>
      <c r="C5101" t="s">
        <v>347</v>
      </c>
      <c r="D5101" t="s">
        <v>347</v>
      </c>
      <c r="E5101" t="s">
        <v>116</v>
      </c>
      <c r="F5101" t="s">
        <v>117</v>
      </c>
      <c r="G5101" s="105">
        <v>19</v>
      </c>
      <c r="H5101" t="s">
        <v>366</v>
      </c>
      <c r="I5101" t="s">
        <v>386</v>
      </c>
      <c r="J5101" t="s">
        <v>84</v>
      </c>
      <c r="K5101" s="105">
        <v>1878</v>
      </c>
      <c r="L5101" s="106">
        <v>0.82441002130508423</v>
      </c>
      <c r="M5101" s="106">
        <v>0.8626599907875061</v>
      </c>
      <c r="N5101" s="105">
        <v>7924</v>
      </c>
      <c r="O5101" s="106">
        <v>0.85012000799179077</v>
      </c>
      <c r="P5101" s="106">
        <v>0.89013999700546265</v>
      </c>
      <c r="Q5101" s="105">
        <v>194064</v>
      </c>
      <c r="R5101" s="106">
        <v>0.85317999124526978</v>
      </c>
      <c r="S5101" s="107">
        <v>0.87619000673294067</v>
      </c>
    </row>
    <row r="5102" spans="1:19" x14ac:dyDescent="0.25">
      <c r="A5102" t="s">
        <v>331</v>
      </c>
      <c r="B5102" t="s">
        <v>347</v>
      </c>
      <c r="C5102" t="s">
        <v>347</v>
      </c>
      <c r="D5102" t="s">
        <v>347</v>
      </c>
      <c r="E5102" t="s">
        <v>116</v>
      </c>
      <c r="F5102" t="s">
        <v>117</v>
      </c>
      <c r="G5102" s="105">
        <v>19</v>
      </c>
      <c r="H5102" t="s">
        <v>366</v>
      </c>
      <c r="I5102" t="s">
        <v>419</v>
      </c>
      <c r="J5102" t="s">
        <v>390</v>
      </c>
      <c r="K5102" s="105">
        <v>930</v>
      </c>
      <c r="L5102" s="106">
        <v>0.40825000405311579</v>
      </c>
      <c r="N5102" s="105">
        <v>2903</v>
      </c>
      <c r="O5102" s="106">
        <v>0.31145000457763672</v>
      </c>
      <c r="Q5102" s="105">
        <v>51290</v>
      </c>
      <c r="R5102" s="106">
        <v>0.22549000382423401</v>
      </c>
      <c r="S5102" s="107"/>
    </row>
    <row r="5103" spans="1:19" x14ac:dyDescent="0.25">
      <c r="A5103" t="s">
        <v>331</v>
      </c>
      <c r="B5103" t="s">
        <v>347</v>
      </c>
      <c r="C5103" t="s">
        <v>347</v>
      </c>
      <c r="D5103" t="s">
        <v>347</v>
      </c>
      <c r="E5103" t="s">
        <v>116</v>
      </c>
      <c r="F5103" t="s">
        <v>117</v>
      </c>
      <c r="G5103" s="105">
        <v>19</v>
      </c>
      <c r="H5103" t="s">
        <v>366</v>
      </c>
      <c r="I5103" t="s">
        <v>419</v>
      </c>
      <c r="J5103" t="s">
        <v>391</v>
      </c>
      <c r="K5103" s="105">
        <v>144</v>
      </c>
      <c r="L5103" s="106">
        <v>6.3210003077983856E-2</v>
      </c>
      <c r="M5103" s="106">
        <v>0.1068200021982193</v>
      </c>
      <c r="N5103" s="105">
        <v>831</v>
      </c>
      <c r="O5103" s="106">
        <v>8.9149996638298035E-2</v>
      </c>
      <c r="P5103" s="106">
        <v>0.12948000431060791</v>
      </c>
      <c r="Q5103" s="105">
        <v>26007</v>
      </c>
      <c r="R5103" s="106">
        <v>0.11433999985456469</v>
      </c>
      <c r="S5103" s="107">
        <v>0.1476300060749054</v>
      </c>
    </row>
    <row r="5104" spans="1:19" x14ac:dyDescent="0.25">
      <c r="A5104" t="s">
        <v>331</v>
      </c>
      <c r="B5104" t="s">
        <v>347</v>
      </c>
      <c r="C5104" t="s">
        <v>347</v>
      </c>
      <c r="D5104" t="s">
        <v>347</v>
      </c>
      <c r="E5104" t="s">
        <v>116</v>
      </c>
      <c r="F5104" t="s">
        <v>117</v>
      </c>
      <c r="G5104" s="105">
        <v>19</v>
      </c>
      <c r="H5104" t="s">
        <v>366</v>
      </c>
      <c r="I5104" t="s">
        <v>419</v>
      </c>
      <c r="J5104" t="s">
        <v>392</v>
      </c>
      <c r="K5104" s="105">
        <v>627</v>
      </c>
      <c r="L5104" s="106">
        <v>0.27524000406265259</v>
      </c>
      <c r="M5104" s="106">
        <v>0.46513000130653381</v>
      </c>
      <c r="N5104" s="105">
        <v>2989</v>
      </c>
      <c r="O5104" s="106">
        <v>0.32067000865936279</v>
      </c>
      <c r="P5104" s="106">
        <v>0.46571999788284302</v>
      </c>
      <c r="Q5104" s="105">
        <v>69347</v>
      </c>
      <c r="R5104" s="106">
        <v>0.30487999320030212</v>
      </c>
      <c r="S5104" s="107">
        <v>0.39364001154899603</v>
      </c>
    </row>
    <row r="5105" spans="1:19" x14ac:dyDescent="0.25">
      <c r="A5105" t="s">
        <v>331</v>
      </c>
      <c r="B5105" t="s">
        <v>347</v>
      </c>
      <c r="C5105" t="s">
        <v>347</v>
      </c>
      <c r="D5105" t="s">
        <v>347</v>
      </c>
      <c r="E5105" t="s">
        <v>116</v>
      </c>
      <c r="F5105" t="s">
        <v>117</v>
      </c>
      <c r="G5105" s="105">
        <v>19</v>
      </c>
      <c r="H5105" t="s">
        <v>366</v>
      </c>
      <c r="I5105" t="s">
        <v>419</v>
      </c>
      <c r="J5105" t="s">
        <v>393</v>
      </c>
      <c r="K5105" s="105">
        <v>471</v>
      </c>
      <c r="L5105" s="106">
        <v>0.20676000416278839</v>
      </c>
      <c r="M5105" s="106">
        <v>0.34940999746322632</v>
      </c>
      <c r="N5105" s="105">
        <v>2129</v>
      </c>
      <c r="O5105" s="106">
        <v>0.22841000556945801</v>
      </c>
      <c r="P5105" s="106">
        <v>0.33171999454498291</v>
      </c>
      <c r="Q5105" s="105">
        <v>66079</v>
      </c>
      <c r="R5105" s="106">
        <v>0.29050999879837042</v>
      </c>
      <c r="S5105" s="107">
        <v>0.37509000301361078</v>
      </c>
    </row>
    <row r="5106" spans="1:19" x14ac:dyDescent="0.25">
      <c r="A5106" t="s">
        <v>331</v>
      </c>
      <c r="B5106" t="s">
        <v>347</v>
      </c>
      <c r="C5106" t="s">
        <v>347</v>
      </c>
      <c r="D5106" t="s">
        <v>347</v>
      </c>
      <c r="E5106" t="s">
        <v>116</v>
      </c>
      <c r="F5106" t="s">
        <v>117</v>
      </c>
      <c r="G5106">
        <v>19</v>
      </c>
      <c r="H5106" t="s">
        <v>366</v>
      </c>
      <c r="I5106" t="s">
        <v>419</v>
      </c>
      <c r="J5106" t="s">
        <v>394</v>
      </c>
      <c r="K5106">
        <v>106</v>
      </c>
      <c r="L5106" s="106">
        <v>4.6530000865459442E-2</v>
      </c>
      <c r="M5106" s="106">
        <v>7.8639999032020569E-2</v>
      </c>
      <c r="N5106">
        <v>469</v>
      </c>
      <c r="O5106" s="106">
        <v>5.031999945640564E-2</v>
      </c>
      <c r="P5106" s="106">
        <v>7.3080003261566162E-2</v>
      </c>
      <c r="Q5106">
        <v>14736</v>
      </c>
      <c r="R5106" s="106">
        <v>6.4790003001689911E-2</v>
      </c>
      <c r="S5106" s="106">
        <v>8.3650000393390656E-2</v>
      </c>
    </row>
    <row r="5107" spans="1:19" x14ac:dyDescent="0.25">
      <c r="A5107" t="s">
        <v>331</v>
      </c>
      <c r="B5107" t="s">
        <v>347</v>
      </c>
      <c r="C5107" t="s">
        <v>347</v>
      </c>
      <c r="D5107" t="s">
        <v>347</v>
      </c>
      <c r="E5107" t="s">
        <v>116</v>
      </c>
      <c r="F5107" t="s">
        <v>117</v>
      </c>
      <c r="G5107" s="105">
        <v>19</v>
      </c>
      <c r="H5107" t="s">
        <v>366</v>
      </c>
      <c r="I5107" t="s">
        <v>439</v>
      </c>
      <c r="J5107" t="s">
        <v>440</v>
      </c>
      <c r="K5107" s="105">
        <v>930</v>
      </c>
      <c r="L5107" s="106">
        <v>0.40825000405311579</v>
      </c>
      <c r="N5107" s="105">
        <v>2903</v>
      </c>
      <c r="O5107" s="106">
        <v>0.31145000457763672</v>
      </c>
      <c r="Q5107" s="105">
        <v>51290</v>
      </c>
      <c r="R5107" s="106">
        <v>0.22549000382423401</v>
      </c>
      <c r="S5107" s="107"/>
    </row>
    <row r="5108" spans="1:19" x14ac:dyDescent="0.25">
      <c r="A5108" t="s">
        <v>331</v>
      </c>
      <c r="B5108" t="s">
        <v>347</v>
      </c>
      <c r="C5108" t="s">
        <v>347</v>
      </c>
      <c r="D5108" t="s">
        <v>347</v>
      </c>
      <c r="E5108" t="s">
        <v>116</v>
      </c>
      <c r="F5108" t="s">
        <v>117</v>
      </c>
      <c r="G5108" s="105">
        <v>19</v>
      </c>
      <c r="H5108" t="s">
        <v>366</v>
      </c>
      <c r="I5108" t="s">
        <v>439</v>
      </c>
      <c r="J5108" t="s">
        <v>442</v>
      </c>
      <c r="K5108" s="105">
        <v>1348</v>
      </c>
      <c r="L5108" s="106">
        <v>0.59175002574920654</v>
      </c>
      <c r="M5108" s="106">
        <v>1</v>
      </c>
      <c r="N5108" s="105">
        <v>6418</v>
      </c>
      <c r="O5108" s="106">
        <v>0.68854999542236328</v>
      </c>
      <c r="P5108" s="106">
        <v>1</v>
      </c>
      <c r="Q5108" s="105">
        <v>176169</v>
      </c>
      <c r="R5108" s="106">
        <v>0.77451002597808838</v>
      </c>
      <c r="S5108" s="107">
        <v>1</v>
      </c>
    </row>
    <row r="5109" spans="1:19" x14ac:dyDescent="0.25">
      <c r="A5109" t="s">
        <v>331</v>
      </c>
      <c r="B5109" t="s">
        <v>347</v>
      </c>
      <c r="C5109" t="s">
        <v>347</v>
      </c>
      <c r="D5109" t="s">
        <v>347</v>
      </c>
      <c r="E5109" t="s">
        <v>116</v>
      </c>
      <c r="F5109" t="s">
        <v>117</v>
      </c>
      <c r="G5109" s="105">
        <v>19</v>
      </c>
      <c r="H5109" t="s">
        <v>366</v>
      </c>
      <c r="I5109" t="s">
        <v>395</v>
      </c>
      <c r="J5109" t="s">
        <v>396</v>
      </c>
      <c r="K5109" s="105">
        <v>2259</v>
      </c>
      <c r="L5109" s="106">
        <v>0.99165999889373779</v>
      </c>
      <c r="N5109" s="105">
        <v>9262</v>
      </c>
      <c r="O5109" s="106">
        <v>0.99366998672485352</v>
      </c>
      <c r="Q5109" s="105">
        <v>225832</v>
      </c>
      <c r="R5109" s="106">
        <v>0.99285000562667847</v>
      </c>
      <c r="S5109" s="107"/>
    </row>
    <row r="5110" spans="1:19" x14ac:dyDescent="0.25">
      <c r="A5110" t="s">
        <v>331</v>
      </c>
      <c r="B5110" t="s">
        <v>347</v>
      </c>
      <c r="C5110" t="s">
        <v>347</v>
      </c>
      <c r="D5110" t="s">
        <v>347</v>
      </c>
      <c r="E5110" t="s">
        <v>116</v>
      </c>
      <c r="F5110" t="s">
        <v>117</v>
      </c>
      <c r="G5110">
        <v>19</v>
      </c>
      <c r="H5110" t="s">
        <v>366</v>
      </c>
      <c r="I5110" t="s">
        <v>395</v>
      </c>
      <c r="J5110" t="s">
        <v>397</v>
      </c>
      <c r="K5110">
        <v>19</v>
      </c>
      <c r="L5110" s="106">
        <v>8.3400001749396324E-3</v>
      </c>
      <c r="N5110">
        <v>59</v>
      </c>
      <c r="O5110" s="106">
        <v>6.3299997709691516E-3</v>
      </c>
      <c r="Q5110">
        <v>1627</v>
      </c>
      <c r="R5110" s="106">
        <v>7.1499999612569809E-3</v>
      </c>
    </row>
    <row r="5111" spans="1:19" x14ac:dyDescent="0.25">
      <c r="A5111" t="s">
        <v>331</v>
      </c>
      <c r="B5111" t="s">
        <v>347</v>
      </c>
      <c r="C5111" t="s">
        <v>347</v>
      </c>
      <c r="D5111" t="s">
        <v>347</v>
      </c>
      <c r="E5111" t="s">
        <v>116</v>
      </c>
      <c r="F5111" t="s">
        <v>117</v>
      </c>
      <c r="G5111" s="105">
        <v>19</v>
      </c>
      <c r="H5111" t="s">
        <v>366</v>
      </c>
      <c r="I5111" t="s">
        <v>398</v>
      </c>
      <c r="J5111" t="s">
        <v>399</v>
      </c>
      <c r="K5111" s="105">
        <v>6</v>
      </c>
      <c r="L5111" s="106">
        <v>2.630000002682209E-3</v>
      </c>
      <c r="N5111" s="105">
        <v>233</v>
      </c>
      <c r="O5111" s="106">
        <v>2.500000037252903E-2</v>
      </c>
      <c r="Q5111" s="105">
        <v>32785</v>
      </c>
      <c r="R5111" s="106">
        <v>0.14414000511169431</v>
      </c>
      <c r="S5111" s="107"/>
    </row>
    <row r="5112" spans="1:19" x14ac:dyDescent="0.25">
      <c r="A5112" t="s">
        <v>331</v>
      </c>
      <c r="B5112" t="s">
        <v>347</v>
      </c>
      <c r="C5112" t="s">
        <v>347</v>
      </c>
      <c r="D5112" t="s">
        <v>347</v>
      </c>
      <c r="E5112" t="s">
        <v>116</v>
      </c>
      <c r="F5112" t="s">
        <v>117</v>
      </c>
      <c r="G5112" s="105">
        <v>19</v>
      </c>
      <c r="H5112" t="s">
        <v>366</v>
      </c>
      <c r="I5112" t="s">
        <v>398</v>
      </c>
      <c r="J5112" t="s">
        <v>41</v>
      </c>
      <c r="K5112" s="105">
        <v>117</v>
      </c>
      <c r="L5112" s="106">
        <v>5.1359999924898148E-2</v>
      </c>
      <c r="N5112" s="105">
        <v>655</v>
      </c>
      <c r="O5112" s="106">
        <v>7.0270001888275146E-2</v>
      </c>
      <c r="Q5112" s="105">
        <v>40324</v>
      </c>
      <c r="R5112" s="106">
        <v>0.177279993891716</v>
      </c>
      <c r="S5112" s="107"/>
    </row>
    <row r="5113" spans="1:19" x14ac:dyDescent="0.25">
      <c r="A5113" t="s">
        <v>331</v>
      </c>
      <c r="B5113" t="s">
        <v>347</v>
      </c>
      <c r="C5113" t="s">
        <v>347</v>
      </c>
      <c r="D5113" t="s">
        <v>347</v>
      </c>
      <c r="E5113" t="s">
        <v>116</v>
      </c>
      <c r="F5113" t="s">
        <v>117</v>
      </c>
      <c r="G5113" s="105">
        <v>19</v>
      </c>
      <c r="H5113" t="s">
        <v>366</v>
      </c>
      <c r="I5113" t="s">
        <v>398</v>
      </c>
      <c r="J5113" t="s">
        <v>40</v>
      </c>
      <c r="K5113" s="105">
        <v>223</v>
      </c>
      <c r="L5113" s="106">
        <v>9.7889997065067291E-2</v>
      </c>
      <c r="N5113" s="105">
        <v>1293</v>
      </c>
      <c r="O5113" s="106">
        <v>0.1387200057506561</v>
      </c>
      <c r="Q5113" s="105">
        <v>47952</v>
      </c>
      <c r="R5113" s="106">
        <v>0.21082000434398651</v>
      </c>
      <c r="S5113" s="107"/>
    </row>
    <row r="5114" spans="1:19" x14ac:dyDescent="0.25">
      <c r="A5114" t="s">
        <v>331</v>
      </c>
      <c r="B5114" t="s">
        <v>347</v>
      </c>
      <c r="C5114" t="s">
        <v>347</v>
      </c>
      <c r="D5114" t="s">
        <v>347</v>
      </c>
      <c r="E5114" t="s">
        <v>116</v>
      </c>
      <c r="F5114" t="s">
        <v>117</v>
      </c>
      <c r="G5114">
        <v>19</v>
      </c>
      <c r="H5114" t="s">
        <v>366</v>
      </c>
      <c r="I5114" t="s">
        <v>398</v>
      </c>
      <c r="J5114" t="s">
        <v>39</v>
      </c>
      <c r="K5114">
        <v>608</v>
      </c>
      <c r="L5114" s="106">
        <v>0.26690000295639038</v>
      </c>
      <c r="N5114">
        <v>2649</v>
      </c>
      <c r="O5114" s="106">
        <v>0.28420001268386841</v>
      </c>
      <c r="Q5114">
        <v>51770</v>
      </c>
      <c r="R5114" s="106">
        <v>0.22759999334812159</v>
      </c>
    </row>
    <row r="5115" spans="1:19" x14ac:dyDescent="0.25">
      <c r="A5115" t="s">
        <v>331</v>
      </c>
      <c r="B5115" t="s">
        <v>347</v>
      </c>
      <c r="C5115" t="s">
        <v>347</v>
      </c>
      <c r="D5115" t="s">
        <v>347</v>
      </c>
      <c r="E5115" t="s">
        <v>116</v>
      </c>
      <c r="F5115" t="s">
        <v>117</v>
      </c>
      <c r="G5115">
        <v>19</v>
      </c>
      <c r="H5115" t="s">
        <v>366</v>
      </c>
      <c r="I5115" t="s">
        <v>398</v>
      </c>
      <c r="J5115" t="s">
        <v>400</v>
      </c>
      <c r="K5115">
        <v>1324</v>
      </c>
      <c r="L5115" s="106">
        <v>0.58121001720428467</v>
      </c>
      <c r="N5115">
        <v>4491</v>
      </c>
      <c r="O5115" s="106">
        <v>0.48181998729705811</v>
      </c>
      <c r="Q5115">
        <v>54628</v>
      </c>
      <c r="R5115" s="106">
        <v>0.24017000198364261</v>
      </c>
    </row>
    <row r="5116" spans="1:19" x14ac:dyDescent="0.25">
      <c r="A5116" t="s">
        <v>331</v>
      </c>
      <c r="B5116" t="s">
        <v>347</v>
      </c>
      <c r="C5116" t="s">
        <v>347</v>
      </c>
      <c r="D5116" t="s">
        <v>347</v>
      </c>
      <c r="E5116" t="s">
        <v>116</v>
      </c>
      <c r="F5116" t="s">
        <v>117</v>
      </c>
      <c r="G5116" s="105">
        <v>19</v>
      </c>
      <c r="H5116" t="s">
        <v>366</v>
      </c>
      <c r="I5116" t="s">
        <v>422</v>
      </c>
      <c r="J5116" t="s">
        <v>429</v>
      </c>
      <c r="K5116" s="105">
        <v>369</v>
      </c>
      <c r="L5116" s="106">
        <v>0.16198000311851499</v>
      </c>
      <c r="N5116" s="105">
        <v>4476</v>
      </c>
      <c r="O5116" s="106">
        <v>0.48021000623702997</v>
      </c>
      <c r="Q5116" s="105">
        <v>80101</v>
      </c>
      <c r="R5116" s="106">
        <v>0.3521600067615509</v>
      </c>
      <c r="S5116" s="107"/>
    </row>
    <row r="5117" spans="1:19" x14ac:dyDescent="0.25">
      <c r="A5117" t="s">
        <v>331</v>
      </c>
      <c r="B5117" t="s">
        <v>347</v>
      </c>
      <c r="C5117" t="s">
        <v>347</v>
      </c>
      <c r="D5117" t="s">
        <v>347</v>
      </c>
      <c r="E5117" t="s">
        <v>116</v>
      </c>
      <c r="F5117" t="s">
        <v>117</v>
      </c>
      <c r="G5117" s="105">
        <v>19</v>
      </c>
      <c r="H5117" t="s">
        <v>366</v>
      </c>
      <c r="I5117" t="s">
        <v>422</v>
      </c>
      <c r="J5117" t="s">
        <v>423</v>
      </c>
      <c r="K5117" s="105">
        <v>1727</v>
      </c>
      <c r="L5117" s="106">
        <v>0.75812000036239624</v>
      </c>
      <c r="M5117" s="106">
        <v>0.90465998649597168</v>
      </c>
      <c r="N5117" s="105">
        <v>4214</v>
      </c>
      <c r="O5117" s="106">
        <v>0.45210000872612</v>
      </c>
      <c r="P5117" s="106">
        <v>0.86975997686386108</v>
      </c>
      <c r="Q5117" s="105">
        <v>119646</v>
      </c>
      <c r="R5117" s="106">
        <v>0.52600997686386108</v>
      </c>
      <c r="S5117" s="107">
        <v>0.81194001436233521</v>
      </c>
    </row>
    <row r="5118" spans="1:19" x14ac:dyDescent="0.25">
      <c r="A5118" t="s">
        <v>331</v>
      </c>
      <c r="B5118" t="s">
        <v>347</v>
      </c>
      <c r="C5118" t="s">
        <v>347</v>
      </c>
      <c r="D5118" t="s">
        <v>347</v>
      </c>
      <c r="E5118" t="s">
        <v>116</v>
      </c>
      <c r="F5118" t="s">
        <v>117</v>
      </c>
      <c r="G5118" s="105">
        <v>19</v>
      </c>
      <c r="H5118" t="s">
        <v>366</v>
      </c>
      <c r="I5118" t="s">
        <v>422</v>
      </c>
      <c r="J5118" t="s">
        <v>424</v>
      </c>
      <c r="K5118" s="105">
        <v>98</v>
      </c>
      <c r="L5118" s="106">
        <v>4.3019998818635941E-2</v>
      </c>
      <c r="M5118" s="106">
        <v>5.1339998841285713E-2</v>
      </c>
      <c r="N5118" s="105">
        <v>381</v>
      </c>
      <c r="O5118" s="106">
        <v>4.0879998356103897E-2</v>
      </c>
      <c r="P5118" s="106">
        <v>7.8639999032020569E-2</v>
      </c>
      <c r="Q5118" s="105">
        <v>17180</v>
      </c>
      <c r="R5118" s="106">
        <v>7.5530000030994415E-2</v>
      </c>
      <c r="S5118" s="107">
        <v>0.11659000068902969</v>
      </c>
    </row>
    <row r="5119" spans="1:19" x14ac:dyDescent="0.25">
      <c r="A5119" t="s">
        <v>331</v>
      </c>
      <c r="B5119" t="s">
        <v>347</v>
      </c>
      <c r="C5119" t="s">
        <v>347</v>
      </c>
      <c r="D5119" t="s">
        <v>347</v>
      </c>
      <c r="E5119" t="s">
        <v>116</v>
      </c>
      <c r="F5119" t="s">
        <v>117</v>
      </c>
      <c r="G5119">
        <v>19</v>
      </c>
      <c r="H5119" t="s">
        <v>366</v>
      </c>
      <c r="I5119" t="s">
        <v>422</v>
      </c>
      <c r="J5119" t="s">
        <v>425</v>
      </c>
      <c r="K5119">
        <v>57</v>
      </c>
      <c r="L5119" s="106">
        <v>2.5019999593496319E-2</v>
      </c>
      <c r="M5119" s="106">
        <v>2.9859999194741249E-2</v>
      </c>
      <c r="N5119">
        <v>157</v>
      </c>
      <c r="O5119" s="106">
        <v>1.6839999705553051E-2</v>
      </c>
      <c r="P5119" s="106">
        <v>3.2400000840425491E-2</v>
      </c>
      <c r="Q5119">
        <v>6082</v>
      </c>
      <c r="R5119" s="106">
        <v>2.6739999651908871E-2</v>
      </c>
      <c r="S5119" s="106">
        <v>4.1269998997449868E-2</v>
      </c>
    </row>
    <row r="5120" spans="1:19" x14ac:dyDescent="0.25">
      <c r="A5120" t="s">
        <v>331</v>
      </c>
      <c r="B5120" t="s">
        <v>347</v>
      </c>
      <c r="C5120" t="s">
        <v>347</v>
      </c>
      <c r="D5120" t="s">
        <v>347</v>
      </c>
      <c r="E5120" t="s">
        <v>116</v>
      </c>
      <c r="F5120" t="s">
        <v>117</v>
      </c>
      <c r="G5120" s="105">
        <v>19</v>
      </c>
      <c r="H5120" t="s">
        <v>366</v>
      </c>
      <c r="I5120" t="s">
        <v>422</v>
      </c>
      <c r="J5120" t="s">
        <v>426</v>
      </c>
      <c r="K5120" s="105">
        <v>25</v>
      </c>
      <c r="L5120" s="106">
        <v>1.097000017762184E-2</v>
      </c>
      <c r="M5120" s="106">
        <v>1.310000009834766E-2</v>
      </c>
      <c r="N5120" s="105">
        <v>81</v>
      </c>
      <c r="O5120" s="106">
        <v>8.6899995803833008E-3</v>
      </c>
      <c r="P5120" s="106">
        <v>1.6720000654459E-2</v>
      </c>
      <c r="Q5120" s="105">
        <v>3672</v>
      </c>
      <c r="R5120" s="106">
        <v>1.6140000894665722E-2</v>
      </c>
      <c r="S5120" s="107">
        <v>2.491999976336956E-2</v>
      </c>
    </row>
    <row r="5121" spans="1:19" x14ac:dyDescent="0.25">
      <c r="A5121" t="s">
        <v>331</v>
      </c>
      <c r="B5121" t="s">
        <v>347</v>
      </c>
      <c r="C5121" t="s">
        <v>347</v>
      </c>
      <c r="D5121" t="s">
        <v>347</v>
      </c>
      <c r="E5121" t="s">
        <v>116</v>
      </c>
      <c r="F5121" t="s">
        <v>117</v>
      </c>
      <c r="G5121" s="105">
        <v>19</v>
      </c>
      <c r="H5121" t="s">
        <v>366</v>
      </c>
      <c r="I5121" t="s">
        <v>422</v>
      </c>
      <c r="J5121" t="s">
        <v>427</v>
      </c>
      <c r="K5121" s="105">
        <v>2</v>
      </c>
      <c r="L5121" s="106">
        <v>8.800000068731606E-4</v>
      </c>
      <c r="M5121" s="106">
        <v>1.0499999625608329E-3</v>
      </c>
      <c r="N5121" s="105">
        <v>12</v>
      </c>
      <c r="O5121" s="106">
        <v>1.2900000438094139E-3</v>
      </c>
      <c r="P5121" s="106">
        <v>2.4800000246614222E-3</v>
      </c>
      <c r="Q5121" s="105">
        <v>766</v>
      </c>
      <c r="R5121" s="106">
        <v>3.3700000494718552E-3</v>
      </c>
      <c r="S5121" s="107">
        <v>5.2000000141561031E-3</v>
      </c>
    </row>
    <row r="5122" spans="1:19" x14ac:dyDescent="0.25">
      <c r="A5122" t="s">
        <v>331</v>
      </c>
      <c r="B5122" t="s">
        <v>347</v>
      </c>
      <c r="C5122" t="s">
        <v>347</v>
      </c>
      <c r="D5122" t="s">
        <v>347</v>
      </c>
      <c r="E5122" t="s">
        <v>116</v>
      </c>
      <c r="F5122" t="s">
        <v>117</v>
      </c>
      <c r="G5122" s="105">
        <v>19</v>
      </c>
      <c r="H5122" t="s">
        <v>366</v>
      </c>
      <c r="I5122" t="s">
        <v>422</v>
      </c>
      <c r="J5122" t="s">
        <v>428</v>
      </c>
      <c r="K5122" s="105">
        <v>0</v>
      </c>
      <c r="L5122" s="106">
        <v>0</v>
      </c>
      <c r="M5122" s="106">
        <v>0</v>
      </c>
      <c r="N5122" s="105">
        <v>0</v>
      </c>
      <c r="O5122" s="106">
        <v>0</v>
      </c>
      <c r="P5122" s="106">
        <v>0</v>
      </c>
      <c r="Q5122" s="105">
        <v>12</v>
      </c>
      <c r="R5122" s="106">
        <v>4.9999998736893758E-5</v>
      </c>
      <c r="S5122" s="107">
        <v>7.9999997979030013E-5</v>
      </c>
    </row>
    <row r="5123" spans="1:19" x14ac:dyDescent="0.25">
      <c r="A5123" t="s">
        <v>331</v>
      </c>
      <c r="B5123" t="s">
        <v>347</v>
      </c>
      <c r="C5123" t="s">
        <v>347</v>
      </c>
      <c r="D5123" t="s">
        <v>347</v>
      </c>
      <c r="E5123" t="s">
        <v>116</v>
      </c>
      <c r="F5123" t="s">
        <v>117</v>
      </c>
      <c r="G5123" s="105">
        <v>19</v>
      </c>
      <c r="H5123" t="s">
        <v>366</v>
      </c>
      <c r="I5123" t="s">
        <v>430</v>
      </c>
      <c r="J5123" t="s">
        <v>434</v>
      </c>
      <c r="K5123" s="105">
        <v>24</v>
      </c>
      <c r="L5123" s="106">
        <v>1.05400001630187E-2</v>
      </c>
      <c r="M5123" s="106">
        <v>1.1099999770522119E-2</v>
      </c>
      <c r="N5123" s="105">
        <v>137</v>
      </c>
      <c r="O5123" s="106">
        <v>1.4700000174343589E-2</v>
      </c>
      <c r="P5123" s="106">
        <v>1.5259999781847E-2</v>
      </c>
      <c r="Q5123" s="105">
        <v>4987</v>
      </c>
      <c r="R5123" s="106">
        <v>2.1919999271631241E-2</v>
      </c>
      <c r="S5123" s="107">
        <v>2.2490000352263451E-2</v>
      </c>
    </row>
    <row r="5124" spans="1:19" x14ac:dyDescent="0.25">
      <c r="A5124" t="s">
        <v>331</v>
      </c>
      <c r="B5124" t="s">
        <v>347</v>
      </c>
      <c r="C5124" t="s">
        <v>347</v>
      </c>
      <c r="D5124" t="s">
        <v>347</v>
      </c>
      <c r="E5124" t="s">
        <v>116</v>
      </c>
      <c r="F5124" t="s">
        <v>117</v>
      </c>
      <c r="G5124">
        <v>19</v>
      </c>
      <c r="H5124" t="s">
        <v>366</v>
      </c>
      <c r="I5124" t="s">
        <v>430</v>
      </c>
      <c r="J5124" t="s">
        <v>432</v>
      </c>
      <c r="K5124">
        <v>225</v>
      </c>
      <c r="L5124" s="106">
        <v>9.8770000040531158E-2</v>
      </c>
      <c r="M5124" s="106">
        <v>0.1040700003504753</v>
      </c>
      <c r="N5124">
        <v>843</v>
      </c>
      <c r="O5124" s="106">
        <v>9.0439997613430023E-2</v>
      </c>
      <c r="P5124" s="106">
        <v>9.3889996409416199E-2</v>
      </c>
      <c r="Q5124">
        <v>18498</v>
      </c>
      <c r="R5124" s="106">
        <v>8.1320002675056458E-2</v>
      </c>
      <c r="S5124" s="106">
        <v>8.343999832868576E-2</v>
      </c>
    </row>
    <row r="5125" spans="1:19" x14ac:dyDescent="0.25">
      <c r="A5125" t="s">
        <v>331</v>
      </c>
      <c r="B5125" t="s">
        <v>347</v>
      </c>
      <c r="C5125" t="s">
        <v>347</v>
      </c>
      <c r="D5125" t="s">
        <v>347</v>
      </c>
      <c r="E5125" t="s">
        <v>116</v>
      </c>
      <c r="F5125" t="s">
        <v>117</v>
      </c>
      <c r="G5125" s="105">
        <v>19</v>
      </c>
      <c r="H5125" t="s">
        <v>366</v>
      </c>
      <c r="I5125" t="s">
        <v>430</v>
      </c>
      <c r="J5125" t="s">
        <v>435</v>
      </c>
      <c r="K5125" s="105">
        <v>2</v>
      </c>
      <c r="L5125" s="106">
        <v>8.800000068731606E-4</v>
      </c>
      <c r="M5125" s="106">
        <v>9.2999998014420271E-4</v>
      </c>
      <c r="N5125" s="105">
        <v>13</v>
      </c>
      <c r="O5125" s="106">
        <v>1.3899999903514979E-3</v>
      </c>
      <c r="P5125" s="106">
        <v>1.449999981559813E-3</v>
      </c>
      <c r="Q5125" s="105">
        <v>391</v>
      </c>
      <c r="R5125" s="106">
        <v>1.7199999419972301E-3</v>
      </c>
      <c r="S5125" s="107">
        <v>1.760000013746321E-3</v>
      </c>
    </row>
    <row r="5126" spans="1:19" x14ac:dyDescent="0.25">
      <c r="A5126" t="s">
        <v>331</v>
      </c>
      <c r="B5126" t="s">
        <v>347</v>
      </c>
      <c r="C5126" t="s">
        <v>347</v>
      </c>
      <c r="D5126" t="s">
        <v>347</v>
      </c>
      <c r="E5126" t="s">
        <v>116</v>
      </c>
      <c r="F5126" t="s">
        <v>117</v>
      </c>
      <c r="G5126" s="105">
        <v>19</v>
      </c>
      <c r="H5126" t="s">
        <v>366</v>
      </c>
      <c r="I5126" t="s">
        <v>430</v>
      </c>
      <c r="J5126" t="s">
        <v>436</v>
      </c>
      <c r="K5126" s="105">
        <v>69</v>
      </c>
      <c r="L5126" s="106">
        <v>3.0290000140666962E-2</v>
      </c>
      <c r="M5126" s="106">
        <v>3.1909998506307602E-2</v>
      </c>
      <c r="N5126" s="105">
        <v>399</v>
      </c>
      <c r="O5126" s="106">
        <v>4.2810000479221337E-2</v>
      </c>
      <c r="P5126" s="106">
        <v>4.4440001249313348E-2</v>
      </c>
      <c r="Q5126" s="105">
        <v>6784</v>
      </c>
      <c r="R5126" s="106">
        <v>2.9829999431967739E-2</v>
      </c>
      <c r="S5126" s="107">
        <v>3.060000017285347E-2</v>
      </c>
    </row>
    <row r="5127" spans="1:19" x14ac:dyDescent="0.25">
      <c r="A5127" t="s">
        <v>331</v>
      </c>
      <c r="B5127" t="s">
        <v>347</v>
      </c>
      <c r="C5127" t="s">
        <v>347</v>
      </c>
      <c r="D5127" t="s">
        <v>347</v>
      </c>
      <c r="E5127" t="s">
        <v>116</v>
      </c>
      <c r="F5127" t="s">
        <v>117</v>
      </c>
      <c r="G5127" s="105">
        <v>19</v>
      </c>
      <c r="H5127" t="s">
        <v>366</v>
      </c>
      <c r="I5127" t="s">
        <v>430</v>
      </c>
      <c r="J5127" t="s">
        <v>431</v>
      </c>
      <c r="K5127" s="105">
        <v>770</v>
      </c>
      <c r="L5127" s="106">
        <v>0.33801999688148499</v>
      </c>
      <c r="M5127" s="106">
        <v>0.35615000128746033</v>
      </c>
      <c r="N5127" s="105">
        <v>3427</v>
      </c>
      <c r="O5127" s="106">
        <v>0.36765998601913452</v>
      </c>
      <c r="P5127" s="106">
        <v>0.38166999816894531</v>
      </c>
      <c r="Q5127" s="105">
        <v>77035</v>
      </c>
      <c r="R5127" s="106">
        <v>0.33867999911308289</v>
      </c>
      <c r="S5127" s="107">
        <v>0.3474699854850769</v>
      </c>
    </row>
    <row r="5128" spans="1:19" x14ac:dyDescent="0.25">
      <c r="A5128" t="s">
        <v>331</v>
      </c>
      <c r="B5128" t="s">
        <v>347</v>
      </c>
      <c r="C5128" t="s">
        <v>347</v>
      </c>
      <c r="D5128" t="s">
        <v>347</v>
      </c>
      <c r="E5128" t="s">
        <v>116</v>
      </c>
      <c r="F5128" t="s">
        <v>117</v>
      </c>
      <c r="G5128" s="105">
        <v>19</v>
      </c>
      <c r="H5128" t="s">
        <v>366</v>
      </c>
      <c r="I5128" t="s">
        <v>430</v>
      </c>
      <c r="J5128" t="s">
        <v>502</v>
      </c>
      <c r="K5128" s="105">
        <v>1072</v>
      </c>
      <c r="L5128" s="106">
        <v>0.47058999538421631</v>
      </c>
      <c r="M5128" s="106">
        <v>0.49584001302719122</v>
      </c>
      <c r="N5128" s="105">
        <v>4160</v>
      </c>
      <c r="O5128" s="106">
        <v>0.44629999995231628</v>
      </c>
      <c r="P5128" s="106">
        <v>0.46329998970031738</v>
      </c>
      <c r="Q5128" s="105">
        <v>114008</v>
      </c>
      <c r="R5128" s="106">
        <v>0.5012199878692627</v>
      </c>
      <c r="S5128" s="107">
        <v>0.51424002647399902</v>
      </c>
    </row>
    <row r="5129" spans="1:19" x14ac:dyDescent="0.25">
      <c r="A5129" t="s">
        <v>331</v>
      </c>
      <c r="B5129" t="s">
        <v>347</v>
      </c>
      <c r="C5129" t="s">
        <v>347</v>
      </c>
      <c r="D5129" t="s">
        <v>347</v>
      </c>
      <c r="E5129" t="s">
        <v>116</v>
      </c>
      <c r="F5129" t="s">
        <v>117</v>
      </c>
      <c r="G5129" s="105">
        <v>19</v>
      </c>
      <c r="H5129" t="s">
        <v>366</v>
      </c>
      <c r="I5129" t="s">
        <v>430</v>
      </c>
      <c r="J5129" t="s">
        <v>86</v>
      </c>
      <c r="K5129" s="105">
        <v>116</v>
      </c>
      <c r="L5129" s="106">
        <v>5.0919998437166207E-2</v>
      </c>
      <c r="N5129" s="105">
        <v>342</v>
      </c>
      <c r="O5129" s="106">
        <v>3.669000044465065E-2</v>
      </c>
      <c r="Q5129" s="105">
        <v>5756</v>
      </c>
      <c r="R5129" s="106">
        <v>2.5310000404715541E-2</v>
      </c>
      <c r="S5129" s="107"/>
    </row>
    <row r="5130" spans="1:19" x14ac:dyDescent="0.25">
      <c r="A5130" t="s">
        <v>331</v>
      </c>
      <c r="B5130" t="s">
        <v>347</v>
      </c>
      <c r="C5130" t="s">
        <v>347</v>
      </c>
      <c r="D5130" t="s">
        <v>347</v>
      </c>
      <c r="E5130" t="s">
        <v>116</v>
      </c>
      <c r="F5130" t="s">
        <v>117</v>
      </c>
      <c r="G5130">
        <v>19</v>
      </c>
      <c r="H5130" t="s">
        <v>366</v>
      </c>
      <c r="I5130" t="s">
        <v>401</v>
      </c>
      <c r="J5130" t="s">
        <v>405</v>
      </c>
      <c r="K5130">
        <v>1798</v>
      </c>
      <c r="L5130" s="106">
        <v>0.78929001092910767</v>
      </c>
      <c r="M5130" s="106">
        <v>0.83473002910614014</v>
      </c>
      <c r="N5130">
        <v>7254</v>
      </c>
      <c r="O5130" s="106">
        <v>0.77824002504348755</v>
      </c>
      <c r="P5130" s="106">
        <v>0.81734997034072876</v>
      </c>
      <c r="Q5130">
        <v>171311</v>
      </c>
      <c r="R5130" s="106">
        <v>0.75314998626708984</v>
      </c>
      <c r="S5130" s="106">
        <v>0.77806001901626587</v>
      </c>
    </row>
    <row r="5131" spans="1:19" x14ac:dyDescent="0.25">
      <c r="A5131" t="s">
        <v>331</v>
      </c>
      <c r="B5131" t="s">
        <v>347</v>
      </c>
      <c r="C5131" t="s">
        <v>347</v>
      </c>
      <c r="D5131" t="s">
        <v>347</v>
      </c>
      <c r="E5131" t="s">
        <v>116</v>
      </c>
      <c r="F5131" t="s">
        <v>117</v>
      </c>
      <c r="G5131" s="105">
        <v>19</v>
      </c>
      <c r="H5131" t="s">
        <v>366</v>
      </c>
      <c r="I5131" t="s">
        <v>401</v>
      </c>
      <c r="J5131" t="s">
        <v>412</v>
      </c>
      <c r="K5131" s="105">
        <v>189</v>
      </c>
      <c r="L5131" s="106">
        <v>8.2970000803470612E-2</v>
      </c>
      <c r="M5131" s="106">
        <v>8.7739996612071991E-2</v>
      </c>
      <c r="N5131" s="105">
        <v>802</v>
      </c>
      <c r="O5131" s="106">
        <v>8.6039997637271881E-2</v>
      </c>
      <c r="P5131" s="106">
        <v>9.0369999408721924E-2</v>
      </c>
      <c r="Q5131" s="105">
        <v>22313</v>
      </c>
      <c r="R5131" s="106">
        <v>9.8099999129772186E-2</v>
      </c>
      <c r="S5131" s="107">
        <v>0.10134000331163411</v>
      </c>
    </row>
    <row r="5132" spans="1:19" x14ac:dyDescent="0.25">
      <c r="A5132" t="s">
        <v>331</v>
      </c>
      <c r="B5132" t="s">
        <v>347</v>
      </c>
      <c r="C5132" t="s">
        <v>347</v>
      </c>
      <c r="D5132" t="s">
        <v>347</v>
      </c>
      <c r="E5132" t="s">
        <v>116</v>
      </c>
      <c r="F5132" t="s">
        <v>117</v>
      </c>
      <c r="G5132" s="105">
        <v>19</v>
      </c>
      <c r="H5132" t="s">
        <v>366</v>
      </c>
      <c r="I5132" t="s">
        <v>401</v>
      </c>
      <c r="J5132" t="s">
        <v>413</v>
      </c>
      <c r="K5132" s="105">
        <v>98</v>
      </c>
      <c r="L5132" s="106">
        <v>4.3019998818635941E-2</v>
      </c>
      <c r="M5132" s="106">
        <v>4.5499999076128013E-2</v>
      </c>
      <c r="N5132" s="105">
        <v>493</v>
      </c>
      <c r="O5132" s="106">
        <v>5.2889999002218253E-2</v>
      </c>
      <c r="P5132" s="106">
        <v>5.5550001561641693E-2</v>
      </c>
      <c r="Q5132" s="105">
        <v>15680</v>
      </c>
      <c r="R5132" s="106">
        <v>6.8939998745918274E-2</v>
      </c>
      <c r="S5132" s="107">
        <v>7.1220003068447113E-2</v>
      </c>
    </row>
    <row r="5133" spans="1:19" x14ac:dyDescent="0.25">
      <c r="A5133" t="s">
        <v>331</v>
      </c>
      <c r="B5133" t="s">
        <v>347</v>
      </c>
      <c r="C5133" t="s">
        <v>347</v>
      </c>
      <c r="D5133" t="s">
        <v>347</v>
      </c>
      <c r="E5133" t="s">
        <v>116</v>
      </c>
      <c r="F5133" t="s">
        <v>117</v>
      </c>
      <c r="G5133" s="105">
        <v>19</v>
      </c>
      <c r="H5133" t="s">
        <v>366</v>
      </c>
      <c r="I5133" t="s">
        <v>401</v>
      </c>
      <c r="J5133" t="s">
        <v>441</v>
      </c>
      <c r="K5133" s="105">
        <v>124</v>
      </c>
      <c r="L5133" s="106">
        <v>5.4430000483989723E-2</v>
      </c>
      <c r="N5133" s="105">
        <v>446</v>
      </c>
      <c r="O5133" s="106">
        <v>4.7850001603364938E-2</v>
      </c>
      <c r="Q5133" s="105">
        <v>7283</v>
      </c>
      <c r="R5133" s="106">
        <v>3.2019998878240592E-2</v>
      </c>
      <c r="S5133" s="107"/>
    </row>
    <row r="5134" spans="1:19" x14ac:dyDescent="0.25">
      <c r="A5134" t="s">
        <v>331</v>
      </c>
      <c r="B5134" t="s">
        <v>347</v>
      </c>
      <c r="C5134" t="s">
        <v>347</v>
      </c>
      <c r="D5134" t="s">
        <v>347</v>
      </c>
      <c r="E5134" t="s">
        <v>116</v>
      </c>
      <c r="F5134" t="s">
        <v>117</v>
      </c>
      <c r="G5134">
        <v>19</v>
      </c>
      <c r="H5134" t="s">
        <v>366</v>
      </c>
      <c r="I5134" t="s">
        <v>401</v>
      </c>
      <c r="J5134" t="s">
        <v>414</v>
      </c>
      <c r="K5134">
        <v>69</v>
      </c>
      <c r="L5134" s="106">
        <v>3.0290000140666962E-2</v>
      </c>
      <c r="M5134" s="106">
        <v>3.2030001282691963E-2</v>
      </c>
      <c r="N5134">
        <v>326</v>
      </c>
      <c r="O5134" s="106">
        <v>3.4970000386238098E-2</v>
      </c>
      <c r="P5134" s="106">
        <v>3.6729998886585243E-2</v>
      </c>
      <c r="Q5134">
        <v>10872</v>
      </c>
      <c r="R5134" s="106">
        <v>4.7800000756978989E-2</v>
      </c>
      <c r="S5134" s="106">
        <v>4.9380000680685043E-2</v>
      </c>
    </row>
    <row r="5135" spans="1:19" x14ac:dyDescent="0.25">
      <c r="A5135" t="s">
        <v>331</v>
      </c>
      <c r="B5135" t="s">
        <v>347</v>
      </c>
      <c r="C5135" t="s">
        <v>347</v>
      </c>
      <c r="D5135" t="s">
        <v>347</v>
      </c>
      <c r="E5135" t="s">
        <v>158</v>
      </c>
      <c r="F5135" t="s">
        <v>159</v>
      </c>
      <c r="G5135" s="105">
        <v>19</v>
      </c>
      <c r="H5135" t="s">
        <v>366</v>
      </c>
      <c r="I5135" t="s">
        <v>349</v>
      </c>
      <c r="J5135" t="s">
        <v>350</v>
      </c>
      <c r="K5135" s="105">
        <v>2</v>
      </c>
      <c r="L5135" s="106">
        <v>9.8000001162290573E-4</v>
      </c>
      <c r="N5135" s="105">
        <v>44</v>
      </c>
      <c r="O5135" s="106">
        <v>4.720000084489584E-3</v>
      </c>
      <c r="Q5135" s="105">
        <v>1130</v>
      </c>
      <c r="R5135" s="106">
        <v>4.9700001254677773E-3</v>
      </c>
      <c r="S5135" s="107"/>
    </row>
    <row r="5136" spans="1:19" x14ac:dyDescent="0.25">
      <c r="A5136" t="s">
        <v>331</v>
      </c>
      <c r="B5136" t="s">
        <v>347</v>
      </c>
      <c r="C5136" t="s">
        <v>347</v>
      </c>
      <c r="D5136" t="s">
        <v>347</v>
      </c>
      <c r="E5136" t="s">
        <v>158</v>
      </c>
      <c r="F5136" t="s">
        <v>159</v>
      </c>
      <c r="G5136" s="105">
        <v>19</v>
      </c>
      <c r="H5136" t="s">
        <v>366</v>
      </c>
      <c r="I5136" t="s">
        <v>349</v>
      </c>
      <c r="J5136" t="s">
        <v>368</v>
      </c>
      <c r="K5136" s="105">
        <v>55</v>
      </c>
      <c r="L5136" s="106">
        <v>2.6830000802874569E-2</v>
      </c>
      <c r="N5136" s="105">
        <v>309</v>
      </c>
      <c r="O5136" s="106">
        <v>3.3149998635053628E-2</v>
      </c>
      <c r="Q5136" s="105">
        <v>8418</v>
      </c>
      <c r="R5136" s="106">
        <v>3.700999915599823E-2</v>
      </c>
      <c r="S5136" s="107"/>
    </row>
    <row r="5137" spans="1:19" x14ac:dyDescent="0.25">
      <c r="A5137" t="s">
        <v>331</v>
      </c>
      <c r="B5137" t="s">
        <v>347</v>
      </c>
      <c r="C5137" t="s">
        <v>347</v>
      </c>
      <c r="D5137" t="s">
        <v>347</v>
      </c>
      <c r="E5137" t="s">
        <v>158</v>
      </c>
      <c r="F5137" t="s">
        <v>159</v>
      </c>
      <c r="G5137" s="105">
        <v>19</v>
      </c>
      <c r="H5137" t="s">
        <v>366</v>
      </c>
      <c r="I5137" t="s">
        <v>349</v>
      </c>
      <c r="J5137" t="s">
        <v>369</v>
      </c>
      <c r="K5137" s="105">
        <v>227</v>
      </c>
      <c r="L5137" s="106">
        <v>0.11072999984025959</v>
      </c>
      <c r="N5137" s="105">
        <v>1113</v>
      </c>
      <c r="O5137" s="106">
        <v>0.11941000074148179</v>
      </c>
      <c r="Q5137" s="105">
        <v>27454</v>
      </c>
      <c r="R5137" s="106">
        <v>0.1207000017166138</v>
      </c>
      <c r="S5137" s="107"/>
    </row>
    <row r="5138" spans="1:19" x14ac:dyDescent="0.25">
      <c r="A5138" t="s">
        <v>331</v>
      </c>
      <c r="B5138" t="s">
        <v>347</v>
      </c>
      <c r="C5138" t="s">
        <v>347</v>
      </c>
      <c r="D5138" t="s">
        <v>347</v>
      </c>
      <c r="E5138" t="s">
        <v>158</v>
      </c>
      <c r="F5138" t="s">
        <v>159</v>
      </c>
      <c r="G5138" s="105">
        <v>19</v>
      </c>
      <c r="H5138" t="s">
        <v>366</v>
      </c>
      <c r="I5138" t="s">
        <v>349</v>
      </c>
      <c r="J5138" t="s">
        <v>370</v>
      </c>
      <c r="K5138" s="105">
        <v>558</v>
      </c>
      <c r="L5138" s="106">
        <v>0.27219998836517328</v>
      </c>
      <c r="N5138" s="105">
        <v>2368</v>
      </c>
      <c r="O5138" s="106">
        <v>0.25404998660087591</v>
      </c>
      <c r="Q5138" s="105">
        <v>55879</v>
      </c>
      <c r="R5138" s="106">
        <v>0.24567000567913061</v>
      </c>
      <c r="S5138" s="107"/>
    </row>
    <row r="5139" spans="1:19" x14ac:dyDescent="0.25">
      <c r="A5139" t="s">
        <v>331</v>
      </c>
      <c r="B5139" t="s">
        <v>347</v>
      </c>
      <c r="C5139" t="s">
        <v>347</v>
      </c>
      <c r="D5139" t="s">
        <v>347</v>
      </c>
      <c r="E5139" t="s">
        <v>158</v>
      </c>
      <c r="F5139" t="s">
        <v>159</v>
      </c>
      <c r="G5139" s="105">
        <v>19</v>
      </c>
      <c r="H5139" t="s">
        <v>366</v>
      </c>
      <c r="I5139" t="s">
        <v>349</v>
      </c>
      <c r="J5139" t="s">
        <v>371</v>
      </c>
      <c r="K5139" s="105">
        <v>630</v>
      </c>
      <c r="L5139" s="106">
        <v>0.3073199987411499</v>
      </c>
      <c r="N5139" s="105">
        <v>2430</v>
      </c>
      <c r="O5139" s="106">
        <v>0.26069998741149902</v>
      </c>
      <c r="Q5139" s="105">
        <v>57982</v>
      </c>
      <c r="R5139" s="106">
        <v>0.25490999221801758</v>
      </c>
      <c r="S5139" s="107"/>
    </row>
    <row r="5140" spans="1:19" x14ac:dyDescent="0.25">
      <c r="A5140" t="s">
        <v>331</v>
      </c>
      <c r="B5140" t="s">
        <v>347</v>
      </c>
      <c r="C5140" t="s">
        <v>347</v>
      </c>
      <c r="D5140" t="s">
        <v>347</v>
      </c>
      <c r="E5140" t="s">
        <v>158</v>
      </c>
      <c r="F5140" t="s">
        <v>159</v>
      </c>
      <c r="G5140">
        <v>19</v>
      </c>
      <c r="H5140" t="s">
        <v>366</v>
      </c>
      <c r="I5140" t="s">
        <v>349</v>
      </c>
      <c r="J5140" t="s">
        <v>372</v>
      </c>
      <c r="K5140">
        <v>368</v>
      </c>
      <c r="L5140" s="106">
        <v>0.17950999736785889</v>
      </c>
      <c r="N5140">
        <v>1842</v>
      </c>
      <c r="O5140" s="106">
        <v>0.19762000441551211</v>
      </c>
      <c r="Q5140">
        <v>44765</v>
      </c>
      <c r="R5140" s="106">
        <v>0.19679999351501459</v>
      </c>
    </row>
    <row r="5141" spans="1:19" x14ac:dyDescent="0.25">
      <c r="A5141" t="s">
        <v>331</v>
      </c>
      <c r="B5141" t="s">
        <v>347</v>
      </c>
      <c r="C5141" t="s">
        <v>347</v>
      </c>
      <c r="D5141" t="s">
        <v>347</v>
      </c>
      <c r="E5141" t="s">
        <v>158</v>
      </c>
      <c r="F5141" t="s">
        <v>159</v>
      </c>
      <c r="G5141" s="105">
        <v>19</v>
      </c>
      <c r="H5141" t="s">
        <v>366</v>
      </c>
      <c r="I5141" t="s">
        <v>349</v>
      </c>
      <c r="J5141" t="s">
        <v>373</v>
      </c>
      <c r="K5141" s="105">
        <v>210</v>
      </c>
      <c r="L5141" s="106">
        <v>0.1024399995803833</v>
      </c>
      <c r="N5141" s="105">
        <v>1215</v>
      </c>
      <c r="O5141" s="106">
        <v>0.13034999370574951</v>
      </c>
      <c r="Q5141" s="105">
        <v>31831</v>
      </c>
      <c r="R5141" s="106">
        <v>0.1399399936199188</v>
      </c>
      <c r="S5141" s="107"/>
    </row>
    <row r="5142" spans="1:19" x14ac:dyDescent="0.25">
      <c r="A5142" t="s">
        <v>331</v>
      </c>
      <c r="B5142" t="s">
        <v>347</v>
      </c>
      <c r="C5142" t="s">
        <v>347</v>
      </c>
      <c r="D5142" t="s">
        <v>347</v>
      </c>
      <c r="E5142" t="s">
        <v>158</v>
      </c>
      <c r="F5142" t="s">
        <v>159</v>
      </c>
      <c r="G5142">
        <v>19</v>
      </c>
      <c r="H5142" t="s">
        <v>366</v>
      </c>
      <c r="I5142" t="s">
        <v>438</v>
      </c>
      <c r="J5142" t="s">
        <v>48</v>
      </c>
      <c r="K5142">
        <v>1769</v>
      </c>
      <c r="L5142" s="106">
        <v>0.86292999982833862</v>
      </c>
      <c r="M5142" s="106">
        <v>0.88805001974105835</v>
      </c>
      <c r="N5142">
        <v>7796</v>
      </c>
      <c r="O5142" s="106">
        <v>0.83639001846313477</v>
      </c>
      <c r="P5142" s="106">
        <v>0.87841999530792236</v>
      </c>
      <c r="Q5142">
        <v>186401</v>
      </c>
      <c r="R5142" s="106">
        <v>0.81949001550674438</v>
      </c>
      <c r="S5142" s="106">
        <v>0.8465999960899353</v>
      </c>
    </row>
    <row r="5143" spans="1:19" x14ac:dyDescent="0.25">
      <c r="A5143" t="s">
        <v>331</v>
      </c>
      <c r="B5143" t="s">
        <v>347</v>
      </c>
      <c r="C5143" t="s">
        <v>347</v>
      </c>
      <c r="D5143" t="s">
        <v>347</v>
      </c>
      <c r="E5143" t="s">
        <v>158</v>
      </c>
      <c r="F5143" t="s">
        <v>159</v>
      </c>
      <c r="G5143" s="105">
        <v>19</v>
      </c>
      <c r="H5143" t="s">
        <v>366</v>
      </c>
      <c r="I5143" t="s">
        <v>438</v>
      </c>
      <c r="J5143" t="s">
        <v>42</v>
      </c>
      <c r="K5143" s="105">
        <v>139</v>
      </c>
      <c r="L5143" s="106">
        <v>6.7800000309944153E-2</v>
      </c>
      <c r="M5143" s="106">
        <v>6.9779999554157257E-2</v>
      </c>
      <c r="N5143" s="105">
        <v>683</v>
      </c>
      <c r="O5143" s="106">
        <v>7.3279999196529388E-2</v>
      </c>
      <c r="P5143" s="106">
        <v>7.6959997415542603E-2</v>
      </c>
      <c r="Q5143" s="105">
        <v>20350</v>
      </c>
      <c r="R5143" s="106">
        <v>8.9469999074935913E-2</v>
      </c>
      <c r="S5143" s="107">
        <v>9.2430002987384796E-2</v>
      </c>
    </row>
    <row r="5144" spans="1:19" x14ac:dyDescent="0.25">
      <c r="A5144" t="s">
        <v>331</v>
      </c>
      <c r="B5144" t="s">
        <v>347</v>
      </c>
      <c r="C5144" t="s">
        <v>347</v>
      </c>
      <c r="D5144" t="s">
        <v>347</v>
      </c>
      <c r="E5144" t="s">
        <v>158</v>
      </c>
      <c r="F5144" t="s">
        <v>159</v>
      </c>
      <c r="G5144" s="105">
        <v>19</v>
      </c>
      <c r="H5144" t="s">
        <v>366</v>
      </c>
      <c r="I5144" t="s">
        <v>438</v>
      </c>
      <c r="J5144" t="s">
        <v>374</v>
      </c>
      <c r="K5144" s="105">
        <v>84</v>
      </c>
      <c r="L5144" s="106">
        <v>4.0980000048875809E-2</v>
      </c>
      <c r="M5144" s="106">
        <v>4.2169999331235893E-2</v>
      </c>
      <c r="N5144" s="105">
        <v>396</v>
      </c>
      <c r="O5144" s="106">
        <v>4.2479999363422387E-2</v>
      </c>
      <c r="P5144" s="106">
        <v>4.4619999825954437E-2</v>
      </c>
      <c r="Q5144" s="105">
        <v>13425</v>
      </c>
      <c r="R5144" s="106">
        <v>5.9020001441240311E-2</v>
      </c>
      <c r="S5144" s="107">
        <v>6.0970000922679901E-2</v>
      </c>
    </row>
    <row r="5145" spans="1:19" x14ac:dyDescent="0.25">
      <c r="A5145" t="s">
        <v>331</v>
      </c>
      <c r="B5145" t="s">
        <v>347</v>
      </c>
      <c r="C5145" t="s">
        <v>347</v>
      </c>
      <c r="D5145" t="s">
        <v>347</v>
      </c>
      <c r="E5145" t="s">
        <v>158</v>
      </c>
      <c r="F5145" t="s">
        <v>159</v>
      </c>
      <c r="G5145" s="105">
        <v>19</v>
      </c>
      <c r="H5145" t="s">
        <v>366</v>
      </c>
      <c r="I5145" t="s">
        <v>438</v>
      </c>
      <c r="J5145" t="s">
        <v>86</v>
      </c>
      <c r="K5145" s="105">
        <v>58</v>
      </c>
      <c r="L5145" s="106">
        <v>2.8289999812841419E-2</v>
      </c>
      <c r="N5145" s="105">
        <v>446</v>
      </c>
      <c r="O5145" s="106">
        <v>4.7850001603364938E-2</v>
      </c>
      <c r="Q5145" s="105">
        <v>7283</v>
      </c>
      <c r="R5145" s="106">
        <v>3.2019998878240592E-2</v>
      </c>
      <c r="S5145" s="107"/>
    </row>
    <row r="5146" spans="1:19" x14ac:dyDescent="0.25">
      <c r="A5146" t="s">
        <v>331</v>
      </c>
      <c r="B5146" t="s">
        <v>347</v>
      </c>
      <c r="C5146" t="s">
        <v>347</v>
      </c>
      <c r="D5146" t="s">
        <v>347</v>
      </c>
      <c r="E5146" t="s">
        <v>158</v>
      </c>
      <c r="F5146" t="s">
        <v>159</v>
      </c>
      <c r="G5146" s="105">
        <v>19</v>
      </c>
      <c r="H5146" t="s">
        <v>366</v>
      </c>
      <c r="I5146" t="s">
        <v>375</v>
      </c>
      <c r="J5146" t="s">
        <v>376</v>
      </c>
      <c r="K5146" s="105">
        <v>407</v>
      </c>
      <c r="L5146" s="106">
        <v>0.19854000210762021</v>
      </c>
      <c r="N5146" s="105">
        <v>1868</v>
      </c>
      <c r="O5146" s="106">
        <v>0.20040999352931979</v>
      </c>
      <c r="Q5146" s="105">
        <v>47189</v>
      </c>
      <c r="R5146" s="106">
        <v>0.20746000111103061</v>
      </c>
      <c r="S5146" s="107"/>
    </row>
    <row r="5147" spans="1:19" x14ac:dyDescent="0.25">
      <c r="A5147" t="s">
        <v>331</v>
      </c>
      <c r="B5147" t="s">
        <v>347</v>
      </c>
      <c r="C5147" t="s">
        <v>347</v>
      </c>
      <c r="D5147" t="s">
        <v>347</v>
      </c>
      <c r="E5147" t="s">
        <v>158</v>
      </c>
      <c r="F5147" t="s">
        <v>159</v>
      </c>
      <c r="G5147" s="105">
        <v>19</v>
      </c>
      <c r="H5147" t="s">
        <v>366</v>
      </c>
      <c r="I5147" t="s">
        <v>375</v>
      </c>
      <c r="J5147" t="s">
        <v>377</v>
      </c>
      <c r="K5147" s="105">
        <v>460</v>
      </c>
      <c r="L5147" s="106">
        <v>0.2243900001049042</v>
      </c>
      <c r="N5147" s="105">
        <v>1944</v>
      </c>
      <c r="O5147" s="106">
        <v>0.20856000483036041</v>
      </c>
      <c r="Q5147" s="105">
        <v>47420</v>
      </c>
      <c r="R5147" s="106">
        <v>0.20848000049591059</v>
      </c>
      <c r="S5147" s="107"/>
    </row>
    <row r="5148" spans="1:19" x14ac:dyDescent="0.25">
      <c r="A5148" t="s">
        <v>331</v>
      </c>
      <c r="B5148" t="s">
        <v>347</v>
      </c>
      <c r="C5148" t="s">
        <v>347</v>
      </c>
      <c r="D5148" t="s">
        <v>347</v>
      </c>
      <c r="E5148" t="s">
        <v>158</v>
      </c>
      <c r="F5148" t="s">
        <v>159</v>
      </c>
      <c r="G5148" s="105">
        <v>19</v>
      </c>
      <c r="H5148" t="s">
        <v>366</v>
      </c>
      <c r="I5148" t="s">
        <v>375</v>
      </c>
      <c r="J5148" t="s">
        <v>378</v>
      </c>
      <c r="K5148" s="105">
        <v>364</v>
      </c>
      <c r="L5148" s="106">
        <v>0.17756000161170959</v>
      </c>
      <c r="N5148" s="105">
        <v>1526</v>
      </c>
      <c r="O5148" s="106">
        <v>0.16371999680995941</v>
      </c>
      <c r="Q5148" s="105">
        <v>37332</v>
      </c>
      <c r="R5148" s="106">
        <v>0.1641300022602081</v>
      </c>
      <c r="S5148" s="107"/>
    </row>
    <row r="5149" spans="1:19" x14ac:dyDescent="0.25">
      <c r="A5149" t="s">
        <v>331</v>
      </c>
      <c r="B5149" t="s">
        <v>347</v>
      </c>
      <c r="C5149" t="s">
        <v>347</v>
      </c>
      <c r="D5149" t="s">
        <v>347</v>
      </c>
      <c r="E5149" t="s">
        <v>158</v>
      </c>
      <c r="F5149" t="s">
        <v>159</v>
      </c>
      <c r="G5149">
        <v>19</v>
      </c>
      <c r="H5149" t="s">
        <v>366</v>
      </c>
      <c r="I5149" t="s">
        <v>375</v>
      </c>
      <c r="J5149" t="s">
        <v>379</v>
      </c>
      <c r="K5149">
        <v>423</v>
      </c>
      <c r="L5149" s="106">
        <v>0.2063400000333786</v>
      </c>
      <c r="N5149">
        <v>2028</v>
      </c>
      <c r="O5149" s="106">
        <v>0.21757000684738159</v>
      </c>
      <c r="Q5149">
        <v>47525</v>
      </c>
      <c r="R5149" s="106">
        <v>0.20893999934196469</v>
      </c>
    </row>
    <row r="5150" spans="1:19" x14ac:dyDescent="0.25">
      <c r="A5150" t="s">
        <v>331</v>
      </c>
      <c r="B5150" t="s">
        <v>347</v>
      </c>
      <c r="C5150" t="s">
        <v>347</v>
      </c>
      <c r="D5150" t="s">
        <v>347</v>
      </c>
      <c r="E5150" t="s">
        <v>158</v>
      </c>
      <c r="F5150" t="s">
        <v>159</v>
      </c>
      <c r="G5150">
        <v>19</v>
      </c>
      <c r="H5150" t="s">
        <v>366</v>
      </c>
      <c r="I5150" t="s">
        <v>375</v>
      </c>
      <c r="J5150" t="s">
        <v>380</v>
      </c>
      <c r="K5150">
        <v>396</v>
      </c>
      <c r="L5150" s="106">
        <v>0.19316999614238739</v>
      </c>
      <c r="N5150">
        <v>1955</v>
      </c>
      <c r="O5150" s="106">
        <v>0.20973999798297879</v>
      </c>
      <c r="Q5150">
        <v>47993</v>
      </c>
      <c r="R5150" s="106">
        <v>0.210999995470047</v>
      </c>
    </row>
    <row r="5151" spans="1:19" x14ac:dyDescent="0.25">
      <c r="A5151" t="s">
        <v>331</v>
      </c>
      <c r="B5151" t="s">
        <v>347</v>
      </c>
      <c r="C5151" t="s">
        <v>347</v>
      </c>
      <c r="D5151" t="s">
        <v>347</v>
      </c>
      <c r="E5151" t="s">
        <v>158</v>
      </c>
      <c r="F5151" t="s">
        <v>159</v>
      </c>
      <c r="G5151" s="105">
        <v>19</v>
      </c>
      <c r="H5151" t="s">
        <v>366</v>
      </c>
      <c r="I5151" t="s">
        <v>381</v>
      </c>
      <c r="J5151" t="s">
        <v>382</v>
      </c>
      <c r="K5151" s="105">
        <v>26</v>
      </c>
      <c r="L5151" s="106">
        <v>1.2679999694228171E-2</v>
      </c>
      <c r="M5151" s="106">
        <v>1.7710000276565548E-2</v>
      </c>
      <c r="N5151" s="105">
        <v>169</v>
      </c>
      <c r="O5151" s="106">
        <v>1.813000068068504E-2</v>
      </c>
      <c r="P5151" s="106">
        <v>2.63299997895956E-2</v>
      </c>
      <c r="Q5151" s="105">
        <v>5423</v>
      </c>
      <c r="R5151" s="106">
        <v>2.384000085294247E-2</v>
      </c>
      <c r="S5151" s="107">
        <v>3.0780000612139698E-2</v>
      </c>
    </row>
    <row r="5152" spans="1:19" x14ac:dyDescent="0.25">
      <c r="A5152" t="s">
        <v>331</v>
      </c>
      <c r="B5152" t="s">
        <v>347</v>
      </c>
      <c r="C5152" t="s">
        <v>347</v>
      </c>
      <c r="D5152" t="s">
        <v>347</v>
      </c>
      <c r="E5152" t="s">
        <v>158</v>
      </c>
      <c r="F5152" t="s">
        <v>159</v>
      </c>
      <c r="G5152" s="105">
        <v>19</v>
      </c>
      <c r="H5152" t="s">
        <v>366</v>
      </c>
      <c r="I5152" t="s">
        <v>381</v>
      </c>
      <c r="J5152" t="s">
        <v>383</v>
      </c>
      <c r="K5152" s="105">
        <v>303</v>
      </c>
      <c r="L5152" s="106">
        <v>0.14779999852180481</v>
      </c>
      <c r="M5152" s="106">
        <v>0.2064000070095062</v>
      </c>
      <c r="N5152" s="105">
        <v>831</v>
      </c>
      <c r="O5152" s="106">
        <v>8.9149996638298035E-2</v>
      </c>
      <c r="P5152" s="106">
        <v>0.12948000431060791</v>
      </c>
      <c r="Q5152" s="105">
        <v>26007</v>
      </c>
      <c r="R5152" s="106">
        <v>0.11433999985456469</v>
      </c>
      <c r="S5152" s="107">
        <v>0.1476300060749054</v>
      </c>
    </row>
    <row r="5153" spans="1:19" x14ac:dyDescent="0.25">
      <c r="A5153" t="s">
        <v>331</v>
      </c>
      <c r="B5153" t="s">
        <v>347</v>
      </c>
      <c r="C5153" t="s">
        <v>347</v>
      </c>
      <c r="D5153" t="s">
        <v>347</v>
      </c>
      <c r="E5153" t="s">
        <v>158</v>
      </c>
      <c r="F5153" t="s">
        <v>159</v>
      </c>
      <c r="G5153" s="105">
        <v>19</v>
      </c>
      <c r="H5153" t="s">
        <v>366</v>
      </c>
      <c r="I5153" t="s">
        <v>381</v>
      </c>
      <c r="J5153" t="s">
        <v>384</v>
      </c>
      <c r="K5153" s="105">
        <v>1139</v>
      </c>
      <c r="L5153" s="106">
        <v>0.55561000108718872</v>
      </c>
      <c r="M5153" s="106">
        <v>0.77588999271392822</v>
      </c>
      <c r="N5153" s="105">
        <v>5418</v>
      </c>
      <c r="O5153" s="106">
        <v>0.58126997947692871</v>
      </c>
      <c r="P5153" s="106">
        <v>0.84419000148773193</v>
      </c>
      <c r="Q5153" s="105">
        <v>144739</v>
      </c>
      <c r="R5153" s="106">
        <v>0.6363300085067749</v>
      </c>
      <c r="S5153" s="107">
        <v>0.82159000635147095</v>
      </c>
    </row>
    <row r="5154" spans="1:19" x14ac:dyDescent="0.25">
      <c r="A5154" t="s">
        <v>331</v>
      </c>
      <c r="B5154" t="s">
        <v>347</v>
      </c>
      <c r="C5154" t="s">
        <v>347</v>
      </c>
      <c r="D5154" t="s">
        <v>347</v>
      </c>
      <c r="E5154" t="s">
        <v>158</v>
      </c>
      <c r="F5154" t="s">
        <v>159</v>
      </c>
      <c r="G5154" s="105">
        <v>19</v>
      </c>
      <c r="H5154" t="s">
        <v>366</v>
      </c>
      <c r="I5154" t="s">
        <v>381</v>
      </c>
      <c r="J5154" t="s">
        <v>385</v>
      </c>
      <c r="K5154" s="105">
        <v>582</v>
      </c>
      <c r="L5154" s="106">
        <v>0.28389999270439148</v>
      </c>
      <c r="N5154" s="105">
        <v>2903</v>
      </c>
      <c r="O5154" s="106">
        <v>0.31145000457763672</v>
      </c>
      <c r="Q5154" s="105">
        <v>51290</v>
      </c>
      <c r="R5154" s="106">
        <v>0.22549000382423401</v>
      </c>
      <c r="S5154" s="107"/>
    </row>
    <row r="5155" spans="1:19" x14ac:dyDescent="0.25">
      <c r="A5155" t="s">
        <v>331</v>
      </c>
      <c r="B5155" t="s">
        <v>347</v>
      </c>
      <c r="C5155" t="s">
        <v>347</v>
      </c>
      <c r="D5155" t="s">
        <v>347</v>
      </c>
      <c r="E5155" t="s">
        <v>158</v>
      </c>
      <c r="F5155" t="s">
        <v>159</v>
      </c>
      <c r="G5155" s="105">
        <v>19</v>
      </c>
      <c r="H5155" t="s">
        <v>366</v>
      </c>
      <c r="I5155" t="s">
        <v>386</v>
      </c>
      <c r="J5155" t="s">
        <v>387</v>
      </c>
      <c r="K5155" s="105">
        <v>51</v>
      </c>
      <c r="L5155" s="106">
        <v>2.4879999458789829E-2</v>
      </c>
      <c r="M5155" s="106">
        <v>2.5119999423623088E-2</v>
      </c>
      <c r="N5155" s="105">
        <v>430</v>
      </c>
      <c r="O5155" s="106">
        <v>4.6130001544952393E-2</v>
      </c>
      <c r="P5155" s="106">
        <v>4.830000177025795E-2</v>
      </c>
      <c r="Q5155" s="105">
        <v>12181</v>
      </c>
      <c r="R5155" s="106">
        <v>5.3550001233816147E-2</v>
      </c>
      <c r="S5155" s="107">
        <v>5.4999999701976783E-2</v>
      </c>
    </row>
    <row r="5156" spans="1:19" x14ac:dyDescent="0.25">
      <c r="A5156" t="s">
        <v>331</v>
      </c>
      <c r="B5156" t="s">
        <v>347</v>
      </c>
      <c r="C5156" t="s">
        <v>347</v>
      </c>
      <c r="D5156" t="s">
        <v>347</v>
      </c>
      <c r="E5156" t="s">
        <v>158</v>
      </c>
      <c r="F5156" t="s">
        <v>159</v>
      </c>
      <c r="G5156" s="105">
        <v>19</v>
      </c>
      <c r="H5156" t="s">
        <v>366</v>
      </c>
      <c r="I5156" t="s">
        <v>386</v>
      </c>
      <c r="J5156" t="s">
        <v>388</v>
      </c>
      <c r="K5156" s="105">
        <v>15</v>
      </c>
      <c r="L5156" s="106">
        <v>7.3199998587369919E-3</v>
      </c>
      <c r="M5156" s="106">
        <v>7.3899999260902396E-3</v>
      </c>
      <c r="N5156" s="105">
        <v>155</v>
      </c>
      <c r="O5156" s="106">
        <v>1.6629999503493309E-2</v>
      </c>
      <c r="P5156" s="106">
        <v>1.7410000786185261E-2</v>
      </c>
      <c r="Q5156" s="105">
        <v>6321</v>
      </c>
      <c r="R5156" s="106">
        <v>2.77900006622076E-2</v>
      </c>
      <c r="S5156" s="107">
        <v>2.8540000319480899E-2</v>
      </c>
    </row>
    <row r="5157" spans="1:19" x14ac:dyDescent="0.25">
      <c r="A5157" t="s">
        <v>331</v>
      </c>
      <c r="B5157" t="s">
        <v>347</v>
      </c>
      <c r="C5157" t="s">
        <v>347</v>
      </c>
      <c r="D5157" t="s">
        <v>347</v>
      </c>
      <c r="E5157" t="s">
        <v>158</v>
      </c>
      <c r="F5157" t="s">
        <v>159</v>
      </c>
      <c r="G5157" s="105">
        <v>19</v>
      </c>
      <c r="H5157" t="s">
        <v>366</v>
      </c>
      <c r="I5157" t="s">
        <v>386</v>
      </c>
      <c r="J5157" t="s">
        <v>85</v>
      </c>
      <c r="K5157" s="105">
        <v>30</v>
      </c>
      <c r="L5157" s="106">
        <v>1.4630000106990341E-2</v>
      </c>
      <c r="M5157" s="106">
        <v>1.4779999852180479E-2</v>
      </c>
      <c r="N5157" s="105">
        <v>239</v>
      </c>
      <c r="O5157" s="106">
        <v>2.5639999657869339E-2</v>
      </c>
      <c r="P5157" s="106">
        <v>2.6850000023841861E-2</v>
      </c>
      <c r="Q5157" s="105">
        <v>4872</v>
      </c>
      <c r="R5157" s="106">
        <v>2.1420000120997429E-2</v>
      </c>
      <c r="S5157" s="107">
        <v>2.199999988079071E-2</v>
      </c>
    </row>
    <row r="5158" spans="1:19" x14ac:dyDescent="0.25">
      <c r="A5158" t="s">
        <v>331</v>
      </c>
      <c r="B5158" t="s">
        <v>347</v>
      </c>
      <c r="C5158" t="s">
        <v>347</v>
      </c>
      <c r="D5158" t="s">
        <v>347</v>
      </c>
      <c r="E5158" t="s">
        <v>158</v>
      </c>
      <c r="F5158" t="s">
        <v>159</v>
      </c>
      <c r="G5158" s="105">
        <v>19</v>
      </c>
      <c r="H5158" t="s">
        <v>366</v>
      </c>
      <c r="I5158" t="s">
        <v>386</v>
      </c>
      <c r="J5158" t="s">
        <v>389</v>
      </c>
      <c r="K5158" s="105">
        <v>52</v>
      </c>
      <c r="L5158" s="106">
        <v>2.5369999930262569E-2</v>
      </c>
      <c r="M5158" s="106">
        <v>2.562000043690205E-2</v>
      </c>
      <c r="N5158" s="105">
        <v>154</v>
      </c>
      <c r="O5158" s="106">
        <v>1.6519999131560329E-2</v>
      </c>
      <c r="P5158" s="106">
        <v>1.7300000414252281E-2</v>
      </c>
      <c r="Q5158" s="105">
        <v>4049</v>
      </c>
      <c r="R5158" s="106">
        <v>1.779999956488609E-2</v>
      </c>
      <c r="S5158" s="107">
        <v>1.8279999494552609E-2</v>
      </c>
    </row>
    <row r="5159" spans="1:19" x14ac:dyDescent="0.25">
      <c r="A5159" t="s">
        <v>331</v>
      </c>
      <c r="B5159" t="s">
        <v>347</v>
      </c>
      <c r="C5159" t="s">
        <v>347</v>
      </c>
      <c r="D5159" t="s">
        <v>347</v>
      </c>
      <c r="E5159" t="s">
        <v>158</v>
      </c>
      <c r="F5159" t="s">
        <v>159</v>
      </c>
      <c r="G5159">
        <v>19</v>
      </c>
      <c r="H5159" t="s">
        <v>366</v>
      </c>
      <c r="I5159" t="s">
        <v>386</v>
      </c>
      <c r="J5159" t="s">
        <v>86</v>
      </c>
      <c r="K5159">
        <v>20</v>
      </c>
      <c r="L5159" s="106">
        <v>9.7599998116493225E-3</v>
      </c>
      <c r="N5159">
        <v>419</v>
      </c>
      <c r="O5159" s="106">
        <v>4.4950000941753387E-2</v>
      </c>
      <c r="Q5159">
        <v>5972</v>
      </c>
      <c r="R5159" s="106">
        <v>2.6259999722242359E-2</v>
      </c>
    </row>
    <row r="5160" spans="1:19" x14ac:dyDescent="0.25">
      <c r="A5160" t="s">
        <v>331</v>
      </c>
      <c r="B5160" t="s">
        <v>347</v>
      </c>
      <c r="C5160" t="s">
        <v>347</v>
      </c>
      <c r="D5160" t="s">
        <v>347</v>
      </c>
      <c r="E5160" t="s">
        <v>158</v>
      </c>
      <c r="F5160" t="s">
        <v>159</v>
      </c>
      <c r="G5160" s="105">
        <v>19</v>
      </c>
      <c r="H5160" t="s">
        <v>366</v>
      </c>
      <c r="I5160" t="s">
        <v>386</v>
      </c>
      <c r="J5160" t="s">
        <v>84</v>
      </c>
      <c r="K5160" s="105">
        <v>1882</v>
      </c>
      <c r="L5160" s="106">
        <v>0.91804999113082886</v>
      </c>
      <c r="M5160" s="106">
        <v>0.92708998918533325</v>
      </c>
      <c r="N5160" s="105">
        <v>7924</v>
      </c>
      <c r="O5160" s="106">
        <v>0.85012000799179077</v>
      </c>
      <c r="P5160" s="106">
        <v>0.89013999700546265</v>
      </c>
      <c r="Q5160" s="105">
        <v>194064</v>
      </c>
      <c r="R5160" s="106">
        <v>0.85317999124526978</v>
      </c>
      <c r="S5160" s="107">
        <v>0.87619000673294067</v>
      </c>
    </row>
    <row r="5161" spans="1:19" x14ac:dyDescent="0.25">
      <c r="A5161" t="s">
        <v>331</v>
      </c>
      <c r="B5161" t="s">
        <v>347</v>
      </c>
      <c r="C5161" t="s">
        <v>347</v>
      </c>
      <c r="D5161" t="s">
        <v>347</v>
      </c>
      <c r="E5161" t="s">
        <v>158</v>
      </c>
      <c r="F5161" t="s">
        <v>159</v>
      </c>
      <c r="G5161">
        <v>19</v>
      </c>
      <c r="H5161" t="s">
        <v>366</v>
      </c>
      <c r="I5161" t="s">
        <v>419</v>
      </c>
      <c r="J5161" t="s">
        <v>390</v>
      </c>
      <c r="K5161">
        <v>582</v>
      </c>
      <c r="L5161" s="106">
        <v>0.28389999270439148</v>
      </c>
      <c r="N5161">
        <v>2903</v>
      </c>
      <c r="O5161" s="106">
        <v>0.31145000457763672</v>
      </c>
      <c r="Q5161">
        <v>51290</v>
      </c>
      <c r="R5161" s="106">
        <v>0.22549000382423401</v>
      </c>
    </row>
    <row r="5162" spans="1:19" x14ac:dyDescent="0.25">
      <c r="A5162" t="s">
        <v>331</v>
      </c>
      <c r="B5162" t="s">
        <v>347</v>
      </c>
      <c r="C5162" t="s">
        <v>347</v>
      </c>
      <c r="D5162" t="s">
        <v>347</v>
      </c>
      <c r="E5162" t="s">
        <v>158</v>
      </c>
      <c r="F5162" t="s">
        <v>159</v>
      </c>
      <c r="G5162" s="105">
        <v>19</v>
      </c>
      <c r="H5162" t="s">
        <v>366</v>
      </c>
      <c r="I5162" t="s">
        <v>419</v>
      </c>
      <c r="J5162" t="s">
        <v>391</v>
      </c>
      <c r="K5162" s="105">
        <v>303</v>
      </c>
      <c r="L5162" s="106">
        <v>0.14779999852180481</v>
      </c>
      <c r="M5162" s="106">
        <v>0.2064000070095062</v>
      </c>
      <c r="N5162" s="105">
        <v>831</v>
      </c>
      <c r="O5162" s="106">
        <v>8.9149996638298035E-2</v>
      </c>
      <c r="P5162" s="106">
        <v>0.12948000431060791</v>
      </c>
      <c r="Q5162" s="105">
        <v>26007</v>
      </c>
      <c r="R5162" s="106">
        <v>0.11433999985456469</v>
      </c>
      <c r="S5162" s="107">
        <v>0.1476300060749054</v>
      </c>
    </row>
    <row r="5163" spans="1:19" x14ac:dyDescent="0.25">
      <c r="A5163" t="s">
        <v>331</v>
      </c>
      <c r="B5163" t="s">
        <v>347</v>
      </c>
      <c r="C5163" t="s">
        <v>347</v>
      </c>
      <c r="D5163" t="s">
        <v>347</v>
      </c>
      <c r="E5163" t="s">
        <v>158</v>
      </c>
      <c r="F5163" t="s">
        <v>159</v>
      </c>
      <c r="G5163" s="105">
        <v>19</v>
      </c>
      <c r="H5163" t="s">
        <v>366</v>
      </c>
      <c r="I5163" t="s">
        <v>419</v>
      </c>
      <c r="J5163" t="s">
        <v>392</v>
      </c>
      <c r="K5163" s="105">
        <v>684</v>
      </c>
      <c r="L5163" s="106">
        <v>0.33366000652313232</v>
      </c>
      <c r="M5163" s="106">
        <v>0.46593999862670898</v>
      </c>
      <c r="N5163" s="105">
        <v>2989</v>
      </c>
      <c r="O5163" s="106">
        <v>0.32067000865936279</v>
      </c>
      <c r="P5163" s="106">
        <v>0.46571999788284302</v>
      </c>
      <c r="Q5163" s="105">
        <v>69347</v>
      </c>
      <c r="R5163" s="106">
        <v>0.30487999320030212</v>
      </c>
      <c r="S5163" s="107">
        <v>0.39364001154899603</v>
      </c>
    </row>
    <row r="5164" spans="1:19" x14ac:dyDescent="0.25">
      <c r="A5164" t="s">
        <v>331</v>
      </c>
      <c r="B5164" t="s">
        <v>347</v>
      </c>
      <c r="C5164" t="s">
        <v>347</v>
      </c>
      <c r="D5164" t="s">
        <v>347</v>
      </c>
      <c r="E5164" t="s">
        <v>158</v>
      </c>
      <c r="F5164" t="s">
        <v>159</v>
      </c>
      <c r="G5164" s="105">
        <v>19</v>
      </c>
      <c r="H5164" t="s">
        <v>366</v>
      </c>
      <c r="I5164" t="s">
        <v>419</v>
      </c>
      <c r="J5164" t="s">
        <v>393</v>
      </c>
      <c r="K5164" s="105">
        <v>387</v>
      </c>
      <c r="L5164" s="106">
        <v>0.18877999484539029</v>
      </c>
      <c r="M5164" s="106">
        <v>0.26361998915672302</v>
      </c>
      <c r="N5164" s="105">
        <v>2129</v>
      </c>
      <c r="O5164" s="106">
        <v>0.22841000556945801</v>
      </c>
      <c r="P5164" s="106">
        <v>0.33171999454498291</v>
      </c>
      <c r="Q5164" s="105">
        <v>66079</v>
      </c>
      <c r="R5164" s="106">
        <v>0.29050999879837042</v>
      </c>
      <c r="S5164" s="107">
        <v>0.37509000301361078</v>
      </c>
    </row>
    <row r="5165" spans="1:19" x14ac:dyDescent="0.25">
      <c r="A5165" t="s">
        <v>331</v>
      </c>
      <c r="B5165" t="s">
        <v>347</v>
      </c>
      <c r="C5165" t="s">
        <v>347</v>
      </c>
      <c r="D5165" t="s">
        <v>347</v>
      </c>
      <c r="E5165" t="s">
        <v>158</v>
      </c>
      <c r="F5165" t="s">
        <v>159</v>
      </c>
      <c r="G5165" s="105">
        <v>19</v>
      </c>
      <c r="H5165" t="s">
        <v>366</v>
      </c>
      <c r="I5165" t="s">
        <v>419</v>
      </c>
      <c r="J5165" t="s">
        <v>394</v>
      </c>
      <c r="K5165" s="105">
        <v>94</v>
      </c>
      <c r="L5165" s="106">
        <v>4.5850001275539398E-2</v>
      </c>
      <c r="M5165" s="106">
        <v>6.4029999077320099E-2</v>
      </c>
      <c r="N5165" s="105">
        <v>469</v>
      </c>
      <c r="O5165" s="106">
        <v>5.031999945640564E-2</v>
      </c>
      <c r="P5165" s="106">
        <v>7.3080003261566162E-2</v>
      </c>
      <c r="Q5165" s="105">
        <v>14736</v>
      </c>
      <c r="R5165" s="106">
        <v>6.4790003001689911E-2</v>
      </c>
      <c r="S5165" s="107">
        <v>8.3650000393390656E-2</v>
      </c>
    </row>
    <row r="5166" spans="1:19" x14ac:dyDescent="0.25">
      <c r="A5166" t="s">
        <v>331</v>
      </c>
      <c r="B5166" t="s">
        <v>347</v>
      </c>
      <c r="C5166" t="s">
        <v>347</v>
      </c>
      <c r="D5166" t="s">
        <v>347</v>
      </c>
      <c r="E5166" t="s">
        <v>158</v>
      </c>
      <c r="F5166" t="s">
        <v>159</v>
      </c>
      <c r="G5166" s="105">
        <v>19</v>
      </c>
      <c r="H5166" t="s">
        <v>366</v>
      </c>
      <c r="I5166" t="s">
        <v>439</v>
      </c>
      <c r="J5166" t="s">
        <v>440</v>
      </c>
      <c r="K5166" s="105">
        <v>582</v>
      </c>
      <c r="L5166" s="106">
        <v>0.28389999270439148</v>
      </c>
      <c r="N5166" s="105">
        <v>2903</v>
      </c>
      <c r="O5166" s="106">
        <v>0.31145000457763672</v>
      </c>
      <c r="Q5166" s="105">
        <v>51290</v>
      </c>
      <c r="R5166" s="106">
        <v>0.22549000382423401</v>
      </c>
      <c r="S5166" s="107"/>
    </row>
    <row r="5167" spans="1:19" x14ac:dyDescent="0.25">
      <c r="A5167" t="s">
        <v>331</v>
      </c>
      <c r="B5167" t="s">
        <v>347</v>
      </c>
      <c r="C5167" t="s">
        <v>347</v>
      </c>
      <c r="D5167" t="s">
        <v>347</v>
      </c>
      <c r="E5167" t="s">
        <v>158</v>
      </c>
      <c r="F5167" t="s">
        <v>159</v>
      </c>
      <c r="G5167">
        <v>19</v>
      </c>
      <c r="H5167" t="s">
        <v>366</v>
      </c>
      <c r="I5167" t="s">
        <v>439</v>
      </c>
      <c r="J5167" t="s">
        <v>442</v>
      </c>
      <c r="K5167">
        <v>1468</v>
      </c>
      <c r="L5167" s="106">
        <v>0.71609997749328613</v>
      </c>
      <c r="M5167" s="106">
        <v>1</v>
      </c>
      <c r="N5167">
        <v>6418</v>
      </c>
      <c r="O5167" s="106">
        <v>0.68854999542236328</v>
      </c>
      <c r="P5167" s="106">
        <v>1</v>
      </c>
      <c r="Q5167">
        <v>176169</v>
      </c>
      <c r="R5167" s="106">
        <v>0.77451002597808838</v>
      </c>
      <c r="S5167" s="106">
        <v>1</v>
      </c>
    </row>
    <row r="5168" spans="1:19" x14ac:dyDescent="0.25">
      <c r="A5168" t="s">
        <v>331</v>
      </c>
      <c r="B5168" t="s">
        <v>347</v>
      </c>
      <c r="C5168" t="s">
        <v>347</v>
      </c>
      <c r="D5168" t="s">
        <v>347</v>
      </c>
      <c r="E5168" t="s">
        <v>158</v>
      </c>
      <c r="F5168" t="s">
        <v>159</v>
      </c>
      <c r="G5168" s="105">
        <v>19</v>
      </c>
      <c r="H5168" t="s">
        <v>366</v>
      </c>
      <c r="I5168" t="s">
        <v>395</v>
      </c>
      <c r="J5168" t="s">
        <v>396</v>
      </c>
      <c r="K5168" s="105">
        <v>2040</v>
      </c>
      <c r="L5168" s="106">
        <v>0.99511998891830444</v>
      </c>
      <c r="N5168" s="105">
        <v>9262</v>
      </c>
      <c r="O5168" s="106">
        <v>0.99366998672485352</v>
      </c>
      <c r="Q5168" s="105">
        <v>225832</v>
      </c>
      <c r="R5168" s="106">
        <v>0.99285000562667847</v>
      </c>
      <c r="S5168" s="107"/>
    </row>
    <row r="5169" spans="1:19" x14ac:dyDescent="0.25">
      <c r="A5169" t="s">
        <v>331</v>
      </c>
      <c r="B5169" t="s">
        <v>347</v>
      </c>
      <c r="C5169" t="s">
        <v>347</v>
      </c>
      <c r="D5169" t="s">
        <v>347</v>
      </c>
      <c r="E5169" t="s">
        <v>158</v>
      </c>
      <c r="F5169" t="s">
        <v>159</v>
      </c>
      <c r="G5169" s="105">
        <v>19</v>
      </c>
      <c r="H5169" t="s">
        <v>366</v>
      </c>
      <c r="I5169" t="s">
        <v>395</v>
      </c>
      <c r="J5169" t="s">
        <v>397</v>
      </c>
      <c r="K5169" s="105">
        <v>10</v>
      </c>
      <c r="L5169" s="106">
        <v>4.8799999058246613E-3</v>
      </c>
      <c r="N5169" s="105">
        <v>59</v>
      </c>
      <c r="O5169" s="106">
        <v>6.3299997709691516E-3</v>
      </c>
      <c r="Q5169" s="105">
        <v>1627</v>
      </c>
      <c r="R5169" s="106">
        <v>7.1499999612569809E-3</v>
      </c>
      <c r="S5169" s="107"/>
    </row>
    <row r="5170" spans="1:19" x14ac:dyDescent="0.25">
      <c r="A5170" t="s">
        <v>331</v>
      </c>
      <c r="B5170" t="s">
        <v>347</v>
      </c>
      <c r="C5170" t="s">
        <v>347</v>
      </c>
      <c r="D5170" t="s">
        <v>347</v>
      </c>
      <c r="E5170" t="s">
        <v>158</v>
      </c>
      <c r="F5170" t="s">
        <v>159</v>
      </c>
      <c r="G5170" s="105">
        <v>19</v>
      </c>
      <c r="H5170" t="s">
        <v>366</v>
      </c>
      <c r="I5170" t="s">
        <v>398</v>
      </c>
      <c r="J5170" t="s">
        <v>399</v>
      </c>
      <c r="K5170" s="105">
        <v>100</v>
      </c>
      <c r="L5170" s="106">
        <v>4.8780001699924469E-2</v>
      </c>
      <c r="N5170" s="105">
        <v>233</v>
      </c>
      <c r="O5170" s="106">
        <v>2.500000037252903E-2</v>
      </c>
      <c r="Q5170" s="105">
        <v>32785</v>
      </c>
      <c r="R5170" s="106">
        <v>0.14414000511169431</v>
      </c>
      <c r="S5170" s="107"/>
    </row>
    <row r="5171" spans="1:19" x14ac:dyDescent="0.25">
      <c r="A5171" t="s">
        <v>331</v>
      </c>
      <c r="B5171" t="s">
        <v>347</v>
      </c>
      <c r="C5171" t="s">
        <v>347</v>
      </c>
      <c r="D5171" t="s">
        <v>347</v>
      </c>
      <c r="E5171" t="s">
        <v>158</v>
      </c>
      <c r="F5171" t="s">
        <v>159</v>
      </c>
      <c r="G5171" s="105">
        <v>19</v>
      </c>
      <c r="H5171" t="s">
        <v>366</v>
      </c>
      <c r="I5171" t="s">
        <v>398</v>
      </c>
      <c r="J5171" t="s">
        <v>41</v>
      </c>
      <c r="K5171" s="105">
        <v>192</v>
      </c>
      <c r="L5171" s="106">
        <v>9.365999698638916E-2</v>
      </c>
      <c r="N5171" s="105">
        <v>655</v>
      </c>
      <c r="O5171" s="106">
        <v>7.0270001888275146E-2</v>
      </c>
      <c r="Q5171" s="105">
        <v>40324</v>
      </c>
      <c r="R5171" s="106">
        <v>0.177279993891716</v>
      </c>
      <c r="S5171" s="107"/>
    </row>
    <row r="5172" spans="1:19" x14ac:dyDescent="0.25">
      <c r="A5172" t="s">
        <v>331</v>
      </c>
      <c r="B5172" t="s">
        <v>347</v>
      </c>
      <c r="C5172" t="s">
        <v>347</v>
      </c>
      <c r="D5172" t="s">
        <v>347</v>
      </c>
      <c r="E5172" t="s">
        <v>158</v>
      </c>
      <c r="F5172" t="s">
        <v>159</v>
      </c>
      <c r="G5172" s="105">
        <v>19</v>
      </c>
      <c r="H5172" t="s">
        <v>366</v>
      </c>
      <c r="I5172" t="s">
        <v>398</v>
      </c>
      <c r="J5172" t="s">
        <v>40</v>
      </c>
      <c r="K5172" s="105">
        <v>425</v>
      </c>
      <c r="L5172" s="106">
        <v>0.20732000470161441</v>
      </c>
      <c r="N5172" s="105">
        <v>1293</v>
      </c>
      <c r="O5172" s="106">
        <v>0.1387200057506561</v>
      </c>
      <c r="Q5172" s="105">
        <v>47952</v>
      </c>
      <c r="R5172" s="106">
        <v>0.21082000434398651</v>
      </c>
      <c r="S5172" s="107"/>
    </row>
    <row r="5173" spans="1:19" x14ac:dyDescent="0.25">
      <c r="A5173" t="s">
        <v>331</v>
      </c>
      <c r="B5173" t="s">
        <v>347</v>
      </c>
      <c r="C5173" t="s">
        <v>347</v>
      </c>
      <c r="D5173" t="s">
        <v>347</v>
      </c>
      <c r="E5173" t="s">
        <v>158</v>
      </c>
      <c r="F5173" t="s">
        <v>159</v>
      </c>
      <c r="G5173" s="105">
        <v>19</v>
      </c>
      <c r="H5173" t="s">
        <v>366</v>
      </c>
      <c r="I5173" t="s">
        <v>398</v>
      </c>
      <c r="J5173" t="s">
        <v>39</v>
      </c>
      <c r="K5173" s="105">
        <v>736</v>
      </c>
      <c r="L5173" s="106">
        <v>0.35901999473571777</v>
      </c>
      <c r="N5173" s="105">
        <v>2649</v>
      </c>
      <c r="O5173" s="106">
        <v>0.28420001268386841</v>
      </c>
      <c r="Q5173" s="105">
        <v>51770</v>
      </c>
      <c r="R5173" s="106">
        <v>0.22759999334812159</v>
      </c>
      <c r="S5173" s="107"/>
    </row>
    <row r="5174" spans="1:19" x14ac:dyDescent="0.25">
      <c r="A5174" t="s">
        <v>331</v>
      </c>
      <c r="B5174" t="s">
        <v>347</v>
      </c>
      <c r="C5174" t="s">
        <v>347</v>
      </c>
      <c r="D5174" t="s">
        <v>347</v>
      </c>
      <c r="E5174" t="s">
        <v>158</v>
      </c>
      <c r="F5174" t="s">
        <v>159</v>
      </c>
      <c r="G5174" s="105">
        <v>19</v>
      </c>
      <c r="H5174" t="s">
        <v>366</v>
      </c>
      <c r="I5174" t="s">
        <v>398</v>
      </c>
      <c r="J5174" t="s">
        <v>400</v>
      </c>
      <c r="K5174" s="105">
        <v>597</v>
      </c>
      <c r="L5174" s="106">
        <v>0.29122000932693481</v>
      </c>
      <c r="N5174" s="105">
        <v>4491</v>
      </c>
      <c r="O5174" s="106">
        <v>0.48181998729705811</v>
      </c>
      <c r="Q5174" s="105">
        <v>54628</v>
      </c>
      <c r="R5174" s="106">
        <v>0.24017000198364261</v>
      </c>
      <c r="S5174" s="107"/>
    </row>
    <row r="5175" spans="1:19" x14ac:dyDescent="0.25">
      <c r="A5175" t="s">
        <v>331</v>
      </c>
      <c r="B5175" t="s">
        <v>347</v>
      </c>
      <c r="C5175" t="s">
        <v>347</v>
      </c>
      <c r="D5175" t="s">
        <v>347</v>
      </c>
      <c r="E5175" t="s">
        <v>158</v>
      </c>
      <c r="F5175" t="s">
        <v>159</v>
      </c>
      <c r="G5175" s="105">
        <v>19</v>
      </c>
      <c r="H5175" t="s">
        <v>366</v>
      </c>
      <c r="I5175" t="s">
        <v>422</v>
      </c>
      <c r="J5175" t="s">
        <v>429</v>
      </c>
      <c r="K5175" s="105">
        <v>990</v>
      </c>
      <c r="L5175" s="106">
        <v>0.48293000459671021</v>
      </c>
      <c r="N5175" s="105">
        <v>4476</v>
      </c>
      <c r="O5175" s="106">
        <v>0.48021000623702997</v>
      </c>
      <c r="Q5175" s="105">
        <v>80101</v>
      </c>
      <c r="R5175" s="106">
        <v>0.3521600067615509</v>
      </c>
      <c r="S5175" s="107"/>
    </row>
    <row r="5176" spans="1:19" x14ac:dyDescent="0.25">
      <c r="A5176" t="s">
        <v>331</v>
      </c>
      <c r="B5176" t="s">
        <v>347</v>
      </c>
      <c r="C5176" t="s">
        <v>347</v>
      </c>
      <c r="D5176" t="s">
        <v>347</v>
      </c>
      <c r="E5176" t="s">
        <v>158</v>
      </c>
      <c r="F5176" t="s">
        <v>159</v>
      </c>
      <c r="G5176">
        <v>19</v>
      </c>
      <c r="H5176" t="s">
        <v>366</v>
      </c>
      <c r="I5176" t="s">
        <v>422</v>
      </c>
      <c r="J5176" t="s">
        <v>423</v>
      </c>
      <c r="K5176">
        <v>925</v>
      </c>
      <c r="L5176" s="106">
        <v>0.45122000575065607</v>
      </c>
      <c r="M5176" s="106">
        <v>0.87264001369476318</v>
      </c>
      <c r="N5176">
        <v>4214</v>
      </c>
      <c r="O5176" s="106">
        <v>0.45210000872612</v>
      </c>
      <c r="P5176" s="106">
        <v>0.86975997686386108</v>
      </c>
      <c r="Q5176">
        <v>119646</v>
      </c>
      <c r="R5176" s="106">
        <v>0.52600997686386108</v>
      </c>
      <c r="S5176" s="106">
        <v>0.81194001436233521</v>
      </c>
    </row>
    <row r="5177" spans="1:19" x14ac:dyDescent="0.25">
      <c r="A5177" t="s">
        <v>331</v>
      </c>
      <c r="B5177" t="s">
        <v>347</v>
      </c>
      <c r="C5177" t="s">
        <v>347</v>
      </c>
      <c r="D5177" t="s">
        <v>347</v>
      </c>
      <c r="E5177" t="s">
        <v>158</v>
      </c>
      <c r="F5177" t="s">
        <v>159</v>
      </c>
      <c r="G5177" s="105">
        <v>19</v>
      </c>
      <c r="H5177" t="s">
        <v>366</v>
      </c>
      <c r="I5177" t="s">
        <v>422</v>
      </c>
      <c r="J5177" t="s">
        <v>424</v>
      </c>
      <c r="K5177" s="105">
        <v>89</v>
      </c>
      <c r="L5177" s="106">
        <v>4.3409999459981918E-2</v>
      </c>
      <c r="M5177" s="106">
        <v>8.3959996700286865E-2</v>
      </c>
      <c r="N5177" s="105">
        <v>381</v>
      </c>
      <c r="O5177" s="106">
        <v>4.0879998356103897E-2</v>
      </c>
      <c r="P5177" s="106">
        <v>7.8639999032020569E-2</v>
      </c>
      <c r="Q5177" s="105">
        <v>17180</v>
      </c>
      <c r="R5177" s="106">
        <v>7.5530000030994415E-2</v>
      </c>
      <c r="S5177" s="107">
        <v>0.11659000068902969</v>
      </c>
    </row>
    <row r="5178" spans="1:19" x14ac:dyDescent="0.25">
      <c r="A5178" t="s">
        <v>331</v>
      </c>
      <c r="B5178" t="s">
        <v>347</v>
      </c>
      <c r="C5178" t="s">
        <v>347</v>
      </c>
      <c r="D5178" t="s">
        <v>347</v>
      </c>
      <c r="E5178" t="s">
        <v>158</v>
      </c>
      <c r="F5178" t="s">
        <v>159</v>
      </c>
      <c r="G5178" s="105">
        <v>19</v>
      </c>
      <c r="H5178" t="s">
        <v>366</v>
      </c>
      <c r="I5178" t="s">
        <v>422</v>
      </c>
      <c r="J5178" t="s">
        <v>425</v>
      </c>
      <c r="K5178" s="105">
        <v>28</v>
      </c>
      <c r="L5178" s="106">
        <v>1.365999970585108E-2</v>
      </c>
      <c r="M5178" s="106">
        <v>2.6419999077916149E-2</v>
      </c>
      <c r="N5178" s="105">
        <v>157</v>
      </c>
      <c r="O5178" s="106">
        <v>1.6839999705553051E-2</v>
      </c>
      <c r="P5178" s="106">
        <v>3.2400000840425491E-2</v>
      </c>
      <c r="Q5178" s="105">
        <v>6082</v>
      </c>
      <c r="R5178" s="106">
        <v>2.6739999651908871E-2</v>
      </c>
      <c r="S5178" s="107">
        <v>4.1269998997449868E-2</v>
      </c>
    </row>
    <row r="5179" spans="1:19" x14ac:dyDescent="0.25">
      <c r="A5179" t="s">
        <v>331</v>
      </c>
      <c r="B5179" t="s">
        <v>347</v>
      </c>
      <c r="C5179" t="s">
        <v>347</v>
      </c>
      <c r="D5179" t="s">
        <v>347</v>
      </c>
      <c r="E5179" t="s">
        <v>158</v>
      </c>
      <c r="F5179" t="s">
        <v>159</v>
      </c>
      <c r="G5179" s="105">
        <v>19</v>
      </c>
      <c r="H5179" t="s">
        <v>366</v>
      </c>
      <c r="I5179" t="s">
        <v>422</v>
      </c>
      <c r="J5179" t="s">
        <v>426</v>
      </c>
      <c r="K5179" s="105">
        <v>16</v>
      </c>
      <c r="L5179" s="106">
        <v>7.799999788403511E-3</v>
      </c>
      <c r="M5179" s="106">
        <v>1.5089999884366989E-2</v>
      </c>
      <c r="N5179" s="105">
        <v>81</v>
      </c>
      <c r="O5179" s="106">
        <v>8.6899995803833008E-3</v>
      </c>
      <c r="P5179" s="106">
        <v>1.6720000654459E-2</v>
      </c>
      <c r="Q5179" s="105">
        <v>3672</v>
      </c>
      <c r="R5179" s="106">
        <v>1.6140000894665722E-2</v>
      </c>
      <c r="S5179" s="107">
        <v>2.491999976336956E-2</v>
      </c>
    </row>
    <row r="5180" spans="1:19" x14ac:dyDescent="0.25">
      <c r="A5180" t="s">
        <v>331</v>
      </c>
      <c r="B5180" t="s">
        <v>347</v>
      </c>
      <c r="C5180" t="s">
        <v>347</v>
      </c>
      <c r="D5180" t="s">
        <v>347</v>
      </c>
      <c r="E5180" t="s">
        <v>158</v>
      </c>
      <c r="F5180" t="s">
        <v>159</v>
      </c>
      <c r="G5180" s="105">
        <v>19</v>
      </c>
      <c r="H5180" t="s">
        <v>366</v>
      </c>
      <c r="I5180" t="s">
        <v>422</v>
      </c>
      <c r="J5180" t="s">
        <v>427</v>
      </c>
      <c r="K5180" s="105">
        <v>2</v>
      </c>
      <c r="L5180" s="106">
        <v>9.8000001162290573E-4</v>
      </c>
      <c r="M5180" s="106">
        <v>1.8899999558925631E-3</v>
      </c>
      <c r="N5180" s="105">
        <v>12</v>
      </c>
      <c r="O5180" s="106">
        <v>1.2900000438094139E-3</v>
      </c>
      <c r="P5180" s="106">
        <v>2.4800000246614222E-3</v>
      </c>
      <c r="Q5180" s="105">
        <v>766</v>
      </c>
      <c r="R5180" s="106">
        <v>3.3700000494718552E-3</v>
      </c>
      <c r="S5180" s="107">
        <v>5.2000000141561031E-3</v>
      </c>
    </row>
    <row r="5181" spans="1:19" x14ac:dyDescent="0.25">
      <c r="A5181" t="s">
        <v>331</v>
      </c>
      <c r="B5181" t="s">
        <v>347</v>
      </c>
      <c r="C5181" t="s">
        <v>347</v>
      </c>
      <c r="D5181" t="s">
        <v>347</v>
      </c>
      <c r="E5181" t="s">
        <v>158</v>
      </c>
      <c r="F5181" t="s">
        <v>159</v>
      </c>
      <c r="G5181" s="105">
        <v>19</v>
      </c>
      <c r="H5181" t="s">
        <v>366</v>
      </c>
      <c r="I5181" t="s">
        <v>422</v>
      </c>
      <c r="J5181" t="s">
        <v>428</v>
      </c>
      <c r="K5181" s="105">
        <v>0</v>
      </c>
      <c r="L5181" s="106">
        <v>0</v>
      </c>
      <c r="M5181" s="106">
        <v>0</v>
      </c>
      <c r="N5181" s="105">
        <v>0</v>
      </c>
      <c r="O5181" s="106">
        <v>0</v>
      </c>
      <c r="P5181" s="106">
        <v>0</v>
      </c>
      <c r="Q5181" s="105">
        <v>12</v>
      </c>
      <c r="R5181" s="106">
        <v>4.9999998736893758E-5</v>
      </c>
      <c r="S5181" s="107">
        <v>7.9999997979030013E-5</v>
      </c>
    </row>
    <row r="5182" spans="1:19" x14ac:dyDescent="0.25">
      <c r="A5182" t="s">
        <v>331</v>
      </c>
      <c r="B5182" t="s">
        <v>347</v>
      </c>
      <c r="C5182" t="s">
        <v>347</v>
      </c>
      <c r="D5182" t="s">
        <v>347</v>
      </c>
      <c r="E5182" t="s">
        <v>158</v>
      </c>
      <c r="F5182" t="s">
        <v>159</v>
      </c>
      <c r="G5182" s="105">
        <v>19</v>
      </c>
      <c r="H5182" t="s">
        <v>366</v>
      </c>
      <c r="I5182" t="s">
        <v>430</v>
      </c>
      <c r="J5182" t="s">
        <v>434</v>
      </c>
      <c r="K5182" s="105">
        <v>24</v>
      </c>
      <c r="L5182" s="106">
        <v>1.1710000224411489E-2</v>
      </c>
      <c r="M5182" s="106">
        <v>1.2210000306367871E-2</v>
      </c>
      <c r="N5182" s="105">
        <v>137</v>
      </c>
      <c r="O5182" s="106">
        <v>1.4700000174343589E-2</v>
      </c>
      <c r="P5182" s="106">
        <v>1.5259999781847E-2</v>
      </c>
      <c r="Q5182" s="105">
        <v>4987</v>
      </c>
      <c r="R5182" s="106">
        <v>2.1919999271631241E-2</v>
      </c>
      <c r="S5182" s="107">
        <v>2.2490000352263451E-2</v>
      </c>
    </row>
    <row r="5183" spans="1:19" x14ac:dyDescent="0.25">
      <c r="A5183" t="s">
        <v>331</v>
      </c>
      <c r="B5183" t="s">
        <v>347</v>
      </c>
      <c r="C5183" t="s">
        <v>347</v>
      </c>
      <c r="D5183" t="s">
        <v>347</v>
      </c>
      <c r="E5183" t="s">
        <v>158</v>
      </c>
      <c r="F5183" t="s">
        <v>159</v>
      </c>
      <c r="G5183" s="105">
        <v>19</v>
      </c>
      <c r="H5183" t="s">
        <v>366</v>
      </c>
      <c r="I5183" t="s">
        <v>430</v>
      </c>
      <c r="J5183" t="s">
        <v>432</v>
      </c>
      <c r="K5183" s="105">
        <v>145</v>
      </c>
      <c r="L5183" s="106">
        <v>7.0730000734329224E-2</v>
      </c>
      <c r="M5183" s="106">
        <v>7.3789998888969421E-2</v>
      </c>
      <c r="N5183" s="105">
        <v>843</v>
      </c>
      <c r="O5183" s="106">
        <v>9.0439997613430023E-2</v>
      </c>
      <c r="P5183" s="106">
        <v>9.3889996409416199E-2</v>
      </c>
      <c r="Q5183" s="105">
        <v>18498</v>
      </c>
      <c r="R5183" s="106">
        <v>8.1320002675056458E-2</v>
      </c>
      <c r="S5183" s="107">
        <v>8.343999832868576E-2</v>
      </c>
    </row>
    <row r="5184" spans="1:19" x14ac:dyDescent="0.25">
      <c r="A5184" t="s">
        <v>331</v>
      </c>
      <c r="B5184" t="s">
        <v>347</v>
      </c>
      <c r="C5184" t="s">
        <v>347</v>
      </c>
      <c r="D5184" t="s">
        <v>347</v>
      </c>
      <c r="E5184" t="s">
        <v>158</v>
      </c>
      <c r="F5184" t="s">
        <v>159</v>
      </c>
      <c r="G5184" s="105">
        <v>19</v>
      </c>
      <c r="H5184" t="s">
        <v>366</v>
      </c>
      <c r="I5184" t="s">
        <v>430</v>
      </c>
      <c r="J5184" t="s">
        <v>435</v>
      </c>
      <c r="K5184" s="105">
        <v>7</v>
      </c>
      <c r="L5184" s="106">
        <v>3.4099998883903031E-3</v>
      </c>
      <c r="M5184" s="106">
        <v>3.560000099241734E-3</v>
      </c>
      <c r="N5184" s="105">
        <v>13</v>
      </c>
      <c r="O5184" s="106">
        <v>1.3899999903514979E-3</v>
      </c>
      <c r="P5184" s="106">
        <v>1.449999981559813E-3</v>
      </c>
      <c r="Q5184" s="105">
        <v>391</v>
      </c>
      <c r="R5184" s="106">
        <v>1.7199999419972301E-3</v>
      </c>
      <c r="S5184" s="107">
        <v>1.760000013746321E-3</v>
      </c>
    </row>
    <row r="5185" spans="1:19" x14ac:dyDescent="0.25">
      <c r="A5185" t="s">
        <v>331</v>
      </c>
      <c r="B5185" t="s">
        <v>347</v>
      </c>
      <c r="C5185" t="s">
        <v>347</v>
      </c>
      <c r="D5185" t="s">
        <v>347</v>
      </c>
      <c r="E5185" t="s">
        <v>158</v>
      </c>
      <c r="F5185" t="s">
        <v>159</v>
      </c>
      <c r="G5185">
        <v>19</v>
      </c>
      <c r="H5185" t="s">
        <v>366</v>
      </c>
      <c r="I5185" t="s">
        <v>430</v>
      </c>
      <c r="J5185" t="s">
        <v>436</v>
      </c>
      <c r="K5185">
        <v>34</v>
      </c>
      <c r="L5185" s="106">
        <v>1.6589999198913571E-2</v>
      </c>
      <c r="M5185" s="106">
        <v>1.7300000414252281E-2</v>
      </c>
      <c r="N5185">
        <v>399</v>
      </c>
      <c r="O5185" s="106">
        <v>4.2810000479221337E-2</v>
      </c>
      <c r="P5185" s="106">
        <v>4.4440001249313348E-2</v>
      </c>
      <c r="Q5185">
        <v>6784</v>
      </c>
      <c r="R5185" s="106">
        <v>2.9829999431967739E-2</v>
      </c>
      <c r="S5185" s="106">
        <v>3.060000017285347E-2</v>
      </c>
    </row>
    <row r="5186" spans="1:19" x14ac:dyDescent="0.25">
      <c r="A5186" t="s">
        <v>331</v>
      </c>
      <c r="B5186" t="s">
        <v>347</v>
      </c>
      <c r="C5186" t="s">
        <v>347</v>
      </c>
      <c r="D5186" t="s">
        <v>347</v>
      </c>
      <c r="E5186" t="s">
        <v>158</v>
      </c>
      <c r="F5186" t="s">
        <v>159</v>
      </c>
      <c r="G5186" s="105">
        <v>19</v>
      </c>
      <c r="H5186" t="s">
        <v>366</v>
      </c>
      <c r="I5186" t="s">
        <v>430</v>
      </c>
      <c r="J5186" t="s">
        <v>431</v>
      </c>
      <c r="K5186" s="105">
        <v>980</v>
      </c>
      <c r="L5186" s="106">
        <v>0.47804999351501459</v>
      </c>
      <c r="M5186" s="106">
        <v>0.49873000383377081</v>
      </c>
      <c r="N5186" s="105">
        <v>3427</v>
      </c>
      <c r="O5186" s="106">
        <v>0.36765998601913452</v>
      </c>
      <c r="P5186" s="106">
        <v>0.38166999816894531</v>
      </c>
      <c r="Q5186" s="105">
        <v>77035</v>
      </c>
      <c r="R5186" s="106">
        <v>0.33867999911308289</v>
      </c>
      <c r="S5186" s="107">
        <v>0.3474699854850769</v>
      </c>
    </row>
    <row r="5187" spans="1:19" x14ac:dyDescent="0.25">
      <c r="A5187" t="s">
        <v>331</v>
      </c>
      <c r="B5187" t="s">
        <v>347</v>
      </c>
      <c r="C5187" t="s">
        <v>347</v>
      </c>
      <c r="D5187" t="s">
        <v>347</v>
      </c>
      <c r="E5187" t="s">
        <v>158</v>
      </c>
      <c r="F5187" t="s">
        <v>159</v>
      </c>
      <c r="G5187" s="105">
        <v>19</v>
      </c>
      <c r="H5187" t="s">
        <v>366</v>
      </c>
      <c r="I5187" t="s">
        <v>430</v>
      </c>
      <c r="J5187" t="s">
        <v>502</v>
      </c>
      <c r="K5187" s="105">
        <v>775</v>
      </c>
      <c r="L5187" s="106">
        <v>0.37804999947547913</v>
      </c>
      <c r="M5187" s="106">
        <v>0.39440000057220459</v>
      </c>
      <c r="N5187" s="105">
        <v>4160</v>
      </c>
      <c r="O5187" s="106">
        <v>0.44629999995231628</v>
      </c>
      <c r="P5187" s="106">
        <v>0.46329998970031738</v>
      </c>
      <c r="Q5187" s="105">
        <v>114008</v>
      </c>
      <c r="R5187" s="106">
        <v>0.5012199878692627</v>
      </c>
      <c r="S5187" s="107">
        <v>0.51424002647399902</v>
      </c>
    </row>
    <row r="5188" spans="1:19" x14ac:dyDescent="0.25">
      <c r="A5188" t="s">
        <v>331</v>
      </c>
      <c r="B5188" t="s">
        <v>347</v>
      </c>
      <c r="C5188" t="s">
        <v>347</v>
      </c>
      <c r="D5188" t="s">
        <v>347</v>
      </c>
      <c r="E5188" t="s">
        <v>158</v>
      </c>
      <c r="F5188" t="s">
        <v>159</v>
      </c>
      <c r="G5188" s="105">
        <v>19</v>
      </c>
      <c r="H5188" t="s">
        <v>366</v>
      </c>
      <c r="I5188" t="s">
        <v>430</v>
      </c>
      <c r="J5188" t="s">
        <v>86</v>
      </c>
      <c r="K5188" s="105">
        <v>85</v>
      </c>
      <c r="L5188" s="106">
        <v>4.1459999978542328E-2</v>
      </c>
      <c r="N5188" s="105">
        <v>342</v>
      </c>
      <c r="O5188" s="106">
        <v>3.669000044465065E-2</v>
      </c>
      <c r="Q5188" s="105">
        <v>5756</v>
      </c>
      <c r="R5188" s="106">
        <v>2.5310000404715541E-2</v>
      </c>
      <c r="S5188" s="107"/>
    </row>
    <row r="5189" spans="1:19" x14ac:dyDescent="0.25">
      <c r="A5189" t="s">
        <v>331</v>
      </c>
      <c r="B5189" t="s">
        <v>347</v>
      </c>
      <c r="C5189" t="s">
        <v>347</v>
      </c>
      <c r="D5189" t="s">
        <v>347</v>
      </c>
      <c r="E5189" t="s">
        <v>158</v>
      </c>
      <c r="F5189" t="s">
        <v>159</v>
      </c>
      <c r="G5189" s="105">
        <v>19</v>
      </c>
      <c r="H5189" t="s">
        <v>366</v>
      </c>
      <c r="I5189" t="s">
        <v>401</v>
      </c>
      <c r="J5189" t="s">
        <v>405</v>
      </c>
      <c r="K5189" s="105">
        <v>1625</v>
      </c>
      <c r="L5189" s="106">
        <v>0.79268002510070801</v>
      </c>
      <c r="M5189" s="106">
        <v>0.81576001644134521</v>
      </c>
      <c r="N5189" s="105">
        <v>7254</v>
      </c>
      <c r="O5189" s="106">
        <v>0.77824002504348755</v>
      </c>
      <c r="P5189" s="106">
        <v>0.81734997034072876</v>
      </c>
      <c r="Q5189" s="105">
        <v>171311</v>
      </c>
      <c r="R5189" s="106">
        <v>0.75314998626708984</v>
      </c>
      <c r="S5189" s="107">
        <v>0.77806001901626587</v>
      </c>
    </row>
    <row r="5190" spans="1:19" x14ac:dyDescent="0.25">
      <c r="A5190" t="s">
        <v>331</v>
      </c>
      <c r="B5190" t="s">
        <v>347</v>
      </c>
      <c r="C5190" t="s">
        <v>347</v>
      </c>
      <c r="D5190" t="s">
        <v>347</v>
      </c>
      <c r="E5190" t="s">
        <v>158</v>
      </c>
      <c r="F5190" t="s">
        <v>159</v>
      </c>
      <c r="G5190" s="105">
        <v>19</v>
      </c>
      <c r="H5190" t="s">
        <v>366</v>
      </c>
      <c r="I5190" t="s">
        <v>401</v>
      </c>
      <c r="J5190" t="s">
        <v>412</v>
      </c>
      <c r="K5190" s="105">
        <v>198</v>
      </c>
      <c r="L5190" s="106">
        <v>9.6589997410774231E-2</v>
      </c>
      <c r="M5190" s="106">
        <v>9.9399998784065247E-2</v>
      </c>
      <c r="N5190" s="105">
        <v>802</v>
      </c>
      <c r="O5190" s="106">
        <v>8.6039997637271881E-2</v>
      </c>
      <c r="P5190" s="106">
        <v>9.0369999408721924E-2</v>
      </c>
      <c r="Q5190" s="105">
        <v>22313</v>
      </c>
      <c r="R5190" s="106">
        <v>9.8099999129772186E-2</v>
      </c>
      <c r="S5190" s="107">
        <v>0.10134000331163411</v>
      </c>
    </row>
    <row r="5191" spans="1:19" x14ac:dyDescent="0.25">
      <c r="A5191" t="s">
        <v>331</v>
      </c>
      <c r="B5191" t="s">
        <v>347</v>
      </c>
      <c r="C5191" t="s">
        <v>347</v>
      </c>
      <c r="D5191" t="s">
        <v>347</v>
      </c>
      <c r="E5191" t="s">
        <v>158</v>
      </c>
      <c r="F5191" t="s">
        <v>159</v>
      </c>
      <c r="G5191" s="105">
        <v>19</v>
      </c>
      <c r="H5191" t="s">
        <v>366</v>
      </c>
      <c r="I5191" t="s">
        <v>401</v>
      </c>
      <c r="J5191" t="s">
        <v>413</v>
      </c>
      <c r="K5191" s="105">
        <v>113</v>
      </c>
      <c r="L5191" s="106">
        <v>5.5119998753070831E-2</v>
      </c>
      <c r="M5191" s="106">
        <v>5.67299984395504E-2</v>
      </c>
      <c r="N5191" s="105">
        <v>493</v>
      </c>
      <c r="O5191" s="106">
        <v>5.2889999002218253E-2</v>
      </c>
      <c r="P5191" s="106">
        <v>5.5550001561641693E-2</v>
      </c>
      <c r="Q5191" s="105">
        <v>15680</v>
      </c>
      <c r="R5191" s="106">
        <v>6.8939998745918274E-2</v>
      </c>
      <c r="S5191" s="107">
        <v>7.1220003068447113E-2</v>
      </c>
    </row>
    <row r="5192" spans="1:19" x14ac:dyDescent="0.25">
      <c r="A5192" t="s">
        <v>331</v>
      </c>
      <c r="B5192" t="s">
        <v>347</v>
      </c>
      <c r="C5192" t="s">
        <v>347</v>
      </c>
      <c r="D5192" t="s">
        <v>347</v>
      </c>
      <c r="E5192" t="s">
        <v>158</v>
      </c>
      <c r="F5192" t="s">
        <v>159</v>
      </c>
      <c r="G5192" s="105">
        <v>19</v>
      </c>
      <c r="H5192" t="s">
        <v>366</v>
      </c>
      <c r="I5192" t="s">
        <v>401</v>
      </c>
      <c r="J5192" t="s">
        <v>441</v>
      </c>
      <c r="K5192" s="105">
        <v>58</v>
      </c>
      <c r="L5192" s="106">
        <v>2.8289999812841419E-2</v>
      </c>
      <c r="N5192" s="105">
        <v>446</v>
      </c>
      <c r="O5192" s="106">
        <v>4.7850001603364938E-2</v>
      </c>
      <c r="Q5192" s="105">
        <v>7283</v>
      </c>
      <c r="R5192" s="106">
        <v>3.2019998878240592E-2</v>
      </c>
      <c r="S5192" s="107"/>
    </row>
    <row r="5193" spans="1:19" x14ac:dyDescent="0.25">
      <c r="A5193" t="s">
        <v>331</v>
      </c>
      <c r="B5193" t="s">
        <v>347</v>
      </c>
      <c r="C5193" t="s">
        <v>347</v>
      </c>
      <c r="D5193" t="s">
        <v>347</v>
      </c>
      <c r="E5193" t="s">
        <v>158</v>
      </c>
      <c r="F5193" t="s">
        <v>159</v>
      </c>
      <c r="G5193">
        <v>19</v>
      </c>
      <c r="H5193" t="s">
        <v>366</v>
      </c>
      <c r="I5193" t="s">
        <v>401</v>
      </c>
      <c r="J5193" t="s">
        <v>414</v>
      </c>
      <c r="K5193">
        <v>56</v>
      </c>
      <c r="L5193" s="106">
        <v>2.731999941170216E-2</v>
      </c>
      <c r="M5193" s="106">
        <v>2.810999937355518E-2</v>
      </c>
      <c r="N5193">
        <v>326</v>
      </c>
      <c r="O5193" s="106">
        <v>3.4970000386238098E-2</v>
      </c>
      <c r="P5193" s="106">
        <v>3.6729998886585243E-2</v>
      </c>
      <c r="Q5193">
        <v>10872</v>
      </c>
      <c r="R5193" s="106">
        <v>4.7800000756978989E-2</v>
      </c>
      <c r="S5193" s="106">
        <v>4.9380000680685043E-2</v>
      </c>
    </row>
    <row r="5194" spans="1:19" x14ac:dyDescent="0.25">
      <c r="A5194" t="s">
        <v>331</v>
      </c>
      <c r="B5194" t="s">
        <v>347</v>
      </c>
      <c r="C5194" t="s">
        <v>347</v>
      </c>
      <c r="D5194" t="s">
        <v>347</v>
      </c>
      <c r="E5194" t="s">
        <v>226</v>
      </c>
      <c r="F5194" t="s">
        <v>227</v>
      </c>
      <c r="G5194" s="105">
        <v>19</v>
      </c>
      <c r="H5194" t="s">
        <v>366</v>
      </c>
      <c r="I5194" t="s">
        <v>349</v>
      </c>
      <c r="J5194" t="s">
        <v>350</v>
      </c>
      <c r="K5194" s="105">
        <v>19</v>
      </c>
      <c r="L5194" s="106">
        <v>5.8400002308189869E-3</v>
      </c>
      <c r="N5194" s="105">
        <v>44</v>
      </c>
      <c r="O5194" s="106">
        <v>4.720000084489584E-3</v>
      </c>
      <c r="Q5194" s="105">
        <v>1130</v>
      </c>
      <c r="R5194" s="106">
        <v>4.9700001254677773E-3</v>
      </c>
      <c r="S5194" s="107"/>
    </row>
    <row r="5195" spans="1:19" x14ac:dyDescent="0.25">
      <c r="A5195" t="s">
        <v>331</v>
      </c>
      <c r="B5195" t="s">
        <v>347</v>
      </c>
      <c r="C5195" t="s">
        <v>347</v>
      </c>
      <c r="D5195" t="s">
        <v>347</v>
      </c>
      <c r="E5195" t="s">
        <v>226</v>
      </c>
      <c r="F5195" t="s">
        <v>227</v>
      </c>
      <c r="G5195" s="105">
        <v>19</v>
      </c>
      <c r="H5195" t="s">
        <v>366</v>
      </c>
      <c r="I5195" t="s">
        <v>349</v>
      </c>
      <c r="J5195" t="s">
        <v>368</v>
      </c>
      <c r="K5195" s="105">
        <v>123</v>
      </c>
      <c r="L5195" s="106">
        <v>3.7829998880624771E-2</v>
      </c>
      <c r="N5195" s="105">
        <v>309</v>
      </c>
      <c r="O5195" s="106">
        <v>3.3149998635053628E-2</v>
      </c>
      <c r="Q5195" s="105">
        <v>8418</v>
      </c>
      <c r="R5195" s="106">
        <v>3.700999915599823E-2</v>
      </c>
      <c r="S5195" s="107"/>
    </row>
    <row r="5196" spans="1:19" x14ac:dyDescent="0.25">
      <c r="A5196" t="s">
        <v>331</v>
      </c>
      <c r="B5196" t="s">
        <v>347</v>
      </c>
      <c r="C5196" t="s">
        <v>347</v>
      </c>
      <c r="D5196" t="s">
        <v>347</v>
      </c>
      <c r="E5196" t="s">
        <v>226</v>
      </c>
      <c r="F5196" t="s">
        <v>227</v>
      </c>
      <c r="G5196">
        <v>19</v>
      </c>
      <c r="H5196" t="s">
        <v>366</v>
      </c>
      <c r="I5196" t="s">
        <v>349</v>
      </c>
      <c r="J5196" t="s">
        <v>369</v>
      </c>
      <c r="K5196">
        <v>384</v>
      </c>
      <c r="L5196" s="106">
        <v>0.11811999976634981</v>
      </c>
      <c r="N5196">
        <v>1113</v>
      </c>
      <c r="O5196" s="106">
        <v>0.11941000074148179</v>
      </c>
      <c r="Q5196">
        <v>27454</v>
      </c>
      <c r="R5196" s="106">
        <v>0.1207000017166138</v>
      </c>
    </row>
    <row r="5197" spans="1:19" x14ac:dyDescent="0.25">
      <c r="A5197" t="s">
        <v>331</v>
      </c>
      <c r="B5197" t="s">
        <v>347</v>
      </c>
      <c r="C5197" t="s">
        <v>347</v>
      </c>
      <c r="D5197" t="s">
        <v>347</v>
      </c>
      <c r="E5197" t="s">
        <v>226</v>
      </c>
      <c r="F5197" t="s">
        <v>227</v>
      </c>
      <c r="G5197" s="105">
        <v>19</v>
      </c>
      <c r="H5197" t="s">
        <v>366</v>
      </c>
      <c r="I5197" t="s">
        <v>349</v>
      </c>
      <c r="J5197" t="s">
        <v>370</v>
      </c>
      <c r="K5197" s="105">
        <v>786</v>
      </c>
      <c r="L5197" s="106">
        <v>0.2417699992656708</v>
      </c>
      <c r="N5197" s="105">
        <v>2368</v>
      </c>
      <c r="O5197" s="106">
        <v>0.25404998660087591</v>
      </c>
      <c r="Q5197" s="105">
        <v>55879</v>
      </c>
      <c r="R5197" s="106">
        <v>0.24567000567913061</v>
      </c>
      <c r="S5197" s="107"/>
    </row>
    <row r="5198" spans="1:19" x14ac:dyDescent="0.25">
      <c r="A5198" t="s">
        <v>331</v>
      </c>
      <c r="B5198" t="s">
        <v>347</v>
      </c>
      <c r="C5198" t="s">
        <v>347</v>
      </c>
      <c r="D5198" t="s">
        <v>347</v>
      </c>
      <c r="E5198" t="s">
        <v>226</v>
      </c>
      <c r="F5198" t="s">
        <v>227</v>
      </c>
      <c r="G5198" s="105">
        <v>19</v>
      </c>
      <c r="H5198" t="s">
        <v>366</v>
      </c>
      <c r="I5198" t="s">
        <v>349</v>
      </c>
      <c r="J5198" t="s">
        <v>371</v>
      </c>
      <c r="K5198" s="105">
        <v>809</v>
      </c>
      <c r="L5198" s="106">
        <v>0.24885000288486481</v>
      </c>
      <c r="N5198" s="105">
        <v>2430</v>
      </c>
      <c r="O5198" s="106">
        <v>0.26069998741149902</v>
      </c>
      <c r="Q5198" s="105">
        <v>57982</v>
      </c>
      <c r="R5198" s="106">
        <v>0.25490999221801758</v>
      </c>
      <c r="S5198" s="107"/>
    </row>
    <row r="5199" spans="1:19" x14ac:dyDescent="0.25">
      <c r="A5199" t="s">
        <v>331</v>
      </c>
      <c r="B5199" t="s">
        <v>347</v>
      </c>
      <c r="C5199" t="s">
        <v>347</v>
      </c>
      <c r="D5199" t="s">
        <v>347</v>
      </c>
      <c r="E5199" t="s">
        <v>226</v>
      </c>
      <c r="F5199" t="s">
        <v>227</v>
      </c>
      <c r="G5199" s="105">
        <v>19</v>
      </c>
      <c r="H5199" t="s">
        <v>366</v>
      </c>
      <c r="I5199" t="s">
        <v>349</v>
      </c>
      <c r="J5199" t="s">
        <v>372</v>
      </c>
      <c r="K5199" s="105">
        <v>681</v>
      </c>
      <c r="L5199" s="106">
        <v>0.2094700038433075</v>
      </c>
      <c r="N5199" s="105">
        <v>1842</v>
      </c>
      <c r="O5199" s="106">
        <v>0.19762000441551211</v>
      </c>
      <c r="Q5199" s="105">
        <v>44765</v>
      </c>
      <c r="R5199" s="106">
        <v>0.19679999351501459</v>
      </c>
      <c r="S5199" s="107"/>
    </row>
    <row r="5200" spans="1:19" x14ac:dyDescent="0.25">
      <c r="A5200" t="s">
        <v>331</v>
      </c>
      <c r="B5200" t="s">
        <v>347</v>
      </c>
      <c r="C5200" t="s">
        <v>347</v>
      </c>
      <c r="D5200" t="s">
        <v>347</v>
      </c>
      <c r="E5200" t="s">
        <v>226</v>
      </c>
      <c r="F5200" t="s">
        <v>227</v>
      </c>
      <c r="G5200">
        <v>19</v>
      </c>
      <c r="H5200" t="s">
        <v>366</v>
      </c>
      <c r="I5200" t="s">
        <v>349</v>
      </c>
      <c r="J5200" t="s">
        <v>373</v>
      </c>
      <c r="K5200">
        <v>449</v>
      </c>
      <c r="L5200" s="106">
        <v>0.13810999691486359</v>
      </c>
      <c r="N5200">
        <v>1215</v>
      </c>
      <c r="O5200" s="106">
        <v>0.13034999370574951</v>
      </c>
      <c r="Q5200">
        <v>31831</v>
      </c>
      <c r="R5200" s="106">
        <v>0.1399399936199188</v>
      </c>
    </row>
    <row r="5201" spans="1:19" x14ac:dyDescent="0.25">
      <c r="A5201" t="s">
        <v>331</v>
      </c>
      <c r="B5201" t="s">
        <v>347</v>
      </c>
      <c r="C5201" t="s">
        <v>347</v>
      </c>
      <c r="D5201" t="s">
        <v>347</v>
      </c>
      <c r="E5201" t="s">
        <v>226</v>
      </c>
      <c r="F5201" t="s">
        <v>227</v>
      </c>
      <c r="G5201" s="105">
        <v>19</v>
      </c>
      <c r="H5201" t="s">
        <v>366</v>
      </c>
      <c r="I5201" t="s">
        <v>438</v>
      </c>
      <c r="J5201" t="s">
        <v>48</v>
      </c>
      <c r="K5201" s="105">
        <v>2671</v>
      </c>
      <c r="L5201" s="106">
        <v>0.82159000635147095</v>
      </c>
      <c r="M5201" s="106">
        <v>0.8641200065612793</v>
      </c>
      <c r="N5201" s="105">
        <v>7796</v>
      </c>
      <c r="O5201" s="106">
        <v>0.83639001846313477</v>
      </c>
      <c r="P5201" s="106">
        <v>0.87841999530792236</v>
      </c>
      <c r="Q5201" s="105">
        <v>186401</v>
      </c>
      <c r="R5201" s="106">
        <v>0.81949001550674438</v>
      </c>
      <c r="S5201" s="107">
        <v>0.8465999960899353</v>
      </c>
    </row>
    <row r="5202" spans="1:19" x14ac:dyDescent="0.25">
      <c r="A5202" t="s">
        <v>331</v>
      </c>
      <c r="B5202" t="s">
        <v>347</v>
      </c>
      <c r="C5202" t="s">
        <v>347</v>
      </c>
      <c r="D5202" t="s">
        <v>347</v>
      </c>
      <c r="E5202" t="s">
        <v>226</v>
      </c>
      <c r="F5202" t="s">
        <v>227</v>
      </c>
      <c r="G5202" s="105">
        <v>19</v>
      </c>
      <c r="H5202" t="s">
        <v>366</v>
      </c>
      <c r="I5202" t="s">
        <v>438</v>
      </c>
      <c r="J5202" t="s">
        <v>42</v>
      </c>
      <c r="K5202" s="105">
        <v>259</v>
      </c>
      <c r="L5202" s="106">
        <v>7.9669997096061707E-2</v>
      </c>
      <c r="M5202" s="106">
        <v>8.3789996802806854E-2</v>
      </c>
      <c r="N5202" s="105">
        <v>683</v>
      </c>
      <c r="O5202" s="106">
        <v>7.3279999196529388E-2</v>
      </c>
      <c r="P5202" s="106">
        <v>7.6959997415542603E-2</v>
      </c>
      <c r="Q5202" s="105">
        <v>20350</v>
      </c>
      <c r="R5202" s="106">
        <v>8.9469999074935913E-2</v>
      </c>
      <c r="S5202" s="107">
        <v>9.2430002987384796E-2</v>
      </c>
    </row>
    <row r="5203" spans="1:19" x14ac:dyDescent="0.25">
      <c r="A5203" t="s">
        <v>331</v>
      </c>
      <c r="B5203" t="s">
        <v>347</v>
      </c>
      <c r="C5203" t="s">
        <v>347</v>
      </c>
      <c r="D5203" t="s">
        <v>347</v>
      </c>
      <c r="E5203" t="s">
        <v>226</v>
      </c>
      <c r="F5203" t="s">
        <v>227</v>
      </c>
      <c r="G5203" s="105">
        <v>19</v>
      </c>
      <c r="H5203" t="s">
        <v>366</v>
      </c>
      <c r="I5203" t="s">
        <v>438</v>
      </c>
      <c r="J5203" t="s">
        <v>374</v>
      </c>
      <c r="K5203" s="105">
        <v>161</v>
      </c>
      <c r="L5203" s="106">
        <v>4.9520000815391541E-2</v>
      </c>
      <c r="M5203" s="106">
        <v>5.2090000361204147E-2</v>
      </c>
      <c r="N5203" s="105">
        <v>396</v>
      </c>
      <c r="O5203" s="106">
        <v>4.2479999363422387E-2</v>
      </c>
      <c r="P5203" s="106">
        <v>4.4619999825954437E-2</v>
      </c>
      <c r="Q5203" s="105">
        <v>13425</v>
      </c>
      <c r="R5203" s="106">
        <v>5.9020001441240311E-2</v>
      </c>
      <c r="S5203" s="107">
        <v>6.0970000922679901E-2</v>
      </c>
    </row>
    <row r="5204" spans="1:19" x14ac:dyDescent="0.25">
      <c r="A5204" t="s">
        <v>331</v>
      </c>
      <c r="B5204" t="s">
        <v>347</v>
      </c>
      <c r="C5204" t="s">
        <v>347</v>
      </c>
      <c r="D5204" t="s">
        <v>347</v>
      </c>
      <c r="E5204" t="s">
        <v>226</v>
      </c>
      <c r="F5204" t="s">
        <v>227</v>
      </c>
      <c r="G5204" s="105">
        <v>19</v>
      </c>
      <c r="H5204" t="s">
        <v>366</v>
      </c>
      <c r="I5204" t="s">
        <v>438</v>
      </c>
      <c r="J5204" t="s">
        <v>86</v>
      </c>
      <c r="K5204" s="105">
        <v>160</v>
      </c>
      <c r="L5204" s="106">
        <v>4.9219999462366097E-2</v>
      </c>
      <c r="N5204" s="105">
        <v>446</v>
      </c>
      <c r="O5204" s="106">
        <v>4.7850001603364938E-2</v>
      </c>
      <c r="Q5204" s="105">
        <v>7283</v>
      </c>
      <c r="R5204" s="106">
        <v>3.2019998878240592E-2</v>
      </c>
      <c r="S5204" s="107"/>
    </row>
    <row r="5205" spans="1:19" x14ac:dyDescent="0.25">
      <c r="A5205" t="s">
        <v>331</v>
      </c>
      <c r="B5205" t="s">
        <v>347</v>
      </c>
      <c r="C5205" t="s">
        <v>347</v>
      </c>
      <c r="D5205" t="s">
        <v>347</v>
      </c>
      <c r="E5205" t="s">
        <v>226</v>
      </c>
      <c r="F5205" t="s">
        <v>227</v>
      </c>
      <c r="G5205">
        <v>19</v>
      </c>
      <c r="H5205" t="s">
        <v>366</v>
      </c>
      <c r="I5205" t="s">
        <v>375</v>
      </c>
      <c r="J5205" t="s">
        <v>376</v>
      </c>
      <c r="K5205">
        <v>659</v>
      </c>
      <c r="L5205" s="106">
        <v>0.20271000266075129</v>
      </c>
      <c r="N5205">
        <v>1868</v>
      </c>
      <c r="O5205" s="106">
        <v>0.20040999352931979</v>
      </c>
      <c r="Q5205">
        <v>47189</v>
      </c>
      <c r="R5205" s="106">
        <v>0.20746000111103061</v>
      </c>
    </row>
    <row r="5206" spans="1:19" x14ac:dyDescent="0.25">
      <c r="A5206" t="s">
        <v>331</v>
      </c>
      <c r="B5206" t="s">
        <v>347</v>
      </c>
      <c r="C5206" t="s">
        <v>347</v>
      </c>
      <c r="D5206" t="s">
        <v>347</v>
      </c>
      <c r="E5206" t="s">
        <v>226</v>
      </c>
      <c r="F5206" t="s">
        <v>227</v>
      </c>
      <c r="G5206" s="105">
        <v>19</v>
      </c>
      <c r="H5206" t="s">
        <v>366</v>
      </c>
      <c r="I5206" t="s">
        <v>375</v>
      </c>
      <c r="J5206" t="s">
        <v>377</v>
      </c>
      <c r="K5206" s="105">
        <v>648</v>
      </c>
      <c r="L5206" s="106">
        <v>0.19932000339031219</v>
      </c>
      <c r="N5206" s="105">
        <v>1944</v>
      </c>
      <c r="O5206" s="106">
        <v>0.20856000483036041</v>
      </c>
      <c r="Q5206" s="105">
        <v>47420</v>
      </c>
      <c r="R5206" s="106">
        <v>0.20848000049591059</v>
      </c>
      <c r="S5206" s="107"/>
    </row>
    <row r="5207" spans="1:19" x14ac:dyDescent="0.25">
      <c r="A5207" t="s">
        <v>331</v>
      </c>
      <c r="B5207" t="s">
        <v>347</v>
      </c>
      <c r="C5207" t="s">
        <v>347</v>
      </c>
      <c r="D5207" t="s">
        <v>347</v>
      </c>
      <c r="E5207" t="s">
        <v>226</v>
      </c>
      <c r="F5207" t="s">
        <v>227</v>
      </c>
      <c r="G5207">
        <v>19</v>
      </c>
      <c r="H5207" t="s">
        <v>366</v>
      </c>
      <c r="I5207" t="s">
        <v>375</v>
      </c>
      <c r="J5207" t="s">
        <v>378</v>
      </c>
      <c r="K5207">
        <v>547</v>
      </c>
      <c r="L5207" s="106">
        <v>0.16825999319553381</v>
      </c>
      <c r="N5207">
        <v>1526</v>
      </c>
      <c r="O5207" s="106">
        <v>0.16371999680995941</v>
      </c>
      <c r="Q5207">
        <v>37332</v>
      </c>
      <c r="R5207" s="106">
        <v>0.1641300022602081</v>
      </c>
    </row>
    <row r="5208" spans="1:19" x14ac:dyDescent="0.25">
      <c r="A5208" t="s">
        <v>331</v>
      </c>
      <c r="B5208" t="s">
        <v>347</v>
      </c>
      <c r="C5208" t="s">
        <v>347</v>
      </c>
      <c r="D5208" t="s">
        <v>347</v>
      </c>
      <c r="E5208" t="s">
        <v>226</v>
      </c>
      <c r="F5208" t="s">
        <v>227</v>
      </c>
      <c r="G5208" s="105">
        <v>19</v>
      </c>
      <c r="H5208" t="s">
        <v>366</v>
      </c>
      <c r="I5208" t="s">
        <v>375</v>
      </c>
      <c r="J5208" t="s">
        <v>379</v>
      </c>
      <c r="K5208" s="105">
        <v>731</v>
      </c>
      <c r="L5208" s="106">
        <v>0.22484999895095831</v>
      </c>
      <c r="N5208" s="105">
        <v>2028</v>
      </c>
      <c r="O5208" s="106">
        <v>0.21757000684738159</v>
      </c>
      <c r="Q5208" s="105">
        <v>47525</v>
      </c>
      <c r="R5208" s="106">
        <v>0.20893999934196469</v>
      </c>
      <c r="S5208" s="107"/>
    </row>
    <row r="5209" spans="1:19" x14ac:dyDescent="0.25">
      <c r="A5209" t="s">
        <v>331</v>
      </c>
      <c r="B5209" t="s">
        <v>347</v>
      </c>
      <c r="C5209" t="s">
        <v>347</v>
      </c>
      <c r="D5209" t="s">
        <v>347</v>
      </c>
      <c r="E5209" t="s">
        <v>226</v>
      </c>
      <c r="F5209" t="s">
        <v>227</v>
      </c>
      <c r="G5209">
        <v>19</v>
      </c>
      <c r="H5209" t="s">
        <v>366</v>
      </c>
      <c r="I5209" t="s">
        <v>375</v>
      </c>
      <c r="J5209" t="s">
        <v>380</v>
      </c>
      <c r="K5209">
        <v>666</v>
      </c>
      <c r="L5209" s="106">
        <v>0.20486000180244451</v>
      </c>
      <c r="N5209">
        <v>1955</v>
      </c>
      <c r="O5209" s="106">
        <v>0.20973999798297879</v>
      </c>
      <c r="Q5209">
        <v>47993</v>
      </c>
      <c r="R5209" s="106">
        <v>0.210999995470047</v>
      </c>
    </row>
    <row r="5210" spans="1:19" x14ac:dyDescent="0.25">
      <c r="A5210" t="s">
        <v>331</v>
      </c>
      <c r="B5210" t="s">
        <v>347</v>
      </c>
      <c r="C5210" t="s">
        <v>347</v>
      </c>
      <c r="D5210" t="s">
        <v>347</v>
      </c>
      <c r="E5210" t="s">
        <v>226</v>
      </c>
      <c r="F5210" t="s">
        <v>227</v>
      </c>
      <c r="G5210" s="105">
        <v>19</v>
      </c>
      <c r="H5210" t="s">
        <v>366</v>
      </c>
      <c r="I5210" t="s">
        <v>381</v>
      </c>
      <c r="J5210" t="s">
        <v>382</v>
      </c>
      <c r="K5210" s="105">
        <v>90</v>
      </c>
      <c r="L5210" s="106">
        <v>2.768000029027462E-2</v>
      </c>
      <c r="M5210" s="106">
        <v>3.8380000740289688E-2</v>
      </c>
      <c r="N5210" s="105">
        <v>169</v>
      </c>
      <c r="O5210" s="106">
        <v>1.813000068068504E-2</v>
      </c>
      <c r="P5210" s="106">
        <v>2.63299997895956E-2</v>
      </c>
      <c r="Q5210" s="105">
        <v>5423</v>
      </c>
      <c r="R5210" s="106">
        <v>2.384000085294247E-2</v>
      </c>
      <c r="S5210" s="107">
        <v>3.0780000612139698E-2</v>
      </c>
    </row>
    <row r="5211" spans="1:19" x14ac:dyDescent="0.25">
      <c r="A5211" t="s">
        <v>331</v>
      </c>
      <c r="B5211" t="s">
        <v>347</v>
      </c>
      <c r="C5211" t="s">
        <v>347</v>
      </c>
      <c r="D5211" t="s">
        <v>347</v>
      </c>
      <c r="E5211" t="s">
        <v>226</v>
      </c>
      <c r="F5211" t="s">
        <v>227</v>
      </c>
      <c r="G5211" s="105">
        <v>19</v>
      </c>
      <c r="H5211" t="s">
        <v>366</v>
      </c>
      <c r="I5211" t="s">
        <v>381</v>
      </c>
      <c r="J5211" t="s">
        <v>383</v>
      </c>
      <c r="K5211" s="105">
        <v>168</v>
      </c>
      <c r="L5211" s="106">
        <v>5.1679998636245728E-2</v>
      </c>
      <c r="M5211" s="106">
        <v>7.1639999747276306E-2</v>
      </c>
      <c r="N5211" s="105">
        <v>831</v>
      </c>
      <c r="O5211" s="106">
        <v>8.9149996638298035E-2</v>
      </c>
      <c r="P5211" s="106">
        <v>0.12948000431060791</v>
      </c>
      <c r="Q5211" s="105">
        <v>26007</v>
      </c>
      <c r="R5211" s="106">
        <v>0.11433999985456469</v>
      </c>
      <c r="S5211" s="107">
        <v>0.1476300060749054</v>
      </c>
    </row>
    <row r="5212" spans="1:19" x14ac:dyDescent="0.25">
      <c r="A5212" t="s">
        <v>331</v>
      </c>
      <c r="B5212" t="s">
        <v>347</v>
      </c>
      <c r="C5212" t="s">
        <v>347</v>
      </c>
      <c r="D5212" t="s">
        <v>347</v>
      </c>
      <c r="E5212" t="s">
        <v>226</v>
      </c>
      <c r="F5212" t="s">
        <v>227</v>
      </c>
      <c r="G5212" s="105">
        <v>19</v>
      </c>
      <c r="H5212" t="s">
        <v>366</v>
      </c>
      <c r="I5212" t="s">
        <v>381</v>
      </c>
      <c r="J5212" t="s">
        <v>384</v>
      </c>
      <c r="K5212" s="105">
        <v>2087</v>
      </c>
      <c r="L5212" s="106">
        <v>0.6419600248336792</v>
      </c>
      <c r="M5212" s="106">
        <v>0.8899800181388855</v>
      </c>
      <c r="N5212" s="105">
        <v>5418</v>
      </c>
      <c r="O5212" s="106">
        <v>0.58126997947692871</v>
      </c>
      <c r="P5212" s="106">
        <v>0.84419000148773193</v>
      </c>
      <c r="Q5212" s="105">
        <v>144739</v>
      </c>
      <c r="R5212" s="106">
        <v>0.6363300085067749</v>
      </c>
      <c r="S5212" s="107">
        <v>0.82159000635147095</v>
      </c>
    </row>
    <row r="5213" spans="1:19" x14ac:dyDescent="0.25">
      <c r="A5213" t="s">
        <v>331</v>
      </c>
      <c r="B5213" t="s">
        <v>347</v>
      </c>
      <c r="C5213" t="s">
        <v>347</v>
      </c>
      <c r="D5213" t="s">
        <v>347</v>
      </c>
      <c r="E5213" t="s">
        <v>226</v>
      </c>
      <c r="F5213" t="s">
        <v>227</v>
      </c>
      <c r="G5213">
        <v>19</v>
      </c>
      <c r="H5213" t="s">
        <v>366</v>
      </c>
      <c r="I5213" t="s">
        <v>381</v>
      </c>
      <c r="J5213" t="s">
        <v>385</v>
      </c>
      <c r="K5213">
        <v>906</v>
      </c>
      <c r="L5213" s="106">
        <v>0.27867999672889709</v>
      </c>
      <c r="N5213">
        <v>2903</v>
      </c>
      <c r="O5213" s="106">
        <v>0.31145000457763672</v>
      </c>
      <c r="Q5213">
        <v>51290</v>
      </c>
      <c r="R5213" s="106">
        <v>0.22549000382423401</v>
      </c>
    </row>
    <row r="5214" spans="1:19" x14ac:dyDescent="0.25">
      <c r="A5214" t="s">
        <v>331</v>
      </c>
      <c r="B5214" t="s">
        <v>347</v>
      </c>
      <c r="C5214" t="s">
        <v>347</v>
      </c>
      <c r="D5214" t="s">
        <v>347</v>
      </c>
      <c r="E5214" t="s">
        <v>226</v>
      </c>
      <c r="F5214" t="s">
        <v>227</v>
      </c>
      <c r="G5214" s="105">
        <v>19</v>
      </c>
      <c r="H5214" t="s">
        <v>366</v>
      </c>
      <c r="I5214" t="s">
        <v>386</v>
      </c>
      <c r="J5214" t="s">
        <v>387</v>
      </c>
      <c r="K5214" s="105">
        <v>158</v>
      </c>
      <c r="L5214" s="106">
        <v>4.8599999397993088E-2</v>
      </c>
      <c r="M5214" s="106">
        <v>5.2949998527765267E-2</v>
      </c>
      <c r="N5214" s="105">
        <v>430</v>
      </c>
      <c r="O5214" s="106">
        <v>4.6130001544952393E-2</v>
      </c>
      <c r="P5214" s="106">
        <v>4.830000177025795E-2</v>
      </c>
      <c r="Q5214" s="105">
        <v>12181</v>
      </c>
      <c r="R5214" s="106">
        <v>5.3550001233816147E-2</v>
      </c>
      <c r="S5214" s="107">
        <v>5.4999999701976783E-2</v>
      </c>
    </row>
    <row r="5215" spans="1:19" x14ac:dyDescent="0.25">
      <c r="A5215" t="s">
        <v>331</v>
      </c>
      <c r="B5215" t="s">
        <v>347</v>
      </c>
      <c r="C5215" t="s">
        <v>347</v>
      </c>
      <c r="D5215" t="s">
        <v>347</v>
      </c>
      <c r="E5215" t="s">
        <v>226</v>
      </c>
      <c r="F5215" t="s">
        <v>227</v>
      </c>
      <c r="G5215" s="105">
        <v>19</v>
      </c>
      <c r="H5215" t="s">
        <v>366</v>
      </c>
      <c r="I5215" t="s">
        <v>386</v>
      </c>
      <c r="J5215" t="s">
        <v>388</v>
      </c>
      <c r="K5215" s="105">
        <v>69</v>
      </c>
      <c r="L5215" s="106">
        <v>2.1220000460743901E-2</v>
      </c>
      <c r="M5215" s="106">
        <v>2.3119999095797539E-2</v>
      </c>
      <c r="N5215" s="105">
        <v>155</v>
      </c>
      <c r="O5215" s="106">
        <v>1.6629999503493309E-2</v>
      </c>
      <c r="P5215" s="106">
        <v>1.7410000786185261E-2</v>
      </c>
      <c r="Q5215" s="105">
        <v>6321</v>
      </c>
      <c r="R5215" s="106">
        <v>2.77900006622076E-2</v>
      </c>
      <c r="S5215" s="107">
        <v>2.8540000319480899E-2</v>
      </c>
    </row>
    <row r="5216" spans="1:19" x14ac:dyDescent="0.25">
      <c r="A5216" t="s">
        <v>331</v>
      </c>
      <c r="B5216" t="s">
        <v>347</v>
      </c>
      <c r="C5216" t="s">
        <v>347</v>
      </c>
      <c r="D5216" t="s">
        <v>347</v>
      </c>
      <c r="E5216" t="s">
        <v>226</v>
      </c>
      <c r="F5216" t="s">
        <v>227</v>
      </c>
      <c r="G5216" s="105">
        <v>19</v>
      </c>
      <c r="H5216" t="s">
        <v>366</v>
      </c>
      <c r="I5216" t="s">
        <v>386</v>
      </c>
      <c r="J5216" t="s">
        <v>85</v>
      </c>
      <c r="K5216" s="105">
        <v>112</v>
      </c>
      <c r="L5216" s="106">
        <v>3.4449998289346688E-2</v>
      </c>
      <c r="M5216" s="106">
        <v>3.7530001252889633E-2</v>
      </c>
      <c r="N5216" s="105">
        <v>239</v>
      </c>
      <c r="O5216" s="106">
        <v>2.5639999657869339E-2</v>
      </c>
      <c r="P5216" s="106">
        <v>2.6850000023841861E-2</v>
      </c>
      <c r="Q5216" s="105">
        <v>4872</v>
      </c>
      <c r="R5216" s="106">
        <v>2.1420000120997429E-2</v>
      </c>
      <c r="S5216" s="107">
        <v>2.199999988079071E-2</v>
      </c>
    </row>
    <row r="5217" spans="1:19" x14ac:dyDescent="0.25">
      <c r="A5217" t="s">
        <v>331</v>
      </c>
      <c r="B5217" t="s">
        <v>347</v>
      </c>
      <c r="C5217" t="s">
        <v>347</v>
      </c>
      <c r="D5217" t="s">
        <v>347</v>
      </c>
      <c r="E5217" t="s">
        <v>226</v>
      </c>
      <c r="F5217" t="s">
        <v>227</v>
      </c>
      <c r="G5217" s="105">
        <v>19</v>
      </c>
      <c r="H5217" t="s">
        <v>366</v>
      </c>
      <c r="I5217" t="s">
        <v>386</v>
      </c>
      <c r="J5217" t="s">
        <v>389</v>
      </c>
      <c r="K5217" s="105">
        <v>22</v>
      </c>
      <c r="L5217" s="106">
        <v>6.7699998617172241E-3</v>
      </c>
      <c r="M5217" s="106">
        <v>7.3699997738003731E-3</v>
      </c>
      <c r="N5217" s="105">
        <v>154</v>
      </c>
      <c r="O5217" s="106">
        <v>1.6519999131560329E-2</v>
      </c>
      <c r="P5217" s="106">
        <v>1.7300000414252281E-2</v>
      </c>
      <c r="Q5217" s="105">
        <v>4049</v>
      </c>
      <c r="R5217" s="106">
        <v>1.779999956488609E-2</v>
      </c>
      <c r="S5217" s="107">
        <v>1.8279999494552609E-2</v>
      </c>
    </row>
    <row r="5218" spans="1:19" x14ac:dyDescent="0.25">
      <c r="A5218" t="s">
        <v>331</v>
      </c>
      <c r="B5218" t="s">
        <v>347</v>
      </c>
      <c r="C5218" t="s">
        <v>347</v>
      </c>
      <c r="D5218" t="s">
        <v>347</v>
      </c>
      <c r="E5218" t="s">
        <v>226</v>
      </c>
      <c r="F5218" t="s">
        <v>227</v>
      </c>
      <c r="G5218" s="105">
        <v>19</v>
      </c>
      <c r="H5218" t="s">
        <v>366</v>
      </c>
      <c r="I5218" t="s">
        <v>386</v>
      </c>
      <c r="J5218" t="s">
        <v>86</v>
      </c>
      <c r="K5218" s="105">
        <v>267</v>
      </c>
      <c r="L5218" s="106">
        <v>8.2129999995231628E-2</v>
      </c>
      <c r="N5218" s="105">
        <v>419</v>
      </c>
      <c r="O5218" s="106">
        <v>4.4950000941753387E-2</v>
      </c>
      <c r="Q5218" s="105">
        <v>5972</v>
      </c>
      <c r="R5218" s="106">
        <v>2.6259999722242359E-2</v>
      </c>
      <c r="S5218" s="107"/>
    </row>
    <row r="5219" spans="1:19" x14ac:dyDescent="0.25">
      <c r="A5219" t="s">
        <v>331</v>
      </c>
      <c r="B5219" t="s">
        <v>347</v>
      </c>
      <c r="C5219" t="s">
        <v>347</v>
      </c>
      <c r="D5219" t="s">
        <v>347</v>
      </c>
      <c r="E5219" t="s">
        <v>226</v>
      </c>
      <c r="F5219" t="s">
        <v>227</v>
      </c>
      <c r="G5219" s="105">
        <v>19</v>
      </c>
      <c r="H5219" t="s">
        <v>366</v>
      </c>
      <c r="I5219" t="s">
        <v>386</v>
      </c>
      <c r="J5219" t="s">
        <v>84</v>
      </c>
      <c r="K5219" s="105">
        <v>2623</v>
      </c>
      <c r="L5219" s="106">
        <v>0.80682998895645142</v>
      </c>
      <c r="M5219" s="106">
        <v>0.87901997566223145</v>
      </c>
      <c r="N5219" s="105">
        <v>7924</v>
      </c>
      <c r="O5219" s="106">
        <v>0.85012000799179077</v>
      </c>
      <c r="P5219" s="106">
        <v>0.89013999700546265</v>
      </c>
      <c r="Q5219" s="105">
        <v>194064</v>
      </c>
      <c r="R5219" s="106">
        <v>0.85317999124526978</v>
      </c>
      <c r="S5219" s="107">
        <v>0.87619000673294067</v>
      </c>
    </row>
    <row r="5220" spans="1:19" x14ac:dyDescent="0.25">
      <c r="A5220" t="s">
        <v>331</v>
      </c>
      <c r="B5220" t="s">
        <v>347</v>
      </c>
      <c r="C5220" t="s">
        <v>347</v>
      </c>
      <c r="D5220" t="s">
        <v>347</v>
      </c>
      <c r="E5220" t="s">
        <v>226</v>
      </c>
      <c r="F5220" t="s">
        <v>227</v>
      </c>
      <c r="G5220" s="105">
        <v>19</v>
      </c>
      <c r="H5220" t="s">
        <v>366</v>
      </c>
      <c r="I5220" t="s">
        <v>419</v>
      </c>
      <c r="J5220" t="s">
        <v>390</v>
      </c>
      <c r="K5220" s="105">
        <v>906</v>
      </c>
      <c r="L5220" s="106">
        <v>0.27867999672889709</v>
      </c>
      <c r="N5220" s="105">
        <v>2903</v>
      </c>
      <c r="O5220" s="106">
        <v>0.31145000457763672</v>
      </c>
      <c r="Q5220" s="105">
        <v>51290</v>
      </c>
      <c r="R5220" s="106">
        <v>0.22549000382423401</v>
      </c>
      <c r="S5220" s="107"/>
    </row>
    <row r="5221" spans="1:19" x14ac:dyDescent="0.25">
      <c r="A5221" t="s">
        <v>331</v>
      </c>
      <c r="B5221" t="s">
        <v>347</v>
      </c>
      <c r="C5221" t="s">
        <v>347</v>
      </c>
      <c r="D5221" t="s">
        <v>347</v>
      </c>
      <c r="E5221" t="s">
        <v>226</v>
      </c>
      <c r="F5221" t="s">
        <v>227</v>
      </c>
      <c r="G5221" s="105">
        <v>19</v>
      </c>
      <c r="H5221" t="s">
        <v>366</v>
      </c>
      <c r="I5221" t="s">
        <v>419</v>
      </c>
      <c r="J5221" t="s">
        <v>391</v>
      </c>
      <c r="K5221" s="105">
        <v>168</v>
      </c>
      <c r="L5221" s="106">
        <v>5.1679998636245728E-2</v>
      </c>
      <c r="M5221" s="106">
        <v>7.1639999747276306E-2</v>
      </c>
      <c r="N5221" s="105">
        <v>831</v>
      </c>
      <c r="O5221" s="106">
        <v>8.9149996638298035E-2</v>
      </c>
      <c r="P5221" s="106">
        <v>0.12948000431060791</v>
      </c>
      <c r="Q5221" s="105">
        <v>26007</v>
      </c>
      <c r="R5221" s="106">
        <v>0.11433999985456469</v>
      </c>
      <c r="S5221" s="107">
        <v>0.1476300060749054</v>
      </c>
    </row>
    <row r="5222" spans="1:19" x14ac:dyDescent="0.25">
      <c r="A5222" t="s">
        <v>331</v>
      </c>
      <c r="B5222" t="s">
        <v>347</v>
      </c>
      <c r="C5222" t="s">
        <v>347</v>
      </c>
      <c r="D5222" t="s">
        <v>347</v>
      </c>
      <c r="E5222" t="s">
        <v>226</v>
      </c>
      <c r="F5222" t="s">
        <v>227</v>
      </c>
      <c r="G5222" s="105">
        <v>19</v>
      </c>
      <c r="H5222" t="s">
        <v>366</v>
      </c>
      <c r="I5222" t="s">
        <v>419</v>
      </c>
      <c r="J5222" t="s">
        <v>392</v>
      </c>
      <c r="K5222" s="105">
        <v>1099</v>
      </c>
      <c r="L5222" s="106">
        <v>0.33805000782012939</v>
      </c>
      <c r="M5222" s="106">
        <v>0.46865999698638922</v>
      </c>
      <c r="N5222" s="105">
        <v>2989</v>
      </c>
      <c r="O5222" s="106">
        <v>0.32067000865936279</v>
      </c>
      <c r="P5222" s="106">
        <v>0.46571999788284302</v>
      </c>
      <c r="Q5222" s="105">
        <v>69347</v>
      </c>
      <c r="R5222" s="106">
        <v>0.30487999320030212</v>
      </c>
      <c r="S5222" s="107">
        <v>0.39364001154899603</v>
      </c>
    </row>
    <row r="5223" spans="1:19" x14ac:dyDescent="0.25">
      <c r="A5223" t="s">
        <v>331</v>
      </c>
      <c r="B5223" t="s">
        <v>347</v>
      </c>
      <c r="C5223" t="s">
        <v>347</v>
      </c>
      <c r="D5223" t="s">
        <v>347</v>
      </c>
      <c r="E5223" t="s">
        <v>226</v>
      </c>
      <c r="F5223" t="s">
        <v>227</v>
      </c>
      <c r="G5223" s="105">
        <v>19</v>
      </c>
      <c r="H5223" t="s">
        <v>366</v>
      </c>
      <c r="I5223" t="s">
        <v>419</v>
      </c>
      <c r="J5223" t="s">
        <v>393</v>
      </c>
      <c r="K5223" s="105">
        <v>864</v>
      </c>
      <c r="L5223" s="106">
        <v>0.26576000452041632</v>
      </c>
      <c r="M5223" s="106">
        <v>0.36844000220298773</v>
      </c>
      <c r="N5223" s="105">
        <v>2129</v>
      </c>
      <c r="O5223" s="106">
        <v>0.22841000556945801</v>
      </c>
      <c r="P5223" s="106">
        <v>0.33171999454498291</v>
      </c>
      <c r="Q5223" s="105">
        <v>66079</v>
      </c>
      <c r="R5223" s="106">
        <v>0.29050999879837042</v>
      </c>
      <c r="S5223" s="107">
        <v>0.37509000301361078</v>
      </c>
    </row>
    <row r="5224" spans="1:19" x14ac:dyDescent="0.25">
      <c r="A5224" t="s">
        <v>331</v>
      </c>
      <c r="B5224" t="s">
        <v>347</v>
      </c>
      <c r="C5224" t="s">
        <v>347</v>
      </c>
      <c r="D5224" t="s">
        <v>347</v>
      </c>
      <c r="E5224" t="s">
        <v>226</v>
      </c>
      <c r="F5224" t="s">
        <v>227</v>
      </c>
      <c r="G5224">
        <v>19</v>
      </c>
      <c r="H5224" t="s">
        <v>366</v>
      </c>
      <c r="I5224" t="s">
        <v>419</v>
      </c>
      <c r="J5224" t="s">
        <v>394</v>
      </c>
      <c r="K5224">
        <v>214</v>
      </c>
      <c r="L5224" s="106">
        <v>6.582999974489212E-2</v>
      </c>
      <c r="M5224" s="106">
        <v>9.1260001063346863E-2</v>
      </c>
      <c r="N5224">
        <v>469</v>
      </c>
      <c r="O5224" s="106">
        <v>5.031999945640564E-2</v>
      </c>
      <c r="P5224" s="106">
        <v>7.3080003261566162E-2</v>
      </c>
      <c r="Q5224">
        <v>14736</v>
      </c>
      <c r="R5224" s="106">
        <v>6.4790003001689911E-2</v>
      </c>
      <c r="S5224" s="106">
        <v>8.3650000393390656E-2</v>
      </c>
    </row>
    <row r="5225" spans="1:19" x14ac:dyDescent="0.25">
      <c r="A5225" t="s">
        <v>331</v>
      </c>
      <c r="B5225" t="s">
        <v>347</v>
      </c>
      <c r="C5225" t="s">
        <v>347</v>
      </c>
      <c r="D5225" t="s">
        <v>347</v>
      </c>
      <c r="E5225" t="s">
        <v>226</v>
      </c>
      <c r="F5225" t="s">
        <v>227</v>
      </c>
      <c r="G5225">
        <v>19</v>
      </c>
      <c r="H5225" t="s">
        <v>366</v>
      </c>
      <c r="I5225" t="s">
        <v>439</v>
      </c>
      <c r="J5225" t="s">
        <v>440</v>
      </c>
      <c r="K5225">
        <v>906</v>
      </c>
      <c r="L5225" s="106">
        <v>0.27867999672889709</v>
      </c>
      <c r="N5225">
        <v>2903</v>
      </c>
      <c r="O5225" s="106">
        <v>0.31145000457763672</v>
      </c>
      <c r="Q5225">
        <v>51290</v>
      </c>
      <c r="R5225" s="106">
        <v>0.22549000382423401</v>
      </c>
    </row>
    <row r="5226" spans="1:19" x14ac:dyDescent="0.25">
      <c r="A5226" t="s">
        <v>331</v>
      </c>
      <c r="B5226" t="s">
        <v>347</v>
      </c>
      <c r="C5226" t="s">
        <v>347</v>
      </c>
      <c r="D5226" t="s">
        <v>347</v>
      </c>
      <c r="E5226" t="s">
        <v>226</v>
      </c>
      <c r="F5226" t="s">
        <v>227</v>
      </c>
      <c r="G5226" s="105">
        <v>19</v>
      </c>
      <c r="H5226" t="s">
        <v>366</v>
      </c>
      <c r="I5226" t="s">
        <v>439</v>
      </c>
      <c r="J5226" t="s">
        <v>442</v>
      </c>
      <c r="K5226" s="105">
        <v>2345</v>
      </c>
      <c r="L5226" s="106">
        <v>0.72131997346878052</v>
      </c>
      <c r="M5226" s="106">
        <v>1</v>
      </c>
      <c r="N5226" s="105">
        <v>6418</v>
      </c>
      <c r="O5226" s="106">
        <v>0.68854999542236328</v>
      </c>
      <c r="P5226" s="106">
        <v>1</v>
      </c>
      <c r="Q5226" s="105">
        <v>176169</v>
      </c>
      <c r="R5226" s="106">
        <v>0.77451002597808838</v>
      </c>
      <c r="S5226" s="107">
        <v>1</v>
      </c>
    </row>
    <row r="5227" spans="1:19" x14ac:dyDescent="0.25">
      <c r="A5227" t="s">
        <v>331</v>
      </c>
      <c r="B5227" t="s">
        <v>347</v>
      </c>
      <c r="C5227" t="s">
        <v>347</v>
      </c>
      <c r="D5227" t="s">
        <v>347</v>
      </c>
      <c r="E5227" t="s">
        <v>226</v>
      </c>
      <c r="F5227" t="s">
        <v>227</v>
      </c>
      <c r="G5227">
        <v>19</v>
      </c>
      <c r="H5227" t="s">
        <v>366</v>
      </c>
      <c r="I5227" t="s">
        <v>395</v>
      </c>
      <c r="J5227" t="s">
        <v>396</v>
      </c>
      <c r="K5227">
        <v>3232</v>
      </c>
      <c r="L5227" s="106">
        <v>0.994159996509552</v>
      </c>
      <c r="N5227">
        <v>9262</v>
      </c>
      <c r="O5227" s="106">
        <v>0.99366998672485352</v>
      </c>
      <c r="Q5227">
        <v>225832</v>
      </c>
      <c r="R5227" s="106">
        <v>0.99285000562667847</v>
      </c>
    </row>
    <row r="5228" spans="1:19" x14ac:dyDescent="0.25">
      <c r="A5228" t="s">
        <v>331</v>
      </c>
      <c r="B5228" t="s">
        <v>347</v>
      </c>
      <c r="C5228" t="s">
        <v>347</v>
      </c>
      <c r="D5228" t="s">
        <v>347</v>
      </c>
      <c r="E5228" t="s">
        <v>226</v>
      </c>
      <c r="F5228" t="s">
        <v>227</v>
      </c>
      <c r="G5228" s="105">
        <v>19</v>
      </c>
      <c r="H5228" t="s">
        <v>366</v>
      </c>
      <c r="I5228" t="s">
        <v>395</v>
      </c>
      <c r="J5228" t="s">
        <v>397</v>
      </c>
      <c r="K5228" s="105">
        <v>19</v>
      </c>
      <c r="L5228" s="106">
        <v>5.8400002308189869E-3</v>
      </c>
      <c r="N5228" s="105">
        <v>59</v>
      </c>
      <c r="O5228" s="106">
        <v>6.3299997709691516E-3</v>
      </c>
      <c r="Q5228" s="105">
        <v>1627</v>
      </c>
      <c r="R5228" s="106">
        <v>7.1499999612569809E-3</v>
      </c>
      <c r="S5228" s="107"/>
    </row>
    <row r="5229" spans="1:19" x14ac:dyDescent="0.25">
      <c r="A5229" t="s">
        <v>331</v>
      </c>
      <c r="B5229" t="s">
        <v>347</v>
      </c>
      <c r="C5229" t="s">
        <v>347</v>
      </c>
      <c r="D5229" t="s">
        <v>347</v>
      </c>
      <c r="E5229" t="s">
        <v>226</v>
      </c>
      <c r="F5229" t="s">
        <v>227</v>
      </c>
      <c r="G5229" s="105">
        <v>19</v>
      </c>
      <c r="H5229" t="s">
        <v>366</v>
      </c>
      <c r="I5229" t="s">
        <v>398</v>
      </c>
      <c r="J5229" t="s">
        <v>399</v>
      </c>
      <c r="K5229" s="105">
        <v>85</v>
      </c>
      <c r="L5229" s="106">
        <v>2.6149999350309368E-2</v>
      </c>
      <c r="N5229" s="105">
        <v>233</v>
      </c>
      <c r="O5229" s="106">
        <v>2.500000037252903E-2</v>
      </c>
      <c r="Q5229" s="105">
        <v>32785</v>
      </c>
      <c r="R5229" s="106">
        <v>0.14414000511169431</v>
      </c>
      <c r="S5229" s="107"/>
    </row>
    <row r="5230" spans="1:19" x14ac:dyDescent="0.25">
      <c r="A5230" t="s">
        <v>331</v>
      </c>
      <c r="B5230" t="s">
        <v>347</v>
      </c>
      <c r="C5230" t="s">
        <v>347</v>
      </c>
      <c r="D5230" t="s">
        <v>347</v>
      </c>
      <c r="E5230" t="s">
        <v>226</v>
      </c>
      <c r="F5230" t="s">
        <v>227</v>
      </c>
      <c r="G5230">
        <v>19</v>
      </c>
      <c r="H5230" t="s">
        <v>366</v>
      </c>
      <c r="I5230" t="s">
        <v>398</v>
      </c>
      <c r="J5230" t="s">
        <v>41</v>
      </c>
      <c r="K5230">
        <v>201</v>
      </c>
      <c r="L5230" s="106">
        <v>6.1829999089241028E-2</v>
      </c>
      <c r="N5230">
        <v>655</v>
      </c>
      <c r="O5230" s="106">
        <v>7.0270001888275146E-2</v>
      </c>
      <c r="Q5230">
        <v>40324</v>
      </c>
      <c r="R5230" s="106">
        <v>0.177279993891716</v>
      </c>
    </row>
    <row r="5231" spans="1:19" x14ac:dyDescent="0.25">
      <c r="A5231" t="s">
        <v>331</v>
      </c>
      <c r="B5231" t="s">
        <v>347</v>
      </c>
      <c r="C5231" t="s">
        <v>347</v>
      </c>
      <c r="D5231" t="s">
        <v>347</v>
      </c>
      <c r="E5231" t="s">
        <v>226</v>
      </c>
      <c r="F5231" t="s">
        <v>227</v>
      </c>
      <c r="G5231" s="105">
        <v>19</v>
      </c>
      <c r="H5231" t="s">
        <v>366</v>
      </c>
      <c r="I5231" t="s">
        <v>398</v>
      </c>
      <c r="J5231" t="s">
        <v>40</v>
      </c>
      <c r="K5231" s="105">
        <v>462</v>
      </c>
      <c r="L5231" s="106">
        <v>0.1421100050210953</v>
      </c>
      <c r="N5231" s="105">
        <v>1293</v>
      </c>
      <c r="O5231" s="106">
        <v>0.1387200057506561</v>
      </c>
      <c r="Q5231" s="105">
        <v>47952</v>
      </c>
      <c r="R5231" s="106">
        <v>0.21082000434398651</v>
      </c>
      <c r="S5231" s="107"/>
    </row>
    <row r="5232" spans="1:19" x14ac:dyDescent="0.25">
      <c r="A5232" t="s">
        <v>331</v>
      </c>
      <c r="B5232" t="s">
        <v>347</v>
      </c>
      <c r="C5232" t="s">
        <v>347</v>
      </c>
      <c r="D5232" t="s">
        <v>347</v>
      </c>
      <c r="E5232" t="s">
        <v>226</v>
      </c>
      <c r="F5232" t="s">
        <v>227</v>
      </c>
      <c r="G5232" s="105">
        <v>19</v>
      </c>
      <c r="H5232" t="s">
        <v>366</v>
      </c>
      <c r="I5232" t="s">
        <v>398</v>
      </c>
      <c r="J5232" t="s">
        <v>39</v>
      </c>
      <c r="K5232" s="105">
        <v>950</v>
      </c>
      <c r="L5232" s="106">
        <v>0.29221999645233149</v>
      </c>
      <c r="N5232" s="105">
        <v>2649</v>
      </c>
      <c r="O5232" s="106">
        <v>0.28420001268386841</v>
      </c>
      <c r="Q5232" s="105">
        <v>51770</v>
      </c>
      <c r="R5232" s="106">
        <v>0.22759999334812159</v>
      </c>
      <c r="S5232" s="107"/>
    </row>
    <row r="5233" spans="1:19" x14ac:dyDescent="0.25">
      <c r="A5233" t="s">
        <v>331</v>
      </c>
      <c r="B5233" t="s">
        <v>347</v>
      </c>
      <c r="C5233" t="s">
        <v>347</v>
      </c>
      <c r="D5233" t="s">
        <v>347</v>
      </c>
      <c r="E5233" t="s">
        <v>226</v>
      </c>
      <c r="F5233" t="s">
        <v>227</v>
      </c>
      <c r="G5233" s="105">
        <v>19</v>
      </c>
      <c r="H5233" t="s">
        <v>366</v>
      </c>
      <c r="I5233" t="s">
        <v>398</v>
      </c>
      <c r="J5233" t="s">
        <v>400</v>
      </c>
      <c r="K5233" s="105">
        <v>1553</v>
      </c>
      <c r="L5233" s="106">
        <v>0.47769999504089361</v>
      </c>
      <c r="N5233" s="105">
        <v>4491</v>
      </c>
      <c r="O5233" s="106">
        <v>0.48181998729705811</v>
      </c>
      <c r="Q5233" s="105">
        <v>54628</v>
      </c>
      <c r="R5233" s="106">
        <v>0.24017000198364261</v>
      </c>
      <c r="S5233" s="107"/>
    </row>
    <row r="5234" spans="1:19" x14ac:dyDescent="0.25">
      <c r="A5234" t="s">
        <v>331</v>
      </c>
      <c r="B5234" t="s">
        <v>347</v>
      </c>
      <c r="C5234" t="s">
        <v>347</v>
      </c>
      <c r="D5234" t="s">
        <v>347</v>
      </c>
      <c r="E5234" t="s">
        <v>226</v>
      </c>
      <c r="F5234" t="s">
        <v>227</v>
      </c>
      <c r="G5234" s="105">
        <v>19</v>
      </c>
      <c r="H5234" t="s">
        <v>366</v>
      </c>
      <c r="I5234" t="s">
        <v>422</v>
      </c>
      <c r="J5234" t="s">
        <v>429</v>
      </c>
      <c r="K5234" s="105">
        <v>1779</v>
      </c>
      <c r="L5234" s="106">
        <v>0.54721999168395996</v>
      </c>
      <c r="N5234" s="105">
        <v>4476</v>
      </c>
      <c r="O5234" s="106">
        <v>0.48021000623702997</v>
      </c>
      <c r="Q5234" s="105">
        <v>80101</v>
      </c>
      <c r="R5234" s="106">
        <v>0.3521600067615509</v>
      </c>
      <c r="S5234" s="107"/>
    </row>
    <row r="5235" spans="1:19" x14ac:dyDescent="0.25">
      <c r="A5235" t="s">
        <v>331</v>
      </c>
      <c r="B5235" t="s">
        <v>347</v>
      </c>
      <c r="C5235" t="s">
        <v>347</v>
      </c>
      <c r="D5235" t="s">
        <v>347</v>
      </c>
      <c r="E5235" t="s">
        <v>226</v>
      </c>
      <c r="F5235" t="s">
        <v>227</v>
      </c>
      <c r="G5235" s="105">
        <v>19</v>
      </c>
      <c r="H5235" t="s">
        <v>366</v>
      </c>
      <c r="I5235" t="s">
        <v>422</v>
      </c>
      <c r="J5235" t="s">
        <v>423</v>
      </c>
      <c r="K5235" s="105">
        <v>1254</v>
      </c>
      <c r="L5235" s="106">
        <v>0.38572999835014338</v>
      </c>
      <c r="M5235" s="106">
        <v>0.85189998149871826</v>
      </c>
      <c r="N5235" s="105">
        <v>4214</v>
      </c>
      <c r="O5235" s="106">
        <v>0.45210000872612</v>
      </c>
      <c r="P5235" s="106">
        <v>0.86975997686386108</v>
      </c>
      <c r="Q5235" s="105">
        <v>119646</v>
      </c>
      <c r="R5235" s="106">
        <v>0.52600997686386108</v>
      </c>
      <c r="S5235" s="107">
        <v>0.81194001436233521</v>
      </c>
    </row>
    <row r="5236" spans="1:19" x14ac:dyDescent="0.25">
      <c r="A5236" t="s">
        <v>331</v>
      </c>
      <c r="B5236" t="s">
        <v>347</v>
      </c>
      <c r="C5236" t="s">
        <v>347</v>
      </c>
      <c r="D5236" t="s">
        <v>347</v>
      </c>
      <c r="E5236" t="s">
        <v>226</v>
      </c>
      <c r="F5236" t="s">
        <v>227</v>
      </c>
      <c r="G5236" s="105">
        <v>19</v>
      </c>
      <c r="H5236" t="s">
        <v>366</v>
      </c>
      <c r="I5236" t="s">
        <v>422</v>
      </c>
      <c r="J5236" t="s">
        <v>424</v>
      </c>
      <c r="K5236" s="105">
        <v>133</v>
      </c>
      <c r="L5236" s="106">
        <v>4.0910001844167709E-2</v>
      </c>
      <c r="M5236" s="106">
        <v>9.035000205039978E-2</v>
      </c>
      <c r="N5236" s="105">
        <v>381</v>
      </c>
      <c r="O5236" s="106">
        <v>4.0879998356103897E-2</v>
      </c>
      <c r="P5236" s="106">
        <v>7.8639999032020569E-2</v>
      </c>
      <c r="Q5236" s="105">
        <v>17180</v>
      </c>
      <c r="R5236" s="106">
        <v>7.5530000030994415E-2</v>
      </c>
      <c r="S5236" s="107">
        <v>0.11659000068902969</v>
      </c>
    </row>
    <row r="5237" spans="1:19" x14ac:dyDescent="0.25">
      <c r="A5237" t="s">
        <v>331</v>
      </c>
      <c r="B5237" t="s">
        <v>347</v>
      </c>
      <c r="C5237" t="s">
        <v>347</v>
      </c>
      <c r="D5237" t="s">
        <v>347</v>
      </c>
      <c r="E5237" t="s">
        <v>226</v>
      </c>
      <c r="F5237" t="s">
        <v>227</v>
      </c>
      <c r="G5237">
        <v>19</v>
      </c>
      <c r="H5237" t="s">
        <v>366</v>
      </c>
      <c r="I5237" t="s">
        <v>422</v>
      </c>
      <c r="J5237" t="s">
        <v>425</v>
      </c>
      <c r="K5237">
        <v>52</v>
      </c>
      <c r="L5237" s="106">
        <v>1.6000000759959221E-2</v>
      </c>
      <c r="M5237" s="106">
        <v>3.5330001264810562E-2</v>
      </c>
      <c r="N5237">
        <v>157</v>
      </c>
      <c r="O5237" s="106">
        <v>1.6839999705553051E-2</v>
      </c>
      <c r="P5237" s="106">
        <v>3.2400000840425491E-2</v>
      </c>
      <c r="Q5237">
        <v>6082</v>
      </c>
      <c r="R5237" s="106">
        <v>2.6739999651908871E-2</v>
      </c>
      <c r="S5237" s="106">
        <v>4.1269998997449868E-2</v>
      </c>
    </row>
    <row r="5238" spans="1:19" x14ac:dyDescent="0.25">
      <c r="A5238" t="s">
        <v>331</v>
      </c>
      <c r="B5238" t="s">
        <v>347</v>
      </c>
      <c r="C5238" t="s">
        <v>347</v>
      </c>
      <c r="D5238" t="s">
        <v>347</v>
      </c>
      <c r="E5238" t="s">
        <v>226</v>
      </c>
      <c r="F5238" t="s">
        <v>227</v>
      </c>
      <c r="G5238" s="105">
        <v>19</v>
      </c>
      <c r="H5238" t="s">
        <v>366</v>
      </c>
      <c r="I5238" t="s">
        <v>422</v>
      </c>
      <c r="J5238" t="s">
        <v>426</v>
      </c>
      <c r="K5238" s="105">
        <v>27</v>
      </c>
      <c r="L5238" s="106">
        <v>8.3100004121661186E-3</v>
      </c>
      <c r="M5238" s="106">
        <v>1.8340000882744789E-2</v>
      </c>
      <c r="N5238" s="105">
        <v>81</v>
      </c>
      <c r="O5238" s="106">
        <v>8.6899995803833008E-3</v>
      </c>
      <c r="P5238" s="106">
        <v>1.6720000654459E-2</v>
      </c>
      <c r="Q5238" s="105">
        <v>3672</v>
      </c>
      <c r="R5238" s="106">
        <v>1.6140000894665722E-2</v>
      </c>
      <c r="S5238" s="107">
        <v>2.491999976336956E-2</v>
      </c>
    </row>
    <row r="5239" spans="1:19" x14ac:dyDescent="0.25">
      <c r="A5239" t="s">
        <v>331</v>
      </c>
      <c r="B5239" t="s">
        <v>347</v>
      </c>
      <c r="C5239" t="s">
        <v>347</v>
      </c>
      <c r="D5239" t="s">
        <v>347</v>
      </c>
      <c r="E5239" t="s">
        <v>226</v>
      </c>
      <c r="F5239" t="s">
        <v>227</v>
      </c>
      <c r="G5239">
        <v>19</v>
      </c>
      <c r="H5239" t="s">
        <v>366</v>
      </c>
      <c r="I5239" t="s">
        <v>422</v>
      </c>
      <c r="J5239" t="s">
        <v>427</v>
      </c>
      <c r="K5239">
        <v>6</v>
      </c>
      <c r="L5239" s="106">
        <v>1.850000000558794E-3</v>
      </c>
      <c r="M5239" s="106">
        <v>4.0799998678267002E-3</v>
      </c>
      <c r="N5239">
        <v>12</v>
      </c>
      <c r="O5239" s="106">
        <v>1.2900000438094139E-3</v>
      </c>
      <c r="P5239" s="106">
        <v>2.4800000246614222E-3</v>
      </c>
      <c r="Q5239">
        <v>766</v>
      </c>
      <c r="R5239" s="106">
        <v>3.3700000494718552E-3</v>
      </c>
      <c r="S5239" s="106">
        <v>5.2000000141561031E-3</v>
      </c>
    </row>
    <row r="5240" spans="1:19" x14ac:dyDescent="0.25">
      <c r="A5240" t="s">
        <v>331</v>
      </c>
      <c r="B5240" t="s">
        <v>347</v>
      </c>
      <c r="C5240" t="s">
        <v>347</v>
      </c>
      <c r="D5240" t="s">
        <v>347</v>
      </c>
      <c r="E5240" t="s">
        <v>226</v>
      </c>
      <c r="F5240" t="s">
        <v>227</v>
      </c>
      <c r="G5240" s="105">
        <v>19</v>
      </c>
      <c r="H5240" t="s">
        <v>366</v>
      </c>
      <c r="I5240" t="s">
        <v>422</v>
      </c>
      <c r="J5240" t="s">
        <v>428</v>
      </c>
      <c r="K5240" s="105">
        <v>0</v>
      </c>
      <c r="L5240" s="106">
        <v>0</v>
      </c>
      <c r="M5240" s="106">
        <v>0</v>
      </c>
      <c r="N5240" s="105">
        <v>0</v>
      </c>
      <c r="O5240" s="106">
        <v>0</v>
      </c>
      <c r="P5240" s="106">
        <v>0</v>
      </c>
      <c r="Q5240" s="105">
        <v>12</v>
      </c>
      <c r="R5240" s="106">
        <v>4.9999998736893758E-5</v>
      </c>
      <c r="S5240" s="107">
        <v>7.9999997979030013E-5</v>
      </c>
    </row>
    <row r="5241" spans="1:19" x14ac:dyDescent="0.25">
      <c r="A5241" t="s">
        <v>331</v>
      </c>
      <c r="B5241" t="s">
        <v>347</v>
      </c>
      <c r="C5241" t="s">
        <v>347</v>
      </c>
      <c r="D5241" t="s">
        <v>347</v>
      </c>
      <c r="E5241" t="s">
        <v>226</v>
      </c>
      <c r="F5241" t="s">
        <v>227</v>
      </c>
      <c r="G5241">
        <v>19</v>
      </c>
      <c r="H5241" t="s">
        <v>366</v>
      </c>
      <c r="I5241" t="s">
        <v>430</v>
      </c>
      <c r="J5241" t="s">
        <v>434</v>
      </c>
      <c r="K5241">
        <v>68</v>
      </c>
      <c r="L5241" s="106">
        <v>2.0919999107718471E-2</v>
      </c>
      <c r="M5241" s="106">
        <v>2.1409999579191211E-2</v>
      </c>
      <c r="N5241">
        <v>137</v>
      </c>
      <c r="O5241" s="106">
        <v>1.4700000174343589E-2</v>
      </c>
      <c r="P5241" s="106">
        <v>1.5259999781847E-2</v>
      </c>
      <c r="Q5241">
        <v>4987</v>
      </c>
      <c r="R5241" s="106">
        <v>2.1919999271631241E-2</v>
      </c>
      <c r="S5241" s="106">
        <v>2.2490000352263451E-2</v>
      </c>
    </row>
    <row r="5242" spans="1:19" x14ac:dyDescent="0.25">
      <c r="A5242" t="s">
        <v>331</v>
      </c>
      <c r="B5242" t="s">
        <v>347</v>
      </c>
      <c r="C5242" t="s">
        <v>347</v>
      </c>
      <c r="D5242" t="s">
        <v>347</v>
      </c>
      <c r="E5242" t="s">
        <v>226</v>
      </c>
      <c r="F5242" t="s">
        <v>227</v>
      </c>
      <c r="G5242" s="105">
        <v>19</v>
      </c>
      <c r="H5242" t="s">
        <v>366</v>
      </c>
      <c r="I5242" t="s">
        <v>430</v>
      </c>
      <c r="J5242" t="s">
        <v>432</v>
      </c>
      <c r="K5242" s="105">
        <v>236</v>
      </c>
      <c r="L5242" s="106">
        <v>7.2590000927448273E-2</v>
      </c>
      <c r="M5242" s="106">
        <v>7.4309997260570526E-2</v>
      </c>
      <c r="N5242" s="105">
        <v>843</v>
      </c>
      <c r="O5242" s="106">
        <v>9.0439997613430023E-2</v>
      </c>
      <c r="P5242" s="106">
        <v>9.3889996409416199E-2</v>
      </c>
      <c r="Q5242" s="105">
        <v>18498</v>
      </c>
      <c r="R5242" s="106">
        <v>8.1320002675056458E-2</v>
      </c>
      <c r="S5242" s="107">
        <v>8.343999832868576E-2</v>
      </c>
    </row>
    <row r="5243" spans="1:19" x14ac:dyDescent="0.25">
      <c r="A5243" t="s">
        <v>331</v>
      </c>
      <c r="B5243" t="s">
        <v>347</v>
      </c>
      <c r="C5243" t="s">
        <v>347</v>
      </c>
      <c r="D5243" t="s">
        <v>347</v>
      </c>
      <c r="E5243" t="s">
        <v>226</v>
      </c>
      <c r="F5243" t="s">
        <v>227</v>
      </c>
      <c r="G5243" s="105">
        <v>19</v>
      </c>
      <c r="H5243" t="s">
        <v>366</v>
      </c>
      <c r="I5243" t="s">
        <v>430</v>
      </c>
      <c r="J5243" t="s">
        <v>435</v>
      </c>
      <c r="K5243" s="105">
        <v>2</v>
      </c>
      <c r="L5243" s="106">
        <v>6.2000000616535544E-4</v>
      </c>
      <c r="M5243" s="106">
        <v>6.3000002410262823E-4</v>
      </c>
      <c r="N5243" s="105">
        <v>13</v>
      </c>
      <c r="O5243" s="106">
        <v>1.3899999903514979E-3</v>
      </c>
      <c r="P5243" s="106">
        <v>1.449999981559813E-3</v>
      </c>
      <c r="Q5243" s="105">
        <v>391</v>
      </c>
      <c r="R5243" s="106">
        <v>1.7199999419972301E-3</v>
      </c>
      <c r="S5243" s="107">
        <v>1.760000013746321E-3</v>
      </c>
    </row>
    <row r="5244" spans="1:19" x14ac:dyDescent="0.25">
      <c r="A5244" t="s">
        <v>331</v>
      </c>
      <c r="B5244" t="s">
        <v>347</v>
      </c>
      <c r="C5244" t="s">
        <v>347</v>
      </c>
      <c r="D5244" t="s">
        <v>347</v>
      </c>
      <c r="E5244" t="s">
        <v>226</v>
      </c>
      <c r="F5244" t="s">
        <v>227</v>
      </c>
      <c r="G5244">
        <v>19</v>
      </c>
      <c r="H5244" t="s">
        <v>366</v>
      </c>
      <c r="I5244" t="s">
        <v>430</v>
      </c>
      <c r="J5244" t="s">
        <v>436</v>
      </c>
      <c r="K5244">
        <v>257</v>
      </c>
      <c r="L5244" s="106">
        <v>7.904999703168869E-2</v>
      </c>
      <c r="M5244" s="106">
        <v>8.0920003354549408E-2</v>
      </c>
      <c r="N5244">
        <v>399</v>
      </c>
      <c r="O5244" s="106">
        <v>4.2810000479221337E-2</v>
      </c>
      <c r="P5244" s="106">
        <v>4.4440001249313348E-2</v>
      </c>
      <c r="Q5244">
        <v>6784</v>
      </c>
      <c r="R5244" s="106">
        <v>2.9829999431967739E-2</v>
      </c>
      <c r="S5244" s="106">
        <v>3.060000017285347E-2</v>
      </c>
    </row>
    <row r="5245" spans="1:19" x14ac:dyDescent="0.25">
      <c r="A5245" t="s">
        <v>331</v>
      </c>
      <c r="B5245" t="s">
        <v>347</v>
      </c>
      <c r="C5245" t="s">
        <v>347</v>
      </c>
      <c r="D5245" t="s">
        <v>347</v>
      </c>
      <c r="E5245" t="s">
        <v>226</v>
      </c>
      <c r="F5245" t="s">
        <v>227</v>
      </c>
      <c r="G5245" s="105">
        <v>19</v>
      </c>
      <c r="H5245" t="s">
        <v>366</v>
      </c>
      <c r="I5245" t="s">
        <v>430</v>
      </c>
      <c r="J5245" t="s">
        <v>431</v>
      </c>
      <c r="K5245" s="105">
        <v>1027</v>
      </c>
      <c r="L5245" s="106">
        <v>0.31589999794960022</v>
      </c>
      <c r="M5245" s="106">
        <v>0.32335999608039862</v>
      </c>
      <c r="N5245" s="105">
        <v>3427</v>
      </c>
      <c r="O5245" s="106">
        <v>0.36765998601913452</v>
      </c>
      <c r="P5245" s="106">
        <v>0.38166999816894531</v>
      </c>
      <c r="Q5245" s="105">
        <v>77035</v>
      </c>
      <c r="R5245" s="106">
        <v>0.33867999911308289</v>
      </c>
      <c r="S5245" s="107">
        <v>0.3474699854850769</v>
      </c>
    </row>
    <row r="5246" spans="1:19" x14ac:dyDescent="0.25">
      <c r="A5246" t="s">
        <v>331</v>
      </c>
      <c r="B5246" t="s">
        <v>347</v>
      </c>
      <c r="C5246" t="s">
        <v>347</v>
      </c>
      <c r="D5246" t="s">
        <v>347</v>
      </c>
      <c r="E5246" t="s">
        <v>226</v>
      </c>
      <c r="F5246" t="s">
        <v>227</v>
      </c>
      <c r="G5246" s="105">
        <v>19</v>
      </c>
      <c r="H5246" t="s">
        <v>366</v>
      </c>
      <c r="I5246" t="s">
        <v>430</v>
      </c>
      <c r="J5246" t="s">
        <v>502</v>
      </c>
      <c r="K5246" s="105">
        <v>1586</v>
      </c>
      <c r="L5246" s="106">
        <v>0.48785001039504999</v>
      </c>
      <c r="M5246" s="106">
        <v>0.49937000870704651</v>
      </c>
      <c r="N5246" s="105">
        <v>4160</v>
      </c>
      <c r="O5246" s="106">
        <v>0.44629999995231628</v>
      </c>
      <c r="P5246" s="106">
        <v>0.46329998970031738</v>
      </c>
      <c r="Q5246" s="105">
        <v>114008</v>
      </c>
      <c r="R5246" s="106">
        <v>0.5012199878692627</v>
      </c>
      <c r="S5246" s="107">
        <v>0.51424002647399902</v>
      </c>
    </row>
    <row r="5247" spans="1:19" x14ac:dyDescent="0.25">
      <c r="A5247" t="s">
        <v>331</v>
      </c>
      <c r="B5247" t="s">
        <v>347</v>
      </c>
      <c r="C5247" t="s">
        <v>347</v>
      </c>
      <c r="D5247" t="s">
        <v>347</v>
      </c>
      <c r="E5247" t="s">
        <v>226</v>
      </c>
      <c r="F5247" t="s">
        <v>227</v>
      </c>
      <c r="G5247">
        <v>19</v>
      </c>
      <c r="H5247" t="s">
        <v>366</v>
      </c>
      <c r="I5247" t="s">
        <v>430</v>
      </c>
      <c r="J5247" t="s">
        <v>86</v>
      </c>
      <c r="K5247">
        <v>75</v>
      </c>
      <c r="L5247" s="106">
        <v>2.3070000112056729E-2</v>
      </c>
      <c r="N5247">
        <v>342</v>
      </c>
      <c r="O5247" s="106">
        <v>3.669000044465065E-2</v>
      </c>
      <c r="Q5247">
        <v>5756</v>
      </c>
      <c r="R5247" s="106">
        <v>2.5310000404715541E-2</v>
      </c>
    </row>
    <row r="5248" spans="1:19" x14ac:dyDescent="0.25">
      <c r="A5248" t="s">
        <v>331</v>
      </c>
      <c r="B5248" t="s">
        <v>347</v>
      </c>
      <c r="C5248" t="s">
        <v>347</v>
      </c>
      <c r="D5248" t="s">
        <v>347</v>
      </c>
      <c r="E5248" t="s">
        <v>226</v>
      </c>
      <c r="F5248" t="s">
        <v>227</v>
      </c>
      <c r="G5248">
        <v>19</v>
      </c>
      <c r="H5248" t="s">
        <v>366</v>
      </c>
      <c r="I5248" t="s">
        <v>401</v>
      </c>
      <c r="J5248" t="s">
        <v>405</v>
      </c>
      <c r="K5248">
        <v>2483</v>
      </c>
      <c r="L5248" s="106">
        <v>0.76375997066497803</v>
      </c>
      <c r="M5248" s="106">
        <v>0.80330002307891846</v>
      </c>
      <c r="N5248">
        <v>7254</v>
      </c>
      <c r="O5248" s="106">
        <v>0.77824002504348755</v>
      </c>
      <c r="P5248" s="106">
        <v>0.81734997034072876</v>
      </c>
      <c r="Q5248">
        <v>171311</v>
      </c>
      <c r="R5248" s="106">
        <v>0.75314998626708984</v>
      </c>
      <c r="S5248" s="106">
        <v>0.77806001901626587</v>
      </c>
    </row>
    <row r="5249" spans="1:19" x14ac:dyDescent="0.25">
      <c r="A5249" t="s">
        <v>331</v>
      </c>
      <c r="B5249" t="s">
        <v>347</v>
      </c>
      <c r="C5249" t="s">
        <v>347</v>
      </c>
      <c r="D5249" t="s">
        <v>347</v>
      </c>
      <c r="E5249" t="s">
        <v>226</v>
      </c>
      <c r="F5249" t="s">
        <v>227</v>
      </c>
      <c r="G5249">
        <v>19</v>
      </c>
      <c r="H5249" t="s">
        <v>366</v>
      </c>
      <c r="I5249" t="s">
        <v>401</v>
      </c>
      <c r="J5249" t="s">
        <v>412</v>
      </c>
      <c r="K5249">
        <v>277</v>
      </c>
      <c r="L5249" s="106">
        <v>8.5199996829032898E-2</v>
      </c>
      <c r="M5249" s="106">
        <v>8.9620001614093781E-2</v>
      </c>
      <c r="N5249">
        <v>802</v>
      </c>
      <c r="O5249" s="106">
        <v>8.6039997637271881E-2</v>
      </c>
      <c r="P5249" s="106">
        <v>9.0369999408721924E-2</v>
      </c>
      <c r="Q5249">
        <v>22313</v>
      </c>
      <c r="R5249" s="106">
        <v>9.8099999129772186E-2</v>
      </c>
      <c r="S5249" s="106">
        <v>0.10134000331163411</v>
      </c>
    </row>
    <row r="5250" spans="1:19" x14ac:dyDescent="0.25">
      <c r="A5250" t="s">
        <v>331</v>
      </c>
      <c r="B5250" t="s">
        <v>347</v>
      </c>
      <c r="C5250" t="s">
        <v>347</v>
      </c>
      <c r="D5250" t="s">
        <v>347</v>
      </c>
      <c r="E5250" t="s">
        <v>226</v>
      </c>
      <c r="F5250" t="s">
        <v>227</v>
      </c>
      <c r="G5250">
        <v>19</v>
      </c>
      <c r="H5250" t="s">
        <v>366</v>
      </c>
      <c r="I5250" t="s">
        <v>401</v>
      </c>
      <c r="J5250" t="s">
        <v>413</v>
      </c>
      <c r="K5250">
        <v>196</v>
      </c>
      <c r="L5250" s="106">
        <v>6.0290001332759857E-2</v>
      </c>
      <c r="M5250" s="106">
        <v>6.3409999012947083E-2</v>
      </c>
      <c r="N5250">
        <v>493</v>
      </c>
      <c r="O5250" s="106">
        <v>5.2889999002218253E-2</v>
      </c>
      <c r="P5250" s="106">
        <v>5.5550001561641693E-2</v>
      </c>
      <c r="Q5250">
        <v>15680</v>
      </c>
      <c r="R5250" s="106">
        <v>6.8939998745918274E-2</v>
      </c>
      <c r="S5250" s="106">
        <v>7.1220003068447113E-2</v>
      </c>
    </row>
    <row r="5251" spans="1:19" x14ac:dyDescent="0.25">
      <c r="A5251" t="s">
        <v>331</v>
      </c>
      <c r="B5251" t="s">
        <v>347</v>
      </c>
      <c r="C5251" t="s">
        <v>347</v>
      </c>
      <c r="D5251" t="s">
        <v>347</v>
      </c>
      <c r="E5251" t="s">
        <v>226</v>
      </c>
      <c r="F5251" t="s">
        <v>227</v>
      </c>
      <c r="G5251" s="105">
        <v>19</v>
      </c>
      <c r="H5251" t="s">
        <v>366</v>
      </c>
      <c r="I5251" t="s">
        <v>401</v>
      </c>
      <c r="J5251" t="s">
        <v>441</v>
      </c>
      <c r="K5251" s="105">
        <v>160</v>
      </c>
      <c r="L5251" s="106">
        <v>4.9219999462366097E-2</v>
      </c>
      <c r="N5251" s="105">
        <v>446</v>
      </c>
      <c r="O5251" s="106">
        <v>4.7850001603364938E-2</v>
      </c>
      <c r="Q5251" s="105">
        <v>7283</v>
      </c>
      <c r="R5251" s="106">
        <v>3.2019998878240592E-2</v>
      </c>
      <c r="S5251" s="107"/>
    </row>
    <row r="5252" spans="1:19" x14ac:dyDescent="0.25">
      <c r="A5252" t="s">
        <v>331</v>
      </c>
      <c r="B5252" t="s">
        <v>347</v>
      </c>
      <c r="C5252" t="s">
        <v>347</v>
      </c>
      <c r="D5252" t="s">
        <v>347</v>
      </c>
      <c r="E5252" t="s">
        <v>226</v>
      </c>
      <c r="F5252" t="s">
        <v>227</v>
      </c>
      <c r="G5252">
        <v>19</v>
      </c>
      <c r="H5252" t="s">
        <v>366</v>
      </c>
      <c r="I5252" t="s">
        <v>401</v>
      </c>
      <c r="J5252" t="s">
        <v>414</v>
      </c>
      <c r="K5252">
        <v>135</v>
      </c>
      <c r="L5252" s="106">
        <v>4.1529998183250427E-2</v>
      </c>
      <c r="M5252" s="106">
        <v>4.3680001050233841E-2</v>
      </c>
      <c r="N5252">
        <v>326</v>
      </c>
      <c r="O5252" s="106">
        <v>3.4970000386238098E-2</v>
      </c>
      <c r="P5252" s="106">
        <v>3.6729998886585243E-2</v>
      </c>
      <c r="Q5252">
        <v>10872</v>
      </c>
      <c r="R5252" s="106">
        <v>4.7800000756978989E-2</v>
      </c>
      <c r="S5252" s="106">
        <v>4.9380000680685043E-2</v>
      </c>
    </row>
    <row r="5253" spans="1:19" x14ac:dyDescent="0.25">
      <c r="A5253" t="s">
        <v>331</v>
      </c>
      <c r="B5253" t="s">
        <v>347</v>
      </c>
      <c r="C5253" t="s">
        <v>347</v>
      </c>
      <c r="D5253" t="s">
        <v>347</v>
      </c>
      <c r="E5253" t="s">
        <v>230</v>
      </c>
      <c r="F5253" t="s">
        <v>231</v>
      </c>
      <c r="G5253" s="105">
        <v>19</v>
      </c>
      <c r="H5253" t="s">
        <v>366</v>
      </c>
      <c r="I5253" t="s">
        <v>349</v>
      </c>
      <c r="J5253" t="s">
        <v>350</v>
      </c>
      <c r="K5253" s="105">
        <v>9</v>
      </c>
      <c r="L5253" s="106">
        <v>5.169999785721302E-3</v>
      </c>
      <c r="N5253" s="105">
        <v>44</v>
      </c>
      <c r="O5253" s="106">
        <v>4.720000084489584E-3</v>
      </c>
      <c r="Q5253" s="105">
        <v>1130</v>
      </c>
      <c r="R5253" s="106">
        <v>4.9700001254677773E-3</v>
      </c>
      <c r="S5253" s="107"/>
    </row>
    <row r="5254" spans="1:19" x14ac:dyDescent="0.25">
      <c r="A5254" t="s">
        <v>331</v>
      </c>
      <c r="B5254" t="s">
        <v>347</v>
      </c>
      <c r="C5254" t="s">
        <v>347</v>
      </c>
      <c r="D5254" t="s">
        <v>347</v>
      </c>
      <c r="E5254" t="s">
        <v>230</v>
      </c>
      <c r="F5254" t="s">
        <v>231</v>
      </c>
      <c r="G5254">
        <v>19</v>
      </c>
      <c r="H5254" t="s">
        <v>366</v>
      </c>
      <c r="I5254" t="s">
        <v>349</v>
      </c>
      <c r="J5254" t="s">
        <v>368</v>
      </c>
      <c r="K5254">
        <v>50</v>
      </c>
      <c r="L5254" s="106">
        <v>2.8699999675154689E-2</v>
      </c>
      <c r="N5254">
        <v>309</v>
      </c>
      <c r="O5254" s="106">
        <v>3.3149998635053628E-2</v>
      </c>
      <c r="Q5254">
        <v>8418</v>
      </c>
      <c r="R5254" s="106">
        <v>3.700999915599823E-2</v>
      </c>
    </row>
    <row r="5255" spans="1:19" x14ac:dyDescent="0.25">
      <c r="A5255" t="s">
        <v>331</v>
      </c>
      <c r="B5255" t="s">
        <v>347</v>
      </c>
      <c r="C5255" t="s">
        <v>347</v>
      </c>
      <c r="D5255" t="s">
        <v>347</v>
      </c>
      <c r="E5255" t="s">
        <v>230</v>
      </c>
      <c r="F5255" t="s">
        <v>231</v>
      </c>
      <c r="G5255" s="105">
        <v>19</v>
      </c>
      <c r="H5255" t="s">
        <v>366</v>
      </c>
      <c r="I5255" t="s">
        <v>349</v>
      </c>
      <c r="J5255" t="s">
        <v>369</v>
      </c>
      <c r="K5255" s="105">
        <v>197</v>
      </c>
      <c r="L5255" s="106">
        <v>0.1130900010466576</v>
      </c>
      <c r="N5255" s="105">
        <v>1113</v>
      </c>
      <c r="O5255" s="106">
        <v>0.11941000074148179</v>
      </c>
      <c r="Q5255" s="105">
        <v>27454</v>
      </c>
      <c r="R5255" s="106">
        <v>0.1207000017166138</v>
      </c>
      <c r="S5255" s="107"/>
    </row>
    <row r="5256" spans="1:19" x14ac:dyDescent="0.25">
      <c r="A5256" t="s">
        <v>331</v>
      </c>
      <c r="B5256" t="s">
        <v>347</v>
      </c>
      <c r="C5256" t="s">
        <v>347</v>
      </c>
      <c r="D5256" t="s">
        <v>347</v>
      </c>
      <c r="E5256" t="s">
        <v>230</v>
      </c>
      <c r="F5256" t="s">
        <v>231</v>
      </c>
      <c r="G5256" s="105">
        <v>19</v>
      </c>
      <c r="H5256" t="s">
        <v>366</v>
      </c>
      <c r="I5256" t="s">
        <v>349</v>
      </c>
      <c r="J5256" t="s">
        <v>370</v>
      </c>
      <c r="K5256" s="105">
        <v>444</v>
      </c>
      <c r="L5256" s="106">
        <v>0.25488001108169561</v>
      </c>
      <c r="N5256" s="105">
        <v>2368</v>
      </c>
      <c r="O5256" s="106">
        <v>0.25404998660087591</v>
      </c>
      <c r="Q5256" s="105">
        <v>55879</v>
      </c>
      <c r="R5256" s="106">
        <v>0.24567000567913061</v>
      </c>
      <c r="S5256" s="107"/>
    </row>
    <row r="5257" spans="1:19" x14ac:dyDescent="0.25">
      <c r="A5257" t="s">
        <v>331</v>
      </c>
      <c r="B5257" t="s">
        <v>347</v>
      </c>
      <c r="C5257" t="s">
        <v>347</v>
      </c>
      <c r="D5257" t="s">
        <v>347</v>
      </c>
      <c r="E5257" t="s">
        <v>230</v>
      </c>
      <c r="F5257" t="s">
        <v>231</v>
      </c>
      <c r="G5257">
        <v>19</v>
      </c>
      <c r="H5257" t="s">
        <v>366</v>
      </c>
      <c r="I5257" t="s">
        <v>349</v>
      </c>
      <c r="J5257" t="s">
        <v>371</v>
      </c>
      <c r="K5257">
        <v>436</v>
      </c>
      <c r="L5257" s="106">
        <v>0.25029000639915472</v>
      </c>
      <c r="N5257">
        <v>2430</v>
      </c>
      <c r="O5257" s="106">
        <v>0.26069998741149902</v>
      </c>
      <c r="Q5257">
        <v>57982</v>
      </c>
      <c r="R5257" s="106">
        <v>0.25490999221801758</v>
      </c>
    </row>
    <row r="5258" spans="1:19" x14ac:dyDescent="0.25">
      <c r="A5258" t="s">
        <v>331</v>
      </c>
      <c r="B5258" t="s">
        <v>347</v>
      </c>
      <c r="C5258" t="s">
        <v>347</v>
      </c>
      <c r="D5258" t="s">
        <v>347</v>
      </c>
      <c r="E5258" t="s">
        <v>230</v>
      </c>
      <c r="F5258" t="s">
        <v>231</v>
      </c>
      <c r="G5258" s="105">
        <v>19</v>
      </c>
      <c r="H5258" t="s">
        <v>366</v>
      </c>
      <c r="I5258" t="s">
        <v>349</v>
      </c>
      <c r="J5258" t="s">
        <v>372</v>
      </c>
      <c r="K5258" s="105">
        <v>350</v>
      </c>
      <c r="L5258" s="106">
        <v>0.20092000067234039</v>
      </c>
      <c r="N5258" s="105">
        <v>1842</v>
      </c>
      <c r="O5258" s="106">
        <v>0.19762000441551211</v>
      </c>
      <c r="Q5258" s="105">
        <v>44765</v>
      </c>
      <c r="R5258" s="106">
        <v>0.19679999351501459</v>
      </c>
      <c r="S5258" s="107"/>
    </row>
    <row r="5259" spans="1:19" x14ac:dyDescent="0.25">
      <c r="A5259" t="s">
        <v>331</v>
      </c>
      <c r="B5259" t="s">
        <v>347</v>
      </c>
      <c r="C5259" t="s">
        <v>347</v>
      </c>
      <c r="D5259" t="s">
        <v>347</v>
      </c>
      <c r="E5259" t="s">
        <v>230</v>
      </c>
      <c r="F5259" t="s">
        <v>231</v>
      </c>
      <c r="G5259">
        <v>19</v>
      </c>
      <c r="H5259" t="s">
        <v>366</v>
      </c>
      <c r="I5259" t="s">
        <v>349</v>
      </c>
      <c r="J5259" t="s">
        <v>373</v>
      </c>
      <c r="K5259">
        <v>256</v>
      </c>
      <c r="L5259" s="106">
        <v>0.1469600051641464</v>
      </c>
      <c r="N5259">
        <v>1215</v>
      </c>
      <c r="O5259" s="106">
        <v>0.13034999370574951</v>
      </c>
      <c r="Q5259">
        <v>31831</v>
      </c>
      <c r="R5259" s="106">
        <v>0.1399399936199188</v>
      </c>
    </row>
    <row r="5260" spans="1:19" x14ac:dyDescent="0.25">
      <c r="A5260" t="s">
        <v>331</v>
      </c>
      <c r="B5260" t="s">
        <v>347</v>
      </c>
      <c r="C5260" t="s">
        <v>347</v>
      </c>
      <c r="D5260" t="s">
        <v>347</v>
      </c>
      <c r="E5260" t="s">
        <v>230</v>
      </c>
      <c r="F5260" t="s">
        <v>231</v>
      </c>
      <c r="G5260" s="105">
        <v>19</v>
      </c>
      <c r="H5260" t="s">
        <v>366</v>
      </c>
      <c r="I5260" t="s">
        <v>438</v>
      </c>
      <c r="J5260" t="s">
        <v>48</v>
      </c>
      <c r="K5260" s="105">
        <v>1437</v>
      </c>
      <c r="L5260" s="106">
        <v>0.82490998506546021</v>
      </c>
      <c r="M5260" s="106">
        <v>0.87729001045227051</v>
      </c>
      <c r="N5260" s="105">
        <v>7796</v>
      </c>
      <c r="O5260" s="106">
        <v>0.83639001846313477</v>
      </c>
      <c r="P5260" s="106">
        <v>0.87841999530792236</v>
      </c>
      <c r="Q5260" s="105">
        <v>186401</v>
      </c>
      <c r="R5260" s="106">
        <v>0.81949001550674438</v>
      </c>
      <c r="S5260" s="107">
        <v>0.8465999960899353</v>
      </c>
    </row>
    <row r="5261" spans="1:19" x14ac:dyDescent="0.25">
      <c r="A5261" t="s">
        <v>331</v>
      </c>
      <c r="B5261" t="s">
        <v>347</v>
      </c>
      <c r="C5261" t="s">
        <v>347</v>
      </c>
      <c r="D5261" t="s">
        <v>347</v>
      </c>
      <c r="E5261" t="s">
        <v>230</v>
      </c>
      <c r="F5261" t="s">
        <v>231</v>
      </c>
      <c r="G5261" s="105">
        <v>19</v>
      </c>
      <c r="H5261" t="s">
        <v>366</v>
      </c>
      <c r="I5261" t="s">
        <v>438</v>
      </c>
      <c r="J5261" t="s">
        <v>42</v>
      </c>
      <c r="K5261" s="105">
        <v>127</v>
      </c>
      <c r="L5261" s="106">
        <v>7.2899997234344482E-2</v>
      </c>
      <c r="M5261" s="106">
        <v>7.7529996633529663E-2</v>
      </c>
      <c r="N5261" s="105">
        <v>683</v>
      </c>
      <c r="O5261" s="106">
        <v>7.3279999196529388E-2</v>
      </c>
      <c r="P5261" s="106">
        <v>7.6959997415542603E-2</v>
      </c>
      <c r="Q5261" s="105">
        <v>20350</v>
      </c>
      <c r="R5261" s="106">
        <v>8.9469999074935913E-2</v>
      </c>
      <c r="S5261" s="107">
        <v>9.2430002987384796E-2</v>
      </c>
    </row>
    <row r="5262" spans="1:19" x14ac:dyDescent="0.25">
      <c r="A5262" t="s">
        <v>331</v>
      </c>
      <c r="B5262" t="s">
        <v>347</v>
      </c>
      <c r="C5262" t="s">
        <v>347</v>
      </c>
      <c r="D5262" t="s">
        <v>347</v>
      </c>
      <c r="E5262" t="s">
        <v>230</v>
      </c>
      <c r="F5262" t="s">
        <v>231</v>
      </c>
      <c r="G5262" s="105">
        <v>19</v>
      </c>
      <c r="H5262" t="s">
        <v>366</v>
      </c>
      <c r="I5262" t="s">
        <v>438</v>
      </c>
      <c r="J5262" t="s">
        <v>374</v>
      </c>
      <c r="K5262" s="105">
        <v>74</v>
      </c>
      <c r="L5262" s="106">
        <v>4.2479999363422387E-2</v>
      </c>
      <c r="M5262" s="106">
        <v>4.5180000364780433E-2</v>
      </c>
      <c r="N5262" s="105">
        <v>396</v>
      </c>
      <c r="O5262" s="106">
        <v>4.2479999363422387E-2</v>
      </c>
      <c r="P5262" s="106">
        <v>4.4619999825954437E-2</v>
      </c>
      <c r="Q5262" s="105">
        <v>13425</v>
      </c>
      <c r="R5262" s="106">
        <v>5.9020001441240311E-2</v>
      </c>
      <c r="S5262" s="107">
        <v>6.0970000922679901E-2</v>
      </c>
    </row>
    <row r="5263" spans="1:19" x14ac:dyDescent="0.25">
      <c r="A5263" t="s">
        <v>331</v>
      </c>
      <c r="B5263" t="s">
        <v>347</v>
      </c>
      <c r="C5263" t="s">
        <v>347</v>
      </c>
      <c r="D5263" t="s">
        <v>347</v>
      </c>
      <c r="E5263" t="s">
        <v>230</v>
      </c>
      <c r="F5263" t="s">
        <v>231</v>
      </c>
      <c r="G5263" s="105">
        <v>19</v>
      </c>
      <c r="H5263" t="s">
        <v>366</v>
      </c>
      <c r="I5263" t="s">
        <v>438</v>
      </c>
      <c r="J5263" t="s">
        <v>86</v>
      </c>
      <c r="K5263" s="105">
        <v>104</v>
      </c>
      <c r="L5263" s="106">
        <v>5.9700001031160348E-2</v>
      </c>
      <c r="N5263" s="105">
        <v>446</v>
      </c>
      <c r="O5263" s="106">
        <v>4.7850001603364938E-2</v>
      </c>
      <c r="Q5263" s="105">
        <v>7283</v>
      </c>
      <c r="R5263" s="106">
        <v>3.2019998878240592E-2</v>
      </c>
      <c r="S5263" s="107"/>
    </row>
    <row r="5264" spans="1:19" x14ac:dyDescent="0.25">
      <c r="A5264" t="s">
        <v>331</v>
      </c>
      <c r="B5264" t="s">
        <v>347</v>
      </c>
      <c r="C5264" t="s">
        <v>347</v>
      </c>
      <c r="D5264" t="s">
        <v>347</v>
      </c>
      <c r="E5264" t="s">
        <v>230</v>
      </c>
      <c r="F5264" t="s">
        <v>231</v>
      </c>
      <c r="G5264" s="105">
        <v>19</v>
      </c>
      <c r="H5264" t="s">
        <v>366</v>
      </c>
      <c r="I5264" t="s">
        <v>375</v>
      </c>
      <c r="J5264" t="s">
        <v>376</v>
      </c>
      <c r="K5264" s="105">
        <v>348</v>
      </c>
      <c r="L5264" s="106">
        <v>0.1997700035572052</v>
      </c>
      <c r="N5264" s="105">
        <v>1868</v>
      </c>
      <c r="O5264" s="106">
        <v>0.20040999352931979</v>
      </c>
      <c r="Q5264" s="105">
        <v>47189</v>
      </c>
      <c r="R5264" s="106">
        <v>0.20746000111103061</v>
      </c>
      <c r="S5264" s="107"/>
    </row>
    <row r="5265" spans="1:19" x14ac:dyDescent="0.25">
      <c r="A5265" t="s">
        <v>331</v>
      </c>
      <c r="B5265" t="s">
        <v>347</v>
      </c>
      <c r="C5265" t="s">
        <v>347</v>
      </c>
      <c r="D5265" t="s">
        <v>347</v>
      </c>
      <c r="E5265" t="s">
        <v>230</v>
      </c>
      <c r="F5265" t="s">
        <v>231</v>
      </c>
      <c r="G5265">
        <v>19</v>
      </c>
      <c r="H5265" t="s">
        <v>366</v>
      </c>
      <c r="I5265" t="s">
        <v>375</v>
      </c>
      <c r="J5265" t="s">
        <v>377</v>
      </c>
      <c r="K5265">
        <v>343</v>
      </c>
      <c r="L5265" s="106">
        <v>0.19689999520778659</v>
      </c>
      <c r="N5265">
        <v>1944</v>
      </c>
      <c r="O5265" s="106">
        <v>0.20856000483036041</v>
      </c>
      <c r="Q5265">
        <v>47420</v>
      </c>
      <c r="R5265" s="106">
        <v>0.20848000049591059</v>
      </c>
    </row>
    <row r="5266" spans="1:19" x14ac:dyDescent="0.25">
      <c r="A5266" t="s">
        <v>331</v>
      </c>
      <c r="B5266" t="s">
        <v>347</v>
      </c>
      <c r="C5266" t="s">
        <v>347</v>
      </c>
      <c r="D5266" t="s">
        <v>347</v>
      </c>
      <c r="E5266" t="s">
        <v>230</v>
      </c>
      <c r="F5266" t="s">
        <v>231</v>
      </c>
      <c r="G5266" s="105">
        <v>19</v>
      </c>
      <c r="H5266" t="s">
        <v>366</v>
      </c>
      <c r="I5266" t="s">
        <v>375</v>
      </c>
      <c r="J5266" t="s">
        <v>378</v>
      </c>
      <c r="K5266" s="105">
        <v>267</v>
      </c>
      <c r="L5266" s="106">
        <v>0.1532700061798096</v>
      </c>
      <c r="N5266" s="105">
        <v>1526</v>
      </c>
      <c r="O5266" s="106">
        <v>0.16371999680995941</v>
      </c>
      <c r="Q5266" s="105">
        <v>37332</v>
      </c>
      <c r="R5266" s="106">
        <v>0.1641300022602081</v>
      </c>
      <c r="S5266" s="107"/>
    </row>
    <row r="5267" spans="1:19" x14ac:dyDescent="0.25">
      <c r="A5267" t="s">
        <v>331</v>
      </c>
      <c r="B5267" t="s">
        <v>347</v>
      </c>
      <c r="C5267" t="s">
        <v>347</v>
      </c>
      <c r="D5267" t="s">
        <v>347</v>
      </c>
      <c r="E5267" t="s">
        <v>230</v>
      </c>
      <c r="F5267" t="s">
        <v>231</v>
      </c>
      <c r="G5267" s="105">
        <v>19</v>
      </c>
      <c r="H5267" t="s">
        <v>366</v>
      </c>
      <c r="I5267" t="s">
        <v>375</v>
      </c>
      <c r="J5267" t="s">
        <v>379</v>
      </c>
      <c r="K5267" s="105">
        <v>387</v>
      </c>
      <c r="L5267" s="106">
        <v>0.22215999662876129</v>
      </c>
      <c r="N5267" s="105">
        <v>2028</v>
      </c>
      <c r="O5267" s="106">
        <v>0.21757000684738159</v>
      </c>
      <c r="Q5267" s="105">
        <v>47525</v>
      </c>
      <c r="R5267" s="106">
        <v>0.20893999934196469</v>
      </c>
      <c r="S5267" s="107"/>
    </row>
    <row r="5268" spans="1:19" x14ac:dyDescent="0.25">
      <c r="A5268" t="s">
        <v>331</v>
      </c>
      <c r="B5268" t="s">
        <v>347</v>
      </c>
      <c r="C5268" t="s">
        <v>347</v>
      </c>
      <c r="D5268" t="s">
        <v>347</v>
      </c>
      <c r="E5268" t="s">
        <v>230</v>
      </c>
      <c r="F5268" t="s">
        <v>231</v>
      </c>
      <c r="G5268" s="105">
        <v>19</v>
      </c>
      <c r="H5268" t="s">
        <v>366</v>
      </c>
      <c r="I5268" t="s">
        <v>375</v>
      </c>
      <c r="J5268" t="s">
        <v>380</v>
      </c>
      <c r="K5268" s="105">
        <v>397</v>
      </c>
      <c r="L5268" s="106">
        <v>0.22789999842643741</v>
      </c>
      <c r="N5268" s="105">
        <v>1955</v>
      </c>
      <c r="O5268" s="106">
        <v>0.20973999798297879</v>
      </c>
      <c r="Q5268" s="105">
        <v>47993</v>
      </c>
      <c r="R5268" s="106">
        <v>0.210999995470047</v>
      </c>
      <c r="S5268" s="107"/>
    </row>
    <row r="5269" spans="1:19" x14ac:dyDescent="0.25">
      <c r="A5269" t="s">
        <v>331</v>
      </c>
      <c r="B5269" t="s">
        <v>347</v>
      </c>
      <c r="C5269" t="s">
        <v>347</v>
      </c>
      <c r="D5269" t="s">
        <v>347</v>
      </c>
      <c r="E5269" t="s">
        <v>230</v>
      </c>
      <c r="F5269" t="s">
        <v>231</v>
      </c>
      <c r="G5269" s="105">
        <v>19</v>
      </c>
      <c r="H5269" t="s">
        <v>366</v>
      </c>
      <c r="I5269" t="s">
        <v>381</v>
      </c>
      <c r="J5269" t="s">
        <v>382</v>
      </c>
      <c r="K5269" s="105">
        <v>24</v>
      </c>
      <c r="L5269" s="106">
        <v>1.377999968826771E-2</v>
      </c>
      <c r="M5269" s="106">
        <v>1.9090000540018082E-2</v>
      </c>
      <c r="N5269" s="105">
        <v>169</v>
      </c>
      <c r="O5269" s="106">
        <v>1.813000068068504E-2</v>
      </c>
      <c r="P5269" s="106">
        <v>2.63299997895956E-2</v>
      </c>
      <c r="Q5269" s="105">
        <v>5423</v>
      </c>
      <c r="R5269" s="106">
        <v>2.384000085294247E-2</v>
      </c>
      <c r="S5269" s="107">
        <v>3.0780000612139698E-2</v>
      </c>
    </row>
    <row r="5270" spans="1:19" x14ac:dyDescent="0.25">
      <c r="A5270" t="s">
        <v>331</v>
      </c>
      <c r="B5270" t="s">
        <v>347</v>
      </c>
      <c r="C5270" t="s">
        <v>347</v>
      </c>
      <c r="D5270" t="s">
        <v>347</v>
      </c>
      <c r="E5270" t="s">
        <v>230</v>
      </c>
      <c r="F5270" t="s">
        <v>231</v>
      </c>
      <c r="G5270" s="105">
        <v>19</v>
      </c>
      <c r="H5270" t="s">
        <v>366</v>
      </c>
      <c r="I5270" t="s">
        <v>381</v>
      </c>
      <c r="J5270" t="s">
        <v>383</v>
      </c>
      <c r="K5270" s="105">
        <v>216</v>
      </c>
      <c r="L5270" s="106">
        <v>0.12399999797344211</v>
      </c>
      <c r="M5270" s="106">
        <v>0.17183999717235571</v>
      </c>
      <c r="N5270" s="105">
        <v>831</v>
      </c>
      <c r="O5270" s="106">
        <v>8.9149996638298035E-2</v>
      </c>
      <c r="P5270" s="106">
        <v>0.12948000431060791</v>
      </c>
      <c r="Q5270" s="105">
        <v>26007</v>
      </c>
      <c r="R5270" s="106">
        <v>0.11433999985456469</v>
      </c>
      <c r="S5270" s="107">
        <v>0.1476300060749054</v>
      </c>
    </row>
    <row r="5271" spans="1:19" x14ac:dyDescent="0.25">
      <c r="A5271" t="s">
        <v>331</v>
      </c>
      <c r="B5271" t="s">
        <v>347</v>
      </c>
      <c r="C5271" t="s">
        <v>347</v>
      </c>
      <c r="D5271" t="s">
        <v>347</v>
      </c>
      <c r="E5271" t="s">
        <v>230</v>
      </c>
      <c r="F5271" t="s">
        <v>231</v>
      </c>
      <c r="G5271" s="105">
        <v>19</v>
      </c>
      <c r="H5271" t="s">
        <v>366</v>
      </c>
      <c r="I5271" t="s">
        <v>381</v>
      </c>
      <c r="J5271" t="s">
        <v>384</v>
      </c>
      <c r="K5271" s="105">
        <v>1017</v>
      </c>
      <c r="L5271" s="106">
        <v>0.58380997180938721</v>
      </c>
      <c r="M5271" s="106">
        <v>0.80906999111175537</v>
      </c>
      <c r="N5271" s="105">
        <v>5418</v>
      </c>
      <c r="O5271" s="106">
        <v>0.58126997947692871</v>
      </c>
      <c r="P5271" s="106">
        <v>0.84419000148773193</v>
      </c>
      <c r="Q5271" s="105">
        <v>144739</v>
      </c>
      <c r="R5271" s="106">
        <v>0.6363300085067749</v>
      </c>
      <c r="S5271" s="107">
        <v>0.82159000635147095</v>
      </c>
    </row>
    <row r="5272" spans="1:19" x14ac:dyDescent="0.25">
      <c r="A5272" t="s">
        <v>331</v>
      </c>
      <c r="B5272" t="s">
        <v>347</v>
      </c>
      <c r="C5272" t="s">
        <v>347</v>
      </c>
      <c r="D5272" t="s">
        <v>347</v>
      </c>
      <c r="E5272" t="s">
        <v>230</v>
      </c>
      <c r="F5272" t="s">
        <v>231</v>
      </c>
      <c r="G5272" s="105">
        <v>19</v>
      </c>
      <c r="H5272" t="s">
        <v>366</v>
      </c>
      <c r="I5272" t="s">
        <v>381</v>
      </c>
      <c r="J5272" t="s">
        <v>385</v>
      </c>
      <c r="K5272" s="105">
        <v>485</v>
      </c>
      <c r="L5272" s="106">
        <v>0.27842000126838679</v>
      </c>
      <c r="N5272" s="105">
        <v>2903</v>
      </c>
      <c r="O5272" s="106">
        <v>0.31145000457763672</v>
      </c>
      <c r="Q5272" s="105">
        <v>51290</v>
      </c>
      <c r="R5272" s="106">
        <v>0.22549000382423401</v>
      </c>
      <c r="S5272" s="107"/>
    </row>
    <row r="5273" spans="1:19" x14ac:dyDescent="0.25">
      <c r="A5273" t="s">
        <v>331</v>
      </c>
      <c r="B5273" t="s">
        <v>347</v>
      </c>
      <c r="C5273" t="s">
        <v>347</v>
      </c>
      <c r="D5273" t="s">
        <v>347</v>
      </c>
      <c r="E5273" t="s">
        <v>230</v>
      </c>
      <c r="F5273" t="s">
        <v>231</v>
      </c>
      <c r="G5273">
        <v>19</v>
      </c>
      <c r="H5273" t="s">
        <v>366</v>
      </c>
      <c r="I5273" t="s">
        <v>386</v>
      </c>
      <c r="J5273" t="s">
        <v>387</v>
      </c>
      <c r="K5273">
        <v>73</v>
      </c>
      <c r="L5273" s="106">
        <v>4.1910000145435333E-2</v>
      </c>
      <c r="M5273" s="106">
        <v>4.2670000344514847E-2</v>
      </c>
      <c r="N5273">
        <v>430</v>
      </c>
      <c r="O5273" s="106">
        <v>4.6130001544952393E-2</v>
      </c>
      <c r="P5273" s="106">
        <v>4.830000177025795E-2</v>
      </c>
      <c r="Q5273">
        <v>12181</v>
      </c>
      <c r="R5273" s="106">
        <v>5.3550001233816147E-2</v>
      </c>
      <c r="S5273" s="106">
        <v>5.4999999701976783E-2</v>
      </c>
    </row>
    <row r="5274" spans="1:19" x14ac:dyDescent="0.25">
      <c r="A5274" t="s">
        <v>331</v>
      </c>
      <c r="B5274" t="s">
        <v>347</v>
      </c>
      <c r="C5274" t="s">
        <v>347</v>
      </c>
      <c r="D5274" t="s">
        <v>347</v>
      </c>
      <c r="E5274" t="s">
        <v>230</v>
      </c>
      <c r="F5274" t="s">
        <v>231</v>
      </c>
      <c r="G5274" s="105">
        <v>19</v>
      </c>
      <c r="H5274" t="s">
        <v>366</v>
      </c>
      <c r="I5274" t="s">
        <v>386</v>
      </c>
      <c r="J5274" t="s">
        <v>388</v>
      </c>
      <c r="K5274" s="105">
        <v>26</v>
      </c>
      <c r="L5274" s="106">
        <v>1.4929999597370619E-2</v>
      </c>
      <c r="M5274" s="106">
        <v>1.5200000256299971E-2</v>
      </c>
      <c r="N5274" s="105">
        <v>155</v>
      </c>
      <c r="O5274" s="106">
        <v>1.6629999503493309E-2</v>
      </c>
      <c r="P5274" s="106">
        <v>1.7410000786185261E-2</v>
      </c>
      <c r="Q5274" s="105">
        <v>6321</v>
      </c>
      <c r="R5274" s="106">
        <v>2.77900006622076E-2</v>
      </c>
      <c r="S5274" s="107">
        <v>2.8540000319480899E-2</v>
      </c>
    </row>
    <row r="5275" spans="1:19" x14ac:dyDescent="0.25">
      <c r="A5275" t="s">
        <v>331</v>
      </c>
      <c r="B5275" t="s">
        <v>347</v>
      </c>
      <c r="C5275" t="s">
        <v>347</v>
      </c>
      <c r="D5275" t="s">
        <v>347</v>
      </c>
      <c r="E5275" t="s">
        <v>230</v>
      </c>
      <c r="F5275" t="s">
        <v>231</v>
      </c>
      <c r="G5275">
        <v>19</v>
      </c>
      <c r="H5275" t="s">
        <v>366</v>
      </c>
      <c r="I5275" t="s">
        <v>386</v>
      </c>
      <c r="J5275" t="s">
        <v>85</v>
      </c>
      <c r="K5275">
        <v>20</v>
      </c>
      <c r="L5275" s="106">
        <v>1.1479999870061869E-2</v>
      </c>
      <c r="M5275" s="106">
        <v>1.169000007212162E-2</v>
      </c>
      <c r="N5275">
        <v>239</v>
      </c>
      <c r="O5275" s="106">
        <v>2.5639999657869339E-2</v>
      </c>
      <c r="P5275" s="106">
        <v>2.6850000023841861E-2</v>
      </c>
      <c r="Q5275">
        <v>4872</v>
      </c>
      <c r="R5275" s="106">
        <v>2.1420000120997429E-2</v>
      </c>
      <c r="S5275" s="106">
        <v>2.199999988079071E-2</v>
      </c>
    </row>
    <row r="5276" spans="1:19" x14ac:dyDescent="0.25">
      <c r="A5276" t="s">
        <v>331</v>
      </c>
      <c r="B5276" t="s">
        <v>347</v>
      </c>
      <c r="C5276" t="s">
        <v>347</v>
      </c>
      <c r="D5276" t="s">
        <v>347</v>
      </c>
      <c r="E5276" t="s">
        <v>230</v>
      </c>
      <c r="F5276" t="s">
        <v>231</v>
      </c>
      <c r="G5276" s="105">
        <v>19</v>
      </c>
      <c r="H5276" t="s">
        <v>366</v>
      </c>
      <c r="I5276" t="s">
        <v>386</v>
      </c>
      <c r="J5276" t="s">
        <v>389</v>
      </c>
      <c r="K5276" s="105">
        <v>51</v>
      </c>
      <c r="L5276" s="106">
        <v>2.9279999434947971E-2</v>
      </c>
      <c r="M5276" s="106">
        <v>2.9810000211000439E-2</v>
      </c>
      <c r="N5276" s="105">
        <v>154</v>
      </c>
      <c r="O5276" s="106">
        <v>1.6519999131560329E-2</v>
      </c>
      <c r="P5276" s="106">
        <v>1.7300000414252281E-2</v>
      </c>
      <c r="Q5276" s="105">
        <v>4049</v>
      </c>
      <c r="R5276" s="106">
        <v>1.779999956488609E-2</v>
      </c>
      <c r="S5276" s="107">
        <v>1.8279999494552609E-2</v>
      </c>
    </row>
    <row r="5277" spans="1:19" x14ac:dyDescent="0.25">
      <c r="A5277" t="s">
        <v>331</v>
      </c>
      <c r="B5277" t="s">
        <v>347</v>
      </c>
      <c r="C5277" t="s">
        <v>347</v>
      </c>
      <c r="D5277" t="s">
        <v>347</v>
      </c>
      <c r="E5277" t="s">
        <v>230</v>
      </c>
      <c r="F5277" t="s">
        <v>231</v>
      </c>
      <c r="G5277" s="105">
        <v>19</v>
      </c>
      <c r="H5277" t="s">
        <v>366</v>
      </c>
      <c r="I5277" t="s">
        <v>386</v>
      </c>
      <c r="J5277" t="s">
        <v>86</v>
      </c>
      <c r="K5277" s="105">
        <v>31</v>
      </c>
      <c r="L5277" s="106">
        <v>1.779999956488609E-2</v>
      </c>
      <c r="N5277" s="105">
        <v>419</v>
      </c>
      <c r="O5277" s="106">
        <v>4.4950000941753387E-2</v>
      </c>
      <c r="Q5277" s="105">
        <v>5972</v>
      </c>
      <c r="R5277" s="106">
        <v>2.6259999722242359E-2</v>
      </c>
      <c r="S5277" s="107"/>
    </row>
    <row r="5278" spans="1:19" x14ac:dyDescent="0.25">
      <c r="A5278" t="s">
        <v>331</v>
      </c>
      <c r="B5278" t="s">
        <v>347</v>
      </c>
      <c r="C5278" t="s">
        <v>347</v>
      </c>
      <c r="D5278" t="s">
        <v>347</v>
      </c>
      <c r="E5278" t="s">
        <v>230</v>
      </c>
      <c r="F5278" t="s">
        <v>231</v>
      </c>
      <c r="G5278" s="105">
        <v>19</v>
      </c>
      <c r="H5278" t="s">
        <v>366</v>
      </c>
      <c r="I5278" t="s">
        <v>386</v>
      </c>
      <c r="J5278" t="s">
        <v>84</v>
      </c>
      <c r="K5278" s="105">
        <v>1541</v>
      </c>
      <c r="L5278" s="106">
        <v>0.88462001085281372</v>
      </c>
      <c r="M5278" s="106">
        <v>0.90064001083374023</v>
      </c>
      <c r="N5278" s="105">
        <v>7924</v>
      </c>
      <c r="O5278" s="106">
        <v>0.85012000799179077</v>
      </c>
      <c r="P5278" s="106">
        <v>0.89013999700546265</v>
      </c>
      <c r="Q5278" s="105">
        <v>194064</v>
      </c>
      <c r="R5278" s="106">
        <v>0.85317999124526978</v>
      </c>
      <c r="S5278" s="107">
        <v>0.87619000673294067</v>
      </c>
    </row>
    <row r="5279" spans="1:19" x14ac:dyDescent="0.25">
      <c r="A5279" t="s">
        <v>331</v>
      </c>
      <c r="B5279" t="s">
        <v>347</v>
      </c>
      <c r="C5279" t="s">
        <v>347</v>
      </c>
      <c r="D5279" t="s">
        <v>347</v>
      </c>
      <c r="E5279" t="s">
        <v>230</v>
      </c>
      <c r="F5279" t="s">
        <v>231</v>
      </c>
      <c r="G5279" s="105">
        <v>19</v>
      </c>
      <c r="H5279" t="s">
        <v>366</v>
      </c>
      <c r="I5279" t="s">
        <v>419</v>
      </c>
      <c r="J5279" t="s">
        <v>390</v>
      </c>
      <c r="K5279" s="105">
        <v>485</v>
      </c>
      <c r="L5279" s="106">
        <v>0.27842000126838679</v>
      </c>
      <c r="N5279" s="105">
        <v>2903</v>
      </c>
      <c r="O5279" s="106">
        <v>0.31145000457763672</v>
      </c>
      <c r="Q5279" s="105">
        <v>51290</v>
      </c>
      <c r="R5279" s="106">
        <v>0.22549000382423401</v>
      </c>
      <c r="S5279" s="107"/>
    </row>
    <row r="5280" spans="1:19" x14ac:dyDescent="0.25">
      <c r="A5280" t="s">
        <v>331</v>
      </c>
      <c r="B5280" t="s">
        <v>347</v>
      </c>
      <c r="C5280" t="s">
        <v>347</v>
      </c>
      <c r="D5280" t="s">
        <v>347</v>
      </c>
      <c r="E5280" t="s">
        <v>230</v>
      </c>
      <c r="F5280" t="s">
        <v>231</v>
      </c>
      <c r="G5280" s="105">
        <v>19</v>
      </c>
      <c r="H5280" t="s">
        <v>366</v>
      </c>
      <c r="I5280" t="s">
        <v>419</v>
      </c>
      <c r="J5280" t="s">
        <v>391</v>
      </c>
      <c r="K5280" s="105">
        <v>216</v>
      </c>
      <c r="L5280" s="106">
        <v>0.12399999797344211</v>
      </c>
      <c r="M5280" s="106">
        <v>0.17183999717235571</v>
      </c>
      <c r="N5280" s="105">
        <v>831</v>
      </c>
      <c r="O5280" s="106">
        <v>8.9149996638298035E-2</v>
      </c>
      <c r="P5280" s="106">
        <v>0.12948000431060791</v>
      </c>
      <c r="Q5280" s="105">
        <v>26007</v>
      </c>
      <c r="R5280" s="106">
        <v>0.11433999985456469</v>
      </c>
      <c r="S5280" s="107">
        <v>0.1476300060749054</v>
      </c>
    </row>
    <row r="5281" spans="1:19" x14ac:dyDescent="0.25">
      <c r="A5281" t="s">
        <v>331</v>
      </c>
      <c r="B5281" t="s">
        <v>347</v>
      </c>
      <c r="C5281" t="s">
        <v>347</v>
      </c>
      <c r="D5281" t="s">
        <v>347</v>
      </c>
      <c r="E5281" t="s">
        <v>230</v>
      </c>
      <c r="F5281" t="s">
        <v>231</v>
      </c>
      <c r="G5281" s="105">
        <v>19</v>
      </c>
      <c r="H5281" t="s">
        <v>366</v>
      </c>
      <c r="I5281" t="s">
        <v>419</v>
      </c>
      <c r="J5281" t="s">
        <v>392</v>
      </c>
      <c r="K5281" s="105">
        <v>579</v>
      </c>
      <c r="L5281" s="106">
        <v>0.33237999677658081</v>
      </c>
      <c r="M5281" s="106">
        <v>0.46061998605728149</v>
      </c>
      <c r="N5281" s="105">
        <v>2989</v>
      </c>
      <c r="O5281" s="106">
        <v>0.32067000865936279</v>
      </c>
      <c r="P5281" s="106">
        <v>0.46571999788284302</v>
      </c>
      <c r="Q5281" s="105">
        <v>69347</v>
      </c>
      <c r="R5281" s="106">
        <v>0.30487999320030212</v>
      </c>
      <c r="S5281" s="107">
        <v>0.39364001154899603</v>
      </c>
    </row>
    <row r="5282" spans="1:19" x14ac:dyDescent="0.25">
      <c r="A5282" t="s">
        <v>331</v>
      </c>
      <c r="B5282" t="s">
        <v>347</v>
      </c>
      <c r="C5282" t="s">
        <v>347</v>
      </c>
      <c r="D5282" t="s">
        <v>347</v>
      </c>
      <c r="E5282" t="s">
        <v>230</v>
      </c>
      <c r="F5282" t="s">
        <v>231</v>
      </c>
      <c r="G5282" s="105">
        <v>19</v>
      </c>
      <c r="H5282" t="s">
        <v>366</v>
      </c>
      <c r="I5282" t="s">
        <v>419</v>
      </c>
      <c r="J5282" t="s">
        <v>393</v>
      </c>
      <c r="K5282" s="105">
        <v>407</v>
      </c>
      <c r="L5282" s="106">
        <v>0.23364000022411349</v>
      </c>
      <c r="M5282" s="106">
        <v>0.32379001379013062</v>
      </c>
      <c r="N5282" s="105">
        <v>2129</v>
      </c>
      <c r="O5282" s="106">
        <v>0.22841000556945801</v>
      </c>
      <c r="P5282" s="106">
        <v>0.33171999454498291</v>
      </c>
      <c r="Q5282" s="105">
        <v>66079</v>
      </c>
      <c r="R5282" s="106">
        <v>0.29050999879837042</v>
      </c>
      <c r="S5282" s="107">
        <v>0.37509000301361078</v>
      </c>
    </row>
    <row r="5283" spans="1:19" x14ac:dyDescent="0.25">
      <c r="A5283" t="s">
        <v>331</v>
      </c>
      <c r="B5283" t="s">
        <v>347</v>
      </c>
      <c r="C5283" t="s">
        <v>347</v>
      </c>
      <c r="D5283" t="s">
        <v>347</v>
      </c>
      <c r="E5283" t="s">
        <v>230</v>
      </c>
      <c r="F5283" t="s">
        <v>231</v>
      </c>
      <c r="G5283" s="105">
        <v>19</v>
      </c>
      <c r="H5283" t="s">
        <v>366</v>
      </c>
      <c r="I5283" t="s">
        <v>419</v>
      </c>
      <c r="J5283" t="s">
        <v>394</v>
      </c>
      <c r="K5283" s="105">
        <v>55</v>
      </c>
      <c r="L5283" s="106">
        <v>3.156999871134758E-2</v>
      </c>
      <c r="M5283" s="106">
        <v>4.374999925494194E-2</v>
      </c>
      <c r="N5283" s="105">
        <v>469</v>
      </c>
      <c r="O5283" s="106">
        <v>5.031999945640564E-2</v>
      </c>
      <c r="P5283" s="106">
        <v>7.3080003261566162E-2</v>
      </c>
      <c r="Q5283" s="105">
        <v>14736</v>
      </c>
      <c r="R5283" s="106">
        <v>6.4790003001689911E-2</v>
      </c>
      <c r="S5283" s="107">
        <v>8.3650000393390656E-2</v>
      </c>
    </row>
    <row r="5284" spans="1:19" x14ac:dyDescent="0.25">
      <c r="A5284" t="s">
        <v>331</v>
      </c>
      <c r="B5284" t="s">
        <v>347</v>
      </c>
      <c r="C5284" t="s">
        <v>347</v>
      </c>
      <c r="D5284" t="s">
        <v>347</v>
      </c>
      <c r="E5284" t="s">
        <v>230</v>
      </c>
      <c r="F5284" t="s">
        <v>231</v>
      </c>
      <c r="G5284">
        <v>19</v>
      </c>
      <c r="H5284" t="s">
        <v>366</v>
      </c>
      <c r="I5284" t="s">
        <v>439</v>
      </c>
      <c r="J5284" t="s">
        <v>440</v>
      </c>
      <c r="K5284">
        <v>485</v>
      </c>
      <c r="L5284" s="106">
        <v>0.27842000126838679</v>
      </c>
      <c r="N5284">
        <v>2903</v>
      </c>
      <c r="O5284" s="106">
        <v>0.31145000457763672</v>
      </c>
      <c r="Q5284">
        <v>51290</v>
      </c>
      <c r="R5284" s="106">
        <v>0.22549000382423401</v>
      </c>
    </row>
    <row r="5285" spans="1:19" x14ac:dyDescent="0.25">
      <c r="A5285" t="s">
        <v>331</v>
      </c>
      <c r="B5285" t="s">
        <v>347</v>
      </c>
      <c r="C5285" t="s">
        <v>347</v>
      </c>
      <c r="D5285" t="s">
        <v>347</v>
      </c>
      <c r="E5285" t="s">
        <v>230</v>
      </c>
      <c r="F5285" t="s">
        <v>231</v>
      </c>
      <c r="G5285" s="105">
        <v>19</v>
      </c>
      <c r="H5285" t="s">
        <v>366</v>
      </c>
      <c r="I5285" t="s">
        <v>439</v>
      </c>
      <c r="J5285" t="s">
        <v>442</v>
      </c>
      <c r="K5285" s="105">
        <v>1257</v>
      </c>
      <c r="L5285" s="106">
        <v>0.72158002853393555</v>
      </c>
      <c r="M5285" s="106">
        <v>1</v>
      </c>
      <c r="N5285" s="105">
        <v>6418</v>
      </c>
      <c r="O5285" s="106">
        <v>0.68854999542236328</v>
      </c>
      <c r="P5285" s="106">
        <v>1</v>
      </c>
      <c r="Q5285" s="105">
        <v>176169</v>
      </c>
      <c r="R5285" s="106">
        <v>0.77451002597808838</v>
      </c>
      <c r="S5285" s="107">
        <v>1</v>
      </c>
    </row>
    <row r="5286" spans="1:19" x14ac:dyDescent="0.25">
      <c r="A5286" t="s">
        <v>331</v>
      </c>
      <c r="B5286" t="s">
        <v>347</v>
      </c>
      <c r="C5286" t="s">
        <v>347</v>
      </c>
      <c r="D5286" t="s">
        <v>347</v>
      </c>
      <c r="E5286" t="s">
        <v>230</v>
      </c>
      <c r="F5286" t="s">
        <v>231</v>
      </c>
      <c r="G5286">
        <v>19</v>
      </c>
      <c r="H5286" t="s">
        <v>366</v>
      </c>
      <c r="I5286" t="s">
        <v>395</v>
      </c>
      <c r="J5286" t="s">
        <v>396</v>
      </c>
      <c r="K5286">
        <v>1731</v>
      </c>
      <c r="L5286" s="106">
        <v>0.99369001388549805</v>
      </c>
      <c r="N5286">
        <v>9262</v>
      </c>
      <c r="O5286" s="106">
        <v>0.99366998672485352</v>
      </c>
      <c r="Q5286">
        <v>225832</v>
      </c>
      <c r="R5286" s="106">
        <v>0.99285000562667847</v>
      </c>
    </row>
    <row r="5287" spans="1:19" x14ac:dyDescent="0.25">
      <c r="A5287" t="s">
        <v>331</v>
      </c>
      <c r="B5287" t="s">
        <v>347</v>
      </c>
      <c r="C5287" t="s">
        <v>347</v>
      </c>
      <c r="D5287" t="s">
        <v>347</v>
      </c>
      <c r="E5287" t="s">
        <v>230</v>
      </c>
      <c r="F5287" t="s">
        <v>231</v>
      </c>
      <c r="G5287" s="105">
        <v>19</v>
      </c>
      <c r="H5287" t="s">
        <v>366</v>
      </c>
      <c r="I5287" t="s">
        <v>395</v>
      </c>
      <c r="J5287" t="s">
        <v>397</v>
      </c>
      <c r="K5287" s="105">
        <v>11</v>
      </c>
      <c r="L5287" s="106">
        <v>6.3100000843405724E-3</v>
      </c>
      <c r="N5287" s="105">
        <v>59</v>
      </c>
      <c r="O5287" s="106">
        <v>6.3299997709691516E-3</v>
      </c>
      <c r="Q5287" s="105">
        <v>1627</v>
      </c>
      <c r="R5287" s="106">
        <v>7.1499999612569809E-3</v>
      </c>
      <c r="S5287" s="107"/>
    </row>
    <row r="5288" spans="1:19" x14ac:dyDescent="0.25">
      <c r="A5288" t="s">
        <v>331</v>
      </c>
      <c r="B5288" t="s">
        <v>347</v>
      </c>
      <c r="C5288" t="s">
        <v>347</v>
      </c>
      <c r="D5288" t="s">
        <v>347</v>
      </c>
      <c r="E5288" t="s">
        <v>230</v>
      </c>
      <c r="F5288" t="s">
        <v>231</v>
      </c>
      <c r="G5288">
        <v>19</v>
      </c>
      <c r="H5288" t="s">
        <v>366</v>
      </c>
      <c r="I5288" t="s">
        <v>398</v>
      </c>
      <c r="J5288" t="s">
        <v>399</v>
      </c>
      <c r="K5288">
        <v>42</v>
      </c>
      <c r="L5288" s="106">
        <v>2.411000058054924E-2</v>
      </c>
      <c r="N5288">
        <v>233</v>
      </c>
      <c r="O5288" s="106">
        <v>2.500000037252903E-2</v>
      </c>
      <c r="Q5288">
        <v>32785</v>
      </c>
      <c r="R5288" s="106">
        <v>0.14414000511169431</v>
      </c>
    </row>
    <row r="5289" spans="1:19" x14ac:dyDescent="0.25">
      <c r="A5289" t="s">
        <v>331</v>
      </c>
      <c r="B5289" t="s">
        <v>347</v>
      </c>
      <c r="C5289" t="s">
        <v>347</v>
      </c>
      <c r="D5289" t="s">
        <v>347</v>
      </c>
      <c r="E5289" t="s">
        <v>230</v>
      </c>
      <c r="F5289" t="s">
        <v>231</v>
      </c>
      <c r="G5289" s="105">
        <v>19</v>
      </c>
      <c r="H5289" t="s">
        <v>366</v>
      </c>
      <c r="I5289" t="s">
        <v>398</v>
      </c>
      <c r="J5289" t="s">
        <v>41</v>
      </c>
      <c r="K5289" s="105">
        <v>145</v>
      </c>
      <c r="L5289" s="106">
        <v>8.3240002393722534E-2</v>
      </c>
      <c r="N5289" s="105">
        <v>655</v>
      </c>
      <c r="O5289" s="106">
        <v>7.0270001888275146E-2</v>
      </c>
      <c r="Q5289" s="105">
        <v>40324</v>
      </c>
      <c r="R5289" s="106">
        <v>0.177279993891716</v>
      </c>
      <c r="S5289" s="107"/>
    </row>
    <row r="5290" spans="1:19" x14ac:dyDescent="0.25">
      <c r="A5290" t="s">
        <v>331</v>
      </c>
      <c r="B5290" t="s">
        <v>347</v>
      </c>
      <c r="C5290" t="s">
        <v>347</v>
      </c>
      <c r="D5290" t="s">
        <v>347</v>
      </c>
      <c r="E5290" t="s">
        <v>230</v>
      </c>
      <c r="F5290" t="s">
        <v>231</v>
      </c>
      <c r="G5290">
        <v>19</v>
      </c>
      <c r="H5290" t="s">
        <v>366</v>
      </c>
      <c r="I5290" t="s">
        <v>398</v>
      </c>
      <c r="J5290" t="s">
        <v>40</v>
      </c>
      <c r="K5290">
        <v>183</v>
      </c>
      <c r="L5290" s="106">
        <v>0.10504999756813049</v>
      </c>
      <c r="N5290">
        <v>1293</v>
      </c>
      <c r="O5290" s="106">
        <v>0.1387200057506561</v>
      </c>
      <c r="Q5290">
        <v>47952</v>
      </c>
      <c r="R5290" s="106">
        <v>0.21082000434398651</v>
      </c>
    </row>
    <row r="5291" spans="1:19" x14ac:dyDescent="0.25">
      <c r="A5291" t="s">
        <v>331</v>
      </c>
      <c r="B5291" t="s">
        <v>347</v>
      </c>
      <c r="C5291" t="s">
        <v>347</v>
      </c>
      <c r="D5291" t="s">
        <v>347</v>
      </c>
      <c r="E5291" t="s">
        <v>230</v>
      </c>
      <c r="F5291" t="s">
        <v>231</v>
      </c>
      <c r="G5291" s="105">
        <v>19</v>
      </c>
      <c r="H5291" t="s">
        <v>366</v>
      </c>
      <c r="I5291" t="s">
        <v>398</v>
      </c>
      <c r="J5291" t="s">
        <v>39</v>
      </c>
      <c r="K5291" s="105">
        <v>355</v>
      </c>
      <c r="L5291" s="106">
        <v>0.20378999412059781</v>
      </c>
      <c r="N5291" s="105">
        <v>2649</v>
      </c>
      <c r="O5291" s="106">
        <v>0.28420001268386841</v>
      </c>
      <c r="Q5291" s="105">
        <v>51770</v>
      </c>
      <c r="R5291" s="106">
        <v>0.22759999334812159</v>
      </c>
      <c r="S5291" s="107"/>
    </row>
    <row r="5292" spans="1:19" x14ac:dyDescent="0.25">
      <c r="A5292" t="s">
        <v>331</v>
      </c>
      <c r="B5292" t="s">
        <v>347</v>
      </c>
      <c r="C5292" t="s">
        <v>347</v>
      </c>
      <c r="D5292" t="s">
        <v>347</v>
      </c>
      <c r="E5292" t="s">
        <v>230</v>
      </c>
      <c r="F5292" t="s">
        <v>231</v>
      </c>
      <c r="G5292" s="105">
        <v>19</v>
      </c>
      <c r="H5292" t="s">
        <v>366</v>
      </c>
      <c r="I5292" t="s">
        <v>398</v>
      </c>
      <c r="J5292" t="s">
        <v>400</v>
      </c>
      <c r="K5292" s="105">
        <v>1017</v>
      </c>
      <c r="L5292" s="106">
        <v>0.58380997180938721</v>
      </c>
      <c r="N5292" s="105">
        <v>4491</v>
      </c>
      <c r="O5292" s="106">
        <v>0.48181998729705811</v>
      </c>
      <c r="Q5292" s="105">
        <v>54628</v>
      </c>
      <c r="R5292" s="106">
        <v>0.24017000198364261</v>
      </c>
      <c r="S5292" s="107"/>
    </row>
    <row r="5293" spans="1:19" x14ac:dyDescent="0.25">
      <c r="A5293" t="s">
        <v>331</v>
      </c>
      <c r="B5293" t="s">
        <v>347</v>
      </c>
      <c r="C5293" t="s">
        <v>347</v>
      </c>
      <c r="D5293" t="s">
        <v>347</v>
      </c>
      <c r="E5293" t="s">
        <v>230</v>
      </c>
      <c r="F5293" t="s">
        <v>231</v>
      </c>
      <c r="G5293">
        <v>19</v>
      </c>
      <c r="H5293" t="s">
        <v>366</v>
      </c>
      <c r="I5293" t="s">
        <v>422</v>
      </c>
      <c r="J5293" t="s">
        <v>429</v>
      </c>
      <c r="K5293">
        <v>1338</v>
      </c>
      <c r="L5293" s="106">
        <v>0.76807999610900879</v>
      </c>
      <c r="N5293">
        <v>4476</v>
      </c>
      <c r="O5293" s="106">
        <v>0.48021000623702997</v>
      </c>
      <c r="Q5293">
        <v>80101</v>
      </c>
      <c r="R5293" s="106">
        <v>0.3521600067615509</v>
      </c>
    </row>
    <row r="5294" spans="1:19" x14ac:dyDescent="0.25">
      <c r="A5294" t="s">
        <v>331</v>
      </c>
      <c r="B5294" t="s">
        <v>347</v>
      </c>
      <c r="C5294" t="s">
        <v>347</v>
      </c>
      <c r="D5294" t="s">
        <v>347</v>
      </c>
      <c r="E5294" t="s">
        <v>230</v>
      </c>
      <c r="F5294" t="s">
        <v>231</v>
      </c>
      <c r="G5294" s="105">
        <v>19</v>
      </c>
      <c r="H5294" t="s">
        <v>366</v>
      </c>
      <c r="I5294" t="s">
        <v>422</v>
      </c>
      <c r="J5294" t="s">
        <v>423</v>
      </c>
      <c r="K5294" s="105">
        <v>308</v>
      </c>
      <c r="L5294" s="106">
        <v>0.17680999636650091</v>
      </c>
      <c r="M5294" s="106">
        <v>0.76238000392913818</v>
      </c>
      <c r="N5294" s="105">
        <v>4214</v>
      </c>
      <c r="O5294" s="106">
        <v>0.45210000872612</v>
      </c>
      <c r="P5294" s="106">
        <v>0.86975997686386108</v>
      </c>
      <c r="Q5294" s="105">
        <v>119646</v>
      </c>
      <c r="R5294" s="106">
        <v>0.52600997686386108</v>
      </c>
      <c r="S5294" s="107">
        <v>0.81194001436233521</v>
      </c>
    </row>
    <row r="5295" spans="1:19" x14ac:dyDescent="0.25">
      <c r="A5295" t="s">
        <v>331</v>
      </c>
      <c r="B5295" t="s">
        <v>347</v>
      </c>
      <c r="C5295" t="s">
        <v>347</v>
      </c>
      <c r="D5295" t="s">
        <v>347</v>
      </c>
      <c r="E5295" t="s">
        <v>230</v>
      </c>
      <c r="F5295" t="s">
        <v>231</v>
      </c>
      <c r="G5295" s="105">
        <v>19</v>
      </c>
      <c r="H5295" t="s">
        <v>366</v>
      </c>
      <c r="I5295" t="s">
        <v>422</v>
      </c>
      <c r="J5295" t="s">
        <v>424</v>
      </c>
      <c r="K5295" s="105">
        <v>61</v>
      </c>
      <c r="L5295" s="106">
        <v>3.5020001232624047E-2</v>
      </c>
      <c r="M5295" s="106">
        <v>0.15098999440670011</v>
      </c>
      <c r="N5295" s="105">
        <v>381</v>
      </c>
      <c r="O5295" s="106">
        <v>4.0879998356103897E-2</v>
      </c>
      <c r="P5295" s="106">
        <v>7.8639999032020569E-2</v>
      </c>
      <c r="Q5295" s="105">
        <v>17180</v>
      </c>
      <c r="R5295" s="106">
        <v>7.5530000030994415E-2</v>
      </c>
      <c r="S5295" s="107">
        <v>0.11659000068902969</v>
      </c>
    </row>
    <row r="5296" spans="1:19" x14ac:dyDescent="0.25">
      <c r="A5296" t="s">
        <v>331</v>
      </c>
      <c r="B5296" t="s">
        <v>347</v>
      </c>
      <c r="C5296" t="s">
        <v>347</v>
      </c>
      <c r="D5296" t="s">
        <v>347</v>
      </c>
      <c r="E5296" t="s">
        <v>230</v>
      </c>
      <c r="F5296" t="s">
        <v>231</v>
      </c>
      <c r="G5296" s="105">
        <v>19</v>
      </c>
      <c r="H5296" t="s">
        <v>366</v>
      </c>
      <c r="I5296" t="s">
        <v>422</v>
      </c>
      <c r="J5296" t="s">
        <v>425</v>
      </c>
      <c r="K5296" s="105">
        <v>20</v>
      </c>
      <c r="L5296" s="106">
        <v>1.1479999870061869E-2</v>
      </c>
      <c r="M5296" s="106">
        <v>4.9499999731779099E-2</v>
      </c>
      <c r="N5296" s="105">
        <v>157</v>
      </c>
      <c r="O5296" s="106">
        <v>1.6839999705553051E-2</v>
      </c>
      <c r="P5296" s="106">
        <v>3.2400000840425491E-2</v>
      </c>
      <c r="Q5296" s="105">
        <v>6082</v>
      </c>
      <c r="R5296" s="106">
        <v>2.6739999651908871E-2</v>
      </c>
      <c r="S5296" s="107">
        <v>4.1269998997449868E-2</v>
      </c>
    </row>
    <row r="5297" spans="1:19" x14ac:dyDescent="0.25">
      <c r="A5297" t="s">
        <v>331</v>
      </c>
      <c r="B5297" t="s">
        <v>347</v>
      </c>
      <c r="C5297" t="s">
        <v>347</v>
      </c>
      <c r="D5297" t="s">
        <v>347</v>
      </c>
      <c r="E5297" t="s">
        <v>230</v>
      </c>
      <c r="F5297" t="s">
        <v>231</v>
      </c>
      <c r="G5297">
        <v>19</v>
      </c>
      <c r="H5297" t="s">
        <v>366</v>
      </c>
      <c r="I5297" t="s">
        <v>422</v>
      </c>
      <c r="J5297" t="s">
        <v>426</v>
      </c>
      <c r="K5297">
        <v>13</v>
      </c>
      <c r="L5297" s="106">
        <v>7.4599999934434891E-3</v>
      </c>
      <c r="M5297" s="106">
        <v>3.2180000096559518E-2</v>
      </c>
      <c r="N5297">
        <v>81</v>
      </c>
      <c r="O5297" s="106">
        <v>8.6899995803833008E-3</v>
      </c>
      <c r="P5297" s="106">
        <v>1.6720000654459E-2</v>
      </c>
      <c r="Q5297">
        <v>3672</v>
      </c>
      <c r="R5297" s="106">
        <v>1.6140000894665722E-2</v>
      </c>
      <c r="S5297" s="106">
        <v>2.491999976336956E-2</v>
      </c>
    </row>
    <row r="5298" spans="1:19" x14ac:dyDescent="0.25">
      <c r="A5298" t="s">
        <v>331</v>
      </c>
      <c r="B5298" t="s">
        <v>347</v>
      </c>
      <c r="C5298" t="s">
        <v>347</v>
      </c>
      <c r="D5298" t="s">
        <v>347</v>
      </c>
      <c r="E5298" t="s">
        <v>230</v>
      </c>
      <c r="F5298" t="s">
        <v>231</v>
      </c>
      <c r="G5298" s="105">
        <v>19</v>
      </c>
      <c r="H5298" t="s">
        <v>366</v>
      </c>
      <c r="I5298" t="s">
        <v>422</v>
      </c>
      <c r="J5298" t="s">
        <v>427</v>
      </c>
      <c r="K5298" s="105">
        <v>2</v>
      </c>
      <c r="L5298" s="106">
        <v>1.150000025518239E-3</v>
      </c>
      <c r="M5298" s="106">
        <v>4.9499999731779099E-3</v>
      </c>
      <c r="N5298" s="105">
        <v>12</v>
      </c>
      <c r="O5298" s="106">
        <v>1.2900000438094139E-3</v>
      </c>
      <c r="P5298" s="106">
        <v>2.4800000246614222E-3</v>
      </c>
      <c r="Q5298" s="105">
        <v>766</v>
      </c>
      <c r="R5298" s="106">
        <v>3.3700000494718552E-3</v>
      </c>
      <c r="S5298" s="107">
        <v>5.2000000141561031E-3</v>
      </c>
    </row>
    <row r="5299" spans="1:19" x14ac:dyDescent="0.25">
      <c r="A5299" t="s">
        <v>331</v>
      </c>
      <c r="B5299" t="s">
        <v>347</v>
      </c>
      <c r="C5299" t="s">
        <v>347</v>
      </c>
      <c r="D5299" t="s">
        <v>347</v>
      </c>
      <c r="E5299" t="s">
        <v>230</v>
      </c>
      <c r="F5299" t="s">
        <v>231</v>
      </c>
      <c r="G5299" s="105">
        <v>19</v>
      </c>
      <c r="H5299" t="s">
        <v>366</v>
      </c>
      <c r="I5299" t="s">
        <v>422</v>
      </c>
      <c r="J5299" t="s">
        <v>428</v>
      </c>
      <c r="K5299" s="105">
        <v>0</v>
      </c>
      <c r="L5299" s="106">
        <v>0</v>
      </c>
      <c r="M5299" s="106">
        <v>0</v>
      </c>
      <c r="N5299" s="105">
        <v>0</v>
      </c>
      <c r="O5299" s="106">
        <v>0</v>
      </c>
      <c r="P5299" s="106">
        <v>0</v>
      </c>
      <c r="Q5299" s="105">
        <v>12</v>
      </c>
      <c r="R5299" s="106">
        <v>4.9999998736893758E-5</v>
      </c>
      <c r="S5299" s="107">
        <v>7.9999997979030013E-5</v>
      </c>
    </row>
    <row r="5300" spans="1:19" x14ac:dyDescent="0.25">
      <c r="A5300" t="s">
        <v>331</v>
      </c>
      <c r="B5300" t="s">
        <v>347</v>
      </c>
      <c r="C5300" t="s">
        <v>347</v>
      </c>
      <c r="D5300" t="s">
        <v>347</v>
      </c>
      <c r="E5300" t="s">
        <v>230</v>
      </c>
      <c r="F5300" t="s">
        <v>231</v>
      </c>
      <c r="G5300">
        <v>19</v>
      </c>
      <c r="H5300" t="s">
        <v>366</v>
      </c>
      <c r="I5300" t="s">
        <v>430</v>
      </c>
      <c r="J5300" t="s">
        <v>434</v>
      </c>
      <c r="K5300">
        <v>21</v>
      </c>
      <c r="L5300" s="106">
        <v>1.2059999629855159E-2</v>
      </c>
      <c r="M5300" s="106">
        <v>1.252999994903803E-2</v>
      </c>
      <c r="N5300">
        <v>137</v>
      </c>
      <c r="O5300" s="106">
        <v>1.4700000174343589E-2</v>
      </c>
      <c r="P5300" s="106">
        <v>1.5259999781847E-2</v>
      </c>
      <c r="Q5300">
        <v>4987</v>
      </c>
      <c r="R5300" s="106">
        <v>2.1919999271631241E-2</v>
      </c>
      <c r="S5300" s="106">
        <v>2.2490000352263451E-2</v>
      </c>
    </row>
    <row r="5301" spans="1:19" x14ac:dyDescent="0.25">
      <c r="A5301" t="s">
        <v>331</v>
      </c>
      <c r="B5301" t="s">
        <v>347</v>
      </c>
      <c r="C5301" t="s">
        <v>347</v>
      </c>
      <c r="D5301" t="s">
        <v>347</v>
      </c>
      <c r="E5301" t="s">
        <v>230</v>
      </c>
      <c r="F5301" t="s">
        <v>231</v>
      </c>
      <c r="G5301">
        <v>19</v>
      </c>
      <c r="H5301" t="s">
        <v>366</v>
      </c>
      <c r="I5301" t="s">
        <v>430</v>
      </c>
      <c r="J5301" t="s">
        <v>432</v>
      </c>
      <c r="K5301">
        <v>237</v>
      </c>
      <c r="L5301" s="106">
        <v>0.13605000078678131</v>
      </c>
      <c r="M5301" s="106">
        <v>0.14140999317169189</v>
      </c>
      <c r="N5301">
        <v>843</v>
      </c>
      <c r="O5301" s="106">
        <v>9.0439997613430023E-2</v>
      </c>
      <c r="P5301" s="106">
        <v>9.3889996409416199E-2</v>
      </c>
      <c r="Q5301">
        <v>18498</v>
      </c>
      <c r="R5301" s="106">
        <v>8.1320002675056458E-2</v>
      </c>
      <c r="S5301" s="106">
        <v>8.343999832868576E-2</v>
      </c>
    </row>
    <row r="5302" spans="1:19" x14ac:dyDescent="0.25">
      <c r="A5302" t="s">
        <v>331</v>
      </c>
      <c r="B5302" t="s">
        <v>347</v>
      </c>
      <c r="C5302" t="s">
        <v>347</v>
      </c>
      <c r="D5302" t="s">
        <v>347</v>
      </c>
      <c r="E5302" t="s">
        <v>230</v>
      </c>
      <c r="F5302" t="s">
        <v>231</v>
      </c>
      <c r="G5302">
        <v>19</v>
      </c>
      <c r="H5302" t="s">
        <v>366</v>
      </c>
      <c r="I5302" t="s">
        <v>430</v>
      </c>
      <c r="J5302" t="s">
        <v>435</v>
      </c>
      <c r="K5302">
        <v>2</v>
      </c>
      <c r="L5302" s="106">
        <v>1.150000025518239E-3</v>
      </c>
      <c r="M5302" s="106">
        <v>1.1899999808520081E-3</v>
      </c>
      <c r="N5302">
        <v>13</v>
      </c>
      <c r="O5302" s="106">
        <v>1.3899999903514979E-3</v>
      </c>
      <c r="P5302" s="106">
        <v>1.449999981559813E-3</v>
      </c>
      <c r="Q5302">
        <v>391</v>
      </c>
      <c r="R5302" s="106">
        <v>1.7199999419972301E-3</v>
      </c>
      <c r="S5302" s="106">
        <v>1.760000013746321E-3</v>
      </c>
    </row>
    <row r="5303" spans="1:19" x14ac:dyDescent="0.25">
      <c r="A5303" t="s">
        <v>331</v>
      </c>
      <c r="B5303" t="s">
        <v>347</v>
      </c>
      <c r="C5303" t="s">
        <v>347</v>
      </c>
      <c r="D5303" t="s">
        <v>347</v>
      </c>
      <c r="E5303" t="s">
        <v>230</v>
      </c>
      <c r="F5303" t="s">
        <v>231</v>
      </c>
      <c r="G5303">
        <v>19</v>
      </c>
      <c r="H5303" t="s">
        <v>366</v>
      </c>
      <c r="I5303" t="s">
        <v>430</v>
      </c>
      <c r="J5303" t="s">
        <v>436</v>
      </c>
      <c r="K5303">
        <v>39</v>
      </c>
      <c r="L5303" s="106">
        <v>2.2390000522136692E-2</v>
      </c>
      <c r="M5303" s="106">
        <v>2.326999977231026E-2</v>
      </c>
      <c r="N5303">
        <v>399</v>
      </c>
      <c r="O5303" s="106">
        <v>4.2810000479221337E-2</v>
      </c>
      <c r="P5303" s="106">
        <v>4.4440001249313348E-2</v>
      </c>
      <c r="Q5303">
        <v>6784</v>
      </c>
      <c r="R5303" s="106">
        <v>2.9829999431967739E-2</v>
      </c>
      <c r="S5303" s="106">
        <v>3.060000017285347E-2</v>
      </c>
    </row>
    <row r="5304" spans="1:19" x14ac:dyDescent="0.25">
      <c r="A5304" t="s">
        <v>331</v>
      </c>
      <c r="B5304" t="s">
        <v>347</v>
      </c>
      <c r="C5304" t="s">
        <v>347</v>
      </c>
      <c r="D5304" t="s">
        <v>347</v>
      </c>
      <c r="E5304" t="s">
        <v>230</v>
      </c>
      <c r="F5304" t="s">
        <v>231</v>
      </c>
      <c r="G5304" s="105">
        <v>19</v>
      </c>
      <c r="H5304" t="s">
        <v>366</v>
      </c>
      <c r="I5304" t="s">
        <v>430</v>
      </c>
      <c r="J5304" t="s">
        <v>431</v>
      </c>
      <c r="K5304" s="105">
        <v>650</v>
      </c>
      <c r="L5304" s="106">
        <v>0.37312999367713928</v>
      </c>
      <c r="M5304" s="106">
        <v>0.38782998919487</v>
      </c>
      <c r="N5304" s="105">
        <v>3427</v>
      </c>
      <c r="O5304" s="106">
        <v>0.36765998601913452</v>
      </c>
      <c r="P5304" s="106">
        <v>0.38166999816894531</v>
      </c>
      <c r="Q5304" s="105">
        <v>77035</v>
      </c>
      <c r="R5304" s="106">
        <v>0.33867999911308289</v>
      </c>
      <c r="S5304" s="107">
        <v>0.3474699854850769</v>
      </c>
    </row>
    <row r="5305" spans="1:19" x14ac:dyDescent="0.25">
      <c r="A5305" t="s">
        <v>331</v>
      </c>
      <c r="B5305" t="s">
        <v>347</v>
      </c>
      <c r="C5305" t="s">
        <v>347</v>
      </c>
      <c r="D5305" t="s">
        <v>347</v>
      </c>
      <c r="E5305" t="s">
        <v>230</v>
      </c>
      <c r="F5305" t="s">
        <v>231</v>
      </c>
      <c r="G5305" s="105">
        <v>19</v>
      </c>
      <c r="H5305" t="s">
        <v>366</v>
      </c>
      <c r="I5305" t="s">
        <v>430</v>
      </c>
      <c r="J5305" t="s">
        <v>502</v>
      </c>
      <c r="K5305" s="105">
        <v>727</v>
      </c>
      <c r="L5305" s="106">
        <v>0.41734001040458679</v>
      </c>
      <c r="M5305" s="106">
        <v>0.43377000093460077</v>
      </c>
      <c r="N5305" s="105">
        <v>4160</v>
      </c>
      <c r="O5305" s="106">
        <v>0.44629999995231628</v>
      </c>
      <c r="P5305" s="106">
        <v>0.46329998970031738</v>
      </c>
      <c r="Q5305" s="105">
        <v>114008</v>
      </c>
      <c r="R5305" s="106">
        <v>0.5012199878692627</v>
      </c>
      <c r="S5305" s="107">
        <v>0.51424002647399902</v>
      </c>
    </row>
    <row r="5306" spans="1:19" x14ac:dyDescent="0.25">
      <c r="A5306" t="s">
        <v>331</v>
      </c>
      <c r="B5306" t="s">
        <v>347</v>
      </c>
      <c r="C5306" t="s">
        <v>347</v>
      </c>
      <c r="D5306" t="s">
        <v>347</v>
      </c>
      <c r="E5306" t="s">
        <v>230</v>
      </c>
      <c r="F5306" t="s">
        <v>231</v>
      </c>
      <c r="G5306" s="105">
        <v>19</v>
      </c>
      <c r="H5306" t="s">
        <v>366</v>
      </c>
      <c r="I5306" t="s">
        <v>430</v>
      </c>
      <c r="J5306" t="s">
        <v>86</v>
      </c>
      <c r="K5306" s="105">
        <v>66</v>
      </c>
      <c r="L5306" s="106">
        <v>3.7889998406171799E-2</v>
      </c>
      <c r="N5306" s="105">
        <v>342</v>
      </c>
      <c r="O5306" s="106">
        <v>3.669000044465065E-2</v>
      </c>
      <c r="Q5306" s="105">
        <v>5756</v>
      </c>
      <c r="R5306" s="106">
        <v>2.5310000404715541E-2</v>
      </c>
      <c r="S5306" s="107"/>
    </row>
    <row r="5307" spans="1:19" x14ac:dyDescent="0.25">
      <c r="A5307" t="s">
        <v>331</v>
      </c>
      <c r="B5307" t="s">
        <v>347</v>
      </c>
      <c r="C5307" t="s">
        <v>347</v>
      </c>
      <c r="D5307" t="s">
        <v>347</v>
      </c>
      <c r="E5307" t="s">
        <v>230</v>
      </c>
      <c r="F5307" t="s">
        <v>231</v>
      </c>
      <c r="G5307" s="105">
        <v>19</v>
      </c>
      <c r="H5307" t="s">
        <v>366</v>
      </c>
      <c r="I5307" t="s">
        <v>401</v>
      </c>
      <c r="J5307" t="s">
        <v>405</v>
      </c>
      <c r="K5307" s="105">
        <v>1348</v>
      </c>
      <c r="L5307" s="106">
        <v>0.77381998300552368</v>
      </c>
      <c r="M5307" s="106">
        <v>0.82295000553131104</v>
      </c>
      <c r="N5307" s="105">
        <v>7254</v>
      </c>
      <c r="O5307" s="106">
        <v>0.77824002504348755</v>
      </c>
      <c r="P5307" s="106">
        <v>0.81734997034072876</v>
      </c>
      <c r="Q5307" s="105">
        <v>171311</v>
      </c>
      <c r="R5307" s="106">
        <v>0.75314998626708984</v>
      </c>
      <c r="S5307" s="107">
        <v>0.77806001901626587</v>
      </c>
    </row>
    <row r="5308" spans="1:19" x14ac:dyDescent="0.25">
      <c r="A5308" t="s">
        <v>331</v>
      </c>
      <c r="B5308" t="s">
        <v>347</v>
      </c>
      <c r="C5308" t="s">
        <v>347</v>
      </c>
      <c r="D5308" t="s">
        <v>347</v>
      </c>
      <c r="E5308" t="s">
        <v>230</v>
      </c>
      <c r="F5308" t="s">
        <v>231</v>
      </c>
      <c r="G5308" s="105">
        <v>19</v>
      </c>
      <c r="H5308" t="s">
        <v>366</v>
      </c>
      <c r="I5308" t="s">
        <v>401</v>
      </c>
      <c r="J5308" t="s">
        <v>412</v>
      </c>
      <c r="K5308" s="105">
        <v>138</v>
      </c>
      <c r="L5308" s="106">
        <v>7.9219996929168701E-2</v>
      </c>
      <c r="M5308" s="106">
        <v>8.4250003099441528E-2</v>
      </c>
      <c r="N5308" s="105">
        <v>802</v>
      </c>
      <c r="O5308" s="106">
        <v>8.6039997637271881E-2</v>
      </c>
      <c r="P5308" s="106">
        <v>9.0369999408721924E-2</v>
      </c>
      <c r="Q5308" s="105">
        <v>22313</v>
      </c>
      <c r="R5308" s="106">
        <v>9.8099999129772186E-2</v>
      </c>
      <c r="S5308" s="107">
        <v>0.10134000331163411</v>
      </c>
    </row>
    <row r="5309" spans="1:19" x14ac:dyDescent="0.25">
      <c r="A5309" t="s">
        <v>331</v>
      </c>
      <c r="B5309" t="s">
        <v>347</v>
      </c>
      <c r="C5309" t="s">
        <v>347</v>
      </c>
      <c r="D5309" t="s">
        <v>347</v>
      </c>
      <c r="E5309" t="s">
        <v>230</v>
      </c>
      <c r="F5309" t="s">
        <v>231</v>
      </c>
      <c r="G5309" s="105">
        <v>19</v>
      </c>
      <c r="H5309" t="s">
        <v>366</v>
      </c>
      <c r="I5309" t="s">
        <v>401</v>
      </c>
      <c r="J5309" t="s">
        <v>413</v>
      </c>
      <c r="K5309" s="105">
        <v>86</v>
      </c>
      <c r="L5309" s="106">
        <v>4.9369998276233673E-2</v>
      </c>
      <c r="M5309" s="106">
        <v>5.2499998360872269E-2</v>
      </c>
      <c r="N5309" s="105">
        <v>493</v>
      </c>
      <c r="O5309" s="106">
        <v>5.2889999002218253E-2</v>
      </c>
      <c r="P5309" s="106">
        <v>5.5550001561641693E-2</v>
      </c>
      <c r="Q5309" s="105">
        <v>15680</v>
      </c>
      <c r="R5309" s="106">
        <v>6.8939998745918274E-2</v>
      </c>
      <c r="S5309" s="107">
        <v>7.1220003068447113E-2</v>
      </c>
    </row>
    <row r="5310" spans="1:19" x14ac:dyDescent="0.25">
      <c r="A5310" t="s">
        <v>331</v>
      </c>
      <c r="B5310" t="s">
        <v>347</v>
      </c>
      <c r="C5310" t="s">
        <v>347</v>
      </c>
      <c r="D5310" t="s">
        <v>347</v>
      </c>
      <c r="E5310" t="s">
        <v>230</v>
      </c>
      <c r="F5310" t="s">
        <v>231</v>
      </c>
      <c r="G5310" s="105">
        <v>19</v>
      </c>
      <c r="H5310" t="s">
        <v>366</v>
      </c>
      <c r="I5310" t="s">
        <v>401</v>
      </c>
      <c r="J5310" t="s">
        <v>441</v>
      </c>
      <c r="K5310" s="105">
        <v>104</v>
      </c>
      <c r="L5310" s="106">
        <v>5.9700001031160348E-2</v>
      </c>
      <c r="N5310" s="105">
        <v>446</v>
      </c>
      <c r="O5310" s="106">
        <v>4.7850001603364938E-2</v>
      </c>
      <c r="Q5310" s="105">
        <v>7283</v>
      </c>
      <c r="R5310" s="106">
        <v>3.2019998878240592E-2</v>
      </c>
      <c r="S5310" s="107"/>
    </row>
    <row r="5311" spans="1:19" x14ac:dyDescent="0.25">
      <c r="A5311" t="s">
        <v>331</v>
      </c>
      <c r="B5311" t="s">
        <v>347</v>
      </c>
      <c r="C5311" t="s">
        <v>347</v>
      </c>
      <c r="D5311" t="s">
        <v>347</v>
      </c>
      <c r="E5311" t="s">
        <v>230</v>
      </c>
      <c r="F5311" t="s">
        <v>231</v>
      </c>
      <c r="G5311" s="105">
        <v>19</v>
      </c>
      <c r="H5311" t="s">
        <v>366</v>
      </c>
      <c r="I5311" t="s">
        <v>401</v>
      </c>
      <c r="J5311" t="s">
        <v>414</v>
      </c>
      <c r="K5311" s="105">
        <v>66</v>
      </c>
      <c r="L5311" s="106">
        <v>3.7889998406171799E-2</v>
      </c>
      <c r="M5311" s="106">
        <v>4.0290001779794693E-2</v>
      </c>
      <c r="N5311" s="105">
        <v>326</v>
      </c>
      <c r="O5311" s="106">
        <v>3.4970000386238098E-2</v>
      </c>
      <c r="P5311" s="106">
        <v>3.6729998886585243E-2</v>
      </c>
      <c r="Q5311" s="105">
        <v>10872</v>
      </c>
      <c r="R5311" s="106">
        <v>4.7800000756978989E-2</v>
      </c>
      <c r="S5311" s="107">
        <v>4.9380000680685043E-2</v>
      </c>
    </row>
    <row r="5312" spans="1:19" x14ac:dyDescent="0.25">
      <c r="A5312" t="s">
        <v>331</v>
      </c>
      <c r="B5312" t="s">
        <v>347</v>
      </c>
      <c r="C5312" t="s">
        <v>347</v>
      </c>
      <c r="D5312" t="s">
        <v>347</v>
      </c>
      <c r="E5312" t="s">
        <v>136</v>
      </c>
      <c r="F5312" t="s">
        <v>137</v>
      </c>
      <c r="G5312" s="105">
        <v>18</v>
      </c>
      <c r="H5312" t="s">
        <v>360</v>
      </c>
      <c r="I5312" t="s">
        <v>349</v>
      </c>
      <c r="J5312" t="s">
        <v>350</v>
      </c>
      <c r="K5312" s="105">
        <v>2</v>
      </c>
      <c r="L5312" s="106">
        <v>2.899999963119626E-3</v>
      </c>
      <c r="N5312" s="105">
        <v>49</v>
      </c>
      <c r="O5312" s="106">
        <v>3.9099999703466892E-3</v>
      </c>
      <c r="Q5312" s="105">
        <v>1130</v>
      </c>
      <c r="R5312" s="106">
        <v>4.9700001254677773E-3</v>
      </c>
      <c r="S5312" s="107"/>
    </row>
    <row r="5313" spans="1:19" x14ac:dyDescent="0.25">
      <c r="A5313" t="s">
        <v>331</v>
      </c>
      <c r="B5313" t="s">
        <v>347</v>
      </c>
      <c r="C5313" t="s">
        <v>347</v>
      </c>
      <c r="D5313" t="s">
        <v>347</v>
      </c>
      <c r="E5313" t="s">
        <v>136</v>
      </c>
      <c r="F5313" t="s">
        <v>137</v>
      </c>
      <c r="G5313" s="105">
        <v>18</v>
      </c>
      <c r="H5313" t="s">
        <v>360</v>
      </c>
      <c r="I5313" t="s">
        <v>349</v>
      </c>
      <c r="J5313" t="s">
        <v>368</v>
      </c>
      <c r="K5313" s="105">
        <v>18</v>
      </c>
      <c r="L5313" s="106">
        <v>2.6119999587535862E-2</v>
      </c>
      <c r="N5313" s="105">
        <v>391</v>
      </c>
      <c r="O5313" s="106">
        <v>3.1160000711679459E-2</v>
      </c>
      <c r="Q5313" s="105">
        <v>8418</v>
      </c>
      <c r="R5313" s="106">
        <v>3.700999915599823E-2</v>
      </c>
      <c r="S5313" s="107"/>
    </row>
    <row r="5314" spans="1:19" x14ac:dyDescent="0.25">
      <c r="A5314" t="s">
        <v>331</v>
      </c>
      <c r="B5314" t="s">
        <v>347</v>
      </c>
      <c r="C5314" t="s">
        <v>347</v>
      </c>
      <c r="D5314" t="s">
        <v>347</v>
      </c>
      <c r="E5314" t="s">
        <v>136</v>
      </c>
      <c r="F5314" t="s">
        <v>137</v>
      </c>
      <c r="G5314">
        <v>18</v>
      </c>
      <c r="H5314" t="s">
        <v>360</v>
      </c>
      <c r="I5314" t="s">
        <v>349</v>
      </c>
      <c r="J5314" t="s">
        <v>369</v>
      </c>
      <c r="K5314">
        <v>94</v>
      </c>
      <c r="L5314" s="106">
        <v>0.13642999529838559</v>
      </c>
      <c r="N5314">
        <v>1291</v>
      </c>
      <c r="O5314" s="106">
        <v>0.10288999974727631</v>
      </c>
      <c r="Q5314">
        <v>27454</v>
      </c>
      <c r="R5314" s="106">
        <v>0.1207000017166138</v>
      </c>
    </row>
    <row r="5315" spans="1:19" x14ac:dyDescent="0.25">
      <c r="A5315" t="s">
        <v>331</v>
      </c>
      <c r="B5315" t="s">
        <v>347</v>
      </c>
      <c r="C5315" t="s">
        <v>347</v>
      </c>
      <c r="D5315" t="s">
        <v>347</v>
      </c>
      <c r="E5315" t="s">
        <v>136</v>
      </c>
      <c r="F5315" t="s">
        <v>137</v>
      </c>
      <c r="G5315" s="105">
        <v>18</v>
      </c>
      <c r="H5315" t="s">
        <v>360</v>
      </c>
      <c r="I5315" t="s">
        <v>349</v>
      </c>
      <c r="J5315" t="s">
        <v>370</v>
      </c>
      <c r="K5315" s="105">
        <v>109</v>
      </c>
      <c r="L5315" s="106">
        <v>0.15819999575614929</v>
      </c>
      <c r="N5315" s="105">
        <v>3062</v>
      </c>
      <c r="O5315" s="106">
        <v>0.24403999745845789</v>
      </c>
      <c r="Q5315" s="105">
        <v>55879</v>
      </c>
      <c r="R5315" s="106">
        <v>0.24567000567913061</v>
      </c>
      <c r="S5315" s="107"/>
    </row>
    <row r="5316" spans="1:19" x14ac:dyDescent="0.25">
      <c r="A5316" t="s">
        <v>331</v>
      </c>
      <c r="B5316" t="s">
        <v>347</v>
      </c>
      <c r="C5316" t="s">
        <v>347</v>
      </c>
      <c r="D5316" t="s">
        <v>347</v>
      </c>
      <c r="E5316" t="s">
        <v>136</v>
      </c>
      <c r="F5316" t="s">
        <v>137</v>
      </c>
      <c r="G5316">
        <v>18</v>
      </c>
      <c r="H5316" t="s">
        <v>360</v>
      </c>
      <c r="I5316" t="s">
        <v>349</v>
      </c>
      <c r="J5316" t="s">
        <v>371</v>
      </c>
      <c r="K5316">
        <v>127</v>
      </c>
      <c r="L5316" s="106">
        <v>0.18433000147342679</v>
      </c>
      <c r="N5316">
        <v>3282</v>
      </c>
      <c r="O5316" s="106">
        <v>0.26157999038696289</v>
      </c>
      <c r="Q5316">
        <v>57982</v>
      </c>
      <c r="R5316" s="106">
        <v>0.25490999221801758</v>
      </c>
    </row>
    <row r="5317" spans="1:19" x14ac:dyDescent="0.25">
      <c r="A5317" t="s">
        <v>331</v>
      </c>
      <c r="B5317" t="s">
        <v>347</v>
      </c>
      <c r="C5317" t="s">
        <v>347</v>
      </c>
      <c r="D5317" t="s">
        <v>347</v>
      </c>
      <c r="E5317" t="s">
        <v>136</v>
      </c>
      <c r="F5317" t="s">
        <v>137</v>
      </c>
      <c r="G5317" s="105">
        <v>18</v>
      </c>
      <c r="H5317" t="s">
        <v>360</v>
      </c>
      <c r="I5317" t="s">
        <v>349</v>
      </c>
      <c r="J5317" t="s">
        <v>372</v>
      </c>
      <c r="K5317" s="105">
        <v>193</v>
      </c>
      <c r="L5317" s="106">
        <v>0.28011998534202581</v>
      </c>
      <c r="N5317" s="105">
        <v>2612</v>
      </c>
      <c r="O5317" s="106">
        <v>0.20817999541759491</v>
      </c>
      <c r="Q5317" s="105">
        <v>44765</v>
      </c>
      <c r="R5317" s="106">
        <v>0.19679999351501459</v>
      </c>
      <c r="S5317" s="107"/>
    </row>
    <row r="5318" spans="1:19" x14ac:dyDescent="0.25">
      <c r="A5318" t="s">
        <v>331</v>
      </c>
      <c r="B5318" t="s">
        <v>347</v>
      </c>
      <c r="C5318" t="s">
        <v>347</v>
      </c>
      <c r="D5318" t="s">
        <v>347</v>
      </c>
      <c r="E5318" t="s">
        <v>136</v>
      </c>
      <c r="F5318" t="s">
        <v>137</v>
      </c>
      <c r="G5318" s="105">
        <v>18</v>
      </c>
      <c r="H5318" t="s">
        <v>360</v>
      </c>
      <c r="I5318" t="s">
        <v>349</v>
      </c>
      <c r="J5318" t="s">
        <v>373</v>
      </c>
      <c r="K5318" s="105">
        <v>146</v>
      </c>
      <c r="L5318" s="106">
        <v>0.21189999580383301</v>
      </c>
      <c r="N5318" s="105">
        <v>1860</v>
      </c>
      <c r="O5318" s="106">
        <v>0.14824000000953669</v>
      </c>
      <c r="Q5318" s="105">
        <v>31831</v>
      </c>
      <c r="R5318" s="106">
        <v>0.1399399936199188</v>
      </c>
      <c r="S5318" s="107"/>
    </row>
    <row r="5319" spans="1:19" x14ac:dyDescent="0.25">
      <c r="A5319" t="s">
        <v>331</v>
      </c>
      <c r="B5319" t="s">
        <v>347</v>
      </c>
      <c r="C5319" t="s">
        <v>347</v>
      </c>
      <c r="D5319" t="s">
        <v>347</v>
      </c>
      <c r="E5319" t="s">
        <v>136</v>
      </c>
      <c r="F5319" t="s">
        <v>137</v>
      </c>
      <c r="G5319" s="105">
        <v>18</v>
      </c>
      <c r="H5319" t="s">
        <v>360</v>
      </c>
      <c r="I5319" t="s">
        <v>438</v>
      </c>
      <c r="J5319" t="s">
        <v>48</v>
      </c>
      <c r="K5319" s="105">
        <v>557</v>
      </c>
      <c r="L5319" s="106">
        <v>0.80842000246047974</v>
      </c>
      <c r="M5319" s="106">
        <v>0.83758997917175293</v>
      </c>
      <c r="N5319" s="105">
        <v>10430</v>
      </c>
      <c r="O5319" s="106">
        <v>0.83126997947692871</v>
      </c>
      <c r="P5319" s="106">
        <v>0.85710000991821289</v>
      </c>
      <c r="Q5319" s="105">
        <v>186401</v>
      </c>
      <c r="R5319" s="106">
        <v>0.81949001550674438</v>
      </c>
      <c r="S5319" s="107">
        <v>0.8465999960899353</v>
      </c>
    </row>
    <row r="5320" spans="1:19" x14ac:dyDescent="0.25">
      <c r="A5320" t="s">
        <v>331</v>
      </c>
      <c r="B5320" t="s">
        <v>347</v>
      </c>
      <c r="C5320" t="s">
        <v>347</v>
      </c>
      <c r="D5320" t="s">
        <v>347</v>
      </c>
      <c r="E5320" t="s">
        <v>136</v>
      </c>
      <c r="F5320" t="s">
        <v>137</v>
      </c>
      <c r="G5320" s="105">
        <v>18</v>
      </c>
      <c r="H5320" t="s">
        <v>360</v>
      </c>
      <c r="I5320" t="s">
        <v>438</v>
      </c>
      <c r="J5320" t="s">
        <v>42</v>
      </c>
      <c r="K5320" s="105">
        <v>57</v>
      </c>
      <c r="L5320" s="106">
        <v>8.2730002701282501E-2</v>
      </c>
      <c r="M5320" s="106">
        <v>8.5709996521472931E-2</v>
      </c>
      <c r="N5320" s="105">
        <v>1036</v>
      </c>
      <c r="O5320" s="106">
        <v>8.2570001482963562E-2</v>
      </c>
      <c r="P5320" s="106">
        <v>8.5129998624324799E-2</v>
      </c>
      <c r="Q5320" s="105">
        <v>20350</v>
      </c>
      <c r="R5320" s="106">
        <v>8.9469999074935913E-2</v>
      </c>
      <c r="S5320" s="107">
        <v>9.2430002987384796E-2</v>
      </c>
    </row>
    <row r="5321" spans="1:19" x14ac:dyDescent="0.25">
      <c r="A5321" t="s">
        <v>331</v>
      </c>
      <c r="B5321" t="s">
        <v>347</v>
      </c>
      <c r="C5321" t="s">
        <v>347</v>
      </c>
      <c r="D5321" t="s">
        <v>347</v>
      </c>
      <c r="E5321" t="s">
        <v>136</v>
      </c>
      <c r="F5321" t="s">
        <v>137</v>
      </c>
      <c r="G5321" s="105">
        <v>18</v>
      </c>
      <c r="H5321" t="s">
        <v>360</v>
      </c>
      <c r="I5321" t="s">
        <v>438</v>
      </c>
      <c r="J5321" t="s">
        <v>374</v>
      </c>
      <c r="K5321" s="105">
        <v>51</v>
      </c>
      <c r="L5321" s="106">
        <v>7.401999831199646E-2</v>
      </c>
      <c r="M5321" s="106">
        <v>7.6690003275871277E-2</v>
      </c>
      <c r="N5321" s="105">
        <v>703</v>
      </c>
      <c r="O5321" s="106">
        <v>5.6030001491308212E-2</v>
      </c>
      <c r="P5321" s="106">
        <v>5.7769998908042908E-2</v>
      </c>
      <c r="Q5321" s="105">
        <v>13425</v>
      </c>
      <c r="R5321" s="106">
        <v>5.9020001441240311E-2</v>
      </c>
      <c r="S5321" s="107">
        <v>6.0970000922679901E-2</v>
      </c>
    </row>
    <row r="5322" spans="1:19" x14ac:dyDescent="0.25">
      <c r="A5322" t="s">
        <v>331</v>
      </c>
      <c r="B5322" t="s">
        <v>347</v>
      </c>
      <c r="C5322" t="s">
        <v>347</v>
      </c>
      <c r="D5322" t="s">
        <v>347</v>
      </c>
      <c r="E5322" t="s">
        <v>136</v>
      </c>
      <c r="F5322" t="s">
        <v>137</v>
      </c>
      <c r="G5322" s="105">
        <v>18</v>
      </c>
      <c r="H5322" t="s">
        <v>360</v>
      </c>
      <c r="I5322" t="s">
        <v>438</v>
      </c>
      <c r="J5322" t="s">
        <v>86</v>
      </c>
      <c r="K5322" s="105">
        <v>24</v>
      </c>
      <c r="L5322" s="106">
        <v>3.4830000251531601E-2</v>
      </c>
      <c r="N5322" s="105">
        <v>378</v>
      </c>
      <c r="O5322" s="106">
        <v>3.0130000784993172E-2</v>
      </c>
      <c r="Q5322" s="105">
        <v>7283</v>
      </c>
      <c r="R5322" s="106">
        <v>3.2019998878240592E-2</v>
      </c>
      <c r="S5322" s="107"/>
    </row>
    <row r="5323" spans="1:19" x14ac:dyDescent="0.25">
      <c r="A5323" t="s">
        <v>331</v>
      </c>
      <c r="B5323" t="s">
        <v>347</v>
      </c>
      <c r="C5323" t="s">
        <v>347</v>
      </c>
      <c r="D5323" t="s">
        <v>347</v>
      </c>
      <c r="E5323" t="s">
        <v>136</v>
      </c>
      <c r="F5323" t="s">
        <v>137</v>
      </c>
      <c r="G5323">
        <v>18</v>
      </c>
      <c r="H5323" t="s">
        <v>360</v>
      </c>
      <c r="I5323" t="s">
        <v>375</v>
      </c>
      <c r="J5323" t="s">
        <v>376</v>
      </c>
      <c r="K5323">
        <v>153</v>
      </c>
      <c r="L5323" s="106">
        <v>0.22205999493598941</v>
      </c>
      <c r="N5323">
        <v>2596</v>
      </c>
      <c r="O5323" s="106">
        <v>0.20690000057220459</v>
      </c>
      <c r="Q5323">
        <v>47189</v>
      </c>
      <c r="R5323" s="106">
        <v>0.20746000111103061</v>
      </c>
    </row>
    <row r="5324" spans="1:19" x14ac:dyDescent="0.25">
      <c r="A5324" t="s">
        <v>331</v>
      </c>
      <c r="B5324" t="s">
        <v>347</v>
      </c>
      <c r="C5324" t="s">
        <v>347</v>
      </c>
      <c r="D5324" t="s">
        <v>347</v>
      </c>
      <c r="E5324" t="s">
        <v>136</v>
      </c>
      <c r="F5324" t="s">
        <v>137</v>
      </c>
      <c r="G5324">
        <v>18</v>
      </c>
      <c r="H5324" t="s">
        <v>360</v>
      </c>
      <c r="I5324" t="s">
        <v>375</v>
      </c>
      <c r="J5324" t="s">
        <v>377</v>
      </c>
      <c r="K5324">
        <v>146</v>
      </c>
      <c r="L5324" s="106">
        <v>0.21189999580383301</v>
      </c>
      <c r="N5324">
        <v>2695</v>
      </c>
      <c r="O5324" s="106">
        <v>0.21479000151157379</v>
      </c>
      <c r="Q5324">
        <v>47420</v>
      </c>
      <c r="R5324" s="106">
        <v>0.20848000049591059</v>
      </c>
    </row>
    <row r="5325" spans="1:19" x14ac:dyDescent="0.25">
      <c r="A5325" t="s">
        <v>331</v>
      </c>
      <c r="B5325" t="s">
        <v>347</v>
      </c>
      <c r="C5325" t="s">
        <v>347</v>
      </c>
      <c r="D5325" t="s">
        <v>347</v>
      </c>
      <c r="E5325" t="s">
        <v>136</v>
      </c>
      <c r="F5325" t="s">
        <v>137</v>
      </c>
      <c r="G5325" s="105">
        <v>18</v>
      </c>
      <c r="H5325" t="s">
        <v>360</v>
      </c>
      <c r="I5325" t="s">
        <v>375</v>
      </c>
      <c r="J5325" t="s">
        <v>378</v>
      </c>
      <c r="K5325" s="105">
        <v>135</v>
      </c>
      <c r="L5325" s="106">
        <v>0.19594000279903409</v>
      </c>
      <c r="N5325" s="105">
        <v>1922</v>
      </c>
      <c r="O5325" s="106">
        <v>0.1531800031661987</v>
      </c>
      <c r="Q5325" s="105">
        <v>37332</v>
      </c>
      <c r="R5325" s="106">
        <v>0.1641300022602081</v>
      </c>
      <c r="S5325" s="107"/>
    </row>
    <row r="5326" spans="1:19" x14ac:dyDescent="0.25">
      <c r="A5326" t="s">
        <v>331</v>
      </c>
      <c r="B5326" t="s">
        <v>347</v>
      </c>
      <c r="C5326" t="s">
        <v>347</v>
      </c>
      <c r="D5326" t="s">
        <v>347</v>
      </c>
      <c r="E5326" t="s">
        <v>136</v>
      </c>
      <c r="F5326" t="s">
        <v>137</v>
      </c>
      <c r="G5326" s="105">
        <v>18</v>
      </c>
      <c r="H5326" t="s">
        <v>360</v>
      </c>
      <c r="I5326" t="s">
        <v>375</v>
      </c>
      <c r="J5326" t="s">
        <v>379</v>
      </c>
      <c r="K5326" s="105">
        <v>142</v>
      </c>
      <c r="L5326" s="106">
        <v>0.20610000193119049</v>
      </c>
      <c r="N5326" s="105">
        <v>2598</v>
      </c>
      <c r="O5326" s="106">
        <v>0.2070599943399429</v>
      </c>
      <c r="Q5326" s="105">
        <v>47525</v>
      </c>
      <c r="R5326" s="106">
        <v>0.20893999934196469</v>
      </c>
      <c r="S5326" s="107"/>
    </row>
    <row r="5327" spans="1:19" x14ac:dyDescent="0.25">
      <c r="A5327" t="s">
        <v>331</v>
      </c>
      <c r="B5327" t="s">
        <v>347</v>
      </c>
      <c r="C5327" t="s">
        <v>347</v>
      </c>
      <c r="D5327" t="s">
        <v>347</v>
      </c>
      <c r="E5327" t="s">
        <v>136</v>
      </c>
      <c r="F5327" t="s">
        <v>137</v>
      </c>
      <c r="G5327" s="105">
        <v>18</v>
      </c>
      <c r="H5327" t="s">
        <v>360</v>
      </c>
      <c r="I5327" t="s">
        <v>375</v>
      </c>
      <c r="J5327" t="s">
        <v>380</v>
      </c>
      <c r="K5327" s="105">
        <v>113</v>
      </c>
      <c r="L5327" s="106">
        <v>0.1640100032091141</v>
      </c>
      <c r="N5327" s="105">
        <v>2736</v>
      </c>
      <c r="O5327" s="106">
        <v>0.21806000173091891</v>
      </c>
      <c r="Q5327" s="105">
        <v>47993</v>
      </c>
      <c r="R5327" s="106">
        <v>0.210999995470047</v>
      </c>
      <c r="S5327" s="107"/>
    </row>
    <row r="5328" spans="1:19" x14ac:dyDescent="0.25">
      <c r="A5328" t="s">
        <v>331</v>
      </c>
      <c r="B5328" t="s">
        <v>347</v>
      </c>
      <c r="C5328" t="s">
        <v>347</v>
      </c>
      <c r="D5328" t="s">
        <v>347</v>
      </c>
      <c r="E5328" t="s">
        <v>136</v>
      </c>
      <c r="F5328" t="s">
        <v>137</v>
      </c>
      <c r="G5328" s="105">
        <v>18</v>
      </c>
      <c r="H5328" t="s">
        <v>360</v>
      </c>
      <c r="I5328" t="s">
        <v>381</v>
      </c>
      <c r="J5328" t="s">
        <v>382</v>
      </c>
      <c r="K5328" s="105">
        <v>41</v>
      </c>
      <c r="L5328" s="106">
        <v>5.9510000050067902E-2</v>
      </c>
      <c r="M5328" s="106">
        <v>6.5810002386569977E-2</v>
      </c>
      <c r="N5328" s="105">
        <v>378</v>
      </c>
      <c r="O5328" s="106">
        <v>3.0130000784993172E-2</v>
      </c>
      <c r="P5328" s="106">
        <v>3.3959999680519097E-2</v>
      </c>
      <c r="Q5328" s="105">
        <v>5423</v>
      </c>
      <c r="R5328" s="106">
        <v>2.384000085294247E-2</v>
      </c>
      <c r="S5328" s="107">
        <v>3.0780000612139698E-2</v>
      </c>
    </row>
    <row r="5329" spans="1:19" x14ac:dyDescent="0.25">
      <c r="A5329" t="s">
        <v>331</v>
      </c>
      <c r="B5329" t="s">
        <v>347</v>
      </c>
      <c r="C5329" t="s">
        <v>347</v>
      </c>
      <c r="D5329" t="s">
        <v>347</v>
      </c>
      <c r="E5329" t="s">
        <v>136</v>
      </c>
      <c r="F5329" t="s">
        <v>137</v>
      </c>
      <c r="G5329" s="105">
        <v>18</v>
      </c>
      <c r="H5329" t="s">
        <v>360</v>
      </c>
      <c r="I5329" t="s">
        <v>381</v>
      </c>
      <c r="J5329" t="s">
        <v>383</v>
      </c>
      <c r="K5329" s="105">
        <v>47</v>
      </c>
      <c r="L5329" s="106">
        <v>6.8209998309612274E-2</v>
      </c>
      <c r="M5329" s="106">
        <v>7.5439997017383575E-2</v>
      </c>
      <c r="N5329" s="105">
        <v>1904</v>
      </c>
      <c r="O5329" s="106">
        <v>0.15174999833106989</v>
      </c>
      <c r="P5329" s="106">
        <v>0.17103999853134161</v>
      </c>
      <c r="Q5329" s="105">
        <v>26007</v>
      </c>
      <c r="R5329" s="106">
        <v>0.11433999985456469</v>
      </c>
      <c r="S5329" s="107">
        <v>0.1476300060749054</v>
      </c>
    </row>
    <row r="5330" spans="1:19" x14ac:dyDescent="0.25">
      <c r="A5330" t="s">
        <v>331</v>
      </c>
      <c r="B5330" t="s">
        <v>347</v>
      </c>
      <c r="C5330" t="s">
        <v>347</v>
      </c>
      <c r="D5330" t="s">
        <v>347</v>
      </c>
      <c r="E5330" t="s">
        <v>136</v>
      </c>
      <c r="F5330" t="s">
        <v>137</v>
      </c>
      <c r="G5330" s="105">
        <v>18</v>
      </c>
      <c r="H5330" t="s">
        <v>360</v>
      </c>
      <c r="I5330" t="s">
        <v>381</v>
      </c>
      <c r="J5330" t="s">
        <v>384</v>
      </c>
      <c r="K5330" s="105">
        <v>535</v>
      </c>
      <c r="L5330" s="106">
        <v>0.7764899730682373</v>
      </c>
      <c r="M5330" s="106">
        <v>0.85874998569488525</v>
      </c>
      <c r="N5330" s="105">
        <v>8850</v>
      </c>
      <c r="O5330" s="106">
        <v>0.70534998178482056</v>
      </c>
      <c r="P5330" s="106">
        <v>0.79500997066497803</v>
      </c>
      <c r="Q5330" s="105">
        <v>144739</v>
      </c>
      <c r="R5330" s="106">
        <v>0.6363300085067749</v>
      </c>
      <c r="S5330" s="107">
        <v>0.82159000635147095</v>
      </c>
    </row>
    <row r="5331" spans="1:19" x14ac:dyDescent="0.25">
      <c r="A5331" t="s">
        <v>331</v>
      </c>
      <c r="B5331" t="s">
        <v>347</v>
      </c>
      <c r="C5331" t="s">
        <v>347</v>
      </c>
      <c r="D5331" t="s">
        <v>347</v>
      </c>
      <c r="E5331" t="s">
        <v>136</v>
      </c>
      <c r="F5331" t="s">
        <v>137</v>
      </c>
      <c r="G5331" s="105">
        <v>18</v>
      </c>
      <c r="H5331" t="s">
        <v>360</v>
      </c>
      <c r="I5331" t="s">
        <v>381</v>
      </c>
      <c r="J5331" t="s">
        <v>385</v>
      </c>
      <c r="K5331" s="105">
        <v>66</v>
      </c>
      <c r="L5331" s="106">
        <v>9.5789998769760132E-2</v>
      </c>
      <c r="N5331" s="105">
        <v>1415</v>
      </c>
      <c r="O5331" s="106">
        <v>0.1127799972891808</v>
      </c>
      <c r="Q5331" s="105">
        <v>51290</v>
      </c>
      <c r="R5331" s="106">
        <v>0.22549000382423401</v>
      </c>
      <c r="S5331" s="107"/>
    </row>
    <row r="5332" spans="1:19" x14ac:dyDescent="0.25">
      <c r="A5332" t="s">
        <v>331</v>
      </c>
      <c r="B5332" t="s">
        <v>347</v>
      </c>
      <c r="C5332" t="s">
        <v>347</v>
      </c>
      <c r="D5332" t="s">
        <v>347</v>
      </c>
      <c r="E5332" t="s">
        <v>136</v>
      </c>
      <c r="F5332" t="s">
        <v>137</v>
      </c>
      <c r="G5332" s="105">
        <v>18</v>
      </c>
      <c r="H5332" t="s">
        <v>360</v>
      </c>
      <c r="I5332" t="s">
        <v>386</v>
      </c>
      <c r="J5332" t="s">
        <v>387</v>
      </c>
      <c r="K5332" s="105">
        <v>13</v>
      </c>
      <c r="L5332" s="106">
        <v>1.8869999796152111E-2</v>
      </c>
      <c r="M5332" s="106">
        <v>1.9169999286532399E-2</v>
      </c>
      <c r="N5332" s="105">
        <v>410</v>
      </c>
      <c r="O5332" s="106">
        <v>3.2680001109838493E-2</v>
      </c>
      <c r="P5332" s="106">
        <v>3.4030001610517502E-2</v>
      </c>
      <c r="Q5332" s="105">
        <v>12181</v>
      </c>
      <c r="R5332" s="106">
        <v>5.3550001233816147E-2</v>
      </c>
      <c r="S5332" s="107">
        <v>5.4999999701976783E-2</v>
      </c>
    </row>
    <row r="5333" spans="1:19" x14ac:dyDescent="0.25">
      <c r="A5333" t="s">
        <v>331</v>
      </c>
      <c r="B5333" t="s">
        <v>347</v>
      </c>
      <c r="C5333" t="s">
        <v>347</v>
      </c>
      <c r="D5333" t="s">
        <v>347</v>
      </c>
      <c r="E5333" t="s">
        <v>136</v>
      </c>
      <c r="F5333" t="s">
        <v>137</v>
      </c>
      <c r="G5333">
        <v>18</v>
      </c>
      <c r="H5333" t="s">
        <v>360</v>
      </c>
      <c r="I5333" t="s">
        <v>386</v>
      </c>
      <c r="J5333" t="s">
        <v>388</v>
      </c>
      <c r="K5333">
        <v>2</v>
      </c>
      <c r="L5333" s="106">
        <v>2.899999963119626E-3</v>
      </c>
      <c r="M5333" s="106">
        <v>2.9500001110136509E-3</v>
      </c>
      <c r="N5333">
        <v>148</v>
      </c>
      <c r="O5333" s="106">
        <v>1.18000004440546E-2</v>
      </c>
      <c r="P5333" s="106">
        <v>1.2280000373721119E-2</v>
      </c>
      <c r="Q5333">
        <v>6321</v>
      </c>
      <c r="R5333" s="106">
        <v>2.77900006622076E-2</v>
      </c>
      <c r="S5333" s="106">
        <v>2.8540000319480899E-2</v>
      </c>
    </row>
    <row r="5334" spans="1:19" x14ac:dyDescent="0.25">
      <c r="A5334" t="s">
        <v>331</v>
      </c>
      <c r="B5334" t="s">
        <v>347</v>
      </c>
      <c r="C5334" t="s">
        <v>347</v>
      </c>
      <c r="D5334" t="s">
        <v>347</v>
      </c>
      <c r="E5334" t="s">
        <v>136</v>
      </c>
      <c r="F5334" t="s">
        <v>137</v>
      </c>
      <c r="G5334">
        <v>18</v>
      </c>
      <c r="H5334" t="s">
        <v>360</v>
      </c>
      <c r="I5334" t="s">
        <v>386</v>
      </c>
      <c r="J5334" t="s">
        <v>85</v>
      </c>
      <c r="K5334">
        <v>8</v>
      </c>
      <c r="L5334" s="106">
        <v>1.161000039428473E-2</v>
      </c>
      <c r="M5334" s="106">
        <v>1.18000004440546E-2</v>
      </c>
      <c r="N5334">
        <v>335</v>
      </c>
      <c r="O5334" s="106">
        <v>2.669999934732914E-2</v>
      </c>
      <c r="P5334" s="106">
        <v>2.78099998831749E-2</v>
      </c>
      <c r="Q5334">
        <v>4872</v>
      </c>
      <c r="R5334" s="106">
        <v>2.1420000120997429E-2</v>
      </c>
      <c r="S5334" s="106">
        <v>2.199999988079071E-2</v>
      </c>
    </row>
    <row r="5335" spans="1:19" x14ac:dyDescent="0.25">
      <c r="A5335" t="s">
        <v>331</v>
      </c>
      <c r="B5335" t="s">
        <v>347</v>
      </c>
      <c r="C5335" t="s">
        <v>347</v>
      </c>
      <c r="D5335" t="s">
        <v>347</v>
      </c>
      <c r="E5335" t="s">
        <v>136</v>
      </c>
      <c r="F5335" t="s">
        <v>137</v>
      </c>
      <c r="G5335">
        <v>18</v>
      </c>
      <c r="H5335" t="s">
        <v>360</v>
      </c>
      <c r="I5335" t="s">
        <v>386</v>
      </c>
      <c r="J5335" t="s">
        <v>389</v>
      </c>
      <c r="K5335">
        <v>2</v>
      </c>
      <c r="L5335" s="106">
        <v>2.899999963119626E-3</v>
      </c>
      <c r="M5335" s="106">
        <v>2.9500001110136509E-3</v>
      </c>
      <c r="N5335">
        <v>270</v>
      </c>
      <c r="O5335" s="106">
        <v>2.1519999951124191E-2</v>
      </c>
      <c r="P5335" s="106">
        <v>2.2409999743103981E-2</v>
      </c>
      <c r="Q5335">
        <v>4049</v>
      </c>
      <c r="R5335" s="106">
        <v>1.779999956488609E-2</v>
      </c>
      <c r="S5335" s="106">
        <v>1.8279999494552609E-2</v>
      </c>
    </row>
    <row r="5336" spans="1:19" x14ac:dyDescent="0.25">
      <c r="A5336" t="s">
        <v>331</v>
      </c>
      <c r="B5336" t="s">
        <v>347</v>
      </c>
      <c r="C5336" t="s">
        <v>347</v>
      </c>
      <c r="D5336" t="s">
        <v>347</v>
      </c>
      <c r="E5336" t="s">
        <v>136</v>
      </c>
      <c r="F5336" t="s">
        <v>137</v>
      </c>
      <c r="G5336">
        <v>18</v>
      </c>
      <c r="H5336" t="s">
        <v>360</v>
      </c>
      <c r="I5336" t="s">
        <v>386</v>
      </c>
      <c r="J5336" t="s">
        <v>86</v>
      </c>
      <c r="K5336">
        <v>11</v>
      </c>
      <c r="L5336" s="106">
        <v>1.5969999134540561E-2</v>
      </c>
      <c r="N5336">
        <v>499</v>
      </c>
      <c r="O5336" s="106">
        <v>3.976999968290329E-2</v>
      </c>
      <c r="Q5336">
        <v>5972</v>
      </c>
      <c r="R5336" s="106">
        <v>2.6259999722242359E-2</v>
      </c>
    </row>
    <row r="5337" spans="1:19" x14ac:dyDescent="0.25">
      <c r="A5337" t="s">
        <v>331</v>
      </c>
      <c r="B5337" t="s">
        <v>347</v>
      </c>
      <c r="C5337" t="s">
        <v>347</v>
      </c>
      <c r="D5337" t="s">
        <v>347</v>
      </c>
      <c r="E5337" t="s">
        <v>136</v>
      </c>
      <c r="F5337" t="s">
        <v>137</v>
      </c>
      <c r="G5337" s="105">
        <v>18</v>
      </c>
      <c r="H5337" t="s">
        <v>360</v>
      </c>
      <c r="I5337" t="s">
        <v>386</v>
      </c>
      <c r="J5337" t="s">
        <v>84</v>
      </c>
      <c r="K5337" s="105">
        <v>653</v>
      </c>
      <c r="L5337" s="106">
        <v>0.94774997234344482</v>
      </c>
      <c r="M5337" s="106">
        <v>0.96312999725341797</v>
      </c>
      <c r="N5337" s="105">
        <v>10885</v>
      </c>
      <c r="O5337" s="106">
        <v>0.86754000186920166</v>
      </c>
      <c r="P5337" s="106">
        <v>0.90346997976303101</v>
      </c>
      <c r="Q5337" s="105">
        <v>194064</v>
      </c>
      <c r="R5337" s="106">
        <v>0.85317999124526978</v>
      </c>
      <c r="S5337" s="107">
        <v>0.87619000673294067</v>
      </c>
    </row>
    <row r="5338" spans="1:19" x14ac:dyDescent="0.25">
      <c r="A5338" t="s">
        <v>331</v>
      </c>
      <c r="B5338" t="s">
        <v>347</v>
      </c>
      <c r="C5338" t="s">
        <v>347</v>
      </c>
      <c r="D5338" t="s">
        <v>347</v>
      </c>
      <c r="E5338" t="s">
        <v>136</v>
      </c>
      <c r="F5338" t="s">
        <v>137</v>
      </c>
      <c r="G5338" s="105">
        <v>18</v>
      </c>
      <c r="H5338" t="s">
        <v>360</v>
      </c>
      <c r="I5338" t="s">
        <v>419</v>
      </c>
      <c r="J5338" t="s">
        <v>390</v>
      </c>
      <c r="K5338" s="105">
        <v>66</v>
      </c>
      <c r="L5338" s="106">
        <v>9.5789998769760132E-2</v>
      </c>
      <c r="N5338" s="105">
        <v>1415</v>
      </c>
      <c r="O5338" s="106">
        <v>0.1127799972891808</v>
      </c>
      <c r="Q5338" s="105">
        <v>51290</v>
      </c>
      <c r="R5338" s="106">
        <v>0.22549000382423401</v>
      </c>
      <c r="S5338" s="107"/>
    </row>
    <row r="5339" spans="1:19" x14ac:dyDescent="0.25">
      <c r="A5339" t="s">
        <v>331</v>
      </c>
      <c r="B5339" t="s">
        <v>347</v>
      </c>
      <c r="C5339" t="s">
        <v>347</v>
      </c>
      <c r="D5339" t="s">
        <v>347</v>
      </c>
      <c r="E5339" t="s">
        <v>136</v>
      </c>
      <c r="F5339" t="s">
        <v>137</v>
      </c>
      <c r="G5339" s="105">
        <v>18</v>
      </c>
      <c r="H5339" t="s">
        <v>360</v>
      </c>
      <c r="I5339" t="s">
        <v>419</v>
      </c>
      <c r="J5339" t="s">
        <v>391</v>
      </c>
      <c r="K5339" s="105">
        <v>47</v>
      </c>
      <c r="L5339" s="106">
        <v>6.8209998309612274E-2</v>
      </c>
      <c r="M5339" s="106">
        <v>7.5439997017383575E-2</v>
      </c>
      <c r="N5339" s="105">
        <v>1904</v>
      </c>
      <c r="O5339" s="106">
        <v>0.15174999833106989</v>
      </c>
      <c r="P5339" s="106">
        <v>0.17103999853134161</v>
      </c>
      <c r="Q5339" s="105">
        <v>26007</v>
      </c>
      <c r="R5339" s="106">
        <v>0.11433999985456469</v>
      </c>
      <c r="S5339" s="107">
        <v>0.1476300060749054</v>
      </c>
    </row>
    <row r="5340" spans="1:19" x14ac:dyDescent="0.25">
      <c r="A5340" t="s">
        <v>331</v>
      </c>
      <c r="B5340" t="s">
        <v>347</v>
      </c>
      <c r="C5340" t="s">
        <v>347</v>
      </c>
      <c r="D5340" t="s">
        <v>347</v>
      </c>
      <c r="E5340" t="s">
        <v>136</v>
      </c>
      <c r="F5340" t="s">
        <v>137</v>
      </c>
      <c r="G5340" s="105">
        <v>18</v>
      </c>
      <c r="H5340" t="s">
        <v>360</v>
      </c>
      <c r="I5340" t="s">
        <v>419</v>
      </c>
      <c r="J5340" t="s">
        <v>392</v>
      </c>
      <c r="K5340" s="105">
        <v>188</v>
      </c>
      <c r="L5340" s="106">
        <v>0.27285999059677118</v>
      </c>
      <c r="M5340" s="106">
        <v>0.30177000164985662</v>
      </c>
      <c r="N5340" s="105">
        <v>4071</v>
      </c>
      <c r="O5340" s="106">
        <v>0.32445999979972839</v>
      </c>
      <c r="P5340" s="106">
        <v>0.36570000648498541</v>
      </c>
      <c r="Q5340" s="105">
        <v>69347</v>
      </c>
      <c r="R5340" s="106">
        <v>0.30487999320030212</v>
      </c>
      <c r="S5340" s="107">
        <v>0.39364001154899603</v>
      </c>
    </row>
    <row r="5341" spans="1:19" x14ac:dyDescent="0.25">
      <c r="A5341" t="s">
        <v>331</v>
      </c>
      <c r="B5341" t="s">
        <v>347</v>
      </c>
      <c r="C5341" t="s">
        <v>347</v>
      </c>
      <c r="D5341" t="s">
        <v>347</v>
      </c>
      <c r="E5341" t="s">
        <v>136</v>
      </c>
      <c r="F5341" t="s">
        <v>137</v>
      </c>
      <c r="G5341" s="105">
        <v>18</v>
      </c>
      <c r="H5341" t="s">
        <v>360</v>
      </c>
      <c r="I5341" t="s">
        <v>419</v>
      </c>
      <c r="J5341" t="s">
        <v>393</v>
      </c>
      <c r="K5341" s="105">
        <v>314</v>
      </c>
      <c r="L5341" s="106">
        <v>0.45572999119758612</v>
      </c>
      <c r="M5341" s="106">
        <v>0.50401002168655396</v>
      </c>
      <c r="N5341" s="105">
        <v>4255</v>
      </c>
      <c r="O5341" s="106">
        <v>0.33912000060081482</v>
      </c>
      <c r="P5341" s="106">
        <v>0.3822300136089325</v>
      </c>
      <c r="Q5341" s="105">
        <v>66079</v>
      </c>
      <c r="R5341" s="106">
        <v>0.29050999879837042</v>
      </c>
      <c r="S5341" s="107">
        <v>0.37509000301361078</v>
      </c>
    </row>
    <row r="5342" spans="1:19" x14ac:dyDescent="0.25">
      <c r="A5342" t="s">
        <v>331</v>
      </c>
      <c r="B5342" t="s">
        <v>347</v>
      </c>
      <c r="C5342" t="s">
        <v>347</v>
      </c>
      <c r="D5342" t="s">
        <v>347</v>
      </c>
      <c r="E5342" t="s">
        <v>136</v>
      </c>
      <c r="F5342" t="s">
        <v>137</v>
      </c>
      <c r="G5342">
        <v>18</v>
      </c>
      <c r="H5342" t="s">
        <v>360</v>
      </c>
      <c r="I5342" t="s">
        <v>419</v>
      </c>
      <c r="J5342" t="s">
        <v>394</v>
      </c>
      <c r="K5342">
        <v>74</v>
      </c>
      <c r="L5342" s="106">
        <v>0.1074000000953674</v>
      </c>
      <c r="M5342" s="106">
        <v>0.11878000199794771</v>
      </c>
      <c r="N5342">
        <v>902</v>
      </c>
      <c r="O5342" s="106">
        <v>7.1889996528625488E-2</v>
      </c>
      <c r="P5342" s="106">
        <v>8.1029996275901794E-2</v>
      </c>
      <c r="Q5342">
        <v>14736</v>
      </c>
      <c r="R5342" s="106">
        <v>6.4790003001689911E-2</v>
      </c>
      <c r="S5342" s="106">
        <v>8.3650000393390656E-2</v>
      </c>
    </row>
    <row r="5343" spans="1:19" x14ac:dyDescent="0.25">
      <c r="A5343" t="s">
        <v>331</v>
      </c>
      <c r="B5343" t="s">
        <v>347</v>
      </c>
      <c r="C5343" t="s">
        <v>347</v>
      </c>
      <c r="D5343" t="s">
        <v>347</v>
      </c>
      <c r="E5343" t="s">
        <v>136</v>
      </c>
      <c r="F5343" t="s">
        <v>137</v>
      </c>
      <c r="G5343" s="105">
        <v>18</v>
      </c>
      <c r="H5343" t="s">
        <v>360</v>
      </c>
      <c r="I5343" t="s">
        <v>439</v>
      </c>
      <c r="J5343" t="s">
        <v>440</v>
      </c>
      <c r="K5343" s="105">
        <v>66</v>
      </c>
      <c r="L5343" s="106">
        <v>9.5789998769760132E-2</v>
      </c>
      <c r="N5343" s="105">
        <v>1415</v>
      </c>
      <c r="O5343" s="106">
        <v>0.1127799972891808</v>
      </c>
      <c r="Q5343" s="105">
        <v>51290</v>
      </c>
      <c r="R5343" s="106">
        <v>0.22549000382423401</v>
      </c>
      <c r="S5343" s="107"/>
    </row>
    <row r="5344" spans="1:19" x14ac:dyDescent="0.25">
      <c r="A5344" t="s">
        <v>331</v>
      </c>
      <c r="B5344" t="s">
        <v>347</v>
      </c>
      <c r="C5344" t="s">
        <v>347</v>
      </c>
      <c r="D5344" t="s">
        <v>347</v>
      </c>
      <c r="E5344" t="s">
        <v>136</v>
      </c>
      <c r="F5344" t="s">
        <v>137</v>
      </c>
      <c r="G5344">
        <v>18</v>
      </c>
      <c r="H5344" t="s">
        <v>360</v>
      </c>
      <c r="I5344" t="s">
        <v>439</v>
      </c>
      <c r="J5344" t="s">
        <v>442</v>
      </c>
      <c r="K5344">
        <v>623</v>
      </c>
      <c r="L5344" s="106">
        <v>0.90420997142791748</v>
      </c>
      <c r="M5344" s="106">
        <v>1</v>
      </c>
      <c r="N5344">
        <v>11132</v>
      </c>
      <c r="O5344" s="106">
        <v>0.88722002506256104</v>
      </c>
      <c r="P5344" s="106">
        <v>1</v>
      </c>
      <c r="Q5344">
        <v>176169</v>
      </c>
      <c r="R5344" s="106">
        <v>0.77451002597808838</v>
      </c>
      <c r="S5344" s="106">
        <v>1</v>
      </c>
    </row>
    <row r="5345" spans="1:19" x14ac:dyDescent="0.25">
      <c r="A5345" t="s">
        <v>331</v>
      </c>
      <c r="B5345" t="s">
        <v>347</v>
      </c>
      <c r="C5345" t="s">
        <v>347</v>
      </c>
      <c r="D5345" t="s">
        <v>347</v>
      </c>
      <c r="E5345" t="s">
        <v>136</v>
      </c>
      <c r="F5345" t="s">
        <v>137</v>
      </c>
      <c r="G5345" s="105">
        <v>18</v>
      </c>
      <c r="H5345" t="s">
        <v>360</v>
      </c>
      <c r="I5345" t="s">
        <v>395</v>
      </c>
      <c r="J5345" t="s">
        <v>396</v>
      </c>
      <c r="K5345" s="105">
        <v>678</v>
      </c>
      <c r="L5345" s="106">
        <v>0.98403000831604004</v>
      </c>
      <c r="N5345" s="105">
        <v>12456</v>
      </c>
      <c r="O5345" s="106">
        <v>0.99274998903274536</v>
      </c>
      <c r="Q5345" s="105">
        <v>225832</v>
      </c>
      <c r="R5345" s="106">
        <v>0.99285000562667847</v>
      </c>
      <c r="S5345" s="107"/>
    </row>
    <row r="5346" spans="1:19" x14ac:dyDescent="0.25">
      <c r="A5346" t="s">
        <v>331</v>
      </c>
      <c r="B5346" t="s">
        <v>347</v>
      </c>
      <c r="C5346" t="s">
        <v>347</v>
      </c>
      <c r="D5346" t="s">
        <v>347</v>
      </c>
      <c r="E5346" t="s">
        <v>136</v>
      </c>
      <c r="F5346" t="s">
        <v>137</v>
      </c>
      <c r="G5346">
        <v>18</v>
      </c>
      <c r="H5346" t="s">
        <v>360</v>
      </c>
      <c r="I5346" t="s">
        <v>395</v>
      </c>
      <c r="J5346" t="s">
        <v>397</v>
      </c>
      <c r="K5346">
        <v>11</v>
      </c>
      <c r="L5346" s="106">
        <v>1.5969999134540561E-2</v>
      </c>
      <c r="N5346">
        <v>91</v>
      </c>
      <c r="O5346" s="106">
        <v>7.2499997913837433E-3</v>
      </c>
      <c r="Q5346">
        <v>1627</v>
      </c>
      <c r="R5346" s="106">
        <v>7.1499999612569809E-3</v>
      </c>
    </row>
    <row r="5347" spans="1:19" x14ac:dyDescent="0.25">
      <c r="A5347" t="s">
        <v>331</v>
      </c>
      <c r="B5347" t="s">
        <v>347</v>
      </c>
      <c r="C5347" t="s">
        <v>347</v>
      </c>
      <c r="D5347" t="s">
        <v>347</v>
      </c>
      <c r="E5347" t="s">
        <v>136</v>
      </c>
      <c r="F5347" t="s">
        <v>137</v>
      </c>
      <c r="G5347" s="105">
        <v>18</v>
      </c>
      <c r="H5347" t="s">
        <v>360</v>
      </c>
      <c r="I5347" t="s">
        <v>398</v>
      </c>
      <c r="J5347" t="s">
        <v>399</v>
      </c>
      <c r="K5347" s="105">
        <v>46</v>
      </c>
      <c r="L5347" s="106">
        <v>6.6760003566741943E-2</v>
      </c>
      <c r="N5347" s="105">
        <v>912</v>
      </c>
      <c r="O5347" s="106">
        <v>7.2690002620220184E-2</v>
      </c>
      <c r="Q5347" s="105">
        <v>32785</v>
      </c>
      <c r="R5347" s="106">
        <v>0.14414000511169431</v>
      </c>
      <c r="S5347" s="107"/>
    </row>
    <row r="5348" spans="1:19" x14ac:dyDescent="0.25">
      <c r="A5348" t="s">
        <v>331</v>
      </c>
      <c r="B5348" t="s">
        <v>347</v>
      </c>
      <c r="C5348" t="s">
        <v>347</v>
      </c>
      <c r="D5348" t="s">
        <v>347</v>
      </c>
      <c r="E5348" t="s">
        <v>136</v>
      </c>
      <c r="F5348" t="s">
        <v>137</v>
      </c>
      <c r="G5348">
        <v>18</v>
      </c>
      <c r="H5348" t="s">
        <v>360</v>
      </c>
      <c r="I5348" t="s">
        <v>398</v>
      </c>
      <c r="J5348" t="s">
        <v>41</v>
      </c>
      <c r="K5348">
        <v>129</v>
      </c>
      <c r="L5348" s="106">
        <v>0.1872300058603287</v>
      </c>
      <c r="N5348">
        <v>1912</v>
      </c>
      <c r="O5348" s="106">
        <v>0.1523900032043457</v>
      </c>
      <c r="Q5348">
        <v>40324</v>
      </c>
      <c r="R5348" s="106">
        <v>0.177279993891716</v>
      </c>
    </row>
    <row r="5349" spans="1:19" x14ac:dyDescent="0.25">
      <c r="A5349" t="s">
        <v>331</v>
      </c>
      <c r="B5349" t="s">
        <v>347</v>
      </c>
      <c r="C5349" t="s">
        <v>347</v>
      </c>
      <c r="D5349" t="s">
        <v>347</v>
      </c>
      <c r="E5349" t="s">
        <v>136</v>
      </c>
      <c r="F5349" t="s">
        <v>137</v>
      </c>
      <c r="G5349" s="105">
        <v>18</v>
      </c>
      <c r="H5349" t="s">
        <v>360</v>
      </c>
      <c r="I5349" t="s">
        <v>398</v>
      </c>
      <c r="J5349" t="s">
        <v>40</v>
      </c>
      <c r="K5349" s="105">
        <v>244</v>
      </c>
      <c r="L5349" s="106">
        <v>0.3541400134563446</v>
      </c>
      <c r="N5349" s="105">
        <v>2692</v>
      </c>
      <c r="O5349" s="106">
        <v>0.21455000340938571</v>
      </c>
      <c r="Q5349" s="105">
        <v>47952</v>
      </c>
      <c r="R5349" s="106">
        <v>0.21082000434398651</v>
      </c>
      <c r="S5349" s="107"/>
    </row>
    <row r="5350" spans="1:19" x14ac:dyDescent="0.25">
      <c r="A5350" t="s">
        <v>331</v>
      </c>
      <c r="B5350" t="s">
        <v>347</v>
      </c>
      <c r="C5350" t="s">
        <v>347</v>
      </c>
      <c r="D5350" t="s">
        <v>347</v>
      </c>
      <c r="E5350" t="s">
        <v>136</v>
      </c>
      <c r="F5350" t="s">
        <v>137</v>
      </c>
      <c r="G5350" s="105">
        <v>18</v>
      </c>
      <c r="H5350" t="s">
        <v>360</v>
      </c>
      <c r="I5350" t="s">
        <v>398</v>
      </c>
      <c r="J5350" t="s">
        <v>39</v>
      </c>
      <c r="K5350" s="105">
        <v>204</v>
      </c>
      <c r="L5350" s="106">
        <v>0.29607999324798578</v>
      </c>
      <c r="N5350" s="105">
        <v>3170</v>
      </c>
      <c r="O5350" s="106">
        <v>0.25264999270439148</v>
      </c>
      <c r="Q5350" s="105">
        <v>51770</v>
      </c>
      <c r="R5350" s="106">
        <v>0.22759999334812159</v>
      </c>
      <c r="S5350" s="107"/>
    </row>
    <row r="5351" spans="1:19" x14ac:dyDescent="0.25">
      <c r="A5351" t="s">
        <v>331</v>
      </c>
      <c r="B5351" t="s">
        <v>347</v>
      </c>
      <c r="C5351" t="s">
        <v>347</v>
      </c>
      <c r="D5351" t="s">
        <v>347</v>
      </c>
      <c r="E5351" t="s">
        <v>136</v>
      </c>
      <c r="F5351" t="s">
        <v>137</v>
      </c>
      <c r="G5351" s="105">
        <v>18</v>
      </c>
      <c r="H5351" t="s">
        <v>360</v>
      </c>
      <c r="I5351" t="s">
        <v>398</v>
      </c>
      <c r="J5351" t="s">
        <v>400</v>
      </c>
      <c r="K5351" s="105">
        <v>66</v>
      </c>
      <c r="L5351" s="106">
        <v>9.5789998769760132E-2</v>
      </c>
      <c r="N5351" s="105">
        <v>3861</v>
      </c>
      <c r="O5351" s="106">
        <v>0.30772000551223749</v>
      </c>
      <c r="Q5351" s="105">
        <v>54628</v>
      </c>
      <c r="R5351" s="106">
        <v>0.24017000198364261</v>
      </c>
      <c r="S5351" s="107"/>
    </row>
    <row r="5352" spans="1:19" x14ac:dyDescent="0.25">
      <c r="A5352" t="s">
        <v>331</v>
      </c>
      <c r="B5352" t="s">
        <v>347</v>
      </c>
      <c r="C5352" t="s">
        <v>347</v>
      </c>
      <c r="D5352" t="s">
        <v>347</v>
      </c>
      <c r="E5352" t="s">
        <v>136</v>
      </c>
      <c r="F5352" t="s">
        <v>137</v>
      </c>
      <c r="G5352" s="105">
        <v>18</v>
      </c>
      <c r="H5352" t="s">
        <v>360</v>
      </c>
      <c r="I5352" t="s">
        <v>422</v>
      </c>
      <c r="J5352" t="s">
        <v>429</v>
      </c>
      <c r="K5352" s="105">
        <v>36</v>
      </c>
      <c r="L5352" s="106">
        <v>5.2250001579523087E-2</v>
      </c>
      <c r="N5352" s="105">
        <v>2881</v>
      </c>
      <c r="O5352" s="106">
        <v>0.2296199947595596</v>
      </c>
      <c r="Q5352" s="105">
        <v>80101</v>
      </c>
      <c r="R5352" s="106">
        <v>0.3521600067615509</v>
      </c>
      <c r="S5352" s="107"/>
    </row>
    <row r="5353" spans="1:19" x14ac:dyDescent="0.25">
      <c r="A5353" t="s">
        <v>331</v>
      </c>
      <c r="B5353" t="s">
        <v>347</v>
      </c>
      <c r="C5353" t="s">
        <v>347</v>
      </c>
      <c r="D5353" t="s">
        <v>347</v>
      </c>
      <c r="E5353" t="s">
        <v>136</v>
      </c>
      <c r="F5353" t="s">
        <v>137</v>
      </c>
      <c r="G5353" s="105">
        <v>18</v>
      </c>
      <c r="H5353" t="s">
        <v>360</v>
      </c>
      <c r="I5353" t="s">
        <v>422</v>
      </c>
      <c r="J5353" t="s">
        <v>423</v>
      </c>
      <c r="K5353" s="105">
        <v>337</v>
      </c>
      <c r="L5353" s="106">
        <v>0.48910999298095698</v>
      </c>
      <c r="M5353" s="106">
        <v>0.51608002185821533</v>
      </c>
      <c r="N5353" s="105">
        <v>7505</v>
      </c>
      <c r="O5353" s="106">
        <v>0.59815001487731934</v>
      </c>
      <c r="P5353" s="106">
        <v>0.77643001079559326</v>
      </c>
      <c r="Q5353" s="105">
        <v>119646</v>
      </c>
      <c r="R5353" s="106">
        <v>0.52600997686386108</v>
      </c>
      <c r="S5353" s="107">
        <v>0.81194001436233521</v>
      </c>
    </row>
    <row r="5354" spans="1:19" x14ac:dyDescent="0.25">
      <c r="A5354" t="s">
        <v>331</v>
      </c>
      <c r="B5354" t="s">
        <v>347</v>
      </c>
      <c r="C5354" t="s">
        <v>347</v>
      </c>
      <c r="D5354" t="s">
        <v>347</v>
      </c>
      <c r="E5354" t="s">
        <v>136</v>
      </c>
      <c r="F5354" t="s">
        <v>137</v>
      </c>
      <c r="G5354" s="105">
        <v>18</v>
      </c>
      <c r="H5354" t="s">
        <v>360</v>
      </c>
      <c r="I5354" t="s">
        <v>422</v>
      </c>
      <c r="J5354" t="s">
        <v>424</v>
      </c>
      <c r="K5354" s="105">
        <v>174</v>
      </c>
      <c r="L5354" s="106">
        <v>0.2525399923324585</v>
      </c>
      <c r="M5354" s="106">
        <v>0.26646000146865839</v>
      </c>
      <c r="N5354" s="105">
        <v>1445</v>
      </c>
      <c r="O5354" s="106">
        <v>0.11517000198364261</v>
      </c>
      <c r="P5354" s="106">
        <v>0.14948999881744379</v>
      </c>
      <c r="Q5354" s="105">
        <v>17180</v>
      </c>
      <c r="R5354" s="106">
        <v>7.5530000030994415E-2</v>
      </c>
      <c r="S5354" s="107">
        <v>0.11659000068902969</v>
      </c>
    </row>
    <row r="5355" spans="1:19" x14ac:dyDescent="0.25">
      <c r="A5355" t="s">
        <v>331</v>
      </c>
      <c r="B5355" t="s">
        <v>347</v>
      </c>
      <c r="C5355" t="s">
        <v>347</v>
      </c>
      <c r="D5355" t="s">
        <v>347</v>
      </c>
      <c r="E5355" t="s">
        <v>136</v>
      </c>
      <c r="F5355" t="s">
        <v>137</v>
      </c>
      <c r="G5355" s="105">
        <v>18</v>
      </c>
      <c r="H5355" t="s">
        <v>360</v>
      </c>
      <c r="I5355" t="s">
        <v>422</v>
      </c>
      <c r="J5355" t="s">
        <v>425</v>
      </c>
      <c r="K5355" s="105">
        <v>90</v>
      </c>
      <c r="L5355" s="106">
        <v>0.130620002746582</v>
      </c>
      <c r="M5355" s="106">
        <v>0.13783000409603119</v>
      </c>
      <c r="N5355" s="105">
        <v>490</v>
      </c>
      <c r="O5355" s="106">
        <v>3.905000165104866E-2</v>
      </c>
      <c r="P5355" s="106">
        <v>5.0689999014139182E-2</v>
      </c>
      <c r="Q5355" s="105">
        <v>6082</v>
      </c>
      <c r="R5355" s="106">
        <v>2.6739999651908871E-2</v>
      </c>
      <c r="S5355" s="107">
        <v>4.1269998997449868E-2</v>
      </c>
    </row>
    <row r="5356" spans="1:19" x14ac:dyDescent="0.25">
      <c r="A5356" t="s">
        <v>331</v>
      </c>
      <c r="B5356" t="s">
        <v>347</v>
      </c>
      <c r="C5356" t="s">
        <v>347</v>
      </c>
      <c r="D5356" t="s">
        <v>347</v>
      </c>
      <c r="E5356" t="s">
        <v>136</v>
      </c>
      <c r="F5356" t="s">
        <v>137</v>
      </c>
      <c r="G5356">
        <v>18</v>
      </c>
      <c r="H5356" t="s">
        <v>360</v>
      </c>
      <c r="I5356" t="s">
        <v>422</v>
      </c>
      <c r="J5356" t="s">
        <v>426</v>
      </c>
      <c r="K5356">
        <v>45</v>
      </c>
      <c r="L5356" s="106">
        <v>6.5310001373291016E-2</v>
      </c>
      <c r="M5356" s="106">
        <v>6.8910002708435059E-2</v>
      </c>
      <c r="N5356">
        <v>182</v>
      </c>
      <c r="O5356" s="106">
        <v>1.4510000124573709E-2</v>
      </c>
      <c r="P5356" s="106">
        <v>1.882999949157238E-2</v>
      </c>
      <c r="Q5356">
        <v>3672</v>
      </c>
      <c r="R5356" s="106">
        <v>1.6140000894665722E-2</v>
      </c>
      <c r="S5356" s="106">
        <v>2.491999976336956E-2</v>
      </c>
    </row>
    <row r="5357" spans="1:19" x14ac:dyDescent="0.25">
      <c r="A5357" t="s">
        <v>331</v>
      </c>
      <c r="B5357" t="s">
        <v>347</v>
      </c>
      <c r="C5357" t="s">
        <v>347</v>
      </c>
      <c r="D5357" t="s">
        <v>347</v>
      </c>
      <c r="E5357" t="s">
        <v>136</v>
      </c>
      <c r="F5357" t="s">
        <v>137</v>
      </c>
      <c r="G5357" s="105">
        <v>18</v>
      </c>
      <c r="H5357" t="s">
        <v>360</v>
      </c>
      <c r="I5357" t="s">
        <v>422</v>
      </c>
      <c r="J5357" t="s">
        <v>427</v>
      </c>
      <c r="K5357" s="105">
        <v>7</v>
      </c>
      <c r="L5357" s="106">
        <v>1.016000006347895E-2</v>
      </c>
      <c r="M5357" s="106">
        <v>1.0719999670982361E-2</v>
      </c>
      <c r="N5357" s="105">
        <v>44</v>
      </c>
      <c r="O5357" s="106">
        <v>3.5099999513477091E-3</v>
      </c>
      <c r="P5357" s="106">
        <v>4.550000187009573E-3</v>
      </c>
      <c r="Q5357" s="105">
        <v>766</v>
      </c>
      <c r="R5357" s="106">
        <v>3.3700000494718552E-3</v>
      </c>
      <c r="S5357" s="107">
        <v>5.2000000141561031E-3</v>
      </c>
    </row>
    <row r="5358" spans="1:19" x14ac:dyDescent="0.25">
      <c r="A5358" t="s">
        <v>331</v>
      </c>
      <c r="B5358" t="s">
        <v>347</v>
      </c>
      <c r="C5358" t="s">
        <v>347</v>
      </c>
      <c r="D5358" t="s">
        <v>347</v>
      </c>
      <c r="E5358" t="s">
        <v>136</v>
      </c>
      <c r="F5358" t="s">
        <v>137</v>
      </c>
      <c r="G5358" s="105">
        <v>18</v>
      </c>
      <c r="H5358" t="s">
        <v>360</v>
      </c>
      <c r="I5358" t="s">
        <v>422</v>
      </c>
      <c r="J5358" t="s">
        <v>428</v>
      </c>
      <c r="K5358" s="105">
        <v>0</v>
      </c>
      <c r="L5358" s="106">
        <v>0</v>
      </c>
      <c r="M5358" s="106">
        <v>0</v>
      </c>
      <c r="N5358" s="105">
        <v>0</v>
      </c>
      <c r="O5358" s="106">
        <v>0</v>
      </c>
      <c r="P5358" s="106">
        <v>0</v>
      </c>
      <c r="Q5358" s="105">
        <v>12</v>
      </c>
      <c r="R5358" s="106">
        <v>4.9999998736893758E-5</v>
      </c>
      <c r="S5358" s="107">
        <v>7.9999997979030013E-5</v>
      </c>
    </row>
    <row r="5359" spans="1:19" x14ac:dyDescent="0.25">
      <c r="A5359" t="s">
        <v>331</v>
      </c>
      <c r="B5359" t="s">
        <v>347</v>
      </c>
      <c r="C5359" t="s">
        <v>347</v>
      </c>
      <c r="D5359" t="s">
        <v>347</v>
      </c>
      <c r="E5359" t="s">
        <v>136</v>
      </c>
      <c r="F5359" t="s">
        <v>137</v>
      </c>
      <c r="G5359" s="105">
        <v>18</v>
      </c>
      <c r="H5359" t="s">
        <v>360</v>
      </c>
      <c r="I5359" t="s">
        <v>430</v>
      </c>
      <c r="J5359" t="s">
        <v>434</v>
      </c>
      <c r="K5359" s="105">
        <v>15</v>
      </c>
      <c r="L5359" s="106">
        <v>2.1770000457763668E-2</v>
      </c>
      <c r="M5359" s="106">
        <v>2.2220000624656681E-2</v>
      </c>
      <c r="N5359" s="105">
        <v>237</v>
      </c>
      <c r="O5359" s="106">
        <v>1.889000087976456E-2</v>
      </c>
      <c r="P5359" s="106">
        <v>1.9740000367164608E-2</v>
      </c>
      <c r="Q5359" s="105">
        <v>4987</v>
      </c>
      <c r="R5359" s="106">
        <v>2.1919999271631241E-2</v>
      </c>
      <c r="S5359" s="107">
        <v>2.2490000352263451E-2</v>
      </c>
    </row>
    <row r="5360" spans="1:19" x14ac:dyDescent="0.25">
      <c r="A5360" t="s">
        <v>331</v>
      </c>
      <c r="B5360" t="s">
        <v>347</v>
      </c>
      <c r="C5360" t="s">
        <v>347</v>
      </c>
      <c r="D5360" t="s">
        <v>347</v>
      </c>
      <c r="E5360" t="s">
        <v>136</v>
      </c>
      <c r="F5360" t="s">
        <v>137</v>
      </c>
      <c r="G5360" s="105">
        <v>18</v>
      </c>
      <c r="H5360" t="s">
        <v>360</v>
      </c>
      <c r="I5360" t="s">
        <v>430</v>
      </c>
      <c r="J5360" t="s">
        <v>432</v>
      </c>
      <c r="K5360" s="105">
        <v>59</v>
      </c>
      <c r="L5360" s="106">
        <v>8.562999963760376E-2</v>
      </c>
      <c r="M5360" s="106">
        <v>8.7410002946853638E-2</v>
      </c>
      <c r="N5360" s="105">
        <v>736</v>
      </c>
      <c r="O5360" s="106">
        <v>5.8660000562667847E-2</v>
      </c>
      <c r="P5360" s="106">
        <v>6.1310000717639923E-2</v>
      </c>
      <c r="Q5360" s="105">
        <v>18498</v>
      </c>
      <c r="R5360" s="106">
        <v>8.1320002675056458E-2</v>
      </c>
      <c r="S5360" s="107">
        <v>8.343999832868576E-2</v>
      </c>
    </row>
    <row r="5361" spans="1:19" x14ac:dyDescent="0.25">
      <c r="A5361" t="s">
        <v>331</v>
      </c>
      <c r="B5361" t="s">
        <v>347</v>
      </c>
      <c r="C5361" t="s">
        <v>347</v>
      </c>
      <c r="D5361" t="s">
        <v>347</v>
      </c>
      <c r="E5361" t="s">
        <v>136</v>
      </c>
      <c r="F5361" t="s">
        <v>137</v>
      </c>
      <c r="G5361" s="105">
        <v>18</v>
      </c>
      <c r="H5361" t="s">
        <v>360</v>
      </c>
      <c r="I5361" t="s">
        <v>430</v>
      </c>
      <c r="J5361" t="s">
        <v>435</v>
      </c>
      <c r="K5361" s="105">
        <v>0</v>
      </c>
      <c r="L5361" s="106">
        <v>0</v>
      </c>
      <c r="M5361" s="106">
        <v>0</v>
      </c>
      <c r="N5361" s="105">
        <v>74</v>
      </c>
      <c r="O5361" s="106">
        <v>5.9000002220273018E-3</v>
      </c>
      <c r="P5361" s="106">
        <v>6.1599998734891406E-3</v>
      </c>
      <c r="Q5361" s="105">
        <v>391</v>
      </c>
      <c r="R5361" s="106">
        <v>1.7199999419972301E-3</v>
      </c>
      <c r="S5361" s="107">
        <v>1.760000013746321E-3</v>
      </c>
    </row>
    <row r="5362" spans="1:19" x14ac:dyDescent="0.25">
      <c r="A5362" t="s">
        <v>331</v>
      </c>
      <c r="B5362" t="s">
        <v>347</v>
      </c>
      <c r="C5362" t="s">
        <v>347</v>
      </c>
      <c r="D5362" t="s">
        <v>347</v>
      </c>
      <c r="E5362" t="s">
        <v>136</v>
      </c>
      <c r="F5362" t="s">
        <v>137</v>
      </c>
      <c r="G5362">
        <v>18</v>
      </c>
      <c r="H5362" t="s">
        <v>360</v>
      </c>
      <c r="I5362" t="s">
        <v>430</v>
      </c>
      <c r="J5362" t="s">
        <v>436</v>
      </c>
      <c r="K5362">
        <v>17</v>
      </c>
      <c r="L5362" s="106">
        <v>2.466999925673008E-2</v>
      </c>
      <c r="M5362" s="106">
        <v>2.518999949097633E-2</v>
      </c>
      <c r="N5362">
        <v>324</v>
      </c>
      <c r="O5362" s="106">
        <v>2.5820000097155571E-2</v>
      </c>
      <c r="P5362" s="106">
        <v>2.6990000158548359E-2</v>
      </c>
      <c r="Q5362">
        <v>6784</v>
      </c>
      <c r="R5362" s="106">
        <v>2.9829999431967739E-2</v>
      </c>
      <c r="S5362" s="106">
        <v>3.060000017285347E-2</v>
      </c>
    </row>
    <row r="5363" spans="1:19" x14ac:dyDescent="0.25">
      <c r="A5363" t="s">
        <v>331</v>
      </c>
      <c r="B5363" t="s">
        <v>347</v>
      </c>
      <c r="C5363" t="s">
        <v>347</v>
      </c>
      <c r="D5363" t="s">
        <v>347</v>
      </c>
      <c r="E5363" t="s">
        <v>136</v>
      </c>
      <c r="F5363" t="s">
        <v>137</v>
      </c>
      <c r="G5363">
        <v>18</v>
      </c>
      <c r="H5363" t="s">
        <v>360</v>
      </c>
      <c r="I5363" t="s">
        <v>430</v>
      </c>
      <c r="J5363" t="s">
        <v>431</v>
      </c>
      <c r="K5363">
        <v>38</v>
      </c>
      <c r="L5363" s="106">
        <v>5.5149998515844352E-2</v>
      </c>
      <c r="M5363" s="106">
        <v>5.6299999356269843E-2</v>
      </c>
      <c r="N5363">
        <v>4728</v>
      </c>
      <c r="O5363" s="106">
        <v>0.37681999802589422</v>
      </c>
      <c r="P5363" s="106">
        <v>0.39383998513221741</v>
      </c>
      <c r="Q5363">
        <v>77035</v>
      </c>
      <c r="R5363" s="106">
        <v>0.33867999911308289</v>
      </c>
      <c r="S5363" s="106">
        <v>0.3474699854850769</v>
      </c>
    </row>
    <row r="5364" spans="1:19" x14ac:dyDescent="0.25">
      <c r="A5364" t="s">
        <v>331</v>
      </c>
      <c r="B5364" t="s">
        <v>347</v>
      </c>
      <c r="C5364" t="s">
        <v>347</v>
      </c>
      <c r="D5364" t="s">
        <v>347</v>
      </c>
      <c r="E5364" t="s">
        <v>136</v>
      </c>
      <c r="F5364" t="s">
        <v>137</v>
      </c>
      <c r="G5364" s="105">
        <v>18</v>
      </c>
      <c r="H5364" t="s">
        <v>360</v>
      </c>
      <c r="I5364" t="s">
        <v>430</v>
      </c>
      <c r="J5364" t="s">
        <v>502</v>
      </c>
      <c r="K5364" s="105">
        <v>546</v>
      </c>
      <c r="L5364" s="106">
        <v>0.79245001077651978</v>
      </c>
      <c r="M5364" s="106">
        <v>0.80888998508453369</v>
      </c>
      <c r="N5364" s="105">
        <v>5906</v>
      </c>
      <c r="O5364" s="106">
        <v>0.47071000933647161</v>
      </c>
      <c r="P5364" s="106">
        <v>0.49195998907089228</v>
      </c>
      <c r="Q5364" s="105">
        <v>114008</v>
      </c>
      <c r="R5364" s="106">
        <v>0.5012199878692627</v>
      </c>
      <c r="S5364" s="107">
        <v>0.51424002647399902</v>
      </c>
    </row>
    <row r="5365" spans="1:19" x14ac:dyDescent="0.25">
      <c r="A5365" t="s">
        <v>331</v>
      </c>
      <c r="B5365" t="s">
        <v>347</v>
      </c>
      <c r="C5365" t="s">
        <v>347</v>
      </c>
      <c r="D5365" t="s">
        <v>347</v>
      </c>
      <c r="E5365" t="s">
        <v>136</v>
      </c>
      <c r="F5365" t="s">
        <v>137</v>
      </c>
      <c r="G5365" s="105">
        <v>18</v>
      </c>
      <c r="H5365" t="s">
        <v>360</v>
      </c>
      <c r="I5365" t="s">
        <v>430</v>
      </c>
      <c r="J5365" t="s">
        <v>86</v>
      </c>
      <c r="K5365" s="105">
        <v>14</v>
      </c>
      <c r="L5365" s="106">
        <v>2.032000012695789E-2</v>
      </c>
      <c r="N5365" s="105">
        <v>542</v>
      </c>
      <c r="O5365" s="106">
        <v>4.3200001120567322E-2</v>
      </c>
      <c r="Q5365" s="105">
        <v>5756</v>
      </c>
      <c r="R5365" s="106">
        <v>2.5310000404715541E-2</v>
      </c>
      <c r="S5365" s="107"/>
    </row>
    <row r="5366" spans="1:19" x14ac:dyDescent="0.25">
      <c r="A5366" t="s">
        <v>331</v>
      </c>
      <c r="B5366" t="s">
        <v>347</v>
      </c>
      <c r="C5366" t="s">
        <v>347</v>
      </c>
      <c r="D5366" t="s">
        <v>347</v>
      </c>
      <c r="E5366" t="s">
        <v>136</v>
      </c>
      <c r="F5366" t="s">
        <v>137</v>
      </c>
      <c r="G5366">
        <v>18</v>
      </c>
      <c r="H5366" t="s">
        <v>360</v>
      </c>
      <c r="I5366" t="s">
        <v>401</v>
      </c>
      <c r="J5366" t="s">
        <v>405</v>
      </c>
      <c r="K5366">
        <v>508</v>
      </c>
      <c r="L5366" s="106">
        <v>0.73729997873306274</v>
      </c>
      <c r="M5366" s="106">
        <v>0.76390999555587769</v>
      </c>
      <c r="N5366">
        <v>9664</v>
      </c>
      <c r="O5366" s="106">
        <v>0.77021998167037964</v>
      </c>
      <c r="P5366" s="106">
        <v>0.79414999485015869</v>
      </c>
      <c r="Q5366">
        <v>171311</v>
      </c>
      <c r="R5366" s="106">
        <v>0.75314998626708984</v>
      </c>
      <c r="S5366" s="106">
        <v>0.77806001901626587</v>
      </c>
    </row>
    <row r="5367" spans="1:19" x14ac:dyDescent="0.25">
      <c r="A5367" t="s">
        <v>331</v>
      </c>
      <c r="B5367" t="s">
        <v>347</v>
      </c>
      <c r="C5367" t="s">
        <v>347</v>
      </c>
      <c r="D5367" t="s">
        <v>347</v>
      </c>
      <c r="E5367" t="s">
        <v>136</v>
      </c>
      <c r="F5367" t="s">
        <v>137</v>
      </c>
      <c r="G5367" s="105">
        <v>18</v>
      </c>
      <c r="H5367" t="s">
        <v>360</v>
      </c>
      <c r="I5367" t="s">
        <v>401</v>
      </c>
      <c r="J5367" t="s">
        <v>412</v>
      </c>
      <c r="K5367" s="105">
        <v>72</v>
      </c>
      <c r="L5367" s="106">
        <v>0.1045000031590462</v>
      </c>
      <c r="M5367" s="106">
        <v>0.1082699969410896</v>
      </c>
      <c r="N5367" s="105">
        <v>1197</v>
      </c>
      <c r="O5367" s="106">
        <v>9.5399998128414154E-2</v>
      </c>
      <c r="P5367" s="106">
        <v>9.8360002040863037E-2</v>
      </c>
      <c r="Q5367" s="105">
        <v>22313</v>
      </c>
      <c r="R5367" s="106">
        <v>9.8099999129772186E-2</v>
      </c>
      <c r="S5367" s="107">
        <v>0.10134000331163411</v>
      </c>
    </row>
    <row r="5368" spans="1:19" x14ac:dyDescent="0.25">
      <c r="A5368" t="s">
        <v>331</v>
      </c>
      <c r="B5368" t="s">
        <v>347</v>
      </c>
      <c r="C5368" t="s">
        <v>347</v>
      </c>
      <c r="D5368" t="s">
        <v>347</v>
      </c>
      <c r="E5368" t="s">
        <v>136</v>
      </c>
      <c r="F5368" t="s">
        <v>137</v>
      </c>
      <c r="G5368" s="105">
        <v>18</v>
      </c>
      <c r="H5368" t="s">
        <v>360</v>
      </c>
      <c r="I5368" t="s">
        <v>401</v>
      </c>
      <c r="J5368" t="s">
        <v>413</v>
      </c>
      <c r="K5368" s="105">
        <v>54</v>
      </c>
      <c r="L5368" s="106">
        <v>7.8369997441768646E-2</v>
      </c>
      <c r="M5368" s="106">
        <v>8.1200003623962402E-2</v>
      </c>
      <c r="N5368" s="105">
        <v>804</v>
      </c>
      <c r="O5368" s="106">
        <v>6.4079999923706055E-2</v>
      </c>
      <c r="P5368" s="106">
        <v>6.6069997847080231E-2</v>
      </c>
      <c r="Q5368" s="105">
        <v>15680</v>
      </c>
      <c r="R5368" s="106">
        <v>6.8939998745918274E-2</v>
      </c>
      <c r="S5368" s="107">
        <v>7.1220003068447113E-2</v>
      </c>
    </row>
    <row r="5369" spans="1:19" x14ac:dyDescent="0.25">
      <c r="A5369" t="s">
        <v>331</v>
      </c>
      <c r="B5369" t="s">
        <v>347</v>
      </c>
      <c r="C5369" t="s">
        <v>347</v>
      </c>
      <c r="D5369" t="s">
        <v>347</v>
      </c>
      <c r="E5369" t="s">
        <v>136</v>
      </c>
      <c r="F5369" t="s">
        <v>137</v>
      </c>
      <c r="G5369" s="105">
        <v>18</v>
      </c>
      <c r="H5369" t="s">
        <v>360</v>
      </c>
      <c r="I5369" t="s">
        <v>401</v>
      </c>
      <c r="J5369" t="s">
        <v>441</v>
      </c>
      <c r="K5369" s="105">
        <v>24</v>
      </c>
      <c r="L5369" s="106">
        <v>3.4830000251531601E-2</v>
      </c>
      <c r="N5369" s="105">
        <v>378</v>
      </c>
      <c r="O5369" s="106">
        <v>3.0130000784993172E-2</v>
      </c>
      <c r="Q5369" s="105">
        <v>7283</v>
      </c>
      <c r="R5369" s="106">
        <v>3.2019998878240592E-2</v>
      </c>
      <c r="S5369" s="107"/>
    </row>
    <row r="5370" spans="1:19" x14ac:dyDescent="0.25">
      <c r="A5370" t="s">
        <v>331</v>
      </c>
      <c r="B5370" t="s">
        <v>347</v>
      </c>
      <c r="C5370" t="s">
        <v>347</v>
      </c>
      <c r="D5370" t="s">
        <v>347</v>
      </c>
      <c r="E5370" t="s">
        <v>136</v>
      </c>
      <c r="F5370" t="s">
        <v>137</v>
      </c>
      <c r="G5370" s="105">
        <v>18</v>
      </c>
      <c r="H5370" t="s">
        <v>360</v>
      </c>
      <c r="I5370" t="s">
        <v>401</v>
      </c>
      <c r="J5370" t="s">
        <v>414</v>
      </c>
      <c r="K5370" s="105">
        <v>31</v>
      </c>
      <c r="L5370" s="106">
        <v>4.4989999383687973E-2</v>
      </c>
      <c r="M5370" s="106">
        <v>4.6620000153779977E-2</v>
      </c>
      <c r="N5370" s="105">
        <v>504</v>
      </c>
      <c r="O5370" s="106">
        <v>4.0169999003410339E-2</v>
      </c>
      <c r="P5370" s="106">
        <v>4.1420001536607742E-2</v>
      </c>
      <c r="Q5370" s="105">
        <v>10872</v>
      </c>
      <c r="R5370" s="106">
        <v>4.7800000756978989E-2</v>
      </c>
      <c r="S5370" s="107">
        <v>4.9380000680685043E-2</v>
      </c>
    </row>
    <row r="5371" spans="1:19" x14ac:dyDescent="0.25">
      <c r="A5371" t="s">
        <v>331</v>
      </c>
      <c r="B5371" t="s">
        <v>347</v>
      </c>
      <c r="C5371" t="s">
        <v>347</v>
      </c>
      <c r="D5371" t="s">
        <v>347</v>
      </c>
      <c r="E5371" t="s">
        <v>162</v>
      </c>
      <c r="F5371" t="s">
        <v>163</v>
      </c>
      <c r="G5371" s="105">
        <v>18</v>
      </c>
      <c r="H5371" t="s">
        <v>360</v>
      </c>
      <c r="I5371" t="s">
        <v>349</v>
      </c>
      <c r="J5371" t="s">
        <v>350</v>
      </c>
      <c r="K5371" s="105">
        <v>6</v>
      </c>
      <c r="L5371" s="106">
        <v>2.600000007078052E-3</v>
      </c>
      <c r="N5371" s="105">
        <v>49</v>
      </c>
      <c r="O5371" s="106">
        <v>3.9099999703466892E-3</v>
      </c>
      <c r="Q5371" s="105">
        <v>1130</v>
      </c>
      <c r="R5371" s="106">
        <v>4.9700001254677773E-3</v>
      </c>
      <c r="S5371" s="107"/>
    </row>
    <row r="5372" spans="1:19" x14ac:dyDescent="0.25">
      <c r="A5372" t="s">
        <v>331</v>
      </c>
      <c r="B5372" t="s">
        <v>347</v>
      </c>
      <c r="C5372" t="s">
        <v>347</v>
      </c>
      <c r="D5372" t="s">
        <v>347</v>
      </c>
      <c r="E5372" t="s">
        <v>162</v>
      </c>
      <c r="F5372" t="s">
        <v>163</v>
      </c>
      <c r="G5372">
        <v>18</v>
      </c>
      <c r="H5372" t="s">
        <v>360</v>
      </c>
      <c r="I5372" t="s">
        <v>349</v>
      </c>
      <c r="J5372" t="s">
        <v>368</v>
      </c>
      <c r="K5372">
        <v>69</v>
      </c>
      <c r="L5372" s="106">
        <v>2.986999973654747E-2</v>
      </c>
      <c r="N5372">
        <v>391</v>
      </c>
      <c r="O5372" s="106">
        <v>3.1160000711679459E-2</v>
      </c>
      <c r="Q5372">
        <v>8418</v>
      </c>
      <c r="R5372" s="106">
        <v>3.700999915599823E-2</v>
      </c>
    </row>
    <row r="5373" spans="1:19" x14ac:dyDescent="0.25">
      <c r="A5373" t="s">
        <v>331</v>
      </c>
      <c r="B5373" t="s">
        <v>347</v>
      </c>
      <c r="C5373" t="s">
        <v>347</v>
      </c>
      <c r="D5373" t="s">
        <v>347</v>
      </c>
      <c r="E5373" t="s">
        <v>162</v>
      </c>
      <c r="F5373" t="s">
        <v>163</v>
      </c>
      <c r="G5373">
        <v>18</v>
      </c>
      <c r="H5373" t="s">
        <v>360</v>
      </c>
      <c r="I5373" t="s">
        <v>349</v>
      </c>
      <c r="J5373" t="s">
        <v>369</v>
      </c>
      <c r="K5373">
        <v>277</v>
      </c>
      <c r="L5373" s="106">
        <v>0.1199100017547607</v>
      </c>
      <c r="N5373">
        <v>1291</v>
      </c>
      <c r="O5373" s="106">
        <v>0.10288999974727631</v>
      </c>
      <c r="Q5373">
        <v>27454</v>
      </c>
      <c r="R5373" s="106">
        <v>0.1207000017166138</v>
      </c>
    </row>
    <row r="5374" spans="1:19" x14ac:dyDescent="0.25">
      <c r="A5374" t="s">
        <v>331</v>
      </c>
      <c r="B5374" t="s">
        <v>347</v>
      </c>
      <c r="C5374" t="s">
        <v>347</v>
      </c>
      <c r="D5374" t="s">
        <v>347</v>
      </c>
      <c r="E5374" t="s">
        <v>162</v>
      </c>
      <c r="F5374" t="s">
        <v>163</v>
      </c>
      <c r="G5374" s="105">
        <v>18</v>
      </c>
      <c r="H5374" t="s">
        <v>360</v>
      </c>
      <c r="I5374" t="s">
        <v>349</v>
      </c>
      <c r="J5374" t="s">
        <v>370</v>
      </c>
      <c r="K5374" s="105">
        <v>585</v>
      </c>
      <c r="L5374" s="106">
        <v>0.25325000286102289</v>
      </c>
      <c r="N5374" s="105">
        <v>3062</v>
      </c>
      <c r="O5374" s="106">
        <v>0.24403999745845789</v>
      </c>
      <c r="Q5374" s="105">
        <v>55879</v>
      </c>
      <c r="R5374" s="106">
        <v>0.24567000567913061</v>
      </c>
      <c r="S5374" s="107"/>
    </row>
    <row r="5375" spans="1:19" x14ac:dyDescent="0.25">
      <c r="A5375" t="s">
        <v>331</v>
      </c>
      <c r="B5375" t="s">
        <v>347</v>
      </c>
      <c r="C5375" t="s">
        <v>347</v>
      </c>
      <c r="D5375" t="s">
        <v>347</v>
      </c>
      <c r="E5375" t="s">
        <v>162</v>
      </c>
      <c r="F5375" t="s">
        <v>163</v>
      </c>
      <c r="G5375" s="105">
        <v>18</v>
      </c>
      <c r="H5375" t="s">
        <v>360</v>
      </c>
      <c r="I5375" t="s">
        <v>349</v>
      </c>
      <c r="J5375" t="s">
        <v>371</v>
      </c>
      <c r="K5375" s="105">
        <v>567</v>
      </c>
      <c r="L5375" s="106">
        <v>0.24545000493526459</v>
      </c>
      <c r="N5375" s="105">
        <v>3282</v>
      </c>
      <c r="O5375" s="106">
        <v>0.26157999038696289</v>
      </c>
      <c r="Q5375" s="105">
        <v>57982</v>
      </c>
      <c r="R5375" s="106">
        <v>0.25490999221801758</v>
      </c>
      <c r="S5375" s="107"/>
    </row>
    <row r="5376" spans="1:19" x14ac:dyDescent="0.25">
      <c r="A5376" t="s">
        <v>331</v>
      </c>
      <c r="B5376" t="s">
        <v>347</v>
      </c>
      <c r="C5376" t="s">
        <v>347</v>
      </c>
      <c r="D5376" t="s">
        <v>347</v>
      </c>
      <c r="E5376" t="s">
        <v>162</v>
      </c>
      <c r="F5376" t="s">
        <v>163</v>
      </c>
      <c r="G5376" s="105">
        <v>18</v>
      </c>
      <c r="H5376" t="s">
        <v>360</v>
      </c>
      <c r="I5376" t="s">
        <v>349</v>
      </c>
      <c r="J5376" t="s">
        <v>372</v>
      </c>
      <c r="K5376" s="105">
        <v>486</v>
      </c>
      <c r="L5376" s="106">
        <v>0.21039000153541559</v>
      </c>
      <c r="N5376" s="105">
        <v>2612</v>
      </c>
      <c r="O5376" s="106">
        <v>0.20817999541759491</v>
      </c>
      <c r="Q5376" s="105">
        <v>44765</v>
      </c>
      <c r="R5376" s="106">
        <v>0.19679999351501459</v>
      </c>
      <c r="S5376" s="107"/>
    </row>
    <row r="5377" spans="1:19" x14ac:dyDescent="0.25">
      <c r="A5377" t="s">
        <v>331</v>
      </c>
      <c r="B5377" t="s">
        <v>347</v>
      </c>
      <c r="C5377" t="s">
        <v>347</v>
      </c>
      <c r="D5377" t="s">
        <v>347</v>
      </c>
      <c r="E5377" t="s">
        <v>162</v>
      </c>
      <c r="F5377" t="s">
        <v>163</v>
      </c>
      <c r="G5377" s="105">
        <v>18</v>
      </c>
      <c r="H5377" t="s">
        <v>360</v>
      </c>
      <c r="I5377" t="s">
        <v>349</v>
      </c>
      <c r="J5377" t="s">
        <v>373</v>
      </c>
      <c r="K5377" s="105">
        <v>320</v>
      </c>
      <c r="L5377" s="106">
        <v>0.1385300010442734</v>
      </c>
      <c r="N5377" s="105">
        <v>1860</v>
      </c>
      <c r="O5377" s="106">
        <v>0.14824000000953669</v>
      </c>
      <c r="Q5377" s="105">
        <v>31831</v>
      </c>
      <c r="R5377" s="106">
        <v>0.1399399936199188</v>
      </c>
      <c r="S5377" s="107"/>
    </row>
    <row r="5378" spans="1:19" x14ac:dyDescent="0.25">
      <c r="A5378" t="s">
        <v>331</v>
      </c>
      <c r="B5378" t="s">
        <v>347</v>
      </c>
      <c r="C5378" t="s">
        <v>347</v>
      </c>
      <c r="D5378" t="s">
        <v>347</v>
      </c>
      <c r="E5378" t="s">
        <v>162</v>
      </c>
      <c r="F5378" t="s">
        <v>163</v>
      </c>
      <c r="G5378" s="105">
        <v>18</v>
      </c>
      <c r="H5378" t="s">
        <v>360</v>
      </c>
      <c r="I5378" t="s">
        <v>438</v>
      </c>
      <c r="J5378" t="s">
        <v>48</v>
      </c>
      <c r="K5378" s="105">
        <v>1940</v>
      </c>
      <c r="L5378" s="106">
        <v>0.83982998132705688</v>
      </c>
      <c r="M5378" s="106">
        <v>0.85954999923706055</v>
      </c>
      <c r="N5378" s="105">
        <v>10430</v>
      </c>
      <c r="O5378" s="106">
        <v>0.83126997947692871</v>
      </c>
      <c r="P5378" s="106">
        <v>0.85710000991821289</v>
      </c>
      <c r="Q5378" s="105">
        <v>186401</v>
      </c>
      <c r="R5378" s="106">
        <v>0.81949001550674438</v>
      </c>
      <c r="S5378" s="107">
        <v>0.8465999960899353</v>
      </c>
    </row>
    <row r="5379" spans="1:19" x14ac:dyDescent="0.25">
      <c r="A5379" t="s">
        <v>331</v>
      </c>
      <c r="B5379" t="s">
        <v>347</v>
      </c>
      <c r="C5379" t="s">
        <v>347</v>
      </c>
      <c r="D5379" t="s">
        <v>347</v>
      </c>
      <c r="E5379" t="s">
        <v>162</v>
      </c>
      <c r="F5379" t="s">
        <v>163</v>
      </c>
      <c r="G5379" s="105">
        <v>18</v>
      </c>
      <c r="H5379" t="s">
        <v>360</v>
      </c>
      <c r="I5379" t="s">
        <v>438</v>
      </c>
      <c r="J5379" t="s">
        <v>42</v>
      </c>
      <c r="K5379" s="105">
        <v>194</v>
      </c>
      <c r="L5379" s="106">
        <v>8.3980001509189606E-2</v>
      </c>
      <c r="M5379" s="106">
        <v>8.5950002074241638E-2</v>
      </c>
      <c r="N5379" s="105">
        <v>1036</v>
      </c>
      <c r="O5379" s="106">
        <v>8.2570001482963562E-2</v>
      </c>
      <c r="P5379" s="106">
        <v>8.5129998624324799E-2</v>
      </c>
      <c r="Q5379" s="105">
        <v>20350</v>
      </c>
      <c r="R5379" s="106">
        <v>8.9469999074935913E-2</v>
      </c>
      <c r="S5379" s="107">
        <v>9.2430002987384796E-2</v>
      </c>
    </row>
    <row r="5380" spans="1:19" x14ac:dyDescent="0.25">
      <c r="A5380" t="s">
        <v>331</v>
      </c>
      <c r="B5380" t="s">
        <v>347</v>
      </c>
      <c r="C5380" t="s">
        <v>347</v>
      </c>
      <c r="D5380" t="s">
        <v>347</v>
      </c>
      <c r="E5380" t="s">
        <v>162</v>
      </c>
      <c r="F5380" t="s">
        <v>163</v>
      </c>
      <c r="G5380" s="105">
        <v>18</v>
      </c>
      <c r="H5380" t="s">
        <v>360</v>
      </c>
      <c r="I5380" t="s">
        <v>438</v>
      </c>
      <c r="J5380" t="s">
        <v>374</v>
      </c>
      <c r="K5380" s="105">
        <v>123</v>
      </c>
      <c r="L5380" s="106">
        <v>5.324999988079071E-2</v>
      </c>
      <c r="M5380" s="106">
        <v>5.4499998688697808E-2</v>
      </c>
      <c r="N5380" s="105">
        <v>703</v>
      </c>
      <c r="O5380" s="106">
        <v>5.6030001491308212E-2</v>
      </c>
      <c r="P5380" s="106">
        <v>5.7769998908042908E-2</v>
      </c>
      <c r="Q5380" s="105">
        <v>13425</v>
      </c>
      <c r="R5380" s="106">
        <v>5.9020001441240311E-2</v>
      </c>
      <c r="S5380" s="107">
        <v>6.0970000922679901E-2</v>
      </c>
    </row>
    <row r="5381" spans="1:19" x14ac:dyDescent="0.25">
      <c r="A5381" t="s">
        <v>331</v>
      </c>
      <c r="B5381" t="s">
        <v>347</v>
      </c>
      <c r="C5381" t="s">
        <v>347</v>
      </c>
      <c r="D5381" t="s">
        <v>347</v>
      </c>
      <c r="E5381" t="s">
        <v>162</v>
      </c>
      <c r="F5381" t="s">
        <v>163</v>
      </c>
      <c r="G5381" s="105">
        <v>18</v>
      </c>
      <c r="H5381" t="s">
        <v>360</v>
      </c>
      <c r="I5381" t="s">
        <v>438</v>
      </c>
      <c r="J5381" t="s">
        <v>86</v>
      </c>
      <c r="K5381" s="105">
        <v>53</v>
      </c>
      <c r="L5381" s="106">
        <v>2.2940000519156459E-2</v>
      </c>
      <c r="N5381" s="105">
        <v>378</v>
      </c>
      <c r="O5381" s="106">
        <v>3.0130000784993172E-2</v>
      </c>
      <c r="Q5381" s="105">
        <v>7283</v>
      </c>
      <c r="R5381" s="106">
        <v>3.2019998878240592E-2</v>
      </c>
      <c r="S5381" s="107"/>
    </row>
    <row r="5382" spans="1:19" x14ac:dyDescent="0.25">
      <c r="A5382" t="s">
        <v>331</v>
      </c>
      <c r="B5382" t="s">
        <v>347</v>
      </c>
      <c r="C5382" t="s">
        <v>347</v>
      </c>
      <c r="D5382" t="s">
        <v>347</v>
      </c>
      <c r="E5382" t="s">
        <v>162</v>
      </c>
      <c r="F5382" t="s">
        <v>163</v>
      </c>
      <c r="G5382" s="105">
        <v>18</v>
      </c>
      <c r="H5382" t="s">
        <v>360</v>
      </c>
      <c r="I5382" t="s">
        <v>375</v>
      </c>
      <c r="J5382" t="s">
        <v>376</v>
      </c>
      <c r="K5382" s="105">
        <v>500</v>
      </c>
      <c r="L5382" s="106">
        <v>0.21645000576972959</v>
      </c>
      <c r="N5382" s="105">
        <v>2596</v>
      </c>
      <c r="O5382" s="106">
        <v>0.20690000057220459</v>
      </c>
      <c r="Q5382" s="105">
        <v>47189</v>
      </c>
      <c r="R5382" s="106">
        <v>0.20746000111103061</v>
      </c>
      <c r="S5382" s="107"/>
    </row>
    <row r="5383" spans="1:19" x14ac:dyDescent="0.25">
      <c r="A5383" t="s">
        <v>331</v>
      </c>
      <c r="B5383" t="s">
        <v>347</v>
      </c>
      <c r="C5383" t="s">
        <v>347</v>
      </c>
      <c r="D5383" t="s">
        <v>347</v>
      </c>
      <c r="E5383" t="s">
        <v>162</v>
      </c>
      <c r="F5383" t="s">
        <v>163</v>
      </c>
      <c r="G5383" s="105">
        <v>18</v>
      </c>
      <c r="H5383" t="s">
        <v>360</v>
      </c>
      <c r="I5383" t="s">
        <v>375</v>
      </c>
      <c r="J5383" t="s">
        <v>377</v>
      </c>
      <c r="K5383" s="105">
        <v>490</v>
      </c>
      <c r="L5383" s="106">
        <v>0.212119996547699</v>
      </c>
      <c r="N5383" s="105">
        <v>2695</v>
      </c>
      <c r="O5383" s="106">
        <v>0.21479000151157379</v>
      </c>
      <c r="Q5383" s="105">
        <v>47420</v>
      </c>
      <c r="R5383" s="106">
        <v>0.20848000049591059</v>
      </c>
      <c r="S5383" s="107"/>
    </row>
    <row r="5384" spans="1:19" x14ac:dyDescent="0.25">
      <c r="A5384" t="s">
        <v>331</v>
      </c>
      <c r="B5384" t="s">
        <v>347</v>
      </c>
      <c r="C5384" t="s">
        <v>347</v>
      </c>
      <c r="D5384" t="s">
        <v>347</v>
      </c>
      <c r="E5384" t="s">
        <v>162</v>
      </c>
      <c r="F5384" t="s">
        <v>163</v>
      </c>
      <c r="G5384" s="105">
        <v>18</v>
      </c>
      <c r="H5384" t="s">
        <v>360</v>
      </c>
      <c r="I5384" t="s">
        <v>375</v>
      </c>
      <c r="J5384" t="s">
        <v>378</v>
      </c>
      <c r="K5384" s="105">
        <v>406</v>
      </c>
      <c r="L5384" s="106">
        <v>0.1757600009441376</v>
      </c>
      <c r="N5384" s="105">
        <v>1922</v>
      </c>
      <c r="O5384" s="106">
        <v>0.1531800031661987</v>
      </c>
      <c r="Q5384" s="105">
        <v>37332</v>
      </c>
      <c r="R5384" s="106">
        <v>0.1641300022602081</v>
      </c>
      <c r="S5384" s="107"/>
    </row>
    <row r="5385" spans="1:19" x14ac:dyDescent="0.25">
      <c r="A5385" t="s">
        <v>331</v>
      </c>
      <c r="B5385" t="s">
        <v>347</v>
      </c>
      <c r="C5385" t="s">
        <v>347</v>
      </c>
      <c r="D5385" t="s">
        <v>347</v>
      </c>
      <c r="E5385" t="s">
        <v>162</v>
      </c>
      <c r="F5385" t="s">
        <v>163</v>
      </c>
      <c r="G5385" s="105">
        <v>18</v>
      </c>
      <c r="H5385" t="s">
        <v>360</v>
      </c>
      <c r="I5385" t="s">
        <v>375</v>
      </c>
      <c r="J5385" t="s">
        <v>379</v>
      </c>
      <c r="K5385" s="105">
        <v>463</v>
      </c>
      <c r="L5385" s="106">
        <v>0.2004300057888031</v>
      </c>
      <c r="N5385" s="105">
        <v>2598</v>
      </c>
      <c r="O5385" s="106">
        <v>0.2070599943399429</v>
      </c>
      <c r="Q5385" s="105">
        <v>47525</v>
      </c>
      <c r="R5385" s="106">
        <v>0.20893999934196469</v>
      </c>
      <c r="S5385" s="107"/>
    </row>
    <row r="5386" spans="1:19" x14ac:dyDescent="0.25">
      <c r="A5386" t="s">
        <v>331</v>
      </c>
      <c r="B5386" t="s">
        <v>347</v>
      </c>
      <c r="C5386" t="s">
        <v>347</v>
      </c>
      <c r="D5386" t="s">
        <v>347</v>
      </c>
      <c r="E5386" t="s">
        <v>162</v>
      </c>
      <c r="F5386" t="s">
        <v>163</v>
      </c>
      <c r="G5386">
        <v>18</v>
      </c>
      <c r="H5386" t="s">
        <v>360</v>
      </c>
      <c r="I5386" t="s">
        <v>375</v>
      </c>
      <c r="J5386" t="s">
        <v>380</v>
      </c>
      <c r="K5386">
        <v>451</v>
      </c>
      <c r="L5386" s="106">
        <v>0.1952400058507919</v>
      </c>
      <c r="N5386">
        <v>2736</v>
      </c>
      <c r="O5386" s="106">
        <v>0.21806000173091891</v>
      </c>
      <c r="Q5386">
        <v>47993</v>
      </c>
      <c r="R5386" s="106">
        <v>0.210999995470047</v>
      </c>
    </row>
    <row r="5387" spans="1:19" x14ac:dyDescent="0.25">
      <c r="A5387" t="s">
        <v>331</v>
      </c>
      <c r="B5387" t="s">
        <v>347</v>
      </c>
      <c r="C5387" t="s">
        <v>347</v>
      </c>
      <c r="D5387" t="s">
        <v>347</v>
      </c>
      <c r="E5387" t="s">
        <v>162</v>
      </c>
      <c r="F5387" t="s">
        <v>163</v>
      </c>
      <c r="G5387" s="105">
        <v>18</v>
      </c>
      <c r="H5387" t="s">
        <v>360</v>
      </c>
      <c r="I5387" t="s">
        <v>381</v>
      </c>
      <c r="J5387" t="s">
        <v>382</v>
      </c>
      <c r="K5387" s="105">
        <v>63</v>
      </c>
      <c r="L5387" s="106">
        <v>2.7270000427961349E-2</v>
      </c>
      <c r="M5387" s="106">
        <v>3.2490000128746033E-2</v>
      </c>
      <c r="N5387" s="105">
        <v>378</v>
      </c>
      <c r="O5387" s="106">
        <v>3.0130000784993172E-2</v>
      </c>
      <c r="P5387" s="106">
        <v>3.3959999680519097E-2</v>
      </c>
      <c r="Q5387" s="105">
        <v>5423</v>
      </c>
      <c r="R5387" s="106">
        <v>2.384000085294247E-2</v>
      </c>
      <c r="S5387" s="107">
        <v>3.0780000612139698E-2</v>
      </c>
    </row>
    <row r="5388" spans="1:19" x14ac:dyDescent="0.25">
      <c r="A5388" t="s">
        <v>331</v>
      </c>
      <c r="B5388" t="s">
        <v>347</v>
      </c>
      <c r="C5388" t="s">
        <v>347</v>
      </c>
      <c r="D5388" t="s">
        <v>347</v>
      </c>
      <c r="E5388" t="s">
        <v>162</v>
      </c>
      <c r="F5388" t="s">
        <v>163</v>
      </c>
      <c r="G5388" s="105">
        <v>18</v>
      </c>
      <c r="H5388" t="s">
        <v>360</v>
      </c>
      <c r="I5388" t="s">
        <v>381</v>
      </c>
      <c r="J5388" t="s">
        <v>383</v>
      </c>
      <c r="K5388" s="105">
        <v>285</v>
      </c>
      <c r="L5388" s="106">
        <v>0.1233799979090691</v>
      </c>
      <c r="M5388" s="106">
        <v>0.14698000252246859</v>
      </c>
      <c r="N5388" s="105">
        <v>1904</v>
      </c>
      <c r="O5388" s="106">
        <v>0.15174999833106989</v>
      </c>
      <c r="P5388" s="106">
        <v>0.17103999853134161</v>
      </c>
      <c r="Q5388" s="105">
        <v>26007</v>
      </c>
      <c r="R5388" s="106">
        <v>0.11433999985456469</v>
      </c>
      <c r="S5388" s="107">
        <v>0.1476300060749054</v>
      </c>
    </row>
    <row r="5389" spans="1:19" x14ac:dyDescent="0.25">
      <c r="A5389" t="s">
        <v>331</v>
      </c>
      <c r="B5389" t="s">
        <v>347</v>
      </c>
      <c r="C5389" t="s">
        <v>347</v>
      </c>
      <c r="D5389" t="s">
        <v>347</v>
      </c>
      <c r="E5389" t="s">
        <v>162</v>
      </c>
      <c r="F5389" t="s">
        <v>163</v>
      </c>
      <c r="G5389">
        <v>18</v>
      </c>
      <c r="H5389" t="s">
        <v>360</v>
      </c>
      <c r="I5389" t="s">
        <v>381</v>
      </c>
      <c r="J5389" t="s">
        <v>384</v>
      </c>
      <c r="K5389">
        <v>1591</v>
      </c>
      <c r="L5389" s="106">
        <v>0.68874001502990723</v>
      </c>
      <c r="M5389" s="106">
        <v>0.8205299973487854</v>
      </c>
      <c r="N5389">
        <v>8850</v>
      </c>
      <c r="O5389" s="106">
        <v>0.70534998178482056</v>
      </c>
      <c r="P5389" s="106">
        <v>0.79500997066497803</v>
      </c>
      <c r="Q5389">
        <v>144739</v>
      </c>
      <c r="R5389" s="106">
        <v>0.6363300085067749</v>
      </c>
      <c r="S5389" s="106">
        <v>0.82159000635147095</v>
      </c>
    </row>
    <row r="5390" spans="1:19" x14ac:dyDescent="0.25">
      <c r="A5390" t="s">
        <v>331</v>
      </c>
      <c r="B5390" t="s">
        <v>347</v>
      </c>
      <c r="C5390" t="s">
        <v>347</v>
      </c>
      <c r="D5390" t="s">
        <v>347</v>
      </c>
      <c r="E5390" t="s">
        <v>162</v>
      </c>
      <c r="F5390" t="s">
        <v>163</v>
      </c>
      <c r="G5390" s="105">
        <v>18</v>
      </c>
      <c r="H5390" t="s">
        <v>360</v>
      </c>
      <c r="I5390" t="s">
        <v>381</v>
      </c>
      <c r="J5390" t="s">
        <v>385</v>
      </c>
      <c r="K5390" s="105">
        <v>371</v>
      </c>
      <c r="L5390" s="106">
        <v>0.16061000525951391</v>
      </c>
      <c r="N5390" s="105">
        <v>1415</v>
      </c>
      <c r="O5390" s="106">
        <v>0.1127799972891808</v>
      </c>
      <c r="Q5390" s="105">
        <v>51290</v>
      </c>
      <c r="R5390" s="106">
        <v>0.22549000382423401</v>
      </c>
      <c r="S5390" s="107"/>
    </row>
    <row r="5391" spans="1:19" x14ac:dyDescent="0.25">
      <c r="A5391" t="s">
        <v>331</v>
      </c>
      <c r="B5391" t="s">
        <v>347</v>
      </c>
      <c r="C5391" t="s">
        <v>347</v>
      </c>
      <c r="D5391" t="s">
        <v>347</v>
      </c>
      <c r="E5391" t="s">
        <v>162</v>
      </c>
      <c r="F5391" t="s">
        <v>163</v>
      </c>
      <c r="G5391" s="105">
        <v>18</v>
      </c>
      <c r="H5391" t="s">
        <v>360</v>
      </c>
      <c r="I5391" t="s">
        <v>386</v>
      </c>
      <c r="J5391" t="s">
        <v>387</v>
      </c>
      <c r="K5391" s="105">
        <v>68</v>
      </c>
      <c r="L5391" s="106">
        <v>2.944000065326691E-2</v>
      </c>
      <c r="M5391" s="106">
        <v>3.0130000784993172E-2</v>
      </c>
      <c r="N5391" s="105">
        <v>410</v>
      </c>
      <c r="O5391" s="106">
        <v>3.2680001109838493E-2</v>
      </c>
      <c r="P5391" s="106">
        <v>3.4030001610517502E-2</v>
      </c>
      <c r="Q5391" s="105">
        <v>12181</v>
      </c>
      <c r="R5391" s="106">
        <v>5.3550001233816147E-2</v>
      </c>
      <c r="S5391" s="107">
        <v>5.4999999701976783E-2</v>
      </c>
    </row>
    <row r="5392" spans="1:19" x14ac:dyDescent="0.25">
      <c r="A5392" t="s">
        <v>331</v>
      </c>
      <c r="B5392" t="s">
        <v>347</v>
      </c>
      <c r="C5392" t="s">
        <v>347</v>
      </c>
      <c r="D5392" t="s">
        <v>347</v>
      </c>
      <c r="E5392" t="s">
        <v>162</v>
      </c>
      <c r="F5392" t="s">
        <v>163</v>
      </c>
      <c r="G5392">
        <v>18</v>
      </c>
      <c r="H5392" t="s">
        <v>360</v>
      </c>
      <c r="I5392" t="s">
        <v>386</v>
      </c>
      <c r="J5392" t="s">
        <v>388</v>
      </c>
      <c r="K5392">
        <v>27</v>
      </c>
      <c r="L5392" s="106">
        <v>1.169000007212162E-2</v>
      </c>
      <c r="M5392" s="106">
        <v>1.195999979972839E-2</v>
      </c>
      <c r="N5392">
        <v>148</v>
      </c>
      <c r="O5392" s="106">
        <v>1.18000004440546E-2</v>
      </c>
      <c r="P5392" s="106">
        <v>1.2280000373721119E-2</v>
      </c>
      <c r="Q5392">
        <v>6321</v>
      </c>
      <c r="R5392" s="106">
        <v>2.77900006622076E-2</v>
      </c>
      <c r="S5392" s="106">
        <v>2.8540000319480899E-2</v>
      </c>
    </row>
    <row r="5393" spans="1:19" x14ac:dyDescent="0.25">
      <c r="A5393" t="s">
        <v>331</v>
      </c>
      <c r="B5393" t="s">
        <v>347</v>
      </c>
      <c r="C5393" t="s">
        <v>347</v>
      </c>
      <c r="D5393" t="s">
        <v>347</v>
      </c>
      <c r="E5393" t="s">
        <v>162</v>
      </c>
      <c r="F5393" t="s">
        <v>163</v>
      </c>
      <c r="G5393" s="105">
        <v>18</v>
      </c>
      <c r="H5393" t="s">
        <v>360</v>
      </c>
      <c r="I5393" t="s">
        <v>386</v>
      </c>
      <c r="J5393" t="s">
        <v>85</v>
      </c>
      <c r="K5393" s="105">
        <v>53</v>
      </c>
      <c r="L5393" s="106">
        <v>2.2940000519156459E-2</v>
      </c>
      <c r="M5393" s="106">
        <v>2.3479999974369999E-2</v>
      </c>
      <c r="N5393" s="105">
        <v>335</v>
      </c>
      <c r="O5393" s="106">
        <v>2.669999934732914E-2</v>
      </c>
      <c r="P5393" s="106">
        <v>2.78099998831749E-2</v>
      </c>
      <c r="Q5393" s="105">
        <v>4872</v>
      </c>
      <c r="R5393" s="106">
        <v>2.1420000120997429E-2</v>
      </c>
      <c r="S5393" s="107">
        <v>2.199999988079071E-2</v>
      </c>
    </row>
    <row r="5394" spans="1:19" x14ac:dyDescent="0.25">
      <c r="A5394" t="s">
        <v>331</v>
      </c>
      <c r="B5394" t="s">
        <v>347</v>
      </c>
      <c r="C5394" t="s">
        <v>347</v>
      </c>
      <c r="D5394" t="s">
        <v>347</v>
      </c>
      <c r="E5394" t="s">
        <v>162</v>
      </c>
      <c r="F5394" t="s">
        <v>163</v>
      </c>
      <c r="G5394">
        <v>18</v>
      </c>
      <c r="H5394" t="s">
        <v>360</v>
      </c>
      <c r="I5394" t="s">
        <v>386</v>
      </c>
      <c r="J5394" t="s">
        <v>389</v>
      </c>
      <c r="K5394">
        <v>201</v>
      </c>
      <c r="L5394" s="106">
        <v>8.7010003626346588E-2</v>
      </c>
      <c r="M5394" s="106">
        <v>8.9060001075267792E-2</v>
      </c>
      <c r="N5394">
        <v>270</v>
      </c>
      <c r="O5394" s="106">
        <v>2.1519999951124191E-2</v>
      </c>
      <c r="P5394" s="106">
        <v>2.2409999743103981E-2</v>
      </c>
      <c r="Q5394">
        <v>4049</v>
      </c>
      <c r="R5394" s="106">
        <v>1.779999956488609E-2</v>
      </c>
      <c r="S5394" s="106">
        <v>1.8279999494552609E-2</v>
      </c>
    </row>
    <row r="5395" spans="1:19" x14ac:dyDescent="0.25">
      <c r="A5395" t="s">
        <v>331</v>
      </c>
      <c r="B5395" t="s">
        <v>347</v>
      </c>
      <c r="C5395" t="s">
        <v>347</v>
      </c>
      <c r="D5395" t="s">
        <v>347</v>
      </c>
      <c r="E5395" t="s">
        <v>162</v>
      </c>
      <c r="F5395" t="s">
        <v>163</v>
      </c>
      <c r="G5395">
        <v>18</v>
      </c>
      <c r="H5395" t="s">
        <v>360</v>
      </c>
      <c r="I5395" t="s">
        <v>386</v>
      </c>
      <c r="J5395" t="s">
        <v>86</v>
      </c>
      <c r="K5395">
        <v>53</v>
      </c>
      <c r="L5395" s="106">
        <v>2.2940000519156459E-2</v>
      </c>
      <c r="N5395">
        <v>499</v>
      </c>
      <c r="O5395" s="106">
        <v>3.976999968290329E-2</v>
      </c>
      <c r="Q5395">
        <v>5972</v>
      </c>
      <c r="R5395" s="106">
        <v>2.6259999722242359E-2</v>
      </c>
    </row>
    <row r="5396" spans="1:19" x14ac:dyDescent="0.25">
      <c r="A5396" t="s">
        <v>331</v>
      </c>
      <c r="B5396" t="s">
        <v>347</v>
      </c>
      <c r="C5396" t="s">
        <v>347</v>
      </c>
      <c r="D5396" t="s">
        <v>347</v>
      </c>
      <c r="E5396" t="s">
        <v>162</v>
      </c>
      <c r="F5396" t="s">
        <v>163</v>
      </c>
      <c r="G5396" s="105">
        <v>18</v>
      </c>
      <c r="H5396" t="s">
        <v>360</v>
      </c>
      <c r="I5396" t="s">
        <v>386</v>
      </c>
      <c r="J5396" t="s">
        <v>84</v>
      </c>
      <c r="K5396" s="105">
        <v>1908</v>
      </c>
      <c r="L5396" s="106">
        <v>0.82596999406814575</v>
      </c>
      <c r="M5396" s="106">
        <v>0.84536999464035034</v>
      </c>
      <c r="N5396" s="105">
        <v>10885</v>
      </c>
      <c r="O5396" s="106">
        <v>0.86754000186920166</v>
      </c>
      <c r="P5396" s="106">
        <v>0.90346997976303101</v>
      </c>
      <c r="Q5396" s="105">
        <v>194064</v>
      </c>
      <c r="R5396" s="106">
        <v>0.85317999124526978</v>
      </c>
      <c r="S5396" s="107">
        <v>0.87619000673294067</v>
      </c>
    </row>
    <row r="5397" spans="1:19" x14ac:dyDescent="0.25">
      <c r="A5397" t="s">
        <v>331</v>
      </c>
      <c r="B5397" t="s">
        <v>347</v>
      </c>
      <c r="C5397" t="s">
        <v>347</v>
      </c>
      <c r="D5397" t="s">
        <v>347</v>
      </c>
      <c r="E5397" t="s">
        <v>162</v>
      </c>
      <c r="F5397" t="s">
        <v>163</v>
      </c>
      <c r="G5397">
        <v>18</v>
      </c>
      <c r="H5397" t="s">
        <v>360</v>
      </c>
      <c r="I5397" t="s">
        <v>419</v>
      </c>
      <c r="J5397" t="s">
        <v>390</v>
      </c>
      <c r="K5397">
        <v>371</v>
      </c>
      <c r="L5397" s="106">
        <v>0.16061000525951391</v>
      </c>
      <c r="N5397">
        <v>1415</v>
      </c>
      <c r="O5397" s="106">
        <v>0.1127799972891808</v>
      </c>
      <c r="Q5397">
        <v>51290</v>
      </c>
      <c r="R5397" s="106">
        <v>0.22549000382423401</v>
      </c>
    </row>
    <row r="5398" spans="1:19" x14ac:dyDescent="0.25">
      <c r="A5398" t="s">
        <v>331</v>
      </c>
      <c r="B5398" t="s">
        <v>347</v>
      </c>
      <c r="C5398" t="s">
        <v>347</v>
      </c>
      <c r="D5398" t="s">
        <v>347</v>
      </c>
      <c r="E5398" t="s">
        <v>162</v>
      </c>
      <c r="F5398" t="s">
        <v>163</v>
      </c>
      <c r="G5398" s="105">
        <v>18</v>
      </c>
      <c r="H5398" t="s">
        <v>360</v>
      </c>
      <c r="I5398" t="s">
        <v>419</v>
      </c>
      <c r="J5398" t="s">
        <v>391</v>
      </c>
      <c r="K5398" s="105">
        <v>285</v>
      </c>
      <c r="L5398" s="106">
        <v>0.1233799979090691</v>
      </c>
      <c r="M5398" s="106">
        <v>0.14698000252246859</v>
      </c>
      <c r="N5398" s="105">
        <v>1904</v>
      </c>
      <c r="O5398" s="106">
        <v>0.15174999833106989</v>
      </c>
      <c r="P5398" s="106">
        <v>0.17103999853134161</v>
      </c>
      <c r="Q5398" s="105">
        <v>26007</v>
      </c>
      <c r="R5398" s="106">
        <v>0.11433999985456469</v>
      </c>
      <c r="S5398" s="107">
        <v>0.1476300060749054</v>
      </c>
    </row>
    <row r="5399" spans="1:19" x14ac:dyDescent="0.25">
      <c r="A5399" t="s">
        <v>331</v>
      </c>
      <c r="B5399" t="s">
        <v>347</v>
      </c>
      <c r="C5399" t="s">
        <v>347</v>
      </c>
      <c r="D5399" t="s">
        <v>347</v>
      </c>
      <c r="E5399" t="s">
        <v>162</v>
      </c>
      <c r="F5399" t="s">
        <v>163</v>
      </c>
      <c r="G5399" s="105">
        <v>18</v>
      </c>
      <c r="H5399" t="s">
        <v>360</v>
      </c>
      <c r="I5399" t="s">
        <v>419</v>
      </c>
      <c r="J5399" t="s">
        <v>392</v>
      </c>
      <c r="K5399" s="105">
        <v>736</v>
      </c>
      <c r="L5399" s="106">
        <v>0.31861001253128052</v>
      </c>
      <c r="M5399" s="106">
        <v>0.37957999110221857</v>
      </c>
      <c r="N5399" s="105">
        <v>4071</v>
      </c>
      <c r="O5399" s="106">
        <v>0.32445999979972839</v>
      </c>
      <c r="P5399" s="106">
        <v>0.36570000648498541</v>
      </c>
      <c r="Q5399" s="105">
        <v>69347</v>
      </c>
      <c r="R5399" s="106">
        <v>0.30487999320030212</v>
      </c>
      <c r="S5399" s="107">
        <v>0.39364001154899603</v>
      </c>
    </row>
    <row r="5400" spans="1:19" x14ac:dyDescent="0.25">
      <c r="A5400" t="s">
        <v>331</v>
      </c>
      <c r="B5400" t="s">
        <v>347</v>
      </c>
      <c r="C5400" t="s">
        <v>347</v>
      </c>
      <c r="D5400" t="s">
        <v>347</v>
      </c>
      <c r="E5400" t="s">
        <v>162</v>
      </c>
      <c r="F5400" t="s">
        <v>163</v>
      </c>
      <c r="G5400" s="105">
        <v>18</v>
      </c>
      <c r="H5400" t="s">
        <v>360</v>
      </c>
      <c r="I5400" t="s">
        <v>419</v>
      </c>
      <c r="J5400" t="s">
        <v>393</v>
      </c>
      <c r="K5400" s="105">
        <v>760</v>
      </c>
      <c r="L5400" s="106">
        <v>0.32899999618530268</v>
      </c>
      <c r="M5400" s="106">
        <v>0.39195001125335688</v>
      </c>
      <c r="N5400" s="105">
        <v>4255</v>
      </c>
      <c r="O5400" s="106">
        <v>0.33912000060081482</v>
      </c>
      <c r="P5400" s="106">
        <v>0.3822300136089325</v>
      </c>
      <c r="Q5400" s="105">
        <v>66079</v>
      </c>
      <c r="R5400" s="106">
        <v>0.29050999879837042</v>
      </c>
      <c r="S5400" s="107">
        <v>0.37509000301361078</v>
      </c>
    </row>
    <row r="5401" spans="1:19" x14ac:dyDescent="0.25">
      <c r="A5401" t="s">
        <v>331</v>
      </c>
      <c r="B5401" t="s">
        <v>347</v>
      </c>
      <c r="C5401" t="s">
        <v>347</v>
      </c>
      <c r="D5401" t="s">
        <v>347</v>
      </c>
      <c r="E5401" t="s">
        <v>162</v>
      </c>
      <c r="F5401" t="s">
        <v>163</v>
      </c>
      <c r="G5401">
        <v>18</v>
      </c>
      <c r="H5401" t="s">
        <v>360</v>
      </c>
      <c r="I5401" t="s">
        <v>419</v>
      </c>
      <c r="J5401" t="s">
        <v>394</v>
      </c>
      <c r="K5401">
        <v>158</v>
      </c>
      <c r="L5401" s="106">
        <v>6.8400003015995026E-2</v>
      </c>
      <c r="M5401" s="106">
        <v>8.1490002572536469E-2</v>
      </c>
      <c r="N5401">
        <v>902</v>
      </c>
      <c r="O5401" s="106">
        <v>7.1889996528625488E-2</v>
      </c>
      <c r="P5401" s="106">
        <v>8.1029996275901794E-2</v>
      </c>
      <c r="Q5401">
        <v>14736</v>
      </c>
      <c r="R5401" s="106">
        <v>6.4790003001689911E-2</v>
      </c>
      <c r="S5401" s="106">
        <v>8.3650000393390656E-2</v>
      </c>
    </row>
    <row r="5402" spans="1:19" x14ac:dyDescent="0.25">
      <c r="A5402" t="s">
        <v>331</v>
      </c>
      <c r="B5402" t="s">
        <v>347</v>
      </c>
      <c r="C5402" t="s">
        <v>347</v>
      </c>
      <c r="D5402" t="s">
        <v>347</v>
      </c>
      <c r="E5402" t="s">
        <v>162</v>
      </c>
      <c r="F5402" t="s">
        <v>163</v>
      </c>
      <c r="G5402" s="105">
        <v>18</v>
      </c>
      <c r="H5402" t="s">
        <v>360</v>
      </c>
      <c r="I5402" t="s">
        <v>439</v>
      </c>
      <c r="J5402" t="s">
        <v>440</v>
      </c>
      <c r="K5402" s="105">
        <v>371</v>
      </c>
      <c r="L5402" s="106">
        <v>0.16061000525951391</v>
      </c>
      <c r="N5402" s="105">
        <v>1415</v>
      </c>
      <c r="O5402" s="106">
        <v>0.1127799972891808</v>
      </c>
      <c r="Q5402" s="105">
        <v>51290</v>
      </c>
      <c r="R5402" s="106">
        <v>0.22549000382423401</v>
      </c>
      <c r="S5402" s="107"/>
    </row>
    <row r="5403" spans="1:19" x14ac:dyDescent="0.25">
      <c r="A5403" t="s">
        <v>331</v>
      </c>
      <c r="B5403" t="s">
        <v>347</v>
      </c>
      <c r="C5403" t="s">
        <v>347</v>
      </c>
      <c r="D5403" t="s">
        <v>347</v>
      </c>
      <c r="E5403" t="s">
        <v>162</v>
      </c>
      <c r="F5403" t="s">
        <v>163</v>
      </c>
      <c r="G5403" s="105">
        <v>18</v>
      </c>
      <c r="H5403" t="s">
        <v>360</v>
      </c>
      <c r="I5403" t="s">
        <v>439</v>
      </c>
      <c r="J5403" t="s">
        <v>442</v>
      </c>
      <c r="K5403" s="105">
        <v>1939</v>
      </c>
      <c r="L5403" s="106">
        <v>0.83938997983932495</v>
      </c>
      <c r="M5403" s="106">
        <v>1</v>
      </c>
      <c r="N5403" s="105">
        <v>11132</v>
      </c>
      <c r="O5403" s="106">
        <v>0.88722002506256104</v>
      </c>
      <c r="P5403" s="106">
        <v>1</v>
      </c>
      <c r="Q5403" s="105">
        <v>176169</v>
      </c>
      <c r="R5403" s="106">
        <v>0.77451002597808838</v>
      </c>
      <c r="S5403" s="107">
        <v>1</v>
      </c>
    </row>
    <row r="5404" spans="1:19" x14ac:dyDescent="0.25">
      <c r="A5404" t="s">
        <v>331</v>
      </c>
      <c r="B5404" t="s">
        <v>347</v>
      </c>
      <c r="C5404" t="s">
        <v>347</v>
      </c>
      <c r="D5404" t="s">
        <v>347</v>
      </c>
      <c r="E5404" t="s">
        <v>162</v>
      </c>
      <c r="F5404" t="s">
        <v>163</v>
      </c>
      <c r="G5404">
        <v>18</v>
      </c>
      <c r="H5404" t="s">
        <v>360</v>
      </c>
      <c r="I5404" t="s">
        <v>395</v>
      </c>
      <c r="J5404" t="s">
        <v>396</v>
      </c>
      <c r="K5404">
        <v>2292</v>
      </c>
      <c r="L5404" s="106">
        <v>0.99220997095108032</v>
      </c>
      <c r="N5404">
        <v>12456</v>
      </c>
      <c r="O5404" s="106">
        <v>0.99274998903274536</v>
      </c>
      <c r="Q5404">
        <v>225832</v>
      </c>
      <c r="R5404" s="106">
        <v>0.99285000562667847</v>
      </c>
    </row>
    <row r="5405" spans="1:19" x14ac:dyDescent="0.25">
      <c r="A5405" t="s">
        <v>331</v>
      </c>
      <c r="B5405" t="s">
        <v>347</v>
      </c>
      <c r="C5405" t="s">
        <v>347</v>
      </c>
      <c r="D5405" t="s">
        <v>347</v>
      </c>
      <c r="E5405" t="s">
        <v>162</v>
      </c>
      <c r="F5405" t="s">
        <v>163</v>
      </c>
      <c r="G5405" s="105">
        <v>18</v>
      </c>
      <c r="H5405" t="s">
        <v>360</v>
      </c>
      <c r="I5405" t="s">
        <v>395</v>
      </c>
      <c r="J5405" t="s">
        <v>397</v>
      </c>
      <c r="K5405" s="105">
        <v>18</v>
      </c>
      <c r="L5405" s="106">
        <v>7.7900001779198647E-3</v>
      </c>
      <c r="N5405" s="105">
        <v>91</v>
      </c>
      <c r="O5405" s="106">
        <v>7.2499997913837433E-3</v>
      </c>
      <c r="Q5405" s="105">
        <v>1627</v>
      </c>
      <c r="R5405" s="106">
        <v>7.1499999612569809E-3</v>
      </c>
      <c r="S5405" s="107"/>
    </row>
    <row r="5406" spans="1:19" x14ac:dyDescent="0.25">
      <c r="A5406" t="s">
        <v>331</v>
      </c>
      <c r="B5406" t="s">
        <v>347</v>
      </c>
      <c r="C5406" t="s">
        <v>347</v>
      </c>
      <c r="D5406" t="s">
        <v>347</v>
      </c>
      <c r="E5406" t="s">
        <v>162</v>
      </c>
      <c r="F5406" t="s">
        <v>163</v>
      </c>
      <c r="G5406" s="105">
        <v>18</v>
      </c>
      <c r="H5406" t="s">
        <v>360</v>
      </c>
      <c r="I5406" t="s">
        <v>398</v>
      </c>
      <c r="J5406" t="s">
        <v>399</v>
      </c>
      <c r="K5406" s="105">
        <v>11</v>
      </c>
      <c r="L5406" s="106">
        <v>4.7599999234080306E-3</v>
      </c>
      <c r="N5406" s="105">
        <v>912</v>
      </c>
      <c r="O5406" s="106">
        <v>7.2690002620220184E-2</v>
      </c>
      <c r="Q5406" s="105">
        <v>32785</v>
      </c>
      <c r="R5406" s="106">
        <v>0.14414000511169431</v>
      </c>
      <c r="S5406" s="107"/>
    </row>
    <row r="5407" spans="1:19" x14ac:dyDescent="0.25">
      <c r="A5407" t="s">
        <v>331</v>
      </c>
      <c r="B5407" t="s">
        <v>347</v>
      </c>
      <c r="C5407" t="s">
        <v>347</v>
      </c>
      <c r="D5407" t="s">
        <v>347</v>
      </c>
      <c r="E5407" t="s">
        <v>162</v>
      </c>
      <c r="F5407" t="s">
        <v>163</v>
      </c>
      <c r="G5407">
        <v>18</v>
      </c>
      <c r="H5407" t="s">
        <v>360</v>
      </c>
      <c r="I5407" t="s">
        <v>398</v>
      </c>
      <c r="J5407" t="s">
        <v>41</v>
      </c>
      <c r="K5407">
        <v>203</v>
      </c>
      <c r="L5407" s="106">
        <v>8.7880000472068787E-2</v>
      </c>
      <c r="N5407">
        <v>1912</v>
      </c>
      <c r="O5407" s="106">
        <v>0.1523900032043457</v>
      </c>
      <c r="Q5407">
        <v>40324</v>
      </c>
      <c r="R5407" s="106">
        <v>0.177279993891716</v>
      </c>
    </row>
    <row r="5408" spans="1:19" x14ac:dyDescent="0.25">
      <c r="A5408" t="s">
        <v>331</v>
      </c>
      <c r="B5408" t="s">
        <v>347</v>
      </c>
      <c r="C5408" t="s">
        <v>347</v>
      </c>
      <c r="D5408" t="s">
        <v>347</v>
      </c>
      <c r="E5408" t="s">
        <v>162</v>
      </c>
      <c r="F5408" t="s">
        <v>163</v>
      </c>
      <c r="G5408" s="105">
        <v>18</v>
      </c>
      <c r="H5408" t="s">
        <v>360</v>
      </c>
      <c r="I5408" t="s">
        <v>398</v>
      </c>
      <c r="J5408" t="s">
        <v>40</v>
      </c>
      <c r="K5408" s="105">
        <v>295</v>
      </c>
      <c r="L5408" s="106">
        <v>0.1277099996805191</v>
      </c>
      <c r="N5408" s="105">
        <v>2692</v>
      </c>
      <c r="O5408" s="106">
        <v>0.21455000340938571</v>
      </c>
      <c r="Q5408" s="105">
        <v>47952</v>
      </c>
      <c r="R5408" s="106">
        <v>0.21082000434398651</v>
      </c>
      <c r="S5408" s="107"/>
    </row>
    <row r="5409" spans="1:19" x14ac:dyDescent="0.25">
      <c r="A5409" t="s">
        <v>331</v>
      </c>
      <c r="B5409" t="s">
        <v>347</v>
      </c>
      <c r="C5409" t="s">
        <v>347</v>
      </c>
      <c r="D5409" t="s">
        <v>347</v>
      </c>
      <c r="E5409" t="s">
        <v>162</v>
      </c>
      <c r="F5409" t="s">
        <v>163</v>
      </c>
      <c r="G5409" s="105">
        <v>18</v>
      </c>
      <c r="H5409" t="s">
        <v>360</v>
      </c>
      <c r="I5409" t="s">
        <v>398</v>
      </c>
      <c r="J5409" t="s">
        <v>39</v>
      </c>
      <c r="K5409" s="105">
        <v>662</v>
      </c>
      <c r="L5409" s="106">
        <v>0.28657999634742742</v>
      </c>
      <c r="N5409" s="105">
        <v>3170</v>
      </c>
      <c r="O5409" s="106">
        <v>0.25264999270439148</v>
      </c>
      <c r="Q5409" s="105">
        <v>51770</v>
      </c>
      <c r="R5409" s="106">
        <v>0.22759999334812159</v>
      </c>
      <c r="S5409" s="107"/>
    </row>
    <row r="5410" spans="1:19" x14ac:dyDescent="0.25">
      <c r="A5410" t="s">
        <v>331</v>
      </c>
      <c r="B5410" t="s">
        <v>347</v>
      </c>
      <c r="C5410" t="s">
        <v>347</v>
      </c>
      <c r="D5410" t="s">
        <v>347</v>
      </c>
      <c r="E5410" t="s">
        <v>162</v>
      </c>
      <c r="F5410" t="s">
        <v>163</v>
      </c>
      <c r="G5410" s="105">
        <v>18</v>
      </c>
      <c r="H5410" t="s">
        <v>360</v>
      </c>
      <c r="I5410" t="s">
        <v>398</v>
      </c>
      <c r="J5410" t="s">
        <v>400</v>
      </c>
      <c r="K5410" s="105">
        <v>1139</v>
      </c>
      <c r="L5410" s="106">
        <v>0.49307000637054438</v>
      </c>
      <c r="N5410" s="105">
        <v>3861</v>
      </c>
      <c r="O5410" s="106">
        <v>0.30772000551223749</v>
      </c>
      <c r="Q5410" s="105">
        <v>54628</v>
      </c>
      <c r="R5410" s="106">
        <v>0.24017000198364261</v>
      </c>
      <c r="S5410" s="107"/>
    </row>
    <row r="5411" spans="1:19" x14ac:dyDescent="0.25">
      <c r="A5411" t="s">
        <v>331</v>
      </c>
      <c r="B5411" t="s">
        <v>347</v>
      </c>
      <c r="C5411" t="s">
        <v>347</v>
      </c>
      <c r="D5411" t="s">
        <v>347</v>
      </c>
      <c r="E5411" t="s">
        <v>162</v>
      </c>
      <c r="F5411" t="s">
        <v>163</v>
      </c>
      <c r="G5411" s="105">
        <v>18</v>
      </c>
      <c r="H5411" t="s">
        <v>360</v>
      </c>
      <c r="I5411" t="s">
        <v>422</v>
      </c>
      <c r="J5411" t="s">
        <v>429</v>
      </c>
      <c r="K5411" s="105">
        <v>342</v>
      </c>
      <c r="L5411" s="106">
        <v>0.14804999530315399</v>
      </c>
      <c r="N5411" s="105">
        <v>2881</v>
      </c>
      <c r="O5411" s="106">
        <v>0.2296199947595596</v>
      </c>
      <c r="Q5411" s="105">
        <v>80101</v>
      </c>
      <c r="R5411" s="106">
        <v>0.3521600067615509</v>
      </c>
      <c r="S5411" s="107"/>
    </row>
    <row r="5412" spans="1:19" x14ac:dyDescent="0.25">
      <c r="A5412" t="s">
        <v>331</v>
      </c>
      <c r="B5412" t="s">
        <v>347</v>
      </c>
      <c r="C5412" t="s">
        <v>347</v>
      </c>
      <c r="D5412" t="s">
        <v>347</v>
      </c>
      <c r="E5412" t="s">
        <v>162</v>
      </c>
      <c r="F5412" t="s">
        <v>163</v>
      </c>
      <c r="G5412" s="105">
        <v>18</v>
      </c>
      <c r="H5412" t="s">
        <v>360</v>
      </c>
      <c r="I5412" t="s">
        <v>422</v>
      </c>
      <c r="J5412" t="s">
        <v>423</v>
      </c>
      <c r="K5412" s="105">
        <v>1732</v>
      </c>
      <c r="L5412" s="106">
        <v>0.74977999925613403</v>
      </c>
      <c r="M5412" s="106">
        <v>0.88007998466491699</v>
      </c>
      <c r="N5412" s="105">
        <v>7505</v>
      </c>
      <c r="O5412" s="106">
        <v>0.59815001487731934</v>
      </c>
      <c r="P5412" s="106">
        <v>0.77643001079559326</v>
      </c>
      <c r="Q5412" s="105">
        <v>119646</v>
      </c>
      <c r="R5412" s="106">
        <v>0.52600997686386108</v>
      </c>
      <c r="S5412" s="107">
        <v>0.81194001436233521</v>
      </c>
    </row>
    <row r="5413" spans="1:19" x14ac:dyDescent="0.25">
      <c r="A5413" t="s">
        <v>331</v>
      </c>
      <c r="B5413" t="s">
        <v>347</v>
      </c>
      <c r="C5413" t="s">
        <v>347</v>
      </c>
      <c r="D5413" t="s">
        <v>347</v>
      </c>
      <c r="E5413" t="s">
        <v>162</v>
      </c>
      <c r="F5413" t="s">
        <v>163</v>
      </c>
      <c r="G5413">
        <v>18</v>
      </c>
      <c r="H5413" t="s">
        <v>360</v>
      </c>
      <c r="I5413" t="s">
        <v>422</v>
      </c>
      <c r="J5413" t="s">
        <v>424</v>
      </c>
      <c r="K5413">
        <v>172</v>
      </c>
      <c r="L5413" s="106">
        <v>7.4459999799728394E-2</v>
      </c>
      <c r="M5413" s="106">
        <v>8.7399996817111969E-2</v>
      </c>
      <c r="N5413">
        <v>1445</v>
      </c>
      <c r="O5413" s="106">
        <v>0.11517000198364261</v>
      </c>
      <c r="P5413" s="106">
        <v>0.14948999881744379</v>
      </c>
      <c r="Q5413">
        <v>17180</v>
      </c>
      <c r="R5413" s="106">
        <v>7.5530000030994415E-2</v>
      </c>
      <c r="S5413" s="106">
        <v>0.11659000068902969</v>
      </c>
    </row>
    <row r="5414" spans="1:19" x14ac:dyDescent="0.25">
      <c r="A5414" t="s">
        <v>331</v>
      </c>
      <c r="B5414" t="s">
        <v>347</v>
      </c>
      <c r="C5414" t="s">
        <v>347</v>
      </c>
      <c r="D5414" t="s">
        <v>347</v>
      </c>
      <c r="E5414" t="s">
        <v>162</v>
      </c>
      <c r="F5414" t="s">
        <v>163</v>
      </c>
      <c r="G5414" s="105">
        <v>18</v>
      </c>
      <c r="H5414" t="s">
        <v>360</v>
      </c>
      <c r="I5414" t="s">
        <v>422</v>
      </c>
      <c r="J5414" t="s">
        <v>425</v>
      </c>
      <c r="K5414" s="105">
        <v>38</v>
      </c>
      <c r="L5414" s="106">
        <v>1.645000092685223E-2</v>
      </c>
      <c r="M5414" s="106">
        <v>1.9309999421238899E-2</v>
      </c>
      <c r="N5414" s="105">
        <v>490</v>
      </c>
      <c r="O5414" s="106">
        <v>3.905000165104866E-2</v>
      </c>
      <c r="P5414" s="106">
        <v>5.0689999014139182E-2</v>
      </c>
      <c r="Q5414" s="105">
        <v>6082</v>
      </c>
      <c r="R5414" s="106">
        <v>2.6739999651908871E-2</v>
      </c>
      <c r="S5414" s="107">
        <v>4.1269998997449868E-2</v>
      </c>
    </row>
    <row r="5415" spans="1:19" x14ac:dyDescent="0.25">
      <c r="A5415" t="s">
        <v>331</v>
      </c>
      <c r="B5415" t="s">
        <v>347</v>
      </c>
      <c r="C5415" t="s">
        <v>347</v>
      </c>
      <c r="D5415" t="s">
        <v>347</v>
      </c>
      <c r="E5415" t="s">
        <v>162</v>
      </c>
      <c r="F5415" t="s">
        <v>163</v>
      </c>
      <c r="G5415" s="105">
        <v>18</v>
      </c>
      <c r="H5415" t="s">
        <v>360</v>
      </c>
      <c r="I5415" t="s">
        <v>422</v>
      </c>
      <c r="J5415" t="s">
        <v>426</v>
      </c>
      <c r="K5415" s="105">
        <v>17</v>
      </c>
      <c r="L5415" s="106">
        <v>7.3600001633167267E-3</v>
      </c>
      <c r="M5415" s="106">
        <v>8.6399996653199196E-3</v>
      </c>
      <c r="N5415" s="105">
        <v>182</v>
      </c>
      <c r="O5415" s="106">
        <v>1.4510000124573709E-2</v>
      </c>
      <c r="P5415" s="106">
        <v>1.882999949157238E-2</v>
      </c>
      <c r="Q5415" s="105">
        <v>3672</v>
      </c>
      <c r="R5415" s="106">
        <v>1.6140000894665722E-2</v>
      </c>
      <c r="S5415" s="107">
        <v>2.491999976336956E-2</v>
      </c>
    </row>
    <row r="5416" spans="1:19" x14ac:dyDescent="0.25">
      <c r="A5416" t="s">
        <v>331</v>
      </c>
      <c r="B5416" t="s">
        <v>347</v>
      </c>
      <c r="C5416" t="s">
        <v>347</v>
      </c>
      <c r="D5416" t="s">
        <v>347</v>
      </c>
      <c r="E5416" t="s">
        <v>162</v>
      </c>
      <c r="F5416" t="s">
        <v>163</v>
      </c>
      <c r="G5416" s="105">
        <v>18</v>
      </c>
      <c r="H5416" t="s">
        <v>360</v>
      </c>
      <c r="I5416" t="s">
        <v>422</v>
      </c>
      <c r="J5416" t="s">
        <v>427</v>
      </c>
      <c r="K5416" s="105">
        <v>9</v>
      </c>
      <c r="L5416" s="106">
        <v>3.899999894201756E-3</v>
      </c>
      <c r="M5416" s="106">
        <v>4.5699998736381531E-3</v>
      </c>
      <c r="N5416" s="105">
        <v>44</v>
      </c>
      <c r="O5416" s="106">
        <v>3.5099999513477091E-3</v>
      </c>
      <c r="P5416" s="106">
        <v>4.550000187009573E-3</v>
      </c>
      <c r="Q5416" s="105">
        <v>766</v>
      </c>
      <c r="R5416" s="106">
        <v>3.3700000494718552E-3</v>
      </c>
      <c r="S5416" s="107">
        <v>5.2000000141561031E-3</v>
      </c>
    </row>
    <row r="5417" spans="1:19" x14ac:dyDescent="0.25">
      <c r="A5417" t="s">
        <v>331</v>
      </c>
      <c r="B5417" t="s">
        <v>347</v>
      </c>
      <c r="C5417" t="s">
        <v>347</v>
      </c>
      <c r="D5417" t="s">
        <v>347</v>
      </c>
      <c r="E5417" t="s">
        <v>162</v>
      </c>
      <c r="F5417" t="s">
        <v>163</v>
      </c>
      <c r="G5417" s="105">
        <v>18</v>
      </c>
      <c r="H5417" t="s">
        <v>360</v>
      </c>
      <c r="I5417" t="s">
        <v>422</v>
      </c>
      <c r="J5417" t="s">
        <v>428</v>
      </c>
      <c r="K5417" s="105">
        <v>0</v>
      </c>
      <c r="L5417" s="106">
        <v>0</v>
      </c>
      <c r="M5417" s="106">
        <v>0</v>
      </c>
      <c r="N5417" s="105">
        <v>0</v>
      </c>
      <c r="O5417" s="106">
        <v>0</v>
      </c>
      <c r="P5417" s="106">
        <v>0</v>
      </c>
      <c r="Q5417" s="105">
        <v>12</v>
      </c>
      <c r="R5417" s="106">
        <v>4.9999998736893758E-5</v>
      </c>
      <c r="S5417" s="107">
        <v>7.9999997979030013E-5</v>
      </c>
    </row>
    <row r="5418" spans="1:19" x14ac:dyDescent="0.25">
      <c r="A5418" t="s">
        <v>331</v>
      </c>
      <c r="B5418" t="s">
        <v>347</v>
      </c>
      <c r="C5418" t="s">
        <v>347</v>
      </c>
      <c r="D5418" t="s">
        <v>347</v>
      </c>
      <c r="E5418" t="s">
        <v>162</v>
      </c>
      <c r="F5418" t="s">
        <v>163</v>
      </c>
      <c r="G5418">
        <v>18</v>
      </c>
      <c r="H5418" t="s">
        <v>360</v>
      </c>
      <c r="I5418" t="s">
        <v>430</v>
      </c>
      <c r="J5418" t="s">
        <v>434</v>
      </c>
      <c r="K5418">
        <v>52</v>
      </c>
      <c r="L5418" s="106">
        <v>2.250999957323074E-2</v>
      </c>
      <c r="M5418" s="106">
        <v>2.301999926567078E-2</v>
      </c>
      <c r="N5418">
        <v>237</v>
      </c>
      <c r="O5418" s="106">
        <v>1.889000087976456E-2</v>
      </c>
      <c r="P5418" s="106">
        <v>1.9740000367164608E-2</v>
      </c>
      <c r="Q5418">
        <v>4987</v>
      </c>
      <c r="R5418" s="106">
        <v>2.1919999271631241E-2</v>
      </c>
      <c r="S5418" s="106">
        <v>2.2490000352263451E-2</v>
      </c>
    </row>
    <row r="5419" spans="1:19" x14ac:dyDescent="0.25">
      <c r="A5419" t="s">
        <v>331</v>
      </c>
      <c r="B5419" t="s">
        <v>347</v>
      </c>
      <c r="C5419" t="s">
        <v>347</v>
      </c>
      <c r="D5419" t="s">
        <v>347</v>
      </c>
      <c r="E5419" t="s">
        <v>162</v>
      </c>
      <c r="F5419" t="s">
        <v>163</v>
      </c>
      <c r="G5419" s="105">
        <v>18</v>
      </c>
      <c r="H5419" t="s">
        <v>360</v>
      </c>
      <c r="I5419" t="s">
        <v>430</v>
      </c>
      <c r="J5419" t="s">
        <v>432</v>
      </c>
      <c r="K5419" s="105">
        <v>144</v>
      </c>
      <c r="L5419" s="106">
        <v>6.2339998781681061E-2</v>
      </c>
      <c r="M5419" s="106">
        <v>6.3749998807907104E-2</v>
      </c>
      <c r="N5419" s="105">
        <v>736</v>
      </c>
      <c r="O5419" s="106">
        <v>5.8660000562667847E-2</v>
      </c>
      <c r="P5419" s="106">
        <v>6.1310000717639923E-2</v>
      </c>
      <c r="Q5419" s="105">
        <v>18498</v>
      </c>
      <c r="R5419" s="106">
        <v>8.1320002675056458E-2</v>
      </c>
      <c r="S5419" s="107">
        <v>8.343999832868576E-2</v>
      </c>
    </row>
    <row r="5420" spans="1:19" x14ac:dyDescent="0.25">
      <c r="A5420" t="s">
        <v>331</v>
      </c>
      <c r="B5420" t="s">
        <v>347</v>
      </c>
      <c r="C5420" t="s">
        <v>347</v>
      </c>
      <c r="D5420" t="s">
        <v>347</v>
      </c>
      <c r="E5420" t="s">
        <v>162</v>
      </c>
      <c r="F5420" t="s">
        <v>163</v>
      </c>
      <c r="G5420" s="105">
        <v>18</v>
      </c>
      <c r="H5420" t="s">
        <v>360</v>
      </c>
      <c r="I5420" t="s">
        <v>430</v>
      </c>
      <c r="J5420" t="s">
        <v>435</v>
      </c>
      <c r="K5420" s="105">
        <v>10</v>
      </c>
      <c r="L5420" s="106">
        <v>4.3299999088048926E-3</v>
      </c>
      <c r="M5420" s="106">
        <v>4.4300002045929432E-3</v>
      </c>
      <c r="N5420" s="105">
        <v>74</v>
      </c>
      <c r="O5420" s="106">
        <v>5.9000002220273018E-3</v>
      </c>
      <c r="P5420" s="106">
        <v>6.1599998734891406E-3</v>
      </c>
      <c r="Q5420" s="105">
        <v>391</v>
      </c>
      <c r="R5420" s="106">
        <v>1.7199999419972301E-3</v>
      </c>
      <c r="S5420" s="107">
        <v>1.760000013746321E-3</v>
      </c>
    </row>
    <row r="5421" spans="1:19" x14ac:dyDescent="0.25">
      <c r="A5421" t="s">
        <v>331</v>
      </c>
      <c r="B5421" t="s">
        <v>347</v>
      </c>
      <c r="C5421" t="s">
        <v>347</v>
      </c>
      <c r="D5421" t="s">
        <v>347</v>
      </c>
      <c r="E5421" t="s">
        <v>162</v>
      </c>
      <c r="F5421" t="s">
        <v>163</v>
      </c>
      <c r="G5421">
        <v>18</v>
      </c>
      <c r="H5421" t="s">
        <v>360</v>
      </c>
      <c r="I5421" t="s">
        <v>430</v>
      </c>
      <c r="J5421" t="s">
        <v>436</v>
      </c>
      <c r="K5421">
        <v>60</v>
      </c>
      <c r="L5421" s="106">
        <v>2.5970000773668289E-2</v>
      </c>
      <c r="M5421" s="106">
        <v>2.6559999212622639E-2</v>
      </c>
      <c r="N5421">
        <v>324</v>
      </c>
      <c r="O5421" s="106">
        <v>2.5820000097155571E-2</v>
      </c>
      <c r="P5421" s="106">
        <v>2.6990000158548359E-2</v>
      </c>
      <c r="Q5421">
        <v>6784</v>
      </c>
      <c r="R5421" s="106">
        <v>2.9829999431967739E-2</v>
      </c>
      <c r="S5421" s="106">
        <v>3.060000017285347E-2</v>
      </c>
    </row>
    <row r="5422" spans="1:19" x14ac:dyDescent="0.25">
      <c r="A5422" t="s">
        <v>331</v>
      </c>
      <c r="B5422" t="s">
        <v>347</v>
      </c>
      <c r="C5422" t="s">
        <v>347</v>
      </c>
      <c r="D5422" t="s">
        <v>347</v>
      </c>
      <c r="E5422" t="s">
        <v>162</v>
      </c>
      <c r="F5422" t="s">
        <v>163</v>
      </c>
      <c r="G5422" s="105">
        <v>18</v>
      </c>
      <c r="H5422" t="s">
        <v>360</v>
      </c>
      <c r="I5422" t="s">
        <v>430</v>
      </c>
      <c r="J5422" t="s">
        <v>431</v>
      </c>
      <c r="K5422" s="105">
        <v>846</v>
      </c>
      <c r="L5422" s="106">
        <v>0.36623001098632813</v>
      </c>
      <c r="M5422" s="106">
        <v>0.37450000643730158</v>
      </c>
      <c r="N5422" s="105">
        <v>4728</v>
      </c>
      <c r="O5422" s="106">
        <v>0.37681999802589422</v>
      </c>
      <c r="P5422" s="106">
        <v>0.39383998513221741</v>
      </c>
      <c r="Q5422" s="105">
        <v>77035</v>
      </c>
      <c r="R5422" s="106">
        <v>0.33867999911308289</v>
      </c>
      <c r="S5422" s="107">
        <v>0.3474699854850769</v>
      </c>
    </row>
    <row r="5423" spans="1:19" x14ac:dyDescent="0.25">
      <c r="A5423" t="s">
        <v>331</v>
      </c>
      <c r="B5423" t="s">
        <v>347</v>
      </c>
      <c r="C5423" t="s">
        <v>347</v>
      </c>
      <c r="D5423" t="s">
        <v>347</v>
      </c>
      <c r="E5423" t="s">
        <v>162</v>
      </c>
      <c r="F5423" t="s">
        <v>163</v>
      </c>
      <c r="G5423" s="105">
        <v>18</v>
      </c>
      <c r="H5423" t="s">
        <v>360</v>
      </c>
      <c r="I5423" t="s">
        <v>430</v>
      </c>
      <c r="J5423" t="s">
        <v>502</v>
      </c>
      <c r="K5423" s="105">
        <v>1147</v>
      </c>
      <c r="L5423" s="106">
        <v>0.49654000997543329</v>
      </c>
      <c r="M5423" s="106">
        <v>0.50774997472763062</v>
      </c>
      <c r="N5423" s="105">
        <v>5906</v>
      </c>
      <c r="O5423" s="106">
        <v>0.47071000933647161</v>
      </c>
      <c r="P5423" s="106">
        <v>0.49195998907089228</v>
      </c>
      <c r="Q5423" s="105">
        <v>114008</v>
      </c>
      <c r="R5423" s="106">
        <v>0.5012199878692627</v>
      </c>
      <c r="S5423" s="107">
        <v>0.51424002647399902</v>
      </c>
    </row>
    <row r="5424" spans="1:19" x14ac:dyDescent="0.25">
      <c r="A5424" t="s">
        <v>331</v>
      </c>
      <c r="B5424" t="s">
        <v>347</v>
      </c>
      <c r="C5424" t="s">
        <v>347</v>
      </c>
      <c r="D5424" t="s">
        <v>347</v>
      </c>
      <c r="E5424" t="s">
        <v>162</v>
      </c>
      <c r="F5424" t="s">
        <v>163</v>
      </c>
      <c r="G5424">
        <v>18</v>
      </c>
      <c r="H5424" t="s">
        <v>360</v>
      </c>
      <c r="I5424" t="s">
        <v>430</v>
      </c>
      <c r="J5424" t="s">
        <v>86</v>
      </c>
      <c r="K5424">
        <v>51</v>
      </c>
      <c r="L5424" s="106">
        <v>2.208000048995018E-2</v>
      </c>
      <c r="N5424">
        <v>542</v>
      </c>
      <c r="O5424" s="106">
        <v>4.3200001120567322E-2</v>
      </c>
      <c r="Q5424">
        <v>5756</v>
      </c>
      <c r="R5424" s="106">
        <v>2.5310000404715541E-2</v>
      </c>
    </row>
    <row r="5425" spans="1:19" x14ac:dyDescent="0.25">
      <c r="A5425" t="s">
        <v>331</v>
      </c>
      <c r="B5425" t="s">
        <v>347</v>
      </c>
      <c r="C5425" t="s">
        <v>347</v>
      </c>
      <c r="D5425" t="s">
        <v>347</v>
      </c>
      <c r="E5425" t="s">
        <v>162</v>
      </c>
      <c r="F5425" t="s">
        <v>163</v>
      </c>
      <c r="G5425" s="105">
        <v>18</v>
      </c>
      <c r="H5425" t="s">
        <v>360</v>
      </c>
      <c r="I5425" t="s">
        <v>401</v>
      </c>
      <c r="J5425" t="s">
        <v>405</v>
      </c>
      <c r="K5425" s="105">
        <v>1788</v>
      </c>
      <c r="L5425" s="106">
        <v>0.77403002977371216</v>
      </c>
      <c r="M5425" s="106">
        <v>0.79220002889633179</v>
      </c>
      <c r="N5425" s="105">
        <v>9664</v>
      </c>
      <c r="O5425" s="106">
        <v>0.77021998167037964</v>
      </c>
      <c r="P5425" s="106">
        <v>0.79414999485015869</v>
      </c>
      <c r="Q5425" s="105">
        <v>171311</v>
      </c>
      <c r="R5425" s="106">
        <v>0.75314998626708984</v>
      </c>
      <c r="S5425" s="107">
        <v>0.77806001901626587</v>
      </c>
    </row>
    <row r="5426" spans="1:19" x14ac:dyDescent="0.25">
      <c r="A5426" t="s">
        <v>331</v>
      </c>
      <c r="B5426" t="s">
        <v>347</v>
      </c>
      <c r="C5426" t="s">
        <v>347</v>
      </c>
      <c r="D5426" t="s">
        <v>347</v>
      </c>
      <c r="E5426" t="s">
        <v>162</v>
      </c>
      <c r="F5426" t="s">
        <v>163</v>
      </c>
      <c r="G5426" s="105">
        <v>18</v>
      </c>
      <c r="H5426" t="s">
        <v>360</v>
      </c>
      <c r="I5426" t="s">
        <v>401</v>
      </c>
      <c r="J5426" t="s">
        <v>412</v>
      </c>
      <c r="K5426" s="105">
        <v>242</v>
      </c>
      <c r="L5426" s="106">
        <v>0.1047599986195564</v>
      </c>
      <c r="M5426" s="106">
        <v>0.10722000151872629</v>
      </c>
      <c r="N5426" s="105">
        <v>1197</v>
      </c>
      <c r="O5426" s="106">
        <v>9.5399998128414154E-2</v>
      </c>
      <c r="P5426" s="106">
        <v>9.8360002040863037E-2</v>
      </c>
      <c r="Q5426" s="105">
        <v>22313</v>
      </c>
      <c r="R5426" s="106">
        <v>9.8099999129772186E-2</v>
      </c>
      <c r="S5426" s="107">
        <v>0.10134000331163411</v>
      </c>
    </row>
    <row r="5427" spans="1:19" x14ac:dyDescent="0.25">
      <c r="A5427" t="s">
        <v>331</v>
      </c>
      <c r="B5427" t="s">
        <v>347</v>
      </c>
      <c r="C5427" t="s">
        <v>347</v>
      </c>
      <c r="D5427" t="s">
        <v>347</v>
      </c>
      <c r="E5427" t="s">
        <v>162</v>
      </c>
      <c r="F5427" t="s">
        <v>163</v>
      </c>
      <c r="G5427">
        <v>18</v>
      </c>
      <c r="H5427" t="s">
        <v>360</v>
      </c>
      <c r="I5427" t="s">
        <v>401</v>
      </c>
      <c r="J5427" t="s">
        <v>413</v>
      </c>
      <c r="K5427">
        <v>143</v>
      </c>
      <c r="L5427" s="106">
        <v>6.1900001019239433E-2</v>
      </c>
      <c r="M5427" s="106">
        <v>6.3359998166561127E-2</v>
      </c>
      <c r="N5427">
        <v>804</v>
      </c>
      <c r="O5427" s="106">
        <v>6.4079999923706055E-2</v>
      </c>
      <c r="P5427" s="106">
        <v>6.6069997847080231E-2</v>
      </c>
      <c r="Q5427">
        <v>15680</v>
      </c>
      <c r="R5427" s="106">
        <v>6.8939998745918274E-2</v>
      </c>
      <c r="S5427" s="106">
        <v>7.1220003068447113E-2</v>
      </c>
    </row>
    <row r="5428" spans="1:19" x14ac:dyDescent="0.25">
      <c r="A5428" t="s">
        <v>331</v>
      </c>
      <c r="B5428" t="s">
        <v>347</v>
      </c>
      <c r="C5428" t="s">
        <v>347</v>
      </c>
      <c r="D5428" t="s">
        <v>347</v>
      </c>
      <c r="E5428" t="s">
        <v>162</v>
      </c>
      <c r="F5428" t="s">
        <v>163</v>
      </c>
      <c r="G5428" s="105">
        <v>18</v>
      </c>
      <c r="H5428" t="s">
        <v>360</v>
      </c>
      <c r="I5428" t="s">
        <v>401</v>
      </c>
      <c r="J5428" t="s">
        <v>441</v>
      </c>
      <c r="K5428" s="105">
        <v>53</v>
      </c>
      <c r="L5428" s="106">
        <v>2.2940000519156459E-2</v>
      </c>
      <c r="N5428" s="105">
        <v>378</v>
      </c>
      <c r="O5428" s="106">
        <v>3.0130000784993172E-2</v>
      </c>
      <c r="Q5428" s="105">
        <v>7283</v>
      </c>
      <c r="R5428" s="106">
        <v>3.2019998878240592E-2</v>
      </c>
      <c r="S5428" s="107"/>
    </row>
    <row r="5429" spans="1:19" x14ac:dyDescent="0.25">
      <c r="A5429" t="s">
        <v>331</v>
      </c>
      <c r="B5429" t="s">
        <v>347</v>
      </c>
      <c r="C5429" t="s">
        <v>347</v>
      </c>
      <c r="D5429" t="s">
        <v>347</v>
      </c>
      <c r="E5429" t="s">
        <v>162</v>
      </c>
      <c r="F5429" t="s">
        <v>163</v>
      </c>
      <c r="G5429" s="105">
        <v>18</v>
      </c>
      <c r="H5429" t="s">
        <v>360</v>
      </c>
      <c r="I5429" t="s">
        <v>401</v>
      </c>
      <c r="J5429" t="s">
        <v>414</v>
      </c>
      <c r="K5429" s="105">
        <v>84</v>
      </c>
      <c r="L5429" s="106">
        <v>3.63599993288517E-2</v>
      </c>
      <c r="M5429" s="106">
        <v>3.7220001220703132E-2</v>
      </c>
      <c r="N5429" s="105">
        <v>504</v>
      </c>
      <c r="O5429" s="106">
        <v>4.0169999003410339E-2</v>
      </c>
      <c r="P5429" s="106">
        <v>4.1420001536607742E-2</v>
      </c>
      <c r="Q5429" s="105">
        <v>10872</v>
      </c>
      <c r="R5429" s="106">
        <v>4.7800000756978989E-2</v>
      </c>
      <c r="S5429" s="107">
        <v>4.9380000680685043E-2</v>
      </c>
    </row>
    <row r="5430" spans="1:19" x14ac:dyDescent="0.25">
      <c r="A5430" t="s">
        <v>331</v>
      </c>
      <c r="B5430" t="s">
        <v>347</v>
      </c>
      <c r="C5430" t="s">
        <v>347</v>
      </c>
      <c r="D5430" t="s">
        <v>347</v>
      </c>
      <c r="E5430" t="s">
        <v>170</v>
      </c>
      <c r="F5430" t="s">
        <v>335</v>
      </c>
      <c r="G5430">
        <v>18</v>
      </c>
      <c r="H5430" t="s">
        <v>360</v>
      </c>
      <c r="I5430" t="s">
        <v>349</v>
      </c>
      <c r="J5430" t="s">
        <v>350</v>
      </c>
      <c r="K5430">
        <v>0</v>
      </c>
      <c r="L5430" s="106">
        <v>0</v>
      </c>
      <c r="N5430">
        <v>49</v>
      </c>
      <c r="O5430" s="106">
        <v>3.9099999703466892E-3</v>
      </c>
      <c r="Q5430">
        <v>1130</v>
      </c>
      <c r="R5430" s="106">
        <v>4.9700001254677773E-3</v>
      </c>
    </row>
    <row r="5431" spans="1:19" x14ac:dyDescent="0.25">
      <c r="A5431" t="s">
        <v>331</v>
      </c>
      <c r="B5431" t="s">
        <v>347</v>
      </c>
      <c r="C5431" t="s">
        <v>347</v>
      </c>
      <c r="D5431" t="s">
        <v>347</v>
      </c>
      <c r="E5431" t="s">
        <v>170</v>
      </c>
      <c r="F5431" t="s">
        <v>335</v>
      </c>
      <c r="G5431" s="105">
        <v>18</v>
      </c>
      <c r="H5431" t="s">
        <v>360</v>
      </c>
      <c r="I5431" t="s">
        <v>349</v>
      </c>
      <c r="J5431" t="s">
        <v>368</v>
      </c>
      <c r="K5431" s="105">
        <v>21</v>
      </c>
      <c r="L5431" s="106">
        <v>2.552000060677528E-2</v>
      </c>
      <c r="N5431" s="105">
        <v>391</v>
      </c>
      <c r="O5431" s="106">
        <v>3.1160000711679459E-2</v>
      </c>
      <c r="Q5431" s="105">
        <v>8418</v>
      </c>
      <c r="R5431" s="106">
        <v>3.700999915599823E-2</v>
      </c>
      <c r="S5431" s="107"/>
    </row>
    <row r="5432" spans="1:19" x14ac:dyDescent="0.25">
      <c r="A5432" t="s">
        <v>331</v>
      </c>
      <c r="B5432" t="s">
        <v>347</v>
      </c>
      <c r="C5432" t="s">
        <v>347</v>
      </c>
      <c r="D5432" t="s">
        <v>347</v>
      </c>
      <c r="E5432" t="s">
        <v>170</v>
      </c>
      <c r="F5432" t="s">
        <v>335</v>
      </c>
      <c r="G5432" s="105">
        <v>18</v>
      </c>
      <c r="H5432" t="s">
        <v>360</v>
      </c>
      <c r="I5432" t="s">
        <v>349</v>
      </c>
      <c r="J5432" t="s">
        <v>369</v>
      </c>
      <c r="K5432" s="105">
        <v>80</v>
      </c>
      <c r="L5432" s="106">
        <v>9.7209997475147247E-2</v>
      </c>
      <c r="N5432" s="105">
        <v>1291</v>
      </c>
      <c r="O5432" s="106">
        <v>0.10288999974727631</v>
      </c>
      <c r="Q5432" s="105">
        <v>27454</v>
      </c>
      <c r="R5432" s="106">
        <v>0.1207000017166138</v>
      </c>
      <c r="S5432" s="107"/>
    </row>
    <row r="5433" spans="1:19" x14ac:dyDescent="0.25">
      <c r="A5433" t="s">
        <v>331</v>
      </c>
      <c r="B5433" t="s">
        <v>347</v>
      </c>
      <c r="C5433" t="s">
        <v>347</v>
      </c>
      <c r="D5433" t="s">
        <v>347</v>
      </c>
      <c r="E5433" t="s">
        <v>170</v>
      </c>
      <c r="F5433" t="s">
        <v>335</v>
      </c>
      <c r="G5433" s="105">
        <v>18</v>
      </c>
      <c r="H5433" t="s">
        <v>360</v>
      </c>
      <c r="I5433" t="s">
        <v>349</v>
      </c>
      <c r="J5433" t="s">
        <v>370</v>
      </c>
      <c r="K5433" s="105">
        <v>196</v>
      </c>
      <c r="L5433" s="106">
        <v>0.23815000057220459</v>
      </c>
      <c r="N5433" s="105">
        <v>3062</v>
      </c>
      <c r="O5433" s="106">
        <v>0.24403999745845789</v>
      </c>
      <c r="Q5433" s="105">
        <v>55879</v>
      </c>
      <c r="R5433" s="106">
        <v>0.24567000567913061</v>
      </c>
      <c r="S5433" s="107"/>
    </row>
    <row r="5434" spans="1:19" x14ac:dyDescent="0.25">
      <c r="A5434" t="s">
        <v>331</v>
      </c>
      <c r="B5434" t="s">
        <v>347</v>
      </c>
      <c r="C5434" t="s">
        <v>347</v>
      </c>
      <c r="D5434" t="s">
        <v>347</v>
      </c>
      <c r="E5434" t="s">
        <v>170</v>
      </c>
      <c r="F5434" t="s">
        <v>335</v>
      </c>
      <c r="G5434" s="105">
        <v>18</v>
      </c>
      <c r="H5434" t="s">
        <v>360</v>
      </c>
      <c r="I5434" t="s">
        <v>349</v>
      </c>
      <c r="J5434" t="s">
        <v>371</v>
      </c>
      <c r="K5434" s="105">
        <v>228</v>
      </c>
      <c r="L5434" s="106">
        <v>0.27704000473022461</v>
      </c>
      <c r="N5434" s="105">
        <v>3282</v>
      </c>
      <c r="O5434" s="106">
        <v>0.26157999038696289</v>
      </c>
      <c r="Q5434" s="105">
        <v>57982</v>
      </c>
      <c r="R5434" s="106">
        <v>0.25490999221801758</v>
      </c>
      <c r="S5434" s="107"/>
    </row>
    <row r="5435" spans="1:19" x14ac:dyDescent="0.25">
      <c r="A5435" t="s">
        <v>331</v>
      </c>
      <c r="B5435" t="s">
        <v>347</v>
      </c>
      <c r="C5435" t="s">
        <v>347</v>
      </c>
      <c r="D5435" t="s">
        <v>347</v>
      </c>
      <c r="E5435" t="s">
        <v>170</v>
      </c>
      <c r="F5435" t="s">
        <v>335</v>
      </c>
      <c r="G5435" s="105">
        <v>18</v>
      </c>
      <c r="H5435" t="s">
        <v>360</v>
      </c>
      <c r="I5435" t="s">
        <v>349</v>
      </c>
      <c r="J5435" t="s">
        <v>372</v>
      </c>
      <c r="K5435" s="105">
        <v>182</v>
      </c>
      <c r="L5435" s="106">
        <v>0.2211399972438812</v>
      </c>
      <c r="N5435" s="105">
        <v>2612</v>
      </c>
      <c r="O5435" s="106">
        <v>0.20817999541759491</v>
      </c>
      <c r="Q5435" s="105">
        <v>44765</v>
      </c>
      <c r="R5435" s="106">
        <v>0.19679999351501459</v>
      </c>
      <c r="S5435" s="107"/>
    </row>
    <row r="5436" spans="1:19" x14ac:dyDescent="0.25">
      <c r="A5436" t="s">
        <v>331</v>
      </c>
      <c r="B5436" t="s">
        <v>347</v>
      </c>
      <c r="C5436" t="s">
        <v>347</v>
      </c>
      <c r="D5436" t="s">
        <v>347</v>
      </c>
      <c r="E5436" t="s">
        <v>170</v>
      </c>
      <c r="F5436" t="s">
        <v>335</v>
      </c>
      <c r="G5436" s="105">
        <v>18</v>
      </c>
      <c r="H5436" t="s">
        <v>360</v>
      </c>
      <c r="I5436" t="s">
        <v>349</v>
      </c>
      <c r="J5436" t="s">
        <v>373</v>
      </c>
      <c r="K5436" s="105">
        <v>116</v>
      </c>
      <c r="L5436" s="106">
        <v>0.14094999432563779</v>
      </c>
      <c r="N5436" s="105">
        <v>1860</v>
      </c>
      <c r="O5436" s="106">
        <v>0.14824000000953669</v>
      </c>
      <c r="Q5436" s="105">
        <v>31831</v>
      </c>
      <c r="R5436" s="106">
        <v>0.1399399936199188</v>
      </c>
      <c r="S5436" s="107"/>
    </row>
    <row r="5437" spans="1:19" x14ac:dyDescent="0.25">
      <c r="A5437" t="s">
        <v>331</v>
      </c>
      <c r="B5437" t="s">
        <v>347</v>
      </c>
      <c r="C5437" t="s">
        <v>347</v>
      </c>
      <c r="D5437" t="s">
        <v>347</v>
      </c>
      <c r="E5437" t="s">
        <v>170</v>
      </c>
      <c r="F5437" t="s">
        <v>335</v>
      </c>
      <c r="G5437" s="105">
        <v>18</v>
      </c>
      <c r="H5437" t="s">
        <v>360</v>
      </c>
      <c r="I5437" t="s">
        <v>438</v>
      </c>
      <c r="J5437" t="s">
        <v>48</v>
      </c>
      <c r="K5437" s="105">
        <v>706</v>
      </c>
      <c r="L5437" s="106">
        <v>0.85784000158309937</v>
      </c>
      <c r="M5437" s="106">
        <v>0.87593001127243042</v>
      </c>
      <c r="N5437" s="105">
        <v>10430</v>
      </c>
      <c r="O5437" s="106">
        <v>0.83126997947692871</v>
      </c>
      <c r="P5437" s="106">
        <v>0.85710000991821289</v>
      </c>
      <c r="Q5437" s="105">
        <v>186401</v>
      </c>
      <c r="R5437" s="106">
        <v>0.81949001550674438</v>
      </c>
      <c r="S5437" s="107">
        <v>0.8465999960899353</v>
      </c>
    </row>
    <row r="5438" spans="1:19" x14ac:dyDescent="0.25">
      <c r="A5438" t="s">
        <v>331</v>
      </c>
      <c r="B5438" t="s">
        <v>347</v>
      </c>
      <c r="C5438" t="s">
        <v>347</v>
      </c>
      <c r="D5438" t="s">
        <v>347</v>
      </c>
      <c r="E5438" t="s">
        <v>170</v>
      </c>
      <c r="F5438" t="s">
        <v>335</v>
      </c>
      <c r="G5438" s="105">
        <v>18</v>
      </c>
      <c r="H5438" t="s">
        <v>360</v>
      </c>
      <c r="I5438" t="s">
        <v>438</v>
      </c>
      <c r="J5438" t="s">
        <v>42</v>
      </c>
      <c r="K5438" s="105">
        <v>66</v>
      </c>
      <c r="L5438" s="106">
        <v>8.0190002918243408E-2</v>
      </c>
      <c r="M5438" s="106">
        <v>8.1890001893043518E-2</v>
      </c>
      <c r="N5438" s="105">
        <v>1036</v>
      </c>
      <c r="O5438" s="106">
        <v>8.2570001482963562E-2</v>
      </c>
      <c r="P5438" s="106">
        <v>8.5129998624324799E-2</v>
      </c>
      <c r="Q5438" s="105">
        <v>20350</v>
      </c>
      <c r="R5438" s="106">
        <v>8.9469999074935913E-2</v>
      </c>
      <c r="S5438" s="107">
        <v>9.2430002987384796E-2</v>
      </c>
    </row>
    <row r="5439" spans="1:19" x14ac:dyDescent="0.25">
      <c r="A5439" t="s">
        <v>331</v>
      </c>
      <c r="B5439" t="s">
        <v>347</v>
      </c>
      <c r="C5439" t="s">
        <v>347</v>
      </c>
      <c r="D5439" t="s">
        <v>347</v>
      </c>
      <c r="E5439" t="s">
        <v>170</v>
      </c>
      <c r="F5439" t="s">
        <v>335</v>
      </c>
      <c r="G5439" s="105">
        <v>18</v>
      </c>
      <c r="H5439" t="s">
        <v>360</v>
      </c>
      <c r="I5439" t="s">
        <v>438</v>
      </c>
      <c r="J5439" t="s">
        <v>374</v>
      </c>
      <c r="K5439" s="105">
        <v>34</v>
      </c>
      <c r="L5439" s="106">
        <v>4.1310001164674759E-2</v>
      </c>
      <c r="M5439" s="106">
        <v>4.2180001735687263E-2</v>
      </c>
      <c r="N5439" s="105">
        <v>703</v>
      </c>
      <c r="O5439" s="106">
        <v>5.6030001491308212E-2</v>
      </c>
      <c r="P5439" s="106">
        <v>5.7769998908042908E-2</v>
      </c>
      <c r="Q5439" s="105">
        <v>13425</v>
      </c>
      <c r="R5439" s="106">
        <v>5.9020001441240311E-2</v>
      </c>
      <c r="S5439" s="107">
        <v>6.0970000922679901E-2</v>
      </c>
    </row>
    <row r="5440" spans="1:19" x14ac:dyDescent="0.25">
      <c r="A5440" t="s">
        <v>331</v>
      </c>
      <c r="B5440" t="s">
        <v>347</v>
      </c>
      <c r="C5440" t="s">
        <v>347</v>
      </c>
      <c r="D5440" t="s">
        <v>347</v>
      </c>
      <c r="E5440" t="s">
        <v>170</v>
      </c>
      <c r="F5440" t="s">
        <v>335</v>
      </c>
      <c r="G5440">
        <v>18</v>
      </c>
      <c r="H5440" t="s">
        <v>360</v>
      </c>
      <c r="I5440" t="s">
        <v>438</v>
      </c>
      <c r="J5440" t="s">
        <v>86</v>
      </c>
      <c r="K5440">
        <v>17</v>
      </c>
      <c r="L5440" s="106">
        <v>2.0659999921917919E-2</v>
      </c>
      <c r="N5440">
        <v>378</v>
      </c>
      <c r="O5440" s="106">
        <v>3.0130000784993172E-2</v>
      </c>
      <c r="Q5440">
        <v>7283</v>
      </c>
      <c r="R5440" s="106">
        <v>3.2019998878240592E-2</v>
      </c>
    </row>
    <row r="5441" spans="1:19" x14ac:dyDescent="0.25">
      <c r="A5441" t="s">
        <v>331</v>
      </c>
      <c r="B5441" t="s">
        <v>347</v>
      </c>
      <c r="C5441" t="s">
        <v>347</v>
      </c>
      <c r="D5441" t="s">
        <v>347</v>
      </c>
      <c r="E5441" t="s">
        <v>170</v>
      </c>
      <c r="F5441" t="s">
        <v>335</v>
      </c>
      <c r="G5441" s="105">
        <v>18</v>
      </c>
      <c r="H5441" t="s">
        <v>360</v>
      </c>
      <c r="I5441" t="s">
        <v>375</v>
      </c>
      <c r="J5441" t="s">
        <v>376</v>
      </c>
      <c r="K5441" s="105">
        <v>152</v>
      </c>
      <c r="L5441" s="106">
        <v>0.18468999862670901</v>
      </c>
      <c r="N5441" s="105">
        <v>2596</v>
      </c>
      <c r="O5441" s="106">
        <v>0.20690000057220459</v>
      </c>
      <c r="Q5441" s="105">
        <v>47189</v>
      </c>
      <c r="R5441" s="106">
        <v>0.20746000111103061</v>
      </c>
      <c r="S5441" s="107"/>
    </row>
    <row r="5442" spans="1:19" x14ac:dyDescent="0.25">
      <c r="A5442" t="s">
        <v>331</v>
      </c>
      <c r="B5442" t="s">
        <v>347</v>
      </c>
      <c r="C5442" t="s">
        <v>347</v>
      </c>
      <c r="D5442" t="s">
        <v>347</v>
      </c>
      <c r="E5442" t="s">
        <v>170</v>
      </c>
      <c r="F5442" t="s">
        <v>335</v>
      </c>
      <c r="G5442" s="105">
        <v>18</v>
      </c>
      <c r="H5442" t="s">
        <v>360</v>
      </c>
      <c r="I5442" t="s">
        <v>375</v>
      </c>
      <c r="J5442" t="s">
        <v>377</v>
      </c>
      <c r="K5442" s="105">
        <v>191</v>
      </c>
      <c r="L5442" s="106">
        <v>0.23207999765872961</v>
      </c>
      <c r="N5442" s="105">
        <v>2695</v>
      </c>
      <c r="O5442" s="106">
        <v>0.21479000151157379</v>
      </c>
      <c r="Q5442" s="105">
        <v>47420</v>
      </c>
      <c r="R5442" s="106">
        <v>0.20848000049591059</v>
      </c>
      <c r="S5442" s="107"/>
    </row>
    <row r="5443" spans="1:19" x14ac:dyDescent="0.25">
      <c r="A5443" t="s">
        <v>331</v>
      </c>
      <c r="B5443" t="s">
        <v>347</v>
      </c>
      <c r="C5443" t="s">
        <v>347</v>
      </c>
      <c r="D5443" t="s">
        <v>347</v>
      </c>
      <c r="E5443" t="s">
        <v>170</v>
      </c>
      <c r="F5443" t="s">
        <v>335</v>
      </c>
      <c r="G5443" s="105">
        <v>18</v>
      </c>
      <c r="H5443" t="s">
        <v>360</v>
      </c>
      <c r="I5443" t="s">
        <v>375</v>
      </c>
      <c r="J5443" t="s">
        <v>378</v>
      </c>
      <c r="K5443" s="105">
        <v>141</v>
      </c>
      <c r="L5443" s="106">
        <v>0.17132000625133509</v>
      </c>
      <c r="N5443" s="105">
        <v>1922</v>
      </c>
      <c r="O5443" s="106">
        <v>0.1531800031661987</v>
      </c>
      <c r="Q5443" s="105">
        <v>37332</v>
      </c>
      <c r="R5443" s="106">
        <v>0.1641300022602081</v>
      </c>
      <c r="S5443" s="107"/>
    </row>
    <row r="5444" spans="1:19" x14ac:dyDescent="0.25">
      <c r="A5444" t="s">
        <v>331</v>
      </c>
      <c r="B5444" t="s">
        <v>347</v>
      </c>
      <c r="C5444" t="s">
        <v>347</v>
      </c>
      <c r="D5444" t="s">
        <v>347</v>
      </c>
      <c r="E5444" t="s">
        <v>170</v>
      </c>
      <c r="F5444" t="s">
        <v>335</v>
      </c>
      <c r="G5444" s="105">
        <v>18</v>
      </c>
      <c r="H5444" t="s">
        <v>360</v>
      </c>
      <c r="I5444" t="s">
        <v>375</v>
      </c>
      <c r="J5444" t="s">
        <v>379</v>
      </c>
      <c r="K5444" s="105">
        <v>162</v>
      </c>
      <c r="L5444" s="106">
        <v>0.1968400031328201</v>
      </c>
      <c r="N5444" s="105">
        <v>2598</v>
      </c>
      <c r="O5444" s="106">
        <v>0.2070599943399429</v>
      </c>
      <c r="Q5444" s="105">
        <v>47525</v>
      </c>
      <c r="R5444" s="106">
        <v>0.20893999934196469</v>
      </c>
      <c r="S5444" s="107"/>
    </row>
    <row r="5445" spans="1:19" x14ac:dyDescent="0.25">
      <c r="A5445" t="s">
        <v>331</v>
      </c>
      <c r="B5445" t="s">
        <v>347</v>
      </c>
      <c r="C5445" t="s">
        <v>347</v>
      </c>
      <c r="D5445" t="s">
        <v>347</v>
      </c>
      <c r="E5445" t="s">
        <v>170</v>
      </c>
      <c r="F5445" t="s">
        <v>335</v>
      </c>
      <c r="G5445" s="105">
        <v>18</v>
      </c>
      <c r="H5445" t="s">
        <v>360</v>
      </c>
      <c r="I5445" t="s">
        <v>375</v>
      </c>
      <c r="J5445" t="s">
        <v>380</v>
      </c>
      <c r="K5445" s="105">
        <v>177</v>
      </c>
      <c r="L5445" s="106">
        <v>0.21506999433040619</v>
      </c>
      <c r="N5445" s="105">
        <v>2736</v>
      </c>
      <c r="O5445" s="106">
        <v>0.21806000173091891</v>
      </c>
      <c r="Q5445" s="105">
        <v>47993</v>
      </c>
      <c r="R5445" s="106">
        <v>0.210999995470047</v>
      </c>
      <c r="S5445" s="107"/>
    </row>
    <row r="5446" spans="1:19" x14ac:dyDescent="0.25">
      <c r="A5446" t="s">
        <v>331</v>
      </c>
      <c r="B5446" t="s">
        <v>347</v>
      </c>
      <c r="C5446" t="s">
        <v>347</v>
      </c>
      <c r="D5446" t="s">
        <v>347</v>
      </c>
      <c r="E5446" t="s">
        <v>170</v>
      </c>
      <c r="F5446" t="s">
        <v>335</v>
      </c>
      <c r="G5446" s="105">
        <v>18</v>
      </c>
      <c r="H5446" t="s">
        <v>360</v>
      </c>
      <c r="I5446" t="s">
        <v>381</v>
      </c>
      <c r="J5446" t="s">
        <v>382</v>
      </c>
      <c r="K5446" s="105">
        <v>26</v>
      </c>
      <c r="L5446" s="106">
        <v>3.1589999794960022E-2</v>
      </c>
      <c r="M5446" s="106">
        <v>3.3720001578330987E-2</v>
      </c>
      <c r="N5446" s="105">
        <v>378</v>
      </c>
      <c r="O5446" s="106">
        <v>3.0130000784993172E-2</v>
      </c>
      <c r="P5446" s="106">
        <v>3.3959999680519097E-2</v>
      </c>
      <c r="Q5446" s="105">
        <v>5423</v>
      </c>
      <c r="R5446" s="106">
        <v>2.384000085294247E-2</v>
      </c>
      <c r="S5446" s="107">
        <v>3.0780000612139698E-2</v>
      </c>
    </row>
    <row r="5447" spans="1:19" x14ac:dyDescent="0.25">
      <c r="A5447" t="s">
        <v>331</v>
      </c>
      <c r="B5447" t="s">
        <v>347</v>
      </c>
      <c r="C5447" t="s">
        <v>347</v>
      </c>
      <c r="D5447" t="s">
        <v>347</v>
      </c>
      <c r="E5447" t="s">
        <v>170</v>
      </c>
      <c r="F5447" t="s">
        <v>335</v>
      </c>
      <c r="G5447" s="105">
        <v>18</v>
      </c>
      <c r="H5447" t="s">
        <v>360</v>
      </c>
      <c r="I5447" t="s">
        <v>381</v>
      </c>
      <c r="J5447" t="s">
        <v>383</v>
      </c>
      <c r="K5447" s="105">
        <v>118</v>
      </c>
      <c r="L5447" s="106">
        <v>0.1433800011873245</v>
      </c>
      <c r="M5447" s="106">
        <v>0.1530500054359436</v>
      </c>
      <c r="N5447" s="105">
        <v>1904</v>
      </c>
      <c r="O5447" s="106">
        <v>0.15174999833106989</v>
      </c>
      <c r="P5447" s="106">
        <v>0.17103999853134161</v>
      </c>
      <c r="Q5447" s="105">
        <v>26007</v>
      </c>
      <c r="R5447" s="106">
        <v>0.11433999985456469</v>
      </c>
      <c r="S5447" s="107">
        <v>0.1476300060749054</v>
      </c>
    </row>
    <row r="5448" spans="1:19" x14ac:dyDescent="0.25">
      <c r="A5448" t="s">
        <v>331</v>
      </c>
      <c r="B5448" t="s">
        <v>347</v>
      </c>
      <c r="C5448" t="s">
        <v>347</v>
      </c>
      <c r="D5448" t="s">
        <v>347</v>
      </c>
      <c r="E5448" t="s">
        <v>170</v>
      </c>
      <c r="F5448" t="s">
        <v>335</v>
      </c>
      <c r="G5448" s="105">
        <v>18</v>
      </c>
      <c r="H5448" t="s">
        <v>360</v>
      </c>
      <c r="I5448" t="s">
        <v>381</v>
      </c>
      <c r="J5448" t="s">
        <v>384</v>
      </c>
      <c r="K5448" s="105">
        <v>627</v>
      </c>
      <c r="L5448" s="106">
        <v>0.76184999942779541</v>
      </c>
      <c r="M5448" s="106">
        <v>0.81322997808456421</v>
      </c>
      <c r="N5448" s="105">
        <v>8850</v>
      </c>
      <c r="O5448" s="106">
        <v>0.70534998178482056</v>
      </c>
      <c r="P5448" s="106">
        <v>0.79500997066497803</v>
      </c>
      <c r="Q5448" s="105">
        <v>144739</v>
      </c>
      <c r="R5448" s="106">
        <v>0.6363300085067749</v>
      </c>
      <c r="S5448" s="107">
        <v>0.82159000635147095</v>
      </c>
    </row>
    <row r="5449" spans="1:19" x14ac:dyDescent="0.25">
      <c r="A5449" t="s">
        <v>331</v>
      </c>
      <c r="B5449" t="s">
        <v>347</v>
      </c>
      <c r="C5449" t="s">
        <v>347</v>
      </c>
      <c r="D5449" t="s">
        <v>347</v>
      </c>
      <c r="E5449" t="s">
        <v>170</v>
      </c>
      <c r="F5449" t="s">
        <v>335</v>
      </c>
      <c r="G5449" s="105">
        <v>18</v>
      </c>
      <c r="H5449" t="s">
        <v>360</v>
      </c>
      <c r="I5449" t="s">
        <v>381</v>
      </c>
      <c r="J5449" t="s">
        <v>385</v>
      </c>
      <c r="K5449" s="105">
        <v>52</v>
      </c>
      <c r="L5449" s="106">
        <v>6.3179999589920044E-2</v>
      </c>
      <c r="N5449" s="105">
        <v>1415</v>
      </c>
      <c r="O5449" s="106">
        <v>0.1127799972891808</v>
      </c>
      <c r="Q5449" s="105">
        <v>51290</v>
      </c>
      <c r="R5449" s="106">
        <v>0.22549000382423401</v>
      </c>
      <c r="S5449" s="107"/>
    </row>
    <row r="5450" spans="1:19" x14ac:dyDescent="0.25">
      <c r="A5450" t="s">
        <v>331</v>
      </c>
      <c r="B5450" t="s">
        <v>347</v>
      </c>
      <c r="C5450" t="s">
        <v>347</v>
      </c>
      <c r="D5450" t="s">
        <v>347</v>
      </c>
      <c r="E5450" t="s">
        <v>170</v>
      </c>
      <c r="F5450" t="s">
        <v>335</v>
      </c>
      <c r="G5450" s="105">
        <v>18</v>
      </c>
      <c r="H5450" t="s">
        <v>360</v>
      </c>
      <c r="I5450" t="s">
        <v>386</v>
      </c>
      <c r="J5450" t="s">
        <v>387</v>
      </c>
      <c r="K5450" s="105">
        <v>2</v>
      </c>
      <c r="L5450" s="106">
        <v>2.430000109598041E-3</v>
      </c>
      <c r="M5450" s="106">
        <v>2.430000109598041E-3</v>
      </c>
      <c r="N5450" s="105">
        <v>410</v>
      </c>
      <c r="O5450" s="106">
        <v>3.2680001109838493E-2</v>
      </c>
      <c r="P5450" s="106">
        <v>3.4030001610517502E-2</v>
      </c>
      <c r="Q5450" s="105">
        <v>12181</v>
      </c>
      <c r="R5450" s="106">
        <v>5.3550001233816147E-2</v>
      </c>
      <c r="S5450" s="107">
        <v>5.4999999701976783E-2</v>
      </c>
    </row>
    <row r="5451" spans="1:19" x14ac:dyDescent="0.25">
      <c r="A5451" t="s">
        <v>331</v>
      </c>
      <c r="B5451" t="s">
        <v>347</v>
      </c>
      <c r="C5451" t="s">
        <v>347</v>
      </c>
      <c r="D5451" t="s">
        <v>347</v>
      </c>
      <c r="E5451" t="s">
        <v>170</v>
      </c>
      <c r="F5451" t="s">
        <v>335</v>
      </c>
      <c r="G5451" s="105">
        <v>18</v>
      </c>
      <c r="H5451" t="s">
        <v>360</v>
      </c>
      <c r="I5451" t="s">
        <v>386</v>
      </c>
      <c r="J5451" t="s">
        <v>388</v>
      </c>
      <c r="K5451" s="105">
        <v>0</v>
      </c>
      <c r="L5451" s="106">
        <v>0</v>
      </c>
      <c r="M5451" s="106">
        <v>0</v>
      </c>
      <c r="N5451" s="105">
        <v>148</v>
      </c>
      <c r="O5451" s="106">
        <v>1.18000004440546E-2</v>
      </c>
      <c r="P5451" s="106">
        <v>1.2280000373721119E-2</v>
      </c>
      <c r="Q5451" s="105">
        <v>6321</v>
      </c>
      <c r="R5451" s="106">
        <v>2.77900006622076E-2</v>
      </c>
      <c r="S5451" s="107">
        <v>2.8540000319480899E-2</v>
      </c>
    </row>
    <row r="5452" spans="1:19" x14ac:dyDescent="0.25">
      <c r="A5452" t="s">
        <v>331</v>
      </c>
      <c r="B5452" t="s">
        <v>347</v>
      </c>
      <c r="C5452" t="s">
        <v>347</v>
      </c>
      <c r="D5452" t="s">
        <v>347</v>
      </c>
      <c r="E5452" t="s">
        <v>170</v>
      </c>
      <c r="F5452" t="s">
        <v>335</v>
      </c>
      <c r="G5452" s="105">
        <v>18</v>
      </c>
      <c r="H5452" t="s">
        <v>360</v>
      </c>
      <c r="I5452" t="s">
        <v>386</v>
      </c>
      <c r="J5452" t="s">
        <v>85</v>
      </c>
      <c r="K5452" s="105">
        <v>2</v>
      </c>
      <c r="L5452" s="106">
        <v>2.430000109598041E-3</v>
      </c>
      <c r="M5452" s="106">
        <v>2.430000109598041E-3</v>
      </c>
      <c r="N5452" s="105">
        <v>335</v>
      </c>
      <c r="O5452" s="106">
        <v>2.669999934732914E-2</v>
      </c>
      <c r="P5452" s="106">
        <v>2.78099998831749E-2</v>
      </c>
      <c r="Q5452" s="105">
        <v>4872</v>
      </c>
      <c r="R5452" s="106">
        <v>2.1420000120997429E-2</v>
      </c>
      <c r="S5452" s="107">
        <v>2.199999988079071E-2</v>
      </c>
    </row>
    <row r="5453" spans="1:19" x14ac:dyDescent="0.25">
      <c r="A5453" t="s">
        <v>331</v>
      </c>
      <c r="B5453" t="s">
        <v>347</v>
      </c>
      <c r="C5453" t="s">
        <v>347</v>
      </c>
      <c r="D5453" t="s">
        <v>347</v>
      </c>
      <c r="E5453" t="s">
        <v>170</v>
      </c>
      <c r="F5453" t="s">
        <v>335</v>
      </c>
      <c r="G5453" s="105">
        <v>18</v>
      </c>
      <c r="H5453" t="s">
        <v>360</v>
      </c>
      <c r="I5453" t="s">
        <v>386</v>
      </c>
      <c r="J5453" t="s">
        <v>389</v>
      </c>
      <c r="K5453" s="105">
        <v>2</v>
      </c>
      <c r="L5453" s="106">
        <v>2.430000109598041E-3</v>
      </c>
      <c r="M5453" s="106">
        <v>2.430000109598041E-3</v>
      </c>
      <c r="N5453" s="105">
        <v>270</v>
      </c>
      <c r="O5453" s="106">
        <v>2.1519999951124191E-2</v>
      </c>
      <c r="P5453" s="106">
        <v>2.2409999743103981E-2</v>
      </c>
      <c r="Q5453" s="105">
        <v>4049</v>
      </c>
      <c r="R5453" s="106">
        <v>1.779999956488609E-2</v>
      </c>
      <c r="S5453" s="107">
        <v>1.8279999494552609E-2</v>
      </c>
    </row>
    <row r="5454" spans="1:19" x14ac:dyDescent="0.25">
      <c r="A5454" t="s">
        <v>331</v>
      </c>
      <c r="B5454" t="s">
        <v>347</v>
      </c>
      <c r="C5454" t="s">
        <v>347</v>
      </c>
      <c r="D5454" t="s">
        <v>347</v>
      </c>
      <c r="E5454" t="s">
        <v>170</v>
      </c>
      <c r="F5454" t="s">
        <v>335</v>
      </c>
      <c r="G5454" s="105">
        <v>18</v>
      </c>
      <c r="H5454" t="s">
        <v>360</v>
      </c>
      <c r="I5454" t="s">
        <v>386</v>
      </c>
      <c r="J5454" t="s">
        <v>86</v>
      </c>
      <c r="K5454" s="105">
        <v>0</v>
      </c>
      <c r="L5454" s="106">
        <v>0</v>
      </c>
      <c r="N5454" s="105">
        <v>499</v>
      </c>
      <c r="O5454" s="106">
        <v>3.976999968290329E-2</v>
      </c>
      <c r="Q5454" s="105">
        <v>5972</v>
      </c>
      <c r="R5454" s="106">
        <v>2.6259999722242359E-2</v>
      </c>
      <c r="S5454" s="107"/>
    </row>
    <row r="5455" spans="1:19" x14ac:dyDescent="0.25">
      <c r="A5455" t="s">
        <v>331</v>
      </c>
      <c r="B5455" t="s">
        <v>347</v>
      </c>
      <c r="C5455" t="s">
        <v>347</v>
      </c>
      <c r="D5455" t="s">
        <v>347</v>
      </c>
      <c r="E5455" t="s">
        <v>170</v>
      </c>
      <c r="F5455" t="s">
        <v>335</v>
      </c>
      <c r="G5455" s="105">
        <v>18</v>
      </c>
      <c r="H5455" t="s">
        <v>360</v>
      </c>
      <c r="I5455" t="s">
        <v>386</v>
      </c>
      <c r="J5455" t="s">
        <v>84</v>
      </c>
      <c r="K5455" s="105">
        <v>817</v>
      </c>
      <c r="L5455" s="106">
        <v>0.99270999431610107</v>
      </c>
      <c r="M5455" s="106">
        <v>0.99270999431610107</v>
      </c>
      <c r="N5455" s="105">
        <v>10885</v>
      </c>
      <c r="O5455" s="106">
        <v>0.86754000186920166</v>
      </c>
      <c r="P5455" s="106">
        <v>0.90346997976303101</v>
      </c>
      <c r="Q5455" s="105">
        <v>194064</v>
      </c>
      <c r="R5455" s="106">
        <v>0.85317999124526978</v>
      </c>
      <c r="S5455" s="107">
        <v>0.87619000673294067</v>
      </c>
    </row>
    <row r="5456" spans="1:19" x14ac:dyDescent="0.25">
      <c r="A5456" t="s">
        <v>331</v>
      </c>
      <c r="B5456" t="s">
        <v>347</v>
      </c>
      <c r="C5456" t="s">
        <v>347</v>
      </c>
      <c r="D5456" t="s">
        <v>347</v>
      </c>
      <c r="E5456" t="s">
        <v>170</v>
      </c>
      <c r="F5456" t="s">
        <v>335</v>
      </c>
      <c r="G5456">
        <v>18</v>
      </c>
      <c r="H5456" t="s">
        <v>360</v>
      </c>
      <c r="I5456" t="s">
        <v>419</v>
      </c>
      <c r="J5456" t="s">
        <v>390</v>
      </c>
      <c r="K5456">
        <v>52</v>
      </c>
      <c r="L5456" s="106">
        <v>6.3179999589920044E-2</v>
      </c>
      <c r="N5456">
        <v>1415</v>
      </c>
      <c r="O5456" s="106">
        <v>0.1127799972891808</v>
      </c>
      <c r="Q5456">
        <v>51290</v>
      </c>
      <c r="R5456" s="106">
        <v>0.22549000382423401</v>
      </c>
    </row>
    <row r="5457" spans="1:19" x14ac:dyDescent="0.25">
      <c r="A5457" t="s">
        <v>331</v>
      </c>
      <c r="B5457" t="s">
        <v>347</v>
      </c>
      <c r="C5457" t="s">
        <v>347</v>
      </c>
      <c r="D5457" t="s">
        <v>347</v>
      </c>
      <c r="E5457" t="s">
        <v>170</v>
      </c>
      <c r="F5457" t="s">
        <v>335</v>
      </c>
      <c r="G5457" s="105">
        <v>18</v>
      </c>
      <c r="H5457" t="s">
        <v>360</v>
      </c>
      <c r="I5457" t="s">
        <v>419</v>
      </c>
      <c r="J5457" t="s">
        <v>391</v>
      </c>
      <c r="K5457" s="105">
        <v>118</v>
      </c>
      <c r="L5457" s="106">
        <v>0.1433800011873245</v>
      </c>
      <c r="M5457" s="106">
        <v>0.1530500054359436</v>
      </c>
      <c r="N5457" s="105">
        <v>1904</v>
      </c>
      <c r="O5457" s="106">
        <v>0.15174999833106989</v>
      </c>
      <c r="P5457" s="106">
        <v>0.17103999853134161</v>
      </c>
      <c r="Q5457" s="105">
        <v>26007</v>
      </c>
      <c r="R5457" s="106">
        <v>0.11433999985456469</v>
      </c>
      <c r="S5457" s="107">
        <v>0.1476300060749054</v>
      </c>
    </row>
    <row r="5458" spans="1:19" x14ac:dyDescent="0.25">
      <c r="A5458" t="s">
        <v>331</v>
      </c>
      <c r="B5458" t="s">
        <v>347</v>
      </c>
      <c r="C5458" t="s">
        <v>347</v>
      </c>
      <c r="D5458" t="s">
        <v>347</v>
      </c>
      <c r="E5458" t="s">
        <v>170</v>
      </c>
      <c r="F5458" t="s">
        <v>335</v>
      </c>
      <c r="G5458" s="105">
        <v>18</v>
      </c>
      <c r="H5458" t="s">
        <v>360</v>
      </c>
      <c r="I5458" t="s">
        <v>419</v>
      </c>
      <c r="J5458" t="s">
        <v>392</v>
      </c>
      <c r="K5458" s="105">
        <v>278</v>
      </c>
      <c r="L5458" s="106">
        <v>0.33779001235961909</v>
      </c>
      <c r="M5458" s="106">
        <v>0.36057001352310181</v>
      </c>
      <c r="N5458" s="105">
        <v>4071</v>
      </c>
      <c r="O5458" s="106">
        <v>0.32445999979972839</v>
      </c>
      <c r="P5458" s="106">
        <v>0.36570000648498541</v>
      </c>
      <c r="Q5458" s="105">
        <v>69347</v>
      </c>
      <c r="R5458" s="106">
        <v>0.30487999320030212</v>
      </c>
      <c r="S5458" s="107">
        <v>0.39364001154899603</v>
      </c>
    </row>
    <row r="5459" spans="1:19" x14ac:dyDescent="0.25">
      <c r="A5459" t="s">
        <v>331</v>
      </c>
      <c r="B5459" t="s">
        <v>347</v>
      </c>
      <c r="C5459" t="s">
        <v>347</v>
      </c>
      <c r="D5459" t="s">
        <v>347</v>
      </c>
      <c r="E5459" t="s">
        <v>170</v>
      </c>
      <c r="F5459" t="s">
        <v>335</v>
      </c>
      <c r="G5459" s="105">
        <v>18</v>
      </c>
      <c r="H5459" t="s">
        <v>360</v>
      </c>
      <c r="I5459" t="s">
        <v>419</v>
      </c>
      <c r="J5459" t="s">
        <v>393</v>
      </c>
      <c r="K5459" s="105">
        <v>314</v>
      </c>
      <c r="L5459" s="106">
        <v>0.38152998685836792</v>
      </c>
      <c r="M5459" s="106">
        <v>0.40726000070571899</v>
      </c>
      <c r="N5459" s="105">
        <v>4255</v>
      </c>
      <c r="O5459" s="106">
        <v>0.33912000060081482</v>
      </c>
      <c r="P5459" s="106">
        <v>0.3822300136089325</v>
      </c>
      <c r="Q5459" s="105">
        <v>66079</v>
      </c>
      <c r="R5459" s="106">
        <v>0.29050999879837042</v>
      </c>
      <c r="S5459" s="107">
        <v>0.37509000301361078</v>
      </c>
    </row>
    <row r="5460" spans="1:19" x14ac:dyDescent="0.25">
      <c r="A5460" t="s">
        <v>331</v>
      </c>
      <c r="B5460" t="s">
        <v>347</v>
      </c>
      <c r="C5460" t="s">
        <v>347</v>
      </c>
      <c r="D5460" t="s">
        <v>347</v>
      </c>
      <c r="E5460" t="s">
        <v>170</v>
      </c>
      <c r="F5460" t="s">
        <v>335</v>
      </c>
      <c r="G5460" s="105">
        <v>18</v>
      </c>
      <c r="H5460" t="s">
        <v>360</v>
      </c>
      <c r="I5460" t="s">
        <v>419</v>
      </c>
      <c r="J5460" t="s">
        <v>394</v>
      </c>
      <c r="K5460" s="105">
        <v>61</v>
      </c>
      <c r="L5460" s="106">
        <v>7.4120000004768372E-2</v>
      </c>
      <c r="M5460" s="106">
        <v>7.9120002686977386E-2</v>
      </c>
      <c r="N5460" s="105">
        <v>902</v>
      </c>
      <c r="O5460" s="106">
        <v>7.1889996528625488E-2</v>
      </c>
      <c r="P5460" s="106">
        <v>8.1029996275901794E-2</v>
      </c>
      <c r="Q5460" s="105">
        <v>14736</v>
      </c>
      <c r="R5460" s="106">
        <v>6.4790003001689911E-2</v>
      </c>
      <c r="S5460" s="107">
        <v>8.3650000393390656E-2</v>
      </c>
    </row>
    <row r="5461" spans="1:19" x14ac:dyDescent="0.25">
      <c r="A5461" t="s">
        <v>331</v>
      </c>
      <c r="B5461" t="s">
        <v>347</v>
      </c>
      <c r="C5461" t="s">
        <v>347</v>
      </c>
      <c r="D5461" t="s">
        <v>347</v>
      </c>
      <c r="E5461" t="s">
        <v>170</v>
      </c>
      <c r="F5461" t="s">
        <v>335</v>
      </c>
      <c r="G5461">
        <v>18</v>
      </c>
      <c r="H5461" t="s">
        <v>360</v>
      </c>
      <c r="I5461" t="s">
        <v>439</v>
      </c>
      <c r="J5461" t="s">
        <v>440</v>
      </c>
      <c r="K5461">
        <v>52</v>
      </c>
      <c r="L5461" s="106">
        <v>6.3179999589920044E-2</v>
      </c>
      <c r="N5461">
        <v>1415</v>
      </c>
      <c r="O5461" s="106">
        <v>0.1127799972891808</v>
      </c>
      <c r="Q5461">
        <v>51290</v>
      </c>
      <c r="R5461" s="106">
        <v>0.22549000382423401</v>
      </c>
    </row>
    <row r="5462" spans="1:19" x14ac:dyDescent="0.25">
      <c r="A5462" t="s">
        <v>331</v>
      </c>
      <c r="B5462" t="s">
        <v>347</v>
      </c>
      <c r="C5462" t="s">
        <v>347</v>
      </c>
      <c r="D5462" t="s">
        <v>347</v>
      </c>
      <c r="E5462" t="s">
        <v>170</v>
      </c>
      <c r="F5462" t="s">
        <v>335</v>
      </c>
      <c r="G5462">
        <v>18</v>
      </c>
      <c r="H5462" t="s">
        <v>360</v>
      </c>
      <c r="I5462" t="s">
        <v>439</v>
      </c>
      <c r="J5462" t="s">
        <v>442</v>
      </c>
      <c r="K5462">
        <v>771</v>
      </c>
      <c r="L5462" s="106">
        <v>0.93681997060775757</v>
      </c>
      <c r="M5462" s="106">
        <v>1</v>
      </c>
      <c r="N5462">
        <v>11132</v>
      </c>
      <c r="O5462" s="106">
        <v>0.88722002506256104</v>
      </c>
      <c r="P5462" s="106">
        <v>1</v>
      </c>
      <c r="Q5462">
        <v>176169</v>
      </c>
      <c r="R5462" s="106">
        <v>0.77451002597808838</v>
      </c>
      <c r="S5462" s="106">
        <v>1</v>
      </c>
    </row>
    <row r="5463" spans="1:19" x14ac:dyDescent="0.25">
      <c r="A5463" t="s">
        <v>331</v>
      </c>
      <c r="B5463" t="s">
        <v>347</v>
      </c>
      <c r="C5463" t="s">
        <v>347</v>
      </c>
      <c r="D5463" t="s">
        <v>347</v>
      </c>
      <c r="E5463" t="s">
        <v>170</v>
      </c>
      <c r="F5463" t="s">
        <v>335</v>
      </c>
      <c r="G5463" s="105">
        <v>18</v>
      </c>
      <c r="H5463" t="s">
        <v>360</v>
      </c>
      <c r="I5463" t="s">
        <v>395</v>
      </c>
      <c r="J5463" t="s">
        <v>396</v>
      </c>
      <c r="K5463" s="105">
        <v>821</v>
      </c>
      <c r="L5463" s="106">
        <v>0.9975699782371521</v>
      </c>
      <c r="N5463" s="105">
        <v>12456</v>
      </c>
      <c r="O5463" s="106">
        <v>0.99274998903274536</v>
      </c>
      <c r="Q5463" s="105">
        <v>225832</v>
      </c>
      <c r="R5463" s="106">
        <v>0.99285000562667847</v>
      </c>
      <c r="S5463" s="107"/>
    </row>
    <row r="5464" spans="1:19" x14ac:dyDescent="0.25">
      <c r="A5464" t="s">
        <v>331</v>
      </c>
      <c r="B5464" t="s">
        <v>347</v>
      </c>
      <c r="C5464" t="s">
        <v>347</v>
      </c>
      <c r="D5464" t="s">
        <v>347</v>
      </c>
      <c r="E5464" t="s">
        <v>170</v>
      </c>
      <c r="F5464" t="s">
        <v>335</v>
      </c>
      <c r="G5464" s="105">
        <v>18</v>
      </c>
      <c r="H5464" t="s">
        <v>360</v>
      </c>
      <c r="I5464" t="s">
        <v>395</v>
      </c>
      <c r="J5464" t="s">
        <v>397</v>
      </c>
      <c r="K5464" s="105">
        <v>2</v>
      </c>
      <c r="L5464" s="106">
        <v>2.430000109598041E-3</v>
      </c>
      <c r="N5464" s="105">
        <v>91</v>
      </c>
      <c r="O5464" s="106">
        <v>7.2499997913837433E-3</v>
      </c>
      <c r="Q5464" s="105">
        <v>1627</v>
      </c>
      <c r="R5464" s="106">
        <v>7.1499999612569809E-3</v>
      </c>
      <c r="S5464" s="107"/>
    </row>
    <row r="5465" spans="1:19" x14ac:dyDescent="0.25">
      <c r="A5465" t="s">
        <v>331</v>
      </c>
      <c r="B5465" t="s">
        <v>347</v>
      </c>
      <c r="C5465" t="s">
        <v>347</v>
      </c>
      <c r="D5465" t="s">
        <v>347</v>
      </c>
      <c r="E5465" t="s">
        <v>170</v>
      </c>
      <c r="F5465" t="s">
        <v>335</v>
      </c>
      <c r="G5465" s="105">
        <v>18</v>
      </c>
      <c r="H5465" t="s">
        <v>360</v>
      </c>
      <c r="I5465" t="s">
        <v>398</v>
      </c>
      <c r="J5465" t="s">
        <v>399</v>
      </c>
      <c r="K5465" s="105">
        <v>87</v>
      </c>
      <c r="L5465" s="106">
        <v>0.10570999979972839</v>
      </c>
      <c r="N5465" s="105">
        <v>912</v>
      </c>
      <c r="O5465" s="106">
        <v>7.2690002620220184E-2</v>
      </c>
      <c r="Q5465" s="105">
        <v>32785</v>
      </c>
      <c r="R5465" s="106">
        <v>0.14414000511169431</v>
      </c>
      <c r="S5465" s="107"/>
    </row>
    <row r="5466" spans="1:19" x14ac:dyDescent="0.25">
      <c r="A5466" t="s">
        <v>331</v>
      </c>
      <c r="B5466" t="s">
        <v>347</v>
      </c>
      <c r="C5466" t="s">
        <v>347</v>
      </c>
      <c r="D5466" t="s">
        <v>347</v>
      </c>
      <c r="E5466" t="s">
        <v>170</v>
      </c>
      <c r="F5466" t="s">
        <v>335</v>
      </c>
      <c r="G5466" s="105">
        <v>18</v>
      </c>
      <c r="H5466" t="s">
        <v>360</v>
      </c>
      <c r="I5466" t="s">
        <v>398</v>
      </c>
      <c r="J5466" t="s">
        <v>41</v>
      </c>
      <c r="K5466" s="105">
        <v>303</v>
      </c>
      <c r="L5466" s="106">
        <v>0.36816999316215521</v>
      </c>
      <c r="N5466" s="105">
        <v>1912</v>
      </c>
      <c r="O5466" s="106">
        <v>0.1523900032043457</v>
      </c>
      <c r="Q5466" s="105">
        <v>40324</v>
      </c>
      <c r="R5466" s="106">
        <v>0.177279993891716</v>
      </c>
      <c r="S5466" s="107"/>
    </row>
    <row r="5467" spans="1:19" x14ac:dyDescent="0.25">
      <c r="A5467" t="s">
        <v>331</v>
      </c>
      <c r="B5467" t="s">
        <v>347</v>
      </c>
      <c r="C5467" t="s">
        <v>347</v>
      </c>
      <c r="D5467" t="s">
        <v>347</v>
      </c>
      <c r="E5467" t="s">
        <v>170</v>
      </c>
      <c r="F5467" t="s">
        <v>335</v>
      </c>
      <c r="G5467" s="105">
        <v>18</v>
      </c>
      <c r="H5467" t="s">
        <v>360</v>
      </c>
      <c r="I5467" t="s">
        <v>398</v>
      </c>
      <c r="J5467" t="s">
        <v>40</v>
      </c>
      <c r="K5467" s="105">
        <v>221</v>
      </c>
      <c r="L5467" s="106">
        <v>0.26853001117706299</v>
      </c>
      <c r="N5467" s="105">
        <v>2692</v>
      </c>
      <c r="O5467" s="106">
        <v>0.21455000340938571</v>
      </c>
      <c r="Q5467" s="105">
        <v>47952</v>
      </c>
      <c r="R5467" s="106">
        <v>0.21082000434398651</v>
      </c>
      <c r="S5467" s="107"/>
    </row>
    <row r="5468" spans="1:19" x14ac:dyDescent="0.25">
      <c r="A5468" t="s">
        <v>331</v>
      </c>
      <c r="B5468" t="s">
        <v>347</v>
      </c>
      <c r="C5468" t="s">
        <v>347</v>
      </c>
      <c r="D5468" t="s">
        <v>347</v>
      </c>
      <c r="E5468" t="s">
        <v>170</v>
      </c>
      <c r="F5468" t="s">
        <v>335</v>
      </c>
      <c r="G5468" s="105">
        <v>18</v>
      </c>
      <c r="H5468" t="s">
        <v>360</v>
      </c>
      <c r="I5468" t="s">
        <v>398</v>
      </c>
      <c r="J5468" t="s">
        <v>39</v>
      </c>
      <c r="K5468" s="105">
        <v>173</v>
      </c>
      <c r="L5468" s="106">
        <v>0.210209995508194</v>
      </c>
      <c r="N5468" s="105">
        <v>3170</v>
      </c>
      <c r="O5468" s="106">
        <v>0.25264999270439148</v>
      </c>
      <c r="Q5468" s="105">
        <v>51770</v>
      </c>
      <c r="R5468" s="106">
        <v>0.22759999334812159</v>
      </c>
      <c r="S5468" s="107"/>
    </row>
    <row r="5469" spans="1:19" x14ac:dyDescent="0.25">
      <c r="A5469" t="s">
        <v>331</v>
      </c>
      <c r="B5469" t="s">
        <v>347</v>
      </c>
      <c r="C5469" t="s">
        <v>347</v>
      </c>
      <c r="D5469" t="s">
        <v>347</v>
      </c>
      <c r="E5469" t="s">
        <v>170</v>
      </c>
      <c r="F5469" t="s">
        <v>335</v>
      </c>
      <c r="G5469" s="105">
        <v>18</v>
      </c>
      <c r="H5469" t="s">
        <v>360</v>
      </c>
      <c r="I5469" t="s">
        <v>398</v>
      </c>
      <c r="J5469" t="s">
        <v>400</v>
      </c>
      <c r="K5469" s="105">
        <v>39</v>
      </c>
      <c r="L5469" s="106">
        <v>4.7389999032020569E-2</v>
      </c>
      <c r="N5469" s="105">
        <v>3861</v>
      </c>
      <c r="O5469" s="106">
        <v>0.30772000551223749</v>
      </c>
      <c r="Q5469" s="105">
        <v>54628</v>
      </c>
      <c r="R5469" s="106">
        <v>0.24017000198364261</v>
      </c>
      <c r="S5469" s="107"/>
    </row>
    <row r="5470" spans="1:19" x14ac:dyDescent="0.25">
      <c r="A5470" t="s">
        <v>331</v>
      </c>
      <c r="B5470" t="s">
        <v>347</v>
      </c>
      <c r="C5470" t="s">
        <v>347</v>
      </c>
      <c r="D5470" t="s">
        <v>347</v>
      </c>
      <c r="E5470" t="s">
        <v>170</v>
      </c>
      <c r="F5470" t="s">
        <v>335</v>
      </c>
      <c r="G5470" s="105">
        <v>18</v>
      </c>
      <c r="H5470" t="s">
        <v>360</v>
      </c>
      <c r="I5470" t="s">
        <v>422</v>
      </c>
      <c r="J5470" t="s">
        <v>429</v>
      </c>
      <c r="K5470" s="105">
        <v>76</v>
      </c>
      <c r="L5470" s="106">
        <v>9.2349998652935028E-2</v>
      </c>
      <c r="N5470" s="105">
        <v>2881</v>
      </c>
      <c r="O5470" s="106">
        <v>0.2296199947595596</v>
      </c>
      <c r="Q5470" s="105">
        <v>80101</v>
      </c>
      <c r="R5470" s="106">
        <v>0.3521600067615509</v>
      </c>
      <c r="S5470" s="107"/>
    </row>
    <row r="5471" spans="1:19" x14ac:dyDescent="0.25">
      <c r="A5471" t="s">
        <v>331</v>
      </c>
      <c r="B5471" t="s">
        <v>347</v>
      </c>
      <c r="C5471" t="s">
        <v>347</v>
      </c>
      <c r="D5471" t="s">
        <v>347</v>
      </c>
      <c r="E5471" t="s">
        <v>170</v>
      </c>
      <c r="F5471" t="s">
        <v>335</v>
      </c>
      <c r="G5471" s="105">
        <v>18</v>
      </c>
      <c r="H5471" t="s">
        <v>360</v>
      </c>
      <c r="I5471" t="s">
        <v>422</v>
      </c>
      <c r="J5471" t="s">
        <v>423</v>
      </c>
      <c r="K5471" s="105">
        <v>619</v>
      </c>
      <c r="L5471" s="106">
        <v>0.75212997198104858</v>
      </c>
      <c r="M5471" s="106">
        <v>0.82864999771118164</v>
      </c>
      <c r="N5471" s="105">
        <v>7505</v>
      </c>
      <c r="O5471" s="106">
        <v>0.59815001487731934</v>
      </c>
      <c r="P5471" s="106">
        <v>0.77643001079559326</v>
      </c>
      <c r="Q5471" s="105">
        <v>119646</v>
      </c>
      <c r="R5471" s="106">
        <v>0.52600997686386108</v>
      </c>
      <c r="S5471" s="107">
        <v>0.81194001436233521</v>
      </c>
    </row>
    <row r="5472" spans="1:19" x14ac:dyDescent="0.25">
      <c r="A5472" t="s">
        <v>331</v>
      </c>
      <c r="B5472" t="s">
        <v>347</v>
      </c>
      <c r="C5472" t="s">
        <v>347</v>
      </c>
      <c r="D5472" t="s">
        <v>347</v>
      </c>
      <c r="E5472" t="s">
        <v>170</v>
      </c>
      <c r="F5472" t="s">
        <v>335</v>
      </c>
      <c r="G5472" s="105">
        <v>18</v>
      </c>
      <c r="H5472" t="s">
        <v>360</v>
      </c>
      <c r="I5472" t="s">
        <v>422</v>
      </c>
      <c r="J5472" t="s">
        <v>424</v>
      </c>
      <c r="K5472" s="105">
        <v>77</v>
      </c>
      <c r="L5472" s="106">
        <v>9.3560002744197845E-2</v>
      </c>
      <c r="M5472" s="106">
        <v>0.1030799970030785</v>
      </c>
      <c r="N5472" s="105">
        <v>1445</v>
      </c>
      <c r="O5472" s="106">
        <v>0.11517000198364261</v>
      </c>
      <c r="P5472" s="106">
        <v>0.14948999881744379</v>
      </c>
      <c r="Q5472" s="105">
        <v>17180</v>
      </c>
      <c r="R5472" s="106">
        <v>7.5530000030994415E-2</v>
      </c>
      <c r="S5472" s="107">
        <v>0.11659000068902969</v>
      </c>
    </row>
    <row r="5473" spans="1:19" x14ac:dyDescent="0.25">
      <c r="A5473" t="s">
        <v>331</v>
      </c>
      <c r="B5473" t="s">
        <v>347</v>
      </c>
      <c r="C5473" t="s">
        <v>347</v>
      </c>
      <c r="D5473" t="s">
        <v>347</v>
      </c>
      <c r="E5473" t="s">
        <v>170</v>
      </c>
      <c r="F5473" t="s">
        <v>335</v>
      </c>
      <c r="G5473" s="105">
        <v>18</v>
      </c>
      <c r="H5473" t="s">
        <v>360</v>
      </c>
      <c r="I5473" t="s">
        <v>422</v>
      </c>
      <c r="J5473" t="s">
        <v>425</v>
      </c>
      <c r="K5473" s="105">
        <v>37</v>
      </c>
      <c r="L5473" s="106">
        <v>4.4959999620914459E-2</v>
      </c>
      <c r="M5473" s="106">
        <v>4.9529999494552612E-2</v>
      </c>
      <c r="N5473" s="105">
        <v>490</v>
      </c>
      <c r="O5473" s="106">
        <v>3.905000165104866E-2</v>
      </c>
      <c r="P5473" s="106">
        <v>5.0689999014139182E-2</v>
      </c>
      <c r="Q5473" s="105">
        <v>6082</v>
      </c>
      <c r="R5473" s="106">
        <v>2.6739999651908871E-2</v>
      </c>
      <c r="S5473" s="107">
        <v>4.1269998997449868E-2</v>
      </c>
    </row>
    <row r="5474" spans="1:19" x14ac:dyDescent="0.25">
      <c r="A5474" t="s">
        <v>331</v>
      </c>
      <c r="B5474" t="s">
        <v>347</v>
      </c>
      <c r="C5474" t="s">
        <v>347</v>
      </c>
      <c r="D5474" t="s">
        <v>347</v>
      </c>
      <c r="E5474" t="s">
        <v>170</v>
      </c>
      <c r="F5474" t="s">
        <v>335</v>
      </c>
      <c r="G5474" s="105">
        <v>18</v>
      </c>
      <c r="H5474" t="s">
        <v>360</v>
      </c>
      <c r="I5474" t="s">
        <v>422</v>
      </c>
      <c r="J5474" t="s">
        <v>426</v>
      </c>
      <c r="K5474" s="105">
        <v>14</v>
      </c>
      <c r="L5474" s="106">
        <v>1.7009999603033069E-2</v>
      </c>
      <c r="M5474" s="106">
        <v>1.8740000203251839E-2</v>
      </c>
      <c r="N5474" s="105">
        <v>182</v>
      </c>
      <c r="O5474" s="106">
        <v>1.4510000124573709E-2</v>
      </c>
      <c r="P5474" s="106">
        <v>1.882999949157238E-2</v>
      </c>
      <c r="Q5474" s="105">
        <v>3672</v>
      </c>
      <c r="R5474" s="106">
        <v>1.6140000894665722E-2</v>
      </c>
      <c r="S5474" s="107">
        <v>2.491999976336956E-2</v>
      </c>
    </row>
    <row r="5475" spans="1:19" x14ac:dyDescent="0.25">
      <c r="A5475" t="s">
        <v>331</v>
      </c>
      <c r="B5475" t="s">
        <v>347</v>
      </c>
      <c r="C5475" t="s">
        <v>347</v>
      </c>
      <c r="D5475" t="s">
        <v>347</v>
      </c>
      <c r="E5475" t="s">
        <v>170</v>
      </c>
      <c r="F5475" t="s">
        <v>335</v>
      </c>
      <c r="G5475" s="105">
        <v>18</v>
      </c>
      <c r="H5475" t="s">
        <v>360</v>
      </c>
      <c r="I5475" t="s">
        <v>422</v>
      </c>
      <c r="J5475" t="s">
        <v>427</v>
      </c>
      <c r="K5475" s="105">
        <v>0</v>
      </c>
      <c r="L5475" s="106">
        <v>0</v>
      </c>
      <c r="M5475" s="106">
        <v>0</v>
      </c>
      <c r="N5475" s="105">
        <v>44</v>
      </c>
      <c r="O5475" s="106">
        <v>3.5099999513477091E-3</v>
      </c>
      <c r="P5475" s="106">
        <v>4.550000187009573E-3</v>
      </c>
      <c r="Q5475" s="105">
        <v>766</v>
      </c>
      <c r="R5475" s="106">
        <v>3.3700000494718552E-3</v>
      </c>
      <c r="S5475" s="107">
        <v>5.2000000141561031E-3</v>
      </c>
    </row>
    <row r="5476" spans="1:19" x14ac:dyDescent="0.25">
      <c r="A5476" t="s">
        <v>331</v>
      </c>
      <c r="B5476" t="s">
        <v>347</v>
      </c>
      <c r="C5476" t="s">
        <v>347</v>
      </c>
      <c r="D5476" t="s">
        <v>347</v>
      </c>
      <c r="E5476" t="s">
        <v>170</v>
      </c>
      <c r="F5476" t="s">
        <v>335</v>
      </c>
      <c r="G5476" s="105">
        <v>18</v>
      </c>
      <c r="H5476" t="s">
        <v>360</v>
      </c>
      <c r="I5476" t="s">
        <v>422</v>
      </c>
      <c r="J5476" t="s">
        <v>428</v>
      </c>
      <c r="K5476" s="105">
        <v>0</v>
      </c>
      <c r="L5476" s="106">
        <v>0</v>
      </c>
      <c r="M5476" s="106">
        <v>0</v>
      </c>
      <c r="N5476" s="105">
        <v>0</v>
      </c>
      <c r="O5476" s="106">
        <v>0</v>
      </c>
      <c r="P5476" s="106">
        <v>0</v>
      </c>
      <c r="Q5476" s="105">
        <v>12</v>
      </c>
      <c r="R5476" s="106">
        <v>4.9999998736893758E-5</v>
      </c>
      <c r="S5476" s="107">
        <v>7.9999997979030013E-5</v>
      </c>
    </row>
    <row r="5477" spans="1:19" x14ac:dyDescent="0.25">
      <c r="A5477" t="s">
        <v>331</v>
      </c>
      <c r="B5477" t="s">
        <v>347</v>
      </c>
      <c r="C5477" t="s">
        <v>347</v>
      </c>
      <c r="D5477" t="s">
        <v>347</v>
      </c>
      <c r="E5477" t="s">
        <v>170</v>
      </c>
      <c r="F5477" t="s">
        <v>335</v>
      </c>
      <c r="G5477" s="105">
        <v>18</v>
      </c>
      <c r="H5477" t="s">
        <v>360</v>
      </c>
      <c r="I5477" t="s">
        <v>430</v>
      </c>
      <c r="J5477" t="s">
        <v>434</v>
      </c>
      <c r="K5477" s="105">
        <v>18</v>
      </c>
      <c r="L5477" s="106">
        <v>2.1870000287890431E-2</v>
      </c>
      <c r="M5477" s="106">
        <v>2.2280000150203701E-2</v>
      </c>
      <c r="N5477" s="105">
        <v>237</v>
      </c>
      <c r="O5477" s="106">
        <v>1.889000087976456E-2</v>
      </c>
      <c r="P5477" s="106">
        <v>1.9740000367164608E-2</v>
      </c>
      <c r="Q5477" s="105">
        <v>4987</v>
      </c>
      <c r="R5477" s="106">
        <v>2.1919999271631241E-2</v>
      </c>
      <c r="S5477" s="107">
        <v>2.2490000352263451E-2</v>
      </c>
    </row>
    <row r="5478" spans="1:19" x14ac:dyDescent="0.25">
      <c r="A5478" t="s">
        <v>331</v>
      </c>
      <c r="B5478" t="s">
        <v>347</v>
      </c>
      <c r="C5478" t="s">
        <v>347</v>
      </c>
      <c r="D5478" t="s">
        <v>347</v>
      </c>
      <c r="E5478" t="s">
        <v>170</v>
      </c>
      <c r="F5478" t="s">
        <v>335</v>
      </c>
      <c r="G5478">
        <v>18</v>
      </c>
      <c r="H5478" t="s">
        <v>360</v>
      </c>
      <c r="I5478" t="s">
        <v>430</v>
      </c>
      <c r="J5478" t="s">
        <v>432</v>
      </c>
      <c r="K5478">
        <v>37</v>
      </c>
      <c r="L5478" s="106">
        <v>4.4959999620914459E-2</v>
      </c>
      <c r="M5478" s="106">
        <v>4.5790001749992371E-2</v>
      </c>
      <c r="N5478">
        <v>736</v>
      </c>
      <c r="O5478" s="106">
        <v>5.8660000562667847E-2</v>
      </c>
      <c r="P5478" s="106">
        <v>6.1310000717639923E-2</v>
      </c>
      <c r="Q5478">
        <v>18498</v>
      </c>
      <c r="R5478" s="106">
        <v>8.1320002675056458E-2</v>
      </c>
      <c r="S5478" s="106">
        <v>8.343999832868576E-2</v>
      </c>
    </row>
    <row r="5479" spans="1:19" x14ac:dyDescent="0.25">
      <c r="A5479" t="s">
        <v>331</v>
      </c>
      <c r="B5479" t="s">
        <v>347</v>
      </c>
      <c r="C5479" t="s">
        <v>347</v>
      </c>
      <c r="D5479" t="s">
        <v>347</v>
      </c>
      <c r="E5479" t="s">
        <v>170</v>
      </c>
      <c r="F5479" t="s">
        <v>335</v>
      </c>
      <c r="G5479" s="105">
        <v>18</v>
      </c>
      <c r="H5479" t="s">
        <v>360</v>
      </c>
      <c r="I5479" t="s">
        <v>430</v>
      </c>
      <c r="J5479" t="s">
        <v>435</v>
      </c>
      <c r="K5479" s="105">
        <v>2</v>
      </c>
      <c r="L5479" s="106">
        <v>2.430000109598041E-3</v>
      </c>
      <c r="M5479" s="106">
        <v>2.4800000246614222E-3</v>
      </c>
      <c r="N5479" s="105">
        <v>74</v>
      </c>
      <c r="O5479" s="106">
        <v>5.9000002220273018E-3</v>
      </c>
      <c r="P5479" s="106">
        <v>6.1599998734891406E-3</v>
      </c>
      <c r="Q5479" s="105">
        <v>391</v>
      </c>
      <c r="R5479" s="106">
        <v>1.7199999419972301E-3</v>
      </c>
      <c r="S5479" s="107">
        <v>1.760000013746321E-3</v>
      </c>
    </row>
    <row r="5480" spans="1:19" x14ac:dyDescent="0.25">
      <c r="A5480" t="s">
        <v>331</v>
      </c>
      <c r="B5480" t="s">
        <v>347</v>
      </c>
      <c r="C5480" t="s">
        <v>347</v>
      </c>
      <c r="D5480" t="s">
        <v>347</v>
      </c>
      <c r="E5480" t="s">
        <v>170</v>
      </c>
      <c r="F5480" t="s">
        <v>335</v>
      </c>
      <c r="G5480">
        <v>18</v>
      </c>
      <c r="H5480" t="s">
        <v>360</v>
      </c>
      <c r="I5480" t="s">
        <v>430</v>
      </c>
      <c r="J5480" t="s">
        <v>436</v>
      </c>
      <c r="K5480">
        <v>19</v>
      </c>
      <c r="L5480" s="106">
        <v>2.3089999333024021E-2</v>
      </c>
      <c r="M5480" s="106">
        <v>2.350999973714352E-2</v>
      </c>
      <c r="N5480">
        <v>324</v>
      </c>
      <c r="O5480" s="106">
        <v>2.5820000097155571E-2</v>
      </c>
      <c r="P5480" s="106">
        <v>2.6990000158548359E-2</v>
      </c>
      <c r="Q5480">
        <v>6784</v>
      </c>
      <c r="R5480" s="106">
        <v>2.9829999431967739E-2</v>
      </c>
      <c r="S5480" s="106">
        <v>3.060000017285347E-2</v>
      </c>
    </row>
    <row r="5481" spans="1:19" x14ac:dyDescent="0.25">
      <c r="A5481" t="s">
        <v>331</v>
      </c>
      <c r="B5481" t="s">
        <v>347</v>
      </c>
      <c r="C5481" t="s">
        <v>347</v>
      </c>
      <c r="D5481" t="s">
        <v>347</v>
      </c>
      <c r="E5481" t="s">
        <v>170</v>
      </c>
      <c r="F5481" t="s">
        <v>335</v>
      </c>
      <c r="G5481" s="105">
        <v>18</v>
      </c>
      <c r="H5481" t="s">
        <v>360</v>
      </c>
      <c r="I5481" t="s">
        <v>430</v>
      </c>
      <c r="J5481" t="s">
        <v>431</v>
      </c>
      <c r="K5481" s="105">
        <v>293</v>
      </c>
      <c r="L5481" s="106">
        <v>0.35600998997688288</v>
      </c>
      <c r="M5481" s="106">
        <v>0.36261999607086182</v>
      </c>
      <c r="N5481" s="105">
        <v>4728</v>
      </c>
      <c r="O5481" s="106">
        <v>0.37681999802589422</v>
      </c>
      <c r="P5481" s="106">
        <v>0.39383998513221741</v>
      </c>
      <c r="Q5481" s="105">
        <v>77035</v>
      </c>
      <c r="R5481" s="106">
        <v>0.33867999911308289</v>
      </c>
      <c r="S5481" s="107">
        <v>0.3474699854850769</v>
      </c>
    </row>
    <row r="5482" spans="1:19" x14ac:dyDescent="0.25">
      <c r="A5482" t="s">
        <v>331</v>
      </c>
      <c r="B5482" t="s">
        <v>347</v>
      </c>
      <c r="C5482" t="s">
        <v>347</v>
      </c>
      <c r="D5482" t="s">
        <v>347</v>
      </c>
      <c r="E5482" t="s">
        <v>170</v>
      </c>
      <c r="F5482" t="s">
        <v>335</v>
      </c>
      <c r="G5482" s="105">
        <v>18</v>
      </c>
      <c r="H5482" t="s">
        <v>360</v>
      </c>
      <c r="I5482" t="s">
        <v>430</v>
      </c>
      <c r="J5482" t="s">
        <v>502</v>
      </c>
      <c r="K5482" s="105">
        <v>439</v>
      </c>
      <c r="L5482" s="106">
        <v>0.53341001272201538</v>
      </c>
      <c r="M5482" s="106">
        <v>0.54332000017166138</v>
      </c>
      <c r="N5482" s="105">
        <v>5906</v>
      </c>
      <c r="O5482" s="106">
        <v>0.47071000933647161</v>
      </c>
      <c r="P5482" s="106">
        <v>0.49195998907089228</v>
      </c>
      <c r="Q5482" s="105">
        <v>114008</v>
      </c>
      <c r="R5482" s="106">
        <v>0.5012199878692627</v>
      </c>
      <c r="S5482" s="107">
        <v>0.51424002647399902</v>
      </c>
    </row>
    <row r="5483" spans="1:19" x14ac:dyDescent="0.25">
      <c r="A5483" t="s">
        <v>331</v>
      </c>
      <c r="B5483" t="s">
        <v>347</v>
      </c>
      <c r="C5483" t="s">
        <v>347</v>
      </c>
      <c r="D5483" t="s">
        <v>347</v>
      </c>
      <c r="E5483" t="s">
        <v>170</v>
      </c>
      <c r="F5483" t="s">
        <v>335</v>
      </c>
      <c r="G5483">
        <v>18</v>
      </c>
      <c r="H5483" t="s">
        <v>360</v>
      </c>
      <c r="I5483" t="s">
        <v>430</v>
      </c>
      <c r="J5483" t="s">
        <v>86</v>
      </c>
      <c r="K5483">
        <v>15</v>
      </c>
      <c r="L5483" s="106">
        <v>1.8230000510811809E-2</v>
      </c>
      <c r="N5483">
        <v>542</v>
      </c>
      <c r="O5483" s="106">
        <v>4.3200001120567322E-2</v>
      </c>
      <c r="Q5483">
        <v>5756</v>
      </c>
      <c r="R5483" s="106">
        <v>2.5310000404715541E-2</v>
      </c>
    </row>
    <row r="5484" spans="1:19" x14ac:dyDescent="0.25">
      <c r="A5484" t="s">
        <v>331</v>
      </c>
      <c r="B5484" t="s">
        <v>347</v>
      </c>
      <c r="C5484" t="s">
        <v>347</v>
      </c>
      <c r="D5484" t="s">
        <v>347</v>
      </c>
      <c r="E5484" t="s">
        <v>170</v>
      </c>
      <c r="F5484" t="s">
        <v>335</v>
      </c>
      <c r="G5484" s="105">
        <v>18</v>
      </c>
      <c r="H5484" t="s">
        <v>360</v>
      </c>
      <c r="I5484" t="s">
        <v>401</v>
      </c>
      <c r="J5484" t="s">
        <v>405</v>
      </c>
      <c r="K5484" s="105">
        <v>647</v>
      </c>
      <c r="L5484" s="106">
        <v>0.78614997863769531</v>
      </c>
      <c r="M5484" s="106">
        <v>0.8027300238609314</v>
      </c>
      <c r="N5484" s="105">
        <v>9664</v>
      </c>
      <c r="O5484" s="106">
        <v>0.77021998167037964</v>
      </c>
      <c r="P5484" s="106">
        <v>0.79414999485015869</v>
      </c>
      <c r="Q5484" s="105">
        <v>171311</v>
      </c>
      <c r="R5484" s="106">
        <v>0.75314998626708984</v>
      </c>
      <c r="S5484" s="107">
        <v>0.77806001901626587</v>
      </c>
    </row>
    <row r="5485" spans="1:19" x14ac:dyDescent="0.25">
      <c r="A5485" t="s">
        <v>331</v>
      </c>
      <c r="B5485" t="s">
        <v>347</v>
      </c>
      <c r="C5485" t="s">
        <v>347</v>
      </c>
      <c r="D5485" t="s">
        <v>347</v>
      </c>
      <c r="E5485" t="s">
        <v>170</v>
      </c>
      <c r="F5485" t="s">
        <v>335</v>
      </c>
      <c r="G5485">
        <v>18</v>
      </c>
      <c r="H5485" t="s">
        <v>360</v>
      </c>
      <c r="I5485" t="s">
        <v>401</v>
      </c>
      <c r="J5485" t="s">
        <v>412</v>
      </c>
      <c r="K5485">
        <v>90</v>
      </c>
      <c r="L5485" s="106">
        <v>0.10936000198125841</v>
      </c>
      <c r="M5485" s="106">
        <v>0.1116600036621094</v>
      </c>
      <c r="N5485">
        <v>1197</v>
      </c>
      <c r="O5485" s="106">
        <v>9.5399998128414154E-2</v>
      </c>
      <c r="P5485" s="106">
        <v>9.8360002040863037E-2</v>
      </c>
      <c r="Q5485">
        <v>22313</v>
      </c>
      <c r="R5485" s="106">
        <v>9.8099999129772186E-2</v>
      </c>
      <c r="S5485" s="106">
        <v>0.10134000331163411</v>
      </c>
    </row>
    <row r="5486" spans="1:19" x14ac:dyDescent="0.25">
      <c r="A5486" t="s">
        <v>331</v>
      </c>
      <c r="B5486" t="s">
        <v>347</v>
      </c>
      <c r="C5486" t="s">
        <v>347</v>
      </c>
      <c r="D5486" t="s">
        <v>347</v>
      </c>
      <c r="E5486" t="s">
        <v>170</v>
      </c>
      <c r="F5486" t="s">
        <v>335</v>
      </c>
      <c r="G5486" s="105">
        <v>18</v>
      </c>
      <c r="H5486" t="s">
        <v>360</v>
      </c>
      <c r="I5486" t="s">
        <v>401</v>
      </c>
      <c r="J5486" t="s">
        <v>413</v>
      </c>
      <c r="K5486" s="105">
        <v>38</v>
      </c>
      <c r="L5486" s="106">
        <v>4.6169999986886978E-2</v>
      </c>
      <c r="M5486" s="106">
        <v>4.7150000929832458E-2</v>
      </c>
      <c r="N5486" s="105">
        <v>804</v>
      </c>
      <c r="O5486" s="106">
        <v>6.4079999923706055E-2</v>
      </c>
      <c r="P5486" s="106">
        <v>6.6069997847080231E-2</v>
      </c>
      <c r="Q5486" s="105">
        <v>15680</v>
      </c>
      <c r="R5486" s="106">
        <v>6.8939998745918274E-2</v>
      </c>
      <c r="S5486" s="107">
        <v>7.1220003068447113E-2</v>
      </c>
    </row>
    <row r="5487" spans="1:19" x14ac:dyDescent="0.25">
      <c r="A5487" t="s">
        <v>331</v>
      </c>
      <c r="B5487" t="s">
        <v>347</v>
      </c>
      <c r="C5487" t="s">
        <v>347</v>
      </c>
      <c r="D5487" t="s">
        <v>347</v>
      </c>
      <c r="E5487" t="s">
        <v>170</v>
      </c>
      <c r="F5487" t="s">
        <v>335</v>
      </c>
      <c r="G5487" s="105">
        <v>18</v>
      </c>
      <c r="H5487" t="s">
        <v>360</v>
      </c>
      <c r="I5487" t="s">
        <v>401</v>
      </c>
      <c r="J5487" t="s">
        <v>441</v>
      </c>
      <c r="K5487" s="105">
        <v>17</v>
      </c>
      <c r="L5487" s="106">
        <v>2.0659999921917919E-2</v>
      </c>
      <c r="N5487" s="105">
        <v>378</v>
      </c>
      <c r="O5487" s="106">
        <v>3.0130000784993172E-2</v>
      </c>
      <c r="Q5487" s="105">
        <v>7283</v>
      </c>
      <c r="R5487" s="106">
        <v>3.2019998878240592E-2</v>
      </c>
      <c r="S5487" s="107"/>
    </row>
    <row r="5488" spans="1:19" x14ac:dyDescent="0.25">
      <c r="A5488" t="s">
        <v>331</v>
      </c>
      <c r="B5488" t="s">
        <v>347</v>
      </c>
      <c r="C5488" t="s">
        <v>347</v>
      </c>
      <c r="D5488" t="s">
        <v>347</v>
      </c>
      <c r="E5488" t="s">
        <v>170</v>
      </c>
      <c r="F5488" t="s">
        <v>335</v>
      </c>
      <c r="G5488" s="105">
        <v>18</v>
      </c>
      <c r="H5488" t="s">
        <v>360</v>
      </c>
      <c r="I5488" t="s">
        <v>401</v>
      </c>
      <c r="J5488" t="s">
        <v>414</v>
      </c>
      <c r="K5488" s="105">
        <v>31</v>
      </c>
      <c r="L5488" s="106">
        <v>3.767000138759613E-2</v>
      </c>
      <c r="M5488" s="106">
        <v>3.8460001349449158E-2</v>
      </c>
      <c r="N5488" s="105">
        <v>504</v>
      </c>
      <c r="O5488" s="106">
        <v>4.0169999003410339E-2</v>
      </c>
      <c r="P5488" s="106">
        <v>4.1420001536607742E-2</v>
      </c>
      <c r="Q5488" s="105">
        <v>10872</v>
      </c>
      <c r="R5488" s="106">
        <v>4.7800000756978989E-2</v>
      </c>
      <c r="S5488" s="107">
        <v>4.9380000680685043E-2</v>
      </c>
    </row>
    <row r="5489" spans="1:19" x14ac:dyDescent="0.25">
      <c r="A5489" t="s">
        <v>331</v>
      </c>
      <c r="B5489" t="s">
        <v>347</v>
      </c>
      <c r="C5489" t="s">
        <v>347</v>
      </c>
      <c r="D5489" t="s">
        <v>347</v>
      </c>
      <c r="E5489" t="s">
        <v>228</v>
      </c>
      <c r="F5489" t="s">
        <v>229</v>
      </c>
      <c r="G5489" s="105">
        <v>18</v>
      </c>
      <c r="H5489" t="s">
        <v>360</v>
      </c>
      <c r="I5489" t="s">
        <v>349</v>
      </c>
      <c r="J5489" t="s">
        <v>350</v>
      </c>
      <c r="K5489" s="105">
        <v>15</v>
      </c>
      <c r="L5489" s="106">
        <v>5.5599999614059934E-3</v>
      </c>
      <c r="N5489" s="105">
        <v>49</v>
      </c>
      <c r="O5489" s="106">
        <v>3.9099999703466892E-3</v>
      </c>
      <c r="Q5489" s="105">
        <v>1130</v>
      </c>
      <c r="R5489" s="106">
        <v>4.9700001254677773E-3</v>
      </c>
      <c r="S5489" s="107"/>
    </row>
    <row r="5490" spans="1:19" x14ac:dyDescent="0.25">
      <c r="A5490" t="s">
        <v>331</v>
      </c>
      <c r="B5490" t="s">
        <v>347</v>
      </c>
      <c r="C5490" t="s">
        <v>347</v>
      </c>
      <c r="D5490" t="s">
        <v>347</v>
      </c>
      <c r="E5490" t="s">
        <v>228</v>
      </c>
      <c r="F5490" t="s">
        <v>229</v>
      </c>
      <c r="G5490" s="105">
        <v>18</v>
      </c>
      <c r="H5490" t="s">
        <v>360</v>
      </c>
      <c r="I5490" t="s">
        <v>349</v>
      </c>
      <c r="J5490" t="s">
        <v>368</v>
      </c>
      <c r="K5490" s="105">
        <v>98</v>
      </c>
      <c r="L5490" s="106">
        <v>3.6320000886917107E-2</v>
      </c>
      <c r="N5490" s="105">
        <v>391</v>
      </c>
      <c r="O5490" s="106">
        <v>3.1160000711679459E-2</v>
      </c>
      <c r="Q5490" s="105">
        <v>8418</v>
      </c>
      <c r="R5490" s="106">
        <v>3.700999915599823E-2</v>
      </c>
      <c r="S5490" s="107"/>
    </row>
    <row r="5491" spans="1:19" x14ac:dyDescent="0.25">
      <c r="A5491" t="s">
        <v>331</v>
      </c>
      <c r="B5491" t="s">
        <v>347</v>
      </c>
      <c r="C5491" t="s">
        <v>347</v>
      </c>
      <c r="D5491" t="s">
        <v>347</v>
      </c>
      <c r="E5491" t="s">
        <v>228</v>
      </c>
      <c r="F5491" t="s">
        <v>229</v>
      </c>
      <c r="G5491">
        <v>18</v>
      </c>
      <c r="H5491" t="s">
        <v>360</v>
      </c>
      <c r="I5491" t="s">
        <v>349</v>
      </c>
      <c r="J5491" t="s">
        <v>369</v>
      </c>
      <c r="K5491">
        <v>285</v>
      </c>
      <c r="L5491" s="106">
        <v>0.10563000291585919</v>
      </c>
      <c r="N5491">
        <v>1291</v>
      </c>
      <c r="O5491" s="106">
        <v>0.10288999974727631</v>
      </c>
      <c r="Q5491">
        <v>27454</v>
      </c>
      <c r="R5491" s="106">
        <v>0.1207000017166138</v>
      </c>
    </row>
    <row r="5492" spans="1:19" x14ac:dyDescent="0.25">
      <c r="A5492" t="s">
        <v>331</v>
      </c>
      <c r="B5492" t="s">
        <v>347</v>
      </c>
      <c r="C5492" t="s">
        <v>347</v>
      </c>
      <c r="D5492" t="s">
        <v>347</v>
      </c>
      <c r="E5492" t="s">
        <v>228</v>
      </c>
      <c r="F5492" t="s">
        <v>229</v>
      </c>
      <c r="G5492" s="105">
        <v>18</v>
      </c>
      <c r="H5492" t="s">
        <v>360</v>
      </c>
      <c r="I5492" t="s">
        <v>349</v>
      </c>
      <c r="J5492" t="s">
        <v>370</v>
      </c>
      <c r="K5492" s="105">
        <v>640</v>
      </c>
      <c r="L5492" s="106">
        <v>0.23721000552177429</v>
      </c>
      <c r="N5492" s="105">
        <v>3062</v>
      </c>
      <c r="O5492" s="106">
        <v>0.24403999745845789</v>
      </c>
      <c r="Q5492" s="105">
        <v>55879</v>
      </c>
      <c r="R5492" s="106">
        <v>0.24567000567913061</v>
      </c>
      <c r="S5492" s="107"/>
    </row>
    <row r="5493" spans="1:19" x14ac:dyDescent="0.25">
      <c r="A5493" t="s">
        <v>331</v>
      </c>
      <c r="B5493" t="s">
        <v>347</v>
      </c>
      <c r="C5493" t="s">
        <v>347</v>
      </c>
      <c r="D5493" t="s">
        <v>347</v>
      </c>
      <c r="E5493" t="s">
        <v>228</v>
      </c>
      <c r="F5493" t="s">
        <v>229</v>
      </c>
      <c r="G5493" s="105">
        <v>18</v>
      </c>
      <c r="H5493" t="s">
        <v>360</v>
      </c>
      <c r="I5493" t="s">
        <v>349</v>
      </c>
      <c r="J5493" t="s">
        <v>371</v>
      </c>
      <c r="K5493" s="105">
        <v>677</v>
      </c>
      <c r="L5493" s="106">
        <v>0.25093001127243042</v>
      </c>
      <c r="N5493" s="105">
        <v>3282</v>
      </c>
      <c r="O5493" s="106">
        <v>0.26157999038696289</v>
      </c>
      <c r="Q5493" s="105">
        <v>57982</v>
      </c>
      <c r="R5493" s="106">
        <v>0.25490999221801758</v>
      </c>
      <c r="S5493" s="107"/>
    </row>
    <row r="5494" spans="1:19" x14ac:dyDescent="0.25">
      <c r="A5494" t="s">
        <v>331</v>
      </c>
      <c r="B5494" t="s">
        <v>347</v>
      </c>
      <c r="C5494" t="s">
        <v>347</v>
      </c>
      <c r="D5494" t="s">
        <v>347</v>
      </c>
      <c r="E5494" t="s">
        <v>228</v>
      </c>
      <c r="F5494" t="s">
        <v>229</v>
      </c>
      <c r="G5494" s="105">
        <v>18</v>
      </c>
      <c r="H5494" t="s">
        <v>360</v>
      </c>
      <c r="I5494" t="s">
        <v>349</v>
      </c>
      <c r="J5494" t="s">
        <v>372</v>
      </c>
      <c r="K5494" s="105">
        <v>542</v>
      </c>
      <c r="L5494" s="106">
        <v>0.20089000463485721</v>
      </c>
      <c r="N5494" s="105">
        <v>2612</v>
      </c>
      <c r="O5494" s="106">
        <v>0.20817999541759491</v>
      </c>
      <c r="Q5494" s="105">
        <v>44765</v>
      </c>
      <c r="R5494" s="106">
        <v>0.19679999351501459</v>
      </c>
      <c r="S5494" s="107"/>
    </row>
    <row r="5495" spans="1:19" x14ac:dyDescent="0.25">
      <c r="A5495" t="s">
        <v>331</v>
      </c>
      <c r="B5495" t="s">
        <v>347</v>
      </c>
      <c r="C5495" t="s">
        <v>347</v>
      </c>
      <c r="D5495" t="s">
        <v>347</v>
      </c>
      <c r="E5495" t="s">
        <v>228</v>
      </c>
      <c r="F5495" t="s">
        <v>229</v>
      </c>
      <c r="G5495" s="105">
        <v>18</v>
      </c>
      <c r="H5495" t="s">
        <v>360</v>
      </c>
      <c r="I5495" t="s">
        <v>349</v>
      </c>
      <c r="J5495" t="s">
        <v>373</v>
      </c>
      <c r="K5495" s="105">
        <v>441</v>
      </c>
      <c r="L5495" s="106">
        <v>0.16345000267028811</v>
      </c>
      <c r="N5495" s="105">
        <v>1860</v>
      </c>
      <c r="O5495" s="106">
        <v>0.14824000000953669</v>
      </c>
      <c r="Q5495" s="105">
        <v>31831</v>
      </c>
      <c r="R5495" s="106">
        <v>0.1399399936199188</v>
      </c>
      <c r="S5495" s="107"/>
    </row>
    <row r="5496" spans="1:19" x14ac:dyDescent="0.25">
      <c r="A5496" t="s">
        <v>331</v>
      </c>
      <c r="B5496" t="s">
        <v>347</v>
      </c>
      <c r="C5496" t="s">
        <v>347</v>
      </c>
      <c r="D5496" t="s">
        <v>347</v>
      </c>
      <c r="E5496" t="s">
        <v>228</v>
      </c>
      <c r="F5496" t="s">
        <v>229</v>
      </c>
      <c r="G5496" s="105">
        <v>18</v>
      </c>
      <c r="H5496" t="s">
        <v>360</v>
      </c>
      <c r="I5496" t="s">
        <v>438</v>
      </c>
      <c r="J5496" t="s">
        <v>48</v>
      </c>
      <c r="K5496" s="105">
        <v>2224</v>
      </c>
      <c r="L5496" s="106">
        <v>0.82431000471115112</v>
      </c>
      <c r="M5496" s="106">
        <v>0.84852999448776245</v>
      </c>
      <c r="N5496" s="105">
        <v>10430</v>
      </c>
      <c r="O5496" s="106">
        <v>0.83126997947692871</v>
      </c>
      <c r="P5496" s="106">
        <v>0.85710000991821289</v>
      </c>
      <c r="Q5496" s="105">
        <v>186401</v>
      </c>
      <c r="R5496" s="106">
        <v>0.81949001550674438</v>
      </c>
      <c r="S5496" s="107">
        <v>0.8465999960899353</v>
      </c>
    </row>
    <row r="5497" spans="1:19" x14ac:dyDescent="0.25">
      <c r="A5497" t="s">
        <v>331</v>
      </c>
      <c r="B5497" t="s">
        <v>347</v>
      </c>
      <c r="C5497" t="s">
        <v>347</v>
      </c>
      <c r="D5497" t="s">
        <v>347</v>
      </c>
      <c r="E5497" t="s">
        <v>228</v>
      </c>
      <c r="F5497" t="s">
        <v>229</v>
      </c>
      <c r="G5497" s="105">
        <v>18</v>
      </c>
      <c r="H5497" t="s">
        <v>360</v>
      </c>
      <c r="I5497" t="s">
        <v>438</v>
      </c>
      <c r="J5497" t="s">
        <v>42</v>
      </c>
      <c r="K5497" s="105">
        <v>228</v>
      </c>
      <c r="L5497" s="106">
        <v>8.4509998559951782E-2</v>
      </c>
      <c r="M5497" s="106">
        <v>8.6989998817443848E-2</v>
      </c>
      <c r="N5497" s="105">
        <v>1036</v>
      </c>
      <c r="O5497" s="106">
        <v>8.2570001482963562E-2</v>
      </c>
      <c r="P5497" s="106">
        <v>8.5129998624324799E-2</v>
      </c>
      <c r="Q5497" s="105">
        <v>20350</v>
      </c>
      <c r="R5497" s="106">
        <v>8.9469999074935913E-2</v>
      </c>
      <c r="S5497" s="107">
        <v>9.2430002987384796E-2</v>
      </c>
    </row>
    <row r="5498" spans="1:19" x14ac:dyDescent="0.25">
      <c r="A5498" t="s">
        <v>331</v>
      </c>
      <c r="B5498" t="s">
        <v>347</v>
      </c>
      <c r="C5498" t="s">
        <v>347</v>
      </c>
      <c r="D5498" t="s">
        <v>347</v>
      </c>
      <c r="E5498" t="s">
        <v>228</v>
      </c>
      <c r="F5498" t="s">
        <v>229</v>
      </c>
      <c r="G5498" s="105">
        <v>18</v>
      </c>
      <c r="H5498" t="s">
        <v>360</v>
      </c>
      <c r="I5498" t="s">
        <v>438</v>
      </c>
      <c r="J5498" t="s">
        <v>374</v>
      </c>
      <c r="K5498" s="105">
        <v>169</v>
      </c>
      <c r="L5498" s="106">
        <v>6.2639996409416199E-2</v>
      </c>
      <c r="M5498" s="106">
        <v>6.4479999244213104E-2</v>
      </c>
      <c r="N5498" s="105">
        <v>703</v>
      </c>
      <c r="O5498" s="106">
        <v>5.6030001491308212E-2</v>
      </c>
      <c r="P5498" s="106">
        <v>5.7769998908042908E-2</v>
      </c>
      <c r="Q5498" s="105">
        <v>13425</v>
      </c>
      <c r="R5498" s="106">
        <v>5.9020001441240311E-2</v>
      </c>
      <c r="S5498" s="107">
        <v>6.0970000922679901E-2</v>
      </c>
    </row>
    <row r="5499" spans="1:19" x14ac:dyDescent="0.25">
      <c r="A5499" t="s">
        <v>331</v>
      </c>
      <c r="B5499" t="s">
        <v>347</v>
      </c>
      <c r="C5499" t="s">
        <v>347</v>
      </c>
      <c r="D5499" t="s">
        <v>347</v>
      </c>
      <c r="E5499" t="s">
        <v>228</v>
      </c>
      <c r="F5499" t="s">
        <v>229</v>
      </c>
      <c r="G5499">
        <v>18</v>
      </c>
      <c r="H5499" t="s">
        <v>360</v>
      </c>
      <c r="I5499" t="s">
        <v>438</v>
      </c>
      <c r="J5499" t="s">
        <v>86</v>
      </c>
      <c r="K5499">
        <v>77</v>
      </c>
      <c r="L5499" s="106">
        <v>2.8540000319480899E-2</v>
      </c>
      <c r="N5499">
        <v>378</v>
      </c>
      <c r="O5499" s="106">
        <v>3.0130000784993172E-2</v>
      </c>
      <c r="Q5499">
        <v>7283</v>
      </c>
      <c r="R5499" s="106">
        <v>3.2019998878240592E-2</v>
      </c>
    </row>
    <row r="5500" spans="1:19" x14ac:dyDescent="0.25">
      <c r="A5500" t="s">
        <v>331</v>
      </c>
      <c r="B5500" t="s">
        <v>347</v>
      </c>
      <c r="C5500" t="s">
        <v>347</v>
      </c>
      <c r="D5500" t="s">
        <v>347</v>
      </c>
      <c r="E5500" t="s">
        <v>228</v>
      </c>
      <c r="F5500" t="s">
        <v>229</v>
      </c>
      <c r="G5500">
        <v>18</v>
      </c>
      <c r="H5500" t="s">
        <v>360</v>
      </c>
      <c r="I5500" t="s">
        <v>375</v>
      </c>
      <c r="J5500" t="s">
        <v>376</v>
      </c>
      <c r="K5500">
        <v>551</v>
      </c>
      <c r="L5500" s="106">
        <v>0.2042299956083298</v>
      </c>
      <c r="N5500">
        <v>2596</v>
      </c>
      <c r="O5500" s="106">
        <v>0.20690000057220459</v>
      </c>
      <c r="Q5500">
        <v>47189</v>
      </c>
      <c r="R5500" s="106">
        <v>0.20746000111103061</v>
      </c>
    </row>
    <row r="5501" spans="1:19" x14ac:dyDescent="0.25">
      <c r="A5501" t="s">
        <v>331</v>
      </c>
      <c r="B5501" t="s">
        <v>347</v>
      </c>
      <c r="C5501" t="s">
        <v>347</v>
      </c>
      <c r="D5501" t="s">
        <v>347</v>
      </c>
      <c r="E5501" t="s">
        <v>228</v>
      </c>
      <c r="F5501" t="s">
        <v>229</v>
      </c>
      <c r="G5501">
        <v>18</v>
      </c>
      <c r="H5501" t="s">
        <v>360</v>
      </c>
      <c r="I5501" t="s">
        <v>375</v>
      </c>
      <c r="J5501" t="s">
        <v>377</v>
      </c>
      <c r="K5501">
        <v>566</v>
      </c>
      <c r="L5501" s="106">
        <v>0.2097900062799454</v>
      </c>
      <c r="N5501">
        <v>2695</v>
      </c>
      <c r="O5501" s="106">
        <v>0.21479000151157379</v>
      </c>
      <c r="Q5501">
        <v>47420</v>
      </c>
      <c r="R5501" s="106">
        <v>0.20848000049591059</v>
      </c>
    </row>
    <row r="5502" spans="1:19" x14ac:dyDescent="0.25">
      <c r="A5502" t="s">
        <v>331</v>
      </c>
      <c r="B5502" t="s">
        <v>347</v>
      </c>
      <c r="C5502" t="s">
        <v>347</v>
      </c>
      <c r="D5502" t="s">
        <v>347</v>
      </c>
      <c r="E5502" t="s">
        <v>228</v>
      </c>
      <c r="F5502" t="s">
        <v>229</v>
      </c>
      <c r="G5502">
        <v>18</v>
      </c>
      <c r="H5502" t="s">
        <v>360</v>
      </c>
      <c r="I5502" t="s">
        <v>375</v>
      </c>
      <c r="J5502" t="s">
        <v>378</v>
      </c>
      <c r="K5502">
        <v>392</v>
      </c>
      <c r="L5502" s="106">
        <v>0.1452900022268295</v>
      </c>
      <c r="N5502">
        <v>1922</v>
      </c>
      <c r="O5502" s="106">
        <v>0.1531800031661987</v>
      </c>
      <c r="Q5502">
        <v>37332</v>
      </c>
      <c r="R5502" s="106">
        <v>0.1641300022602081</v>
      </c>
    </row>
    <row r="5503" spans="1:19" x14ac:dyDescent="0.25">
      <c r="A5503" t="s">
        <v>331</v>
      </c>
      <c r="B5503" t="s">
        <v>347</v>
      </c>
      <c r="C5503" t="s">
        <v>347</v>
      </c>
      <c r="D5503" t="s">
        <v>347</v>
      </c>
      <c r="E5503" t="s">
        <v>228</v>
      </c>
      <c r="F5503" t="s">
        <v>229</v>
      </c>
      <c r="G5503" s="105">
        <v>18</v>
      </c>
      <c r="H5503" t="s">
        <v>360</v>
      </c>
      <c r="I5503" t="s">
        <v>375</v>
      </c>
      <c r="J5503" t="s">
        <v>379</v>
      </c>
      <c r="K5503" s="105">
        <v>579</v>
      </c>
      <c r="L5503" s="106">
        <v>0.21459999680519101</v>
      </c>
      <c r="N5503" s="105">
        <v>2598</v>
      </c>
      <c r="O5503" s="106">
        <v>0.2070599943399429</v>
      </c>
      <c r="Q5503" s="105">
        <v>47525</v>
      </c>
      <c r="R5503" s="106">
        <v>0.20893999934196469</v>
      </c>
      <c r="S5503" s="107"/>
    </row>
    <row r="5504" spans="1:19" x14ac:dyDescent="0.25">
      <c r="A5504" t="s">
        <v>331</v>
      </c>
      <c r="B5504" t="s">
        <v>347</v>
      </c>
      <c r="C5504" t="s">
        <v>347</v>
      </c>
      <c r="D5504" t="s">
        <v>347</v>
      </c>
      <c r="E5504" t="s">
        <v>228</v>
      </c>
      <c r="F5504" t="s">
        <v>229</v>
      </c>
      <c r="G5504">
        <v>18</v>
      </c>
      <c r="H5504" t="s">
        <v>360</v>
      </c>
      <c r="I5504" t="s">
        <v>375</v>
      </c>
      <c r="J5504" t="s">
        <v>380</v>
      </c>
      <c r="K5504">
        <v>610</v>
      </c>
      <c r="L5504" s="106">
        <v>0.22608999907970431</v>
      </c>
      <c r="N5504">
        <v>2736</v>
      </c>
      <c r="O5504" s="106">
        <v>0.21806000173091891</v>
      </c>
      <c r="Q5504">
        <v>47993</v>
      </c>
      <c r="R5504" s="106">
        <v>0.210999995470047</v>
      </c>
    </row>
    <row r="5505" spans="1:19" x14ac:dyDescent="0.25">
      <c r="A5505" t="s">
        <v>331</v>
      </c>
      <c r="B5505" t="s">
        <v>347</v>
      </c>
      <c r="C5505" t="s">
        <v>347</v>
      </c>
      <c r="D5505" t="s">
        <v>347</v>
      </c>
      <c r="E5505" t="s">
        <v>228</v>
      </c>
      <c r="F5505" t="s">
        <v>229</v>
      </c>
      <c r="G5505" s="105">
        <v>18</v>
      </c>
      <c r="H5505" t="s">
        <v>360</v>
      </c>
      <c r="I5505" t="s">
        <v>381</v>
      </c>
      <c r="J5505" t="s">
        <v>382</v>
      </c>
      <c r="K5505" s="105">
        <v>88</v>
      </c>
      <c r="L5505" s="106">
        <v>3.2620001584291458E-2</v>
      </c>
      <c r="M5505" s="106">
        <v>3.6789998412132263E-2</v>
      </c>
      <c r="N5505" s="105">
        <v>378</v>
      </c>
      <c r="O5505" s="106">
        <v>3.0130000784993172E-2</v>
      </c>
      <c r="P5505" s="106">
        <v>3.3959999680519097E-2</v>
      </c>
      <c r="Q5505" s="105">
        <v>5423</v>
      </c>
      <c r="R5505" s="106">
        <v>2.384000085294247E-2</v>
      </c>
      <c r="S5505" s="107">
        <v>3.0780000612139698E-2</v>
      </c>
    </row>
    <row r="5506" spans="1:19" x14ac:dyDescent="0.25">
      <c r="A5506" t="s">
        <v>331</v>
      </c>
      <c r="B5506" t="s">
        <v>347</v>
      </c>
      <c r="C5506" t="s">
        <v>347</v>
      </c>
      <c r="D5506" t="s">
        <v>347</v>
      </c>
      <c r="E5506" t="s">
        <v>228</v>
      </c>
      <c r="F5506" t="s">
        <v>229</v>
      </c>
      <c r="G5506" s="105">
        <v>18</v>
      </c>
      <c r="H5506" t="s">
        <v>360</v>
      </c>
      <c r="I5506" t="s">
        <v>381</v>
      </c>
      <c r="J5506" t="s">
        <v>383</v>
      </c>
      <c r="K5506" s="105">
        <v>440</v>
      </c>
      <c r="L5506" s="106">
        <v>0.16308000683784479</v>
      </c>
      <c r="M5506" s="106">
        <v>0.18395000696182251</v>
      </c>
      <c r="N5506" s="105">
        <v>1904</v>
      </c>
      <c r="O5506" s="106">
        <v>0.15174999833106989</v>
      </c>
      <c r="P5506" s="106">
        <v>0.17103999853134161</v>
      </c>
      <c r="Q5506" s="105">
        <v>26007</v>
      </c>
      <c r="R5506" s="106">
        <v>0.11433999985456469</v>
      </c>
      <c r="S5506" s="107">
        <v>0.1476300060749054</v>
      </c>
    </row>
    <row r="5507" spans="1:19" x14ac:dyDescent="0.25">
      <c r="A5507" t="s">
        <v>331</v>
      </c>
      <c r="B5507" t="s">
        <v>347</v>
      </c>
      <c r="C5507" t="s">
        <v>347</v>
      </c>
      <c r="D5507" t="s">
        <v>347</v>
      </c>
      <c r="E5507" t="s">
        <v>228</v>
      </c>
      <c r="F5507" t="s">
        <v>229</v>
      </c>
      <c r="G5507" s="105">
        <v>18</v>
      </c>
      <c r="H5507" t="s">
        <v>360</v>
      </c>
      <c r="I5507" t="s">
        <v>381</v>
      </c>
      <c r="J5507" t="s">
        <v>384</v>
      </c>
      <c r="K5507" s="105">
        <v>1864</v>
      </c>
      <c r="L5507" s="106">
        <v>0.69088000059127808</v>
      </c>
      <c r="M5507" s="106">
        <v>0.77925997972488403</v>
      </c>
      <c r="N5507" s="105">
        <v>8850</v>
      </c>
      <c r="O5507" s="106">
        <v>0.70534998178482056</v>
      </c>
      <c r="P5507" s="106">
        <v>0.79500997066497803</v>
      </c>
      <c r="Q5507" s="105">
        <v>144739</v>
      </c>
      <c r="R5507" s="106">
        <v>0.6363300085067749</v>
      </c>
      <c r="S5507" s="107">
        <v>0.82159000635147095</v>
      </c>
    </row>
    <row r="5508" spans="1:19" x14ac:dyDescent="0.25">
      <c r="A5508" t="s">
        <v>331</v>
      </c>
      <c r="B5508" t="s">
        <v>347</v>
      </c>
      <c r="C5508" t="s">
        <v>347</v>
      </c>
      <c r="D5508" t="s">
        <v>347</v>
      </c>
      <c r="E5508" t="s">
        <v>228</v>
      </c>
      <c r="F5508" t="s">
        <v>229</v>
      </c>
      <c r="G5508" s="105">
        <v>18</v>
      </c>
      <c r="H5508" t="s">
        <v>360</v>
      </c>
      <c r="I5508" t="s">
        <v>381</v>
      </c>
      <c r="J5508" t="s">
        <v>385</v>
      </c>
      <c r="K5508" s="105">
        <v>306</v>
      </c>
      <c r="L5508" s="106">
        <v>0.1134200021624565</v>
      </c>
      <c r="N5508" s="105">
        <v>1415</v>
      </c>
      <c r="O5508" s="106">
        <v>0.1127799972891808</v>
      </c>
      <c r="Q5508" s="105">
        <v>51290</v>
      </c>
      <c r="R5508" s="106">
        <v>0.22549000382423401</v>
      </c>
      <c r="S5508" s="107"/>
    </row>
    <row r="5509" spans="1:19" x14ac:dyDescent="0.25">
      <c r="A5509" t="s">
        <v>331</v>
      </c>
      <c r="B5509" t="s">
        <v>347</v>
      </c>
      <c r="C5509" t="s">
        <v>347</v>
      </c>
      <c r="D5509" t="s">
        <v>347</v>
      </c>
      <c r="E5509" t="s">
        <v>228</v>
      </c>
      <c r="F5509" t="s">
        <v>229</v>
      </c>
      <c r="G5509" s="105">
        <v>18</v>
      </c>
      <c r="H5509" t="s">
        <v>360</v>
      </c>
      <c r="I5509" t="s">
        <v>386</v>
      </c>
      <c r="J5509" t="s">
        <v>387</v>
      </c>
      <c r="K5509" s="105">
        <v>164</v>
      </c>
      <c r="L5509" s="106">
        <v>6.078999862074852E-2</v>
      </c>
      <c r="M5509" s="106">
        <v>6.6370002925395966E-2</v>
      </c>
      <c r="N5509" s="105">
        <v>410</v>
      </c>
      <c r="O5509" s="106">
        <v>3.2680001109838493E-2</v>
      </c>
      <c r="P5509" s="106">
        <v>3.4030001610517502E-2</v>
      </c>
      <c r="Q5509" s="105">
        <v>12181</v>
      </c>
      <c r="R5509" s="106">
        <v>5.3550001233816147E-2</v>
      </c>
      <c r="S5509" s="107">
        <v>5.4999999701976783E-2</v>
      </c>
    </row>
    <row r="5510" spans="1:19" x14ac:dyDescent="0.25">
      <c r="A5510" t="s">
        <v>331</v>
      </c>
      <c r="B5510" t="s">
        <v>347</v>
      </c>
      <c r="C5510" t="s">
        <v>347</v>
      </c>
      <c r="D5510" t="s">
        <v>347</v>
      </c>
      <c r="E5510" t="s">
        <v>228</v>
      </c>
      <c r="F5510" t="s">
        <v>229</v>
      </c>
      <c r="G5510" s="105">
        <v>18</v>
      </c>
      <c r="H5510" t="s">
        <v>360</v>
      </c>
      <c r="I5510" t="s">
        <v>386</v>
      </c>
      <c r="J5510" t="s">
        <v>388</v>
      </c>
      <c r="K5510" s="105">
        <v>60</v>
      </c>
      <c r="L5510" s="106">
        <v>2.223999984562397E-2</v>
      </c>
      <c r="M5510" s="106">
        <v>2.4280000478029251E-2</v>
      </c>
      <c r="N5510" s="105">
        <v>148</v>
      </c>
      <c r="O5510" s="106">
        <v>1.18000004440546E-2</v>
      </c>
      <c r="P5510" s="106">
        <v>1.2280000373721119E-2</v>
      </c>
      <c r="Q5510" s="105">
        <v>6321</v>
      </c>
      <c r="R5510" s="106">
        <v>2.77900006622076E-2</v>
      </c>
      <c r="S5510" s="107">
        <v>2.8540000319480899E-2</v>
      </c>
    </row>
    <row r="5511" spans="1:19" x14ac:dyDescent="0.25">
      <c r="A5511" t="s">
        <v>331</v>
      </c>
      <c r="B5511" t="s">
        <v>347</v>
      </c>
      <c r="C5511" t="s">
        <v>347</v>
      </c>
      <c r="D5511" t="s">
        <v>347</v>
      </c>
      <c r="E5511" t="s">
        <v>228</v>
      </c>
      <c r="F5511" t="s">
        <v>229</v>
      </c>
      <c r="G5511">
        <v>18</v>
      </c>
      <c r="H5511" t="s">
        <v>360</v>
      </c>
      <c r="I5511" t="s">
        <v>386</v>
      </c>
      <c r="J5511" t="s">
        <v>85</v>
      </c>
      <c r="K5511">
        <v>139</v>
      </c>
      <c r="L5511" s="106">
        <v>5.1520001143217087E-2</v>
      </c>
      <c r="M5511" s="106">
        <v>5.6249998509883881E-2</v>
      </c>
      <c r="N5511">
        <v>335</v>
      </c>
      <c r="O5511" s="106">
        <v>2.669999934732914E-2</v>
      </c>
      <c r="P5511" s="106">
        <v>2.78099998831749E-2</v>
      </c>
      <c r="Q5511">
        <v>4872</v>
      </c>
      <c r="R5511" s="106">
        <v>2.1420000120997429E-2</v>
      </c>
      <c r="S5511" s="106">
        <v>2.199999988079071E-2</v>
      </c>
    </row>
    <row r="5512" spans="1:19" x14ac:dyDescent="0.25">
      <c r="A5512" t="s">
        <v>331</v>
      </c>
      <c r="B5512" t="s">
        <v>347</v>
      </c>
      <c r="C5512" t="s">
        <v>347</v>
      </c>
      <c r="D5512" t="s">
        <v>347</v>
      </c>
      <c r="E5512" t="s">
        <v>228</v>
      </c>
      <c r="F5512" t="s">
        <v>229</v>
      </c>
      <c r="G5512" s="105">
        <v>18</v>
      </c>
      <c r="H5512" t="s">
        <v>360</v>
      </c>
      <c r="I5512" t="s">
        <v>386</v>
      </c>
      <c r="J5512" t="s">
        <v>389</v>
      </c>
      <c r="K5512" s="105">
        <v>23</v>
      </c>
      <c r="L5512" s="106">
        <v>8.5199996829032898E-3</v>
      </c>
      <c r="M5512" s="106">
        <v>9.3099996447563171E-3</v>
      </c>
      <c r="N5512" s="105">
        <v>270</v>
      </c>
      <c r="O5512" s="106">
        <v>2.1519999951124191E-2</v>
      </c>
      <c r="P5512" s="106">
        <v>2.2409999743103981E-2</v>
      </c>
      <c r="Q5512" s="105">
        <v>4049</v>
      </c>
      <c r="R5512" s="106">
        <v>1.779999956488609E-2</v>
      </c>
      <c r="S5512" s="107">
        <v>1.8279999494552609E-2</v>
      </c>
    </row>
    <row r="5513" spans="1:19" x14ac:dyDescent="0.25">
      <c r="A5513" t="s">
        <v>331</v>
      </c>
      <c r="B5513" t="s">
        <v>347</v>
      </c>
      <c r="C5513" t="s">
        <v>347</v>
      </c>
      <c r="D5513" t="s">
        <v>347</v>
      </c>
      <c r="E5513" t="s">
        <v>228</v>
      </c>
      <c r="F5513" t="s">
        <v>229</v>
      </c>
      <c r="G5513" s="105">
        <v>18</v>
      </c>
      <c r="H5513" t="s">
        <v>360</v>
      </c>
      <c r="I5513" t="s">
        <v>386</v>
      </c>
      <c r="J5513" t="s">
        <v>86</v>
      </c>
      <c r="K5513" s="105">
        <v>227</v>
      </c>
      <c r="L5513" s="106">
        <v>8.4140002727508545E-2</v>
      </c>
      <c r="N5513" s="105">
        <v>499</v>
      </c>
      <c r="O5513" s="106">
        <v>3.976999968290329E-2</v>
      </c>
      <c r="Q5513" s="105">
        <v>5972</v>
      </c>
      <c r="R5513" s="106">
        <v>2.6259999722242359E-2</v>
      </c>
      <c r="S5513" s="107"/>
    </row>
    <row r="5514" spans="1:19" x14ac:dyDescent="0.25">
      <c r="A5514" t="s">
        <v>331</v>
      </c>
      <c r="B5514" t="s">
        <v>347</v>
      </c>
      <c r="C5514" t="s">
        <v>347</v>
      </c>
      <c r="D5514" t="s">
        <v>347</v>
      </c>
      <c r="E5514" t="s">
        <v>228</v>
      </c>
      <c r="F5514" t="s">
        <v>229</v>
      </c>
      <c r="G5514" s="105">
        <v>18</v>
      </c>
      <c r="H5514" t="s">
        <v>360</v>
      </c>
      <c r="I5514" t="s">
        <v>386</v>
      </c>
      <c r="J5514" t="s">
        <v>84</v>
      </c>
      <c r="K5514" s="105">
        <v>2085</v>
      </c>
      <c r="L5514" s="106">
        <v>0.77279001474380493</v>
      </c>
      <c r="M5514" s="106">
        <v>0.84378999471664429</v>
      </c>
      <c r="N5514" s="105">
        <v>10885</v>
      </c>
      <c r="O5514" s="106">
        <v>0.86754000186920166</v>
      </c>
      <c r="P5514" s="106">
        <v>0.90346997976303101</v>
      </c>
      <c r="Q5514" s="105">
        <v>194064</v>
      </c>
      <c r="R5514" s="106">
        <v>0.85317999124526978</v>
      </c>
      <c r="S5514" s="107">
        <v>0.87619000673294067</v>
      </c>
    </row>
    <row r="5515" spans="1:19" x14ac:dyDescent="0.25">
      <c r="A5515" t="s">
        <v>331</v>
      </c>
      <c r="B5515" t="s">
        <v>347</v>
      </c>
      <c r="C5515" t="s">
        <v>347</v>
      </c>
      <c r="D5515" t="s">
        <v>347</v>
      </c>
      <c r="E5515" t="s">
        <v>228</v>
      </c>
      <c r="F5515" t="s">
        <v>229</v>
      </c>
      <c r="G5515">
        <v>18</v>
      </c>
      <c r="H5515" t="s">
        <v>360</v>
      </c>
      <c r="I5515" t="s">
        <v>419</v>
      </c>
      <c r="J5515" t="s">
        <v>390</v>
      </c>
      <c r="K5515">
        <v>306</v>
      </c>
      <c r="L5515" s="106">
        <v>0.1134200021624565</v>
      </c>
      <c r="N5515">
        <v>1415</v>
      </c>
      <c r="O5515" s="106">
        <v>0.1127799972891808</v>
      </c>
      <c r="Q5515">
        <v>51290</v>
      </c>
      <c r="R5515" s="106">
        <v>0.22549000382423401</v>
      </c>
    </row>
    <row r="5516" spans="1:19" x14ac:dyDescent="0.25">
      <c r="A5516" t="s">
        <v>331</v>
      </c>
      <c r="B5516" t="s">
        <v>347</v>
      </c>
      <c r="C5516" t="s">
        <v>347</v>
      </c>
      <c r="D5516" t="s">
        <v>347</v>
      </c>
      <c r="E5516" t="s">
        <v>228</v>
      </c>
      <c r="F5516" t="s">
        <v>229</v>
      </c>
      <c r="G5516">
        <v>18</v>
      </c>
      <c r="H5516" t="s">
        <v>360</v>
      </c>
      <c r="I5516" t="s">
        <v>419</v>
      </c>
      <c r="J5516" t="s">
        <v>391</v>
      </c>
      <c r="K5516">
        <v>440</v>
      </c>
      <c r="L5516" s="106">
        <v>0.16308000683784479</v>
      </c>
      <c r="M5516" s="106">
        <v>0.18395000696182251</v>
      </c>
      <c r="N5516">
        <v>1904</v>
      </c>
      <c r="O5516" s="106">
        <v>0.15174999833106989</v>
      </c>
      <c r="P5516" s="106">
        <v>0.17103999853134161</v>
      </c>
      <c r="Q5516">
        <v>26007</v>
      </c>
      <c r="R5516" s="106">
        <v>0.11433999985456469</v>
      </c>
      <c r="S5516" s="106">
        <v>0.1476300060749054</v>
      </c>
    </row>
    <row r="5517" spans="1:19" x14ac:dyDescent="0.25">
      <c r="A5517" t="s">
        <v>331</v>
      </c>
      <c r="B5517" t="s">
        <v>347</v>
      </c>
      <c r="C5517" t="s">
        <v>347</v>
      </c>
      <c r="D5517" t="s">
        <v>347</v>
      </c>
      <c r="E5517" t="s">
        <v>228</v>
      </c>
      <c r="F5517" t="s">
        <v>229</v>
      </c>
      <c r="G5517">
        <v>18</v>
      </c>
      <c r="H5517" t="s">
        <v>360</v>
      </c>
      <c r="I5517" t="s">
        <v>419</v>
      </c>
      <c r="J5517" t="s">
        <v>392</v>
      </c>
      <c r="K5517">
        <v>873</v>
      </c>
      <c r="L5517" s="106">
        <v>0.32357001304626459</v>
      </c>
      <c r="M5517" s="106">
        <v>0.36496999859809881</v>
      </c>
      <c r="N5517">
        <v>4071</v>
      </c>
      <c r="O5517" s="106">
        <v>0.32445999979972839</v>
      </c>
      <c r="P5517" s="106">
        <v>0.36570000648498541</v>
      </c>
      <c r="Q5517">
        <v>69347</v>
      </c>
      <c r="R5517" s="106">
        <v>0.30487999320030212</v>
      </c>
      <c r="S5517" s="106">
        <v>0.39364001154899603</v>
      </c>
    </row>
    <row r="5518" spans="1:19" x14ac:dyDescent="0.25">
      <c r="A5518" t="s">
        <v>331</v>
      </c>
      <c r="B5518" t="s">
        <v>347</v>
      </c>
      <c r="C5518" t="s">
        <v>347</v>
      </c>
      <c r="D5518" t="s">
        <v>347</v>
      </c>
      <c r="E5518" t="s">
        <v>228</v>
      </c>
      <c r="F5518" t="s">
        <v>229</v>
      </c>
      <c r="G5518" s="105">
        <v>18</v>
      </c>
      <c r="H5518" t="s">
        <v>360</v>
      </c>
      <c r="I5518" t="s">
        <v>419</v>
      </c>
      <c r="J5518" t="s">
        <v>393</v>
      </c>
      <c r="K5518" s="105">
        <v>880</v>
      </c>
      <c r="L5518" s="106">
        <v>0.32616999745368958</v>
      </c>
      <c r="M5518" s="106">
        <v>0.36789000034332281</v>
      </c>
      <c r="N5518" s="105">
        <v>4255</v>
      </c>
      <c r="O5518" s="106">
        <v>0.33912000060081482</v>
      </c>
      <c r="P5518" s="106">
        <v>0.3822300136089325</v>
      </c>
      <c r="Q5518" s="105">
        <v>66079</v>
      </c>
      <c r="R5518" s="106">
        <v>0.29050999879837042</v>
      </c>
      <c r="S5518" s="107">
        <v>0.37509000301361078</v>
      </c>
    </row>
    <row r="5519" spans="1:19" x14ac:dyDescent="0.25">
      <c r="A5519" t="s">
        <v>331</v>
      </c>
      <c r="B5519" t="s">
        <v>347</v>
      </c>
      <c r="C5519" t="s">
        <v>347</v>
      </c>
      <c r="D5519" t="s">
        <v>347</v>
      </c>
      <c r="E5519" t="s">
        <v>228</v>
      </c>
      <c r="F5519" t="s">
        <v>229</v>
      </c>
      <c r="G5519">
        <v>18</v>
      </c>
      <c r="H5519" t="s">
        <v>360</v>
      </c>
      <c r="I5519" t="s">
        <v>419</v>
      </c>
      <c r="J5519" t="s">
        <v>394</v>
      </c>
      <c r="K5519">
        <v>199</v>
      </c>
      <c r="L5519" s="106">
        <v>7.3760002851486206E-2</v>
      </c>
      <c r="M5519" s="106">
        <v>8.3190001547336578E-2</v>
      </c>
      <c r="N5519">
        <v>902</v>
      </c>
      <c r="O5519" s="106">
        <v>7.1889996528625488E-2</v>
      </c>
      <c r="P5519" s="106">
        <v>8.1029996275901794E-2</v>
      </c>
      <c r="Q5519">
        <v>14736</v>
      </c>
      <c r="R5519" s="106">
        <v>6.4790003001689911E-2</v>
      </c>
      <c r="S5519" s="106">
        <v>8.3650000393390656E-2</v>
      </c>
    </row>
    <row r="5520" spans="1:19" x14ac:dyDescent="0.25">
      <c r="A5520" t="s">
        <v>331</v>
      </c>
      <c r="B5520" t="s">
        <v>347</v>
      </c>
      <c r="C5520" t="s">
        <v>347</v>
      </c>
      <c r="D5520" t="s">
        <v>347</v>
      </c>
      <c r="E5520" t="s">
        <v>228</v>
      </c>
      <c r="F5520" t="s">
        <v>229</v>
      </c>
      <c r="G5520" s="105">
        <v>18</v>
      </c>
      <c r="H5520" t="s">
        <v>360</v>
      </c>
      <c r="I5520" t="s">
        <v>439</v>
      </c>
      <c r="J5520" t="s">
        <v>440</v>
      </c>
      <c r="K5520" s="105">
        <v>306</v>
      </c>
      <c r="L5520" s="106">
        <v>0.1134200021624565</v>
      </c>
      <c r="N5520" s="105">
        <v>1415</v>
      </c>
      <c r="O5520" s="106">
        <v>0.1127799972891808</v>
      </c>
      <c r="Q5520" s="105">
        <v>51290</v>
      </c>
      <c r="R5520" s="106">
        <v>0.22549000382423401</v>
      </c>
      <c r="S5520" s="107"/>
    </row>
    <row r="5521" spans="1:19" x14ac:dyDescent="0.25">
      <c r="A5521" t="s">
        <v>331</v>
      </c>
      <c r="B5521" t="s">
        <v>347</v>
      </c>
      <c r="C5521" t="s">
        <v>347</v>
      </c>
      <c r="D5521" t="s">
        <v>347</v>
      </c>
      <c r="E5521" t="s">
        <v>228</v>
      </c>
      <c r="F5521" t="s">
        <v>229</v>
      </c>
      <c r="G5521" s="105">
        <v>18</v>
      </c>
      <c r="H5521" t="s">
        <v>360</v>
      </c>
      <c r="I5521" t="s">
        <v>439</v>
      </c>
      <c r="J5521" t="s">
        <v>442</v>
      </c>
      <c r="K5521" s="105">
        <v>2392</v>
      </c>
      <c r="L5521" s="106">
        <v>0.88657999038696289</v>
      </c>
      <c r="M5521" s="106">
        <v>1</v>
      </c>
      <c r="N5521" s="105">
        <v>11132</v>
      </c>
      <c r="O5521" s="106">
        <v>0.88722002506256104</v>
      </c>
      <c r="P5521" s="106">
        <v>1</v>
      </c>
      <c r="Q5521" s="105">
        <v>176169</v>
      </c>
      <c r="R5521" s="106">
        <v>0.77451002597808838</v>
      </c>
      <c r="S5521" s="107">
        <v>1</v>
      </c>
    </row>
    <row r="5522" spans="1:19" x14ac:dyDescent="0.25">
      <c r="A5522" t="s">
        <v>331</v>
      </c>
      <c r="B5522" t="s">
        <v>347</v>
      </c>
      <c r="C5522" t="s">
        <v>347</v>
      </c>
      <c r="D5522" t="s">
        <v>347</v>
      </c>
      <c r="E5522" t="s">
        <v>228</v>
      </c>
      <c r="F5522" t="s">
        <v>229</v>
      </c>
      <c r="G5522" s="105">
        <v>18</v>
      </c>
      <c r="H5522" t="s">
        <v>360</v>
      </c>
      <c r="I5522" t="s">
        <v>395</v>
      </c>
      <c r="J5522" t="s">
        <v>396</v>
      </c>
      <c r="K5522" s="105">
        <v>2675</v>
      </c>
      <c r="L5522" s="106">
        <v>0.99147999286651611</v>
      </c>
      <c r="N5522" s="105">
        <v>12456</v>
      </c>
      <c r="O5522" s="106">
        <v>0.99274998903274536</v>
      </c>
      <c r="Q5522" s="105">
        <v>225832</v>
      </c>
      <c r="R5522" s="106">
        <v>0.99285000562667847</v>
      </c>
      <c r="S5522" s="107"/>
    </row>
    <row r="5523" spans="1:19" x14ac:dyDescent="0.25">
      <c r="A5523" t="s">
        <v>331</v>
      </c>
      <c r="B5523" t="s">
        <v>347</v>
      </c>
      <c r="C5523" t="s">
        <v>347</v>
      </c>
      <c r="D5523" t="s">
        <v>347</v>
      </c>
      <c r="E5523" t="s">
        <v>228</v>
      </c>
      <c r="F5523" t="s">
        <v>229</v>
      </c>
      <c r="G5523" s="105">
        <v>18</v>
      </c>
      <c r="H5523" t="s">
        <v>360</v>
      </c>
      <c r="I5523" t="s">
        <v>395</v>
      </c>
      <c r="J5523" t="s">
        <v>397</v>
      </c>
      <c r="K5523" s="105">
        <v>23</v>
      </c>
      <c r="L5523" s="106">
        <v>8.5199996829032898E-3</v>
      </c>
      <c r="N5523" s="105">
        <v>91</v>
      </c>
      <c r="O5523" s="106">
        <v>7.2499997913837433E-3</v>
      </c>
      <c r="Q5523" s="105">
        <v>1627</v>
      </c>
      <c r="R5523" s="106">
        <v>7.1499999612569809E-3</v>
      </c>
      <c r="S5523" s="107"/>
    </row>
    <row r="5524" spans="1:19" x14ac:dyDescent="0.25">
      <c r="A5524" t="s">
        <v>331</v>
      </c>
      <c r="B5524" t="s">
        <v>347</v>
      </c>
      <c r="C5524" t="s">
        <v>347</v>
      </c>
      <c r="D5524" t="s">
        <v>347</v>
      </c>
      <c r="E5524" t="s">
        <v>228</v>
      </c>
      <c r="F5524" t="s">
        <v>229</v>
      </c>
      <c r="G5524" s="105">
        <v>18</v>
      </c>
      <c r="H5524" t="s">
        <v>360</v>
      </c>
      <c r="I5524" t="s">
        <v>398</v>
      </c>
      <c r="J5524" t="s">
        <v>399</v>
      </c>
      <c r="K5524" s="105">
        <v>334</v>
      </c>
      <c r="L5524" s="106">
        <v>0.12380000203847891</v>
      </c>
      <c r="N5524" s="105">
        <v>912</v>
      </c>
      <c r="O5524" s="106">
        <v>7.2690002620220184E-2</v>
      </c>
      <c r="Q5524" s="105">
        <v>32785</v>
      </c>
      <c r="R5524" s="106">
        <v>0.14414000511169431</v>
      </c>
      <c r="S5524" s="107"/>
    </row>
    <row r="5525" spans="1:19" x14ac:dyDescent="0.25">
      <c r="A5525" t="s">
        <v>331</v>
      </c>
      <c r="B5525" t="s">
        <v>347</v>
      </c>
      <c r="C5525" t="s">
        <v>347</v>
      </c>
      <c r="D5525" t="s">
        <v>347</v>
      </c>
      <c r="E5525" t="s">
        <v>228</v>
      </c>
      <c r="F5525" t="s">
        <v>229</v>
      </c>
      <c r="G5525" s="105">
        <v>18</v>
      </c>
      <c r="H5525" t="s">
        <v>360</v>
      </c>
      <c r="I5525" t="s">
        <v>398</v>
      </c>
      <c r="J5525" t="s">
        <v>41</v>
      </c>
      <c r="K5525" s="105">
        <v>412</v>
      </c>
      <c r="L5525" s="106">
        <v>0.15271000564098361</v>
      </c>
      <c r="N5525" s="105">
        <v>1912</v>
      </c>
      <c r="O5525" s="106">
        <v>0.1523900032043457</v>
      </c>
      <c r="Q5525" s="105">
        <v>40324</v>
      </c>
      <c r="R5525" s="106">
        <v>0.177279993891716</v>
      </c>
      <c r="S5525" s="107"/>
    </row>
    <row r="5526" spans="1:19" x14ac:dyDescent="0.25">
      <c r="A5526" t="s">
        <v>331</v>
      </c>
      <c r="B5526" t="s">
        <v>347</v>
      </c>
      <c r="C5526" t="s">
        <v>347</v>
      </c>
      <c r="D5526" t="s">
        <v>347</v>
      </c>
      <c r="E5526" t="s">
        <v>228</v>
      </c>
      <c r="F5526" t="s">
        <v>229</v>
      </c>
      <c r="G5526">
        <v>18</v>
      </c>
      <c r="H5526" t="s">
        <v>360</v>
      </c>
      <c r="I5526" t="s">
        <v>398</v>
      </c>
      <c r="J5526" t="s">
        <v>40</v>
      </c>
      <c r="K5526">
        <v>527</v>
      </c>
      <c r="L5526" s="106">
        <v>0.1953299939632416</v>
      </c>
      <c r="N5526">
        <v>2692</v>
      </c>
      <c r="O5526" s="106">
        <v>0.21455000340938571</v>
      </c>
      <c r="Q5526">
        <v>47952</v>
      </c>
      <c r="R5526" s="106">
        <v>0.21082000434398651</v>
      </c>
    </row>
    <row r="5527" spans="1:19" x14ac:dyDescent="0.25">
      <c r="A5527" t="s">
        <v>331</v>
      </c>
      <c r="B5527" t="s">
        <v>347</v>
      </c>
      <c r="C5527" t="s">
        <v>347</v>
      </c>
      <c r="D5527" t="s">
        <v>347</v>
      </c>
      <c r="E5527" t="s">
        <v>228</v>
      </c>
      <c r="F5527" t="s">
        <v>229</v>
      </c>
      <c r="G5527" s="105">
        <v>18</v>
      </c>
      <c r="H5527" t="s">
        <v>360</v>
      </c>
      <c r="I5527" t="s">
        <v>398</v>
      </c>
      <c r="J5527" t="s">
        <v>39</v>
      </c>
      <c r="K5527" s="105">
        <v>560</v>
      </c>
      <c r="L5527" s="106">
        <v>0.20756000280380249</v>
      </c>
      <c r="N5527" s="105">
        <v>3170</v>
      </c>
      <c r="O5527" s="106">
        <v>0.25264999270439148</v>
      </c>
      <c r="Q5527" s="105">
        <v>51770</v>
      </c>
      <c r="R5527" s="106">
        <v>0.22759999334812159</v>
      </c>
      <c r="S5527" s="107"/>
    </row>
    <row r="5528" spans="1:19" x14ac:dyDescent="0.25">
      <c r="A5528" t="s">
        <v>331</v>
      </c>
      <c r="B5528" t="s">
        <v>347</v>
      </c>
      <c r="C5528" t="s">
        <v>347</v>
      </c>
      <c r="D5528" t="s">
        <v>347</v>
      </c>
      <c r="E5528" t="s">
        <v>228</v>
      </c>
      <c r="F5528" t="s">
        <v>229</v>
      </c>
      <c r="G5528" s="105">
        <v>18</v>
      </c>
      <c r="H5528" t="s">
        <v>360</v>
      </c>
      <c r="I5528" t="s">
        <v>398</v>
      </c>
      <c r="J5528" t="s">
        <v>400</v>
      </c>
      <c r="K5528" s="105">
        <v>865</v>
      </c>
      <c r="L5528" s="106">
        <v>0.32060998678207397</v>
      </c>
      <c r="N5528" s="105">
        <v>3861</v>
      </c>
      <c r="O5528" s="106">
        <v>0.30772000551223749</v>
      </c>
      <c r="Q5528" s="105">
        <v>54628</v>
      </c>
      <c r="R5528" s="106">
        <v>0.24017000198364261</v>
      </c>
      <c r="S5528" s="107"/>
    </row>
    <row r="5529" spans="1:19" x14ac:dyDescent="0.25">
      <c r="A5529" t="s">
        <v>331</v>
      </c>
      <c r="B5529" t="s">
        <v>347</v>
      </c>
      <c r="C5529" t="s">
        <v>347</v>
      </c>
      <c r="D5529" t="s">
        <v>347</v>
      </c>
      <c r="E5529" t="s">
        <v>228</v>
      </c>
      <c r="F5529" t="s">
        <v>229</v>
      </c>
      <c r="G5529">
        <v>18</v>
      </c>
      <c r="H5529" t="s">
        <v>360</v>
      </c>
      <c r="I5529" t="s">
        <v>422</v>
      </c>
      <c r="J5529" t="s">
        <v>429</v>
      </c>
      <c r="K5529">
        <v>1494</v>
      </c>
      <c r="L5529" s="106">
        <v>0.55374002456665039</v>
      </c>
      <c r="N5529">
        <v>2881</v>
      </c>
      <c r="O5529" s="106">
        <v>0.2296199947595596</v>
      </c>
      <c r="Q5529">
        <v>80101</v>
      </c>
      <c r="R5529" s="106">
        <v>0.3521600067615509</v>
      </c>
    </row>
    <row r="5530" spans="1:19" x14ac:dyDescent="0.25">
      <c r="A5530" t="s">
        <v>331</v>
      </c>
      <c r="B5530" t="s">
        <v>347</v>
      </c>
      <c r="C5530" t="s">
        <v>347</v>
      </c>
      <c r="D5530" t="s">
        <v>347</v>
      </c>
      <c r="E5530" t="s">
        <v>228</v>
      </c>
      <c r="F5530" t="s">
        <v>229</v>
      </c>
      <c r="G5530" s="105">
        <v>18</v>
      </c>
      <c r="H5530" t="s">
        <v>360</v>
      </c>
      <c r="I5530" t="s">
        <v>422</v>
      </c>
      <c r="J5530" t="s">
        <v>423</v>
      </c>
      <c r="K5530" s="105">
        <v>924</v>
      </c>
      <c r="L5530" s="106">
        <v>0.34248000383377081</v>
      </c>
      <c r="M5530" s="106">
        <v>0.76744002103805542</v>
      </c>
      <c r="N5530" s="105">
        <v>7505</v>
      </c>
      <c r="O5530" s="106">
        <v>0.59815001487731934</v>
      </c>
      <c r="P5530" s="106">
        <v>0.77643001079559326</v>
      </c>
      <c r="Q5530" s="105">
        <v>119646</v>
      </c>
      <c r="R5530" s="106">
        <v>0.52600997686386108</v>
      </c>
      <c r="S5530" s="107">
        <v>0.81194001436233521</v>
      </c>
    </row>
    <row r="5531" spans="1:19" x14ac:dyDescent="0.25">
      <c r="A5531" t="s">
        <v>331</v>
      </c>
      <c r="B5531" t="s">
        <v>347</v>
      </c>
      <c r="C5531" t="s">
        <v>347</v>
      </c>
      <c r="D5531" t="s">
        <v>347</v>
      </c>
      <c r="E5531" t="s">
        <v>228</v>
      </c>
      <c r="F5531" t="s">
        <v>229</v>
      </c>
      <c r="G5531" s="105">
        <v>18</v>
      </c>
      <c r="H5531" t="s">
        <v>360</v>
      </c>
      <c r="I5531" t="s">
        <v>422</v>
      </c>
      <c r="J5531" t="s">
        <v>424</v>
      </c>
      <c r="K5531" s="105">
        <v>160</v>
      </c>
      <c r="L5531" s="106">
        <v>5.9300001710653312E-2</v>
      </c>
      <c r="M5531" s="106">
        <v>0.1328900009393692</v>
      </c>
      <c r="N5531" s="105">
        <v>1445</v>
      </c>
      <c r="O5531" s="106">
        <v>0.11517000198364261</v>
      </c>
      <c r="P5531" s="106">
        <v>0.14948999881744379</v>
      </c>
      <c r="Q5531" s="105">
        <v>17180</v>
      </c>
      <c r="R5531" s="106">
        <v>7.5530000030994415E-2</v>
      </c>
      <c r="S5531" s="107">
        <v>0.11659000068902969</v>
      </c>
    </row>
    <row r="5532" spans="1:19" x14ac:dyDescent="0.25">
      <c r="A5532" t="s">
        <v>331</v>
      </c>
      <c r="B5532" t="s">
        <v>347</v>
      </c>
      <c r="C5532" t="s">
        <v>347</v>
      </c>
      <c r="D5532" t="s">
        <v>347</v>
      </c>
      <c r="E5532" t="s">
        <v>228</v>
      </c>
      <c r="F5532" t="s">
        <v>229</v>
      </c>
      <c r="G5532" s="105">
        <v>18</v>
      </c>
      <c r="H5532" t="s">
        <v>360</v>
      </c>
      <c r="I5532" t="s">
        <v>422</v>
      </c>
      <c r="J5532" t="s">
        <v>425</v>
      </c>
      <c r="K5532" s="105">
        <v>63</v>
      </c>
      <c r="L5532" s="106">
        <v>2.335000038146973E-2</v>
      </c>
      <c r="M5532" s="106">
        <v>5.2329998463392258E-2</v>
      </c>
      <c r="N5532" s="105">
        <v>490</v>
      </c>
      <c r="O5532" s="106">
        <v>3.905000165104866E-2</v>
      </c>
      <c r="P5532" s="106">
        <v>5.0689999014139182E-2</v>
      </c>
      <c r="Q5532" s="105">
        <v>6082</v>
      </c>
      <c r="R5532" s="106">
        <v>2.6739999651908871E-2</v>
      </c>
      <c r="S5532" s="107">
        <v>4.1269998997449868E-2</v>
      </c>
    </row>
    <row r="5533" spans="1:19" x14ac:dyDescent="0.25">
      <c r="A5533" t="s">
        <v>331</v>
      </c>
      <c r="B5533" t="s">
        <v>347</v>
      </c>
      <c r="C5533" t="s">
        <v>347</v>
      </c>
      <c r="D5533" t="s">
        <v>347</v>
      </c>
      <c r="E5533" t="s">
        <v>228</v>
      </c>
      <c r="F5533" t="s">
        <v>229</v>
      </c>
      <c r="G5533" s="105">
        <v>18</v>
      </c>
      <c r="H5533" t="s">
        <v>360</v>
      </c>
      <c r="I5533" t="s">
        <v>422</v>
      </c>
      <c r="J5533" t="s">
        <v>426</v>
      </c>
      <c r="K5533" s="105">
        <v>40</v>
      </c>
      <c r="L5533" s="106">
        <v>1.482999976724386E-2</v>
      </c>
      <c r="M5533" s="106">
        <v>3.3220000565052032E-2</v>
      </c>
      <c r="N5533" s="105">
        <v>182</v>
      </c>
      <c r="O5533" s="106">
        <v>1.4510000124573709E-2</v>
      </c>
      <c r="P5533" s="106">
        <v>1.882999949157238E-2</v>
      </c>
      <c r="Q5533" s="105">
        <v>3672</v>
      </c>
      <c r="R5533" s="106">
        <v>1.6140000894665722E-2</v>
      </c>
      <c r="S5533" s="107">
        <v>2.491999976336956E-2</v>
      </c>
    </row>
    <row r="5534" spans="1:19" x14ac:dyDescent="0.25">
      <c r="A5534" t="s">
        <v>331</v>
      </c>
      <c r="B5534" t="s">
        <v>347</v>
      </c>
      <c r="C5534" t="s">
        <v>347</v>
      </c>
      <c r="D5534" t="s">
        <v>347</v>
      </c>
      <c r="E5534" t="s">
        <v>228</v>
      </c>
      <c r="F5534" t="s">
        <v>229</v>
      </c>
      <c r="G5534">
        <v>18</v>
      </c>
      <c r="H5534" t="s">
        <v>360</v>
      </c>
      <c r="I5534" t="s">
        <v>422</v>
      </c>
      <c r="J5534" t="s">
        <v>427</v>
      </c>
      <c r="K5534">
        <v>17</v>
      </c>
      <c r="L5534" s="106">
        <v>6.3000000081956387E-3</v>
      </c>
      <c r="M5534" s="106">
        <v>1.4120000414550299E-2</v>
      </c>
      <c r="N5534">
        <v>44</v>
      </c>
      <c r="O5534" s="106">
        <v>3.5099999513477091E-3</v>
      </c>
      <c r="P5534" s="106">
        <v>4.550000187009573E-3</v>
      </c>
      <c r="Q5534">
        <v>766</v>
      </c>
      <c r="R5534" s="106">
        <v>3.3700000494718552E-3</v>
      </c>
      <c r="S5534" s="106">
        <v>5.2000000141561031E-3</v>
      </c>
    </row>
    <row r="5535" spans="1:19" x14ac:dyDescent="0.25">
      <c r="A5535" t="s">
        <v>331</v>
      </c>
      <c r="B5535" t="s">
        <v>347</v>
      </c>
      <c r="C5535" t="s">
        <v>347</v>
      </c>
      <c r="D5535" t="s">
        <v>347</v>
      </c>
      <c r="E5535" t="s">
        <v>228</v>
      </c>
      <c r="F5535" t="s">
        <v>229</v>
      </c>
      <c r="G5535" s="105">
        <v>18</v>
      </c>
      <c r="H5535" t="s">
        <v>360</v>
      </c>
      <c r="I5535" t="s">
        <v>422</v>
      </c>
      <c r="J5535" t="s">
        <v>428</v>
      </c>
      <c r="K5535" s="105">
        <v>0</v>
      </c>
      <c r="L5535" s="106">
        <v>0</v>
      </c>
      <c r="M5535" s="106">
        <v>0</v>
      </c>
      <c r="N5535" s="105">
        <v>0</v>
      </c>
      <c r="O5535" s="106">
        <v>0</v>
      </c>
      <c r="P5535" s="106">
        <v>0</v>
      </c>
      <c r="Q5535" s="105">
        <v>12</v>
      </c>
      <c r="R5535" s="106">
        <v>4.9999998736893758E-5</v>
      </c>
      <c r="S5535" s="107">
        <v>7.9999997979030013E-5</v>
      </c>
    </row>
    <row r="5536" spans="1:19" x14ac:dyDescent="0.25">
      <c r="A5536" t="s">
        <v>331</v>
      </c>
      <c r="B5536" t="s">
        <v>347</v>
      </c>
      <c r="C5536" t="s">
        <v>347</v>
      </c>
      <c r="D5536" t="s">
        <v>347</v>
      </c>
      <c r="E5536" t="s">
        <v>228</v>
      </c>
      <c r="F5536" t="s">
        <v>229</v>
      </c>
      <c r="G5536" s="105">
        <v>18</v>
      </c>
      <c r="H5536" t="s">
        <v>360</v>
      </c>
      <c r="I5536" t="s">
        <v>430</v>
      </c>
      <c r="J5536" t="s">
        <v>434</v>
      </c>
      <c r="K5536" s="105">
        <v>41</v>
      </c>
      <c r="L5536" s="106">
        <v>1.5200000256299971E-2</v>
      </c>
      <c r="M5536" s="106">
        <v>1.6890000551939011E-2</v>
      </c>
      <c r="N5536" s="105">
        <v>237</v>
      </c>
      <c r="O5536" s="106">
        <v>1.889000087976456E-2</v>
      </c>
      <c r="P5536" s="106">
        <v>1.9740000367164608E-2</v>
      </c>
      <c r="Q5536" s="105">
        <v>4987</v>
      </c>
      <c r="R5536" s="106">
        <v>2.1919999271631241E-2</v>
      </c>
      <c r="S5536" s="107">
        <v>2.2490000352263451E-2</v>
      </c>
    </row>
    <row r="5537" spans="1:19" x14ac:dyDescent="0.25">
      <c r="A5537" t="s">
        <v>331</v>
      </c>
      <c r="B5537" t="s">
        <v>347</v>
      </c>
      <c r="C5537" t="s">
        <v>347</v>
      </c>
      <c r="D5537" t="s">
        <v>347</v>
      </c>
      <c r="E5537" t="s">
        <v>228</v>
      </c>
      <c r="F5537" t="s">
        <v>229</v>
      </c>
      <c r="G5537" s="105">
        <v>18</v>
      </c>
      <c r="H5537" t="s">
        <v>360</v>
      </c>
      <c r="I5537" t="s">
        <v>430</v>
      </c>
      <c r="J5537" t="s">
        <v>432</v>
      </c>
      <c r="K5537" s="105">
        <v>114</v>
      </c>
      <c r="L5537" s="106">
        <v>4.2249999940395362E-2</v>
      </c>
      <c r="M5537" s="106">
        <v>4.6969998627901077E-2</v>
      </c>
      <c r="N5537" s="105">
        <v>736</v>
      </c>
      <c r="O5537" s="106">
        <v>5.8660000562667847E-2</v>
      </c>
      <c r="P5537" s="106">
        <v>6.1310000717639923E-2</v>
      </c>
      <c r="Q5537" s="105">
        <v>18498</v>
      </c>
      <c r="R5537" s="106">
        <v>8.1320002675056458E-2</v>
      </c>
      <c r="S5537" s="107">
        <v>8.343999832868576E-2</v>
      </c>
    </row>
    <row r="5538" spans="1:19" x14ac:dyDescent="0.25">
      <c r="A5538" t="s">
        <v>331</v>
      </c>
      <c r="B5538" t="s">
        <v>347</v>
      </c>
      <c r="C5538" t="s">
        <v>347</v>
      </c>
      <c r="D5538" t="s">
        <v>347</v>
      </c>
      <c r="E5538" t="s">
        <v>228</v>
      </c>
      <c r="F5538" t="s">
        <v>229</v>
      </c>
      <c r="G5538" s="105">
        <v>18</v>
      </c>
      <c r="H5538" t="s">
        <v>360</v>
      </c>
      <c r="I5538" t="s">
        <v>430</v>
      </c>
      <c r="J5538" t="s">
        <v>435</v>
      </c>
      <c r="K5538" s="105">
        <v>36</v>
      </c>
      <c r="L5538" s="106">
        <v>1.334000006318092E-2</v>
      </c>
      <c r="M5538" s="106">
        <v>1.482999976724386E-2</v>
      </c>
      <c r="N5538" s="105">
        <v>74</v>
      </c>
      <c r="O5538" s="106">
        <v>5.9000002220273018E-3</v>
      </c>
      <c r="P5538" s="106">
        <v>6.1599998734891406E-3</v>
      </c>
      <c r="Q5538" s="105">
        <v>391</v>
      </c>
      <c r="R5538" s="106">
        <v>1.7199999419972301E-3</v>
      </c>
      <c r="S5538" s="107">
        <v>1.760000013746321E-3</v>
      </c>
    </row>
    <row r="5539" spans="1:19" x14ac:dyDescent="0.25">
      <c r="A5539" t="s">
        <v>331</v>
      </c>
      <c r="B5539" t="s">
        <v>347</v>
      </c>
      <c r="C5539" t="s">
        <v>347</v>
      </c>
      <c r="D5539" t="s">
        <v>347</v>
      </c>
      <c r="E5539" t="s">
        <v>228</v>
      </c>
      <c r="F5539" t="s">
        <v>229</v>
      </c>
      <c r="G5539" s="105">
        <v>18</v>
      </c>
      <c r="H5539" t="s">
        <v>360</v>
      </c>
      <c r="I5539" t="s">
        <v>430</v>
      </c>
      <c r="J5539" t="s">
        <v>436</v>
      </c>
      <c r="K5539" s="105">
        <v>21</v>
      </c>
      <c r="L5539" s="106">
        <v>7.780000101774931E-3</v>
      </c>
      <c r="M5539" s="106">
        <v>8.6500002071261406E-3</v>
      </c>
      <c r="N5539" s="105">
        <v>324</v>
      </c>
      <c r="O5539" s="106">
        <v>2.5820000097155571E-2</v>
      </c>
      <c r="P5539" s="106">
        <v>2.6990000158548359E-2</v>
      </c>
      <c r="Q5539" s="105">
        <v>6784</v>
      </c>
      <c r="R5539" s="106">
        <v>2.9829999431967739E-2</v>
      </c>
      <c r="S5539" s="107">
        <v>3.060000017285347E-2</v>
      </c>
    </row>
    <row r="5540" spans="1:19" x14ac:dyDescent="0.25">
      <c r="A5540" t="s">
        <v>331</v>
      </c>
      <c r="B5540" t="s">
        <v>347</v>
      </c>
      <c r="C5540" t="s">
        <v>347</v>
      </c>
      <c r="D5540" t="s">
        <v>347</v>
      </c>
      <c r="E5540" t="s">
        <v>228</v>
      </c>
      <c r="F5540" t="s">
        <v>229</v>
      </c>
      <c r="G5540">
        <v>18</v>
      </c>
      <c r="H5540" t="s">
        <v>360</v>
      </c>
      <c r="I5540" t="s">
        <v>430</v>
      </c>
      <c r="J5540" t="s">
        <v>431</v>
      </c>
      <c r="K5540">
        <v>925</v>
      </c>
      <c r="L5540" s="106">
        <v>0.34284999966621399</v>
      </c>
      <c r="M5540" s="106">
        <v>0.38113000988960272</v>
      </c>
      <c r="N5540">
        <v>4728</v>
      </c>
      <c r="O5540" s="106">
        <v>0.37681999802589422</v>
      </c>
      <c r="P5540" s="106">
        <v>0.39383998513221741</v>
      </c>
      <c r="Q5540">
        <v>77035</v>
      </c>
      <c r="R5540" s="106">
        <v>0.33867999911308289</v>
      </c>
      <c r="S5540" s="106">
        <v>0.3474699854850769</v>
      </c>
    </row>
    <row r="5541" spans="1:19" x14ac:dyDescent="0.25">
      <c r="A5541" t="s">
        <v>331</v>
      </c>
      <c r="B5541" t="s">
        <v>347</v>
      </c>
      <c r="C5541" t="s">
        <v>347</v>
      </c>
      <c r="D5541" t="s">
        <v>347</v>
      </c>
      <c r="E5541" t="s">
        <v>228</v>
      </c>
      <c r="F5541" t="s">
        <v>229</v>
      </c>
      <c r="G5541" s="105">
        <v>18</v>
      </c>
      <c r="H5541" t="s">
        <v>360</v>
      </c>
      <c r="I5541" t="s">
        <v>430</v>
      </c>
      <c r="J5541" t="s">
        <v>502</v>
      </c>
      <c r="K5541" s="105">
        <v>1290</v>
      </c>
      <c r="L5541" s="106">
        <v>0.47813001275062561</v>
      </c>
      <c r="M5541" s="106">
        <v>0.53152000904083252</v>
      </c>
      <c r="N5541" s="105">
        <v>5906</v>
      </c>
      <c r="O5541" s="106">
        <v>0.47071000933647161</v>
      </c>
      <c r="P5541" s="106">
        <v>0.49195998907089228</v>
      </c>
      <c r="Q5541" s="105">
        <v>114008</v>
      </c>
      <c r="R5541" s="106">
        <v>0.5012199878692627</v>
      </c>
      <c r="S5541" s="107">
        <v>0.51424002647399902</v>
      </c>
    </row>
    <row r="5542" spans="1:19" x14ac:dyDescent="0.25">
      <c r="A5542" t="s">
        <v>331</v>
      </c>
      <c r="B5542" t="s">
        <v>347</v>
      </c>
      <c r="C5542" t="s">
        <v>347</v>
      </c>
      <c r="D5542" t="s">
        <v>347</v>
      </c>
      <c r="E5542" t="s">
        <v>228</v>
      </c>
      <c r="F5542" t="s">
        <v>229</v>
      </c>
      <c r="G5542" s="105">
        <v>18</v>
      </c>
      <c r="H5542" t="s">
        <v>360</v>
      </c>
      <c r="I5542" t="s">
        <v>430</v>
      </c>
      <c r="J5542" t="s">
        <v>86</v>
      </c>
      <c r="K5542" s="105">
        <v>271</v>
      </c>
      <c r="L5542" s="106">
        <v>0.10044000297784809</v>
      </c>
      <c r="N5542" s="105">
        <v>542</v>
      </c>
      <c r="O5542" s="106">
        <v>4.3200001120567322E-2</v>
      </c>
      <c r="Q5542" s="105">
        <v>5756</v>
      </c>
      <c r="R5542" s="106">
        <v>2.5310000404715541E-2</v>
      </c>
      <c r="S5542" s="107"/>
    </row>
    <row r="5543" spans="1:19" x14ac:dyDescent="0.25">
      <c r="A5543" t="s">
        <v>331</v>
      </c>
      <c r="B5543" t="s">
        <v>347</v>
      </c>
      <c r="C5543" t="s">
        <v>347</v>
      </c>
      <c r="D5543" t="s">
        <v>347</v>
      </c>
      <c r="E5543" t="s">
        <v>228</v>
      </c>
      <c r="F5543" t="s">
        <v>229</v>
      </c>
      <c r="G5543">
        <v>18</v>
      </c>
      <c r="H5543" t="s">
        <v>360</v>
      </c>
      <c r="I5543" t="s">
        <v>401</v>
      </c>
      <c r="J5543" t="s">
        <v>405</v>
      </c>
      <c r="K5543">
        <v>2036</v>
      </c>
      <c r="L5543" s="106">
        <v>0.75463002920150757</v>
      </c>
      <c r="M5543" s="106">
        <v>0.77679997682571411</v>
      </c>
      <c r="N5543">
        <v>9664</v>
      </c>
      <c r="O5543" s="106">
        <v>0.77021998167037964</v>
      </c>
      <c r="P5543" s="106">
        <v>0.79414999485015869</v>
      </c>
      <c r="Q5543">
        <v>171311</v>
      </c>
      <c r="R5543" s="106">
        <v>0.75314998626708984</v>
      </c>
      <c r="S5543" s="106">
        <v>0.77806001901626587</v>
      </c>
    </row>
    <row r="5544" spans="1:19" x14ac:dyDescent="0.25">
      <c r="A5544" t="s">
        <v>331</v>
      </c>
      <c r="B5544" t="s">
        <v>347</v>
      </c>
      <c r="C5544" t="s">
        <v>347</v>
      </c>
      <c r="D5544" t="s">
        <v>347</v>
      </c>
      <c r="E5544" t="s">
        <v>228</v>
      </c>
      <c r="F5544" t="s">
        <v>229</v>
      </c>
      <c r="G5544" s="105">
        <v>18</v>
      </c>
      <c r="H5544" t="s">
        <v>360</v>
      </c>
      <c r="I5544" t="s">
        <v>401</v>
      </c>
      <c r="J5544" t="s">
        <v>412</v>
      </c>
      <c r="K5544" s="105">
        <v>257</v>
      </c>
      <c r="L5544" s="106">
        <v>9.5260001718997955E-2</v>
      </c>
      <c r="M5544" s="106">
        <v>9.804999828338623E-2</v>
      </c>
      <c r="N5544" s="105">
        <v>1197</v>
      </c>
      <c r="O5544" s="106">
        <v>9.5399998128414154E-2</v>
      </c>
      <c r="P5544" s="106">
        <v>9.8360002040863037E-2</v>
      </c>
      <c r="Q5544" s="105">
        <v>22313</v>
      </c>
      <c r="R5544" s="106">
        <v>9.8099999129772186E-2</v>
      </c>
      <c r="S5544" s="107">
        <v>0.10134000331163411</v>
      </c>
    </row>
    <row r="5545" spans="1:19" x14ac:dyDescent="0.25">
      <c r="A5545" t="s">
        <v>331</v>
      </c>
      <c r="B5545" t="s">
        <v>347</v>
      </c>
      <c r="C5545" t="s">
        <v>347</v>
      </c>
      <c r="D5545" t="s">
        <v>347</v>
      </c>
      <c r="E5545" t="s">
        <v>228</v>
      </c>
      <c r="F5545" t="s">
        <v>229</v>
      </c>
      <c r="G5545" s="105">
        <v>18</v>
      </c>
      <c r="H5545" t="s">
        <v>360</v>
      </c>
      <c r="I5545" t="s">
        <v>401</v>
      </c>
      <c r="J5545" t="s">
        <v>413</v>
      </c>
      <c r="K5545" s="105">
        <v>184</v>
      </c>
      <c r="L5545" s="106">
        <v>6.8199999630451202E-2</v>
      </c>
      <c r="M5545" s="106">
        <v>7.0200003683567047E-2</v>
      </c>
      <c r="N5545" s="105">
        <v>804</v>
      </c>
      <c r="O5545" s="106">
        <v>6.4079999923706055E-2</v>
      </c>
      <c r="P5545" s="106">
        <v>6.6069997847080231E-2</v>
      </c>
      <c r="Q5545" s="105">
        <v>15680</v>
      </c>
      <c r="R5545" s="106">
        <v>6.8939998745918274E-2</v>
      </c>
      <c r="S5545" s="107">
        <v>7.1220003068447113E-2</v>
      </c>
    </row>
    <row r="5546" spans="1:19" x14ac:dyDescent="0.25">
      <c r="A5546" t="s">
        <v>331</v>
      </c>
      <c r="B5546" t="s">
        <v>347</v>
      </c>
      <c r="C5546" t="s">
        <v>347</v>
      </c>
      <c r="D5546" t="s">
        <v>347</v>
      </c>
      <c r="E5546" t="s">
        <v>228</v>
      </c>
      <c r="F5546" t="s">
        <v>229</v>
      </c>
      <c r="G5546">
        <v>18</v>
      </c>
      <c r="H5546" t="s">
        <v>360</v>
      </c>
      <c r="I5546" t="s">
        <v>401</v>
      </c>
      <c r="J5546" t="s">
        <v>441</v>
      </c>
      <c r="K5546">
        <v>77</v>
      </c>
      <c r="L5546" s="106">
        <v>2.8540000319480899E-2</v>
      </c>
      <c r="N5546">
        <v>378</v>
      </c>
      <c r="O5546" s="106">
        <v>3.0130000784993172E-2</v>
      </c>
      <c r="Q5546">
        <v>7283</v>
      </c>
      <c r="R5546" s="106">
        <v>3.2019998878240592E-2</v>
      </c>
    </row>
    <row r="5547" spans="1:19" x14ac:dyDescent="0.25">
      <c r="A5547" t="s">
        <v>331</v>
      </c>
      <c r="B5547" t="s">
        <v>347</v>
      </c>
      <c r="C5547" t="s">
        <v>347</v>
      </c>
      <c r="D5547" t="s">
        <v>347</v>
      </c>
      <c r="E5547" t="s">
        <v>228</v>
      </c>
      <c r="F5547" t="s">
        <v>229</v>
      </c>
      <c r="G5547" s="105">
        <v>18</v>
      </c>
      <c r="H5547" t="s">
        <v>360</v>
      </c>
      <c r="I5547" t="s">
        <v>401</v>
      </c>
      <c r="J5547" t="s">
        <v>414</v>
      </c>
      <c r="K5547" s="105">
        <v>144</v>
      </c>
      <c r="L5547" s="106">
        <v>5.3369998931884773E-2</v>
      </c>
      <c r="M5547" s="106">
        <v>5.4940000176429749E-2</v>
      </c>
      <c r="N5547" s="105">
        <v>504</v>
      </c>
      <c r="O5547" s="106">
        <v>4.0169999003410339E-2</v>
      </c>
      <c r="P5547" s="106">
        <v>4.1420001536607742E-2</v>
      </c>
      <c r="Q5547" s="105">
        <v>10872</v>
      </c>
      <c r="R5547" s="106">
        <v>4.7800000756978989E-2</v>
      </c>
      <c r="S5547" s="107">
        <v>4.9380000680685043E-2</v>
      </c>
    </row>
    <row r="5548" spans="1:19" x14ac:dyDescent="0.25">
      <c r="A5548" t="s">
        <v>331</v>
      </c>
      <c r="B5548" t="s">
        <v>347</v>
      </c>
      <c r="C5548" t="s">
        <v>347</v>
      </c>
      <c r="D5548" t="s">
        <v>347</v>
      </c>
      <c r="E5548" t="s">
        <v>277</v>
      </c>
      <c r="F5548" t="s">
        <v>278</v>
      </c>
      <c r="G5548">
        <v>18</v>
      </c>
      <c r="H5548" t="s">
        <v>360</v>
      </c>
      <c r="I5548" t="s">
        <v>349</v>
      </c>
      <c r="J5548" t="s">
        <v>350</v>
      </c>
      <c r="K5548">
        <v>12</v>
      </c>
      <c r="L5548" s="106">
        <v>4.6199997887015343E-3</v>
      </c>
      <c r="N5548">
        <v>49</v>
      </c>
      <c r="O5548" s="106">
        <v>3.9099999703466892E-3</v>
      </c>
      <c r="Q5548">
        <v>1130</v>
      </c>
      <c r="R5548" s="106">
        <v>4.9700001254677773E-3</v>
      </c>
    </row>
    <row r="5549" spans="1:19" x14ac:dyDescent="0.25">
      <c r="A5549" t="s">
        <v>331</v>
      </c>
      <c r="B5549" t="s">
        <v>347</v>
      </c>
      <c r="C5549" t="s">
        <v>347</v>
      </c>
      <c r="D5549" t="s">
        <v>347</v>
      </c>
      <c r="E5549" t="s">
        <v>277</v>
      </c>
      <c r="F5549" t="s">
        <v>278</v>
      </c>
      <c r="G5549">
        <v>18</v>
      </c>
      <c r="H5549" t="s">
        <v>360</v>
      </c>
      <c r="I5549" t="s">
        <v>349</v>
      </c>
      <c r="J5549" t="s">
        <v>368</v>
      </c>
      <c r="K5549">
        <v>99</v>
      </c>
      <c r="L5549" s="106">
        <v>3.8120001554489143E-2</v>
      </c>
      <c r="N5549">
        <v>391</v>
      </c>
      <c r="O5549" s="106">
        <v>3.1160000711679459E-2</v>
      </c>
      <c r="Q5549">
        <v>8418</v>
      </c>
      <c r="R5549" s="106">
        <v>3.700999915599823E-2</v>
      </c>
    </row>
    <row r="5550" spans="1:19" x14ac:dyDescent="0.25">
      <c r="A5550" t="s">
        <v>331</v>
      </c>
      <c r="B5550" t="s">
        <v>347</v>
      </c>
      <c r="C5550" t="s">
        <v>347</v>
      </c>
      <c r="D5550" t="s">
        <v>347</v>
      </c>
      <c r="E5550" t="s">
        <v>277</v>
      </c>
      <c r="F5550" t="s">
        <v>278</v>
      </c>
      <c r="G5550">
        <v>18</v>
      </c>
      <c r="H5550" t="s">
        <v>360</v>
      </c>
      <c r="I5550" t="s">
        <v>349</v>
      </c>
      <c r="J5550" t="s">
        <v>369</v>
      </c>
      <c r="K5550">
        <v>267</v>
      </c>
      <c r="L5550" s="106">
        <v>0.10281000286340709</v>
      </c>
      <c r="N5550">
        <v>1291</v>
      </c>
      <c r="O5550" s="106">
        <v>0.10288999974727631</v>
      </c>
      <c r="Q5550">
        <v>27454</v>
      </c>
      <c r="R5550" s="106">
        <v>0.1207000017166138</v>
      </c>
    </row>
    <row r="5551" spans="1:19" x14ac:dyDescent="0.25">
      <c r="A5551" t="s">
        <v>331</v>
      </c>
      <c r="B5551" t="s">
        <v>347</v>
      </c>
      <c r="C5551" t="s">
        <v>347</v>
      </c>
      <c r="D5551" t="s">
        <v>347</v>
      </c>
      <c r="E5551" t="s">
        <v>277</v>
      </c>
      <c r="F5551" t="s">
        <v>278</v>
      </c>
      <c r="G5551" s="105">
        <v>18</v>
      </c>
      <c r="H5551" t="s">
        <v>360</v>
      </c>
      <c r="I5551" t="s">
        <v>349</v>
      </c>
      <c r="J5551" t="s">
        <v>370</v>
      </c>
      <c r="K5551" s="105">
        <v>681</v>
      </c>
      <c r="L5551" s="106">
        <v>0.26223000884056091</v>
      </c>
      <c r="N5551" s="105">
        <v>3062</v>
      </c>
      <c r="O5551" s="106">
        <v>0.24403999745845789</v>
      </c>
      <c r="Q5551" s="105">
        <v>55879</v>
      </c>
      <c r="R5551" s="106">
        <v>0.24567000567913061</v>
      </c>
      <c r="S5551" s="107"/>
    </row>
    <row r="5552" spans="1:19" x14ac:dyDescent="0.25">
      <c r="A5552" t="s">
        <v>331</v>
      </c>
      <c r="B5552" t="s">
        <v>347</v>
      </c>
      <c r="C5552" t="s">
        <v>347</v>
      </c>
      <c r="D5552" t="s">
        <v>347</v>
      </c>
      <c r="E5552" t="s">
        <v>277</v>
      </c>
      <c r="F5552" t="s">
        <v>278</v>
      </c>
      <c r="G5552">
        <v>18</v>
      </c>
      <c r="H5552" t="s">
        <v>360</v>
      </c>
      <c r="I5552" t="s">
        <v>349</v>
      </c>
      <c r="J5552" t="s">
        <v>371</v>
      </c>
      <c r="K5552">
        <v>724</v>
      </c>
      <c r="L5552" s="106">
        <v>0.2787800133228302</v>
      </c>
      <c r="N5552">
        <v>3282</v>
      </c>
      <c r="O5552" s="106">
        <v>0.26157999038696289</v>
      </c>
      <c r="Q5552">
        <v>57982</v>
      </c>
      <c r="R5552" s="106">
        <v>0.25490999221801758</v>
      </c>
    </row>
    <row r="5553" spans="1:19" x14ac:dyDescent="0.25">
      <c r="A5553" t="s">
        <v>331</v>
      </c>
      <c r="B5553" t="s">
        <v>347</v>
      </c>
      <c r="C5553" t="s">
        <v>347</v>
      </c>
      <c r="D5553" t="s">
        <v>347</v>
      </c>
      <c r="E5553" t="s">
        <v>277</v>
      </c>
      <c r="F5553" t="s">
        <v>278</v>
      </c>
      <c r="G5553" s="105">
        <v>18</v>
      </c>
      <c r="H5553" t="s">
        <v>360</v>
      </c>
      <c r="I5553" t="s">
        <v>349</v>
      </c>
      <c r="J5553" t="s">
        <v>372</v>
      </c>
      <c r="K5553" s="105">
        <v>500</v>
      </c>
      <c r="L5553" s="106">
        <v>0.1925300061702728</v>
      </c>
      <c r="N5553" s="105">
        <v>2612</v>
      </c>
      <c r="O5553" s="106">
        <v>0.20817999541759491</v>
      </c>
      <c r="Q5553" s="105">
        <v>44765</v>
      </c>
      <c r="R5553" s="106">
        <v>0.19679999351501459</v>
      </c>
      <c r="S5553" s="107"/>
    </row>
    <row r="5554" spans="1:19" x14ac:dyDescent="0.25">
      <c r="A5554" t="s">
        <v>331</v>
      </c>
      <c r="B5554" t="s">
        <v>347</v>
      </c>
      <c r="C5554" t="s">
        <v>347</v>
      </c>
      <c r="D5554" t="s">
        <v>347</v>
      </c>
      <c r="E5554" t="s">
        <v>277</v>
      </c>
      <c r="F5554" t="s">
        <v>278</v>
      </c>
      <c r="G5554" s="105">
        <v>18</v>
      </c>
      <c r="H5554" t="s">
        <v>360</v>
      </c>
      <c r="I5554" t="s">
        <v>349</v>
      </c>
      <c r="J5554" t="s">
        <v>373</v>
      </c>
      <c r="K5554" s="105">
        <v>314</v>
      </c>
      <c r="L5554" s="106">
        <v>0.1209099963307381</v>
      </c>
      <c r="N5554" s="105">
        <v>1860</v>
      </c>
      <c r="O5554" s="106">
        <v>0.14824000000953669</v>
      </c>
      <c r="Q5554" s="105">
        <v>31831</v>
      </c>
      <c r="R5554" s="106">
        <v>0.1399399936199188</v>
      </c>
      <c r="S5554" s="107"/>
    </row>
    <row r="5555" spans="1:19" x14ac:dyDescent="0.25">
      <c r="A5555" t="s">
        <v>331</v>
      </c>
      <c r="B5555" t="s">
        <v>347</v>
      </c>
      <c r="C5555" t="s">
        <v>347</v>
      </c>
      <c r="D5555" t="s">
        <v>347</v>
      </c>
      <c r="E5555" t="s">
        <v>277</v>
      </c>
      <c r="F5555" t="s">
        <v>278</v>
      </c>
      <c r="G5555">
        <v>18</v>
      </c>
      <c r="H5555" t="s">
        <v>360</v>
      </c>
      <c r="I5555" t="s">
        <v>438</v>
      </c>
      <c r="J5555" t="s">
        <v>48</v>
      </c>
      <c r="K5555">
        <v>2120</v>
      </c>
      <c r="L5555" s="106">
        <v>0.81633001565933228</v>
      </c>
      <c r="M5555" s="106">
        <v>0.8555300235748291</v>
      </c>
      <c r="N5555">
        <v>10430</v>
      </c>
      <c r="O5555" s="106">
        <v>0.83126997947692871</v>
      </c>
      <c r="P5555" s="106">
        <v>0.85710000991821289</v>
      </c>
      <c r="Q5555">
        <v>186401</v>
      </c>
      <c r="R5555" s="106">
        <v>0.81949001550674438</v>
      </c>
      <c r="S5555" s="106">
        <v>0.8465999960899353</v>
      </c>
    </row>
    <row r="5556" spans="1:19" x14ac:dyDescent="0.25">
      <c r="A5556" t="s">
        <v>331</v>
      </c>
      <c r="B5556" t="s">
        <v>347</v>
      </c>
      <c r="C5556" t="s">
        <v>347</v>
      </c>
      <c r="D5556" t="s">
        <v>347</v>
      </c>
      <c r="E5556" t="s">
        <v>277</v>
      </c>
      <c r="F5556" t="s">
        <v>278</v>
      </c>
      <c r="G5556" s="105">
        <v>18</v>
      </c>
      <c r="H5556" t="s">
        <v>360</v>
      </c>
      <c r="I5556" t="s">
        <v>438</v>
      </c>
      <c r="J5556" t="s">
        <v>42</v>
      </c>
      <c r="K5556" s="105">
        <v>213</v>
      </c>
      <c r="L5556" s="106">
        <v>8.2019999623298645E-2</v>
      </c>
      <c r="M5556" s="106">
        <v>8.596000075340271E-2</v>
      </c>
      <c r="N5556" s="105">
        <v>1036</v>
      </c>
      <c r="O5556" s="106">
        <v>8.2570001482963562E-2</v>
      </c>
      <c r="P5556" s="106">
        <v>8.5129998624324799E-2</v>
      </c>
      <c r="Q5556" s="105">
        <v>20350</v>
      </c>
      <c r="R5556" s="106">
        <v>8.9469999074935913E-2</v>
      </c>
      <c r="S5556" s="107">
        <v>9.2430002987384796E-2</v>
      </c>
    </row>
    <row r="5557" spans="1:19" x14ac:dyDescent="0.25">
      <c r="A5557" t="s">
        <v>331</v>
      </c>
      <c r="B5557" t="s">
        <v>347</v>
      </c>
      <c r="C5557" t="s">
        <v>347</v>
      </c>
      <c r="D5557" t="s">
        <v>347</v>
      </c>
      <c r="E5557" t="s">
        <v>277</v>
      </c>
      <c r="F5557" t="s">
        <v>278</v>
      </c>
      <c r="G5557" s="105">
        <v>18</v>
      </c>
      <c r="H5557" t="s">
        <v>360</v>
      </c>
      <c r="I5557" t="s">
        <v>438</v>
      </c>
      <c r="J5557" t="s">
        <v>374</v>
      </c>
      <c r="K5557" s="105">
        <v>145</v>
      </c>
      <c r="L5557" s="106">
        <v>5.5830001831054688E-2</v>
      </c>
      <c r="M5557" s="106">
        <v>5.8510001748800278E-2</v>
      </c>
      <c r="N5557" s="105">
        <v>703</v>
      </c>
      <c r="O5557" s="106">
        <v>5.6030001491308212E-2</v>
      </c>
      <c r="P5557" s="106">
        <v>5.7769998908042908E-2</v>
      </c>
      <c r="Q5557" s="105">
        <v>13425</v>
      </c>
      <c r="R5557" s="106">
        <v>5.9020001441240311E-2</v>
      </c>
      <c r="S5557" s="107">
        <v>6.0970000922679901E-2</v>
      </c>
    </row>
    <row r="5558" spans="1:19" x14ac:dyDescent="0.25">
      <c r="A5558" t="s">
        <v>331</v>
      </c>
      <c r="B5558" t="s">
        <v>347</v>
      </c>
      <c r="C5558" t="s">
        <v>347</v>
      </c>
      <c r="D5558" t="s">
        <v>347</v>
      </c>
      <c r="E5558" t="s">
        <v>277</v>
      </c>
      <c r="F5558" t="s">
        <v>278</v>
      </c>
      <c r="G5558" s="105">
        <v>18</v>
      </c>
      <c r="H5558" t="s">
        <v>360</v>
      </c>
      <c r="I5558" t="s">
        <v>438</v>
      </c>
      <c r="J5558" t="s">
        <v>86</v>
      </c>
      <c r="K5558" s="105">
        <v>119</v>
      </c>
      <c r="L5558" s="106">
        <v>4.5820001512765877E-2</v>
      </c>
      <c r="N5558" s="105">
        <v>378</v>
      </c>
      <c r="O5558" s="106">
        <v>3.0130000784993172E-2</v>
      </c>
      <c r="Q5558" s="105">
        <v>7283</v>
      </c>
      <c r="R5558" s="106">
        <v>3.2019998878240592E-2</v>
      </c>
      <c r="S5558" s="107"/>
    </row>
    <row r="5559" spans="1:19" x14ac:dyDescent="0.25">
      <c r="A5559" t="s">
        <v>331</v>
      </c>
      <c r="B5559" t="s">
        <v>347</v>
      </c>
      <c r="C5559" t="s">
        <v>347</v>
      </c>
      <c r="D5559" t="s">
        <v>347</v>
      </c>
      <c r="E5559" t="s">
        <v>277</v>
      </c>
      <c r="F5559" t="s">
        <v>278</v>
      </c>
      <c r="G5559" s="105">
        <v>18</v>
      </c>
      <c r="H5559" t="s">
        <v>360</v>
      </c>
      <c r="I5559" t="s">
        <v>375</v>
      </c>
      <c r="J5559" t="s">
        <v>376</v>
      </c>
      <c r="K5559" s="105">
        <v>518</v>
      </c>
      <c r="L5559" s="106">
        <v>0.19945999979972839</v>
      </c>
      <c r="N5559" s="105">
        <v>2596</v>
      </c>
      <c r="O5559" s="106">
        <v>0.20690000057220459</v>
      </c>
      <c r="Q5559" s="105">
        <v>47189</v>
      </c>
      <c r="R5559" s="106">
        <v>0.20746000111103061</v>
      </c>
      <c r="S5559" s="107"/>
    </row>
    <row r="5560" spans="1:19" x14ac:dyDescent="0.25">
      <c r="A5560" t="s">
        <v>331</v>
      </c>
      <c r="B5560" t="s">
        <v>347</v>
      </c>
      <c r="C5560" t="s">
        <v>347</v>
      </c>
      <c r="D5560" t="s">
        <v>347</v>
      </c>
      <c r="E5560" t="s">
        <v>277</v>
      </c>
      <c r="F5560" t="s">
        <v>278</v>
      </c>
      <c r="G5560" s="105">
        <v>18</v>
      </c>
      <c r="H5560" t="s">
        <v>360</v>
      </c>
      <c r="I5560" t="s">
        <v>375</v>
      </c>
      <c r="J5560" t="s">
        <v>377</v>
      </c>
      <c r="K5560" s="105">
        <v>564</v>
      </c>
      <c r="L5560" s="106">
        <v>0.21717000007629389</v>
      </c>
      <c r="N5560" s="105">
        <v>2695</v>
      </c>
      <c r="O5560" s="106">
        <v>0.21479000151157379</v>
      </c>
      <c r="Q5560" s="105">
        <v>47420</v>
      </c>
      <c r="R5560" s="106">
        <v>0.20848000049591059</v>
      </c>
      <c r="S5560" s="107"/>
    </row>
    <row r="5561" spans="1:19" x14ac:dyDescent="0.25">
      <c r="A5561" t="s">
        <v>331</v>
      </c>
      <c r="B5561" t="s">
        <v>347</v>
      </c>
      <c r="C5561" t="s">
        <v>347</v>
      </c>
      <c r="D5561" t="s">
        <v>347</v>
      </c>
      <c r="E5561" t="s">
        <v>277</v>
      </c>
      <c r="F5561" t="s">
        <v>278</v>
      </c>
      <c r="G5561" s="105">
        <v>18</v>
      </c>
      <c r="H5561" t="s">
        <v>360</v>
      </c>
      <c r="I5561" t="s">
        <v>375</v>
      </c>
      <c r="J5561" t="s">
        <v>378</v>
      </c>
      <c r="K5561" s="105">
        <v>341</v>
      </c>
      <c r="L5561" s="106">
        <v>0.13131000101566309</v>
      </c>
      <c r="N5561" s="105">
        <v>1922</v>
      </c>
      <c r="O5561" s="106">
        <v>0.1531800031661987</v>
      </c>
      <c r="Q5561" s="105">
        <v>37332</v>
      </c>
      <c r="R5561" s="106">
        <v>0.1641300022602081</v>
      </c>
      <c r="S5561" s="107"/>
    </row>
    <row r="5562" spans="1:19" x14ac:dyDescent="0.25">
      <c r="A5562" t="s">
        <v>331</v>
      </c>
      <c r="B5562" t="s">
        <v>347</v>
      </c>
      <c r="C5562" t="s">
        <v>347</v>
      </c>
      <c r="D5562" t="s">
        <v>347</v>
      </c>
      <c r="E5562" t="s">
        <v>277</v>
      </c>
      <c r="F5562" t="s">
        <v>278</v>
      </c>
      <c r="G5562" s="105">
        <v>18</v>
      </c>
      <c r="H5562" t="s">
        <v>360</v>
      </c>
      <c r="I5562" t="s">
        <v>375</v>
      </c>
      <c r="J5562" t="s">
        <v>379</v>
      </c>
      <c r="K5562" s="105">
        <v>507</v>
      </c>
      <c r="L5562" s="106">
        <v>0.19523000717163089</v>
      </c>
      <c r="N5562" s="105">
        <v>2598</v>
      </c>
      <c r="O5562" s="106">
        <v>0.2070599943399429</v>
      </c>
      <c r="Q5562" s="105">
        <v>47525</v>
      </c>
      <c r="R5562" s="106">
        <v>0.20893999934196469</v>
      </c>
      <c r="S5562" s="107"/>
    </row>
    <row r="5563" spans="1:19" x14ac:dyDescent="0.25">
      <c r="A5563" t="s">
        <v>331</v>
      </c>
      <c r="B5563" t="s">
        <v>347</v>
      </c>
      <c r="C5563" t="s">
        <v>347</v>
      </c>
      <c r="D5563" t="s">
        <v>347</v>
      </c>
      <c r="E5563" t="s">
        <v>277</v>
      </c>
      <c r="F5563" t="s">
        <v>278</v>
      </c>
      <c r="G5563">
        <v>18</v>
      </c>
      <c r="H5563" t="s">
        <v>360</v>
      </c>
      <c r="I5563" t="s">
        <v>375</v>
      </c>
      <c r="J5563" t="s">
        <v>380</v>
      </c>
      <c r="K5563">
        <v>667</v>
      </c>
      <c r="L5563" s="106">
        <v>0.25683000683784479</v>
      </c>
      <c r="N5563">
        <v>2736</v>
      </c>
      <c r="O5563" s="106">
        <v>0.21806000173091891</v>
      </c>
      <c r="Q5563">
        <v>47993</v>
      </c>
      <c r="R5563" s="106">
        <v>0.210999995470047</v>
      </c>
    </row>
    <row r="5564" spans="1:19" x14ac:dyDescent="0.25">
      <c r="A5564" t="s">
        <v>331</v>
      </c>
      <c r="B5564" t="s">
        <v>347</v>
      </c>
      <c r="C5564" t="s">
        <v>347</v>
      </c>
      <c r="D5564" t="s">
        <v>347</v>
      </c>
      <c r="E5564" t="s">
        <v>277</v>
      </c>
      <c r="F5564" t="s">
        <v>278</v>
      </c>
      <c r="G5564" s="105">
        <v>18</v>
      </c>
      <c r="H5564" t="s">
        <v>360</v>
      </c>
      <c r="I5564" t="s">
        <v>381</v>
      </c>
      <c r="J5564" t="s">
        <v>382</v>
      </c>
      <c r="K5564" s="105">
        <v>67</v>
      </c>
      <c r="L5564" s="106">
        <v>2.5800000876188282E-2</v>
      </c>
      <c r="M5564" s="106">
        <v>2.6370000094175339E-2</v>
      </c>
      <c r="N5564" s="105">
        <v>378</v>
      </c>
      <c r="O5564" s="106">
        <v>3.0130000784993172E-2</v>
      </c>
      <c r="P5564" s="106">
        <v>3.3959999680519097E-2</v>
      </c>
      <c r="Q5564" s="105">
        <v>5423</v>
      </c>
      <c r="R5564" s="106">
        <v>2.384000085294247E-2</v>
      </c>
      <c r="S5564" s="107">
        <v>3.0780000612139698E-2</v>
      </c>
    </row>
    <row r="5565" spans="1:19" x14ac:dyDescent="0.25">
      <c r="A5565" t="s">
        <v>331</v>
      </c>
      <c r="B5565" t="s">
        <v>347</v>
      </c>
      <c r="C5565" t="s">
        <v>347</v>
      </c>
      <c r="D5565" t="s">
        <v>347</v>
      </c>
      <c r="E5565" t="s">
        <v>277</v>
      </c>
      <c r="F5565" t="s">
        <v>278</v>
      </c>
      <c r="G5565">
        <v>18</v>
      </c>
      <c r="H5565" t="s">
        <v>360</v>
      </c>
      <c r="I5565" t="s">
        <v>381</v>
      </c>
      <c r="J5565" t="s">
        <v>383</v>
      </c>
      <c r="K5565">
        <v>469</v>
      </c>
      <c r="L5565" s="106">
        <v>0.1805900037288666</v>
      </c>
      <c r="M5565" s="106">
        <v>0.1845699995756149</v>
      </c>
      <c r="N5565">
        <v>1904</v>
      </c>
      <c r="O5565" s="106">
        <v>0.15174999833106989</v>
      </c>
      <c r="P5565" s="106">
        <v>0.17103999853134161</v>
      </c>
      <c r="Q5565">
        <v>26007</v>
      </c>
      <c r="R5565" s="106">
        <v>0.11433999985456469</v>
      </c>
      <c r="S5565" s="106">
        <v>0.1476300060749054</v>
      </c>
    </row>
    <row r="5566" spans="1:19" x14ac:dyDescent="0.25">
      <c r="A5566" t="s">
        <v>331</v>
      </c>
      <c r="B5566" t="s">
        <v>347</v>
      </c>
      <c r="C5566" t="s">
        <v>347</v>
      </c>
      <c r="D5566" t="s">
        <v>347</v>
      </c>
      <c r="E5566" t="s">
        <v>277</v>
      </c>
      <c r="F5566" t="s">
        <v>278</v>
      </c>
      <c r="G5566" s="105">
        <v>18</v>
      </c>
      <c r="H5566" t="s">
        <v>360</v>
      </c>
      <c r="I5566" t="s">
        <v>381</v>
      </c>
      <c r="J5566" t="s">
        <v>384</v>
      </c>
      <c r="K5566" s="105">
        <v>2005</v>
      </c>
      <c r="L5566" s="106">
        <v>0.77204000949859619</v>
      </c>
      <c r="M5566" s="106">
        <v>0.78905999660491943</v>
      </c>
      <c r="N5566" s="105">
        <v>8850</v>
      </c>
      <c r="O5566" s="106">
        <v>0.70534998178482056</v>
      </c>
      <c r="P5566" s="106">
        <v>0.79500997066497803</v>
      </c>
      <c r="Q5566" s="105">
        <v>144739</v>
      </c>
      <c r="R5566" s="106">
        <v>0.6363300085067749</v>
      </c>
      <c r="S5566" s="107">
        <v>0.82159000635147095</v>
      </c>
    </row>
    <row r="5567" spans="1:19" x14ac:dyDescent="0.25">
      <c r="A5567" t="s">
        <v>331</v>
      </c>
      <c r="B5567" t="s">
        <v>347</v>
      </c>
      <c r="C5567" t="s">
        <v>347</v>
      </c>
      <c r="D5567" t="s">
        <v>347</v>
      </c>
      <c r="E5567" t="s">
        <v>277</v>
      </c>
      <c r="F5567" t="s">
        <v>278</v>
      </c>
      <c r="G5567" s="105">
        <v>18</v>
      </c>
      <c r="H5567" t="s">
        <v>360</v>
      </c>
      <c r="I5567" t="s">
        <v>381</v>
      </c>
      <c r="J5567" t="s">
        <v>385</v>
      </c>
      <c r="K5567" s="105">
        <v>56</v>
      </c>
      <c r="L5567" s="106">
        <v>2.156000025570393E-2</v>
      </c>
      <c r="N5567" s="105">
        <v>1415</v>
      </c>
      <c r="O5567" s="106">
        <v>0.1127799972891808</v>
      </c>
      <c r="Q5567" s="105">
        <v>51290</v>
      </c>
      <c r="R5567" s="106">
        <v>0.22549000382423401</v>
      </c>
      <c r="S5567" s="107"/>
    </row>
    <row r="5568" spans="1:19" x14ac:dyDescent="0.25">
      <c r="A5568" t="s">
        <v>331</v>
      </c>
      <c r="B5568" t="s">
        <v>347</v>
      </c>
      <c r="C5568" t="s">
        <v>347</v>
      </c>
      <c r="D5568" t="s">
        <v>347</v>
      </c>
      <c r="E5568" t="s">
        <v>277</v>
      </c>
      <c r="F5568" t="s">
        <v>278</v>
      </c>
      <c r="G5568" s="105">
        <v>18</v>
      </c>
      <c r="H5568" t="s">
        <v>360</v>
      </c>
      <c r="I5568" t="s">
        <v>386</v>
      </c>
      <c r="J5568" t="s">
        <v>387</v>
      </c>
      <c r="K5568" s="105">
        <v>76</v>
      </c>
      <c r="L5568" s="106">
        <v>2.9260000213980671E-2</v>
      </c>
      <c r="M5568" s="106">
        <v>3.075999952852726E-2</v>
      </c>
      <c r="N5568" s="105">
        <v>410</v>
      </c>
      <c r="O5568" s="106">
        <v>3.2680001109838493E-2</v>
      </c>
      <c r="P5568" s="106">
        <v>3.4030001610517502E-2</v>
      </c>
      <c r="Q5568" s="105">
        <v>12181</v>
      </c>
      <c r="R5568" s="106">
        <v>5.3550001233816147E-2</v>
      </c>
      <c r="S5568" s="107">
        <v>5.4999999701976783E-2</v>
      </c>
    </row>
    <row r="5569" spans="1:19" x14ac:dyDescent="0.25">
      <c r="A5569" t="s">
        <v>331</v>
      </c>
      <c r="B5569" t="s">
        <v>347</v>
      </c>
      <c r="C5569" t="s">
        <v>347</v>
      </c>
      <c r="D5569" t="s">
        <v>347</v>
      </c>
      <c r="E5569" t="s">
        <v>277</v>
      </c>
      <c r="F5569" t="s">
        <v>278</v>
      </c>
      <c r="G5569" s="105">
        <v>18</v>
      </c>
      <c r="H5569" t="s">
        <v>360</v>
      </c>
      <c r="I5569" t="s">
        <v>386</v>
      </c>
      <c r="J5569" t="s">
        <v>388</v>
      </c>
      <c r="K5569" s="105">
        <v>22</v>
      </c>
      <c r="L5569" s="106">
        <v>8.4699997678399086E-3</v>
      </c>
      <c r="M5569" s="106">
        <v>8.8999997824430466E-3</v>
      </c>
      <c r="N5569" s="105">
        <v>148</v>
      </c>
      <c r="O5569" s="106">
        <v>1.18000004440546E-2</v>
      </c>
      <c r="P5569" s="106">
        <v>1.2280000373721119E-2</v>
      </c>
      <c r="Q5569" s="105">
        <v>6321</v>
      </c>
      <c r="R5569" s="106">
        <v>2.77900006622076E-2</v>
      </c>
      <c r="S5569" s="107">
        <v>2.8540000319480899E-2</v>
      </c>
    </row>
    <row r="5570" spans="1:19" x14ac:dyDescent="0.25">
      <c r="A5570" t="s">
        <v>331</v>
      </c>
      <c r="B5570" t="s">
        <v>347</v>
      </c>
      <c r="C5570" t="s">
        <v>347</v>
      </c>
      <c r="D5570" t="s">
        <v>347</v>
      </c>
      <c r="E5570" t="s">
        <v>277</v>
      </c>
      <c r="F5570" t="s">
        <v>278</v>
      </c>
      <c r="G5570" s="105">
        <v>18</v>
      </c>
      <c r="H5570" t="s">
        <v>360</v>
      </c>
      <c r="I5570" t="s">
        <v>386</v>
      </c>
      <c r="J5570" t="s">
        <v>85</v>
      </c>
      <c r="K5570" s="105">
        <v>51</v>
      </c>
      <c r="L5570" s="106">
        <v>1.9640000537037849E-2</v>
      </c>
      <c r="M5570" s="106">
        <v>2.0640000700950619E-2</v>
      </c>
      <c r="N5570" s="105">
        <v>335</v>
      </c>
      <c r="O5570" s="106">
        <v>2.669999934732914E-2</v>
      </c>
      <c r="P5570" s="106">
        <v>2.78099998831749E-2</v>
      </c>
      <c r="Q5570" s="105">
        <v>4872</v>
      </c>
      <c r="R5570" s="106">
        <v>2.1420000120997429E-2</v>
      </c>
      <c r="S5570" s="107">
        <v>2.199999988079071E-2</v>
      </c>
    </row>
    <row r="5571" spans="1:19" x14ac:dyDescent="0.25">
      <c r="A5571" t="s">
        <v>331</v>
      </c>
      <c r="B5571" t="s">
        <v>347</v>
      </c>
      <c r="C5571" t="s">
        <v>347</v>
      </c>
      <c r="D5571" t="s">
        <v>347</v>
      </c>
      <c r="E5571" t="s">
        <v>277</v>
      </c>
      <c r="F5571" t="s">
        <v>278</v>
      </c>
      <c r="G5571">
        <v>18</v>
      </c>
      <c r="H5571" t="s">
        <v>360</v>
      </c>
      <c r="I5571" t="s">
        <v>386</v>
      </c>
      <c r="J5571" t="s">
        <v>389</v>
      </c>
      <c r="K5571">
        <v>19</v>
      </c>
      <c r="L5571" s="106">
        <v>7.3199998587369919E-3</v>
      </c>
      <c r="M5571" s="106">
        <v>7.689999882131815E-3</v>
      </c>
      <c r="N5571">
        <v>270</v>
      </c>
      <c r="O5571" s="106">
        <v>2.1519999951124191E-2</v>
      </c>
      <c r="P5571" s="106">
        <v>2.2409999743103981E-2</v>
      </c>
      <c r="Q5571">
        <v>4049</v>
      </c>
      <c r="R5571" s="106">
        <v>1.779999956488609E-2</v>
      </c>
      <c r="S5571" s="106">
        <v>1.8279999494552609E-2</v>
      </c>
    </row>
    <row r="5572" spans="1:19" x14ac:dyDescent="0.25">
      <c r="A5572" t="s">
        <v>331</v>
      </c>
      <c r="B5572" t="s">
        <v>347</v>
      </c>
      <c r="C5572" t="s">
        <v>347</v>
      </c>
      <c r="D5572" t="s">
        <v>347</v>
      </c>
      <c r="E5572" t="s">
        <v>277</v>
      </c>
      <c r="F5572" t="s">
        <v>278</v>
      </c>
      <c r="G5572" s="105">
        <v>18</v>
      </c>
      <c r="H5572" t="s">
        <v>360</v>
      </c>
      <c r="I5572" t="s">
        <v>386</v>
      </c>
      <c r="J5572" t="s">
        <v>86</v>
      </c>
      <c r="K5572" s="105">
        <v>126</v>
      </c>
      <c r="L5572" s="106">
        <v>4.8519998788833618E-2</v>
      </c>
      <c r="N5572" s="105">
        <v>499</v>
      </c>
      <c r="O5572" s="106">
        <v>3.976999968290329E-2</v>
      </c>
      <c r="Q5572" s="105">
        <v>5972</v>
      </c>
      <c r="R5572" s="106">
        <v>2.6259999722242359E-2</v>
      </c>
      <c r="S5572" s="107"/>
    </row>
    <row r="5573" spans="1:19" x14ac:dyDescent="0.25">
      <c r="A5573" t="s">
        <v>331</v>
      </c>
      <c r="B5573" t="s">
        <v>347</v>
      </c>
      <c r="C5573" t="s">
        <v>347</v>
      </c>
      <c r="D5573" t="s">
        <v>347</v>
      </c>
      <c r="E5573" t="s">
        <v>277</v>
      </c>
      <c r="F5573" t="s">
        <v>278</v>
      </c>
      <c r="G5573" s="105">
        <v>18</v>
      </c>
      <c r="H5573" t="s">
        <v>360</v>
      </c>
      <c r="I5573" t="s">
        <v>386</v>
      </c>
      <c r="J5573" t="s">
        <v>84</v>
      </c>
      <c r="K5573" s="105">
        <v>2303</v>
      </c>
      <c r="L5573" s="106">
        <v>0.88678997755050659</v>
      </c>
      <c r="M5573" s="106">
        <v>0.9320099949836731</v>
      </c>
      <c r="N5573" s="105">
        <v>10885</v>
      </c>
      <c r="O5573" s="106">
        <v>0.86754000186920166</v>
      </c>
      <c r="P5573" s="106">
        <v>0.90346997976303101</v>
      </c>
      <c r="Q5573" s="105">
        <v>194064</v>
      </c>
      <c r="R5573" s="106">
        <v>0.85317999124526978</v>
      </c>
      <c r="S5573" s="107">
        <v>0.87619000673294067</v>
      </c>
    </row>
    <row r="5574" spans="1:19" x14ac:dyDescent="0.25">
      <c r="A5574" t="s">
        <v>331</v>
      </c>
      <c r="B5574" t="s">
        <v>347</v>
      </c>
      <c r="C5574" t="s">
        <v>347</v>
      </c>
      <c r="D5574" t="s">
        <v>347</v>
      </c>
      <c r="E5574" t="s">
        <v>277</v>
      </c>
      <c r="F5574" t="s">
        <v>278</v>
      </c>
      <c r="G5574" s="105">
        <v>18</v>
      </c>
      <c r="H5574" t="s">
        <v>360</v>
      </c>
      <c r="I5574" t="s">
        <v>419</v>
      </c>
      <c r="J5574" t="s">
        <v>390</v>
      </c>
      <c r="K5574" s="105">
        <v>56</v>
      </c>
      <c r="L5574" s="106">
        <v>2.156000025570393E-2</v>
      </c>
      <c r="N5574" s="105">
        <v>1415</v>
      </c>
      <c r="O5574" s="106">
        <v>0.1127799972891808</v>
      </c>
      <c r="Q5574" s="105">
        <v>51290</v>
      </c>
      <c r="R5574" s="106">
        <v>0.22549000382423401</v>
      </c>
      <c r="S5574" s="107"/>
    </row>
    <row r="5575" spans="1:19" x14ac:dyDescent="0.25">
      <c r="A5575" t="s">
        <v>331</v>
      </c>
      <c r="B5575" t="s">
        <v>347</v>
      </c>
      <c r="C5575" t="s">
        <v>347</v>
      </c>
      <c r="D5575" t="s">
        <v>347</v>
      </c>
      <c r="E5575" t="s">
        <v>277</v>
      </c>
      <c r="F5575" t="s">
        <v>278</v>
      </c>
      <c r="G5575" s="105">
        <v>18</v>
      </c>
      <c r="H5575" t="s">
        <v>360</v>
      </c>
      <c r="I5575" t="s">
        <v>419</v>
      </c>
      <c r="J5575" t="s">
        <v>391</v>
      </c>
      <c r="K5575" s="105">
        <v>469</v>
      </c>
      <c r="L5575" s="106">
        <v>0.1805900037288666</v>
      </c>
      <c r="M5575" s="106">
        <v>0.1845699995756149</v>
      </c>
      <c r="N5575" s="105">
        <v>1904</v>
      </c>
      <c r="O5575" s="106">
        <v>0.15174999833106989</v>
      </c>
      <c r="P5575" s="106">
        <v>0.17103999853134161</v>
      </c>
      <c r="Q5575" s="105">
        <v>26007</v>
      </c>
      <c r="R5575" s="106">
        <v>0.11433999985456469</v>
      </c>
      <c r="S5575" s="107">
        <v>0.1476300060749054</v>
      </c>
    </row>
    <row r="5576" spans="1:19" x14ac:dyDescent="0.25">
      <c r="A5576" t="s">
        <v>331</v>
      </c>
      <c r="B5576" t="s">
        <v>347</v>
      </c>
      <c r="C5576" t="s">
        <v>347</v>
      </c>
      <c r="D5576" t="s">
        <v>347</v>
      </c>
      <c r="E5576" t="s">
        <v>277</v>
      </c>
      <c r="F5576" t="s">
        <v>278</v>
      </c>
      <c r="G5576" s="105">
        <v>18</v>
      </c>
      <c r="H5576" t="s">
        <v>360</v>
      </c>
      <c r="I5576" t="s">
        <v>419</v>
      </c>
      <c r="J5576" t="s">
        <v>392</v>
      </c>
      <c r="K5576" s="105">
        <v>905</v>
      </c>
      <c r="L5576" s="106">
        <v>0.3484799861907959</v>
      </c>
      <c r="M5576" s="106">
        <v>0.35616001486778259</v>
      </c>
      <c r="N5576" s="105">
        <v>4071</v>
      </c>
      <c r="O5576" s="106">
        <v>0.32445999979972839</v>
      </c>
      <c r="P5576" s="106">
        <v>0.36570000648498541</v>
      </c>
      <c r="Q5576" s="105">
        <v>69347</v>
      </c>
      <c r="R5576" s="106">
        <v>0.30487999320030212</v>
      </c>
      <c r="S5576" s="107">
        <v>0.39364001154899603</v>
      </c>
    </row>
    <row r="5577" spans="1:19" x14ac:dyDescent="0.25">
      <c r="A5577" t="s">
        <v>331</v>
      </c>
      <c r="B5577" t="s">
        <v>347</v>
      </c>
      <c r="C5577" t="s">
        <v>347</v>
      </c>
      <c r="D5577" t="s">
        <v>347</v>
      </c>
      <c r="E5577" t="s">
        <v>277</v>
      </c>
      <c r="F5577" t="s">
        <v>278</v>
      </c>
      <c r="G5577" s="105">
        <v>18</v>
      </c>
      <c r="H5577" t="s">
        <v>360</v>
      </c>
      <c r="I5577" t="s">
        <v>419</v>
      </c>
      <c r="J5577" t="s">
        <v>393</v>
      </c>
      <c r="K5577" s="105">
        <v>965</v>
      </c>
      <c r="L5577" s="106">
        <v>0.37158000469207758</v>
      </c>
      <c r="M5577" s="106">
        <v>0.37977001070976257</v>
      </c>
      <c r="N5577" s="105">
        <v>4255</v>
      </c>
      <c r="O5577" s="106">
        <v>0.33912000060081482</v>
      </c>
      <c r="P5577" s="106">
        <v>0.3822300136089325</v>
      </c>
      <c r="Q5577" s="105">
        <v>66079</v>
      </c>
      <c r="R5577" s="106">
        <v>0.29050999879837042</v>
      </c>
      <c r="S5577" s="107">
        <v>0.37509000301361078</v>
      </c>
    </row>
    <row r="5578" spans="1:19" x14ac:dyDescent="0.25">
      <c r="A5578" t="s">
        <v>331</v>
      </c>
      <c r="B5578" t="s">
        <v>347</v>
      </c>
      <c r="C5578" t="s">
        <v>347</v>
      </c>
      <c r="D5578" t="s">
        <v>347</v>
      </c>
      <c r="E5578" t="s">
        <v>277</v>
      </c>
      <c r="F5578" t="s">
        <v>278</v>
      </c>
      <c r="G5578">
        <v>18</v>
      </c>
      <c r="H5578" t="s">
        <v>360</v>
      </c>
      <c r="I5578" t="s">
        <v>419</v>
      </c>
      <c r="J5578" t="s">
        <v>394</v>
      </c>
      <c r="K5578">
        <v>202</v>
      </c>
      <c r="L5578" s="106">
        <v>7.7780000865459442E-2</v>
      </c>
      <c r="M5578" s="106">
        <v>7.9499997198581696E-2</v>
      </c>
      <c r="N5578">
        <v>902</v>
      </c>
      <c r="O5578" s="106">
        <v>7.1889996528625488E-2</v>
      </c>
      <c r="P5578" s="106">
        <v>8.1029996275901794E-2</v>
      </c>
      <c r="Q5578">
        <v>14736</v>
      </c>
      <c r="R5578" s="106">
        <v>6.4790003001689911E-2</v>
      </c>
      <c r="S5578" s="106">
        <v>8.3650000393390656E-2</v>
      </c>
    </row>
    <row r="5579" spans="1:19" x14ac:dyDescent="0.25">
      <c r="A5579" t="s">
        <v>331</v>
      </c>
      <c r="B5579" t="s">
        <v>347</v>
      </c>
      <c r="C5579" t="s">
        <v>347</v>
      </c>
      <c r="D5579" t="s">
        <v>347</v>
      </c>
      <c r="E5579" t="s">
        <v>277</v>
      </c>
      <c r="F5579" t="s">
        <v>278</v>
      </c>
      <c r="G5579">
        <v>18</v>
      </c>
      <c r="H5579" t="s">
        <v>360</v>
      </c>
      <c r="I5579" t="s">
        <v>439</v>
      </c>
      <c r="J5579" t="s">
        <v>440</v>
      </c>
      <c r="K5579">
        <v>56</v>
      </c>
      <c r="L5579" s="106">
        <v>2.156000025570393E-2</v>
      </c>
      <c r="N5579">
        <v>1415</v>
      </c>
      <c r="O5579" s="106">
        <v>0.1127799972891808</v>
      </c>
      <c r="Q5579">
        <v>51290</v>
      </c>
      <c r="R5579" s="106">
        <v>0.22549000382423401</v>
      </c>
    </row>
    <row r="5580" spans="1:19" x14ac:dyDescent="0.25">
      <c r="A5580" t="s">
        <v>331</v>
      </c>
      <c r="B5580" t="s">
        <v>347</v>
      </c>
      <c r="C5580" t="s">
        <v>347</v>
      </c>
      <c r="D5580" t="s">
        <v>347</v>
      </c>
      <c r="E5580" t="s">
        <v>277</v>
      </c>
      <c r="F5580" t="s">
        <v>278</v>
      </c>
      <c r="G5580" s="105">
        <v>18</v>
      </c>
      <c r="H5580" t="s">
        <v>360</v>
      </c>
      <c r="I5580" t="s">
        <v>439</v>
      </c>
      <c r="J5580" t="s">
        <v>442</v>
      </c>
      <c r="K5580" s="105">
        <v>2541</v>
      </c>
      <c r="L5580" s="106">
        <v>0.97843998670578003</v>
      </c>
      <c r="M5580" s="106">
        <v>1</v>
      </c>
      <c r="N5580" s="105">
        <v>11132</v>
      </c>
      <c r="O5580" s="106">
        <v>0.88722002506256104</v>
      </c>
      <c r="P5580" s="106">
        <v>1</v>
      </c>
      <c r="Q5580" s="105">
        <v>176169</v>
      </c>
      <c r="R5580" s="106">
        <v>0.77451002597808838</v>
      </c>
      <c r="S5580" s="107">
        <v>1</v>
      </c>
    </row>
    <row r="5581" spans="1:19" x14ac:dyDescent="0.25">
      <c r="A5581" t="s">
        <v>331</v>
      </c>
      <c r="B5581" t="s">
        <v>347</v>
      </c>
      <c r="C5581" t="s">
        <v>347</v>
      </c>
      <c r="D5581" t="s">
        <v>347</v>
      </c>
      <c r="E5581" t="s">
        <v>277</v>
      </c>
      <c r="F5581" t="s">
        <v>278</v>
      </c>
      <c r="G5581" s="105">
        <v>18</v>
      </c>
      <c r="H5581" t="s">
        <v>360</v>
      </c>
      <c r="I5581" t="s">
        <v>395</v>
      </c>
      <c r="J5581" t="s">
        <v>396</v>
      </c>
      <c r="K5581" s="105">
        <v>2582</v>
      </c>
      <c r="L5581" s="106">
        <v>0.99422001838684082</v>
      </c>
      <c r="N5581" s="105">
        <v>12456</v>
      </c>
      <c r="O5581" s="106">
        <v>0.99274998903274536</v>
      </c>
      <c r="Q5581" s="105">
        <v>225832</v>
      </c>
      <c r="R5581" s="106">
        <v>0.99285000562667847</v>
      </c>
      <c r="S5581" s="107"/>
    </row>
    <row r="5582" spans="1:19" x14ac:dyDescent="0.25">
      <c r="A5582" t="s">
        <v>331</v>
      </c>
      <c r="B5582" t="s">
        <v>347</v>
      </c>
      <c r="C5582" t="s">
        <v>347</v>
      </c>
      <c r="D5582" t="s">
        <v>347</v>
      </c>
      <c r="E5582" t="s">
        <v>277</v>
      </c>
      <c r="F5582" t="s">
        <v>278</v>
      </c>
      <c r="G5582">
        <v>18</v>
      </c>
      <c r="H5582" t="s">
        <v>360</v>
      </c>
      <c r="I5582" t="s">
        <v>395</v>
      </c>
      <c r="J5582" t="s">
        <v>397</v>
      </c>
      <c r="K5582">
        <v>15</v>
      </c>
      <c r="L5582" s="106">
        <v>5.7799997739493847E-3</v>
      </c>
      <c r="N5582">
        <v>91</v>
      </c>
      <c r="O5582" s="106">
        <v>7.2499997913837433E-3</v>
      </c>
      <c r="Q5582">
        <v>1627</v>
      </c>
      <c r="R5582" s="106">
        <v>7.1499999612569809E-3</v>
      </c>
    </row>
    <row r="5583" spans="1:19" x14ac:dyDescent="0.25">
      <c r="A5583" t="s">
        <v>331</v>
      </c>
      <c r="B5583" t="s">
        <v>347</v>
      </c>
      <c r="C5583" t="s">
        <v>347</v>
      </c>
      <c r="D5583" t="s">
        <v>347</v>
      </c>
      <c r="E5583" t="s">
        <v>277</v>
      </c>
      <c r="F5583" t="s">
        <v>278</v>
      </c>
      <c r="G5583" s="105">
        <v>18</v>
      </c>
      <c r="H5583" t="s">
        <v>360</v>
      </c>
      <c r="I5583" t="s">
        <v>398</v>
      </c>
      <c r="J5583" t="s">
        <v>399</v>
      </c>
      <c r="K5583" s="105">
        <v>228</v>
      </c>
      <c r="L5583" s="106">
        <v>8.7789997458457947E-2</v>
      </c>
      <c r="N5583" s="105">
        <v>912</v>
      </c>
      <c r="O5583" s="106">
        <v>7.2690002620220184E-2</v>
      </c>
      <c r="Q5583" s="105">
        <v>32785</v>
      </c>
      <c r="R5583" s="106">
        <v>0.14414000511169431</v>
      </c>
      <c r="S5583" s="107"/>
    </row>
    <row r="5584" spans="1:19" x14ac:dyDescent="0.25">
      <c r="A5584" t="s">
        <v>331</v>
      </c>
      <c r="B5584" t="s">
        <v>347</v>
      </c>
      <c r="C5584" t="s">
        <v>347</v>
      </c>
      <c r="D5584" t="s">
        <v>347</v>
      </c>
      <c r="E5584" t="s">
        <v>277</v>
      </c>
      <c r="F5584" t="s">
        <v>278</v>
      </c>
      <c r="G5584" s="105">
        <v>18</v>
      </c>
      <c r="H5584" t="s">
        <v>360</v>
      </c>
      <c r="I5584" t="s">
        <v>398</v>
      </c>
      <c r="J5584" t="s">
        <v>41</v>
      </c>
      <c r="K5584" s="105">
        <v>426</v>
      </c>
      <c r="L5584" s="106">
        <v>0.16403999924659729</v>
      </c>
      <c r="N5584" s="105">
        <v>1912</v>
      </c>
      <c r="O5584" s="106">
        <v>0.1523900032043457</v>
      </c>
      <c r="Q5584" s="105">
        <v>40324</v>
      </c>
      <c r="R5584" s="106">
        <v>0.177279993891716</v>
      </c>
      <c r="S5584" s="107"/>
    </row>
    <row r="5585" spans="1:19" x14ac:dyDescent="0.25">
      <c r="A5585" t="s">
        <v>331</v>
      </c>
      <c r="B5585" t="s">
        <v>347</v>
      </c>
      <c r="C5585" t="s">
        <v>347</v>
      </c>
      <c r="D5585" t="s">
        <v>347</v>
      </c>
      <c r="E5585" t="s">
        <v>277</v>
      </c>
      <c r="F5585" t="s">
        <v>278</v>
      </c>
      <c r="G5585" s="105">
        <v>18</v>
      </c>
      <c r="H5585" t="s">
        <v>360</v>
      </c>
      <c r="I5585" t="s">
        <v>398</v>
      </c>
      <c r="J5585" t="s">
        <v>40</v>
      </c>
      <c r="K5585" s="105">
        <v>548</v>
      </c>
      <c r="L5585" s="106">
        <v>0.2110099941492081</v>
      </c>
      <c r="N5585" s="105">
        <v>2692</v>
      </c>
      <c r="O5585" s="106">
        <v>0.21455000340938571</v>
      </c>
      <c r="Q5585" s="105">
        <v>47952</v>
      </c>
      <c r="R5585" s="106">
        <v>0.21082000434398651</v>
      </c>
      <c r="S5585" s="107"/>
    </row>
    <row r="5586" spans="1:19" x14ac:dyDescent="0.25">
      <c r="A5586" t="s">
        <v>331</v>
      </c>
      <c r="B5586" t="s">
        <v>347</v>
      </c>
      <c r="C5586" t="s">
        <v>347</v>
      </c>
      <c r="D5586" t="s">
        <v>347</v>
      </c>
      <c r="E5586" t="s">
        <v>277</v>
      </c>
      <c r="F5586" t="s">
        <v>278</v>
      </c>
      <c r="G5586" s="105">
        <v>18</v>
      </c>
      <c r="H5586" t="s">
        <v>360</v>
      </c>
      <c r="I5586" t="s">
        <v>398</v>
      </c>
      <c r="J5586" t="s">
        <v>39</v>
      </c>
      <c r="K5586" s="105">
        <v>618</v>
      </c>
      <c r="L5586" s="106">
        <v>0.23796999454498291</v>
      </c>
      <c r="N5586" s="105">
        <v>3170</v>
      </c>
      <c r="O5586" s="106">
        <v>0.25264999270439148</v>
      </c>
      <c r="Q5586" s="105">
        <v>51770</v>
      </c>
      <c r="R5586" s="106">
        <v>0.22759999334812159</v>
      </c>
      <c r="S5586" s="107"/>
    </row>
    <row r="5587" spans="1:19" x14ac:dyDescent="0.25">
      <c r="A5587" t="s">
        <v>331</v>
      </c>
      <c r="B5587" t="s">
        <v>347</v>
      </c>
      <c r="C5587" t="s">
        <v>347</v>
      </c>
      <c r="D5587" t="s">
        <v>347</v>
      </c>
      <c r="E5587" t="s">
        <v>277</v>
      </c>
      <c r="F5587" t="s">
        <v>278</v>
      </c>
      <c r="G5587" s="105">
        <v>18</v>
      </c>
      <c r="H5587" t="s">
        <v>360</v>
      </c>
      <c r="I5587" t="s">
        <v>398</v>
      </c>
      <c r="J5587" t="s">
        <v>400</v>
      </c>
      <c r="K5587" s="105">
        <v>777</v>
      </c>
      <c r="L5587" s="106">
        <v>0.29919001460075378</v>
      </c>
      <c r="N5587" s="105">
        <v>3861</v>
      </c>
      <c r="O5587" s="106">
        <v>0.30772000551223749</v>
      </c>
      <c r="Q5587" s="105">
        <v>54628</v>
      </c>
      <c r="R5587" s="106">
        <v>0.24017000198364261</v>
      </c>
      <c r="S5587" s="107"/>
    </row>
    <row r="5588" spans="1:19" x14ac:dyDescent="0.25">
      <c r="A5588" t="s">
        <v>331</v>
      </c>
      <c r="B5588" t="s">
        <v>347</v>
      </c>
      <c r="C5588" t="s">
        <v>347</v>
      </c>
      <c r="D5588" t="s">
        <v>347</v>
      </c>
      <c r="E5588" t="s">
        <v>277</v>
      </c>
      <c r="F5588" t="s">
        <v>278</v>
      </c>
      <c r="G5588" s="105">
        <v>18</v>
      </c>
      <c r="H5588" t="s">
        <v>360</v>
      </c>
      <c r="I5588" t="s">
        <v>422</v>
      </c>
      <c r="J5588" t="s">
        <v>429</v>
      </c>
      <c r="K5588" s="105">
        <v>57</v>
      </c>
      <c r="L5588" s="106">
        <v>2.19500008970499E-2</v>
      </c>
      <c r="N5588" s="105">
        <v>2881</v>
      </c>
      <c r="O5588" s="106">
        <v>0.2296199947595596</v>
      </c>
      <c r="Q5588" s="105">
        <v>80101</v>
      </c>
      <c r="R5588" s="106">
        <v>0.3521600067615509</v>
      </c>
      <c r="S5588" s="107"/>
    </row>
    <row r="5589" spans="1:19" x14ac:dyDescent="0.25">
      <c r="A5589" t="s">
        <v>331</v>
      </c>
      <c r="B5589" t="s">
        <v>347</v>
      </c>
      <c r="C5589" t="s">
        <v>347</v>
      </c>
      <c r="D5589" t="s">
        <v>347</v>
      </c>
      <c r="E5589" t="s">
        <v>277</v>
      </c>
      <c r="F5589" t="s">
        <v>278</v>
      </c>
      <c r="G5589" s="105">
        <v>18</v>
      </c>
      <c r="H5589" t="s">
        <v>360</v>
      </c>
      <c r="I5589" t="s">
        <v>422</v>
      </c>
      <c r="J5589" t="s">
        <v>423</v>
      </c>
      <c r="K5589" s="105">
        <v>1773</v>
      </c>
      <c r="L5589" s="106">
        <v>0.68270999193191528</v>
      </c>
      <c r="M5589" s="106">
        <v>0.69802999496459961</v>
      </c>
      <c r="N5589" s="105">
        <v>7505</v>
      </c>
      <c r="O5589" s="106">
        <v>0.59815001487731934</v>
      </c>
      <c r="P5589" s="106">
        <v>0.77643001079559326</v>
      </c>
      <c r="Q5589" s="105">
        <v>119646</v>
      </c>
      <c r="R5589" s="106">
        <v>0.52600997686386108</v>
      </c>
      <c r="S5589" s="107">
        <v>0.81194001436233521</v>
      </c>
    </row>
    <row r="5590" spans="1:19" x14ac:dyDescent="0.25">
      <c r="A5590" t="s">
        <v>331</v>
      </c>
      <c r="B5590" t="s">
        <v>347</v>
      </c>
      <c r="C5590" t="s">
        <v>347</v>
      </c>
      <c r="D5590" t="s">
        <v>347</v>
      </c>
      <c r="E5590" t="s">
        <v>277</v>
      </c>
      <c r="F5590" t="s">
        <v>278</v>
      </c>
      <c r="G5590" s="105">
        <v>18</v>
      </c>
      <c r="H5590" t="s">
        <v>360</v>
      </c>
      <c r="I5590" t="s">
        <v>422</v>
      </c>
      <c r="J5590" t="s">
        <v>424</v>
      </c>
      <c r="K5590" s="105">
        <v>597</v>
      </c>
      <c r="L5590" s="106">
        <v>0.22988000512123111</v>
      </c>
      <c r="M5590" s="106">
        <v>0.23503999412059781</v>
      </c>
      <c r="N5590" s="105">
        <v>1445</v>
      </c>
      <c r="O5590" s="106">
        <v>0.11517000198364261</v>
      </c>
      <c r="P5590" s="106">
        <v>0.14948999881744379</v>
      </c>
      <c r="Q5590" s="105">
        <v>17180</v>
      </c>
      <c r="R5590" s="106">
        <v>7.5530000030994415E-2</v>
      </c>
      <c r="S5590" s="107">
        <v>0.11659000068902969</v>
      </c>
    </row>
    <row r="5591" spans="1:19" x14ac:dyDescent="0.25">
      <c r="A5591" t="s">
        <v>331</v>
      </c>
      <c r="B5591" t="s">
        <v>347</v>
      </c>
      <c r="C5591" t="s">
        <v>347</v>
      </c>
      <c r="D5591" t="s">
        <v>347</v>
      </c>
      <c r="E5591" t="s">
        <v>277</v>
      </c>
      <c r="F5591" t="s">
        <v>278</v>
      </c>
      <c r="G5591" s="105">
        <v>18</v>
      </c>
      <c r="H5591" t="s">
        <v>360</v>
      </c>
      <c r="I5591" t="s">
        <v>422</v>
      </c>
      <c r="J5591" t="s">
        <v>425</v>
      </c>
      <c r="K5591" s="105">
        <v>151</v>
      </c>
      <c r="L5591" s="106">
        <v>5.8139998465776437E-2</v>
      </c>
      <c r="M5591" s="106">
        <v>5.9450000524520867E-2</v>
      </c>
      <c r="N5591" s="105">
        <v>490</v>
      </c>
      <c r="O5591" s="106">
        <v>3.905000165104866E-2</v>
      </c>
      <c r="P5591" s="106">
        <v>5.0689999014139182E-2</v>
      </c>
      <c r="Q5591" s="105">
        <v>6082</v>
      </c>
      <c r="R5591" s="106">
        <v>2.6739999651908871E-2</v>
      </c>
      <c r="S5591" s="107">
        <v>4.1269998997449868E-2</v>
      </c>
    </row>
    <row r="5592" spans="1:19" x14ac:dyDescent="0.25">
      <c r="A5592" t="s">
        <v>331</v>
      </c>
      <c r="B5592" t="s">
        <v>347</v>
      </c>
      <c r="C5592" t="s">
        <v>347</v>
      </c>
      <c r="D5592" t="s">
        <v>347</v>
      </c>
      <c r="E5592" t="s">
        <v>277</v>
      </c>
      <c r="F5592" t="s">
        <v>278</v>
      </c>
      <c r="G5592">
        <v>18</v>
      </c>
      <c r="H5592" t="s">
        <v>360</v>
      </c>
      <c r="I5592" t="s">
        <v>422</v>
      </c>
      <c r="J5592" t="s">
        <v>426</v>
      </c>
      <c r="K5592">
        <v>19</v>
      </c>
      <c r="L5592" s="106">
        <v>7.3199998587369919E-3</v>
      </c>
      <c r="M5592" s="106">
        <v>7.4800001457333556E-3</v>
      </c>
      <c r="N5592">
        <v>182</v>
      </c>
      <c r="O5592" s="106">
        <v>1.4510000124573709E-2</v>
      </c>
      <c r="P5592" s="106">
        <v>1.882999949157238E-2</v>
      </c>
      <c r="Q5592">
        <v>3672</v>
      </c>
      <c r="R5592" s="106">
        <v>1.6140000894665722E-2</v>
      </c>
      <c r="S5592" s="106">
        <v>2.491999976336956E-2</v>
      </c>
    </row>
    <row r="5593" spans="1:19" x14ac:dyDescent="0.25">
      <c r="A5593" t="s">
        <v>331</v>
      </c>
      <c r="B5593" t="s">
        <v>347</v>
      </c>
      <c r="C5593" t="s">
        <v>347</v>
      </c>
      <c r="D5593" t="s">
        <v>347</v>
      </c>
      <c r="E5593" t="s">
        <v>277</v>
      </c>
      <c r="F5593" t="s">
        <v>278</v>
      </c>
      <c r="G5593">
        <v>18</v>
      </c>
      <c r="H5593" t="s">
        <v>360</v>
      </c>
      <c r="I5593" t="s">
        <v>422</v>
      </c>
      <c r="J5593" t="s">
        <v>427</v>
      </c>
      <c r="K5593">
        <v>0</v>
      </c>
      <c r="L5593" s="106">
        <v>0</v>
      </c>
      <c r="M5593" s="106">
        <v>0</v>
      </c>
      <c r="N5593">
        <v>44</v>
      </c>
      <c r="O5593" s="106">
        <v>3.5099999513477091E-3</v>
      </c>
      <c r="P5593" s="106">
        <v>4.550000187009573E-3</v>
      </c>
      <c r="Q5593">
        <v>766</v>
      </c>
      <c r="R5593" s="106">
        <v>3.3700000494718552E-3</v>
      </c>
      <c r="S5593" s="106">
        <v>5.2000000141561031E-3</v>
      </c>
    </row>
    <row r="5594" spans="1:19" x14ac:dyDescent="0.25">
      <c r="A5594" t="s">
        <v>331</v>
      </c>
      <c r="B5594" t="s">
        <v>347</v>
      </c>
      <c r="C5594" t="s">
        <v>347</v>
      </c>
      <c r="D5594" t="s">
        <v>347</v>
      </c>
      <c r="E5594" t="s">
        <v>277</v>
      </c>
      <c r="F5594" t="s">
        <v>278</v>
      </c>
      <c r="G5594" s="105">
        <v>18</v>
      </c>
      <c r="H5594" t="s">
        <v>360</v>
      </c>
      <c r="I5594" t="s">
        <v>422</v>
      </c>
      <c r="J5594" t="s">
        <v>428</v>
      </c>
      <c r="K5594" s="105">
        <v>0</v>
      </c>
      <c r="L5594" s="106">
        <v>0</v>
      </c>
      <c r="M5594" s="106">
        <v>0</v>
      </c>
      <c r="N5594" s="105">
        <v>0</v>
      </c>
      <c r="O5594" s="106">
        <v>0</v>
      </c>
      <c r="P5594" s="106">
        <v>0</v>
      </c>
      <c r="Q5594" s="105">
        <v>12</v>
      </c>
      <c r="R5594" s="106">
        <v>4.9999998736893758E-5</v>
      </c>
      <c r="S5594" s="107">
        <v>7.9999997979030013E-5</v>
      </c>
    </row>
    <row r="5595" spans="1:19" x14ac:dyDescent="0.25">
      <c r="A5595" t="s">
        <v>331</v>
      </c>
      <c r="B5595" t="s">
        <v>347</v>
      </c>
      <c r="C5595" t="s">
        <v>347</v>
      </c>
      <c r="D5595" t="s">
        <v>347</v>
      </c>
      <c r="E5595" t="s">
        <v>277</v>
      </c>
      <c r="F5595" t="s">
        <v>278</v>
      </c>
      <c r="G5595" s="105">
        <v>18</v>
      </c>
      <c r="H5595" t="s">
        <v>360</v>
      </c>
      <c r="I5595" t="s">
        <v>430</v>
      </c>
      <c r="J5595" t="s">
        <v>434</v>
      </c>
      <c r="K5595" s="105">
        <v>33</v>
      </c>
      <c r="L5595" s="106">
        <v>1.2710000388324261E-2</v>
      </c>
      <c r="M5595" s="106">
        <v>1.303999964147806E-2</v>
      </c>
      <c r="N5595" s="105">
        <v>237</v>
      </c>
      <c r="O5595" s="106">
        <v>1.889000087976456E-2</v>
      </c>
      <c r="P5595" s="106">
        <v>1.9740000367164608E-2</v>
      </c>
      <c r="Q5595" s="105">
        <v>4987</v>
      </c>
      <c r="R5595" s="106">
        <v>2.1919999271631241E-2</v>
      </c>
      <c r="S5595" s="107">
        <v>2.2490000352263451E-2</v>
      </c>
    </row>
    <row r="5596" spans="1:19" x14ac:dyDescent="0.25">
      <c r="A5596" t="s">
        <v>331</v>
      </c>
      <c r="B5596" t="s">
        <v>347</v>
      </c>
      <c r="C5596" t="s">
        <v>347</v>
      </c>
      <c r="D5596" t="s">
        <v>347</v>
      </c>
      <c r="E5596" t="s">
        <v>277</v>
      </c>
      <c r="F5596" t="s">
        <v>278</v>
      </c>
      <c r="G5596" s="105">
        <v>18</v>
      </c>
      <c r="H5596" t="s">
        <v>360</v>
      </c>
      <c r="I5596" t="s">
        <v>430</v>
      </c>
      <c r="J5596" t="s">
        <v>432</v>
      </c>
      <c r="K5596" s="105">
        <v>174</v>
      </c>
      <c r="L5596" s="106">
        <v>6.7000001668930054E-2</v>
      </c>
      <c r="M5596" s="106">
        <v>6.8750001490116119E-2</v>
      </c>
      <c r="N5596" s="105">
        <v>736</v>
      </c>
      <c r="O5596" s="106">
        <v>5.8660000562667847E-2</v>
      </c>
      <c r="P5596" s="106">
        <v>6.1310000717639923E-2</v>
      </c>
      <c r="Q5596" s="105">
        <v>18498</v>
      </c>
      <c r="R5596" s="106">
        <v>8.1320002675056458E-2</v>
      </c>
      <c r="S5596" s="107">
        <v>8.343999832868576E-2</v>
      </c>
    </row>
    <row r="5597" spans="1:19" x14ac:dyDescent="0.25">
      <c r="A5597" t="s">
        <v>331</v>
      </c>
      <c r="B5597" t="s">
        <v>347</v>
      </c>
      <c r="C5597" t="s">
        <v>347</v>
      </c>
      <c r="D5597" t="s">
        <v>347</v>
      </c>
      <c r="E5597" t="s">
        <v>277</v>
      </c>
      <c r="F5597" t="s">
        <v>278</v>
      </c>
      <c r="G5597">
        <v>18</v>
      </c>
      <c r="H5597" t="s">
        <v>360</v>
      </c>
      <c r="I5597" t="s">
        <v>430</v>
      </c>
      <c r="J5597" t="s">
        <v>435</v>
      </c>
      <c r="K5597">
        <v>2</v>
      </c>
      <c r="L5597" s="106">
        <v>7.6999998418614268E-4</v>
      </c>
      <c r="M5597" s="106">
        <v>7.9000002006068826E-4</v>
      </c>
      <c r="N5597">
        <v>74</v>
      </c>
      <c r="O5597" s="106">
        <v>5.9000002220273018E-3</v>
      </c>
      <c r="P5597" s="106">
        <v>6.1599998734891406E-3</v>
      </c>
      <c r="Q5597">
        <v>391</v>
      </c>
      <c r="R5597" s="106">
        <v>1.7199999419972301E-3</v>
      </c>
      <c r="S5597" s="106">
        <v>1.760000013746321E-3</v>
      </c>
    </row>
    <row r="5598" spans="1:19" x14ac:dyDescent="0.25">
      <c r="A5598" t="s">
        <v>331</v>
      </c>
      <c r="B5598" t="s">
        <v>347</v>
      </c>
      <c r="C5598" t="s">
        <v>347</v>
      </c>
      <c r="D5598" t="s">
        <v>347</v>
      </c>
      <c r="E5598" t="s">
        <v>277</v>
      </c>
      <c r="F5598" t="s">
        <v>278</v>
      </c>
      <c r="G5598" s="105">
        <v>18</v>
      </c>
      <c r="H5598" t="s">
        <v>360</v>
      </c>
      <c r="I5598" t="s">
        <v>430</v>
      </c>
      <c r="J5598" t="s">
        <v>436</v>
      </c>
      <c r="K5598" s="105">
        <v>123</v>
      </c>
      <c r="L5598" s="106">
        <v>4.7359999269247062E-2</v>
      </c>
      <c r="M5598" s="106">
        <v>4.8599999397993088E-2</v>
      </c>
      <c r="N5598" s="105">
        <v>324</v>
      </c>
      <c r="O5598" s="106">
        <v>2.5820000097155571E-2</v>
      </c>
      <c r="P5598" s="106">
        <v>2.6990000158548359E-2</v>
      </c>
      <c r="Q5598" s="105">
        <v>6784</v>
      </c>
      <c r="R5598" s="106">
        <v>2.9829999431967739E-2</v>
      </c>
      <c r="S5598" s="107">
        <v>3.060000017285347E-2</v>
      </c>
    </row>
    <row r="5599" spans="1:19" x14ac:dyDescent="0.25">
      <c r="A5599" t="s">
        <v>331</v>
      </c>
      <c r="B5599" t="s">
        <v>347</v>
      </c>
      <c r="C5599" t="s">
        <v>347</v>
      </c>
      <c r="D5599" t="s">
        <v>347</v>
      </c>
      <c r="E5599" t="s">
        <v>277</v>
      </c>
      <c r="F5599" t="s">
        <v>278</v>
      </c>
      <c r="G5599" s="105">
        <v>18</v>
      </c>
      <c r="H5599" t="s">
        <v>360</v>
      </c>
      <c r="I5599" t="s">
        <v>430</v>
      </c>
      <c r="J5599" t="s">
        <v>431</v>
      </c>
      <c r="K5599" s="105">
        <v>1176</v>
      </c>
      <c r="L5599" s="106">
        <v>0.4528299868106842</v>
      </c>
      <c r="M5599" s="106">
        <v>0.46463999152183533</v>
      </c>
      <c r="N5599" s="105">
        <v>4728</v>
      </c>
      <c r="O5599" s="106">
        <v>0.37681999802589422</v>
      </c>
      <c r="P5599" s="106">
        <v>0.39383998513221741</v>
      </c>
      <c r="Q5599" s="105">
        <v>77035</v>
      </c>
      <c r="R5599" s="106">
        <v>0.33867999911308289</v>
      </c>
      <c r="S5599" s="107">
        <v>0.3474699854850769</v>
      </c>
    </row>
    <row r="5600" spans="1:19" x14ac:dyDescent="0.25">
      <c r="A5600" t="s">
        <v>331</v>
      </c>
      <c r="B5600" t="s">
        <v>347</v>
      </c>
      <c r="C5600" t="s">
        <v>347</v>
      </c>
      <c r="D5600" t="s">
        <v>347</v>
      </c>
      <c r="E5600" t="s">
        <v>277</v>
      </c>
      <c r="F5600" t="s">
        <v>278</v>
      </c>
      <c r="G5600">
        <v>18</v>
      </c>
      <c r="H5600" t="s">
        <v>360</v>
      </c>
      <c r="I5600" t="s">
        <v>430</v>
      </c>
      <c r="J5600" t="s">
        <v>502</v>
      </c>
      <c r="K5600">
        <v>1023</v>
      </c>
      <c r="L5600" s="106">
        <v>0.39392000436782842</v>
      </c>
      <c r="M5600" s="106">
        <v>0.40419000387191772</v>
      </c>
      <c r="N5600">
        <v>5906</v>
      </c>
      <c r="O5600" s="106">
        <v>0.47071000933647161</v>
      </c>
      <c r="P5600" s="106">
        <v>0.49195998907089228</v>
      </c>
      <c r="Q5600">
        <v>114008</v>
      </c>
      <c r="R5600" s="106">
        <v>0.5012199878692627</v>
      </c>
      <c r="S5600" s="106">
        <v>0.51424002647399902</v>
      </c>
    </row>
    <row r="5601" spans="1:19" x14ac:dyDescent="0.25">
      <c r="A5601" t="s">
        <v>331</v>
      </c>
      <c r="B5601" t="s">
        <v>347</v>
      </c>
      <c r="C5601" t="s">
        <v>347</v>
      </c>
      <c r="D5601" t="s">
        <v>347</v>
      </c>
      <c r="E5601" t="s">
        <v>277</v>
      </c>
      <c r="F5601" t="s">
        <v>278</v>
      </c>
      <c r="G5601" s="105">
        <v>18</v>
      </c>
      <c r="H5601" t="s">
        <v>360</v>
      </c>
      <c r="I5601" t="s">
        <v>430</v>
      </c>
      <c r="J5601" t="s">
        <v>86</v>
      </c>
      <c r="K5601" s="105">
        <v>66</v>
      </c>
      <c r="L5601" s="106">
        <v>2.54100002348423E-2</v>
      </c>
      <c r="N5601" s="105">
        <v>542</v>
      </c>
      <c r="O5601" s="106">
        <v>4.3200001120567322E-2</v>
      </c>
      <c r="Q5601" s="105">
        <v>5756</v>
      </c>
      <c r="R5601" s="106">
        <v>2.5310000404715541E-2</v>
      </c>
      <c r="S5601" s="107"/>
    </row>
    <row r="5602" spans="1:19" x14ac:dyDescent="0.25">
      <c r="A5602" t="s">
        <v>331</v>
      </c>
      <c r="B5602" t="s">
        <v>347</v>
      </c>
      <c r="C5602" t="s">
        <v>347</v>
      </c>
      <c r="D5602" t="s">
        <v>347</v>
      </c>
      <c r="E5602" t="s">
        <v>277</v>
      </c>
      <c r="F5602" t="s">
        <v>278</v>
      </c>
      <c r="G5602" s="105">
        <v>18</v>
      </c>
      <c r="H5602" t="s">
        <v>360</v>
      </c>
      <c r="I5602" t="s">
        <v>401</v>
      </c>
      <c r="J5602" t="s">
        <v>405</v>
      </c>
      <c r="K5602" s="105">
        <v>1969</v>
      </c>
      <c r="L5602" s="106">
        <v>0.75818002223968506</v>
      </c>
      <c r="M5602" s="106">
        <v>0.79458999633789063</v>
      </c>
      <c r="N5602" s="105">
        <v>9664</v>
      </c>
      <c r="O5602" s="106">
        <v>0.77021998167037964</v>
      </c>
      <c r="P5602" s="106">
        <v>0.79414999485015869</v>
      </c>
      <c r="Q5602" s="105">
        <v>171311</v>
      </c>
      <c r="R5602" s="106">
        <v>0.75314998626708984</v>
      </c>
      <c r="S5602" s="107">
        <v>0.77806001901626587</v>
      </c>
    </row>
    <row r="5603" spans="1:19" x14ac:dyDescent="0.25">
      <c r="A5603" t="s">
        <v>331</v>
      </c>
      <c r="B5603" t="s">
        <v>347</v>
      </c>
      <c r="C5603" t="s">
        <v>347</v>
      </c>
      <c r="D5603" t="s">
        <v>347</v>
      </c>
      <c r="E5603" t="s">
        <v>277</v>
      </c>
      <c r="F5603" t="s">
        <v>278</v>
      </c>
      <c r="G5603" s="105">
        <v>18</v>
      </c>
      <c r="H5603" t="s">
        <v>360</v>
      </c>
      <c r="I5603" t="s">
        <v>401</v>
      </c>
      <c r="J5603" t="s">
        <v>412</v>
      </c>
      <c r="K5603" s="105">
        <v>234</v>
      </c>
      <c r="L5603" s="106">
        <v>9.0099997818470001E-2</v>
      </c>
      <c r="M5603" s="106">
        <v>9.4429999589920044E-2</v>
      </c>
      <c r="N5603" s="105">
        <v>1197</v>
      </c>
      <c r="O5603" s="106">
        <v>9.5399998128414154E-2</v>
      </c>
      <c r="P5603" s="106">
        <v>9.8360002040863037E-2</v>
      </c>
      <c r="Q5603" s="105">
        <v>22313</v>
      </c>
      <c r="R5603" s="106">
        <v>9.8099999129772186E-2</v>
      </c>
      <c r="S5603" s="107">
        <v>0.10134000331163411</v>
      </c>
    </row>
    <row r="5604" spans="1:19" x14ac:dyDescent="0.25">
      <c r="A5604" t="s">
        <v>331</v>
      </c>
      <c r="B5604" t="s">
        <v>347</v>
      </c>
      <c r="C5604" t="s">
        <v>347</v>
      </c>
      <c r="D5604" t="s">
        <v>347</v>
      </c>
      <c r="E5604" t="s">
        <v>277</v>
      </c>
      <c r="F5604" t="s">
        <v>278</v>
      </c>
      <c r="G5604" s="105">
        <v>18</v>
      </c>
      <c r="H5604" t="s">
        <v>360</v>
      </c>
      <c r="I5604" t="s">
        <v>401</v>
      </c>
      <c r="J5604" t="s">
        <v>413</v>
      </c>
      <c r="K5604" s="105">
        <v>159</v>
      </c>
      <c r="L5604" s="106">
        <v>6.1220001429319382E-2</v>
      </c>
      <c r="M5604" s="106">
        <v>6.4159996807575226E-2</v>
      </c>
      <c r="N5604" s="105">
        <v>804</v>
      </c>
      <c r="O5604" s="106">
        <v>6.4079999923706055E-2</v>
      </c>
      <c r="P5604" s="106">
        <v>6.6069997847080231E-2</v>
      </c>
      <c r="Q5604" s="105">
        <v>15680</v>
      </c>
      <c r="R5604" s="106">
        <v>6.8939998745918274E-2</v>
      </c>
      <c r="S5604" s="107">
        <v>7.1220003068447113E-2</v>
      </c>
    </row>
    <row r="5605" spans="1:19" x14ac:dyDescent="0.25">
      <c r="A5605" t="s">
        <v>331</v>
      </c>
      <c r="B5605" t="s">
        <v>347</v>
      </c>
      <c r="C5605" t="s">
        <v>347</v>
      </c>
      <c r="D5605" t="s">
        <v>347</v>
      </c>
      <c r="E5605" t="s">
        <v>277</v>
      </c>
      <c r="F5605" t="s">
        <v>278</v>
      </c>
      <c r="G5605" s="105">
        <v>18</v>
      </c>
      <c r="H5605" t="s">
        <v>360</v>
      </c>
      <c r="I5605" t="s">
        <v>401</v>
      </c>
      <c r="J5605" t="s">
        <v>441</v>
      </c>
      <c r="K5605" s="105">
        <v>119</v>
      </c>
      <c r="L5605" s="106">
        <v>4.5820001512765877E-2</v>
      </c>
      <c r="N5605" s="105">
        <v>378</v>
      </c>
      <c r="O5605" s="106">
        <v>3.0130000784993172E-2</v>
      </c>
      <c r="Q5605" s="105">
        <v>7283</v>
      </c>
      <c r="R5605" s="106">
        <v>3.2019998878240592E-2</v>
      </c>
      <c r="S5605" s="107"/>
    </row>
    <row r="5606" spans="1:19" x14ac:dyDescent="0.25">
      <c r="A5606" t="s">
        <v>331</v>
      </c>
      <c r="B5606" t="s">
        <v>347</v>
      </c>
      <c r="C5606" t="s">
        <v>347</v>
      </c>
      <c r="D5606" t="s">
        <v>347</v>
      </c>
      <c r="E5606" t="s">
        <v>277</v>
      </c>
      <c r="F5606" t="s">
        <v>278</v>
      </c>
      <c r="G5606" s="105">
        <v>18</v>
      </c>
      <c r="H5606" t="s">
        <v>360</v>
      </c>
      <c r="I5606" t="s">
        <v>401</v>
      </c>
      <c r="J5606" t="s">
        <v>414</v>
      </c>
      <c r="K5606" s="105">
        <v>116</v>
      </c>
      <c r="L5606" s="106">
        <v>4.4670000672340393E-2</v>
      </c>
      <c r="M5606" s="106">
        <v>4.6810001134872443E-2</v>
      </c>
      <c r="N5606" s="105">
        <v>504</v>
      </c>
      <c r="O5606" s="106">
        <v>4.0169999003410339E-2</v>
      </c>
      <c r="P5606" s="106">
        <v>4.1420001536607742E-2</v>
      </c>
      <c r="Q5606" s="105">
        <v>10872</v>
      </c>
      <c r="R5606" s="106">
        <v>4.7800000756978989E-2</v>
      </c>
      <c r="S5606" s="107">
        <v>4.9380000680685043E-2</v>
      </c>
    </row>
    <row r="5607" spans="1:19" x14ac:dyDescent="0.25">
      <c r="A5607" t="s">
        <v>331</v>
      </c>
      <c r="B5607" t="s">
        <v>347</v>
      </c>
      <c r="C5607" t="s">
        <v>347</v>
      </c>
      <c r="D5607" t="s">
        <v>347</v>
      </c>
      <c r="E5607" t="s">
        <v>283</v>
      </c>
      <c r="F5607" t="s">
        <v>284</v>
      </c>
      <c r="G5607">
        <v>18</v>
      </c>
      <c r="H5607" t="s">
        <v>360</v>
      </c>
      <c r="I5607" t="s">
        <v>349</v>
      </c>
      <c r="J5607" t="s">
        <v>350</v>
      </c>
      <c r="K5607">
        <v>12</v>
      </c>
      <c r="L5607" s="106">
        <v>3.5000001080334191E-3</v>
      </c>
      <c r="N5607">
        <v>49</v>
      </c>
      <c r="O5607" s="106">
        <v>3.9099999703466892E-3</v>
      </c>
      <c r="Q5607">
        <v>1130</v>
      </c>
      <c r="R5607" s="106">
        <v>4.9700001254677773E-3</v>
      </c>
    </row>
    <row r="5608" spans="1:19" x14ac:dyDescent="0.25">
      <c r="A5608" t="s">
        <v>331</v>
      </c>
      <c r="B5608" t="s">
        <v>347</v>
      </c>
      <c r="C5608" t="s">
        <v>347</v>
      </c>
      <c r="D5608" t="s">
        <v>347</v>
      </c>
      <c r="E5608" t="s">
        <v>283</v>
      </c>
      <c r="F5608" t="s">
        <v>284</v>
      </c>
      <c r="G5608">
        <v>18</v>
      </c>
      <c r="H5608" t="s">
        <v>360</v>
      </c>
      <c r="I5608" t="s">
        <v>349</v>
      </c>
      <c r="J5608" t="s">
        <v>368</v>
      </c>
      <c r="K5608">
        <v>86</v>
      </c>
      <c r="L5608" s="106">
        <v>2.5070000439882278E-2</v>
      </c>
      <c r="N5608">
        <v>391</v>
      </c>
      <c r="O5608" s="106">
        <v>3.1160000711679459E-2</v>
      </c>
      <c r="Q5608">
        <v>8418</v>
      </c>
      <c r="R5608" s="106">
        <v>3.700999915599823E-2</v>
      </c>
    </row>
    <row r="5609" spans="1:19" x14ac:dyDescent="0.25">
      <c r="A5609" t="s">
        <v>331</v>
      </c>
      <c r="B5609" t="s">
        <v>347</v>
      </c>
      <c r="C5609" t="s">
        <v>347</v>
      </c>
      <c r="D5609" t="s">
        <v>347</v>
      </c>
      <c r="E5609" t="s">
        <v>283</v>
      </c>
      <c r="F5609" t="s">
        <v>284</v>
      </c>
      <c r="G5609" s="105">
        <v>18</v>
      </c>
      <c r="H5609" t="s">
        <v>360</v>
      </c>
      <c r="I5609" t="s">
        <v>349</v>
      </c>
      <c r="J5609" t="s">
        <v>369</v>
      </c>
      <c r="K5609" s="105">
        <v>288</v>
      </c>
      <c r="L5609" s="106">
        <v>8.3970002830028534E-2</v>
      </c>
      <c r="N5609" s="105">
        <v>1291</v>
      </c>
      <c r="O5609" s="106">
        <v>0.10288999974727631</v>
      </c>
      <c r="Q5609" s="105">
        <v>27454</v>
      </c>
      <c r="R5609" s="106">
        <v>0.1207000017166138</v>
      </c>
      <c r="S5609" s="107"/>
    </row>
    <row r="5610" spans="1:19" x14ac:dyDescent="0.25">
      <c r="A5610" t="s">
        <v>331</v>
      </c>
      <c r="B5610" t="s">
        <v>347</v>
      </c>
      <c r="C5610" t="s">
        <v>347</v>
      </c>
      <c r="D5610" t="s">
        <v>347</v>
      </c>
      <c r="E5610" t="s">
        <v>283</v>
      </c>
      <c r="F5610" t="s">
        <v>284</v>
      </c>
      <c r="G5610" s="105">
        <v>18</v>
      </c>
      <c r="H5610" t="s">
        <v>360</v>
      </c>
      <c r="I5610" t="s">
        <v>349</v>
      </c>
      <c r="J5610" t="s">
        <v>370</v>
      </c>
      <c r="K5610" s="105">
        <v>851</v>
      </c>
      <c r="L5610" s="106">
        <v>0.24809999763965609</v>
      </c>
      <c r="N5610" s="105">
        <v>3062</v>
      </c>
      <c r="O5610" s="106">
        <v>0.24403999745845789</v>
      </c>
      <c r="Q5610" s="105">
        <v>55879</v>
      </c>
      <c r="R5610" s="106">
        <v>0.24567000567913061</v>
      </c>
      <c r="S5610" s="107"/>
    </row>
    <row r="5611" spans="1:19" x14ac:dyDescent="0.25">
      <c r="A5611" t="s">
        <v>331</v>
      </c>
      <c r="B5611" t="s">
        <v>347</v>
      </c>
      <c r="C5611" t="s">
        <v>347</v>
      </c>
      <c r="D5611" t="s">
        <v>347</v>
      </c>
      <c r="E5611" t="s">
        <v>283</v>
      </c>
      <c r="F5611" t="s">
        <v>284</v>
      </c>
      <c r="G5611" s="105">
        <v>18</v>
      </c>
      <c r="H5611" t="s">
        <v>360</v>
      </c>
      <c r="I5611" t="s">
        <v>349</v>
      </c>
      <c r="J5611" t="s">
        <v>371</v>
      </c>
      <c r="K5611" s="105">
        <v>959</v>
      </c>
      <c r="L5611" s="106">
        <v>0.27959001064300543</v>
      </c>
      <c r="N5611" s="105">
        <v>3282</v>
      </c>
      <c r="O5611" s="106">
        <v>0.26157999038696289</v>
      </c>
      <c r="Q5611" s="105">
        <v>57982</v>
      </c>
      <c r="R5611" s="106">
        <v>0.25490999221801758</v>
      </c>
      <c r="S5611" s="107"/>
    </row>
    <row r="5612" spans="1:19" x14ac:dyDescent="0.25">
      <c r="A5612" t="s">
        <v>331</v>
      </c>
      <c r="B5612" t="s">
        <v>347</v>
      </c>
      <c r="C5612" t="s">
        <v>347</v>
      </c>
      <c r="D5612" t="s">
        <v>347</v>
      </c>
      <c r="E5612" t="s">
        <v>283</v>
      </c>
      <c r="F5612" t="s">
        <v>284</v>
      </c>
      <c r="G5612" s="105">
        <v>18</v>
      </c>
      <c r="H5612" t="s">
        <v>360</v>
      </c>
      <c r="I5612" t="s">
        <v>349</v>
      </c>
      <c r="J5612" t="s">
        <v>372</v>
      </c>
      <c r="K5612" s="105">
        <v>711</v>
      </c>
      <c r="L5612" s="106">
        <v>0.20728999376297</v>
      </c>
      <c r="N5612" s="105">
        <v>2612</v>
      </c>
      <c r="O5612" s="106">
        <v>0.20817999541759491</v>
      </c>
      <c r="Q5612" s="105">
        <v>44765</v>
      </c>
      <c r="R5612" s="106">
        <v>0.19679999351501459</v>
      </c>
      <c r="S5612" s="107"/>
    </row>
    <row r="5613" spans="1:19" x14ac:dyDescent="0.25">
      <c r="A5613" t="s">
        <v>331</v>
      </c>
      <c r="B5613" t="s">
        <v>347</v>
      </c>
      <c r="C5613" t="s">
        <v>347</v>
      </c>
      <c r="D5613" t="s">
        <v>347</v>
      </c>
      <c r="E5613" t="s">
        <v>283</v>
      </c>
      <c r="F5613" t="s">
        <v>284</v>
      </c>
      <c r="G5613" s="105">
        <v>18</v>
      </c>
      <c r="H5613" t="s">
        <v>360</v>
      </c>
      <c r="I5613" t="s">
        <v>349</v>
      </c>
      <c r="J5613" t="s">
        <v>373</v>
      </c>
      <c r="K5613" s="105">
        <v>523</v>
      </c>
      <c r="L5613" s="106">
        <v>0.15248000621795649</v>
      </c>
      <c r="N5613" s="105">
        <v>1860</v>
      </c>
      <c r="O5613" s="106">
        <v>0.14824000000953669</v>
      </c>
      <c r="Q5613" s="105">
        <v>31831</v>
      </c>
      <c r="R5613" s="106">
        <v>0.1399399936199188</v>
      </c>
      <c r="S5613" s="107"/>
    </row>
    <row r="5614" spans="1:19" x14ac:dyDescent="0.25">
      <c r="A5614" t="s">
        <v>331</v>
      </c>
      <c r="B5614" t="s">
        <v>347</v>
      </c>
      <c r="C5614" t="s">
        <v>347</v>
      </c>
      <c r="D5614" t="s">
        <v>347</v>
      </c>
      <c r="E5614" t="s">
        <v>283</v>
      </c>
      <c r="F5614" t="s">
        <v>284</v>
      </c>
      <c r="G5614" s="105">
        <v>18</v>
      </c>
      <c r="H5614" t="s">
        <v>360</v>
      </c>
      <c r="I5614" t="s">
        <v>438</v>
      </c>
      <c r="J5614" t="s">
        <v>48</v>
      </c>
      <c r="K5614" s="105">
        <v>2883</v>
      </c>
      <c r="L5614" s="106">
        <v>0.84052002429962158</v>
      </c>
      <c r="M5614" s="106">
        <v>0.8626599907875061</v>
      </c>
      <c r="N5614" s="105">
        <v>10430</v>
      </c>
      <c r="O5614" s="106">
        <v>0.83126997947692871</v>
      </c>
      <c r="P5614" s="106">
        <v>0.85710000991821289</v>
      </c>
      <c r="Q5614" s="105">
        <v>186401</v>
      </c>
      <c r="R5614" s="106">
        <v>0.81949001550674438</v>
      </c>
      <c r="S5614" s="107">
        <v>0.8465999960899353</v>
      </c>
    </row>
    <row r="5615" spans="1:19" x14ac:dyDescent="0.25">
      <c r="A5615" t="s">
        <v>331</v>
      </c>
      <c r="B5615" t="s">
        <v>347</v>
      </c>
      <c r="C5615" t="s">
        <v>347</v>
      </c>
      <c r="D5615" t="s">
        <v>347</v>
      </c>
      <c r="E5615" t="s">
        <v>283</v>
      </c>
      <c r="F5615" t="s">
        <v>284</v>
      </c>
      <c r="G5615" s="105">
        <v>18</v>
      </c>
      <c r="H5615" t="s">
        <v>360</v>
      </c>
      <c r="I5615" t="s">
        <v>438</v>
      </c>
      <c r="J5615" t="s">
        <v>42</v>
      </c>
      <c r="K5615" s="105">
        <v>278</v>
      </c>
      <c r="L5615" s="106">
        <v>8.1050001084804535E-2</v>
      </c>
      <c r="M5615" s="106">
        <v>8.3180002868175507E-2</v>
      </c>
      <c r="N5615" s="105">
        <v>1036</v>
      </c>
      <c r="O5615" s="106">
        <v>8.2570001482963562E-2</v>
      </c>
      <c r="P5615" s="106">
        <v>8.5129998624324799E-2</v>
      </c>
      <c r="Q5615" s="105">
        <v>20350</v>
      </c>
      <c r="R5615" s="106">
        <v>8.9469999074935913E-2</v>
      </c>
      <c r="S5615" s="107">
        <v>9.2430002987384796E-2</v>
      </c>
    </row>
    <row r="5616" spans="1:19" x14ac:dyDescent="0.25">
      <c r="A5616" t="s">
        <v>331</v>
      </c>
      <c r="B5616" t="s">
        <v>347</v>
      </c>
      <c r="C5616" t="s">
        <v>347</v>
      </c>
      <c r="D5616" t="s">
        <v>347</v>
      </c>
      <c r="E5616" t="s">
        <v>283</v>
      </c>
      <c r="F5616" t="s">
        <v>284</v>
      </c>
      <c r="G5616" s="105">
        <v>18</v>
      </c>
      <c r="H5616" t="s">
        <v>360</v>
      </c>
      <c r="I5616" t="s">
        <v>438</v>
      </c>
      <c r="J5616" t="s">
        <v>374</v>
      </c>
      <c r="K5616" s="105">
        <v>181</v>
      </c>
      <c r="L5616" s="106">
        <v>5.2769999951124191E-2</v>
      </c>
      <c r="M5616" s="106">
        <v>5.4159998893737793E-2</v>
      </c>
      <c r="N5616" s="105">
        <v>703</v>
      </c>
      <c r="O5616" s="106">
        <v>5.6030001491308212E-2</v>
      </c>
      <c r="P5616" s="106">
        <v>5.7769998908042908E-2</v>
      </c>
      <c r="Q5616" s="105">
        <v>13425</v>
      </c>
      <c r="R5616" s="106">
        <v>5.9020001441240311E-2</v>
      </c>
      <c r="S5616" s="107">
        <v>6.0970000922679901E-2</v>
      </c>
    </row>
    <row r="5617" spans="1:19" x14ac:dyDescent="0.25">
      <c r="A5617" t="s">
        <v>331</v>
      </c>
      <c r="B5617" t="s">
        <v>347</v>
      </c>
      <c r="C5617" t="s">
        <v>347</v>
      </c>
      <c r="D5617" t="s">
        <v>347</v>
      </c>
      <c r="E5617" t="s">
        <v>283</v>
      </c>
      <c r="F5617" t="s">
        <v>284</v>
      </c>
      <c r="G5617" s="105">
        <v>18</v>
      </c>
      <c r="H5617" t="s">
        <v>360</v>
      </c>
      <c r="I5617" t="s">
        <v>438</v>
      </c>
      <c r="J5617" t="s">
        <v>86</v>
      </c>
      <c r="K5617" s="105">
        <v>88</v>
      </c>
      <c r="L5617" s="106">
        <v>2.5660000741481781E-2</v>
      </c>
      <c r="N5617" s="105">
        <v>378</v>
      </c>
      <c r="O5617" s="106">
        <v>3.0130000784993172E-2</v>
      </c>
      <c r="Q5617" s="105">
        <v>7283</v>
      </c>
      <c r="R5617" s="106">
        <v>3.2019998878240592E-2</v>
      </c>
      <c r="S5617" s="107"/>
    </row>
    <row r="5618" spans="1:19" x14ac:dyDescent="0.25">
      <c r="A5618" t="s">
        <v>331</v>
      </c>
      <c r="B5618" t="s">
        <v>347</v>
      </c>
      <c r="C5618" t="s">
        <v>347</v>
      </c>
      <c r="D5618" t="s">
        <v>347</v>
      </c>
      <c r="E5618" t="s">
        <v>283</v>
      </c>
      <c r="F5618" t="s">
        <v>284</v>
      </c>
      <c r="G5618" s="105">
        <v>18</v>
      </c>
      <c r="H5618" t="s">
        <v>360</v>
      </c>
      <c r="I5618" t="s">
        <v>375</v>
      </c>
      <c r="J5618" t="s">
        <v>376</v>
      </c>
      <c r="K5618" s="105">
        <v>722</v>
      </c>
      <c r="L5618" s="106">
        <v>0.21050000190734861</v>
      </c>
      <c r="N5618" s="105">
        <v>2596</v>
      </c>
      <c r="O5618" s="106">
        <v>0.20690000057220459</v>
      </c>
      <c r="Q5618" s="105">
        <v>47189</v>
      </c>
      <c r="R5618" s="106">
        <v>0.20746000111103061</v>
      </c>
      <c r="S5618" s="107"/>
    </row>
    <row r="5619" spans="1:19" x14ac:dyDescent="0.25">
      <c r="A5619" t="s">
        <v>331</v>
      </c>
      <c r="B5619" t="s">
        <v>347</v>
      </c>
      <c r="C5619" t="s">
        <v>347</v>
      </c>
      <c r="D5619" t="s">
        <v>347</v>
      </c>
      <c r="E5619" t="s">
        <v>283</v>
      </c>
      <c r="F5619" t="s">
        <v>284</v>
      </c>
      <c r="G5619" s="105">
        <v>18</v>
      </c>
      <c r="H5619" t="s">
        <v>360</v>
      </c>
      <c r="I5619" t="s">
        <v>375</v>
      </c>
      <c r="J5619" t="s">
        <v>377</v>
      </c>
      <c r="K5619" s="105">
        <v>738</v>
      </c>
      <c r="L5619" s="106">
        <v>0.215159997344017</v>
      </c>
      <c r="N5619" s="105">
        <v>2695</v>
      </c>
      <c r="O5619" s="106">
        <v>0.21479000151157379</v>
      </c>
      <c r="Q5619" s="105">
        <v>47420</v>
      </c>
      <c r="R5619" s="106">
        <v>0.20848000049591059</v>
      </c>
      <c r="S5619" s="107"/>
    </row>
    <row r="5620" spans="1:19" x14ac:dyDescent="0.25">
      <c r="A5620" t="s">
        <v>331</v>
      </c>
      <c r="B5620" t="s">
        <v>347</v>
      </c>
      <c r="C5620" t="s">
        <v>347</v>
      </c>
      <c r="D5620" t="s">
        <v>347</v>
      </c>
      <c r="E5620" t="s">
        <v>283</v>
      </c>
      <c r="F5620" t="s">
        <v>284</v>
      </c>
      <c r="G5620">
        <v>18</v>
      </c>
      <c r="H5620" t="s">
        <v>360</v>
      </c>
      <c r="I5620" t="s">
        <v>375</v>
      </c>
      <c r="J5620" t="s">
        <v>378</v>
      </c>
      <c r="K5620">
        <v>507</v>
      </c>
      <c r="L5620" s="106">
        <v>0.14780999720096591</v>
      </c>
      <c r="N5620">
        <v>1922</v>
      </c>
      <c r="O5620" s="106">
        <v>0.1531800031661987</v>
      </c>
      <c r="Q5620">
        <v>37332</v>
      </c>
      <c r="R5620" s="106">
        <v>0.1641300022602081</v>
      </c>
    </row>
    <row r="5621" spans="1:19" x14ac:dyDescent="0.25">
      <c r="A5621" t="s">
        <v>331</v>
      </c>
      <c r="B5621" t="s">
        <v>347</v>
      </c>
      <c r="C5621" t="s">
        <v>347</v>
      </c>
      <c r="D5621" t="s">
        <v>347</v>
      </c>
      <c r="E5621" t="s">
        <v>283</v>
      </c>
      <c r="F5621" t="s">
        <v>284</v>
      </c>
      <c r="G5621" s="105">
        <v>18</v>
      </c>
      <c r="H5621" t="s">
        <v>360</v>
      </c>
      <c r="I5621" t="s">
        <v>375</v>
      </c>
      <c r="J5621" t="s">
        <v>379</v>
      </c>
      <c r="K5621" s="105">
        <v>745</v>
      </c>
      <c r="L5621" s="106">
        <v>0.21719999611377719</v>
      </c>
      <c r="N5621" s="105">
        <v>2598</v>
      </c>
      <c r="O5621" s="106">
        <v>0.2070599943399429</v>
      </c>
      <c r="Q5621" s="105">
        <v>47525</v>
      </c>
      <c r="R5621" s="106">
        <v>0.20893999934196469</v>
      </c>
      <c r="S5621" s="107"/>
    </row>
    <row r="5622" spans="1:19" x14ac:dyDescent="0.25">
      <c r="A5622" t="s">
        <v>331</v>
      </c>
      <c r="B5622" t="s">
        <v>347</v>
      </c>
      <c r="C5622" t="s">
        <v>347</v>
      </c>
      <c r="D5622" t="s">
        <v>347</v>
      </c>
      <c r="E5622" t="s">
        <v>283</v>
      </c>
      <c r="F5622" t="s">
        <v>284</v>
      </c>
      <c r="G5622">
        <v>18</v>
      </c>
      <c r="H5622" t="s">
        <v>360</v>
      </c>
      <c r="I5622" t="s">
        <v>375</v>
      </c>
      <c r="J5622" t="s">
        <v>380</v>
      </c>
      <c r="K5622">
        <v>718</v>
      </c>
      <c r="L5622" s="106">
        <v>0.2093300074338913</v>
      </c>
      <c r="N5622">
        <v>2736</v>
      </c>
      <c r="O5622" s="106">
        <v>0.21806000173091891</v>
      </c>
      <c r="Q5622">
        <v>47993</v>
      </c>
      <c r="R5622" s="106">
        <v>0.210999995470047</v>
      </c>
    </row>
    <row r="5623" spans="1:19" x14ac:dyDescent="0.25">
      <c r="A5623" t="s">
        <v>331</v>
      </c>
      <c r="B5623" t="s">
        <v>347</v>
      </c>
      <c r="C5623" t="s">
        <v>347</v>
      </c>
      <c r="D5623" t="s">
        <v>347</v>
      </c>
      <c r="E5623" t="s">
        <v>283</v>
      </c>
      <c r="F5623" t="s">
        <v>284</v>
      </c>
      <c r="G5623" s="105">
        <v>18</v>
      </c>
      <c r="H5623" t="s">
        <v>360</v>
      </c>
      <c r="I5623" t="s">
        <v>381</v>
      </c>
      <c r="J5623" t="s">
        <v>382</v>
      </c>
      <c r="K5623" s="105">
        <v>93</v>
      </c>
      <c r="L5623" s="106">
        <v>2.710999920964241E-2</v>
      </c>
      <c r="M5623" s="106">
        <v>3.2450001686811447E-2</v>
      </c>
      <c r="N5623" s="105">
        <v>378</v>
      </c>
      <c r="O5623" s="106">
        <v>3.0130000784993172E-2</v>
      </c>
      <c r="P5623" s="106">
        <v>3.3959999680519097E-2</v>
      </c>
      <c r="Q5623" s="105">
        <v>5423</v>
      </c>
      <c r="R5623" s="106">
        <v>2.384000085294247E-2</v>
      </c>
      <c r="S5623" s="107">
        <v>3.0780000612139698E-2</v>
      </c>
    </row>
    <row r="5624" spans="1:19" x14ac:dyDescent="0.25">
      <c r="A5624" t="s">
        <v>331</v>
      </c>
      <c r="B5624" t="s">
        <v>347</v>
      </c>
      <c r="C5624" t="s">
        <v>347</v>
      </c>
      <c r="D5624" t="s">
        <v>347</v>
      </c>
      <c r="E5624" t="s">
        <v>283</v>
      </c>
      <c r="F5624" t="s">
        <v>284</v>
      </c>
      <c r="G5624" s="105">
        <v>18</v>
      </c>
      <c r="H5624" t="s">
        <v>360</v>
      </c>
      <c r="I5624" t="s">
        <v>381</v>
      </c>
      <c r="J5624" t="s">
        <v>383</v>
      </c>
      <c r="K5624" s="105">
        <v>545</v>
      </c>
      <c r="L5624" s="106">
        <v>0.15888999402523041</v>
      </c>
      <c r="M5624" s="106">
        <v>0.19016000628471369</v>
      </c>
      <c r="N5624" s="105">
        <v>1904</v>
      </c>
      <c r="O5624" s="106">
        <v>0.15174999833106989</v>
      </c>
      <c r="P5624" s="106">
        <v>0.17103999853134161</v>
      </c>
      <c r="Q5624" s="105">
        <v>26007</v>
      </c>
      <c r="R5624" s="106">
        <v>0.11433999985456469</v>
      </c>
      <c r="S5624" s="107">
        <v>0.1476300060749054</v>
      </c>
    </row>
    <row r="5625" spans="1:19" x14ac:dyDescent="0.25">
      <c r="A5625" t="s">
        <v>331</v>
      </c>
      <c r="B5625" t="s">
        <v>347</v>
      </c>
      <c r="C5625" t="s">
        <v>347</v>
      </c>
      <c r="D5625" t="s">
        <v>347</v>
      </c>
      <c r="E5625" t="s">
        <v>283</v>
      </c>
      <c r="F5625" t="s">
        <v>284</v>
      </c>
      <c r="G5625" s="105">
        <v>18</v>
      </c>
      <c r="H5625" t="s">
        <v>360</v>
      </c>
      <c r="I5625" t="s">
        <v>381</v>
      </c>
      <c r="J5625" t="s">
        <v>384</v>
      </c>
      <c r="K5625" s="105">
        <v>2228</v>
      </c>
      <c r="L5625" s="106">
        <v>0.64955997467041016</v>
      </c>
      <c r="M5625" s="106">
        <v>0.7773900032043457</v>
      </c>
      <c r="N5625" s="105">
        <v>8850</v>
      </c>
      <c r="O5625" s="106">
        <v>0.70534998178482056</v>
      </c>
      <c r="P5625" s="106">
        <v>0.79500997066497803</v>
      </c>
      <c r="Q5625" s="105">
        <v>144739</v>
      </c>
      <c r="R5625" s="106">
        <v>0.6363300085067749</v>
      </c>
      <c r="S5625" s="107">
        <v>0.82159000635147095</v>
      </c>
    </row>
    <row r="5626" spans="1:19" x14ac:dyDescent="0.25">
      <c r="A5626" t="s">
        <v>331</v>
      </c>
      <c r="B5626" t="s">
        <v>347</v>
      </c>
      <c r="C5626" t="s">
        <v>347</v>
      </c>
      <c r="D5626" t="s">
        <v>347</v>
      </c>
      <c r="E5626" t="s">
        <v>283</v>
      </c>
      <c r="F5626" t="s">
        <v>284</v>
      </c>
      <c r="G5626" s="105">
        <v>18</v>
      </c>
      <c r="H5626" t="s">
        <v>360</v>
      </c>
      <c r="I5626" t="s">
        <v>381</v>
      </c>
      <c r="J5626" t="s">
        <v>385</v>
      </c>
      <c r="K5626" s="105">
        <v>564</v>
      </c>
      <c r="L5626" s="106">
        <v>0.16443000733852389</v>
      </c>
      <c r="N5626" s="105">
        <v>1415</v>
      </c>
      <c r="O5626" s="106">
        <v>0.1127799972891808</v>
      </c>
      <c r="Q5626" s="105">
        <v>51290</v>
      </c>
      <c r="R5626" s="106">
        <v>0.22549000382423401</v>
      </c>
      <c r="S5626" s="107"/>
    </row>
    <row r="5627" spans="1:19" x14ac:dyDescent="0.25">
      <c r="A5627" t="s">
        <v>331</v>
      </c>
      <c r="B5627" t="s">
        <v>347</v>
      </c>
      <c r="C5627" t="s">
        <v>347</v>
      </c>
      <c r="D5627" t="s">
        <v>347</v>
      </c>
      <c r="E5627" t="s">
        <v>283</v>
      </c>
      <c r="F5627" t="s">
        <v>284</v>
      </c>
      <c r="G5627" s="105">
        <v>18</v>
      </c>
      <c r="H5627" t="s">
        <v>360</v>
      </c>
      <c r="I5627" t="s">
        <v>386</v>
      </c>
      <c r="J5627" t="s">
        <v>387</v>
      </c>
      <c r="K5627" s="105">
        <v>87</v>
      </c>
      <c r="L5627" s="106">
        <v>2.5359999388456341E-2</v>
      </c>
      <c r="M5627" s="106">
        <v>2.5989999994635579E-2</v>
      </c>
      <c r="N5627" s="105">
        <v>410</v>
      </c>
      <c r="O5627" s="106">
        <v>3.2680001109838493E-2</v>
      </c>
      <c r="P5627" s="106">
        <v>3.4030001610517502E-2</v>
      </c>
      <c r="Q5627" s="105">
        <v>12181</v>
      </c>
      <c r="R5627" s="106">
        <v>5.3550001233816147E-2</v>
      </c>
      <c r="S5627" s="107">
        <v>5.4999999701976783E-2</v>
      </c>
    </row>
    <row r="5628" spans="1:19" x14ac:dyDescent="0.25">
      <c r="A5628" t="s">
        <v>331</v>
      </c>
      <c r="B5628" t="s">
        <v>347</v>
      </c>
      <c r="C5628" t="s">
        <v>347</v>
      </c>
      <c r="D5628" t="s">
        <v>347</v>
      </c>
      <c r="E5628" t="s">
        <v>283</v>
      </c>
      <c r="F5628" t="s">
        <v>284</v>
      </c>
      <c r="G5628" s="105">
        <v>18</v>
      </c>
      <c r="H5628" t="s">
        <v>360</v>
      </c>
      <c r="I5628" t="s">
        <v>386</v>
      </c>
      <c r="J5628" t="s">
        <v>388</v>
      </c>
      <c r="K5628" s="105">
        <v>38</v>
      </c>
      <c r="L5628" s="106">
        <v>1.107999961823225E-2</v>
      </c>
      <c r="M5628" s="106">
        <v>1.13500002771616E-2</v>
      </c>
      <c r="N5628" s="105">
        <v>148</v>
      </c>
      <c r="O5628" s="106">
        <v>1.18000004440546E-2</v>
      </c>
      <c r="P5628" s="106">
        <v>1.2280000373721119E-2</v>
      </c>
      <c r="Q5628" s="105">
        <v>6321</v>
      </c>
      <c r="R5628" s="106">
        <v>2.77900006622076E-2</v>
      </c>
      <c r="S5628" s="107">
        <v>2.8540000319480899E-2</v>
      </c>
    </row>
    <row r="5629" spans="1:19" x14ac:dyDescent="0.25">
      <c r="A5629" t="s">
        <v>331</v>
      </c>
      <c r="B5629" t="s">
        <v>347</v>
      </c>
      <c r="C5629" t="s">
        <v>347</v>
      </c>
      <c r="D5629" t="s">
        <v>347</v>
      </c>
      <c r="E5629" t="s">
        <v>283</v>
      </c>
      <c r="F5629" t="s">
        <v>284</v>
      </c>
      <c r="G5629" s="105">
        <v>18</v>
      </c>
      <c r="H5629" t="s">
        <v>360</v>
      </c>
      <c r="I5629" t="s">
        <v>386</v>
      </c>
      <c r="J5629" t="s">
        <v>85</v>
      </c>
      <c r="K5629" s="105">
        <v>83</v>
      </c>
      <c r="L5629" s="106">
        <v>2.4199999868869781E-2</v>
      </c>
      <c r="M5629" s="106">
        <v>2.4790000170469281E-2</v>
      </c>
      <c r="N5629" s="105">
        <v>335</v>
      </c>
      <c r="O5629" s="106">
        <v>2.669999934732914E-2</v>
      </c>
      <c r="P5629" s="106">
        <v>2.78099998831749E-2</v>
      </c>
      <c r="Q5629" s="105">
        <v>4872</v>
      </c>
      <c r="R5629" s="106">
        <v>2.1420000120997429E-2</v>
      </c>
      <c r="S5629" s="107">
        <v>2.199999988079071E-2</v>
      </c>
    </row>
    <row r="5630" spans="1:19" x14ac:dyDescent="0.25">
      <c r="A5630" t="s">
        <v>331</v>
      </c>
      <c r="B5630" t="s">
        <v>347</v>
      </c>
      <c r="C5630" t="s">
        <v>347</v>
      </c>
      <c r="D5630" t="s">
        <v>347</v>
      </c>
      <c r="E5630" t="s">
        <v>283</v>
      </c>
      <c r="F5630" t="s">
        <v>284</v>
      </c>
      <c r="G5630">
        <v>18</v>
      </c>
      <c r="H5630" t="s">
        <v>360</v>
      </c>
      <c r="I5630" t="s">
        <v>386</v>
      </c>
      <c r="J5630" t="s">
        <v>389</v>
      </c>
      <c r="K5630">
        <v>23</v>
      </c>
      <c r="L5630" s="106">
        <v>6.7099998705089092E-3</v>
      </c>
      <c r="M5630" s="106">
        <v>6.8700001575052738E-3</v>
      </c>
      <c r="N5630">
        <v>270</v>
      </c>
      <c r="O5630" s="106">
        <v>2.1519999951124191E-2</v>
      </c>
      <c r="P5630" s="106">
        <v>2.2409999743103981E-2</v>
      </c>
      <c r="Q5630">
        <v>4049</v>
      </c>
      <c r="R5630" s="106">
        <v>1.779999956488609E-2</v>
      </c>
      <c r="S5630" s="106">
        <v>1.8279999494552609E-2</v>
      </c>
    </row>
    <row r="5631" spans="1:19" x14ac:dyDescent="0.25">
      <c r="A5631" t="s">
        <v>331</v>
      </c>
      <c r="B5631" t="s">
        <v>347</v>
      </c>
      <c r="C5631" t="s">
        <v>347</v>
      </c>
      <c r="D5631" t="s">
        <v>347</v>
      </c>
      <c r="E5631" t="s">
        <v>283</v>
      </c>
      <c r="F5631" t="s">
        <v>284</v>
      </c>
      <c r="G5631" s="105">
        <v>18</v>
      </c>
      <c r="H5631" t="s">
        <v>360</v>
      </c>
      <c r="I5631" t="s">
        <v>386</v>
      </c>
      <c r="J5631" t="s">
        <v>86</v>
      </c>
      <c r="K5631" s="105">
        <v>82</v>
      </c>
      <c r="L5631" s="106">
        <v>2.3910000920295719E-2</v>
      </c>
      <c r="N5631" s="105">
        <v>499</v>
      </c>
      <c r="O5631" s="106">
        <v>3.976999968290329E-2</v>
      </c>
      <c r="Q5631" s="105">
        <v>5972</v>
      </c>
      <c r="R5631" s="106">
        <v>2.6259999722242359E-2</v>
      </c>
      <c r="S5631" s="107"/>
    </row>
    <row r="5632" spans="1:19" x14ac:dyDescent="0.25">
      <c r="A5632" t="s">
        <v>331</v>
      </c>
      <c r="B5632" t="s">
        <v>347</v>
      </c>
      <c r="C5632" t="s">
        <v>347</v>
      </c>
      <c r="D5632" t="s">
        <v>347</v>
      </c>
      <c r="E5632" t="s">
        <v>283</v>
      </c>
      <c r="F5632" t="s">
        <v>284</v>
      </c>
      <c r="G5632" s="105">
        <v>18</v>
      </c>
      <c r="H5632" t="s">
        <v>360</v>
      </c>
      <c r="I5632" t="s">
        <v>386</v>
      </c>
      <c r="J5632" t="s">
        <v>84</v>
      </c>
      <c r="K5632" s="105">
        <v>3117</v>
      </c>
      <c r="L5632" s="106">
        <v>0.90874999761581421</v>
      </c>
      <c r="M5632" s="106">
        <v>0.9309999942779541</v>
      </c>
      <c r="N5632" s="105">
        <v>10885</v>
      </c>
      <c r="O5632" s="106">
        <v>0.86754000186920166</v>
      </c>
      <c r="P5632" s="106">
        <v>0.90346997976303101</v>
      </c>
      <c r="Q5632" s="105">
        <v>194064</v>
      </c>
      <c r="R5632" s="106">
        <v>0.85317999124526978</v>
      </c>
      <c r="S5632" s="107">
        <v>0.87619000673294067</v>
      </c>
    </row>
    <row r="5633" spans="1:19" x14ac:dyDescent="0.25">
      <c r="A5633" t="s">
        <v>331</v>
      </c>
      <c r="B5633" t="s">
        <v>347</v>
      </c>
      <c r="C5633" t="s">
        <v>347</v>
      </c>
      <c r="D5633" t="s">
        <v>347</v>
      </c>
      <c r="E5633" t="s">
        <v>283</v>
      </c>
      <c r="F5633" t="s">
        <v>284</v>
      </c>
      <c r="G5633">
        <v>18</v>
      </c>
      <c r="H5633" t="s">
        <v>360</v>
      </c>
      <c r="I5633" t="s">
        <v>419</v>
      </c>
      <c r="J5633" t="s">
        <v>390</v>
      </c>
      <c r="K5633">
        <v>564</v>
      </c>
      <c r="L5633" s="106">
        <v>0.16443000733852389</v>
      </c>
      <c r="N5633">
        <v>1415</v>
      </c>
      <c r="O5633" s="106">
        <v>0.1127799972891808</v>
      </c>
      <c r="Q5633">
        <v>51290</v>
      </c>
      <c r="R5633" s="106">
        <v>0.22549000382423401</v>
      </c>
    </row>
    <row r="5634" spans="1:19" x14ac:dyDescent="0.25">
      <c r="A5634" t="s">
        <v>331</v>
      </c>
      <c r="B5634" t="s">
        <v>347</v>
      </c>
      <c r="C5634" t="s">
        <v>347</v>
      </c>
      <c r="D5634" t="s">
        <v>347</v>
      </c>
      <c r="E5634" t="s">
        <v>283</v>
      </c>
      <c r="F5634" t="s">
        <v>284</v>
      </c>
      <c r="G5634" s="105">
        <v>18</v>
      </c>
      <c r="H5634" t="s">
        <v>360</v>
      </c>
      <c r="I5634" t="s">
        <v>419</v>
      </c>
      <c r="J5634" t="s">
        <v>391</v>
      </c>
      <c r="K5634" s="105">
        <v>545</v>
      </c>
      <c r="L5634" s="106">
        <v>0.15888999402523041</v>
      </c>
      <c r="M5634" s="106">
        <v>0.19016000628471369</v>
      </c>
      <c r="N5634" s="105">
        <v>1904</v>
      </c>
      <c r="O5634" s="106">
        <v>0.15174999833106989</v>
      </c>
      <c r="P5634" s="106">
        <v>0.17103999853134161</v>
      </c>
      <c r="Q5634" s="105">
        <v>26007</v>
      </c>
      <c r="R5634" s="106">
        <v>0.11433999985456469</v>
      </c>
      <c r="S5634" s="107">
        <v>0.1476300060749054</v>
      </c>
    </row>
    <row r="5635" spans="1:19" x14ac:dyDescent="0.25">
      <c r="A5635" t="s">
        <v>331</v>
      </c>
      <c r="B5635" t="s">
        <v>347</v>
      </c>
      <c r="C5635" t="s">
        <v>347</v>
      </c>
      <c r="D5635" t="s">
        <v>347</v>
      </c>
      <c r="E5635" t="s">
        <v>283</v>
      </c>
      <c r="F5635" t="s">
        <v>284</v>
      </c>
      <c r="G5635" s="105">
        <v>18</v>
      </c>
      <c r="H5635" t="s">
        <v>360</v>
      </c>
      <c r="I5635" t="s">
        <v>419</v>
      </c>
      <c r="J5635" t="s">
        <v>392</v>
      </c>
      <c r="K5635" s="105">
        <v>1091</v>
      </c>
      <c r="L5635" s="106">
        <v>0.31808000802993769</v>
      </c>
      <c r="M5635" s="106">
        <v>0.38067001104354858</v>
      </c>
      <c r="N5635" s="105">
        <v>4071</v>
      </c>
      <c r="O5635" s="106">
        <v>0.32445999979972839</v>
      </c>
      <c r="P5635" s="106">
        <v>0.36570000648498541</v>
      </c>
      <c r="Q5635" s="105">
        <v>69347</v>
      </c>
      <c r="R5635" s="106">
        <v>0.30487999320030212</v>
      </c>
      <c r="S5635" s="107">
        <v>0.39364001154899603</v>
      </c>
    </row>
    <row r="5636" spans="1:19" x14ac:dyDescent="0.25">
      <c r="A5636" t="s">
        <v>331</v>
      </c>
      <c r="B5636" t="s">
        <v>347</v>
      </c>
      <c r="C5636" t="s">
        <v>347</v>
      </c>
      <c r="D5636" t="s">
        <v>347</v>
      </c>
      <c r="E5636" t="s">
        <v>283</v>
      </c>
      <c r="F5636" t="s">
        <v>284</v>
      </c>
      <c r="G5636">
        <v>18</v>
      </c>
      <c r="H5636" t="s">
        <v>360</v>
      </c>
      <c r="I5636" t="s">
        <v>419</v>
      </c>
      <c r="J5636" t="s">
        <v>393</v>
      </c>
      <c r="K5636">
        <v>1022</v>
      </c>
      <c r="L5636" s="106">
        <v>0.29796001315116882</v>
      </c>
      <c r="M5636" s="106">
        <v>0.35659000277519232</v>
      </c>
      <c r="N5636">
        <v>4255</v>
      </c>
      <c r="O5636" s="106">
        <v>0.33912000060081482</v>
      </c>
      <c r="P5636" s="106">
        <v>0.3822300136089325</v>
      </c>
      <c r="Q5636">
        <v>66079</v>
      </c>
      <c r="R5636" s="106">
        <v>0.29050999879837042</v>
      </c>
      <c r="S5636" s="106">
        <v>0.37509000301361078</v>
      </c>
    </row>
    <row r="5637" spans="1:19" x14ac:dyDescent="0.25">
      <c r="A5637" t="s">
        <v>331</v>
      </c>
      <c r="B5637" t="s">
        <v>347</v>
      </c>
      <c r="C5637" t="s">
        <v>347</v>
      </c>
      <c r="D5637" t="s">
        <v>347</v>
      </c>
      <c r="E5637" t="s">
        <v>283</v>
      </c>
      <c r="F5637" t="s">
        <v>284</v>
      </c>
      <c r="G5637" s="105">
        <v>18</v>
      </c>
      <c r="H5637" t="s">
        <v>360</v>
      </c>
      <c r="I5637" t="s">
        <v>419</v>
      </c>
      <c r="J5637" t="s">
        <v>394</v>
      </c>
      <c r="K5637" s="105">
        <v>208</v>
      </c>
      <c r="L5637" s="106">
        <v>6.0639999806880951E-2</v>
      </c>
      <c r="M5637" s="106">
        <v>7.2580002248287201E-2</v>
      </c>
      <c r="N5637" s="105">
        <v>902</v>
      </c>
      <c r="O5637" s="106">
        <v>7.1889996528625488E-2</v>
      </c>
      <c r="P5637" s="106">
        <v>8.1029996275901794E-2</v>
      </c>
      <c r="Q5637" s="105">
        <v>14736</v>
      </c>
      <c r="R5637" s="106">
        <v>6.4790003001689911E-2</v>
      </c>
      <c r="S5637" s="107">
        <v>8.3650000393390656E-2</v>
      </c>
    </row>
    <row r="5638" spans="1:19" x14ac:dyDescent="0.25">
      <c r="A5638" t="s">
        <v>331</v>
      </c>
      <c r="B5638" t="s">
        <v>347</v>
      </c>
      <c r="C5638" t="s">
        <v>347</v>
      </c>
      <c r="D5638" t="s">
        <v>347</v>
      </c>
      <c r="E5638" t="s">
        <v>283</v>
      </c>
      <c r="F5638" t="s">
        <v>284</v>
      </c>
      <c r="G5638" s="105">
        <v>18</v>
      </c>
      <c r="H5638" t="s">
        <v>360</v>
      </c>
      <c r="I5638" t="s">
        <v>439</v>
      </c>
      <c r="J5638" t="s">
        <v>440</v>
      </c>
      <c r="K5638" s="105">
        <v>564</v>
      </c>
      <c r="L5638" s="106">
        <v>0.16443000733852389</v>
      </c>
      <c r="N5638" s="105">
        <v>1415</v>
      </c>
      <c r="O5638" s="106">
        <v>0.1127799972891808</v>
      </c>
      <c r="Q5638" s="105">
        <v>51290</v>
      </c>
      <c r="R5638" s="106">
        <v>0.22549000382423401</v>
      </c>
      <c r="S5638" s="107"/>
    </row>
    <row r="5639" spans="1:19" x14ac:dyDescent="0.25">
      <c r="A5639" t="s">
        <v>331</v>
      </c>
      <c r="B5639" t="s">
        <v>347</v>
      </c>
      <c r="C5639" t="s">
        <v>347</v>
      </c>
      <c r="D5639" t="s">
        <v>347</v>
      </c>
      <c r="E5639" t="s">
        <v>283</v>
      </c>
      <c r="F5639" t="s">
        <v>284</v>
      </c>
      <c r="G5639">
        <v>18</v>
      </c>
      <c r="H5639" t="s">
        <v>360</v>
      </c>
      <c r="I5639" t="s">
        <v>439</v>
      </c>
      <c r="J5639" t="s">
        <v>442</v>
      </c>
      <c r="K5639">
        <v>2866</v>
      </c>
      <c r="L5639" s="106">
        <v>0.83556997776031494</v>
      </c>
      <c r="M5639" s="106">
        <v>1</v>
      </c>
      <c r="N5639">
        <v>11132</v>
      </c>
      <c r="O5639" s="106">
        <v>0.88722002506256104</v>
      </c>
      <c r="P5639" s="106">
        <v>1</v>
      </c>
      <c r="Q5639">
        <v>176169</v>
      </c>
      <c r="R5639" s="106">
        <v>0.77451002597808838</v>
      </c>
      <c r="S5639" s="106">
        <v>1</v>
      </c>
    </row>
    <row r="5640" spans="1:19" x14ac:dyDescent="0.25">
      <c r="A5640" t="s">
        <v>331</v>
      </c>
      <c r="B5640" t="s">
        <v>347</v>
      </c>
      <c r="C5640" t="s">
        <v>347</v>
      </c>
      <c r="D5640" t="s">
        <v>347</v>
      </c>
      <c r="E5640" t="s">
        <v>283</v>
      </c>
      <c r="F5640" t="s">
        <v>284</v>
      </c>
      <c r="G5640">
        <v>18</v>
      </c>
      <c r="H5640" t="s">
        <v>360</v>
      </c>
      <c r="I5640" t="s">
        <v>395</v>
      </c>
      <c r="J5640" t="s">
        <v>396</v>
      </c>
      <c r="K5640">
        <v>3410</v>
      </c>
      <c r="L5640" s="106">
        <v>0.99417001008987427</v>
      </c>
      <c r="N5640">
        <v>12456</v>
      </c>
      <c r="O5640" s="106">
        <v>0.99274998903274536</v>
      </c>
      <c r="Q5640">
        <v>225832</v>
      </c>
      <c r="R5640" s="106">
        <v>0.99285000562667847</v>
      </c>
    </row>
    <row r="5641" spans="1:19" x14ac:dyDescent="0.25">
      <c r="A5641" t="s">
        <v>331</v>
      </c>
      <c r="B5641" t="s">
        <v>347</v>
      </c>
      <c r="C5641" t="s">
        <v>347</v>
      </c>
      <c r="D5641" t="s">
        <v>347</v>
      </c>
      <c r="E5641" t="s">
        <v>283</v>
      </c>
      <c r="F5641" t="s">
        <v>284</v>
      </c>
      <c r="G5641" s="105">
        <v>18</v>
      </c>
      <c r="H5641" t="s">
        <v>360</v>
      </c>
      <c r="I5641" t="s">
        <v>395</v>
      </c>
      <c r="J5641" t="s">
        <v>397</v>
      </c>
      <c r="K5641" s="105">
        <v>20</v>
      </c>
      <c r="L5641" s="106">
        <v>5.8300001546740532E-3</v>
      </c>
      <c r="N5641" s="105">
        <v>91</v>
      </c>
      <c r="O5641" s="106">
        <v>7.2499997913837433E-3</v>
      </c>
      <c r="Q5641" s="105">
        <v>1627</v>
      </c>
      <c r="R5641" s="106">
        <v>7.1499999612569809E-3</v>
      </c>
      <c r="S5641" s="107"/>
    </row>
    <row r="5642" spans="1:19" x14ac:dyDescent="0.25">
      <c r="A5642" t="s">
        <v>331</v>
      </c>
      <c r="B5642" t="s">
        <v>347</v>
      </c>
      <c r="C5642" t="s">
        <v>347</v>
      </c>
      <c r="D5642" t="s">
        <v>347</v>
      </c>
      <c r="E5642" t="s">
        <v>283</v>
      </c>
      <c r="F5642" t="s">
        <v>284</v>
      </c>
      <c r="G5642" s="105">
        <v>18</v>
      </c>
      <c r="H5642" t="s">
        <v>360</v>
      </c>
      <c r="I5642" t="s">
        <v>398</v>
      </c>
      <c r="J5642" t="s">
        <v>399</v>
      </c>
      <c r="K5642" s="105">
        <v>206</v>
      </c>
      <c r="L5642" s="106">
        <v>6.005999818444252E-2</v>
      </c>
      <c r="N5642" s="105">
        <v>912</v>
      </c>
      <c r="O5642" s="106">
        <v>7.2690002620220184E-2</v>
      </c>
      <c r="Q5642" s="105">
        <v>32785</v>
      </c>
      <c r="R5642" s="106">
        <v>0.14414000511169431</v>
      </c>
      <c r="S5642" s="107"/>
    </row>
    <row r="5643" spans="1:19" x14ac:dyDescent="0.25">
      <c r="A5643" t="s">
        <v>331</v>
      </c>
      <c r="B5643" t="s">
        <v>347</v>
      </c>
      <c r="C5643" t="s">
        <v>347</v>
      </c>
      <c r="D5643" t="s">
        <v>347</v>
      </c>
      <c r="E5643" t="s">
        <v>283</v>
      </c>
      <c r="F5643" t="s">
        <v>284</v>
      </c>
      <c r="G5643" s="105">
        <v>18</v>
      </c>
      <c r="H5643" t="s">
        <v>360</v>
      </c>
      <c r="I5643" t="s">
        <v>398</v>
      </c>
      <c r="J5643" t="s">
        <v>41</v>
      </c>
      <c r="K5643" s="105">
        <v>439</v>
      </c>
      <c r="L5643" s="106">
        <v>0.1279900074005127</v>
      </c>
      <c r="N5643" s="105">
        <v>1912</v>
      </c>
      <c r="O5643" s="106">
        <v>0.1523900032043457</v>
      </c>
      <c r="Q5643" s="105">
        <v>40324</v>
      </c>
      <c r="R5643" s="106">
        <v>0.177279993891716</v>
      </c>
      <c r="S5643" s="107"/>
    </row>
    <row r="5644" spans="1:19" x14ac:dyDescent="0.25">
      <c r="A5644" t="s">
        <v>331</v>
      </c>
      <c r="B5644" t="s">
        <v>347</v>
      </c>
      <c r="C5644" t="s">
        <v>347</v>
      </c>
      <c r="D5644" t="s">
        <v>347</v>
      </c>
      <c r="E5644" t="s">
        <v>283</v>
      </c>
      <c r="F5644" t="s">
        <v>284</v>
      </c>
      <c r="G5644">
        <v>18</v>
      </c>
      <c r="H5644" t="s">
        <v>360</v>
      </c>
      <c r="I5644" t="s">
        <v>398</v>
      </c>
      <c r="J5644" t="s">
        <v>40</v>
      </c>
      <c r="K5644">
        <v>857</v>
      </c>
      <c r="L5644" s="106">
        <v>0.2498500049114227</v>
      </c>
      <c r="N5644">
        <v>2692</v>
      </c>
      <c r="O5644" s="106">
        <v>0.21455000340938571</v>
      </c>
      <c r="Q5644">
        <v>47952</v>
      </c>
      <c r="R5644" s="106">
        <v>0.21082000434398651</v>
      </c>
    </row>
    <row r="5645" spans="1:19" x14ac:dyDescent="0.25">
      <c r="A5645" t="s">
        <v>331</v>
      </c>
      <c r="B5645" t="s">
        <v>347</v>
      </c>
      <c r="C5645" t="s">
        <v>347</v>
      </c>
      <c r="D5645" t="s">
        <v>347</v>
      </c>
      <c r="E5645" t="s">
        <v>283</v>
      </c>
      <c r="F5645" t="s">
        <v>284</v>
      </c>
      <c r="G5645" s="105">
        <v>18</v>
      </c>
      <c r="H5645" t="s">
        <v>360</v>
      </c>
      <c r="I5645" t="s">
        <v>398</v>
      </c>
      <c r="J5645" t="s">
        <v>39</v>
      </c>
      <c r="K5645" s="105">
        <v>953</v>
      </c>
      <c r="L5645" s="106">
        <v>0.27783998847007751</v>
      </c>
      <c r="N5645" s="105">
        <v>3170</v>
      </c>
      <c r="O5645" s="106">
        <v>0.25264999270439148</v>
      </c>
      <c r="Q5645" s="105">
        <v>51770</v>
      </c>
      <c r="R5645" s="106">
        <v>0.22759999334812159</v>
      </c>
      <c r="S5645" s="107"/>
    </row>
    <row r="5646" spans="1:19" x14ac:dyDescent="0.25">
      <c r="A5646" t="s">
        <v>331</v>
      </c>
      <c r="B5646" t="s">
        <v>347</v>
      </c>
      <c r="C5646" t="s">
        <v>347</v>
      </c>
      <c r="D5646" t="s">
        <v>347</v>
      </c>
      <c r="E5646" t="s">
        <v>283</v>
      </c>
      <c r="F5646" t="s">
        <v>284</v>
      </c>
      <c r="G5646">
        <v>18</v>
      </c>
      <c r="H5646" t="s">
        <v>360</v>
      </c>
      <c r="I5646" t="s">
        <v>398</v>
      </c>
      <c r="J5646" t="s">
        <v>400</v>
      </c>
      <c r="K5646">
        <v>975</v>
      </c>
      <c r="L5646" s="106">
        <v>0.28426000475883478</v>
      </c>
      <c r="N5646">
        <v>3861</v>
      </c>
      <c r="O5646" s="106">
        <v>0.30772000551223749</v>
      </c>
      <c r="Q5646">
        <v>54628</v>
      </c>
      <c r="R5646" s="106">
        <v>0.24017000198364261</v>
      </c>
    </row>
    <row r="5647" spans="1:19" x14ac:dyDescent="0.25">
      <c r="A5647" t="s">
        <v>331</v>
      </c>
      <c r="B5647" t="s">
        <v>347</v>
      </c>
      <c r="C5647" t="s">
        <v>347</v>
      </c>
      <c r="D5647" t="s">
        <v>347</v>
      </c>
      <c r="E5647" t="s">
        <v>283</v>
      </c>
      <c r="F5647" t="s">
        <v>284</v>
      </c>
      <c r="G5647" s="105">
        <v>18</v>
      </c>
      <c r="H5647" t="s">
        <v>360</v>
      </c>
      <c r="I5647" t="s">
        <v>422</v>
      </c>
      <c r="J5647" t="s">
        <v>429</v>
      </c>
      <c r="K5647" s="105">
        <v>876</v>
      </c>
      <c r="L5647" s="106">
        <v>0.2553899884223938</v>
      </c>
      <c r="N5647" s="105">
        <v>2881</v>
      </c>
      <c r="O5647" s="106">
        <v>0.2296199947595596</v>
      </c>
      <c r="Q5647" s="105">
        <v>80101</v>
      </c>
      <c r="R5647" s="106">
        <v>0.3521600067615509</v>
      </c>
      <c r="S5647" s="107"/>
    </row>
    <row r="5648" spans="1:19" x14ac:dyDescent="0.25">
      <c r="A5648" t="s">
        <v>331</v>
      </c>
      <c r="B5648" t="s">
        <v>347</v>
      </c>
      <c r="C5648" t="s">
        <v>347</v>
      </c>
      <c r="D5648" t="s">
        <v>347</v>
      </c>
      <c r="E5648" t="s">
        <v>283</v>
      </c>
      <c r="F5648" t="s">
        <v>284</v>
      </c>
      <c r="G5648" s="105">
        <v>18</v>
      </c>
      <c r="H5648" t="s">
        <v>360</v>
      </c>
      <c r="I5648" t="s">
        <v>422</v>
      </c>
      <c r="J5648" t="s">
        <v>423</v>
      </c>
      <c r="K5648" s="105">
        <v>2120</v>
      </c>
      <c r="L5648" s="106">
        <v>0.6180800199508667</v>
      </c>
      <c r="M5648" s="106">
        <v>0.83007001876831055</v>
      </c>
      <c r="N5648" s="105">
        <v>7505</v>
      </c>
      <c r="O5648" s="106">
        <v>0.59815001487731934</v>
      </c>
      <c r="P5648" s="106">
        <v>0.77643001079559326</v>
      </c>
      <c r="Q5648" s="105">
        <v>119646</v>
      </c>
      <c r="R5648" s="106">
        <v>0.52600997686386108</v>
      </c>
      <c r="S5648" s="107">
        <v>0.81194001436233521</v>
      </c>
    </row>
    <row r="5649" spans="1:19" x14ac:dyDescent="0.25">
      <c r="A5649" t="s">
        <v>331</v>
      </c>
      <c r="B5649" t="s">
        <v>347</v>
      </c>
      <c r="C5649" t="s">
        <v>347</v>
      </c>
      <c r="D5649" t="s">
        <v>347</v>
      </c>
      <c r="E5649" t="s">
        <v>283</v>
      </c>
      <c r="F5649" t="s">
        <v>284</v>
      </c>
      <c r="G5649" s="105">
        <v>18</v>
      </c>
      <c r="H5649" t="s">
        <v>360</v>
      </c>
      <c r="I5649" t="s">
        <v>422</v>
      </c>
      <c r="J5649" t="s">
        <v>424</v>
      </c>
      <c r="K5649" s="105">
        <v>265</v>
      </c>
      <c r="L5649" s="106">
        <v>7.7260002493858337E-2</v>
      </c>
      <c r="M5649" s="106">
        <v>0.1037599965929985</v>
      </c>
      <c r="N5649" s="105">
        <v>1445</v>
      </c>
      <c r="O5649" s="106">
        <v>0.11517000198364261</v>
      </c>
      <c r="P5649" s="106">
        <v>0.14948999881744379</v>
      </c>
      <c r="Q5649" s="105">
        <v>17180</v>
      </c>
      <c r="R5649" s="106">
        <v>7.5530000030994415E-2</v>
      </c>
      <c r="S5649" s="107">
        <v>0.11659000068902969</v>
      </c>
    </row>
    <row r="5650" spans="1:19" x14ac:dyDescent="0.25">
      <c r="A5650" t="s">
        <v>331</v>
      </c>
      <c r="B5650" t="s">
        <v>347</v>
      </c>
      <c r="C5650" t="s">
        <v>347</v>
      </c>
      <c r="D5650" t="s">
        <v>347</v>
      </c>
      <c r="E5650" t="s">
        <v>283</v>
      </c>
      <c r="F5650" t="s">
        <v>284</v>
      </c>
      <c r="G5650" s="105">
        <v>18</v>
      </c>
      <c r="H5650" t="s">
        <v>360</v>
      </c>
      <c r="I5650" t="s">
        <v>422</v>
      </c>
      <c r="J5650" t="s">
        <v>425</v>
      </c>
      <c r="K5650" s="105">
        <v>111</v>
      </c>
      <c r="L5650" s="106">
        <v>3.2359998673200607E-2</v>
      </c>
      <c r="M5650" s="106">
        <v>4.3460000306367867E-2</v>
      </c>
      <c r="N5650" s="105">
        <v>490</v>
      </c>
      <c r="O5650" s="106">
        <v>3.905000165104866E-2</v>
      </c>
      <c r="P5650" s="106">
        <v>5.0689999014139182E-2</v>
      </c>
      <c r="Q5650" s="105">
        <v>6082</v>
      </c>
      <c r="R5650" s="106">
        <v>2.6739999651908871E-2</v>
      </c>
      <c r="S5650" s="107">
        <v>4.1269998997449868E-2</v>
      </c>
    </row>
    <row r="5651" spans="1:19" x14ac:dyDescent="0.25">
      <c r="A5651" t="s">
        <v>331</v>
      </c>
      <c r="B5651" t="s">
        <v>347</v>
      </c>
      <c r="C5651" t="s">
        <v>347</v>
      </c>
      <c r="D5651" t="s">
        <v>347</v>
      </c>
      <c r="E5651" t="s">
        <v>283</v>
      </c>
      <c r="F5651" t="s">
        <v>284</v>
      </c>
      <c r="G5651" s="105">
        <v>18</v>
      </c>
      <c r="H5651" t="s">
        <v>360</v>
      </c>
      <c r="I5651" t="s">
        <v>422</v>
      </c>
      <c r="J5651" t="s">
        <v>426</v>
      </c>
      <c r="K5651" s="105">
        <v>47</v>
      </c>
      <c r="L5651" s="106">
        <v>1.3700000010430809E-2</v>
      </c>
      <c r="M5651" s="106">
        <v>1.840000040829182E-2</v>
      </c>
      <c r="N5651" s="105">
        <v>182</v>
      </c>
      <c r="O5651" s="106">
        <v>1.4510000124573709E-2</v>
      </c>
      <c r="P5651" s="106">
        <v>1.882999949157238E-2</v>
      </c>
      <c r="Q5651" s="105">
        <v>3672</v>
      </c>
      <c r="R5651" s="106">
        <v>1.6140000894665722E-2</v>
      </c>
      <c r="S5651" s="107">
        <v>2.491999976336956E-2</v>
      </c>
    </row>
    <row r="5652" spans="1:19" x14ac:dyDescent="0.25">
      <c r="A5652" t="s">
        <v>331</v>
      </c>
      <c r="B5652" t="s">
        <v>347</v>
      </c>
      <c r="C5652" t="s">
        <v>347</v>
      </c>
      <c r="D5652" t="s">
        <v>347</v>
      </c>
      <c r="E5652" t="s">
        <v>283</v>
      </c>
      <c r="F5652" t="s">
        <v>284</v>
      </c>
      <c r="G5652">
        <v>18</v>
      </c>
      <c r="H5652" t="s">
        <v>360</v>
      </c>
      <c r="I5652" t="s">
        <v>422</v>
      </c>
      <c r="J5652" t="s">
        <v>427</v>
      </c>
      <c r="K5652">
        <v>11</v>
      </c>
      <c r="L5652" s="106">
        <v>3.2099999953061338E-3</v>
      </c>
      <c r="M5652" s="106">
        <v>4.3100002221763134E-3</v>
      </c>
      <c r="N5652">
        <v>44</v>
      </c>
      <c r="O5652" s="106">
        <v>3.5099999513477091E-3</v>
      </c>
      <c r="P5652" s="106">
        <v>4.550000187009573E-3</v>
      </c>
      <c r="Q5652">
        <v>766</v>
      </c>
      <c r="R5652" s="106">
        <v>3.3700000494718552E-3</v>
      </c>
      <c r="S5652" s="106">
        <v>5.2000000141561031E-3</v>
      </c>
    </row>
    <row r="5653" spans="1:19" x14ac:dyDescent="0.25">
      <c r="A5653" t="s">
        <v>331</v>
      </c>
      <c r="B5653" t="s">
        <v>347</v>
      </c>
      <c r="C5653" t="s">
        <v>347</v>
      </c>
      <c r="D5653" t="s">
        <v>347</v>
      </c>
      <c r="E5653" t="s">
        <v>283</v>
      </c>
      <c r="F5653" t="s">
        <v>284</v>
      </c>
      <c r="G5653" s="105">
        <v>18</v>
      </c>
      <c r="H5653" t="s">
        <v>360</v>
      </c>
      <c r="I5653" t="s">
        <v>422</v>
      </c>
      <c r="J5653" t="s">
        <v>428</v>
      </c>
      <c r="K5653" s="105">
        <v>0</v>
      </c>
      <c r="L5653" s="106">
        <v>0</v>
      </c>
      <c r="M5653" s="106">
        <v>0</v>
      </c>
      <c r="N5653" s="105">
        <v>0</v>
      </c>
      <c r="O5653" s="106">
        <v>0</v>
      </c>
      <c r="P5653" s="106">
        <v>0</v>
      </c>
      <c r="Q5653" s="105">
        <v>12</v>
      </c>
      <c r="R5653" s="106">
        <v>4.9999998736893758E-5</v>
      </c>
      <c r="S5653" s="107">
        <v>7.9999997979030013E-5</v>
      </c>
    </row>
    <row r="5654" spans="1:19" x14ac:dyDescent="0.25">
      <c r="A5654" t="s">
        <v>331</v>
      </c>
      <c r="B5654" t="s">
        <v>347</v>
      </c>
      <c r="C5654" t="s">
        <v>347</v>
      </c>
      <c r="D5654" t="s">
        <v>347</v>
      </c>
      <c r="E5654" t="s">
        <v>283</v>
      </c>
      <c r="F5654" t="s">
        <v>284</v>
      </c>
      <c r="G5654" s="105">
        <v>18</v>
      </c>
      <c r="H5654" t="s">
        <v>360</v>
      </c>
      <c r="I5654" t="s">
        <v>430</v>
      </c>
      <c r="J5654" t="s">
        <v>434</v>
      </c>
      <c r="K5654" s="105">
        <v>78</v>
      </c>
      <c r="L5654" s="106">
        <v>2.2740000858902931E-2</v>
      </c>
      <c r="M5654" s="106">
        <v>2.3600000888109211E-2</v>
      </c>
      <c r="N5654" s="105">
        <v>237</v>
      </c>
      <c r="O5654" s="106">
        <v>1.889000087976456E-2</v>
      </c>
      <c r="P5654" s="106">
        <v>1.9740000367164608E-2</v>
      </c>
      <c r="Q5654" s="105">
        <v>4987</v>
      </c>
      <c r="R5654" s="106">
        <v>2.1919999271631241E-2</v>
      </c>
      <c r="S5654" s="107">
        <v>2.2490000352263451E-2</v>
      </c>
    </row>
    <row r="5655" spans="1:19" x14ac:dyDescent="0.25">
      <c r="A5655" t="s">
        <v>331</v>
      </c>
      <c r="B5655" t="s">
        <v>347</v>
      </c>
      <c r="C5655" t="s">
        <v>347</v>
      </c>
      <c r="D5655" t="s">
        <v>347</v>
      </c>
      <c r="E5655" t="s">
        <v>283</v>
      </c>
      <c r="F5655" t="s">
        <v>284</v>
      </c>
      <c r="G5655" s="105">
        <v>18</v>
      </c>
      <c r="H5655" t="s">
        <v>360</v>
      </c>
      <c r="I5655" t="s">
        <v>430</v>
      </c>
      <c r="J5655" t="s">
        <v>432</v>
      </c>
      <c r="K5655" s="105">
        <v>208</v>
      </c>
      <c r="L5655" s="106">
        <v>6.0639999806880951E-2</v>
      </c>
      <c r="M5655" s="106">
        <v>6.2930002808570862E-2</v>
      </c>
      <c r="N5655" s="105">
        <v>736</v>
      </c>
      <c r="O5655" s="106">
        <v>5.8660000562667847E-2</v>
      </c>
      <c r="P5655" s="106">
        <v>6.1310000717639923E-2</v>
      </c>
      <c r="Q5655" s="105">
        <v>18498</v>
      </c>
      <c r="R5655" s="106">
        <v>8.1320002675056458E-2</v>
      </c>
      <c r="S5655" s="107">
        <v>8.343999832868576E-2</v>
      </c>
    </row>
    <row r="5656" spans="1:19" x14ac:dyDescent="0.25">
      <c r="A5656" t="s">
        <v>331</v>
      </c>
      <c r="B5656" t="s">
        <v>347</v>
      </c>
      <c r="C5656" t="s">
        <v>347</v>
      </c>
      <c r="D5656" t="s">
        <v>347</v>
      </c>
      <c r="E5656" t="s">
        <v>283</v>
      </c>
      <c r="F5656" t="s">
        <v>284</v>
      </c>
      <c r="G5656">
        <v>18</v>
      </c>
      <c r="H5656" t="s">
        <v>360</v>
      </c>
      <c r="I5656" t="s">
        <v>430</v>
      </c>
      <c r="J5656" t="s">
        <v>435</v>
      </c>
      <c r="K5656">
        <v>26</v>
      </c>
      <c r="L5656" s="106">
        <v>7.5799999758601189E-3</v>
      </c>
      <c r="M5656" s="106">
        <v>7.8699998557567596E-3</v>
      </c>
      <c r="N5656">
        <v>74</v>
      </c>
      <c r="O5656" s="106">
        <v>5.9000002220273018E-3</v>
      </c>
      <c r="P5656" s="106">
        <v>6.1599998734891406E-3</v>
      </c>
      <c r="Q5656">
        <v>391</v>
      </c>
      <c r="R5656" s="106">
        <v>1.7199999419972301E-3</v>
      </c>
      <c r="S5656" s="106">
        <v>1.760000013746321E-3</v>
      </c>
    </row>
    <row r="5657" spans="1:19" x14ac:dyDescent="0.25">
      <c r="A5657" t="s">
        <v>331</v>
      </c>
      <c r="B5657" t="s">
        <v>347</v>
      </c>
      <c r="C5657" t="s">
        <v>347</v>
      </c>
      <c r="D5657" t="s">
        <v>347</v>
      </c>
      <c r="E5657" t="s">
        <v>283</v>
      </c>
      <c r="F5657" t="s">
        <v>284</v>
      </c>
      <c r="G5657" s="105">
        <v>18</v>
      </c>
      <c r="H5657" t="s">
        <v>360</v>
      </c>
      <c r="I5657" t="s">
        <v>430</v>
      </c>
      <c r="J5657" t="s">
        <v>436</v>
      </c>
      <c r="K5657" s="105">
        <v>84</v>
      </c>
      <c r="L5657" s="106">
        <v>2.4490000680089E-2</v>
      </c>
      <c r="M5657" s="106">
        <v>2.5420000776648521E-2</v>
      </c>
      <c r="N5657" s="105">
        <v>324</v>
      </c>
      <c r="O5657" s="106">
        <v>2.5820000097155571E-2</v>
      </c>
      <c r="P5657" s="106">
        <v>2.6990000158548359E-2</v>
      </c>
      <c r="Q5657" s="105">
        <v>6784</v>
      </c>
      <c r="R5657" s="106">
        <v>2.9829999431967739E-2</v>
      </c>
      <c r="S5657" s="107">
        <v>3.060000017285347E-2</v>
      </c>
    </row>
    <row r="5658" spans="1:19" x14ac:dyDescent="0.25">
      <c r="A5658" t="s">
        <v>331</v>
      </c>
      <c r="B5658" t="s">
        <v>347</v>
      </c>
      <c r="C5658" t="s">
        <v>347</v>
      </c>
      <c r="D5658" t="s">
        <v>347</v>
      </c>
      <c r="E5658" t="s">
        <v>283</v>
      </c>
      <c r="F5658" t="s">
        <v>284</v>
      </c>
      <c r="G5658" s="105">
        <v>18</v>
      </c>
      <c r="H5658" t="s">
        <v>360</v>
      </c>
      <c r="I5658" t="s">
        <v>430</v>
      </c>
      <c r="J5658" t="s">
        <v>431</v>
      </c>
      <c r="K5658" s="105">
        <v>1449</v>
      </c>
      <c r="L5658" s="106">
        <v>0.42245000600814819</v>
      </c>
      <c r="M5658" s="106">
        <v>0.43843001127243042</v>
      </c>
      <c r="N5658" s="105">
        <v>4728</v>
      </c>
      <c r="O5658" s="106">
        <v>0.37681999802589422</v>
      </c>
      <c r="P5658" s="106">
        <v>0.39383998513221741</v>
      </c>
      <c r="Q5658" s="105">
        <v>77035</v>
      </c>
      <c r="R5658" s="106">
        <v>0.33867999911308289</v>
      </c>
      <c r="S5658" s="107">
        <v>0.3474699854850769</v>
      </c>
    </row>
    <row r="5659" spans="1:19" x14ac:dyDescent="0.25">
      <c r="A5659" t="s">
        <v>331</v>
      </c>
      <c r="B5659" t="s">
        <v>347</v>
      </c>
      <c r="C5659" t="s">
        <v>347</v>
      </c>
      <c r="D5659" t="s">
        <v>347</v>
      </c>
      <c r="E5659" t="s">
        <v>283</v>
      </c>
      <c r="F5659" t="s">
        <v>284</v>
      </c>
      <c r="G5659">
        <v>18</v>
      </c>
      <c r="H5659" t="s">
        <v>360</v>
      </c>
      <c r="I5659" t="s">
        <v>430</v>
      </c>
      <c r="J5659" t="s">
        <v>502</v>
      </c>
      <c r="K5659">
        <v>1460</v>
      </c>
      <c r="L5659" s="106">
        <v>0.42566001415252691</v>
      </c>
      <c r="M5659" s="106">
        <v>0.44174998998641968</v>
      </c>
      <c r="N5659">
        <v>5906</v>
      </c>
      <c r="O5659" s="106">
        <v>0.47071000933647161</v>
      </c>
      <c r="P5659" s="106">
        <v>0.49195998907089228</v>
      </c>
      <c r="Q5659">
        <v>114008</v>
      </c>
      <c r="R5659" s="106">
        <v>0.5012199878692627</v>
      </c>
      <c r="S5659" s="106">
        <v>0.51424002647399902</v>
      </c>
    </row>
    <row r="5660" spans="1:19" x14ac:dyDescent="0.25">
      <c r="A5660" t="s">
        <v>331</v>
      </c>
      <c r="B5660" t="s">
        <v>347</v>
      </c>
      <c r="C5660" t="s">
        <v>347</v>
      </c>
      <c r="D5660" t="s">
        <v>347</v>
      </c>
      <c r="E5660" t="s">
        <v>283</v>
      </c>
      <c r="F5660" t="s">
        <v>284</v>
      </c>
      <c r="G5660" s="105">
        <v>18</v>
      </c>
      <c r="H5660" t="s">
        <v>360</v>
      </c>
      <c r="I5660" t="s">
        <v>430</v>
      </c>
      <c r="J5660" t="s">
        <v>86</v>
      </c>
      <c r="K5660" s="105">
        <v>125</v>
      </c>
      <c r="L5660" s="106">
        <v>3.6439999938011169E-2</v>
      </c>
      <c r="N5660" s="105">
        <v>542</v>
      </c>
      <c r="O5660" s="106">
        <v>4.3200001120567322E-2</v>
      </c>
      <c r="Q5660" s="105">
        <v>5756</v>
      </c>
      <c r="R5660" s="106">
        <v>2.5310000404715541E-2</v>
      </c>
      <c r="S5660" s="107"/>
    </row>
    <row r="5661" spans="1:19" x14ac:dyDescent="0.25">
      <c r="A5661" t="s">
        <v>331</v>
      </c>
      <c r="B5661" t="s">
        <v>347</v>
      </c>
      <c r="C5661" t="s">
        <v>347</v>
      </c>
      <c r="D5661" t="s">
        <v>347</v>
      </c>
      <c r="E5661" t="s">
        <v>283</v>
      </c>
      <c r="F5661" t="s">
        <v>284</v>
      </c>
      <c r="G5661" s="105">
        <v>18</v>
      </c>
      <c r="H5661" t="s">
        <v>360</v>
      </c>
      <c r="I5661" t="s">
        <v>401</v>
      </c>
      <c r="J5661" t="s">
        <v>405</v>
      </c>
      <c r="K5661" s="105">
        <v>2716</v>
      </c>
      <c r="L5661" s="106">
        <v>0.79184001684188843</v>
      </c>
      <c r="M5661" s="106">
        <v>0.81269001960754395</v>
      </c>
      <c r="N5661" s="105">
        <v>9664</v>
      </c>
      <c r="O5661" s="106">
        <v>0.77021998167037964</v>
      </c>
      <c r="P5661" s="106">
        <v>0.79414999485015869</v>
      </c>
      <c r="Q5661" s="105">
        <v>171311</v>
      </c>
      <c r="R5661" s="106">
        <v>0.75314998626708984</v>
      </c>
      <c r="S5661" s="107">
        <v>0.77806001901626587</v>
      </c>
    </row>
    <row r="5662" spans="1:19" x14ac:dyDescent="0.25">
      <c r="A5662" t="s">
        <v>331</v>
      </c>
      <c r="B5662" t="s">
        <v>347</v>
      </c>
      <c r="C5662" t="s">
        <v>347</v>
      </c>
      <c r="D5662" t="s">
        <v>347</v>
      </c>
      <c r="E5662" t="s">
        <v>283</v>
      </c>
      <c r="F5662" t="s">
        <v>284</v>
      </c>
      <c r="G5662">
        <v>18</v>
      </c>
      <c r="H5662" t="s">
        <v>360</v>
      </c>
      <c r="I5662" t="s">
        <v>401</v>
      </c>
      <c r="J5662" t="s">
        <v>412</v>
      </c>
      <c r="K5662">
        <v>302</v>
      </c>
      <c r="L5662" s="106">
        <v>8.8050000369548798E-2</v>
      </c>
      <c r="M5662" s="106">
        <v>9.0369999408721924E-2</v>
      </c>
      <c r="N5662">
        <v>1197</v>
      </c>
      <c r="O5662" s="106">
        <v>9.5399998128414154E-2</v>
      </c>
      <c r="P5662" s="106">
        <v>9.8360002040863037E-2</v>
      </c>
      <c r="Q5662">
        <v>22313</v>
      </c>
      <c r="R5662" s="106">
        <v>9.8099999129772186E-2</v>
      </c>
      <c r="S5662" s="106">
        <v>0.10134000331163411</v>
      </c>
    </row>
    <row r="5663" spans="1:19" x14ac:dyDescent="0.25">
      <c r="A5663" t="s">
        <v>331</v>
      </c>
      <c r="B5663" t="s">
        <v>347</v>
      </c>
      <c r="C5663" t="s">
        <v>347</v>
      </c>
      <c r="D5663" t="s">
        <v>347</v>
      </c>
      <c r="E5663" t="s">
        <v>283</v>
      </c>
      <c r="F5663" t="s">
        <v>284</v>
      </c>
      <c r="G5663" s="105">
        <v>18</v>
      </c>
      <c r="H5663" t="s">
        <v>360</v>
      </c>
      <c r="I5663" t="s">
        <v>401</v>
      </c>
      <c r="J5663" t="s">
        <v>413</v>
      </c>
      <c r="K5663" s="105">
        <v>226</v>
      </c>
      <c r="L5663" s="106">
        <v>6.5889999270439148E-2</v>
      </c>
      <c r="M5663" s="106">
        <v>6.762000173330307E-2</v>
      </c>
      <c r="N5663" s="105">
        <v>804</v>
      </c>
      <c r="O5663" s="106">
        <v>6.4079999923706055E-2</v>
      </c>
      <c r="P5663" s="106">
        <v>6.6069997847080231E-2</v>
      </c>
      <c r="Q5663" s="105">
        <v>15680</v>
      </c>
      <c r="R5663" s="106">
        <v>6.8939998745918274E-2</v>
      </c>
      <c r="S5663" s="107">
        <v>7.1220003068447113E-2</v>
      </c>
    </row>
    <row r="5664" spans="1:19" x14ac:dyDescent="0.25">
      <c r="A5664" t="s">
        <v>331</v>
      </c>
      <c r="B5664" t="s">
        <v>347</v>
      </c>
      <c r="C5664" t="s">
        <v>347</v>
      </c>
      <c r="D5664" t="s">
        <v>347</v>
      </c>
      <c r="E5664" t="s">
        <v>283</v>
      </c>
      <c r="F5664" t="s">
        <v>284</v>
      </c>
      <c r="G5664" s="105">
        <v>18</v>
      </c>
      <c r="H5664" t="s">
        <v>360</v>
      </c>
      <c r="I5664" t="s">
        <v>401</v>
      </c>
      <c r="J5664" t="s">
        <v>441</v>
      </c>
      <c r="K5664" s="105">
        <v>88</v>
      </c>
      <c r="L5664" s="106">
        <v>2.5660000741481781E-2</v>
      </c>
      <c r="N5664" s="105">
        <v>378</v>
      </c>
      <c r="O5664" s="106">
        <v>3.0130000784993172E-2</v>
      </c>
      <c r="Q5664" s="105">
        <v>7283</v>
      </c>
      <c r="R5664" s="106">
        <v>3.2019998878240592E-2</v>
      </c>
      <c r="S5664" s="107"/>
    </row>
    <row r="5665" spans="1:19" x14ac:dyDescent="0.25">
      <c r="A5665" t="s">
        <v>331</v>
      </c>
      <c r="B5665" t="s">
        <v>347</v>
      </c>
      <c r="C5665" t="s">
        <v>347</v>
      </c>
      <c r="D5665" t="s">
        <v>347</v>
      </c>
      <c r="E5665" t="s">
        <v>283</v>
      </c>
      <c r="F5665" t="s">
        <v>284</v>
      </c>
      <c r="G5665" s="105">
        <v>18</v>
      </c>
      <c r="H5665" t="s">
        <v>360</v>
      </c>
      <c r="I5665" t="s">
        <v>401</v>
      </c>
      <c r="J5665" t="s">
        <v>414</v>
      </c>
      <c r="K5665" s="105">
        <v>98</v>
      </c>
      <c r="L5665" s="106">
        <v>2.857000008225441E-2</v>
      </c>
      <c r="M5665" s="106">
        <v>2.9319999739527699E-2</v>
      </c>
      <c r="N5665" s="105">
        <v>504</v>
      </c>
      <c r="O5665" s="106">
        <v>4.0169999003410339E-2</v>
      </c>
      <c r="P5665" s="106">
        <v>4.1420001536607742E-2</v>
      </c>
      <c r="Q5665" s="105">
        <v>10872</v>
      </c>
      <c r="R5665" s="106">
        <v>4.7800000756978989E-2</v>
      </c>
      <c r="S5665" s="107">
        <v>4.9380000680685043E-2</v>
      </c>
    </row>
    <row r="5666" spans="1:19" x14ac:dyDescent="0.25">
      <c r="A5666" t="s">
        <v>331</v>
      </c>
      <c r="B5666" t="s">
        <v>347</v>
      </c>
      <c r="C5666" t="s">
        <v>347</v>
      </c>
      <c r="D5666" t="s">
        <v>347</v>
      </c>
      <c r="E5666" t="s">
        <v>262</v>
      </c>
      <c r="F5666" t="s">
        <v>333</v>
      </c>
      <c r="G5666" s="105">
        <v>8</v>
      </c>
      <c r="H5666" t="s">
        <v>354</v>
      </c>
      <c r="I5666" t="s">
        <v>349</v>
      </c>
      <c r="J5666" t="s">
        <v>350</v>
      </c>
      <c r="K5666" s="105">
        <v>9</v>
      </c>
      <c r="L5666" s="106">
        <v>5.6699998676776886E-3</v>
      </c>
      <c r="N5666" s="105">
        <v>95</v>
      </c>
      <c r="O5666" s="106">
        <v>4.1299997828900814E-3</v>
      </c>
      <c r="Q5666" s="105">
        <v>1130</v>
      </c>
      <c r="R5666" s="106">
        <v>4.9700001254677773E-3</v>
      </c>
      <c r="S5666" s="107"/>
    </row>
    <row r="5667" spans="1:19" x14ac:dyDescent="0.25">
      <c r="A5667" t="s">
        <v>331</v>
      </c>
      <c r="B5667" t="s">
        <v>347</v>
      </c>
      <c r="C5667" t="s">
        <v>347</v>
      </c>
      <c r="D5667" t="s">
        <v>347</v>
      </c>
      <c r="E5667" t="s">
        <v>262</v>
      </c>
      <c r="F5667" t="s">
        <v>333</v>
      </c>
      <c r="G5667" s="105">
        <v>8</v>
      </c>
      <c r="H5667" t="s">
        <v>354</v>
      </c>
      <c r="I5667" t="s">
        <v>349</v>
      </c>
      <c r="J5667" t="s">
        <v>368</v>
      </c>
      <c r="K5667" s="105">
        <v>48</v>
      </c>
      <c r="L5667" s="106">
        <v>3.0260000377893451E-2</v>
      </c>
      <c r="N5667" s="105">
        <v>761</v>
      </c>
      <c r="O5667" s="106">
        <v>3.3100001513957977E-2</v>
      </c>
      <c r="Q5667" s="105">
        <v>8418</v>
      </c>
      <c r="R5667" s="106">
        <v>3.700999915599823E-2</v>
      </c>
      <c r="S5667" s="107"/>
    </row>
    <row r="5668" spans="1:19" x14ac:dyDescent="0.25">
      <c r="A5668" t="s">
        <v>331</v>
      </c>
      <c r="B5668" t="s">
        <v>347</v>
      </c>
      <c r="C5668" t="s">
        <v>347</v>
      </c>
      <c r="D5668" t="s">
        <v>347</v>
      </c>
      <c r="E5668" t="s">
        <v>262</v>
      </c>
      <c r="F5668" t="s">
        <v>333</v>
      </c>
      <c r="G5668" s="105">
        <v>8</v>
      </c>
      <c r="H5668" t="s">
        <v>354</v>
      </c>
      <c r="I5668" t="s">
        <v>349</v>
      </c>
      <c r="J5668" t="s">
        <v>369</v>
      </c>
      <c r="K5668" s="105">
        <v>196</v>
      </c>
      <c r="L5668" s="106">
        <v>0.1235800012946129</v>
      </c>
      <c r="N5668" s="105">
        <v>2601</v>
      </c>
      <c r="O5668" s="106">
        <v>0.1131500005722046</v>
      </c>
      <c r="Q5668" s="105">
        <v>27454</v>
      </c>
      <c r="R5668" s="106">
        <v>0.1207000017166138</v>
      </c>
      <c r="S5668" s="107"/>
    </row>
    <row r="5669" spans="1:19" x14ac:dyDescent="0.25">
      <c r="A5669" t="s">
        <v>331</v>
      </c>
      <c r="B5669" t="s">
        <v>347</v>
      </c>
      <c r="C5669" t="s">
        <v>347</v>
      </c>
      <c r="D5669" t="s">
        <v>347</v>
      </c>
      <c r="E5669" t="s">
        <v>262</v>
      </c>
      <c r="F5669" t="s">
        <v>333</v>
      </c>
      <c r="G5669">
        <v>8</v>
      </c>
      <c r="H5669" t="s">
        <v>354</v>
      </c>
      <c r="I5669" t="s">
        <v>349</v>
      </c>
      <c r="J5669" t="s">
        <v>370</v>
      </c>
      <c r="K5669">
        <v>356</v>
      </c>
      <c r="L5669" s="106">
        <v>0.2244600057601929</v>
      </c>
      <c r="N5669">
        <v>5591</v>
      </c>
      <c r="O5669" s="106">
        <v>0.2432100027799606</v>
      </c>
      <c r="Q5669">
        <v>55879</v>
      </c>
      <c r="R5669" s="106">
        <v>0.24567000567913061</v>
      </c>
    </row>
    <row r="5670" spans="1:19" x14ac:dyDescent="0.25">
      <c r="A5670" t="s">
        <v>331</v>
      </c>
      <c r="B5670" t="s">
        <v>347</v>
      </c>
      <c r="C5670" t="s">
        <v>347</v>
      </c>
      <c r="D5670" t="s">
        <v>347</v>
      </c>
      <c r="E5670" t="s">
        <v>262</v>
      </c>
      <c r="F5670" t="s">
        <v>333</v>
      </c>
      <c r="G5670" s="105">
        <v>8</v>
      </c>
      <c r="H5670" t="s">
        <v>354</v>
      </c>
      <c r="I5670" t="s">
        <v>349</v>
      </c>
      <c r="J5670" t="s">
        <v>371</v>
      </c>
      <c r="K5670" s="105">
        <v>382</v>
      </c>
      <c r="L5670" s="106">
        <v>0.24086000025272369</v>
      </c>
      <c r="N5670" s="105">
        <v>5978</v>
      </c>
      <c r="O5670" s="106">
        <v>0.26004999876022339</v>
      </c>
      <c r="Q5670" s="105">
        <v>57982</v>
      </c>
      <c r="R5670" s="106">
        <v>0.25490999221801758</v>
      </c>
      <c r="S5670" s="107"/>
    </row>
    <row r="5671" spans="1:19" x14ac:dyDescent="0.25">
      <c r="A5671" t="s">
        <v>331</v>
      </c>
      <c r="B5671" t="s">
        <v>347</v>
      </c>
      <c r="C5671" t="s">
        <v>347</v>
      </c>
      <c r="D5671" t="s">
        <v>347</v>
      </c>
      <c r="E5671" t="s">
        <v>262</v>
      </c>
      <c r="F5671" t="s">
        <v>333</v>
      </c>
      <c r="G5671" s="105">
        <v>8</v>
      </c>
      <c r="H5671" t="s">
        <v>354</v>
      </c>
      <c r="I5671" t="s">
        <v>349</v>
      </c>
      <c r="J5671" t="s">
        <v>372</v>
      </c>
      <c r="K5671" s="105">
        <v>323</v>
      </c>
      <c r="L5671" s="106">
        <v>0.20365999639034271</v>
      </c>
      <c r="N5671" s="105">
        <v>4640</v>
      </c>
      <c r="O5671" s="106">
        <v>0.20183999836444849</v>
      </c>
      <c r="Q5671" s="105">
        <v>44765</v>
      </c>
      <c r="R5671" s="106">
        <v>0.19679999351501459</v>
      </c>
      <c r="S5671" s="107"/>
    </row>
    <row r="5672" spans="1:19" x14ac:dyDescent="0.25">
      <c r="A5672" t="s">
        <v>331</v>
      </c>
      <c r="B5672" t="s">
        <v>347</v>
      </c>
      <c r="C5672" t="s">
        <v>347</v>
      </c>
      <c r="D5672" t="s">
        <v>347</v>
      </c>
      <c r="E5672" t="s">
        <v>262</v>
      </c>
      <c r="F5672" t="s">
        <v>333</v>
      </c>
      <c r="G5672" s="105">
        <v>8</v>
      </c>
      <c r="H5672" t="s">
        <v>354</v>
      </c>
      <c r="I5672" t="s">
        <v>349</v>
      </c>
      <c r="J5672" t="s">
        <v>373</v>
      </c>
      <c r="K5672" s="105">
        <v>272</v>
      </c>
      <c r="L5672" s="106">
        <v>0.1714999973773956</v>
      </c>
      <c r="N5672" s="105">
        <v>3322</v>
      </c>
      <c r="O5672" s="106">
        <v>0.1445100009441376</v>
      </c>
      <c r="Q5672" s="105">
        <v>31831</v>
      </c>
      <c r="R5672" s="106">
        <v>0.1399399936199188</v>
      </c>
      <c r="S5672" s="107"/>
    </row>
    <row r="5673" spans="1:19" x14ac:dyDescent="0.25">
      <c r="A5673" t="s">
        <v>331</v>
      </c>
      <c r="B5673" t="s">
        <v>347</v>
      </c>
      <c r="C5673" t="s">
        <v>347</v>
      </c>
      <c r="D5673" t="s">
        <v>347</v>
      </c>
      <c r="E5673" t="s">
        <v>262</v>
      </c>
      <c r="F5673" t="s">
        <v>333</v>
      </c>
      <c r="G5673" s="105">
        <v>8</v>
      </c>
      <c r="H5673" t="s">
        <v>354</v>
      </c>
      <c r="I5673" t="s">
        <v>438</v>
      </c>
      <c r="J5673" t="s">
        <v>48</v>
      </c>
      <c r="K5673" s="105">
        <v>1309</v>
      </c>
      <c r="L5673" s="106">
        <v>0.82534998655319214</v>
      </c>
      <c r="M5673" s="106">
        <v>0.84505999088287354</v>
      </c>
      <c r="N5673" s="105">
        <v>18649</v>
      </c>
      <c r="O5673" s="106">
        <v>0.81124997138977051</v>
      </c>
      <c r="P5673" s="106">
        <v>0.83653998374938965</v>
      </c>
      <c r="Q5673" s="105">
        <v>186401</v>
      </c>
      <c r="R5673" s="106">
        <v>0.81949001550674438</v>
      </c>
      <c r="S5673" s="107">
        <v>0.8465999960899353</v>
      </c>
    </row>
    <row r="5674" spans="1:19" x14ac:dyDescent="0.25">
      <c r="A5674" t="s">
        <v>331</v>
      </c>
      <c r="B5674" t="s">
        <v>347</v>
      </c>
      <c r="C5674" t="s">
        <v>347</v>
      </c>
      <c r="D5674" t="s">
        <v>347</v>
      </c>
      <c r="E5674" t="s">
        <v>262</v>
      </c>
      <c r="F5674" t="s">
        <v>333</v>
      </c>
      <c r="G5674">
        <v>8</v>
      </c>
      <c r="H5674" t="s">
        <v>354</v>
      </c>
      <c r="I5674" t="s">
        <v>438</v>
      </c>
      <c r="J5674" t="s">
        <v>42</v>
      </c>
      <c r="K5674">
        <v>138</v>
      </c>
      <c r="L5674" s="106">
        <v>8.7010003626346588E-2</v>
      </c>
      <c r="M5674" s="106">
        <v>8.9089997112751007E-2</v>
      </c>
      <c r="N5674">
        <v>2166</v>
      </c>
      <c r="O5674" s="106">
        <v>9.4219997525215149E-2</v>
      </c>
      <c r="P5674" s="106">
        <v>9.7159996628761292E-2</v>
      </c>
      <c r="Q5674">
        <v>20350</v>
      </c>
      <c r="R5674" s="106">
        <v>8.9469999074935913E-2</v>
      </c>
      <c r="S5674" s="106">
        <v>9.2430002987384796E-2</v>
      </c>
    </row>
    <row r="5675" spans="1:19" x14ac:dyDescent="0.25">
      <c r="A5675" t="s">
        <v>331</v>
      </c>
      <c r="B5675" t="s">
        <v>347</v>
      </c>
      <c r="C5675" t="s">
        <v>347</v>
      </c>
      <c r="D5675" t="s">
        <v>347</v>
      </c>
      <c r="E5675" t="s">
        <v>262</v>
      </c>
      <c r="F5675" t="s">
        <v>333</v>
      </c>
      <c r="G5675" s="105">
        <v>8</v>
      </c>
      <c r="H5675" t="s">
        <v>354</v>
      </c>
      <c r="I5675" t="s">
        <v>438</v>
      </c>
      <c r="J5675" t="s">
        <v>374</v>
      </c>
      <c r="K5675" s="105">
        <v>102</v>
      </c>
      <c r="L5675" s="106">
        <v>6.4309999346733093E-2</v>
      </c>
      <c r="M5675" s="106">
        <v>6.5849997103214264E-2</v>
      </c>
      <c r="N5675" s="105">
        <v>1478</v>
      </c>
      <c r="O5675" s="106">
        <v>6.429000198841095E-2</v>
      </c>
      <c r="P5675" s="106">
        <v>6.6299997270107269E-2</v>
      </c>
      <c r="Q5675" s="105">
        <v>13425</v>
      </c>
      <c r="R5675" s="106">
        <v>5.9020001441240311E-2</v>
      </c>
      <c r="S5675" s="107">
        <v>6.0970000922679901E-2</v>
      </c>
    </row>
    <row r="5676" spans="1:19" x14ac:dyDescent="0.25">
      <c r="A5676" t="s">
        <v>331</v>
      </c>
      <c r="B5676" t="s">
        <v>347</v>
      </c>
      <c r="C5676" t="s">
        <v>347</v>
      </c>
      <c r="D5676" t="s">
        <v>347</v>
      </c>
      <c r="E5676" t="s">
        <v>262</v>
      </c>
      <c r="F5676" t="s">
        <v>333</v>
      </c>
      <c r="G5676">
        <v>8</v>
      </c>
      <c r="H5676" t="s">
        <v>354</v>
      </c>
      <c r="I5676" t="s">
        <v>438</v>
      </c>
      <c r="J5676" t="s">
        <v>86</v>
      </c>
      <c r="K5676">
        <v>37</v>
      </c>
      <c r="L5676" s="106">
        <v>2.3329999297857281E-2</v>
      </c>
      <c r="N5676">
        <v>695</v>
      </c>
      <c r="O5676" s="106">
        <v>3.0230000615119931E-2</v>
      </c>
      <c r="Q5676">
        <v>7283</v>
      </c>
      <c r="R5676" s="106">
        <v>3.2019998878240592E-2</v>
      </c>
    </row>
    <row r="5677" spans="1:19" x14ac:dyDescent="0.25">
      <c r="A5677" t="s">
        <v>331</v>
      </c>
      <c r="B5677" t="s">
        <v>347</v>
      </c>
      <c r="C5677" t="s">
        <v>347</v>
      </c>
      <c r="D5677" t="s">
        <v>347</v>
      </c>
      <c r="E5677" t="s">
        <v>262</v>
      </c>
      <c r="F5677" t="s">
        <v>333</v>
      </c>
      <c r="G5677">
        <v>8</v>
      </c>
      <c r="H5677" t="s">
        <v>354</v>
      </c>
      <c r="I5677" t="s">
        <v>375</v>
      </c>
      <c r="J5677" t="s">
        <v>376</v>
      </c>
      <c r="K5677">
        <v>353</v>
      </c>
      <c r="L5677" s="106">
        <v>0.22257000207901001</v>
      </c>
      <c r="N5677">
        <v>4751</v>
      </c>
      <c r="O5677" s="106">
        <v>0.20667000114917761</v>
      </c>
      <c r="Q5677">
        <v>47189</v>
      </c>
      <c r="R5677" s="106">
        <v>0.20746000111103061</v>
      </c>
    </row>
    <row r="5678" spans="1:19" x14ac:dyDescent="0.25">
      <c r="A5678" t="s">
        <v>331</v>
      </c>
      <c r="B5678" t="s">
        <v>347</v>
      </c>
      <c r="C5678" t="s">
        <v>347</v>
      </c>
      <c r="D5678" t="s">
        <v>347</v>
      </c>
      <c r="E5678" t="s">
        <v>262</v>
      </c>
      <c r="F5678" t="s">
        <v>333</v>
      </c>
      <c r="G5678" s="105">
        <v>8</v>
      </c>
      <c r="H5678" t="s">
        <v>354</v>
      </c>
      <c r="I5678" t="s">
        <v>375</v>
      </c>
      <c r="J5678" t="s">
        <v>377</v>
      </c>
      <c r="K5678" s="105">
        <v>319</v>
      </c>
      <c r="L5678" s="106">
        <v>0.20113000273704529</v>
      </c>
      <c r="N5678" s="105">
        <v>4659</v>
      </c>
      <c r="O5678" s="106">
        <v>0.20266999304294589</v>
      </c>
      <c r="Q5678" s="105">
        <v>47420</v>
      </c>
      <c r="R5678" s="106">
        <v>0.20848000049591059</v>
      </c>
      <c r="S5678" s="107"/>
    </row>
    <row r="5679" spans="1:19" x14ac:dyDescent="0.25">
      <c r="A5679" t="s">
        <v>331</v>
      </c>
      <c r="B5679" t="s">
        <v>347</v>
      </c>
      <c r="C5679" t="s">
        <v>347</v>
      </c>
      <c r="D5679" t="s">
        <v>347</v>
      </c>
      <c r="E5679" t="s">
        <v>262</v>
      </c>
      <c r="F5679" t="s">
        <v>333</v>
      </c>
      <c r="G5679" s="105">
        <v>8</v>
      </c>
      <c r="H5679" t="s">
        <v>354</v>
      </c>
      <c r="I5679" t="s">
        <v>375</v>
      </c>
      <c r="J5679" t="s">
        <v>378</v>
      </c>
      <c r="K5679" s="105">
        <v>244</v>
      </c>
      <c r="L5679" s="106">
        <v>0.1538500040769577</v>
      </c>
      <c r="N5679" s="105">
        <v>3700</v>
      </c>
      <c r="O5679" s="106">
        <v>0.1609500050544739</v>
      </c>
      <c r="Q5679" s="105">
        <v>37332</v>
      </c>
      <c r="R5679" s="106">
        <v>0.1641300022602081</v>
      </c>
      <c r="S5679" s="107"/>
    </row>
    <row r="5680" spans="1:19" x14ac:dyDescent="0.25">
      <c r="A5680" t="s">
        <v>331</v>
      </c>
      <c r="B5680" t="s">
        <v>347</v>
      </c>
      <c r="C5680" t="s">
        <v>347</v>
      </c>
      <c r="D5680" t="s">
        <v>347</v>
      </c>
      <c r="E5680" t="s">
        <v>262</v>
      </c>
      <c r="F5680" t="s">
        <v>333</v>
      </c>
      <c r="G5680">
        <v>8</v>
      </c>
      <c r="H5680" t="s">
        <v>354</v>
      </c>
      <c r="I5680" t="s">
        <v>375</v>
      </c>
      <c r="J5680" t="s">
        <v>379</v>
      </c>
      <c r="K5680">
        <v>339</v>
      </c>
      <c r="L5680" s="106">
        <v>0.21375000476837161</v>
      </c>
      <c r="N5680">
        <v>4846</v>
      </c>
      <c r="O5680" s="106">
        <v>0.21081000566482541</v>
      </c>
      <c r="Q5680">
        <v>47525</v>
      </c>
      <c r="R5680" s="106">
        <v>0.20893999934196469</v>
      </c>
    </row>
    <row r="5681" spans="1:19" x14ac:dyDescent="0.25">
      <c r="A5681" t="s">
        <v>331</v>
      </c>
      <c r="B5681" t="s">
        <v>347</v>
      </c>
      <c r="C5681" t="s">
        <v>347</v>
      </c>
      <c r="D5681" t="s">
        <v>347</v>
      </c>
      <c r="E5681" t="s">
        <v>262</v>
      </c>
      <c r="F5681" t="s">
        <v>333</v>
      </c>
      <c r="G5681">
        <v>8</v>
      </c>
      <c r="H5681" t="s">
        <v>354</v>
      </c>
      <c r="I5681" t="s">
        <v>375</v>
      </c>
      <c r="J5681" t="s">
        <v>380</v>
      </c>
      <c r="K5681">
        <v>331</v>
      </c>
      <c r="L5681" s="106">
        <v>0.20870000123977661</v>
      </c>
      <c r="N5681">
        <v>5032</v>
      </c>
      <c r="O5681" s="106">
        <v>0.2188999950885773</v>
      </c>
      <c r="Q5681">
        <v>47993</v>
      </c>
      <c r="R5681" s="106">
        <v>0.210999995470047</v>
      </c>
    </row>
    <row r="5682" spans="1:19" x14ac:dyDescent="0.25">
      <c r="A5682" t="s">
        <v>331</v>
      </c>
      <c r="B5682" t="s">
        <v>347</v>
      </c>
      <c r="C5682" t="s">
        <v>347</v>
      </c>
      <c r="D5682" t="s">
        <v>347</v>
      </c>
      <c r="E5682" t="s">
        <v>262</v>
      </c>
      <c r="F5682" t="s">
        <v>333</v>
      </c>
      <c r="G5682" s="105">
        <v>8</v>
      </c>
      <c r="H5682" t="s">
        <v>354</v>
      </c>
      <c r="I5682" t="s">
        <v>381</v>
      </c>
      <c r="J5682" t="s">
        <v>382</v>
      </c>
      <c r="K5682" s="105">
        <v>17</v>
      </c>
      <c r="L5682" s="106">
        <v>1.0719999670982361E-2</v>
      </c>
      <c r="M5682" s="106">
        <v>2.005000039935112E-2</v>
      </c>
      <c r="N5682" s="105">
        <v>441</v>
      </c>
      <c r="O5682" s="106">
        <v>1.917999982833862E-2</v>
      </c>
      <c r="P5682" s="106">
        <v>2.5629999116063121E-2</v>
      </c>
      <c r="Q5682" s="105">
        <v>5423</v>
      </c>
      <c r="R5682" s="106">
        <v>2.384000085294247E-2</v>
      </c>
      <c r="S5682" s="107">
        <v>3.0780000612139698E-2</v>
      </c>
    </row>
    <row r="5683" spans="1:19" x14ac:dyDescent="0.25">
      <c r="A5683" t="s">
        <v>331</v>
      </c>
      <c r="B5683" t="s">
        <v>347</v>
      </c>
      <c r="C5683" t="s">
        <v>347</v>
      </c>
      <c r="D5683" t="s">
        <v>347</v>
      </c>
      <c r="E5683" t="s">
        <v>262</v>
      </c>
      <c r="F5683" t="s">
        <v>333</v>
      </c>
      <c r="G5683" s="105">
        <v>8</v>
      </c>
      <c r="H5683" t="s">
        <v>354</v>
      </c>
      <c r="I5683" t="s">
        <v>381</v>
      </c>
      <c r="J5683" t="s">
        <v>383</v>
      </c>
      <c r="K5683" s="105">
        <v>90</v>
      </c>
      <c r="L5683" s="106">
        <v>5.6749999523162842E-2</v>
      </c>
      <c r="M5683" s="106">
        <v>0.1061299964785576</v>
      </c>
      <c r="N5683" s="105">
        <v>2772</v>
      </c>
      <c r="O5683" s="106">
        <v>0.1205800026655197</v>
      </c>
      <c r="P5683" s="106">
        <v>0.16110999882221219</v>
      </c>
      <c r="Q5683" s="105">
        <v>26007</v>
      </c>
      <c r="R5683" s="106">
        <v>0.11433999985456469</v>
      </c>
      <c r="S5683" s="107">
        <v>0.1476300060749054</v>
      </c>
    </row>
    <row r="5684" spans="1:19" x14ac:dyDescent="0.25">
      <c r="A5684" t="s">
        <v>331</v>
      </c>
      <c r="B5684" t="s">
        <v>347</v>
      </c>
      <c r="C5684" t="s">
        <v>347</v>
      </c>
      <c r="D5684" t="s">
        <v>347</v>
      </c>
      <c r="E5684" t="s">
        <v>262</v>
      </c>
      <c r="F5684" t="s">
        <v>333</v>
      </c>
      <c r="G5684" s="105">
        <v>8</v>
      </c>
      <c r="H5684" t="s">
        <v>354</v>
      </c>
      <c r="I5684" t="s">
        <v>381</v>
      </c>
      <c r="J5684" t="s">
        <v>384</v>
      </c>
      <c r="K5684" s="105">
        <v>741</v>
      </c>
      <c r="L5684" s="106">
        <v>0.46720999479293818</v>
      </c>
      <c r="M5684" s="106">
        <v>0.87382000684738159</v>
      </c>
      <c r="N5684" s="105">
        <v>13993</v>
      </c>
      <c r="O5684" s="106">
        <v>0.60870999097824097</v>
      </c>
      <c r="P5684" s="106">
        <v>0.81326001882553101</v>
      </c>
      <c r="Q5684" s="105">
        <v>144739</v>
      </c>
      <c r="R5684" s="106">
        <v>0.6363300085067749</v>
      </c>
      <c r="S5684" s="107">
        <v>0.82159000635147095</v>
      </c>
    </row>
    <row r="5685" spans="1:19" x14ac:dyDescent="0.25">
      <c r="A5685" t="s">
        <v>331</v>
      </c>
      <c r="B5685" t="s">
        <v>347</v>
      </c>
      <c r="C5685" t="s">
        <v>347</v>
      </c>
      <c r="D5685" t="s">
        <v>347</v>
      </c>
      <c r="E5685" t="s">
        <v>262</v>
      </c>
      <c r="F5685" t="s">
        <v>333</v>
      </c>
      <c r="G5685">
        <v>8</v>
      </c>
      <c r="H5685" t="s">
        <v>354</v>
      </c>
      <c r="I5685" t="s">
        <v>381</v>
      </c>
      <c r="J5685" t="s">
        <v>385</v>
      </c>
      <c r="K5685">
        <v>738</v>
      </c>
      <c r="L5685" s="106">
        <v>0.46531999111175543</v>
      </c>
      <c r="N5685">
        <v>5782</v>
      </c>
      <c r="O5685" s="106">
        <v>0.25152000784873962</v>
      </c>
      <c r="Q5685">
        <v>51290</v>
      </c>
      <c r="R5685" s="106">
        <v>0.22549000382423401</v>
      </c>
    </row>
    <row r="5686" spans="1:19" x14ac:dyDescent="0.25">
      <c r="A5686" t="s">
        <v>331</v>
      </c>
      <c r="B5686" t="s">
        <v>347</v>
      </c>
      <c r="C5686" t="s">
        <v>347</v>
      </c>
      <c r="D5686" t="s">
        <v>347</v>
      </c>
      <c r="E5686" t="s">
        <v>262</v>
      </c>
      <c r="F5686" t="s">
        <v>333</v>
      </c>
      <c r="G5686">
        <v>8</v>
      </c>
      <c r="H5686" t="s">
        <v>354</v>
      </c>
      <c r="I5686" t="s">
        <v>386</v>
      </c>
      <c r="J5686" t="s">
        <v>387</v>
      </c>
      <c r="K5686">
        <v>66</v>
      </c>
      <c r="L5686" s="106">
        <v>4.1609998792409897E-2</v>
      </c>
      <c r="M5686" s="106">
        <v>4.28600013256073E-2</v>
      </c>
      <c r="N5686">
        <v>1659</v>
      </c>
      <c r="O5686" s="106">
        <v>7.2169996798038483E-2</v>
      </c>
      <c r="P5686" s="106">
        <v>7.3499999940395355E-2</v>
      </c>
      <c r="Q5686">
        <v>12181</v>
      </c>
      <c r="R5686" s="106">
        <v>5.3550001233816147E-2</v>
      </c>
      <c r="S5686" s="106">
        <v>5.4999999701976783E-2</v>
      </c>
    </row>
    <row r="5687" spans="1:19" x14ac:dyDescent="0.25">
      <c r="A5687" t="s">
        <v>331</v>
      </c>
      <c r="B5687" t="s">
        <v>347</v>
      </c>
      <c r="C5687" t="s">
        <v>347</v>
      </c>
      <c r="D5687" t="s">
        <v>347</v>
      </c>
      <c r="E5687" t="s">
        <v>262</v>
      </c>
      <c r="F5687" t="s">
        <v>333</v>
      </c>
      <c r="G5687">
        <v>8</v>
      </c>
      <c r="H5687" t="s">
        <v>354</v>
      </c>
      <c r="I5687" t="s">
        <v>386</v>
      </c>
      <c r="J5687" t="s">
        <v>388</v>
      </c>
      <c r="K5687">
        <v>26</v>
      </c>
      <c r="L5687" s="106">
        <v>1.6389999538660049E-2</v>
      </c>
      <c r="M5687" s="106">
        <v>1.688000001013279E-2</v>
      </c>
      <c r="N5687">
        <v>645</v>
      </c>
      <c r="O5687" s="106">
        <v>2.806000038981438E-2</v>
      </c>
      <c r="P5687" s="106">
        <v>2.8580000624060631E-2</v>
      </c>
      <c r="Q5687">
        <v>6321</v>
      </c>
      <c r="R5687" s="106">
        <v>2.77900006622076E-2</v>
      </c>
      <c r="S5687" s="106">
        <v>2.8540000319480899E-2</v>
      </c>
    </row>
    <row r="5688" spans="1:19" x14ac:dyDescent="0.25">
      <c r="A5688" t="s">
        <v>331</v>
      </c>
      <c r="B5688" t="s">
        <v>347</v>
      </c>
      <c r="C5688" t="s">
        <v>347</v>
      </c>
      <c r="D5688" t="s">
        <v>347</v>
      </c>
      <c r="E5688" t="s">
        <v>262</v>
      </c>
      <c r="F5688" t="s">
        <v>333</v>
      </c>
      <c r="G5688">
        <v>8</v>
      </c>
      <c r="H5688" t="s">
        <v>354</v>
      </c>
      <c r="I5688" t="s">
        <v>386</v>
      </c>
      <c r="J5688" t="s">
        <v>85</v>
      </c>
      <c r="K5688">
        <v>38</v>
      </c>
      <c r="L5688" s="106">
        <v>2.3959999904036518E-2</v>
      </c>
      <c r="M5688" s="106">
        <v>2.4679999798536301E-2</v>
      </c>
      <c r="N5688">
        <v>464</v>
      </c>
      <c r="O5688" s="106">
        <v>2.01799999922514E-2</v>
      </c>
      <c r="P5688" s="106">
        <v>2.0560000091791149E-2</v>
      </c>
      <c r="Q5688">
        <v>4872</v>
      </c>
      <c r="R5688" s="106">
        <v>2.1420000120997429E-2</v>
      </c>
      <c r="S5688" s="106">
        <v>2.199999988079071E-2</v>
      </c>
    </row>
    <row r="5689" spans="1:19" x14ac:dyDescent="0.25">
      <c r="A5689" t="s">
        <v>331</v>
      </c>
      <c r="B5689" t="s">
        <v>347</v>
      </c>
      <c r="C5689" t="s">
        <v>347</v>
      </c>
      <c r="D5689" t="s">
        <v>347</v>
      </c>
      <c r="E5689" t="s">
        <v>262</v>
      </c>
      <c r="F5689" t="s">
        <v>333</v>
      </c>
      <c r="G5689" s="105">
        <v>8</v>
      </c>
      <c r="H5689" t="s">
        <v>354</v>
      </c>
      <c r="I5689" t="s">
        <v>386</v>
      </c>
      <c r="J5689" t="s">
        <v>389</v>
      </c>
      <c r="K5689" s="105">
        <v>7</v>
      </c>
      <c r="L5689" s="106">
        <v>4.4100000523030758E-3</v>
      </c>
      <c r="M5689" s="106">
        <v>4.550000187009573E-3</v>
      </c>
      <c r="N5689" s="105">
        <v>230</v>
      </c>
      <c r="O5689" s="106">
        <v>1.00100003182888E-2</v>
      </c>
      <c r="P5689" s="106">
        <v>1.018999982625246E-2</v>
      </c>
      <c r="Q5689" s="105">
        <v>4049</v>
      </c>
      <c r="R5689" s="106">
        <v>1.779999956488609E-2</v>
      </c>
      <c r="S5689" s="107">
        <v>1.8279999494552609E-2</v>
      </c>
    </row>
    <row r="5690" spans="1:19" x14ac:dyDescent="0.25">
      <c r="A5690" t="s">
        <v>331</v>
      </c>
      <c r="B5690" t="s">
        <v>347</v>
      </c>
      <c r="C5690" t="s">
        <v>347</v>
      </c>
      <c r="D5690" t="s">
        <v>347</v>
      </c>
      <c r="E5690" t="s">
        <v>262</v>
      </c>
      <c r="F5690" t="s">
        <v>333</v>
      </c>
      <c r="G5690">
        <v>8</v>
      </c>
      <c r="H5690" t="s">
        <v>354</v>
      </c>
      <c r="I5690" t="s">
        <v>386</v>
      </c>
      <c r="J5690" t="s">
        <v>86</v>
      </c>
      <c r="K5690">
        <v>46</v>
      </c>
      <c r="L5690" s="106">
        <v>2.899999916553497E-2</v>
      </c>
      <c r="N5690">
        <v>417</v>
      </c>
      <c r="O5690" s="106">
        <v>1.8139999359846119E-2</v>
      </c>
      <c r="Q5690">
        <v>5972</v>
      </c>
      <c r="R5690" s="106">
        <v>2.6259999722242359E-2</v>
      </c>
    </row>
    <row r="5691" spans="1:19" x14ac:dyDescent="0.25">
      <c r="A5691" t="s">
        <v>331</v>
      </c>
      <c r="B5691" t="s">
        <v>347</v>
      </c>
      <c r="C5691" t="s">
        <v>347</v>
      </c>
      <c r="D5691" t="s">
        <v>347</v>
      </c>
      <c r="E5691" t="s">
        <v>262</v>
      </c>
      <c r="F5691" t="s">
        <v>333</v>
      </c>
      <c r="G5691" s="105">
        <v>8</v>
      </c>
      <c r="H5691" t="s">
        <v>354</v>
      </c>
      <c r="I5691" t="s">
        <v>386</v>
      </c>
      <c r="J5691" t="s">
        <v>84</v>
      </c>
      <c r="K5691" s="105">
        <v>1403</v>
      </c>
      <c r="L5691" s="106">
        <v>0.88462001085281372</v>
      </c>
      <c r="M5691" s="106">
        <v>0.91104000806808472</v>
      </c>
      <c r="N5691" s="105">
        <v>19573</v>
      </c>
      <c r="O5691" s="106">
        <v>0.85144001245498657</v>
      </c>
      <c r="P5691" s="106">
        <v>0.86716997623443604</v>
      </c>
      <c r="Q5691" s="105">
        <v>194064</v>
      </c>
      <c r="R5691" s="106">
        <v>0.85317999124526978</v>
      </c>
      <c r="S5691" s="107">
        <v>0.87619000673294067</v>
      </c>
    </row>
    <row r="5692" spans="1:19" x14ac:dyDescent="0.25">
      <c r="A5692" t="s">
        <v>331</v>
      </c>
      <c r="B5692" t="s">
        <v>347</v>
      </c>
      <c r="C5692" t="s">
        <v>347</v>
      </c>
      <c r="D5692" t="s">
        <v>347</v>
      </c>
      <c r="E5692" t="s">
        <v>262</v>
      </c>
      <c r="F5692" t="s">
        <v>333</v>
      </c>
      <c r="G5692" s="105">
        <v>8</v>
      </c>
      <c r="H5692" t="s">
        <v>354</v>
      </c>
      <c r="I5692" t="s">
        <v>419</v>
      </c>
      <c r="J5692" t="s">
        <v>390</v>
      </c>
      <c r="K5692" s="105">
        <v>738</v>
      </c>
      <c r="L5692" s="106">
        <v>0.46531999111175543</v>
      </c>
      <c r="N5692" s="105">
        <v>5782</v>
      </c>
      <c r="O5692" s="106">
        <v>0.25152000784873962</v>
      </c>
      <c r="Q5692" s="105">
        <v>51290</v>
      </c>
      <c r="R5692" s="106">
        <v>0.22549000382423401</v>
      </c>
      <c r="S5692" s="107"/>
    </row>
    <row r="5693" spans="1:19" x14ac:dyDescent="0.25">
      <c r="A5693" t="s">
        <v>331</v>
      </c>
      <c r="B5693" t="s">
        <v>347</v>
      </c>
      <c r="C5693" t="s">
        <v>347</v>
      </c>
      <c r="D5693" t="s">
        <v>347</v>
      </c>
      <c r="E5693" t="s">
        <v>262</v>
      </c>
      <c r="F5693" t="s">
        <v>333</v>
      </c>
      <c r="G5693" s="105">
        <v>8</v>
      </c>
      <c r="H5693" t="s">
        <v>354</v>
      </c>
      <c r="I5693" t="s">
        <v>419</v>
      </c>
      <c r="J5693" t="s">
        <v>391</v>
      </c>
      <c r="K5693" s="105">
        <v>90</v>
      </c>
      <c r="L5693" s="106">
        <v>5.6749999523162842E-2</v>
      </c>
      <c r="M5693" s="106">
        <v>0.1061299964785576</v>
      </c>
      <c r="N5693" s="105">
        <v>2772</v>
      </c>
      <c r="O5693" s="106">
        <v>0.1205800026655197</v>
      </c>
      <c r="P5693" s="106">
        <v>0.16110999882221219</v>
      </c>
      <c r="Q5693" s="105">
        <v>26007</v>
      </c>
      <c r="R5693" s="106">
        <v>0.11433999985456469</v>
      </c>
      <c r="S5693" s="107">
        <v>0.1476300060749054</v>
      </c>
    </row>
    <row r="5694" spans="1:19" x14ac:dyDescent="0.25">
      <c r="A5694" t="s">
        <v>331</v>
      </c>
      <c r="B5694" t="s">
        <v>347</v>
      </c>
      <c r="C5694" t="s">
        <v>347</v>
      </c>
      <c r="D5694" t="s">
        <v>347</v>
      </c>
      <c r="E5694" t="s">
        <v>262</v>
      </c>
      <c r="F5694" t="s">
        <v>333</v>
      </c>
      <c r="G5694" s="105">
        <v>8</v>
      </c>
      <c r="H5694" t="s">
        <v>354</v>
      </c>
      <c r="I5694" t="s">
        <v>419</v>
      </c>
      <c r="J5694" t="s">
        <v>392</v>
      </c>
      <c r="K5694" s="105">
        <v>378</v>
      </c>
      <c r="L5694" s="106">
        <v>0.23834000527858731</v>
      </c>
      <c r="M5694" s="106">
        <v>0.44574999809265142</v>
      </c>
      <c r="N5694" s="105">
        <v>6619</v>
      </c>
      <c r="O5694" s="106">
        <v>0.28793001174926758</v>
      </c>
      <c r="P5694" s="106">
        <v>0.38468998670577997</v>
      </c>
      <c r="Q5694" s="105">
        <v>69347</v>
      </c>
      <c r="R5694" s="106">
        <v>0.30487999320030212</v>
      </c>
      <c r="S5694" s="107">
        <v>0.39364001154899603</v>
      </c>
    </row>
    <row r="5695" spans="1:19" x14ac:dyDescent="0.25">
      <c r="A5695" t="s">
        <v>331</v>
      </c>
      <c r="B5695" t="s">
        <v>347</v>
      </c>
      <c r="C5695" t="s">
        <v>347</v>
      </c>
      <c r="D5695" t="s">
        <v>347</v>
      </c>
      <c r="E5695" t="s">
        <v>262</v>
      </c>
      <c r="F5695" t="s">
        <v>333</v>
      </c>
      <c r="G5695" s="105">
        <v>8</v>
      </c>
      <c r="H5695" t="s">
        <v>354</v>
      </c>
      <c r="I5695" t="s">
        <v>419</v>
      </c>
      <c r="J5695" t="s">
        <v>393</v>
      </c>
      <c r="K5695" s="105">
        <v>313</v>
      </c>
      <c r="L5695" s="106">
        <v>0.19734999537467959</v>
      </c>
      <c r="M5695" s="106">
        <v>0.36910000443458563</v>
      </c>
      <c r="N5695" s="105">
        <v>6459</v>
      </c>
      <c r="O5695" s="106">
        <v>0.2809700071811676</v>
      </c>
      <c r="P5695" s="106">
        <v>0.37538999319076538</v>
      </c>
      <c r="Q5695" s="105">
        <v>66079</v>
      </c>
      <c r="R5695" s="106">
        <v>0.29050999879837042</v>
      </c>
      <c r="S5695" s="107">
        <v>0.37509000301361078</v>
      </c>
    </row>
    <row r="5696" spans="1:19" x14ac:dyDescent="0.25">
      <c r="A5696" t="s">
        <v>331</v>
      </c>
      <c r="B5696" t="s">
        <v>347</v>
      </c>
      <c r="C5696" t="s">
        <v>347</v>
      </c>
      <c r="D5696" t="s">
        <v>347</v>
      </c>
      <c r="E5696" t="s">
        <v>262</v>
      </c>
      <c r="F5696" t="s">
        <v>333</v>
      </c>
      <c r="G5696" s="105">
        <v>8</v>
      </c>
      <c r="H5696" t="s">
        <v>354</v>
      </c>
      <c r="I5696" t="s">
        <v>419</v>
      </c>
      <c r="J5696" t="s">
        <v>394</v>
      </c>
      <c r="K5696" s="105">
        <v>67</v>
      </c>
      <c r="L5696" s="106">
        <v>4.2240001261234283E-2</v>
      </c>
      <c r="M5696" s="106">
        <v>7.9010002315044403E-2</v>
      </c>
      <c r="N5696" s="105">
        <v>1356</v>
      </c>
      <c r="O5696" s="106">
        <v>5.8990001678466797E-2</v>
      </c>
      <c r="P5696" s="106">
        <v>7.880999892950058E-2</v>
      </c>
      <c r="Q5696" s="105">
        <v>14736</v>
      </c>
      <c r="R5696" s="106">
        <v>6.4790003001689911E-2</v>
      </c>
      <c r="S5696" s="107">
        <v>8.3650000393390656E-2</v>
      </c>
    </row>
    <row r="5697" spans="1:19" x14ac:dyDescent="0.25">
      <c r="A5697" t="s">
        <v>331</v>
      </c>
      <c r="B5697" t="s">
        <v>347</v>
      </c>
      <c r="C5697" t="s">
        <v>347</v>
      </c>
      <c r="D5697" t="s">
        <v>347</v>
      </c>
      <c r="E5697" t="s">
        <v>262</v>
      </c>
      <c r="F5697" t="s">
        <v>333</v>
      </c>
      <c r="G5697" s="105">
        <v>8</v>
      </c>
      <c r="H5697" t="s">
        <v>354</v>
      </c>
      <c r="I5697" t="s">
        <v>439</v>
      </c>
      <c r="J5697" t="s">
        <v>440</v>
      </c>
      <c r="K5697" s="105">
        <v>738</v>
      </c>
      <c r="L5697" s="106">
        <v>0.46531999111175543</v>
      </c>
      <c r="N5697" s="105">
        <v>5782</v>
      </c>
      <c r="O5697" s="106">
        <v>0.25152000784873962</v>
      </c>
      <c r="Q5697" s="105">
        <v>51290</v>
      </c>
      <c r="R5697" s="106">
        <v>0.22549000382423401</v>
      </c>
      <c r="S5697" s="107"/>
    </row>
    <row r="5698" spans="1:19" x14ac:dyDescent="0.25">
      <c r="A5698" t="s">
        <v>331</v>
      </c>
      <c r="B5698" t="s">
        <v>347</v>
      </c>
      <c r="C5698" t="s">
        <v>347</v>
      </c>
      <c r="D5698" t="s">
        <v>347</v>
      </c>
      <c r="E5698" t="s">
        <v>262</v>
      </c>
      <c r="F5698" t="s">
        <v>333</v>
      </c>
      <c r="G5698" s="105">
        <v>8</v>
      </c>
      <c r="H5698" t="s">
        <v>354</v>
      </c>
      <c r="I5698" t="s">
        <v>439</v>
      </c>
      <c r="J5698" t="s">
        <v>442</v>
      </c>
      <c r="K5698" s="105">
        <v>848</v>
      </c>
      <c r="L5698" s="106">
        <v>0.53468000888824463</v>
      </c>
      <c r="M5698" s="106">
        <v>1</v>
      </c>
      <c r="N5698" s="105">
        <v>17206</v>
      </c>
      <c r="O5698" s="106">
        <v>0.74848002195358276</v>
      </c>
      <c r="P5698" s="106">
        <v>1</v>
      </c>
      <c r="Q5698" s="105">
        <v>176169</v>
      </c>
      <c r="R5698" s="106">
        <v>0.77451002597808838</v>
      </c>
      <c r="S5698" s="107">
        <v>1</v>
      </c>
    </row>
    <row r="5699" spans="1:19" x14ac:dyDescent="0.25">
      <c r="A5699" t="s">
        <v>331</v>
      </c>
      <c r="B5699" t="s">
        <v>347</v>
      </c>
      <c r="C5699" t="s">
        <v>347</v>
      </c>
      <c r="D5699" t="s">
        <v>347</v>
      </c>
      <c r="E5699" t="s">
        <v>262</v>
      </c>
      <c r="F5699" t="s">
        <v>333</v>
      </c>
      <c r="G5699" s="105">
        <v>8</v>
      </c>
      <c r="H5699" t="s">
        <v>354</v>
      </c>
      <c r="I5699" t="s">
        <v>395</v>
      </c>
      <c r="J5699" t="s">
        <v>396</v>
      </c>
      <c r="K5699" s="105">
        <v>1581</v>
      </c>
      <c r="L5699" s="106">
        <v>0.99685001373291016</v>
      </c>
      <c r="N5699" s="105">
        <v>22803</v>
      </c>
      <c r="O5699" s="106">
        <v>0.99194997549057007</v>
      </c>
      <c r="Q5699" s="105">
        <v>225832</v>
      </c>
      <c r="R5699" s="106">
        <v>0.99285000562667847</v>
      </c>
      <c r="S5699" s="107"/>
    </row>
    <row r="5700" spans="1:19" x14ac:dyDescent="0.25">
      <c r="A5700" t="s">
        <v>331</v>
      </c>
      <c r="B5700" t="s">
        <v>347</v>
      </c>
      <c r="C5700" t="s">
        <v>347</v>
      </c>
      <c r="D5700" t="s">
        <v>347</v>
      </c>
      <c r="E5700" t="s">
        <v>262</v>
      </c>
      <c r="F5700" t="s">
        <v>333</v>
      </c>
      <c r="G5700" s="105">
        <v>8</v>
      </c>
      <c r="H5700" t="s">
        <v>354</v>
      </c>
      <c r="I5700" t="s">
        <v>395</v>
      </c>
      <c r="J5700" t="s">
        <v>397</v>
      </c>
      <c r="K5700" s="105">
        <v>5</v>
      </c>
      <c r="L5700" s="106">
        <v>3.1500000040978189E-3</v>
      </c>
      <c r="N5700" s="105">
        <v>185</v>
      </c>
      <c r="O5700" s="106">
        <v>8.0500002950429916E-3</v>
      </c>
      <c r="Q5700" s="105">
        <v>1627</v>
      </c>
      <c r="R5700" s="106">
        <v>7.1499999612569809E-3</v>
      </c>
      <c r="S5700" s="107"/>
    </row>
    <row r="5701" spans="1:19" x14ac:dyDescent="0.25">
      <c r="A5701" t="s">
        <v>331</v>
      </c>
      <c r="B5701" t="s">
        <v>347</v>
      </c>
      <c r="C5701" t="s">
        <v>347</v>
      </c>
      <c r="D5701" t="s">
        <v>347</v>
      </c>
      <c r="E5701" t="s">
        <v>262</v>
      </c>
      <c r="F5701" t="s">
        <v>333</v>
      </c>
      <c r="G5701" s="105">
        <v>8</v>
      </c>
      <c r="H5701" t="s">
        <v>354</v>
      </c>
      <c r="I5701" t="s">
        <v>398</v>
      </c>
      <c r="J5701" t="s">
        <v>399</v>
      </c>
      <c r="K5701" s="105">
        <v>359</v>
      </c>
      <c r="L5701" s="106">
        <v>0.22635999321937561</v>
      </c>
      <c r="N5701" s="105">
        <v>4954</v>
      </c>
      <c r="O5701" s="106">
        <v>0.21549999713897711</v>
      </c>
      <c r="Q5701" s="105">
        <v>32785</v>
      </c>
      <c r="R5701" s="106">
        <v>0.14414000511169431</v>
      </c>
      <c r="S5701" s="107"/>
    </row>
    <row r="5702" spans="1:19" x14ac:dyDescent="0.25">
      <c r="A5702" t="s">
        <v>331</v>
      </c>
      <c r="B5702" t="s">
        <v>347</v>
      </c>
      <c r="C5702" t="s">
        <v>347</v>
      </c>
      <c r="D5702" t="s">
        <v>347</v>
      </c>
      <c r="E5702" t="s">
        <v>262</v>
      </c>
      <c r="F5702" t="s">
        <v>333</v>
      </c>
      <c r="G5702">
        <v>8</v>
      </c>
      <c r="H5702" t="s">
        <v>354</v>
      </c>
      <c r="I5702" t="s">
        <v>398</v>
      </c>
      <c r="J5702" t="s">
        <v>41</v>
      </c>
      <c r="K5702">
        <v>325</v>
      </c>
      <c r="L5702" s="106">
        <v>0.20491999387741089</v>
      </c>
      <c r="N5702">
        <v>4173</v>
      </c>
      <c r="O5702" s="106">
        <v>0.1815299987792969</v>
      </c>
      <c r="Q5702">
        <v>40324</v>
      </c>
      <c r="R5702" s="106">
        <v>0.177279993891716</v>
      </c>
    </row>
    <row r="5703" spans="1:19" x14ac:dyDescent="0.25">
      <c r="A5703" t="s">
        <v>331</v>
      </c>
      <c r="B5703" t="s">
        <v>347</v>
      </c>
      <c r="C5703" t="s">
        <v>347</v>
      </c>
      <c r="D5703" t="s">
        <v>347</v>
      </c>
      <c r="E5703" t="s">
        <v>262</v>
      </c>
      <c r="F5703" t="s">
        <v>333</v>
      </c>
      <c r="G5703">
        <v>8</v>
      </c>
      <c r="H5703" t="s">
        <v>354</v>
      </c>
      <c r="I5703" t="s">
        <v>398</v>
      </c>
      <c r="J5703" t="s">
        <v>40</v>
      </c>
      <c r="K5703">
        <v>236</v>
      </c>
      <c r="L5703" s="106">
        <v>0.1488000005483627</v>
      </c>
      <c r="N5703">
        <v>4925</v>
      </c>
      <c r="O5703" s="106">
        <v>0.2142399996519089</v>
      </c>
      <c r="Q5703">
        <v>47952</v>
      </c>
      <c r="R5703" s="106">
        <v>0.21082000434398651</v>
      </c>
    </row>
    <row r="5704" spans="1:19" x14ac:dyDescent="0.25">
      <c r="A5704" t="s">
        <v>331</v>
      </c>
      <c r="B5704" t="s">
        <v>347</v>
      </c>
      <c r="C5704" t="s">
        <v>347</v>
      </c>
      <c r="D5704" t="s">
        <v>347</v>
      </c>
      <c r="E5704" t="s">
        <v>262</v>
      </c>
      <c r="F5704" t="s">
        <v>333</v>
      </c>
      <c r="G5704" s="105">
        <v>8</v>
      </c>
      <c r="H5704" t="s">
        <v>354</v>
      </c>
      <c r="I5704" t="s">
        <v>398</v>
      </c>
      <c r="J5704" t="s">
        <v>39</v>
      </c>
      <c r="K5704" s="105">
        <v>318</v>
      </c>
      <c r="L5704" s="106">
        <v>0.2004999965429306</v>
      </c>
      <c r="N5704" s="105">
        <v>4864</v>
      </c>
      <c r="O5704" s="106">
        <v>0.2115900069475174</v>
      </c>
      <c r="Q5704" s="105">
        <v>51770</v>
      </c>
      <c r="R5704" s="106">
        <v>0.22759999334812159</v>
      </c>
      <c r="S5704" s="107"/>
    </row>
    <row r="5705" spans="1:19" x14ac:dyDescent="0.25">
      <c r="A5705" t="s">
        <v>331</v>
      </c>
      <c r="B5705" t="s">
        <v>347</v>
      </c>
      <c r="C5705" t="s">
        <v>347</v>
      </c>
      <c r="D5705" t="s">
        <v>347</v>
      </c>
      <c r="E5705" t="s">
        <v>262</v>
      </c>
      <c r="F5705" t="s">
        <v>333</v>
      </c>
      <c r="G5705" s="105">
        <v>8</v>
      </c>
      <c r="H5705" t="s">
        <v>354</v>
      </c>
      <c r="I5705" t="s">
        <v>398</v>
      </c>
      <c r="J5705" t="s">
        <v>400</v>
      </c>
      <c r="K5705" s="105">
        <v>348</v>
      </c>
      <c r="L5705" s="106">
        <v>0.219420000910759</v>
      </c>
      <c r="N5705" s="105">
        <v>4072</v>
      </c>
      <c r="O5705" s="106">
        <v>0.1771399974822998</v>
      </c>
      <c r="Q5705" s="105">
        <v>54628</v>
      </c>
      <c r="R5705" s="106">
        <v>0.24017000198364261</v>
      </c>
      <c r="S5705" s="107"/>
    </row>
    <row r="5706" spans="1:19" x14ac:dyDescent="0.25">
      <c r="A5706" t="s">
        <v>331</v>
      </c>
      <c r="B5706" t="s">
        <v>347</v>
      </c>
      <c r="C5706" t="s">
        <v>347</v>
      </c>
      <c r="D5706" t="s">
        <v>347</v>
      </c>
      <c r="E5706" t="s">
        <v>262</v>
      </c>
      <c r="F5706" t="s">
        <v>333</v>
      </c>
      <c r="G5706">
        <v>8</v>
      </c>
      <c r="H5706" t="s">
        <v>354</v>
      </c>
      <c r="I5706" t="s">
        <v>422</v>
      </c>
      <c r="J5706" t="s">
        <v>429</v>
      </c>
      <c r="K5706">
        <v>261</v>
      </c>
      <c r="L5706" s="106">
        <v>0.16456000506877899</v>
      </c>
      <c r="N5706">
        <v>6617</v>
      </c>
      <c r="O5706" s="106">
        <v>0.28784999251365662</v>
      </c>
      <c r="Q5706">
        <v>80101</v>
      </c>
      <c r="R5706" s="106">
        <v>0.3521600067615509</v>
      </c>
    </row>
    <row r="5707" spans="1:19" x14ac:dyDescent="0.25">
      <c r="A5707" t="s">
        <v>331</v>
      </c>
      <c r="B5707" t="s">
        <v>347</v>
      </c>
      <c r="C5707" t="s">
        <v>347</v>
      </c>
      <c r="D5707" t="s">
        <v>347</v>
      </c>
      <c r="E5707" t="s">
        <v>262</v>
      </c>
      <c r="F5707" t="s">
        <v>333</v>
      </c>
      <c r="G5707" s="105">
        <v>8</v>
      </c>
      <c r="H5707" t="s">
        <v>354</v>
      </c>
      <c r="I5707" t="s">
        <v>422</v>
      </c>
      <c r="J5707" t="s">
        <v>423</v>
      </c>
      <c r="K5707" s="105">
        <v>1172</v>
      </c>
      <c r="L5707" s="106">
        <v>0.73896998167037964</v>
      </c>
      <c r="M5707" s="106">
        <v>0.88453000783920288</v>
      </c>
      <c r="N5707" s="105">
        <v>13037</v>
      </c>
      <c r="O5707" s="106">
        <v>0.5671200156211853</v>
      </c>
      <c r="P5707" s="106">
        <v>0.79635000228881836</v>
      </c>
      <c r="Q5707" s="105">
        <v>119646</v>
      </c>
      <c r="R5707" s="106">
        <v>0.52600997686386108</v>
      </c>
      <c r="S5707" s="107">
        <v>0.81194001436233521</v>
      </c>
    </row>
    <row r="5708" spans="1:19" x14ac:dyDescent="0.25">
      <c r="A5708" t="s">
        <v>331</v>
      </c>
      <c r="B5708" t="s">
        <v>347</v>
      </c>
      <c r="C5708" t="s">
        <v>347</v>
      </c>
      <c r="D5708" t="s">
        <v>347</v>
      </c>
      <c r="E5708" t="s">
        <v>262</v>
      </c>
      <c r="F5708" t="s">
        <v>333</v>
      </c>
      <c r="G5708" s="105">
        <v>8</v>
      </c>
      <c r="H5708" t="s">
        <v>354</v>
      </c>
      <c r="I5708" t="s">
        <v>422</v>
      </c>
      <c r="J5708" t="s">
        <v>424</v>
      </c>
      <c r="K5708" s="105">
        <v>95</v>
      </c>
      <c r="L5708" s="106">
        <v>5.9900000691413879E-2</v>
      </c>
      <c r="M5708" s="106">
        <v>7.1699999272823334E-2</v>
      </c>
      <c r="N5708" s="105">
        <v>2019</v>
      </c>
      <c r="O5708" s="106">
        <v>8.7829999625682831E-2</v>
      </c>
      <c r="P5708" s="106">
        <v>0.12332999706268311</v>
      </c>
      <c r="Q5708" s="105">
        <v>17180</v>
      </c>
      <c r="R5708" s="106">
        <v>7.5530000030994415E-2</v>
      </c>
      <c r="S5708" s="107">
        <v>0.11659000068902969</v>
      </c>
    </row>
    <row r="5709" spans="1:19" x14ac:dyDescent="0.25">
      <c r="A5709" t="s">
        <v>331</v>
      </c>
      <c r="B5709" t="s">
        <v>347</v>
      </c>
      <c r="C5709" t="s">
        <v>347</v>
      </c>
      <c r="D5709" t="s">
        <v>347</v>
      </c>
      <c r="E5709" t="s">
        <v>262</v>
      </c>
      <c r="F5709" t="s">
        <v>333</v>
      </c>
      <c r="G5709" s="105">
        <v>8</v>
      </c>
      <c r="H5709" t="s">
        <v>354</v>
      </c>
      <c r="I5709" t="s">
        <v>422</v>
      </c>
      <c r="J5709" t="s">
        <v>425</v>
      </c>
      <c r="K5709" s="105">
        <v>51</v>
      </c>
      <c r="L5709" s="106">
        <v>3.2159999012947083E-2</v>
      </c>
      <c r="M5709" s="106">
        <v>3.8490001112222672E-2</v>
      </c>
      <c r="N5709" s="105">
        <v>771</v>
      </c>
      <c r="O5709" s="106">
        <v>3.3539999276399612E-2</v>
      </c>
      <c r="P5709" s="106">
        <v>4.7100000083446503E-2</v>
      </c>
      <c r="Q5709" s="105">
        <v>6082</v>
      </c>
      <c r="R5709" s="106">
        <v>2.6739999651908871E-2</v>
      </c>
      <c r="S5709" s="107">
        <v>4.1269998997449868E-2</v>
      </c>
    </row>
    <row r="5710" spans="1:19" x14ac:dyDescent="0.25">
      <c r="A5710" t="s">
        <v>331</v>
      </c>
      <c r="B5710" t="s">
        <v>347</v>
      </c>
      <c r="C5710" t="s">
        <v>347</v>
      </c>
      <c r="D5710" t="s">
        <v>347</v>
      </c>
      <c r="E5710" t="s">
        <v>262</v>
      </c>
      <c r="F5710" t="s">
        <v>333</v>
      </c>
      <c r="G5710">
        <v>8</v>
      </c>
      <c r="H5710" t="s">
        <v>354</v>
      </c>
      <c r="I5710" t="s">
        <v>422</v>
      </c>
      <c r="J5710" t="s">
        <v>426</v>
      </c>
      <c r="K5710">
        <v>7</v>
      </c>
      <c r="L5710" s="106">
        <v>4.4100000523030758E-3</v>
      </c>
      <c r="M5710" s="106">
        <v>5.2800001576542854E-3</v>
      </c>
      <c r="N5710">
        <v>464</v>
      </c>
      <c r="O5710" s="106">
        <v>2.01799999922514E-2</v>
      </c>
      <c r="P5710" s="106">
        <v>2.8340000659227371E-2</v>
      </c>
      <c r="Q5710">
        <v>3672</v>
      </c>
      <c r="R5710" s="106">
        <v>1.6140000894665722E-2</v>
      </c>
      <c r="S5710" s="106">
        <v>2.491999976336956E-2</v>
      </c>
    </row>
    <row r="5711" spans="1:19" x14ac:dyDescent="0.25">
      <c r="A5711" t="s">
        <v>331</v>
      </c>
      <c r="B5711" t="s">
        <v>347</v>
      </c>
      <c r="C5711" t="s">
        <v>347</v>
      </c>
      <c r="D5711" t="s">
        <v>347</v>
      </c>
      <c r="E5711" t="s">
        <v>262</v>
      </c>
      <c r="F5711" t="s">
        <v>333</v>
      </c>
      <c r="G5711">
        <v>8</v>
      </c>
      <c r="H5711" t="s">
        <v>354</v>
      </c>
      <c r="I5711" t="s">
        <v>422</v>
      </c>
      <c r="J5711" t="s">
        <v>427</v>
      </c>
      <c r="K5711">
        <v>0</v>
      </c>
      <c r="L5711" s="106">
        <v>0</v>
      </c>
      <c r="M5711" s="106">
        <v>0</v>
      </c>
      <c r="N5711">
        <v>80</v>
      </c>
      <c r="O5711" s="106">
        <v>3.4799999557435508E-3</v>
      </c>
      <c r="P5711" s="106">
        <v>4.889999981969595E-3</v>
      </c>
      <c r="Q5711">
        <v>766</v>
      </c>
      <c r="R5711" s="106">
        <v>3.3700000494718552E-3</v>
      </c>
      <c r="S5711" s="106">
        <v>5.2000000141561031E-3</v>
      </c>
    </row>
    <row r="5712" spans="1:19" x14ac:dyDescent="0.25">
      <c r="A5712" t="s">
        <v>331</v>
      </c>
      <c r="B5712" t="s">
        <v>347</v>
      </c>
      <c r="C5712" t="s">
        <v>347</v>
      </c>
      <c r="D5712" t="s">
        <v>347</v>
      </c>
      <c r="E5712" t="s">
        <v>262</v>
      </c>
      <c r="F5712" t="s">
        <v>333</v>
      </c>
      <c r="G5712" s="105">
        <v>8</v>
      </c>
      <c r="H5712" t="s">
        <v>354</v>
      </c>
      <c r="I5712" t="s">
        <v>422</v>
      </c>
      <c r="J5712" t="s">
        <v>428</v>
      </c>
      <c r="K5712" s="105">
        <v>0</v>
      </c>
      <c r="L5712" s="106">
        <v>0</v>
      </c>
      <c r="M5712" s="106">
        <v>0</v>
      </c>
      <c r="N5712" s="105">
        <v>0</v>
      </c>
      <c r="O5712" s="106">
        <v>0</v>
      </c>
      <c r="P5712" s="106">
        <v>0</v>
      </c>
      <c r="Q5712" s="105">
        <v>12</v>
      </c>
      <c r="R5712" s="106">
        <v>4.9999998736893758E-5</v>
      </c>
      <c r="S5712" s="107">
        <v>7.9999997979030013E-5</v>
      </c>
    </row>
    <row r="5713" spans="1:19" x14ac:dyDescent="0.25">
      <c r="A5713" t="s">
        <v>331</v>
      </c>
      <c r="B5713" t="s">
        <v>347</v>
      </c>
      <c r="C5713" t="s">
        <v>347</v>
      </c>
      <c r="D5713" t="s">
        <v>347</v>
      </c>
      <c r="E5713" t="s">
        <v>262</v>
      </c>
      <c r="F5713" t="s">
        <v>333</v>
      </c>
      <c r="G5713" s="105">
        <v>8</v>
      </c>
      <c r="H5713" t="s">
        <v>354</v>
      </c>
      <c r="I5713" t="s">
        <v>430</v>
      </c>
      <c r="J5713" t="s">
        <v>434</v>
      </c>
      <c r="K5713" s="105">
        <v>38</v>
      </c>
      <c r="L5713" s="106">
        <v>2.3959999904036518E-2</v>
      </c>
      <c r="M5713" s="106">
        <v>2.4329999461770061E-2</v>
      </c>
      <c r="N5713" s="105">
        <v>521</v>
      </c>
      <c r="O5713" s="106">
        <v>2.2660000249743462E-2</v>
      </c>
      <c r="P5713" s="106">
        <v>2.3010000586509701E-2</v>
      </c>
      <c r="Q5713" s="105">
        <v>4987</v>
      </c>
      <c r="R5713" s="106">
        <v>2.1919999271631241E-2</v>
      </c>
      <c r="S5713" s="107">
        <v>2.2490000352263451E-2</v>
      </c>
    </row>
    <row r="5714" spans="1:19" x14ac:dyDescent="0.25">
      <c r="A5714" t="s">
        <v>331</v>
      </c>
      <c r="B5714" t="s">
        <v>347</v>
      </c>
      <c r="C5714" t="s">
        <v>347</v>
      </c>
      <c r="D5714" t="s">
        <v>347</v>
      </c>
      <c r="E5714" t="s">
        <v>262</v>
      </c>
      <c r="F5714" t="s">
        <v>333</v>
      </c>
      <c r="G5714" s="105">
        <v>8</v>
      </c>
      <c r="H5714" t="s">
        <v>354</v>
      </c>
      <c r="I5714" t="s">
        <v>430</v>
      </c>
      <c r="J5714" t="s">
        <v>432</v>
      </c>
      <c r="K5714" s="105">
        <v>96</v>
      </c>
      <c r="L5714" s="106">
        <v>6.0529999434947968E-2</v>
      </c>
      <c r="M5714" s="106">
        <v>6.1459999531507492E-2</v>
      </c>
      <c r="N5714" s="105">
        <v>1739</v>
      </c>
      <c r="O5714" s="106">
        <v>7.564999908208847E-2</v>
      </c>
      <c r="P5714" s="106">
        <v>7.6789997518062592E-2</v>
      </c>
      <c r="Q5714" s="105">
        <v>18498</v>
      </c>
      <c r="R5714" s="106">
        <v>8.1320002675056458E-2</v>
      </c>
      <c r="S5714" s="107">
        <v>8.343999832868576E-2</v>
      </c>
    </row>
    <row r="5715" spans="1:19" x14ac:dyDescent="0.25">
      <c r="A5715" t="s">
        <v>331</v>
      </c>
      <c r="B5715" t="s">
        <v>347</v>
      </c>
      <c r="C5715" t="s">
        <v>347</v>
      </c>
      <c r="D5715" t="s">
        <v>347</v>
      </c>
      <c r="E5715" t="s">
        <v>262</v>
      </c>
      <c r="F5715" t="s">
        <v>333</v>
      </c>
      <c r="G5715" s="105">
        <v>8</v>
      </c>
      <c r="H5715" t="s">
        <v>354</v>
      </c>
      <c r="I5715" t="s">
        <v>430</v>
      </c>
      <c r="J5715" t="s">
        <v>435</v>
      </c>
      <c r="K5715" s="105">
        <v>0</v>
      </c>
      <c r="L5715" s="106">
        <v>0</v>
      </c>
      <c r="M5715" s="106">
        <v>0</v>
      </c>
      <c r="N5715" s="105">
        <v>7</v>
      </c>
      <c r="O5715" s="106">
        <v>3.0000001424923539E-4</v>
      </c>
      <c r="P5715" s="106">
        <v>3.1000000308267772E-4</v>
      </c>
      <c r="Q5715" s="105">
        <v>391</v>
      </c>
      <c r="R5715" s="106">
        <v>1.7199999419972301E-3</v>
      </c>
      <c r="S5715" s="107">
        <v>1.760000013746321E-3</v>
      </c>
    </row>
    <row r="5716" spans="1:19" x14ac:dyDescent="0.25">
      <c r="A5716" t="s">
        <v>331</v>
      </c>
      <c r="B5716" t="s">
        <v>347</v>
      </c>
      <c r="C5716" t="s">
        <v>347</v>
      </c>
      <c r="D5716" t="s">
        <v>347</v>
      </c>
      <c r="E5716" t="s">
        <v>262</v>
      </c>
      <c r="F5716" t="s">
        <v>333</v>
      </c>
      <c r="G5716" s="105">
        <v>8</v>
      </c>
      <c r="H5716" t="s">
        <v>354</v>
      </c>
      <c r="I5716" t="s">
        <v>430</v>
      </c>
      <c r="J5716" t="s">
        <v>436</v>
      </c>
      <c r="K5716" s="105">
        <v>38</v>
      </c>
      <c r="L5716" s="106">
        <v>2.3959999904036518E-2</v>
      </c>
      <c r="M5716" s="106">
        <v>2.4329999461770061E-2</v>
      </c>
      <c r="N5716" s="105">
        <v>1079</v>
      </c>
      <c r="O5716" s="106">
        <v>4.6939998865127557E-2</v>
      </c>
      <c r="P5716" s="106">
        <v>4.7649998217821121E-2</v>
      </c>
      <c r="Q5716" s="105">
        <v>6784</v>
      </c>
      <c r="R5716" s="106">
        <v>2.9829999431967739E-2</v>
      </c>
      <c r="S5716" s="107">
        <v>3.060000017285347E-2</v>
      </c>
    </row>
    <row r="5717" spans="1:19" x14ac:dyDescent="0.25">
      <c r="A5717" t="s">
        <v>331</v>
      </c>
      <c r="B5717" t="s">
        <v>347</v>
      </c>
      <c r="C5717" t="s">
        <v>347</v>
      </c>
      <c r="D5717" t="s">
        <v>347</v>
      </c>
      <c r="E5717" t="s">
        <v>262</v>
      </c>
      <c r="F5717" t="s">
        <v>333</v>
      </c>
      <c r="G5717" s="105">
        <v>8</v>
      </c>
      <c r="H5717" t="s">
        <v>354</v>
      </c>
      <c r="I5717" t="s">
        <v>430</v>
      </c>
      <c r="J5717" t="s">
        <v>431</v>
      </c>
      <c r="K5717" s="105">
        <v>509</v>
      </c>
      <c r="L5717" s="106">
        <v>0.32093000411987299</v>
      </c>
      <c r="M5717" s="106">
        <v>0.32585999369621282</v>
      </c>
      <c r="N5717" s="105">
        <v>7736</v>
      </c>
      <c r="O5717" s="106">
        <v>0.3365199863910675</v>
      </c>
      <c r="P5717" s="106">
        <v>0.34161001443862921</v>
      </c>
      <c r="Q5717" s="105">
        <v>77035</v>
      </c>
      <c r="R5717" s="106">
        <v>0.33867999911308289</v>
      </c>
      <c r="S5717" s="107">
        <v>0.3474699854850769</v>
      </c>
    </row>
    <row r="5718" spans="1:19" x14ac:dyDescent="0.25">
      <c r="A5718" t="s">
        <v>331</v>
      </c>
      <c r="B5718" t="s">
        <v>347</v>
      </c>
      <c r="C5718" t="s">
        <v>347</v>
      </c>
      <c r="D5718" t="s">
        <v>347</v>
      </c>
      <c r="E5718" t="s">
        <v>262</v>
      </c>
      <c r="F5718" t="s">
        <v>333</v>
      </c>
      <c r="G5718" s="105">
        <v>8</v>
      </c>
      <c r="H5718" t="s">
        <v>354</v>
      </c>
      <c r="I5718" t="s">
        <v>430</v>
      </c>
      <c r="J5718" t="s">
        <v>502</v>
      </c>
      <c r="K5718" s="105">
        <v>881</v>
      </c>
      <c r="L5718" s="106">
        <v>0.55549001693725586</v>
      </c>
      <c r="M5718" s="106">
        <v>0.56401997804641724</v>
      </c>
      <c r="N5718" s="105">
        <v>11564</v>
      </c>
      <c r="O5718" s="106">
        <v>0.50305002927780151</v>
      </c>
      <c r="P5718" s="106">
        <v>0.51064002513885498</v>
      </c>
      <c r="Q5718" s="105">
        <v>114008</v>
      </c>
      <c r="R5718" s="106">
        <v>0.5012199878692627</v>
      </c>
      <c r="S5718" s="107">
        <v>0.51424002647399902</v>
      </c>
    </row>
    <row r="5719" spans="1:19" x14ac:dyDescent="0.25">
      <c r="A5719" t="s">
        <v>331</v>
      </c>
      <c r="B5719" t="s">
        <v>347</v>
      </c>
      <c r="C5719" t="s">
        <v>347</v>
      </c>
      <c r="D5719" t="s">
        <v>347</v>
      </c>
      <c r="E5719" t="s">
        <v>262</v>
      </c>
      <c r="F5719" t="s">
        <v>333</v>
      </c>
      <c r="G5719" s="105">
        <v>8</v>
      </c>
      <c r="H5719" t="s">
        <v>354</v>
      </c>
      <c r="I5719" t="s">
        <v>430</v>
      </c>
      <c r="J5719" t="s">
        <v>86</v>
      </c>
      <c r="K5719" s="105">
        <v>24</v>
      </c>
      <c r="L5719" s="106">
        <v>1.513000018894672E-2</v>
      </c>
      <c r="N5719" s="105">
        <v>342</v>
      </c>
      <c r="O5719" s="106">
        <v>1.487999968230724E-2</v>
      </c>
      <c r="Q5719" s="105">
        <v>5756</v>
      </c>
      <c r="R5719" s="106">
        <v>2.5310000404715541E-2</v>
      </c>
      <c r="S5719" s="107"/>
    </row>
    <row r="5720" spans="1:19" x14ac:dyDescent="0.25">
      <c r="A5720" t="s">
        <v>331</v>
      </c>
      <c r="B5720" t="s">
        <v>347</v>
      </c>
      <c r="C5720" t="s">
        <v>347</v>
      </c>
      <c r="D5720" t="s">
        <v>347</v>
      </c>
      <c r="E5720" t="s">
        <v>262</v>
      </c>
      <c r="F5720" t="s">
        <v>333</v>
      </c>
      <c r="G5720" s="105">
        <v>8</v>
      </c>
      <c r="H5720" t="s">
        <v>354</v>
      </c>
      <c r="I5720" t="s">
        <v>401</v>
      </c>
      <c r="J5720" t="s">
        <v>405</v>
      </c>
      <c r="K5720" s="105">
        <v>1205</v>
      </c>
      <c r="L5720" s="106">
        <v>0.7597699761390686</v>
      </c>
      <c r="M5720" s="106">
        <v>0.77792000770568848</v>
      </c>
      <c r="N5720" s="105">
        <v>17048</v>
      </c>
      <c r="O5720" s="106">
        <v>0.74159997701644897</v>
      </c>
      <c r="P5720" s="106">
        <v>0.76472002267837524</v>
      </c>
      <c r="Q5720" s="105">
        <v>171311</v>
      </c>
      <c r="R5720" s="106">
        <v>0.75314998626708984</v>
      </c>
      <c r="S5720" s="107">
        <v>0.77806001901626587</v>
      </c>
    </row>
    <row r="5721" spans="1:19" x14ac:dyDescent="0.25">
      <c r="A5721" t="s">
        <v>331</v>
      </c>
      <c r="B5721" t="s">
        <v>347</v>
      </c>
      <c r="C5721" t="s">
        <v>347</v>
      </c>
      <c r="D5721" t="s">
        <v>347</v>
      </c>
      <c r="E5721" t="s">
        <v>262</v>
      </c>
      <c r="F5721" t="s">
        <v>333</v>
      </c>
      <c r="G5721">
        <v>8</v>
      </c>
      <c r="H5721" t="s">
        <v>354</v>
      </c>
      <c r="I5721" t="s">
        <v>401</v>
      </c>
      <c r="J5721" t="s">
        <v>412</v>
      </c>
      <c r="K5721">
        <v>160</v>
      </c>
      <c r="L5721" s="106">
        <v>0.1008799970149994</v>
      </c>
      <c r="M5721" s="106">
        <v>0.1032899990677834</v>
      </c>
      <c r="N5721">
        <v>2343</v>
      </c>
      <c r="O5721" s="106">
        <v>0.1019200012087822</v>
      </c>
      <c r="P5721" s="106">
        <v>0.10509999841451639</v>
      </c>
      <c r="Q5721">
        <v>22313</v>
      </c>
      <c r="R5721" s="106">
        <v>9.8099999129772186E-2</v>
      </c>
      <c r="S5721" s="106">
        <v>0.10134000331163411</v>
      </c>
    </row>
    <row r="5722" spans="1:19" x14ac:dyDescent="0.25">
      <c r="A5722" t="s">
        <v>331</v>
      </c>
      <c r="B5722" t="s">
        <v>347</v>
      </c>
      <c r="C5722" t="s">
        <v>347</v>
      </c>
      <c r="D5722" t="s">
        <v>347</v>
      </c>
      <c r="E5722" t="s">
        <v>262</v>
      </c>
      <c r="F5722" t="s">
        <v>333</v>
      </c>
      <c r="G5722">
        <v>8</v>
      </c>
      <c r="H5722" t="s">
        <v>354</v>
      </c>
      <c r="I5722" t="s">
        <v>401</v>
      </c>
      <c r="J5722" t="s">
        <v>413</v>
      </c>
      <c r="K5722">
        <v>101</v>
      </c>
      <c r="L5722" s="106">
        <v>6.3680000603199005E-2</v>
      </c>
      <c r="M5722" s="106">
        <v>6.5200001001358032E-2</v>
      </c>
      <c r="N5722">
        <v>1725</v>
      </c>
      <c r="O5722" s="106">
        <v>7.5039997696876526E-2</v>
      </c>
      <c r="P5722" s="106">
        <v>7.7380001544952393E-2</v>
      </c>
      <c r="Q5722">
        <v>15680</v>
      </c>
      <c r="R5722" s="106">
        <v>6.8939998745918274E-2</v>
      </c>
      <c r="S5722" s="106">
        <v>7.1220003068447113E-2</v>
      </c>
    </row>
    <row r="5723" spans="1:19" x14ac:dyDescent="0.25">
      <c r="A5723" t="s">
        <v>331</v>
      </c>
      <c r="B5723" t="s">
        <v>347</v>
      </c>
      <c r="C5723" t="s">
        <v>347</v>
      </c>
      <c r="D5723" t="s">
        <v>347</v>
      </c>
      <c r="E5723" t="s">
        <v>262</v>
      </c>
      <c r="F5723" t="s">
        <v>333</v>
      </c>
      <c r="G5723">
        <v>8</v>
      </c>
      <c r="H5723" t="s">
        <v>354</v>
      </c>
      <c r="I5723" t="s">
        <v>401</v>
      </c>
      <c r="J5723" t="s">
        <v>441</v>
      </c>
      <c r="K5723">
        <v>37</v>
      </c>
      <c r="L5723" s="106">
        <v>2.3329999297857281E-2</v>
      </c>
      <c r="N5723">
        <v>695</v>
      </c>
      <c r="O5723" s="106">
        <v>3.0230000615119931E-2</v>
      </c>
      <c r="Q5723">
        <v>7283</v>
      </c>
      <c r="R5723" s="106">
        <v>3.2019998878240592E-2</v>
      </c>
    </row>
    <row r="5724" spans="1:19" x14ac:dyDescent="0.25">
      <c r="A5724" t="s">
        <v>331</v>
      </c>
      <c r="B5724" t="s">
        <v>347</v>
      </c>
      <c r="C5724" t="s">
        <v>347</v>
      </c>
      <c r="D5724" t="s">
        <v>347</v>
      </c>
      <c r="E5724" t="s">
        <v>262</v>
      </c>
      <c r="F5724" t="s">
        <v>333</v>
      </c>
      <c r="G5724">
        <v>8</v>
      </c>
      <c r="H5724" t="s">
        <v>354</v>
      </c>
      <c r="I5724" t="s">
        <v>401</v>
      </c>
      <c r="J5724" t="s">
        <v>414</v>
      </c>
      <c r="K5724">
        <v>83</v>
      </c>
      <c r="L5724" s="106">
        <v>5.2329998463392258E-2</v>
      </c>
      <c r="M5724" s="106">
        <v>5.3580000996589661E-2</v>
      </c>
      <c r="N5724">
        <v>1177</v>
      </c>
      <c r="O5724" s="106">
        <v>5.1199998706579208E-2</v>
      </c>
      <c r="P5724" s="106">
        <v>5.2799999713897712E-2</v>
      </c>
      <c r="Q5724">
        <v>10872</v>
      </c>
      <c r="R5724" s="106">
        <v>4.7800000756978989E-2</v>
      </c>
      <c r="S5724" s="106">
        <v>4.9380000680685043E-2</v>
      </c>
    </row>
    <row r="5725" spans="1:19" x14ac:dyDescent="0.25">
      <c r="A5725" t="s">
        <v>331</v>
      </c>
      <c r="B5725" t="s">
        <v>347</v>
      </c>
      <c r="C5725" t="s">
        <v>347</v>
      </c>
      <c r="D5725" t="s">
        <v>347</v>
      </c>
      <c r="E5725" t="s">
        <v>154</v>
      </c>
      <c r="F5725" t="s">
        <v>155</v>
      </c>
      <c r="G5725" s="105">
        <v>8</v>
      </c>
      <c r="H5725" t="s">
        <v>354</v>
      </c>
      <c r="I5725" t="s">
        <v>349</v>
      </c>
      <c r="J5725" t="s">
        <v>350</v>
      </c>
      <c r="K5725" s="105">
        <v>2</v>
      </c>
      <c r="L5725" s="106">
        <v>3.03000002168119E-3</v>
      </c>
      <c r="N5725" s="105">
        <v>95</v>
      </c>
      <c r="O5725" s="106">
        <v>4.1299997828900814E-3</v>
      </c>
      <c r="Q5725" s="105">
        <v>1130</v>
      </c>
      <c r="R5725" s="106">
        <v>4.9700001254677773E-3</v>
      </c>
      <c r="S5725" s="107"/>
    </row>
    <row r="5726" spans="1:19" x14ac:dyDescent="0.25">
      <c r="A5726" t="s">
        <v>331</v>
      </c>
      <c r="B5726" t="s">
        <v>347</v>
      </c>
      <c r="C5726" t="s">
        <v>347</v>
      </c>
      <c r="D5726" t="s">
        <v>347</v>
      </c>
      <c r="E5726" t="s">
        <v>154</v>
      </c>
      <c r="F5726" t="s">
        <v>155</v>
      </c>
      <c r="G5726" s="105">
        <v>8</v>
      </c>
      <c r="H5726" t="s">
        <v>354</v>
      </c>
      <c r="I5726" t="s">
        <v>349</v>
      </c>
      <c r="J5726" t="s">
        <v>368</v>
      </c>
      <c r="K5726" s="105">
        <v>20</v>
      </c>
      <c r="L5726" s="106">
        <v>3.0260000377893451E-2</v>
      </c>
      <c r="N5726" s="105">
        <v>761</v>
      </c>
      <c r="O5726" s="106">
        <v>3.3100001513957977E-2</v>
      </c>
      <c r="Q5726" s="105">
        <v>8418</v>
      </c>
      <c r="R5726" s="106">
        <v>3.700999915599823E-2</v>
      </c>
      <c r="S5726" s="107"/>
    </row>
    <row r="5727" spans="1:19" x14ac:dyDescent="0.25">
      <c r="A5727" t="s">
        <v>331</v>
      </c>
      <c r="B5727" t="s">
        <v>347</v>
      </c>
      <c r="C5727" t="s">
        <v>347</v>
      </c>
      <c r="D5727" t="s">
        <v>347</v>
      </c>
      <c r="E5727" t="s">
        <v>154</v>
      </c>
      <c r="F5727" t="s">
        <v>155</v>
      </c>
      <c r="G5727">
        <v>8</v>
      </c>
      <c r="H5727" t="s">
        <v>354</v>
      </c>
      <c r="I5727" t="s">
        <v>349</v>
      </c>
      <c r="J5727" t="s">
        <v>369</v>
      </c>
      <c r="K5727">
        <v>84</v>
      </c>
      <c r="L5727" s="106">
        <v>0.12707999348640439</v>
      </c>
      <c r="N5727">
        <v>2601</v>
      </c>
      <c r="O5727" s="106">
        <v>0.1131500005722046</v>
      </c>
      <c r="Q5727">
        <v>27454</v>
      </c>
      <c r="R5727" s="106">
        <v>0.1207000017166138</v>
      </c>
    </row>
    <row r="5728" spans="1:19" x14ac:dyDescent="0.25">
      <c r="A5728" t="s">
        <v>331</v>
      </c>
      <c r="B5728" t="s">
        <v>347</v>
      </c>
      <c r="C5728" t="s">
        <v>347</v>
      </c>
      <c r="D5728" t="s">
        <v>347</v>
      </c>
      <c r="E5728" t="s">
        <v>154</v>
      </c>
      <c r="F5728" t="s">
        <v>155</v>
      </c>
      <c r="G5728" s="105">
        <v>8</v>
      </c>
      <c r="H5728" t="s">
        <v>354</v>
      </c>
      <c r="I5728" t="s">
        <v>349</v>
      </c>
      <c r="J5728" t="s">
        <v>370</v>
      </c>
      <c r="K5728" s="105">
        <v>172</v>
      </c>
      <c r="L5728" s="106">
        <v>0.26021000742912292</v>
      </c>
      <c r="N5728" s="105">
        <v>5591</v>
      </c>
      <c r="O5728" s="106">
        <v>0.2432100027799606</v>
      </c>
      <c r="Q5728" s="105">
        <v>55879</v>
      </c>
      <c r="R5728" s="106">
        <v>0.24567000567913061</v>
      </c>
      <c r="S5728" s="107"/>
    </row>
    <row r="5729" spans="1:19" x14ac:dyDescent="0.25">
      <c r="A5729" t="s">
        <v>331</v>
      </c>
      <c r="B5729" t="s">
        <v>347</v>
      </c>
      <c r="C5729" t="s">
        <v>347</v>
      </c>
      <c r="D5729" t="s">
        <v>347</v>
      </c>
      <c r="E5729" t="s">
        <v>154</v>
      </c>
      <c r="F5729" t="s">
        <v>155</v>
      </c>
      <c r="G5729">
        <v>8</v>
      </c>
      <c r="H5729" t="s">
        <v>354</v>
      </c>
      <c r="I5729" t="s">
        <v>349</v>
      </c>
      <c r="J5729" t="s">
        <v>371</v>
      </c>
      <c r="K5729">
        <v>156</v>
      </c>
      <c r="L5729" s="106">
        <v>0.23601000010967249</v>
      </c>
      <c r="N5729">
        <v>5978</v>
      </c>
      <c r="O5729" s="106">
        <v>0.26004999876022339</v>
      </c>
      <c r="Q5729">
        <v>57982</v>
      </c>
      <c r="R5729" s="106">
        <v>0.25490999221801758</v>
      </c>
    </row>
    <row r="5730" spans="1:19" x14ac:dyDescent="0.25">
      <c r="A5730" t="s">
        <v>331</v>
      </c>
      <c r="B5730" t="s">
        <v>347</v>
      </c>
      <c r="C5730" t="s">
        <v>347</v>
      </c>
      <c r="D5730" t="s">
        <v>347</v>
      </c>
      <c r="E5730" t="s">
        <v>154</v>
      </c>
      <c r="F5730" t="s">
        <v>155</v>
      </c>
      <c r="G5730" s="105">
        <v>8</v>
      </c>
      <c r="H5730" t="s">
        <v>354</v>
      </c>
      <c r="I5730" t="s">
        <v>349</v>
      </c>
      <c r="J5730" t="s">
        <v>372</v>
      </c>
      <c r="K5730" s="105">
        <v>132</v>
      </c>
      <c r="L5730" s="106">
        <v>0.1996999979019165</v>
      </c>
      <c r="N5730" s="105">
        <v>4640</v>
      </c>
      <c r="O5730" s="106">
        <v>0.20183999836444849</v>
      </c>
      <c r="Q5730" s="105">
        <v>44765</v>
      </c>
      <c r="R5730" s="106">
        <v>0.19679999351501459</v>
      </c>
      <c r="S5730" s="107"/>
    </row>
    <row r="5731" spans="1:19" x14ac:dyDescent="0.25">
      <c r="A5731" t="s">
        <v>331</v>
      </c>
      <c r="B5731" t="s">
        <v>347</v>
      </c>
      <c r="C5731" t="s">
        <v>347</v>
      </c>
      <c r="D5731" t="s">
        <v>347</v>
      </c>
      <c r="E5731" t="s">
        <v>154</v>
      </c>
      <c r="F5731" t="s">
        <v>155</v>
      </c>
      <c r="G5731" s="105">
        <v>8</v>
      </c>
      <c r="H5731" t="s">
        <v>354</v>
      </c>
      <c r="I5731" t="s">
        <v>349</v>
      </c>
      <c r="J5731" t="s">
        <v>373</v>
      </c>
      <c r="K5731" s="105">
        <v>95</v>
      </c>
      <c r="L5731" s="106">
        <v>0.14372000098228449</v>
      </c>
      <c r="N5731" s="105">
        <v>3322</v>
      </c>
      <c r="O5731" s="106">
        <v>0.1445100009441376</v>
      </c>
      <c r="Q5731" s="105">
        <v>31831</v>
      </c>
      <c r="R5731" s="106">
        <v>0.1399399936199188</v>
      </c>
      <c r="S5731" s="107"/>
    </row>
    <row r="5732" spans="1:19" x14ac:dyDescent="0.25">
      <c r="A5732" t="s">
        <v>331</v>
      </c>
      <c r="B5732" t="s">
        <v>347</v>
      </c>
      <c r="C5732" t="s">
        <v>347</v>
      </c>
      <c r="D5732" t="s">
        <v>347</v>
      </c>
      <c r="E5732" t="s">
        <v>154</v>
      </c>
      <c r="F5732" t="s">
        <v>155</v>
      </c>
      <c r="G5732" s="105">
        <v>8</v>
      </c>
      <c r="H5732" t="s">
        <v>354</v>
      </c>
      <c r="I5732" t="s">
        <v>438</v>
      </c>
      <c r="J5732" t="s">
        <v>48</v>
      </c>
      <c r="K5732" s="105">
        <v>538</v>
      </c>
      <c r="L5732" s="106">
        <v>0.81392002105712891</v>
      </c>
      <c r="M5732" s="106">
        <v>0.8251500129699707</v>
      </c>
      <c r="N5732" s="105">
        <v>18649</v>
      </c>
      <c r="O5732" s="106">
        <v>0.81124997138977051</v>
      </c>
      <c r="P5732" s="106">
        <v>0.83653998374938965</v>
      </c>
      <c r="Q5732" s="105">
        <v>186401</v>
      </c>
      <c r="R5732" s="106">
        <v>0.81949001550674438</v>
      </c>
      <c r="S5732" s="107">
        <v>0.8465999960899353</v>
      </c>
    </row>
    <row r="5733" spans="1:19" x14ac:dyDescent="0.25">
      <c r="A5733" t="s">
        <v>331</v>
      </c>
      <c r="B5733" t="s">
        <v>347</v>
      </c>
      <c r="C5733" t="s">
        <v>347</v>
      </c>
      <c r="D5733" t="s">
        <v>347</v>
      </c>
      <c r="E5733" t="s">
        <v>154</v>
      </c>
      <c r="F5733" t="s">
        <v>155</v>
      </c>
      <c r="G5733" s="105">
        <v>8</v>
      </c>
      <c r="H5733" t="s">
        <v>354</v>
      </c>
      <c r="I5733" t="s">
        <v>438</v>
      </c>
      <c r="J5733" t="s">
        <v>42</v>
      </c>
      <c r="K5733" s="105">
        <v>66</v>
      </c>
      <c r="L5733" s="106">
        <v>9.9849998950958252E-2</v>
      </c>
      <c r="M5733" s="106">
        <v>0.10123000293970109</v>
      </c>
      <c r="N5733" s="105">
        <v>2166</v>
      </c>
      <c r="O5733" s="106">
        <v>9.4219997525215149E-2</v>
      </c>
      <c r="P5733" s="106">
        <v>9.7159996628761292E-2</v>
      </c>
      <c r="Q5733" s="105">
        <v>20350</v>
      </c>
      <c r="R5733" s="106">
        <v>8.9469999074935913E-2</v>
      </c>
      <c r="S5733" s="107">
        <v>9.2430002987384796E-2</v>
      </c>
    </row>
    <row r="5734" spans="1:19" x14ac:dyDescent="0.25">
      <c r="A5734" t="s">
        <v>331</v>
      </c>
      <c r="B5734" t="s">
        <v>347</v>
      </c>
      <c r="C5734" t="s">
        <v>347</v>
      </c>
      <c r="D5734" t="s">
        <v>347</v>
      </c>
      <c r="E5734" t="s">
        <v>154</v>
      </c>
      <c r="F5734" t="s">
        <v>155</v>
      </c>
      <c r="G5734" s="105">
        <v>8</v>
      </c>
      <c r="H5734" t="s">
        <v>354</v>
      </c>
      <c r="I5734" t="s">
        <v>438</v>
      </c>
      <c r="J5734" t="s">
        <v>374</v>
      </c>
      <c r="K5734" s="105">
        <v>48</v>
      </c>
      <c r="L5734" s="106">
        <v>7.2619996964931488E-2</v>
      </c>
      <c r="M5734" s="106">
        <v>7.361999899148941E-2</v>
      </c>
      <c r="N5734" s="105">
        <v>1478</v>
      </c>
      <c r="O5734" s="106">
        <v>6.429000198841095E-2</v>
      </c>
      <c r="P5734" s="106">
        <v>6.6299997270107269E-2</v>
      </c>
      <c r="Q5734" s="105">
        <v>13425</v>
      </c>
      <c r="R5734" s="106">
        <v>5.9020001441240311E-2</v>
      </c>
      <c r="S5734" s="107">
        <v>6.0970000922679901E-2</v>
      </c>
    </row>
    <row r="5735" spans="1:19" x14ac:dyDescent="0.25">
      <c r="A5735" t="s">
        <v>331</v>
      </c>
      <c r="B5735" t="s">
        <v>347</v>
      </c>
      <c r="C5735" t="s">
        <v>347</v>
      </c>
      <c r="D5735" t="s">
        <v>347</v>
      </c>
      <c r="E5735" t="s">
        <v>154</v>
      </c>
      <c r="F5735" t="s">
        <v>155</v>
      </c>
      <c r="G5735" s="105">
        <v>8</v>
      </c>
      <c r="H5735" t="s">
        <v>354</v>
      </c>
      <c r="I5735" t="s">
        <v>438</v>
      </c>
      <c r="J5735" t="s">
        <v>86</v>
      </c>
      <c r="K5735" s="105">
        <v>9</v>
      </c>
      <c r="L5735" s="106">
        <v>1.362000033259392E-2</v>
      </c>
      <c r="N5735" s="105">
        <v>695</v>
      </c>
      <c r="O5735" s="106">
        <v>3.0230000615119931E-2</v>
      </c>
      <c r="Q5735" s="105">
        <v>7283</v>
      </c>
      <c r="R5735" s="106">
        <v>3.2019998878240592E-2</v>
      </c>
      <c r="S5735" s="107"/>
    </row>
    <row r="5736" spans="1:19" x14ac:dyDescent="0.25">
      <c r="A5736" t="s">
        <v>331</v>
      </c>
      <c r="B5736" t="s">
        <v>347</v>
      </c>
      <c r="C5736" t="s">
        <v>347</v>
      </c>
      <c r="D5736" t="s">
        <v>347</v>
      </c>
      <c r="E5736" t="s">
        <v>154</v>
      </c>
      <c r="F5736" t="s">
        <v>155</v>
      </c>
      <c r="G5736">
        <v>8</v>
      </c>
      <c r="H5736" t="s">
        <v>354</v>
      </c>
      <c r="I5736" t="s">
        <v>375</v>
      </c>
      <c r="J5736" t="s">
        <v>376</v>
      </c>
      <c r="K5736">
        <v>124</v>
      </c>
      <c r="L5736" s="106">
        <v>0.18759000301361081</v>
      </c>
      <c r="N5736">
        <v>4751</v>
      </c>
      <c r="O5736" s="106">
        <v>0.20667000114917761</v>
      </c>
      <c r="Q5736">
        <v>47189</v>
      </c>
      <c r="R5736" s="106">
        <v>0.20746000111103061</v>
      </c>
    </row>
    <row r="5737" spans="1:19" x14ac:dyDescent="0.25">
      <c r="A5737" t="s">
        <v>331</v>
      </c>
      <c r="B5737" t="s">
        <v>347</v>
      </c>
      <c r="C5737" t="s">
        <v>347</v>
      </c>
      <c r="D5737" t="s">
        <v>347</v>
      </c>
      <c r="E5737" t="s">
        <v>154</v>
      </c>
      <c r="F5737" t="s">
        <v>155</v>
      </c>
      <c r="G5737" s="105">
        <v>8</v>
      </c>
      <c r="H5737" t="s">
        <v>354</v>
      </c>
      <c r="I5737" t="s">
        <v>375</v>
      </c>
      <c r="J5737" t="s">
        <v>377</v>
      </c>
      <c r="K5737" s="105">
        <v>142</v>
      </c>
      <c r="L5737" s="106">
        <v>0.21482999622821811</v>
      </c>
      <c r="N5737" s="105">
        <v>4659</v>
      </c>
      <c r="O5737" s="106">
        <v>0.20266999304294589</v>
      </c>
      <c r="Q5737" s="105">
        <v>47420</v>
      </c>
      <c r="R5737" s="106">
        <v>0.20848000049591059</v>
      </c>
      <c r="S5737" s="107"/>
    </row>
    <row r="5738" spans="1:19" x14ac:dyDescent="0.25">
      <c r="A5738" t="s">
        <v>331</v>
      </c>
      <c r="B5738" t="s">
        <v>347</v>
      </c>
      <c r="C5738" t="s">
        <v>347</v>
      </c>
      <c r="D5738" t="s">
        <v>347</v>
      </c>
      <c r="E5738" t="s">
        <v>154</v>
      </c>
      <c r="F5738" t="s">
        <v>155</v>
      </c>
      <c r="G5738" s="105">
        <v>8</v>
      </c>
      <c r="H5738" t="s">
        <v>354</v>
      </c>
      <c r="I5738" t="s">
        <v>375</v>
      </c>
      <c r="J5738" t="s">
        <v>378</v>
      </c>
      <c r="K5738" s="105">
        <v>111</v>
      </c>
      <c r="L5738" s="106">
        <v>0.167930006980896</v>
      </c>
      <c r="N5738" s="105">
        <v>3700</v>
      </c>
      <c r="O5738" s="106">
        <v>0.1609500050544739</v>
      </c>
      <c r="Q5738" s="105">
        <v>37332</v>
      </c>
      <c r="R5738" s="106">
        <v>0.1641300022602081</v>
      </c>
      <c r="S5738" s="107"/>
    </row>
    <row r="5739" spans="1:19" x14ac:dyDescent="0.25">
      <c r="A5739" t="s">
        <v>331</v>
      </c>
      <c r="B5739" t="s">
        <v>347</v>
      </c>
      <c r="C5739" t="s">
        <v>347</v>
      </c>
      <c r="D5739" t="s">
        <v>347</v>
      </c>
      <c r="E5739" t="s">
        <v>154</v>
      </c>
      <c r="F5739" t="s">
        <v>155</v>
      </c>
      <c r="G5739" s="105">
        <v>8</v>
      </c>
      <c r="H5739" t="s">
        <v>354</v>
      </c>
      <c r="I5739" t="s">
        <v>375</v>
      </c>
      <c r="J5739" t="s">
        <v>379</v>
      </c>
      <c r="K5739" s="105">
        <v>146</v>
      </c>
      <c r="L5739" s="106">
        <v>0.220880001783371</v>
      </c>
      <c r="N5739" s="105">
        <v>4846</v>
      </c>
      <c r="O5739" s="106">
        <v>0.21081000566482541</v>
      </c>
      <c r="Q5739" s="105">
        <v>47525</v>
      </c>
      <c r="R5739" s="106">
        <v>0.20893999934196469</v>
      </c>
      <c r="S5739" s="107"/>
    </row>
    <row r="5740" spans="1:19" x14ac:dyDescent="0.25">
      <c r="A5740" t="s">
        <v>331</v>
      </c>
      <c r="B5740" t="s">
        <v>347</v>
      </c>
      <c r="C5740" t="s">
        <v>347</v>
      </c>
      <c r="D5740" t="s">
        <v>347</v>
      </c>
      <c r="E5740" t="s">
        <v>154</v>
      </c>
      <c r="F5740" t="s">
        <v>155</v>
      </c>
      <c r="G5740" s="105">
        <v>8</v>
      </c>
      <c r="H5740" t="s">
        <v>354</v>
      </c>
      <c r="I5740" t="s">
        <v>375</v>
      </c>
      <c r="J5740" t="s">
        <v>380</v>
      </c>
      <c r="K5740" s="105">
        <v>138</v>
      </c>
      <c r="L5740" s="106">
        <v>0.20877000689506531</v>
      </c>
      <c r="N5740" s="105">
        <v>5032</v>
      </c>
      <c r="O5740" s="106">
        <v>0.2188999950885773</v>
      </c>
      <c r="Q5740" s="105">
        <v>47993</v>
      </c>
      <c r="R5740" s="106">
        <v>0.210999995470047</v>
      </c>
      <c r="S5740" s="107"/>
    </row>
    <row r="5741" spans="1:19" x14ac:dyDescent="0.25">
      <c r="A5741" t="s">
        <v>331</v>
      </c>
      <c r="B5741" t="s">
        <v>347</v>
      </c>
      <c r="C5741" t="s">
        <v>347</v>
      </c>
      <c r="D5741" t="s">
        <v>347</v>
      </c>
      <c r="E5741" t="s">
        <v>154</v>
      </c>
      <c r="F5741" t="s">
        <v>155</v>
      </c>
      <c r="G5741" s="105">
        <v>8</v>
      </c>
      <c r="H5741" t="s">
        <v>354</v>
      </c>
      <c r="I5741" t="s">
        <v>381</v>
      </c>
      <c r="J5741" t="s">
        <v>382</v>
      </c>
      <c r="K5741" s="105">
        <v>20</v>
      </c>
      <c r="L5741" s="106">
        <v>3.0260000377893451E-2</v>
      </c>
      <c r="M5741" s="106">
        <v>3.101000003516674E-2</v>
      </c>
      <c r="N5741" s="105">
        <v>441</v>
      </c>
      <c r="O5741" s="106">
        <v>1.917999982833862E-2</v>
      </c>
      <c r="P5741" s="106">
        <v>2.5629999116063121E-2</v>
      </c>
      <c r="Q5741" s="105">
        <v>5423</v>
      </c>
      <c r="R5741" s="106">
        <v>2.384000085294247E-2</v>
      </c>
      <c r="S5741" s="107">
        <v>3.0780000612139698E-2</v>
      </c>
    </row>
    <row r="5742" spans="1:19" x14ac:dyDescent="0.25">
      <c r="A5742" t="s">
        <v>331</v>
      </c>
      <c r="B5742" t="s">
        <v>347</v>
      </c>
      <c r="C5742" t="s">
        <v>347</v>
      </c>
      <c r="D5742" t="s">
        <v>347</v>
      </c>
      <c r="E5742" t="s">
        <v>154</v>
      </c>
      <c r="F5742" t="s">
        <v>155</v>
      </c>
      <c r="G5742" s="105">
        <v>8</v>
      </c>
      <c r="H5742" t="s">
        <v>354</v>
      </c>
      <c r="I5742" t="s">
        <v>381</v>
      </c>
      <c r="J5742" t="s">
        <v>383</v>
      </c>
      <c r="K5742" s="105">
        <v>74</v>
      </c>
      <c r="L5742" s="106">
        <v>0.1119500026106834</v>
      </c>
      <c r="M5742" s="106">
        <v>0.1147300004959106</v>
      </c>
      <c r="N5742" s="105">
        <v>2772</v>
      </c>
      <c r="O5742" s="106">
        <v>0.1205800026655197</v>
      </c>
      <c r="P5742" s="106">
        <v>0.16110999882221219</v>
      </c>
      <c r="Q5742" s="105">
        <v>26007</v>
      </c>
      <c r="R5742" s="106">
        <v>0.11433999985456469</v>
      </c>
      <c r="S5742" s="107">
        <v>0.1476300060749054</v>
      </c>
    </row>
    <row r="5743" spans="1:19" x14ac:dyDescent="0.25">
      <c r="A5743" t="s">
        <v>331</v>
      </c>
      <c r="B5743" t="s">
        <v>347</v>
      </c>
      <c r="C5743" t="s">
        <v>347</v>
      </c>
      <c r="D5743" t="s">
        <v>347</v>
      </c>
      <c r="E5743" t="s">
        <v>154</v>
      </c>
      <c r="F5743" t="s">
        <v>155</v>
      </c>
      <c r="G5743" s="105">
        <v>8</v>
      </c>
      <c r="H5743" t="s">
        <v>354</v>
      </c>
      <c r="I5743" t="s">
        <v>381</v>
      </c>
      <c r="J5743" t="s">
        <v>384</v>
      </c>
      <c r="K5743" s="105">
        <v>551</v>
      </c>
      <c r="L5743" s="106">
        <v>0.83358997106552124</v>
      </c>
      <c r="M5743" s="106">
        <v>0.85426002740859985</v>
      </c>
      <c r="N5743" s="105">
        <v>13993</v>
      </c>
      <c r="O5743" s="106">
        <v>0.60870999097824097</v>
      </c>
      <c r="P5743" s="106">
        <v>0.81326001882553101</v>
      </c>
      <c r="Q5743" s="105">
        <v>144739</v>
      </c>
      <c r="R5743" s="106">
        <v>0.6363300085067749</v>
      </c>
      <c r="S5743" s="107">
        <v>0.82159000635147095</v>
      </c>
    </row>
    <row r="5744" spans="1:19" x14ac:dyDescent="0.25">
      <c r="A5744" t="s">
        <v>331</v>
      </c>
      <c r="B5744" t="s">
        <v>347</v>
      </c>
      <c r="C5744" t="s">
        <v>347</v>
      </c>
      <c r="D5744" t="s">
        <v>347</v>
      </c>
      <c r="E5744" t="s">
        <v>154</v>
      </c>
      <c r="F5744" t="s">
        <v>155</v>
      </c>
      <c r="G5744" s="105">
        <v>8</v>
      </c>
      <c r="H5744" t="s">
        <v>354</v>
      </c>
      <c r="I5744" t="s">
        <v>381</v>
      </c>
      <c r="J5744" t="s">
        <v>385</v>
      </c>
      <c r="K5744" s="105">
        <v>16</v>
      </c>
      <c r="L5744" s="106">
        <v>2.4210000410675999E-2</v>
      </c>
      <c r="N5744" s="105">
        <v>5782</v>
      </c>
      <c r="O5744" s="106">
        <v>0.25152000784873962</v>
      </c>
      <c r="Q5744" s="105">
        <v>51290</v>
      </c>
      <c r="R5744" s="106">
        <v>0.22549000382423401</v>
      </c>
      <c r="S5744" s="107"/>
    </row>
    <row r="5745" spans="1:19" x14ac:dyDescent="0.25">
      <c r="A5745" t="s">
        <v>331</v>
      </c>
      <c r="B5745" t="s">
        <v>347</v>
      </c>
      <c r="C5745" t="s">
        <v>347</v>
      </c>
      <c r="D5745" t="s">
        <v>347</v>
      </c>
      <c r="E5745" t="s">
        <v>154</v>
      </c>
      <c r="F5745" t="s">
        <v>155</v>
      </c>
      <c r="G5745" s="105">
        <v>8</v>
      </c>
      <c r="H5745" t="s">
        <v>354</v>
      </c>
      <c r="I5745" t="s">
        <v>386</v>
      </c>
      <c r="J5745" t="s">
        <v>387</v>
      </c>
      <c r="K5745" s="105">
        <v>27</v>
      </c>
      <c r="L5745" s="106">
        <v>4.0849998593330383E-2</v>
      </c>
      <c r="M5745" s="106">
        <v>4.179999977350235E-2</v>
      </c>
      <c r="N5745" s="105">
        <v>1659</v>
      </c>
      <c r="O5745" s="106">
        <v>7.2169996798038483E-2</v>
      </c>
      <c r="P5745" s="106">
        <v>7.3499999940395355E-2</v>
      </c>
      <c r="Q5745" s="105">
        <v>12181</v>
      </c>
      <c r="R5745" s="106">
        <v>5.3550001233816147E-2</v>
      </c>
      <c r="S5745" s="107">
        <v>5.4999999701976783E-2</v>
      </c>
    </row>
    <row r="5746" spans="1:19" x14ac:dyDescent="0.25">
      <c r="A5746" t="s">
        <v>331</v>
      </c>
      <c r="B5746" t="s">
        <v>347</v>
      </c>
      <c r="C5746" t="s">
        <v>347</v>
      </c>
      <c r="D5746" t="s">
        <v>347</v>
      </c>
      <c r="E5746" t="s">
        <v>154</v>
      </c>
      <c r="F5746" t="s">
        <v>155</v>
      </c>
      <c r="G5746">
        <v>8</v>
      </c>
      <c r="H5746" t="s">
        <v>354</v>
      </c>
      <c r="I5746" t="s">
        <v>386</v>
      </c>
      <c r="J5746" t="s">
        <v>388</v>
      </c>
      <c r="K5746">
        <v>11</v>
      </c>
      <c r="L5746" s="106">
        <v>1.664000004529953E-2</v>
      </c>
      <c r="M5746" s="106">
        <v>1.7030000686645511E-2</v>
      </c>
      <c r="N5746">
        <v>645</v>
      </c>
      <c r="O5746" s="106">
        <v>2.806000038981438E-2</v>
      </c>
      <c r="P5746" s="106">
        <v>2.8580000624060631E-2</v>
      </c>
      <c r="Q5746">
        <v>6321</v>
      </c>
      <c r="R5746" s="106">
        <v>2.77900006622076E-2</v>
      </c>
      <c r="S5746" s="106">
        <v>2.8540000319480899E-2</v>
      </c>
    </row>
    <row r="5747" spans="1:19" x14ac:dyDescent="0.25">
      <c r="A5747" t="s">
        <v>331</v>
      </c>
      <c r="B5747" t="s">
        <v>347</v>
      </c>
      <c r="C5747" t="s">
        <v>347</v>
      </c>
      <c r="D5747" t="s">
        <v>347</v>
      </c>
      <c r="E5747" t="s">
        <v>154</v>
      </c>
      <c r="F5747" t="s">
        <v>155</v>
      </c>
      <c r="G5747" s="105">
        <v>8</v>
      </c>
      <c r="H5747" t="s">
        <v>354</v>
      </c>
      <c r="I5747" t="s">
        <v>386</v>
      </c>
      <c r="J5747" t="s">
        <v>85</v>
      </c>
      <c r="K5747" s="105">
        <v>22</v>
      </c>
      <c r="L5747" s="106">
        <v>3.328000009059906E-2</v>
      </c>
      <c r="M5747" s="106">
        <v>3.4060001373291023E-2</v>
      </c>
      <c r="N5747" s="105">
        <v>464</v>
      </c>
      <c r="O5747" s="106">
        <v>2.01799999922514E-2</v>
      </c>
      <c r="P5747" s="106">
        <v>2.0560000091791149E-2</v>
      </c>
      <c r="Q5747" s="105">
        <v>4872</v>
      </c>
      <c r="R5747" s="106">
        <v>2.1420000120997429E-2</v>
      </c>
      <c r="S5747" s="107">
        <v>2.199999988079071E-2</v>
      </c>
    </row>
    <row r="5748" spans="1:19" x14ac:dyDescent="0.25">
      <c r="A5748" t="s">
        <v>331</v>
      </c>
      <c r="B5748" t="s">
        <v>347</v>
      </c>
      <c r="C5748" t="s">
        <v>347</v>
      </c>
      <c r="D5748" t="s">
        <v>347</v>
      </c>
      <c r="E5748" t="s">
        <v>154</v>
      </c>
      <c r="F5748" t="s">
        <v>155</v>
      </c>
      <c r="G5748" s="105">
        <v>8</v>
      </c>
      <c r="H5748" t="s">
        <v>354</v>
      </c>
      <c r="I5748" t="s">
        <v>386</v>
      </c>
      <c r="J5748" t="s">
        <v>389</v>
      </c>
      <c r="K5748" s="105">
        <v>2</v>
      </c>
      <c r="L5748" s="106">
        <v>3.03000002168119E-3</v>
      </c>
      <c r="M5748" s="106">
        <v>3.1000000890344381E-3</v>
      </c>
      <c r="N5748" s="105">
        <v>230</v>
      </c>
      <c r="O5748" s="106">
        <v>1.00100003182888E-2</v>
      </c>
      <c r="P5748" s="106">
        <v>1.018999982625246E-2</v>
      </c>
      <c r="Q5748" s="105">
        <v>4049</v>
      </c>
      <c r="R5748" s="106">
        <v>1.779999956488609E-2</v>
      </c>
      <c r="S5748" s="107">
        <v>1.8279999494552609E-2</v>
      </c>
    </row>
    <row r="5749" spans="1:19" x14ac:dyDescent="0.25">
      <c r="A5749" t="s">
        <v>331</v>
      </c>
      <c r="B5749" t="s">
        <v>347</v>
      </c>
      <c r="C5749" t="s">
        <v>347</v>
      </c>
      <c r="D5749" t="s">
        <v>347</v>
      </c>
      <c r="E5749" t="s">
        <v>154</v>
      </c>
      <c r="F5749" t="s">
        <v>155</v>
      </c>
      <c r="G5749" s="105">
        <v>8</v>
      </c>
      <c r="H5749" t="s">
        <v>354</v>
      </c>
      <c r="I5749" t="s">
        <v>386</v>
      </c>
      <c r="J5749" t="s">
        <v>86</v>
      </c>
      <c r="K5749" s="105">
        <v>15</v>
      </c>
      <c r="L5749" s="106">
        <v>2.2690000012516979E-2</v>
      </c>
      <c r="N5749" s="105">
        <v>417</v>
      </c>
      <c r="O5749" s="106">
        <v>1.8139999359846119E-2</v>
      </c>
      <c r="Q5749" s="105">
        <v>5972</v>
      </c>
      <c r="R5749" s="106">
        <v>2.6259999722242359E-2</v>
      </c>
      <c r="S5749" s="107"/>
    </row>
    <row r="5750" spans="1:19" x14ac:dyDescent="0.25">
      <c r="A5750" t="s">
        <v>331</v>
      </c>
      <c r="B5750" t="s">
        <v>347</v>
      </c>
      <c r="C5750" t="s">
        <v>347</v>
      </c>
      <c r="D5750" t="s">
        <v>347</v>
      </c>
      <c r="E5750" t="s">
        <v>154</v>
      </c>
      <c r="F5750" t="s">
        <v>155</v>
      </c>
      <c r="G5750" s="105">
        <v>8</v>
      </c>
      <c r="H5750" t="s">
        <v>354</v>
      </c>
      <c r="I5750" t="s">
        <v>386</v>
      </c>
      <c r="J5750" t="s">
        <v>84</v>
      </c>
      <c r="K5750" s="105">
        <v>584</v>
      </c>
      <c r="L5750" s="106">
        <v>0.88350999355316162</v>
      </c>
      <c r="M5750" s="106">
        <v>0.90402001142501831</v>
      </c>
      <c r="N5750" s="105">
        <v>19573</v>
      </c>
      <c r="O5750" s="106">
        <v>0.85144001245498657</v>
      </c>
      <c r="P5750" s="106">
        <v>0.86716997623443604</v>
      </c>
      <c r="Q5750" s="105">
        <v>194064</v>
      </c>
      <c r="R5750" s="106">
        <v>0.85317999124526978</v>
      </c>
      <c r="S5750" s="107">
        <v>0.87619000673294067</v>
      </c>
    </row>
    <row r="5751" spans="1:19" x14ac:dyDescent="0.25">
      <c r="A5751" t="s">
        <v>331</v>
      </c>
      <c r="B5751" t="s">
        <v>347</v>
      </c>
      <c r="C5751" t="s">
        <v>347</v>
      </c>
      <c r="D5751" t="s">
        <v>347</v>
      </c>
      <c r="E5751" t="s">
        <v>154</v>
      </c>
      <c r="F5751" t="s">
        <v>155</v>
      </c>
      <c r="G5751" s="105">
        <v>8</v>
      </c>
      <c r="H5751" t="s">
        <v>354</v>
      </c>
      <c r="I5751" t="s">
        <v>419</v>
      </c>
      <c r="J5751" t="s">
        <v>390</v>
      </c>
      <c r="K5751" s="105">
        <v>16</v>
      </c>
      <c r="L5751" s="106">
        <v>2.4210000410675999E-2</v>
      </c>
      <c r="N5751" s="105">
        <v>5782</v>
      </c>
      <c r="O5751" s="106">
        <v>0.25152000784873962</v>
      </c>
      <c r="Q5751" s="105">
        <v>51290</v>
      </c>
      <c r="R5751" s="106">
        <v>0.22549000382423401</v>
      </c>
      <c r="S5751" s="107"/>
    </row>
    <row r="5752" spans="1:19" x14ac:dyDescent="0.25">
      <c r="A5752" t="s">
        <v>331</v>
      </c>
      <c r="B5752" t="s">
        <v>347</v>
      </c>
      <c r="C5752" t="s">
        <v>347</v>
      </c>
      <c r="D5752" t="s">
        <v>347</v>
      </c>
      <c r="E5752" t="s">
        <v>154</v>
      </c>
      <c r="F5752" t="s">
        <v>155</v>
      </c>
      <c r="G5752" s="105">
        <v>8</v>
      </c>
      <c r="H5752" t="s">
        <v>354</v>
      </c>
      <c r="I5752" t="s">
        <v>419</v>
      </c>
      <c r="J5752" t="s">
        <v>391</v>
      </c>
      <c r="K5752" s="105">
        <v>74</v>
      </c>
      <c r="L5752" s="106">
        <v>0.1119500026106834</v>
      </c>
      <c r="M5752" s="106">
        <v>0.1147300004959106</v>
      </c>
      <c r="N5752" s="105">
        <v>2772</v>
      </c>
      <c r="O5752" s="106">
        <v>0.1205800026655197</v>
      </c>
      <c r="P5752" s="106">
        <v>0.16110999882221219</v>
      </c>
      <c r="Q5752" s="105">
        <v>26007</v>
      </c>
      <c r="R5752" s="106">
        <v>0.11433999985456469</v>
      </c>
      <c r="S5752" s="107">
        <v>0.1476300060749054</v>
      </c>
    </row>
    <row r="5753" spans="1:19" x14ac:dyDescent="0.25">
      <c r="A5753" t="s">
        <v>331</v>
      </c>
      <c r="B5753" t="s">
        <v>347</v>
      </c>
      <c r="C5753" t="s">
        <v>347</v>
      </c>
      <c r="D5753" t="s">
        <v>347</v>
      </c>
      <c r="E5753" t="s">
        <v>154</v>
      </c>
      <c r="F5753" t="s">
        <v>155</v>
      </c>
      <c r="G5753" s="105">
        <v>8</v>
      </c>
      <c r="H5753" t="s">
        <v>354</v>
      </c>
      <c r="I5753" t="s">
        <v>419</v>
      </c>
      <c r="J5753" t="s">
        <v>392</v>
      </c>
      <c r="K5753" s="105">
        <v>202</v>
      </c>
      <c r="L5753" s="106">
        <v>0.30559998750686651</v>
      </c>
      <c r="M5753" s="106">
        <v>0.31317999958991999</v>
      </c>
      <c r="N5753" s="105">
        <v>6619</v>
      </c>
      <c r="O5753" s="106">
        <v>0.28793001174926758</v>
      </c>
      <c r="P5753" s="106">
        <v>0.38468998670577997</v>
      </c>
      <c r="Q5753" s="105">
        <v>69347</v>
      </c>
      <c r="R5753" s="106">
        <v>0.30487999320030212</v>
      </c>
      <c r="S5753" s="107">
        <v>0.39364001154899603</v>
      </c>
    </row>
    <row r="5754" spans="1:19" x14ac:dyDescent="0.25">
      <c r="A5754" t="s">
        <v>331</v>
      </c>
      <c r="B5754" t="s">
        <v>347</v>
      </c>
      <c r="C5754" t="s">
        <v>347</v>
      </c>
      <c r="D5754" t="s">
        <v>347</v>
      </c>
      <c r="E5754" t="s">
        <v>154</v>
      </c>
      <c r="F5754" t="s">
        <v>155</v>
      </c>
      <c r="G5754" s="105">
        <v>8</v>
      </c>
      <c r="H5754" t="s">
        <v>354</v>
      </c>
      <c r="I5754" t="s">
        <v>419</v>
      </c>
      <c r="J5754" t="s">
        <v>393</v>
      </c>
      <c r="K5754" s="105">
        <v>314</v>
      </c>
      <c r="L5754" s="106">
        <v>0.47503998875617981</v>
      </c>
      <c r="M5754" s="106">
        <v>0.48682001233100891</v>
      </c>
      <c r="N5754" s="105">
        <v>6459</v>
      </c>
      <c r="O5754" s="106">
        <v>0.2809700071811676</v>
      </c>
      <c r="P5754" s="106">
        <v>0.37538999319076538</v>
      </c>
      <c r="Q5754" s="105">
        <v>66079</v>
      </c>
      <c r="R5754" s="106">
        <v>0.29050999879837042</v>
      </c>
      <c r="S5754" s="107">
        <v>0.37509000301361078</v>
      </c>
    </row>
    <row r="5755" spans="1:19" x14ac:dyDescent="0.25">
      <c r="A5755" t="s">
        <v>331</v>
      </c>
      <c r="B5755" t="s">
        <v>347</v>
      </c>
      <c r="C5755" t="s">
        <v>347</v>
      </c>
      <c r="D5755" t="s">
        <v>347</v>
      </c>
      <c r="E5755" t="s">
        <v>154</v>
      </c>
      <c r="F5755" t="s">
        <v>155</v>
      </c>
      <c r="G5755" s="105">
        <v>8</v>
      </c>
      <c r="H5755" t="s">
        <v>354</v>
      </c>
      <c r="I5755" t="s">
        <v>419</v>
      </c>
      <c r="J5755" t="s">
        <v>394</v>
      </c>
      <c r="K5755" s="105">
        <v>55</v>
      </c>
      <c r="L5755" s="106">
        <v>8.3209998905658722E-2</v>
      </c>
      <c r="M5755" s="106">
        <v>8.5270002484321594E-2</v>
      </c>
      <c r="N5755" s="105">
        <v>1356</v>
      </c>
      <c r="O5755" s="106">
        <v>5.8990001678466797E-2</v>
      </c>
      <c r="P5755" s="106">
        <v>7.880999892950058E-2</v>
      </c>
      <c r="Q5755" s="105">
        <v>14736</v>
      </c>
      <c r="R5755" s="106">
        <v>6.4790003001689911E-2</v>
      </c>
      <c r="S5755" s="107">
        <v>8.3650000393390656E-2</v>
      </c>
    </row>
    <row r="5756" spans="1:19" x14ac:dyDescent="0.25">
      <c r="A5756" t="s">
        <v>331</v>
      </c>
      <c r="B5756" t="s">
        <v>347</v>
      </c>
      <c r="C5756" t="s">
        <v>347</v>
      </c>
      <c r="D5756" t="s">
        <v>347</v>
      </c>
      <c r="E5756" t="s">
        <v>154</v>
      </c>
      <c r="F5756" t="s">
        <v>155</v>
      </c>
      <c r="G5756" s="105">
        <v>8</v>
      </c>
      <c r="H5756" t="s">
        <v>354</v>
      </c>
      <c r="I5756" t="s">
        <v>439</v>
      </c>
      <c r="J5756" t="s">
        <v>440</v>
      </c>
      <c r="K5756" s="105">
        <v>16</v>
      </c>
      <c r="L5756" s="106">
        <v>2.4210000410675999E-2</v>
      </c>
      <c r="N5756" s="105">
        <v>5782</v>
      </c>
      <c r="O5756" s="106">
        <v>0.25152000784873962</v>
      </c>
      <c r="Q5756" s="105">
        <v>51290</v>
      </c>
      <c r="R5756" s="106">
        <v>0.22549000382423401</v>
      </c>
      <c r="S5756" s="107"/>
    </row>
    <row r="5757" spans="1:19" x14ac:dyDescent="0.25">
      <c r="A5757" t="s">
        <v>331</v>
      </c>
      <c r="B5757" t="s">
        <v>347</v>
      </c>
      <c r="C5757" t="s">
        <v>347</v>
      </c>
      <c r="D5757" t="s">
        <v>347</v>
      </c>
      <c r="E5757" t="s">
        <v>154</v>
      </c>
      <c r="F5757" t="s">
        <v>155</v>
      </c>
      <c r="G5757" s="105">
        <v>8</v>
      </c>
      <c r="H5757" t="s">
        <v>354</v>
      </c>
      <c r="I5757" t="s">
        <v>439</v>
      </c>
      <c r="J5757" t="s">
        <v>442</v>
      </c>
      <c r="K5757" s="105">
        <v>645</v>
      </c>
      <c r="L5757" s="106">
        <v>0.97579002380371094</v>
      </c>
      <c r="M5757" s="106">
        <v>1</v>
      </c>
      <c r="N5757" s="105">
        <v>17206</v>
      </c>
      <c r="O5757" s="106">
        <v>0.74848002195358276</v>
      </c>
      <c r="P5757" s="106">
        <v>1</v>
      </c>
      <c r="Q5757" s="105">
        <v>176169</v>
      </c>
      <c r="R5757" s="106">
        <v>0.77451002597808838</v>
      </c>
      <c r="S5757" s="107">
        <v>1</v>
      </c>
    </row>
    <row r="5758" spans="1:19" x14ac:dyDescent="0.25">
      <c r="A5758" t="s">
        <v>331</v>
      </c>
      <c r="B5758" t="s">
        <v>347</v>
      </c>
      <c r="C5758" t="s">
        <v>347</v>
      </c>
      <c r="D5758" t="s">
        <v>347</v>
      </c>
      <c r="E5758" t="s">
        <v>154</v>
      </c>
      <c r="F5758" t="s">
        <v>155</v>
      </c>
      <c r="G5758">
        <v>8</v>
      </c>
      <c r="H5758" t="s">
        <v>354</v>
      </c>
      <c r="I5758" t="s">
        <v>395</v>
      </c>
      <c r="J5758" t="s">
        <v>396</v>
      </c>
      <c r="K5758">
        <v>652</v>
      </c>
      <c r="L5758" s="106">
        <v>0.98637998104095459</v>
      </c>
      <c r="N5758">
        <v>22803</v>
      </c>
      <c r="O5758" s="106">
        <v>0.99194997549057007</v>
      </c>
      <c r="Q5758">
        <v>225832</v>
      </c>
      <c r="R5758" s="106">
        <v>0.99285000562667847</v>
      </c>
    </row>
    <row r="5759" spans="1:19" x14ac:dyDescent="0.25">
      <c r="A5759" t="s">
        <v>331</v>
      </c>
      <c r="B5759" t="s">
        <v>347</v>
      </c>
      <c r="C5759" t="s">
        <v>347</v>
      </c>
      <c r="D5759" t="s">
        <v>347</v>
      </c>
      <c r="E5759" t="s">
        <v>154</v>
      </c>
      <c r="F5759" t="s">
        <v>155</v>
      </c>
      <c r="G5759">
        <v>8</v>
      </c>
      <c r="H5759" t="s">
        <v>354</v>
      </c>
      <c r="I5759" t="s">
        <v>395</v>
      </c>
      <c r="J5759" t="s">
        <v>397</v>
      </c>
      <c r="K5759">
        <v>9</v>
      </c>
      <c r="L5759" s="106">
        <v>1.362000033259392E-2</v>
      </c>
      <c r="N5759">
        <v>185</v>
      </c>
      <c r="O5759" s="106">
        <v>8.0500002950429916E-3</v>
      </c>
      <c r="Q5759">
        <v>1627</v>
      </c>
      <c r="R5759" s="106">
        <v>7.1499999612569809E-3</v>
      </c>
    </row>
    <row r="5760" spans="1:19" x14ac:dyDescent="0.25">
      <c r="A5760" t="s">
        <v>331</v>
      </c>
      <c r="B5760" t="s">
        <v>347</v>
      </c>
      <c r="C5760" t="s">
        <v>347</v>
      </c>
      <c r="D5760" t="s">
        <v>347</v>
      </c>
      <c r="E5760" t="s">
        <v>154</v>
      </c>
      <c r="F5760" t="s">
        <v>155</v>
      </c>
      <c r="G5760" s="105">
        <v>8</v>
      </c>
      <c r="H5760" t="s">
        <v>354</v>
      </c>
      <c r="I5760" t="s">
        <v>398</v>
      </c>
      <c r="J5760" t="s">
        <v>399</v>
      </c>
      <c r="K5760" s="105">
        <v>87</v>
      </c>
      <c r="L5760" s="106">
        <v>0.13162000477314001</v>
      </c>
      <c r="N5760" s="105">
        <v>4954</v>
      </c>
      <c r="O5760" s="106">
        <v>0.21549999713897711</v>
      </c>
      <c r="Q5760" s="105">
        <v>32785</v>
      </c>
      <c r="R5760" s="106">
        <v>0.14414000511169431</v>
      </c>
      <c r="S5760" s="107"/>
    </row>
    <row r="5761" spans="1:19" x14ac:dyDescent="0.25">
      <c r="A5761" t="s">
        <v>331</v>
      </c>
      <c r="B5761" t="s">
        <v>347</v>
      </c>
      <c r="C5761" t="s">
        <v>347</v>
      </c>
      <c r="D5761" t="s">
        <v>347</v>
      </c>
      <c r="E5761" t="s">
        <v>154</v>
      </c>
      <c r="F5761" t="s">
        <v>155</v>
      </c>
      <c r="G5761">
        <v>8</v>
      </c>
      <c r="H5761" t="s">
        <v>354</v>
      </c>
      <c r="I5761" t="s">
        <v>398</v>
      </c>
      <c r="J5761" t="s">
        <v>41</v>
      </c>
      <c r="K5761">
        <v>155</v>
      </c>
      <c r="L5761" s="106">
        <v>0.23449000716209409</v>
      </c>
      <c r="N5761">
        <v>4173</v>
      </c>
      <c r="O5761" s="106">
        <v>0.1815299987792969</v>
      </c>
      <c r="Q5761">
        <v>40324</v>
      </c>
      <c r="R5761" s="106">
        <v>0.177279993891716</v>
      </c>
    </row>
    <row r="5762" spans="1:19" x14ac:dyDescent="0.25">
      <c r="A5762" t="s">
        <v>331</v>
      </c>
      <c r="B5762" t="s">
        <v>347</v>
      </c>
      <c r="C5762" t="s">
        <v>347</v>
      </c>
      <c r="D5762" t="s">
        <v>347</v>
      </c>
      <c r="E5762" t="s">
        <v>154</v>
      </c>
      <c r="F5762" t="s">
        <v>155</v>
      </c>
      <c r="G5762" s="105">
        <v>8</v>
      </c>
      <c r="H5762" t="s">
        <v>354</v>
      </c>
      <c r="I5762" t="s">
        <v>398</v>
      </c>
      <c r="J5762" t="s">
        <v>40</v>
      </c>
      <c r="K5762" s="105">
        <v>157</v>
      </c>
      <c r="L5762" s="106">
        <v>0.2375199943780899</v>
      </c>
      <c r="N5762" s="105">
        <v>4925</v>
      </c>
      <c r="O5762" s="106">
        <v>0.2142399996519089</v>
      </c>
      <c r="Q5762" s="105">
        <v>47952</v>
      </c>
      <c r="R5762" s="106">
        <v>0.21082000434398651</v>
      </c>
      <c r="S5762" s="107"/>
    </row>
    <row r="5763" spans="1:19" x14ac:dyDescent="0.25">
      <c r="A5763" t="s">
        <v>331</v>
      </c>
      <c r="B5763" t="s">
        <v>347</v>
      </c>
      <c r="C5763" t="s">
        <v>347</v>
      </c>
      <c r="D5763" t="s">
        <v>347</v>
      </c>
      <c r="E5763" t="s">
        <v>154</v>
      </c>
      <c r="F5763" t="s">
        <v>155</v>
      </c>
      <c r="G5763" s="105">
        <v>8</v>
      </c>
      <c r="H5763" t="s">
        <v>354</v>
      </c>
      <c r="I5763" t="s">
        <v>398</v>
      </c>
      <c r="J5763" t="s">
        <v>39</v>
      </c>
      <c r="K5763" s="105">
        <v>152</v>
      </c>
      <c r="L5763" s="106">
        <v>0.22994999587535861</v>
      </c>
      <c r="N5763" s="105">
        <v>4864</v>
      </c>
      <c r="O5763" s="106">
        <v>0.2115900069475174</v>
      </c>
      <c r="Q5763" s="105">
        <v>51770</v>
      </c>
      <c r="R5763" s="106">
        <v>0.22759999334812159</v>
      </c>
      <c r="S5763" s="107"/>
    </row>
    <row r="5764" spans="1:19" x14ac:dyDescent="0.25">
      <c r="A5764" t="s">
        <v>331</v>
      </c>
      <c r="B5764" t="s">
        <v>347</v>
      </c>
      <c r="C5764" t="s">
        <v>347</v>
      </c>
      <c r="D5764" t="s">
        <v>347</v>
      </c>
      <c r="E5764" t="s">
        <v>154</v>
      </c>
      <c r="F5764" t="s">
        <v>155</v>
      </c>
      <c r="G5764" s="105">
        <v>8</v>
      </c>
      <c r="H5764" t="s">
        <v>354</v>
      </c>
      <c r="I5764" t="s">
        <v>398</v>
      </c>
      <c r="J5764" t="s">
        <v>400</v>
      </c>
      <c r="K5764" s="105">
        <v>110</v>
      </c>
      <c r="L5764" s="106">
        <v>0.1664099991321564</v>
      </c>
      <c r="N5764" s="105">
        <v>4072</v>
      </c>
      <c r="O5764" s="106">
        <v>0.1771399974822998</v>
      </c>
      <c r="Q5764" s="105">
        <v>54628</v>
      </c>
      <c r="R5764" s="106">
        <v>0.24017000198364261</v>
      </c>
      <c r="S5764" s="107"/>
    </row>
    <row r="5765" spans="1:19" x14ac:dyDescent="0.25">
      <c r="A5765" t="s">
        <v>331</v>
      </c>
      <c r="B5765" t="s">
        <v>347</v>
      </c>
      <c r="C5765" t="s">
        <v>347</v>
      </c>
      <c r="D5765" t="s">
        <v>347</v>
      </c>
      <c r="E5765" t="s">
        <v>154</v>
      </c>
      <c r="F5765" t="s">
        <v>155</v>
      </c>
      <c r="G5765" s="105">
        <v>8</v>
      </c>
      <c r="H5765" t="s">
        <v>354</v>
      </c>
      <c r="I5765" t="s">
        <v>422</v>
      </c>
      <c r="J5765" t="s">
        <v>429</v>
      </c>
      <c r="K5765" s="105">
        <v>19</v>
      </c>
      <c r="L5765" s="106">
        <v>2.8739999979734421E-2</v>
      </c>
      <c r="N5765" s="105">
        <v>6617</v>
      </c>
      <c r="O5765" s="106">
        <v>0.28784999251365662</v>
      </c>
      <c r="Q5765" s="105">
        <v>80101</v>
      </c>
      <c r="R5765" s="106">
        <v>0.3521600067615509</v>
      </c>
      <c r="S5765" s="107"/>
    </row>
    <row r="5766" spans="1:19" x14ac:dyDescent="0.25">
      <c r="A5766" t="s">
        <v>331</v>
      </c>
      <c r="B5766" t="s">
        <v>347</v>
      </c>
      <c r="C5766" t="s">
        <v>347</v>
      </c>
      <c r="D5766" t="s">
        <v>347</v>
      </c>
      <c r="E5766" t="s">
        <v>154</v>
      </c>
      <c r="F5766" t="s">
        <v>155</v>
      </c>
      <c r="G5766" s="105">
        <v>8</v>
      </c>
      <c r="H5766" t="s">
        <v>354</v>
      </c>
      <c r="I5766" t="s">
        <v>422</v>
      </c>
      <c r="J5766" t="s">
        <v>423</v>
      </c>
      <c r="K5766" s="105">
        <v>504</v>
      </c>
      <c r="L5766" s="106">
        <v>0.76248002052307129</v>
      </c>
      <c r="M5766" s="106">
        <v>0.78504997491836548</v>
      </c>
      <c r="N5766" s="105">
        <v>13037</v>
      </c>
      <c r="O5766" s="106">
        <v>0.5671200156211853</v>
      </c>
      <c r="P5766" s="106">
        <v>0.79635000228881836</v>
      </c>
      <c r="Q5766" s="105">
        <v>119646</v>
      </c>
      <c r="R5766" s="106">
        <v>0.52600997686386108</v>
      </c>
      <c r="S5766" s="107">
        <v>0.81194001436233521</v>
      </c>
    </row>
    <row r="5767" spans="1:19" x14ac:dyDescent="0.25">
      <c r="A5767" t="s">
        <v>331</v>
      </c>
      <c r="B5767" t="s">
        <v>347</v>
      </c>
      <c r="C5767" t="s">
        <v>347</v>
      </c>
      <c r="D5767" t="s">
        <v>347</v>
      </c>
      <c r="E5767" t="s">
        <v>154</v>
      </c>
      <c r="F5767" t="s">
        <v>155</v>
      </c>
      <c r="G5767" s="105">
        <v>8</v>
      </c>
      <c r="H5767" t="s">
        <v>354</v>
      </c>
      <c r="I5767" t="s">
        <v>422</v>
      </c>
      <c r="J5767" t="s">
        <v>424</v>
      </c>
      <c r="K5767" s="105">
        <v>78</v>
      </c>
      <c r="L5767" s="106">
        <v>0.1180000007152557</v>
      </c>
      <c r="M5767" s="106">
        <v>0.1215000003576279</v>
      </c>
      <c r="N5767" s="105">
        <v>2019</v>
      </c>
      <c r="O5767" s="106">
        <v>8.7829999625682831E-2</v>
      </c>
      <c r="P5767" s="106">
        <v>0.12332999706268311</v>
      </c>
      <c r="Q5767" s="105">
        <v>17180</v>
      </c>
      <c r="R5767" s="106">
        <v>7.5530000030994415E-2</v>
      </c>
      <c r="S5767" s="107">
        <v>0.11659000068902969</v>
      </c>
    </row>
    <row r="5768" spans="1:19" x14ac:dyDescent="0.25">
      <c r="A5768" t="s">
        <v>331</v>
      </c>
      <c r="B5768" t="s">
        <v>347</v>
      </c>
      <c r="C5768" t="s">
        <v>347</v>
      </c>
      <c r="D5768" t="s">
        <v>347</v>
      </c>
      <c r="E5768" t="s">
        <v>154</v>
      </c>
      <c r="F5768" t="s">
        <v>155</v>
      </c>
      <c r="G5768" s="105">
        <v>8</v>
      </c>
      <c r="H5768" t="s">
        <v>354</v>
      </c>
      <c r="I5768" t="s">
        <v>422</v>
      </c>
      <c r="J5768" t="s">
        <v>425</v>
      </c>
      <c r="K5768" s="105">
        <v>25</v>
      </c>
      <c r="L5768" s="106">
        <v>3.7820000201463699E-2</v>
      </c>
      <c r="M5768" s="106">
        <v>3.8940001279115677E-2</v>
      </c>
      <c r="N5768" s="105">
        <v>771</v>
      </c>
      <c r="O5768" s="106">
        <v>3.3539999276399612E-2</v>
      </c>
      <c r="P5768" s="106">
        <v>4.7100000083446503E-2</v>
      </c>
      <c r="Q5768" s="105">
        <v>6082</v>
      </c>
      <c r="R5768" s="106">
        <v>2.6739999651908871E-2</v>
      </c>
      <c r="S5768" s="107">
        <v>4.1269998997449868E-2</v>
      </c>
    </row>
    <row r="5769" spans="1:19" x14ac:dyDescent="0.25">
      <c r="A5769" t="s">
        <v>331</v>
      </c>
      <c r="B5769" t="s">
        <v>347</v>
      </c>
      <c r="C5769" t="s">
        <v>347</v>
      </c>
      <c r="D5769" t="s">
        <v>347</v>
      </c>
      <c r="E5769" t="s">
        <v>154</v>
      </c>
      <c r="F5769" t="s">
        <v>155</v>
      </c>
      <c r="G5769" s="105">
        <v>8</v>
      </c>
      <c r="H5769" t="s">
        <v>354</v>
      </c>
      <c r="I5769" t="s">
        <v>422</v>
      </c>
      <c r="J5769" t="s">
        <v>426</v>
      </c>
      <c r="K5769" s="105">
        <v>33</v>
      </c>
      <c r="L5769" s="106">
        <v>4.992000013589859E-2</v>
      </c>
      <c r="M5769" s="106">
        <v>5.1399998366832733E-2</v>
      </c>
      <c r="N5769" s="105">
        <v>464</v>
      </c>
      <c r="O5769" s="106">
        <v>2.01799999922514E-2</v>
      </c>
      <c r="P5769" s="106">
        <v>2.8340000659227371E-2</v>
      </c>
      <c r="Q5769" s="105">
        <v>3672</v>
      </c>
      <c r="R5769" s="106">
        <v>1.6140000894665722E-2</v>
      </c>
      <c r="S5769" s="107">
        <v>2.491999976336956E-2</v>
      </c>
    </row>
    <row r="5770" spans="1:19" x14ac:dyDescent="0.25">
      <c r="A5770" t="s">
        <v>331</v>
      </c>
      <c r="B5770" t="s">
        <v>347</v>
      </c>
      <c r="C5770" t="s">
        <v>347</v>
      </c>
      <c r="D5770" t="s">
        <v>347</v>
      </c>
      <c r="E5770" t="s">
        <v>154</v>
      </c>
      <c r="F5770" t="s">
        <v>155</v>
      </c>
      <c r="G5770" s="105">
        <v>8</v>
      </c>
      <c r="H5770" t="s">
        <v>354</v>
      </c>
      <c r="I5770" t="s">
        <v>422</v>
      </c>
      <c r="J5770" t="s">
        <v>427</v>
      </c>
      <c r="K5770" s="105">
        <v>2</v>
      </c>
      <c r="L5770" s="106">
        <v>3.03000002168119E-3</v>
      </c>
      <c r="M5770" s="106">
        <v>3.1200000084936619E-3</v>
      </c>
      <c r="N5770" s="105">
        <v>80</v>
      </c>
      <c r="O5770" s="106">
        <v>3.4799999557435508E-3</v>
      </c>
      <c r="P5770" s="106">
        <v>4.889999981969595E-3</v>
      </c>
      <c r="Q5770" s="105">
        <v>766</v>
      </c>
      <c r="R5770" s="106">
        <v>3.3700000494718552E-3</v>
      </c>
      <c r="S5770" s="107">
        <v>5.2000000141561031E-3</v>
      </c>
    </row>
    <row r="5771" spans="1:19" x14ac:dyDescent="0.25">
      <c r="A5771" t="s">
        <v>331</v>
      </c>
      <c r="B5771" t="s">
        <v>347</v>
      </c>
      <c r="C5771" t="s">
        <v>347</v>
      </c>
      <c r="D5771" t="s">
        <v>347</v>
      </c>
      <c r="E5771" t="s">
        <v>154</v>
      </c>
      <c r="F5771" t="s">
        <v>155</v>
      </c>
      <c r="G5771" s="105">
        <v>8</v>
      </c>
      <c r="H5771" t="s">
        <v>354</v>
      </c>
      <c r="I5771" t="s">
        <v>422</v>
      </c>
      <c r="J5771" t="s">
        <v>428</v>
      </c>
      <c r="K5771" s="105">
        <v>0</v>
      </c>
      <c r="L5771" s="106">
        <v>0</v>
      </c>
      <c r="M5771" s="106">
        <v>0</v>
      </c>
      <c r="N5771" s="105">
        <v>0</v>
      </c>
      <c r="O5771" s="106">
        <v>0</v>
      </c>
      <c r="P5771" s="106">
        <v>0</v>
      </c>
      <c r="Q5771" s="105">
        <v>12</v>
      </c>
      <c r="R5771" s="106">
        <v>4.9999998736893758E-5</v>
      </c>
      <c r="S5771" s="107">
        <v>7.9999997979030013E-5</v>
      </c>
    </row>
    <row r="5772" spans="1:19" x14ac:dyDescent="0.25">
      <c r="A5772" t="s">
        <v>331</v>
      </c>
      <c r="B5772" t="s">
        <v>347</v>
      </c>
      <c r="C5772" t="s">
        <v>347</v>
      </c>
      <c r="D5772" t="s">
        <v>347</v>
      </c>
      <c r="E5772" t="s">
        <v>154</v>
      </c>
      <c r="F5772" t="s">
        <v>155</v>
      </c>
      <c r="G5772" s="105">
        <v>8</v>
      </c>
      <c r="H5772" t="s">
        <v>354</v>
      </c>
      <c r="I5772" t="s">
        <v>430</v>
      </c>
      <c r="J5772" t="s">
        <v>434</v>
      </c>
      <c r="K5772" s="105">
        <v>17</v>
      </c>
      <c r="L5772" s="106">
        <v>2.5720000267028809E-2</v>
      </c>
      <c r="M5772" s="106">
        <v>2.583999931812286E-2</v>
      </c>
      <c r="N5772" s="105">
        <v>521</v>
      </c>
      <c r="O5772" s="106">
        <v>2.2660000249743462E-2</v>
      </c>
      <c r="P5772" s="106">
        <v>2.3010000586509701E-2</v>
      </c>
      <c r="Q5772" s="105">
        <v>4987</v>
      </c>
      <c r="R5772" s="106">
        <v>2.1919999271631241E-2</v>
      </c>
      <c r="S5772" s="107">
        <v>2.2490000352263451E-2</v>
      </c>
    </row>
    <row r="5773" spans="1:19" x14ac:dyDescent="0.25">
      <c r="A5773" t="s">
        <v>331</v>
      </c>
      <c r="B5773" t="s">
        <v>347</v>
      </c>
      <c r="C5773" t="s">
        <v>347</v>
      </c>
      <c r="D5773" t="s">
        <v>347</v>
      </c>
      <c r="E5773" t="s">
        <v>154</v>
      </c>
      <c r="F5773" t="s">
        <v>155</v>
      </c>
      <c r="G5773">
        <v>8</v>
      </c>
      <c r="H5773" t="s">
        <v>354</v>
      </c>
      <c r="I5773" t="s">
        <v>430</v>
      </c>
      <c r="J5773" t="s">
        <v>432</v>
      </c>
      <c r="K5773">
        <v>36</v>
      </c>
      <c r="L5773" s="106">
        <v>5.4460000246763229E-2</v>
      </c>
      <c r="M5773" s="106">
        <v>5.471000075340271E-2</v>
      </c>
      <c r="N5773">
        <v>1739</v>
      </c>
      <c r="O5773" s="106">
        <v>7.564999908208847E-2</v>
      </c>
      <c r="P5773" s="106">
        <v>7.6789997518062592E-2</v>
      </c>
      <c r="Q5773">
        <v>18498</v>
      </c>
      <c r="R5773" s="106">
        <v>8.1320002675056458E-2</v>
      </c>
      <c r="S5773" s="106">
        <v>8.343999832868576E-2</v>
      </c>
    </row>
    <row r="5774" spans="1:19" x14ac:dyDescent="0.25">
      <c r="A5774" t="s">
        <v>331</v>
      </c>
      <c r="B5774" t="s">
        <v>347</v>
      </c>
      <c r="C5774" t="s">
        <v>347</v>
      </c>
      <c r="D5774" t="s">
        <v>347</v>
      </c>
      <c r="E5774" t="s">
        <v>154</v>
      </c>
      <c r="F5774" t="s">
        <v>155</v>
      </c>
      <c r="G5774" s="105">
        <v>8</v>
      </c>
      <c r="H5774" t="s">
        <v>354</v>
      </c>
      <c r="I5774" t="s">
        <v>430</v>
      </c>
      <c r="J5774" t="s">
        <v>435</v>
      </c>
      <c r="K5774" s="105">
        <v>0</v>
      </c>
      <c r="L5774" s="106">
        <v>0</v>
      </c>
      <c r="M5774" s="106">
        <v>0</v>
      </c>
      <c r="N5774" s="105">
        <v>7</v>
      </c>
      <c r="O5774" s="106">
        <v>3.0000001424923539E-4</v>
      </c>
      <c r="P5774" s="106">
        <v>3.1000000308267772E-4</v>
      </c>
      <c r="Q5774" s="105">
        <v>391</v>
      </c>
      <c r="R5774" s="106">
        <v>1.7199999419972301E-3</v>
      </c>
      <c r="S5774" s="107">
        <v>1.760000013746321E-3</v>
      </c>
    </row>
    <row r="5775" spans="1:19" x14ac:dyDescent="0.25">
      <c r="A5775" t="s">
        <v>331</v>
      </c>
      <c r="B5775" t="s">
        <v>347</v>
      </c>
      <c r="C5775" t="s">
        <v>347</v>
      </c>
      <c r="D5775" t="s">
        <v>347</v>
      </c>
      <c r="E5775" t="s">
        <v>154</v>
      </c>
      <c r="F5775" t="s">
        <v>155</v>
      </c>
      <c r="G5775">
        <v>8</v>
      </c>
      <c r="H5775" t="s">
        <v>354</v>
      </c>
      <c r="I5775" t="s">
        <v>430</v>
      </c>
      <c r="J5775" t="s">
        <v>436</v>
      </c>
      <c r="K5775">
        <v>18</v>
      </c>
      <c r="L5775" s="106">
        <v>2.7230000123381611E-2</v>
      </c>
      <c r="M5775" s="106">
        <v>2.7359999716281891E-2</v>
      </c>
      <c r="N5775">
        <v>1079</v>
      </c>
      <c r="O5775" s="106">
        <v>4.6939998865127557E-2</v>
      </c>
      <c r="P5775" s="106">
        <v>4.7649998217821121E-2</v>
      </c>
      <c r="Q5775">
        <v>6784</v>
      </c>
      <c r="R5775" s="106">
        <v>2.9829999431967739E-2</v>
      </c>
      <c r="S5775" s="106">
        <v>3.060000017285347E-2</v>
      </c>
    </row>
    <row r="5776" spans="1:19" x14ac:dyDescent="0.25">
      <c r="A5776" t="s">
        <v>331</v>
      </c>
      <c r="B5776" t="s">
        <v>347</v>
      </c>
      <c r="C5776" t="s">
        <v>347</v>
      </c>
      <c r="D5776" t="s">
        <v>347</v>
      </c>
      <c r="E5776" t="s">
        <v>154</v>
      </c>
      <c r="F5776" t="s">
        <v>155</v>
      </c>
      <c r="G5776">
        <v>8</v>
      </c>
      <c r="H5776" t="s">
        <v>354</v>
      </c>
      <c r="I5776" t="s">
        <v>430</v>
      </c>
      <c r="J5776" t="s">
        <v>431</v>
      </c>
      <c r="K5776">
        <v>196</v>
      </c>
      <c r="L5776" s="106">
        <v>0.29651999473571777</v>
      </c>
      <c r="M5776" s="106">
        <v>0.29787001013755798</v>
      </c>
      <c r="N5776">
        <v>7736</v>
      </c>
      <c r="O5776" s="106">
        <v>0.3365199863910675</v>
      </c>
      <c r="P5776" s="106">
        <v>0.34161001443862921</v>
      </c>
      <c r="Q5776">
        <v>77035</v>
      </c>
      <c r="R5776" s="106">
        <v>0.33867999911308289</v>
      </c>
      <c r="S5776" s="106">
        <v>0.3474699854850769</v>
      </c>
    </row>
    <row r="5777" spans="1:19" x14ac:dyDescent="0.25">
      <c r="A5777" t="s">
        <v>331</v>
      </c>
      <c r="B5777" t="s">
        <v>347</v>
      </c>
      <c r="C5777" t="s">
        <v>347</v>
      </c>
      <c r="D5777" t="s">
        <v>347</v>
      </c>
      <c r="E5777" t="s">
        <v>154</v>
      </c>
      <c r="F5777" t="s">
        <v>155</v>
      </c>
      <c r="G5777">
        <v>8</v>
      </c>
      <c r="H5777" t="s">
        <v>354</v>
      </c>
      <c r="I5777" t="s">
        <v>430</v>
      </c>
      <c r="J5777" t="s">
        <v>502</v>
      </c>
      <c r="K5777">
        <v>391</v>
      </c>
      <c r="L5777" s="106">
        <v>0.59153002500534058</v>
      </c>
      <c r="M5777" s="106">
        <v>0.59421998262405396</v>
      </c>
      <c r="N5777">
        <v>11564</v>
      </c>
      <c r="O5777" s="106">
        <v>0.50305002927780151</v>
      </c>
      <c r="P5777" s="106">
        <v>0.51064002513885498</v>
      </c>
      <c r="Q5777">
        <v>114008</v>
      </c>
      <c r="R5777" s="106">
        <v>0.5012199878692627</v>
      </c>
      <c r="S5777" s="106">
        <v>0.51424002647399902</v>
      </c>
    </row>
    <row r="5778" spans="1:19" x14ac:dyDescent="0.25">
      <c r="A5778" t="s">
        <v>331</v>
      </c>
      <c r="B5778" t="s">
        <v>347</v>
      </c>
      <c r="C5778" t="s">
        <v>347</v>
      </c>
      <c r="D5778" t="s">
        <v>347</v>
      </c>
      <c r="E5778" t="s">
        <v>154</v>
      </c>
      <c r="F5778" t="s">
        <v>155</v>
      </c>
      <c r="G5778">
        <v>8</v>
      </c>
      <c r="H5778" t="s">
        <v>354</v>
      </c>
      <c r="I5778" t="s">
        <v>430</v>
      </c>
      <c r="J5778" t="s">
        <v>86</v>
      </c>
      <c r="K5778">
        <v>3</v>
      </c>
      <c r="L5778" s="106">
        <v>4.5400001108646393E-3</v>
      </c>
      <c r="N5778">
        <v>342</v>
      </c>
      <c r="O5778" s="106">
        <v>1.487999968230724E-2</v>
      </c>
      <c r="Q5778">
        <v>5756</v>
      </c>
      <c r="R5778" s="106">
        <v>2.5310000404715541E-2</v>
      </c>
    </row>
    <row r="5779" spans="1:19" x14ac:dyDescent="0.25">
      <c r="A5779" t="s">
        <v>331</v>
      </c>
      <c r="B5779" t="s">
        <v>347</v>
      </c>
      <c r="C5779" t="s">
        <v>347</v>
      </c>
      <c r="D5779" t="s">
        <v>347</v>
      </c>
      <c r="E5779" t="s">
        <v>154</v>
      </c>
      <c r="F5779" t="s">
        <v>155</v>
      </c>
      <c r="G5779" s="105">
        <v>8</v>
      </c>
      <c r="H5779" t="s">
        <v>354</v>
      </c>
      <c r="I5779" t="s">
        <v>401</v>
      </c>
      <c r="J5779" t="s">
        <v>405</v>
      </c>
      <c r="K5779" s="105">
        <v>487</v>
      </c>
      <c r="L5779" s="106">
        <v>0.73676002025604248</v>
      </c>
      <c r="M5779" s="106">
        <v>0.74693000316619873</v>
      </c>
      <c r="N5779" s="105">
        <v>17048</v>
      </c>
      <c r="O5779" s="106">
        <v>0.74159997701644897</v>
      </c>
      <c r="P5779" s="106">
        <v>0.76472002267837524</v>
      </c>
      <c r="Q5779" s="105">
        <v>171311</v>
      </c>
      <c r="R5779" s="106">
        <v>0.75314998626708984</v>
      </c>
      <c r="S5779" s="107">
        <v>0.77806001901626587</v>
      </c>
    </row>
    <row r="5780" spans="1:19" x14ac:dyDescent="0.25">
      <c r="A5780" t="s">
        <v>331</v>
      </c>
      <c r="B5780" t="s">
        <v>347</v>
      </c>
      <c r="C5780" t="s">
        <v>347</v>
      </c>
      <c r="D5780" t="s">
        <v>347</v>
      </c>
      <c r="E5780" t="s">
        <v>154</v>
      </c>
      <c r="F5780" t="s">
        <v>155</v>
      </c>
      <c r="G5780">
        <v>8</v>
      </c>
      <c r="H5780" t="s">
        <v>354</v>
      </c>
      <c r="I5780" t="s">
        <v>401</v>
      </c>
      <c r="J5780" t="s">
        <v>412</v>
      </c>
      <c r="K5780">
        <v>80</v>
      </c>
      <c r="L5780" s="106">
        <v>0.12103000283241271</v>
      </c>
      <c r="M5780" s="106">
        <v>0.122699998319149</v>
      </c>
      <c r="N5780">
        <v>2343</v>
      </c>
      <c r="O5780" s="106">
        <v>0.1019200012087822</v>
      </c>
      <c r="P5780" s="106">
        <v>0.10509999841451639</v>
      </c>
      <c r="Q5780">
        <v>22313</v>
      </c>
      <c r="R5780" s="106">
        <v>9.8099999129772186E-2</v>
      </c>
      <c r="S5780" s="106">
        <v>0.10134000331163411</v>
      </c>
    </row>
    <row r="5781" spans="1:19" x14ac:dyDescent="0.25">
      <c r="A5781" t="s">
        <v>331</v>
      </c>
      <c r="B5781" t="s">
        <v>347</v>
      </c>
      <c r="C5781" t="s">
        <v>347</v>
      </c>
      <c r="D5781" t="s">
        <v>347</v>
      </c>
      <c r="E5781" t="s">
        <v>154</v>
      </c>
      <c r="F5781" t="s">
        <v>155</v>
      </c>
      <c r="G5781" s="105">
        <v>8</v>
      </c>
      <c r="H5781" t="s">
        <v>354</v>
      </c>
      <c r="I5781" t="s">
        <v>401</v>
      </c>
      <c r="J5781" t="s">
        <v>413</v>
      </c>
      <c r="K5781" s="105">
        <v>48</v>
      </c>
      <c r="L5781" s="106">
        <v>7.2619996964931488E-2</v>
      </c>
      <c r="M5781" s="106">
        <v>7.361999899148941E-2</v>
      </c>
      <c r="N5781" s="105">
        <v>1725</v>
      </c>
      <c r="O5781" s="106">
        <v>7.5039997696876526E-2</v>
      </c>
      <c r="P5781" s="106">
        <v>7.7380001544952393E-2</v>
      </c>
      <c r="Q5781" s="105">
        <v>15680</v>
      </c>
      <c r="R5781" s="106">
        <v>6.8939998745918274E-2</v>
      </c>
      <c r="S5781" s="107">
        <v>7.1220003068447113E-2</v>
      </c>
    </row>
    <row r="5782" spans="1:19" x14ac:dyDescent="0.25">
      <c r="A5782" t="s">
        <v>331</v>
      </c>
      <c r="B5782" t="s">
        <v>347</v>
      </c>
      <c r="C5782" t="s">
        <v>347</v>
      </c>
      <c r="D5782" t="s">
        <v>347</v>
      </c>
      <c r="E5782" t="s">
        <v>154</v>
      </c>
      <c r="F5782" t="s">
        <v>155</v>
      </c>
      <c r="G5782" s="105">
        <v>8</v>
      </c>
      <c r="H5782" t="s">
        <v>354</v>
      </c>
      <c r="I5782" t="s">
        <v>401</v>
      </c>
      <c r="J5782" t="s">
        <v>441</v>
      </c>
      <c r="K5782" s="105">
        <v>9</v>
      </c>
      <c r="L5782" s="106">
        <v>1.362000033259392E-2</v>
      </c>
      <c r="N5782" s="105">
        <v>695</v>
      </c>
      <c r="O5782" s="106">
        <v>3.0230000615119931E-2</v>
      </c>
      <c r="Q5782" s="105">
        <v>7283</v>
      </c>
      <c r="R5782" s="106">
        <v>3.2019998878240592E-2</v>
      </c>
      <c r="S5782" s="107"/>
    </row>
    <row r="5783" spans="1:19" x14ac:dyDescent="0.25">
      <c r="A5783" t="s">
        <v>331</v>
      </c>
      <c r="B5783" t="s">
        <v>347</v>
      </c>
      <c r="C5783" t="s">
        <v>347</v>
      </c>
      <c r="D5783" t="s">
        <v>347</v>
      </c>
      <c r="E5783" t="s">
        <v>154</v>
      </c>
      <c r="F5783" t="s">
        <v>155</v>
      </c>
      <c r="G5783" s="105">
        <v>8</v>
      </c>
      <c r="H5783" t="s">
        <v>354</v>
      </c>
      <c r="I5783" t="s">
        <v>401</v>
      </c>
      <c r="J5783" t="s">
        <v>414</v>
      </c>
      <c r="K5783" s="105">
        <v>37</v>
      </c>
      <c r="L5783" s="106">
        <v>5.5980000644922263E-2</v>
      </c>
      <c r="M5783" s="106">
        <v>5.6749999523162842E-2</v>
      </c>
      <c r="N5783" s="105">
        <v>1177</v>
      </c>
      <c r="O5783" s="106">
        <v>5.1199998706579208E-2</v>
      </c>
      <c r="P5783" s="106">
        <v>5.2799999713897712E-2</v>
      </c>
      <c r="Q5783" s="105">
        <v>10872</v>
      </c>
      <c r="R5783" s="106">
        <v>4.7800000756978989E-2</v>
      </c>
      <c r="S5783" s="107">
        <v>4.9380000680685043E-2</v>
      </c>
    </row>
    <row r="5784" spans="1:19" x14ac:dyDescent="0.25">
      <c r="A5784" t="s">
        <v>331</v>
      </c>
      <c r="B5784" t="s">
        <v>347</v>
      </c>
      <c r="C5784" t="s">
        <v>347</v>
      </c>
      <c r="D5784" t="s">
        <v>347</v>
      </c>
      <c r="E5784" t="s">
        <v>269</v>
      </c>
      <c r="F5784" t="s">
        <v>341</v>
      </c>
      <c r="G5784">
        <v>8</v>
      </c>
      <c r="H5784" t="s">
        <v>354</v>
      </c>
      <c r="I5784" t="s">
        <v>349</v>
      </c>
      <c r="J5784" t="s">
        <v>350</v>
      </c>
      <c r="K5784">
        <v>7</v>
      </c>
      <c r="L5784" s="106">
        <v>3.8099999073892832E-3</v>
      </c>
      <c r="N5784">
        <v>95</v>
      </c>
      <c r="O5784" s="106">
        <v>4.1299997828900814E-3</v>
      </c>
      <c r="Q5784">
        <v>1130</v>
      </c>
      <c r="R5784" s="106">
        <v>4.9700001254677773E-3</v>
      </c>
    </row>
    <row r="5785" spans="1:19" x14ac:dyDescent="0.25">
      <c r="A5785" t="s">
        <v>331</v>
      </c>
      <c r="B5785" t="s">
        <v>347</v>
      </c>
      <c r="C5785" t="s">
        <v>347</v>
      </c>
      <c r="D5785" t="s">
        <v>347</v>
      </c>
      <c r="E5785" t="s">
        <v>269</v>
      </c>
      <c r="F5785" t="s">
        <v>341</v>
      </c>
      <c r="G5785" s="105">
        <v>8</v>
      </c>
      <c r="H5785" t="s">
        <v>354</v>
      </c>
      <c r="I5785" t="s">
        <v>349</v>
      </c>
      <c r="J5785" t="s">
        <v>368</v>
      </c>
      <c r="K5785" s="105">
        <v>65</v>
      </c>
      <c r="L5785" s="106">
        <v>3.5360001027584083E-2</v>
      </c>
      <c r="N5785" s="105">
        <v>761</v>
      </c>
      <c r="O5785" s="106">
        <v>3.3100001513957977E-2</v>
      </c>
      <c r="Q5785" s="105">
        <v>8418</v>
      </c>
      <c r="R5785" s="106">
        <v>3.700999915599823E-2</v>
      </c>
      <c r="S5785" s="107"/>
    </row>
    <row r="5786" spans="1:19" x14ac:dyDescent="0.25">
      <c r="A5786" t="s">
        <v>331</v>
      </c>
      <c r="B5786" t="s">
        <v>347</v>
      </c>
      <c r="C5786" t="s">
        <v>347</v>
      </c>
      <c r="D5786" t="s">
        <v>347</v>
      </c>
      <c r="E5786" t="s">
        <v>269</v>
      </c>
      <c r="F5786" t="s">
        <v>341</v>
      </c>
      <c r="G5786" s="105">
        <v>8</v>
      </c>
      <c r="H5786" t="s">
        <v>354</v>
      </c>
      <c r="I5786" t="s">
        <v>349</v>
      </c>
      <c r="J5786" t="s">
        <v>369</v>
      </c>
      <c r="K5786" s="105">
        <v>200</v>
      </c>
      <c r="L5786" s="106">
        <v>0.1088100001215935</v>
      </c>
      <c r="N5786" s="105">
        <v>2601</v>
      </c>
      <c r="O5786" s="106">
        <v>0.1131500005722046</v>
      </c>
      <c r="Q5786" s="105">
        <v>27454</v>
      </c>
      <c r="R5786" s="106">
        <v>0.1207000017166138</v>
      </c>
      <c r="S5786" s="107"/>
    </row>
    <row r="5787" spans="1:19" x14ac:dyDescent="0.25">
      <c r="A5787" t="s">
        <v>331</v>
      </c>
      <c r="B5787" t="s">
        <v>347</v>
      </c>
      <c r="C5787" t="s">
        <v>347</v>
      </c>
      <c r="D5787" t="s">
        <v>347</v>
      </c>
      <c r="E5787" t="s">
        <v>269</v>
      </c>
      <c r="F5787" t="s">
        <v>341</v>
      </c>
      <c r="G5787">
        <v>8</v>
      </c>
      <c r="H5787" t="s">
        <v>354</v>
      </c>
      <c r="I5787" t="s">
        <v>349</v>
      </c>
      <c r="J5787" t="s">
        <v>370</v>
      </c>
      <c r="K5787">
        <v>467</v>
      </c>
      <c r="L5787" s="106">
        <v>0.25407999753952032</v>
      </c>
      <c r="N5787">
        <v>5591</v>
      </c>
      <c r="O5787" s="106">
        <v>0.2432100027799606</v>
      </c>
      <c r="Q5787">
        <v>55879</v>
      </c>
      <c r="R5787" s="106">
        <v>0.24567000567913061</v>
      </c>
    </row>
    <row r="5788" spans="1:19" x14ac:dyDescent="0.25">
      <c r="A5788" t="s">
        <v>331</v>
      </c>
      <c r="B5788" t="s">
        <v>347</v>
      </c>
      <c r="C5788" t="s">
        <v>347</v>
      </c>
      <c r="D5788" t="s">
        <v>347</v>
      </c>
      <c r="E5788" t="s">
        <v>269</v>
      </c>
      <c r="F5788" t="s">
        <v>341</v>
      </c>
      <c r="G5788" s="105">
        <v>8</v>
      </c>
      <c r="H5788" t="s">
        <v>354</v>
      </c>
      <c r="I5788" t="s">
        <v>349</v>
      </c>
      <c r="J5788" t="s">
        <v>371</v>
      </c>
      <c r="K5788" s="105">
        <v>484</v>
      </c>
      <c r="L5788" s="106">
        <v>0.26333001255989069</v>
      </c>
      <c r="N5788" s="105">
        <v>5978</v>
      </c>
      <c r="O5788" s="106">
        <v>0.26004999876022339</v>
      </c>
      <c r="Q5788" s="105">
        <v>57982</v>
      </c>
      <c r="R5788" s="106">
        <v>0.25490999221801758</v>
      </c>
      <c r="S5788" s="107"/>
    </row>
    <row r="5789" spans="1:19" x14ac:dyDescent="0.25">
      <c r="A5789" t="s">
        <v>331</v>
      </c>
      <c r="B5789" t="s">
        <v>347</v>
      </c>
      <c r="C5789" t="s">
        <v>347</v>
      </c>
      <c r="D5789" t="s">
        <v>347</v>
      </c>
      <c r="E5789" t="s">
        <v>269</v>
      </c>
      <c r="F5789" t="s">
        <v>341</v>
      </c>
      <c r="G5789" s="105">
        <v>8</v>
      </c>
      <c r="H5789" t="s">
        <v>354</v>
      </c>
      <c r="I5789" t="s">
        <v>349</v>
      </c>
      <c r="J5789" t="s">
        <v>372</v>
      </c>
      <c r="K5789" s="105">
        <v>361</v>
      </c>
      <c r="L5789" s="106">
        <v>0.1964100003242493</v>
      </c>
      <c r="N5789" s="105">
        <v>4640</v>
      </c>
      <c r="O5789" s="106">
        <v>0.20183999836444849</v>
      </c>
      <c r="Q5789" s="105">
        <v>44765</v>
      </c>
      <c r="R5789" s="106">
        <v>0.19679999351501459</v>
      </c>
      <c r="S5789" s="107"/>
    </row>
    <row r="5790" spans="1:19" x14ac:dyDescent="0.25">
      <c r="A5790" t="s">
        <v>331</v>
      </c>
      <c r="B5790" t="s">
        <v>347</v>
      </c>
      <c r="C5790" t="s">
        <v>347</v>
      </c>
      <c r="D5790" t="s">
        <v>347</v>
      </c>
      <c r="E5790" t="s">
        <v>269</v>
      </c>
      <c r="F5790" t="s">
        <v>341</v>
      </c>
      <c r="G5790" s="105">
        <v>8</v>
      </c>
      <c r="H5790" t="s">
        <v>354</v>
      </c>
      <c r="I5790" t="s">
        <v>349</v>
      </c>
      <c r="J5790" t="s">
        <v>373</v>
      </c>
      <c r="K5790" s="105">
        <v>254</v>
      </c>
      <c r="L5790" s="106">
        <v>0.13819000124931341</v>
      </c>
      <c r="N5790" s="105">
        <v>3322</v>
      </c>
      <c r="O5790" s="106">
        <v>0.1445100009441376</v>
      </c>
      <c r="Q5790" s="105">
        <v>31831</v>
      </c>
      <c r="R5790" s="106">
        <v>0.1399399936199188</v>
      </c>
      <c r="S5790" s="107"/>
    </row>
    <row r="5791" spans="1:19" x14ac:dyDescent="0.25">
      <c r="A5791" t="s">
        <v>331</v>
      </c>
      <c r="B5791" t="s">
        <v>347</v>
      </c>
      <c r="C5791" t="s">
        <v>347</v>
      </c>
      <c r="D5791" t="s">
        <v>347</v>
      </c>
      <c r="E5791" t="s">
        <v>269</v>
      </c>
      <c r="F5791" t="s">
        <v>341</v>
      </c>
      <c r="G5791" s="105">
        <v>8</v>
      </c>
      <c r="H5791" t="s">
        <v>354</v>
      </c>
      <c r="I5791" t="s">
        <v>438</v>
      </c>
      <c r="J5791" t="s">
        <v>48</v>
      </c>
      <c r="K5791" s="105">
        <v>1528</v>
      </c>
      <c r="L5791" s="106">
        <v>0.83134001493453979</v>
      </c>
      <c r="M5791" s="106">
        <v>0.85031002759933472</v>
      </c>
      <c r="N5791" s="105">
        <v>18649</v>
      </c>
      <c r="O5791" s="106">
        <v>0.81124997138977051</v>
      </c>
      <c r="P5791" s="106">
        <v>0.83653998374938965</v>
      </c>
      <c r="Q5791" s="105">
        <v>186401</v>
      </c>
      <c r="R5791" s="106">
        <v>0.81949001550674438</v>
      </c>
      <c r="S5791" s="107">
        <v>0.8465999960899353</v>
      </c>
    </row>
    <row r="5792" spans="1:19" x14ac:dyDescent="0.25">
      <c r="A5792" t="s">
        <v>331</v>
      </c>
      <c r="B5792" t="s">
        <v>347</v>
      </c>
      <c r="C5792" t="s">
        <v>347</v>
      </c>
      <c r="D5792" t="s">
        <v>347</v>
      </c>
      <c r="E5792" t="s">
        <v>269</v>
      </c>
      <c r="F5792" t="s">
        <v>341</v>
      </c>
      <c r="G5792" s="105">
        <v>8</v>
      </c>
      <c r="H5792" t="s">
        <v>354</v>
      </c>
      <c r="I5792" t="s">
        <v>438</v>
      </c>
      <c r="J5792" t="s">
        <v>42</v>
      </c>
      <c r="K5792" s="105">
        <v>155</v>
      </c>
      <c r="L5792" s="106">
        <v>8.4329999983310699E-2</v>
      </c>
      <c r="M5792" s="106">
        <v>8.6249999701976776E-2</v>
      </c>
      <c r="N5792" s="105">
        <v>2166</v>
      </c>
      <c r="O5792" s="106">
        <v>9.4219997525215149E-2</v>
      </c>
      <c r="P5792" s="106">
        <v>9.7159996628761292E-2</v>
      </c>
      <c r="Q5792" s="105">
        <v>20350</v>
      </c>
      <c r="R5792" s="106">
        <v>8.9469999074935913E-2</v>
      </c>
      <c r="S5792" s="107">
        <v>9.2430002987384796E-2</v>
      </c>
    </row>
    <row r="5793" spans="1:19" x14ac:dyDescent="0.25">
      <c r="A5793" t="s">
        <v>331</v>
      </c>
      <c r="B5793" t="s">
        <v>347</v>
      </c>
      <c r="C5793" t="s">
        <v>347</v>
      </c>
      <c r="D5793" t="s">
        <v>347</v>
      </c>
      <c r="E5793" t="s">
        <v>269</v>
      </c>
      <c r="F5793" t="s">
        <v>341</v>
      </c>
      <c r="G5793" s="105">
        <v>8</v>
      </c>
      <c r="H5793" t="s">
        <v>354</v>
      </c>
      <c r="I5793" t="s">
        <v>438</v>
      </c>
      <c r="J5793" t="s">
        <v>374</v>
      </c>
      <c r="K5793" s="105">
        <v>114</v>
      </c>
      <c r="L5793" s="106">
        <v>6.2020000070333481E-2</v>
      </c>
      <c r="M5793" s="106">
        <v>6.3440002501010895E-2</v>
      </c>
      <c r="N5793" s="105">
        <v>1478</v>
      </c>
      <c r="O5793" s="106">
        <v>6.429000198841095E-2</v>
      </c>
      <c r="P5793" s="106">
        <v>6.6299997270107269E-2</v>
      </c>
      <c r="Q5793" s="105">
        <v>13425</v>
      </c>
      <c r="R5793" s="106">
        <v>5.9020001441240311E-2</v>
      </c>
      <c r="S5793" s="107">
        <v>6.0970000922679901E-2</v>
      </c>
    </row>
    <row r="5794" spans="1:19" x14ac:dyDescent="0.25">
      <c r="A5794" t="s">
        <v>331</v>
      </c>
      <c r="B5794" t="s">
        <v>347</v>
      </c>
      <c r="C5794" t="s">
        <v>347</v>
      </c>
      <c r="D5794" t="s">
        <v>347</v>
      </c>
      <c r="E5794" t="s">
        <v>269</v>
      </c>
      <c r="F5794" t="s">
        <v>341</v>
      </c>
      <c r="G5794" s="105">
        <v>8</v>
      </c>
      <c r="H5794" t="s">
        <v>354</v>
      </c>
      <c r="I5794" t="s">
        <v>438</v>
      </c>
      <c r="J5794" t="s">
        <v>86</v>
      </c>
      <c r="K5794" s="105">
        <v>41</v>
      </c>
      <c r="L5794" s="106">
        <v>2.2309999912977219E-2</v>
      </c>
      <c r="N5794" s="105">
        <v>695</v>
      </c>
      <c r="O5794" s="106">
        <v>3.0230000615119931E-2</v>
      </c>
      <c r="Q5794" s="105">
        <v>7283</v>
      </c>
      <c r="R5794" s="106">
        <v>3.2019998878240592E-2</v>
      </c>
      <c r="S5794" s="107"/>
    </row>
    <row r="5795" spans="1:19" x14ac:dyDescent="0.25">
      <c r="A5795" t="s">
        <v>331</v>
      </c>
      <c r="B5795" t="s">
        <v>347</v>
      </c>
      <c r="C5795" t="s">
        <v>347</v>
      </c>
      <c r="D5795" t="s">
        <v>347</v>
      </c>
      <c r="E5795" t="s">
        <v>269</v>
      </c>
      <c r="F5795" t="s">
        <v>341</v>
      </c>
      <c r="G5795" s="105">
        <v>8</v>
      </c>
      <c r="H5795" t="s">
        <v>354</v>
      </c>
      <c r="I5795" t="s">
        <v>375</v>
      </c>
      <c r="J5795" t="s">
        <v>376</v>
      </c>
      <c r="K5795" s="105">
        <v>373</v>
      </c>
      <c r="L5795" s="106">
        <v>0.20294000208377841</v>
      </c>
      <c r="N5795" s="105">
        <v>4751</v>
      </c>
      <c r="O5795" s="106">
        <v>0.20667000114917761</v>
      </c>
      <c r="Q5795" s="105">
        <v>47189</v>
      </c>
      <c r="R5795" s="106">
        <v>0.20746000111103061</v>
      </c>
      <c r="S5795" s="107"/>
    </row>
    <row r="5796" spans="1:19" x14ac:dyDescent="0.25">
      <c r="A5796" t="s">
        <v>331</v>
      </c>
      <c r="B5796" t="s">
        <v>347</v>
      </c>
      <c r="C5796" t="s">
        <v>347</v>
      </c>
      <c r="D5796" t="s">
        <v>347</v>
      </c>
      <c r="E5796" t="s">
        <v>269</v>
      </c>
      <c r="F5796" t="s">
        <v>341</v>
      </c>
      <c r="G5796">
        <v>8</v>
      </c>
      <c r="H5796" t="s">
        <v>354</v>
      </c>
      <c r="I5796" t="s">
        <v>375</v>
      </c>
      <c r="J5796" t="s">
        <v>377</v>
      </c>
      <c r="K5796">
        <v>371</v>
      </c>
      <c r="L5796" s="106">
        <v>0.20184999704360959</v>
      </c>
      <c r="N5796">
        <v>4659</v>
      </c>
      <c r="O5796" s="106">
        <v>0.20266999304294589</v>
      </c>
      <c r="Q5796">
        <v>47420</v>
      </c>
      <c r="R5796" s="106">
        <v>0.20848000049591059</v>
      </c>
    </row>
    <row r="5797" spans="1:19" x14ac:dyDescent="0.25">
      <c r="A5797" t="s">
        <v>331</v>
      </c>
      <c r="B5797" t="s">
        <v>347</v>
      </c>
      <c r="C5797" t="s">
        <v>347</v>
      </c>
      <c r="D5797" t="s">
        <v>347</v>
      </c>
      <c r="E5797" t="s">
        <v>269</v>
      </c>
      <c r="F5797" t="s">
        <v>341</v>
      </c>
      <c r="G5797" s="105">
        <v>8</v>
      </c>
      <c r="H5797" t="s">
        <v>354</v>
      </c>
      <c r="I5797" t="s">
        <v>375</v>
      </c>
      <c r="J5797" t="s">
        <v>378</v>
      </c>
      <c r="K5797" s="105">
        <v>316</v>
      </c>
      <c r="L5797" s="106">
        <v>0.17193000018596649</v>
      </c>
      <c r="N5797" s="105">
        <v>3700</v>
      </c>
      <c r="O5797" s="106">
        <v>0.1609500050544739</v>
      </c>
      <c r="Q5797" s="105">
        <v>37332</v>
      </c>
      <c r="R5797" s="106">
        <v>0.1641300022602081</v>
      </c>
      <c r="S5797" s="107"/>
    </row>
    <row r="5798" spans="1:19" x14ac:dyDescent="0.25">
      <c r="A5798" t="s">
        <v>331</v>
      </c>
      <c r="B5798" t="s">
        <v>347</v>
      </c>
      <c r="C5798" t="s">
        <v>347</v>
      </c>
      <c r="D5798" t="s">
        <v>347</v>
      </c>
      <c r="E5798" t="s">
        <v>269</v>
      </c>
      <c r="F5798" t="s">
        <v>341</v>
      </c>
      <c r="G5798" s="105">
        <v>8</v>
      </c>
      <c r="H5798" t="s">
        <v>354</v>
      </c>
      <c r="I5798" t="s">
        <v>375</v>
      </c>
      <c r="J5798" t="s">
        <v>379</v>
      </c>
      <c r="K5798" s="105">
        <v>354</v>
      </c>
      <c r="L5798" s="106">
        <v>0.1925999969244003</v>
      </c>
      <c r="N5798" s="105">
        <v>4846</v>
      </c>
      <c r="O5798" s="106">
        <v>0.21081000566482541</v>
      </c>
      <c r="Q5798" s="105">
        <v>47525</v>
      </c>
      <c r="R5798" s="106">
        <v>0.20893999934196469</v>
      </c>
      <c r="S5798" s="107"/>
    </row>
    <row r="5799" spans="1:19" x14ac:dyDescent="0.25">
      <c r="A5799" t="s">
        <v>331</v>
      </c>
      <c r="B5799" t="s">
        <v>347</v>
      </c>
      <c r="C5799" t="s">
        <v>347</v>
      </c>
      <c r="D5799" t="s">
        <v>347</v>
      </c>
      <c r="E5799" t="s">
        <v>269</v>
      </c>
      <c r="F5799" t="s">
        <v>341</v>
      </c>
      <c r="G5799">
        <v>8</v>
      </c>
      <c r="H5799" t="s">
        <v>354</v>
      </c>
      <c r="I5799" t="s">
        <v>375</v>
      </c>
      <c r="J5799" t="s">
        <v>380</v>
      </c>
      <c r="K5799">
        <v>424</v>
      </c>
      <c r="L5799" s="106">
        <v>0.23069000244140631</v>
      </c>
      <c r="N5799">
        <v>5032</v>
      </c>
      <c r="O5799" s="106">
        <v>0.2188999950885773</v>
      </c>
      <c r="Q5799">
        <v>47993</v>
      </c>
      <c r="R5799" s="106">
        <v>0.210999995470047</v>
      </c>
    </row>
    <row r="5800" spans="1:19" x14ac:dyDescent="0.25">
      <c r="A5800" t="s">
        <v>331</v>
      </c>
      <c r="B5800" t="s">
        <v>347</v>
      </c>
      <c r="C5800" t="s">
        <v>347</v>
      </c>
      <c r="D5800" t="s">
        <v>347</v>
      </c>
      <c r="E5800" t="s">
        <v>269</v>
      </c>
      <c r="F5800" t="s">
        <v>341</v>
      </c>
      <c r="G5800" s="105">
        <v>8</v>
      </c>
      <c r="H5800" t="s">
        <v>354</v>
      </c>
      <c r="I5800" t="s">
        <v>381</v>
      </c>
      <c r="J5800" t="s">
        <v>382</v>
      </c>
      <c r="K5800" s="105">
        <v>40</v>
      </c>
      <c r="L5800" s="106">
        <v>2.1759999915957451E-2</v>
      </c>
      <c r="M5800" s="106">
        <v>2.465000003576279E-2</v>
      </c>
      <c r="N5800" s="105">
        <v>441</v>
      </c>
      <c r="O5800" s="106">
        <v>1.917999982833862E-2</v>
      </c>
      <c r="P5800" s="106">
        <v>2.5629999116063121E-2</v>
      </c>
      <c r="Q5800" s="105">
        <v>5423</v>
      </c>
      <c r="R5800" s="106">
        <v>2.384000085294247E-2</v>
      </c>
      <c r="S5800" s="107">
        <v>3.0780000612139698E-2</v>
      </c>
    </row>
    <row r="5801" spans="1:19" x14ac:dyDescent="0.25">
      <c r="A5801" t="s">
        <v>331</v>
      </c>
      <c r="B5801" t="s">
        <v>347</v>
      </c>
      <c r="C5801" t="s">
        <v>347</v>
      </c>
      <c r="D5801" t="s">
        <v>347</v>
      </c>
      <c r="E5801" t="s">
        <v>269</v>
      </c>
      <c r="F5801" t="s">
        <v>341</v>
      </c>
      <c r="G5801">
        <v>8</v>
      </c>
      <c r="H5801" t="s">
        <v>354</v>
      </c>
      <c r="I5801" t="s">
        <v>381</v>
      </c>
      <c r="J5801" t="s">
        <v>383</v>
      </c>
      <c r="K5801">
        <v>270</v>
      </c>
      <c r="L5801" s="106">
        <v>0.1468999981880188</v>
      </c>
      <c r="M5801" s="106">
        <v>0.16636000573635101</v>
      </c>
      <c r="N5801">
        <v>2772</v>
      </c>
      <c r="O5801" s="106">
        <v>0.1205800026655197</v>
      </c>
      <c r="P5801" s="106">
        <v>0.16110999882221219</v>
      </c>
      <c r="Q5801">
        <v>26007</v>
      </c>
      <c r="R5801" s="106">
        <v>0.11433999985456469</v>
      </c>
      <c r="S5801" s="106">
        <v>0.1476300060749054</v>
      </c>
    </row>
    <row r="5802" spans="1:19" x14ac:dyDescent="0.25">
      <c r="A5802" t="s">
        <v>331</v>
      </c>
      <c r="B5802" t="s">
        <v>347</v>
      </c>
      <c r="C5802" t="s">
        <v>347</v>
      </c>
      <c r="D5802" t="s">
        <v>347</v>
      </c>
      <c r="E5802" t="s">
        <v>269</v>
      </c>
      <c r="F5802" t="s">
        <v>341</v>
      </c>
      <c r="G5802" s="105">
        <v>8</v>
      </c>
      <c r="H5802" t="s">
        <v>354</v>
      </c>
      <c r="I5802" t="s">
        <v>381</v>
      </c>
      <c r="J5802" t="s">
        <v>384</v>
      </c>
      <c r="K5802" s="105">
        <v>1313</v>
      </c>
      <c r="L5802" s="106">
        <v>0.71435999870300293</v>
      </c>
      <c r="M5802" s="106">
        <v>0.80900001525878906</v>
      </c>
      <c r="N5802" s="105">
        <v>13993</v>
      </c>
      <c r="O5802" s="106">
        <v>0.60870999097824097</v>
      </c>
      <c r="P5802" s="106">
        <v>0.81326001882553101</v>
      </c>
      <c r="Q5802" s="105">
        <v>144739</v>
      </c>
      <c r="R5802" s="106">
        <v>0.6363300085067749</v>
      </c>
      <c r="S5802" s="107">
        <v>0.82159000635147095</v>
      </c>
    </row>
    <row r="5803" spans="1:19" x14ac:dyDescent="0.25">
      <c r="A5803" t="s">
        <v>331</v>
      </c>
      <c r="B5803" t="s">
        <v>347</v>
      </c>
      <c r="C5803" t="s">
        <v>347</v>
      </c>
      <c r="D5803" t="s">
        <v>347</v>
      </c>
      <c r="E5803" t="s">
        <v>269</v>
      </c>
      <c r="F5803" t="s">
        <v>341</v>
      </c>
      <c r="G5803">
        <v>8</v>
      </c>
      <c r="H5803" t="s">
        <v>354</v>
      </c>
      <c r="I5803" t="s">
        <v>381</v>
      </c>
      <c r="J5803" t="s">
        <v>385</v>
      </c>
      <c r="K5803">
        <v>215</v>
      </c>
      <c r="L5803" s="106">
        <v>0.1169700026512146</v>
      </c>
      <c r="N5803">
        <v>5782</v>
      </c>
      <c r="O5803" s="106">
        <v>0.25152000784873962</v>
      </c>
      <c r="Q5803">
        <v>51290</v>
      </c>
      <c r="R5803" s="106">
        <v>0.22549000382423401</v>
      </c>
    </row>
    <row r="5804" spans="1:19" x14ac:dyDescent="0.25">
      <c r="A5804" t="s">
        <v>331</v>
      </c>
      <c r="B5804" t="s">
        <v>347</v>
      </c>
      <c r="C5804" t="s">
        <v>347</v>
      </c>
      <c r="D5804" t="s">
        <v>347</v>
      </c>
      <c r="E5804" t="s">
        <v>269</v>
      </c>
      <c r="F5804" t="s">
        <v>341</v>
      </c>
      <c r="G5804" s="105">
        <v>8</v>
      </c>
      <c r="H5804" t="s">
        <v>354</v>
      </c>
      <c r="I5804" t="s">
        <v>386</v>
      </c>
      <c r="J5804" t="s">
        <v>387</v>
      </c>
      <c r="K5804" s="105">
        <v>180</v>
      </c>
      <c r="L5804" s="106">
        <v>9.7929999232292175E-2</v>
      </c>
      <c r="M5804" s="106">
        <v>9.8149999976158142E-2</v>
      </c>
      <c r="N5804" s="105">
        <v>1659</v>
      </c>
      <c r="O5804" s="106">
        <v>7.2169996798038483E-2</v>
      </c>
      <c r="P5804" s="106">
        <v>7.3499999940395355E-2</v>
      </c>
      <c r="Q5804" s="105">
        <v>12181</v>
      </c>
      <c r="R5804" s="106">
        <v>5.3550001233816147E-2</v>
      </c>
      <c r="S5804" s="107">
        <v>5.4999999701976783E-2</v>
      </c>
    </row>
    <row r="5805" spans="1:19" x14ac:dyDescent="0.25">
      <c r="A5805" t="s">
        <v>331</v>
      </c>
      <c r="B5805" t="s">
        <v>347</v>
      </c>
      <c r="C5805" t="s">
        <v>347</v>
      </c>
      <c r="D5805" t="s">
        <v>347</v>
      </c>
      <c r="E5805" t="s">
        <v>269</v>
      </c>
      <c r="F5805" t="s">
        <v>341</v>
      </c>
      <c r="G5805" s="105">
        <v>8</v>
      </c>
      <c r="H5805" t="s">
        <v>354</v>
      </c>
      <c r="I5805" t="s">
        <v>386</v>
      </c>
      <c r="J5805" t="s">
        <v>388</v>
      </c>
      <c r="K5805" s="105">
        <v>57</v>
      </c>
      <c r="L5805" s="106">
        <v>3.101000003516674E-2</v>
      </c>
      <c r="M5805" s="106">
        <v>3.1080000102519989E-2</v>
      </c>
      <c r="N5805" s="105">
        <v>645</v>
      </c>
      <c r="O5805" s="106">
        <v>2.806000038981438E-2</v>
      </c>
      <c r="P5805" s="106">
        <v>2.8580000624060631E-2</v>
      </c>
      <c r="Q5805" s="105">
        <v>6321</v>
      </c>
      <c r="R5805" s="106">
        <v>2.77900006622076E-2</v>
      </c>
      <c r="S5805" s="107">
        <v>2.8540000319480899E-2</v>
      </c>
    </row>
    <row r="5806" spans="1:19" x14ac:dyDescent="0.25">
      <c r="A5806" t="s">
        <v>331</v>
      </c>
      <c r="B5806" t="s">
        <v>347</v>
      </c>
      <c r="C5806" t="s">
        <v>347</v>
      </c>
      <c r="D5806" t="s">
        <v>347</v>
      </c>
      <c r="E5806" t="s">
        <v>269</v>
      </c>
      <c r="F5806" t="s">
        <v>341</v>
      </c>
      <c r="G5806" s="105">
        <v>8</v>
      </c>
      <c r="H5806" t="s">
        <v>354</v>
      </c>
      <c r="I5806" t="s">
        <v>386</v>
      </c>
      <c r="J5806" t="s">
        <v>85</v>
      </c>
      <c r="K5806" s="105">
        <v>13</v>
      </c>
      <c r="L5806" s="106">
        <v>7.0699998177587986E-3</v>
      </c>
      <c r="M5806" s="106">
        <v>7.089999970048666E-3</v>
      </c>
      <c r="N5806" s="105">
        <v>464</v>
      </c>
      <c r="O5806" s="106">
        <v>2.01799999922514E-2</v>
      </c>
      <c r="P5806" s="106">
        <v>2.0560000091791149E-2</v>
      </c>
      <c r="Q5806" s="105">
        <v>4872</v>
      </c>
      <c r="R5806" s="106">
        <v>2.1420000120997429E-2</v>
      </c>
      <c r="S5806" s="107">
        <v>2.199999988079071E-2</v>
      </c>
    </row>
    <row r="5807" spans="1:19" x14ac:dyDescent="0.25">
      <c r="A5807" t="s">
        <v>331</v>
      </c>
      <c r="B5807" t="s">
        <v>347</v>
      </c>
      <c r="C5807" t="s">
        <v>347</v>
      </c>
      <c r="D5807" t="s">
        <v>347</v>
      </c>
      <c r="E5807" t="s">
        <v>269</v>
      </c>
      <c r="F5807" t="s">
        <v>341</v>
      </c>
      <c r="G5807" s="105">
        <v>8</v>
      </c>
      <c r="H5807" t="s">
        <v>354</v>
      </c>
      <c r="I5807" t="s">
        <v>386</v>
      </c>
      <c r="J5807" t="s">
        <v>389</v>
      </c>
      <c r="K5807" s="105">
        <v>17</v>
      </c>
      <c r="L5807" s="106">
        <v>9.2500001192092896E-3</v>
      </c>
      <c r="M5807" s="106">
        <v>9.270000271499157E-3</v>
      </c>
      <c r="N5807" s="105">
        <v>230</v>
      </c>
      <c r="O5807" s="106">
        <v>1.00100003182888E-2</v>
      </c>
      <c r="P5807" s="106">
        <v>1.018999982625246E-2</v>
      </c>
      <c r="Q5807" s="105">
        <v>4049</v>
      </c>
      <c r="R5807" s="106">
        <v>1.779999956488609E-2</v>
      </c>
      <c r="S5807" s="107">
        <v>1.8279999494552609E-2</v>
      </c>
    </row>
    <row r="5808" spans="1:19" x14ac:dyDescent="0.25">
      <c r="A5808" t="s">
        <v>331</v>
      </c>
      <c r="B5808" t="s">
        <v>347</v>
      </c>
      <c r="C5808" t="s">
        <v>347</v>
      </c>
      <c r="D5808" t="s">
        <v>347</v>
      </c>
      <c r="E5808" t="s">
        <v>269</v>
      </c>
      <c r="F5808" t="s">
        <v>341</v>
      </c>
      <c r="G5808" s="105">
        <v>8</v>
      </c>
      <c r="H5808" t="s">
        <v>354</v>
      </c>
      <c r="I5808" t="s">
        <v>386</v>
      </c>
      <c r="J5808" t="s">
        <v>86</v>
      </c>
      <c r="K5808" s="105">
        <v>4</v>
      </c>
      <c r="L5808" s="106">
        <v>2.1800000686198469E-3</v>
      </c>
      <c r="N5808" s="105">
        <v>417</v>
      </c>
      <c r="O5808" s="106">
        <v>1.8139999359846119E-2</v>
      </c>
      <c r="Q5808" s="105">
        <v>5972</v>
      </c>
      <c r="R5808" s="106">
        <v>2.6259999722242359E-2</v>
      </c>
      <c r="S5808" s="107"/>
    </row>
    <row r="5809" spans="1:19" x14ac:dyDescent="0.25">
      <c r="A5809" t="s">
        <v>331</v>
      </c>
      <c r="B5809" t="s">
        <v>347</v>
      </c>
      <c r="C5809" t="s">
        <v>347</v>
      </c>
      <c r="D5809" t="s">
        <v>347</v>
      </c>
      <c r="E5809" t="s">
        <v>269</v>
      </c>
      <c r="F5809" t="s">
        <v>341</v>
      </c>
      <c r="G5809" s="105">
        <v>8</v>
      </c>
      <c r="H5809" t="s">
        <v>354</v>
      </c>
      <c r="I5809" t="s">
        <v>386</v>
      </c>
      <c r="J5809" t="s">
        <v>84</v>
      </c>
      <c r="K5809" s="105">
        <v>1567</v>
      </c>
      <c r="L5809" s="106">
        <v>0.85255998373031616</v>
      </c>
      <c r="M5809" s="106">
        <v>0.854420006275177</v>
      </c>
      <c r="N5809" s="105">
        <v>19573</v>
      </c>
      <c r="O5809" s="106">
        <v>0.85144001245498657</v>
      </c>
      <c r="P5809" s="106">
        <v>0.86716997623443604</v>
      </c>
      <c r="Q5809" s="105">
        <v>194064</v>
      </c>
      <c r="R5809" s="106">
        <v>0.85317999124526978</v>
      </c>
      <c r="S5809" s="107">
        <v>0.87619000673294067</v>
      </c>
    </row>
    <row r="5810" spans="1:19" x14ac:dyDescent="0.25">
      <c r="A5810" t="s">
        <v>331</v>
      </c>
      <c r="B5810" t="s">
        <v>347</v>
      </c>
      <c r="C5810" t="s">
        <v>347</v>
      </c>
      <c r="D5810" t="s">
        <v>347</v>
      </c>
      <c r="E5810" t="s">
        <v>269</v>
      </c>
      <c r="F5810" t="s">
        <v>341</v>
      </c>
      <c r="G5810">
        <v>8</v>
      </c>
      <c r="H5810" t="s">
        <v>354</v>
      </c>
      <c r="I5810" t="s">
        <v>419</v>
      </c>
      <c r="J5810" t="s">
        <v>390</v>
      </c>
      <c r="K5810">
        <v>215</v>
      </c>
      <c r="L5810" s="106">
        <v>0.1169700026512146</v>
      </c>
      <c r="N5810">
        <v>5782</v>
      </c>
      <c r="O5810" s="106">
        <v>0.25152000784873962</v>
      </c>
      <c r="Q5810">
        <v>51290</v>
      </c>
      <c r="R5810" s="106">
        <v>0.22549000382423401</v>
      </c>
    </row>
    <row r="5811" spans="1:19" x14ac:dyDescent="0.25">
      <c r="A5811" t="s">
        <v>331</v>
      </c>
      <c r="B5811" t="s">
        <v>347</v>
      </c>
      <c r="C5811" t="s">
        <v>347</v>
      </c>
      <c r="D5811" t="s">
        <v>347</v>
      </c>
      <c r="E5811" t="s">
        <v>269</v>
      </c>
      <c r="F5811" t="s">
        <v>341</v>
      </c>
      <c r="G5811" s="105">
        <v>8</v>
      </c>
      <c r="H5811" t="s">
        <v>354</v>
      </c>
      <c r="I5811" t="s">
        <v>419</v>
      </c>
      <c r="J5811" t="s">
        <v>391</v>
      </c>
      <c r="K5811" s="105">
        <v>270</v>
      </c>
      <c r="L5811" s="106">
        <v>0.1468999981880188</v>
      </c>
      <c r="M5811" s="106">
        <v>0.16636000573635101</v>
      </c>
      <c r="N5811" s="105">
        <v>2772</v>
      </c>
      <c r="O5811" s="106">
        <v>0.1205800026655197</v>
      </c>
      <c r="P5811" s="106">
        <v>0.16110999882221219</v>
      </c>
      <c r="Q5811" s="105">
        <v>26007</v>
      </c>
      <c r="R5811" s="106">
        <v>0.11433999985456469</v>
      </c>
      <c r="S5811" s="107">
        <v>0.1476300060749054</v>
      </c>
    </row>
    <row r="5812" spans="1:19" x14ac:dyDescent="0.25">
      <c r="A5812" t="s">
        <v>331</v>
      </c>
      <c r="B5812" t="s">
        <v>347</v>
      </c>
      <c r="C5812" t="s">
        <v>347</v>
      </c>
      <c r="D5812" t="s">
        <v>347</v>
      </c>
      <c r="E5812" t="s">
        <v>269</v>
      </c>
      <c r="F5812" t="s">
        <v>341</v>
      </c>
      <c r="G5812" s="105">
        <v>8</v>
      </c>
      <c r="H5812" t="s">
        <v>354</v>
      </c>
      <c r="I5812" t="s">
        <v>419</v>
      </c>
      <c r="J5812" t="s">
        <v>392</v>
      </c>
      <c r="K5812" s="105">
        <v>563</v>
      </c>
      <c r="L5812" s="106">
        <v>0.30630999803543091</v>
      </c>
      <c r="M5812" s="106">
        <v>0.34689000248909002</v>
      </c>
      <c r="N5812" s="105">
        <v>6619</v>
      </c>
      <c r="O5812" s="106">
        <v>0.28793001174926758</v>
      </c>
      <c r="P5812" s="106">
        <v>0.38468998670577997</v>
      </c>
      <c r="Q5812" s="105">
        <v>69347</v>
      </c>
      <c r="R5812" s="106">
        <v>0.30487999320030212</v>
      </c>
      <c r="S5812" s="107">
        <v>0.39364001154899603</v>
      </c>
    </row>
    <row r="5813" spans="1:19" x14ac:dyDescent="0.25">
      <c r="A5813" t="s">
        <v>331</v>
      </c>
      <c r="B5813" t="s">
        <v>347</v>
      </c>
      <c r="C5813" t="s">
        <v>347</v>
      </c>
      <c r="D5813" t="s">
        <v>347</v>
      </c>
      <c r="E5813" t="s">
        <v>269</v>
      </c>
      <c r="F5813" t="s">
        <v>341</v>
      </c>
      <c r="G5813">
        <v>8</v>
      </c>
      <c r="H5813" t="s">
        <v>354</v>
      </c>
      <c r="I5813" t="s">
        <v>419</v>
      </c>
      <c r="J5813" t="s">
        <v>393</v>
      </c>
      <c r="K5813">
        <v>638</v>
      </c>
      <c r="L5813" s="106">
        <v>0.34711998701095581</v>
      </c>
      <c r="M5813" s="106">
        <v>0.39309999346733088</v>
      </c>
      <c r="N5813">
        <v>6459</v>
      </c>
      <c r="O5813" s="106">
        <v>0.2809700071811676</v>
      </c>
      <c r="P5813" s="106">
        <v>0.37538999319076538</v>
      </c>
      <c r="Q5813">
        <v>66079</v>
      </c>
      <c r="R5813" s="106">
        <v>0.29050999879837042</v>
      </c>
      <c r="S5813" s="106">
        <v>0.37509000301361078</v>
      </c>
    </row>
    <row r="5814" spans="1:19" x14ac:dyDescent="0.25">
      <c r="A5814" t="s">
        <v>331</v>
      </c>
      <c r="B5814" t="s">
        <v>347</v>
      </c>
      <c r="C5814" t="s">
        <v>347</v>
      </c>
      <c r="D5814" t="s">
        <v>347</v>
      </c>
      <c r="E5814" t="s">
        <v>269</v>
      </c>
      <c r="F5814" t="s">
        <v>341</v>
      </c>
      <c r="G5814">
        <v>8</v>
      </c>
      <c r="H5814" t="s">
        <v>354</v>
      </c>
      <c r="I5814" t="s">
        <v>419</v>
      </c>
      <c r="J5814" t="s">
        <v>394</v>
      </c>
      <c r="K5814">
        <v>152</v>
      </c>
      <c r="L5814" s="106">
        <v>8.2699999213218689E-2</v>
      </c>
      <c r="M5814" s="106">
        <v>9.3649998307228088E-2</v>
      </c>
      <c r="N5814">
        <v>1356</v>
      </c>
      <c r="O5814" s="106">
        <v>5.8990001678466797E-2</v>
      </c>
      <c r="P5814" s="106">
        <v>7.880999892950058E-2</v>
      </c>
      <c r="Q5814">
        <v>14736</v>
      </c>
      <c r="R5814" s="106">
        <v>6.4790003001689911E-2</v>
      </c>
      <c r="S5814" s="106">
        <v>8.3650000393390656E-2</v>
      </c>
    </row>
    <row r="5815" spans="1:19" x14ac:dyDescent="0.25">
      <c r="A5815" t="s">
        <v>331</v>
      </c>
      <c r="B5815" t="s">
        <v>347</v>
      </c>
      <c r="C5815" t="s">
        <v>347</v>
      </c>
      <c r="D5815" t="s">
        <v>347</v>
      </c>
      <c r="E5815" t="s">
        <v>269</v>
      </c>
      <c r="F5815" t="s">
        <v>341</v>
      </c>
      <c r="G5815" s="105">
        <v>8</v>
      </c>
      <c r="H5815" t="s">
        <v>354</v>
      </c>
      <c r="I5815" t="s">
        <v>439</v>
      </c>
      <c r="J5815" t="s">
        <v>440</v>
      </c>
      <c r="K5815" s="105">
        <v>215</v>
      </c>
      <c r="L5815" s="106">
        <v>0.1169700026512146</v>
      </c>
      <c r="N5815" s="105">
        <v>5782</v>
      </c>
      <c r="O5815" s="106">
        <v>0.25152000784873962</v>
      </c>
      <c r="Q5815" s="105">
        <v>51290</v>
      </c>
      <c r="R5815" s="106">
        <v>0.22549000382423401</v>
      </c>
      <c r="S5815" s="107"/>
    </row>
    <row r="5816" spans="1:19" x14ac:dyDescent="0.25">
      <c r="A5816" t="s">
        <v>331</v>
      </c>
      <c r="B5816" t="s">
        <v>347</v>
      </c>
      <c r="C5816" t="s">
        <v>347</v>
      </c>
      <c r="D5816" t="s">
        <v>347</v>
      </c>
      <c r="E5816" t="s">
        <v>269</v>
      </c>
      <c r="F5816" t="s">
        <v>341</v>
      </c>
      <c r="G5816" s="105">
        <v>8</v>
      </c>
      <c r="H5816" t="s">
        <v>354</v>
      </c>
      <c r="I5816" t="s">
        <v>439</v>
      </c>
      <c r="J5816" t="s">
        <v>442</v>
      </c>
      <c r="K5816" s="105">
        <v>1623</v>
      </c>
      <c r="L5816" s="106">
        <v>0.8830299973487854</v>
      </c>
      <c r="M5816" s="106">
        <v>1</v>
      </c>
      <c r="N5816" s="105">
        <v>17206</v>
      </c>
      <c r="O5816" s="106">
        <v>0.74848002195358276</v>
      </c>
      <c r="P5816" s="106">
        <v>1</v>
      </c>
      <c r="Q5816" s="105">
        <v>176169</v>
      </c>
      <c r="R5816" s="106">
        <v>0.77451002597808838</v>
      </c>
      <c r="S5816" s="107">
        <v>1</v>
      </c>
    </row>
    <row r="5817" spans="1:19" x14ac:dyDescent="0.25">
      <c r="A5817" t="s">
        <v>331</v>
      </c>
      <c r="B5817" t="s">
        <v>347</v>
      </c>
      <c r="C5817" t="s">
        <v>347</v>
      </c>
      <c r="D5817" t="s">
        <v>347</v>
      </c>
      <c r="E5817" t="s">
        <v>269</v>
      </c>
      <c r="F5817" t="s">
        <v>341</v>
      </c>
      <c r="G5817">
        <v>8</v>
      </c>
      <c r="H5817" t="s">
        <v>354</v>
      </c>
      <c r="I5817" t="s">
        <v>395</v>
      </c>
      <c r="J5817" t="s">
        <v>396</v>
      </c>
      <c r="K5817">
        <v>1826</v>
      </c>
      <c r="L5817" s="106">
        <v>0.99347001314163208</v>
      </c>
      <c r="N5817">
        <v>22803</v>
      </c>
      <c r="O5817" s="106">
        <v>0.99194997549057007</v>
      </c>
      <c r="Q5817">
        <v>225832</v>
      </c>
      <c r="R5817" s="106">
        <v>0.99285000562667847</v>
      </c>
    </row>
    <row r="5818" spans="1:19" x14ac:dyDescent="0.25">
      <c r="A5818" t="s">
        <v>331</v>
      </c>
      <c r="B5818" t="s">
        <v>347</v>
      </c>
      <c r="C5818" t="s">
        <v>347</v>
      </c>
      <c r="D5818" t="s">
        <v>347</v>
      </c>
      <c r="E5818" t="s">
        <v>269</v>
      </c>
      <c r="F5818" t="s">
        <v>341</v>
      </c>
      <c r="G5818">
        <v>8</v>
      </c>
      <c r="H5818" t="s">
        <v>354</v>
      </c>
      <c r="I5818" t="s">
        <v>395</v>
      </c>
      <c r="J5818" t="s">
        <v>397</v>
      </c>
      <c r="K5818">
        <v>12</v>
      </c>
      <c r="L5818" s="106">
        <v>6.5299998968839654E-3</v>
      </c>
      <c r="N5818">
        <v>185</v>
      </c>
      <c r="O5818" s="106">
        <v>8.0500002950429916E-3</v>
      </c>
      <c r="Q5818">
        <v>1627</v>
      </c>
      <c r="R5818" s="106">
        <v>7.1499999612569809E-3</v>
      </c>
    </row>
    <row r="5819" spans="1:19" x14ac:dyDescent="0.25">
      <c r="A5819" t="s">
        <v>331</v>
      </c>
      <c r="B5819" t="s">
        <v>347</v>
      </c>
      <c r="C5819" t="s">
        <v>347</v>
      </c>
      <c r="D5819" t="s">
        <v>347</v>
      </c>
      <c r="E5819" t="s">
        <v>269</v>
      </c>
      <c r="F5819" t="s">
        <v>341</v>
      </c>
      <c r="G5819">
        <v>8</v>
      </c>
      <c r="H5819" t="s">
        <v>354</v>
      </c>
      <c r="I5819" t="s">
        <v>398</v>
      </c>
      <c r="J5819" t="s">
        <v>399</v>
      </c>
      <c r="K5819">
        <v>445</v>
      </c>
      <c r="L5819" s="106">
        <v>0.2421099990606308</v>
      </c>
      <c r="N5819">
        <v>4954</v>
      </c>
      <c r="O5819" s="106">
        <v>0.21549999713897711</v>
      </c>
      <c r="Q5819">
        <v>32785</v>
      </c>
      <c r="R5819" s="106">
        <v>0.14414000511169431</v>
      </c>
    </row>
    <row r="5820" spans="1:19" x14ac:dyDescent="0.25">
      <c r="A5820" t="s">
        <v>331</v>
      </c>
      <c r="B5820" t="s">
        <v>347</v>
      </c>
      <c r="C5820" t="s">
        <v>347</v>
      </c>
      <c r="D5820" t="s">
        <v>347</v>
      </c>
      <c r="E5820" t="s">
        <v>269</v>
      </c>
      <c r="F5820" t="s">
        <v>341</v>
      </c>
      <c r="G5820">
        <v>8</v>
      </c>
      <c r="H5820" t="s">
        <v>354</v>
      </c>
      <c r="I5820" t="s">
        <v>398</v>
      </c>
      <c r="J5820" t="s">
        <v>41</v>
      </c>
      <c r="K5820">
        <v>370</v>
      </c>
      <c r="L5820" s="106">
        <v>0.2013099938631058</v>
      </c>
      <c r="N5820">
        <v>4173</v>
      </c>
      <c r="O5820" s="106">
        <v>0.1815299987792969</v>
      </c>
      <c r="Q5820">
        <v>40324</v>
      </c>
      <c r="R5820" s="106">
        <v>0.177279993891716</v>
      </c>
    </row>
    <row r="5821" spans="1:19" x14ac:dyDescent="0.25">
      <c r="A5821" t="s">
        <v>331</v>
      </c>
      <c r="B5821" t="s">
        <v>347</v>
      </c>
      <c r="C5821" t="s">
        <v>347</v>
      </c>
      <c r="D5821" t="s">
        <v>347</v>
      </c>
      <c r="E5821" t="s">
        <v>269</v>
      </c>
      <c r="F5821" t="s">
        <v>341</v>
      </c>
      <c r="G5821">
        <v>8</v>
      </c>
      <c r="H5821" t="s">
        <v>354</v>
      </c>
      <c r="I5821" t="s">
        <v>398</v>
      </c>
      <c r="J5821" t="s">
        <v>40</v>
      </c>
      <c r="K5821">
        <v>344</v>
      </c>
      <c r="L5821" s="106">
        <v>0.18716000020504001</v>
      </c>
      <c r="N5821">
        <v>4925</v>
      </c>
      <c r="O5821" s="106">
        <v>0.2142399996519089</v>
      </c>
      <c r="Q5821">
        <v>47952</v>
      </c>
      <c r="R5821" s="106">
        <v>0.21082000434398651</v>
      </c>
    </row>
    <row r="5822" spans="1:19" x14ac:dyDescent="0.25">
      <c r="A5822" t="s">
        <v>331</v>
      </c>
      <c r="B5822" t="s">
        <v>347</v>
      </c>
      <c r="C5822" t="s">
        <v>347</v>
      </c>
      <c r="D5822" t="s">
        <v>347</v>
      </c>
      <c r="E5822" t="s">
        <v>269</v>
      </c>
      <c r="F5822" t="s">
        <v>341</v>
      </c>
      <c r="G5822">
        <v>8</v>
      </c>
      <c r="H5822" t="s">
        <v>354</v>
      </c>
      <c r="I5822" t="s">
        <v>398</v>
      </c>
      <c r="J5822" t="s">
        <v>39</v>
      </c>
      <c r="K5822">
        <v>466</v>
      </c>
      <c r="L5822" s="106">
        <v>0.25354000926017761</v>
      </c>
      <c r="N5822">
        <v>4864</v>
      </c>
      <c r="O5822" s="106">
        <v>0.2115900069475174</v>
      </c>
      <c r="Q5822">
        <v>51770</v>
      </c>
      <c r="R5822" s="106">
        <v>0.22759999334812159</v>
      </c>
    </row>
    <row r="5823" spans="1:19" x14ac:dyDescent="0.25">
      <c r="A5823" t="s">
        <v>331</v>
      </c>
      <c r="B5823" t="s">
        <v>347</v>
      </c>
      <c r="C5823" t="s">
        <v>347</v>
      </c>
      <c r="D5823" t="s">
        <v>347</v>
      </c>
      <c r="E5823" t="s">
        <v>269</v>
      </c>
      <c r="F5823" t="s">
        <v>341</v>
      </c>
      <c r="G5823">
        <v>8</v>
      </c>
      <c r="H5823" t="s">
        <v>354</v>
      </c>
      <c r="I5823" t="s">
        <v>398</v>
      </c>
      <c r="J5823" t="s">
        <v>400</v>
      </c>
      <c r="K5823">
        <v>213</v>
      </c>
      <c r="L5823" s="106">
        <v>0.1158899962902069</v>
      </c>
      <c r="N5823">
        <v>4072</v>
      </c>
      <c r="O5823" s="106">
        <v>0.1771399974822998</v>
      </c>
      <c r="Q5823">
        <v>54628</v>
      </c>
      <c r="R5823" s="106">
        <v>0.24017000198364261</v>
      </c>
    </row>
    <row r="5824" spans="1:19" x14ac:dyDescent="0.25">
      <c r="A5824" t="s">
        <v>331</v>
      </c>
      <c r="B5824" t="s">
        <v>347</v>
      </c>
      <c r="C5824" t="s">
        <v>347</v>
      </c>
      <c r="D5824" t="s">
        <v>347</v>
      </c>
      <c r="E5824" t="s">
        <v>269</v>
      </c>
      <c r="F5824" t="s">
        <v>341</v>
      </c>
      <c r="G5824" s="105">
        <v>8</v>
      </c>
      <c r="H5824" t="s">
        <v>354</v>
      </c>
      <c r="I5824" t="s">
        <v>422</v>
      </c>
      <c r="J5824" t="s">
        <v>429</v>
      </c>
      <c r="K5824" s="105">
        <v>618</v>
      </c>
      <c r="L5824" s="106">
        <v>0.33623999357223511</v>
      </c>
      <c r="N5824" s="105">
        <v>6617</v>
      </c>
      <c r="O5824" s="106">
        <v>0.28784999251365662</v>
      </c>
      <c r="Q5824" s="105">
        <v>80101</v>
      </c>
      <c r="R5824" s="106">
        <v>0.3521600067615509</v>
      </c>
      <c r="S5824" s="107"/>
    </row>
    <row r="5825" spans="1:19" x14ac:dyDescent="0.25">
      <c r="A5825" t="s">
        <v>331</v>
      </c>
      <c r="B5825" t="s">
        <v>347</v>
      </c>
      <c r="C5825" t="s">
        <v>347</v>
      </c>
      <c r="D5825" t="s">
        <v>347</v>
      </c>
      <c r="E5825" t="s">
        <v>269</v>
      </c>
      <c r="F5825" t="s">
        <v>341</v>
      </c>
      <c r="G5825" s="105">
        <v>8</v>
      </c>
      <c r="H5825" t="s">
        <v>354</v>
      </c>
      <c r="I5825" t="s">
        <v>422</v>
      </c>
      <c r="J5825" t="s">
        <v>423</v>
      </c>
      <c r="K5825" s="105">
        <v>967</v>
      </c>
      <c r="L5825" s="106">
        <v>0.52612000703811646</v>
      </c>
      <c r="M5825" s="106">
        <v>0.79262000322341919</v>
      </c>
      <c r="N5825" s="105">
        <v>13037</v>
      </c>
      <c r="O5825" s="106">
        <v>0.5671200156211853</v>
      </c>
      <c r="P5825" s="106">
        <v>0.79635000228881836</v>
      </c>
      <c r="Q5825" s="105">
        <v>119646</v>
      </c>
      <c r="R5825" s="106">
        <v>0.52600997686386108</v>
      </c>
      <c r="S5825" s="107">
        <v>0.81194001436233521</v>
      </c>
    </row>
    <row r="5826" spans="1:19" x14ac:dyDescent="0.25">
      <c r="A5826" t="s">
        <v>331</v>
      </c>
      <c r="B5826" t="s">
        <v>347</v>
      </c>
      <c r="C5826" t="s">
        <v>347</v>
      </c>
      <c r="D5826" t="s">
        <v>347</v>
      </c>
      <c r="E5826" t="s">
        <v>269</v>
      </c>
      <c r="F5826" t="s">
        <v>341</v>
      </c>
      <c r="G5826" s="105">
        <v>8</v>
      </c>
      <c r="H5826" t="s">
        <v>354</v>
      </c>
      <c r="I5826" t="s">
        <v>422</v>
      </c>
      <c r="J5826" t="s">
        <v>424</v>
      </c>
      <c r="K5826" s="105">
        <v>132</v>
      </c>
      <c r="L5826" s="106">
        <v>7.1819998323917389E-2</v>
      </c>
      <c r="M5826" s="106">
        <v>0.1081999987363815</v>
      </c>
      <c r="N5826" s="105">
        <v>2019</v>
      </c>
      <c r="O5826" s="106">
        <v>8.7829999625682831E-2</v>
      </c>
      <c r="P5826" s="106">
        <v>0.12332999706268311</v>
      </c>
      <c r="Q5826" s="105">
        <v>17180</v>
      </c>
      <c r="R5826" s="106">
        <v>7.5530000030994415E-2</v>
      </c>
      <c r="S5826" s="107">
        <v>0.11659000068902969</v>
      </c>
    </row>
    <row r="5827" spans="1:19" x14ac:dyDescent="0.25">
      <c r="A5827" t="s">
        <v>331</v>
      </c>
      <c r="B5827" t="s">
        <v>347</v>
      </c>
      <c r="C5827" t="s">
        <v>347</v>
      </c>
      <c r="D5827" t="s">
        <v>347</v>
      </c>
      <c r="E5827" t="s">
        <v>269</v>
      </c>
      <c r="F5827" t="s">
        <v>341</v>
      </c>
      <c r="G5827">
        <v>8</v>
      </c>
      <c r="H5827" t="s">
        <v>354</v>
      </c>
      <c r="I5827" t="s">
        <v>422</v>
      </c>
      <c r="J5827" t="s">
        <v>425</v>
      </c>
      <c r="K5827">
        <v>62</v>
      </c>
      <c r="L5827" s="106">
        <v>3.3730000257492072E-2</v>
      </c>
      <c r="M5827" s="106">
        <v>5.0820000469684601E-2</v>
      </c>
      <c r="N5827">
        <v>771</v>
      </c>
      <c r="O5827" s="106">
        <v>3.3539999276399612E-2</v>
      </c>
      <c r="P5827" s="106">
        <v>4.7100000083446503E-2</v>
      </c>
      <c r="Q5827">
        <v>6082</v>
      </c>
      <c r="R5827" s="106">
        <v>2.6739999651908871E-2</v>
      </c>
      <c r="S5827" s="106">
        <v>4.1269998997449868E-2</v>
      </c>
    </row>
    <row r="5828" spans="1:19" x14ac:dyDescent="0.25">
      <c r="A5828" t="s">
        <v>331</v>
      </c>
      <c r="B5828" t="s">
        <v>347</v>
      </c>
      <c r="C5828" t="s">
        <v>347</v>
      </c>
      <c r="D5828" t="s">
        <v>347</v>
      </c>
      <c r="E5828" t="s">
        <v>269</v>
      </c>
      <c r="F5828" t="s">
        <v>341</v>
      </c>
      <c r="G5828">
        <v>8</v>
      </c>
      <c r="H5828" t="s">
        <v>354</v>
      </c>
      <c r="I5828" t="s">
        <v>422</v>
      </c>
      <c r="J5828" t="s">
        <v>426</v>
      </c>
      <c r="K5828">
        <v>47</v>
      </c>
      <c r="L5828" s="106">
        <v>2.556999959051609E-2</v>
      </c>
      <c r="M5828" s="106">
        <v>3.8520000874996192E-2</v>
      </c>
      <c r="N5828">
        <v>464</v>
      </c>
      <c r="O5828" s="106">
        <v>2.01799999922514E-2</v>
      </c>
      <c r="P5828" s="106">
        <v>2.8340000659227371E-2</v>
      </c>
      <c r="Q5828">
        <v>3672</v>
      </c>
      <c r="R5828" s="106">
        <v>1.6140000894665722E-2</v>
      </c>
      <c r="S5828" s="106">
        <v>2.491999976336956E-2</v>
      </c>
    </row>
    <row r="5829" spans="1:19" x14ac:dyDescent="0.25">
      <c r="A5829" t="s">
        <v>331</v>
      </c>
      <c r="B5829" t="s">
        <v>347</v>
      </c>
      <c r="C5829" t="s">
        <v>347</v>
      </c>
      <c r="D5829" t="s">
        <v>347</v>
      </c>
      <c r="E5829" t="s">
        <v>269</v>
      </c>
      <c r="F5829" t="s">
        <v>341</v>
      </c>
      <c r="G5829" s="105">
        <v>8</v>
      </c>
      <c r="H5829" t="s">
        <v>354</v>
      </c>
      <c r="I5829" t="s">
        <v>422</v>
      </c>
      <c r="J5829" t="s">
        <v>427</v>
      </c>
      <c r="K5829" s="105">
        <v>12</v>
      </c>
      <c r="L5829" s="106">
        <v>6.5299998968839654E-3</v>
      </c>
      <c r="M5829" s="106">
        <v>9.8400004208087921E-3</v>
      </c>
      <c r="N5829" s="105">
        <v>80</v>
      </c>
      <c r="O5829" s="106">
        <v>3.4799999557435508E-3</v>
      </c>
      <c r="P5829" s="106">
        <v>4.889999981969595E-3</v>
      </c>
      <c r="Q5829" s="105">
        <v>766</v>
      </c>
      <c r="R5829" s="106">
        <v>3.3700000494718552E-3</v>
      </c>
      <c r="S5829" s="107">
        <v>5.2000000141561031E-3</v>
      </c>
    </row>
    <row r="5830" spans="1:19" x14ac:dyDescent="0.25">
      <c r="A5830" t="s">
        <v>331</v>
      </c>
      <c r="B5830" t="s">
        <v>347</v>
      </c>
      <c r="C5830" t="s">
        <v>347</v>
      </c>
      <c r="D5830" t="s">
        <v>347</v>
      </c>
      <c r="E5830" t="s">
        <v>269</v>
      </c>
      <c r="F5830" t="s">
        <v>341</v>
      </c>
      <c r="G5830" s="105">
        <v>8</v>
      </c>
      <c r="H5830" t="s">
        <v>354</v>
      </c>
      <c r="I5830" t="s">
        <v>422</v>
      </c>
      <c r="J5830" t="s">
        <v>428</v>
      </c>
      <c r="K5830" s="105">
        <v>0</v>
      </c>
      <c r="L5830" s="106">
        <v>0</v>
      </c>
      <c r="M5830" s="106">
        <v>0</v>
      </c>
      <c r="N5830" s="105">
        <v>0</v>
      </c>
      <c r="O5830" s="106">
        <v>0</v>
      </c>
      <c r="P5830" s="106">
        <v>0</v>
      </c>
      <c r="Q5830" s="105">
        <v>12</v>
      </c>
      <c r="R5830" s="106">
        <v>4.9999998736893758E-5</v>
      </c>
      <c r="S5830" s="107">
        <v>7.9999997979030013E-5</v>
      </c>
    </row>
    <row r="5831" spans="1:19" x14ac:dyDescent="0.25">
      <c r="A5831" t="s">
        <v>331</v>
      </c>
      <c r="B5831" t="s">
        <v>347</v>
      </c>
      <c r="C5831" t="s">
        <v>347</v>
      </c>
      <c r="D5831" t="s">
        <v>347</v>
      </c>
      <c r="E5831" t="s">
        <v>269</v>
      </c>
      <c r="F5831" t="s">
        <v>341</v>
      </c>
      <c r="G5831" s="105">
        <v>8</v>
      </c>
      <c r="H5831" t="s">
        <v>354</v>
      </c>
      <c r="I5831" t="s">
        <v>430</v>
      </c>
      <c r="J5831" t="s">
        <v>434</v>
      </c>
      <c r="K5831" s="105">
        <v>41</v>
      </c>
      <c r="L5831" s="106">
        <v>2.2309999912977219E-2</v>
      </c>
      <c r="M5831" s="106">
        <v>2.2500000894069672E-2</v>
      </c>
      <c r="N5831" s="105">
        <v>521</v>
      </c>
      <c r="O5831" s="106">
        <v>2.2660000249743462E-2</v>
      </c>
      <c r="P5831" s="106">
        <v>2.3010000586509701E-2</v>
      </c>
      <c r="Q5831" s="105">
        <v>4987</v>
      </c>
      <c r="R5831" s="106">
        <v>2.1919999271631241E-2</v>
      </c>
      <c r="S5831" s="107">
        <v>2.2490000352263451E-2</v>
      </c>
    </row>
    <row r="5832" spans="1:19" x14ac:dyDescent="0.25">
      <c r="A5832" t="s">
        <v>331</v>
      </c>
      <c r="B5832" t="s">
        <v>347</v>
      </c>
      <c r="C5832" t="s">
        <v>347</v>
      </c>
      <c r="D5832" t="s">
        <v>347</v>
      </c>
      <c r="E5832" t="s">
        <v>269</v>
      </c>
      <c r="F5832" t="s">
        <v>341</v>
      </c>
      <c r="G5832">
        <v>8</v>
      </c>
      <c r="H5832" t="s">
        <v>354</v>
      </c>
      <c r="I5832" t="s">
        <v>430</v>
      </c>
      <c r="J5832" t="s">
        <v>432</v>
      </c>
      <c r="K5832">
        <v>188</v>
      </c>
      <c r="L5832" s="106">
        <v>0.10228999704122541</v>
      </c>
      <c r="M5832" s="106">
        <v>0.1031799986958504</v>
      </c>
      <c r="N5832">
        <v>1739</v>
      </c>
      <c r="O5832" s="106">
        <v>7.564999908208847E-2</v>
      </c>
      <c r="P5832" s="106">
        <v>7.6789997518062592E-2</v>
      </c>
      <c r="Q5832">
        <v>18498</v>
      </c>
      <c r="R5832" s="106">
        <v>8.1320002675056458E-2</v>
      </c>
      <c r="S5832" s="106">
        <v>8.343999832868576E-2</v>
      </c>
    </row>
    <row r="5833" spans="1:19" x14ac:dyDescent="0.25">
      <c r="A5833" t="s">
        <v>331</v>
      </c>
      <c r="B5833" t="s">
        <v>347</v>
      </c>
      <c r="C5833" t="s">
        <v>347</v>
      </c>
      <c r="D5833" t="s">
        <v>347</v>
      </c>
      <c r="E5833" t="s">
        <v>269</v>
      </c>
      <c r="F5833" t="s">
        <v>341</v>
      </c>
      <c r="G5833" s="105">
        <v>8</v>
      </c>
      <c r="H5833" t="s">
        <v>354</v>
      </c>
      <c r="I5833" t="s">
        <v>430</v>
      </c>
      <c r="J5833" t="s">
        <v>435</v>
      </c>
      <c r="K5833" s="105">
        <v>2</v>
      </c>
      <c r="L5833" s="106">
        <v>1.0900000343099241E-3</v>
      </c>
      <c r="M5833" s="106">
        <v>1.099999994039536E-3</v>
      </c>
      <c r="N5833" s="105">
        <v>7</v>
      </c>
      <c r="O5833" s="106">
        <v>3.0000001424923539E-4</v>
      </c>
      <c r="P5833" s="106">
        <v>3.1000000308267772E-4</v>
      </c>
      <c r="Q5833" s="105">
        <v>391</v>
      </c>
      <c r="R5833" s="106">
        <v>1.7199999419972301E-3</v>
      </c>
      <c r="S5833" s="107">
        <v>1.760000013746321E-3</v>
      </c>
    </row>
    <row r="5834" spans="1:19" x14ac:dyDescent="0.25">
      <c r="A5834" t="s">
        <v>331</v>
      </c>
      <c r="B5834" t="s">
        <v>347</v>
      </c>
      <c r="C5834" t="s">
        <v>347</v>
      </c>
      <c r="D5834" t="s">
        <v>347</v>
      </c>
      <c r="E5834" t="s">
        <v>269</v>
      </c>
      <c r="F5834" t="s">
        <v>341</v>
      </c>
      <c r="G5834" s="105">
        <v>8</v>
      </c>
      <c r="H5834" t="s">
        <v>354</v>
      </c>
      <c r="I5834" t="s">
        <v>430</v>
      </c>
      <c r="J5834" t="s">
        <v>436</v>
      </c>
      <c r="K5834" s="105">
        <v>93</v>
      </c>
      <c r="L5834" s="106">
        <v>5.0599999725818627E-2</v>
      </c>
      <c r="M5834" s="106">
        <v>5.1040001213550568E-2</v>
      </c>
      <c r="N5834" s="105">
        <v>1079</v>
      </c>
      <c r="O5834" s="106">
        <v>4.6939998865127557E-2</v>
      </c>
      <c r="P5834" s="106">
        <v>4.7649998217821121E-2</v>
      </c>
      <c r="Q5834" s="105">
        <v>6784</v>
      </c>
      <c r="R5834" s="106">
        <v>2.9829999431967739E-2</v>
      </c>
      <c r="S5834" s="107">
        <v>3.060000017285347E-2</v>
      </c>
    </row>
    <row r="5835" spans="1:19" x14ac:dyDescent="0.25">
      <c r="A5835" t="s">
        <v>331</v>
      </c>
      <c r="B5835" t="s">
        <v>347</v>
      </c>
      <c r="C5835" t="s">
        <v>347</v>
      </c>
      <c r="D5835" t="s">
        <v>347</v>
      </c>
      <c r="E5835" t="s">
        <v>269</v>
      </c>
      <c r="F5835" t="s">
        <v>341</v>
      </c>
      <c r="G5835" s="105">
        <v>8</v>
      </c>
      <c r="H5835" t="s">
        <v>354</v>
      </c>
      <c r="I5835" t="s">
        <v>430</v>
      </c>
      <c r="J5835" t="s">
        <v>431</v>
      </c>
      <c r="K5835" s="105">
        <v>716</v>
      </c>
      <c r="L5835" s="106">
        <v>0.38955000042915339</v>
      </c>
      <c r="M5835" s="106">
        <v>0.39296999573707581</v>
      </c>
      <c r="N5835" s="105">
        <v>7736</v>
      </c>
      <c r="O5835" s="106">
        <v>0.3365199863910675</v>
      </c>
      <c r="P5835" s="106">
        <v>0.34161001443862921</v>
      </c>
      <c r="Q5835" s="105">
        <v>77035</v>
      </c>
      <c r="R5835" s="106">
        <v>0.33867999911308289</v>
      </c>
      <c r="S5835" s="107">
        <v>0.3474699854850769</v>
      </c>
    </row>
    <row r="5836" spans="1:19" x14ac:dyDescent="0.25">
      <c r="A5836" t="s">
        <v>331</v>
      </c>
      <c r="B5836" t="s">
        <v>347</v>
      </c>
      <c r="C5836" t="s">
        <v>347</v>
      </c>
      <c r="D5836" t="s">
        <v>347</v>
      </c>
      <c r="E5836" t="s">
        <v>269</v>
      </c>
      <c r="F5836" t="s">
        <v>341</v>
      </c>
      <c r="G5836" s="105">
        <v>8</v>
      </c>
      <c r="H5836" t="s">
        <v>354</v>
      </c>
      <c r="I5836" t="s">
        <v>430</v>
      </c>
      <c r="J5836" t="s">
        <v>502</v>
      </c>
      <c r="K5836" s="105">
        <v>782</v>
      </c>
      <c r="L5836" s="106">
        <v>0.42546001076698298</v>
      </c>
      <c r="M5836" s="106">
        <v>0.42919999361038208</v>
      </c>
      <c r="N5836" s="105">
        <v>11564</v>
      </c>
      <c r="O5836" s="106">
        <v>0.50305002927780151</v>
      </c>
      <c r="P5836" s="106">
        <v>0.51064002513885498</v>
      </c>
      <c r="Q5836" s="105">
        <v>114008</v>
      </c>
      <c r="R5836" s="106">
        <v>0.5012199878692627</v>
      </c>
      <c r="S5836" s="107">
        <v>0.51424002647399902</v>
      </c>
    </row>
    <row r="5837" spans="1:19" x14ac:dyDescent="0.25">
      <c r="A5837" t="s">
        <v>331</v>
      </c>
      <c r="B5837" t="s">
        <v>347</v>
      </c>
      <c r="C5837" t="s">
        <v>347</v>
      </c>
      <c r="D5837" t="s">
        <v>347</v>
      </c>
      <c r="E5837" t="s">
        <v>269</v>
      </c>
      <c r="F5837" t="s">
        <v>341</v>
      </c>
      <c r="G5837" s="105">
        <v>8</v>
      </c>
      <c r="H5837" t="s">
        <v>354</v>
      </c>
      <c r="I5837" t="s">
        <v>430</v>
      </c>
      <c r="J5837" t="s">
        <v>86</v>
      </c>
      <c r="K5837" s="105">
        <v>16</v>
      </c>
      <c r="L5837" s="106">
        <v>8.7099997326731682E-3</v>
      </c>
      <c r="N5837" s="105">
        <v>342</v>
      </c>
      <c r="O5837" s="106">
        <v>1.487999968230724E-2</v>
      </c>
      <c r="Q5837" s="105">
        <v>5756</v>
      </c>
      <c r="R5837" s="106">
        <v>2.5310000404715541E-2</v>
      </c>
      <c r="S5837" s="107"/>
    </row>
    <row r="5838" spans="1:19" x14ac:dyDescent="0.25">
      <c r="A5838" t="s">
        <v>331</v>
      </c>
      <c r="B5838" t="s">
        <v>347</v>
      </c>
      <c r="C5838" t="s">
        <v>347</v>
      </c>
      <c r="D5838" t="s">
        <v>347</v>
      </c>
      <c r="E5838" t="s">
        <v>269</v>
      </c>
      <c r="F5838" t="s">
        <v>341</v>
      </c>
      <c r="G5838" s="105">
        <v>8</v>
      </c>
      <c r="H5838" t="s">
        <v>354</v>
      </c>
      <c r="I5838" t="s">
        <v>401</v>
      </c>
      <c r="J5838" t="s">
        <v>405</v>
      </c>
      <c r="K5838" s="105">
        <v>1379</v>
      </c>
      <c r="L5838" s="106">
        <v>0.75027000904083252</v>
      </c>
      <c r="M5838" s="106">
        <v>0.76739001274108887</v>
      </c>
      <c r="N5838" s="105">
        <v>17048</v>
      </c>
      <c r="O5838" s="106">
        <v>0.74159997701644897</v>
      </c>
      <c r="P5838" s="106">
        <v>0.76472002267837524</v>
      </c>
      <c r="Q5838" s="105">
        <v>171311</v>
      </c>
      <c r="R5838" s="106">
        <v>0.75314998626708984</v>
      </c>
      <c r="S5838" s="107">
        <v>0.77806001901626587</v>
      </c>
    </row>
    <row r="5839" spans="1:19" x14ac:dyDescent="0.25">
      <c r="A5839" t="s">
        <v>331</v>
      </c>
      <c r="B5839" t="s">
        <v>347</v>
      </c>
      <c r="C5839" t="s">
        <v>347</v>
      </c>
      <c r="D5839" t="s">
        <v>347</v>
      </c>
      <c r="E5839" t="s">
        <v>269</v>
      </c>
      <c r="F5839" t="s">
        <v>341</v>
      </c>
      <c r="G5839">
        <v>8</v>
      </c>
      <c r="H5839" t="s">
        <v>354</v>
      </c>
      <c r="I5839" t="s">
        <v>401</v>
      </c>
      <c r="J5839" t="s">
        <v>412</v>
      </c>
      <c r="K5839">
        <v>158</v>
      </c>
      <c r="L5839" s="106">
        <v>8.596000075340271E-2</v>
      </c>
      <c r="M5839" s="106">
        <v>8.7920002639293671E-2</v>
      </c>
      <c r="N5839">
        <v>2343</v>
      </c>
      <c r="O5839" s="106">
        <v>0.1019200012087822</v>
      </c>
      <c r="P5839" s="106">
        <v>0.10509999841451639</v>
      </c>
      <c r="Q5839">
        <v>22313</v>
      </c>
      <c r="R5839" s="106">
        <v>9.8099999129772186E-2</v>
      </c>
      <c r="S5839" s="106">
        <v>0.10134000331163411</v>
      </c>
    </row>
    <row r="5840" spans="1:19" x14ac:dyDescent="0.25">
      <c r="A5840" t="s">
        <v>331</v>
      </c>
      <c r="B5840" t="s">
        <v>347</v>
      </c>
      <c r="C5840" t="s">
        <v>347</v>
      </c>
      <c r="D5840" t="s">
        <v>347</v>
      </c>
      <c r="E5840" t="s">
        <v>269</v>
      </c>
      <c r="F5840" t="s">
        <v>341</v>
      </c>
      <c r="G5840">
        <v>8</v>
      </c>
      <c r="H5840" t="s">
        <v>354</v>
      </c>
      <c r="I5840" t="s">
        <v>401</v>
      </c>
      <c r="J5840" t="s">
        <v>413</v>
      </c>
      <c r="K5840">
        <v>146</v>
      </c>
      <c r="L5840" s="106">
        <v>7.9429998993873596E-2</v>
      </c>
      <c r="M5840" s="106">
        <v>8.1249997019767761E-2</v>
      </c>
      <c r="N5840">
        <v>1725</v>
      </c>
      <c r="O5840" s="106">
        <v>7.5039997696876526E-2</v>
      </c>
      <c r="P5840" s="106">
        <v>7.7380001544952393E-2</v>
      </c>
      <c r="Q5840">
        <v>15680</v>
      </c>
      <c r="R5840" s="106">
        <v>6.8939998745918274E-2</v>
      </c>
      <c r="S5840" s="106">
        <v>7.1220003068447113E-2</v>
      </c>
    </row>
    <row r="5841" spans="1:19" x14ac:dyDescent="0.25">
      <c r="A5841" t="s">
        <v>331</v>
      </c>
      <c r="B5841" t="s">
        <v>347</v>
      </c>
      <c r="C5841" t="s">
        <v>347</v>
      </c>
      <c r="D5841" t="s">
        <v>347</v>
      </c>
      <c r="E5841" t="s">
        <v>269</v>
      </c>
      <c r="F5841" t="s">
        <v>341</v>
      </c>
      <c r="G5841" s="105">
        <v>8</v>
      </c>
      <c r="H5841" t="s">
        <v>354</v>
      </c>
      <c r="I5841" t="s">
        <v>401</v>
      </c>
      <c r="J5841" t="s">
        <v>441</v>
      </c>
      <c r="K5841" s="105">
        <v>41</v>
      </c>
      <c r="L5841" s="106">
        <v>2.2309999912977219E-2</v>
      </c>
      <c r="N5841" s="105">
        <v>695</v>
      </c>
      <c r="O5841" s="106">
        <v>3.0230000615119931E-2</v>
      </c>
      <c r="Q5841" s="105">
        <v>7283</v>
      </c>
      <c r="R5841" s="106">
        <v>3.2019998878240592E-2</v>
      </c>
      <c r="S5841" s="107"/>
    </row>
    <row r="5842" spans="1:19" x14ac:dyDescent="0.25">
      <c r="A5842" t="s">
        <v>331</v>
      </c>
      <c r="B5842" t="s">
        <v>347</v>
      </c>
      <c r="C5842" t="s">
        <v>347</v>
      </c>
      <c r="D5842" t="s">
        <v>347</v>
      </c>
      <c r="E5842" t="s">
        <v>269</v>
      </c>
      <c r="F5842" t="s">
        <v>341</v>
      </c>
      <c r="G5842">
        <v>8</v>
      </c>
      <c r="H5842" t="s">
        <v>354</v>
      </c>
      <c r="I5842" t="s">
        <v>401</v>
      </c>
      <c r="J5842" t="s">
        <v>414</v>
      </c>
      <c r="K5842">
        <v>114</v>
      </c>
      <c r="L5842" s="106">
        <v>6.2020000070333481E-2</v>
      </c>
      <c r="M5842" s="106">
        <v>6.3440002501010895E-2</v>
      </c>
      <c r="N5842">
        <v>1177</v>
      </c>
      <c r="O5842" s="106">
        <v>5.1199998706579208E-2</v>
      </c>
      <c r="P5842" s="106">
        <v>5.2799999713897712E-2</v>
      </c>
      <c r="Q5842">
        <v>10872</v>
      </c>
      <c r="R5842" s="106">
        <v>4.7800000756978989E-2</v>
      </c>
      <c r="S5842" s="106">
        <v>4.9380000680685043E-2</v>
      </c>
    </row>
    <row r="5843" spans="1:19" x14ac:dyDescent="0.25">
      <c r="A5843" t="s">
        <v>331</v>
      </c>
      <c r="B5843" t="s">
        <v>347</v>
      </c>
      <c r="C5843" t="s">
        <v>347</v>
      </c>
      <c r="D5843" t="s">
        <v>347</v>
      </c>
      <c r="E5843" t="s">
        <v>244</v>
      </c>
      <c r="F5843" t="s">
        <v>245</v>
      </c>
      <c r="G5843" s="105">
        <v>8</v>
      </c>
      <c r="H5843" t="s">
        <v>354</v>
      </c>
      <c r="I5843" t="s">
        <v>349</v>
      </c>
      <c r="J5843" t="s">
        <v>350</v>
      </c>
      <c r="K5843" s="105">
        <v>9</v>
      </c>
      <c r="L5843" s="106">
        <v>4.4100000523030758E-3</v>
      </c>
      <c r="N5843" s="105">
        <v>95</v>
      </c>
      <c r="O5843" s="106">
        <v>4.1299997828900814E-3</v>
      </c>
      <c r="Q5843" s="105">
        <v>1130</v>
      </c>
      <c r="R5843" s="106">
        <v>4.9700001254677773E-3</v>
      </c>
      <c r="S5843" s="107"/>
    </row>
    <row r="5844" spans="1:19" x14ac:dyDescent="0.25">
      <c r="A5844" t="s">
        <v>331</v>
      </c>
      <c r="B5844" t="s">
        <v>347</v>
      </c>
      <c r="C5844" t="s">
        <v>347</v>
      </c>
      <c r="D5844" t="s">
        <v>347</v>
      </c>
      <c r="E5844" t="s">
        <v>244</v>
      </c>
      <c r="F5844" t="s">
        <v>245</v>
      </c>
      <c r="G5844" s="105">
        <v>8</v>
      </c>
      <c r="H5844" t="s">
        <v>354</v>
      </c>
      <c r="I5844" t="s">
        <v>349</v>
      </c>
      <c r="J5844" t="s">
        <v>368</v>
      </c>
      <c r="K5844" s="105">
        <v>89</v>
      </c>
      <c r="L5844" s="106">
        <v>4.3559998273849487E-2</v>
      </c>
      <c r="N5844" s="105">
        <v>761</v>
      </c>
      <c r="O5844" s="106">
        <v>3.3100001513957977E-2</v>
      </c>
      <c r="Q5844" s="105">
        <v>8418</v>
      </c>
      <c r="R5844" s="106">
        <v>3.700999915599823E-2</v>
      </c>
      <c r="S5844" s="107"/>
    </row>
    <row r="5845" spans="1:19" x14ac:dyDescent="0.25">
      <c r="A5845" t="s">
        <v>331</v>
      </c>
      <c r="B5845" t="s">
        <v>347</v>
      </c>
      <c r="C5845" t="s">
        <v>347</v>
      </c>
      <c r="D5845" t="s">
        <v>347</v>
      </c>
      <c r="E5845" t="s">
        <v>244</v>
      </c>
      <c r="F5845" t="s">
        <v>245</v>
      </c>
      <c r="G5845">
        <v>8</v>
      </c>
      <c r="H5845" t="s">
        <v>354</v>
      </c>
      <c r="I5845" t="s">
        <v>349</v>
      </c>
      <c r="J5845" t="s">
        <v>369</v>
      </c>
      <c r="K5845">
        <v>222</v>
      </c>
      <c r="L5845" s="106">
        <v>0.10865999758243559</v>
      </c>
      <c r="N5845">
        <v>2601</v>
      </c>
      <c r="O5845" s="106">
        <v>0.1131500005722046</v>
      </c>
      <c r="Q5845">
        <v>27454</v>
      </c>
      <c r="R5845" s="106">
        <v>0.1207000017166138</v>
      </c>
    </row>
    <row r="5846" spans="1:19" x14ac:dyDescent="0.25">
      <c r="A5846" t="s">
        <v>331</v>
      </c>
      <c r="B5846" t="s">
        <v>347</v>
      </c>
      <c r="C5846" t="s">
        <v>347</v>
      </c>
      <c r="D5846" t="s">
        <v>347</v>
      </c>
      <c r="E5846" t="s">
        <v>244</v>
      </c>
      <c r="F5846" t="s">
        <v>245</v>
      </c>
      <c r="G5846" s="105">
        <v>8</v>
      </c>
      <c r="H5846" t="s">
        <v>354</v>
      </c>
      <c r="I5846" t="s">
        <v>349</v>
      </c>
      <c r="J5846" t="s">
        <v>370</v>
      </c>
      <c r="K5846" s="105">
        <v>609</v>
      </c>
      <c r="L5846" s="106">
        <v>0.29809001088142401</v>
      </c>
      <c r="N5846" s="105">
        <v>5591</v>
      </c>
      <c r="O5846" s="106">
        <v>0.2432100027799606</v>
      </c>
      <c r="Q5846" s="105">
        <v>55879</v>
      </c>
      <c r="R5846" s="106">
        <v>0.24567000567913061</v>
      </c>
      <c r="S5846" s="107"/>
    </row>
    <row r="5847" spans="1:19" x14ac:dyDescent="0.25">
      <c r="A5847" t="s">
        <v>331</v>
      </c>
      <c r="B5847" t="s">
        <v>347</v>
      </c>
      <c r="C5847" t="s">
        <v>347</v>
      </c>
      <c r="D5847" t="s">
        <v>347</v>
      </c>
      <c r="E5847" t="s">
        <v>244</v>
      </c>
      <c r="F5847" t="s">
        <v>245</v>
      </c>
      <c r="G5847" s="105">
        <v>8</v>
      </c>
      <c r="H5847" t="s">
        <v>354</v>
      </c>
      <c r="I5847" t="s">
        <v>349</v>
      </c>
      <c r="J5847" t="s">
        <v>371</v>
      </c>
      <c r="K5847" s="105">
        <v>609</v>
      </c>
      <c r="L5847" s="106">
        <v>0.29809001088142401</v>
      </c>
      <c r="N5847" s="105">
        <v>5978</v>
      </c>
      <c r="O5847" s="106">
        <v>0.26004999876022339</v>
      </c>
      <c r="Q5847" s="105">
        <v>57982</v>
      </c>
      <c r="R5847" s="106">
        <v>0.25490999221801758</v>
      </c>
      <c r="S5847" s="107"/>
    </row>
    <row r="5848" spans="1:19" x14ac:dyDescent="0.25">
      <c r="A5848" t="s">
        <v>331</v>
      </c>
      <c r="B5848" t="s">
        <v>347</v>
      </c>
      <c r="C5848" t="s">
        <v>347</v>
      </c>
      <c r="D5848" t="s">
        <v>347</v>
      </c>
      <c r="E5848" t="s">
        <v>244</v>
      </c>
      <c r="F5848" t="s">
        <v>245</v>
      </c>
      <c r="G5848" s="105">
        <v>8</v>
      </c>
      <c r="H5848" t="s">
        <v>354</v>
      </c>
      <c r="I5848" t="s">
        <v>349</v>
      </c>
      <c r="J5848" t="s">
        <v>372</v>
      </c>
      <c r="K5848" s="105">
        <v>303</v>
      </c>
      <c r="L5848" s="106">
        <v>0.14831000566482541</v>
      </c>
      <c r="N5848" s="105">
        <v>4640</v>
      </c>
      <c r="O5848" s="106">
        <v>0.20183999836444849</v>
      </c>
      <c r="Q5848" s="105">
        <v>44765</v>
      </c>
      <c r="R5848" s="106">
        <v>0.19679999351501459</v>
      </c>
      <c r="S5848" s="107"/>
    </row>
    <row r="5849" spans="1:19" x14ac:dyDescent="0.25">
      <c r="A5849" t="s">
        <v>331</v>
      </c>
      <c r="B5849" t="s">
        <v>347</v>
      </c>
      <c r="C5849" t="s">
        <v>347</v>
      </c>
      <c r="D5849" t="s">
        <v>347</v>
      </c>
      <c r="E5849" t="s">
        <v>244</v>
      </c>
      <c r="F5849" t="s">
        <v>245</v>
      </c>
      <c r="G5849">
        <v>8</v>
      </c>
      <c r="H5849" t="s">
        <v>354</v>
      </c>
      <c r="I5849" t="s">
        <v>349</v>
      </c>
      <c r="J5849" t="s">
        <v>373</v>
      </c>
      <c r="K5849">
        <v>202</v>
      </c>
      <c r="L5849" s="106">
        <v>9.887000173330307E-2</v>
      </c>
      <c r="N5849">
        <v>3322</v>
      </c>
      <c r="O5849" s="106">
        <v>0.1445100009441376</v>
      </c>
      <c r="Q5849">
        <v>31831</v>
      </c>
      <c r="R5849" s="106">
        <v>0.1399399936199188</v>
      </c>
    </row>
    <row r="5850" spans="1:19" x14ac:dyDescent="0.25">
      <c r="A5850" t="s">
        <v>331</v>
      </c>
      <c r="B5850" t="s">
        <v>347</v>
      </c>
      <c r="C5850" t="s">
        <v>347</v>
      </c>
      <c r="D5850" t="s">
        <v>347</v>
      </c>
      <c r="E5850" t="s">
        <v>244</v>
      </c>
      <c r="F5850" t="s">
        <v>245</v>
      </c>
      <c r="G5850" s="105">
        <v>8</v>
      </c>
      <c r="H5850" t="s">
        <v>354</v>
      </c>
      <c r="I5850" t="s">
        <v>438</v>
      </c>
      <c r="J5850" t="s">
        <v>48</v>
      </c>
      <c r="K5850" s="105">
        <v>1667</v>
      </c>
      <c r="L5850" s="106">
        <v>0.81595999002456665</v>
      </c>
      <c r="M5850" s="106">
        <v>0.83894997835159302</v>
      </c>
      <c r="N5850" s="105">
        <v>18649</v>
      </c>
      <c r="O5850" s="106">
        <v>0.81124997138977051</v>
      </c>
      <c r="P5850" s="106">
        <v>0.83653998374938965</v>
      </c>
      <c r="Q5850" s="105">
        <v>186401</v>
      </c>
      <c r="R5850" s="106">
        <v>0.81949001550674438</v>
      </c>
      <c r="S5850" s="107">
        <v>0.8465999960899353</v>
      </c>
    </row>
    <row r="5851" spans="1:19" x14ac:dyDescent="0.25">
      <c r="A5851" t="s">
        <v>331</v>
      </c>
      <c r="B5851" t="s">
        <v>347</v>
      </c>
      <c r="C5851" t="s">
        <v>347</v>
      </c>
      <c r="D5851" t="s">
        <v>347</v>
      </c>
      <c r="E5851" t="s">
        <v>244</v>
      </c>
      <c r="F5851" t="s">
        <v>245</v>
      </c>
      <c r="G5851" s="105">
        <v>8</v>
      </c>
      <c r="H5851" t="s">
        <v>354</v>
      </c>
      <c r="I5851" t="s">
        <v>438</v>
      </c>
      <c r="J5851" t="s">
        <v>42</v>
      </c>
      <c r="K5851" s="105">
        <v>192</v>
      </c>
      <c r="L5851" s="106">
        <v>9.3979999423027039E-2</v>
      </c>
      <c r="M5851" s="106">
        <v>9.6629999577999115E-2</v>
      </c>
      <c r="N5851" s="105">
        <v>2166</v>
      </c>
      <c r="O5851" s="106">
        <v>9.4219997525215149E-2</v>
      </c>
      <c r="P5851" s="106">
        <v>9.7159996628761292E-2</v>
      </c>
      <c r="Q5851" s="105">
        <v>20350</v>
      </c>
      <c r="R5851" s="106">
        <v>8.9469999074935913E-2</v>
      </c>
      <c r="S5851" s="107">
        <v>9.2430002987384796E-2</v>
      </c>
    </row>
    <row r="5852" spans="1:19" x14ac:dyDescent="0.25">
      <c r="A5852" t="s">
        <v>331</v>
      </c>
      <c r="B5852" t="s">
        <v>347</v>
      </c>
      <c r="C5852" t="s">
        <v>347</v>
      </c>
      <c r="D5852" t="s">
        <v>347</v>
      </c>
      <c r="E5852" t="s">
        <v>244</v>
      </c>
      <c r="F5852" t="s">
        <v>245</v>
      </c>
      <c r="G5852">
        <v>8</v>
      </c>
      <c r="H5852" t="s">
        <v>354</v>
      </c>
      <c r="I5852" t="s">
        <v>438</v>
      </c>
      <c r="J5852" t="s">
        <v>374</v>
      </c>
      <c r="K5852">
        <v>128</v>
      </c>
      <c r="L5852" s="106">
        <v>6.2650002539157867E-2</v>
      </c>
      <c r="M5852" s="106">
        <v>6.4419999718666077E-2</v>
      </c>
      <c r="N5852">
        <v>1478</v>
      </c>
      <c r="O5852" s="106">
        <v>6.429000198841095E-2</v>
      </c>
      <c r="P5852" s="106">
        <v>6.6299997270107269E-2</v>
      </c>
      <c r="Q5852">
        <v>13425</v>
      </c>
      <c r="R5852" s="106">
        <v>5.9020001441240311E-2</v>
      </c>
      <c r="S5852" s="106">
        <v>6.0970000922679901E-2</v>
      </c>
    </row>
    <row r="5853" spans="1:19" x14ac:dyDescent="0.25">
      <c r="A5853" t="s">
        <v>331</v>
      </c>
      <c r="B5853" t="s">
        <v>347</v>
      </c>
      <c r="C5853" t="s">
        <v>347</v>
      </c>
      <c r="D5853" t="s">
        <v>347</v>
      </c>
      <c r="E5853" t="s">
        <v>244</v>
      </c>
      <c r="F5853" t="s">
        <v>245</v>
      </c>
      <c r="G5853" s="105">
        <v>8</v>
      </c>
      <c r="H5853" t="s">
        <v>354</v>
      </c>
      <c r="I5853" t="s">
        <v>438</v>
      </c>
      <c r="J5853" t="s">
        <v>86</v>
      </c>
      <c r="K5853" s="105">
        <v>56</v>
      </c>
      <c r="L5853" s="106">
        <v>2.741000056266785E-2</v>
      </c>
      <c r="N5853" s="105">
        <v>695</v>
      </c>
      <c r="O5853" s="106">
        <v>3.0230000615119931E-2</v>
      </c>
      <c r="Q5853" s="105">
        <v>7283</v>
      </c>
      <c r="R5853" s="106">
        <v>3.2019998878240592E-2</v>
      </c>
      <c r="S5853" s="107"/>
    </row>
    <row r="5854" spans="1:19" x14ac:dyDescent="0.25">
      <c r="A5854" t="s">
        <v>331</v>
      </c>
      <c r="B5854" t="s">
        <v>347</v>
      </c>
      <c r="C5854" t="s">
        <v>347</v>
      </c>
      <c r="D5854" t="s">
        <v>347</v>
      </c>
      <c r="E5854" t="s">
        <v>244</v>
      </c>
      <c r="F5854" t="s">
        <v>245</v>
      </c>
      <c r="G5854">
        <v>8</v>
      </c>
      <c r="H5854" t="s">
        <v>354</v>
      </c>
      <c r="I5854" t="s">
        <v>375</v>
      </c>
      <c r="J5854" t="s">
        <v>376</v>
      </c>
      <c r="K5854">
        <v>419</v>
      </c>
      <c r="L5854" s="106">
        <v>0.2050900012254715</v>
      </c>
      <c r="N5854">
        <v>4751</v>
      </c>
      <c r="O5854" s="106">
        <v>0.20667000114917761</v>
      </c>
      <c r="Q5854">
        <v>47189</v>
      </c>
      <c r="R5854" s="106">
        <v>0.20746000111103061</v>
      </c>
    </row>
    <row r="5855" spans="1:19" x14ac:dyDescent="0.25">
      <c r="A5855" t="s">
        <v>331</v>
      </c>
      <c r="B5855" t="s">
        <v>347</v>
      </c>
      <c r="C5855" t="s">
        <v>347</v>
      </c>
      <c r="D5855" t="s">
        <v>347</v>
      </c>
      <c r="E5855" t="s">
        <v>244</v>
      </c>
      <c r="F5855" t="s">
        <v>245</v>
      </c>
      <c r="G5855">
        <v>8</v>
      </c>
      <c r="H5855" t="s">
        <v>354</v>
      </c>
      <c r="I5855" t="s">
        <v>375</v>
      </c>
      <c r="J5855" t="s">
        <v>377</v>
      </c>
      <c r="K5855">
        <v>443</v>
      </c>
      <c r="L5855" s="106">
        <v>0.216839998960495</v>
      </c>
      <c r="N5855">
        <v>4659</v>
      </c>
      <c r="O5855" s="106">
        <v>0.20266999304294589</v>
      </c>
      <c r="Q5855">
        <v>47420</v>
      </c>
      <c r="R5855" s="106">
        <v>0.20848000049591059</v>
      </c>
    </row>
    <row r="5856" spans="1:19" x14ac:dyDescent="0.25">
      <c r="A5856" t="s">
        <v>331</v>
      </c>
      <c r="B5856" t="s">
        <v>347</v>
      </c>
      <c r="C5856" t="s">
        <v>347</v>
      </c>
      <c r="D5856" t="s">
        <v>347</v>
      </c>
      <c r="E5856" t="s">
        <v>244</v>
      </c>
      <c r="F5856" t="s">
        <v>245</v>
      </c>
      <c r="G5856">
        <v>8</v>
      </c>
      <c r="H5856" t="s">
        <v>354</v>
      </c>
      <c r="I5856" t="s">
        <v>375</v>
      </c>
      <c r="J5856" t="s">
        <v>378</v>
      </c>
      <c r="K5856">
        <v>322</v>
      </c>
      <c r="L5856" s="106">
        <v>0.15760999917984009</v>
      </c>
      <c r="N5856">
        <v>3700</v>
      </c>
      <c r="O5856" s="106">
        <v>0.1609500050544739</v>
      </c>
      <c r="Q5856">
        <v>37332</v>
      </c>
      <c r="R5856" s="106">
        <v>0.1641300022602081</v>
      </c>
    </row>
    <row r="5857" spans="1:19" x14ac:dyDescent="0.25">
      <c r="A5857" t="s">
        <v>331</v>
      </c>
      <c r="B5857" t="s">
        <v>347</v>
      </c>
      <c r="C5857" t="s">
        <v>347</v>
      </c>
      <c r="D5857" t="s">
        <v>347</v>
      </c>
      <c r="E5857" t="s">
        <v>244</v>
      </c>
      <c r="F5857" t="s">
        <v>245</v>
      </c>
      <c r="G5857" s="105">
        <v>8</v>
      </c>
      <c r="H5857" t="s">
        <v>354</v>
      </c>
      <c r="I5857" t="s">
        <v>375</v>
      </c>
      <c r="J5857" t="s">
        <v>379</v>
      </c>
      <c r="K5857" s="105">
        <v>433</v>
      </c>
      <c r="L5857" s="106">
        <v>0.21194000542163849</v>
      </c>
      <c r="N5857" s="105">
        <v>4846</v>
      </c>
      <c r="O5857" s="106">
        <v>0.21081000566482541</v>
      </c>
      <c r="Q5857" s="105">
        <v>47525</v>
      </c>
      <c r="R5857" s="106">
        <v>0.20893999934196469</v>
      </c>
      <c r="S5857" s="107"/>
    </row>
    <row r="5858" spans="1:19" x14ac:dyDescent="0.25">
      <c r="A5858" t="s">
        <v>331</v>
      </c>
      <c r="B5858" t="s">
        <v>347</v>
      </c>
      <c r="C5858" t="s">
        <v>347</v>
      </c>
      <c r="D5858" t="s">
        <v>347</v>
      </c>
      <c r="E5858" t="s">
        <v>244</v>
      </c>
      <c r="F5858" t="s">
        <v>245</v>
      </c>
      <c r="G5858" s="105">
        <v>8</v>
      </c>
      <c r="H5858" t="s">
        <v>354</v>
      </c>
      <c r="I5858" t="s">
        <v>375</v>
      </c>
      <c r="J5858" t="s">
        <v>380</v>
      </c>
      <c r="K5858" s="105">
        <v>426</v>
      </c>
      <c r="L5858" s="106">
        <v>0.2085199952125549</v>
      </c>
      <c r="N5858" s="105">
        <v>5032</v>
      </c>
      <c r="O5858" s="106">
        <v>0.2188999950885773</v>
      </c>
      <c r="Q5858" s="105">
        <v>47993</v>
      </c>
      <c r="R5858" s="106">
        <v>0.210999995470047</v>
      </c>
      <c r="S5858" s="107"/>
    </row>
    <row r="5859" spans="1:19" x14ac:dyDescent="0.25">
      <c r="A5859" t="s">
        <v>331</v>
      </c>
      <c r="B5859" t="s">
        <v>347</v>
      </c>
      <c r="C5859" t="s">
        <v>347</v>
      </c>
      <c r="D5859" t="s">
        <v>347</v>
      </c>
      <c r="E5859" t="s">
        <v>244</v>
      </c>
      <c r="F5859" t="s">
        <v>245</v>
      </c>
      <c r="G5859" s="105">
        <v>8</v>
      </c>
      <c r="H5859" t="s">
        <v>354</v>
      </c>
      <c r="I5859" t="s">
        <v>381</v>
      </c>
      <c r="J5859" t="s">
        <v>382</v>
      </c>
      <c r="K5859" s="105">
        <v>43</v>
      </c>
      <c r="L5859" s="106">
        <v>2.105000056326389E-2</v>
      </c>
      <c r="M5859" s="106">
        <v>2.1989999338984489E-2</v>
      </c>
      <c r="N5859" s="105">
        <v>441</v>
      </c>
      <c r="O5859" s="106">
        <v>1.917999982833862E-2</v>
      </c>
      <c r="P5859" s="106">
        <v>2.5629999116063121E-2</v>
      </c>
      <c r="Q5859" s="105">
        <v>5423</v>
      </c>
      <c r="R5859" s="106">
        <v>2.384000085294247E-2</v>
      </c>
      <c r="S5859" s="107">
        <v>3.0780000612139698E-2</v>
      </c>
    </row>
    <row r="5860" spans="1:19" x14ac:dyDescent="0.25">
      <c r="A5860" t="s">
        <v>331</v>
      </c>
      <c r="B5860" t="s">
        <v>347</v>
      </c>
      <c r="C5860" t="s">
        <v>347</v>
      </c>
      <c r="D5860" t="s">
        <v>347</v>
      </c>
      <c r="E5860" t="s">
        <v>244</v>
      </c>
      <c r="F5860" t="s">
        <v>245</v>
      </c>
      <c r="G5860" s="105">
        <v>8</v>
      </c>
      <c r="H5860" t="s">
        <v>354</v>
      </c>
      <c r="I5860" t="s">
        <v>381</v>
      </c>
      <c r="J5860" t="s">
        <v>383</v>
      </c>
      <c r="K5860" s="105">
        <v>403</v>
      </c>
      <c r="L5860" s="106">
        <v>0.19726000726222989</v>
      </c>
      <c r="M5860" s="106">
        <v>0.20613999664783481</v>
      </c>
      <c r="N5860" s="105">
        <v>2772</v>
      </c>
      <c r="O5860" s="106">
        <v>0.1205800026655197</v>
      </c>
      <c r="P5860" s="106">
        <v>0.16110999882221219</v>
      </c>
      <c r="Q5860" s="105">
        <v>26007</v>
      </c>
      <c r="R5860" s="106">
        <v>0.11433999985456469</v>
      </c>
      <c r="S5860" s="107">
        <v>0.1476300060749054</v>
      </c>
    </row>
    <row r="5861" spans="1:19" x14ac:dyDescent="0.25">
      <c r="A5861" t="s">
        <v>331</v>
      </c>
      <c r="B5861" t="s">
        <v>347</v>
      </c>
      <c r="C5861" t="s">
        <v>347</v>
      </c>
      <c r="D5861" t="s">
        <v>347</v>
      </c>
      <c r="E5861" t="s">
        <v>244</v>
      </c>
      <c r="F5861" t="s">
        <v>245</v>
      </c>
      <c r="G5861" s="105">
        <v>8</v>
      </c>
      <c r="H5861" t="s">
        <v>354</v>
      </c>
      <c r="I5861" t="s">
        <v>381</v>
      </c>
      <c r="J5861" t="s">
        <v>384</v>
      </c>
      <c r="K5861" s="105">
        <v>1509</v>
      </c>
      <c r="L5861" s="106">
        <v>0.73861998319625854</v>
      </c>
      <c r="M5861" s="106">
        <v>0.77187001705169678</v>
      </c>
      <c r="N5861" s="105">
        <v>13993</v>
      </c>
      <c r="O5861" s="106">
        <v>0.60870999097824097</v>
      </c>
      <c r="P5861" s="106">
        <v>0.81326001882553101</v>
      </c>
      <c r="Q5861" s="105">
        <v>144739</v>
      </c>
      <c r="R5861" s="106">
        <v>0.6363300085067749</v>
      </c>
      <c r="S5861" s="107">
        <v>0.82159000635147095</v>
      </c>
    </row>
    <row r="5862" spans="1:19" x14ac:dyDescent="0.25">
      <c r="A5862" t="s">
        <v>331</v>
      </c>
      <c r="B5862" t="s">
        <v>347</v>
      </c>
      <c r="C5862" t="s">
        <v>347</v>
      </c>
      <c r="D5862" t="s">
        <v>347</v>
      </c>
      <c r="E5862" t="s">
        <v>244</v>
      </c>
      <c r="F5862" t="s">
        <v>245</v>
      </c>
      <c r="G5862" s="105">
        <v>8</v>
      </c>
      <c r="H5862" t="s">
        <v>354</v>
      </c>
      <c r="I5862" t="s">
        <v>381</v>
      </c>
      <c r="J5862" t="s">
        <v>385</v>
      </c>
      <c r="K5862" s="105">
        <v>88</v>
      </c>
      <c r="L5862" s="106">
        <v>4.3069999665021903E-2</v>
      </c>
      <c r="N5862" s="105">
        <v>5782</v>
      </c>
      <c r="O5862" s="106">
        <v>0.25152000784873962</v>
      </c>
      <c r="Q5862" s="105">
        <v>51290</v>
      </c>
      <c r="R5862" s="106">
        <v>0.22549000382423401</v>
      </c>
      <c r="S5862" s="107"/>
    </row>
    <row r="5863" spans="1:19" x14ac:dyDescent="0.25">
      <c r="A5863" t="s">
        <v>331</v>
      </c>
      <c r="B5863" t="s">
        <v>347</v>
      </c>
      <c r="C5863" t="s">
        <v>347</v>
      </c>
      <c r="D5863" t="s">
        <v>347</v>
      </c>
      <c r="E5863" t="s">
        <v>244</v>
      </c>
      <c r="F5863" t="s">
        <v>245</v>
      </c>
      <c r="G5863" s="105">
        <v>8</v>
      </c>
      <c r="H5863" t="s">
        <v>354</v>
      </c>
      <c r="I5863" t="s">
        <v>386</v>
      </c>
      <c r="J5863" t="s">
        <v>387</v>
      </c>
      <c r="K5863" s="105">
        <v>416</v>
      </c>
      <c r="L5863" s="106">
        <v>0.2036200016736984</v>
      </c>
      <c r="M5863" s="106">
        <v>0.20564000308513641</v>
      </c>
      <c r="N5863" s="105">
        <v>1659</v>
      </c>
      <c r="O5863" s="106">
        <v>7.2169996798038483E-2</v>
      </c>
      <c r="P5863" s="106">
        <v>7.3499999940395355E-2</v>
      </c>
      <c r="Q5863" s="105">
        <v>12181</v>
      </c>
      <c r="R5863" s="106">
        <v>5.3550001233816147E-2</v>
      </c>
      <c r="S5863" s="107">
        <v>5.4999999701976783E-2</v>
      </c>
    </row>
    <row r="5864" spans="1:19" x14ac:dyDescent="0.25">
      <c r="A5864" t="s">
        <v>331</v>
      </c>
      <c r="B5864" t="s">
        <v>347</v>
      </c>
      <c r="C5864" t="s">
        <v>347</v>
      </c>
      <c r="D5864" t="s">
        <v>347</v>
      </c>
      <c r="E5864" t="s">
        <v>244</v>
      </c>
      <c r="F5864" t="s">
        <v>245</v>
      </c>
      <c r="G5864" s="105">
        <v>8</v>
      </c>
      <c r="H5864" t="s">
        <v>354</v>
      </c>
      <c r="I5864" t="s">
        <v>386</v>
      </c>
      <c r="J5864" t="s">
        <v>388</v>
      </c>
      <c r="K5864" s="105">
        <v>223</v>
      </c>
      <c r="L5864" s="106">
        <v>0.1091499999165535</v>
      </c>
      <c r="M5864" s="106">
        <v>0.1102299988269806</v>
      </c>
      <c r="N5864" s="105">
        <v>645</v>
      </c>
      <c r="O5864" s="106">
        <v>2.806000038981438E-2</v>
      </c>
      <c r="P5864" s="106">
        <v>2.8580000624060631E-2</v>
      </c>
      <c r="Q5864" s="105">
        <v>6321</v>
      </c>
      <c r="R5864" s="106">
        <v>2.77900006622076E-2</v>
      </c>
      <c r="S5864" s="107">
        <v>2.8540000319480899E-2</v>
      </c>
    </row>
    <row r="5865" spans="1:19" x14ac:dyDescent="0.25">
      <c r="A5865" t="s">
        <v>331</v>
      </c>
      <c r="B5865" t="s">
        <v>347</v>
      </c>
      <c r="C5865" t="s">
        <v>347</v>
      </c>
      <c r="D5865" t="s">
        <v>347</v>
      </c>
      <c r="E5865" t="s">
        <v>244</v>
      </c>
      <c r="F5865" t="s">
        <v>245</v>
      </c>
      <c r="G5865">
        <v>8</v>
      </c>
      <c r="H5865" t="s">
        <v>354</v>
      </c>
      <c r="I5865" t="s">
        <v>386</v>
      </c>
      <c r="J5865" t="s">
        <v>85</v>
      </c>
      <c r="K5865">
        <v>48</v>
      </c>
      <c r="L5865" s="106">
        <v>2.349000051617622E-2</v>
      </c>
      <c r="M5865" s="106">
        <v>2.373000048100948E-2</v>
      </c>
      <c r="N5865">
        <v>464</v>
      </c>
      <c r="O5865" s="106">
        <v>2.01799999922514E-2</v>
      </c>
      <c r="P5865" s="106">
        <v>2.0560000091791149E-2</v>
      </c>
      <c r="Q5865">
        <v>4872</v>
      </c>
      <c r="R5865" s="106">
        <v>2.1420000120997429E-2</v>
      </c>
      <c r="S5865" s="106">
        <v>2.199999988079071E-2</v>
      </c>
    </row>
    <row r="5866" spans="1:19" x14ac:dyDescent="0.25">
      <c r="A5866" t="s">
        <v>331</v>
      </c>
      <c r="B5866" t="s">
        <v>347</v>
      </c>
      <c r="C5866" t="s">
        <v>347</v>
      </c>
      <c r="D5866" t="s">
        <v>347</v>
      </c>
      <c r="E5866" t="s">
        <v>244</v>
      </c>
      <c r="F5866" t="s">
        <v>245</v>
      </c>
      <c r="G5866" s="105">
        <v>8</v>
      </c>
      <c r="H5866" t="s">
        <v>354</v>
      </c>
      <c r="I5866" t="s">
        <v>386</v>
      </c>
      <c r="J5866" t="s">
        <v>389</v>
      </c>
      <c r="K5866" s="105">
        <v>36</v>
      </c>
      <c r="L5866" s="106">
        <v>1.7619999125599861E-2</v>
      </c>
      <c r="M5866" s="106">
        <v>1.779999956488609E-2</v>
      </c>
      <c r="N5866" s="105">
        <v>230</v>
      </c>
      <c r="O5866" s="106">
        <v>1.00100003182888E-2</v>
      </c>
      <c r="P5866" s="106">
        <v>1.018999982625246E-2</v>
      </c>
      <c r="Q5866" s="105">
        <v>4049</v>
      </c>
      <c r="R5866" s="106">
        <v>1.779999956488609E-2</v>
      </c>
      <c r="S5866" s="107">
        <v>1.8279999494552609E-2</v>
      </c>
    </row>
    <row r="5867" spans="1:19" x14ac:dyDescent="0.25">
      <c r="A5867" t="s">
        <v>331</v>
      </c>
      <c r="B5867" t="s">
        <v>347</v>
      </c>
      <c r="C5867" t="s">
        <v>347</v>
      </c>
      <c r="D5867" t="s">
        <v>347</v>
      </c>
      <c r="E5867" t="s">
        <v>244</v>
      </c>
      <c r="F5867" t="s">
        <v>245</v>
      </c>
      <c r="G5867" s="105">
        <v>8</v>
      </c>
      <c r="H5867" t="s">
        <v>354</v>
      </c>
      <c r="I5867" t="s">
        <v>386</v>
      </c>
      <c r="J5867" t="s">
        <v>86</v>
      </c>
      <c r="K5867" s="105">
        <v>20</v>
      </c>
      <c r="L5867" s="106">
        <v>9.7899995744228363E-3</v>
      </c>
      <c r="N5867" s="105">
        <v>417</v>
      </c>
      <c r="O5867" s="106">
        <v>1.8139999359846119E-2</v>
      </c>
      <c r="Q5867" s="105">
        <v>5972</v>
      </c>
      <c r="R5867" s="106">
        <v>2.6259999722242359E-2</v>
      </c>
      <c r="S5867" s="107"/>
    </row>
    <row r="5868" spans="1:19" x14ac:dyDescent="0.25">
      <c r="A5868" t="s">
        <v>331</v>
      </c>
      <c r="B5868" t="s">
        <v>347</v>
      </c>
      <c r="C5868" t="s">
        <v>347</v>
      </c>
      <c r="D5868" t="s">
        <v>347</v>
      </c>
      <c r="E5868" t="s">
        <v>244</v>
      </c>
      <c r="F5868" t="s">
        <v>245</v>
      </c>
      <c r="G5868">
        <v>8</v>
      </c>
      <c r="H5868" t="s">
        <v>354</v>
      </c>
      <c r="I5868" t="s">
        <v>386</v>
      </c>
      <c r="J5868" t="s">
        <v>84</v>
      </c>
      <c r="K5868">
        <v>1300</v>
      </c>
      <c r="L5868" s="106">
        <v>0.63631999492645264</v>
      </c>
      <c r="M5868" s="106">
        <v>0.64261001348495483</v>
      </c>
      <c r="N5868">
        <v>19573</v>
      </c>
      <c r="O5868" s="106">
        <v>0.85144001245498657</v>
      </c>
      <c r="P5868" s="106">
        <v>0.86716997623443604</v>
      </c>
      <c r="Q5868">
        <v>194064</v>
      </c>
      <c r="R5868" s="106">
        <v>0.85317999124526978</v>
      </c>
      <c r="S5868" s="106">
        <v>0.87619000673294067</v>
      </c>
    </row>
    <row r="5869" spans="1:19" x14ac:dyDescent="0.25">
      <c r="A5869" t="s">
        <v>331</v>
      </c>
      <c r="B5869" t="s">
        <v>347</v>
      </c>
      <c r="C5869" t="s">
        <v>347</v>
      </c>
      <c r="D5869" t="s">
        <v>347</v>
      </c>
      <c r="E5869" t="s">
        <v>244</v>
      </c>
      <c r="F5869" t="s">
        <v>245</v>
      </c>
      <c r="G5869" s="105">
        <v>8</v>
      </c>
      <c r="H5869" t="s">
        <v>354</v>
      </c>
      <c r="I5869" t="s">
        <v>419</v>
      </c>
      <c r="J5869" t="s">
        <v>390</v>
      </c>
      <c r="K5869" s="105">
        <v>88</v>
      </c>
      <c r="L5869" s="106">
        <v>4.3069999665021903E-2</v>
      </c>
      <c r="N5869" s="105">
        <v>5782</v>
      </c>
      <c r="O5869" s="106">
        <v>0.25152000784873962</v>
      </c>
      <c r="Q5869" s="105">
        <v>51290</v>
      </c>
      <c r="R5869" s="106">
        <v>0.22549000382423401</v>
      </c>
      <c r="S5869" s="107"/>
    </row>
    <row r="5870" spans="1:19" x14ac:dyDescent="0.25">
      <c r="A5870" t="s">
        <v>331</v>
      </c>
      <c r="B5870" t="s">
        <v>347</v>
      </c>
      <c r="C5870" t="s">
        <v>347</v>
      </c>
      <c r="D5870" t="s">
        <v>347</v>
      </c>
      <c r="E5870" t="s">
        <v>244</v>
      </c>
      <c r="F5870" t="s">
        <v>245</v>
      </c>
      <c r="G5870" s="105">
        <v>8</v>
      </c>
      <c r="H5870" t="s">
        <v>354</v>
      </c>
      <c r="I5870" t="s">
        <v>419</v>
      </c>
      <c r="J5870" t="s">
        <v>391</v>
      </c>
      <c r="K5870" s="105">
        <v>403</v>
      </c>
      <c r="L5870" s="106">
        <v>0.19726000726222989</v>
      </c>
      <c r="M5870" s="106">
        <v>0.20613999664783481</v>
      </c>
      <c r="N5870" s="105">
        <v>2772</v>
      </c>
      <c r="O5870" s="106">
        <v>0.1205800026655197</v>
      </c>
      <c r="P5870" s="106">
        <v>0.16110999882221219</v>
      </c>
      <c r="Q5870" s="105">
        <v>26007</v>
      </c>
      <c r="R5870" s="106">
        <v>0.11433999985456469</v>
      </c>
      <c r="S5870" s="107">
        <v>0.1476300060749054</v>
      </c>
    </row>
    <row r="5871" spans="1:19" x14ac:dyDescent="0.25">
      <c r="A5871" t="s">
        <v>331</v>
      </c>
      <c r="B5871" t="s">
        <v>347</v>
      </c>
      <c r="C5871" t="s">
        <v>347</v>
      </c>
      <c r="D5871" t="s">
        <v>347</v>
      </c>
      <c r="E5871" t="s">
        <v>244</v>
      </c>
      <c r="F5871" t="s">
        <v>245</v>
      </c>
      <c r="G5871" s="105">
        <v>8</v>
      </c>
      <c r="H5871" t="s">
        <v>354</v>
      </c>
      <c r="I5871" t="s">
        <v>419</v>
      </c>
      <c r="J5871" t="s">
        <v>392</v>
      </c>
      <c r="K5871" s="105">
        <v>721</v>
      </c>
      <c r="L5871" s="106">
        <v>0.35291001200675959</v>
      </c>
      <c r="M5871" s="106">
        <v>0.36880001425743097</v>
      </c>
      <c r="N5871" s="105">
        <v>6619</v>
      </c>
      <c r="O5871" s="106">
        <v>0.28793001174926758</v>
      </c>
      <c r="P5871" s="106">
        <v>0.38468998670577997</v>
      </c>
      <c r="Q5871" s="105">
        <v>69347</v>
      </c>
      <c r="R5871" s="106">
        <v>0.30487999320030212</v>
      </c>
      <c r="S5871" s="107">
        <v>0.39364001154899603</v>
      </c>
    </row>
    <row r="5872" spans="1:19" x14ac:dyDescent="0.25">
      <c r="A5872" t="s">
        <v>331</v>
      </c>
      <c r="B5872" t="s">
        <v>347</v>
      </c>
      <c r="C5872" t="s">
        <v>347</v>
      </c>
      <c r="D5872" t="s">
        <v>347</v>
      </c>
      <c r="E5872" t="s">
        <v>244</v>
      </c>
      <c r="F5872" t="s">
        <v>245</v>
      </c>
      <c r="G5872">
        <v>8</v>
      </c>
      <c r="H5872" t="s">
        <v>354</v>
      </c>
      <c r="I5872" t="s">
        <v>419</v>
      </c>
      <c r="J5872" t="s">
        <v>393</v>
      </c>
      <c r="K5872">
        <v>720</v>
      </c>
      <c r="L5872" s="106">
        <v>0.35242000222206121</v>
      </c>
      <c r="M5872" s="106">
        <v>0.3682900071144104</v>
      </c>
      <c r="N5872">
        <v>6459</v>
      </c>
      <c r="O5872" s="106">
        <v>0.2809700071811676</v>
      </c>
      <c r="P5872" s="106">
        <v>0.37538999319076538</v>
      </c>
      <c r="Q5872">
        <v>66079</v>
      </c>
      <c r="R5872" s="106">
        <v>0.29050999879837042</v>
      </c>
      <c r="S5872" s="106">
        <v>0.37509000301361078</v>
      </c>
    </row>
    <row r="5873" spans="1:19" x14ac:dyDescent="0.25">
      <c r="A5873" t="s">
        <v>331</v>
      </c>
      <c r="B5873" t="s">
        <v>347</v>
      </c>
      <c r="C5873" t="s">
        <v>347</v>
      </c>
      <c r="D5873" t="s">
        <v>347</v>
      </c>
      <c r="E5873" t="s">
        <v>244</v>
      </c>
      <c r="F5873" t="s">
        <v>245</v>
      </c>
      <c r="G5873" s="105">
        <v>8</v>
      </c>
      <c r="H5873" t="s">
        <v>354</v>
      </c>
      <c r="I5873" t="s">
        <v>419</v>
      </c>
      <c r="J5873" t="s">
        <v>394</v>
      </c>
      <c r="K5873" s="105">
        <v>111</v>
      </c>
      <c r="L5873" s="106">
        <v>5.4329998791217797E-2</v>
      </c>
      <c r="M5873" s="106">
        <v>5.6779999285936363E-2</v>
      </c>
      <c r="N5873" s="105">
        <v>1356</v>
      </c>
      <c r="O5873" s="106">
        <v>5.8990001678466797E-2</v>
      </c>
      <c r="P5873" s="106">
        <v>7.880999892950058E-2</v>
      </c>
      <c r="Q5873" s="105">
        <v>14736</v>
      </c>
      <c r="R5873" s="106">
        <v>6.4790003001689911E-2</v>
      </c>
      <c r="S5873" s="107">
        <v>8.3650000393390656E-2</v>
      </c>
    </row>
    <row r="5874" spans="1:19" x14ac:dyDescent="0.25">
      <c r="A5874" t="s">
        <v>331</v>
      </c>
      <c r="B5874" t="s">
        <v>347</v>
      </c>
      <c r="C5874" t="s">
        <v>347</v>
      </c>
      <c r="D5874" t="s">
        <v>347</v>
      </c>
      <c r="E5874" t="s">
        <v>244</v>
      </c>
      <c r="F5874" t="s">
        <v>245</v>
      </c>
      <c r="G5874" s="105">
        <v>8</v>
      </c>
      <c r="H5874" t="s">
        <v>354</v>
      </c>
      <c r="I5874" t="s">
        <v>439</v>
      </c>
      <c r="J5874" t="s">
        <v>440</v>
      </c>
      <c r="K5874" s="105">
        <v>88</v>
      </c>
      <c r="L5874" s="106">
        <v>4.3069999665021903E-2</v>
      </c>
      <c r="N5874" s="105">
        <v>5782</v>
      </c>
      <c r="O5874" s="106">
        <v>0.25152000784873962</v>
      </c>
      <c r="Q5874" s="105">
        <v>51290</v>
      </c>
      <c r="R5874" s="106">
        <v>0.22549000382423401</v>
      </c>
      <c r="S5874" s="107"/>
    </row>
    <row r="5875" spans="1:19" x14ac:dyDescent="0.25">
      <c r="A5875" t="s">
        <v>331</v>
      </c>
      <c r="B5875" t="s">
        <v>347</v>
      </c>
      <c r="C5875" t="s">
        <v>347</v>
      </c>
      <c r="D5875" t="s">
        <v>347</v>
      </c>
      <c r="E5875" t="s">
        <v>244</v>
      </c>
      <c r="F5875" t="s">
        <v>245</v>
      </c>
      <c r="G5875" s="105">
        <v>8</v>
      </c>
      <c r="H5875" t="s">
        <v>354</v>
      </c>
      <c r="I5875" t="s">
        <v>439</v>
      </c>
      <c r="J5875" t="s">
        <v>442</v>
      </c>
      <c r="K5875" s="105">
        <v>1955</v>
      </c>
      <c r="L5875" s="106">
        <v>0.95692998170852661</v>
      </c>
      <c r="M5875" s="106">
        <v>1</v>
      </c>
      <c r="N5875" s="105">
        <v>17206</v>
      </c>
      <c r="O5875" s="106">
        <v>0.74848002195358276</v>
      </c>
      <c r="P5875" s="106">
        <v>1</v>
      </c>
      <c r="Q5875" s="105">
        <v>176169</v>
      </c>
      <c r="R5875" s="106">
        <v>0.77451002597808838</v>
      </c>
      <c r="S5875" s="107">
        <v>1</v>
      </c>
    </row>
    <row r="5876" spans="1:19" x14ac:dyDescent="0.25">
      <c r="A5876" t="s">
        <v>331</v>
      </c>
      <c r="B5876" t="s">
        <v>347</v>
      </c>
      <c r="C5876" t="s">
        <v>347</v>
      </c>
      <c r="D5876" t="s">
        <v>347</v>
      </c>
      <c r="E5876" t="s">
        <v>244</v>
      </c>
      <c r="F5876" t="s">
        <v>245</v>
      </c>
      <c r="G5876" s="105">
        <v>8</v>
      </c>
      <c r="H5876" t="s">
        <v>354</v>
      </c>
      <c r="I5876" t="s">
        <v>395</v>
      </c>
      <c r="J5876" t="s">
        <v>396</v>
      </c>
      <c r="K5876" s="105">
        <v>2032</v>
      </c>
      <c r="L5876" s="106">
        <v>0.99462002515792847</v>
      </c>
      <c r="N5876" s="105">
        <v>22803</v>
      </c>
      <c r="O5876" s="106">
        <v>0.99194997549057007</v>
      </c>
      <c r="Q5876" s="105">
        <v>225832</v>
      </c>
      <c r="R5876" s="106">
        <v>0.99285000562667847</v>
      </c>
      <c r="S5876" s="107"/>
    </row>
    <row r="5877" spans="1:19" x14ac:dyDescent="0.25">
      <c r="A5877" t="s">
        <v>331</v>
      </c>
      <c r="B5877" t="s">
        <v>347</v>
      </c>
      <c r="C5877" t="s">
        <v>347</v>
      </c>
      <c r="D5877" t="s">
        <v>347</v>
      </c>
      <c r="E5877" t="s">
        <v>244</v>
      </c>
      <c r="F5877" t="s">
        <v>245</v>
      </c>
      <c r="G5877">
        <v>8</v>
      </c>
      <c r="H5877" t="s">
        <v>354</v>
      </c>
      <c r="I5877" t="s">
        <v>395</v>
      </c>
      <c r="J5877" t="s">
        <v>397</v>
      </c>
      <c r="K5877">
        <v>11</v>
      </c>
      <c r="L5877" s="106">
        <v>5.3799999877810478E-3</v>
      </c>
      <c r="N5877">
        <v>185</v>
      </c>
      <c r="O5877" s="106">
        <v>8.0500002950429916E-3</v>
      </c>
      <c r="Q5877">
        <v>1627</v>
      </c>
      <c r="R5877" s="106">
        <v>7.1499999612569809E-3</v>
      </c>
    </row>
    <row r="5878" spans="1:19" x14ac:dyDescent="0.25">
      <c r="A5878" t="s">
        <v>331</v>
      </c>
      <c r="B5878" t="s">
        <v>347</v>
      </c>
      <c r="C5878" t="s">
        <v>347</v>
      </c>
      <c r="D5878" t="s">
        <v>347</v>
      </c>
      <c r="E5878" t="s">
        <v>244</v>
      </c>
      <c r="F5878" t="s">
        <v>245</v>
      </c>
      <c r="G5878" s="105">
        <v>8</v>
      </c>
      <c r="H5878" t="s">
        <v>354</v>
      </c>
      <c r="I5878" t="s">
        <v>398</v>
      </c>
      <c r="J5878" t="s">
        <v>399</v>
      </c>
      <c r="K5878" s="105">
        <v>1062</v>
      </c>
      <c r="L5878" s="106">
        <v>0.51981997489929199</v>
      </c>
      <c r="N5878" s="105">
        <v>4954</v>
      </c>
      <c r="O5878" s="106">
        <v>0.21549999713897711</v>
      </c>
      <c r="Q5878" s="105">
        <v>32785</v>
      </c>
      <c r="R5878" s="106">
        <v>0.14414000511169431</v>
      </c>
      <c r="S5878" s="107"/>
    </row>
    <row r="5879" spans="1:19" x14ac:dyDescent="0.25">
      <c r="A5879" t="s">
        <v>331</v>
      </c>
      <c r="B5879" t="s">
        <v>347</v>
      </c>
      <c r="C5879" t="s">
        <v>347</v>
      </c>
      <c r="D5879" t="s">
        <v>347</v>
      </c>
      <c r="E5879" t="s">
        <v>244</v>
      </c>
      <c r="F5879" t="s">
        <v>245</v>
      </c>
      <c r="G5879" s="105">
        <v>8</v>
      </c>
      <c r="H5879" t="s">
        <v>354</v>
      </c>
      <c r="I5879" t="s">
        <v>398</v>
      </c>
      <c r="J5879" t="s">
        <v>41</v>
      </c>
      <c r="K5879" s="105">
        <v>445</v>
      </c>
      <c r="L5879" s="106">
        <v>0.2178200036287308</v>
      </c>
      <c r="N5879" s="105">
        <v>4173</v>
      </c>
      <c r="O5879" s="106">
        <v>0.1815299987792969</v>
      </c>
      <c r="Q5879" s="105">
        <v>40324</v>
      </c>
      <c r="R5879" s="106">
        <v>0.177279993891716</v>
      </c>
      <c r="S5879" s="107"/>
    </row>
    <row r="5880" spans="1:19" x14ac:dyDescent="0.25">
      <c r="A5880" t="s">
        <v>331</v>
      </c>
      <c r="B5880" t="s">
        <v>347</v>
      </c>
      <c r="C5880" t="s">
        <v>347</v>
      </c>
      <c r="D5880" t="s">
        <v>347</v>
      </c>
      <c r="E5880" t="s">
        <v>244</v>
      </c>
      <c r="F5880" t="s">
        <v>245</v>
      </c>
      <c r="G5880" s="105">
        <v>8</v>
      </c>
      <c r="H5880" t="s">
        <v>354</v>
      </c>
      <c r="I5880" t="s">
        <v>398</v>
      </c>
      <c r="J5880" t="s">
        <v>40</v>
      </c>
      <c r="K5880" s="105">
        <v>308</v>
      </c>
      <c r="L5880" s="106">
        <v>0.1507599949836731</v>
      </c>
      <c r="N5880" s="105">
        <v>4925</v>
      </c>
      <c r="O5880" s="106">
        <v>0.2142399996519089</v>
      </c>
      <c r="Q5880" s="105">
        <v>47952</v>
      </c>
      <c r="R5880" s="106">
        <v>0.21082000434398651</v>
      </c>
      <c r="S5880" s="107"/>
    </row>
    <row r="5881" spans="1:19" x14ac:dyDescent="0.25">
      <c r="A5881" t="s">
        <v>331</v>
      </c>
      <c r="B5881" t="s">
        <v>347</v>
      </c>
      <c r="C5881" t="s">
        <v>347</v>
      </c>
      <c r="D5881" t="s">
        <v>347</v>
      </c>
      <c r="E5881" t="s">
        <v>244</v>
      </c>
      <c r="F5881" t="s">
        <v>245</v>
      </c>
      <c r="G5881" s="105">
        <v>8</v>
      </c>
      <c r="H5881" t="s">
        <v>354</v>
      </c>
      <c r="I5881" t="s">
        <v>398</v>
      </c>
      <c r="J5881" t="s">
        <v>39</v>
      </c>
      <c r="K5881" s="105">
        <v>136</v>
      </c>
      <c r="L5881" s="106">
        <v>6.6569998860359192E-2</v>
      </c>
      <c r="N5881" s="105">
        <v>4864</v>
      </c>
      <c r="O5881" s="106">
        <v>0.2115900069475174</v>
      </c>
      <c r="Q5881" s="105">
        <v>51770</v>
      </c>
      <c r="R5881" s="106">
        <v>0.22759999334812159</v>
      </c>
      <c r="S5881" s="107"/>
    </row>
    <row r="5882" spans="1:19" x14ac:dyDescent="0.25">
      <c r="A5882" t="s">
        <v>331</v>
      </c>
      <c r="B5882" t="s">
        <v>347</v>
      </c>
      <c r="C5882" t="s">
        <v>347</v>
      </c>
      <c r="D5882" t="s">
        <v>347</v>
      </c>
      <c r="E5882" t="s">
        <v>244</v>
      </c>
      <c r="F5882" t="s">
        <v>245</v>
      </c>
      <c r="G5882" s="105">
        <v>8</v>
      </c>
      <c r="H5882" t="s">
        <v>354</v>
      </c>
      <c r="I5882" t="s">
        <v>398</v>
      </c>
      <c r="J5882" t="s">
        <v>400</v>
      </c>
      <c r="K5882" s="105">
        <v>92</v>
      </c>
      <c r="L5882" s="106">
        <v>4.5030001550912857E-2</v>
      </c>
      <c r="N5882" s="105">
        <v>4072</v>
      </c>
      <c r="O5882" s="106">
        <v>0.1771399974822998</v>
      </c>
      <c r="Q5882" s="105">
        <v>54628</v>
      </c>
      <c r="R5882" s="106">
        <v>0.24017000198364261</v>
      </c>
      <c r="S5882" s="107"/>
    </row>
    <row r="5883" spans="1:19" x14ac:dyDescent="0.25">
      <c r="A5883" t="s">
        <v>331</v>
      </c>
      <c r="B5883" t="s">
        <v>347</v>
      </c>
      <c r="C5883" t="s">
        <v>347</v>
      </c>
      <c r="D5883" t="s">
        <v>347</v>
      </c>
      <c r="E5883" t="s">
        <v>244</v>
      </c>
      <c r="F5883" t="s">
        <v>245</v>
      </c>
      <c r="G5883">
        <v>8</v>
      </c>
      <c r="H5883" t="s">
        <v>354</v>
      </c>
      <c r="I5883" t="s">
        <v>422</v>
      </c>
      <c r="J5883" t="s">
        <v>429</v>
      </c>
      <c r="K5883">
        <v>222</v>
      </c>
      <c r="L5883" s="106">
        <v>0.10865999758243559</v>
      </c>
      <c r="N5883">
        <v>6617</v>
      </c>
      <c r="O5883" s="106">
        <v>0.28784999251365662</v>
      </c>
      <c r="Q5883">
        <v>80101</v>
      </c>
      <c r="R5883" s="106">
        <v>0.3521600067615509</v>
      </c>
    </row>
    <row r="5884" spans="1:19" x14ac:dyDescent="0.25">
      <c r="A5884" t="s">
        <v>331</v>
      </c>
      <c r="B5884" t="s">
        <v>347</v>
      </c>
      <c r="C5884" t="s">
        <v>347</v>
      </c>
      <c r="D5884" t="s">
        <v>347</v>
      </c>
      <c r="E5884" t="s">
        <v>244</v>
      </c>
      <c r="F5884" t="s">
        <v>245</v>
      </c>
      <c r="G5884">
        <v>8</v>
      </c>
      <c r="H5884" t="s">
        <v>354</v>
      </c>
      <c r="I5884" t="s">
        <v>422</v>
      </c>
      <c r="J5884" t="s">
        <v>423</v>
      </c>
      <c r="K5884">
        <v>1356</v>
      </c>
      <c r="L5884" s="106">
        <v>0.66373002529144287</v>
      </c>
      <c r="M5884" s="106">
        <v>0.74465000629425049</v>
      </c>
      <c r="N5884">
        <v>13037</v>
      </c>
      <c r="O5884" s="106">
        <v>0.5671200156211853</v>
      </c>
      <c r="P5884" s="106">
        <v>0.79635000228881836</v>
      </c>
      <c r="Q5884">
        <v>119646</v>
      </c>
      <c r="R5884" s="106">
        <v>0.52600997686386108</v>
      </c>
      <c r="S5884" s="106">
        <v>0.81194001436233521</v>
      </c>
    </row>
    <row r="5885" spans="1:19" x14ac:dyDescent="0.25">
      <c r="A5885" t="s">
        <v>331</v>
      </c>
      <c r="B5885" t="s">
        <v>347</v>
      </c>
      <c r="C5885" t="s">
        <v>347</v>
      </c>
      <c r="D5885" t="s">
        <v>347</v>
      </c>
      <c r="E5885" t="s">
        <v>244</v>
      </c>
      <c r="F5885" t="s">
        <v>245</v>
      </c>
      <c r="G5885">
        <v>8</v>
      </c>
      <c r="H5885" t="s">
        <v>354</v>
      </c>
      <c r="I5885" t="s">
        <v>422</v>
      </c>
      <c r="J5885" t="s">
        <v>424</v>
      </c>
      <c r="K5885">
        <v>307</v>
      </c>
      <c r="L5885" s="106">
        <v>0.1502700001001358</v>
      </c>
      <c r="M5885" s="106">
        <v>0.1685899943113327</v>
      </c>
      <c r="N5885">
        <v>2019</v>
      </c>
      <c r="O5885" s="106">
        <v>8.7829999625682831E-2</v>
      </c>
      <c r="P5885" s="106">
        <v>0.12332999706268311</v>
      </c>
      <c r="Q5885">
        <v>17180</v>
      </c>
      <c r="R5885" s="106">
        <v>7.5530000030994415E-2</v>
      </c>
      <c r="S5885" s="106">
        <v>0.11659000068902969</v>
      </c>
    </row>
    <row r="5886" spans="1:19" x14ac:dyDescent="0.25">
      <c r="A5886" t="s">
        <v>331</v>
      </c>
      <c r="B5886" t="s">
        <v>347</v>
      </c>
      <c r="C5886" t="s">
        <v>347</v>
      </c>
      <c r="D5886" t="s">
        <v>347</v>
      </c>
      <c r="E5886" t="s">
        <v>244</v>
      </c>
      <c r="F5886" t="s">
        <v>245</v>
      </c>
      <c r="G5886" s="105">
        <v>8</v>
      </c>
      <c r="H5886" t="s">
        <v>354</v>
      </c>
      <c r="I5886" t="s">
        <v>422</v>
      </c>
      <c r="J5886" t="s">
        <v>425</v>
      </c>
      <c r="K5886" s="105">
        <v>87</v>
      </c>
      <c r="L5886" s="106">
        <v>4.2580001056194312E-2</v>
      </c>
      <c r="M5886" s="106">
        <v>4.7779999673366547E-2</v>
      </c>
      <c r="N5886" s="105">
        <v>771</v>
      </c>
      <c r="O5886" s="106">
        <v>3.3539999276399612E-2</v>
      </c>
      <c r="P5886" s="106">
        <v>4.7100000083446503E-2</v>
      </c>
      <c r="Q5886" s="105">
        <v>6082</v>
      </c>
      <c r="R5886" s="106">
        <v>2.6739999651908871E-2</v>
      </c>
      <c r="S5886" s="107">
        <v>4.1269998997449868E-2</v>
      </c>
    </row>
    <row r="5887" spans="1:19" x14ac:dyDescent="0.25">
      <c r="A5887" t="s">
        <v>331</v>
      </c>
      <c r="B5887" t="s">
        <v>347</v>
      </c>
      <c r="C5887" t="s">
        <v>347</v>
      </c>
      <c r="D5887" t="s">
        <v>347</v>
      </c>
      <c r="E5887" t="s">
        <v>244</v>
      </c>
      <c r="F5887" t="s">
        <v>245</v>
      </c>
      <c r="G5887" s="105">
        <v>8</v>
      </c>
      <c r="H5887" t="s">
        <v>354</v>
      </c>
      <c r="I5887" t="s">
        <v>422</v>
      </c>
      <c r="J5887" t="s">
        <v>426</v>
      </c>
      <c r="K5887" s="105">
        <v>60</v>
      </c>
      <c r="L5887" s="106">
        <v>2.9370000585913662E-2</v>
      </c>
      <c r="M5887" s="106">
        <v>3.294999897480011E-2</v>
      </c>
      <c r="N5887" s="105">
        <v>464</v>
      </c>
      <c r="O5887" s="106">
        <v>2.01799999922514E-2</v>
      </c>
      <c r="P5887" s="106">
        <v>2.8340000659227371E-2</v>
      </c>
      <c r="Q5887" s="105">
        <v>3672</v>
      </c>
      <c r="R5887" s="106">
        <v>1.6140000894665722E-2</v>
      </c>
      <c r="S5887" s="107">
        <v>2.491999976336956E-2</v>
      </c>
    </row>
    <row r="5888" spans="1:19" x14ac:dyDescent="0.25">
      <c r="A5888" t="s">
        <v>331</v>
      </c>
      <c r="B5888" t="s">
        <v>347</v>
      </c>
      <c r="C5888" t="s">
        <v>347</v>
      </c>
      <c r="D5888" t="s">
        <v>347</v>
      </c>
      <c r="E5888" t="s">
        <v>244</v>
      </c>
      <c r="F5888" t="s">
        <v>245</v>
      </c>
      <c r="G5888" s="105">
        <v>8</v>
      </c>
      <c r="H5888" t="s">
        <v>354</v>
      </c>
      <c r="I5888" t="s">
        <v>422</v>
      </c>
      <c r="J5888" t="s">
        <v>427</v>
      </c>
      <c r="K5888" s="105">
        <v>11</v>
      </c>
      <c r="L5888" s="106">
        <v>5.3799999877810478E-3</v>
      </c>
      <c r="M5888" s="106">
        <v>6.0399998910725117E-3</v>
      </c>
      <c r="N5888" s="105">
        <v>80</v>
      </c>
      <c r="O5888" s="106">
        <v>3.4799999557435508E-3</v>
      </c>
      <c r="P5888" s="106">
        <v>4.889999981969595E-3</v>
      </c>
      <c r="Q5888" s="105">
        <v>766</v>
      </c>
      <c r="R5888" s="106">
        <v>3.3700000494718552E-3</v>
      </c>
      <c r="S5888" s="107">
        <v>5.2000000141561031E-3</v>
      </c>
    </row>
    <row r="5889" spans="1:19" x14ac:dyDescent="0.25">
      <c r="A5889" t="s">
        <v>331</v>
      </c>
      <c r="B5889" t="s">
        <v>347</v>
      </c>
      <c r="C5889" t="s">
        <v>347</v>
      </c>
      <c r="D5889" t="s">
        <v>347</v>
      </c>
      <c r="E5889" t="s">
        <v>244</v>
      </c>
      <c r="F5889" t="s">
        <v>245</v>
      </c>
      <c r="G5889" s="105">
        <v>8</v>
      </c>
      <c r="H5889" t="s">
        <v>354</v>
      </c>
      <c r="I5889" t="s">
        <v>422</v>
      </c>
      <c r="J5889" t="s">
        <v>428</v>
      </c>
      <c r="K5889" s="105">
        <v>0</v>
      </c>
      <c r="L5889" s="106">
        <v>0</v>
      </c>
      <c r="M5889" s="106">
        <v>0</v>
      </c>
      <c r="N5889" s="105">
        <v>0</v>
      </c>
      <c r="O5889" s="106">
        <v>0</v>
      </c>
      <c r="P5889" s="106">
        <v>0</v>
      </c>
      <c r="Q5889" s="105">
        <v>12</v>
      </c>
      <c r="R5889" s="106">
        <v>4.9999998736893758E-5</v>
      </c>
      <c r="S5889" s="107">
        <v>7.9999997979030013E-5</v>
      </c>
    </row>
    <row r="5890" spans="1:19" x14ac:dyDescent="0.25">
      <c r="A5890" t="s">
        <v>331</v>
      </c>
      <c r="B5890" t="s">
        <v>347</v>
      </c>
      <c r="C5890" t="s">
        <v>347</v>
      </c>
      <c r="D5890" t="s">
        <v>347</v>
      </c>
      <c r="E5890" t="s">
        <v>244</v>
      </c>
      <c r="F5890" t="s">
        <v>245</v>
      </c>
      <c r="G5890" s="105">
        <v>8</v>
      </c>
      <c r="H5890" t="s">
        <v>354</v>
      </c>
      <c r="I5890" t="s">
        <v>430</v>
      </c>
      <c r="J5890" t="s">
        <v>434</v>
      </c>
      <c r="K5890" s="105">
        <v>31</v>
      </c>
      <c r="L5890" s="106">
        <v>1.5169999562203881E-2</v>
      </c>
      <c r="M5890" s="106">
        <v>1.522000040858984E-2</v>
      </c>
      <c r="N5890" s="105">
        <v>521</v>
      </c>
      <c r="O5890" s="106">
        <v>2.2660000249743462E-2</v>
      </c>
      <c r="P5890" s="106">
        <v>2.3010000586509701E-2</v>
      </c>
      <c r="Q5890" s="105">
        <v>4987</v>
      </c>
      <c r="R5890" s="106">
        <v>2.1919999271631241E-2</v>
      </c>
      <c r="S5890" s="107">
        <v>2.2490000352263451E-2</v>
      </c>
    </row>
    <row r="5891" spans="1:19" x14ac:dyDescent="0.25">
      <c r="A5891" t="s">
        <v>331</v>
      </c>
      <c r="B5891" t="s">
        <v>347</v>
      </c>
      <c r="C5891" t="s">
        <v>347</v>
      </c>
      <c r="D5891" t="s">
        <v>347</v>
      </c>
      <c r="E5891" t="s">
        <v>244</v>
      </c>
      <c r="F5891" t="s">
        <v>245</v>
      </c>
      <c r="G5891" s="105">
        <v>8</v>
      </c>
      <c r="H5891" t="s">
        <v>354</v>
      </c>
      <c r="I5891" t="s">
        <v>430</v>
      </c>
      <c r="J5891" t="s">
        <v>432</v>
      </c>
      <c r="K5891" s="105">
        <v>131</v>
      </c>
      <c r="L5891" s="106">
        <v>6.4120002090930939E-2</v>
      </c>
      <c r="M5891" s="106">
        <v>6.4309999346733093E-2</v>
      </c>
      <c r="N5891" s="105">
        <v>1739</v>
      </c>
      <c r="O5891" s="106">
        <v>7.564999908208847E-2</v>
      </c>
      <c r="P5891" s="106">
        <v>7.6789997518062592E-2</v>
      </c>
      <c r="Q5891" s="105">
        <v>18498</v>
      </c>
      <c r="R5891" s="106">
        <v>8.1320002675056458E-2</v>
      </c>
      <c r="S5891" s="107">
        <v>8.343999832868576E-2</v>
      </c>
    </row>
    <row r="5892" spans="1:19" x14ac:dyDescent="0.25">
      <c r="A5892" t="s">
        <v>331</v>
      </c>
      <c r="B5892" t="s">
        <v>347</v>
      </c>
      <c r="C5892" t="s">
        <v>347</v>
      </c>
      <c r="D5892" t="s">
        <v>347</v>
      </c>
      <c r="E5892" t="s">
        <v>244</v>
      </c>
      <c r="F5892" t="s">
        <v>245</v>
      </c>
      <c r="G5892" s="105">
        <v>8</v>
      </c>
      <c r="H5892" t="s">
        <v>354</v>
      </c>
      <c r="I5892" t="s">
        <v>430</v>
      </c>
      <c r="J5892" t="s">
        <v>435</v>
      </c>
      <c r="K5892" s="105">
        <v>0</v>
      </c>
      <c r="L5892" s="106">
        <v>0</v>
      </c>
      <c r="M5892" s="106">
        <v>0</v>
      </c>
      <c r="N5892" s="105">
        <v>7</v>
      </c>
      <c r="O5892" s="106">
        <v>3.0000001424923539E-4</v>
      </c>
      <c r="P5892" s="106">
        <v>3.1000000308267772E-4</v>
      </c>
      <c r="Q5892" s="105">
        <v>391</v>
      </c>
      <c r="R5892" s="106">
        <v>1.7199999419972301E-3</v>
      </c>
      <c r="S5892" s="107">
        <v>1.760000013746321E-3</v>
      </c>
    </row>
    <row r="5893" spans="1:19" x14ac:dyDescent="0.25">
      <c r="A5893" t="s">
        <v>331</v>
      </c>
      <c r="B5893" t="s">
        <v>347</v>
      </c>
      <c r="C5893" t="s">
        <v>347</v>
      </c>
      <c r="D5893" t="s">
        <v>347</v>
      </c>
      <c r="E5893" t="s">
        <v>244</v>
      </c>
      <c r="F5893" t="s">
        <v>245</v>
      </c>
      <c r="G5893" s="105">
        <v>8</v>
      </c>
      <c r="H5893" t="s">
        <v>354</v>
      </c>
      <c r="I5893" t="s">
        <v>430</v>
      </c>
      <c r="J5893" t="s">
        <v>436</v>
      </c>
      <c r="K5893" s="105">
        <v>44</v>
      </c>
      <c r="L5893" s="106">
        <v>2.1539999172091481E-2</v>
      </c>
      <c r="M5893" s="106">
        <v>2.1600000560283661E-2</v>
      </c>
      <c r="N5893" s="105">
        <v>1079</v>
      </c>
      <c r="O5893" s="106">
        <v>4.6939998865127557E-2</v>
      </c>
      <c r="P5893" s="106">
        <v>4.7649998217821121E-2</v>
      </c>
      <c r="Q5893" s="105">
        <v>6784</v>
      </c>
      <c r="R5893" s="106">
        <v>2.9829999431967739E-2</v>
      </c>
      <c r="S5893" s="107">
        <v>3.060000017285347E-2</v>
      </c>
    </row>
    <row r="5894" spans="1:19" x14ac:dyDescent="0.25">
      <c r="A5894" t="s">
        <v>331</v>
      </c>
      <c r="B5894" t="s">
        <v>347</v>
      </c>
      <c r="C5894" t="s">
        <v>347</v>
      </c>
      <c r="D5894" t="s">
        <v>347</v>
      </c>
      <c r="E5894" t="s">
        <v>244</v>
      </c>
      <c r="F5894" t="s">
        <v>245</v>
      </c>
      <c r="G5894" s="105">
        <v>8</v>
      </c>
      <c r="H5894" t="s">
        <v>354</v>
      </c>
      <c r="I5894" t="s">
        <v>430</v>
      </c>
      <c r="J5894" t="s">
        <v>431</v>
      </c>
      <c r="K5894" s="105">
        <v>1001</v>
      </c>
      <c r="L5894" s="106">
        <v>0.48996999859809881</v>
      </c>
      <c r="M5894" s="106">
        <v>0.49140998721122742</v>
      </c>
      <c r="N5894" s="105">
        <v>7736</v>
      </c>
      <c r="O5894" s="106">
        <v>0.3365199863910675</v>
      </c>
      <c r="P5894" s="106">
        <v>0.34161001443862921</v>
      </c>
      <c r="Q5894" s="105">
        <v>77035</v>
      </c>
      <c r="R5894" s="106">
        <v>0.33867999911308289</v>
      </c>
      <c r="S5894" s="107">
        <v>0.3474699854850769</v>
      </c>
    </row>
    <row r="5895" spans="1:19" x14ac:dyDescent="0.25">
      <c r="A5895" t="s">
        <v>331</v>
      </c>
      <c r="B5895" t="s">
        <v>347</v>
      </c>
      <c r="C5895" t="s">
        <v>347</v>
      </c>
      <c r="D5895" t="s">
        <v>347</v>
      </c>
      <c r="E5895" t="s">
        <v>244</v>
      </c>
      <c r="F5895" t="s">
        <v>245</v>
      </c>
      <c r="G5895" s="105">
        <v>8</v>
      </c>
      <c r="H5895" t="s">
        <v>354</v>
      </c>
      <c r="I5895" t="s">
        <v>430</v>
      </c>
      <c r="J5895" t="s">
        <v>502</v>
      </c>
      <c r="K5895" s="105">
        <v>830</v>
      </c>
      <c r="L5895" s="106">
        <v>0.40626999735832209</v>
      </c>
      <c r="M5895" s="106">
        <v>0.40746000409126282</v>
      </c>
      <c r="N5895" s="105">
        <v>11564</v>
      </c>
      <c r="O5895" s="106">
        <v>0.50305002927780151</v>
      </c>
      <c r="P5895" s="106">
        <v>0.51064002513885498</v>
      </c>
      <c r="Q5895" s="105">
        <v>114008</v>
      </c>
      <c r="R5895" s="106">
        <v>0.5012199878692627</v>
      </c>
      <c r="S5895" s="107">
        <v>0.51424002647399902</v>
      </c>
    </row>
    <row r="5896" spans="1:19" x14ac:dyDescent="0.25">
      <c r="A5896" t="s">
        <v>331</v>
      </c>
      <c r="B5896" t="s">
        <v>347</v>
      </c>
      <c r="C5896" t="s">
        <v>347</v>
      </c>
      <c r="D5896" t="s">
        <v>347</v>
      </c>
      <c r="E5896" t="s">
        <v>244</v>
      </c>
      <c r="F5896" t="s">
        <v>245</v>
      </c>
      <c r="G5896" s="105">
        <v>8</v>
      </c>
      <c r="H5896" t="s">
        <v>354</v>
      </c>
      <c r="I5896" t="s">
        <v>430</v>
      </c>
      <c r="J5896" t="s">
        <v>86</v>
      </c>
      <c r="K5896" s="105">
        <v>6</v>
      </c>
      <c r="L5896" s="106">
        <v>2.9400000348687172E-3</v>
      </c>
      <c r="N5896" s="105">
        <v>342</v>
      </c>
      <c r="O5896" s="106">
        <v>1.487999968230724E-2</v>
      </c>
      <c r="Q5896" s="105">
        <v>5756</v>
      </c>
      <c r="R5896" s="106">
        <v>2.5310000404715541E-2</v>
      </c>
      <c r="S5896" s="107"/>
    </row>
    <row r="5897" spans="1:19" x14ac:dyDescent="0.25">
      <c r="A5897" t="s">
        <v>331</v>
      </c>
      <c r="B5897" t="s">
        <v>347</v>
      </c>
      <c r="C5897" t="s">
        <v>347</v>
      </c>
      <c r="D5897" t="s">
        <v>347</v>
      </c>
      <c r="E5897" t="s">
        <v>244</v>
      </c>
      <c r="F5897" t="s">
        <v>245</v>
      </c>
      <c r="G5897" s="105">
        <v>8</v>
      </c>
      <c r="H5897" t="s">
        <v>354</v>
      </c>
      <c r="I5897" t="s">
        <v>401</v>
      </c>
      <c r="J5897" t="s">
        <v>405</v>
      </c>
      <c r="K5897" s="105">
        <v>1559</v>
      </c>
      <c r="L5897" s="106">
        <v>0.76309001445770264</v>
      </c>
      <c r="M5897" s="106">
        <v>0.78460001945495605</v>
      </c>
      <c r="N5897" s="105">
        <v>17048</v>
      </c>
      <c r="O5897" s="106">
        <v>0.74159997701644897</v>
      </c>
      <c r="P5897" s="106">
        <v>0.76472002267837524</v>
      </c>
      <c r="Q5897" s="105">
        <v>171311</v>
      </c>
      <c r="R5897" s="106">
        <v>0.75314998626708984</v>
      </c>
      <c r="S5897" s="107">
        <v>0.77806001901626587</v>
      </c>
    </row>
    <row r="5898" spans="1:19" x14ac:dyDescent="0.25">
      <c r="A5898" t="s">
        <v>331</v>
      </c>
      <c r="B5898" t="s">
        <v>347</v>
      </c>
      <c r="C5898" t="s">
        <v>347</v>
      </c>
      <c r="D5898" t="s">
        <v>347</v>
      </c>
      <c r="E5898" t="s">
        <v>244</v>
      </c>
      <c r="F5898" t="s">
        <v>245</v>
      </c>
      <c r="G5898">
        <v>8</v>
      </c>
      <c r="H5898" t="s">
        <v>354</v>
      </c>
      <c r="I5898" t="s">
        <v>401</v>
      </c>
      <c r="J5898" t="s">
        <v>412</v>
      </c>
      <c r="K5898">
        <v>183</v>
      </c>
      <c r="L5898" s="106">
        <v>8.9570000767707825E-2</v>
      </c>
      <c r="M5898" s="106">
        <v>9.2100001871585846E-2</v>
      </c>
      <c r="N5898">
        <v>2343</v>
      </c>
      <c r="O5898" s="106">
        <v>0.1019200012087822</v>
      </c>
      <c r="P5898" s="106">
        <v>0.10509999841451639</v>
      </c>
      <c r="Q5898">
        <v>22313</v>
      </c>
      <c r="R5898" s="106">
        <v>9.8099999129772186E-2</v>
      </c>
      <c r="S5898" s="106">
        <v>0.10134000331163411</v>
      </c>
    </row>
    <row r="5899" spans="1:19" x14ac:dyDescent="0.25">
      <c r="A5899" t="s">
        <v>331</v>
      </c>
      <c r="B5899" t="s">
        <v>347</v>
      </c>
      <c r="C5899" t="s">
        <v>347</v>
      </c>
      <c r="D5899" t="s">
        <v>347</v>
      </c>
      <c r="E5899" t="s">
        <v>244</v>
      </c>
      <c r="F5899" t="s">
        <v>245</v>
      </c>
      <c r="G5899" s="105">
        <v>8</v>
      </c>
      <c r="H5899" t="s">
        <v>354</v>
      </c>
      <c r="I5899" t="s">
        <v>401</v>
      </c>
      <c r="J5899" t="s">
        <v>413</v>
      </c>
      <c r="K5899" s="105">
        <v>135</v>
      </c>
      <c r="L5899" s="106">
        <v>6.6079996526241302E-2</v>
      </c>
      <c r="M5899" s="106">
        <v>6.7939996719360352E-2</v>
      </c>
      <c r="N5899" s="105">
        <v>1725</v>
      </c>
      <c r="O5899" s="106">
        <v>7.5039997696876526E-2</v>
      </c>
      <c r="P5899" s="106">
        <v>7.7380001544952393E-2</v>
      </c>
      <c r="Q5899" s="105">
        <v>15680</v>
      </c>
      <c r="R5899" s="106">
        <v>6.8939998745918274E-2</v>
      </c>
      <c r="S5899" s="107">
        <v>7.1220003068447113E-2</v>
      </c>
    </row>
    <row r="5900" spans="1:19" x14ac:dyDescent="0.25">
      <c r="A5900" t="s">
        <v>331</v>
      </c>
      <c r="B5900" t="s">
        <v>347</v>
      </c>
      <c r="C5900" t="s">
        <v>347</v>
      </c>
      <c r="D5900" t="s">
        <v>347</v>
      </c>
      <c r="E5900" t="s">
        <v>244</v>
      </c>
      <c r="F5900" t="s">
        <v>245</v>
      </c>
      <c r="G5900">
        <v>8</v>
      </c>
      <c r="H5900" t="s">
        <v>354</v>
      </c>
      <c r="I5900" t="s">
        <v>401</v>
      </c>
      <c r="J5900" t="s">
        <v>441</v>
      </c>
      <c r="K5900">
        <v>56</v>
      </c>
      <c r="L5900" s="106">
        <v>2.741000056266785E-2</v>
      </c>
      <c r="N5900">
        <v>695</v>
      </c>
      <c r="O5900" s="106">
        <v>3.0230000615119931E-2</v>
      </c>
      <c r="Q5900">
        <v>7283</v>
      </c>
      <c r="R5900" s="106">
        <v>3.2019998878240592E-2</v>
      </c>
    </row>
    <row r="5901" spans="1:19" x14ac:dyDescent="0.25">
      <c r="A5901" t="s">
        <v>331</v>
      </c>
      <c r="B5901" t="s">
        <v>347</v>
      </c>
      <c r="C5901" t="s">
        <v>347</v>
      </c>
      <c r="D5901" t="s">
        <v>347</v>
      </c>
      <c r="E5901" t="s">
        <v>244</v>
      </c>
      <c r="F5901" t="s">
        <v>245</v>
      </c>
      <c r="G5901">
        <v>8</v>
      </c>
      <c r="H5901" t="s">
        <v>354</v>
      </c>
      <c r="I5901" t="s">
        <v>401</v>
      </c>
      <c r="J5901" t="s">
        <v>414</v>
      </c>
      <c r="K5901">
        <v>110</v>
      </c>
      <c r="L5901" s="106">
        <v>5.3840000182390213E-2</v>
      </c>
      <c r="M5901" s="106">
        <v>5.536000058054924E-2</v>
      </c>
      <c r="N5901">
        <v>1177</v>
      </c>
      <c r="O5901" s="106">
        <v>5.1199998706579208E-2</v>
      </c>
      <c r="P5901" s="106">
        <v>5.2799999713897712E-2</v>
      </c>
      <c r="Q5901">
        <v>10872</v>
      </c>
      <c r="R5901" s="106">
        <v>4.7800000756978989E-2</v>
      </c>
      <c r="S5901" s="106">
        <v>4.9380000680685043E-2</v>
      </c>
    </row>
    <row r="5902" spans="1:19" x14ac:dyDescent="0.25">
      <c r="A5902" t="s">
        <v>331</v>
      </c>
      <c r="B5902" t="s">
        <v>347</v>
      </c>
      <c r="C5902" t="s">
        <v>347</v>
      </c>
      <c r="D5902" t="s">
        <v>347</v>
      </c>
      <c r="E5902" t="s">
        <v>270</v>
      </c>
      <c r="F5902" t="s">
        <v>342</v>
      </c>
      <c r="G5902">
        <v>8</v>
      </c>
      <c r="H5902" t="s">
        <v>354</v>
      </c>
      <c r="I5902" t="s">
        <v>349</v>
      </c>
      <c r="J5902" t="s">
        <v>350</v>
      </c>
      <c r="K5902">
        <v>5</v>
      </c>
      <c r="L5902" s="106">
        <v>2.2400000598281622E-3</v>
      </c>
      <c r="N5902">
        <v>95</v>
      </c>
      <c r="O5902" s="106">
        <v>4.1299997828900814E-3</v>
      </c>
      <c r="Q5902">
        <v>1130</v>
      </c>
      <c r="R5902" s="106">
        <v>4.9700001254677773E-3</v>
      </c>
    </row>
    <row r="5903" spans="1:19" x14ac:dyDescent="0.25">
      <c r="A5903" t="s">
        <v>331</v>
      </c>
      <c r="B5903" t="s">
        <v>347</v>
      </c>
      <c r="C5903" t="s">
        <v>347</v>
      </c>
      <c r="D5903" t="s">
        <v>347</v>
      </c>
      <c r="E5903" t="s">
        <v>270</v>
      </c>
      <c r="F5903" t="s">
        <v>342</v>
      </c>
      <c r="G5903" s="105">
        <v>8</v>
      </c>
      <c r="H5903" t="s">
        <v>354</v>
      </c>
      <c r="I5903" t="s">
        <v>349</v>
      </c>
      <c r="J5903" t="s">
        <v>368</v>
      </c>
      <c r="K5903" s="105">
        <v>53</v>
      </c>
      <c r="L5903" s="106">
        <v>2.3719999939203259E-2</v>
      </c>
      <c r="N5903" s="105">
        <v>761</v>
      </c>
      <c r="O5903" s="106">
        <v>3.3100001513957977E-2</v>
      </c>
      <c r="Q5903" s="105">
        <v>8418</v>
      </c>
      <c r="R5903" s="106">
        <v>3.700999915599823E-2</v>
      </c>
      <c r="S5903" s="107"/>
    </row>
    <row r="5904" spans="1:19" x14ac:dyDescent="0.25">
      <c r="A5904" t="s">
        <v>331</v>
      </c>
      <c r="B5904" t="s">
        <v>347</v>
      </c>
      <c r="C5904" t="s">
        <v>347</v>
      </c>
      <c r="D5904" t="s">
        <v>347</v>
      </c>
      <c r="E5904" t="s">
        <v>270</v>
      </c>
      <c r="F5904" t="s">
        <v>342</v>
      </c>
      <c r="G5904">
        <v>8</v>
      </c>
      <c r="H5904" t="s">
        <v>354</v>
      </c>
      <c r="I5904" t="s">
        <v>349</v>
      </c>
      <c r="J5904" t="s">
        <v>369</v>
      </c>
      <c r="K5904">
        <v>210</v>
      </c>
      <c r="L5904" s="106">
        <v>9.3999996781349182E-2</v>
      </c>
      <c r="N5904">
        <v>2601</v>
      </c>
      <c r="O5904" s="106">
        <v>0.1131500005722046</v>
      </c>
      <c r="Q5904">
        <v>27454</v>
      </c>
      <c r="R5904" s="106">
        <v>0.1207000017166138</v>
      </c>
    </row>
    <row r="5905" spans="1:19" x14ac:dyDescent="0.25">
      <c r="A5905" t="s">
        <v>331</v>
      </c>
      <c r="B5905" t="s">
        <v>347</v>
      </c>
      <c r="C5905" t="s">
        <v>347</v>
      </c>
      <c r="D5905" t="s">
        <v>347</v>
      </c>
      <c r="E5905" t="s">
        <v>270</v>
      </c>
      <c r="F5905" t="s">
        <v>342</v>
      </c>
      <c r="G5905" s="105">
        <v>8</v>
      </c>
      <c r="H5905" t="s">
        <v>354</v>
      </c>
      <c r="I5905" t="s">
        <v>349</v>
      </c>
      <c r="J5905" t="s">
        <v>370</v>
      </c>
      <c r="K5905" s="105">
        <v>541</v>
      </c>
      <c r="L5905" s="106">
        <v>0.2421700060367584</v>
      </c>
      <c r="N5905" s="105">
        <v>5591</v>
      </c>
      <c r="O5905" s="106">
        <v>0.2432100027799606</v>
      </c>
      <c r="Q5905" s="105">
        <v>55879</v>
      </c>
      <c r="R5905" s="106">
        <v>0.24567000567913061</v>
      </c>
      <c r="S5905" s="107"/>
    </row>
    <row r="5906" spans="1:19" x14ac:dyDescent="0.25">
      <c r="A5906" t="s">
        <v>331</v>
      </c>
      <c r="B5906" t="s">
        <v>347</v>
      </c>
      <c r="C5906" t="s">
        <v>347</v>
      </c>
      <c r="D5906" t="s">
        <v>347</v>
      </c>
      <c r="E5906" t="s">
        <v>270</v>
      </c>
      <c r="F5906" t="s">
        <v>342</v>
      </c>
      <c r="G5906" s="105">
        <v>8</v>
      </c>
      <c r="H5906" t="s">
        <v>354</v>
      </c>
      <c r="I5906" t="s">
        <v>349</v>
      </c>
      <c r="J5906" t="s">
        <v>371</v>
      </c>
      <c r="K5906" s="105">
        <v>616</v>
      </c>
      <c r="L5906" s="106">
        <v>0.27573999762535101</v>
      </c>
      <c r="N5906" s="105">
        <v>5978</v>
      </c>
      <c r="O5906" s="106">
        <v>0.26004999876022339</v>
      </c>
      <c r="Q5906" s="105">
        <v>57982</v>
      </c>
      <c r="R5906" s="106">
        <v>0.25490999221801758</v>
      </c>
      <c r="S5906" s="107"/>
    </row>
    <row r="5907" spans="1:19" x14ac:dyDescent="0.25">
      <c r="A5907" t="s">
        <v>331</v>
      </c>
      <c r="B5907" t="s">
        <v>347</v>
      </c>
      <c r="C5907" t="s">
        <v>347</v>
      </c>
      <c r="D5907" t="s">
        <v>347</v>
      </c>
      <c r="E5907" t="s">
        <v>270</v>
      </c>
      <c r="F5907" t="s">
        <v>342</v>
      </c>
      <c r="G5907" s="105">
        <v>8</v>
      </c>
      <c r="H5907" t="s">
        <v>354</v>
      </c>
      <c r="I5907" t="s">
        <v>349</v>
      </c>
      <c r="J5907" t="s">
        <v>372</v>
      </c>
      <c r="K5907" s="105">
        <v>477</v>
      </c>
      <c r="L5907" s="106">
        <v>0.21352000534534449</v>
      </c>
      <c r="N5907" s="105">
        <v>4640</v>
      </c>
      <c r="O5907" s="106">
        <v>0.20183999836444849</v>
      </c>
      <c r="Q5907" s="105">
        <v>44765</v>
      </c>
      <c r="R5907" s="106">
        <v>0.19679999351501459</v>
      </c>
      <c r="S5907" s="107"/>
    </row>
    <row r="5908" spans="1:19" x14ac:dyDescent="0.25">
      <c r="A5908" t="s">
        <v>331</v>
      </c>
      <c r="B5908" t="s">
        <v>347</v>
      </c>
      <c r="C5908" t="s">
        <v>347</v>
      </c>
      <c r="D5908" t="s">
        <v>347</v>
      </c>
      <c r="E5908" t="s">
        <v>270</v>
      </c>
      <c r="F5908" t="s">
        <v>342</v>
      </c>
      <c r="G5908">
        <v>8</v>
      </c>
      <c r="H5908" t="s">
        <v>354</v>
      </c>
      <c r="I5908" t="s">
        <v>349</v>
      </c>
      <c r="J5908" t="s">
        <v>373</v>
      </c>
      <c r="K5908">
        <v>332</v>
      </c>
      <c r="L5908" s="106">
        <v>0.14860999584198001</v>
      </c>
      <c r="N5908">
        <v>3322</v>
      </c>
      <c r="O5908" s="106">
        <v>0.1445100009441376</v>
      </c>
      <c r="Q5908">
        <v>31831</v>
      </c>
      <c r="R5908" s="106">
        <v>0.1399399936199188</v>
      </c>
    </row>
    <row r="5909" spans="1:19" x14ac:dyDescent="0.25">
      <c r="A5909" t="s">
        <v>331</v>
      </c>
      <c r="B5909" t="s">
        <v>347</v>
      </c>
      <c r="C5909" t="s">
        <v>347</v>
      </c>
      <c r="D5909" t="s">
        <v>347</v>
      </c>
      <c r="E5909" t="s">
        <v>270</v>
      </c>
      <c r="F5909" t="s">
        <v>342</v>
      </c>
      <c r="G5909" s="105">
        <v>8</v>
      </c>
      <c r="H5909" t="s">
        <v>354</v>
      </c>
      <c r="I5909" t="s">
        <v>438</v>
      </c>
      <c r="J5909" t="s">
        <v>48</v>
      </c>
      <c r="K5909" s="105">
        <v>1821</v>
      </c>
      <c r="L5909" s="106">
        <v>0.81512999534606934</v>
      </c>
      <c r="M5909" s="106">
        <v>0.8411099910736084</v>
      </c>
      <c r="N5909" s="105">
        <v>18649</v>
      </c>
      <c r="O5909" s="106">
        <v>0.81124997138977051</v>
      </c>
      <c r="P5909" s="106">
        <v>0.83653998374938965</v>
      </c>
      <c r="Q5909" s="105">
        <v>186401</v>
      </c>
      <c r="R5909" s="106">
        <v>0.81949001550674438</v>
      </c>
      <c r="S5909" s="107">
        <v>0.8465999960899353</v>
      </c>
    </row>
    <row r="5910" spans="1:19" x14ac:dyDescent="0.25">
      <c r="A5910" t="s">
        <v>331</v>
      </c>
      <c r="B5910" t="s">
        <v>347</v>
      </c>
      <c r="C5910" t="s">
        <v>347</v>
      </c>
      <c r="D5910" t="s">
        <v>347</v>
      </c>
      <c r="E5910" t="s">
        <v>270</v>
      </c>
      <c r="F5910" t="s">
        <v>342</v>
      </c>
      <c r="G5910">
        <v>8</v>
      </c>
      <c r="H5910" t="s">
        <v>354</v>
      </c>
      <c r="I5910" t="s">
        <v>438</v>
      </c>
      <c r="J5910" t="s">
        <v>42</v>
      </c>
      <c r="K5910">
        <v>182</v>
      </c>
      <c r="L5910" s="106">
        <v>8.1469997763633728E-2</v>
      </c>
      <c r="M5910" s="106">
        <v>8.4059998393058777E-2</v>
      </c>
      <c r="N5910">
        <v>2166</v>
      </c>
      <c r="O5910" s="106">
        <v>9.4219997525215149E-2</v>
      </c>
      <c r="P5910" s="106">
        <v>9.7159996628761292E-2</v>
      </c>
      <c r="Q5910">
        <v>20350</v>
      </c>
      <c r="R5910" s="106">
        <v>8.9469999074935913E-2</v>
      </c>
      <c r="S5910" s="106">
        <v>9.2430002987384796E-2</v>
      </c>
    </row>
    <row r="5911" spans="1:19" x14ac:dyDescent="0.25">
      <c r="A5911" t="s">
        <v>331</v>
      </c>
      <c r="B5911" t="s">
        <v>347</v>
      </c>
      <c r="C5911" t="s">
        <v>347</v>
      </c>
      <c r="D5911" t="s">
        <v>347</v>
      </c>
      <c r="E5911" t="s">
        <v>270</v>
      </c>
      <c r="F5911" t="s">
        <v>342</v>
      </c>
      <c r="G5911" s="105">
        <v>8</v>
      </c>
      <c r="H5911" t="s">
        <v>354</v>
      </c>
      <c r="I5911" t="s">
        <v>438</v>
      </c>
      <c r="J5911" t="s">
        <v>374</v>
      </c>
      <c r="K5911" s="105">
        <v>162</v>
      </c>
      <c r="L5911" s="106">
        <v>7.2520002722740173E-2</v>
      </c>
      <c r="M5911" s="106">
        <v>7.4830003082752228E-2</v>
      </c>
      <c r="N5911" s="105">
        <v>1478</v>
      </c>
      <c r="O5911" s="106">
        <v>6.429000198841095E-2</v>
      </c>
      <c r="P5911" s="106">
        <v>6.6299997270107269E-2</v>
      </c>
      <c r="Q5911" s="105">
        <v>13425</v>
      </c>
      <c r="R5911" s="106">
        <v>5.9020001441240311E-2</v>
      </c>
      <c r="S5911" s="107">
        <v>6.0970000922679901E-2</v>
      </c>
    </row>
    <row r="5912" spans="1:19" x14ac:dyDescent="0.25">
      <c r="A5912" t="s">
        <v>331</v>
      </c>
      <c r="B5912" t="s">
        <v>347</v>
      </c>
      <c r="C5912" t="s">
        <v>347</v>
      </c>
      <c r="D5912" t="s">
        <v>347</v>
      </c>
      <c r="E5912" t="s">
        <v>270</v>
      </c>
      <c r="F5912" t="s">
        <v>342</v>
      </c>
      <c r="G5912">
        <v>8</v>
      </c>
      <c r="H5912" t="s">
        <v>354</v>
      </c>
      <c r="I5912" t="s">
        <v>438</v>
      </c>
      <c r="J5912" t="s">
        <v>86</v>
      </c>
      <c r="K5912">
        <v>69</v>
      </c>
      <c r="L5912" s="106">
        <v>3.0889999121427539E-2</v>
      </c>
      <c r="N5912">
        <v>695</v>
      </c>
      <c r="O5912" s="106">
        <v>3.0230000615119931E-2</v>
      </c>
      <c r="Q5912">
        <v>7283</v>
      </c>
      <c r="R5912" s="106">
        <v>3.2019998878240592E-2</v>
      </c>
    </row>
    <row r="5913" spans="1:19" x14ac:dyDescent="0.25">
      <c r="A5913" t="s">
        <v>331</v>
      </c>
      <c r="B5913" t="s">
        <v>347</v>
      </c>
      <c r="C5913" t="s">
        <v>347</v>
      </c>
      <c r="D5913" t="s">
        <v>347</v>
      </c>
      <c r="E5913" t="s">
        <v>270</v>
      </c>
      <c r="F5913" t="s">
        <v>342</v>
      </c>
      <c r="G5913">
        <v>8</v>
      </c>
      <c r="H5913" t="s">
        <v>354</v>
      </c>
      <c r="I5913" t="s">
        <v>375</v>
      </c>
      <c r="J5913" t="s">
        <v>376</v>
      </c>
      <c r="K5913">
        <v>463</v>
      </c>
      <c r="L5913" s="106">
        <v>0.20724999904632571</v>
      </c>
      <c r="N5913">
        <v>4751</v>
      </c>
      <c r="O5913" s="106">
        <v>0.20667000114917761</v>
      </c>
      <c r="Q5913">
        <v>47189</v>
      </c>
      <c r="R5913" s="106">
        <v>0.20746000111103061</v>
      </c>
    </row>
    <row r="5914" spans="1:19" x14ac:dyDescent="0.25">
      <c r="A5914" t="s">
        <v>331</v>
      </c>
      <c r="B5914" t="s">
        <v>347</v>
      </c>
      <c r="C5914" t="s">
        <v>347</v>
      </c>
      <c r="D5914" t="s">
        <v>347</v>
      </c>
      <c r="E5914" t="s">
        <v>270</v>
      </c>
      <c r="F5914" t="s">
        <v>342</v>
      </c>
      <c r="G5914">
        <v>8</v>
      </c>
      <c r="H5914" t="s">
        <v>354</v>
      </c>
      <c r="I5914" t="s">
        <v>375</v>
      </c>
      <c r="J5914" t="s">
        <v>377</v>
      </c>
      <c r="K5914">
        <v>452</v>
      </c>
      <c r="L5914" s="106">
        <v>0.20232999324798581</v>
      </c>
      <c r="N5914">
        <v>4659</v>
      </c>
      <c r="O5914" s="106">
        <v>0.20266999304294589</v>
      </c>
      <c r="Q5914">
        <v>47420</v>
      </c>
      <c r="R5914" s="106">
        <v>0.20848000049591059</v>
      </c>
    </row>
    <row r="5915" spans="1:19" x14ac:dyDescent="0.25">
      <c r="A5915" t="s">
        <v>331</v>
      </c>
      <c r="B5915" t="s">
        <v>347</v>
      </c>
      <c r="C5915" t="s">
        <v>347</v>
      </c>
      <c r="D5915" t="s">
        <v>347</v>
      </c>
      <c r="E5915" t="s">
        <v>270</v>
      </c>
      <c r="F5915" t="s">
        <v>342</v>
      </c>
      <c r="G5915" s="105">
        <v>8</v>
      </c>
      <c r="H5915" t="s">
        <v>354</v>
      </c>
      <c r="I5915" t="s">
        <v>375</v>
      </c>
      <c r="J5915" t="s">
        <v>378</v>
      </c>
      <c r="K5915" s="105">
        <v>307</v>
      </c>
      <c r="L5915" s="106">
        <v>0.1374199986457825</v>
      </c>
      <c r="N5915" s="105">
        <v>3700</v>
      </c>
      <c r="O5915" s="106">
        <v>0.1609500050544739</v>
      </c>
      <c r="Q5915" s="105">
        <v>37332</v>
      </c>
      <c r="R5915" s="106">
        <v>0.1641300022602081</v>
      </c>
      <c r="S5915" s="107"/>
    </row>
    <row r="5916" spans="1:19" x14ac:dyDescent="0.25">
      <c r="A5916" t="s">
        <v>331</v>
      </c>
      <c r="B5916" t="s">
        <v>347</v>
      </c>
      <c r="C5916" t="s">
        <v>347</v>
      </c>
      <c r="D5916" t="s">
        <v>347</v>
      </c>
      <c r="E5916" t="s">
        <v>270</v>
      </c>
      <c r="F5916" t="s">
        <v>342</v>
      </c>
      <c r="G5916" s="105">
        <v>8</v>
      </c>
      <c r="H5916" t="s">
        <v>354</v>
      </c>
      <c r="I5916" t="s">
        <v>375</v>
      </c>
      <c r="J5916" t="s">
        <v>379</v>
      </c>
      <c r="K5916" s="105">
        <v>449</v>
      </c>
      <c r="L5916" s="106">
        <v>0.2009799927473068</v>
      </c>
      <c r="N5916" s="105">
        <v>4846</v>
      </c>
      <c r="O5916" s="106">
        <v>0.21081000566482541</v>
      </c>
      <c r="Q5916" s="105">
        <v>47525</v>
      </c>
      <c r="R5916" s="106">
        <v>0.20893999934196469</v>
      </c>
      <c r="S5916" s="107"/>
    </row>
    <row r="5917" spans="1:19" x14ac:dyDescent="0.25">
      <c r="A5917" t="s">
        <v>331</v>
      </c>
      <c r="B5917" t="s">
        <v>347</v>
      </c>
      <c r="C5917" t="s">
        <v>347</v>
      </c>
      <c r="D5917" t="s">
        <v>347</v>
      </c>
      <c r="E5917" t="s">
        <v>270</v>
      </c>
      <c r="F5917" t="s">
        <v>342</v>
      </c>
      <c r="G5917" s="105">
        <v>8</v>
      </c>
      <c r="H5917" t="s">
        <v>354</v>
      </c>
      <c r="I5917" t="s">
        <v>375</v>
      </c>
      <c r="J5917" t="s">
        <v>380</v>
      </c>
      <c r="K5917" s="105">
        <v>563</v>
      </c>
      <c r="L5917" s="106">
        <v>0.25200998783111572</v>
      </c>
      <c r="N5917" s="105">
        <v>5032</v>
      </c>
      <c r="O5917" s="106">
        <v>0.2188999950885773</v>
      </c>
      <c r="Q5917" s="105">
        <v>47993</v>
      </c>
      <c r="R5917" s="106">
        <v>0.210999995470047</v>
      </c>
      <c r="S5917" s="107"/>
    </row>
    <row r="5918" spans="1:19" x14ac:dyDescent="0.25">
      <c r="A5918" t="s">
        <v>331</v>
      </c>
      <c r="B5918" t="s">
        <v>347</v>
      </c>
      <c r="C5918" t="s">
        <v>347</v>
      </c>
      <c r="D5918" t="s">
        <v>347</v>
      </c>
      <c r="E5918" t="s">
        <v>270</v>
      </c>
      <c r="F5918" t="s">
        <v>342</v>
      </c>
      <c r="G5918" s="105">
        <v>8</v>
      </c>
      <c r="H5918" t="s">
        <v>354</v>
      </c>
      <c r="I5918" t="s">
        <v>381</v>
      </c>
      <c r="J5918" t="s">
        <v>382</v>
      </c>
      <c r="K5918" s="105">
        <v>34</v>
      </c>
      <c r="L5918" s="106">
        <v>1.522000040858984E-2</v>
      </c>
      <c r="M5918" s="106">
        <v>2.0360000431537632E-2</v>
      </c>
      <c r="N5918" s="105">
        <v>441</v>
      </c>
      <c r="O5918" s="106">
        <v>1.917999982833862E-2</v>
      </c>
      <c r="P5918" s="106">
        <v>2.5629999116063121E-2</v>
      </c>
      <c r="Q5918" s="105">
        <v>5423</v>
      </c>
      <c r="R5918" s="106">
        <v>2.384000085294247E-2</v>
      </c>
      <c r="S5918" s="107">
        <v>3.0780000612139698E-2</v>
      </c>
    </row>
    <row r="5919" spans="1:19" x14ac:dyDescent="0.25">
      <c r="A5919" t="s">
        <v>331</v>
      </c>
      <c r="B5919" t="s">
        <v>347</v>
      </c>
      <c r="C5919" t="s">
        <v>347</v>
      </c>
      <c r="D5919" t="s">
        <v>347</v>
      </c>
      <c r="E5919" t="s">
        <v>270</v>
      </c>
      <c r="F5919" t="s">
        <v>342</v>
      </c>
      <c r="G5919">
        <v>8</v>
      </c>
      <c r="H5919" t="s">
        <v>354</v>
      </c>
      <c r="I5919" t="s">
        <v>381</v>
      </c>
      <c r="J5919" t="s">
        <v>383</v>
      </c>
      <c r="K5919">
        <v>324</v>
      </c>
      <c r="L5919" s="106">
        <v>0.1450300067663193</v>
      </c>
      <c r="M5919" s="106">
        <v>0.194010004401207</v>
      </c>
      <c r="N5919">
        <v>2772</v>
      </c>
      <c r="O5919" s="106">
        <v>0.1205800026655197</v>
      </c>
      <c r="P5919" s="106">
        <v>0.16110999882221219</v>
      </c>
      <c r="Q5919">
        <v>26007</v>
      </c>
      <c r="R5919" s="106">
        <v>0.11433999985456469</v>
      </c>
      <c r="S5919" s="106">
        <v>0.1476300060749054</v>
      </c>
    </row>
    <row r="5920" spans="1:19" x14ac:dyDescent="0.25">
      <c r="A5920" t="s">
        <v>331</v>
      </c>
      <c r="B5920" t="s">
        <v>347</v>
      </c>
      <c r="C5920" t="s">
        <v>347</v>
      </c>
      <c r="D5920" t="s">
        <v>347</v>
      </c>
      <c r="E5920" t="s">
        <v>270</v>
      </c>
      <c r="F5920" t="s">
        <v>342</v>
      </c>
      <c r="G5920" s="105">
        <v>8</v>
      </c>
      <c r="H5920" t="s">
        <v>354</v>
      </c>
      <c r="I5920" t="s">
        <v>381</v>
      </c>
      <c r="J5920" t="s">
        <v>384</v>
      </c>
      <c r="K5920" s="105">
        <v>1312</v>
      </c>
      <c r="L5920" s="106">
        <v>0.58728998899459839</v>
      </c>
      <c r="M5920" s="106">
        <v>0.7856299877166748</v>
      </c>
      <c r="N5920" s="105">
        <v>13993</v>
      </c>
      <c r="O5920" s="106">
        <v>0.60870999097824097</v>
      </c>
      <c r="P5920" s="106">
        <v>0.81326001882553101</v>
      </c>
      <c r="Q5920" s="105">
        <v>144739</v>
      </c>
      <c r="R5920" s="106">
        <v>0.6363300085067749</v>
      </c>
      <c r="S5920" s="107">
        <v>0.82159000635147095</v>
      </c>
    </row>
    <row r="5921" spans="1:19" x14ac:dyDescent="0.25">
      <c r="A5921" t="s">
        <v>331</v>
      </c>
      <c r="B5921" t="s">
        <v>347</v>
      </c>
      <c r="C5921" t="s">
        <v>347</v>
      </c>
      <c r="D5921" t="s">
        <v>347</v>
      </c>
      <c r="E5921" t="s">
        <v>270</v>
      </c>
      <c r="F5921" t="s">
        <v>342</v>
      </c>
      <c r="G5921" s="105">
        <v>8</v>
      </c>
      <c r="H5921" t="s">
        <v>354</v>
      </c>
      <c r="I5921" t="s">
        <v>381</v>
      </c>
      <c r="J5921" t="s">
        <v>385</v>
      </c>
      <c r="K5921" s="105">
        <v>564</v>
      </c>
      <c r="L5921" s="106">
        <v>0.25246000289916992</v>
      </c>
      <c r="N5921" s="105">
        <v>5782</v>
      </c>
      <c r="O5921" s="106">
        <v>0.25152000784873962</v>
      </c>
      <c r="Q5921" s="105">
        <v>51290</v>
      </c>
      <c r="R5921" s="106">
        <v>0.22549000382423401</v>
      </c>
      <c r="S5921" s="107"/>
    </row>
    <row r="5922" spans="1:19" x14ac:dyDescent="0.25">
      <c r="A5922" t="s">
        <v>331</v>
      </c>
      <c r="B5922" t="s">
        <v>347</v>
      </c>
      <c r="C5922" t="s">
        <v>347</v>
      </c>
      <c r="D5922" t="s">
        <v>347</v>
      </c>
      <c r="E5922" t="s">
        <v>270</v>
      </c>
      <c r="F5922" t="s">
        <v>342</v>
      </c>
      <c r="G5922" s="105">
        <v>8</v>
      </c>
      <c r="H5922" t="s">
        <v>354</v>
      </c>
      <c r="I5922" t="s">
        <v>386</v>
      </c>
      <c r="J5922" t="s">
        <v>387</v>
      </c>
      <c r="K5922" s="105">
        <v>31</v>
      </c>
      <c r="L5922" s="106">
        <v>1.388000044971704E-2</v>
      </c>
      <c r="M5922" s="106">
        <v>1.403000019490719E-2</v>
      </c>
      <c r="N5922" s="105">
        <v>1659</v>
      </c>
      <c r="O5922" s="106">
        <v>7.2169996798038483E-2</v>
      </c>
      <c r="P5922" s="106">
        <v>7.3499999940395355E-2</v>
      </c>
      <c r="Q5922" s="105">
        <v>12181</v>
      </c>
      <c r="R5922" s="106">
        <v>5.3550001233816147E-2</v>
      </c>
      <c r="S5922" s="107">
        <v>5.4999999701976783E-2</v>
      </c>
    </row>
    <row r="5923" spans="1:19" x14ac:dyDescent="0.25">
      <c r="A5923" t="s">
        <v>331</v>
      </c>
      <c r="B5923" t="s">
        <v>347</v>
      </c>
      <c r="C5923" t="s">
        <v>347</v>
      </c>
      <c r="D5923" t="s">
        <v>347</v>
      </c>
      <c r="E5923" t="s">
        <v>270</v>
      </c>
      <c r="F5923" t="s">
        <v>342</v>
      </c>
      <c r="G5923" s="105">
        <v>8</v>
      </c>
      <c r="H5923" t="s">
        <v>354</v>
      </c>
      <c r="I5923" t="s">
        <v>386</v>
      </c>
      <c r="J5923" t="s">
        <v>388</v>
      </c>
      <c r="K5923" s="105">
        <v>13</v>
      </c>
      <c r="L5923" s="106">
        <v>5.8200000785291186E-3</v>
      </c>
      <c r="M5923" s="106">
        <v>5.8900001458823681E-3</v>
      </c>
      <c r="N5923" s="105">
        <v>645</v>
      </c>
      <c r="O5923" s="106">
        <v>2.806000038981438E-2</v>
      </c>
      <c r="P5923" s="106">
        <v>2.8580000624060631E-2</v>
      </c>
      <c r="Q5923" s="105">
        <v>6321</v>
      </c>
      <c r="R5923" s="106">
        <v>2.77900006622076E-2</v>
      </c>
      <c r="S5923" s="107">
        <v>2.8540000319480899E-2</v>
      </c>
    </row>
    <row r="5924" spans="1:19" x14ac:dyDescent="0.25">
      <c r="A5924" t="s">
        <v>331</v>
      </c>
      <c r="B5924" t="s">
        <v>347</v>
      </c>
      <c r="C5924" t="s">
        <v>347</v>
      </c>
      <c r="D5924" t="s">
        <v>347</v>
      </c>
      <c r="E5924" t="s">
        <v>270</v>
      </c>
      <c r="F5924" t="s">
        <v>342</v>
      </c>
      <c r="G5924">
        <v>8</v>
      </c>
      <c r="H5924" t="s">
        <v>354</v>
      </c>
      <c r="I5924" t="s">
        <v>386</v>
      </c>
      <c r="J5924" t="s">
        <v>85</v>
      </c>
      <c r="K5924">
        <v>24</v>
      </c>
      <c r="L5924" s="106">
        <v>1.073999982327223E-2</v>
      </c>
      <c r="M5924" s="106">
        <v>1.085999980568886E-2</v>
      </c>
      <c r="N5924">
        <v>464</v>
      </c>
      <c r="O5924" s="106">
        <v>2.01799999922514E-2</v>
      </c>
      <c r="P5924" s="106">
        <v>2.0560000091791149E-2</v>
      </c>
      <c r="Q5924">
        <v>4872</v>
      </c>
      <c r="R5924" s="106">
        <v>2.1420000120997429E-2</v>
      </c>
      <c r="S5924" s="106">
        <v>2.199999988079071E-2</v>
      </c>
    </row>
    <row r="5925" spans="1:19" x14ac:dyDescent="0.25">
      <c r="A5925" t="s">
        <v>331</v>
      </c>
      <c r="B5925" t="s">
        <v>347</v>
      </c>
      <c r="C5925" t="s">
        <v>347</v>
      </c>
      <c r="D5925" t="s">
        <v>347</v>
      </c>
      <c r="E5925" t="s">
        <v>270</v>
      </c>
      <c r="F5925" t="s">
        <v>342</v>
      </c>
      <c r="G5925" s="105">
        <v>8</v>
      </c>
      <c r="H5925" t="s">
        <v>354</v>
      </c>
      <c r="I5925" t="s">
        <v>386</v>
      </c>
      <c r="J5925" t="s">
        <v>389</v>
      </c>
      <c r="K5925" s="105">
        <v>2</v>
      </c>
      <c r="L5925" s="106">
        <v>8.9999998454004526E-4</v>
      </c>
      <c r="M5925" s="106">
        <v>9.1000000247731805E-4</v>
      </c>
      <c r="N5925" s="105">
        <v>230</v>
      </c>
      <c r="O5925" s="106">
        <v>1.00100003182888E-2</v>
      </c>
      <c r="P5925" s="106">
        <v>1.018999982625246E-2</v>
      </c>
      <c r="Q5925" s="105">
        <v>4049</v>
      </c>
      <c r="R5925" s="106">
        <v>1.779999956488609E-2</v>
      </c>
      <c r="S5925" s="107">
        <v>1.8279999494552609E-2</v>
      </c>
    </row>
    <row r="5926" spans="1:19" x14ac:dyDescent="0.25">
      <c r="A5926" t="s">
        <v>331</v>
      </c>
      <c r="B5926" t="s">
        <v>347</v>
      </c>
      <c r="C5926" t="s">
        <v>347</v>
      </c>
      <c r="D5926" t="s">
        <v>347</v>
      </c>
      <c r="E5926" t="s">
        <v>270</v>
      </c>
      <c r="F5926" t="s">
        <v>342</v>
      </c>
      <c r="G5926" s="105">
        <v>8</v>
      </c>
      <c r="H5926" t="s">
        <v>354</v>
      </c>
      <c r="I5926" t="s">
        <v>386</v>
      </c>
      <c r="J5926" t="s">
        <v>86</v>
      </c>
      <c r="K5926" s="105">
        <v>25</v>
      </c>
      <c r="L5926" s="106">
        <v>1.118999999016523E-2</v>
      </c>
      <c r="N5926" s="105">
        <v>417</v>
      </c>
      <c r="O5926" s="106">
        <v>1.8139999359846119E-2</v>
      </c>
      <c r="Q5926" s="105">
        <v>5972</v>
      </c>
      <c r="R5926" s="106">
        <v>2.6259999722242359E-2</v>
      </c>
      <c r="S5926" s="107"/>
    </row>
    <row r="5927" spans="1:19" x14ac:dyDescent="0.25">
      <c r="A5927" t="s">
        <v>331</v>
      </c>
      <c r="B5927" t="s">
        <v>347</v>
      </c>
      <c r="C5927" t="s">
        <v>347</v>
      </c>
      <c r="D5927" t="s">
        <v>347</v>
      </c>
      <c r="E5927" t="s">
        <v>270</v>
      </c>
      <c r="F5927" t="s">
        <v>342</v>
      </c>
      <c r="G5927" s="105">
        <v>8</v>
      </c>
      <c r="H5927" t="s">
        <v>354</v>
      </c>
      <c r="I5927" t="s">
        <v>386</v>
      </c>
      <c r="J5927" t="s">
        <v>84</v>
      </c>
      <c r="K5927" s="105">
        <v>2139</v>
      </c>
      <c r="L5927" s="106">
        <v>0.95748001337051392</v>
      </c>
      <c r="M5927" s="106">
        <v>0.96830999851226807</v>
      </c>
      <c r="N5927" s="105">
        <v>19573</v>
      </c>
      <c r="O5927" s="106">
        <v>0.85144001245498657</v>
      </c>
      <c r="P5927" s="106">
        <v>0.86716997623443604</v>
      </c>
      <c r="Q5927" s="105">
        <v>194064</v>
      </c>
      <c r="R5927" s="106">
        <v>0.85317999124526978</v>
      </c>
      <c r="S5927" s="107">
        <v>0.87619000673294067</v>
      </c>
    </row>
    <row r="5928" spans="1:19" x14ac:dyDescent="0.25">
      <c r="A5928" t="s">
        <v>331</v>
      </c>
      <c r="B5928" t="s">
        <v>347</v>
      </c>
      <c r="C5928" t="s">
        <v>347</v>
      </c>
      <c r="D5928" t="s">
        <v>347</v>
      </c>
      <c r="E5928" t="s">
        <v>270</v>
      </c>
      <c r="F5928" t="s">
        <v>342</v>
      </c>
      <c r="G5928" s="105">
        <v>8</v>
      </c>
      <c r="H5928" t="s">
        <v>354</v>
      </c>
      <c r="I5928" t="s">
        <v>419</v>
      </c>
      <c r="J5928" t="s">
        <v>390</v>
      </c>
      <c r="K5928" s="105">
        <v>564</v>
      </c>
      <c r="L5928" s="106">
        <v>0.25246000289916992</v>
      </c>
      <c r="N5928" s="105">
        <v>5782</v>
      </c>
      <c r="O5928" s="106">
        <v>0.25152000784873962</v>
      </c>
      <c r="Q5928" s="105">
        <v>51290</v>
      </c>
      <c r="R5928" s="106">
        <v>0.22549000382423401</v>
      </c>
      <c r="S5928" s="107"/>
    </row>
    <row r="5929" spans="1:19" x14ac:dyDescent="0.25">
      <c r="A5929" t="s">
        <v>331</v>
      </c>
      <c r="B5929" t="s">
        <v>347</v>
      </c>
      <c r="C5929" t="s">
        <v>347</v>
      </c>
      <c r="D5929" t="s">
        <v>347</v>
      </c>
      <c r="E5929" t="s">
        <v>270</v>
      </c>
      <c r="F5929" t="s">
        <v>342</v>
      </c>
      <c r="G5929" s="105">
        <v>8</v>
      </c>
      <c r="H5929" t="s">
        <v>354</v>
      </c>
      <c r="I5929" t="s">
        <v>419</v>
      </c>
      <c r="J5929" t="s">
        <v>391</v>
      </c>
      <c r="K5929" s="105">
        <v>324</v>
      </c>
      <c r="L5929" s="106">
        <v>0.1450300067663193</v>
      </c>
      <c r="M5929" s="106">
        <v>0.194010004401207</v>
      </c>
      <c r="N5929" s="105">
        <v>2772</v>
      </c>
      <c r="O5929" s="106">
        <v>0.1205800026655197</v>
      </c>
      <c r="P5929" s="106">
        <v>0.16110999882221219</v>
      </c>
      <c r="Q5929" s="105">
        <v>26007</v>
      </c>
      <c r="R5929" s="106">
        <v>0.11433999985456469</v>
      </c>
      <c r="S5929" s="107">
        <v>0.1476300060749054</v>
      </c>
    </row>
    <row r="5930" spans="1:19" x14ac:dyDescent="0.25">
      <c r="A5930" t="s">
        <v>331</v>
      </c>
      <c r="B5930" t="s">
        <v>347</v>
      </c>
      <c r="C5930" t="s">
        <v>347</v>
      </c>
      <c r="D5930" t="s">
        <v>347</v>
      </c>
      <c r="E5930" t="s">
        <v>270</v>
      </c>
      <c r="F5930" t="s">
        <v>342</v>
      </c>
      <c r="G5930" s="105">
        <v>8</v>
      </c>
      <c r="H5930" t="s">
        <v>354</v>
      </c>
      <c r="I5930" t="s">
        <v>419</v>
      </c>
      <c r="J5930" t="s">
        <v>392</v>
      </c>
      <c r="K5930" s="105">
        <v>701</v>
      </c>
      <c r="L5930" s="106">
        <v>0.31378999352455139</v>
      </c>
      <c r="M5930" s="106">
        <v>0.41975998878478998</v>
      </c>
      <c r="N5930" s="105">
        <v>6619</v>
      </c>
      <c r="O5930" s="106">
        <v>0.28793001174926758</v>
      </c>
      <c r="P5930" s="106">
        <v>0.38468998670577997</v>
      </c>
      <c r="Q5930" s="105">
        <v>69347</v>
      </c>
      <c r="R5930" s="106">
        <v>0.30487999320030212</v>
      </c>
      <c r="S5930" s="107">
        <v>0.39364001154899603</v>
      </c>
    </row>
    <row r="5931" spans="1:19" x14ac:dyDescent="0.25">
      <c r="A5931" t="s">
        <v>331</v>
      </c>
      <c r="B5931" t="s">
        <v>347</v>
      </c>
      <c r="C5931" t="s">
        <v>347</v>
      </c>
      <c r="D5931" t="s">
        <v>347</v>
      </c>
      <c r="E5931" t="s">
        <v>270</v>
      </c>
      <c r="F5931" t="s">
        <v>342</v>
      </c>
      <c r="G5931">
        <v>8</v>
      </c>
      <c r="H5931" t="s">
        <v>354</v>
      </c>
      <c r="I5931" t="s">
        <v>419</v>
      </c>
      <c r="J5931" t="s">
        <v>393</v>
      </c>
      <c r="K5931">
        <v>528</v>
      </c>
      <c r="L5931" s="106">
        <v>0.2363499999046326</v>
      </c>
      <c r="M5931" s="106">
        <v>0.31617000699043268</v>
      </c>
      <c r="N5931">
        <v>6459</v>
      </c>
      <c r="O5931" s="106">
        <v>0.2809700071811676</v>
      </c>
      <c r="P5931" s="106">
        <v>0.37538999319076538</v>
      </c>
      <c r="Q5931">
        <v>66079</v>
      </c>
      <c r="R5931" s="106">
        <v>0.29050999879837042</v>
      </c>
      <c r="S5931" s="106">
        <v>0.37509000301361078</v>
      </c>
    </row>
    <row r="5932" spans="1:19" x14ac:dyDescent="0.25">
      <c r="A5932" t="s">
        <v>331</v>
      </c>
      <c r="B5932" t="s">
        <v>347</v>
      </c>
      <c r="C5932" t="s">
        <v>347</v>
      </c>
      <c r="D5932" t="s">
        <v>347</v>
      </c>
      <c r="E5932" t="s">
        <v>270</v>
      </c>
      <c r="F5932" t="s">
        <v>342</v>
      </c>
      <c r="G5932" s="105">
        <v>8</v>
      </c>
      <c r="H5932" t="s">
        <v>354</v>
      </c>
      <c r="I5932" t="s">
        <v>419</v>
      </c>
      <c r="J5932" t="s">
        <v>394</v>
      </c>
      <c r="K5932" s="105">
        <v>117</v>
      </c>
      <c r="L5932" s="106">
        <v>5.2370000630617142E-2</v>
      </c>
      <c r="M5932" s="106">
        <v>7.0059999823570251E-2</v>
      </c>
      <c r="N5932" s="105">
        <v>1356</v>
      </c>
      <c r="O5932" s="106">
        <v>5.8990001678466797E-2</v>
      </c>
      <c r="P5932" s="106">
        <v>7.880999892950058E-2</v>
      </c>
      <c r="Q5932" s="105">
        <v>14736</v>
      </c>
      <c r="R5932" s="106">
        <v>6.4790003001689911E-2</v>
      </c>
      <c r="S5932" s="107">
        <v>8.3650000393390656E-2</v>
      </c>
    </row>
    <row r="5933" spans="1:19" x14ac:dyDescent="0.25">
      <c r="A5933" t="s">
        <v>331</v>
      </c>
      <c r="B5933" t="s">
        <v>347</v>
      </c>
      <c r="C5933" t="s">
        <v>347</v>
      </c>
      <c r="D5933" t="s">
        <v>347</v>
      </c>
      <c r="E5933" t="s">
        <v>270</v>
      </c>
      <c r="F5933" t="s">
        <v>342</v>
      </c>
      <c r="G5933" s="105">
        <v>8</v>
      </c>
      <c r="H5933" t="s">
        <v>354</v>
      </c>
      <c r="I5933" t="s">
        <v>439</v>
      </c>
      <c r="J5933" t="s">
        <v>440</v>
      </c>
      <c r="K5933" s="105">
        <v>564</v>
      </c>
      <c r="L5933" s="106">
        <v>0.25246000289916992</v>
      </c>
      <c r="N5933" s="105">
        <v>5782</v>
      </c>
      <c r="O5933" s="106">
        <v>0.25152000784873962</v>
      </c>
      <c r="Q5933" s="105">
        <v>51290</v>
      </c>
      <c r="R5933" s="106">
        <v>0.22549000382423401</v>
      </c>
      <c r="S5933" s="107"/>
    </row>
    <row r="5934" spans="1:19" x14ac:dyDescent="0.25">
      <c r="A5934" t="s">
        <v>331</v>
      </c>
      <c r="B5934" t="s">
        <v>347</v>
      </c>
      <c r="C5934" t="s">
        <v>347</v>
      </c>
      <c r="D5934" t="s">
        <v>347</v>
      </c>
      <c r="E5934" t="s">
        <v>270</v>
      </c>
      <c r="F5934" t="s">
        <v>342</v>
      </c>
      <c r="G5934" s="105">
        <v>8</v>
      </c>
      <c r="H5934" t="s">
        <v>354</v>
      </c>
      <c r="I5934" t="s">
        <v>439</v>
      </c>
      <c r="J5934" t="s">
        <v>442</v>
      </c>
      <c r="K5934" s="105">
        <v>1670</v>
      </c>
      <c r="L5934" s="106">
        <v>0.74753999710083008</v>
      </c>
      <c r="M5934" s="106">
        <v>1</v>
      </c>
      <c r="N5934" s="105">
        <v>17206</v>
      </c>
      <c r="O5934" s="106">
        <v>0.74848002195358276</v>
      </c>
      <c r="P5934" s="106">
        <v>1</v>
      </c>
      <c r="Q5934" s="105">
        <v>176169</v>
      </c>
      <c r="R5934" s="106">
        <v>0.77451002597808838</v>
      </c>
      <c r="S5934" s="107">
        <v>1</v>
      </c>
    </row>
    <row r="5935" spans="1:19" x14ac:dyDescent="0.25">
      <c r="A5935" t="s">
        <v>331</v>
      </c>
      <c r="B5935" t="s">
        <v>347</v>
      </c>
      <c r="C5935" t="s">
        <v>347</v>
      </c>
      <c r="D5935" t="s">
        <v>347</v>
      </c>
      <c r="E5935" t="s">
        <v>270</v>
      </c>
      <c r="F5935" t="s">
        <v>342</v>
      </c>
      <c r="G5935" s="105">
        <v>8</v>
      </c>
      <c r="H5935" t="s">
        <v>354</v>
      </c>
      <c r="I5935" t="s">
        <v>395</v>
      </c>
      <c r="J5935" t="s">
        <v>396</v>
      </c>
      <c r="K5935" s="105">
        <v>2221</v>
      </c>
      <c r="L5935" s="106">
        <v>0.99418002367019653</v>
      </c>
      <c r="N5935" s="105">
        <v>22803</v>
      </c>
      <c r="O5935" s="106">
        <v>0.99194997549057007</v>
      </c>
      <c r="Q5935" s="105">
        <v>225832</v>
      </c>
      <c r="R5935" s="106">
        <v>0.99285000562667847</v>
      </c>
      <c r="S5935" s="107"/>
    </row>
    <row r="5936" spans="1:19" x14ac:dyDescent="0.25">
      <c r="A5936" t="s">
        <v>331</v>
      </c>
      <c r="B5936" t="s">
        <v>347</v>
      </c>
      <c r="C5936" t="s">
        <v>347</v>
      </c>
      <c r="D5936" t="s">
        <v>347</v>
      </c>
      <c r="E5936" t="s">
        <v>270</v>
      </c>
      <c r="F5936" t="s">
        <v>342</v>
      </c>
      <c r="G5936" s="105">
        <v>8</v>
      </c>
      <c r="H5936" t="s">
        <v>354</v>
      </c>
      <c r="I5936" t="s">
        <v>395</v>
      </c>
      <c r="J5936" t="s">
        <v>397</v>
      </c>
      <c r="K5936" s="105">
        <v>13</v>
      </c>
      <c r="L5936" s="106">
        <v>5.8200000785291186E-3</v>
      </c>
      <c r="N5936" s="105">
        <v>185</v>
      </c>
      <c r="O5936" s="106">
        <v>8.0500002950429916E-3</v>
      </c>
      <c r="Q5936" s="105">
        <v>1627</v>
      </c>
      <c r="R5936" s="106">
        <v>7.1499999612569809E-3</v>
      </c>
      <c r="S5936" s="107"/>
    </row>
    <row r="5937" spans="1:19" x14ac:dyDescent="0.25">
      <c r="A5937" t="s">
        <v>331</v>
      </c>
      <c r="B5937" t="s">
        <v>347</v>
      </c>
      <c r="C5937" t="s">
        <v>347</v>
      </c>
      <c r="D5937" t="s">
        <v>347</v>
      </c>
      <c r="E5937" t="s">
        <v>270</v>
      </c>
      <c r="F5937" t="s">
        <v>342</v>
      </c>
      <c r="G5937" s="105">
        <v>8</v>
      </c>
      <c r="H5937" t="s">
        <v>354</v>
      </c>
      <c r="I5937" t="s">
        <v>398</v>
      </c>
      <c r="J5937" t="s">
        <v>399</v>
      </c>
      <c r="K5937" s="105">
        <v>165</v>
      </c>
      <c r="L5937" s="106">
        <v>7.3859997093677521E-2</v>
      </c>
      <c r="N5937" s="105">
        <v>4954</v>
      </c>
      <c r="O5937" s="106">
        <v>0.21549999713897711</v>
      </c>
      <c r="Q5937" s="105">
        <v>32785</v>
      </c>
      <c r="R5937" s="106">
        <v>0.14414000511169431</v>
      </c>
      <c r="S5937" s="107"/>
    </row>
    <row r="5938" spans="1:19" x14ac:dyDescent="0.25">
      <c r="A5938" t="s">
        <v>331</v>
      </c>
      <c r="B5938" t="s">
        <v>347</v>
      </c>
      <c r="C5938" t="s">
        <v>347</v>
      </c>
      <c r="D5938" t="s">
        <v>347</v>
      </c>
      <c r="E5938" t="s">
        <v>270</v>
      </c>
      <c r="F5938" t="s">
        <v>342</v>
      </c>
      <c r="G5938" s="105">
        <v>8</v>
      </c>
      <c r="H5938" t="s">
        <v>354</v>
      </c>
      <c r="I5938" t="s">
        <v>398</v>
      </c>
      <c r="J5938" t="s">
        <v>41</v>
      </c>
      <c r="K5938" s="105">
        <v>499</v>
      </c>
      <c r="L5938" s="106">
        <v>0.22337000072002411</v>
      </c>
      <c r="N5938" s="105">
        <v>4173</v>
      </c>
      <c r="O5938" s="106">
        <v>0.1815299987792969</v>
      </c>
      <c r="Q5938" s="105">
        <v>40324</v>
      </c>
      <c r="R5938" s="106">
        <v>0.177279993891716</v>
      </c>
      <c r="S5938" s="107"/>
    </row>
    <row r="5939" spans="1:19" x14ac:dyDescent="0.25">
      <c r="A5939" t="s">
        <v>331</v>
      </c>
      <c r="B5939" t="s">
        <v>347</v>
      </c>
      <c r="C5939" t="s">
        <v>347</v>
      </c>
      <c r="D5939" t="s">
        <v>347</v>
      </c>
      <c r="E5939" t="s">
        <v>270</v>
      </c>
      <c r="F5939" t="s">
        <v>342</v>
      </c>
      <c r="G5939" s="105">
        <v>8</v>
      </c>
      <c r="H5939" t="s">
        <v>354</v>
      </c>
      <c r="I5939" t="s">
        <v>398</v>
      </c>
      <c r="J5939" t="s">
        <v>40</v>
      </c>
      <c r="K5939" s="105">
        <v>645</v>
      </c>
      <c r="L5939" s="106">
        <v>0.28872001171112061</v>
      </c>
      <c r="N5939" s="105">
        <v>4925</v>
      </c>
      <c r="O5939" s="106">
        <v>0.2142399996519089</v>
      </c>
      <c r="Q5939" s="105">
        <v>47952</v>
      </c>
      <c r="R5939" s="106">
        <v>0.21082000434398651</v>
      </c>
      <c r="S5939" s="107"/>
    </row>
    <row r="5940" spans="1:19" x14ac:dyDescent="0.25">
      <c r="A5940" t="s">
        <v>331</v>
      </c>
      <c r="B5940" t="s">
        <v>347</v>
      </c>
      <c r="C5940" t="s">
        <v>347</v>
      </c>
      <c r="D5940" t="s">
        <v>347</v>
      </c>
      <c r="E5940" t="s">
        <v>270</v>
      </c>
      <c r="F5940" t="s">
        <v>342</v>
      </c>
      <c r="G5940" s="105">
        <v>8</v>
      </c>
      <c r="H5940" t="s">
        <v>354</v>
      </c>
      <c r="I5940" t="s">
        <v>398</v>
      </c>
      <c r="J5940" t="s">
        <v>39</v>
      </c>
      <c r="K5940" s="105">
        <v>604</v>
      </c>
      <c r="L5940" s="106">
        <v>0.2703700065612793</v>
      </c>
      <c r="N5940" s="105">
        <v>4864</v>
      </c>
      <c r="O5940" s="106">
        <v>0.2115900069475174</v>
      </c>
      <c r="Q5940" s="105">
        <v>51770</v>
      </c>
      <c r="R5940" s="106">
        <v>0.22759999334812159</v>
      </c>
      <c r="S5940" s="107"/>
    </row>
    <row r="5941" spans="1:19" x14ac:dyDescent="0.25">
      <c r="A5941" t="s">
        <v>331</v>
      </c>
      <c r="B5941" t="s">
        <v>347</v>
      </c>
      <c r="C5941" t="s">
        <v>347</v>
      </c>
      <c r="D5941" t="s">
        <v>347</v>
      </c>
      <c r="E5941" t="s">
        <v>270</v>
      </c>
      <c r="F5941" t="s">
        <v>342</v>
      </c>
      <c r="G5941" s="105">
        <v>8</v>
      </c>
      <c r="H5941" t="s">
        <v>354</v>
      </c>
      <c r="I5941" t="s">
        <v>398</v>
      </c>
      <c r="J5941" t="s">
        <v>400</v>
      </c>
      <c r="K5941" s="105">
        <v>321</v>
      </c>
      <c r="L5941" s="106">
        <v>0.1436900049448013</v>
      </c>
      <c r="N5941" s="105">
        <v>4072</v>
      </c>
      <c r="O5941" s="106">
        <v>0.1771399974822998</v>
      </c>
      <c r="Q5941" s="105">
        <v>54628</v>
      </c>
      <c r="R5941" s="106">
        <v>0.24017000198364261</v>
      </c>
      <c r="S5941" s="107"/>
    </row>
    <row r="5942" spans="1:19" x14ac:dyDescent="0.25">
      <c r="A5942" t="s">
        <v>331</v>
      </c>
      <c r="B5942" t="s">
        <v>347</v>
      </c>
      <c r="C5942" t="s">
        <v>347</v>
      </c>
      <c r="D5942" t="s">
        <v>347</v>
      </c>
      <c r="E5942" t="s">
        <v>270</v>
      </c>
      <c r="F5942" t="s">
        <v>342</v>
      </c>
      <c r="G5942" s="105">
        <v>8</v>
      </c>
      <c r="H5942" t="s">
        <v>354</v>
      </c>
      <c r="I5942" t="s">
        <v>422</v>
      </c>
      <c r="J5942" t="s">
        <v>429</v>
      </c>
      <c r="K5942" s="105">
        <v>219</v>
      </c>
      <c r="L5942" s="106">
        <v>9.8030000925064087E-2</v>
      </c>
      <c r="N5942" s="105">
        <v>6617</v>
      </c>
      <c r="O5942" s="106">
        <v>0.28784999251365662</v>
      </c>
      <c r="Q5942" s="105">
        <v>80101</v>
      </c>
      <c r="R5942" s="106">
        <v>0.3521600067615509</v>
      </c>
      <c r="S5942" s="107"/>
    </row>
    <row r="5943" spans="1:19" x14ac:dyDescent="0.25">
      <c r="A5943" t="s">
        <v>331</v>
      </c>
      <c r="B5943" t="s">
        <v>347</v>
      </c>
      <c r="C5943" t="s">
        <v>347</v>
      </c>
      <c r="D5943" t="s">
        <v>347</v>
      </c>
      <c r="E5943" t="s">
        <v>270</v>
      </c>
      <c r="F5943" t="s">
        <v>342</v>
      </c>
      <c r="G5943" s="105">
        <v>8</v>
      </c>
      <c r="H5943" t="s">
        <v>354</v>
      </c>
      <c r="I5943" t="s">
        <v>422</v>
      </c>
      <c r="J5943" t="s">
        <v>423</v>
      </c>
      <c r="K5943" s="105">
        <v>1666</v>
      </c>
      <c r="L5943" s="106">
        <v>0.74575001001358032</v>
      </c>
      <c r="M5943" s="106">
        <v>0.82679998874664307</v>
      </c>
      <c r="N5943" s="105">
        <v>13037</v>
      </c>
      <c r="O5943" s="106">
        <v>0.5671200156211853</v>
      </c>
      <c r="P5943" s="106">
        <v>0.79635000228881836</v>
      </c>
      <c r="Q5943" s="105">
        <v>119646</v>
      </c>
      <c r="R5943" s="106">
        <v>0.52600997686386108</v>
      </c>
      <c r="S5943" s="107">
        <v>0.81194001436233521</v>
      </c>
    </row>
    <row r="5944" spans="1:19" x14ac:dyDescent="0.25">
      <c r="A5944" t="s">
        <v>331</v>
      </c>
      <c r="B5944" t="s">
        <v>347</v>
      </c>
      <c r="C5944" t="s">
        <v>347</v>
      </c>
      <c r="D5944" t="s">
        <v>347</v>
      </c>
      <c r="E5944" t="s">
        <v>270</v>
      </c>
      <c r="F5944" t="s">
        <v>342</v>
      </c>
      <c r="G5944" s="105">
        <v>8</v>
      </c>
      <c r="H5944" t="s">
        <v>354</v>
      </c>
      <c r="I5944" t="s">
        <v>422</v>
      </c>
      <c r="J5944" t="s">
        <v>424</v>
      </c>
      <c r="K5944" s="105">
        <v>180</v>
      </c>
      <c r="L5944" s="106">
        <v>8.0569997429847717E-2</v>
      </c>
      <c r="M5944" s="106">
        <v>8.9330002665519714E-2</v>
      </c>
      <c r="N5944" s="105">
        <v>2019</v>
      </c>
      <c r="O5944" s="106">
        <v>8.7829999625682831E-2</v>
      </c>
      <c r="P5944" s="106">
        <v>0.12332999706268311</v>
      </c>
      <c r="Q5944" s="105">
        <v>17180</v>
      </c>
      <c r="R5944" s="106">
        <v>7.5530000030994415E-2</v>
      </c>
      <c r="S5944" s="107">
        <v>0.11659000068902969</v>
      </c>
    </row>
    <row r="5945" spans="1:19" x14ac:dyDescent="0.25">
      <c r="A5945" t="s">
        <v>331</v>
      </c>
      <c r="B5945" t="s">
        <v>347</v>
      </c>
      <c r="C5945" t="s">
        <v>347</v>
      </c>
      <c r="D5945" t="s">
        <v>347</v>
      </c>
      <c r="E5945" t="s">
        <v>270</v>
      </c>
      <c r="F5945" t="s">
        <v>342</v>
      </c>
      <c r="G5945" s="105">
        <v>8</v>
      </c>
      <c r="H5945" t="s">
        <v>354</v>
      </c>
      <c r="I5945" t="s">
        <v>422</v>
      </c>
      <c r="J5945" t="s">
        <v>425</v>
      </c>
      <c r="K5945" s="105">
        <v>78</v>
      </c>
      <c r="L5945" s="106">
        <v>3.4910000860691071E-2</v>
      </c>
      <c r="M5945" s="106">
        <v>3.8710001856088638E-2</v>
      </c>
      <c r="N5945" s="105">
        <v>771</v>
      </c>
      <c r="O5945" s="106">
        <v>3.3539999276399612E-2</v>
      </c>
      <c r="P5945" s="106">
        <v>4.7100000083446503E-2</v>
      </c>
      <c r="Q5945" s="105">
        <v>6082</v>
      </c>
      <c r="R5945" s="106">
        <v>2.6739999651908871E-2</v>
      </c>
      <c r="S5945" s="107">
        <v>4.1269998997449868E-2</v>
      </c>
    </row>
    <row r="5946" spans="1:19" x14ac:dyDescent="0.25">
      <c r="A5946" t="s">
        <v>331</v>
      </c>
      <c r="B5946" t="s">
        <v>347</v>
      </c>
      <c r="C5946" t="s">
        <v>347</v>
      </c>
      <c r="D5946" t="s">
        <v>347</v>
      </c>
      <c r="E5946" t="s">
        <v>270</v>
      </c>
      <c r="F5946" t="s">
        <v>342</v>
      </c>
      <c r="G5946" s="105">
        <v>8</v>
      </c>
      <c r="H5946" t="s">
        <v>354</v>
      </c>
      <c r="I5946" t="s">
        <v>422</v>
      </c>
      <c r="J5946" t="s">
        <v>426</v>
      </c>
      <c r="K5946" s="105">
        <v>75</v>
      </c>
      <c r="L5946" s="106">
        <v>3.3569999039173133E-2</v>
      </c>
      <c r="M5946" s="106">
        <v>3.7220001220703132E-2</v>
      </c>
      <c r="N5946" s="105">
        <v>464</v>
      </c>
      <c r="O5946" s="106">
        <v>2.01799999922514E-2</v>
      </c>
      <c r="P5946" s="106">
        <v>2.8340000659227371E-2</v>
      </c>
      <c r="Q5946" s="105">
        <v>3672</v>
      </c>
      <c r="R5946" s="106">
        <v>1.6140000894665722E-2</v>
      </c>
      <c r="S5946" s="107">
        <v>2.491999976336956E-2</v>
      </c>
    </row>
    <row r="5947" spans="1:19" x14ac:dyDescent="0.25">
      <c r="A5947" t="s">
        <v>331</v>
      </c>
      <c r="B5947" t="s">
        <v>347</v>
      </c>
      <c r="C5947" t="s">
        <v>347</v>
      </c>
      <c r="D5947" t="s">
        <v>347</v>
      </c>
      <c r="E5947" t="s">
        <v>270</v>
      </c>
      <c r="F5947" t="s">
        <v>342</v>
      </c>
      <c r="G5947">
        <v>8</v>
      </c>
      <c r="H5947" t="s">
        <v>354</v>
      </c>
      <c r="I5947" t="s">
        <v>422</v>
      </c>
      <c r="J5947" t="s">
        <v>427</v>
      </c>
      <c r="K5947">
        <v>16</v>
      </c>
      <c r="L5947" s="106">
        <v>7.1600000374019146E-3</v>
      </c>
      <c r="M5947" s="106">
        <v>7.9399999231100082E-3</v>
      </c>
      <c r="N5947">
        <v>80</v>
      </c>
      <c r="O5947" s="106">
        <v>3.4799999557435508E-3</v>
      </c>
      <c r="P5947" s="106">
        <v>4.889999981969595E-3</v>
      </c>
      <c r="Q5947">
        <v>766</v>
      </c>
      <c r="R5947" s="106">
        <v>3.3700000494718552E-3</v>
      </c>
      <c r="S5947" s="106">
        <v>5.2000000141561031E-3</v>
      </c>
    </row>
    <row r="5948" spans="1:19" x14ac:dyDescent="0.25">
      <c r="A5948" t="s">
        <v>331</v>
      </c>
      <c r="B5948" t="s">
        <v>347</v>
      </c>
      <c r="C5948" t="s">
        <v>347</v>
      </c>
      <c r="D5948" t="s">
        <v>347</v>
      </c>
      <c r="E5948" t="s">
        <v>270</v>
      </c>
      <c r="F5948" t="s">
        <v>342</v>
      </c>
      <c r="G5948" s="105">
        <v>8</v>
      </c>
      <c r="H5948" t="s">
        <v>354</v>
      </c>
      <c r="I5948" t="s">
        <v>422</v>
      </c>
      <c r="J5948" t="s">
        <v>428</v>
      </c>
      <c r="K5948" s="105">
        <v>0</v>
      </c>
      <c r="L5948" s="106">
        <v>0</v>
      </c>
      <c r="M5948" s="106">
        <v>0</v>
      </c>
      <c r="N5948" s="105">
        <v>0</v>
      </c>
      <c r="O5948" s="106">
        <v>0</v>
      </c>
      <c r="P5948" s="106">
        <v>0</v>
      </c>
      <c r="Q5948" s="105">
        <v>12</v>
      </c>
      <c r="R5948" s="106">
        <v>4.9999998736893758E-5</v>
      </c>
      <c r="S5948" s="107">
        <v>7.9999997979030013E-5</v>
      </c>
    </row>
    <row r="5949" spans="1:19" x14ac:dyDescent="0.25">
      <c r="A5949" t="s">
        <v>331</v>
      </c>
      <c r="B5949" t="s">
        <v>347</v>
      </c>
      <c r="C5949" t="s">
        <v>347</v>
      </c>
      <c r="D5949" t="s">
        <v>347</v>
      </c>
      <c r="E5949" t="s">
        <v>270</v>
      </c>
      <c r="F5949" t="s">
        <v>342</v>
      </c>
      <c r="G5949" s="105">
        <v>8</v>
      </c>
      <c r="H5949" t="s">
        <v>354</v>
      </c>
      <c r="I5949" t="s">
        <v>430</v>
      </c>
      <c r="J5949" t="s">
        <v>434</v>
      </c>
      <c r="K5949" s="105">
        <v>43</v>
      </c>
      <c r="L5949" s="106">
        <v>1.9249999895691872E-2</v>
      </c>
      <c r="M5949" s="106">
        <v>1.937000080943108E-2</v>
      </c>
      <c r="N5949" s="105">
        <v>521</v>
      </c>
      <c r="O5949" s="106">
        <v>2.2660000249743462E-2</v>
      </c>
      <c r="P5949" s="106">
        <v>2.3010000586509701E-2</v>
      </c>
      <c r="Q5949" s="105">
        <v>4987</v>
      </c>
      <c r="R5949" s="106">
        <v>2.1919999271631241E-2</v>
      </c>
      <c r="S5949" s="107">
        <v>2.2490000352263451E-2</v>
      </c>
    </row>
    <row r="5950" spans="1:19" x14ac:dyDescent="0.25">
      <c r="A5950" t="s">
        <v>331</v>
      </c>
      <c r="B5950" t="s">
        <v>347</v>
      </c>
      <c r="C5950" t="s">
        <v>347</v>
      </c>
      <c r="D5950" t="s">
        <v>347</v>
      </c>
      <c r="E5950" t="s">
        <v>270</v>
      </c>
      <c r="F5950" t="s">
        <v>342</v>
      </c>
      <c r="G5950" s="105">
        <v>8</v>
      </c>
      <c r="H5950" t="s">
        <v>354</v>
      </c>
      <c r="I5950" t="s">
        <v>430</v>
      </c>
      <c r="J5950" t="s">
        <v>432</v>
      </c>
      <c r="K5950" s="105">
        <v>140</v>
      </c>
      <c r="L5950" s="106">
        <v>6.2669999897480011E-2</v>
      </c>
      <c r="M5950" s="106">
        <v>6.3060000538825989E-2</v>
      </c>
      <c r="N5950" s="105">
        <v>1739</v>
      </c>
      <c r="O5950" s="106">
        <v>7.564999908208847E-2</v>
      </c>
      <c r="P5950" s="106">
        <v>7.6789997518062592E-2</v>
      </c>
      <c r="Q5950" s="105">
        <v>18498</v>
      </c>
      <c r="R5950" s="106">
        <v>8.1320002675056458E-2</v>
      </c>
      <c r="S5950" s="107">
        <v>8.343999832868576E-2</v>
      </c>
    </row>
    <row r="5951" spans="1:19" x14ac:dyDescent="0.25">
      <c r="A5951" t="s">
        <v>331</v>
      </c>
      <c r="B5951" t="s">
        <v>347</v>
      </c>
      <c r="C5951" t="s">
        <v>347</v>
      </c>
      <c r="D5951" t="s">
        <v>347</v>
      </c>
      <c r="E5951" t="s">
        <v>270</v>
      </c>
      <c r="F5951" t="s">
        <v>342</v>
      </c>
      <c r="G5951">
        <v>8</v>
      </c>
      <c r="H5951" t="s">
        <v>354</v>
      </c>
      <c r="I5951" t="s">
        <v>430</v>
      </c>
      <c r="J5951" t="s">
        <v>435</v>
      </c>
      <c r="K5951">
        <v>0</v>
      </c>
      <c r="L5951" s="106">
        <v>0</v>
      </c>
      <c r="M5951" s="106">
        <v>0</v>
      </c>
      <c r="N5951">
        <v>7</v>
      </c>
      <c r="O5951" s="106">
        <v>3.0000001424923539E-4</v>
      </c>
      <c r="P5951" s="106">
        <v>3.1000000308267772E-4</v>
      </c>
      <c r="Q5951">
        <v>391</v>
      </c>
      <c r="R5951" s="106">
        <v>1.7199999419972301E-3</v>
      </c>
      <c r="S5951" s="106">
        <v>1.760000013746321E-3</v>
      </c>
    </row>
    <row r="5952" spans="1:19" x14ac:dyDescent="0.25">
      <c r="A5952" t="s">
        <v>331</v>
      </c>
      <c r="B5952" t="s">
        <v>347</v>
      </c>
      <c r="C5952" t="s">
        <v>347</v>
      </c>
      <c r="D5952" t="s">
        <v>347</v>
      </c>
      <c r="E5952" t="s">
        <v>270</v>
      </c>
      <c r="F5952" t="s">
        <v>342</v>
      </c>
      <c r="G5952" s="105">
        <v>8</v>
      </c>
      <c r="H5952" t="s">
        <v>354</v>
      </c>
      <c r="I5952" t="s">
        <v>430</v>
      </c>
      <c r="J5952" t="s">
        <v>436</v>
      </c>
      <c r="K5952" s="105">
        <v>232</v>
      </c>
      <c r="L5952" s="106">
        <v>0.1038499996066093</v>
      </c>
      <c r="M5952" s="106">
        <v>0.1045000031590462</v>
      </c>
      <c r="N5952" s="105">
        <v>1079</v>
      </c>
      <c r="O5952" s="106">
        <v>4.6939998865127557E-2</v>
      </c>
      <c r="P5952" s="106">
        <v>4.7649998217821121E-2</v>
      </c>
      <c r="Q5952" s="105">
        <v>6784</v>
      </c>
      <c r="R5952" s="106">
        <v>2.9829999431967739E-2</v>
      </c>
      <c r="S5952" s="107">
        <v>3.060000017285347E-2</v>
      </c>
    </row>
    <row r="5953" spans="1:19" x14ac:dyDescent="0.25">
      <c r="A5953" t="s">
        <v>331</v>
      </c>
      <c r="B5953" t="s">
        <v>347</v>
      </c>
      <c r="C5953" t="s">
        <v>347</v>
      </c>
      <c r="D5953" t="s">
        <v>347</v>
      </c>
      <c r="E5953" t="s">
        <v>270</v>
      </c>
      <c r="F5953" t="s">
        <v>342</v>
      </c>
      <c r="G5953" s="105">
        <v>8</v>
      </c>
      <c r="H5953" t="s">
        <v>354</v>
      </c>
      <c r="I5953" t="s">
        <v>430</v>
      </c>
      <c r="J5953" t="s">
        <v>431</v>
      </c>
      <c r="K5953" s="105">
        <v>772</v>
      </c>
      <c r="L5953" s="106">
        <v>0.34556999802589422</v>
      </c>
      <c r="M5953" s="106">
        <v>0.34775000810623169</v>
      </c>
      <c r="N5953" s="105">
        <v>7736</v>
      </c>
      <c r="O5953" s="106">
        <v>0.3365199863910675</v>
      </c>
      <c r="P5953" s="106">
        <v>0.34161001443862921</v>
      </c>
      <c r="Q5953" s="105">
        <v>77035</v>
      </c>
      <c r="R5953" s="106">
        <v>0.33867999911308289</v>
      </c>
      <c r="S5953" s="107">
        <v>0.3474699854850769</v>
      </c>
    </row>
    <row r="5954" spans="1:19" x14ac:dyDescent="0.25">
      <c r="A5954" t="s">
        <v>331</v>
      </c>
      <c r="B5954" t="s">
        <v>347</v>
      </c>
      <c r="C5954" t="s">
        <v>347</v>
      </c>
      <c r="D5954" t="s">
        <v>347</v>
      </c>
      <c r="E5954" t="s">
        <v>270</v>
      </c>
      <c r="F5954" t="s">
        <v>342</v>
      </c>
      <c r="G5954" s="105">
        <v>8</v>
      </c>
      <c r="H5954" t="s">
        <v>354</v>
      </c>
      <c r="I5954" t="s">
        <v>430</v>
      </c>
      <c r="J5954" t="s">
        <v>502</v>
      </c>
      <c r="K5954" s="105">
        <v>1033</v>
      </c>
      <c r="L5954" s="106">
        <v>0.46239998936653143</v>
      </c>
      <c r="M5954" s="106">
        <v>0.46531999111175543</v>
      </c>
      <c r="N5954" s="105">
        <v>11564</v>
      </c>
      <c r="O5954" s="106">
        <v>0.50305002927780151</v>
      </c>
      <c r="P5954" s="106">
        <v>0.51064002513885498</v>
      </c>
      <c r="Q5954" s="105">
        <v>114008</v>
      </c>
      <c r="R5954" s="106">
        <v>0.5012199878692627</v>
      </c>
      <c r="S5954" s="107">
        <v>0.51424002647399902</v>
      </c>
    </row>
    <row r="5955" spans="1:19" x14ac:dyDescent="0.25">
      <c r="A5955" t="s">
        <v>331</v>
      </c>
      <c r="B5955" t="s">
        <v>347</v>
      </c>
      <c r="C5955" t="s">
        <v>347</v>
      </c>
      <c r="D5955" t="s">
        <v>347</v>
      </c>
      <c r="E5955" t="s">
        <v>270</v>
      </c>
      <c r="F5955" t="s">
        <v>342</v>
      </c>
      <c r="G5955" s="105">
        <v>8</v>
      </c>
      <c r="H5955" t="s">
        <v>354</v>
      </c>
      <c r="I5955" t="s">
        <v>430</v>
      </c>
      <c r="J5955" t="s">
        <v>86</v>
      </c>
      <c r="K5955" s="105">
        <v>14</v>
      </c>
      <c r="L5955" s="106">
        <v>6.2699997797608384E-3</v>
      </c>
      <c r="N5955" s="105">
        <v>342</v>
      </c>
      <c r="O5955" s="106">
        <v>1.487999968230724E-2</v>
      </c>
      <c r="Q5955" s="105">
        <v>5756</v>
      </c>
      <c r="R5955" s="106">
        <v>2.5310000404715541E-2</v>
      </c>
      <c r="S5955" s="107"/>
    </row>
    <row r="5956" spans="1:19" x14ac:dyDescent="0.25">
      <c r="A5956" t="s">
        <v>331</v>
      </c>
      <c r="B5956" t="s">
        <v>347</v>
      </c>
      <c r="C5956" t="s">
        <v>347</v>
      </c>
      <c r="D5956" t="s">
        <v>347</v>
      </c>
      <c r="E5956" t="s">
        <v>270</v>
      </c>
      <c r="F5956" t="s">
        <v>342</v>
      </c>
      <c r="G5956">
        <v>8</v>
      </c>
      <c r="H5956" t="s">
        <v>354</v>
      </c>
      <c r="I5956" t="s">
        <v>401</v>
      </c>
      <c r="J5956" t="s">
        <v>405</v>
      </c>
      <c r="K5956">
        <v>1656</v>
      </c>
      <c r="L5956" s="106">
        <v>0.74127000570297241</v>
      </c>
      <c r="M5956" s="106">
        <v>0.76490002870559692</v>
      </c>
      <c r="N5956">
        <v>17048</v>
      </c>
      <c r="O5956" s="106">
        <v>0.74159997701644897</v>
      </c>
      <c r="P5956" s="106">
        <v>0.76472002267837524</v>
      </c>
      <c r="Q5956">
        <v>171311</v>
      </c>
      <c r="R5956" s="106">
        <v>0.75314998626708984</v>
      </c>
      <c r="S5956" s="106">
        <v>0.77806001901626587</v>
      </c>
    </row>
    <row r="5957" spans="1:19" x14ac:dyDescent="0.25">
      <c r="A5957" t="s">
        <v>331</v>
      </c>
      <c r="B5957" t="s">
        <v>347</v>
      </c>
      <c r="C5957" t="s">
        <v>347</v>
      </c>
      <c r="D5957" t="s">
        <v>347</v>
      </c>
      <c r="E5957" t="s">
        <v>270</v>
      </c>
      <c r="F5957" t="s">
        <v>342</v>
      </c>
      <c r="G5957">
        <v>8</v>
      </c>
      <c r="H5957" t="s">
        <v>354</v>
      </c>
      <c r="I5957" t="s">
        <v>401</v>
      </c>
      <c r="J5957" t="s">
        <v>412</v>
      </c>
      <c r="K5957">
        <v>197</v>
      </c>
      <c r="L5957" s="106">
        <v>8.8179998099803925E-2</v>
      </c>
      <c r="M5957" s="106">
        <v>9.098999947309494E-2</v>
      </c>
      <c r="N5957">
        <v>2343</v>
      </c>
      <c r="O5957" s="106">
        <v>0.1019200012087822</v>
      </c>
      <c r="P5957" s="106">
        <v>0.10509999841451639</v>
      </c>
      <c r="Q5957">
        <v>22313</v>
      </c>
      <c r="R5957" s="106">
        <v>9.8099999129772186E-2</v>
      </c>
      <c r="S5957" s="106">
        <v>0.10134000331163411</v>
      </c>
    </row>
    <row r="5958" spans="1:19" x14ac:dyDescent="0.25">
      <c r="A5958" t="s">
        <v>331</v>
      </c>
      <c r="B5958" t="s">
        <v>347</v>
      </c>
      <c r="C5958" t="s">
        <v>347</v>
      </c>
      <c r="D5958" t="s">
        <v>347</v>
      </c>
      <c r="E5958" t="s">
        <v>270</v>
      </c>
      <c r="F5958" t="s">
        <v>342</v>
      </c>
      <c r="G5958">
        <v>8</v>
      </c>
      <c r="H5958" t="s">
        <v>354</v>
      </c>
      <c r="I5958" t="s">
        <v>401</v>
      </c>
      <c r="J5958" t="s">
        <v>413</v>
      </c>
      <c r="K5958">
        <v>179</v>
      </c>
      <c r="L5958" s="106">
        <v>8.0130003392696381E-2</v>
      </c>
      <c r="M5958" s="106">
        <v>8.2680001854896545E-2</v>
      </c>
      <c r="N5958">
        <v>1725</v>
      </c>
      <c r="O5958" s="106">
        <v>7.5039997696876526E-2</v>
      </c>
      <c r="P5958" s="106">
        <v>7.7380001544952393E-2</v>
      </c>
      <c r="Q5958">
        <v>15680</v>
      </c>
      <c r="R5958" s="106">
        <v>6.8939998745918274E-2</v>
      </c>
      <c r="S5958" s="106">
        <v>7.1220003068447113E-2</v>
      </c>
    </row>
    <row r="5959" spans="1:19" x14ac:dyDescent="0.25">
      <c r="A5959" t="s">
        <v>331</v>
      </c>
      <c r="B5959" t="s">
        <v>347</v>
      </c>
      <c r="C5959" t="s">
        <v>347</v>
      </c>
      <c r="D5959" t="s">
        <v>347</v>
      </c>
      <c r="E5959" t="s">
        <v>270</v>
      </c>
      <c r="F5959" t="s">
        <v>342</v>
      </c>
      <c r="G5959" s="105">
        <v>8</v>
      </c>
      <c r="H5959" t="s">
        <v>354</v>
      </c>
      <c r="I5959" t="s">
        <v>401</v>
      </c>
      <c r="J5959" t="s">
        <v>441</v>
      </c>
      <c r="K5959" s="105">
        <v>69</v>
      </c>
      <c r="L5959" s="106">
        <v>3.0889999121427539E-2</v>
      </c>
      <c r="N5959" s="105">
        <v>695</v>
      </c>
      <c r="O5959" s="106">
        <v>3.0230000615119931E-2</v>
      </c>
      <c r="Q5959" s="105">
        <v>7283</v>
      </c>
      <c r="R5959" s="106">
        <v>3.2019998878240592E-2</v>
      </c>
      <c r="S5959" s="107"/>
    </row>
    <row r="5960" spans="1:19" x14ac:dyDescent="0.25">
      <c r="A5960" t="s">
        <v>331</v>
      </c>
      <c r="B5960" t="s">
        <v>347</v>
      </c>
      <c r="C5960" t="s">
        <v>347</v>
      </c>
      <c r="D5960" t="s">
        <v>347</v>
      </c>
      <c r="E5960" t="s">
        <v>270</v>
      </c>
      <c r="F5960" t="s">
        <v>342</v>
      </c>
      <c r="G5960" s="105">
        <v>8</v>
      </c>
      <c r="H5960" t="s">
        <v>354</v>
      </c>
      <c r="I5960" t="s">
        <v>401</v>
      </c>
      <c r="J5960" t="s">
        <v>414</v>
      </c>
      <c r="K5960" s="105">
        <v>133</v>
      </c>
      <c r="L5960" s="106">
        <v>5.9530001133680337E-2</v>
      </c>
      <c r="M5960" s="106">
        <v>6.1429999768733978E-2</v>
      </c>
      <c r="N5960" s="105">
        <v>1177</v>
      </c>
      <c r="O5960" s="106">
        <v>5.1199998706579208E-2</v>
      </c>
      <c r="P5960" s="106">
        <v>5.2799999713897712E-2</v>
      </c>
      <c r="Q5960" s="105">
        <v>10872</v>
      </c>
      <c r="R5960" s="106">
        <v>4.7800000756978989E-2</v>
      </c>
      <c r="S5960" s="107">
        <v>4.9380000680685043E-2</v>
      </c>
    </row>
    <row r="5961" spans="1:19" x14ac:dyDescent="0.25">
      <c r="A5961" t="s">
        <v>331</v>
      </c>
      <c r="B5961" t="s">
        <v>347</v>
      </c>
      <c r="C5961" t="s">
        <v>347</v>
      </c>
      <c r="D5961" t="s">
        <v>347</v>
      </c>
      <c r="E5961" t="s">
        <v>254</v>
      </c>
      <c r="F5961" t="s">
        <v>255</v>
      </c>
      <c r="G5961" s="105">
        <v>8</v>
      </c>
      <c r="H5961" t="s">
        <v>354</v>
      </c>
      <c r="I5961" t="s">
        <v>349</v>
      </c>
      <c r="J5961" t="s">
        <v>350</v>
      </c>
      <c r="K5961" s="105">
        <v>2</v>
      </c>
      <c r="L5961" s="106">
        <v>1.5200000489130621E-3</v>
      </c>
      <c r="N5961" s="105">
        <v>95</v>
      </c>
      <c r="O5961" s="106">
        <v>4.1299997828900814E-3</v>
      </c>
      <c r="Q5961" s="105">
        <v>1130</v>
      </c>
      <c r="R5961" s="106">
        <v>4.9700001254677773E-3</v>
      </c>
      <c r="S5961" s="107"/>
    </row>
    <row r="5962" spans="1:19" x14ac:dyDescent="0.25">
      <c r="A5962" t="s">
        <v>331</v>
      </c>
      <c r="B5962" t="s">
        <v>347</v>
      </c>
      <c r="C5962" t="s">
        <v>347</v>
      </c>
      <c r="D5962" t="s">
        <v>347</v>
      </c>
      <c r="E5962" t="s">
        <v>254</v>
      </c>
      <c r="F5962" t="s">
        <v>255</v>
      </c>
      <c r="G5962" s="105">
        <v>8</v>
      </c>
      <c r="H5962" t="s">
        <v>354</v>
      </c>
      <c r="I5962" t="s">
        <v>349</v>
      </c>
      <c r="J5962" t="s">
        <v>368</v>
      </c>
      <c r="K5962" s="105">
        <v>47</v>
      </c>
      <c r="L5962" s="106">
        <v>3.5799998790025711E-2</v>
      </c>
      <c r="N5962" s="105">
        <v>761</v>
      </c>
      <c r="O5962" s="106">
        <v>3.3100001513957977E-2</v>
      </c>
      <c r="Q5962" s="105">
        <v>8418</v>
      </c>
      <c r="R5962" s="106">
        <v>3.700999915599823E-2</v>
      </c>
      <c r="S5962" s="107"/>
    </row>
    <row r="5963" spans="1:19" x14ac:dyDescent="0.25">
      <c r="A5963" t="s">
        <v>331</v>
      </c>
      <c r="B5963" t="s">
        <v>347</v>
      </c>
      <c r="C5963" t="s">
        <v>347</v>
      </c>
      <c r="D5963" t="s">
        <v>347</v>
      </c>
      <c r="E5963" t="s">
        <v>254</v>
      </c>
      <c r="F5963" t="s">
        <v>255</v>
      </c>
      <c r="G5963" s="105">
        <v>8</v>
      </c>
      <c r="H5963" t="s">
        <v>354</v>
      </c>
      <c r="I5963" t="s">
        <v>349</v>
      </c>
      <c r="J5963" t="s">
        <v>369</v>
      </c>
      <c r="K5963" s="105">
        <v>140</v>
      </c>
      <c r="L5963" s="106">
        <v>0.10662999749183651</v>
      </c>
      <c r="N5963" s="105">
        <v>2601</v>
      </c>
      <c r="O5963" s="106">
        <v>0.1131500005722046</v>
      </c>
      <c r="Q5963" s="105">
        <v>27454</v>
      </c>
      <c r="R5963" s="106">
        <v>0.1207000017166138</v>
      </c>
      <c r="S5963" s="107"/>
    </row>
    <row r="5964" spans="1:19" x14ac:dyDescent="0.25">
      <c r="A5964" t="s">
        <v>331</v>
      </c>
      <c r="B5964" t="s">
        <v>347</v>
      </c>
      <c r="C5964" t="s">
        <v>347</v>
      </c>
      <c r="D5964" t="s">
        <v>347</v>
      </c>
      <c r="E5964" t="s">
        <v>254</v>
      </c>
      <c r="F5964" t="s">
        <v>255</v>
      </c>
      <c r="G5964" s="105">
        <v>8</v>
      </c>
      <c r="H5964" t="s">
        <v>354</v>
      </c>
      <c r="I5964" t="s">
        <v>349</v>
      </c>
      <c r="J5964" t="s">
        <v>370</v>
      </c>
      <c r="K5964" s="105">
        <v>292</v>
      </c>
      <c r="L5964" s="106">
        <v>0.2223899960517883</v>
      </c>
      <c r="N5964" s="105">
        <v>5591</v>
      </c>
      <c r="O5964" s="106">
        <v>0.2432100027799606</v>
      </c>
      <c r="Q5964" s="105">
        <v>55879</v>
      </c>
      <c r="R5964" s="106">
        <v>0.24567000567913061</v>
      </c>
      <c r="S5964" s="107"/>
    </row>
    <row r="5965" spans="1:19" x14ac:dyDescent="0.25">
      <c r="A5965" t="s">
        <v>331</v>
      </c>
      <c r="B5965" t="s">
        <v>347</v>
      </c>
      <c r="C5965" t="s">
        <v>347</v>
      </c>
      <c r="D5965" t="s">
        <v>347</v>
      </c>
      <c r="E5965" t="s">
        <v>254</v>
      </c>
      <c r="F5965" t="s">
        <v>255</v>
      </c>
      <c r="G5965" s="105">
        <v>8</v>
      </c>
      <c r="H5965" t="s">
        <v>354</v>
      </c>
      <c r="I5965" t="s">
        <v>349</v>
      </c>
      <c r="J5965" t="s">
        <v>371</v>
      </c>
      <c r="K5965" s="105">
        <v>362</v>
      </c>
      <c r="L5965" s="106">
        <v>0.27570000290870672</v>
      </c>
      <c r="N5965" s="105">
        <v>5978</v>
      </c>
      <c r="O5965" s="106">
        <v>0.26004999876022339</v>
      </c>
      <c r="Q5965" s="105">
        <v>57982</v>
      </c>
      <c r="R5965" s="106">
        <v>0.25490999221801758</v>
      </c>
      <c r="S5965" s="107"/>
    </row>
    <row r="5966" spans="1:19" x14ac:dyDescent="0.25">
      <c r="A5966" t="s">
        <v>331</v>
      </c>
      <c r="B5966" t="s">
        <v>347</v>
      </c>
      <c r="C5966" t="s">
        <v>347</v>
      </c>
      <c r="D5966" t="s">
        <v>347</v>
      </c>
      <c r="E5966" t="s">
        <v>254</v>
      </c>
      <c r="F5966" t="s">
        <v>255</v>
      </c>
      <c r="G5966" s="105">
        <v>8</v>
      </c>
      <c r="H5966" t="s">
        <v>354</v>
      </c>
      <c r="I5966" t="s">
        <v>349</v>
      </c>
      <c r="J5966" t="s">
        <v>372</v>
      </c>
      <c r="K5966" s="105">
        <v>288</v>
      </c>
      <c r="L5966" s="106">
        <v>0.2193499952554703</v>
      </c>
      <c r="N5966" s="105">
        <v>4640</v>
      </c>
      <c r="O5966" s="106">
        <v>0.20183999836444849</v>
      </c>
      <c r="Q5966" s="105">
        <v>44765</v>
      </c>
      <c r="R5966" s="106">
        <v>0.19679999351501459</v>
      </c>
      <c r="S5966" s="107"/>
    </row>
    <row r="5967" spans="1:19" x14ac:dyDescent="0.25">
      <c r="A5967" t="s">
        <v>331</v>
      </c>
      <c r="B5967" t="s">
        <v>347</v>
      </c>
      <c r="C5967" t="s">
        <v>347</v>
      </c>
      <c r="D5967" t="s">
        <v>347</v>
      </c>
      <c r="E5967" t="s">
        <v>254</v>
      </c>
      <c r="F5967" t="s">
        <v>255</v>
      </c>
      <c r="G5967">
        <v>8</v>
      </c>
      <c r="H5967" t="s">
        <v>354</v>
      </c>
      <c r="I5967" t="s">
        <v>349</v>
      </c>
      <c r="J5967" t="s">
        <v>373</v>
      </c>
      <c r="K5967">
        <v>182</v>
      </c>
      <c r="L5967" s="106">
        <v>0.13861000537872309</v>
      </c>
      <c r="N5967">
        <v>3322</v>
      </c>
      <c r="O5967" s="106">
        <v>0.1445100009441376</v>
      </c>
      <c r="Q5967">
        <v>31831</v>
      </c>
      <c r="R5967" s="106">
        <v>0.1399399936199188</v>
      </c>
    </row>
    <row r="5968" spans="1:19" x14ac:dyDescent="0.25">
      <c r="A5968" t="s">
        <v>331</v>
      </c>
      <c r="B5968" t="s">
        <v>347</v>
      </c>
      <c r="C5968" t="s">
        <v>347</v>
      </c>
      <c r="D5968" t="s">
        <v>347</v>
      </c>
      <c r="E5968" t="s">
        <v>254</v>
      </c>
      <c r="F5968" t="s">
        <v>255</v>
      </c>
      <c r="G5968" s="105">
        <v>8</v>
      </c>
      <c r="H5968" t="s">
        <v>354</v>
      </c>
      <c r="I5968" t="s">
        <v>438</v>
      </c>
      <c r="J5968" t="s">
        <v>48</v>
      </c>
      <c r="K5968" s="105">
        <v>1089</v>
      </c>
      <c r="L5968" s="106">
        <v>0.82940000295639038</v>
      </c>
      <c r="M5968" s="106">
        <v>0.85680997371673584</v>
      </c>
      <c r="N5968" s="105">
        <v>18649</v>
      </c>
      <c r="O5968" s="106">
        <v>0.81124997138977051</v>
      </c>
      <c r="P5968" s="106">
        <v>0.83653998374938965</v>
      </c>
      <c r="Q5968" s="105">
        <v>186401</v>
      </c>
      <c r="R5968" s="106">
        <v>0.81949001550674438</v>
      </c>
      <c r="S5968" s="107">
        <v>0.8465999960899353</v>
      </c>
    </row>
    <row r="5969" spans="1:19" x14ac:dyDescent="0.25">
      <c r="A5969" t="s">
        <v>331</v>
      </c>
      <c r="B5969" t="s">
        <v>347</v>
      </c>
      <c r="C5969" t="s">
        <v>347</v>
      </c>
      <c r="D5969" t="s">
        <v>347</v>
      </c>
      <c r="E5969" t="s">
        <v>254</v>
      </c>
      <c r="F5969" t="s">
        <v>255</v>
      </c>
      <c r="G5969" s="105">
        <v>8</v>
      </c>
      <c r="H5969" t="s">
        <v>354</v>
      </c>
      <c r="I5969" t="s">
        <v>438</v>
      </c>
      <c r="J5969" t="s">
        <v>42</v>
      </c>
      <c r="K5969" s="105">
        <v>127</v>
      </c>
      <c r="L5969" s="106">
        <v>9.6730001270771027E-2</v>
      </c>
      <c r="M5969" s="106">
        <v>9.9919997155666351E-2</v>
      </c>
      <c r="N5969" s="105">
        <v>2166</v>
      </c>
      <c r="O5969" s="106">
        <v>9.4219997525215149E-2</v>
      </c>
      <c r="P5969" s="106">
        <v>9.7159996628761292E-2</v>
      </c>
      <c r="Q5969" s="105">
        <v>20350</v>
      </c>
      <c r="R5969" s="106">
        <v>8.9469999074935913E-2</v>
      </c>
      <c r="S5969" s="107">
        <v>9.2430002987384796E-2</v>
      </c>
    </row>
    <row r="5970" spans="1:19" x14ac:dyDescent="0.25">
      <c r="A5970" t="s">
        <v>331</v>
      </c>
      <c r="B5970" t="s">
        <v>347</v>
      </c>
      <c r="C5970" t="s">
        <v>347</v>
      </c>
      <c r="D5970" t="s">
        <v>347</v>
      </c>
      <c r="E5970" t="s">
        <v>254</v>
      </c>
      <c r="F5970" t="s">
        <v>255</v>
      </c>
      <c r="G5970">
        <v>8</v>
      </c>
      <c r="H5970" t="s">
        <v>354</v>
      </c>
      <c r="I5970" t="s">
        <v>438</v>
      </c>
      <c r="J5970" t="s">
        <v>374</v>
      </c>
      <c r="K5970">
        <v>55</v>
      </c>
      <c r="L5970" s="106">
        <v>4.1889999061822891E-2</v>
      </c>
      <c r="M5970" s="106">
        <v>4.3269999325275421E-2</v>
      </c>
      <c r="N5970">
        <v>1478</v>
      </c>
      <c r="O5970" s="106">
        <v>6.429000198841095E-2</v>
      </c>
      <c r="P5970" s="106">
        <v>6.6299997270107269E-2</v>
      </c>
      <c r="Q5970">
        <v>13425</v>
      </c>
      <c r="R5970" s="106">
        <v>5.9020001441240311E-2</v>
      </c>
      <c r="S5970" s="106">
        <v>6.0970000922679901E-2</v>
      </c>
    </row>
    <row r="5971" spans="1:19" x14ac:dyDescent="0.25">
      <c r="A5971" t="s">
        <v>331</v>
      </c>
      <c r="B5971" t="s">
        <v>347</v>
      </c>
      <c r="C5971" t="s">
        <v>347</v>
      </c>
      <c r="D5971" t="s">
        <v>347</v>
      </c>
      <c r="E5971" t="s">
        <v>254</v>
      </c>
      <c r="F5971" t="s">
        <v>255</v>
      </c>
      <c r="G5971">
        <v>8</v>
      </c>
      <c r="H5971" t="s">
        <v>354</v>
      </c>
      <c r="I5971" t="s">
        <v>438</v>
      </c>
      <c r="J5971" t="s">
        <v>86</v>
      </c>
      <c r="K5971">
        <v>42</v>
      </c>
      <c r="L5971" s="106">
        <v>3.1989999115467072E-2</v>
      </c>
      <c r="N5971">
        <v>695</v>
      </c>
      <c r="O5971" s="106">
        <v>3.0230000615119931E-2</v>
      </c>
      <c r="Q5971">
        <v>7283</v>
      </c>
      <c r="R5971" s="106">
        <v>3.2019998878240592E-2</v>
      </c>
    </row>
    <row r="5972" spans="1:19" x14ac:dyDescent="0.25">
      <c r="A5972" t="s">
        <v>331</v>
      </c>
      <c r="B5972" t="s">
        <v>347</v>
      </c>
      <c r="C5972" t="s">
        <v>347</v>
      </c>
      <c r="D5972" t="s">
        <v>347</v>
      </c>
      <c r="E5972" t="s">
        <v>254</v>
      </c>
      <c r="F5972" t="s">
        <v>255</v>
      </c>
      <c r="G5972" s="105">
        <v>8</v>
      </c>
      <c r="H5972" t="s">
        <v>354</v>
      </c>
      <c r="I5972" t="s">
        <v>375</v>
      </c>
      <c r="J5972" t="s">
        <v>376</v>
      </c>
      <c r="K5972" s="105">
        <v>212</v>
      </c>
      <c r="L5972" s="106">
        <v>0.16145999729633331</v>
      </c>
      <c r="N5972" s="105">
        <v>4751</v>
      </c>
      <c r="O5972" s="106">
        <v>0.20667000114917761</v>
      </c>
      <c r="Q5972" s="105">
        <v>47189</v>
      </c>
      <c r="R5972" s="106">
        <v>0.20746000111103061</v>
      </c>
      <c r="S5972" s="107"/>
    </row>
    <row r="5973" spans="1:19" x14ac:dyDescent="0.25">
      <c r="A5973" t="s">
        <v>331</v>
      </c>
      <c r="B5973" t="s">
        <v>347</v>
      </c>
      <c r="C5973" t="s">
        <v>347</v>
      </c>
      <c r="D5973" t="s">
        <v>347</v>
      </c>
      <c r="E5973" t="s">
        <v>254</v>
      </c>
      <c r="F5973" t="s">
        <v>255</v>
      </c>
      <c r="G5973" s="105">
        <v>8</v>
      </c>
      <c r="H5973" t="s">
        <v>354</v>
      </c>
      <c r="I5973" t="s">
        <v>375</v>
      </c>
      <c r="J5973" t="s">
        <v>377</v>
      </c>
      <c r="K5973" s="105">
        <v>254</v>
      </c>
      <c r="L5973" s="106">
        <v>0.19345000386238101</v>
      </c>
      <c r="N5973" s="105">
        <v>4659</v>
      </c>
      <c r="O5973" s="106">
        <v>0.20266999304294589</v>
      </c>
      <c r="Q5973" s="105">
        <v>47420</v>
      </c>
      <c r="R5973" s="106">
        <v>0.20848000049591059</v>
      </c>
      <c r="S5973" s="107"/>
    </row>
    <row r="5974" spans="1:19" x14ac:dyDescent="0.25">
      <c r="A5974" t="s">
        <v>331</v>
      </c>
      <c r="B5974" t="s">
        <v>347</v>
      </c>
      <c r="C5974" t="s">
        <v>347</v>
      </c>
      <c r="D5974" t="s">
        <v>347</v>
      </c>
      <c r="E5974" t="s">
        <v>254</v>
      </c>
      <c r="F5974" t="s">
        <v>255</v>
      </c>
      <c r="G5974" s="105">
        <v>8</v>
      </c>
      <c r="H5974" t="s">
        <v>354</v>
      </c>
      <c r="I5974" t="s">
        <v>375</v>
      </c>
      <c r="J5974" t="s">
        <v>378</v>
      </c>
      <c r="K5974" s="105">
        <v>239</v>
      </c>
      <c r="L5974" s="106">
        <v>0.18203000724315641</v>
      </c>
      <c r="N5974" s="105">
        <v>3700</v>
      </c>
      <c r="O5974" s="106">
        <v>0.1609500050544739</v>
      </c>
      <c r="Q5974" s="105">
        <v>37332</v>
      </c>
      <c r="R5974" s="106">
        <v>0.1641300022602081</v>
      </c>
      <c r="S5974" s="107"/>
    </row>
    <row r="5975" spans="1:19" x14ac:dyDescent="0.25">
      <c r="A5975" t="s">
        <v>331</v>
      </c>
      <c r="B5975" t="s">
        <v>347</v>
      </c>
      <c r="C5975" t="s">
        <v>347</v>
      </c>
      <c r="D5975" t="s">
        <v>347</v>
      </c>
      <c r="E5975" t="s">
        <v>254</v>
      </c>
      <c r="F5975" t="s">
        <v>255</v>
      </c>
      <c r="G5975" s="105">
        <v>8</v>
      </c>
      <c r="H5975" t="s">
        <v>354</v>
      </c>
      <c r="I5975" t="s">
        <v>375</v>
      </c>
      <c r="J5975" t="s">
        <v>379</v>
      </c>
      <c r="K5975" s="105">
        <v>314</v>
      </c>
      <c r="L5975" s="106">
        <v>0.23915000259876251</v>
      </c>
      <c r="N5975" s="105">
        <v>4846</v>
      </c>
      <c r="O5975" s="106">
        <v>0.21081000566482541</v>
      </c>
      <c r="Q5975" s="105">
        <v>47525</v>
      </c>
      <c r="R5975" s="106">
        <v>0.20893999934196469</v>
      </c>
      <c r="S5975" s="107"/>
    </row>
    <row r="5976" spans="1:19" x14ac:dyDescent="0.25">
      <c r="A5976" t="s">
        <v>331</v>
      </c>
      <c r="B5976" t="s">
        <v>347</v>
      </c>
      <c r="C5976" t="s">
        <v>347</v>
      </c>
      <c r="D5976" t="s">
        <v>347</v>
      </c>
      <c r="E5976" t="s">
        <v>254</v>
      </c>
      <c r="F5976" t="s">
        <v>255</v>
      </c>
      <c r="G5976">
        <v>8</v>
      </c>
      <c r="H5976" t="s">
        <v>354</v>
      </c>
      <c r="I5976" t="s">
        <v>375</v>
      </c>
      <c r="J5976" t="s">
        <v>380</v>
      </c>
      <c r="K5976">
        <v>294</v>
      </c>
      <c r="L5976" s="106">
        <v>0.22391000390052801</v>
      </c>
      <c r="N5976">
        <v>5032</v>
      </c>
      <c r="O5976" s="106">
        <v>0.2188999950885773</v>
      </c>
      <c r="Q5976">
        <v>47993</v>
      </c>
      <c r="R5976" s="106">
        <v>0.210999995470047</v>
      </c>
    </row>
    <row r="5977" spans="1:19" x14ac:dyDescent="0.25">
      <c r="A5977" t="s">
        <v>331</v>
      </c>
      <c r="B5977" t="s">
        <v>347</v>
      </c>
      <c r="C5977" t="s">
        <v>347</v>
      </c>
      <c r="D5977" t="s">
        <v>347</v>
      </c>
      <c r="E5977" t="s">
        <v>254</v>
      </c>
      <c r="F5977" t="s">
        <v>255</v>
      </c>
      <c r="G5977" s="105">
        <v>8</v>
      </c>
      <c r="H5977" t="s">
        <v>354</v>
      </c>
      <c r="I5977" t="s">
        <v>381</v>
      </c>
      <c r="J5977" t="s">
        <v>382</v>
      </c>
      <c r="K5977" s="105">
        <v>42</v>
      </c>
      <c r="L5977" s="106">
        <v>3.1989999115467072E-2</v>
      </c>
      <c r="M5977" s="106">
        <v>3.7330001592636108E-2</v>
      </c>
      <c r="N5977" s="105">
        <v>441</v>
      </c>
      <c r="O5977" s="106">
        <v>1.917999982833862E-2</v>
      </c>
      <c r="P5977" s="106">
        <v>2.5629999116063121E-2</v>
      </c>
      <c r="Q5977" s="105">
        <v>5423</v>
      </c>
      <c r="R5977" s="106">
        <v>2.384000085294247E-2</v>
      </c>
      <c r="S5977" s="107">
        <v>3.0780000612139698E-2</v>
      </c>
    </row>
    <row r="5978" spans="1:19" x14ac:dyDescent="0.25">
      <c r="A5978" t="s">
        <v>331</v>
      </c>
      <c r="B5978" t="s">
        <v>347</v>
      </c>
      <c r="C5978" t="s">
        <v>347</v>
      </c>
      <c r="D5978" t="s">
        <v>347</v>
      </c>
      <c r="E5978" t="s">
        <v>254</v>
      </c>
      <c r="F5978" t="s">
        <v>255</v>
      </c>
      <c r="G5978">
        <v>8</v>
      </c>
      <c r="H5978" t="s">
        <v>354</v>
      </c>
      <c r="I5978" t="s">
        <v>381</v>
      </c>
      <c r="J5978" t="s">
        <v>383</v>
      </c>
      <c r="K5978">
        <v>127</v>
      </c>
      <c r="L5978" s="106">
        <v>9.6730001270771027E-2</v>
      </c>
      <c r="M5978" s="106">
        <v>0.1128899976611137</v>
      </c>
      <c r="N5978">
        <v>2772</v>
      </c>
      <c r="O5978" s="106">
        <v>0.1205800026655197</v>
      </c>
      <c r="P5978" s="106">
        <v>0.16110999882221219</v>
      </c>
      <c r="Q5978">
        <v>26007</v>
      </c>
      <c r="R5978" s="106">
        <v>0.11433999985456469</v>
      </c>
      <c r="S5978" s="106">
        <v>0.1476300060749054</v>
      </c>
    </row>
    <row r="5979" spans="1:19" x14ac:dyDescent="0.25">
      <c r="A5979" t="s">
        <v>331</v>
      </c>
      <c r="B5979" t="s">
        <v>347</v>
      </c>
      <c r="C5979" t="s">
        <v>347</v>
      </c>
      <c r="D5979" t="s">
        <v>347</v>
      </c>
      <c r="E5979" t="s">
        <v>254</v>
      </c>
      <c r="F5979" t="s">
        <v>255</v>
      </c>
      <c r="G5979" s="105">
        <v>8</v>
      </c>
      <c r="H5979" t="s">
        <v>354</v>
      </c>
      <c r="I5979" t="s">
        <v>381</v>
      </c>
      <c r="J5979" t="s">
        <v>384</v>
      </c>
      <c r="K5979" s="105">
        <v>956</v>
      </c>
      <c r="L5979" s="106">
        <v>0.7281000018119812</v>
      </c>
      <c r="M5979" s="106">
        <v>0.84978002309799194</v>
      </c>
      <c r="N5979" s="105">
        <v>13993</v>
      </c>
      <c r="O5979" s="106">
        <v>0.60870999097824097</v>
      </c>
      <c r="P5979" s="106">
        <v>0.81326001882553101</v>
      </c>
      <c r="Q5979" s="105">
        <v>144739</v>
      </c>
      <c r="R5979" s="106">
        <v>0.6363300085067749</v>
      </c>
      <c r="S5979" s="107">
        <v>0.82159000635147095</v>
      </c>
    </row>
    <row r="5980" spans="1:19" x14ac:dyDescent="0.25">
      <c r="A5980" t="s">
        <v>331</v>
      </c>
      <c r="B5980" t="s">
        <v>347</v>
      </c>
      <c r="C5980" t="s">
        <v>347</v>
      </c>
      <c r="D5980" t="s">
        <v>347</v>
      </c>
      <c r="E5980" t="s">
        <v>254</v>
      </c>
      <c r="F5980" t="s">
        <v>255</v>
      </c>
      <c r="G5980">
        <v>8</v>
      </c>
      <c r="H5980" t="s">
        <v>354</v>
      </c>
      <c r="I5980" t="s">
        <v>381</v>
      </c>
      <c r="J5980" t="s">
        <v>385</v>
      </c>
      <c r="K5980">
        <v>188</v>
      </c>
      <c r="L5980" s="106">
        <v>0.1431799978017807</v>
      </c>
      <c r="N5980">
        <v>5782</v>
      </c>
      <c r="O5980" s="106">
        <v>0.25152000784873962</v>
      </c>
      <c r="Q5980">
        <v>51290</v>
      </c>
      <c r="R5980" s="106">
        <v>0.22549000382423401</v>
      </c>
    </row>
    <row r="5981" spans="1:19" x14ac:dyDescent="0.25">
      <c r="A5981" t="s">
        <v>331</v>
      </c>
      <c r="B5981" t="s">
        <v>347</v>
      </c>
      <c r="C5981" t="s">
        <v>347</v>
      </c>
      <c r="D5981" t="s">
        <v>347</v>
      </c>
      <c r="E5981" t="s">
        <v>254</v>
      </c>
      <c r="F5981" t="s">
        <v>255</v>
      </c>
      <c r="G5981" s="105">
        <v>8</v>
      </c>
      <c r="H5981" t="s">
        <v>354</v>
      </c>
      <c r="I5981" t="s">
        <v>386</v>
      </c>
      <c r="J5981" t="s">
        <v>387</v>
      </c>
      <c r="K5981" s="105">
        <v>56</v>
      </c>
      <c r="L5981" s="106">
        <v>4.2649999260902398E-2</v>
      </c>
      <c r="M5981" s="106">
        <v>4.3549999594688422E-2</v>
      </c>
      <c r="N5981" s="105">
        <v>1659</v>
      </c>
      <c r="O5981" s="106">
        <v>7.2169996798038483E-2</v>
      </c>
      <c r="P5981" s="106">
        <v>7.3499999940395355E-2</v>
      </c>
      <c r="Q5981" s="105">
        <v>12181</v>
      </c>
      <c r="R5981" s="106">
        <v>5.3550001233816147E-2</v>
      </c>
      <c r="S5981" s="107">
        <v>5.4999999701976783E-2</v>
      </c>
    </row>
    <row r="5982" spans="1:19" x14ac:dyDescent="0.25">
      <c r="A5982" t="s">
        <v>331</v>
      </c>
      <c r="B5982" t="s">
        <v>347</v>
      </c>
      <c r="C5982" t="s">
        <v>347</v>
      </c>
      <c r="D5982" t="s">
        <v>347</v>
      </c>
      <c r="E5982" t="s">
        <v>254</v>
      </c>
      <c r="F5982" t="s">
        <v>255</v>
      </c>
      <c r="G5982" s="105">
        <v>8</v>
      </c>
      <c r="H5982" t="s">
        <v>354</v>
      </c>
      <c r="I5982" t="s">
        <v>386</v>
      </c>
      <c r="J5982" t="s">
        <v>388</v>
      </c>
      <c r="K5982" s="105">
        <v>19</v>
      </c>
      <c r="L5982" s="106">
        <v>1.4469999819993969E-2</v>
      </c>
      <c r="M5982" s="106">
        <v>1.4770000241696829E-2</v>
      </c>
      <c r="N5982" s="105">
        <v>645</v>
      </c>
      <c r="O5982" s="106">
        <v>2.806000038981438E-2</v>
      </c>
      <c r="P5982" s="106">
        <v>2.8580000624060631E-2</v>
      </c>
      <c r="Q5982" s="105">
        <v>6321</v>
      </c>
      <c r="R5982" s="106">
        <v>2.77900006622076E-2</v>
      </c>
      <c r="S5982" s="107">
        <v>2.8540000319480899E-2</v>
      </c>
    </row>
    <row r="5983" spans="1:19" x14ac:dyDescent="0.25">
      <c r="A5983" t="s">
        <v>331</v>
      </c>
      <c r="B5983" t="s">
        <v>347</v>
      </c>
      <c r="C5983" t="s">
        <v>347</v>
      </c>
      <c r="D5983" t="s">
        <v>347</v>
      </c>
      <c r="E5983" t="s">
        <v>254</v>
      </c>
      <c r="F5983" t="s">
        <v>255</v>
      </c>
      <c r="G5983">
        <v>8</v>
      </c>
      <c r="H5983" t="s">
        <v>354</v>
      </c>
      <c r="I5983" t="s">
        <v>386</v>
      </c>
      <c r="J5983" t="s">
        <v>85</v>
      </c>
      <c r="K5983">
        <v>27</v>
      </c>
      <c r="L5983" s="106">
        <v>2.0560000091791149E-2</v>
      </c>
      <c r="M5983" s="106">
        <v>2.0999999716877941E-2</v>
      </c>
      <c r="N5983">
        <v>464</v>
      </c>
      <c r="O5983" s="106">
        <v>2.01799999922514E-2</v>
      </c>
      <c r="P5983" s="106">
        <v>2.0560000091791149E-2</v>
      </c>
      <c r="Q5983">
        <v>4872</v>
      </c>
      <c r="R5983" s="106">
        <v>2.1420000120997429E-2</v>
      </c>
      <c r="S5983" s="106">
        <v>2.199999988079071E-2</v>
      </c>
    </row>
    <row r="5984" spans="1:19" x14ac:dyDescent="0.25">
      <c r="A5984" t="s">
        <v>331</v>
      </c>
      <c r="B5984" t="s">
        <v>347</v>
      </c>
      <c r="C5984" t="s">
        <v>347</v>
      </c>
      <c r="D5984" t="s">
        <v>347</v>
      </c>
      <c r="E5984" t="s">
        <v>254</v>
      </c>
      <c r="F5984" t="s">
        <v>255</v>
      </c>
      <c r="G5984" s="105">
        <v>8</v>
      </c>
      <c r="H5984" t="s">
        <v>354</v>
      </c>
      <c r="I5984" t="s">
        <v>386</v>
      </c>
      <c r="J5984" t="s">
        <v>389</v>
      </c>
      <c r="K5984" s="105">
        <v>5</v>
      </c>
      <c r="L5984" s="106">
        <v>3.8099999073892832E-3</v>
      </c>
      <c r="M5984" s="106">
        <v>3.890000050887465E-3</v>
      </c>
      <c r="N5984" s="105">
        <v>230</v>
      </c>
      <c r="O5984" s="106">
        <v>1.00100003182888E-2</v>
      </c>
      <c r="P5984" s="106">
        <v>1.018999982625246E-2</v>
      </c>
      <c r="Q5984" s="105">
        <v>4049</v>
      </c>
      <c r="R5984" s="106">
        <v>1.779999956488609E-2</v>
      </c>
      <c r="S5984" s="107">
        <v>1.8279999494552609E-2</v>
      </c>
    </row>
    <row r="5985" spans="1:19" x14ac:dyDescent="0.25">
      <c r="A5985" t="s">
        <v>331</v>
      </c>
      <c r="B5985" t="s">
        <v>347</v>
      </c>
      <c r="C5985" t="s">
        <v>347</v>
      </c>
      <c r="D5985" t="s">
        <v>347</v>
      </c>
      <c r="E5985" t="s">
        <v>254</v>
      </c>
      <c r="F5985" t="s">
        <v>255</v>
      </c>
      <c r="G5985" s="105">
        <v>8</v>
      </c>
      <c r="H5985" t="s">
        <v>354</v>
      </c>
      <c r="I5985" t="s">
        <v>386</v>
      </c>
      <c r="J5985" t="s">
        <v>86</v>
      </c>
      <c r="K5985" s="105">
        <v>27</v>
      </c>
      <c r="L5985" s="106">
        <v>2.0560000091791149E-2</v>
      </c>
      <c r="N5985" s="105">
        <v>417</v>
      </c>
      <c r="O5985" s="106">
        <v>1.8139999359846119E-2</v>
      </c>
      <c r="Q5985" s="105">
        <v>5972</v>
      </c>
      <c r="R5985" s="106">
        <v>2.6259999722242359E-2</v>
      </c>
      <c r="S5985" s="107"/>
    </row>
    <row r="5986" spans="1:19" x14ac:dyDescent="0.25">
      <c r="A5986" t="s">
        <v>331</v>
      </c>
      <c r="B5986" t="s">
        <v>347</v>
      </c>
      <c r="C5986" t="s">
        <v>347</v>
      </c>
      <c r="D5986" t="s">
        <v>347</v>
      </c>
      <c r="E5986" t="s">
        <v>254</v>
      </c>
      <c r="F5986" t="s">
        <v>255</v>
      </c>
      <c r="G5986">
        <v>8</v>
      </c>
      <c r="H5986" t="s">
        <v>354</v>
      </c>
      <c r="I5986" t="s">
        <v>386</v>
      </c>
      <c r="J5986" t="s">
        <v>84</v>
      </c>
      <c r="K5986">
        <v>1179</v>
      </c>
      <c r="L5986" s="106">
        <v>0.89793998003005981</v>
      </c>
      <c r="M5986" s="106">
        <v>0.91680002212524414</v>
      </c>
      <c r="N5986">
        <v>19573</v>
      </c>
      <c r="O5986" s="106">
        <v>0.85144001245498657</v>
      </c>
      <c r="P5986" s="106">
        <v>0.86716997623443604</v>
      </c>
      <c r="Q5986">
        <v>194064</v>
      </c>
      <c r="R5986" s="106">
        <v>0.85317999124526978</v>
      </c>
      <c r="S5986" s="106">
        <v>0.87619000673294067</v>
      </c>
    </row>
    <row r="5987" spans="1:19" x14ac:dyDescent="0.25">
      <c r="A5987" t="s">
        <v>331</v>
      </c>
      <c r="B5987" t="s">
        <v>347</v>
      </c>
      <c r="C5987" t="s">
        <v>347</v>
      </c>
      <c r="D5987" t="s">
        <v>347</v>
      </c>
      <c r="E5987" t="s">
        <v>254</v>
      </c>
      <c r="F5987" t="s">
        <v>255</v>
      </c>
      <c r="G5987" s="105">
        <v>8</v>
      </c>
      <c r="H5987" t="s">
        <v>354</v>
      </c>
      <c r="I5987" t="s">
        <v>419</v>
      </c>
      <c r="J5987" t="s">
        <v>390</v>
      </c>
      <c r="K5987" s="105">
        <v>188</v>
      </c>
      <c r="L5987" s="106">
        <v>0.1431799978017807</v>
      </c>
      <c r="N5987" s="105">
        <v>5782</v>
      </c>
      <c r="O5987" s="106">
        <v>0.25152000784873962</v>
      </c>
      <c r="Q5987" s="105">
        <v>51290</v>
      </c>
      <c r="R5987" s="106">
        <v>0.22549000382423401</v>
      </c>
      <c r="S5987" s="107"/>
    </row>
    <row r="5988" spans="1:19" x14ac:dyDescent="0.25">
      <c r="A5988" t="s">
        <v>331</v>
      </c>
      <c r="B5988" t="s">
        <v>347</v>
      </c>
      <c r="C5988" t="s">
        <v>347</v>
      </c>
      <c r="D5988" t="s">
        <v>347</v>
      </c>
      <c r="E5988" t="s">
        <v>254</v>
      </c>
      <c r="F5988" t="s">
        <v>255</v>
      </c>
      <c r="G5988" s="105">
        <v>8</v>
      </c>
      <c r="H5988" t="s">
        <v>354</v>
      </c>
      <c r="I5988" t="s">
        <v>419</v>
      </c>
      <c r="J5988" t="s">
        <v>391</v>
      </c>
      <c r="K5988" s="105">
        <v>127</v>
      </c>
      <c r="L5988" s="106">
        <v>9.6730001270771027E-2</v>
      </c>
      <c r="M5988" s="106">
        <v>0.1128899976611137</v>
      </c>
      <c r="N5988" s="105">
        <v>2772</v>
      </c>
      <c r="O5988" s="106">
        <v>0.1205800026655197</v>
      </c>
      <c r="P5988" s="106">
        <v>0.16110999882221219</v>
      </c>
      <c r="Q5988" s="105">
        <v>26007</v>
      </c>
      <c r="R5988" s="106">
        <v>0.11433999985456469</v>
      </c>
      <c r="S5988" s="107">
        <v>0.1476300060749054</v>
      </c>
    </row>
    <row r="5989" spans="1:19" x14ac:dyDescent="0.25">
      <c r="A5989" t="s">
        <v>331</v>
      </c>
      <c r="B5989" t="s">
        <v>347</v>
      </c>
      <c r="C5989" t="s">
        <v>347</v>
      </c>
      <c r="D5989" t="s">
        <v>347</v>
      </c>
      <c r="E5989" t="s">
        <v>254</v>
      </c>
      <c r="F5989" t="s">
        <v>255</v>
      </c>
      <c r="G5989">
        <v>8</v>
      </c>
      <c r="H5989" t="s">
        <v>354</v>
      </c>
      <c r="I5989" t="s">
        <v>419</v>
      </c>
      <c r="J5989" t="s">
        <v>392</v>
      </c>
      <c r="K5989">
        <v>437</v>
      </c>
      <c r="L5989" s="106">
        <v>0.33283001184463501</v>
      </c>
      <c r="M5989" s="106">
        <v>0.38844001293182367</v>
      </c>
      <c r="N5989">
        <v>6619</v>
      </c>
      <c r="O5989" s="106">
        <v>0.28793001174926758</v>
      </c>
      <c r="P5989" s="106">
        <v>0.38468998670577997</v>
      </c>
      <c r="Q5989">
        <v>69347</v>
      </c>
      <c r="R5989" s="106">
        <v>0.30487999320030212</v>
      </c>
      <c r="S5989" s="106">
        <v>0.39364001154899603</v>
      </c>
    </row>
    <row r="5990" spans="1:19" x14ac:dyDescent="0.25">
      <c r="A5990" t="s">
        <v>331</v>
      </c>
      <c r="B5990" t="s">
        <v>347</v>
      </c>
      <c r="C5990" t="s">
        <v>347</v>
      </c>
      <c r="D5990" t="s">
        <v>347</v>
      </c>
      <c r="E5990" t="s">
        <v>254</v>
      </c>
      <c r="F5990" t="s">
        <v>255</v>
      </c>
      <c r="G5990" s="105">
        <v>8</v>
      </c>
      <c r="H5990" t="s">
        <v>354</v>
      </c>
      <c r="I5990" t="s">
        <v>419</v>
      </c>
      <c r="J5990" t="s">
        <v>393</v>
      </c>
      <c r="K5990" s="105">
        <v>451</v>
      </c>
      <c r="L5990" s="106">
        <v>0.34349000453948969</v>
      </c>
      <c r="M5990" s="106">
        <v>0.40088999271392822</v>
      </c>
      <c r="N5990" s="105">
        <v>6459</v>
      </c>
      <c r="O5990" s="106">
        <v>0.2809700071811676</v>
      </c>
      <c r="P5990" s="106">
        <v>0.37538999319076538</v>
      </c>
      <c r="Q5990" s="105">
        <v>66079</v>
      </c>
      <c r="R5990" s="106">
        <v>0.29050999879837042</v>
      </c>
      <c r="S5990" s="107">
        <v>0.37509000301361078</v>
      </c>
    </row>
    <row r="5991" spans="1:19" x14ac:dyDescent="0.25">
      <c r="A5991" t="s">
        <v>331</v>
      </c>
      <c r="B5991" t="s">
        <v>347</v>
      </c>
      <c r="C5991" t="s">
        <v>347</v>
      </c>
      <c r="D5991" t="s">
        <v>347</v>
      </c>
      <c r="E5991" t="s">
        <v>254</v>
      </c>
      <c r="F5991" t="s">
        <v>255</v>
      </c>
      <c r="G5991" s="105">
        <v>8</v>
      </c>
      <c r="H5991" t="s">
        <v>354</v>
      </c>
      <c r="I5991" t="s">
        <v>419</v>
      </c>
      <c r="J5991" t="s">
        <v>394</v>
      </c>
      <c r="K5991" s="105">
        <v>110</v>
      </c>
      <c r="L5991" s="106">
        <v>8.3779998123645782E-2</v>
      </c>
      <c r="M5991" s="106">
        <v>9.7779996693134308E-2</v>
      </c>
      <c r="N5991" s="105">
        <v>1356</v>
      </c>
      <c r="O5991" s="106">
        <v>5.8990001678466797E-2</v>
      </c>
      <c r="P5991" s="106">
        <v>7.880999892950058E-2</v>
      </c>
      <c r="Q5991" s="105">
        <v>14736</v>
      </c>
      <c r="R5991" s="106">
        <v>6.4790003001689911E-2</v>
      </c>
      <c r="S5991" s="107">
        <v>8.3650000393390656E-2</v>
      </c>
    </row>
    <row r="5992" spans="1:19" x14ac:dyDescent="0.25">
      <c r="A5992" t="s">
        <v>331</v>
      </c>
      <c r="B5992" t="s">
        <v>347</v>
      </c>
      <c r="C5992" t="s">
        <v>347</v>
      </c>
      <c r="D5992" t="s">
        <v>347</v>
      </c>
      <c r="E5992" t="s">
        <v>254</v>
      </c>
      <c r="F5992" t="s">
        <v>255</v>
      </c>
      <c r="G5992" s="105">
        <v>8</v>
      </c>
      <c r="H5992" t="s">
        <v>354</v>
      </c>
      <c r="I5992" t="s">
        <v>439</v>
      </c>
      <c r="J5992" t="s">
        <v>440</v>
      </c>
      <c r="K5992" s="105">
        <v>188</v>
      </c>
      <c r="L5992" s="106">
        <v>0.1431799978017807</v>
      </c>
      <c r="N5992" s="105">
        <v>5782</v>
      </c>
      <c r="O5992" s="106">
        <v>0.25152000784873962</v>
      </c>
      <c r="Q5992" s="105">
        <v>51290</v>
      </c>
      <c r="R5992" s="106">
        <v>0.22549000382423401</v>
      </c>
      <c r="S5992" s="107"/>
    </row>
    <row r="5993" spans="1:19" x14ac:dyDescent="0.25">
      <c r="A5993" t="s">
        <v>331</v>
      </c>
      <c r="B5993" t="s">
        <v>347</v>
      </c>
      <c r="C5993" t="s">
        <v>347</v>
      </c>
      <c r="D5993" t="s">
        <v>347</v>
      </c>
      <c r="E5993" t="s">
        <v>254</v>
      </c>
      <c r="F5993" t="s">
        <v>255</v>
      </c>
      <c r="G5993">
        <v>8</v>
      </c>
      <c r="H5993" t="s">
        <v>354</v>
      </c>
      <c r="I5993" t="s">
        <v>439</v>
      </c>
      <c r="J5993" t="s">
        <v>442</v>
      </c>
      <c r="K5993">
        <v>1125</v>
      </c>
      <c r="L5993" s="106">
        <v>0.85681998729705811</v>
      </c>
      <c r="M5993" s="106">
        <v>1</v>
      </c>
      <c r="N5993">
        <v>17206</v>
      </c>
      <c r="O5993" s="106">
        <v>0.74848002195358276</v>
      </c>
      <c r="P5993" s="106">
        <v>1</v>
      </c>
      <c r="Q5993">
        <v>176169</v>
      </c>
      <c r="R5993" s="106">
        <v>0.77451002597808838</v>
      </c>
      <c r="S5993" s="106">
        <v>1</v>
      </c>
    </row>
    <row r="5994" spans="1:19" x14ac:dyDescent="0.25">
      <c r="A5994" t="s">
        <v>331</v>
      </c>
      <c r="B5994" t="s">
        <v>347</v>
      </c>
      <c r="C5994" t="s">
        <v>347</v>
      </c>
      <c r="D5994" t="s">
        <v>347</v>
      </c>
      <c r="E5994" t="s">
        <v>254</v>
      </c>
      <c r="F5994" t="s">
        <v>255</v>
      </c>
      <c r="G5994" s="105">
        <v>8</v>
      </c>
      <c r="H5994" t="s">
        <v>354</v>
      </c>
      <c r="I5994" t="s">
        <v>395</v>
      </c>
      <c r="J5994" t="s">
        <v>396</v>
      </c>
      <c r="K5994" s="105">
        <v>1303</v>
      </c>
      <c r="L5994" s="106">
        <v>0.99238002300262451</v>
      </c>
      <c r="N5994" s="105">
        <v>22803</v>
      </c>
      <c r="O5994" s="106">
        <v>0.99194997549057007</v>
      </c>
      <c r="Q5994" s="105">
        <v>225832</v>
      </c>
      <c r="R5994" s="106">
        <v>0.99285000562667847</v>
      </c>
      <c r="S5994" s="107"/>
    </row>
    <row r="5995" spans="1:19" x14ac:dyDescent="0.25">
      <c r="A5995" t="s">
        <v>331</v>
      </c>
      <c r="B5995" t="s">
        <v>347</v>
      </c>
      <c r="C5995" t="s">
        <v>347</v>
      </c>
      <c r="D5995" t="s">
        <v>347</v>
      </c>
      <c r="E5995" t="s">
        <v>254</v>
      </c>
      <c r="F5995" t="s">
        <v>255</v>
      </c>
      <c r="G5995">
        <v>8</v>
      </c>
      <c r="H5995" t="s">
        <v>354</v>
      </c>
      <c r="I5995" t="s">
        <v>395</v>
      </c>
      <c r="J5995" t="s">
        <v>397</v>
      </c>
      <c r="K5995">
        <v>10</v>
      </c>
      <c r="L5995" s="106">
        <v>7.6199998147785664E-3</v>
      </c>
      <c r="N5995">
        <v>185</v>
      </c>
      <c r="O5995" s="106">
        <v>8.0500002950429916E-3</v>
      </c>
      <c r="Q5995">
        <v>1627</v>
      </c>
      <c r="R5995" s="106">
        <v>7.1499999612569809E-3</v>
      </c>
    </row>
    <row r="5996" spans="1:19" x14ac:dyDescent="0.25">
      <c r="A5996" t="s">
        <v>331</v>
      </c>
      <c r="B5996" t="s">
        <v>347</v>
      </c>
      <c r="C5996" t="s">
        <v>347</v>
      </c>
      <c r="D5996" t="s">
        <v>347</v>
      </c>
      <c r="E5996" t="s">
        <v>254</v>
      </c>
      <c r="F5996" t="s">
        <v>255</v>
      </c>
      <c r="G5996">
        <v>8</v>
      </c>
      <c r="H5996" t="s">
        <v>354</v>
      </c>
      <c r="I5996" t="s">
        <v>398</v>
      </c>
      <c r="J5996" t="s">
        <v>399</v>
      </c>
      <c r="K5996">
        <v>2</v>
      </c>
      <c r="L5996" s="106">
        <v>1.5200000489130621E-3</v>
      </c>
      <c r="N5996">
        <v>4954</v>
      </c>
      <c r="O5996" s="106">
        <v>0.21549999713897711</v>
      </c>
      <c r="Q5996">
        <v>32785</v>
      </c>
      <c r="R5996" s="106">
        <v>0.14414000511169431</v>
      </c>
    </row>
    <row r="5997" spans="1:19" x14ac:dyDescent="0.25">
      <c r="A5997" t="s">
        <v>331</v>
      </c>
      <c r="B5997" t="s">
        <v>347</v>
      </c>
      <c r="C5997" t="s">
        <v>347</v>
      </c>
      <c r="D5997" t="s">
        <v>347</v>
      </c>
      <c r="E5997" t="s">
        <v>254</v>
      </c>
      <c r="F5997" t="s">
        <v>255</v>
      </c>
      <c r="G5997" s="105">
        <v>8</v>
      </c>
      <c r="H5997" t="s">
        <v>354</v>
      </c>
      <c r="I5997" t="s">
        <v>398</v>
      </c>
      <c r="J5997" t="s">
        <v>41</v>
      </c>
      <c r="K5997" s="105">
        <v>72</v>
      </c>
      <c r="L5997" s="106">
        <v>5.4839998483657837E-2</v>
      </c>
      <c r="N5997" s="105">
        <v>4173</v>
      </c>
      <c r="O5997" s="106">
        <v>0.1815299987792969</v>
      </c>
      <c r="Q5997" s="105">
        <v>40324</v>
      </c>
      <c r="R5997" s="106">
        <v>0.177279993891716</v>
      </c>
      <c r="S5997" s="107"/>
    </row>
    <row r="5998" spans="1:19" x14ac:dyDescent="0.25">
      <c r="A5998" t="s">
        <v>331</v>
      </c>
      <c r="B5998" t="s">
        <v>347</v>
      </c>
      <c r="C5998" t="s">
        <v>347</v>
      </c>
      <c r="D5998" t="s">
        <v>347</v>
      </c>
      <c r="E5998" t="s">
        <v>254</v>
      </c>
      <c r="F5998" t="s">
        <v>255</v>
      </c>
      <c r="G5998">
        <v>8</v>
      </c>
      <c r="H5998" t="s">
        <v>354</v>
      </c>
      <c r="I5998" t="s">
        <v>398</v>
      </c>
      <c r="J5998" t="s">
        <v>40</v>
      </c>
      <c r="K5998">
        <v>257</v>
      </c>
      <c r="L5998" s="106">
        <v>0.1957300007343292</v>
      </c>
      <c r="N5998">
        <v>4925</v>
      </c>
      <c r="O5998" s="106">
        <v>0.2142399996519089</v>
      </c>
      <c r="Q5998">
        <v>47952</v>
      </c>
      <c r="R5998" s="106">
        <v>0.21082000434398651</v>
      </c>
    </row>
    <row r="5999" spans="1:19" x14ac:dyDescent="0.25">
      <c r="A5999" t="s">
        <v>331</v>
      </c>
      <c r="B5999" t="s">
        <v>347</v>
      </c>
      <c r="C5999" t="s">
        <v>347</v>
      </c>
      <c r="D5999" t="s">
        <v>347</v>
      </c>
      <c r="E5999" t="s">
        <v>254</v>
      </c>
      <c r="F5999" t="s">
        <v>255</v>
      </c>
      <c r="G5999">
        <v>8</v>
      </c>
      <c r="H5999" t="s">
        <v>354</v>
      </c>
      <c r="I5999" t="s">
        <v>398</v>
      </c>
      <c r="J5999" t="s">
        <v>39</v>
      </c>
      <c r="K5999">
        <v>502</v>
      </c>
      <c r="L5999" s="106">
        <v>0.38233000040054321</v>
      </c>
      <c r="N5999">
        <v>4864</v>
      </c>
      <c r="O5999" s="106">
        <v>0.2115900069475174</v>
      </c>
      <c r="Q5999">
        <v>51770</v>
      </c>
      <c r="R5999" s="106">
        <v>0.22759999334812159</v>
      </c>
    </row>
    <row r="6000" spans="1:19" x14ac:dyDescent="0.25">
      <c r="A6000" t="s">
        <v>331</v>
      </c>
      <c r="B6000" t="s">
        <v>347</v>
      </c>
      <c r="C6000" t="s">
        <v>347</v>
      </c>
      <c r="D6000" t="s">
        <v>347</v>
      </c>
      <c r="E6000" t="s">
        <v>254</v>
      </c>
      <c r="F6000" t="s">
        <v>255</v>
      </c>
      <c r="G6000" s="105">
        <v>8</v>
      </c>
      <c r="H6000" t="s">
        <v>354</v>
      </c>
      <c r="I6000" t="s">
        <v>398</v>
      </c>
      <c r="J6000" t="s">
        <v>400</v>
      </c>
      <c r="K6000" s="105">
        <v>480</v>
      </c>
      <c r="L6000" s="106">
        <v>0.3655799925327301</v>
      </c>
      <c r="N6000" s="105">
        <v>4072</v>
      </c>
      <c r="O6000" s="106">
        <v>0.1771399974822998</v>
      </c>
      <c r="Q6000" s="105">
        <v>54628</v>
      </c>
      <c r="R6000" s="106">
        <v>0.24017000198364261</v>
      </c>
      <c r="S6000" s="107"/>
    </row>
    <row r="6001" spans="1:19" x14ac:dyDescent="0.25">
      <c r="A6001" t="s">
        <v>331</v>
      </c>
      <c r="B6001" t="s">
        <v>347</v>
      </c>
      <c r="C6001" t="s">
        <v>347</v>
      </c>
      <c r="D6001" t="s">
        <v>347</v>
      </c>
      <c r="E6001" t="s">
        <v>254</v>
      </c>
      <c r="F6001" t="s">
        <v>255</v>
      </c>
      <c r="G6001" s="105">
        <v>8</v>
      </c>
      <c r="H6001" t="s">
        <v>354</v>
      </c>
      <c r="I6001" t="s">
        <v>422</v>
      </c>
      <c r="J6001" t="s">
        <v>429</v>
      </c>
      <c r="K6001" s="105">
        <v>280</v>
      </c>
      <c r="L6001" s="106">
        <v>0.213249996304512</v>
      </c>
      <c r="N6001" s="105">
        <v>6617</v>
      </c>
      <c r="O6001" s="106">
        <v>0.28784999251365662</v>
      </c>
      <c r="Q6001" s="105">
        <v>80101</v>
      </c>
      <c r="R6001" s="106">
        <v>0.3521600067615509</v>
      </c>
      <c r="S6001" s="107"/>
    </row>
    <row r="6002" spans="1:19" x14ac:dyDescent="0.25">
      <c r="A6002" t="s">
        <v>331</v>
      </c>
      <c r="B6002" t="s">
        <v>347</v>
      </c>
      <c r="C6002" t="s">
        <v>347</v>
      </c>
      <c r="D6002" t="s">
        <v>347</v>
      </c>
      <c r="E6002" t="s">
        <v>254</v>
      </c>
      <c r="F6002" t="s">
        <v>255</v>
      </c>
      <c r="G6002">
        <v>8</v>
      </c>
      <c r="H6002" t="s">
        <v>354</v>
      </c>
      <c r="I6002" t="s">
        <v>422</v>
      </c>
      <c r="J6002" t="s">
        <v>423</v>
      </c>
      <c r="K6002">
        <v>787</v>
      </c>
      <c r="L6002" s="106">
        <v>0.59938997030258179</v>
      </c>
      <c r="M6002" s="106">
        <v>0.76186001300811768</v>
      </c>
      <c r="N6002">
        <v>13037</v>
      </c>
      <c r="O6002" s="106">
        <v>0.5671200156211853</v>
      </c>
      <c r="P6002" s="106">
        <v>0.79635000228881836</v>
      </c>
      <c r="Q6002">
        <v>119646</v>
      </c>
      <c r="R6002" s="106">
        <v>0.52600997686386108</v>
      </c>
      <c r="S6002" s="106">
        <v>0.81194001436233521</v>
      </c>
    </row>
    <row r="6003" spans="1:19" x14ac:dyDescent="0.25">
      <c r="A6003" t="s">
        <v>331</v>
      </c>
      <c r="B6003" t="s">
        <v>347</v>
      </c>
      <c r="C6003" t="s">
        <v>347</v>
      </c>
      <c r="D6003" t="s">
        <v>347</v>
      </c>
      <c r="E6003" t="s">
        <v>254</v>
      </c>
      <c r="F6003" t="s">
        <v>255</v>
      </c>
      <c r="G6003" s="105">
        <v>8</v>
      </c>
      <c r="H6003" t="s">
        <v>354</v>
      </c>
      <c r="I6003" t="s">
        <v>422</v>
      </c>
      <c r="J6003" t="s">
        <v>424</v>
      </c>
      <c r="K6003" s="105">
        <v>182</v>
      </c>
      <c r="L6003" s="106">
        <v>0.13861000537872309</v>
      </c>
      <c r="M6003" s="106">
        <v>0.17619000375270841</v>
      </c>
      <c r="N6003" s="105">
        <v>2019</v>
      </c>
      <c r="O6003" s="106">
        <v>8.7829999625682831E-2</v>
      </c>
      <c r="P6003" s="106">
        <v>0.12332999706268311</v>
      </c>
      <c r="Q6003" s="105">
        <v>17180</v>
      </c>
      <c r="R6003" s="106">
        <v>7.5530000030994415E-2</v>
      </c>
      <c r="S6003" s="107">
        <v>0.11659000068902969</v>
      </c>
    </row>
    <row r="6004" spans="1:19" x14ac:dyDescent="0.25">
      <c r="A6004" t="s">
        <v>331</v>
      </c>
      <c r="B6004" t="s">
        <v>347</v>
      </c>
      <c r="C6004" t="s">
        <v>347</v>
      </c>
      <c r="D6004" t="s">
        <v>347</v>
      </c>
      <c r="E6004" t="s">
        <v>254</v>
      </c>
      <c r="F6004" t="s">
        <v>255</v>
      </c>
      <c r="G6004">
        <v>8</v>
      </c>
      <c r="H6004" t="s">
        <v>354</v>
      </c>
      <c r="I6004" t="s">
        <v>422</v>
      </c>
      <c r="J6004" t="s">
        <v>425</v>
      </c>
      <c r="K6004">
        <v>43</v>
      </c>
      <c r="L6004" s="106">
        <v>3.2749999314546592E-2</v>
      </c>
      <c r="M6004" s="106">
        <v>4.1629999876022339E-2</v>
      </c>
      <c r="N6004">
        <v>771</v>
      </c>
      <c r="O6004" s="106">
        <v>3.3539999276399612E-2</v>
      </c>
      <c r="P6004" s="106">
        <v>4.7100000083446503E-2</v>
      </c>
      <c r="Q6004">
        <v>6082</v>
      </c>
      <c r="R6004" s="106">
        <v>2.6739999651908871E-2</v>
      </c>
      <c r="S6004" s="106">
        <v>4.1269998997449868E-2</v>
      </c>
    </row>
    <row r="6005" spans="1:19" x14ac:dyDescent="0.25">
      <c r="A6005" t="s">
        <v>331</v>
      </c>
      <c r="B6005" t="s">
        <v>347</v>
      </c>
      <c r="C6005" t="s">
        <v>347</v>
      </c>
      <c r="D6005" t="s">
        <v>347</v>
      </c>
      <c r="E6005" t="s">
        <v>254</v>
      </c>
      <c r="F6005" t="s">
        <v>255</v>
      </c>
      <c r="G6005" s="105">
        <v>8</v>
      </c>
      <c r="H6005" t="s">
        <v>354</v>
      </c>
      <c r="I6005" t="s">
        <v>422</v>
      </c>
      <c r="J6005" t="s">
        <v>426</v>
      </c>
      <c r="K6005" s="105">
        <v>19</v>
      </c>
      <c r="L6005" s="106">
        <v>1.4469999819993969E-2</v>
      </c>
      <c r="M6005" s="106">
        <v>1.8389999866485599E-2</v>
      </c>
      <c r="N6005" s="105">
        <v>464</v>
      </c>
      <c r="O6005" s="106">
        <v>2.01799999922514E-2</v>
      </c>
      <c r="P6005" s="106">
        <v>2.8340000659227371E-2</v>
      </c>
      <c r="Q6005" s="105">
        <v>3672</v>
      </c>
      <c r="R6005" s="106">
        <v>1.6140000894665722E-2</v>
      </c>
      <c r="S6005" s="107">
        <v>2.491999976336956E-2</v>
      </c>
    </row>
    <row r="6006" spans="1:19" x14ac:dyDescent="0.25">
      <c r="A6006" t="s">
        <v>331</v>
      </c>
      <c r="B6006" t="s">
        <v>347</v>
      </c>
      <c r="C6006" t="s">
        <v>347</v>
      </c>
      <c r="D6006" t="s">
        <v>347</v>
      </c>
      <c r="E6006" t="s">
        <v>254</v>
      </c>
      <c r="F6006" t="s">
        <v>255</v>
      </c>
      <c r="G6006">
        <v>8</v>
      </c>
      <c r="H6006" t="s">
        <v>354</v>
      </c>
      <c r="I6006" t="s">
        <v>422</v>
      </c>
      <c r="J6006" t="s">
        <v>427</v>
      </c>
      <c r="K6006">
        <v>2</v>
      </c>
      <c r="L6006" s="106">
        <v>1.5200000489130621E-3</v>
      </c>
      <c r="M6006" s="106">
        <v>1.9399999873712661E-3</v>
      </c>
      <c r="N6006">
        <v>80</v>
      </c>
      <c r="O6006" s="106">
        <v>3.4799999557435508E-3</v>
      </c>
      <c r="P6006" s="106">
        <v>4.889999981969595E-3</v>
      </c>
      <c r="Q6006">
        <v>766</v>
      </c>
      <c r="R6006" s="106">
        <v>3.3700000494718552E-3</v>
      </c>
      <c r="S6006" s="106">
        <v>5.2000000141561031E-3</v>
      </c>
    </row>
    <row r="6007" spans="1:19" x14ac:dyDescent="0.25">
      <c r="A6007" t="s">
        <v>331</v>
      </c>
      <c r="B6007" t="s">
        <v>347</v>
      </c>
      <c r="C6007" t="s">
        <v>347</v>
      </c>
      <c r="D6007" t="s">
        <v>347</v>
      </c>
      <c r="E6007" t="s">
        <v>254</v>
      </c>
      <c r="F6007" t="s">
        <v>255</v>
      </c>
      <c r="G6007" s="105">
        <v>8</v>
      </c>
      <c r="H6007" t="s">
        <v>354</v>
      </c>
      <c r="I6007" t="s">
        <v>422</v>
      </c>
      <c r="J6007" t="s">
        <v>428</v>
      </c>
      <c r="K6007" s="105">
        <v>0</v>
      </c>
      <c r="L6007" s="106">
        <v>0</v>
      </c>
      <c r="M6007" s="106">
        <v>0</v>
      </c>
      <c r="N6007" s="105">
        <v>0</v>
      </c>
      <c r="O6007" s="106">
        <v>0</v>
      </c>
      <c r="P6007" s="106">
        <v>0</v>
      </c>
      <c r="Q6007" s="105">
        <v>12</v>
      </c>
      <c r="R6007" s="106">
        <v>4.9999998736893758E-5</v>
      </c>
      <c r="S6007" s="107">
        <v>7.9999997979030013E-5</v>
      </c>
    </row>
    <row r="6008" spans="1:19" x14ac:dyDescent="0.25">
      <c r="A6008" t="s">
        <v>331</v>
      </c>
      <c r="B6008" t="s">
        <v>347</v>
      </c>
      <c r="C6008" t="s">
        <v>347</v>
      </c>
      <c r="D6008" t="s">
        <v>347</v>
      </c>
      <c r="E6008" t="s">
        <v>254</v>
      </c>
      <c r="F6008" t="s">
        <v>255</v>
      </c>
      <c r="G6008" s="105">
        <v>8</v>
      </c>
      <c r="H6008" t="s">
        <v>354</v>
      </c>
      <c r="I6008" t="s">
        <v>430</v>
      </c>
      <c r="J6008" t="s">
        <v>434</v>
      </c>
      <c r="K6008" s="105">
        <v>26</v>
      </c>
      <c r="L6008" s="106">
        <v>1.9799999892711639E-2</v>
      </c>
      <c r="M6008" s="106">
        <v>2.0059999078512188E-2</v>
      </c>
      <c r="N6008" s="105">
        <v>521</v>
      </c>
      <c r="O6008" s="106">
        <v>2.2660000249743462E-2</v>
      </c>
      <c r="P6008" s="106">
        <v>2.3010000586509701E-2</v>
      </c>
      <c r="Q6008" s="105">
        <v>4987</v>
      </c>
      <c r="R6008" s="106">
        <v>2.1919999271631241E-2</v>
      </c>
      <c r="S6008" s="107">
        <v>2.2490000352263451E-2</v>
      </c>
    </row>
    <row r="6009" spans="1:19" x14ac:dyDescent="0.25">
      <c r="A6009" t="s">
        <v>331</v>
      </c>
      <c r="B6009" t="s">
        <v>347</v>
      </c>
      <c r="C6009" t="s">
        <v>347</v>
      </c>
      <c r="D6009" t="s">
        <v>347</v>
      </c>
      <c r="E6009" t="s">
        <v>254</v>
      </c>
      <c r="F6009" t="s">
        <v>255</v>
      </c>
      <c r="G6009" s="105">
        <v>8</v>
      </c>
      <c r="H6009" t="s">
        <v>354</v>
      </c>
      <c r="I6009" t="s">
        <v>430</v>
      </c>
      <c r="J6009" t="s">
        <v>432</v>
      </c>
      <c r="K6009" s="105">
        <v>50</v>
      </c>
      <c r="L6009" s="106">
        <v>3.8079999387264252E-2</v>
      </c>
      <c r="M6009" s="106">
        <v>3.8580000400543213E-2</v>
      </c>
      <c r="N6009" s="105">
        <v>1739</v>
      </c>
      <c r="O6009" s="106">
        <v>7.564999908208847E-2</v>
      </c>
      <c r="P6009" s="106">
        <v>7.6789997518062592E-2</v>
      </c>
      <c r="Q6009" s="105">
        <v>18498</v>
      </c>
      <c r="R6009" s="106">
        <v>8.1320002675056458E-2</v>
      </c>
      <c r="S6009" s="107">
        <v>8.343999832868576E-2</v>
      </c>
    </row>
    <row r="6010" spans="1:19" x14ac:dyDescent="0.25">
      <c r="A6010" t="s">
        <v>331</v>
      </c>
      <c r="B6010" t="s">
        <v>347</v>
      </c>
      <c r="C6010" t="s">
        <v>347</v>
      </c>
      <c r="D6010" t="s">
        <v>347</v>
      </c>
      <c r="E6010" t="s">
        <v>254</v>
      </c>
      <c r="F6010" t="s">
        <v>255</v>
      </c>
      <c r="G6010" s="105">
        <v>8</v>
      </c>
      <c r="H6010" t="s">
        <v>354</v>
      </c>
      <c r="I6010" t="s">
        <v>430</v>
      </c>
      <c r="J6010" t="s">
        <v>435</v>
      </c>
      <c r="K6010" s="105">
        <v>2</v>
      </c>
      <c r="L6010" s="106">
        <v>1.5200000489130621E-3</v>
      </c>
      <c r="M6010" s="106">
        <v>1.5399999683722849E-3</v>
      </c>
      <c r="N6010" s="105">
        <v>7</v>
      </c>
      <c r="O6010" s="106">
        <v>3.0000001424923539E-4</v>
      </c>
      <c r="P6010" s="106">
        <v>3.1000000308267772E-4</v>
      </c>
      <c r="Q6010" s="105">
        <v>391</v>
      </c>
      <c r="R6010" s="106">
        <v>1.7199999419972301E-3</v>
      </c>
      <c r="S6010" s="107">
        <v>1.760000013746321E-3</v>
      </c>
    </row>
    <row r="6011" spans="1:19" x14ac:dyDescent="0.25">
      <c r="A6011" t="s">
        <v>331</v>
      </c>
      <c r="B6011" t="s">
        <v>347</v>
      </c>
      <c r="C6011" t="s">
        <v>347</v>
      </c>
      <c r="D6011" t="s">
        <v>347</v>
      </c>
      <c r="E6011" t="s">
        <v>254</v>
      </c>
      <c r="F6011" t="s">
        <v>255</v>
      </c>
      <c r="G6011">
        <v>8</v>
      </c>
      <c r="H6011" t="s">
        <v>354</v>
      </c>
      <c r="I6011" t="s">
        <v>430</v>
      </c>
      <c r="J6011" t="s">
        <v>436</v>
      </c>
      <c r="K6011">
        <v>91</v>
      </c>
      <c r="L6011" s="106">
        <v>6.9310002028942108E-2</v>
      </c>
      <c r="M6011" s="106">
        <v>7.0220001041889191E-2</v>
      </c>
      <c r="N6011">
        <v>1079</v>
      </c>
      <c r="O6011" s="106">
        <v>4.6939998865127557E-2</v>
      </c>
      <c r="P6011" s="106">
        <v>4.7649998217821121E-2</v>
      </c>
      <c r="Q6011">
        <v>6784</v>
      </c>
      <c r="R6011" s="106">
        <v>2.9829999431967739E-2</v>
      </c>
      <c r="S6011" s="106">
        <v>3.060000017285347E-2</v>
      </c>
    </row>
    <row r="6012" spans="1:19" x14ac:dyDescent="0.25">
      <c r="A6012" t="s">
        <v>331</v>
      </c>
      <c r="B6012" t="s">
        <v>347</v>
      </c>
      <c r="C6012" t="s">
        <v>347</v>
      </c>
      <c r="D6012" t="s">
        <v>347</v>
      </c>
      <c r="E6012" t="s">
        <v>254</v>
      </c>
      <c r="F6012" t="s">
        <v>255</v>
      </c>
      <c r="G6012" s="105">
        <v>8</v>
      </c>
      <c r="H6012" t="s">
        <v>354</v>
      </c>
      <c r="I6012" t="s">
        <v>430</v>
      </c>
      <c r="J6012" t="s">
        <v>431</v>
      </c>
      <c r="K6012" s="105">
        <v>428</v>
      </c>
      <c r="L6012" s="106">
        <v>0.32596999406814581</v>
      </c>
      <c r="M6012" s="106">
        <v>0.33024999499320978</v>
      </c>
      <c r="N6012" s="105">
        <v>7736</v>
      </c>
      <c r="O6012" s="106">
        <v>0.3365199863910675</v>
      </c>
      <c r="P6012" s="106">
        <v>0.34161001443862921</v>
      </c>
      <c r="Q6012" s="105">
        <v>77035</v>
      </c>
      <c r="R6012" s="106">
        <v>0.33867999911308289</v>
      </c>
      <c r="S6012" s="107">
        <v>0.3474699854850769</v>
      </c>
    </row>
    <row r="6013" spans="1:19" x14ac:dyDescent="0.25">
      <c r="A6013" t="s">
        <v>331</v>
      </c>
      <c r="B6013" t="s">
        <v>347</v>
      </c>
      <c r="C6013" t="s">
        <v>347</v>
      </c>
      <c r="D6013" t="s">
        <v>347</v>
      </c>
      <c r="E6013" t="s">
        <v>254</v>
      </c>
      <c r="F6013" t="s">
        <v>255</v>
      </c>
      <c r="G6013">
        <v>8</v>
      </c>
      <c r="H6013" t="s">
        <v>354</v>
      </c>
      <c r="I6013" t="s">
        <v>430</v>
      </c>
      <c r="J6013" t="s">
        <v>502</v>
      </c>
      <c r="K6013">
        <v>699</v>
      </c>
      <c r="L6013" s="106">
        <v>0.53236997127532959</v>
      </c>
      <c r="M6013" s="106">
        <v>0.53934997320175171</v>
      </c>
      <c r="N6013">
        <v>11564</v>
      </c>
      <c r="O6013" s="106">
        <v>0.50305002927780151</v>
      </c>
      <c r="P6013" s="106">
        <v>0.51064002513885498</v>
      </c>
      <c r="Q6013">
        <v>114008</v>
      </c>
      <c r="R6013" s="106">
        <v>0.5012199878692627</v>
      </c>
      <c r="S6013" s="106">
        <v>0.51424002647399902</v>
      </c>
    </row>
    <row r="6014" spans="1:19" x14ac:dyDescent="0.25">
      <c r="A6014" t="s">
        <v>331</v>
      </c>
      <c r="B6014" t="s">
        <v>347</v>
      </c>
      <c r="C6014" t="s">
        <v>347</v>
      </c>
      <c r="D6014" t="s">
        <v>347</v>
      </c>
      <c r="E6014" t="s">
        <v>254</v>
      </c>
      <c r="F6014" t="s">
        <v>255</v>
      </c>
      <c r="G6014" s="105">
        <v>8</v>
      </c>
      <c r="H6014" t="s">
        <v>354</v>
      </c>
      <c r="I6014" t="s">
        <v>430</v>
      </c>
      <c r="J6014" t="s">
        <v>86</v>
      </c>
      <c r="K6014" s="105">
        <v>17</v>
      </c>
      <c r="L6014" s="106">
        <v>1.295000035315752E-2</v>
      </c>
      <c r="N6014" s="105">
        <v>342</v>
      </c>
      <c r="O6014" s="106">
        <v>1.487999968230724E-2</v>
      </c>
      <c r="Q6014" s="105">
        <v>5756</v>
      </c>
      <c r="R6014" s="106">
        <v>2.5310000404715541E-2</v>
      </c>
      <c r="S6014" s="107"/>
    </row>
    <row r="6015" spans="1:19" x14ac:dyDescent="0.25">
      <c r="A6015" t="s">
        <v>331</v>
      </c>
      <c r="B6015" t="s">
        <v>347</v>
      </c>
      <c r="C6015" t="s">
        <v>347</v>
      </c>
      <c r="D6015" t="s">
        <v>347</v>
      </c>
      <c r="E6015" t="s">
        <v>254</v>
      </c>
      <c r="F6015" t="s">
        <v>255</v>
      </c>
      <c r="G6015" s="105">
        <v>8</v>
      </c>
      <c r="H6015" t="s">
        <v>354</v>
      </c>
      <c r="I6015" t="s">
        <v>401</v>
      </c>
      <c r="J6015" t="s">
        <v>405</v>
      </c>
      <c r="K6015" s="105">
        <v>990</v>
      </c>
      <c r="L6015" s="106">
        <v>0.75400000810623169</v>
      </c>
      <c r="M6015" s="106">
        <v>0.77890998125076294</v>
      </c>
      <c r="N6015" s="105">
        <v>17048</v>
      </c>
      <c r="O6015" s="106">
        <v>0.74159997701644897</v>
      </c>
      <c r="P6015" s="106">
        <v>0.76472002267837524</v>
      </c>
      <c r="Q6015" s="105">
        <v>171311</v>
      </c>
      <c r="R6015" s="106">
        <v>0.75314998626708984</v>
      </c>
      <c r="S6015" s="107">
        <v>0.77806001901626587</v>
      </c>
    </row>
    <row r="6016" spans="1:19" x14ac:dyDescent="0.25">
      <c r="A6016" t="s">
        <v>331</v>
      </c>
      <c r="B6016" t="s">
        <v>347</v>
      </c>
      <c r="C6016" t="s">
        <v>347</v>
      </c>
      <c r="D6016" t="s">
        <v>347</v>
      </c>
      <c r="E6016" t="s">
        <v>254</v>
      </c>
      <c r="F6016" t="s">
        <v>255</v>
      </c>
      <c r="G6016" s="105">
        <v>8</v>
      </c>
      <c r="H6016" t="s">
        <v>354</v>
      </c>
      <c r="I6016" t="s">
        <v>401</v>
      </c>
      <c r="J6016" t="s">
        <v>412</v>
      </c>
      <c r="K6016" s="105">
        <v>130</v>
      </c>
      <c r="L6016" s="106">
        <v>9.9009998142719269E-2</v>
      </c>
      <c r="M6016" s="106">
        <v>0.1022799983620644</v>
      </c>
      <c r="N6016" s="105">
        <v>2343</v>
      </c>
      <c r="O6016" s="106">
        <v>0.1019200012087822</v>
      </c>
      <c r="P6016" s="106">
        <v>0.10509999841451639</v>
      </c>
      <c r="Q6016" s="105">
        <v>22313</v>
      </c>
      <c r="R6016" s="106">
        <v>9.8099999129772186E-2</v>
      </c>
      <c r="S6016" s="107">
        <v>0.10134000331163411</v>
      </c>
    </row>
    <row r="6017" spans="1:19" x14ac:dyDescent="0.25">
      <c r="A6017" t="s">
        <v>331</v>
      </c>
      <c r="B6017" t="s">
        <v>347</v>
      </c>
      <c r="C6017" t="s">
        <v>347</v>
      </c>
      <c r="D6017" t="s">
        <v>347</v>
      </c>
      <c r="E6017" t="s">
        <v>254</v>
      </c>
      <c r="F6017" t="s">
        <v>255</v>
      </c>
      <c r="G6017" s="105">
        <v>8</v>
      </c>
      <c r="H6017" t="s">
        <v>354</v>
      </c>
      <c r="I6017" t="s">
        <v>401</v>
      </c>
      <c r="J6017" t="s">
        <v>413</v>
      </c>
      <c r="K6017" s="105">
        <v>95</v>
      </c>
      <c r="L6017" s="106">
        <v>7.2350002825260162E-2</v>
      </c>
      <c r="M6017" s="106">
        <v>7.4740000069141388E-2</v>
      </c>
      <c r="N6017" s="105">
        <v>1725</v>
      </c>
      <c r="O6017" s="106">
        <v>7.5039997696876526E-2</v>
      </c>
      <c r="P6017" s="106">
        <v>7.7380001544952393E-2</v>
      </c>
      <c r="Q6017" s="105">
        <v>15680</v>
      </c>
      <c r="R6017" s="106">
        <v>6.8939998745918274E-2</v>
      </c>
      <c r="S6017" s="107">
        <v>7.1220003068447113E-2</v>
      </c>
    </row>
    <row r="6018" spans="1:19" x14ac:dyDescent="0.25">
      <c r="A6018" t="s">
        <v>331</v>
      </c>
      <c r="B6018" t="s">
        <v>347</v>
      </c>
      <c r="C6018" t="s">
        <v>347</v>
      </c>
      <c r="D6018" t="s">
        <v>347</v>
      </c>
      <c r="E6018" t="s">
        <v>254</v>
      </c>
      <c r="F6018" t="s">
        <v>255</v>
      </c>
      <c r="G6018">
        <v>8</v>
      </c>
      <c r="H6018" t="s">
        <v>354</v>
      </c>
      <c r="I6018" t="s">
        <v>401</v>
      </c>
      <c r="J6018" t="s">
        <v>441</v>
      </c>
      <c r="K6018">
        <v>42</v>
      </c>
      <c r="L6018" s="106">
        <v>3.1989999115467072E-2</v>
      </c>
      <c r="N6018">
        <v>695</v>
      </c>
      <c r="O6018" s="106">
        <v>3.0230000615119931E-2</v>
      </c>
      <c r="Q6018">
        <v>7283</v>
      </c>
      <c r="R6018" s="106">
        <v>3.2019998878240592E-2</v>
      </c>
    </row>
    <row r="6019" spans="1:19" x14ac:dyDescent="0.25">
      <c r="A6019" t="s">
        <v>331</v>
      </c>
      <c r="B6019" t="s">
        <v>347</v>
      </c>
      <c r="C6019" t="s">
        <v>347</v>
      </c>
      <c r="D6019" t="s">
        <v>347</v>
      </c>
      <c r="E6019" t="s">
        <v>254</v>
      </c>
      <c r="F6019" t="s">
        <v>255</v>
      </c>
      <c r="G6019" s="105">
        <v>8</v>
      </c>
      <c r="H6019" t="s">
        <v>354</v>
      </c>
      <c r="I6019" t="s">
        <v>401</v>
      </c>
      <c r="J6019" t="s">
        <v>414</v>
      </c>
      <c r="K6019" s="105">
        <v>56</v>
      </c>
      <c r="L6019" s="106">
        <v>4.2649999260902398E-2</v>
      </c>
      <c r="M6019" s="106">
        <v>4.4059999287128448E-2</v>
      </c>
      <c r="N6019" s="105">
        <v>1177</v>
      </c>
      <c r="O6019" s="106">
        <v>5.1199998706579208E-2</v>
      </c>
      <c r="P6019" s="106">
        <v>5.2799999713897712E-2</v>
      </c>
      <c r="Q6019" s="105">
        <v>10872</v>
      </c>
      <c r="R6019" s="106">
        <v>4.7800000756978989E-2</v>
      </c>
      <c r="S6019" s="107">
        <v>4.9380000680685043E-2</v>
      </c>
    </row>
    <row r="6020" spans="1:19" x14ac:dyDescent="0.25">
      <c r="A6020" t="s">
        <v>331</v>
      </c>
      <c r="B6020" t="s">
        <v>347</v>
      </c>
      <c r="C6020" t="s">
        <v>347</v>
      </c>
      <c r="D6020" t="s">
        <v>347</v>
      </c>
      <c r="E6020" t="s">
        <v>279</v>
      </c>
      <c r="F6020" t="s">
        <v>280</v>
      </c>
      <c r="G6020">
        <v>8</v>
      </c>
      <c r="H6020" t="s">
        <v>354</v>
      </c>
      <c r="I6020" t="s">
        <v>349</v>
      </c>
      <c r="J6020" t="s">
        <v>350</v>
      </c>
      <c r="K6020">
        <v>23</v>
      </c>
      <c r="L6020" s="106">
        <v>5.9000002220273018E-3</v>
      </c>
      <c r="N6020">
        <v>95</v>
      </c>
      <c r="O6020" s="106">
        <v>4.1299997828900814E-3</v>
      </c>
      <c r="Q6020">
        <v>1130</v>
      </c>
      <c r="R6020" s="106">
        <v>4.9700001254677773E-3</v>
      </c>
    </row>
    <row r="6021" spans="1:19" x14ac:dyDescent="0.25">
      <c r="A6021" t="s">
        <v>331</v>
      </c>
      <c r="B6021" t="s">
        <v>347</v>
      </c>
      <c r="C6021" t="s">
        <v>347</v>
      </c>
      <c r="D6021" t="s">
        <v>347</v>
      </c>
      <c r="E6021" t="s">
        <v>279</v>
      </c>
      <c r="F6021" t="s">
        <v>280</v>
      </c>
      <c r="G6021" s="105">
        <v>8</v>
      </c>
      <c r="H6021" t="s">
        <v>354</v>
      </c>
      <c r="I6021" t="s">
        <v>349</v>
      </c>
      <c r="J6021" t="s">
        <v>368</v>
      </c>
      <c r="K6021" s="105">
        <v>166</v>
      </c>
      <c r="L6021" s="106">
        <v>4.2550001293420792E-2</v>
      </c>
      <c r="N6021" s="105">
        <v>761</v>
      </c>
      <c r="O6021" s="106">
        <v>3.3100001513957977E-2</v>
      </c>
      <c r="Q6021" s="105">
        <v>8418</v>
      </c>
      <c r="R6021" s="106">
        <v>3.700999915599823E-2</v>
      </c>
      <c r="S6021" s="107"/>
    </row>
    <row r="6022" spans="1:19" x14ac:dyDescent="0.25">
      <c r="A6022" t="s">
        <v>331</v>
      </c>
      <c r="B6022" t="s">
        <v>347</v>
      </c>
      <c r="C6022" t="s">
        <v>347</v>
      </c>
      <c r="D6022" t="s">
        <v>347</v>
      </c>
      <c r="E6022" t="s">
        <v>279</v>
      </c>
      <c r="F6022" t="s">
        <v>280</v>
      </c>
      <c r="G6022" s="105">
        <v>8</v>
      </c>
      <c r="H6022" t="s">
        <v>354</v>
      </c>
      <c r="I6022" t="s">
        <v>349</v>
      </c>
      <c r="J6022" t="s">
        <v>369</v>
      </c>
      <c r="K6022" s="105">
        <v>506</v>
      </c>
      <c r="L6022" s="106">
        <v>0.12971000373363489</v>
      </c>
      <c r="N6022" s="105">
        <v>2601</v>
      </c>
      <c r="O6022" s="106">
        <v>0.1131500005722046</v>
      </c>
      <c r="Q6022" s="105">
        <v>27454</v>
      </c>
      <c r="R6022" s="106">
        <v>0.1207000017166138</v>
      </c>
      <c r="S6022" s="107"/>
    </row>
    <row r="6023" spans="1:19" x14ac:dyDescent="0.25">
      <c r="A6023" t="s">
        <v>331</v>
      </c>
      <c r="B6023" t="s">
        <v>347</v>
      </c>
      <c r="C6023" t="s">
        <v>347</v>
      </c>
      <c r="D6023" t="s">
        <v>347</v>
      </c>
      <c r="E6023" t="s">
        <v>279</v>
      </c>
      <c r="F6023" t="s">
        <v>280</v>
      </c>
      <c r="G6023" s="105">
        <v>8</v>
      </c>
      <c r="H6023" t="s">
        <v>354</v>
      </c>
      <c r="I6023" t="s">
        <v>349</v>
      </c>
      <c r="J6023" t="s">
        <v>370</v>
      </c>
      <c r="K6023" s="105">
        <v>891</v>
      </c>
      <c r="L6023" s="106">
        <v>0.22840000689029691</v>
      </c>
      <c r="N6023" s="105">
        <v>5591</v>
      </c>
      <c r="O6023" s="106">
        <v>0.2432100027799606</v>
      </c>
      <c r="Q6023" s="105">
        <v>55879</v>
      </c>
      <c r="R6023" s="106">
        <v>0.24567000567913061</v>
      </c>
      <c r="S6023" s="107"/>
    </row>
    <row r="6024" spans="1:19" x14ac:dyDescent="0.25">
      <c r="A6024" t="s">
        <v>331</v>
      </c>
      <c r="B6024" t="s">
        <v>347</v>
      </c>
      <c r="C6024" t="s">
        <v>347</v>
      </c>
      <c r="D6024" t="s">
        <v>347</v>
      </c>
      <c r="E6024" t="s">
        <v>279</v>
      </c>
      <c r="F6024" t="s">
        <v>280</v>
      </c>
      <c r="G6024" s="105">
        <v>8</v>
      </c>
      <c r="H6024" t="s">
        <v>354</v>
      </c>
      <c r="I6024" t="s">
        <v>349</v>
      </c>
      <c r="J6024" t="s">
        <v>371</v>
      </c>
      <c r="K6024" s="105">
        <v>884</v>
      </c>
      <c r="L6024" s="106">
        <v>0.22661000490188599</v>
      </c>
      <c r="N6024" s="105">
        <v>5978</v>
      </c>
      <c r="O6024" s="106">
        <v>0.26004999876022339</v>
      </c>
      <c r="Q6024" s="105">
        <v>57982</v>
      </c>
      <c r="R6024" s="106">
        <v>0.25490999221801758</v>
      </c>
      <c r="S6024" s="107"/>
    </row>
    <row r="6025" spans="1:19" x14ac:dyDescent="0.25">
      <c r="A6025" t="s">
        <v>331</v>
      </c>
      <c r="B6025" t="s">
        <v>347</v>
      </c>
      <c r="C6025" t="s">
        <v>347</v>
      </c>
      <c r="D6025" t="s">
        <v>347</v>
      </c>
      <c r="E6025" t="s">
        <v>279</v>
      </c>
      <c r="F6025" t="s">
        <v>280</v>
      </c>
      <c r="G6025" s="105">
        <v>8</v>
      </c>
      <c r="H6025" t="s">
        <v>354</v>
      </c>
      <c r="I6025" t="s">
        <v>349</v>
      </c>
      <c r="J6025" t="s">
        <v>372</v>
      </c>
      <c r="K6025" s="105">
        <v>782</v>
      </c>
      <c r="L6025" s="106">
        <v>0.20046000182628629</v>
      </c>
      <c r="N6025" s="105">
        <v>4640</v>
      </c>
      <c r="O6025" s="106">
        <v>0.20183999836444849</v>
      </c>
      <c r="Q6025" s="105">
        <v>44765</v>
      </c>
      <c r="R6025" s="106">
        <v>0.19679999351501459</v>
      </c>
      <c r="S6025" s="107"/>
    </row>
    <row r="6026" spans="1:19" x14ac:dyDescent="0.25">
      <c r="A6026" t="s">
        <v>331</v>
      </c>
      <c r="B6026" t="s">
        <v>347</v>
      </c>
      <c r="C6026" t="s">
        <v>347</v>
      </c>
      <c r="D6026" t="s">
        <v>347</v>
      </c>
      <c r="E6026" t="s">
        <v>279</v>
      </c>
      <c r="F6026" t="s">
        <v>280</v>
      </c>
      <c r="G6026" s="105">
        <v>8</v>
      </c>
      <c r="H6026" t="s">
        <v>354</v>
      </c>
      <c r="I6026" t="s">
        <v>349</v>
      </c>
      <c r="J6026" t="s">
        <v>373</v>
      </c>
      <c r="K6026" s="105">
        <v>649</v>
      </c>
      <c r="L6026" s="106">
        <v>0.16637000441551211</v>
      </c>
      <c r="N6026" s="105">
        <v>3322</v>
      </c>
      <c r="O6026" s="106">
        <v>0.1445100009441376</v>
      </c>
      <c r="Q6026" s="105">
        <v>31831</v>
      </c>
      <c r="R6026" s="106">
        <v>0.1399399936199188</v>
      </c>
      <c r="S6026" s="107"/>
    </row>
    <row r="6027" spans="1:19" x14ac:dyDescent="0.25">
      <c r="A6027" t="s">
        <v>331</v>
      </c>
      <c r="B6027" t="s">
        <v>347</v>
      </c>
      <c r="C6027" t="s">
        <v>347</v>
      </c>
      <c r="D6027" t="s">
        <v>347</v>
      </c>
      <c r="E6027" t="s">
        <v>279</v>
      </c>
      <c r="F6027" t="s">
        <v>280</v>
      </c>
      <c r="G6027">
        <v>8</v>
      </c>
      <c r="H6027" t="s">
        <v>354</v>
      </c>
      <c r="I6027" t="s">
        <v>438</v>
      </c>
      <c r="J6027" t="s">
        <v>48</v>
      </c>
      <c r="K6027">
        <v>2990</v>
      </c>
      <c r="L6027" s="106">
        <v>0.76647001504898071</v>
      </c>
      <c r="M6027" s="106">
        <v>0.80484998226165771</v>
      </c>
      <c r="N6027">
        <v>18649</v>
      </c>
      <c r="O6027" s="106">
        <v>0.81124997138977051</v>
      </c>
      <c r="P6027" s="106">
        <v>0.83653998374938965</v>
      </c>
      <c r="Q6027">
        <v>186401</v>
      </c>
      <c r="R6027" s="106">
        <v>0.81949001550674438</v>
      </c>
      <c r="S6027" s="106">
        <v>0.8465999960899353</v>
      </c>
    </row>
    <row r="6028" spans="1:19" x14ac:dyDescent="0.25">
      <c r="A6028" t="s">
        <v>331</v>
      </c>
      <c r="B6028" t="s">
        <v>347</v>
      </c>
      <c r="C6028" t="s">
        <v>347</v>
      </c>
      <c r="D6028" t="s">
        <v>347</v>
      </c>
      <c r="E6028" t="s">
        <v>279</v>
      </c>
      <c r="F6028" t="s">
        <v>280</v>
      </c>
      <c r="G6028" s="105">
        <v>8</v>
      </c>
      <c r="H6028" t="s">
        <v>354</v>
      </c>
      <c r="I6028" t="s">
        <v>438</v>
      </c>
      <c r="J6028" t="s">
        <v>42</v>
      </c>
      <c r="K6028" s="105">
        <v>410</v>
      </c>
      <c r="L6028" s="106">
        <v>0.10509999841451639</v>
      </c>
      <c r="M6028" s="106">
        <v>0.1103599965572357</v>
      </c>
      <c r="N6028" s="105">
        <v>2166</v>
      </c>
      <c r="O6028" s="106">
        <v>9.4219997525215149E-2</v>
      </c>
      <c r="P6028" s="106">
        <v>9.7159996628761292E-2</v>
      </c>
      <c r="Q6028" s="105">
        <v>20350</v>
      </c>
      <c r="R6028" s="106">
        <v>8.9469999074935913E-2</v>
      </c>
      <c r="S6028" s="107">
        <v>9.2430002987384796E-2</v>
      </c>
    </row>
    <row r="6029" spans="1:19" x14ac:dyDescent="0.25">
      <c r="A6029" t="s">
        <v>331</v>
      </c>
      <c r="B6029" t="s">
        <v>347</v>
      </c>
      <c r="C6029" t="s">
        <v>347</v>
      </c>
      <c r="D6029" t="s">
        <v>347</v>
      </c>
      <c r="E6029" t="s">
        <v>279</v>
      </c>
      <c r="F6029" t="s">
        <v>280</v>
      </c>
      <c r="G6029">
        <v>8</v>
      </c>
      <c r="H6029" t="s">
        <v>354</v>
      </c>
      <c r="I6029" t="s">
        <v>438</v>
      </c>
      <c r="J6029" t="s">
        <v>374</v>
      </c>
      <c r="K6029">
        <v>315</v>
      </c>
      <c r="L6029" s="106">
        <v>8.0750003457069397E-2</v>
      </c>
      <c r="M6029" s="106">
        <v>8.4789998829364777E-2</v>
      </c>
      <c r="N6029">
        <v>1478</v>
      </c>
      <c r="O6029" s="106">
        <v>6.429000198841095E-2</v>
      </c>
      <c r="P6029" s="106">
        <v>6.6299997270107269E-2</v>
      </c>
      <c r="Q6029">
        <v>13425</v>
      </c>
      <c r="R6029" s="106">
        <v>5.9020001441240311E-2</v>
      </c>
      <c r="S6029" s="106">
        <v>6.0970000922679901E-2</v>
      </c>
    </row>
    <row r="6030" spans="1:19" x14ac:dyDescent="0.25">
      <c r="A6030" t="s">
        <v>331</v>
      </c>
      <c r="B6030" t="s">
        <v>347</v>
      </c>
      <c r="C6030" t="s">
        <v>347</v>
      </c>
      <c r="D6030" t="s">
        <v>347</v>
      </c>
      <c r="E6030" t="s">
        <v>279</v>
      </c>
      <c r="F6030" t="s">
        <v>280</v>
      </c>
      <c r="G6030" s="105">
        <v>8</v>
      </c>
      <c r="H6030" t="s">
        <v>354</v>
      </c>
      <c r="I6030" t="s">
        <v>438</v>
      </c>
      <c r="J6030" t="s">
        <v>86</v>
      </c>
      <c r="K6030" s="105">
        <v>186</v>
      </c>
      <c r="L6030" s="106">
        <v>4.7680001705884927E-2</v>
      </c>
      <c r="N6030" s="105">
        <v>695</v>
      </c>
      <c r="O6030" s="106">
        <v>3.0230000615119931E-2</v>
      </c>
      <c r="Q6030" s="105">
        <v>7283</v>
      </c>
      <c r="R6030" s="106">
        <v>3.2019998878240592E-2</v>
      </c>
      <c r="S6030" s="107"/>
    </row>
    <row r="6031" spans="1:19" x14ac:dyDescent="0.25">
      <c r="A6031" t="s">
        <v>331</v>
      </c>
      <c r="B6031" t="s">
        <v>347</v>
      </c>
      <c r="C6031" t="s">
        <v>347</v>
      </c>
      <c r="D6031" t="s">
        <v>347</v>
      </c>
      <c r="E6031" t="s">
        <v>279</v>
      </c>
      <c r="F6031" t="s">
        <v>280</v>
      </c>
      <c r="G6031" s="105">
        <v>8</v>
      </c>
      <c r="H6031" t="s">
        <v>354</v>
      </c>
      <c r="I6031" t="s">
        <v>375</v>
      </c>
      <c r="J6031" t="s">
        <v>376</v>
      </c>
      <c r="K6031" s="105">
        <v>823</v>
      </c>
      <c r="L6031" s="106">
        <v>0.21096999943256381</v>
      </c>
      <c r="N6031" s="105">
        <v>4751</v>
      </c>
      <c r="O6031" s="106">
        <v>0.20667000114917761</v>
      </c>
      <c r="Q6031" s="105">
        <v>47189</v>
      </c>
      <c r="R6031" s="106">
        <v>0.20746000111103061</v>
      </c>
      <c r="S6031" s="107"/>
    </row>
    <row r="6032" spans="1:19" x14ac:dyDescent="0.25">
      <c r="A6032" t="s">
        <v>331</v>
      </c>
      <c r="B6032" t="s">
        <v>347</v>
      </c>
      <c r="C6032" t="s">
        <v>347</v>
      </c>
      <c r="D6032" t="s">
        <v>347</v>
      </c>
      <c r="E6032" t="s">
        <v>279</v>
      </c>
      <c r="F6032" t="s">
        <v>280</v>
      </c>
      <c r="G6032" s="105">
        <v>8</v>
      </c>
      <c r="H6032" t="s">
        <v>354</v>
      </c>
      <c r="I6032" t="s">
        <v>375</v>
      </c>
      <c r="J6032" t="s">
        <v>377</v>
      </c>
      <c r="K6032" s="105">
        <v>828</v>
      </c>
      <c r="L6032" s="106">
        <v>0.2122499942779541</v>
      </c>
      <c r="N6032" s="105">
        <v>4659</v>
      </c>
      <c r="O6032" s="106">
        <v>0.20266999304294589</v>
      </c>
      <c r="Q6032" s="105">
        <v>47420</v>
      </c>
      <c r="R6032" s="106">
        <v>0.20848000049591059</v>
      </c>
      <c r="S6032" s="107"/>
    </row>
    <row r="6033" spans="1:19" x14ac:dyDescent="0.25">
      <c r="A6033" t="s">
        <v>331</v>
      </c>
      <c r="B6033" t="s">
        <v>347</v>
      </c>
      <c r="C6033" t="s">
        <v>347</v>
      </c>
      <c r="D6033" t="s">
        <v>347</v>
      </c>
      <c r="E6033" t="s">
        <v>279</v>
      </c>
      <c r="F6033" t="s">
        <v>280</v>
      </c>
      <c r="G6033" s="105">
        <v>8</v>
      </c>
      <c r="H6033" t="s">
        <v>354</v>
      </c>
      <c r="I6033" t="s">
        <v>375</v>
      </c>
      <c r="J6033" t="s">
        <v>378</v>
      </c>
      <c r="K6033" s="105">
        <v>602</v>
      </c>
      <c r="L6033" s="106">
        <v>0.15432000160217291</v>
      </c>
      <c r="N6033" s="105">
        <v>3700</v>
      </c>
      <c r="O6033" s="106">
        <v>0.1609500050544739</v>
      </c>
      <c r="Q6033" s="105">
        <v>37332</v>
      </c>
      <c r="R6033" s="106">
        <v>0.1641300022602081</v>
      </c>
      <c r="S6033" s="107"/>
    </row>
    <row r="6034" spans="1:19" x14ac:dyDescent="0.25">
      <c r="A6034" t="s">
        <v>331</v>
      </c>
      <c r="B6034" t="s">
        <v>347</v>
      </c>
      <c r="C6034" t="s">
        <v>347</v>
      </c>
      <c r="D6034" t="s">
        <v>347</v>
      </c>
      <c r="E6034" t="s">
        <v>279</v>
      </c>
      <c r="F6034" t="s">
        <v>280</v>
      </c>
      <c r="G6034">
        <v>8</v>
      </c>
      <c r="H6034" t="s">
        <v>354</v>
      </c>
      <c r="I6034" t="s">
        <v>375</v>
      </c>
      <c r="J6034" t="s">
        <v>379</v>
      </c>
      <c r="K6034">
        <v>802</v>
      </c>
      <c r="L6034" s="106">
        <v>0.20558999478816989</v>
      </c>
      <c r="N6034">
        <v>4846</v>
      </c>
      <c r="O6034" s="106">
        <v>0.21081000566482541</v>
      </c>
      <c r="Q6034">
        <v>47525</v>
      </c>
      <c r="R6034" s="106">
        <v>0.20893999934196469</v>
      </c>
    </row>
    <row r="6035" spans="1:19" x14ac:dyDescent="0.25">
      <c r="A6035" t="s">
        <v>331</v>
      </c>
      <c r="B6035" t="s">
        <v>347</v>
      </c>
      <c r="C6035" t="s">
        <v>347</v>
      </c>
      <c r="D6035" t="s">
        <v>347</v>
      </c>
      <c r="E6035" t="s">
        <v>279</v>
      </c>
      <c r="F6035" t="s">
        <v>280</v>
      </c>
      <c r="G6035">
        <v>8</v>
      </c>
      <c r="H6035" t="s">
        <v>354</v>
      </c>
      <c r="I6035" t="s">
        <v>375</v>
      </c>
      <c r="J6035" t="s">
        <v>380</v>
      </c>
      <c r="K6035">
        <v>846</v>
      </c>
      <c r="L6035" s="106">
        <v>0.21686999499797821</v>
      </c>
      <c r="N6035">
        <v>5032</v>
      </c>
      <c r="O6035" s="106">
        <v>0.2188999950885773</v>
      </c>
      <c r="Q6035">
        <v>47993</v>
      </c>
      <c r="R6035" s="106">
        <v>0.210999995470047</v>
      </c>
    </row>
    <row r="6036" spans="1:19" x14ac:dyDescent="0.25">
      <c r="A6036" t="s">
        <v>331</v>
      </c>
      <c r="B6036" t="s">
        <v>347</v>
      </c>
      <c r="C6036" t="s">
        <v>347</v>
      </c>
      <c r="D6036" t="s">
        <v>347</v>
      </c>
      <c r="E6036" t="s">
        <v>279</v>
      </c>
      <c r="F6036" t="s">
        <v>280</v>
      </c>
      <c r="G6036">
        <v>8</v>
      </c>
      <c r="H6036" t="s">
        <v>354</v>
      </c>
      <c r="I6036" t="s">
        <v>381</v>
      </c>
      <c r="J6036" t="s">
        <v>382</v>
      </c>
      <c r="K6036">
        <v>74</v>
      </c>
      <c r="L6036" s="106">
        <v>1.8969999626278881E-2</v>
      </c>
      <c r="M6036" s="106">
        <v>4.1829999536275857E-2</v>
      </c>
      <c r="N6036">
        <v>441</v>
      </c>
      <c r="O6036" s="106">
        <v>1.917999982833862E-2</v>
      </c>
      <c r="P6036" s="106">
        <v>2.5629999116063121E-2</v>
      </c>
      <c r="Q6036">
        <v>5423</v>
      </c>
      <c r="R6036" s="106">
        <v>2.384000085294247E-2</v>
      </c>
      <c r="S6036" s="106">
        <v>3.0780000612139698E-2</v>
      </c>
    </row>
    <row r="6037" spans="1:19" x14ac:dyDescent="0.25">
      <c r="A6037" t="s">
        <v>331</v>
      </c>
      <c r="B6037" t="s">
        <v>347</v>
      </c>
      <c r="C6037" t="s">
        <v>347</v>
      </c>
      <c r="D6037" t="s">
        <v>347</v>
      </c>
      <c r="E6037" t="s">
        <v>279</v>
      </c>
      <c r="F6037" t="s">
        <v>280</v>
      </c>
      <c r="G6037" s="105">
        <v>8</v>
      </c>
      <c r="H6037" t="s">
        <v>354</v>
      </c>
      <c r="I6037" t="s">
        <v>381</v>
      </c>
      <c r="J6037" t="s">
        <v>383</v>
      </c>
      <c r="K6037" s="105">
        <v>200</v>
      </c>
      <c r="L6037" s="106">
        <v>5.1270000636577613E-2</v>
      </c>
      <c r="M6037" s="106">
        <v>0.11305999755859381</v>
      </c>
      <c r="N6037" s="105">
        <v>2772</v>
      </c>
      <c r="O6037" s="106">
        <v>0.1205800026655197</v>
      </c>
      <c r="P6037" s="106">
        <v>0.16110999882221219</v>
      </c>
      <c r="Q6037" s="105">
        <v>26007</v>
      </c>
      <c r="R6037" s="106">
        <v>0.11433999985456469</v>
      </c>
      <c r="S6037" s="107">
        <v>0.1476300060749054</v>
      </c>
    </row>
    <row r="6038" spans="1:19" x14ac:dyDescent="0.25">
      <c r="A6038" t="s">
        <v>331</v>
      </c>
      <c r="B6038" t="s">
        <v>347</v>
      </c>
      <c r="C6038" t="s">
        <v>347</v>
      </c>
      <c r="D6038" t="s">
        <v>347</v>
      </c>
      <c r="E6038" t="s">
        <v>279</v>
      </c>
      <c r="F6038" t="s">
        <v>280</v>
      </c>
      <c r="G6038" s="105">
        <v>8</v>
      </c>
      <c r="H6038" t="s">
        <v>354</v>
      </c>
      <c r="I6038" t="s">
        <v>381</v>
      </c>
      <c r="J6038" t="s">
        <v>384</v>
      </c>
      <c r="K6038" s="105">
        <v>1495</v>
      </c>
      <c r="L6038" s="106">
        <v>0.38324001431465149</v>
      </c>
      <c r="M6038" s="106">
        <v>0.84510999917984009</v>
      </c>
      <c r="N6038" s="105">
        <v>13993</v>
      </c>
      <c r="O6038" s="106">
        <v>0.60870999097824097</v>
      </c>
      <c r="P6038" s="106">
        <v>0.81326001882553101</v>
      </c>
      <c r="Q6038" s="105">
        <v>144739</v>
      </c>
      <c r="R6038" s="106">
        <v>0.6363300085067749</v>
      </c>
      <c r="S6038" s="107">
        <v>0.82159000635147095</v>
      </c>
    </row>
    <row r="6039" spans="1:19" x14ac:dyDescent="0.25">
      <c r="A6039" t="s">
        <v>331</v>
      </c>
      <c r="B6039" t="s">
        <v>347</v>
      </c>
      <c r="C6039" t="s">
        <v>347</v>
      </c>
      <c r="D6039" t="s">
        <v>347</v>
      </c>
      <c r="E6039" t="s">
        <v>279</v>
      </c>
      <c r="F6039" t="s">
        <v>280</v>
      </c>
      <c r="G6039" s="105">
        <v>8</v>
      </c>
      <c r="H6039" t="s">
        <v>354</v>
      </c>
      <c r="I6039" t="s">
        <v>381</v>
      </c>
      <c r="J6039" t="s">
        <v>385</v>
      </c>
      <c r="K6039" s="105">
        <v>2132</v>
      </c>
      <c r="L6039" s="106">
        <v>0.54653000831604004</v>
      </c>
      <c r="N6039" s="105">
        <v>5782</v>
      </c>
      <c r="O6039" s="106">
        <v>0.25152000784873962</v>
      </c>
      <c r="Q6039" s="105">
        <v>51290</v>
      </c>
      <c r="R6039" s="106">
        <v>0.22549000382423401</v>
      </c>
      <c r="S6039" s="107"/>
    </row>
    <row r="6040" spans="1:19" x14ac:dyDescent="0.25">
      <c r="A6040" t="s">
        <v>331</v>
      </c>
      <c r="B6040" t="s">
        <v>347</v>
      </c>
      <c r="C6040" t="s">
        <v>347</v>
      </c>
      <c r="D6040" t="s">
        <v>347</v>
      </c>
      <c r="E6040" t="s">
        <v>279</v>
      </c>
      <c r="F6040" t="s">
        <v>280</v>
      </c>
      <c r="G6040">
        <v>8</v>
      </c>
      <c r="H6040" t="s">
        <v>354</v>
      </c>
      <c r="I6040" t="s">
        <v>386</v>
      </c>
      <c r="J6040" t="s">
        <v>387</v>
      </c>
      <c r="K6040">
        <v>455</v>
      </c>
      <c r="L6040" s="106">
        <v>0.11664000153541559</v>
      </c>
      <c r="M6040" s="106">
        <v>0.11952000111341481</v>
      </c>
      <c r="N6040">
        <v>1659</v>
      </c>
      <c r="O6040" s="106">
        <v>7.2169996798038483E-2</v>
      </c>
      <c r="P6040" s="106">
        <v>7.3499999940395355E-2</v>
      </c>
      <c r="Q6040">
        <v>12181</v>
      </c>
      <c r="R6040" s="106">
        <v>5.3550001233816147E-2</v>
      </c>
      <c r="S6040" s="106">
        <v>5.4999999701976783E-2</v>
      </c>
    </row>
    <row r="6041" spans="1:19" x14ac:dyDescent="0.25">
      <c r="A6041" t="s">
        <v>331</v>
      </c>
      <c r="B6041" t="s">
        <v>347</v>
      </c>
      <c r="C6041" t="s">
        <v>347</v>
      </c>
      <c r="D6041" t="s">
        <v>347</v>
      </c>
      <c r="E6041" t="s">
        <v>279</v>
      </c>
      <c r="F6041" t="s">
        <v>280</v>
      </c>
      <c r="G6041" s="105">
        <v>8</v>
      </c>
      <c r="H6041" t="s">
        <v>354</v>
      </c>
      <c r="I6041" t="s">
        <v>386</v>
      </c>
      <c r="J6041" t="s">
        <v>388</v>
      </c>
      <c r="K6041" s="105">
        <v>168</v>
      </c>
      <c r="L6041" s="106">
        <v>4.3069999665021903E-2</v>
      </c>
      <c r="M6041" s="106">
        <v>4.4130001217126853E-2</v>
      </c>
      <c r="N6041" s="105">
        <v>645</v>
      </c>
      <c r="O6041" s="106">
        <v>2.806000038981438E-2</v>
      </c>
      <c r="P6041" s="106">
        <v>2.8580000624060631E-2</v>
      </c>
      <c r="Q6041" s="105">
        <v>6321</v>
      </c>
      <c r="R6041" s="106">
        <v>2.77900006622076E-2</v>
      </c>
      <c r="S6041" s="107">
        <v>2.8540000319480899E-2</v>
      </c>
    </row>
    <row r="6042" spans="1:19" x14ac:dyDescent="0.25">
      <c r="A6042" t="s">
        <v>331</v>
      </c>
      <c r="B6042" t="s">
        <v>347</v>
      </c>
      <c r="C6042" t="s">
        <v>347</v>
      </c>
      <c r="D6042" t="s">
        <v>347</v>
      </c>
      <c r="E6042" t="s">
        <v>279</v>
      </c>
      <c r="F6042" t="s">
        <v>280</v>
      </c>
      <c r="G6042" s="105">
        <v>8</v>
      </c>
      <c r="H6042" t="s">
        <v>354</v>
      </c>
      <c r="I6042" t="s">
        <v>386</v>
      </c>
      <c r="J6042" t="s">
        <v>85</v>
      </c>
      <c r="K6042" s="105">
        <v>117</v>
      </c>
      <c r="L6042" s="106">
        <v>2.9990000650286671E-2</v>
      </c>
      <c r="M6042" s="106">
        <v>3.072999976575375E-2</v>
      </c>
      <c r="N6042" s="105">
        <v>464</v>
      </c>
      <c r="O6042" s="106">
        <v>2.01799999922514E-2</v>
      </c>
      <c r="P6042" s="106">
        <v>2.0560000091791149E-2</v>
      </c>
      <c r="Q6042" s="105">
        <v>4872</v>
      </c>
      <c r="R6042" s="106">
        <v>2.1420000120997429E-2</v>
      </c>
      <c r="S6042" s="107">
        <v>2.199999988079071E-2</v>
      </c>
    </row>
    <row r="6043" spans="1:19" x14ac:dyDescent="0.25">
      <c r="A6043" t="s">
        <v>331</v>
      </c>
      <c r="B6043" t="s">
        <v>347</v>
      </c>
      <c r="C6043" t="s">
        <v>347</v>
      </c>
      <c r="D6043" t="s">
        <v>347</v>
      </c>
      <c r="E6043" t="s">
        <v>279</v>
      </c>
      <c r="F6043" t="s">
        <v>280</v>
      </c>
      <c r="G6043">
        <v>8</v>
      </c>
      <c r="H6043" t="s">
        <v>354</v>
      </c>
      <c r="I6043" t="s">
        <v>386</v>
      </c>
      <c r="J6043" t="s">
        <v>389</v>
      </c>
      <c r="K6043">
        <v>74</v>
      </c>
      <c r="L6043" s="106">
        <v>1.8969999626278881E-2</v>
      </c>
      <c r="M6043" s="106">
        <v>1.9440000876784321E-2</v>
      </c>
      <c r="N6043">
        <v>230</v>
      </c>
      <c r="O6043" s="106">
        <v>1.00100003182888E-2</v>
      </c>
      <c r="P6043" s="106">
        <v>1.018999982625246E-2</v>
      </c>
      <c r="Q6043">
        <v>4049</v>
      </c>
      <c r="R6043" s="106">
        <v>1.779999956488609E-2</v>
      </c>
      <c r="S6043" s="106">
        <v>1.8279999494552609E-2</v>
      </c>
    </row>
    <row r="6044" spans="1:19" x14ac:dyDescent="0.25">
      <c r="A6044" t="s">
        <v>331</v>
      </c>
      <c r="B6044" t="s">
        <v>347</v>
      </c>
      <c r="C6044" t="s">
        <v>347</v>
      </c>
      <c r="D6044" t="s">
        <v>347</v>
      </c>
      <c r="E6044" t="s">
        <v>279</v>
      </c>
      <c r="F6044" t="s">
        <v>280</v>
      </c>
      <c r="G6044" s="105">
        <v>8</v>
      </c>
      <c r="H6044" t="s">
        <v>354</v>
      </c>
      <c r="I6044" t="s">
        <v>386</v>
      </c>
      <c r="J6044" t="s">
        <v>86</v>
      </c>
      <c r="K6044" s="105">
        <v>94</v>
      </c>
      <c r="L6044" s="106">
        <v>2.4100000038743019E-2</v>
      </c>
      <c r="N6044" s="105">
        <v>417</v>
      </c>
      <c r="O6044" s="106">
        <v>1.8139999359846119E-2</v>
      </c>
      <c r="Q6044" s="105">
        <v>5972</v>
      </c>
      <c r="R6044" s="106">
        <v>2.6259999722242359E-2</v>
      </c>
      <c r="S6044" s="107"/>
    </row>
    <row r="6045" spans="1:19" x14ac:dyDescent="0.25">
      <c r="A6045" t="s">
        <v>331</v>
      </c>
      <c r="B6045" t="s">
        <v>347</v>
      </c>
      <c r="C6045" t="s">
        <v>347</v>
      </c>
      <c r="D6045" t="s">
        <v>347</v>
      </c>
      <c r="E6045" t="s">
        <v>279</v>
      </c>
      <c r="F6045" t="s">
        <v>280</v>
      </c>
      <c r="G6045">
        <v>8</v>
      </c>
      <c r="H6045" t="s">
        <v>354</v>
      </c>
      <c r="I6045" t="s">
        <v>386</v>
      </c>
      <c r="J6045" t="s">
        <v>84</v>
      </c>
      <c r="K6045">
        <v>2993</v>
      </c>
      <c r="L6045" s="106">
        <v>0.76723998785018921</v>
      </c>
      <c r="M6045" s="106">
        <v>0.78618001937866211</v>
      </c>
      <c r="N6045">
        <v>19573</v>
      </c>
      <c r="O6045" s="106">
        <v>0.85144001245498657</v>
      </c>
      <c r="P6045" s="106">
        <v>0.86716997623443604</v>
      </c>
      <c r="Q6045">
        <v>194064</v>
      </c>
      <c r="R6045" s="106">
        <v>0.85317999124526978</v>
      </c>
      <c r="S6045" s="106">
        <v>0.87619000673294067</v>
      </c>
    </row>
    <row r="6046" spans="1:19" x14ac:dyDescent="0.25">
      <c r="A6046" t="s">
        <v>331</v>
      </c>
      <c r="B6046" t="s">
        <v>347</v>
      </c>
      <c r="C6046" t="s">
        <v>347</v>
      </c>
      <c r="D6046" t="s">
        <v>347</v>
      </c>
      <c r="E6046" t="s">
        <v>279</v>
      </c>
      <c r="F6046" t="s">
        <v>280</v>
      </c>
      <c r="G6046" s="105">
        <v>8</v>
      </c>
      <c r="H6046" t="s">
        <v>354</v>
      </c>
      <c r="I6046" t="s">
        <v>419</v>
      </c>
      <c r="J6046" t="s">
        <v>390</v>
      </c>
      <c r="K6046" s="105">
        <v>2132</v>
      </c>
      <c r="L6046" s="106">
        <v>0.54653000831604004</v>
      </c>
      <c r="N6046" s="105">
        <v>5782</v>
      </c>
      <c r="O6046" s="106">
        <v>0.25152000784873962</v>
      </c>
      <c r="Q6046" s="105">
        <v>51290</v>
      </c>
      <c r="R6046" s="106">
        <v>0.22549000382423401</v>
      </c>
      <c r="S6046" s="107"/>
    </row>
    <row r="6047" spans="1:19" x14ac:dyDescent="0.25">
      <c r="A6047" t="s">
        <v>331</v>
      </c>
      <c r="B6047" t="s">
        <v>347</v>
      </c>
      <c r="C6047" t="s">
        <v>347</v>
      </c>
      <c r="D6047" t="s">
        <v>347</v>
      </c>
      <c r="E6047" t="s">
        <v>279</v>
      </c>
      <c r="F6047" t="s">
        <v>280</v>
      </c>
      <c r="G6047">
        <v>8</v>
      </c>
      <c r="H6047" t="s">
        <v>354</v>
      </c>
      <c r="I6047" t="s">
        <v>419</v>
      </c>
      <c r="J6047" t="s">
        <v>391</v>
      </c>
      <c r="K6047">
        <v>200</v>
      </c>
      <c r="L6047" s="106">
        <v>5.1270000636577613E-2</v>
      </c>
      <c r="M6047" s="106">
        <v>0.11305999755859381</v>
      </c>
      <c r="N6047">
        <v>2772</v>
      </c>
      <c r="O6047" s="106">
        <v>0.1205800026655197</v>
      </c>
      <c r="P6047" s="106">
        <v>0.16110999882221219</v>
      </c>
      <c r="Q6047">
        <v>26007</v>
      </c>
      <c r="R6047" s="106">
        <v>0.11433999985456469</v>
      </c>
      <c r="S6047" s="106">
        <v>0.1476300060749054</v>
      </c>
    </row>
    <row r="6048" spans="1:19" x14ac:dyDescent="0.25">
      <c r="A6048" t="s">
        <v>331</v>
      </c>
      <c r="B6048" t="s">
        <v>347</v>
      </c>
      <c r="C6048" t="s">
        <v>347</v>
      </c>
      <c r="D6048" t="s">
        <v>347</v>
      </c>
      <c r="E6048" t="s">
        <v>279</v>
      </c>
      <c r="F6048" t="s">
        <v>280</v>
      </c>
      <c r="G6048" s="105">
        <v>8</v>
      </c>
      <c r="H6048" t="s">
        <v>354</v>
      </c>
      <c r="I6048" t="s">
        <v>419</v>
      </c>
      <c r="J6048" t="s">
        <v>392</v>
      </c>
      <c r="K6048" s="105">
        <v>724</v>
      </c>
      <c r="L6048" s="106">
        <v>0.185589998960495</v>
      </c>
      <c r="M6048" s="106">
        <v>0.40926998853683472</v>
      </c>
      <c r="N6048" s="105">
        <v>6619</v>
      </c>
      <c r="O6048" s="106">
        <v>0.28793001174926758</v>
      </c>
      <c r="P6048" s="106">
        <v>0.38468998670577997</v>
      </c>
      <c r="Q6048" s="105">
        <v>69347</v>
      </c>
      <c r="R6048" s="106">
        <v>0.30487999320030212</v>
      </c>
      <c r="S6048" s="107">
        <v>0.39364001154899603</v>
      </c>
    </row>
    <row r="6049" spans="1:19" x14ac:dyDescent="0.25">
      <c r="A6049" t="s">
        <v>331</v>
      </c>
      <c r="B6049" t="s">
        <v>347</v>
      </c>
      <c r="C6049" t="s">
        <v>347</v>
      </c>
      <c r="D6049" t="s">
        <v>347</v>
      </c>
      <c r="E6049" t="s">
        <v>279</v>
      </c>
      <c r="F6049" t="s">
        <v>280</v>
      </c>
      <c r="G6049" s="105">
        <v>8</v>
      </c>
      <c r="H6049" t="s">
        <v>354</v>
      </c>
      <c r="I6049" t="s">
        <v>419</v>
      </c>
      <c r="J6049" t="s">
        <v>393</v>
      </c>
      <c r="K6049" s="105">
        <v>674</v>
      </c>
      <c r="L6049" s="106">
        <v>0.17278000712394709</v>
      </c>
      <c r="M6049" s="106">
        <v>0.38100999593734741</v>
      </c>
      <c r="N6049" s="105">
        <v>6459</v>
      </c>
      <c r="O6049" s="106">
        <v>0.2809700071811676</v>
      </c>
      <c r="P6049" s="106">
        <v>0.37538999319076538</v>
      </c>
      <c r="Q6049" s="105">
        <v>66079</v>
      </c>
      <c r="R6049" s="106">
        <v>0.29050999879837042</v>
      </c>
      <c r="S6049" s="107">
        <v>0.37509000301361078</v>
      </c>
    </row>
    <row r="6050" spans="1:19" x14ac:dyDescent="0.25">
      <c r="A6050" t="s">
        <v>331</v>
      </c>
      <c r="B6050" t="s">
        <v>347</v>
      </c>
      <c r="C6050" t="s">
        <v>347</v>
      </c>
      <c r="D6050" t="s">
        <v>347</v>
      </c>
      <c r="E6050" t="s">
        <v>279</v>
      </c>
      <c r="F6050" t="s">
        <v>280</v>
      </c>
      <c r="G6050" s="105">
        <v>8</v>
      </c>
      <c r="H6050" t="s">
        <v>354</v>
      </c>
      <c r="I6050" t="s">
        <v>419</v>
      </c>
      <c r="J6050" t="s">
        <v>394</v>
      </c>
      <c r="K6050" s="105">
        <v>171</v>
      </c>
      <c r="L6050" s="106">
        <v>4.382999986410141E-2</v>
      </c>
      <c r="M6050" s="106">
        <v>9.6660003066062927E-2</v>
      </c>
      <c r="N6050" s="105">
        <v>1356</v>
      </c>
      <c r="O6050" s="106">
        <v>5.8990001678466797E-2</v>
      </c>
      <c r="P6050" s="106">
        <v>7.880999892950058E-2</v>
      </c>
      <c r="Q6050" s="105">
        <v>14736</v>
      </c>
      <c r="R6050" s="106">
        <v>6.4790003001689911E-2</v>
      </c>
      <c r="S6050" s="107">
        <v>8.3650000393390656E-2</v>
      </c>
    </row>
    <row r="6051" spans="1:19" x14ac:dyDescent="0.25">
      <c r="A6051" t="s">
        <v>331</v>
      </c>
      <c r="B6051" t="s">
        <v>347</v>
      </c>
      <c r="C6051" t="s">
        <v>347</v>
      </c>
      <c r="D6051" t="s">
        <v>347</v>
      </c>
      <c r="E6051" t="s">
        <v>279</v>
      </c>
      <c r="F6051" t="s">
        <v>280</v>
      </c>
      <c r="G6051" s="105">
        <v>8</v>
      </c>
      <c r="H6051" t="s">
        <v>354</v>
      </c>
      <c r="I6051" t="s">
        <v>439</v>
      </c>
      <c r="J6051" t="s">
        <v>440</v>
      </c>
      <c r="K6051" s="105">
        <v>2132</v>
      </c>
      <c r="L6051" s="106">
        <v>0.54653000831604004</v>
      </c>
      <c r="N6051" s="105">
        <v>5782</v>
      </c>
      <c r="O6051" s="106">
        <v>0.25152000784873962</v>
      </c>
      <c r="Q6051" s="105">
        <v>51290</v>
      </c>
      <c r="R6051" s="106">
        <v>0.22549000382423401</v>
      </c>
      <c r="S6051" s="107"/>
    </row>
    <row r="6052" spans="1:19" x14ac:dyDescent="0.25">
      <c r="A6052" t="s">
        <v>331</v>
      </c>
      <c r="B6052" t="s">
        <v>347</v>
      </c>
      <c r="C6052" t="s">
        <v>347</v>
      </c>
      <c r="D6052" t="s">
        <v>347</v>
      </c>
      <c r="E6052" t="s">
        <v>279</v>
      </c>
      <c r="F6052" t="s">
        <v>280</v>
      </c>
      <c r="G6052" s="105">
        <v>8</v>
      </c>
      <c r="H6052" t="s">
        <v>354</v>
      </c>
      <c r="I6052" t="s">
        <v>439</v>
      </c>
      <c r="J6052" t="s">
        <v>442</v>
      </c>
      <c r="K6052" s="105">
        <v>1769</v>
      </c>
      <c r="L6052" s="106">
        <v>0.45346999168396002</v>
      </c>
      <c r="M6052" s="106">
        <v>1</v>
      </c>
      <c r="N6052" s="105">
        <v>17206</v>
      </c>
      <c r="O6052" s="106">
        <v>0.74848002195358276</v>
      </c>
      <c r="P6052" s="106">
        <v>1</v>
      </c>
      <c r="Q6052" s="105">
        <v>176169</v>
      </c>
      <c r="R6052" s="106">
        <v>0.77451002597808838</v>
      </c>
      <c r="S6052" s="107">
        <v>1</v>
      </c>
    </row>
    <row r="6053" spans="1:19" x14ac:dyDescent="0.25">
      <c r="A6053" t="s">
        <v>331</v>
      </c>
      <c r="B6053" t="s">
        <v>347</v>
      </c>
      <c r="C6053" t="s">
        <v>347</v>
      </c>
      <c r="D6053" t="s">
        <v>347</v>
      </c>
      <c r="E6053" t="s">
        <v>279</v>
      </c>
      <c r="F6053" t="s">
        <v>280</v>
      </c>
      <c r="G6053" s="105">
        <v>8</v>
      </c>
      <c r="H6053" t="s">
        <v>354</v>
      </c>
      <c r="I6053" t="s">
        <v>395</v>
      </c>
      <c r="J6053" t="s">
        <v>396</v>
      </c>
      <c r="K6053" s="105">
        <v>3840</v>
      </c>
      <c r="L6053" s="106">
        <v>0.9843599796295166</v>
      </c>
      <c r="N6053" s="105">
        <v>22803</v>
      </c>
      <c r="O6053" s="106">
        <v>0.99194997549057007</v>
      </c>
      <c r="Q6053" s="105">
        <v>225832</v>
      </c>
      <c r="R6053" s="106">
        <v>0.99285000562667847</v>
      </c>
      <c r="S6053" s="107"/>
    </row>
    <row r="6054" spans="1:19" x14ac:dyDescent="0.25">
      <c r="A6054" t="s">
        <v>331</v>
      </c>
      <c r="B6054" t="s">
        <v>347</v>
      </c>
      <c r="C6054" t="s">
        <v>347</v>
      </c>
      <c r="D6054" t="s">
        <v>347</v>
      </c>
      <c r="E6054" t="s">
        <v>279</v>
      </c>
      <c r="F6054" t="s">
        <v>280</v>
      </c>
      <c r="G6054" s="105">
        <v>8</v>
      </c>
      <c r="H6054" t="s">
        <v>354</v>
      </c>
      <c r="I6054" t="s">
        <v>395</v>
      </c>
      <c r="J6054" t="s">
        <v>397</v>
      </c>
      <c r="K6054" s="105">
        <v>61</v>
      </c>
      <c r="L6054" s="106">
        <v>1.563999988138676E-2</v>
      </c>
      <c r="N6054" s="105">
        <v>185</v>
      </c>
      <c r="O6054" s="106">
        <v>8.0500002950429916E-3</v>
      </c>
      <c r="Q6054" s="105">
        <v>1627</v>
      </c>
      <c r="R6054" s="106">
        <v>7.1499999612569809E-3</v>
      </c>
      <c r="S6054" s="107"/>
    </row>
    <row r="6055" spans="1:19" x14ac:dyDescent="0.25">
      <c r="A6055" t="s">
        <v>331</v>
      </c>
      <c r="B6055" t="s">
        <v>347</v>
      </c>
      <c r="C6055" t="s">
        <v>347</v>
      </c>
      <c r="D6055" t="s">
        <v>347</v>
      </c>
      <c r="E6055" t="s">
        <v>279</v>
      </c>
      <c r="F6055" t="s">
        <v>280</v>
      </c>
      <c r="G6055" s="105">
        <v>8</v>
      </c>
      <c r="H6055" t="s">
        <v>354</v>
      </c>
      <c r="I6055" t="s">
        <v>398</v>
      </c>
      <c r="J6055" t="s">
        <v>399</v>
      </c>
      <c r="K6055" s="105">
        <v>1297</v>
      </c>
      <c r="L6055" s="106">
        <v>0.33248001337051392</v>
      </c>
      <c r="N6055" s="105">
        <v>4954</v>
      </c>
      <c r="O6055" s="106">
        <v>0.21549999713897711</v>
      </c>
      <c r="Q6055" s="105">
        <v>32785</v>
      </c>
      <c r="R6055" s="106">
        <v>0.14414000511169431</v>
      </c>
      <c r="S6055" s="107"/>
    </row>
    <row r="6056" spans="1:19" x14ac:dyDescent="0.25">
      <c r="A6056" t="s">
        <v>331</v>
      </c>
      <c r="B6056" t="s">
        <v>347</v>
      </c>
      <c r="C6056" t="s">
        <v>347</v>
      </c>
      <c r="D6056" t="s">
        <v>347</v>
      </c>
      <c r="E6056" t="s">
        <v>279</v>
      </c>
      <c r="F6056" t="s">
        <v>280</v>
      </c>
      <c r="G6056" s="105">
        <v>8</v>
      </c>
      <c r="H6056" t="s">
        <v>354</v>
      </c>
      <c r="I6056" t="s">
        <v>398</v>
      </c>
      <c r="J6056" t="s">
        <v>41</v>
      </c>
      <c r="K6056" s="105">
        <v>767</v>
      </c>
      <c r="L6056" s="106">
        <v>0.19662000238895419</v>
      </c>
      <c r="N6056" s="105">
        <v>4173</v>
      </c>
      <c r="O6056" s="106">
        <v>0.1815299987792969</v>
      </c>
      <c r="Q6056" s="105">
        <v>40324</v>
      </c>
      <c r="R6056" s="106">
        <v>0.177279993891716</v>
      </c>
      <c r="S6056" s="107"/>
    </row>
    <row r="6057" spans="1:19" x14ac:dyDescent="0.25">
      <c r="A6057" t="s">
        <v>331</v>
      </c>
      <c r="B6057" t="s">
        <v>347</v>
      </c>
      <c r="C6057" t="s">
        <v>347</v>
      </c>
      <c r="D6057" t="s">
        <v>347</v>
      </c>
      <c r="E6057" t="s">
        <v>279</v>
      </c>
      <c r="F6057" t="s">
        <v>280</v>
      </c>
      <c r="G6057" s="105">
        <v>8</v>
      </c>
      <c r="H6057" t="s">
        <v>354</v>
      </c>
      <c r="I6057" t="s">
        <v>398</v>
      </c>
      <c r="J6057" t="s">
        <v>40</v>
      </c>
      <c r="K6057" s="105">
        <v>675</v>
      </c>
      <c r="L6057" s="106">
        <v>0.1730300039052963</v>
      </c>
      <c r="N6057" s="105">
        <v>4925</v>
      </c>
      <c r="O6057" s="106">
        <v>0.2142399996519089</v>
      </c>
      <c r="Q6057" s="105">
        <v>47952</v>
      </c>
      <c r="R6057" s="106">
        <v>0.21082000434398651</v>
      </c>
      <c r="S6057" s="107"/>
    </row>
    <row r="6058" spans="1:19" x14ac:dyDescent="0.25">
      <c r="A6058" t="s">
        <v>331</v>
      </c>
      <c r="B6058" t="s">
        <v>347</v>
      </c>
      <c r="C6058" t="s">
        <v>347</v>
      </c>
      <c r="D6058" t="s">
        <v>347</v>
      </c>
      <c r="E6058" t="s">
        <v>279</v>
      </c>
      <c r="F6058" t="s">
        <v>280</v>
      </c>
      <c r="G6058" s="105">
        <v>8</v>
      </c>
      <c r="H6058" t="s">
        <v>354</v>
      </c>
      <c r="I6058" t="s">
        <v>398</v>
      </c>
      <c r="J6058" t="s">
        <v>39</v>
      </c>
      <c r="K6058" s="105">
        <v>496</v>
      </c>
      <c r="L6058" s="106">
        <v>0.12714999914169309</v>
      </c>
      <c r="N6058" s="105">
        <v>4864</v>
      </c>
      <c r="O6058" s="106">
        <v>0.2115900069475174</v>
      </c>
      <c r="Q6058" s="105">
        <v>51770</v>
      </c>
      <c r="R6058" s="106">
        <v>0.22759999334812159</v>
      </c>
      <c r="S6058" s="107"/>
    </row>
    <row r="6059" spans="1:19" x14ac:dyDescent="0.25">
      <c r="A6059" t="s">
        <v>331</v>
      </c>
      <c r="B6059" t="s">
        <v>347</v>
      </c>
      <c r="C6059" t="s">
        <v>347</v>
      </c>
      <c r="D6059" t="s">
        <v>347</v>
      </c>
      <c r="E6059" t="s">
        <v>279</v>
      </c>
      <c r="F6059" t="s">
        <v>280</v>
      </c>
      <c r="G6059" s="105">
        <v>8</v>
      </c>
      <c r="H6059" t="s">
        <v>354</v>
      </c>
      <c r="I6059" t="s">
        <v>398</v>
      </c>
      <c r="J6059" t="s">
        <v>400</v>
      </c>
      <c r="K6059" s="105">
        <v>666</v>
      </c>
      <c r="L6059" s="106">
        <v>0.17072999477386469</v>
      </c>
      <c r="N6059" s="105">
        <v>4072</v>
      </c>
      <c r="O6059" s="106">
        <v>0.1771399974822998</v>
      </c>
      <c r="Q6059" s="105">
        <v>54628</v>
      </c>
      <c r="R6059" s="106">
        <v>0.24017000198364261</v>
      </c>
      <c r="S6059" s="107"/>
    </row>
    <row r="6060" spans="1:19" x14ac:dyDescent="0.25">
      <c r="A6060" t="s">
        <v>331</v>
      </c>
      <c r="B6060" t="s">
        <v>347</v>
      </c>
      <c r="C6060" t="s">
        <v>347</v>
      </c>
      <c r="D6060" t="s">
        <v>347</v>
      </c>
      <c r="E6060" t="s">
        <v>279</v>
      </c>
      <c r="F6060" t="s">
        <v>280</v>
      </c>
      <c r="G6060" s="105">
        <v>8</v>
      </c>
      <c r="H6060" t="s">
        <v>354</v>
      </c>
      <c r="I6060" t="s">
        <v>422</v>
      </c>
      <c r="J6060" t="s">
        <v>429</v>
      </c>
      <c r="K6060" s="105">
        <v>2424</v>
      </c>
      <c r="L6060" s="106">
        <v>0.62137997150421143</v>
      </c>
      <c r="N6060" s="105">
        <v>6617</v>
      </c>
      <c r="O6060" s="106">
        <v>0.28784999251365662</v>
      </c>
      <c r="Q6060" s="105">
        <v>80101</v>
      </c>
      <c r="R6060" s="106">
        <v>0.3521600067615509</v>
      </c>
      <c r="S6060" s="107"/>
    </row>
    <row r="6061" spans="1:19" x14ac:dyDescent="0.25">
      <c r="A6061" t="s">
        <v>331</v>
      </c>
      <c r="B6061" t="s">
        <v>347</v>
      </c>
      <c r="C6061" t="s">
        <v>347</v>
      </c>
      <c r="D6061" t="s">
        <v>347</v>
      </c>
      <c r="E6061" t="s">
        <v>279</v>
      </c>
      <c r="F6061" t="s">
        <v>280</v>
      </c>
      <c r="G6061" s="105">
        <v>8</v>
      </c>
      <c r="H6061" t="s">
        <v>354</v>
      </c>
      <c r="I6061" t="s">
        <v>422</v>
      </c>
      <c r="J6061" t="s">
        <v>423</v>
      </c>
      <c r="K6061" s="105">
        <v>1097</v>
      </c>
      <c r="L6061" s="106">
        <v>0.28121000528335571</v>
      </c>
      <c r="M6061" s="106">
        <v>0.74272000789642334</v>
      </c>
      <c r="N6061" s="105">
        <v>13037</v>
      </c>
      <c r="O6061" s="106">
        <v>0.5671200156211853</v>
      </c>
      <c r="P6061" s="106">
        <v>0.79635000228881836</v>
      </c>
      <c r="Q6061" s="105">
        <v>119646</v>
      </c>
      <c r="R6061" s="106">
        <v>0.52600997686386108</v>
      </c>
      <c r="S6061" s="107">
        <v>0.81194001436233521</v>
      </c>
    </row>
    <row r="6062" spans="1:19" x14ac:dyDescent="0.25">
      <c r="A6062" t="s">
        <v>331</v>
      </c>
      <c r="B6062" t="s">
        <v>347</v>
      </c>
      <c r="C6062" t="s">
        <v>347</v>
      </c>
      <c r="D6062" t="s">
        <v>347</v>
      </c>
      <c r="E6062" t="s">
        <v>279</v>
      </c>
      <c r="F6062" t="s">
        <v>280</v>
      </c>
      <c r="G6062">
        <v>8</v>
      </c>
      <c r="H6062" t="s">
        <v>354</v>
      </c>
      <c r="I6062" t="s">
        <v>422</v>
      </c>
      <c r="J6062" t="s">
        <v>424</v>
      </c>
      <c r="K6062">
        <v>242</v>
      </c>
      <c r="L6062" s="106">
        <v>6.2040001153945923E-2</v>
      </c>
      <c r="M6062" s="106">
        <v>0.16384999454021451</v>
      </c>
      <c r="N6062">
        <v>2019</v>
      </c>
      <c r="O6062" s="106">
        <v>8.7829999625682831E-2</v>
      </c>
      <c r="P6062" s="106">
        <v>0.12332999706268311</v>
      </c>
      <c r="Q6062">
        <v>17180</v>
      </c>
      <c r="R6062" s="106">
        <v>7.5530000030994415E-2</v>
      </c>
      <c r="S6062" s="106">
        <v>0.11659000068902969</v>
      </c>
    </row>
    <row r="6063" spans="1:19" x14ac:dyDescent="0.25">
      <c r="A6063" t="s">
        <v>331</v>
      </c>
      <c r="B6063" t="s">
        <v>347</v>
      </c>
      <c r="C6063" t="s">
        <v>347</v>
      </c>
      <c r="D6063" t="s">
        <v>347</v>
      </c>
      <c r="E6063" t="s">
        <v>279</v>
      </c>
      <c r="F6063" t="s">
        <v>280</v>
      </c>
      <c r="G6063" s="105">
        <v>8</v>
      </c>
      <c r="H6063" t="s">
        <v>354</v>
      </c>
      <c r="I6063" t="s">
        <v>422</v>
      </c>
      <c r="J6063" t="s">
        <v>425</v>
      </c>
      <c r="K6063" s="105">
        <v>94</v>
      </c>
      <c r="L6063" s="106">
        <v>2.4100000038743019E-2</v>
      </c>
      <c r="M6063" s="106">
        <v>6.3639998435974121E-2</v>
      </c>
      <c r="N6063" s="105">
        <v>771</v>
      </c>
      <c r="O6063" s="106">
        <v>3.3539999276399612E-2</v>
      </c>
      <c r="P6063" s="106">
        <v>4.7100000083446503E-2</v>
      </c>
      <c r="Q6063" s="105">
        <v>6082</v>
      </c>
      <c r="R6063" s="106">
        <v>2.6739999651908871E-2</v>
      </c>
      <c r="S6063" s="107">
        <v>4.1269998997449868E-2</v>
      </c>
    </row>
    <row r="6064" spans="1:19" x14ac:dyDescent="0.25">
      <c r="A6064" t="s">
        <v>331</v>
      </c>
      <c r="B6064" t="s">
        <v>347</v>
      </c>
      <c r="C6064" t="s">
        <v>347</v>
      </c>
      <c r="D6064" t="s">
        <v>347</v>
      </c>
      <c r="E6064" t="s">
        <v>279</v>
      </c>
      <c r="F6064" t="s">
        <v>280</v>
      </c>
      <c r="G6064" s="105">
        <v>8</v>
      </c>
      <c r="H6064" t="s">
        <v>354</v>
      </c>
      <c r="I6064" t="s">
        <v>422</v>
      </c>
      <c r="J6064" t="s">
        <v>426</v>
      </c>
      <c r="K6064" s="105">
        <v>35</v>
      </c>
      <c r="L6064" s="106">
        <v>8.9699998497962952E-3</v>
      </c>
      <c r="M6064" s="106">
        <v>2.370000071823597E-2</v>
      </c>
      <c r="N6064" s="105">
        <v>464</v>
      </c>
      <c r="O6064" s="106">
        <v>2.01799999922514E-2</v>
      </c>
      <c r="P6064" s="106">
        <v>2.8340000659227371E-2</v>
      </c>
      <c r="Q6064" s="105">
        <v>3672</v>
      </c>
      <c r="R6064" s="106">
        <v>1.6140000894665722E-2</v>
      </c>
      <c r="S6064" s="107">
        <v>2.491999976336956E-2</v>
      </c>
    </row>
    <row r="6065" spans="1:19" x14ac:dyDescent="0.25">
      <c r="A6065" t="s">
        <v>331</v>
      </c>
      <c r="B6065" t="s">
        <v>347</v>
      </c>
      <c r="C6065" t="s">
        <v>347</v>
      </c>
      <c r="D6065" t="s">
        <v>347</v>
      </c>
      <c r="E6065" t="s">
        <v>279</v>
      </c>
      <c r="F6065" t="s">
        <v>280</v>
      </c>
      <c r="G6065" s="105">
        <v>8</v>
      </c>
      <c r="H6065" t="s">
        <v>354</v>
      </c>
      <c r="I6065" t="s">
        <v>422</v>
      </c>
      <c r="J6065" t="s">
        <v>427</v>
      </c>
      <c r="K6065" s="105">
        <v>9</v>
      </c>
      <c r="L6065" s="106">
        <v>2.3099998943507671E-3</v>
      </c>
      <c r="M6065" s="106">
        <v>6.0899998061358929E-3</v>
      </c>
      <c r="N6065" s="105">
        <v>80</v>
      </c>
      <c r="O6065" s="106">
        <v>3.4799999557435508E-3</v>
      </c>
      <c r="P6065" s="106">
        <v>4.889999981969595E-3</v>
      </c>
      <c r="Q6065" s="105">
        <v>766</v>
      </c>
      <c r="R6065" s="106">
        <v>3.3700000494718552E-3</v>
      </c>
      <c r="S6065" s="107">
        <v>5.2000000141561031E-3</v>
      </c>
    </row>
    <row r="6066" spans="1:19" x14ac:dyDescent="0.25">
      <c r="A6066" t="s">
        <v>331</v>
      </c>
      <c r="B6066" t="s">
        <v>347</v>
      </c>
      <c r="C6066" t="s">
        <v>347</v>
      </c>
      <c r="D6066" t="s">
        <v>347</v>
      </c>
      <c r="E6066" t="s">
        <v>279</v>
      </c>
      <c r="F6066" t="s">
        <v>280</v>
      </c>
      <c r="G6066">
        <v>8</v>
      </c>
      <c r="H6066" t="s">
        <v>354</v>
      </c>
      <c r="I6066" t="s">
        <v>422</v>
      </c>
      <c r="J6066" t="s">
        <v>428</v>
      </c>
      <c r="K6066">
        <v>0</v>
      </c>
      <c r="L6066" s="106">
        <v>0</v>
      </c>
      <c r="M6066" s="106">
        <v>0</v>
      </c>
      <c r="N6066">
        <v>0</v>
      </c>
      <c r="O6066" s="106">
        <v>0</v>
      </c>
      <c r="P6066" s="106">
        <v>0</v>
      </c>
      <c r="Q6066">
        <v>12</v>
      </c>
      <c r="R6066" s="106">
        <v>4.9999998736893758E-5</v>
      </c>
      <c r="S6066" s="106">
        <v>7.9999997979030013E-5</v>
      </c>
    </row>
    <row r="6067" spans="1:19" x14ac:dyDescent="0.25">
      <c r="A6067" t="s">
        <v>331</v>
      </c>
      <c r="B6067" t="s">
        <v>347</v>
      </c>
      <c r="C6067" t="s">
        <v>347</v>
      </c>
      <c r="D6067" t="s">
        <v>347</v>
      </c>
      <c r="E6067" t="s">
        <v>279</v>
      </c>
      <c r="F6067" t="s">
        <v>280</v>
      </c>
      <c r="G6067" s="105">
        <v>8</v>
      </c>
      <c r="H6067" t="s">
        <v>354</v>
      </c>
      <c r="I6067" t="s">
        <v>430</v>
      </c>
      <c r="J6067" t="s">
        <v>434</v>
      </c>
      <c r="K6067" s="105">
        <v>127</v>
      </c>
      <c r="L6067" s="106">
        <v>3.2559998333454132E-2</v>
      </c>
      <c r="M6067" s="106">
        <v>3.288000077009201E-2</v>
      </c>
      <c r="N6067" s="105">
        <v>521</v>
      </c>
      <c r="O6067" s="106">
        <v>2.2660000249743462E-2</v>
      </c>
      <c r="P6067" s="106">
        <v>2.3010000586509701E-2</v>
      </c>
      <c r="Q6067" s="105">
        <v>4987</v>
      </c>
      <c r="R6067" s="106">
        <v>2.1919999271631241E-2</v>
      </c>
      <c r="S6067" s="107">
        <v>2.2490000352263451E-2</v>
      </c>
    </row>
    <row r="6068" spans="1:19" x14ac:dyDescent="0.25">
      <c r="A6068" t="s">
        <v>331</v>
      </c>
      <c r="B6068" t="s">
        <v>347</v>
      </c>
      <c r="C6068" t="s">
        <v>347</v>
      </c>
      <c r="D6068" t="s">
        <v>347</v>
      </c>
      <c r="E6068" t="s">
        <v>279</v>
      </c>
      <c r="F6068" t="s">
        <v>280</v>
      </c>
      <c r="G6068">
        <v>8</v>
      </c>
      <c r="H6068" t="s">
        <v>354</v>
      </c>
      <c r="I6068" t="s">
        <v>430</v>
      </c>
      <c r="J6068" t="s">
        <v>432</v>
      </c>
      <c r="K6068">
        <v>415</v>
      </c>
      <c r="L6068" s="106">
        <v>0.10638000071048739</v>
      </c>
      <c r="M6068" s="106">
        <v>0.1074300035834312</v>
      </c>
      <c r="N6068">
        <v>1739</v>
      </c>
      <c r="O6068" s="106">
        <v>7.564999908208847E-2</v>
      </c>
      <c r="P6068" s="106">
        <v>7.6789997518062592E-2</v>
      </c>
      <c r="Q6068">
        <v>18498</v>
      </c>
      <c r="R6068" s="106">
        <v>8.1320002675056458E-2</v>
      </c>
      <c r="S6068" s="106">
        <v>8.343999832868576E-2</v>
      </c>
    </row>
    <row r="6069" spans="1:19" x14ac:dyDescent="0.25">
      <c r="A6069" t="s">
        <v>331</v>
      </c>
      <c r="B6069" t="s">
        <v>347</v>
      </c>
      <c r="C6069" t="s">
        <v>347</v>
      </c>
      <c r="D6069" t="s">
        <v>347</v>
      </c>
      <c r="E6069" t="s">
        <v>279</v>
      </c>
      <c r="F6069" t="s">
        <v>280</v>
      </c>
      <c r="G6069">
        <v>8</v>
      </c>
      <c r="H6069" t="s">
        <v>354</v>
      </c>
      <c r="I6069" t="s">
        <v>430</v>
      </c>
      <c r="J6069" t="s">
        <v>435</v>
      </c>
      <c r="K6069">
        <v>0</v>
      </c>
      <c r="L6069" s="106">
        <v>0</v>
      </c>
      <c r="M6069" s="106">
        <v>0</v>
      </c>
      <c r="N6069">
        <v>7</v>
      </c>
      <c r="O6069" s="106">
        <v>3.0000001424923539E-4</v>
      </c>
      <c r="P6069" s="106">
        <v>3.1000000308267772E-4</v>
      </c>
      <c r="Q6069">
        <v>391</v>
      </c>
      <c r="R6069" s="106">
        <v>1.7199999419972301E-3</v>
      </c>
      <c r="S6069" s="106">
        <v>1.760000013746321E-3</v>
      </c>
    </row>
    <row r="6070" spans="1:19" x14ac:dyDescent="0.25">
      <c r="A6070" t="s">
        <v>331</v>
      </c>
      <c r="B6070" t="s">
        <v>347</v>
      </c>
      <c r="C6070" t="s">
        <v>347</v>
      </c>
      <c r="D6070" t="s">
        <v>347</v>
      </c>
      <c r="E6070" t="s">
        <v>279</v>
      </c>
      <c r="F6070" t="s">
        <v>280</v>
      </c>
      <c r="G6070" s="105">
        <v>8</v>
      </c>
      <c r="H6070" t="s">
        <v>354</v>
      </c>
      <c r="I6070" t="s">
        <v>430</v>
      </c>
      <c r="J6070" t="s">
        <v>436</v>
      </c>
      <c r="K6070" s="105">
        <v>171</v>
      </c>
      <c r="L6070" s="106">
        <v>4.382999986410141E-2</v>
      </c>
      <c r="M6070" s="106">
        <v>4.4270001351833337E-2</v>
      </c>
      <c r="N6070" s="105">
        <v>1079</v>
      </c>
      <c r="O6070" s="106">
        <v>4.6939998865127557E-2</v>
      </c>
      <c r="P6070" s="106">
        <v>4.7649998217821121E-2</v>
      </c>
      <c r="Q6070" s="105">
        <v>6784</v>
      </c>
      <c r="R6070" s="106">
        <v>2.9829999431967739E-2</v>
      </c>
      <c r="S6070" s="107">
        <v>3.060000017285347E-2</v>
      </c>
    </row>
    <row r="6071" spans="1:19" x14ac:dyDescent="0.25">
      <c r="A6071" t="s">
        <v>331</v>
      </c>
      <c r="B6071" t="s">
        <v>347</v>
      </c>
      <c r="C6071" t="s">
        <v>347</v>
      </c>
      <c r="D6071" t="s">
        <v>347</v>
      </c>
      <c r="E6071" t="s">
        <v>279</v>
      </c>
      <c r="F6071" t="s">
        <v>280</v>
      </c>
      <c r="G6071" s="105">
        <v>8</v>
      </c>
      <c r="H6071" t="s">
        <v>354</v>
      </c>
      <c r="I6071" t="s">
        <v>430</v>
      </c>
      <c r="J6071" t="s">
        <v>431</v>
      </c>
      <c r="K6071" s="105">
        <v>833</v>
      </c>
      <c r="L6071" s="106">
        <v>0.21353000402450559</v>
      </c>
      <c r="M6071" s="106">
        <v>0.21563999354839319</v>
      </c>
      <c r="N6071" s="105">
        <v>7736</v>
      </c>
      <c r="O6071" s="106">
        <v>0.3365199863910675</v>
      </c>
      <c r="P6071" s="106">
        <v>0.34161001443862921</v>
      </c>
      <c r="Q6071" s="105">
        <v>77035</v>
      </c>
      <c r="R6071" s="106">
        <v>0.33867999911308289</v>
      </c>
      <c r="S6071" s="107">
        <v>0.3474699854850769</v>
      </c>
    </row>
    <row r="6072" spans="1:19" x14ac:dyDescent="0.25">
      <c r="A6072" t="s">
        <v>331</v>
      </c>
      <c r="B6072" t="s">
        <v>347</v>
      </c>
      <c r="C6072" t="s">
        <v>347</v>
      </c>
      <c r="D6072" t="s">
        <v>347</v>
      </c>
      <c r="E6072" t="s">
        <v>279</v>
      </c>
      <c r="F6072" t="s">
        <v>280</v>
      </c>
      <c r="G6072" s="105">
        <v>8</v>
      </c>
      <c r="H6072" t="s">
        <v>354</v>
      </c>
      <c r="I6072" t="s">
        <v>430</v>
      </c>
      <c r="J6072" t="s">
        <v>502</v>
      </c>
      <c r="K6072" s="105">
        <v>2317</v>
      </c>
      <c r="L6072" s="106">
        <v>0.59394997358322144</v>
      </c>
      <c r="M6072" s="106">
        <v>0.59978997707366943</v>
      </c>
      <c r="N6072" s="105">
        <v>11564</v>
      </c>
      <c r="O6072" s="106">
        <v>0.50305002927780151</v>
      </c>
      <c r="P6072" s="106">
        <v>0.51064002513885498</v>
      </c>
      <c r="Q6072" s="105">
        <v>114008</v>
      </c>
      <c r="R6072" s="106">
        <v>0.5012199878692627</v>
      </c>
      <c r="S6072" s="107">
        <v>0.51424002647399902</v>
      </c>
    </row>
    <row r="6073" spans="1:19" x14ac:dyDescent="0.25">
      <c r="A6073" t="s">
        <v>331</v>
      </c>
      <c r="B6073" t="s">
        <v>347</v>
      </c>
      <c r="C6073" t="s">
        <v>347</v>
      </c>
      <c r="D6073" t="s">
        <v>347</v>
      </c>
      <c r="E6073" t="s">
        <v>279</v>
      </c>
      <c r="F6073" t="s">
        <v>280</v>
      </c>
      <c r="G6073" s="105">
        <v>8</v>
      </c>
      <c r="H6073" t="s">
        <v>354</v>
      </c>
      <c r="I6073" t="s">
        <v>430</v>
      </c>
      <c r="J6073" t="s">
        <v>86</v>
      </c>
      <c r="K6073" s="105">
        <v>38</v>
      </c>
      <c r="L6073" s="106">
        <v>9.7399996593594551E-3</v>
      </c>
      <c r="N6073" s="105">
        <v>342</v>
      </c>
      <c r="O6073" s="106">
        <v>1.487999968230724E-2</v>
      </c>
      <c r="Q6073" s="105">
        <v>5756</v>
      </c>
      <c r="R6073" s="106">
        <v>2.5310000404715541E-2</v>
      </c>
      <c r="S6073" s="107"/>
    </row>
    <row r="6074" spans="1:19" x14ac:dyDescent="0.25">
      <c r="A6074" t="s">
        <v>331</v>
      </c>
      <c r="B6074" t="s">
        <v>347</v>
      </c>
      <c r="C6074" t="s">
        <v>347</v>
      </c>
      <c r="D6074" t="s">
        <v>347</v>
      </c>
      <c r="E6074" t="s">
        <v>279</v>
      </c>
      <c r="F6074" t="s">
        <v>280</v>
      </c>
      <c r="G6074" s="105">
        <v>8</v>
      </c>
      <c r="H6074" t="s">
        <v>354</v>
      </c>
      <c r="I6074" t="s">
        <v>401</v>
      </c>
      <c r="J6074" t="s">
        <v>405</v>
      </c>
      <c r="K6074" s="105">
        <v>2702</v>
      </c>
      <c r="L6074" s="106">
        <v>0.69264000654220581</v>
      </c>
      <c r="M6074" s="106">
        <v>0.72732001543045044</v>
      </c>
      <c r="N6074" s="105">
        <v>17048</v>
      </c>
      <c r="O6074" s="106">
        <v>0.74159997701644897</v>
      </c>
      <c r="P6074" s="106">
        <v>0.76472002267837524</v>
      </c>
      <c r="Q6074" s="105">
        <v>171311</v>
      </c>
      <c r="R6074" s="106">
        <v>0.75314998626708984</v>
      </c>
      <c r="S6074" s="107">
        <v>0.77806001901626587</v>
      </c>
    </row>
    <row r="6075" spans="1:19" x14ac:dyDescent="0.25">
      <c r="A6075" t="s">
        <v>331</v>
      </c>
      <c r="B6075" t="s">
        <v>347</v>
      </c>
      <c r="C6075" t="s">
        <v>347</v>
      </c>
      <c r="D6075" t="s">
        <v>347</v>
      </c>
      <c r="E6075" t="s">
        <v>279</v>
      </c>
      <c r="F6075" t="s">
        <v>280</v>
      </c>
      <c r="G6075" s="105">
        <v>8</v>
      </c>
      <c r="H6075" t="s">
        <v>354</v>
      </c>
      <c r="I6075" t="s">
        <v>401</v>
      </c>
      <c r="J6075" t="s">
        <v>412</v>
      </c>
      <c r="K6075" s="105">
        <v>433</v>
      </c>
      <c r="L6075" s="106">
        <v>0.1110000014305115</v>
      </c>
      <c r="M6075" s="106">
        <v>0.1165499985218048</v>
      </c>
      <c r="N6075" s="105">
        <v>2343</v>
      </c>
      <c r="O6075" s="106">
        <v>0.1019200012087822</v>
      </c>
      <c r="P6075" s="106">
        <v>0.10509999841451639</v>
      </c>
      <c r="Q6075" s="105">
        <v>22313</v>
      </c>
      <c r="R6075" s="106">
        <v>9.8099999129772186E-2</v>
      </c>
      <c r="S6075" s="107">
        <v>0.10134000331163411</v>
      </c>
    </row>
    <row r="6076" spans="1:19" x14ac:dyDescent="0.25">
      <c r="A6076" t="s">
        <v>331</v>
      </c>
      <c r="B6076" t="s">
        <v>347</v>
      </c>
      <c r="C6076" t="s">
        <v>347</v>
      </c>
      <c r="D6076" t="s">
        <v>347</v>
      </c>
      <c r="E6076" t="s">
        <v>279</v>
      </c>
      <c r="F6076" t="s">
        <v>280</v>
      </c>
      <c r="G6076" s="105">
        <v>8</v>
      </c>
      <c r="H6076" t="s">
        <v>354</v>
      </c>
      <c r="I6076" t="s">
        <v>401</v>
      </c>
      <c r="J6076" t="s">
        <v>413</v>
      </c>
      <c r="K6076" s="105">
        <v>328</v>
      </c>
      <c r="L6076" s="106">
        <v>8.4080003201961517E-2</v>
      </c>
      <c r="M6076" s="106">
        <v>8.8289998471736908E-2</v>
      </c>
      <c r="N6076" s="105">
        <v>1725</v>
      </c>
      <c r="O6076" s="106">
        <v>7.5039997696876526E-2</v>
      </c>
      <c r="P6076" s="106">
        <v>7.7380001544952393E-2</v>
      </c>
      <c r="Q6076" s="105">
        <v>15680</v>
      </c>
      <c r="R6076" s="106">
        <v>6.8939998745918274E-2</v>
      </c>
      <c r="S6076" s="107">
        <v>7.1220003068447113E-2</v>
      </c>
    </row>
    <row r="6077" spans="1:19" x14ac:dyDescent="0.25">
      <c r="A6077" t="s">
        <v>331</v>
      </c>
      <c r="B6077" t="s">
        <v>347</v>
      </c>
      <c r="C6077" t="s">
        <v>347</v>
      </c>
      <c r="D6077" t="s">
        <v>347</v>
      </c>
      <c r="E6077" t="s">
        <v>279</v>
      </c>
      <c r="F6077" t="s">
        <v>280</v>
      </c>
      <c r="G6077" s="105">
        <v>8</v>
      </c>
      <c r="H6077" t="s">
        <v>354</v>
      </c>
      <c r="I6077" t="s">
        <v>401</v>
      </c>
      <c r="J6077" t="s">
        <v>441</v>
      </c>
      <c r="K6077" s="105">
        <v>186</v>
      </c>
      <c r="L6077" s="106">
        <v>4.7680001705884927E-2</v>
      </c>
      <c r="N6077" s="105">
        <v>695</v>
      </c>
      <c r="O6077" s="106">
        <v>3.0230000615119931E-2</v>
      </c>
      <c r="Q6077" s="105">
        <v>7283</v>
      </c>
      <c r="R6077" s="106">
        <v>3.2019998878240592E-2</v>
      </c>
      <c r="S6077" s="107"/>
    </row>
    <row r="6078" spans="1:19" x14ac:dyDescent="0.25">
      <c r="A6078" t="s">
        <v>331</v>
      </c>
      <c r="B6078" t="s">
        <v>347</v>
      </c>
      <c r="C6078" t="s">
        <v>347</v>
      </c>
      <c r="D6078" t="s">
        <v>347</v>
      </c>
      <c r="E6078" t="s">
        <v>279</v>
      </c>
      <c r="F6078" t="s">
        <v>280</v>
      </c>
      <c r="G6078">
        <v>8</v>
      </c>
      <c r="H6078" t="s">
        <v>354</v>
      </c>
      <c r="I6078" t="s">
        <v>401</v>
      </c>
      <c r="J6078" t="s">
        <v>414</v>
      </c>
      <c r="K6078">
        <v>252</v>
      </c>
      <c r="L6078" s="106">
        <v>6.4599998295307159E-2</v>
      </c>
      <c r="M6078" s="106">
        <v>6.7829996347427368E-2</v>
      </c>
      <c r="N6078">
        <v>1177</v>
      </c>
      <c r="O6078" s="106">
        <v>5.1199998706579208E-2</v>
      </c>
      <c r="P6078" s="106">
        <v>5.2799999713897712E-2</v>
      </c>
      <c r="Q6078">
        <v>10872</v>
      </c>
      <c r="R6078" s="106">
        <v>4.7800000756978989E-2</v>
      </c>
      <c r="S6078" s="106">
        <v>4.9380000680685043E-2</v>
      </c>
    </row>
    <row r="6079" spans="1:19" x14ac:dyDescent="0.25">
      <c r="A6079" t="s">
        <v>331</v>
      </c>
      <c r="B6079" t="s">
        <v>347</v>
      </c>
      <c r="C6079" t="s">
        <v>347</v>
      </c>
      <c r="D6079" t="s">
        <v>347</v>
      </c>
      <c r="E6079" t="s">
        <v>281</v>
      </c>
      <c r="F6079" t="s">
        <v>282</v>
      </c>
      <c r="G6079" s="105">
        <v>8</v>
      </c>
      <c r="H6079" t="s">
        <v>354</v>
      </c>
      <c r="I6079" t="s">
        <v>349</v>
      </c>
      <c r="J6079" t="s">
        <v>350</v>
      </c>
      <c r="K6079" s="105">
        <v>9</v>
      </c>
      <c r="L6079" s="106">
        <v>4.9100001342594624E-3</v>
      </c>
      <c r="N6079" s="105">
        <v>95</v>
      </c>
      <c r="O6079" s="106">
        <v>4.1299997828900814E-3</v>
      </c>
      <c r="Q6079" s="105">
        <v>1130</v>
      </c>
      <c r="R6079" s="106">
        <v>4.9700001254677773E-3</v>
      </c>
      <c r="S6079" s="107"/>
    </row>
    <row r="6080" spans="1:19" x14ac:dyDescent="0.25">
      <c r="A6080" t="s">
        <v>331</v>
      </c>
      <c r="B6080" t="s">
        <v>347</v>
      </c>
      <c r="C6080" t="s">
        <v>347</v>
      </c>
      <c r="D6080" t="s">
        <v>347</v>
      </c>
      <c r="E6080" t="s">
        <v>281</v>
      </c>
      <c r="F6080" t="s">
        <v>282</v>
      </c>
      <c r="G6080" s="105">
        <v>8</v>
      </c>
      <c r="H6080" t="s">
        <v>354</v>
      </c>
      <c r="I6080" t="s">
        <v>349</v>
      </c>
      <c r="J6080" t="s">
        <v>368</v>
      </c>
      <c r="K6080" s="105">
        <v>67</v>
      </c>
      <c r="L6080" s="106">
        <v>3.6570001393556588E-2</v>
      </c>
      <c r="N6080" s="105">
        <v>761</v>
      </c>
      <c r="O6080" s="106">
        <v>3.3100001513957977E-2</v>
      </c>
      <c r="Q6080" s="105">
        <v>8418</v>
      </c>
      <c r="R6080" s="106">
        <v>3.700999915599823E-2</v>
      </c>
      <c r="S6080" s="107"/>
    </row>
    <row r="6081" spans="1:19" x14ac:dyDescent="0.25">
      <c r="A6081" t="s">
        <v>331</v>
      </c>
      <c r="B6081" t="s">
        <v>347</v>
      </c>
      <c r="C6081" t="s">
        <v>347</v>
      </c>
      <c r="D6081" t="s">
        <v>347</v>
      </c>
      <c r="E6081" t="s">
        <v>281</v>
      </c>
      <c r="F6081" t="s">
        <v>282</v>
      </c>
      <c r="G6081" s="105">
        <v>8</v>
      </c>
      <c r="H6081" t="s">
        <v>354</v>
      </c>
      <c r="I6081" t="s">
        <v>349</v>
      </c>
      <c r="J6081" t="s">
        <v>369</v>
      </c>
      <c r="K6081" s="105">
        <v>226</v>
      </c>
      <c r="L6081" s="106">
        <v>0.1233600005507469</v>
      </c>
      <c r="N6081" s="105">
        <v>2601</v>
      </c>
      <c r="O6081" s="106">
        <v>0.1131500005722046</v>
      </c>
      <c r="Q6081" s="105">
        <v>27454</v>
      </c>
      <c r="R6081" s="106">
        <v>0.1207000017166138</v>
      </c>
      <c r="S6081" s="107"/>
    </row>
    <row r="6082" spans="1:19" x14ac:dyDescent="0.25">
      <c r="A6082" t="s">
        <v>331</v>
      </c>
      <c r="B6082" t="s">
        <v>347</v>
      </c>
      <c r="C6082" t="s">
        <v>347</v>
      </c>
      <c r="D6082" t="s">
        <v>347</v>
      </c>
      <c r="E6082" t="s">
        <v>281</v>
      </c>
      <c r="F6082" t="s">
        <v>282</v>
      </c>
      <c r="G6082" s="105">
        <v>8</v>
      </c>
      <c r="H6082" t="s">
        <v>354</v>
      </c>
      <c r="I6082" t="s">
        <v>349</v>
      </c>
      <c r="J6082" t="s">
        <v>370</v>
      </c>
      <c r="K6082" s="105">
        <v>472</v>
      </c>
      <c r="L6082" s="106">
        <v>0.25764000415802002</v>
      </c>
      <c r="N6082" s="105">
        <v>5591</v>
      </c>
      <c r="O6082" s="106">
        <v>0.2432100027799606</v>
      </c>
      <c r="Q6082" s="105">
        <v>55879</v>
      </c>
      <c r="R6082" s="106">
        <v>0.24567000567913061</v>
      </c>
      <c r="S6082" s="107"/>
    </row>
    <row r="6083" spans="1:19" x14ac:dyDescent="0.25">
      <c r="A6083" t="s">
        <v>331</v>
      </c>
      <c r="B6083" t="s">
        <v>347</v>
      </c>
      <c r="C6083" t="s">
        <v>347</v>
      </c>
      <c r="D6083" t="s">
        <v>347</v>
      </c>
      <c r="E6083" t="s">
        <v>281</v>
      </c>
      <c r="F6083" t="s">
        <v>282</v>
      </c>
      <c r="G6083" s="105">
        <v>8</v>
      </c>
      <c r="H6083" t="s">
        <v>354</v>
      </c>
      <c r="I6083" t="s">
        <v>349</v>
      </c>
      <c r="J6083" t="s">
        <v>371</v>
      </c>
      <c r="K6083" s="105">
        <v>476</v>
      </c>
      <c r="L6083" s="106">
        <v>0.25982999801635742</v>
      </c>
      <c r="N6083" s="105">
        <v>5978</v>
      </c>
      <c r="O6083" s="106">
        <v>0.26004999876022339</v>
      </c>
      <c r="Q6083" s="105">
        <v>57982</v>
      </c>
      <c r="R6083" s="106">
        <v>0.25490999221801758</v>
      </c>
      <c r="S6083" s="107"/>
    </row>
    <row r="6084" spans="1:19" x14ac:dyDescent="0.25">
      <c r="A6084" t="s">
        <v>331</v>
      </c>
      <c r="B6084" t="s">
        <v>347</v>
      </c>
      <c r="C6084" t="s">
        <v>347</v>
      </c>
      <c r="D6084" t="s">
        <v>347</v>
      </c>
      <c r="E6084" t="s">
        <v>281</v>
      </c>
      <c r="F6084" t="s">
        <v>282</v>
      </c>
      <c r="G6084" s="105">
        <v>8</v>
      </c>
      <c r="H6084" t="s">
        <v>354</v>
      </c>
      <c r="I6084" t="s">
        <v>349</v>
      </c>
      <c r="J6084" t="s">
        <v>372</v>
      </c>
      <c r="K6084" s="105">
        <v>359</v>
      </c>
      <c r="L6084" s="106">
        <v>0.19596000015735629</v>
      </c>
      <c r="N6084" s="105">
        <v>4640</v>
      </c>
      <c r="O6084" s="106">
        <v>0.20183999836444849</v>
      </c>
      <c r="Q6084" s="105">
        <v>44765</v>
      </c>
      <c r="R6084" s="106">
        <v>0.19679999351501459</v>
      </c>
      <c r="S6084" s="107"/>
    </row>
    <row r="6085" spans="1:19" x14ac:dyDescent="0.25">
      <c r="A6085" t="s">
        <v>331</v>
      </c>
      <c r="B6085" t="s">
        <v>347</v>
      </c>
      <c r="C6085" t="s">
        <v>347</v>
      </c>
      <c r="D6085" t="s">
        <v>347</v>
      </c>
      <c r="E6085" t="s">
        <v>281</v>
      </c>
      <c r="F6085" t="s">
        <v>282</v>
      </c>
      <c r="G6085">
        <v>8</v>
      </c>
      <c r="H6085" t="s">
        <v>354</v>
      </c>
      <c r="I6085" t="s">
        <v>349</v>
      </c>
      <c r="J6085" t="s">
        <v>373</v>
      </c>
      <c r="K6085">
        <v>223</v>
      </c>
      <c r="L6085" s="106">
        <v>0.12172000110149379</v>
      </c>
      <c r="N6085">
        <v>3322</v>
      </c>
      <c r="O6085" s="106">
        <v>0.1445100009441376</v>
      </c>
      <c r="Q6085">
        <v>31831</v>
      </c>
      <c r="R6085" s="106">
        <v>0.1399399936199188</v>
      </c>
    </row>
    <row r="6086" spans="1:19" x14ac:dyDescent="0.25">
      <c r="A6086" t="s">
        <v>331</v>
      </c>
      <c r="B6086" t="s">
        <v>347</v>
      </c>
      <c r="C6086" t="s">
        <v>347</v>
      </c>
      <c r="D6086" t="s">
        <v>347</v>
      </c>
      <c r="E6086" t="s">
        <v>281</v>
      </c>
      <c r="F6086" t="s">
        <v>282</v>
      </c>
      <c r="G6086" s="105">
        <v>8</v>
      </c>
      <c r="H6086" t="s">
        <v>354</v>
      </c>
      <c r="I6086" t="s">
        <v>438</v>
      </c>
      <c r="J6086" t="s">
        <v>48</v>
      </c>
      <c r="K6086" s="105">
        <v>1470</v>
      </c>
      <c r="L6086" s="106">
        <v>0.80239999294281006</v>
      </c>
      <c r="M6086" s="106">
        <v>0.82398998737335205</v>
      </c>
      <c r="N6086" s="105">
        <v>18649</v>
      </c>
      <c r="O6086" s="106">
        <v>0.81124997138977051</v>
      </c>
      <c r="P6086" s="106">
        <v>0.83653998374938965</v>
      </c>
      <c r="Q6086" s="105">
        <v>186401</v>
      </c>
      <c r="R6086" s="106">
        <v>0.81949001550674438</v>
      </c>
      <c r="S6086" s="107">
        <v>0.8465999960899353</v>
      </c>
    </row>
    <row r="6087" spans="1:19" x14ac:dyDescent="0.25">
      <c r="A6087" t="s">
        <v>331</v>
      </c>
      <c r="B6087" t="s">
        <v>347</v>
      </c>
      <c r="C6087" t="s">
        <v>347</v>
      </c>
      <c r="D6087" t="s">
        <v>347</v>
      </c>
      <c r="E6087" t="s">
        <v>281</v>
      </c>
      <c r="F6087" t="s">
        <v>282</v>
      </c>
      <c r="G6087">
        <v>8</v>
      </c>
      <c r="H6087" t="s">
        <v>354</v>
      </c>
      <c r="I6087" t="s">
        <v>438</v>
      </c>
      <c r="J6087" t="s">
        <v>42</v>
      </c>
      <c r="K6087">
        <v>193</v>
      </c>
      <c r="L6087" s="106">
        <v>0.1053500026464462</v>
      </c>
      <c r="M6087" s="106">
        <v>0.1081800013780594</v>
      </c>
      <c r="N6087">
        <v>2166</v>
      </c>
      <c r="O6087" s="106">
        <v>9.4219997525215149E-2</v>
      </c>
      <c r="P6087" s="106">
        <v>9.7159996628761292E-2</v>
      </c>
      <c r="Q6087">
        <v>20350</v>
      </c>
      <c r="R6087" s="106">
        <v>8.9469999074935913E-2</v>
      </c>
      <c r="S6087" s="106">
        <v>9.2430002987384796E-2</v>
      </c>
    </row>
    <row r="6088" spans="1:19" x14ac:dyDescent="0.25">
      <c r="A6088" t="s">
        <v>331</v>
      </c>
      <c r="B6088" t="s">
        <v>347</v>
      </c>
      <c r="C6088" t="s">
        <v>347</v>
      </c>
      <c r="D6088" t="s">
        <v>347</v>
      </c>
      <c r="E6088" t="s">
        <v>281</v>
      </c>
      <c r="F6088" t="s">
        <v>282</v>
      </c>
      <c r="G6088" s="105">
        <v>8</v>
      </c>
      <c r="H6088" t="s">
        <v>354</v>
      </c>
      <c r="I6088" t="s">
        <v>438</v>
      </c>
      <c r="J6088" t="s">
        <v>374</v>
      </c>
      <c r="K6088" s="105">
        <v>121</v>
      </c>
      <c r="L6088" s="106">
        <v>6.6050000488758087E-2</v>
      </c>
      <c r="M6088" s="106">
        <v>6.7829996347427368E-2</v>
      </c>
      <c r="N6088" s="105">
        <v>1478</v>
      </c>
      <c r="O6088" s="106">
        <v>6.429000198841095E-2</v>
      </c>
      <c r="P6088" s="106">
        <v>6.6299997270107269E-2</v>
      </c>
      <c r="Q6088" s="105">
        <v>13425</v>
      </c>
      <c r="R6088" s="106">
        <v>5.9020001441240311E-2</v>
      </c>
      <c r="S6088" s="107">
        <v>6.0970000922679901E-2</v>
      </c>
    </row>
    <row r="6089" spans="1:19" x14ac:dyDescent="0.25">
      <c r="A6089" t="s">
        <v>331</v>
      </c>
      <c r="B6089" t="s">
        <v>347</v>
      </c>
      <c r="C6089" t="s">
        <v>347</v>
      </c>
      <c r="D6089" t="s">
        <v>347</v>
      </c>
      <c r="E6089" t="s">
        <v>281</v>
      </c>
      <c r="F6089" t="s">
        <v>282</v>
      </c>
      <c r="G6089" s="105">
        <v>8</v>
      </c>
      <c r="H6089" t="s">
        <v>354</v>
      </c>
      <c r="I6089" t="s">
        <v>438</v>
      </c>
      <c r="J6089" t="s">
        <v>86</v>
      </c>
      <c r="K6089" s="105">
        <v>48</v>
      </c>
      <c r="L6089" s="106">
        <v>2.6200000196695331E-2</v>
      </c>
      <c r="N6089" s="105">
        <v>695</v>
      </c>
      <c r="O6089" s="106">
        <v>3.0230000615119931E-2</v>
      </c>
      <c r="Q6089" s="105">
        <v>7283</v>
      </c>
      <c r="R6089" s="106">
        <v>3.2019998878240592E-2</v>
      </c>
      <c r="S6089" s="107"/>
    </row>
    <row r="6090" spans="1:19" x14ac:dyDescent="0.25">
      <c r="A6090" t="s">
        <v>331</v>
      </c>
      <c r="B6090" t="s">
        <v>347</v>
      </c>
      <c r="C6090" t="s">
        <v>347</v>
      </c>
      <c r="D6090" t="s">
        <v>347</v>
      </c>
      <c r="E6090" t="s">
        <v>281</v>
      </c>
      <c r="F6090" t="s">
        <v>282</v>
      </c>
      <c r="G6090" s="105">
        <v>8</v>
      </c>
      <c r="H6090" t="s">
        <v>354</v>
      </c>
      <c r="I6090" t="s">
        <v>375</v>
      </c>
      <c r="J6090" t="s">
        <v>376</v>
      </c>
      <c r="K6090" s="105">
        <v>417</v>
      </c>
      <c r="L6090" s="106">
        <v>0.22762000560760501</v>
      </c>
      <c r="N6090" s="105">
        <v>4751</v>
      </c>
      <c r="O6090" s="106">
        <v>0.20667000114917761</v>
      </c>
      <c r="Q6090" s="105">
        <v>47189</v>
      </c>
      <c r="R6090" s="106">
        <v>0.20746000111103061</v>
      </c>
      <c r="S6090" s="107"/>
    </row>
    <row r="6091" spans="1:19" x14ac:dyDescent="0.25">
      <c r="A6091" t="s">
        <v>331</v>
      </c>
      <c r="B6091" t="s">
        <v>347</v>
      </c>
      <c r="C6091" t="s">
        <v>347</v>
      </c>
      <c r="D6091" t="s">
        <v>347</v>
      </c>
      <c r="E6091" t="s">
        <v>281</v>
      </c>
      <c r="F6091" t="s">
        <v>282</v>
      </c>
      <c r="G6091" s="105">
        <v>8</v>
      </c>
      <c r="H6091" t="s">
        <v>354</v>
      </c>
      <c r="I6091" t="s">
        <v>375</v>
      </c>
      <c r="J6091" t="s">
        <v>377</v>
      </c>
      <c r="K6091" s="105">
        <v>328</v>
      </c>
      <c r="L6091" s="106">
        <v>0.17903999984264371</v>
      </c>
      <c r="N6091" s="105">
        <v>4659</v>
      </c>
      <c r="O6091" s="106">
        <v>0.20266999304294589</v>
      </c>
      <c r="Q6091" s="105">
        <v>47420</v>
      </c>
      <c r="R6091" s="106">
        <v>0.20848000049591059</v>
      </c>
      <c r="S6091" s="107"/>
    </row>
    <row r="6092" spans="1:19" x14ac:dyDescent="0.25">
      <c r="A6092" t="s">
        <v>331</v>
      </c>
      <c r="B6092" t="s">
        <v>347</v>
      </c>
      <c r="C6092" t="s">
        <v>347</v>
      </c>
      <c r="D6092" t="s">
        <v>347</v>
      </c>
      <c r="E6092" t="s">
        <v>281</v>
      </c>
      <c r="F6092" t="s">
        <v>282</v>
      </c>
      <c r="G6092" s="105">
        <v>8</v>
      </c>
      <c r="H6092" t="s">
        <v>354</v>
      </c>
      <c r="I6092" t="s">
        <v>375</v>
      </c>
      <c r="J6092" t="s">
        <v>378</v>
      </c>
      <c r="K6092" s="105">
        <v>281</v>
      </c>
      <c r="L6092" s="106">
        <v>0.15338000655174261</v>
      </c>
      <c r="N6092" s="105">
        <v>3700</v>
      </c>
      <c r="O6092" s="106">
        <v>0.1609500050544739</v>
      </c>
      <c r="Q6092" s="105">
        <v>37332</v>
      </c>
      <c r="R6092" s="106">
        <v>0.1641300022602081</v>
      </c>
      <c r="S6092" s="107"/>
    </row>
    <row r="6093" spans="1:19" x14ac:dyDescent="0.25">
      <c r="A6093" t="s">
        <v>331</v>
      </c>
      <c r="B6093" t="s">
        <v>347</v>
      </c>
      <c r="C6093" t="s">
        <v>347</v>
      </c>
      <c r="D6093" t="s">
        <v>347</v>
      </c>
      <c r="E6093" t="s">
        <v>281</v>
      </c>
      <c r="F6093" t="s">
        <v>282</v>
      </c>
      <c r="G6093" s="105">
        <v>8</v>
      </c>
      <c r="H6093" t="s">
        <v>354</v>
      </c>
      <c r="I6093" t="s">
        <v>375</v>
      </c>
      <c r="J6093" t="s">
        <v>379</v>
      </c>
      <c r="K6093" s="105">
        <v>374</v>
      </c>
      <c r="L6093" s="106">
        <v>0.2041500061750412</v>
      </c>
      <c r="N6093" s="105">
        <v>4846</v>
      </c>
      <c r="O6093" s="106">
        <v>0.21081000566482541</v>
      </c>
      <c r="Q6093" s="105">
        <v>47525</v>
      </c>
      <c r="R6093" s="106">
        <v>0.20893999934196469</v>
      </c>
      <c r="S6093" s="107"/>
    </row>
    <row r="6094" spans="1:19" x14ac:dyDescent="0.25">
      <c r="A6094" t="s">
        <v>331</v>
      </c>
      <c r="B6094" t="s">
        <v>347</v>
      </c>
      <c r="C6094" t="s">
        <v>347</v>
      </c>
      <c r="D6094" t="s">
        <v>347</v>
      </c>
      <c r="E6094" t="s">
        <v>281</v>
      </c>
      <c r="F6094" t="s">
        <v>282</v>
      </c>
      <c r="G6094" s="105">
        <v>8</v>
      </c>
      <c r="H6094" t="s">
        <v>354</v>
      </c>
      <c r="I6094" t="s">
        <v>375</v>
      </c>
      <c r="J6094" t="s">
        <v>380</v>
      </c>
      <c r="K6094" s="105">
        <v>432</v>
      </c>
      <c r="L6094" s="106">
        <v>0.2358099967241287</v>
      </c>
      <c r="N6094" s="105">
        <v>5032</v>
      </c>
      <c r="O6094" s="106">
        <v>0.2188999950885773</v>
      </c>
      <c r="Q6094" s="105">
        <v>47993</v>
      </c>
      <c r="R6094" s="106">
        <v>0.210999995470047</v>
      </c>
      <c r="S6094" s="107"/>
    </row>
    <row r="6095" spans="1:19" x14ac:dyDescent="0.25">
      <c r="A6095" t="s">
        <v>331</v>
      </c>
      <c r="B6095" t="s">
        <v>347</v>
      </c>
      <c r="C6095" t="s">
        <v>347</v>
      </c>
      <c r="D6095" t="s">
        <v>347</v>
      </c>
      <c r="E6095" t="s">
        <v>281</v>
      </c>
      <c r="F6095" t="s">
        <v>282</v>
      </c>
      <c r="G6095" s="105">
        <v>8</v>
      </c>
      <c r="H6095" t="s">
        <v>354</v>
      </c>
      <c r="I6095" t="s">
        <v>381</v>
      </c>
      <c r="J6095" t="s">
        <v>382</v>
      </c>
      <c r="K6095" s="105">
        <v>46</v>
      </c>
      <c r="L6095" s="106">
        <v>2.511000074446201E-2</v>
      </c>
      <c r="M6095" s="106">
        <v>2.6200000196695331E-2</v>
      </c>
      <c r="N6095" s="105">
        <v>441</v>
      </c>
      <c r="O6095" s="106">
        <v>1.917999982833862E-2</v>
      </c>
      <c r="P6095" s="106">
        <v>2.5629999116063121E-2</v>
      </c>
      <c r="Q6095" s="105">
        <v>5423</v>
      </c>
      <c r="R6095" s="106">
        <v>2.384000085294247E-2</v>
      </c>
      <c r="S6095" s="107">
        <v>3.0780000612139698E-2</v>
      </c>
    </row>
    <row r="6096" spans="1:19" x14ac:dyDescent="0.25">
      <c r="A6096" t="s">
        <v>331</v>
      </c>
      <c r="B6096" t="s">
        <v>347</v>
      </c>
      <c r="C6096" t="s">
        <v>347</v>
      </c>
      <c r="D6096" t="s">
        <v>347</v>
      </c>
      <c r="E6096" t="s">
        <v>281</v>
      </c>
      <c r="F6096" t="s">
        <v>282</v>
      </c>
      <c r="G6096" s="105">
        <v>8</v>
      </c>
      <c r="H6096" t="s">
        <v>354</v>
      </c>
      <c r="I6096" t="s">
        <v>381</v>
      </c>
      <c r="J6096" t="s">
        <v>383</v>
      </c>
      <c r="K6096" s="105">
        <v>165</v>
      </c>
      <c r="L6096" s="106">
        <v>9.0070001780986786E-2</v>
      </c>
      <c r="M6096" s="106">
        <v>9.3960002064704895E-2</v>
      </c>
      <c r="N6096" s="105">
        <v>2772</v>
      </c>
      <c r="O6096" s="106">
        <v>0.1205800026655197</v>
      </c>
      <c r="P6096" s="106">
        <v>0.16110999882221219</v>
      </c>
      <c r="Q6096" s="105">
        <v>26007</v>
      </c>
      <c r="R6096" s="106">
        <v>0.11433999985456469</v>
      </c>
      <c r="S6096" s="107">
        <v>0.1476300060749054</v>
      </c>
    </row>
    <row r="6097" spans="1:19" x14ac:dyDescent="0.25">
      <c r="A6097" t="s">
        <v>331</v>
      </c>
      <c r="B6097" t="s">
        <v>347</v>
      </c>
      <c r="C6097" t="s">
        <v>347</v>
      </c>
      <c r="D6097" t="s">
        <v>347</v>
      </c>
      <c r="E6097" t="s">
        <v>281</v>
      </c>
      <c r="F6097" t="s">
        <v>282</v>
      </c>
      <c r="G6097">
        <v>8</v>
      </c>
      <c r="H6097" t="s">
        <v>354</v>
      </c>
      <c r="I6097" t="s">
        <v>381</v>
      </c>
      <c r="J6097" t="s">
        <v>384</v>
      </c>
      <c r="K6097">
        <v>1545</v>
      </c>
      <c r="L6097" s="106">
        <v>0.84333997964859009</v>
      </c>
      <c r="M6097" s="106">
        <v>0.87984001636505127</v>
      </c>
      <c r="N6097">
        <v>13993</v>
      </c>
      <c r="O6097" s="106">
        <v>0.60870999097824097</v>
      </c>
      <c r="P6097" s="106">
        <v>0.81326001882553101</v>
      </c>
      <c r="Q6097">
        <v>144739</v>
      </c>
      <c r="R6097" s="106">
        <v>0.6363300085067749</v>
      </c>
      <c r="S6097" s="106">
        <v>0.82159000635147095</v>
      </c>
    </row>
    <row r="6098" spans="1:19" x14ac:dyDescent="0.25">
      <c r="A6098" t="s">
        <v>331</v>
      </c>
      <c r="B6098" t="s">
        <v>347</v>
      </c>
      <c r="C6098" t="s">
        <v>347</v>
      </c>
      <c r="D6098" t="s">
        <v>347</v>
      </c>
      <c r="E6098" t="s">
        <v>281</v>
      </c>
      <c r="F6098" t="s">
        <v>282</v>
      </c>
      <c r="G6098" s="105">
        <v>8</v>
      </c>
      <c r="H6098" t="s">
        <v>354</v>
      </c>
      <c r="I6098" t="s">
        <v>381</v>
      </c>
      <c r="J6098" t="s">
        <v>385</v>
      </c>
      <c r="K6098" s="105">
        <v>76</v>
      </c>
      <c r="L6098" s="106">
        <v>4.148000106215477E-2</v>
      </c>
      <c r="N6098" s="105">
        <v>5782</v>
      </c>
      <c r="O6098" s="106">
        <v>0.25152000784873962</v>
      </c>
      <c r="Q6098" s="105">
        <v>51290</v>
      </c>
      <c r="R6098" s="106">
        <v>0.22549000382423401</v>
      </c>
      <c r="S6098" s="107"/>
    </row>
    <row r="6099" spans="1:19" x14ac:dyDescent="0.25">
      <c r="A6099" t="s">
        <v>331</v>
      </c>
      <c r="B6099" t="s">
        <v>347</v>
      </c>
      <c r="C6099" t="s">
        <v>347</v>
      </c>
      <c r="D6099" t="s">
        <v>347</v>
      </c>
      <c r="E6099" t="s">
        <v>281</v>
      </c>
      <c r="F6099" t="s">
        <v>282</v>
      </c>
      <c r="G6099" s="105">
        <v>8</v>
      </c>
      <c r="H6099" t="s">
        <v>354</v>
      </c>
      <c r="I6099" t="s">
        <v>386</v>
      </c>
      <c r="J6099" t="s">
        <v>387</v>
      </c>
      <c r="K6099" s="105">
        <v>172</v>
      </c>
      <c r="L6099" s="106">
        <v>9.3889996409416199E-2</v>
      </c>
      <c r="M6099" s="106">
        <v>9.5930002629756927E-2</v>
      </c>
      <c r="N6099" s="105">
        <v>1659</v>
      </c>
      <c r="O6099" s="106">
        <v>7.2169996798038483E-2</v>
      </c>
      <c r="P6099" s="106">
        <v>7.3499999940395355E-2</v>
      </c>
      <c r="Q6099" s="105">
        <v>12181</v>
      </c>
      <c r="R6099" s="106">
        <v>5.3550001233816147E-2</v>
      </c>
      <c r="S6099" s="107">
        <v>5.4999999701976783E-2</v>
      </c>
    </row>
    <row r="6100" spans="1:19" x14ac:dyDescent="0.25">
      <c r="A6100" t="s">
        <v>331</v>
      </c>
      <c r="B6100" t="s">
        <v>347</v>
      </c>
      <c r="C6100" t="s">
        <v>347</v>
      </c>
      <c r="D6100" t="s">
        <v>347</v>
      </c>
      <c r="E6100" t="s">
        <v>281</v>
      </c>
      <c r="F6100" t="s">
        <v>282</v>
      </c>
      <c r="G6100" s="105">
        <v>8</v>
      </c>
      <c r="H6100" t="s">
        <v>354</v>
      </c>
      <c r="I6100" t="s">
        <v>386</v>
      </c>
      <c r="J6100" t="s">
        <v>388</v>
      </c>
      <c r="K6100" s="105">
        <v>51</v>
      </c>
      <c r="L6100" s="106">
        <v>2.783999964594841E-2</v>
      </c>
      <c r="M6100" s="106">
        <v>2.844000048935413E-2</v>
      </c>
      <c r="N6100" s="105">
        <v>645</v>
      </c>
      <c r="O6100" s="106">
        <v>2.806000038981438E-2</v>
      </c>
      <c r="P6100" s="106">
        <v>2.8580000624060631E-2</v>
      </c>
      <c r="Q6100" s="105">
        <v>6321</v>
      </c>
      <c r="R6100" s="106">
        <v>2.77900006622076E-2</v>
      </c>
      <c r="S6100" s="107">
        <v>2.8540000319480899E-2</v>
      </c>
    </row>
    <row r="6101" spans="1:19" x14ac:dyDescent="0.25">
      <c r="A6101" t="s">
        <v>331</v>
      </c>
      <c r="B6101" t="s">
        <v>347</v>
      </c>
      <c r="C6101" t="s">
        <v>347</v>
      </c>
      <c r="D6101" t="s">
        <v>347</v>
      </c>
      <c r="E6101" t="s">
        <v>281</v>
      </c>
      <c r="F6101" t="s">
        <v>282</v>
      </c>
      <c r="G6101" s="105">
        <v>8</v>
      </c>
      <c r="H6101" t="s">
        <v>354</v>
      </c>
      <c r="I6101" t="s">
        <v>386</v>
      </c>
      <c r="J6101" t="s">
        <v>85</v>
      </c>
      <c r="K6101" s="105">
        <v>36</v>
      </c>
      <c r="L6101" s="106">
        <v>1.9649999216198921E-2</v>
      </c>
      <c r="M6101" s="106">
        <v>2.008000016212463E-2</v>
      </c>
      <c r="N6101" s="105">
        <v>464</v>
      </c>
      <c r="O6101" s="106">
        <v>2.01799999922514E-2</v>
      </c>
      <c r="P6101" s="106">
        <v>2.0560000091791149E-2</v>
      </c>
      <c r="Q6101" s="105">
        <v>4872</v>
      </c>
      <c r="R6101" s="106">
        <v>2.1420000120997429E-2</v>
      </c>
      <c r="S6101" s="107">
        <v>2.199999988079071E-2</v>
      </c>
    </row>
    <row r="6102" spans="1:19" x14ac:dyDescent="0.25">
      <c r="A6102" t="s">
        <v>331</v>
      </c>
      <c r="B6102" t="s">
        <v>347</v>
      </c>
      <c r="C6102" t="s">
        <v>347</v>
      </c>
      <c r="D6102" t="s">
        <v>347</v>
      </c>
      <c r="E6102" t="s">
        <v>281</v>
      </c>
      <c r="F6102" t="s">
        <v>282</v>
      </c>
      <c r="G6102" s="105">
        <v>8</v>
      </c>
      <c r="H6102" t="s">
        <v>354</v>
      </c>
      <c r="I6102" t="s">
        <v>386</v>
      </c>
      <c r="J6102" t="s">
        <v>389</v>
      </c>
      <c r="K6102" s="105">
        <v>47</v>
      </c>
      <c r="L6102" s="106">
        <v>2.5660000741481781E-2</v>
      </c>
      <c r="M6102" s="106">
        <v>2.6210000738501549E-2</v>
      </c>
      <c r="N6102" s="105">
        <v>230</v>
      </c>
      <c r="O6102" s="106">
        <v>1.00100003182888E-2</v>
      </c>
      <c r="P6102" s="106">
        <v>1.018999982625246E-2</v>
      </c>
      <c r="Q6102" s="105">
        <v>4049</v>
      </c>
      <c r="R6102" s="106">
        <v>1.779999956488609E-2</v>
      </c>
      <c r="S6102" s="107">
        <v>1.8279999494552609E-2</v>
      </c>
    </row>
    <row r="6103" spans="1:19" x14ac:dyDescent="0.25">
      <c r="A6103" t="s">
        <v>331</v>
      </c>
      <c r="B6103" t="s">
        <v>347</v>
      </c>
      <c r="C6103" t="s">
        <v>347</v>
      </c>
      <c r="D6103" t="s">
        <v>347</v>
      </c>
      <c r="E6103" t="s">
        <v>281</v>
      </c>
      <c r="F6103" t="s">
        <v>282</v>
      </c>
      <c r="G6103">
        <v>8</v>
      </c>
      <c r="H6103" t="s">
        <v>354</v>
      </c>
      <c r="I6103" t="s">
        <v>386</v>
      </c>
      <c r="J6103" t="s">
        <v>86</v>
      </c>
      <c r="K6103">
        <v>39</v>
      </c>
      <c r="L6103" s="106">
        <v>2.1290000528097149E-2</v>
      </c>
      <c r="N6103">
        <v>417</v>
      </c>
      <c r="O6103" s="106">
        <v>1.8139999359846119E-2</v>
      </c>
      <c r="Q6103">
        <v>5972</v>
      </c>
      <c r="R6103" s="106">
        <v>2.6259999722242359E-2</v>
      </c>
    </row>
    <row r="6104" spans="1:19" x14ac:dyDescent="0.25">
      <c r="A6104" t="s">
        <v>331</v>
      </c>
      <c r="B6104" t="s">
        <v>347</v>
      </c>
      <c r="C6104" t="s">
        <v>347</v>
      </c>
      <c r="D6104" t="s">
        <v>347</v>
      </c>
      <c r="E6104" t="s">
        <v>281</v>
      </c>
      <c r="F6104" t="s">
        <v>282</v>
      </c>
      <c r="G6104" s="105">
        <v>8</v>
      </c>
      <c r="H6104" t="s">
        <v>354</v>
      </c>
      <c r="I6104" t="s">
        <v>386</v>
      </c>
      <c r="J6104" t="s">
        <v>84</v>
      </c>
      <c r="K6104" s="105">
        <v>1487</v>
      </c>
      <c r="L6104" s="106">
        <v>0.81168001890182495</v>
      </c>
      <c r="M6104" s="106">
        <v>0.82933998107910156</v>
      </c>
      <c r="N6104" s="105">
        <v>19573</v>
      </c>
      <c r="O6104" s="106">
        <v>0.85144001245498657</v>
      </c>
      <c r="P6104" s="106">
        <v>0.86716997623443604</v>
      </c>
      <c r="Q6104" s="105">
        <v>194064</v>
      </c>
      <c r="R6104" s="106">
        <v>0.85317999124526978</v>
      </c>
      <c r="S6104" s="107">
        <v>0.87619000673294067</v>
      </c>
    </row>
    <row r="6105" spans="1:19" x14ac:dyDescent="0.25">
      <c r="A6105" t="s">
        <v>331</v>
      </c>
      <c r="B6105" t="s">
        <v>347</v>
      </c>
      <c r="C6105" t="s">
        <v>347</v>
      </c>
      <c r="D6105" t="s">
        <v>347</v>
      </c>
      <c r="E6105" t="s">
        <v>281</v>
      </c>
      <c r="F6105" t="s">
        <v>282</v>
      </c>
      <c r="G6105" s="105">
        <v>8</v>
      </c>
      <c r="H6105" t="s">
        <v>354</v>
      </c>
      <c r="I6105" t="s">
        <v>419</v>
      </c>
      <c r="J6105" t="s">
        <v>390</v>
      </c>
      <c r="K6105" s="105">
        <v>76</v>
      </c>
      <c r="L6105" s="106">
        <v>4.148000106215477E-2</v>
      </c>
      <c r="N6105" s="105">
        <v>5782</v>
      </c>
      <c r="O6105" s="106">
        <v>0.25152000784873962</v>
      </c>
      <c r="Q6105" s="105">
        <v>51290</v>
      </c>
      <c r="R6105" s="106">
        <v>0.22549000382423401</v>
      </c>
      <c r="S6105" s="107"/>
    </row>
    <row r="6106" spans="1:19" x14ac:dyDescent="0.25">
      <c r="A6106" t="s">
        <v>331</v>
      </c>
      <c r="B6106" t="s">
        <v>347</v>
      </c>
      <c r="C6106" t="s">
        <v>347</v>
      </c>
      <c r="D6106" t="s">
        <v>347</v>
      </c>
      <c r="E6106" t="s">
        <v>281</v>
      </c>
      <c r="F6106" t="s">
        <v>282</v>
      </c>
      <c r="G6106" s="105">
        <v>8</v>
      </c>
      <c r="H6106" t="s">
        <v>354</v>
      </c>
      <c r="I6106" t="s">
        <v>419</v>
      </c>
      <c r="J6106" t="s">
        <v>391</v>
      </c>
      <c r="K6106" s="105">
        <v>165</v>
      </c>
      <c r="L6106" s="106">
        <v>9.0070001780986786E-2</v>
      </c>
      <c r="M6106" s="106">
        <v>9.3960002064704895E-2</v>
      </c>
      <c r="N6106" s="105">
        <v>2772</v>
      </c>
      <c r="O6106" s="106">
        <v>0.1205800026655197</v>
      </c>
      <c r="P6106" s="106">
        <v>0.16110999882221219</v>
      </c>
      <c r="Q6106" s="105">
        <v>26007</v>
      </c>
      <c r="R6106" s="106">
        <v>0.11433999985456469</v>
      </c>
      <c r="S6106" s="107">
        <v>0.1476300060749054</v>
      </c>
    </row>
    <row r="6107" spans="1:19" x14ac:dyDescent="0.25">
      <c r="A6107" t="s">
        <v>331</v>
      </c>
      <c r="B6107" t="s">
        <v>347</v>
      </c>
      <c r="C6107" t="s">
        <v>347</v>
      </c>
      <c r="D6107" t="s">
        <v>347</v>
      </c>
      <c r="E6107" t="s">
        <v>281</v>
      </c>
      <c r="F6107" t="s">
        <v>282</v>
      </c>
      <c r="G6107">
        <v>8</v>
      </c>
      <c r="H6107" t="s">
        <v>354</v>
      </c>
      <c r="I6107" t="s">
        <v>419</v>
      </c>
      <c r="J6107" t="s">
        <v>392</v>
      </c>
      <c r="K6107">
        <v>594</v>
      </c>
      <c r="L6107" s="106">
        <v>0.32423999905586243</v>
      </c>
      <c r="M6107" s="106">
        <v>0.33827000856399542</v>
      </c>
      <c r="N6107">
        <v>6619</v>
      </c>
      <c r="O6107" s="106">
        <v>0.28793001174926758</v>
      </c>
      <c r="P6107" s="106">
        <v>0.38468998670577997</v>
      </c>
      <c r="Q6107">
        <v>69347</v>
      </c>
      <c r="R6107" s="106">
        <v>0.30487999320030212</v>
      </c>
      <c r="S6107" s="106">
        <v>0.39364001154899603</v>
      </c>
    </row>
    <row r="6108" spans="1:19" x14ac:dyDescent="0.25">
      <c r="A6108" t="s">
        <v>331</v>
      </c>
      <c r="B6108" t="s">
        <v>347</v>
      </c>
      <c r="C6108" t="s">
        <v>347</v>
      </c>
      <c r="D6108" t="s">
        <v>347</v>
      </c>
      <c r="E6108" t="s">
        <v>281</v>
      </c>
      <c r="F6108" t="s">
        <v>282</v>
      </c>
      <c r="G6108" s="105">
        <v>8</v>
      </c>
      <c r="H6108" t="s">
        <v>354</v>
      </c>
      <c r="I6108" t="s">
        <v>419</v>
      </c>
      <c r="J6108" t="s">
        <v>393</v>
      </c>
      <c r="K6108" s="105">
        <v>845</v>
      </c>
      <c r="L6108" s="106">
        <v>0.46123999357223511</v>
      </c>
      <c r="M6108" s="106">
        <v>0.48120999336242681</v>
      </c>
      <c r="N6108" s="105">
        <v>6459</v>
      </c>
      <c r="O6108" s="106">
        <v>0.2809700071811676</v>
      </c>
      <c r="P6108" s="106">
        <v>0.37538999319076538</v>
      </c>
      <c r="Q6108" s="105">
        <v>66079</v>
      </c>
      <c r="R6108" s="106">
        <v>0.29050999879837042</v>
      </c>
      <c r="S6108" s="107">
        <v>0.37509000301361078</v>
      </c>
    </row>
    <row r="6109" spans="1:19" x14ac:dyDescent="0.25">
      <c r="A6109" t="s">
        <v>331</v>
      </c>
      <c r="B6109" t="s">
        <v>347</v>
      </c>
      <c r="C6109" t="s">
        <v>347</v>
      </c>
      <c r="D6109" t="s">
        <v>347</v>
      </c>
      <c r="E6109" t="s">
        <v>281</v>
      </c>
      <c r="F6109" t="s">
        <v>282</v>
      </c>
      <c r="G6109" s="105">
        <v>8</v>
      </c>
      <c r="H6109" t="s">
        <v>354</v>
      </c>
      <c r="I6109" t="s">
        <v>419</v>
      </c>
      <c r="J6109" t="s">
        <v>394</v>
      </c>
      <c r="K6109" s="105">
        <v>152</v>
      </c>
      <c r="L6109" s="106">
        <v>8.2970000803470612E-2</v>
      </c>
      <c r="M6109" s="106">
        <v>8.6560003459453583E-2</v>
      </c>
      <c r="N6109" s="105">
        <v>1356</v>
      </c>
      <c r="O6109" s="106">
        <v>5.8990001678466797E-2</v>
      </c>
      <c r="P6109" s="106">
        <v>7.880999892950058E-2</v>
      </c>
      <c r="Q6109" s="105">
        <v>14736</v>
      </c>
      <c r="R6109" s="106">
        <v>6.4790003001689911E-2</v>
      </c>
      <c r="S6109" s="107">
        <v>8.3650000393390656E-2</v>
      </c>
    </row>
    <row r="6110" spans="1:19" x14ac:dyDescent="0.25">
      <c r="A6110" t="s">
        <v>331</v>
      </c>
      <c r="B6110" t="s">
        <v>347</v>
      </c>
      <c r="C6110" t="s">
        <v>347</v>
      </c>
      <c r="D6110" t="s">
        <v>347</v>
      </c>
      <c r="E6110" t="s">
        <v>281</v>
      </c>
      <c r="F6110" t="s">
        <v>282</v>
      </c>
      <c r="G6110">
        <v>8</v>
      </c>
      <c r="H6110" t="s">
        <v>354</v>
      </c>
      <c r="I6110" t="s">
        <v>439</v>
      </c>
      <c r="J6110" t="s">
        <v>440</v>
      </c>
      <c r="K6110">
        <v>76</v>
      </c>
      <c r="L6110" s="106">
        <v>4.148000106215477E-2</v>
      </c>
      <c r="N6110">
        <v>5782</v>
      </c>
      <c r="O6110" s="106">
        <v>0.25152000784873962</v>
      </c>
      <c r="Q6110">
        <v>51290</v>
      </c>
      <c r="R6110" s="106">
        <v>0.22549000382423401</v>
      </c>
    </row>
    <row r="6111" spans="1:19" x14ac:dyDescent="0.25">
      <c r="A6111" t="s">
        <v>331</v>
      </c>
      <c r="B6111" t="s">
        <v>347</v>
      </c>
      <c r="C6111" t="s">
        <v>347</v>
      </c>
      <c r="D6111" t="s">
        <v>347</v>
      </c>
      <c r="E6111" t="s">
        <v>281</v>
      </c>
      <c r="F6111" t="s">
        <v>282</v>
      </c>
      <c r="G6111" s="105">
        <v>8</v>
      </c>
      <c r="H6111" t="s">
        <v>354</v>
      </c>
      <c r="I6111" t="s">
        <v>439</v>
      </c>
      <c r="J6111" t="s">
        <v>442</v>
      </c>
      <c r="K6111" s="105">
        <v>1756</v>
      </c>
      <c r="L6111" s="106">
        <v>0.95851999521255493</v>
      </c>
      <c r="M6111" s="106">
        <v>1</v>
      </c>
      <c r="N6111" s="105">
        <v>17206</v>
      </c>
      <c r="O6111" s="106">
        <v>0.74848002195358276</v>
      </c>
      <c r="P6111" s="106">
        <v>1</v>
      </c>
      <c r="Q6111" s="105">
        <v>176169</v>
      </c>
      <c r="R6111" s="106">
        <v>0.77451002597808838</v>
      </c>
      <c r="S6111" s="107">
        <v>1</v>
      </c>
    </row>
    <row r="6112" spans="1:19" x14ac:dyDescent="0.25">
      <c r="A6112" t="s">
        <v>331</v>
      </c>
      <c r="B6112" t="s">
        <v>347</v>
      </c>
      <c r="C6112" t="s">
        <v>347</v>
      </c>
      <c r="D6112" t="s">
        <v>347</v>
      </c>
      <c r="E6112" t="s">
        <v>281</v>
      </c>
      <c r="F6112" t="s">
        <v>282</v>
      </c>
      <c r="G6112" s="105">
        <v>8</v>
      </c>
      <c r="H6112" t="s">
        <v>354</v>
      </c>
      <c r="I6112" t="s">
        <v>395</v>
      </c>
      <c r="J6112" t="s">
        <v>396</v>
      </c>
      <c r="K6112" s="105">
        <v>1818</v>
      </c>
      <c r="L6112" s="106">
        <v>0.99235999584197998</v>
      </c>
      <c r="N6112" s="105">
        <v>22803</v>
      </c>
      <c r="O6112" s="106">
        <v>0.99194997549057007</v>
      </c>
      <c r="Q6112" s="105">
        <v>225832</v>
      </c>
      <c r="R6112" s="106">
        <v>0.99285000562667847</v>
      </c>
      <c r="S6112" s="107"/>
    </row>
    <row r="6113" spans="1:19" x14ac:dyDescent="0.25">
      <c r="A6113" t="s">
        <v>331</v>
      </c>
      <c r="B6113" t="s">
        <v>347</v>
      </c>
      <c r="C6113" t="s">
        <v>347</v>
      </c>
      <c r="D6113" t="s">
        <v>347</v>
      </c>
      <c r="E6113" t="s">
        <v>281</v>
      </c>
      <c r="F6113" t="s">
        <v>282</v>
      </c>
      <c r="G6113" s="105">
        <v>8</v>
      </c>
      <c r="H6113" t="s">
        <v>354</v>
      </c>
      <c r="I6113" t="s">
        <v>395</v>
      </c>
      <c r="J6113" t="s">
        <v>397</v>
      </c>
      <c r="K6113" s="105">
        <v>14</v>
      </c>
      <c r="L6113" s="106">
        <v>7.6399999670684338E-3</v>
      </c>
      <c r="N6113" s="105">
        <v>185</v>
      </c>
      <c r="O6113" s="106">
        <v>8.0500002950429916E-3</v>
      </c>
      <c r="Q6113" s="105">
        <v>1627</v>
      </c>
      <c r="R6113" s="106">
        <v>7.1499999612569809E-3</v>
      </c>
      <c r="S6113" s="107"/>
    </row>
    <row r="6114" spans="1:19" x14ac:dyDescent="0.25">
      <c r="A6114" t="s">
        <v>331</v>
      </c>
      <c r="B6114" t="s">
        <v>347</v>
      </c>
      <c r="C6114" t="s">
        <v>347</v>
      </c>
      <c r="D6114" t="s">
        <v>347</v>
      </c>
      <c r="E6114" t="s">
        <v>281</v>
      </c>
      <c r="F6114" t="s">
        <v>282</v>
      </c>
      <c r="G6114" s="105">
        <v>8</v>
      </c>
      <c r="H6114" t="s">
        <v>354</v>
      </c>
      <c r="I6114" t="s">
        <v>398</v>
      </c>
      <c r="J6114" t="s">
        <v>399</v>
      </c>
      <c r="K6114" s="105">
        <v>274</v>
      </c>
      <c r="L6114" s="106">
        <v>0.14956000447273249</v>
      </c>
      <c r="N6114" s="105">
        <v>4954</v>
      </c>
      <c r="O6114" s="106">
        <v>0.21549999713897711</v>
      </c>
      <c r="Q6114" s="105">
        <v>32785</v>
      </c>
      <c r="R6114" s="106">
        <v>0.14414000511169431</v>
      </c>
      <c r="S6114" s="107"/>
    </row>
    <row r="6115" spans="1:19" x14ac:dyDescent="0.25">
      <c r="A6115" t="s">
        <v>331</v>
      </c>
      <c r="B6115" t="s">
        <v>347</v>
      </c>
      <c r="C6115" t="s">
        <v>347</v>
      </c>
      <c r="D6115" t="s">
        <v>347</v>
      </c>
      <c r="E6115" t="s">
        <v>281</v>
      </c>
      <c r="F6115" t="s">
        <v>282</v>
      </c>
      <c r="G6115" s="105">
        <v>8</v>
      </c>
      <c r="H6115" t="s">
        <v>354</v>
      </c>
      <c r="I6115" t="s">
        <v>398</v>
      </c>
      <c r="J6115" t="s">
        <v>41</v>
      </c>
      <c r="K6115" s="105">
        <v>336</v>
      </c>
      <c r="L6115" s="106">
        <v>0.18341000378131869</v>
      </c>
      <c r="N6115" s="105">
        <v>4173</v>
      </c>
      <c r="O6115" s="106">
        <v>0.1815299987792969</v>
      </c>
      <c r="Q6115" s="105">
        <v>40324</v>
      </c>
      <c r="R6115" s="106">
        <v>0.177279993891716</v>
      </c>
      <c r="S6115" s="107"/>
    </row>
    <row r="6116" spans="1:19" x14ac:dyDescent="0.25">
      <c r="A6116" t="s">
        <v>331</v>
      </c>
      <c r="B6116" t="s">
        <v>347</v>
      </c>
      <c r="C6116" t="s">
        <v>347</v>
      </c>
      <c r="D6116" t="s">
        <v>347</v>
      </c>
      <c r="E6116" t="s">
        <v>281</v>
      </c>
      <c r="F6116" t="s">
        <v>282</v>
      </c>
      <c r="G6116">
        <v>8</v>
      </c>
      <c r="H6116" t="s">
        <v>354</v>
      </c>
      <c r="I6116" t="s">
        <v>398</v>
      </c>
      <c r="J6116" t="s">
        <v>40</v>
      </c>
      <c r="K6116">
        <v>437</v>
      </c>
      <c r="L6116" s="106">
        <v>0.23853999376297</v>
      </c>
      <c r="N6116">
        <v>4925</v>
      </c>
      <c r="O6116" s="106">
        <v>0.2142399996519089</v>
      </c>
      <c r="Q6116">
        <v>47952</v>
      </c>
      <c r="R6116" s="106">
        <v>0.21082000434398651</v>
      </c>
    </row>
    <row r="6117" spans="1:19" x14ac:dyDescent="0.25">
      <c r="A6117" t="s">
        <v>331</v>
      </c>
      <c r="B6117" t="s">
        <v>347</v>
      </c>
      <c r="C6117" t="s">
        <v>347</v>
      </c>
      <c r="D6117" t="s">
        <v>347</v>
      </c>
      <c r="E6117" t="s">
        <v>281</v>
      </c>
      <c r="F6117" t="s">
        <v>282</v>
      </c>
      <c r="G6117">
        <v>8</v>
      </c>
      <c r="H6117" t="s">
        <v>354</v>
      </c>
      <c r="I6117" t="s">
        <v>398</v>
      </c>
      <c r="J6117" t="s">
        <v>39</v>
      </c>
      <c r="K6117">
        <v>414</v>
      </c>
      <c r="L6117" s="106">
        <v>0.2259799987077713</v>
      </c>
      <c r="N6117">
        <v>4864</v>
      </c>
      <c r="O6117" s="106">
        <v>0.2115900069475174</v>
      </c>
      <c r="Q6117">
        <v>51770</v>
      </c>
      <c r="R6117" s="106">
        <v>0.22759999334812159</v>
      </c>
    </row>
    <row r="6118" spans="1:19" x14ac:dyDescent="0.25">
      <c r="A6118" t="s">
        <v>331</v>
      </c>
      <c r="B6118" t="s">
        <v>347</v>
      </c>
      <c r="C6118" t="s">
        <v>347</v>
      </c>
      <c r="D6118" t="s">
        <v>347</v>
      </c>
      <c r="E6118" t="s">
        <v>281</v>
      </c>
      <c r="F6118" t="s">
        <v>282</v>
      </c>
      <c r="G6118" s="105">
        <v>8</v>
      </c>
      <c r="H6118" t="s">
        <v>354</v>
      </c>
      <c r="I6118" t="s">
        <v>398</v>
      </c>
      <c r="J6118" t="s">
        <v>400</v>
      </c>
      <c r="K6118" s="105">
        <v>371</v>
      </c>
      <c r="L6118" s="106">
        <v>0.20250999927520749</v>
      </c>
      <c r="N6118" s="105">
        <v>4072</v>
      </c>
      <c r="O6118" s="106">
        <v>0.1771399974822998</v>
      </c>
      <c r="Q6118" s="105">
        <v>54628</v>
      </c>
      <c r="R6118" s="106">
        <v>0.24017000198364261</v>
      </c>
      <c r="S6118" s="107"/>
    </row>
    <row r="6119" spans="1:19" x14ac:dyDescent="0.25">
      <c r="A6119" t="s">
        <v>331</v>
      </c>
      <c r="B6119" t="s">
        <v>347</v>
      </c>
      <c r="C6119" t="s">
        <v>347</v>
      </c>
      <c r="D6119" t="s">
        <v>347</v>
      </c>
      <c r="E6119" t="s">
        <v>281</v>
      </c>
      <c r="F6119" t="s">
        <v>282</v>
      </c>
      <c r="G6119" s="105">
        <v>8</v>
      </c>
      <c r="H6119" t="s">
        <v>354</v>
      </c>
      <c r="I6119" t="s">
        <v>422</v>
      </c>
      <c r="J6119" t="s">
        <v>429</v>
      </c>
      <c r="K6119" s="105">
        <v>107</v>
      </c>
      <c r="L6119" s="106">
        <v>5.8410000056028373E-2</v>
      </c>
      <c r="N6119" s="105">
        <v>6617</v>
      </c>
      <c r="O6119" s="106">
        <v>0.28784999251365662</v>
      </c>
      <c r="Q6119" s="105">
        <v>80101</v>
      </c>
      <c r="R6119" s="106">
        <v>0.3521600067615509</v>
      </c>
      <c r="S6119" s="107"/>
    </row>
    <row r="6120" spans="1:19" x14ac:dyDescent="0.25">
      <c r="A6120" t="s">
        <v>331</v>
      </c>
      <c r="B6120" t="s">
        <v>347</v>
      </c>
      <c r="C6120" t="s">
        <v>347</v>
      </c>
      <c r="D6120" t="s">
        <v>347</v>
      </c>
      <c r="E6120" t="s">
        <v>281</v>
      </c>
      <c r="F6120" t="s">
        <v>282</v>
      </c>
      <c r="G6120" s="105">
        <v>8</v>
      </c>
      <c r="H6120" t="s">
        <v>354</v>
      </c>
      <c r="I6120" t="s">
        <v>422</v>
      </c>
      <c r="J6120" t="s">
        <v>423</v>
      </c>
      <c r="K6120" s="105">
        <v>1355</v>
      </c>
      <c r="L6120" s="106">
        <v>0.73962998390197754</v>
      </c>
      <c r="M6120" s="106">
        <v>0.78551000356674194</v>
      </c>
      <c r="N6120" s="105">
        <v>13037</v>
      </c>
      <c r="O6120" s="106">
        <v>0.5671200156211853</v>
      </c>
      <c r="P6120" s="106">
        <v>0.79635000228881836</v>
      </c>
      <c r="Q6120" s="105">
        <v>119646</v>
      </c>
      <c r="R6120" s="106">
        <v>0.52600997686386108</v>
      </c>
      <c r="S6120" s="107">
        <v>0.81194001436233521</v>
      </c>
    </row>
    <row r="6121" spans="1:19" x14ac:dyDescent="0.25">
      <c r="A6121" t="s">
        <v>331</v>
      </c>
      <c r="B6121" t="s">
        <v>347</v>
      </c>
      <c r="C6121" t="s">
        <v>347</v>
      </c>
      <c r="D6121" t="s">
        <v>347</v>
      </c>
      <c r="E6121" t="s">
        <v>281</v>
      </c>
      <c r="F6121" t="s">
        <v>282</v>
      </c>
      <c r="G6121" s="105">
        <v>8</v>
      </c>
      <c r="H6121" t="s">
        <v>354</v>
      </c>
      <c r="I6121" t="s">
        <v>422</v>
      </c>
      <c r="J6121" t="s">
        <v>424</v>
      </c>
      <c r="K6121" s="105">
        <v>227</v>
      </c>
      <c r="L6121" s="106">
        <v>0.12391000241041179</v>
      </c>
      <c r="M6121" s="106">
        <v>0.13158999383449549</v>
      </c>
      <c r="N6121" s="105">
        <v>2019</v>
      </c>
      <c r="O6121" s="106">
        <v>8.7829999625682831E-2</v>
      </c>
      <c r="P6121" s="106">
        <v>0.12332999706268311</v>
      </c>
      <c r="Q6121" s="105">
        <v>17180</v>
      </c>
      <c r="R6121" s="106">
        <v>7.5530000030994415E-2</v>
      </c>
      <c r="S6121" s="107">
        <v>0.11659000068902969</v>
      </c>
    </row>
    <row r="6122" spans="1:19" x14ac:dyDescent="0.25">
      <c r="A6122" t="s">
        <v>331</v>
      </c>
      <c r="B6122" t="s">
        <v>347</v>
      </c>
      <c r="C6122" t="s">
        <v>347</v>
      </c>
      <c r="D6122" t="s">
        <v>347</v>
      </c>
      <c r="E6122" t="s">
        <v>281</v>
      </c>
      <c r="F6122" t="s">
        <v>282</v>
      </c>
      <c r="G6122" s="105">
        <v>8</v>
      </c>
      <c r="H6122" t="s">
        <v>354</v>
      </c>
      <c r="I6122" t="s">
        <v>422</v>
      </c>
      <c r="J6122" t="s">
        <v>425</v>
      </c>
      <c r="K6122" s="105">
        <v>80</v>
      </c>
      <c r="L6122" s="106">
        <v>4.3669998645782471E-2</v>
      </c>
      <c r="M6122" s="106">
        <v>4.6379998326301568E-2</v>
      </c>
      <c r="N6122" s="105">
        <v>771</v>
      </c>
      <c r="O6122" s="106">
        <v>3.3539999276399612E-2</v>
      </c>
      <c r="P6122" s="106">
        <v>4.7100000083446503E-2</v>
      </c>
      <c r="Q6122" s="105">
        <v>6082</v>
      </c>
      <c r="R6122" s="106">
        <v>2.6739999651908871E-2</v>
      </c>
      <c r="S6122" s="107">
        <v>4.1269998997449868E-2</v>
      </c>
    </row>
    <row r="6123" spans="1:19" x14ac:dyDescent="0.25">
      <c r="A6123" t="s">
        <v>331</v>
      </c>
      <c r="B6123" t="s">
        <v>347</v>
      </c>
      <c r="C6123" t="s">
        <v>347</v>
      </c>
      <c r="D6123" t="s">
        <v>347</v>
      </c>
      <c r="E6123" t="s">
        <v>281</v>
      </c>
      <c r="F6123" t="s">
        <v>282</v>
      </c>
      <c r="G6123" s="105">
        <v>8</v>
      </c>
      <c r="H6123" t="s">
        <v>354</v>
      </c>
      <c r="I6123" t="s">
        <v>422</v>
      </c>
      <c r="J6123" t="s">
        <v>426</v>
      </c>
      <c r="K6123" s="105">
        <v>51</v>
      </c>
      <c r="L6123" s="106">
        <v>2.783999964594841E-2</v>
      </c>
      <c r="M6123" s="106">
        <v>2.9570000246167179E-2</v>
      </c>
      <c r="N6123" s="105">
        <v>464</v>
      </c>
      <c r="O6123" s="106">
        <v>2.01799999922514E-2</v>
      </c>
      <c r="P6123" s="106">
        <v>2.8340000659227371E-2</v>
      </c>
      <c r="Q6123" s="105">
        <v>3672</v>
      </c>
      <c r="R6123" s="106">
        <v>1.6140000894665722E-2</v>
      </c>
      <c r="S6123" s="107">
        <v>2.491999976336956E-2</v>
      </c>
    </row>
    <row r="6124" spans="1:19" x14ac:dyDescent="0.25">
      <c r="A6124" t="s">
        <v>331</v>
      </c>
      <c r="B6124" t="s">
        <v>347</v>
      </c>
      <c r="C6124" t="s">
        <v>347</v>
      </c>
      <c r="D6124" t="s">
        <v>347</v>
      </c>
      <c r="E6124" t="s">
        <v>281</v>
      </c>
      <c r="F6124" t="s">
        <v>282</v>
      </c>
      <c r="G6124" s="105">
        <v>8</v>
      </c>
      <c r="H6124" t="s">
        <v>354</v>
      </c>
      <c r="I6124" t="s">
        <v>422</v>
      </c>
      <c r="J6124" t="s">
        <v>427</v>
      </c>
      <c r="K6124" s="105">
        <v>12</v>
      </c>
      <c r="L6124" s="106">
        <v>6.5500000491738319E-3</v>
      </c>
      <c r="M6124" s="106">
        <v>6.9599999114871034E-3</v>
      </c>
      <c r="N6124" s="105">
        <v>80</v>
      </c>
      <c r="O6124" s="106">
        <v>3.4799999557435508E-3</v>
      </c>
      <c r="P6124" s="106">
        <v>4.889999981969595E-3</v>
      </c>
      <c r="Q6124" s="105">
        <v>766</v>
      </c>
      <c r="R6124" s="106">
        <v>3.3700000494718552E-3</v>
      </c>
      <c r="S6124" s="107">
        <v>5.2000000141561031E-3</v>
      </c>
    </row>
    <row r="6125" spans="1:19" x14ac:dyDescent="0.25">
      <c r="A6125" t="s">
        <v>331</v>
      </c>
      <c r="B6125" t="s">
        <v>347</v>
      </c>
      <c r="C6125" t="s">
        <v>347</v>
      </c>
      <c r="D6125" t="s">
        <v>347</v>
      </c>
      <c r="E6125" t="s">
        <v>281</v>
      </c>
      <c r="F6125" t="s">
        <v>282</v>
      </c>
      <c r="G6125" s="105">
        <v>8</v>
      </c>
      <c r="H6125" t="s">
        <v>354</v>
      </c>
      <c r="I6125" t="s">
        <v>422</v>
      </c>
      <c r="J6125" t="s">
        <v>428</v>
      </c>
      <c r="K6125" s="105">
        <v>0</v>
      </c>
      <c r="L6125" s="106">
        <v>0</v>
      </c>
      <c r="M6125" s="106">
        <v>0</v>
      </c>
      <c r="N6125" s="105">
        <v>0</v>
      </c>
      <c r="O6125" s="106">
        <v>0</v>
      </c>
      <c r="P6125" s="106">
        <v>0</v>
      </c>
      <c r="Q6125" s="105">
        <v>12</v>
      </c>
      <c r="R6125" s="106">
        <v>4.9999998736893758E-5</v>
      </c>
      <c r="S6125" s="107">
        <v>7.9999997979030013E-5</v>
      </c>
    </row>
    <row r="6126" spans="1:19" x14ac:dyDescent="0.25">
      <c r="A6126" t="s">
        <v>331</v>
      </c>
      <c r="B6126" t="s">
        <v>347</v>
      </c>
      <c r="C6126" t="s">
        <v>347</v>
      </c>
      <c r="D6126" t="s">
        <v>347</v>
      </c>
      <c r="E6126" t="s">
        <v>281</v>
      </c>
      <c r="F6126" t="s">
        <v>282</v>
      </c>
      <c r="G6126" s="105">
        <v>8</v>
      </c>
      <c r="H6126" t="s">
        <v>354</v>
      </c>
      <c r="I6126" t="s">
        <v>430</v>
      </c>
      <c r="J6126" t="s">
        <v>434</v>
      </c>
      <c r="K6126" s="105">
        <v>40</v>
      </c>
      <c r="L6126" s="106">
        <v>2.1829999983310699E-2</v>
      </c>
      <c r="M6126" s="106">
        <v>2.1989999338984489E-2</v>
      </c>
      <c r="N6126" s="105">
        <v>521</v>
      </c>
      <c r="O6126" s="106">
        <v>2.2660000249743462E-2</v>
      </c>
      <c r="P6126" s="106">
        <v>2.3010000586509701E-2</v>
      </c>
      <c r="Q6126" s="105">
        <v>4987</v>
      </c>
      <c r="R6126" s="106">
        <v>2.1919999271631241E-2</v>
      </c>
      <c r="S6126" s="107">
        <v>2.2490000352263451E-2</v>
      </c>
    </row>
    <row r="6127" spans="1:19" x14ac:dyDescent="0.25">
      <c r="A6127" t="s">
        <v>331</v>
      </c>
      <c r="B6127" t="s">
        <v>347</v>
      </c>
      <c r="C6127" t="s">
        <v>347</v>
      </c>
      <c r="D6127" t="s">
        <v>347</v>
      </c>
      <c r="E6127" t="s">
        <v>281</v>
      </c>
      <c r="F6127" t="s">
        <v>282</v>
      </c>
      <c r="G6127" s="105">
        <v>8</v>
      </c>
      <c r="H6127" t="s">
        <v>354</v>
      </c>
      <c r="I6127" t="s">
        <v>430</v>
      </c>
      <c r="J6127" t="s">
        <v>432</v>
      </c>
      <c r="K6127" s="105">
        <v>125</v>
      </c>
      <c r="L6127" s="106">
        <v>6.8230003118515015E-2</v>
      </c>
      <c r="M6127" s="106">
        <v>6.8719998002052307E-2</v>
      </c>
      <c r="N6127" s="105">
        <v>1739</v>
      </c>
      <c r="O6127" s="106">
        <v>7.564999908208847E-2</v>
      </c>
      <c r="P6127" s="106">
        <v>7.6789997518062592E-2</v>
      </c>
      <c r="Q6127" s="105">
        <v>18498</v>
      </c>
      <c r="R6127" s="106">
        <v>8.1320002675056458E-2</v>
      </c>
      <c r="S6127" s="107">
        <v>8.343999832868576E-2</v>
      </c>
    </row>
    <row r="6128" spans="1:19" x14ac:dyDescent="0.25">
      <c r="A6128" t="s">
        <v>331</v>
      </c>
      <c r="B6128" t="s">
        <v>347</v>
      </c>
      <c r="C6128" t="s">
        <v>347</v>
      </c>
      <c r="D6128" t="s">
        <v>347</v>
      </c>
      <c r="E6128" t="s">
        <v>281</v>
      </c>
      <c r="F6128" t="s">
        <v>282</v>
      </c>
      <c r="G6128" s="105">
        <v>8</v>
      </c>
      <c r="H6128" t="s">
        <v>354</v>
      </c>
      <c r="I6128" t="s">
        <v>430</v>
      </c>
      <c r="J6128" t="s">
        <v>435</v>
      </c>
      <c r="K6128" s="105">
        <v>2</v>
      </c>
      <c r="L6128" s="106">
        <v>1.0900000343099241E-3</v>
      </c>
      <c r="M6128" s="106">
        <v>1.099999994039536E-3</v>
      </c>
      <c r="N6128" s="105">
        <v>7</v>
      </c>
      <c r="O6128" s="106">
        <v>3.0000001424923539E-4</v>
      </c>
      <c r="P6128" s="106">
        <v>3.1000000308267772E-4</v>
      </c>
      <c r="Q6128" s="105">
        <v>391</v>
      </c>
      <c r="R6128" s="106">
        <v>1.7199999419972301E-3</v>
      </c>
      <c r="S6128" s="107">
        <v>1.760000013746321E-3</v>
      </c>
    </row>
    <row r="6129" spans="1:19" x14ac:dyDescent="0.25">
      <c r="A6129" t="s">
        <v>331</v>
      </c>
      <c r="B6129" t="s">
        <v>347</v>
      </c>
      <c r="C6129" t="s">
        <v>347</v>
      </c>
      <c r="D6129" t="s">
        <v>347</v>
      </c>
      <c r="E6129" t="s">
        <v>281</v>
      </c>
      <c r="F6129" t="s">
        <v>282</v>
      </c>
      <c r="G6129" s="105">
        <v>8</v>
      </c>
      <c r="H6129" t="s">
        <v>354</v>
      </c>
      <c r="I6129" t="s">
        <v>430</v>
      </c>
      <c r="J6129" t="s">
        <v>436</v>
      </c>
      <c r="K6129" s="105">
        <v>130</v>
      </c>
      <c r="L6129" s="106">
        <v>7.0960000157356262E-2</v>
      </c>
      <c r="M6129" s="106">
        <v>7.1469999849796295E-2</v>
      </c>
      <c r="N6129" s="105">
        <v>1079</v>
      </c>
      <c r="O6129" s="106">
        <v>4.6939998865127557E-2</v>
      </c>
      <c r="P6129" s="106">
        <v>4.7649998217821121E-2</v>
      </c>
      <c r="Q6129" s="105">
        <v>6784</v>
      </c>
      <c r="R6129" s="106">
        <v>2.9829999431967739E-2</v>
      </c>
      <c r="S6129" s="107">
        <v>3.060000017285347E-2</v>
      </c>
    </row>
    <row r="6130" spans="1:19" x14ac:dyDescent="0.25">
      <c r="A6130" t="s">
        <v>331</v>
      </c>
      <c r="B6130" t="s">
        <v>347</v>
      </c>
      <c r="C6130" t="s">
        <v>347</v>
      </c>
      <c r="D6130" t="s">
        <v>347</v>
      </c>
      <c r="E6130" t="s">
        <v>281</v>
      </c>
      <c r="F6130" t="s">
        <v>282</v>
      </c>
      <c r="G6130">
        <v>8</v>
      </c>
      <c r="H6130" t="s">
        <v>354</v>
      </c>
      <c r="I6130" t="s">
        <v>430</v>
      </c>
      <c r="J6130" t="s">
        <v>431</v>
      </c>
      <c r="K6130">
        <v>634</v>
      </c>
      <c r="L6130" s="106">
        <v>0.34606999158859247</v>
      </c>
      <c r="M6130" s="106">
        <v>0.34854000806808472</v>
      </c>
      <c r="N6130">
        <v>7736</v>
      </c>
      <c r="O6130" s="106">
        <v>0.3365199863910675</v>
      </c>
      <c r="P6130" s="106">
        <v>0.34161001443862921</v>
      </c>
      <c r="Q6130">
        <v>77035</v>
      </c>
      <c r="R6130" s="106">
        <v>0.33867999911308289</v>
      </c>
      <c r="S6130" s="106">
        <v>0.3474699854850769</v>
      </c>
    </row>
    <row r="6131" spans="1:19" x14ac:dyDescent="0.25">
      <c r="A6131" t="s">
        <v>331</v>
      </c>
      <c r="B6131" t="s">
        <v>347</v>
      </c>
      <c r="C6131" t="s">
        <v>347</v>
      </c>
      <c r="D6131" t="s">
        <v>347</v>
      </c>
      <c r="E6131" t="s">
        <v>281</v>
      </c>
      <c r="F6131" t="s">
        <v>282</v>
      </c>
      <c r="G6131">
        <v>8</v>
      </c>
      <c r="H6131" t="s">
        <v>354</v>
      </c>
      <c r="I6131" t="s">
        <v>430</v>
      </c>
      <c r="J6131" t="s">
        <v>502</v>
      </c>
      <c r="K6131">
        <v>888</v>
      </c>
      <c r="L6131" s="106">
        <v>0.48471999168396002</v>
      </c>
      <c r="M6131" s="106">
        <v>0.488180011510849</v>
      </c>
      <c r="N6131">
        <v>11564</v>
      </c>
      <c r="O6131" s="106">
        <v>0.50305002927780151</v>
      </c>
      <c r="P6131" s="106">
        <v>0.51064002513885498</v>
      </c>
      <c r="Q6131">
        <v>114008</v>
      </c>
      <c r="R6131" s="106">
        <v>0.5012199878692627</v>
      </c>
      <c r="S6131" s="106">
        <v>0.51424002647399902</v>
      </c>
    </row>
    <row r="6132" spans="1:19" x14ac:dyDescent="0.25">
      <c r="A6132" t="s">
        <v>331</v>
      </c>
      <c r="B6132" t="s">
        <v>347</v>
      </c>
      <c r="C6132" t="s">
        <v>347</v>
      </c>
      <c r="D6132" t="s">
        <v>347</v>
      </c>
      <c r="E6132" t="s">
        <v>281</v>
      </c>
      <c r="F6132" t="s">
        <v>282</v>
      </c>
      <c r="G6132" s="105">
        <v>8</v>
      </c>
      <c r="H6132" t="s">
        <v>354</v>
      </c>
      <c r="I6132" t="s">
        <v>430</v>
      </c>
      <c r="J6132" t="s">
        <v>86</v>
      </c>
      <c r="K6132" s="105">
        <v>13</v>
      </c>
      <c r="L6132" s="106">
        <v>7.1000000461935997E-3</v>
      </c>
      <c r="N6132" s="105">
        <v>342</v>
      </c>
      <c r="O6132" s="106">
        <v>1.487999968230724E-2</v>
      </c>
      <c r="Q6132" s="105">
        <v>5756</v>
      </c>
      <c r="R6132" s="106">
        <v>2.5310000404715541E-2</v>
      </c>
      <c r="S6132" s="107"/>
    </row>
    <row r="6133" spans="1:19" x14ac:dyDescent="0.25">
      <c r="A6133" t="s">
        <v>331</v>
      </c>
      <c r="B6133" t="s">
        <v>347</v>
      </c>
      <c r="C6133" t="s">
        <v>347</v>
      </c>
      <c r="D6133" t="s">
        <v>347</v>
      </c>
      <c r="E6133" t="s">
        <v>281</v>
      </c>
      <c r="F6133" t="s">
        <v>282</v>
      </c>
      <c r="G6133" s="105">
        <v>8</v>
      </c>
      <c r="H6133" t="s">
        <v>354</v>
      </c>
      <c r="I6133" t="s">
        <v>401</v>
      </c>
      <c r="J6133" t="s">
        <v>405</v>
      </c>
      <c r="K6133" s="105">
        <v>1345</v>
      </c>
      <c r="L6133" s="106">
        <v>0.73417001962661743</v>
      </c>
      <c r="M6133" s="106">
        <v>0.75392001867294312</v>
      </c>
      <c r="N6133" s="105">
        <v>17048</v>
      </c>
      <c r="O6133" s="106">
        <v>0.74159997701644897</v>
      </c>
      <c r="P6133" s="106">
        <v>0.76472002267837524</v>
      </c>
      <c r="Q6133" s="105">
        <v>171311</v>
      </c>
      <c r="R6133" s="106">
        <v>0.75314998626708984</v>
      </c>
      <c r="S6133" s="107">
        <v>0.77806001901626587</v>
      </c>
    </row>
    <row r="6134" spans="1:19" x14ac:dyDescent="0.25">
      <c r="A6134" t="s">
        <v>331</v>
      </c>
      <c r="B6134" t="s">
        <v>347</v>
      </c>
      <c r="C6134" t="s">
        <v>347</v>
      </c>
      <c r="D6134" t="s">
        <v>347</v>
      </c>
      <c r="E6134" t="s">
        <v>281</v>
      </c>
      <c r="F6134" t="s">
        <v>282</v>
      </c>
      <c r="G6134" s="105">
        <v>8</v>
      </c>
      <c r="H6134" t="s">
        <v>354</v>
      </c>
      <c r="I6134" t="s">
        <v>401</v>
      </c>
      <c r="J6134" t="s">
        <v>412</v>
      </c>
      <c r="K6134" s="105">
        <v>236</v>
      </c>
      <c r="L6134" s="106">
        <v>0.12882000207901001</v>
      </c>
      <c r="M6134" s="106">
        <v>0.1322900056838989</v>
      </c>
      <c r="N6134" s="105">
        <v>2343</v>
      </c>
      <c r="O6134" s="106">
        <v>0.1019200012087822</v>
      </c>
      <c r="P6134" s="106">
        <v>0.10509999841451639</v>
      </c>
      <c r="Q6134" s="105">
        <v>22313</v>
      </c>
      <c r="R6134" s="106">
        <v>9.8099999129772186E-2</v>
      </c>
      <c r="S6134" s="107">
        <v>0.10134000331163411</v>
      </c>
    </row>
    <row r="6135" spans="1:19" x14ac:dyDescent="0.25">
      <c r="A6135" t="s">
        <v>331</v>
      </c>
      <c r="B6135" t="s">
        <v>347</v>
      </c>
      <c r="C6135" t="s">
        <v>347</v>
      </c>
      <c r="D6135" t="s">
        <v>347</v>
      </c>
      <c r="E6135" t="s">
        <v>281</v>
      </c>
      <c r="F6135" t="s">
        <v>282</v>
      </c>
      <c r="G6135">
        <v>8</v>
      </c>
      <c r="H6135" t="s">
        <v>354</v>
      </c>
      <c r="I6135" t="s">
        <v>401</v>
      </c>
      <c r="J6135" t="s">
        <v>413</v>
      </c>
      <c r="K6135">
        <v>136</v>
      </c>
      <c r="L6135" s="106">
        <v>7.4239999055862427E-2</v>
      </c>
      <c r="M6135" s="106">
        <v>7.6229996979236603E-2</v>
      </c>
      <c r="N6135">
        <v>1725</v>
      </c>
      <c r="O6135" s="106">
        <v>7.5039997696876526E-2</v>
      </c>
      <c r="P6135" s="106">
        <v>7.7380001544952393E-2</v>
      </c>
      <c r="Q6135">
        <v>15680</v>
      </c>
      <c r="R6135" s="106">
        <v>6.8939998745918274E-2</v>
      </c>
      <c r="S6135" s="106">
        <v>7.1220003068447113E-2</v>
      </c>
    </row>
    <row r="6136" spans="1:19" x14ac:dyDescent="0.25">
      <c r="A6136" t="s">
        <v>331</v>
      </c>
      <c r="B6136" t="s">
        <v>347</v>
      </c>
      <c r="C6136" t="s">
        <v>347</v>
      </c>
      <c r="D6136" t="s">
        <v>347</v>
      </c>
      <c r="E6136" t="s">
        <v>281</v>
      </c>
      <c r="F6136" t="s">
        <v>282</v>
      </c>
      <c r="G6136">
        <v>8</v>
      </c>
      <c r="H6136" t="s">
        <v>354</v>
      </c>
      <c r="I6136" t="s">
        <v>401</v>
      </c>
      <c r="J6136" t="s">
        <v>441</v>
      </c>
      <c r="K6136">
        <v>48</v>
      </c>
      <c r="L6136" s="106">
        <v>2.6200000196695331E-2</v>
      </c>
      <c r="N6136">
        <v>695</v>
      </c>
      <c r="O6136" s="106">
        <v>3.0230000615119931E-2</v>
      </c>
      <c r="Q6136">
        <v>7283</v>
      </c>
      <c r="R6136" s="106">
        <v>3.2019998878240592E-2</v>
      </c>
    </row>
    <row r="6137" spans="1:19" x14ac:dyDescent="0.25">
      <c r="A6137" t="s">
        <v>331</v>
      </c>
      <c r="B6137" t="s">
        <v>347</v>
      </c>
      <c r="C6137" t="s">
        <v>347</v>
      </c>
      <c r="D6137" t="s">
        <v>347</v>
      </c>
      <c r="E6137" t="s">
        <v>281</v>
      </c>
      <c r="F6137" t="s">
        <v>282</v>
      </c>
      <c r="G6137" s="105">
        <v>8</v>
      </c>
      <c r="H6137" t="s">
        <v>354</v>
      </c>
      <c r="I6137" t="s">
        <v>401</v>
      </c>
      <c r="J6137" t="s">
        <v>414</v>
      </c>
      <c r="K6137" s="105">
        <v>67</v>
      </c>
      <c r="L6137" s="106">
        <v>3.6570001393556588E-2</v>
      </c>
      <c r="M6137" s="106">
        <v>3.7560001015663147E-2</v>
      </c>
      <c r="N6137" s="105">
        <v>1177</v>
      </c>
      <c r="O6137" s="106">
        <v>5.1199998706579208E-2</v>
      </c>
      <c r="P6137" s="106">
        <v>5.2799999713897712E-2</v>
      </c>
      <c r="Q6137" s="105">
        <v>10872</v>
      </c>
      <c r="R6137" s="106">
        <v>4.7800000756978989E-2</v>
      </c>
      <c r="S6137" s="107">
        <v>4.9380000680685043E-2</v>
      </c>
    </row>
    <row r="6138" spans="1:19" x14ac:dyDescent="0.25">
      <c r="A6138" t="s">
        <v>331</v>
      </c>
      <c r="B6138" t="s">
        <v>347</v>
      </c>
      <c r="C6138" t="s">
        <v>347</v>
      </c>
      <c r="D6138" t="s">
        <v>347</v>
      </c>
      <c r="E6138" t="s">
        <v>291</v>
      </c>
      <c r="F6138" t="s">
        <v>346</v>
      </c>
      <c r="G6138" s="105">
        <v>8</v>
      </c>
      <c r="H6138" t="s">
        <v>354</v>
      </c>
      <c r="I6138" t="s">
        <v>349</v>
      </c>
      <c r="J6138" t="s">
        <v>350</v>
      </c>
      <c r="K6138" s="105">
        <v>10</v>
      </c>
      <c r="L6138" s="106">
        <v>3.620000090450048E-3</v>
      </c>
      <c r="N6138" s="105">
        <v>95</v>
      </c>
      <c r="O6138" s="106">
        <v>4.1299997828900814E-3</v>
      </c>
      <c r="Q6138" s="105">
        <v>1130</v>
      </c>
      <c r="R6138" s="106">
        <v>4.9700001254677773E-3</v>
      </c>
      <c r="S6138" s="107"/>
    </row>
    <row r="6139" spans="1:19" x14ac:dyDescent="0.25">
      <c r="A6139" t="s">
        <v>331</v>
      </c>
      <c r="B6139" t="s">
        <v>347</v>
      </c>
      <c r="C6139" t="s">
        <v>347</v>
      </c>
      <c r="D6139" t="s">
        <v>347</v>
      </c>
      <c r="E6139" t="s">
        <v>291</v>
      </c>
      <c r="F6139" t="s">
        <v>346</v>
      </c>
      <c r="G6139" s="105">
        <v>8</v>
      </c>
      <c r="H6139" t="s">
        <v>354</v>
      </c>
      <c r="I6139" t="s">
        <v>349</v>
      </c>
      <c r="J6139" t="s">
        <v>368</v>
      </c>
      <c r="K6139" s="105">
        <v>69</v>
      </c>
      <c r="L6139" s="106">
        <v>2.4979999288916591E-2</v>
      </c>
      <c r="N6139" s="105">
        <v>761</v>
      </c>
      <c r="O6139" s="106">
        <v>3.3100001513957977E-2</v>
      </c>
      <c r="Q6139" s="105">
        <v>8418</v>
      </c>
      <c r="R6139" s="106">
        <v>3.700999915599823E-2</v>
      </c>
      <c r="S6139" s="107"/>
    </row>
    <row r="6140" spans="1:19" x14ac:dyDescent="0.25">
      <c r="A6140" t="s">
        <v>331</v>
      </c>
      <c r="B6140" t="s">
        <v>347</v>
      </c>
      <c r="C6140" t="s">
        <v>347</v>
      </c>
      <c r="D6140" t="s">
        <v>347</v>
      </c>
      <c r="E6140" t="s">
        <v>291</v>
      </c>
      <c r="F6140" t="s">
        <v>346</v>
      </c>
      <c r="G6140" s="105">
        <v>8</v>
      </c>
      <c r="H6140" t="s">
        <v>354</v>
      </c>
      <c r="I6140" t="s">
        <v>349</v>
      </c>
      <c r="J6140" t="s">
        <v>369</v>
      </c>
      <c r="K6140" s="105">
        <v>284</v>
      </c>
      <c r="L6140" s="106">
        <v>0.10282000154256821</v>
      </c>
      <c r="N6140" s="105">
        <v>2601</v>
      </c>
      <c r="O6140" s="106">
        <v>0.1131500005722046</v>
      </c>
      <c r="Q6140" s="105">
        <v>27454</v>
      </c>
      <c r="R6140" s="106">
        <v>0.1207000017166138</v>
      </c>
      <c r="S6140" s="107"/>
    </row>
    <row r="6141" spans="1:19" x14ac:dyDescent="0.25">
      <c r="A6141" t="s">
        <v>331</v>
      </c>
      <c r="B6141" t="s">
        <v>347</v>
      </c>
      <c r="C6141" t="s">
        <v>347</v>
      </c>
      <c r="D6141" t="s">
        <v>347</v>
      </c>
      <c r="E6141" t="s">
        <v>291</v>
      </c>
      <c r="F6141" t="s">
        <v>346</v>
      </c>
      <c r="G6141">
        <v>8</v>
      </c>
      <c r="H6141" t="s">
        <v>354</v>
      </c>
      <c r="I6141" t="s">
        <v>349</v>
      </c>
      <c r="J6141" t="s">
        <v>370</v>
      </c>
      <c r="K6141">
        <v>690</v>
      </c>
      <c r="L6141" s="106">
        <v>0.24981999397277829</v>
      </c>
      <c r="N6141">
        <v>5591</v>
      </c>
      <c r="O6141" s="106">
        <v>0.2432100027799606</v>
      </c>
      <c r="Q6141">
        <v>55879</v>
      </c>
      <c r="R6141" s="106">
        <v>0.24567000567913061</v>
      </c>
    </row>
    <row r="6142" spans="1:19" x14ac:dyDescent="0.25">
      <c r="A6142" t="s">
        <v>331</v>
      </c>
      <c r="B6142" t="s">
        <v>347</v>
      </c>
      <c r="C6142" t="s">
        <v>347</v>
      </c>
      <c r="D6142" t="s">
        <v>347</v>
      </c>
      <c r="E6142" t="s">
        <v>291</v>
      </c>
      <c r="F6142" t="s">
        <v>346</v>
      </c>
      <c r="G6142" s="105">
        <v>8</v>
      </c>
      <c r="H6142" t="s">
        <v>354</v>
      </c>
      <c r="I6142" t="s">
        <v>349</v>
      </c>
      <c r="J6142" t="s">
        <v>371</v>
      </c>
      <c r="K6142" s="105">
        <v>700</v>
      </c>
      <c r="L6142" s="106">
        <v>0.25343999266624451</v>
      </c>
      <c r="N6142" s="105">
        <v>5978</v>
      </c>
      <c r="O6142" s="106">
        <v>0.26004999876022339</v>
      </c>
      <c r="Q6142" s="105">
        <v>57982</v>
      </c>
      <c r="R6142" s="106">
        <v>0.25490999221801758</v>
      </c>
      <c r="S6142" s="107"/>
    </row>
    <row r="6143" spans="1:19" x14ac:dyDescent="0.25">
      <c r="A6143" t="s">
        <v>331</v>
      </c>
      <c r="B6143" t="s">
        <v>347</v>
      </c>
      <c r="C6143" t="s">
        <v>347</v>
      </c>
      <c r="D6143" t="s">
        <v>347</v>
      </c>
      <c r="E6143" t="s">
        <v>291</v>
      </c>
      <c r="F6143" t="s">
        <v>346</v>
      </c>
      <c r="G6143">
        <v>8</v>
      </c>
      <c r="H6143" t="s">
        <v>354</v>
      </c>
      <c r="I6143" t="s">
        <v>349</v>
      </c>
      <c r="J6143" t="s">
        <v>372</v>
      </c>
      <c r="K6143">
        <v>579</v>
      </c>
      <c r="L6143" s="106">
        <v>0.20962999761104581</v>
      </c>
      <c r="N6143">
        <v>4640</v>
      </c>
      <c r="O6143" s="106">
        <v>0.20183999836444849</v>
      </c>
      <c r="Q6143">
        <v>44765</v>
      </c>
      <c r="R6143" s="106">
        <v>0.19679999351501459</v>
      </c>
    </row>
    <row r="6144" spans="1:19" x14ac:dyDescent="0.25">
      <c r="A6144" t="s">
        <v>331</v>
      </c>
      <c r="B6144" t="s">
        <v>347</v>
      </c>
      <c r="C6144" t="s">
        <v>347</v>
      </c>
      <c r="D6144" t="s">
        <v>347</v>
      </c>
      <c r="E6144" t="s">
        <v>291</v>
      </c>
      <c r="F6144" t="s">
        <v>346</v>
      </c>
      <c r="G6144" s="105">
        <v>8</v>
      </c>
      <c r="H6144" t="s">
        <v>354</v>
      </c>
      <c r="I6144" t="s">
        <v>349</v>
      </c>
      <c r="J6144" t="s">
        <v>373</v>
      </c>
      <c r="K6144" s="105">
        <v>430</v>
      </c>
      <c r="L6144" s="106">
        <v>0.15568000078201291</v>
      </c>
      <c r="N6144" s="105">
        <v>3322</v>
      </c>
      <c r="O6144" s="106">
        <v>0.1445100009441376</v>
      </c>
      <c r="Q6144" s="105">
        <v>31831</v>
      </c>
      <c r="R6144" s="106">
        <v>0.1399399936199188</v>
      </c>
      <c r="S6144" s="107"/>
    </row>
    <row r="6145" spans="1:19" x14ac:dyDescent="0.25">
      <c r="A6145" t="s">
        <v>331</v>
      </c>
      <c r="B6145" t="s">
        <v>347</v>
      </c>
      <c r="C6145" t="s">
        <v>347</v>
      </c>
      <c r="D6145" t="s">
        <v>347</v>
      </c>
      <c r="E6145" t="s">
        <v>291</v>
      </c>
      <c r="F6145" t="s">
        <v>346</v>
      </c>
      <c r="G6145">
        <v>8</v>
      </c>
      <c r="H6145" t="s">
        <v>354</v>
      </c>
      <c r="I6145" t="s">
        <v>438</v>
      </c>
      <c r="J6145" t="s">
        <v>48</v>
      </c>
      <c r="K6145">
        <v>2233</v>
      </c>
      <c r="L6145" s="106">
        <v>0.80847001075744629</v>
      </c>
      <c r="M6145" s="106">
        <v>0.82919001579284668</v>
      </c>
      <c r="N6145">
        <v>18649</v>
      </c>
      <c r="O6145" s="106">
        <v>0.81124997138977051</v>
      </c>
      <c r="P6145" s="106">
        <v>0.83653998374938965</v>
      </c>
      <c r="Q6145">
        <v>186401</v>
      </c>
      <c r="R6145" s="106">
        <v>0.81949001550674438</v>
      </c>
      <c r="S6145" s="106">
        <v>0.8465999960899353</v>
      </c>
    </row>
    <row r="6146" spans="1:19" x14ac:dyDescent="0.25">
      <c r="A6146" t="s">
        <v>331</v>
      </c>
      <c r="B6146" t="s">
        <v>347</v>
      </c>
      <c r="C6146" t="s">
        <v>347</v>
      </c>
      <c r="D6146" t="s">
        <v>347</v>
      </c>
      <c r="E6146" t="s">
        <v>291</v>
      </c>
      <c r="F6146" t="s">
        <v>346</v>
      </c>
      <c r="G6146" s="105">
        <v>8</v>
      </c>
      <c r="H6146" t="s">
        <v>354</v>
      </c>
      <c r="I6146" t="s">
        <v>438</v>
      </c>
      <c r="J6146" t="s">
        <v>42</v>
      </c>
      <c r="K6146" s="105">
        <v>274</v>
      </c>
      <c r="L6146" s="106">
        <v>9.920000284910202E-2</v>
      </c>
      <c r="M6146" s="106">
        <v>0.1017500013113022</v>
      </c>
      <c r="N6146" s="105">
        <v>2166</v>
      </c>
      <c r="O6146" s="106">
        <v>9.4219997525215149E-2</v>
      </c>
      <c r="P6146" s="106">
        <v>9.7159996628761292E-2</v>
      </c>
      <c r="Q6146" s="105">
        <v>20350</v>
      </c>
      <c r="R6146" s="106">
        <v>8.9469999074935913E-2</v>
      </c>
      <c r="S6146" s="107">
        <v>9.2430002987384796E-2</v>
      </c>
    </row>
    <row r="6147" spans="1:19" x14ac:dyDescent="0.25">
      <c r="A6147" t="s">
        <v>331</v>
      </c>
      <c r="B6147" t="s">
        <v>347</v>
      </c>
      <c r="C6147" t="s">
        <v>347</v>
      </c>
      <c r="D6147" t="s">
        <v>347</v>
      </c>
      <c r="E6147" t="s">
        <v>291</v>
      </c>
      <c r="F6147" t="s">
        <v>346</v>
      </c>
      <c r="G6147" s="105">
        <v>8</v>
      </c>
      <c r="H6147" t="s">
        <v>354</v>
      </c>
      <c r="I6147" t="s">
        <v>438</v>
      </c>
      <c r="J6147" t="s">
        <v>374</v>
      </c>
      <c r="K6147" s="105">
        <v>186</v>
      </c>
      <c r="L6147" s="106">
        <v>6.7340001463890076E-2</v>
      </c>
      <c r="M6147" s="106">
        <v>6.9069996476173401E-2</v>
      </c>
      <c r="N6147" s="105">
        <v>1478</v>
      </c>
      <c r="O6147" s="106">
        <v>6.429000198841095E-2</v>
      </c>
      <c r="P6147" s="106">
        <v>6.6299997270107269E-2</v>
      </c>
      <c r="Q6147" s="105">
        <v>13425</v>
      </c>
      <c r="R6147" s="106">
        <v>5.9020001441240311E-2</v>
      </c>
      <c r="S6147" s="107">
        <v>6.0970000922679901E-2</v>
      </c>
    </row>
    <row r="6148" spans="1:19" x14ac:dyDescent="0.25">
      <c r="A6148" t="s">
        <v>331</v>
      </c>
      <c r="B6148" t="s">
        <v>347</v>
      </c>
      <c r="C6148" t="s">
        <v>347</v>
      </c>
      <c r="D6148" t="s">
        <v>347</v>
      </c>
      <c r="E6148" t="s">
        <v>291</v>
      </c>
      <c r="F6148" t="s">
        <v>346</v>
      </c>
      <c r="G6148" s="105">
        <v>8</v>
      </c>
      <c r="H6148" t="s">
        <v>354</v>
      </c>
      <c r="I6148" t="s">
        <v>438</v>
      </c>
      <c r="J6148" t="s">
        <v>86</v>
      </c>
      <c r="K6148" s="105">
        <v>69</v>
      </c>
      <c r="L6148" s="106">
        <v>2.4979999288916591E-2</v>
      </c>
      <c r="N6148" s="105">
        <v>695</v>
      </c>
      <c r="O6148" s="106">
        <v>3.0230000615119931E-2</v>
      </c>
      <c r="Q6148" s="105">
        <v>7283</v>
      </c>
      <c r="R6148" s="106">
        <v>3.2019998878240592E-2</v>
      </c>
      <c r="S6148" s="107"/>
    </row>
    <row r="6149" spans="1:19" x14ac:dyDescent="0.25">
      <c r="A6149" t="s">
        <v>331</v>
      </c>
      <c r="B6149" t="s">
        <v>347</v>
      </c>
      <c r="C6149" t="s">
        <v>347</v>
      </c>
      <c r="D6149" t="s">
        <v>347</v>
      </c>
      <c r="E6149" t="s">
        <v>291</v>
      </c>
      <c r="F6149" t="s">
        <v>346</v>
      </c>
      <c r="G6149" s="105">
        <v>8</v>
      </c>
      <c r="H6149" t="s">
        <v>354</v>
      </c>
      <c r="I6149" t="s">
        <v>375</v>
      </c>
      <c r="J6149" t="s">
        <v>376</v>
      </c>
      <c r="K6149" s="105">
        <v>566</v>
      </c>
      <c r="L6149" s="106">
        <v>0.20491999387741089</v>
      </c>
      <c r="N6149" s="105">
        <v>4751</v>
      </c>
      <c r="O6149" s="106">
        <v>0.20667000114917761</v>
      </c>
      <c r="Q6149" s="105">
        <v>47189</v>
      </c>
      <c r="R6149" s="106">
        <v>0.20746000111103061</v>
      </c>
      <c r="S6149" s="107"/>
    </row>
    <row r="6150" spans="1:19" x14ac:dyDescent="0.25">
      <c r="A6150" t="s">
        <v>331</v>
      </c>
      <c r="B6150" t="s">
        <v>347</v>
      </c>
      <c r="C6150" t="s">
        <v>347</v>
      </c>
      <c r="D6150" t="s">
        <v>347</v>
      </c>
      <c r="E6150" t="s">
        <v>291</v>
      </c>
      <c r="F6150" t="s">
        <v>346</v>
      </c>
      <c r="G6150" s="105">
        <v>8</v>
      </c>
      <c r="H6150" t="s">
        <v>354</v>
      </c>
      <c r="I6150" t="s">
        <v>375</v>
      </c>
      <c r="J6150" t="s">
        <v>377</v>
      </c>
      <c r="K6150" s="105">
        <v>562</v>
      </c>
      <c r="L6150" s="106">
        <v>0.2034800052642822</v>
      </c>
      <c r="N6150" s="105">
        <v>4659</v>
      </c>
      <c r="O6150" s="106">
        <v>0.20266999304294589</v>
      </c>
      <c r="Q6150" s="105">
        <v>47420</v>
      </c>
      <c r="R6150" s="106">
        <v>0.20848000049591059</v>
      </c>
      <c r="S6150" s="107"/>
    </row>
    <row r="6151" spans="1:19" x14ac:dyDescent="0.25">
      <c r="A6151" t="s">
        <v>331</v>
      </c>
      <c r="B6151" t="s">
        <v>347</v>
      </c>
      <c r="C6151" t="s">
        <v>347</v>
      </c>
      <c r="D6151" t="s">
        <v>347</v>
      </c>
      <c r="E6151" t="s">
        <v>291</v>
      </c>
      <c r="F6151" t="s">
        <v>346</v>
      </c>
      <c r="G6151" s="105">
        <v>8</v>
      </c>
      <c r="H6151" t="s">
        <v>354</v>
      </c>
      <c r="I6151" t="s">
        <v>375</v>
      </c>
      <c r="J6151" t="s">
        <v>378</v>
      </c>
      <c r="K6151" s="105">
        <v>470</v>
      </c>
      <c r="L6151" s="106">
        <v>0.17016999423503881</v>
      </c>
      <c r="N6151" s="105">
        <v>3700</v>
      </c>
      <c r="O6151" s="106">
        <v>0.1609500050544739</v>
      </c>
      <c r="Q6151" s="105">
        <v>37332</v>
      </c>
      <c r="R6151" s="106">
        <v>0.1641300022602081</v>
      </c>
      <c r="S6151" s="107"/>
    </row>
    <row r="6152" spans="1:19" x14ac:dyDescent="0.25">
      <c r="A6152" t="s">
        <v>331</v>
      </c>
      <c r="B6152" t="s">
        <v>347</v>
      </c>
      <c r="C6152" t="s">
        <v>347</v>
      </c>
      <c r="D6152" t="s">
        <v>347</v>
      </c>
      <c r="E6152" t="s">
        <v>291</v>
      </c>
      <c r="F6152" t="s">
        <v>346</v>
      </c>
      <c r="G6152" s="105">
        <v>8</v>
      </c>
      <c r="H6152" t="s">
        <v>354</v>
      </c>
      <c r="I6152" t="s">
        <v>375</v>
      </c>
      <c r="J6152" t="s">
        <v>379</v>
      </c>
      <c r="K6152" s="105">
        <v>599</v>
      </c>
      <c r="L6152" s="106">
        <v>0.21686999499797821</v>
      </c>
      <c r="N6152" s="105">
        <v>4846</v>
      </c>
      <c r="O6152" s="106">
        <v>0.21081000566482541</v>
      </c>
      <c r="Q6152" s="105">
        <v>47525</v>
      </c>
      <c r="R6152" s="106">
        <v>0.20893999934196469</v>
      </c>
      <c r="S6152" s="107"/>
    </row>
    <row r="6153" spans="1:19" x14ac:dyDescent="0.25">
      <c r="A6153" t="s">
        <v>331</v>
      </c>
      <c r="B6153" t="s">
        <v>347</v>
      </c>
      <c r="C6153" t="s">
        <v>347</v>
      </c>
      <c r="D6153" t="s">
        <v>347</v>
      </c>
      <c r="E6153" t="s">
        <v>291</v>
      </c>
      <c r="F6153" t="s">
        <v>346</v>
      </c>
      <c r="G6153">
        <v>8</v>
      </c>
      <c r="H6153" t="s">
        <v>354</v>
      </c>
      <c r="I6153" t="s">
        <v>375</v>
      </c>
      <c r="J6153" t="s">
        <v>380</v>
      </c>
      <c r="K6153">
        <v>565</v>
      </c>
      <c r="L6153" s="106">
        <v>0.2045599967241287</v>
      </c>
      <c r="N6153">
        <v>5032</v>
      </c>
      <c r="O6153" s="106">
        <v>0.2188999950885773</v>
      </c>
      <c r="Q6153">
        <v>47993</v>
      </c>
      <c r="R6153" s="106">
        <v>0.210999995470047</v>
      </c>
    </row>
    <row r="6154" spans="1:19" x14ac:dyDescent="0.25">
      <c r="A6154" t="s">
        <v>331</v>
      </c>
      <c r="B6154" t="s">
        <v>347</v>
      </c>
      <c r="C6154" t="s">
        <v>347</v>
      </c>
      <c r="D6154" t="s">
        <v>347</v>
      </c>
      <c r="E6154" t="s">
        <v>291</v>
      </c>
      <c r="F6154" t="s">
        <v>346</v>
      </c>
      <c r="G6154">
        <v>8</v>
      </c>
      <c r="H6154" t="s">
        <v>354</v>
      </c>
      <c r="I6154" t="s">
        <v>381</v>
      </c>
      <c r="J6154" t="s">
        <v>382</v>
      </c>
      <c r="K6154">
        <v>48</v>
      </c>
      <c r="L6154" s="106">
        <v>1.7379999160766602E-2</v>
      </c>
      <c r="M6154" s="106">
        <v>2.0919999107718471E-2</v>
      </c>
      <c r="N6154">
        <v>441</v>
      </c>
      <c r="O6154" s="106">
        <v>1.917999982833862E-2</v>
      </c>
      <c r="P6154" s="106">
        <v>2.5629999116063121E-2</v>
      </c>
      <c r="Q6154">
        <v>5423</v>
      </c>
      <c r="R6154" s="106">
        <v>2.384000085294247E-2</v>
      </c>
      <c r="S6154" s="106">
        <v>3.0780000612139698E-2</v>
      </c>
    </row>
    <row r="6155" spans="1:19" x14ac:dyDescent="0.25">
      <c r="A6155" t="s">
        <v>331</v>
      </c>
      <c r="B6155" t="s">
        <v>347</v>
      </c>
      <c r="C6155" t="s">
        <v>347</v>
      </c>
      <c r="D6155" t="s">
        <v>347</v>
      </c>
      <c r="E6155" t="s">
        <v>291</v>
      </c>
      <c r="F6155" t="s">
        <v>346</v>
      </c>
      <c r="G6155" s="105">
        <v>8</v>
      </c>
      <c r="H6155" t="s">
        <v>354</v>
      </c>
      <c r="I6155" t="s">
        <v>381</v>
      </c>
      <c r="J6155" t="s">
        <v>383</v>
      </c>
      <c r="K6155" s="105">
        <v>477</v>
      </c>
      <c r="L6155" s="106">
        <v>0.1727000027894974</v>
      </c>
      <c r="M6155" s="106">
        <v>0.20783999562263489</v>
      </c>
      <c r="N6155" s="105">
        <v>2772</v>
      </c>
      <c r="O6155" s="106">
        <v>0.1205800026655197</v>
      </c>
      <c r="P6155" s="106">
        <v>0.16110999882221219</v>
      </c>
      <c r="Q6155" s="105">
        <v>26007</v>
      </c>
      <c r="R6155" s="106">
        <v>0.11433999985456469</v>
      </c>
      <c r="S6155" s="107">
        <v>0.1476300060749054</v>
      </c>
    </row>
    <row r="6156" spans="1:19" x14ac:dyDescent="0.25">
      <c r="A6156" t="s">
        <v>331</v>
      </c>
      <c r="B6156" t="s">
        <v>347</v>
      </c>
      <c r="C6156" t="s">
        <v>347</v>
      </c>
      <c r="D6156" t="s">
        <v>347</v>
      </c>
      <c r="E6156" t="s">
        <v>291</v>
      </c>
      <c r="F6156" t="s">
        <v>346</v>
      </c>
      <c r="G6156">
        <v>8</v>
      </c>
      <c r="H6156" t="s">
        <v>354</v>
      </c>
      <c r="I6156" t="s">
        <v>381</v>
      </c>
      <c r="J6156" t="s">
        <v>384</v>
      </c>
      <c r="K6156">
        <v>1770</v>
      </c>
      <c r="L6156" s="106">
        <v>0.64083999395370483</v>
      </c>
      <c r="M6156" s="106">
        <v>0.7712399959564209</v>
      </c>
      <c r="N6156">
        <v>13993</v>
      </c>
      <c r="O6156" s="106">
        <v>0.60870999097824097</v>
      </c>
      <c r="P6156" s="106">
        <v>0.81326001882553101</v>
      </c>
      <c r="Q6156">
        <v>144739</v>
      </c>
      <c r="R6156" s="106">
        <v>0.6363300085067749</v>
      </c>
      <c r="S6156" s="106">
        <v>0.82159000635147095</v>
      </c>
    </row>
    <row r="6157" spans="1:19" x14ac:dyDescent="0.25">
      <c r="A6157" t="s">
        <v>331</v>
      </c>
      <c r="B6157" t="s">
        <v>347</v>
      </c>
      <c r="C6157" t="s">
        <v>347</v>
      </c>
      <c r="D6157" t="s">
        <v>347</v>
      </c>
      <c r="E6157" t="s">
        <v>291</v>
      </c>
      <c r="F6157" t="s">
        <v>346</v>
      </c>
      <c r="G6157" s="105">
        <v>8</v>
      </c>
      <c r="H6157" t="s">
        <v>354</v>
      </c>
      <c r="I6157" t="s">
        <v>381</v>
      </c>
      <c r="J6157" t="s">
        <v>385</v>
      </c>
      <c r="K6157" s="105">
        <v>467</v>
      </c>
      <c r="L6157" s="106">
        <v>0.16908000409603119</v>
      </c>
      <c r="N6157" s="105">
        <v>5782</v>
      </c>
      <c r="O6157" s="106">
        <v>0.25152000784873962</v>
      </c>
      <c r="Q6157" s="105">
        <v>51290</v>
      </c>
      <c r="R6157" s="106">
        <v>0.22549000382423401</v>
      </c>
      <c r="S6157" s="107"/>
    </row>
    <row r="6158" spans="1:19" x14ac:dyDescent="0.25">
      <c r="A6158" t="s">
        <v>331</v>
      </c>
      <c r="B6158" t="s">
        <v>347</v>
      </c>
      <c r="C6158" t="s">
        <v>347</v>
      </c>
      <c r="D6158" t="s">
        <v>347</v>
      </c>
      <c r="E6158" t="s">
        <v>291</v>
      </c>
      <c r="F6158" t="s">
        <v>346</v>
      </c>
      <c r="G6158">
        <v>8</v>
      </c>
      <c r="H6158" t="s">
        <v>354</v>
      </c>
      <c r="I6158" t="s">
        <v>386</v>
      </c>
      <c r="J6158" t="s">
        <v>387</v>
      </c>
      <c r="K6158">
        <v>63</v>
      </c>
      <c r="L6158" s="106">
        <v>2.281000092625618E-2</v>
      </c>
      <c r="M6158" s="106">
        <v>2.3169999942183491E-2</v>
      </c>
      <c r="N6158">
        <v>1659</v>
      </c>
      <c r="O6158" s="106">
        <v>7.2169996798038483E-2</v>
      </c>
      <c r="P6158" s="106">
        <v>7.3499999940395355E-2</v>
      </c>
      <c r="Q6158">
        <v>12181</v>
      </c>
      <c r="R6158" s="106">
        <v>5.3550001233816147E-2</v>
      </c>
      <c r="S6158" s="106">
        <v>5.4999999701976783E-2</v>
      </c>
    </row>
    <row r="6159" spans="1:19" x14ac:dyDescent="0.25">
      <c r="A6159" t="s">
        <v>331</v>
      </c>
      <c r="B6159" t="s">
        <v>347</v>
      </c>
      <c r="C6159" t="s">
        <v>347</v>
      </c>
      <c r="D6159" t="s">
        <v>347</v>
      </c>
      <c r="E6159" t="s">
        <v>291</v>
      </c>
      <c r="F6159" t="s">
        <v>346</v>
      </c>
      <c r="G6159">
        <v>8</v>
      </c>
      <c r="H6159" t="s">
        <v>354</v>
      </c>
      <c r="I6159" t="s">
        <v>386</v>
      </c>
      <c r="J6159" t="s">
        <v>388</v>
      </c>
      <c r="K6159">
        <v>22</v>
      </c>
      <c r="L6159" s="106">
        <v>7.969999685883522E-3</v>
      </c>
      <c r="M6159" s="106">
        <v>8.0899996683001518E-3</v>
      </c>
      <c r="N6159">
        <v>645</v>
      </c>
      <c r="O6159" s="106">
        <v>2.806000038981438E-2</v>
      </c>
      <c r="P6159" s="106">
        <v>2.8580000624060631E-2</v>
      </c>
      <c r="Q6159">
        <v>6321</v>
      </c>
      <c r="R6159" s="106">
        <v>2.77900006622076E-2</v>
      </c>
      <c r="S6159" s="106">
        <v>2.8540000319480899E-2</v>
      </c>
    </row>
    <row r="6160" spans="1:19" x14ac:dyDescent="0.25">
      <c r="A6160" t="s">
        <v>331</v>
      </c>
      <c r="B6160" t="s">
        <v>347</v>
      </c>
      <c r="C6160" t="s">
        <v>347</v>
      </c>
      <c r="D6160" t="s">
        <v>347</v>
      </c>
      <c r="E6160" t="s">
        <v>291</v>
      </c>
      <c r="F6160" t="s">
        <v>346</v>
      </c>
      <c r="G6160" s="105">
        <v>8</v>
      </c>
      <c r="H6160" t="s">
        <v>354</v>
      </c>
      <c r="I6160" t="s">
        <v>386</v>
      </c>
      <c r="J6160" t="s">
        <v>85</v>
      </c>
      <c r="K6160" s="105">
        <v>32</v>
      </c>
      <c r="L6160" s="106">
        <v>1.159000024199486E-2</v>
      </c>
      <c r="M6160" s="106">
        <v>1.176999974995852E-2</v>
      </c>
      <c r="N6160" s="105">
        <v>464</v>
      </c>
      <c r="O6160" s="106">
        <v>2.01799999922514E-2</v>
      </c>
      <c r="P6160" s="106">
        <v>2.0560000091791149E-2</v>
      </c>
      <c r="Q6160" s="105">
        <v>4872</v>
      </c>
      <c r="R6160" s="106">
        <v>2.1420000120997429E-2</v>
      </c>
      <c r="S6160" s="107">
        <v>2.199999988079071E-2</v>
      </c>
    </row>
    <row r="6161" spans="1:19" x14ac:dyDescent="0.25">
      <c r="A6161" t="s">
        <v>331</v>
      </c>
      <c r="B6161" t="s">
        <v>347</v>
      </c>
      <c r="C6161" t="s">
        <v>347</v>
      </c>
      <c r="D6161" t="s">
        <v>347</v>
      </c>
      <c r="E6161" t="s">
        <v>291</v>
      </c>
      <c r="F6161" t="s">
        <v>346</v>
      </c>
      <c r="G6161" s="105">
        <v>8</v>
      </c>
      <c r="H6161" t="s">
        <v>354</v>
      </c>
      <c r="I6161" t="s">
        <v>386</v>
      </c>
      <c r="J6161" t="s">
        <v>389</v>
      </c>
      <c r="K6161" s="105">
        <v>13</v>
      </c>
      <c r="L6161" s="106">
        <v>4.7100000083446503E-3</v>
      </c>
      <c r="M6161" s="106">
        <v>4.7800000756978989E-3</v>
      </c>
      <c r="N6161" s="105">
        <v>230</v>
      </c>
      <c r="O6161" s="106">
        <v>1.00100003182888E-2</v>
      </c>
      <c r="P6161" s="106">
        <v>1.018999982625246E-2</v>
      </c>
      <c r="Q6161" s="105">
        <v>4049</v>
      </c>
      <c r="R6161" s="106">
        <v>1.779999956488609E-2</v>
      </c>
      <c r="S6161" s="107">
        <v>1.8279999494552609E-2</v>
      </c>
    </row>
    <row r="6162" spans="1:19" x14ac:dyDescent="0.25">
      <c r="A6162" t="s">
        <v>331</v>
      </c>
      <c r="B6162" t="s">
        <v>347</v>
      </c>
      <c r="C6162" t="s">
        <v>347</v>
      </c>
      <c r="D6162" t="s">
        <v>347</v>
      </c>
      <c r="E6162" t="s">
        <v>291</v>
      </c>
      <c r="F6162" t="s">
        <v>346</v>
      </c>
      <c r="G6162" s="105">
        <v>8</v>
      </c>
      <c r="H6162" t="s">
        <v>354</v>
      </c>
      <c r="I6162" t="s">
        <v>386</v>
      </c>
      <c r="J6162" t="s">
        <v>86</v>
      </c>
      <c r="K6162" s="105">
        <v>43</v>
      </c>
      <c r="L6162" s="106">
        <v>1.556999981403351E-2</v>
      </c>
      <c r="N6162" s="105">
        <v>417</v>
      </c>
      <c r="O6162" s="106">
        <v>1.8139999359846119E-2</v>
      </c>
      <c r="Q6162" s="105">
        <v>5972</v>
      </c>
      <c r="R6162" s="106">
        <v>2.6259999722242359E-2</v>
      </c>
      <c r="S6162" s="107"/>
    </row>
    <row r="6163" spans="1:19" x14ac:dyDescent="0.25">
      <c r="A6163" t="s">
        <v>331</v>
      </c>
      <c r="B6163" t="s">
        <v>347</v>
      </c>
      <c r="C6163" t="s">
        <v>347</v>
      </c>
      <c r="D6163" t="s">
        <v>347</v>
      </c>
      <c r="E6163" t="s">
        <v>291</v>
      </c>
      <c r="F6163" t="s">
        <v>346</v>
      </c>
      <c r="G6163" s="105">
        <v>8</v>
      </c>
      <c r="H6163" t="s">
        <v>354</v>
      </c>
      <c r="I6163" t="s">
        <v>386</v>
      </c>
      <c r="J6163" t="s">
        <v>84</v>
      </c>
      <c r="K6163" s="105">
        <v>2589</v>
      </c>
      <c r="L6163" s="106">
        <v>0.93735998868942261</v>
      </c>
      <c r="M6163" s="106">
        <v>0.95218998193740845</v>
      </c>
      <c r="N6163" s="105">
        <v>19573</v>
      </c>
      <c r="O6163" s="106">
        <v>0.85144001245498657</v>
      </c>
      <c r="P6163" s="106">
        <v>0.86716997623443604</v>
      </c>
      <c r="Q6163" s="105">
        <v>194064</v>
      </c>
      <c r="R6163" s="106">
        <v>0.85317999124526978</v>
      </c>
      <c r="S6163" s="107">
        <v>0.87619000673294067</v>
      </c>
    </row>
    <row r="6164" spans="1:19" x14ac:dyDescent="0.25">
      <c r="A6164" t="s">
        <v>331</v>
      </c>
      <c r="B6164" t="s">
        <v>347</v>
      </c>
      <c r="C6164" t="s">
        <v>347</v>
      </c>
      <c r="D6164" t="s">
        <v>347</v>
      </c>
      <c r="E6164" t="s">
        <v>291</v>
      </c>
      <c r="F6164" t="s">
        <v>346</v>
      </c>
      <c r="G6164" s="105">
        <v>8</v>
      </c>
      <c r="H6164" t="s">
        <v>354</v>
      </c>
      <c r="I6164" t="s">
        <v>419</v>
      </c>
      <c r="J6164" t="s">
        <v>390</v>
      </c>
      <c r="K6164" s="105">
        <v>467</v>
      </c>
      <c r="L6164" s="106">
        <v>0.16908000409603119</v>
      </c>
      <c r="N6164" s="105">
        <v>5782</v>
      </c>
      <c r="O6164" s="106">
        <v>0.25152000784873962</v>
      </c>
      <c r="Q6164" s="105">
        <v>51290</v>
      </c>
      <c r="R6164" s="106">
        <v>0.22549000382423401</v>
      </c>
      <c r="S6164" s="107"/>
    </row>
    <row r="6165" spans="1:19" x14ac:dyDescent="0.25">
      <c r="A6165" t="s">
        <v>331</v>
      </c>
      <c r="B6165" t="s">
        <v>347</v>
      </c>
      <c r="C6165" t="s">
        <v>347</v>
      </c>
      <c r="D6165" t="s">
        <v>347</v>
      </c>
      <c r="E6165" t="s">
        <v>291</v>
      </c>
      <c r="F6165" t="s">
        <v>346</v>
      </c>
      <c r="G6165" s="105">
        <v>8</v>
      </c>
      <c r="H6165" t="s">
        <v>354</v>
      </c>
      <c r="I6165" t="s">
        <v>419</v>
      </c>
      <c r="J6165" t="s">
        <v>391</v>
      </c>
      <c r="K6165" s="105">
        <v>477</v>
      </c>
      <c r="L6165" s="106">
        <v>0.1727000027894974</v>
      </c>
      <c r="M6165" s="106">
        <v>0.20783999562263489</v>
      </c>
      <c r="N6165" s="105">
        <v>2772</v>
      </c>
      <c r="O6165" s="106">
        <v>0.1205800026655197</v>
      </c>
      <c r="P6165" s="106">
        <v>0.16110999882221219</v>
      </c>
      <c r="Q6165" s="105">
        <v>26007</v>
      </c>
      <c r="R6165" s="106">
        <v>0.11433999985456469</v>
      </c>
      <c r="S6165" s="107">
        <v>0.1476300060749054</v>
      </c>
    </row>
    <row r="6166" spans="1:19" x14ac:dyDescent="0.25">
      <c r="A6166" t="s">
        <v>331</v>
      </c>
      <c r="B6166" t="s">
        <v>347</v>
      </c>
      <c r="C6166" t="s">
        <v>347</v>
      </c>
      <c r="D6166" t="s">
        <v>347</v>
      </c>
      <c r="E6166" t="s">
        <v>291</v>
      </c>
      <c r="F6166" t="s">
        <v>346</v>
      </c>
      <c r="G6166">
        <v>8</v>
      </c>
      <c r="H6166" t="s">
        <v>354</v>
      </c>
      <c r="I6166" t="s">
        <v>419</v>
      </c>
      <c r="J6166" t="s">
        <v>392</v>
      </c>
      <c r="K6166">
        <v>946</v>
      </c>
      <c r="L6166" s="106">
        <v>0.34251001477241522</v>
      </c>
      <c r="M6166" s="106">
        <v>0.41220000386238098</v>
      </c>
      <c r="N6166">
        <v>6619</v>
      </c>
      <c r="O6166" s="106">
        <v>0.28793001174926758</v>
      </c>
      <c r="P6166" s="106">
        <v>0.38468998670577997</v>
      </c>
      <c r="Q6166">
        <v>69347</v>
      </c>
      <c r="R6166" s="106">
        <v>0.30487999320030212</v>
      </c>
      <c r="S6166" s="106">
        <v>0.39364001154899603</v>
      </c>
    </row>
    <row r="6167" spans="1:19" x14ac:dyDescent="0.25">
      <c r="A6167" t="s">
        <v>331</v>
      </c>
      <c r="B6167" t="s">
        <v>347</v>
      </c>
      <c r="C6167" t="s">
        <v>347</v>
      </c>
      <c r="D6167" t="s">
        <v>347</v>
      </c>
      <c r="E6167" t="s">
        <v>291</v>
      </c>
      <c r="F6167" t="s">
        <v>346</v>
      </c>
      <c r="G6167" s="105">
        <v>8</v>
      </c>
      <c r="H6167" t="s">
        <v>354</v>
      </c>
      <c r="I6167" t="s">
        <v>419</v>
      </c>
      <c r="J6167" t="s">
        <v>393</v>
      </c>
      <c r="K6167" s="105">
        <v>718</v>
      </c>
      <c r="L6167" s="106">
        <v>0.25995999574661249</v>
      </c>
      <c r="M6167" s="106">
        <v>0.31284999847412109</v>
      </c>
      <c r="N6167" s="105">
        <v>6459</v>
      </c>
      <c r="O6167" s="106">
        <v>0.2809700071811676</v>
      </c>
      <c r="P6167" s="106">
        <v>0.37538999319076538</v>
      </c>
      <c r="Q6167" s="105">
        <v>66079</v>
      </c>
      <c r="R6167" s="106">
        <v>0.29050999879837042</v>
      </c>
      <c r="S6167" s="107">
        <v>0.37509000301361078</v>
      </c>
    </row>
    <row r="6168" spans="1:19" x14ac:dyDescent="0.25">
      <c r="A6168" t="s">
        <v>331</v>
      </c>
      <c r="B6168" t="s">
        <v>347</v>
      </c>
      <c r="C6168" t="s">
        <v>347</v>
      </c>
      <c r="D6168" t="s">
        <v>347</v>
      </c>
      <c r="E6168" t="s">
        <v>291</v>
      </c>
      <c r="F6168" t="s">
        <v>346</v>
      </c>
      <c r="G6168" s="105">
        <v>8</v>
      </c>
      <c r="H6168" t="s">
        <v>354</v>
      </c>
      <c r="I6168" t="s">
        <v>419</v>
      </c>
      <c r="J6168" t="s">
        <v>394</v>
      </c>
      <c r="K6168" s="105">
        <v>154</v>
      </c>
      <c r="L6168" s="106">
        <v>5.575999990105629E-2</v>
      </c>
      <c r="M6168" s="106">
        <v>6.7100003361701965E-2</v>
      </c>
      <c r="N6168" s="105">
        <v>1356</v>
      </c>
      <c r="O6168" s="106">
        <v>5.8990001678466797E-2</v>
      </c>
      <c r="P6168" s="106">
        <v>7.880999892950058E-2</v>
      </c>
      <c r="Q6168" s="105">
        <v>14736</v>
      </c>
      <c r="R6168" s="106">
        <v>6.4790003001689911E-2</v>
      </c>
      <c r="S6168" s="107">
        <v>8.3650000393390656E-2</v>
      </c>
    </row>
    <row r="6169" spans="1:19" x14ac:dyDescent="0.25">
      <c r="A6169" t="s">
        <v>331</v>
      </c>
      <c r="B6169" t="s">
        <v>347</v>
      </c>
      <c r="C6169" t="s">
        <v>347</v>
      </c>
      <c r="D6169" t="s">
        <v>347</v>
      </c>
      <c r="E6169" t="s">
        <v>291</v>
      </c>
      <c r="F6169" t="s">
        <v>346</v>
      </c>
      <c r="G6169" s="105">
        <v>8</v>
      </c>
      <c r="H6169" t="s">
        <v>354</v>
      </c>
      <c r="I6169" t="s">
        <v>439</v>
      </c>
      <c r="J6169" t="s">
        <v>440</v>
      </c>
      <c r="K6169" s="105">
        <v>467</v>
      </c>
      <c r="L6169" s="106">
        <v>0.16908000409603119</v>
      </c>
      <c r="N6169" s="105">
        <v>5782</v>
      </c>
      <c r="O6169" s="106">
        <v>0.25152000784873962</v>
      </c>
      <c r="Q6169" s="105">
        <v>51290</v>
      </c>
      <c r="R6169" s="106">
        <v>0.22549000382423401</v>
      </c>
      <c r="S6169" s="107"/>
    </row>
    <row r="6170" spans="1:19" x14ac:dyDescent="0.25">
      <c r="A6170" t="s">
        <v>331</v>
      </c>
      <c r="B6170" t="s">
        <v>347</v>
      </c>
      <c r="C6170" t="s">
        <v>347</v>
      </c>
      <c r="D6170" t="s">
        <v>347</v>
      </c>
      <c r="E6170" t="s">
        <v>291</v>
      </c>
      <c r="F6170" t="s">
        <v>346</v>
      </c>
      <c r="G6170" s="105">
        <v>8</v>
      </c>
      <c r="H6170" t="s">
        <v>354</v>
      </c>
      <c r="I6170" t="s">
        <v>439</v>
      </c>
      <c r="J6170" t="s">
        <v>442</v>
      </c>
      <c r="K6170" s="105">
        <v>2295</v>
      </c>
      <c r="L6170" s="106">
        <v>0.83091998100280762</v>
      </c>
      <c r="M6170" s="106">
        <v>1</v>
      </c>
      <c r="N6170" s="105">
        <v>17206</v>
      </c>
      <c r="O6170" s="106">
        <v>0.74848002195358276</v>
      </c>
      <c r="P6170" s="106">
        <v>1</v>
      </c>
      <c r="Q6170" s="105">
        <v>176169</v>
      </c>
      <c r="R6170" s="106">
        <v>0.77451002597808838</v>
      </c>
      <c r="S6170" s="107">
        <v>1</v>
      </c>
    </row>
    <row r="6171" spans="1:19" x14ac:dyDescent="0.25">
      <c r="A6171" t="s">
        <v>331</v>
      </c>
      <c r="B6171" t="s">
        <v>347</v>
      </c>
      <c r="C6171" t="s">
        <v>347</v>
      </c>
      <c r="D6171" t="s">
        <v>347</v>
      </c>
      <c r="E6171" t="s">
        <v>291</v>
      </c>
      <c r="F6171" t="s">
        <v>346</v>
      </c>
      <c r="G6171" s="105">
        <v>8</v>
      </c>
      <c r="H6171" t="s">
        <v>354</v>
      </c>
      <c r="I6171" t="s">
        <v>395</v>
      </c>
      <c r="J6171" t="s">
        <v>396</v>
      </c>
      <c r="K6171" s="105">
        <v>2740</v>
      </c>
      <c r="L6171" s="106">
        <v>0.99203002452850342</v>
      </c>
      <c r="N6171" s="105">
        <v>22803</v>
      </c>
      <c r="O6171" s="106">
        <v>0.99194997549057007</v>
      </c>
      <c r="Q6171" s="105">
        <v>225832</v>
      </c>
      <c r="R6171" s="106">
        <v>0.99285000562667847</v>
      </c>
      <c r="S6171" s="107"/>
    </row>
    <row r="6172" spans="1:19" x14ac:dyDescent="0.25">
      <c r="A6172" t="s">
        <v>331</v>
      </c>
      <c r="B6172" t="s">
        <v>347</v>
      </c>
      <c r="C6172" t="s">
        <v>347</v>
      </c>
      <c r="D6172" t="s">
        <v>347</v>
      </c>
      <c r="E6172" t="s">
        <v>291</v>
      </c>
      <c r="F6172" t="s">
        <v>346</v>
      </c>
      <c r="G6172">
        <v>8</v>
      </c>
      <c r="H6172" t="s">
        <v>354</v>
      </c>
      <c r="I6172" t="s">
        <v>395</v>
      </c>
      <c r="J6172" t="s">
        <v>397</v>
      </c>
      <c r="K6172">
        <v>22</v>
      </c>
      <c r="L6172" s="106">
        <v>7.969999685883522E-3</v>
      </c>
      <c r="N6172">
        <v>185</v>
      </c>
      <c r="O6172" s="106">
        <v>8.0500002950429916E-3</v>
      </c>
      <c r="Q6172">
        <v>1627</v>
      </c>
      <c r="R6172" s="106">
        <v>7.1499999612569809E-3</v>
      </c>
    </row>
    <row r="6173" spans="1:19" x14ac:dyDescent="0.25">
      <c r="A6173" t="s">
        <v>331</v>
      </c>
      <c r="B6173" t="s">
        <v>347</v>
      </c>
      <c r="C6173" t="s">
        <v>347</v>
      </c>
      <c r="D6173" t="s">
        <v>347</v>
      </c>
      <c r="E6173" t="s">
        <v>291</v>
      </c>
      <c r="F6173" t="s">
        <v>346</v>
      </c>
      <c r="G6173" s="105">
        <v>8</v>
      </c>
      <c r="H6173" t="s">
        <v>354</v>
      </c>
      <c r="I6173" t="s">
        <v>398</v>
      </c>
      <c r="J6173" t="s">
        <v>399</v>
      </c>
      <c r="K6173" s="105">
        <v>513</v>
      </c>
      <c r="L6173" s="106">
        <v>0.18572999536991119</v>
      </c>
      <c r="N6173" s="105">
        <v>4954</v>
      </c>
      <c r="O6173" s="106">
        <v>0.21549999713897711</v>
      </c>
      <c r="Q6173" s="105">
        <v>32785</v>
      </c>
      <c r="R6173" s="106">
        <v>0.14414000511169431</v>
      </c>
      <c r="S6173" s="107"/>
    </row>
    <row r="6174" spans="1:19" x14ac:dyDescent="0.25">
      <c r="A6174" t="s">
        <v>331</v>
      </c>
      <c r="B6174" t="s">
        <v>347</v>
      </c>
      <c r="C6174" t="s">
        <v>347</v>
      </c>
      <c r="D6174" t="s">
        <v>347</v>
      </c>
      <c r="E6174" t="s">
        <v>291</v>
      </c>
      <c r="F6174" t="s">
        <v>346</v>
      </c>
      <c r="G6174">
        <v>8</v>
      </c>
      <c r="H6174" t="s">
        <v>354</v>
      </c>
      <c r="I6174" t="s">
        <v>398</v>
      </c>
      <c r="J6174" t="s">
        <v>41</v>
      </c>
      <c r="K6174">
        <v>492</v>
      </c>
      <c r="L6174" s="106">
        <v>0.17813000082969671</v>
      </c>
      <c r="N6174">
        <v>4173</v>
      </c>
      <c r="O6174" s="106">
        <v>0.1815299987792969</v>
      </c>
      <c r="Q6174">
        <v>40324</v>
      </c>
      <c r="R6174" s="106">
        <v>0.177279993891716</v>
      </c>
    </row>
    <row r="6175" spans="1:19" x14ac:dyDescent="0.25">
      <c r="A6175" t="s">
        <v>331</v>
      </c>
      <c r="B6175" t="s">
        <v>347</v>
      </c>
      <c r="C6175" t="s">
        <v>347</v>
      </c>
      <c r="D6175" t="s">
        <v>347</v>
      </c>
      <c r="E6175" t="s">
        <v>291</v>
      </c>
      <c r="F6175" t="s">
        <v>346</v>
      </c>
      <c r="G6175" s="105">
        <v>8</v>
      </c>
      <c r="H6175" t="s">
        <v>354</v>
      </c>
      <c r="I6175" t="s">
        <v>398</v>
      </c>
      <c r="J6175" t="s">
        <v>40</v>
      </c>
      <c r="K6175" s="105">
        <v>526</v>
      </c>
      <c r="L6175" s="106">
        <v>0.19043999910354609</v>
      </c>
      <c r="N6175" s="105">
        <v>4925</v>
      </c>
      <c r="O6175" s="106">
        <v>0.2142399996519089</v>
      </c>
      <c r="Q6175" s="105">
        <v>47952</v>
      </c>
      <c r="R6175" s="106">
        <v>0.21082000434398651</v>
      </c>
      <c r="S6175" s="107"/>
    </row>
    <row r="6176" spans="1:19" x14ac:dyDescent="0.25">
      <c r="A6176" t="s">
        <v>331</v>
      </c>
      <c r="B6176" t="s">
        <v>347</v>
      </c>
      <c r="C6176" t="s">
        <v>347</v>
      </c>
      <c r="D6176" t="s">
        <v>347</v>
      </c>
      <c r="E6176" t="s">
        <v>291</v>
      </c>
      <c r="F6176" t="s">
        <v>346</v>
      </c>
      <c r="G6176">
        <v>8</v>
      </c>
      <c r="H6176" t="s">
        <v>354</v>
      </c>
      <c r="I6176" t="s">
        <v>398</v>
      </c>
      <c r="J6176" t="s">
        <v>39</v>
      </c>
      <c r="K6176">
        <v>629</v>
      </c>
      <c r="L6176" s="106">
        <v>0.22773000597953799</v>
      </c>
      <c r="N6176">
        <v>4864</v>
      </c>
      <c r="O6176" s="106">
        <v>0.2115900069475174</v>
      </c>
      <c r="Q6176">
        <v>51770</v>
      </c>
      <c r="R6176" s="106">
        <v>0.22759999334812159</v>
      </c>
    </row>
    <row r="6177" spans="1:19" x14ac:dyDescent="0.25">
      <c r="A6177" t="s">
        <v>331</v>
      </c>
      <c r="B6177" t="s">
        <v>347</v>
      </c>
      <c r="C6177" t="s">
        <v>347</v>
      </c>
      <c r="D6177" t="s">
        <v>347</v>
      </c>
      <c r="E6177" t="s">
        <v>291</v>
      </c>
      <c r="F6177" t="s">
        <v>346</v>
      </c>
      <c r="G6177">
        <v>8</v>
      </c>
      <c r="H6177" t="s">
        <v>354</v>
      </c>
      <c r="I6177" t="s">
        <v>398</v>
      </c>
      <c r="J6177" t="s">
        <v>400</v>
      </c>
      <c r="K6177">
        <v>602</v>
      </c>
      <c r="L6177" s="106">
        <v>0.217960000038147</v>
      </c>
      <c r="N6177">
        <v>4072</v>
      </c>
      <c r="O6177" s="106">
        <v>0.1771399974822998</v>
      </c>
      <c r="Q6177">
        <v>54628</v>
      </c>
      <c r="R6177" s="106">
        <v>0.24017000198364261</v>
      </c>
    </row>
    <row r="6178" spans="1:19" x14ac:dyDescent="0.25">
      <c r="A6178" t="s">
        <v>331</v>
      </c>
      <c r="B6178" t="s">
        <v>347</v>
      </c>
      <c r="C6178" t="s">
        <v>347</v>
      </c>
      <c r="D6178" t="s">
        <v>347</v>
      </c>
      <c r="E6178" t="s">
        <v>291</v>
      </c>
      <c r="F6178" t="s">
        <v>346</v>
      </c>
      <c r="G6178" s="105">
        <v>8</v>
      </c>
      <c r="H6178" t="s">
        <v>354</v>
      </c>
      <c r="I6178" t="s">
        <v>422</v>
      </c>
      <c r="J6178" t="s">
        <v>429</v>
      </c>
      <c r="K6178" s="105">
        <v>961</v>
      </c>
      <c r="L6178" s="106">
        <v>0.34793999791145319</v>
      </c>
      <c r="N6178" s="105">
        <v>6617</v>
      </c>
      <c r="O6178" s="106">
        <v>0.28784999251365662</v>
      </c>
      <c r="Q6178" s="105">
        <v>80101</v>
      </c>
      <c r="R6178" s="106">
        <v>0.3521600067615509</v>
      </c>
      <c r="S6178" s="107"/>
    </row>
    <row r="6179" spans="1:19" x14ac:dyDescent="0.25">
      <c r="A6179" t="s">
        <v>331</v>
      </c>
      <c r="B6179" t="s">
        <v>347</v>
      </c>
      <c r="C6179" t="s">
        <v>347</v>
      </c>
      <c r="D6179" t="s">
        <v>347</v>
      </c>
      <c r="E6179" t="s">
        <v>291</v>
      </c>
      <c r="F6179" t="s">
        <v>346</v>
      </c>
      <c r="G6179">
        <v>8</v>
      </c>
      <c r="H6179" t="s">
        <v>354</v>
      </c>
      <c r="I6179" t="s">
        <v>422</v>
      </c>
      <c r="J6179" t="s">
        <v>423</v>
      </c>
      <c r="K6179">
        <v>1421</v>
      </c>
      <c r="L6179" s="106">
        <v>0.51447999477386475</v>
      </c>
      <c r="M6179" s="106">
        <v>0.78900998830795288</v>
      </c>
      <c r="N6179">
        <v>13037</v>
      </c>
      <c r="O6179" s="106">
        <v>0.5671200156211853</v>
      </c>
      <c r="P6179" s="106">
        <v>0.79635000228881836</v>
      </c>
      <c r="Q6179">
        <v>119646</v>
      </c>
      <c r="R6179" s="106">
        <v>0.52600997686386108</v>
      </c>
      <c r="S6179" s="106">
        <v>0.81194001436233521</v>
      </c>
    </row>
    <row r="6180" spans="1:19" x14ac:dyDescent="0.25">
      <c r="A6180" t="s">
        <v>331</v>
      </c>
      <c r="B6180" t="s">
        <v>347</v>
      </c>
      <c r="C6180" t="s">
        <v>347</v>
      </c>
      <c r="D6180" t="s">
        <v>347</v>
      </c>
      <c r="E6180" t="s">
        <v>291</v>
      </c>
      <c r="F6180" t="s">
        <v>346</v>
      </c>
      <c r="G6180" s="105">
        <v>8</v>
      </c>
      <c r="H6180" t="s">
        <v>354</v>
      </c>
      <c r="I6180" t="s">
        <v>422</v>
      </c>
      <c r="J6180" t="s">
        <v>424</v>
      </c>
      <c r="K6180" s="105">
        <v>203</v>
      </c>
      <c r="L6180" s="106">
        <v>7.3499999940395355E-2</v>
      </c>
      <c r="M6180" s="106">
        <v>0.1127199977636337</v>
      </c>
      <c r="N6180" s="105">
        <v>2019</v>
      </c>
      <c r="O6180" s="106">
        <v>8.7829999625682831E-2</v>
      </c>
      <c r="P6180" s="106">
        <v>0.12332999706268311</v>
      </c>
      <c r="Q6180" s="105">
        <v>17180</v>
      </c>
      <c r="R6180" s="106">
        <v>7.5530000030994415E-2</v>
      </c>
      <c r="S6180" s="107">
        <v>0.11659000068902969</v>
      </c>
    </row>
    <row r="6181" spans="1:19" x14ac:dyDescent="0.25">
      <c r="A6181" t="s">
        <v>331</v>
      </c>
      <c r="B6181" t="s">
        <v>347</v>
      </c>
      <c r="C6181" t="s">
        <v>347</v>
      </c>
      <c r="D6181" t="s">
        <v>347</v>
      </c>
      <c r="E6181" t="s">
        <v>291</v>
      </c>
      <c r="F6181" t="s">
        <v>346</v>
      </c>
      <c r="G6181" s="105">
        <v>8</v>
      </c>
      <c r="H6181" t="s">
        <v>354</v>
      </c>
      <c r="I6181" t="s">
        <v>422</v>
      </c>
      <c r="J6181" t="s">
        <v>425</v>
      </c>
      <c r="K6181" s="105">
        <v>130</v>
      </c>
      <c r="L6181" s="106">
        <v>4.7070000320672989E-2</v>
      </c>
      <c r="M6181" s="106">
        <v>7.2180002927780151E-2</v>
      </c>
      <c r="N6181" s="105">
        <v>771</v>
      </c>
      <c r="O6181" s="106">
        <v>3.3539999276399612E-2</v>
      </c>
      <c r="P6181" s="106">
        <v>4.7100000083446503E-2</v>
      </c>
      <c r="Q6181" s="105">
        <v>6082</v>
      </c>
      <c r="R6181" s="106">
        <v>2.6739999651908871E-2</v>
      </c>
      <c r="S6181" s="107">
        <v>4.1269998997449868E-2</v>
      </c>
    </row>
    <row r="6182" spans="1:19" x14ac:dyDescent="0.25">
      <c r="A6182" t="s">
        <v>331</v>
      </c>
      <c r="B6182" t="s">
        <v>347</v>
      </c>
      <c r="C6182" t="s">
        <v>347</v>
      </c>
      <c r="D6182" t="s">
        <v>347</v>
      </c>
      <c r="E6182" t="s">
        <v>291</v>
      </c>
      <c r="F6182" t="s">
        <v>346</v>
      </c>
      <c r="G6182" s="105">
        <v>8</v>
      </c>
      <c r="H6182" t="s">
        <v>354</v>
      </c>
      <c r="I6182" t="s">
        <v>422</v>
      </c>
      <c r="J6182" t="s">
        <v>426</v>
      </c>
      <c r="K6182" s="105">
        <v>45</v>
      </c>
      <c r="L6182" s="106">
        <v>1.6289999708533291E-2</v>
      </c>
      <c r="M6182" s="106">
        <v>2.4989999830722809E-2</v>
      </c>
      <c r="N6182" s="105">
        <v>464</v>
      </c>
      <c r="O6182" s="106">
        <v>2.01799999922514E-2</v>
      </c>
      <c r="P6182" s="106">
        <v>2.8340000659227371E-2</v>
      </c>
      <c r="Q6182" s="105">
        <v>3672</v>
      </c>
      <c r="R6182" s="106">
        <v>1.6140000894665722E-2</v>
      </c>
      <c r="S6182" s="107">
        <v>2.491999976336956E-2</v>
      </c>
    </row>
    <row r="6183" spans="1:19" x14ac:dyDescent="0.25">
      <c r="A6183" t="s">
        <v>331</v>
      </c>
      <c r="B6183" t="s">
        <v>347</v>
      </c>
      <c r="C6183" t="s">
        <v>347</v>
      </c>
      <c r="D6183" t="s">
        <v>347</v>
      </c>
      <c r="E6183" t="s">
        <v>291</v>
      </c>
      <c r="F6183" t="s">
        <v>346</v>
      </c>
      <c r="G6183">
        <v>8</v>
      </c>
      <c r="H6183" t="s">
        <v>354</v>
      </c>
      <c r="I6183" t="s">
        <v>422</v>
      </c>
      <c r="J6183" t="s">
        <v>427</v>
      </c>
      <c r="K6183">
        <v>2</v>
      </c>
      <c r="L6183" s="106">
        <v>7.2000001091510057E-4</v>
      </c>
      <c r="M6183" s="106">
        <v>1.109999953769147E-3</v>
      </c>
      <c r="N6183">
        <v>80</v>
      </c>
      <c r="O6183" s="106">
        <v>3.4799999557435508E-3</v>
      </c>
      <c r="P6183" s="106">
        <v>4.889999981969595E-3</v>
      </c>
      <c r="Q6183">
        <v>766</v>
      </c>
      <c r="R6183" s="106">
        <v>3.3700000494718552E-3</v>
      </c>
      <c r="S6183" s="106">
        <v>5.2000000141561031E-3</v>
      </c>
    </row>
    <row r="6184" spans="1:19" x14ac:dyDescent="0.25">
      <c r="A6184" t="s">
        <v>331</v>
      </c>
      <c r="B6184" t="s">
        <v>347</v>
      </c>
      <c r="C6184" t="s">
        <v>347</v>
      </c>
      <c r="D6184" t="s">
        <v>347</v>
      </c>
      <c r="E6184" t="s">
        <v>291</v>
      </c>
      <c r="F6184" t="s">
        <v>346</v>
      </c>
      <c r="G6184" s="105">
        <v>8</v>
      </c>
      <c r="H6184" t="s">
        <v>354</v>
      </c>
      <c r="I6184" t="s">
        <v>422</v>
      </c>
      <c r="J6184" t="s">
        <v>428</v>
      </c>
      <c r="K6184" s="105">
        <v>0</v>
      </c>
      <c r="L6184" s="106">
        <v>0</v>
      </c>
      <c r="M6184" s="106">
        <v>0</v>
      </c>
      <c r="N6184" s="105">
        <v>0</v>
      </c>
      <c r="O6184" s="106">
        <v>0</v>
      </c>
      <c r="P6184" s="106">
        <v>0</v>
      </c>
      <c r="Q6184" s="105">
        <v>12</v>
      </c>
      <c r="R6184" s="106">
        <v>4.9999998736893758E-5</v>
      </c>
      <c r="S6184" s="107">
        <v>7.9999997979030013E-5</v>
      </c>
    </row>
    <row r="6185" spans="1:19" x14ac:dyDescent="0.25">
      <c r="A6185" t="s">
        <v>331</v>
      </c>
      <c r="B6185" t="s">
        <v>347</v>
      </c>
      <c r="C6185" t="s">
        <v>347</v>
      </c>
      <c r="D6185" t="s">
        <v>347</v>
      </c>
      <c r="E6185" t="s">
        <v>291</v>
      </c>
      <c r="F6185" t="s">
        <v>346</v>
      </c>
      <c r="G6185">
        <v>8</v>
      </c>
      <c r="H6185" t="s">
        <v>354</v>
      </c>
      <c r="I6185" t="s">
        <v>430</v>
      </c>
      <c r="J6185" t="s">
        <v>434</v>
      </c>
      <c r="K6185">
        <v>77</v>
      </c>
      <c r="L6185" s="106">
        <v>2.7879999950528141E-2</v>
      </c>
      <c r="M6185" s="106">
        <v>2.837999910116196E-2</v>
      </c>
      <c r="N6185">
        <v>521</v>
      </c>
      <c r="O6185" s="106">
        <v>2.2660000249743462E-2</v>
      </c>
      <c r="P6185" s="106">
        <v>2.3010000586509701E-2</v>
      </c>
      <c r="Q6185">
        <v>4987</v>
      </c>
      <c r="R6185" s="106">
        <v>2.1919999271631241E-2</v>
      </c>
      <c r="S6185" s="106">
        <v>2.2490000352263451E-2</v>
      </c>
    </row>
    <row r="6186" spans="1:19" x14ac:dyDescent="0.25">
      <c r="A6186" t="s">
        <v>331</v>
      </c>
      <c r="B6186" t="s">
        <v>347</v>
      </c>
      <c r="C6186" t="s">
        <v>347</v>
      </c>
      <c r="D6186" t="s">
        <v>347</v>
      </c>
      <c r="E6186" t="s">
        <v>291</v>
      </c>
      <c r="F6186" t="s">
        <v>346</v>
      </c>
      <c r="G6186" s="105">
        <v>8</v>
      </c>
      <c r="H6186" t="s">
        <v>354</v>
      </c>
      <c r="I6186" t="s">
        <v>430</v>
      </c>
      <c r="J6186" t="s">
        <v>432</v>
      </c>
      <c r="K6186" s="105">
        <v>193</v>
      </c>
      <c r="L6186" s="106">
        <v>6.9880001246929169E-2</v>
      </c>
      <c r="M6186" s="106">
        <v>7.1139998733997345E-2</v>
      </c>
      <c r="N6186" s="105">
        <v>1739</v>
      </c>
      <c r="O6186" s="106">
        <v>7.564999908208847E-2</v>
      </c>
      <c r="P6186" s="106">
        <v>7.6789997518062592E-2</v>
      </c>
      <c r="Q6186" s="105">
        <v>18498</v>
      </c>
      <c r="R6186" s="106">
        <v>8.1320002675056458E-2</v>
      </c>
      <c r="S6186" s="107">
        <v>8.343999832868576E-2</v>
      </c>
    </row>
    <row r="6187" spans="1:19" x14ac:dyDescent="0.25">
      <c r="A6187" t="s">
        <v>331</v>
      </c>
      <c r="B6187" t="s">
        <v>347</v>
      </c>
      <c r="C6187" t="s">
        <v>347</v>
      </c>
      <c r="D6187" t="s">
        <v>347</v>
      </c>
      <c r="E6187" t="s">
        <v>291</v>
      </c>
      <c r="F6187" t="s">
        <v>346</v>
      </c>
      <c r="G6187" s="105">
        <v>8</v>
      </c>
      <c r="H6187" t="s">
        <v>354</v>
      </c>
      <c r="I6187" t="s">
        <v>430</v>
      </c>
      <c r="J6187" t="s">
        <v>435</v>
      </c>
      <c r="K6187" s="105">
        <v>2</v>
      </c>
      <c r="L6187" s="106">
        <v>7.2000001091510057E-4</v>
      </c>
      <c r="M6187" s="106">
        <v>7.3999998858198524E-4</v>
      </c>
      <c r="N6187" s="105">
        <v>7</v>
      </c>
      <c r="O6187" s="106">
        <v>3.0000001424923539E-4</v>
      </c>
      <c r="P6187" s="106">
        <v>3.1000000308267772E-4</v>
      </c>
      <c r="Q6187" s="105">
        <v>391</v>
      </c>
      <c r="R6187" s="106">
        <v>1.7199999419972301E-3</v>
      </c>
      <c r="S6187" s="107">
        <v>1.760000013746321E-3</v>
      </c>
    </row>
    <row r="6188" spans="1:19" x14ac:dyDescent="0.25">
      <c r="A6188" t="s">
        <v>331</v>
      </c>
      <c r="B6188" t="s">
        <v>347</v>
      </c>
      <c r="C6188" t="s">
        <v>347</v>
      </c>
      <c r="D6188" t="s">
        <v>347</v>
      </c>
      <c r="E6188" t="s">
        <v>291</v>
      </c>
      <c r="F6188" t="s">
        <v>346</v>
      </c>
      <c r="G6188">
        <v>8</v>
      </c>
      <c r="H6188" t="s">
        <v>354</v>
      </c>
      <c r="I6188" t="s">
        <v>430</v>
      </c>
      <c r="J6188" t="s">
        <v>436</v>
      </c>
      <c r="K6188">
        <v>36</v>
      </c>
      <c r="L6188" s="106">
        <v>1.303000003099442E-2</v>
      </c>
      <c r="M6188" s="106">
        <v>1.326999999582767E-2</v>
      </c>
      <c r="N6188">
        <v>1079</v>
      </c>
      <c r="O6188" s="106">
        <v>4.6939998865127557E-2</v>
      </c>
      <c r="P6188" s="106">
        <v>4.7649998217821121E-2</v>
      </c>
      <c r="Q6188">
        <v>6784</v>
      </c>
      <c r="R6188" s="106">
        <v>2.9829999431967739E-2</v>
      </c>
      <c r="S6188" s="106">
        <v>3.060000017285347E-2</v>
      </c>
    </row>
    <row r="6189" spans="1:19" x14ac:dyDescent="0.25">
      <c r="A6189" t="s">
        <v>331</v>
      </c>
      <c r="B6189" t="s">
        <v>347</v>
      </c>
      <c r="C6189" t="s">
        <v>347</v>
      </c>
      <c r="D6189" t="s">
        <v>347</v>
      </c>
      <c r="E6189" t="s">
        <v>291</v>
      </c>
      <c r="F6189" t="s">
        <v>346</v>
      </c>
      <c r="G6189" s="105">
        <v>8</v>
      </c>
      <c r="H6189" t="s">
        <v>354</v>
      </c>
      <c r="I6189" t="s">
        <v>430</v>
      </c>
      <c r="J6189" t="s">
        <v>431</v>
      </c>
      <c r="K6189" s="105">
        <v>1079</v>
      </c>
      <c r="L6189" s="106">
        <v>0.39065998792648321</v>
      </c>
      <c r="M6189" s="106">
        <v>0.39770999550819403</v>
      </c>
      <c r="N6189" s="105">
        <v>7736</v>
      </c>
      <c r="O6189" s="106">
        <v>0.3365199863910675</v>
      </c>
      <c r="P6189" s="106">
        <v>0.34161001443862921</v>
      </c>
      <c r="Q6189" s="105">
        <v>77035</v>
      </c>
      <c r="R6189" s="106">
        <v>0.33867999911308289</v>
      </c>
      <c r="S6189" s="107">
        <v>0.3474699854850769</v>
      </c>
    </row>
    <row r="6190" spans="1:19" x14ac:dyDescent="0.25">
      <c r="A6190" t="s">
        <v>331</v>
      </c>
      <c r="B6190" t="s">
        <v>347</v>
      </c>
      <c r="C6190" t="s">
        <v>347</v>
      </c>
      <c r="D6190" t="s">
        <v>347</v>
      </c>
      <c r="E6190" t="s">
        <v>291</v>
      </c>
      <c r="F6190" t="s">
        <v>346</v>
      </c>
      <c r="G6190">
        <v>8</v>
      </c>
      <c r="H6190" t="s">
        <v>354</v>
      </c>
      <c r="I6190" t="s">
        <v>430</v>
      </c>
      <c r="J6190" t="s">
        <v>502</v>
      </c>
      <c r="K6190">
        <v>1326</v>
      </c>
      <c r="L6190" s="106">
        <v>0.48008999228477478</v>
      </c>
      <c r="M6190" s="106">
        <v>0.48875999450683588</v>
      </c>
      <c r="N6190">
        <v>11564</v>
      </c>
      <c r="O6190" s="106">
        <v>0.50305002927780151</v>
      </c>
      <c r="P6190" s="106">
        <v>0.51064002513885498</v>
      </c>
      <c r="Q6190">
        <v>114008</v>
      </c>
      <c r="R6190" s="106">
        <v>0.5012199878692627</v>
      </c>
      <c r="S6190" s="106">
        <v>0.51424002647399902</v>
      </c>
    </row>
    <row r="6191" spans="1:19" x14ac:dyDescent="0.25">
      <c r="A6191" t="s">
        <v>331</v>
      </c>
      <c r="B6191" t="s">
        <v>347</v>
      </c>
      <c r="C6191" t="s">
        <v>347</v>
      </c>
      <c r="D6191" t="s">
        <v>347</v>
      </c>
      <c r="E6191" t="s">
        <v>291</v>
      </c>
      <c r="F6191" t="s">
        <v>346</v>
      </c>
      <c r="G6191" s="105">
        <v>8</v>
      </c>
      <c r="H6191" t="s">
        <v>354</v>
      </c>
      <c r="I6191" t="s">
        <v>430</v>
      </c>
      <c r="J6191" t="s">
        <v>86</v>
      </c>
      <c r="K6191" s="105">
        <v>49</v>
      </c>
      <c r="L6191" s="106">
        <v>1.7740000039339069E-2</v>
      </c>
      <c r="N6191" s="105">
        <v>342</v>
      </c>
      <c r="O6191" s="106">
        <v>1.487999968230724E-2</v>
      </c>
      <c r="Q6191" s="105">
        <v>5756</v>
      </c>
      <c r="R6191" s="106">
        <v>2.5310000404715541E-2</v>
      </c>
      <c r="S6191" s="107"/>
    </row>
    <row r="6192" spans="1:19" x14ac:dyDescent="0.25">
      <c r="A6192" t="s">
        <v>331</v>
      </c>
      <c r="B6192" t="s">
        <v>347</v>
      </c>
      <c r="C6192" t="s">
        <v>347</v>
      </c>
      <c r="D6192" t="s">
        <v>347</v>
      </c>
      <c r="E6192" t="s">
        <v>291</v>
      </c>
      <c r="F6192" t="s">
        <v>346</v>
      </c>
      <c r="G6192" s="105">
        <v>8</v>
      </c>
      <c r="H6192" t="s">
        <v>354</v>
      </c>
      <c r="I6192" t="s">
        <v>401</v>
      </c>
      <c r="J6192" t="s">
        <v>405</v>
      </c>
      <c r="K6192" s="105">
        <v>2004</v>
      </c>
      <c r="L6192" s="106">
        <v>0.72556000947952271</v>
      </c>
      <c r="M6192" s="106">
        <v>0.74414998292922974</v>
      </c>
      <c r="N6192" s="105">
        <v>17048</v>
      </c>
      <c r="O6192" s="106">
        <v>0.74159997701644897</v>
      </c>
      <c r="P6192" s="106">
        <v>0.76472002267837524</v>
      </c>
      <c r="Q6192" s="105">
        <v>171311</v>
      </c>
      <c r="R6192" s="106">
        <v>0.75314998626708984</v>
      </c>
      <c r="S6192" s="107">
        <v>0.77806001901626587</v>
      </c>
    </row>
    <row r="6193" spans="1:19" x14ac:dyDescent="0.25">
      <c r="A6193" t="s">
        <v>331</v>
      </c>
      <c r="B6193" t="s">
        <v>347</v>
      </c>
      <c r="C6193" t="s">
        <v>347</v>
      </c>
      <c r="D6193" t="s">
        <v>347</v>
      </c>
      <c r="E6193" t="s">
        <v>291</v>
      </c>
      <c r="F6193" t="s">
        <v>346</v>
      </c>
      <c r="G6193">
        <v>8</v>
      </c>
      <c r="H6193" t="s">
        <v>354</v>
      </c>
      <c r="I6193" t="s">
        <v>401</v>
      </c>
      <c r="J6193" t="s">
        <v>412</v>
      </c>
      <c r="K6193">
        <v>324</v>
      </c>
      <c r="L6193" s="106">
        <v>0.11731000244617459</v>
      </c>
      <c r="M6193" s="106">
        <v>0.12031000107526781</v>
      </c>
      <c r="N6193">
        <v>2343</v>
      </c>
      <c r="O6193" s="106">
        <v>0.1019200012087822</v>
      </c>
      <c r="P6193" s="106">
        <v>0.10509999841451639</v>
      </c>
      <c r="Q6193">
        <v>22313</v>
      </c>
      <c r="R6193" s="106">
        <v>9.8099999129772186E-2</v>
      </c>
      <c r="S6193" s="106">
        <v>0.10134000331163411</v>
      </c>
    </row>
    <row r="6194" spans="1:19" x14ac:dyDescent="0.25">
      <c r="A6194" t="s">
        <v>331</v>
      </c>
      <c r="B6194" t="s">
        <v>347</v>
      </c>
      <c r="C6194" t="s">
        <v>347</v>
      </c>
      <c r="D6194" t="s">
        <v>347</v>
      </c>
      <c r="E6194" t="s">
        <v>291</v>
      </c>
      <c r="F6194" t="s">
        <v>346</v>
      </c>
      <c r="G6194" s="105">
        <v>8</v>
      </c>
      <c r="H6194" t="s">
        <v>354</v>
      </c>
      <c r="I6194" t="s">
        <v>401</v>
      </c>
      <c r="J6194" t="s">
        <v>413</v>
      </c>
      <c r="K6194" s="105">
        <v>218</v>
      </c>
      <c r="L6194" s="106">
        <v>7.8929997980594635E-2</v>
      </c>
      <c r="M6194" s="106">
        <v>8.0949999392032623E-2</v>
      </c>
      <c r="N6194" s="105">
        <v>1725</v>
      </c>
      <c r="O6194" s="106">
        <v>7.5039997696876526E-2</v>
      </c>
      <c r="P6194" s="106">
        <v>7.7380001544952393E-2</v>
      </c>
      <c r="Q6194" s="105">
        <v>15680</v>
      </c>
      <c r="R6194" s="106">
        <v>6.8939998745918274E-2</v>
      </c>
      <c r="S6194" s="107">
        <v>7.1220003068447113E-2</v>
      </c>
    </row>
    <row r="6195" spans="1:19" x14ac:dyDescent="0.25">
      <c r="A6195" t="s">
        <v>331</v>
      </c>
      <c r="B6195" t="s">
        <v>347</v>
      </c>
      <c r="C6195" t="s">
        <v>347</v>
      </c>
      <c r="D6195" t="s">
        <v>347</v>
      </c>
      <c r="E6195" t="s">
        <v>291</v>
      </c>
      <c r="F6195" t="s">
        <v>346</v>
      </c>
      <c r="G6195" s="105">
        <v>8</v>
      </c>
      <c r="H6195" t="s">
        <v>354</v>
      </c>
      <c r="I6195" t="s">
        <v>401</v>
      </c>
      <c r="J6195" t="s">
        <v>441</v>
      </c>
      <c r="K6195" s="105">
        <v>69</v>
      </c>
      <c r="L6195" s="106">
        <v>2.4979999288916591E-2</v>
      </c>
      <c r="N6195" s="105">
        <v>695</v>
      </c>
      <c r="O6195" s="106">
        <v>3.0230000615119931E-2</v>
      </c>
      <c r="Q6195" s="105">
        <v>7283</v>
      </c>
      <c r="R6195" s="106">
        <v>3.2019998878240592E-2</v>
      </c>
      <c r="S6195" s="107"/>
    </row>
    <row r="6196" spans="1:19" x14ac:dyDescent="0.25">
      <c r="A6196" t="s">
        <v>331</v>
      </c>
      <c r="B6196" t="s">
        <v>347</v>
      </c>
      <c r="C6196" t="s">
        <v>347</v>
      </c>
      <c r="D6196" t="s">
        <v>347</v>
      </c>
      <c r="E6196" t="s">
        <v>291</v>
      </c>
      <c r="F6196" t="s">
        <v>346</v>
      </c>
      <c r="G6196" s="105">
        <v>8</v>
      </c>
      <c r="H6196" t="s">
        <v>354</v>
      </c>
      <c r="I6196" t="s">
        <v>401</v>
      </c>
      <c r="J6196" t="s">
        <v>414</v>
      </c>
      <c r="K6196" s="105">
        <v>147</v>
      </c>
      <c r="L6196" s="106">
        <v>5.3220000118017197E-2</v>
      </c>
      <c r="M6196" s="106">
        <v>5.4590001702308648E-2</v>
      </c>
      <c r="N6196" s="105">
        <v>1177</v>
      </c>
      <c r="O6196" s="106">
        <v>5.1199998706579208E-2</v>
      </c>
      <c r="P6196" s="106">
        <v>5.2799999713897712E-2</v>
      </c>
      <c r="Q6196" s="105">
        <v>10872</v>
      </c>
      <c r="R6196" s="106">
        <v>4.7800000756978989E-2</v>
      </c>
      <c r="S6196" s="107">
        <v>4.9380000680685043E-2</v>
      </c>
    </row>
    <row r="6197" spans="1:19" x14ac:dyDescent="0.25">
      <c r="A6197" t="s">
        <v>331</v>
      </c>
      <c r="B6197" t="s">
        <v>347</v>
      </c>
      <c r="C6197" t="s">
        <v>347</v>
      </c>
      <c r="D6197" t="s">
        <v>347</v>
      </c>
      <c r="E6197" t="s">
        <v>297</v>
      </c>
      <c r="F6197" t="s">
        <v>298</v>
      </c>
      <c r="G6197" s="105">
        <v>8</v>
      </c>
      <c r="H6197" t="s">
        <v>354</v>
      </c>
      <c r="I6197" t="s">
        <v>349</v>
      </c>
      <c r="J6197" t="s">
        <v>350</v>
      </c>
      <c r="K6197" s="105">
        <v>2</v>
      </c>
      <c r="L6197" s="106">
        <v>1.850000000558794E-3</v>
      </c>
      <c r="N6197" s="105">
        <v>95</v>
      </c>
      <c r="O6197" s="106">
        <v>4.1299997828900814E-3</v>
      </c>
      <c r="Q6197" s="105">
        <v>1130</v>
      </c>
      <c r="R6197" s="106">
        <v>4.9700001254677773E-3</v>
      </c>
      <c r="S6197" s="107"/>
    </row>
    <row r="6198" spans="1:19" x14ac:dyDescent="0.25">
      <c r="A6198" t="s">
        <v>331</v>
      </c>
      <c r="B6198" t="s">
        <v>347</v>
      </c>
      <c r="C6198" t="s">
        <v>347</v>
      </c>
      <c r="D6198" t="s">
        <v>347</v>
      </c>
      <c r="E6198" t="s">
        <v>297</v>
      </c>
      <c r="F6198" t="s">
        <v>298</v>
      </c>
      <c r="G6198" s="105">
        <v>8</v>
      </c>
      <c r="H6198" t="s">
        <v>354</v>
      </c>
      <c r="I6198" t="s">
        <v>349</v>
      </c>
      <c r="J6198" t="s">
        <v>368</v>
      </c>
      <c r="K6198" s="105">
        <v>30</v>
      </c>
      <c r="L6198" s="106">
        <v>2.7780000120401379E-2</v>
      </c>
      <c r="N6198" s="105">
        <v>761</v>
      </c>
      <c r="O6198" s="106">
        <v>3.3100001513957977E-2</v>
      </c>
      <c r="Q6198" s="105">
        <v>8418</v>
      </c>
      <c r="R6198" s="106">
        <v>3.700999915599823E-2</v>
      </c>
      <c r="S6198" s="107"/>
    </row>
    <row r="6199" spans="1:19" x14ac:dyDescent="0.25">
      <c r="A6199" t="s">
        <v>331</v>
      </c>
      <c r="B6199" t="s">
        <v>347</v>
      </c>
      <c r="C6199" t="s">
        <v>347</v>
      </c>
      <c r="D6199" t="s">
        <v>347</v>
      </c>
      <c r="E6199" t="s">
        <v>297</v>
      </c>
      <c r="F6199" t="s">
        <v>298</v>
      </c>
      <c r="G6199" s="105">
        <v>8</v>
      </c>
      <c r="H6199" t="s">
        <v>354</v>
      </c>
      <c r="I6199" t="s">
        <v>349</v>
      </c>
      <c r="J6199" t="s">
        <v>369</v>
      </c>
      <c r="K6199" s="105">
        <v>142</v>
      </c>
      <c r="L6199" s="106">
        <v>0.13147999346256259</v>
      </c>
      <c r="N6199" s="105">
        <v>2601</v>
      </c>
      <c r="O6199" s="106">
        <v>0.1131500005722046</v>
      </c>
      <c r="Q6199" s="105">
        <v>27454</v>
      </c>
      <c r="R6199" s="106">
        <v>0.1207000017166138</v>
      </c>
      <c r="S6199" s="107"/>
    </row>
    <row r="6200" spans="1:19" x14ac:dyDescent="0.25">
      <c r="A6200" t="s">
        <v>331</v>
      </c>
      <c r="B6200" t="s">
        <v>347</v>
      </c>
      <c r="C6200" t="s">
        <v>347</v>
      </c>
      <c r="D6200" t="s">
        <v>347</v>
      </c>
      <c r="E6200" t="s">
        <v>297</v>
      </c>
      <c r="F6200" t="s">
        <v>298</v>
      </c>
      <c r="G6200" s="105">
        <v>8</v>
      </c>
      <c r="H6200" t="s">
        <v>354</v>
      </c>
      <c r="I6200" t="s">
        <v>349</v>
      </c>
      <c r="J6200" t="s">
        <v>370</v>
      </c>
      <c r="K6200" s="105">
        <v>263</v>
      </c>
      <c r="L6200" s="106">
        <v>0.24352000653743741</v>
      </c>
      <c r="N6200" s="105">
        <v>5591</v>
      </c>
      <c r="O6200" s="106">
        <v>0.2432100027799606</v>
      </c>
      <c r="Q6200" s="105">
        <v>55879</v>
      </c>
      <c r="R6200" s="106">
        <v>0.24567000567913061</v>
      </c>
      <c r="S6200" s="107"/>
    </row>
    <row r="6201" spans="1:19" x14ac:dyDescent="0.25">
      <c r="A6201" t="s">
        <v>331</v>
      </c>
      <c r="B6201" t="s">
        <v>347</v>
      </c>
      <c r="C6201" t="s">
        <v>347</v>
      </c>
      <c r="D6201" t="s">
        <v>347</v>
      </c>
      <c r="E6201" t="s">
        <v>297</v>
      </c>
      <c r="F6201" t="s">
        <v>298</v>
      </c>
      <c r="G6201" s="105">
        <v>8</v>
      </c>
      <c r="H6201" t="s">
        <v>354</v>
      </c>
      <c r="I6201" t="s">
        <v>349</v>
      </c>
      <c r="J6201" t="s">
        <v>371</v>
      </c>
      <c r="K6201" s="105">
        <v>279</v>
      </c>
      <c r="L6201" s="106">
        <v>0.25832998752593989</v>
      </c>
      <c r="N6201" s="105">
        <v>5978</v>
      </c>
      <c r="O6201" s="106">
        <v>0.26004999876022339</v>
      </c>
      <c r="Q6201" s="105">
        <v>57982</v>
      </c>
      <c r="R6201" s="106">
        <v>0.25490999221801758</v>
      </c>
      <c r="S6201" s="107"/>
    </row>
    <row r="6202" spans="1:19" x14ac:dyDescent="0.25">
      <c r="A6202" t="s">
        <v>331</v>
      </c>
      <c r="B6202" t="s">
        <v>347</v>
      </c>
      <c r="C6202" t="s">
        <v>347</v>
      </c>
      <c r="D6202" t="s">
        <v>347</v>
      </c>
      <c r="E6202" t="s">
        <v>297</v>
      </c>
      <c r="F6202" t="s">
        <v>298</v>
      </c>
      <c r="G6202">
        <v>8</v>
      </c>
      <c r="H6202" t="s">
        <v>354</v>
      </c>
      <c r="I6202" t="s">
        <v>349</v>
      </c>
      <c r="J6202" t="s">
        <v>372</v>
      </c>
      <c r="K6202">
        <v>215</v>
      </c>
      <c r="L6202" s="106">
        <v>0.19907000660896301</v>
      </c>
      <c r="N6202">
        <v>4640</v>
      </c>
      <c r="O6202" s="106">
        <v>0.20183999836444849</v>
      </c>
      <c r="Q6202">
        <v>44765</v>
      </c>
      <c r="R6202" s="106">
        <v>0.19679999351501459</v>
      </c>
    </row>
    <row r="6203" spans="1:19" x14ac:dyDescent="0.25">
      <c r="A6203" t="s">
        <v>331</v>
      </c>
      <c r="B6203" t="s">
        <v>347</v>
      </c>
      <c r="C6203" t="s">
        <v>347</v>
      </c>
      <c r="D6203" t="s">
        <v>347</v>
      </c>
      <c r="E6203" t="s">
        <v>297</v>
      </c>
      <c r="F6203" t="s">
        <v>298</v>
      </c>
      <c r="G6203" s="105">
        <v>8</v>
      </c>
      <c r="H6203" t="s">
        <v>354</v>
      </c>
      <c r="I6203" t="s">
        <v>349</v>
      </c>
      <c r="J6203" t="s">
        <v>373</v>
      </c>
      <c r="K6203" s="105">
        <v>149</v>
      </c>
      <c r="L6203" s="106">
        <v>0.13796000182628629</v>
      </c>
      <c r="N6203" s="105">
        <v>3322</v>
      </c>
      <c r="O6203" s="106">
        <v>0.1445100009441376</v>
      </c>
      <c r="Q6203" s="105">
        <v>31831</v>
      </c>
      <c r="R6203" s="106">
        <v>0.1399399936199188</v>
      </c>
      <c r="S6203" s="107"/>
    </row>
    <row r="6204" spans="1:19" x14ac:dyDescent="0.25">
      <c r="A6204" t="s">
        <v>331</v>
      </c>
      <c r="B6204" t="s">
        <v>347</v>
      </c>
      <c r="C6204" t="s">
        <v>347</v>
      </c>
      <c r="D6204" t="s">
        <v>347</v>
      </c>
      <c r="E6204" t="s">
        <v>297</v>
      </c>
      <c r="F6204" t="s">
        <v>298</v>
      </c>
      <c r="G6204" s="105">
        <v>8</v>
      </c>
      <c r="H6204" t="s">
        <v>354</v>
      </c>
      <c r="I6204" t="s">
        <v>438</v>
      </c>
      <c r="J6204" t="s">
        <v>48</v>
      </c>
      <c r="K6204" s="105">
        <v>899</v>
      </c>
      <c r="L6204" s="106">
        <v>0.83240997791290283</v>
      </c>
      <c r="M6204" s="106">
        <v>0.84491997957229614</v>
      </c>
      <c r="N6204" s="105">
        <v>18649</v>
      </c>
      <c r="O6204" s="106">
        <v>0.81124997138977051</v>
      </c>
      <c r="P6204" s="106">
        <v>0.83653998374938965</v>
      </c>
      <c r="Q6204" s="105">
        <v>186401</v>
      </c>
      <c r="R6204" s="106">
        <v>0.81949001550674438</v>
      </c>
      <c r="S6204" s="107">
        <v>0.8465999960899353</v>
      </c>
    </row>
    <row r="6205" spans="1:19" x14ac:dyDescent="0.25">
      <c r="A6205" t="s">
        <v>331</v>
      </c>
      <c r="B6205" t="s">
        <v>347</v>
      </c>
      <c r="C6205" t="s">
        <v>347</v>
      </c>
      <c r="D6205" t="s">
        <v>347</v>
      </c>
      <c r="E6205" t="s">
        <v>297</v>
      </c>
      <c r="F6205" t="s">
        <v>298</v>
      </c>
      <c r="G6205" s="105">
        <v>8</v>
      </c>
      <c r="H6205" t="s">
        <v>354</v>
      </c>
      <c r="I6205" t="s">
        <v>438</v>
      </c>
      <c r="J6205" t="s">
        <v>42</v>
      </c>
      <c r="K6205" s="105">
        <v>106</v>
      </c>
      <c r="L6205" s="106">
        <v>9.8149999976158142E-2</v>
      </c>
      <c r="M6205" s="106">
        <v>9.9619999527931213E-2</v>
      </c>
      <c r="N6205" s="105">
        <v>2166</v>
      </c>
      <c r="O6205" s="106">
        <v>9.4219997525215149E-2</v>
      </c>
      <c r="P6205" s="106">
        <v>9.7159996628761292E-2</v>
      </c>
      <c r="Q6205" s="105">
        <v>20350</v>
      </c>
      <c r="R6205" s="106">
        <v>8.9469999074935913E-2</v>
      </c>
      <c r="S6205" s="107">
        <v>9.2430002987384796E-2</v>
      </c>
    </row>
    <row r="6206" spans="1:19" x14ac:dyDescent="0.25">
      <c r="A6206" t="s">
        <v>331</v>
      </c>
      <c r="B6206" t="s">
        <v>347</v>
      </c>
      <c r="C6206" t="s">
        <v>347</v>
      </c>
      <c r="D6206" t="s">
        <v>347</v>
      </c>
      <c r="E6206" t="s">
        <v>297</v>
      </c>
      <c r="F6206" t="s">
        <v>298</v>
      </c>
      <c r="G6206" s="105">
        <v>8</v>
      </c>
      <c r="H6206" t="s">
        <v>354</v>
      </c>
      <c r="I6206" t="s">
        <v>438</v>
      </c>
      <c r="J6206" t="s">
        <v>374</v>
      </c>
      <c r="K6206" s="105">
        <v>59</v>
      </c>
      <c r="L6206" s="106">
        <v>5.463000014424324E-2</v>
      </c>
      <c r="M6206" s="106">
        <v>5.5449999868869781E-2</v>
      </c>
      <c r="N6206" s="105">
        <v>1478</v>
      </c>
      <c r="O6206" s="106">
        <v>6.429000198841095E-2</v>
      </c>
      <c r="P6206" s="106">
        <v>6.6299997270107269E-2</v>
      </c>
      <c r="Q6206" s="105">
        <v>13425</v>
      </c>
      <c r="R6206" s="106">
        <v>5.9020001441240311E-2</v>
      </c>
      <c r="S6206" s="107">
        <v>6.0970000922679901E-2</v>
      </c>
    </row>
    <row r="6207" spans="1:19" x14ac:dyDescent="0.25">
      <c r="A6207" t="s">
        <v>331</v>
      </c>
      <c r="B6207" t="s">
        <v>347</v>
      </c>
      <c r="C6207" t="s">
        <v>347</v>
      </c>
      <c r="D6207" t="s">
        <v>347</v>
      </c>
      <c r="E6207" t="s">
        <v>297</v>
      </c>
      <c r="F6207" t="s">
        <v>298</v>
      </c>
      <c r="G6207" s="105">
        <v>8</v>
      </c>
      <c r="H6207" t="s">
        <v>354</v>
      </c>
      <c r="I6207" t="s">
        <v>438</v>
      </c>
      <c r="J6207" t="s">
        <v>86</v>
      </c>
      <c r="K6207" s="105">
        <v>16</v>
      </c>
      <c r="L6207" s="106">
        <v>1.480999961495399E-2</v>
      </c>
      <c r="N6207" s="105">
        <v>695</v>
      </c>
      <c r="O6207" s="106">
        <v>3.0230000615119931E-2</v>
      </c>
      <c r="Q6207" s="105">
        <v>7283</v>
      </c>
      <c r="R6207" s="106">
        <v>3.2019998878240592E-2</v>
      </c>
      <c r="S6207" s="107"/>
    </row>
    <row r="6208" spans="1:19" x14ac:dyDescent="0.25">
      <c r="A6208" t="s">
        <v>331</v>
      </c>
      <c r="B6208" t="s">
        <v>347</v>
      </c>
      <c r="C6208" t="s">
        <v>347</v>
      </c>
      <c r="D6208" t="s">
        <v>347</v>
      </c>
      <c r="E6208" t="s">
        <v>297</v>
      </c>
      <c r="F6208" t="s">
        <v>298</v>
      </c>
      <c r="G6208" s="105">
        <v>8</v>
      </c>
      <c r="H6208" t="s">
        <v>354</v>
      </c>
      <c r="I6208" t="s">
        <v>375</v>
      </c>
      <c r="J6208" t="s">
        <v>376</v>
      </c>
      <c r="K6208" s="105">
        <v>214</v>
      </c>
      <c r="L6208" s="106">
        <v>0.19814999401569369</v>
      </c>
      <c r="N6208" s="105">
        <v>4751</v>
      </c>
      <c r="O6208" s="106">
        <v>0.20667000114917761</v>
      </c>
      <c r="Q6208" s="105">
        <v>47189</v>
      </c>
      <c r="R6208" s="106">
        <v>0.20746000111103061</v>
      </c>
      <c r="S6208" s="107"/>
    </row>
    <row r="6209" spans="1:19" x14ac:dyDescent="0.25">
      <c r="A6209" t="s">
        <v>331</v>
      </c>
      <c r="B6209" t="s">
        <v>347</v>
      </c>
      <c r="C6209" t="s">
        <v>347</v>
      </c>
      <c r="D6209" t="s">
        <v>347</v>
      </c>
      <c r="E6209" t="s">
        <v>297</v>
      </c>
      <c r="F6209" t="s">
        <v>298</v>
      </c>
      <c r="G6209">
        <v>8</v>
      </c>
      <c r="H6209" t="s">
        <v>354</v>
      </c>
      <c r="I6209" t="s">
        <v>375</v>
      </c>
      <c r="J6209" t="s">
        <v>377</v>
      </c>
      <c r="K6209">
        <v>251</v>
      </c>
      <c r="L6209" s="106">
        <v>0.2324099987745285</v>
      </c>
      <c r="N6209">
        <v>4659</v>
      </c>
      <c r="O6209" s="106">
        <v>0.20266999304294589</v>
      </c>
      <c r="Q6209">
        <v>47420</v>
      </c>
      <c r="R6209" s="106">
        <v>0.20848000049591059</v>
      </c>
    </row>
    <row r="6210" spans="1:19" x14ac:dyDescent="0.25">
      <c r="A6210" t="s">
        <v>331</v>
      </c>
      <c r="B6210" t="s">
        <v>347</v>
      </c>
      <c r="C6210" t="s">
        <v>347</v>
      </c>
      <c r="D6210" t="s">
        <v>347</v>
      </c>
      <c r="E6210" t="s">
        <v>297</v>
      </c>
      <c r="F6210" t="s">
        <v>298</v>
      </c>
      <c r="G6210" s="105">
        <v>8</v>
      </c>
      <c r="H6210" t="s">
        <v>354</v>
      </c>
      <c r="I6210" t="s">
        <v>375</v>
      </c>
      <c r="J6210" t="s">
        <v>378</v>
      </c>
      <c r="K6210" s="105">
        <v>192</v>
      </c>
      <c r="L6210" s="106">
        <v>0.17778000235557559</v>
      </c>
      <c r="N6210" s="105">
        <v>3700</v>
      </c>
      <c r="O6210" s="106">
        <v>0.1609500050544739</v>
      </c>
      <c r="Q6210" s="105">
        <v>37332</v>
      </c>
      <c r="R6210" s="106">
        <v>0.1641300022602081</v>
      </c>
      <c r="S6210" s="107"/>
    </row>
    <row r="6211" spans="1:19" x14ac:dyDescent="0.25">
      <c r="A6211" t="s">
        <v>331</v>
      </c>
      <c r="B6211" t="s">
        <v>347</v>
      </c>
      <c r="C6211" t="s">
        <v>347</v>
      </c>
      <c r="D6211" t="s">
        <v>347</v>
      </c>
      <c r="E6211" t="s">
        <v>297</v>
      </c>
      <c r="F6211" t="s">
        <v>298</v>
      </c>
      <c r="G6211" s="105">
        <v>8</v>
      </c>
      <c r="H6211" t="s">
        <v>354</v>
      </c>
      <c r="I6211" t="s">
        <v>375</v>
      </c>
      <c r="J6211" t="s">
        <v>379</v>
      </c>
      <c r="K6211" s="105">
        <v>227</v>
      </c>
      <c r="L6211" s="106">
        <v>0.2101899981498718</v>
      </c>
      <c r="N6211" s="105">
        <v>4846</v>
      </c>
      <c r="O6211" s="106">
        <v>0.21081000566482541</v>
      </c>
      <c r="Q6211" s="105">
        <v>47525</v>
      </c>
      <c r="R6211" s="106">
        <v>0.20893999934196469</v>
      </c>
      <c r="S6211" s="107"/>
    </row>
    <row r="6212" spans="1:19" x14ac:dyDescent="0.25">
      <c r="A6212" t="s">
        <v>331</v>
      </c>
      <c r="B6212" t="s">
        <v>347</v>
      </c>
      <c r="C6212" t="s">
        <v>347</v>
      </c>
      <c r="D6212" t="s">
        <v>347</v>
      </c>
      <c r="E6212" t="s">
        <v>297</v>
      </c>
      <c r="F6212" t="s">
        <v>298</v>
      </c>
      <c r="G6212" s="105">
        <v>8</v>
      </c>
      <c r="H6212" t="s">
        <v>354</v>
      </c>
      <c r="I6212" t="s">
        <v>375</v>
      </c>
      <c r="J6212" t="s">
        <v>380</v>
      </c>
      <c r="K6212" s="105">
        <v>196</v>
      </c>
      <c r="L6212" s="106">
        <v>0.18148000538349149</v>
      </c>
      <c r="N6212" s="105">
        <v>5032</v>
      </c>
      <c r="O6212" s="106">
        <v>0.2188999950885773</v>
      </c>
      <c r="Q6212" s="105">
        <v>47993</v>
      </c>
      <c r="R6212" s="106">
        <v>0.210999995470047</v>
      </c>
      <c r="S6212" s="107"/>
    </row>
    <row r="6213" spans="1:19" x14ac:dyDescent="0.25">
      <c r="A6213" t="s">
        <v>331</v>
      </c>
      <c r="B6213" t="s">
        <v>347</v>
      </c>
      <c r="C6213" t="s">
        <v>347</v>
      </c>
      <c r="D6213" t="s">
        <v>347</v>
      </c>
      <c r="E6213" t="s">
        <v>297</v>
      </c>
      <c r="F6213" t="s">
        <v>298</v>
      </c>
      <c r="G6213">
        <v>8</v>
      </c>
      <c r="H6213" t="s">
        <v>354</v>
      </c>
      <c r="I6213" t="s">
        <v>381</v>
      </c>
      <c r="J6213" t="s">
        <v>382</v>
      </c>
      <c r="K6213">
        <v>15</v>
      </c>
      <c r="L6213" s="106">
        <v>1.3890000060200689E-2</v>
      </c>
      <c r="M6213" s="106">
        <v>1.9009999930858609E-2</v>
      </c>
      <c r="N6213">
        <v>441</v>
      </c>
      <c r="O6213" s="106">
        <v>1.917999982833862E-2</v>
      </c>
      <c r="P6213" s="106">
        <v>2.5629999116063121E-2</v>
      </c>
      <c r="Q6213">
        <v>5423</v>
      </c>
      <c r="R6213" s="106">
        <v>2.384000085294247E-2</v>
      </c>
      <c r="S6213" s="106">
        <v>3.0780000612139698E-2</v>
      </c>
    </row>
    <row r="6214" spans="1:19" x14ac:dyDescent="0.25">
      <c r="A6214" t="s">
        <v>331</v>
      </c>
      <c r="B6214" t="s">
        <v>347</v>
      </c>
      <c r="C6214" t="s">
        <v>347</v>
      </c>
      <c r="D6214" t="s">
        <v>347</v>
      </c>
      <c r="E6214" t="s">
        <v>297</v>
      </c>
      <c r="F6214" t="s">
        <v>298</v>
      </c>
      <c r="G6214" s="105">
        <v>8</v>
      </c>
      <c r="H6214" t="s">
        <v>354</v>
      </c>
      <c r="I6214" t="s">
        <v>381</v>
      </c>
      <c r="J6214" t="s">
        <v>383</v>
      </c>
      <c r="K6214" s="105">
        <v>147</v>
      </c>
      <c r="L6214" s="106">
        <v>0.13610999286174769</v>
      </c>
      <c r="M6214" s="106">
        <v>0.1863099932670593</v>
      </c>
      <c r="N6214" s="105">
        <v>2772</v>
      </c>
      <c r="O6214" s="106">
        <v>0.1205800026655197</v>
      </c>
      <c r="P6214" s="106">
        <v>0.16110999882221219</v>
      </c>
      <c r="Q6214" s="105">
        <v>26007</v>
      </c>
      <c r="R6214" s="106">
        <v>0.11433999985456469</v>
      </c>
      <c r="S6214" s="107">
        <v>0.1476300060749054</v>
      </c>
    </row>
    <row r="6215" spans="1:19" x14ac:dyDescent="0.25">
      <c r="A6215" t="s">
        <v>331</v>
      </c>
      <c r="B6215" t="s">
        <v>347</v>
      </c>
      <c r="C6215" t="s">
        <v>347</v>
      </c>
      <c r="D6215" t="s">
        <v>347</v>
      </c>
      <c r="E6215" t="s">
        <v>297</v>
      </c>
      <c r="F6215" t="s">
        <v>298</v>
      </c>
      <c r="G6215" s="105">
        <v>8</v>
      </c>
      <c r="H6215" t="s">
        <v>354</v>
      </c>
      <c r="I6215" t="s">
        <v>381</v>
      </c>
      <c r="J6215" t="s">
        <v>384</v>
      </c>
      <c r="K6215" s="105">
        <v>627</v>
      </c>
      <c r="L6215" s="106">
        <v>0.58056002855300903</v>
      </c>
      <c r="M6215" s="106">
        <v>0.79467999935150146</v>
      </c>
      <c r="N6215" s="105">
        <v>13993</v>
      </c>
      <c r="O6215" s="106">
        <v>0.60870999097824097</v>
      </c>
      <c r="P6215" s="106">
        <v>0.81326001882553101</v>
      </c>
      <c r="Q6215" s="105">
        <v>144739</v>
      </c>
      <c r="R6215" s="106">
        <v>0.6363300085067749</v>
      </c>
      <c r="S6215" s="107">
        <v>0.82159000635147095</v>
      </c>
    </row>
    <row r="6216" spans="1:19" x14ac:dyDescent="0.25">
      <c r="A6216" t="s">
        <v>331</v>
      </c>
      <c r="B6216" t="s">
        <v>347</v>
      </c>
      <c r="C6216" t="s">
        <v>347</v>
      </c>
      <c r="D6216" t="s">
        <v>347</v>
      </c>
      <c r="E6216" t="s">
        <v>297</v>
      </c>
      <c r="F6216" t="s">
        <v>298</v>
      </c>
      <c r="G6216" s="105">
        <v>8</v>
      </c>
      <c r="H6216" t="s">
        <v>354</v>
      </c>
      <c r="I6216" t="s">
        <v>381</v>
      </c>
      <c r="J6216" t="s">
        <v>385</v>
      </c>
      <c r="K6216" s="105">
        <v>291</v>
      </c>
      <c r="L6216" s="106">
        <v>0.26943999528884888</v>
      </c>
      <c r="N6216" s="105">
        <v>5782</v>
      </c>
      <c r="O6216" s="106">
        <v>0.25152000784873962</v>
      </c>
      <c r="Q6216" s="105">
        <v>51290</v>
      </c>
      <c r="R6216" s="106">
        <v>0.22549000382423401</v>
      </c>
      <c r="S6216" s="107"/>
    </row>
    <row r="6217" spans="1:19" x14ac:dyDescent="0.25">
      <c r="A6217" t="s">
        <v>331</v>
      </c>
      <c r="B6217" t="s">
        <v>347</v>
      </c>
      <c r="C6217" t="s">
        <v>347</v>
      </c>
      <c r="D6217" t="s">
        <v>347</v>
      </c>
      <c r="E6217" t="s">
        <v>297</v>
      </c>
      <c r="F6217" t="s">
        <v>298</v>
      </c>
      <c r="G6217" s="105">
        <v>8</v>
      </c>
      <c r="H6217" t="s">
        <v>354</v>
      </c>
      <c r="I6217" t="s">
        <v>386</v>
      </c>
      <c r="J6217" t="s">
        <v>387</v>
      </c>
      <c r="K6217" s="105">
        <v>134</v>
      </c>
      <c r="L6217" s="106">
        <v>0.1240700036287308</v>
      </c>
      <c r="M6217" s="106">
        <v>0.12761999666690829</v>
      </c>
      <c r="N6217" s="105">
        <v>1659</v>
      </c>
      <c r="O6217" s="106">
        <v>7.2169996798038483E-2</v>
      </c>
      <c r="P6217" s="106">
        <v>7.3499999940395355E-2</v>
      </c>
      <c r="Q6217" s="105">
        <v>12181</v>
      </c>
      <c r="R6217" s="106">
        <v>5.3550001233816147E-2</v>
      </c>
      <c r="S6217" s="107">
        <v>5.4999999701976783E-2</v>
      </c>
    </row>
    <row r="6218" spans="1:19" x14ac:dyDescent="0.25">
      <c r="A6218" t="s">
        <v>331</v>
      </c>
      <c r="B6218" t="s">
        <v>347</v>
      </c>
      <c r="C6218" t="s">
        <v>347</v>
      </c>
      <c r="D6218" t="s">
        <v>347</v>
      </c>
      <c r="E6218" t="s">
        <v>297</v>
      </c>
      <c r="F6218" t="s">
        <v>298</v>
      </c>
      <c r="G6218" s="105">
        <v>8</v>
      </c>
      <c r="H6218" t="s">
        <v>354</v>
      </c>
      <c r="I6218" t="s">
        <v>386</v>
      </c>
      <c r="J6218" t="s">
        <v>388</v>
      </c>
      <c r="K6218" s="105">
        <v>36</v>
      </c>
      <c r="L6218" s="106">
        <v>3.3330000936985023E-2</v>
      </c>
      <c r="M6218" s="106">
        <v>3.4290000796318047E-2</v>
      </c>
      <c r="N6218" s="105">
        <v>645</v>
      </c>
      <c r="O6218" s="106">
        <v>2.806000038981438E-2</v>
      </c>
      <c r="P6218" s="106">
        <v>2.8580000624060631E-2</v>
      </c>
      <c r="Q6218" s="105">
        <v>6321</v>
      </c>
      <c r="R6218" s="106">
        <v>2.77900006622076E-2</v>
      </c>
      <c r="S6218" s="107">
        <v>2.8540000319480899E-2</v>
      </c>
    </row>
    <row r="6219" spans="1:19" x14ac:dyDescent="0.25">
      <c r="A6219" t="s">
        <v>331</v>
      </c>
      <c r="B6219" t="s">
        <v>347</v>
      </c>
      <c r="C6219" t="s">
        <v>347</v>
      </c>
      <c r="D6219" t="s">
        <v>347</v>
      </c>
      <c r="E6219" t="s">
        <v>297</v>
      </c>
      <c r="F6219" t="s">
        <v>298</v>
      </c>
      <c r="G6219" s="105">
        <v>8</v>
      </c>
      <c r="H6219" t="s">
        <v>354</v>
      </c>
      <c r="I6219" t="s">
        <v>386</v>
      </c>
      <c r="J6219" t="s">
        <v>85</v>
      </c>
      <c r="K6219" s="105">
        <v>15</v>
      </c>
      <c r="L6219" s="106">
        <v>1.3890000060200689E-2</v>
      </c>
      <c r="M6219" s="106">
        <v>1.4290000312030321E-2</v>
      </c>
      <c r="N6219" s="105">
        <v>464</v>
      </c>
      <c r="O6219" s="106">
        <v>2.01799999922514E-2</v>
      </c>
      <c r="P6219" s="106">
        <v>2.0560000091791149E-2</v>
      </c>
      <c r="Q6219" s="105">
        <v>4872</v>
      </c>
      <c r="R6219" s="106">
        <v>2.1420000120997429E-2</v>
      </c>
      <c r="S6219" s="107">
        <v>2.199999988079071E-2</v>
      </c>
    </row>
    <row r="6220" spans="1:19" x14ac:dyDescent="0.25">
      <c r="A6220" t="s">
        <v>331</v>
      </c>
      <c r="B6220" t="s">
        <v>347</v>
      </c>
      <c r="C6220" t="s">
        <v>347</v>
      </c>
      <c r="D6220" t="s">
        <v>347</v>
      </c>
      <c r="E6220" t="s">
        <v>297</v>
      </c>
      <c r="F6220" t="s">
        <v>298</v>
      </c>
      <c r="G6220" s="105">
        <v>8</v>
      </c>
      <c r="H6220" t="s">
        <v>354</v>
      </c>
      <c r="I6220" t="s">
        <v>386</v>
      </c>
      <c r="J6220" t="s">
        <v>389</v>
      </c>
      <c r="K6220" s="105">
        <v>9</v>
      </c>
      <c r="L6220" s="106">
        <v>8.3299996331334114E-3</v>
      </c>
      <c r="M6220" s="106">
        <v>8.569999597966671E-3</v>
      </c>
      <c r="N6220" s="105">
        <v>230</v>
      </c>
      <c r="O6220" s="106">
        <v>1.00100003182888E-2</v>
      </c>
      <c r="P6220" s="106">
        <v>1.018999982625246E-2</v>
      </c>
      <c r="Q6220" s="105">
        <v>4049</v>
      </c>
      <c r="R6220" s="106">
        <v>1.779999956488609E-2</v>
      </c>
      <c r="S6220" s="107">
        <v>1.8279999494552609E-2</v>
      </c>
    </row>
    <row r="6221" spans="1:19" x14ac:dyDescent="0.25">
      <c r="A6221" t="s">
        <v>331</v>
      </c>
      <c r="B6221" t="s">
        <v>347</v>
      </c>
      <c r="C6221" t="s">
        <v>347</v>
      </c>
      <c r="D6221" t="s">
        <v>347</v>
      </c>
      <c r="E6221" t="s">
        <v>297</v>
      </c>
      <c r="F6221" t="s">
        <v>298</v>
      </c>
      <c r="G6221">
        <v>8</v>
      </c>
      <c r="H6221" t="s">
        <v>354</v>
      </c>
      <c r="I6221" t="s">
        <v>386</v>
      </c>
      <c r="J6221" t="s">
        <v>86</v>
      </c>
      <c r="K6221">
        <v>30</v>
      </c>
      <c r="L6221" s="106">
        <v>2.7780000120401379E-2</v>
      </c>
      <c r="N6221">
        <v>417</v>
      </c>
      <c r="O6221" s="106">
        <v>1.8139999359846119E-2</v>
      </c>
      <c r="Q6221">
        <v>5972</v>
      </c>
      <c r="R6221" s="106">
        <v>2.6259999722242359E-2</v>
      </c>
    </row>
    <row r="6222" spans="1:19" x14ac:dyDescent="0.25">
      <c r="A6222" t="s">
        <v>331</v>
      </c>
      <c r="B6222" t="s">
        <v>347</v>
      </c>
      <c r="C6222" t="s">
        <v>347</v>
      </c>
      <c r="D6222" t="s">
        <v>347</v>
      </c>
      <c r="E6222" t="s">
        <v>297</v>
      </c>
      <c r="F6222" t="s">
        <v>298</v>
      </c>
      <c r="G6222" s="105">
        <v>8</v>
      </c>
      <c r="H6222" t="s">
        <v>354</v>
      </c>
      <c r="I6222" t="s">
        <v>386</v>
      </c>
      <c r="J6222" t="s">
        <v>84</v>
      </c>
      <c r="K6222" s="105">
        <v>856</v>
      </c>
      <c r="L6222" s="106">
        <v>0.79259002208709717</v>
      </c>
      <c r="M6222" s="106">
        <v>0.81524002552032471</v>
      </c>
      <c r="N6222" s="105">
        <v>19573</v>
      </c>
      <c r="O6222" s="106">
        <v>0.85144001245498657</v>
      </c>
      <c r="P6222" s="106">
        <v>0.86716997623443604</v>
      </c>
      <c r="Q6222" s="105">
        <v>194064</v>
      </c>
      <c r="R6222" s="106">
        <v>0.85317999124526978</v>
      </c>
      <c r="S6222" s="107">
        <v>0.87619000673294067</v>
      </c>
    </row>
    <row r="6223" spans="1:19" x14ac:dyDescent="0.25">
      <c r="A6223" t="s">
        <v>331</v>
      </c>
      <c r="B6223" t="s">
        <v>347</v>
      </c>
      <c r="C6223" t="s">
        <v>347</v>
      </c>
      <c r="D6223" t="s">
        <v>347</v>
      </c>
      <c r="E6223" t="s">
        <v>297</v>
      </c>
      <c r="F6223" t="s">
        <v>298</v>
      </c>
      <c r="G6223" s="105">
        <v>8</v>
      </c>
      <c r="H6223" t="s">
        <v>354</v>
      </c>
      <c r="I6223" t="s">
        <v>419</v>
      </c>
      <c r="J6223" t="s">
        <v>390</v>
      </c>
      <c r="K6223" s="105">
        <v>291</v>
      </c>
      <c r="L6223" s="106">
        <v>0.26943999528884888</v>
      </c>
      <c r="N6223" s="105">
        <v>5782</v>
      </c>
      <c r="O6223" s="106">
        <v>0.25152000784873962</v>
      </c>
      <c r="Q6223" s="105">
        <v>51290</v>
      </c>
      <c r="R6223" s="106">
        <v>0.22549000382423401</v>
      </c>
      <c r="S6223" s="107"/>
    </row>
    <row r="6224" spans="1:19" x14ac:dyDescent="0.25">
      <c r="A6224" t="s">
        <v>331</v>
      </c>
      <c r="B6224" t="s">
        <v>347</v>
      </c>
      <c r="C6224" t="s">
        <v>347</v>
      </c>
      <c r="D6224" t="s">
        <v>347</v>
      </c>
      <c r="E6224" t="s">
        <v>297</v>
      </c>
      <c r="F6224" t="s">
        <v>298</v>
      </c>
      <c r="G6224">
        <v>8</v>
      </c>
      <c r="H6224" t="s">
        <v>354</v>
      </c>
      <c r="I6224" t="s">
        <v>419</v>
      </c>
      <c r="J6224" t="s">
        <v>391</v>
      </c>
      <c r="K6224">
        <v>147</v>
      </c>
      <c r="L6224" s="106">
        <v>0.13610999286174769</v>
      </c>
      <c r="M6224" s="106">
        <v>0.1863099932670593</v>
      </c>
      <c r="N6224">
        <v>2772</v>
      </c>
      <c r="O6224" s="106">
        <v>0.1205800026655197</v>
      </c>
      <c r="P6224" s="106">
        <v>0.16110999882221219</v>
      </c>
      <c r="Q6224">
        <v>26007</v>
      </c>
      <c r="R6224" s="106">
        <v>0.11433999985456469</v>
      </c>
      <c r="S6224" s="106">
        <v>0.1476300060749054</v>
      </c>
    </row>
    <row r="6225" spans="1:19" x14ac:dyDescent="0.25">
      <c r="A6225" t="s">
        <v>331</v>
      </c>
      <c r="B6225" t="s">
        <v>347</v>
      </c>
      <c r="C6225" t="s">
        <v>347</v>
      </c>
      <c r="D6225" t="s">
        <v>347</v>
      </c>
      <c r="E6225" t="s">
        <v>297</v>
      </c>
      <c r="F6225" t="s">
        <v>298</v>
      </c>
      <c r="G6225">
        <v>8</v>
      </c>
      <c r="H6225" t="s">
        <v>354</v>
      </c>
      <c r="I6225" t="s">
        <v>419</v>
      </c>
      <c r="J6225" t="s">
        <v>392</v>
      </c>
      <c r="K6225">
        <v>300</v>
      </c>
      <c r="L6225" s="106">
        <v>0.27777999639511108</v>
      </c>
      <c r="M6225" s="106">
        <v>0.38023000955581671</v>
      </c>
      <c r="N6225">
        <v>6619</v>
      </c>
      <c r="O6225" s="106">
        <v>0.28793001174926758</v>
      </c>
      <c r="P6225" s="106">
        <v>0.38468998670577997</v>
      </c>
      <c r="Q6225">
        <v>69347</v>
      </c>
      <c r="R6225" s="106">
        <v>0.30487999320030212</v>
      </c>
      <c r="S6225" s="106">
        <v>0.39364001154899603</v>
      </c>
    </row>
    <row r="6226" spans="1:19" x14ac:dyDescent="0.25">
      <c r="A6226" t="s">
        <v>331</v>
      </c>
      <c r="B6226" t="s">
        <v>347</v>
      </c>
      <c r="C6226" t="s">
        <v>347</v>
      </c>
      <c r="D6226" t="s">
        <v>347</v>
      </c>
      <c r="E6226" t="s">
        <v>297</v>
      </c>
      <c r="F6226" t="s">
        <v>298</v>
      </c>
      <c r="G6226" s="105">
        <v>8</v>
      </c>
      <c r="H6226" t="s">
        <v>354</v>
      </c>
      <c r="I6226" t="s">
        <v>419</v>
      </c>
      <c r="J6226" t="s">
        <v>393</v>
      </c>
      <c r="K6226" s="105">
        <v>281</v>
      </c>
      <c r="L6226" s="106">
        <v>0.26019001007080078</v>
      </c>
      <c r="M6226" s="106">
        <v>0.35615000128746033</v>
      </c>
      <c r="N6226" s="105">
        <v>6459</v>
      </c>
      <c r="O6226" s="106">
        <v>0.2809700071811676</v>
      </c>
      <c r="P6226" s="106">
        <v>0.37538999319076538</v>
      </c>
      <c r="Q6226" s="105">
        <v>66079</v>
      </c>
      <c r="R6226" s="106">
        <v>0.29050999879837042</v>
      </c>
      <c r="S6226" s="107">
        <v>0.37509000301361078</v>
      </c>
    </row>
    <row r="6227" spans="1:19" x14ac:dyDescent="0.25">
      <c r="A6227" t="s">
        <v>331</v>
      </c>
      <c r="B6227" t="s">
        <v>347</v>
      </c>
      <c r="C6227" t="s">
        <v>347</v>
      </c>
      <c r="D6227" t="s">
        <v>347</v>
      </c>
      <c r="E6227" t="s">
        <v>297</v>
      </c>
      <c r="F6227" t="s">
        <v>298</v>
      </c>
      <c r="G6227" s="105">
        <v>8</v>
      </c>
      <c r="H6227" t="s">
        <v>354</v>
      </c>
      <c r="I6227" t="s">
        <v>419</v>
      </c>
      <c r="J6227" t="s">
        <v>394</v>
      </c>
      <c r="K6227" s="105">
        <v>61</v>
      </c>
      <c r="L6227" s="106">
        <v>5.6480001658201218E-2</v>
      </c>
      <c r="M6227" s="106">
        <v>7.7310003340244293E-2</v>
      </c>
      <c r="N6227" s="105">
        <v>1356</v>
      </c>
      <c r="O6227" s="106">
        <v>5.8990001678466797E-2</v>
      </c>
      <c r="P6227" s="106">
        <v>7.880999892950058E-2</v>
      </c>
      <c r="Q6227" s="105">
        <v>14736</v>
      </c>
      <c r="R6227" s="106">
        <v>6.4790003001689911E-2</v>
      </c>
      <c r="S6227" s="107">
        <v>8.3650000393390656E-2</v>
      </c>
    </row>
    <row r="6228" spans="1:19" x14ac:dyDescent="0.25">
      <c r="A6228" t="s">
        <v>331</v>
      </c>
      <c r="B6228" t="s">
        <v>347</v>
      </c>
      <c r="C6228" t="s">
        <v>347</v>
      </c>
      <c r="D6228" t="s">
        <v>347</v>
      </c>
      <c r="E6228" t="s">
        <v>297</v>
      </c>
      <c r="F6228" t="s">
        <v>298</v>
      </c>
      <c r="G6228" s="105">
        <v>8</v>
      </c>
      <c r="H6228" t="s">
        <v>354</v>
      </c>
      <c r="I6228" t="s">
        <v>439</v>
      </c>
      <c r="J6228" t="s">
        <v>440</v>
      </c>
      <c r="K6228" s="105">
        <v>291</v>
      </c>
      <c r="L6228" s="106">
        <v>0.26943999528884888</v>
      </c>
      <c r="N6228" s="105">
        <v>5782</v>
      </c>
      <c r="O6228" s="106">
        <v>0.25152000784873962</v>
      </c>
      <c r="Q6228" s="105">
        <v>51290</v>
      </c>
      <c r="R6228" s="106">
        <v>0.22549000382423401</v>
      </c>
      <c r="S6228" s="107"/>
    </row>
    <row r="6229" spans="1:19" x14ac:dyDescent="0.25">
      <c r="A6229" t="s">
        <v>331</v>
      </c>
      <c r="B6229" t="s">
        <v>347</v>
      </c>
      <c r="C6229" t="s">
        <v>347</v>
      </c>
      <c r="D6229" t="s">
        <v>347</v>
      </c>
      <c r="E6229" t="s">
        <v>297</v>
      </c>
      <c r="F6229" t="s">
        <v>298</v>
      </c>
      <c r="G6229" s="105">
        <v>8</v>
      </c>
      <c r="H6229" t="s">
        <v>354</v>
      </c>
      <c r="I6229" t="s">
        <v>439</v>
      </c>
      <c r="J6229" t="s">
        <v>442</v>
      </c>
      <c r="K6229" s="105">
        <v>789</v>
      </c>
      <c r="L6229" s="106">
        <v>0.73056000471115112</v>
      </c>
      <c r="M6229" s="106">
        <v>1</v>
      </c>
      <c r="N6229" s="105">
        <v>17206</v>
      </c>
      <c r="O6229" s="106">
        <v>0.74848002195358276</v>
      </c>
      <c r="P6229" s="106">
        <v>1</v>
      </c>
      <c r="Q6229" s="105">
        <v>176169</v>
      </c>
      <c r="R6229" s="106">
        <v>0.77451002597808838</v>
      </c>
      <c r="S6229" s="107">
        <v>1</v>
      </c>
    </row>
    <row r="6230" spans="1:19" x14ac:dyDescent="0.25">
      <c r="A6230" t="s">
        <v>331</v>
      </c>
      <c r="B6230" t="s">
        <v>347</v>
      </c>
      <c r="C6230" t="s">
        <v>347</v>
      </c>
      <c r="D6230" t="s">
        <v>347</v>
      </c>
      <c r="E6230" t="s">
        <v>297</v>
      </c>
      <c r="F6230" t="s">
        <v>298</v>
      </c>
      <c r="G6230">
        <v>8</v>
      </c>
      <c r="H6230" t="s">
        <v>354</v>
      </c>
      <c r="I6230" t="s">
        <v>395</v>
      </c>
      <c r="J6230" t="s">
        <v>396</v>
      </c>
      <c r="K6230">
        <v>1078</v>
      </c>
      <c r="L6230" s="106">
        <v>0.99814999103546143</v>
      </c>
      <c r="N6230">
        <v>22803</v>
      </c>
      <c r="O6230" s="106">
        <v>0.99194997549057007</v>
      </c>
      <c r="Q6230">
        <v>225832</v>
      </c>
      <c r="R6230" s="106">
        <v>0.99285000562667847</v>
      </c>
    </row>
    <row r="6231" spans="1:19" x14ac:dyDescent="0.25">
      <c r="A6231" t="s">
        <v>331</v>
      </c>
      <c r="B6231" t="s">
        <v>347</v>
      </c>
      <c r="C6231" t="s">
        <v>347</v>
      </c>
      <c r="D6231" t="s">
        <v>347</v>
      </c>
      <c r="E6231" t="s">
        <v>297</v>
      </c>
      <c r="F6231" t="s">
        <v>298</v>
      </c>
      <c r="G6231" s="105">
        <v>8</v>
      </c>
      <c r="H6231" t="s">
        <v>354</v>
      </c>
      <c r="I6231" t="s">
        <v>395</v>
      </c>
      <c r="J6231" t="s">
        <v>397</v>
      </c>
      <c r="K6231" s="105">
        <v>2</v>
      </c>
      <c r="L6231" s="106">
        <v>1.850000000558794E-3</v>
      </c>
      <c r="N6231" s="105">
        <v>185</v>
      </c>
      <c r="O6231" s="106">
        <v>8.0500002950429916E-3</v>
      </c>
      <c r="Q6231" s="105">
        <v>1627</v>
      </c>
      <c r="R6231" s="106">
        <v>7.1499999612569809E-3</v>
      </c>
      <c r="S6231" s="107"/>
    </row>
    <row r="6232" spans="1:19" x14ac:dyDescent="0.25">
      <c r="A6232" t="s">
        <v>331</v>
      </c>
      <c r="B6232" t="s">
        <v>347</v>
      </c>
      <c r="C6232" t="s">
        <v>347</v>
      </c>
      <c r="D6232" t="s">
        <v>347</v>
      </c>
      <c r="E6232" t="s">
        <v>297</v>
      </c>
      <c r="F6232" t="s">
        <v>298</v>
      </c>
      <c r="G6232">
        <v>8</v>
      </c>
      <c r="H6232" t="s">
        <v>354</v>
      </c>
      <c r="I6232" t="s">
        <v>398</v>
      </c>
      <c r="J6232" t="s">
        <v>399</v>
      </c>
      <c r="K6232">
        <v>466</v>
      </c>
      <c r="L6232" s="106">
        <v>0.43147999048233032</v>
      </c>
      <c r="N6232">
        <v>4954</v>
      </c>
      <c r="O6232" s="106">
        <v>0.21549999713897711</v>
      </c>
      <c r="Q6232">
        <v>32785</v>
      </c>
      <c r="R6232" s="106">
        <v>0.14414000511169431</v>
      </c>
    </row>
    <row r="6233" spans="1:19" x14ac:dyDescent="0.25">
      <c r="A6233" t="s">
        <v>331</v>
      </c>
      <c r="B6233" t="s">
        <v>347</v>
      </c>
      <c r="C6233" t="s">
        <v>347</v>
      </c>
      <c r="D6233" t="s">
        <v>347</v>
      </c>
      <c r="E6233" t="s">
        <v>297</v>
      </c>
      <c r="F6233" t="s">
        <v>298</v>
      </c>
      <c r="G6233" s="105">
        <v>8</v>
      </c>
      <c r="H6233" t="s">
        <v>354</v>
      </c>
      <c r="I6233" t="s">
        <v>398</v>
      </c>
      <c r="J6233" t="s">
        <v>41</v>
      </c>
      <c r="K6233" s="105">
        <v>201</v>
      </c>
      <c r="L6233" s="106">
        <v>0.1861100047826767</v>
      </c>
      <c r="N6233" s="105">
        <v>4173</v>
      </c>
      <c r="O6233" s="106">
        <v>0.1815299987792969</v>
      </c>
      <c r="Q6233" s="105">
        <v>40324</v>
      </c>
      <c r="R6233" s="106">
        <v>0.177279993891716</v>
      </c>
      <c r="S6233" s="107"/>
    </row>
    <row r="6234" spans="1:19" x14ac:dyDescent="0.25">
      <c r="A6234" t="s">
        <v>331</v>
      </c>
      <c r="B6234" t="s">
        <v>347</v>
      </c>
      <c r="C6234" t="s">
        <v>347</v>
      </c>
      <c r="D6234" t="s">
        <v>347</v>
      </c>
      <c r="E6234" t="s">
        <v>297</v>
      </c>
      <c r="F6234" t="s">
        <v>298</v>
      </c>
      <c r="G6234" s="105">
        <v>8</v>
      </c>
      <c r="H6234" t="s">
        <v>354</v>
      </c>
      <c r="I6234" t="s">
        <v>398</v>
      </c>
      <c r="J6234" t="s">
        <v>40</v>
      </c>
      <c r="K6234" s="105">
        <v>148</v>
      </c>
      <c r="L6234" s="106">
        <v>0.13704000413417819</v>
      </c>
      <c r="N6234" s="105">
        <v>4925</v>
      </c>
      <c r="O6234" s="106">
        <v>0.2142399996519089</v>
      </c>
      <c r="Q6234" s="105">
        <v>47952</v>
      </c>
      <c r="R6234" s="106">
        <v>0.21082000434398651</v>
      </c>
      <c r="S6234" s="107"/>
    </row>
    <row r="6235" spans="1:19" x14ac:dyDescent="0.25">
      <c r="A6235" t="s">
        <v>331</v>
      </c>
      <c r="B6235" t="s">
        <v>347</v>
      </c>
      <c r="C6235" t="s">
        <v>347</v>
      </c>
      <c r="D6235" t="s">
        <v>347</v>
      </c>
      <c r="E6235" t="s">
        <v>297</v>
      </c>
      <c r="F6235" t="s">
        <v>298</v>
      </c>
      <c r="G6235">
        <v>8</v>
      </c>
      <c r="H6235" t="s">
        <v>354</v>
      </c>
      <c r="I6235" t="s">
        <v>398</v>
      </c>
      <c r="J6235" t="s">
        <v>39</v>
      </c>
      <c r="K6235">
        <v>139</v>
      </c>
      <c r="L6235" s="106">
        <v>0.12870000302791601</v>
      </c>
      <c r="N6235">
        <v>4864</v>
      </c>
      <c r="O6235" s="106">
        <v>0.2115900069475174</v>
      </c>
      <c r="Q6235">
        <v>51770</v>
      </c>
      <c r="R6235" s="106">
        <v>0.22759999334812159</v>
      </c>
    </row>
    <row r="6236" spans="1:19" x14ac:dyDescent="0.25">
      <c r="A6236" t="s">
        <v>331</v>
      </c>
      <c r="B6236" t="s">
        <v>347</v>
      </c>
      <c r="C6236" t="s">
        <v>347</v>
      </c>
      <c r="D6236" t="s">
        <v>347</v>
      </c>
      <c r="E6236" t="s">
        <v>297</v>
      </c>
      <c r="F6236" t="s">
        <v>298</v>
      </c>
      <c r="G6236" s="105">
        <v>8</v>
      </c>
      <c r="H6236" t="s">
        <v>354</v>
      </c>
      <c r="I6236" t="s">
        <v>398</v>
      </c>
      <c r="J6236" t="s">
        <v>400</v>
      </c>
      <c r="K6236" s="105">
        <v>126</v>
      </c>
      <c r="L6236" s="106">
        <v>0.11666999757289891</v>
      </c>
      <c r="N6236" s="105">
        <v>4072</v>
      </c>
      <c r="O6236" s="106">
        <v>0.1771399974822998</v>
      </c>
      <c r="Q6236" s="105">
        <v>54628</v>
      </c>
      <c r="R6236" s="106">
        <v>0.24017000198364261</v>
      </c>
      <c r="S6236" s="107"/>
    </row>
    <row r="6237" spans="1:19" x14ac:dyDescent="0.25">
      <c r="A6237" t="s">
        <v>331</v>
      </c>
      <c r="B6237" t="s">
        <v>347</v>
      </c>
      <c r="C6237" t="s">
        <v>347</v>
      </c>
      <c r="D6237" t="s">
        <v>347</v>
      </c>
      <c r="E6237" t="s">
        <v>297</v>
      </c>
      <c r="F6237" t="s">
        <v>298</v>
      </c>
      <c r="G6237">
        <v>8</v>
      </c>
      <c r="H6237" t="s">
        <v>354</v>
      </c>
      <c r="I6237" t="s">
        <v>422</v>
      </c>
      <c r="J6237" t="s">
        <v>429</v>
      </c>
      <c r="K6237">
        <v>291</v>
      </c>
      <c r="L6237" s="106">
        <v>0.26943999528884888</v>
      </c>
      <c r="N6237">
        <v>6617</v>
      </c>
      <c r="O6237" s="106">
        <v>0.28784999251365662</v>
      </c>
      <c r="Q6237">
        <v>80101</v>
      </c>
      <c r="R6237" s="106">
        <v>0.3521600067615509</v>
      </c>
    </row>
    <row r="6238" spans="1:19" x14ac:dyDescent="0.25">
      <c r="A6238" t="s">
        <v>331</v>
      </c>
      <c r="B6238" t="s">
        <v>347</v>
      </c>
      <c r="C6238" t="s">
        <v>347</v>
      </c>
      <c r="D6238" t="s">
        <v>347</v>
      </c>
      <c r="E6238" t="s">
        <v>297</v>
      </c>
      <c r="F6238" t="s">
        <v>298</v>
      </c>
      <c r="G6238" s="105">
        <v>8</v>
      </c>
      <c r="H6238" t="s">
        <v>354</v>
      </c>
      <c r="I6238" t="s">
        <v>422</v>
      </c>
      <c r="J6238" t="s">
        <v>423</v>
      </c>
      <c r="K6238" s="105">
        <v>632</v>
      </c>
      <c r="L6238" s="106">
        <v>0.58518999814987183</v>
      </c>
      <c r="M6238" s="106">
        <v>0.80101001262664795</v>
      </c>
      <c r="N6238" s="105">
        <v>13037</v>
      </c>
      <c r="O6238" s="106">
        <v>0.5671200156211853</v>
      </c>
      <c r="P6238" s="106">
        <v>0.79635000228881836</v>
      </c>
      <c r="Q6238" s="105">
        <v>119646</v>
      </c>
      <c r="R6238" s="106">
        <v>0.52600997686386108</v>
      </c>
      <c r="S6238" s="107">
        <v>0.81194001436233521</v>
      </c>
    </row>
    <row r="6239" spans="1:19" x14ac:dyDescent="0.25">
      <c r="A6239" t="s">
        <v>331</v>
      </c>
      <c r="B6239" t="s">
        <v>347</v>
      </c>
      <c r="C6239" t="s">
        <v>347</v>
      </c>
      <c r="D6239" t="s">
        <v>347</v>
      </c>
      <c r="E6239" t="s">
        <v>297</v>
      </c>
      <c r="F6239" t="s">
        <v>298</v>
      </c>
      <c r="G6239" s="105">
        <v>8</v>
      </c>
      <c r="H6239" t="s">
        <v>354</v>
      </c>
      <c r="I6239" t="s">
        <v>422</v>
      </c>
      <c r="J6239" t="s">
        <v>424</v>
      </c>
      <c r="K6239" s="105">
        <v>100</v>
      </c>
      <c r="L6239" s="106">
        <v>9.2589996755123138E-2</v>
      </c>
      <c r="M6239" s="106">
        <v>0.1267399936914444</v>
      </c>
      <c r="N6239" s="105">
        <v>2019</v>
      </c>
      <c r="O6239" s="106">
        <v>8.7829999625682831E-2</v>
      </c>
      <c r="P6239" s="106">
        <v>0.12332999706268311</v>
      </c>
      <c r="Q6239" s="105">
        <v>17180</v>
      </c>
      <c r="R6239" s="106">
        <v>7.5530000030994415E-2</v>
      </c>
      <c r="S6239" s="107">
        <v>0.11659000068902969</v>
      </c>
    </row>
    <row r="6240" spans="1:19" x14ac:dyDescent="0.25">
      <c r="A6240" t="s">
        <v>331</v>
      </c>
      <c r="B6240" t="s">
        <v>347</v>
      </c>
      <c r="C6240" t="s">
        <v>347</v>
      </c>
      <c r="D6240" t="s">
        <v>347</v>
      </c>
      <c r="E6240" t="s">
        <v>297</v>
      </c>
      <c r="F6240" t="s">
        <v>298</v>
      </c>
      <c r="G6240" s="105">
        <v>8</v>
      </c>
      <c r="H6240" t="s">
        <v>354</v>
      </c>
      <c r="I6240" t="s">
        <v>422</v>
      </c>
      <c r="J6240" t="s">
        <v>425</v>
      </c>
      <c r="K6240" s="105">
        <v>31</v>
      </c>
      <c r="L6240" s="106">
        <v>2.8699999675154689E-2</v>
      </c>
      <c r="M6240" s="106">
        <v>3.9289999753236771E-2</v>
      </c>
      <c r="N6240" s="105">
        <v>771</v>
      </c>
      <c r="O6240" s="106">
        <v>3.3539999276399612E-2</v>
      </c>
      <c r="P6240" s="106">
        <v>4.7100000083446503E-2</v>
      </c>
      <c r="Q6240" s="105">
        <v>6082</v>
      </c>
      <c r="R6240" s="106">
        <v>2.6739999651908871E-2</v>
      </c>
      <c r="S6240" s="107">
        <v>4.1269998997449868E-2</v>
      </c>
    </row>
    <row r="6241" spans="1:19" x14ac:dyDescent="0.25">
      <c r="A6241" t="s">
        <v>331</v>
      </c>
      <c r="B6241" t="s">
        <v>347</v>
      </c>
      <c r="C6241" t="s">
        <v>347</v>
      </c>
      <c r="D6241" t="s">
        <v>347</v>
      </c>
      <c r="E6241" t="s">
        <v>297</v>
      </c>
      <c r="F6241" t="s">
        <v>298</v>
      </c>
      <c r="G6241" s="105">
        <v>8</v>
      </c>
      <c r="H6241" t="s">
        <v>354</v>
      </c>
      <c r="I6241" t="s">
        <v>422</v>
      </c>
      <c r="J6241" t="s">
        <v>426</v>
      </c>
      <c r="K6241" s="105">
        <v>21</v>
      </c>
      <c r="L6241" s="106">
        <v>1.9440000876784321E-2</v>
      </c>
      <c r="M6241" s="106">
        <v>2.6620000600814819E-2</v>
      </c>
      <c r="N6241" s="105">
        <v>464</v>
      </c>
      <c r="O6241" s="106">
        <v>2.01799999922514E-2</v>
      </c>
      <c r="P6241" s="106">
        <v>2.8340000659227371E-2</v>
      </c>
      <c r="Q6241" s="105">
        <v>3672</v>
      </c>
      <c r="R6241" s="106">
        <v>1.6140000894665722E-2</v>
      </c>
      <c r="S6241" s="107">
        <v>2.491999976336956E-2</v>
      </c>
    </row>
    <row r="6242" spans="1:19" x14ac:dyDescent="0.25">
      <c r="A6242" t="s">
        <v>331</v>
      </c>
      <c r="B6242" t="s">
        <v>347</v>
      </c>
      <c r="C6242" t="s">
        <v>347</v>
      </c>
      <c r="D6242" t="s">
        <v>347</v>
      </c>
      <c r="E6242" t="s">
        <v>297</v>
      </c>
      <c r="F6242" t="s">
        <v>298</v>
      </c>
      <c r="G6242" s="105">
        <v>8</v>
      </c>
      <c r="H6242" t="s">
        <v>354</v>
      </c>
      <c r="I6242" t="s">
        <v>422</v>
      </c>
      <c r="J6242" t="s">
        <v>427</v>
      </c>
      <c r="K6242" s="105">
        <v>5</v>
      </c>
      <c r="L6242" s="106">
        <v>4.629999864846468E-3</v>
      </c>
      <c r="M6242" s="106">
        <v>6.3399998471140862E-3</v>
      </c>
      <c r="N6242" s="105">
        <v>80</v>
      </c>
      <c r="O6242" s="106">
        <v>3.4799999557435508E-3</v>
      </c>
      <c r="P6242" s="106">
        <v>4.889999981969595E-3</v>
      </c>
      <c r="Q6242" s="105">
        <v>766</v>
      </c>
      <c r="R6242" s="106">
        <v>3.3700000494718552E-3</v>
      </c>
      <c r="S6242" s="107">
        <v>5.2000000141561031E-3</v>
      </c>
    </row>
    <row r="6243" spans="1:19" x14ac:dyDescent="0.25">
      <c r="A6243" t="s">
        <v>331</v>
      </c>
      <c r="B6243" t="s">
        <v>347</v>
      </c>
      <c r="C6243" t="s">
        <v>347</v>
      </c>
      <c r="D6243" t="s">
        <v>347</v>
      </c>
      <c r="E6243" t="s">
        <v>297</v>
      </c>
      <c r="F6243" t="s">
        <v>298</v>
      </c>
      <c r="G6243" s="105">
        <v>8</v>
      </c>
      <c r="H6243" t="s">
        <v>354</v>
      </c>
      <c r="I6243" t="s">
        <v>422</v>
      </c>
      <c r="J6243" t="s">
        <v>428</v>
      </c>
      <c r="K6243" s="105">
        <v>0</v>
      </c>
      <c r="L6243" s="106">
        <v>0</v>
      </c>
      <c r="M6243" s="106">
        <v>0</v>
      </c>
      <c r="N6243" s="105">
        <v>0</v>
      </c>
      <c r="O6243" s="106">
        <v>0</v>
      </c>
      <c r="P6243" s="106">
        <v>0</v>
      </c>
      <c r="Q6243" s="105">
        <v>12</v>
      </c>
      <c r="R6243" s="106">
        <v>4.9999998736893758E-5</v>
      </c>
      <c r="S6243" s="107">
        <v>7.9999997979030013E-5</v>
      </c>
    </row>
    <row r="6244" spans="1:19" x14ac:dyDescent="0.25">
      <c r="A6244" t="s">
        <v>331</v>
      </c>
      <c r="B6244" t="s">
        <v>347</v>
      </c>
      <c r="C6244" t="s">
        <v>347</v>
      </c>
      <c r="D6244" t="s">
        <v>347</v>
      </c>
      <c r="E6244" t="s">
        <v>297</v>
      </c>
      <c r="F6244" t="s">
        <v>298</v>
      </c>
      <c r="G6244">
        <v>8</v>
      </c>
      <c r="H6244" t="s">
        <v>354</v>
      </c>
      <c r="I6244" t="s">
        <v>430</v>
      </c>
      <c r="J6244" t="s">
        <v>434</v>
      </c>
      <c r="K6244">
        <v>21</v>
      </c>
      <c r="L6244" s="106">
        <v>1.9440000876784321E-2</v>
      </c>
      <c r="M6244" s="106">
        <v>1.971999928355217E-2</v>
      </c>
      <c r="N6244">
        <v>521</v>
      </c>
      <c r="O6244" s="106">
        <v>2.2660000249743462E-2</v>
      </c>
      <c r="P6244" s="106">
        <v>2.3010000586509701E-2</v>
      </c>
      <c r="Q6244">
        <v>4987</v>
      </c>
      <c r="R6244" s="106">
        <v>2.1919999271631241E-2</v>
      </c>
      <c r="S6244" s="106">
        <v>2.2490000352263451E-2</v>
      </c>
    </row>
    <row r="6245" spans="1:19" x14ac:dyDescent="0.25">
      <c r="A6245" t="s">
        <v>331</v>
      </c>
      <c r="B6245" t="s">
        <v>347</v>
      </c>
      <c r="C6245" t="s">
        <v>347</v>
      </c>
      <c r="D6245" t="s">
        <v>347</v>
      </c>
      <c r="E6245" t="s">
        <v>297</v>
      </c>
      <c r="F6245" t="s">
        <v>298</v>
      </c>
      <c r="G6245" s="105">
        <v>8</v>
      </c>
      <c r="H6245" t="s">
        <v>354</v>
      </c>
      <c r="I6245" t="s">
        <v>430</v>
      </c>
      <c r="J6245" t="s">
        <v>432</v>
      </c>
      <c r="K6245" s="105">
        <v>65</v>
      </c>
      <c r="L6245" s="106">
        <v>6.0189999639987952E-2</v>
      </c>
      <c r="M6245" s="106">
        <v>6.1030000448226929E-2</v>
      </c>
      <c r="N6245" s="105">
        <v>1739</v>
      </c>
      <c r="O6245" s="106">
        <v>7.564999908208847E-2</v>
      </c>
      <c r="P6245" s="106">
        <v>7.6789997518062592E-2</v>
      </c>
      <c r="Q6245" s="105">
        <v>18498</v>
      </c>
      <c r="R6245" s="106">
        <v>8.1320002675056458E-2</v>
      </c>
      <c r="S6245" s="107">
        <v>8.343999832868576E-2</v>
      </c>
    </row>
    <row r="6246" spans="1:19" x14ac:dyDescent="0.25">
      <c r="A6246" t="s">
        <v>331</v>
      </c>
      <c r="B6246" t="s">
        <v>347</v>
      </c>
      <c r="C6246" t="s">
        <v>347</v>
      </c>
      <c r="D6246" t="s">
        <v>347</v>
      </c>
      <c r="E6246" t="s">
        <v>297</v>
      </c>
      <c r="F6246" t="s">
        <v>298</v>
      </c>
      <c r="G6246">
        <v>8</v>
      </c>
      <c r="H6246" t="s">
        <v>354</v>
      </c>
      <c r="I6246" t="s">
        <v>430</v>
      </c>
      <c r="J6246" t="s">
        <v>435</v>
      </c>
      <c r="K6246">
        <v>0</v>
      </c>
      <c r="L6246" s="106">
        <v>0</v>
      </c>
      <c r="M6246" s="106">
        <v>0</v>
      </c>
      <c r="N6246">
        <v>7</v>
      </c>
      <c r="O6246" s="106">
        <v>3.0000001424923539E-4</v>
      </c>
      <c r="P6246" s="106">
        <v>3.1000000308267772E-4</v>
      </c>
      <c r="Q6246">
        <v>391</v>
      </c>
      <c r="R6246" s="106">
        <v>1.7199999419972301E-3</v>
      </c>
      <c r="S6246" s="106">
        <v>1.760000013746321E-3</v>
      </c>
    </row>
    <row r="6247" spans="1:19" x14ac:dyDescent="0.25">
      <c r="A6247" t="s">
        <v>331</v>
      </c>
      <c r="B6247" t="s">
        <v>347</v>
      </c>
      <c r="C6247" t="s">
        <v>347</v>
      </c>
      <c r="D6247" t="s">
        <v>347</v>
      </c>
      <c r="E6247" t="s">
        <v>297</v>
      </c>
      <c r="F6247" t="s">
        <v>298</v>
      </c>
      <c r="G6247" s="105">
        <v>8</v>
      </c>
      <c r="H6247" t="s">
        <v>354</v>
      </c>
      <c r="I6247" t="s">
        <v>430</v>
      </c>
      <c r="J6247" t="s">
        <v>436</v>
      </c>
      <c r="K6247" s="105">
        <v>22</v>
      </c>
      <c r="L6247" s="106">
        <v>2.03699991106987E-2</v>
      </c>
      <c r="M6247" s="106">
        <v>2.0659999921917919E-2</v>
      </c>
      <c r="N6247" s="105">
        <v>1079</v>
      </c>
      <c r="O6247" s="106">
        <v>4.6939998865127557E-2</v>
      </c>
      <c r="P6247" s="106">
        <v>4.7649998217821121E-2</v>
      </c>
      <c r="Q6247" s="105">
        <v>6784</v>
      </c>
      <c r="R6247" s="106">
        <v>2.9829999431967739E-2</v>
      </c>
      <c r="S6247" s="107">
        <v>3.060000017285347E-2</v>
      </c>
    </row>
    <row r="6248" spans="1:19" x14ac:dyDescent="0.25">
      <c r="A6248" t="s">
        <v>331</v>
      </c>
      <c r="B6248" t="s">
        <v>347</v>
      </c>
      <c r="C6248" t="s">
        <v>347</v>
      </c>
      <c r="D6248" t="s">
        <v>347</v>
      </c>
      <c r="E6248" t="s">
        <v>297</v>
      </c>
      <c r="F6248" t="s">
        <v>298</v>
      </c>
      <c r="G6248" s="105">
        <v>8</v>
      </c>
      <c r="H6248" t="s">
        <v>354</v>
      </c>
      <c r="I6248" t="s">
        <v>430</v>
      </c>
      <c r="J6248" t="s">
        <v>431</v>
      </c>
      <c r="K6248" s="105">
        <v>425</v>
      </c>
      <c r="L6248" s="106">
        <v>0.39351999759674072</v>
      </c>
      <c r="M6248" s="106">
        <v>0.39906001091003418</v>
      </c>
      <c r="N6248" s="105">
        <v>7736</v>
      </c>
      <c r="O6248" s="106">
        <v>0.3365199863910675</v>
      </c>
      <c r="P6248" s="106">
        <v>0.34161001443862921</v>
      </c>
      <c r="Q6248" s="105">
        <v>77035</v>
      </c>
      <c r="R6248" s="106">
        <v>0.33867999911308289</v>
      </c>
      <c r="S6248" s="107">
        <v>0.3474699854850769</v>
      </c>
    </row>
    <row r="6249" spans="1:19" x14ac:dyDescent="0.25">
      <c r="A6249" t="s">
        <v>331</v>
      </c>
      <c r="B6249" t="s">
        <v>347</v>
      </c>
      <c r="C6249" t="s">
        <v>347</v>
      </c>
      <c r="D6249" t="s">
        <v>347</v>
      </c>
      <c r="E6249" t="s">
        <v>297</v>
      </c>
      <c r="F6249" t="s">
        <v>298</v>
      </c>
      <c r="G6249" s="105">
        <v>8</v>
      </c>
      <c r="H6249" t="s">
        <v>354</v>
      </c>
      <c r="I6249" t="s">
        <v>430</v>
      </c>
      <c r="J6249" t="s">
        <v>502</v>
      </c>
      <c r="K6249" s="105">
        <v>532</v>
      </c>
      <c r="L6249" s="106">
        <v>0.49259001016616821</v>
      </c>
      <c r="M6249" s="106">
        <v>0.49952998757362371</v>
      </c>
      <c r="N6249" s="105">
        <v>11564</v>
      </c>
      <c r="O6249" s="106">
        <v>0.50305002927780151</v>
      </c>
      <c r="P6249" s="106">
        <v>0.51064002513885498</v>
      </c>
      <c r="Q6249" s="105">
        <v>114008</v>
      </c>
      <c r="R6249" s="106">
        <v>0.5012199878692627</v>
      </c>
      <c r="S6249" s="107">
        <v>0.51424002647399902</v>
      </c>
    </row>
    <row r="6250" spans="1:19" x14ac:dyDescent="0.25">
      <c r="A6250" t="s">
        <v>331</v>
      </c>
      <c r="B6250" t="s">
        <v>347</v>
      </c>
      <c r="C6250" t="s">
        <v>347</v>
      </c>
      <c r="D6250" t="s">
        <v>347</v>
      </c>
      <c r="E6250" t="s">
        <v>297</v>
      </c>
      <c r="F6250" t="s">
        <v>298</v>
      </c>
      <c r="G6250" s="105">
        <v>8</v>
      </c>
      <c r="H6250" t="s">
        <v>354</v>
      </c>
      <c r="I6250" t="s">
        <v>430</v>
      </c>
      <c r="J6250" t="s">
        <v>86</v>
      </c>
      <c r="K6250" s="105">
        <v>15</v>
      </c>
      <c r="L6250" s="106">
        <v>1.3890000060200689E-2</v>
      </c>
      <c r="N6250" s="105">
        <v>342</v>
      </c>
      <c r="O6250" s="106">
        <v>1.487999968230724E-2</v>
      </c>
      <c r="Q6250" s="105">
        <v>5756</v>
      </c>
      <c r="R6250" s="106">
        <v>2.5310000404715541E-2</v>
      </c>
      <c r="S6250" s="107"/>
    </row>
    <row r="6251" spans="1:19" x14ac:dyDescent="0.25">
      <c r="A6251" t="s">
        <v>331</v>
      </c>
      <c r="B6251" t="s">
        <v>347</v>
      </c>
      <c r="C6251" t="s">
        <v>347</v>
      </c>
      <c r="D6251" t="s">
        <v>347</v>
      </c>
      <c r="E6251" t="s">
        <v>297</v>
      </c>
      <c r="F6251" t="s">
        <v>298</v>
      </c>
      <c r="G6251" s="105">
        <v>8</v>
      </c>
      <c r="H6251" t="s">
        <v>354</v>
      </c>
      <c r="I6251" t="s">
        <v>401</v>
      </c>
      <c r="J6251" t="s">
        <v>405</v>
      </c>
      <c r="K6251" s="105">
        <v>815</v>
      </c>
      <c r="L6251" s="106">
        <v>0.75463002920150757</v>
      </c>
      <c r="M6251" s="106">
        <v>0.76598000526428223</v>
      </c>
      <c r="N6251" s="105">
        <v>17048</v>
      </c>
      <c r="O6251" s="106">
        <v>0.74159997701644897</v>
      </c>
      <c r="P6251" s="106">
        <v>0.76472002267837524</v>
      </c>
      <c r="Q6251" s="105">
        <v>171311</v>
      </c>
      <c r="R6251" s="106">
        <v>0.75314998626708984</v>
      </c>
      <c r="S6251" s="107">
        <v>0.77806001901626587</v>
      </c>
    </row>
    <row r="6252" spans="1:19" x14ac:dyDescent="0.25">
      <c r="A6252" t="s">
        <v>331</v>
      </c>
      <c r="B6252" t="s">
        <v>347</v>
      </c>
      <c r="C6252" t="s">
        <v>347</v>
      </c>
      <c r="D6252" t="s">
        <v>347</v>
      </c>
      <c r="E6252" t="s">
        <v>297</v>
      </c>
      <c r="F6252" t="s">
        <v>298</v>
      </c>
      <c r="G6252" s="105">
        <v>8</v>
      </c>
      <c r="H6252" t="s">
        <v>354</v>
      </c>
      <c r="I6252" t="s">
        <v>401</v>
      </c>
      <c r="J6252" t="s">
        <v>412</v>
      </c>
      <c r="K6252" s="105">
        <v>110</v>
      </c>
      <c r="L6252" s="106">
        <v>0.1018500030040741</v>
      </c>
      <c r="M6252" s="106">
        <v>0.1033800020813942</v>
      </c>
      <c r="N6252" s="105">
        <v>2343</v>
      </c>
      <c r="O6252" s="106">
        <v>0.1019200012087822</v>
      </c>
      <c r="P6252" s="106">
        <v>0.10509999841451639</v>
      </c>
      <c r="Q6252" s="105">
        <v>22313</v>
      </c>
      <c r="R6252" s="106">
        <v>9.8099999129772186E-2</v>
      </c>
      <c r="S6252" s="107">
        <v>0.10134000331163411</v>
      </c>
    </row>
    <row r="6253" spans="1:19" x14ac:dyDescent="0.25">
      <c r="A6253" t="s">
        <v>331</v>
      </c>
      <c r="B6253" t="s">
        <v>347</v>
      </c>
      <c r="C6253" t="s">
        <v>347</v>
      </c>
      <c r="D6253" t="s">
        <v>347</v>
      </c>
      <c r="E6253" t="s">
        <v>297</v>
      </c>
      <c r="F6253" t="s">
        <v>298</v>
      </c>
      <c r="G6253" s="105">
        <v>8</v>
      </c>
      <c r="H6253" t="s">
        <v>354</v>
      </c>
      <c r="I6253" t="s">
        <v>401</v>
      </c>
      <c r="J6253" t="s">
        <v>413</v>
      </c>
      <c r="K6253" s="105">
        <v>86</v>
      </c>
      <c r="L6253" s="106">
        <v>7.9630002379417419E-2</v>
      </c>
      <c r="M6253" s="106">
        <v>8.0830000340938568E-2</v>
      </c>
      <c r="N6253" s="105">
        <v>1725</v>
      </c>
      <c r="O6253" s="106">
        <v>7.5039997696876526E-2</v>
      </c>
      <c r="P6253" s="106">
        <v>7.7380001544952393E-2</v>
      </c>
      <c r="Q6253" s="105">
        <v>15680</v>
      </c>
      <c r="R6253" s="106">
        <v>6.8939998745918274E-2</v>
      </c>
      <c r="S6253" s="107">
        <v>7.1220003068447113E-2</v>
      </c>
    </row>
    <row r="6254" spans="1:19" x14ac:dyDescent="0.25">
      <c r="A6254" t="s">
        <v>331</v>
      </c>
      <c r="B6254" t="s">
        <v>347</v>
      </c>
      <c r="C6254" t="s">
        <v>347</v>
      </c>
      <c r="D6254" t="s">
        <v>347</v>
      </c>
      <c r="E6254" t="s">
        <v>297</v>
      </c>
      <c r="F6254" t="s">
        <v>298</v>
      </c>
      <c r="G6254">
        <v>8</v>
      </c>
      <c r="H6254" t="s">
        <v>354</v>
      </c>
      <c r="I6254" t="s">
        <v>401</v>
      </c>
      <c r="J6254" t="s">
        <v>441</v>
      </c>
      <c r="K6254">
        <v>16</v>
      </c>
      <c r="L6254" s="106">
        <v>1.480999961495399E-2</v>
      </c>
      <c r="N6254">
        <v>695</v>
      </c>
      <c r="O6254" s="106">
        <v>3.0230000615119931E-2</v>
      </c>
      <c r="Q6254">
        <v>7283</v>
      </c>
      <c r="R6254" s="106">
        <v>3.2019998878240592E-2</v>
      </c>
    </row>
    <row r="6255" spans="1:19" x14ac:dyDescent="0.25">
      <c r="A6255" t="s">
        <v>331</v>
      </c>
      <c r="B6255" t="s">
        <v>347</v>
      </c>
      <c r="C6255" t="s">
        <v>347</v>
      </c>
      <c r="D6255" t="s">
        <v>347</v>
      </c>
      <c r="E6255" t="s">
        <v>297</v>
      </c>
      <c r="F6255" t="s">
        <v>298</v>
      </c>
      <c r="G6255">
        <v>8</v>
      </c>
      <c r="H6255" t="s">
        <v>354</v>
      </c>
      <c r="I6255" t="s">
        <v>401</v>
      </c>
      <c r="J6255" t="s">
        <v>414</v>
      </c>
      <c r="K6255">
        <v>53</v>
      </c>
      <c r="L6255" s="106">
        <v>4.9070000648498542E-2</v>
      </c>
      <c r="M6255" s="106">
        <v>4.9809999763965607E-2</v>
      </c>
      <c r="N6255">
        <v>1177</v>
      </c>
      <c r="O6255" s="106">
        <v>5.1199998706579208E-2</v>
      </c>
      <c r="P6255" s="106">
        <v>5.2799999713897712E-2</v>
      </c>
      <c r="Q6255">
        <v>10872</v>
      </c>
      <c r="R6255" s="106">
        <v>4.7800000756978989E-2</v>
      </c>
      <c r="S6255" s="106">
        <v>4.9380000680685043E-2</v>
      </c>
    </row>
    <row r="6256" spans="1:19" x14ac:dyDescent="0.25">
      <c r="A6256" t="s">
        <v>331</v>
      </c>
      <c r="B6256" t="s">
        <v>347</v>
      </c>
      <c r="C6256" t="s">
        <v>347</v>
      </c>
      <c r="D6256" t="s">
        <v>347</v>
      </c>
      <c r="E6256" t="s">
        <v>309</v>
      </c>
      <c r="F6256" t="s">
        <v>310</v>
      </c>
      <c r="G6256">
        <v>8</v>
      </c>
      <c r="H6256" t="s">
        <v>354</v>
      </c>
      <c r="I6256" t="s">
        <v>349</v>
      </c>
      <c r="J6256" t="s">
        <v>350</v>
      </c>
      <c r="K6256">
        <v>8</v>
      </c>
      <c r="L6256" s="106">
        <v>2.8500000480562449E-3</v>
      </c>
      <c r="N6256">
        <v>95</v>
      </c>
      <c r="O6256" s="106">
        <v>4.1299997828900814E-3</v>
      </c>
      <c r="Q6256">
        <v>1130</v>
      </c>
      <c r="R6256" s="106">
        <v>4.9700001254677773E-3</v>
      </c>
    </row>
    <row r="6257" spans="1:19" x14ac:dyDescent="0.25">
      <c r="A6257" t="s">
        <v>331</v>
      </c>
      <c r="B6257" t="s">
        <v>347</v>
      </c>
      <c r="C6257" t="s">
        <v>347</v>
      </c>
      <c r="D6257" t="s">
        <v>347</v>
      </c>
      <c r="E6257" t="s">
        <v>309</v>
      </c>
      <c r="F6257" t="s">
        <v>310</v>
      </c>
      <c r="G6257" s="105">
        <v>8</v>
      </c>
      <c r="H6257" t="s">
        <v>354</v>
      </c>
      <c r="I6257" t="s">
        <v>349</v>
      </c>
      <c r="J6257" t="s">
        <v>368</v>
      </c>
      <c r="K6257" s="105">
        <v>83</v>
      </c>
      <c r="L6257" s="106">
        <v>2.9559999704360958E-2</v>
      </c>
      <c r="N6257" s="105">
        <v>761</v>
      </c>
      <c r="O6257" s="106">
        <v>3.3100001513957977E-2</v>
      </c>
      <c r="Q6257" s="105">
        <v>8418</v>
      </c>
      <c r="R6257" s="106">
        <v>3.700999915599823E-2</v>
      </c>
      <c r="S6257" s="107"/>
    </row>
    <row r="6258" spans="1:19" x14ac:dyDescent="0.25">
      <c r="A6258" t="s">
        <v>331</v>
      </c>
      <c r="B6258" t="s">
        <v>347</v>
      </c>
      <c r="C6258" t="s">
        <v>347</v>
      </c>
      <c r="D6258" t="s">
        <v>347</v>
      </c>
      <c r="E6258" t="s">
        <v>309</v>
      </c>
      <c r="F6258" t="s">
        <v>310</v>
      </c>
      <c r="G6258" s="105">
        <v>8</v>
      </c>
      <c r="H6258" t="s">
        <v>354</v>
      </c>
      <c r="I6258" t="s">
        <v>349</v>
      </c>
      <c r="J6258" t="s">
        <v>369</v>
      </c>
      <c r="K6258" s="105">
        <v>301</v>
      </c>
      <c r="L6258" s="106">
        <v>0.10718999803066249</v>
      </c>
      <c r="N6258" s="105">
        <v>2601</v>
      </c>
      <c r="O6258" s="106">
        <v>0.1131500005722046</v>
      </c>
      <c r="Q6258" s="105">
        <v>27454</v>
      </c>
      <c r="R6258" s="106">
        <v>0.1207000017166138</v>
      </c>
      <c r="S6258" s="107"/>
    </row>
    <row r="6259" spans="1:19" x14ac:dyDescent="0.25">
      <c r="A6259" t="s">
        <v>331</v>
      </c>
      <c r="B6259" t="s">
        <v>347</v>
      </c>
      <c r="C6259" t="s">
        <v>347</v>
      </c>
      <c r="D6259" t="s">
        <v>347</v>
      </c>
      <c r="E6259" t="s">
        <v>309</v>
      </c>
      <c r="F6259" t="s">
        <v>310</v>
      </c>
      <c r="G6259" s="105">
        <v>8</v>
      </c>
      <c r="H6259" t="s">
        <v>354</v>
      </c>
      <c r="I6259" t="s">
        <v>349</v>
      </c>
      <c r="J6259" t="s">
        <v>370</v>
      </c>
      <c r="K6259" s="105">
        <v>630</v>
      </c>
      <c r="L6259" s="106">
        <v>0.22436000406742099</v>
      </c>
      <c r="N6259" s="105">
        <v>5591</v>
      </c>
      <c r="O6259" s="106">
        <v>0.2432100027799606</v>
      </c>
      <c r="Q6259" s="105">
        <v>55879</v>
      </c>
      <c r="R6259" s="106">
        <v>0.24567000567913061</v>
      </c>
      <c r="S6259" s="107"/>
    </row>
    <row r="6260" spans="1:19" x14ac:dyDescent="0.25">
      <c r="A6260" t="s">
        <v>331</v>
      </c>
      <c r="B6260" t="s">
        <v>347</v>
      </c>
      <c r="C6260" t="s">
        <v>347</v>
      </c>
      <c r="D6260" t="s">
        <v>347</v>
      </c>
      <c r="E6260" t="s">
        <v>309</v>
      </c>
      <c r="F6260" t="s">
        <v>310</v>
      </c>
      <c r="G6260">
        <v>8</v>
      </c>
      <c r="H6260" t="s">
        <v>354</v>
      </c>
      <c r="I6260" t="s">
        <v>349</v>
      </c>
      <c r="J6260" t="s">
        <v>371</v>
      </c>
      <c r="K6260">
        <v>796</v>
      </c>
      <c r="L6260" s="106">
        <v>0.28347998857498169</v>
      </c>
      <c r="N6260">
        <v>5978</v>
      </c>
      <c r="O6260" s="106">
        <v>0.26004999876022339</v>
      </c>
      <c r="Q6260">
        <v>57982</v>
      </c>
      <c r="R6260" s="106">
        <v>0.25490999221801758</v>
      </c>
    </row>
    <row r="6261" spans="1:19" x14ac:dyDescent="0.25">
      <c r="A6261" t="s">
        <v>331</v>
      </c>
      <c r="B6261" t="s">
        <v>347</v>
      </c>
      <c r="C6261" t="s">
        <v>347</v>
      </c>
      <c r="D6261" t="s">
        <v>347</v>
      </c>
      <c r="E6261" t="s">
        <v>309</v>
      </c>
      <c r="F6261" t="s">
        <v>310</v>
      </c>
      <c r="G6261" s="105">
        <v>8</v>
      </c>
      <c r="H6261" t="s">
        <v>354</v>
      </c>
      <c r="I6261" t="s">
        <v>349</v>
      </c>
      <c r="J6261" t="s">
        <v>372</v>
      </c>
      <c r="K6261" s="105">
        <v>612</v>
      </c>
      <c r="L6261" s="106">
        <v>0.2179500013589859</v>
      </c>
      <c r="N6261" s="105">
        <v>4640</v>
      </c>
      <c r="O6261" s="106">
        <v>0.20183999836444849</v>
      </c>
      <c r="Q6261" s="105">
        <v>44765</v>
      </c>
      <c r="R6261" s="106">
        <v>0.19679999351501459</v>
      </c>
      <c r="S6261" s="107"/>
    </row>
    <row r="6262" spans="1:19" x14ac:dyDescent="0.25">
      <c r="A6262" t="s">
        <v>331</v>
      </c>
      <c r="B6262" t="s">
        <v>347</v>
      </c>
      <c r="C6262" t="s">
        <v>347</v>
      </c>
      <c r="D6262" t="s">
        <v>347</v>
      </c>
      <c r="E6262" t="s">
        <v>309</v>
      </c>
      <c r="F6262" t="s">
        <v>310</v>
      </c>
      <c r="G6262" s="105">
        <v>8</v>
      </c>
      <c r="H6262" t="s">
        <v>354</v>
      </c>
      <c r="I6262" t="s">
        <v>349</v>
      </c>
      <c r="J6262" t="s">
        <v>373</v>
      </c>
      <c r="K6262" s="105">
        <v>378</v>
      </c>
      <c r="L6262" s="106">
        <v>0.1346199959516525</v>
      </c>
      <c r="N6262" s="105">
        <v>3322</v>
      </c>
      <c r="O6262" s="106">
        <v>0.1445100009441376</v>
      </c>
      <c r="Q6262" s="105">
        <v>31831</v>
      </c>
      <c r="R6262" s="106">
        <v>0.1399399936199188</v>
      </c>
      <c r="S6262" s="107"/>
    </row>
    <row r="6263" spans="1:19" x14ac:dyDescent="0.25">
      <c r="A6263" t="s">
        <v>331</v>
      </c>
      <c r="B6263" t="s">
        <v>347</v>
      </c>
      <c r="C6263" t="s">
        <v>347</v>
      </c>
      <c r="D6263" t="s">
        <v>347</v>
      </c>
      <c r="E6263" t="s">
        <v>309</v>
      </c>
      <c r="F6263" t="s">
        <v>310</v>
      </c>
      <c r="G6263">
        <v>8</v>
      </c>
      <c r="H6263" t="s">
        <v>354</v>
      </c>
      <c r="I6263" t="s">
        <v>438</v>
      </c>
      <c r="J6263" t="s">
        <v>48</v>
      </c>
      <c r="K6263">
        <v>2325</v>
      </c>
      <c r="L6263" s="106">
        <v>0.82798999547958374</v>
      </c>
      <c r="M6263" s="106">
        <v>0.85952001810073853</v>
      </c>
      <c r="N6263">
        <v>18649</v>
      </c>
      <c r="O6263" s="106">
        <v>0.81124997138977051</v>
      </c>
      <c r="P6263" s="106">
        <v>0.83653998374938965</v>
      </c>
      <c r="Q6263">
        <v>186401</v>
      </c>
      <c r="R6263" s="106">
        <v>0.81949001550674438</v>
      </c>
      <c r="S6263" s="106">
        <v>0.8465999960899353</v>
      </c>
    </row>
    <row r="6264" spans="1:19" x14ac:dyDescent="0.25">
      <c r="A6264" t="s">
        <v>331</v>
      </c>
      <c r="B6264" t="s">
        <v>347</v>
      </c>
      <c r="C6264" t="s">
        <v>347</v>
      </c>
      <c r="D6264" t="s">
        <v>347</v>
      </c>
      <c r="E6264" t="s">
        <v>309</v>
      </c>
      <c r="F6264" t="s">
        <v>310</v>
      </c>
      <c r="G6264">
        <v>8</v>
      </c>
      <c r="H6264" t="s">
        <v>354</v>
      </c>
      <c r="I6264" t="s">
        <v>438</v>
      </c>
      <c r="J6264" t="s">
        <v>42</v>
      </c>
      <c r="K6264">
        <v>242</v>
      </c>
      <c r="L6264" s="106">
        <v>8.6180001497268677E-2</v>
      </c>
      <c r="M6264" s="106">
        <v>8.9460000395774841E-2</v>
      </c>
      <c r="N6264">
        <v>2166</v>
      </c>
      <c r="O6264" s="106">
        <v>9.4219997525215149E-2</v>
      </c>
      <c r="P6264" s="106">
        <v>9.7159996628761292E-2</v>
      </c>
      <c r="Q6264">
        <v>20350</v>
      </c>
      <c r="R6264" s="106">
        <v>8.9469999074935913E-2</v>
      </c>
      <c r="S6264" s="106">
        <v>9.2430002987384796E-2</v>
      </c>
    </row>
    <row r="6265" spans="1:19" x14ac:dyDescent="0.25">
      <c r="A6265" t="s">
        <v>331</v>
      </c>
      <c r="B6265" t="s">
        <v>347</v>
      </c>
      <c r="C6265" t="s">
        <v>347</v>
      </c>
      <c r="D6265" t="s">
        <v>347</v>
      </c>
      <c r="E6265" t="s">
        <v>309</v>
      </c>
      <c r="F6265" t="s">
        <v>310</v>
      </c>
      <c r="G6265" s="105">
        <v>8</v>
      </c>
      <c r="H6265" t="s">
        <v>354</v>
      </c>
      <c r="I6265" t="s">
        <v>438</v>
      </c>
      <c r="J6265" t="s">
        <v>374</v>
      </c>
      <c r="K6265" s="105">
        <v>138</v>
      </c>
      <c r="L6265" s="106">
        <v>4.9150001257657998E-2</v>
      </c>
      <c r="M6265" s="106">
        <v>5.1020000129938133E-2</v>
      </c>
      <c r="N6265" s="105">
        <v>1478</v>
      </c>
      <c r="O6265" s="106">
        <v>6.429000198841095E-2</v>
      </c>
      <c r="P6265" s="106">
        <v>6.6299997270107269E-2</v>
      </c>
      <c r="Q6265" s="105">
        <v>13425</v>
      </c>
      <c r="R6265" s="106">
        <v>5.9020001441240311E-2</v>
      </c>
      <c r="S6265" s="107">
        <v>6.0970000922679901E-2</v>
      </c>
    </row>
    <row r="6266" spans="1:19" x14ac:dyDescent="0.25">
      <c r="A6266" t="s">
        <v>331</v>
      </c>
      <c r="B6266" t="s">
        <v>347</v>
      </c>
      <c r="C6266" t="s">
        <v>347</v>
      </c>
      <c r="D6266" t="s">
        <v>347</v>
      </c>
      <c r="E6266" t="s">
        <v>309</v>
      </c>
      <c r="F6266" t="s">
        <v>310</v>
      </c>
      <c r="G6266">
        <v>8</v>
      </c>
      <c r="H6266" t="s">
        <v>354</v>
      </c>
      <c r="I6266" t="s">
        <v>438</v>
      </c>
      <c r="J6266" t="s">
        <v>86</v>
      </c>
      <c r="K6266">
        <v>103</v>
      </c>
      <c r="L6266" s="106">
        <v>3.6680001765489578E-2</v>
      </c>
      <c r="N6266">
        <v>695</v>
      </c>
      <c r="O6266" s="106">
        <v>3.0230000615119931E-2</v>
      </c>
      <c r="Q6266">
        <v>7283</v>
      </c>
      <c r="R6266" s="106">
        <v>3.2019998878240592E-2</v>
      </c>
    </row>
    <row r="6267" spans="1:19" x14ac:dyDescent="0.25">
      <c r="A6267" t="s">
        <v>331</v>
      </c>
      <c r="B6267" t="s">
        <v>347</v>
      </c>
      <c r="C6267" t="s">
        <v>347</v>
      </c>
      <c r="D6267" t="s">
        <v>347</v>
      </c>
      <c r="E6267" t="s">
        <v>309</v>
      </c>
      <c r="F6267" t="s">
        <v>310</v>
      </c>
      <c r="G6267">
        <v>8</v>
      </c>
      <c r="H6267" t="s">
        <v>354</v>
      </c>
      <c r="I6267" t="s">
        <v>375</v>
      </c>
      <c r="J6267" t="s">
        <v>376</v>
      </c>
      <c r="K6267">
        <v>597</v>
      </c>
      <c r="L6267" s="106">
        <v>0.21261000633239749</v>
      </c>
      <c r="N6267">
        <v>4751</v>
      </c>
      <c r="O6267" s="106">
        <v>0.20667000114917761</v>
      </c>
      <c r="Q6267">
        <v>47189</v>
      </c>
      <c r="R6267" s="106">
        <v>0.20746000111103061</v>
      </c>
    </row>
    <row r="6268" spans="1:19" x14ac:dyDescent="0.25">
      <c r="A6268" t="s">
        <v>331</v>
      </c>
      <c r="B6268" t="s">
        <v>347</v>
      </c>
      <c r="C6268" t="s">
        <v>347</v>
      </c>
      <c r="D6268" t="s">
        <v>347</v>
      </c>
      <c r="E6268" t="s">
        <v>309</v>
      </c>
      <c r="F6268" t="s">
        <v>310</v>
      </c>
      <c r="G6268">
        <v>8</v>
      </c>
      <c r="H6268" t="s">
        <v>354</v>
      </c>
      <c r="I6268" t="s">
        <v>375</v>
      </c>
      <c r="J6268" t="s">
        <v>377</v>
      </c>
      <c r="K6268">
        <v>524</v>
      </c>
      <c r="L6268" s="106">
        <v>0.18660999834537509</v>
      </c>
      <c r="N6268">
        <v>4659</v>
      </c>
      <c r="O6268" s="106">
        <v>0.20266999304294589</v>
      </c>
      <c r="Q6268">
        <v>47420</v>
      </c>
      <c r="R6268" s="106">
        <v>0.20848000049591059</v>
      </c>
    </row>
    <row r="6269" spans="1:19" x14ac:dyDescent="0.25">
      <c r="A6269" t="s">
        <v>331</v>
      </c>
      <c r="B6269" t="s">
        <v>347</v>
      </c>
      <c r="C6269" t="s">
        <v>347</v>
      </c>
      <c r="D6269" t="s">
        <v>347</v>
      </c>
      <c r="E6269" t="s">
        <v>309</v>
      </c>
      <c r="F6269" t="s">
        <v>310</v>
      </c>
      <c r="G6269" s="105">
        <v>8</v>
      </c>
      <c r="H6269" t="s">
        <v>354</v>
      </c>
      <c r="I6269" t="s">
        <v>375</v>
      </c>
      <c r="J6269" t="s">
        <v>378</v>
      </c>
      <c r="K6269" s="105">
        <v>484</v>
      </c>
      <c r="L6269" s="106">
        <v>0.17236000299453741</v>
      </c>
      <c r="N6269" s="105">
        <v>3700</v>
      </c>
      <c r="O6269" s="106">
        <v>0.1609500050544739</v>
      </c>
      <c r="Q6269" s="105">
        <v>37332</v>
      </c>
      <c r="R6269" s="106">
        <v>0.1641300022602081</v>
      </c>
      <c r="S6269" s="107"/>
    </row>
    <row r="6270" spans="1:19" x14ac:dyDescent="0.25">
      <c r="A6270" t="s">
        <v>331</v>
      </c>
      <c r="B6270" t="s">
        <v>347</v>
      </c>
      <c r="C6270" t="s">
        <v>347</v>
      </c>
      <c r="D6270" t="s">
        <v>347</v>
      </c>
      <c r="E6270" t="s">
        <v>309</v>
      </c>
      <c r="F6270" t="s">
        <v>310</v>
      </c>
      <c r="G6270" s="105">
        <v>8</v>
      </c>
      <c r="H6270" t="s">
        <v>354</v>
      </c>
      <c r="I6270" t="s">
        <v>375</v>
      </c>
      <c r="J6270" t="s">
        <v>379</v>
      </c>
      <c r="K6270" s="105">
        <v>589</v>
      </c>
      <c r="L6270" s="106">
        <v>0.20975999534130099</v>
      </c>
      <c r="N6270" s="105">
        <v>4846</v>
      </c>
      <c r="O6270" s="106">
        <v>0.21081000566482541</v>
      </c>
      <c r="Q6270" s="105">
        <v>47525</v>
      </c>
      <c r="R6270" s="106">
        <v>0.20893999934196469</v>
      </c>
      <c r="S6270" s="107"/>
    </row>
    <row r="6271" spans="1:19" x14ac:dyDescent="0.25">
      <c r="A6271" t="s">
        <v>331</v>
      </c>
      <c r="B6271" t="s">
        <v>347</v>
      </c>
      <c r="C6271" t="s">
        <v>347</v>
      </c>
      <c r="D6271" t="s">
        <v>347</v>
      </c>
      <c r="E6271" t="s">
        <v>309</v>
      </c>
      <c r="F6271" t="s">
        <v>310</v>
      </c>
      <c r="G6271" s="105">
        <v>8</v>
      </c>
      <c r="H6271" t="s">
        <v>354</v>
      </c>
      <c r="I6271" t="s">
        <v>375</v>
      </c>
      <c r="J6271" t="s">
        <v>380</v>
      </c>
      <c r="K6271" s="105">
        <v>614</v>
      </c>
      <c r="L6271" s="106">
        <v>0.21865999698638919</v>
      </c>
      <c r="N6271" s="105">
        <v>5032</v>
      </c>
      <c r="O6271" s="106">
        <v>0.2188999950885773</v>
      </c>
      <c r="Q6271" s="105">
        <v>47993</v>
      </c>
      <c r="R6271" s="106">
        <v>0.210999995470047</v>
      </c>
      <c r="S6271" s="107"/>
    </row>
    <row r="6272" spans="1:19" x14ac:dyDescent="0.25">
      <c r="A6272" t="s">
        <v>331</v>
      </c>
      <c r="B6272" t="s">
        <v>347</v>
      </c>
      <c r="C6272" t="s">
        <v>347</v>
      </c>
      <c r="D6272" t="s">
        <v>347</v>
      </c>
      <c r="E6272" t="s">
        <v>309</v>
      </c>
      <c r="F6272" t="s">
        <v>310</v>
      </c>
      <c r="G6272" s="105">
        <v>8</v>
      </c>
      <c r="H6272" t="s">
        <v>354</v>
      </c>
      <c r="I6272" t="s">
        <v>381</v>
      </c>
      <c r="J6272" t="s">
        <v>382</v>
      </c>
      <c r="K6272" s="105">
        <v>37</v>
      </c>
      <c r="L6272" s="106">
        <v>1.3179999776184561E-2</v>
      </c>
      <c r="M6272" s="106">
        <v>1.8330000340938572E-2</v>
      </c>
      <c r="N6272" s="105">
        <v>441</v>
      </c>
      <c r="O6272" s="106">
        <v>1.917999982833862E-2</v>
      </c>
      <c r="P6272" s="106">
        <v>2.5629999116063121E-2</v>
      </c>
      <c r="Q6272" s="105">
        <v>5423</v>
      </c>
      <c r="R6272" s="106">
        <v>2.384000085294247E-2</v>
      </c>
      <c r="S6272" s="107">
        <v>3.0780000612139698E-2</v>
      </c>
    </row>
    <row r="6273" spans="1:19" x14ac:dyDescent="0.25">
      <c r="A6273" t="s">
        <v>331</v>
      </c>
      <c r="B6273" t="s">
        <v>347</v>
      </c>
      <c r="C6273" t="s">
        <v>347</v>
      </c>
      <c r="D6273" t="s">
        <v>347</v>
      </c>
      <c r="E6273" t="s">
        <v>309</v>
      </c>
      <c r="F6273" t="s">
        <v>310</v>
      </c>
      <c r="G6273" s="105">
        <v>8</v>
      </c>
      <c r="H6273" t="s">
        <v>354</v>
      </c>
      <c r="I6273" t="s">
        <v>381</v>
      </c>
      <c r="J6273" t="s">
        <v>383</v>
      </c>
      <c r="K6273" s="105">
        <v>385</v>
      </c>
      <c r="L6273" s="106">
        <v>0.13710999488830569</v>
      </c>
      <c r="M6273" s="106">
        <v>0.19077999889850619</v>
      </c>
      <c r="N6273" s="105">
        <v>2772</v>
      </c>
      <c r="O6273" s="106">
        <v>0.1205800026655197</v>
      </c>
      <c r="P6273" s="106">
        <v>0.16110999882221219</v>
      </c>
      <c r="Q6273" s="105">
        <v>26007</v>
      </c>
      <c r="R6273" s="106">
        <v>0.11433999985456469</v>
      </c>
      <c r="S6273" s="107">
        <v>0.1476300060749054</v>
      </c>
    </row>
    <row r="6274" spans="1:19" x14ac:dyDescent="0.25">
      <c r="A6274" t="s">
        <v>331</v>
      </c>
      <c r="B6274" t="s">
        <v>347</v>
      </c>
      <c r="C6274" t="s">
        <v>347</v>
      </c>
      <c r="D6274" t="s">
        <v>347</v>
      </c>
      <c r="E6274" t="s">
        <v>309</v>
      </c>
      <c r="F6274" t="s">
        <v>310</v>
      </c>
      <c r="G6274" s="105">
        <v>8</v>
      </c>
      <c r="H6274" t="s">
        <v>354</v>
      </c>
      <c r="I6274" t="s">
        <v>381</v>
      </c>
      <c r="J6274" t="s">
        <v>384</v>
      </c>
      <c r="K6274" s="105">
        <v>1596</v>
      </c>
      <c r="L6274" s="106">
        <v>0.56837999820709229</v>
      </c>
      <c r="M6274" s="106">
        <v>0.79088002443313599</v>
      </c>
      <c r="N6274" s="105">
        <v>13993</v>
      </c>
      <c r="O6274" s="106">
        <v>0.60870999097824097</v>
      </c>
      <c r="P6274" s="106">
        <v>0.81326001882553101</v>
      </c>
      <c r="Q6274" s="105">
        <v>144739</v>
      </c>
      <c r="R6274" s="106">
        <v>0.6363300085067749</v>
      </c>
      <c r="S6274" s="107">
        <v>0.82159000635147095</v>
      </c>
    </row>
    <row r="6275" spans="1:19" x14ac:dyDescent="0.25">
      <c r="A6275" t="s">
        <v>331</v>
      </c>
      <c r="B6275" t="s">
        <v>347</v>
      </c>
      <c r="C6275" t="s">
        <v>347</v>
      </c>
      <c r="D6275" t="s">
        <v>347</v>
      </c>
      <c r="E6275" t="s">
        <v>309</v>
      </c>
      <c r="F6275" t="s">
        <v>310</v>
      </c>
      <c r="G6275">
        <v>8</v>
      </c>
      <c r="H6275" t="s">
        <v>354</v>
      </c>
      <c r="I6275" t="s">
        <v>381</v>
      </c>
      <c r="J6275" t="s">
        <v>385</v>
      </c>
      <c r="K6275">
        <v>790</v>
      </c>
      <c r="L6275" s="106">
        <v>0.28134000301361078</v>
      </c>
      <c r="N6275">
        <v>5782</v>
      </c>
      <c r="O6275" s="106">
        <v>0.25152000784873962</v>
      </c>
      <c r="Q6275">
        <v>51290</v>
      </c>
      <c r="R6275" s="106">
        <v>0.22549000382423401</v>
      </c>
    </row>
    <row r="6276" spans="1:19" x14ac:dyDescent="0.25">
      <c r="A6276" t="s">
        <v>331</v>
      </c>
      <c r="B6276" t="s">
        <v>347</v>
      </c>
      <c r="C6276" t="s">
        <v>347</v>
      </c>
      <c r="D6276" t="s">
        <v>347</v>
      </c>
      <c r="E6276" t="s">
        <v>309</v>
      </c>
      <c r="F6276" t="s">
        <v>310</v>
      </c>
      <c r="G6276">
        <v>8</v>
      </c>
      <c r="H6276" t="s">
        <v>354</v>
      </c>
      <c r="I6276" t="s">
        <v>386</v>
      </c>
      <c r="J6276" t="s">
        <v>387</v>
      </c>
      <c r="K6276">
        <v>43</v>
      </c>
      <c r="L6276" s="106">
        <v>1.530999969691038E-2</v>
      </c>
      <c r="M6276" s="106">
        <v>1.544999983161688E-2</v>
      </c>
      <c r="N6276">
        <v>1659</v>
      </c>
      <c r="O6276" s="106">
        <v>7.2169996798038483E-2</v>
      </c>
      <c r="P6276" s="106">
        <v>7.3499999940395355E-2</v>
      </c>
      <c r="Q6276">
        <v>12181</v>
      </c>
      <c r="R6276" s="106">
        <v>5.3550001233816147E-2</v>
      </c>
      <c r="S6276" s="106">
        <v>5.4999999701976783E-2</v>
      </c>
    </row>
    <row r="6277" spans="1:19" x14ac:dyDescent="0.25">
      <c r="A6277" t="s">
        <v>331</v>
      </c>
      <c r="B6277" t="s">
        <v>347</v>
      </c>
      <c r="C6277" t="s">
        <v>347</v>
      </c>
      <c r="D6277" t="s">
        <v>347</v>
      </c>
      <c r="E6277" t="s">
        <v>309</v>
      </c>
      <c r="F6277" t="s">
        <v>310</v>
      </c>
      <c r="G6277" s="105">
        <v>8</v>
      </c>
      <c r="H6277" t="s">
        <v>354</v>
      </c>
      <c r="I6277" t="s">
        <v>386</v>
      </c>
      <c r="J6277" t="s">
        <v>388</v>
      </c>
      <c r="K6277" s="105">
        <v>12</v>
      </c>
      <c r="L6277" s="106">
        <v>4.2699999175965786E-3</v>
      </c>
      <c r="M6277" s="106">
        <v>4.3100002221763134E-3</v>
      </c>
      <c r="N6277" s="105">
        <v>645</v>
      </c>
      <c r="O6277" s="106">
        <v>2.806000038981438E-2</v>
      </c>
      <c r="P6277" s="106">
        <v>2.8580000624060631E-2</v>
      </c>
      <c r="Q6277" s="105">
        <v>6321</v>
      </c>
      <c r="R6277" s="106">
        <v>2.77900006622076E-2</v>
      </c>
      <c r="S6277" s="107">
        <v>2.8540000319480899E-2</v>
      </c>
    </row>
    <row r="6278" spans="1:19" x14ac:dyDescent="0.25">
      <c r="A6278" t="s">
        <v>331</v>
      </c>
      <c r="B6278" t="s">
        <v>347</v>
      </c>
      <c r="C6278" t="s">
        <v>347</v>
      </c>
      <c r="D6278" t="s">
        <v>347</v>
      </c>
      <c r="E6278" t="s">
        <v>309</v>
      </c>
      <c r="F6278" t="s">
        <v>310</v>
      </c>
      <c r="G6278">
        <v>8</v>
      </c>
      <c r="H6278" t="s">
        <v>354</v>
      </c>
      <c r="I6278" t="s">
        <v>386</v>
      </c>
      <c r="J6278" t="s">
        <v>85</v>
      </c>
      <c r="K6278">
        <v>30</v>
      </c>
      <c r="L6278" s="106">
        <v>1.0680000297725201E-2</v>
      </c>
      <c r="M6278" s="106">
        <v>1.078000012785196E-2</v>
      </c>
      <c r="N6278">
        <v>464</v>
      </c>
      <c r="O6278" s="106">
        <v>2.01799999922514E-2</v>
      </c>
      <c r="P6278" s="106">
        <v>2.0560000091791149E-2</v>
      </c>
      <c r="Q6278">
        <v>4872</v>
      </c>
      <c r="R6278" s="106">
        <v>2.1420000120997429E-2</v>
      </c>
      <c r="S6278" s="106">
        <v>2.199999988079071E-2</v>
      </c>
    </row>
    <row r="6279" spans="1:19" x14ac:dyDescent="0.25">
      <c r="A6279" t="s">
        <v>331</v>
      </c>
      <c r="B6279" t="s">
        <v>347</v>
      </c>
      <c r="C6279" t="s">
        <v>347</v>
      </c>
      <c r="D6279" t="s">
        <v>347</v>
      </c>
      <c r="E6279" t="s">
        <v>309</v>
      </c>
      <c r="F6279" t="s">
        <v>310</v>
      </c>
      <c r="G6279" s="105">
        <v>8</v>
      </c>
      <c r="H6279" t="s">
        <v>354</v>
      </c>
      <c r="I6279" t="s">
        <v>386</v>
      </c>
      <c r="J6279" t="s">
        <v>389</v>
      </c>
      <c r="K6279" s="105">
        <v>16</v>
      </c>
      <c r="L6279" s="106">
        <v>5.7000000961124897E-3</v>
      </c>
      <c r="M6279" s="106">
        <v>5.7500000111758709E-3</v>
      </c>
      <c r="N6279" s="105">
        <v>230</v>
      </c>
      <c r="O6279" s="106">
        <v>1.00100003182888E-2</v>
      </c>
      <c r="P6279" s="106">
        <v>1.018999982625246E-2</v>
      </c>
      <c r="Q6279" s="105">
        <v>4049</v>
      </c>
      <c r="R6279" s="106">
        <v>1.779999956488609E-2</v>
      </c>
      <c r="S6279" s="107">
        <v>1.8279999494552609E-2</v>
      </c>
    </row>
    <row r="6280" spans="1:19" x14ac:dyDescent="0.25">
      <c r="A6280" t="s">
        <v>331</v>
      </c>
      <c r="B6280" t="s">
        <v>347</v>
      </c>
      <c r="C6280" t="s">
        <v>347</v>
      </c>
      <c r="D6280" t="s">
        <v>347</v>
      </c>
      <c r="E6280" t="s">
        <v>309</v>
      </c>
      <c r="F6280" t="s">
        <v>310</v>
      </c>
      <c r="G6280" s="105">
        <v>8</v>
      </c>
      <c r="H6280" t="s">
        <v>354</v>
      </c>
      <c r="I6280" t="s">
        <v>386</v>
      </c>
      <c r="J6280" t="s">
        <v>86</v>
      </c>
      <c r="K6280" s="105">
        <v>25</v>
      </c>
      <c r="L6280" s="106">
        <v>8.8999997824430466E-3</v>
      </c>
      <c r="N6280" s="105">
        <v>417</v>
      </c>
      <c r="O6280" s="106">
        <v>1.8139999359846119E-2</v>
      </c>
      <c r="Q6280" s="105">
        <v>5972</v>
      </c>
      <c r="R6280" s="106">
        <v>2.6259999722242359E-2</v>
      </c>
      <c r="S6280" s="107"/>
    </row>
    <row r="6281" spans="1:19" x14ac:dyDescent="0.25">
      <c r="A6281" t="s">
        <v>331</v>
      </c>
      <c r="B6281" t="s">
        <v>347</v>
      </c>
      <c r="C6281" t="s">
        <v>347</v>
      </c>
      <c r="D6281" t="s">
        <v>347</v>
      </c>
      <c r="E6281" t="s">
        <v>309</v>
      </c>
      <c r="F6281" t="s">
        <v>310</v>
      </c>
      <c r="G6281">
        <v>8</v>
      </c>
      <c r="H6281" t="s">
        <v>354</v>
      </c>
      <c r="I6281" t="s">
        <v>386</v>
      </c>
      <c r="J6281" t="s">
        <v>84</v>
      </c>
      <c r="K6281">
        <v>2682</v>
      </c>
      <c r="L6281" s="106">
        <v>0.95512998104095459</v>
      </c>
      <c r="M6281" s="106">
        <v>0.96371001005172729</v>
      </c>
      <c r="N6281">
        <v>19573</v>
      </c>
      <c r="O6281" s="106">
        <v>0.85144001245498657</v>
      </c>
      <c r="P6281" s="106">
        <v>0.86716997623443604</v>
      </c>
      <c r="Q6281">
        <v>194064</v>
      </c>
      <c r="R6281" s="106">
        <v>0.85317999124526978</v>
      </c>
      <c r="S6281" s="106">
        <v>0.87619000673294067</v>
      </c>
    </row>
    <row r="6282" spans="1:19" x14ac:dyDescent="0.25">
      <c r="A6282" t="s">
        <v>331</v>
      </c>
      <c r="B6282" t="s">
        <v>347</v>
      </c>
      <c r="C6282" t="s">
        <v>347</v>
      </c>
      <c r="D6282" t="s">
        <v>347</v>
      </c>
      <c r="E6282" t="s">
        <v>309</v>
      </c>
      <c r="F6282" t="s">
        <v>310</v>
      </c>
      <c r="G6282">
        <v>8</v>
      </c>
      <c r="H6282" t="s">
        <v>354</v>
      </c>
      <c r="I6282" t="s">
        <v>419</v>
      </c>
      <c r="J6282" t="s">
        <v>390</v>
      </c>
      <c r="K6282">
        <v>790</v>
      </c>
      <c r="L6282" s="106">
        <v>0.28134000301361078</v>
      </c>
      <c r="N6282">
        <v>5782</v>
      </c>
      <c r="O6282" s="106">
        <v>0.25152000784873962</v>
      </c>
      <c r="Q6282">
        <v>51290</v>
      </c>
      <c r="R6282" s="106">
        <v>0.22549000382423401</v>
      </c>
    </row>
    <row r="6283" spans="1:19" x14ac:dyDescent="0.25">
      <c r="A6283" t="s">
        <v>331</v>
      </c>
      <c r="B6283" t="s">
        <v>347</v>
      </c>
      <c r="C6283" t="s">
        <v>347</v>
      </c>
      <c r="D6283" t="s">
        <v>347</v>
      </c>
      <c r="E6283" t="s">
        <v>309</v>
      </c>
      <c r="F6283" t="s">
        <v>310</v>
      </c>
      <c r="G6283" s="105">
        <v>8</v>
      </c>
      <c r="H6283" t="s">
        <v>354</v>
      </c>
      <c r="I6283" t="s">
        <v>419</v>
      </c>
      <c r="J6283" t="s">
        <v>391</v>
      </c>
      <c r="K6283" s="105">
        <v>385</v>
      </c>
      <c r="L6283" s="106">
        <v>0.13710999488830569</v>
      </c>
      <c r="M6283" s="106">
        <v>0.19077999889850619</v>
      </c>
      <c r="N6283" s="105">
        <v>2772</v>
      </c>
      <c r="O6283" s="106">
        <v>0.1205800026655197</v>
      </c>
      <c r="P6283" s="106">
        <v>0.16110999882221219</v>
      </c>
      <c r="Q6283" s="105">
        <v>26007</v>
      </c>
      <c r="R6283" s="106">
        <v>0.11433999985456469</v>
      </c>
      <c r="S6283" s="107">
        <v>0.1476300060749054</v>
      </c>
    </row>
    <row r="6284" spans="1:19" x14ac:dyDescent="0.25">
      <c r="A6284" t="s">
        <v>331</v>
      </c>
      <c r="B6284" t="s">
        <v>347</v>
      </c>
      <c r="C6284" t="s">
        <v>347</v>
      </c>
      <c r="D6284" t="s">
        <v>347</v>
      </c>
      <c r="E6284" t="s">
        <v>309</v>
      </c>
      <c r="F6284" t="s">
        <v>310</v>
      </c>
      <c r="G6284" s="105">
        <v>8</v>
      </c>
      <c r="H6284" t="s">
        <v>354</v>
      </c>
      <c r="I6284" t="s">
        <v>419</v>
      </c>
      <c r="J6284" t="s">
        <v>392</v>
      </c>
      <c r="K6284" s="105">
        <v>794</v>
      </c>
      <c r="L6284" s="106">
        <v>0.28275999426841741</v>
      </c>
      <c r="M6284" s="106">
        <v>0.39346000552177429</v>
      </c>
      <c r="N6284" s="105">
        <v>6619</v>
      </c>
      <c r="O6284" s="106">
        <v>0.28793001174926758</v>
      </c>
      <c r="P6284" s="106">
        <v>0.38468998670577997</v>
      </c>
      <c r="Q6284" s="105">
        <v>69347</v>
      </c>
      <c r="R6284" s="106">
        <v>0.30487999320030212</v>
      </c>
      <c r="S6284" s="107">
        <v>0.39364001154899603</v>
      </c>
    </row>
    <row r="6285" spans="1:19" x14ac:dyDescent="0.25">
      <c r="A6285" t="s">
        <v>331</v>
      </c>
      <c r="B6285" t="s">
        <v>347</v>
      </c>
      <c r="C6285" t="s">
        <v>347</v>
      </c>
      <c r="D6285" t="s">
        <v>347</v>
      </c>
      <c r="E6285" t="s">
        <v>309</v>
      </c>
      <c r="F6285" t="s">
        <v>310</v>
      </c>
      <c r="G6285">
        <v>8</v>
      </c>
      <c r="H6285" t="s">
        <v>354</v>
      </c>
      <c r="I6285" t="s">
        <v>419</v>
      </c>
      <c r="J6285" t="s">
        <v>393</v>
      </c>
      <c r="K6285">
        <v>697</v>
      </c>
      <c r="L6285" s="106">
        <v>0.24821999669075009</v>
      </c>
      <c r="M6285" s="106">
        <v>0.34538999199867249</v>
      </c>
      <c r="N6285">
        <v>6459</v>
      </c>
      <c r="O6285" s="106">
        <v>0.2809700071811676</v>
      </c>
      <c r="P6285" s="106">
        <v>0.37538999319076538</v>
      </c>
      <c r="Q6285">
        <v>66079</v>
      </c>
      <c r="R6285" s="106">
        <v>0.29050999879837042</v>
      </c>
      <c r="S6285" s="106">
        <v>0.37509000301361078</v>
      </c>
    </row>
    <row r="6286" spans="1:19" x14ac:dyDescent="0.25">
      <c r="A6286" t="s">
        <v>331</v>
      </c>
      <c r="B6286" t="s">
        <v>347</v>
      </c>
      <c r="C6286" t="s">
        <v>347</v>
      </c>
      <c r="D6286" t="s">
        <v>347</v>
      </c>
      <c r="E6286" t="s">
        <v>309</v>
      </c>
      <c r="F6286" t="s">
        <v>310</v>
      </c>
      <c r="G6286">
        <v>8</v>
      </c>
      <c r="H6286" t="s">
        <v>354</v>
      </c>
      <c r="I6286" t="s">
        <v>419</v>
      </c>
      <c r="J6286" t="s">
        <v>394</v>
      </c>
      <c r="K6286">
        <v>142</v>
      </c>
      <c r="L6286" s="106">
        <v>5.056999996304512E-2</v>
      </c>
      <c r="M6286" s="106">
        <v>7.0370003581047058E-2</v>
      </c>
      <c r="N6286">
        <v>1356</v>
      </c>
      <c r="O6286" s="106">
        <v>5.8990001678466797E-2</v>
      </c>
      <c r="P6286" s="106">
        <v>7.880999892950058E-2</v>
      </c>
      <c r="Q6286">
        <v>14736</v>
      </c>
      <c r="R6286" s="106">
        <v>6.4790003001689911E-2</v>
      </c>
      <c r="S6286" s="106">
        <v>8.3650000393390656E-2</v>
      </c>
    </row>
    <row r="6287" spans="1:19" x14ac:dyDescent="0.25">
      <c r="A6287" t="s">
        <v>331</v>
      </c>
      <c r="B6287" t="s">
        <v>347</v>
      </c>
      <c r="C6287" t="s">
        <v>347</v>
      </c>
      <c r="D6287" t="s">
        <v>347</v>
      </c>
      <c r="E6287" t="s">
        <v>309</v>
      </c>
      <c r="F6287" t="s">
        <v>310</v>
      </c>
      <c r="G6287">
        <v>8</v>
      </c>
      <c r="H6287" t="s">
        <v>354</v>
      </c>
      <c r="I6287" t="s">
        <v>439</v>
      </c>
      <c r="J6287" t="s">
        <v>440</v>
      </c>
      <c r="K6287">
        <v>790</v>
      </c>
      <c r="L6287" s="106">
        <v>0.28134000301361078</v>
      </c>
      <c r="N6287">
        <v>5782</v>
      </c>
      <c r="O6287" s="106">
        <v>0.25152000784873962</v>
      </c>
      <c r="Q6287">
        <v>51290</v>
      </c>
      <c r="R6287" s="106">
        <v>0.22549000382423401</v>
      </c>
    </row>
    <row r="6288" spans="1:19" x14ac:dyDescent="0.25">
      <c r="A6288" t="s">
        <v>331</v>
      </c>
      <c r="B6288" t="s">
        <v>347</v>
      </c>
      <c r="C6288" t="s">
        <v>347</v>
      </c>
      <c r="D6288" t="s">
        <v>347</v>
      </c>
      <c r="E6288" t="s">
        <v>309</v>
      </c>
      <c r="F6288" t="s">
        <v>310</v>
      </c>
      <c r="G6288" s="105">
        <v>8</v>
      </c>
      <c r="H6288" t="s">
        <v>354</v>
      </c>
      <c r="I6288" t="s">
        <v>439</v>
      </c>
      <c r="J6288" t="s">
        <v>442</v>
      </c>
      <c r="K6288" s="105">
        <v>2018</v>
      </c>
      <c r="L6288" s="106">
        <v>0.71865999698638916</v>
      </c>
      <c r="M6288" s="106">
        <v>1</v>
      </c>
      <c r="N6288" s="105">
        <v>17206</v>
      </c>
      <c r="O6288" s="106">
        <v>0.74848002195358276</v>
      </c>
      <c r="P6288" s="106">
        <v>1</v>
      </c>
      <c r="Q6288" s="105">
        <v>176169</v>
      </c>
      <c r="R6288" s="106">
        <v>0.77451002597808838</v>
      </c>
      <c r="S6288" s="107">
        <v>1</v>
      </c>
    </row>
    <row r="6289" spans="1:19" x14ac:dyDescent="0.25">
      <c r="A6289" t="s">
        <v>331</v>
      </c>
      <c r="B6289" t="s">
        <v>347</v>
      </c>
      <c r="C6289" t="s">
        <v>347</v>
      </c>
      <c r="D6289" t="s">
        <v>347</v>
      </c>
      <c r="E6289" t="s">
        <v>309</v>
      </c>
      <c r="F6289" t="s">
        <v>310</v>
      </c>
      <c r="G6289">
        <v>8</v>
      </c>
      <c r="H6289" t="s">
        <v>354</v>
      </c>
      <c r="I6289" t="s">
        <v>395</v>
      </c>
      <c r="J6289" t="s">
        <v>396</v>
      </c>
      <c r="K6289">
        <v>2791</v>
      </c>
      <c r="L6289" s="106">
        <v>0.9939500093460083</v>
      </c>
      <c r="N6289">
        <v>22803</v>
      </c>
      <c r="O6289" s="106">
        <v>0.99194997549057007</v>
      </c>
      <c r="Q6289">
        <v>225832</v>
      </c>
      <c r="R6289" s="106">
        <v>0.99285000562667847</v>
      </c>
    </row>
    <row r="6290" spans="1:19" x14ac:dyDescent="0.25">
      <c r="A6290" t="s">
        <v>331</v>
      </c>
      <c r="B6290" t="s">
        <v>347</v>
      </c>
      <c r="C6290" t="s">
        <v>347</v>
      </c>
      <c r="D6290" t="s">
        <v>347</v>
      </c>
      <c r="E6290" t="s">
        <v>309</v>
      </c>
      <c r="F6290" t="s">
        <v>310</v>
      </c>
      <c r="G6290" s="105">
        <v>8</v>
      </c>
      <c r="H6290" t="s">
        <v>354</v>
      </c>
      <c r="I6290" t="s">
        <v>395</v>
      </c>
      <c r="J6290" t="s">
        <v>397</v>
      </c>
      <c r="K6290" s="105">
        <v>17</v>
      </c>
      <c r="L6290" s="106">
        <v>6.0499999672174454E-3</v>
      </c>
      <c r="N6290" s="105">
        <v>185</v>
      </c>
      <c r="O6290" s="106">
        <v>8.0500002950429916E-3</v>
      </c>
      <c r="Q6290" s="105">
        <v>1627</v>
      </c>
      <c r="R6290" s="106">
        <v>7.1499999612569809E-3</v>
      </c>
      <c r="S6290" s="107"/>
    </row>
    <row r="6291" spans="1:19" x14ac:dyDescent="0.25">
      <c r="A6291" t="s">
        <v>331</v>
      </c>
      <c r="B6291" t="s">
        <v>347</v>
      </c>
      <c r="C6291" t="s">
        <v>347</v>
      </c>
      <c r="D6291" t="s">
        <v>347</v>
      </c>
      <c r="E6291" t="s">
        <v>309</v>
      </c>
      <c r="F6291" t="s">
        <v>310</v>
      </c>
      <c r="G6291" s="105">
        <v>8</v>
      </c>
      <c r="H6291" t="s">
        <v>354</v>
      </c>
      <c r="I6291" t="s">
        <v>398</v>
      </c>
      <c r="J6291" t="s">
        <v>399</v>
      </c>
      <c r="K6291" s="105">
        <v>225</v>
      </c>
      <c r="L6291" s="106">
        <v>8.0130003392696381E-2</v>
      </c>
      <c r="N6291" s="105">
        <v>4954</v>
      </c>
      <c r="O6291" s="106">
        <v>0.21549999713897711</v>
      </c>
      <c r="Q6291" s="105">
        <v>32785</v>
      </c>
      <c r="R6291" s="106">
        <v>0.14414000511169431</v>
      </c>
      <c r="S6291" s="107"/>
    </row>
    <row r="6292" spans="1:19" x14ac:dyDescent="0.25">
      <c r="A6292" t="s">
        <v>331</v>
      </c>
      <c r="B6292" t="s">
        <v>347</v>
      </c>
      <c r="C6292" t="s">
        <v>347</v>
      </c>
      <c r="D6292" t="s">
        <v>347</v>
      </c>
      <c r="E6292" t="s">
        <v>309</v>
      </c>
      <c r="F6292" t="s">
        <v>310</v>
      </c>
      <c r="G6292" s="105">
        <v>8</v>
      </c>
      <c r="H6292" t="s">
        <v>354</v>
      </c>
      <c r="I6292" t="s">
        <v>398</v>
      </c>
      <c r="J6292" t="s">
        <v>41</v>
      </c>
      <c r="K6292" s="105">
        <v>350</v>
      </c>
      <c r="L6292" s="106">
        <v>0.12464000284671781</v>
      </c>
      <c r="N6292" s="105">
        <v>4173</v>
      </c>
      <c r="O6292" s="106">
        <v>0.1815299987792969</v>
      </c>
      <c r="Q6292" s="105">
        <v>40324</v>
      </c>
      <c r="R6292" s="106">
        <v>0.177279993891716</v>
      </c>
      <c r="S6292" s="107"/>
    </row>
    <row r="6293" spans="1:19" x14ac:dyDescent="0.25">
      <c r="A6293" t="s">
        <v>331</v>
      </c>
      <c r="B6293" t="s">
        <v>347</v>
      </c>
      <c r="C6293" t="s">
        <v>347</v>
      </c>
      <c r="D6293" t="s">
        <v>347</v>
      </c>
      <c r="E6293" t="s">
        <v>309</v>
      </c>
      <c r="F6293" t="s">
        <v>310</v>
      </c>
      <c r="G6293" s="105">
        <v>8</v>
      </c>
      <c r="H6293" t="s">
        <v>354</v>
      </c>
      <c r="I6293" t="s">
        <v>398</v>
      </c>
      <c r="J6293" t="s">
        <v>40</v>
      </c>
      <c r="K6293" s="105">
        <v>779</v>
      </c>
      <c r="L6293" s="106">
        <v>0.27742001414299011</v>
      </c>
      <c r="N6293" s="105">
        <v>4925</v>
      </c>
      <c r="O6293" s="106">
        <v>0.2142399996519089</v>
      </c>
      <c r="Q6293" s="105">
        <v>47952</v>
      </c>
      <c r="R6293" s="106">
        <v>0.21082000434398651</v>
      </c>
      <c r="S6293" s="107"/>
    </row>
    <row r="6294" spans="1:19" x14ac:dyDescent="0.25">
      <c r="A6294" t="s">
        <v>331</v>
      </c>
      <c r="B6294" t="s">
        <v>347</v>
      </c>
      <c r="C6294" t="s">
        <v>347</v>
      </c>
      <c r="D6294" t="s">
        <v>347</v>
      </c>
      <c r="E6294" t="s">
        <v>309</v>
      </c>
      <c r="F6294" t="s">
        <v>310</v>
      </c>
      <c r="G6294" s="105">
        <v>8</v>
      </c>
      <c r="H6294" t="s">
        <v>354</v>
      </c>
      <c r="I6294" t="s">
        <v>398</v>
      </c>
      <c r="J6294" t="s">
        <v>39</v>
      </c>
      <c r="K6294" s="105">
        <v>777</v>
      </c>
      <c r="L6294" s="106">
        <v>0.27671000361442571</v>
      </c>
      <c r="N6294" s="105">
        <v>4864</v>
      </c>
      <c r="O6294" s="106">
        <v>0.2115900069475174</v>
      </c>
      <c r="Q6294" s="105">
        <v>51770</v>
      </c>
      <c r="R6294" s="106">
        <v>0.22759999334812159</v>
      </c>
      <c r="S6294" s="107"/>
    </row>
    <row r="6295" spans="1:19" x14ac:dyDescent="0.25">
      <c r="A6295" t="s">
        <v>331</v>
      </c>
      <c r="B6295" t="s">
        <v>347</v>
      </c>
      <c r="C6295" t="s">
        <v>347</v>
      </c>
      <c r="D6295" t="s">
        <v>347</v>
      </c>
      <c r="E6295" t="s">
        <v>309</v>
      </c>
      <c r="F6295" t="s">
        <v>310</v>
      </c>
      <c r="G6295" s="105">
        <v>8</v>
      </c>
      <c r="H6295" t="s">
        <v>354</v>
      </c>
      <c r="I6295" t="s">
        <v>398</v>
      </c>
      <c r="J6295" t="s">
        <v>400</v>
      </c>
      <c r="K6295" s="105">
        <v>677</v>
      </c>
      <c r="L6295" s="106">
        <v>0.2410999983549118</v>
      </c>
      <c r="N6295" s="105">
        <v>4072</v>
      </c>
      <c r="O6295" s="106">
        <v>0.1771399974822998</v>
      </c>
      <c r="Q6295" s="105">
        <v>54628</v>
      </c>
      <c r="R6295" s="106">
        <v>0.24017000198364261</v>
      </c>
      <c r="S6295" s="107"/>
    </row>
    <row r="6296" spans="1:19" x14ac:dyDescent="0.25">
      <c r="A6296" t="s">
        <v>331</v>
      </c>
      <c r="B6296" t="s">
        <v>347</v>
      </c>
      <c r="C6296" t="s">
        <v>347</v>
      </c>
      <c r="D6296" t="s">
        <v>347</v>
      </c>
      <c r="E6296" t="s">
        <v>309</v>
      </c>
      <c r="F6296" t="s">
        <v>310</v>
      </c>
      <c r="G6296" s="105">
        <v>8</v>
      </c>
      <c r="H6296" t="s">
        <v>354</v>
      </c>
      <c r="I6296" t="s">
        <v>422</v>
      </c>
      <c r="J6296" t="s">
        <v>429</v>
      </c>
      <c r="K6296" s="105">
        <v>1049</v>
      </c>
      <c r="L6296" s="106">
        <v>0.37358000874519348</v>
      </c>
      <c r="N6296" s="105">
        <v>6617</v>
      </c>
      <c r="O6296" s="106">
        <v>0.28784999251365662</v>
      </c>
      <c r="Q6296" s="105">
        <v>80101</v>
      </c>
      <c r="R6296" s="106">
        <v>0.3521600067615509</v>
      </c>
      <c r="S6296" s="107"/>
    </row>
    <row r="6297" spans="1:19" x14ac:dyDescent="0.25">
      <c r="A6297" t="s">
        <v>331</v>
      </c>
      <c r="B6297" t="s">
        <v>347</v>
      </c>
      <c r="C6297" t="s">
        <v>347</v>
      </c>
      <c r="D6297" t="s">
        <v>347</v>
      </c>
      <c r="E6297" t="s">
        <v>309</v>
      </c>
      <c r="F6297" t="s">
        <v>310</v>
      </c>
      <c r="G6297" s="105">
        <v>8</v>
      </c>
      <c r="H6297" t="s">
        <v>354</v>
      </c>
      <c r="I6297" t="s">
        <v>422</v>
      </c>
      <c r="J6297" t="s">
        <v>423</v>
      </c>
      <c r="K6297" s="105">
        <v>1372</v>
      </c>
      <c r="L6297" s="106">
        <v>0.4885999858379364</v>
      </c>
      <c r="M6297" s="106">
        <v>0.77999001741409302</v>
      </c>
      <c r="N6297" s="105">
        <v>13037</v>
      </c>
      <c r="O6297" s="106">
        <v>0.5671200156211853</v>
      </c>
      <c r="P6297" s="106">
        <v>0.79635000228881836</v>
      </c>
      <c r="Q6297" s="105">
        <v>119646</v>
      </c>
      <c r="R6297" s="106">
        <v>0.52600997686386108</v>
      </c>
      <c r="S6297" s="107">
        <v>0.81194001436233521</v>
      </c>
    </row>
    <row r="6298" spans="1:19" x14ac:dyDescent="0.25">
      <c r="A6298" t="s">
        <v>331</v>
      </c>
      <c r="B6298" t="s">
        <v>347</v>
      </c>
      <c r="C6298" t="s">
        <v>347</v>
      </c>
      <c r="D6298" t="s">
        <v>347</v>
      </c>
      <c r="E6298" t="s">
        <v>309</v>
      </c>
      <c r="F6298" t="s">
        <v>310</v>
      </c>
      <c r="G6298" s="105">
        <v>8</v>
      </c>
      <c r="H6298" t="s">
        <v>354</v>
      </c>
      <c r="I6298" t="s">
        <v>422</v>
      </c>
      <c r="J6298" t="s">
        <v>424</v>
      </c>
      <c r="K6298" s="105">
        <v>240</v>
      </c>
      <c r="L6298" s="106">
        <v>8.5469998419284821E-2</v>
      </c>
      <c r="M6298" s="106">
        <v>0.13643999397754669</v>
      </c>
      <c r="N6298" s="105">
        <v>2019</v>
      </c>
      <c r="O6298" s="106">
        <v>8.7829999625682831E-2</v>
      </c>
      <c r="P6298" s="106">
        <v>0.12332999706268311</v>
      </c>
      <c r="Q6298" s="105">
        <v>17180</v>
      </c>
      <c r="R6298" s="106">
        <v>7.5530000030994415E-2</v>
      </c>
      <c r="S6298" s="107">
        <v>0.11659000068902969</v>
      </c>
    </row>
    <row r="6299" spans="1:19" x14ac:dyDescent="0.25">
      <c r="A6299" t="s">
        <v>331</v>
      </c>
      <c r="B6299" t="s">
        <v>347</v>
      </c>
      <c r="C6299" t="s">
        <v>347</v>
      </c>
      <c r="D6299" t="s">
        <v>347</v>
      </c>
      <c r="E6299" t="s">
        <v>309</v>
      </c>
      <c r="F6299" t="s">
        <v>310</v>
      </c>
      <c r="G6299" s="105">
        <v>8</v>
      </c>
      <c r="H6299" t="s">
        <v>354</v>
      </c>
      <c r="I6299" t="s">
        <v>422</v>
      </c>
      <c r="J6299" t="s">
        <v>425</v>
      </c>
      <c r="K6299" s="105">
        <v>81</v>
      </c>
      <c r="L6299" s="106">
        <v>2.8850000351667401E-2</v>
      </c>
      <c r="M6299" s="106">
        <v>4.6050000935792923E-2</v>
      </c>
      <c r="N6299" s="105">
        <v>771</v>
      </c>
      <c r="O6299" s="106">
        <v>3.3539999276399612E-2</v>
      </c>
      <c r="P6299" s="106">
        <v>4.7100000083446503E-2</v>
      </c>
      <c r="Q6299" s="105">
        <v>6082</v>
      </c>
      <c r="R6299" s="106">
        <v>2.6739999651908871E-2</v>
      </c>
      <c r="S6299" s="107">
        <v>4.1269998997449868E-2</v>
      </c>
    </row>
    <row r="6300" spans="1:19" x14ac:dyDescent="0.25">
      <c r="A6300" t="s">
        <v>331</v>
      </c>
      <c r="B6300" t="s">
        <v>347</v>
      </c>
      <c r="C6300" t="s">
        <v>347</v>
      </c>
      <c r="D6300" t="s">
        <v>347</v>
      </c>
      <c r="E6300" t="s">
        <v>309</v>
      </c>
      <c r="F6300" t="s">
        <v>310</v>
      </c>
      <c r="G6300">
        <v>8</v>
      </c>
      <c r="H6300" t="s">
        <v>354</v>
      </c>
      <c r="I6300" t="s">
        <v>422</v>
      </c>
      <c r="J6300" t="s">
        <v>426</v>
      </c>
      <c r="K6300">
        <v>61</v>
      </c>
      <c r="L6300" s="106">
        <v>2.171999961137772E-2</v>
      </c>
      <c r="M6300" s="106">
        <v>3.4680001437664032E-2</v>
      </c>
      <c r="N6300">
        <v>464</v>
      </c>
      <c r="O6300" s="106">
        <v>2.01799999922514E-2</v>
      </c>
      <c r="P6300" s="106">
        <v>2.8340000659227371E-2</v>
      </c>
      <c r="Q6300">
        <v>3672</v>
      </c>
      <c r="R6300" s="106">
        <v>1.6140000894665722E-2</v>
      </c>
      <c r="S6300" s="106">
        <v>2.491999976336956E-2</v>
      </c>
    </row>
    <row r="6301" spans="1:19" x14ac:dyDescent="0.25">
      <c r="A6301" t="s">
        <v>331</v>
      </c>
      <c r="B6301" t="s">
        <v>347</v>
      </c>
      <c r="C6301" t="s">
        <v>347</v>
      </c>
      <c r="D6301" t="s">
        <v>347</v>
      </c>
      <c r="E6301" t="s">
        <v>309</v>
      </c>
      <c r="F6301" t="s">
        <v>310</v>
      </c>
      <c r="G6301" s="105">
        <v>8</v>
      </c>
      <c r="H6301" t="s">
        <v>354</v>
      </c>
      <c r="I6301" t="s">
        <v>422</v>
      </c>
      <c r="J6301" t="s">
        <v>427</v>
      </c>
      <c r="K6301" s="105">
        <v>5</v>
      </c>
      <c r="L6301" s="106">
        <v>1.780000049620867E-3</v>
      </c>
      <c r="M6301" s="106">
        <v>2.8399999719113111E-3</v>
      </c>
      <c r="N6301" s="105">
        <v>80</v>
      </c>
      <c r="O6301" s="106">
        <v>3.4799999557435508E-3</v>
      </c>
      <c r="P6301" s="106">
        <v>4.889999981969595E-3</v>
      </c>
      <c r="Q6301" s="105">
        <v>766</v>
      </c>
      <c r="R6301" s="106">
        <v>3.3700000494718552E-3</v>
      </c>
      <c r="S6301" s="107">
        <v>5.2000000141561031E-3</v>
      </c>
    </row>
    <row r="6302" spans="1:19" x14ac:dyDescent="0.25">
      <c r="A6302" t="s">
        <v>331</v>
      </c>
      <c r="B6302" t="s">
        <v>347</v>
      </c>
      <c r="C6302" t="s">
        <v>347</v>
      </c>
      <c r="D6302" t="s">
        <v>347</v>
      </c>
      <c r="E6302" t="s">
        <v>309</v>
      </c>
      <c r="F6302" t="s">
        <v>310</v>
      </c>
      <c r="G6302">
        <v>8</v>
      </c>
      <c r="H6302" t="s">
        <v>354</v>
      </c>
      <c r="I6302" t="s">
        <v>422</v>
      </c>
      <c r="J6302" t="s">
        <v>428</v>
      </c>
      <c r="K6302">
        <v>0</v>
      </c>
      <c r="L6302" s="106">
        <v>0</v>
      </c>
      <c r="M6302" s="106">
        <v>0</v>
      </c>
      <c r="N6302">
        <v>0</v>
      </c>
      <c r="O6302" s="106">
        <v>0</v>
      </c>
      <c r="P6302" s="106">
        <v>0</v>
      </c>
      <c r="Q6302">
        <v>12</v>
      </c>
      <c r="R6302" s="106">
        <v>4.9999998736893758E-5</v>
      </c>
      <c r="S6302" s="106">
        <v>7.9999997979030013E-5</v>
      </c>
    </row>
    <row r="6303" spans="1:19" x14ac:dyDescent="0.25">
      <c r="A6303" t="s">
        <v>331</v>
      </c>
      <c r="B6303" t="s">
        <v>347</v>
      </c>
      <c r="C6303" t="s">
        <v>347</v>
      </c>
      <c r="D6303" t="s">
        <v>347</v>
      </c>
      <c r="E6303" t="s">
        <v>309</v>
      </c>
      <c r="F6303" t="s">
        <v>310</v>
      </c>
      <c r="G6303">
        <v>8</v>
      </c>
      <c r="H6303" t="s">
        <v>354</v>
      </c>
      <c r="I6303" t="s">
        <v>430</v>
      </c>
      <c r="J6303" t="s">
        <v>434</v>
      </c>
      <c r="K6303">
        <v>39</v>
      </c>
      <c r="L6303" s="106">
        <v>1.3890000060200689E-2</v>
      </c>
      <c r="M6303" s="106">
        <v>1.434999983757734E-2</v>
      </c>
      <c r="N6303">
        <v>521</v>
      </c>
      <c r="O6303" s="106">
        <v>2.2660000249743462E-2</v>
      </c>
      <c r="P6303" s="106">
        <v>2.3010000586509701E-2</v>
      </c>
      <c r="Q6303">
        <v>4987</v>
      </c>
      <c r="R6303" s="106">
        <v>2.1919999271631241E-2</v>
      </c>
      <c r="S6303" s="106">
        <v>2.2490000352263451E-2</v>
      </c>
    </row>
    <row r="6304" spans="1:19" x14ac:dyDescent="0.25">
      <c r="A6304" t="s">
        <v>331</v>
      </c>
      <c r="B6304" t="s">
        <v>347</v>
      </c>
      <c r="C6304" t="s">
        <v>347</v>
      </c>
      <c r="D6304" t="s">
        <v>347</v>
      </c>
      <c r="E6304" t="s">
        <v>309</v>
      </c>
      <c r="F6304" t="s">
        <v>310</v>
      </c>
      <c r="G6304" s="105">
        <v>8</v>
      </c>
      <c r="H6304" t="s">
        <v>354</v>
      </c>
      <c r="I6304" t="s">
        <v>430</v>
      </c>
      <c r="J6304" t="s">
        <v>432</v>
      </c>
      <c r="K6304" s="105">
        <v>182</v>
      </c>
      <c r="L6304" s="106">
        <v>6.4810000360012054E-2</v>
      </c>
      <c r="M6304" s="106">
        <v>6.695999950170517E-2</v>
      </c>
      <c r="N6304" s="105">
        <v>1739</v>
      </c>
      <c r="O6304" s="106">
        <v>7.564999908208847E-2</v>
      </c>
      <c r="P6304" s="106">
        <v>7.6789997518062592E-2</v>
      </c>
      <c r="Q6304" s="105">
        <v>18498</v>
      </c>
      <c r="R6304" s="106">
        <v>8.1320002675056458E-2</v>
      </c>
      <c r="S6304" s="107">
        <v>8.343999832868576E-2</v>
      </c>
    </row>
    <row r="6305" spans="1:19" x14ac:dyDescent="0.25">
      <c r="A6305" t="s">
        <v>331</v>
      </c>
      <c r="B6305" t="s">
        <v>347</v>
      </c>
      <c r="C6305" t="s">
        <v>347</v>
      </c>
      <c r="D6305" t="s">
        <v>347</v>
      </c>
      <c r="E6305" t="s">
        <v>309</v>
      </c>
      <c r="F6305" t="s">
        <v>310</v>
      </c>
      <c r="G6305" s="105">
        <v>8</v>
      </c>
      <c r="H6305" t="s">
        <v>354</v>
      </c>
      <c r="I6305" t="s">
        <v>430</v>
      </c>
      <c r="J6305" t="s">
        <v>435</v>
      </c>
      <c r="K6305" s="105">
        <v>2</v>
      </c>
      <c r="L6305" s="106">
        <v>7.0999999297782779E-4</v>
      </c>
      <c r="M6305" s="106">
        <v>7.3999998858198524E-4</v>
      </c>
      <c r="N6305" s="105">
        <v>7</v>
      </c>
      <c r="O6305" s="106">
        <v>3.0000001424923539E-4</v>
      </c>
      <c r="P6305" s="106">
        <v>3.1000000308267772E-4</v>
      </c>
      <c r="Q6305" s="105">
        <v>391</v>
      </c>
      <c r="R6305" s="106">
        <v>1.7199999419972301E-3</v>
      </c>
      <c r="S6305" s="107">
        <v>1.760000013746321E-3</v>
      </c>
    </row>
    <row r="6306" spans="1:19" x14ac:dyDescent="0.25">
      <c r="A6306" t="s">
        <v>331</v>
      </c>
      <c r="B6306" t="s">
        <v>347</v>
      </c>
      <c r="C6306" t="s">
        <v>347</v>
      </c>
      <c r="D6306" t="s">
        <v>347</v>
      </c>
      <c r="E6306" t="s">
        <v>309</v>
      </c>
      <c r="F6306" t="s">
        <v>310</v>
      </c>
      <c r="G6306" s="105">
        <v>8</v>
      </c>
      <c r="H6306" t="s">
        <v>354</v>
      </c>
      <c r="I6306" t="s">
        <v>430</v>
      </c>
      <c r="J6306" t="s">
        <v>436</v>
      </c>
      <c r="K6306" s="105">
        <v>149</v>
      </c>
      <c r="L6306" s="106">
        <v>5.3059998899698257E-2</v>
      </c>
      <c r="M6306" s="106">
        <v>5.4820001125335693E-2</v>
      </c>
      <c r="N6306" s="105">
        <v>1079</v>
      </c>
      <c r="O6306" s="106">
        <v>4.6939998865127557E-2</v>
      </c>
      <c r="P6306" s="106">
        <v>4.7649998217821121E-2</v>
      </c>
      <c r="Q6306" s="105">
        <v>6784</v>
      </c>
      <c r="R6306" s="106">
        <v>2.9829999431967739E-2</v>
      </c>
      <c r="S6306" s="107">
        <v>3.060000017285347E-2</v>
      </c>
    </row>
    <row r="6307" spans="1:19" x14ac:dyDescent="0.25">
      <c r="A6307" t="s">
        <v>331</v>
      </c>
      <c r="B6307" t="s">
        <v>347</v>
      </c>
      <c r="C6307" t="s">
        <v>347</v>
      </c>
      <c r="D6307" t="s">
        <v>347</v>
      </c>
      <c r="E6307" t="s">
        <v>309</v>
      </c>
      <c r="F6307" t="s">
        <v>310</v>
      </c>
      <c r="G6307">
        <v>8</v>
      </c>
      <c r="H6307" t="s">
        <v>354</v>
      </c>
      <c r="I6307" t="s">
        <v>430</v>
      </c>
      <c r="J6307" t="s">
        <v>431</v>
      </c>
      <c r="K6307">
        <v>969</v>
      </c>
      <c r="L6307" s="106">
        <v>0.34509000182151789</v>
      </c>
      <c r="M6307" s="106">
        <v>0.35651001334190369</v>
      </c>
      <c r="N6307">
        <v>7736</v>
      </c>
      <c r="O6307" s="106">
        <v>0.3365199863910675</v>
      </c>
      <c r="P6307" s="106">
        <v>0.34161001443862921</v>
      </c>
      <c r="Q6307">
        <v>77035</v>
      </c>
      <c r="R6307" s="106">
        <v>0.33867999911308289</v>
      </c>
      <c r="S6307" s="106">
        <v>0.3474699854850769</v>
      </c>
    </row>
    <row r="6308" spans="1:19" x14ac:dyDescent="0.25">
      <c r="A6308" t="s">
        <v>331</v>
      </c>
      <c r="B6308" t="s">
        <v>347</v>
      </c>
      <c r="C6308" t="s">
        <v>347</v>
      </c>
      <c r="D6308" t="s">
        <v>347</v>
      </c>
      <c r="E6308" t="s">
        <v>309</v>
      </c>
      <c r="F6308" t="s">
        <v>310</v>
      </c>
      <c r="G6308" s="105">
        <v>8</v>
      </c>
      <c r="H6308" t="s">
        <v>354</v>
      </c>
      <c r="I6308" t="s">
        <v>430</v>
      </c>
      <c r="J6308" t="s">
        <v>502</v>
      </c>
      <c r="K6308" s="105">
        <v>1377</v>
      </c>
      <c r="L6308" s="106">
        <v>0.49037998914718628</v>
      </c>
      <c r="M6308" s="106">
        <v>0.50661998987197876</v>
      </c>
      <c r="N6308" s="105">
        <v>11564</v>
      </c>
      <c r="O6308" s="106">
        <v>0.50305002927780151</v>
      </c>
      <c r="P6308" s="106">
        <v>0.51064002513885498</v>
      </c>
      <c r="Q6308" s="105">
        <v>114008</v>
      </c>
      <c r="R6308" s="106">
        <v>0.5012199878692627</v>
      </c>
      <c r="S6308" s="107">
        <v>0.51424002647399902</v>
      </c>
    </row>
    <row r="6309" spans="1:19" x14ac:dyDescent="0.25">
      <c r="A6309" t="s">
        <v>331</v>
      </c>
      <c r="B6309" t="s">
        <v>347</v>
      </c>
      <c r="C6309" t="s">
        <v>347</v>
      </c>
      <c r="D6309" t="s">
        <v>347</v>
      </c>
      <c r="E6309" t="s">
        <v>309</v>
      </c>
      <c r="F6309" t="s">
        <v>310</v>
      </c>
      <c r="G6309" s="105">
        <v>8</v>
      </c>
      <c r="H6309" t="s">
        <v>354</v>
      </c>
      <c r="I6309" t="s">
        <v>430</v>
      </c>
      <c r="J6309" t="s">
        <v>86</v>
      </c>
      <c r="K6309" s="105">
        <v>90</v>
      </c>
      <c r="L6309" s="106">
        <v>3.2049998641014099E-2</v>
      </c>
      <c r="N6309" s="105">
        <v>342</v>
      </c>
      <c r="O6309" s="106">
        <v>1.487999968230724E-2</v>
      </c>
      <c r="Q6309" s="105">
        <v>5756</v>
      </c>
      <c r="R6309" s="106">
        <v>2.5310000404715541E-2</v>
      </c>
      <c r="S6309" s="107"/>
    </row>
    <row r="6310" spans="1:19" x14ac:dyDescent="0.25">
      <c r="A6310" t="s">
        <v>331</v>
      </c>
      <c r="B6310" t="s">
        <v>347</v>
      </c>
      <c r="C6310" t="s">
        <v>347</v>
      </c>
      <c r="D6310" t="s">
        <v>347</v>
      </c>
      <c r="E6310" t="s">
        <v>309</v>
      </c>
      <c r="F6310" t="s">
        <v>310</v>
      </c>
      <c r="G6310" s="105">
        <v>8</v>
      </c>
      <c r="H6310" t="s">
        <v>354</v>
      </c>
      <c r="I6310" t="s">
        <v>401</v>
      </c>
      <c r="J6310" t="s">
        <v>405</v>
      </c>
      <c r="K6310" s="105">
        <v>2184</v>
      </c>
      <c r="L6310" s="106">
        <v>0.77777999639511108</v>
      </c>
      <c r="M6310" s="106">
        <v>0.80738997459411621</v>
      </c>
      <c r="N6310" s="105">
        <v>17048</v>
      </c>
      <c r="O6310" s="106">
        <v>0.74159997701644897</v>
      </c>
      <c r="P6310" s="106">
        <v>0.76472002267837524</v>
      </c>
      <c r="Q6310" s="105">
        <v>171311</v>
      </c>
      <c r="R6310" s="106">
        <v>0.75314998626708984</v>
      </c>
      <c r="S6310" s="107">
        <v>0.77806001901626587</v>
      </c>
    </row>
    <row r="6311" spans="1:19" x14ac:dyDescent="0.25">
      <c r="A6311" t="s">
        <v>331</v>
      </c>
      <c r="B6311" t="s">
        <v>347</v>
      </c>
      <c r="C6311" t="s">
        <v>347</v>
      </c>
      <c r="D6311" t="s">
        <v>347</v>
      </c>
      <c r="E6311" t="s">
        <v>309</v>
      </c>
      <c r="F6311" t="s">
        <v>310</v>
      </c>
      <c r="G6311">
        <v>8</v>
      </c>
      <c r="H6311" t="s">
        <v>354</v>
      </c>
      <c r="I6311" t="s">
        <v>401</v>
      </c>
      <c r="J6311" t="s">
        <v>412</v>
      </c>
      <c r="K6311">
        <v>251</v>
      </c>
      <c r="L6311" s="106">
        <v>8.9390002191066742E-2</v>
      </c>
      <c r="M6311" s="106">
        <v>9.2790000140666962E-2</v>
      </c>
      <c r="N6311">
        <v>2343</v>
      </c>
      <c r="O6311" s="106">
        <v>0.1019200012087822</v>
      </c>
      <c r="P6311" s="106">
        <v>0.10509999841451639</v>
      </c>
      <c r="Q6311">
        <v>22313</v>
      </c>
      <c r="R6311" s="106">
        <v>9.8099999129772186E-2</v>
      </c>
      <c r="S6311" s="106">
        <v>0.10134000331163411</v>
      </c>
    </row>
    <row r="6312" spans="1:19" x14ac:dyDescent="0.25">
      <c r="A6312" t="s">
        <v>331</v>
      </c>
      <c r="B6312" t="s">
        <v>347</v>
      </c>
      <c r="C6312" t="s">
        <v>347</v>
      </c>
      <c r="D6312" t="s">
        <v>347</v>
      </c>
      <c r="E6312" t="s">
        <v>309</v>
      </c>
      <c r="F6312" t="s">
        <v>310</v>
      </c>
      <c r="G6312" s="105">
        <v>8</v>
      </c>
      <c r="H6312" t="s">
        <v>354</v>
      </c>
      <c r="I6312" t="s">
        <v>401</v>
      </c>
      <c r="J6312" t="s">
        <v>413</v>
      </c>
      <c r="K6312" s="105">
        <v>181</v>
      </c>
      <c r="L6312" s="106">
        <v>6.4460001885890961E-2</v>
      </c>
      <c r="M6312" s="106">
        <v>6.6909998655319214E-2</v>
      </c>
      <c r="N6312" s="105">
        <v>1725</v>
      </c>
      <c r="O6312" s="106">
        <v>7.5039997696876526E-2</v>
      </c>
      <c r="P6312" s="106">
        <v>7.7380001544952393E-2</v>
      </c>
      <c r="Q6312" s="105">
        <v>15680</v>
      </c>
      <c r="R6312" s="106">
        <v>6.8939998745918274E-2</v>
      </c>
      <c r="S6312" s="107">
        <v>7.1220003068447113E-2</v>
      </c>
    </row>
    <row r="6313" spans="1:19" x14ac:dyDescent="0.25">
      <c r="A6313" t="s">
        <v>331</v>
      </c>
      <c r="B6313" t="s">
        <v>347</v>
      </c>
      <c r="C6313" t="s">
        <v>347</v>
      </c>
      <c r="D6313" t="s">
        <v>347</v>
      </c>
      <c r="E6313" t="s">
        <v>309</v>
      </c>
      <c r="F6313" t="s">
        <v>310</v>
      </c>
      <c r="G6313">
        <v>8</v>
      </c>
      <c r="H6313" t="s">
        <v>354</v>
      </c>
      <c r="I6313" t="s">
        <v>401</v>
      </c>
      <c r="J6313" t="s">
        <v>441</v>
      </c>
      <c r="K6313">
        <v>103</v>
      </c>
      <c r="L6313" s="106">
        <v>3.6680001765489578E-2</v>
      </c>
      <c r="N6313">
        <v>695</v>
      </c>
      <c r="O6313" s="106">
        <v>3.0230000615119931E-2</v>
      </c>
      <c r="Q6313">
        <v>7283</v>
      </c>
      <c r="R6313" s="106">
        <v>3.2019998878240592E-2</v>
      </c>
    </row>
    <row r="6314" spans="1:19" x14ac:dyDescent="0.25">
      <c r="A6314" t="s">
        <v>331</v>
      </c>
      <c r="B6314" t="s">
        <v>347</v>
      </c>
      <c r="C6314" t="s">
        <v>347</v>
      </c>
      <c r="D6314" t="s">
        <v>347</v>
      </c>
      <c r="E6314" t="s">
        <v>309</v>
      </c>
      <c r="F6314" t="s">
        <v>310</v>
      </c>
      <c r="G6314" s="105">
        <v>8</v>
      </c>
      <c r="H6314" t="s">
        <v>354</v>
      </c>
      <c r="I6314" t="s">
        <v>401</v>
      </c>
      <c r="J6314" t="s">
        <v>414</v>
      </c>
      <c r="K6314" s="105">
        <v>89</v>
      </c>
      <c r="L6314" s="106">
        <v>3.1700000166893012E-2</v>
      </c>
      <c r="M6314" s="106">
        <v>3.2900001853704453E-2</v>
      </c>
      <c r="N6314" s="105">
        <v>1177</v>
      </c>
      <c r="O6314" s="106">
        <v>5.1199998706579208E-2</v>
      </c>
      <c r="P6314" s="106">
        <v>5.2799999713897712E-2</v>
      </c>
      <c r="Q6314" s="105">
        <v>10872</v>
      </c>
      <c r="R6314" s="106">
        <v>4.7800000756978989E-2</v>
      </c>
      <c r="S6314" s="107">
        <v>4.9380000680685043E-2</v>
      </c>
    </row>
    <row r="6315" spans="1:19" x14ac:dyDescent="0.25">
      <c r="A6315" t="s">
        <v>331</v>
      </c>
      <c r="B6315" t="s">
        <v>347</v>
      </c>
      <c r="C6315" t="s">
        <v>347</v>
      </c>
      <c r="D6315" t="s">
        <v>347</v>
      </c>
      <c r="E6315" t="s">
        <v>313</v>
      </c>
      <c r="F6315" t="s">
        <v>314</v>
      </c>
      <c r="G6315" s="105">
        <v>8</v>
      </c>
      <c r="H6315" t="s">
        <v>354</v>
      </c>
      <c r="I6315" t="s">
        <v>349</v>
      </c>
      <c r="J6315" t="s">
        <v>350</v>
      </c>
      <c r="K6315" s="105">
        <v>6</v>
      </c>
      <c r="L6315" s="106">
        <v>6.4500002190470704E-3</v>
      </c>
      <c r="N6315" s="105">
        <v>95</v>
      </c>
      <c r="O6315" s="106">
        <v>4.1299997828900814E-3</v>
      </c>
      <c r="Q6315" s="105">
        <v>1130</v>
      </c>
      <c r="R6315" s="106">
        <v>4.9700001254677773E-3</v>
      </c>
      <c r="S6315" s="107"/>
    </row>
    <row r="6316" spans="1:19" x14ac:dyDescent="0.25">
      <c r="A6316" t="s">
        <v>331</v>
      </c>
      <c r="B6316" t="s">
        <v>347</v>
      </c>
      <c r="C6316" t="s">
        <v>347</v>
      </c>
      <c r="D6316" t="s">
        <v>347</v>
      </c>
      <c r="E6316" t="s">
        <v>313</v>
      </c>
      <c r="F6316" t="s">
        <v>314</v>
      </c>
      <c r="G6316">
        <v>8</v>
      </c>
      <c r="H6316" t="s">
        <v>354</v>
      </c>
      <c r="I6316" t="s">
        <v>349</v>
      </c>
      <c r="J6316" t="s">
        <v>368</v>
      </c>
      <c r="K6316">
        <v>24</v>
      </c>
      <c r="L6316" s="106">
        <v>2.580999955534935E-2</v>
      </c>
      <c r="N6316">
        <v>761</v>
      </c>
      <c r="O6316" s="106">
        <v>3.3100001513957977E-2</v>
      </c>
      <c r="Q6316">
        <v>8418</v>
      </c>
      <c r="R6316" s="106">
        <v>3.700999915599823E-2</v>
      </c>
    </row>
    <row r="6317" spans="1:19" x14ac:dyDescent="0.25">
      <c r="A6317" t="s">
        <v>331</v>
      </c>
      <c r="B6317" t="s">
        <v>347</v>
      </c>
      <c r="C6317" t="s">
        <v>347</v>
      </c>
      <c r="D6317" t="s">
        <v>347</v>
      </c>
      <c r="E6317" t="s">
        <v>313</v>
      </c>
      <c r="F6317" t="s">
        <v>314</v>
      </c>
      <c r="G6317">
        <v>8</v>
      </c>
      <c r="H6317" t="s">
        <v>354</v>
      </c>
      <c r="I6317" t="s">
        <v>349</v>
      </c>
      <c r="J6317" t="s">
        <v>369</v>
      </c>
      <c r="K6317">
        <v>90</v>
      </c>
      <c r="L6317" s="106">
        <v>9.6770003437995911E-2</v>
      </c>
      <c r="N6317">
        <v>2601</v>
      </c>
      <c r="O6317" s="106">
        <v>0.1131500005722046</v>
      </c>
      <c r="Q6317">
        <v>27454</v>
      </c>
      <c r="R6317" s="106">
        <v>0.1207000017166138</v>
      </c>
    </row>
    <row r="6318" spans="1:19" x14ac:dyDescent="0.25">
      <c r="A6318" t="s">
        <v>331</v>
      </c>
      <c r="B6318" t="s">
        <v>347</v>
      </c>
      <c r="C6318" t="s">
        <v>347</v>
      </c>
      <c r="D6318" t="s">
        <v>347</v>
      </c>
      <c r="E6318" t="s">
        <v>313</v>
      </c>
      <c r="F6318" t="s">
        <v>314</v>
      </c>
      <c r="G6318" s="105">
        <v>8</v>
      </c>
      <c r="H6318" t="s">
        <v>354</v>
      </c>
      <c r="I6318" t="s">
        <v>349</v>
      </c>
      <c r="J6318" t="s">
        <v>370</v>
      </c>
      <c r="K6318" s="105">
        <v>208</v>
      </c>
      <c r="L6318" s="106">
        <v>0.2236600071191788</v>
      </c>
      <c r="N6318" s="105">
        <v>5591</v>
      </c>
      <c r="O6318" s="106">
        <v>0.2432100027799606</v>
      </c>
      <c r="Q6318" s="105">
        <v>55879</v>
      </c>
      <c r="R6318" s="106">
        <v>0.24567000567913061</v>
      </c>
      <c r="S6318" s="107"/>
    </row>
    <row r="6319" spans="1:19" x14ac:dyDescent="0.25">
      <c r="A6319" t="s">
        <v>331</v>
      </c>
      <c r="B6319" t="s">
        <v>347</v>
      </c>
      <c r="C6319" t="s">
        <v>347</v>
      </c>
      <c r="D6319" t="s">
        <v>347</v>
      </c>
      <c r="E6319" t="s">
        <v>313</v>
      </c>
      <c r="F6319" t="s">
        <v>314</v>
      </c>
      <c r="G6319">
        <v>8</v>
      </c>
      <c r="H6319" t="s">
        <v>354</v>
      </c>
      <c r="I6319" t="s">
        <v>349</v>
      </c>
      <c r="J6319" t="s">
        <v>371</v>
      </c>
      <c r="K6319">
        <v>237</v>
      </c>
      <c r="L6319" s="106">
        <v>0.25483998656272888</v>
      </c>
      <c r="N6319">
        <v>5978</v>
      </c>
      <c r="O6319" s="106">
        <v>0.26004999876022339</v>
      </c>
      <c r="Q6319">
        <v>57982</v>
      </c>
      <c r="R6319" s="106">
        <v>0.25490999221801758</v>
      </c>
    </row>
    <row r="6320" spans="1:19" x14ac:dyDescent="0.25">
      <c r="A6320" t="s">
        <v>331</v>
      </c>
      <c r="B6320" t="s">
        <v>347</v>
      </c>
      <c r="C6320" t="s">
        <v>347</v>
      </c>
      <c r="D6320" t="s">
        <v>347</v>
      </c>
      <c r="E6320" t="s">
        <v>313</v>
      </c>
      <c r="F6320" t="s">
        <v>314</v>
      </c>
      <c r="G6320" s="105">
        <v>8</v>
      </c>
      <c r="H6320" t="s">
        <v>354</v>
      </c>
      <c r="I6320" t="s">
        <v>349</v>
      </c>
      <c r="J6320" t="s">
        <v>372</v>
      </c>
      <c r="K6320" s="105">
        <v>209</v>
      </c>
      <c r="L6320" s="106">
        <v>0.2247299998998642</v>
      </c>
      <c r="N6320" s="105">
        <v>4640</v>
      </c>
      <c r="O6320" s="106">
        <v>0.20183999836444849</v>
      </c>
      <c r="Q6320" s="105">
        <v>44765</v>
      </c>
      <c r="R6320" s="106">
        <v>0.19679999351501459</v>
      </c>
      <c r="S6320" s="107"/>
    </row>
    <row r="6321" spans="1:19" x14ac:dyDescent="0.25">
      <c r="A6321" t="s">
        <v>331</v>
      </c>
      <c r="B6321" t="s">
        <v>347</v>
      </c>
      <c r="C6321" t="s">
        <v>347</v>
      </c>
      <c r="D6321" t="s">
        <v>347</v>
      </c>
      <c r="E6321" t="s">
        <v>313</v>
      </c>
      <c r="F6321" t="s">
        <v>314</v>
      </c>
      <c r="G6321" s="105">
        <v>8</v>
      </c>
      <c r="H6321" t="s">
        <v>354</v>
      </c>
      <c r="I6321" t="s">
        <v>349</v>
      </c>
      <c r="J6321" t="s">
        <v>373</v>
      </c>
      <c r="K6321" s="105">
        <v>156</v>
      </c>
      <c r="L6321" s="106">
        <v>0.16774000227451319</v>
      </c>
      <c r="N6321" s="105">
        <v>3322</v>
      </c>
      <c r="O6321" s="106">
        <v>0.1445100009441376</v>
      </c>
      <c r="Q6321" s="105">
        <v>31831</v>
      </c>
      <c r="R6321" s="106">
        <v>0.1399399936199188</v>
      </c>
      <c r="S6321" s="107"/>
    </row>
    <row r="6322" spans="1:19" x14ac:dyDescent="0.25">
      <c r="A6322" t="s">
        <v>331</v>
      </c>
      <c r="B6322" t="s">
        <v>347</v>
      </c>
      <c r="C6322" t="s">
        <v>347</v>
      </c>
      <c r="D6322" t="s">
        <v>347</v>
      </c>
      <c r="E6322" t="s">
        <v>313</v>
      </c>
      <c r="F6322" t="s">
        <v>314</v>
      </c>
      <c r="G6322" s="105">
        <v>8</v>
      </c>
      <c r="H6322" t="s">
        <v>354</v>
      </c>
      <c r="I6322" t="s">
        <v>438</v>
      </c>
      <c r="J6322" t="s">
        <v>48</v>
      </c>
      <c r="K6322" s="105">
        <v>780</v>
      </c>
      <c r="L6322" s="106">
        <v>0.83871001005172729</v>
      </c>
      <c r="M6322" s="106">
        <v>0.85619997978210449</v>
      </c>
      <c r="N6322" s="105">
        <v>18649</v>
      </c>
      <c r="O6322" s="106">
        <v>0.81124997138977051</v>
      </c>
      <c r="P6322" s="106">
        <v>0.83653998374938965</v>
      </c>
      <c r="Q6322" s="105">
        <v>186401</v>
      </c>
      <c r="R6322" s="106">
        <v>0.81949001550674438</v>
      </c>
      <c r="S6322" s="107">
        <v>0.8465999960899353</v>
      </c>
    </row>
    <row r="6323" spans="1:19" x14ac:dyDescent="0.25">
      <c r="A6323" t="s">
        <v>331</v>
      </c>
      <c r="B6323" t="s">
        <v>347</v>
      </c>
      <c r="C6323" t="s">
        <v>347</v>
      </c>
      <c r="D6323" t="s">
        <v>347</v>
      </c>
      <c r="E6323" t="s">
        <v>313</v>
      </c>
      <c r="F6323" t="s">
        <v>314</v>
      </c>
      <c r="G6323">
        <v>8</v>
      </c>
      <c r="H6323" t="s">
        <v>354</v>
      </c>
      <c r="I6323" t="s">
        <v>438</v>
      </c>
      <c r="J6323" t="s">
        <v>42</v>
      </c>
      <c r="K6323">
        <v>81</v>
      </c>
      <c r="L6323" s="106">
        <v>8.7099999189376831E-2</v>
      </c>
      <c r="M6323" s="106">
        <v>8.8909998536109924E-2</v>
      </c>
      <c r="N6323">
        <v>2166</v>
      </c>
      <c r="O6323" s="106">
        <v>9.4219997525215149E-2</v>
      </c>
      <c r="P6323" s="106">
        <v>9.7159996628761292E-2</v>
      </c>
      <c r="Q6323">
        <v>20350</v>
      </c>
      <c r="R6323" s="106">
        <v>8.9469999074935913E-2</v>
      </c>
      <c r="S6323" s="106">
        <v>9.2430002987384796E-2</v>
      </c>
    </row>
    <row r="6324" spans="1:19" x14ac:dyDescent="0.25">
      <c r="A6324" t="s">
        <v>331</v>
      </c>
      <c r="B6324" t="s">
        <v>347</v>
      </c>
      <c r="C6324" t="s">
        <v>347</v>
      </c>
      <c r="D6324" t="s">
        <v>347</v>
      </c>
      <c r="E6324" t="s">
        <v>313</v>
      </c>
      <c r="F6324" t="s">
        <v>314</v>
      </c>
      <c r="G6324">
        <v>8</v>
      </c>
      <c r="H6324" t="s">
        <v>354</v>
      </c>
      <c r="I6324" t="s">
        <v>438</v>
      </c>
      <c r="J6324" t="s">
        <v>374</v>
      </c>
      <c r="K6324">
        <v>50</v>
      </c>
      <c r="L6324" s="106">
        <v>5.3759999573230743E-2</v>
      </c>
      <c r="M6324" s="106">
        <v>5.4880000650882721E-2</v>
      </c>
      <c r="N6324">
        <v>1478</v>
      </c>
      <c r="O6324" s="106">
        <v>6.429000198841095E-2</v>
      </c>
      <c r="P6324" s="106">
        <v>6.6299997270107269E-2</v>
      </c>
      <c r="Q6324">
        <v>13425</v>
      </c>
      <c r="R6324" s="106">
        <v>5.9020001441240311E-2</v>
      </c>
      <c r="S6324" s="106">
        <v>6.0970000922679901E-2</v>
      </c>
    </row>
    <row r="6325" spans="1:19" x14ac:dyDescent="0.25">
      <c r="A6325" t="s">
        <v>331</v>
      </c>
      <c r="B6325" t="s">
        <v>347</v>
      </c>
      <c r="C6325" t="s">
        <v>347</v>
      </c>
      <c r="D6325" t="s">
        <v>347</v>
      </c>
      <c r="E6325" t="s">
        <v>313</v>
      </c>
      <c r="F6325" t="s">
        <v>314</v>
      </c>
      <c r="G6325" s="105">
        <v>8</v>
      </c>
      <c r="H6325" t="s">
        <v>354</v>
      </c>
      <c r="I6325" t="s">
        <v>438</v>
      </c>
      <c r="J6325" t="s">
        <v>86</v>
      </c>
      <c r="K6325" s="105">
        <v>19</v>
      </c>
      <c r="L6325" s="106">
        <v>2.043000049889088E-2</v>
      </c>
      <c r="N6325" s="105">
        <v>695</v>
      </c>
      <c r="O6325" s="106">
        <v>3.0230000615119931E-2</v>
      </c>
      <c r="Q6325" s="105">
        <v>7283</v>
      </c>
      <c r="R6325" s="106">
        <v>3.2019998878240592E-2</v>
      </c>
      <c r="S6325" s="107"/>
    </row>
    <row r="6326" spans="1:19" x14ac:dyDescent="0.25">
      <c r="A6326" t="s">
        <v>331</v>
      </c>
      <c r="B6326" t="s">
        <v>347</v>
      </c>
      <c r="C6326" t="s">
        <v>347</v>
      </c>
      <c r="D6326" t="s">
        <v>347</v>
      </c>
      <c r="E6326" t="s">
        <v>313</v>
      </c>
      <c r="F6326" t="s">
        <v>314</v>
      </c>
      <c r="G6326" s="105">
        <v>8</v>
      </c>
      <c r="H6326" t="s">
        <v>354</v>
      </c>
      <c r="I6326" t="s">
        <v>375</v>
      </c>
      <c r="J6326" t="s">
        <v>376</v>
      </c>
      <c r="K6326" s="105">
        <v>190</v>
      </c>
      <c r="L6326" s="106">
        <v>0.2043000012636185</v>
      </c>
      <c r="N6326" s="105">
        <v>4751</v>
      </c>
      <c r="O6326" s="106">
        <v>0.20667000114917761</v>
      </c>
      <c r="Q6326" s="105">
        <v>47189</v>
      </c>
      <c r="R6326" s="106">
        <v>0.20746000111103061</v>
      </c>
      <c r="S6326" s="107"/>
    </row>
    <row r="6327" spans="1:19" x14ac:dyDescent="0.25">
      <c r="A6327" t="s">
        <v>331</v>
      </c>
      <c r="B6327" t="s">
        <v>347</v>
      </c>
      <c r="C6327" t="s">
        <v>347</v>
      </c>
      <c r="D6327" t="s">
        <v>347</v>
      </c>
      <c r="E6327" t="s">
        <v>313</v>
      </c>
      <c r="F6327" t="s">
        <v>314</v>
      </c>
      <c r="G6327" s="105">
        <v>8</v>
      </c>
      <c r="H6327" t="s">
        <v>354</v>
      </c>
      <c r="I6327" t="s">
        <v>375</v>
      </c>
      <c r="J6327" t="s">
        <v>377</v>
      </c>
      <c r="K6327" s="105">
        <v>185</v>
      </c>
      <c r="L6327" s="106">
        <v>0.19891999661922449</v>
      </c>
      <c r="N6327" s="105">
        <v>4659</v>
      </c>
      <c r="O6327" s="106">
        <v>0.20266999304294589</v>
      </c>
      <c r="Q6327" s="105">
        <v>47420</v>
      </c>
      <c r="R6327" s="106">
        <v>0.20848000049591059</v>
      </c>
      <c r="S6327" s="107"/>
    </row>
    <row r="6328" spans="1:19" x14ac:dyDescent="0.25">
      <c r="A6328" t="s">
        <v>331</v>
      </c>
      <c r="B6328" t="s">
        <v>347</v>
      </c>
      <c r="C6328" t="s">
        <v>347</v>
      </c>
      <c r="D6328" t="s">
        <v>347</v>
      </c>
      <c r="E6328" t="s">
        <v>313</v>
      </c>
      <c r="F6328" t="s">
        <v>314</v>
      </c>
      <c r="G6328" s="105">
        <v>8</v>
      </c>
      <c r="H6328" t="s">
        <v>354</v>
      </c>
      <c r="I6328" t="s">
        <v>375</v>
      </c>
      <c r="J6328" t="s">
        <v>378</v>
      </c>
      <c r="K6328" s="105">
        <v>132</v>
      </c>
      <c r="L6328" s="106">
        <v>0.1419399976730347</v>
      </c>
      <c r="N6328" s="105">
        <v>3700</v>
      </c>
      <c r="O6328" s="106">
        <v>0.1609500050544739</v>
      </c>
      <c r="Q6328" s="105">
        <v>37332</v>
      </c>
      <c r="R6328" s="106">
        <v>0.1641300022602081</v>
      </c>
      <c r="S6328" s="107"/>
    </row>
    <row r="6329" spans="1:19" x14ac:dyDescent="0.25">
      <c r="A6329" t="s">
        <v>331</v>
      </c>
      <c r="B6329" t="s">
        <v>347</v>
      </c>
      <c r="C6329" t="s">
        <v>347</v>
      </c>
      <c r="D6329" t="s">
        <v>347</v>
      </c>
      <c r="E6329" t="s">
        <v>313</v>
      </c>
      <c r="F6329" t="s">
        <v>314</v>
      </c>
      <c r="G6329" s="105">
        <v>8</v>
      </c>
      <c r="H6329" t="s">
        <v>354</v>
      </c>
      <c r="I6329" t="s">
        <v>375</v>
      </c>
      <c r="J6329" t="s">
        <v>379</v>
      </c>
      <c r="K6329" s="105">
        <v>220</v>
      </c>
      <c r="L6329" s="106">
        <v>0.23656000196933749</v>
      </c>
      <c r="N6329" s="105">
        <v>4846</v>
      </c>
      <c r="O6329" s="106">
        <v>0.21081000566482541</v>
      </c>
      <c r="Q6329" s="105">
        <v>47525</v>
      </c>
      <c r="R6329" s="106">
        <v>0.20893999934196469</v>
      </c>
      <c r="S6329" s="107"/>
    </row>
    <row r="6330" spans="1:19" x14ac:dyDescent="0.25">
      <c r="A6330" t="s">
        <v>331</v>
      </c>
      <c r="B6330" t="s">
        <v>347</v>
      </c>
      <c r="C6330" t="s">
        <v>347</v>
      </c>
      <c r="D6330" t="s">
        <v>347</v>
      </c>
      <c r="E6330" t="s">
        <v>313</v>
      </c>
      <c r="F6330" t="s">
        <v>314</v>
      </c>
      <c r="G6330" s="105">
        <v>8</v>
      </c>
      <c r="H6330" t="s">
        <v>354</v>
      </c>
      <c r="I6330" t="s">
        <v>375</v>
      </c>
      <c r="J6330" t="s">
        <v>380</v>
      </c>
      <c r="K6330" s="105">
        <v>203</v>
      </c>
      <c r="L6330" s="106">
        <v>0.21828000247478491</v>
      </c>
      <c r="N6330" s="105">
        <v>5032</v>
      </c>
      <c r="O6330" s="106">
        <v>0.2188999950885773</v>
      </c>
      <c r="Q6330" s="105">
        <v>47993</v>
      </c>
      <c r="R6330" s="106">
        <v>0.210999995470047</v>
      </c>
      <c r="S6330" s="107"/>
    </row>
    <row r="6331" spans="1:19" x14ac:dyDescent="0.25">
      <c r="A6331" t="s">
        <v>331</v>
      </c>
      <c r="B6331" t="s">
        <v>347</v>
      </c>
      <c r="C6331" t="s">
        <v>347</v>
      </c>
      <c r="D6331" t="s">
        <v>347</v>
      </c>
      <c r="E6331" t="s">
        <v>313</v>
      </c>
      <c r="F6331" t="s">
        <v>314</v>
      </c>
      <c r="G6331">
        <v>8</v>
      </c>
      <c r="H6331" t="s">
        <v>354</v>
      </c>
      <c r="I6331" t="s">
        <v>381</v>
      </c>
      <c r="J6331" t="s">
        <v>382</v>
      </c>
      <c r="K6331">
        <v>25</v>
      </c>
      <c r="L6331" s="106">
        <v>2.6879999786615372E-2</v>
      </c>
      <c r="M6331" s="106">
        <v>3.505999967455864E-2</v>
      </c>
      <c r="N6331">
        <v>441</v>
      </c>
      <c r="O6331" s="106">
        <v>1.917999982833862E-2</v>
      </c>
      <c r="P6331" s="106">
        <v>2.5629999116063121E-2</v>
      </c>
      <c r="Q6331">
        <v>5423</v>
      </c>
      <c r="R6331" s="106">
        <v>2.384000085294247E-2</v>
      </c>
      <c r="S6331" s="106">
        <v>3.0780000612139698E-2</v>
      </c>
    </row>
    <row r="6332" spans="1:19" x14ac:dyDescent="0.25">
      <c r="A6332" t="s">
        <v>331</v>
      </c>
      <c r="B6332" t="s">
        <v>347</v>
      </c>
      <c r="C6332" t="s">
        <v>347</v>
      </c>
      <c r="D6332" t="s">
        <v>347</v>
      </c>
      <c r="E6332" t="s">
        <v>313</v>
      </c>
      <c r="F6332" t="s">
        <v>314</v>
      </c>
      <c r="G6332" s="105">
        <v>8</v>
      </c>
      <c r="H6332" t="s">
        <v>354</v>
      </c>
      <c r="I6332" t="s">
        <v>381</v>
      </c>
      <c r="J6332" t="s">
        <v>383</v>
      </c>
      <c r="K6332" s="105">
        <v>110</v>
      </c>
      <c r="L6332" s="106">
        <v>0.1182800009846687</v>
      </c>
      <c r="M6332" s="106">
        <v>0.15428000688552859</v>
      </c>
      <c r="N6332" s="105">
        <v>2772</v>
      </c>
      <c r="O6332" s="106">
        <v>0.1205800026655197</v>
      </c>
      <c r="P6332" s="106">
        <v>0.16110999882221219</v>
      </c>
      <c r="Q6332" s="105">
        <v>26007</v>
      </c>
      <c r="R6332" s="106">
        <v>0.11433999985456469</v>
      </c>
      <c r="S6332" s="107">
        <v>0.1476300060749054</v>
      </c>
    </row>
    <row r="6333" spans="1:19" x14ac:dyDescent="0.25">
      <c r="A6333" t="s">
        <v>331</v>
      </c>
      <c r="B6333" t="s">
        <v>347</v>
      </c>
      <c r="C6333" t="s">
        <v>347</v>
      </c>
      <c r="D6333" t="s">
        <v>347</v>
      </c>
      <c r="E6333" t="s">
        <v>313</v>
      </c>
      <c r="F6333" t="s">
        <v>314</v>
      </c>
      <c r="G6333">
        <v>8</v>
      </c>
      <c r="H6333" t="s">
        <v>354</v>
      </c>
      <c r="I6333" t="s">
        <v>381</v>
      </c>
      <c r="J6333" t="s">
        <v>384</v>
      </c>
      <c r="K6333">
        <v>578</v>
      </c>
      <c r="L6333" s="106">
        <v>0.62151002883911133</v>
      </c>
      <c r="M6333" s="106">
        <v>0.81066000461578369</v>
      </c>
      <c r="N6333">
        <v>13993</v>
      </c>
      <c r="O6333" s="106">
        <v>0.60870999097824097</v>
      </c>
      <c r="P6333" s="106">
        <v>0.81326001882553101</v>
      </c>
      <c r="Q6333">
        <v>144739</v>
      </c>
      <c r="R6333" s="106">
        <v>0.6363300085067749</v>
      </c>
      <c r="S6333" s="106">
        <v>0.82159000635147095</v>
      </c>
    </row>
    <row r="6334" spans="1:19" x14ac:dyDescent="0.25">
      <c r="A6334" t="s">
        <v>331</v>
      </c>
      <c r="B6334" t="s">
        <v>347</v>
      </c>
      <c r="C6334" t="s">
        <v>347</v>
      </c>
      <c r="D6334" t="s">
        <v>347</v>
      </c>
      <c r="E6334" t="s">
        <v>313</v>
      </c>
      <c r="F6334" t="s">
        <v>314</v>
      </c>
      <c r="G6334" s="105">
        <v>8</v>
      </c>
      <c r="H6334" t="s">
        <v>354</v>
      </c>
      <c r="I6334" t="s">
        <v>381</v>
      </c>
      <c r="J6334" t="s">
        <v>385</v>
      </c>
      <c r="K6334" s="105">
        <v>217</v>
      </c>
      <c r="L6334" s="106">
        <v>0.23332999646663671</v>
      </c>
      <c r="N6334" s="105">
        <v>5782</v>
      </c>
      <c r="O6334" s="106">
        <v>0.25152000784873962</v>
      </c>
      <c r="Q6334" s="105">
        <v>51290</v>
      </c>
      <c r="R6334" s="106">
        <v>0.22549000382423401</v>
      </c>
      <c r="S6334" s="107"/>
    </row>
    <row r="6335" spans="1:19" x14ac:dyDescent="0.25">
      <c r="A6335" t="s">
        <v>331</v>
      </c>
      <c r="B6335" t="s">
        <v>347</v>
      </c>
      <c r="C6335" t="s">
        <v>347</v>
      </c>
      <c r="D6335" t="s">
        <v>347</v>
      </c>
      <c r="E6335" t="s">
        <v>313</v>
      </c>
      <c r="F6335" t="s">
        <v>314</v>
      </c>
      <c r="G6335">
        <v>8</v>
      </c>
      <c r="H6335" t="s">
        <v>354</v>
      </c>
      <c r="I6335" t="s">
        <v>386</v>
      </c>
      <c r="J6335" t="s">
        <v>387</v>
      </c>
      <c r="K6335">
        <v>16</v>
      </c>
      <c r="L6335" s="106">
        <v>1.7200000584125519E-2</v>
      </c>
      <c r="M6335" s="106">
        <v>1.8160000443458561E-2</v>
      </c>
      <c r="N6335">
        <v>1659</v>
      </c>
      <c r="O6335" s="106">
        <v>7.2169996798038483E-2</v>
      </c>
      <c r="P6335" s="106">
        <v>7.3499999940395355E-2</v>
      </c>
      <c r="Q6335">
        <v>12181</v>
      </c>
      <c r="R6335" s="106">
        <v>5.3550001233816147E-2</v>
      </c>
      <c r="S6335" s="106">
        <v>5.4999999701976783E-2</v>
      </c>
    </row>
    <row r="6336" spans="1:19" x14ac:dyDescent="0.25">
      <c r="A6336" t="s">
        <v>331</v>
      </c>
      <c r="B6336" t="s">
        <v>347</v>
      </c>
      <c r="C6336" t="s">
        <v>347</v>
      </c>
      <c r="D6336" t="s">
        <v>347</v>
      </c>
      <c r="E6336" t="s">
        <v>313</v>
      </c>
      <c r="F6336" t="s">
        <v>314</v>
      </c>
      <c r="G6336" s="105">
        <v>8</v>
      </c>
      <c r="H6336" t="s">
        <v>354</v>
      </c>
      <c r="I6336" t="s">
        <v>386</v>
      </c>
      <c r="J6336" t="s">
        <v>388</v>
      </c>
      <c r="K6336" s="105">
        <v>7</v>
      </c>
      <c r="L6336" s="106">
        <v>7.5300000607967377E-3</v>
      </c>
      <c r="M6336" s="106">
        <v>7.9500004649162292E-3</v>
      </c>
      <c r="N6336" s="105">
        <v>645</v>
      </c>
      <c r="O6336" s="106">
        <v>2.806000038981438E-2</v>
      </c>
      <c r="P6336" s="106">
        <v>2.8580000624060631E-2</v>
      </c>
      <c r="Q6336" s="105">
        <v>6321</v>
      </c>
      <c r="R6336" s="106">
        <v>2.77900006622076E-2</v>
      </c>
      <c r="S6336" s="107">
        <v>2.8540000319480899E-2</v>
      </c>
    </row>
    <row r="6337" spans="1:19" x14ac:dyDescent="0.25">
      <c r="A6337" t="s">
        <v>331</v>
      </c>
      <c r="B6337" t="s">
        <v>347</v>
      </c>
      <c r="C6337" t="s">
        <v>347</v>
      </c>
      <c r="D6337" t="s">
        <v>347</v>
      </c>
      <c r="E6337" t="s">
        <v>313</v>
      </c>
      <c r="F6337" t="s">
        <v>314</v>
      </c>
      <c r="G6337" s="105">
        <v>8</v>
      </c>
      <c r="H6337" t="s">
        <v>354</v>
      </c>
      <c r="I6337" t="s">
        <v>386</v>
      </c>
      <c r="J6337" t="s">
        <v>85</v>
      </c>
      <c r="K6337" s="105">
        <v>62</v>
      </c>
      <c r="L6337" s="106">
        <v>6.6670000553131104E-2</v>
      </c>
      <c r="M6337" s="106">
        <v>7.0370003581047058E-2</v>
      </c>
      <c r="N6337" s="105">
        <v>464</v>
      </c>
      <c r="O6337" s="106">
        <v>2.01799999922514E-2</v>
      </c>
      <c r="P6337" s="106">
        <v>2.0560000091791149E-2</v>
      </c>
      <c r="Q6337" s="105">
        <v>4872</v>
      </c>
      <c r="R6337" s="106">
        <v>2.1420000120997429E-2</v>
      </c>
      <c r="S6337" s="107">
        <v>2.199999988079071E-2</v>
      </c>
    </row>
    <row r="6338" spans="1:19" x14ac:dyDescent="0.25">
      <c r="A6338" t="s">
        <v>331</v>
      </c>
      <c r="B6338" t="s">
        <v>347</v>
      </c>
      <c r="C6338" t="s">
        <v>347</v>
      </c>
      <c r="D6338" t="s">
        <v>347</v>
      </c>
      <c r="E6338" t="s">
        <v>313</v>
      </c>
      <c r="F6338" t="s">
        <v>314</v>
      </c>
      <c r="G6338" s="105">
        <v>8</v>
      </c>
      <c r="H6338" t="s">
        <v>354</v>
      </c>
      <c r="I6338" t="s">
        <v>386</v>
      </c>
      <c r="J6338" t="s">
        <v>389</v>
      </c>
      <c r="K6338" s="105">
        <v>2</v>
      </c>
      <c r="L6338" s="106">
        <v>2.1500000730156898E-3</v>
      </c>
      <c r="M6338" s="106">
        <v>2.2700000554323201E-3</v>
      </c>
      <c r="N6338" s="105">
        <v>230</v>
      </c>
      <c r="O6338" s="106">
        <v>1.00100003182888E-2</v>
      </c>
      <c r="P6338" s="106">
        <v>1.018999982625246E-2</v>
      </c>
      <c r="Q6338" s="105">
        <v>4049</v>
      </c>
      <c r="R6338" s="106">
        <v>1.779999956488609E-2</v>
      </c>
      <c r="S6338" s="107">
        <v>1.8279999494552609E-2</v>
      </c>
    </row>
    <row r="6339" spans="1:19" x14ac:dyDescent="0.25">
      <c r="A6339" t="s">
        <v>331</v>
      </c>
      <c r="B6339" t="s">
        <v>347</v>
      </c>
      <c r="C6339" t="s">
        <v>347</v>
      </c>
      <c r="D6339" t="s">
        <v>347</v>
      </c>
      <c r="E6339" t="s">
        <v>313</v>
      </c>
      <c r="F6339" t="s">
        <v>314</v>
      </c>
      <c r="G6339">
        <v>8</v>
      </c>
      <c r="H6339" t="s">
        <v>354</v>
      </c>
      <c r="I6339" t="s">
        <v>386</v>
      </c>
      <c r="J6339" t="s">
        <v>86</v>
      </c>
      <c r="K6339">
        <v>49</v>
      </c>
      <c r="L6339" s="106">
        <v>5.2689999341964722E-2</v>
      </c>
      <c r="N6339">
        <v>417</v>
      </c>
      <c r="O6339" s="106">
        <v>1.8139999359846119E-2</v>
      </c>
      <c r="Q6339">
        <v>5972</v>
      </c>
      <c r="R6339" s="106">
        <v>2.6259999722242359E-2</v>
      </c>
    </row>
    <row r="6340" spans="1:19" x14ac:dyDescent="0.25">
      <c r="A6340" t="s">
        <v>331</v>
      </c>
      <c r="B6340" t="s">
        <v>347</v>
      </c>
      <c r="C6340" t="s">
        <v>347</v>
      </c>
      <c r="D6340" t="s">
        <v>347</v>
      </c>
      <c r="E6340" t="s">
        <v>313</v>
      </c>
      <c r="F6340" t="s">
        <v>314</v>
      </c>
      <c r="G6340" s="105">
        <v>8</v>
      </c>
      <c r="H6340" t="s">
        <v>354</v>
      </c>
      <c r="I6340" t="s">
        <v>386</v>
      </c>
      <c r="J6340" t="s">
        <v>84</v>
      </c>
      <c r="K6340" s="105">
        <v>794</v>
      </c>
      <c r="L6340" s="106">
        <v>0.8537600040435791</v>
      </c>
      <c r="M6340" s="106">
        <v>0.90125000476837158</v>
      </c>
      <c r="N6340" s="105">
        <v>19573</v>
      </c>
      <c r="O6340" s="106">
        <v>0.85144001245498657</v>
      </c>
      <c r="P6340" s="106">
        <v>0.86716997623443604</v>
      </c>
      <c r="Q6340" s="105">
        <v>194064</v>
      </c>
      <c r="R6340" s="106">
        <v>0.85317999124526978</v>
      </c>
      <c r="S6340" s="107">
        <v>0.87619000673294067</v>
      </c>
    </row>
    <row r="6341" spans="1:19" x14ac:dyDescent="0.25">
      <c r="A6341" t="s">
        <v>331</v>
      </c>
      <c r="B6341" t="s">
        <v>347</v>
      </c>
      <c r="C6341" t="s">
        <v>347</v>
      </c>
      <c r="D6341" t="s">
        <v>347</v>
      </c>
      <c r="E6341" t="s">
        <v>313</v>
      </c>
      <c r="F6341" t="s">
        <v>314</v>
      </c>
      <c r="G6341">
        <v>8</v>
      </c>
      <c r="H6341" t="s">
        <v>354</v>
      </c>
      <c r="I6341" t="s">
        <v>419</v>
      </c>
      <c r="J6341" t="s">
        <v>390</v>
      </c>
      <c r="K6341">
        <v>217</v>
      </c>
      <c r="L6341" s="106">
        <v>0.23332999646663671</v>
      </c>
      <c r="N6341">
        <v>5782</v>
      </c>
      <c r="O6341" s="106">
        <v>0.25152000784873962</v>
      </c>
      <c r="Q6341">
        <v>51290</v>
      </c>
      <c r="R6341" s="106">
        <v>0.22549000382423401</v>
      </c>
    </row>
    <row r="6342" spans="1:19" x14ac:dyDescent="0.25">
      <c r="A6342" t="s">
        <v>331</v>
      </c>
      <c r="B6342" t="s">
        <v>347</v>
      </c>
      <c r="C6342" t="s">
        <v>347</v>
      </c>
      <c r="D6342" t="s">
        <v>347</v>
      </c>
      <c r="E6342" t="s">
        <v>313</v>
      </c>
      <c r="F6342" t="s">
        <v>314</v>
      </c>
      <c r="G6342" s="105">
        <v>8</v>
      </c>
      <c r="H6342" t="s">
        <v>354</v>
      </c>
      <c r="I6342" t="s">
        <v>419</v>
      </c>
      <c r="J6342" t="s">
        <v>391</v>
      </c>
      <c r="K6342" s="105">
        <v>110</v>
      </c>
      <c r="L6342" s="106">
        <v>0.1182800009846687</v>
      </c>
      <c r="M6342" s="106">
        <v>0.15428000688552859</v>
      </c>
      <c r="N6342" s="105">
        <v>2772</v>
      </c>
      <c r="O6342" s="106">
        <v>0.1205800026655197</v>
      </c>
      <c r="P6342" s="106">
        <v>0.16110999882221219</v>
      </c>
      <c r="Q6342" s="105">
        <v>26007</v>
      </c>
      <c r="R6342" s="106">
        <v>0.11433999985456469</v>
      </c>
      <c r="S6342" s="107">
        <v>0.1476300060749054</v>
      </c>
    </row>
    <row r="6343" spans="1:19" x14ac:dyDescent="0.25">
      <c r="A6343" t="s">
        <v>331</v>
      </c>
      <c r="B6343" t="s">
        <v>347</v>
      </c>
      <c r="C6343" t="s">
        <v>347</v>
      </c>
      <c r="D6343" t="s">
        <v>347</v>
      </c>
      <c r="E6343" t="s">
        <v>313</v>
      </c>
      <c r="F6343" t="s">
        <v>314</v>
      </c>
      <c r="G6343" s="105">
        <v>8</v>
      </c>
      <c r="H6343" t="s">
        <v>354</v>
      </c>
      <c r="I6343" t="s">
        <v>419</v>
      </c>
      <c r="J6343" t="s">
        <v>392</v>
      </c>
      <c r="K6343" s="105">
        <v>259</v>
      </c>
      <c r="L6343" s="106">
        <v>0.27849000692367548</v>
      </c>
      <c r="M6343" s="106">
        <v>0.36324998736381531</v>
      </c>
      <c r="N6343" s="105">
        <v>6619</v>
      </c>
      <c r="O6343" s="106">
        <v>0.28793001174926758</v>
      </c>
      <c r="P6343" s="106">
        <v>0.38468998670577997</v>
      </c>
      <c r="Q6343" s="105">
        <v>69347</v>
      </c>
      <c r="R6343" s="106">
        <v>0.30487999320030212</v>
      </c>
      <c r="S6343" s="107">
        <v>0.39364001154899603</v>
      </c>
    </row>
    <row r="6344" spans="1:19" x14ac:dyDescent="0.25">
      <c r="A6344" t="s">
        <v>331</v>
      </c>
      <c r="B6344" t="s">
        <v>347</v>
      </c>
      <c r="C6344" t="s">
        <v>347</v>
      </c>
      <c r="D6344" t="s">
        <v>347</v>
      </c>
      <c r="E6344" t="s">
        <v>313</v>
      </c>
      <c r="F6344" t="s">
        <v>314</v>
      </c>
      <c r="G6344" s="105">
        <v>8</v>
      </c>
      <c r="H6344" t="s">
        <v>354</v>
      </c>
      <c r="I6344" t="s">
        <v>419</v>
      </c>
      <c r="J6344" t="s">
        <v>393</v>
      </c>
      <c r="K6344" s="105">
        <v>280</v>
      </c>
      <c r="L6344" s="106">
        <v>0.30107998847961431</v>
      </c>
      <c r="M6344" s="106">
        <v>0.39271000027656561</v>
      </c>
      <c r="N6344" s="105">
        <v>6459</v>
      </c>
      <c r="O6344" s="106">
        <v>0.2809700071811676</v>
      </c>
      <c r="P6344" s="106">
        <v>0.37538999319076538</v>
      </c>
      <c r="Q6344" s="105">
        <v>66079</v>
      </c>
      <c r="R6344" s="106">
        <v>0.29050999879837042</v>
      </c>
      <c r="S6344" s="107">
        <v>0.37509000301361078</v>
      </c>
    </row>
    <row r="6345" spans="1:19" x14ac:dyDescent="0.25">
      <c r="A6345" t="s">
        <v>331</v>
      </c>
      <c r="B6345" t="s">
        <v>347</v>
      </c>
      <c r="C6345" t="s">
        <v>347</v>
      </c>
      <c r="D6345" t="s">
        <v>347</v>
      </c>
      <c r="E6345" t="s">
        <v>313</v>
      </c>
      <c r="F6345" t="s">
        <v>314</v>
      </c>
      <c r="G6345" s="105">
        <v>8</v>
      </c>
      <c r="H6345" t="s">
        <v>354</v>
      </c>
      <c r="I6345" t="s">
        <v>419</v>
      </c>
      <c r="J6345" t="s">
        <v>394</v>
      </c>
      <c r="K6345" s="105">
        <v>64</v>
      </c>
      <c r="L6345" s="106">
        <v>6.8819999694824219E-2</v>
      </c>
      <c r="M6345" s="106">
        <v>8.9759998023509979E-2</v>
      </c>
      <c r="N6345" s="105">
        <v>1356</v>
      </c>
      <c r="O6345" s="106">
        <v>5.8990001678466797E-2</v>
      </c>
      <c r="P6345" s="106">
        <v>7.880999892950058E-2</v>
      </c>
      <c r="Q6345" s="105">
        <v>14736</v>
      </c>
      <c r="R6345" s="106">
        <v>6.4790003001689911E-2</v>
      </c>
      <c r="S6345" s="107">
        <v>8.3650000393390656E-2</v>
      </c>
    </row>
    <row r="6346" spans="1:19" x14ac:dyDescent="0.25">
      <c r="A6346" t="s">
        <v>331</v>
      </c>
      <c r="B6346" t="s">
        <v>347</v>
      </c>
      <c r="C6346" t="s">
        <v>347</v>
      </c>
      <c r="D6346" t="s">
        <v>347</v>
      </c>
      <c r="E6346" t="s">
        <v>313</v>
      </c>
      <c r="F6346" t="s">
        <v>314</v>
      </c>
      <c r="G6346">
        <v>8</v>
      </c>
      <c r="H6346" t="s">
        <v>354</v>
      </c>
      <c r="I6346" t="s">
        <v>439</v>
      </c>
      <c r="J6346" t="s">
        <v>440</v>
      </c>
      <c r="K6346">
        <v>217</v>
      </c>
      <c r="L6346" s="106">
        <v>0.23332999646663671</v>
      </c>
      <c r="N6346">
        <v>5782</v>
      </c>
      <c r="O6346" s="106">
        <v>0.25152000784873962</v>
      </c>
      <c r="Q6346">
        <v>51290</v>
      </c>
      <c r="R6346" s="106">
        <v>0.22549000382423401</v>
      </c>
    </row>
    <row r="6347" spans="1:19" x14ac:dyDescent="0.25">
      <c r="A6347" t="s">
        <v>331</v>
      </c>
      <c r="B6347" t="s">
        <v>347</v>
      </c>
      <c r="C6347" t="s">
        <v>347</v>
      </c>
      <c r="D6347" t="s">
        <v>347</v>
      </c>
      <c r="E6347" t="s">
        <v>313</v>
      </c>
      <c r="F6347" t="s">
        <v>314</v>
      </c>
      <c r="G6347" s="105">
        <v>8</v>
      </c>
      <c r="H6347" t="s">
        <v>354</v>
      </c>
      <c r="I6347" t="s">
        <v>439</v>
      </c>
      <c r="J6347" t="s">
        <v>442</v>
      </c>
      <c r="K6347" s="105">
        <v>713</v>
      </c>
      <c r="L6347" s="106">
        <v>0.76666998863220215</v>
      </c>
      <c r="M6347" s="106">
        <v>1</v>
      </c>
      <c r="N6347" s="105">
        <v>17206</v>
      </c>
      <c r="O6347" s="106">
        <v>0.74848002195358276</v>
      </c>
      <c r="P6347" s="106">
        <v>1</v>
      </c>
      <c r="Q6347" s="105">
        <v>176169</v>
      </c>
      <c r="R6347" s="106">
        <v>0.77451002597808838</v>
      </c>
      <c r="S6347" s="107">
        <v>1</v>
      </c>
    </row>
    <row r="6348" spans="1:19" x14ac:dyDescent="0.25">
      <c r="A6348" t="s">
        <v>331</v>
      </c>
      <c r="B6348" t="s">
        <v>347</v>
      </c>
      <c r="C6348" t="s">
        <v>347</v>
      </c>
      <c r="D6348" t="s">
        <v>347</v>
      </c>
      <c r="E6348" t="s">
        <v>313</v>
      </c>
      <c r="F6348" t="s">
        <v>314</v>
      </c>
      <c r="G6348" s="105">
        <v>8</v>
      </c>
      <c r="H6348" t="s">
        <v>354</v>
      </c>
      <c r="I6348" t="s">
        <v>395</v>
      </c>
      <c r="J6348" t="s">
        <v>396</v>
      </c>
      <c r="K6348" s="105">
        <v>923</v>
      </c>
      <c r="L6348" s="106">
        <v>0.99247002601623535</v>
      </c>
      <c r="N6348" s="105">
        <v>22803</v>
      </c>
      <c r="O6348" s="106">
        <v>0.99194997549057007</v>
      </c>
      <c r="Q6348" s="105">
        <v>225832</v>
      </c>
      <c r="R6348" s="106">
        <v>0.99285000562667847</v>
      </c>
      <c r="S6348" s="107"/>
    </row>
    <row r="6349" spans="1:19" x14ac:dyDescent="0.25">
      <c r="A6349" t="s">
        <v>331</v>
      </c>
      <c r="B6349" t="s">
        <v>347</v>
      </c>
      <c r="C6349" t="s">
        <v>347</v>
      </c>
      <c r="D6349" t="s">
        <v>347</v>
      </c>
      <c r="E6349" t="s">
        <v>313</v>
      </c>
      <c r="F6349" t="s">
        <v>314</v>
      </c>
      <c r="G6349" s="105">
        <v>8</v>
      </c>
      <c r="H6349" t="s">
        <v>354</v>
      </c>
      <c r="I6349" t="s">
        <v>395</v>
      </c>
      <c r="J6349" t="s">
        <v>397</v>
      </c>
      <c r="K6349" s="105">
        <v>7</v>
      </c>
      <c r="L6349" s="106">
        <v>7.5300000607967377E-3</v>
      </c>
      <c r="N6349" s="105">
        <v>185</v>
      </c>
      <c r="O6349" s="106">
        <v>8.0500002950429916E-3</v>
      </c>
      <c r="Q6349" s="105">
        <v>1627</v>
      </c>
      <c r="R6349" s="106">
        <v>7.1499999612569809E-3</v>
      </c>
      <c r="S6349" s="107"/>
    </row>
    <row r="6350" spans="1:19" x14ac:dyDescent="0.25">
      <c r="A6350" t="s">
        <v>331</v>
      </c>
      <c r="B6350" t="s">
        <v>347</v>
      </c>
      <c r="C6350" t="s">
        <v>347</v>
      </c>
      <c r="D6350" t="s">
        <v>347</v>
      </c>
      <c r="E6350" t="s">
        <v>313</v>
      </c>
      <c r="F6350" t="s">
        <v>314</v>
      </c>
      <c r="G6350" s="105">
        <v>8</v>
      </c>
      <c r="H6350" t="s">
        <v>354</v>
      </c>
      <c r="I6350" t="s">
        <v>398</v>
      </c>
      <c r="J6350" t="s">
        <v>399</v>
      </c>
      <c r="K6350" s="105">
        <v>57</v>
      </c>
      <c r="L6350" s="106">
        <v>6.1289999634027481E-2</v>
      </c>
      <c r="N6350" s="105">
        <v>4954</v>
      </c>
      <c r="O6350" s="106">
        <v>0.21549999713897711</v>
      </c>
      <c r="Q6350" s="105">
        <v>32785</v>
      </c>
      <c r="R6350" s="106">
        <v>0.14414000511169431</v>
      </c>
      <c r="S6350" s="107"/>
    </row>
    <row r="6351" spans="1:19" x14ac:dyDescent="0.25">
      <c r="A6351" t="s">
        <v>331</v>
      </c>
      <c r="B6351" t="s">
        <v>347</v>
      </c>
      <c r="C6351" t="s">
        <v>347</v>
      </c>
      <c r="D6351" t="s">
        <v>347</v>
      </c>
      <c r="E6351" t="s">
        <v>313</v>
      </c>
      <c r="F6351" t="s">
        <v>314</v>
      </c>
      <c r="G6351" s="105">
        <v>8</v>
      </c>
      <c r="H6351" t="s">
        <v>354</v>
      </c>
      <c r="I6351" t="s">
        <v>398</v>
      </c>
      <c r="J6351" t="s">
        <v>41</v>
      </c>
      <c r="K6351" s="105">
        <v>161</v>
      </c>
      <c r="L6351" s="106">
        <v>0.17312000691890719</v>
      </c>
      <c r="N6351" s="105">
        <v>4173</v>
      </c>
      <c r="O6351" s="106">
        <v>0.1815299987792969</v>
      </c>
      <c r="Q6351" s="105">
        <v>40324</v>
      </c>
      <c r="R6351" s="106">
        <v>0.177279993891716</v>
      </c>
      <c r="S6351" s="107"/>
    </row>
    <row r="6352" spans="1:19" x14ac:dyDescent="0.25">
      <c r="A6352" t="s">
        <v>331</v>
      </c>
      <c r="B6352" t="s">
        <v>347</v>
      </c>
      <c r="C6352" t="s">
        <v>347</v>
      </c>
      <c r="D6352" t="s">
        <v>347</v>
      </c>
      <c r="E6352" t="s">
        <v>313</v>
      </c>
      <c r="F6352" t="s">
        <v>314</v>
      </c>
      <c r="G6352">
        <v>8</v>
      </c>
      <c r="H6352" t="s">
        <v>354</v>
      </c>
      <c r="I6352" t="s">
        <v>398</v>
      </c>
      <c r="J6352" t="s">
        <v>40</v>
      </c>
      <c r="K6352">
        <v>413</v>
      </c>
      <c r="L6352" s="106">
        <v>0.44409000873565668</v>
      </c>
      <c r="N6352">
        <v>4925</v>
      </c>
      <c r="O6352" s="106">
        <v>0.2142399996519089</v>
      </c>
      <c r="Q6352">
        <v>47952</v>
      </c>
      <c r="R6352" s="106">
        <v>0.21082000434398651</v>
      </c>
    </row>
    <row r="6353" spans="1:19" x14ac:dyDescent="0.25">
      <c r="A6353" t="s">
        <v>331</v>
      </c>
      <c r="B6353" t="s">
        <v>347</v>
      </c>
      <c r="C6353" t="s">
        <v>347</v>
      </c>
      <c r="D6353" t="s">
        <v>347</v>
      </c>
      <c r="E6353" t="s">
        <v>313</v>
      </c>
      <c r="F6353" t="s">
        <v>314</v>
      </c>
      <c r="G6353">
        <v>8</v>
      </c>
      <c r="H6353" t="s">
        <v>354</v>
      </c>
      <c r="I6353" t="s">
        <v>398</v>
      </c>
      <c r="J6353" t="s">
        <v>39</v>
      </c>
      <c r="K6353">
        <v>233</v>
      </c>
      <c r="L6353" s="106">
        <v>0.25053998827934271</v>
      </c>
      <c r="N6353">
        <v>4864</v>
      </c>
      <c r="O6353" s="106">
        <v>0.2115900069475174</v>
      </c>
      <c r="Q6353">
        <v>51770</v>
      </c>
      <c r="R6353" s="106">
        <v>0.22759999334812159</v>
      </c>
    </row>
    <row r="6354" spans="1:19" x14ac:dyDescent="0.25">
      <c r="A6354" t="s">
        <v>331</v>
      </c>
      <c r="B6354" t="s">
        <v>347</v>
      </c>
      <c r="C6354" t="s">
        <v>347</v>
      </c>
      <c r="D6354" t="s">
        <v>347</v>
      </c>
      <c r="E6354" t="s">
        <v>313</v>
      </c>
      <c r="F6354" t="s">
        <v>314</v>
      </c>
      <c r="G6354" s="105">
        <v>8</v>
      </c>
      <c r="H6354" t="s">
        <v>354</v>
      </c>
      <c r="I6354" t="s">
        <v>398</v>
      </c>
      <c r="J6354" t="s">
        <v>400</v>
      </c>
      <c r="K6354" s="105">
        <v>66</v>
      </c>
      <c r="L6354" s="106">
        <v>7.0969998836517334E-2</v>
      </c>
      <c r="N6354" s="105">
        <v>4072</v>
      </c>
      <c r="O6354" s="106">
        <v>0.1771399974822998</v>
      </c>
      <c r="Q6354" s="105">
        <v>54628</v>
      </c>
      <c r="R6354" s="106">
        <v>0.24017000198364261</v>
      </c>
      <c r="S6354" s="107"/>
    </row>
    <row r="6355" spans="1:19" x14ac:dyDescent="0.25">
      <c r="A6355" t="s">
        <v>331</v>
      </c>
      <c r="B6355" t="s">
        <v>347</v>
      </c>
      <c r="C6355" t="s">
        <v>347</v>
      </c>
      <c r="D6355" t="s">
        <v>347</v>
      </c>
      <c r="E6355" t="s">
        <v>313</v>
      </c>
      <c r="F6355" t="s">
        <v>314</v>
      </c>
      <c r="G6355" s="105">
        <v>8</v>
      </c>
      <c r="H6355" t="s">
        <v>354</v>
      </c>
      <c r="I6355" t="s">
        <v>422</v>
      </c>
      <c r="J6355" t="s">
        <v>429</v>
      </c>
      <c r="K6355" s="105">
        <v>166</v>
      </c>
      <c r="L6355" s="106">
        <v>0.17848999798297879</v>
      </c>
      <c r="N6355" s="105">
        <v>6617</v>
      </c>
      <c r="O6355" s="106">
        <v>0.28784999251365662</v>
      </c>
      <c r="Q6355" s="105">
        <v>80101</v>
      </c>
      <c r="R6355" s="106">
        <v>0.3521600067615509</v>
      </c>
      <c r="S6355" s="107"/>
    </row>
    <row r="6356" spans="1:19" x14ac:dyDescent="0.25">
      <c r="A6356" t="s">
        <v>331</v>
      </c>
      <c r="B6356" t="s">
        <v>347</v>
      </c>
      <c r="C6356" t="s">
        <v>347</v>
      </c>
      <c r="D6356" t="s">
        <v>347</v>
      </c>
      <c r="E6356" t="s">
        <v>313</v>
      </c>
      <c r="F6356" t="s">
        <v>314</v>
      </c>
      <c r="G6356">
        <v>8</v>
      </c>
      <c r="H6356" t="s">
        <v>354</v>
      </c>
      <c r="I6356" t="s">
        <v>422</v>
      </c>
      <c r="J6356" t="s">
        <v>423</v>
      </c>
      <c r="K6356">
        <v>710</v>
      </c>
      <c r="L6356" s="106">
        <v>0.76344001293182373</v>
      </c>
      <c r="M6356" s="106">
        <v>0.92931997776031494</v>
      </c>
      <c r="N6356">
        <v>13037</v>
      </c>
      <c r="O6356" s="106">
        <v>0.5671200156211853</v>
      </c>
      <c r="P6356" s="106">
        <v>0.79635000228881836</v>
      </c>
      <c r="Q6356">
        <v>119646</v>
      </c>
      <c r="R6356" s="106">
        <v>0.52600997686386108</v>
      </c>
      <c r="S6356" s="106">
        <v>0.81194001436233521</v>
      </c>
    </row>
    <row r="6357" spans="1:19" x14ac:dyDescent="0.25">
      <c r="A6357" t="s">
        <v>331</v>
      </c>
      <c r="B6357" t="s">
        <v>347</v>
      </c>
      <c r="C6357" t="s">
        <v>347</v>
      </c>
      <c r="D6357" t="s">
        <v>347</v>
      </c>
      <c r="E6357" t="s">
        <v>313</v>
      </c>
      <c r="F6357" t="s">
        <v>314</v>
      </c>
      <c r="G6357" s="105">
        <v>8</v>
      </c>
      <c r="H6357" t="s">
        <v>354</v>
      </c>
      <c r="I6357" t="s">
        <v>422</v>
      </c>
      <c r="J6357" t="s">
        <v>424</v>
      </c>
      <c r="K6357" s="105">
        <v>33</v>
      </c>
      <c r="L6357" s="106">
        <v>3.5480000078678131E-2</v>
      </c>
      <c r="M6357" s="106">
        <v>4.3189998716115952E-2</v>
      </c>
      <c r="N6357" s="105">
        <v>2019</v>
      </c>
      <c r="O6357" s="106">
        <v>8.7829999625682831E-2</v>
      </c>
      <c r="P6357" s="106">
        <v>0.12332999706268311</v>
      </c>
      <c r="Q6357" s="105">
        <v>17180</v>
      </c>
      <c r="R6357" s="106">
        <v>7.5530000030994415E-2</v>
      </c>
      <c r="S6357" s="107">
        <v>0.11659000068902969</v>
      </c>
    </row>
    <row r="6358" spans="1:19" x14ac:dyDescent="0.25">
      <c r="A6358" t="s">
        <v>331</v>
      </c>
      <c r="B6358" t="s">
        <v>347</v>
      </c>
      <c r="C6358" t="s">
        <v>347</v>
      </c>
      <c r="D6358" t="s">
        <v>347</v>
      </c>
      <c r="E6358" t="s">
        <v>313</v>
      </c>
      <c r="F6358" t="s">
        <v>314</v>
      </c>
      <c r="G6358">
        <v>8</v>
      </c>
      <c r="H6358" t="s">
        <v>354</v>
      </c>
      <c r="I6358" t="s">
        <v>422</v>
      </c>
      <c r="J6358" t="s">
        <v>425</v>
      </c>
      <c r="K6358">
        <v>9</v>
      </c>
      <c r="L6358" s="106">
        <v>9.6800001338124275E-3</v>
      </c>
      <c r="M6358" s="106">
        <v>1.178000029176474E-2</v>
      </c>
      <c r="N6358">
        <v>771</v>
      </c>
      <c r="O6358" s="106">
        <v>3.3539999276399612E-2</v>
      </c>
      <c r="P6358" s="106">
        <v>4.7100000083446503E-2</v>
      </c>
      <c r="Q6358">
        <v>6082</v>
      </c>
      <c r="R6358" s="106">
        <v>2.6739999651908871E-2</v>
      </c>
      <c r="S6358" s="106">
        <v>4.1269998997449868E-2</v>
      </c>
    </row>
    <row r="6359" spans="1:19" x14ac:dyDescent="0.25">
      <c r="A6359" t="s">
        <v>331</v>
      </c>
      <c r="B6359" t="s">
        <v>347</v>
      </c>
      <c r="C6359" t="s">
        <v>347</v>
      </c>
      <c r="D6359" t="s">
        <v>347</v>
      </c>
      <c r="E6359" t="s">
        <v>313</v>
      </c>
      <c r="F6359" t="s">
        <v>314</v>
      </c>
      <c r="G6359">
        <v>8</v>
      </c>
      <c r="H6359" t="s">
        <v>354</v>
      </c>
      <c r="I6359" t="s">
        <v>422</v>
      </c>
      <c r="J6359" t="s">
        <v>426</v>
      </c>
      <c r="K6359">
        <v>10</v>
      </c>
      <c r="L6359" s="106">
        <v>1.0750000365078449E-2</v>
      </c>
      <c r="M6359" s="106">
        <v>1.3089999556541439E-2</v>
      </c>
      <c r="N6359">
        <v>464</v>
      </c>
      <c r="O6359" s="106">
        <v>2.01799999922514E-2</v>
      </c>
      <c r="P6359" s="106">
        <v>2.8340000659227371E-2</v>
      </c>
      <c r="Q6359">
        <v>3672</v>
      </c>
      <c r="R6359" s="106">
        <v>1.6140000894665722E-2</v>
      </c>
      <c r="S6359" s="106">
        <v>2.491999976336956E-2</v>
      </c>
    </row>
    <row r="6360" spans="1:19" x14ac:dyDescent="0.25">
      <c r="A6360" t="s">
        <v>331</v>
      </c>
      <c r="B6360" t="s">
        <v>347</v>
      </c>
      <c r="C6360" t="s">
        <v>347</v>
      </c>
      <c r="D6360" t="s">
        <v>347</v>
      </c>
      <c r="E6360" t="s">
        <v>313</v>
      </c>
      <c r="F6360" t="s">
        <v>314</v>
      </c>
      <c r="G6360" s="105">
        <v>8</v>
      </c>
      <c r="H6360" t="s">
        <v>354</v>
      </c>
      <c r="I6360" t="s">
        <v>422</v>
      </c>
      <c r="J6360" t="s">
        <v>427</v>
      </c>
      <c r="K6360" s="105">
        <v>2</v>
      </c>
      <c r="L6360" s="106">
        <v>2.1500000730156898E-3</v>
      </c>
      <c r="M6360" s="106">
        <v>2.6199999265372749E-3</v>
      </c>
      <c r="N6360" s="105">
        <v>80</v>
      </c>
      <c r="O6360" s="106">
        <v>3.4799999557435508E-3</v>
      </c>
      <c r="P6360" s="106">
        <v>4.889999981969595E-3</v>
      </c>
      <c r="Q6360" s="105">
        <v>766</v>
      </c>
      <c r="R6360" s="106">
        <v>3.3700000494718552E-3</v>
      </c>
      <c r="S6360" s="107">
        <v>5.2000000141561031E-3</v>
      </c>
    </row>
    <row r="6361" spans="1:19" x14ac:dyDescent="0.25">
      <c r="A6361" t="s">
        <v>331</v>
      </c>
      <c r="B6361" t="s">
        <v>347</v>
      </c>
      <c r="C6361" t="s">
        <v>347</v>
      </c>
      <c r="D6361" t="s">
        <v>347</v>
      </c>
      <c r="E6361" t="s">
        <v>313</v>
      </c>
      <c r="F6361" t="s">
        <v>314</v>
      </c>
      <c r="G6361" s="105">
        <v>8</v>
      </c>
      <c r="H6361" t="s">
        <v>354</v>
      </c>
      <c r="I6361" t="s">
        <v>422</v>
      </c>
      <c r="J6361" t="s">
        <v>428</v>
      </c>
      <c r="K6361" s="105">
        <v>0</v>
      </c>
      <c r="L6361" s="106">
        <v>0</v>
      </c>
      <c r="M6361" s="106">
        <v>0</v>
      </c>
      <c r="N6361" s="105">
        <v>0</v>
      </c>
      <c r="O6361" s="106">
        <v>0</v>
      </c>
      <c r="P6361" s="106">
        <v>0</v>
      </c>
      <c r="Q6361" s="105">
        <v>12</v>
      </c>
      <c r="R6361" s="106">
        <v>4.9999998736893758E-5</v>
      </c>
      <c r="S6361" s="107">
        <v>7.9999997979030013E-5</v>
      </c>
    </row>
    <row r="6362" spans="1:19" x14ac:dyDescent="0.25">
      <c r="A6362" t="s">
        <v>331</v>
      </c>
      <c r="B6362" t="s">
        <v>347</v>
      </c>
      <c r="C6362" t="s">
        <v>347</v>
      </c>
      <c r="D6362" t="s">
        <v>347</v>
      </c>
      <c r="E6362" t="s">
        <v>313</v>
      </c>
      <c r="F6362" t="s">
        <v>314</v>
      </c>
      <c r="G6362">
        <v>8</v>
      </c>
      <c r="H6362" t="s">
        <v>354</v>
      </c>
      <c r="I6362" t="s">
        <v>430</v>
      </c>
      <c r="J6362" t="s">
        <v>434</v>
      </c>
      <c r="K6362">
        <v>21</v>
      </c>
      <c r="L6362" s="106">
        <v>2.2579999640583989E-2</v>
      </c>
      <c r="M6362" s="106">
        <v>2.404999919235706E-2</v>
      </c>
      <c r="N6362">
        <v>521</v>
      </c>
      <c r="O6362" s="106">
        <v>2.2660000249743462E-2</v>
      </c>
      <c r="P6362" s="106">
        <v>2.3010000586509701E-2</v>
      </c>
      <c r="Q6362">
        <v>4987</v>
      </c>
      <c r="R6362" s="106">
        <v>2.1919999271631241E-2</v>
      </c>
      <c r="S6362" s="106">
        <v>2.2490000352263451E-2</v>
      </c>
    </row>
    <row r="6363" spans="1:19" x14ac:dyDescent="0.25">
      <c r="A6363" t="s">
        <v>331</v>
      </c>
      <c r="B6363" t="s">
        <v>347</v>
      </c>
      <c r="C6363" t="s">
        <v>347</v>
      </c>
      <c r="D6363" t="s">
        <v>347</v>
      </c>
      <c r="E6363" t="s">
        <v>313</v>
      </c>
      <c r="F6363" t="s">
        <v>314</v>
      </c>
      <c r="G6363" s="105">
        <v>8</v>
      </c>
      <c r="H6363" t="s">
        <v>354</v>
      </c>
      <c r="I6363" t="s">
        <v>430</v>
      </c>
      <c r="J6363" t="s">
        <v>432</v>
      </c>
      <c r="K6363" s="105">
        <v>118</v>
      </c>
      <c r="L6363" s="106">
        <v>0.12688000500202179</v>
      </c>
      <c r="M6363" s="106">
        <v>0.13516999781131739</v>
      </c>
      <c r="N6363" s="105">
        <v>1739</v>
      </c>
      <c r="O6363" s="106">
        <v>7.564999908208847E-2</v>
      </c>
      <c r="P6363" s="106">
        <v>7.6789997518062592E-2</v>
      </c>
      <c r="Q6363" s="105">
        <v>18498</v>
      </c>
      <c r="R6363" s="106">
        <v>8.1320002675056458E-2</v>
      </c>
      <c r="S6363" s="107">
        <v>8.343999832868576E-2</v>
      </c>
    </row>
    <row r="6364" spans="1:19" x14ac:dyDescent="0.25">
      <c r="A6364" t="s">
        <v>331</v>
      </c>
      <c r="B6364" t="s">
        <v>347</v>
      </c>
      <c r="C6364" t="s">
        <v>347</v>
      </c>
      <c r="D6364" t="s">
        <v>347</v>
      </c>
      <c r="E6364" t="s">
        <v>313</v>
      </c>
      <c r="F6364" t="s">
        <v>314</v>
      </c>
      <c r="G6364" s="105">
        <v>8</v>
      </c>
      <c r="H6364" t="s">
        <v>354</v>
      </c>
      <c r="I6364" t="s">
        <v>430</v>
      </c>
      <c r="J6364" t="s">
        <v>435</v>
      </c>
      <c r="K6364" s="105">
        <v>2</v>
      </c>
      <c r="L6364" s="106">
        <v>2.1500000730156898E-3</v>
      </c>
      <c r="M6364" s="106">
        <v>2.289999974891543E-3</v>
      </c>
      <c r="N6364" s="105">
        <v>7</v>
      </c>
      <c r="O6364" s="106">
        <v>3.0000001424923539E-4</v>
      </c>
      <c r="P6364" s="106">
        <v>3.1000000308267772E-4</v>
      </c>
      <c r="Q6364" s="105">
        <v>391</v>
      </c>
      <c r="R6364" s="106">
        <v>1.7199999419972301E-3</v>
      </c>
      <c r="S6364" s="107">
        <v>1.760000013746321E-3</v>
      </c>
    </row>
    <row r="6365" spans="1:19" x14ac:dyDescent="0.25">
      <c r="A6365" t="s">
        <v>331</v>
      </c>
      <c r="B6365" t="s">
        <v>347</v>
      </c>
      <c r="C6365" t="s">
        <v>347</v>
      </c>
      <c r="D6365" t="s">
        <v>347</v>
      </c>
      <c r="E6365" t="s">
        <v>313</v>
      </c>
      <c r="F6365" t="s">
        <v>314</v>
      </c>
      <c r="G6365" s="105">
        <v>8</v>
      </c>
      <c r="H6365" t="s">
        <v>354</v>
      </c>
      <c r="I6365" t="s">
        <v>430</v>
      </c>
      <c r="J6365" t="s">
        <v>436</v>
      </c>
      <c r="K6365" s="105">
        <v>55</v>
      </c>
      <c r="L6365" s="106">
        <v>5.9140000492334373E-2</v>
      </c>
      <c r="M6365" s="106">
        <v>6.3000001013278961E-2</v>
      </c>
      <c r="N6365" s="105">
        <v>1079</v>
      </c>
      <c r="O6365" s="106">
        <v>4.6939998865127557E-2</v>
      </c>
      <c r="P6365" s="106">
        <v>4.7649998217821121E-2</v>
      </c>
      <c r="Q6365" s="105">
        <v>6784</v>
      </c>
      <c r="R6365" s="106">
        <v>2.9829999431967739E-2</v>
      </c>
      <c r="S6365" s="107">
        <v>3.060000017285347E-2</v>
      </c>
    </row>
    <row r="6366" spans="1:19" x14ac:dyDescent="0.25">
      <c r="A6366" t="s">
        <v>331</v>
      </c>
      <c r="B6366" t="s">
        <v>347</v>
      </c>
      <c r="C6366" t="s">
        <v>347</v>
      </c>
      <c r="D6366" t="s">
        <v>347</v>
      </c>
      <c r="E6366" t="s">
        <v>313</v>
      </c>
      <c r="F6366" t="s">
        <v>314</v>
      </c>
      <c r="G6366" s="105">
        <v>8</v>
      </c>
      <c r="H6366" t="s">
        <v>354</v>
      </c>
      <c r="I6366" t="s">
        <v>430</v>
      </c>
      <c r="J6366" t="s">
        <v>431</v>
      </c>
      <c r="K6366" s="105">
        <v>174</v>
      </c>
      <c r="L6366" s="106">
        <v>0.18709999322891241</v>
      </c>
      <c r="M6366" s="106">
        <v>0.1993100047111511</v>
      </c>
      <c r="N6366" s="105">
        <v>7736</v>
      </c>
      <c r="O6366" s="106">
        <v>0.3365199863910675</v>
      </c>
      <c r="P6366" s="106">
        <v>0.34161001443862921</v>
      </c>
      <c r="Q6366" s="105">
        <v>77035</v>
      </c>
      <c r="R6366" s="106">
        <v>0.33867999911308289</v>
      </c>
      <c r="S6366" s="107">
        <v>0.3474699854850769</v>
      </c>
    </row>
    <row r="6367" spans="1:19" x14ac:dyDescent="0.25">
      <c r="A6367" t="s">
        <v>331</v>
      </c>
      <c r="B6367" t="s">
        <v>347</v>
      </c>
      <c r="C6367" t="s">
        <v>347</v>
      </c>
      <c r="D6367" t="s">
        <v>347</v>
      </c>
      <c r="E6367" t="s">
        <v>313</v>
      </c>
      <c r="F6367" t="s">
        <v>314</v>
      </c>
      <c r="G6367" s="105">
        <v>8</v>
      </c>
      <c r="H6367" t="s">
        <v>354</v>
      </c>
      <c r="I6367" t="s">
        <v>430</v>
      </c>
      <c r="J6367" t="s">
        <v>502</v>
      </c>
      <c r="K6367" s="105">
        <v>503</v>
      </c>
      <c r="L6367" s="106">
        <v>0.54085999727249146</v>
      </c>
      <c r="M6367" s="106">
        <v>0.57617002725601196</v>
      </c>
      <c r="N6367" s="105">
        <v>11564</v>
      </c>
      <c r="O6367" s="106">
        <v>0.50305002927780151</v>
      </c>
      <c r="P6367" s="106">
        <v>0.51064002513885498</v>
      </c>
      <c r="Q6367" s="105">
        <v>114008</v>
      </c>
      <c r="R6367" s="106">
        <v>0.5012199878692627</v>
      </c>
      <c r="S6367" s="107">
        <v>0.51424002647399902</v>
      </c>
    </row>
    <row r="6368" spans="1:19" x14ac:dyDescent="0.25">
      <c r="A6368" t="s">
        <v>331</v>
      </c>
      <c r="B6368" t="s">
        <v>347</v>
      </c>
      <c r="C6368" t="s">
        <v>347</v>
      </c>
      <c r="D6368" t="s">
        <v>347</v>
      </c>
      <c r="E6368" t="s">
        <v>313</v>
      </c>
      <c r="F6368" t="s">
        <v>314</v>
      </c>
      <c r="G6368">
        <v>8</v>
      </c>
      <c r="H6368" t="s">
        <v>354</v>
      </c>
      <c r="I6368" t="s">
        <v>430</v>
      </c>
      <c r="J6368" t="s">
        <v>86</v>
      </c>
      <c r="K6368">
        <v>57</v>
      </c>
      <c r="L6368" s="106">
        <v>6.1289999634027481E-2</v>
      </c>
      <c r="N6368">
        <v>342</v>
      </c>
      <c r="O6368" s="106">
        <v>1.487999968230724E-2</v>
      </c>
      <c r="Q6368">
        <v>5756</v>
      </c>
      <c r="R6368" s="106">
        <v>2.5310000404715541E-2</v>
      </c>
    </row>
    <row r="6369" spans="1:19" x14ac:dyDescent="0.25">
      <c r="A6369" t="s">
        <v>331</v>
      </c>
      <c r="B6369" t="s">
        <v>347</v>
      </c>
      <c r="C6369" t="s">
        <v>347</v>
      </c>
      <c r="D6369" t="s">
        <v>347</v>
      </c>
      <c r="E6369" t="s">
        <v>313</v>
      </c>
      <c r="F6369" t="s">
        <v>314</v>
      </c>
      <c r="G6369" s="105">
        <v>8</v>
      </c>
      <c r="H6369" t="s">
        <v>354</v>
      </c>
      <c r="I6369" t="s">
        <v>401</v>
      </c>
      <c r="J6369" t="s">
        <v>405</v>
      </c>
      <c r="K6369" s="105">
        <v>722</v>
      </c>
      <c r="L6369" s="106">
        <v>0.77634000778198242</v>
      </c>
      <c r="M6369" s="106">
        <v>0.79254001379013062</v>
      </c>
      <c r="N6369" s="105">
        <v>17048</v>
      </c>
      <c r="O6369" s="106">
        <v>0.74159997701644897</v>
      </c>
      <c r="P6369" s="106">
        <v>0.76472002267837524</v>
      </c>
      <c r="Q6369" s="105">
        <v>171311</v>
      </c>
      <c r="R6369" s="106">
        <v>0.75314998626708984</v>
      </c>
      <c r="S6369" s="107">
        <v>0.77806001901626587</v>
      </c>
    </row>
    <row r="6370" spans="1:19" x14ac:dyDescent="0.25">
      <c r="A6370" t="s">
        <v>331</v>
      </c>
      <c r="B6370" t="s">
        <v>347</v>
      </c>
      <c r="C6370" t="s">
        <v>347</v>
      </c>
      <c r="D6370" t="s">
        <v>347</v>
      </c>
      <c r="E6370" t="s">
        <v>313</v>
      </c>
      <c r="F6370" t="s">
        <v>314</v>
      </c>
      <c r="G6370" s="105">
        <v>8</v>
      </c>
      <c r="H6370" t="s">
        <v>354</v>
      </c>
      <c r="I6370" t="s">
        <v>401</v>
      </c>
      <c r="J6370" t="s">
        <v>412</v>
      </c>
      <c r="K6370" s="105">
        <v>81</v>
      </c>
      <c r="L6370" s="106">
        <v>8.7099999189376831E-2</v>
      </c>
      <c r="M6370" s="106">
        <v>8.8909998536109924E-2</v>
      </c>
      <c r="N6370" s="105">
        <v>2343</v>
      </c>
      <c r="O6370" s="106">
        <v>0.1019200012087822</v>
      </c>
      <c r="P6370" s="106">
        <v>0.10509999841451639</v>
      </c>
      <c r="Q6370" s="105">
        <v>22313</v>
      </c>
      <c r="R6370" s="106">
        <v>9.8099999129772186E-2</v>
      </c>
      <c r="S6370" s="107">
        <v>0.10134000331163411</v>
      </c>
    </row>
    <row r="6371" spans="1:19" x14ac:dyDescent="0.25">
      <c r="A6371" t="s">
        <v>331</v>
      </c>
      <c r="B6371" t="s">
        <v>347</v>
      </c>
      <c r="C6371" t="s">
        <v>347</v>
      </c>
      <c r="D6371" t="s">
        <v>347</v>
      </c>
      <c r="E6371" t="s">
        <v>313</v>
      </c>
      <c r="F6371" t="s">
        <v>314</v>
      </c>
      <c r="G6371" s="105">
        <v>8</v>
      </c>
      <c r="H6371" t="s">
        <v>354</v>
      </c>
      <c r="I6371" t="s">
        <v>401</v>
      </c>
      <c r="J6371" t="s">
        <v>413</v>
      </c>
      <c r="K6371" s="105">
        <v>72</v>
      </c>
      <c r="L6371" s="106">
        <v>7.7420003712177277E-2</v>
      </c>
      <c r="M6371" s="106">
        <v>7.9029999673366547E-2</v>
      </c>
      <c r="N6371" s="105">
        <v>1725</v>
      </c>
      <c r="O6371" s="106">
        <v>7.5039997696876526E-2</v>
      </c>
      <c r="P6371" s="106">
        <v>7.7380001544952393E-2</v>
      </c>
      <c r="Q6371" s="105">
        <v>15680</v>
      </c>
      <c r="R6371" s="106">
        <v>6.8939998745918274E-2</v>
      </c>
      <c r="S6371" s="107">
        <v>7.1220003068447113E-2</v>
      </c>
    </row>
    <row r="6372" spans="1:19" x14ac:dyDescent="0.25">
      <c r="A6372" t="s">
        <v>331</v>
      </c>
      <c r="B6372" t="s">
        <v>347</v>
      </c>
      <c r="C6372" t="s">
        <v>347</v>
      </c>
      <c r="D6372" t="s">
        <v>347</v>
      </c>
      <c r="E6372" t="s">
        <v>313</v>
      </c>
      <c r="F6372" t="s">
        <v>314</v>
      </c>
      <c r="G6372" s="105">
        <v>8</v>
      </c>
      <c r="H6372" t="s">
        <v>354</v>
      </c>
      <c r="I6372" t="s">
        <v>401</v>
      </c>
      <c r="J6372" t="s">
        <v>441</v>
      </c>
      <c r="K6372" s="105">
        <v>19</v>
      </c>
      <c r="L6372" s="106">
        <v>2.043000049889088E-2</v>
      </c>
      <c r="N6372" s="105">
        <v>695</v>
      </c>
      <c r="O6372" s="106">
        <v>3.0230000615119931E-2</v>
      </c>
      <c r="Q6372" s="105">
        <v>7283</v>
      </c>
      <c r="R6372" s="106">
        <v>3.2019998878240592E-2</v>
      </c>
      <c r="S6372" s="107"/>
    </row>
    <row r="6373" spans="1:19" x14ac:dyDescent="0.25">
      <c r="A6373" t="s">
        <v>331</v>
      </c>
      <c r="B6373" t="s">
        <v>347</v>
      </c>
      <c r="C6373" t="s">
        <v>347</v>
      </c>
      <c r="D6373" t="s">
        <v>347</v>
      </c>
      <c r="E6373" t="s">
        <v>313</v>
      </c>
      <c r="F6373" t="s">
        <v>314</v>
      </c>
      <c r="G6373" s="105">
        <v>8</v>
      </c>
      <c r="H6373" t="s">
        <v>354</v>
      </c>
      <c r="I6373" t="s">
        <v>401</v>
      </c>
      <c r="J6373" t="s">
        <v>414</v>
      </c>
      <c r="K6373" s="105">
        <v>36</v>
      </c>
      <c r="L6373" s="106">
        <v>3.8710001856088638E-2</v>
      </c>
      <c r="M6373" s="106">
        <v>3.9519999176263809E-2</v>
      </c>
      <c r="N6373" s="105">
        <v>1177</v>
      </c>
      <c r="O6373" s="106">
        <v>5.1199998706579208E-2</v>
      </c>
      <c r="P6373" s="106">
        <v>5.2799999713897712E-2</v>
      </c>
      <c r="Q6373" s="105">
        <v>10872</v>
      </c>
      <c r="R6373" s="106">
        <v>4.7800000756978989E-2</v>
      </c>
      <c r="S6373" s="107">
        <v>4.9380000680685043E-2</v>
      </c>
    </row>
    <row r="6374" spans="1:19" x14ac:dyDescent="0.25">
      <c r="A6374" t="s">
        <v>331</v>
      </c>
      <c r="B6374" t="s">
        <v>347</v>
      </c>
      <c r="C6374" t="s">
        <v>347</v>
      </c>
      <c r="D6374" t="s">
        <v>347</v>
      </c>
      <c r="E6374" t="s">
        <v>98</v>
      </c>
      <c r="F6374" t="s">
        <v>99</v>
      </c>
      <c r="G6374" s="105">
        <v>3</v>
      </c>
      <c r="H6374" t="s">
        <v>358</v>
      </c>
      <c r="I6374" t="s">
        <v>349</v>
      </c>
      <c r="J6374" t="s">
        <v>350</v>
      </c>
      <c r="K6374" s="105">
        <v>2</v>
      </c>
      <c r="L6374" s="106">
        <v>3.03000002168119E-3</v>
      </c>
      <c r="N6374" s="105">
        <v>69</v>
      </c>
      <c r="O6374" s="106">
        <v>6.9900001399219036E-3</v>
      </c>
      <c r="Q6374" s="105">
        <v>1130</v>
      </c>
      <c r="R6374" s="106">
        <v>4.9700001254677773E-3</v>
      </c>
      <c r="S6374" s="107"/>
    </row>
    <row r="6375" spans="1:19" x14ac:dyDescent="0.25">
      <c r="A6375" t="s">
        <v>331</v>
      </c>
      <c r="B6375" t="s">
        <v>347</v>
      </c>
      <c r="C6375" t="s">
        <v>347</v>
      </c>
      <c r="D6375" t="s">
        <v>347</v>
      </c>
      <c r="E6375" t="s">
        <v>98</v>
      </c>
      <c r="F6375" t="s">
        <v>99</v>
      </c>
      <c r="G6375" s="105">
        <v>3</v>
      </c>
      <c r="H6375" t="s">
        <v>358</v>
      </c>
      <c r="I6375" t="s">
        <v>349</v>
      </c>
      <c r="J6375" t="s">
        <v>368</v>
      </c>
      <c r="K6375" s="105">
        <v>34</v>
      </c>
      <c r="L6375" s="106">
        <v>5.1440000534057617E-2</v>
      </c>
      <c r="N6375" s="105">
        <v>452</v>
      </c>
      <c r="O6375" s="106">
        <v>4.5779999345541E-2</v>
      </c>
      <c r="Q6375" s="105">
        <v>8418</v>
      </c>
      <c r="R6375" s="106">
        <v>3.700999915599823E-2</v>
      </c>
      <c r="S6375" s="107"/>
    </row>
    <row r="6376" spans="1:19" x14ac:dyDescent="0.25">
      <c r="A6376" t="s">
        <v>331</v>
      </c>
      <c r="B6376" t="s">
        <v>347</v>
      </c>
      <c r="C6376" t="s">
        <v>347</v>
      </c>
      <c r="D6376" t="s">
        <v>347</v>
      </c>
      <c r="E6376" t="s">
        <v>98</v>
      </c>
      <c r="F6376" t="s">
        <v>99</v>
      </c>
      <c r="G6376">
        <v>3</v>
      </c>
      <c r="H6376" t="s">
        <v>358</v>
      </c>
      <c r="I6376" t="s">
        <v>349</v>
      </c>
      <c r="J6376" t="s">
        <v>369</v>
      </c>
      <c r="K6376">
        <v>82</v>
      </c>
      <c r="L6376" s="106">
        <v>0.12404999881982801</v>
      </c>
      <c r="N6376">
        <v>1316</v>
      </c>
      <c r="O6376" s="106">
        <v>0.13328999280929571</v>
      </c>
      <c r="Q6376">
        <v>27454</v>
      </c>
      <c r="R6376" s="106">
        <v>0.1207000017166138</v>
      </c>
    </row>
    <row r="6377" spans="1:19" x14ac:dyDescent="0.25">
      <c r="A6377" t="s">
        <v>331</v>
      </c>
      <c r="B6377" t="s">
        <v>347</v>
      </c>
      <c r="C6377" t="s">
        <v>347</v>
      </c>
      <c r="D6377" t="s">
        <v>347</v>
      </c>
      <c r="E6377" t="s">
        <v>98</v>
      </c>
      <c r="F6377" t="s">
        <v>99</v>
      </c>
      <c r="G6377">
        <v>3</v>
      </c>
      <c r="H6377" t="s">
        <v>358</v>
      </c>
      <c r="I6377" t="s">
        <v>349</v>
      </c>
      <c r="J6377" t="s">
        <v>370</v>
      </c>
      <c r="K6377">
        <v>131</v>
      </c>
      <c r="L6377" s="106">
        <v>0.1981800049543381</v>
      </c>
      <c r="N6377">
        <v>2431</v>
      </c>
      <c r="O6377" s="106">
        <v>0.24623000621795649</v>
      </c>
      <c r="Q6377">
        <v>55879</v>
      </c>
      <c r="R6377" s="106">
        <v>0.24567000567913061</v>
      </c>
    </row>
    <row r="6378" spans="1:19" x14ac:dyDescent="0.25">
      <c r="A6378" t="s">
        <v>331</v>
      </c>
      <c r="B6378" t="s">
        <v>347</v>
      </c>
      <c r="C6378" t="s">
        <v>347</v>
      </c>
      <c r="D6378" t="s">
        <v>347</v>
      </c>
      <c r="E6378" t="s">
        <v>98</v>
      </c>
      <c r="F6378" t="s">
        <v>99</v>
      </c>
      <c r="G6378" s="105">
        <v>3</v>
      </c>
      <c r="H6378" t="s">
        <v>358</v>
      </c>
      <c r="I6378" t="s">
        <v>349</v>
      </c>
      <c r="J6378" t="s">
        <v>371</v>
      </c>
      <c r="K6378" s="105">
        <v>115</v>
      </c>
      <c r="L6378" s="106">
        <v>0.1739799976348877</v>
      </c>
      <c r="N6378" s="105">
        <v>2435</v>
      </c>
      <c r="O6378" s="106">
        <v>0.246629998087883</v>
      </c>
      <c r="Q6378" s="105">
        <v>57982</v>
      </c>
      <c r="R6378" s="106">
        <v>0.25490999221801758</v>
      </c>
      <c r="S6378" s="107"/>
    </row>
    <row r="6379" spans="1:19" x14ac:dyDescent="0.25">
      <c r="A6379" t="s">
        <v>331</v>
      </c>
      <c r="B6379" t="s">
        <v>347</v>
      </c>
      <c r="C6379" t="s">
        <v>347</v>
      </c>
      <c r="D6379" t="s">
        <v>347</v>
      </c>
      <c r="E6379" t="s">
        <v>98</v>
      </c>
      <c r="F6379" t="s">
        <v>99</v>
      </c>
      <c r="G6379">
        <v>3</v>
      </c>
      <c r="H6379" t="s">
        <v>358</v>
      </c>
      <c r="I6379" t="s">
        <v>349</v>
      </c>
      <c r="J6379" t="s">
        <v>372</v>
      </c>
      <c r="K6379">
        <v>144</v>
      </c>
      <c r="L6379" s="106">
        <v>0.21784999966621399</v>
      </c>
      <c r="N6379">
        <v>1843</v>
      </c>
      <c r="O6379" s="106">
        <v>0.18667000532150271</v>
      </c>
      <c r="Q6379">
        <v>44765</v>
      </c>
      <c r="R6379" s="106">
        <v>0.19679999351501459</v>
      </c>
    </row>
    <row r="6380" spans="1:19" x14ac:dyDescent="0.25">
      <c r="A6380" t="s">
        <v>331</v>
      </c>
      <c r="B6380" t="s">
        <v>347</v>
      </c>
      <c r="C6380" t="s">
        <v>347</v>
      </c>
      <c r="D6380" t="s">
        <v>347</v>
      </c>
      <c r="E6380" t="s">
        <v>98</v>
      </c>
      <c r="F6380" t="s">
        <v>99</v>
      </c>
      <c r="G6380" s="105">
        <v>3</v>
      </c>
      <c r="H6380" t="s">
        <v>358</v>
      </c>
      <c r="I6380" t="s">
        <v>349</v>
      </c>
      <c r="J6380" t="s">
        <v>373</v>
      </c>
      <c r="K6380" s="105">
        <v>153</v>
      </c>
      <c r="L6380" s="106">
        <v>0.23147000372409821</v>
      </c>
      <c r="N6380" s="105">
        <v>1327</v>
      </c>
      <c r="O6380" s="106">
        <v>0.1344099938869476</v>
      </c>
      <c r="Q6380" s="105">
        <v>31831</v>
      </c>
      <c r="R6380" s="106">
        <v>0.1399399936199188</v>
      </c>
      <c r="S6380" s="107"/>
    </row>
    <row r="6381" spans="1:19" x14ac:dyDescent="0.25">
      <c r="A6381" t="s">
        <v>331</v>
      </c>
      <c r="B6381" t="s">
        <v>347</v>
      </c>
      <c r="C6381" t="s">
        <v>347</v>
      </c>
      <c r="D6381" t="s">
        <v>347</v>
      </c>
      <c r="E6381" t="s">
        <v>98</v>
      </c>
      <c r="F6381" t="s">
        <v>99</v>
      </c>
      <c r="G6381" s="105">
        <v>3</v>
      </c>
      <c r="H6381" t="s">
        <v>358</v>
      </c>
      <c r="I6381" t="s">
        <v>438</v>
      </c>
      <c r="J6381" t="s">
        <v>48</v>
      </c>
      <c r="K6381" s="105">
        <v>517</v>
      </c>
      <c r="L6381" s="106">
        <v>0.78214997053146362</v>
      </c>
      <c r="M6381" s="106">
        <v>0.79907000064849854</v>
      </c>
      <c r="N6381" s="105">
        <v>8178</v>
      </c>
      <c r="O6381" s="106">
        <v>0.82832002639770508</v>
      </c>
      <c r="P6381" s="106">
        <v>0.84701997041702271</v>
      </c>
      <c r="Q6381" s="105">
        <v>186401</v>
      </c>
      <c r="R6381" s="106">
        <v>0.81949001550674438</v>
      </c>
      <c r="S6381" s="107">
        <v>0.8465999960899353</v>
      </c>
    </row>
    <row r="6382" spans="1:19" x14ac:dyDescent="0.25">
      <c r="A6382" t="s">
        <v>331</v>
      </c>
      <c r="B6382" t="s">
        <v>347</v>
      </c>
      <c r="C6382" t="s">
        <v>347</v>
      </c>
      <c r="D6382" t="s">
        <v>347</v>
      </c>
      <c r="E6382" t="s">
        <v>98</v>
      </c>
      <c r="F6382" t="s">
        <v>99</v>
      </c>
      <c r="G6382">
        <v>3</v>
      </c>
      <c r="H6382" t="s">
        <v>358</v>
      </c>
      <c r="I6382" t="s">
        <v>438</v>
      </c>
      <c r="J6382" t="s">
        <v>42</v>
      </c>
      <c r="K6382">
        <v>78</v>
      </c>
      <c r="L6382" s="106">
        <v>0.1180000007152557</v>
      </c>
      <c r="M6382" s="106">
        <v>0.120559997856617</v>
      </c>
      <c r="N6382">
        <v>907</v>
      </c>
      <c r="O6382" s="106">
        <v>9.1870002448558807E-2</v>
      </c>
      <c r="P6382" s="106">
        <v>9.3939997255802155E-2</v>
      </c>
      <c r="Q6382">
        <v>20350</v>
      </c>
      <c r="R6382" s="106">
        <v>8.9469999074935913E-2</v>
      </c>
      <c r="S6382" s="106">
        <v>9.2430002987384796E-2</v>
      </c>
    </row>
    <row r="6383" spans="1:19" x14ac:dyDescent="0.25">
      <c r="A6383" t="s">
        <v>331</v>
      </c>
      <c r="B6383" t="s">
        <v>347</v>
      </c>
      <c r="C6383" t="s">
        <v>347</v>
      </c>
      <c r="D6383" t="s">
        <v>347</v>
      </c>
      <c r="E6383" t="s">
        <v>98</v>
      </c>
      <c r="F6383" t="s">
        <v>99</v>
      </c>
      <c r="G6383">
        <v>3</v>
      </c>
      <c r="H6383" t="s">
        <v>358</v>
      </c>
      <c r="I6383" t="s">
        <v>438</v>
      </c>
      <c r="J6383" t="s">
        <v>374</v>
      </c>
      <c r="K6383">
        <v>52</v>
      </c>
      <c r="L6383" s="106">
        <v>7.8670002520084381E-2</v>
      </c>
      <c r="M6383" s="106">
        <v>8.0370001494884491E-2</v>
      </c>
      <c r="N6383">
        <v>570</v>
      </c>
      <c r="O6383" s="106">
        <v>5.7730000466108322E-2</v>
      </c>
      <c r="P6383" s="106">
        <v>5.9039998799562447E-2</v>
      </c>
      <c r="Q6383">
        <v>13425</v>
      </c>
      <c r="R6383" s="106">
        <v>5.9020001441240311E-2</v>
      </c>
      <c r="S6383" s="106">
        <v>6.0970000922679901E-2</v>
      </c>
    </row>
    <row r="6384" spans="1:19" x14ac:dyDescent="0.25">
      <c r="A6384" t="s">
        <v>331</v>
      </c>
      <c r="B6384" t="s">
        <v>347</v>
      </c>
      <c r="C6384" t="s">
        <v>347</v>
      </c>
      <c r="D6384" t="s">
        <v>347</v>
      </c>
      <c r="E6384" t="s">
        <v>98</v>
      </c>
      <c r="F6384" t="s">
        <v>99</v>
      </c>
      <c r="G6384" s="105">
        <v>3</v>
      </c>
      <c r="H6384" t="s">
        <v>358</v>
      </c>
      <c r="I6384" t="s">
        <v>438</v>
      </c>
      <c r="J6384" t="s">
        <v>86</v>
      </c>
      <c r="K6384" s="105">
        <v>14</v>
      </c>
      <c r="L6384" s="106">
        <v>2.1180000156164169E-2</v>
      </c>
      <c r="N6384" s="105">
        <v>218</v>
      </c>
      <c r="O6384" s="106">
        <v>2.208000048995018E-2</v>
      </c>
      <c r="Q6384" s="105">
        <v>7283</v>
      </c>
      <c r="R6384" s="106">
        <v>3.2019998878240592E-2</v>
      </c>
      <c r="S6384" s="107"/>
    </row>
    <row r="6385" spans="1:19" x14ac:dyDescent="0.25">
      <c r="A6385" t="s">
        <v>331</v>
      </c>
      <c r="B6385" t="s">
        <v>347</v>
      </c>
      <c r="C6385" t="s">
        <v>347</v>
      </c>
      <c r="D6385" t="s">
        <v>347</v>
      </c>
      <c r="E6385" t="s">
        <v>98</v>
      </c>
      <c r="F6385" t="s">
        <v>99</v>
      </c>
      <c r="G6385">
        <v>3</v>
      </c>
      <c r="H6385" t="s">
        <v>358</v>
      </c>
      <c r="I6385" t="s">
        <v>375</v>
      </c>
      <c r="J6385" t="s">
        <v>376</v>
      </c>
      <c r="K6385">
        <v>125</v>
      </c>
      <c r="L6385" s="106">
        <v>0.1891099959611893</v>
      </c>
      <c r="N6385">
        <v>2056</v>
      </c>
      <c r="O6385" s="106">
        <v>0.20824000239372251</v>
      </c>
      <c r="Q6385">
        <v>47189</v>
      </c>
      <c r="R6385" s="106">
        <v>0.20746000111103061</v>
      </c>
    </row>
    <row r="6386" spans="1:19" x14ac:dyDescent="0.25">
      <c r="A6386" t="s">
        <v>331</v>
      </c>
      <c r="B6386" t="s">
        <v>347</v>
      </c>
      <c r="C6386" t="s">
        <v>347</v>
      </c>
      <c r="D6386" t="s">
        <v>347</v>
      </c>
      <c r="E6386" t="s">
        <v>98</v>
      </c>
      <c r="F6386" t="s">
        <v>99</v>
      </c>
      <c r="G6386">
        <v>3</v>
      </c>
      <c r="H6386" t="s">
        <v>358</v>
      </c>
      <c r="I6386" t="s">
        <v>375</v>
      </c>
      <c r="J6386" t="s">
        <v>377</v>
      </c>
      <c r="K6386">
        <v>127</v>
      </c>
      <c r="L6386" s="106">
        <v>0.19212999939918521</v>
      </c>
      <c r="N6386">
        <v>2109</v>
      </c>
      <c r="O6386" s="106">
        <v>0.21360999345779419</v>
      </c>
      <c r="Q6386">
        <v>47420</v>
      </c>
      <c r="R6386" s="106">
        <v>0.20848000049591059</v>
      </c>
    </row>
    <row r="6387" spans="1:19" x14ac:dyDescent="0.25">
      <c r="A6387" t="s">
        <v>331</v>
      </c>
      <c r="B6387" t="s">
        <v>347</v>
      </c>
      <c r="C6387" t="s">
        <v>347</v>
      </c>
      <c r="D6387" t="s">
        <v>347</v>
      </c>
      <c r="E6387" t="s">
        <v>98</v>
      </c>
      <c r="F6387" t="s">
        <v>99</v>
      </c>
      <c r="G6387">
        <v>3</v>
      </c>
      <c r="H6387" t="s">
        <v>358</v>
      </c>
      <c r="I6387" t="s">
        <v>375</v>
      </c>
      <c r="J6387" t="s">
        <v>378</v>
      </c>
      <c r="K6387">
        <v>129</v>
      </c>
      <c r="L6387" s="106">
        <v>0.19516000151634219</v>
      </c>
      <c r="N6387">
        <v>1581</v>
      </c>
      <c r="O6387" s="106">
        <v>0.16012999415397641</v>
      </c>
      <c r="Q6387">
        <v>37332</v>
      </c>
      <c r="R6387" s="106">
        <v>0.1641300022602081</v>
      </c>
    </row>
    <row r="6388" spans="1:19" x14ac:dyDescent="0.25">
      <c r="A6388" t="s">
        <v>331</v>
      </c>
      <c r="B6388" t="s">
        <v>347</v>
      </c>
      <c r="C6388" t="s">
        <v>347</v>
      </c>
      <c r="D6388" t="s">
        <v>347</v>
      </c>
      <c r="E6388" t="s">
        <v>98</v>
      </c>
      <c r="F6388" t="s">
        <v>99</v>
      </c>
      <c r="G6388" s="105">
        <v>3</v>
      </c>
      <c r="H6388" t="s">
        <v>358</v>
      </c>
      <c r="I6388" t="s">
        <v>375</v>
      </c>
      <c r="J6388" t="s">
        <v>379</v>
      </c>
      <c r="K6388" s="105">
        <v>132</v>
      </c>
      <c r="L6388" s="106">
        <v>0.1996999979019165</v>
      </c>
      <c r="N6388" s="105">
        <v>2058</v>
      </c>
      <c r="O6388" s="106">
        <v>0.2084500044584274</v>
      </c>
      <c r="Q6388" s="105">
        <v>47525</v>
      </c>
      <c r="R6388" s="106">
        <v>0.20893999934196469</v>
      </c>
      <c r="S6388" s="107"/>
    </row>
    <row r="6389" spans="1:19" x14ac:dyDescent="0.25">
      <c r="A6389" t="s">
        <v>331</v>
      </c>
      <c r="B6389" t="s">
        <v>347</v>
      </c>
      <c r="C6389" t="s">
        <v>347</v>
      </c>
      <c r="D6389" t="s">
        <v>347</v>
      </c>
      <c r="E6389" t="s">
        <v>98</v>
      </c>
      <c r="F6389" t="s">
        <v>99</v>
      </c>
      <c r="G6389" s="105">
        <v>3</v>
      </c>
      <c r="H6389" t="s">
        <v>358</v>
      </c>
      <c r="I6389" t="s">
        <v>375</v>
      </c>
      <c r="J6389" t="s">
        <v>380</v>
      </c>
      <c r="K6389" s="105">
        <v>148</v>
      </c>
      <c r="L6389" s="106">
        <v>0.22390000522136691</v>
      </c>
      <c r="N6389" s="105">
        <v>2069</v>
      </c>
      <c r="O6389" s="106">
        <v>0.20956000685691831</v>
      </c>
      <c r="Q6389" s="105">
        <v>47993</v>
      </c>
      <c r="R6389" s="106">
        <v>0.210999995470047</v>
      </c>
      <c r="S6389" s="107"/>
    </row>
    <row r="6390" spans="1:19" x14ac:dyDescent="0.25">
      <c r="A6390" t="s">
        <v>331</v>
      </c>
      <c r="B6390" t="s">
        <v>347</v>
      </c>
      <c r="C6390" t="s">
        <v>347</v>
      </c>
      <c r="D6390" t="s">
        <v>347</v>
      </c>
      <c r="E6390" t="s">
        <v>98</v>
      </c>
      <c r="F6390" t="s">
        <v>99</v>
      </c>
      <c r="G6390" s="105">
        <v>3</v>
      </c>
      <c r="H6390" t="s">
        <v>358</v>
      </c>
      <c r="I6390" t="s">
        <v>381</v>
      </c>
      <c r="J6390" t="s">
        <v>382</v>
      </c>
      <c r="K6390" s="105">
        <v>44</v>
      </c>
      <c r="L6390" s="106">
        <v>6.6569998860359192E-2</v>
      </c>
      <c r="M6390" s="106">
        <v>6.7800000309944153E-2</v>
      </c>
      <c r="N6390" s="105">
        <v>281</v>
      </c>
      <c r="O6390" s="106">
        <v>2.845999971032143E-2</v>
      </c>
      <c r="P6390" s="106">
        <v>3.369000181555748E-2</v>
      </c>
      <c r="Q6390" s="105">
        <v>5423</v>
      </c>
      <c r="R6390" s="106">
        <v>2.384000085294247E-2</v>
      </c>
      <c r="S6390" s="107">
        <v>3.0780000612139698E-2</v>
      </c>
    </row>
    <row r="6391" spans="1:19" x14ac:dyDescent="0.25">
      <c r="A6391" t="s">
        <v>331</v>
      </c>
      <c r="B6391" t="s">
        <v>347</v>
      </c>
      <c r="C6391" t="s">
        <v>347</v>
      </c>
      <c r="D6391" t="s">
        <v>347</v>
      </c>
      <c r="E6391" t="s">
        <v>98</v>
      </c>
      <c r="F6391" t="s">
        <v>99</v>
      </c>
      <c r="G6391">
        <v>3</v>
      </c>
      <c r="H6391" t="s">
        <v>358</v>
      </c>
      <c r="I6391" t="s">
        <v>381</v>
      </c>
      <c r="J6391" t="s">
        <v>383</v>
      </c>
      <c r="K6391">
        <v>51</v>
      </c>
      <c r="L6391" s="106">
        <v>7.7160000801086426E-2</v>
      </c>
      <c r="M6391" s="106">
        <v>7.8579999506473541E-2</v>
      </c>
      <c r="N6391">
        <v>1398</v>
      </c>
      <c r="O6391" s="106">
        <v>0.14159999787807459</v>
      </c>
      <c r="P6391" s="106">
        <v>0.16763000190258029</v>
      </c>
      <c r="Q6391">
        <v>26007</v>
      </c>
      <c r="R6391" s="106">
        <v>0.11433999985456469</v>
      </c>
      <c r="S6391" s="106">
        <v>0.1476300060749054</v>
      </c>
    </row>
    <row r="6392" spans="1:19" x14ac:dyDescent="0.25">
      <c r="A6392" t="s">
        <v>331</v>
      </c>
      <c r="B6392" t="s">
        <v>347</v>
      </c>
      <c r="C6392" t="s">
        <v>347</v>
      </c>
      <c r="D6392" t="s">
        <v>347</v>
      </c>
      <c r="E6392" t="s">
        <v>98</v>
      </c>
      <c r="F6392" t="s">
        <v>99</v>
      </c>
      <c r="G6392" s="105">
        <v>3</v>
      </c>
      <c r="H6392" t="s">
        <v>358</v>
      </c>
      <c r="I6392" t="s">
        <v>381</v>
      </c>
      <c r="J6392" t="s">
        <v>384</v>
      </c>
      <c r="K6392" s="105">
        <v>554</v>
      </c>
      <c r="L6392" s="106">
        <v>0.8381199836730957</v>
      </c>
      <c r="M6392" s="106">
        <v>0.85361999273300171</v>
      </c>
      <c r="N6392" s="105">
        <v>6661</v>
      </c>
      <c r="O6392" s="106">
        <v>0.67466998100280762</v>
      </c>
      <c r="P6392" s="106">
        <v>0.79868000745773315</v>
      </c>
      <c r="Q6392" s="105">
        <v>144739</v>
      </c>
      <c r="R6392" s="106">
        <v>0.6363300085067749</v>
      </c>
      <c r="S6392" s="107">
        <v>0.82159000635147095</v>
      </c>
    </row>
    <row r="6393" spans="1:19" x14ac:dyDescent="0.25">
      <c r="A6393" t="s">
        <v>331</v>
      </c>
      <c r="B6393" t="s">
        <v>347</v>
      </c>
      <c r="C6393" t="s">
        <v>347</v>
      </c>
      <c r="D6393" t="s">
        <v>347</v>
      </c>
      <c r="E6393" t="s">
        <v>98</v>
      </c>
      <c r="F6393" t="s">
        <v>99</v>
      </c>
      <c r="G6393" s="105">
        <v>3</v>
      </c>
      <c r="H6393" t="s">
        <v>358</v>
      </c>
      <c r="I6393" t="s">
        <v>381</v>
      </c>
      <c r="J6393" t="s">
        <v>385</v>
      </c>
      <c r="K6393" s="105">
        <v>12</v>
      </c>
      <c r="L6393" s="106">
        <v>1.814999990165234E-2</v>
      </c>
      <c r="N6393" s="105">
        <v>1533</v>
      </c>
      <c r="O6393" s="106">
        <v>0.15526999533176419</v>
      </c>
      <c r="Q6393" s="105">
        <v>51290</v>
      </c>
      <c r="R6393" s="106">
        <v>0.22549000382423401</v>
      </c>
      <c r="S6393" s="107"/>
    </row>
    <row r="6394" spans="1:19" x14ac:dyDescent="0.25">
      <c r="A6394" t="s">
        <v>331</v>
      </c>
      <c r="B6394" t="s">
        <v>347</v>
      </c>
      <c r="C6394" t="s">
        <v>347</v>
      </c>
      <c r="D6394" t="s">
        <v>347</v>
      </c>
      <c r="E6394" t="s">
        <v>98</v>
      </c>
      <c r="F6394" t="s">
        <v>99</v>
      </c>
      <c r="G6394" s="105">
        <v>3</v>
      </c>
      <c r="H6394" t="s">
        <v>358</v>
      </c>
      <c r="I6394" t="s">
        <v>386</v>
      </c>
      <c r="J6394" t="s">
        <v>387</v>
      </c>
      <c r="K6394" s="105">
        <v>20</v>
      </c>
      <c r="L6394" s="106">
        <v>3.0260000377893451E-2</v>
      </c>
      <c r="M6394" s="106">
        <v>3.062999993562698E-2</v>
      </c>
      <c r="N6394" s="105">
        <v>599</v>
      </c>
      <c r="O6394" s="106">
        <v>6.0669999569654458E-2</v>
      </c>
      <c r="P6394" s="106">
        <v>6.1489999294281013E-2</v>
      </c>
      <c r="Q6394" s="105">
        <v>12181</v>
      </c>
      <c r="R6394" s="106">
        <v>5.3550001233816147E-2</v>
      </c>
      <c r="S6394" s="107">
        <v>5.4999999701976783E-2</v>
      </c>
    </row>
    <row r="6395" spans="1:19" x14ac:dyDescent="0.25">
      <c r="A6395" t="s">
        <v>331</v>
      </c>
      <c r="B6395" t="s">
        <v>347</v>
      </c>
      <c r="C6395" t="s">
        <v>347</v>
      </c>
      <c r="D6395" t="s">
        <v>347</v>
      </c>
      <c r="E6395" t="s">
        <v>98</v>
      </c>
      <c r="F6395" t="s">
        <v>99</v>
      </c>
      <c r="G6395" s="105">
        <v>3</v>
      </c>
      <c r="H6395" t="s">
        <v>358</v>
      </c>
      <c r="I6395" t="s">
        <v>386</v>
      </c>
      <c r="J6395" t="s">
        <v>388</v>
      </c>
      <c r="K6395" s="105">
        <v>0</v>
      </c>
      <c r="L6395" s="106">
        <v>0</v>
      </c>
      <c r="M6395" s="106">
        <v>0</v>
      </c>
      <c r="N6395" s="105">
        <v>136</v>
      </c>
      <c r="O6395" s="106">
        <v>1.377000007778406E-2</v>
      </c>
      <c r="P6395" s="106">
        <v>1.396000012755394E-2</v>
      </c>
      <c r="Q6395" s="105">
        <v>6321</v>
      </c>
      <c r="R6395" s="106">
        <v>2.77900006622076E-2</v>
      </c>
      <c r="S6395" s="107">
        <v>2.8540000319480899E-2</v>
      </c>
    </row>
    <row r="6396" spans="1:19" x14ac:dyDescent="0.25">
      <c r="A6396" t="s">
        <v>331</v>
      </c>
      <c r="B6396" t="s">
        <v>347</v>
      </c>
      <c r="C6396" t="s">
        <v>347</v>
      </c>
      <c r="D6396" t="s">
        <v>347</v>
      </c>
      <c r="E6396" t="s">
        <v>98</v>
      </c>
      <c r="F6396" t="s">
        <v>99</v>
      </c>
      <c r="G6396">
        <v>3</v>
      </c>
      <c r="H6396" t="s">
        <v>358</v>
      </c>
      <c r="I6396" t="s">
        <v>386</v>
      </c>
      <c r="J6396" t="s">
        <v>85</v>
      </c>
      <c r="K6396">
        <v>9</v>
      </c>
      <c r="L6396" s="106">
        <v>1.362000033259392E-2</v>
      </c>
      <c r="M6396" s="106">
        <v>1.377999968826771E-2</v>
      </c>
      <c r="N6396">
        <v>172</v>
      </c>
      <c r="O6396" s="106">
        <v>1.741999946534634E-2</v>
      </c>
      <c r="P6396" s="106">
        <v>1.7659999430179599E-2</v>
      </c>
      <c r="Q6396">
        <v>4872</v>
      </c>
      <c r="R6396" s="106">
        <v>2.1420000120997429E-2</v>
      </c>
      <c r="S6396" s="106">
        <v>2.199999988079071E-2</v>
      </c>
    </row>
    <row r="6397" spans="1:19" x14ac:dyDescent="0.25">
      <c r="A6397" t="s">
        <v>331</v>
      </c>
      <c r="B6397" t="s">
        <v>347</v>
      </c>
      <c r="C6397" t="s">
        <v>347</v>
      </c>
      <c r="D6397" t="s">
        <v>347</v>
      </c>
      <c r="E6397" t="s">
        <v>98</v>
      </c>
      <c r="F6397" t="s">
        <v>99</v>
      </c>
      <c r="G6397" s="105">
        <v>3</v>
      </c>
      <c r="H6397" t="s">
        <v>358</v>
      </c>
      <c r="I6397" t="s">
        <v>386</v>
      </c>
      <c r="J6397" t="s">
        <v>389</v>
      </c>
      <c r="K6397" s="105">
        <v>15</v>
      </c>
      <c r="L6397" s="106">
        <v>2.2690000012516979E-2</v>
      </c>
      <c r="M6397" s="106">
        <v>2.297000028192997E-2</v>
      </c>
      <c r="N6397" s="105">
        <v>116</v>
      </c>
      <c r="O6397" s="106">
        <v>1.174999959766865E-2</v>
      </c>
      <c r="P6397" s="106">
        <v>1.1909999884665011E-2</v>
      </c>
      <c r="Q6397" s="105">
        <v>4049</v>
      </c>
      <c r="R6397" s="106">
        <v>1.779999956488609E-2</v>
      </c>
      <c r="S6397" s="107">
        <v>1.8279999494552609E-2</v>
      </c>
    </row>
    <row r="6398" spans="1:19" x14ac:dyDescent="0.25">
      <c r="A6398" t="s">
        <v>331</v>
      </c>
      <c r="B6398" t="s">
        <v>347</v>
      </c>
      <c r="C6398" t="s">
        <v>347</v>
      </c>
      <c r="D6398" t="s">
        <v>347</v>
      </c>
      <c r="E6398" t="s">
        <v>98</v>
      </c>
      <c r="F6398" t="s">
        <v>99</v>
      </c>
      <c r="G6398" s="105">
        <v>3</v>
      </c>
      <c r="H6398" t="s">
        <v>358</v>
      </c>
      <c r="I6398" t="s">
        <v>386</v>
      </c>
      <c r="J6398" t="s">
        <v>86</v>
      </c>
      <c r="K6398" s="105">
        <v>8</v>
      </c>
      <c r="L6398" s="106">
        <v>1.2099999934434891E-2</v>
      </c>
      <c r="N6398" s="105">
        <v>131</v>
      </c>
      <c r="O6398" s="106">
        <v>1.326999999582767E-2</v>
      </c>
      <c r="Q6398" s="105">
        <v>5972</v>
      </c>
      <c r="R6398" s="106">
        <v>2.6259999722242359E-2</v>
      </c>
      <c r="S6398" s="107"/>
    </row>
    <row r="6399" spans="1:19" x14ac:dyDescent="0.25">
      <c r="A6399" t="s">
        <v>331</v>
      </c>
      <c r="B6399" t="s">
        <v>347</v>
      </c>
      <c r="C6399" t="s">
        <v>347</v>
      </c>
      <c r="D6399" t="s">
        <v>347</v>
      </c>
      <c r="E6399" t="s">
        <v>98</v>
      </c>
      <c r="F6399" t="s">
        <v>99</v>
      </c>
      <c r="G6399" s="105">
        <v>3</v>
      </c>
      <c r="H6399" t="s">
        <v>358</v>
      </c>
      <c r="I6399" t="s">
        <v>386</v>
      </c>
      <c r="J6399" t="s">
        <v>84</v>
      </c>
      <c r="K6399" s="105">
        <v>609</v>
      </c>
      <c r="L6399" s="106">
        <v>0.92132997512817383</v>
      </c>
      <c r="M6399" s="106">
        <v>0.93261998891830444</v>
      </c>
      <c r="N6399" s="105">
        <v>8719</v>
      </c>
      <c r="O6399" s="106">
        <v>0.88312000036239624</v>
      </c>
      <c r="P6399" s="106">
        <v>0.89499002695083618</v>
      </c>
      <c r="Q6399" s="105">
        <v>194064</v>
      </c>
      <c r="R6399" s="106">
        <v>0.85317999124526978</v>
      </c>
      <c r="S6399" s="107">
        <v>0.87619000673294067</v>
      </c>
    </row>
    <row r="6400" spans="1:19" x14ac:dyDescent="0.25">
      <c r="A6400" t="s">
        <v>331</v>
      </c>
      <c r="B6400" t="s">
        <v>347</v>
      </c>
      <c r="C6400" t="s">
        <v>347</v>
      </c>
      <c r="D6400" t="s">
        <v>347</v>
      </c>
      <c r="E6400" t="s">
        <v>98</v>
      </c>
      <c r="F6400" t="s">
        <v>99</v>
      </c>
      <c r="G6400" s="105">
        <v>3</v>
      </c>
      <c r="H6400" t="s">
        <v>358</v>
      </c>
      <c r="I6400" t="s">
        <v>419</v>
      </c>
      <c r="J6400" t="s">
        <v>390</v>
      </c>
      <c r="K6400" s="105">
        <v>12</v>
      </c>
      <c r="L6400" s="106">
        <v>1.814999990165234E-2</v>
      </c>
      <c r="N6400" s="105">
        <v>1533</v>
      </c>
      <c r="O6400" s="106">
        <v>0.15526999533176419</v>
      </c>
      <c r="Q6400" s="105">
        <v>51290</v>
      </c>
      <c r="R6400" s="106">
        <v>0.22549000382423401</v>
      </c>
      <c r="S6400" s="107"/>
    </row>
    <row r="6401" spans="1:19" x14ac:dyDescent="0.25">
      <c r="A6401" t="s">
        <v>331</v>
      </c>
      <c r="B6401" t="s">
        <v>347</v>
      </c>
      <c r="C6401" t="s">
        <v>347</v>
      </c>
      <c r="D6401" t="s">
        <v>347</v>
      </c>
      <c r="E6401" t="s">
        <v>98</v>
      </c>
      <c r="F6401" t="s">
        <v>99</v>
      </c>
      <c r="G6401" s="105">
        <v>3</v>
      </c>
      <c r="H6401" t="s">
        <v>358</v>
      </c>
      <c r="I6401" t="s">
        <v>419</v>
      </c>
      <c r="J6401" t="s">
        <v>391</v>
      </c>
      <c r="K6401" s="105">
        <v>51</v>
      </c>
      <c r="L6401" s="106">
        <v>7.7160000801086426E-2</v>
      </c>
      <c r="M6401" s="106">
        <v>7.8579999506473541E-2</v>
      </c>
      <c r="N6401" s="105">
        <v>1398</v>
      </c>
      <c r="O6401" s="106">
        <v>0.14159999787807459</v>
      </c>
      <c r="P6401" s="106">
        <v>0.16763000190258029</v>
      </c>
      <c r="Q6401" s="105">
        <v>26007</v>
      </c>
      <c r="R6401" s="106">
        <v>0.11433999985456469</v>
      </c>
      <c r="S6401" s="107">
        <v>0.1476300060749054</v>
      </c>
    </row>
    <row r="6402" spans="1:19" x14ac:dyDescent="0.25">
      <c r="A6402" t="s">
        <v>331</v>
      </c>
      <c r="B6402" t="s">
        <v>347</v>
      </c>
      <c r="C6402" t="s">
        <v>347</v>
      </c>
      <c r="D6402" t="s">
        <v>347</v>
      </c>
      <c r="E6402" t="s">
        <v>98</v>
      </c>
      <c r="F6402" t="s">
        <v>99</v>
      </c>
      <c r="G6402">
        <v>3</v>
      </c>
      <c r="H6402" t="s">
        <v>358</v>
      </c>
      <c r="I6402" t="s">
        <v>419</v>
      </c>
      <c r="J6402" t="s">
        <v>392</v>
      </c>
      <c r="K6402">
        <v>192</v>
      </c>
      <c r="L6402" s="106">
        <v>0.29047000408172607</v>
      </c>
      <c r="M6402" s="106">
        <v>0.29583999514579767</v>
      </c>
      <c r="N6402">
        <v>3218</v>
      </c>
      <c r="O6402" s="106">
        <v>0.32594001293182367</v>
      </c>
      <c r="P6402" s="106">
        <v>0.38585001230239868</v>
      </c>
      <c r="Q6402">
        <v>69347</v>
      </c>
      <c r="R6402" s="106">
        <v>0.30487999320030212</v>
      </c>
      <c r="S6402" s="106">
        <v>0.39364001154899603</v>
      </c>
    </row>
    <row r="6403" spans="1:19" x14ac:dyDescent="0.25">
      <c r="A6403" t="s">
        <v>331</v>
      </c>
      <c r="B6403" t="s">
        <v>347</v>
      </c>
      <c r="C6403" t="s">
        <v>347</v>
      </c>
      <c r="D6403" t="s">
        <v>347</v>
      </c>
      <c r="E6403" t="s">
        <v>98</v>
      </c>
      <c r="F6403" t="s">
        <v>99</v>
      </c>
      <c r="G6403">
        <v>3</v>
      </c>
      <c r="H6403" t="s">
        <v>358</v>
      </c>
      <c r="I6403" t="s">
        <v>419</v>
      </c>
      <c r="J6403" t="s">
        <v>393</v>
      </c>
      <c r="K6403">
        <v>316</v>
      </c>
      <c r="L6403" s="106">
        <v>0.47806000709533691</v>
      </c>
      <c r="M6403" s="106">
        <v>0.48690000176429749</v>
      </c>
      <c r="N6403">
        <v>2973</v>
      </c>
      <c r="O6403" s="106">
        <v>0.30112001299858088</v>
      </c>
      <c r="P6403" s="106">
        <v>0.35646998882293701</v>
      </c>
      <c r="Q6403">
        <v>66079</v>
      </c>
      <c r="R6403" s="106">
        <v>0.29050999879837042</v>
      </c>
      <c r="S6403" s="106">
        <v>0.37509000301361078</v>
      </c>
    </row>
    <row r="6404" spans="1:19" x14ac:dyDescent="0.25">
      <c r="A6404" t="s">
        <v>331</v>
      </c>
      <c r="B6404" t="s">
        <v>347</v>
      </c>
      <c r="C6404" t="s">
        <v>347</v>
      </c>
      <c r="D6404" t="s">
        <v>347</v>
      </c>
      <c r="E6404" t="s">
        <v>98</v>
      </c>
      <c r="F6404" t="s">
        <v>99</v>
      </c>
      <c r="G6404" s="105">
        <v>3</v>
      </c>
      <c r="H6404" t="s">
        <v>358</v>
      </c>
      <c r="I6404" t="s">
        <v>419</v>
      </c>
      <c r="J6404" t="s">
        <v>394</v>
      </c>
      <c r="K6404" s="105">
        <v>90</v>
      </c>
      <c r="L6404" s="106">
        <v>0.13616000115871429</v>
      </c>
      <c r="M6404" s="106">
        <v>0.1386699974536896</v>
      </c>
      <c r="N6404" s="105">
        <v>751</v>
      </c>
      <c r="O6404" s="106">
        <v>7.607000321149826E-2</v>
      </c>
      <c r="P6404" s="106">
        <v>9.0049996972084045E-2</v>
      </c>
      <c r="Q6404" s="105">
        <v>14736</v>
      </c>
      <c r="R6404" s="106">
        <v>6.4790003001689911E-2</v>
      </c>
      <c r="S6404" s="107">
        <v>8.3650000393390656E-2</v>
      </c>
    </row>
    <row r="6405" spans="1:19" x14ac:dyDescent="0.25">
      <c r="A6405" t="s">
        <v>331</v>
      </c>
      <c r="B6405" t="s">
        <v>347</v>
      </c>
      <c r="C6405" t="s">
        <v>347</v>
      </c>
      <c r="D6405" t="s">
        <v>347</v>
      </c>
      <c r="E6405" t="s">
        <v>98</v>
      </c>
      <c r="F6405" t="s">
        <v>99</v>
      </c>
      <c r="G6405">
        <v>3</v>
      </c>
      <c r="H6405" t="s">
        <v>358</v>
      </c>
      <c r="I6405" t="s">
        <v>439</v>
      </c>
      <c r="J6405" t="s">
        <v>440</v>
      </c>
      <c r="K6405">
        <v>12</v>
      </c>
      <c r="L6405" s="106">
        <v>1.814999990165234E-2</v>
      </c>
      <c r="N6405">
        <v>1533</v>
      </c>
      <c r="O6405" s="106">
        <v>0.15526999533176419</v>
      </c>
      <c r="Q6405">
        <v>51290</v>
      </c>
      <c r="R6405" s="106">
        <v>0.22549000382423401</v>
      </c>
    </row>
    <row r="6406" spans="1:19" x14ac:dyDescent="0.25">
      <c r="A6406" t="s">
        <v>331</v>
      </c>
      <c r="B6406" t="s">
        <v>347</v>
      </c>
      <c r="C6406" t="s">
        <v>347</v>
      </c>
      <c r="D6406" t="s">
        <v>347</v>
      </c>
      <c r="E6406" t="s">
        <v>98</v>
      </c>
      <c r="F6406" t="s">
        <v>99</v>
      </c>
      <c r="G6406" s="105">
        <v>3</v>
      </c>
      <c r="H6406" t="s">
        <v>358</v>
      </c>
      <c r="I6406" t="s">
        <v>439</v>
      </c>
      <c r="J6406" t="s">
        <v>442</v>
      </c>
      <c r="K6406" s="105">
        <v>649</v>
      </c>
      <c r="L6406" s="106">
        <v>0.9818500280380249</v>
      </c>
      <c r="M6406" s="106">
        <v>1</v>
      </c>
      <c r="N6406" s="105">
        <v>8340</v>
      </c>
      <c r="O6406" s="106">
        <v>0.84473001956939697</v>
      </c>
      <c r="P6406" s="106">
        <v>1</v>
      </c>
      <c r="Q6406" s="105">
        <v>176169</v>
      </c>
      <c r="R6406" s="106">
        <v>0.77451002597808838</v>
      </c>
      <c r="S6406" s="107">
        <v>1</v>
      </c>
    </row>
    <row r="6407" spans="1:19" x14ac:dyDescent="0.25">
      <c r="A6407" t="s">
        <v>331</v>
      </c>
      <c r="B6407" t="s">
        <v>347</v>
      </c>
      <c r="C6407" t="s">
        <v>347</v>
      </c>
      <c r="D6407" t="s">
        <v>347</v>
      </c>
      <c r="E6407" t="s">
        <v>98</v>
      </c>
      <c r="F6407" t="s">
        <v>99</v>
      </c>
      <c r="G6407" s="105">
        <v>3</v>
      </c>
      <c r="H6407" t="s">
        <v>358</v>
      </c>
      <c r="I6407" t="s">
        <v>395</v>
      </c>
      <c r="J6407" t="s">
        <v>396</v>
      </c>
      <c r="K6407" s="105">
        <v>652</v>
      </c>
      <c r="L6407" s="106">
        <v>0.98637998104095459</v>
      </c>
      <c r="N6407" s="105">
        <v>9804</v>
      </c>
      <c r="O6407" s="106">
        <v>0.99300998449325562</v>
      </c>
      <c r="Q6407" s="105">
        <v>225832</v>
      </c>
      <c r="R6407" s="106">
        <v>0.99285000562667847</v>
      </c>
      <c r="S6407" s="107"/>
    </row>
    <row r="6408" spans="1:19" x14ac:dyDescent="0.25">
      <c r="A6408" t="s">
        <v>331</v>
      </c>
      <c r="B6408" t="s">
        <v>347</v>
      </c>
      <c r="C6408" t="s">
        <v>347</v>
      </c>
      <c r="D6408" t="s">
        <v>347</v>
      </c>
      <c r="E6408" t="s">
        <v>98</v>
      </c>
      <c r="F6408" t="s">
        <v>99</v>
      </c>
      <c r="G6408" s="105">
        <v>3</v>
      </c>
      <c r="H6408" t="s">
        <v>358</v>
      </c>
      <c r="I6408" t="s">
        <v>395</v>
      </c>
      <c r="J6408" t="s">
        <v>397</v>
      </c>
      <c r="K6408" s="105">
        <v>9</v>
      </c>
      <c r="L6408" s="106">
        <v>1.362000033259392E-2</v>
      </c>
      <c r="N6408" s="105">
        <v>69</v>
      </c>
      <c r="O6408" s="106">
        <v>6.9900001399219036E-3</v>
      </c>
      <c r="Q6408" s="105">
        <v>1627</v>
      </c>
      <c r="R6408" s="106">
        <v>7.1499999612569809E-3</v>
      </c>
      <c r="S6408" s="107"/>
    </row>
    <row r="6409" spans="1:19" x14ac:dyDescent="0.25">
      <c r="A6409" t="s">
        <v>331</v>
      </c>
      <c r="B6409" t="s">
        <v>347</v>
      </c>
      <c r="C6409" t="s">
        <v>347</v>
      </c>
      <c r="D6409" t="s">
        <v>347</v>
      </c>
      <c r="E6409" t="s">
        <v>98</v>
      </c>
      <c r="F6409" t="s">
        <v>99</v>
      </c>
      <c r="G6409" s="105">
        <v>3</v>
      </c>
      <c r="H6409" t="s">
        <v>358</v>
      </c>
      <c r="I6409" t="s">
        <v>398</v>
      </c>
      <c r="J6409" t="s">
        <v>399</v>
      </c>
      <c r="K6409" s="105">
        <v>82</v>
      </c>
      <c r="L6409" s="106">
        <v>0.12404999881982801</v>
      </c>
      <c r="N6409" s="105">
        <v>2264</v>
      </c>
      <c r="O6409" s="106">
        <v>0.22931000590324399</v>
      </c>
      <c r="Q6409" s="105">
        <v>32785</v>
      </c>
      <c r="R6409" s="106">
        <v>0.14414000511169431</v>
      </c>
      <c r="S6409" s="107"/>
    </row>
    <row r="6410" spans="1:19" x14ac:dyDescent="0.25">
      <c r="A6410" t="s">
        <v>331</v>
      </c>
      <c r="B6410" t="s">
        <v>347</v>
      </c>
      <c r="C6410" t="s">
        <v>347</v>
      </c>
      <c r="D6410" t="s">
        <v>347</v>
      </c>
      <c r="E6410" t="s">
        <v>98</v>
      </c>
      <c r="F6410" t="s">
        <v>99</v>
      </c>
      <c r="G6410" s="105">
        <v>3</v>
      </c>
      <c r="H6410" t="s">
        <v>358</v>
      </c>
      <c r="I6410" t="s">
        <v>398</v>
      </c>
      <c r="J6410" t="s">
        <v>41</v>
      </c>
      <c r="K6410" s="105">
        <v>71</v>
      </c>
      <c r="L6410" s="106">
        <v>0.1074099987745285</v>
      </c>
      <c r="N6410" s="105">
        <v>1699</v>
      </c>
      <c r="O6410" s="106">
        <v>0.17208999395370481</v>
      </c>
      <c r="Q6410" s="105">
        <v>40324</v>
      </c>
      <c r="R6410" s="106">
        <v>0.177279993891716</v>
      </c>
      <c r="S6410" s="107"/>
    </row>
    <row r="6411" spans="1:19" x14ac:dyDescent="0.25">
      <c r="A6411" t="s">
        <v>331</v>
      </c>
      <c r="B6411" t="s">
        <v>347</v>
      </c>
      <c r="C6411" t="s">
        <v>347</v>
      </c>
      <c r="D6411" t="s">
        <v>347</v>
      </c>
      <c r="E6411" t="s">
        <v>98</v>
      </c>
      <c r="F6411" t="s">
        <v>99</v>
      </c>
      <c r="G6411" s="105">
        <v>3</v>
      </c>
      <c r="H6411" t="s">
        <v>358</v>
      </c>
      <c r="I6411" t="s">
        <v>398</v>
      </c>
      <c r="J6411" t="s">
        <v>40</v>
      </c>
      <c r="K6411" s="105">
        <v>147</v>
      </c>
      <c r="L6411" s="106">
        <v>0.2223899960517883</v>
      </c>
      <c r="N6411" s="105">
        <v>1889</v>
      </c>
      <c r="O6411" s="106">
        <v>0.19133000075817111</v>
      </c>
      <c r="Q6411" s="105">
        <v>47952</v>
      </c>
      <c r="R6411" s="106">
        <v>0.21082000434398651</v>
      </c>
      <c r="S6411" s="107"/>
    </row>
    <row r="6412" spans="1:19" x14ac:dyDescent="0.25">
      <c r="A6412" t="s">
        <v>331</v>
      </c>
      <c r="B6412" t="s">
        <v>347</v>
      </c>
      <c r="C6412" t="s">
        <v>347</v>
      </c>
      <c r="D6412" t="s">
        <v>347</v>
      </c>
      <c r="E6412" t="s">
        <v>98</v>
      </c>
      <c r="F6412" t="s">
        <v>99</v>
      </c>
      <c r="G6412" s="105">
        <v>3</v>
      </c>
      <c r="H6412" t="s">
        <v>358</v>
      </c>
      <c r="I6412" t="s">
        <v>398</v>
      </c>
      <c r="J6412" t="s">
        <v>39</v>
      </c>
      <c r="K6412" s="105">
        <v>176</v>
      </c>
      <c r="L6412" s="106">
        <v>0.26625999808311462</v>
      </c>
      <c r="N6412" s="105">
        <v>2314</v>
      </c>
      <c r="O6412" s="106">
        <v>0.23438000679016111</v>
      </c>
      <c r="Q6412" s="105">
        <v>51770</v>
      </c>
      <c r="R6412" s="106">
        <v>0.22759999334812159</v>
      </c>
      <c r="S6412" s="107"/>
    </row>
    <row r="6413" spans="1:19" x14ac:dyDescent="0.25">
      <c r="A6413" t="s">
        <v>331</v>
      </c>
      <c r="B6413" t="s">
        <v>347</v>
      </c>
      <c r="C6413" t="s">
        <v>347</v>
      </c>
      <c r="D6413" t="s">
        <v>347</v>
      </c>
      <c r="E6413" t="s">
        <v>98</v>
      </c>
      <c r="F6413" t="s">
        <v>99</v>
      </c>
      <c r="G6413" s="105">
        <v>3</v>
      </c>
      <c r="H6413" t="s">
        <v>358</v>
      </c>
      <c r="I6413" t="s">
        <v>398</v>
      </c>
      <c r="J6413" t="s">
        <v>400</v>
      </c>
      <c r="K6413" s="105">
        <v>185</v>
      </c>
      <c r="L6413" s="106">
        <v>0.27987998723983759</v>
      </c>
      <c r="N6413" s="105">
        <v>1707</v>
      </c>
      <c r="O6413" s="106">
        <v>0.1729000061750412</v>
      </c>
      <c r="Q6413" s="105">
        <v>54628</v>
      </c>
      <c r="R6413" s="106">
        <v>0.24017000198364261</v>
      </c>
      <c r="S6413" s="107"/>
    </row>
    <row r="6414" spans="1:19" x14ac:dyDescent="0.25">
      <c r="A6414" t="s">
        <v>331</v>
      </c>
      <c r="B6414" t="s">
        <v>347</v>
      </c>
      <c r="C6414" t="s">
        <v>347</v>
      </c>
      <c r="D6414" t="s">
        <v>347</v>
      </c>
      <c r="E6414" t="s">
        <v>98</v>
      </c>
      <c r="F6414" t="s">
        <v>99</v>
      </c>
      <c r="G6414" s="105">
        <v>3</v>
      </c>
      <c r="H6414" t="s">
        <v>358</v>
      </c>
      <c r="I6414" t="s">
        <v>422</v>
      </c>
      <c r="J6414" t="s">
        <v>429</v>
      </c>
      <c r="K6414" s="105">
        <v>43</v>
      </c>
      <c r="L6414" s="106">
        <v>6.5049998462200165E-2</v>
      </c>
      <c r="N6414" s="105">
        <v>2491</v>
      </c>
      <c r="O6414" s="106">
        <v>0.25229999423027039</v>
      </c>
      <c r="Q6414" s="105">
        <v>80101</v>
      </c>
      <c r="R6414" s="106">
        <v>0.3521600067615509</v>
      </c>
      <c r="S6414" s="107"/>
    </row>
    <row r="6415" spans="1:19" x14ac:dyDescent="0.25">
      <c r="A6415" t="s">
        <v>331</v>
      </c>
      <c r="B6415" t="s">
        <v>347</v>
      </c>
      <c r="C6415" t="s">
        <v>347</v>
      </c>
      <c r="D6415" t="s">
        <v>347</v>
      </c>
      <c r="E6415" t="s">
        <v>98</v>
      </c>
      <c r="F6415" t="s">
        <v>99</v>
      </c>
      <c r="G6415" s="105">
        <v>3</v>
      </c>
      <c r="H6415" t="s">
        <v>358</v>
      </c>
      <c r="I6415" t="s">
        <v>422</v>
      </c>
      <c r="J6415" t="s">
        <v>423</v>
      </c>
      <c r="K6415" s="105">
        <v>448</v>
      </c>
      <c r="L6415" s="106">
        <v>0.67776000499725342</v>
      </c>
      <c r="M6415" s="106">
        <v>0.72491997480392456</v>
      </c>
      <c r="N6415" s="105">
        <v>6465</v>
      </c>
      <c r="O6415" s="106">
        <v>0.6548200249671936</v>
      </c>
      <c r="P6415" s="106">
        <v>0.87577998638153076</v>
      </c>
      <c r="Q6415" s="105">
        <v>119646</v>
      </c>
      <c r="R6415" s="106">
        <v>0.52600997686386108</v>
      </c>
      <c r="S6415" s="107">
        <v>0.81194001436233521</v>
      </c>
    </row>
    <row r="6416" spans="1:19" x14ac:dyDescent="0.25">
      <c r="A6416" t="s">
        <v>331</v>
      </c>
      <c r="B6416" t="s">
        <v>347</v>
      </c>
      <c r="C6416" t="s">
        <v>347</v>
      </c>
      <c r="D6416" t="s">
        <v>347</v>
      </c>
      <c r="E6416" t="s">
        <v>98</v>
      </c>
      <c r="F6416" t="s">
        <v>99</v>
      </c>
      <c r="G6416">
        <v>3</v>
      </c>
      <c r="H6416" t="s">
        <v>358</v>
      </c>
      <c r="I6416" t="s">
        <v>422</v>
      </c>
      <c r="J6416" t="s">
        <v>424</v>
      </c>
      <c r="K6416">
        <v>94</v>
      </c>
      <c r="L6416" s="106">
        <v>0.14221000671386719</v>
      </c>
      <c r="M6416" s="106">
        <v>0.15209999680519101</v>
      </c>
      <c r="N6416">
        <v>500</v>
      </c>
      <c r="O6416" s="106">
        <v>5.063999816775322E-2</v>
      </c>
      <c r="P6416" s="106">
        <v>6.7730002105236053E-2</v>
      </c>
      <c r="Q6416">
        <v>17180</v>
      </c>
      <c r="R6416" s="106">
        <v>7.5530000030994415E-2</v>
      </c>
      <c r="S6416" s="106">
        <v>0.11659000068902969</v>
      </c>
    </row>
    <row r="6417" spans="1:19" x14ac:dyDescent="0.25">
      <c r="A6417" t="s">
        <v>331</v>
      </c>
      <c r="B6417" t="s">
        <v>347</v>
      </c>
      <c r="C6417" t="s">
        <v>347</v>
      </c>
      <c r="D6417" t="s">
        <v>347</v>
      </c>
      <c r="E6417" t="s">
        <v>98</v>
      </c>
      <c r="F6417" t="s">
        <v>99</v>
      </c>
      <c r="G6417" s="105">
        <v>3</v>
      </c>
      <c r="H6417" t="s">
        <v>358</v>
      </c>
      <c r="I6417" t="s">
        <v>422</v>
      </c>
      <c r="J6417" t="s">
        <v>425</v>
      </c>
      <c r="K6417" s="105">
        <v>42</v>
      </c>
      <c r="L6417" s="106">
        <v>6.3539996743202209E-2</v>
      </c>
      <c r="M6417" s="106">
        <v>6.7960001528263092E-2</v>
      </c>
      <c r="N6417" s="105">
        <v>218</v>
      </c>
      <c r="O6417" s="106">
        <v>2.208000048995018E-2</v>
      </c>
      <c r="P6417" s="106">
        <v>2.9529999941587452E-2</v>
      </c>
      <c r="Q6417" s="105">
        <v>6082</v>
      </c>
      <c r="R6417" s="106">
        <v>2.6739999651908871E-2</v>
      </c>
      <c r="S6417" s="107">
        <v>4.1269998997449868E-2</v>
      </c>
    </row>
    <row r="6418" spans="1:19" x14ac:dyDescent="0.25">
      <c r="A6418" t="s">
        <v>331</v>
      </c>
      <c r="B6418" t="s">
        <v>347</v>
      </c>
      <c r="C6418" t="s">
        <v>347</v>
      </c>
      <c r="D6418" t="s">
        <v>347</v>
      </c>
      <c r="E6418" t="s">
        <v>98</v>
      </c>
      <c r="F6418" t="s">
        <v>99</v>
      </c>
      <c r="G6418" s="105">
        <v>3</v>
      </c>
      <c r="H6418" t="s">
        <v>358</v>
      </c>
      <c r="I6418" t="s">
        <v>422</v>
      </c>
      <c r="J6418" t="s">
        <v>426</v>
      </c>
      <c r="K6418" s="105">
        <v>32</v>
      </c>
      <c r="L6418" s="106">
        <v>4.8409998416900628E-2</v>
      </c>
      <c r="M6418" s="106">
        <v>5.1780000329017639E-2</v>
      </c>
      <c r="N6418" s="105">
        <v>180</v>
      </c>
      <c r="O6418" s="106">
        <v>1.8230000510811809E-2</v>
      </c>
      <c r="P6418" s="106">
        <v>2.438000030815601E-2</v>
      </c>
      <c r="Q6418" s="105">
        <v>3672</v>
      </c>
      <c r="R6418" s="106">
        <v>1.6140000894665722E-2</v>
      </c>
      <c r="S6418" s="107">
        <v>2.491999976336956E-2</v>
      </c>
    </row>
    <row r="6419" spans="1:19" x14ac:dyDescent="0.25">
      <c r="A6419" t="s">
        <v>331</v>
      </c>
      <c r="B6419" t="s">
        <v>347</v>
      </c>
      <c r="C6419" t="s">
        <v>347</v>
      </c>
      <c r="D6419" t="s">
        <v>347</v>
      </c>
      <c r="E6419" t="s">
        <v>98</v>
      </c>
      <c r="F6419" t="s">
        <v>99</v>
      </c>
      <c r="G6419" s="105">
        <v>3</v>
      </c>
      <c r="H6419" t="s">
        <v>358</v>
      </c>
      <c r="I6419" t="s">
        <v>422</v>
      </c>
      <c r="J6419" t="s">
        <v>427</v>
      </c>
      <c r="K6419" s="105">
        <v>2</v>
      </c>
      <c r="L6419" s="106">
        <v>3.03000002168119E-3</v>
      </c>
      <c r="M6419" s="106">
        <v>3.2399999909102921E-3</v>
      </c>
      <c r="N6419" s="105">
        <v>19</v>
      </c>
      <c r="O6419" s="106">
        <v>1.9199999514967201E-3</v>
      </c>
      <c r="P6419" s="106">
        <v>2.5700000114738941E-3</v>
      </c>
      <c r="Q6419" s="105">
        <v>766</v>
      </c>
      <c r="R6419" s="106">
        <v>3.3700000494718552E-3</v>
      </c>
      <c r="S6419" s="107">
        <v>5.2000000141561031E-3</v>
      </c>
    </row>
    <row r="6420" spans="1:19" x14ac:dyDescent="0.25">
      <c r="A6420" t="s">
        <v>331</v>
      </c>
      <c r="B6420" t="s">
        <v>347</v>
      </c>
      <c r="C6420" t="s">
        <v>347</v>
      </c>
      <c r="D6420" t="s">
        <v>347</v>
      </c>
      <c r="E6420" t="s">
        <v>98</v>
      </c>
      <c r="F6420" t="s">
        <v>99</v>
      </c>
      <c r="G6420" s="105">
        <v>3</v>
      </c>
      <c r="H6420" t="s">
        <v>358</v>
      </c>
      <c r="I6420" t="s">
        <v>422</v>
      </c>
      <c r="J6420" t="s">
        <v>428</v>
      </c>
      <c r="K6420" s="105">
        <v>0</v>
      </c>
      <c r="L6420" s="106">
        <v>0</v>
      </c>
      <c r="M6420" s="106">
        <v>0</v>
      </c>
      <c r="N6420" s="105">
        <v>0</v>
      </c>
      <c r="O6420" s="106">
        <v>0</v>
      </c>
      <c r="P6420" s="106">
        <v>0</v>
      </c>
      <c r="Q6420" s="105">
        <v>12</v>
      </c>
      <c r="R6420" s="106">
        <v>4.9999998736893758E-5</v>
      </c>
      <c r="S6420" s="107">
        <v>7.9999997979030013E-5</v>
      </c>
    </row>
    <row r="6421" spans="1:19" x14ac:dyDescent="0.25">
      <c r="A6421" t="s">
        <v>331</v>
      </c>
      <c r="B6421" t="s">
        <v>347</v>
      </c>
      <c r="C6421" t="s">
        <v>347</v>
      </c>
      <c r="D6421" t="s">
        <v>347</v>
      </c>
      <c r="E6421" t="s">
        <v>98</v>
      </c>
      <c r="F6421" t="s">
        <v>99</v>
      </c>
      <c r="G6421">
        <v>3</v>
      </c>
      <c r="H6421" t="s">
        <v>358</v>
      </c>
      <c r="I6421" t="s">
        <v>430</v>
      </c>
      <c r="J6421" t="s">
        <v>434</v>
      </c>
      <c r="K6421">
        <v>21</v>
      </c>
      <c r="L6421" s="106">
        <v>3.1769998371601098E-2</v>
      </c>
      <c r="M6421" s="106">
        <v>3.1959999352693558E-2</v>
      </c>
      <c r="N6421">
        <v>185</v>
      </c>
      <c r="O6421" s="106">
        <v>1.8740000203251839E-2</v>
      </c>
      <c r="P6421" s="106">
        <v>1.9139999523758892E-2</v>
      </c>
      <c r="Q6421">
        <v>4987</v>
      </c>
      <c r="R6421" s="106">
        <v>2.1919999271631241E-2</v>
      </c>
      <c r="S6421" s="106">
        <v>2.2490000352263451E-2</v>
      </c>
    </row>
    <row r="6422" spans="1:19" x14ac:dyDescent="0.25">
      <c r="A6422" t="s">
        <v>331</v>
      </c>
      <c r="B6422" t="s">
        <v>347</v>
      </c>
      <c r="C6422" t="s">
        <v>347</v>
      </c>
      <c r="D6422" t="s">
        <v>347</v>
      </c>
      <c r="E6422" t="s">
        <v>98</v>
      </c>
      <c r="F6422" t="s">
        <v>99</v>
      </c>
      <c r="G6422" s="105">
        <v>3</v>
      </c>
      <c r="H6422" t="s">
        <v>358</v>
      </c>
      <c r="I6422" t="s">
        <v>430</v>
      </c>
      <c r="J6422" t="s">
        <v>432</v>
      </c>
      <c r="K6422" s="105">
        <v>33</v>
      </c>
      <c r="L6422" s="106">
        <v>4.992000013589859E-2</v>
      </c>
      <c r="M6422" s="106">
        <v>5.0230000168085098E-2</v>
      </c>
      <c r="N6422" s="105">
        <v>505</v>
      </c>
      <c r="O6422" s="106">
        <v>5.1150001585483551E-2</v>
      </c>
      <c r="P6422" s="106">
        <v>5.2239999175071723E-2</v>
      </c>
      <c r="Q6422" s="105">
        <v>18498</v>
      </c>
      <c r="R6422" s="106">
        <v>8.1320002675056458E-2</v>
      </c>
      <c r="S6422" s="107">
        <v>8.343999832868576E-2</v>
      </c>
    </row>
    <row r="6423" spans="1:19" x14ac:dyDescent="0.25">
      <c r="A6423" t="s">
        <v>331</v>
      </c>
      <c r="B6423" t="s">
        <v>347</v>
      </c>
      <c r="C6423" t="s">
        <v>347</v>
      </c>
      <c r="D6423" t="s">
        <v>347</v>
      </c>
      <c r="E6423" t="s">
        <v>98</v>
      </c>
      <c r="F6423" t="s">
        <v>99</v>
      </c>
      <c r="G6423" s="105">
        <v>3</v>
      </c>
      <c r="H6423" t="s">
        <v>358</v>
      </c>
      <c r="I6423" t="s">
        <v>430</v>
      </c>
      <c r="J6423" t="s">
        <v>435</v>
      </c>
      <c r="K6423" s="105">
        <v>0</v>
      </c>
      <c r="L6423" s="106">
        <v>0</v>
      </c>
      <c r="M6423" s="106">
        <v>0</v>
      </c>
      <c r="N6423" s="105">
        <v>28</v>
      </c>
      <c r="O6423" s="106">
        <v>2.8399999719113111E-3</v>
      </c>
      <c r="P6423" s="106">
        <v>2.899999963119626E-3</v>
      </c>
      <c r="Q6423" s="105">
        <v>391</v>
      </c>
      <c r="R6423" s="106">
        <v>1.7199999419972301E-3</v>
      </c>
      <c r="S6423" s="107">
        <v>1.760000013746321E-3</v>
      </c>
    </row>
    <row r="6424" spans="1:19" x14ac:dyDescent="0.25">
      <c r="A6424" t="s">
        <v>331</v>
      </c>
      <c r="B6424" t="s">
        <v>347</v>
      </c>
      <c r="C6424" t="s">
        <v>347</v>
      </c>
      <c r="D6424" t="s">
        <v>347</v>
      </c>
      <c r="E6424" t="s">
        <v>98</v>
      </c>
      <c r="F6424" t="s">
        <v>99</v>
      </c>
      <c r="G6424" s="105">
        <v>3</v>
      </c>
      <c r="H6424" t="s">
        <v>358</v>
      </c>
      <c r="I6424" t="s">
        <v>430</v>
      </c>
      <c r="J6424" t="s">
        <v>436</v>
      </c>
      <c r="K6424" s="105">
        <v>2</v>
      </c>
      <c r="L6424" s="106">
        <v>3.03000002168119E-3</v>
      </c>
      <c r="M6424" s="106">
        <v>3.0400000978261228E-3</v>
      </c>
      <c r="N6424" s="105">
        <v>157</v>
      </c>
      <c r="O6424" s="106">
        <v>1.5900000929832458E-2</v>
      </c>
      <c r="P6424" s="106">
        <v>1.624000072479248E-2</v>
      </c>
      <c r="Q6424" s="105">
        <v>6784</v>
      </c>
      <c r="R6424" s="106">
        <v>2.9829999431967739E-2</v>
      </c>
      <c r="S6424" s="107">
        <v>3.060000017285347E-2</v>
      </c>
    </row>
    <row r="6425" spans="1:19" x14ac:dyDescent="0.25">
      <c r="A6425" t="s">
        <v>331</v>
      </c>
      <c r="B6425" t="s">
        <v>347</v>
      </c>
      <c r="C6425" t="s">
        <v>347</v>
      </c>
      <c r="D6425" t="s">
        <v>347</v>
      </c>
      <c r="E6425" t="s">
        <v>98</v>
      </c>
      <c r="F6425" t="s">
        <v>99</v>
      </c>
      <c r="G6425" s="105">
        <v>3</v>
      </c>
      <c r="H6425" t="s">
        <v>358</v>
      </c>
      <c r="I6425" t="s">
        <v>430</v>
      </c>
      <c r="J6425" t="s">
        <v>431</v>
      </c>
      <c r="K6425" s="105">
        <v>20</v>
      </c>
      <c r="L6425" s="106">
        <v>3.0260000377893451E-2</v>
      </c>
      <c r="M6425" s="106">
        <v>3.044000081717968E-2</v>
      </c>
      <c r="N6425" s="105">
        <v>3077</v>
      </c>
      <c r="O6425" s="106">
        <v>0.31165999174118042</v>
      </c>
      <c r="P6425" s="106">
        <v>0.31830000877380371</v>
      </c>
      <c r="Q6425" s="105">
        <v>77035</v>
      </c>
      <c r="R6425" s="106">
        <v>0.33867999911308289</v>
      </c>
      <c r="S6425" s="107">
        <v>0.3474699854850769</v>
      </c>
    </row>
    <row r="6426" spans="1:19" x14ac:dyDescent="0.25">
      <c r="A6426" t="s">
        <v>331</v>
      </c>
      <c r="B6426" t="s">
        <v>347</v>
      </c>
      <c r="C6426" t="s">
        <v>347</v>
      </c>
      <c r="D6426" t="s">
        <v>347</v>
      </c>
      <c r="E6426" t="s">
        <v>98</v>
      </c>
      <c r="F6426" t="s">
        <v>99</v>
      </c>
      <c r="G6426" s="105">
        <v>3</v>
      </c>
      <c r="H6426" t="s">
        <v>358</v>
      </c>
      <c r="I6426" t="s">
        <v>430</v>
      </c>
      <c r="J6426" t="s">
        <v>502</v>
      </c>
      <c r="K6426" s="105">
        <v>581</v>
      </c>
      <c r="L6426" s="106">
        <v>0.87897002696990967</v>
      </c>
      <c r="M6426" s="106">
        <v>0.88432002067565918</v>
      </c>
      <c r="N6426" s="105">
        <v>5715</v>
      </c>
      <c r="O6426" s="106">
        <v>0.57884997129440308</v>
      </c>
      <c r="P6426" s="106">
        <v>0.59118998050689697</v>
      </c>
      <c r="Q6426" s="105">
        <v>114008</v>
      </c>
      <c r="R6426" s="106">
        <v>0.5012199878692627</v>
      </c>
      <c r="S6426" s="107">
        <v>0.51424002647399902</v>
      </c>
    </row>
    <row r="6427" spans="1:19" x14ac:dyDescent="0.25">
      <c r="A6427" t="s">
        <v>331</v>
      </c>
      <c r="B6427" t="s">
        <v>347</v>
      </c>
      <c r="C6427" t="s">
        <v>347</v>
      </c>
      <c r="D6427" t="s">
        <v>347</v>
      </c>
      <c r="E6427" t="s">
        <v>98</v>
      </c>
      <c r="F6427" t="s">
        <v>99</v>
      </c>
      <c r="G6427" s="105">
        <v>3</v>
      </c>
      <c r="H6427" t="s">
        <v>358</v>
      </c>
      <c r="I6427" t="s">
        <v>430</v>
      </c>
      <c r="J6427" t="s">
        <v>86</v>
      </c>
      <c r="K6427" s="105">
        <v>4</v>
      </c>
      <c r="L6427" s="106">
        <v>6.0499999672174454E-3</v>
      </c>
      <c r="N6427" s="105">
        <v>206</v>
      </c>
      <c r="O6427" s="106">
        <v>2.085999958217144E-2</v>
      </c>
      <c r="Q6427" s="105">
        <v>5756</v>
      </c>
      <c r="R6427" s="106">
        <v>2.5310000404715541E-2</v>
      </c>
      <c r="S6427" s="107"/>
    </row>
    <row r="6428" spans="1:19" x14ac:dyDescent="0.25">
      <c r="A6428" t="s">
        <v>331</v>
      </c>
      <c r="B6428" t="s">
        <v>347</v>
      </c>
      <c r="C6428" t="s">
        <v>347</v>
      </c>
      <c r="D6428" t="s">
        <v>347</v>
      </c>
      <c r="E6428" t="s">
        <v>98</v>
      </c>
      <c r="F6428" t="s">
        <v>99</v>
      </c>
      <c r="G6428" s="105">
        <v>3</v>
      </c>
      <c r="H6428" t="s">
        <v>358</v>
      </c>
      <c r="I6428" t="s">
        <v>401</v>
      </c>
      <c r="J6428" t="s">
        <v>405</v>
      </c>
      <c r="K6428" s="105">
        <v>457</v>
      </c>
      <c r="L6428" s="106">
        <v>0.69138002395629883</v>
      </c>
      <c r="M6428" s="106">
        <v>0.70634001493453979</v>
      </c>
      <c r="N6428" s="105">
        <v>7532</v>
      </c>
      <c r="O6428" s="106">
        <v>0.76288998126983643</v>
      </c>
      <c r="P6428" s="106">
        <v>0.78011000156402588</v>
      </c>
      <c r="Q6428" s="105">
        <v>171311</v>
      </c>
      <c r="R6428" s="106">
        <v>0.75314998626708984</v>
      </c>
      <c r="S6428" s="107">
        <v>0.77806001901626587</v>
      </c>
    </row>
    <row r="6429" spans="1:19" x14ac:dyDescent="0.25">
      <c r="A6429" t="s">
        <v>331</v>
      </c>
      <c r="B6429" t="s">
        <v>347</v>
      </c>
      <c r="C6429" t="s">
        <v>347</v>
      </c>
      <c r="D6429" t="s">
        <v>347</v>
      </c>
      <c r="E6429" t="s">
        <v>98</v>
      </c>
      <c r="F6429" t="s">
        <v>99</v>
      </c>
      <c r="G6429" s="105">
        <v>3</v>
      </c>
      <c r="H6429" t="s">
        <v>358</v>
      </c>
      <c r="I6429" t="s">
        <v>401</v>
      </c>
      <c r="J6429" t="s">
        <v>412</v>
      </c>
      <c r="K6429" s="105">
        <v>83</v>
      </c>
      <c r="L6429" s="106">
        <v>0.12556999921798709</v>
      </c>
      <c r="M6429" s="106">
        <v>0.12827999889850619</v>
      </c>
      <c r="N6429" s="105">
        <v>1011</v>
      </c>
      <c r="O6429" s="106">
        <v>0.1023999974131584</v>
      </c>
      <c r="P6429" s="106">
        <v>0.1047099977731705</v>
      </c>
      <c r="Q6429" s="105">
        <v>22313</v>
      </c>
      <c r="R6429" s="106">
        <v>9.8099999129772186E-2</v>
      </c>
      <c r="S6429" s="107">
        <v>0.10134000331163411</v>
      </c>
    </row>
    <row r="6430" spans="1:19" x14ac:dyDescent="0.25">
      <c r="A6430" t="s">
        <v>331</v>
      </c>
      <c r="B6430" t="s">
        <v>347</v>
      </c>
      <c r="C6430" t="s">
        <v>347</v>
      </c>
      <c r="D6430" t="s">
        <v>347</v>
      </c>
      <c r="E6430" t="s">
        <v>98</v>
      </c>
      <c r="F6430" t="s">
        <v>99</v>
      </c>
      <c r="G6430" s="105">
        <v>3</v>
      </c>
      <c r="H6430" t="s">
        <v>358</v>
      </c>
      <c r="I6430" t="s">
        <v>401</v>
      </c>
      <c r="J6430" t="s">
        <v>413</v>
      </c>
      <c r="K6430" s="105">
        <v>64</v>
      </c>
      <c r="L6430" s="106">
        <v>9.681999683380127E-2</v>
      </c>
      <c r="M6430" s="106">
        <v>9.8920002579689026E-2</v>
      </c>
      <c r="N6430" s="105">
        <v>657</v>
      </c>
      <c r="O6430" s="106">
        <v>6.6550001502037048E-2</v>
      </c>
      <c r="P6430" s="106">
        <v>6.8049997091293335E-2</v>
      </c>
      <c r="Q6430" s="105">
        <v>15680</v>
      </c>
      <c r="R6430" s="106">
        <v>6.8939998745918274E-2</v>
      </c>
      <c r="S6430" s="107">
        <v>7.1220003068447113E-2</v>
      </c>
    </row>
    <row r="6431" spans="1:19" x14ac:dyDescent="0.25">
      <c r="A6431" t="s">
        <v>331</v>
      </c>
      <c r="B6431" t="s">
        <v>347</v>
      </c>
      <c r="C6431" t="s">
        <v>347</v>
      </c>
      <c r="D6431" t="s">
        <v>347</v>
      </c>
      <c r="E6431" t="s">
        <v>98</v>
      </c>
      <c r="F6431" t="s">
        <v>99</v>
      </c>
      <c r="G6431">
        <v>3</v>
      </c>
      <c r="H6431" t="s">
        <v>358</v>
      </c>
      <c r="I6431" t="s">
        <v>401</v>
      </c>
      <c r="J6431" t="s">
        <v>441</v>
      </c>
      <c r="K6431">
        <v>14</v>
      </c>
      <c r="L6431" s="106">
        <v>2.1180000156164169E-2</v>
      </c>
      <c r="N6431">
        <v>218</v>
      </c>
      <c r="O6431" s="106">
        <v>2.208000048995018E-2</v>
      </c>
      <c r="Q6431">
        <v>7283</v>
      </c>
      <c r="R6431" s="106">
        <v>3.2019998878240592E-2</v>
      </c>
    </row>
    <row r="6432" spans="1:19" x14ac:dyDescent="0.25">
      <c r="A6432" t="s">
        <v>331</v>
      </c>
      <c r="B6432" t="s">
        <v>347</v>
      </c>
      <c r="C6432" t="s">
        <v>347</v>
      </c>
      <c r="D6432" t="s">
        <v>347</v>
      </c>
      <c r="E6432" t="s">
        <v>98</v>
      </c>
      <c r="F6432" t="s">
        <v>99</v>
      </c>
      <c r="G6432" s="105">
        <v>3</v>
      </c>
      <c r="H6432" t="s">
        <v>358</v>
      </c>
      <c r="I6432" t="s">
        <v>401</v>
      </c>
      <c r="J6432" t="s">
        <v>414</v>
      </c>
      <c r="K6432" s="105">
        <v>43</v>
      </c>
      <c r="L6432" s="106">
        <v>6.5049998462200165E-2</v>
      </c>
      <c r="M6432" s="106">
        <v>6.6459998488426208E-2</v>
      </c>
      <c r="N6432" s="105">
        <v>455</v>
      </c>
      <c r="O6432" s="106">
        <v>4.6089999377727509E-2</v>
      </c>
      <c r="P6432" s="106">
        <v>4.7129999846220023E-2</v>
      </c>
      <c r="Q6432" s="105">
        <v>10872</v>
      </c>
      <c r="R6432" s="106">
        <v>4.7800000756978989E-2</v>
      </c>
      <c r="S6432" s="107">
        <v>4.9380000680685043E-2</v>
      </c>
    </row>
    <row r="6433" spans="1:19" x14ac:dyDescent="0.25">
      <c r="A6433" t="s">
        <v>331</v>
      </c>
      <c r="B6433" t="s">
        <v>347</v>
      </c>
      <c r="C6433" t="s">
        <v>347</v>
      </c>
      <c r="D6433" t="s">
        <v>347</v>
      </c>
      <c r="E6433" t="s">
        <v>114</v>
      </c>
      <c r="F6433" t="s">
        <v>115</v>
      </c>
      <c r="G6433" s="105">
        <v>3</v>
      </c>
      <c r="H6433" t="s">
        <v>358</v>
      </c>
      <c r="I6433" t="s">
        <v>349</v>
      </c>
      <c r="J6433" t="s">
        <v>350</v>
      </c>
      <c r="K6433" s="105">
        <v>10</v>
      </c>
      <c r="L6433" s="106">
        <v>4.4999998062849036E-3</v>
      </c>
      <c r="N6433" s="105">
        <v>69</v>
      </c>
      <c r="O6433" s="106">
        <v>6.9900001399219036E-3</v>
      </c>
      <c r="Q6433" s="105">
        <v>1130</v>
      </c>
      <c r="R6433" s="106">
        <v>4.9700001254677773E-3</v>
      </c>
      <c r="S6433" s="107"/>
    </row>
    <row r="6434" spans="1:19" x14ac:dyDescent="0.25">
      <c r="A6434" t="s">
        <v>331</v>
      </c>
      <c r="B6434" t="s">
        <v>347</v>
      </c>
      <c r="C6434" t="s">
        <v>347</v>
      </c>
      <c r="D6434" t="s">
        <v>347</v>
      </c>
      <c r="E6434" t="s">
        <v>114</v>
      </c>
      <c r="F6434" t="s">
        <v>115</v>
      </c>
      <c r="G6434">
        <v>3</v>
      </c>
      <c r="H6434" t="s">
        <v>358</v>
      </c>
      <c r="I6434" t="s">
        <v>349</v>
      </c>
      <c r="J6434" t="s">
        <v>368</v>
      </c>
      <c r="K6434">
        <v>77</v>
      </c>
      <c r="L6434" s="106">
        <v>3.4650001674890518E-2</v>
      </c>
      <c r="N6434">
        <v>452</v>
      </c>
      <c r="O6434" s="106">
        <v>4.5779999345541E-2</v>
      </c>
      <c r="Q6434">
        <v>8418</v>
      </c>
      <c r="R6434" s="106">
        <v>3.700999915599823E-2</v>
      </c>
    </row>
    <row r="6435" spans="1:19" x14ac:dyDescent="0.25">
      <c r="A6435" t="s">
        <v>331</v>
      </c>
      <c r="B6435" t="s">
        <v>347</v>
      </c>
      <c r="C6435" t="s">
        <v>347</v>
      </c>
      <c r="D6435" t="s">
        <v>347</v>
      </c>
      <c r="E6435" t="s">
        <v>114</v>
      </c>
      <c r="F6435" t="s">
        <v>115</v>
      </c>
      <c r="G6435" s="105">
        <v>3</v>
      </c>
      <c r="H6435" t="s">
        <v>358</v>
      </c>
      <c r="I6435" t="s">
        <v>349</v>
      </c>
      <c r="J6435" t="s">
        <v>369</v>
      </c>
      <c r="K6435" s="105">
        <v>210</v>
      </c>
      <c r="L6435" s="106">
        <v>9.4509996473789215E-2</v>
      </c>
      <c r="N6435" s="105">
        <v>1316</v>
      </c>
      <c r="O6435" s="106">
        <v>0.13328999280929571</v>
      </c>
      <c r="Q6435" s="105">
        <v>27454</v>
      </c>
      <c r="R6435" s="106">
        <v>0.1207000017166138</v>
      </c>
      <c r="S6435" s="107"/>
    </row>
    <row r="6436" spans="1:19" x14ac:dyDescent="0.25">
      <c r="A6436" t="s">
        <v>331</v>
      </c>
      <c r="B6436" t="s">
        <v>347</v>
      </c>
      <c r="C6436" t="s">
        <v>347</v>
      </c>
      <c r="D6436" t="s">
        <v>347</v>
      </c>
      <c r="E6436" t="s">
        <v>114</v>
      </c>
      <c r="F6436" t="s">
        <v>115</v>
      </c>
      <c r="G6436" s="105">
        <v>3</v>
      </c>
      <c r="H6436" t="s">
        <v>358</v>
      </c>
      <c r="I6436" t="s">
        <v>349</v>
      </c>
      <c r="J6436" t="s">
        <v>370</v>
      </c>
      <c r="K6436" s="105">
        <v>689</v>
      </c>
      <c r="L6436" s="106">
        <v>0.31007999181747442</v>
      </c>
      <c r="N6436" s="105">
        <v>2431</v>
      </c>
      <c r="O6436" s="106">
        <v>0.24623000621795649</v>
      </c>
      <c r="Q6436" s="105">
        <v>55879</v>
      </c>
      <c r="R6436" s="106">
        <v>0.24567000567913061</v>
      </c>
      <c r="S6436" s="107"/>
    </row>
    <row r="6437" spans="1:19" x14ac:dyDescent="0.25">
      <c r="A6437" t="s">
        <v>331</v>
      </c>
      <c r="B6437" t="s">
        <v>347</v>
      </c>
      <c r="C6437" t="s">
        <v>347</v>
      </c>
      <c r="D6437" t="s">
        <v>347</v>
      </c>
      <c r="E6437" t="s">
        <v>114</v>
      </c>
      <c r="F6437" t="s">
        <v>115</v>
      </c>
      <c r="G6437" s="105">
        <v>3</v>
      </c>
      <c r="H6437" t="s">
        <v>358</v>
      </c>
      <c r="I6437" t="s">
        <v>349</v>
      </c>
      <c r="J6437" t="s">
        <v>371</v>
      </c>
      <c r="K6437" s="105">
        <v>725</v>
      </c>
      <c r="L6437" s="106">
        <v>0.32627999782562261</v>
      </c>
      <c r="N6437" s="105">
        <v>2435</v>
      </c>
      <c r="O6437" s="106">
        <v>0.246629998087883</v>
      </c>
      <c r="Q6437" s="105">
        <v>57982</v>
      </c>
      <c r="R6437" s="106">
        <v>0.25490999221801758</v>
      </c>
      <c r="S6437" s="107"/>
    </row>
    <row r="6438" spans="1:19" x14ac:dyDescent="0.25">
      <c r="A6438" t="s">
        <v>331</v>
      </c>
      <c r="B6438" t="s">
        <v>347</v>
      </c>
      <c r="C6438" t="s">
        <v>347</v>
      </c>
      <c r="D6438" t="s">
        <v>347</v>
      </c>
      <c r="E6438" t="s">
        <v>114</v>
      </c>
      <c r="F6438" t="s">
        <v>115</v>
      </c>
      <c r="G6438" s="105">
        <v>3</v>
      </c>
      <c r="H6438" t="s">
        <v>358</v>
      </c>
      <c r="I6438" t="s">
        <v>349</v>
      </c>
      <c r="J6438" t="s">
        <v>372</v>
      </c>
      <c r="K6438" s="105">
        <v>345</v>
      </c>
      <c r="L6438" s="106">
        <v>0.15526999533176419</v>
      </c>
      <c r="N6438" s="105">
        <v>1843</v>
      </c>
      <c r="O6438" s="106">
        <v>0.18667000532150271</v>
      </c>
      <c r="Q6438" s="105">
        <v>44765</v>
      </c>
      <c r="R6438" s="106">
        <v>0.19679999351501459</v>
      </c>
      <c r="S6438" s="107"/>
    </row>
    <row r="6439" spans="1:19" x14ac:dyDescent="0.25">
      <c r="A6439" t="s">
        <v>331</v>
      </c>
      <c r="B6439" t="s">
        <v>347</v>
      </c>
      <c r="C6439" t="s">
        <v>347</v>
      </c>
      <c r="D6439" t="s">
        <v>347</v>
      </c>
      <c r="E6439" t="s">
        <v>114</v>
      </c>
      <c r="F6439" t="s">
        <v>115</v>
      </c>
      <c r="G6439" s="105">
        <v>3</v>
      </c>
      <c r="H6439" t="s">
        <v>358</v>
      </c>
      <c r="I6439" t="s">
        <v>349</v>
      </c>
      <c r="J6439" t="s">
        <v>373</v>
      </c>
      <c r="K6439" s="105">
        <v>166</v>
      </c>
      <c r="L6439" s="106">
        <v>7.4709996581077576E-2</v>
      </c>
      <c r="N6439" s="105">
        <v>1327</v>
      </c>
      <c r="O6439" s="106">
        <v>0.1344099938869476</v>
      </c>
      <c r="Q6439" s="105">
        <v>31831</v>
      </c>
      <c r="R6439" s="106">
        <v>0.1399399936199188</v>
      </c>
      <c r="S6439" s="107"/>
    </row>
    <row r="6440" spans="1:19" x14ac:dyDescent="0.25">
      <c r="A6440" t="s">
        <v>331</v>
      </c>
      <c r="B6440" t="s">
        <v>347</v>
      </c>
      <c r="C6440" t="s">
        <v>347</v>
      </c>
      <c r="D6440" t="s">
        <v>347</v>
      </c>
      <c r="E6440" t="s">
        <v>114</v>
      </c>
      <c r="F6440" t="s">
        <v>115</v>
      </c>
      <c r="G6440" s="105">
        <v>3</v>
      </c>
      <c r="H6440" t="s">
        <v>358</v>
      </c>
      <c r="I6440" t="s">
        <v>438</v>
      </c>
      <c r="J6440" t="s">
        <v>48</v>
      </c>
      <c r="K6440" s="105">
        <v>1904</v>
      </c>
      <c r="L6440" s="106">
        <v>0.85689002275466919</v>
      </c>
      <c r="M6440" s="106">
        <v>0.87862998247146606</v>
      </c>
      <c r="N6440" s="105">
        <v>8178</v>
      </c>
      <c r="O6440" s="106">
        <v>0.82832002639770508</v>
      </c>
      <c r="P6440" s="106">
        <v>0.84701997041702271</v>
      </c>
      <c r="Q6440" s="105">
        <v>186401</v>
      </c>
      <c r="R6440" s="106">
        <v>0.81949001550674438</v>
      </c>
      <c r="S6440" s="107">
        <v>0.8465999960899353</v>
      </c>
    </row>
    <row r="6441" spans="1:19" x14ac:dyDescent="0.25">
      <c r="A6441" t="s">
        <v>331</v>
      </c>
      <c r="B6441" t="s">
        <v>347</v>
      </c>
      <c r="C6441" t="s">
        <v>347</v>
      </c>
      <c r="D6441" t="s">
        <v>347</v>
      </c>
      <c r="E6441" t="s">
        <v>114</v>
      </c>
      <c r="F6441" t="s">
        <v>115</v>
      </c>
      <c r="G6441">
        <v>3</v>
      </c>
      <c r="H6441" t="s">
        <v>358</v>
      </c>
      <c r="I6441" t="s">
        <v>438</v>
      </c>
      <c r="J6441" t="s">
        <v>42</v>
      </c>
      <c r="K6441">
        <v>157</v>
      </c>
      <c r="L6441" s="106">
        <v>7.0660002529621124E-2</v>
      </c>
      <c r="M6441" s="106">
        <v>7.2449997067451477E-2</v>
      </c>
      <c r="N6441">
        <v>907</v>
      </c>
      <c r="O6441" s="106">
        <v>9.1870002448558807E-2</v>
      </c>
      <c r="P6441" s="106">
        <v>9.3939997255802155E-2</v>
      </c>
      <c r="Q6441">
        <v>20350</v>
      </c>
      <c r="R6441" s="106">
        <v>8.9469999074935913E-2</v>
      </c>
      <c r="S6441" s="106">
        <v>9.2430002987384796E-2</v>
      </c>
    </row>
    <row r="6442" spans="1:19" x14ac:dyDescent="0.25">
      <c r="A6442" t="s">
        <v>331</v>
      </c>
      <c r="B6442" t="s">
        <v>347</v>
      </c>
      <c r="C6442" t="s">
        <v>347</v>
      </c>
      <c r="D6442" t="s">
        <v>347</v>
      </c>
      <c r="E6442" t="s">
        <v>114</v>
      </c>
      <c r="F6442" t="s">
        <v>115</v>
      </c>
      <c r="G6442" s="105">
        <v>3</v>
      </c>
      <c r="H6442" t="s">
        <v>358</v>
      </c>
      <c r="I6442" t="s">
        <v>438</v>
      </c>
      <c r="J6442" t="s">
        <v>374</v>
      </c>
      <c r="K6442" s="105">
        <v>106</v>
      </c>
      <c r="L6442" s="106">
        <v>4.7699999064207077E-2</v>
      </c>
      <c r="M6442" s="106">
        <v>4.8920001834630973E-2</v>
      </c>
      <c r="N6442" s="105">
        <v>570</v>
      </c>
      <c r="O6442" s="106">
        <v>5.7730000466108322E-2</v>
      </c>
      <c r="P6442" s="106">
        <v>5.9039998799562447E-2</v>
      </c>
      <c r="Q6442" s="105">
        <v>13425</v>
      </c>
      <c r="R6442" s="106">
        <v>5.9020001441240311E-2</v>
      </c>
      <c r="S6442" s="107">
        <v>6.0970000922679901E-2</v>
      </c>
    </row>
    <row r="6443" spans="1:19" x14ac:dyDescent="0.25">
      <c r="A6443" t="s">
        <v>331</v>
      </c>
      <c r="B6443" t="s">
        <v>347</v>
      </c>
      <c r="C6443" t="s">
        <v>347</v>
      </c>
      <c r="D6443" t="s">
        <v>347</v>
      </c>
      <c r="E6443" t="s">
        <v>114</v>
      </c>
      <c r="F6443" t="s">
        <v>115</v>
      </c>
      <c r="G6443" s="105">
        <v>3</v>
      </c>
      <c r="H6443" t="s">
        <v>358</v>
      </c>
      <c r="I6443" t="s">
        <v>438</v>
      </c>
      <c r="J6443" t="s">
        <v>86</v>
      </c>
      <c r="K6443" s="105">
        <v>55</v>
      </c>
      <c r="L6443" s="106">
        <v>2.4749999865889549E-2</v>
      </c>
      <c r="N6443" s="105">
        <v>218</v>
      </c>
      <c r="O6443" s="106">
        <v>2.208000048995018E-2</v>
      </c>
      <c r="Q6443" s="105">
        <v>7283</v>
      </c>
      <c r="R6443" s="106">
        <v>3.2019998878240592E-2</v>
      </c>
      <c r="S6443" s="107"/>
    </row>
    <row r="6444" spans="1:19" x14ac:dyDescent="0.25">
      <c r="A6444" t="s">
        <v>331</v>
      </c>
      <c r="B6444" t="s">
        <v>347</v>
      </c>
      <c r="C6444" t="s">
        <v>347</v>
      </c>
      <c r="D6444" t="s">
        <v>347</v>
      </c>
      <c r="E6444" t="s">
        <v>114</v>
      </c>
      <c r="F6444" t="s">
        <v>115</v>
      </c>
      <c r="G6444" s="105">
        <v>3</v>
      </c>
      <c r="H6444" t="s">
        <v>358</v>
      </c>
      <c r="I6444" t="s">
        <v>375</v>
      </c>
      <c r="J6444" t="s">
        <v>376</v>
      </c>
      <c r="K6444" s="105">
        <v>475</v>
      </c>
      <c r="L6444" s="106">
        <v>0.2137700021266937</v>
      </c>
      <c r="N6444" s="105">
        <v>2056</v>
      </c>
      <c r="O6444" s="106">
        <v>0.20824000239372251</v>
      </c>
      <c r="Q6444" s="105">
        <v>47189</v>
      </c>
      <c r="R6444" s="106">
        <v>0.20746000111103061</v>
      </c>
      <c r="S6444" s="107"/>
    </row>
    <row r="6445" spans="1:19" x14ac:dyDescent="0.25">
      <c r="A6445" t="s">
        <v>331</v>
      </c>
      <c r="B6445" t="s">
        <v>347</v>
      </c>
      <c r="C6445" t="s">
        <v>347</v>
      </c>
      <c r="D6445" t="s">
        <v>347</v>
      </c>
      <c r="E6445" t="s">
        <v>114</v>
      </c>
      <c r="F6445" t="s">
        <v>115</v>
      </c>
      <c r="G6445">
        <v>3</v>
      </c>
      <c r="H6445" t="s">
        <v>358</v>
      </c>
      <c r="I6445" t="s">
        <v>375</v>
      </c>
      <c r="J6445" t="s">
        <v>377</v>
      </c>
      <c r="K6445">
        <v>449</v>
      </c>
      <c r="L6445" s="106">
        <v>0.20206999778747561</v>
      </c>
      <c r="N6445">
        <v>2109</v>
      </c>
      <c r="O6445" s="106">
        <v>0.21360999345779419</v>
      </c>
      <c r="Q6445">
        <v>47420</v>
      </c>
      <c r="R6445" s="106">
        <v>0.20848000049591059</v>
      </c>
    </row>
    <row r="6446" spans="1:19" x14ac:dyDescent="0.25">
      <c r="A6446" t="s">
        <v>331</v>
      </c>
      <c r="B6446" t="s">
        <v>347</v>
      </c>
      <c r="C6446" t="s">
        <v>347</v>
      </c>
      <c r="D6446" t="s">
        <v>347</v>
      </c>
      <c r="E6446" t="s">
        <v>114</v>
      </c>
      <c r="F6446" t="s">
        <v>115</v>
      </c>
      <c r="G6446" s="105">
        <v>3</v>
      </c>
      <c r="H6446" t="s">
        <v>358</v>
      </c>
      <c r="I6446" t="s">
        <v>375</v>
      </c>
      <c r="J6446" t="s">
        <v>378</v>
      </c>
      <c r="K6446" s="105">
        <v>309</v>
      </c>
      <c r="L6446" s="106">
        <v>0.13906000554561609</v>
      </c>
      <c r="N6446" s="105">
        <v>1581</v>
      </c>
      <c r="O6446" s="106">
        <v>0.16012999415397641</v>
      </c>
      <c r="Q6446" s="105">
        <v>37332</v>
      </c>
      <c r="R6446" s="106">
        <v>0.1641300022602081</v>
      </c>
      <c r="S6446" s="107"/>
    </row>
    <row r="6447" spans="1:19" x14ac:dyDescent="0.25">
      <c r="A6447" t="s">
        <v>331</v>
      </c>
      <c r="B6447" t="s">
        <v>347</v>
      </c>
      <c r="C6447" t="s">
        <v>347</v>
      </c>
      <c r="D6447" t="s">
        <v>347</v>
      </c>
      <c r="E6447" t="s">
        <v>114</v>
      </c>
      <c r="F6447" t="s">
        <v>115</v>
      </c>
      <c r="G6447" s="105">
        <v>3</v>
      </c>
      <c r="H6447" t="s">
        <v>358</v>
      </c>
      <c r="I6447" t="s">
        <v>375</v>
      </c>
      <c r="J6447" t="s">
        <v>379</v>
      </c>
      <c r="K6447" s="105">
        <v>513</v>
      </c>
      <c r="L6447" s="106">
        <v>0.23086999356746671</v>
      </c>
      <c r="N6447" s="105">
        <v>2058</v>
      </c>
      <c r="O6447" s="106">
        <v>0.2084500044584274</v>
      </c>
      <c r="Q6447" s="105">
        <v>47525</v>
      </c>
      <c r="R6447" s="106">
        <v>0.20893999934196469</v>
      </c>
      <c r="S6447" s="107"/>
    </row>
    <row r="6448" spans="1:19" x14ac:dyDescent="0.25">
      <c r="A6448" t="s">
        <v>331</v>
      </c>
      <c r="B6448" t="s">
        <v>347</v>
      </c>
      <c r="C6448" t="s">
        <v>347</v>
      </c>
      <c r="D6448" t="s">
        <v>347</v>
      </c>
      <c r="E6448" t="s">
        <v>114</v>
      </c>
      <c r="F6448" t="s">
        <v>115</v>
      </c>
      <c r="G6448" s="105">
        <v>3</v>
      </c>
      <c r="H6448" t="s">
        <v>358</v>
      </c>
      <c r="I6448" t="s">
        <v>375</v>
      </c>
      <c r="J6448" t="s">
        <v>380</v>
      </c>
      <c r="K6448" s="105">
        <v>476</v>
      </c>
      <c r="L6448" s="106">
        <v>0.2142200022935867</v>
      </c>
      <c r="N6448" s="105">
        <v>2069</v>
      </c>
      <c r="O6448" s="106">
        <v>0.20956000685691831</v>
      </c>
      <c r="Q6448" s="105">
        <v>47993</v>
      </c>
      <c r="R6448" s="106">
        <v>0.210999995470047</v>
      </c>
      <c r="S6448" s="107"/>
    </row>
    <row r="6449" spans="1:19" x14ac:dyDescent="0.25">
      <c r="A6449" t="s">
        <v>331</v>
      </c>
      <c r="B6449" t="s">
        <v>347</v>
      </c>
      <c r="C6449" t="s">
        <v>347</v>
      </c>
      <c r="D6449" t="s">
        <v>347</v>
      </c>
      <c r="E6449" t="s">
        <v>114</v>
      </c>
      <c r="F6449" t="s">
        <v>115</v>
      </c>
      <c r="G6449">
        <v>3</v>
      </c>
      <c r="H6449" t="s">
        <v>358</v>
      </c>
      <c r="I6449" t="s">
        <v>381</v>
      </c>
      <c r="J6449" t="s">
        <v>382</v>
      </c>
      <c r="K6449">
        <v>26</v>
      </c>
      <c r="L6449" s="106">
        <v>1.169999968260527E-2</v>
      </c>
      <c r="M6449" s="106">
        <v>1.7160000279545781E-2</v>
      </c>
      <c r="N6449">
        <v>281</v>
      </c>
      <c r="O6449" s="106">
        <v>2.845999971032143E-2</v>
      </c>
      <c r="P6449" s="106">
        <v>3.369000181555748E-2</v>
      </c>
      <c r="Q6449">
        <v>5423</v>
      </c>
      <c r="R6449" s="106">
        <v>2.384000085294247E-2</v>
      </c>
      <c r="S6449" s="106">
        <v>3.0780000612139698E-2</v>
      </c>
    </row>
    <row r="6450" spans="1:19" x14ac:dyDescent="0.25">
      <c r="A6450" t="s">
        <v>331</v>
      </c>
      <c r="B6450" t="s">
        <v>347</v>
      </c>
      <c r="C6450" t="s">
        <v>347</v>
      </c>
      <c r="D6450" t="s">
        <v>347</v>
      </c>
      <c r="E6450" t="s">
        <v>114</v>
      </c>
      <c r="F6450" t="s">
        <v>115</v>
      </c>
      <c r="G6450" s="105">
        <v>3</v>
      </c>
      <c r="H6450" t="s">
        <v>358</v>
      </c>
      <c r="I6450" t="s">
        <v>381</v>
      </c>
      <c r="J6450" t="s">
        <v>383</v>
      </c>
      <c r="K6450" s="105">
        <v>377</v>
      </c>
      <c r="L6450" s="106">
        <v>0.16967000067234039</v>
      </c>
      <c r="M6450" s="106">
        <v>0.24884000420570371</v>
      </c>
      <c r="N6450" s="105">
        <v>1398</v>
      </c>
      <c r="O6450" s="106">
        <v>0.14159999787807459</v>
      </c>
      <c r="P6450" s="106">
        <v>0.16763000190258029</v>
      </c>
      <c r="Q6450" s="105">
        <v>26007</v>
      </c>
      <c r="R6450" s="106">
        <v>0.11433999985456469</v>
      </c>
      <c r="S6450" s="107">
        <v>0.1476300060749054</v>
      </c>
    </row>
    <row r="6451" spans="1:19" x14ac:dyDescent="0.25">
      <c r="A6451" t="s">
        <v>331</v>
      </c>
      <c r="B6451" t="s">
        <v>347</v>
      </c>
      <c r="C6451" t="s">
        <v>347</v>
      </c>
      <c r="D6451" t="s">
        <v>347</v>
      </c>
      <c r="E6451" t="s">
        <v>114</v>
      </c>
      <c r="F6451" t="s">
        <v>115</v>
      </c>
      <c r="G6451" s="105">
        <v>3</v>
      </c>
      <c r="H6451" t="s">
        <v>358</v>
      </c>
      <c r="I6451" t="s">
        <v>381</v>
      </c>
      <c r="J6451" t="s">
        <v>384</v>
      </c>
      <c r="K6451" s="105">
        <v>1112</v>
      </c>
      <c r="L6451" s="106">
        <v>0.5004500150680542</v>
      </c>
      <c r="M6451" s="106">
        <v>0.73399001359939575</v>
      </c>
      <c r="N6451" s="105">
        <v>6661</v>
      </c>
      <c r="O6451" s="106">
        <v>0.67466998100280762</v>
      </c>
      <c r="P6451" s="106">
        <v>0.79868000745773315</v>
      </c>
      <c r="Q6451" s="105">
        <v>144739</v>
      </c>
      <c r="R6451" s="106">
        <v>0.6363300085067749</v>
      </c>
      <c r="S6451" s="107">
        <v>0.82159000635147095</v>
      </c>
    </row>
    <row r="6452" spans="1:19" x14ac:dyDescent="0.25">
      <c r="A6452" t="s">
        <v>331</v>
      </c>
      <c r="B6452" t="s">
        <v>347</v>
      </c>
      <c r="C6452" t="s">
        <v>347</v>
      </c>
      <c r="D6452" t="s">
        <v>347</v>
      </c>
      <c r="E6452" t="s">
        <v>114</v>
      </c>
      <c r="F6452" t="s">
        <v>115</v>
      </c>
      <c r="G6452" s="105">
        <v>3</v>
      </c>
      <c r="H6452" t="s">
        <v>358</v>
      </c>
      <c r="I6452" t="s">
        <v>381</v>
      </c>
      <c r="J6452" t="s">
        <v>385</v>
      </c>
      <c r="K6452" s="105">
        <v>707</v>
      </c>
      <c r="L6452" s="106">
        <v>0.31817999482154852</v>
      </c>
      <c r="N6452" s="105">
        <v>1533</v>
      </c>
      <c r="O6452" s="106">
        <v>0.15526999533176419</v>
      </c>
      <c r="Q6452" s="105">
        <v>51290</v>
      </c>
      <c r="R6452" s="106">
        <v>0.22549000382423401</v>
      </c>
      <c r="S6452" s="107"/>
    </row>
    <row r="6453" spans="1:19" x14ac:dyDescent="0.25">
      <c r="A6453" t="s">
        <v>331</v>
      </c>
      <c r="B6453" t="s">
        <v>347</v>
      </c>
      <c r="C6453" t="s">
        <v>347</v>
      </c>
      <c r="D6453" t="s">
        <v>347</v>
      </c>
      <c r="E6453" t="s">
        <v>114</v>
      </c>
      <c r="F6453" t="s">
        <v>115</v>
      </c>
      <c r="G6453" s="105">
        <v>3</v>
      </c>
      <c r="H6453" t="s">
        <v>358</v>
      </c>
      <c r="I6453" t="s">
        <v>386</v>
      </c>
      <c r="J6453" t="s">
        <v>387</v>
      </c>
      <c r="K6453" s="105">
        <v>246</v>
      </c>
      <c r="L6453" s="106">
        <v>0.11071000248193739</v>
      </c>
      <c r="M6453" s="106">
        <v>0.1127900034189224</v>
      </c>
      <c r="N6453" s="105">
        <v>599</v>
      </c>
      <c r="O6453" s="106">
        <v>6.0669999569654458E-2</v>
      </c>
      <c r="P6453" s="106">
        <v>6.1489999294281013E-2</v>
      </c>
      <c r="Q6453" s="105">
        <v>12181</v>
      </c>
      <c r="R6453" s="106">
        <v>5.3550001233816147E-2</v>
      </c>
      <c r="S6453" s="107">
        <v>5.4999999701976783E-2</v>
      </c>
    </row>
    <row r="6454" spans="1:19" x14ac:dyDescent="0.25">
      <c r="A6454" t="s">
        <v>331</v>
      </c>
      <c r="B6454" t="s">
        <v>347</v>
      </c>
      <c r="C6454" t="s">
        <v>347</v>
      </c>
      <c r="D6454" t="s">
        <v>347</v>
      </c>
      <c r="E6454" t="s">
        <v>114</v>
      </c>
      <c r="F6454" t="s">
        <v>115</v>
      </c>
      <c r="G6454" s="105">
        <v>3</v>
      </c>
      <c r="H6454" t="s">
        <v>358</v>
      </c>
      <c r="I6454" t="s">
        <v>386</v>
      </c>
      <c r="J6454" t="s">
        <v>388</v>
      </c>
      <c r="K6454" s="105">
        <v>24</v>
      </c>
      <c r="L6454" s="106">
        <v>1.080000028014183E-2</v>
      </c>
      <c r="M6454" s="106">
        <v>1.099999994039536E-2</v>
      </c>
      <c r="N6454" s="105">
        <v>136</v>
      </c>
      <c r="O6454" s="106">
        <v>1.377000007778406E-2</v>
      </c>
      <c r="P6454" s="106">
        <v>1.396000012755394E-2</v>
      </c>
      <c r="Q6454" s="105">
        <v>6321</v>
      </c>
      <c r="R6454" s="106">
        <v>2.77900006622076E-2</v>
      </c>
      <c r="S6454" s="107">
        <v>2.8540000319480899E-2</v>
      </c>
    </row>
    <row r="6455" spans="1:19" x14ac:dyDescent="0.25">
      <c r="A6455" t="s">
        <v>331</v>
      </c>
      <c r="B6455" t="s">
        <v>347</v>
      </c>
      <c r="C6455" t="s">
        <v>347</v>
      </c>
      <c r="D6455" t="s">
        <v>347</v>
      </c>
      <c r="E6455" t="s">
        <v>114</v>
      </c>
      <c r="F6455" t="s">
        <v>115</v>
      </c>
      <c r="G6455" s="105">
        <v>3</v>
      </c>
      <c r="H6455" t="s">
        <v>358</v>
      </c>
      <c r="I6455" t="s">
        <v>386</v>
      </c>
      <c r="J6455" t="s">
        <v>85</v>
      </c>
      <c r="K6455" s="105">
        <v>36</v>
      </c>
      <c r="L6455" s="106">
        <v>1.6200000420212749E-2</v>
      </c>
      <c r="M6455" s="106">
        <v>1.651000045239925E-2</v>
      </c>
      <c r="N6455" s="105">
        <v>172</v>
      </c>
      <c r="O6455" s="106">
        <v>1.741999946534634E-2</v>
      </c>
      <c r="P6455" s="106">
        <v>1.7659999430179599E-2</v>
      </c>
      <c r="Q6455" s="105">
        <v>4872</v>
      </c>
      <c r="R6455" s="106">
        <v>2.1420000120997429E-2</v>
      </c>
      <c r="S6455" s="107">
        <v>2.199999988079071E-2</v>
      </c>
    </row>
    <row r="6456" spans="1:19" x14ac:dyDescent="0.25">
      <c r="A6456" t="s">
        <v>331</v>
      </c>
      <c r="B6456" t="s">
        <v>347</v>
      </c>
      <c r="C6456" t="s">
        <v>347</v>
      </c>
      <c r="D6456" t="s">
        <v>347</v>
      </c>
      <c r="E6456" t="s">
        <v>114</v>
      </c>
      <c r="F6456" t="s">
        <v>115</v>
      </c>
      <c r="G6456" s="105">
        <v>3</v>
      </c>
      <c r="H6456" t="s">
        <v>358</v>
      </c>
      <c r="I6456" t="s">
        <v>386</v>
      </c>
      <c r="J6456" t="s">
        <v>389</v>
      </c>
      <c r="K6456" s="105">
        <v>45</v>
      </c>
      <c r="L6456" s="106">
        <v>2.0250000059604641E-2</v>
      </c>
      <c r="M6456" s="106">
        <v>2.0630000159144402E-2</v>
      </c>
      <c r="N6456" s="105">
        <v>116</v>
      </c>
      <c r="O6456" s="106">
        <v>1.174999959766865E-2</v>
      </c>
      <c r="P6456" s="106">
        <v>1.1909999884665011E-2</v>
      </c>
      <c r="Q6456" s="105">
        <v>4049</v>
      </c>
      <c r="R6456" s="106">
        <v>1.779999956488609E-2</v>
      </c>
      <c r="S6456" s="107">
        <v>1.8279999494552609E-2</v>
      </c>
    </row>
    <row r="6457" spans="1:19" x14ac:dyDescent="0.25">
      <c r="A6457" t="s">
        <v>331</v>
      </c>
      <c r="B6457" t="s">
        <v>347</v>
      </c>
      <c r="C6457" t="s">
        <v>347</v>
      </c>
      <c r="D6457" t="s">
        <v>347</v>
      </c>
      <c r="E6457" t="s">
        <v>114</v>
      </c>
      <c r="F6457" t="s">
        <v>115</v>
      </c>
      <c r="G6457" s="105">
        <v>3</v>
      </c>
      <c r="H6457" t="s">
        <v>358</v>
      </c>
      <c r="I6457" t="s">
        <v>386</v>
      </c>
      <c r="J6457" t="s">
        <v>86</v>
      </c>
      <c r="K6457" s="105">
        <v>41</v>
      </c>
      <c r="L6457" s="106">
        <v>1.844999939203262E-2</v>
      </c>
      <c r="N6457" s="105">
        <v>131</v>
      </c>
      <c r="O6457" s="106">
        <v>1.326999999582767E-2</v>
      </c>
      <c r="Q6457" s="105">
        <v>5972</v>
      </c>
      <c r="R6457" s="106">
        <v>2.6259999722242359E-2</v>
      </c>
      <c r="S6457" s="107"/>
    </row>
    <row r="6458" spans="1:19" x14ac:dyDescent="0.25">
      <c r="A6458" t="s">
        <v>331</v>
      </c>
      <c r="B6458" t="s">
        <v>347</v>
      </c>
      <c r="C6458" t="s">
        <v>347</v>
      </c>
      <c r="D6458" t="s">
        <v>347</v>
      </c>
      <c r="E6458" t="s">
        <v>114</v>
      </c>
      <c r="F6458" t="s">
        <v>115</v>
      </c>
      <c r="G6458" s="105">
        <v>3</v>
      </c>
      <c r="H6458" t="s">
        <v>358</v>
      </c>
      <c r="I6458" t="s">
        <v>386</v>
      </c>
      <c r="J6458" t="s">
        <v>84</v>
      </c>
      <c r="K6458" s="105">
        <v>1830</v>
      </c>
      <c r="L6458" s="106">
        <v>0.82358002662658691</v>
      </c>
      <c r="M6458" s="106">
        <v>0.83906000852584839</v>
      </c>
      <c r="N6458" s="105">
        <v>8719</v>
      </c>
      <c r="O6458" s="106">
        <v>0.88312000036239624</v>
      </c>
      <c r="P6458" s="106">
        <v>0.89499002695083618</v>
      </c>
      <c r="Q6458" s="105">
        <v>194064</v>
      </c>
      <c r="R6458" s="106">
        <v>0.85317999124526978</v>
      </c>
      <c r="S6458" s="107">
        <v>0.87619000673294067</v>
      </c>
    </row>
    <row r="6459" spans="1:19" x14ac:dyDescent="0.25">
      <c r="A6459" t="s">
        <v>331</v>
      </c>
      <c r="B6459" t="s">
        <v>347</v>
      </c>
      <c r="C6459" t="s">
        <v>347</v>
      </c>
      <c r="D6459" t="s">
        <v>347</v>
      </c>
      <c r="E6459" t="s">
        <v>114</v>
      </c>
      <c r="F6459" t="s">
        <v>115</v>
      </c>
      <c r="G6459">
        <v>3</v>
      </c>
      <c r="H6459" t="s">
        <v>358</v>
      </c>
      <c r="I6459" t="s">
        <v>419</v>
      </c>
      <c r="J6459" t="s">
        <v>390</v>
      </c>
      <c r="K6459">
        <v>707</v>
      </c>
      <c r="L6459" s="106">
        <v>0.31817999482154852</v>
      </c>
      <c r="N6459">
        <v>1533</v>
      </c>
      <c r="O6459" s="106">
        <v>0.15526999533176419</v>
      </c>
      <c r="Q6459">
        <v>51290</v>
      </c>
      <c r="R6459" s="106">
        <v>0.22549000382423401</v>
      </c>
    </row>
    <row r="6460" spans="1:19" x14ac:dyDescent="0.25">
      <c r="A6460" t="s">
        <v>331</v>
      </c>
      <c r="B6460" t="s">
        <v>347</v>
      </c>
      <c r="C6460" t="s">
        <v>347</v>
      </c>
      <c r="D6460" t="s">
        <v>347</v>
      </c>
      <c r="E6460" t="s">
        <v>114</v>
      </c>
      <c r="F6460" t="s">
        <v>115</v>
      </c>
      <c r="G6460" s="105">
        <v>3</v>
      </c>
      <c r="H6460" t="s">
        <v>358</v>
      </c>
      <c r="I6460" t="s">
        <v>419</v>
      </c>
      <c r="J6460" t="s">
        <v>391</v>
      </c>
      <c r="K6460" s="105">
        <v>377</v>
      </c>
      <c r="L6460" s="106">
        <v>0.16967000067234039</v>
      </c>
      <c r="M6460" s="106">
        <v>0.24884000420570371</v>
      </c>
      <c r="N6460" s="105">
        <v>1398</v>
      </c>
      <c r="O6460" s="106">
        <v>0.14159999787807459</v>
      </c>
      <c r="P6460" s="106">
        <v>0.16763000190258029</v>
      </c>
      <c r="Q6460" s="105">
        <v>26007</v>
      </c>
      <c r="R6460" s="106">
        <v>0.11433999985456469</v>
      </c>
      <c r="S6460" s="107">
        <v>0.1476300060749054</v>
      </c>
    </row>
    <row r="6461" spans="1:19" x14ac:dyDescent="0.25">
      <c r="A6461" t="s">
        <v>331</v>
      </c>
      <c r="B6461" t="s">
        <v>347</v>
      </c>
      <c r="C6461" t="s">
        <v>347</v>
      </c>
      <c r="D6461" t="s">
        <v>347</v>
      </c>
      <c r="E6461" t="s">
        <v>114</v>
      </c>
      <c r="F6461" t="s">
        <v>115</v>
      </c>
      <c r="G6461" s="105">
        <v>3</v>
      </c>
      <c r="H6461" t="s">
        <v>358</v>
      </c>
      <c r="I6461" t="s">
        <v>419</v>
      </c>
      <c r="J6461" t="s">
        <v>392</v>
      </c>
      <c r="K6461" s="105">
        <v>667</v>
      </c>
      <c r="L6461" s="106">
        <v>0.30017998814582819</v>
      </c>
      <c r="M6461" s="106">
        <v>0.44025999307632452</v>
      </c>
      <c r="N6461" s="105">
        <v>3218</v>
      </c>
      <c r="O6461" s="106">
        <v>0.32594001293182367</v>
      </c>
      <c r="P6461" s="106">
        <v>0.38585001230239868</v>
      </c>
      <c r="Q6461" s="105">
        <v>69347</v>
      </c>
      <c r="R6461" s="106">
        <v>0.30487999320030212</v>
      </c>
      <c r="S6461" s="107">
        <v>0.39364001154899603</v>
      </c>
    </row>
    <row r="6462" spans="1:19" x14ac:dyDescent="0.25">
      <c r="A6462" t="s">
        <v>331</v>
      </c>
      <c r="B6462" t="s">
        <v>347</v>
      </c>
      <c r="C6462" t="s">
        <v>347</v>
      </c>
      <c r="D6462" t="s">
        <v>347</v>
      </c>
      <c r="E6462" t="s">
        <v>114</v>
      </c>
      <c r="F6462" t="s">
        <v>115</v>
      </c>
      <c r="G6462">
        <v>3</v>
      </c>
      <c r="H6462" t="s">
        <v>358</v>
      </c>
      <c r="I6462" t="s">
        <v>419</v>
      </c>
      <c r="J6462" t="s">
        <v>393</v>
      </c>
      <c r="K6462">
        <v>397</v>
      </c>
      <c r="L6462" s="106">
        <v>0.1786700040102005</v>
      </c>
      <c r="M6462" s="106">
        <v>0.26205000281333918</v>
      </c>
      <c r="N6462">
        <v>2973</v>
      </c>
      <c r="O6462" s="106">
        <v>0.30112001299858088</v>
      </c>
      <c r="P6462" s="106">
        <v>0.35646998882293701</v>
      </c>
      <c r="Q6462">
        <v>66079</v>
      </c>
      <c r="R6462" s="106">
        <v>0.29050999879837042</v>
      </c>
      <c r="S6462" s="106">
        <v>0.37509000301361078</v>
      </c>
    </row>
    <row r="6463" spans="1:19" x14ac:dyDescent="0.25">
      <c r="A6463" t="s">
        <v>331</v>
      </c>
      <c r="B6463" t="s">
        <v>347</v>
      </c>
      <c r="C6463" t="s">
        <v>347</v>
      </c>
      <c r="D6463" t="s">
        <v>347</v>
      </c>
      <c r="E6463" t="s">
        <v>114</v>
      </c>
      <c r="F6463" t="s">
        <v>115</v>
      </c>
      <c r="G6463" s="105">
        <v>3</v>
      </c>
      <c r="H6463" t="s">
        <v>358</v>
      </c>
      <c r="I6463" t="s">
        <v>419</v>
      </c>
      <c r="J6463" t="s">
        <v>394</v>
      </c>
      <c r="K6463" s="105">
        <v>74</v>
      </c>
      <c r="L6463" s="106">
        <v>3.3300001174211502E-2</v>
      </c>
      <c r="M6463" s="106">
        <v>4.8840001225471497E-2</v>
      </c>
      <c r="N6463" s="105">
        <v>751</v>
      </c>
      <c r="O6463" s="106">
        <v>7.607000321149826E-2</v>
      </c>
      <c r="P6463" s="106">
        <v>9.0049996972084045E-2</v>
      </c>
      <c r="Q6463" s="105">
        <v>14736</v>
      </c>
      <c r="R6463" s="106">
        <v>6.4790003001689911E-2</v>
      </c>
      <c r="S6463" s="107">
        <v>8.3650000393390656E-2</v>
      </c>
    </row>
    <row r="6464" spans="1:19" x14ac:dyDescent="0.25">
      <c r="A6464" t="s">
        <v>331</v>
      </c>
      <c r="B6464" t="s">
        <v>347</v>
      </c>
      <c r="C6464" t="s">
        <v>347</v>
      </c>
      <c r="D6464" t="s">
        <v>347</v>
      </c>
      <c r="E6464" t="s">
        <v>114</v>
      </c>
      <c r="F6464" t="s">
        <v>115</v>
      </c>
      <c r="G6464">
        <v>3</v>
      </c>
      <c r="H6464" t="s">
        <v>358</v>
      </c>
      <c r="I6464" t="s">
        <v>439</v>
      </c>
      <c r="J6464" t="s">
        <v>440</v>
      </c>
      <c r="K6464">
        <v>707</v>
      </c>
      <c r="L6464" s="106">
        <v>0.31817999482154852</v>
      </c>
      <c r="N6464">
        <v>1533</v>
      </c>
      <c r="O6464" s="106">
        <v>0.15526999533176419</v>
      </c>
      <c r="Q6464">
        <v>51290</v>
      </c>
      <c r="R6464" s="106">
        <v>0.22549000382423401</v>
      </c>
    </row>
    <row r="6465" spans="1:19" x14ac:dyDescent="0.25">
      <c r="A6465" t="s">
        <v>331</v>
      </c>
      <c r="B6465" t="s">
        <v>347</v>
      </c>
      <c r="C6465" t="s">
        <v>347</v>
      </c>
      <c r="D6465" t="s">
        <v>347</v>
      </c>
      <c r="E6465" t="s">
        <v>114</v>
      </c>
      <c r="F6465" t="s">
        <v>115</v>
      </c>
      <c r="G6465" s="105">
        <v>3</v>
      </c>
      <c r="H6465" t="s">
        <v>358</v>
      </c>
      <c r="I6465" t="s">
        <v>439</v>
      </c>
      <c r="J6465" t="s">
        <v>442</v>
      </c>
      <c r="K6465" s="105">
        <v>1515</v>
      </c>
      <c r="L6465" s="106">
        <v>0.68181997537612915</v>
      </c>
      <c r="M6465" s="106">
        <v>1</v>
      </c>
      <c r="N6465" s="105">
        <v>8340</v>
      </c>
      <c r="O6465" s="106">
        <v>0.84473001956939697</v>
      </c>
      <c r="P6465" s="106">
        <v>1</v>
      </c>
      <c r="Q6465" s="105">
        <v>176169</v>
      </c>
      <c r="R6465" s="106">
        <v>0.77451002597808838</v>
      </c>
      <c r="S6465" s="107">
        <v>1</v>
      </c>
    </row>
    <row r="6466" spans="1:19" x14ac:dyDescent="0.25">
      <c r="A6466" t="s">
        <v>331</v>
      </c>
      <c r="B6466" t="s">
        <v>347</v>
      </c>
      <c r="C6466" t="s">
        <v>347</v>
      </c>
      <c r="D6466" t="s">
        <v>347</v>
      </c>
      <c r="E6466" t="s">
        <v>114</v>
      </c>
      <c r="F6466" t="s">
        <v>115</v>
      </c>
      <c r="G6466">
        <v>3</v>
      </c>
      <c r="H6466" t="s">
        <v>358</v>
      </c>
      <c r="I6466" t="s">
        <v>395</v>
      </c>
      <c r="J6466" t="s">
        <v>396</v>
      </c>
      <c r="K6466">
        <v>2213</v>
      </c>
      <c r="L6466" s="106">
        <v>0.99594998359680176</v>
      </c>
      <c r="N6466">
        <v>9804</v>
      </c>
      <c r="O6466" s="106">
        <v>0.99300998449325562</v>
      </c>
      <c r="Q6466">
        <v>225832</v>
      </c>
      <c r="R6466" s="106">
        <v>0.99285000562667847</v>
      </c>
    </row>
    <row r="6467" spans="1:19" x14ac:dyDescent="0.25">
      <c r="A6467" t="s">
        <v>331</v>
      </c>
      <c r="B6467" t="s">
        <v>347</v>
      </c>
      <c r="C6467" t="s">
        <v>347</v>
      </c>
      <c r="D6467" t="s">
        <v>347</v>
      </c>
      <c r="E6467" t="s">
        <v>114</v>
      </c>
      <c r="F6467" t="s">
        <v>115</v>
      </c>
      <c r="G6467">
        <v>3</v>
      </c>
      <c r="H6467" t="s">
        <v>358</v>
      </c>
      <c r="I6467" t="s">
        <v>395</v>
      </c>
      <c r="J6467" t="s">
        <v>397</v>
      </c>
      <c r="K6467">
        <v>9</v>
      </c>
      <c r="L6467" s="106">
        <v>4.0500001050531864E-3</v>
      </c>
      <c r="N6467">
        <v>69</v>
      </c>
      <c r="O6467" s="106">
        <v>6.9900001399219036E-3</v>
      </c>
      <c r="Q6467">
        <v>1627</v>
      </c>
      <c r="R6467" s="106">
        <v>7.1499999612569809E-3</v>
      </c>
    </row>
    <row r="6468" spans="1:19" x14ac:dyDescent="0.25">
      <c r="A6468" t="s">
        <v>331</v>
      </c>
      <c r="B6468" t="s">
        <v>347</v>
      </c>
      <c r="C6468" t="s">
        <v>347</v>
      </c>
      <c r="D6468" t="s">
        <v>347</v>
      </c>
      <c r="E6468" t="s">
        <v>114</v>
      </c>
      <c r="F6468" t="s">
        <v>115</v>
      </c>
      <c r="G6468" s="105">
        <v>3</v>
      </c>
      <c r="H6468" t="s">
        <v>358</v>
      </c>
      <c r="I6468" t="s">
        <v>398</v>
      </c>
      <c r="J6468" t="s">
        <v>399</v>
      </c>
      <c r="K6468" s="105">
        <v>631</v>
      </c>
      <c r="L6468" s="106">
        <v>0.28398001194000239</v>
      </c>
      <c r="N6468" s="105">
        <v>2264</v>
      </c>
      <c r="O6468" s="106">
        <v>0.22931000590324399</v>
      </c>
      <c r="Q6468" s="105">
        <v>32785</v>
      </c>
      <c r="R6468" s="106">
        <v>0.14414000511169431</v>
      </c>
      <c r="S6468" s="107"/>
    </row>
    <row r="6469" spans="1:19" x14ac:dyDescent="0.25">
      <c r="A6469" t="s">
        <v>331</v>
      </c>
      <c r="B6469" t="s">
        <v>347</v>
      </c>
      <c r="C6469" t="s">
        <v>347</v>
      </c>
      <c r="D6469" t="s">
        <v>347</v>
      </c>
      <c r="E6469" t="s">
        <v>114</v>
      </c>
      <c r="F6469" t="s">
        <v>115</v>
      </c>
      <c r="G6469" s="105">
        <v>3</v>
      </c>
      <c r="H6469" t="s">
        <v>358</v>
      </c>
      <c r="I6469" t="s">
        <v>398</v>
      </c>
      <c r="J6469" t="s">
        <v>41</v>
      </c>
      <c r="K6469" s="105">
        <v>494</v>
      </c>
      <c r="L6469" s="106">
        <v>0.2223200052976608</v>
      </c>
      <c r="N6469" s="105">
        <v>1699</v>
      </c>
      <c r="O6469" s="106">
        <v>0.17208999395370481</v>
      </c>
      <c r="Q6469" s="105">
        <v>40324</v>
      </c>
      <c r="R6469" s="106">
        <v>0.177279993891716</v>
      </c>
      <c r="S6469" s="107"/>
    </row>
    <row r="6470" spans="1:19" x14ac:dyDescent="0.25">
      <c r="A6470" t="s">
        <v>331</v>
      </c>
      <c r="B6470" t="s">
        <v>347</v>
      </c>
      <c r="C6470" t="s">
        <v>347</v>
      </c>
      <c r="D6470" t="s">
        <v>347</v>
      </c>
      <c r="E6470" t="s">
        <v>114</v>
      </c>
      <c r="F6470" t="s">
        <v>115</v>
      </c>
      <c r="G6470" s="105">
        <v>3</v>
      </c>
      <c r="H6470" t="s">
        <v>358</v>
      </c>
      <c r="I6470" t="s">
        <v>398</v>
      </c>
      <c r="J6470" t="s">
        <v>40</v>
      </c>
      <c r="K6470" s="105">
        <v>408</v>
      </c>
      <c r="L6470" s="106">
        <v>0.18362000584602359</v>
      </c>
      <c r="N6470" s="105">
        <v>1889</v>
      </c>
      <c r="O6470" s="106">
        <v>0.19133000075817111</v>
      </c>
      <c r="Q6470" s="105">
        <v>47952</v>
      </c>
      <c r="R6470" s="106">
        <v>0.21082000434398651</v>
      </c>
      <c r="S6470" s="107"/>
    </row>
    <row r="6471" spans="1:19" x14ac:dyDescent="0.25">
      <c r="A6471" t="s">
        <v>331</v>
      </c>
      <c r="B6471" t="s">
        <v>347</v>
      </c>
      <c r="C6471" t="s">
        <v>347</v>
      </c>
      <c r="D6471" t="s">
        <v>347</v>
      </c>
      <c r="E6471" t="s">
        <v>114</v>
      </c>
      <c r="F6471" t="s">
        <v>115</v>
      </c>
      <c r="G6471">
        <v>3</v>
      </c>
      <c r="H6471" t="s">
        <v>358</v>
      </c>
      <c r="I6471" t="s">
        <v>398</v>
      </c>
      <c r="J6471" t="s">
        <v>39</v>
      </c>
      <c r="K6471">
        <v>423</v>
      </c>
      <c r="L6471" s="106">
        <v>0.19036999344825739</v>
      </c>
      <c r="N6471">
        <v>2314</v>
      </c>
      <c r="O6471" s="106">
        <v>0.23438000679016111</v>
      </c>
      <c r="Q6471">
        <v>51770</v>
      </c>
      <c r="R6471" s="106">
        <v>0.22759999334812159</v>
      </c>
    </row>
    <row r="6472" spans="1:19" x14ac:dyDescent="0.25">
      <c r="A6472" t="s">
        <v>331</v>
      </c>
      <c r="B6472" t="s">
        <v>347</v>
      </c>
      <c r="C6472" t="s">
        <v>347</v>
      </c>
      <c r="D6472" t="s">
        <v>347</v>
      </c>
      <c r="E6472" t="s">
        <v>114</v>
      </c>
      <c r="F6472" t="s">
        <v>115</v>
      </c>
      <c r="G6472" s="105">
        <v>3</v>
      </c>
      <c r="H6472" t="s">
        <v>358</v>
      </c>
      <c r="I6472" t="s">
        <v>398</v>
      </c>
      <c r="J6472" t="s">
        <v>400</v>
      </c>
      <c r="K6472" s="105">
        <v>266</v>
      </c>
      <c r="L6472" s="106">
        <v>0.11970999836921691</v>
      </c>
      <c r="N6472" s="105">
        <v>1707</v>
      </c>
      <c r="O6472" s="106">
        <v>0.1729000061750412</v>
      </c>
      <c r="Q6472" s="105">
        <v>54628</v>
      </c>
      <c r="R6472" s="106">
        <v>0.24017000198364261</v>
      </c>
      <c r="S6472" s="107"/>
    </row>
    <row r="6473" spans="1:19" x14ac:dyDescent="0.25">
      <c r="A6473" t="s">
        <v>331</v>
      </c>
      <c r="B6473" t="s">
        <v>347</v>
      </c>
      <c r="C6473" t="s">
        <v>347</v>
      </c>
      <c r="D6473" t="s">
        <v>347</v>
      </c>
      <c r="E6473" t="s">
        <v>114</v>
      </c>
      <c r="F6473" t="s">
        <v>115</v>
      </c>
      <c r="G6473" s="105">
        <v>3</v>
      </c>
      <c r="H6473" t="s">
        <v>358</v>
      </c>
      <c r="I6473" t="s">
        <v>422</v>
      </c>
      <c r="J6473" t="s">
        <v>429</v>
      </c>
      <c r="K6473" s="105">
        <v>923</v>
      </c>
      <c r="L6473" s="106">
        <v>0.4153900146484375</v>
      </c>
      <c r="N6473" s="105">
        <v>2491</v>
      </c>
      <c r="O6473" s="106">
        <v>0.25229999423027039</v>
      </c>
      <c r="Q6473" s="105">
        <v>80101</v>
      </c>
      <c r="R6473" s="106">
        <v>0.3521600067615509</v>
      </c>
      <c r="S6473" s="107"/>
    </row>
    <row r="6474" spans="1:19" x14ac:dyDescent="0.25">
      <c r="A6474" t="s">
        <v>331</v>
      </c>
      <c r="B6474" t="s">
        <v>347</v>
      </c>
      <c r="C6474" t="s">
        <v>347</v>
      </c>
      <c r="D6474" t="s">
        <v>347</v>
      </c>
      <c r="E6474" t="s">
        <v>114</v>
      </c>
      <c r="F6474" t="s">
        <v>115</v>
      </c>
      <c r="G6474">
        <v>3</v>
      </c>
      <c r="H6474" t="s">
        <v>358</v>
      </c>
      <c r="I6474" t="s">
        <v>422</v>
      </c>
      <c r="J6474" t="s">
        <v>423</v>
      </c>
      <c r="K6474">
        <v>1178</v>
      </c>
      <c r="L6474" s="106">
        <v>0.53014999628067017</v>
      </c>
      <c r="M6474" s="106">
        <v>0.90684998035430908</v>
      </c>
      <c r="N6474">
        <v>6465</v>
      </c>
      <c r="O6474" s="106">
        <v>0.6548200249671936</v>
      </c>
      <c r="P6474" s="106">
        <v>0.87577998638153076</v>
      </c>
      <c r="Q6474">
        <v>119646</v>
      </c>
      <c r="R6474" s="106">
        <v>0.52600997686386108</v>
      </c>
      <c r="S6474" s="106">
        <v>0.81194001436233521</v>
      </c>
    </row>
    <row r="6475" spans="1:19" x14ac:dyDescent="0.25">
      <c r="A6475" t="s">
        <v>331</v>
      </c>
      <c r="B6475" t="s">
        <v>347</v>
      </c>
      <c r="C6475" t="s">
        <v>347</v>
      </c>
      <c r="D6475" t="s">
        <v>347</v>
      </c>
      <c r="E6475" t="s">
        <v>114</v>
      </c>
      <c r="F6475" t="s">
        <v>115</v>
      </c>
      <c r="G6475" s="105">
        <v>3</v>
      </c>
      <c r="H6475" t="s">
        <v>358</v>
      </c>
      <c r="I6475" t="s">
        <v>422</v>
      </c>
      <c r="J6475" t="s">
        <v>424</v>
      </c>
      <c r="K6475" s="105">
        <v>97</v>
      </c>
      <c r="L6475" s="106">
        <v>4.3650001287460327E-2</v>
      </c>
      <c r="M6475" s="106">
        <v>7.4670001864433289E-2</v>
      </c>
      <c r="N6475" s="105">
        <v>500</v>
      </c>
      <c r="O6475" s="106">
        <v>5.063999816775322E-2</v>
      </c>
      <c r="P6475" s="106">
        <v>6.7730002105236053E-2</v>
      </c>
      <c r="Q6475" s="105">
        <v>17180</v>
      </c>
      <c r="R6475" s="106">
        <v>7.5530000030994415E-2</v>
      </c>
      <c r="S6475" s="107">
        <v>0.11659000068902969</v>
      </c>
    </row>
    <row r="6476" spans="1:19" x14ac:dyDescent="0.25">
      <c r="A6476" t="s">
        <v>331</v>
      </c>
      <c r="B6476" t="s">
        <v>347</v>
      </c>
      <c r="C6476" t="s">
        <v>347</v>
      </c>
      <c r="D6476" t="s">
        <v>347</v>
      </c>
      <c r="E6476" t="s">
        <v>114</v>
      </c>
      <c r="F6476" t="s">
        <v>115</v>
      </c>
      <c r="G6476">
        <v>3</v>
      </c>
      <c r="H6476" t="s">
        <v>358</v>
      </c>
      <c r="I6476" t="s">
        <v>422</v>
      </c>
      <c r="J6476" t="s">
        <v>425</v>
      </c>
      <c r="K6476">
        <v>14</v>
      </c>
      <c r="L6476" s="106">
        <v>6.3000000081956387E-3</v>
      </c>
      <c r="M6476" s="106">
        <v>1.078000012785196E-2</v>
      </c>
      <c r="N6476">
        <v>218</v>
      </c>
      <c r="O6476" s="106">
        <v>2.208000048995018E-2</v>
      </c>
      <c r="P6476" s="106">
        <v>2.9529999941587452E-2</v>
      </c>
      <c r="Q6476">
        <v>6082</v>
      </c>
      <c r="R6476" s="106">
        <v>2.6739999651908871E-2</v>
      </c>
      <c r="S6476" s="106">
        <v>4.1269998997449868E-2</v>
      </c>
    </row>
    <row r="6477" spans="1:19" x14ac:dyDescent="0.25">
      <c r="A6477" t="s">
        <v>331</v>
      </c>
      <c r="B6477" t="s">
        <v>347</v>
      </c>
      <c r="C6477" t="s">
        <v>347</v>
      </c>
      <c r="D6477" t="s">
        <v>347</v>
      </c>
      <c r="E6477" t="s">
        <v>114</v>
      </c>
      <c r="F6477" t="s">
        <v>115</v>
      </c>
      <c r="G6477">
        <v>3</v>
      </c>
      <c r="H6477" t="s">
        <v>358</v>
      </c>
      <c r="I6477" t="s">
        <v>422</v>
      </c>
      <c r="J6477" t="s">
        <v>426</v>
      </c>
      <c r="K6477">
        <v>8</v>
      </c>
      <c r="L6477" s="106">
        <v>3.599999938160181E-3</v>
      </c>
      <c r="M6477" s="106">
        <v>6.1599998734891406E-3</v>
      </c>
      <c r="N6477">
        <v>180</v>
      </c>
      <c r="O6477" s="106">
        <v>1.8230000510811809E-2</v>
      </c>
      <c r="P6477" s="106">
        <v>2.438000030815601E-2</v>
      </c>
      <c r="Q6477">
        <v>3672</v>
      </c>
      <c r="R6477" s="106">
        <v>1.6140000894665722E-2</v>
      </c>
      <c r="S6477" s="106">
        <v>2.491999976336956E-2</v>
      </c>
    </row>
    <row r="6478" spans="1:19" x14ac:dyDescent="0.25">
      <c r="A6478" t="s">
        <v>331</v>
      </c>
      <c r="B6478" t="s">
        <v>347</v>
      </c>
      <c r="C6478" t="s">
        <v>347</v>
      </c>
      <c r="D6478" t="s">
        <v>347</v>
      </c>
      <c r="E6478" t="s">
        <v>114</v>
      </c>
      <c r="F6478" t="s">
        <v>115</v>
      </c>
      <c r="G6478" s="105">
        <v>3</v>
      </c>
      <c r="H6478" t="s">
        <v>358</v>
      </c>
      <c r="I6478" t="s">
        <v>422</v>
      </c>
      <c r="J6478" t="s">
        <v>427</v>
      </c>
      <c r="K6478" s="105">
        <v>2</v>
      </c>
      <c r="L6478" s="106">
        <v>8.9999998454004526E-4</v>
      </c>
      <c r="M6478" s="106">
        <v>1.5399999683722849E-3</v>
      </c>
      <c r="N6478" s="105">
        <v>19</v>
      </c>
      <c r="O6478" s="106">
        <v>1.9199999514967201E-3</v>
      </c>
      <c r="P6478" s="106">
        <v>2.5700000114738941E-3</v>
      </c>
      <c r="Q6478" s="105">
        <v>766</v>
      </c>
      <c r="R6478" s="106">
        <v>3.3700000494718552E-3</v>
      </c>
      <c r="S6478" s="107">
        <v>5.2000000141561031E-3</v>
      </c>
    </row>
    <row r="6479" spans="1:19" x14ac:dyDescent="0.25">
      <c r="A6479" t="s">
        <v>331</v>
      </c>
      <c r="B6479" t="s">
        <v>347</v>
      </c>
      <c r="C6479" t="s">
        <v>347</v>
      </c>
      <c r="D6479" t="s">
        <v>347</v>
      </c>
      <c r="E6479" t="s">
        <v>114</v>
      </c>
      <c r="F6479" t="s">
        <v>115</v>
      </c>
      <c r="G6479">
        <v>3</v>
      </c>
      <c r="H6479" t="s">
        <v>358</v>
      </c>
      <c r="I6479" t="s">
        <v>422</v>
      </c>
      <c r="J6479" t="s">
        <v>428</v>
      </c>
      <c r="K6479">
        <v>0</v>
      </c>
      <c r="L6479" s="106">
        <v>0</v>
      </c>
      <c r="M6479" s="106">
        <v>0</v>
      </c>
      <c r="N6479">
        <v>0</v>
      </c>
      <c r="O6479" s="106">
        <v>0</v>
      </c>
      <c r="P6479" s="106">
        <v>0</v>
      </c>
      <c r="Q6479">
        <v>12</v>
      </c>
      <c r="R6479" s="106">
        <v>4.9999998736893758E-5</v>
      </c>
      <c r="S6479" s="106">
        <v>7.9999997979030013E-5</v>
      </c>
    </row>
    <row r="6480" spans="1:19" x14ac:dyDescent="0.25">
      <c r="A6480" t="s">
        <v>331</v>
      </c>
      <c r="B6480" t="s">
        <v>347</v>
      </c>
      <c r="C6480" t="s">
        <v>347</v>
      </c>
      <c r="D6480" t="s">
        <v>347</v>
      </c>
      <c r="E6480" t="s">
        <v>114</v>
      </c>
      <c r="F6480" t="s">
        <v>115</v>
      </c>
      <c r="G6480">
        <v>3</v>
      </c>
      <c r="H6480" t="s">
        <v>358</v>
      </c>
      <c r="I6480" t="s">
        <v>430</v>
      </c>
      <c r="J6480" t="s">
        <v>434</v>
      </c>
      <c r="K6480">
        <v>31</v>
      </c>
      <c r="L6480" s="106">
        <v>1.3949999585747721E-2</v>
      </c>
      <c r="M6480" s="106">
        <v>1.441999990493059E-2</v>
      </c>
      <c r="N6480">
        <v>185</v>
      </c>
      <c r="O6480" s="106">
        <v>1.8740000203251839E-2</v>
      </c>
      <c r="P6480" s="106">
        <v>1.9139999523758892E-2</v>
      </c>
      <c r="Q6480">
        <v>4987</v>
      </c>
      <c r="R6480" s="106">
        <v>2.1919999271631241E-2</v>
      </c>
      <c r="S6480" s="106">
        <v>2.2490000352263451E-2</v>
      </c>
    </row>
    <row r="6481" spans="1:19" x14ac:dyDescent="0.25">
      <c r="A6481" t="s">
        <v>331</v>
      </c>
      <c r="B6481" t="s">
        <v>347</v>
      </c>
      <c r="C6481" t="s">
        <v>347</v>
      </c>
      <c r="D6481" t="s">
        <v>347</v>
      </c>
      <c r="E6481" t="s">
        <v>114</v>
      </c>
      <c r="F6481" t="s">
        <v>115</v>
      </c>
      <c r="G6481">
        <v>3</v>
      </c>
      <c r="H6481" t="s">
        <v>358</v>
      </c>
      <c r="I6481" t="s">
        <v>430</v>
      </c>
      <c r="J6481" t="s">
        <v>432</v>
      </c>
      <c r="K6481">
        <v>94</v>
      </c>
      <c r="L6481" s="106">
        <v>4.2300000786781311E-2</v>
      </c>
      <c r="M6481" s="106">
        <v>4.3719999492168433E-2</v>
      </c>
      <c r="N6481">
        <v>505</v>
      </c>
      <c r="O6481" s="106">
        <v>5.1150001585483551E-2</v>
      </c>
      <c r="P6481" s="106">
        <v>5.2239999175071723E-2</v>
      </c>
      <c r="Q6481">
        <v>18498</v>
      </c>
      <c r="R6481" s="106">
        <v>8.1320002675056458E-2</v>
      </c>
      <c r="S6481" s="106">
        <v>8.343999832868576E-2</v>
      </c>
    </row>
    <row r="6482" spans="1:19" x14ac:dyDescent="0.25">
      <c r="A6482" t="s">
        <v>331</v>
      </c>
      <c r="B6482" t="s">
        <v>347</v>
      </c>
      <c r="C6482" t="s">
        <v>347</v>
      </c>
      <c r="D6482" t="s">
        <v>347</v>
      </c>
      <c r="E6482" t="s">
        <v>114</v>
      </c>
      <c r="F6482" t="s">
        <v>115</v>
      </c>
      <c r="G6482" s="105">
        <v>3</v>
      </c>
      <c r="H6482" t="s">
        <v>358</v>
      </c>
      <c r="I6482" t="s">
        <v>430</v>
      </c>
      <c r="J6482" t="s">
        <v>435</v>
      </c>
      <c r="K6482" s="105">
        <v>2</v>
      </c>
      <c r="L6482" s="106">
        <v>8.9999998454004526E-4</v>
      </c>
      <c r="M6482" s="106">
        <v>9.2999998014420271E-4</v>
      </c>
      <c r="N6482" s="105">
        <v>28</v>
      </c>
      <c r="O6482" s="106">
        <v>2.8399999719113111E-3</v>
      </c>
      <c r="P6482" s="106">
        <v>2.899999963119626E-3</v>
      </c>
      <c r="Q6482" s="105">
        <v>391</v>
      </c>
      <c r="R6482" s="106">
        <v>1.7199999419972301E-3</v>
      </c>
      <c r="S6482" s="107">
        <v>1.760000013746321E-3</v>
      </c>
    </row>
    <row r="6483" spans="1:19" x14ac:dyDescent="0.25">
      <c r="A6483" t="s">
        <v>331</v>
      </c>
      <c r="B6483" t="s">
        <v>347</v>
      </c>
      <c r="C6483" t="s">
        <v>347</v>
      </c>
      <c r="D6483" t="s">
        <v>347</v>
      </c>
      <c r="E6483" t="s">
        <v>114</v>
      </c>
      <c r="F6483" t="s">
        <v>115</v>
      </c>
      <c r="G6483" s="105">
        <v>3</v>
      </c>
      <c r="H6483" t="s">
        <v>358</v>
      </c>
      <c r="I6483" t="s">
        <v>430</v>
      </c>
      <c r="J6483" t="s">
        <v>436</v>
      </c>
      <c r="K6483" s="105">
        <v>14</v>
      </c>
      <c r="L6483" s="106">
        <v>6.3000000081956387E-3</v>
      </c>
      <c r="M6483" s="106">
        <v>6.5100002102553836E-3</v>
      </c>
      <c r="N6483" s="105">
        <v>157</v>
      </c>
      <c r="O6483" s="106">
        <v>1.5900000929832458E-2</v>
      </c>
      <c r="P6483" s="106">
        <v>1.624000072479248E-2</v>
      </c>
      <c r="Q6483" s="105">
        <v>6784</v>
      </c>
      <c r="R6483" s="106">
        <v>2.9829999431967739E-2</v>
      </c>
      <c r="S6483" s="107">
        <v>3.060000017285347E-2</v>
      </c>
    </row>
    <row r="6484" spans="1:19" x14ac:dyDescent="0.25">
      <c r="A6484" t="s">
        <v>331</v>
      </c>
      <c r="B6484" t="s">
        <v>347</v>
      </c>
      <c r="C6484" t="s">
        <v>347</v>
      </c>
      <c r="D6484" t="s">
        <v>347</v>
      </c>
      <c r="E6484" t="s">
        <v>114</v>
      </c>
      <c r="F6484" t="s">
        <v>115</v>
      </c>
      <c r="G6484" s="105">
        <v>3</v>
      </c>
      <c r="H6484" t="s">
        <v>358</v>
      </c>
      <c r="I6484" t="s">
        <v>430</v>
      </c>
      <c r="J6484" t="s">
        <v>431</v>
      </c>
      <c r="K6484" s="105">
        <v>1284</v>
      </c>
      <c r="L6484" s="106">
        <v>0.57785999774932861</v>
      </c>
      <c r="M6484" s="106">
        <v>0.59720999002456665</v>
      </c>
      <c r="N6484" s="105">
        <v>3077</v>
      </c>
      <c r="O6484" s="106">
        <v>0.31165999174118042</v>
      </c>
      <c r="P6484" s="106">
        <v>0.31830000877380371</v>
      </c>
      <c r="Q6484" s="105">
        <v>77035</v>
      </c>
      <c r="R6484" s="106">
        <v>0.33867999911308289</v>
      </c>
      <c r="S6484" s="107">
        <v>0.3474699854850769</v>
      </c>
    </row>
    <row r="6485" spans="1:19" x14ac:dyDescent="0.25">
      <c r="A6485" t="s">
        <v>331</v>
      </c>
      <c r="B6485" t="s">
        <v>347</v>
      </c>
      <c r="C6485" t="s">
        <v>347</v>
      </c>
      <c r="D6485" t="s">
        <v>347</v>
      </c>
      <c r="E6485" t="s">
        <v>114</v>
      </c>
      <c r="F6485" t="s">
        <v>115</v>
      </c>
      <c r="G6485">
        <v>3</v>
      </c>
      <c r="H6485" t="s">
        <v>358</v>
      </c>
      <c r="I6485" t="s">
        <v>430</v>
      </c>
      <c r="J6485" t="s">
        <v>502</v>
      </c>
      <c r="K6485">
        <v>725</v>
      </c>
      <c r="L6485" s="106">
        <v>0.32627999782562261</v>
      </c>
      <c r="M6485" s="106">
        <v>0.33720999956130981</v>
      </c>
      <c r="N6485">
        <v>5715</v>
      </c>
      <c r="O6485" s="106">
        <v>0.57884997129440308</v>
      </c>
      <c r="P6485" s="106">
        <v>0.59118998050689697</v>
      </c>
      <c r="Q6485">
        <v>114008</v>
      </c>
      <c r="R6485" s="106">
        <v>0.5012199878692627</v>
      </c>
      <c r="S6485" s="106">
        <v>0.51424002647399902</v>
      </c>
    </row>
    <row r="6486" spans="1:19" x14ac:dyDescent="0.25">
      <c r="A6486" t="s">
        <v>331</v>
      </c>
      <c r="B6486" t="s">
        <v>347</v>
      </c>
      <c r="C6486" t="s">
        <v>347</v>
      </c>
      <c r="D6486" t="s">
        <v>347</v>
      </c>
      <c r="E6486" t="s">
        <v>114</v>
      </c>
      <c r="F6486" t="s">
        <v>115</v>
      </c>
      <c r="G6486" s="105">
        <v>3</v>
      </c>
      <c r="H6486" t="s">
        <v>358</v>
      </c>
      <c r="I6486" t="s">
        <v>430</v>
      </c>
      <c r="J6486" t="s">
        <v>86</v>
      </c>
      <c r="K6486" s="105">
        <v>72</v>
      </c>
      <c r="L6486" s="106">
        <v>3.2400000840425491E-2</v>
      </c>
      <c r="N6486" s="105">
        <v>206</v>
      </c>
      <c r="O6486" s="106">
        <v>2.085999958217144E-2</v>
      </c>
      <c r="Q6486" s="105">
        <v>5756</v>
      </c>
      <c r="R6486" s="106">
        <v>2.5310000404715541E-2</v>
      </c>
      <c r="S6486" s="107"/>
    </row>
    <row r="6487" spans="1:19" x14ac:dyDescent="0.25">
      <c r="A6487" t="s">
        <v>331</v>
      </c>
      <c r="B6487" t="s">
        <v>347</v>
      </c>
      <c r="C6487" t="s">
        <v>347</v>
      </c>
      <c r="D6487" t="s">
        <v>347</v>
      </c>
      <c r="E6487" t="s">
        <v>114</v>
      </c>
      <c r="F6487" t="s">
        <v>115</v>
      </c>
      <c r="G6487" s="105">
        <v>3</v>
      </c>
      <c r="H6487" t="s">
        <v>358</v>
      </c>
      <c r="I6487" t="s">
        <v>401</v>
      </c>
      <c r="J6487" t="s">
        <v>405</v>
      </c>
      <c r="K6487" s="105">
        <v>1753</v>
      </c>
      <c r="L6487" s="106">
        <v>0.78892999887466431</v>
      </c>
      <c r="M6487" s="106">
        <v>0.80895000696182251</v>
      </c>
      <c r="N6487" s="105">
        <v>7532</v>
      </c>
      <c r="O6487" s="106">
        <v>0.76288998126983643</v>
      </c>
      <c r="P6487" s="106">
        <v>0.78011000156402588</v>
      </c>
      <c r="Q6487" s="105">
        <v>171311</v>
      </c>
      <c r="R6487" s="106">
        <v>0.75314998626708984</v>
      </c>
      <c r="S6487" s="107">
        <v>0.77806001901626587</v>
      </c>
    </row>
    <row r="6488" spans="1:19" x14ac:dyDescent="0.25">
      <c r="A6488" t="s">
        <v>331</v>
      </c>
      <c r="B6488" t="s">
        <v>347</v>
      </c>
      <c r="C6488" t="s">
        <v>347</v>
      </c>
      <c r="D6488" t="s">
        <v>347</v>
      </c>
      <c r="E6488" t="s">
        <v>114</v>
      </c>
      <c r="F6488" t="s">
        <v>115</v>
      </c>
      <c r="G6488">
        <v>3</v>
      </c>
      <c r="H6488" t="s">
        <v>358</v>
      </c>
      <c r="I6488" t="s">
        <v>401</v>
      </c>
      <c r="J6488" t="s">
        <v>412</v>
      </c>
      <c r="K6488">
        <v>206</v>
      </c>
      <c r="L6488" s="106">
        <v>9.2710003256797791E-2</v>
      </c>
      <c r="M6488" s="106">
        <v>9.5059998333454132E-2</v>
      </c>
      <c r="N6488">
        <v>1011</v>
      </c>
      <c r="O6488" s="106">
        <v>0.1023999974131584</v>
      </c>
      <c r="P6488" s="106">
        <v>0.1047099977731705</v>
      </c>
      <c r="Q6488">
        <v>22313</v>
      </c>
      <c r="R6488" s="106">
        <v>9.8099999129772186E-2</v>
      </c>
      <c r="S6488" s="106">
        <v>0.10134000331163411</v>
      </c>
    </row>
    <row r="6489" spans="1:19" x14ac:dyDescent="0.25">
      <c r="A6489" t="s">
        <v>331</v>
      </c>
      <c r="B6489" t="s">
        <v>347</v>
      </c>
      <c r="C6489" t="s">
        <v>347</v>
      </c>
      <c r="D6489" t="s">
        <v>347</v>
      </c>
      <c r="E6489" t="s">
        <v>114</v>
      </c>
      <c r="F6489" t="s">
        <v>115</v>
      </c>
      <c r="G6489" s="105">
        <v>3</v>
      </c>
      <c r="H6489" t="s">
        <v>358</v>
      </c>
      <c r="I6489" t="s">
        <v>401</v>
      </c>
      <c r="J6489" t="s">
        <v>413</v>
      </c>
      <c r="K6489" s="105">
        <v>143</v>
      </c>
      <c r="L6489" s="106">
        <v>6.4360000193119049E-2</v>
      </c>
      <c r="M6489" s="106">
        <v>6.599000096321106E-2</v>
      </c>
      <c r="N6489" s="105">
        <v>657</v>
      </c>
      <c r="O6489" s="106">
        <v>6.6550001502037048E-2</v>
      </c>
      <c r="P6489" s="106">
        <v>6.8049997091293335E-2</v>
      </c>
      <c r="Q6489" s="105">
        <v>15680</v>
      </c>
      <c r="R6489" s="106">
        <v>6.8939998745918274E-2</v>
      </c>
      <c r="S6489" s="107">
        <v>7.1220003068447113E-2</v>
      </c>
    </row>
    <row r="6490" spans="1:19" x14ac:dyDescent="0.25">
      <c r="A6490" t="s">
        <v>331</v>
      </c>
      <c r="B6490" t="s">
        <v>347</v>
      </c>
      <c r="C6490" t="s">
        <v>347</v>
      </c>
      <c r="D6490" t="s">
        <v>347</v>
      </c>
      <c r="E6490" t="s">
        <v>114</v>
      </c>
      <c r="F6490" t="s">
        <v>115</v>
      </c>
      <c r="G6490">
        <v>3</v>
      </c>
      <c r="H6490" t="s">
        <v>358</v>
      </c>
      <c r="I6490" t="s">
        <v>401</v>
      </c>
      <c r="J6490" t="s">
        <v>441</v>
      </c>
      <c r="K6490">
        <v>55</v>
      </c>
      <c r="L6490" s="106">
        <v>2.4749999865889549E-2</v>
      </c>
      <c r="N6490">
        <v>218</v>
      </c>
      <c r="O6490" s="106">
        <v>2.208000048995018E-2</v>
      </c>
      <c r="Q6490">
        <v>7283</v>
      </c>
      <c r="R6490" s="106">
        <v>3.2019998878240592E-2</v>
      </c>
    </row>
    <row r="6491" spans="1:19" x14ac:dyDescent="0.25">
      <c r="A6491" t="s">
        <v>331</v>
      </c>
      <c r="B6491" t="s">
        <v>347</v>
      </c>
      <c r="C6491" t="s">
        <v>347</v>
      </c>
      <c r="D6491" t="s">
        <v>347</v>
      </c>
      <c r="E6491" t="s">
        <v>114</v>
      </c>
      <c r="F6491" t="s">
        <v>115</v>
      </c>
      <c r="G6491">
        <v>3</v>
      </c>
      <c r="H6491" t="s">
        <v>358</v>
      </c>
      <c r="I6491" t="s">
        <v>401</v>
      </c>
      <c r="J6491" t="s">
        <v>414</v>
      </c>
      <c r="K6491">
        <v>65</v>
      </c>
      <c r="L6491" s="106">
        <v>2.924999967217445E-2</v>
      </c>
      <c r="M6491" s="106">
        <v>2.999999932944775E-2</v>
      </c>
      <c r="N6491">
        <v>455</v>
      </c>
      <c r="O6491" s="106">
        <v>4.6089999377727509E-2</v>
      </c>
      <c r="P6491" s="106">
        <v>4.7129999846220023E-2</v>
      </c>
      <c r="Q6491">
        <v>10872</v>
      </c>
      <c r="R6491" s="106">
        <v>4.7800000756978989E-2</v>
      </c>
      <c r="S6491" s="106">
        <v>4.9380000680685043E-2</v>
      </c>
    </row>
    <row r="6492" spans="1:19" x14ac:dyDescent="0.25">
      <c r="A6492" t="s">
        <v>331</v>
      </c>
      <c r="B6492" t="s">
        <v>347</v>
      </c>
      <c r="C6492" t="s">
        <v>347</v>
      </c>
      <c r="D6492" t="s">
        <v>347</v>
      </c>
      <c r="E6492" t="s">
        <v>118</v>
      </c>
      <c r="F6492" t="s">
        <v>119</v>
      </c>
      <c r="G6492" s="105">
        <v>3</v>
      </c>
      <c r="H6492" t="s">
        <v>358</v>
      </c>
      <c r="I6492" t="s">
        <v>349</v>
      </c>
      <c r="J6492" t="s">
        <v>350</v>
      </c>
      <c r="K6492" s="105">
        <v>10</v>
      </c>
      <c r="L6492" s="106">
        <v>8.3799995481967926E-3</v>
      </c>
      <c r="N6492" s="105">
        <v>69</v>
      </c>
      <c r="O6492" s="106">
        <v>6.9900001399219036E-3</v>
      </c>
      <c r="Q6492" s="105">
        <v>1130</v>
      </c>
      <c r="R6492" s="106">
        <v>4.9700001254677773E-3</v>
      </c>
      <c r="S6492" s="107"/>
    </row>
    <row r="6493" spans="1:19" x14ac:dyDescent="0.25">
      <c r="A6493" t="s">
        <v>331</v>
      </c>
      <c r="B6493" t="s">
        <v>347</v>
      </c>
      <c r="C6493" t="s">
        <v>347</v>
      </c>
      <c r="D6493" t="s">
        <v>347</v>
      </c>
      <c r="E6493" t="s">
        <v>118</v>
      </c>
      <c r="F6493" t="s">
        <v>119</v>
      </c>
      <c r="G6493" s="105">
        <v>3</v>
      </c>
      <c r="H6493" t="s">
        <v>358</v>
      </c>
      <c r="I6493" t="s">
        <v>349</v>
      </c>
      <c r="J6493" t="s">
        <v>368</v>
      </c>
      <c r="K6493" s="105">
        <v>54</v>
      </c>
      <c r="L6493" s="106">
        <v>4.5260000973939903E-2</v>
      </c>
      <c r="N6493" s="105">
        <v>452</v>
      </c>
      <c r="O6493" s="106">
        <v>4.5779999345541E-2</v>
      </c>
      <c r="Q6493" s="105">
        <v>8418</v>
      </c>
      <c r="R6493" s="106">
        <v>3.700999915599823E-2</v>
      </c>
      <c r="S6493" s="107"/>
    </row>
    <row r="6494" spans="1:19" x14ac:dyDescent="0.25">
      <c r="A6494" t="s">
        <v>331</v>
      </c>
      <c r="B6494" t="s">
        <v>347</v>
      </c>
      <c r="C6494" t="s">
        <v>347</v>
      </c>
      <c r="D6494" t="s">
        <v>347</v>
      </c>
      <c r="E6494" t="s">
        <v>118</v>
      </c>
      <c r="F6494" t="s">
        <v>119</v>
      </c>
      <c r="G6494" s="105">
        <v>3</v>
      </c>
      <c r="H6494" t="s">
        <v>358</v>
      </c>
      <c r="I6494" t="s">
        <v>349</v>
      </c>
      <c r="J6494" t="s">
        <v>369</v>
      </c>
      <c r="K6494" s="105">
        <v>201</v>
      </c>
      <c r="L6494" s="106">
        <v>0.16847999393939969</v>
      </c>
      <c r="N6494" s="105">
        <v>1316</v>
      </c>
      <c r="O6494" s="106">
        <v>0.13328999280929571</v>
      </c>
      <c r="Q6494" s="105">
        <v>27454</v>
      </c>
      <c r="R6494" s="106">
        <v>0.1207000017166138</v>
      </c>
      <c r="S6494" s="107"/>
    </row>
    <row r="6495" spans="1:19" x14ac:dyDescent="0.25">
      <c r="A6495" t="s">
        <v>331</v>
      </c>
      <c r="B6495" t="s">
        <v>347</v>
      </c>
      <c r="C6495" t="s">
        <v>347</v>
      </c>
      <c r="D6495" t="s">
        <v>347</v>
      </c>
      <c r="E6495" t="s">
        <v>118</v>
      </c>
      <c r="F6495" t="s">
        <v>119</v>
      </c>
      <c r="G6495" s="105">
        <v>3</v>
      </c>
      <c r="H6495" t="s">
        <v>358</v>
      </c>
      <c r="I6495" t="s">
        <v>349</v>
      </c>
      <c r="J6495" t="s">
        <v>370</v>
      </c>
      <c r="K6495" s="105">
        <v>227</v>
      </c>
      <c r="L6495" s="106">
        <v>0.1902800053358078</v>
      </c>
      <c r="N6495" s="105">
        <v>2431</v>
      </c>
      <c r="O6495" s="106">
        <v>0.24623000621795649</v>
      </c>
      <c r="Q6495" s="105">
        <v>55879</v>
      </c>
      <c r="R6495" s="106">
        <v>0.24567000567913061</v>
      </c>
      <c r="S6495" s="107"/>
    </row>
    <row r="6496" spans="1:19" x14ac:dyDescent="0.25">
      <c r="A6496" t="s">
        <v>331</v>
      </c>
      <c r="B6496" t="s">
        <v>347</v>
      </c>
      <c r="C6496" t="s">
        <v>347</v>
      </c>
      <c r="D6496" t="s">
        <v>347</v>
      </c>
      <c r="E6496" t="s">
        <v>118</v>
      </c>
      <c r="F6496" t="s">
        <v>119</v>
      </c>
      <c r="G6496" s="105">
        <v>3</v>
      </c>
      <c r="H6496" t="s">
        <v>358</v>
      </c>
      <c r="I6496" t="s">
        <v>349</v>
      </c>
      <c r="J6496" t="s">
        <v>371</v>
      </c>
      <c r="K6496" s="105">
        <v>210</v>
      </c>
      <c r="L6496" s="106">
        <v>0.1760299950838089</v>
      </c>
      <c r="N6496" s="105">
        <v>2435</v>
      </c>
      <c r="O6496" s="106">
        <v>0.246629998087883</v>
      </c>
      <c r="Q6496" s="105">
        <v>57982</v>
      </c>
      <c r="R6496" s="106">
        <v>0.25490999221801758</v>
      </c>
      <c r="S6496" s="107"/>
    </row>
    <row r="6497" spans="1:19" x14ac:dyDescent="0.25">
      <c r="A6497" t="s">
        <v>331</v>
      </c>
      <c r="B6497" t="s">
        <v>347</v>
      </c>
      <c r="C6497" t="s">
        <v>347</v>
      </c>
      <c r="D6497" t="s">
        <v>347</v>
      </c>
      <c r="E6497" t="s">
        <v>118</v>
      </c>
      <c r="F6497" t="s">
        <v>119</v>
      </c>
      <c r="G6497" s="105">
        <v>3</v>
      </c>
      <c r="H6497" t="s">
        <v>358</v>
      </c>
      <c r="I6497" t="s">
        <v>349</v>
      </c>
      <c r="J6497" t="s">
        <v>372</v>
      </c>
      <c r="K6497" s="105">
        <v>273</v>
      </c>
      <c r="L6497" s="106">
        <v>0.2288299947977066</v>
      </c>
      <c r="N6497" s="105">
        <v>1843</v>
      </c>
      <c r="O6497" s="106">
        <v>0.18667000532150271</v>
      </c>
      <c r="Q6497" s="105">
        <v>44765</v>
      </c>
      <c r="R6497" s="106">
        <v>0.19679999351501459</v>
      </c>
      <c r="S6497" s="107"/>
    </row>
    <row r="6498" spans="1:19" x14ac:dyDescent="0.25">
      <c r="A6498" t="s">
        <v>331</v>
      </c>
      <c r="B6498" t="s">
        <v>347</v>
      </c>
      <c r="C6498" t="s">
        <v>347</v>
      </c>
      <c r="D6498" t="s">
        <v>347</v>
      </c>
      <c r="E6498" t="s">
        <v>118</v>
      </c>
      <c r="F6498" t="s">
        <v>119</v>
      </c>
      <c r="G6498" s="105">
        <v>3</v>
      </c>
      <c r="H6498" t="s">
        <v>358</v>
      </c>
      <c r="I6498" t="s">
        <v>349</v>
      </c>
      <c r="J6498" t="s">
        <v>373</v>
      </c>
      <c r="K6498" s="105">
        <v>218</v>
      </c>
      <c r="L6498" s="106">
        <v>0.18273000419139859</v>
      </c>
      <c r="N6498" s="105">
        <v>1327</v>
      </c>
      <c r="O6498" s="106">
        <v>0.1344099938869476</v>
      </c>
      <c r="Q6498" s="105">
        <v>31831</v>
      </c>
      <c r="R6498" s="106">
        <v>0.1399399936199188</v>
      </c>
      <c r="S6498" s="107"/>
    </row>
    <row r="6499" spans="1:19" x14ac:dyDescent="0.25">
      <c r="A6499" t="s">
        <v>331</v>
      </c>
      <c r="B6499" t="s">
        <v>347</v>
      </c>
      <c r="C6499" t="s">
        <v>347</v>
      </c>
      <c r="D6499" t="s">
        <v>347</v>
      </c>
      <c r="E6499" t="s">
        <v>118</v>
      </c>
      <c r="F6499" t="s">
        <v>119</v>
      </c>
      <c r="G6499" s="105">
        <v>3</v>
      </c>
      <c r="H6499" t="s">
        <v>358</v>
      </c>
      <c r="I6499" t="s">
        <v>438</v>
      </c>
      <c r="J6499" t="s">
        <v>48</v>
      </c>
      <c r="K6499" s="105">
        <v>957</v>
      </c>
      <c r="L6499" s="106">
        <v>0.80217999219894409</v>
      </c>
      <c r="M6499" s="106">
        <v>0.8186500072479248</v>
      </c>
      <c r="N6499" s="105">
        <v>8178</v>
      </c>
      <c r="O6499" s="106">
        <v>0.82832002639770508</v>
      </c>
      <c r="P6499" s="106">
        <v>0.84701997041702271</v>
      </c>
      <c r="Q6499" s="105">
        <v>186401</v>
      </c>
      <c r="R6499" s="106">
        <v>0.81949001550674438</v>
      </c>
      <c r="S6499" s="107">
        <v>0.8465999960899353</v>
      </c>
    </row>
    <row r="6500" spans="1:19" x14ac:dyDescent="0.25">
      <c r="A6500" t="s">
        <v>331</v>
      </c>
      <c r="B6500" t="s">
        <v>347</v>
      </c>
      <c r="C6500" t="s">
        <v>347</v>
      </c>
      <c r="D6500" t="s">
        <v>347</v>
      </c>
      <c r="E6500" t="s">
        <v>118</v>
      </c>
      <c r="F6500" t="s">
        <v>119</v>
      </c>
      <c r="G6500" s="105">
        <v>3</v>
      </c>
      <c r="H6500" t="s">
        <v>358</v>
      </c>
      <c r="I6500" t="s">
        <v>438</v>
      </c>
      <c r="J6500" t="s">
        <v>42</v>
      </c>
      <c r="K6500" s="105">
        <v>122</v>
      </c>
      <c r="L6500" s="106">
        <v>0.1022600010037422</v>
      </c>
      <c r="M6500" s="106">
        <v>0.10435999929904941</v>
      </c>
      <c r="N6500" s="105">
        <v>907</v>
      </c>
      <c r="O6500" s="106">
        <v>9.1870002448558807E-2</v>
      </c>
      <c r="P6500" s="106">
        <v>9.3939997255802155E-2</v>
      </c>
      <c r="Q6500" s="105">
        <v>20350</v>
      </c>
      <c r="R6500" s="106">
        <v>8.9469999074935913E-2</v>
      </c>
      <c r="S6500" s="107">
        <v>9.2430002987384796E-2</v>
      </c>
    </row>
    <row r="6501" spans="1:19" x14ac:dyDescent="0.25">
      <c r="A6501" t="s">
        <v>331</v>
      </c>
      <c r="B6501" t="s">
        <v>347</v>
      </c>
      <c r="C6501" t="s">
        <v>347</v>
      </c>
      <c r="D6501" t="s">
        <v>347</v>
      </c>
      <c r="E6501" t="s">
        <v>118</v>
      </c>
      <c r="F6501" t="s">
        <v>119</v>
      </c>
      <c r="G6501">
        <v>3</v>
      </c>
      <c r="H6501" t="s">
        <v>358</v>
      </c>
      <c r="I6501" t="s">
        <v>438</v>
      </c>
      <c r="J6501" t="s">
        <v>374</v>
      </c>
      <c r="K6501">
        <v>90</v>
      </c>
      <c r="L6501" s="106">
        <v>7.5439997017383575E-2</v>
      </c>
      <c r="M6501" s="106">
        <v>7.6990000903606415E-2</v>
      </c>
      <c r="N6501">
        <v>570</v>
      </c>
      <c r="O6501" s="106">
        <v>5.7730000466108322E-2</v>
      </c>
      <c r="P6501" s="106">
        <v>5.9039998799562447E-2</v>
      </c>
      <c r="Q6501">
        <v>13425</v>
      </c>
      <c r="R6501" s="106">
        <v>5.9020001441240311E-2</v>
      </c>
      <c r="S6501" s="106">
        <v>6.0970000922679901E-2</v>
      </c>
    </row>
    <row r="6502" spans="1:19" x14ac:dyDescent="0.25">
      <c r="A6502" t="s">
        <v>331</v>
      </c>
      <c r="B6502" t="s">
        <v>347</v>
      </c>
      <c r="C6502" t="s">
        <v>347</v>
      </c>
      <c r="D6502" t="s">
        <v>347</v>
      </c>
      <c r="E6502" t="s">
        <v>118</v>
      </c>
      <c r="F6502" t="s">
        <v>119</v>
      </c>
      <c r="G6502" s="105">
        <v>3</v>
      </c>
      <c r="H6502" t="s">
        <v>358</v>
      </c>
      <c r="I6502" t="s">
        <v>438</v>
      </c>
      <c r="J6502" t="s">
        <v>86</v>
      </c>
      <c r="K6502" s="105">
        <v>24</v>
      </c>
      <c r="L6502" s="106">
        <v>2.0120000466704369E-2</v>
      </c>
      <c r="N6502" s="105">
        <v>218</v>
      </c>
      <c r="O6502" s="106">
        <v>2.208000048995018E-2</v>
      </c>
      <c r="Q6502" s="105">
        <v>7283</v>
      </c>
      <c r="R6502" s="106">
        <v>3.2019998878240592E-2</v>
      </c>
      <c r="S6502" s="107"/>
    </row>
    <row r="6503" spans="1:19" x14ac:dyDescent="0.25">
      <c r="A6503" t="s">
        <v>331</v>
      </c>
      <c r="B6503" t="s">
        <v>347</v>
      </c>
      <c r="C6503" t="s">
        <v>347</v>
      </c>
      <c r="D6503" t="s">
        <v>347</v>
      </c>
      <c r="E6503" t="s">
        <v>118</v>
      </c>
      <c r="F6503" t="s">
        <v>119</v>
      </c>
      <c r="G6503">
        <v>3</v>
      </c>
      <c r="H6503" t="s">
        <v>358</v>
      </c>
      <c r="I6503" t="s">
        <v>375</v>
      </c>
      <c r="J6503" t="s">
        <v>376</v>
      </c>
      <c r="K6503">
        <v>254</v>
      </c>
      <c r="L6503" s="106">
        <v>0.212909996509552</v>
      </c>
      <c r="N6503">
        <v>2056</v>
      </c>
      <c r="O6503" s="106">
        <v>0.20824000239372251</v>
      </c>
      <c r="Q6503">
        <v>47189</v>
      </c>
      <c r="R6503" s="106">
        <v>0.20746000111103061</v>
      </c>
    </row>
    <row r="6504" spans="1:19" x14ac:dyDescent="0.25">
      <c r="A6504" t="s">
        <v>331</v>
      </c>
      <c r="B6504" t="s">
        <v>347</v>
      </c>
      <c r="C6504" t="s">
        <v>347</v>
      </c>
      <c r="D6504" t="s">
        <v>347</v>
      </c>
      <c r="E6504" t="s">
        <v>118</v>
      </c>
      <c r="F6504" t="s">
        <v>119</v>
      </c>
      <c r="G6504" s="105">
        <v>3</v>
      </c>
      <c r="H6504" t="s">
        <v>358</v>
      </c>
      <c r="I6504" t="s">
        <v>375</v>
      </c>
      <c r="J6504" t="s">
        <v>377</v>
      </c>
      <c r="K6504" s="105">
        <v>252</v>
      </c>
      <c r="L6504" s="106">
        <v>0.21122999489307401</v>
      </c>
      <c r="N6504" s="105">
        <v>2109</v>
      </c>
      <c r="O6504" s="106">
        <v>0.21360999345779419</v>
      </c>
      <c r="Q6504" s="105">
        <v>47420</v>
      </c>
      <c r="R6504" s="106">
        <v>0.20848000049591059</v>
      </c>
      <c r="S6504" s="107"/>
    </row>
    <row r="6505" spans="1:19" x14ac:dyDescent="0.25">
      <c r="A6505" t="s">
        <v>331</v>
      </c>
      <c r="B6505" t="s">
        <v>347</v>
      </c>
      <c r="C6505" t="s">
        <v>347</v>
      </c>
      <c r="D6505" t="s">
        <v>347</v>
      </c>
      <c r="E6505" t="s">
        <v>118</v>
      </c>
      <c r="F6505" t="s">
        <v>119</v>
      </c>
      <c r="G6505" s="105">
        <v>3</v>
      </c>
      <c r="H6505" t="s">
        <v>358</v>
      </c>
      <c r="I6505" t="s">
        <v>375</v>
      </c>
      <c r="J6505" t="s">
        <v>378</v>
      </c>
      <c r="K6505" s="105">
        <v>221</v>
      </c>
      <c r="L6505" s="106">
        <v>0.185249999165535</v>
      </c>
      <c r="N6505" s="105">
        <v>1581</v>
      </c>
      <c r="O6505" s="106">
        <v>0.16012999415397641</v>
      </c>
      <c r="Q6505" s="105">
        <v>37332</v>
      </c>
      <c r="R6505" s="106">
        <v>0.1641300022602081</v>
      </c>
      <c r="S6505" s="107"/>
    </row>
    <row r="6506" spans="1:19" x14ac:dyDescent="0.25">
      <c r="A6506" t="s">
        <v>331</v>
      </c>
      <c r="B6506" t="s">
        <v>347</v>
      </c>
      <c r="C6506" t="s">
        <v>347</v>
      </c>
      <c r="D6506" t="s">
        <v>347</v>
      </c>
      <c r="E6506" t="s">
        <v>118</v>
      </c>
      <c r="F6506" t="s">
        <v>119</v>
      </c>
      <c r="G6506" s="105">
        <v>3</v>
      </c>
      <c r="H6506" t="s">
        <v>358</v>
      </c>
      <c r="I6506" t="s">
        <v>375</v>
      </c>
      <c r="J6506" t="s">
        <v>379</v>
      </c>
      <c r="K6506" s="105">
        <v>237</v>
      </c>
      <c r="L6506" s="106">
        <v>0.19866000115871429</v>
      </c>
      <c r="N6506" s="105">
        <v>2058</v>
      </c>
      <c r="O6506" s="106">
        <v>0.2084500044584274</v>
      </c>
      <c r="Q6506" s="105">
        <v>47525</v>
      </c>
      <c r="R6506" s="106">
        <v>0.20893999934196469</v>
      </c>
      <c r="S6506" s="107"/>
    </row>
    <row r="6507" spans="1:19" x14ac:dyDescent="0.25">
      <c r="A6507" t="s">
        <v>331</v>
      </c>
      <c r="B6507" t="s">
        <v>347</v>
      </c>
      <c r="C6507" t="s">
        <v>347</v>
      </c>
      <c r="D6507" t="s">
        <v>347</v>
      </c>
      <c r="E6507" t="s">
        <v>118</v>
      </c>
      <c r="F6507" t="s">
        <v>119</v>
      </c>
      <c r="G6507" s="105">
        <v>3</v>
      </c>
      <c r="H6507" t="s">
        <v>358</v>
      </c>
      <c r="I6507" t="s">
        <v>375</v>
      </c>
      <c r="J6507" t="s">
        <v>380</v>
      </c>
      <c r="K6507" s="105">
        <v>229</v>
      </c>
      <c r="L6507" s="106">
        <v>0.1919499933719635</v>
      </c>
      <c r="N6507" s="105">
        <v>2069</v>
      </c>
      <c r="O6507" s="106">
        <v>0.20956000685691831</v>
      </c>
      <c r="Q6507" s="105">
        <v>47993</v>
      </c>
      <c r="R6507" s="106">
        <v>0.210999995470047</v>
      </c>
      <c r="S6507" s="107"/>
    </row>
    <row r="6508" spans="1:19" x14ac:dyDescent="0.25">
      <c r="A6508" t="s">
        <v>331</v>
      </c>
      <c r="B6508" t="s">
        <v>347</v>
      </c>
      <c r="C6508" t="s">
        <v>347</v>
      </c>
      <c r="D6508" t="s">
        <v>347</v>
      </c>
      <c r="E6508" t="s">
        <v>118</v>
      </c>
      <c r="F6508" t="s">
        <v>119</v>
      </c>
      <c r="G6508" s="105">
        <v>3</v>
      </c>
      <c r="H6508" t="s">
        <v>358</v>
      </c>
      <c r="I6508" t="s">
        <v>381</v>
      </c>
      <c r="J6508" t="s">
        <v>382</v>
      </c>
      <c r="K6508" s="105">
        <v>35</v>
      </c>
      <c r="L6508" s="106">
        <v>2.9340000823140141E-2</v>
      </c>
      <c r="M6508" s="106">
        <v>3.6649998277425773E-2</v>
      </c>
      <c r="N6508" s="105">
        <v>281</v>
      </c>
      <c r="O6508" s="106">
        <v>2.845999971032143E-2</v>
      </c>
      <c r="P6508" s="106">
        <v>3.369000181555748E-2</v>
      </c>
      <c r="Q6508" s="105">
        <v>5423</v>
      </c>
      <c r="R6508" s="106">
        <v>2.384000085294247E-2</v>
      </c>
      <c r="S6508" s="107">
        <v>3.0780000612139698E-2</v>
      </c>
    </row>
    <row r="6509" spans="1:19" x14ac:dyDescent="0.25">
      <c r="A6509" t="s">
        <v>331</v>
      </c>
      <c r="B6509" t="s">
        <v>347</v>
      </c>
      <c r="C6509" t="s">
        <v>347</v>
      </c>
      <c r="D6509" t="s">
        <v>347</v>
      </c>
      <c r="E6509" t="s">
        <v>118</v>
      </c>
      <c r="F6509" t="s">
        <v>119</v>
      </c>
      <c r="G6509" s="105">
        <v>3</v>
      </c>
      <c r="H6509" t="s">
        <v>358</v>
      </c>
      <c r="I6509" t="s">
        <v>381</v>
      </c>
      <c r="J6509" t="s">
        <v>383</v>
      </c>
      <c r="K6509" s="105">
        <v>105</v>
      </c>
      <c r="L6509" s="106">
        <v>8.8009998202323914E-2</v>
      </c>
      <c r="M6509" s="106">
        <v>0.1099499985575676</v>
      </c>
      <c r="N6509" s="105">
        <v>1398</v>
      </c>
      <c r="O6509" s="106">
        <v>0.14159999787807459</v>
      </c>
      <c r="P6509" s="106">
        <v>0.16763000190258029</v>
      </c>
      <c r="Q6509" s="105">
        <v>26007</v>
      </c>
      <c r="R6509" s="106">
        <v>0.11433999985456469</v>
      </c>
      <c r="S6509" s="107">
        <v>0.1476300060749054</v>
      </c>
    </row>
    <row r="6510" spans="1:19" x14ac:dyDescent="0.25">
      <c r="A6510" t="s">
        <v>331</v>
      </c>
      <c r="B6510" t="s">
        <v>347</v>
      </c>
      <c r="C6510" t="s">
        <v>347</v>
      </c>
      <c r="D6510" t="s">
        <v>347</v>
      </c>
      <c r="E6510" t="s">
        <v>118</v>
      </c>
      <c r="F6510" t="s">
        <v>119</v>
      </c>
      <c r="G6510" s="105">
        <v>3</v>
      </c>
      <c r="H6510" t="s">
        <v>358</v>
      </c>
      <c r="I6510" t="s">
        <v>381</v>
      </c>
      <c r="J6510" t="s">
        <v>384</v>
      </c>
      <c r="K6510" s="105">
        <v>815</v>
      </c>
      <c r="L6510" s="106">
        <v>0.68314999341964722</v>
      </c>
      <c r="M6510" s="106">
        <v>0.85339999198913574</v>
      </c>
      <c r="N6510" s="105">
        <v>6661</v>
      </c>
      <c r="O6510" s="106">
        <v>0.67466998100280762</v>
      </c>
      <c r="P6510" s="106">
        <v>0.79868000745773315</v>
      </c>
      <c r="Q6510" s="105">
        <v>144739</v>
      </c>
      <c r="R6510" s="106">
        <v>0.6363300085067749</v>
      </c>
      <c r="S6510" s="107">
        <v>0.82159000635147095</v>
      </c>
    </row>
    <row r="6511" spans="1:19" x14ac:dyDescent="0.25">
      <c r="A6511" t="s">
        <v>331</v>
      </c>
      <c r="B6511" t="s">
        <v>347</v>
      </c>
      <c r="C6511" t="s">
        <v>347</v>
      </c>
      <c r="D6511" t="s">
        <v>347</v>
      </c>
      <c r="E6511" t="s">
        <v>118</v>
      </c>
      <c r="F6511" t="s">
        <v>119</v>
      </c>
      <c r="G6511" s="105">
        <v>3</v>
      </c>
      <c r="H6511" t="s">
        <v>358</v>
      </c>
      <c r="I6511" t="s">
        <v>381</v>
      </c>
      <c r="J6511" t="s">
        <v>385</v>
      </c>
      <c r="K6511" s="105">
        <v>238</v>
      </c>
      <c r="L6511" s="106">
        <v>0.19949999451637271</v>
      </c>
      <c r="N6511" s="105">
        <v>1533</v>
      </c>
      <c r="O6511" s="106">
        <v>0.15526999533176419</v>
      </c>
      <c r="Q6511" s="105">
        <v>51290</v>
      </c>
      <c r="R6511" s="106">
        <v>0.22549000382423401</v>
      </c>
      <c r="S6511" s="107"/>
    </row>
    <row r="6512" spans="1:19" x14ac:dyDescent="0.25">
      <c r="A6512" t="s">
        <v>331</v>
      </c>
      <c r="B6512" t="s">
        <v>347</v>
      </c>
      <c r="C6512" t="s">
        <v>347</v>
      </c>
      <c r="D6512" t="s">
        <v>347</v>
      </c>
      <c r="E6512" t="s">
        <v>118</v>
      </c>
      <c r="F6512" t="s">
        <v>119</v>
      </c>
      <c r="G6512" s="105">
        <v>3</v>
      </c>
      <c r="H6512" t="s">
        <v>358</v>
      </c>
      <c r="I6512" t="s">
        <v>386</v>
      </c>
      <c r="J6512" t="s">
        <v>387</v>
      </c>
      <c r="K6512" s="105">
        <v>72</v>
      </c>
      <c r="L6512" s="106">
        <v>6.0350000858306878E-2</v>
      </c>
      <c r="M6512" s="106">
        <v>6.1170000582933433E-2</v>
      </c>
      <c r="N6512" s="105">
        <v>599</v>
      </c>
      <c r="O6512" s="106">
        <v>6.0669999569654458E-2</v>
      </c>
      <c r="P6512" s="106">
        <v>6.1489999294281013E-2</v>
      </c>
      <c r="Q6512" s="105">
        <v>12181</v>
      </c>
      <c r="R6512" s="106">
        <v>5.3550001233816147E-2</v>
      </c>
      <c r="S6512" s="107">
        <v>5.4999999701976783E-2</v>
      </c>
    </row>
    <row r="6513" spans="1:19" x14ac:dyDescent="0.25">
      <c r="A6513" t="s">
        <v>331</v>
      </c>
      <c r="B6513" t="s">
        <v>347</v>
      </c>
      <c r="C6513" t="s">
        <v>347</v>
      </c>
      <c r="D6513" t="s">
        <v>347</v>
      </c>
      <c r="E6513" t="s">
        <v>118</v>
      </c>
      <c r="F6513" t="s">
        <v>119</v>
      </c>
      <c r="G6513" s="105">
        <v>3</v>
      </c>
      <c r="H6513" t="s">
        <v>358</v>
      </c>
      <c r="I6513" t="s">
        <v>386</v>
      </c>
      <c r="J6513" t="s">
        <v>388</v>
      </c>
      <c r="K6513" s="105">
        <v>15</v>
      </c>
      <c r="L6513" s="106">
        <v>1.257000025361776E-2</v>
      </c>
      <c r="M6513" s="106">
        <v>1.2740000151097769E-2</v>
      </c>
      <c r="N6513" s="105">
        <v>136</v>
      </c>
      <c r="O6513" s="106">
        <v>1.377000007778406E-2</v>
      </c>
      <c r="P6513" s="106">
        <v>1.396000012755394E-2</v>
      </c>
      <c r="Q6513" s="105">
        <v>6321</v>
      </c>
      <c r="R6513" s="106">
        <v>2.77900006622076E-2</v>
      </c>
      <c r="S6513" s="107">
        <v>2.8540000319480899E-2</v>
      </c>
    </row>
    <row r="6514" spans="1:19" x14ac:dyDescent="0.25">
      <c r="A6514" t="s">
        <v>331</v>
      </c>
      <c r="B6514" t="s">
        <v>347</v>
      </c>
      <c r="C6514" t="s">
        <v>347</v>
      </c>
      <c r="D6514" t="s">
        <v>347</v>
      </c>
      <c r="E6514" t="s">
        <v>118</v>
      </c>
      <c r="F6514" t="s">
        <v>119</v>
      </c>
      <c r="G6514" s="105">
        <v>3</v>
      </c>
      <c r="H6514" t="s">
        <v>358</v>
      </c>
      <c r="I6514" t="s">
        <v>386</v>
      </c>
      <c r="J6514" t="s">
        <v>85</v>
      </c>
      <c r="K6514" s="105">
        <v>14</v>
      </c>
      <c r="L6514" s="106">
        <v>1.1739999987185E-2</v>
      </c>
      <c r="M6514" s="106">
        <v>1.188999973237514E-2</v>
      </c>
      <c r="N6514" s="105">
        <v>172</v>
      </c>
      <c r="O6514" s="106">
        <v>1.741999946534634E-2</v>
      </c>
      <c r="P6514" s="106">
        <v>1.7659999430179599E-2</v>
      </c>
      <c r="Q6514" s="105">
        <v>4872</v>
      </c>
      <c r="R6514" s="106">
        <v>2.1420000120997429E-2</v>
      </c>
      <c r="S6514" s="107">
        <v>2.199999988079071E-2</v>
      </c>
    </row>
    <row r="6515" spans="1:19" x14ac:dyDescent="0.25">
      <c r="A6515" t="s">
        <v>331</v>
      </c>
      <c r="B6515" t="s">
        <v>347</v>
      </c>
      <c r="C6515" t="s">
        <v>347</v>
      </c>
      <c r="D6515" t="s">
        <v>347</v>
      </c>
      <c r="E6515" t="s">
        <v>118</v>
      </c>
      <c r="F6515" t="s">
        <v>119</v>
      </c>
      <c r="G6515">
        <v>3</v>
      </c>
      <c r="H6515" t="s">
        <v>358</v>
      </c>
      <c r="I6515" t="s">
        <v>386</v>
      </c>
      <c r="J6515" t="s">
        <v>389</v>
      </c>
      <c r="K6515">
        <v>8</v>
      </c>
      <c r="L6515" s="106">
        <v>6.7099998705089092E-3</v>
      </c>
      <c r="M6515" s="106">
        <v>6.8000000901520252E-3</v>
      </c>
      <c r="N6515">
        <v>116</v>
      </c>
      <c r="O6515" s="106">
        <v>1.174999959766865E-2</v>
      </c>
      <c r="P6515" s="106">
        <v>1.1909999884665011E-2</v>
      </c>
      <c r="Q6515">
        <v>4049</v>
      </c>
      <c r="R6515" s="106">
        <v>1.779999956488609E-2</v>
      </c>
      <c r="S6515" s="106">
        <v>1.8279999494552609E-2</v>
      </c>
    </row>
    <row r="6516" spans="1:19" x14ac:dyDescent="0.25">
      <c r="A6516" t="s">
        <v>331</v>
      </c>
      <c r="B6516" t="s">
        <v>347</v>
      </c>
      <c r="C6516" t="s">
        <v>347</v>
      </c>
      <c r="D6516" t="s">
        <v>347</v>
      </c>
      <c r="E6516" t="s">
        <v>118</v>
      </c>
      <c r="F6516" t="s">
        <v>119</v>
      </c>
      <c r="G6516" s="105">
        <v>3</v>
      </c>
      <c r="H6516" t="s">
        <v>358</v>
      </c>
      <c r="I6516" t="s">
        <v>386</v>
      </c>
      <c r="J6516" t="s">
        <v>86</v>
      </c>
      <c r="K6516" s="105">
        <v>16</v>
      </c>
      <c r="L6516" s="106">
        <v>1.341000013053417E-2</v>
      </c>
      <c r="N6516" s="105">
        <v>131</v>
      </c>
      <c r="O6516" s="106">
        <v>1.326999999582767E-2</v>
      </c>
      <c r="Q6516" s="105">
        <v>5972</v>
      </c>
      <c r="R6516" s="106">
        <v>2.6259999722242359E-2</v>
      </c>
      <c r="S6516" s="107"/>
    </row>
    <row r="6517" spans="1:19" x14ac:dyDescent="0.25">
      <c r="A6517" t="s">
        <v>331</v>
      </c>
      <c r="B6517" t="s">
        <v>347</v>
      </c>
      <c r="C6517" t="s">
        <v>347</v>
      </c>
      <c r="D6517" t="s">
        <v>347</v>
      </c>
      <c r="E6517" t="s">
        <v>118</v>
      </c>
      <c r="F6517" t="s">
        <v>119</v>
      </c>
      <c r="G6517" s="105">
        <v>3</v>
      </c>
      <c r="H6517" t="s">
        <v>358</v>
      </c>
      <c r="I6517" t="s">
        <v>386</v>
      </c>
      <c r="J6517" t="s">
        <v>84</v>
      </c>
      <c r="K6517" s="105">
        <v>1068</v>
      </c>
      <c r="L6517" s="106">
        <v>0.89521998167037964</v>
      </c>
      <c r="M6517" s="106">
        <v>0.90738999843597412</v>
      </c>
      <c r="N6517" s="105">
        <v>8719</v>
      </c>
      <c r="O6517" s="106">
        <v>0.88312000036239624</v>
      </c>
      <c r="P6517" s="106">
        <v>0.89499002695083618</v>
      </c>
      <c r="Q6517" s="105">
        <v>194064</v>
      </c>
      <c r="R6517" s="106">
        <v>0.85317999124526978</v>
      </c>
      <c r="S6517" s="107">
        <v>0.87619000673294067</v>
      </c>
    </row>
    <row r="6518" spans="1:19" x14ac:dyDescent="0.25">
      <c r="A6518" t="s">
        <v>331</v>
      </c>
      <c r="B6518" t="s">
        <v>347</v>
      </c>
      <c r="C6518" t="s">
        <v>347</v>
      </c>
      <c r="D6518" t="s">
        <v>347</v>
      </c>
      <c r="E6518" t="s">
        <v>118</v>
      </c>
      <c r="F6518" t="s">
        <v>119</v>
      </c>
      <c r="G6518" s="105">
        <v>3</v>
      </c>
      <c r="H6518" t="s">
        <v>358</v>
      </c>
      <c r="I6518" t="s">
        <v>419</v>
      </c>
      <c r="J6518" t="s">
        <v>390</v>
      </c>
      <c r="K6518" s="105">
        <v>238</v>
      </c>
      <c r="L6518" s="106">
        <v>0.19949999451637271</v>
      </c>
      <c r="N6518" s="105">
        <v>1533</v>
      </c>
      <c r="O6518" s="106">
        <v>0.15526999533176419</v>
      </c>
      <c r="Q6518" s="105">
        <v>51290</v>
      </c>
      <c r="R6518" s="106">
        <v>0.22549000382423401</v>
      </c>
      <c r="S6518" s="107"/>
    </row>
    <row r="6519" spans="1:19" x14ac:dyDescent="0.25">
      <c r="A6519" t="s">
        <v>331</v>
      </c>
      <c r="B6519" t="s">
        <v>347</v>
      </c>
      <c r="C6519" t="s">
        <v>347</v>
      </c>
      <c r="D6519" t="s">
        <v>347</v>
      </c>
      <c r="E6519" t="s">
        <v>118</v>
      </c>
      <c r="F6519" t="s">
        <v>119</v>
      </c>
      <c r="G6519" s="105">
        <v>3</v>
      </c>
      <c r="H6519" t="s">
        <v>358</v>
      </c>
      <c r="I6519" t="s">
        <v>419</v>
      </c>
      <c r="J6519" t="s">
        <v>391</v>
      </c>
      <c r="K6519" s="105">
        <v>105</v>
      </c>
      <c r="L6519" s="106">
        <v>8.8009998202323914E-2</v>
      </c>
      <c r="M6519" s="106">
        <v>0.1099499985575676</v>
      </c>
      <c r="N6519" s="105">
        <v>1398</v>
      </c>
      <c r="O6519" s="106">
        <v>0.14159999787807459</v>
      </c>
      <c r="P6519" s="106">
        <v>0.16763000190258029</v>
      </c>
      <c r="Q6519" s="105">
        <v>26007</v>
      </c>
      <c r="R6519" s="106">
        <v>0.11433999985456469</v>
      </c>
      <c r="S6519" s="107">
        <v>0.1476300060749054</v>
      </c>
    </row>
    <row r="6520" spans="1:19" x14ac:dyDescent="0.25">
      <c r="A6520" t="s">
        <v>331</v>
      </c>
      <c r="B6520" t="s">
        <v>347</v>
      </c>
      <c r="C6520" t="s">
        <v>347</v>
      </c>
      <c r="D6520" t="s">
        <v>347</v>
      </c>
      <c r="E6520" t="s">
        <v>118</v>
      </c>
      <c r="F6520" t="s">
        <v>119</v>
      </c>
      <c r="G6520" s="105">
        <v>3</v>
      </c>
      <c r="H6520" t="s">
        <v>358</v>
      </c>
      <c r="I6520" t="s">
        <v>419</v>
      </c>
      <c r="J6520" t="s">
        <v>392</v>
      </c>
      <c r="K6520" s="105">
        <v>315</v>
      </c>
      <c r="L6520" s="106">
        <v>0.26403999328613281</v>
      </c>
      <c r="M6520" s="106">
        <v>0.32984000444412231</v>
      </c>
      <c r="N6520" s="105">
        <v>3218</v>
      </c>
      <c r="O6520" s="106">
        <v>0.32594001293182367</v>
      </c>
      <c r="P6520" s="106">
        <v>0.38585001230239868</v>
      </c>
      <c r="Q6520" s="105">
        <v>69347</v>
      </c>
      <c r="R6520" s="106">
        <v>0.30487999320030212</v>
      </c>
      <c r="S6520" s="107">
        <v>0.39364001154899603</v>
      </c>
    </row>
    <row r="6521" spans="1:19" x14ac:dyDescent="0.25">
      <c r="A6521" t="s">
        <v>331</v>
      </c>
      <c r="B6521" t="s">
        <v>347</v>
      </c>
      <c r="C6521" t="s">
        <v>347</v>
      </c>
      <c r="D6521" t="s">
        <v>347</v>
      </c>
      <c r="E6521" t="s">
        <v>118</v>
      </c>
      <c r="F6521" t="s">
        <v>119</v>
      </c>
      <c r="G6521">
        <v>3</v>
      </c>
      <c r="H6521" t="s">
        <v>358</v>
      </c>
      <c r="I6521" t="s">
        <v>419</v>
      </c>
      <c r="J6521" t="s">
        <v>393</v>
      </c>
      <c r="K6521">
        <v>421</v>
      </c>
      <c r="L6521" s="106">
        <v>0.3528900146484375</v>
      </c>
      <c r="M6521" s="106">
        <v>0.44084000587463379</v>
      </c>
      <c r="N6521">
        <v>2973</v>
      </c>
      <c r="O6521" s="106">
        <v>0.30112001299858088</v>
      </c>
      <c r="P6521" s="106">
        <v>0.35646998882293701</v>
      </c>
      <c r="Q6521">
        <v>66079</v>
      </c>
      <c r="R6521" s="106">
        <v>0.29050999879837042</v>
      </c>
      <c r="S6521" s="106">
        <v>0.37509000301361078</v>
      </c>
    </row>
    <row r="6522" spans="1:19" x14ac:dyDescent="0.25">
      <c r="A6522" t="s">
        <v>331</v>
      </c>
      <c r="B6522" t="s">
        <v>347</v>
      </c>
      <c r="C6522" t="s">
        <v>347</v>
      </c>
      <c r="D6522" t="s">
        <v>347</v>
      </c>
      <c r="E6522" t="s">
        <v>118</v>
      </c>
      <c r="F6522" t="s">
        <v>119</v>
      </c>
      <c r="G6522" s="105">
        <v>3</v>
      </c>
      <c r="H6522" t="s">
        <v>358</v>
      </c>
      <c r="I6522" t="s">
        <v>419</v>
      </c>
      <c r="J6522" t="s">
        <v>394</v>
      </c>
      <c r="K6522" s="105">
        <v>114</v>
      </c>
      <c r="L6522" s="106">
        <v>9.5559999346733093E-2</v>
      </c>
      <c r="M6522" s="106">
        <v>0.1193699985742569</v>
      </c>
      <c r="N6522" s="105">
        <v>751</v>
      </c>
      <c r="O6522" s="106">
        <v>7.607000321149826E-2</v>
      </c>
      <c r="P6522" s="106">
        <v>9.0049996972084045E-2</v>
      </c>
      <c r="Q6522" s="105">
        <v>14736</v>
      </c>
      <c r="R6522" s="106">
        <v>6.4790003001689911E-2</v>
      </c>
      <c r="S6522" s="107">
        <v>8.3650000393390656E-2</v>
      </c>
    </row>
    <row r="6523" spans="1:19" x14ac:dyDescent="0.25">
      <c r="A6523" t="s">
        <v>331</v>
      </c>
      <c r="B6523" t="s">
        <v>347</v>
      </c>
      <c r="C6523" t="s">
        <v>347</v>
      </c>
      <c r="D6523" t="s">
        <v>347</v>
      </c>
      <c r="E6523" t="s">
        <v>118</v>
      </c>
      <c r="F6523" t="s">
        <v>119</v>
      </c>
      <c r="G6523" s="105">
        <v>3</v>
      </c>
      <c r="H6523" t="s">
        <v>358</v>
      </c>
      <c r="I6523" t="s">
        <v>439</v>
      </c>
      <c r="J6523" t="s">
        <v>440</v>
      </c>
      <c r="K6523" s="105">
        <v>238</v>
      </c>
      <c r="L6523" s="106">
        <v>0.19949999451637271</v>
      </c>
      <c r="N6523" s="105">
        <v>1533</v>
      </c>
      <c r="O6523" s="106">
        <v>0.15526999533176419</v>
      </c>
      <c r="Q6523" s="105">
        <v>51290</v>
      </c>
      <c r="R6523" s="106">
        <v>0.22549000382423401</v>
      </c>
      <c r="S6523" s="107"/>
    </row>
    <row r="6524" spans="1:19" x14ac:dyDescent="0.25">
      <c r="A6524" t="s">
        <v>331</v>
      </c>
      <c r="B6524" t="s">
        <v>347</v>
      </c>
      <c r="C6524" t="s">
        <v>347</v>
      </c>
      <c r="D6524" t="s">
        <v>347</v>
      </c>
      <c r="E6524" t="s">
        <v>118</v>
      </c>
      <c r="F6524" t="s">
        <v>119</v>
      </c>
      <c r="G6524" s="105">
        <v>3</v>
      </c>
      <c r="H6524" t="s">
        <v>358</v>
      </c>
      <c r="I6524" t="s">
        <v>439</v>
      </c>
      <c r="J6524" t="s">
        <v>442</v>
      </c>
      <c r="K6524" s="105">
        <v>955</v>
      </c>
      <c r="L6524" s="106">
        <v>0.80049997568130493</v>
      </c>
      <c r="M6524" s="106">
        <v>1</v>
      </c>
      <c r="N6524" s="105">
        <v>8340</v>
      </c>
      <c r="O6524" s="106">
        <v>0.84473001956939697</v>
      </c>
      <c r="P6524" s="106">
        <v>1</v>
      </c>
      <c r="Q6524" s="105">
        <v>176169</v>
      </c>
      <c r="R6524" s="106">
        <v>0.77451002597808838</v>
      </c>
      <c r="S6524" s="107">
        <v>1</v>
      </c>
    </row>
    <row r="6525" spans="1:19" x14ac:dyDescent="0.25">
      <c r="A6525" t="s">
        <v>331</v>
      </c>
      <c r="B6525" t="s">
        <v>347</v>
      </c>
      <c r="C6525" t="s">
        <v>347</v>
      </c>
      <c r="D6525" t="s">
        <v>347</v>
      </c>
      <c r="E6525" t="s">
        <v>118</v>
      </c>
      <c r="F6525" t="s">
        <v>119</v>
      </c>
      <c r="G6525">
        <v>3</v>
      </c>
      <c r="H6525" t="s">
        <v>358</v>
      </c>
      <c r="I6525" t="s">
        <v>395</v>
      </c>
      <c r="J6525" t="s">
        <v>396</v>
      </c>
      <c r="K6525">
        <v>1180</v>
      </c>
      <c r="L6525" s="106">
        <v>0.98909997940063477</v>
      </c>
      <c r="N6525">
        <v>9804</v>
      </c>
      <c r="O6525" s="106">
        <v>0.99300998449325562</v>
      </c>
      <c r="Q6525">
        <v>225832</v>
      </c>
      <c r="R6525" s="106">
        <v>0.99285000562667847</v>
      </c>
    </row>
    <row r="6526" spans="1:19" x14ac:dyDescent="0.25">
      <c r="A6526" t="s">
        <v>331</v>
      </c>
      <c r="B6526" t="s">
        <v>347</v>
      </c>
      <c r="C6526" t="s">
        <v>347</v>
      </c>
      <c r="D6526" t="s">
        <v>347</v>
      </c>
      <c r="E6526" t="s">
        <v>118</v>
      </c>
      <c r="F6526" t="s">
        <v>119</v>
      </c>
      <c r="G6526">
        <v>3</v>
      </c>
      <c r="H6526" t="s">
        <v>358</v>
      </c>
      <c r="I6526" t="s">
        <v>395</v>
      </c>
      <c r="J6526" t="s">
        <v>397</v>
      </c>
      <c r="K6526">
        <v>13</v>
      </c>
      <c r="L6526" s="106">
        <v>1.0900000110268589E-2</v>
      </c>
      <c r="N6526">
        <v>69</v>
      </c>
      <c r="O6526" s="106">
        <v>6.9900001399219036E-3</v>
      </c>
      <c r="Q6526">
        <v>1627</v>
      </c>
      <c r="R6526" s="106">
        <v>7.1499999612569809E-3</v>
      </c>
    </row>
    <row r="6527" spans="1:19" x14ac:dyDescent="0.25">
      <c r="A6527" t="s">
        <v>331</v>
      </c>
      <c r="B6527" t="s">
        <v>347</v>
      </c>
      <c r="C6527" t="s">
        <v>347</v>
      </c>
      <c r="D6527" t="s">
        <v>347</v>
      </c>
      <c r="E6527" t="s">
        <v>118</v>
      </c>
      <c r="F6527" t="s">
        <v>119</v>
      </c>
      <c r="G6527" s="105">
        <v>3</v>
      </c>
      <c r="H6527" t="s">
        <v>358</v>
      </c>
      <c r="I6527" t="s">
        <v>398</v>
      </c>
      <c r="J6527" t="s">
        <v>399</v>
      </c>
      <c r="K6527" s="105">
        <v>222</v>
      </c>
      <c r="L6527" s="106">
        <v>0.18609000742435461</v>
      </c>
      <c r="N6527" s="105">
        <v>2264</v>
      </c>
      <c r="O6527" s="106">
        <v>0.22931000590324399</v>
      </c>
      <c r="Q6527" s="105">
        <v>32785</v>
      </c>
      <c r="R6527" s="106">
        <v>0.14414000511169431</v>
      </c>
      <c r="S6527" s="107"/>
    </row>
    <row r="6528" spans="1:19" x14ac:dyDescent="0.25">
      <c r="A6528" t="s">
        <v>331</v>
      </c>
      <c r="B6528" t="s">
        <v>347</v>
      </c>
      <c r="C6528" t="s">
        <v>347</v>
      </c>
      <c r="D6528" t="s">
        <v>347</v>
      </c>
      <c r="E6528" t="s">
        <v>118</v>
      </c>
      <c r="F6528" t="s">
        <v>119</v>
      </c>
      <c r="G6528" s="105">
        <v>3</v>
      </c>
      <c r="H6528" t="s">
        <v>358</v>
      </c>
      <c r="I6528" t="s">
        <v>398</v>
      </c>
      <c r="J6528" t="s">
        <v>41</v>
      </c>
      <c r="K6528" s="105">
        <v>264</v>
      </c>
      <c r="L6528" s="106">
        <v>0.22129000723361969</v>
      </c>
      <c r="N6528" s="105">
        <v>1699</v>
      </c>
      <c r="O6528" s="106">
        <v>0.17208999395370481</v>
      </c>
      <c r="Q6528" s="105">
        <v>40324</v>
      </c>
      <c r="R6528" s="106">
        <v>0.177279993891716</v>
      </c>
      <c r="S6528" s="107"/>
    </row>
    <row r="6529" spans="1:19" x14ac:dyDescent="0.25">
      <c r="A6529" t="s">
        <v>331</v>
      </c>
      <c r="B6529" t="s">
        <v>347</v>
      </c>
      <c r="C6529" t="s">
        <v>347</v>
      </c>
      <c r="D6529" t="s">
        <v>347</v>
      </c>
      <c r="E6529" t="s">
        <v>118</v>
      </c>
      <c r="F6529" t="s">
        <v>119</v>
      </c>
      <c r="G6529" s="105">
        <v>3</v>
      </c>
      <c r="H6529" t="s">
        <v>358</v>
      </c>
      <c r="I6529" t="s">
        <v>398</v>
      </c>
      <c r="J6529" t="s">
        <v>40</v>
      </c>
      <c r="K6529" s="105">
        <v>246</v>
      </c>
      <c r="L6529" s="106">
        <v>0.2062000036239624</v>
      </c>
      <c r="N6529" s="105">
        <v>1889</v>
      </c>
      <c r="O6529" s="106">
        <v>0.19133000075817111</v>
      </c>
      <c r="Q6529" s="105">
        <v>47952</v>
      </c>
      <c r="R6529" s="106">
        <v>0.21082000434398651</v>
      </c>
      <c r="S6529" s="107"/>
    </row>
    <row r="6530" spans="1:19" x14ac:dyDescent="0.25">
      <c r="A6530" t="s">
        <v>331</v>
      </c>
      <c r="B6530" t="s">
        <v>347</v>
      </c>
      <c r="C6530" t="s">
        <v>347</v>
      </c>
      <c r="D6530" t="s">
        <v>347</v>
      </c>
      <c r="E6530" t="s">
        <v>118</v>
      </c>
      <c r="F6530" t="s">
        <v>119</v>
      </c>
      <c r="G6530" s="105">
        <v>3</v>
      </c>
      <c r="H6530" t="s">
        <v>358</v>
      </c>
      <c r="I6530" t="s">
        <v>398</v>
      </c>
      <c r="J6530" t="s">
        <v>39</v>
      </c>
      <c r="K6530" s="105">
        <v>309</v>
      </c>
      <c r="L6530" s="106">
        <v>0.25900998711585999</v>
      </c>
      <c r="N6530" s="105">
        <v>2314</v>
      </c>
      <c r="O6530" s="106">
        <v>0.23438000679016111</v>
      </c>
      <c r="Q6530" s="105">
        <v>51770</v>
      </c>
      <c r="R6530" s="106">
        <v>0.22759999334812159</v>
      </c>
      <c r="S6530" s="107"/>
    </row>
    <row r="6531" spans="1:19" x14ac:dyDescent="0.25">
      <c r="A6531" t="s">
        <v>331</v>
      </c>
      <c r="B6531" t="s">
        <v>347</v>
      </c>
      <c r="C6531" t="s">
        <v>347</v>
      </c>
      <c r="D6531" t="s">
        <v>347</v>
      </c>
      <c r="E6531" t="s">
        <v>118</v>
      </c>
      <c r="F6531" t="s">
        <v>119</v>
      </c>
      <c r="G6531" s="105">
        <v>3</v>
      </c>
      <c r="H6531" t="s">
        <v>358</v>
      </c>
      <c r="I6531" t="s">
        <v>398</v>
      </c>
      <c r="J6531" t="s">
        <v>400</v>
      </c>
      <c r="K6531" s="105">
        <v>152</v>
      </c>
      <c r="L6531" s="106">
        <v>0.1274099946022034</v>
      </c>
      <c r="N6531" s="105">
        <v>1707</v>
      </c>
      <c r="O6531" s="106">
        <v>0.1729000061750412</v>
      </c>
      <c r="Q6531" s="105">
        <v>54628</v>
      </c>
      <c r="R6531" s="106">
        <v>0.24017000198364261</v>
      </c>
      <c r="S6531" s="107"/>
    </row>
    <row r="6532" spans="1:19" x14ac:dyDescent="0.25">
      <c r="A6532" t="s">
        <v>331</v>
      </c>
      <c r="B6532" t="s">
        <v>347</v>
      </c>
      <c r="C6532" t="s">
        <v>347</v>
      </c>
      <c r="D6532" t="s">
        <v>347</v>
      </c>
      <c r="E6532" t="s">
        <v>118</v>
      </c>
      <c r="F6532" t="s">
        <v>119</v>
      </c>
      <c r="G6532">
        <v>3</v>
      </c>
      <c r="H6532" t="s">
        <v>358</v>
      </c>
      <c r="I6532" t="s">
        <v>422</v>
      </c>
      <c r="J6532" t="s">
        <v>429</v>
      </c>
      <c r="K6532">
        <v>114</v>
      </c>
      <c r="L6532" s="106">
        <v>9.5559999346733093E-2</v>
      </c>
      <c r="N6532">
        <v>2491</v>
      </c>
      <c r="O6532" s="106">
        <v>0.25229999423027039</v>
      </c>
      <c r="Q6532">
        <v>80101</v>
      </c>
      <c r="R6532" s="106">
        <v>0.3521600067615509</v>
      </c>
    </row>
    <row r="6533" spans="1:19" x14ac:dyDescent="0.25">
      <c r="A6533" t="s">
        <v>331</v>
      </c>
      <c r="B6533" t="s">
        <v>347</v>
      </c>
      <c r="C6533" t="s">
        <v>347</v>
      </c>
      <c r="D6533" t="s">
        <v>347</v>
      </c>
      <c r="E6533" t="s">
        <v>118</v>
      </c>
      <c r="F6533" t="s">
        <v>119</v>
      </c>
      <c r="G6533" s="105">
        <v>3</v>
      </c>
      <c r="H6533" t="s">
        <v>358</v>
      </c>
      <c r="I6533" t="s">
        <v>422</v>
      </c>
      <c r="J6533" t="s">
        <v>423</v>
      </c>
      <c r="K6533" s="105">
        <v>933</v>
      </c>
      <c r="L6533" s="106">
        <v>0.78206002712249756</v>
      </c>
      <c r="M6533" s="106">
        <v>0.86469000577926636</v>
      </c>
      <c r="N6533" s="105">
        <v>6465</v>
      </c>
      <c r="O6533" s="106">
        <v>0.6548200249671936</v>
      </c>
      <c r="P6533" s="106">
        <v>0.87577998638153076</v>
      </c>
      <c r="Q6533" s="105">
        <v>119646</v>
      </c>
      <c r="R6533" s="106">
        <v>0.52600997686386108</v>
      </c>
      <c r="S6533" s="107">
        <v>0.81194001436233521</v>
      </c>
    </row>
    <row r="6534" spans="1:19" x14ac:dyDescent="0.25">
      <c r="A6534" t="s">
        <v>331</v>
      </c>
      <c r="B6534" t="s">
        <v>347</v>
      </c>
      <c r="C6534" t="s">
        <v>347</v>
      </c>
      <c r="D6534" t="s">
        <v>347</v>
      </c>
      <c r="E6534" t="s">
        <v>118</v>
      </c>
      <c r="F6534" t="s">
        <v>119</v>
      </c>
      <c r="G6534" s="105">
        <v>3</v>
      </c>
      <c r="H6534" t="s">
        <v>358</v>
      </c>
      <c r="I6534" t="s">
        <v>422</v>
      </c>
      <c r="J6534" t="s">
        <v>424</v>
      </c>
      <c r="K6534" s="105">
        <v>92</v>
      </c>
      <c r="L6534" s="106">
        <v>7.7119998633861542E-2</v>
      </c>
      <c r="M6534" s="106">
        <v>8.5259996354579926E-2</v>
      </c>
      <c r="N6534" s="105">
        <v>500</v>
      </c>
      <c r="O6534" s="106">
        <v>5.063999816775322E-2</v>
      </c>
      <c r="P6534" s="106">
        <v>6.7730002105236053E-2</v>
      </c>
      <c r="Q6534" s="105">
        <v>17180</v>
      </c>
      <c r="R6534" s="106">
        <v>7.5530000030994415E-2</v>
      </c>
      <c r="S6534" s="107">
        <v>0.11659000068902969</v>
      </c>
    </row>
    <row r="6535" spans="1:19" x14ac:dyDescent="0.25">
      <c r="A6535" t="s">
        <v>331</v>
      </c>
      <c r="B6535" t="s">
        <v>347</v>
      </c>
      <c r="C6535" t="s">
        <v>347</v>
      </c>
      <c r="D6535" t="s">
        <v>347</v>
      </c>
      <c r="E6535" t="s">
        <v>118</v>
      </c>
      <c r="F6535" t="s">
        <v>119</v>
      </c>
      <c r="G6535" s="105">
        <v>3</v>
      </c>
      <c r="H6535" t="s">
        <v>358</v>
      </c>
      <c r="I6535" t="s">
        <v>422</v>
      </c>
      <c r="J6535" t="s">
        <v>425</v>
      </c>
      <c r="K6535" s="105">
        <v>35</v>
      </c>
      <c r="L6535" s="106">
        <v>2.9340000823140141E-2</v>
      </c>
      <c r="M6535" s="106">
        <v>3.2439999282360077E-2</v>
      </c>
      <c r="N6535" s="105">
        <v>218</v>
      </c>
      <c r="O6535" s="106">
        <v>2.208000048995018E-2</v>
      </c>
      <c r="P6535" s="106">
        <v>2.9529999941587452E-2</v>
      </c>
      <c r="Q6535" s="105">
        <v>6082</v>
      </c>
      <c r="R6535" s="106">
        <v>2.6739999651908871E-2</v>
      </c>
      <c r="S6535" s="107">
        <v>4.1269998997449868E-2</v>
      </c>
    </row>
    <row r="6536" spans="1:19" x14ac:dyDescent="0.25">
      <c r="A6536" t="s">
        <v>331</v>
      </c>
      <c r="B6536" t="s">
        <v>347</v>
      </c>
      <c r="C6536" t="s">
        <v>347</v>
      </c>
      <c r="D6536" t="s">
        <v>347</v>
      </c>
      <c r="E6536" t="s">
        <v>118</v>
      </c>
      <c r="F6536" t="s">
        <v>119</v>
      </c>
      <c r="G6536" s="105">
        <v>3</v>
      </c>
      <c r="H6536" t="s">
        <v>358</v>
      </c>
      <c r="I6536" t="s">
        <v>422</v>
      </c>
      <c r="J6536" t="s">
        <v>426</v>
      </c>
      <c r="K6536" s="105">
        <v>17</v>
      </c>
      <c r="L6536" s="106">
        <v>1.4250000007450581E-2</v>
      </c>
      <c r="M6536" s="106">
        <v>1.5760000795125961E-2</v>
      </c>
      <c r="N6536" s="105">
        <v>180</v>
      </c>
      <c r="O6536" s="106">
        <v>1.8230000510811809E-2</v>
      </c>
      <c r="P6536" s="106">
        <v>2.438000030815601E-2</v>
      </c>
      <c r="Q6536" s="105">
        <v>3672</v>
      </c>
      <c r="R6536" s="106">
        <v>1.6140000894665722E-2</v>
      </c>
      <c r="S6536" s="107">
        <v>2.491999976336956E-2</v>
      </c>
    </row>
    <row r="6537" spans="1:19" x14ac:dyDescent="0.25">
      <c r="A6537" t="s">
        <v>331</v>
      </c>
      <c r="B6537" t="s">
        <v>347</v>
      </c>
      <c r="C6537" t="s">
        <v>347</v>
      </c>
      <c r="D6537" t="s">
        <v>347</v>
      </c>
      <c r="E6537" t="s">
        <v>118</v>
      </c>
      <c r="F6537" t="s">
        <v>119</v>
      </c>
      <c r="G6537" s="105">
        <v>3</v>
      </c>
      <c r="H6537" t="s">
        <v>358</v>
      </c>
      <c r="I6537" t="s">
        <v>422</v>
      </c>
      <c r="J6537" t="s">
        <v>427</v>
      </c>
      <c r="K6537" s="105">
        <v>2</v>
      </c>
      <c r="L6537" s="106">
        <v>1.6799999866634609E-3</v>
      </c>
      <c r="M6537" s="106">
        <v>1.850000000558794E-3</v>
      </c>
      <c r="N6537" s="105">
        <v>19</v>
      </c>
      <c r="O6537" s="106">
        <v>1.9199999514967201E-3</v>
      </c>
      <c r="P6537" s="106">
        <v>2.5700000114738941E-3</v>
      </c>
      <c r="Q6537" s="105">
        <v>766</v>
      </c>
      <c r="R6537" s="106">
        <v>3.3700000494718552E-3</v>
      </c>
      <c r="S6537" s="107">
        <v>5.2000000141561031E-3</v>
      </c>
    </row>
    <row r="6538" spans="1:19" x14ac:dyDescent="0.25">
      <c r="A6538" t="s">
        <v>331</v>
      </c>
      <c r="B6538" t="s">
        <v>347</v>
      </c>
      <c r="C6538" t="s">
        <v>347</v>
      </c>
      <c r="D6538" t="s">
        <v>347</v>
      </c>
      <c r="E6538" t="s">
        <v>118</v>
      </c>
      <c r="F6538" t="s">
        <v>119</v>
      </c>
      <c r="G6538" s="105">
        <v>3</v>
      </c>
      <c r="H6538" t="s">
        <v>358</v>
      </c>
      <c r="I6538" t="s">
        <v>422</v>
      </c>
      <c r="J6538" t="s">
        <v>428</v>
      </c>
      <c r="K6538" s="105">
        <v>0</v>
      </c>
      <c r="L6538" s="106">
        <v>0</v>
      </c>
      <c r="M6538" s="106">
        <v>0</v>
      </c>
      <c r="N6538" s="105">
        <v>0</v>
      </c>
      <c r="O6538" s="106">
        <v>0</v>
      </c>
      <c r="P6538" s="106">
        <v>0</v>
      </c>
      <c r="Q6538" s="105">
        <v>12</v>
      </c>
      <c r="R6538" s="106">
        <v>4.9999998736893758E-5</v>
      </c>
      <c r="S6538" s="107">
        <v>7.9999997979030013E-5</v>
      </c>
    </row>
    <row r="6539" spans="1:19" x14ac:dyDescent="0.25">
      <c r="A6539" t="s">
        <v>331</v>
      </c>
      <c r="B6539" t="s">
        <v>347</v>
      </c>
      <c r="C6539" t="s">
        <v>347</v>
      </c>
      <c r="D6539" t="s">
        <v>347</v>
      </c>
      <c r="E6539" t="s">
        <v>118</v>
      </c>
      <c r="F6539" t="s">
        <v>119</v>
      </c>
      <c r="G6539">
        <v>3</v>
      </c>
      <c r="H6539" t="s">
        <v>358</v>
      </c>
      <c r="I6539" t="s">
        <v>430</v>
      </c>
      <c r="J6539" t="s">
        <v>434</v>
      </c>
      <c r="K6539">
        <v>26</v>
      </c>
      <c r="L6539" s="106">
        <v>2.1789999678730961E-2</v>
      </c>
      <c r="M6539" s="106">
        <v>2.2089999169111248E-2</v>
      </c>
      <c r="N6539">
        <v>185</v>
      </c>
      <c r="O6539" s="106">
        <v>1.8740000203251839E-2</v>
      </c>
      <c r="P6539" s="106">
        <v>1.9139999523758892E-2</v>
      </c>
      <c r="Q6539">
        <v>4987</v>
      </c>
      <c r="R6539" s="106">
        <v>2.1919999271631241E-2</v>
      </c>
      <c r="S6539" s="106">
        <v>2.2490000352263451E-2</v>
      </c>
    </row>
    <row r="6540" spans="1:19" x14ac:dyDescent="0.25">
      <c r="A6540" t="s">
        <v>331</v>
      </c>
      <c r="B6540" t="s">
        <v>347</v>
      </c>
      <c r="C6540" t="s">
        <v>347</v>
      </c>
      <c r="D6540" t="s">
        <v>347</v>
      </c>
      <c r="E6540" t="s">
        <v>118</v>
      </c>
      <c r="F6540" t="s">
        <v>119</v>
      </c>
      <c r="G6540" s="105">
        <v>3</v>
      </c>
      <c r="H6540" t="s">
        <v>358</v>
      </c>
      <c r="I6540" t="s">
        <v>430</v>
      </c>
      <c r="J6540" t="s">
        <v>432</v>
      </c>
      <c r="K6540" s="105">
        <v>58</v>
      </c>
      <c r="L6540" s="106">
        <v>4.862000048160553E-2</v>
      </c>
      <c r="M6540" s="106">
        <v>4.9279998987913132E-2</v>
      </c>
      <c r="N6540" s="105">
        <v>505</v>
      </c>
      <c r="O6540" s="106">
        <v>5.1150001585483551E-2</v>
      </c>
      <c r="P6540" s="106">
        <v>5.2239999175071723E-2</v>
      </c>
      <c r="Q6540" s="105">
        <v>18498</v>
      </c>
      <c r="R6540" s="106">
        <v>8.1320002675056458E-2</v>
      </c>
      <c r="S6540" s="107">
        <v>8.343999832868576E-2</v>
      </c>
    </row>
    <row r="6541" spans="1:19" x14ac:dyDescent="0.25">
      <c r="A6541" t="s">
        <v>331</v>
      </c>
      <c r="B6541" t="s">
        <v>347</v>
      </c>
      <c r="C6541" t="s">
        <v>347</v>
      </c>
      <c r="D6541" t="s">
        <v>347</v>
      </c>
      <c r="E6541" t="s">
        <v>118</v>
      </c>
      <c r="F6541" t="s">
        <v>119</v>
      </c>
      <c r="G6541" s="105">
        <v>3</v>
      </c>
      <c r="H6541" t="s">
        <v>358</v>
      </c>
      <c r="I6541" t="s">
        <v>430</v>
      </c>
      <c r="J6541" t="s">
        <v>435</v>
      </c>
      <c r="K6541" s="105">
        <v>0</v>
      </c>
      <c r="L6541" s="106">
        <v>0</v>
      </c>
      <c r="M6541" s="106">
        <v>0</v>
      </c>
      <c r="N6541" s="105">
        <v>28</v>
      </c>
      <c r="O6541" s="106">
        <v>2.8399999719113111E-3</v>
      </c>
      <c r="P6541" s="106">
        <v>2.899999963119626E-3</v>
      </c>
      <c r="Q6541" s="105">
        <v>391</v>
      </c>
      <c r="R6541" s="106">
        <v>1.7199999419972301E-3</v>
      </c>
      <c r="S6541" s="107">
        <v>1.760000013746321E-3</v>
      </c>
    </row>
    <row r="6542" spans="1:19" x14ac:dyDescent="0.25">
      <c r="A6542" t="s">
        <v>331</v>
      </c>
      <c r="B6542" t="s">
        <v>347</v>
      </c>
      <c r="C6542" t="s">
        <v>347</v>
      </c>
      <c r="D6542" t="s">
        <v>347</v>
      </c>
      <c r="E6542" t="s">
        <v>118</v>
      </c>
      <c r="F6542" t="s">
        <v>119</v>
      </c>
      <c r="G6542" s="105">
        <v>3</v>
      </c>
      <c r="H6542" t="s">
        <v>358</v>
      </c>
      <c r="I6542" t="s">
        <v>430</v>
      </c>
      <c r="J6542" t="s">
        <v>436</v>
      </c>
      <c r="K6542" s="105">
        <v>2</v>
      </c>
      <c r="L6542" s="106">
        <v>1.6799999866634609E-3</v>
      </c>
      <c r="M6542" s="106">
        <v>1.7000000225380061E-3</v>
      </c>
      <c r="N6542" s="105">
        <v>157</v>
      </c>
      <c r="O6542" s="106">
        <v>1.5900000929832458E-2</v>
      </c>
      <c r="P6542" s="106">
        <v>1.624000072479248E-2</v>
      </c>
      <c r="Q6542" s="105">
        <v>6784</v>
      </c>
      <c r="R6542" s="106">
        <v>2.9829999431967739E-2</v>
      </c>
      <c r="S6542" s="107">
        <v>3.060000017285347E-2</v>
      </c>
    </row>
    <row r="6543" spans="1:19" x14ac:dyDescent="0.25">
      <c r="A6543" t="s">
        <v>331</v>
      </c>
      <c r="B6543" t="s">
        <v>347</v>
      </c>
      <c r="C6543" t="s">
        <v>347</v>
      </c>
      <c r="D6543" t="s">
        <v>347</v>
      </c>
      <c r="E6543" t="s">
        <v>118</v>
      </c>
      <c r="F6543" t="s">
        <v>119</v>
      </c>
      <c r="G6543">
        <v>3</v>
      </c>
      <c r="H6543" t="s">
        <v>358</v>
      </c>
      <c r="I6543" t="s">
        <v>430</v>
      </c>
      <c r="J6543" t="s">
        <v>431</v>
      </c>
      <c r="K6543">
        <v>44</v>
      </c>
      <c r="L6543" s="106">
        <v>3.6880001425743103E-2</v>
      </c>
      <c r="M6543" s="106">
        <v>3.7379998713731773E-2</v>
      </c>
      <c r="N6543">
        <v>3077</v>
      </c>
      <c r="O6543" s="106">
        <v>0.31165999174118042</v>
      </c>
      <c r="P6543" s="106">
        <v>0.31830000877380371</v>
      </c>
      <c r="Q6543">
        <v>77035</v>
      </c>
      <c r="R6543" s="106">
        <v>0.33867999911308289</v>
      </c>
      <c r="S6543" s="106">
        <v>0.3474699854850769</v>
      </c>
    </row>
    <row r="6544" spans="1:19" x14ac:dyDescent="0.25">
      <c r="A6544" t="s">
        <v>331</v>
      </c>
      <c r="B6544" t="s">
        <v>347</v>
      </c>
      <c r="C6544" t="s">
        <v>347</v>
      </c>
      <c r="D6544" t="s">
        <v>347</v>
      </c>
      <c r="E6544" t="s">
        <v>118</v>
      </c>
      <c r="F6544" t="s">
        <v>119</v>
      </c>
      <c r="G6544" s="105">
        <v>3</v>
      </c>
      <c r="H6544" t="s">
        <v>358</v>
      </c>
      <c r="I6544" t="s">
        <v>430</v>
      </c>
      <c r="J6544" t="s">
        <v>502</v>
      </c>
      <c r="K6544" s="105">
        <v>1047</v>
      </c>
      <c r="L6544" s="106">
        <v>0.87761998176574707</v>
      </c>
      <c r="M6544" s="106">
        <v>0.88954997062683105</v>
      </c>
      <c r="N6544" s="105">
        <v>5715</v>
      </c>
      <c r="O6544" s="106">
        <v>0.57884997129440308</v>
      </c>
      <c r="P6544" s="106">
        <v>0.59118998050689697</v>
      </c>
      <c r="Q6544" s="105">
        <v>114008</v>
      </c>
      <c r="R6544" s="106">
        <v>0.5012199878692627</v>
      </c>
      <c r="S6544" s="107">
        <v>0.51424002647399902</v>
      </c>
    </row>
    <row r="6545" spans="1:19" x14ac:dyDescent="0.25">
      <c r="A6545" t="s">
        <v>331</v>
      </c>
      <c r="B6545" t="s">
        <v>347</v>
      </c>
      <c r="C6545" t="s">
        <v>347</v>
      </c>
      <c r="D6545" t="s">
        <v>347</v>
      </c>
      <c r="E6545" t="s">
        <v>118</v>
      </c>
      <c r="F6545" t="s">
        <v>119</v>
      </c>
      <c r="G6545" s="105">
        <v>3</v>
      </c>
      <c r="H6545" t="s">
        <v>358</v>
      </c>
      <c r="I6545" t="s">
        <v>430</v>
      </c>
      <c r="J6545" t="s">
        <v>86</v>
      </c>
      <c r="K6545" s="105">
        <v>16</v>
      </c>
      <c r="L6545" s="106">
        <v>1.341000013053417E-2</v>
      </c>
      <c r="N6545" s="105">
        <v>206</v>
      </c>
      <c r="O6545" s="106">
        <v>2.085999958217144E-2</v>
      </c>
      <c r="Q6545" s="105">
        <v>5756</v>
      </c>
      <c r="R6545" s="106">
        <v>2.5310000404715541E-2</v>
      </c>
      <c r="S6545" s="107"/>
    </row>
    <row r="6546" spans="1:19" x14ac:dyDescent="0.25">
      <c r="A6546" t="s">
        <v>331</v>
      </c>
      <c r="B6546" t="s">
        <v>347</v>
      </c>
      <c r="C6546" t="s">
        <v>347</v>
      </c>
      <c r="D6546" t="s">
        <v>347</v>
      </c>
      <c r="E6546" t="s">
        <v>118</v>
      </c>
      <c r="F6546" t="s">
        <v>119</v>
      </c>
      <c r="G6546" s="105">
        <v>3</v>
      </c>
      <c r="H6546" t="s">
        <v>358</v>
      </c>
      <c r="I6546" t="s">
        <v>401</v>
      </c>
      <c r="J6546" t="s">
        <v>405</v>
      </c>
      <c r="K6546" s="105">
        <v>882</v>
      </c>
      <c r="L6546" s="106">
        <v>0.73931002616882324</v>
      </c>
      <c r="M6546" s="106">
        <v>0.75449001789093018</v>
      </c>
      <c r="N6546" s="105">
        <v>7532</v>
      </c>
      <c r="O6546" s="106">
        <v>0.76288998126983643</v>
      </c>
      <c r="P6546" s="106">
        <v>0.78011000156402588</v>
      </c>
      <c r="Q6546" s="105">
        <v>171311</v>
      </c>
      <c r="R6546" s="106">
        <v>0.75314998626708984</v>
      </c>
      <c r="S6546" s="107">
        <v>0.77806001901626587</v>
      </c>
    </row>
    <row r="6547" spans="1:19" x14ac:dyDescent="0.25">
      <c r="A6547" t="s">
        <v>331</v>
      </c>
      <c r="B6547" t="s">
        <v>347</v>
      </c>
      <c r="C6547" t="s">
        <v>347</v>
      </c>
      <c r="D6547" t="s">
        <v>347</v>
      </c>
      <c r="E6547" t="s">
        <v>118</v>
      </c>
      <c r="F6547" t="s">
        <v>119</v>
      </c>
      <c r="G6547" s="105">
        <v>3</v>
      </c>
      <c r="H6547" t="s">
        <v>358</v>
      </c>
      <c r="I6547" t="s">
        <v>401</v>
      </c>
      <c r="J6547" t="s">
        <v>412</v>
      </c>
      <c r="K6547" s="105">
        <v>132</v>
      </c>
      <c r="L6547" s="106">
        <v>0.11065000295639039</v>
      </c>
      <c r="M6547" s="106">
        <v>0.11292000114917761</v>
      </c>
      <c r="N6547" s="105">
        <v>1011</v>
      </c>
      <c r="O6547" s="106">
        <v>0.1023999974131584</v>
      </c>
      <c r="P6547" s="106">
        <v>0.1047099977731705</v>
      </c>
      <c r="Q6547" s="105">
        <v>22313</v>
      </c>
      <c r="R6547" s="106">
        <v>9.8099999129772186E-2</v>
      </c>
      <c r="S6547" s="107">
        <v>0.10134000331163411</v>
      </c>
    </row>
    <row r="6548" spans="1:19" x14ac:dyDescent="0.25">
      <c r="A6548" t="s">
        <v>331</v>
      </c>
      <c r="B6548" t="s">
        <v>347</v>
      </c>
      <c r="C6548" t="s">
        <v>347</v>
      </c>
      <c r="D6548" t="s">
        <v>347</v>
      </c>
      <c r="E6548" t="s">
        <v>118</v>
      </c>
      <c r="F6548" t="s">
        <v>119</v>
      </c>
      <c r="G6548" s="105">
        <v>3</v>
      </c>
      <c r="H6548" t="s">
        <v>358</v>
      </c>
      <c r="I6548" t="s">
        <v>401</v>
      </c>
      <c r="J6548" t="s">
        <v>413</v>
      </c>
      <c r="K6548" s="105">
        <v>86</v>
      </c>
      <c r="L6548" s="106">
        <v>7.2089999914169312E-2</v>
      </c>
      <c r="M6548" s="106">
        <v>7.3569998145103455E-2</v>
      </c>
      <c r="N6548" s="105">
        <v>657</v>
      </c>
      <c r="O6548" s="106">
        <v>6.6550001502037048E-2</v>
      </c>
      <c r="P6548" s="106">
        <v>6.8049997091293335E-2</v>
      </c>
      <c r="Q6548" s="105">
        <v>15680</v>
      </c>
      <c r="R6548" s="106">
        <v>6.8939998745918274E-2</v>
      </c>
      <c r="S6548" s="107">
        <v>7.1220003068447113E-2</v>
      </c>
    </row>
    <row r="6549" spans="1:19" x14ac:dyDescent="0.25">
      <c r="A6549" t="s">
        <v>331</v>
      </c>
      <c r="B6549" t="s">
        <v>347</v>
      </c>
      <c r="C6549" t="s">
        <v>347</v>
      </c>
      <c r="D6549" t="s">
        <v>347</v>
      </c>
      <c r="E6549" t="s">
        <v>118</v>
      </c>
      <c r="F6549" t="s">
        <v>119</v>
      </c>
      <c r="G6549" s="105">
        <v>3</v>
      </c>
      <c r="H6549" t="s">
        <v>358</v>
      </c>
      <c r="I6549" t="s">
        <v>401</v>
      </c>
      <c r="J6549" t="s">
        <v>441</v>
      </c>
      <c r="K6549" s="105">
        <v>24</v>
      </c>
      <c r="L6549" s="106">
        <v>2.0120000466704369E-2</v>
      </c>
      <c r="N6549" s="105">
        <v>218</v>
      </c>
      <c r="O6549" s="106">
        <v>2.208000048995018E-2</v>
      </c>
      <c r="Q6549" s="105">
        <v>7283</v>
      </c>
      <c r="R6549" s="106">
        <v>3.2019998878240592E-2</v>
      </c>
      <c r="S6549" s="107"/>
    </row>
    <row r="6550" spans="1:19" x14ac:dyDescent="0.25">
      <c r="A6550" t="s">
        <v>331</v>
      </c>
      <c r="B6550" t="s">
        <v>347</v>
      </c>
      <c r="C6550" t="s">
        <v>347</v>
      </c>
      <c r="D6550" t="s">
        <v>347</v>
      </c>
      <c r="E6550" t="s">
        <v>118</v>
      </c>
      <c r="F6550" t="s">
        <v>119</v>
      </c>
      <c r="G6550" s="105">
        <v>3</v>
      </c>
      <c r="H6550" t="s">
        <v>358</v>
      </c>
      <c r="I6550" t="s">
        <v>401</v>
      </c>
      <c r="J6550" t="s">
        <v>414</v>
      </c>
      <c r="K6550" s="105">
        <v>69</v>
      </c>
      <c r="L6550" s="106">
        <v>5.7840000838041312E-2</v>
      </c>
      <c r="M6550" s="106">
        <v>5.9020001441240311E-2</v>
      </c>
      <c r="N6550" s="105">
        <v>455</v>
      </c>
      <c r="O6550" s="106">
        <v>4.6089999377727509E-2</v>
      </c>
      <c r="P6550" s="106">
        <v>4.7129999846220023E-2</v>
      </c>
      <c r="Q6550" s="105">
        <v>10872</v>
      </c>
      <c r="R6550" s="106">
        <v>4.7800000756978989E-2</v>
      </c>
      <c r="S6550" s="107">
        <v>4.9380000680685043E-2</v>
      </c>
    </row>
    <row r="6551" spans="1:19" x14ac:dyDescent="0.25">
      <c r="A6551" t="s">
        <v>331</v>
      </c>
      <c r="B6551" t="s">
        <v>347</v>
      </c>
      <c r="C6551" t="s">
        <v>347</v>
      </c>
      <c r="D6551" t="s">
        <v>347</v>
      </c>
      <c r="E6551" t="s">
        <v>164</v>
      </c>
      <c r="F6551" t="s">
        <v>165</v>
      </c>
      <c r="G6551" s="105">
        <v>3</v>
      </c>
      <c r="H6551" t="s">
        <v>358</v>
      </c>
      <c r="I6551" t="s">
        <v>349</v>
      </c>
      <c r="J6551" t="s">
        <v>350</v>
      </c>
      <c r="K6551" s="105">
        <v>6</v>
      </c>
      <c r="L6551" s="106">
        <v>8.4600001573562622E-3</v>
      </c>
      <c r="N6551" s="105">
        <v>69</v>
      </c>
      <c r="O6551" s="106">
        <v>6.9900001399219036E-3</v>
      </c>
      <c r="Q6551" s="105">
        <v>1130</v>
      </c>
      <c r="R6551" s="106">
        <v>4.9700001254677773E-3</v>
      </c>
      <c r="S6551" s="107"/>
    </row>
    <row r="6552" spans="1:19" x14ac:dyDescent="0.25">
      <c r="A6552" t="s">
        <v>331</v>
      </c>
      <c r="B6552" t="s">
        <v>347</v>
      </c>
      <c r="C6552" t="s">
        <v>347</v>
      </c>
      <c r="D6552" t="s">
        <v>347</v>
      </c>
      <c r="E6552" t="s">
        <v>164</v>
      </c>
      <c r="F6552" t="s">
        <v>165</v>
      </c>
      <c r="G6552" s="105">
        <v>3</v>
      </c>
      <c r="H6552" t="s">
        <v>358</v>
      </c>
      <c r="I6552" t="s">
        <v>349</v>
      </c>
      <c r="J6552" t="s">
        <v>368</v>
      </c>
      <c r="K6552" s="105">
        <v>23</v>
      </c>
      <c r="L6552" s="106">
        <v>3.2439999282360077E-2</v>
      </c>
      <c r="N6552" s="105">
        <v>452</v>
      </c>
      <c r="O6552" s="106">
        <v>4.5779999345541E-2</v>
      </c>
      <c r="Q6552" s="105">
        <v>8418</v>
      </c>
      <c r="R6552" s="106">
        <v>3.700999915599823E-2</v>
      </c>
      <c r="S6552" s="107"/>
    </row>
    <row r="6553" spans="1:19" x14ac:dyDescent="0.25">
      <c r="A6553" t="s">
        <v>331</v>
      </c>
      <c r="B6553" t="s">
        <v>347</v>
      </c>
      <c r="C6553" t="s">
        <v>347</v>
      </c>
      <c r="D6553" t="s">
        <v>347</v>
      </c>
      <c r="E6553" t="s">
        <v>164</v>
      </c>
      <c r="F6553" t="s">
        <v>165</v>
      </c>
      <c r="G6553" s="105">
        <v>3</v>
      </c>
      <c r="H6553" t="s">
        <v>358</v>
      </c>
      <c r="I6553" t="s">
        <v>349</v>
      </c>
      <c r="J6553" t="s">
        <v>369</v>
      </c>
      <c r="K6553" s="105">
        <v>99</v>
      </c>
      <c r="L6553" s="106">
        <v>0.13963000476360321</v>
      </c>
      <c r="N6553" s="105">
        <v>1316</v>
      </c>
      <c r="O6553" s="106">
        <v>0.13328999280929571</v>
      </c>
      <c r="Q6553" s="105">
        <v>27454</v>
      </c>
      <c r="R6553" s="106">
        <v>0.1207000017166138</v>
      </c>
      <c r="S6553" s="107"/>
    </row>
    <row r="6554" spans="1:19" x14ac:dyDescent="0.25">
      <c r="A6554" t="s">
        <v>331</v>
      </c>
      <c r="B6554" t="s">
        <v>347</v>
      </c>
      <c r="C6554" t="s">
        <v>347</v>
      </c>
      <c r="D6554" t="s">
        <v>347</v>
      </c>
      <c r="E6554" t="s">
        <v>164</v>
      </c>
      <c r="F6554" t="s">
        <v>165</v>
      </c>
      <c r="G6554" s="105">
        <v>3</v>
      </c>
      <c r="H6554" t="s">
        <v>358</v>
      </c>
      <c r="I6554" t="s">
        <v>349</v>
      </c>
      <c r="J6554" t="s">
        <v>370</v>
      </c>
      <c r="K6554" s="105">
        <v>127</v>
      </c>
      <c r="L6554" s="106">
        <v>0.17913000285625461</v>
      </c>
      <c r="N6554" s="105">
        <v>2431</v>
      </c>
      <c r="O6554" s="106">
        <v>0.24623000621795649</v>
      </c>
      <c r="Q6554" s="105">
        <v>55879</v>
      </c>
      <c r="R6554" s="106">
        <v>0.24567000567913061</v>
      </c>
      <c r="S6554" s="107"/>
    </row>
    <row r="6555" spans="1:19" x14ac:dyDescent="0.25">
      <c r="A6555" t="s">
        <v>331</v>
      </c>
      <c r="B6555" t="s">
        <v>347</v>
      </c>
      <c r="C6555" t="s">
        <v>347</v>
      </c>
      <c r="D6555" t="s">
        <v>347</v>
      </c>
      <c r="E6555" t="s">
        <v>164</v>
      </c>
      <c r="F6555" t="s">
        <v>165</v>
      </c>
      <c r="G6555" s="105">
        <v>3</v>
      </c>
      <c r="H6555" t="s">
        <v>358</v>
      </c>
      <c r="I6555" t="s">
        <v>349</v>
      </c>
      <c r="J6555" t="s">
        <v>371</v>
      </c>
      <c r="K6555" s="105">
        <v>148</v>
      </c>
      <c r="L6555" s="106">
        <v>0.2087399959564209</v>
      </c>
      <c r="N6555" s="105">
        <v>2435</v>
      </c>
      <c r="O6555" s="106">
        <v>0.246629998087883</v>
      </c>
      <c r="Q6555" s="105">
        <v>57982</v>
      </c>
      <c r="R6555" s="106">
        <v>0.25490999221801758</v>
      </c>
      <c r="S6555" s="107"/>
    </row>
    <row r="6556" spans="1:19" x14ac:dyDescent="0.25">
      <c r="A6556" t="s">
        <v>331</v>
      </c>
      <c r="B6556" t="s">
        <v>347</v>
      </c>
      <c r="C6556" t="s">
        <v>347</v>
      </c>
      <c r="D6556" t="s">
        <v>347</v>
      </c>
      <c r="E6556" t="s">
        <v>164</v>
      </c>
      <c r="F6556" t="s">
        <v>165</v>
      </c>
      <c r="G6556">
        <v>3</v>
      </c>
      <c r="H6556" t="s">
        <v>358</v>
      </c>
      <c r="I6556" t="s">
        <v>349</v>
      </c>
      <c r="J6556" t="s">
        <v>372</v>
      </c>
      <c r="K6556">
        <v>150</v>
      </c>
      <c r="L6556" s="106">
        <v>0.21156999468803411</v>
      </c>
      <c r="N6556">
        <v>1843</v>
      </c>
      <c r="O6556" s="106">
        <v>0.18667000532150271</v>
      </c>
      <c r="Q6556">
        <v>44765</v>
      </c>
      <c r="R6556" s="106">
        <v>0.19679999351501459</v>
      </c>
    </row>
    <row r="6557" spans="1:19" x14ac:dyDescent="0.25">
      <c r="A6557" t="s">
        <v>331</v>
      </c>
      <c r="B6557" t="s">
        <v>347</v>
      </c>
      <c r="C6557" t="s">
        <v>347</v>
      </c>
      <c r="D6557" t="s">
        <v>347</v>
      </c>
      <c r="E6557" t="s">
        <v>164</v>
      </c>
      <c r="F6557" t="s">
        <v>165</v>
      </c>
      <c r="G6557" s="105">
        <v>3</v>
      </c>
      <c r="H6557" t="s">
        <v>358</v>
      </c>
      <c r="I6557" t="s">
        <v>349</v>
      </c>
      <c r="J6557" t="s">
        <v>373</v>
      </c>
      <c r="K6557" s="105">
        <v>156</v>
      </c>
      <c r="L6557" s="106">
        <v>0.22002999484539029</v>
      </c>
      <c r="N6557" s="105">
        <v>1327</v>
      </c>
      <c r="O6557" s="106">
        <v>0.1344099938869476</v>
      </c>
      <c r="Q6557" s="105">
        <v>31831</v>
      </c>
      <c r="R6557" s="106">
        <v>0.1399399936199188</v>
      </c>
      <c r="S6557" s="107"/>
    </row>
    <row r="6558" spans="1:19" x14ac:dyDescent="0.25">
      <c r="A6558" t="s">
        <v>331</v>
      </c>
      <c r="B6558" t="s">
        <v>347</v>
      </c>
      <c r="C6558" t="s">
        <v>347</v>
      </c>
      <c r="D6558" t="s">
        <v>347</v>
      </c>
      <c r="E6558" t="s">
        <v>164</v>
      </c>
      <c r="F6558" t="s">
        <v>165</v>
      </c>
      <c r="G6558" s="105">
        <v>3</v>
      </c>
      <c r="H6558" t="s">
        <v>358</v>
      </c>
      <c r="I6558" t="s">
        <v>438</v>
      </c>
      <c r="J6558" t="s">
        <v>48</v>
      </c>
      <c r="K6558" s="105">
        <v>599</v>
      </c>
      <c r="L6558" s="106">
        <v>0.84485000371932983</v>
      </c>
      <c r="M6558" s="106">
        <v>0.84843999147415161</v>
      </c>
      <c r="N6558" s="105">
        <v>8178</v>
      </c>
      <c r="O6558" s="106">
        <v>0.82832002639770508</v>
      </c>
      <c r="P6558" s="106">
        <v>0.84701997041702271</v>
      </c>
      <c r="Q6558" s="105">
        <v>186401</v>
      </c>
      <c r="R6558" s="106">
        <v>0.81949001550674438</v>
      </c>
      <c r="S6558" s="107">
        <v>0.8465999960899353</v>
      </c>
    </row>
    <row r="6559" spans="1:19" x14ac:dyDescent="0.25">
      <c r="A6559" t="s">
        <v>331</v>
      </c>
      <c r="B6559" t="s">
        <v>347</v>
      </c>
      <c r="C6559" t="s">
        <v>347</v>
      </c>
      <c r="D6559" t="s">
        <v>347</v>
      </c>
      <c r="E6559" t="s">
        <v>164</v>
      </c>
      <c r="F6559" t="s">
        <v>165</v>
      </c>
      <c r="G6559" s="105">
        <v>3</v>
      </c>
      <c r="H6559" t="s">
        <v>358</v>
      </c>
      <c r="I6559" t="s">
        <v>438</v>
      </c>
      <c r="J6559" t="s">
        <v>42</v>
      </c>
      <c r="K6559" s="105">
        <v>64</v>
      </c>
      <c r="L6559" s="106">
        <v>9.0269997715950012E-2</v>
      </c>
      <c r="M6559" s="106">
        <v>9.0649999678134918E-2</v>
      </c>
      <c r="N6559" s="105">
        <v>907</v>
      </c>
      <c r="O6559" s="106">
        <v>9.1870002448558807E-2</v>
      </c>
      <c r="P6559" s="106">
        <v>9.3939997255802155E-2</v>
      </c>
      <c r="Q6559" s="105">
        <v>20350</v>
      </c>
      <c r="R6559" s="106">
        <v>8.9469999074935913E-2</v>
      </c>
      <c r="S6559" s="107">
        <v>9.2430002987384796E-2</v>
      </c>
    </row>
    <row r="6560" spans="1:19" x14ac:dyDescent="0.25">
      <c r="A6560" t="s">
        <v>331</v>
      </c>
      <c r="B6560" t="s">
        <v>347</v>
      </c>
      <c r="C6560" t="s">
        <v>347</v>
      </c>
      <c r="D6560" t="s">
        <v>347</v>
      </c>
      <c r="E6560" t="s">
        <v>164</v>
      </c>
      <c r="F6560" t="s">
        <v>165</v>
      </c>
      <c r="G6560">
        <v>3</v>
      </c>
      <c r="H6560" t="s">
        <v>358</v>
      </c>
      <c r="I6560" t="s">
        <v>438</v>
      </c>
      <c r="J6560" t="s">
        <v>374</v>
      </c>
      <c r="K6560">
        <v>43</v>
      </c>
      <c r="L6560" s="106">
        <v>6.0649998486042023E-2</v>
      </c>
      <c r="M6560" s="106">
        <v>6.0910001397132867E-2</v>
      </c>
      <c r="N6560">
        <v>570</v>
      </c>
      <c r="O6560" s="106">
        <v>5.7730000466108322E-2</v>
      </c>
      <c r="P6560" s="106">
        <v>5.9039998799562447E-2</v>
      </c>
      <c r="Q6560">
        <v>13425</v>
      </c>
      <c r="R6560" s="106">
        <v>5.9020001441240311E-2</v>
      </c>
      <c r="S6560" s="106">
        <v>6.0970000922679901E-2</v>
      </c>
    </row>
    <row r="6561" spans="1:19" x14ac:dyDescent="0.25">
      <c r="A6561" t="s">
        <v>331</v>
      </c>
      <c r="B6561" t="s">
        <v>347</v>
      </c>
      <c r="C6561" t="s">
        <v>347</v>
      </c>
      <c r="D6561" t="s">
        <v>347</v>
      </c>
      <c r="E6561" t="s">
        <v>164</v>
      </c>
      <c r="F6561" t="s">
        <v>165</v>
      </c>
      <c r="G6561" s="105">
        <v>3</v>
      </c>
      <c r="H6561" t="s">
        <v>358</v>
      </c>
      <c r="I6561" t="s">
        <v>438</v>
      </c>
      <c r="J6561" t="s">
        <v>86</v>
      </c>
      <c r="K6561" s="105">
        <v>3</v>
      </c>
      <c r="L6561" s="106">
        <v>4.2300000786781311E-3</v>
      </c>
      <c r="N6561" s="105">
        <v>218</v>
      </c>
      <c r="O6561" s="106">
        <v>2.208000048995018E-2</v>
      </c>
      <c r="Q6561" s="105">
        <v>7283</v>
      </c>
      <c r="R6561" s="106">
        <v>3.2019998878240592E-2</v>
      </c>
      <c r="S6561" s="107"/>
    </row>
    <row r="6562" spans="1:19" x14ac:dyDescent="0.25">
      <c r="A6562" t="s">
        <v>331</v>
      </c>
      <c r="B6562" t="s">
        <v>347</v>
      </c>
      <c r="C6562" t="s">
        <v>347</v>
      </c>
      <c r="D6562" t="s">
        <v>347</v>
      </c>
      <c r="E6562" t="s">
        <v>164</v>
      </c>
      <c r="F6562" t="s">
        <v>165</v>
      </c>
      <c r="G6562">
        <v>3</v>
      </c>
      <c r="H6562" t="s">
        <v>358</v>
      </c>
      <c r="I6562" t="s">
        <v>375</v>
      </c>
      <c r="J6562" t="s">
        <v>376</v>
      </c>
      <c r="K6562">
        <v>152</v>
      </c>
      <c r="L6562" s="106">
        <v>0.21438999474048609</v>
      </c>
      <c r="N6562">
        <v>2056</v>
      </c>
      <c r="O6562" s="106">
        <v>0.20824000239372251</v>
      </c>
      <c r="Q6562">
        <v>47189</v>
      </c>
      <c r="R6562" s="106">
        <v>0.20746000111103061</v>
      </c>
    </row>
    <row r="6563" spans="1:19" x14ac:dyDescent="0.25">
      <c r="A6563" t="s">
        <v>331</v>
      </c>
      <c r="B6563" t="s">
        <v>347</v>
      </c>
      <c r="C6563" t="s">
        <v>347</v>
      </c>
      <c r="D6563" t="s">
        <v>347</v>
      </c>
      <c r="E6563" t="s">
        <v>164</v>
      </c>
      <c r="F6563" t="s">
        <v>165</v>
      </c>
      <c r="G6563">
        <v>3</v>
      </c>
      <c r="H6563" t="s">
        <v>358</v>
      </c>
      <c r="I6563" t="s">
        <v>375</v>
      </c>
      <c r="J6563" t="s">
        <v>377</v>
      </c>
      <c r="K6563">
        <v>138</v>
      </c>
      <c r="L6563" s="106">
        <v>0.19463999569416049</v>
      </c>
      <c r="N6563">
        <v>2109</v>
      </c>
      <c r="O6563" s="106">
        <v>0.21360999345779419</v>
      </c>
      <c r="Q6563">
        <v>47420</v>
      </c>
      <c r="R6563" s="106">
        <v>0.20848000049591059</v>
      </c>
    </row>
    <row r="6564" spans="1:19" x14ac:dyDescent="0.25">
      <c r="A6564" t="s">
        <v>331</v>
      </c>
      <c r="B6564" t="s">
        <v>347</v>
      </c>
      <c r="C6564" t="s">
        <v>347</v>
      </c>
      <c r="D6564" t="s">
        <v>347</v>
      </c>
      <c r="E6564" t="s">
        <v>164</v>
      </c>
      <c r="F6564" t="s">
        <v>165</v>
      </c>
      <c r="G6564" s="105">
        <v>3</v>
      </c>
      <c r="H6564" t="s">
        <v>358</v>
      </c>
      <c r="I6564" t="s">
        <v>375</v>
      </c>
      <c r="J6564" t="s">
        <v>378</v>
      </c>
      <c r="K6564" s="105">
        <v>98</v>
      </c>
      <c r="L6564" s="106">
        <v>0.1382199972867966</v>
      </c>
      <c r="N6564" s="105">
        <v>1581</v>
      </c>
      <c r="O6564" s="106">
        <v>0.16012999415397641</v>
      </c>
      <c r="Q6564" s="105">
        <v>37332</v>
      </c>
      <c r="R6564" s="106">
        <v>0.1641300022602081</v>
      </c>
      <c r="S6564" s="107"/>
    </row>
    <row r="6565" spans="1:19" x14ac:dyDescent="0.25">
      <c r="A6565" t="s">
        <v>331</v>
      </c>
      <c r="B6565" t="s">
        <v>347</v>
      </c>
      <c r="C6565" t="s">
        <v>347</v>
      </c>
      <c r="D6565" t="s">
        <v>347</v>
      </c>
      <c r="E6565" t="s">
        <v>164</v>
      </c>
      <c r="F6565" t="s">
        <v>165</v>
      </c>
      <c r="G6565" s="105">
        <v>3</v>
      </c>
      <c r="H6565" t="s">
        <v>358</v>
      </c>
      <c r="I6565" t="s">
        <v>375</v>
      </c>
      <c r="J6565" t="s">
        <v>379</v>
      </c>
      <c r="K6565" s="105">
        <v>179</v>
      </c>
      <c r="L6565" s="106">
        <v>0.2524699866771698</v>
      </c>
      <c r="N6565" s="105">
        <v>2058</v>
      </c>
      <c r="O6565" s="106">
        <v>0.2084500044584274</v>
      </c>
      <c r="Q6565" s="105">
        <v>47525</v>
      </c>
      <c r="R6565" s="106">
        <v>0.20893999934196469</v>
      </c>
      <c r="S6565" s="107"/>
    </row>
    <row r="6566" spans="1:19" x14ac:dyDescent="0.25">
      <c r="A6566" t="s">
        <v>331</v>
      </c>
      <c r="B6566" t="s">
        <v>347</v>
      </c>
      <c r="C6566" t="s">
        <v>347</v>
      </c>
      <c r="D6566" t="s">
        <v>347</v>
      </c>
      <c r="E6566" t="s">
        <v>164</v>
      </c>
      <c r="F6566" t="s">
        <v>165</v>
      </c>
      <c r="G6566">
        <v>3</v>
      </c>
      <c r="H6566" t="s">
        <v>358</v>
      </c>
      <c r="I6566" t="s">
        <v>375</v>
      </c>
      <c r="J6566" t="s">
        <v>380</v>
      </c>
      <c r="K6566">
        <v>142</v>
      </c>
      <c r="L6566" s="106">
        <v>0.20027999579906461</v>
      </c>
      <c r="N6566">
        <v>2069</v>
      </c>
      <c r="O6566" s="106">
        <v>0.20956000685691831</v>
      </c>
      <c r="Q6566">
        <v>47993</v>
      </c>
      <c r="R6566" s="106">
        <v>0.210999995470047</v>
      </c>
    </row>
    <row r="6567" spans="1:19" x14ac:dyDescent="0.25">
      <c r="A6567" t="s">
        <v>331</v>
      </c>
      <c r="B6567" t="s">
        <v>347</v>
      </c>
      <c r="C6567" t="s">
        <v>347</v>
      </c>
      <c r="D6567" t="s">
        <v>347</v>
      </c>
      <c r="E6567" t="s">
        <v>164</v>
      </c>
      <c r="F6567" t="s">
        <v>165</v>
      </c>
      <c r="G6567" s="105">
        <v>3</v>
      </c>
      <c r="H6567" t="s">
        <v>358</v>
      </c>
      <c r="I6567" t="s">
        <v>381</v>
      </c>
      <c r="J6567" t="s">
        <v>382</v>
      </c>
      <c r="K6567" s="105">
        <v>21</v>
      </c>
      <c r="L6567" s="106">
        <v>2.961999922990799E-2</v>
      </c>
      <c r="M6567" s="106">
        <v>3.6329999566078193E-2</v>
      </c>
      <c r="N6567" s="105">
        <v>281</v>
      </c>
      <c r="O6567" s="106">
        <v>2.845999971032143E-2</v>
      </c>
      <c r="P6567" s="106">
        <v>3.369000181555748E-2</v>
      </c>
      <c r="Q6567" s="105">
        <v>5423</v>
      </c>
      <c r="R6567" s="106">
        <v>2.384000085294247E-2</v>
      </c>
      <c r="S6567" s="107">
        <v>3.0780000612139698E-2</v>
      </c>
    </row>
    <row r="6568" spans="1:19" x14ac:dyDescent="0.25">
      <c r="A6568" t="s">
        <v>331</v>
      </c>
      <c r="B6568" t="s">
        <v>347</v>
      </c>
      <c r="C6568" t="s">
        <v>347</v>
      </c>
      <c r="D6568" t="s">
        <v>347</v>
      </c>
      <c r="E6568" t="s">
        <v>164</v>
      </c>
      <c r="F6568" t="s">
        <v>165</v>
      </c>
      <c r="G6568">
        <v>3</v>
      </c>
      <c r="H6568" t="s">
        <v>358</v>
      </c>
      <c r="I6568" t="s">
        <v>381</v>
      </c>
      <c r="J6568" t="s">
        <v>383</v>
      </c>
      <c r="K6568">
        <v>51</v>
      </c>
      <c r="L6568" s="106">
        <v>7.1929998695850372E-2</v>
      </c>
      <c r="M6568" s="106">
        <v>8.8239997625350952E-2</v>
      </c>
      <c r="N6568">
        <v>1398</v>
      </c>
      <c r="O6568" s="106">
        <v>0.14159999787807459</v>
      </c>
      <c r="P6568" s="106">
        <v>0.16763000190258029</v>
      </c>
      <c r="Q6568">
        <v>26007</v>
      </c>
      <c r="R6568" s="106">
        <v>0.11433999985456469</v>
      </c>
      <c r="S6568" s="106">
        <v>0.1476300060749054</v>
      </c>
    </row>
    <row r="6569" spans="1:19" x14ac:dyDescent="0.25">
      <c r="A6569" t="s">
        <v>331</v>
      </c>
      <c r="B6569" t="s">
        <v>347</v>
      </c>
      <c r="C6569" t="s">
        <v>347</v>
      </c>
      <c r="D6569" t="s">
        <v>347</v>
      </c>
      <c r="E6569" t="s">
        <v>164</v>
      </c>
      <c r="F6569" t="s">
        <v>165</v>
      </c>
      <c r="G6569">
        <v>3</v>
      </c>
      <c r="H6569" t="s">
        <v>358</v>
      </c>
      <c r="I6569" t="s">
        <v>381</v>
      </c>
      <c r="J6569" t="s">
        <v>384</v>
      </c>
      <c r="K6569">
        <v>506</v>
      </c>
      <c r="L6569" s="106">
        <v>0.71368002891540527</v>
      </c>
      <c r="M6569" s="106">
        <v>0.87542998790740967</v>
      </c>
      <c r="N6569">
        <v>6661</v>
      </c>
      <c r="O6569" s="106">
        <v>0.67466998100280762</v>
      </c>
      <c r="P6569" s="106">
        <v>0.79868000745773315</v>
      </c>
      <c r="Q6569">
        <v>144739</v>
      </c>
      <c r="R6569" s="106">
        <v>0.6363300085067749</v>
      </c>
      <c r="S6569" s="106">
        <v>0.82159000635147095</v>
      </c>
    </row>
    <row r="6570" spans="1:19" x14ac:dyDescent="0.25">
      <c r="A6570" t="s">
        <v>331</v>
      </c>
      <c r="B6570" t="s">
        <v>347</v>
      </c>
      <c r="C6570" t="s">
        <v>347</v>
      </c>
      <c r="D6570" t="s">
        <v>347</v>
      </c>
      <c r="E6570" t="s">
        <v>164</v>
      </c>
      <c r="F6570" t="s">
        <v>165</v>
      </c>
      <c r="G6570" s="105">
        <v>3</v>
      </c>
      <c r="H6570" t="s">
        <v>358</v>
      </c>
      <c r="I6570" t="s">
        <v>381</v>
      </c>
      <c r="J6570" t="s">
        <v>385</v>
      </c>
      <c r="K6570" s="105">
        <v>131</v>
      </c>
      <c r="L6570" s="106">
        <v>0.18477000296115881</v>
      </c>
      <c r="N6570" s="105">
        <v>1533</v>
      </c>
      <c r="O6570" s="106">
        <v>0.15526999533176419</v>
      </c>
      <c r="Q6570" s="105">
        <v>51290</v>
      </c>
      <c r="R6570" s="106">
        <v>0.22549000382423401</v>
      </c>
      <c r="S6570" s="107"/>
    </row>
    <row r="6571" spans="1:19" x14ac:dyDescent="0.25">
      <c r="A6571" t="s">
        <v>331</v>
      </c>
      <c r="B6571" t="s">
        <v>347</v>
      </c>
      <c r="C6571" t="s">
        <v>347</v>
      </c>
      <c r="D6571" t="s">
        <v>347</v>
      </c>
      <c r="E6571" t="s">
        <v>164</v>
      </c>
      <c r="F6571" t="s">
        <v>165</v>
      </c>
      <c r="G6571" s="105">
        <v>3</v>
      </c>
      <c r="H6571" t="s">
        <v>358</v>
      </c>
      <c r="I6571" t="s">
        <v>386</v>
      </c>
      <c r="J6571" t="s">
        <v>387</v>
      </c>
      <c r="K6571" s="105">
        <v>11</v>
      </c>
      <c r="L6571" s="106">
        <v>1.5510000288486481E-2</v>
      </c>
      <c r="M6571" s="106">
        <v>1.5580000355839729E-2</v>
      </c>
      <c r="N6571" s="105">
        <v>599</v>
      </c>
      <c r="O6571" s="106">
        <v>6.0669999569654458E-2</v>
      </c>
      <c r="P6571" s="106">
        <v>6.1489999294281013E-2</v>
      </c>
      <c r="Q6571" s="105">
        <v>12181</v>
      </c>
      <c r="R6571" s="106">
        <v>5.3550001233816147E-2</v>
      </c>
      <c r="S6571" s="107">
        <v>5.4999999701976783E-2</v>
      </c>
    </row>
    <row r="6572" spans="1:19" x14ac:dyDescent="0.25">
      <c r="A6572" t="s">
        <v>331</v>
      </c>
      <c r="B6572" t="s">
        <v>347</v>
      </c>
      <c r="C6572" t="s">
        <v>347</v>
      </c>
      <c r="D6572" t="s">
        <v>347</v>
      </c>
      <c r="E6572" t="s">
        <v>164</v>
      </c>
      <c r="F6572" t="s">
        <v>165</v>
      </c>
      <c r="G6572" s="105">
        <v>3</v>
      </c>
      <c r="H6572" t="s">
        <v>358</v>
      </c>
      <c r="I6572" t="s">
        <v>386</v>
      </c>
      <c r="J6572" t="s">
        <v>388</v>
      </c>
      <c r="K6572" s="105">
        <v>2</v>
      </c>
      <c r="L6572" s="106">
        <v>2.820000052452087E-3</v>
      </c>
      <c r="M6572" s="106">
        <v>2.829999895766377E-3</v>
      </c>
      <c r="N6572" s="105">
        <v>136</v>
      </c>
      <c r="O6572" s="106">
        <v>1.377000007778406E-2</v>
      </c>
      <c r="P6572" s="106">
        <v>1.396000012755394E-2</v>
      </c>
      <c r="Q6572" s="105">
        <v>6321</v>
      </c>
      <c r="R6572" s="106">
        <v>2.77900006622076E-2</v>
      </c>
      <c r="S6572" s="107">
        <v>2.8540000319480899E-2</v>
      </c>
    </row>
    <row r="6573" spans="1:19" x14ac:dyDescent="0.25">
      <c r="A6573" t="s">
        <v>331</v>
      </c>
      <c r="B6573" t="s">
        <v>347</v>
      </c>
      <c r="C6573" t="s">
        <v>347</v>
      </c>
      <c r="D6573" t="s">
        <v>347</v>
      </c>
      <c r="E6573" t="s">
        <v>164</v>
      </c>
      <c r="F6573" t="s">
        <v>165</v>
      </c>
      <c r="G6573" s="105">
        <v>3</v>
      </c>
      <c r="H6573" t="s">
        <v>358</v>
      </c>
      <c r="I6573" t="s">
        <v>386</v>
      </c>
      <c r="J6573" t="s">
        <v>85</v>
      </c>
      <c r="K6573" s="105">
        <v>7</v>
      </c>
      <c r="L6573" s="106">
        <v>9.8700001835823059E-3</v>
      </c>
      <c r="M6573" s="106">
        <v>9.9200000986456871E-3</v>
      </c>
      <c r="N6573" s="105">
        <v>172</v>
      </c>
      <c r="O6573" s="106">
        <v>1.741999946534634E-2</v>
      </c>
      <c r="P6573" s="106">
        <v>1.7659999430179599E-2</v>
      </c>
      <c r="Q6573" s="105">
        <v>4872</v>
      </c>
      <c r="R6573" s="106">
        <v>2.1420000120997429E-2</v>
      </c>
      <c r="S6573" s="107">
        <v>2.199999988079071E-2</v>
      </c>
    </row>
    <row r="6574" spans="1:19" x14ac:dyDescent="0.25">
      <c r="A6574" t="s">
        <v>331</v>
      </c>
      <c r="B6574" t="s">
        <v>347</v>
      </c>
      <c r="C6574" t="s">
        <v>347</v>
      </c>
      <c r="D6574" t="s">
        <v>347</v>
      </c>
      <c r="E6574" t="s">
        <v>164</v>
      </c>
      <c r="F6574" t="s">
        <v>165</v>
      </c>
      <c r="G6574" s="105">
        <v>3</v>
      </c>
      <c r="H6574" t="s">
        <v>358</v>
      </c>
      <c r="I6574" t="s">
        <v>386</v>
      </c>
      <c r="J6574" t="s">
        <v>389</v>
      </c>
      <c r="K6574" s="105">
        <v>2</v>
      </c>
      <c r="L6574" s="106">
        <v>2.820000052452087E-3</v>
      </c>
      <c r="M6574" s="106">
        <v>2.829999895766377E-3</v>
      </c>
      <c r="N6574" s="105">
        <v>116</v>
      </c>
      <c r="O6574" s="106">
        <v>1.174999959766865E-2</v>
      </c>
      <c r="P6574" s="106">
        <v>1.1909999884665011E-2</v>
      </c>
      <c r="Q6574" s="105">
        <v>4049</v>
      </c>
      <c r="R6574" s="106">
        <v>1.779999956488609E-2</v>
      </c>
      <c r="S6574" s="107">
        <v>1.8279999494552609E-2</v>
      </c>
    </row>
    <row r="6575" spans="1:19" x14ac:dyDescent="0.25">
      <c r="A6575" t="s">
        <v>331</v>
      </c>
      <c r="B6575" t="s">
        <v>347</v>
      </c>
      <c r="C6575" t="s">
        <v>347</v>
      </c>
      <c r="D6575" t="s">
        <v>347</v>
      </c>
      <c r="E6575" t="s">
        <v>164</v>
      </c>
      <c r="F6575" t="s">
        <v>165</v>
      </c>
      <c r="G6575">
        <v>3</v>
      </c>
      <c r="H6575" t="s">
        <v>358</v>
      </c>
      <c r="I6575" t="s">
        <v>386</v>
      </c>
      <c r="J6575" t="s">
        <v>86</v>
      </c>
      <c r="K6575">
        <v>3</v>
      </c>
      <c r="L6575" s="106">
        <v>4.2300000786781311E-3</v>
      </c>
      <c r="N6575">
        <v>131</v>
      </c>
      <c r="O6575" s="106">
        <v>1.326999999582767E-2</v>
      </c>
      <c r="Q6575">
        <v>5972</v>
      </c>
      <c r="R6575" s="106">
        <v>2.6259999722242359E-2</v>
      </c>
    </row>
    <row r="6576" spans="1:19" x14ac:dyDescent="0.25">
      <c r="A6576" t="s">
        <v>331</v>
      </c>
      <c r="B6576" t="s">
        <v>347</v>
      </c>
      <c r="C6576" t="s">
        <v>347</v>
      </c>
      <c r="D6576" t="s">
        <v>347</v>
      </c>
      <c r="E6576" t="s">
        <v>164</v>
      </c>
      <c r="F6576" t="s">
        <v>165</v>
      </c>
      <c r="G6576" s="105">
        <v>3</v>
      </c>
      <c r="H6576" t="s">
        <v>358</v>
      </c>
      <c r="I6576" t="s">
        <v>386</v>
      </c>
      <c r="J6576" t="s">
        <v>84</v>
      </c>
      <c r="K6576" s="105">
        <v>684</v>
      </c>
      <c r="L6576" s="106">
        <v>0.96473997831344604</v>
      </c>
      <c r="M6576" s="106">
        <v>0.96884000301361084</v>
      </c>
      <c r="N6576" s="105">
        <v>8719</v>
      </c>
      <c r="O6576" s="106">
        <v>0.88312000036239624</v>
      </c>
      <c r="P6576" s="106">
        <v>0.89499002695083618</v>
      </c>
      <c r="Q6576" s="105">
        <v>194064</v>
      </c>
      <c r="R6576" s="106">
        <v>0.85317999124526978</v>
      </c>
      <c r="S6576" s="107">
        <v>0.87619000673294067</v>
      </c>
    </row>
    <row r="6577" spans="1:19" x14ac:dyDescent="0.25">
      <c r="A6577" t="s">
        <v>331</v>
      </c>
      <c r="B6577" t="s">
        <v>347</v>
      </c>
      <c r="C6577" t="s">
        <v>347</v>
      </c>
      <c r="D6577" t="s">
        <v>347</v>
      </c>
      <c r="E6577" t="s">
        <v>164</v>
      </c>
      <c r="F6577" t="s">
        <v>165</v>
      </c>
      <c r="G6577" s="105">
        <v>3</v>
      </c>
      <c r="H6577" t="s">
        <v>358</v>
      </c>
      <c r="I6577" t="s">
        <v>419</v>
      </c>
      <c r="J6577" t="s">
        <v>390</v>
      </c>
      <c r="K6577" s="105">
        <v>131</v>
      </c>
      <c r="L6577" s="106">
        <v>0.18477000296115881</v>
      </c>
      <c r="N6577" s="105">
        <v>1533</v>
      </c>
      <c r="O6577" s="106">
        <v>0.15526999533176419</v>
      </c>
      <c r="Q6577" s="105">
        <v>51290</v>
      </c>
      <c r="R6577" s="106">
        <v>0.22549000382423401</v>
      </c>
      <c r="S6577" s="107"/>
    </row>
    <row r="6578" spans="1:19" x14ac:dyDescent="0.25">
      <c r="A6578" t="s">
        <v>331</v>
      </c>
      <c r="B6578" t="s">
        <v>347</v>
      </c>
      <c r="C6578" t="s">
        <v>347</v>
      </c>
      <c r="D6578" t="s">
        <v>347</v>
      </c>
      <c r="E6578" t="s">
        <v>164</v>
      </c>
      <c r="F6578" t="s">
        <v>165</v>
      </c>
      <c r="G6578" s="105">
        <v>3</v>
      </c>
      <c r="H6578" t="s">
        <v>358</v>
      </c>
      <c r="I6578" t="s">
        <v>419</v>
      </c>
      <c r="J6578" t="s">
        <v>391</v>
      </c>
      <c r="K6578" s="105">
        <v>51</v>
      </c>
      <c r="L6578" s="106">
        <v>7.1929998695850372E-2</v>
      </c>
      <c r="M6578" s="106">
        <v>8.8239997625350952E-2</v>
      </c>
      <c r="N6578" s="105">
        <v>1398</v>
      </c>
      <c r="O6578" s="106">
        <v>0.14159999787807459</v>
      </c>
      <c r="P6578" s="106">
        <v>0.16763000190258029</v>
      </c>
      <c r="Q6578" s="105">
        <v>26007</v>
      </c>
      <c r="R6578" s="106">
        <v>0.11433999985456469</v>
      </c>
      <c r="S6578" s="107">
        <v>0.1476300060749054</v>
      </c>
    </row>
    <row r="6579" spans="1:19" x14ac:dyDescent="0.25">
      <c r="A6579" t="s">
        <v>331</v>
      </c>
      <c r="B6579" t="s">
        <v>347</v>
      </c>
      <c r="C6579" t="s">
        <v>347</v>
      </c>
      <c r="D6579" t="s">
        <v>347</v>
      </c>
      <c r="E6579" t="s">
        <v>164</v>
      </c>
      <c r="F6579" t="s">
        <v>165</v>
      </c>
      <c r="G6579" s="105">
        <v>3</v>
      </c>
      <c r="H6579" t="s">
        <v>358</v>
      </c>
      <c r="I6579" t="s">
        <v>419</v>
      </c>
      <c r="J6579" t="s">
        <v>392</v>
      </c>
      <c r="K6579" s="105">
        <v>215</v>
      </c>
      <c r="L6579" s="106">
        <v>0.30324000120162958</v>
      </c>
      <c r="M6579" s="106">
        <v>0.37196999788284302</v>
      </c>
      <c r="N6579" s="105">
        <v>3218</v>
      </c>
      <c r="O6579" s="106">
        <v>0.32594001293182367</v>
      </c>
      <c r="P6579" s="106">
        <v>0.38585001230239868</v>
      </c>
      <c r="Q6579" s="105">
        <v>69347</v>
      </c>
      <c r="R6579" s="106">
        <v>0.30487999320030212</v>
      </c>
      <c r="S6579" s="107">
        <v>0.39364001154899603</v>
      </c>
    </row>
    <row r="6580" spans="1:19" x14ac:dyDescent="0.25">
      <c r="A6580" t="s">
        <v>331</v>
      </c>
      <c r="B6580" t="s">
        <v>347</v>
      </c>
      <c r="C6580" t="s">
        <v>347</v>
      </c>
      <c r="D6580" t="s">
        <v>347</v>
      </c>
      <c r="E6580" t="s">
        <v>164</v>
      </c>
      <c r="F6580" t="s">
        <v>165</v>
      </c>
      <c r="G6580" s="105">
        <v>3</v>
      </c>
      <c r="H6580" t="s">
        <v>358</v>
      </c>
      <c r="I6580" t="s">
        <v>419</v>
      </c>
      <c r="J6580" t="s">
        <v>393</v>
      </c>
      <c r="K6580" s="105">
        <v>252</v>
      </c>
      <c r="L6580" s="106">
        <v>0.355430006980896</v>
      </c>
      <c r="M6580" s="106">
        <v>0.43599000573158259</v>
      </c>
      <c r="N6580" s="105">
        <v>2973</v>
      </c>
      <c r="O6580" s="106">
        <v>0.30112001299858088</v>
      </c>
      <c r="P6580" s="106">
        <v>0.35646998882293701</v>
      </c>
      <c r="Q6580" s="105">
        <v>66079</v>
      </c>
      <c r="R6580" s="106">
        <v>0.29050999879837042</v>
      </c>
      <c r="S6580" s="107">
        <v>0.37509000301361078</v>
      </c>
    </row>
    <row r="6581" spans="1:19" x14ac:dyDescent="0.25">
      <c r="A6581" t="s">
        <v>331</v>
      </c>
      <c r="B6581" t="s">
        <v>347</v>
      </c>
      <c r="C6581" t="s">
        <v>347</v>
      </c>
      <c r="D6581" t="s">
        <v>347</v>
      </c>
      <c r="E6581" t="s">
        <v>164</v>
      </c>
      <c r="F6581" t="s">
        <v>165</v>
      </c>
      <c r="G6581">
        <v>3</v>
      </c>
      <c r="H6581" t="s">
        <v>358</v>
      </c>
      <c r="I6581" t="s">
        <v>419</v>
      </c>
      <c r="J6581" t="s">
        <v>394</v>
      </c>
      <c r="K6581">
        <v>60</v>
      </c>
      <c r="L6581" s="106">
        <v>8.4629997611045837E-2</v>
      </c>
      <c r="M6581" s="106">
        <v>0.1038099974393845</v>
      </c>
      <c r="N6581">
        <v>751</v>
      </c>
      <c r="O6581" s="106">
        <v>7.607000321149826E-2</v>
      </c>
      <c r="P6581" s="106">
        <v>9.0049996972084045E-2</v>
      </c>
      <c r="Q6581">
        <v>14736</v>
      </c>
      <c r="R6581" s="106">
        <v>6.4790003001689911E-2</v>
      </c>
      <c r="S6581" s="106">
        <v>8.3650000393390656E-2</v>
      </c>
    </row>
    <row r="6582" spans="1:19" x14ac:dyDescent="0.25">
      <c r="A6582" t="s">
        <v>331</v>
      </c>
      <c r="B6582" t="s">
        <v>347</v>
      </c>
      <c r="C6582" t="s">
        <v>347</v>
      </c>
      <c r="D6582" t="s">
        <v>347</v>
      </c>
      <c r="E6582" t="s">
        <v>164</v>
      </c>
      <c r="F6582" t="s">
        <v>165</v>
      </c>
      <c r="G6582" s="105">
        <v>3</v>
      </c>
      <c r="H6582" t="s">
        <v>358</v>
      </c>
      <c r="I6582" t="s">
        <v>439</v>
      </c>
      <c r="J6582" t="s">
        <v>440</v>
      </c>
      <c r="K6582" s="105">
        <v>131</v>
      </c>
      <c r="L6582" s="106">
        <v>0.18477000296115881</v>
      </c>
      <c r="N6582" s="105">
        <v>1533</v>
      </c>
      <c r="O6582" s="106">
        <v>0.15526999533176419</v>
      </c>
      <c r="Q6582" s="105">
        <v>51290</v>
      </c>
      <c r="R6582" s="106">
        <v>0.22549000382423401</v>
      </c>
      <c r="S6582" s="107"/>
    </row>
    <row r="6583" spans="1:19" x14ac:dyDescent="0.25">
      <c r="A6583" t="s">
        <v>331</v>
      </c>
      <c r="B6583" t="s">
        <v>347</v>
      </c>
      <c r="C6583" t="s">
        <v>347</v>
      </c>
      <c r="D6583" t="s">
        <v>347</v>
      </c>
      <c r="E6583" t="s">
        <v>164</v>
      </c>
      <c r="F6583" t="s">
        <v>165</v>
      </c>
      <c r="G6583" s="105">
        <v>3</v>
      </c>
      <c r="H6583" t="s">
        <v>358</v>
      </c>
      <c r="I6583" t="s">
        <v>439</v>
      </c>
      <c r="J6583" t="s">
        <v>442</v>
      </c>
      <c r="K6583" s="105">
        <v>578</v>
      </c>
      <c r="L6583" s="106">
        <v>0.81523001194000244</v>
      </c>
      <c r="M6583" s="106">
        <v>1</v>
      </c>
      <c r="N6583" s="105">
        <v>8340</v>
      </c>
      <c r="O6583" s="106">
        <v>0.84473001956939697</v>
      </c>
      <c r="P6583" s="106">
        <v>1</v>
      </c>
      <c r="Q6583" s="105">
        <v>176169</v>
      </c>
      <c r="R6583" s="106">
        <v>0.77451002597808838</v>
      </c>
      <c r="S6583" s="107">
        <v>1</v>
      </c>
    </row>
    <row r="6584" spans="1:19" x14ac:dyDescent="0.25">
      <c r="A6584" t="s">
        <v>331</v>
      </c>
      <c r="B6584" t="s">
        <v>347</v>
      </c>
      <c r="C6584" t="s">
        <v>347</v>
      </c>
      <c r="D6584" t="s">
        <v>347</v>
      </c>
      <c r="E6584" t="s">
        <v>164</v>
      </c>
      <c r="F6584" t="s">
        <v>165</v>
      </c>
      <c r="G6584" s="105">
        <v>3</v>
      </c>
      <c r="H6584" t="s">
        <v>358</v>
      </c>
      <c r="I6584" t="s">
        <v>395</v>
      </c>
      <c r="J6584" t="s">
        <v>396</v>
      </c>
      <c r="K6584" s="105">
        <v>701</v>
      </c>
      <c r="L6584" s="106">
        <v>0.98871999979019165</v>
      </c>
      <c r="N6584" s="105">
        <v>9804</v>
      </c>
      <c r="O6584" s="106">
        <v>0.99300998449325562</v>
      </c>
      <c r="Q6584" s="105">
        <v>225832</v>
      </c>
      <c r="R6584" s="106">
        <v>0.99285000562667847</v>
      </c>
      <c r="S6584" s="107"/>
    </row>
    <row r="6585" spans="1:19" x14ac:dyDescent="0.25">
      <c r="A6585" t="s">
        <v>331</v>
      </c>
      <c r="B6585" t="s">
        <v>347</v>
      </c>
      <c r="C6585" t="s">
        <v>347</v>
      </c>
      <c r="D6585" t="s">
        <v>347</v>
      </c>
      <c r="E6585" t="s">
        <v>164</v>
      </c>
      <c r="F6585" t="s">
        <v>165</v>
      </c>
      <c r="G6585">
        <v>3</v>
      </c>
      <c r="H6585" t="s">
        <v>358</v>
      </c>
      <c r="I6585" t="s">
        <v>395</v>
      </c>
      <c r="J6585" t="s">
        <v>397</v>
      </c>
      <c r="K6585">
        <v>8</v>
      </c>
      <c r="L6585" s="106">
        <v>1.128000020980835E-2</v>
      </c>
      <c r="N6585">
        <v>69</v>
      </c>
      <c r="O6585" s="106">
        <v>6.9900001399219036E-3</v>
      </c>
      <c r="Q6585">
        <v>1627</v>
      </c>
      <c r="R6585" s="106">
        <v>7.1499999612569809E-3</v>
      </c>
    </row>
    <row r="6586" spans="1:19" x14ac:dyDescent="0.25">
      <c r="A6586" t="s">
        <v>331</v>
      </c>
      <c r="B6586" t="s">
        <v>347</v>
      </c>
      <c r="C6586" t="s">
        <v>347</v>
      </c>
      <c r="D6586" t="s">
        <v>347</v>
      </c>
      <c r="E6586" t="s">
        <v>164</v>
      </c>
      <c r="F6586" t="s">
        <v>165</v>
      </c>
      <c r="G6586" s="105">
        <v>3</v>
      </c>
      <c r="H6586" t="s">
        <v>358</v>
      </c>
      <c r="I6586" t="s">
        <v>398</v>
      </c>
      <c r="J6586" t="s">
        <v>399</v>
      </c>
      <c r="K6586" s="105">
        <v>10</v>
      </c>
      <c r="L6586" s="106">
        <v>1.410000026226044E-2</v>
      </c>
      <c r="N6586" s="105">
        <v>2264</v>
      </c>
      <c r="O6586" s="106">
        <v>0.22931000590324399</v>
      </c>
      <c r="Q6586" s="105">
        <v>32785</v>
      </c>
      <c r="R6586" s="106">
        <v>0.14414000511169431</v>
      </c>
      <c r="S6586" s="107"/>
    </row>
    <row r="6587" spans="1:19" x14ac:dyDescent="0.25">
      <c r="A6587" t="s">
        <v>331</v>
      </c>
      <c r="B6587" t="s">
        <v>347</v>
      </c>
      <c r="C6587" t="s">
        <v>347</v>
      </c>
      <c r="D6587" t="s">
        <v>347</v>
      </c>
      <c r="E6587" t="s">
        <v>164</v>
      </c>
      <c r="F6587" t="s">
        <v>165</v>
      </c>
      <c r="G6587" s="105">
        <v>3</v>
      </c>
      <c r="H6587" t="s">
        <v>358</v>
      </c>
      <c r="I6587" t="s">
        <v>398</v>
      </c>
      <c r="J6587" t="s">
        <v>41</v>
      </c>
      <c r="K6587" s="105">
        <v>19</v>
      </c>
      <c r="L6587" s="106">
        <v>2.6799999177455899E-2</v>
      </c>
      <c r="N6587" s="105">
        <v>1699</v>
      </c>
      <c r="O6587" s="106">
        <v>0.17208999395370481</v>
      </c>
      <c r="Q6587" s="105">
        <v>40324</v>
      </c>
      <c r="R6587" s="106">
        <v>0.177279993891716</v>
      </c>
      <c r="S6587" s="107"/>
    </row>
    <row r="6588" spans="1:19" x14ac:dyDescent="0.25">
      <c r="A6588" t="s">
        <v>331</v>
      </c>
      <c r="B6588" t="s">
        <v>347</v>
      </c>
      <c r="C6588" t="s">
        <v>347</v>
      </c>
      <c r="D6588" t="s">
        <v>347</v>
      </c>
      <c r="E6588" t="s">
        <v>164</v>
      </c>
      <c r="F6588" t="s">
        <v>165</v>
      </c>
      <c r="G6588" s="105">
        <v>3</v>
      </c>
      <c r="H6588" t="s">
        <v>358</v>
      </c>
      <c r="I6588" t="s">
        <v>398</v>
      </c>
      <c r="J6588" t="s">
        <v>40</v>
      </c>
      <c r="K6588" s="105">
        <v>135</v>
      </c>
      <c r="L6588" s="106">
        <v>0.1904100030660629</v>
      </c>
      <c r="N6588" s="105">
        <v>1889</v>
      </c>
      <c r="O6588" s="106">
        <v>0.19133000075817111</v>
      </c>
      <c r="Q6588" s="105">
        <v>47952</v>
      </c>
      <c r="R6588" s="106">
        <v>0.21082000434398651</v>
      </c>
      <c r="S6588" s="107"/>
    </row>
    <row r="6589" spans="1:19" x14ac:dyDescent="0.25">
      <c r="A6589" t="s">
        <v>331</v>
      </c>
      <c r="B6589" t="s">
        <v>347</v>
      </c>
      <c r="C6589" t="s">
        <v>347</v>
      </c>
      <c r="D6589" t="s">
        <v>347</v>
      </c>
      <c r="E6589" t="s">
        <v>164</v>
      </c>
      <c r="F6589" t="s">
        <v>165</v>
      </c>
      <c r="G6589" s="105">
        <v>3</v>
      </c>
      <c r="H6589" t="s">
        <v>358</v>
      </c>
      <c r="I6589" t="s">
        <v>398</v>
      </c>
      <c r="J6589" t="s">
        <v>39</v>
      </c>
      <c r="K6589" s="105">
        <v>245</v>
      </c>
      <c r="L6589" s="106">
        <v>0.34556001424789429</v>
      </c>
      <c r="N6589" s="105">
        <v>2314</v>
      </c>
      <c r="O6589" s="106">
        <v>0.23438000679016111</v>
      </c>
      <c r="Q6589" s="105">
        <v>51770</v>
      </c>
      <c r="R6589" s="106">
        <v>0.22759999334812159</v>
      </c>
      <c r="S6589" s="107"/>
    </row>
    <row r="6590" spans="1:19" x14ac:dyDescent="0.25">
      <c r="A6590" t="s">
        <v>331</v>
      </c>
      <c r="B6590" t="s">
        <v>347</v>
      </c>
      <c r="C6590" t="s">
        <v>347</v>
      </c>
      <c r="D6590" t="s">
        <v>347</v>
      </c>
      <c r="E6590" t="s">
        <v>164</v>
      </c>
      <c r="F6590" t="s">
        <v>165</v>
      </c>
      <c r="G6590" s="105">
        <v>3</v>
      </c>
      <c r="H6590" t="s">
        <v>358</v>
      </c>
      <c r="I6590" t="s">
        <v>398</v>
      </c>
      <c r="J6590" t="s">
        <v>400</v>
      </c>
      <c r="K6590" s="105">
        <v>300</v>
      </c>
      <c r="L6590" s="106">
        <v>0.42313000559806818</v>
      </c>
      <c r="N6590" s="105">
        <v>1707</v>
      </c>
      <c r="O6590" s="106">
        <v>0.1729000061750412</v>
      </c>
      <c r="Q6590" s="105">
        <v>54628</v>
      </c>
      <c r="R6590" s="106">
        <v>0.24017000198364261</v>
      </c>
      <c r="S6590" s="107"/>
    </row>
    <row r="6591" spans="1:19" x14ac:dyDescent="0.25">
      <c r="A6591" t="s">
        <v>331</v>
      </c>
      <c r="B6591" t="s">
        <v>347</v>
      </c>
      <c r="C6591" t="s">
        <v>347</v>
      </c>
      <c r="D6591" t="s">
        <v>347</v>
      </c>
      <c r="E6591" t="s">
        <v>164</v>
      </c>
      <c r="F6591" t="s">
        <v>165</v>
      </c>
      <c r="G6591" s="105">
        <v>3</v>
      </c>
      <c r="H6591" t="s">
        <v>358</v>
      </c>
      <c r="I6591" t="s">
        <v>422</v>
      </c>
      <c r="J6591" t="s">
        <v>429</v>
      </c>
      <c r="K6591" s="105">
        <v>108</v>
      </c>
      <c r="L6591" s="106">
        <v>0.15232999622821811</v>
      </c>
      <c r="N6591" s="105">
        <v>2491</v>
      </c>
      <c r="O6591" s="106">
        <v>0.25229999423027039</v>
      </c>
      <c r="Q6591" s="105">
        <v>80101</v>
      </c>
      <c r="R6591" s="106">
        <v>0.3521600067615509</v>
      </c>
      <c r="S6591" s="107"/>
    </row>
    <row r="6592" spans="1:19" x14ac:dyDescent="0.25">
      <c r="A6592" t="s">
        <v>331</v>
      </c>
      <c r="B6592" t="s">
        <v>347</v>
      </c>
      <c r="C6592" t="s">
        <v>347</v>
      </c>
      <c r="D6592" t="s">
        <v>347</v>
      </c>
      <c r="E6592" t="s">
        <v>164</v>
      </c>
      <c r="F6592" t="s">
        <v>165</v>
      </c>
      <c r="G6592" s="105">
        <v>3</v>
      </c>
      <c r="H6592" t="s">
        <v>358</v>
      </c>
      <c r="I6592" t="s">
        <v>422</v>
      </c>
      <c r="J6592" t="s">
        <v>423</v>
      </c>
      <c r="K6592" s="105">
        <v>482</v>
      </c>
      <c r="L6592" s="106">
        <v>0.67983001470565796</v>
      </c>
      <c r="M6592" s="106">
        <v>0.80199998617172241</v>
      </c>
      <c r="N6592" s="105">
        <v>6465</v>
      </c>
      <c r="O6592" s="106">
        <v>0.6548200249671936</v>
      </c>
      <c r="P6592" s="106">
        <v>0.87577998638153076</v>
      </c>
      <c r="Q6592" s="105">
        <v>119646</v>
      </c>
      <c r="R6592" s="106">
        <v>0.52600997686386108</v>
      </c>
      <c r="S6592" s="107">
        <v>0.81194001436233521</v>
      </c>
    </row>
    <row r="6593" spans="1:19" x14ac:dyDescent="0.25">
      <c r="A6593" t="s">
        <v>331</v>
      </c>
      <c r="B6593" t="s">
        <v>347</v>
      </c>
      <c r="C6593" t="s">
        <v>347</v>
      </c>
      <c r="D6593" t="s">
        <v>347</v>
      </c>
      <c r="E6593" t="s">
        <v>164</v>
      </c>
      <c r="F6593" t="s">
        <v>165</v>
      </c>
      <c r="G6593" s="105">
        <v>3</v>
      </c>
      <c r="H6593" t="s">
        <v>358</v>
      </c>
      <c r="I6593" t="s">
        <v>422</v>
      </c>
      <c r="J6593" t="s">
        <v>424</v>
      </c>
      <c r="K6593" s="105">
        <v>67</v>
      </c>
      <c r="L6593" s="106">
        <v>9.4499997794628143E-2</v>
      </c>
      <c r="M6593" s="106">
        <v>0.1114799976348877</v>
      </c>
      <c r="N6593" s="105">
        <v>500</v>
      </c>
      <c r="O6593" s="106">
        <v>5.063999816775322E-2</v>
      </c>
      <c r="P6593" s="106">
        <v>6.7730002105236053E-2</v>
      </c>
      <c r="Q6593" s="105">
        <v>17180</v>
      </c>
      <c r="R6593" s="106">
        <v>7.5530000030994415E-2</v>
      </c>
      <c r="S6593" s="107">
        <v>0.11659000068902969</v>
      </c>
    </row>
    <row r="6594" spans="1:19" x14ac:dyDescent="0.25">
      <c r="A6594" t="s">
        <v>331</v>
      </c>
      <c r="B6594" t="s">
        <v>347</v>
      </c>
      <c r="C6594" t="s">
        <v>347</v>
      </c>
      <c r="D6594" t="s">
        <v>347</v>
      </c>
      <c r="E6594" t="s">
        <v>164</v>
      </c>
      <c r="F6594" t="s">
        <v>165</v>
      </c>
      <c r="G6594">
        <v>3</v>
      </c>
      <c r="H6594" t="s">
        <v>358</v>
      </c>
      <c r="I6594" t="s">
        <v>422</v>
      </c>
      <c r="J6594" t="s">
        <v>425</v>
      </c>
      <c r="K6594">
        <v>35</v>
      </c>
      <c r="L6594" s="106">
        <v>4.9369998276233673E-2</v>
      </c>
      <c r="M6594" s="106">
        <v>5.8240000158548362E-2</v>
      </c>
      <c r="N6594">
        <v>218</v>
      </c>
      <c r="O6594" s="106">
        <v>2.208000048995018E-2</v>
      </c>
      <c r="P6594" s="106">
        <v>2.9529999941587452E-2</v>
      </c>
      <c r="Q6594">
        <v>6082</v>
      </c>
      <c r="R6594" s="106">
        <v>2.6739999651908871E-2</v>
      </c>
      <c r="S6594" s="106">
        <v>4.1269998997449868E-2</v>
      </c>
    </row>
    <row r="6595" spans="1:19" x14ac:dyDescent="0.25">
      <c r="A6595" t="s">
        <v>331</v>
      </c>
      <c r="B6595" t="s">
        <v>347</v>
      </c>
      <c r="C6595" t="s">
        <v>347</v>
      </c>
      <c r="D6595" t="s">
        <v>347</v>
      </c>
      <c r="E6595" t="s">
        <v>164</v>
      </c>
      <c r="F6595" t="s">
        <v>165</v>
      </c>
      <c r="G6595" s="105">
        <v>3</v>
      </c>
      <c r="H6595" t="s">
        <v>358</v>
      </c>
      <c r="I6595" t="s">
        <v>422</v>
      </c>
      <c r="J6595" t="s">
        <v>426</v>
      </c>
      <c r="K6595" s="105">
        <v>15</v>
      </c>
      <c r="L6595" s="106">
        <v>2.1159999072551731E-2</v>
      </c>
      <c r="M6595" s="106">
        <v>2.4960000067949299E-2</v>
      </c>
      <c r="N6595" s="105">
        <v>180</v>
      </c>
      <c r="O6595" s="106">
        <v>1.8230000510811809E-2</v>
      </c>
      <c r="P6595" s="106">
        <v>2.438000030815601E-2</v>
      </c>
      <c r="Q6595" s="105">
        <v>3672</v>
      </c>
      <c r="R6595" s="106">
        <v>1.6140000894665722E-2</v>
      </c>
      <c r="S6595" s="107">
        <v>2.491999976336956E-2</v>
      </c>
    </row>
    <row r="6596" spans="1:19" x14ac:dyDescent="0.25">
      <c r="A6596" t="s">
        <v>331</v>
      </c>
      <c r="B6596" t="s">
        <v>347</v>
      </c>
      <c r="C6596" t="s">
        <v>347</v>
      </c>
      <c r="D6596" t="s">
        <v>347</v>
      </c>
      <c r="E6596" t="s">
        <v>164</v>
      </c>
      <c r="F6596" t="s">
        <v>165</v>
      </c>
      <c r="G6596">
        <v>3</v>
      </c>
      <c r="H6596" t="s">
        <v>358</v>
      </c>
      <c r="I6596" t="s">
        <v>422</v>
      </c>
      <c r="J6596" t="s">
        <v>427</v>
      </c>
      <c r="K6596">
        <v>2</v>
      </c>
      <c r="L6596" s="106">
        <v>2.820000052452087E-3</v>
      </c>
      <c r="M6596" s="106">
        <v>3.329999977722764E-3</v>
      </c>
      <c r="N6596">
        <v>19</v>
      </c>
      <c r="O6596" s="106">
        <v>1.9199999514967201E-3</v>
      </c>
      <c r="P6596" s="106">
        <v>2.5700000114738941E-3</v>
      </c>
      <c r="Q6596">
        <v>766</v>
      </c>
      <c r="R6596" s="106">
        <v>3.3700000494718552E-3</v>
      </c>
      <c r="S6596" s="106">
        <v>5.2000000141561031E-3</v>
      </c>
    </row>
    <row r="6597" spans="1:19" x14ac:dyDescent="0.25">
      <c r="A6597" t="s">
        <v>331</v>
      </c>
      <c r="B6597" t="s">
        <v>347</v>
      </c>
      <c r="C6597" t="s">
        <v>347</v>
      </c>
      <c r="D6597" t="s">
        <v>347</v>
      </c>
      <c r="E6597" t="s">
        <v>164</v>
      </c>
      <c r="F6597" t="s">
        <v>165</v>
      </c>
      <c r="G6597">
        <v>3</v>
      </c>
      <c r="H6597" t="s">
        <v>358</v>
      </c>
      <c r="I6597" t="s">
        <v>422</v>
      </c>
      <c r="J6597" t="s">
        <v>428</v>
      </c>
      <c r="K6597">
        <v>0</v>
      </c>
      <c r="L6597" s="106">
        <v>0</v>
      </c>
      <c r="M6597" s="106">
        <v>0</v>
      </c>
      <c r="N6597">
        <v>0</v>
      </c>
      <c r="O6597" s="106">
        <v>0</v>
      </c>
      <c r="P6597" s="106">
        <v>0</v>
      </c>
      <c r="Q6597">
        <v>12</v>
      </c>
      <c r="R6597" s="106">
        <v>4.9999998736893758E-5</v>
      </c>
      <c r="S6597" s="106">
        <v>7.9999997979030013E-5</v>
      </c>
    </row>
    <row r="6598" spans="1:19" x14ac:dyDescent="0.25">
      <c r="A6598" t="s">
        <v>331</v>
      </c>
      <c r="B6598" t="s">
        <v>347</v>
      </c>
      <c r="C6598" t="s">
        <v>347</v>
      </c>
      <c r="D6598" t="s">
        <v>347</v>
      </c>
      <c r="E6598" t="s">
        <v>164</v>
      </c>
      <c r="F6598" t="s">
        <v>165</v>
      </c>
      <c r="G6598" s="105">
        <v>3</v>
      </c>
      <c r="H6598" t="s">
        <v>358</v>
      </c>
      <c r="I6598" t="s">
        <v>430</v>
      </c>
      <c r="J6598" t="s">
        <v>434</v>
      </c>
      <c r="K6598" s="105">
        <v>29</v>
      </c>
      <c r="L6598" s="106">
        <v>4.0899999439716339E-2</v>
      </c>
      <c r="M6598" s="106">
        <v>4.1189998388290412E-2</v>
      </c>
      <c r="N6598" s="105">
        <v>185</v>
      </c>
      <c r="O6598" s="106">
        <v>1.8740000203251839E-2</v>
      </c>
      <c r="P6598" s="106">
        <v>1.9139999523758892E-2</v>
      </c>
      <c r="Q6598" s="105">
        <v>4987</v>
      </c>
      <c r="R6598" s="106">
        <v>2.1919999271631241E-2</v>
      </c>
      <c r="S6598" s="107">
        <v>2.2490000352263451E-2</v>
      </c>
    </row>
    <row r="6599" spans="1:19" x14ac:dyDescent="0.25">
      <c r="A6599" t="s">
        <v>331</v>
      </c>
      <c r="B6599" t="s">
        <v>347</v>
      </c>
      <c r="C6599" t="s">
        <v>347</v>
      </c>
      <c r="D6599" t="s">
        <v>347</v>
      </c>
      <c r="E6599" t="s">
        <v>164</v>
      </c>
      <c r="F6599" t="s">
        <v>165</v>
      </c>
      <c r="G6599" s="105">
        <v>3</v>
      </c>
      <c r="H6599" t="s">
        <v>358</v>
      </c>
      <c r="I6599" t="s">
        <v>430</v>
      </c>
      <c r="J6599" t="s">
        <v>432</v>
      </c>
      <c r="K6599" s="105">
        <v>41</v>
      </c>
      <c r="L6599" s="106">
        <v>5.7829998433589942E-2</v>
      </c>
      <c r="M6599" s="106">
        <v>5.8240000158548362E-2</v>
      </c>
      <c r="N6599" s="105">
        <v>505</v>
      </c>
      <c r="O6599" s="106">
        <v>5.1150001585483551E-2</v>
      </c>
      <c r="P6599" s="106">
        <v>5.2239999175071723E-2</v>
      </c>
      <c r="Q6599" s="105">
        <v>18498</v>
      </c>
      <c r="R6599" s="106">
        <v>8.1320002675056458E-2</v>
      </c>
      <c r="S6599" s="107">
        <v>8.343999832868576E-2</v>
      </c>
    </row>
    <row r="6600" spans="1:19" x14ac:dyDescent="0.25">
      <c r="A6600" t="s">
        <v>331</v>
      </c>
      <c r="B6600" t="s">
        <v>347</v>
      </c>
      <c r="C6600" t="s">
        <v>347</v>
      </c>
      <c r="D6600" t="s">
        <v>347</v>
      </c>
      <c r="E6600" t="s">
        <v>164</v>
      </c>
      <c r="F6600" t="s">
        <v>165</v>
      </c>
      <c r="G6600" s="105">
        <v>3</v>
      </c>
      <c r="H6600" t="s">
        <v>358</v>
      </c>
      <c r="I6600" t="s">
        <v>430</v>
      </c>
      <c r="J6600" t="s">
        <v>435</v>
      </c>
      <c r="K6600" s="105">
        <v>2</v>
      </c>
      <c r="L6600" s="106">
        <v>2.820000052452087E-3</v>
      </c>
      <c r="M6600" s="106">
        <v>2.8399999719113111E-3</v>
      </c>
      <c r="N6600" s="105">
        <v>28</v>
      </c>
      <c r="O6600" s="106">
        <v>2.8399999719113111E-3</v>
      </c>
      <c r="P6600" s="106">
        <v>2.899999963119626E-3</v>
      </c>
      <c r="Q6600" s="105">
        <v>391</v>
      </c>
      <c r="R6600" s="106">
        <v>1.7199999419972301E-3</v>
      </c>
      <c r="S6600" s="107">
        <v>1.760000013746321E-3</v>
      </c>
    </row>
    <row r="6601" spans="1:19" x14ac:dyDescent="0.25">
      <c r="A6601" t="s">
        <v>331</v>
      </c>
      <c r="B6601" t="s">
        <v>347</v>
      </c>
      <c r="C6601" t="s">
        <v>347</v>
      </c>
      <c r="D6601" t="s">
        <v>347</v>
      </c>
      <c r="E6601" t="s">
        <v>164</v>
      </c>
      <c r="F6601" t="s">
        <v>165</v>
      </c>
      <c r="G6601" s="105">
        <v>3</v>
      </c>
      <c r="H6601" t="s">
        <v>358</v>
      </c>
      <c r="I6601" t="s">
        <v>430</v>
      </c>
      <c r="J6601" t="s">
        <v>436</v>
      </c>
      <c r="K6601" s="105">
        <v>9</v>
      </c>
      <c r="L6601" s="106">
        <v>1.269000023603439E-2</v>
      </c>
      <c r="M6601" s="106">
        <v>1.2780000455677509E-2</v>
      </c>
      <c r="N6601" s="105">
        <v>157</v>
      </c>
      <c r="O6601" s="106">
        <v>1.5900000929832458E-2</v>
      </c>
      <c r="P6601" s="106">
        <v>1.624000072479248E-2</v>
      </c>
      <c r="Q6601" s="105">
        <v>6784</v>
      </c>
      <c r="R6601" s="106">
        <v>2.9829999431967739E-2</v>
      </c>
      <c r="S6601" s="107">
        <v>3.060000017285347E-2</v>
      </c>
    </row>
    <row r="6602" spans="1:19" x14ac:dyDescent="0.25">
      <c r="A6602" t="s">
        <v>331</v>
      </c>
      <c r="B6602" t="s">
        <v>347</v>
      </c>
      <c r="C6602" t="s">
        <v>347</v>
      </c>
      <c r="D6602" t="s">
        <v>347</v>
      </c>
      <c r="E6602" t="s">
        <v>164</v>
      </c>
      <c r="F6602" t="s">
        <v>165</v>
      </c>
      <c r="G6602" s="105">
        <v>3</v>
      </c>
      <c r="H6602" t="s">
        <v>358</v>
      </c>
      <c r="I6602" t="s">
        <v>430</v>
      </c>
      <c r="J6602" t="s">
        <v>431</v>
      </c>
      <c r="K6602" s="105">
        <v>121</v>
      </c>
      <c r="L6602" s="106">
        <v>0.17066000401973719</v>
      </c>
      <c r="M6602" s="106">
        <v>0.17188000679016111</v>
      </c>
      <c r="N6602" s="105">
        <v>3077</v>
      </c>
      <c r="O6602" s="106">
        <v>0.31165999174118042</v>
      </c>
      <c r="P6602" s="106">
        <v>0.31830000877380371</v>
      </c>
      <c r="Q6602" s="105">
        <v>77035</v>
      </c>
      <c r="R6602" s="106">
        <v>0.33867999911308289</v>
      </c>
      <c r="S6602" s="107">
        <v>0.3474699854850769</v>
      </c>
    </row>
    <row r="6603" spans="1:19" x14ac:dyDescent="0.25">
      <c r="A6603" t="s">
        <v>331</v>
      </c>
      <c r="B6603" t="s">
        <v>347</v>
      </c>
      <c r="C6603" t="s">
        <v>347</v>
      </c>
      <c r="D6603" t="s">
        <v>347</v>
      </c>
      <c r="E6603" t="s">
        <v>164</v>
      </c>
      <c r="F6603" t="s">
        <v>165</v>
      </c>
      <c r="G6603">
        <v>3</v>
      </c>
      <c r="H6603" t="s">
        <v>358</v>
      </c>
      <c r="I6603" t="s">
        <v>430</v>
      </c>
      <c r="J6603" t="s">
        <v>502</v>
      </c>
      <c r="K6603">
        <v>502</v>
      </c>
      <c r="L6603" s="106">
        <v>0.70803999900817871</v>
      </c>
      <c r="M6603" s="106">
        <v>0.71306997537612915</v>
      </c>
      <c r="N6603">
        <v>5715</v>
      </c>
      <c r="O6603" s="106">
        <v>0.57884997129440308</v>
      </c>
      <c r="P6603" s="106">
        <v>0.59118998050689697</v>
      </c>
      <c r="Q6603">
        <v>114008</v>
      </c>
      <c r="R6603" s="106">
        <v>0.5012199878692627</v>
      </c>
      <c r="S6603" s="106">
        <v>0.51424002647399902</v>
      </c>
    </row>
    <row r="6604" spans="1:19" x14ac:dyDescent="0.25">
      <c r="A6604" t="s">
        <v>331</v>
      </c>
      <c r="B6604" t="s">
        <v>347</v>
      </c>
      <c r="C6604" t="s">
        <v>347</v>
      </c>
      <c r="D6604" t="s">
        <v>347</v>
      </c>
      <c r="E6604" t="s">
        <v>164</v>
      </c>
      <c r="F6604" t="s">
        <v>165</v>
      </c>
      <c r="G6604" s="105">
        <v>3</v>
      </c>
      <c r="H6604" t="s">
        <v>358</v>
      </c>
      <c r="I6604" t="s">
        <v>430</v>
      </c>
      <c r="J6604" t="s">
        <v>86</v>
      </c>
      <c r="K6604" s="105">
        <v>5</v>
      </c>
      <c r="L6604" s="106">
        <v>7.0500001311302194E-3</v>
      </c>
      <c r="N6604" s="105">
        <v>206</v>
      </c>
      <c r="O6604" s="106">
        <v>2.085999958217144E-2</v>
      </c>
      <c r="Q6604" s="105">
        <v>5756</v>
      </c>
      <c r="R6604" s="106">
        <v>2.5310000404715541E-2</v>
      </c>
      <c r="S6604" s="107"/>
    </row>
    <row r="6605" spans="1:19" x14ac:dyDescent="0.25">
      <c r="A6605" t="s">
        <v>331</v>
      </c>
      <c r="B6605" t="s">
        <v>347</v>
      </c>
      <c r="C6605" t="s">
        <v>347</v>
      </c>
      <c r="D6605" t="s">
        <v>347</v>
      </c>
      <c r="E6605" t="s">
        <v>164</v>
      </c>
      <c r="F6605" t="s">
        <v>165</v>
      </c>
      <c r="G6605" s="105">
        <v>3</v>
      </c>
      <c r="H6605" t="s">
        <v>358</v>
      </c>
      <c r="I6605" t="s">
        <v>401</v>
      </c>
      <c r="J6605" t="s">
        <v>405</v>
      </c>
      <c r="K6605" s="105">
        <v>556</v>
      </c>
      <c r="L6605" s="106">
        <v>0.78420001268386841</v>
      </c>
      <c r="M6605" s="106">
        <v>0.7875400185585022</v>
      </c>
      <c r="N6605" s="105">
        <v>7532</v>
      </c>
      <c r="O6605" s="106">
        <v>0.76288998126983643</v>
      </c>
      <c r="P6605" s="106">
        <v>0.78011000156402588</v>
      </c>
      <c r="Q6605" s="105">
        <v>171311</v>
      </c>
      <c r="R6605" s="106">
        <v>0.75314998626708984</v>
      </c>
      <c r="S6605" s="107">
        <v>0.77806001901626587</v>
      </c>
    </row>
    <row r="6606" spans="1:19" x14ac:dyDescent="0.25">
      <c r="A6606" t="s">
        <v>331</v>
      </c>
      <c r="B6606" t="s">
        <v>347</v>
      </c>
      <c r="C6606" t="s">
        <v>347</v>
      </c>
      <c r="D6606" t="s">
        <v>347</v>
      </c>
      <c r="E6606" t="s">
        <v>164</v>
      </c>
      <c r="F6606" t="s">
        <v>165</v>
      </c>
      <c r="G6606" s="105">
        <v>3</v>
      </c>
      <c r="H6606" t="s">
        <v>358</v>
      </c>
      <c r="I6606" t="s">
        <v>401</v>
      </c>
      <c r="J6606" t="s">
        <v>412</v>
      </c>
      <c r="K6606" s="105">
        <v>55</v>
      </c>
      <c r="L6606" s="106">
        <v>7.7569998800754547E-2</v>
      </c>
      <c r="M6606" s="106">
        <v>7.7899999916553497E-2</v>
      </c>
      <c r="N6606" s="105">
        <v>1011</v>
      </c>
      <c r="O6606" s="106">
        <v>0.1023999974131584</v>
      </c>
      <c r="P6606" s="106">
        <v>0.1047099977731705</v>
      </c>
      <c r="Q6606" s="105">
        <v>22313</v>
      </c>
      <c r="R6606" s="106">
        <v>9.8099999129772186E-2</v>
      </c>
      <c r="S6606" s="107">
        <v>0.10134000331163411</v>
      </c>
    </row>
    <row r="6607" spans="1:19" x14ac:dyDescent="0.25">
      <c r="A6607" t="s">
        <v>331</v>
      </c>
      <c r="B6607" t="s">
        <v>347</v>
      </c>
      <c r="C6607" t="s">
        <v>347</v>
      </c>
      <c r="D6607" t="s">
        <v>347</v>
      </c>
      <c r="E6607" t="s">
        <v>164</v>
      </c>
      <c r="F6607" t="s">
        <v>165</v>
      </c>
      <c r="G6607" s="105">
        <v>3</v>
      </c>
      <c r="H6607" t="s">
        <v>358</v>
      </c>
      <c r="I6607" t="s">
        <v>401</v>
      </c>
      <c r="J6607" t="s">
        <v>413</v>
      </c>
      <c r="K6607" s="105">
        <v>45</v>
      </c>
      <c r="L6607" s="106">
        <v>6.346999853849411E-2</v>
      </c>
      <c r="M6607" s="106">
        <v>6.3740000128746033E-2</v>
      </c>
      <c r="N6607" s="105">
        <v>657</v>
      </c>
      <c r="O6607" s="106">
        <v>6.6550001502037048E-2</v>
      </c>
      <c r="P6607" s="106">
        <v>6.8049997091293335E-2</v>
      </c>
      <c r="Q6607" s="105">
        <v>15680</v>
      </c>
      <c r="R6607" s="106">
        <v>6.8939998745918274E-2</v>
      </c>
      <c r="S6607" s="107">
        <v>7.1220003068447113E-2</v>
      </c>
    </row>
    <row r="6608" spans="1:19" x14ac:dyDescent="0.25">
      <c r="A6608" t="s">
        <v>331</v>
      </c>
      <c r="B6608" t="s">
        <v>347</v>
      </c>
      <c r="C6608" t="s">
        <v>347</v>
      </c>
      <c r="D6608" t="s">
        <v>347</v>
      </c>
      <c r="E6608" t="s">
        <v>164</v>
      </c>
      <c r="F6608" t="s">
        <v>165</v>
      </c>
      <c r="G6608">
        <v>3</v>
      </c>
      <c r="H6608" t="s">
        <v>358</v>
      </c>
      <c r="I6608" t="s">
        <v>401</v>
      </c>
      <c r="J6608" t="s">
        <v>441</v>
      </c>
      <c r="K6608">
        <v>3</v>
      </c>
      <c r="L6608" s="106">
        <v>4.2300000786781311E-3</v>
      </c>
      <c r="N6608">
        <v>218</v>
      </c>
      <c r="O6608" s="106">
        <v>2.208000048995018E-2</v>
      </c>
      <c r="Q6608">
        <v>7283</v>
      </c>
      <c r="R6608" s="106">
        <v>3.2019998878240592E-2</v>
      </c>
    </row>
    <row r="6609" spans="1:19" x14ac:dyDescent="0.25">
      <c r="A6609" t="s">
        <v>331</v>
      </c>
      <c r="B6609" t="s">
        <v>347</v>
      </c>
      <c r="C6609" t="s">
        <v>347</v>
      </c>
      <c r="D6609" t="s">
        <v>347</v>
      </c>
      <c r="E6609" t="s">
        <v>164</v>
      </c>
      <c r="F6609" t="s">
        <v>165</v>
      </c>
      <c r="G6609" s="105">
        <v>3</v>
      </c>
      <c r="H6609" t="s">
        <v>358</v>
      </c>
      <c r="I6609" t="s">
        <v>401</v>
      </c>
      <c r="J6609" t="s">
        <v>414</v>
      </c>
      <c r="K6609" s="105">
        <v>50</v>
      </c>
      <c r="L6609" s="106">
        <v>7.0519998669624329E-2</v>
      </c>
      <c r="M6609" s="106">
        <v>7.0819996297359467E-2</v>
      </c>
      <c r="N6609" s="105">
        <v>455</v>
      </c>
      <c r="O6609" s="106">
        <v>4.6089999377727509E-2</v>
      </c>
      <c r="P6609" s="106">
        <v>4.7129999846220023E-2</v>
      </c>
      <c r="Q6609" s="105">
        <v>10872</v>
      </c>
      <c r="R6609" s="106">
        <v>4.7800000756978989E-2</v>
      </c>
      <c r="S6609" s="107">
        <v>4.9380000680685043E-2</v>
      </c>
    </row>
    <row r="6610" spans="1:19" x14ac:dyDescent="0.25">
      <c r="A6610" t="s">
        <v>331</v>
      </c>
      <c r="B6610" t="s">
        <v>347</v>
      </c>
      <c r="C6610" t="s">
        <v>347</v>
      </c>
      <c r="D6610" t="s">
        <v>347</v>
      </c>
      <c r="E6610" t="s">
        <v>182</v>
      </c>
      <c r="F6610" t="s">
        <v>183</v>
      </c>
      <c r="G6610" s="105">
        <v>3</v>
      </c>
      <c r="H6610" t="s">
        <v>358</v>
      </c>
      <c r="I6610" t="s">
        <v>349</v>
      </c>
      <c r="J6610" t="s">
        <v>350</v>
      </c>
      <c r="K6610" s="105">
        <v>25</v>
      </c>
      <c r="L6610" s="106">
        <v>7.3099997825920582E-3</v>
      </c>
      <c r="N6610" s="105">
        <v>69</v>
      </c>
      <c r="O6610" s="106">
        <v>6.9900001399219036E-3</v>
      </c>
      <c r="Q6610" s="105">
        <v>1130</v>
      </c>
      <c r="R6610" s="106">
        <v>4.9700001254677773E-3</v>
      </c>
      <c r="S6610" s="107"/>
    </row>
    <row r="6611" spans="1:19" x14ac:dyDescent="0.25">
      <c r="A6611" t="s">
        <v>331</v>
      </c>
      <c r="B6611" t="s">
        <v>347</v>
      </c>
      <c r="C6611" t="s">
        <v>347</v>
      </c>
      <c r="D6611" t="s">
        <v>347</v>
      </c>
      <c r="E6611" t="s">
        <v>182</v>
      </c>
      <c r="F6611" t="s">
        <v>183</v>
      </c>
      <c r="G6611" s="105">
        <v>3</v>
      </c>
      <c r="H6611" t="s">
        <v>358</v>
      </c>
      <c r="I6611" t="s">
        <v>349</v>
      </c>
      <c r="J6611" t="s">
        <v>368</v>
      </c>
      <c r="K6611" s="105">
        <v>172</v>
      </c>
      <c r="L6611" s="106">
        <v>5.0280001014471047E-2</v>
      </c>
      <c r="N6611" s="105">
        <v>452</v>
      </c>
      <c r="O6611" s="106">
        <v>4.5779999345541E-2</v>
      </c>
      <c r="Q6611" s="105">
        <v>8418</v>
      </c>
      <c r="R6611" s="106">
        <v>3.700999915599823E-2</v>
      </c>
      <c r="S6611" s="107"/>
    </row>
    <row r="6612" spans="1:19" x14ac:dyDescent="0.25">
      <c r="A6612" t="s">
        <v>331</v>
      </c>
      <c r="B6612" t="s">
        <v>347</v>
      </c>
      <c r="C6612" t="s">
        <v>347</v>
      </c>
      <c r="D6612" t="s">
        <v>347</v>
      </c>
      <c r="E6612" t="s">
        <v>182</v>
      </c>
      <c r="F6612" t="s">
        <v>183</v>
      </c>
      <c r="G6612" s="105">
        <v>3</v>
      </c>
      <c r="H6612" t="s">
        <v>358</v>
      </c>
      <c r="I6612" t="s">
        <v>349</v>
      </c>
      <c r="J6612" t="s">
        <v>369</v>
      </c>
      <c r="K6612" s="105">
        <v>464</v>
      </c>
      <c r="L6612" s="106">
        <v>0.13562999665737149</v>
      </c>
      <c r="N6612" s="105">
        <v>1316</v>
      </c>
      <c r="O6612" s="106">
        <v>0.13328999280929571</v>
      </c>
      <c r="Q6612" s="105">
        <v>27454</v>
      </c>
      <c r="R6612" s="106">
        <v>0.1207000017166138</v>
      </c>
      <c r="S6612" s="107"/>
    </row>
    <row r="6613" spans="1:19" x14ac:dyDescent="0.25">
      <c r="A6613" t="s">
        <v>331</v>
      </c>
      <c r="B6613" t="s">
        <v>347</v>
      </c>
      <c r="C6613" t="s">
        <v>347</v>
      </c>
      <c r="D6613" t="s">
        <v>347</v>
      </c>
      <c r="E6613" t="s">
        <v>182</v>
      </c>
      <c r="F6613" t="s">
        <v>183</v>
      </c>
      <c r="G6613" s="105">
        <v>3</v>
      </c>
      <c r="H6613" t="s">
        <v>358</v>
      </c>
      <c r="I6613" t="s">
        <v>349</v>
      </c>
      <c r="J6613" t="s">
        <v>370</v>
      </c>
      <c r="K6613" s="105">
        <v>939</v>
      </c>
      <c r="L6613" s="106">
        <v>0.27447998523712158</v>
      </c>
      <c r="N6613" s="105">
        <v>2431</v>
      </c>
      <c r="O6613" s="106">
        <v>0.24623000621795649</v>
      </c>
      <c r="Q6613" s="105">
        <v>55879</v>
      </c>
      <c r="R6613" s="106">
        <v>0.24567000567913061</v>
      </c>
      <c r="S6613" s="107"/>
    </row>
    <row r="6614" spans="1:19" x14ac:dyDescent="0.25">
      <c r="A6614" t="s">
        <v>331</v>
      </c>
      <c r="B6614" t="s">
        <v>347</v>
      </c>
      <c r="C6614" t="s">
        <v>347</v>
      </c>
      <c r="D6614" t="s">
        <v>347</v>
      </c>
      <c r="E6614" t="s">
        <v>182</v>
      </c>
      <c r="F6614" t="s">
        <v>183</v>
      </c>
      <c r="G6614" s="105">
        <v>3</v>
      </c>
      <c r="H6614" t="s">
        <v>358</v>
      </c>
      <c r="I6614" t="s">
        <v>349</v>
      </c>
      <c r="J6614" t="s">
        <v>371</v>
      </c>
      <c r="K6614" s="105">
        <v>905</v>
      </c>
      <c r="L6614" s="106">
        <v>0.26453998684883118</v>
      </c>
      <c r="N6614" s="105">
        <v>2435</v>
      </c>
      <c r="O6614" s="106">
        <v>0.246629998087883</v>
      </c>
      <c r="Q6614" s="105">
        <v>57982</v>
      </c>
      <c r="R6614" s="106">
        <v>0.25490999221801758</v>
      </c>
      <c r="S6614" s="107"/>
    </row>
    <row r="6615" spans="1:19" x14ac:dyDescent="0.25">
      <c r="A6615" t="s">
        <v>331</v>
      </c>
      <c r="B6615" t="s">
        <v>347</v>
      </c>
      <c r="C6615" t="s">
        <v>347</v>
      </c>
      <c r="D6615" t="s">
        <v>347</v>
      </c>
      <c r="E6615" t="s">
        <v>182</v>
      </c>
      <c r="F6615" t="s">
        <v>183</v>
      </c>
      <c r="G6615">
        <v>3</v>
      </c>
      <c r="H6615" t="s">
        <v>358</v>
      </c>
      <c r="I6615" t="s">
        <v>349</v>
      </c>
      <c r="J6615" t="s">
        <v>372</v>
      </c>
      <c r="K6615">
        <v>573</v>
      </c>
      <c r="L6615" s="106">
        <v>0.16749000549316409</v>
      </c>
      <c r="N6615">
        <v>1843</v>
      </c>
      <c r="O6615" s="106">
        <v>0.18667000532150271</v>
      </c>
      <c r="Q6615">
        <v>44765</v>
      </c>
      <c r="R6615" s="106">
        <v>0.19679999351501459</v>
      </c>
    </row>
    <row r="6616" spans="1:19" x14ac:dyDescent="0.25">
      <c r="A6616" t="s">
        <v>331</v>
      </c>
      <c r="B6616" t="s">
        <v>347</v>
      </c>
      <c r="C6616" t="s">
        <v>347</v>
      </c>
      <c r="D6616" t="s">
        <v>347</v>
      </c>
      <c r="E6616" t="s">
        <v>182</v>
      </c>
      <c r="F6616" t="s">
        <v>183</v>
      </c>
      <c r="G6616" s="105">
        <v>3</v>
      </c>
      <c r="H6616" t="s">
        <v>358</v>
      </c>
      <c r="I6616" t="s">
        <v>349</v>
      </c>
      <c r="J6616" t="s">
        <v>373</v>
      </c>
      <c r="K6616" s="105">
        <v>343</v>
      </c>
      <c r="L6616" s="106">
        <v>0.1002599969506264</v>
      </c>
      <c r="N6616" s="105">
        <v>1327</v>
      </c>
      <c r="O6616" s="106">
        <v>0.1344099938869476</v>
      </c>
      <c r="Q6616" s="105">
        <v>31831</v>
      </c>
      <c r="R6616" s="106">
        <v>0.1399399936199188</v>
      </c>
      <c r="S6616" s="107"/>
    </row>
    <row r="6617" spans="1:19" x14ac:dyDescent="0.25">
      <c r="A6617" t="s">
        <v>331</v>
      </c>
      <c r="B6617" t="s">
        <v>347</v>
      </c>
      <c r="C6617" t="s">
        <v>347</v>
      </c>
      <c r="D6617" t="s">
        <v>347</v>
      </c>
      <c r="E6617" t="s">
        <v>182</v>
      </c>
      <c r="F6617" t="s">
        <v>183</v>
      </c>
      <c r="G6617">
        <v>3</v>
      </c>
      <c r="H6617" t="s">
        <v>358</v>
      </c>
      <c r="I6617" t="s">
        <v>438</v>
      </c>
      <c r="J6617" t="s">
        <v>48</v>
      </c>
      <c r="K6617">
        <v>2863</v>
      </c>
      <c r="L6617" s="106">
        <v>0.83688998222351074</v>
      </c>
      <c r="M6617" s="106">
        <v>0.86053997278213501</v>
      </c>
      <c r="N6617">
        <v>8178</v>
      </c>
      <c r="O6617" s="106">
        <v>0.82832002639770508</v>
      </c>
      <c r="P6617" s="106">
        <v>0.84701997041702271</v>
      </c>
      <c r="Q6617">
        <v>186401</v>
      </c>
      <c r="R6617" s="106">
        <v>0.81949001550674438</v>
      </c>
      <c r="S6617" s="106">
        <v>0.8465999960899353</v>
      </c>
    </row>
    <row r="6618" spans="1:19" x14ac:dyDescent="0.25">
      <c r="A6618" t="s">
        <v>331</v>
      </c>
      <c r="B6618" t="s">
        <v>347</v>
      </c>
      <c r="C6618" t="s">
        <v>347</v>
      </c>
      <c r="D6618" t="s">
        <v>347</v>
      </c>
      <c r="E6618" t="s">
        <v>182</v>
      </c>
      <c r="F6618" t="s">
        <v>183</v>
      </c>
      <c r="G6618">
        <v>3</v>
      </c>
      <c r="H6618" t="s">
        <v>358</v>
      </c>
      <c r="I6618" t="s">
        <v>438</v>
      </c>
      <c r="J6618" t="s">
        <v>42</v>
      </c>
      <c r="K6618">
        <v>319</v>
      </c>
      <c r="L6618" s="106">
        <v>9.3249998986721039E-2</v>
      </c>
      <c r="M6618" s="106">
        <v>9.5880001783370972E-2</v>
      </c>
      <c r="N6618">
        <v>907</v>
      </c>
      <c r="O6618" s="106">
        <v>9.1870002448558807E-2</v>
      </c>
      <c r="P6618" s="106">
        <v>9.3939997255802155E-2</v>
      </c>
      <c r="Q6618">
        <v>20350</v>
      </c>
      <c r="R6618" s="106">
        <v>8.9469999074935913E-2</v>
      </c>
      <c r="S6618" s="106">
        <v>9.2430002987384796E-2</v>
      </c>
    </row>
    <row r="6619" spans="1:19" x14ac:dyDescent="0.25">
      <c r="A6619" t="s">
        <v>331</v>
      </c>
      <c r="B6619" t="s">
        <v>347</v>
      </c>
      <c r="C6619" t="s">
        <v>347</v>
      </c>
      <c r="D6619" t="s">
        <v>347</v>
      </c>
      <c r="E6619" t="s">
        <v>182</v>
      </c>
      <c r="F6619" t="s">
        <v>183</v>
      </c>
      <c r="G6619" s="105">
        <v>3</v>
      </c>
      <c r="H6619" t="s">
        <v>358</v>
      </c>
      <c r="I6619" t="s">
        <v>438</v>
      </c>
      <c r="J6619" t="s">
        <v>374</v>
      </c>
      <c r="K6619" s="105">
        <v>145</v>
      </c>
      <c r="L6619" s="106">
        <v>4.2390000075101852E-2</v>
      </c>
      <c r="M6619" s="106">
        <v>4.3579999357461929E-2</v>
      </c>
      <c r="N6619" s="105">
        <v>570</v>
      </c>
      <c r="O6619" s="106">
        <v>5.7730000466108322E-2</v>
      </c>
      <c r="P6619" s="106">
        <v>5.9039998799562447E-2</v>
      </c>
      <c r="Q6619" s="105">
        <v>13425</v>
      </c>
      <c r="R6619" s="106">
        <v>5.9020001441240311E-2</v>
      </c>
      <c r="S6619" s="107">
        <v>6.0970000922679901E-2</v>
      </c>
    </row>
    <row r="6620" spans="1:19" x14ac:dyDescent="0.25">
      <c r="A6620" t="s">
        <v>331</v>
      </c>
      <c r="B6620" t="s">
        <v>347</v>
      </c>
      <c r="C6620" t="s">
        <v>347</v>
      </c>
      <c r="D6620" t="s">
        <v>347</v>
      </c>
      <c r="E6620" t="s">
        <v>182</v>
      </c>
      <c r="F6620" t="s">
        <v>183</v>
      </c>
      <c r="G6620" s="105">
        <v>3</v>
      </c>
      <c r="H6620" t="s">
        <v>358</v>
      </c>
      <c r="I6620" t="s">
        <v>438</v>
      </c>
      <c r="J6620" t="s">
        <v>86</v>
      </c>
      <c r="K6620" s="105">
        <v>94</v>
      </c>
      <c r="L6620" s="106">
        <v>2.7480000630021099E-2</v>
      </c>
      <c r="N6620" s="105">
        <v>218</v>
      </c>
      <c r="O6620" s="106">
        <v>2.208000048995018E-2</v>
      </c>
      <c r="Q6620" s="105">
        <v>7283</v>
      </c>
      <c r="R6620" s="106">
        <v>3.2019998878240592E-2</v>
      </c>
      <c r="S6620" s="107"/>
    </row>
    <row r="6621" spans="1:19" x14ac:dyDescent="0.25">
      <c r="A6621" t="s">
        <v>331</v>
      </c>
      <c r="B6621" t="s">
        <v>347</v>
      </c>
      <c r="C6621" t="s">
        <v>347</v>
      </c>
      <c r="D6621" t="s">
        <v>347</v>
      </c>
      <c r="E6621" t="s">
        <v>182</v>
      </c>
      <c r="F6621" t="s">
        <v>183</v>
      </c>
      <c r="G6621">
        <v>3</v>
      </c>
      <c r="H6621" t="s">
        <v>358</v>
      </c>
      <c r="I6621" t="s">
        <v>375</v>
      </c>
      <c r="J6621" t="s">
        <v>376</v>
      </c>
      <c r="K6621">
        <v>646</v>
      </c>
      <c r="L6621" s="106">
        <v>0.1888300031423569</v>
      </c>
      <c r="N6621">
        <v>2056</v>
      </c>
      <c r="O6621" s="106">
        <v>0.20824000239372251</v>
      </c>
      <c r="Q6621">
        <v>47189</v>
      </c>
      <c r="R6621" s="106">
        <v>0.20746000111103061</v>
      </c>
    </row>
    <row r="6622" spans="1:19" x14ac:dyDescent="0.25">
      <c r="A6622" t="s">
        <v>331</v>
      </c>
      <c r="B6622" t="s">
        <v>347</v>
      </c>
      <c r="C6622" t="s">
        <v>347</v>
      </c>
      <c r="D6622" t="s">
        <v>347</v>
      </c>
      <c r="E6622" t="s">
        <v>182</v>
      </c>
      <c r="F6622" t="s">
        <v>183</v>
      </c>
      <c r="G6622" s="105">
        <v>3</v>
      </c>
      <c r="H6622" t="s">
        <v>358</v>
      </c>
      <c r="I6622" t="s">
        <v>375</v>
      </c>
      <c r="J6622" t="s">
        <v>377</v>
      </c>
      <c r="K6622" s="105">
        <v>792</v>
      </c>
      <c r="L6622" s="106">
        <v>0.23150999844074249</v>
      </c>
      <c r="N6622" s="105">
        <v>2109</v>
      </c>
      <c r="O6622" s="106">
        <v>0.21360999345779419</v>
      </c>
      <c r="Q6622" s="105">
        <v>47420</v>
      </c>
      <c r="R6622" s="106">
        <v>0.20848000049591059</v>
      </c>
      <c r="S6622" s="107"/>
    </row>
    <row r="6623" spans="1:19" x14ac:dyDescent="0.25">
      <c r="A6623" t="s">
        <v>331</v>
      </c>
      <c r="B6623" t="s">
        <v>347</v>
      </c>
      <c r="C6623" t="s">
        <v>347</v>
      </c>
      <c r="D6623" t="s">
        <v>347</v>
      </c>
      <c r="E6623" t="s">
        <v>182</v>
      </c>
      <c r="F6623" t="s">
        <v>183</v>
      </c>
      <c r="G6623" s="105">
        <v>3</v>
      </c>
      <c r="H6623" t="s">
        <v>358</v>
      </c>
      <c r="I6623" t="s">
        <v>375</v>
      </c>
      <c r="J6623" t="s">
        <v>378</v>
      </c>
      <c r="K6623" s="105">
        <v>538</v>
      </c>
      <c r="L6623" s="106">
        <v>0.15726000070571899</v>
      </c>
      <c r="N6623" s="105">
        <v>1581</v>
      </c>
      <c r="O6623" s="106">
        <v>0.16012999415397641</v>
      </c>
      <c r="Q6623" s="105">
        <v>37332</v>
      </c>
      <c r="R6623" s="106">
        <v>0.1641300022602081</v>
      </c>
      <c r="S6623" s="107"/>
    </row>
    <row r="6624" spans="1:19" x14ac:dyDescent="0.25">
      <c r="A6624" t="s">
        <v>331</v>
      </c>
      <c r="B6624" t="s">
        <v>347</v>
      </c>
      <c r="C6624" t="s">
        <v>347</v>
      </c>
      <c r="D6624" t="s">
        <v>347</v>
      </c>
      <c r="E6624" t="s">
        <v>182</v>
      </c>
      <c r="F6624" t="s">
        <v>183</v>
      </c>
      <c r="G6624" s="105">
        <v>3</v>
      </c>
      <c r="H6624" t="s">
        <v>358</v>
      </c>
      <c r="I6624" t="s">
        <v>375</v>
      </c>
      <c r="J6624" t="s">
        <v>379</v>
      </c>
      <c r="K6624" s="105">
        <v>688</v>
      </c>
      <c r="L6624" s="106">
        <v>0.20111000537872309</v>
      </c>
      <c r="N6624" s="105">
        <v>2058</v>
      </c>
      <c r="O6624" s="106">
        <v>0.2084500044584274</v>
      </c>
      <c r="Q6624" s="105">
        <v>47525</v>
      </c>
      <c r="R6624" s="106">
        <v>0.20893999934196469</v>
      </c>
      <c r="S6624" s="107"/>
    </row>
    <row r="6625" spans="1:19" x14ac:dyDescent="0.25">
      <c r="A6625" t="s">
        <v>331</v>
      </c>
      <c r="B6625" t="s">
        <v>347</v>
      </c>
      <c r="C6625" t="s">
        <v>347</v>
      </c>
      <c r="D6625" t="s">
        <v>347</v>
      </c>
      <c r="E6625" t="s">
        <v>182</v>
      </c>
      <c r="F6625" t="s">
        <v>183</v>
      </c>
      <c r="G6625">
        <v>3</v>
      </c>
      <c r="H6625" t="s">
        <v>358</v>
      </c>
      <c r="I6625" t="s">
        <v>375</v>
      </c>
      <c r="J6625" t="s">
        <v>380</v>
      </c>
      <c r="K6625">
        <v>757</v>
      </c>
      <c r="L6625" s="106">
        <v>0.2212799936532974</v>
      </c>
      <c r="N6625">
        <v>2069</v>
      </c>
      <c r="O6625" s="106">
        <v>0.20956000685691831</v>
      </c>
      <c r="Q6625">
        <v>47993</v>
      </c>
      <c r="R6625" s="106">
        <v>0.210999995470047</v>
      </c>
    </row>
    <row r="6626" spans="1:19" x14ac:dyDescent="0.25">
      <c r="A6626" t="s">
        <v>331</v>
      </c>
      <c r="B6626" t="s">
        <v>347</v>
      </c>
      <c r="C6626" t="s">
        <v>347</v>
      </c>
      <c r="D6626" t="s">
        <v>347</v>
      </c>
      <c r="E6626" t="s">
        <v>182</v>
      </c>
      <c r="F6626" t="s">
        <v>183</v>
      </c>
      <c r="G6626" s="105">
        <v>3</v>
      </c>
      <c r="H6626" t="s">
        <v>358</v>
      </c>
      <c r="I6626" t="s">
        <v>381</v>
      </c>
      <c r="J6626" t="s">
        <v>382</v>
      </c>
      <c r="K6626" s="105">
        <v>97</v>
      </c>
      <c r="L6626" s="106">
        <v>2.834999933838844E-2</v>
      </c>
      <c r="M6626" s="106">
        <v>3.0190000310540199E-2</v>
      </c>
      <c r="N6626" s="105">
        <v>281</v>
      </c>
      <c r="O6626" s="106">
        <v>2.845999971032143E-2</v>
      </c>
      <c r="P6626" s="106">
        <v>3.369000181555748E-2</v>
      </c>
      <c r="Q6626" s="105">
        <v>5423</v>
      </c>
      <c r="R6626" s="106">
        <v>2.384000085294247E-2</v>
      </c>
      <c r="S6626" s="107">
        <v>3.0780000612139698E-2</v>
      </c>
    </row>
    <row r="6627" spans="1:19" x14ac:dyDescent="0.25">
      <c r="A6627" t="s">
        <v>331</v>
      </c>
      <c r="B6627" t="s">
        <v>347</v>
      </c>
      <c r="C6627" t="s">
        <v>347</v>
      </c>
      <c r="D6627" t="s">
        <v>347</v>
      </c>
      <c r="E6627" t="s">
        <v>182</v>
      </c>
      <c r="F6627" t="s">
        <v>183</v>
      </c>
      <c r="G6627">
        <v>3</v>
      </c>
      <c r="H6627" t="s">
        <v>358</v>
      </c>
      <c r="I6627" t="s">
        <v>381</v>
      </c>
      <c r="J6627" t="s">
        <v>383</v>
      </c>
      <c r="K6627">
        <v>633</v>
      </c>
      <c r="L6627" s="106">
        <v>0.18502999842166901</v>
      </c>
      <c r="M6627" s="106">
        <v>0.19700999557971949</v>
      </c>
      <c r="N6627">
        <v>1398</v>
      </c>
      <c r="O6627" s="106">
        <v>0.14159999787807459</v>
      </c>
      <c r="P6627" s="106">
        <v>0.16763000190258029</v>
      </c>
      <c r="Q6627">
        <v>26007</v>
      </c>
      <c r="R6627" s="106">
        <v>0.11433999985456469</v>
      </c>
      <c r="S6627" s="106">
        <v>0.1476300060749054</v>
      </c>
    </row>
    <row r="6628" spans="1:19" x14ac:dyDescent="0.25">
      <c r="A6628" t="s">
        <v>331</v>
      </c>
      <c r="B6628" t="s">
        <v>347</v>
      </c>
      <c r="C6628" t="s">
        <v>347</v>
      </c>
      <c r="D6628" t="s">
        <v>347</v>
      </c>
      <c r="E6628" t="s">
        <v>182</v>
      </c>
      <c r="F6628" t="s">
        <v>183</v>
      </c>
      <c r="G6628">
        <v>3</v>
      </c>
      <c r="H6628" t="s">
        <v>358</v>
      </c>
      <c r="I6628" t="s">
        <v>381</v>
      </c>
      <c r="J6628" t="s">
        <v>384</v>
      </c>
      <c r="K6628">
        <v>2483</v>
      </c>
      <c r="L6628" s="106">
        <v>0.72580999135971069</v>
      </c>
      <c r="M6628" s="106">
        <v>0.7728000283241272</v>
      </c>
      <c r="N6628">
        <v>6661</v>
      </c>
      <c r="O6628" s="106">
        <v>0.67466998100280762</v>
      </c>
      <c r="P6628" s="106">
        <v>0.79868000745773315</v>
      </c>
      <c r="Q6628">
        <v>144739</v>
      </c>
      <c r="R6628" s="106">
        <v>0.6363300085067749</v>
      </c>
      <c r="S6628" s="106">
        <v>0.82159000635147095</v>
      </c>
    </row>
    <row r="6629" spans="1:19" x14ac:dyDescent="0.25">
      <c r="A6629" t="s">
        <v>331</v>
      </c>
      <c r="B6629" t="s">
        <v>347</v>
      </c>
      <c r="C6629" t="s">
        <v>347</v>
      </c>
      <c r="D6629" t="s">
        <v>347</v>
      </c>
      <c r="E6629" t="s">
        <v>182</v>
      </c>
      <c r="F6629" t="s">
        <v>183</v>
      </c>
      <c r="G6629" s="105">
        <v>3</v>
      </c>
      <c r="H6629" t="s">
        <v>358</v>
      </c>
      <c r="I6629" t="s">
        <v>381</v>
      </c>
      <c r="J6629" t="s">
        <v>385</v>
      </c>
      <c r="K6629" s="105">
        <v>208</v>
      </c>
      <c r="L6629" s="106">
        <v>6.080000102519989E-2</v>
      </c>
      <c r="N6629" s="105">
        <v>1533</v>
      </c>
      <c r="O6629" s="106">
        <v>0.15526999533176419</v>
      </c>
      <c r="Q6629" s="105">
        <v>51290</v>
      </c>
      <c r="R6629" s="106">
        <v>0.22549000382423401</v>
      </c>
      <c r="S6629" s="107"/>
    </row>
    <row r="6630" spans="1:19" x14ac:dyDescent="0.25">
      <c r="A6630" t="s">
        <v>331</v>
      </c>
      <c r="B6630" t="s">
        <v>347</v>
      </c>
      <c r="C6630" t="s">
        <v>347</v>
      </c>
      <c r="D6630" t="s">
        <v>347</v>
      </c>
      <c r="E6630" t="s">
        <v>182</v>
      </c>
      <c r="F6630" t="s">
        <v>183</v>
      </c>
      <c r="G6630" s="105">
        <v>3</v>
      </c>
      <c r="H6630" t="s">
        <v>358</v>
      </c>
      <c r="I6630" t="s">
        <v>386</v>
      </c>
      <c r="J6630" t="s">
        <v>387</v>
      </c>
      <c r="K6630" s="105">
        <v>168</v>
      </c>
      <c r="L6630" s="106">
        <v>4.9109999090433121E-2</v>
      </c>
      <c r="M6630" s="106">
        <v>4.9720000475645072E-2</v>
      </c>
      <c r="N6630" s="105">
        <v>599</v>
      </c>
      <c r="O6630" s="106">
        <v>6.0669999569654458E-2</v>
      </c>
      <c r="P6630" s="106">
        <v>6.1489999294281013E-2</v>
      </c>
      <c r="Q6630" s="105">
        <v>12181</v>
      </c>
      <c r="R6630" s="106">
        <v>5.3550001233816147E-2</v>
      </c>
      <c r="S6630" s="107">
        <v>5.4999999701976783E-2</v>
      </c>
    </row>
    <row r="6631" spans="1:19" x14ac:dyDescent="0.25">
      <c r="A6631" t="s">
        <v>331</v>
      </c>
      <c r="B6631" t="s">
        <v>347</v>
      </c>
      <c r="C6631" t="s">
        <v>347</v>
      </c>
      <c r="D6631" t="s">
        <v>347</v>
      </c>
      <c r="E6631" t="s">
        <v>182</v>
      </c>
      <c r="F6631" t="s">
        <v>183</v>
      </c>
      <c r="G6631" s="105">
        <v>3</v>
      </c>
      <c r="H6631" t="s">
        <v>358</v>
      </c>
      <c r="I6631" t="s">
        <v>386</v>
      </c>
      <c r="J6631" t="s">
        <v>388</v>
      </c>
      <c r="K6631" s="105">
        <v>86</v>
      </c>
      <c r="L6631" s="106">
        <v>2.5140000507235531E-2</v>
      </c>
      <c r="M6631" s="106">
        <v>2.5450000539422039E-2</v>
      </c>
      <c r="N6631" s="105">
        <v>136</v>
      </c>
      <c r="O6631" s="106">
        <v>1.377000007778406E-2</v>
      </c>
      <c r="P6631" s="106">
        <v>1.396000012755394E-2</v>
      </c>
      <c r="Q6631" s="105">
        <v>6321</v>
      </c>
      <c r="R6631" s="106">
        <v>2.77900006622076E-2</v>
      </c>
      <c r="S6631" s="107">
        <v>2.8540000319480899E-2</v>
      </c>
    </row>
    <row r="6632" spans="1:19" x14ac:dyDescent="0.25">
      <c r="A6632" t="s">
        <v>331</v>
      </c>
      <c r="B6632" t="s">
        <v>347</v>
      </c>
      <c r="C6632" t="s">
        <v>347</v>
      </c>
      <c r="D6632" t="s">
        <v>347</v>
      </c>
      <c r="E6632" t="s">
        <v>182</v>
      </c>
      <c r="F6632" t="s">
        <v>183</v>
      </c>
      <c r="G6632">
        <v>3</v>
      </c>
      <c r="H6632" t="s">
        <v>358</v>
      </c>
      <c r="I6632" t="s">
        <v>386</v>
      </c>
      <c r="J6632" t="s">
        <v>85</v>
      </c>
      <c r="K6632">
        <v>71</v>
      </c>
      <c r="L6632" s="106">
        <v>2.074999921023846E-2</v>
      </c>
      <c r="M6632" s="106">
        <v>2.1010000258684158E-2</v>
      </c>
      <c r="N6632">
        <v>172</v>
      </c>
      <c r="O6632" s="106">
        <v>1.741999946534634E-2</v>
      </c>
      <c r="P6632" s="106">
        <v>1.7659999430179599E-2</v>
      </c>
      <c r="Q6632">
        <v>4872</v>
      </c>
      <c r="R6632" s="106">
        <v>2.1420000120997429E-2</v>
      </c>
      <c r="S6632" s="106">
        <v>2.199999988079071E-2</v>
      </c>
    </row>
    <row r="6633" spans="1:19" x14ac:dyDescent="0.25">
      <c r="A6633" t="s">
        <v>331</v>
      </c>
      <c r="B6633" t="s">
        <v>347</v>
      </c>
      <c r="C6633" t="s">
        <v>347</v>
      </c>
      <c r="D6633" t="s">
        <v>347</v>
      </c>
      <c r="E6633" t="s">
        <v>182</v>
      </c>
      <c r="F6633" t="s">
        <v>183</v>
      </c>
      <c r="G6633" s="105">
        <v>3</v>
      </c>
      <c r="H6633" t="s">
        <v>358</v>
      </c>
      <c r="I6633" t="s">
        <v>386</v>
      </c>
      <c r="J6633" t="s">
        <v>389</v>
      </c>
      <c r="K6633" s="105">
        <v>45</v>
      </c>
      <c r="L6633" s="106">
        <v>1.315000001341105E-2</v>
      </c>
      <c r="M6633" s="106">
        <v>1.331999991089106E-2</v>
      </c>
      <c r="N6633" s="105">
        <v>116</v>
      </c>
      <c r="O6633" s="106">
        <v>1.174999959766865E-2</v>
      </c>
      <c r="P6633" s="106">
        <v>1.1909999884665011E-2</v>
      </c>
      <c r="Q6633" s="105">
        <v>4049</v>
      </c>
      <c r="R6633" s="106">
        <v>1.779999956488609E-2</v>
      </c>
      <c r="S6633" s="107">
        <v>1.8279999494552609E-2</v>
      </c>
    </row>
    <row r="6634" spans="1:19" x14ac:dyDescent="0.25">
      <c r="A6634" t="s">
        <v>331</v>
      </c>
      <c r="B6634" t="s">
        <v>347</v>
      </c>
      <c r="C6634" t="s">
        <v>347</v>
      </c>
      <c r="D6634" t="s">
        <v>347</v>
      </c>
      <c r="E6634" t="s">
        <v>182</v>
      </c>
      <c r="F6634" t="s">
        <v>183</v>
      </c>
      <c r="G6634">
        <v>3</v>
      </c>
      <c r="H6634" t="s">
        <v>358</v>
      </c>
      <c r="I6634" t="s">
        <v>386</v>
      </c>
      <c r="J6634" t="s">
        <v>86</v>
      </c>
      <c r="K6634">
        <v>42</v>
      </c>
      <c r="L6634" s="106">
        <v>1.2280000373721119E-2</v>
      </c>
      <c r="N6634">
        <v>131</v>
      </c>
      <c r="O6634" s="106">
        <v>1.326999999582767E-2</v>
      </c>
      <c r="Q6634">
        <v>5972</v>
      </c>
      <c r="R6634" s="106">
        <v>2.6259999722242359E-2</v>
      </c>
    </row>
    <row r="6635" spans="1:19" x14ac:dyDescent="0.25">
      <c r="A6635" t="s">
        <v>331</v>
      </c>
      <c r="B6635" t="s">
        <v>347</v>
      </c>
      <c r="C6635" t="s">
        <v>347</v>
      </c>
      <c r="D6635" t="s">
        <v>347</v>
      </c>
      <c r="E6635" t="s">
        <v>182</v>
      </c>
      <c r="F6635" t="s">
        <v>183</v>
      </c>
      <c r="G6635" s="105">
        <v>3</v>
      </c>
      <c r="H6635" t="s">
        <v>358</v>
      </c>
      <c r="I6635" t="s">
        <v>386</v>
      </c>
      <c r="J6635" t="s">
        <v>84</v>
      </c>
      <c r="K6635" s="105">
        <v>3009</v>
      </c>
      <c r="L6635" s="106">
        <v>0.87957000732421875</v>
      </c>
      <c r="M6635" s="106">
        <v>0.89050000905990601</v>
      </c>
      <c r="N6635" s="105">
        <v>8719</v>
      </c>
      <c r="O6635" s="106">
        <v>0.88312000036239624</v>
      </c>
      <c r="P6635" s="106">
        <v>0.89499002695083618</v>
      </c>
      <c r="Q6635" s="105">
        <v>194064</v>
      </c>
      <c r="R6635" s="106">
        <v>0.85317999124526978</v>
      </c>
      <c r="S6635" s="107">
        <v>0.87619000673294067</v>
      </c>
    </row>
    <row r="6636" spans="1:19" x14ac:dyDescent="0.25">
      <c r="A6636" t="s">
        <v>331</v>
      </c>
      <c r="B6636" t="s">
        <v>347</v>
      </c>
      <c r="C6636" t="s">
        <v>347</v>
      </c>
      <c r="D6636" t="s">
        <v>347</v>
      </c>
      <c r="E6636" t="s">
        <v>182</v>
      </c>
      <c r="F6636" t="s">
        <v>183</v>
      </c>
      <c r="G6636" s="105">
        <v>3</v>
      </c>
      <c r="H6636" t="s">
        <v>358</v>
      </c>
      <c r="I6636" t="s">
        <v>419</v>
      </c>
      <c r="J6636" t="s">
        <v>390</v>
      </c>
      <c r="K6636" s="105">
        <v>208</v>
      </c>
      <c r="L6636" s="106">
        <v>6.080000102519989E-2</v>
      </c>
      <c r="N6636" s="105">
        <v>1533</v>
      </c>
      <c r="O6636" s="106">
        <v>0.15526999533176419</v>
      </c>
      <c r="Q6636" s="105">
        <v>51290</v>
      </c>
      <c r="R6636" s="106">
        <v>0.22549000382423401</v>
      </c>
      <c r="S6636" s="107"/>
    </row>
    <row r="6637" spans="1:19" x14ac:dyDescent="0.25">
      <c r="A6637" t="s">
        <v>331</v>
      </c>
      <c r="B6637" t="s">
        <v>347</v>
      </c>
      <c r="C6637" t="s">
        <v>347</v>
      </c>
      <c r="D6637" t="s">
        <v>347</v>
      </c>
      <c r="E6637" t="s">
        <v>182</v>
      </c>
      <c r="F6637" t="s">
        <v>183</v>
      </c>
      <c r="G6637">
        <v>3</v>
      </c>
      <c r="H6637" t="s">
        <v>358</v>
      </c>
      <c r="I6637" t="s">
        <v>419</v>
      </c>
      <c r="J6637" t="s">
        <v>391</v>
      </c>
      <c r="K6637">
        <v>633</v>
      </c>
      <c r="L6637" s="106">
        <v>0.18502999842166901</v>
      </c>
      <c r="M6637" s="106">
        <v>0.19700999557971949</v>
      </c>
      <c r="N6637">
        <v>1398</v>
      </c>
      <c r="O6637" s="106">
        <v>0.14159999787807459</v>
      </c>
      <c r="P6637" s="106">
        <v>0.16763000190258029</v>
      </c>
      <c r="Q6637">
        <v>26007</v>
      </c>
      <c r="R6637" s="106">
        <v>0.11433999985456469</v>
      </c>
      <c r="S6637" s="106">
        <v>0.1476300060749054</v>
      </c>
    </row>
    <row r="6638" spans="1:19" x14ac:dyDescent="0.25">
      <c r="A6638" t="s">
        <v>331</v>
      </c>
      <c r="B6638" t="s">
        <v>347</v>
      </c>
      <c r="C6638" t="s">
        <v>347</v>
      </c>
      <c r="D6638" t="s">
        <v>347</v>
      </c>
      <c r="E6638" t="s">
        <v>182</v>
      </c>
      <c r="F6638" t="s">
        <v>183</v>
      </c>
      <c r="G6638">
        <v>3</v>
      </c>
      <c r="H6638" t="s">
        <v>358</v>
      </c>
      <c r="I6638" t="s">
        <v>419</v>
      </c>
      <c r="J6638" t="s">
        <v>392</v>
      </c>
      <c r="K6638">
        <v>1340</v>
      </c>
      <c r="L6638" s="106">
        <v>0.39169999957084661</v>
      </c>
      <c r="M6638" s="106">
        <v>0.41705998778343201</v>
      </c>
      <c r="N6638">
        <v>3218</v>
      </c>
      <c r="O6638" s="106">
        <v>0.32594001293182367</v>
      </c>
      <c r="P6638" s="106">
        <v>0.38585001230239868</v>
      </c>
      <c r="Q6638">
        <v>69347</v>
      </c>
      <c r="R6638" s="106">
        <v>0.30487999320030212</v>
      </c>
      <c r="S6638" s="106">
        <v>0.39364001154899603</v>
      </c>
    </row>
    <row r="6639" spans="1:19" x14ac:dyDescent="0.25">
      <c r="A6639" t="s">
        <v>331</v>
      </c>
      <c r="B6639" t="s">
        <v>347</v>
      </c>
      <c r="C6639" t="s">
        <v>347</v>
      </c>
      <c r="D6639" t="s">
        <v>347</v>
      </c>
      <c r="E6639" t="s">
        <v>182</v>
      </c>
      <c r="F6639" t="s">
        <v>183</v>
      </c>
      <c r="G6639" s="105">
        <v>3</v>
      </c>
      <c r="H6639" t="s">
        <v>358</v>
      </c>
      <c r="I6639" t="s">
        <v>419</v>
      </c>
      <c r="J6639" t="s">
        <v>393</v>
      </c>
      <c r="K6639" s="105">
        <v>983</v>
      </c>
      <c r="L6639" s="106">
        <v>0.28733998537063599</v>
      </c>
      <c r="M6639" s="106">
        <v>0.30594000220298773</v>
      </c>
      <c r="N6639" s="105">
        <v>2973</v>
      </c>
      <c r="O6639" s="106">
        <v>0.30112001299858088</v>
      </c>
      <c r="P6639" s="106">
        <v>0.35646998882293701</v>
      </c>
      <c r="Q6639" s="105">
        <v>66079</v>
      </c>
      <c r="R6639" s="106">
        <v>0.29050999879837042</v>
      </c>
      <c r="S6639" s="107">
        <v>0.37509000301361078</v>
      </c>
    </row>
    <row r="6640" spans="1:19" x14ac:dyDescent="0.25">
      <c r="A6640" t="s">
        <v>331</v>
      </c>
      <c r="B6640" t="s">
        <v>347</v>
      </c>
      <c r="C6640" t="s">
        <v>347</v>
      </c>
      <c r="D6640" t="s">
        <v>347</v>
      </c>
      <c r="E6640" t="s">
        <v>182</v>
      </c>
      <c r="F6640" t="s">
        <v>183</v>
      </c>
      <c r="G6640" s="105">
        <v>3</v>
      </c>
      <c r="H6640" t="s">
        <v>358</v>
      </c>
      <c r="I6640" t="s">
        <v>419</v>
      </c>
      <c r="J6640" t="s">
        <v>394</v>
      </c>
      <c r="K6640" s="105">
        <v>257</v>
      </c>
      <c r="L6640" s="106">
        <v>7.5120002031326294E-2</v>
      </c>
      <c r="M6640" s="106">
        <v>7.9989999532699585E-2</v>
      </c>
      <c r="N6640" s="105">
        <v>751</v>
      </c>
      <c r="O6640" s="106">
        <v>7.607000321149826E-2</v>
      </c>
      <c r="P6640" s="106">
        <v>9.0049996972084045E-2</v>
      </c>
      <c r="Q6640" s="105">
        <v>14736</v>
      </c>
      <c r="R6640" s="106">
        <v>6.4790003001689911E-2</v>
      </c>
      <c r="S6640" s="107">
        <v>8.3650000393390656E-2</v>
      </c>
    </row>
    <row r="6641" spans="1:19" x14ac:dyDescent="0.25">
      <c r="A6641" t="s">
        <v>331</v>
      </c>
      <c r="B6641" t="s">
        <v>347</v>
      </c>
      <c r="C6641" t="s">
        <v>347</v>
      </c>
      <c r="D6641" t="s">
        <v>347</v>
      </c>
      <c r="E6641" t="s">
        <v>182</v>
      </c>
      <c r="F6641" t="s">
        <v>183</v>
      </c>
      <c r="G6641" s="105">
        <v>3</v>
      </c>
      <c r="H6641" t="s">
        <v>358</v>
      </c>
      <c r="I6641" t="s">
        <v>439</v>
      </c>
      <c r="J6641" t="s">
        <v>440</v>
      </c>
      <c r="K6641" s="105">
        <v>208</v>
      </c>
      <c r="L6641" s="106">
        <v>6.080000102519989E-2</v>
      </c>
      <c r="N6641" s="105">
        <v>1533</v>
      </c>
      <c r="O6641" s="106">
        <v>0.15526999533176419</v>
      </c>
      <c r="Q6641" s="105">
        <v>51290</v>
      </c>
      <c r="R6641" s="106">
        <v>0.22549000382423401</v>
      </c>
      <c r="S6641" s="107"/>
    </row>
    <row r="6642" spans="1:19" x14ac:dyDescent="0.25">
      <c r="A6642" t="s">
        <v>331</v>
      </c>
      <c r="B6642" t="s">
        <v>347</v>
      </c>
      <c r="C6642" t="s">
        <v>347</v>
      </c>
      <c r="D6642" t="s">
        <v>347</v>
      </c>
      <c r="E6642" t="s">
        <v>182</v>
      </c>
      <c r="F6642" t="s">
        <v>183</v>
      </c>
      <c r="G6642" s="105">
        <v>3</v>
      </c>
      <c r="H6642" t="s">
        <v>358</v>
      </c>
      <c r="I6642" t="s">
        <v>439</v>
      </c>
      <c r="J6642" t="s">
        <v>442</v>
      </c>
      <c r="K6642" s="105">
        <v>3213</v>
      </c>
      <c r="L6642" s="106">
        <v>0.93919998407363892</v>
      </c>
      <c r="M6642" s="106">
        <v>1</v>
      </c>
      <c r="N6642" s="105">
        <v>8340</v>
      </c>
      <c r="O6642" s="106">
        <v>0.84473001956939697</v>
      </c>
      <c r="P6642" s="106">
        <v>1</v>
      </c>
      <c r="Q6642" s="105">
        <v>176169</v>
      </c>
      <c r="R6642" s="106">
        <v>0.77451002597808838</v>
      </c>
      <c r="S6642" s="107">
        <v>1</v>
      </c>
    </row>
    <row r="6643" spans="1:19" x14ac:dyDescent="0.25">
      <c r="A6643" t="s">
        <v>331</v>
      </c>
      <c r="B6643" t="s">
        <v>347</v>
      </c>
      <c r="C6643" t="s">
        <v>347</v>
      </c>
      <c r="D6643" t="s">
        <v>347</v>
      </c>
      <c r="E6643" t="s">
        <v>182</v>
      </c>
      <c r="F6643" t="s">
        <v>183</v>
      </c>
      <c r="G6643" s="105">
        <v>3</v>
      </c>
      <c r="H6643" t="s">
        <v>358</v>
      </c>
      <c r="I6643" t="s">
        <v>395</v>
      </c>
      <c r="J6643" t="s">
        <v>396</v>
      </c>
      <c r="K6643" s="105">
        <v>3407</v>
      </c>
      <c r="L6643" s="106">
        <v>0.99590998888015747</v>
      </c>
      <c r="N6643" s="105">
        <v>9804</v>
      </c>
      <c r="O6643" s="106">
        <v>0.99300998449325562</v>
      </c>
      <c r="Q6643" s="105">
        <v>225832</v>
      </c>
      <c r="R6643" s="106">
        <v>0.99285000562667847</v>
      </c>
      <c r="S6643" s="107"/>
    </row>
    <row r="6644" spans="1:19" x14ac:dyDescent="0.25">
      <c r="A6644" t="s">
        <v>331</v>
      </c>
      <c r="B6644" t="s">
        <v>347</v>
      </c>
      <c r="C6644" t="s">
        <v>347</v>
      </c>
      <c r="D6644" t="s">
        <v>347</v>
      </c>
      <c r="E6644" t="s">
        <v>182</v>
      </c>
      <c r="F6644" t="s">
        <v>183</v>
      </c>
      <c r="G6644">
        <v>3</v>
      </c>
      <c r="H6644" t="s">
        <v>358</v>
      </c>
      <c r="I6644" t="s">
        <v>395</v>
      </c>
      <c r="J6644" t="s">
        <v>397</v>
      </c>
      <c r="K6644">
        <v>14</v>
      </c>
      <c r="L6644" s="106">
        <v>4.0899999439716339E-3</v>
      </c>
      <c r="N6644">
        <v>69</v>
      </c>
      <c r="O6644" s="106">
        <v>6.9900001399219036E-3</v>
      </c>
      <c r="Q6644">
        <v>1627</v>
      </c>
      <c r="R6644" s="106">
        <v>7.1499999612569809E-3</v>
      </c>
    </row>
    <row r="6645" spans="1:19" x14ac:dyDescent="0.25">
      <c r="A6645" t="s">
        <v>331</v>
      </c>
      <c r="B6645" t="s">
        <v>347</v>
      </c>
      <c r="C6645" t="s">
        <v>347</v>
      </c>
      <c r="D6645" t="s">
        <v>347</v>
      </c>
      <c r="E6645" t="s">
        <v>182</v>
      </c>
      <c r="F6645" t="s">
        <v>183</v>
      </c>
      <c r="G6645" s="105">
        <v>3</v>
      </c>
      <c r="H6645" t="s">
        <v>358</v>
      </c>
      <c r="I6645" t="s">
        <v>398</v>
      </c>
      <c r="J6645" t="s">
        <v>399</v>
      </c>
      <c r="K6645" s="105">
        <v>873</v>
      </c>
      <c r="L6645" s="106">
        <v>0.25519001483917242</v>
      </c>
      <c r="N6645" s="105">
        <v>2264</v>
      </c>
      <c r="O6645" s="106">
        <v>0.22931000590324399</v>
      </c>
      <c r="Q6645" s="105">
        <v>32785</v>
      </c>
      <c r="R6645" s="106">
        <v>0.14414000511169431</v>
      </c>
      <c r="S6645" s="107"/>
    </row>
    <row r="6646" spans="1:19" x14ac:dyDescent="0.25">
      <c r="A6646" t="s">
        <v>331</v>
      </c>
      <c r="B6646" t="s">
        <v>347</v>
      </c>
      <c r="C6646" t="s">
        <v>347</v>
      </c>
      <c r="D6646" t="s">
        <v>347</v>
      </c>
      <c r="E6646" t="s">
        <v>182</v>
      </c>
      <c r="F6646" t="s">
        <v>183</v>
      </c>
      <c r="G6646" s="105">
        <v>3</v>
      </c>
      <c r="H6646" t="s">
        <v>358</v>
      </c>
      <c r="I6646" t="s">
        <v>398</v>
      </c>
      <c r="J6646" t="s">
        <v>41</v>
      </c>
      <c r="K6646" s="105">
        <v>470</v>
      </c>
      <c r="L6646" s="106">
        <v>0.13739000260829931</v>
      </c>
      <c r="N6646" s="105">
        <v>1699</v>
      </c>
      <c r="O6646" s="106">
        <v>0.17208999395370481</v>
      </c>
      <c r="Q6646" s="105">
        <v>40324</v>
      </c>
      <c r="R6646" s="106">
        <v>0.177279993891716</v>
      </c>
      <c r="S6646" s="107"/>
    </row>
    <row r="6647" spans="1:19" x14ac:dyDescent="0.25">
      <c r="A6647" t="s">
        <v>331</v>
      </c>
      <c r="B6647" t="s">
        <v>347</v>
      </c>
      <c r="C6647" t="s">
        <v>347</v>
      </c>
      <c r="D6647" t="s">
        <v>347</v>
      </c>
      <c r="E6647" t="s">
        <v>182</v>
      </c>
      <c r="F6647" t="s">
        <v>183</v>
      </c>
      <c r="G6647" s="105">
        <v>3</v>
      </c>
      <c r="H6647" t="s">
        <v>358</v>
      </c>
      <c r="I6647" t="s">
        <v>398</v>
      </c>
      <c r="J6647" t="s">
        <v>40</v>
      </c>
      <c r="K6647" s="105">
        <v>635</v>
      </c>
      <c r="L6647" s="106">
        <v>0.18561999499797821</v>
      </c>
      <c r="N6647" s="105">
        <v>1889</v>
      </c>
      <c r="O6647" s="106">
        <v>0.19133000075817111</v>
      </c>
      <c r="Q6647" s="105">
        <v>47952</v>
      </c>
      <c r="R6647" s="106">
        <v>0.21082000434398651</v>
      </c>
      <c r="S6647" s="107"/>
    </row>
    <row r="6648" spans="1:19" x14ac:dyDescent="0.25">
      <c r="A6648" t="s">
        <v>331</v>
      </c>
      <c r="B6648" t="s">
        <v>347</v>
      </c>
      <c r="C6648" t="s">
        <v>347</v>
      </c>
      <c r="D6648" t="s">
        <v>347</v>
      </c>
      <c r="E6648" t="s">
        <v>182</v>
      </c>
      <c r="F6648" t="s">
        <v>183</v>
      </c>
      <c r="G6648">
        <v>3</v>
      </c>
      <c r="H6648" t="s">
        <v>358</v>
      </c>
      <c r="I6648" t="s">
        <v>398</v>
      </c>
      <c r="J6648" t="s">
        <v>39</v>
      </c>
      <c r="K6648">
        <v>786</v>
      </c>
      <c r="L6648" s="106">
        <v>0.229760006070137</v>
      </c>
      <c r="N6648">
        <v>2314</v>
      </c>
      <c r="O6648" s="106">
        <v>0.23438000679016111</v>
      </c>
      <c r="Q6648">
        <v>51770</v>
      </c>
      <c r="R6648" s="106">
        <v>0.22759999334812159</v>
      </c>
    </row>
    <row r="6649" spans="1:19" x14ac:dyDescent="0.25">
      <c r="A6649" t="s">
        <v>331</v>
      </c>
      <c r="B6649" t="s">
        <v>347</v>
      </c>
      <c r="C6649" t="s">
        <v>347</v>
      </c>
      <c r="D6649" t="s">
        <v>347</v>
      </c>
      <c r="E6649" t="s">
        <v>182</v>
      </c>
      <c r="F6649" t="s">
        <v>183</v>
      </c>
      <c r="G6649" s="105">
        <v>3</v>
      </c>
      <c r="H6649" t="s">
        <v>358</v>
      </c>
      <c r="I6649" t="s">
        <v>398</v>
      </c>
      <c r="J6649" t="s">
        <v>400</v>
      </c>
      <c r="K6649" s="105">
        <v>657</v>
      </c>
      <c r="L6649" s="106">
        <v>0.19204999506473541</v>
      </c>
      <c r="N6649" s="105">
        <v>1707</v>
      </c>
      <c r="O6649" s="106">
        <v>0.1729000061750412</v>
      </c>
      <c r="Q6649" s="105">
        <v>54628</v>
      </c>
      <c r="R6649" s="106">
        <v>0.24017000198364261</v>
      </c>
      <c r="S6649" s="107"/>
    </row>
    <row r="6650" spans="1:19" x14ac:dyDescent="0.25">
      <c r="A6650" t="s">
        <v>331</v>
      </c>
      <c r="B6650" t="s">
        <v>347</v>
      </c>
      <c r="C6650" t="s">
        <v>347</v>
      </c>
      <c r="D6650" t="s">
        <v>347</v>
      </c>
      <c r="E6650" t="s">
        <v>182</v>
      </c>
      <c r="F6650" t="s">
        <v>183</v>
      </c>
      <c r="G6650" s="105">
        <v>3</v>
      </c>
      <c r="H6650" t="s">
        <v>358</v>
      </c>
      <c r="I6650" t="s">
        <v>422</v>
      </c>
      <c r="J6650" t="s">
        <v>429</v>
      </c>
      <c r="K6650" s="105">
        <v>726</v>
      </c>
      <c r="L6650" s="106">
        <v>0.21221999824047089</v>
      </c>
      <c r="N6650" s="105">
        <v>2491</v>
      </c>
      <c r="O6650" s="106">
        <v>0.25229999423027039</v>
      </c>
      <c r="Q6650" s="105">
        <v>80101</v>
      </c>
      <c r="R6650" s="106">
        <v>0.3521600067615509</v>
      </c>
      <c r="S6650" s="107"/>
    </row>
    <row r="6651" spans="1:19" x14ac:dyDescent="0.25">
      <c r="A6651" t="s">
        <v>331</v>
      </c>
      <c r="B6651" t="s">
        <v>347</v>
      </c>
      <c r="C6651" t="s">
        <v>347</v>
      </c>
      <c r="D6651" t="s">
        <v>347</v>
      </c>
      <c r="E6651" t="s">
        <v>182</v>
      </c>
      <c r="F6651" t="s">
        <v>183</v>
      </c>
      <c r="G6651">
        <v>3</v>
      </c>
      <c r="H6651" t="s">
        <v>358</v>
      </c>
      <c r="I6651" t="s">
        <v>422</v>
      </c>
      <c r="J6651" t="s">
        <v>423</v>
      </c>
      <c r="K6651">
        <v>2597</v>
      </c>
      <c r="L6651" s="106">
        <v>0.75913000106811523</v>
      </c>
      <c r="M6651" s="106">
        <v>0.96363997459411621</v>
      </c>
      <c r="N6651">
        <v>6465</v>
      </c>
      <c r="O6651" s="106">
        <v>0.6548200249671936</v>
      </c>
      <c r="P6651" s="106">
        <v>0.87577998638153076</v>
      </c>
      <c r="Q6651">
        <v>119646</v>
      </c>
      <c r="R6651" s="106">
        <v>0.52600997686386108</v>
      </c>
      <c r="S6651" s="106">
        <v>0.81194001436233521</v>
      </c>
    </row>
    <row r="6652" spans="1:19" x14ac:dyDescent="0.25">
      <c r="A6652" t="s">
        <v>331</v>
      </c>
      <c r="B6652" t="s">
        <v>347</v>
      </c>
      <c r="C6652" t="s">
        <v>347</v>
      </c>
      <c r="D6652" t="s">
        <v>347</v>
      </c>
      <c r="E6652" t="s">
        <v>182</v>
      </c>
      <c r="F6652" t="s">
        <v>183</v>
      </c>
      <c r="G6652" s="105">
        <v>3</v>
      </c>
      <c r="H6652" t="s">
        <v>358</v>
      </c>
      <c r="I6652" t="s">
        <v>422</v>
      </c>
      <c r="J6652" t="s">
        <v>424</v>
      </c>
      <c r="K6652" s="105">
        <v>47</v>
      </c>
      <c r="L6652" s="106">
        <v>1.3740000315010549E-2</v>
      </c>
      <c r="M6652" s="106">
        <v>1.7440000548958778E-2</v>
      </c>
      <c r="N6652" s="105">
        <v>500</v>
      </c>
      <c r="O6652" s="106">
        <v>5.063999816775322E-2</v>
      </c>
      <c r="P6652" s="106">
        <v>6.7730002105236053E-2</v>
      </c>
      <c r="Q6652" s="105">
        <v>17180</v>
      </c>
      <c r="R6652" s="106">
        <v>7.5530000030994415E-2</v>
      </c>
      <c r="S6652" s="107">
        <v>0.11659000068902969</v>
      </c>
    </row>
    <row r="6653" spans="1:19" x14ac:dyDescent="0.25">
      <c r="A6653" t="s">
        <v>331</v>
      </c>
      <c r="B6653" t="s">
        <v>347</v>
      </c>
      <c r="C6653" t="s">
        <v>347</v>
      </c>
      <c r="D6653" t="s">
        <v>347</v>
      </c>
      <c r="E6653" t="s">
        <v>182</v>
      </c>
      <c r="F6653" t="s">
        <v>183</v>
      </c>
      <c r="G6653" s="105">
        <v>3</v>
      </c>
      <c r="H6653" t="s">
        <v>358</v>
      </c>
      <c r="I6653" t="s">
        <v>422</v>
      </c>
      <c r="J6653" t="s">
        <v>425</v>
      </c>
      <c r="K6653" s="105">
        <v>26</v>
      </c>
      <c r="L6653" s="106">
        <v>7.6000001281499863E-3</v>
      </c>
      <c r="M6653" s="106">
        <v>9.6500003710389137E-3</v>
      </c>
      <c r="N6653" s="105">
        <v>218</v>
      </c>
      <c r="O6653" s="106">
        <v>2.208000048995018E-2</v>
      </c>
      <c r="P6653" s="106">
        <v>2.9529999941587452E-2</v>
      </c>
      <c r="Q6653" s="105">
        <v>6082</v>
      </c>
      <c r="R6653" s="106">
        <v>2.6739999651908871E-2</v>
      </c>
      <c r="S6653" s="107">
        <v>4.1269998997449868E-2</v>
      </c>
    </row>
    <row r="6654" spans="1:19" x14ac:dyDescent="0.25">
      <c r="A6654" t="s">
        <v>331</v>
      </c>
      <c r="B6654" t="s">
        <v>347</v>
      </c>
      <c r="C6654" t="s">
        <v>347</v>
      </c>
      <c r="D6654" t="s">
        <v>347</v>
      </c>
      <c r="E6654" t="s">
        <v>182</v>
      </c>
      <c r="F6654" t="s">
        <v>183</v>
      </c>
      <c r="G6654" s="105">
        <v>3</v>
      </c>
      <c r="H6654" t="s">
        <v>358</v>
      </c>
      <c r="I6654" t="s">
        <v>422</v>
      </c>
      <c r="J6654" t="s">
        <v>426</v>
      </c>
      <c r="K6654" s="105">
        <v>19</v>
      </c>
      <c r="L6654" s="106">
        <v>5.5499998852610588E-3</v>
      </c>
      <c r="M6654" s="106">
        <v>7.0500001311302194E-3</v>
      </c>
      <c r="N6654" s="105">
        <v>180</v>
      </c>
      <c r="O6654" s="106">
        <v>1.8230000510811809E-2</v>
      </c>
      <c r="P6654" s="106">
        <v>2.438000030815601E-2</v>
      </c>
      <c r="Q6654" s="105">
        <v>3672</v>
      </c>
      <c r="R6654" s="106">
        <v>1.6140000894665722E-2</v>
      </c>
      <c r="S6654" s="107">
        <v>2.491999976336956E-2</v>
      </c>
    </row>
    <row r="6655" spans="1:19" x14ac:dyDescent="0.25">
      <c r="A6655" t="s">
        <v>331</v>
      </c>
      <c r="B6655" t="s">
        <v>347</v>
      </c>
      <c r="C6655" t="s">
        <v>347</v>
      </c>
      <c r="D6655" t="s">
        <v>347</v>
      </c>
      <c r="E6655" t="s">
        <v>182</v>
      </c>
      <c r="F6655" t="s">
        <v>183</v>
      </c>
      <c r="G6655" s="105">
        <v>3</v>
      </c>
      <c r="H6655" t="s">
        <v>358</v>
      </c>
      <c r="I6655" t="s">
        <v>422</v>
      </c>
      <c r="J6655" t="s">
        <v>427</v>
      </c>
      <c r="K6655" s="105">
        <v>6</v>
      </c>
      <c r="L6655" s="106">
        <v>1.7500000540167089E-3</v>
      </c>
      <c r="M6655" s="106">
        <v>2.2299999836832281E-3</v>
      </c>
      <c r="N6655" s="105">
        <v>19</v>
      </c>
      <c r="O6655" s="106">
        <v>1.9199999514967201E-3</v>
      </c>
      <c r="P6655" s="106">
        <v>2.5700000114738941E-3</v>
      </c>
      <c r="Q6655" s="105">
        <v>766</v>
      </c>
      <c r="R6655" s="106">
        <v>3.3700000494718552E-3</v>
      </c>
      <c r="S6655" s="107">
        <v>5.2000000141561031E-3</v>
      </c>
    </row>
    <row r="6656" spans="1:19" x14ac:dyDescent="0.25">
      <c r="A6656" t="s">
        <v>331</v>
      </c>
      <c r="B6656" t="s">
        <v>347</v>
      </c>
      <c r="C6656" t="s">
        <v>347</v>
      </c>
      <c r="D6656" t="s">
        <v>347</v>
      </c>
      <c r="E6656" t="s">
        <v>182</v>
      </c>
      <c r="F6656" t="s">
        <v>183</v>
      </c>
      <c r="G6656" s="105">
        <v>3</v>
      </c>
      <c r="H6656" t="s">
        <v>358</v>
      </c>
      <c r="I6656" t="s">
        <v>422</v>
      </c>
      <c r="J6656" t="s">
        <v>428</v>
      </c>
      <c r="K6656" s="105">
        <v>0</v>
      </c>
      <c r="L6656" s="106">
        <v>0</v>
      </c>
      <c r="M6656" s="106">
        <v>0</v>
      </c>
      <c r="N6656" s="105">
        <v>0</v>
      </c>
      <c r="O6656" s="106">
        <v>0</v>
      </c>
      <c r="P6656" s="106">
        <v>0</v>
      </c>
      <c r="Q6656" s="105">
        <v>12</v>
      </c>
      <c r="R6656" s="106">
        <v>4.9999998736893758E-5</v>
      </c>
      <c r="S6656" s="107">
        <v>7.9999997979030013E-5</v>
      </c>
    </row>
    <row r="6657" spans="1:19" x14ac:dyDescent="0.25">
      <c r="A6657" t="s">
        <v>331</v>
      </c>
      <c r="B6657" t="s">
        <v>347</v>
      </c>
      <c r="C6657" t="s">
        <v>347</v>
      </c>
      <c r="D6657" t="s">
        <v>347</v>
      </c>
      <c r="E6657" t="s">
        <v>182</v>
      </c>
      <c r="F6657" t="s">
        <v>183</v>
      </c>
      <c r="G6657">
        <v>3</v>
      </c>
      <c r="H6657" t="s">
        <v>358</v>
      </c>
      <c r="I6657" t="s">
        <v>430</v>
      </c>
      <c r="J6657" t="s">
        <v>434</v>
      </c>
      <c r="K6657">
        <v>34</v>
      </c>
      <c r="L6657" s="106">
        <v>9.9400002509355545E-3</v>
      </c>
      <c r="M6657" s="106">
        <v>1.020999997854233E-2</v>
      </c>
      <c r="N6657">
        <v>185</v>
      </c>
      <c r="O6657" s="106">
        <v>1.8740000203251839E-2</v>
      </c>
      <c r="P6657" s="106">
        <v>1.9139999523758892E-2</v>
      </c>
      <c r="Q6657">
        <v>4987</v>
      </c>
      <c r="R6657" s="106">
        <v>2.1919999271631241E-2</v>
      </c>
      <c r="S6657" s="106">
        <v>2.2490000352263451E-2</v>
      </c>
    </row>
    <row r="6658" spans="1:19" x14ac:dyDescent="0.25">
      <c r="A6658" t="s">
        <v>331</v>
      </c>
      <c r="B6658" t="s">
        <v>347</v>
      </c>
      <c r="C6658" t="s">
        <v>347</v>
      </c>
      <c r="D6658" t="s">
        <v>347</v>
      </c>
      <c r="E6658" t="s">
        <v>182</v>
      </c>
      <c r="F6658" t="s">
        <v>183</v>
      </c>
      <c r="G6658" s="105">
        <v>3</v>
      </c>
      <c r="H6658" t="s">
        <v>358</v>
      </c>
      <c r="I6658" t="s">
        <v>430</v>
      </c>
      <c r="J6658" t="s">
        <v>432</v>
      </c>
      <c r="K6658" s="105">
        <v>229</v>
      </c>
      <c r="L6658" s="106">
        <v>6.6940002143383026E-2</v>
      </c>
      <c r="M6658" s="106">
        <v>6.8750001490116119E-2</v>
      </c>
      <c r="N6658" s="105">
        <v>505</v>
      </c>
      <c r="O6658" s="106">
        <v>5.1150001585483551E-2</v>
      </c>
      <c r="P6658" s="106">
        <v>5.2239999175071723E-2</v>
      </c>
      <c r="Q6658" s="105">
        <v>18498</v>
      </c>
      <c r="R6658" s="106">
        <v>8.1320002675056458E-2</v>
      </c>
      <c r="S6658" s="107">
        <v>8.343999832868576E-2</v>
      </c>
    </row>
    <row r="6659" spans="1:19" x14ac:dyDescent="0.25">
      <c r="A6659" t="s">
        <v>331</v>
      </c>
      <c r="B6659" t="s">
        <v>347</v>
      </c>
      <c r="C6659" t="s">
        <v>347</v>
      </c>
      <c r="D6659" t="s">
        <v>347</v>
      </c>
      <c r="E6659" t="s">
        <v>182</v>
      </c>
      <c r="F6659" t="s">
        <v>183</v>
      </c>
      <c r="G6659" s="105">
        <v>3</v>
      </c>
      <c r="H6659" t="s">
        <v>358</v>
      </c>
      <c r="I6659" t="s">
        <v>430</v>
      </c>
      <c r="J6659" t="s">
        <v>435</v>
      </c>
      <c r="K6659" s="105">
        <v>24</v>
      </c>
      <c r="L6659" s="106">
        <v>7.0199999026954174E-3</v>
      </c>
      <c r="M6659" s="106">
        <v>7.2099999524652958E-3</v>
      </c>
      <c r="N6659" s="105">
        <v>28</v>
      </c>
      <c r="O6659" s="106">
        <v>2.8399999719113111E-3</v>
      </c>
      <c r="P6659" s="106">
        <v>2.899999963119626E-3</v>
      </c>
      <c r="Q6659" s="105">
        <v>391</v>
      </c>
      <c r="R6659" s="106">
        <v>1.7199999419972301E-3</v>
      </c>
      <c r="S6659" s="107">
        <v>1.760000013746321E-3</v>
      </c>
    </row>
    <row r="6660" spans="1:19" x14ac:dyDescent="0.25">
      <c r="A6660" t="s">
        <v>331</v>
      </c>
      <c r="B6660" t="s">
        <v>347</v>
      </c>
      <c r="C6660" t="s">
        <v>347</v>
      </c>
      <c r="D6660" t="s">
        <v>347</v>
      </c>
      <c r="E6660" t="s">
        <v>182</v>
      </c>
      <c r="F6660" t="s">
        <v>183</v>
      </c>
      <c r="G6660" s="105">
        <v>3</v>
      </c>
      <c r="H6660" t="s">
        <v>358</v>
      </c>
      <c r="I6660" t="s">
        <v>430</v>
      </c>
      <c r="J6660" t="s">
        <v>436</v>
      </c>
      <c r="K6660" s="105">
        <v>35</v>
      </c>
      <c r="L6660" s="106">
        <v>1.02300001308322E-2</v>
      </c>
      <c r="M6660" s="106">
        <v>1.051000040024519E-2</v>
      </c>
      <c r="N6660" s="105">
        <v>157</v>
      </c>
      <c r="O6660" s="106">
        <v>1.5900000929832458E-2</v>
      </c>
      <c r="P6660" s="106">
        <v>1.624000072479248E-2</v>
      </c>
      <c r="Q6660" s="105">
        <v>6784</v>
      </c>
      <c r="R6660" s="106">
        <v>2.9829999431967739E-2</v>
      </c>
      <c r="S6660" s="107">
        <v>3.060000017285347E-2</v>
      </c>
    </row>
    <row r="6661" spans="1:19" x14ac:dyDescent="0.25">
      <c r="A6661" t="s">
        <v>331</v>
      </c>
      <c r="B6661" t="s">
        <v>347</v>
      </c>
      <c r="C6661" t="s">
        <v>347</v>
      </c>
      <c r="D6661" t="s">
        <v>347</v>
      </c>
      <c r="E6661" t="s">
        <v>182</v>
      </c>
      <c r="F6661" t="s">
        <v>183</v>
      </c>
      <c r="G6661" s="105">
        <v>3</v>
      </c>
      <c r="H6661" t="s">
        <v>358</v>
      </c>
      <c r="I6661" t="s">
        <v>430</v>
      </c>
      <c r="J6661" t="s">
        <v>431</v>
      </c>
      <c r="K6661" s="105">
        <v>1442</v>
      </c>
      <c r="L6661" s="106">
        <v>0.4215100109577179</v>
      </c>
      <c r="M6661" s="106">
        <v>0.43290001153945917</v>
      </c>
      <c r="N6661" s="105">
        <v>3077</v>
      </c>
      <c r="O6661" s="106">
        <v>0.31165999174118042</v>
      </c>
      <c r="P6661" s="106">
        <v>0.31830000877380371</v>
      </c>
      <c r="Q6661" s="105">
        <v>77035</v>
      </c>
      <c r="R6661" s="106">
        <v>0.33867999911308289</v>
      </c>
      <c r="S6661" s="107">
        <v>0.3474699854850769</v>
      </c>
    </row>
    <row r="6662" spans="1:19" x14ac:dyDescent="0.25">
      <c r="A6662" t="s">
        <v>331</v>
      </c>
      <c r="B6662" t="s">
        <v>347</v>
      </c>
      <c r="C6662" t="s">
        <v>347</v>
      </c>
      <c r="D6662" t="s">
        <v>347</v>
      </c>
      <c r="E6662" t="s">
        <v>182</v>
      </c>
      <c r="F6662" t="s">
        <v>183</v>
      </c>
      <c r="G6662">
        <v>3</v>
      </c>
      <c r="H6662" t="s">
        <v>358</v>
      </c>
      <c r="I6662" t="s">
        <v>430</v>
      </c>
      <c r="J6662" t="s">
        <v>502</v>
      </c>
      <c r="K6662">
        <v>1567</v>
      </c>
      <c r="L6662" s="106">
        <v>0.45805001258850098</v>
      </c>
      <c r="M6662" s="106">
        <v>0.47042998671531677</v>
      </c>
      <c r="N6662">
        <v>5715</v>
      </c>
      <c r="O6662" s="106">
        <v>0.57884997129440308</v>
      </c>
      <c r="P6662" s="106">
        <v>0.59118998050689697</v>
      </c>
      <c r="Q6662">
        <v>114008</v>
      </c>
      <c r="R6662" s="106">
        <v>0.5012199878692627</v>
      </c>
      <c r="S6662" s="106">
        <v>0.51424002647399902</v>
      </c>
    </row>
    <row r="6663" spans="1:19" x14ac:dyDescent="0.25">
      <c r="A6663" t="s">
        <v>331</v>
      </c>
      <c r="B6663" t="s">
        <v>347</v>
      </c>
      <c r="C6663" t="s">
        <v>347</v>
      </c>
      <c r="D6663" t="s">
        <v>347</v>
      </c>
      <c r="E6663" t="s">
        <v>182</v>
      </c>
      <c r="F6663" t="s">
        <v>183</v>
      </c>
      <c r="G6663">
        <v>3</v>
      </c>
      <c r="H6663" t="s">
        <v>358</v>
      </c>
      <c r="I6663" t="s">
        <v>430</v>
      </c>
      <c r="J6663" t="s">
        <v>86</v>
      </c>
      <c r="K6663">
        <v>90</v>
      </c>
      <c r="L6663" s="106">
        <v>2.6310000568628311E-2</v>
      </c>
      <c r="N6663">
        <v>206</v>
      </c>
      <c r="O6663" s="106">
        <v>2.085999958217144E-2</v>
      </c>
      <c r="Q6663">
        <v>5756</v>
      </c>
      <c r="R6663" s="106">
        <v>2.5310000404715541E-2</v>
      </c>
    </row>
    <row r="6664" spans="1:19" x14ac:dyDescent="0.25">
      <c r="A6664" t="s">
        <v>331</v>
      </c>
      <c r="B6664" t="s">
        <v>347</v>
      </c>
      <c r="C6664" t="s">
        <v>347</v>
      </c>
      <c r="D6664" t="s">
        <v>347</v>
      </c>
      <c r="E6664" t="s">
        <v>182</v>
      </c>
      <c r="F6664" t="s">
        <v>183</v>
      </c>
      <c r="G6664" s="105">
        <v>3</v>
      </c>
      <c r="H6664" t="s">
        <v>358</v>
      </c>
      <c r="I6664" t="s">
        <v>401</v>
      </c>
      <c r="J6664" t="s">
        <v>405</v>
      </c>
      <c r="K6664" s="105">
        <v>2668</v>
      </c>
      <c r="L6664" s="106">
        <v>0.77989000082015991</v>
      </c>
      <c r="M6664" s="106">
        <v>0.80191999673843384</v>
      </c>
      <c r="N6664" s="105">
        <v>7532</v>
      </c>
      <c r="O6664" s="106">
        <v>0.76288998126983643</v>
      </c>
      <c r="P6664" s="106">
        <v>0.78011000156402588</v>
      </c>
      <c r="Q6664" s="105">
        <v>171311</v>
      </c>
      <c r="R6664" s="106">
        <v>0.75314998626708984</v>
      </c>
      <c r="S6664" s="107">
        <v>0.77806001901626587</v>
      </c>
    </row>
    <row r="6665" spans="1:19" x14ac:dyDescent="0.25">
      <c r="A6665" t="s">
        <v>331</v>
      </c>
      <c r="B6665" t="s">
        <v>347</v>
      </c>
      <c r="C6665" t="s">
        <v>347</v>
      </c>
      <c r="D6665" t="s">
        <v>347</v>
      </c>
      <c r="E6665" t="s">
        <v>182</v>
      </c>
      <c r="F6665" t="s">
        <v>183</v>
      </c>
      <c r="G6665" s="105">
        <v>3</v>
      </c>
      <c r="H6665" t="s">
        <v>358</v>
      </c>
      <c r="I6665" t="s">
        <v>401</v>
      </c>
      <c r="J6665" t="s">
        <v>412</v>
      </c>
      <c r="K6665" s="105">
        <v>367</v>
      </c>
      <c r="L6665" s="106">
        <v>0.1072800010442734</v>
      </c>
      <c r="M6665" s="106">
        <v>0.1103100031614304</v>
      </c>
      <c r="N6665" s="105">
        <v>1011</v>
      </c>
      <c r="O6665" s="106">
        <v>0.1023999974131584</v>
      </c>
      <c r="P6665" s="106">
        <v>0.1047099977731705</v>
      </c>
      <c r="Q6665" s="105">
        <v>22313</v>
      </c>
      <c r="R6665" s="106">
        <v>9.8099999129772186E-2</v>
      </c>
      <c r="S6665" s="107">
        <v>0.10134000331163411</v>
      </c>
    </row>
    <row r="6666" spans="1:19" x14ac:dyDescent="0.25">
      <c r="A6666" t="s">
        <v>331</v>
      </c>
      <c r="B6666" t="s">
        <v>347</v>
      </c>
      <c r="C6666" t="s">
        <v>347</v>
      </c>
      <c r="D6666" t="s">
        <v>347</v>
      </c>
      <c r="E6666" t="s">
        <v>182</v>
      </c>
      <c r="F6666" t="s">
        <v>183</v>
      </c>
      <c r="G6666" s="105">
        <v>3</v>
      </c>
      <c r="H6666" t="s">
        <v>358</v>
      </c>
      <c r="I6666" t="s">
        <v>401</v>
      </c>
      <c r="J6666" t="s">
        <v>413</v>
      </c>
      <c r="K6666" s="105">
        <v>183</v>
      </c>
      <c r="L6666" s="106">
        <v>5.3490001708269119E-2</v>
      </c>
      <c r="M6666" s="106">
        <v>5.4999999701976783E-2</v>
      </c>
      <c r="N6666" s="105">
        <v>657</v>
      </c>
      <c r="O6666" s="106">
        <v>6.6550001502037048E-2</v>
      </c>
      <c r="P6666" s="106">
        <v>6.8049997091293335E-2</v>
      </c>
      <c r="Q6666" s="105">
        <v>15680</v>
      </c>
      <c r="R6666" s="106">
        <v>6.8939998745918274E-2</v>
      </c>
      <c r="S6666" s="107">
        <v>7.1220003068447113E-2</v>
      </c>
    </row>
    <row r="6667" spans="1:19" x14ac:dyDescent="0.25">
      <c r="A6667" t="s">
        <v>331</v>
      </c>
      <c r="B6667" t="s">
        <v>347</v>
      </c>
      <c r="C6667" t="s">
        <v>347</v>
      </c>
      <c r="D6667" t="s">
        <v>347</v>
      </c>
      <c r="E6667" t="s">
        <v>182</v>
      </c>
      <c r="F6667" t="s">
        <v>183</v>
      </c>
      <c r="G6667" s="105">
        <v>3</v>
      </c>
      <c r="H6667" t="s">
        <v>358</v>
      </c>
      <c r="I6667" t="s">
        <v>401</v>
      </c>
      <c r="J6667" t="s">
        <v>441</v>
      </c>
      <c r="K6667" s="105">
        <v>94</v>
      </c>
      <c r="L6667" s="106">
        <v>2.7480000630021099E-2</v>
      </c>
      <c r="N6667" s="105">
        <v>218</v>
      </c>
      <c r="O6667" s="106">
        <v>2.208000048995018E-2</v>
      </c>
      <c r="Q6667" s="105">
        <v>7283</v>
      </c>
      <c r="R6667" s="106">
        <v>3.2019998878240592E-2</v>
      </c>
      <c r="S6667" s="107"/>
    </row>
    <row r="6668" spans="1:19" x14ac:dyDescent="0.25">
      <c r="A6668" t="s">
        <v>331</v>
      </c>
      <c r="B6668" t="s">
        <v>347</v>
      </c>
      <c r="C6668" t="s">
        <v>347</v>
      </c>
      <c r="D6668" t="s">
        <v>347</v>
      </c>
      <c r="E6668" t="s">
        <v>182</v>
      </c>
      <c r="F6668" t="s">
        <v>183</v>
      </c>
      <c r="G6668">
        <v>3</v>
      </c>
      <c r="H6668" t="s">
        <v>358</v>
      </c>
      <c r="I6668" t="s">
        <v>401</v>
      </c>
      <c r="J6668" t="s">
        <v>414</v>
      </c>
      <c r="K6668">
        <v>109</v>
      </c>
      <c r="L6668" s="106">
        <v>3.1860001385211938E-2</v>
      </c>
      <c r="M6668" s="106">
        <v>3.2760001718997962E-2</v>
      </c>
      <c r="N6668">
        <v>455</v>
      </c>
      <c r="O6668" s="106">
        <v>4.6089999377727509E-2</v>
      </c>
      <c r="P6668" s="106">
        <v>4.7129999846220023E-2</v>
      </c>
      <c r="Q6668">
        <v>10872</v>
      </c>
      <c r="R6668" s="106">
        <v>4.7800000756978989E-2</v>
      </c>
      <c r="S6668" s="106">
        <v>4.9380000680685043E-2</v>
      </c>
    </row>
    <row r="6669" spans="1:19" x14ac:dyDescent="0.25">
      <c r="A6669" t="s">
        <v>331</v>
      </c>
      <c r="B6669" t="s">
        <v>347</v>
      </c>
      <c r="C6669" t="s">
        <v>347</v>
      </c>
      <c r="D6669" t="s">
        <v>347</v>
      </c>
      <c r="E6669" t="s">
        <v>200</v>
      </c>
      <c r="F6669" t="s">
        <v>201</v>
      </c>
      <c r="G6669" s="105">
        <v>3</v>
      </c>
      <c r="H6669" t="s">
        <v>358</v>
      </c>
      <c r="I6669" t="s">
        <v>349</v>
      </c>
      <c r="J6669" t="s">
        <v>350</v>
      </c>
      <c r="K6669" s="105">
        <v>14</v>
      </c>
      <c r="L6669" s="106">
        <v>8.39999970048666E-3</v>
      </c>
      <c r="N6669" s="105">
        <v>69</v>
      </c>
      <c r="O6669" s="106">
        <v>6.9900001399219036E-3</v>
      </c>
      <c r="Q6669" s="105">
        <v>1130</v>
      </c>
      <c r="R6669" s="106">
        <v>4.9700001254677773E-3</v>
      </c>
      <c r="S6669" s="107"/>
    </row>
    <row r="6670" spans="1:19" x14ac:dyDescent="0.25">
      <c r="A6670" t="s">
        <v>331</v>
      </c>
      <c r="B6670" t="s">
        <v>347</v>
      </c>
      <c r="C6670" t="s">
        <v>347</v>
      </c>
      <c r="D6670" t="s">
        <v>347</v>
      </c>
      <c r="E6670" t="s">
        <v>200</v>
      </c>
      <c r="F6670" t="s">
        <v>201</v>
      </c>
      <c r="G6670" s="105">
        <v>3</v>
      </c>
      <c r="H6670" t="s">
        <v>358</v>
      </c>
      <c r="I6670" t="s">
        <v>349</v>
      </c>
      <c r="J6670" t="s">
        <v>368</v>
      </c>
      <c r="K6670" s="105">
        <v>92</v>
      </c>
      <c r="L6670" s="106">
        <v>5.5190000683069229E-2</v>
      </c>
      <c r="N6670" s="105">
        <v>452</v>
      </c>
      <c r="O6670" s="106">
        <v>4.5779999345541E-2</v>
      </c>
      <c r="Q6670" s="105">
        <v>8418</v>
      </c>
      <c r="R6670" s="106">
        <v>3.700999915599823E-2</v>
      </c>
      <c r="S6670" s="107"/>
    </row>
    <row r="6671" spans="1:19" x14ac:dyDescent="0.25">
      <c r="A6671" t="s">
        <v>331</v>
      </c>
      <c r="B6671" t="s">
        <v>347</v>
      </c>
      <c r="C6671" t="s">
        <v>347</v>
      </c>
      <c r="D6671" t="s">
        <v>347</v>
      </c>
      <c r="E6671" t="s">
        <v>200</v>
      </c>
      <c r="F6671" t="s">
        <v>201</v>
      </c>
      <c r="G6671" s="105">
        <v>3</v>
      </c>
      <c r="H6671" t="s">
        <v>358</v>
      </c>
      <c r="I6671" t="s">
        <v>349</v>
      </c>
      <c r="J6671" t="s">
        <v>369</v>
      </c>
      <c r="K6671" s="105">
        <v>260</v>
      </c>
      <c r="L6671" s="106">
        <v>0.1559700071811676</v>
      </c>
      <c r="N6671" s="105">
        <v>1316</v>
      </c>
      <c r="O6671" s="106">
        <v>0.13328999280929571</v>
      </c>
      <c r="Q6671" s="105">
        <v>27454</v>
      </c>
      <c r="R6671" s="106">
        <v>0.1207000017166138</v>
      </c>
      <c r="S6671" s="107"/>
    </row>
    <row r="6672" spans="1:19" x14ac:dyDescent="0.25">
      <c r="A6672" t="s">
        <v>331</v>
      </c>
      <c r="B6672" t="s">
        <v>347</v>
      </c>
      <c r="C6672" t="s">
        <v>347</v>
      </c>
      <c r="D6672" t="s">
        <v>347</v>
      </c>
      <c r="E6672" t="s">
        <v>200</v>
      </c>
      <c r="F6672" t="s">
        <v>201</v>
      </c>
      <c r="G6672">
        <v>3</v>
      </c>
      <c r="H6672" t="s">
        <v>358</v>
      </c>
      <c r="I6672" t="s">
        <v>349</v>
      </c>
      <c r="J6672" t="s">
        <v>370</v>
      </c>
      <c r="K6672">
        <v>318</v>
      </c>
      <c r="L6672" s="106">
        <v>0.19076000154018399</v>
      </c>
      <c r="N6672">
        <v>2431</v>
      </c>
      <c r="O6672" s="106">
        <v>0.24623000621795649</v>
      </c>
      <c r="Q6672">
        <v>55879</v>
      </c>
      <c r="R6672" s="106">
        <v>0.24567000567913061</v>
      </c>
    </row>
    <row r="6673" spans="1:19" x14ac:dyDescent="0.25">
      <c r="A6673" t="s">
        <v>331</v>
      </c>
      <c r="B6673" t="s">
        <v>347</v>
      </c>
      <c r="C6673" t="s">
        <v>347</v>
      </c>
      <c r="D6673" t="s">
        <v>347</v>
      </c>
      <c r="E6673" t="s">
        <v>200</v>
      </c>
      <c r="F6673" t="s">
        <v>201</v>
      </c>
      <c r="G6673" s="105">
        <v>3</v>
      </c>
      <c r="H6673" t="s">
        <v>358</v>
      </c>
      <c r="I6673" t="s">
        <v>349</v>
      </c>
      <c r="J6673" t="s">
        <v>371</v>
      </c>
      <c r="K6673" s="105">
        <v>332</v>
      </c>
      <c r="L6673" s="106">
        <v>0.19915999472141269</v>
      </c>
      <c r="N6673" s="105">
        <v>2435</v>
      </c>
      <c r="O6673" s="106">
        <v>0.246629998087883</v>
      </c>
      <c r="Q6673" s="105">
        <v>57982</v>
      </c>
      <c r="R6673" s="106">
        <v>0.25490999221801758</v>
      </c>
      <c r="S6673" s="107"/>
    </row>
    <row r="6674" spans="1:19" x14ac:dyDescent="0.25">
      <c r="A6674" t="s">
        <v>331</v>
      </c>
      <c r="B6674" t="s">
        <v>347</v>
      </c>
      <c r="C6674" t="s">
        <v>347</v>
      </c>
      <c r="D6674" t="s">
        <v>347</v>
      </c>
      <c r="E6674" t="s">
        <v>200</v>
      </c>
      <c r="F6674" t="s">
        <v>201</v>
      </c>
      <c r="G6674" s="105">
        <v>3</v>
      </c>
      <c r="H6674" t="s">
        <v>358</v>
      </c>
      <c r="I6674" t="s">
        <v>349</v>
      </c>
      <c r="J6674" t="s">
        <v>372</v>
      </c>
      <c r="K6674" s="105">
        <v>358</v>
      </c>
      <c r="L6674" s="106">
        <v>0.2147600054740906</v>
      </c>
      <c r="N6674" s="105">
        <v>1843</v>
      </c>
      <c r="O6674" s="106">
        <v>0.18667000532150271</v>
      </c>
      <c r="Q6674" s="105">
        <v>44765</v>
      </c>
      <c r="R6674" s="106">
        <v>0.19679999351501459</v>
      </c>
      <c r="S6674" s="107"/>
    </row>
    <row r="6675" spans="1:19" x14ac:dyDescent="0.25">
      <c r="A6675" t="s">
        <v>331</v>
      </c>
      <c r="B6675" t="s">
        <v>347</v>
      </c>
      <c r="C6675" t="s">
        <v>347</v>
      </c>
      <c r="D6675" t="s">
        <v>347</v>
      </c>
      <c r="E6675" t="s">
        <v>200</v>
      </c>
      <c r="F6675" t="s">
        <v>201</v>
      </c>
      <c r="G6675" s="105">
        <v>3</v>
      </c>
      <c r="H6675" t="s">
        <v>358</v>
      </c>
      <c r="I6675" t="s">
        <v>349</v>
      </c>
      <c r="J6675" t="s">
        <v>373</v>
      </c>
      <c r="K6675" s="105">
        <v>293</v>
      </c>
      <c r="L6675" s="106">
        <v>0.1757600009441376</v>
      </c>
      <c r="N6675" s="105">
        <v>1327</v>
      </c>
      <c r="O6675" s="106">
        <v>0.1344099938869476</v>
      </c>
      <c r="Q6675" s="105">
        <v>31831</v>
      </c>
      <c r="R6675" s="106">
        <v>0.1399399936199188</v>
      </c>
      <c r="S6675" s="107"/>
    </row>
    <row r="6676" spans="1:19" x14ac:dyDescent="0.25">
      <c r="A6676" t="s">
        <v>331</v>
      </c>
      <c r="B6676" t="s">
        <v>347</v>
      </c>
      <c r="C6676" t="s">
        <v>347</v>
      </c>
      <c r="D6676" t="s">
        <v>347</v>
      </c>
      <c r="E6676" t="s">
        <v>200</v>
      </c>
      <c r="F6676" t="s">
        <v>201</v>
      </c>
      <c r="G6676" s="105">
        <v>3</v>
      </c>
      <c r="H6676" t="s">
        <v>358</v>
      </c>
      <c r="I6676" t="s">
        <v>438</v>
      </c>
      <c r="J6676" t="s">
        <v>48</v>
      </c>
      <c r="K6676" s="105">
        <v>1338</v>
      </c>
      <c r="L6676" s="106">
        <v>0.80264002084732056</v>
      </c>
      <c r="M6676" s="106">
        <v>0.81634998321533203</v>
      </c>
      <c r="N6676" s="105">
        <v>8178</v>
      </c>
      <c r="O6676" s="106">
        <v>0.82832002639770508</v>
      </c>
      <c r="P6676" s="106">
        <v>0.84701997041702271</v>
      </c>
      <c r="Q6676" s="105">
        <v>186401</v>
      </c>
      <c r="R6676" s="106">
        <v>0.81949001550674438</v>
      </c>
      <c r="S6676" s="107">
        <v>0.8465999960899353</v>
      </c>
    </row>
    <row r="6677" spans="1:19" x14ac:dyDescent="0.25">
      <c r="A6677" t="s">
        <v>331</v>
      </c>
      <c r="B6677" t="s">
        <v>347</v>
      </c>
      <c r="C6677" t="s">
        <v>347</v>
      </c>
      <c r="D6677" t="s">
        <v>347</v>
      </c>
      <c r="E6677" t="s">
        <v>200</v>
      </c>
      <c r="F6677" t="s">
        <v>201</v>
      </c>
      <c r="G6677">
        <v>3</v>
      </c>
      <c r="H6677" t="s">
        <v>358</v>
      </c>
      <c r="I6677" t="s">
        <v>438</v>
      </c>
      <c r="J6677" t="s">
        <v>42</v>
      </c>
      <c r="K6677">
        <v>167</v>
      </c>
      <c r="L6677" s="106">
        <v>0.1001800000667572</v>
      </c>
      <c r="M6677" s="106">
        <v>0.1018899977207184</v>
      </c>
      <c r="N6677">
        <v>907</v>
      </c>
      <c r="O6677" s="106">
        <v>9.1870002448558807E-2</v>
      </c>
      <c r="P6677" s="106">
        <v>9.3939997255802155E-2</v>
      </c>
      <c r="Q6677">
        <v>20350</v>
      </c>
      <c r="R6677" s="106">
        <v>8.9469999074935913E-2</v>
      </c>
      <c r="S6677" s="106">
        <v>9.2430002987384796E-2</v>
      </c>
    </row>
    <row r="6678" spans="1:19" x14ac:dyDescent="0.25">
      <c r="A6678" t="s">
        <v>331</v>
      </c>
      <c r="B6678" t="s">
        <v>347</v>
      </c>
      <c r="C6678" t="s">
        <v>347</v>
      </c>
      <c r="D6678" t="s">
        <v>347</v>
      </c>
      <c r="E6678" t="s">
        <v>200</v>
      </c>
      <c r="F6678" t="s">
        <v>201</v>
      </c>
      <c r="G6678" s="105">
        <v>3</v>
      </c>
      <c r="H6678" t="s">
        <v>358</v>
      </c>
      <c r="I6678" t="s">
        <v>438</v>
      </c>
      <c r="J6678" t="s">
        <v>374</v>
      </c>
      <c r="K6678" s="105">
        <v>134</v>
      </c>
      <c r="L6678" s="106">
        <v>8.0380000174045563E-2</v>
      </c>
      <c r="M6678" s="106">
        <v>8.1759996712207794E-2</v>
      </c>
      <c r="N6678" s="105">
        <v>570</v>
      </c>
      <c r="O6678" s="106">
        <v>5.7730000466108322E-2</v>
      </c>
      <c r="P6678" s="106">
        <v>5.9039998799562447E-2</v>
      </c>
      <c r="Q6678" s="105">
        <v>13425</v>
      </c>
      <c r="R6678" s="106">
        <v>5.9020001441240311E-2</v>
      </c>
      <c r="S6678" s="107">
        <v>6.0970000922679901E-2</v>
      </c>
    </row>
    <row r="6679" spans="1:19" x14ac:dyDescent="0.25">
      <c r="A6679" t="s">
        <v>331</v>
      </c>
      <c r="B6679" t="s">
        <v>347</v>
      </c>
      <c r="C6679" t="s">
        <v>347</v>
      </c>
      <c r="D6679" t="s">
        <v>347</v>
      </c>
      <c r="E6679" t="s">
        <v>200</v>
      </c>
      <c r="F6679" t="s">
        <v>201</v>
      </c>
      <c r="G6679">
        <v>3</v>
      </c>
      <c r="H6679" t="s">
        <v>358</v>
      </c>
      <c r="I6679" t="s">
        <v>438</v>
      </c>
      <c r="J6679" t="s">
        <v>86</v>
      </c>
      <c r="K6679">
        <v>28</v>
      </c>
      <c r="L6679" s="106">
        <v>1.679999940097332E-2</v>
      </c>
      <c r="N6679">
        <v>218</v>
      </c>
      <c r="O6679" s="106">
        <v>2.208000048995018E-2</v>
      </c>
      <c r="Q6679">
        <v>7283</v>
      </c>
      <c r="R6679" s="106">
        <v>3.2019998878240592E-2</v>
      </c>
    </row>
    <row r="6680" spans="1:19" x14ac:dyDescent="0.25">
      <c r="A6680" t="s">
        <v>331</v>
      </c>
      <c r="B6680" t="s">
        <v>347</v>
      </c>
      <c r="C6680" t="s">
        <v>347</v>
      </c>
      <c r="D6680" t="s">
        <v>347</v>
      </c>
      <c r="E6680" t="s">
        <v>200</v>
      </c>
      <c r="F6680" t="s">
        <v>201</v>
      </c>
      <c r="G6680" s="105">
        <v>3</v>
      </c>
      <c r="H6680" t="s">
        <v>358</v>
      </c>
      <c r="I6680" t="s">
        <v>375</v>
      </c>
      <c r="J6680" t="s">
        <v>376</v>
      </c>
      <c r="K6680" s="105">
        <v>404</v>
      </c>
      <c r="L6680" s="106">
        <v>0.24234999716281891</v>
      </c>
      <c r="N6680" s="105">
        <v>2056</v>
      </c>
      <c r="O6680" s="106">
        <v>0.20824000239372251</v>
      </c>
      <c r="Q6680" s="105">
        <v>47189</v>
      </c>
      <c r="R6680" s="106">
        <v>0.20746000111103061</v>
      </c>
      <c r="S6680" s="107"/>
    </row>
    <row r="6681" spans="1:19" x14ac:dyDescent="0.25">
      <c r="A6681" t="s">
        <v>331</v>
      </c>
      <c r="B6681" t="s">
        <v>347</v>
      </c>
      <c r="C6681" t="s">
        <v>347</v>
      </c>
      <c r="D6681" t="s">
        <v>347</v>
      </c>
      <c r="E6681" t="s">
        <v>200</v>
      </c>
      <c r="F6681" t="s">
        <v>201</v>
      </c>
      <c r="G6681" s="105">
        <v>3</v>
      </c>
      <c r="H6681" t="s">
        <v>358</v>
      </c>
      <c r="I6681" t="s">
        <v>375</v>
      </c>
      <c r="J6681" t="s">
        <v>377</v>
      </c>
      <c r="K6681" s="105">
        <v>351</v>
      </c>
      <c r="L6681" s="106">
        <v>0.21055999398231509</v>
      </c>
      <c r="N6681" s="105">
        <v>2109</v>
      </c>
      <c r="O6681" s="106">
        <v>0.21360999345779419</v>
      </c>
      <c r="Q6681" s="105">
        <v>47420</v>
      </c>
      <c r="R6681" s="106">
        <v>0.20848000049591059</v>
      </c>
      <c r="S6681" s="107"/>
    </row>
    <row r="6682" spans="1:19" x14ac:dyDescent="0.25">
      <c r="A6682" t="s">
        <v>331</v>
      </c>
      <c r="B6682" t="s">
        <v>347</v>
      </c>
      <c r="C6682" t="s">
        <v>347</v>
      </c>
      <c r="D6682" t="s">
        <v>347</v>
      </c>
      <c r="E6682" t="s">
        <v>200</v>
      </c>
      <c r="F6682" t="s">
        <v>201</v>
      </c>
      <c r="G6682">
        <v>3</v>
      </c>
      <c r="H6682" t="s">
        <v>358</v>
      </c>
      <c r="I6682" t="s">
        <v>375</v>
      </c>
      <c r="J6682" t="s">
        <v>378</v>
      </c>
      <c r="K6682">
        <v>286</v>
      </c>
      <c r="L6682" s="106">
        <v>0.1715700030326843</v>
      </c>
      <c r="N6682">
        <v>1581</v>
      </c>
      <c r="O6682" s="106">
        <v>0.16012999415397641</v>
      </c>
      <c r="Q6682">
        <v>37332</v>
      </c>
      <c r="R6682" s="106">
        <v>0.1641300022602081</v>
      </c>
    </row>
    <row r="6683" spans="1:19" x14ac:dyDescent="0.25">
      <c r="A6683" t="s">
        <v>331</v>
      </c>
      <c r="B6683" t="s">
        <v>347</v>
      </c>
      <c r="C6683" t="s">
        <v>347</v>
      </c>
      <c r="D6683" t="s">
        <v>347</v>
      </c>
      <c r="E6683" t="s">
        <v>200</v>
      </c>
      <c r="F6683" t="s">
        <v>201</v>
      </c>
      <c r="G6683">
        <v>3</v>
      </c>
      <c r="H6683" t="s">
        <v>358</v>
      </c>
      <c r="I6683" t="s">
        <v>375</v>
      </c>
      <c r="J6683" t="s">
        <v>379</v>
      </c>
      <c r="K6683">
        <v>309</v>
      </c>
      <c r="L6683" s="106">
        <v>0.18535999953746801</v>
      </c>
      <c r="N6683">
        <v>2058</v>
      </c>
      <c r="O6683" s="106">
        <v>0.2084500044584274</v>
      </c>
      <c r="Q6683">
        <v>47525</v>
      </c>
      <c r="R6683" s="106">
        <v>0.20893999934196469</v>
      </c>
    </row>
    <row r="6684" spans="1:19" x14ac:dyDescent="0.25">
      <c r="A6684" t="s">
        <v>331</v>
      </c>
      <c r="B6684" t="s">
        <v>347</v>
      </c>
      <c r="C6684" t="s">
        <v>347</v>
      </c>
      <c r="D6684" t="s">
        <v>347</v>
      </c>
      <c r="E6684" t="s">
        <v>200</v>
      </c>
      <c r="F6684" t="s">
        <v>201</v>
      </c>
      <c r="G6684">
        <v>3</v>
      </c>
      <c r="H6684" t="s">
        <v>358</v>
      </c>
      <c r="I6684" t="s">
        <v>375</v>
      </c>
      <c r="J6684" t="s">
        <v>380</v>
      </c>
      <c r="K6684">
        <v>317</v>
      </c>
      <c r="L6684" s="106">
        <v>0.19016000628471369</v>
      </c>
      <c r="N6684">
        <v>2069</v>
      </c>
      <c r="O6684" s="106">
        <v>0.20956000685691831</v>
      </c>
      <c r="Q6684">
        <v>47993</v>
      </c>
      <c r="R6684" s="106">
        <v>0.210999995470047</v>
      </c>
    </row>
    <row r="6685" spans="1:19" x14ac:dyDescent="0.25">
      <c r="A6685" t="s">
        <v>331</v>
      </c>
      <c r="B6685" t="s">
        <v>347</v>
      </c>
      <c r="C6685" t="s">
        <v>347</v>
      </c>
      <c r="D6685" t="s">
        <v>347</v>
      </c>
      <c r="E6685" t="s">
        <v>200</v>
      </c>
      <c r="F6685" t="s">
        <v>201</v>
      </c>
      <c r="G6685" s="105">
        <v>3</v>
      </c>
      <c r="H6685" t="s">
        <v>358</v>
      </c>
      <c r="I6685" t="s">
        <v>381</v>
      </c>
      <c r="J6685" t="s">
        <v>382</v>
      </c>
      <c r="K6685" s="105">
        <v>58</v>
      </c>
      <c r="L6685" s="106">
        <v>3.4790001809597022E-2</v>
      </c>
      <c r="M6685" s="106">
        <v>4.0559999644756317E-2</v>
      </c>
      <c r="N6685" s="105">
        <v>281</v>
      </c>
      <c r="O6685" s="106">
        <v>2.845999971032143E-2</v>
      </c>
      <c r="P6685" s="106">
        <v>3.369000181555748E-2</v>
      </c>
      <c r="Q6685" s="105">
        <v>5423</v>
      </c>
      <c r="R6685" s="106">
        <v>2.384000085294247E-2</v>
      </c>
      <c r="S6685" s="107">
        <v>3.0780000612139698E-2</v>
      </c>
    </row>
    <row r="6686" spans="1:19" x14ac:dyDescent="0.25">
      <c r="A6686" t="s">
        <v>331</v>
      </c>
      <c r="B6686" t="s">
        <v>347</v>
      </c>
      <c r="C6686" t="s">
        <v>347</v>
      </c>
      <c r="D6686" t="s">
        <v>347</v>
      </c>
      <c r="E6686" t="s">
        <v>200</v>
      </c>
      <c r="F6686" t="s">
        <v>201</v>
      </c>
      <c r="G6686" s="105">
        <v>3</v>
      </c>
      <c r="H6686" t="s">
        <v>358</v>
      </c>
      <c r="I6686" t="s">
        <v>381</v>
      </c>
      <c r="J6686" t="s">
        <v>383</v>
      </c>
      <c r="K6686" s="105">
        <v>181</v>
      </c>
      <c r="L6686" s="106">
        <v>0.1085800006985664</v>
      </c>
      <c r="M6686" s="106">
        <v>0.12657000124454501</v>
      </c>
      <c r="N6686" s="105">
        <v>1398</v>
      </c>
      <c r="O6686" s="106">
        <v>0.14159999787807459</v>
      </c>
      <c r="P6686" s="106">
        <v>0.16763000190258029</v>
      </c>
      <c r="Q6686" s="105">
        <v>26007</v>
      </c>
      <c r="R6686" s="106">
        <v>0.11433999985456469</v>
      </c>
      <c r="S6686" s="107">
        <v>0.1476300060749054</v>
      </c>
    </row>
    <row r="6687" spans="1:19" x14ac:dyDescent="0.25">
      <c r="A6687" t="s">
        <v>331</v>
      </c>
      <c r="B6687" t="s">
        <v>347</v>
      </c>
      <c r="C6687" t="s">
        <v>347</v>
      </c>
      <c r="D6687" t="s">
        <v>347</v>
      </c>
      <c r="E6687" t="s">
        <v>200</v>
      </c>
      <c r="F6687" t="s">
        <v>201</v>
      </c>
      <c r="G6687">
        <v>3</v>
      </c>
      <c r="H6687" t="s">
        <v>358</v>
      </c>
      <c r="I6687" t="s">
        <v>381</v>
      </c>
      <c r="J6687" t="s">
        <v>384</v>
      </c>
      <c r="K6687">
        <v>1191</v>
      </c>
      <c r="L6687" s="106">
        <v>0.71446001529693604</v>
      </c>
      <c r="M6687" s="106">
        <v>0.8328700065612793</v>
      </c>
      <c r="N6687">
        <v>6661</v>
      </c>
      <c r="O6687" s="106">
        <v>0.67466998100280762</v>
      </c>
      <c r="P6687" s="106">
        <v>0.79868000745773315</v>
      </c>
      <c r="Q6687">
        <v>144739</v>
      </c>
      <c r="R6687" s="106">
        <v>0.6363300085067749</v>
      </c>
      <c r="S6687" s="106">
        <v>0.82159000635147095</v>
      </c>
    </row>
    <row r="6688" spans="1:19" x14ac:dyDescent="0.25">
      <c r="A6688" t="s">
        <v>331</v>
      </c>
      <c r="B6688" t="s">
        <v>347</v>
      </c>
      <c r="C6688" t="s">
        <v>347</v>
      </c>
      <c r="D6688" t="s">
        <v>347</v>
      </c>
      <c r="E6688" t="s">
        <v>200</v>
      </c>
      <c r="F6688" t="s">
        <v>201</v>
      </c>
      <c r="G6688">
        <v>3</v>
      </c>
      <c r="H6688" t="s">
        <v>358</v>
      </c>
      <c r="I6688" t="s">
        <v>381</v>
      </c>
      <c r="J6688" t="s">
        <v>385</v>
      </c>
      <c r="K6688">
        <v>237</v>
      </c>
      <c r="L6688" s="106">
        <v>0.14216999709606171</v>
      </c>
      <c r="N6688">
        <v>1533</v>
      </c>
      <c r="O6688" s="106">
        <v>0.15526999533176419</v>
      </c>
      <c r="Q6688">
        <v>51290</v>
      </c>
      <c r="R6688" s="106">
        <v>0.22549000382423401</v>
      </c>
    </row>
    <row r="6689" spans="1:19" x14ac:dyDescent="0.25">
      <c r="A6689" t="s">
        <v>331</v>
      </c>
      <c r="B6689" t="s">
        <v>347</v>
      </c>
      <c r="C6689" t="s">
        <v>347</v>
      </c>
      <c r="D6689" t="s">
        <v>347</v>
      </c>
      <c r="E6689" t="s">
        <v>200</v>
      </c>
      <c r="F6689" t="s">
        <v>201</v>
      </c>
      <c r="G6689" s="105">
        <v>3</v>
      </c>
      <c r="H6689" t="s">
        <v>358</v>
      </c>
      <c r="I6689" t="s">
        <v>386</v>
      </c>
      <c r="J6689" t="s">
        <v>387</v>
      </c>
      <c r="K6689" s="105">
        <v>82</v>
      </c>
      <c r="L6689" s="106">
        <v>4.918999969959259E-2</v>
      </c>
      <c r="M6689" s="106">
        <v>4.9819998443126678E-2</v>
      </c>
      <c r="N6689" s="105">
        <v>599</v>
      </c>
      <c r="O6689" s="106">
        <v>6.0669999569654458E-2</v>
      </c>
      <c r="P6689" s="106">
        <v>6.1489999294281013E-2</v>
      </c>
      <c r="Q6689" s="105">
        <v>12181</v>
      </c>
      <c r="R6689" s="106">
        <v>5.3550001233816147E-2</v>
      </c>
      <c r="S6689" s="107">
        <v>5.4999999701976783E-2</v>
      </c>
    </row>
    <row r="6690" spans="1:19" x14ac:dyDescent="0.25">
      <c r="A6690" t="s">
        <v>331</v>
      </c>
      <c r="B6690" t="s">
        <v>347</v>
      </c>
      <c r="C6690" t="s">
        <v>347</v>
      </c>
      <c r="D6690" t="s">
        <v>347</v>
      </c>
      <c r="E6690" t="s">
        <v>200</v>
      </c>
      <c r="F6690" t="s">
        <v>201</v>
      </c>
      <c r="G6690" s="105">
        <v>3</v>
      </c>
      <c r="H6690" t="s">
        <v>358</v>
      </c>
      <c r="I6690" t="s">
        <v>386</v>
      </c>
      <c r="J6690" t="s">
        <v>388</v>
      </c>
      <c r="K6690" s="105">
        <v>10</v>
      </c>
      <c r="L6690" s="106">
        <v>6.0000000521540642E-3</v>
      </c>
      <c r="M6690" s="106">
        <v>6.0800001956522456E-3</v>
      </c>
      <c r="N6690" s="105">
        <v>136</v>
      </c>
      <c r="O6690" s="106">
        <v>1.377000007778406E-2</v>
      </c>
      <c r="P6690" s="106">
        <v>1.396000012755394E-2</v>
      </c>
      <c r="Q6690" s="105">
        <v>6321</v>
      </c>
      <c r="R6690" s="106">
        <v>2.77900006622076E-2</v>
      </c>
      <c r="S6690" s="107">
        <v>2.8540000319480899E-2</v>
      </c>
    </row>
    <row r="6691" spans="1:19" x14ac:dyDescent="0.25">
      <c r="A6691" t="s">
        <v>331</v>
      </c>
      <c r="B6691" t="s">
        <v>347</v>
      </c>
      <c r="C6691" t="s">
        <v>347</v>
      </c>
      <c r="D6691" t="s">
        <v>347</v>
      </c>
      <c r="E6691" t="s">
        <v>200</v>
      </c>
      <c r="F6691" t="s">
        <v>201</v>
      </c>
      <c r="G6691" s="105">
        <v>3</v>
      </c>
      <c r="H6691" t="s">
        <v>358</v>
      </c>
      <c r="I6691" t="s">
        <v>386</v>
      </c>
      <c r="J6691" t="s">
        <v>85</v>
      </c>
      <c r="K6691" s="105">
        <v>35</v>
      </c>
      <c r="L6691" s="106">
        <v>2.0999999716877941E-2</v>
      </c>
      <c r="M6691" s="106">
        <v>2.1260000765323639E-2</v>
      </c>
      <c r="N6691" s="105">
        <v>172</v>
      </c>
      <c r="O6691" s="106">
        <v>1.741999946534634E-2</v>
      </c>
      <c r="P6691" s="106">
        <v>1.7659999430179599E-2</v>
      </c>
      <c r="Q6691" s="105">
        <v>4872</v>
      </c>
      <c r="R6691" s="106">
        <v>2.1420000120997429E-2</v>
      </c>
      <c r="S6691" s="107">
        <v>2.199999988079071E-2</v>
      </c>
    </row>
    <row r="6692" spans="1:19" x14ac:dyDescent="0.25">
      <c r="A6692" t="s">
        <v>331</v>
      </c>
      <c r="B6692" t="s">
        <v>347</v>
      </c>
      <c r="C6692" t="s">
        <v>347</v>
      </c>
      <c r="D6692" t="s">
        <v>347</v>
      </c>
      <c r="E6692" t="s">
        <v>200</v>
      </c>
      <c r="F6692" t="s">
        <v>201</v>
      </c>
      <c r="G6692" s="105">
        <v>3</v>
      </c>
      <c r="H6692" t="s">
        <v>358</v>
      </c>
      <c r="I6692" t="s">
        <v>386</v>
      </c>
      <c r="J6692" t="s">
        <v>389</v>
      </c>
      <c r="K6692" s="105">
        <v>2</v>
      </c>
      <c r="L6692" s="106">
        <v>1.200000056996942E-3</v>
      </c>
      <c r="M6692" s="106">
        <v>1.2199999764561651E-3</v>
      </c>
      <c r="N6692" s="105">
        <v>116</v>
      </c>
      <c r="O6692" s="106">
        <v>1.174999959766865E-2</v>
      </c>
      <c r="P6692" s="106">
        <v>1.1909999884665011E-2</v>
      </c>
      <c r="Q6692" s="105">
        <v>4049</v>
      </c>
      <c r="R6692" s="106">
        <v>1.779999956488609E-2</v>
      </c>
      <c r="S6692" s="107">
        <v>1.8279999494552609E-2</v>
      </c>
    </row>
    <row r="6693" spans="1:19" x14ac:dyDescent="0.25">
      <c r="A6693" t="s">
        <v>331</v>
      </c>
      <c r="B6693" t="s">
        <v>347</v>
      </c>
      <c r="C6693" t="s">
        <v>347</v>
      </c>
      <c r="D6693" t="s">
        <v>347</v>
      </c>
      <c r="E6693" t="s">
        <v>200</v>
      </c>
      <c r="F6693" t="s">
        <v>201</v>
      </c>
      <c r="G6693" s="105">
        <v>3</v>
      </c>
      <c r="H6693" t="s">
        <v>358</v>
      </c>
      <c r="I6693" t="s">
        <v>386</v>
      </c>
      <c r="J6693" t="s">
        <v>86</v>
      </c>
      <c r="K6693" s="105">
        <v>21</v>
      </c>
      <c r="L6693" s="106">
        <v>1.2600000016391281E-2</v>
      </c>
      <c r="N6693" s="105">
        <v>131</v>
      </c>
      <c r="O6693" s="106">
        <v>1.326999999582767E-2</v>
      </c>
      <c r="Q6693" s="105">
        <v>5972</v>
      </c>
      <c r="R6693" s="106">
        <v>2.6259999722242359E-2</v>
      </c>
      <c r="S6693" s="107"/>
    </row>
    <row r="6694" spans="1:19" x14ac:dyDescent="0.25">
      <c r="A6694" t="s">
        <v>331</v>
      </c>
      <c r="B6694" t="s">
        <v>347</v>
      </c>
      <c r="C6694" t="s">
        <v>347</v>
      </c>
      <c r="D6694" t="s">
        <v>347</v>
      </c>
      <c r="E6694" t="s">
        <v>200</v>
      </c>
      <c r="F6694" t="s">
        <v>201</v>
      </c>
      <c r="G6694" s="105">
        <v>3</v>
      </c>
      <c r="H6694" t="s">
        <v>358</v>
      </c>
      <c r="I6694" t="s">
        <v>386</v>
      </c>
      <c r="J6694" t="s">
        <v>84</v>
      </c>
      <c r="K6694" s="105">
        <v>1517</v>
      </c>
      <c r="L6694" s="106">
        <v>0.91001999378204346</v>
      </c>
      <c r="M6694" s="106">
        <v>0.92163002490997314</v>
      </c>
      <c r="N6694" s="105">
        <v>8719</v>
      </c>
      <c r="O6694" s="106">
        <v>0.88312000036239624</v>
      </c>
      <c r="P6694" s="106">
        <v>0.89499002695083618</v>
      </c>
      <c r="Q6694" s="105">
        <v>194064</v>
      </c>
      <c r="R6694" s="106">
        <v>0.85317999124526978</v>
      </c>
      <c r="S6694" s="107">
        <v>0.87619000673294067</v>
      </c>
    </row>
    <row r="6695" spans="1:19" x14ac:dyDescent="0.25">
      <c r="A6695" t="s">
        <v>331</v>
      </c>
      <c r="B6695" t="s">
        <v>347</v>
      </c>
      <c r="C6695" t="s">
        <v>347</v>
      </c>
      <c r="D6695" t="s">
        <v>347</v>
      </c>
      <c r="E6695" t="s">
        <v>200</v>
      </c>
      <c r="F6695" t="s">
        <v>201</v>
      </c>
      <c r="G6695">
        <v>3</v>
      </c>
      <c r="H6695" t="s">
        <v>358</v>
      </c>
      <c r="I6695" t="s">
        <v>419</v>
      </c>
      <c r="J6695" t="s">
        <v>390</v>
      </c>
      <c r="K6695">
        <v>237</v>
      </c>
      <c r="L6695" s="106">
        <v>0.14216999709606171</v>
      </c>
      <c r="N6695">
        <v>1533</v>
      </c>
      <c r="O6695" s="106">
        <v>0.15526999533176419</v>
      </c>
      <c r="Q6695">
        <v>51290</v>
      </c>
      <c r="R6695" s="106">
        <v>0.22549000382423401</v>
      </c>
    </row>
    <row r="6696" spans="1:19" x14ac:dyDescent="0.25">
      <c r="A6696" t="s">
        <v>331</v>
      </c>
      <c r="B6696" t="s">
        <v>347</v>
      </c>
      <c r="C6696" t="s">
        <v>347</v>
      </c>
      <c r="D6696" t="s">
        <v>347</v>
      </c>
      <c r="E6696" t="s">
        <v>200</v>
      </c>
      <c r="F6696" t="s">
        <v>201</v>
      </c>
      <c r="G6696" s="105">
        <v>3</v>
      </c>
      <c r="H6696" t="s">
        <v>358</v>
      </c>
      <c r="I6696" t="s">
        <v>419</v>
      </c>
      <c r="J6696" t="s">
        <v>391</v>
      </c>
      <c r="K6696" s="105">
        <v>181</v>
      </c>
      <c r="L6696" s="106">
        <v>0.1085800006985664</v>
      </c>
      <c r="M6696" s="106">
        <v>0.12657000124454501</v>
      </c>
      <c r="N6696" s="105">
        <v>1398</v>
      </c>
      <c r="O6696" s="106">
        <v>0.14159999787807459</v>
      </c>
      <c r="P6696" s="106">
        <v>0.16763000190258029</v>
      </c>
      <c r="Q6696" s="105">
        <v>26007</v>
      </c>
      <c r="R6696" s="106">
        <v>0.11433999985456469</v>
      </c>
      <c r="S6696" s="107">
        <v>0.1476300060749054</v>
      </c>
    </row>
    <row r="6697" spans="1:19" x14ac:dyDescent="0.25">
      <c r="A6697" t="s">
        <v>331</v>
      </c>
      <c r="B6697" t="s">
        <v>347</v>
      </c>
      <c r="C6697" t="s">
        <v>347</v>
      </c>
      <c r="D6697" t="s">
        <v>347</v>
      </c>
      <c r="E6697" t="s">
        <v>200</v>
      </c>
      <c r="F6697" t="s">
        <v>201</v>
      </c>
      <c r="G6697" s="105">
        <v>3</v>
      </c>
      <c r="H6697" t="s">
        <v>358</v>
      </c>
      <c r="I6697" t="s">
        <v>419</v>
      </c>
      <c r="J6697" t="s">
        <v>392</v>
      </c>
      <c r="K6697" s="105">
        <v>489</v>
      </c>
      <c r="L6697" s="106">
        <v>0.29333999752998352</v>
      </c>
      <c r="M6697" s="106">
        <v>0.34196001291275019</v>
      </c>
      <c r="N6697" s="105">
        <v>3218</v>
      </c>
      <c r="O6697" s="106">
        <v>0.32594001293182367</v>
      </c>
      <c r="P6697" s="106">
        <v>0.38585001230239868</v>
      </c>
      <c r="Q6697" s="105">
        <v>69347</v>
      </c>
      <c r="R6697" s="106">
        <v>0.30487999320030212</v>
      </c>
      <c r="S6697" s="107">
        <v>0.39364001154899603</v>
      </c>
    </row>
    <row r="6698" spans="1:19" x14ac:dyDescent="0.25">
      <c r="A6698" t="s">
        <v>331</v>
      </c>
      <c r="B6698" t="s">
        <v>347</v>
      </c>
      <c r="C6698" t="s">
        <v>347</v>
      </c>
      <c r="D6698" t="s">
        <v>347</v>
      </c>
      <c r="E6698" t="s">
        <v>200</v>
      </c>
      <c r="F6698" t="s">
        <v>201</v>
      </c>
      <c r="G6698" s="105">
        <v>3</v>
      </c>
      <c r="H6698" t="s">
        <v>358</v>
      </c>
      <c r="I6698" t="s">
        <v>419</v>
      </c>
      <c r="J6698" t="s">
        <v>393</v>
      </c>
      <c r="K6698" s="105">
        <v>604</v>
      </c>
      <c r="L6698" s="106">
        <v>0.36232998967170721</v>
      </c>
      <c r="M6698" s="106">
        <v>0.4223800003528595</v>
      </c>
      <c r="N6698" s="105">
        <v>2973</v>
      </c>
      <c r="O6698" s="106">
        <v>0.30112001299858088</v>
      </c>
      <c r="P6698" s="106">
        <v>0.35646998882293701</v>
      </c>
      <c r="Q6698" s="105">
        <v>66079</v>
      </c>
      <c r="R6698" s="106">
        <v>0.29050999879837042</v>
      </c>
      <c r="S6698" s="107">
        <v>0.37509000301361078</v>
      </c>
    </row>
    <row r="6699" spans="1:19" x14ac:dyDescent="0.25">
      <c r="A6699" t="s">
        <v>331</v>
      </c>
      <c r="B6699" t="s">
        <v>347</v>
      </c>
      <c r="C6699" t="s">
        <v>347</v>
      </c>
      <c r="D6699" t="s">
        <v>347</v>
      </c>
      <c r="E6699" t="s">
        <v>200</v>
      </c>
      <c r="F6699" t="s">
        <v>201</v>
      </c>
      <c r="G6699" s="105">
        <v>3</v>
      </c>
      <c r="H6699" t="s">
        <v>358</v>
      </c>
      <c r="I6699" t="s">
        <v>419</v>
      </c>
      <c r="J6699" t="s">
        <v>394</v>
      </c>
      <c r="K6699" s="105">
        <v>156</v>
      </c>
      <c r="L6699" s="106">
        <v>9.3580000102519989E-2</v>
      </c>
      <c r="M6699" s="106">
        <v>0.1090900003910065</v>
      </c>
      <c r="N6699" s="105">
        <v>751</v>
      </c>
      <c r="O6699" s="106">
        <v>7.607000321149826E-2</v>
      </c>
      <c r="P6699" s="106">
        <v>9.0049996972084045E-2</v>
      </c>
      <c r="Q6699" s="105">
        <v>14736</v>
      </c>
      <c r="R6699" s="106">
        <v>6.4790003001689911E-2</v>
      </c>
      <c r="S6699" s="107">
        <v>8.3650000393390656E-2</v>
      </c>
    </row>
    <row r="6700" spans="1:19" x14ac:dyDescent="0.25">
      <c r="A6700" t="s">
        <v>331</v>
      </c>
      <c r="B6700" t="s">
        <v>347</v>
      </c>
      <c r="C6700" t="s">
        <v>347</v>
      </c>
      <c r="D6700" t="s">
        <v>347</v>
      </c>
      <c r="E6700" t="s">
        <v>200</v>
      </c>
      <c r="F6700" t="s">
        <v>201</v>
      </c>
      <c r="G6700" s="105">
        <v>3</v>
      </c>
      <c r="H6700" t="s">
        <v>358</v>
      </c>
      <c r="I6700" t="s">
        <v>439</v>
      </c>
      <c r="J6700" t="s">
        <v>440</v>
      </c>
      <c r="K6700" s="105">
        <v>237</v>
      </c>
      <c r="L6700" s="106">
        <v>0.14216999709606171</v>
      </c>
      <c r="N6700" s="105">
        <v>1533</v>
      </c>
      <c r="O6700" s="106">
        <v>0.15526999533176419</v>
      </c>
      <c r="Q6700" s="105">
        <v>51290</v>
      </c>
      <c r="R6700" s="106">
        <v>0.22549000382423401</v>
      </c>
      <c r="S6700" s="107"/>
    </row>
    <row r="6701" spans="1:19" x14ac:dyDescent="0.25">
      <c r="A6701" t="s">
        <v>331</v>
      </c>
      <c r="B6701" t="s">
        <v>347</v>
      </c>
      <c r="C6701" t="s">
        <v>347</v>
      </c>
      <c r="D6701" t="s">
        <v>347</v>
      </c>
      <c r="E6701" t="s">
        <v>200</v>
      </c>
      <c r="F6701" t="s">
        <v>201</v>
      </c>
      <c r="G6701">
        <v>3</v>
      </c>
      <c r="H6701" t="s">
        <v>358</v>
      </c>
      <c r="I6701" t="s">
        <v>439</v>
      </c>
      <c r="J6701" t="s">
        <v>442</v>
      </c>
      <c r="K6701">
        <v>1430</v>
      </c>
      <c r="L6701" s="106">
        <v>0.8578299880027771</v>
      </c>
      <c r="M6701" s="106">
        <v>1</v>
      </c>
      <c r="N6701">
        <v>8340</v>
      </c>
      <c r="O6701" s="106">
        <v>0.84473001956939697</v>
      </c>
      <c r="P6701" s="106">
        <v>1</v>
      </c>
      <c r="Q6701">
        <v>176169</v>
      </c>
      <c r="R6701" s="106">
        <v>0.77451002597808838</v>
      </c>
      <c r="S6701" s="106">
        <v>1</v>
      </c>
    </row>
    <row r="6702" spans="1:19" x14ac:dyDescent="0.25">
      <c r="A6702" t="s">
        <v>331</v>
      </c>
      <c r="B6702" t="s">
        <v>347</v>
      </c>
      <c r="C6702" t="s">
        <v>347</v>
      </c>
      <c r="D6702" t="s">
        <v>347</v>
      </c>
      <c r="E6702" t="s">
        <v>200</v>
      </c>
      <c r="F6702" t="s">
        <v>201</v>
      </c>
      <c r="G6702">
        <v>3</v>
      </c>
      <c r="H6702" t="s">
        <v>358</v>
      </c>
      <c r="I6702" t="s">
        <v>395</v>
      </c>
      <c r="J6702" t="s">
        <v>396</v>
      </c>
      <c r="K6702">
        <v>1651</v>
      </c>
      <c r="L6702" s="106">
        <v>0.99040001630783081</v>
      </c>
      <c r="N6702">
        <v>9804</v>
      </c>
      <c r="O6702" s="106">
        <v>0.99300998449325562</v>
      </c>
      <c r="Q6702">
        <v>225832</v>
      </c>
      <c r="R6702" s="106">
        <v>0.99285000562667847</v>
      </c>
    </row>
    <row r="6703" spans="1:19" x14ac:dyDescent="0.25">
      <c r="A6703" t="s">
        <v>331</v>
      </c>
      <c r="B6703" t="s">
        <v>347</v>
      </c>
      <c r="C6703" t="s">
        <v>347</v>
      </c>
      <c r="D6703" t="s">
        <v>347</v>
      </c>
      <c r="E6703" t="s">
        <v>200</v>
      </c>
      <c r="F6703" t="s">
        <v>201</v>
      </c>
      <c r="G6703" s="105">
        <v>3</v>
      </c>
      <c r="H6703" t="s">
        <v>358</v>
      </c>
      <c r="I6703" t="s">
        <v>395</v>
      </c>
      <c r="J6703" t="s">
        <v>397</v>
      </c>
      <c r="K6703" s="105">
        <v>16</v>
      </c>
      <c r="L6703" s="106">
        <v>9.6000004559755325E-3</v>
      </c>
      <c r="N6703" s="105">
        <v>69</v>
      </c>
      <c r="O6703" s="106">
        <v>6.9900001399219036E-3</v>
      </c>
      <c r="Q6703" s="105">
        <v>1627</v>
      </c>
      <c r="R6703" s="106">
        <v>7.1499999612569809E-3</v>
      </c>
      <c r="S6703" s="107"/>
    </row>
    <row r="6704" spans="1:19" x14ac:dyDescent="0.25">
      <c r="A6704" t="s">
        <v>331</v>
      </c>
      <c r="B6704" t="s">
        <v>347</v>
      </c>
      <c r="C6704" t="s">
        <v>347</v>
      </c>
      <c r="D6704" t="s">
        <v>347</v>
      </c>
      <c r="E6704" t="s">
        <v>200</v>
      </c>
      <c r="F6704" t="s">
        <v>201</v>
      </c>
      <c r="G6704" s="105">
        <v>3</v>
      </c>
      <c r="H6704" t="s">
        <v>358</v>
      </c>
      <c r="I6704" t="s">
        <v>398</v>
      </c>
      <c r="J6704" t="s">
        <v>399</v>
      </c>
      <c r="K6704" s="105">
        <v>446</v>
      </c>
      <c r="L6704" s="106">
        <v>0.26754999160766602</v>
      </c>
      <c r="N6704" s="105">
        <v>2264</v>
      </c>
      <c r="O6704" s="106">
        <v>0.22931000590324399</v>
      </c>
      <c r="Q6704" s="105">
        <v>32785</v>
      </c>
      <c r="R6704" s="106">
        <v>0.14414000511169431</v>
      </c>
      <c r="S6704" s="107"/>
    </row>
    <row r="6705" spans="1:19" x14ac:dyDescent="0.25">
      <c r="A6705" t="s">
        <v>331</v>
      </c>
      <c r="B6705" t="s">
        <v>347</v>
      </c>
      <c r="C6705" t="s">
        <v>347</v>
      </c>
      <c r="D6705" t="s">
        <v>347</v>
      </c>
      <c r="E6705" t="s">
        <v>200</v>
      </c>
      <c r="F6705" t="s">
        <v>201</v>
      </c>
      <c r="G6705">
        <v>3</v>
      </c>
      <c r="H6705" t="s">
        <v>358</v>
      </c>
      <c r="I6705" t="s">
        <v>398</v>
      </c>
      <c r="J6705" t="s">
        <v>41</v>
      </c>
      <c r="K6705">
        <v>381</v>
      </c>
      <c r="L6705" s="106">
        <v>0.22855000197887421</v>
      </c>
      <c r="N6705">
        <v>1699</v>
      </c>
      <c r="O6705" s="106">
        <v>0.17208999395370481</v>
      </c>
      <c r="Q6705">
        <v>40324</v>
      </c>
      <c r="R6705" s="106">
        <v>0.177279993891716</v>
      </c>
    </row>
    <row r="6706" spans="1:19" x14ac:dyDescent="0.25">
      <c r="A6706" t="s">
        <v>331</v>
      </c>
      <c r="B6706" t="s">
        <v>347</v>
      </c>
      <c r="C6706" t="s">
        <v>347</v>
      </c>
      <c r="D6706" t="s">
        <v>347</v>
      </c>
      <c r="E6706" t="s">
        <v>200</v>
      </c>
      <c r="F6706" t="s">
        <v>201</v>
      </c>
      <c r="G6706" s="105">
        <v>3</v>
      </c>
      <c r="H6706" t="s">
        <v>358</v>
      </c>
      <c r="I6706" t="s">
        <v>398</v>
      </c>
      <c r="J6706" t="s">
        <v>40</v>
      </c>
      <c r="K6706" s="105">
        <v>318</v>
      </c>
      <c r="L6706" s="106">
        <v>0.19076000154018399</v>
      </c>
      <c r="N6706" s="105">
        <v>1889</v>
      </c>
      <c r="O6706" s="106">
        <v>0.19133000075817111</v>
      </c>
      <c r="Q6706" s="105">
        <v>47952</v>
      </c>
      <c r="R6706" s="106">
        <v>0.21082000434398651</v>
      </c>
      <c r="S6706" s="107"/>
    </row>
    <row r="6707" spans="1:19" x14ac:dyDescent="0.25">
      <c r="A6707" t="s">
        <v>331</v>
      </c>
      <c r="B6707" t="s">
        <v>347</v>
      </c>
      <c r="C6707" t="s">
        <v>347</v>
      </c>
      <c r="D6707" t="s">
        <v>347</v>
      </c>
      <c r="E6707" t="s">
        <v>200</v>
      </c>
      <c r="F6707" t="s">
        <v>201</v>
      </c>
      <c r="G6707" s="105">
        <v>3</v>
      </c>
      <c r="H6707" t="s">
        <v>358</v>
      </c>
      <c r="I6707" t="s">
        <v>398</v>
      </c>
      <c r="J6707" t="s">
        <v>39</v>
      </c>
      <c r="K6707" s="105">
        <v>375</v>
      </c>
      <c r="L6707" s="106">
        <v>0.22495999932289121</v>
      </c>
      <c r="N6707" s="105">
        <v>2314</v>
      </c>
      <c r="O6707" s="106">
        <v>0.23438000679016111</v>
      </c>
      <c r="Q6707" s="105">
        <v>51770</v>
      </c>
      <c r="R6707" s="106">
        <v>0.22759999334812159</v>
      </c>
      <c r="S6707" s="107"/>
    </row>
    <row r="6708" spans="1:19" x14ac:dyDescent="0.25">
      <c r="A6708" t="s">
        <v>331</v>
      </c>
      <c r="B6708" t="s">
        <v>347</v>
      </c>
      <c r="C6708" t="s">
        <v>347</v>
      </c>
      <c r="D6708" t="s">
        <v>347</v>
      </c>
      <c r="E6708" t="s">
        <v>200</v>
      </c>
      <c r="F6708" t="s">
        <v>201</v>
      </c>
      <c r="G6708" s="105">
        <v>3</v>
      </c>
      <c r="H6708" t="s">
        <v>358</v>
      </c>
      <c r="I6708" t="s">
        <v>398</v>
      </c>
      <c r="J6708" t="s">
        <v>400</v>
      </c>
      <c r="K6708" s="105">
        <v>147</v>
      </c>
      <c r="L6708" s="106">
        <v>8.8179998099803925E-2</v>
      </c>
      <c r="N6708" s="105">
        <v>1707</v>
      </c>
      <c r="O6708" s="106">
        <v>0.1729000061750412</v>
      </c>
      <c r="Q6708" s="105">
        <v>54628</v>
      </c>
      <c r="R6708" s="106">
        <v>0.24017000198364261</v>
      </c>
      <c r="S6708" s="107"/>
    </row>
    <row r="6709" spans="1:19" x14ac:dyDescent="0.25">
      <c r="A6709" t="s">
        <v>331</v>
      </c>
      <c r="B6709" t="s">
        <v>347</v>
      </c>
      <c r="C6709" t="s">
        <v>347</v>
      </c>
      <c r="D6709" t="s">
        <v>347</v>
      </c>
      <c r="E6709" t="s">
        <v>200</v>
      </c>
      <c r="F6709" t="s">
        <v>201</v>
      </c>
      <c r="G6709">
        <v>3</v>
      </c>
      <c r="H6709" t="s">
        <v>358</v>
      </c>
      <c r="I6709" t="s">
        <v>422</v>
      </c>
      <c r="J6709" t="s">
        <v>429</v>
      </c>
      <c r="K6709">
        <v>577</v>
      </c>
      <c r="L6709" s="106">
        <v>0.34613001346588129</v>
      </c>
      <c r="N6709">
        <v>2491</v>
      </c>
      <c r="O6709" s="106">
        <v>0.25229999423027039</v>
      </c>
      <c r="Q6709">
        <v>80101</v>
      </c>
      <c r="R6709" s="106">
        <v>0.3521600067615509</v>
      </c>
    </row>
    <row r="6710" spans="1:19" x14ac:dyDescent="0.25">
      <c r="A6710" t="s">
        <v>331</v>
      </c>
      <c r="B6710" t="s">
        <v>347</v>
      </c>
      <c r="C6710" t="s">
        <v>347</v>
      </c>
      <c r="D6710" t="s">
        <v>347</v>
      </c>
      <c r="E6710" t="s">
        <v>200</v>
      </c>
      <c r="F6710" t="s">
        <v>201</v>
      </c>
      <c r="G6710">
        <v>3</v>
      </c>
      <c r="H6710" t="s">
        <v>358</v>
      </c>
      <c r="I6710" t="s">
        <v>422</v>
      </c>
      <c r="J6710" t="s">
        <v>423</v>
      </c>
      <c r="K6710">
        <v>830</v>
      </c>
      <c r="L6710" s="106">
        <v>0.49790000915527338</v>
      </c>
      <c r="M6710" s="106">
        <v>0.76147001981735229</v>
      </c>
      <c r="N6710">
        <v>6465</v>
      </c>
      <c r="O6710" s="106">
        <v>0.6548200249671936</v>
      </c>
      <c r="P6710" s="106">
        <v>0.87577998638153076</v>
      </c>
      <c r="Q6710">
        <v>119646</v>
      </c>
      <c r="R6710" s="106">
        <v>0.52600997686386108</v>
      </c>
      <c r="S6710" s="106">
        <v>0.81194001436233521</v>
      </c>
    </row>
    <row r="6711" spans="1:19" x14ac:dyDescent="0.25">
      <c r="A6711" t="s">
        <v>331</v>
      </c>
      <c r="B6711" t="s">
        <v>347</v>
      </c>
      <c r="C6711" t="s">
        <v>347</v>
      </c>
      <c r="D6711" t="s">
        <v>347</v>
      </c>
      <c r="E6711" t="s">
        <v>200</v>
      </c>
      <c r="F6711" t="s">
        <v>201</v>
      </c>
      <c r="G6711" s="105">
        <v>3</v>
      </c>
      <c r="H6711" t="s">
        <v>358</v>
      </c>
      <c r="I6711" t="s">
        <v>422</v>
      </c>
      <c r="J6711" t="s">
        <v>424</v>
      </c>
      <c r="K6711" s="105">
        <v>103</v>
      </c>
      <c r="L6711" s="106">
        <v>6.1790000647306442E-2</v>
      </c>
      <c r="M6711" s="106">
        <v>9.4499997794628143E-2</v>
      </c>
      <c r="N6711" s="105">
        <v>500</v>
      </c>
      <c r="O6711" s="106">
        <v>5.063999816775322E-2</v>
      </c>
      <c r="P6711" s="106">
        <v>6.7730002105236053E-2</v>
      </c>
      <c r="Q6711" s="105">
        <v>17180</v>
      </c>
      <c r="R6711" s="106">
        <v>7.5530000030994415E-2</v>
      </c>
      <c r="S6711" s="107">
        <v>0.11659000068902969</v>
      </c>
    </row>
    <row r="6712" spans="1:19" x14ac:dyDescent="0.25">
      <c r="A6712" t="s">
        <v>331</v>
      </c>
      <c r="B6712" t="s">
        <v>347</v>
      </c>
      <c r="C6712" t="s">
        <v>347</v>
      </c>
      <c r="D6712" t="s">
        <v>347</v>
      </c>
      <c r="E6712" t="s">
        <v>200</v>
      </c>
      <c r="F6712" t="s">
        <v>201</v>
      </c>
      <c r="G6712" s="105">
        <v>3</v>
      </c>
      <c r="H6712" t="s">
        <v>358</v>
      </c>
      <c r="I6712" t="s">
        <v>422</v>
      </c>
      <c r="J6712" t="s">
        <v>425</v>
      </c>
      <c r="K6712" s="105">
        <v>66</v>
      </c>
      <c r="L6712" s="106">
        <v>3.9590001106262207E-2</v>
      </c>
      <c r="M6712" s="106">
        <v>6.055000051856041E-2</v>
      </c>
      <c r="N6712" s="105">
        <v>218</v>
      </c>
      <c r="O6712" s="106">
        <v>2.208000048995018E-2</v>
      </c>
      <c r="P6712" s="106">
        <v>2.9529999941587452E-2</v>
      </c>
      <c r="Q6712" s="105">
        <v>6082</v>
      </c>
      <c r="R6712" s="106">
        <v>2.6739999651908871E-2</v>
      </c>
      <c r="S6712" s="107">
        <v>4.1269998997449868E-2</v>
      </c>
    </row>
    <row r="6713" spans="1:19" x14ac:dyDescent="0.25">
      <c r="A6713" t="s">
        <v>331</v>
      </c>
      <c r="B6713" t="s">
        <v>347</v>
      </c>
      <c r="C6713" t="s">
        <v>347</v>
      </c>
      <c r="D6713" t="s">
        <v>347</v>
      </c>
      <c r="E6713" t="s">
        <v>200</v>
      </c>
      <c r="F6713" t="s">
        <v>201</v>
      </c>
      <c r="G6713" s="105">
        <v>3</v>
      </c>
      <c r="H6713" t="s">
        <v>358</v>
      </c>
      <c r="I6713" t="s">
        <v>422</v>
      </c>
      <c r="J6713" t="s">
        <v>426</v>
      </c>
      <c r="K6713" s="105">
        <v>89</v>
      </c>
      <c r="L6713" s="106">
        <v>5.3390000015497208E-2</v>
      </c>
      <c r="M6713" s="106">
        <v>8.1649996340274811E-2</v>
      </c>
      <c r="N6713" s="105">
        <v>180</v>
      </c>
      <c r="O6713" s="106">
        <v>1.8230000510811809E-2</v>
      </c>
      <c r="P6713" s="106">
        <v>2.438000030815601E-2</v>
      </c>
      <c r="Q6713" s="105">
        <v>3672</v>
      </c>
      <c r="R6713" s="106">
        <v>1.6140000894665722E-2</v>
      </c>
      <c r="S6713" s="107">
        <v>2.491999976336956E-2</v>
      </c>
    </row>
    <row r="6714" spans="1:19" x14ac:dyDescent="0.25">
      <c r="A6714" t="s">
        <v>331</v>
      </c>
      <c r="B6714" t="s">
        <v>347</v>
      </c>
      <c r="C6714" t="s">
        <v>347</v>
      </c>
      <c r="D6714" t="s">
        <v>347</v>
      </c>
      <c r="E6714" t="s">
        <v>200</v>
      </c>
      <c r="F6714" t="s">
        <v>201</v>
      </c>
      <c r="G6714" s="105">
        <v>3</v>
      </c>
      <c r="H6714" t="s">
        <v>358</v>
      </c>
      <c r="I6714" t="s">
        <v>422</v>
      </c>
      <c r="J6714" t="s">
        <v>427</v>
      </c>
      <c r="K6714" s="105">
        <v>2</v>
      </c>
      <c r="L6714" s="106">
        <v>1.200000056996942E-3</v>
      </c>
      <c r="M6714" s="106">
        <v>1.829999964684248E-3</v>
      </c>
      <c r="N6714" s="105">
        <v>19</v>
      </c>
      <c r="O6714" s="106">
        <v>1.9199999514967201E-3</v>
      </c>
      <c r="P6714" s="106">
        <v>2.5700000114738941E-3</v>
      </c>
      <c r="Q6714" s="105">
        <v>766</v>
      </c>
      <c r="R6714" s="106">
        <v>3.3700000494718552E-3</v>
      </c>
      <c r="S6714" s="107">
        <v>5.2000000141561031E-3</v>
      </c>
    </row>
    <row r="6715" spans="1:19" x14ac:dyDescent="0.25">
      <c r="A6715" t="s">
        <v>331</v>
      </c>
      <c r="B6715" t="s">
        <v>347</v>
      </c>
      <c r="C6715" t="s">
        <v>347</v>
      </c>
      <c r="D6715" t="s">
        <v>347</v>
      </c>
      <c r="E6715" t="s">
        <v>200</v>
      </c>
      <c r="F6715" t="s">
        <v>201</v>
      </c>
      <c r="G6715" s="105">
        <v>3</v>
      </c>
      <c r="H6715" t="s">
        <v>358</v>
      </c>
      <c r="I6715" t="s">
        <v>422</v>
      </c>
      <c r="J6715" t="s">
        <v>428</v>
      </c>
      <c r="K6715" s="105">
        <v>0</v>
      </c>
      <c r="L6715" s="106">
        <v>0</v>
      </c>
      <c r="M6715" s="106">
        <v>0</v>
      </c>
      <c r="N6715" s="105">
        <v>0</v>
      </c>
      <c r="O6715" s="106">
        <v>0</v>
      </c>
      <c r="P6715" s="106">
        <v>0</v>
      </c>
      <c r="Q6715" s="105">
        <v>12</v>
      </c>
      <c r="R6715" s="106">
        <v>4.9999998736893758E-5</v>
      </c>
      <c r="S6715" s="107">
        <v>7.9999997979030013E-5</v>
      </c>
    </row>
    <row r="6716" spans="1:19" x14ac:dyDescent="0.25">
      <c r="A6716" t="s">
        <v>331</v>
      </c>
      <c r="B6716" t="s">
        <v>347</v>
      </c>
      <c r="C6716" t="s">
        <v>347</v>
      </c>
      <c r="D6716" t="s">
        <v>347</v>
      </c>
      <c r="E6716" t="s">
        <v>200</v>
      </c>
      <c r="F6716" t="s">
        <v>201</v>
      </c>
      <c r="G6716">
        <v>3</v>
      </c>
      <c r="H6716" t="s">
        <v>358</v>
      </c>
      <c r="I6716" t="s">
        <v>430</v>
      </c>
      <c r="J6716" t="s">
        <v>434</v>
      </c>
      <c r="K6716">
        <v>44</v>
      </c>
      <c r="L6716" s="106">
        <v>2.6389999315142632E-2</v>
      </c>
      <c r="M6716" s="106">
        <v>2.669999934732914E-2</v>
      </c>
      <c r="N6716">
        <v>185</v>
      </c>
      <c r="O6716" s="106">
        <v>1.8740000203251839E-2</v>
      </c>
      <c r="P6716" s="106">
        <v>1.9139999523758892E-2</v>
      </c>
      <c r="Q6716">
        <v>4987</v>
      </c>
      <c r="R6716" s="106">
        <v>2.1919999271631241E-2</v>
      </c>
      <c r="S6716" s="106">
        <v>2.2490000352263451E-2</v>
      </c>
    </row>
    <row r="6717" spans="1:19" x14ac:dyDescent="0.25">
      <c r="A6717" t="s">
        <v>331</v>
      </c>
      <c r="B6717" t="s">
        <v>347</v>
      </c>
      <c r="C6717" t="s">
        <v>347</v>
      </c>
      <c r="D6717" t="s">
        <v>347</v>
      </c>
      <c r="E6717" t="s">
        <v>200</v>
      </c>
      <c r="F6717" t="s">
        <v>201</v>
      </c>
      <c r="G6717" s="105">
        <v>3</v>
      </c>
      <c r="H6717" t="s">
        <v>358</v>
      </c>
      <c r="I6717" t="s">
        <v>430</v>
      </c>
      <c r="J6717" t="s">
        <v>432</v>
      </c>
      <c r="K6717" s="105">
        <v>50</v>
      </c>
      <c r="L6717" s="106">
        <v>2.9990000650286671E-2</v>
      </c>
      <c r="M6717" s="106">
        <v>3.0339999124407772E-2</v>
      </c>
      <c r="N6717" s="105">
        <v>505</v>
      </c>
      <c r="O6717" s="106">
        <v>5.1150001585483551E-2</v>
      </c>
      <c r="P6717" s="106">
        <v>5.2239999175071723E-2</v>
      </c>
      <c r="Q6717" s="105">
        <v>18498</v>
      </c>
      <c r="R6717" s="106">
        <v>8.1320002675056458E-2</v>
      </c>
      <c r="S6717" s="107">
        <v>8.343999832868576E-2</v>
      </c>
    </row>
    <row r="6718" spans="1:19" x14ac:dyDescent="0.25">
      <c r="A6718" t="s">
        <v>331</v>
      </c>
      <c r="B6718" t="s">
        <v>347</v>
      </c>
      <c r="C6718" t="s">
        <v>347</v>
      </c>
      <c r="D6718" t="s">
        <v>347</v>
      </c>
      <c r="E6718" t="s">
        <v>200</v>
      </c>
      <c r="F6718" t="s">
        <v>201</v>
      </c>
      <c r="G6718">
        <v>3</v>
      </c>
      <c r="H6718" t="s">
        <v>358</v>
      </c>
      <c r="I6718" t="s">
        <v>430</v>
      </c>
      <c r="J6718" t="s">
        <v>435</v>
      </c>
      <c r="K6718">
        <v>2</v>
      </c>
      <c r="L6718" s="106">
        <v>1.200000056996942E-3</v>
      </c>
      <c r="M6718" s="106">
        <v>1.210000016726553E-3</v>
      </c>
      <c r="N6718">
        <v>28</v>
      </c>
      <c r="O6718" s="106">
        <v>2.8399999719113111E-3</v>
      </c>
      <c r="P6718" s="106">
        <v>2.899999963119626E-3</v>
      </c>
      <c r="Q6718">
        <v>391</v>
      </c>
      <c r="R6718" s="106">
        <v>1.7199999419972301E-3</v>
      </c>
      <c r="S6718" s="106">
        <v>1.760000013746321E-3</v>
      </c>
    </row>
    <row r="6719" spans="1:19" x14ac:dyDescent="0.25">
      <c r="A6719" t="s">
        <v>331</v>
      </c>
      <c r="B6719" t="s">
        <v>347</v>
      </c>
      <c r="C6719" t="s">
        <v>347</v>
      </c>
      <c r="D6719" t="s">
        <v>347</v>
      </c>
      <c r="E6719" t="s">
        <v>200</v>
      </c>
      <c r="F6719" t="s">
        <v>201</v>
      </c>
      <c r="G6719" s="105">
        <v>3</v>
      </c>
      <c r="H6719" t="s">
        <v>358</v>
      </c>
      <c r="I6719" t="s">
        <v>430</v>
      </c>
      <c r="J6719" t="s">
        <v>436</v>
      </c>
      <c r="K6719" s="105">
        <v>92</v>
      </c>
      <c r="L6719" s="106">
        <v>5.5190000683069229E-2</v>
      </c>
      <c r="M6719" s="106">
        <v>5.5830001831054688E-2</v>
      </c>
      <c r="N6719" s="105">
        <v>157</v>
      </c>
      <c r="O6719" s="106">
        <v>1.5900000929832458E-2</v>
      </c>
      <c r="P6719" s="106">
        <v>1.624000072479248E-2</v>
      </c>
      <c r="Q6719" s="105">
        <v>6784</v>
      </c>
      <c r="R6719" s="106">
        <v>2.9829999431967739E-2</v>
      </c>
      <c r="S6719" s="107">
        <v>3.060000017285347E-2</v>
      </c>
    </row>
    <row r="6720" spans="1:19" x14ac:dyDescent="0.25">
      <c r="A6720" t="s">
        <v>331</v>
      </c>
      <c r="B6720" t="s">
        <v>347</v>
      </c>
      <c r="C6720" t="s">
        <v>347</v>
      </c>
      <c r="D6720" t="s">
        <v>347</v>
      </c>
      <c r="E6720" t="s">
        <v>200</v>
      </c>
      <c r="F6720" t="s">
        <v>201</v>
      </c>
      <c r="G6720" s="105">
        <v>3</v>
      </c>
      <c r="H6720" t="s">
        <v>358</v>
      </c>
      <c r="I6720" t="s">
        <v>430</v>
      </c>
      <c r="J6720" t="s">
        <v>431</v>
      </c>
      <c r="K6720" s="105">
        <v>166</v>
      </c>
      <c r="L6720" s="106">
        <v>9.9579997360706329E-2</v>
      </c>
      <c r="M6720" s="106">
        <v>0.10073000192642211</v>
      </c>
      <c r="N6720" s="105">
        <v>3077</v>
      </c>
      <c r="O6720" s="106">
        <v>0.31165999174118042</v>
      </c>
      <c r="P6720" s="106">
        <v>0.31830000877380371</v>
      </c>
      <c r="Q6720" s="105">
        <v>77035</v>
      </c>
      <c r="R6720" s="106">
        <v>0.33867999911308289</v>
      </c>
      <c r="S6720" s="107">
        <v>0.3474699854850769</v>
      </c>
    </row>
    <row r="6721" spans="1:19" x14ac:dyDescent="0.25">
      <c r="A6721" t="s">
        <v>331</v>
      </c>
      <c r="B6721" t="s">
        <v>347</v>
      </c>
      <c r="C6721" t="s">
        <v>347</v>
      </c>
      <c r="D6721" t="s">
        <v>347</v>
      </c>
      <c r="E6721" t="s">
        <v>200</v>
      </c>
      <c r="F6721" t="s">
        <v>201</v>
      </c>
      <c r="G6721">
        <v>3</v>
      </c>
      <c r="H6721" t="s">
        <v>358</v>
      </c>
      <c r="I6721" t="s">
        <v>430</v>
      </c>
      <c r="J6721" t="s">
        <v>502</v>
      </c>
      <c r="K6721">
        <v>1294</v>
      </c>
      <c r="L6721" s="106">
        <v>0.77623999118804932</v>
      </c>
      <c r="M6721" s="106">
        <v>0.78518998622894287</v>
      </c>
      <c r="N6721">
        <v>5715</v>
      </c>
      <c r="O6721" s="106">
        <v>0.57884997129440308</v>
      </c>
      <c r="P6721" s="106">
        <v>0.59118998050689697</v>
      </c>
      <c r="Q6721">
        <v>114008</v>
      </c>
      <c r="R6721" s="106">
        <v>0.5012199878692627</v>
      </c>
      <c r="S6721" s="106">
        <v>0.51424002647399902</v>
      </c>
    </row>
    <row r="6722" spans="1:19" x14ac:dyDescent="0.25">
      <c r="A6722" t="s">
        <v>331</v>
      </c>
      <c r="B6722" t="s">
        <v>347</v>
      </c>
      <c r="C6722" t="s">
        <v>347</v>
      </c>
      <c r="D6722" t="s">
        <v>347</v>
      </c>
      <c r="E6722" t="s">
        <v>200</v>
      </c>
      <c r="F6722" t="s">
        <v>201</v>
      </c>
      <c r="G6722">
        <v>3</v>
      </c>
      <c r="H6722" t="s">
        <v>358</v>
      </c>
      <c r="I6722" t="s">
        <v>430</v>
      </c>
      <c r="J6722" t="s">
        <v>86</v>
      </c>
      <c r="K6722">
        <v>19</v>
      </c>
      <c r="L6722" s="106">
        <v>1.1400000192224979E-2</v>
      </c>
      <c r="N6722">
        <v>206</v>
      </c>
      <c r="O6722" s="106">
        <v>2.085999958217144E-2</v>
      </c>
      <c r="Q6722">
        <v>5756</v>
      </c>
      <c r="R6722" s="106">
        <v>2.5310000404715541E-2</v>
      </c>
    </row>
    <row r="6723" spans="1:19" x14ac:dyDescent="0.25">
      <c r="A6723" t="s">
        <v>331</v>
      </c>
      <c r="B6723" t="s">
        <v>347</v>
      </c>
      <c r="C6723" t="s">
        <v>347</v>
      </c>
      <c r="D6723" t="s">
        <v>347</v>
      </c>
      <c r="E6723" t="s">
        <v>200</v>
      </c>
      <c r="F6723" t="s">
        <v>201</v>
      </c>
      <c r="G6723" s="105">
        <v>3</v>
      </c>
      <c r="H6723" t="s">
        <v>358</v>
      </c>
      <c r="I6723" t="s">
        <v>401</v>
      </c>
      <c r="J6723" t="s">
        <v>405</v>
      </c>
      <c r="K6723" s="105">
        <v>1216</v>
      </c>
      <c r="L6723" s="106">
        <v>0.72944998741149902</v>
      </c>
      <c r="M6723" s="106">
        <v>0.74191999435424805</v>
      </c>
      <c r="N6723" s="105">
        <v>7532</v>
      </c>
      <c r="O6723" s="106">
        <v>0.76288998126983643</v>
      </c>
      <c r="P6723" s="106">
        <v>0.78011000156402588</v>
      </c>
      <c r="Q6723" s="105">
        <v>171311</v>
      </c>
      <c r="R6723" s="106">
        <v>0.75314998626708984</v>
      </c>
      <c r="S6723" s="107">
        <v>0.77806001901626587</v>
      </c>
    </row>
    <row r="6724" spans="1:19" x14ac:dyDescent="0.25">
      <c r="A6724" t="s">
        <v>331</v>
      </c>
      <c r="B6724" t="s">
        <v>347</v>
      </c>
      <c r="C6724" t="s">
        <v>347</v>
      </c>
      <c r="D6724" t="s">
        <v>347</v>
      </c>
      <c r="E6724" t="s">
        <v>200</v>
      </c>
      <c r="F6724" t="s">
        <v>201</v>
      </c>
      <c r="G6724" s="105">
        <v>3</v>
      </c>
      <c r="H6724" t="s">
        <v>358</v>
      </c>
      <c r="I6724" t="s">
        <v>401</v>
      </c>
      <c r="J6724" t="s">
        <v>412</v>
      </c>
      <c r="K6724" s="105">
        <v>168</v>
      </c>
      <c r="L6724" s="106">
        <v>0.1007800027728081</v>
      </c>
      <c r="M6724" s="106">
        <v>0.1024999991059303</v>
      </c>
      <c r="N6724" s="105">
        <v>1011</v>
      </c>
      <c r="O6724" s="106">
        <v>0.1023999974131584</v>
      </c>
      <c r="P6724" s="106">
        <v>0.1047099977731705</v>
      </c>
      <c r="Q6724" s="105">
        <v>22313</v>
      </c>
      <c r="R6724" s="106">
        <v>9.8099999129772186E-2</v>
      </c>
      <c r="S6724" s="107">
        <v>0.10134000331163411</v>
      </c>
    </row>
    <row r="6725" spans="1:19" x14ac:dyDescent="0.25">
      <c r="A6725" t="s">
        <v>331</v>
      </c>
      <c r="B6725" t="s">
        <v>347</v>
      </c>
      <c r="C6725" t="s">
        <v>347</v>
      </c>
      <c r="D6725" t="s">
        <v>347</v>
      </c>
      <c r="E6725" t="s">
        <v>200</v>
      </c>
      <c r="F6725" t="s">
        <v>201</v>
      </c>
      <c r="G6725" s="105">
        <v>3</v>
      </c>
      <c r="H6725" t="s">
        <v>358</v>
      </c>
      <c r="I6725" t="s">
        <v>401</v>
      </c>
      <c r="J6725" t="s">
        <v>413</v>
      </c>
      <c r="K6725" s="105">
        <v>136</v>
      </c>
      <c r="L6725" s="106">
        <v>8.1579998135566711E-2</v>
      </c>
      <c r="M6725" s="106">
        <v>8.2979999482631683E-2</v>
      </c>
      <c r="N6725" s="105">
        <v>657</v>
      </c>
      <c r="O6725" s="106">
        <v>6.6550001502037048E-2</v>
      </c>
      <c r="P6725" s="106">
        <v>6.8049997091293335E-2</v>
      </c>
      <c r="Q6725" s="105">
        <v>15680</v>
      </c>
      <c r="R6725" s="106">
        <v>6.8939998745918274E-2</v>
      </c>
      <c r="S6725" s="107">
        <v>7.1220003068447113E-2</v>
      </c>
    </row>
    <row r="6726" spans="1:19" x14ac:dyDescent="0.25">
      <c r="A6726" t="s">
        <v>331</v>
      </c>
      <c r="B6726" t="s">
        <v>347</v>
      </c>
      <c r="C6726" t="s">
        <v>347</v>
      </c>
      <c r="D6726" t="s">
        <v>347</v>
      </c>
      <c r="E6726" t="s">
        <v>200</v>
      </c>
      <c r="F6726" t="s">
        <v>201</v>
      </c>
      <c r="G6726" s="105">
        <v>3</v>
      </c>
      <c r="H6726" t="s">
        <v>358</v>
      </c>
      <c r="I6726" t="s">
        <v>401</v>
      </c>
      <c r="J6726" t="s">
        <v>441</v>
      </c>
      <c r="K6726" s="105">
        <v>28</v>
      </c>
      <c r="L6726" s="106">
        <v>1.679999940097332E-2</v>
      </c>
      <c r="N6726" s="105">
        <v>218</v>
      </c>
      <c r="O6726" s="106">
        <v>2.208000048995018E-2</v>
      </c>
      <c r="Q6726" s="105">
        <v>7283</v>
      </c>
      <c r="R6726" s="106">
        <v>3.2019998878240592E-2</v>
      </c>
      <c r="S6726" s="107"/>
    </row>
    <row r="6727" spans="1:19" x14ac:dyDescent="0.25">
      <c r="A6727" t="s">
        <v>331</v>
      </c>
      <c r="B6727" t="s">
        <v>347</v>
      </c>
      <c r="C6727" t="s">
        <v>347</v>
      </c>
      <c r="D6727" t="s">
        <v>347</v>
      </c>
      <c r="E6727" t="s">
        <v>200</v>
      </c>
      <c r="F6727" t="s">
        <v>201</v>
      </c>
      <c r="G6727" s="105">
        <v>3</v>
      </c>
      <c r="H6727" t="s">
        <v>358</v>
      </c>
      <c r="I6727" t="s">
        <v>401</v>
      </c>
      <c r="J6727" t="s">
        <v>414</v>
      </c>
      <c r="K6727" s="105">
        <v>119</v>
      </c>
      <c r="L6727" s="106">
        <v>7.1390002965927124E-2</v>
      </c>
      <c r="M6727" s="106">
        <v>7.2609998285770416E-2</v>
      </c>
      <c r="N6727" s="105">
        <v>455</v>
      </c>
      <c r="O6727" s="106">
        <v>4.6089999377727509E-2</v>
      </c>
      <c r="P6727" s="106">
        <v>4.7129999846220023E-2</v>
      </c>
      <c r="Q6727" s="105">
        <v>10872</v>
      </c>
      <c r="R6727" s="106">
        <v>4.7800000756978989E-2</v>
      </c>
      <c r="S6727" s="107">
        <v>4.9380000680685043E-2</v>
      </c>
    </row>
    <row r="6730" spans="1:19" x14ac:dyDescent="0.25">
      <c r="G6730" s="105"/>
      <c r="K6730" s="105"/>
      <c r="N6730" s="105"/>
      <c r="Q6730" s="105"/>
      <c r="S6730" s="107"/>
    </row>
    <row r="6731" spans="1:19" x14ac:dyDescent="0.25">
      <c r="G6731" s="105"/>
      <c r="K6731" s="105"/>
      <c r="N6731" s="105"/>
      <c r="Q6731" s="105"/>
      <c r="S6731" s="107"/>
    </row>
    <row r="6732" spans="1:19" x14ac:dyDescent="0.25">
      <c r="G6732" s="105"/>
      <c r="K6732" s="105"/>
      <c r="N6732" s="105"/>
      <c r="Q6732" s="105"/>
      <c r="S6732" s="107"/>
    </row>
    <row r="6733" spans="1:19" x14ac:dyDescent="0.25">
      <c r="G6733" s="105"/>
      <c r="K6733" s="105"/>
      <c r="N6733" s="105"/>
      <c r="Q6733" s="105"/>
      <c r="S6733" s="107"/>
    </row>
    <row r="6735" spans="1:19" x14ac:dyDescent="0.25">
      <c r="G6735" s="105"/>
      <c r="K6735" s="105"/>
      <c r="N6735" s="105"/>
      <c r="Q6735" s="105"/>
      <c r="S6735" s="107"/>
    </row>
    <row r="6736" spans="1:19" x14ac:dyDescent="0.25">
      <c r="G6736" s="105"/>
      <c r="K6736" s="105"/>
      <c r="N6736" s="105"/>
      <c r="Q6736" s="105"/>
      <c r="S6736" s="107"/>
    </row>
    <row r="6737" spans="7:19" x14ac:dyDescent="0.25">
      <c r="G6737" s="105"/>
      <c r="K6737" s="105"/>
      <c r="N6737" s="105"/>
      <c r="Q6737" s="105"/>
      <c r="S6737" s="107"/>
    </row>
    <row r="6738" spans="7:19" x14ac:dyDescent="0.25">
      <c r="G6738" s="105"/>
      <c r="K6738" s="105"/>
      <c r="N6738" s="105"/>
      <c r="Q6738" s="105"/>
      <c r="S6738" s="107"/>
    </row>
    <row r="6739" spans="7:19" x14ac:dyDescent="0.25">
      <c r="G6739" s="105"/>
      <c r="K6739" s="105"/>
      <c r="N6739" s="105"/>
      <c r="Q6739" s="105"/>
      <c r="S6739" s="107"/>
    </row>
    <row r="6741" spans="7:19" x14ac:dyDescent="0.25">
      <c r="G6741" s="105"/>
      <c r="K6741" s="105"/>
      <c r="N6741" s="105"/>
      <c r="Q6741" s="105"/>
      <c r="S6741" s="107"/>
    </row>
    <row r="6744" spans="7:19" x14ac:dyDescent="0.25">
      <c r="G6744" s="105"/>
      <c r="K6744" s="105"/>
      <c r="N6744" s="105"/>
      <c r="Q6744" s="105"/>
      <c r="S6744" s="107"/>
    </row>
    <row r="6745" spans="7:19" x14ac:dyDescent="0.25">
      <c r="G6745" s="105"/>
      <c r="K6745" s="105"/>
      <c r="N6745" s="105"/>
      <c r="Q6745" s="105"/>
      <c r="S6745" s="107"/>
    </row>
    <row r="6746" spans="7:19" x14ac:dyDescent="0.25">
      <c r="G6746" s="105"/>
      <c r="K6746" s="105"/>
      <c r="N6746" s="105"/>
      <c r="Q6746" s="105"/>
      <c r="S6746" s="107"/>
    </row>
    <row r="6750" spans="7:19" x14ac:dyDescent="0.25">
      <c r="G6750" s="105"/>
      <c r="K6750" s="105"/>
      <c r="N6750" s="105"/>
      <c r="Q6750" s="105"/>
      <c r="S6750" s="107"/>
    </row>
    <row r="6752" spans="7:19" x14ac:dyDescent="0.25">
      <c r="G6752" s="105"/>
      <c r="K6752" s="105"/>
      <c r="N6752" s="105"/>
      <c r="Q6752" s="105"/>
      <c r="S6752" s="107"/>
    </row>
    <row r="6753" spans="7:19" x14ac:dyDescent="0.25">
      <c r="G6753" s="105"/>
      <c r="K6753" s="105"/>
      <c r="N6753" s="105"/>
      <c r="Q6753" s="105"/>
      <c r="S6753" s="107"/>
    </row>
    <row r="6754" spans="7:19" x14ac:dyDescent="0.25">
      <c r="G6754" s="105"/>
      <c r="K6754" s="105"/>
      <c r="N6754" s="105"/>
      <c r="Q6754" s="105"/>
      <c r="S6754" s="107"/>
    </row>
    <row r="6755" spans="7:19" x14ac:dyDescent="0.25">
      <c r="G6755" s="105"/>
      <c r="K6755" s="105"/>
      <c r="N6755" s="105"/>
      <c r="Q6755" s="105"/>
      <c r="S6755" s="107"/>
    </row>
    <row r="6756" spans="7:19" x14ac:dyDescent="0.25">
      <c r="G6756" s="105"/>
      <c r="K6756" s="105"/>
      <c r="N6756" s="105"/>
      <c r="Q6756" s="105"/>
      <c r="S6756" s="107"/>
    </row>
    <row r="6757" spans="7:19" x14ac:dyDescent="0.25">
      <c r="G6757" s="105"/>
      <c r="K6757" s="105"/>
      <c r="N6757" s="105"/>
      <c r="Q6757" s="105"/>
      <c r="S6757" s="107"/>
    </row>
    <row r="6758" spans="7:19" x14ac:dyDescent="0.25">
      <c r="G6758" s="105"/>
      <c r="K6758" s="105"/>
      <c r="N6758" s="105"/>
      <c r="Q6758" s="105"/>
      <c r="S6758" s="107"/>
    </row>
    <row r="6760" spans="7:19" x14ac:dyDescent="0.25">
      <c r="G6760" s="105"/>
      <c r="K6760" s="105"/>
      <c r="N6760" s="105"/>
      <c r="Q6760" s="105"/>
      <c r="S6760" s="107"/>
    </row>
    <row r="6764" spans="7:19" x14ac:dyDescent="0.25">
      <c r="G6764" s="105"/>
      <c r="K6764" s="105"/>
      <c r="N6764" s="105"/>
      <c r="Q6764" s="105"/>
      <c r="S6764" s="107"/>
    </row>
    <row r="6765" spans="7:19" x14ac:dyDescent="0.25">
      <c r="G6765" s="105"/>
      <c r="K6765" s="105"/>
      <c r="N6765" s="105"/>
      <c r="Q6765" s="105"/>
      <c r="S6765" s="107"/>
    </row>
    <row r="6766" spans="7:19" x14ac:dyDescent="0.25">
      <c r="G6766" s="105"/>
      <c r="K6766" s="105"/>
      <c r="N6766" s="105"/>
      <c r="Q6766" s="105"/>
      <c r="S6766" s="107"/>
    </row>
    <row r="6767" spans="7:19" x14ac:dyDescent="0.25">
      <c r="G6767" s="105"/>
      <c r="K6767" s="105"/>
      <c r="N6767" s="105"/>
      <c r="Q6767" s="105"/>
      <c r="S6767" s="107"/>
    </row>
    <row r="6768" spans="7:19" x14ac:dyDescent="0.25">
      <c r="G6768" s="105"/>
      <c r="K6768" s="105"/>
      <c r="N6768" s="105"/>
      <c r="Q6768" s="105"/>
      <c r="S6768" s="107"/>
    </row>
    <row r="6769" spans="7:19" x14ac:dyDescent="0.25">
      <c r="G6769" s="105"/>
      <c r="K6769" s="105"/>
      <c r="N6769" s="105"/>
      <c r="Q6769" s="105"/>
      <c r="S6769" s="107"/>
    </row>
    <row r="6771" spans="7:19" x14ac:dyDescent="0.25">
      <c r="G6771" s="105"/>
      <c r="K6771" s="105"/>
      <c r="N6771" s="105"/>
      <c r="Q6771" s="105"/>
      <c r="S6771" s="107"/>
    </row>
    <row r="6772" spans="7:19" x14ac:dyDescent="0.25">
      <c r="G6772" s="105"/>
      <c r="K6772" s="105"/>
      <c r="N6772" s="105"/>
      <c r="Q6772" s="105"/>
      <c r="S6772" s="107"/>
    </row>
    <row r="6773" spans="7:19" x14ac:dyDescent="0.25">
      <c r="G6773" s="105"/>
      <c r="K6773" s="105"/>
      <c r="N6773" s="105"/>
      <c r="Q6773" s="105"/>
      <c r="S6773" s="107"/>
    </row>
    <row r="6774" spans="7:19" x14ac:dyDescent="0.25">
      <c r="G6774" s="105"/>
      <c r="K6774" s="105"/>
      <c r="N6774" s="105"/>
      <c r="Q6774" s="105"/>
      <c r="S6774" s="107"/>
    </row>
    <row r="6775" spans="7:19" x14ac:dyDescent="0.25">
      <c r="G6775" s="105"/>
      <c r="K6775" s="105"/>
      <c r="N6775" s="105"/>
      <c r="Q6775" s="105"/>
      <c r="S6775" s="107"/>
    </row>
    <row r="6776" spans="7:19" x14ac:dyDescent="0.25">
      <c r="G6776" s="105"/>
      <c r="K6776" s="105"/>
      <c r="N6776" s="105"/>
      <c r="Q6776" s="105"/>
      <c r="S6776" s="107"/>
    </row>
    <row r="6777" spans="7:19" x14ac:dyDescent="0.25">
      <c r="G6777" s="105"/>
      <c r="K6777" s="105"/>
      <c r="N6777" s="105"/>
      <c r="Q6777" s="105"/>
      <c r="S6777" s="107"/>
    </row>
    <row r="6778" spans="7:19" x14ac:dyDescent="0.25">
      <c r="G6778" s="105"/>
      <c r="K6778" s="105"/>
      <c r="N6778" s="105"/>
      <c r="Q6778" s="105"/>
      <c r="S6778" s="107"/>
    </row>
    <row r="6779" spans="7:19" x14ac:dyDescent="0.25">
      <c r="G6779" s="105"/>
      <c r="K6779" s="105"/>
      <c r="N6779" s="105"/>
      <c r="Q6779" s="105"/>
      <c r="S6779" s="107"/>
    </row>
    <row r="6780" spans="7:19" x14ac:dyDescent="0.25">
      <c r="G6780" s="105"/>
      <c r="K6780" s="105"/>
      <c r="N6780" s="105"/>
      <c r="Q6780" s="105"/>
      <c r="S6780" s="107"/>
    </row>
    <row r="6781" spans="7:19" x14ac:dyDescent="0.25">
      <c r="G6781" s="105"/>
      <c r="K6781" s="105"/>
      <c r="N6781" s="105"/>
      <c r="Q6781" s="105"/>
      <c r="S6781" s="107"/>
    </row>
    <row r="6782" spans="7:19" x14ac:dyDescent="0.25">
      <c r="G6782" s="105"/>
      <c r="K6782" s="105"/>
      <c r="N6782" s="105"/>
      <c r="Q6782" s="105"/>
      <c r="S6782" s="107"/>
    </row>
    <row r="6783" spans="7:19" x14ac:dyDescent="0.25">
      <c r="G6783" s="105"/>
      <c r="K6783" s="105"/>
      <c r="N6783" s="105"/>
      <c r="Q6783" s="105"/>
      <c r="S6783" s="107"/>
    </row>
    <row r="6784" spans="7:19" x14ac:dyDescent="0.25">
      <c r="G6784" s="105"/>
      <c r="K6784" s="105"/>
      <c r="N6784" s="105"/>
      <c r="Q6784" s="105"/>
      <c r="S6784" s="107"/>
    </row>
    <row r="6785" spans="7:19" x14ac:dyDescent="0.25">
      <c r="G6785" s="105"/>
      <c r="K6785" s="105"/>
      <c r="N6785" s="105"/>
      <c r="Q6785" s="105"/>
      <c r="S6785" s="107"/>
    </row>
    <row r="6786" spans="7:19" x14ac:dyDescent="0.25">
      <c r="G6786" s="105"/>
      <c r="K6786" s="105"/>
      <c r="N6786" s="105"/>
      <c r="Q6786" s="105"/>
      <c r="S6786" s="107"/>
    </row>
    <row r="6787" spans="7:19" x14ac:dyDescent="0.25">
      <c r="G6787" s="105"/>
      <c r="K6787" s="105"/>
      <c r="N6787" s="105"/>
      <c r="Q6787" s="105"/>
      <c r="S6787" s="107"/>
    </row>
    <row r="6788" spans="7:19" x14ac:dyDescent="0.25">
      <c r="G6788" s="105"/>
      <c r="K6788" s="105"/>
      <c r="N6788" s="105"/>
      <c r="Q6788" s="105"/>
      <c r="S6788" s="107"/>
    </row>
    <row r="6789" spans="7:19" x14ac:dyDescent="0.25">
      <c r="G6789" s="105"/>
      <c r="K6789" s="105"/>
      <c r="N6789" s="105"/>
      <c r="Q6789" s="105"/>
      <c r="S6789" s="107"/>
    </row>
    <row r="6790" spans="7:19" x14ac:dyDescent="0.25">
      <c r="G6790" s="105"/>
      <c r="K6790" s="105"/>
      <c r="N6790" s="105"/>
      <c r="Q6790" s="105"/>
      <c r="S6790" s="107"/>
    </row>
    <row r="6791" spans="7:19" x14ac:dyDescent="0.25">
      <c r="G6791" s="105"/>
      <c r="K6791" s="105"/>
      <c r="N6791" s="105"/>
      <c r="Q6791" s="105"/>
      <c r="S6791" s="107"/>
    </row>
    <row r="6793" spans="7:19" x14ac:dyDescent="0.25">
      <c r="G6793" s="105"/>
      <c r="K6793" s="105"/>
      <c r="N6793" s="105"/>
      <c r="Q6793" s="105"/>
      <c r="S6793" s="107"/>
    </row>
    <row r="6794" spans="7:19" x14ac:dyDescent="0.25">
      <c r="G6794" s="105"/>
      <c r="K6794" s="105"/>
      <c r="N6794" s="105"/>
      <c r="Q6794" s="105"/>
      <c r="S6794" s="107"/>
    </row>
    <row r="6795" spans="7:19" x14ac:dyDescent="0.25">
      <c r="G6795" s="105"/>
      <c r="K6795" s="105"/>
      <c r="N6795" s="105"/>
      <c r="Q6795" s="105"/>
      <c r="S6795" s="107"/>
    </row>
    <row r="6796" spans="7:19" x14ac:dyDescent="0.25">
      <c r="G6796" s="105"/>
      <c r="K6796" s="105"/>
      <c r="N6796" s="105"/>
      <c r="Q6796" s="105"/>
      <c r="S6796" s="107"/>
    </row>
    <row r="6798" spans="7:19" x14ac:dyDescent="0.25">
      <c r="G6798" s="105"/>
      <c r="K6798" s="105"/>
      <c r="N6798" s="105"/>
      <c r="Q6798" s="105"/>
      <c r="S6798" s="107"/>
    </row>
    <row r="6800" spans="7:19" x14ac:dyDescent="0.25">
      <c r="G6800" s="105"/>
      <c r="K6800" s="105"/>
      <c r="N6800" s="105"/>
      <c r="Q6800" s="105"/>
      <c r="S6800" s="107"/>
    </row>
    <row r="6802" spans="7:19" x14ac:dyDescent="0.25">
      <c r="G6802" s="105"/>
      <c r="K6802" s="105"/>
      <c r="N6802" s="105"/>
      <c r="Q6802" s="105"/>
      <c r="S6802" s="107"/>
    </row>
    <row r="6803" spans="7:19" x14ac:dyDescent="0.25">
      <c r="G6803" s="105"/>
      <c r="K6803" s="105"/>
      <c r="N6803" s="105"/>
      <c r="Q6803" s="105"/>
      <c r="S6803" s="107"/>
    </row>
    <row r="6804" spans="7:19" x14ac:dyDescent="0.25">
      <c r="G6804" s="105"/>
      <c r="K6804" s="105"/>
      <c r="N6804" s="105"/>
      <c r="Q6804" s="105"/>
      <c r="S6804" s="107"/>
    </row>
    <row r="6805" spans="7:19" x14ac:dyDescent="0.25">
      <c r="G6805" s="105"/>
      <c r="K6805" s="105"/>
      <c r="N6805" s="105"/>
      <c r="Q6805" s="105"/>
      <c r="S6805" s="107"/>
    </row>
    <row r="6806" spans="7:19" x14ac:dyDescent="0.25">
      <c r="G6806" s="105"/>
      <c r="K6806" s="105"/>
      <c r="N6806" s="105"/>
      <c r="Q6806" s="105"/>
      <c r="S6806" s="107"/>
    </row>
    <row r="6807" spans="7:19" x14ac:dyDescent="0.25">
      <c r="G6807" s="105"/>
      <c r="K6807" s="105"/>
      <c r="N6807" s="105"/>
      <c r="Q6807" s="105"/>
      <c r="S6807" s="107"/>
    </row>
    <row r="6808" spans="7:19" x14ac:dyDescent="0.25">
      <c r="G6808" s="105"/>
      <c r="K6808" s="105"/>
      <c r="N6808" s="105"/>
      <c r="Q6808" s="105"/>
      <c r="S6808" s="107"/>
    </row>
    <row r="6809" spans="7:19" x14ac:dyDescent="0.25">
      <c r="G6809" s="105"/>
      <c r="K6809" s="105"/>
      <c r="N6809" s="105"/>
      <c r="Q6809" s="105"/>
      <c r="S6809" s="107"/>
    </row>
    <row r="6810" spans="7:19" x14ac:dyDescent="0.25">
      <c r="G6810" s="105"/>
      <c r="K6810" s="105"/>
      <c r="N6810" s="105"/>
      <c r="Q6810" s="105"/>
      <c r="S6810" s="107"/>
    </row>
    <row r="6812" spans="7:19" x14ac:dyDescent="0.25">
      <c r="G6812" s="105"/>
      <c r="K6812" s="105"/>
      <c r="N6812" s="105"/>
      <c r="Q6812" s="105"/>
      <c r="S6812" s="107"/>
    </row>
    <row r="6813" spans="7:19" x14ac:dyDescent="0.25">
      <c r="G6813" s="105"/>
      <c r="K6813" s="105"/>
      <c r="N6813" s="105"/>
      <c r="Q6813" s="105"/>
      <c r="S6813" s="107"/>
    </row>
    <row r="6814" spans="7:19" x14ac:dyDescent="0.25">
      <c r="G6814" s="105"/>
      <c r="K6814" s="105"/>
      <c r="N6814" s="105"/>
      <c r="Q6814" s="105"/>
      <c r="S6814" s="107"/>
    </row>
    <row r="6815" spans="7:19" x14ac:dyDescent="0.25">
      <c r="G6815" s="105"/>
      <c r="K6815" s="105"/>
      <c r="N6815" s="105"/>
      <c r="Q6815" s="105"/>
      <c r="S6815" s="107"/>
    </row>
    <row r="6816" spans="7:19" x14ac:dyDescent="0.25">
      <c r="G6816" s="105"/>
      <c r="K6816" s="105"/>
      <c r="N6816" s="105"/>
      <c r="Q6816" s="105"/>
      <c r="S6816" s="107"/>
    </row>
    <row r="6817" spans="7:19" x14ac:dyDescent="0.25">
      <c r="G6817" s="105"/>
      <c r="K6817" s="105"/>
      <c r="N6817" s="105"/>
      <c r="Q6817" s="105"/>
      <c r="S6817" s="107"/>
    </row>
    <row r="6818" spans="7:19" x14ac:dyDescent="0.25">
      <c r="G6818" s="105"/>
      <c r="K6818" s="105"/>
      <c r="N6818" s="105"/>
      <c r="Q6818" s="105"/>
      <c r="S6818" s="107"/>
    </row>
    <row r="6819" spans="7:19" x14ac:dyDescent="0.25">
      <c r="G6819" s="105"/>
      <c r="K6819" s="105"/>
      <c r="N6819" s="105"/>
      <c r="Q6819" s="105"/>
      <c r="S6819" s="107"/>
    </row>
    <row r="6821" spans="7:19" x14ac:dyDescent="0.25">
      <c r="G6821" s="105"/>
      <c r="K6821" s="105"/>
      <c r="N6821" s="105"/>
      <c r="Q6821" s="105"/>
      <c r="S6821" s="107"/>
    </row>
    <row r="6822" spans="7:19" x14ac:dyDescent="0.25">
      <c r="G6822" s="105"/>
      <c r="K6822" s="105"/>
      <c r="N6822" s="105"/>
      <c r="Q6822" s="105"/>
      <c r="S6822" s="107"/>
    </row>
    <row r="6823" spans="7:19" x14ac:dyDescent="0.25">
      <c r="G6823" s="105"/>
      <c r="K6823" s="105"/>
      <c r="N6823" s="105"/>
      <c r="Q6823" s="105"/>
      <c r="S6823" s="107"/>
    </row>
    <row r="6825" spans="7:19" x14ac:dyDescent="0.25">
      <c r="G6825" s="105"/>
      <c r="K6825" s="105"/>
      <c r="N6825" s="105"/>
      <c r="Q6825" s="105"/>
      <c r="S6825" s="107"/>
    </row>
    <row r="6827" spans="7:19" x14ac:dyDescent="0.25">
      <c r="G6827" s="105"/>
      <c r="K6827" s="105"/>
      <c r="N6827" s="105"/>
      <c r="Q6827" s="105"/>
      <c r="S6827" s="107"/>
    </row>
    <row r="6828" spans="7:19" x14ac:dyDescent="0.25">
      <c r="G6828" s="105"/>
      <c r="K6828" s="105"/>
      <c r="N6828" s="105"/>
      <c r="Q6828" s="105"/>
      <c r="S6828" s="107"/>
    </row>
    <row r="6829" spans="7:19" x14ac:dyDescent="0.25">
      <c r="G6829" s="105"/>
      <c r="K6829" s="105"/>
      <c r="N6829" s="105"/>
      <c r="Q6829" s="105"/>
      <c r="S6829" s="107"/>
    </row>
    <row r="6830" spans="7:19" x14ac:dyDescent="0.25">
      <c r="G6830" s="105"/>
      <c r="K6830" s="105"/>
      <c r="N6830" s="105"/>
      <c r="Q6830" s="105"/>
      <c r="S6830" s="107"/>
    </row>
    <row r="6831" spans="7:19" x14ac:dyDescent="0.25">
      <c r="G6831" s="105"/>
      <c r="K6831" s="105"/>
      <c r="N6831" s="105"/>
      <c r="Q6831" s="105"/>
      <c r="S6831" s="107"/>
    </row>
    <row r="6834" spans="7:19" x14ac:dyDescent="0.25">
      <c r="G6834" s="105"/>
      <c r="K6834" s="105"/>
      <c r="N6834" s="105"/>
      <c r="Q6834" s="105"/>
      <c r="S6834" s="107"/>
    </row>
    <row r="6835" spans="7:19" x14ac:dyDescent="0.25">
      <c r="G6835" s="105"/>
      <c r="K6835" s="105"/>
      <c r="N6835" s="105"/>
      <c r="Q6835" s="105"/>
      <c r="S6835" s="107"/>
    </row>
    <row r="6836" spans="7:19" x14ac:dyDescent="0.25">
      <c r="G6836" s="105"/>
      <c r="K6836" s="105"/>
      <c r="N6836" s="105"/>
      <c r="Q6836" s="105"/>
      <c r="S6836" s="107"/>
    </row>
    <row r="6837" spans="7:19" x14ac:dyDescent="0.25">
      <c r="G6837" s="105"/>
      <c r="K6837" s="105"/>
      <c r="N6837" s="105"/>
      <c r="Q6837" s="105"/>
      <c r="S6837" s="107"/>
    </row>
    <row r="6838" spans="7:19" x14ac:dyDescent="0.25">
      <c r="G6838" s="105"/>
      <c r="K6838" s="105"/>
      <c r="N6838" s="105"/>
      <c r="Q6838" s="105"/>
      <c r="S6838" s="107"/>
    </row>
    <row r="6839" spans="7:19" x14ac:dyDescent="0.25">
      <c r="G6839" s="105"/>
      <c r="K6839" s="105"/>
      <c r="N6839" s="105"/>
      <c r="Q6839" s="105"/>
      <c r="S6839" s="107"/>
    </row>
    <row r="6840" spans="7:19" x14ac:dyDescent="0.25">
      <c r="G6840" s="105"/>
      <c r="K6840" s="105"/>
      <c r="N6840" s="105"/>
      <c r="Q6840" s="105"/>
      <c r="S6840" s="107"/>
    </row>
  </sheetData>
  <autoFilter ref="A1:S6727" xr:uid="{883B1BDE-1AB3-44E4-A9A2-3E08FE0209E6}"/>
  <conditionalFormatting sqref="AB4:AB71">
    <cfRule type="cellIs" dxfId="5" priority="3" operator="between">
      <formula>1</formula>
      <formula>4</formula>
    </cfRule>
  </conditionalFormatting>
  <conditionalFormatting sqref="AD4:AD71">
    <cfRule type="cellIs" dxfId="4" priority="2" operator="between">
      <formula>1</formula>
      <formula>4</formula>
    </cfRule>
  </conditionalFormatting>
  <conditionalFormatting sqref="AF4:AF71">
    <cfRule type="cellIs" dxfId="3" priority="1" operator="between">
      <formula>1</formula>
      <formula>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F3A1F-76CE-4379-B31F-CE3473E4F79F}">
  <dimension ref="A1:BF7966"/>
  <sheetViews>
    <sheetView zoomScaleNormal="100" workbookViewId="0"/>
  </sheetViews>
  <sheetFormatPr defaultRowHeight="15" x14ac:dyDescent="0.25"/>
  <cols>
    <col min="2" max="4" width="9.140625" style="23" customWidth="1"/>
    <col min="5" max="5" width="10.140625" style="23" customWidth="1"/>
    <col min="6" max="7" width="12.85546875" style="23" customWidth="1"/>
    <col min="8" max="8" width="12.85546875" style="32" customWidth="1"/>
    <col min="9" max="9" width="11.85546875" style="32" customWidth="1"/>
    <col min="10" max="10" width="5.85546875" style="135" customWidth="1"/>
    <col min="11" max="11" width="5.85546875" style="28" customWidth="1"/>
    <col min="12" max="12" width="9.28515625" style="28" customWidth="1"/>
    <col min="13" max="14" width="9.28515625" style="77" customWidth="1"/>
    <col min="15" max="16" width="9.140625" style="77" customWidth="1"/>
    <col min="17" max="18" width="4.7109375" customWidth="1"/>
    <col min="19" max="19" width="19.5703125" style="20" customWidth="1"/>
    <col min="20" max="20" width="16.7109375" customWidth="1"/>
    <col min="21" max="21" width="61" customWidth="1"/>
    <col min="22" max="22" width="8.7109375" customWidth="1"/>
    <col min="23" max="23" width="9.28515625" customWidth="1"/>
    <col min="24" max="24" width="12.85546875" customWidth="1"/>
    <col min="25" max="26" width="9.140625" customWidth="1"/>
    <col min="27" max="27" width="10.5703125" customWidth="1"/>
    <col min="28" max="29" width="11" customWidth="1"/>
    <col min="30" max="30" width="11.85546875" customWidth="1"/>
    <col min="31" max="31" width="12.28515625" customWidth="1"/>
    <col min="32" max="33" width="11" customWidth="1"/>
    <col min="34" max="34" width="9.140625" customWidth="1"/>
    <col min="35" max="35" width="16.5703125" customWidth="1"/>
    <col min="36" max="36" width="13.5703125" customWidth="1"/>
    <col min="37" max="54" width="9.140625" customWidth="1"/>
    <col min="56" max="56" width="61" bestFit="1" customWidth="1"/>
  </cols>
  <sheetData>
    <row r="1" spans="1:58" s="2" customFormat="1" ht="60" x14ac:dyDescent="0.25">
      <c r="A1" s="1" t="s">
        <v>325</v>
      </c>
      <c r="B1" s="1" t="s">
        <v>4</v>
      </c>
      <c r="C1" s="1" t="s">
        <v>5</v>
      </c>
      <c r="D1" s="1" t="s">
        <v>527</v>
      </c>
      <c r="E1" s="1" t="s">
        <v>528</v>
      </c>
      <c r="F1" s="108" t="s">
        <v>529</v>
      </c>
      <c r="G1" s="108" t="s">
        <v>530</v>
      </c>
      <c r="H1" s="108" t="s">
        <v>531</v>
      </c>
      <c r="I1" s="3" t="s">
        <v>7</v>
      </c>
      <c r="J1" s="134" t="s">
        <v>8</v>
      </c>
      <c r="K1" s="136" t="s">
        <v>532</v>
      </c>
      <c r="L1" s="136" t="s">
        <v>572</v>
      </c>
      <c r="M1" s="29" t="s">
        <v>533</v>
      </c>
      <c r="N1" s="29" t="s">
        <v>534</v>
      </c>
      <c r="O1" s="29" t="s">
        <v>573</v>
      </c>
      <c r="P1" s="29" t="s">
        <v>25</v>
      </c>
      <c r="Q1" s="29"/>
      <c r="S1" s="3" t="s">
        <v>36</v>
      </c>
      <c r="T1" s="1" t="s">
        <v>585</v>
      </c>
      <c r="U1" s="1" t="s">
        <v>6</v>
      </c>
      <c r="V1" s="1" t="s">
        <v>4</v>
      </c>
      <c r="W1" s="1" t="s">
        <v>5</v>
      </c>
      <c r="X1" s="78" t="s">
        <v>7</v>
      </c>
      <c r="Y1" s="79"/>
      <c r="Z1" s="80"/>
      <c r="AA1" s="14" t="s">
        <v>31</v>
      </c>
      <c r="AB1" s="14" t="s">
        <v>74</v>
      </c>
      <c r="AC1" s="14" t="s">
        <v>592</v>
      </c>
      <c r="AD1" s="14" t="s">
        <v>593</v>
      </c>
      <c r="AE1" s="14" t="s">
        <v>32</v>
      </c>
      <c r="AF1" s="14" t="s">
        <v>35</v>
      </c>
      <c r="AG1" s="15" t="s">
        <v>34</v>
      </c>
      <c r="AI1" s="1" t="s">
        <v>27</v>
      </c>
      <c r="AJ1" s="1" t="s">
        <v>561</v>
      </c>
      <c r="AK1" s="162" t="str">
        <f>View_Indicators!$F$17</f>
        <v>Percentage of people who have a record of having contact with a Clinical Nurse Specialist (CNS) in Leeds Teaching Hospitals NHS Trust between Apr 2020 and Mar 2023</v>
      </c>
      <c r="BF1" s="136"/>
    </row>
    <row r="2" spans="1:58" ht="42.75" customHeight="1" x14ac:dyDescent="0.25">
      <c r="A2" t="s">
        <v>17</v>
      </c>
      <c r="B2" s="25">
        <v>2018</v>
      </c>
      <c r="C2" s="25" t="s">
        <v>0</v>
      </c>
      <c r="D2" s="25" t="s">
        <v>54</v>
      </c>
      <c r="E2" s="25" t="s">
        <v>98</v>
      </c>
      <c r="F2" s="23" t="s">
        <v>99</v>
      </c>
      <c r="G2" s="23" t="s">
        <v>535</v>
      </c>
      <c r="H2" s="32" t="s">
        <v>358</v>
      </c>
      <c r="I2" s="32" t="s">
        <v>574</v>
      </c>
      <c r="J2" s="135">
        <v>23</v>
      </c>
      <c r="K2" s="28">
        <v>0.82608999999999999</v>
      </c>
      <c r="L2" s="28">
        <f t="shared" ref="L2:L65" si="0">SUMIFS(K:K, E:E, G2, D:D, D2, I:I, I2)</f>
        <v>0.88914000000000004</v>
      </c>
      <c r="O2" s="77">
        <v>0.84830000000000005</v>
      </c>
      <c r="S2" s="3" t="s">
        <v>36</v>
      </c>
      <c r="U2" t="str">
        <f>View_Indicators!$C$13</f>
        <v>Leeds Teaching Hospitals NHS Trust</v>
      </c>
      <c r="V2" s="7">
        <v>2020</v>
      </c>
      <c r="W2" s="7" t="s">
        <v>1</v>
      </c>
      <c r="X2" s="7" t="s">
        <v>536</v>
      </c>
      <c r="Y2" s="8">
        <f>IF(V1=V2, "", V2)</f>
        <v>2020</v>
      </c>
      <c r="Z2" s="4" t="str">
        <f>W2</f>
        <v>Q2</v>
      </c>
      <c r="AA2" s="18">
        <f t="shared" ref="AA2:AA13" si="1">IFERROR(AVERAGEIFS(J:J, $B:$B, $V2, $C:$C, $W2, $I:$I,$X2, $F:$F, $U2),0)</f>
        <v>70</v>
      </c>
      <c r="AB2" s="9">
        <f t="shared" ref="AB2:AB13" si="2">IFERROR(AVERAGEIFS(K:K, $B:$B, $V2, $C:$C, $W2, $I:$I,$X2, $F:$F, $U2),0)</f>
        <v>0.74285999999999996</v>
      </c>
      <c r="AC2" s="9">
        <f t="shared" ref="AC2:AC13" si="3">IFERROR(AVERAGEIFS(L:L, $B:$B, $V2, $C:$C, $W2, $I:$I,$X2, $F:$F, $U2),0)</f>
        <v>0.83333000000000002</v>
      </c>
      <c r="AD2" s="9">
        <f t="shared" ref="AD2:AD13" si="4">IFERROR(AVERAGEIFS(O:O, $B:$B, $V2, $C:$C, $W2, $I:$I,$X2, $F:$F, $U2),0)</f>
        <v>0.67054000000000002</v>
      </c>
      <c r="AE2" s="9">
        <f t="shared" ref="AE2:AE13" si="5">IFERROR(AVERAGEIFS(M:M, $B:$B, $V2, $C:$C, $W2, $I:$I,$X2, $F:$F, $U2),0)</f>
        <v>0</v>
      </c>
      <c r="AF2" s="9">
        <f t="shared" ref="AF2:AF13" si="6">IFERROR(AVERAGEIFS(N:N, $B:$B, $V2, $C:$C, $W2, $I:$I,$X2, $F:$F, $U2),0)</f>
        <v>0</v>
      </c>
      <c r="AG2" s="16">
        <f t="shared" ref="AG2:AG13" si="7">IFERROR(AVERAGEIFS(P:P, $B:$B, $V2, $C:$C, $W2, $I:$I, $X2, $F:$F, $U2),0)</f>
        <v>0</v>
      </c>
      <c r="AI2" s="1" t="s">
        <v>28</v>
      </c>
      <c r="AJ2" s="1" t="s">
        <v>562</v>
      </c>
      <c r="AK2" s="162" t="str">
        <f>View_Indicators!$C$24</f>
        <v>Number of people with primary breast cancer</v>
      </c>
      <c r="BF2" s="106"/>
    </row>
    <row r="3" spans="1:58" x14ac:dyDescent="0.25">
      <c r="A3" t="s">
        <v>17</v>
      </c>
      <c r="B3" s="25">
        <v>2018</v>
      </c>
      <c r="C3" s="25" t="s">
        <v>1</v>
      </c>
      <c r="D3" s="25" t="s">
        <v>56</v>
      </c>
      <c r="E3" s="25" t="s">
        <v>98</v>
      </c>
      <c r="F3" s="23" t="s">
        <v>99</v>
      </c>
      <c r="G3" s="23" t="s">
        <v>535</v>
      </c>
      <c r="H3" s="32" t="s">
        <v>358</v>
      </c>
      <c r="I3" s="32" t="s">
        <v>574</v>
      </c>
      <c r="J3" s="135">
        <v>34</v>
      </c>
      <c r="K3" s="28">
        <v>0.91176000000000001</v>
      </c>
      <c r="L3" s="28">
        <f t="shared" si="0"/>
        <v>0.87958999999999998</v>
      </c>
      <c r="O3" s="77">
        <v>0.85524</v>
      </c>
      <c r="S3" s="3" t="s">
        <v>36</v>
      </c>
      <c r="U3" t="str">
        <f>View_Indicators!$C$13</f>
        <v>Leeds Teaching Hospitals NHS Trust</v>
      </c>
      <c r="V3" s="7">
        <v>2020</v>
      </c>
      <c r="W3" s="7" t="s">
        <v>2</v>
      </c>
      <c r="X3" s="7" t="s">
        <v>536</v>
      </c>
      <c r="Y3" s="8" t="str">
        <f t="shared" ref="Y3:Y13" si="8">IF(V2=V3, "", V3)</f>
        <v/>
      </c>
      <c r="Z3" s="4" t="str">
        <f t="shared" ref="Z3:Z13" si="9">W3</f>
        <v>Q3</v>
      </c>
      <c r="AA3" s="18">
        <f t="shared" si="1"/>
        <v>149</v>
      </c>
      <c r="AB3" s="9">
        <f t="shared" si="2"/>
        <v>0.57047000000000003</v>
      </c>
      <c r="AC3" s="9">
        <f t="shared" si="3"/>
        <v>0.77056999999999998</v>
      </c>
      <c r="AD3" s="9">
        <f t="shared" si="4"/>
        <v>0.68157999999999996</v>
      </c>
      <c r="AE3" s="9">
        <f t="shared" si="5"/>
        <v>0</v>
      </c>
      <c r="AF3" s="9">
        <f t="shared" si="6"/>
        <v>0</v>
      </c>
      <c r="AG3" s="16">
        <f t="shared" si="7"/>
        <v>0</v>
      </c>
      <c r="AK3" s="21"/>
      <c r="BF3" s="106"/>
    </row>
    <row r="4" spans="1:58" x14ac:dyDescent="0.25">
      <c r="A4" t="s">
        <v>17</v>
      </c>
      <c r="B4" s="25">
        <v>2018</v>
      </c>
      <c r="C4" s="25" t="s">
        <v>2</v>
      </c>
      <c r="D4" s="25" t="s">
        <v>57</v>
      </c>
      <c r="E4" s="25" t="s">
        <v>98</v>
      </c>
      <c r="F4" s="23" t="s">
        <v>99</v>
      </c>
      <c r="G4" s="23" t="s">
        <v>535</v>
      </c>
      <c r="H4" s="32" t="s">
        <v>358</v>
      </c>
      <c r="I4" s="32" t="s">
        <v>574</v>
      </c>
      <c r="J4" s="135">
        <v>30</v>
      </c>
      <c r="K4" s="28">
        <v>0.93332999999999999</v>
      </c>
      <c r="L4" s="28">
        <f t="shared" si="0"/>
        <v>0.88287000000000004</v>
      </c>
      <c r="O4" s="77">
        <v>0.85572000000000004</v>
      </c>
      <c r="S4" s="3" t="s">
        <v>36</v>
      </c>
      <c r="U4" t="str">
        <f>View_Indicators!$C$13</f>
        <v>Leeds Teaching Hospitals NHS Trust</v>
      </c>
      <c r="V4" s="7">
        <v>2020</v>
      </c>
      <c r="W4" s="7" t="s">
        <v>3</v>
      </c>
      <c r="X4" s="7" t="s">
        <v>536</v>
      </c>
      <c r="Y4" s="8" t="str">
        <f t="shared" si="8"/>
        <v/>
      </c>
      <c r="Z4" s="4" t="str">
        <f t="shared" si="9"/>
        <v>Q4</v>
      </c>
      <c r="AA4" s="18">
        <f t="shared" si="1"/>
        <v>159</v>
      </c>
      <c r="AB4" s="9">
        <f t="shared" si="2"/>
        <v>0.60377000000000003</v>
      </c>
      <c r="AC4" s="9">
        <f t="shared" si="3"/>
        <v>0.70689999999999997</v>
      </c>
      <c r="AD4" s="9">
        <f t="shared" si="4"/>
        <v>0.67688999999999999</v>
      </c>
      <c r="AE4" s="9">
        <f t="shared" si="5"/>
        <v>0</v>
      </c>
      <c r="AF4" s="9">
        <f t="shared" si="6"/>
        <v>0</v>
      </c>
      <c r="AG4" s="16">
        <f t="shared" si="7"/>
        <v>0</v>
      </c>
      <c r="AK4" s="21"/>
      <c r="BF4" s="106"/>
    </row>
    <row r="5" spans="1:58" x14ac:dyDescent="0.25">
      <c r="A5" t="s">
        <v>17</v>
      </c>
      <c r="B5" s="25">
        <v>2018</v>
      </c>
      <c r="C5" s="25" t="s">
        <v>3</v>
      </c>
      <c r="D5" s="25" t="s">
        <v>58</v>
      </c>
      <c r="E5" s="25" t="s">
        <v>98</v>
      </c>
      <c r="F5" s="23" t="s">
        <v>99</v>
      </c>
      <c r="G5" s="23" t="s">
        <v>535</v>
      </c>
      <c r="H5" s="32" t="s">
        <v>358</v>
      </c>
      <c r="I5" s="32" t="s">
        <v>574</v>
      </c>
      <c r="J5" s="135">
        <v>27</v>
      </c>
      <c r="K5" s="28">
        <v>0.92593000000000003</v>
      </c>
      <c r="L5" s="28">
        <f t="shared" si="0"/>
        <v>0.89505999999999997</v>
      </c>
      <c r="O5" s="77">
        <v>0.85877999999999999</v>
      </c>
      <c r="S5" s="3" t="s">
        <v>36</v>
      </c>
      <c r="U5" t="str">
        <f>View_Indicators!$C$13</f>
        <v>Leeds Teaching Hospitals NHS Trust</v>
      </c>
      <c r="V5" s="7">
        <v>2021</v>
      </c>
      <c r="W5" s="7" t="s">
        <v>0</v>
      </c>
      <c r="X5" s="7" t="s">
        <v>536</v>
      </c>
      <c r="Y5" s="8">
        <f t="shared" si="8"/>
        <v>2021</v>
      </c>
      <c r="Z5" s="4" t="str">
        <f t="shared" si="9"/>
        <v>Q1</v>
      </c>
      <c r="AA5" s="18">
        <f t="shared" si="1"/>
        <v>187</v>
      </c>
      <c r="AB5" s="9">
        <f t="shared" si="2"/>
        <v>0.54544999999999999</v>
      </c>
      <c r="AC5" s="9">
        <f t="shared" si="3"/>
        <v>0.70362999999999998</v>
      </c>
      <c r="AD5" s="9">
        <f t="shared" si="4"/>
        <v>0.72143000000000002</v>
      </c>
      <c r="AE5" s="9">
        <f t="shared" si="5"/>
        <v>0</v>
      </c>
      <c r="AF5" s="9">
        <f t="shared" si="6"/>
        <v>0</v>
      </c>
      <c r="AG5" s="16">
        <f t="shared" si="7"/>
        <v>0</v>
      </c>
      <c r="BF5" s="106"/>
    </row>
    <row r="6" spans="1:58" x14ac:dyDescent="0.25">
      <c r="A6" t="s">
        <v>17</v>
      </c>
      <c r="B6" s="25">
        <v>2019</v>
      </c>
      <c r="C6" s="25" t="s">
        <v>0</v>
      </c>
      <c r="D6" s="25" t="s">
        <v>59</v>
      </c>
      <c r="E6" s="25" t="s">
        <v>98</v>
      </c>
      <c r="F6" s="23" t="s">
        <v>99</v>
      </c>
      <c r="G6" s="23" t="s">
        <v>535</v>
      </c>
      <c r="H6" s="32" t="s">
        <v>358</v>
      </c>
      <c r="I6" s="32" t="s">
        <v>574</v>
      </c>
      <c r="J6" s="135">
        <v>34</v>
      </c>
      <c r="K6" s="28">
        <v>0.82352999999999998</v>
      </c>
      <c r="L6" s="28">
        <f>SUMIFS(K:K, E:E, G6, D:D, D6, I:I, I6)</f>
        <v>0.87524999999999997</v>
      </c>
      <c r="O6" s="77">
        <v>0.85007999999999995</v>
      </c>
      <c r="S6" s="3" t="s">
        <v>36</v>
      </c>
      <c r="U6" t="str">
        <f>View_Indicators!$C$13</f>
        <v>Leeds Teaching Hospitals NHS Trust</v>
      </c>
      <c r="V6" s="7">
        <v>2021</v>
      </c>
      <c r="W6" s="7" t="s">
        <v>1</v>
      </c>
      <c r="X6" s="7" t="s">
        <v>536</v>
      </c>
      <c r="Y6" s="8" t="str">
        <f t="shared" si="8"/>
        <v/>
      </c>
      <c r="Z6" s="4" t="str">
        <f t="shared" si="9"/>
        <v>Q2</v>
      </c>
      <c r="AA6" s="18">
        <f t="shared" si="1"/>
        <v>177</v>
      </c>
      <c r="AB6" s="9">
        <f t="shared" si="2"/>
        <v>0.41243000000000002</v>
      </c>
      <c r="AC6" s="9">
        <f t="shared" si="3"/>
        <v>0.71114999999999995</v>
      </c>
      <c r="AD6" s="9">
        <f t="shared" si="4"/>
        <v>0.71777999999999997</v>
      </c>
      <c r="AE6" s="9">
        <f t="shared" si="5"/>
        <v>0</v>
      </c>
      <c r="AF6" s="9">
        <f t="shared" si="6"/>
        <v>0</v>
      </c>
      <c r="AG6" s="16">
        <f t="shared" si="7"/>
        <v>0</v>
      </c>
      <c r="BF6" s="106"/>
    </row>
    <row r="7" spans="1:58" x14ac:dyDescent="0.25">
      <c r="A7" t="s">
        <v>17</v>
      </c>
      <c r="B7" s="25">
        <v>2019</v>
      </c>
      <c r="C7" s="25" t="s">
        <v>1</v>
      </c>
      <c r="D7" s="25" t="s">
        <v>60</v>
      </c>
      <c r="E7" s="25" t="s">
        <v>98</v>
      </c>
      <c r="F7" s="23" t="s">
        <v>99</v>
      </c>
      <c r="G7" s="23" t="s">
        <v>535</v>
      </c>
      <c r="H7" s="32" t="s">
        <v>358</v>
      </c>
      <c r="I7" s="32" t="s">
        <v>574</v>
      </c>
      <c r="J7" s="135">
        <v>27</v>
      </c>
      <c r="K7" s="28">
        <v>0.85185</v>
      </c>
      <c r="L7" s="28">
        <f t="shared" si="0"/>
        <v>0.87963000000000002</v>
      </c>
      <c r="O7" s="77">
        <v>0.85524</v>
      </c>
      <c r="S7" s="3" t="s">
        <v>36</v>
      </c>
      <c r="U7" t="str">
        <f>View_Indicators!$C$13</f>
        <v>Leeds Teaching Hospitals NHS Trust</v>
      </c>
      <c r="V7" s="7">
        <v>2021</v>
      </c>
      <c r="W7" s="7" t="s">
        <v>2</v>
      </c>
      <c r="X7" s="7" t="s">
        <v>536</v>
      </c>
      <c r="Y7" s="8" t="str">
        <f t="shared" si="8"/>
        <v/>
      </c>
      <c r="Z7" s="4" t="str">
        <f t="shared" si="9"/>
        <v>Q3</v>
      </c>
      <c r="AA7" s="18">
        <f t="shared" si="1"/>
        <v>160</v>
      </c>
      <c r="AB7" s="9">
        <f t="shared" si="2"/>
        <v>0.625</v>
      </c>
      <c r="AC7" s="9">
        <f t="shared" si="3"/>
        <v>0.74790000000000001</v>
      </c>
      <c r="AD7" s="9">
        <f t="shared" si="4"/>
        <v>0.72623000000000004</v>
      </c>
      <c r="AE7" s="9">
        <f t="shared" si="5"/>
        <v>0</v>
      </c>
      <c r="AF7" s="9">
        <f t="shared" si="6"/>
        <v>0</v>
      </c>
      <c r="AG7" s="16">
        <f t="shared" si="7"/>
        <v>0</v>
      </c>
      <c r="BF7" s="106"/>
    </row>
    <row r="8" spans="1:58" x14ac:dyDescent="0.25">
      <c r="A8" t="s">
        <v>17</v>
      </c>
      <c r="B8" s="25">
        <v>2019</v>
      </c>
      <c r="C8" s="25" t="s">
        <v>2</v>
      </c>
      <c r="D8" s="25" t="s">
        <v>61</v>
      </c>
      <c r="E8" s="25" t="s">
        <v>98</v>
      </c>
      <c r="F8" s="23" t="s">
        <v>99</v>
      </c>
      <c r="G8" s="23" t="s">
        <v>535</v>
      </c>
      <c r="H8" s="32" t="s">
        <v>358</v>
      </c>
      <c r="I8" s="32" t="s">
        <v>574</v>
      </c>
      <c r="J8" s="135">
        <v>33</v>
      </c>
      <c r="K8" s="28">
        <v>0.90908999999999995</v>
      </c>
      <c r="L8" s="28">
        <f t="shared" si="0"/>
        <v>0.88007999999999997</v>
      </c>
      <c r="O8" s="77">
        <v>0.85079000000000005</v>
      </c>
      <c r="S8" s="3" t="s">
        <v>36</v>
      </c>
      <c r="U8" t="str">
        <f>View_Indicators!$C$13</f>
        <v>Leeds Teaching Hospitals NHS Trust</v>
      </c>
      <c r="V8" s="7">
        <v>2021</v>
      </c>
      <c r="W8" s="7" t="s">
        <v>3</v>
      </c>
      <c r="X8" s="7" t="s">
        <v>536</v>
      </c>
      <c r="Y8" s="8" t="str">
        <f t="shared" si="8"/>
        <v/>
      </c>
      <c r="Z8" s="4" t="str">
        <f t="shared" si="9"/>
        <v>Q4</v>
      </c>
      <c r="AA8" s="18">
        <f t="shared" si="1"/>
        <v>163</v>
      </c>
      <c r="AB8" s="9">
        <f t="shared" si="2"/>
        <v>0.60736000000000001</v>
      </c>
      <c r="AC8" s="9">
        <f t="shared" si="3"/>
        <v>0.74951000000000001</v>
      </c>
      <c r="AD8" s="9">
        <f t="shared" si="4"/>
        <v>0.70416999999999996</v>
      </c>
      <c r="AE8" s="9">
        <f t="shared" si="5"/>
        <v>0</v>
      </c>
      <c r="AF8" s="9">
        <f t="shared" si="6"/>
        <v>0</v>
      </c>
      <c r="AG8" s="16">
        <f t="shared" si="7"/>
        <v>0</v>
      </c>
      <c r="BF8" s="106"/>
    </row>
    <row r="9" spans="1:58" x14ac:dyDescent="0.25">
      <c r="A9" t="s">
        <v>17</v>
      </c>
      <c r="B9" s="25">
        <v>2019</v>
      </c>
      <c r="C9" s="25" t="s">
        <v>3</v>
      </c>
      <c r="D9" s="25" t="s">
        <v>62</v>
      </c>
      <c r="E9" s="25" t="s">
        <v>98</v>
      </c>
      <c r="F9" s="23" t="s">
        <v>99</v>
      </c>
      <c r="G9" s="23" t="s">
        <v>535</v>
      </c>
      <c r="H9" s="32" t="s">
        <v>358</v>
      </c>
      <c r="I9" s="32" t="s">
        <v>574</v>
      </c>
      <c r="J9" s="135">
        <v>24</v>
      </c>
      <c r="K9" s="28">
        <v>0.83333000000000002</v>
      </c>
      <c r="L9" s="28">
        <f t="shared" si="0"/>
        <v>0.85487000000000002</v>
      </c>
      <c r="O9" s="77">
        <v>0.85265000000000002</v>
      </c>
      <c r="S9" s="3" t="s">
        <v>36</v>
      </c>
      <c r="U9" t="str">
        <f>View_Indicators!$C$13</f>
        <v>Leeds Teaching Hospitals NHS Trust</v>
      </c>
      <c r="V9" s="7">
        <v>2022</v>
      </c>
      <c r="W9" s="7" t="s">
        <v>0</v>
      </c>
      <c r="X9" s="7" t="s">
        <v>536</v>
      </c>
      <c r="Y9" s="8">
        <f t="shared" si="8"/>
        <v>2022</v>
      </c>
      <c r="Z9" s="4" t="str">
        <f t="shared" si="9"/>
        <v>Q1</v>
      </c>
      <c r="AA9" s="164">
        <f>IFERROR(AVERAGEIFS(J:J, $B:$B, $V9, $C:$C, $W9, $I:$I,$X9, $F:$F, $U9),#N/A)</f>
        <v>181</v>
      </c>
      <c r="AB9" s="165">
        <f>IFERROR(AVERAGEIFS(K:K, $B:$B, $V9, $C:$C, $W9, $I:$I,$X9, $F:$F, $U9),#N/A)</f>
        <v>0.55801000000000001</v>
      </c>
      <c r="AC9" s="9">
        <f t="shared" si="3"/>
        <v>0.73346999999999996</v>
      </c>
      <c r="AD9" s="9">
        <f t="shared" si="4"/>
        <v>0.71772000000000002</v>
      </c>
      <c r="AE9" s="9">
        <f t="shared" si="5"/>
        <v>0</v>
      </c>
      <c r="AF9" s="9">
        <f t="shared" si="6"/>
        <v>0</v>
      </c>
      <c r="AG9" s="16">
        <f t="shared" si="7"/>
        <v>0</v>
      </c>
      <c r="BF9" s="106"/>
    </row>
    <row r="10" spans="1:58" x14ac:dyDescent="0.25">
      <c r="A10" t="s">
        <v>17</v>
      </c>
      <c r="B10" s="25">
        <v>2020</v>
      </c>
      <c r="C10" s="25" t="s">
        <v>0</v>
      </c>
      <c r="D10" s="25" t="s">
        <v>63</v>
      </c>
      <c r="E10" s="25" t="s">
        <v>98</v>
      </c>
      <c r="F10" s="23" t="s">
        <v>99</v>
      </c>
      <c r="G10" s="23" t="s">
        <v>535</v>
      </c>
      <c r="H10" s="32" t="s">
        <v>358</v>
      </c>
      <c r="I10" s="32" t="s">
        <v>574</v>
      </c>
      <c r="J10" s="135">
        <v>36</v>
      </c>
      <c r="K10" s="28">
        <v>0.91666999999999998</v>
      </c>
      <c r="L10" s="28">
        <f t="shared" si="0"/>
        <v>0.85555999999999999</v>
      </c>
      <c r="O10" s="77">
        <v>0.84214</v>
      </c>
      <c r="S10" s="3" t="s">
        <v>36</v>
      </c>
      <c r="U10" t="str">
        <f>View_Indicators!$C$13</f>
        <v>Leeds Teaching Hospitals NHS Trust</v>
      </c>
      <c r="V10" s="7">
        <v>2022</v>
      </c>
      <c r="W10" s="7" t="s">
        <v>1</v>
      </c>
      <c r="X10" s="7" t="s">
        <v>536</v>
      </c>
      <c r="Y10" s="8" t="str">
        <f t="shared" si="8"/>
        <v/>
      </c>
      <c r="Z10" s="4" t="str">
        <f t="shared" si="9"/>
        <v>Q2</v>
      </c>
      <c r="AA10" s="18">
        <f t="shared" si="1"/>
        <v>202</v>
      </c>
      <c r="AB10" s="9">
        <f t="shared" si="2"/>
        <v>0.48515000000000003</v>
      </c>
      <c r="AC10" s="9">
        <f t="shared" si="3"/>
        <v>0.64705999999999997</v>
      </c>
      <c r="AD10" s="9">
        <f t="shared" si="4"/>
        <v>0.71509999999999996</v>
      </c>
      <c r="AE10" s="9">
        <f t="shared" si="5"/>
        <v>0</v>
      </c>
      <c r="AF10" s="9">
        <f t="shared" si="6"/>
        <v>0</v>
      </c>
      <c r="AG10" s="16">
        <f t="shared" si="7"/>
        <v>0</v>
      </c>
      <c r="BF10" s="106"/>
    </row>
    <row r="11" spans="1:58" x14ac:dyDescent="0.25">
      <c r="A11" t="s">
        <v>17</v>
      </c>
      <c r="B11" s="25">
        <v>2020</v>
      </c>
      <c r="C11" s="25" t="s">
        <v>1</v>
      </c>
      <c r="D11" s="25" t="s">
        <v>64</v>
      </c>
      <c r="E11" s="25" t="s">
        <v>98</v>
      </c>
      <c r="F11" s="23" t="s">
        <v>99</v>
      </c>
      <c r="G11" s="23" t="s">
        <v>535</v>
      </c>
      <c r="H11" s="32" t="s">
        <v>358</v>
      </c>
      <c r="I11" s="32" t="s">
        <v>574</v>
      </c>
      <c r="J11" s="135">
        <v>23</v>
      </c>
      <c r="K11" s="28">
        <v>0.60870000000000002</v>
      </c>
      <c r="L11" s="28">
        <f t="shared" si="0"/>
        <v>0.84548999999999996</v>
      </c>
      <c r="O11" s="77">
        <v>0.81738999999999995</v>
      </c>
      <c r="S11" s="3" t="s">
        <v>36</v>
      </c>
      <c r="U11" t="str">
        <f>View_Indicators!$C$13</f>
        <v>Leeds Teaching Hospitals NHS Trust</v>
      </c>
      <c r="V11" s="7">
        <v>2022</v>
      </c>
      <c r="W11" s="7" t="s">
        <v>2</v>
      </c>
      <c r="X11" s="7" t="s">
        <v>536</v>
      </c>
      <c r="Y11" s="8" t="str">
        <f t="shared" si="8"/>
        <v/>
      </c>
      <c r="Z11" s="4" t="str">
        <f t="shared" si="9"/>
        <v>Q3</v>
      </c>
      <c r="AA11" s="18">
        <f t="shared" si="1"/>
        <v>192</v>
      </c>
      <c r="AB11" s="9">
        <f t="shared" si="2"/>
        <v>0.5</v>
      </c>
      <c r="AC11" s="9">
        <f t="shared" si="3"/>
        <v>0.68</v>
      </c>
      <c r="AD11" s="9">
        <f t="shared" si="4"/>
        <v>0.71452000000000004</v>
      </c>
      <c r="AE11" s="9">
        <f t="shared" si="5"/>
        <v>0</v>
      </c>
      <c r="AF11" s="9">
        <f t="shared" si="6"/>
        <v>0</v>
      </c>
      <c r="AG11" s="16">
        <f t="shared" si="7"/>
        <v>0</v>
      </c>
      <c r="BF11" s="106"/>
    </row>
    <row r="12" spans="1:58" x14ac:dyDescent="0.25">
      <c r="A12" t="s">
        <v>17</v>
      </c>
      <c r="B12" s="25">
        <v>2020</v>
      </c>
      <c r="C12" s="25" t="s">
        <v>2</v>
      </c>
      <c r="D12" s="25" t="s">
        <v>65</v>
      </c>
      <c r="E12" s="25" t="s">
        <v>98</v>
      </c>
      <c r="F12" s="23" t="s">
        <v>99</v>
      </c>
      <c r="G12" s="23" t="s">
        <v>535</v>
      </c>
      <c r="H12" s="32" t="s">
        <v>358</v>
      </c>
      <c r="I12" s="32" t="s">
        <v>574</v>
      </c>
      <c r="J12" s="135">
        <v>35</v>
      </c>
      <c r="K12" s="28">
        <v>0.82857000000000003</v>
      </c>
      <c r="L12" s="28">
        <f t="shared" si="0"/>
        <v>0.88973999999999998</v>
      </c>
      <c r="O12" s="77">
        <v>0.82706999999999997</v>
      </c>
      <c r="S12" s="3" t="s">
        <v>36</v>
      </c>
      <c r="U12" t="str">
        <f>View_Indicators!$C$13</f>
        <v>Leeds Teaching Hospitals NHS Trust</v>
      </c>
      <c r="V12" s="7">
        <v>2022</v>
      </c>
      <c r="W12" s="7" t="s">
        <v>3</v>
      </c>
      <c r="X12" s="7" t="s">
        <v>536</v>
      </c>
      <c r="Y12" s="8" t="str">
        <f t="shared" si="8"/>
        <v/>
      </c>
      <c r="Z12" s="4" t="str">
        <f t="shared" si="9"/>
        <v>Q4</v>
      </c>
      <c r="AA12" s="18">
        <f t="shared" si="1"/>
        <v>182</v>
      </c>
      <c r="AB12" s="9">
        <f t="shared" si="2"/>
        <v>0.39011000000000001</v>
      </c>
      <c r="AC12" s="9">
        <f t="shared" si="3"/>
        <v>0.61302999999999996</v>
      </c>
      <c r="AD12" s="9">
        <f t="shared" si="4"/>
        <v>0.68925999999999998</v>
      </c>
      <c r="AE12" s="9">
        <f t="shared" si="5"/>
        <v>0</v>
      </c>
      <c r="AF12" s="9">
        <f t="shared" si="6"/>
        <v>0</v>
      </c>
      <c r="AG12" s="16">
        <f t="shared" si="7"/>
        <v>0</v>
      </c>
      <c r="BF12" s="106"/>
    </row>
    <row r="13" spans="1:58" x14ac:dyDescent="0.25">
      <c r="A13" t="s">
        <v>17</v>
      </c>
      <c r="B13" s="25">
        <v>2020</v>
      </c>
      <c r="C13" s="25" t="s">
        <v>3</v>
      </c>
      <c r="D13" s="25" t="s">
        <v>66</v>
      </c>
      <c r="E13" s="25" t="s">
        <v>98</v>
      </c>
      <c r="F13" s="23" t="s">
        <v>99</v>
      </c>
      <c r="G13" s="23" t="s">
        <v>535</v>
      </c>
      <c r="H13" s="32" t="s">
        <v>358</v>
      </c>
      <c r="I13" s="32" t="s">
        <v>574</v>
      </c>
      <c r="J13" s="135">
        <v>29</v>
      </c>
      <c r="K13" s="28">
        <v>0.82759000000000005</v>
      </c>
      <c r="L13" s="28">
        <f t="shared" si="0"/>
        <v>0.85841000000000001</v>
      </c>
      <c r="O13" s="77">
        <v>0.85233000000000003</v>
      </c>
      <c r="S13" s="3" t="s">
        <v>36</v>
      </c>
      <c r="U13" t="str">
        <f>View_Indicators!$C$13</f>
        <v>Leeds Teaching Hospitals NHS Trust</v>
      </c>
      <c r="V13" s="7">
        <v>2023</v>
      </c>
      <c r="W13" s="7" t="s">
        <v>0</v>
      </c>
      <c r="X13" s="7" t="s">
        <v>536</v>
      </c>
      <c r="Y13" s="10">
        <f t="shared" si="8"/>
        <v>2023</v>
      </c>
      <c r="Z13" s="11" t="str">
        <f t="shared" si="9"/>
        <v>Q1</v>
      </c>
      <c r="AA13" s="19">
        <f t="shared" si="1"/>
        <v>201</v>
      </c>
      <c r="AB13" s="12">
        <f t="shared" si="2"/>
        <v>0.25871</v>
      </c>
      <c r="AC13" s="12">
        <f t="shared" si="3"/>
        <v>0.55452999999999997</v>
      </c>
      <c r="AD13" s="12">
        <f t="shared" si="4"/>
        <v>0.66224000000000005</v>
      </c>
      <c r="AE13" s="12">
        <f t="shared" si="5"/>
        <v>0</v>
      </c>
      <c r="AF13" s="12">
        <f t="shared" si="6"/>
        <v>0</v>
      </c>
      <c r="AG13" s="17">
        <f t="shared" si="7"/>
        <v>0</v>
      </c>
      <c r="BF13" s="106"/>
    </row>
    <row r="14" spans="1:58" x14ac:dyDescent="0.25">
      <c r="A14" t="s">
        <v>17</v>
      </c>
      <c r="B14" s="25">
        <v>2021</v>
      </c>
      <c r="C14" s="25" t="s">
        <v>0</v>
      </c>
      <c r="D14" s="25" t="s">
        <v>67</v>
      </c>
      <c r="E14" s="25" t="s">
        <v>98</v>
      </c>
      <c r="F14" s="23" t="s">
        <v>99</v>
      </c>
      <c r="G14" s="23" t="s">
        <v>535</v>
      </c>
      <c r="H14" s="32" t="s">
        <v>358</v>
      </c>
      <c r="I14" s="32" t="s">
        <v>574</v>
      </c>
      <c r="J14" s="135">
        <v>37</v>
      </c>
      <c r="K14" s="28">
        <v>0.89188999999999996</v>
      </c>
      <c r="L14" s="28">
        <f t="shared" si="0"/>
        <v>0.87402000000000002</v>
      </c>
      <c r="O14" s="77">
        <v>0.86184000000000005</v>
      </c>
      <c r="S14" s="3" t="s">
        <v>36</v>
      </c>
      <c r="BF14" s="106"/>
    </row>
    <row r="15" spans="1:58" x14ac:dyDescent="0.25">
      <c r="A15" t="s">
        <v>17</v>
      </c>
      <c r="B15" s="25">
        <v>2021</v>
      </c>
      <c r="C15" s="25" t="s">
        <v>1</v>
      </c>
      <c r="D15" s="25" t="s">
        <v>68</v>
      </c>
      <c r="E15" s="25" t="s">
        <v>98</v>
      </c>
      <c r="F15" s="23" t="s">
        <v>99</v>
      </c>
      <c r="G15" s="23" t="s">
        <v>535</v>
      </c>
      <c r="H15" s="32" t="s">
        <v>358</v>
      </c>
      <c r="I15" s="32" t="s">
        <v>574</v>
      </c>
      <c r="J15" s="135">
        <v>35</v>
      </c>
      <c r="K15" s="28">
        <v>0.88571</v>
      </c>
      <c r="L15" s="28">
        <f t="shared" si="0"/>
        <v>0.87805</v>
      </c>
      <c r="O15" s="77">
        <v>0.85790999999999995</v>
      </c>
      <c r="S15" s="3" t="s">
        <v>36</v>
      </c>
      <c r="BF15" s="106"/>
    </row>
    <row r="16" spans="1:58" x14ac:dyDescent="0.25">
      <c r="A16" t="s">
        <v>17</v>
      </c>
      <c r="B16" s="25">
        <v>2021</v>
      </c>
      <c r="C16" s="25" t="s">
        <v>2</v>
      </c>
      <c r="D16" s="25" t="s">
        <v>69</v>
      </c>
      <c r="E16" s="25" t="s">
        <v>98</v>
      </c>
      <c r="F16" s="23" t="s">
        <v>99</v>
      </c>
      <c r="G16" s="23" t="s">
        <v>535</v>
      </c>
      <c r="H16" s="32" t="s">
        <v>358</v>
      </c>
      <c r="I16" s="32" t="s">
        <v>574</v>
      </c>
      <c r="J16" s="135">
        <v>23</v>
      </c>
      <c r="K16" s="28">
        <v>0.91303999999999996</v>
      </c>
      <c r="L16" s="28">
        <f t="shared" si="0"/>
        <v>0.89700000000000002</v>
      </c>
      <c r="O16" s="77">
        <v>0.85472999999999999</v>
      </c>
      <c r="S16" s="3" t="s">
        <v>36</v>
      </c>
      <c r="BF16" s="106"/>
    </row>
    <row r="17" spans="1:58" x14ac:dyDescent="0.25">
      <c r="A17" t="s">
        <v>17</v>
      </c>
      <c r="B17" s="25">
        <v>2021</v>
      </c>
      <c r="C17" s="25" t="s">
        <v>3</v>
      </c>
      <c r="D17" s="25" t="s">
        <v>70</v>
      </c>
      <c r="E17" s="25" t="s">
        <v>98</v>
      </c>
      <c r="F17" s="23" t="s">
        <v>99</v>
      </c>
      <c r="G17" s="23" t="s">
        <v>535</v>
      </c>
      <c r="H17" s="32" t="s">
        <v>358</v>
      </c>
      <c r="I17" s="32" t="s">
        <v>574</v>
      </c>
      <c r="J17" s="135">
        <v>26</v>
      </c>
      <c r="K17" s="28">
        <v>0.92308000000000001</v>
      </c>
      <c r="L17" s="28">
        <f t="shared" si="0"/>
        <v>0.88687000000000005</v>
      </c>
      <c r="O17" s="77">
        <v>0.86302999999999996</v>
      </c>
      <c r="S17" s="3" t="s">
        <v>36</v>
      </c>
      <c r="BF17" s="106"/>
    </row>
    <row r="18" spans="1:58" x14ac:dyDescent="0.25">
      <c r="A18" t="s">
        <v>17</v>
      </c>
      <c r="B18" s="25">
        <v>2022</v>
      </c>
      <c r="C18" s="25" t="s">
        <v>0</v>
      </c>
      <c r="D18" s="25" t="s">
        <v>71</v>
      </c>
      <c r="E18" s="25" t="s">
        <v>98</v>
      </c>
      <c r="F18" s="23" t="s">
        <v>99</v>
      </c>
      <c r="G18" s="23" t="s">
        <v>535</v>
      </c>
      <c r="H18" s="32" t="s">
        <v>358</v>
      </c>
      <c r="I18" s="32" t="s">
        <v>574</v>
      </c>
      <c r="J18" s="135">
        <v>33</v>
      </c>
      <c r="K18" s="28">
        <v>0.90908999999999995</v>
      </c>
      <c r="L18" s="28">
        <f t="shared" si="0"/>
        <v>0.92259000000000002</v>
      </c>
      <c r="O18" s="77">
        <v>0.86423000000000005</v>
      </c>
      <c r="S18" s="3" t="s">
        <v>36</v>
      </c>
      <c r="BF18" s="106"/>
    </row>
    <row r="19" spans="1:58" x14ac:dyDescent="0.25">
      <c r="A19" t="s">
        <v>17</v>
      </c>
      <c r="B19" s="25">
        <v>2022</v>
      </c>
      <c r="C19" s="25" t="s">
        <v>1</v>
      </c>
      <c r="D19" s="25" t="s">
        <v>72</v>
      </c>
      <c r="E19" s="25" t="s">
        <v>98</v>
      </c>
      <c r="F19" s="23" t="s">
        <v>99</v>
      </c>
      <c r="G19" s="23" t="s">
        <v>535</v>
      </c>
      <c r="H19" s="32" t="s">
        <v>358</v>
      </c>
      <c r="I19" s="32" t="s">
        <v>574</v>
      </c>
      <c r="J19" s="135">
        <v>41</v>
      </c>
      <c r="K19" s="28">
        <v>0.87805</v>
      </c>
      <c r="L19" s="28">
        <f t="shared" si="0"/>
        <v>0.88090999999999997</v>
      </c>
      <c r="O19" s="77">
        <v>0.85797999999999996</v>
      </c>
      <c r="S19" s="3" t="s">
        <v>36</v>
      </c>
      <c r="BF19" s="106"/>
    </row>
    <row r="20" spans="1:58" x14ac:dyDescent="0.25">
      <c r="A20" t="s">
        <v>17</v>
      </c>
      <c r="B20" s="25">
        <v>2022</v>
      </c>
      <c r="C20" s="25" t="s">
        <v>2</v>
      </c>
      <c r="D20" s="25" t="s">
        <v>73</v>
      </c>
      <c r="E20" s="25" t="s">
        <v>98</v>
      </c>
      <c r="F20" s="23" t="s">
        <v>99</v>
      </c>
      <c r="G20" s="23" t="s">
        <v>535</v>
      </c>
      <c r="H20" s="32" t="s">
        <v>358</v>
      </c>
      <c r="I20" s="32" t="s">
        <v>574</v>
      </c>
      <c r="J20" s="135">
        <v>39</v>
      </c>
      <c r="K20" s="28">
        <v>0.82050999999999996</v>
      </c>
      <c r="L20" s="28">
        <f t="shared" si="0"/>
        <v>0.88014999999999999</v>
      </c>
      <c r="O20" s="77">
        <v>0.85080999999999996</v>
      </c>
      <c r="S20" s="3" t="s">
        <v>36</v>
      </c>
      <c r="BF20" s="106"/>
    </row>
    <row r="21" spans="1:58" x14ac:dyDescent="0.25">
      <c r="A21" t="s">
        <v>17</v>
      </c>
      <c r="B21" s="25">
        <v>2022</v>
      </c>
      <c r="C21" s="25" t="s">
        <v>3</v>
      </c>
      <c r="D21" s="25" t="s">
        <v>493</v>
      </c>
      <c r="E21" s="25" t="s">
        <v>98</v>
      </c>
      <c r="F21" s="23" t="s">
        <v>99</v>
      </c>
      <c r="G21" s="23" t="s">
        <v>535</v>
      </c>
      <c r="H21" s="32" t="s">
        <v>358</v>
      </c>
      <c r="I21" s="32" t="s">
        <v>574</v>
      </c>
      <c r="J21" s="135">
        <v>28</v>
      </c>
      <c r="K21" s="28">
        <v>0.75</v>
      </c>
      <c r="L21" s="28">
        <f t="shared" si="0"/>
        <v>0.85535000000000005</v>
      </c>
      <c r="O21" s="77">
        <v>0.85358999999999996</v>
      </c>
      <c r="S21" s="3" t="s">
        <v>36</v>
      </c>
      <c r="BF21" s="106"/>
    </row>
    <row r="22" spans="1:58" x14ac:dyDescent="0.25">
      <c r="A22" t="s">
        <v>17</v>
      </c>
      <c r="B22" s="25">
        <v>2023</v>
      </c>
      <c r="C22" s="25" t="s">
        <v>0</v>
      </c>
      <c r="D22" s="25" t="s">
        <v>537</v>
      </c>
      <c r="E22" s="25" t="s">
        <v>98</v>
      </c>
      <c r="F22" s="23" t="s">
        <v>99</v>
      </c>
      <c r="G22" s="23" t="s">
        <v>535</v>
      </c>
      <c r="H22" s="32" t="s">
        <v>358</v>
      </c>
      <c r="I22" s="32" t="s">
        <v>574</v>
      </c>
      <c r="J22" s="135">
        <v>36</v>
      </c>
      <c r="K22" s="28">
        <v>0.86111000000000004</v>
      </c>
      <c r="L22" s="28">
        <f t="shared" si="0"/>
        <v>0.88868000000000003</v>
      </c>
      <c r="O22" s="77">
        <v>0.85650000000000004</v>
      </c>
      <c r="S22" s="3" t="s">
        <v>36</v>
      </c>
      <c r="BF22" s="106"/>
    </row>
    <row r="23" spans="1:58" x14ac:dyDescent="0.25">
      <c r="A23" t="s">
        <v>17</v>
      </c>
      <c r="B23" s="25">
        <v>2018</v>
      </c>
      <c r="C23" s="25" t="s">
        <v>0</v>
      </c>
      <c r="D23" s="25" t="s">
        <v>54</v>
      </c>
      <c r="E23" s="25" t="s">
        <v>100</v>
      </c>
      <c r="F23" s="23" t="s">
        <v>101</v>
      </c>
      <c r="G23" s="23" t="s">
        <v>538</v>
      </c>
      <c r="H23" s="32" t="s">
        <v>362</v>
      </c>
      <c r="I23" s="32" t="s">
        <v>574</v>
      </c>
      <c r="J23" s="135">
        <v>47</v>
      </c>
      <c r="K23" s="28">
        <v>0.78722999999999999</v>
      </c>
      <c r="L23" s="28">
        <f t="shared" si="0"/>
        <v>0.80818000000000001</v>
      </c>
      <c r="O23" s="77">
        <v>0.84830000000000005</v>
      </c>
      <c r="S23" s="3" t="s">
        <v>36</v>
      </c>
      <c r="BF23" s="106"/>
    </row>
    <row r="24" spans="1:58" x14ac:dyDescent="0.25">
      <c r="A24" t="s">
        <v>17</v>
      </c>
      <c r="B24" s="25">
        <v>2018</v>
      </c>
      <c r="C24" s="25" t="s">
        <v>1</v>
      </c>
      <c r="D24" s="25" t="s">
        <v>56</v>
      </c>
      <c r="E24" s="25" t="s">
        <v>100</v>
      </c>
      <c r="F24" s="23" t="s">
        <v>101</v>
      </c>
      <c r="G24" s="23" t="s">
        <v>538</v>
      </c>
      <c r="H24" s="32" t="s">
        <v>362</v>
      </c>
      <c r="I24" s="32" t="s">
        <v>574</v>
      </c>
      <c r="J24" s="135">
        <v>78</v>
      </c>
      <c r="K24" s="28">
        <v>0.73077000000000003</v>
      </c>
      <c r="L24" s="28">
        <f t="shared" si="0"/>
        <v>0.81181999999999999</v>
      </c>
      <c r="O24" s="77">
        <v>0.85524</v>
      </c>
      <c r="S24" s="3" t="s">
        <v>36</v>
      </c>
      <c r="BF24" s="106"/>
    </row>
    <row r="25" spans="1:58" x14ac:dyDescent="0.25">
      <c r="A25" t="s">
        <v>17</v>
      </c>
      <c r="B25" s="25">
        <v>2018</v>
      </c>
      <c r="C25" s="25" t="s">
        <v>2</v>
      </c>
      <c r="D25" s="25" t="s">
        <v>57</v>
      </c>
      <c r="E25" s="25" t="s">
        <v>100</v>
      </c>
      <c r="F25" s="23" t="s">
        <v>101</v>
      </c>
      <c r="G25" s="23" t="s">
        <v>538</v>
      </c>
      <c r="H25" s="32" t="s">
        <v>362</v>
      </c>
      <c r="I25" s="32" t="s">
        <v>574</v>
      </c>
      <c r="J25" s="135">
        <v>65</v>
      </c>
      <c r="K25" s="28">
        <v>0.78461999999999998</v>
      </c>
      <c r="L25" s="28">
        <f t="shared" si="0"/>
        <v>0.82911000000000001</v>
      </c>
      <c r="O25" s="77">
        <v>0.85572000000000004</v>
      </c>
      <c r="S25" s="3" t="s">
        <v>36</v>
      </c>
      <c r="BF25" s="106"/>
    </row>
    <row r="26" spans="1:58" x14ac:dyDescent="0.25">
      <c r="A26" t="s">
        <v>17</v>
      </c>
      <c r="B26" s="25">
        <v>2018</v>
      </c>
      <c r="C26" s="25" t="s">
        <v>3</v>
      </c>
      <c r="D26" s="25" t="s">
        <v>58</v>
      </c>
      <c r="E26" s="25" t="s">
        <v>100</v>
      </c>
      <c r="F26" s="23" t="s">
        <v>101</v>
      </c>
      <c r="G26" s="23" t="s">
        <v>538</v>
      </c>
      <c r="H26" s="32" t="s">
        <v>362</v>
      </c>
      <c r="I26" s="32" t="s">
        <v>574</v>
      </c>
      <c r="J26" s="135">
        <v>70</v>
      </c>
      <c r="K26" s="28">
        <v>0.82857000000000003</v>
      </c>
      <c r="L26" s="28">
        <f t="shared" si="0"/>
        <v>0.82620000000000005</v>
      </c>
      <c r="O26" s="77">
        <v>0.85877999999999999</v>
      </c>
      <c r="BF26" s="106"/>
    </row>
    <row r="27" spans="1:58" x14ac:dyDescent="0.25">
      <c r="A27" t="s">
        <v>17</v>
      </c>
      <c r="B27" s="25">
        <v>2019</v>
      </c>
      <c r="C27" s="25" t="s">
        <v>0</v>
      </c>
      <c r="D27" s="25" t="s">
        <v>59</v>
      </c>
      <c r="E27" s="25" t="s">
        <v>100</v>
      </c>
      <c r="F27" s="23" t="s">
        <v>101</v>
      </c>
      <c r="G27" s="23" t="s">
        <v>538</v>
      </c>
      <c r="H27" s="32" t="s">
        <v>362</v>
      </c>
      <c r="I27" s="32" t="s">
        <v>574</v>
      </c>
      <c r="J27" s="135">
        <v>69</v>
      </c>
      <c r="K27" s="28">
        <v>0.76812000000000002</v>
      </c>
      <c r="L27" s="28">
        <f t="shared" si="0"/>
        <v>0.80976000000000004</v>
      </c>
      <c r="O27" s="77">
        <v>0.85007999999999995</v>
      </c>
      <c r="AK27" s="21"/>
      <c r="BF27" s="106"/>
    </row>
    <row r="28" spans="1:58" ht="60" x14ac:dyDescent="0.25">
      <c r="A28" t="s">
        <v>17</v>
      </c>
      <c r="B28" s="25">
        <v>2019</v>
      </c>
      <c r="C28" s="25" t="s">
        <v>1</v>
      </c>
      <c r="D28" s="25" t="s">
        <v>60</v>
      </c>
      <c r="E28" s="25" t="s">
        <v>100</v>
      </c>
      <c r="F28" s="23" t="s">
        <v>101</v>
      </c>
      <c r="G28" s="23" t="s">
        <v>538</v>
      </c>
      <c r="H28" s="32" t="s">
        <v>362</v>
      </c>
      <c r="I28" s="32" t="s">
        <v>574</v>
      </c>
      <c r="J28" s="135">
        <v>78</v>
      </c>
      <c r="K28" s="28">
        <v>0.79486999999999997</v>
      </c>
      <c r="L28" s="28">
        <f t="shared" si="0"/>
        <v>0.83150000000000002</v>
      </c>
      <c r="O28" s="77">
        <v>0.85524</v>
      </c>
      <c r="S28" s="3" t="s">
        <v>37</v>
      </c>
      <c r="T28" s="1" t="s">
        <v>560</v>
      </c>
      <c r="U28" s="1" t="s">
        <v>6</v>
      </c>
      <c r="V28" s="1" t="s">
        <v>4</v>
      </c>
      <c r="W28" s="1" t="s">
        <v>5</v>
      </c>
      <c r="X28" s="13" t="s">
        <v>7</v>
      </c>
      <c r="Y28" s="5"/>
      <c r="Z28" s="6"/>
      <c r="AA28" s="14" t="s">
        <v>31</v>
      </c>
      <c r="AB28" s="14" t="s">
        <v>74</v>
      </c>
      <c r="AC28" s="14" t="s">
        <v>592</v>
      </c>
      <c r="AD28" s="14" t="s">
        <v>593</v>
      </c>
      <c r="AE28" s="14" t="str">
        <f t="shared" ref="AE28:AG28" si="10">AE1</f>
        <v>Upper control limit (left axis)</v>
      </c>
      <c r="AF28" s="14" t="str">
        <f t="shared" si="10"/>
        <v>Lower control limit (left axis)</v>
      </c>
      <c r="AG28" s="15" t="str">
        <f t="shared" si="10"/>
        <v>Target (left axis)</v>
      </c>
      <c r="AI28" s="1" t="s">
        <v>27</v>
      </c>
      <c r="AJ28" s="1" t="s">
        <v>563</v>
      </c>
      <c r="AK28" s="162" t="str">
        <f>View_Indicators!$F$42</f>
        <v>Percentage of people receiving breast cancer surgery within 12 months of diagnosis in Leeds Teaching Hospitals NHS Trust between Apr 2020 and Mar 2023</v>
      </c>
      <c r="BF28" s="106"/>
    </row>
    <row r="29" spans="1:58" ht="30" x14ac:dyDescent="0.25">
      <c r="A29" t="s">
        <v>17</v>
      </c>
      <c r="B29" s="25">
        <v>2019</v>
      </c>
      <c r="C29" s="25" t="s">
        <v>2</v>
      </c>
      <c r="D29" s="25" t="s">
        <v>61</v>
      </c>
      <c r="E29" s="25" t="s">
        <v>100</v>
      </c>
      <c r="F29" s="23" t="s">
        <v>101</v>
      </c>
      <c r="G29" s="23" t="s">
        <v>538</v>
      </c>
      <c r="H29" s="32" t="s">
        <v>362</v>
      </c>
      <c r="I29" s="32" t="s">
        <v>574</v>
      </c>
      <c r="J29" s="135">
        <v>77</v>
      </c>
      <c r="K29" s="28">
        <v>0.87012999999999996</v>
      </c>
      <c r="L29" s="28">
        <f t="shared" si="0"/>
        <v>0.80764000000000002</v>
      </c>
      <c r="O29" s="77">
        <v>0.85079000000000005</v>
      </c>
      <c r="S29" s="3" t="s">
        <v>37</v>
      </c>
      <c r="U29" t="str">
        <f>View_Indicators!$C$13</f>
        <v>Leeds Teaching Hospitals NHS Trust</v>
      </c>
      <c r="V29" s="7">
        <v>2020</v>
      </c>
      <c r="W29" s="7" t="s">
        <v>1</v>
      </c>
      <c r="X29" s="7" t="s">
        <v>574</v>
      </c>
      <c r="Y29" s="8">
        <f>IF(V28=V29, "", V29)</f>
        <v>2020</v>
      </c>
      <c r="Z29" s="4" t="str">
        <f t="shared" ref="Z29:Z40" si="11">W29</f>
        <v>Q2</v>
      </c>
      <c r="AA29" s="18">
        <f t="shared" ref="AA29:AA40" si="12">IFERROR(AVERAGEIFS(J:J, $B:$B, $V29, $C:$C, $W29, $I:$I,$X29, $F:$F, $U29),0)</f>
        <v>68</v>
      </c>
      <c r="AB29" s="9">
        <f t="shared" ref="AB29:AB40" si="13">IFERROR(AVERAGEIFS(K:K, $B:$B, $V29, $C:$C, $W29, $I:$I,$X29, $F:$F, $U29),0)</f>
        <v>0.79412000000000005</v>
      </c>
      <c r="AC29" s="9">
        <f t="shared" ref="AC29:AC40" si="14">IFERROR(AVERAGEIFS(L:L, $B:$B, $V29, $C:$C, $W29, $I:$I,$X29, $F:$F, $U29),0)</f>
        <v>0.84548999999999996</v>
      </c>
      <c r="AD29" s="9">
        <f t="shared" ref="AD29:AD40" si="15">IFERROR(AVERAGEIFS(O:O, $B:$B, $V29, $C:$C, $W29, $I:$I,$X29, $F:$F, $U29),0)</f>
        <v>0.81738999999999995</v>
      </c>
      <c r="AE29" s="9">
        <f t="shared" ref="AE29:AE40" si="16">IFERROR(AVERAGEIFS(M:M, $B:$B, $V29, $C:$C, $W29, $I:$I,$X29, $F:$F, $U29),0)</f>
        <v>0</v>
      </c>
      <c r="AF29" s="9">
        <f t="shared" ref="AF29:AF40" si="17">IFERROR(AVERAGEIFS(N:N, $B:$B, $V29, $C:$C, $W29, $I:$I,$X29, $F:$F, $U29),0)</f>
        <v>0</v>
      </c>
      <c r="AG29" s="16">
        <f t="shared" ref="AG29:AG40" si="18">IFERROR(AVERAGEIFS(P:P, $B:$B, $V29, $C:$C, $W29, $I:$I, $X29, $F:$F, $U29),0)</f>
        <v>0</v>
      </c>
      <c r="AI29" s="1" t="s">
        <v>28</v>
      </c>
      <c r="AJ29" s="1" t="s">
        <v>564</v>
      </c>
      <c r="AK29" s="162" t="str">
        <f>View_Indicators!$C$49</f>
        <v>Number of people with primary breast cancer, with stage 0-3A or unknown stage</v>
      </c>
      <c r="BF29" s="106"/>
    </row>
    <row r="30" spans="1:58" x14ac:dyDescent="0.25">
      <c r="A30" t="s">
        <v>17</v>
      </c>
      <c r="B30" s="25">
        <v>2019</v>
      </c>
      <c r="C30" s="25" t="s">
        <v>3</v>
      </c>
      <c r="D30" s="25" t="s">
        <v>62</v>
      </c>
      <c r="E30" s="25" t="s">
        <v>100</v>
      </c>
      <c r="F30" s="23" t="s">
        <v>101</v>
      </c>
      <c r="G30" s="23" t="s">
        <v>538</v>
      </c>
      <c r="H30" s="32" t="s">
        <v>362</v>
      </c>
      <c r="I30" s="32" t="s">
        <v>574</v>
      </c>
      <c r="J30" s="135">
        <v>48</v>
      </c>
      <c r="K30" s="28">
        <v>0.77083000000000002</v>
      </c>
      <c r="L30" s="28">
        <f t="shared" si="0"/>
        <v>0.82711000000000001</v>
      </c>
      <c r="O30" s="77">
        <v>0.85265000000000002</v>
      </c>
      <c r="S30" s="3" t="s">
        <v>37</v>
      </c>
      <c r="U30" t="str">
        <f>View_Indicators!$C$13</f>
        <v>Leeds Teaching Hospitals NHS Trust</v>
      </c>
      <c r="V30" s="7">
        <v>2020</v>
      </c>
      <c r="W30" s="7" t="s">
        <v>2</v>
      </c>
      <c r="X30" s="7" t="s">
        <v>574</v>
      </c>
      <c r="Y30" s="8" t="str">
        <f t="shared" ref="Y30:Y40" si="19">IF(V29=V30, "", V30)</f>
        <v/>
      </c>
      <c r="Z30" s="4" t="str">
        <f t="shared" si="11"/>
        <v>Q3</v>
      </c>
      <c r="AA30" s="18">
        <f t="shared" si="12"/>
        <v>146</v>
      </c>
      <c r="AB30" s="9">
        <f t="shared" si="13"/>
        <v>0.86301000000000005</v>
      </c>
      <c r="AC30" s="9">
        <f t="shared" si="14"/>
        <v>0.88973999999999998</v>
      </c>
      <c r="AD30" s="9">
        <f t="shared" si="15"/>
        <v>0.82706999999999997</v>
      </c>
      <c r="AE30" s="9">
        <f t="shared" si="16"/>
        <v>0</v>
      </c>
      <c r="AF30" s="9">
        <f t="shared" si="17"/>
        <v>0</v>
      </c>
      <c r="AG30" s="16">
        <f t="shared" si="18"/>
        <v>0</v>
      </c>
      <c r="BF30" s="106"/>
    </row>
    <row r="31" spans="1:58" x14ac:dyDescent="0.25">
      <c r="A31" t="s">
        <v>17</v>
      </c>
      <c r="B31" s="25">
        <v>2020</v>
      </c>
      <c r="C31" s="25" t="s">
        <v>0</v>
      </c>
      <c r="D31" s="25" t="s">
        <v>63</v>
      </c>
      <c r="E31" s="25" t="s">
        <v>100</v>
      </c>
      <c r="F31" s="23" t="s">
        <v>101</v>
      </c>
      <c r="G31" s="23" t="s">
        <v>538</v>
      </c>
      <c r="H31" s="32" t="s">
        <v>362</v>
      </c>
      <c r="I31" s="32" t="s">
        <v>574</v>
      </c>
      <c r="J31" s="135">
        <v>80</v>
      </c>
      <c r="K31" s="28">
        <v>0.7</v>
      </c>
      <c r="L31" s="28">
        <f t="shared" si="0"/>
        <v>0.82901999999999998</v>
      </c>
      <c r="O31" s="77">
        <v>0.84214</v>
      </c>
      <c r="S31" s="3" t="s">
        <v>37</v>
      </c>
      <c r="U31" t="str">
        <f>View_Indicators!$C$13</f>
        <v>Leeds Teaching Hospitals NHS Trust</v>
      </c>
      <c r="V31" s="7">
        <v>2020</v>
      </c>
      <c r="W31" s="7" t="s">
        <v>3</v>
      </c>
      <c r="X31" s="7" t="s">
        <v>574</v>
      </c>
      <c r="Y31" s="8" t="str">
        <f t="shared" si="19"/>
        <v/>
      </c>
      <c r="Z31" s="4" t="str">
        <f t="shared" si="11"/>
        <v>Q4</v>
      </c>
      <c r="AA31" s="18">
        <f t="shared" si="12"/>
        <v>153</v>
      </c>
      <c r="AB31" s="9">
        <f t="shared" si="13"/>
        <v>0.87582000000000004</v>
      </c>
      <c r="AC31" s="9">
        <f t="shared" si="14"/>
        <v>0.85841000000000001</v>
      </c>
      <c r="AD31" s="9">
        <f t="shared" si="15"/>
        <v>0.85233000000000003</v>
      </c>
      <c r="AE31" s="9">
        <f t="shared" si="16"/>
        <v>0</v>
      </c>
      <c r="AF31" s="9">
        <f t="shared" si="17"/>
        <v>0</v>
      </c>
      <c r="AG31" s="16">
        <f t="shared" si="18"/>
        <v>0</v>
      </c>
      <c r="BF31" s="106"/>
    </row>
    <row r="32" spans="1:58" x14ac:dyDescent="0.25">
      <c r="A32" t="s">
        <v>17</v>
      </c>
      <c r="B32" s="25">
        <v>2020</v>
      </c>
      <c r="C32" s="25" t="s">
        <v>1</v>
      </c>
      <c r="D32" s="25" t="s">
        <v>64</v>
      </c>
      <c r="E32" s="25" t="s">
        <v>100</v>
      </c>
      <c r="F32" s="23" t="s">
        <v>101</v>
      </c>
      <c r="G32" s="23" t="s">
        <v>538</v>
      </c>
      <c r="H32" s="32" t="s">
        <v>362</v>
      </c>
      <c r="I32" s="32" t="s">
        <v>574</v>
      </c>
      <c r="J32" s="135">
        <v>46</v>
      </c>
      <c r="K32" s="28">
        <v>0.80435000000000001</v>
      </c>
      <c r="L32" s="28">
        <f t="shared" si="0"/>
        <v>0.81904999999999994</v>
      </c>
      <c r="O32" s="77">
        <v>0.81738999999999995</v>
      </c>
      <c r="S32" s="3" t="s">
        <v>37</v>
      </c>
      <c r="U32" t="str">
        <f>View_Indicators!$C$13</f>
        <v>Leeds Teaching Hospitals NHS Trust</v>
      </c>
      <c r="V32" s="7">
        <v>2021</v>
      </c>
      <c r="W32" s="7" t="s">
        <v>0</v>
      </c>
      <c r="X32" s="7" t="s">
        <v>574</v>
      </c>
      <c r="Y32" s="8">
        <f t="shared" si="19"/>
        <v>2021</v>
      </c>
      <c r="Z32" s="4" t="str">
        <f t="shared" si="11"/>
        <v>Q1</v>
      </c>
      <c r="AA32" s="18">
        <f t="shared" si="12"/>
        <v>182</v>
      </c>
      <c r="AB32" s="9">
        <f t="shared" si="13"/>
        <v>0.84614999999999996</v>
      </c>
      <c r="AC32" s="9">
        <f t="shared" si="14"/>
        <v>0.87402000000000002</v>
      </c>
      <c r="AD32" s="9">
        <f t="shared" si="15"/>
        <v>0.86184000000000005</v>
      </c>
      <c r="AE32" s="9">
        <f t="shared" si="16"/>
        <v>0</v>
      </c>
      <c r="AF32" s="9">
        <f t="shared" si="17"/>
        <v>0</v>
      </c>
      <c r="AG32" s="16">
        <f t="shared" si="18"/>
        <v>0</v>
      </c>
      <c r="BF32" s="106"/>
    </row>
    <row r="33" spans="1:58" x14ac:dyDescent="0.25">
      <c r="A33" t="s">
        <v>17</v>
      </c>
      <c r="B33" s="25">
        <v>2020</v>
      </c>
      <c r="C33" s="25" t="s">
        <v>2</v>
      </c>
      <c r="D33" s="25" t="s">
        <v>65</v>
      </c>
      <c r="E33" s="25" t="s">
        <v>100</v>
      </c>
      <c r="F33" s="23" t="s">
        <v>101</v>
      </c>
      <c r="G33" s="23" t="s">
        <v>538</v>
      </c>
      <c r="H33" s="32" t="s">
        <v>362</v>
      </c>
      <c r="I33" s="32" t="s">
        <v>574</v>
      </c>
      <c r="J33" s="135">
        <v>58</v>
      </c>
      <c r="K33" s="28">
        <v>0.82759000000000005</v>
      </c>
      <c r="L33" s="28">
        <f t="shared" si="0"/>
        <v>0.79257999999999995</v>
      </c>
      <c r="O33" s="77">
        <v>0.82706999999999997</v>
      </c>
      <c r="S33" s="3" t="s">
        <v>37</v>
      </c>
      <c r="U33" t="str">
        <f>View_Indicators!$C$13</f>
        <v>Leeds Teaching Hospitals NHS Trust</v>
      </c>
      <c r="V33" s="7">
        <v>2021</v>
      </c>
      <c r="W33" s="7" t="s">
        <v>1</v>
      </c>
      <c r="X33" s="7" t="s">
        <v>574</v>
      </c>
      <c r="Y33" s="8" t="str">
        <f t="shared" si="19"/>
        <v/>
      </c>
      <c r="Z33" s="4" t="str">
        <f t="shared" si="11"/>
        <v>Q2</v>
      </c>
      <c r="AA33" s="18">
        <f t="shared" si="12"/>
        <v>174</v>
      </c>
      <c r="AB33" s="9">
        <f t="shared" si="13"/>
        <v>0.89654999999999996</v>
      </c>
      <c r="AC33" s="9">
        <f t="shared" si="14"/>
        <v>0.87805</v>
      </c>
      <c r="AD33" s="9">
        <f t="shared" si="15"/>
        <v>0.85790999999999995</v>
      </c>
      <c r="AE33" s="9">
        <f t="shared" si="16"/>
        <v>0</v>
      </c>
      <c r="AF33" s="9">
        <f t="shared" si="17"/>
        <v>0</v>
      </c>
      <c r="AG33" s="16">
        <f t="shared" si="18"/>
        <v>0</v>
      </c>
      <c r="BF33" s="106"/>
    </row>
    <row r="34" spans="1:58" x14ac:dyDescent="0.25">
      <c r="A34" t="s">
        <v>17</v>
      </c>
      <c r="B34" s="25">
        <v>2020</v>
      </c>
      <c r="C34" s="25" t="s">
        <v>3</v>
      </c>
      <c r="D34" s="25" t="s">
        <v>66</v>
      </c>
      <c r="E34" s="25" t="s">
        <v>100</v>
      </c>
      <c r="F34" s="23" t="s">
        <v>101</v>
      </c>
      <c r="G34" s="23" t="s">
        <v>538</v>
      </c>
      <c r="H34" s="32" t="s">
        <v>362</v>
      </c>
      <c r="I34" s="32" t="s">
        <v>574</v>
      </c>
      <c r="J34" s="135">
        <v>81</v>
      </c>
      <c r="K34" s="28">
        <v>0.81481000000000003</v>
      </c>
      <c r="L34" s="28">
        <f t="shared" si="0"/>
        <v>0.80049000000000003</v>
      </c>
      <c r="O34" s="77">
        <v>0.85233000000000003</v>
      </c>
      <c r="S34" s="3" t="s">
        <v>37</v>
      </c>
      <c r="U34" t="str">
        <f>View_Indicators!$C$13</f>
        <v>Leeds Teaching Hospitals NHS Trust</v>
      </c>
      <c r="V34" s="7">
        <v>2021</v>
      </c>
      <c r="W34" s="7" t="s">
        <v>2</v>
      </c>
      <c r="X34" s="7" t="s">
        <v>574</v>
      </c>
      <c r="Y34" s="8" t="str">
        <f t="shared" si="19"/>
        <v/>
      </c>
      <c r="Z34" s="4" t="str">
        <f t="shared" si="11"/>
        <v>Q3</v>
      </c>
      <c r="AA34" s="18">
        <f t="shared" si="12"/>
        <v>155</v>
      </c>
      <c r="AB34" s="9">
        <f t="shared" si="13"/>
        <v>0.94838999999999996</v>
      </c>
      <c r="AC34" s="9">
        <f t="shared" si="14"/>
        <v>0.89700000000000002</v>
      </c>
      <c r="AD34" s="9">
        <f t="shared" si="15"/>
        <v>0.85472999999999999</v>
      </c>
      <c r="AE34" s="9">
        <f t="shared" si="16"/>
        <v>0</v>
      </c>
      <c r="AF34" s="9">
        <f t="shared" si="17"/>
        <v>0</v>
      </c>
      <c r="AG34" s="16">
        <f t="shared" si="18"/>
        <v>0</v>
      </c>
      <c r="BF34" s="106"/>
    </row>
    <row r="35" spans="1:58" x14ac:dyDescent="0.25">
      <c r="A35" t="s">
        <v>17</v>
      </c>
      <c r="B35" s="25">
        <v>2021</v>
      </c>
      <c r="C35" s="25" t="s">
        <v>0</v>
      </c>
      <c r="D35" s="25" t="s">
        <v>67</v>
      </c>
      <c r="E35" s="25" t="s">
        <v>100</v>
      </c>
      <c r="F35" s="23" t="s">
        <v>101</v>
      </c>
      <c r="G35" s="23" t="s">
        <v>538</v>
      </c>
      <c r="H35" s="32" t="s">
        <v>362</v>
      </c>
      <c r="I35" s="32" t="s">
        <v>574</v>
      </c>
      <c r="J35" s="135">
        <v>55</v>
      </c>
      <c r="K35" s="28">
        <v>0.70909</v>
      </c>
      <c r="L35" s="28">
        <f t="shared" si="0"/>
        <v>0.81028</v>
      </c>
      <c r="O35" s="77">
        <v>0.86184000000000005</v>
      </c>
      <c r="S35" s="3" t="s">
        <v>37</v>
      </c>
      <c r="U35" t="str">
        <f>View_Indicators!$C$13</f>
        <v>Leeds Teaching Hospitals NHS Trust</v>
      </c>
      <c r="V35" s="7">
        <v>2021</v>
      </c>
      <c r="W35" s="7" t="s">
        <v>3</v>
      </c>
      <c r="X35" s="7" t="s">
        <v>574</v>
      </c>
      <c r="Y35" s="8" t="str">
        <f t="shared" si="19"/>
        <v/>
      </c>
      <c r="Z35" s="4" t="str">
        <f t="shared" si="11"/>
        <v>Q4</v>
      </c>
      <c r="AA35" s="18">
        <f t="shared" si="12"/>
        <v>157</v>
      </c>
      <c r="AB35" s="9">
        <f t="shared" si="13"/>
        <v>0.89809000000000005</v>
      </c>
      <c r="AC35" s="9">
        <f t="shared" si="14"/>
        <v>0.88687000000000005</v>
      </c>
      <c r="AD35" s="9">
        <f t="shared" si="15"/>
        <v>0.86302999999999996</v>
      </c>
      <c r="AE35" s="9">
        <f t="shared" si="16"/>
        <v>0</v>
      </c>
      <c r="AF35" s="9">
        <f t="shared" si="17"/>
        <v>0</v>
      </c>
      <c r="AG35" s="16">
        <f t="shared" si="18"/>
        <v>0</v>
      </c>
      <c r="BF35" s="106"/>
    </row>
    <row r="36" spans="1:58" x14ac:dyDescent="0.25">
      <c r="A36" t="s">
        <v>17</v>
      </c>
      <c r="B36" s="25">
        <v>2021</v>
      </c>
      <c r="C36" s="25" t="s">
        <v>1</v>
      </c>
      <c r="D36" s="25" t="s">
        <v>68</v>
      </c>
      <c r="E36" s="25" t="s">
        <v>100</v>
      </c>
      <c r="F36" s="23" t="s">
        <v>101</v>
      </c>
      <c r="G36" s="23" t="s">
        <v>538</v>
      </c>
      <c r="H36" s="32" t="s">
        <v>362</v>
      </c>
      <c r="I36" s="32" t="s">
        <v>574</v>
      </c>
      <c r="J36" s="135">
        <v>54</v>
      </c>
      <c r="K36" s="28">
        <v>0.77778000000000003</v>
      </c>
      <c r="L36" s="28">
        <f t="shared" si="0"/>
        <v>0.85640000000000005</v>
      </c>
      <c r="O36" s="77">
        <v>0.85790999999999995</v>
      </c>
      <c r="S36" s="3" t="s">
        <v>37</v>
      </c>
      <c r="U36" t="str">
        <f>View_Indicators!$C$13</f>
        <v>Leeds Teaching Hospitals NHS Trust</v>
      </c>
      <c r="V36" s="7">
        <v>2022</v>
      </c>
      <c r="W36" s="7" t="s">
        <v>0</v>
      </c>
      <c r="X36" s="7" t="s">
        <v>574</v>
      </c>
      <c r="Y36" s="8">
        <f t="shared" si="19"/>
        <v>2022</v>
      </c>
      <c r="Z36" s="4" t="str">
        <f t="shared" si="11"/>
        <v>Q1</v>
      </c>
      <c r="AA36" s="164">
        <f>IFERROR(AVERAGEIFS(J:J, $B:$B, $V36, $C:$C, $W36, $I:$I,$X36, $F:$F, $U36),#N/A)</f>
        <v>178</v>
      </c>
      <c r="AB36" s="165">
        <f>IFERROR(AVERAGEIFS(K:K, $B:$B, $V36, $C:$C, $W36, $I:$I,$X36, $F:$F, $U36),#N/A)</f>
        <v>0.96067000000000002</v>
      </c>
      <c r="AC36" s="9">
        <f t="shared" si="14"/>
        <v>0.92259000000000002</v>
      </c>
      <c r="AD36" s="9">
        <f t="shared" si="15"/>
        <v>0.86423000000000005</v>
      </c>
      <c r="AE36" s="9">
        <f t="shared" si="16"/>
        <v>0</v>
      </c>
      <c r="AF36" s="9">
        <f t="shared" si="17"/>
        <v>0</v>
      </c>
      <c r="AG36" s="16">
        <f t="shared" si="18"/>
        <v>0</v>
      </c>
      <c r="BF36" s="106"/>
    </row>
    <row r="37" spans="1:58" x14ac:dyDescent="0.25">
      <c r="A37" t="s">
        <v>17</v>
      </c>
      <c r="B37" s="25">
        <v>2021</v>
      </c>
      <c r="C37" s="25" t="s">
        <v>2</v>
      </c>
      <c r="D37" s="25" t="s">
        <v>69</v>
      </c>
      <c r="E37" s="25" t="s">
        <v>100</v>
      </c>
      <c r="F37" s="23" t="s">
        <v>101</v>
      </c>
      <c r="G37" s="23" t="s">
        <v>538</v>
      </c>
      <c r="H37" s="32" t="s">
        <v>362</v>
      </c>
      <c r="I37" s="32" t="s">
        <v>574</v>
      </c>
      <c r="J37" s="135">
        <v>88</v>
      </c>
      <c r="K37" s="28">
        <v>0.71591000000000005</v>
      </c>
      <c r="L37" s="28">
        <f t="shared" si="0"/>
        <v>0.81062000000000001</v>
      </c>
      <c r="O37" s="77">
        <v>0.85472999999999999</v>
      </c>
      <c r="S37" s="3" t="s">
        <v>37</v>
      </c>
      <c r="U37" t="str">
        <f>View_Indicators!$C$13</f>
        <v>Leeds Teaching Hospitals NHS Trust</v>
      </c>
      <c r="V37" s="7">
        <v>2022</v>
      </c>
      <c r="W37" s="7" t="s">
        <v>1</v>
      </c>
      <c r="X37" s="7" t="s">
        <v>574</v>
      </c>
      <c r="Y37" s="8" t="str">
        <f t="shared" si="19"/>
        <v/>
      </c>
      <c r="Z37" s="4" t="str">
        <f t="shared" si="11"/>
        <v>Q2</v>
      </c>
      <c r="AA37" s="18">
        <f t="shared" si="12"/>
        <v>196</v>
      </c>
      <c r="AB37" s="9">
        <f t="shared" si="13"/>
        <v>0.90815999999999997</v>
      </c>
      <c r="AC37" s="9">
        <f t="shared" si="14"/>
        <v>0.88090999999999997</v>
      </c>
      <c r="AD37" s="9">
        <f t="shared" si="15"/>
        <v>0.85797999999999996</v>
      </c>
      <c r="AE37" s="9">
        <f t="shared" si="16"/>
        <v>0</v>
      </c>
      <c r="AF37" s="9">
        <f t="shared" si="17"/>
        <v>0</v>
      </c>
      <c r="AG37" s="16">
        <f t="shared" si="18"/>
        <v>0</v>
      </c>
      <c r="BF37" s="106"/>
    </row>
    <row r="38" spans="1:58" x14ac:dyDescent="0.25">
      <c r="A38" t="s">
        <v>17</v>
      </c>
      <c r="B38" s="25">
        <v>2021</v>
      </c>
      <c r="C38" s="25" t="s">
        <v>3</v>
      </c>
      <c r="D38" s="25" t="s">
        <v>70</v>
      </c>
      <c r="E38" s="25" t="s">
        <v>100</v>
      </c>
      <c r="F38" s="23" t="s">
        <v>101</v>
      </c>
      <c r="G38" s="23" t="s">
        <v>538</v>
      </c>
      <c r="H38" s="32" t="s">
        <v>362</v>
      </c>
      <c r="I38" s="32" t="s">
        <v>574</v>
      </c>
      <c r="J38" s="135">
        <v>68</v>
      </c>
      <c r="K38" s="28">
        <v>0.80881999999999998</v>
      </c>
      <c r="L38" s="28">
        <f t="shared" si="0"/>
        <v>0.83037000000000005</v>
      </c>
      <c r="O38" s="77">
        <v>0.86302999999999996</v>
      </c>
      <c r="S38" s="3" t="s">
        <v>37</v>
      </c>
      <c r="U38" t="str">
        <f>View_Indicators!$C$13</f>
        <v>Leeds Teaching Hospitals NHS Trust</v>
      </c>
      <c r="V38" s="7">
        <v>2022</v>
      </c>
      <c r="W38" s="7" t="s">
        <v>2</v>
      </c>
      <c r="X38" s="7" t="s">
        <v>574</v>
      </c>
      <c r="Y38" s="8" t="str">
        <f t="shared" si="19"/>
        <v/>
      </c>
      <c r="Z38" s="4" t="str">
        <f t="shared" si="11"/>
        <v>Q3</v>
      </c>
      <c r="AA38" s="18">
        <f t="shared" si="12"/>
        <v>188</v>
      </c>
      <c r="AB38" s="9">
        <f t="shared" si="13"/>
        <v>0.85106000000000004</v>
      </c>
      <c r="AC38" s="9">
        <f t="shared" si="14"/>
        <v>0.88014999999999999</v>
      </c>
      <c r="AD38" s="9">
        <f t="shared" si="15"/>
        <v>0.85080999999999996</v>
      </c>
      <c r="AE38" s="9">
        <f t="shared" si="16"/>
        <v>0</v>
      </c>
      <c r="AF38" s="9">
        <f t="shared" si="17"/>
        <v>0</v>
      </c>
      <c r="AG38" s="16">
        <f t="shared" si="18"/>
        <v>0</v>
      </c>
      <c r="BF38" s="106"/>
    </row>
    <row r="39" spans="1:58" x14ac:dyDescent="0.25">
      <c r="A39" t="s">
        <v>17</v>
      </c>
      <c r="B39" s="25">
        <v>2022</v>
      </c>
      <c r="C39" s="25" t="s">
        <v>0</v>
      </c>
      <c r="D39" s="25" t="s">
        <v>71</v>
      </c>
      <c r="E39" s="25" t="s">
        <v>100</v>
      </c>
      <c r="F39" s="23" t="s">
        <v>101</v>
      </c>
      <c r="G39" s="23" t="s">
        <v>538</v>
      </c>
      <c r="H39" s="32" t="s">
        <v>362</v>
      </c>
      <c r="I39" s="32" t="s">
        <v>574</v>
      </c>
      <c r="J39" s="135">
        <v>61</v>
      </c>
      <c r="K39" s="28">
        <v>0.83606999999999998</v>
      </c>
      <c r="L39" s="28">
        <f t="shared" si="0"/>
        <v>0.82116999999999996</v>
      </c>
      <c r="O39" s="77">
        <v>0.86423000000000005</v>
      </c>
      <c r="S39" s="3" t="s">
        <v>37</v>
      </c>
      <c r="U39" t="str">
        <f>View_Indicators!$C$13</f>
        <v>Leeds Teaching Hospitals NHS Trust</v>
      </c>
      <c r="V39" s="7">
        <v>2022</v>
      </c>
      <c r="W39" s="7" t="s">
        <v>3</v>
      </c>
      <c r="X39" s="7" t="s">
        <v>574</v>
      </c>
      <c r="Y39" s="8" t="str">
        <f t="shared" si="19"/>
        <v/>
      </c>
      <c r="Z39" s="4" t="str">
        <f t="shared" si="11"/>
        <v>Q4</v>
      </c>
      <c r="AA39" s="18">
        <f t="shared" si="12"/>
        <v>180</v>
      </c>
      <c r="AB39" s="9">
        <f t="shared" si="13"/>
        <v>0.91666999999999998</v>
      </c>
      <c r="AC39" s="9">
        <f t="shared" si="14"/>
        <v>0.85535000000000005</v>
      </c>
      <c r="AD39" s="9">
        <f t="shared" si="15"/>
        <v>0.85358999999999996</v>
      </c>
      <c r="AE39" s="9">
        <f t="shared" si="16"/>
        <v>0</v>
      </c>
      <c r="AF39" s="9">
        <f t="shared" si="17"/>
        <v>0</v>
      </c>
      <c r="AG39" s="16">
        <f t="shared" si="18"/>
        <v>0</v>
      </c>
      <c r="BF39" s="106"/>
    </row>
    <row r="40" spans="1:58" x14ac:dyDescent="0.25">
      <c r="A40" t="s">
        <v>17</v>
      </c>
      <c r="B40" s="25">
        <v>2022</v>
      </c>
      <c r="C40" s="25" t="s">
        <v>1</v>
      </c>
      <c r="D40" s="25" t="s">
        <v>72</v>
      </c>
      <c r="E40" s="25" t="s">
        <v>100</v>
      </c>
      <c r="F40" s="23" t="s">
        <v>101</v>
      </c>
      <c r="G40" s="23" t="s">
        <v>538</v>
      </c>
      <c r="H40" s="32" t="s">
        <v>362</v>
      </c>
      <c r="I40" s="32" t="s">
        <v>574</v>
      </c>
      <c r="J40" s="135">
        <v>64</v>
      </c>
      <c r="K40" s="28">
        <v>0.78125</v>
      </c>
      <c r="L40" s="28">
        <f t="shared" si="0"/>
        <v>0.80054000000000003</v>
      </c>
      <c r="O40" s="77">
        <v>0.85797999999999996</v>
      </c>
      <c r="S40" s="3" t="s">
        <v>37</v>
      </c>
      <c r="U40" t="str">
        <f>View_Indicators!$C$13</f>
        <v>Leeds Teaching Hospitals NHS Trust</v>
      </c>
      <c r="V40" s="7">
        <v>2023</v>
      </c>
      <c r="W40" s="7" t="s">
        <v>0</v>
      </c>
      <c r="X40" s="7" t="s">
        <v>574</v>
      </c>
      <c r="Y40" s="10">
        <f t="shared" si="19"/>
        <v>2023</v>
      </c>
      <c r="Z40" s="11" t="str">
        <f t="shared" si="11"/>
        <v>Q1</v>
      </c>
      <c r="AA40" s="19">
        <f t="shared" si="12"/>
        <v>195</v>
      </c>
      <c r="AB40" s="12">
        <f t="shared" si="13"/>
        <v>0.89231000000000005</v>
      </c>
      <c r="AC40" s="12">
        <f t="shared" si="14"/>
        <v>0.88868000000000003</v>
      </c>
      <c r="AD40" s="12">
        <f t="shared" si="15"/>
        <v>0.85650000000000004</v>
      </c>
      <c r="AE40" s="12">
        <f t="shared" si="16"/>
        <v>0</v>
      </c>
      <c r="AF40" s="12">
        <f t="shared" si="17"/>
        <v>0</v>
      </c>
      <c r="AG40" s="17">
        <f t="shared" si="18"/>
        <v>0</v>
      </c>
      <c r="BF40" s="106"/>
    </row>
    <row r="41" spans="1:58" x14ac:dyDescent="0.25">
      <c r="A41" t="s">
        <v>17</v>
      </c>
      <c r="B41" s="25">
        <v>2022</v>
      </c>
      <c r="C41" s="25" t="s">
        <v>2</v>
      </c>
      <c r="D41" s="25" t="s">
        <v>73</v>
      </c>
      <c r="E41" s="25" t="s">
        <v>100</v>
      </c>
      <c r="F41" s="23" t="s">
        <v>101</v>
      </c>
      <c r="G41" s="23" t="s">
        <v>538</v>
      </c>
      <c r="H41" s="32" t="s">
        <v>362</v>
      </c>
      <c r="I41" s="32" t="s">
        <v>574</v>
      </c>
      <c r="J41" s="135">
        <v>87</v>
      </c>
      <c r="K41" s="28">
        <v>0.88505999999999996</v>
      </c>
      <c r="L41" s="28">
        <f t="shared" si="0"/>
        <v>0.81227000000000005</v>
      </c>
      <c r="O41" s="77">
        <v>0.85080999999999996</v>
      </c>
      <c r="S41" s="3" t="s">
        <v>37</v>
      </c>
      <c r="BF41" s="106"/>
    </row>
    <row r="42" spans="1:58" x14ac:dyDescent="0.25">
      <c r="A42" t="s">
        <v>17</v>
      </c>
      <c r="B42" s="25">
        <v>2022</v>
      </c>
      <c r="C42" s="25" t="s">
        <v>3</v>
      </c>
      <c r="D42" s="25" t="s">
        <v>493</v>
      </c>
      <c r="E42" s="25" t="s">
        <v>100</v>
      </c>
      <c r="F42" s="23" t="s">
        <v>101</v>
      </c>
      <c r="G42" s="23" t="s">
        <v>538</v>
      </c>
      <c r="H42" s="32" t="s">
        <v>362</v>
      </c>
      <c r="I42" s="32" t="s">
        <v>574</v>
      </c>
      <c r="J42" s="135">
        <v>76</v>
      </c>
      <c r="K42" s="28">
        <v>0.78947000000000001</v>
      </c>
      <c r="L42" s="28">
        <f t="shared" si="0"/>
        <v>0.80464000000000002</v>
      </c>
      <c r="O42" s="77">
        <v>0.85358999999999996</v>
      </c>
      <c r="S42" s="3" t="s">
        <v>37</v>
      </c>
      <c r="BF42" s="106"/>
    </row>
    <row r="43" spans="1:58" x14ac:dyDescent="0.25">
      <c r="A43" t="s">
        <v>17</v>
      </c>
      <c r="B43" s="25">
        <v>2023</v>
      </c>
      <c r="C43" s="25" t="s">
        <v>0</v>
      </c>
      <c r="D43" s="25" t="s">
        <v>537</v>
      </c>
      <c r="E43" s="25" t="s">
        <v>100</v>
      </c>
      <c r="F43" s="23" t="s">
        <v>101</v>
      </c>
      <c r="G43" s="23" t="s">
        <v>538</v>
      </c>
      <c r="H43" s="32" t="s">
        <v>362</v>
      </c>
      <c r="I43" s="32" t="s">
        <v>574</v>
      </c>
      <c r="J43" s="135">
        <v>86</v>
      </c>
      <c r="K43" s="28">
        <v>0.82557999999999998</v>
      </c>
      <c r="L43" s="28">
        <f t="shared" si="0"/>
        <v>0.80932999999999999</v>
      </c>
      <c r="O43" s="77">
        <v>0.85650000000000004</v>
      </c>
      <c r="S43" s="3" t="s">
        <v>37</v>
      </c>
      <c r="BF43" s="106"/>
    </row>
    <row r="44" spans="1:58" x14ac:dyDescent="0.25">
      <c r="A44" t="s">
        <v>17</v>
      </c>
      <c r="B44" s="25">
        <v>2018</v>
      </c>
      <c r="C44" s="25" t="s">
        <v>0</v>
      </c>
      <c r="D44" s="25" t="s">
        <v>54</v>
      </c>
      <c r="E44" s="25" t="s">
        <v>102</v>
      </c>
      <c r="F44" s="23" t="s">
        <v>103</v>
      </c>
      <c r="G44" s="23" t="s">
        <v>539</v>
      </c>
      <c r="H44" s="32" t="s">
        <v>364</v>
      </c>
      <c r="I44" s="32" t="s">
        <v>574</v>
      </c>
      <c r="J44" s="135">
        <v>107</v>
      </c>
      <c r="K44" s="28">
        <v>0.8972</v>
      </c>
      <c r="L44" s="28">
        <f t="shared" si="0"/>
        <v>0.85424999999999995</v>
      </c>
      <c r="O44" s="77">
        <v>0.84830000000000005</v>
      </c>
      <c r="S44" s="3" t="s">
        <v>37</v>
      </c>
      <c r="BF44" s="106"/>
    </row>
    <row r="45" spans="1:58" x14ac:dyDescent="0.25">
      <c r="A45" t="s">
        <v>17</v>
      </c>
      <c r="B45" s="25">
        <v>2018</v>
      </c>
      <c r="C45" s="25" t="s">
        <v>1</v>
      </c>
      <c r="D45" s="25" t="s">
        <v>56</v>
      </c>
      <c r="E45" s="25" t="s">
        <v>102</v>
      </c>
      <c r="F45" s="23" t="s">
        <v>103</v>
      </c>
      <c r="G45" s="23" t="s">
        <v>539</v>
      </c>
      <c r="H45" s="32" t="s">
        <v>364</v>
      </c>
      <c r="I45" s="32" t="s">
        <v>574</v>
      </c>
      <c r="J45" s="135">
        <v>135</v>
      </c>
      <c r="K45" s="28">
        <v>0.88148000000000004</v>
      </c>
      <c r="L45" s="28">
        <f t="shared" si="0"/>
        <v>0.88749999999999996</v>
      </c>
      <c r="O45" s="77">
        <v>0.85524</v>
      </c>
      <c r="S45" s="3" t="s">
        <v>37</v>
      </c>
      <c r="BF45" s="106"/>
    </row>
    <row r="46" spans="1:58" x14ac:dyDescent="0.25">
      <c r="A46" t="s">
        <v>17</v>
      </c>
      <c r="B46" s="25">
        <v>2018</v>
      </c>
      <c r="C46" s="25" t="s">
        <v>2</v>
      </c>
      <c r="D46" s="25" t="s">
        <v>57</v>
      </c>
      <c r="E46" s="25" t="s">
        <v>102</v>
      </c>
      <c r="F46" s="23" t="s">
        <v>103</v>
      </c>
      <c r="G46" s="23" t="s">
        <v>539</v>
      </c>
      <c r="H46" s="32" t="s">
        <v>364</v>
      </c>
      <c r="I46" s="32" t="s">
        <v>574</v>
      </c>
      <c r="J46" s="135">
        <v>126</v>
      </c>
      <c r="K46" s="28">
        <v>0.88888999999999996</v>
      </c>
      <c r="L46" s="28">
        <f t="shared" si="0"/>
        <v>0.86321000000000003</v>
      </c>
      <c r="O46" s="77">
        <v>0.85572000000000004</v>
      </c>
      <c r="S46" s="3" t="s">
        <v>37</v>
      </c>
      <c r="BF46" s="106"/>
    </row>
    <row r="47" spans="1:58" x14ac:dyDescent="0.25">
      <c r="A47" t="s">
        <v>17</v>
      </c>
      <c r="B47" s="25">
        <v>2018</v>
      </c>
      <c r="C47" s="25" t="s">
        <v>3</v>
      </c>
      <c r="D47" s="25" t="s">
        <v>58</v>
      </c>
      <c r="E47" s="25" t="s">
        <v>102</v>
      </c>
      <c r="F47" s="23" t="s">
        <v>103</v>
      </c>
      <c r="G47" s="23" t="s">
        <v>539</v>
      </c>
      <c r="H47" s="32" t="s">
        <v>364</v>
      </c>
      <c r="I47" s="32" t="s">
        <v>574</v>
      </c>
      <c r="J47" s="135">
        <v>122</v>
      </c>
      <c r="K47" s="28">
        <v>0.88524999999999998</v>
      </c>
      <c r="L47" s="28">
        <f t="shared" si="0"/>
        <v>0.88083</v>
      </c>
      <c r="O47" s="77">
        <v>0.85877999999999999</v>
      </c>
      <c r="S47" s="3" t="s">
        <v>37</v>
      </c>
      <c r="BF47" s="106"/>
    </row>
    <row r="48" spans="1:58" x14ac:dyDescent="0.25">
      <c r="A48" t="s">
        <v>17</v>
      </c>
      <c r="B48" s="25">
        <v>2019</v>
      </c>
      <c r="C48" s="25" t="s">
        <v>0</v>
      </c>
      <c r="D48" s="25" t="s">
        <v>59</v>
      </c>
      <c r="E48" s="25" t="s">
        <v>102</v>
      </c>
      <c r="F48" s="23" t="s">
        <v>103</v>
      </c>
      <c r="G48" s="23" t="s">
        <v>539</v>
      </c>
      <c r="H48" s="32" t="s">
        <v>364</v>
      </c>
      <c r="I48" s="32" t="s">
        <v>574</v>
      </c>
      <c r="J48" s="135">
        <v>101</v>
      </c>
      <c r="K48" s="28">
        <v>0.90098999999999996</v>
      </c>
      <c r="L48" s="28">
        <f t="shared" si="0"/>
        <v>0.88</v>
      </c>
      <c r="O48" s="77">
        <v>0.85007999999999995</v>
      </c>
      <c r="S48" s="3" t="s">
        <v>37</v>
      </c>
      <c r="BF48" s="106"/>
    </row>
    <row r="49" spans="1:58" x14ac:dyDescent="0.25">
      <c r="A49" t="s">
        <v>17</v>
      </c>
      <c r="B49" s="25">
        <v>2019</v>
      </c>
      <c r="C49" s="25" t="s">
        <v>1</v>
      </c>
      <c r="D49" s="25" t="s">
        <v>60</v>
      </c>
      <c r="E49" s="25" t="s">
        <v>102</v>
      </c>
      <c r="F49" s="23" t="s">
        <v>103</v>
      </c>
      <c r="G49" s="23" t="s">
        <v>539</v>
      </c>
      <c r="H49" s="32" t="s">
        <v>364</v>
      </c>
      <c r="I49" s="32" t="s">
        <v>574</v>
      </c>
      <c r="J49" s="135">
        <v>121</v>
      </c>
      <c r="K49" s="28">
        <v>0.84297999999999995</v>
      </c>
      <c r="L49" s="28">
        <f t="shared" si="0"/>
        <v>0.83494999999999997</v>
      </c>
      <c r="O49" s="77">
        <v>0.85524</v>
      </c>
      <c r="S49" s="3" t="s">
        <v>37</v>
      </c>
      <c r="BF49" s="106"/>
    </row>
    <row r="50" spans="1:58" x14ac:dyDescent="0.25">
      <c r="A50" t="s">
        <v>17</v>
      </c>
      <c r="B50" s="25">
        <v>2019</v>
      </c>
      <c r="C50" s="25" t="s">
        <v>2</v>
      </c>
      <c r="D50" s="25" t="s">
        <v>61</v>
      </c>
      <c r="E50" s="25" t="s">
        <v>102</v>
      </c>
      <c r="F50" s="23" t="s">
        <v>103</v>
      </c>
      <c r="G50" s="23" t="s">
        <v>539</v>
      </c>
      <c r="H50" s="32" t="s">
        <v>364</v>
      </c>
      <c r="I50" s="32" t="s">
        <v>574</v>
      </c>
      <c r="J50" s="135">
        <v>120</v>
      </c>
      <c r="K50" s="28">
        <v>0.80832999999999999</v>
      </c>
      <c r="L50" s="28">
        <f t="shared" si="0"/>
        <v>0.82296999999999998</v>
      </c>
      <c r="O50" s="77">
        <v>0.85079000000000005</v>
      </c>
      <c r="S50" s="3" t="s">
        <v>37</v>
      </c>
      <c r="BF50" s="106"/>
    </row>
    <row r="51" spans="1:58" x14ac:dyDescent="0.25">
      <c r="A51" t="s">
        <v>17</v>
      </c>
      <c r="B51" s="25">
        <v>2019</v>
      </c>
      <c r="C51" s="25" t="s">
        <v>3</v>
      </c>
      <c r="D51" s="25" t="s">
        <v>62</v>
      </c>
      <c r="E51" s="25" t="s">
        <v>102</v>
      </c>
      <c r="F51" s="23" t="s">
        <v>103</v>
      </c>
      <c r="G51" s="23" t="s">
        <v>539</v>
      </c>
      <c r="H51" s="32" t="s">
        <v>364</v>
      </c>
      <c r="I51" s="32" t="s">
        <v>574</v>
      </c>
      <c r="J51" s="135">
        <v>126</v>
      </c>
      <c r="K51" s="28">
        <v>0.82540000000000002</v>
      </c>
      <c r="L51" s="28">
        <f t="shared" si="0"/>
        <v>0.81394999999999995</v>
      </c>
      <c r="O51" s="77">
        <v>0.85265000000000002</v>
      </c>
      <c r="S51" s="3" t="s">
        <v>37</v>
      </c>
      <c r="BF51" s="106"/>
    </row>
    <row r="52" spans="1:58" x14ac:dyDescent="0.25">
      <c r="A52" t="s">
        <v>17</v>
      </c>
      <c r="B52" s="25">
        <v>2020</v>
      </c>
      <c r="C52" s="25" t="s">
        <v>0</v>
      </c>
      <c r="D52" s="25" t="s">
        <v>63</v>
      </c>
      <c r="E52" s="25" t="s">
        <v>102</v>
      </c>
      <c r="F52" s="23" t="s">
        <v>103</v>
      </c>
      <c r="G52" s="23" t="s">
        <v>539</v>
      </c>
      <c r="H52" s="32" t="s">
        <v>364</v>
      </c>
      <c r="I52" s="32" t="s">
        <v>574</v>
      </c>
      <c r="J52" s="135">
        <v>133</v>
      </c>
      <c r="K52" s="28">
        <v>0.86465999999999998</v>
      </c>
      <c r="L52" s="28">
        <f t="shared" si="0"/>
        <v>0.82915000000000005</v>
      </c>
      <c r="O52" s="77">
        <v>0.84214</v>
      </c>
      <c r="S52" s="3" t="s">
        <v>37</v>
      </c>
      <c r="BF52" s="106"/>
    </row>
    <row r="53" spans="1:58" x14ac:dyDescent="0.25">
      <c r="A53" t="s">
        <v>17</v>
      </c>
      <c r="B53" s="25">
        <v>2020</v>
      </c>
      <c r="C53" s="25" t="s">
        <v>1</v>
      </c>
      <c r="D53" s="25" t="s">
        <v>64</v>
      </c>
      <c r="E53" s="25" t="s">
        <v>102</v>
      </c>
      <c r="F53" s="23" t="s">
        <v>103</v>
      </c>
      <c r="G53" s="23" t="s">
        <v>539</v>
      </c>
      <c r="H53" s="32" t="s">
        <v>364</v>
      </c>
      <c r="I53" s="32" t="s">
        <v>574</v>
      </c>
      <c r="J53" s="135">
        <v>39</v>
      </c>
      <c r="K53" s="28">
        <v>0.79486999999999997</v>
      </c>
      <c r="L53" s="28">
        <f t="shared" si="0"/>
        <v>0.86956999999999995</v>
      </c>
      <c r="O53" s="77">
        <v>0.81738999999999995</v>
      </c>
      <c r="BF53" s="106"/>
    </row>
    <row r="54" spans="1:58" x14ac:dyDescent="0.25">
      <c r="A54" t="s">
        <v>17</v>
      </c>
      <c r="B54" s="25">
        <v>2020</v>
      </c>
      <c r="C54" s="25" t="s">
        <v>2</v>
      </c>
      <c r="D54" s="25" t="s">
        <v>65</v>
      </c>
      <c r="E54" s="25" t="s">
        <v>102</v>
      </c>
      <c r="F54" s="23" t="s">
        <v>103</v>
      </c>
      <c r="G54" s="23" t="s">
        <v>539</v>
      </c>
      <c r="H54" s="32" t="s">
        <v>364</v>
      </c>
      <c r="I54" s="32" t="s">
        <v>574</v>
      </c>
      <c r="J54" s="135">
        <v>98</v>
      </c>
      <c r="K54" s="28">
        <v>0.89795999999999998</v>
      </c>
      <c r="L54" s="28">
        <f t="shared" si="0"/>
        <v>0.91617000000000004</v>
      </c>
      <c r="O54" s="77">
        <v>0.82706999999999997</v>
      </c>
      <c r="AK54" s="21"/>
      <c r="BF54" s="106"/>
    </row>
    <row r="55" spans="1:58" ht="105" x14ac:dyDescent="0.25">
      <c r="A55" t="s">
        <v>17</v>
      </c>
      <c r="B55" s="25">
        <v>2020</v>
      </c>
      <c r="C55" s="25" t="s">
        <v>3</v>
      </c>
      <c r="D55" s="25" t="s">
        <v>66</v>
      </c>
      <c r="E55" s="25" t="s">
        <v>102</v>
      </c>
      <c r="F55" s="23" t="s">
        <v>103</v>
      </c>
      <c r="G55" s="23" t="s">
        <v>539</v>
      </c>
      <c r="H55" s="32" t="s">
        <v>364</v>
      </c>
      <c r="I55" s="32" t="s">
        <v>574</v>
      </c>
      <c r="J55" s="135">
        <v>127</v>
      </c>
      <c r="K55" s="28">
        <v>0.85826999999999998</v>
      </c>
      <c r="L55" s="28">
        <f t="shared" si="0"/>
        <v>0.85863999999999996</v>
      </c>
      <c r="O55" s="77">
        <v>0.85233000000000003</v>
      </c>
      <c r="S55" s="3" t="s">
        <v>580</v>
      </c>
      <c r="T55" s="1" t="s">
        <v>560</v>
      </c>
      <c r="U55" s="1" t="s">
        <v>6</v>
      </c>
      <c r="V55" s="1" t="s">
        <v>4</v>
      </c>
      <c r="W55" s="1" t="s">
        <v>5</v>
      </c>
      <c r="X55" s="13" t="s">
        <v>7</v>
      </c>
      <c r="Y55" s="5"/>
      <c r="Z55" s="6"/>
      <c r="AA55" s="22" t="s">
        <v>581</v>
      </c>
      <c r="AB55" s="14" t="s">
        <v>630</v>
      </c>
      <c r="AC55" s="14" t="s">
        <v>631</v>
      </c>
      <c r="AD55" s="14" t="s">
        <v>632</v>
      </c>
      <c r="AE55" s="14" t="str">
        <f t="shared" ref="AE55:AG55" si="20">AE28</f>
        <v>Upper control limit (left axis)</v>
      </c>
      <c r="AF55" s="14" t="str">
        <f t="shared" si="20"/>
        <v>Lower control limit (left axis)</v>
      </c>
      <c r="AG55" s="15" t="str">
        <f t="shared" si="20"/>
        <v>Target (left axis)</v>
      </c>
      <c r="AI55" s="1" t="s">
        <v>27</v>
      </c>
      <c r="AJ55" s="1" t="s">
        <v>583</v>
      </c>
      <c r="AK55" s="162" t="str">
        <f>View_Indicators!$F$65</f>
        <v>Percentage of people recorded as having an immediate reconstruction following a mastectomy in Leeds Teaching Hospitals NHS Trust between Apr 2020 and Mar 2023</v>
      </c>
      <c r="BF55" s="106"/>
    </row>
    <row r="56" spans="1:58" ht="30" x14ac:dyDescent="0.25">
      <c r="A56" t="s">
        <v>17</v>
      </c>
      <c r="B56" s="25">
        <v>2021</v>
      </c>
      <c r="C56" s="25" t="s">
        <v>0</v>
      </c>
      <c r="D56" s="25" t="s">
        <v>67</v>
      </c>
      <c r="E56" s="25" t="s">
        <v>102</v>
      </c>
      <c r="F56" s="23" t="s">
        <v>103</v>
      </c>
      <c r="G56" s="23" t="s">
        <v>539</v>
      </c>
      <c r="H56" s="32" t="s">
        <v>364</v>
      </c>
      <c r="I56" s="32" t="s">
        <v>574</v>
      </c>
      <c r="J56" s="135">
        <v>116</v>
      </c>
      <c r="K56" s="28">
        <v>0.87068999999999996</v>
      </c>
      <c r="L56" s="28">
        <f t="shared" si="0"/>
        <v>0.88332999999999995</v>
      </c>
      <c r="O56" s="77">
        <v>0.86184000000000005</v>
      </c>
      <c r="S56" s="3" t="s">
        <v>580</v>
      </c>
      <c r="U56" t="str">
        <f>View_Indicators!$C$13</f>
        <v>Leeds Teaching Hospitals NHS Trust</v>
      </c>
      <c r="V56" s="7">
        <v>2020</v>
      </c>
      <c r="W56" s="7" t="s">
        <v>1</v>
      </c>
      <c r="X56" s="7" t="s">
        <v>579</v>
      </c>
      <c r="Y56" s="8">
        <f>IF(V55=V56, "", V56)</f>
        <v>2020</v>
      </c>
      <c r="Z56" s="4" t="str">
        <f t="shared" ref="Z56:Z67" si="21">W56</f>
        <v>Q2</v>
      </c>
      <c r="AA56" s="18">
        <f t="shared" ref="AA56:AA67" si="22">IFERROR(AVERAGEIFS(J:J, $B:$B, $V56, $C:$C, $W56, $I:$I,$X56, $F:$F, $U56),0)</f>
        <v>42</v>
      </c>
      <c r="AB56" s="9">
        <f t="shared" ref="AB56:AB67" si="23">IFERROR(AVERAGEIFS(K:K, $B:$B, $V56, $C:$C, $W56, $I:$I,$X56, $F:$F, $U56),0)</f>
        <v>0.14371</v>
      </c>
      <c r="AC56" s="9">
        <f t="shared" ref="AC56:AC67" si="24">IFERROR(AVERAGEIFS(L:L, $B:$B, $V56, $C:$C, $W56, $I:$I,$X56, $F:$F, $U56),0)</f>
        <v>0.17954000000000001</v>
      </c>
      <c r="AD56" s="9">
        <f t="shared" ref="AD56:AD67" si="25">IFERROR(AVERAGEIFS(O:O, $B:$B, $V56, $C:$C, $W56, $I:$I,$X56, $F:$F, $U56),0)</f>
        <v>0.17129999399185181</v>
      </c>
      <c r="AE56" s="9">
        <f t="shared" ref="AE56:AE67" si="26">IFERROR(AVERAGEIFS(M:M, $B:$B, $V56, $C:$C, $W56, $I:$I,$X56, $F:$F, $U56),0)</f>
        <v>0</v>
      </c>
      <c r="AF56" s="9">
        <f t="shared" ref="AF56:AF67" si="27">IFERROR(AVERAGEIFS(N:N, $B:$B, $V56, $C:$C, $W56, $I:$I,$X56, $F:$F, $U56),0)</f>
        <v>0</v>
      </c>
      <c r="AG56" s="16">
        <f t="shared" ref="AG56:AG67" si="28">IFERROR(AVERAGEIFS(P:P, $B:$B, $V56, $C:$C, $W56, $I:$I, $X56, $F:$F, $U56),0)</f>
        <v>0</v>
      </c>
      <c r="AI56" s="1" t="s">
        <v>28</v>
      </c>
      <c r="AJ56" s="1" t="s">
        <v>584</v>
      </c>
      <c r="AK56" s="162" t="str">
        <f>View_Indicators!$C$72</f>
        <v>Number of people with primary breast cancer, with stage 0-3A or unknown stage, who have had a mastectomy within 12 months of diagnosis</v>
      </c>
      <c r="BF56" s="106"/>
    </row>
    <row r="57" spans="1:58" x14ac:dyDescent="0.25">
      <c r="A57" t="s">
        <v>17</v>
      </c>
      <c r="B57" s="25">
        <v>2021</v>
      </c>
      <c r="C57" s="25" t="s">
        <v>1</v>
      </c>
      <c r="D57" s="25" t="s">
        <v>68</v>
      </c>
      <c r="E57" s="25" t="s">
        <v>102</v>
      </c>
      <c r="F57" s="23" t="s">
        <v>103</v>
      </c>
      <c r="G57" s="23" t="s">
        <v>539</v>
      </c>
      <c r="H57" s="32" t="s">
        <v>364</v>
      </c>
      <c r="I57" s="32" t="s">
        <v>574</v>
      </c>
      <c r="J57" s="135">
        <v>120</v>
      </c>
      <c r="K57" s="28">
        <v>0.89166999999999996</v>
      </c>
      <c r="L57" s="28">
        <f t="shared" si="0"/>
        <v>0.86316000000000004</v>
      </c>
      <c r="O57" s="77">
        <v>0.85790999999999995</v>
      </c>
      <c r="S57" s="3" t="s">
        <v>580</v>
      </c>
      <c r="U57" t="str">
        <f>View_Indicators!$C$13</f>
        <v>Leeds Teaching Hospitals NHS Trust</v>
      </c>
      <c r="V57" s="7">
        <v>2020</v>
      </c>
      <c r="W57" s="7" t="s">
        <v>2</v>
      </c>
      <c r="X57" s="7" t="s">
        <v>579</v>
      </c>
      <c r="Y57" s="8" t="str">
        <f t="shared" ref="Y57:Y67" si="29">IF(V56=V57, "", V57)</f>
        <v/>
      </c>
      <c r="Z57" s="4" t="str">
        <f t="shared" si="21"/>
        <v>Q3</v>
      </c>
      <c r="AA57" s="18">
        <f t="shared" si="22"/>
        <v>42</v>
      </c>
      <c r="AB57" s="9">
        <f t="shared" si="23"/>
        <v>0.15060000000000001</v>
      </c>
      <c r="AC57" s="9">
        <f t="shared" si="24"/>
        <v>0.18340999999999999</v>
      </c>
      <c r="AD57" s="9">
        <f t="shared" si="25"/>
        <v>0.2179500013589859</v>
      </c>
      <c r="AE57" s="9">
        <f t="shared" si="26"/>
        <v>0</v>
      </c>
      <c r="AF57" s="9">
        <f t="shared" si="27"/>
        <v>0</v>
      </c>
      <c r="AG57" s="16">
        <f t="shared" si="28"/>
        <v>0</v>
      </c>
      <c r="AK57" s="21"/>
      <c r="BF57" s="106"/>
    </row>
    <row r="58" spans="1:58" x14ac:dyDescent="0.25">
      <c r="A58" t="s">
        <v>17</v>
      </c>
      <c r="B58" s="25">
        <v>2021</v>
      </c>
      <c r="C58" s="25" t="s">
        <v>2</v>
      </c>
      <c r="D58" s="25" t="s">
        <v>69</v>
      </c>
      <c r="E58" s="25" t="s">
        <v>102</v>
      </c>
      <c r="F58" s="23" t="s">
        <v>103</v>
      </c>
      <c r="G58" s="23" t="s">
        <v>539</v>
      </c>
      <c r="H58" s="32" t="s">
        <v>364</v>
      </c>
      <c r="I58" s="32" t="s">
        <v>574</v>
      </c>
      <c r="J58" s="135">
        <v>112</v>
      </c>
      <c r="K58" s="28">
        <v>0.92857000000000001</v>
      </c>
      <c r="L58" s="28">
        <f t="shared" si="0"/>
        <v>0.86111000000000004</v>
      </c>
      <c r="O58" s="77">
        <v>0.85472999999999999</v>
      </c>
      <c r="S58" s="3" t="s">
        <v>580</v>
      </c>
      <c r="U58" t="str">
        <f>View_Indicators!$C$13</f>
        <v>Leeds Teaching Hospitals NHS Trust</v>
      </c>
      <c r="V58" s="7">
        <v>2020</v>
      </c>
      <c r="W58" s="7" t="s">
        <v>3</v>
      </c>
      <c r="X58" s="7" t="s">
        <v>579</v>
      </c>
      <c r="Y58" s="8" t="str">
        <f t="shared" si="29"/>
        <v/>
      </c>
      <c r="Z58" s="4" t="str">
        <f t="shared" si="21"/>
        <v>Q4</v>
      </c>
      <c r="AA58" s="18">
        <f t="shared" si="22"/>
        <v>39</v>
      </c>
      <c r="AB58" s="9">
        <f t="shared" si="23"/>
        <v>0.18182000000000001</v>
      </c>
      <c r="AC58" s="9">
        <f t="shared" si="24"/>
        <v>0.18021999999999999</v>
      </c>
      <c r="AD58" s="9">
        <f t="shared" si="25"/>
        <v>0.24258999526500699</v>
      </c>
      <c r="AE58" s="9">
        <f t="shared" si="26"/>
        <v>0</v>
      </c>
      <c r="AF58" s="9">
        <f t="shared" si="27"/>
        <v>0</v>
      </c>
      <c r="AG58" s="16">
        <f t="shared" si="28"/>
        <v>0</v>
      </c>
      <c r="AK58" s="21"/>
      <c r="BF58" s="106"/>
    </row>
    <row r="59" spans="1:58" x14ac:dyDescent="0.25">
      <c r="A59" t="s">
        <v>17</v>
      </c>
      <c r="B59" s="25">
        <v>2021</v>
      </c>
      <c r="C59" s="25" t="s">
        <v>3</v>
      </c>
      <c r="D59" s="25" t="s">
        <v>70</v>
      </c>
      <c r="E59" s="25" t="s">
        <v>102</v>
      </c>
      <c r="F59" s="23" t="s">
        <v>103</v>
      </c>
      <c r="G59" s="23" t="s">
        <v>539</v>
      </c>
      <c r="H59" s="32" t="s">
        <v>364</v>
      </c>
      <c r="I59" s="32" t="s">
        <v>574</v>
      </c>
      <c r="J59" s="135">
        <v>126</v>
      </c>
      <c r="K59" s="28">
        <v>0.88888999999999996</v>
      </c>
      <c r="L59" s="28">
        <f t="shared" si="0"/>
        <v>0.87192000000000003</v>
      </c>
      <c r="O59" s="77">
        <v>0.86302999999999996</v>
      </c>
      <c r="S59" s="3" t="s">
        <v>580</v>
      </c>
      <c r="U59" t="str">
        <f>View_Indicators!$C$13</f>
        <v>Leeds Teaching Hospitals NHS Trust</v>
      </c>
      <c r="V59" s="7">
        <v>2021</v>
      </c>
      <c r="W59" s="7" t="s">
        <v>0</v>
      </c>
      <c r="X59" s="7" t="s">
        <v>579</v>
      </c>
      <c r="Y59" s="8">
        <f t="shared" si="29"/>
        <v>2021</v>
      </c>
      <c r="Z59" s="4" t="str">
        <f t="shared" si="21"/>
        <v>Q1</v>
      </c>
      <c r="AA59" s="18">
        <f t="shared" si="22"/>
        <v>40</v>
      </c>
      <c r="AB59" s="9">
        <f t="shared" si="23"/>
        <v>0.24224000000000001</v>
      </c>
      <c r="AC59" s="9">
        <f t="shared" si="24"/>
        <v>0.22996</v>
      </c>
      <c r="AD59" s="9">
        <f t="shared" si="25"/>
        <v>0.2547299861907959</v>
      </c>
      <c r="AE59" s="9">
        <f t="shared" si="26"/>
        <v>0</v>
      </c>
      <c r="AF59" s="9">
        <f t="shared" si="27"/>
        <v>0</v>
      </c>
      <c r="AG59" s="16">
        <f t="shared" si="28"/>
        <v>0</v>
      </c>
      <c r="AK59" s="21"/>
      <c r="BF59" s="106"/>
    </row>
    <row r="60" spans="1:58" x14ac:dyDescent="0.25">
      <c r="A60" t="s">
        <v>17</v>
      </c>
      <c r="B60" s="25">
        <v>2022</v>
      </c>
      <c r="C60" s="25" t="s">
        <v>0</v>
      </c>
      <c r="D60" s="25" t="s">
        <v>71</v>
      </c>
      <c r="E60" s="25" t="s">
        <v>102</v>
      </c>
      <c r="F60" s="23" t="s">
        <v>103</v>
      </c>
      <c r="G60" s="23" t="s">
        <v>539</v>
      </c>
      <c r="H60" s="32" t="s">
        <v>364</v>
      </c>
      <c r="I60" s="32" t="s">
        <v>574</v>
      </c>
      <c r="J60" s="135">
        <v>118</v>
      </c>
      <c r="K60" s="28">
        <v>0.86441000000000001</v>
      </c>
      <c r="L60" s="28">
        <f t="shared" si="0"/>
        <v>0.83708000000000005</v>
      </c>
      <c r="O60" s="77">
        <v>0.86423000000000005</v>
      </c>
      <c r="S60" s="3" t="s">
        <v>580</v>
      </c>
      <c r="U60" t="str">
        <f>View_Indicators!$C$13</f>
        <v>Leeds Teaching Hospitals NHS Trust</v>
      </c>
      <c r="V60" s="7">
        <v>2021</v>
      </c>
      <c r="W60" s="7" t="s">
        <v>1</v>
      </c>
      <c r="X60" s="7" t="s">
        <v>579</v>
      </c>
      <c r="Y60" s="8" t="str">
        <f t="shared" si="29"/>
        <v/>
      </c>
      <c r="Z60" s="4" t="str">
        <f t="shared" si="21"/>
        <v>Q2</v>
      </c>
      <c r="AA60" s="18">
        <f t="shared" si="22"/>
        <v>47</v>
      </c>
      <c r="AB60" s="9">
        <f t="shared" si="23"/>
        <v>0.26984000000000002</v>
      </c>
      <c r="AC60" s="9">
        <f t="shared" si="24"/>
        <v>0.23891999999999999</v>
      </c>
      <c r="AD60" s="9">
        <f t="shared" si="25"/>
        <v>0.25255998969078058</v>
      </c>
      <c r="AE60" s="9">
        <f t="shared" si="26"/>
        <v>0</v>
      </c>
      <c r="AF60" s="9">
        <f t="shared" si="27"/>
        <v>0</v>
      </c>
      <c r="AG60" s="16">
        <f t="shared" si="28"/>
        <v>0</v>
      </c>
      <c r="AK60" s="21"/>
      <c r="BF60" s="106"/>
    </row>
    <row r="61" spans="1:58" x14ac:dyDescent="0.25">
      <c r="A61" t="s">
        <v>17</v>
      </c>
      <c r="B61" s="25">
        <v>2022</v>
      </c>
      <c r="C61" s="25" t="s">
        <v>1</v>
      </c>
      <c r="D61" s="25" t="s">
        <v>72</v>
      </c>
      <c r="E61" s="25" t="s">
        <v>102</v>
      </c>
      <c r="F61" s="23" t="s">
        <v>103</v>
      </c>
      <c r="G61" s="23" t="s">
        <v>539</v>
      </c>
      <c r="H61" s="32" t="s">
        <v>364</v>
      </c>
      <c r="I61" s="32" t="s">
        <v>574</v>
      </c>
      <c r="J61" s="135">
        <v>103</v>
      </c>
      <c r="K61" s="28">
        <v>0.82523999999999997</v>
      </c>
      <c r="L61" s="28">
        <f t="shared" si="0"/>
        <v>0.81706999999999996</v>
      </c>
      <c r="O61" s="77">
        <v>0.85797999999999996</v>
      </c>
      <c r="S61" s="3" t="s">
        <v>580</v>
      </c>
      <c r="U61" t="str">
        <f>View_Indicators!$C$13</f>
        <v>Leeds Teaching Hospitals NHS Trust</v>
      </c>
      <c r="V61" s="7">
        <v>2021</v>
      </c>
      <c r="W61" s="7" t="s">
        <v>2</v>
      </c>
      <c r="X61" s="7" t="s">
        <v>579</v>
      </c>
      <c r="Y61" s="8" t="str">
        <f t="shared" si="29"/>
        <v/>
      </c>
      <c r="Z61" s="4" t="str">
        <f t="shared" si="21"/>
        <v>Q3</v>
      </c>
      <c r="AA61" s="18">
        <f t="shared" si="22"/>
        <v>46</v>
      </c>
      <c r="AB61" s="9">
        <f t="shared" si="23"/>
        <v>0.30769000000000002</v>
      </c>
      <c r="AC61" s="9">
        <f t="shared" si="24"/>
        <v>0.23471</v>
      </c>
      <c r="AD61" s="9">
        <f t="shared" si="25"/>
        <v>0.26715001463890081</v>
      </c>
      <c r="AE61" s="9">
        <f t="shared" si="26"/>
        <v>0</v>
      </c>
      <c r="AF61" s="9">
        <f t="shared" si="27"/>
        <v>0</v>
      </c>
      <c r="AG61" s="16">
        <f t="shared" si="28"/>
        <v>0</v>
      </c>
      <c r="AK61" s="21"/>
      <c r="BF61" s="106"/>
    </row>
    <row r="62" spans="1:58" x14ac:dyDescent="0.25">
      <c r="A62" t="s">
        <v>17</v>
      </c>
      <c r="B62" s="25">
        <v>2022</v>
      </c>
      <c r="C62" s="25" t="s">
        <v>2</v>
      </c>
      <c r="D62" s="25" t="s">
        <v>73</v>
      </c>
      <c r="E62" s="25" t="s">
        <v>102</v>
      </c>
      <c r="F62" s="23" t="s">
        <v>103</v>
      </c>
      <c r="G62" s="23" t="s">
        <v>539</v>
      </c>
      <c r="H62" s="32" t="s">
        <v>364</v>
      </c>
      <c r="I62" s="32" t="s">
        <v>574</v>
      </c>
      <c r="J62" s="135">
        <v>129</v>
      </c>
      <c r="K62" s="28">
        <v>0.84496000000000004</v>
      </c>
      <c r="L62" s="28">
        <f t="shared" si="0"/>
        <v>0.80088000000000004</v>
      </c>
      <c r="O62" s="77">
        <v>0.85080999999999996</v>
      </c>
      <c r="S62" s="3" t="s">
        <v>580</v>
      </c>
      <c r="U62" t="str">
        <f>View_Indicators!$C$13</f>
        <v>Leeds Teaching Hospitals NHS Trust</v>
      </c>
      <c r="V62" s="7">
        <v>2021</v>
      </c>
      <c r="W62" s="7" t="s">
        <v>3</v>
      </c>
      <c r="X62" s="7" t="s">
        <v>579</v>
      </c>
      <c r="Y62" s="8" t="str">
        <f t="shared" si="29"/>
        <v/>
      </c>
      <c r="Z62" s="4" t="str">
        <f t="shared" si="21"/>
        <v>Q4</v>
      </c>
      <c r="AA62" s="18">
        <f t="shared" si="22"/>
        <v>46</v>
      </c>
      <c r="AB62" s="9">
        <f t="shared" si="23"/>
        <v>0.32432</v>
      </c>
      <c r="AC62" s="9">
        <f t="shared" si="24"/>
        <v>0.25298999999999999</v>
      </c>
      <c r="AD62" s="9">
        <f t="shared" si="25"/>
        <v>0.26399001479148859</v>
      </c>
      <c r="AE62" s="9">
        <f t="shared" si="26"/>
        <v>0</v>
      </c>
      <c r="AF62" s="9">
        <f t="shared" si="27"/>
        <v>0</v>
      </c>
      <c r="AG62" s="16">
        <f t="shared" si="28"/>
        <v>0</v>
      </c>
      <c r="AK62" s="21"/>
      <c r="BF62" s="106"/>
    </row>
    <row r="63" spans="1:58" x14ac:dyDescent="0.25">
      <c r="A63" t="s">
        <v>17</v>
      </c>
      <c r="B63" s="25">
        <v>2022</v>
      </c>
      <c r="C63" s="25" t="s">
        <v>3</v>
      </c>
      <c r="D63" s="25" t="s">
        <v>493</v>
      </c>
      <c r="E63" s="25" t="s">
        <v>102</v>
      </c>
      <c r="F63" s="23" t="s">
        <v>103</v>
      </c>
      <c r="G63" s="23" t="s">
        <v>539</v>
      </c>
      <c r="H63" s="32" t="s">
        <v>364</v>
      </c>
      <c r="I63" s="32" t="s">
        <v>574</v>
      </c>
      <c r="J63" s="135">
        <v>115</v>
      </c>
      <c r="K63" s="28">
        <v>0.84348000000000001</v>
      </c>
      <c r="L63" s="28">
        <f t="shared" si="0"/>
        <v>0.80596999999999996</v>
      </c>
      <c r="O63" s="77">
        <v>0.85358999999999996</v>
      </c>
      <c r="S63" s="3" t="s">
        <v>580</v>
      </c>
      <c r="U63" t="str">
        <f>View_Indicators!$C$13</f>
        <v>Leeds Teaching Hospitals NHS Trust</v>
      </c>
      <c r="V63" s="7">
        <v>2022</v>
      </c>
      <c r="W63" s="7" t="s">
        <v>0</v>
      </c>
      <c r="X63" s="7" t="s">
        <v>579</v>
      </c>
      <c r="Y63" s="8">
        <f t="shared" si="29"/>
        <v>2022</v>
      </c>
      <c r="Z63" s="4" t="str">
        <f t="shared" si="21"/>
        <v>Q1</v>
      </c>
      <c r="AA63" s="18">
        <f t="shared" si="22"/>
        <v>52</v>
      </c>
      <c r="AB63" s="9">
        <f t="shared" si="23"/>
        <v>0.29126000000000002</v>
      </c>
      <c r="AC63" s="9">
        <f t="shared" si="24"/>
        <v>0.23507</v>
      </c>
      <c r="AD63" s="9">
        <f t="shared" si="25"/>
        <v>0.26568999886512762</v>
      </c>
      <c r="AE63" s="9">
        <f t="shared" si="26"/>
        <v>0</v>
      </c>
      <c r="AF63" s="9">
        <f t="shared" si="27"/>
        <v>0</v>
      </c>
      <c r="AG63" s="16">
        <f t="shared" si="28"/>
        <v>0</v>
      </c>
      <c r="AK63" s="21"/>
      <c r="BF63" s="106"/>
    </row>
    <row r="64" spans="1:58" x14ac:dyDescent="0.25">
      <c r="A64" t="s">
        <v>17</v>
      </c>
      <c r="B64" s="25">
        <v>2023</v>
      </c>
      <c r="C64" s="25" t="s">
        <v>0</v>
      </c>
      <c r="D64" s="25" t="s">
        <v>537</v>
      </c>
      <c r="E64" s="25" t="s">
        <v>102</v>
      </c>
      <c r="F64" s="23" t="s">
        <v>103</v>
      </c>
      <c r="G64" s="23" t="s">
        <v>539</v>
      </c>
      <c r="H64" s="32" t="s">
        <v>364</v>
      </c>
      <c r="I64" s="32" t="s">
        <v>574</v>
      </c>
      <c r="J64" s="135">
        <v>124</v>
      </c>
      <c r="K64" s="28">
        <v>0.87902999999999998</v>
      </c>
      <c r="L64" s="28">
        <f t="shared" si="0"/>
        <v>0.84453999999999996</v>
      </c>
      <c r="O64" s="77">
        <v>0.85650000000000004</v>
      </c>
      <c r="S64" s="3" t="s">
        <v>580</v>
      </c>
      <c r="U64" t="str">
        <f>View_Indicators!$C$13</f>
        <v>Leeds Teaching Hospitals NHS Trust</v>
      </c>
      <c r="V64" s="7">
        <v>2022</v>
      </c>
      <c r="W64" s="7" t="s">
        <v>1</v>
      </c>
      <c r="X64" s="7" t="s">
        <v>579</v>
      </c>
      <c r="Y64" s="8" t="str">
        <f t="shared" si="29"/>
        <v/>
      </c>
      <c r="Z64" s="4" t="str">
        <f t="shared" si="21"/>
        <v>Q2</v>
      </c>
      <c r="AA64" s="18">
        <f t="shared" si="22"/>
        <v>53</v>
      </c>
      <c r="AB64" s="9">
        <f t="shared" si="23"/>
        <v>0.30047000000000001</v>
      </c>
      <c r="AC64" s="9">
        <f t="shared" si="24"/>
        <v>0.25868999999999998</v>
      </c>
      <c r="AD64" s="9">
        <f t="shared" si="25"/>
        <v>0.27766001224517822</v>
      </c>
      <c r="AE64" s="9">
        <f t="shared" si="26"/>
        <v>0</v>
      </c>
      <c r="AF64" s="9">
        <f t="shared" si="27"/>
        <v>0</v>
      </c>
      <c r="AG64" s="16">
        <f t="shared" si="28"/>
        <v>0</v>
      </c>
      <c r="AK64" s="21"/>
      <c r="BF64" s="106"/>
    </row>
    <row r="65" spans="1:58" x14ac:dyDescent="0.25">
      <c r="A65" t="s">
        <v>17</v>
      </c>
      <c r="B65" s="25">
        <v>2018</v>
      </c>
      <c r="C65" s="25" t="s">
        <v>0</v>
      </c>
      <c r="D65" s="25" t="s">
        <v>54</v>
      </c>
      <c r="E65" s="25" t="s">
        <v>104</v>
      </c>
      <c r="F65" s="23" t="s">
        <v>105</v>
      </c>
      <c r="G65" s="23" t="s">
        <v>540</v>
      </c>
      <c r="H65" s="32" t="s">
        <v>367</v>
      </c>
      <c r="I65" s="32" t="s">
        <v>574</v>
      </c>
      <c r="J65" s="135">
        <v>50</v>
      </c>
      <c r="K65" s="28">
        <v>0.76</v>
      </c>
      <c r="L65" s="28">
        <f t="shared" si="0"/>
        <v>0.83709</v>
      </c>
      <c r="O65" s="77">
        <v>0.84830000000000005</v>
      </c>
      <c r="S65" s="3" t="s">
        <v>580</v>
      </c>
      <c r="U65" t="str">
        <f>View_Indicators!$C$13</f>
        <v>Leeds Teaching Hospitals NHS Trust</v>
      </c>
      <c r="V65" s="7">
        <v>2022</v>
      </c>
      <c r="W65" s="7" t="s">
        <v>2</v>
      </c>
      <c r="X65" s="7" t="s">
        <v>579</v>
      </c>
      <c r="Y65" s="8" t="str">
        <f t="shared" si="29"/>
        <v/>
      </c>
      <c r="Z65" s="4" t="str">
        <f t="shared" si="21"/>
        <v>Q3</v>
      </c>
      <c r="AA65" s="18">
        <f t="shared" si="22"/>
        <v>55</v>
      </c>
      <c r="AB65" s="9">
        <f t="shared" si="23"/>
        <v>0.25791999999999998</v>
      </c>
      <c r="AC65" s="9">
        <f t="shared" si="24"/>
        <v>0.25279000000000001</v>
      </c>
      <c r="AD65" s="9">
        <f t="shared" si="25"/>
        <v>0.2497300058603287</v>
      </c>
      <c r="AE65" s="9">
        <f t="shared" si="26"/>
        <v>0</v>
      </c>
      <c r="AF65" s="9">
        <f t="shared" si="27"/>
        <v>0</v>
      </c>
      <c r="AG65" s="16">
        <f t="shared" si="28"/>
        <v>0</v>
      </c>
      <c r="AK65" s="21"/>
      <c r="BF65" s="106"/>
    </row>
    <row r="66" spans="1:58" x14ac:dyDescent="0.25">
      <c r="A66" t="s">
        <v>17</v>
      </c>
      <c r="B66" s="25">
        <v>2018</v>
      </c>
      <c r="C66" s="25" t="s">
        <v>1</v>
      </c>
      <c r="D66" s="25" t="s">
        <v>56</v>
      </c>
      <c r="E66" s="25" t="s">
        <v>104</v>
      </c>
      <c r="F66" s="23" t="s">
        <v>105</v>
      </c>
      <c r="G66" s="23" t="s">
        <v>540</v>
      </c>
      <c r="H66" s="32" t="s">
        <v>367</v>
      </c>
      <c r="I66" s="32" t="s">
        <v>574</v>
      </c>
      <c r="J66" s="135">
        <v>57</v>
      </c>
      <c r="K66" s="28">
        <v>0.85965000000000003</v>
      </c>
      <c r="L66" s="28">
        <f t="shared" ref="L66:L129" si="30">SUMIFS(K:K, E:E, G66, D:D, D66, I:I, I66)</f>
        <v>0.86967000000000005</v>
      </c>
      <c r="O66" s="77">
        <v>0.85524</v>
      </c>
      <c r="S66" s="3" t="s">
        <v>580</v>
      </c>
      <c r="U66" t="str">
        <f>View_Indicators!$C$13</f>
        <v>Leeds Teaching Hospitals NHS Trust</v>
      </c>
      <c r="V66" s="7">
        <v>2022</v>
      </c>
      <c r="W66" s="7" t="s">
        <v>3</v>
      </c>
      <c r="X66" s="7" t="s">
        <v>579</v>
      </c>
      <c r="Y66" s="8" t="str">
        <f t="shared" si="29"/>
        <v/>
      </c>
      <c r="Z66" s="4" t="str">
        <f t="shared" si="21"/>
        <v>Q4</v>
      </c>
      <c r="AA66" s="18">
        <f t="shared" si="22"/>
        <v>57</v>
      </c>
      <c r="AB66" s="9">
        <f t="shared" si="23"/>
        <v>0.24016999999999999</v>
      </c>
      <c r="AC66" s="9">
        <f t="shared" si="24"/>
        <v>0.25323000000000001</v>
      </c>
      <c r="AD66" s="9">
        <f t="shared" si="25"/>
        <v>0.25554001331329351</v>
      </c>
      <c r="AE66" s="9">
        <f t="shared" si="26"/>
        <v>0</v>
      </c>
      <c r="AF66" s="9">
        <f t="shared" si="27"/>
        <v>0</v>
      </c>
      <c r="AG66" s="16">
        <f t="shared" si="28"/>
        <v>0</v>
      </c>
      <c r="AK66" s="21"/>
      <c r="BF66" s="106"/>
    </row>
    <row r="67" spans="1:58" x14ac:dyDescent="0.25">
      <c r="A67" t="s">
        <v>17</v>
      </c>
      <c r="B67" s="25">
        <v>2018</v>
      </c>
      <c r="C67" s="25" t="s">
        <v>2</v>
      </c>
      <c r="D67" s="25" t="s">
        <v>57</v>
      </c>
      <c r="E67" s="25" t="s">
        <v>104</v>
      </c>
      <c r="F67" s="23" t="s">
        <v>105</v>
      </c>
      <c r="G67" s="23" t="s">
        <v>540</v>
      </c>
      <c r="H67" s="32" t="s">
        <v>367</v>
      </c>
      <c r="I67" s="32" t="s">
        <v>574</v>
      </c>
      <c r="J67" s="135">
        <v>44</v>
      </c>
      <c r="K67" s="28">
        <v>0.86363999999999996</v>
      </c>
      <c r="L67" s="28">
        <f t="shared" si="30"/>
        <v>0.85890999999999995</v>
      </c>
      <c r="O67" s="77">
        <v>0.85572000000000004</v>
      </c>
      <c r="S67" s="3" t="s">
        <v>580</v>
      </c>
      <c r="U67" t="str">
        <f>View_Indicators!$C$13</f>
        <v>Leeds Teaching Hospitals NHS Trust</v>
      </c>
      <c r="V67" s="7">
        <v>2023</v>
      </c>
      <c r="W67" s="7" t="s">
        <v>0</v>
      </c>
      <c r="X67" s="7" t="s">
        <v>579</v>
      </c>
      <c r="Y67" s="10">
        <f t="shared" si="29"/>
        <v>2023</v>
      </c>
      <c r="Z67" s="11" t="str">
        <f t="shared" si="21"/>
        <v>Q1</v>
      </c>
      <c r="AA67" s="19">
        <f t="shared" si="22"/>
        <v>51</v>
      </c>
      <c r="AB67" s="12">
        <f t="shared" si="23"/>
        <v>0.26601000000000002</v>
      </c>
      <c r="AC67" s="12">
        <f t="shared" si="24"/>
        <v>0.26275999999999999</v>
      </c>
      <c r="AD67" s="12">
        <f t="shared" si="25"/>
        <v>0.26218000054359442</v>
      </c>
      <c r="AE67" s="12">
        <f t="shared" si="26"/>
        <v>0</v>
      </c>
      <c r="AF67" s="12">
        <f t="shared" si="27"/>
        <v>0</v>
      </c>
      <c r="AG67" s="17">
        <f t="shared" si="28"/>
        <v>0</v>
      </c>
      <c r="AK67" s="21"/>
      <c r="BF67" s="106"/>
    </row>
    <row r="68" spans="1:58" x14ac:dyDescent="0.25">
      <c r="A68" t="s">
        <v>17</v>
      </c>
      <c r="B68" s="25">
        <v>2018</v>
      </c>
      <c r="C68" s="25" t="s">
        <v>3</v>
      </c>
      <c r="D68" s="25" t="s">
        <v>58</v>
      </c>
      <c r="E68" s="25" t="s">
        <v>104</v>
      </c>
      <c r="F68" s="23" t="s">
        <v>105</v>
      </c>
      <c r="G68" s="23" t="s">
        <v>540</v>
      </c>
      <c r="H68" s="32" t="s">
        <v>367</v>
      </c>
      <c r="I68" s="32" t="s">
        <v>574</v>
      </c>
      <c r="J68" s="135">
        <v>58</v>
      </c>
      <c r="K68" s="28">
        <v>0.87931000000000004</v>
      </c>
      <c r="L68" s="28">
        <f t="shared" si="30"/>
        <v>0.86229999999999996</v>
      </c>
      <c r="O68" s="77">
        <v>0.85877999999999999</v>
      </c>
      <c r="S68" s="3" t="s">
        <v>580</v>
      </c>
      <c r="AK68" s="21"/>
      <c r="BF68" s="106"/>
    </row>
    <row r="69" spans="1:58" x14ac:dyDescent="0.25">
      <c r="A69" t="s">
        <v>17</v>
      </c>
      <c r="B69" s="25">
        <v>2019</v>
      </c>
      <c r="C69" s="25" t="s">
        <v>0</v>
      </c>
      <c r="D69" s="25" t="s">
        <v>59</v>
      </c>
      <c r="E69" s="25" t="s">
        <v>104</v>
      </c>
      <c r="F69" s="23" t="s">
        <v>105</v>
      </c>
      <c r="G69" s="23" t="s">
        <v>540</v>
      </c>
      <c r="H69" s="32" t="s">
        <v>367</v>
      </c>
      <c r="I69" s="32" t="s">
        <v>574</v>
      </c>
      <c r="J69" s="135">
        <v>51</v>
      </c>
      <c r="K69" s="28">
        <v>0.88234999999999997</v>
      </c>
      <c r="L69" s="28">
        <f t="shared" si="30"/>
        <v>0.87621000000000004</v>
      </c>
      <c r="O69" s="77">
        <v>0.85007999999999995</v>
      </c>
      <c r="S69" s="3" t="s">
        <v>580</v>
      </c>
      <c r="AK69" s="21"/>
      <c r="BF69" s="106"/>
    </row>
    <row r="70" spans="1:58" x14ac:dyDescent="0.25">
      <c r="A70" t="s">
        <v>17</v>
      </c>
      <c r="B70" s="25">
        <v>2019</v>
      </c>
      <c r="C70" s="25" t="s">
        <v>1</v>
      </c>
      <c r="D70" s="25" t="s">
        <v>60</v>
      </c>
      <c r="E70" s="25" t="s">
        <v>104</v>
      </c>
      <c r="F70" s="23" t="s">
        <v>105</v>
      </c>
      <c r="G70" s="23" t="s">
        <v>540</v>
      </c>
      <c r="H70" s="32" t="s">
        <v>367</v>
      </c>
      <c r="I70" s="32" t="s">
        <v>574</v>
      </c>
      <c r="J70" s="135">
        <v>37</v>
      </c>
      <c r="K70" s="28">
        <v>0.94594999999999996</v>
      </c>
      <c r="L70" s="28">
        <f t="shared" si="30"/>
        <v>0.87863000000000002</v>
      </c>
      <c r="O70" s="77">
        <v>0.85524</v>
      </c>
      <c r="S70" s="3" t="s">
        <v>580</v>
      </c>
      <c r="AK70" s="21"/>
      <c r="BF70" s="106"/>
    </row>
    <row r="71" spans="1:58" x14ac:dyDescent="0.25">
      <c r="A71" t="s">
        <v>17</v>
      </c>
      <c r="B71" s="25">
        <v>2019</v>
      </c>
      <c r="C71" s="25" t="s">
        <v>2</v>
      </c>
      <c r="D71" s="25" t="s">
        <v>61</v>
      </c>
      <c r="E71" s="25" t="s">
        <v>104</v>
      </c>
      <c r="F71" s="23" t="s">
        <v>105</v>
      </c>
      <c r="G71" s="23" t="s">
        <v>540</v>
      </c>
      <c r="H71" s="32" t="s">
        <v>367</v>
      </c>
      <c r="I71" s="32" t="s">
        <v>574</v>
      </c>
      <c r="J71" s="135">
        <v>50</v>
      </c>
      <c r="K71" s="28">
        <v>0.86</v>
      </c>
      <c r="L71" s="28">
        <f t="shared" si="30"/>
        <v>0.86880999999999997</v>
      </c>
      <c r="O71" s="77">
        <v>0.85079000000000005</v>
      </c>
      <c r="S71" s="3" t="s">
        <v>580</v>
      </c>
      <c r="AK71" s="21"/>
      <c r="BF71" s="106"/>
    </row>
    <row r="72" spans="1:58" x14ac:dyDescent="0.25">
      <c r="A72" t="s">
        <v>17</v>
      </c>
      <c r="B72" s="25">
        <v>2019</v>
      </c>
      <c r="C72" s="25" t="s">
        <v>3</v>
      </c>
      <c r="D72" s="25" t="s">
        <v>62</v>
      </c>
      <c r="E72" s="25" t="s">
        <v>104</v>
      </c>
      <c r="F72" s="23" t="s">
        <v>105</v>
      </c>
      <c r="G72" s="23" t="s">
        <v>540</v>
      </c>
      <c r="H72" s="32" t="s">
        <v>367</v>
      </c>
      <c r="I72" s="32" t="s">
        <v>574</v>
      </c>
      <c r="J72" s="135">
        <v>43</v>
      </c>
      <c r="K72" s="28">
        <v>0.72092999999999996</v>
      </c>
      <c r="L72" s="28">
        <f t="shared" si="30"/>
        <v>0.84511000000000003</v>
      </c>
      <c r="O72" s="77">
        <v>0.85265000000000002</v>
      </c>
      <c r="S72" s="3" t="s">
        <v>580</v>
      </c>
      <c r="AK72" s="21"/>
      <c r="BF72" s="106"/>
    </row>
    <row r="73" spans="1:58" x14ac:dyDescent="0.25">
      <c r="A73" t="s">
        <v>17</v>
      </c>
      <c r="B73" s="25">
        <v>2020</v>
      </c>
      <c r="C73" s="25" t="s">
        <v>0</v>
      </c>
      <c r="D73" s="25" t="s">
        <v>63</v>
      </c>
      <c r="E73" s="25" t="s">
        <v>104</v>
      </c>
      <c r="F73" s="23" t="s">
        <v>105</v>
      </c>
      <c r="G73" s="23" t="s">
        <v>540</v>
      </c>
      <c r="H73" s="32" t="s">
        <v>367</v>
      </c>
      <c r="I73" s="32" t="s">
        <v>574</v>
      </c>
      <c r="J73" s="135">
        <v>66</v>
      </c>
      <c r="K73" s="28">
        <v>0.86363999999999996</v>
      </c>
      <c r="L73" s="28">
        <f t="shared" si="30"/>
        <v>0.86187999999999998</v>
      </c>
      <c r="O73" s="77">
        <v>0.84214</v>
      </c>
      <c r="S73" s="3" t="s">
        <v>580</v>
      </c>
      <c r="AK73" s="21"/>
      <c r="BF73" s="106"/>
    </row>
    <row r="74" spans="1:58" x14ac:dyDescent="0.25">
      <c r="A74" t="s">
        <v>17</v>
      </c>
      <c r="B74" s="25">
        <v>2020</v>
      </c>
      <c r="C74" s="25" t="s">
        <v>1</v>
      </c>
      <c r="D74" s="25" t="s">
        <v>64</v>
      </c>
      <c r="E74" s="25" t="s">
        <v>104</v>
      </c>
      <c r="F74" s="23" t="s">
        <v>105</v>
      </c>
      <c r="G74" s="23" t="s">
        <v>540</v>
      </c>
      <c r="H74" s="32" t="s">
        <v>367</v>
      </c>
      <c r="I74" s="32" t="s">
        <v>574</v>
      </c>
      <c r="J74" s="135">
        <v>42</v>
      </c>
      <c r="K74" s="28">
        <v>0.83333000000000002</v>
      </c>
      <c r="L74" s="28">
        <f t="shared" si="30"/>
        <v>0.85638000000000003</v>
      </c>
      <c r="O74" s="77">
        <v>0.81738999999999995</v>
      </c>
      <c r="S74" s="3" t="s">
        <v>580</v>
      </c>
      <c r="AK74" s="21"/>
      <c r="BF74" s="106"/>
    </row>
    <row r="75" spans="1:58" x14ac:dyDescent="0.25">
      <c r="A75" t="s">
        <v>17</v>
      </c>
      <c r="B75" s="25">
        <v>2020</v>
      </c>
      <c r="C75" s="25" t="s">
        <v>2</v>
      </c>
      <c r="D75" s="25" t="s">
        <v>65</v>
      </c>
      <c r="E75" s="25" t="s">
        <v>104</v>
      </c>
      <c r="F75" s="23" t="s">
        <v>105</v>
      </c>
      <c r="G75" s="23" t="s">
        <v>540</v>
      </c>
      <c r="H75" s="32" t="s">
        <v>367</v>
      </c>
      <c r="I75" s="32" t="s">
        <v>574</v>
      </c>
      <c r="J75" s="135">
        <v>36</v>
      </c>
      <c r="K75" s="28">
        <v>0.88888999999999996</v>
      </c>
      <c r="L75" s="28">
        <f t="shared" si="30"/>
        <v>0.82013999999999998</v>
      </c>
      <c r="O75" s="77">
        <v>0.82706999999999997</v>
      </c>
      <c r="S75" s="3" t="s">
        <v>580</v>
      </c>
      <c r="AK75" s="21"/>
      <c r="BF75" s="106"/>
    </row>
    <row r="76" spans="1:58" x14ac:dyDescent="0.25">
      <c r="A76" t="s">
        <v>17</v>
      </c>
      <c r="B76" s="25">
        <v>2020</v>
      </c>
      <c r="C76" s="25" t="s">
        <v>3</v>
      </c>
      <c r="D76" s="25" t="s">
        <v>66</v>
      </c>
      <c r="E76" s="25" t="s">
        <v>104</v>
      </c>
      <c r="F76" s="23" t="s">
        <v>105</v>
      </c>
      <c r="G76" s="23" t="s">
        <v>540</v>
      </c>
      <c r="H76" s="32" t="s">
        <v>367</v>
      </c>
      <c r="I76" s="32" t="s">
        <v>574</v>
      </c>
      <c r="J76" s="135">
        <v>41</v>
      </c>
      <c r="K76" s="28">
        <v>0.90244000000000002</v>
      </c>
      <c r="L76" s="28">
        <f t="shared" si="30"/>
        <v>0.89380999999999999</v>
      </c>
      <c r="O76" s="77">
        <v>0.85233000000000003</v>
      </c>
      <c r="S76" s="3" t="s">
        <v>580</v>
      </c>
      <c r="AK76" s="21"/>
      <c r="BF76" s="106"/>
    </row>
    <row r="77" spans="1:58" x14ac:dyDescent="0.25">
      <c r="A77" t="s">
        <v>17</v>
      </c>
      <c r="B77" s="25">
        <v>2021</v>
      </c>
      <c r="C77" s="25" t="s">
        <v>0</v>
      </c>
      <c r="D77" s="25" t="s">
        <v>67</v>
      </c>
      <c r="E77" s="25" t="s">
        <v>104</v>
      </c>
      <c r="F77" s="23" t="s">
        <v>105</v>
      </c>
      <c r="G77" s="23" t="s">
        <v>540</v>
      </c>
      <c r="H77" s="32" t="s">
        <v>367</v>
      </c>
      <c r="I77" s="32" t="s">
        <v>574</v>
      </c>
      <c r="J77" s="135">
        <v>55</v>
      </c>
      <c r="K77" s="28">
        <v>0.90908999999999995</v>
      </c>
      <c r="L77" s="28">
        <f t="shared" si="30"/>
        <v>0.90078000000000003</v>
      </c>
      <c r="O77" s="77">
        <v>0.86184000000000005</v>
      </c>
      <c r="S77" s="3" t="s">
        <v>580</v>
      </c>
      <c r="AK77" s="21"/>
      <c r="BF77" s="106"/>
    </row>
    <row r="78" spans="1:58" x14ac:dyDescent="0.25">
      <c r="A78" t="s">
        <v>17</v>
      </c>
      <c r="B78" s="25">
        <v>2021</v>
      </c>
      <c r="C78" s="25" t="s">
        <v>1</v>
      </c>
      <c r="D78" s="25" t="s">
        <v>68</v>
      </c>
      <c r="E78" s="25" t="s">
        <v>104</v>
      </c>
      <c r="F78" s="23" t="s">
        <v>105</v>
      </c>
      <c r="G78" s="23" t="s">
        <v>540</v>
      </c>
      <c r="H78" s="32" t="s">
        <v>367</v>
      </c>
      <c r="I78" s="32" t="s">
        <v>574</v>
      </c>
      <c r="J78" s="135">
        <v>48</v>
      </c>
      <c r="K78" s="28">
        <v>0.875</v>
      </c>
      <c r="L78" s="28">
        <f t="shared" si="30"/>
        <v>0.84433000000000002</v>
      </c>
      <c r="O78" s="77">
        <v>0.85790999999999995</v>
      </c>
      <c r="S78" s="3" t="s">
        <v>580</v>
      </c>
      <c r="AK78" s="21"/>
      <c r="BF78" s="106"/>
    </row>
    <row r="79" spans="1:58" x14ac:dyDescent="0.25">
      <c r="A79" t="s">
        <v>17</v>
      </c>
      <c r="B79" s="25">
        <v>2021</v>
      </c>
      <c r="C79" s="25" t="s">
        <v>2</v>
      </c>
      <c r="D79" s="25" t="s">
        <v>69</v>
      </c>
      <c r="E79" s="25" t="s">
        <v>104</v>
      </c>
      <c r="F79" s="23" t="s">
        <v>105</v>
      </c>
      <c r="G79" s="23" t="s">
        <v>540</v>
      </c>
      <c r="H79" s="32" t="s">
        <v>367</v>
      </c>
      <c r="I79" s="32" t="s">
        <v>574</v>
      </c>
      <c r="J79" s="135">
        <v>58</v>
      </c>
      <c r="K79" s="28">
        <v>0.87931000000000004</v>
      </c>
      <c r="L79" s="28">
        <f t="shared" si="30"/>
        <v>0.85082000000000002</v>
      </c>
      <c r="O79" s="77">
        <v>0.85472999999999999</v>
      </c>
      <c r="S79" s="3" t="s">
        <v>580</v>
      </c>
      <c r="AK79" s="21"/>
      <c r="BF79" s="106"/>
    </row>
    <row r="80" spans="1:58" x14ac:dyDescent="0.25">
      <c r="A80" t="s">
        <v>17</v>
      </c>
      <c r="B80" s="25">
        <v>2021</v>
      </c>
      <c r="C80" s="25" t="s">
        <v>3</v>
      </c>
      <c r="D80" s="25" t="s">
        <v>70</v>
      </c>
      <c r="E80" s="25" t="s">
        <v>104</v>
      </c>
      <c r="F80" s="23" t="s">
        <v>105</v>
      </c>
      <c r="G80" s="23" t="s">
        <v>540</v>
      </c>
      <c r="H80" s="32" t="s">
        <v>367</v>
      </c>
      <c r="I80" s="32" t="s">
        <v>574</v>
      </c>
      <c r="J80" s="135">
        <v>58</v>
      </c>
      <c r="K80" s="28">
        <v>0.93103000000000002</v>
      </c>
      <c r="L80" s="28">
        <f t="shared" si="30"/>
        <v>0.90403999999999995</v>
      </c>
      <c r="O80" s="77">
        <v>0.86302999999999996</v>
      </c>
      <c r="AK80" s="21"/>
      <c r="BF80" s="106"/>
    </row>
    <row r="81" spans="1:58" x14ac:dyDescent="0.25">
      <c r="A81" t="s">
        <v>17</v>
      </c>
      <c r="B81" s="25">
        <v>2022</v>
      </c>
      <c r="C81" s="25" t="s">
        <v>0</v>
      </c>
      <c r="D81" s="25" t="s">
        <v>71</v>
      </c>
      <c r="E81" s="25" t="s">
        <v>104</v>
      </c>
      <c r="F81" s="23" t="s">
        <v>105</v>
      </c>
      <c r="G81" s="23" t="s">
        <v>540</v>
      </c>
      <c r="H81" s="32" t="s">
        <v>367</v>
      </c>
      <c r="I81" s="32" t="s">
        <v>574</v>
      </c>
      <c r="J81" s="135">
        <v>69</v>
      </c>
      <c r="K81" s="28">
        <v>0.89854999999999996</v>
      </c>
      <c r="L81" s="28">
        <f t="shared" si="30"/>
        <v>0.88053000000000003</v>
      </c>
      <c r="O81" s="77">
        <v>0.86423000000000005</v>
      </c>
      <c r="AK81" s="21"/>
      <c r="BF81" s="106"/>
    </row>
    <row r="82" spans="1:58" x14ac:dyDescent="0.25">
      <c r="A82" t="s">
        <v>17</v>
      </c>
      <c r="B82" s="25">
        <v>2022</v>
      </c>
      <c r="C82" s="25" t="s">
        <v>1</v>
      </c>
      <c r="D82" s="25" t="s">
        <v>72</v>
      </c>
      <c r="E82" s="25" t="s">
        <v>104</v>
      </c>
      <c r="F82" s="23" t="s">
        <v>105</v>
      </c>
      <c r="G82" s="23" t="s">
        <v>540</v>
      </c>
      <c r="H82" s="32" t="s">
        <v>367</v>
      </c>
      <c r="I82" s="32" t="s">
        <v>574</v>
      </c>
      <c r="J82" s="135">
        <v>63</v>
      </c>
      <c r="K82" s="28">
        <v>0.92062999999999995</v>
      </c>
      <c r="L82" s="28">
        <f t="shared" si="30"/>
        <v>0.86848000000000003</v>
      </c>
      <c r="O82" s="77">
        <v>0.85797999999999996</v>
      </c>
      <c r="AK82" s="21"/>
      <c r="BF82" s="106"/>
    </row>
    <row r="83" spans="1:58" x14ac:dyDescent="0.25">
      <c r="A83" t="s">
        <v>17</v>
      </c>
      <c r="B83" s="25">
        <v>2022</v>
      </c>
      <c r="C83" s="25" t="s">
        <v>2</v>
      </c>
      <c r="D83" s="25" t="s">
        <v>73</v>
      </c>
      <c r="E83" s="25" t="s">
        <v>104</v>
      </c>
      <c r="F83" s="23" t="s">
        <v>105</v>
      </c>
      <c r="G83" s="23" t="s">
        <v>540</v>
      </c>
      <c r="H83" s="32" t="s">
        <v>367</v>
      </c>
      <c r="I83" s="32" t="s">
        <v>574</v>
      </c>
      <c r="J83" s="135">
        <v>45</v>
      </c>
      <c r="K83" s="28">
        <v>0.82221999999999995</v>
      </c>
      <c r="L83" s="28">
        <f t="shared" si="30"/>
        <v>0.84450000000000003</v>
      </c>
      <c r="O83" s="77">
        <v>0.85080999999999996</v>
      </c>
      <c r="S83" s="21" t="s">
        <v>38</v>
      </c>
      <c r="T83" s="160" t="s">
        <v>612</v>
      </c>
      <c r="U83" s="161" t="str">
        <f>DataCompleteness!U83</f>
        <v>start_date_graph</v>
      </c>
      <c r="V83" s="161" t="str">
        <f>DataCompleteness!V83</f>
        <v>Apr 2020</v>
      </c>
      <c r="W83" s="161" t="str">
        <f>DataCompleteness!W83</f>
        <v>From 1st April 2020</v>
      </c>
      <c r="BF83" s="106"/>
    </row>
    <row r="84" spans="1:58" x14ac:dyDescent="0.25">
      <c r="A84" t="s">
        <v>17</v>
      </c>
      <c r="B84" s="25">
        <v>2022</v>
      </c>
      <c r="C84" s="25" t="s">
        <v>3</v>
      </c>
      <c r="D84" s="25" t="s">
        <v>493</v>
      </c>
      <c r="E84" s="25" t="s">
        <v>104</v>
      </c>
      <c r="F84" s="23" t="s">
        <v>105</v>
      </c>
      <c r="G84" s="23" t="s">
        <v>540</v>
      </c>
      <c r="H84" s="32" t="s">
        <v>367</v>
      </c>
      <c r="I84" s="32" t="s">
        <v>574</v>
      </c>
      <c r="J84" s="135">
        <v>49</v>
      </c>
      <c r="K84" s="28">
        <v>0.91837000000000002</v>
      </c>
      <c r="L84" s="28">
        <f t="shared" si="30"/>
        <v>0.85492000000000001</v>
      </c>
      <c r="O84" s="77">
        <v>0.85358999999999996</v>
      </c>
      <c r="S84" s="21" t="s">
        <v>38</v>
      </c>
      <c r="T84" s="160" t="s">
        <v>612</v>
      </c>
      <c r="U84" s="161" t="str">
        <f>DataCompleteness!U84</f>
        <v>end_date_graph</v>
      </c>
      <c r="V84" s="161" t="str">
        <f>DataCompleteness!V84</f>
        <v>Mar 2023</v>
      </c>
      <c r="W84" s="161" t="str">
        <f>DataCompleteness!W84</f>
        <v>Up to 31st March 2023</v>
      </c>
      <c r="BF84" s="106"/>
    </row>
    <row r="85" spans="1:58" x14ac:dyDescent="0.25">
      <c r="A85" t="s">
        <v>17</v>
      </c>
      <c r="B85" s="25">
        <v>2023</v>
      </c>
      <c r="C85" s="25" t="s">
        <v>0</v>
      </c>
      <c r="D85" s="25" t="s">
        <v>537</v>
      </c>
      <c r="E85" s="25" t="s">
        <v>104</v>
      </c>
      <c r="F85" s="23" t="s">
        <v>105</v>
      </c>
      <c r="G85" s="23" t="s">
        <v>540</v>
      </c>
      <c r="H85" s="32" t="s">
        <v>367</v>
      </c>
      <c r="I85" s="32" t="s">
        <v>574</v>
      </c>
      <c r="J85" s="135">
        <v>57</v>
      </c>
      <c r="K85" s="28">
        <v>0.82455999999999996</v>
      </c>
      <c r="L85" s="28">
        <f t="shared" si="30"/>
        <v>0.82574000000000003</v>
      </c>
      <c r="O85" s="77">
        <v>0.85650000000000004</v>
      </c>
      <c r="S85" s="21" t="s">
        <v>38</v>
      </c>
      <c r="T85" s="160" t="s">
        <v>612</v>
      </c>
      <c r="U85" s="161" t="str">
        <f>DataCompleteness!U85</f>
        <v>start_date_pt_char</v>
      </c>
      <c r="V85" s="161" t="str">
        <f>DataCompleteness!V85</f>
        <v>Jan 2018</v>
      </c>
      <c r="W85" s="161" t="str">
        <f>DataCompleteness!W85</f>
        <v>From 1st January 2018</v>
      </c>
      <c r="BF85" s="106"/>
    </row>
    <row r="86" spans="1:58" x14ac:dyDescent="0.25">
      <c r="A86" t="s">
        <v>17</v>
      </c>
      <c r="B86" s="25">
        <v>2018</v>
      </c>
      <c r="C86" s="25" t="s">
        <v>0</v>
      </c>
      <c r="D86" s="25" t="s">
        <v>54</v>
      </c>
      <c r="E86" s="25" t="s">
        <v>106</v>
      </c>
      <c r="F86" s="23" t="s">
        <v>107</v>
      </c>
      <c r="G86" s="23" t="s">
        <v>539</v>
      </c>
      <c r="H86" s="32" t="s">
        <v>364</v>
      </c>
      <c r="I86" s="32" t="s">
        <v>574</v>
      </c>
      <c r="J86" s="135">
        <v>140</v>
      </c>
      <c r="K86" s="28">
        <v>0.82142999999999999</v>
      </c>
      <c r="L86" s="28">
        <f t="shared" si="30"/>
        <v>0.85424999999999995</v>
      </c>
      <c r="O86" s="77">
        <v>0.84830000000000005</v>
      </c>
      <c r="S86" s="21" t="s">
        <v>38</v>
      </c>
      <c r="T86" s="160" t="s">
        <v>612</v>
      </c>
      <c r="U86" s="161" t="str">
        <f>DataCompleteness!U86</f>
        <v>end_date_pt_char</v>
      </c>
      <c r="V86" s="161" t="str">
        <f>DataCompleteness!V86</f>
        <v>Dec 2022</v>
      </c>
      <c r="W86" s="161" t="str">
        <f>DataCompleteness!W86</f>
        <v>Up to 31st December 2022</v>
      </c>
      <c r="BF86" s="106"/>
    </row>
    <row r="87" spans="1:58" x14ac:dyDescent="0.25">
      <c r="A87" t="s">
        <v>17</v>
      </c>
      <c r="B87" s="25">
        <v>2018</v>
      </c>
      <c r="C87" s="25" t="s">
        <v>1</v>
      </c>
      <c r="D87" s="25" t="s">
        <v>56</v>
      </c>
      <c r="E87" s="25" t="s">
        <v>106</v>
      </c>
      <c r="F87" s="23" t="s">
        <v>107</v>
      </c>
      <c r="G87" s="23" t="s">
        <v>539</v>
      </c>
      <c r="H87" s="32" t="s">
        <v>364</v>
      </c>
      <c r="I87" s="32" t="s">
        <v>574</v>
      </c>
      <c r="J87" s="135">
        <v>105</v>
      </c>
      <c r="K87" s="28">
        <v>0.89524000000000004</v>
      </c>
      <c r="L87" s="28">
        <f t="shared" si="30"/>
        <v>0.88749999999999996</v>
      </c>
      <c r="O87" s="77">
        <v>0.85524</v>
      </c>
      <c r="S87" s="21" t="s">
        <v>38</v>
      </c>
      <c r="T87" s="160" t="s">
        <v>612</v>
      </c>
      <c r="U87" s="161" t="str">
        <f>DataCompleteness!U87</f>
        <v>start_date_HES</v>
      </c>
      <c r="V87" s="161" t="str">
        <f>DataCompleteness!V87</f>
        <v>Jan 2016</v>
      </c>
      <c r="W87" s="161" t="str">
        <f>DataCompleteness!W87</f>
        <v>From 1st January 2016</v>
      </c>
      <c r="BF87" s="106"/>
    </row>
    <row r="88" spans="1:58" x14ac:dyDescent="0.25">
      <c r="A88" t="s">
        <v>17</v>
      </c>
      <c r="B88" s="25">
        <v>2018</v>
      </c>
      <c r="C88" s="25" t="s">
        <v>2</v>
      </c>
      <c r="D88" s="25" t="s">
        <v>57</v>
      </c>
      <c r="E88" s="25" t="s">
        <v>106</v>
      </c>
      <c r="F88" s="23" t="s">
        <v>107</v>
      </c>
      <c r="G88" s="23" t="s">
        <v>539</v>
      </c>
      <c r="H88" s="32" t="s">
        <v>364</v>
      </c>
      <c r="I88" s="32" t="s">
        <v>574</v>
      </c>
      <c r="J88" s="135">
        <v>86</v>
      </c>
      <c r="K88" s="28">
        <v>0.82557999999999998</v>
      </c>
      <c r="L88" s="28">
        <f t="shared" si="30"/>
        <v>0.86321000000000003</v>
      </c>
      <c r="O88" s="77">
        <v>0.85572000000000004</v>
      </c>
      <c r="S88" s="21" t="s">
        <v>38</v>
      </c>
      <c r="T88" s="160" t="s">
        <v>612</v>
      </c>
      <c r="U88" s="161" t="str">
        <f>DataCompleteness!U88</f>
        <v>end_date_HES</v>
      </c>
      <c r="V88" s="161" t="str">
        <f>DataCompleteness!V88</f>
        <v>Mar 2024</v>
      </c>
      <c r="W88" s="161" t="str">
        <f>DataCompleteness!W88</f>
        <v xml:space="preserve">Dates up to 31st March 2024. </v>
      </c>
      <c r="BF88" s="106"/>
    </row>
    <row r="89" spans="1:58" x14ac:dyDescent="0.25">
      <c r="A89" t="s">
        <v>17</v>
      </c>
      <c r="B89" s="25">
        <v>2018</v>
      </c>
      <c r="C89" s="25" t="s">
        <v>3</v>
      </c>
      <c r="D89" s="25" t="s">
        <v>58</v>
      </c>
      <c r="E89" s="25" t="s">
        <v>106</v>
      </c>
      <c r="F89" s="23" t="s">
        <v>107</v>
      </c>
      <c r="G89" s="23" t="s">
        <v>539</v>
      </c>
      <c r="H89" s="32" t="s">
        <v>364</v>
      </c>
      <c r="I89" s="32" t="s">
        <v>574</v>
      </c>
      <c r="J89" s="135">
        <v>71</v>
      </c>
      <c r="K89" s="28">
        <v>0.87324000000000002</v>
      </c>
      <c r="L89" s="28">
        <f t="shared" si="30"/>
        <v>0.88083</v>
      </c>
      <c r="O89" s="77">
        <v>0.85877999999999999</v>
      </c>
      <c r="S89" s="21" t="s">
        <v>38</v>
      </c>
      <c r="BF89" s="106"/>
    </row>
    <row r="90" spans="1:58" x14ac:dyDescent="0.25">
      <c r="A90" t="s">
        <v>17</v>
      </c>
      <c r="B90" s="25">
        <v>2019</v>
      </c>
      <c r="C90" s="25" t="s">
        <v>0</v>
      </c>
      <c r="D90" s="25" t="s">
        <v>59</v>
      </c>
      <c r="E90" s="25" t="s">
        <v>106</v>
      </c>
      <c r="F90" s="23" t="s">
        <v>107</v>
      </c>
      <c r="G90" s="23" t="s">
        <v>539</v>
      </c>
      <c r="H90" s="32" t="s">
        <v>364</v>
      </c>
      <c r="I90" s="32" t="s">
        <v>574</v>
      </c>
      <c r="J90" s="135">
        <v>74</v>
      </c>
      <c r="K90" s="28">
        <v>0.85135000000000005</v>
      </c>
      <c r="L90" s="28">
        <f t="shared" si="30"/>
        <v>0.88</v>
      </c>
      <c r="O90" s="77">
        <v>0.85007999999999995</v>
      </c>
      <c r="S90" s="21"/>
      <c r="BF90" s="106"/>
    </row>
    <row r="91" spans="1:58" x14ac:dyDescent="0.25">
      <c r="A91" t="s">
        <v>17</v>
      </c>
      <c r="B91" s="25">
        <v>2019</v>
      </c>
      <c r="C91" s="25" t="s">
        <v>1</v>
      </c>
      <c r="D91" s="25" t="s">
        <v>60</v>
      </c>
      <c r="E91" s="25" t="s">
        <v>106</v>
      </c>
      <c r="F91" s="23" t="s">
        <v>107</v>
      </c>
      <c r="G91" s="23" t="s">
        <v>539</v>
      </c>
      <c r="H91" s="32" t="s">
        <v>364</v>
      </c>
      <c r="I91" s="32" t="s">
        <v>574</v>
      </c>
      <c r="J91" s="135">
        <v>85</v>
      </c>
      <c r="K91" s="28">
        <v>0.82352999999999998</v>
      </c>
      <c r="L91" s="28">
        <f t="shared" si="30"/>
        <v>0.83494999999999997</v>
      </c>
      <c r="O91" s="77">
        <v>0.85524</v>
      </c>
      <c r="S91" s="21"/>
      <c r="BF91" s="106"/>
    </row>
    <row r="92" spans="1:58" x14ac:dyDescent="0.25">
      <c r="A92" t="s">
        <v>17</v>
      </c>
      <c r="B92" s="25">
        <v>2019</v>
      </c>
      <c r="C92" s="25" t="s">
        <v>2</v>
      </c>
      <c r="D92" s="25" t="s">
        <v>61</v>
      </c>
      <c r="E92" s="25" t="s">
        <v>106</v>
      </c>
      <c r="F92" s="23" t="s">
        <v>107</v>
      </c>
      <c r="G92" s="23" t="s">
        <v>539</v>
      </c>
      <c r="H92" s="32" t="s">
        <v>364</v>
      </c>
      <c r="I92" s="32" t="s">
        <v>574</v>
      </c>
      <c r="J92" s="135">
        <v>89</v>
      </c>
      <c r="K92" s="28">
        <v>0.8427</v>
      </c>
      <c r="L92" s="28">
        <f t="shared" si="30"/>
        <v>0.82296999999999998</v>
      </c>
      <c r="O92" s="77">
        <v>0.85079000000000005</v>
      </c>
      <c r="S92" s="21" t="s">
        <v>611</v>
      </c>
      <c r="BF92" s="106"/>
    </row>
    <row r="93" spans="1:58" x14ac:dyDescent="0.25">
      <c r="A93" t="s">
        <v>17</v>
      </c>
      <c r="B93" s="25">
        <v>2019</v>
      </c>
      <c r="C93" s="25" t="s">
        <v>3</v>
      </c>
      <c r="D93" s="25" t="s">
        <v>62</v>
      </c>
      <c r="E93" s="25" t="s">
        <v>106</v>
      </c>
      <c r="F93" s="23" t="s">
        <v>107</v>
      </c>
      <c r="G93" s="23" t="s">
        <v>539</v>
      </c>
      <c r="H93" s="32" t="s">
        <v>364</v>
      </c>
      <c r="I93" s="32" t="s">
        <v>574</v>
      </c>
      <c r="J93" s="135">
        <v>89</v>
      </c>
      <c r="K93" s="28">
        <v>0.79774999999999996</v>
      </c>
      <c r="L93" s="28">
        <f t="shared" si="30"/>
        <v>0.81394999999999995</v>
      </c>
      <c r="O93" s="77">
        <v>0.85265000000000002</v>
      </c>
      <c r="S93" s="21" t="s">
        <v>611</v>
      </c>
      <c r="U93" t="str">
        <f>VLOOKUP(View_Indicators!$C$13, DataIndicators!F:H, 3, 0)</f>
        <v>West Yorkshire and Harrogate</v>
      </c>
      <c r="BF93" s="106"/>
    </row>
    <row r="94" spans="1:58" x14ac:dyDescent="0.25">
      <c r="A94" t="s">
        <v>17</v>
      </c>
      <c r="B94" s="25">
        <v>2020</v>
      </c>
      <c r="C94" s="25" t="s">
        <v>0</v>
      </c>
      <c r="D94" s="25" t="s">
        <v>63</v>
      </c>
      <c r="E94" s="25" t="s">
        <v>106</v>
      </c>
      <c r="F94" s="23" t="s">
        <v>107</v>
      </c>
      <c r="G94" s="23" t="s">
        <v>539</v>
      </c>
      <c r="H94" s="32" t="s">
        <v>364</v>
      </c>
      <c r="I94" s="32" t="s">
        <v>574</v>
      </c>
      <c r="J94" s="135">
        <v>66</v>
      </c>
      <c r="K94" s="28">
        <v>0.75758000000000003</v>
      </c>
      <c r="L94" s="28">
        <f t="shared" si="30"/>
        <v>0.82915000000000005</v>
      </c>
      <c r="O94" s="77">
        <v>0.84214</v>
      </c>
      <c r="S94" s="21" t="s">
        <v>611</v>
      </c>
      <c r="BF94" s="106"/>
    </row>
    <row r="95" spans="1:58" x14ac:dyDescent="0.25">
      <c r="A95" t="s">
        <v>17</v>
      </c>
      <c r="B95" s="25">
        <v>2020</v>
      </c>
      <c r="C95" s="25" t="s">
        <v>1</v>
      </c>
      <c r="D95" s="25" t="s">
        <v>64</v>
      </c>
      <c r="E95" s="25" t="s">
        <v>106</v>
      </c>
      <c r="F95" s="23" t="s">
        <v>107</v>
      </c>
      <c r="G95" s="23" t="s">
        <v>539</v>
      </c>
      <c r="H95" s="32" t="s">
        <v>364</v>
      </c>
      <c r="I95" s="32" t="s">
        <v>574</v>
      </c>
      <c r="J95" s="135">
        <v>53</v>
      </c>
      <c r="K95" s="28">
        <v>0.92452999999999996</v>
      </c>
      <c r="L95" s="28">
        <f t="shared" si="30"/>
        <v>0.86956999999999995</v>
      </c>
      <c r="O95" s="77">
        <v>0.81738999999999995</v>
      </c>
      <c r="S95" s="21" t="s">
        <v>611</v>
      </c>
      <c r="BF95" s="106"/>
    </row>
    <row r="96" spans="1:58" x14ac:dyDescent="0.25">
      <c r="A96" t="s">
        <v>17</v>
      </c>
      <c r="B96" s="25">
        <v>2020</v>
      </c>
      <c r="C96" s="25" t="s">
        <v>2</v>
      </c>
      <c r="D96" s="25" t="s">
        <v>65</v>
      </c>
      <c r="E96" s="25" t="s">
        <v>106</v>
      </c>
      <c r="F96" s="23" t="s">
        <v>107</v>
      </c>
      <c r="G96" s="23" t="s">
        <v>539</v>
      </c>
      <c r="H96" s="32" t="s">
        <v>364</v>
      </c>
      <c r="I96" s="32" t="s">
        <v>574</v>
      </c>
      <c r="J96" s="135">
        <v>69</v>
      </c>
      <c r="K96" s="28">
        <v>0.94203000000000003</v>
      </c>
      <c r="L96" s="28">
        <f t="shared" si="30"/>
        <v>0.91617000000000004</v>
      </c>
      <c r="O96" s="77">
        <v>0.82706999999999997</v>
      </c>
      <c r="S96" s="21"/>
      <c r="BF96" s="106"/>
    </row>
    <row r="97" spans="1:58" x14ac:dyDescent="0.25">
      <c r="A97" t="s">
        <v>17</v>
      </c>
      <c r="B97" s="25">
        <v>2020</v>
      </c>
      <c r="C97" s="25" t="s">
        <v>3</v>
      </c>
      <c r="D97" s="25" t="s">
        <v>66</v>
      </c>
      <c r="E97" s="25" t="s">
        <v>106</v>
      </c>
      <c r="F97" s="23" t="s">
        <v>107</v>
      </c>
      <c r="G97" s="23" t="s">
        <v>539</v>
      </c>
      <c r="H97" s="32" t="s">
        <v>364</v>
      </c>
      <c r="I97" s="32" t="s">
        <v>574</v>
      </c>
      <c r="J97" s="135">
        <v>64</v>
      </c>
      <c r="K97" s="28">
        <v>0.85938000000000003</v>
      </c>
      <c r="L97" s="28">
        <f t="shared" si="30"/>
        <v>0.85863999999999996</v>
      </c>
      <c r="O97" s="77">
        <v>0.85233000000000003</v>
      </c>
      <c r="BF97" s="106"/>
    </row>
    <row r="98" spans="1:58" x14ac:dyDescent="0.25">
      <c r="A98" t="s">
        <v>17</v>
      </c>
      <c r="B98" s="25">
        <v>2021</v>
      </c>
      <c r="C98" s="25" t="s">
        <v>0</v>
      </c>
      <c r="D98" s="25" t="s">
        <v>67</v>
      </c>
      <c r="E98" s="25" t="s">
        <v>106</v>
      </c>
      <c r="F98" s="23" t="s">
        <v>107</v>
      </c>
      <c r="G98" s="23" t="s">
        <v>539</v>
      </c>
      <c r="H98" s="32" t="s">
        <v>364</v>
      </c>
      <c r="I98" s="32" t="s">
        <v>574</v>
      </c>
      <c r="J98" s="135">
        <v>64</v>
      </c>
      <c r="K98" s="28">
        <v>0.90625</v>
      </c>
      <c r="L98" s="28">
        <f t="shared" si="30"/>
        <v>0.88332999999999995</v>
      </c>
      <c r="O98" s="77">
        <v>0.86184000000000005</v>
      </c>
      <c r="S98" s="21" t="s">
        <v>46</v>
      </c>
      <c r="BF98" s="106"/>
    </row>
    <row r="99" spans="1:58" ht="124.5" x14ac:dyDescent="0.25">
      <c r="A99" t="s">
        <v>17</v>
      </c>
      <c r="B99" s="25">
        <v>2021</v>
      </c>
      <c r="C99" s="25" t="s">
        <v>1</v>
      </c>
      <c r="D99" s="25" t="s">
        <v>68</v>
      </c>
      <c r="E99" s="25" t="s">
        <v>106</v>
      </c>
      <c r="F99" s="23" t="s">
        <v>107</v>
      </c>
      <c r="G99" s="23" t="s">
        <v>539</v>
      </c>
      <c r="H99" s="32" t="s">
        <v>364</v>
      </c>
      <c r="I99" s="32" t="s">
        <v>574</v>
      </c>
      <c r="J99" s="135">
        <v>70</v>
      </c>
      <c r="K99" s="28">
        <v>0.81428999999999996</v>
      </c>
      <c r="L99" s="28">
        <f t="shared" si="30"/>
        <v>0.86316000000000004</v>
      </c>
      <c r="O99" s="77">
        <v>0.85790999999999995</v>
      </c>
      <c r="S99" s="21" t="s">
        <v>46</v>
      </c>
      <c r="Y99" t="s">
        <v>497</v>
      </c>
      <c r="Z99" s="139" t="s">
        <v>498</v>
      </c>
      <c r="AA99" s="139" t="s">
        <v>499</v>
      </c>
      <c r="AG99" t="s">
        <v>497</v>
      </c>
      <c r="BA99" s="142" t="str">
        <f>AA99</f>
        <v>Hard coded List of trusts, only, as an excel table, used for drop down menu in Dashboard</v>
      </c>
      <c r="BB99" s="143"/>
      <c r="BC99" s="143"/>
      <c r="BF99" s="106"/>
    </row>
    <row r="100" spans="1:58" x14ac:dyDescent="0.25">
      <c r="A100" t="s">
        <v>17</v>
      </c>
      <c r="B100" s="25">
        <v>2021</v>
      </c>
      <c r="C100" s="25" t="s">
        <v>2</v>
      </c>
      <c r="D100" s="25" t="s">
        <v>69</v>
      </c>
      <c r="E100" s="25" t="s">
        <v>106</v>
      </c>
      <c r="F100" s="23" t="s">
        <v>107</v>
      </c>
      <c r="G100" s="23" t="s">
        <v>539</v>
      </c>
      <c r="H100" s="32" t="s">
        <v>364</v>
      </c>
      <c r="I100" s="32" t="s">
        <v>574</v>
      </c>
      <c r="J100" s="135">
        <v>68</v>
      </c>
      <c r="K100" s="28">
        <v>0.75</v>
      </c>
      <c r="L100" s="28">
        <f t="shared" si="30"/>
        <v>0.86111000000000004</v>
      </c>
      <c r="O100" s="77">
        <v>0.85472999999999999</v>
      </c>
      <c r="S100" s="21" t="s">
        <v>46</v>
      </c>
      <c r="T100" s="24" t="s">
        <v>528</v>
      </c>
      <c r="U100" s="24" t="s">
        <v>529</v>
      </c>
      <c r="X100" s="20"/>
      <c r="Y100" t="s">
        <v>497</v>
      </c>
      <c r="Z100" s="20" t="s">
        <v>47</v>
      </c>
      <c r="AA100" s="20" t="s">
        <v>496</v>
      </c>
      <c r="AG100" t="s">
        <v>497</v>
      </c>
      <c r="BA100" t="str">
        <f>AA100</f>
        <v>Column12</v>
      </c>
      <c r="BB100" t="b">
        <f>BA100=BD100</f>
        <v>0</v>
      </c>
      <c r="BF100" s="106"/>
    </row>
    <row r="101" spans="1:58" x14ac:dyDescent="0.25">
      <c r="A101" t="s">
        <v>17</v>
      </c>
      <c r="B101" s="25">
        <v>2021</v>
      </c>
      <c r="C101" s="25" t="s">
        <v>3</v>
      </c>
      <c r="D101" s="25" t="s">
        <v>70</v>
      </c>
      <c r="E101" s="25" t="s">
        <v>106</v>
      </c>
      <c r="F101" s="23" t="s">
        <v>107</v>
      </c>
      <c r="G101" s="23" t="s">
        <v>539</v>
      </c>
      <c r="H101" s="32" t="s">
        <v>364</v>
      </c>
      <c r="I101" s="32" t="s">
        <v>574</v>
      </c>
      <c r="J101" s="135">
        <v>77</v>
      </c>
      <c r="K101" s="28">
        <v>0.84416000000000002</v>
      </c>
      <c r="L101" s="28">
        <f t="shared" si="30"/>
        <v>0.87192000000000003</v>
      </c>
      <c r="O101" s="77">
        <v>0.86302999999999996</v>
      </c>
      <c r="S101" s="21" t="s">
        <v>46</v>
      </c>
      <c r="T101" t="s">
        <v>548</v>
      </c>
      <c r="U101" t="s">
        <v>361</v>
      </c>
      <c r="X101" s="20"/>
      <c r="Y101" t="str">
        <f t="shared" ref="Y101:Y132" si="31">VLOOKUP(Z101,U:U, 1, 0)</f>
        <v>England</v>
      </c>
      <c r="Z101" s="20" t="s">
        <v>488</v>
      </c>
      <c r="AA101" s="141"/>
      <c r="AB101" s="140"/>
      <c r="AC101" s="140"/>
      <c r="AD101" s="140"/>
      <c r="AE101" s="140"/>
      <c r="AF101" s="140"/>
      <c r="AG101" s="140" t="b">
        <f>AND(Y101=Z101)</f>
        <v>1</v>
      </c>
      <c r="BA101">
        <f t="shared" ref="BA101:BA164" si="32">AA101</f>
        <v>0</v>
      </c>
      <c r="BB101" t="b">
        <f t="shared" ref="BB101:BB164" si="33">BA101=BD101</f>
        <v>0</v>
      </c>
      <c r="BD101" s="24" t="s">
        <v>44</v>
      </c>
    </row>
    <row r="102" spans="1:58" x14ac:dyDescent="0.25">
      <c r="A102" t="s">
        <v>17</v>
      </c>
      <c r="B102" s="25">
        <v>2022</v>
      </c>
      <c r="C102" s="25" t="s">
        <v>0</v>
      </c>
      <c r="D102" s="25" t="s">
        <v>71</v>
      </c>
      <c r="E102" s="25" t="s">
        <v>106</v>
      </c>
      <c r="F102" s="23" t="s">
        <v>107</v>
      </c>
      <c r="G102" s="23" t="s">
        <v>539</v>
      </c>
      <c r="H102" s="32" t="s">
        <v>364</v>
      </c>
      <c r="I102" s="32" t="s">
        <v>574</v>
      </c>
      <c r="J102" s="135">
        <v>60</v>
      </c>
      <c r="K102" s="28">
        <v>0.78332999999999997</v>
      </c>
      <c r="L102" s="28">
        <f t="shared" si="30"/>
        <v>0.83708000000000005</v>
      </c>
      <c r="O102" s="77">
        <v>0.86423000000000005</v>
      </c>
      <c r="S102" s="21" t="s">
        <v>46</v>
      </c>
      <c r="T102" t="s">
        <v>552</v>
      </c>
      <c r="U102" t="s">
        <v>354</v>
      </c>
      <c r="X102" s="20"/>
      <c r="Y102" t="str">
        <f t="shared" si="31"/>
        <v>Airedale NHS Foundation Trust</v>
      </c>
      <c r="Z102" s="20" t="s">
        <v>99</v>
      </c>
      <c r="AA102" s="20" t="s">
        <v>99</v>
      </c>
      <c r="AG102" t="b">
        <f t="shared" ref="AG102:AG165" si="34">AND(Y102=Z102, Y102 = AA102)</f>
        <v>1</v>
      </c>
      <c r="BA102" t="str">
        <f t="shared" si="32"/>
        <v>Airedale NHS Foundation Trust</v>
      </c>
      <c r="BB102" t="b">
        <f t="shared" si="33"/>
        <v>1</v>
      </c>
      <c r="BD102" s="20" t="s">
        <v>99</v>
      </c>
    </row>
    <row r="103" spans="1:58" x14ac:dyDescent="0.25">
      <c r="A103" t="s">
        <v>17</v>
      </c>
      <c r="B103" s="25">
        <v>2022</v>
      </c>
      <c r="C103" s="25" t="s">
        <v>1</v>
      </c>
      <c r="D103" s="25" t="s">
        <v>72</v>
      </c>
      <c r="E103" s="25" t="s">
        <v>106</v>
      </c>
      <c r="F103" s="23" t="s">
        <v>107</v>
      </c>
      <c r="G103" s="23" t="s">
        <v>539</v>
      </c>
      <c r="H103" s="32" t="s">
        <v>364</v>
      </c>
      <c r="I103" s="32" t="s">
        <v>574</v>
      </c>
      <c r="J103" s="135">
        <v>61</v>
      </c>
      <c r="K103" s="28">
        <v>0.80327999999999999</v>
      </c>
      <c r="L103" s="28">
        <f t="shared" si="30"/>
        <v>0.81706999999999996</v>
      </c>
      <c r="O103" s="77">
        <v>0.85797999999999996</v>
      </c>
      <c r="S103" s="21" t="s">
        <v>46</v>
      </c>
      <c r="T103" t="s">
        <v>553</v>
      </c>
      <c r="U103" t="s">
        <v>365</v>
      </c>
      <c r="X103" s="20"/>
      <c r="Y103" t="str">
        <f t="shared" si="31"/>
        <v>Ashford and St Peters Hospitals NHS Foundation Trust</v>
      </c>
      <c r="Z103" s="20" t="s">
        <v>101</v>
      </c>
      <c r="AA103" s="20" t="s">
        <v>101</v>
      </c>
      <c r="AG103" t="b">
        <f t="shared" si="34"/>
        <v>1</v>
      </c>
      <c r="BA103" t="str">
        <f t="shared" si="32"/>
        <v>Ashford and St Peters Hospitals NHS Foundation Trust</v>
      </c>
      <c r="BB103" t="b">
        <f t="shared" si="33"/>
        <v>1</v>
      </c>
      <c r="BD103" s="20" t="s">
        <v>101</v>
      </c>
    </row>
    <row r="104" spans="1:58" x14ac:dyDescent="0.25">
      <c r="A104" t="s">
        <v>17</v>
      </c>
      <c r="B104" s="25">
        <v>2022</v>
      </c>
      <c r="C104" s="25" t="s">
        <v>2</v>
      </c>
      <c r="D104" s="25" t="s">
        <v>73</v>
      </c>
      <c r="E104" s="25" t="s">
        <v>106</v>
      </c>
      <c r="F104" s="23" t="s">
        <v>107</v>
      </c>
      <c r="G104" s="23" t="s">
        <v>539</v>
      </c>
      <c r="H104" s="32" t="s">
        <v>364</v>
      </c>
      <c r="I104" s="32" t="s">
        <v>574</v>
      </c>
      <c r="J104" s="135">
        <v>97</v>
      </c>
      <c r="K104" s="28">
        <v>0.74226999999999999</v>
      </c>
      <c r="L104" s="28">
        <f t="shared" si="30"/>
        <v>0.80088000000000004</v>
      </c>
      <c r="O104" s="77">
        <v>0.85080999999999996</v>
      </c>
      <c r="S104" s="21" t="s">
        <v>46</v>
      </c>
      <c r="T104" t="s">
        <v>550</v>
      </c>
      <c r="U104" t="s">
        <v>352</v>
      </c>
      <c r="X104" s="20"/>
      <c r="Y104" t="str">
        <f t="shared" si="31"/>
        <v>Barking, Havering and Redbridge University Hospitals NHS Trust</v>
      </c>
      <c r="Z104" s="20" t="s">
        <v>103</v>
      </c>
      <c r="AA104" s="20" t="s">
        <v>103</v>
      </c>
      <c r="AG104" t="b">
        <f t="shared" si="34"/>
        <v>1</v>
      </c>
      <c r="BA104" t="str">
        <f t="shared" si="32"/>
        <v>Barking, Havering and Redbridge University Hospitals NHS Trust</v>
      </c>
      <c r="BB104" t="b">
        <f t="shared" si="33"/>
        <v>1</v>
      </c>
      <c r="BD104" s="20" t="s">
        <v>103</v>
      </c>
    </row>
    <row r="105" spans="1:58" x14ac:dyDescent="0.25">
      <c r="A105" t="s">
        <v>17</v>
      </c>
      <c r="B105" s="25">
        <v>2022</v>
      </c>
      <c r="C105" s="25" t="s">
        <v>3</v>
      </c>
      <c r="D105" s="25" t="s">
        <v>493</v>
      </c>
      <c r="E105" s="25" t="s">
        <v>106</v>
      </c>
      <c r="F105" s="23" t="s">
        <v>107</v>
      </c>
      <c r="G105" s="23" t="s">
        <v>539</v>
      </c>
      <c r="H105" s="32" t="s">
        <v>364</v>
      </c>
      <c r="I105" s="32" t="s">
        <v>574</v>
      </c>
      <c r="J105" s="135">
        <v>86</v>
      </c>
      <c r="K105" s="28">
        <v>0.75580999999999998</v>
      </c>
      <c r="L105" s="28">
        <f t="shared" si="30"/>
        <v>0.80596999999999996</v>
      </c>
      <c r="O105" s="77">
        <v>0.85358999999999996</v>
      </c>
      <c r="S105" s="21" t="s">
        <v>46</v>
      </c>
      <c r="T105" t="s">
        <v>538</v>
      </c>
      <c r="U105" t="s">
        <v>362</v>
      </c>
      <c r="X105" s="20"/>
      <c r="Y105" t="str">
        <f t="shared" si="31"/>
        <v>Barnsley Hospital NHS Foundation Trust</v>
      </c>
      <c r="Z105" s="20" t="s">
        <v>105</v>
      </c>
      <c r="AA105" s="20" t="s">
        <v>105</v>
      </c>
      <c r="AG105" t="b">
        <f t="shared" si="34"/>
        <v>1</v>
      </c>
      <c r="BA105" t="str">
        <f t="shared" si="32"/>
        <v>Barnsley Hospital NHS Foundation Trust</v>
      </c>
      <c r="BB105" t="b">
        <f t="shared" si="33"/>
        <v>1</v>
      </c>
      <c r="BD105" s="20" t="s">
        <v>105</v>
      </c>
    </row>
    <row r="106" spans="1:58" x14ac:dyDescent="0.25">
      <c r="A106" t="s">
        <v>17</v>
      </c>
      <c r="B106" s="25">
        <v>2023</v>
      </c>
      <c r="C106" s="25" t="s">
        <v>0</v>
      </c>
      <c r="D106" s="25" t="s">
        <v>537</v>
      </c>
      <c r="E106" s="25" t="s">
        <v>106</v>
      </c>
      <c r="F106" s="23" t="s">
        <v>107</v>
      </c>
      <c r="G106" s="23" t="s">
        <v>539</v>
      </c>
      <c r="H106" s="32" t="s">
        <v>364</v>
      </c>
      <c r="I106" s="32" t="s">
        <v>574</v>
      </c>
      <c r="J106" s="135">
        <v>114</v>
      </c>
      <c r="K106" s="28">
        <v>0.80701999999999996</v>
      </c>
      <c r="L106" s="28">
        <f t="shared" si="30"/>
        <v>0.84453999999999996</v>
      </c>
      <c r="O106" s="77">
        <v>0.85650000000000004</v>
      </c>
      <c r="S106" s="21" t="s">
        <v>46</v>
      </c>
      <c r="T106" t="s">
        <v>554</v>
      </c>
      <c r="U106" t="s">
        <v>363</v>
      </c>
      <c r="X106" s="20"/>
      <c r="Y106" t="str">
        <f t="shared" si="31"/>
        <v>Barts Health NHS Trust</v>
      </c>
      <c r="Z106" s="20" t="s">
        <v>107</v>
      </c>
      <c r="AA106" s="20" t="s">
        <v>107</v>
      </c>
      <c r="AG106" t="b">
        <f t="shared" si="34"/>
        <v>1</v>
      </c>
      <c r="BA106" t="str">
        <f t="shared" si="32"/>
        <v>Barts Health NHS Trust</v>
      </c>
      <c r="BB106" t="b">
        <f t="shared" si="33"/>
        <v>1</v>
      </c>
      <c r="BD106" s="20" t="s">
        <v>107</v>
      </c>
    </row>
    <row r="107" spans="1:58" x14ac:dyDescent="0.25">
      <c r="A107" t="s">
        <v>17</v>
      </c>
      <c r="B107" s="25">
        <v>2018</v>
      </c>
      <c r="C107" s="25" t="s">
        <v>0</v>
      </c>
      <c r="D107" s="25" t="s">
        <v>54</v>
      </c>
      <c r="E107" s="25" t="s">
        <v>108</v>
      </c>
      <c r="F107" s="23" t="s">
        <v>109</v>
      </c>
      <c r="G107" s="23" t="s">
        <v>541</v>
      </c>
      <c r="H107" s="32" t="s">
        <v>542</v>
      </c>
      <c r="I107" s="32" t="s">
        <v>574</v>
      </c>
      <c r="J107" s="135">
        <v>166</v>
      </c>
      <c r="K107" s="28">
        <v>0.89759</v>
      </c>
      <c r="L107" s="28">
        <f t="shared" si="30"/>
        <v>0.83087999999999995</v>
      </c>
      <c r="O107" s="77">
        <v>0.84830000000000005</v>
      </c>
      <c r="S107" s="21" t="s">
        <v>46</v>
      </c>
      <c r="T107" t="s">
        <v>551</v>
      </c>
      <c r="U107" t="s">
        <v>360</v>
      </c>
      <c r="Y107" t="str">
        <f t="shared" si="31"/>
        <v>Bedfordshire Hospitals NHS Foundation Trust</v>
      </c>
      <c r="Z107" s="20" t="s">
        <v>109</v>
      </c>
      <c r="AA107" s="20" t="s">
        <v>109</v>
      </c>
      <c r="AG107" t="b">
        <f t="shared" si="34"/>
        <v>1</v>
      </c>
      <c r="BA107" t="str">
        <f t="shared" si="32"/>
        <v>Bedfordshire Hospitals NHS Foundation Trust</v>
      </c>
      <c r="BB107" t="b">
        <f t="shared" si="33"/>
        <v>1</v>
      </c>
      <c r="BD107" s="20" t="s">
        <v>109</v>
      </c>
    </row>
    <row r="108" spans="1:58" x14ac:dyDescent="0.25">
      <c r="A108" t="s">
        <v>17</v>
      </c>
      <c r="B108" s="25">
        <v>2018</v>
      </c>
      <c r="C108" s="25" t="s">
        <v>1</v>
      </c>
      <c r="D108" s="25" t="s">
        <v>56</v>
      </c>
      <c r="E108" s="25" t="s">
        <v>108</v>
      </c>
      <c r="F108" s="23" t="s">
        <v>109</v>
      </c>
      <c r="G108" s="23" t="s">
        <v>541</v>
      </c>
      <c r="H108" s="32" t="s">
        <v>542</v>
      </c>
      <c r="I108" s="32" t="s">
        <v>574</v>
      </c>
      <c r="J108" s="135">
        <v>157</v>
      </c>
      <c r="K108" s="28">
        <v>0.87261</v>
      </c>
      <c r="L108" s="28">
        <f t="shared" si="30"/>
        <v>0.84709000000000001</v>
      </c>
      <c r="O108" s="77">
        <v>0.85524</v>
      </c>
      <c r="S108" s="21" t="s">
        <v>46</v>
      </c>
      <c r="T108" t="s">
        <v>543</v>
      </c>
      <c r="U108" t="s">
        <v>351</v>
      </c>
      <c r="Y108" t="str">
        <f t="shared" si="31"/>
        <v>Blackpool Teaching Hospitals NHS Foundation Trust</v>
      </c>
      <c r="Z108" s="20" t="s">
        <v>111</v>
      </c>
      <c r="AA108" s="20" t="s">
        <v>111</v>
      </c>
      <c r="AG108" t="b">
        <f t="shared" si="34"/>
        <v>1</v>
      </c>
      <c r="BA108" t="str">
        <f t="shared" si="32"/>
        <v>Blackpool Teaching Hospitals NHS Foundation Trust</v>
      </c>
      <c r="BB108" t="b">
        <f t="shared" si="33"/>
        <v>1</v>
      </c>
      <c r="BD108" s="20" t="s">
        <v>111</v>
      </c>
    </row>
    <row r="109" spans="1:58" x14ac:dyDescent="0.25">
      <c r="A109" t="s">
        <v>17</v>
      </c>
      <c r="B109" s="25">
        <v>2018</v>
      </c>
      <c r="C109" s="25" t="s">
        <v>2</v>
      </c>
      <c r="D109" s="25" t="s">
        <v>57</v>
      </c>
      <c r="E109" s="25" t="s">
        <v>108</v>
      </c>
      <c r="F109" s="23" t="s">
        <v>109</v>
      </c>
      <c r="G109" s="23" t="s">
        <v>541</v>
      </c>
      <c r="H109" s="32" t="s">
        <v>542</v>
      </c>
      <c r="I109" s="32" t="s">
        <v>574</v>
      </c>
      <c r="J109" s="135">
        <v>173</v>
      </c>
      <c r="K109" s="28">
        <v>0.91329000000000005</v>
      </c>
      <c r="L109" s="28">
        <f t="shared" si="30"/>
        <v>0.82901000000000002</v>
      </c>
      <c r="O109" s="77">
        <v>0.85572000000000004</v>
      </c>
      <c r="S109" s="21" t="s">
        <v>46</v>
      </c>
      <c r="T109" t="s">
        <v>546</v>
      </c>
      <c r="U109" t="s">
        <v>547</v>
      </c>
      <c r="Y109" t="str">
        <f t="shared" si="31"/>
        <v>Bolton NHS Foundation Trust</v>
      </c>
      <c r="Z109" s="20" t="s">
        <v>113</v>
      </c>
      <c r="AA109" s="20" t="s">
        <v>113</v>
      </c>
      <c r="AG109" t="b">
        <f t="shared" si="34"/>
        <v>1</v>
      </c>
      <c r="BA109" t="str">
        <f t="shared" si="32"/>
        <v>Bolton NHS Foundation Trust</v>
      </c>
      <c r="BB109" t="b">
        <f t="shared" si="33"/>
        <v>1</v>
      </c>
      <c r="BD109" s="20" t="s">
        <v>113</v>
      </c>
    </row>
    <row r="110" spans="1:58" x14ac:dyDescent="0.25">
      <c r="A110" t="s">
        <v>17</v>
      </c>
      <c r="B110" s="25">
        <v>2018</v>
      </c>
      <c r="C110" s="25" t="s">
        <v>3</v>
      </c>
      <c r="D110" s="25" t="s">
        <v>58</v>
      </c>
      <c r="E110" s="25" t="s">
        <v>108</v>
      </c>
      <c r="F110" s="23" t="s">
        <v>109</v>
      </c>
      <c r="G110" s="23" t="s">
        <v>541</v>
      </c>
      <c r="H110" s="32" t="s">
        <v>542</v>
      </c>
      <c r="I110" s="32" t="s">
        <v>574</v>
      </c>
      <c r="J110" s="135">
        <v>165</v>
      </c>
      <c r="K110" s="28">
        <v>0.87878999999999996</v>
      </c>
      <c r="L110" s="28">
        <f t="shared" si="30"/>
        <v>0.83919999999999995</v>
      </c>
      <c r="O110" s="77">
        <v>0.85877999999999999</v>
      </c>
      <c r="S110" s="21" t="s">
        <v>46</v>
      </c>
      <c r="T110" t="s">
        <v>540</v>
      </c>
      <c r="U110" t="s">
        <v>367</v>
      </c>
      <c r="Y110" t="str">
        <f t="shared" si="31"/>
        <v>Bradford Teaching Hospitals NHS Foundation Trust</v>
      </c>
      <c r="Z110" s="20" t="s">
        <v>115</v>
      </c>
      <c r="AA110" s="20" t="s">
        <v>115</v>
      </c>
      <c r="AG110" t="b">
        <f t="shared" si="34"/>
        <v>1</v>
      </c>
      <c r="BA110" t="str">
        <f t="shared" si="32"/>
        <v>Bradford Teaching Hospitals NHS Foundation Trust</v>
      </c>
      <c r="BB110" t="b">
        <f t="shared" si="33"/>
        <v>1</v>
      </c>
      <c r="BD110" s="20" t="s">
        <v>115</v>
      </c>
    </row>
    <row r="111" spans="1:58" x14ac:dyDescent="0.25">
      <c r="A111" t="s">
        <v>17</v>
      </c>
      <c r="B111" s="25">
        <v>2019</v>
      </c>
      <c r="C111" s="25" t="s">
        <v>0</v>
      </c>
      <c r="D111" s="25" t="s">
        <v>59</v>
      </c>
      <c r="E111" s="25" t="s">
        <v>108</v>
      </c>
      <c r="F111" s="23" t="s">
        <v>109</v>
      </c>
      <c r="G111" s="23" t="s">
        <v>541</v>
      </c>
      <c r="H111" s="32" t="s">
        <v>542</v>
      </c>
      <c r="I111" s="32" t="s">
        <v>574</v>
      </c>
      <c r="J111" s="135">
        <v>143</v>
      </c>
      <c r="K111" s="28">
        <v>0.85314999999999996</v>
      </c>
      <c r="L111" s="28">
        <f t="shared" si="30"/>
        <v>0.84626000000000001</v>
      </c>
      <c r="O111" s="77">
        <v>0.85007999999999995</v>
      </c>
      <c r="S111" s="21" t="s">
        <v>46</v>
      </c>
      <c r="T111" t="s">
        <v>556</v>
      </c>
      <c r="U111" t="s">
        <v>526</v>
      </c>
      <c r="Y111" t="str">
        <f t="shared" si="31"/>
        <v>Buckinghamshire Healthcare NHS Trust</v>
      </c>
      <c r="Z111" s="20" t="s">
        <v>117</v>
      </c>
      <c r="AA111" s="20" t="s">
        <v>117</v>
      </c>
      <c r="AG111" t="b">
        <f t="shared" si="34"/>
        <v>1</v>
      </c>
      <c r="BA111" t="str">
        <f t="shared" si="32"/>
        <v>Buckinghamshire Healthcare NHS Trust</v>
      </c>
      <c r="BB111" t="b">
        <f t="shared" si="33"/>
        <v>1</v>
      </c>
      <c r="BD111" s="20" t="s">
        <v>117</v>
      </c>
    </row>
    <row r="112" spans="1:58" x14ac:dyDescent="0.25">
      <c r="A112" t="s">
        <v>17</v>
      </c>
      <c r="B112" s="25">
        <v>2019</v>
      </c>
      <c r="C112" s="25" t="s">
        <v>1</v>
      </c>
      <c r="D112" s="25" t="s">
        <v>60</v>
      </c>
      <c r="E112" s="25" t="s">
        <v>108</v>
      </c>
      <c r="F112" s="23" t="s">
        <v>109</v>
      </c>
      <c r="G112" s="23" t="s">
        <v>541</v>
      </c>
      <c r="H112" s="32" t="s">
        <v>542</v>
      </c>
      <c r="I112" s="32" t="s">
        <v>574</v>
      </c>
      <c r="J112" s="135">
        <v>155</v>
      </c>
      <c r="K112" s="28">
        <v>0.87741999999999998</v>
      </c>
      <c r="L112" s="28">
        <f t="shared" si="30"/>
        <v>0.83030999999999999</v>
      </c>
      <c r="O112" s="77">
        <v>0.85524</v>
      </c>
      <c r="S112" s="21" t="s">
        <v>46</v>
      </c>
      <c r="T112" t="s">
        <v>557</v>
      </c>
      <c r="U112" t="s">
        <v>356</v>
      </c>
      <c r="Y112" t="str">
        <f t="shared" si="31"/>
        <v>Calderdale and Huddersfield NHS Foundation Trust</v>
      </c>
      <c r="Z112" s="20" t="s">
        <v>119</v>
      </c>
      <c r="AA112" s="20" t="s">
        <v>119</v>
      </c>
      <c r="AG112" t="b">
        <f t="shared" si="34"/>
        <v>1</v>
      </c>
      <c r="BA112" t="str">
        <f t="shared" si="32"/>
        <v>Calderdale and Huddersfield NHS Foundation Trust</v>
      </c>
      <c r="BB112" t="b">
        <f t="shared" si="33"/>
        <v>1</v>
      </c>
      <c r="BD112" s="20" t="s">
        <v>119</v>
      </c>
    </row>
    <row r="113" spans="1:58" x14ac:dyDescent="0.25">
      <c r="A113" t="s">
        <v>17</v>
      </c>
      <c r="B113" s="25">
        <v>2019</v>
      </c>
      <c r="C113" s="25" t="s">
        <v>2</v>
      </c>
      <c r="D113" s="25" t="s">
        <v>61</v>
      </c>
      <c r="E113" s="25" t="s">
        <v>108</v>
      </c>
      <c r="F113" s="23" t="s">
        <v>109</v>
      </c>
      <c r="G113" s="23" t="s">
        <v>541</v>
      </c>
      <c r="H113" s="32" t="s">
        <v>542</v>
      </c>
      <c r="I113" s="32" t="s">
        <v>574</v>
      </c>
      <c r="J113" s="135">
        <v>146</v>
      </c>
      <c r="K113" s="28">
        <v>0.93150999999999995</v>
      </c>
      <c r="L113" s="28">
        <f t="shared" si="30"/>
        <v>0.83940999999999999</v>
      </c>
      <c r="O113" s="77">
        <v>0.85079000000000005</v>
      </c>
      <c r="S113" s="21" t="s">
        <v>46</v>
      </c>
      <c r="T113" t="s">
        <v>539</v>
      </c>
      <c r="U113" t="s">
        <v>364</v>
      </c>
      <c r="Y113" t="str">
        <f t="shared" si="31"/>
        <v>Cambridge University Hospitals NHS Foundation Trust</v>
      </c>
      <c r="Z113" s="20" t="s">
        <v>121</v>
      </c>
      <c r="AA113" s="20" t="s">
        <v>121</v>
      </c>
      <c r="AG113" t="b">
        <f t="shared" si="34"/>
        <v>1</v>
      </c>
      <c r="BA113" t="str">
        <f t="shared" si="32"/>
        <v>Cambridge University Hospitals NHS Foundation Trust</v>
      </c>
      <c r="BB113" t="b">
        <f t="shared" si="33"/>
        <v>1</v>
      </c>
      <c r="BD113" s="20" t="s">
        <v>121</v>
      </c>
    </row>
    <row r="114" spans="1:58" x14ac:dyDescent="0.25">
      <c r="A114" t="s">
        <v>17</v>
      </c>
      <c r="B114" s="25">
        <v>2019</v>
      </c>
      <c r="C114" s="25" t="s">
        <v>3</v>
      </c>
      <c r="D114" s="25" t="s">
        <v>62</v>
      </c>
      <c r="E114" s="25" t="s">
        <v>108</v>
      </c>
      <c r="F114" s="23" t="s">
        <v>109</v>
      </c>
      <c r="G114" s="23" t="s">
        <v>541</v>
      </c>
      <c r="H114" s="32" t="s">
        <v>542</v>
      </c>
      <c r="I114" s="32" t="s">
        <v>574</v>
      </c>
      <c r="J114" s="135">
        <v>165</v>
      </c>
      <c r="K114" s="28">
        <v>0.89697000000000005</v>
      </c>
      <c r="L114" s="28">
        <f t="shared" si="30"/>
        <v>0.84555000000000002</v>
      </c>
      <c r="O114" s="77">
        <v>0.85265000000000002</v>
      </c>
      <c r="S114" s="21" t="s">
        <v>46</v>
      </c>
      <c r="T114" t="s">
        <v>549</v>
      </c>
      <c r="U114" t="s">
        <v>357</v>
      </c>
      <c r="Y114" t="str">
        <f t="shared" si="31"/>
        <v>Chelsea and Westminster Hospital NHS Foundation Trust</v>
      </c>
      <c r="Z114" s="20" t="s">
        <v>123</v>
      </c>
      <c r="AA114" s="20" t="s">
        <v>123</v>
      </c>
      <c r="AG114" t="b">
        <f t="shared" si="34"/>
        <v>1</v>
      </c>
      <c r="BA114" t="str">
        <f t="shared" si="32"/>
        <v>Chelsea and Westminster Hospital NHS Foundation Trust</v>
      </c>
      <c r="BB114" t="b">
        <f t="shared" si="33"/>
        <v>1</v>
      </c>
      <c r="BD114" s="20" t="s">
        <v>123</v>
      </c>
    </row>
    <row r="115" spans="1:58" x14ac:dyDescent="0.25">
      <c r="A115" t="s">
        <v>17</v>
      </c>
      <c r="B115" s="25">
        <v>2020</v>
      </c>
      <c r="C115" s="25" t="s">
        <v>0</v>
      </c>
      <c r="D115" s="25" t="s">
        <v>63</v>
      </c>
      <c r="E115" s="25" t="s">
        <v>108</v>
      </c>
      <c r="F115" s="23" t="s">
        <v>109</v>
      </c>
      <c r="G115" s="23" t="s">
        <v>541</v>
      </c>
      <c r="H115" s="32" t="s">
        <v>542</v>
      </c>
      <c r="I115" s="32" t="s">
        <v>574</v>
      </c>
      <c r="J115" s="135">
        <v>178</v>
      </c>
      <c r="K115" s="28">
        <v>0.85392999999999997</v>
      </c>
      <c r="L115" s="28">
        <f t="shared" si="30"/>
        <v>0.84467000000000003</v>
      </c>
      <c r="O115" s="77">
        <v>0.84214</v>
      </c>
      <c r="S115" s="21" t="s">
        <v>46</v>
      </c>
      <c r="T115" t="s">
        <v>535</v>
      </c>
      <c r="U115" t="s">
        <v>358</v>
      </c>
      <c r="Y115" t="str">
        <f t="shared" si="31"/>
        <v>Chesterfield Royal Hospital NHS Foundation Trust</v>
      </c>
      <c r="Z115" s="20" t="s">
        <v>125</v>
      </c>
      <c r="AA115" s="20" t="s">
        <v>125</v>
      </c>
      <c r="AG115" t="b">
        <f t="shared" si="34"/>
        <v>1</v>
      </c>
      <c r="BA115" t="str">
        <f t="shared" si="32"/>
        <v>Chesterfield Royal Hospital NHS Foundation Trust</v>
      </c>
      <c r="BB115" t="b">
        <f t="shared" si="33"/>
        <v>1</v>
      </c>
      <c r="BD115" s="20" t="s">
        <v>125</v>
      </c>
    </row>
    <row r="116" spans="1:58" x14ac:dyDescent="0.25">
      <c r="A116" t="s">
        <v>17</v>
      </c>
      <c r="B116" s="25">
        <v>2020</v>
      </c>
      <c r="C116" s="25" t="s">
        <v>1</v>
      </c>
      <c r="D116" s="25" t="s">
        <v>64</v>
      </c>
      <c r="E116" s="25" t="s">
        <v>108</v>
      </c>
      <c r="F116" s="23" t="s">
        <v>109</v>
      </c>
      <c r="G116" s="23" t="s">
        <v>541</v>
      </c>
      <c r="H116" s="32" t="s">
        <v>542</v>
      </c>
      <c r="I116" s="32" t="s">
        <v>574</v>
      </c>
      <c r="J116" s="135">
        <v>73</v>
      </c>
      <c r="K116" s="28">
        <v>0.83562000000000003</v>
      </c>
      <c r="L116" s="28">
        <f t="shared" si="30"/>
        <v>0.79842999999999997</v>
      </c>
      <c r="O116" s="77">
        <v>0.81738999999999995</v>
      </c>
      <c r="S116" s="21" t="s">
        <v>46</v>
      </c>
      <c r="T116" t="s">
        <v>558</v>
      </c>
      <c r="U116" t="s">
        <v>355</v>
      </c>
      <c r="Y116" t="str">
        <f t="shared" si="31"/>
        <v>Countess of Chester Hospital NHS Foundation Trust</v>
      </c>
      <c r="Z116" s="20" t="s">
        <v>127</v>
      </c>
      <c r="AA116" s="20" t="s">
        <v>127</v>
      </c>
      <c r="AG116" t="b">
        <f t="shared" si="34"/>
        <v>1</v>
      </c>
      <c r="BA116" t="str">
        <f t="shared" si="32"/>
        <v>Countess Of Chester Hospital NHS Foundation Trust</v>
      </c>
      <c r="BB116" t="b">
        <f t="shared" si="33"/>
        <v>1</v>
      </c>
      <c r="BD116" s="20" t="s">
        <v>332</v>
      </c>
    </row>
    <row r="117" spans="1:58" x14ac:dyDescent="0.25">
      <c r="A117" t="s">
        <v>17</v>
      </c>
      <c r="B117" s="25">
        <v>2020</v>
      </c>
      <c r="C117" s="25" t="s">
        <v>2</v>
      </c>
      <c r="D117" s="25" t="s">
        <v>65</v>
      </c>
      <c r="E117" s="25" t="s">
        <v>108</v>
      </c>
      <c r="F117" s="23" t="s">
        <v>109</v>
      </c>
      <c r="G117" s="23" t="s">
        <v>541</v>
      </c>
      <c r="H117" s="32" t="s">
        <v>542</v>
      </c>
      <c r="I117" s="32" t="s">
        <v>574</v>
      </c>
      <c r="J117" s="135">
        <v>124</v>
      </c>
      <c r="K117" s="28">
        <v>0.8629</v>
      </c>
      <c r="L117" s="28">
        <f t="shared" si="30"/>
        <v>0.80961000000000005</v>
      </c>
      <c r="O117" s="77">
        <v>0.82706999999999997</v>
      </c>
      <c r="S117" s="21" t="s">
        <v>46</v>
      </c>
      <c r="T117" t="s">
        <v>544</v>
      </c>
      <c r="U117" t="s">
        <v>359</v>
      </c>
      <c r="Y117" t="str">
        <f t="shared" si="31"/>
        <v>County Durham and Darlington NHS Foundation Trust</v>
      </c>
      <c r="Z117" s="20" t="s">
        <v>129</v>
      </c>
      <c r="AA117" s="20" t="s">
        <v>129</v>
      </c>
      <c r="AG117" t="b">
        <f t="shared" si="34"/>
        <v>1</v>
      </c>
      <c r="BA117" t="str">
        <f t="shared" si="32"/>
        <v>County Durham and Darlington NHS Foundation Trust</v>
      </c>
      <c r="BB117" t="b">
        <f t="shared" si="33"/>
        <v>1</v>
      </c>
      <c r="BD117" s="20" t="s">
        <v>129</v>
      </c>
    </row>
    <row r="118" spans="1:58" x14ac:dyDescent="0.25">
      <c r="A118" t="s">
        <v>17</v>
      </c>
      <c r="B118" s="25">
        <v>2020</v>
      </c>
      <c r="C118" s="25" t="s">
        <v>3</v>
      </c>
      <c r="D118" s="25" t="s">
        <v>66</v>
      </c>
      <c r="E118" s="25" t="s">
        <v>108</v>
      </c>
      <c r="F118" s="23" t="s">
        <v>109</v>
      </c>
      <c r="G118" s="23" t="s">
        <v>541</v>
      </c>
      <c r="H118" s="32" t="s">
        <v>542</v>
      </c>
      <c r="I118" s="32" t="s">
        <v>574</v>
      </c>
      <c r="J118" s="135">
        <v>124</v>
      </c>
      <c r="K118" s="28">
        <v>0.89515999999999996</v>
      </c>
      <c r="L118" s="28">
        <f t="shared" si="30"/>
        <v>0.84382000000000001</v>
      </c>
      <c r="O118" s="77">
        <v>0.85233000000000003</v>
      </c>
      <c r="S118" s="21" t="s">
        <v>46</v>
      </c>
      <c r="T118" t="s">
        <v>559</v>
      </c>
      <c r="U118" t="s">
        <v>469</v>
      </c>
      <c r="Y118" t="str">
        <f t="shared" si="31"/>
        <v>Croydon Health Services NHS Trust</v>
      </c>
      <c r="Z118" s="20" t="s">
        <v>131</v>
      </c>
      <c r="AA118" s="20" t="s">
        <v>131</v>
      </c>
      <c r="AG118" t="b">
        <f t="shared" si="34"/>
        <v>1</v>
      </c>
      <c r="BA118" t="str">
        <f t="shared" si="32"/>
        <v>Croydon Health Services NHS Trust</v>
      </c>
      <c r="BB118" t="b">
        <f t="shared" si="33"/>
        <v>1</v>
      </c>
      <c r="BD118" s="20" t="s">
        <v>131</v>
      </c>
    </row>
    <row r="119" spans="1:58" x14ac:dyDescent="0.25">
      <c r="A119" t="s">
        <v>17</v>
      </c>
      <c r="B119" s="25">
        <v>2021</v>
      </c>
      <c r="C119" s="25" t="s">
        <v>0</v>
      </c>
      <c r="D119" s="25" t="s">
        <v>67</v>
      </c>
      <c r="E119" s="25" t="s">
        <v>108</v>
      </c>
      <c r="F119" s="23" t="s">
        <v>109</v>
      </c>
      <c r="G119" s="23" t="s">
        <v>541</v>
      </c>
      <c r="H119" s="32" t="s">
        <v>542</v>
      </c>
      <c r="I119" s="32" t="s">
        <v>574</v>
      </c>
      <c r="J119" s="135">
        <v>126</v>
      </c>
      <c r="K119" s="28">
        <v>0.87302000000000002</v>
      </c>
      <c r="L119" s="28">
        <f t="shared" si="30"/>
        <v>0.85199000000000003</v>
      </c>
      <c r="O119" s="77">
        <v>0.86184000000000005</v>
      </c>
      <c r="S119" s="21" t="s">
        <v>46</v>
      </c>
      <c r="T119" t="s">
        <v>545</v>
      </c>
      <c r="U119" t="s">
        <v>366</v>
      </c>
      <c r="Y119" t="str">
        <f t="shared" si="31"/>
        <v>Dartford and Gravesham NHS Trust</v>
      </c>
      <c r="Z119" s="20" t="s">
        <v>133</v>
      </c>
      <c r="AA119" s="20" t="s">
        <v>133</v>
      </c>
      <c r="AG119" t="b">
        <f t="shared" si="34"/>
        <v>1</v>
      </c>
      <c r="BA119" t="str">
        <f t="shared" si="32"/>
        <v>Dartford and Gravesham NHS Trust</v>
      </c>
      <c r="BB119" t="b">
        <f t="shared" si="33"/>
        <v>1</v>
      </c>
      <c r="BD119" s="20" t="s">
        <v>133</v>
      </c>
      <c r="BF119" s="106"/>
    </row>
    <row r="120" spans="1:58" x14ac:dyDescent="0.25">
      <c r="A120" t="s">
        <v>17</v>
      </c>
      <c r="B120" s="25">
        <v>2021</v>
      </c>
      <c r="C120" s="25" t="s">
        <v>1</v>
      </c>
      <c r="D120" s="25" t="s">
        <v>68</v>
      </c>
      <c r="E120" s="25" t="s">
        <v>108</v>
      </c>
      <c r="F120" s="23" t="s">
        <v>109</v>
      </c>
      <c r="G120" s="23" t="s">
        <v>541</v>
      </c>
      <c r="H120" s="32" t="s">
        <v>542</v>
      </c>
      <c r="I120" s="32" t="s">
        <v>574</v>
      </c>
      <c r="J120" s="135">
        <v>179</v>
      </c>
      <c r="K120" s="28">
        <v>0.89944000000000002</v>
      </c>
      <c r="L120" s="28">
        <f t="shared" si="30"/>
        <v>0.86192999999999997</v>
      </c>
      <c r="O120" s="77">
        <v>0.85790999999999995</v>
      </c>
      <c r="S120" s="21" t="s">
        <v>46</v>
      </c>
      <c r="T120" t="s">
        <v>541</v>
      </c>
      <c r="U120" t="s">
        <v>542</v>
      </c>
      <c r="Y120" t="str">
        <f t="shared" si="31"/>
        <v>Doncaster and Bassetlaw Teaching Hospitals NHS Foundation Trust</v>
      </c>
      <c r="Z120" s="20" t="s">
        <v>135</v>
      </c>
      <c r="AA120" s="20" t="s">
        <v>135</v>
      </c>
      <c r="AG120" t="b">
        <f t="shared" si="34"/>
        <v>1</v>
      </c>
      <c r="BA120" t="str">
        <f t="shared" si="32"/>
        <v>Doncaster and Bassetlaw Teaching Hospitals NHS Foundation Trust</v>
      </c>
      <c r="BB120" t="b">
        <f t="shared" si="33"/>
        <v>1</v>
      </c>
      <c r="BD120" s="20" t="s">
        <v>135</v>
      </c>
      <c r="BF120" s="106"/>
    </row>
    <row r="121" spans="1:58" x14ac:dyDescent="0.25">
      <c r="A121" t="s">
        <v>17</v>
      </c>
      <c r="B121" s="25">
        <v>2021</v>
      </c>
      <c r="C121" s="25" t="s">
        <v>2</v>
      </c>
      <c r="D121" s="25" t="s">
        <v>69</v>
      </c>
      <c r="E121" s="25" t="s">
        <v>108</v>
      </c>
      <c r="F121" s="23" t="s">
        <v>109</v>
      </c>
      <c r="G121" s="23" t="s">
        <v>541</v>
      </c>
      <c r="H121" s="32" t="s">
        <v>542</v>
      </c>
      <c r="I121" s="32" t="s">
        <v>574</v>
      </c>
      <c r="J121" s="135">
        <v>166</v>
      </c>
      <c r="K121" s="28">
        <v>0.87348999999999999</v>
      </c>
      <c r="L121" s="28">
        <f t="shared" si="30"/>
        <v>0.85441</v>
      </c>
      <c r="O121" s="77">
        <v>0.85472999999999999</v>
      </c>
      <c r="S121" s="21" t="s">
        <v>46</v>
      </c>
      <c r="T121" t="s">
        <v>494</v>
      </c>
      <c r="U121" t="s">
        <v>488</v>
      </c>
      <c r="Y121" t="str">
        <f t="shared" si="31"/>
        <v>Dorset County Hospital NHS Foundation Trust</v>
      </c>
      <c r="Z121" s="20" t="s">
        <v>137</v>
      </c>
      <c r="AA121" s="20" t="s">
        <v>137</v>
      </c>
      <c r="AG121" t="b">
        <f t="shared" si="34"/>
        <v>1</v>
      </c>
      <c r="BA121" t="str">
        <f t="shared" si="32"/>
        <v>Dorset County Hospital NHS Foundation Trust</v>
      </c>
      <c r="BB121" t="b">
        <f t="shared" si="33"/>
        <v>1</v>
      </c>
      <c r="BD121" s="20" t="s">
        <v>137</v>
      </c>
      <c r="BF121" s="106"/>
    </row>
    <row r="122" spans="1:58" x14ac:dyDescent="0.25">
      <c r="A122" t="s">
        <v>17</v>
      </c>
      <c r="B122" s="25">
        <v>2021</v>
      </c>
      <c r="C122" s="25" t="s">
        <v>3</v>
      </c>
      <c r="D122" s="25" t="s">
        <v>70</v>
      </c>
      <c r="E122" s="25" t="s">
        <v>108</v>
      </c>
      <c r="F122" s="23" t="s">
        <v>109</v>
      </c>
      <c r="G122" s="23" t="s">
        <v>541</v>
      </c>
      <c r="H122" s="32" t="s">
        <v>542</v>
      </c>
      <c r="I122" s="32" t="s">
        <v>574</v>
      </c>
      <c r="J122" s="135">
        <v>132</v>
      </c>
      <c r="K122" s="28">
        <v>0.86363999999999996</v>
      </c>
      <c r="L122" s="28">
        <f t="shared" si="30"/>
        <v>0.83487999999999996</v>
      </c>
      <c r="O122" s="77">
        <v>0.86302999999999996</v>
      </c>
      <c r="S122" s="21" t="s">
        <v>46</v>
      </c>
      <c r="T122" t="s">
        <v>192</v>
      </c>
      <c r="U122" t="s">
        <v>193</v>
      </c>
      <c r="Y122" t="str">
        <f t="shared" si="31"/>
        <v>Dudley Group NHS Foundation Trust</v>
      </c>
      <c r="Z122" s="20" t="s">
        <v>333</v>
      </c>
      <c r="AA122" s="20" t="s">
        <v>333</v>
      </c>
      <c r="AG122" t="b">
        <f t="shared" si="34"/>
        <v>1</v>
      </c>
      <c r="BA122" t="str">
        <f t="shared" si="32"/>
        <v>Dudley Group NHS Foundation Trust</v>
      </c>
      <c r="BB122" t="b">
        <f t="shared" si="33"/>
        <v>1</v>
      </c>
      <c r="BD122" s="20" t="s">
        <v>333</v>
      </c>
      <c r="BF122" s="106"/>
    </row>
    <row r="123" spans="1:58" x14ac:dyDescent="0.25">
      <c r="A123" t="s">
        <v>17</v>
      </c>
      <c r="B123" s="25">
        <v>2022</v>
      </c>
      <c r="C123" s="25" t="s">
        <v>0</v>
      </c>
      <c r="D123" s="25" t="s">
        <v>71</v>
      </c>
      <c r="E123" s="25" t="s">
        <v>108</v>
      </c>
      <c r="F123" s="23" t="s">
        <v>109</v>
      </c>
      <c r="G123" s="23" t="s">
        <v>541</v>
      </c>
      <c r="H123" s="32" t="s">
        <v>542</v>
      </c>
      <c r="I123" s="32" t="s">
        <v>574</v>
      </c>
      <c r="J123" s="135">
        <v>153</v>
      </c>
      <c r="K123" s="28">
        <v>0.91503000000000001</v>
      </c>
      <c r="L123" s="28">
        <f t="shared" si="30"/>
        <v>0.86294000000000004</v>
      </c>
      <c r="O123" s="77">
        <v>0.86423000000000005</v>
      </c>
      <c r="S123" s="21" t="s">
        <v>46</v>
      </c>
      <c r="T123" t="s">
        <v>283</v>
      </c>
      <c r="U123" t="s">
        <v>284</v>
      </c>
      <c r="Y123" t="str">
        <f t="shared" si="31"/>
        <v>East and North Hertfordshire NHS Trust</v>
      </c>
      <c r="Z123" s="20" t="s">
        <v>149</v>
      </c>
      <c r="AA123" s="20" t="s">
        <v>149</v>
      </c>
      <c r="AG123" t="b">
        <f t="shared" si="34"/>
        <v>1</v>
      </c>
      <c r="BA123" t="str">
        <f t="shared" si="32"/>
        <v>East and North Hertfordshire NHS Trust</v>
      </c>
      <c r="BB123" t="b">
        <f t="shared" si="33"/>
        <v>1</v>
      </c>
      <c r="BD123" s="20" t="s">
        <v>149</v>
      </c>
      <c r="BF123" s="106"/>
    </row>
    <row r="124" spans="1:58" x14ac:dyDescent="0.25">
      <c r="A124" t="s">
        <v>17</v>
      </c>
      <c r="B124" s="25">
        <v>2022</v>
      </c>
      <c r="C124" s="25" t="s">
        <v>1</v>
      </c>
      <c r="D124" s="25" t="s">
        <v>72</v>
      </c>
      <c r="E124" s="25" t="s">
        <v>108</v>
      </c>
      <c r="F124" s="23" t="s">
        <v>109</v>
      </c>
      <c r="G124" s="23" t="s">
        <v>541</v>
      </c>
      <c r="H124" s="32" t="s">
        <v>542</v>
      </c>
      <c r="I124" s="32" t="s">
        <v>574</v>
      </c>
      <c r="J124" s="135">
        <v>148</v>
      </c>
      <c r="K124" s="28">
        <v>0.87161999999999995</v>
      </c>
      <c r="L124" s="28">
        <f t="shared" si="30"/>
        <v>0.86614999999999998</v>
      </c>
      <c r="O124" s="77">
        <v>0.85797999999999996</v>
      </c>
      <c r="S124" s="21" t="s">
        <v>46</v>
      </c>
      <c r="T124" t="s">
        <v>170</v>
      </c>
      <c r="U124" t="s">
        <v>335</v>
      </c>
      <c r="Y124" t="str">
        <f t="shared" si="31"/>
        <v>East Cheshire NHS Trust</v>
      </c>
      <c r="Z124" s="20" t="s">
        <v>139</v>
      </c>
      <c r="AA124" s="20" t="s">
        <v>139</v>
      </c>
      <c r="AG124" t="b">
        <f t="shared" si="34"/>
        <v>1</v>
      </c>
      <c r="BA124" t="str">
        <f t="shared" si="32"/>
        <v>East Cheshire NHS Trust</v>
      </c>
      <c r="BB124" t="b">
        <f t="shared" si="33"/>
        <v>1</v>
      </c>
      <c r="BD124" s="20" t="s">
        <v>139</v>
      </c>
      <c r="BF124" s="106"/>
    </row>
    <row r="125" spans="1:58" x14ac:dyDescent="0.25">
      <c r="A125" t="s">
        <v>17</v>
      </c>
      <c r="B125" s="25">
        <v>2022</v>
      </c>
      <c r="C125" s="25" t="s">
        <v>2</v>
      </c>
      <c r="D125" s="25" t="s">
        <v>73</v>
      </c>
      <c r="E125" s="25" t="s">
        <v>108</v>
      </c>
      <c r="F125" s="23" t="s">
        <v>109</v>
      </c>
      <c r="G125" s="23" t="s">
        <v>541</v>
      </c>
      <c r="H125" s="32" t="s">
        <v>542</v>
      </c>
      <c r="I125" s="32" t="s">
        <v>574</v>
      </c>
      <c r="J125" s="135">
        <v>159</v>
      </c>
      <c r="K125" s="28">
        <v>0.91195000000000004</v>
      </c>
      <c r="L125" s="28">
        <f t="shared" si="30"/>
        <v>0.85897999999999997</v>
      </c>
      <c r="O125" s="77">
        <v>0.85080999999999996</v>
      </c>
      <c r="S125" s="21" t="s">
        <v>46</v>
      </c>
      <c r="T125" t="s">
        <v>106</v>
      </c>
      <c r="U125" t="s">
        <v>107</v>
      </c>
      <c r="Y125" t="str">
        <f t="shared" si="31"/>
        <v>East Kent Hospitals University NHS Foundation Trust</v>
      </c>
      <c r="Z125" s="20" t="s">
        <v>141</v>
      </c>
      <c r="AA125" s="20" t="s">
        <v>141</v>
      </c>
      <c r="AG125" t="b">
        <f t="shared" si="34"/>
        <v>1</v>
      </c>
      <c r="BA125" t="str">
        <f t="shared" si="32"/>
        <v>East Kent Hospitals University NHS Foundation Trust</v>
      </c>
      <c r="BB125" t="b">
        <f t="shared" si="33"/>
        <v>1</v>
      </c>
      <c r="BD125" s="20" t="s">
        <v>141</v>
      </c>
      <c r="BF125" s="106"/>
    </row>
    <row r="126" spans="1:58" x14ac:dyDescent="0.25">
      <c r="A126" t="s">
        <v>17</v>
      </c>
      <c r="B126" s="25">
        <v>2022</v>
      </c>
      <c r="C126" s="25" t="s">
        <v>3</v>
      </c>
      <c r="D126" s="25" t="s">
        <v>493</v>
      </c>
      <c r="E126" s="25" t="s">
        <v>108</v>
      </c>
      <c r="F126" s="23" t="s">
        <v>109</v>
      </c>
      <c r="G126" s="23" t="s">
        <v>541</v>
      </c>
      <c r="H126" s="32" t="s">
        <v>542</v>
      </c>
      <c r="I126" s="32" t="s">
        <v>574</v>
      </c>
      <c r="J126" s="135">
        <v>183</v>
      </c>
      <c r="K126" s="28">
        <v>0.87431999999999999</v>
      </c>
      <c r="L126" s="28">
        <f t="shared" si="30"/>
        <v>0.8458</v>
      </c>
      <c r="O126" s="77">
        <v>0.85358999999999996</v>
      </c>
      <c r="S126" s="21" t="s">
        <v>46</v>
      </c>
      <c r="T126" t="s">
        <v>188</v>
      </c>
      <c r="U126" t="s">
        <v>189</v>
      </c>
      <c r="Y126" t="str">
        <f t="shared" si="31"/>
        <v>East Lancashire Hospitals NHS Trust</v>
      </c>
      <c r="Z126" s="20" t="s">
        <v>143</v>
      </c>
      <c r="AA126" s="20" t="s">
        <v>143</v>
      </c>
      <c r="AG126" t="b">
        <f t="shared" si="34"/>
        <v>1</v>
      </c>
      <c r="BA126" t="str">
        <f t="shared" si="32"/>
        <v>East Lancashire Hospitals NHS Trust</v>
      </c>
      <c r="BB126" t="b">
        <f t="shared" si="33"/>
        <v>1</v>
      </c>
      <c r="BD126" s="20" t="s">
        <v>143</v>
      </c>
      <c r="BF126" s="106"/>
    </row>
    <row r="127" spans="1:58" x14ac:dyDescent="0.25">
      <c r="A127" t="s">
        <v>17</v>
      </c>
      <c r="B127" s="25">
        <v>2023</v>
      </c>
      <c r="C127" s="25" t="s">
        <v>0</v>
      </c>
      <c r="D127" s="25" t="s">
        <v>537</v>
      </c>
      <c r="E127" s="25" t="s">
        <v>108</v>
      </c>
      <c r="F127" s="23" t="s">
        <v>109</v>
      </c>
      <c r="G127" s="23" t="s">
        <v>541</v>
      </c>
      <c r="H127" s="32" t="s">
        <v>542</v>
      </c>
      <c r="I127" s="32" t="s">
        <v>574</v>
      </c>
      <c r="J127" s="135">
        <v>178</v>
      </c>
      <c r="K127" s="28">
        <v>0.91010999999999997</v>
      </c>
      <c r="L127" s="28">
        <f t="shared" si="30"/>
        <v>0.85714000000000001</v>
      </c>
      <c r="O127" s="77">
        <v>0.85650000000000004</v>
      </c>
      <c r="S127" s="21" t="s">
        <v>46</v>
      </c>
      <c r="T127" t="s">
        <v>238</v>
      </c>
      <c r="U127" t="s">
        <v>239</v>
      </c>
      <c r="Y127" t="str">
        <f t="shared" si="31"/>
        <v>East Suffolk and North Essex NHS Foundation Trust</v>
      </c>
      <c r="Z127" s="20" t="s">
        <v>145</v>
      </c>
      <c r="AA127" s="20" t="s">
        <v>145</v>
      </c>
      <c r="AG127" t="b">
        <f t="shared" si="34"/>
        <v>1</v>
      </c>
      <c r="BA127" t="str">
        <f t="shared" si="32"/>
        <v>East Suffolk and North Essex NHS Foundation Trust</v>
      </c>
      <c r="BB127" t="b">
        <f t="shared" si="33"/>
        <v>1</v>
      </c>
      <c r="BD127" s="20" t="s">
        <v>145</v>
      </c>
      <c r="BF127" s="106"/>
    </row>
    <row r="128" spans="1:58" x14ac:dyDescent="0.25">
      <c r="A128" t="s">
        <v>17</v>
      </c>
      <c r="B128" s="25">
        <v>2018</v>
      </c>
      <c r="C128" s="25" t="s">
        <v>0</v>
      </c>
      <c r="D128" s="25" t="s">
        <v>54</v>
      </c>
      <c r="E128" s="25" t="s">
        <v>110</v>
      </c>
      <c r="F128" s="23" t="s">
        <v>111</v>
      </c>
      <c r="G128" s="23" t="s">
        <v>543</v>
      </c>
      <c r="H128" s="32" t="s">
        <v>351</v>
      </c>
      <c r="I128" s="32" t="s">
        <v>574</v>
      </c>
      <c r="J128" s="135">
        <v>54</v>
      </c>
      <c r="K128" s="28">
        <v>0.87036999999999998</v>
      </c>
      <c r="L128" s="28">
        <f t="shared" si="30"/>
        <v>0.86075999999999997</v>
      </c>
      <c r="O128" s="77">
        <v>0.84830000000000005</v>
      </c>
      <c r="S128" s="21" t="s">
        <v>46</v>
      </c>
      <c r="T128" t="s">
        <v>271</v>
      </c>
      <c r="U128" t="s">
        <v>272</v>
      </c>
      <c r="Y128" t="str">
        <f t="shared" si="31"/>
        <v>East Sussex Healthcare NHS Trust</v>
      </c>
      <c r="Z128" s="20" t="s">
        <v>147</v>
      </c>
      <c r="AA128" s="20" t="s">
        <v>147</v>
      </c>
      <c r="AG128" t="b">
        <f t="shared" si="34"/>
        <v>1</v>
      </c>
      <c r="BA128" t="str">
        <f t="shared" si="32"/>
        <v>East Sussex Healthcare NHS Trust</v>
      </c>
      <c r="BB128" t="b">
        <f t="shared" si="33"/>
        <v>1</v>
      </c>
      <c r="BD128" s="20" t="s">
        <v>147</v>
      </c>
      <c r="BF128" s="106"/>
    </row>
    <row r="129" spans="1:58" x14ac:dyDescent="0.25">
      <c r="A129" t="s">
        <v>17</v>
      </c>
      <c r="B129" s="25">
        <v>2018</v>
      </c>
      <c r="C129" s="25" t="s">
        <v>1</v>
      </c>
      <c r="D129" s="25" t="s">
        <v>56</v>
      </c>
      <c r="E129" s="25" t="s">
        <v>110</v>
      </c>
      <c r="F129" s="23" t="s">
        <v>111</v>
      </c>
      <c r="G129" s="23" t="s">
        <v>543</v>
      </c>
      <c r="H129" s="32" t="s">
        <v>351</v>
      </c>
      <c r="I129" s="32" t="s">
        <v>574</v>
      </c>
      <c r="J129" s="135">
        <v>59</v>
      </c>
      <c r="K129" s="28">
        <v>0.83050999999999997</v>
      </c>
      <c r="L129" s="28">
        <f t="shared" si="30"/>
        <v>0.84687999999999997</v>
      </c>
      <c r="O129" s="77">
        <v>0.85524</v>
      </c>
      <c r="S129" s="21" t="s">
        <v>46</v>
      </c>
      <c r="T129" t="s">
        <v>114</v>
      </c>
      <c r="U129" t="s">
        <v>115</v>
      </c>
      <c r="Y129" t="str">
        <f t="shared" si="31"/>
        <v>Frimley Health NHS Foundation Trust</v>
      </c>
      <c r="Z129" s="20" t="s">
        <v>151</v>
      </c>
      <c r="AA129" s="20" t="s">
        <v>151</v>
      </c>
      <c r="AG129" t="b">
        <f t="shared" si="34"/>
        <v>1</v>
      </c>
      <c r="BA129" t="str">
        <f t="shared" si="32"/>
        <v>Frimley Health NHS Foundation Trust</v>
      </c>
      <c r="BB129" t="b">
        <f t="shared" si="33"/>
        <v>1</v>
      </c>
      <c r="BD129" s="20" t="s">
        <v>151</v>
      </c>
      <c r="BF129" s="106"/>
    </row>
    <row r="130" spans="1:58" x14ac:dyDescent="0.25">
      <c r="A130" t="s">
        <v>17</v>
      </c>
      <c r="B130" s="25">
        <v>2018</v>
      </c>
      <c r="C130" s="25" t="s">
        <v>2</v>
      </c>
      <c r="D130" s="25" t="s">
        <v>57</v>
      </c>
      <c r="E130" s="25" t="s">
        <v>110</v>
      </c>
      <c r="F130" s="23" t="s">
        <v>111</v>
      </c>
      <c r="G130" s="23" t="s">
        <v>543</v>
      </c>
      <c r="H130" s="32" t="s">
        <v>351</v>
      </c>
      <c r="I130" s="32" t="s">
        <v>574</v>
      </c>
      <c r="J130" s="135">
        <v>61</v>
      </c>
      <c r="K130" s="28">
        <v>0.81967000000000001</v>
      </c>
      <c r="L130" s="28">
        <f t="shared" ref="L130:L193" si="35">SUMIFS(K:K, E:E, G130, D:D, D130, I:I, I130)</f>
        <v>0.88095000000000001</v>
      </c>
      <c r="O130" s="77">
        <v>0.85572000000000004</v>
      </c>
      <c r="S130" s="21" t="s">
        <v>46</v>
      </c>
      <c r="T130" t="s">
        <v>202</v>
      </c>
      <c r="U130" t="s">
        <v>203</v>
      </c>
      <c r="Y130" t="str">
        <f t="shared" si="31"/>
        <v>Gateshead Health NHS Foundation Trust</v>
      </c>
      <c r="Z130" s="20" t="s">
        <v>153</v>
      </c>
      <c r="AA130" s="20" t="s">
        <v>153</v>
      </c>
      <c r="AG130" t="b">
        <f t="shared" si="34"/>
        <v>1</v>
      </c>
      <c r="BA130" t="str">
        <f t="shared" si="32"/>
        <v>Gateshead Health NHS Foundation Trust</v>
      </c>
      <c r="BB130" t="b">
        <f t="shared" si="33"/>
        <v>1</v>
      </c>
      <c r="BD130" s="20" t="s">
        <v>153</v>
      </c>
      <c r="BF130" s="106"/>
    </row>
    <row r="131" spans="1:58" x14ac:dyDescent="0.25">
      <c r="A131" t="s">
        <v>17</v>
      </c>
      <c r="B131" s="25">
        <v>2018</v>
      </c>
      <c r="C131" s="25" t="s">
        <v>3</v>
      </c>
      <c r="D131" s="25" t="s">
        <v>58</v>
      </c>
      <c r="E131" s="25" t="s">
        <v>110</v>
      </c>
      <c r="F131" s="23" t="s">
        <v>111</v>
      </c>
      <c r="G131" s="23" t="s">
        <v>543</v>
      </c>
      <c r="H131" s="32" t="s">
        <v>351</v>
      </c>
      <c r="I131" s="32" t="s">
        <v>574</v>
      </c>
      <c r="J131" s="135">
        <v>51</v>
      </c>
      <c r="K131" s="28">
        <v>0.84314</v>
      </c>
      <c r="L131" s="28">
        <f t="shared" si="35"/>
        <v>0.87085000000000001</v>
      </c>
      <c r="O131" s="77">
        <v>0.85877999999999999</v>
      </c>
      <c r="S131" s="21" t="s">
        <v>46</v>
      </c>
      <c r="T131" t="s">
        <v>236</v>
      </c>
      <c r="U131" t="s">
        <v>237</v>
      </c>
      <c r="Y131" t="str">
        <f t="shared" si="31"/>
        <v>George Eliot Hospital NHS Trust</v>
      </c>
      <c r="Z131" s="20" t="s">
        <v>155</v>
      </c>
      <c r="AA131" s="20" t="s">
        <v>155</v>
      </c>
      <c r="AG131" t="b">
        <f t="shared" si="34"/>
        <v>1</v>
      </c>
      <c r="BA131" t="str">
        <f t="shared" si="32"/>
        <v>George Eliot Hospital NHS Trust</v>
      </c>
      <c r="BB131" t="b">
        <f t="shared" si="33"/>
        <v>1</v>
      </c>
      <c r="BD131" s="20" t="s">
        <v>155</v>
      </c>
      <c r="BF131" s="106"/>
    </row>
    <row r="132" spans="1:58" x14ac:dyDescent="0.25">
      <c r="A132" t="s">
        <v>17</v>
      </c>
      <c r="B132" s="25">
        <v>2019</v>
      </c>
      <c r="C132" s="25" t="s">
        <v>0</v>
      </c>
      <c r="D132" s="25" t="s">
        <v>59</v>
      </c>
      <c r="E132" s="25" t="s">
        <v>110</v>
      </c>
      <c r="F132" s="23" t="s">
        <v>111</v>
      </c>
      <c r="G132" s="23" t="s">
        <v>543</v>
      </c>
      <c r="H132" s="32" t="s">
        <v>351</v>
      </c>
      <c r="I132" s="32" t="s">
        <v>574</v>
      </c>
      <c r="J132" s="135">
        <v>52</v>
      </c>
      <c r="K132" s="28">
        <v>0.80769000000000002</v>
      </c>
      <c r="L132" s="28">
        <f t="shared" si="35"/>
        <v>0.88332999999999995</v>
      </c>
      <c r="O132" s="77">
        <v>0.85007999999999995</v>
      </c>
      <c r="S132" s="21" t="s">
        <v>46</v>
      </c>
      <c r="T132" t="s">
        <v>212</v>
      </c>
      <c r="U132" t="s">
        <v>213</v>
      </c>
      <c r="Y132" t="str">
        <f t="shared" si="31"/>
        <v>Gloucestershire Hospitals NHS Foundation Trust</v>
      </c>
      <c r="Z132" s="20" t="s">
        <v>157</v>
      </c>
      <c r="AA132" s="20" t="s">
        <v>157</v>
      </c>
      <c r="AG132" t="b">
        <f t="shared" si="34"/>
        <v>1</v>
      </c>
      <c r="BA132" t="str">
        <f t="shared" si="32"/>
        <v>Gloucestershire Hospitals NHS Foundation Trust</v>
      </c>
      <c r="BB132" t="b">
        <f t="shared" si="33"/>
        <v>1</v>
      </c>
      <c r="BD132" s="20" t="s">
        <v>157</v>
      </c>
      <c r="BF132" s="106"/>
    </row>
    <row r="133" spans="1:58" x14ac:dyDescent="0.25">
      <c r="A133" t="s">
        <v>17</v>
      </c>
      <c r="B133" s="25">
        <v>2019</v>
      </c>
      <c r="C133" s="25" t="s">
        <v>1</v>
      </c>
      <c r="D133" s="25" t="s">
        <v>60</v>
      </c>
      <c r="E133" s="25" t="s">
        <v>110</v>
      </c>
      <c r="F133" s="23" t="s">
        <v>111</v>
      </c>
      <c r="G133" s="23" t="s">
        <v>543</v>
      </c>
      <c r="H133" s="32" t="s">
        <v>351</v>
      </c>
      <c r="I133" s="32" t="s">
        <v>574</v>
      </c>
      <c r="J133" s="135">
        <v>47</v>
      </c>
      <c r="K133" s="28">
        <v>0.93616999999999995</v>
      </c>
      <c r="L133" s="28">
        <f t="shared" si="35"/>
        <v>0.84384999999999999</v>
      </c>
      <c r="O133" s="77">
        <v>0.85524</v>
      </c>
      <c r="S133" s="21" t="s">
        <v>46</v>
      </c>
      <c r="T133" t="s">
        <v>263</v>
      </c>
      <c r="U133" t="s">
        <v>334</v>
      </c>
      <c r="Y133" t="str">
        <f t="shared" ref="Y133:Y164" si="36">VLOOKUP(Z133,U:U, 1, 0)</f>
        <v>Great Western Hospitals NHS Foundation Trust</v>
      </c>
      <c r="Z133" s="20" t="s">
        <v>159</v>
      </c>
      <c r="AA133" s="20" t="s">
        <v>159</v>
      </c>
      <c r="AG133" t="b">
        <f t="shared" si="34"/>
        <v>1</v>
      </c>
      <c r="BA133" t="str">
        <f t="shared" si="32"/>
        <v>Great Western Hospitals NHS Foundation Trust</v>
      </c>
      <c r="BB133" t="b">
        <f t="shared" si="33"/>
        <v>1</v>
      </c>
      <c r="BD133" s="20" t="s">
        <v>159</v>
      </c>
      <c r="BF133" s="106"/>
    </row>
    <row r="134" spans="1:58" x14ac:dyDescent="0.25">
      <c r="A134" t="s">
        <v>17</v>
      </c>
      <c r="B134" s="25">
        <v>2019</v>
      </c>
      <c r="C134" s="25" t="s">
        <v>2</v>
      </c>
      <c r="D134" s="25" t="s">
        <v>61</v>
      </c>
      <c r="E134" s="25" t="s">
        <v>110</v>
      </c>
      <c r="F134" s="23" t="s">
        <v>111</v>
      </c>
      <c r="G134" s="23" t="s">
        <v>543</v>
      </c>
      <c r="H134" s="32" t="s">
        <v>351</v>
      </c>
      <c r="I134" s="32" t="s">
        <v>574</v>
      </c>
      <c r="J134" s="135">
        <v>60</v>
      </c>
      <c r="K134" s="28">
        <v>0.86667000000000005</v>
      </c>
      <c r="L134" s="28">
        <f t="shared" si="35"/>
        <v>0.89198</v>
      </c>
      <c r="O134" s="77">
        <v>0.85079000000000005</v>
      </c>
      <c r="S134" s="21" t="s">
        <v>46</v>
      </c>
      <c r="T134" t="s">
        <v>178</v>
      </c>
      <c r="U134" t="s">
        <v>179</v>
      </c>
      <c r="Y134" t="str">
        <f t="shared" si="36"/>
        <v>Guys and St Thomas NHS Foundation Trust</v>
      </c>
      <c r="Z134" s="20" t="s">
        <v>161</v>
      </c>
      <c r="AA134" s="20" t="s">
        <v>161</v>
      </c>
      <c r="AG134" t="b">
        <f t="shared" si="34"/>
        <v>1</v>
      </c>
      <c r="BA134" t="str">
        <f t="shared" si="32"/>
        <v>Guys and St Thomas NHS Foundation Trust</v>
      </c>
      <c r="BB134" t="b">
        <f t="shared" si="33"/>
        <v>1</v>
      </c>
      <c r="BD134" s="20" t="s">
        <v>161</v>
      </c>
      <c r="BF134" s="106"/>
    </row>
    <row r="135" spans="1:58" x14ac:dyDescent="0.25">
      <c r="A135" t="s">
        <v>17</v>
      </c>
      <c r="B135" s="25">
        <v>2019</v>
      </c>
      <c r="C135" s="25" t="s">
        <v>3</v>
      </c>
      <c r="D135" s="25" t="s">
        <v>62</v>
      </c>
      <c r="E135" s="25" t="s">
        <v>110</v>
      </c>
      <c r="F135" s="23" t="s">
        <v>111</v>
      </c>
      <c r="G135" s="23" t="s">
        <v>543</v>
      </c>
      <c r="H135" s="32" t="s">
        <v>351</v>
      </c>
      <c r="I135" s="32" t="s">
        <v>574</v>
      </c>
      <c r="J135" s="135">
        <v>43</v>
      </c>
      <c r="K135" s="28">
        <v>0.88371999999999995</v>
      </c>
      <c r="L135" s="28">
        <f t="shared" si="35"/>
        <v>0.88312000000000002</v>
      </c>
      <c r="O135" s="77">
        <v>0.85265000000000002</v>
      </c>
      <c r="S135" s="21" t="s">
        <v>46</v>
      </c>
      <c r="T135" t="s">
        <v>136</v>
      </c>
      <c r="U135" t="s">
        <v>137</v>
      </c>
      <c r="Y135" t="str">
        <f t="shared" si="36"/>
        <v>Hampshire Hospitals NHS Foundation Trust</v>
      </c>
      <c r="Z135" s="20" t="s">
        <v>163</v>
      </c>
      <c r="AA135" s="20" t="s">
        <v>163</v>
      </c>
      <c r="AG135" t="b">
        <f t="shared" si="34"/>
        <v>1</v>
      </c>
      <c r="BA135" t="str">
        <f t="shared" si="32"/>
        <v>Hampshire Hospitals NHS Foundation Trust</v>
      </c>
      <c r="BB135" t="b">
        <f t="shared" si="33"/>
        <v>1</v>
      </c>
      <c r="BD135" s="20" t="s">
        <v>163</v>
      </c>
      <c r="BF135" s="106"/>
    </row>
    <row r="136" spans="1:58" x14ac:dyDescent="0.25">
      <c r="A136" t="s">
        <v>17</v>
      </c>
      <c r="B136" s="25">
        <v>2020</v>
      </c>
      <c r="C136" s="25" t="s">
        <v>0</v>
      </c>
      <c r="D136" s="25" t="s">
        <v>63</v>
      </c>
      <c r="E136" s="25" t="s">
        <v>110</v>
      </c>
      <c r="F136" s="23" t="s">
        <v>111</v>
      </c>
      <c r="G136" s="23" t="s">
        <v>543</v>
      </c>
      <c r="H136" s="32" t="s">
        <v>351</v>
      </c>
      <c r="I136" s="32" t="s">
        <v>574</v>
      </c>
      <c r="J136" s="135">
        <v>42</v>
      </c>
      <c r="K136" s="28">
        <v>0.88095000000000001</v>
      </c>
      <c r="L136" s="28">
        <f t="shared" si="35"/>
        <v>0.89849999999999997</v>
      </c>
      <c r="O136" s="77">
        <v>0.84214</v>
      </c>
      <c r="S136" s="21" t="s">
        <v>46</v>
      </c>
      <c r="T136" t="s">
        <v>297</v>
      </c>
      <c r="U136" t="s">
        <v>298</v>
      </c>
      <c r="Y136" t="str">
        <f t="shared" si="36"/>
        <v>Harrogate and District NHS Foundation Trust</v>
      </c>
      <c r="Z136" s="20" t="s">
        <v>165</v>
      </c>
      <c r="AA136" s="20" t="s">
        <v>165</v>
      </c>
      <c r="AG136" t="b">
        <f t="shared" si="34"/>
        <v>1</v>
      </c>
      <c r="BA136" t="str">
        <f t="shared" si="32"/>
        <v>Harrogate and District NHS Foundation Trust</v>
      </c>
      <c r="BB136" t="b">
        <f t="shared" si="33"/>
        <v>1</v>
      </c>
      <c r="BD136" s="20" t="s">
        <v>165</v>
      </c>
      <c r="BF136" s="106"/>
    </row>
    <row r="137" spans="1:58" x14ac:dyDescent="0.25">
      <c r="A137" t="s">
        <v>17</v>
      </c>
      <c r="B137" s="25">
        <v>2020</v>
      </c>
      <c r="C137" s="25" t="s">
        <v>1</v>
      </c>
      <c r="D137" s="25" t="s">
        <v>64</v>
      </c>
      <c r="E137" s="25" t="s">
        <v>110</v>
      </c>
      <c r="F137" s="23" t="s">
        <v>111</v>
      </c>
      <c r="G137" s="23" t="s">
        <v>543</v>
      </c>
      <c r="H137" s="32" t="s">
        <v>351</v>
      </c>
      <c r="I137" s="32" t="s">
        <v>574</v>
      </c>
      <c r="J137" s="135">
        <v>26</v>
      </c>
      <c r="K137" s="28">
        <v>0.88461999999999996</v>
      </c>
      <c r="L137" s="28">
        <f t="shared" si="35"/>
        <v>0.82352999999999998</v>
      </c>
      <c r="O137" s="77">
        <v>0.81738999999999995</v>
      </c>
      <c r="S137" s="21" t="s">
        <v>46</v>
      </c>
      <c r="T137" t="s">
        <v>307</v>
      </c>
      <c r="U137" t="s">
        <v>308</v>
      </c>
      <c r="Y137" t="str">
        <f t="shared" si="36"/>
        <v>Hillingdon Hospitals NHS Foundation Trust</v>
      </c>
      <c r="Z137" s="20" t="s">
        <v>334</v>
      </c>
      <c r="AA137" s="20" t="s">
        <v>334</v>
      </c>
      <c r="AG137" t="b">
        <f t="shared" si="34"/>
        <v>1</v>
      </c>
      <c r="BA137" t="str">
        <f t="shared" si="32"/>
        <v>Hillingdon Hospitals NHS Foundation Trust</v>
      </c>
      <c r="BB137" t="b">
        <f t="shared" si="33"/>
        <v>1</v>
      </c>
      <c r="BD137" s="20" t="s">
        <v>334</v>
      </c>
      <c r="BF137" s="106"/>
    </row>
    <row r="138" spans="1:58" x14ac:dyDescent="0.25">
      <c r="A138" t="s">
        <v>17</v>
      </c>
      <c r="B138" s="25">
        <v>2020</v>
      </c>
      <c r="C138" s="25" t="s">
        <v>2</v>
      </c>
      <c r="D138" s="25" t="s">
        <v>65</v>
      </c>
      <c r="E138" s="25" t="s">
        <v>110</v>
      </c>
      <c r="F138" s="23" t="s">
        <v>111</v>
      </c>
      <c r="G138" s="23" t="s">
        <v>543</v>
      </c>
      <c r="H138" s="32" t="s">
        <v>351</v>
      </c>
      <c r="I138" s="32" t="s">
        <v>574</v>
      </c>
      <c r="J138" s="135">
        <v>53</v>
      </c>
      <c r="K138" s="28">
        <v>0.77358000000000005</v>
      </c>
      <c r="L138" s="28">
        <f t="shared" si="35"/>
        <v>0.82432000000000005</v>
      </c>
      <c r="O138" s="77">
        <v>0.82706999999999997</v>
      </c>
      <c r="S138" s="21" t="s">
        <v>46</v>
      </c>
      <c r="T138" t="s">
        <v>196</v>
      </c>
      <c r="U138" t="s">
        <v>197</v>
      </c>
      <c r="Y138" t="str">
        <f t="shared" si="36"/>
        <v>Hull University Teaching Hospitals NHS Trust</v>
      </c>
      <c r="Z138" s="20" t="s">
        <v>167</v>
      </c>
      <c r="AA138" s="20" t="s">
        <v>167</v>
      </c>
      <c r="AG138" t="b">
        <f t="shared" si="34"/>
        <v>1</v>
      </c>
      <c r="BA138" t="str">
        <f t="shared" si="32"/>
        <v>Hull University Teaching Hospitals NHS Trust</v>
      </c>
      <c r="BB138" t="b">
        <f t="shared" si="33"/>
        <v>1</v>
      </c>
      <c r="BD138" s="20" t="s">
        <v>167</v>
      </c>
      <c r="BF138" s="106"/>
    </row>
    <row r="139" spans="1:58" x14ac:dyDescent="0.25">
      <c r="A139" t="s">
        <v>17</v>
      </c>
      <c r="B139" s="25">
        <v>2020</v>
      </c>
      <c r="C139" s="25" t="s">
        <v>3</v>
      </c>
      <c r="D139" s="25" t="s">
        <v>66</v>
      </c>
      <c r="E139" s="25" t="s">
        <v>110</v>
      </c>
      <c r="F139" s="23" t="s">
        <v>111</v>
      </c>
      <c r="G139" s="23" t="s">
        <v>543</v>
      </c>
      <c r="H139" s="32" t="s">
        <v>351</v>
      </c>
      <c r="I139" s="32" t="s">
        <v>574</v>
      </c>
      <c r="J139" s="135">
        <v>55</v>
      </c>
      <c r="K139" s="28">
        <v>0.89090999999999998</v>
      </c>
      <c r="L139" s="28">
        <f t="shared" si="35"/>
        <v>0.85306000000000004</v>
      </c>
      <c r="O139" s="77">
        <v>0.85233000000000003</v>
      </c>
      <c r="S139" s="21" t="s">
        <v>46</v>
      </c>
      <c r="T139" t="s">
        <v>198</v>
      </c>
      <c r="U139" t="s">
        <v>199</v>
      </c>
      <c r="Y139" t="str">
        <f t="shared" si="36"/>
        <v>Imperial College Healthcare NHS Trust</v>
      </c>
      <c r="Z139" s="20" t="s">
        <v>169</v>
      </c>
      <c r="AA139" s="20" t="s">
        <v>169</v>
      </c>
      <c r="AG139" t="b">
        <f t="shared" si="34"/>
        <v>1</v>
      </c>
      <c r="BA139" t="str">
        <f t="shared" si="32"/>
        <v>Imperial College Healthcare NHS Trust</v>
      </c>
      <c r="BB139" t="b">
        <f t="shared" si="33"/>
        <v>1</v>
      </c>
      <c r="BD139" s="20" t="s">
        <v>169</v>
      </c>
      <c r="BF139" s="106"/>
    </row>
    <row r="140" spans="1:58" x14ac:dyDescent="0.25">
      <c r="A140" t="s">
        <v>17</v>
      </c>
      <c r="B140" s="25">
        <v>2021</v>
      </c>
      <c r="C140" s="25" t="s">
        <v>0</v>
      </c>
      <c r="D140" s="25" t="s">
        <v>67</v>
      </c>
      <c r="E140" s="25" t="s">
        <v>110</v>
      </c>
      <c r="F140" s="23" t="s">
        <v>111</v>
      </c>
      <c r="G140" s="23" t="s">
        <v>543</v>
      </c>
      <c r="H140" s="32" t="s">
        <v>351</v>
      </c>
      <c r="I140" s="32" t="s">
        <v>574</v>
      </c>
      <c r="J140" s="135">
        <v>35</v>
      </c>
      <c r="K140" s="28">
        <v>0.88571</v>
      </c>
      <c r="L140" s="28">
        <f t="shared" si="35"/>
        <v>0.88524999999999998</v>
      </c>
      <c r="O140" s="77">
        <v>0.86184000000000005</v>
      </c>
      <c r="S140" s="21" t="s">
        <v>46</v>
      </c>
      <c r="T140" t="s">
        <v>108</v>
      </c>
      <c r="U140" t="s">
        <v>109</v>
      </c>
      <c r="Y140" t="str">
        <f t="shared" si="36"/>
        <v>Isle of Wight NHS Trust</v>
      </c>
      <c r="Z140" s="20" t="s">
        <v>171</v>
      </c>
      <c r="AA140" s="20" t="s">
        <v>171</v>
      </c>
      <c r="AG140" t="b">
        <f t="shared" si="34"/>
        <v>1</v>
      </c>
      <c r="BA140" t="str">
        <f t="shared" si="32"/>
        <v>Isle Of Wight NHS Trust</v>
      </c>
      <c r="BB140" t="b">
        <f t="shared" si="33"/>
        <v>1</v>
      </c>
      <c r="BD140" s="20" t="s">
        <v>335</v>
      </c>
      <c r="BF140" s="106"/>
    </row>
    <row r="141" spans="1:58" x14ac:dyDescent="0.25">
      <c r="A141" t="s">
        <v>17</v>
      </c>
      <c r="B141" s="25">
        <v>2021</v>
      </c>
      <c r="C141" s="25" t="s">
        <v>1</v>
      </c>
      <c r="D141" s="25" t="s">
        <v>68</v>
      </c>
      <c r="E141" s="25" t="s">
        <v>110</v>
      </c>
      <c r="F141" s="23" t="s">
        <v>111</v>
      </c>
      <c r="G141" s="23" t="s">
        <v>543</v>
      </c>
      <c r="H141" s="32" t="s">
        <v>351</v>
      </c>
      <c r="I141" s="32" t="s">
        <v>574</v>
      </c>
      <c r="J141" s="135">
        <v>57</v>
      </c>
      <c r="K141" s="28">
        <v>0.84211000000000003</v>
      </c>
      <c r="L141" s="28">
        <f t="shared" si="35"/>
        <v>0.87973000000000001</v>
      </c>
      <c r="O141" s="77">
        <v>0.85790999999999995</v>
      </c>
      <c r="S141" s="21" t="s">
        <v>46</v>
      </c>
      <c r="T141" t="s">
        <v>315</v>
      </c>
      <c r="U141" t="s">
        <v>316</v>
      </c>
      <c r="Y141" t="str">
        <f t="shared" si="36"/>
        <v>James Paget University Hospitals NHS Foundation Trust</v>
      </c>
      <c r="Z141" s="20" t="s">
        <v>173</v>
      </c>
      <c r="AA141" s="20" t="s">
        <v>173</v>
      </c>
      <c r="AG141" t="b">
        <f t="shared" si="34"/>
        <v>1</v>
      </c>
      <c r="BA141" t="str">
        <f t="shared" si="32"/>
        <v>James Paget University Hospitals NHS Foundation Trust</v>
      </c>
      <c r="BB141" t="b">
        <f t="shared" si="33"/>
        <v>1</v>
      </c>
      <c r="BD141" s="20" t="s">
        <v>173</v>
      </c>
      <c r="BF141" s="106"/>
    </row>
    <row r="142" spans="1:58" x14ac:dyDescent="0.25">
      <c r="A142" t="s">
        <v>17</v>
      </c>
      <c r="B142" s="25">
        <v>2021</v>
      </c>
      <c r="C142" s="25" t="s">
        <v>2</v>
      </c>
      <c r="D142" s="25" t="s">
        <v>69</v>
      </c>
      <c r="E142" s="25" t="s">
        <v>110</v>
      </c>
      <c r="F142" s="23" t="s">
        <v>111</v>
      </c>
      <c r="G142" s="23" t="s">
        <v>543</v>
      </c>
      <c r="H142" s="32" t="s">
        <v>351</v>
      </c>
      <c r="I142" s="32" t="s">
        <v>574</v>
      </c>
      <c r="J142" s="135">
        <v>61</v>
      </c>
      <c r="K142" s="28">
        <v>0.90164</v>
      </c>
      <c r="L142" s="28">
        <f t="shared" si="35"/>
        <v>0.88966000000000001</v>
      </c>
      <c r="O142" s="77">
        <v>0.85472999999999999</v>
      </c>
      <c r="S142" s="21" t="s">
        <v>46</v>
      </c>
      <c r="T142" t="s">
        <v>164</v>
      </c>
      <c r="U142" t="s">
        <v>165</v>
      </c>
      <c r="Y142" t="str">
        <f t="shared" si="36"/>
        <v>Kettering General Hospital NHS Foundation Trust</v>
      </c>
      <c r="Z142" s="20" t="s">
        <v>175</v>
      </c>
      <c r="AA142" s="20" t="s">
        <v>175</v>
      </c>
      <c r="AG142" t="b">
        <f t="shared" si="34"/>
        <v>1</v>
      </c>
      <c r="BA142" t="str">
        <f t="shared" si="32"/>
        <v>Kettering General Hospital NHS Foundation Trust</v>
      </c>
      <c r="BB142" t="b">
        <f t="shared" si="33"/>
        <v>1</v>
      </c>
      <c r="BD142" s="20" t="s">
        <v>175</v>
      </c>
      <c r="BF142" s="106"/>
    </row>
    <row r="143" spans="1:58" x14ac:dyDescent="0.25">
      <c r="A143" t="s">
        <v>17</v>
      </c>
      <c r="B143" s="25">
        <v>2021</v>
      </c>
      <c r="C143" s="25" t="s">
        <v>3</v>
      </c>
      <c r="D143" s="25" t="s">
        <v>70</v>
      </c>
      <c r="E143" s="25" t="s">
        <v>110</v>
      </c>
      <c r="F143" s="23" t="s">
        <v>111</v>
      </c>
      <c r="G143" s="23" t="s">
        <v>543</v>
      </c>
      <c r="H143" s="32" t="s">
        <v>351</v>
      </c>
      <c r="I143" s="32" t="s">
        <v>574</v>
      </c>
      <c r="J143" s="135">
        <v>83</v>
      </c>
      <c r="K143" s="28">
        <v>0.95181000000000004</v>
      </c>
      <c r="L143" s="28">
        <f t="shared" si="35"/>
        <v>0.90237000000000001</v>
      </c>
      <c r="O143" s="77">
        <v>0.86302999999999996</v>
      </c>
      <c r="S143" s="21" t="s">
        <v>46</v>
      </c>
      <c r="T143" t="s">
        <v>98</v>
      </c>
      <c r="U143" t="s">
        <v>99</v>
      </c>
      <c r="Y143" t="str">
        <f t="shared" si="36"/>
        <v>Kings College Hospital NHS Foundation Trust</v>
      </c>
      <c r="Z143" s="20" t="s">
        <v>177</v>
      </c>
      <c r="AA143" s="20" t="s">
        <v>177</v>
      </c>
      <c r="AG143" t="b">
        <f t="shared" si="34"/>
        <v>1</v>
      </c>
      <c r="BA143" t="str">
        <f t="shared" si="32"/>
        <v>Kings College Hospital NHS Foundation Trust</v>
      </c>
      <c r="BB143" t="b">
        <f t="shared" si="33"/>
        <v>1</v>
      </c>
      <c r="BD143" s="20" t="s">
        <v>177</v>
      </c>
      <c r="BF143" s="106"/>
    </row>
    <row r="144" spans="1:58" x14ac:dyDescent="0.25">
      <c r="A144" t="s">
        <v>17</v>
      </c>
      <c r="B144" s="25">
        <v>2022</v>
      </c>
      <c r="C144" s="25" t="s">
        <v>0</v>
      </c>
      <c r="D144" s="25" t="s">
        <v>71</v>
      </c>
      <c r="E144" s="25" t="s">
        <v>110</v>
      </c>
      <c r="F144" s="23" t="s">
        <v>111</v>
      </c>
      <c r="G144" s="23" t="s">
        <v>543</v>
      </c>
      <c r="H144" s="32" t="s">
        <v>351</v>
      </c>
      <c r="I144" s="32" t="s">
        <v>574</v>
      </c>
      <c r="J144" s="135">
        <v>65</v>
      </c>
      <c r="K144" s="28">
        <v>0.96923000000000004</v>
      </c>
      <c r="L144" s="28">
        <f t="shared" si="35"/>
        <v>0.9</v>
      </c>
      <c r="O144" s="77">
        <v>0.86423000000000005</v>
      </c>
      <c r="S144" s="21" t="s">
        <v>46</v>
      </c>
      <c r="T144" t="s">
        <v>266</v>
      </c>
      <c r="U144" t="s">
        <v>338</v>
      </c>
      <c r="Y144" t="str">
        <f t="shared" si="36"/>
        <v>Kingston Hospital NHS Foundation Trust</v>
      </c>
      <c r="Z144" s="20" t="s">
        <v>179</v>
      </c>
      <c r="AA144" s="20" t="s">
        <v>179</v>
      </c>
      <c r="AG144" t="b">
        <f t="shared" si="34"/>
        <v>1</v>
      </c>
      <c r="BA144" t="str">
        <f t="shared" si="32"/>
        <v>Kingston Hospital NHS Foundation Trust</v>
      </c>
      <c r="BB144" t="b">
        <f t="shared" si="33"/>
        <v>1</v>
      </c>
      <c r="BD144" s="20" t="s">
        <v>179</v>
      </c>
      <c r="BF144" s="106"/>
    </row>
    <row r="145" spans="1:58" x14ac:dyDescent="0.25">
      <c r="A145" t="s">
        <v>17</v>
      </c>
      <c r="B145" s="25">
        <v>2022</v>
      </c>
      <c r="C145" s="25" t="s">
        <v>1</v>
      </c>
      <c r="D145" s="25" t="s">
        <v>72</v>
      </c>
      <c r="E145" s="25" t="s">
        <v>110</v>
      </c>
      <c r="F145" s="23" t="s">
        <v>111</v>
      </c>
      <c r="G145" s="23" t="s">
        <v>543</v>
      </c>
      <c r="H145" s="32" t="s">
        <v>351</v>
      </c>
      <c r="I145" s="32" t="s">
        <v>574</v>
      </c>
      <c r="J145" s="135">
        <v>53</v>
      </c>
      <c r="K145" s="28">
        <v>0.94340000000000002</v>
      </c>
      <c r="L145" s="28">
        <f t="shared" si="35"/>
        <v>0.93254999999999999</v>
      </c>
      <c r="O145" s="77">
        <v>0.85797999999999996</v>
      </c>
      <c r="S145" s="21" t="s">
        <v>46</v>
      </c>
      <c r="T145" t="s">
        <v>240</v>
      </c>
      <c r="U145" t="s">
        <v>241</v>
      </c>
      <c r="Y145" t="str">
        <f t="shared" si="36"/>
        <v>Lancashire Teaching Hospitals NHS Foundation Trust</v>
      </c>
      <c r="Z145" s="20" t="s">
        <v>181</v>
      </c>
      <c r="AA145" s="20" t="s">
        <v>181</v>
      </c>
      <c r="AG145" t="b">
        <f t="shared" si="34"/>
        <v>1</v>
      </c>
      <c r="BA145" t="str">
        <f t="shared" si="32"/>
        <v>Lancashire Teaching Hospitals NHS Foundation Trust</v>
      </c>
      <c r="BB145" t="b">
        <f t="shared" si="33"/>
        <v>1</v>
      </c>
      <c r="BD145" s="20" t="s">
        <v>181</v>
      </c>
      <c r="BF145" s="106"/>
    </row>
    <row r="146" spans="1:58" x14ac:dyDescent="0.25">
      <c r="A146" t="s">
        <v>17</v>
      </c>
      <c r="B146" s="25">
        <v>2022</v>
      </c>
      <c r="C146" s="25" t="s">
        <v>2</v>
      </c>
      <c r="D146" s="25" t="s">
        <v>73</v>
      </c>
      <c r="E146" s="25" t="s">
        <v>110</v>
      </c>
      <c r="F146" s="23" t="s">
        <v>111</v>
      </c>
      <c r="G146" s="23" t="s">
        <v>543</v>
      </c>
      <c r="H146" s="32" t="s">
        <v>351</v>
      </c>
      <c r="I146" s="32" t="s">
        <v>574</v>
      </c>
      <c r="J146" s="135">
        <v>69</v>
      </c>
      <c r="K146" s="28">
        <v>0.85507</v>
      </c>
      <c r="L146" s="28">
        <f t="shared" si="35"/>
        <v>0.89685000000000004</v>
      </c>
      <c r="O146" s="77">
        <v>0.85080999999999996</v>
      </c>
      <c r="S146" s="21" t="s">
        <v>46</v>
      </c>
      <c r="T146" t="s">
        <v>204</v>
      </c>
      <c r="U146" t="s">
        <v>205</v>
      </c>
      <c r="Y146" t="str">
        <f t="shared" si="36"/>
        <v>Leeds Teaching Hospitals NHS Trust</v>
      </c>
      <c r="Z146" s="20" t="s">
        <v>183</v>
      </c>
      <c r="AA146" s="20" t="s">
        <v>183</v>
      </c>
      <c r="AG146" t="b">
        <f t="shared" si="34"/>
        <v>1</v>
      </c>
      <c r="BA146" t="str">
        <f t="shared" si="32"/>
        <v>Leeds Teaching Hospitals NHS Trust</v>
      </c>
      <c r="BB146" t="b">
        <f t="shared" si="33"/>
        <v>1</v>
      </c>
      <c r="BD146" s="20" t="s">
        <v>183</v>
      </c>
      <c r="BF146" s="106"/>
    </row>
    <row r="147" spans="1:58" x14ac:dyDescent="0.25">
      <c r="A147" t="s">
        <v>17</v>
      </c>
      <c r="B147" s="25">
        <v>2022</v>
      </c>
      <c r="C147" s="25" t="s">
        <v>3</v>
      </c>
      <c r="D147" s="25" t="s">
        <v>493</v>
      </c>
      <c r="E147" s="25" t="s">
        <v>110</v>
      </c>
      <c r="F147" s="23" t="s">
        <v>111</v>
      </c>
      <c r="G147" s="23" t="s">
        <v>543</v>
      </c>
      <c r="H147" s="32" t="s">
        <v>351</v>
      </c>
      <c r="I147" s="32" t="s">
        <v>574</v>
      </c>
      <c r="J147" s="135">
        <v>74</v>
      </c>
      <c r="K147" s="28">
        <v>0.91891999999999996</v>
      </c>
      <c r="L147" s="28">
        <f t="shared" si="35"/>
        <v>0.91193000000000002</v>
      </c>
      <c r="O147" s="77">
        <v>0.85358999999999996</v>
      </c>
      <c r="S147" s="21" t="s">
        <v>46</v>
      </c>
      <c r="T147" t="s">
        <v>144</v>
      </c>
      <c r="U147" t="s">
        <v>145</v>
      </c>
      <c r="Y147" t="str">
        <f t="shared" si="36"/>
        <v>Lewisham and Greenwich NHS Trust</v>
      </c>
      <c r="Z147" s="20" t="s">
        <v>185</v>
      </c>
      <c r="AA147" s="20" t="s">
        <v>185</v>
      </c>
      <c r="AG147" t="b">
        <f t="shared" si="34"/>
        <v>1</v>
      </c>
      <c r="BA147" t="str">
        <f t="shared" si="32"/>
        <v>Lewisham and Greenwich NHS Trust</v>
      </c>
      <c r="BB147" t="b">
        <f t="shared" si="33"/>
        <v>1</v>
      </c>
      <c r="BD147" s="20" t="s">
        <v>185</v>
      </c>
      <c r="BF147" s="106"/>
    </row>
    <row r="148" spans="1:58" x14ac:dyDescent="0.25">
      <c r="A148" t="s">
        <v>17</v>
      </c>
      <c r="B148" s="25">
        <v>2023</v>
      </c>
      <c r="C148" s="25" t="s">
        <v>0</v>
      </c>
      <c r="D148" s="25" t="s">
        <v>537</v>
      </c>
      <c r="E148" s="25" t="s">
        <v>110</v>
      </c>
      <c r="F148" s="23" t="s">
        <v>111</v>
      </c>
      <c r="G148" s="23" t="s">
        <v>543</v>
      </c>
      <c r="H148" s="32" t="s">
        <v>351</v>
      </c>
      <c r="I148" s="32" t="s">
        <v>574</v>
      </c>
      <c r="J148" s="135">
        <v>85</v>
      </c>
      <c r="K148" s="28">
        <v>0.94118000000000002</v>
      </c>
      <c r="L148" s="28">
        <f t="shared" si="35"/>
        <v>0.89881</v>
      </c>
      <c r="O148" s="77">
        <v>0.85650000000000004</v>
      </c>
      <c r="S148" s="21" t="s">
        <v>46</v>
      </c>
      <c r="T148" t="s">
        <v>150</v>
      </c>
      <c r="U148" t="s">
        <v>151</v>
      </c>
      <c r="Y148" t="str">
        <f t="shared" si="36"/>
        <v>Liverpool University Hospitals NHS Foundation Trust</v>
      </c>
      <c r="Z148" s="20" t="s">
        <v>187</v>
      </c>
      <c r="AA148" s="20" t="s">
        <v>187</v>
      </c>
      <c r="AG148" t="b">
        <f t="shared" si="34"/>
        <v>1</v>
      </c>
      <c r="BA148" t="str">
        <f t="shared" si="32"/>
        <v>Liverpool University Hospitals NHS Foundation Trust</v>
      </c>
      <c r="BB148" t="b">
        <f t="shared" si="33"/>
        <v>1</v>
      </c>
      <c r="BD148" s="20" t="s">
        <v>187</v>
      </c>
      <c r="BF148" s="106"/>
    </row>
    <row r="149" spans="1:58" x14ac:dyDescent="0.25">
      <c r="A149" t="s">
        <v>17</v>
      </c>
      <c r="B149" s="25">
        <v>2018</v>
      </c>
      <c r="C149" s="25" t="s">
        <v>0</v>
      </c>
      <c r="D149" s="25" t="s">
        <v>54</v>
      </c>
      <c r="E149" s="25" t="s">
        <v>112</v>
      </c>
      <c r="F149" s="23" t="s">
        <v>113</v>
      </c>
      <c r="G149" s="23" t="s">
        <v>544</v>
      </c>
      <c r="H149" s="32" t="s">
        <v>359</v>
      </c>
      <c r="I149" s="32" t="s">
        <v>574</v>
      </c>
      <c r="J149" s="135">
        <v>68</v>
      </c>
      <c r="K149" s="28">
        <v>0.88234999999999997</v>
      </c>
      <c r="L149" s="28">
        <f t="shared" si="35"/>
        <v>0.83206000000000002</v>
      </c>
      <c r="O149" s="77">
        <v>0.84830000000000005</v>
      </c>
      <c r="S149" s="21" t="s">
        <v>46</v>
      </c>
      <c r="T149" t="s">
        <v>232</v>
      </c>
      <c r="U149" t="s">
        <v>233</v>
      </c>
      <c r="Y149" t="str">
        <f t="shared" si="36"/>
        <v>London North West University Healthcare NHS Trust</v>
      </c>
      <c r="Z149" s="20" t="s">
        <v>189</v>
      </c>
      <c r="AA149" s="20" t="s">
        <v>189</v>
      </c>
      <c r="AG149" t="b">
        <f t="shared" si="34"/>
        <v>1</v>
      </c>
      <c r="BA149" t="str">
        <f t="shared" si="32"/>
        <v>London North West University Healthcare NHS Trust</v>
      </c>
      <c r="BB149" t="b">
        <f t="shared" si="33"/>
        <v>1</v>
      </c>
      <c r="BD149" s="20" t="s">
        <v>189</v>
      </c>
      <c r="BF149" s="106"/>
    </row>
    <row r="150" spans="1:58" x14ac:dyDescent="0.25">
      <c r="A150" t="s">
        <v>17</v>
      </c>
      <c r="B150" s="25">
        <v>2018</v>
      </c>
      <c r="C150" s="25" t="s">
        <v>1</v>
      </c>
      <c r="D150" s="25" t="s">
        <v>56</v>
      </c>
      <c r="E150" s="25" t="s">
        <v>112</v>
      </c>
      <c r="F150" s="23" t="s">
        <v>113</v>
      </c>
      <c r="G150" s="23" t="s">
        <v>544</v>
      </c>
      <c r="H150" s="32" t="s">
        <v>359</v>
      </c>
      <c r="I150" s="32" t="s">
        <v>574</v>
      </c>
      <c r="J150" s="135">
        <v>113</v>
      </c>
      <c r="K150" s="28">
        <v>0.88495999999999997</v>
      </c>
      <c r="L150" s="28">
        <f t="shared" si="35"/>
        <v>0.88221000000000005</v>
      </c>
      <c r="O150" s="77">
        <v>0.85524</v>
      </c>
      <c r="S150" s="21" t="s">
        <v>46</v>
      </c>
      <c r="T150" t="s">
        <v>186</v>
      </c>
      <c r="U150" t="s">
        <v>187</v>
      </c>
      <c r="Y150" t="str">
        <f t="shared" si="36"/>
        <v>Maidstone and Tunbridge Wells NHS Trust</v>
      </c>
      <c r="Z150" s="20" t="s">
        <v>191</v>
      </c>
      <c r="AA150" s="20" t="s">
        <v>191</v>
      </c>
      <c r="AG150" t="b">
        <f t="shared" si="34"/>
        <v>1</v>
      </c>
      <c r="BA150" t="str">
        <f t="shared" si="32"/>
        <v>Maidstone and Tunbridge Wells NHS Trust</v>
      </c>
      <c r="BB150" t="b">
        <f t="shared" si="33"/>
        <v>1</v>
      </c>
      <c r="BD150" s="20" t="s">
        <v>191</v>
      </c>
      <c r="BF150" s="106"/>
    </row>
    <row r="151" spans="1:58" x14ac:dyDescent="0.25">
      <c r="A151" t="s">
        <v>17</v>
      </c>
      <c r="B151" s="25">
        <v>2018</v>
      </c>
      <c r="C151" s="25" t="s">
        <v>2</v>
      </c>
      <c r="D151" s="25" t="s">
        <v>57</v>
      </c>
      <c r="E151" s="25" t="s">
        <v>112</v>
      </c>
      <c r="F151" s="23" t="s">
        <v>113</v>
      </c>
      <c r="G151" s="23" t="s">
        <v>544</v>
      </c>
      <c r="H151" s="32" t="s">
        <v>359</v>
      </c>
      <c r="I151" s="32" t="s">
        <v>574</v>
      </c>
      <c r="J151" s="135">
        <v>122</v>
      </c>
      <c r="K151" s="28">
        <v>0.90164</v>
      </c>
      <c r="L151" s="28">
        <f t="shared" si="35"/>
        <v>0.90569999999999995</v>
      </c>
      <c r="O151" s="77">
        <v>0.85572000000000004</v>
      </c>
      <c r="S151" s="21" t="s">
        <v>46</v>
      </c>
      <c r="T151" t="s">
        <v>102</v>
      </c>
      <c r="U151" t="s">
        <v>103</v>
      </c>
      <c r="Y151" t="str">
        <f t="shared" si="36"/>
        <v>Manchester University NHS Foundation Trust</v>
      </c>
      <c r="Z151" s="20" t="s">
        <v>193</v>
      </c>
      <c r="AA151" s="20" t="s">
        <v>193</v>
      </c>
      <c r="AG151" t="b">
        <f t="shared" si="34"/>
        <v>1</v>
      </c>
      <c r="BA151" t="str">
        <f t="shared" si="32"/>
        <v>Manchester University NHS Foundation Trust</v>
      </c>
      <c r="BB151" t="b">
        <f t="shared" si="33"/>
        <v>1</v>
      </c>
      <c r="BD151" s="20" t="s">
        <v>193</v>
      </c>
      <c r="BF151" s="106"/>
    </row>
    <row r="152" spans="1:58" x14ac:dyDescent="0.25">
      <c r="A152" t="s">
        <v>17</v>
      </c>
      <c r="B152" s="25">
        <v>2018</v>
      </c>
      <c r="C152" s="25" t="s">
        <v>3</v>
      </c>
      <c r="D152" s="25" t="s">
        <v>58</v>
      </c>
      <c r="E152" s="25" t="s">
        <v>112</v>
      </c>
      <c r="F152" s="23" t="s">
        <v>113</v>
      </c>
      <c r="G152" s="23" t="s">
        <v>544</v>
      </c>
      <c r="H152" s="32" t="s">
        <v>359</v>
      </c>
      <c r="I152" s="32" t="s">
        <v>574</v>
      </c>
      <c r="J152" s="135">
        <v>123</v>
      </c>
      <c r="K152" s="28">
        <v>0.89431000000000005</v>
      </c>
      <c r="L152" s="28">
        <f t="shared" si="35"/>
        <v>0.92523</v>
      </c>
      <c r="O152" s="77">
        <v>0.85877999999999999</v>
      </c>
      <c r="S152" s="21" t="s">
        <v>46</v>
      </c>
      <c r="T152" t="s">
        <v>104</v>
      </c>
      <c r="U152" t="s">
        <v>105</v>
      </c>
      <c r="Y152" t="str">
        <f t="shared" si="36"/>
        <v>Medway NHS Foundation Trust</v>
      </c>
      <c r="Z152" s="20" t="s">
        <v>195</v>
      </c>
      <c r="AA152" s="20" t="s">
        <v>195</v>
      </c>
      <c r="AG152" t="b">
        <f t="shared" si="34"/>
        <v>1</v>
      </c>
      <c r="BA152" t="str">
        <f t="shared" si="32"/>
        <v>Medway NHS Foundation Trust</v>
      </c>
      <c r="BB152" t="b">
        <f t="shared" si="33"/>
        <v>1</v>
      </c>
      <c r="BD152" s="20" t="s">
        <v>195</v>
      </c>
      <c r="BF152" s="106"/>
    </row>
    <row r="153" spans="1:58" x14ac:dyDescent="0.25">
      <c r="A153" t="s">
        <v>17</v>
      </c>
      <c r="B153" s="25">
        <v>2019</v>
      </c>
      <c r="C153" s="25" t="s">
        <v>0</v>
      </c>
      <c r="D153" s="25" t="s">
        <v>59</v>
      </c>
      <c r="E153" s="25" t="s">
        <v>112</v>
      </c>
      <c r="F153" s="23" t="s">
        <v>113</v>
      </c>
      <c r="G153" s="23" t="s">
        <v>544</v>
      </c>
      <c r="H153" s="32" t="s">
        <v>359</v>
      </c>
      <c r="I153" s="32" t="s">
        <v>574</v>
      </c>
      <c r="J153" s="135">
        <v>105</v>
      </c>
      <c r="K153" s="28">
        <v>0.88571</v>
      </c>
      <c r="L153" s="28">
        <f t="shared" si="35"/>
        <v>0.91041000000000005</v>
      </c>
      <c r="O153" s="77">
        <v>0.85007999999999995</v>
      </c>
      <c r="S153" s="21" t="s">
        <v>46</v>
      </c>
      <c r="T153" t="s">
        <v>267</v>
      </c>
      <c r="U153" t="s">
        <v>339</v>
      </c>
      <c r="Y153" t="str">
        <f t="shared" si="36"/>
        <v>Mersey and West Lancashire Teaching Hospitals NHS Trust</v>
      </c>
      <c r="Z153" s="20" t="s">
        <v>197</v>
      </c>
      <c r="AA153" s="20" t="s">
        <v>197</v>
      </c>
      <c r="AG153" t="b">
        <f t="shared" si="34"/>
        <v>1</v>
      </c>
      <c r="BA153" t="str">
        <f t="shared" si="32"/>
        <v>Mersey and West Lancashire Teaching Hospitals NHS Trust</v>
      </c>
      <c r="BB153" t="b">
        <f t="shared" si="33"/>
        <v>1</v>
      </c>
      <c r="BD153" s="20" t="s">
        <v>197</v>
      </c>
      <c r="BF153" s="106"/>
    </row>
    <row r="154" spans="1:58" x14ac:dyDescent="0.25">
      <c r="A154" t="s">
        <v>17</v>
      </c>
      <c r="B154" s="25">
        <v>2019</v>
      </c>
      <c r="C154" s="25" t="s">
        <v>1</v>
      </c>
      <c r="D154" s="25" t="s">
        <v>60</v>
      </c>
      <c r="E154" s="25" t="s">
        <v>112</v>
      </c>
      <c r="F154" s="23" t="s">
        <v>113</v>
      </c>
      <c r="G154" s="23" t="s">
        <v>544</v>
      </c>
      <c r="H154" s="32" t="s">
        <v>359</v>
      </c>
      <c r="I154" s="32" t="s">
        <v>574</v>
      </c>
      <c r="J154" s="135">
        <v>130</v>
      </c>
      <c r="K154" s="28">
        <v>0.87692000000000003</v>
      </c>
      <c r="L154" s="28">
        <f t="shared" si="35"/>
        <v>0.88124000000000002</v>
      </c>
      <c r="O154" s="77">
        <v>0.85524</v>
      </c>
      <c r="S154" s="21" t="s">
        <v>46</v>
      </c>
      <c r="T154" t="s">
        <v>124</v>
      </c>
      <c r="U154" t="s">
        <v>125</v>
      </c>
      <c r="Y154" t="str">
        <f t="shared" si="36"/>
        <v>Mid and South Essex NHS Foundation Trust</v>
      </c>
      <c r="Z154" s="20" t="s">
        <v>203</v>
      </c>
      <c r="AA154" s="20" t="s">
        <v>203</v>
      </c>
      <c r="AG154" t="b">
        <f t="shared" si="34"/>
        <v>1</v>
      </c>
      <c r="BA154" t="str">
        <f t="shared" si="32"/>
        <v>Mid and South Essex NHS Foundation Trust</v>
      </c>
      <c r="BB154" t="b">
        <f t="shared" si="33"/>
        <v>1</v>
      </c>
      <c r="BD154" s="20" t="s">
        <v>203</v>
      </c>
      <c r="BF154" s="106"/>
    </row>
    <row r="155" spans="1:58" x14ac:dyDescent="0.25">
      <c r="A155" t="s">
        <v>17</v>
      </c>
      <c r="B155" s="25">
        <v>2019</v>
      </c>
      <c r="C155" s="25" t="s">
        <v>2</v>
      </c>
      <c r="D155" s="25" t="s">
        <v>61</v>
      </c>
      <c r="E155" s="25" t="s">
        <v>112</v>
      </c>
      <c r="F155" s="23" t="s">
        <v>113</v>
      </c>
      <c r="G155" s="23" t="s">
        <v>544</v>
      </c>
      <c r="H155" s="32" t="s">
        <v>359</v>
      </c>
      <c r="I155" s="32" t="s">
        <v>574</v>
      </c>
      <c r="J155" s="135">
        <v>138</v>
      </c>
      <c r="K155" s="28">
        <v>0.91303999999999996</v>
      </c>
      <c r="L155" s="28">
        <f t="shared" si="35"/>
        <v>0.91649000000000003</v>
      </c>
      <c r="O155" s="77">
        <v>0.85079000000000005</v>
      </c>
      <c r="S155" s="21" t="s">
        <v>46</v>
      </c>
      <c r="T155" t="s">
        <v>216</v>
      </c>
      <c r="U155" t="s">
        <v>217</v>
      </c>
      <c r="Y155" t="str">
        <f t="shared" si="36"/>
        <v>Mid Cheshire Hospitals NHS Foundation Trust</v>
      </c>
      <c r="Z155" s="20" t="s">
        <v>199</v>
      </c>
      <c r="AA155" s="20" t="s">
        <v>199</v>
      </c>
      <c r="AG155" t="b">
        <f t="shared" si="34"/>
        <v>1</v>
      </c>
      <c r="BA155" t="str">
        <f t="shared" si="32"/>
        <v>Mid Cheshire Hospitals NHS Foundation Trust</v>
      </c>
      <c r="BB155" t="b">
        <f t="shared" si="33"/>
        <v>1</v>
      </c>
      <c r="BD155" s="20" t="s">
        <v>199</v>
      </c>
      <c r="BF155" s="106"/>
    </row>
    <row r="156" spans="1:58" x14ac:dyDescent="0.25">
      <c r="A156" t="s">
        <v>17</v>
      </c>
      <c r="B156" s="25">
        <v>2019</v>
      </c>
      <c r="C156" s="25" t="s">
        <v>3</v>
      </c>
      <c r="D156" s="25" t="s">
        <v>62</v>
      </c>
      <c r="E156" s="25" t="s">
        <v>112</v>
      </c>
      <c r="F156" s="23" t="s">
        <v>113</v>
      </c>
      <c r="G156" s="23" t="s">
        <v>544</v>
      </c>
      <c r="H156" s="32" t="s">
        <v>359</v>
      </c>
      <c r="I156" s="32" t="s">
        <v>574</v>
      </c>
      <c r="J156" s="135">
        <v>113</v>
      </c>
      <c r="K156" s="28">
        <v>0.88495999999999997</v>
      </c>
      <c r="L156" s="28">
        <f t="shared" si="35"/>
        <v>0.87846000000000002</v>
      </c>
      <c r="O156" s="77">
        <v>0.85265000000000002</v>
      </c>
      <c r="S156" s="21" t="s">
        <v>46</v>
      </c>
      <c r="T156" t="s">
        <v>172</v>
      </c>
      <c r="U156" t="s">
        <v>173</v>
      </c>
      <c r="Y156" t="str">
        <f t="shared" si="36"/>
        <v>Mid Yorkshire Teaching NHS Trust</v>
      </c>
      <c r="Z156" s="20" t="s">
        <v>201</v>
      </c>
      <c r="AA156" s="20" t="s">
        <v>201</v>
      </c>
      <c r="AG156" t="b">
        <f t="shared" si="34"/>
        <v>1</v>
      </c>
      <c r="BA156" t="str">
        <f t="shared" si="32"/>
        <v>Mid Yorkshire Teaching NHS Trust</v>
      </c>
      <c r="BB156" t="b">
        <f t="shared" si="33"/>
        <v>1</v>
      </c>
      <c r="BD156" s="20" t="s">
        <v>201</v>
      </c>
      <c r="BF156" s="106"/>
    </row>
    <row r="157" spans="1:58" x14ac:dyDescent="0.25">
      <c r="A157" t="s">
        <v>17</v>
      </c>
      <c r="B157" s="25">
        <v>2020</v>
      </c>
      <c r="C157" s="25" t="s">
        <v>0</v>
      </c>
      <c r="D157" s="25" t="s">
        <v>63</v>
      </c>
      <c r="E157" s="25" t="s">
        <v>112</v>
      </c>
      <c r="F157" s="23" t="s">
        <v>113</v>
      </c>
      <c r="G157" s="23" t="s">
        <v>544</v>
      </c>
      <c r="H157" s="32" t="s">
        <v>359</v>
      </c>
      <c r="I157" s="32" t="s">
        <v>574</v>
      </c>
      <c r="J157" s="135">
        <v>79</v>
      </c>
      <c r="K157" s="28">
        <v>0.88607999999999998</v>
      </c>
      <c r="L157" s="28">
        <f t="shared" si="35"/>
        <v>0.87822</v>
      </c>
      <c r="O157" s="77">
        <v>0.84214</v>
      </c>
      <c r="S157" s="21" t="s">
        <v>46</v>
      </c>
      <c r="T157" t="s">
        <v>303</v>
      </c>
      <c r="U157" t="s">
        <v>304</v>
      </c>
      <c r="Y157" t="str">
        <f t="shared" si="36"/>
        <v>Milton Keynes University Hospital NHS Foundation Trust</v>
      </c>
      <c r="Z157" s="20" t="s">
        <v>205</v>
      </c>
      <c r="AA157" s="20" t="s">
        <v>205</v>
      </c>
      <c r="AG157" t="b">
        <f t="shared" si="34"/>
        <v>1</v>
      </c>
      <c r="BA157" t="str">
        <f t="shared" si="32"/>
        <v>Milton Keynes University Hospital NHS Foundation Trust</v>
      </c>
      <c r="BB157" t="b">
        <f t="shared" si="33"/>
        <v>1</v>
      </c>
      <c r="BD157" s="20" t="s">
        <v>205</v>
      </c>
      <c r="BF157" s="106"/>
    </row>
    <row r="158" spans="1:58" x14ac:dyDescent="0.25">
      <c r="A158" t="s">
        <v>17</v>
      </c>
      <c r="B158" s="25">
        <v>2020</v>
      </c>
      <c r="C158" s="25" t="s">
        <v>1</v>
      </c>
      <c r="D158" s="25" t="s">
        <v>64</v>
      </c>
      <c r="E158" s="25" t="s">
        <v>112</v>
      </c>
      <c r="F158" s="23" t="s">
        <v>113</v>
      </c>
      <c r="G158" s="23" t="s">
        <v>544</v>
      </c>
      <c r="H158" s="32" t="s">
        <v>359</v>
      </c>
      <c r="I158" s="32" t="s">
        <v>574</v>
      </c>
      <c r="J158" s="135">
        <v>25</v>
      </c>
      <c r="K158" s="28">
        <v>0.84</v>
      </c>
      <c r="L158" s="28">
        <f t="shared" si="35"/>
        <v>0.82759000000000005</v>
      </c>
      <c r="O158" s="77">
        <v>0.81738999999999995</v>
      </c>
      <c r="S158" s="21" t="s">
        <v>46</v>
      </c>
      <c r="T158" t="s">
        <v>120</v>
      </c>
      <c r="U158" t="s">
        <v>121</v>
      </c>
      <c r="Y158" t="str">
        <f t="shared" si="36"/>
        <v>Newcastle Upon Tyne Hospitals NHS Foundation Trust</v>
      </c>
      <c r="Z158" s="20" t="s">
        <v>336</v>
      </c>
      <c r="AA158" s="20" t="s">
        <v>336</v>
      </c>
      <c r="AG158" t="b">
        <f t="shared" si="34"/>
        <v>1</v>
      </c>
      <c r="BA158" t="str">
        <f t="shared" si="32"/>
        <v>Newcastle Upon Tyne Hospitals NHS Foundation Trust</v>
      </c>
      <c r="BB158" t="b">
        <f t="shared" si="33"/>
        <v>1</v>
      </c>
      <c r="BD158" s="20" t="s">
        <v>336</v>
      </c>
      <c r="BF158" s="106"/>
    </row>
    <row r="159" spans="1:58" x14ac:dyDescent="0.25">
      <c r="A159" t="s">
        <v>17</v>
      </c>
      <c r="B159" s="25">
        <v>2020</v>
      </c>
      <c r="C159" s="25" t="s">
        <v>2</v>
      </c>
      <c r="D159" s="25" t="s">
        <v>65</v>
      </c>
      <c r="E159" s="25" t="s">
        <v>112</v>
      </c>
      <c r="F159" s="23" t="s">
        <v>113</v>
      </c>
      <c r="G159" s="23" t="s">
        <v>544</v>
      </c>
      <c r="H159" s="32" t="s">
        <v>359</v>
      </c>
      <c r="I159" s="32" t="s">
        <v>574</v>
      </c>
      <c r="J159" s="135">
        <v>57</v>
      </c>
      <c r="K159" s="28">
        <v>0.85965000000000003</v>
      </c>
      <c r="L159" s="28">
        <f t="shared" si="35"/>
        <v>0.83043</v>
      </c>
      <c r="O159" s="77">
        <v>0.82706999999999997</v>
      </c>
      <c r="S159" s="21" t="s">
        <v>46</v>
      </c>
      <c r="T159" t="s">
        <v>250</v>
      </c>
      <c r="U159" t="s">
        <v>251</v>
      </c>
      <c r="Y159" t="str">
        <f t="shared" si="36"/>
        <v>Norfolk and Norwich University Hospitals NHS Foundation Trust</v>
      </c>
      <c r="Z159" s="20" t="s">
        <v>207</v>
      </c>
      <c r="AA159" s="20" t="s">
        <v>207</v>
      </c>
      <c r="AG159" t="b">
        <f t="shared" si="34"/>
        <v>1</v>
      </c>
      <c r="BA159" t="str">
        <f t="shared" si="32"/>
        <v>Norfolk and Norwich University Hospitals NHS Foundation Trust</v>
      </c>
      <c r="BB159" t="b">
        <f t="shared" si="33"/>
        <v>1</v>
      </c>
      <c r="BD159" s="20" t="s">
        <v>207</v>
      </c>
      <c r="BF159" s="106"/>
    </row>
    <row r="160" spans="1:58" x14ac:dyDescent="0.25">
      <c r="A160" t="s">
        <v>17</v>
      </c>
      <c r="B160" s="25">
        <v>2020</v>
      </c>
      <c r="C160" s="25" t="s">
        <v>3</v>
      </c>
      <c r="D160" s="25" t="s">
        <v>66</v>
      </c>
      <c r="E160" s="25" t="s">
        <v>112</v>
      </c>
      <c r="F160" s="23" t="s">
        <v>113</v>
      </c>
      <c r="G160" s="23" t="s">
        <v>544</v>
      </c>
      <c r="H160" s="32" t="s">
        <v>359</v>
      </c>
      <c r="I160" s="32" t="s">
        <v>574</v>
      </c>
      <c r="J160" s="135">
        <v>86</v>
      </c>
      <c r="K160" s="28">
        <v>0.94186000000000003</v>
      </c>
      <c r="L160" s="28">
        <f t="shared" si="35"/>
        <v>0.92120000000000002</v>
      </c>
      <c r="O160" s="77">
        <v>0.85233000000000003</v>
      </c>
      <c r="S160" s="21" t="s">
        <v>46</v>
      </c>
      <c r="T160" t="s">
        <v>234</v>
      </c>
      <c r="U160" t="s">
        <v>235</v>
      </c>
      <c r="Y160" t="str">
        <f t="shared" si="36"/>
        <v>North Bristol NHS Trust</v>
      </c>
      <c r="Z160" s="20" t="s">
        <v>209</v>
      </c>
      <c r="AA160" s="20" t="s">
        <v>209</v>
      </c>
      <c r="AG160" t="b">
        <f t="shared" si="34"/>
        <v>1</v>
      </c>
      <c r="BA160" t="str">
        <f t="shared" si="32"/>
        <v>North Bristol NHS Trust</v>
      </c>
      <c r="BB160" t="b">
        <f t="shared" si="33"/>
        <v>1</v>
      </c>
      <c r="BD160" s="20" t="s">
        <v>209</v>
      </c>
      <c r="BF160" s="106"/>
    </row>
    <row r="161" spans="1:58" x14ac:dyDescent="0.25">
      <c r="A161" t="s">
        <v>17</v>
      </c>
      <c r="B161" s="25">
        <v>2021</v>
      </c>
      <c r="C161" s="25" t="s">
        <v>0</v>
      </c>
      <c r="D161" s="25" t="s">
        <v>67</v>
      </c>
      <c r="E161" s="25" t="s">
        <v>112</v>
      </c>
      <c r="F161" s="23" t="s">
        <v>113</v>
      </c>
      <c r="G161" s="23" t="s">
        <v>544</v>
      </c>
      <c r="H161" s="32" t="s">
        <v>359</v>
      </c>
      <c r="I161" s="32" t="s">
        <v>574</v>
      </c>
      <c r="J161" s="135">
        <v>87</v>
      </c>
      <c r="K161" s="28">
        <v>0.89654999999999996</v>
      </c>
      <c r="L161" s="28">
        <f t="shared" si="35"/>
        <v>0.87668000000000001</v>
      </c>
      <c r="O161" s="77">
        <v>0.86184000000000005</v>
      </c>
      <c r="S161" s="21" t="s">
        <v>46</v>
      </c>
      <c r="T161" t="s">
        <v>277</v>
      </c>
      <c r="U161" t="s">
        <v>278</v>
      </c>
      <c r="Y161" t="str">
        <f t="shared" si="36"/>
        <v>North Cumbria Integrated Care NHS Foundation Trust</v>
      </c>
      <c r="Z161" s="20" t="s">
        <v>211</v>
      </c>
      <c r="AA161" s="20" t="s">
        <v>211</v>
      </c>
      <c r="AG161" t="b">
        <f t="shared" si="34"/>
        <v>1</v>
      </c>
      <c r="BA161" t="str">
        <f t="shared" si="32"/>
        <v>North Cumbria Integrated Care NHS Foundation Trust</v>
      </c>
      <c r="BB161" t="b">
        <f t="shared" si="33"/>
        <v>1</v>
      </c>
      <c r="BD161" s="20" t="s">
        <v>211</v>
      </c>
      <c r="BF161" s="106"/>
    </row>
    <row r="162" spans="1:58" x14ac:dyDescent="0.25">
      <c r="A162" t="s">
        <v>17</v>
      </c>
      <c r="B162" s="25">
        <v>2021</v>
      </c>
      <c r="C162" s="25" t="s">
        <v>1</v>
      </c>
      <c r="D162" s="25" t="s">
        <v>68</v>
      </c>
      <c r="E162" s="25" t="s">
        <v>112</v>
      </c>
      <c r="F162" s="23" t="s">
        <v>113</v>
      </c>
      <c r="G162" s="23" t="s">
        <v>544</v>
      </c>
      <c r="H162" s="32" t="s">
        <v>359</v>
      </c>
      <c r="I162" s="32" t="s">
        <v>574</v>
      </c>
      <c r="J162" s="135">
        <v>52</v>
      </c>
      <c r="K162" s="28">
        <v>0.86538000000000004</v>
      </c>
      <c r="L162" s="28">
        <f t="shared" si="35"/>
        <v>0.9012</v>
      </c>
      <c r="O162" s="77">
        <v>0.85790999999999995</v>
      </c>
      <c r="S162" s="21" t="s">
        <v>46</v>
      </c>
      <c r="T162" t="s">
        <v>246</v>
      </c>
      <c r="U162" t="s">
        <v>247</v>
      </c>
      <c r="Y162" t="str">
        <f t="shared" si="36"/>
        <v>North Middlesex University Hospital NHS Trust</v>
      </c>
      <c r="Z162" s="20" t="s">
        <v>213</v>
      </c>
      <c r="AA162" s="20" t="s">
        <v>213</v>
      </c>
      <c r="AG162" t="b">
        <f t="shared" si="34"/>
        <v>1</v>
      </c>
      <c r="BA162" t="str">
        <f t="shared" si="32"/>
        <v>North Middlesex University Hospital NHS Trust</v>
      </c>
      <c r="BB162" t="b">
        <f t="shared" si="33"/>
        <v>1</v>
      </c>
      <c r="BD162" s="20" t="s">
        <v>213</v>
      </c>
      <c r="BF162" s="106"/>
    </row>
    <row r="163" spans="1:58" x14ac:dyDescent="0.25">
      <c r="A163" t="s">
        <v>17</v>
      </c>
      <c r="B163" s="25">
        <v>2021</v>
      </c>
      <c r="C163" s="25" t="s">
        <v>2</v>
      </c>
      <c r="D163" s="25" t="s">
        <v>69</v>
      </c>
      <c r="E163" s="25" t="s">
        <v>112</v>
      </c>
      <c r="F163" s="23" t="s">
        <v>113</v>
      </c>
      <c r="G163" s="23" t="s">
        <v>544</v>
      </c>
      <c r="H163" s="32" t="s">
        <v>359</v>
      </c>
      <c r="I163" s="32" t="s">
        <v>574</v>
      </c>
      <c r="J163" s="135">
        <v>55</v>
      </c>
      <c r="K163" s="28">
        <v>0.87273000000000001</v>
      </c>
      <c r="L163" s="28">
        <f t="shared" si="35"/>
        <v>0.87021000000000004</v>
      </c>
      <c r="O163" s="77">
        <v>0.85472999999999999</v>
      </c>
      <c r="S163" s="21" t="s">
        <v>46</v>
      </c>
      <c r="T163" t="s">
        <v>228</v>
      </c>
      <c r="U163" t="s">
        <v>229</v>
      </c>
      <c r="Y163" t="str">
        <f t="shared" si="36"/>
        <v>North Tees and Hartlepool NHS Foundation Trust</v>
      </c>
      <c r="Z163" s="20" t="s">
        <v>215</v>
      </c>
      <c r="AA163" s="20" t="s">
        <v>215</v>
      </c>
      <c r="AG163" t="b">
        <f t="shared" si="34"/>
        <v>1</v>
      </c>
      <c r="BA163" t="str">
        <f t="shared" si="32"/>
        <v>North Tees and Hartlepool NHS Foundation Trust</v>
      </c>
      <c r="BB163" t="b">
        <f t="shared" si="33"/>
        <v>1</v>
      </c>
      <c r="BD163" s="20" t="s">
        <v>215</v>
      </c>
      <c r="BF163" s="106"/>
    </row>
    <row r="164" spans="1:58" x14ac:dyDescent="0.25">
      <c r="A164" t="s">
        <v>17</v>
      </c>
      <c r="B164" s="25">
        <v>2021</v>
      </c>
      <c r="C164" s="25" t="s">
        <v>3</v>
      </c>
      <c r="D164" s="25" t="s">
        <v>70</v>
      </c>
      <c r="E164" s="25" t="s">
        <v>112</v>
      </c>
      <c r="F164" s="23" t="s">
        <v>113</v>
      </c>
      <c r="G164" s="23" t="s">
        <v>544</v>
      </c>
      <c r="H164" s="32" t="s">
        <v>359</v>
      </c>
      <c r="I164" s="32" t="s">
        <v>574</v>
      </c>
      <c r="J164" s="135">
        <v>52</v>
      </c>
      <c r="K164" s="28">
        <v>0.73077000000000003</v>
      </c>
      <c r="L164" s="28">
        <f t="shared" si="35"/>
        <v>0.81033999999999995</v>
      </c>
      <c r="O164" s="77">
        <v>0.86302999999999996</v>
      </c>
      <c r="S164" s="21" t="s">
        <v>46</v>
      </c>
      <c r="T164" t="s">
        <v>230</v>
      </c>
      <c r="U164" t="s">
        <v>231</v>
      </c>
      <c r="Y164" t="str">
        <f t="shared" si="36"/>
        <v>North West Anglia NHS Foundation Trust</v>
      </c>
      <c r="Z164" s="20" t="s">
        <v>217</v>
      </c>
      <c r="AA164" s="20" t="s">
        <v>217</v>
      </c>
      <c r="AG164" t="b">
        <f t="shared" si="34"/>
        <v>1</v>
      </c>
      <c r="BA164" t="str">
        <f t="shared" si="32"/>
        <v>North West Anglia NHS Foundation Trust</v>
      </c>
      <c r="BB164" t="b">
        <f t="shared" si="33"/>
        <v>1</v>
      </c>
      <c r="BD164" s="20" t="s">
        <v>217</v>
      </c>
      <c r="BF164" s="106"/>
    </row>
    <row r="165" spans="1:58" x14ac:dyDescent="0.25">
      <c r="A165" t="s">
        <v>17</v>
      </c>
      <c r="B165" s="25">
        <v>2022</v>
      </c>
      <c r="C165" s="25" t="s">
        <v>0</v>
      </c>
      <c r="D165" s="25" t="s">
        <v>71</v>
      </c>
      <c r="E165" s="25" t="s">
        <v>112</v>
      </c>
      <c r="F165" s="23" t="s">
        <v>113</v>
      </c>
      <c r="G165" s="23" t="s">
        <v>544</v>
      </c>
      <c r="H165" s="32" t="s">
        <v>359</v>
      </c>
      <c r="I165" s="32" t="s">
        <v>574</v>
      </c>
      <c r="J165" s="135">
        <v>60</v>
      </c>
      <c r="K165" s="28">
        <v>0.78332999999999997</v>
      </c>
      <c r="L165" s="28">
        <f t="shared" si="35"/>
        <v>0.82955000000000001</v>
      </c>
      <c r="O165" s="77">
        <v>0.86423000000000005</v>
      </c>
      <c r="S165" s="21" t="s">
        <v>46</v>
      </c>
      <c r="T165" t="s">
        <v>160</v>
      </c>
      <c r="U165" t="s">
        <v>161</v>
      </c>
      <c r="Y165" t="str">
        <f t="shared" ref="Y165:Y196" si="37">VLOOKUP(Z165,U:U, 1, 0)</f>
        <v>Northampton General Hospital NHS Trust</v>
      </c>
      <c r="Z165" s="20" t="s">
        <v>219</v>
      </c>
      <c r="AA165" s="20" t="s">
        <v>219</v>
      </c>
      <c r="AG165" t="b">
        <f t="shared" si="34"/>
        <v>1</v>
      </c>
      <c r="BA165" t="str">
        <f t="shared" ref="BA165:BA216" si="38">AA165</f>
        <v>Northampton General Hospital NHS Trust</v>
      </c>
      <c r="BB165" t="b">
        <f t="shared" ref="BB165:BB216" si="39">BA165=BD165</f>
        <v>1</v>
      </c>
      <c r="BD165" s="20" t="s">
        <v>219</v>
      </c>
      <c r="BF165" s="106"/>
    </row>
    <row r="166" spans="1:58" x14ac:dyDescent="0.25">
      <c r="A166" t="s">
        <v>17</v>
      </c>
      <c r="B166" s="25">
        <v>2022</v>
      </c>
      <c r="C166" s="25" t="s">
        <v>1</v>
      </c>
      <c r="D166" s="25" t="s">
        <v>72</v>
      </c>
      <c r="E166" s="25" t="s">
        <v>112</v>
      </c>
      <c r="F166" s="23" t="s">
        <v>113</v>
      </c>
      <c r="G166" s="23" t="s">
        <v>544</v>
      </c>
      <c r="H166" s="32" t="s">
        <v>359</v>
      </c>
      <c r="I166" s="32" t="s">
        <v>574</v>
      </c>
      <c r="J166" s="135">
        <v>58</v>
      </c>
      <c r="K166" s="28">
        <v>0.91378999999999999</v>
      </c>
      <c r="L166" s="28">
        <f t="shared" si="35"/>
        <v>0.83026</v>
      </c>
      <c r="O166" s="77">
        <v>0.85797999999999996</v>
      </c>
      <c r="S166" s="21" t="s">
        <v>46</v>
      </c>
      <c r="T166" t="s">
        <v>184</v>
      </c>
      <c r="U166" t="s">
        <v>185</v>
      </c>
      <c r="Y166" t="str">
        <f t="shared" si="37"/>
        <v>Northern Lincolnshire and Goole NHS Foundation Trust</v>
      </c>
      <c r="Z166" s="20" t="s">
        <v>221</v>
      </c>
      <c r="AA166" s="20" t="s">
        <v>221</v>
      </c>
      <c r="AG166" t="b">
        <f t="shared" ref="AG166:AG215" si="40">AND(Y166=Z166, Y166 = AA166)</f>
        <v>1</v>
      </c>
      <c r="BA166" t="str">
        <f t="shared" si="38"/>
        <v>Northern Lincolnshire and Goole NHS Foundation Trust</v>
      </c>
      <c r="BB166" t="b">
        <f t="shared" si="39"/>
        <v>1</v>
      </c>
      <c r="BD166" s="20" t="s">
        <v>221</v>
      </c>
      <c r="BF166" s="106"/>
    </row>
    <row r="167" spans="1:58" x14ac:dyDescent="0.25">
      <c r="A167" t="s">
        <v>17</v>
      </c>
      <c r="B167" s="25">
        <v>2022</v>
      </c>
      <c r="C167" s="25" t="s">
        <v>2</v>
      </c>
      <c r="D167" s="25" t="s">
        <v>73</v>
      </c>
      <c r="E167" s="25" t="s">
        <v>112</v>
      </c>
      <c r="F167" s="23" t="s">
        <v>113</v>
      </c>
      <c r="G167" s="23" t="s">
        <v>544</v>
      </c>
      <c r="H167" s="32" t="s">
        <v>359</v>
      </c>
      <c r="I167" s="32" t="s">
        <v>574</v>
      </c>
      <c r="J167" s="135">
        <v>71</v>
      </c>
      <c r="K167" s="28">
        <v>0.80281999999999998</v>
      </c>
      <c r="L167" s="28">
        <f t="shared" si="35"/>
        <v>0.78852999999999995</v>
      </c>
      <c r="O167" s="77">
        <v>0.85080999999999996</v>
      </c>
      <c r="S167" s="21" t="s">
        <v>46</v>
      </c>
      <c r="T167" t="s">
        <v>130</v>
      </c>
      <c r="U167" t="s">
        <v>131</v>
      </c>
      <c r="Y167" t="str">
        <f t="shared" si="37"/>
        <v>Northumbria Healthcare NHS Foundation Trust</v>
      </c>
      <c r="Z167" s="20" t="s">
        <v>223</v>
      </c>
      <c r="AA167" s="20" t="s">
        <v>223</v>
      </c>
      <c r="AG167" t="b">
        <f t="shared" si="40"/>
        <v>1</v>
      </c>
      <c r="BA167" t="str">
        <f t="shared" si="38"/>
        <v>Northumbria Healthcare NHS Foundation Trust</v>
      </c>
      <c r="BB167" t="b">
        <f t="shared" si="39"/>
        <v>1</v>
      </c>
      <c r="BD167" s="20" t="s">
        <v>223</v>
      </c>
      <c r="BF167" s="106"/>
    </row>
    <row r="168" spans="1:58" x14ac:dyDescent="0.25">
      <c r="A168" t="s">
        <v>17</v>
      </c>
      <c r="B168" s="25">
        <v>2022</v>
      </c>
      <c r="C168" s="25" t="s">
        <v>3</v>
      </c>
      <c r="D168" s="25" t="s">
        <v>493</v>
      </c>
      <c r="E168" s="25" t="s">
        <v>112</v>
      </c>
      <c r="F168" s="23" t="s">
        <v>113</v>
      </c>
      <c r="G168" s="23" t="s">
        <v>544</v>
      </c>
      <c r="H168" s="32" t="s">
        <v>359</v>
      </c>
      <c r="I168" s="32" t="s">
        <v>574</v>
      </c>
      <c r="J168" s="135">
        <v>82</v>
      </c>
      <c r="K168" s="28">
        <v>0.81706999999999996</v>
      </c>
      <c r="L168" s="28">
        <f t="shared" si="35"/>
        <v>0.86238999999999999</v>
      </c>
      <c r="O168" s="77">
        <v>0.85358999999999996</v>
      </c>
      <c r="S168" s="21" t="s">
        <v>46</v>
      </c>
      <c r="T168" t="s">
        <v>256</v>
      </c>
      <c r="U168" t="s">
        <v>257</v>
      </c>
      <c r="Y168" t="str">
        <f t="shared" si="37"/>
        <v>Nottingham University Hospitals NHS Trust</v>
      </c>
      <c r="Z168" s="20" t="s">
        <v>225</v>
      </c>
      <c r="AA168" s="20" t="s">
        <v>225</v>
      </c>
      <c r="AG168" t="b">
        <f t="shared" si="40"/>
        <v>1</v>
      </c>
      <c r="BA168" t="str">
        <f t="shared" si="38"/>
        <v>Nottingham University Hospitals NHS Trust</v>
      </c>
      <c r="BB168" t="b">
        <f t="shared" si="39"/>
        <v>1</v>
      </c>
      <c r="BD168" s="20" t="s">
        <v>225</v>
      </c>
      <c r="BF168" s="106"/>
    </row>
    <row r="169" spans="1:58" x14ac:dyDescent="0.25">
      <c r="A169" t="s">
        <v>17</v>
      </c>
      <c r="B169" s="25">
        <v>2023</v>
      </c>
      <c r="C169" s="25" t="s">
        <v>0</v>
      </c>
      <c r="D169" s="25" t="s">
        <v>537</v>
      </c>
      <c r="E169" s="25" t="s">
        <v>112</v>
      </c>
      <c r="F169" s="23" t="s">
        <v>113</v>
      </c>
      <c r="G169" s="23" t="s">
        <v>544</v>
      </c>
      <c r="H169" s="32" t="s">
        <v>359</v>
      </c>
      <c r="I169" s="32" t="s">
        <v>574</v>
      </c>
      <c r="J169" s="135">
        <v>81</v>
      </c>
      <c r="K169" s="28">
        <v>0.93827000000000005</v>
      </c>
      <c r="L169" s="28">
        <f t="shared" si="35"/>
        <v>0.89453000000000005</v>
      </c>
      <c r="O169" s="77">
        <v>0.85650000000000004</v>
      </c>
      <c r="S169" s="21" t="s">
        <v>46</v>
      </c>
      <c r="T169" t="s">
        <v>254</v>
      </c>
      <c r="U169" t="s">
        <v>255</v>
      </c>
      <c r="Y169" t="str">
        <f t="shared" si="37"/>
        <v>Oxford University Hospitals NHS Foundation Trust</v>
      </c>
      <c r="Z169" s="20" t="s">
        <v>227</v>
      </c>
      <c r="AA169" s="20" t="s">
        <v>227</v>
      </c>
      <c r="AG169" t="b">
        <f t="shared" si="40"/>
        <v>1</v>
      </c>
      <c r="BA169" t="str">
        <f t="shared" si="38"/>
        <v>Oxford University Hospitals NHS Foundation Trust</v>
      </c>
      <c r="BB169" t="b">
        <f t="shared" si="39"/>
        <v>1</v>
      </c>
      <c r="BD169" s="20" t="s">
        <v>227</v>
      </c>
      <c r="BF169" s="106"/>
    </row>
    <row r="170" spans="1:58" x14ac:dyDescent="0.25">
      <c r="A170" t="s">
        <v>17</v>
      </c>
      <c r="B170" s="25">
        <v>2018</v>
      </c>
      <c r="C170" s="25" t="s">
        <v>0</v>
      </c>
      <c r="D170" s="25" t="s">
        <v>54</v>
      </c>
      <c r="E170" s="25" t="s">
        <v>114</v>
      </c>
      <c r="F170" s="23" t="s">
        <v>115</v>
      </c>
      <c r="G170" s="23" t="s">
        <v>535</v>
      </c>
      <c r="H170" s="32" t="s">
        <v>358</v>
      </c>
      <c r="I170" s="32" t="s">
        <v>574</v>
      </c>
      <c r="J170" s="135">
        <v>103</v>
      </c>
      <c r="K170" s="28">
        <v>0.94174999999999998</v>
      </c>
      <c r="L170" s="28">
        <f t="shared" si="35"/>
        <v>0.88914000000000004</v>
      </c>
      <c r="O170" s="77">
        <v>0.84830000000000005</v>
      </c>
      <c r="S170" s="21" t="s">
        <v>46</v>
      </c>
      <c r="T170" t="s">
        <v>291</v>
      </c>
      <c r="U170" t="s">
        <v>346</v>
      </c>
      <c r="Y170" t="str">
        <f t="shared" si="37"/>
        <v>Portsmouth Hospitals University NHS Trust</v>
      </c>
      <c r="Z170" s="20" t="s">
        <v>229</v>
      </c>
      <c r="AA170" s="20" t="s">
        <v>229</v>
      </c>
      <c r="AG170" t="b">
        <f t="shared" si="40"/>
        <v>1</v>
      </c>
      <c r="BA170" t="str">
        <f t="shared" si="38"/>
        <v>Portsmouth Hospitals University NHS Trust</v>
      </c>
      <c r="BB170" t="b">
        <f t="shared" si="39"/>
        <v>1</v>
      </c>
      <c r="BD170" s="20" t="s">
        <v>229</v>
      </c>
      <c r="BF170" s="106"/>
    </row>
    <row r="171" spans="1:58" x14ac:dyDescent="0.25">
      <c r="A171" t="s">
        <v>17</v>
      </c>
      <c r="B171" s="25">
        <v>2018</v>
      </c>
      <c r="C171" s="25" t="s">
        <v>1</v>
      </c>
      <c r="D171" s="25" t="s">
        <v>56</v>
      </c>
      <c r="E171" s="25" t="s">
        <v>114</v>
      </c>
      <c r="F171" s="23" t="s">
        <v>115</v>
      </c>
      <c r="G171" s="23" t="s">
        <v>535</v>
      </c>
      <c r="H171" s="32" t="s">
        <v>358</v>
      </c>
      <c r="I171" s="32" t="s">
        <v>574</v>
      </c>
      <c r="J171" s="135">
        <v>114</v>
      </c>
      <c r="K171" s="28">
        <v>0.87719000000000003</v>
      </c>
      <c r="L171" s="28">
        <f t="shared" si="35"/>
        <v>0.87958999999999998</v>
      </c>
      <c r="O171" s="77">
        <v>0.85524</v>
      </c>
      <c r="S171" s="21" t="s">
        <v>46</v>
      </c>
      <c r="T171" t="s">
        <v>220</v>
      </c>
      <c r="U171" t="s">
        <v>221</v>
      </c>
      <c r="Y171" t="str">
        <f t="shared" si="37"/>
        <v>Princess Alexandra Hospital NHS Trust</v>
      </c>
      <c r="Z171" s="20" t="s">
        <v>337</v>
      </c>
      <c r="AA171" s="20" t="s">
        <v>337</v>
      </c>
      <c r="AG171" t="b">
        <f t="shared" si="40"/>
        <v>1</v>
      </c>
      <c r="BA171" t="str">
        <f t="shared" si="38"/>
        <v>Princess Alexandra Hospital NHS Trust</v>
      </c>
      <c r="BB171" t="b">
        <f t="shared" si="39"/>
        <v>1</v>
      </c>
      <c r="BD171" s="20" t="s">
        <v>337</v>
      </c>
      <c r="BF171" s="106"/>
    </row>
    <row r="172" spans="1:58" x14ac:dyDescent="0.25">
      <c r="A172" t="s">
        <v>17</v>
      </c>
      <c r="B172" s="25">
        <v>2018</v>
      </c>
      <c r="C172" s="25" t="s">
        <v>2</v>
      </c>
      <c r="D172" s="25" t="s">
        <v>57</v>
      </c>
      <c r="E172" s="25" t="s">
        <v>114</v>
      </c>
      <c r="F172" s="23" t="s">
        <v>115</v>
      </c>
      <c r="G172" s="23" t="s">
        <v>535</v>
      </c>
      <c r="H172" s="32" t="s">
        <v>358</v>
      </c>
      <c r="I172" s="32" t="s">
        <v>574</v>
      </c>
      <c r="J172" s="135">
        <v>125</v>
      </c>
      <c r="K172" s="28">
        <v>0.91200000000000003</v>
      </c>
      <c r="L172" s="28">
        <f t="shared" si="35"/>
        <v>0.88287000000000004</v>
      </c>
      <c r="O172" s="77">
        <v>0.85572000000000004</v>
      </c>
      <c r="S172" s="21" t="s">
        <v>46</v>
      </c>
      <c r="T172" t="s">
        <v>138</v>
      </c>
      <c r="U172" t="s">
        <v>139</v>
      </c>
      <c r="Y172" t="str">
        <f t="shared" si="37"/>
        <v>Queen Elizabeth Hospital, Kings Lynn, NHS Foundation Trust</v>
      </c>
      <c r="Z172" t="s">
        <v>338</v>
      </c>
      <c r="AA172" s="20" t="s">
        <v>338</v>
      </c>
      <c r="AG172" t="b">
        <f t="shared" si="40"/>
        <v>1</v>
      </c>
      <c r="BA172" t="str">
        <f t="shared" si="38"/>
        <v>Queen Elizabeth Hospital, Kings Lynn, NHS Foundation Trust</v>
      </c>
      <c r="BB172" t="b">
        <f t="shared" si="39"/>
        <v>1</v>
      </c>
      <c r="BD172" s="20" t="s">
        <v>338</v>
      </c>
      <c r="BF172" s="106"/>
    </row>
    <row r="173" spans="1:58" x14ac:dyDescent="0.25">
      <c r="A173" t="s">
        <v>17</v>
      </c>
      <c r="B173" s="25">
        <v>2018</v>
      </c>
      <c r="C173" s="25" t="s">
        <v>3</v>
      </c>
      <c r="D173" s="25" t="s">
        <v>58</v>
      </c>
      <c r="E173" s="25" t="s">
        <v>114</v>
      </c>
      <c r="F173" s="23" t="s">
        <v>115</v>
      </c>
      <c r="G173" s="23" t="s">
        <v>535</v>
      </c>
      <c r="H173" s="32" t="s">
        <v>358</v>
      </c>
      <c r="I173" s="32" t="s">
        <v>574</v>
      </c>
      <c r="J173" s="135">
        <v>128</v>
      </c>
      <c r="K173" s="28">
        <v>0.92186999999999997</v>
      </c>
      <c r="L173" s="28">
        <f t="shared" si="35"/>
        <v>0.89505999999999997</v>
      </c>
      <c r="O173" s="77">
        <v>0.85877999999999999</v>
      </c>
      <c r="S173" s="21" t="s">
        <v>46</v>
      </c>
      <c r="T173" t="s">
        <v>126</v>
      </c>
      <c r="U173" t="s">
        <v>332</v>
      </c>
      <c r="Y173" t="str">
        <f t="shared" si="37"/>
        <v>Rotherham NHS Foundation Trust</v>
      </c>
      <c r="Z173" s="20" t="s">
        <v>339</v>
      </c>
      <c r="AA173" s="20" t="s">
        <v>339</v>
      </c>
      <c r="AG173" t="b">
        <f t="shared" si="40"/>
        <v>1</v>
      </c>
      <c r="BA173" t="str">
        <f t="shared" si="38"/>
        <v>Rotherham NHS Foundation Trust</v>
      </c>
      <c r="BB173" t="b">
        <f t="shared" si="39"/>
        <v>1</v>
      </c>
      <c r="BD173" s="20" t="s">
        <v>339</v>
      </c>
      <c r="BF173" s="106"/>
    </row>
    <row r="174" spans="1:58" x14ac:dyDescent="0.25">
      <c r="A174" t="s">
        <v>17</v>
      </c>
      <c r="B174" s="25">
        <v>2019</v>
      </c>
      <c r="C174" s="25" t="s">
        <v>0</v>
      </c>
      <c r="D174" s="25" t="s">
        <v>59</v>
      </c>
      <c r="E174" s="25" t="s">
        <v>114</v>
      </c>
      <c r="F174" s="23" t="s">
        <v>115</v>
      </c>
      <c r="G174" s="23" t="s">
        <v>535</v>
      </c>
      <c r="H174" s="32" t="s">
        <v>358</v>
      </c>
      <c r="I174" s="32" t="s">
        <v>574</v>
      </c>
      <c r="J174" s="135">
        <v>119</v>
      </c>
      <c r="K174" s="28">
        <v>0.88234999999999997</v>
      </c>
      <c r="L174" s="28">
        <f t="shared" si="35"/>
        <v>0.87524999999999997</v>
      </c>
      <c r="O174" s="77">
        <v>0.85007999999999995</v>
      </c>
      <c r="S174" s="21" t="s">
        <v>46</v>
      </c>
      <c r="T174" t="s">
        <v>176</v>
      </c>
      <c r="U174" t="s">
        <v>177</v>
      </c>
      <c r="Y174" t="str">
        <f t="shared" si="37"/>
        <v>Royal Berkshire NHS Foundation Trust</v>
      </c>
      <c r="Z174" s="20" t="s">
        <v>231</v>
      </c>
      <c r="AA174" s="20" t="s">
        <v>231</v>
      </c>
      <c r="AG174" t="b">
        <f t="shared" si="40"/>
        <v>1</v>
      </c>
      <c r="BA174" t="str">
        <f t="shared" si="38"/>
        <v>Royal Berkshire NHS Foundation Trust</v>
      </c>
      <c r="BB174" t="b">
        <f t="shared" si="39"/>
        <v>1</v>
      </c>
      <c r="BD174" s="20" t="s">
        <v>231</v>
      </c>
      <c r="BF174" s="106"/>
    </row>
    <row r="175" spans="1:58" x14ac:dyDescent="0.25">
      <c r="A175" t="s">
        <v>17</v>
      </c>
      <c r="B175" s="25">
        <v>2019</v>
      </c>
      <c r="C175" s="25" t="s">
        <v>1</v>
      </c>
      <c r="D175" s="25" t="s">
        <v>60</v>
      </c>
      <c r="E175" s="25" t="s">
        <v>114</v>
      </c>
      <c r="F175" s="23" t="s">
        <v>115</v>
      </c>
      <c r="G175" s="23" t="s">
        <v>535</v>
      </c>
      <c r="H175" s="32" t="s">
        <v>358</v>
      </c>
      <c r="I175" s="32" t="s">
        <v>574</v>
      </c>
      <c r="J175" s="135">
        <v>112</v>
      </c>
      <c r="K175" s="28">
        <v>0.91071000000000002</v>
      </c>
      <c r="L175" s="28">
        <f t="shared" si="35"/>
        <v>0.87963000000000002</v>
      </c>
      <c r="O175" s="77">
        <v>0.85524</v>
      </c>
      <c r="S175" s="21" t="s">
        <v>46</v>
      </c>
      <c r="T175" t="s">
        <v>248</v>
      </c>
      <c r="U175" t="s">
        <v>249</v>
      </c>
      <c r="Y175" t="str">
        <f t="shared" si="37"/>
        <v>Royal Cornwall Hospitals NHS Trust</v>
      </c>
      <c r="Z175" s="20" t="s">
        <v>233</v>
      </c>
      <c r="AA175" s="20" t="s">
        <v>233</v>
      </c>
      <c r="AG175" t="b">
        <f t="shared" si="40"/>
        <v>1</v>
      </c>
      <c r="BA175" t="str">
        <f t="shared" si="38"/>
        <v>Royal Cornwall Hospitals NHS Trust</v>
      </c>
      <c r="BB175" t="b">
        <f t="shared" si="39"/>
        <v>1</v>
      </c>
      <c r="BD175" s="20" t="s">
        <v>233</v>
      </c>
      <c r="BF175" s="106"/>
    </row>
    <row r="176" spans="1:58" x14ac:dyDescent="0.25">
      <c r="A176" t="s">
        <v>17</v>
      </c>
      <c r="B176" s="25">
        <v>2019</v>
      </c>
      <c r="C176" s="25" t="s">
        <v>2</v>
      </c>
      <c r="D176" s="25" t="s">
        <v>61</v>
      </c>
      <c r="E176" s="25" t="s">
        <v>114</v>
      </c>
      <c r="F176" s="23" t="s">
        <v>115</v>
      </c>
      <c r="G176" s="23" t="s">
        <v>535</v>
      </c>
      <c r="H176" s="32" t="s">
        <v>358</v>
      </c>
      <c r="I176" s="32" t="s">
        <v>574</v>
      </c>
      <c r="J176" s="135">
        <v>108</v>
      </c>
      <c r="K176" s="28">
        <v>0.93518999999999997</v>
      </c>
      <c r="L176" s="28">
        <f t="shared" si="35"/>
        <v>0.88007999999999997</v>
      </c>
      <c r="O176" s="77">
        <v>0.85079000000000005</v>
      </c>
      <c r="S176" s="21" t="s">
        <v>46</v>
      </c>
      <c r="T176" t="s">
        <v>293</v>
      </c>
      <c r="U176" t="s">
        <v>294</v>
      </c>
      <c r="Y176" t="str">
        <f t="shared" si="37"/>
        <v>Royal Devon University Healthcare NHS Foundation Trust</v>
      </c>
      <c r="Z176" s="20" t="s">
        <v>235</v>
      </c>
      <c r="AA176" s="20" t="s">
        <v>235</v>
      </c>
      <c r="AG176" t="b">
        <f t="shared" si="40"/>
        <v>1</v>
      </c>
      <c r="BA176" t="str">
        <f t="shared" si="38"/>
        <v>Royal Devon University Healthcare NHS Foundation Trust</v>
      </c>
      <c r="BB176" t="b">
        <f t="shared" si="39"/>
        <v>1</v>
      </c>
      <c r="BD176" s="20" t="s">
        <v>235</v>
      </c>
      <c r="BF176" s="106"/>
    </row>
    <row r="177" spans="1:58" x14ac:dyDescent="0.25">
      <c r="A177" t="s">
        <v>17</v>
      </c>
      <c r="B177" s="25">
        <v>2019</v>
      </c>
      <c r="C177" s="25" t="s">
        <v>3</v>
      </c>
      <c r="D177" s="25" t="s">
        <v>62</v>
      </c>
      <c r="E177" s="25" t="s">
        <v>114</v>
      </c>
      <c r="F177" s="23" t="s">
        <v>115</v>
      </c>
      <c r="G177" s="23" t="s">
        <v>535</v>
      </c>
      <c r="H177" s="32" t="s">
        <v>358</v>
      </c>
      <c r="I177" s="32" t="s">
        <v>574</v>
      </c>
      <c r="J177" s="135">
        <v>106</v>
      </c>
      <c r="K177" s="28">
        <v>0.88678999999999997</v>
      </c>
      <c r="L177" s="28">
        <f t="shared" si="35"/>
        <v>0.85487000000000002</v>
      </c>
      <c r="O177" s="77">
        <v>0.85265000000000002</v>
      </c>
      <c r="S177" s="21" t="s">
        <v>46</v>
      </c>
      <c r="T177" t="s">
        <v>281</v>
      </c>
      <c r="U177" t="s">
        <v>282</v>
      </c>
      <c r="Y177" t="str">
        <f t="shared" si="37"/>
        <v>Royal Free London NHS Foundation Trust</v>
      </c>
      <c r="Z177" s="20" t="s">
        <v>237</v>
      </c>
      <c r="AA177" s="20" t="s">
        <v>237</v>
      </c>
      <c r="AG177" t="b">
        <f t="shared" si="40"/>
        <v>1</v>
      </c>
      <c r="BA177" t="str">
        <f t="shared" si="38"/>
        <v>Royal Free London NHS Foundation Trust</v>
      </c>
      <c r="BB177" t="b">
        <f t="shared" si="39"/>
        <v>1</v>
      </c>
      <c r="BD177" s="20" t="s">
        <v>237</v>
      </c>
      <c r="BF177" s="106"/>
    </row>
    <row r="178" spans="1:58" x14ac:dyDescent="0.25">
      <c r="A178" t="s">
        <v>17</v>
      </c>
      <c r="B178" s="25">
        <v>2020</v>
      </c>
      <c r="C178" s="25" t="s">
        <v>0</v>
      </c>
      <c r="D178" s="25" t="s">
        <v>63</v>
      </c>
      <c r="E178" s="25" t="s">
        <v>114</v>
      </c>
      <c r="F178" s="23" t="s">
        <v>115</v>
      </c>
      <c r="G178" s="23" t="s">
        <v>535</v>
      </c>
      <c r="H178" s="32" t="s">
        <v>358</v>
      </c>
      <c r="I178" s="32" t="s">
        <v>574</v>
      </c>
      <c r="J178" s="135">
        <v>106</v>
      </c>
      <c r="K178" s="28">
        <v>0.91508999999999996</v>
      </c>
      <c r="L178" s="28">
        <f t="shared" si="35"/>
        <v>0.85555999999999999</v>
      </c>
      <c r="O178" s="77">
        <v>0.84214</v>
      </c>
      <c r="S178" s="21" t="s">
        <v>46</v>
      </c>
      <c r="T178" t="s">
        <v>305</v>
      </c>
      <c r="U178" t="s">
        <v>306</v>
      </c>
      <c r="Y178" t="str">
        <f t="shared" si="37"/>
        <v>Royal Marsden NHS Foundation Trust</v>
      </c>
      <c r="Z178" s="20" t="s">
        <v>340</v>
      </c>
      <c r="AA178" s="20" t="s">
        <v>340</v>
      </c>
      <c r="AG178" t="b">
        <f t="shared" si="40"/>
        <v>1</v>
      </c>
      <c r="BA178" t="str">
        <f t="shared" si="38"/>
        <v>Royal Marsden NHS Foundation Trust</v>
      </c>
      <c r="BB178" t="b">
        <f t="shared" si="39"/>
        <v>1</v>
      </c>
      <c r="BD178" s="20" t="s">
        <v>340</v>
      </c>
      <c r="BF178" s="106"/>
    </row>
    <row r="179" spans="1:58" x14ac:dyDescent="0.25">
      <c r="A179" t="s">
        <v>17</v>
      </c>
      <c r="B179" s="25">
        <v>2020</v>
      </c>
      <c r="C179" s="25" t="s">
        <v>1</v>
      </c>
      <c r="D179" s="25" t="s">
        <v>64</v>
      </c>
      <c r="E179" s="25" t="s">
        <v>114</v>
      </c>
      <c r="F179" s="23" t="s">
        <v>115</v>
      </c>
      <c r="G179" s="23" t="s">
        <v>535</v>
      </c>
      <c r="H179" s="32" t="s">
        <v>358</v>
      </c>
      <c r="I179" s="32" t="s">
        <v>574</v>
      </c>
      <c r="J179" s="135">
        <v>31</v>
      </c>
      <c r="K179" s="28">
        <v>1</v>
      </c>
      <c r="L179" s="28">
        <f t="shared" si="35"/>
        <v>0.84548999999999996</v>
      </c>
      <c r="O179" s="77">
        <v>0.81738999999999995</v>
      </c>
      <c r="S179" s="21" t="s">
        <v>46</v>
      </c>
      <c r="T179" t="s">
        <v>269</v>
      </c>
      <c r="U179" t="s">
        <v>341</v>
      </c>
      <c r="Y179" t="str">
        <f t="shared" si="37"/>
        <v>Royal Surrey County Hospital NHS Foundation Trust</v>
      </c>
      <c r="Z179" s="20" t="s">
        <v>239</v>
      </c>
      <c r="AA179" s="20" t="s">
        <v>239</v>
      </c>
      <c r="AG179" t="b">
        <f t="shared" si="40"/>
        <v>1</v>
      </c>
      <c r="BA179" t="str">
        <f t="shared" si="38"/>
        <v>Royal Surrey County Hospital NHS Foundation Trust</v>
      </c>
      <c r="BB179" t="b">
        <f t="shared" si="39"/>
        <v>1</v>
      </c>
      <c r="BD179" s="20" t="s">
        <v>239</v>
      </c>
      <c r="BF179" s="106"/>
    </row>
    <row r="180" spans="1:58" x14ac:dyDescent="0.25">
      <c r="A180" t="s">
        <v>17</v>
      </c>
      <c r="B180" s="25">
        <v>2020</v>
      </c>
      <c r="C180" s="25" t="s">
        <v>2</v>
      </c>
      <c r="D180" s="25" t="s">
        <v>65</v>
      </c>
      <c r="E180" s="25" t="s">
        <v>114</v>
      </c>
      <c r="F180" s="23" t="s">
        <v>115</v>
      </c>
      <c r="G180" s="23" t="s">
        <v>535</v>
      </c>
      <c r="H180" s="32" t="s">
        <v>358</v>
      </c>
      <c r="I180" s="32" t="s">
        <v>574</v>
      </c>
      <c r="J180" s="135">
        <v>49</v>
      </c>
      <c r="K180" s="28">
        <v>0.89795999999999998</v>
      </c>
      <c r="L180" s="28">
        <f t="shared" si="35"/>
        <v>0.88973999999999998</v>
      </c>
      <c r="O180" s="77">
        <v>0.82706999999999997</v>
      </c>
      <c r="S180" s="21" t="s">
        <v>46</v>
      </c>
      <c r="T180" t="s">
        <v>313</v>
      </c>
      <c r="U180" t="s">
        <v>314</v>
      </c>
      <c r="Y180" t="str">
        <f t="shared" si="37"/>
        <v>Royal United Hospitals Bath NHS Foundation Trust</v>
      </c>
      <c r="Z180" s="20" t="s">
        <v>241</v>
      </c>
      <c r="AA180" s="20" t="s">
        <v>241</v>
      </c>
      <c r="AG180" t="b">
        <f t="shared" si="40"/>
        <v>1</v>
      </c>
      <c r="BA180" t="str">
        <f t="shared" si="38"/>
        <v>Royal United Hospitals Bath NHS Foundation Trust</v>
      </c>
      <c r="BB180" t="b">
        <f t="shared" si="39"/>
        <v>1</v>
      </c>
      <c r="BD180" s="20" t="s">
        <v>241</v>
      </c>
      <c r="BF180" s="106"/>
    </row>
    <row r="181" spans="1:58" x14ac:dyDescent="0.25">
      <c r="A181" t="s">
        <v>17</v>
      </c>
      <c r="B181" s="25">
        <v>2020</v>
      </c>
      <c r="C181" s="25" t="s">
        <v>3</v>
      </c>
      <c r="D181" s="25" t="s">
        <v>66</v>
      </c>
      <c r="E181" s="25" t="s">
        <v>114</v>
      </c>
      <c r="F181" s="23" t="s">
        <v>115</v>
      </c>
      <c r="G181" s="23" t="s">
        <v>535</v>
      </c>
      <c r="H181" s="32" t="s">
        <v>358</v>
      </c>
      <c r="I181" s="32" t="s">
        <v>574</v>
      </c>
      <c r="J181" s="135">
        <v>122</v>
      </c>
      <c r="K181" s="28">
        <v>0.88524999999999998</v>
      </c>
      <c r="L181" s="28">
        <f t="shared" si="35"/>
        <v>0.85841000000000001</v>
      </c>
      <c r="O181" s="77">
        <v>0.85233000000000003</v>
      </c>
      <c r="S181" s="21" t="s">
        <v>46</v>
      </c>
      <c r="T181" t="s">
        <v>154</v>
      </c>
      <c r="U181" t="s">
        <v>155</v>
      </c>
      <c r="Y181" t="str">
        <f t="shared" si="37"/>
        <v>Royal Wolverhampton NHS Trust</v>
      </c>
      <c r="Z181" s="20" t="s">
        <v>341</v>
      </c>
      <c r="AA181" s="20" t="s">
        <v>341</v>
      </c>
      <c r="AG181" t="b">
        <f t="shared" si="40"/>
        <v>1</v>
      </c>
      <c r="BA181" t="str">
        <f t="shared" si="38"/>
        <v>Royal Wolverhampton NHS Trust</v>
      </c>
      <c r="BB181" t="b">
        <f t="shared" si="39"/>
        <v>1</v>
      </c>
      <c r="BD181" s="20" t="s">
        <v>341</v>
      </c>
      <c r="BF181" s="106"/>
    </row>
    <row r="182" spans="1:58" x14ac:dyDescent="0.25">
      <c r="A182" t="s">
        <v>17</v>
      </c>
      <c r="B182" s="25">
        <v>2021</v>
      </c>
      <c r="C182" s="25" t="s">
        <v>0</v>
      </c>
      <c r="D182" s="25" t="s">
        <v>67</v>
      </c>
      <c r="E182" s="25" t="s">
        <v>114</v>
      </c>
      <c r="F182" s="23" t="s">
        <v>115</v>
      </c>
      <c r="G182" s="23" t="s">
        <v>535</v>
      </c>
      <c r="H182" s="32" t="s">
        <v>358</v>
      </c>
      <c r="I182" s="32" t="s">
        <v>574</v>
      </c>
      <c r="J182" s="135">
        <v>120</v>
      </c>
      <c r="K182" s="28">
        <v>0.90832999999999997</v>
      </c>
      <c r="L182" s="28">
        <f t="shared" si="35"/>
        <v>0.87402000000000002</v>
      </c>
      <c r="O182" s="77">
        <v>0.86184000000000005</v>
      </c>
      <c r="S182" s="21" t="s">
        <v>46</v>
      </c>
      <c r="T182" t="s">
        <v>206</v>
      </c>
      <c r="U182" t="s">
        <v>207</v>
      </c>
      <c r="Y182" t="str">
        <f t="shared" si="37"/>
        <v>Salisbury NHS Foundation Trust</v>
      </c>
      <c r="Z182" s="20" t="s">
        <v>243</v>
      </c>
      <c r="AA182" s="20" t="s">
        <v>243</v>
      </c>
      <c r="AG182" t="b">
        <f t="shared" si="40"/>
        <v>1</v>
      </c>
      <c r="BA182" t="str">
        <f t="shared" si="38"/>
        <v>Salisbury NHS Foundation Trust</v>
      </c>
      <c r="BB182" t="b">
        <f t="shared" si="39"/>
        <v>1</v>
      </c>
      <c r="BD182" s="20" t="s">
        <v>243</v>
      </c>
      <c r="BF182" s="106"/>
    </row>
    <row r="183" spans="1:58" x14ac:dyDescent="0.25">
      <c r="A183" t="s">
        <v>17</v>
      </c>
      <c r="B183" s="25">
        <v>2021</v>
      </c>
      <c r="C183" s="25" t="s">
        <v>1</v>
      </c>
      <c r="D183" s="25" t="s">
        <v>68</v>
      </c>
      <c r="E183" s="25" t="s">
        <v>114</v>
      </c>
      <c r="F183" s="23" t="s">
        <v>115</v>
      </c>
      <c r="G183" s="23" t="s">
        <v>535</v>
      </c>
      <c r="H183" s="32" t="s">
        <v>358</v>
      </c>
      <c r="I183" s="32" t="s">
        <v>574</v>
      </c>
      <c r="J183" s="135">
        <v>145</v>
      </c>
      <c r="K183" s="28">
        <v>0.88275999999999999</v>
      </c>
      <c r="L183" s="28">
        <f t="shared" si="35"/>
        <v>0.87805</v>
      </c>
      <c r="O183" s="77">
        <v>0.85790999999999995</v>
      </c>
      <c r="S183" s="21" t="s">
        <v>46</v>
      </c>
      <c r="T183" t="s">
        <v>112</v>
      </c>
      <c r="U183" t="s">
        <v>113</v>
      </c>
      <c r="Y183" t="str">
        <f t="shared" si="37"/>
        <v>Sandwell and West Birmingham Hospitals NHS Trust</v>
      </c>
      <c r="Z183" s="20" t="s">
        <v>245</v>
      </c>
      <c r="AA183" s="20" t="s">
        <v>245</v>
      </c>
      <c r="AG183" t="b">
        <f t="shared" si="40"/>
        <v>1</v>
      </c>
      <c r="BA183" t="str">
        <f t="shared" si="38"/>
        <v>Sandwell and West Birmingham Hospitals NHS Trust</v>
      </c>
      <c r="BB183" t="b">
        <f t="shared" si="39"/>
        <v>1</v>
      </c>
      <c r="BD183" s="20" t="s">
        <v>245</v>
      </c>
      <c r="BF183" s="106"/>
    </row>
    <row r="184" spans="1:58" x14ac:dyDescent="0.25">
      <c r="A184" t="s">
        <v>17</v>
      </c>
      <c r="B184" s="25">
        <v>2021</v>
      </c>
      <c r="C184" s="25" t="s">
        <v>2</v>
      </c>
      <c r="D184" s="25" t="s">
        <v>69</v>
      </c>
      <c r="E184" s="25" t="s">
        <v>114</v>
      </c>
      <c r="F184" s="23" t="s">
        <v>115</v>
      </c>
      <c r="G184" s="23" t="s">
        <v>535</v>
      </c>
      <c r="H184" s="32" t="s">
        <v>358</v>
      </c>
      <c r="I184" s="32" t="s">
        <v>574</v>
      </c>
      <c r="J184" s="135">
        <v>112</v>
      </c>
      <c r="K184" s="28">
        <v>0.91964000000000001</v>
      </c>
      <c r="L184" s="28">
        <f t="shared" si="35"/>
        <v>0.89700000000000002</v>
      </c>
      <c r="O184" s="77">
        <v>0.85472999999999999</v>
      </c>
      <c r="S184" s="21" t="s">
        <v>46</v>
      </c>
      <c r="T184" t="s">
        <v>260</v>
      </c>
      <c r="U184" t="s">
        <v>261</v>
      </c>
      <c r="Y184" t="str">
        <f t="shared" si="37"/>
        <v>Sheffield Teaching Hospitals NHS Foundation Trust</v>
      </c>
      <c r="Z184" s="20" t="s">
        <v>247</v>
      </c>
      <c r="AA184" s="20" t="s">
        <v>247</v>
      </c>
      <c r="AG184" t="b">
        <f t="shared" si="40"/>
        <v>1</v>
      </c>
      <c r="BA184" t="str">
        <f t="shared" si="38"/>
        <v>Sheffield Teaching Hospitals NHS Foundation Trust</v>
      </c>
      <c r="BB184" t="b">
        <f t="shared" si="39"/>
        <v>1</v>
      </c>
      <c r="BD184" s="20" t="s">
        <v>247</v>
      </c>
      <c r="BF184" s="106"/>
    </row>
    <row r="185" spans="1:58" x14ac:dyDescent="0.25">
      <c r="A185" t="s">
        <v>17</v>
      </c>
      <c r="B185" s="25">
        <v>2021</v>
      </c>
      <c r="C185" s="25" t="s">
        <v>3</v>
      </c>
      <c r="D185" s="25" t="s">
        <v>70</v>
      </c>
      <c r="E185" s="25" t="s">
        <v>114</v>
      </c>
      <c r="F185" s="23" t="s">
        <v>115</v>
      </c>
      <c r="G185" s="23" t="s">
        <v>535</v>
      </c>
      <c r="H185" s="32" t="s">
        <v>358</v>
      </c>
      <c r="I185" s="32" t="s">
        <v>574</v>
      </c>
      <c r="J185" s="135">
        <v>129</v>
      </c>
      <c r="K185" s="28">
        <v>0.89146999999999998</v>
      </c>
      <c r="L185" s="28">
        <f t="shared" si="35"/>
        <v>0.88687000000000005</v>
      </c>
      <c r="O185" s="77">
        <v>0.86302999999999996</v>
      </c>
      <c r="S185" s="21" t="s">
        <v>46</v>
      </c>
      <c r="T185" t="s">
        <v>158</v>
      </c>
      <c r="U185" t="s">
        <v>159</v>
      </c>
      <c r="Y185" t="str">
        <f t="shared" si="37"/>
        <v>Sherwood Forest Hospitals NHS Foundation Trust</v>
      </c>
      <c r="Z185" s="20" t="s">
        <v>249</v>
      </c>
      <c r="AA185" s="20" t="s">
        <v>249</v>
      </c>
      <c r="AG185" t="b">
        <f t="shared" si="40"/>
        <v>1</v>
      </c>
      <c r="BA185" t="str">
        <f t="shared" si="38"/>
        <v>Sherwood Forest Hospitals NHS Foundation Trust</v>
      </c>
      <c r="BB185" t="b">
        <f t="shared" si="39"/>
        <v>1</v>
      </c>
      <c r="BD185" s="20" t="s">
        <v>249</v>
      </c>
      <c r="BF185" s="106"/>
    </row>
    <row r="186" spans="1:58" x14ac:dyDescent="0.25">
      <c r="A186" t="s">
        <v>17</v>
      </c>
      <c r="B186" s="25">
        <v>2022</v>
      </c>
      <c r="C186" s="25" t="s">
        <v>0</v>
      </c>
      <c r="D186" s="25" t="s">
        <v>71</v>
      </c>
      <c r="E186" s="25" t="s">
        <v>114</v>
      </c>
      <c r="F186" s="23" t="s">
        <v>115</v>
      </c>
      <c r="G186" s="23" t="s">
        <v>535</v>
      </c>
      <c r="H186" s="32" t="s">
        <v>358</v>
      </c>
      <c r="I186" s="32" t="s">
        <v>574</v>
      </c>
      <c r="J186" s="135">
        <v>110</v>
      </c>
      <c r="K186" s="28">
        <v>0.93635999999999997</v>
      </c>
      <c r="L186" s="28">
        <f t="shared" si="35"/>
        <v>0.92259000000000002</v>
      </c>
      <c r="O186" s="77">
        <v>0.86423000000000005</v>
      </c>
      <c r="S186" s="21" t="s">
        <v>46</v>
      </c>
      <c r="T186" t="s">
        <v>162</v>
      </c>
      <c r="U186" t="s">
        <v>163</v>
      </c>
      <c r="Y186" t="str">
        <f t="shared" si="37"/>
        <v>Shrewsbury and Telford Hospital NHS Trust</v>
      </c>
      <c r="Z186" s="20" t="s">
        <v>342</v>
      </c>
      <c r="AA186" s="20" t="s">
        <v>342</v>
      </c>
      <c r="AG186" t="b">
        <f t="shared" si="40"/>
        <v>1</v>
      </c>
      <c r="BA186" t="str">
        <f t="shared" si="38"/>
        <v>Shrewsbury and Telford Hospital NHS Trust</v>
      </c>
      <c r="BB186" t="b">
        <f t="shared" si="39"/>
        <v>1</v>
      </c>
      <c r="BD186" s="20" t="s">
        <v>342</v>
      </c>
      <c r="BF186" s="106"/>
    </row>
    <row r="187" spans="1:58" x14ac:dyDescent="0.25">
      <c r="A187" t="s">
        <v>17</v>
      </c>
      <c r="B187" s="25">
        <v>2022</v>
      </c>
      <c r="C187" s="25" t="s">
        <v>1</v>
      </c>
      <c r="D187" s="25" t="s">
        <v>72</v>
      </c>
      <c r="E187" s="25" t="s">
        <v>114</v>
      </c>
      <c r="F187" s="23" t="s">
        <v>115</v>
      </c>
      <c r="G187" s="23" t="s">
        <v>535</v>
      </c>
      <c r="H187" s="32" t="s">
        <v>358</v>
      </c>
      <c r="I187" s="32" t="s">
        <v>574</v>
      </c>
      <c r="J187" s="135">
        <v>117</v>
      </c>
      <c r="K187" s="28">
        <v>0.92308000000000001</v>
      </c>
      <c r="L187" s="28">
        <f t="shared" si="35"/>
        <v>0.88090999999999997</v>
      </c>
      <c r="O187" s="77">
        <v>0.85797999999999996</v>
      </c>
      <c r="S187" s="21" t="s">
        <v>46</v>
      </c>
      <c r="T187" t="s">
        <v>132</v>
      </c>
      <c r="U187" t="s">
        <v>133</v>
      </c>
      <c r="Y187" t="str">
        <f t="shared" si="37"/>
        <v>Somerset NHS Foundation Trust</v>
      </c>
      <c r="Z187" s="20" t="s">
        <v>251</v>
      </c>
      <c r="AA187" s="20" t="s">
        <v>251</v>
      </c>
      <c r="AG187" t="b">
        <f t="shared" si="40"/>
        <v>1</v>
      </c>
      <c r="BA187" t="str">
        <f t="shared" si="38"/>
        <v>Somerset NHS Foundation Trust</v>
      </c>
      <c r="BB187" t="b">
        <f t="shared" si="39"/>
        <v>1</v>
      </c>
      <c r="BD187" s="20" t="s">
        <v>251</v>
      </c>
      <c r="BF187" s="106"/>
    </row>
    <row r="188" spans="1:58" x14ac:dyDescent="0.25">
      <c r="A188" t="s">
        <v>17</v>
      </c>
      <c r="B188" s="25">
        <v>2022</v>
      </c>
      <c r="C188" s="25" t="s">
        <v>2</v>
      </c>
      <c r="D188" s="25" t="s">
        <v>73</v>
      </c>
      <c r="E188" s="25" t="s">
        <v>114</v>
      </c>
      <c r="F188" s="23" t="s">
        <v>115</v>
      </c>
      <c r="G188" s="23" t="s">
        <v>535</v>
      </c>
      <c r="H188" s="32" t="s">
        <v>358</v>
      </c>
      <c r="I188" s="32" t="s">
        <v>574</v>
      </c>
      <c r="J188" s="135">
        <v>130</v>
      </c>
      <c r="K188" s="28">
        <v>0.93845999999999996</v>
      </c>
      <c r="L188" s="28">
        <f t="shared" si="35"/>
        <v>0.88014999999999999</v>
      </c>
      <c r="O188" s="77">
        <v>0.85080999999999996</v>
      </c>
      <c r="S188" s="21" t="s">
        <v>46</v>
      </c>
      <c r="T188" t="s">
        <v>262</v>
      </c>
      <c r="U188" t="s">
        <v>333</v>
      </c>
      <c r="Y188" t="str">
        <f t="shared" si="37"/>
        <v>South Tees Hospitals NHS Foundation Trust</v>
      </c>
      <c r="Z188" s="20" t="s">
        <v>253</v>
      </c>
      <c r="AA188" s="20" t="s">
        <v>253</v>
      </c>
      <c r="AG188" t="b">
        <f t="shared" si="40"/>
        <v>1</v>
      </c>
      <c r="BA188" t="str">
        <f t="shared" si="38"/>
        <v>South Tees Hospitals NHS Foundation Trust</v>
      </c>
      <c r="BB188" t="b">
        <f t="shared" si="39"/>
        <v>1</v>
      </c>
      <c r="BD188" s="20" t="s">
        <v>253</v>
      </c>
      <c r="BF188" s="106"/>
    </row>
    <row r="189" spans="1:58" x14ac:dyDescent="0.25">
      <c r="A189" t="s">
        <v>17</v>
      </c>
      <c r="B189" s="25">
        <v>2022</v>
      </c>
      <c r="C189" s="25" t="s">
        <v>3</v>
      </c>
      <c r="D189" s="25" t="s">
        <v>493</v>
      </c>
      <c r="E189" s="25" t="s">
        <v>114</v>
      </c>
      <c r="F189" s="23" t="s">
        <v>115</v>
      </c>
      <c r="G189" s="23" t="s">
        <v>535</v>
      </c>
      <c r="H189" s="32" t="s">
        <v>358</v>
      </c>
      <c r="I189" s="32" t="s">
        <v>574</v>
      </c>
      <c r="J189" s="135">
        <v>110</v>
      </c>
      <c r="K189" s="28">
        <v>0.9</v>
      </c>
      <c r="L189" s="28">
        <f t="shared" si="35"/>
        <v>0.85535000000000005</v>
      </c>
      <c r="O189" s="77">
        <v>0.85358999999999996</v>
      </c>
      <c r="S189" s="21" t="s">
        <v>46</v>
      </c>
      <c r="T189" t="s">
        <v>210</v>
      </c>
      <c r="U189" t="s">
        <v>211</v>
      </c>
      <c r="Y189" t="str">
        <f t="shared" si="37"/>
        <v>South Warwickshire University NHS Foundation Trust</v>
      </c>
      <c r="Z189" s="20" t="s">
        <v>255</v>
      </c>
      <c r="AA189" s="20" t="s">
        <v>255</v>
      </c>
      <c r="AG189" t="b">
        <f t="shared" si="40"/>
        <v>1</v>
      </c>
      <c r="BA189" t="str">
        <f t="shared" si="38"/>
        <v>South Warwickshire University NHS Foundation Trust</v>
      </c>
      <c r="BB189" t="b">
        <f t="shared" si="39"/>
        <v>1</v>
      </c>
      <c r="BD189" s="20" t="s">
        <v>255</v>
      </c>
      <c r="BF189" s="106"/>
    </row>
    <row r="190" spans="1:58" x14ac:dyDescent="0.25">
      <c r="A190" t="s">
        <v>17</v>
      </c>
      <c r="B190" s="25">
        <v>2023</v>
      </c>
      <c r="C190" s="25" t="s">
        <v>0</v>
      </c>
      <c r="D190" s="25" t="s">
        <v>537</v>
      </c>
      <c r="E190" s="25" t="s">
        <v>114</v>
      </c>
      <c r="F190" s="23" t="s">
        <v>115</v>
      </c>
      <c r="G190" s="23" t="s">
        <v>535</v>
      </c>
      <c r="H190" s="32" t="s">
        <v>358</v>
      </c>
      <c r="I190" s="32" t="s">
        <v>574</v>
      </c>
      <c r="J190" s="135">
        <v>127</v>
      </c>
      <c r="K190" s="28">
        <v>0.95276000000000005</v>
      </c>
      <c r="L190" s="28">
        <f t="shared" si="35"/>
        <v>0.88868000000000003</v>
      </c>
      <c r="O190" s="77">
        <v>0.85650000000000004</v>
      </c>
      <c r="S190" s="21" t="s">
        <v>46</v>
      </c>
      <c r="T190" t="s">
        <v>174</v>
      </c>
      <c r="U190" t="s">
        <v>175</v>
      </c>
      <c r="Y190" t="str">
        <f t="shared" si="37"/>
        <v>St Georges University Hospitals NHS Foundation Trust</v>
      </c>
      <c r="Z190" s="20" t="s">
        <v>257</v>
      </c>
      <c r="AA190" s="20" t="s">
        <v>257</v>
      </c>
      <c r="AG190" t="b">
        <f t="shared" si="40"/>
        <v>1</v>
      </c>
      <c r="BA190" t="str">
        <f t="shared" si="38"/>
        <v>St Georges University Hospitals NHS Foundation Trust</v>
      </c>
      <c r="BB190" t="b">
        <f t="shared" si="39"/>
        <v>1</v>
      </c>
      <c r="BD190" s="20" t="s">
        <v>257</v>
      </c>
      <c r="BF190" s="106"/>
    </row>
    <row r="191" spans="1:58" x14ac:dyDescent="0.25">
      <c r="A191" t="s">
        <v>17</v>
      </c>
      <c r="B191" s="25">
        <v>2018</v>
      </c>
      <c r="C191" s="25" t="s">
        <v>0</v>
      </c>
      <c r="D191" s="25" t="s">
        <v>54</v>
      </c>
      <c r="E191" s="25" t="s">
        <v>116</v>
      </c>
      <c r="F191" s="23" t="s">
        <v>117</v>
      </c>
      <c r="G191" s="23" t="s">
        <v>545</v>
      </c>
      <c r="H191" s="32" t="s">
        <v>366</v>
      </c>
      <c r="I191" s="32" t="s">
        <v>574</v>
      </c>
      <c r="J191" s="135">
        <v>99</v>
      </c>
      <c r="K191" s="28">
        <v>0.84848000000000001</v>
      </c>
      <c r="L191" s="28">
        <f t="shared" si="35"/>
        <v>0.88275999999999999</v>
      </c>
      <c r="O191" s="77">
        <v>0.84830000000000005</v>
      </c>
      <c r="S191" s="21" t="s">
        <v>46</v>
      </c>
      <c r="T191" t="s">
        <v>218</v>
      </c>
      <c r="U191" t="s">
        <v>219</v>
      </c>
      <c r="Y191" t="str">
        <f t="shared" si="37"/>
        <v>Surrey and Sussex Healthcare NHS Trust</v>
      </c>
      <c r="Z191" s="20" t="s">
        <v>259</v>
      </c>
      <c r="AA191" s="20" t="s">
        <v>259</v>
      </c>
      <c r="AG191" t="b">
        <f t="shared" si="40"/>
        <v>1</v>
      </c>
      <c r="BA191" t="str">
        <f t="shared" si="38"/>
        <v>Surrey and Sussex Healthcare NHS Trust</v>
      </c>
      <c r="BB191" t="b">
        <f t="shared" si="39"/>
        <v>1</v>
      </c>
      <c r="BD191" s="20" t="s">
        <v>259</v>
      </c>
      <c r="BF191" s="106"/>
    </row>
    <row r="192" spans="1:58" x14ac:dyDescent="0.25">
      <c r="A192" t="s">
        <v>17</v>
      </c>
      <c r="B192" s="25">
        <v>2018</v>
      </c>
      <c r="C192" s="25" t="s">
        <v>1</v>
      </c>
      <c r="D192" s="25" t="s">
        <v>56</v>
      </c>
      <c r="E192" s="25" t="s">
        <v>116</v>
      </c>
      <c r="F192" s="23" t="s">
        <v>117</v>
      </c>
      <c r="G192" s="23" t="s">
        <v>545</v>
      </c>
      <c r="H192" s="32" t="s">
        <v>366</v>
      </c>
      <c r="I192" s="32" t="s">
        <v>574</v>
      </c>
      <c r="J192" s="135">
        <v>125</v>
      </c>
      <c r="K192" s="28">
        <v>0.82399999999999995</v>
      </c>
      <c r="L192" s="28">
        <f t="shared" si="35"/>
        <v>0.87758999999999998</v>
      </c>
      <c r="O192" s="77">
        <v>0.85524</v>
      </c>
      <c r="S192" s="21" t="s">
        <v>46</v>
      </c>
      <c r="T192" t="s">
        <v>242</v>
      </c>
      <c r="U192" t="s">
        <v>243</v>
      </c>
      <c r="Y192" t="str">
        <f t="shared" si="37"/>
        <v>Tameside and Glossop Integrated Care NHS Foundation Trust</v>
      </c>
      <c r="Z192" s="20" t="s">
        <v>261</v>
      </c>
      <c r="AA192" s="20" t="s">
        <v>261</v>
      </c>
      <c r="AG192" t="b">
        <f t="shared" si="40"/>
        <v>1</v>
      </c>
      <c r="BA192" t="str">
        <f t="shared" si="38"/>
        <v>Tameside and Glossop Integrated Care NHS Foundation Trust</v>
      </c>
      <c r="BB192" t="b">
        <f t="shared" si="39"/>
        <v>1</v>
      </c>
      <c r="BD192" s="20" t="s">
        <v>261</v>
      </c>
      <c r="BF192" s="106"/>
    </row>
    <row r="193" spans="1:58" x14ac:dyDescent="0.25">
      <c r="A193" t="s">
        <v>17</v>
      </c>
      <c r="B193" s="25">
        <v>2018</v>
      </c>
      <c r="C193" s="25" t="s">
        <v>2</v>
      </c>
      <c r="D193" s="25" t="s">
        <v>57</v>
      </c>
      <c r="E193" s="25" t="s">
        <v>116</v>
      </c>
      <c r="F193" s="23" t="s">
        <v>117</v>
      </c>
      <c r="G193" s="23" t="s">
        <v>545</v>
      </c>
      <c r="H193" s="32" t="s">
        <v>366</v>
      </c>
      <c r="I193" s="32" t="s">
        <v>574</v>
      </c>
      <c r="J193" s="135">
        <v>109</v>
      </c>
      <c r="K193" s="28">
        <v>0.77063999999999999</v>
      </c>
      <c r="L193" s="28">
        <f t="shared" si="35"/>
        <v>0.82099</v>
      </c>
      <c r="O193" s="77">
        <v>0.85572000000000004</v>
      </c>
      <c r="S193" s="21" t="s">
        <v>46</v>
      </c>
      <c r="T193" t="s">
        <v>134</v>
      </c>
      <c r="U193" t="s">
        <v>135</v>
      </c>
      <c r="Y193" t="str">
        <f t="shared" si="37"/>
        <v>Torbay and South Devon NHS Foundation Trust</v>
      </c>
      <c r="Z193" s="20" t="s">
        <v>272</v>
      </c>
      <c r="AA193" s="20" t="s">
        <v>272</v>
      </c>
      <c r="AG193" t="b">
        <f t="shared" si="40"/>
        <v>1</v>
      </c>
      <c r="BA193" t="str">
        <f t="shared" si="38"/>
        <v>Torbay and South Devon NHS Foundation Trust</v>
      </c>
      <c r="BB193" t="b">
        <f t="shared" si="39"/>
        <v>1</v>
      </c>
      <c r="BD193" s="20" t="s">
        <v>272</v>
      </c>
      <c r="BF193" s="106"/>
    </row>
    <row r="194" spans="1:58" x14ac:dyDescent="0.25">
      <c r="A194" t="s">
        <v>17</v>
      </c>
      <c r="B194" s="25">
        <v>2018</v>
      </c>
      <c r="C194" s="25" t="s">
        <v>3</v>
      </c>
      <c r="D194" s="25" t="s">
        <v>58</v>
      </c>
      <c r="E194" s="25" t="s">
        <v>116</v>
      </c>
      <c r="F194" s="23" t="s">
        <v>117</v>
      </c>
      <c r="G194" s="23" t="s">
        <v>545</v>
      </c>
      <c r="H194" s="32" t="s">
        <v>366</v>
      </c>
      <c r="I194" s="32" t="s">
        <v>574</v>
      </c>
      <c r="J194" s="135">
        <v>118</v>
      </c>
      <c r="K194" s="28">
        <v>0.83050999999999997</v>
      </c>
      <c r="L194" s="28">
        <f t="shared" ref="L194:L257" si="41">SUMIFS(K:K, E:E, G194, D:D, D194, I:I, I194)</f>
        <v>0.86436999999999997</v>
      </c>
      <c r="O194" s="77">
        <v>0.85877999999999999</v>
      </c>
      <c r="S194" s="21" t="s">
        <v>46</v>
      </c>
      <c r="T194" t="s">
        <v>194</v>
      </c>
      <c r="U194" t="s">
        <v>195</v>
      </c>
      <c r="Y194" t="str">
        <f t="shared" si="37"/>
        <v>United Lincolnshire Hospitals NHS Trust</v>
      </c>
      <c r="Z194" s="20" t="s">
        <v>274</v>
      </c>
      <c r="AA194" s="20" t="s">
        <v>274</v>
      </c>
      <c r="AG194" t="b">
        <f t="shared" si="40"/>
        <v>1</v>
      </c>
      <c r="BA194" t="str">
        <f t="shared" si="38"/>
        <v>United Lincolnshire Hospitals NHS Trust</v>
      </c>
      <c r="BB194" t="b">
        <f t="shared" si="39"/>
        <v>1</v>
      </c>
      <c r="BD194" s="20" t="s">
        <v>274</v>
      </c>
      <c r="BF194" s="106"/>
    </row>
    <row r="195" spans="1:58" x14ac:dyDescent="0.25">
      <c r="A195" t="s">
        <v>17</v>
      </c>
      <c r="B195" s="25">
        <v>2019</v>
      </c>
      <c r="C195" s="25" t="s">
        <v>0</v>
      </c>
      <c r="D195" s="25" t="s">
        <v>59</v>
      </c>
      <c r="E195" s="25" t="s">
        <v>116</v>
      </c>
      <c r="F195" s="23" t="s">
        <v>117</v>
      </c>
      <c r="G195" s="23" t="s">
        <v>545</v>
      </c>
      <c r="H195" s="32" t="s">
        <v>366</v>
      </c>
      <c r="I195" s="32" t="s">
        <v>574</v>
      </c>
      <c r="J195" s="135">
        <v>101</v>
      </c>
      <c r="K195" s="28">
        <v>0.86138999999999999</v>
      </c>
      <c r="L195" s="28">
        <f t="shared" si="41"/>
        <v>0.84763999999999995</v>
      </c>
      <c r="O195" s="77">
        <v>0.85007999999999995</v>
      </c>
      <c r="S195" s="21" t="s">
        <v>46</v>
      </c>
      <c r="T195" t="s">
        <v>268</v>
      </c>
      <c r="U195" t="s">
        <v>340</v>
      </c>
      <c r="Y195" t="str">
        <f t="shared" si="37"/>
        <v>University College London Hospitals NHS Foundation Trust</v>
      </c>
      <c r="Z195" s="20" t="s">
        <v>276</v>
      </c>
      <c r="AA195" s="20" t="s">
        <v>276</v>
      </c>
      <c r="AG195" t="b">
        <f t="shared" si="40"/>
        <v>1</v>
      </c>
      <c r="BA195" t="str">
        <f t="shared" si="38"/>
        <v>University College London Hospitals NHS Foundation Trust</v>
      </c>
      <c r="BB195" t="b">
        <f t="shared" si="39"/>
        <v>1</v>
      </c>
      <c r="BD195" s="20" t="s">
        <v>276</v>
      </c>
      <c r="BF195" s="106"/>
    </row>
    <row r="196" spans="1:58" x14ac:dyDescent="0.25">
      <c r="A196" t="s">
        <v>17</v>
      </c>
      <c r="B196" s="25">
        <v>2019</v>
      </c>
      <c r="C196" s="25" t="s">
        <v>1</v>
      </c>
      <c r="D196" s="25" t="s">
        <v>60</v>
      </c>
      <c r="E196" s="25" t="s">
        <v>116</v>
      </c>
      <c r="F196" s="23" t="s">
        <v>117</v>
      </c>
      <c r="G196" s="23" t="s">
        <v>545</v>
      </c>
      <c r="H196" s="32" t="s">
        <v>366</v>
      </c>
      <c r="I196" s="32" t="s">
        <v>574</v>
      </c>
      <c r="J196" s="135">
        <v>144</v>
      </c>
      <c r="K196" s="28">
        <v>0.77083000000000002</v>
      </c>
      <c r="L196" s="28">
        <f t="shared" si="41"/>
        <v>0.83706999999999998</v>
      </c>
      <c r="O196" s="77">
        <v>0.85524</v>
      </c>
      <c r="S196" s="21" t="s">
        <v>46</v>
      </c>
      <c r="T196" t="s">
        <v>122</v>
      </c>
      <c r="U196" t="s">
        <v>123</v>
      </c>
      <c r="Y196" t="str">
        <f t="shared" si="37"/>
        <v>University Hospital Southampton NHS Foundation Trust</v>
      </c>
      <c r="Z196" s="20" t="s">
        <v>278</v>
      </c>
      <c r="AA196" s="20" t="s">
        <v>278</v>
      </c>
      <c r="AG196" t="b">
        <f t="shared" si="40"/>
        <v>1</v>
      </c>
      <c r="BA196" t="str">
        <f t="shared" si="38"/>
        <v>University Hospital Southampton NHS Foundation Trust</v>
      </c>
      <c r="BB196" t="b">
        <f t="shared" si="39"/>
        <v>1</v>
      </c>
      <c r="BD196" s="20" t="s">
        <v>278</v>
      </c>
      <c r="BF196" s="106"/>
    </row>
    <row r="197" spans="1:58" x14ac:dyDescent="0.25">
      <c r="A197" t="s">
        <v>17</v>
      </c>
      <c r="B197" s="25">
        <v>2019</v>
      </c>
      <c r="C197" s="25" t="s">
        <v>2</v>
      </c>
      <c r="D197" s="25" t="s">
        <v>61</v>
      </c>
      <c r="E197" s="25" t="s">
        <v>116</v>
      </c>
      <c r="F197" s="23" t="s">
        <v>117</v>
      </c>
      <c r="G197" s="23" t="s">
        <v>545</v>
      </c>
      <c r="H197" s="32" t="s">
        <v>366</v>
      </c>
      <c r="I197" s="32" t="s">
        <v>574</v>
      </c>
      <c r="J197" s="135">
        <v>140</v>
      </c>
      <c r="K197" s="28">
        <v>0.77856999999999998</v>
      </c>
      <c r="L197" s="28">
        <f t="shared" si="41"/>
        <v>0.84991000000000005</v>
      </c>
      <c r="O197" s="77">
        <v>0.85079000000000005</v>
      </c>
      <c r="S197" s="21" t="s">
        <v>46</v>
      </c>
      <c r="T197" t="s">
        <v>265</v>
      </c>
      <c r="U197" t="s">
        <v>337</v>
      </c>
      <c r="Y197" t="str">
        <f t="shared" ref="Y197:Y228" si="42">VLOOKUP(Z197,U:U, 1, 0)</f>
        <v>University Hospitals Birmingham NHS Foundation Trust</v>
      </c>
      <c r="Z197" s="20" t="s">
        <v>280</v>
      </c>
      <c r="AA197" s="20" t="s">
        <v>280</v>
      </c>
      <c r="AG197" t="b">
        <f t="shared" si="40"/>
        <v>1</v>
      </c>
      <c r="BA197" t="str">
        <f t="shared" si="38"/>
        <v>University Hospitals Birmingham NHS Foundation Trust</v>
      </c>
      <c r="BB197" t="b">
        <f t="shared" si="39"/>
        <v>1</v>
      </c>
      <c r="BD197" s="20" t="s">
        <v>280</v>
      </c>
      <c r="BF197" s="106"/>
    </row>
    <row r="198" spans="1:58" x14ac:dyDescent="0.25">
      <c r="A198" t="s">
        <v>17</v>
      </c>
      <c r="B198" s="25">
        <v>2019</v>
      </c>
      <c r="C198" s="25" t="s">
        <v>3</v>
      </c>
      <c r="D198" s="25" t="s">
        <v>62</v>
      </c>
      <c r="E198" s="25" t="s">
        <v>116</v>
      </c>
      <c r="F198" s="23" t="s">
        <v>117</v>
      </c>
      <c r="G198" s="23" t="s">
        <v>545</v>
      </c>
      <c r="H198" s="32" t="s">
        <v>366</v>
      </c>
      <c r="I198" s="32" t="s">
        <v>574</v>
      </c>
      <c r="J198" s="135">
        <v>104</v>
      </c>
      <c r="K198" s="28">
        <v>0.83653999999999995</v>
      </c>
      <c r="L198" s="28">
        <f t="shared" si="41"/>
        <v>0.84884000000000004</v>
      </c>
      <c r="O198" s="77">
        <v>0.85265000000000002</v>
      </c>
      <c r="S198" s="21" t="s">
        <v>46</v>
      </c>
      <c r="T198" t="s">
        <v>152</v>
      </c>
      <c r="U198" t="s">
        <v>153</v>
      </c>
      <c r="Y198" t="str">
        <f t="shared" si="42"/>
        <v>University Hospitals Coventry and Warwickshire NHS Trust</v>
      </c>
      <c r="Z198" s="20" t="s">
        <v>282</v>
      </c>
      <c r="AA198" s="20" t="s">
        <v>282</v>
      </c>
      <c r="AG198" t="b">
        <f t="shared" si="40"/>
        <v>1</v>
      </c>
      <c r="BA198" t="str">
        <f t="shared" si="38"/>
        <v>University Hospitals Coventry and Warwickshire NHS Trust</v>
      </c>
      <c r="BB198" t="b">
        <f t="shared" si="39"/>
        <v>1</v>
      </c>
      <c r="BD198" s="20" t="s">
        <v>282</v>
      </c>
      <c r="BF198" s="106"/>
    </row>
    <row r="199" spans="1:58" x14ac:dyDescent="0.25">
      <c r="A199" t="s">
        <v>17</v>
      </c>
      <c r="B199" s="25">
        <v>2020</v>
      </c>
      <c r="C199" s="25" t="s">
        <v>0</v>
      </c>
      <c r="D199" s="25" t="s">
        <v>63</v>
      </c>
      <c r="E199" s="25" t="s">
        <v>116</v>
      </c>
      <c r="F199" s="23" t="s">
        <v>117</v>
      </c>
      <c r="G199" s="23" t="s">
        <v>545</v>
      </c>
      <c r="H199" s="32" t="s">
        <v>366</v>
      </c>
      <c r="I199" s="32" t="s">
        <v>574</v>
      </c>
      <c r="J199" s="135">
        <v>95</v>
      </c>
      <c r="K199" s="28">
        <v>0.72631999999999997</v>
      </c>
      <c r="L199" s="28">
        <f t="shared" si="41"/>
        <v>0.79493000000000003</v>
      </c>
      <c r="O199" s="77">
        <v>0.84214</v>
      </c>
      <c r="S199" s="21" t="s">
        <v>46</v>
      </c>
      <c r="T199" t="s">
        <v>182</v>
      </c>
      <c r="U199" t="s">
        <v>183</v>
      </c>
      <c r="Y199" t="str">
        <f t="shared" si="42"/>
        <v>University Hospitals Dorset NHS Foundation Trust</v>
      </c>
      <c r="Z199" s="20" t="s">
        <v>284</v>
      </c>
      <c r="AA199" s="20" t="s">
        <v>284</v>
      </c>
      <c r="AG199" t="b">
        <f t="shared" si="40"/>
        <v>1</v>
      </c>
      <c r="BA199" t="str">
        <f t="shared" si="38"/>
        <v>University Hospitals Dorset NHS Foundation Trust</v>
      </c>
      <c r="BB199" t="b">
        <f t="shared" si="39"/>
        <v>1</v>
      </c>
      <c r="BD199" s="20" t="s">
        <v>284</v>
      </c>
      <c r="BF199" s="106"/>
    </row>
    <row r="200" spans="1:58" x14ac:dyDescent="0.25">
      <c r="A200" t="s">
        <v>17</v>
      </c>
      <c r="B200" s="25">
        <v>2020</v>
      </c>
      <c r="C200" s="25" t="s">
        <v>1</v>
      </c>
      <c r="D200" s="25" t="s">
        <v>64</v>
      </c>
      <c r="E200" s="25" t="s">
        <v>116</v>
      </c>
      <c r="F200" s="23" t="s">
        <v>117</v>
      </c>
      <c r="G200" s="23" t="s">
        <v>545</v>
      </c>
      <c r="H200" s="32" t="s">
        <v>366</v>
      </c>
      <c r="I200" s="32" t="s">
        <v>574</v>
      </c>
      <c r="J200" s="135">
        <v>46</v>
      </c>
      <c r="K200" s="28">
        <v>0.80435000000000001</v>
      </c>
      <c r="L200" s="28">
        <f t="shared" si="41"/>
        <v>0.79913000000000001</v>
      </c>
      <c r="O200" s="77">
        <v>0.81738999999999995</v>
      </c>
      <c r="S200" s="21" t="s">
        <v>46</v>
      </c>
      <c r="T200" t="s">
        <v>311</v>
      </c>
      <c r="U200" t="s">
        <v>312</v>
      </c>
      <c r="Y200" t="str">
        <f t="shared" si="42"/>
        <v>University Hospitals of Derby and Burton NHS Foundation Trust</v>
      </c>
      <c r="Z200" s="20" t="s">
        <v>286</v>
      </c>
      <c r="AA200" s="20" t="s">
        <v>286</v>
      </c>
      <c r="AG200" t="b">
        <f t="shared" si="40"/>
        <v>1</v>
      </c>
      <c r="BA200" t="str">
        <f t="shared" si="38"/>
        <v>University Hospitals Of Derby and Burton NHS Foundation Trust</v>
      </c>
      <c r="BB200" t="b">
        <f t="shared" si="39"/>
        <v>1</v>
      </c>
      <c r="BD200" s="20" t="s">
        <v>343</v>
      </c>
      <c r="BF200" s="106"/>
    </row>
    <row r="201" spans="1:58" x14ac:dyDescent="0.25">
      <c r="A201" t="s">
        <v>17</v>
      </c>
      <c r="B201" s="25">
        <v>2020</v>
      </c>
      <c r="C201" s="25" t="s">
        <v>2</v>
      </c>
      <c r="D201" s="25" t="s">
        <v>65</v>
      </c>
      <c r="E201" s="25" t="s">
        <v>116</v>
      </c>
      <c r="F201" s="23" t="s">
        <v>117</v>
      </c>
      <c r="G201" s="23" t="s">
        <v>545</v>
      </c>
      <c r="H201" s="32" t="s">
        <v>366</v>
      </c>
      <c r="I201" s="32" t="s">
        <v>574</v>
      </c>
      <c r="J201" s="135">
        <v>83</v>
      </c>
      <c r="K201" s="28">
        <v>0.78312999999999999</v>
      </c>
      <c r="L201" s="28">
        <f t="shared" si="41"/>
        <v>0.81413999999999997</v>
      </c>
      <c r="O201" s="77">
        <v>0.82706999999999997</v>
      </c>
      <c r="S201" s="21" t="s">
        <v>46</v>
      </c>
      <c r="T201" t="s">
        <v>279</v>
      </c>
      <c r="U201" t="s">
        <v>280</v>
      </c>
      <c r="Y201" t="str">
        <f t="shared" si="42"/>
        <v>University Hospitals of Leicester NHS Trust</v>
      </c>
      <c r="Z201" s="20" t="s">
        <v>288</v>
      </c>
      <c r="AA201" s="20" t="s">
        <v>288</v>
      </c>
      <c r="AG201" t="b">
        <f t="shared" si="40"/>
        <v>1</v>
      </c>
      <c r="BA201" t="str">
        <f t="shared" si="38"/>
        <v>University Hospitals Of Leicester NHS Trust</v>
      </c>
      <c r="BB201" t="b">
        <f t="shared" si="39"/>
        <v>1</v>
      </c>
      <c r="BD201" s="20" t="s">
        <v>344</v>
      </c>
      <c r="BF201" s="106"/>
    </row>
    <row r="202" spans="1:58" x14ac:dyDescent="0.25">
      <c r="A202" t="s">
        <v>17</v>
      </c>
      <c r="B202" s="25">
        <v>2020</v>
      </c>
      <c r="C202" s="25" t="s">
        <v>3</v>
      </c>
      <c r="D202" s="25" t="s">
        <v>66</v>
      </c>
      <c r="E202" s="25" t="s">
        <v>116</v>
      </c>
      <c r="F202" s="23" t="s">
        <v>117</v>
      </c>
      <c r="G202" s="23" t="s">
        <v>545</v>
      </c>
      <c r="H202" s="32" t="s">
        <v>366</v>
      </c>
      <c r="I202" s="32" t="s">
        <v>574</v>
      </c>
      <c r="J202" s="135">
        <v>117</v>
      </c>
      <c r="K202" s="28">
        <v>0.80342000000000002</v>
      </c>
      <c r="L202" s="28">
        <f t="shared" si="41"/>
        <v>0.83186000000000004</v>
      </c>
      <c r="O202" s="77">
        <v>0.85233000000000003</v>
      </c>
      <c r="S202" s="21" t="s">
        <v>46</v>
      </c>
      <c r="T202" t="s">
        <v>275</v>
      </c>
      <c r="U202" t="s">
        <v>276</v>
      </c>
      <c r="Y202" t="str">
        <f t="shared" si="42"/>
        <v>University Hospitals of Morecambe Bay NHS Foundation Trust</v>
      </c>
      <c r="Z202" s="20" t="s">
        <v>290</v>
      </c>
      <c r="AA202" s="20" t="s">
        <v>290</v>
      </c>
      <c r="AG202" t="b">
        <f t="shared" si="40"/>
        <v>1</v>
      </c>
      <c r="BA202" t="str">
        <f t="shared" si="38"/>
        <v>University Hospitals Of Morecambe Bay NHS Foundation Trust</v>
      </c>
      <c r="BB202" t="b">
        <f t="shared" si="39"/>
        <v>1</v>
      </c>
      <c r="BD202" s="20" t="s">
        <v>345</v>
      </c>
      <c r="BF202" s="106"/>
    </row>
    <row r="203" spans="1:58" x14ac:dyDescent="0.25">
      <c r="A203" t="s">
        <v>17</v>
      </c>
      <c r="B203" s="25">
        <v>2021</v>
      </c>
      <c r="C203" s="25" t="s">
        <v>0</v>
      </c>
      <c r="D203" s="25" t="s">
        <v>67</v>
      </c>
      <c r="E203" s="25" t="s">
        <v>116</v>
      </c>
      <c r="F203" s="23" t="s">
        <v>117</v>
      </c>
      <c r="G203" s="23" t="s">
        <v>545</v>
      </c>
      <c r="H203" s="32" t="s">
        <v>366</v>
      </c>
      <c r="I203" s="32" t="s">
        <v>574</v>
      </c>
      <c r="J203" s="135">
        <v>109</v>
      </c>
      <c r="K203" s="28">
        <v>0.82569000000000004</v>
      </c>
      <c r="L203" s="28">
        <f t="shared" si="41"/>
        <v>0.82440999999999998</v>
      </c>
      <c r="O203" s="77">
        <v>0.86184000000000005</v>
      </c>
      <c r="S203" s="21" t="s">
        <v>46</v>
      </c>
      <c r="T203" t="s">
        <v>264</v>
      </c>
      <c r="U203" t="s">
        <v>336</v>
      </c>
      <c r="Y203" t="str">
        <f t="shared" si="42"/>
        <v>University Hospitals of North Midlands NHS Trust</v>
      </c>
      <c r="Z203" s="20" t="s">
        <v>292</v>
      </c>
      <c r="AA203" s="20" t="s">
        <v>292</v>
      </c>
      <c r="AG203" t="b">
        <f t="shared" si="40"/>
        <v>1</v>
      </c>
      <c r="BA203" t="str">
        <f t="shared" si="38"/>
        <v>University Hospitals Of North Midlands NHS Trust</v>
      </c>
      <c r="BB203" t="b">
        <f t="shared" si="39"/>
        <v>1</v>
      </c>
      <c r="BD203" s="20" t="s">
        <v>346</v>
      </c>
      <c r="BF203" s="106"/>
    </row>
    <row r="204" spans="1:58" x14ac:dyDescent="0.25">
      <c r="A204" t="s">
        <v>17</v>
      </c>
      <c r="B204" s="25">
        <v>2021</v>
      </c>
      <c r="C204" s="25" t="s">
        <v>1</v>
      </c>
      <c r="D204" s="25" t="s">
        <v>68</v>
      </c>
      <c r="E204" s="25" t="s">
        <v>116</v>
      </c>
      <c r="F204" s="23" t="s">
        <v>117</v>
      </c>
      <c r="G204" s="23" t="s">
        <v>545</v>
      </c>
      <c r="H204" s="32" t="s">
        <v>366</v>
      </c>
      <c r="I204" s="32" t="s">
        <v>574</v>
      </c>
      <c r="J204" s="135">
        <v>105</v>
      </c>
      <c r="K204" s="28">
        <v>0.76190000000000002</v>
      </c>
      <c r="L204" s="28">
        <f t="shared" si="41"/>
        <v>0.81555999999999995</v>
      </c>
      <c r="O204" s="77">
        <v>0.85790999999999995</v>
      </c>
      <c r="S204" s="21" t="s">
        <v>46</v>
      </c>
      <c r="T204" t="s">
        <v>156</v>
      </c>
      <c r="U204" t="s">
        <v>157</v>
      </c>
      <c r="Y204" t="str">
        <f t="shared" si="42"/>
        <v>University Hospitals Plymouth NHS Trust</v>
      </c>
      <c r="Z204" s="20" t="s">
        <v>294</v>
      </c>
      <c r="AA204" s="20" t="s">
        <v>294</v>
      </c>
      <c r="AG204" t="b">
        <f t="shared" si="40"/>
        <v>1</v>
      </c>
      <c r="BA204" t="str">
        <f t="shared" si="38"/>
        <v>University Hospitals Plymouth NHS Trust</v>
      </c>
      <c r="BB204" t="b">
        <f t="shared" si="39"/>
        <v>1</v>
      </c>
      <c r="BD204" s="20" t="s">
        <v>294</v>
      </c>
      <c r="BF204" s="106"/>
    </row>
    <row r="205" spans="1:58" x14ac:dyDescent="0.25">
      <c r="A205" t="s">
        <v>17</v>
      </c>
      <c r="B205" s="25">
        <v>2021</v>
      </c>
      <c r="C205" s="25" t="s">
        <v>2</v>
      </c>
      <c r="D205" s="25" t="s">
        <v>69</v>
      </c>
      <c r="E205" s="25" t="s">
        <v>116</v>
      </c>
      <c r="F205" s="23" t="s">
        <v>117</v>
      </c>
      <c r="G205" s="23" t="s">
        <v>545</v>
      </c>
      <c r="H205" s="32" t="s">
        <v>366</v>
      </c>
      <c r="I205" s="32" t="s">
        <v>574</v>
      </c>
      <c r="J205" s="135">
        <v>135</v>
      </c>
      <c r="K205" s="28">
        <v>0.75556000000000001</v>
      </c>
      <c r="L205" s="28">
        <f t="shared" si="41"/>
        <v>0.80871000000000004</v>
      </c>
      <c r="O205" s="77">
        <v>0.85472999999999999</v>
      </c>
      <c r="S205" s="21" t="s">
        <v>46</v>
      </c>
      <c r="T205" t="s">
        <v>222</v>
      </c>
      <c r="U205" t="s">
        <v>223</v>
      </c>
      <c r="Y205" t="str">
        <f t="shared" si="42"/>
        <v>University Hospitals Sussex NHS Foundation Trust</v>
      </c>
      <c r="Z205" s="20" t="s">
        <v>296</v>
      </c>
      <c r="AA205" s="20" t="s">
        <v>296</v>
      </c>
      <c r="AG205" t="b">
        <f t="shared" si="40"/>
        <v>1</v>
      </c>
      <c r="BA205" t="str">
        <f t="shared" si="38"/>
        <v>University Hospitals Sussex NHS Foundation Trust</v>
      </c>
      <c r="BB205" t="b">
        <f t="shared" si="39"/>
        <v>1</v>
      </c>
      <c r="BD205" s="20" t="s">
        <v>296</v>
      </c>
      <c r="BF205" s="106"/>
    </row>
    <row r="206" spans="1:58" x14ac:dyDescent="0.25">
      <c r="A206" t="s">
        <v>17</v>
      </c>
      <c r="B206" s="25">
        <v>2021</v>
      </c>
      <c r="C206" s="25" t="s">
        <v>3</v>
      </c>
      <c r="D206" s="25" t="s">
        <v>70</v>
      </c>
      <c r="E206" s="25" t="s">
        <v>116</v>
      </c>
      <c r="F206" s="23" t="s">
        <v>117</v>
      </c>
      <c r="G206" s="23" t="s">
        <v>545</v>
      </c>
      <c r="H206" s="32" t="s">
        <v>366</v>
      </c>
      <c r="I206" s="32" t="s">
        <v>574</v>
      </c>
      <c r="J206" s="135">
        <v>128</v>
      </c>
      <c r="K206" s="28">
        <v>0.78125</v>
      </c>
      <c r="L206" s="28">
        <f t="shared" si="41"/>
        <v>0.83082999999999996</v>
      </c>
      <c r="O206" s="77">
        <v>0.86302999999999996</v>
      </c>
      <c r="S206" s="21" t="s">
        <v>46</v>
      </c>
      <c r="T206" t="s">
        <v>285</v>
      </c>
      <c r="U206" t="s">
        <v>343</v>
      </c>
      <c r="Y206" t="str">
        <f t="shared" si="42"/>
        <v>Walsall Healthcare NHS Trust</v>
      </c>
      <c r="Z206" s="20" t="s">
        <v>298</v>
      </c>
      <c r="AA206" s="20" t="s">
        <v>298</v>
      </c>
      <c r="AG206" t="b">
        <f t="shared" si="40"/>
        <v>1</v>
      </c>
      <c r="BA206" t="str">
        <f t="shared" si="38"/>
        <v>Walsall Healthcare NHS Trust</v>
      </c>
      <c r="BB206" t="b">
        <f t="shared" si="39"/>
        <v>1</v>
      </c>
      <c r="BD206" s="20" t="s">
        <v>298</v>
      </c>
      <c r="BF206" s="106"/>
    </row>
    <row r="207" spans="1:58" x14ac:dyDescent="0.25">
      <c r="A207" t="s">
        <v>17</v>
      </c>
      <c r="B207" s="25">
        <v>2022</v>
      </c>
      <c r="C207" s="25" t="s">
        <v>0</v>
      </c>
      <c r="D207" s="25" t="s">
        <v>71</v>
      </c>
      <c r="E207" s="25" t="s">
        <v>116</v>
      </c>
      <c r="F207" s="23" t="s">
        <v>117</v>
      </c>
      <c r="G207" s="23" t="s">
        <v>545</v>
      </c>
      <c r="H207" s="32" t="s">
        <v>366</v>
      </c>
      <c r="I207" s="32" t="s">
        <v>574</v>
      </c>
      <c r="J207" s="135">
        <v>111</v>
      </c>
      <c r="K207" s="28">
        <v>0.82882999999999996</v>
      </c>
      <c r="L207" s="28">
        <f t="shared" si="41"/>
        <v>0.82726999999999995</v>
      </c>
      <c r="O207" s="77">
        <v>0.86423000000000005</v>
      </c>
      <c r="S207" s="21" t="s">
        <v>46</v>
      </c>
      <c r="T207" t="s">
        <v>226</v>
      </c>
      <c r="U207" t="s">
        <v>227</v>
      </c>
      <c r="Y207" t="str">
        <f t="shared" si="42"/>
        <v>Warrington and Halton Teaching Hospitals NHS Foundation Trust</v>
      </c>
      <c r="Z207" s="20" t="s">
        <v>300</v>
      </c>
      <c r="AA207" s="20" t="s">
        <v>300</v>
      </c>
      <c r="AG207" t="b">
        <f t="shared" si="40"/>
        <v>1</v>
      </c>
      <c r="BA207" t="str">
        <f t="shared" si="38"/>
        <v>Warrington and Halton Teaching Hospitals NHS Foundation Trust</v>
      </c>
      <c r="BB207" t="b">
        <f t="shared" si="39"/>
        <v>1</v>
      </c>
      <c r="BD207" s="20" t="s">
        <v>300</v>
      </c>
      <c r="BF207" s="106"/>
    </row>
    <row r="208" spans="1:58" x14ac:dyDescent="0.25">
      <c r="A208" t="s">
        <v>17</v>
      </c>
      <c r="B208" s="25">
        <v>2022</v>
      </c>
      <c r="C208" s="25" t="s">
        <v>1</v>
      </c>
      <c r="D208" s="25" t="s">
        <v>72</v>
      </c>
      <c r="E208" s="25" t="s">
        <v>116</v>
      </c>
      <c r="F208" s="23" t="s">
        <v>117</v>
      </c>
      <c r="G208" s="23" t="s">
        <v>545</v>
      </c>
      <c r="H208" s="32" t="s">
        <v>366</v>
      </c>
      <c r="I208" s="32" t="s">
        <v>574</v>
      </c>
      <c r="J208" s="135">
        <v>141</v>
      </c>
      <c r="K208" s="28">
        <v>0.82269999999999999</v>
      </c>
      <c r="L208" s="28">
        <f t="shared" si="41"/>
        <v>0.84189000000000003</v>
      </c>
      <c r="O208" s="77">
        <v>0.85797999999999996</v>
      </c>
      <c r="S208" s="21" t="s">
        <v>46</v>
      </c>
      <c r="T208" t="s">
        <v>100</v>
      </c>
      <c r="U208" t="s">
        <v>101</v>
      </c>
      <c r="Y208" t="str">
        <f t="shared" si="42"/>
        <v>West Hertfordshire Teaching Hospitals NHS Trust</v>
      </c>
      <c r="Z208" s="20" t="s">
        <v>302</v>
      </c>
      <c r="AA208" s="20" t="s">
        <v>302</v>
      </c>
      <c r="AG208" t="b">
        <f t="shared" si="40"/>
        <v>1</v>
      </c>
      <c r="BA208" t="str">
        <f t="shared" si="38"/>
        <v>West Hertfordshire Teaching Hospitals NHS Trust</v>
      </c>
      <c r="BB208" t="b">
        <f t="shared" si="39"/>
        <v>1</v>
      </c>
      <c r="BD208" s="20" t="s">
        <v>302</v>
      </c>
      <c r="BF208" s="106"/>
    </row>
    <row r="209" spans="1:58" x14ac:dyDescent="0.25">
      <c r="A209" t="s">
        <v>17</v>
      </c>
      <c r="B209" s="25">
        <v>2022</v>
      </c>
      <c r="C209" s="25" t="s">
        <v>2</v>
      </c>
      <c r="D209" s="25" t="s">
        <v>73</v>
      </c>
      <c r="E209" s="25" t="s">
        <v>116</v>
      </c>
      <c r="F209" s="23" t="s">
        <v>117</v>
      </c>
      <c r="G209" s="23" t="s">
        <v>545</v>
      </c>
      <c r="H209" s="32" t="s">
        <v>366</v>
      </c>
      <c r="I209" s="32" t="s">
        <v>574</v>
      </c>
      <c r="J209" s="135">
        <v>118</v>
      </c>
      <c r="K209" s="28">
        <v>0.77966000000000002</v>
      </c>
      <c r="L209" s="28">
        <f t="shared" si="41"/>
        <v>0.84728000000000003</v>
      </c>
      <c r="O209" s="77">
        <v>0.85080999999999996</v>
      </c>
      <c r="S209" s="21" t="s">
        <v>46</v>
      </c>
      <c r="T209" t="s">
        <v>258</v>
      </c>
      <c r="U209" t="s">
        <v>259</v>
      </c>
      <c r="Y209" t="str">
        <f t="shared" si="42"/>
        <v>West Suffolk NHS Foundation Trust</v>
      </c>
      <c r="Z209" s="20" t="s">
        <v>304</v>
      </c>
      <c r="AA209" s="20" t="s">
        <v>304</v>
      </c>
      <c r="AG209" t="b">
        <f t="shared" si="40"/>
        <v>1</v>
      </c>
      <c r="BA209" t="str">
        <f t="shared" si="38"/>
        <v>West Suffolk NHS Foundation Trust</v>
      </c>
      <c r="BB209" t="b">
        <f t="shared" si="39"/>
        <v>1</v>
      </c>
      <c r="BD209" s="20" t="s">
        <v>304</v>
      </c>
      <c r="BF209" s="106"/>
    </row>
    <row r="210" spans="1:58" x14ac:dyDescent="0.25">
      <c r="A210" t="s">
        <v>17</v>
      </c>
      <c r="B210" s="25">
        <v>2022</v>
      </c>
      <c r="C210" s="25" t="s">
        <v>3</v>
      </c>
      <c r="D210" s="25" t="s">
        <v>493</v>
      </c>
      <c r="E210" s="25" t="s">
        <v>116</v>
      </c>
      <c r="F210" s="23" t="s">
        <v>117</v>
      </c>
      <c r="G210" s="23" t="s">
        <v>545</v>
      </c>
      <c r="H210" s="32" t="s">
        <v>366</v>
      </c>
      <c r="I210" s="32" t="s">
        <v>574</v>
      </c>
      <c r="J210" s="135">
        <v>119</v>
      </c>
      <c r="K210" s="28">
        <v>0.79832000000000003</v>
      </c>
      <c r="L210" s="28">
        <f t="shared" si="41"/>
        <v>0.82813000000000003</v>
      </c>
      <c r="O210" s="77">
        <v>0.85358999999999996</v>
      </c>
      <c r="S210" s="21" t="s">
        <v>46</v>
      </c>
      <c r="T210" t="s">
        <v>252</v>
      </c>
      <c r="U210" t="s">
        <v>253</v>
      </c>
      <c r="Y210" t="str">
        <f t="shared" si="42"/>
        <v>Whittington Health NHS Trust</v>
      </c>
      <c r="Z210" s="20" t="s">
        <v>306</v>
      </c>
      <c r="AA210" s="20" t="s">
        <v>306</v>
      </c>
      <c r="AG210" t="b">
        <f t="shared" si="40"/>
        <v>1</v>
      </c>
      <c r="BA210" t="str">
        <f t="shared" si="38"/>
        <v>Whittington Health NHS Trust</v>
      </c>
      <c r="BB210" t="b">
        <f t="shared" si="39"/>
        <v>1</v>
      </c>
      <c r="BD210" s="20" t="s">
        <v>306</v>
      </c>
      <c r="BF210" s="106"/>
    </row>
    <row r="211" spans="1:58" x14ac:dyDescent="0.25">
      <c r="A211" t="s">
        <v>17</v>
      </c>
      <c r="B211" s="25">
        <v>2023</v>
      </c>
      <c r="C211" s="25" t="s">
        <v>0</v>
      </c>
      <c r="D211" s="25" t="s">
        <v>537</v>
      </c>
      <c r="E211" s="25" t="s">
        <v>116</v>
      </c>
      <c r="F211" s="23" t="s">
        <v>117</v>
      </c>
      <c r="G211" s="23" t="s">
        <v>545</v>
      </c>
      <c r="H211" s="32" t="s">
        <v>366</v>
      </c>
      <c r="I211" s="32" t="s">
        <v>574</v>
      </c>
      <c r="J211" s="135">
        <v>118</v>
      </c>
      <c r="K211" s="28">
        <v>0.77119000000000004</v>
      </c>
      <c r="L211" s="28">
        <f t="shared" si="41"/>
        <v>0.83196999999999999</v>
      </c>
      <c r="O211" s="77">
        <v>0.85650000000000004</v>
      </c>
      <c r="S211" s="21" t="s">
        <v>46</v>
      </c>
      <c r="T211" t="s">
        <v>289</v>
      </c>
      <c r="U211" t="s">
        <v>345</v>
      </c>
      <c r="Y211" t="str">
        <f t="shared" si="42"/>
        <v>Wirral University Teaching Hospital NHS Foundation Trust</v>
      </c>
      <c r="Z211" s="20" t="s">
        <v>308</v>
      </c>
      <c r="AA211" s="20" t="s">
        <v>308</v>
      </c>
      <c r="AG211" t="b">
        <f t="shared" si="40"/>
        <v>1</v>
      </c>
      <c r="BA211" t="str">
        <f t="shared" si="38"/>
        <v>Wirral University Teaching Hospital NHS Foundation Trust</v>
      </c>
      <c r="BB211" t="b">
        <f t="shared" si="39"/>
        <v>1</v>
      </c>
      <c r="BD211" s="20" t="s">
        <v>308</v>
      </c>
      <c r="BF211" s="106"/>
    </row>
    <row r="212" spans="1:58" x14ac:dyDescent="0.25">
      <c r="A212" t="s">
        <v>17</v>
      </c>
      <c r="B212" s="25">
        <v>2018</v>
      </c>
      <c r="C212" s="25" t="s">
        <v>0</v>
      </c>
      <c r="D212" s="25" t="s">
        <v>54</v>
      </c>
      <c r="E212" s="25" t="s">
        <v>118</v>
      </c>
      <c r="F212" s="23" t="s">
        <v>119</v>
      </c>
      <c r="G212" s="23" t="s">
        <v>535</v>
      </c>
      <c r="H212" s="32" t="s">
        <v>358</v>
      </c>
      <c r="I212" s="32" t="s">
        <v>574</v>
      </c>
      <c r="J212" s="135">
        <v>52</v>
      </c>
      <c r="K212" s="28">
        <v>0.76922999999999997</v>
      </c>
      <c r="L212" s="28">
        <f t="shared" si="41"/>
        <v>0.88914000000000004</v>
      </c>
      <c r="O212" s="77">
        <v>0.84830000000000005</v>
      </c>
      <c r="S212" s="21" t="s">
        <v>46</v>
      </c>
      <c r="T212" t="s">
        <v>208</v>
      </c>
      <c r="U212" t="s">
        <v>209</v>
      </c>
      <c r="Y212" t="str">
        <f t="shared" si="42"/>
        <v>Worcestershire Acute Hospitals NHS Trust</v>
      </c>
      <c r="Z212" s="20" t="s">
        <v>310</v>
      </c>
      <c r="AA212" s="20" t="s">
        <v>310</v>
      </c>
      <c r="AG212" t="b">
        <f t="shared" si="40"/>
        <v>1</v>
      </c>
      <c r="BA212" t="str">
        <f t="shared" si="38"/>
        <v>Worcestershire Acute Hospitals NHS Trust</v>
      </c>
      <c r="BB212" t="b">
        <f t="shared" si="39"/>
        <v>1</v>
      </c>
      <c r="BD212" s="20" t="s">
        <v>310</v>
      </c>
      <c r="BF212" s="106"/>
    </row>
    <row r="213" spans="1:58" x14ac:dyDescent="0.25">
      <c r="A213" t="s">
        <v>17</v>
      </c>
      <c r="B213" s="25">
        <v>2018</v>
      </c>
      <c r="C213" s="25" t="s">
        <v>1</v>
      </c>
      <c r="D213" s="25" t="s">
        <v>56</v>
      </c>
      <c r="E213" s="25" t="s">
        <v>118</v>
      </c>
      <c r="F213" s="23" t="s">
        <v>119</v>
      </c>
      <c r="G213" s="23" t="s">
        <v>535</v>
      </c>
      <c r="H213" s="32" t="s">
        <v>358</v>
      </c>
      <c r="I213" s="32" t="s">
        <v>574</v>
      </c>
      <c r="J213" s="135">
        <v>76</v>
      </c>
      <c r="K213" s="28">
        <v>0.78947000000000001</v>
      </c>
      <c r="L213" s="28">
        <f t="shared" si="41"/>
        <v>0.87958999999999998</v>
      </c>
      <c r="O213" s="77">
        <v>0.85524</v>
      </c>
      <c r="S213" s="21" t="s">
        <v>46</v>
      </c>
      <c r="T213" t="s">
        <v>140</v>
      </c>
      <c r="U213" t="s">
        <v>141</v>
      </c>
      <c r="Y213" t="str">
        <f t="shared" si="42"/>
        <v>Wrightington, Wigan and Leigh NHS Foundation Trust</v>
      </c>
      <c r="Z213" s="20" t="s">
        <v>312</v>
      </c>
      <c r="AA213" s="20" t="s">
        <v>312</v>
      </c>
      <c r="AG213" t="b">
        <f t="shared" si="40"/>
        <v>1</v>
      </c>
      <c r="BA213" t="str">
        <f t="shared" si="38"/>
        <v>Wrightington, Wigan and Leigh NHS Foundation Trust</v>
      </c>
      <c r="BB213" t="b">
        <f t="shared" si="39"/>
        <v>1</v>
      </c>
      <c r="BD213" s="20" t="s">
        <v>312</v>
      </c>
      <c r="BF213" s="106"/>
    </row>
    <row r="214" spans="1:58" x14ac:dyDescent="0.25">
      <c r="A214" t="s">
        <v>17</v>
      </c>
      <c r="B214" s="25">
        <v>2018</v>
      </c>
      <c r="C214" s="25" t="s">
        <v>2</v>
      </c>
      <c r="D214" s="25" t="s">
        <v>57</v>
      </c>
      <c r="E214" s="25" t="s">
        <v>118</v>
      </c>
      <c r="F214" s="23" t="s">
        <v>119</v>
      </c>
      <c r="G214" s="23" t="s">
        <v>535</v>
      </c>
      <c r="H214" s="32" t="s">
        <v>358</v>
      </c>
      <c r="I214" s="32" t="s">
        <v>574</v>
      </c>
      <c r="J214" s="135">
        <v>54</v>
      </c>
      <c r="K214" s="28">
        <v>0.83333000000000002</v>
      </c>
      <c r="L214" s="28">
        <f t="shared" si="41"/>
        <v>0.88287000000000004</v>
      </c>
      <c r="O214" s="77">
        <v>0.85572000000000004</v>
      </c>
      <c r="S214" s="21" t="s">
        <v>46</v>
      </c>
      <c r="T214" t="s">
        <v>214</v>
      </c>
      <c r="U214" t="s">
        <v>215</v>
      </c>
      <c r="Y214" t="str">
        <f t="shared" si="42"/>
        <v>Wye Valley NHS Trust</v>
      </c>
      <c r="Z214" s="20" t="s">
        <v>314</v>
      </c>
      <c r="AA214" s="20" t="s">
        <v>314</v>
      </c>
      <c r="AG214" t="b">
        <f t="shared" si="40"/>
        <v>1</v>
      </c>
      <c r="BA214" t="str">
        <f t="shared" si="38"/>
        <v>Wye Valley NHS Trust</v>
      </c>
      <c r="BB214" t="b">
        <f t="shared" si="39"/>
        <v>1</v>
      </c>
      <c r="BD214" s="20" t="s">
        <v>314</v>
      </c>
      <c r="BF214" s="106"/>
    </row>
    <row r="215" spans="1:58" x14ac:dyDescent="0.25">
      <c r="A215" t="s">
        <v>17</v>
      </c>
      <c r="B215" s="25">
        <v>2018</v>
      </c>
      <c r="C215" s="25" t="s">
        <v>3</v>
      </c>
      <c r="D215" s="25" t="s">
        <v>58</v>
      </c>
      <c r="E215" s="25" t="s">
        <v>118</v>
      </c>
      <c r="F215" s="23" t="s">
        <v>119</v>
      </c>
      <c r="G215" s="23" t="s">
        <v>535</v>
      </c>
      <c r="H215" s="32" t="s">
        <v>358</v>
      </c>
      <c r="I215" s="32" t="s">
        <v>574</v>
      </c>
      <c r="J215" s="135">
        <v>65</v>
      </c>
      <c r="K215" s="28">
        <v>0.86153999999999997</v>
      </c>
      <c r="L215" s="28">
        <f t="shared" si="41"/>
        <v>0.89505999999999997</v>
      </c>
      <c r="O215" s="77">
        <v>0.85877999999999999</v>
      </c>
      <c r="S215" s="21" t="s">
        <v>46</v>
      </c>
      <c r="T215" t="s">
        <v>166</v>
      </c>
      <c r="U215" t="s">
        <v>167</v>
      </c>
      <c r="Y215" t="str">
        <f t="shared" si="42"/>
        <v>York and Scarborough Teaching Hospitals NHS Foundation Trust</v>
      </c>
      <c r="Z215" s="20" t="s">
        <v>316</v>
      </c>
      <c r="AA215" s="20" t="s">
        <v>316</v>
      </c>
      <c r="AG215" t="b">
        <f t="shared" si="40"/>
        <v>1</v>
      </c>
      <c r="BA215" t="str">
        <f t="shared" si="38"/>
        <v>York and Scarborough Teaching Hospitals NHS Foundation Trust</v>
      </c>
      <c r="BB215" t="b">
        <f t="shared" si="39"/>
        <v>1</v>
      </c>
      <c r="BD215" s="20" t="s">
        <v>316</v>
      </c>
      <c r="BF215" s="106"/>
    </row>
    <row r="216" spans="1:58" x14ac:dyDescent="0.25">
      <c r="A216" t="s">
        <v>17</v>
      </c>
      <c r="B216" s="25">
        <v>2019</v>
      </c>
      <c r="C216" s="25" t="s">
        <v>0</v>
      </c>
      <c r="D216" s="25" t="s">
        <v>59</v>
      </c>
      <c r="E216" s="25" t="s">
        <v>118</v>
      </c>
      <c r="F216" s="23" t="s">
        <v>119</v>
      </c>
      <c r="G216" s="23" t="s">
        <v>535</v>
      </c>
      <c r="H216" s="32" t="s">
        <v>358</v>
      </c>
      <c r="I216" s="32" t="s">
        <v>574</v>
      </c>
      <c r="J216" s="135">
        <v>56</v>
      </c>
      <c r="K216" s="28">
        <v>0.83928999999999998</v>
      </c>
      <c r="L216" s="28">
        <f t="shared" si="41"/>
        <v>0.87524999999999997</v>
      </c>
      <c r="O216" s="77">
        <v>0.85007999999999995</v>
      </c>
      <c r="S216" s="21" t="s">
        <v>46</v>
      </c>
      <c r="T216" t="s">
        <v>273</v>
      </c>
      <c r="U216" t="s">
        <v>274</v>
      </c>
      <c r="Y216" s="140" t="str">
        <f t="shared" si="42"/>
        <v>Cheshire and Merseyside</v>
      </c>
      <c r="Z216" s="141" t="s">
        <v>361</v>
      </c>
      <c r="AA216" s="141"/>
      <c r="AB216" s="140"/>
      <c r="AC216" s="140"/>
      <c r="AD216" s="140"/>
      <c r="AE216" s="140"/>
      <c r="AF216" s="140"/>
      <c r="AG216" s="140" t="b">
        <f>AND(Y216=Z216)</f>
        <v>1</v>
      </c>
      <c r="BA216">
        <f t="shared" si="38"/>
        <v>0</v>
      </c>
      <c r="BB216" t="b">
        <f t="shared" si="39"/>
        <v>0</v>
      </c>
      <c r="BD216" s="20" t="s">
        <v>317</v>
      </c>
      <c r="BF216" s="106"/>
    </row>
    <row r="217" spans="1:58" x14ac:dyDescent="0.25">
      <c r="A217" t="s">
        <v>17</v>
      </c>
      <c r="B217" s="25">
        <v>2019</v>
      </c>
      <c r="C217" s="25" t="s">
        <v>1</v>
      </c>
      <c r="D217" s="25" t="s">
        <v>60</v>
      </c>
      <c r="E217" s="25" t="s">
        <v>118</v>
      </c>
      <c r="F217" s="23" t="s">
        <v>119</v>
      </c>
      <c r="G217" s="23" t="s">
        <v>535</v>
      </c>
      <c r="H217" s="32" t="s">
        <v>358</v>
      </c>
      <c r="I217" s="32" t="s">
        <v>574</v>
      </c>
      <c r="J217" s="135">
        <v>70</v>
      </c>
      <c r="K217" s="28">
        <v>0.77142999999999995</v>
      </c>
      <c r="L217" s="28">
        <f t="shared" si="41"/>
        <v>0.87963000000000002</v>
      </c>
      <c r="O217" s="77">
        <v>0.85524</v>
      </c>
      <c r="S217" s="21" t="s">
        <v>46</v>
      </c>
      <c r="T217" t="s">
        <v>287</v>
      </c>
      <c r="U217" t="s">
        <v>344</v>
      </c>
      <c r="Y217" s="140" t="str">
        <f t="shared" si="42"/>
        <v>East Midlands</v>
      </c>
      <c r="Z217" s="141" t="s">
        <v>355</v>
      </c>
      <c r="AA217" s="141"/>
      <c r="AB217" s="140"/>
      <c r="AC217" s="140"/>
      <c r="AD217" s="140"/>
      <c r="AE217" s="140"/>
      <c r="AF217" s="140"/>
      <c r="AG217" s="140" t="b">
        <f t="shared" ref="AG217:AG236" si="43">AND(Y217=Z217)</f>
        <v>1</v>
      </c>
      <c r="BD217" s="20" t="s">
        <v>45</v>
      </c>
      <c r="BF217" s="106"/>
    </row>
    <row r="218" spans="1:58" x14ac:dyDescent="0.25">
      <c r="A218" t="s">
        <v>17</v>
      </c>
      <c r="B218" s="25">
        <v>2019</v>
      </c>
      <c r="C218" s="25" t="s">
        <v>2</v>
      </c>
      <c r="D218" s="25" t="s">
        <v>61</v>
      </c>
      <c r="E218" s="25" t="s">
        <v>118</v>
      </c>
      <c r="F218" s="23" t="s">
        <v>119</v>
      </c>
      <c r="G218" s="23" t="s">
        <v>535</v>
      </c>
      <c r="H218" s="32" t="s">
        <v>358</v>
      </c>
      <c r="I218" s="32" t="s">
        <v>574</v>
      </c>
      <c r="J218" s="135">
        <v>70</v>
      </c>
      <c r="K218" s="28">
        <v>0.82857000000000003</v>
      </c>
      <c r="L218" s="28">
        <f t="shared" si="41"/>
        <v>0.88007999999999997</v>
      </c>
      <c r="O218" s="77">
        <v>0.85079000000000005</v>
      </c>
      <c r="S218" s="21" t="s">
        <v>46</v>
      </c>
      <c r="T218" t="s">
        <v>190</v>
      </c>
      <c r="U218" t="s">
        <v>191</v>
      </c>
      <c r="Y218" s="140" t="str">
        <f t="shared" si="42"/>
        <v>East of England</v>
      </c>
      <c r="Z218" s="141" t="s">
        <v>542</v>
      </c>
      <c r="AA218" s="141"/>
      <c r="AB218" s="140"/>
      <c r="AC218" s="140"/>
      <c r="AD218" s="140"/>
      <c r="AE218" s="140"/>
      <c r="AF218" s="140"/>
      <c r="AG218" s="140" t="b">
        <f t="shared" si="43"/>
        <v>1</v>
      </c>
      <c r="BF218" s="106"/>
    </row>
    <row r="219" spans="1:58" x14ac:dyDescent="0.25">
      <c r="A219" t="s">
        <v>17</v>
      </c>
      <c r="B219" s="25">
        <v>2019</v>
      </c>
      <c r="C219" s="25" t="s">
        <v>3</v>
      </c>
      <c r="D219" s="25" t="s">
        <v>62</v>
      </c>
      <c r="E219" s="25" t="s">
        <v>118</v>
      </c>
      <c r="F219" s="23" t="s">
        <v>119</v>
      </c>
      <c r="G219" s="23" t="s">
        <v>535</v>
      </c>
      <c r="H219" s="32" t="s">
        <v>358</v>
      </c>
      <c r="I219" s="32" t="s">
        <v>574</v>
      </c>
      <c r="J219" s="135">
        <v>51</v>
      </c>
      <c r="K219" s="28">
        <v>0.90195999999999998</v>
      </c>
      <c r="L219" s="28">
        <f t="shared" si="41"/>
        <v>0.85487000000000002</v>
      </c>
      <c r="O219" s="77">
        <v>0.85265000000000002</v>
      </c>
      <c r="S219" s="21" t="s">
        <v>46</v>
      </c>
      <c r="T219" t="s">
        <v>301</v>
      </c>
      <c r="U219" t="s">
        <v>302</v>
      </c>
      <c r="Y219" s="140" t="str">
        <f t="shared" si="42"/>
        <v>Greater Manchester</v>
      </c>
      <c r="Z219" s="141" t="s">
        <v>359</v>
      </c>
      <c r="AA219" s="141"/>
      <c r="AB219" s="140"/>
      <c r="AC219" s="140"/>
      <c r="AD219" s="140"/>
      <c r="AE219" s="140"/>
      <c r="AF219" s="140"/>
      <c r="AG219" s="140" t="b">
        <f t="shared" si="43"/>
        <v>1</v>
      </c>
      <c r="BF219" s="106"/>
    </row>
    <row r="220" spans="1:58" x14ac:dyDescent="0.25">
      <c r="A220" t="s">
        <v>17</v>
      </c>
      <c r="B220" s="25">
        <v>2020</v>
      </c>
      <c r="C220" s="25" t="s">
        <v>0</v>
      </c>
      <c r="D220" s="25" t="s">
        <v>63</v>
      </c>
      <c r="E220" s="25" t="s">
        <v>118</v>
      </c>
      <c r="F220" s="23" t="s">
        <v>119</v>
      </c>
      <c r="G220" s="23" t="s">
        <v>535</v>
      </c>
      <c r="H220" s="32" t="s">
        <v>358</v>
      </c>
      <c r="I220" s="32" t="s">
        <v>574</v>
      </c>
      <c r="J220" s="135">
        <v>62</v>
      </c>
      <c r="K220" s="28">
        <v>0.70967999999999998</v>
      </c>
      <c r="L220" s="28">
        <f t="shared" si="41"/>
        <v>0.85555999999999999</v>
      </c>
      <c r="O220" s="77">
        <v>0.84214</v>
      </c>
      <c r="S220" s="21" t="s">
        <v>46</v>
      </c>
      <c r="T220" t="s">
        <v>148</v>
      </c>
      <c r="U220" t="s">
        <v>149</v>
      </c>
      <c r="Y220" s="140" t="str">
        <f t="shared" si="42"/>
        <v>Humber, Coast and Vale</v>
      </c>
      <c r="Z220" s="141" t="s">
        <v>526</v>
      </c>
      <c r="AA220" s="141"/>
      <c r="AB220" s="140"/>
      <c r="AC220" s="140"/>
      <c r="AD220" s="140"/>
      <c r="AE220" s="140"/>
      <c r="AF220" s="140"/>
      <c r="AG220" s="140" t="b">
        <f t="shared" si="43"/>
        <v>1</v>
      </c>
      <c r="BF220" s="106"/>
    </row>
    <row r="221" spans="1:58" x14ac:dyDescent="0.25">
      <c r="A221" t="s">
        <v>17</v>
      </c>
      <c r="B221" s="25">
        <v>2020</v>
      </c>
      <c r="C221" s="25" t="s">
        <v>1</v>
      </c>
      <c r="D221" s="25" t="s">
        <v>64</v>
      </c>
      <c r="E221" s="25" t="s">
        <v>118</v>
      </c>
      <c r="F221" s="23" t="s">
        <v>119</v>
      </c>
      <c r="G221" s="23" t="s">
        <v>535</v>
      </c>
      <c r="H221" s="32" t="s">
        <v>358</v>
      </c>
      <c r="I221" s="32" t="s">
        <v>574</v>
      </c>
      <c r="J221" s="135">
        <v>33</v>
      </c>
      <c r="K221" s="28">
        <v>0.78788000000000002</v>
      </c>
      <c r="L221" s="28">
        <f t="shared" si="41"/>
        <v>0.84548999999999996</v>
      </c>
      <c r="O221" s="77">
        <v>0.81738999999999995</v>
      </c>
      <c r="S221" s="21" t="s">
        <v>46</v>
      </c>
      <c r="T221" t="s">
        <v>309</v>
      </c>
      <c r="U221" t="s">
        <v>310</v>
      </c>
      <c r="Y221" s="140" t="str">
        <f t="shared" si="42"/>
        <v>Kent and Medway</v>
      </c>
      <c r="Z221" s="141" t="s">
        <v>352</v>
      </c>
      <c r="AA221" s="141"/>
      <c r="AB221" s="140"/>
      <c r="AC221" s="140"/>
      <c r="AD221" s="140"/>
      <c r="AE221" s="140"/>
      <c r="AF221" s="140"/>
      <c r="AG221" s="140" t="b">
        <f t="shared" si="43"/>
        <v>1</v>
      </c>
      <c r="BF221" s="106"/>
    </row>
    <row r="222" spans="1:58" x14ac:dyDescent="0.25">
      <c r="A222" t="s">
        <v>17</v>
      </c>
      <c r="B222" s="25">
        <v>2020</v>
      </c>
      <c r="C222" s="25" t="s">
        <v>2</v>
      </c>
      <c r="D222" s="25" t="s">
        <v>65</v>
      </c>
      <c r="E222" s="25" t="s">
        <v>118</v>
      </c>
      <c r="F222" s="23" t="s">
        <v>119</v>
      </c>
      <c r="G222" s="23" t="s">
        <v>535</v>
      </c>
      <c r="H222" s="32" t="s">
        <v>358</v>
      </c>
      <c r="I222" s="32" t="s">
        <v>574</v>
      </c>
      <c r="J222" s="135">
        <v>63</v>
      </c>
      <c r="K222" s="28">
        <v>0.90476000000000001</v>
      </c>
      <c r="L222" s="28">
        <f t="shared" si="41"/>
        <v>0.88973999999999998</v>
      </c>
      <c r="O222" s="77">
        <v>0.82706999999999997</v>
      </c>
      <c r="S222" s="21" t="s">
        <v>46</v>
      </c>
      <c r="T222" t="s">
        <v>299</v>
      </c>
      <c r="U222" t="s">
        <v>300</v>
      </c>
      <c r="Y222" s="140" t="str">
        <f t="shared" si="42"/>
        <v>Lancashire and South Cumbria</v>
      </c>
      <c r="Z222" s="141" t="s">
        <v>351</v>
      </c>
      <c r="AA222" s="141"/>
      <c r="AB222" s="140"/>
      <c r="AC222" s="140"/>
      <c r="AD222" s="140"/>
      <c r="AE222" s="140"/>
      <c r="AF222" s="140"/>
      <c r="AG222" s="140" t="b">
        <f t="shared" si="43"/>
        <v>1</v>
      </c>
      <c r="BF222" s="106"/>
    </row>
    <row r="223" spans="1:58" x14ac:dyDescent="0.25">
      <c r="A223" t="s">
        <v>17</v>
      </c>
      <c r="B223" s="25">
        <v>2020</v>
      </c>
      <c r="C223" s="25" t="s">
        <v>3</v>
      </c>
      <c r="D223" s="25" t="s">
        <v>66</v>
      </c>
      <c r="E223" s="25" t="s">
        <v>118</v>
      </c>
      <c r="F223" s="23" t="s">
        <v>119</v>
      </c>
      <c r="G223" s="23" t="s">
        <v>535</v>
      </c>
      <c r="H223" s="32" t="s">
        <v>358</v>
      </c>
      <c r="I223" s="32" t="s">
        <v>574</v>
      </c>
      <c r="J223" s="135">
        <v>52</v>
      </c>
      <c r="K223" s="28">
        <v>0.80769000000000002</v>
      </c>
      <c r="L223" s="28">
        <f t="shared" si="41"/>
        <v>0.85841000000000001</v>
      </c>
      <c r="O223" s="77">
        <v>0.85233000000000003</v>
      </c>
      <c r="S223" s="21" t="s">
        <v>46</v>
      </c>
      <c r="T223" t="s">
        <v>118</v>
      </c>
      <c r="U223" t="s">
        <v>119</v>
      </c>
      <c r="Y223" s="140" t="str">
        <f t="shared" si="42"/>
        <v>North Central London</v>
      </c>
      <c r="Z223" s="141" t="s">
        <v>356</v>
      </c>
      <c r="AA223" s="141"/>
      <c r="AB223" s="140"/>
      <c r="AC223" s="140"/>
      <c r="AD223" s="140"/>
      <c r="AE223" s="140"/>
      <c r="AF223" s="140"/>
      <c r="AG223" s="140" t="b">
        <f t="shared" si="43"/>
        <v>1</v>
      </c>
      <c r="BF223" s="106"/>
    </row>
    <row r="224" spans="1:58" x14ac:dyDescent="0.25">
      <c r="A224" t="s">
        <v>17</v>
      </c>
      <c r="B224" s="25">
        <v>2021</v>
      </c>
      <c r="C224" s="25" t="s">
        <v>0</v>
      </c>
      <c r="D224" s="25" t="s">
        <v>67</v>
      </c>
      <c r="E224" s="25" t="s">
        <v>118</v>
      </c>
      <c r="F224" s="23" t="s">
        <v>119</v>
      </c>
      <c r="G224" s="23" t="s">
        <v>535</v>
      </c>
      <c r="H224" s="32" t="s">
        <v>358</v>
      </c>
      <c r="I224" s="32" t="s">
        <v>574</v>
      </c>
      <c r="J224" s="135">
        <v>42</v>
      </c>
      <c r="K224" s="28">
        <v>0.95238</v>
      </c>
      <c r="L224" s="28">
        <f t="shared" si="41"/>
        <v>0.87402000000000002</v>
      </c>
      <c r="O224" s="77">
        <v>0.86184000000000005</v>
      </c>
      <c r="S224" s="21" t="s">
        <v>46</v>
      </c>
      <c r="T224" t="s">
        <v>224</v>
      </c>
      <c r="U224" t="s">
        <v>225</v>
      </c>
      <c r="Y224" s="140" t="str">
        <f t="shared" si="42"/>
        <v>North East London</v>
      </c>
      <c r="Z224" s="141" t="s">
        <v>364</v>
      </c>
      <c r="AA224" s="141"/>
      <c r="AB224" s="140"/>
      <c r="AC224" s="140"/>
      <c r="AD224" s="140"/>
      <c r="AE224" s="140"/>
      <c r="AF224" s="140"/>
      <c r="AG224" s="140" t="b">
        <f t="shared" si="43"/>
        <v>1</v>
      </c>
      <c r="BF224" s="106"/>
    </row>
    <row r="225" spans="1:58" x14ac:dyDescent="0.25">
      <c r="A225" t="s">
        <v>17</v>
      </c>
      <c r="B225" s="25">
        <v>2021</v>
      </c>
      <c r="C225" s="25" t="s">
        <v>1</v>
      </c>
      <c r="D225" s="25" t="s">
        <v>68</v>
      </c>
      <c r="E225" s="25" t="s">
        <v>118</v>
      </c>
      <c r="F225" s="23" t="s">
        <v>119</v>
      </c>
      <c r="G225" s="23" t="s">
        <v>535</v>
      </c>
      <c r="H225" s="32" t="s">
        <v>358</v>
      </c>
      <c r="I225" s="32" t="s">
        <v>574</v>
      </c>
      <c r="J225" s="135">
        <v>70</v>
      </c>
      <c r="K225" s="28">
        <v>0.87143000000000004</v>
      </c>
      <c r="L225" s="28">
        <f t="shared" si="41"/>
        <v>0.87805</v>
      </c>
      <c r="O225" s="77">
        <v>0.85790999999999995</v>
      </c>
      <c r="S225" s="21" t="s">
        <v>46</v>
      </c>
      <c r="T225" t="s">
        <v>146</v>
      </c>
      <c r="U225" t="s">
        <v>147</v>
      </c>
      <c r="Y225" s="140" t="str">
        <f t="shared" si="42"/>
        <v>Northern</v>
      </c>
      <c r="Z225" s="141" t="s">
        <v>357</v>
      </c>
      <c r="AA225" s="141"/>
      <c r="AB225" s="140"/>
      <c r="AC225" s="140"/>
      <c r="AD225" s="140"/>
      <c r="AE225" s="140"/>
      <c r="AF225" s="140"/>
      <c r="AG225" s="140" t="b">
        <f t="shared" si="43"/>
        <v>1</v>
      </c>
      <c r="BF225" s="106"/>
    </row>
    <row r="226" spans="1:58" x14ac:dyDescent="0.25">
      <c r="A226" t="s">
        <v>17</v>
      </c>
      <c r="B226" s="25">
        <v>2021</v>
      </c>
      <c r="C226" s="25" t="s">
        <v>2</v>
      </c>
      <c r="D226" s="25" t="s">
        <v>69</v>
      </c>
      <c r="E226" s="25" t="s">
        <v>118</v>
      </c>
      <c r="F226" s="23" t="s">
        <v>119</v>
      </c>
      <c r="G226" s="23" t="s">
        <v>535</v>
      </c>
      <c r="H226" s="32" t="s">
        <v>358</v>
      </c>
      <c r="I226" s="32" t="s">
        <v>574</v>
      </c>
      <c r="J226" s="135">
        <v>58</v>
      </c>
      <c r="K226" s="28">
        <v>0.79310000000000003</v>
      </c>
      <c r="L226" s="28">
        <f t="shared" si="41"/>
        <v>0.89700000000000002</v>
      </c>
      <c r="O226" s="77">
        <v>0.85472999999999999</v>
      </c>
      <c r="S226" s="21" t="s">
        <v>46</v>
      </c>
      <c r="T226" t="s">
        <v>200</v>
      </c>
      <c r="U226" t="s">
        <v>201</v>
      </c>
      <c r="Y226" s="140" t="str">
        <f t="shared" si="42"/>
        <v>Peninsula</v>
      </c>
      <c r="Z226" s="141" t="s">
        <v>363</v>
      </c>
      <c r="AA226" s="141"/>
      <c r="AB226" s="140"/>
      <c r="AC226" s="140"/>
      <c r="AD226" s="140"/>
      <c r="AE226" s="140"/>
      <c r="AF226" s="140"/>
      <c r="AG226" s="140" t="b">
        <f t="shared" si="43"/>
        <v>1</v>
      </c>
      <c r="BF226" s="106"/>
    </row>
    <row r="227" spans="1:58" x14ac:dyDescent="0.25">
      <c r="A227" t="s">
        <v>17</v>
      </c>
      <c r="B227" s="25">
        <v>2021</v>
      </c>
      <c r="C227" s="25" t="s">
        <v>3</v>
      </c>
      <c r="D227" s="25" t="s">
        <v>70</v>
      </c>
      <c r="E227" s="25" t="s">
        <v>118</v>
      </c>
      <c r="F227" s="23" t="s">
        <v>119</v>
      </c>
      <c r="G227" s="23" t="s">
        <v>535</v>
      </c>
      <c r="H227" s="32" t="s">
        <v>358</v>
      </c>
      <c r="I227" s="32" t="s">
        <v>574</v>
      </c>
      <c r="J227" s="135">
        <v>60</v>
      </c>
      <c r="K227" s="28">
        <v>0.86667000000000005</v>
      </c>
      <c r="L227" s="28">
        <f t="shared" si="41"/>
        <v>0.88687000000000005</v>
      </c>
      <c r="O227" s="77">
        <v>0.86302999999999996</v>
      </c>
      <c r="S227" s="21" t="s">
        <v>46</v>
      </c>
      <c r="T227" t="s">
        <v>244</v>
      </c>
      <c r="U227" t="s">
        <v>245</v>
      </c>
      <c r="Y227" s="140" t="str">
        <f t="shared" si="42"/>
        <v>West London</v>
      </c>
      <c r="Z227" s="141" t="s">
        <v>547</v>
      </c>
      <c r="AA227" s="141"/>
      <c r="AB227" s="140"/>
      <c r="AC227" s="140"/>
      <c r="AD227" s="140"/>
      <c r="AE227" s="140"/>
      <c r="AF227" s="140"/>
      <c r="AG227" s="140" t="b">
        <f t="shared" si="43"/>
        <v>1</v>
      </c>
      <c r="BF227" s="106"/>
    </row>
    <row r="228" spans="1:58" x14ac:dyDescent="0.25">
      <c r="A228" t="s">
        <v>17</v>
      </c>
      <c r="B228" s="25">
        <v>2022</v>
      </c>
      <c r="C228" s="25" t="s">
        <v>0</v>
      </c>
      <c r="D228" s="25" t="s">
        <v>71</v>
      </c>
      <c r="E228" s="25" t="s">
        <v>118</v>
      </c>
      <c r="F228" s="23" t="s">
        <v>119</v>
      </c>
      <c r="G228" s="23" t="s">
        <v>535</v>
      </c>
      <c r="H228" s="32" t="s">
        <v>358</v>
      </c>
      <c r="I228" s="32" t="s">
        <v>574</v>
      </c>
      <c r="J228" s="135">
        <v>38</v>
      </c>
      <c r="K228" s="28">
        <v>0.92105000000000004</v>
      </c>
      <c r="L228" s="28">
        <f t="shared" si="41"/>
        <v>0.92259000000000002</v>
      </c>
      <c r="O228" s="77">
        <v>0.86423000000000005</v>
      </c>
      <c r="S228" s="21" t="s">
        <v>46</v>
      </c>
      <c r="T228" t="s">
        <v>110</v>
      </c>
      <c r="U228" t="s">
        <v>111</v>
      </c>
      <c r="Y228" s="140" t="str">
        <f t="shared" si="42"/>
        <v>Somerset, Wiltshire, Avon and Gloucestershire</v>
      </c>
      <c r="Z228" s="141" t="s">
        <v>469</v>
      </c>
      <c r="AA228" s="141"/>
      <c r="AB228" s="140"/>
      <c r="AC228" s="140"/>
      <c r="AD228" s="140"/>
      <c r="AE228" s="140"/>
      <c r="AF228" s="140"/>
      <c r="AG228" s="140" t="b">
        <f t="shared" si="43"/>
        <v>1</v>
      </c>
      <c r="BF228" s="106"/>
    </row>
    <row r="229" spans="1:58" x14ac:dyDescent="0.25">
      <c r="A229" t="s">
        <v>17</v>
      </c>
      <c r="B229" s="25">
        <v>2022</v>
      </c>
      <c r="C229" s="25" t="s">
        <v>1</v>
      </c>
      <c r="D229" s="25" t="s">
        <v>72</v>
      </c>
      <c r="E229" s="25" t="s">
        <v>118</v>
      </c>
      <c r="F229" s="23" t="s">
        <v>119</v>
      </c>
      <c r="G229" s="23" t="s">
        <v>535</v>
      </c>
      <c r="H229" s="32" t="s">
        <v>358</v>
      </c>
      <c r="I229" s="32" t="s">
        <v>574</v>
      </c>
      <c r="J229" s="135">
        <v>61</v>
      </c>
      <c r="K229" s="28">
        <v>0.80327999999999999</v>
      </c>
      <c r="L229" s="28">
        <f t="shared" si="41"/>
        <v>0.88090999999999997</v>
      </c>
      <c r="O229" s="77">
        <v>0.85797999999999996</v>
      </c>
      <c r="S229" s="21" t="s">
        <v>46</v>
      </c>
      <c r="T229" t="s">
        <v>180</v>
      </c>
      <c r="U229" t="s">
        <v>181</v>
      </c>
      <c r="Y229" s="140" t="str">
        <f t="shared" ref="Y229:Y235" si="44">VLOOKUP(Z229,U:U, 1, 0)</f>
        <v>South East London</v>
      </c>
      <c r="Z229" s="141" t="s">
        <v>365</v>
      </c>
      <c r="AA229" s="141"/>
      <c r="AB229" s="140"/>
      <c r="AC229" s="140"/>
      <c r="AD229" s="140"/>
      <c r="AE229" s="140"/>
      <c r="AF229" s="140"/>
      <c r="AG229" s="140" t="b">
        <f t="shared" si="43"/>
        <v>1</v>
      </c>
      <c r="BF229" s="106"/>
    </row>
    <row r="230" spans="1:58" x14ac:dyDescent="0.25">
      <c r="A230" t="s">
        <v>17</v>
      </c>
      <c r="B230" s="25">
        <v>2022</v>
      </c>
      <c r="C230" s="25" t="s">
        <v>2</v>
      </c>
      <c r="D230" s="25" t="s">
        <v>73</v>
      </c>
      <c r="E230" s="25" t="s">
        <v>118</v>
      </c>
      <c r="F230" s="23" t="s">
        <v>119</v>
      </c>
      <c r="G230" s="23" t="s">
        <v>535</v>
      </c>
      <c r="H230" s="32" t="s">
        <v>358</v>
      </c>
      <c r="I230" s="32" t="s">
        <v>574</v>
      </c>
      <c r="J230" s="135">
        <v>68</v>
      </c>
      <c r="K230" s="28">
        <v>0.92647000000000002</v>
      </c>
      <c r="L230" s="28">
        <f t="shared" si="41"/>
        <v>0.88014999999999999</v>
      </c>
      <c r="O230" s="77">
        <v>0.85080999999999996</v>
      </c>
      <c r="S230" s="21" t="s">
        <v>46</v>
      </c>
      <c r="T230" t="s">
        <v>128</v>
      </c>
      <c r="U230" t="s">
        <v>129</v>
      </c>
      <c r="Y230" s="140" t="str">
        <f t="shared" si="44"/>
        <v>South Yorkshire and Bassetlaw</v>
      </c>
      <c r="Z230" s="141" t="s">
        <v>367</v>
      </c>
      <c r="AA230" s="141"/>
      <c r="AB230" s="140"/>
      <c r="AC230" s="140"/>
      <c r="AD230" s="140"/>
      <c r="AE230" s="140"/>
      <c r="AF230" s="140"/>
      <c r="AG230" s="140" t="b">
        <f t="shared" si="43"/>
        <v>1</v>
      </c>
      <c r="BF230" s="106"/>
    </row>
    <row r="231" spans="1:58" x14ac:dyDescent="0.25">
      <c r="A231" t="s">
        <v>17</v>
      </c>
      <c r="B231" s="25">
        <v>2022</v>
      </c>
      <c r="C231" s="25" t="s">
        <v>3</v>
      </c>
      <c r="D231" s="25" t="s">
        <v>493</v>
      </c>
      <c r="E231" s="25" t="s">
        <v>118</v>
      </c>
      <c r="F231" s="23" t="s">
        <v>119</v>
      </c>
      <c r="G231" s="23" t="s">
        <v>535</v>
      </c>
      <c r="H231" s="32" t="s">
        <v>358</v>
      </c>
      <c r="I231" s="32" t="s">
        <v>574</v>
      </c>
      <c r="J231" s="135">
        <v>57</v>
      </c>
      <c r="K231" s="28">
        <v>0.77193000000000001</v>
      </c>
      <c r="L231" s="28">
        <f t="shared" si="41"/>
        <v>0.85535000000000005</v>
      </c>
      <c r="O231" s="77">
        <v>0.85358999999999996</v>
      </c>
      <c r="S231" s="21" t="s">
        <v>46</v>
      </c>
      <c r="T231" t="s">
        <v>116</v>
      </c>
      <c r="U231" t="s">
        <v>117</v>
      </c>
      <c r="Y231" s="140" t="str">
        <f t="shared" si="44"/>
        <v>Surrey and Sussex</v>
      </c>
      <c r="Z231" s="141" t="s">
        <v>362</v>
      </c>
      <c r="AA231" s="141"/>
      <c r="AB231" s="140"/>
      <c r="AC231" s="140"/>
      <c r="AD231" s="140"/>
      <c r="AE231" s="140"/>
      <c r="AF231" s="140"/>
      <c r="AG231" s="140" t="b">
        <f t="shared" si="43"/>
        <v>1</v>
      </c>
      <c r="BF231" s="106"/>
    </row>
    <row r="232" spans="1:58" x14ac:dyDescent="0.25">
      <c r="A232" t="s">
        <v>17</v>
      </c>
      <c r="B232" s="25">
        <v>2023</v>
      </c>
      <c r="C232" s="25" t="s">
        <v>0</v>
      </c>
      <c r="D232" s="25" t="s">
        <v>537</v>
      </c>
      <c r="E232" s="25" t="s">
        <v>118</v>
      </c>
      <c r="F232" s="23" t="s">
        <v>119</v>
      </c>
      <c r="G232" s="23" t="s">
        <v>535</v>
      </c>
      <c r="H232" s="32" t="s">
        <v>358</v>
      </c>
      <c r="I232" s="32" t="s">
        <v>574</v>
      </c>
      <c r="J232" s="135">
        <v>70</v>
      </c>
      <c r="K232" s="28">
        <v>0.84286000000000005</v>
      </c>
      <c r="L232" s="28">
        <f t="shared" si="41"/>
        <v>0.88868000000000003</v>
      </c>
      <c r="O232" s="77">
        <v>0.85650000000000004</v>
      </c>
      <c r="S232" s="21" t="s">
        <v>46</v>
      </c>
      <c r="T232" t="s">
        <v>142</v>
      </c>
      <c r="U232" t="s">
        <v>143</v>
      </c>
      <c r="Y232" s="140" t="str">
        <f t="shared" si="44"/>
        <v>Thames Valley</v>
      </c>
      <c r="Z232" s="141" t="s">
        <v>366</v>
      </c>
      <c r="AA232" s="141"/>
      <c r="AB232" s="140"/>
      <c r="AC232" s="140"/>
      <c r="AD232" s="140"/>
      <c r="AE232" s="140"/>
      <c r="AF232" s="140"/>
      <c r="AG232" s="140" t="b">
        <f t="shared" si="43"/>
        <v>1</v>
      </c>
      <c r="BF232" s="106"/>
    </row>
    <row r="233" spans="1:58" x14ac:dyDescent="0.25">
      <c r="A233" t="s">
        <v>17</v>
      </c>
      <c r="B233" s="25">
        <v>2018</v>
      </c>
      <c r="C233" s="25" t="s">
        <v>0</v>
      </c>
      <c r="D233" s="25" t="s">
        <v>54</v>
      </c>
      <c r="E233" s="25" t="s">
        <v>120</v>
      </c>
      <c r="F233" s="23" t="s">
        <v>121</v>
      </c>
      <c r="G233" s="23" t="s">
        <v>541</v>
      </c>
      <c r="H233" s="32" t="s">
        <v>542</v>
      </c>
      <c r="I233" s="32" t="s">
        <v>574</v>
      </c>
      <c r="J233" s="135">
        <v>113</v>
      </c>
      <c r="K233" s="28">
        <v>0.74336000000000002</v>
      </c>
      <c r="L233" s="28">
        <f t="shared" si="41"/>
        <v>0.83087999999999995</v>
      </c>
      <c r="O233" s="77">
        <v>0.84830000000000005</v>
      </c>
      <c r="S233" s="21" t="s">
        <v>46</v>
      </c>
      <c r="T233" t="s">
        <v>270</v>
      </c>
      <c r="U233" t="s">
        <v>342</v>
      </c>
      <c r="Y233" s="140" t="str">
        <f t="shared" si="44"/>
        <v>Wessex</v>
      </c>
      <c r="Z233" s="141" t="s">
        <v>360</v>
      </c>
      <c r="AA233" s="141"/>
      <c r="AB233" s="140"/>
      <c r="AC233" s="140"/>
      <c r="AD233" s="140"/>
      <c r="AE233" s="140"/>
      <c r="AF233" s="140"/>
      <c r="AG233" s="140" t="b">
        <f t="shared" si="43"/>
        <v>1</v>
      </c>
      <c r="BF233" s="106"/>
    </row>
    <row r="234" spans="1:58" x14ac:dyDescent="0.25">
      <c r="A234" t="s">
        <v>17</v>
      </c>
      <c r="B234" s="25">
        <v>2018</v>
      </c>
      <c r="C234" s="25" t="s">
        <v>1</v>
      </c>
      <c r="D234" s="25" t="s">
        <v>56</v>
      </c>
      <c r="E234" s="25" t="s">
        <v>120</v>
      </c>
      <c r="F234" s="23" t="s">
        <v>121</v>
      </c>
      <c r="G234" s="23" t="s">
        <v>541</v>
      </c>
      <c r="H234" s="32" t="s">
        <v>542</v>
      </c>
      <c r="I234" s="32" t="s">
        <v>574</v>
      </c>
      <c r="J234" s="135">
        <v>154</v>
      </c>
      <c r="K234" s="28">
        <v>0.83765999999999996</v>
      </c>
      <c r="L234" s="28">
        <f t="shared" si="41"/>
        <v>0.84709000000000001</v>
      </c>
      <c r="O234" s="77">
        <v>0.85524</v>
      </c>
      <c r="S234" s="21" t="s">
        <v>46</v>
      </c>
      <c r="T234" t="s">
        <v>168</v>
      </c>
      <c r="U234" t="s">
        <v>169</v>
      </c>
      <c r="Y234" s="140" t="str">
        <f t="shared" si="44"/>
        <v>West Midlands</v>
      </c>
      <c r="Z234" s="141" t="s">
        <v>354</v>
      </c>
      <c r="AA234" s="141"/>
      <c r="AB234" s="140"/>
      <c r="AC234" s="140"/>
      <c r="AD234" s="140"/>
      <c r="AE234" s="140"/>
      <c r="AF234" s="140"/>
      <c r="AG234" s="140" t="b">
        <f t="shared" si="43"/>
        <v>1</v>
      </c>
      <c r="BF234" s="106"/>
    </row>
    <row r="235" spans="1:58" x14ac:dyDescent="0.25">
      <c r="A235" t="s">
        <v>17</v>
      </c>
      <c r="B235" s="25">
        <v>2018</v>
      </c>
      <c r="C235" s="25" t="s">
        <v>2</v>
      </c>
      <c r="D235" s="25" t="s">
        <v>57</v>
      </c>
      <c r="E235" s="25" t="s">
        <v>120</v>
      </c>
      <c r="F235" s="23" t="s">
        <v>121</v>
      </c>
      <c r="G235" s="23" t="s">
        <v>541</v>
      </c>
      <c r="H235" s="32" t="s">
        <v>542</v>
      </c>
      <c r="I235" s="32" t="s">
        <v>574</v>
      </c>
      <c r="J235" s="135">
        <v>134</v>
      </c>
      <c r="K235" s="28">
        <v>0.73133999999999999</v>
      </c>
      <c r="L235" s="28">
        <f t="shared" si="41"/>
        <v>0.82901000000000002</v>
      </c>
      <c r="O235" s="77">
        <v>0.85572000000000004</v>
      </c>
      <c r="S235" s="21" t="s">
        <v>46</v>
      </c>
      <c r="T235" t="s">
        <v>295</v>
      </c>
      <c r="U235" t="s">
        <v>296</v>
      </c>
      <c r="Y235" s="140" t="str">
        <f t="shared" si="44"/>
        <v>West Yorkshire and Harrogate</v>
      </c>
      <c r="Z235" s="141" t="s">
        <v>358</v>
      </c>
      <c r="AA235" s="141"/>
      <c r="AB235" s="140"/>
      <c r="AC235" s="140"/>
      <c r="AD235" s="140"/>
      <c r="AE235" s="140"/>
      <c r="AF235" s="140"/>
      <c r="AG235" s="140" t="b">
        <f t="shared" si="43"/>
        <v>1</v>
      </c>
      <c r="BF235" s="106"/>
    </row>
    <row r="236" spans="1:58" x14ac:dyDescent="0.25">
      <c r="A236" t="s">
        <v>17</v>
      </c>
      <c r="B236" s="25">
        <v>2018</v>
      </c>
      <c r="C236" s="25" t="s">
        <v>3</v>
      </c>
      <c r="D236" s="25" t="s">
        <v>58</v>
      </c>
      <c r="E236" s="25" t="s">
        <v>120</v>
      </c>
      <c r="F236" s="23" t="s">
        <v>121</v>
      </c>
      <c r="G236" s="23" t="s">
        <v>541</v>
      </c>
      <c r="H236" s="32" t="s">
        <v>542</v>
      </c>
      <c r="I236" s="32" t="s">
        <v>574</v>
      </c>
      <c r="J236" s="135">
        <v>137</v>
      </c>
      <c r="K236" s="28">
        <v>0.79561999999999999</v>
      </c>
      <c r="L236" s="28">
        <f t="shared" si="41"/>
        <v>0.83919999999999995</v>
      </c>
      <c r="O236" s="77">
        <v>0.85877999999999999</v>
      </c>
      <c r="S236" s="21" t="s">
        <v>46</v>
      </c>
      <c r="T236" t="s">
        <v>317</v>
      </c>
      <c r="U236" t="s">
        <v>317</v>
      </c>
      <c r="AB236" s="140"/>
      <c r="AC236" s="140"/>
      <c r="AD236" s="140"/>
      <c r="AE236" s="140"/>
      <c r="AF236" s="140"/>
      <c r="AG236" s="140" t="b">
        <f t="shared" si="43"/>
        <v>1</v>
      </c>
      <c r="BF236" s="106"/>
    </row>
    <row r="237" spans="1:58" x14ac:dyDescent="0.25">
      <c r="A237" t="s">
        <v>17</v>
      </c>
      <c r="B237" s="25">
        <v>2019</v>
      </c>
      <c r="C237" s="25" t="s">
        <v>0</v>
      </c>
      <c r="D237" s="25" t="s">
        <v>59</v>
      </c>
      <c r="E237" s="25" t="s">
        <v>120</v>
      </c>
      <c r="F237" s="23" t="s">
        <v>121</v>
      </c>
      <c r="G237" s="23" t="s">
        <v>541</v>
      </c>
      <c r="H237" s="32" t="s">
        <v>542</v>
      </c>
      <c r="I237" s="32" t="s">
        <v>574</v>
      </c>
      <c r="J237" s="135">
        <v>135</v>
      </c>
      <c r="K237" s="28">
        <v>0.87407000000000001</v>
      </c>
      <c r="L237" s="28">
        <f t="shared" si="41"/>
        <v>0.84626000000000001</v>
      </c>
      <c r="O237" s="77">
        <v>0.85007999999999995</v>
      </c>
      <c r="S237" s="21" t="s">
        <v>46</v>
      </c>
      <c r="T237" t="s">
        <v>45</v>
      </c>
      <c r="BF237" s="106"/>
    </row>
    <row r="238" spans="1:58" x14ac:dyDescent="0.25">
      <c r="A238" t="s">
        <v>17</v>
      </c>
      <c r="B238" s="25">
        <v>2019</v>
      </c>
      <c r="C238" s="25" t="s">
        <v>1</v>
      </c>
      <c r="D238" s="25" t="s">
        <v>60</v>
      </c>
      <c r="E238" s="25" t="s">
        <v>120</v>
      </c>
      <c r="F238" s="23" t="s">
        <v>121</v>
      </c>
      <c r="G238" s="23" t="s">
        <v>541</v>
      </c>
      <c r="H238" s="32" t="s">
        <v>542</v>
      </c>
      <c r="I238" s="32" t="s">
        <v>574</v>
      </c>
      <c r="J238" s="135">
        <v>136</v>
      </c>
      <c r="K238" s="28">
        <v>0.86765000000000003</v>
      </c>
      <c r="L238" s="28">
        <f t="shared" si="41"/>
        <v>0.83030999999999999</v>
      </c>
      <c r="O238" s="77">
        <v>0.85524</v>
      </c>
      <c r="S238" s="21" t="s">
        <v>46</v>
      </c>
      <c r="BF238" s="106"/>
    </row>
    <row r="239" spans="1:58" x14ac:dyDescent="0.25">
      <c r="A239" t="s">
        <v>17</v>
      </c>
      <c r="B239" s="25">
        <v>2019</v>
      </c>
      <c r="C239" s="25" t="s">
        <v>2</v>
      </c>
      <c r="D239" s="25" t="s">
        <v>61</v>
      </c>
      <c r="E239" s="25" t="s">
        <v>120</v>
      </c>
      <c r="F239" s="23" t="s">
        <v>121</v>
      </c>
      <c r="G239" s="23" t="s">
        <v>541</v>
      </c>
      <c r="H239" s="32" t="s">
        <v>542</v>
      </c>
      <c r="I239" s="32" t="s">
        <v>574</v>
      </c>
      <c r="J239" s="135">
        <v>123</v>
      </c>
      <c r="K239" s="28">
        <v>0.73170999999999997</v>
      </c>
      <c r="L239" s="28">
        <f t="shared" si="41"/>
        <v>0.83940999999999999</v>
      </c>
      <c r="O239" s="77">
        <v>0.85079000000000005</v>
      </c>
      <c r="S239" s="21" t="s">
        <v>46</v>
      </c>
      <c r="BF239" s="106"/>
    </row>
    <row r="240" spans="1:58" x14ac:dyDescent="0.25">
      <c r="A240" t="s">
        <v>17</v>
      </c>
      <c r="B240" s="25">
        <v>2019</v>
      </c>
      <c r="C240" s="25" t="s">
        <v>3</v>
      </c>
      <c r="D240" s="25" t="s">
        <v>62</v>
      </c>
      <c r="E240" s="25" t="s">
        <v>120</v>
      </c>
      <c r="F240" s="23" t="s">
        <v>121</v>
      </c>
      <c r="G240" s="23" t="s">
        <v>541</v>
      </c>
      <c r="H240" s="32" t="s">
        <v>542</v>
      </c>
      <c r="I240" s="32" t="s">
        <v>574</v>
      </c>
      <c r="J240" s="135">
        <v>114</v>
      </c>
      <c r="K240" s="28">
        <v>0.90351000000000004</v>
      </c>
      <c r="L240" s="28">
        <f t="shared" si="41"/>
        <v>0.84555000000000002</v>
      </c>
      <c r="O240" s="77">
        <v>0.85265000000000002</v>
      </c>
      <c r="S240" s="21" t="s">
        <v>46</v>
      </c>
      <c r="BF240" s="106"/>
    </row>
    <row r="241" spans="1:58" x14ac:dyDescent="0.25">
      <c r="A241" t="s">
        <v>17</v>
      </c>
      <c r="B241" s="25">
        <v>2020</v>
      </c>
      <c r="C241" s="25" t="s">
        <v>0</v>
      </c>
      <c r="D241" s="25" t="s">
        <v>63</v>
      </c>
      <c r="E241" s="25" t="s">
        <v>120</v>
      </c>
      <c r="F241" s="23" t="s">
        <v>121</v>
      </c>
      <c r="G241" s="23" t="s">
        <v>541</v>
      </c>
      <c r="H241" s="32" t="s">
        <v>542</v>
      </c>
      <c r="I241" s="32" t="s">
        <v>574</v>
      </c>
      <c r="J241" s="135">
        <v>107</v>
      </c>
      <c r="K241" s="28">
        <v>0.86916000000000004</v>
      </c>
      <c r="L241" s="28">
        <f t="shared" si="41"/>
        <v>0.84467000000000003</v>
      </c>
      <c r="O241" s="77">
        <v>0.84214</v>
      </c>
      <c r="S241" s="21" t="s">
        <v>46</v>
      </c>
      <c r="BF241" s="106"/>
    </row>
    <row r="242" spans="1:58" x14ac:dyDescent="0.25">
      <c r="A242" t="s">
        <v>17</v>
      </c>
      <c r="B242" s="25">
        <v>2020</v>
      </c>
      <c r="C242" s="25" t="s">
        <v>1</v>
      </c>
      <c r="D242" s="25" t="s">
        <v>64</v>
      </c>
      <c r="E242" s="25" t="s">
        <v>120</v>
      </c>
      <c r="F242" s="23" t="s">
        <v>121</v>
      </c>
      <c r="G242" s="23" t="s">
        <v>541</v>
      </c>
      <c r="H242" s="32" t="s">
        <v>542</v>
      </c>
      <c r="I242" s="32" t="s">
        <v>574</v>
      </c>
      <c r="J242" s="135">
        <v>83</v>
      </c>
      <c r="K242" s="28">
        <v>0.78312999999999999</v>
      </c>
      <c r="L242" s="28">
        <f t="shared" si="41"/>
        <v>0.79842999999999997</v>
      </c>
      <c r="O242" s="77">
        <v>0.81738999999999995</v>
      </c>
      <c r="S242" s="21" t="s">
        <v>46</v>
      </c>
      <c r="BF242" s="106"/>
    </row>
    <row r="243" spans="1:58" x14ac:dyDescent="0.25">
      <c r="A243" t="s">
        <v>17</v>
      </c>
      <c r="B243" s="25">
        <v>2020</v>
      </c>
      <c r="C243" s="25" t="s">
        <v>2</v>
      </c>
      <c r="D243" s="25" t="s">
        <v>65</v>
      </c>
      <c r="E243" s="25" t="s">
        <v>120</v>
      </c>
      <c r="F243" s="23" t="s">
        <v>121</v>
      </c>
      <c r="G243" s="23" t="s">
        <v>541</v>
      </c>
      <c r="H243" s="32" t="s">
        <v>542</v>
      </c>
      <c r="I243" s="32" t="s">
        <v>574</v>
      </c>
      <c r="J243" s="135">
        <v>116</v>
      </c>
      <c r="K243" s="28">
        <v>0.75861999999999996</v>
      </c>
      <c r="L243" s="28">
        <f t="shared" si="41"/>
        <v>0.80961000000000005</v>
      </c>
      <c r="O243" s="77">
        <v>0.82706999999999997</v>
      </c>
      <c r="BF243" s="106"/>
    </row>
    <row r="244" spans="1:58" x14ac:dyDescent="0.25">
      <c r="A244" t="s">
        <v>17</v>
      </c>
      <c r="B244" s="25">
        <v>2020</v>
      </c>
      <c r="C244" s="25" t="s">
        <v>3</v>
      </c>
      <c r="D244" s="25" t="s">
        <v>66</v>
      </c>
      <c r="E244" s="25" t="s">
        <v>120</v>
      </c>
      <c r="F244" s="23" t="s">
        <v>121</v>
      </c>
      <c r="G244" s="23" t="s">
        <v>541</v>
      </c>
      <c r="H244" s="32" t="s">
        <v>542</v>
      </c>
      <c r="I244" s="32" t="s">
        <v>574</v>
      </c>
      <c r="J244" s="135">
        <v>123</v>
      </c>
      <c r="K244" s="28">
        <v>0.85365999999999997</v>
      </c>
      <c r="L244" s="28">
        <f t="shared" si="41"/>
        <v>0.84382000000000001</v>
      </c>
      <c r="O244" s="77">
        <v>0.85233000000000003</v>
      </c>
      <c r="BF244" s="106"/>
    </row>
    <row r="245" spans="1:58" x14ac:dyDescent="0.25">
      <c r="A245" t="s">
        <v>17</v>
      </c>
      <c r="B245" s="25">
        <v>2021</v>
      </c>
      <c r="C245" s="25" t="s">
        <v>0</v>
      </c>
      <c r="D245" s="25" t="s">
        <v>67</v>
      </c>
      <c r="E245" s="25" t="s">
        <v>120</v>
      </c>
      <c r="F245" s="23" t="s">
        <v>121</v>
      </c>
      <c r="G245" s="23" t="s">
        <v>541</v>
      </c>
      <c r="H245" s="32" t="s">
        <v>542</v>
      </c>
      <c r="I245" s="32" t="s">
        <v>574</v>
      </c>
      <c r="J245" s="135">
        <v>98</v>
      </c>
      <c r="K245" s="28">
        <v>0.83672999999999997</v>
      </c>
      <c r="L245" s="28">
        <f t="shared" si="41"/>
        <v>0.85199000000000003</v>
      </c>
      <c r="O245" s="77">
        <v>0.86184000000000005</v>
      </c>
      <c r="BF245" s="106"/>
    </row>
    <row r="246" spans="1:58" x14ac:dyDescent="0.25">
      <c r="A246" t="s">
        <v>17</v>
      </c>
      <c r="B246" s="25">
        <v>2021</v>
      </c>
      <c r="C246" s="25" t="s">
        <v>1</v>
      </c>
      <c r="D246" s="25" t="s">
        <v>68</v>
      </c>
      <c r="E246" s="25" t="s">
        <v>120</v>
      </c>
      <c r="F246" s="23" t="s">
        <v>121</v>
      </c>
      <c r="G246" s="23" t="s">
        <v>541</v>
      </c>
      <c r="H246" s="32" t="s">
        <v>542</v>
      </c>
      <c r="I246" s="32" t="s">
        <v>574</v>
      </c>
      <c r="J246" s="135">
        <v>115</v>
      </c>
      <c r="K246" s="28">
        <v>0.86087000000000002</v>
      </c>
      <c r="L246" s="28">
        <f t="shared" si="41"/>
        <v>0.86192999999999997</v>
      </c>
      <c r="O246" s="77">
        <v>0.85790999999999995</v>
      </c>
      <c r="BF246" s="106"/>
    </row>
    <row r="247" spans="1:58" x14ac:dyDescent="0.25">
      <c r="A247" t="s">
        <v>17</v>
      </c>
      <c r="B247" s="25">
        <v>2021</v>
      </c>
      <c r="C247" s="25" t="s">
        <v>2</v>
      </c>
      <c r="D247" s="25" t="s">
        <v>69</v>
      </c>
      <c r="E247" s="25" t="s">
        <v>120</v>
      </c>
      <c r="F247" s="23" t="s">
        <v>121</v>
      </c>
      <c r="G247" s="23" t="s">
        <v>541</v>
      </c>
      <c r="H247" s="32" t="s">
        <v>542</v>
      </c>
      <c r="I247" s="32" t="s">
        <v>574</v>
      </c>
      <c r="J247" s="135">
        <v>151</v>
      </c>
      <c r="K247" s="28">
        <v>0.82118999999999998</v>
      </c>
      <c r="L247" s="28">
        <f t="shared" si="41"/>
        <v>0.85441</v>
      </c>
      <c r="O247" s="77">
        <v>0.85472999999999999</v>
      </c>
      <c r="BF247" s="106"/>
    </row>
    <row r="248" spans="1:58" x14ac:dyDescent="0.25">
      <c r="A248" t="s">
        <v>17</v>
      </c>
      <c r="B248" s="25">
        <v>2021</v>
      </c>
      <c r="C248" s="25" t="s">
        <v>3</v>
      </c>
      <c r="D248" s="25" t="s">
        <v>70</v>
      </c>
      <c r="E248" s="25" t="s">
        <v>120</v>
      </c>
      <c r="F248" s="23" t="s">
        <v>121</v>
      </c>
      <c r="G248" s="23" t="s">
        <v>541</v>
      </c>
      <c r="H248" s="32" t="s">
        <v>542</v>
      </c>
      <c r="I248" s="32" t="s">
        <v>574</v>
      </c>
      <c r="J248" s="135">
        <v>146</v>
      </c>
      <c r="K248" s="28">
        <v>0.78766999999999998</v>
      </c>
      <c r="L248" s="28">
        <f t="shared" si="41"/>
        <v>0.83487999999999996</v>
      </c>
      <c r="O248" s="77">
        <v>0.86302999999999996</v>
      </c>
      <c r="BF248" s="106"/>
    </row>
    <row r="249" spans="1:58" x14ac:dyDescent="0.25">
      <c r="A249" t="s">
        <v>17</v>
      </c>
      <c r="B249" s="25">
        <v>2022</v>
      </c>
      <c r="C249" s="25" t="s">
        <v>0</v>
      </c>
      <c r="D249" s="25" t="s">
        <v>71</v>
      </c>
      <c r="E249" s="25" t="s">
        <v>120</v>
      </c>
      <c r="F249" s="23" t="s">
        <v>121</v>
      </c>
      <c r="G249" s="23" t="s">
        <v>541</v>
      </c>
      <c r="H249" s="32" t="s">
        <v>542</v>
      </c>
      <c r="I249" s="32" t="s">
        <v>574</v>
      </c>
      <c r="J249" s="135">
        <v>138</v>
      </c>
      <c r="K249" s="28">
        <v>0.84057999999999999</v>
      </c>
      <c r="L249" s="28">
        <f t="shared" si="41"/>
        <v>0.86294000000000004</v>
      </c>
      <c r="O249" s="77">
        <v>0.86423000000000005</v>
      </c>
      <c r="BF249" s="106"/>
    </row>
    <row r="250" spans="1:58" x14ac:dyDescent="0.25">
      <c r="A250" t="s">
        <v>17</v>
      </c>
      <c r="B250" s="25">
        <v>2022</v>
      </c>
      <c r="C250" s="25" t="s">
        <v>1</v>
      </c>
      <c r="D250" s="25" t="s">
        <v>72</v>
      </c>
      <c r="E250" s="25" t="s">
        <v>120</v>
      </c>
      <c r="F250" s="23" t="s">
        <v>121</v>
      </c>
      <c r="G250" s="23" t="s">
        <v>541</v>
      </c>
      <c r="H250" s="32" t="s">
        <v>542</v>
      </c>
      <c r="I250" s="32" t="s">
        <v>574</v>
      </c>
      <c r="J250" s="135">
        <v>136</v>
      </c>
      <c r="K250" s="28">
        <v>0.875</v>
      </c>
      <c r="L250" s="28">
        <f t="shared" si="41"/>
        <v>0.86614999999999998</v>
      </c>
      <c r="O250" s="77">
        <v>0.85797999999999996</v>
      </c>
      <c r="BF250" s="106"/>
    </row>
    <row r="251" spans="1:58" x14ac:dyDescent="0.25">
      <c r="A251" t="s">
        <v>17</v>
      </c>
      <c r="B251" s="25">
        <v>2022</v>
      </c>
      <c r="C251" s="25" t="s">
        <v>2</v>
      </c>
      <c r="D251" s="25" t="s">
        <v>73</v>
      </c>
      <c r="E251" s="25" t="s">
        <v>120</v>
      </c>
      <c r="F251" s="23" t="s">
        <v>121</v>
      </c>
      <c r="G251" s="23" t="s">
        <v>541</v>
      </c>
      <c r="H251" s="32" t="s">
        <v>542</v>
      </c>
      <c r="I251" s="32" t="s">
        <v>574</v>
      </c>
      <c r="J251" s="135">
        <v>120</v>
      </c>
      <c r="K251" s="28">
        <v>0.84167000000000003</v>
      </c>
      <c r="L251" s="28">
        <f t="shared" si="41"/>
        <v>0.85897999999999997</v>
      </c>
      <c r="O251" s="77">
        <v>0.85080999999999996</v>
      </c>
      <c r="BF251" s="106"/>
    </row>
    <row r="252" spans="1:58" x14ac:dyDescent="0.25">
      <c r="A252" t="s">
        <v>17</v>
      </c>
      <c r="B252" s="25">
        <v>2022</v>
      </c>
      <c r="C252" s="25" t="s">
        <v>3</v>
      </c>
      <c r="D252" s="25" t="s">
        <v>493</v>
      </c>
      <c r="E252" s="25" t="s">
        <v>120</v>
      </c>
      <c r="F252" s="23" t="s">
        <v>121</v>
      </c>
      <c r="G252" s="23" t="s">
        <v>541</v>
      </c>
      <c r="H252" s="32" t="s">
        <v>542</v>
      </c>
      <c r="I252" s="32" t="s">
        <v>574</v>
      </c>
      <c r="J252" s="135">
        <v>121</v>
      </c>
      <c r="K252" s="28">
        <v>0.87602999999999998</v>
      </c>
      <c r="L252" s="28">
        <f t="shared" si="41"/>
        <v>0.8458</v>
      </c>
      <c r="O252" s="77">
        <v>0.85358999999999996</v>
      </c>
      <c r="BF252" s="106"/>
    </row>
    <row r="253" spans="1:58" x14ac:dyDescent="0.25">
      <c r="A253" t="s">
        <v>17</v>
      </c>
      <c r="B253" s="25">
        <v>2023</v>
      </c>
      <c r="C253" s="25" t="s">
        <v>0</v>
      </c>
      <c r="D253" s="25" t="s">
        <v>537</v>
      </c>
      <c r="E253" s="25" t="s">
        <v>120</v>
      </c>
      <c r="F253" s="23" t="s">
        <v>121</v>
      </c>
      <c r="G253" s="23" t="s">
        <v>541</v>
      </c>
      <c r="H253" s="32" t="s">
        <v>542</v>
      </c>
      <c r="I253" s="32" t="s">
        <v>574</v>
      </c>
      <c r="J253" s="135">
        <v>139</v>
      </c>
      <c r="K253" s="28">
        <v>0.87770000000000004</v>
      </c>
      <c r="L253" s="28">
        <f t="shared" si="41"/>
        <v>0.85714000000000001</v>
      </c>
      <c r="O253" s="77">
        <v>0.85650000000000004</v>
      </c>
      <c r="BF253" s="106"/>
    </row>
    <row r="254" spans="1:58" x14ac:dyDescent="0.25">
      <c r="A254" t="s">
        <v>17</v>
      </c>
      <c r="B254" s="25">
        <v>2018</v>
      </c>
      <c r="C254" s="25" t="s">
        <v>0</v>
      </c>
      <c r="D254" s="25" t="s">
        <v>54</v>
      </c>
      <c r="E254" s="25" t="s">
        <v>122</v>
      </c>
      <c r="F254" s="23" t="s">
        <v>123</v>
      </c>
      <c r="G254" s="23" t="s">
        <v>546</v>
      </c>
      <c r="H254" s="32" t="s">
        <v>547</v>
      </c>
      <c r="I254" s="32" t="s">
        <v>574</v>
      </c>
      <c r="J254" s="135">
        <v>43</v>
      </c>
      <c r="K254" s="28">
        <v>0.86046999999999996</v>
      </c>
      <c r="L254" s="28">
        <f t="shared" si="41"/>
        <v>0.84862000000000004</v>
      </c>
      <c r="O254" s="77">
        <v>0.84830000000000005</v>
      </c>
      <c r="BF254" s="106"/>
    </row>
    <row r="255" spans="1:58" x14ac:dyDescent="0.25">
      <c r="A255" t="s">
        <v>17</v>
      </c>
      <c r="B255" s="25">
        <v>2018</v>
      </c>
      <c r="C255" s="25" t="s">
        <v>1</v>
      </c>
      <c r="D255" s="25" t="s">
        <v>56</v>
      </c>
      <c r="E255" s="25" t="s">
        <v>122</v>
      </c>
      <c r="F255" s="23" t="s">
        <v>123</v>
      </c>
      <c r="G255" s="23" t="s">
        <v>546</v>
      </c>
      <c r="H255" s="32" t="s">
        <v>547</v>
      </c>
      <c r="I255" s="32" t="s">
        <v>574</v>
      </c>
      <c r="J255" s="135">
        <v>21</v>
      </c>
      <c r="K255" s="28">
        <v>0.71428999999999998</v>
      </c>
      <c r="L255" s="28">
        <f t="shared" si="41"/>
        <v>0.83359000000000005</v>
      </c>
      <c r="O255" s="77">
        <v>0.85524</v>
      </c>
      <c r="BF255" s="106"/>
    </row>
    <row r="256" spans="1:58" x14ac:dyDescent="0.25">
      <c r="A256" t="s">
        <v>17</v>
      </c>
      <c r="B256" s="25">
        <v>2018</v>
      </c>
      <c r="C256" s="25" t="s">
        <v>2</v>
      </c>
      <c r="D256" s="25" t="s">
        <v>57</v>
      </c>
      <c r="E256" s="25" t="s">
        <v>122</v>
      </c>
      <c r="F256" s="23" t="s">
        <v>123</v>
      </c>
      <c r="G256" s="23" t="s">
        <v>546</v>
      </c>
      <c r="H256" s="32" t="s">
        <v>547</v>
      </c>
      <c r="I256" s="32" t="s">
        <v>574</v>
      </c>
      <c r="J256" s="135">
        <v>37</v>
      </c>
      <c r="K256" s="28">
        <v>0.62161999999999995</v>
      </c>
      <c r="L256" s="28">
        <f t="shared" si="41"/>
        <v>0.82104999999999995</v>
      </c>
      <c r="O256" s="77">
        <v>0.85572000000000004</v>
      </c>
      <c r="BF256" s="106"/>
    </row>
    <row r="257" spans="1:58" x14ac:dyDescent="0.25">
      <c r="A257" t="s">
        <v>17</v>
      </c>
      <c r="B257" s="25">
        <v>2018</v>
      </c>
      <c r="C257" s="25" t="s">
        <v>3</v>
      </c>
      <c r="D257" s="25" t="s">
        <v>58</v>
      </c>
      <c r="E257" s="25" t="s">
        <v>122</v>
      </c>
      <c r="F257" s="23" t="s">
        <v>123</v>
      </c>
      <c r="G257" s="23" t="s">
        <v>546</v>
      </c>
      <c r="H257" s="32" t="s">
        <v>547</v>
      </c>
      <c r="I257" s="32" t="s">
        <v>574</v>
      </c>
      <c r="J257" s="135">
        <v>29</v>
      </c>
      <c r="K257" s="28">
        <v>0.75861999999999996</v>
      </c>
      <c r="L257" s="28">
        <f t="shared" si="41"/>
        <v>0.84069000000000005</v>
      </c>
      <c r="O257" s="77">
        <v>0.85877999999999999</v>
      </c>
      <c r="BF257" s="106"/>
    </row>
    <row r="258" spans="1:58" x14ac:dyDescent="0.25">
      <c r="A258" t="s">
        <v>17</v>
      </c>
      <c r="B258" s="25">
        <v>2019</v>
      </c>
      <c r="C258" s="25" t="s">
        <v>0</v>
      </c>
      <c r="D258" s="25" t="s">
        <v>59</v>
      </c>
      <c r="E258" s="25" t="s">
        <v>122</v>
      </c>
      <c r="F258" s="23" t="s">
        <v>123</v>
      </c>
      <c r="G258" s="23" t="s">
        <v>546</v>
      </c>
      <c r="H258" s="32" t="s">
        <v>547</v>
      </c>
      <c r="I258" s="32" t="s">
        <v>574</v>
      </c>
      <c r="J258" s="135">
        <v>30</v>
      </c>
      <c r="K258" s="28">
        <v>0.9</v>
      </c>
      <c r="L258" s="28">
        <f t="shared" ref="L258:L321" si="45">SUMIFS(K:K, E:E, G258, D:D, D258, I:I, I258)</f>
        <v>0.83006999999999997</v>
      </c>
      <c r="O258" s="77">
        <v>0.85007999999999995</v>
      </c>
      <c r="BF258" s="106"/>
    </row>
    <row r="259" spans="1:58" x14ac:dyDescent="0.25">
      <c r="A259" t="s">
        <v>17</v>
      </c>
      <c r="B259" s="25">
        <v>2019</v>
      </c>
      <c r="C259" s="25" t="s">
        <v>1</v>
      </c>
      <c r="D259" s="25" t="s">
        <v>60</v>
      </c>
      <c r="E259" s="25" t="s">
        <v>122</v>
      </c>
      <c r="F259" s="23" t="s">
        <v>123</v>
      </c>
      <c r="G259" s="23" t="s">
        <v>546</v>
      </c>
      <c r="H259" s="32" t="s">
        <v>547</v>
      </c>
      <c r="I259" s="32" t="s">
        <v>574</v>
      </c>
      <c r="J259" s="135">
        <v>36</v>
      </c>
      <c r="K259" s="28">
        <v>0.86111000000000004</v>
      </c>
      <c r="L259" s="28">
        <f t="shared" si="45"/>
        <v>0.86097000000000001</v>
      </c>
      <c r="O259" s="77">
        <v>0.85524</v>
      </c>
      <c r="BF259" s="106"/>
    </row>
    <row r="260" spans="1:58" x14ac:dyDescent="0.25">
      <c r="A260" t="s">
        <v>17</v>
      </c>
      <c r="B260" s="25">
        <v>2019</v>
      </c>
      <c r="C260" s="25" t="s">
        <v>2</v>
      </c>
      <c r="D260" s="25" t="s">
        <v>61</v>
      </c>
      <c r="E260" s="25" t="s">
        <v>122</v>
      </c>
      <c r="F260" s="23" t="s">
        <v>123</v>
      </c>
      <c r="G260" s="23" t="s">
        <v>546</v>
      </c>
      <c r="H260" s="32" t="s">
        <v>547</v>
      </c>
      <c r="I260" s="32" t="s">
        <v>574</v>
      </c>
      <c r="J260" s="135">
        <v>45</v>
      </c>
      <c r="K260" s="28">
        <v>0.77778000000000003</v>
      </c>
      <c r="L260" s="28">
        <f t="shared" si="45"/>
        <v>0.83965999999999996</v>
      </c>
      <c r="O260" s="77">
        <v>0.85079000000000005</v>
      </c>
      <c r="BF260" s="106"/>
    </row>
    <row r="261" spans="1:58" x14ac:dyDescent="0.25">
      <c r="A261" t="s">
        <v>17</v>
      </c>
      <c r="B261" s="25">
        <v>2019</v>
      </c>
      <c r="C261" s="25" t="s">
        <v>3</v>
      </c>
      <c r="D261" s="25" t="s">
        <v>62</v>
      </c>
      <c r="E261" s="25" t="s">
        <v>122</v>
      </c>
      <c r="F261" s="23" t="s">
        <v>123</v>
      </c>
      <c r="G261" s="23" t="s">
        <v>546</v>
      </c>
      <c r="H261" s="32" t="s">
        <v>547</v>
      </c>
      <c r="I261" s="32" t="s">
        <v>574</v>
      </c>
      <c r="J261" s="135">
        <v>45</v>
      </c>
      <c r="K261" s="28">
        <v>0.71111000000000002</v>
      </c>
      <c r="L261" s="28">
        <f t="shared" si="45"/>
        <v>0.85233999999999999</v>
      </c>
      <c r="O261" s="77">
        <v>0.85265000000000002</v>
      </c>
      <c r="BF261" s="106"/>
    </row>
    <row r="262" spans="1:58" x14ac:dyDescent="0.25">
      <c r="A262" t="s">
        <v>17</v>
      </c>
      <c r="B262" s="25">
        <v>2020</v>
      </c>
      <c r="C262" s="25" t="s">
        <v>0</v>
      </c>
      <c r="D262" s="25" t="s">
        <v>63</v>
      </c>
      <c r="E262" s="25" t="s">
        <v>122</v>
      </c>
      <c r="F262" s="23" t="s">
        <v>123</v>
      </c>
      <c r="G262" s="23" t="s">
        <v>546</v>
      </c>
      <c r="H262" s="32" t="s">
        <v>547</v>
      </c>
      <c r="I262" s="32" t="s">
        <v>574</v>
      </c>
      <c r="J262" s="135">
        <v>37</v>
      </c>
      <c r="K262" s="28">
        <v>0.64864999999999995</v>
      </c>
      <c r="L262" s="28">
        <f t="shared" si="45"/>
        <v>0.79776999999999998</v>
      </c>
      <c r="O262" s="77">
        <v>0.84214</v>
      </c>
      <c r="BF262" s="106"/>
    </row>
    <row r="263" spans="1:58" x14ac:dyDescent="0.25">
      <c r="A263" t="s">
        <v>17</v>
      </c>
      <c r="B263" s="25">
        <v>2020</v>
      </c>
      <c r="C263" s="25" t="s">
        <v>1</v>
      </c>
      <c r="D263" s="25" t="s">
        <v>64</v>
      </c>
      <c r="E263" s="25" t="s">
        <v>122</v>
      </c>
      <c r="F263" s="23" t="s">
        <v>123</v>
      </c>
      <c r="G263" s="23" t="s">
        <v>546</v>
      </c>
      <c r="H263" s="32" t="s">
        <v>547</v>
      </c>
      <c r="I263" s="32" t="s">
        <v>574</v>
      </c>
      <c r="J263" s="135">
        <v>28</v>
      </c>
      <c r="K263" s="28">
        <v>0.78571000000000002</v>
      </c>
      <c r="L263" s="28">
        <f t="shared" si="45"/>
        <v>0.87234</v>
      </c>
      <c r="O263" s="77">
        <v>0.81738999999999995</v>
      </c>
      <c r="BF263" s="106"/>
    </row>
    <row r="264" spans="1:58" x14ac:dyDescent="0.25">
      <c r="A264" t="s">
        <v>17</v>
      </c>
      <c r="B264" s="25">
        <v>2020</v>
      </c>
      <c r="C264" s="25" t="s">
        <v>2</v>
      </c>
      <c r="D264" s="25" t="s">
        <v>65</v>
      </c>
      <c r="E264" s="25" t="s">
        <v>122</v>
      </c>
      <c r="F264" s="23" t="s">
        <v>123</v>
      </c>
      <c r="G264" s="23" t="s">
        <v>546</v>
      </c>
      <c r="H264" s="32" t="s">
        <v>547</v>
      </c>
      <c r="I264" s="32" t="s">
        <v>574</v>
      </c>
      <c r="J264" s="135">
        <v>19</v>
      </c>
      <c r="K264" s="28">
        <v>0.78947000000000001</v>
      </c>
      <c r="L264" s="28">
        <f t="shared" si="45"/>
        <v>0.83108000000000004</v>
      </c>
      <c r="O264" s="77">
        <v>0.82706999999999997</v>
      </c>
      <c r="BF264" s="106"/>
    </row>
    <row r="265" spans="1:58" x14ac:dyDescent="0.25">
      <c r="A265" t="s">
        <v>17</v>
      </c>
      <c r="B265" s="25">
        <v>2020</v>
      </c>
      <c r="C265" s="25" t="s">
        <v>3</v>
      </c>
      <c r="D265" s="25" t="s">
        <v>66</v>
      </c>
      <c r="E265" s="25" t="s">
        <v>122</v>
      </c>
      <c r="F265" s="23" t="s">
        <v>123</v>
      </c>
      <c r="G265" s="23" t="s">
        <v>546</v>
      </c>
      <c r="H265" s="32" t="s">
        <v>547</v>
      </c>
      <c r="I265" s="32" t="s">
        <v>574</v>
      </c>
      <c r="J265" s="135">
        <v>31</v>
      </c>
      <c r="K265" s="28">
        <v>0.64515999999999996</v>
      </c>
      <c r="L265" s="28">
        <f t="shared" si="45"/>
        <v>0.81942000000000004</v>
      </c>
      <c r="O265" s="77">
        <v>0.85233000000000003</v>
      </c>
      <c r="BF265" s="106"/>
    </row>
    <row r="266" spans="1:58" x14ac:dyDescent="0.25">
      <c r="A266" t="s">
        <v>17</v>
      </c>
      <c r="B266" s="25">
        <v>2021</v>
      </c>
      <c r="C266" s="25" t="s">
        <v>0</v>
      </c>
      <c r="D266" s="25" t="s">
        <v>67</v>
      </c>
      <c r="E266" s="25" t="s">
        <v>122</v>
      </c>
      <c r="F266" s="23" t="s">
        <v>123</v>
      </c>
      <c r="G266" s="23" t="s">
        <v>546</v>
      </c>
      <c r="H266" s="32" t="s">
        <v>547</v>
      </c>
      <c r="I266" s="32" t="s">
        <v>574</v>
      </c>
      <c r="J266" s="135">
        <v>25</v>
      </c>
      <c r="K266" s="28">
        <v>0.92</v>
      </c>
      <c r="L266" s="28">
        <f t="shared" si="45"/>
        <v>0.84799000000000002</v>
      </c>
      <c r="O266" s="77">
        <v>0.86184000000000005</v>
      </c>
      <c r="BF266" s="106"/>
    </row>
    <row r="267" spans="1:58" x14ac:dyDescent="0.25">
      <c r="A267" t="s">
        <v>17</v>
      </c>
      <c r="B267" s="25">
        <v>2021</v>
      </c>
      <c r="C267" s="25" t="s">
        <v>1</v>
      </c>
      <c r="D267" s="25" t="s">
        <v>68</v>
      </c>
      <c r="E267" s="25" t="s">
        <v>122</v>
      </c>
      <c r="F267" s="23" t="s">
        <v>123</v>
      </c>
      <c r="G267" s="23" t="s">
        <v>546</v>
      </c>
      <c r="H267" s="32" t="s">
        <v>547</v>
      </c>
      <c r="I267" s="32" t="s">
        <v>574</v>
      </c>
      <c r="J267" s="135">
        <v>41</v>
      </c>
      <c r="K267" s="28">
        <v>0.78049000000000002</v>
      </c>
      <c r="L267" s="28">
        <f t="shared" si="45"/>
        <v>0.80676999999999999</v>
      </c>
      <c r="O267" s="77">
        <v>0.85790999999999995</v>
      </c>
      <c r="BF267" s="106"/>
    </row>
    <row r="268" spans="1:58" x14ac:dyDescent="0.25">
      <c r="A268" t="s">
        <v>17</v>
      </c>
      <c r="B268" s="25">
        <v>2021</v>
      </c>
      <c r="C268" s="25" t="s">
        <v>2</v>
      </c>
      <c r="D268" s="25" t="s">
        <v>69</v>
      </c>
      <c r="E268" s="25" t="s">
        <v>122</v>
      </c>
      <c r="F268" s="23" t="s">
        <v>123</v>
      </c>
      <c r="G268" s="23" t="s">
        <v>546</v>
      </c>
      <c r="H268" s="32" t="s">
        <v>547</v>
      </c>
      <c r="I268" s="32" t="s">
        <v>574</v>
      </c>
      <c r="J268" s="135">
        <v>50</v>
      </c>
      <c r="K268" s="28">
        <v>0.76</v>
      </c>
      <c r="L268" s="28">
        <f t="shared" si="45"/>
        <v>0.82845000000000002</v>
      </c>
      <c r="O268" s="77">
        <v>0.85472999999999999</v>
      </c>
      <c r="BF268" s="106"/>
    </row>
    <row r="269" spans="1:58" x14ac:dyDescent="0.25">
      <c r="A269" t="s">
        <v>17</v>
      </c>
      <c r="B269" s="25">
        <v>2021</v>
      </c>
      <c r="C269" s="25" t="s">
        <v>3</v>
      </c>
      <c r="D269" s="25" t="s">
        <v>70</v>
      </c>
      <c r="E269" s="25" t="s">
        <v>122</v>
      </c>
      <c r="F269" s="23" t="s">
        <v>123</v>
      </c>
      <c r="G269" s="23" t="s">
        <v>546</v>
      </c>
      <c r="H269" s="32" t="s">
        <v>547</v>
      </c>
      <c r="I269" s="32" t="s">
        <v>574</v>
      </c>
      <c r="J269" s="135">
        <v>36</v>
      </c>
      <c r="K269" s="28">
        <v>0.83333000000000002</v>
      </c>
      <c r="L269" s="28">
        <f t="shared" si="45"/>
        <v>0.82628000000000001</v>
      </c>
      <c r="O269" s="77">
        <v>0.86302999999999996</v>
      </c>
      <c r="BF269" s="106"/>
    </row>
    <row r="270" spans="1:58" x14ac:dyDescent="0.25">
      <c r="A270" t="s">
        <v>17</v>
      </c>
      <c r="B270" s="25">
        <v>2022</v>
      </c>
      <c r="C270" s="25" t="s">
        <v>0</v>
      </c>
      <c r="D270" s="25" t="s">
        <v>71</v>
      </c>
      <c r="E270" s="25" t="s">
        <v>122</v>
      </c>
      <c r="F270" s="23" t="s">
        <v>123</v>
      </c>
      <c r="G270" s="23" t="s">
        <v>546</v>
      </c>
      <c r="H270" s="32" t="s">
        <v>547</v>
      </c>
      <c r="I270" s="32" t="s">
        <v>574</v>
      </c>
      <c r="J270" s="135">
        <v>39</v>
      </c>
      <c r="K270" s="28">
        <v>0.84614999999999996</v>
      </c>
      <c r="L270" s="28">
        <f t="shared" si="45"/>
        <v>0.82343999999999995</v>
      </c>
      <c r="O270" s="77">
        <v>0.86423000000000005</v>
      </c>
      <c r="BF270" s="106"/>
    </row>
    <row r="271" spans="1:58" x14ac:dyDescent="0.25">
      <c r="A271" t="s">
        <v>17</v>
      </c>
      <c r="B271" s="25">
        <v>2022</v>
      </c>
      <c r="C271" s="25" t="s">
        <v>1</v>
      </c>
      <c r="D271" s="25" t="s">
        <v>72</v>
      </c>
      <c r="E271" s="25" t="s">
        <v>122</v>
      </c>
      <c r="F271" s="23" t="s">
        <v>123</v>
      </c>
      <c r="G271" s="23" t="s">
        <v>546</v>
      </c>
      <c r="H271" s="32" t="s">
        <v>547</v>
      </c>
      <c r="I271" s="32" t="s">
        <v>574</v>
      </c>
      <c r="J271" s="135">
        <v>43</v>
      </c>
      <c r="K271" s="28">
        <v>0.79069999999999996</v>
      </c>
      <c r="L271" s="28">
        <f t="shared" si="45"/>
        <v>0.82667000000000002</v>
      </c>
      <c r="O271" s="77">
        <v>0.85797999999999996</v>
      </c>
      <c r="BF271" s="106"/>
    </row>
    <row r="272" spans="1:58" x14ac:dyDescent="0.25">
      <c r="A272" t="s">
        <v>17</v>
      </c>
      <c r="B272" s="25">
        <v>2022</v>
      </c>
      <c r="C272" s="25" t="s">
        <v>2</v>
      </c>
      <c r="D272" s="25" t="s">
        <v>73</v>
      </c>
      <c r="E272" s="25" t="s">
        <v>122</v>
      </c>
      <c r="F272" s="23" t="s">
        <v>123</v>
      </c>
      <c r="G272" s="23" t="s">
        <v>546</v>
      </c>
      <c r="H272" s="32" t="s">
        <v>547</v>
      </c>
      <c r="I272" s="32" t="s">
        <v>574</v>
      </c>
      <c r="J272" s="135">
        <v>41</v>
      </c>
      <c r="K272" s="28">
        <v>0.75609999999999999</v>
      </c>
      <c r="L272" s="28">
        <f t="shared" si="45"/>
        <v>0.82960999999999996</v>
      </c>
      <c r="O272" s="77">
        <v>0.85080999999999996</v>
      </c>
      <c r="BF272" s="106"/>
    </row>
    <row r="273" spans="1:58" x14ac:dyDescent="0.25">
      <c r="A273" t="s">
        <v>17</v>
      </c>
      <c r="B273" s="25">
        <v>2022</v>
      </c>
      <c r="C273" s="25" t="s">
        <v>3</v>
      </c>
      <c r="D273" s="25" t="s">
        <v>493</v>
      </c>
      <c r="E273" s="25" t="s">
        <v>122</v>
      </c>
      <c r="F273" s="23" t="s">
        <v>123</v>
      </c>
      <c r="G273" s="23" t="s">
        <v>546</v>
      </c>
      <c r="H273" s="32" t="s">
        <v>547</v>
      </c>
      <c r="I273" s="32" t="s">
        <v>574</v>
      </c>
      <c r="J273" s="135">
        <v>25</v>
      </c>
      <c r="K273" s="28">
        <v>0.76</v>
      </c>
      <c r="L273" s="28">
        <f t="shared" si="45"/>
        <v>0.81510000000000005</v>
      </c>
      <c r="O273" s="77">
        <v>0.85358999999999996</v>
      </c>
      <c r="BF273" s="106"/>
    </row>
    <row r="274" spans="1:58" x14ac:dyDescent="0.25">
      <c r="A274" t="s">
        <v>17</v>
      </c>
      <c r="B274" s="25">
        <v>2023</v>
      </c>
      <c r="C274" s="25" t="s">
        <v>0</v>
      </c>
      <c r="D274" s="25" t="s">
        <v>537</v>
      </c>
      <c r="E274" s="25" t="s">
        <v>122</v>
      </c>
      <c r="F274" s="23" t="s">
        <v>123</v>
      </c>
      <c r="G274" s="23" t="s">
        <v>546</v>
      </c>
      <c r="H274" s="32" t="s">
        <v>547</v>
      </c>
      <c r="I274" s="32" t="s">
        <v>574</v>
      </c>
      <c r="J274" s="135">
        <v>42</v>
      </c>
      <c r="K274" s="28">
        <v>0.80952000000000002</v>
      </c>
      <c r="L274" s="28">
        <f t="shared" si="45"/>
        <v>0.83679999999999999</v>
      </c>
      <c r="O274" s="77">
        <v>0.85650000000000004</v>
      </c>
      <c r="BF274" s="106"/>
    </row>
    <row r="275" spans="1:58" x14ac:dyDescent="0.25">
      <c r="A275" t="s">
        <v>17</v>
      </c>
      <c r="B275" s="25">
        <v>2018</v>
      </c>
      <c r="C275" s="25" t="s">
        <v>0</v>
      </c>
      <c r="D275" s="25" t="s">
        <v>54</v>
      </c>
      <c r="E275" s="25" t="s">
        <v>548</v>
      </c>
      <c r="F275" s="23" t="s">
        <v>361</v>
      </c>
      <c r="G275" s="23" t="s">
        <v>548</v>
      </c>
      <c r="H275" s="32" t="s">
        <v>361</v>
      </c>
      <c r="I275" s="32" t="s">
        <v>574</v>
      </c>
      <c r="J275" s="135">
        <v>527</v>
      </c>
      <c r="K275" s="28">
        <v>0.83681000000000005</v>
      </c>
      <c r="L275" s="28">
        <f t="shared" si="45"/>
        <v>0.83681000000000005</v>
      </c>
      <c r="O275" s="77">
        <v>0.84830000000000005</v>
      </c>
      <c r="BF275" s="106"/>
    </row>
    <row r="276" spans="1:58" x14ac:dyDescent="0.25">
      <c r="A276" t="s">
        <v>17</v>
      </c>
      <c r="B276" s="25">
        <v>2018</v>
      </c>
      <c r="C276" s="25" t="s">
        <v>1</v>
      </c>
      <c r="D276" s="25" t="s">
        <v>56</v>
      </c>
      <c r="E276" s="25" t="s">
        <v>548</v>
      </c>
      <c r="F276" s="23" t="s">
        <v>361</v>
      </c>
      <c r="G276" s="23" t="s">
        <v>548</v>
      </c>
      <c r="H276" s="32" t="s">
        <v>361</v>
      </c>
      <c r="I276" s="32" t="s">
        <v>574</v>
      </c>
      <c r="J276" s="135">
        <v>589</v>
      </c>
      <c r="K276" s="28">
        <v>0.84889999999999999</v>
      </c>
      <c r="L276" s="28">
        <f t="shared" si="45"/>
        <v>0.84889999999999999</v>
      </c>
      <c r="O276" s="77">
        <v>0.85524</v>
      </c>
      <c r="BF276" s="106"/>
    </row>
    <row r="277" spans="1:58" x14ac:dyDescent="0.25">
      <c r="A277" t="s">
        <v>17</v>
      </c>
      <c r="B277" s="25">
        <v>2018</v>
      </c>
      <c r="C277" s="25" t="s">
        <v>2</v>
      </c>
      <c r="D277" s="25" t="s">
        <v>57</v>
      </c>
      <c r="E277" s="25" t="s">
        <v>548</v>
      </c>
      <c r="F277" s="23" t="s">
        <v>361</v>
      </c>
      <c r="G277" s="23" t="s">
        <v>548</v>
      </c>
      <c r="H277" s="32" t="s">
        <v>361</v>
      </c>
      <c r="I277" s="32" t="s">
        <v>574</v>
      </c>
      <c r="J277" s="135">
        <v>644</v>
      </c>
      <c r="K277" s="28">
        <v>0.86334999999999995</v>
      </c>
      <c r="L277" s="28">
        <f t="shared" si="45"/>
        <v>0.86334999999999995</v>
      </c>
      <c r="O277" s="77">
        <v>0.85572000000000004</v>
      </c>
      <c r="BF277" s="106"/>
    </row>
    <row r="278" spans="1:58" x14ac:dyDescent="0.25">
      <c r="A278" t="s">
        <v>17</v>
      </c>
      <c r="B278" s="25">
        <v>2018</v>
      </c>
      <c r="C278" s="25" t="s">
        <v>3</v>
      </c>
      <c r="D278" s="25" t="s">
        <v>58</v>
      </c>
      <c r="E278" s="25" t="s">
        <v>548</v>
      </c>
      <c r="F278" s="23" t="s">
        <v>361</v>
      </c>
      <c r="G278" s="23" t="s">
        <v>548</v>
      </c>
      <c r="H278" s="32" t="s">
        <v>361</v>
      </c>
      <c r="I278" s="32" t="s">
        <v>574</v>
      </c>
      <c r="J278" s="135">
        <v>625</v>
      </c>
      <c r="K278" s="28">
        <v>0.87360000000000004</v>
      </c>
      <c r="L278" s="28">
        <f t="shared" si="45"/>
        <v>0.87360000000000004</v>
      </c>
      <c r="O278" s="77">
        <v>0.85877999999999999</v>
      </c>
      <c r="BF278" s="106"/>
    </row>
    <row r="279" spans="1:58" x14ac:dyDescent="0.25">
      <c r="A279" t="s">
        <v>17</v>
      </c>
      <c r="B279" s="25">
        <v>2019</v>
      </c>
      <c r="C279" s="25" t="s">
        <v>0</v>
      </c>
      <c r="D279" s="25" t="s">
        <v>59</v>
      </c>
      <c r="E279" s="25" t="s">
        <v>548</v>
      </c>
      <c r="F279" s="23" t="s">
        <v>361</v>
      </c>
      <c r="G279" s="23" t="s">
        <v>548</v>
      </c>
      <c r="H279" s="32" t="s">
        <v>361</v>
      </c>
      <c r="I279" s="32" t="s">
        <v>574</v>
      </c>
      <c r="J279" s="135">
        <v>592</v>
      </c>
      <c r="K279" s="28">
        <v>0.87161999999999995</v>
      </c>
      <c r="L279" s="28">
        <f t="shared" si="45"/>
        <v>0.87161999999999995</v>
      </c>
      <c r="O279" s="77">
        <v>0.85007999999999995</v>
      </c>
      <c r="BF279" s="106"/>
    </row>
    <row r="280" spans="1:58" x14ac:dyDescent="0.25">
      <c r="A280" t="s">
        <v>17</v>
      </c>
      <c r="B280" s="25">
        <v>2019</v>
      </c>
      <c r="C280" s="25" t="s">
        <v>1</v>
      </c>
      <c r="D280" s="25" t="s">
        <v>60</v>
      </c>
      <c r="E280" s="25" t="s">
        <v>548</v>
      </c>
      <c r="F280" s="23" t="s">
        <v>361</v>
      </c>
      <c r="G280" s="23" t="s">
        <v>548</v>
      </c>
      <c r="H280" s="32" t="s">
        <v>361</v>
      </c>
      <c r="I280" s="32" t="s">
        <v>574</v>
      </c>
      <c r="J280" s="135">
        <v>626</v>
      </c>
      <c r="K280" s="28">
        <v>0.90095999999999998</v>
      </c>
      <c r="L280" s="28">
        <f t="shared" si="45"/>
        <v>0.90095999999999998</v>
      </c>
      <c r="O280" s="77">
        <v>0.85524</v>
      </c>
      <c r="BF280" s="106"/>
    </row>
    <row r="281" spans="1:58" x14ac:dyDescent="0.25">
      <c r="A281" t="s">
        <v>17</v>
      </c>
      <c r="B281" s="25">
        <v>2019</v>
      </c>
      <c r="C281" s="25" t="s">
        <v>2</v>
      </c>
      <c r="D281" s="25" t="s">
        <v>61</v>
      </c>
      <c r="E281" s="25" t="s">
        <v>548</v>
      </c>
      <c r="F281" s="23" t="s">
        <v>361</v>
      </c>
      <c r="G281" s="23" t="s">
        <v>548</v>
      </c>
      <c r="H281" s="32" t="s">
        <v>361</v>
      </c>
      <c r="I281" s="32" t="s">
        <v>574</v>
      </c>
      <c r="J281" s="135">
        <v>598</v>
      </c>
      <c r="K281" s="28">
        <v>0.85785999999999996</v>
      </c>
      <c r="L281" s="28">
        <f t="shared" si="45"/>
        <v>0.85785999999999996</v>
      </c>
      <c r="O281" s="77">
        <v>0.85079000000000005</v>
      </c>
      <c r="BF281" s="106"/>
    </row>
    <row r="282" spans="1:58" x14ac:dyDescent="0.25">
      <c r="A282" t="s">
        <v>17</v>
      </c>
      <c r="B282" s="25">
        <v>2019</v>
      </c>
      <c r="C282" s="25" t="s">
        <v>3</v>
      </c>
      <c r="D282" s="25" t="s">
        <v>62</v>
      </c>
      <c r="E282" s="25" t="s">
        <v>548</v>
      </c>
      <c r="F282" s="23" t="s">
        <v>361</v>
      </c>
      <c r="G282" s="23" t="s">
        <v>548</v>
      </c>
      <c r="H282" s="32" t="s">
        <v>361</v>
      </c>
      <c r="I282" s="32" t="s">
        <v>574</v>
      </c>
      <c r="J282" s="135">
        <v>579</v>
      </c>
      <c r="K282" s="28">
        <v>0.86873999999999996</v>
      </c>
      <c r="L282" s="28">
        <f t="shared" si="45"/>
        <v>0.86873999999999996</v>
      </c>
      <c r="O282" s="77">
        <v>0.85265000000000002</v>
      </c>
      <c r="BF282" s="106"/>
    </row>
    <row r="283" spans="1:58" x14ac:dyDescent="0.25">
      <c r="A283" t="s">
        <v>17</v>
      </c>
      <c r="B283" s="25">
        <v>2020</v>
      </c>
      <c r="C283" s="25" t="s">
        <v>0</v>
      </c>
      <c r="D283" s="25" t="s">
        <v>63</v>
      </c>
      <c r="E283" s="25" t="s">
        <v>548</v>
      </c>
      <c r="F283" s="23" t="s">
        <v>361</v>
      </c>
      <c r="G283" s="23" t="s">
        <v>548</v>
      </c>
      <c r="H283" s="32" t="s">
        <v>361</v>
      </c>
      <c r="I283" s="32" t="s">
        <v>574</v>
      </c>
      <c r="J283" s="135">
        <v>652</v>
      </c>
      <c r="K283" s="28">
        <v>0.85428999999999999</v>
      </c>
      <c r="L283" s="28">
        <f t="shared" si="45"/>
        <v>0.85428999999999999</v>
      </c>
      <c r="O283" s="77">
        <v>0.84214</v>
      </c>
      <c r="BF283" s="106"/>
    </row>
    <row r="284" spans="1:58" x14ac:dyDescent="0.25">
      <c r="A284" t="s">
        <v>17</v>
      </c>
      <c r="B284" s="25">
        <v>2020</v>
      </c>
      <c r="C284" s="25" t="s">
        <v>1</v>
      </c>
      <c r="D284" s="25" t="s">
        <v>64</v>
      </c>
      <c r="E284" s="25" t="s">
        <v>548</v>
      </c>
      <c r="F284" s="23" t="s">
        <v>361</v>
      </c>
      <c r="G284" s="23" t="s">
        <v>548</v>
      </c>
      <c r="H284" s="32" t="s">
        <v>361</v>
      </c>
      <c r="I284" s="32" t="s">
        <v>574</v>
      </c>
      <c r="J284" s="135">
        <v>292</v>
      </c>
      <c r="K284" s="28">
        <v>0.82533999999999996</v>
      </c>
      <c r="L284" s="28">
        <f t="shared" si="45"/>
        <v>0.82533999999999996</v>
      </c>
      <c r="O284" s="77">
        <v>0.81738999999999995</v>
      </c>
      <c r="BF284" s="106"/>
    </row>
    <row r="285" spans="1:58" x14ac:dyDescent="0.25">
      <c r="A285" t="s">
        <v>17</v>
      </c>
      <c r="B285" s="25">
        <v>2020</v>
      </c>
      <c r="C285" s="25" t="s">
        <v>2</v>
      </c>
      <c r="D285" s="25" t="s">
        <v>65</v>
      </c>
      <c r="E285" s="25" t="s">
        <v>548</v>
      </c>
      <c r="F285" s="23" t="s">
        <v>361</v>
      </c>
      <c r="G285" s="23" t="s">
        <v>548</v>
      </c>
      <c r="H285" s="32" t="s">
        <v>361</v>
      </c>
      <c r="I285" s="32" t="s">
        <v>574</v>
      </c>
      <c r="J285" s="135">
        <v>418</v>
      </c>
      <c r="K285" s="28">
        <v>0.85167000000000004</v>
      </c>
      <c r="L285" s="28">
        <f t="shared" si="45"/>
        <v>0.85167000000000004</v>
      </c>
      <c r="O285" s="77">
        <v>0.82706999999999997</v>
      </c>
      <c r="BF285" s="106"/>
    </row>
    <row r="286" spans="1:58" x14ac:dyDescent="0.25">
      <c r="A286" t="s">
        <v>17</v>
      </c>
      <c r="B286" s="25">
        <v>2020</v>
      </c>
      <c r="C286" s="25" t="s">
        <v>3</v>
      </c>
      <c r="D286" s="25" t="s">
        <v>66</v>
      </c>
      <c r="E286" s="25" t="s">
        <v>548</v>
      </c>
      <c r="F286" s="23" t="s">
        <v>361</v>
      </c>
      <c r="G286" s="23" t="s">
        <v>548</v>
      </c>
      <c r="H286" s="32" t="s">
        <v>361</v>
      </c>
      <c r="I286" s="32" t="s">
        <v>574</v>
      </c>
      <c r="J286" s="135">
        <v>559</v>
      </c>
      <c r="K286" s="28">
        <v>0.87834999999999996</v>
      </c>
      <c r="L286" s="28">
        <f t="shared" si="45"/>
        <v>0.87834999999999996</v>
      </c>
      <c r="O286" s="77">
        <v>0.85233000000000003</v>
      </c>
      <c r="BF286" s="106"/>
    </row>
    <row r="287" spans="1:58" x14ac:dyDescent="0.25">
      <c r="A287" t="s">
        <v>17</v>
      </c>
      <c r="B287" s="25">
        <v>2021</v>
      </c>
      <c r="C287" s="25" t="s">
        <v>0</v>
      </c>
      <c r="D287" s="25" t="s">
        <v>67</v>
      </c>
      <c r="E287" s="25" t="s">
        <v>548</v>
      </c>
      <c r="F287" s="23" t="s">
        <v>361</v>
      </c>
      <c r="G287" s="23" t="s">
        <v>548</v>
      </c>
      <c r="H287" s="32" t="s">
        <v>361</v>
      </c>
      <c r="I287" s="32" t="s">
        <v>574</v>
      </c>
      <c r="J287" s="135">
        <v>587</v>
      </c>
      <c r="K287" s="28">
        <v>0.87394000000000005</v>
      </c>
      <c r="L287" s="28">
        <f t="shared" si="45"/>
        <v>0.87394000000000005</v>
      </c>
      <c r="O287" s="77">
        <v>0.86184000000000005</v>
      </c>
      <c r="BF287" s="106"/>
    </row>
    <row r="288" spans="1:58" x14ac:dyDescent="0.25">
      <c r="A288" t="s">
        <v>17</v>
      </c>
      <c r="B288" s="25">
        <v>2021</v>
      </c>
      <c r="C288" s="25" t="s">
        <v>1</v>
      </c>
      <c r="D288" s="25" t="s">
        <v>68</v>
      </c>
      <c r="E288" s="25" t="s">
        <v>548</v>
      </c>
      <c r="F288" s="23" t="s">
        <v>361</v>
      </c>
      <c r="G288" s="23" t="s">
        <v>548</v>
      </c>
      <c r="H288" s="32" t="s">
        <v>361</v>
      </c>
      <c r="I288" s="32" t="s">
        <v>574</v>
      </c>
      <c r="J288" s="135">
        <v>565</v>
      </c>
      <c r="K288" s="28">
        <v>0.86194999999999999</v>
      </c>
      <c r="L288" s="28">
        <f t="shared" si="45"/>
        <v>0.86194999999999999</v>
      </c>
      <c r="O288" s="77">
        <v>0.85790999999999995</v>
      </c>
      <c r="BF288" s="106"/>
    </row>
    <row r="289" spans="1:58" x14ac:dyDescent="0.25">
      <c r="A289" t="s">
        <v>17</v>
      </c>
      <c r="B289" s="25">
        <v>2021</v>
      </c>
      <c r="C289" s="25" t="s">
        <v>2</v>
      </c>
      <c r="D289" s="25" t="s">
        <v>69</v>
      </c>
      <c r="E289" s="25" t="s">
        <v>548</v>
      </c>
      <c r="F289" s="23" t="s">
        <v>361</v>
      </c>
      <c r="G289" s="23" t="s">
        <v>548</v>
      </c>
      <c r="H289" s="32" t="s">
        <v>361</v>
      </c>
      <c r="I289" s="32" t="s">
        <v>574</v>
      </c>
      <c r="J289" s="135">
        <v>621</v>
      </c>
      <c r="K289" s="28">
        <v>0.87117999999999995</v>
      </c>
      <c r="L289" s="28">
        <f t="shared" si="45"/>
        <v>0.87117999999999995</v>
      </c>
      <c r="O289" s="77">
        <v>0.85472999999999999</v>
      </c>
      <c r="BF289" s="106"/>
    </row>
    <row r="290" spans="1:58" x14ac:dyDescent="0.25">
      <c r="A290" t="s">
        <v>17</v>
      </c>
      <c r="B290" s="25">
        <v>2021</v>
      </c>
      <c r="C290" s="25" t="s">
        <v>3</v>
      </c>
      <c r="D290" s="25" t="s">
        <v>70</v>
      </c>
      <c r="E290" s="25" t="s">
        <v>548</v>
      </c>
      <c r="F290" s="23" t="s">
        <v>361</v>
      </c>
      <c r="G290" s="23" t="s">
        <v>548</v>
      </c>
      <c r="H290" s="32" t="s">
        <v>361</v>
      </c>
      <c r="I290" s="32" t="s">
        <v>574</v>
      </c>
      <c r="J290" s="135">
        <v>584</v>
      </c>
      <c r="K290" s="28">
        <v>0.87670999999999999</v>
      </c>
      <c r="L290" s="28">
        <f t="shared" si="45"/>
        <v>0.87670999999999999</v>
      </c>
      <c r="O290" s="77">
        <v>0.86302999999999996</v>
      </c>
      <c r="BF290" s="106"/>
    </row>
    <row r="291" spans="1:58" x14ac:dyDescent="0.25">
      <c r="A291" t="s">
        <v>17</v>
      </c>
      <c r="B291" s="25">
        <v>2022</v>
      </c>
      <c r="C291" s="25" t="s">
        <v>0</v>
      </c>
      <c r="D291" s="25" t="s">
        <v>71</v>
      </c>
      <c r="E291" s="25" t="s">
        <v>548</v>
      </c>
      <c r="F291" s="23" t="s">
        <v>361</v>
      </c>
      <c r="G291" s="23" t="s">
        <v>548</v>
      </c>
      <c r="H291" s="32" t="s">
        <v>361</v>
      </c>
      <c r="I291" s="32" t="s">
        <v>574</v>
      </c>
      <c r="J291" s="135">
        <v>571</v>
      </c>
      <c r="K291" s="28">
        <v>0.87390999999999996</v>
      </c>
      <c r="L291" s="28">
        <f t="shared" si="45"/>
        <v>0.87390999999999996</v>
      </c>
      <c r="O291" s="77">
        <v>0.86423000000000005</v>
      </c>
      <c r="BF291" s="106"/>
    </row>
    <row r="292" spans="1:58" x14ac:dyDescent="0.25">
      <c r="A292" t="s">
        <v>17</v>
      </c>
      <c r="B292" s="25">
        <v>2022</v>
      </c>
      <c r="C292" s="25" t="s">
        <v>1</v>
      </c>
      <c r="D292" s="25" t="s">
        <v>72</v>
      </c>
      <c r="E292" s="25" t="s">
        <v>548</v>
      </c>
      <c r="F292" s="23" t="s">
        <v>361</v>
      </c>
      <c r="G292" s="23" t="s">
        <v>548</v>
      </c>
      <c r="H292" s="32" t="s">
        <v>361</v>
      </c>
      <c r="I292" s="32" t="s">
        <v>574</v>
      </c>
      <c r="J292" s="135">
        <v>597</v>
      </c>
      <c r="K292" s="28">
        <v>0.87102000000000002</v>
      </c>
      <c r="L292" s="28">
        <f t="shared" si="45"/>
        <v>0.87102000000000002</v>
      </c>
      <c r="O292" s="77">
        <v>0.85797999999999996</v>
      </c>
      <c r="BF292" s="106"/>
    </row>
    <row r="293" spans="1:58" x14ac:dyDescent="0.25">
      <c r="A293" t="s">
        <v>17</v>
      </c>
      <c r="B293" s="25">
        <v>2022</v>
      </c>
      <c r="C293" s="25" t="s">
        <v>2</v>
      </c>
      <c r="D293" s="25" t="s">
        <v>73</v>
      </c>
      <c r="E293" s="25" t="s">
        <v>548</v>
      </c>
      <c r="F293" s="23" t="s">
        <v>361</v>
      </c>
      <c r="G293" s="23" t="s">
        <v>548</v>
      </c>
      <c r="H293" s="32" t="s">
        <v>361</v>
      </c>
      <c r="I293" s="32" t="s">
        <v>574</v>
      </c>
      <c r="J293" s="135">
        <v>588</v>
      </c>
      <c r="K293" s="28">
        <v>0.84523999999999999</v>
      </c>
      <c r="L293" s="28">
        <f t="shared" si="45"/>
        <v>0.84523999999999999</v>
      </c>
      <c r="O293" s="77">
        <v>0.85080999999999996</v>
      </c>
      <c r="BF293" s="106"/>
    </row>
    <row r="294" spans="1:58" x14ac:dyDescent="0.25">
      <c r="A294" t="s">
        <v>17</v>
      </c>
      <c r="B294" s="25">
        <v>2022</v>
      </c>
      <c r="C294" s="25" t="s">
        <v>3</v>
      </c>
      <c r="D294" s="25" t="s">
        <v>493</v>
      </c>
      <c r="E294" s="25" t="s">
        <v>548</v>
      </c>
      <c r="F294" s="23" t="s">
        <v>361</v>
      </c>
      <c r="G294" s="23" t="s">
        <v>548</v>
      </c>
      <c r="H294" s="32" t="s">
        <v>361</v>
      </c>
      <c r="I294" s="32" t="s">
        <v>574</v>
      </c>
      <c r="J294" s="135">
        <v>566</v>
      </c>
      <c r="K294" s="28">
        <v>0.85511999999999999</v>
      </c>
      <c r="L294" s="28">
        <f t="shared" si="45"/>
        <v>0.85511999999999999</v>
      </c>
      <c r="O294" s="77">
        <v>0.85358999999999996</v>
      </c>
      <c r="BF294" s="106"/>
    </row>
    <row r="295" spans="1:58" x14ac:dyDescent="0.25">
      <c r="A295" t="s">
        <v>17</v>
      </c>
      <c r="B295" s="25">
        <v>2023</v>
      </c>
      <c r="C295" s="25" t="s">
        <v>0</v>
      </c>
      <c r="D295" s="25" t="s">
        <v>537</v>
      </c>
      <c r="E295" s="25" t="s">
        <v>548</v>
      </c>
      <c r="F295" s="23" t="s">
        <v>361</v>
      </c>
      <c r="G295" s="23" t="s">
        <v>548</v>
      </c>
      <c r="H295" s="32" t="s">
        <v>361</v>
      </c>
      <c r="I295" s="32" t="s">
        <v>574</v>
      </c>
      <c r="J295" s="135">
        <v>565</v>
      </c>
      <c r="K295" s="28">
        <v>0.87256999999999996</v>
      </c>
      <c r="L295" s="28">
        <f t="shared" si="45"/>
        <v>0.87256999999999996</v>
      </c>
      <c r="O295" s="77">
        <v>0.85650000000000004</v>
      </c>
      <c r="BF295" s="106"/>
    </row>
    <row r="296" spans="1:58" x14ac:dyDescent="0.25">
      <c r="A296" t="s">
        <v>17</v>
      </c>
      <c r="B296" s="25">
        <v>2018</v>
      </c>
      <c r="C296" s="25" t="s">
        <v>0</v>
      </c>
      <c r="D296" s="25" t="s">
        <v>54</v>
      </c>
      <c r="E296" s="25" t="s">
        <v>124</v>
      </c>
      <c r="F296" s="23" t="s">
        <v>125</v>
      </c>
      <c r="G296" s="23" t="s">
        <v>540</v>
      </c>
      <c r="H296" s="32" t="s">
        <v>367</v>
      </c>
      <c r="I296" s="32" t="s">
        <v>574</v>
      </c>
      <c r="J296" s="135">
        <v>78</v>
      </c>
      <c r="K296" s="28">
        <v>0.85897000000000001</v>
      </c>
      <c r="L296" s="28">
        <f t="shared" si="45"/>
        <v>0.83709</v>
      </c>
      <c r="O296" s="77">
        <v>0.84830000000000005</v>
      </c>
      <c r="BF296" s="106"/>
    </row>
    <row r="297" spans="1:58" x14ac:dyDescent="0.25">
      <c r="A297" t="s">
        <v>17</v>
      </c>
      <c r="B297" s="25">
        <v>2018</v>
      </c>
      <c r="C297" s="25" t="s">
        <v>1</v>
      </c>
      <c r="D297" s="25" t="s">
        <v>56</v>
      </c>
      <c r="E297" s="25" t="s">
        <v>124</v>
      </c>
      <c r="F297" s="23" t="s">
        <v>125</v>
      </c>
      <c r="G297" s="23" t="s">
        <v>540</v>
      </c>
      <c r="H297" s="32" t="s">
        <v>367</v>
      </c>
      <c r="I297" s="32" t="s">
        <v>574</v>
      </c>
      <c r="J297" s="135">
        <v>96</v>
      </c>
      <c r="K297" s="28">
        <v>0.89583000000000002</v>
      </c>
      <c r="L297" s="28">
        <f t="shared" si="45"/>
        <v>0.86967000000000005</v>
      </c>
      <c r="O297" s="77">
        <v>0.85524</v>
      </c>
      <c r="BF297" s="106"/>
    </row>
    <row r="298" spans="1:58" x14ac:dyDescent="0.25">
      <c r="A298" t="s">
        <v>17</v>
      </c>
      <c r="B298" s="25">
        <v>2018</v>
      </c>
      <c r="C298" s="25" t="s">
        <v>2</v>
      </c>
      <c r="D298" s="25" t="s">
        <v>57</v>
      </c>
      <c r="E298" s="25" t="s">
        <v>124</v>
      </c>
      <c r="F298" s="23" t="s">
        <v>125</v>
      </c>
      <c r="G298" s="23" t="s">
        <v>540</v>
      </c>
      <c r="H298" s="32" t="s">
        <v>367</v>
      </c>
      <c r="I298" s="32" t="s">
        <v>574</v>
      </c>
      <c r="J298" s="135">
        <v>86</v>
      </c>
      <c r="K298" s="28">
        <v>0.84884000000000004</v>
      </c>
      <c r="L298" s="28">
        <f t="shared" si="45"/>
        <v>0.85890999999999995</v>
      </c>
      <c r="O298" s="77">
        <v>0.85572000000000004</v>
      </c>
      <c r="BF298" s="106"/>
    </row>
    <row r="299" spans="1:58" x14ac:dyDescent="0.25">
      <c r="A299" t="s">
        <v>17</v>
      </c>
      <c r="B299" s="25">
        <v>2018</v>
      </c>
      <c r="C299" s="25" t="s">
        <v>3</v>
      </c>
      <c r="D299" s="25" t="s">
        <v>58</v>
      </c>
      <c r="E299" s="25" t="s">
        <v>124</v>
      </c>
      <c r="F299" s="23" t="s">
        <v>125</v>
      </c>
      <c r="G299" s="23" t="s">
        <v>540</v>
      </c>
      <c r="H299" s="32" t="s">
        <v>367</v>
      </c>
      <c r="I299" s="32" t="s">
        <v>574</v>
      </c>
      <c r="J299" s="135">
        <v>93</v>
      </c>
      <c r="K299" s="28">
        <v>0.93547999999999998</v>
      </c>
      <c r="L299" s="28">
        <f t="shared" si="45"/>
        <v>0.86229999999999996</v>
      </c>
      <c r="O299" s="77">
        <v>0.85877999999999999</v>
      </c>
      <c r="BF299" s="106"/>
    </row>
    <row r="300" spans="1:58" x14ac:dyDescent="0.25">
      <c r="A300" t="s">
        <v>17</v>
      </c>
      <c r="B300" s="25">
        <v>2019</v>
      </c>
      <c r="C300" s="25" t="s">
        <v>0</v>
      </c>
      <c r="D300" s="25" t="s">
        <v>59</v>
      </c>
      <c r="E300" s="25" t="s">
        <v>124</v>
      </c>
      <c r="F300" s="23" t="s">
        <v>125</v>
      </c>
      <c r="G300" s="23" t="s">
        <v>540</v>
      </c>
      <c r="H300" s="32" t="s">
        <v>367</v>
      </c>
      <c r="I300" s="32" t="s">
        <v>574</v>
      </c>
      <c r="J300" s="135">
        <v>85</v>
      </c>
      <c r="K300" s="28">
        <v>0.85882000000000003</v>
      </c>
      <c r="L300" s="28">
        <f t="shared" si="45"/>
        <v>0.87621000000000004</v>
      </c>
      <c r="O300" s="77">
        <v>0.85007999999999995</v>
      </c>
      <c r="BF300" s="106"/>
    </row>
    <row r="301" spans="1:58" x14ac:dyDescent="0.25">
      <c r="A301" t="s">
        <v>17</v>
      </c>
      <c r="B301" s="25">
        <v>2019</v>
      </c>
      <c r="C301" s="25" t="s">
        <v>1</v>
      </c>
      <c r="D301" s="25" t="s">
        <v>60</v>
      </c>
      <c r="E301" s="25" t="s">
        <v>124</v>
      </c>
      <c r="F301" s="23" t="s">
        <v>125</v>
      </c>
      <c r="G301" s="23" t="s">
        <v>540</v>
      </c>
      <c r="H301" s="32" t="s">
        <v>367</v>
      </c>
      <c r="I301" s="32" t="s">
        <v>574</v>
      </c>
      <c r="J301" s="135">
        <v>92</v>
      </c>
      <c r="K301" s="28">
        <v>0.85870000000000002</v>
      </c>
      <c r="L301" s="28">
        <f t="shared" si="45"/>
        <v>0.87863000000000002</v>
      </c>
      <c r="O301" s="77">
        <v>0.85524</v>
      </c>
      <c r="BF301" s="106"/>
    </row>
    <row r="302" spans="1:58" x14ac:dyDescent="0.25">
      <c r="A302" t="s">
        <v>17</v>
      </c>
      <c r="B302" s="25">
        <v>2019</v>
      </c>
      <c r="C302" s="25" t="s">
        <v>2</v>
      </c>
      <c r="D302" s="25" t="s">
        <v>61</v>
      </c>
      <c r="E302" s="25" t="s">
        <v>124</v>
      </c>
      <c r="F302" s="23" t="s">
        <v>125</v>
      </c>
      <c r="G302" s="23" t="s">
        <v>540</v>
      </c>
      <c r="H302" s="32" t="s">
        <v>367</v>
      </c>
      <c r="I302" s="32" t="s">
        <v>574</v>
      </c>
      <c r="J302" s="135">
        <v>78</v>
      </c>
      <c r="K302" s="28">
        <v>0.87178999999999995</v>
      </c>
      <c r="L302" s="28">
        <f t="shared" si="45"/>
        <v>0.86880999999999997</v>
      </c>
      <c r="O302" s="77">
        <v>0.85079000000000005</v>
      </c>
      <c r="BF302" s="106"/>
    </row>
    <row r="303" spans="1:58" x14ac:dyDescent="0.25">
      <c r="A303" t="s">
        <v>17</v>
      </c>
      <c r="B303" s="25">
        <v>2019</v>
      </c>
      <c r="C303" s="25" t="s">
        <v>3</v>
      </c>
      <c r="D303" s="25" t="s">
        <v>62</v>
      </c>
      <c r="E303" s="25" t="s">
        <v>124</v>
      </c>
      <c r="F303" s="23" t="s">
        <v>125</v>
      </c>
      <c r="G303" s="23" t="s">
        <v>540</v>
      </c>
      <c r="H303" s="32" t="s">
        <v>367</v>
      </c>
      <c r="I303" s="32" t="s">
        <v>574</v>
      </c>
      <c r="J303" s="135">
        <v>74</v>
      </c>
      <c r="K303" s="28">
        <v>0.82432000000000005</v>
      </c>
      <c r="L303" s="28">
        <f t="shared" si="45"/>
        <v>0.84511000000000003</v>
      </c>
      <c r="O303" s="77">
        <v>0.85265000000000002</v>
      </c>
      <c r="BF303" s="106"/>
    </row>
    <row r="304" spans="1:58" x14ac:dyDescent="0.25">
      <c r="A304" t="s">
        <v>17</v>
      </c>
      <c r="B304" s="25">
        <v>2020</v>
      </c>
      <c r="C304" s="25" t="s">
        <v>0</v>
      </c>
      <c r="D304" s="25" t="s">
        <v>63</v>
      </c>
      <c r="E304" s="25" t="s">
        <v>124</v>
      </c>
      <c r="F304" s="23" t="s">
        <v>125</v>
      </c>
      <c r="G304" s="23" t="s">
        <v>540</v>
      </c>
      <c r="H304" s="32" t="s">
        <v>367</v>
      </c>
      <c r="I304" s="32" t="s">
        <v>574</v>
      </c>
      <c r="J304" s="135">
        <v>73</v>
      </c>
      <c r="K304" s="28">
        <v>0.87670999999999999</v>
      </c>
      <c r="L304" s="28">
        <f t="shared" si="45"/>
        <v>0.86187999999999998</v>
      </c>
      <c r="O304" s="77">
        <v>0.84214</v>
      </c>
      <c r="BF304" s="106"/>
    </row>
    <row r="305" spans="1:58" x14ac:dyDescent="0.25">
      <c r="A305" t="s">
        <v>17</v>
      </c>
      <c r="B305" s="25">
        <v>2020</v>
      </c>
      <c r="C305" s="25" t="s">
        <v>1</v>
      </c>
      <c r="D305" s="25" t="s">
        <v>64</v>
      </c>
      <c r="E305" s="25" t="s">
        <v>124</v>
      </c>
      <c r="F305" s="23" t="s">
        <v>125</v>
      </c>
      <c r="G305" s="23" t="s">
        <v>540</v>
      </c>
      <c r="H305" s="32" t="s">
        <v>367</v>
      </c>
      <c r="I305" s="32" t="s">
        <v>574</v>
      </c>
      <c r="J305" s="135">
        <v>39</v>
      </c>
      <c r="K305" s="28">
        <v>0.87178999999999995</v>
      </c>
      <c r="L305" s="28">
        <f t="shared" si="45"/>
        <v>0.85638000000000003</v>
      </c>
      <c r="O305" s="77">
        <v>0.81738999999999995</v>
      </c>
      <c r="BF305" s="106"/>
    </row>
    <row r="306" spans="1:58" x14ac:dyDescent="0.25">
      <c r="A306" t="s">
        <v>17</v>
      </c>
      <c r="B306" s="25">
        <v>2020</v>
      </c>
      <c r="C306" s="25" t="s">
        <v>2</v>
      </c>
      <c r="D306" s="25" t="s">
        <v>65</v>
      </c>
      <c r="E306" s="25" t="s">
        <v>124</v>
      </c>
      <c r="F306" s="23" t="s">
        <v>125</v>
      </c>
      <c r="G306" s="23" t="s">
        <v>540</v>
      </c>
      <c r="H306" s="32" t="s">
        <v>367</v>
      </c>
      <c r="I306" s="32" t="s">
        <v>574</v>
      </c>
      <c r="J306" s="135">
        <v>63</v>
      </c>
      <c r="K306" s="28">
        <v>0.85714000000000001</v>
      </c>
      <c r="L306" s="28">
        <f t="shared" si="45"/>
        <v>0.82013999999999998</v>
      </c>
      <c r="O306" s="77">
        <v>0.82706999999999997</v>
      </c>
      <c r="BF306" s="106"/>
    </row>
    <row r="307" spans="1:58" x14ac:dyDescent="0.25">
      <c r="A307" t="s">
        <v>17</v>
      </c>
      <c r="B307" s="25">
        <v>2020</v>
      </c>
      <c r="C307" s="25" t="s">
        <v>3</v>
      </c>
      <c r="D307" s="25" t="s">
        <v>66</v>
      </c>
      <c r="E307" s="25" t="s">
        <v>124</v>
      </c>
      <c r="F307" s="23" t="s">
        <v>125</v>
      </c>
      <c r="G307" s="23" t="s">
        <v>540</v>
      </c>
      <c r="H307" s="32" t="s">
        <v>367</v>
      </c>
      <c r="I307" s="32" t="s">
        <v>574</v>
      </c>
      <c r="J307" s="135">
        <v>71</v>
      </c>
      <c r="K307" s="28">
        <v>0.90141000000000004</v>
      </c>
      <c r="L307" s="28">
        <f t="shared" si="45"/>
        <v>0.89380999999999999</v>
      </c>
      <c r="O307" s="77">
        <v>0.85233000000000003</v>
      </c>
      <c r="BF307" s="106"/>
    </row>
    <row r="308" spans="1:58" x14ac:dyDescent="0.25">
      <c r="A308" t="s">
        <v>17</v>
      </c>
      <c r="B308" s="25">
        <v>2021</v>
      </c>
      <c r="C308" s="25" t="s">
        <v>0</v>
      </c>
      <c r="D308" s="25" t="s">
        <v>67</v>
      </c>
      <c r="E308" s="25" t="s">
        <v>124</v>
      </c>
      <c r="F308" s="23" t="s">
        <v>125</v>
      </c>
      <c r="G308" s="23" t="s">
        <v>540</v>
      </c>
      <c r="H308" s="32" t="s">
        <v>367</v>
      </c>
      <c r="I308" s="32" t="s">
        <v>574</v>
      </c>
      <c r="J308" s="135">
        <v>80</v>
      </c>
      <c r="K308" s="28">
        <v>0.91249999999999998</v>
      </c>
      <c r="L308" s="28">
        <f t="shared" si="45"/>
        <v>0.90078000000000003</v>
      </c>
      <c r="O308" s="77">
        <v>0.86184000000000005</v>
      </c>
      <c r="BF308" s="106"/>
    </row>
    <row r="309" spans="1:58" x14ac:dyDescent="0.25">
      <c r="A309" t="s">
        <v>17</v>
      </c>
      <c r="B309" s="25">
        <v>2021</v>
      </c>
      <c r="C309" s="25" t="s">
        <v>1</v>
      </c>
      <c r="D309" s="25" t="s">
        <v>68</v>
      </c>
      <c r="E309" s="25" t="s">
        <v>124</v>
      </c>
      <c r="F309" s="23" t="s">
        <v>125</v>
      </c>
      <c r="G309" s="23" t="s">
        <v>540</v>
      </c>
      <c r="H309" s="32" t="s">
        <v>367</v>
      </c>
      <c r="I309" s="32" t="s">
        <v>574</v>
      </c>
      <c r="J309" s="135">
        <v>70</v>
      </c>
      <c r="K309" s="28">
        <v>0.84286000000000005</v>
      </c>
      <c r="L309" s="28">
        <f t="shared" si="45"/>
        <v>0.84433000000000002</v>
      </c>
      <c r="O309" s="77">
        <v>0.85790999999999995</v>
      </c>
      <c r="BF309" s="106"/>
    </row>
    <row r="310" spans="1:58" x14ac:dyDescent="0.25">
      <c r="A310" t="s">
        <v>17</v>
      </c>
      <c r="B310" s="25">
        <v>2021</v>
      </c>
      <c r="C310" s="25" t="s">
        <v>2</v>
      </c>
      <c r="D310" s="25" t="s">
        <v>69</v>
      </c>
      <c r="E310" s="25" t="s">
        <v>124</v>
      </c>
      <c r="F310" s="23" t="s">
        <v>125</v>
      </c>
      <c r="G310" s="23" t="s">
        <v>540</v>
      </c>
      <c r="H310" s="32" t="s">
        <v>367</v>
      </c>
      <c r="I310" s="32" t="s">
        <v>574</v>
      </c>
      <c r="J310" s="135">
        <v>88</v>
      </c>
      <c r="K310" s="28">
        <v>0.84091000000000005</v>
      </c>
      <c r="L310" s="28">
        <f t="shared" si="45"/>
        <v>0.85082000000000002</v>
      </c>
      <c r="O310" s="77">
        <v>0.85472999999999999</v>
      </c>
      <c r="BF310" s="106"/>
    </row>
    <row r="311" spans="1:58" x14ac:dyDescent="0.25">
      <c r="A311" t="s">
        <v>17</v>
      </c>
      <c r="B311" s="25">
        <v>2021</v>
      </c>
      <c r="C311" s="25" t="s">
        <v>3</v>
      </c>
      <c r="D311" s="25" t="s">
        <v>70</v>
      </c>
      <c r="E311" s="25" t="s">
        <v>124</v>
      </c>
      <c r="F311" s="23" t="s">
        <v>125</v>
      </c>
      <c r="G311" s="23" t="s">
        <v>540</v>
      </c>
      <c r="H311" s="32" t="s">
        <v>367</v>
      </c>
      <c r="I311" s="32" t="s">
        <v>574</v>
      </c>
      <c r="J311" s="135">
        <v>86</v>
      </c>
      <c r="K311" s="28">
        <v>0.91859999999999997</v>
      </c>
      <c r="L311" s="28">
        <f t="shared" si="45"/>
        <v>0.90403999999999995</v>
      </c>
      <c r="O311" s="77">
        <v>0.86302999999999996</v>
      </c>
      <c r="BF311" s="106"/>
    </row>
    <row r="312" spans="1:58" x14ac:dyDescent="0.25">
      <c r="A312" t="s">
        <v>17</v>
      </c>
      <c r="B312" s="25">
        <v>2022</v>
      </c>
      <c r="C312" s="25" t="s">
        <v>0</v>
      </c>
      <c r="D312" s="25" t="s">
        <v>71</v>
      </c>
      <c r="E312" s="25" t="s">
        <v>124</v>
      </c>
      <c r="F312" s="23" t="s">
        <v>125</v>
      </c>
      <c r="G312" s="23" t="s">
        <v>540</v>
      </c>
      <c r="H312" s="32" t="s">
        <v>367</v>
      </c>
      <c r="I312" s="32" t="s">
        <v>574</v>
      </c>
      <c r="J312" s="135">
        <v>101</v>
      </c>
      <c r="K312" s="28">
        <v>0.88119000000000003</v>
      </c>
      <c r="L312" s="28">
        <f t="shared" si="45"/>
        <v>0.88053000000000003</v>
      </c>
      <c r="O312" s="77">
        <v>0.86423000000000005</v>
      </c>
      <c r="BF312" s="106"/>
    </row>
    <row r="313" spans="1:58" x14ac:dyDescent="0.25">
      <c r="A313" t="s">
        <v>17</v>
      </c>
      <c r="B313" s="25">
        <v>2022</v>
      </c>
      <c r="C313" s="25" t="s">
        <v>1</v>
      </c>
      <c r="D313" s="25" t="s">
        <v>72</v>
      </c>
      <c r="E313" s="25" t="s">
        <v>124</v>
      </c>
      <c r="F313" s="23" t="s">
        <v>125</v>
      </c>
      <c r="G313" s="23" t="s">
        <v>540</v>
      </c>
      <c r="H313" s="32" t="s">
        <v>367</v>
      </c>
      <c r="I313" s="32" t="s">
        <v>574</v>
      </c>
      <c r="J313" s="135">
        <v>102</v>
      </c>
      <c r="K313" s="28">
        <v>0.89215999999999995</v>
      </c>
      <c r="L313" s="28">
        <f t="shared" si="45"/>
        <v>0.86848000000000003</v>
      </c>
      <c r="O313" s="77">
        <v>0.85797999999999996</v>
      </c>
      <c r="BF313" s="106"/>
    </row>
    <row r="314" spans="1:58" x14ac:dyDescent="0.25">
      <c r="A314" t="s">
        <v>17</v>
      </c>
      <c r="B314" s="25">
        <v>2022</v>
      </c>
      <c r="C314" s="25" t="s">
        <v>2</v>
      </c>
      <c r="D314" s="25" t="s">
        <v>73</v>
      </c>
      <c r="E314" s="25" t="s">
        <v>124</v>
      </c>
      <c r="F314" s="23" t="s">
        <v>125</v>
      </c>
      <c r="G314" s="23" t="s">
        <v>540</v>
      </c>
      <c r="H314" s="32" t="s">
        <v>367</v>
      </c>
      <c r="I314" s="32" t="s">
        <v>574</v>
      </c>
      <c r="J314" s="135">
        <v>59</v>
      </c>
      <c r="K314" s="28">
        <v>0.93220000000000003</v>
      </c>
      <c r="L314" s="28">
        <f t="shared" si="45"/>
        <v>0.84450000000000003</v>
      </c>
      <c r="O314" s="77">
        <v>0.85080999999999996</v>
      </c>
      <c r="BF314" s="106"/>
    </row>
    <row r="315" spans="1:58" x14ac:dyDescent="0.25">
      <c r="A315" t="s">
        <v>17</v>
      </c>
      <c r="B315" s="25">
        <v>2022</v>
      </c>
      <c r="C315" s="25" t="s">
        <v>3</v>
      </c>
      <c r="D315" s="25" t="s">
        <v>493</v>
      </c>
      <c r="E315" s="25" t="s">
        <v>124</v>
      </c>
      <c r="F315" s="23" t="s">
        <v>125</v>
      </c>
      <c r="G315" s="23" t="s">
        <v>540</v>
      </c>
      <c r="H315" s="32" t="s">
        <v>367</v>
      </c>
      <c r="I315" s="32" t="s">
        <v>574</v>
      </c>
      <c r="J315" s="135">
        <v>93</v>
      </c>
      <c r="K315" s="28">
        <v>0.91398000000000001</v>
      </c>
      <c r="L315" s="28">
        <f t="shared" si="45"/>
        <v>0.85492000000000001</v>
      </c>
      <c r="O315" s="77">
        <v>0.85358999999999996</v>
      </c>
      <c r="BF315" s="106"/>
    </row>
    <row r="316" spans="1:58" x14ac:dyDescent="0.25">
      <c r="A316" t="s">
        <v>17</v>
      </c>
      <c r="B316" s="25">
        <v>2023</v>
      </c>
      <c r="C316" s="25" t="s">
        <v>0</v>
      </c>
      <c r="D316" s="25" t="s">
        <v>537</v>
      </c>
      <c r="E316" s="25" t="s">
        <v>124</v>
      </c>
      <c r="F316" s="23" t="s">
        <v>125</v>
      </c>
      <c r="G316" s="23" t="s">
        <v>540</v>
      </c>
      <c r="H316" s="32" t="s">
        <v>367</v>
      </c>
      <c r="I316" s="32" t="s">
        <v>574</v>
      </c>
      <c r="J316" s="135">
        <v>65</v>
      </c>
      <c r="K316" s="28">
        <v>0.87692000000000003</v>
      </c>
      <c r="L316" s="28">
        <f t="shared" si="45"/>
        <v>0.82574000000000003</v>
      </c>
      <c r="O316" s="77">
        <v>0.85650000000000004</v>
      </c>
      <c r="BF316" s="106"/>
    </row>
    <row r="317" spans="1:58" x14ac:dyDescent="0.25">
      <c r="A317" t="s">
        <v>17</v>
      </c>
      <c r="B317" s="25">
        <v>2018</v>
      </c>
      <c r="C317" s="25" t="s">
        <v>0</v>
      </c>
      <c r="D317" s="25" t="s">
        <v>54</v>
      </c>
      <c r="E317" s="25" t="s">
        <v>126</v>
      </c>
      <c r="F317" s="23" t="s">
        <v>332</v>
      </c>
      <c r="G317" s="23" t="s">
        <v>548</v>
      </c>
      <c r="H317" s="32" t="s">
        <v>361</v>
      </c>
      <c r="I317" s="32" t="s">
        <v>574</v>
      </c>
      <c r="J317" s="135">
        <v>56</v>
      </c>
      <c r="K317" s="28">
        <v>0.875</v>
      </c>
      <c r="L317" s="28">
        <f t="shared" si="45"/>
        <v>0.83681000000000005</v>
      </c>
      <c r="O317" s="77">
        <v>0.84830000000000005</v>
      </c>
      <c r="BF317" s="106"/>
    </row>
    <row r="318" spans="1:58" x14ac:dyDescent="0.25">
      <c r="A318" t="s">
        <v>17</v>
      </c>
      <c r="B318" s="25">
        <v>2018</v>
      </c>
      <c r="C318" s="25" t="s">
        <v>1</v>
      </c>
      <c r="D318" s="25" t="s">
        <v>56</v>
      </c>
      <c r="E318" s="25" t="s">
        <v>126</v>
      </c>
      <c r="F318" s="23" t="s">
        <v>332</v>
      </c>
      <c r="G318" s="23" t="s">
        <v>548</v>
      </c>
      <c r="H318" s="32" t="s">
        <v>361</v>
      </c>
      <c r="I318" s="32" t="s">
        <v>574</v>
      </c>
      <c r="J318" s="135">
        <v>63</v>
      </c>
      <c r="K318" s="28">
        <v>0.85714000000000001</v>
      </c>
      <c r="L318" s="28">
        <f t="shared" si="45"/>
        <v>0.84889999999999999</v>
      </c>
      <c r="O318" s="77">
        <v>0.85524</v>
      </c>
      <c r="BF318" s="106"/>
    </row>
    <row r="319" spans="1:58" x14ac:dyDescent="0.25">
      <c r="A319" t="s">
        <v>17</v>
      </c>
      <c r="B319" s="25">
        <v>2018</v>
      </c>
      <c r="C319" s="25" t="s">
        <v>2</v>
      </c>
      <c r="D319" s="25" t="s">
        <v>57</v>
      </c>
      <c r="E319" s="25" t="s">
        <v>126</v>
      </c>
      <c r="F319" s="23" t="s">
        <v>332</v>
      </c>
      <c r="G319" s="23" t="s">
        <v>548</v>
      </c>
      <c r="H319" s="32" t="s">
        <v>361</v>
      </c>
      <c r="I319" s="32" t="s">
        <v>574</v>
      </c>
      <c r="J319" s="135">
        <v>45</v>
      </c>
      <c r="K319" s="28">
        <v>0.88888999999999996</v>
      </c>
      <c r="L319" s="28">
        <f t="shared" si="45"/>
        <v>0.86334999999999995</v>
      </c>
      <c r="O319" s="77">
        <v>0.85572000000000004</v>
      </c>
      <c r="BF319" s="106"/>
    </row>
    <row r="320" spans="1:58" x14ac:dyDescent="0.25">
      <c r="A320" t="s">
        <v>17</v>
      </c>
      <c r="B320" s="25">
        <v>2018</v>
      </c>
      <c r="C320" s="25" t="s">
        <v>3</v>
      </c>
      <c r="D320" s="25" t="s">
        <v>58</v>
      </c>
      <c r="E320" s="25" t="s">
        <v>126</v>
      </c>
      <c r="F320" s="23" t="s">
        <v>332</v>
      </c>
      <c r="G320" s="23" t="s">
        <v>548</v>
      </c>
      <c r="H320" s="32" t="s">
        <v>361</v>
      </c>
      <c r="I320" s="32" t="s">
        <v>574</v>
      </c>
      <c r="J320" s="135">
        <v>51</v>
      </c>
      <c r="K320" s="28">
        <v>0.88234999999999997</v>
      </c>
      <c r="L320" s="28">
        <f t="shared" si="45"/>
        <v>0.87360000000000004</v>
      </c>
      <c r="O320" s="77">
        <v>0.85877999999999999</v>
      </c>
      <c r="BF320" s="106"/>
    </row>
    <row r="321" spans="1:58" x14ac:dyDescent="0.25">
      <c r="A321" t="s">
        <v>17</v>
      </c>
      <c r="B321" s="25">
        <v>2019</v>
      </c>
      <c r="C321" s="25" t="s">
        <v>0</v>
      </c>
      <c r="D321" s="25" t="s">
        <v>59</v>
      </c>
      <c r="E321" s="25" t="s">
        <v>126</v>
      </c>
      <c r="F321" s="23" t="s">
        <v>332</v>
      </c>
      <c r="G321" s="23" t="s">
        <v>548</v>
      </c>
      <c r="H321" s="32" t="s">
        <v>361</v>
      </c>
      <c r="I321" s="32" t="s">
        <v>574</v>
      </c>
      <c r="J321" s="135">
        <v>47</v>
      </c>
      <c r="K321" s="28">
        <v>0.89361999999999997</v>
      </c>
      <c r="L321" s="28">
        <f t="shared" si="45"/>
        <v>0.87161999999999995</v>
      </c>
      <c r="O321" s="77">
        <v>0.85007999999999995</v>
      </c>
      <c r="BF321" s="106"/>
    </row>
    <row r="322" spans="1:58" x14ac:dyDescent="0.25">
      <c r="A322" t="s">
        <v>17</v>
      </c>
      <c r="B322" s="25">
        <v>2019</v>
      </c>
      <c r="C322" s="25" t="s">
        <v>1</v>
      </c>
      <c r="D322" s="25" t="s">
        <v>60</v>
      </c>
      <c r="E322" s="25" t="s">
        <v>126</v>
      </c>
      <c r="F322" s="23" t="s">
        <v>332</v>
      </c>
      <c r="G322" s="23" t="s">
        <v>548</v>
      </c>
      <c r="H322" s="32" t="s">
        <v>361</v>
      </c>
      <c r="I322" s="32" t="s">
        <v>574</v>
      </c>
      <c r="J322" s="135">
        <v>57</v>
      </c>
      <c r="K322" s="28">
        <v>0.85965000000000003</v>
      </c>
      <c r="L322" s="28">
        <f t="shared" ref="L322:L385" si="46">SUMIFS(K:K, E:E, G322, D:D, D322, I:I, I322)</f>
        <v>0.90095999999999998</v>
      </c>
      <c r="O322" s="77">
        <v>0.85524</v>
      </c>
      <c r="BF322" s="106"/>
    </row>
    <row r="323" spans="1:58" x14ac:dyDescent="0.25">
      <c r="A323" t="s">
        <v>17</v>
      </c>
      <c r="B323" s="25">
        <v>2019</v>
      </c>
      <c r="C323" s="25" t="s">
        <v>2</v>
      </c>
      <c r="D323" s="25" t="s">
        <v>61</v>
      </c>
      <c r="E323" s="25" t="s">
        <v>126</v>
      </c>
      <c r="F323" s="23" t="s">
        <v>332</v>
      </c>
      <c r="G323" s="23" t="s">
        <v>548</v>
      </c>
      <c r="H323" s="32" t="s">
        <v>361</v>
      </c>
      <c r="I323" s="32" t="s">
        <v>574</v>
      </c>
      <c r="J323" s="135">
        <v>50</v>
      </c>
      <c r="K323" s="28">
        <v>0.88</v>
      </c>
      <c r="L323" s="28">
        <f t="shared" si="46"/>
        <v>0.85785999999999996</v>
      </c>
      <c r="O323" s="77">
        <v>0.85079000000000005</v>
      </c>
      <c r="BF323" s="106"/>
    </row>
    <row r="324" spans="1:58" x14ac:dyDescent="0.25">
      <c r="A324" t="s">
        <v>17</v>
      </c>
      <c r="B324" s="25">
        <v>2019</v>
      </c>
      <c r="C324" s="25" t="s">
        <v>3</v>
      </c>
      <c r="D324" s="25" t="s">
        <v>62</v>
      </c>
      <c r="E324" s="25" t="s">
        <v>126</v>
      </c>
      <c r="F324" s="23" t="s">
        <v>332</v>
      </c>
      <c r="G324" s="23" t="s">
        <v>548</v>
      </c>
      <c r="H324" s="32" t="s">
        <v>361</v>
      </c>
      <c r="I324" s="32" t="s">
        <v>574</v>
      </c>
      <c r="J324" s="135">
        <v>53</v>
      </c>
      <c r="K324" s="28">
        <v>0.86792000000000002</v>
      </c>
      <c r="L324" s="28">
        <f t="shared" si="46"/>
        <v>0.86873999999999996</v>
      </c>
      <c r="O324" s="77">
        <v>0.85265000000000002</v>
      </c>
      <c r="BF324" s="106"/>
    </row>
    <row r="325" spans="1:58" x14ac:dyDescent="0.25">
      <c r="A325" t="s">
        <v>17</v>
      </c>
      <c r="B325" s="25">
        <v>2020</v>
      </c>
      <c r="C325" s="25" t="s">
        <v>0</v>
      </c>
      <c r="D325" s="25" t="s">
        <v>63</v>
      </c>
      <c r="E325" s="25" t="s">
        <v>126</v>
      </c>
      <c r="F325" s="23" t="s">
        <v>332</v>
      </c>
      <c r="G325" s="23" t="s">
        <v>548</v>
      </c>
      <c r="H325" s="32" t="s">
        <v>361</v>
      </c>
      <c r="I325" s="32" t="s">
        <v>574</v>
      </c>
      <c r="J325" s="135">
        <v>55</v>
      </c>
      <c r="K325" s="28">
        <v>0.78181999999999996</v>
      </c>
      <c r="L325" s="28">
        <f t="shared" si="46"/>
        <v>0.85428999999999999</v>
      </c>
      <c r="O325" s="77">
        <v>0.84214</v>
      </c>
      <c r="BF325" s="106"/>
    </row>
    <row r="326" spans="1:58" x14ac:dyDescent="0.25">
      <c r="A326" t="s">
        <v>17</v>
      </c>
      <c r="B326" s="25">
        <v>2020</v>
      </c>
      <c r="C326" s="25" t="s">
        <v>1</v>
      </c>
      <c r="D326" s="25" t="s">
        <v>64</v>
      </c>
      <c r="E326" s="25" t="s">
        <v>126</v>
      </c>
      <c r="F326" s="23" t="s">
        <v>332</v>
      </c>
      <c r="G326" s="23" t="s">
        <v>548</v>
      </c>
      <c r="H326" s="32" t="s">
        <v>361</v>
      </c>
      <c r="I326" s="32" t="s">
        <v>574</v>
      </c>
      <c r="J326" s="135">
        <v>18</v>
      </c>
      <c r="K326" s="28">
        <v>0.77778000000000003</v>
      </c>
      <c r="L326" s="28">
        <f t="shared" si="46"/>
        <v>0.82533999999999996</v>
      </c>
      <c r="O326" s="77">
        <v>0.81738999999999995</v>
      </c>
      <c r="BF326" s="106"/>
    </row>
    <row r="327" spans="1:58" x14ac:dyDescent="0.25">
      <c r="A327" t="s">
        <v>17</v>
      </c>
      <c r="B327" s="25">
        <v>2020</v>
      </c>
      <c r="C327" s="25" t="s">
        <v>2</v>
      </c>
      <c r="D327" s="25" t="s">
        <v>65</v>
      </c>
      <c r="E327" s="25" t="s">
        <v>126</v>
      </c>
      <c r="F327" s="23" t="s">
        <v>332</v>
      </c>
      <c r="G327" s="23" t="s">
        <v>548</v>
      </c>
      <c r="H327" s="32" t="s">
        <v>361</v>
      </c>
      <c r="I327" s="32" t="s">
        <v>574</v>
      </c>
      <c r="J327" s="135">
        <v>39</v>
      </c>
      <c r="K327" s="28">
        <v>0.79486999999999997</v>
      </c>
      <c r="L327" s="28">
        <f t="shared" si="46"/>
        <v>0.85167000000000004</v>
      </c>
      <c r="O327" s="77">
        <v>0.82706999999999997</v>
      </c>
      <c r="BF327" s="106"/>
    </row>
    <row r="328" spans="1:58" x14ac:dyDescent="0.25">
      <c r="A328" t="s">
        <v>17</v>
      </c>
      <c r="B328" s="25">
        <v>2020</v>
      </c>
      <c r="C328" s="25" t="s">
        <v>3</v>
      </c>
      <c r="D328" s="25" t="s">
        <v>66</v>
      </c>
      <c r="E328" s="25" t="s">
        <v>126</v>
      </c>
      <c r="F328" s="23" t="s">
        <v>332</v>
      </c>
      <c r="G328" s="23" t="s">
        <v>548</v>
      </c>
      <c r="H328" s="32" t="s">
        <v>361</v>
      </c>
      <c r="I328" s="32" t="s">
        <v>574</v>
      </c>
      <c r="J328" s="135">
        <v>38</v>
      </c>
      <c r="K328" s="28">
        <v>0.86841999999999997</v>
      </c>
      <c r="L328" s="28">
        <f t="shared" si="46"/>
        <v>0.87834999999999996</v>
      </c>
      <c r="O328" s="77">
        <v>0.85233000000000003</v>
      </c>
      <c r="BF328" s="106"/>
    </row>
    <row r="329" spans="1:58" x14ac:dyDescent="0.25">
      <c r="A329" t="s">
        <v>17</v>
      </c>
      <c r="B329" s="25">
        <v>2021</v>
      </c>
      <c r="C329" s="25" t="s">
        <v>0</v>
      </c>
      <c r="D329" s="25" t="s">
        <v>67</v>
      </c>
      <c r="E329" s="25" t="s">
        <v>126</v>
      </c>
      <c r="F329" s="23" t="s">
        <v>332</v>
      </c>
      <c r="G329" s="23" t="s">
        <v>548</v>
      </c>
      <c r="H329" s="32" t="s">
        <v>361</v>
      </c>
      <c r="I329" s="32" t="s">
        <v>574</v>
      </c>
      <c r="J329" s="135">
        <v>47</v>
      </c>
      <c r="K329" s="28">
        <v>0.82979000000000003</v>
      </c>
      <c r="L329" s="28">
        <f t="shared" si="46"/>
        <v>0.87394000000000005</v>
      </c>
      <c r="O329" s="77">
        <v>0.86184000000000005</v>
      </c>
      <c r="BF329" s="106"/>
    </row>
    <row r="330" spans="1:58" x14ac:dyDescent="0.25">
      <c r="A330" t="s">
        <v>17</v>
      </c>
      <c r="B330" s="25">
        <v>2021</v>
      </c>
      <c r="C330" s="25" t="s">
        <v>1</v>
      </c>
      <c r="D330" s="25" t="s">
        <v>68</v>
      </c>
      <c r="E330" s="25" t="s">
        <v>126</v>
      </c>
      <c r="F330" s="23" t="s">
        <v>332</v>
      </c>
      <c r="G330" s="23" t="s">
        <v>548</v>
      </c>
      <c r="H330" s="32" t="s">
        <v>361</v>
      </c>
      <c r="I330" s="32" t="s">
        <v>574</v>
      </c>
      <c r="J330" s="135">
        <v>46</v>
      </c>
      <c r="K330" s="28">
        <v>0.86956999999999995</v>
      </c>
      <c r="L330" s="28">
        <f t="shared" si="46"/>
        <v>0.86194999999999999</v>
      </c>
      <c r="O330" s="77">
        <v>0.85790999999999995</v>
      </c>
      <c r="BF330" s="106"/>
    </row>
    <row r="331" spans="1:58" x14ac:dyDescent="0.25">
      <c r="A331" t="s">
        <v>17</v>
      </c>
      <c r="B331" s="25">
        <v>2021</v>
      </c>
      <c r="C331" s="25" t="s">
        <v>2</v>
      </c>
      <c r="D331" s="25" t="s">
        <v>69</v>
      </c>
      <c r="E331" s="25" t="s">
        <v>126</v>
      </c>
      <c r="F331" s="23" t="s">
        <v>332</v>
      </c>
      <c r="G331" s="23" t="s">
        <v>548</v>
      </c>
      <c r="H331" s="32" t="s">
        <v>361</v>
      </c>
      <c r="I331" s="32" t="s">
        <v>574</v>
      </c>
      <c r="J331" s="135">
        <v>59</v>
      </c>
      <c r="K331" s="28">
        <v>0.89831000000000005</v>
      </c>
      <c r="L331" s="28">
        <f t="shared" si="46"/>
        <v>0.87117999999999995</v>
      </c>
      <c r="O331" s="77">
        <v>0.85472999999999999</v>
      </c>
      <c r="BF331" s="106"/>
    </row>
    <row r="332" spans="1:58" x14ac:dyDescent="0.25">
      <c r="A332" t="s">
        <v>17</v>
      </c>
      <c r="B332" s="25">
        <v>2021</v>
      </c>
      <c r="C332" s="25" t="s">
        <v>3</v>
      </c>
      <c r="D332" s="25" t="s">
        <v>70</v>
      </c>
      <c r="E332" s="25" t="s">
        <v>126</v>
      </c>
      <c r="F332" s="23" t="s">
        <v>332</v>
      </c>
      <c r="G332" s="23" t="s">
        <v>548</v>
      </c>
      <c r="H332" s="32" t="s">
        <v>361</v>
      </c>
      <c r="I332" s="32" t="s">
        <v>574</v>
      </c>
      <c r="J332" s="135">
        <v>58</v>
      </c>
      <c r="K332" s="28">
        <v>0.79310000000000003</v>
      </c>
      <c r="L332" s="28">
        <f t="shared" si="46"/>
        <v>0.87670999999999999</v>
      </c>
      <c r="O332" s="77">
        <v>0.86302999999999996</v>
      </c>
      <c r="BF332" s="106"/>
    </row>
    <row r="333" spans="1:58" x14ac:dyDescent="0.25">
      <c r="A333" t="s">
        <v>17</v>
      </c>
      <c r="B333" s="25">
        <v>2022</v>
      </c>
      <c r="C333" s="25" t="s">
        <v>0</v>
      </c>
      <c r="D333" s="25" t="s">
        <v>71</v>
      </c>
      <c r="E333" s="25" t="s">
        <v>126</v>
      </c>
      <c r="F333" s="23" t="s">
        <v>332</v>
      </c>
      <c r="G333" s="23" t="s">
        <v>548</v>
      </c>
      <c r="H333" s="32" t="s">
        <v>361</v>
      </c>
      <c r="I333" s="32" t="s">
        <v>574</v>
      </c>
      <c r="J333" s="135">
        <v>64</v>
      </c>
      <c r="K333" s="28">
        <v>0.89061999999999997</v>
      </c>
      <c r="L333" s="28">
        <f t="shared" si="46"/>
        <v>0.87390999999999996</v>
      </c>
      <c r="O333" s="77">
        <v>0.86423000000000005</v>
      </c>
      <c r="BF333" s="106"/>
    </row>
    <row r="334" spans="1:58" x14ac:dyDescent="0.25">
      <c r="A334" t="s">
        <v>17</v>
      </c>
      <c r="B334" s="25">
        <v>2022</v>
      </c>
      <c r="C334" s="25" t="s">
        <v>1</v>
      </c>
      <c r="D334" s="25" t="s">
        <v>72</v>
      </c>
      <c r="E334" s="25" t="s">
        <v>126</v>
      </c>
      <c r="F334" s="23" t="s">
        <v>332</v>
      </c>
      <c r="G334" s="23" t="s">
        <v>548</v>
      </c>
      <c r="H334" s="32" t="s">
        <v>361</v>
      </c>
      <c r="I334" s="32" t="s">
        <v>574</v>
      </c>
      <c r="J334" s="135">
        <v>50</v>
      </c>
      <c r="K334" s="28">
        <v>0.88</v>
      </c>
      <c r="L334" s="28">
        <f t="shared" si="46"/>
        <v>0.87102000000000002</v>
      </c>
      <c r="O334" s="77">
        <v>0.85797999999999996</v>
      </c>
      <c r="BF334" s="106"/>
    </row>
    <row r="335" spans="1:58" x14ac:dyDescent="0.25">
      <c r="A335" t="s">
        <v>17</v>
      </c>
      <c r="B335" s="25">
        <v>2022</v>
      </c>
      <c r="C335" s="25" t="s">
        <v>2</v>
      </c>
      <c r="D335" s="25" t="s">
        <v>73</v>
      </c>
      <c r="E335" s="25" t="s">
        <v>126</v>
      </c>
      <c r="F335" s="23" t="s">
        <v>332</v>
      </c>
      <c r="G335" s="23" t="s">
        <v>548</v>
      </c>
      <c r="H335" s="32" t="s">
        <v>361</v>
      </c>
      <c r="I335" s="32" t="s">
        <v>574</v>
      </c>
      <c r="J335" s="135">
        <v>51</v>
      </c>
      <c r="K335" s="28">
        <v>0.78430999999999995</v>
      </c>
      <c r="L335" s="28">
        <f t="shared" si="46"/>
        <v>0.84523999999999999</v>
      </c>
      <c r="O335" s="77">
        <v>0.85080999999999996</v>
      </c>
      <c r="BF335" s="106"/>
    </row>
    <row r="336" spans="1:58" x14ac:dyDescent="0.25">
      <c r="A336" t="s">
        <v>17</v>
      </c>
      <c r="B336" s="25">
        <v>2022</v>
      </c>
      <c r="C336" s="25" t="s">
        <v>3</v>
      </c>
      <c r="D336" s="25" t="s">
        <v>493</v>
      </c>
      <c r="E336" s="25" t="s">
        <v>126</v>
      </c>
      <c r="F336" s="23" t="s">
        <v>332</v>
      </c>
      <c r="G336" s="23" t="s">
        <v>548</v>
      </c>
      <c r="H336" s="32" t="s">
        <v>361</v>
      </c>
      <c r="I336" s="32" t="s">
        <v>574</v>
      </c>
      <c r="J336" s="135">
        <v>56</v>
      </c>
      <c r="K336" s="28">
        <v>0.875</v>
      </c>
      <c r="L336" s="28">
        <f t="shared" si="46"/>
        <v>0.85511999999999999</v>
      </c>
      <c r="O336" s="77">
        <v>0.85358999999999996</v>
      </c>
      <c r="BF336" s="106"/>
    </row>
    <row r="337" spans="1:58" x14ac:dyDescent="0.25">
      <c r="A337" t="s">
        <v>17</v>
      </c>
      <c r="B337" s="25">
        <v>2023</v>
      </c>
      <c r="C337" s="25" t="s">
        <v>0</v>
      </c>
      <c r="D337" s="25" t="s">
        <v>537</v>
      </c>
      <c r="E337" s="25" t="s">
        <v>126</v>
      </c>
      <c r="F337" s="23" t="s">
        <v>332</v>
      </c>
      <c r="G337" s="23" t="s">
        <v>548</v>
      </c>
      <c r="H337" s="32" t="s">
        <v>361</v>
      </c>
      <c r="I337" s="32" t="s">
        <v>574</v>
      </c>
      <c r="J337" s="135">
        <v>53</v>
      </c>
      <c r="K337" s="28">
        <v>0.86792000000000002</v>
      </c>
      <c r="L337" s="28">
        <f t="shared" si="46"/>
        <v>0.87256999999999996</v>
      </c>
      <c r="O337" s="77">
        <v>0.85650000000000004</v>
      </c>
      <c r="BF337" s="106"/>
    </row>
    <row r="338" spans="1:58" x14ac:dyDescent="0.25">
      <c r="A338" t="s">
        <v>17</v>
      </c>
      <c r="B338" s="25">
        <v>2018</v>
      </c>
      <c r="C338" s="25" t="s">
        <v>0</v>
      </c>
      <c r="D338" s="25" t="s">
        <v>54</v>
      </c>
      <c r="E338" s="25" t="s">
        <v>128</v>
      </c>
      <c r="F338" s="23" t="s">
        <v>129</v>
      </c>
      <c r="G338" s="23" t="s">
        <v>549</v>
      </c>
      <c r="H338" s="32" t="s">
        <v>357</v>
      </c>
      <c r="I338" s="32" t="s">
        <v>574</v>
      </c>
      <c r="J338" s="135">
        <v>59</v>
      </c>
      <c r="K338" s="28">
        <v>0.81355999999999995</v>
      </c>
      <c r="L338" s="28">
        <f t="shared" si="46"/>
        <v>0.8992</v>
      </c>
      <c r="O338" s="77">
        <v>0.84830000000000005</v>
      </c>
      <c r="BF338" s="106"/>
    </row>
    <row r="339" spans="1:58" x14ac:dyDescent="0.25">
      <c r="A339" t="s">
        <v>17</v>
      </c>
      <c r="B339" s="25">
        <v>2018</v>
      </c>
      <c r="C339" s="25" t="s">
        <v>1</v>
      </c>
      <c r="D339" s="25" t="s">
        <v>56</v>
      </c>
      <c r="E339" s="25" t="s">
        <v>128</v>
      </c>
      <c r="F339" s="23" t="s">
        <v>129</v>
      </c>
      <c r="G339" s="23" t="s">
        <v>549</v>
      </c>
      <c r="H339" s="32" t="s">
        <v>357</v>
      </c>
      <c r="I339" s="32" t="s">
        <v>574</v>
      </c>
      <c r="J339" s="135">
        <v>72</v>
      </c>
      <c r="K339" s="28">
        <v>0.79166999999999998</v>
      </c>
      <c r="L339" s="28">
        <f t="shared" si="46"/>
        <v>0.88761000000000001</v>
      </c>
      <c r="O339" s="77">
        <v>0.85524</v>
      </c>
      <c r="BF339" s="106"/>
    </row>
    <row r="340" spans="1:58" x14ac:dyDescent="0.25">
      <c r="A340" t="s">
        <v>17</v>
      </c>
      <c r="B340" s="25">
        <v>2018</v>
      </c>
      <c r="C340" s="25" t="s">
        <v>2</v>
      </c>
      <c r="D340" s="25" t="s">
        <v>57</v>
      </c>
      <c r="E340" s="25" t="s">
        <v>128</v>
      </c>
      <c r="F340" s="23" t="s">
        <v>129</v>
      </c>
      <c r="G340" s="23" t="s">
        <v>549</v>
      </c>
      <c r="H340" s="32" t="s">
        <v>357</v>
      </c>
      <c r="I340" s="32" t="s">
        <v>574</v>
      </c>
      <c r="J340" s="135">
        <v>61</v>
      </c>
      <c r="K340" s="28">
        <v>0.73770000000000002</v>
      </c>
      <c r="L340" s="28">
        <f t="shared" si="46"/>
        <v>0.90776999999999997</v>
      </c>
      <c r="O340" s="77">
        <v>0.85572000000000004</v>
      </c>
      <c r="BF340" s="106"/>
    </row>
    <row r="341" spans="1:58" x14ac:dyDescent="0.25">
      <c r="A341" t="s">
        <v>17</v>
      </c>
      <c r="B341" s="25">
        <v>2018</v>
      </c>
      <c r="C341" s="25" t="s">
        <v>3</v>
      </c>
      <c r="D341" s="25" t="s">
        <v>58</v>
      </c>
      <c r="E341" s="25" t="s">
        <v>128</v>
      </c>
      <c r="F341" s="23" t="s">
        <v>129</v>
      </c>
      <c r="G341" s="23" t="s">
        <v>549</v>
      </c>
      <c r="H341" s="32" t="s">
        <v>357</v>
      </c>
      <c r="I341" s="32" t="s">
        <v>574</v>
      </c>
      <c r="J341" s="135">
        <v>64</v>
      </c>
      <c r="K341" s="28">
        <v>0.8125</v>
      </c>
      <c r="L341" s="28">
        <f t="shared" si="46"/>
        <v>0.85624999999999996</v>
      </c>
      <c r="O341" s="77">
        <v>0.85877999999999999</v>
      </c>
      <c r="BF341" s="106"/>
    </row>
    <row r="342" spans="1:58" x14ac:dyDescent="0.25">
      <c r="A342" t="s">
        <v>17</v>
      </c>
      <c r="B342" s="25">
        <v>2019</v>
      </c>
      <c r="C342" s="25" t="s">
        <v>0</v>
      </c>
      <c r="D342" s="25" t="s">
        <v>59</v>
      </c>
      <c r="E342" s="25" t="s">
        <v>128</v>
      </c>
      <c r="F342" s="23" t="s">
        <v>129</v>
      </c>
      <c r="G342" s="23" t="s">
        <v>549</v>
      </c>
      <c r="H342" s="32" t="s">
        <v>357</v>
      </c>
      <c r="I342" s="32" t="s">
        <v>574</v>
      </c>
      <c r="J342" s="135">
        <v>74</v>
      </c>
      <c r="K342" s="28">
        <v>0.67567999999999995</v>
      </c>
      <c r="L342" s="28">
        <f t="shared" si="46"/>
        <v>0.86451999999999996</v>
      </c>
      <c r="O342" s="77">
        <v>0.85007999999999995</v>
      </c>
      <c r="BF342" s="106"/>
    </row>
    <row r="343" spans="1:58" x14ac:dyDescent="0.25">
      <c r="A343" t="s">
        <v>17</v>
      </c>
      <c r="B343" s="25">
        <v>2019</v>
      </c>
      <c r="C343" s="25" t="s">
        <v>1</v>
      </c>
      <c r="D343" s="25" t="s">
        <v>60</v>
      </c>
      <c r="E343" s="25" t="s">
        <v>128</v>
      </c>
      <c r="F343" s="23" t="s">
        <v>129</v>
      </c>
      <c r="G343" s="23" t="s">
        <v>549</v>
      </c>
      <c r="H343" s="32" t="s">
        <v>357</v>
      </c>
      <c r="I343" s="32" t="s">
        <v>574</v>
      </c>
      <c r="J343" s="135">
        <v>82</v>
      </c>
      <c r="K343" s="28">
        <v>0.74390000000000001</v>
      </c>
      <c r="L343" s="28">
        <f t="shared" si="46"/>
        <v>0.86243000000000003</v>
      </c>
      <c r="O343" s="77">
        <v>0.85524</v>
      </c>
      <c r="BF343" s="106"/>
    </row>
    <row r="344" spans="1:58" x14ac:dyDescent="0.25">
      <c r="A344" t="s">
        <v>17</v>
      </c>
      <c r="B344" s="25">
        <v>2019</v>
      </c>
      <c r="C344" s="25" t="s">
        <v>2</v>
      </c>
      <c r="D344" s="25" t="s">
        <v>61</v>
      </c>
      <c r="E344" s="25" t="s">
        <v>128</v>
      </c>
      <c r="F344" s="23" t="s">
        <v>129</v>
      </c>
      <c r="G344" s="23" t="s">
        <v>549</v>
      </c>
      <c r="H344" s="32" t="s">
        <v>357</v>
      </c>
      <c r="I344" s="32" t="s">
        <v>574</v>
      </c>
      <c r="J344" s="135">
        <v>66</v>
      </c>
      <c r="K344" s="28">
        <v>0.71211999999999998</v>
      </c>
      <c r="L344" s="28">
        <f t="shared" si="46"/>
        <v>0.88331000000000004</v>
      </c>
      <c r="O344" s="77">
        <v>0.85079000000000005</v>
      </c>
      <c r="BF344" s="106"/>
    </row>
    <row r="345" spans="1:58" x14ac:dyDescent="0.25">
      <c r="A345" t="s">
        <v>17</v>
      </c>
      <c r="B345" s="25">
        <v>2019</v>
      </c>
      <c r="C345" s="25" t="s">
        <v>3</v>
      </c>
      <c r="D345" s="25" t="s">
        <v>62</v>
      </c>
      <c r="E345" s="25" t="s">
        <v>128</v>
      </c>
      <c r="F345" s="23" t="s">
        <v>129</v>
      </c>
      <c r="G345" s="23" t="s">
        <v>549</v>
      </c>
      <c r="H345" s="32" t="s">
        <v>357</v>
      </c>
      <c r="I345" s="32" t="s">
        <v>574</v>
      </c>
      <c r="J345" s="135">
        <v>56</v>
      </c>
      <c r="K345" s="28">
        <v>0.78571000000000002</v>
      </c>
      <c r="L345" s="28">
        <f t="shared" si="46"/>
        <v>0.87575999999999998</v>
      </c>
      <c r="O345" s="77">
        <v>0.85265000000000002</v>
      </c>
      <c r="BF345" s="106"/>
    </row>
    <row r="346" spans="1:58" x14ac:dyDescent="0.25">
      <c r="A346" t="s">
        <v>17</v>
      </c>
      <c r="B346" s="25">
        <v>2020</v>
      </c>
      <c r="C346" s="25" t="s">
        <v>0</v>
      </c>
      <c r="D346" s="25" t="s">
        <v>63</v>
      </c>
      <c r="E346" s="25" t="s">
        <v>128</v>
      </c>
      <c r="F346" s="23" t="s">
        <v>129</v>
      </c>
      <c r="G346" s="23" t="s">
        <v>549</v>
      </c>
      <c r="H346" s="32" t="s">
        <v>357</v>
      </c>
      <c r="I346" s="32" t="s">
        <v>574</v>
      </c>
      <c r="J346" s="135">
        <v>58</v>
      </c>
      <c r="K346" s="28">
        <v>0.65517000000000003</v>
      </c>
      <c r="L346" s="28">
        <f t="shared" si="46"/>
        <v>0.85306999999999999</v>
      </c>
      <c r="O346" s="77">
        <v>0.84214</v>
      </c>
      <c r="BF346" s="106"/>
    </row>
    <row r="347" spans="1:58" x14ac:dyDescent="0.25">
      <c r="A347" t="s">
        <v>17</v>
      </c>
      <c r="B347" s="25">
        <v>2020</v>
      </c>
      <c r="C347" s="25" t="s">
        <v>1</v>
      </c>
      <c r="D347" s="25" t="s">
        <v>64</v>
      </c>
      <c r="E347" s="25" t="s">
        <v>128</v>
      </c>
      <c r="F347" s="23" t="s">
        <v>129</v>
      </c>
      <c r="G347" s="23" t="s">
        <v>549</v>
      </c>
      <c r="H347" s="32" t="s">
        <v>357</v>
      </c>
      <c r="I347" s="32" t="s">
        <v>574</v>
      </c>
      <c r="J347" s="135">
        <v>54</v>
      </c>
      <c r="K347" s="28">
        <v>0.83333000000000002</v>
      </c>
      <c r="L347" s="28">
        <f t="shared" si="46"/>
        <v>0.86890000000000001</v>
      </c>
      <c r="O347" s="77">
        <v>0.81738999999999995</v>
      </c>
      <c r="BF347" s="106"/>
    </row>
    <row r="348" spans="1:58" x14ac:dyDescent="0.25">
      <c r="A348" t="s">
        <v>17</v>
      </c>
      <c r="B348" s="25">
        <v>2020</v>
      </c>
      <c r="C348" s="25" t="s">
        <v>2</v>
      </c>
      <c r="D348" s="25" t="s">
        <v>65</v>
      </c>
      <c r="E348" s="25" t="s">
        <v>128</v>
      </c>
      <c r="F348" s="23" t="s">
        <v>129</v>
      </c>
      <c r="G348" s="23" t="s">
        <v>549</v>
      </c>
      <c r="H348" s="32" t="s">
        <v>357</v>
      </c>
      <c r="I348" s="32" t="s">
        <v>574</v>
      </c>
      <c r="J348" s="135">
        <v>53</v>
      </c>
      <c r="K348" s="28">
        <v>0.66037999999999997</v>
      </c>
      <c r="L348" s="28">
        <f t="shared" si="46"/>
        <v>0.84679000000000004</v>
      </c>
      <c r="O348" s="77">
        <v>0.82706999999999997</v>
      </c>
      <c r="BF348" s="106"/>
    </row>
    <row r="349" spans="1:58" x14ac:dyDescent="0.25">
      <c r="A349" t="s">
        <v>17</v>
      </c>
      <c r="B349" s="25">
        <v>2020</v>
      </c>
      <c r="C349" s="25" t="s">
        <v>3</v>
      </c>
      <c r="D349" s="25" t="s">
        <v>66</v>
      </c>
      <c r="E349" s="25" t="s">
        <v>128</v>
      </c>
      <c r="F349" s="23" t="s">
        <v>129</v>
      </c>
      <c r="G349" s="23" t="s">
        <v>549</v>
      </c>
      <c r="H349" s="32" t="s">
        <v>357</v>
      </c>
      <c r="I349" s="32" t="s">
        <v>574</v>
      </c>
      <c r="J349" s="135">
        <v>79</v>
      </c>
      <c r="K349" s="28">
        <v>0.83543999999999996</v>
      </c>
      <c r="L349" s="28">
        <f t="shared" si="46"/>
        <v>0.87172000000000005</v>
      </c>
      <c r="O349" s="77">
        <v>0.85233000000000003</v>
      </c>
      <c r="BF349" s="106"/>
    </row>
    <row r="350" spans="1:58" x14ac:dyDescent="0.25">
      <c r="A350" t="s">
        <v>17</v>
      </c>
      <c r="B350" s="25">
        <v>2021</v>
      </c>
      <c r="C350" s="25" t="s">
        <v>0</v>
      </c>
      <c r="D350" s="25" t="s">
        <v>67</v>
      </c>
      <c r="E350" s="25" t="s">
        <v>128</v>
      </c>
      <c r="F350" s="23" t="s">
        <v>129</v>
      </c>
      <c r="G350" s="23" t="s">
        <v>549</v>
      </c>
      <c r="H350" s="32" t="s">
        <v>357</v>
      </c>
      <c r="I350" s="32" t="s">
        <v>574</v>
      </c>
      <c r="J350" s="135">
        <v>72</v>
      </c>
      <c r="K350" s="28">
        <v>0.81943999999999995</v>
      </c>
      <c r="L350" s="28">
        <f t="shared" si="46"/>
        <v>0.88646999999999998</v>
      </c>
      <c r="O350" s="77">
        <v>0.86184000000000005</v>
      </c>
      <c r="BF350" s="106"/>
    </row>
    <row r="351" spans="1:58" x14ac:dyDescent="0.25">
      <c r="A351" t="s">
        <v>17</v>
      </c>
      <c r="B351" s="25">
        <v>2021</v>
      </c>
      <c r="C351" s="25" t="s">
        <v>1</v>
      </c>
      <c r="D351" s="25" t="s">
        <v>68</v>
      </c>
      <c r="E351" s="25" t="s">
        <v>128</v>
      </c>
      <c r="F351" s="23" t="s">
        <v>129</v>
      </c>
      <c r="G351" s="23" t="s">
        <v>549</v>
      </c>
      <c r="H351" s="32" t="s">
        <v>357</v>
      </c>
      <c r="I351" s="32" t="s">
        <v>574</v>
      </c>
      <c r="J351" s="135">
        <v>98</v>
      </c>
      <c r="K351" s="28">
        <v>0.76531000000000005</v>
      </c>
      <c r="L351" s="28">
        <f t="shared" si="46"/>
        <v>0.88195999999999997</v>
      </c>
      <c r="O351" s="77">
        <v>0.85790999999999995</v>
      </c>
      <c r="BF351" s="106"/>
    </row>
    <row r="352" spans="1:58" x14ac:dyDescent="0.25">
      <c r="A352" t="s">
        <v>17</v>
      </c>
      <c r="B352" s="25">
        <v>2021</v>
      </c>
      <c r="C352" s="25" t="s">
        <v>2</v>
      </c>
      <c r="D352" s="25" t="s">
        <v>69</v>
      </c>
      <c r="E352" s="25" t="s">
        <v>128</v>
      </c>
      <c r="F352" s="23" t="s">
        <v>129</v>
      </c>
      <c r="G352" s="23" t="s">
        <v>549</v>
      </c>
      <c r="H352" s="32" t="s">
        <v>357</v>
      </c>
      <c r="I352" s="32" t="s">
        <v>574</v>
      </c>
      <c r="J352" s="135">
        <v>87</v>
      </c>
      <c r="K352" s="28">
        <v>0.77010999999999996</v>
      </c>
      <c r="L352" s="28">
        <f t="shared" si="46"/>
        <v>0.88331000000000004</v>
      </c>
      <c r="O352" s="77">
        <v>0.85472999999999999</v>
      </c>
      <c r="BF352" s="106"/>
    </row>
    <row r="353" spans="1:58" x14ac:dyDescent="0.25">
      <c r="A353" t="s">
        <v>17</v>
      </c>
      <c r="B353" s="25">
        <v>2021</v>
      </c>
      <c r="C353" s="25" t="s">
        <v>3</v>
      </c>
      <c r="D353" s="25" t="s">
        <v>70</v>
      </c>
      <c r="E353" s="25" t="s">
        <v>128</v>
      </c>
      <c r="F353" s="23" t="s">
        <v>129</v>
      </c>
      <c r="G353" s="23" t="s">
        <v>549</v>
      </c>
      <c r="H353" s="32" t="s">
        <v>357</v>
      </c>
      <c r="I353" s="32" t="s">
        <v>574</v>
      </c>
      <c r="J353" s="135">
        <v>83</v>
      </c>
      <c r="K353" s="28">
        <v>0.79518</v>
      </c>
      <c r="L353" s="28">
        <f t="shared" si="46"/>
        <v>0.90358000000000005</v>
      </c>
      <c r="O353" s="77">
        <v>0.86302999999999996</v>
      </c>
      <c r="BF353" s="106"/>
    </row>
    <row r="354" spans="1:58" x14ac:dyDescent="0.25">
      <c r="A354" t="s">
        <v>17</v>
      </c>
      <c r="B354" s="25">
        <v>2022</v>
      </c>
      <c r="C354" s="25" t="s">
        <v>0</v>
      </c>
      <c r="D354" s="25" t="s">
        <v>71</v>
      </c>
      <c r="E354" s="25" t="s">
        <v>128</v>
      </c>
      <c r="F354" s="23" t="s">
        <v>129</v>
      </c>
      <c r="G354" s="23" t="s">
        <v>549</v>
      </c>
      <c r="H354" s="32" t="s">
        <v>357</v>
      </c>
      <c r="I354" s="32" t="s">
        <v>574</v>
      </c>
      <c r="J354" s="135">
        <v>83</v>
      </c>
      <c r="K354" s="28">
        <v>0.74699000000000004</v>
      </c>
      <c r="L354" s="28">
        <f t="shared" si="46"/>
        <v>0.88136000000000003</v>
      </c>
      <c r="O354" s="77">
        <v>0.86423000000000005</v>
      </c>
      <c r="BF354" s="106"/>
    </row>
    <row r="355" spans="1:58" x14ac:dyDescent="0.25">
      <c r="A355" t="s">
        <v>17</v>
      </c>
      <c r="B355" s="25">
        <v>2022</v>
      </c>
      <c r="C355" s="25" t="s">
        <v>1</v>
      </c>
      <c r="D355" s="25" t="s">
        <v>72</v>
      </c>
      <c r="E355" s="25" t="s">
        <v>128</v>
      </c>
      <c r="F355" s="23" t="s">
        <v>129</v>
      </c>
      <c r="G355" s="23" t="s">
        <v>549</v>
      </c>
      <c r="H355" s="32" t="s">
        <v>357</v>
      </c>
      <c r="I355" s="32" t="s">
        <v>574</v>
      </c>
      <c r="J355" s="135">
        <v>74</v>
      </c>
      <c r="K355" s="28">
        <v>0.77027000000000001</v>
      </c>
      <c r="L355" s="28">
        <f t="shared" si="46"/>
        <v>0.89736000000000005</v>
      </c>
      <c r="O355" s="77">
        <v>0.85797999999999996</v>
      </c>
      <c r="BF355" s="106"/>
    </row>
    <row r="356" spans="1:58" x14ac:dyDescent="0.25">
      <c r="A356" t="s">
        <v>17</v>
      </c>
      <c r="B356" s="25">
        <v>2022</v>
      </c>
      <c r="C356" s="25" t="s">
        <v>2</v>
      </c>
      <c r="D356" s="25" t="s">
        <v>73</v>
      </c>
      <c r="E356" s="25" t="s">
        <v>128</v>
      </c>
      <c r="F356" s="23" t="s">
        <v>129</v>
      </c>
      <c r="G356" s="23" t="s">
        <v>549</v>
      </c>
      <c r="H356" s="32" t="s">
        <v>357</v>
      </c>
      <c r="I356" s="32" t="s">
        <v>574</v>
      </c>
      <c r="J356" s="135">
        <v>75</v>
      </c>
      <c r="K356" s="28">
        <v>0.69333</v>
      </c>
      <c r="L356" s="28">
        <f t="shared" si="46"/>
        <v>0.8649</v>
      </c>
      <c r="O356" s="77">
        <v>0.85080999999999996</v>
      </c>
      <c r="BF356" s="106"/>
    </row>
    <row r="357" spans="1:58" x14ac:dyDescent="0.25">
      <c r="A357" t="s">
        <v>17</v>
      </c>
      <c r="B357" s="25">
        <v>2022</v>
      </c>
      <c r="C357" s="25" t="s">
        <v>3</v>
      </c>
      <c r="D357" s="25" t="s">
        <v>493</v>
      </c>
      <c r="E357" s="25" t="s">
        <v>128</v>
      </c>
      <c r="F357" s="23" t="s">
        <v>129</v>
      </c>
      <c r="G357" s="23" t="s">
        <v>549</v>
      </c>
      <c r="H357" s="32" t="s">
        <v>357</v>
      </c>
      <c r="I357" s="32" t="s">
        <v>574</v>
      </c>
      <c r="J357" s="135">
        <v>70</v>
      </c>
      <c r="K357" s="28">
        <v>0.68571000000000004</v>
      </c>
      <c r="L357" s="28">
        <f t="shared" si="46"/>
        <v>0.86804000000000003</v>
      </c>
      <c r="O357" s="77">
        <v>0.85358999999999996</v>
      </c>
      <c r="BF357" s="106"/>
    </row>
    <row r="358" spans="1:58" x14ac:dyDescent="0.25">
      <c r="A358" t="s">
        <v>17</v>
      </c>
      <c r="B358" s="25">
        <v>2023</v>
      </c>
      <c r="C358" s="25" t="s">
        <v>0</v>
      </c>
      <c r="D358" s="25" t="s">
        <v>537</v>
      </c>
      <c r="E358" s="25" t="s">
        <v>128</v>
      </c>
      <c r="F358" s="23" t="s">
        <v>129</v>
      </c>
      <c r="G358" s="23" t="s">
        <v>549</v>
      </c>
      <c r="H358" s="32" t="s">
        <v>357</v>
      </c>
      <c r="I358" s="32" t="s">
        <v>574</v>
      </c>
      <c r="J358" s="135">
        <v>99</v>
      </c>
      <c r="K358" s="28">
        <v>0.71716999999999997</v>
      </c>
      <c r="L358" s="28">
        <f t="shared" si="46"/>
        <v>0.85792000000000002</v>
      </c>
      <c r="O358" s="77">
        <v>0.85650000000000004</v>
      </c>
      <c r="BF358" s="106"/>
    </row>
    <row r="359" spans="1:58" x14ac:dyDescent="0.25">
      <c r="A359" t="s">
        <v>17</v>
      </c>
      <c r="B359" s="25">
        <v>2018</v>
      </c>
      <c r="C359" s="25" t="s">
        <v>0</v>
      </c>
      <c r="D359" s="25" t="s">
        <v>54</v>
      </c>
      <c r="E359" s="25" t="s">
        <v>130</v>
      </c>
      <c r="F359" s="23" t="s">
        <v>131</v>
      </c>
      <c r="G359" s="23" t="s">
        <v>546</v>
      </c>
      <c r="H359" s="32" t="s">
        <v>547</v>
      </c>
      <c r="I359" s="32" t="s">
        <v>574</v>
      </c>
      <c r="J359" s="135">
        <v>37</v>
      </c>
      <c r="K359" s="28">
        <v>0.81081000000000003</v>
      </c>
      <c r="L359" s="28">
        <f t="shared" si="46"/>
        <v>0.84862000000000004</v>
      </c>
      <c r="O359" s="77">
        <v>0.84830000000000005</v>
      </c>
      <c r="BF359" s="106"/>
    </row>
    <row r="360" spans="1:58" x14ac:dyDescent="0.25">
      <c r="A360" t="s">
        <v>17</v>
      </c>
      <c r="B360" s="25">
        <v>2018</v>
      </c>
      <c r="C360" s="25" t="s">
        <v>1</v>
      </c>
      <c r="D360" s="25" t="s">
        <v>56</v>
      </c>
      <c r="E360" s="25" t="s">
        <v>130</v>
      </c>
      <c r="F360" s="23" t="s">
        <v>131</v>
      </c>
      <c r="G360" s="23" t="s">
        <v>546</v>
      </c>
      <c r="H360" s="32" t="s">
        <v>547</v>
      </c>
      <c r="I360" s="32" t="s">
        <v>574</v>
      </c>
      <c r="J360" s="135">
        <v>37</v>
      </c>
      <c r="K360" s="28">
        <v>0.75675999999999999</v>
      </c>
      <c r="L360" s="28">
        <f t="shared" si="46"/>
        <v>0.83359000000000005</v>
      </c>
      <c r="O360" s="77">
        <v>0.85524</v>
      </c>
      <c r="BF360" s="106"/>
    </row>
    <row r="361" spans="1:58" x14ac:dyDescent="0.25">
      <c r="A361" t="s">
        <v>17</v>
      </c>
      <c r="B361" s="25">
        <v>2018</v>
      </c>
      <c r="C361" s="25" t="s">
        <v>2</v>
      </c>
      <c r="D361" s="25" t="s">
        <v>57</v>
      </c>
      <c r="E361" s="25" t="s">
        <v>130</v>
      </c>
      <c r="F361" s="23" t="s">
        <v>131</v>
      </c>
      <c r="G361" s="23" t="s">
        <v>546</v>
      </c>
      <c r="H361" s="32" t="s">
        <v>547</v>
      </c>
      <c r="I361" s="32" t="s">
        <v>574</v>
      </c>
      <c r="J361" s="135">
        <v>36</v>
      </c>
      <c r="K361" s="28">
        <v>0.72221999999999997</v>
      </c>
      <c r="L361" s="28">
        <f t="shared" si="46"/>
        <v>0.82104999999999995</v>
      </c>
      <c r="O361" s="77">
        <v>0.85572000000000004</v>
      </c>
      <c r="BF361" s="106"/>
    </row>
    <row r="362" spans="1:58" x14ac:dyDescent="0.25">
      <c r="A362" t="s">
        <v>17</v>
      </c>
      <c r="B362" s="25">
        <v>2018</v>
      </c>
      <c r="C362" s="25" t="s">
        <v>3</v>
      </c>
      <c r="D362" s="25" t="s">
        <v>58</v>
      </c>
      <c r="E362" s="25" t="s">
        <v>130</v>
      </c>
      <c r="F362" s="23" t="s">
        <v>131</v>
      </c>
      <c r="G362" s="23" t="s">
        <v>546</v>
      </c>
      <c r="H362" s="32" t="s">
        <v>547</v>
      </c>
      <c r="I362" s="32" t="s">
        <v>574</v>
      </c>
      <c r="J362" s="135">
        <v>36</v>
      </c>
      <c r="K362" s="28">
        <v>0.66666999999999998</v>
      </c>
      <c r="L362" s="28">
        <f t="shared" si="46"/>
        <v>0.84069000000000005</v>
      </c>
      <c r="O362" s="77">
        <v>0.85877999999999999</v>
      </c>
      <c r="BF362" s="106"/>
    </row>
    <row r="363" spans="1:58" x14ac:dyDescent="0.25">
      <c r="A363" t="s">
        <v>17</v>
      </c>
      <c r="B363" s="25">
        <v>2019</v>
      </c>
      <c r="C363" s="25" t="s">
        <v>0</v>
      </c>
      <c r="D363" s="25" t="s">
        <v>59</v>
      </c>
      <c r="E363" s="25" t="s">
        <v>130</v>
      </c>
      <c r="F363" s="23" t="s">
        <v>131</v>
      </c>
      <c r="G363" s="23" t="s">
        <v>546</v>
      </c>
      <c r="H363" s="32" t="s">
        <v>547</v>
      </c>
      <c r="I363" s="32" t="s">
        <v>574</v>
      </c>
      <c r="J363" s="135">
        <v>31</v>
      </c>
      <c r="K363" s="28">
        <v>0.67742000000000002</v>
      </c>
      <c r="L363" s="28">
        <f t="shared" si="46"/>
        <v>0.83006999999999997</v>
      </c>
      <c r="O363" s="77">
        <v>0.85007999999999995</v>
      </c>
      <c r="BF363" s="106"/>
    </row>
    <row r="364" spans="1:58" x14ac:dyDescent="0.25">
      <c r="A364" t="s">
        <v>17</v>
      </c>
      <c r="B364" s="25">
        <v>2019</v>
      </c>
      <c r="C364" s="25" t="s">
        <v>1</v>
      </c>
      <c r="D364" s="25" t="s">
        <v>60</v>
      </c>
      <c r="E364" s="25" t="s">
        <v>130</v>
      </c>
      <c r="F364" s="23" t="s">
        <v>131</v>
      </c>
      <c r="G364" s="23" t="s">
        <v>546</v>
      </c>
      <c r="H364" s="32" t="s">
        <v>547</v>
      </c>
      <c r="I364" s="32" t="s">
        <v>574</v>
      </c>
      <c r="J364" s="135">
        <v>25</v>
      </c>
      <c r="K364" s="28">
        <v>0.76</v>
      </c>
      <c r="L364" s="28">
        <f t="shared" si="46"/>
        <v>0.86097000000000001</v>
      </c>
      <c r="O364" s="77">
        <v>0.85524</v>
      </c>
      <c r="BF364" s="106"/>
    </row>
    <row r="365" spans="1:58" x14ac:dyDescent="0.25">
      <c r="A365" t="s">
        <v>17</v>
      </c>
      <c r="B365" s="25">
        <v>2019</v>
      </c>
      <c r="C365" s="25" t="s">
        <v>2</v>
      </c>
      <c r="D365" s="25" t="s">
        <v>61</v>
      </c>
      <c r="E365" s="25" t="s">
        <v>130</v>
      </c>
      <c r="F365" s="23" t="s">
        <v>131</v>
      </c>
      <c r="G365" s="23" t="s">
        <v>546</v>
      </c>
      <c r="H365" s="32" t="s">
        <v>547</v>
      </c>
      <c r="I365" s="32" t="s">
        <v>574</v>
      </c>
      <c r="J365" s="135">
        <v>19</v>
      </c>
      <c r="K365" s="28">
        <v>0.57894999999999996</v>
      </c>
      <c r="L365" s="28">
        <f t="shared" si="46"/>
        <v>0.83965999999999996</v>
      </c>
      <c r="O365" s="77">
        <v>0.85079000000000005</v>
      </c>
      <c r="BF365" s="106"/>
    </row>
    <row r="366" spans="1:58" x14ac:dyDescent="0.25">
      <c r="A366" t="s">
        <v>17</v>
      </c>
      <c r="B366" s="25">
        <v>2019</v>
      </c>
      <c r="C366" s="25" t="s">
        <v>3</v>
      </c>
      <c r="D366" s="25" t="s">
        <v>62</v>
      </c>
      <c r="E366" s="25" t="s">
        <v>130</v>
      </c>
      <c r="F366" s="23" t="s">
        <v>131</v>
      </c>
      <c r="G366" s="23" t="s">
        <v>546</v>
      </c>
      <c r="H366" s="32" t="s">
        <v>547</v>
      </c>
      <c r="I366" s="32" t="s">
        <v>574</v>
      </c>
      <c r="J366" s="135">
        <v>35</v>
      </c>
      <c r="K366" s="28">
        <v>0.8</v>
      </c>
      <c r="L366" s="28">
        <f t="shared" si="46"/>
        <v>0.85233999999999999</v>
      </c>
      <c r="O366" s="77">
        <v>0.85265000000000002</v>
      </c>
      <c r="BF366" s="106"/>
    </row>
    <row r="367" spans="1:58" x14ac:dyDescent="0.25">
      <c r="A367" t="s">
        <v>17</v>
      </c>
      <c r="B367" s="25">
        <v>2020</v>
      </c>
      <c r="C367" s="25" t="s">
        <v>0</v>
      </c>
      <c r="D367" s="25" t="s">
        <v>63</v>
      </c>
      <c r="E367" s="25" t="s">
        <v>130</v>
      </c>
      <c r="F367" s="23" t="s">
        <v>131</v>
      </c>
      <c r="G367" s="23" t="s">
        <v>546</v>
      </c>
      <c r="H367" s="32" t="s">
        <v>547</v>
      </c>
      <c r="I367" s="32" t="s">
        <v>574</v>
      </c>
      <c r="J367" s="135">
        <v>29</v>
      </c>
      <c r="K367" s="28">
        <v>0.58621000000000001</v>
      </c>
      <c r="L367" s="28">
        <f t="shared" si="46"/>
        <v>0.79776999999999998</v>
      </c>
      <c r="O367" s="77">
        <v>0.84214</v>
      </c>
      <c r="BF367" s="106"/>
    </row>
    <row r="368" spans="1:58" x14ac:dyDescent="0.25">
      <c r="A368" t="s">
        <v>17</v>
      </c>
      <c r="B368" s="25">
        <v>2020</v>
      </c>
      <c r="C368" s="25" t="s">
        <v>1</v>
      </c>
      <c r="D368" s="25" t="s">
        <v>64</v>
      </c>
      <c r="E368" s="25" t="s">
        <v>130</v>
      </c>
      <c r="F368" s="23" t="s">
        <v>131</v>
      </c>
      <c r="G368" s="23" t="s">
        <v>546</v>
      </c>
      <c r="H368" s="32" t="s">
        <v>547</v>
      </c>
      <c r="I368" s="32" t="s">
        <v>574</v>
      </c>
      <c r="J368" s="135">
        <v>14</v>
      </c>
      <c r="K368" s="28">
        <v>0.85714000000000001</v>
      </c>
      <c r="L368" s="28">
        <f t="shared" si="46"/>
        <v>0.87234</v>
      </c>
      <c r="O368" s="77">
        <v>0.81738999999999995</v>
      </c>
      <c r="BF368" s="106"/>
    </row>
    <row r="369" spans="1:58" x14ac:dyDescent="0.25">
      <c r="A369" t="s">
        <v>17</v>
      </c>
      <c r="B369" s="25">
        <v>2020</v>
      </c>
      <c r="C369" s="25" t="s">
        <v>2</v>
      </c>
      <c r="D369" s="25" t="s">
        <v>65</v>
      </c>
      <c r="E369" s="25" t="s">
        <v>130</v>
      </c>
      <c r="F369" s="23" t="s">
        <v>131</v>
      </c>
      <c r="G369" s="23" t="s">
        <v>546</v>
      </c>
      <c r="H369" s="32" t="s">
        <v>547</v>
      </c>
      <c r="I369" s="32" t="s">
        <v>574</v>
      </c>
      <c r="J369" s="135">
        <v>15</v>
      </c>
      <c r="K369" s="28">
        <v>0.66666999999999998</v>
      </c>
      <c r="L369" s="28">
        <f t="shared" si="46"/>
        <v>0.83108000000000004</v>
      </c>
      <c r="O369" s="77">
        <v>0.82706999999999997</v>
      </c>
      <c r="BF369" s="106"/>
    </row>
    <row r="370" spans="1:58" x14ac:dyDescent="0.25">
      <c r="A370" t="s">
        <v>17</v>
      </c>
      <c r="B370" s="25">
        <v>2020</v>
      </c>
      <c r="C370" s="25" t="s">
        <v>3</v>
      </c>
      <c r="D370" s="25" t="s">
        <v>66</v>
      </c>
      <c r="E370" s="25" t="s">
        <v>130</v>
      </c>
      <c r="F370" s="23" t="s">
        <v>131</v>
      </c>
      <c r="G370" s="23" t="s">
        <v>546</v>
      </c>
      <c r="H370" s="32" t="s">
        <v>547</v>
      </c>
      <c r="I370" s="32" t="s">
        <v>574</v>
      </c>
      <c r="J370" s="135">
        <v>23</v>
      </c>
      <c r="K370" s="28">
        <v>0.73912999999999995</v>
      </c>
      <c r="L370" s="28">
        <f t="shared" si="46"/>
        <v>0.81942000000000004</v>
      </c>
      <c r="O370" s="77">
        <v>0.85233000000000003</v>
      </c>
      <c r="BF370" s="106"/>
    </row>
    <row r="371" spans="1:58" x14ac:dyDescent="0.25">
      <c r="A371" t="s">
        <v>17</v>
      </c>
      <c r="B371" s="25">
        <v>2021</v>
      </c>
      <c r="C371" s="25" t="s">
        <v>0</v>
      </c>
      <c r="D371" s="25" t="s">
        <v>67</v>
      </c>
      <c r="E371" s="25" t="s">
        <v>130</v>
      </c>
      <c r="F371" s="23" t="s">
        <v>131</v>
      </c>
      <c r="G371" s="23" t="s">
        <v>546</v>
      </c>
      <c r="H371" s="32" t="s">
        <v>547</v>
      </c>
      <c r="I371" s="32" t="s">
        <v>574</v>
      </c>
      <c r="J371" s="135">
        <v>31</v>
      </c>
      <c r="K371" s="28">
        <v>0.83870999999999996</v>
      </c>
      <c r="L371" s="28">
        <f t="shared" si="46"/>
        <v>0.84799000000000002</v>
      </c>
      <c r="O371" s="77">
        <v>0.86184000000000005</v>
      </c>
      <c r="BF371" s="106"/>
    </row>
    <row r="372" spans="1:58" x14ac:dyDescent="0.25">
      <c r="A372" t="s">
        <v>17</v>
      </c>
      <c r="B372" s="25">
        <v>2021</v>
      </c>
      <c r="C372" s="25" t="s">
        <v>1</v>
      </c>
      <c r="D372" s="25" t="s">
        <v>68</v>
      </c>
      <c r="E372" s="25" t="s">
        <v>130</v>
      </c>
      <c r="F372" s="23" t="s">
        <v>131</v>
      </c>
      <c r="G372" s="23" t="s">
        <v>546</v>
      </c>
      <c r="H372" s="32" t="s">
        <v>547</v>
      </c>
      <c r="I372" s="32" t="s">
        <v>574</v>
      </c>
      <c r="J372" s="135">
        <v>36</v>
      </c>
      <c r="K372" s="28">
        <v>0.63888999999999996</v>
      </c>
      <c r="L372" s="28">
        <f t="shared" si="46"/>
        <v>0.80676999999999999</v>
      </c>
      <c r="O372" s="77">
        <v>0.85790999999999995</v>
      </c>
      <c r="BF372" s="106"/>
    </row>
    <row r="373" spans="1:58" x14ac:dyDescent="0.25">
      <c r="A373" t="s">
        <v>17</v>
      </c>
      <c r="B373" s="25">
        <v>2021</v>
      </c>
      <c r="C373" s="25" t="s">
        <v>2</v>
      </c>
      <c r="D373" s="25" t="s">
        <v>69</v>
      </c>
      <c r="E373" s="25" t="s">
        <v>130</v>
      </c>
      <c r="F373" s="23" t="s">
        <v>131</v>
      </c>
      <c r="G373" s="23" t="s">
        <v>546</v>
      </c>
      <c r="H373" s="32" t="s">
        <v>547</v>
      </c>
      <c r="I373" s="32" t="s">
        <v>574</v>
      </c>
      <c r="J373" s="135">
        <v>31</v>
      </c>
      <c r="K373" s="28">
        <v>0.70967999999999998</v>
      </c>
      <c r="L373" s="28">
        <f t="shared" si="46"/>
        <v>0.82845000000000002</v>
      </c>
      <c r="O373" s="77">
        <v>0.85472999999999999</v>
      </c>
      <c r="BF373" s="106"/>
    </row>
    <row r="374" spans="1:58" x14ac:dyDescent="0.25">
      <c r="A374" t="s">
        <v>17</v>
      </c>
      <c r="B374" s="25">
        <v>2021</v>
      </c>
      <c r="C374" s="25" t="s">
        <v>3</v>
      </c>
      <c r="D374" s="25" t="s">
        <v>70</v>
      </c>
      <c r="E374" s="25" t="s">
        <v>130</v>
      </c>
      <c r="F374" s="23" t="s">
        <v>131</v>
      </c>
      <c r="G374" s="23" t="s">
        <v>546</v>
      </c>
      <c r="H374" s="32" t="s">
        <v>547</v>
      </c>
      <c r="I374" s="32" t="s">
        <v>574</v>
      </c>
      <c r="J374" s="135">
        <v>32</v>
      </c>
      <c r="K374" s="28">
        <v>0.875</v>
      </c>
      <c r="L374" s="28">
        <f t="shared" si="46"/>
        <v>0.82628000000000001</v>
      </c>
      <c r="O374" s="77">
        <v>0.86302999999999996</v>
      </c>
      <c r="BF374" s="106"/>
    </row>
    <row r="375" spans="1:58" x14ac:dyDescent="0.25">
      <c r="A375" t="s">
        <v>17</v>
      </c>
      <c r="B375" s="25">
        <v>2022</v>
      </c>
      <c r="C375" s="25" t="s">
        <v>0</v>
      </c>
      <c r="D375" s="25" t="s">
        <v>71</v>
      </c>
      <c r="E375" s="25" t="s">
        <v>130</v>
      </c>
      <c r="F375" s="23" t="s">
        <v>131</v>
      </c>
      <c r="G375" s="23" t="s">
        <v>546</v>
      </c>
      <c r="H375" s="32" t="s">
        <v>547</v>
      </c>
      <c r="I375" s="32" t="s">
        <v>574</v>
      </c>
      <c r="J375" s="135">
        <v>40</v>
      </c>
      <c r="K375" s="28">
        <v>0.82499999999999996</v>
      </c>
      <c r="L375" s="28">
        <f t="shared" si="46"/>
        <v>0.82343999999999995</v>
      </c>
      <c r="O375" s="77">
        <v>0.86423000000000005</v>
      </c>
      <c r="BF375" s="106"/>
    </row>
    <row r="376" spans="1:58" x14ac:dyDescent="0.25">
      <c r="A376" t="s">
        <v>17</v>
      </c>
      <c r="B376" s="25">
        <v>2022</v>
      </c>
      <c r="C376" s="25" t="s">
        <v>1</v>
      </c>
      <c r="D376" s="25" t="s">
        <v>72</v>
      </c>
      <c r="E376" s="25" t="s">
        <v>130</v>
      </c>
      <c r="F376" s="23" t="s">
        <v>131</v>
      </c>
      <c r="G376" s="23" t="s">
        <v>546</v>
      </c>
      <c r="H376" s="32" t="s">
        <v>547</v>
      </c>
      <c r="I376" s="32" t="s">
        <v>574</v>
      </c>
      <c r="J376" s="135">
        <v>30</v>
      </c>
      <c r="K376" s="28">
        <v>0.76666999999999996</v>
      </c>
      <c r="L376" s="28">
        <f t="shared" si="46"/>
        <v>0.82667000000000002</v>
      </c>
      <c r="O376" s="77">
        <v>0.85797999999999996</v>
      </c>
      <c r="BF376" s="106"/>
    </row>
    <row r="377" spans="1:58" x14ac:dyDescent="0.25">
      <c r="A377" t="s">
        <v>17</v>
      </c>
      <c r="B377" s="25">
        <v>2022</v>
      </c>
      <c r="C377" s="25" t="s">
        <v>2</v>
      </c>
      <c r="D377" s="25" t="s">
        <v>73</v>
      </c>
      <c r="E377" s="25" t="s">
        <v>130</v>
      </c>
      <c r="F377" s="23" t="s">
        <v>131</v>
      </c>
      <c r="G377" s="23" t="s">
        <v>546</v>
      </c>
      <c r="H377" s="32" t="s">
        <v>547</v>
      </c>
      <c r="I377" s="32" t="s">
        <v>574</v>
      </c>
      <c r="J377" s="135">
        <v>27</v>
      </c>
      <c r="K377" s="28">
        <v>0.85185</v>
      </c>
      <c r="L377" s="28">
        <f t="shared" si="46"/>
        <v>0.82960999999999996</v>
      </c>
      <c r="O377" s="77">
        <v>0.85080999999999996</v>
      </c>
      <c r="BF377" s="106"/>
    </row>
    <row r="378" spans="1:58" x14ac:dyDescent="0.25">
      <c r="A378" t="s">
        <v>17</v>
      </c>
      <c r="B378" s="25">
        <v>2022</v>
      </c>
      <c r="C378" s="25" t="s">
        <v>3</v>
      </c>
      <c r="D378" s="25" t="s">
        <v>493</v>
      </c>
      <c r="E378" s="25" t="s">
        <v>130</v>
      </c>
      <c r="F378" s="23" t="s">
        <v>131</v>
      </c>
      <c r="G378" s="23" t="s">
        <v>546</v>
      </c>
      <c r="H378" s="32" t="s">
        <v>547</v>
      </c>
      <c r="I378" s="32" t="s">
        <v>574</v>
      </c>
      <c r="J378" s="135">
        <v>28</v>
      </c>
      <c r="K378" s="28">
        <v>0.67857000000000001</v>
      </c>
      <c r="L378" s="28">
        <f t="shared" si="46"/>
        <v>0.81510000000000005</v>
      </c>
      <c r="O378" s="77">
        <v>0.85358999999999996</v>
      </c>
      <c r="BF378" s="106"/>
    </row>
    <row r="379" spans="1:58" x14ac:dyDescent="0.25">
      <c r="A379" t="s">
        <v>17</v>
      </c>
      <c r="B379" s="25">
        <v>2023</v>
      </c>
      <c r="C379" s="25" t="s">
        <v>0</v>
      </c>
      <c r="D379" s="25" t="s">
        <v>537</v>
      </c>
      <c r="E379" s="25" t="s">
        <v>130</v>
      </c>
      <c r="F379" s="23" t="s">
        <v>131</v>
      </c>
      <c r="G379" s="23" t="s">
        <v>546</v>
      </c>
      <c r="H379" s="32" t="s">
        <v>547</v>
      </c>
      <c r="I379" s="32" t="s">
        <v>574</v>
      </c>
      <c r="J379" s="135">
        <v>41</v>
      </c>
      <c r="K379" s="28">
        <v>0.80488000000000004</v>
      </c>
      <c r="L379" s="28">
        <f t="shared" si="46"/>
        <v>0.83679999999999999</v>
      </c>
      <c r="O379" s="77">
        <v>0.85650000000000004</v>
      </c>
      <c r="BF379" s="106"/>
    </row>
    <row r="380" spans="1:58" x14ac:dyDescent="0.25">
      <c r="A380" t="s">
        <v>17</v>
      </c>
      <c r="B380" s="25">
        <v>2018</v>
      </c>
      <c r="C380" s="25" t="s">
        <v>0</v>
      </c>
      <c r="D380" s="25" t="s">
        <v>54</v>
      </c>
      <c r="E380" s="25" t="s">
        <v>132</v>
      </c>
      <c r="F380" s="23" t="s">
        <v>133</v>
      </c>
      <c r="G380" s="23" t="s">
        <v>550</v>
      </c>
      <c r="H380" s="32" t="s">
        <v>352</v>
      </c>
      <c r="I380" s="32" t="s">
        <v>574</v>
      </c>
      <c r="J380" s="135">
        <v>51</v>
      </c>
      <c r="K380" s="28">
        <v>0.88234999999999997</v>
      </c>
      <c r="L380" s="28">
        <f t="shared" si="46"/>
        <v>0.78473999999999999</v>
      </c>
      <c r="O380" s="77">
        <v>0.84830000000000005</v>
      </c>
      <c r="BF380" s="106"/>
    </row>
    <row r="381" spans="1:58" x14ac:dyDescent="0.25">
      <c r="A381" t="s">
        <v>17</v>
      </c>
      <c r="B381" s="25">
        <v>2018</v>
      </c>
      <c r="C381" s="25" t="s">
        <v>1</v>
      </c>
      <c r="D381" s="25" t="s">
        <v>56</v>
      </c>
      <c r="E381" s="25" t="s">
        <v>132</v>
      </c>
      <c r="F381" s="23" t="s">
        <v>133</v>
      </c>
      <c r="G381" s="23" t="s">
        <v>550</v>
      </c>
      <c r="H381" s="32" t="s">
        <v>352</v>
      </c>
      <c r="I381" s="32" t="s">
        <v>574</v>
      </c>
      <c r="J381" s="135">
        <v>58</v>
      </c>
      <c r="K381" s="28">
        <v>0.77585999999999999</v>
      </c>
      <c r="L381" s="28">
        <f t="shared" si="46"/>
        <v>0.82038999999999995</v>
      </c>
      <c r="O381" s="77">
        <v>0.85524</v>
      </c>
      <c r="BF381" s="106"/>
    </row>
    <row r="382" spans="1:58" x14ac:dyDescent="0.25">
      <c r="A382" t="s">
        <v>17</v>
      </c>
      <c r="B382" s="25">
        <v>2018</v>
      </c>
      <c r="C382" s="25" t="s">
        <v>2</v>
      </c>
      <c r="D382" s="25" t="s">
        <v>57</v>
      </c>
      <c r="E382" s="25" t="s">
        <v>132</v>
      </c>
      <c r="F382" s="23" t="s">
        <v>133</v>
      </c>
      <c r="G382" s="23" t="s">
        <v>550</v>
      </c>
      <c r="H382" s="32" t="s">
        <v>352</v>
      </c>
      <c r="I382" s="32" t="s">
        <v>574</v>
      </c>
      <c r="J382" s="135">
        <v>42</v>
      </c>
      <c r="K382" s="28">
        <v>0.76190000000000002</v>
      </c>
      <c r="L382" s="28">
        <f t="shared" si="46"/>
        <v>0.81798000000000004</v>
      </c>
      <c r="O382" s="77">
        <v>0.85572000000000004</v>
      </c>
      <c r="BF382" s="106"/>
    </row>
    <row r="383" spans="1:58" x14ac:dyDescent="0.25">
      <c r="A383" t="s">
        <v>17</v>
      </c>
      <c r="B383" s="25">
        <v>2018</v>
      </c>
      <c r="C383" s="25" t="s">
        <v>3</v>
      </c>
      <c r="D383" s="25" t="s">
        <v>58</v>
      </c>
      <c r="E383" s="25" t="s">
        <v>132</v>
      </c>
      <c r="F383" s="23" t="s">
        <v>133</v>
      </c>
      <c r="G383" s="23" t="s">
        <v>550</v>
      </c>
      <c r="H383" s="32" t="s">
        <v>352</v>
      </c>
      <c r="I383" s="32" t="s">
        <v>574</v>
      </c>
      <c r="J383" s="135">
        <v>40</v>
      </c>
      <c r="K383" s="28">
        <v>0.72499999999999998</v>
      </c>
      <c r="L383" s="28">
        <f t="shared" si="46"/>
        <v>0.81464999999999999</v>
      </c>
      <c r="O383" s="77">
        <v>0.85877999999999999</v>
      </c>
      <c r="BF383" s="106"/>
    </row>
    <row r="384" spans="1:58" x14ac:dyDescent="0.25">
      <c r="A384" t="s">
        <v>17</v>
      </c>
      <c r="B384" s="25">
        <v>2019</v>
      </c>
      <c r="C384" s="25" t="s">
        <v>0</v>
      </c>
      <c r="D384" s="25" t="s">
        <v>59</v>
      </c>
      <c r="E384" s="25" t="s">
        <v>132</v>
      </c>
      <c r="F384" s="23" t="s">
        <v>133</v>
      </c>
      <c r="G384" s="23" t="s">
        <v>550</v>
      </c>
      <c r="H384" s="32" t="s">
        <v>352</v>
      </c>
      <c r="I384" s="32" t="s">
        <v>574</v>
      </c>
      <c r="J384" s="135">
        <v>72</v>
      </c>
      <c r="K384" s="28">
        <v>0.80556000000000005</v>
      </c>
      <c r="L384" s="28">
        <f t="shared" si="46"/>
        <v>0.80249999999999999</v>
      </c>
      <c r="O384" s="77">
        <v>0.85007999999999995</v>
      </c>
      <c r="BF384" s="106"/>
    </row>
    <row r="385" spans="1:58" x14ac:dyDescent="0.25">
      <c r="A385" t="s">
        <v>17</v>
      </c>
      <c r="B385" s="25">
        <v>2019</v>
      </c>
      <c r="C385" s="25" t="s">
        <v>1</v>
      </c>
      <c r="D385" s="25" t="s">
        <v>60</v>
      </c>
      <c r="E385" s="25" t="s">
        <v>132</v>
      </c>
      <c r="F385" s="23" t="s">
        <v>133</v>
      </c>
      <c r="G385" s="23" t="s">
        <v>550</v>
      </c>
      <c r="H385" s="32" t="s">
        <v>352</v>
      </c>
      <c r="I385" s="32" t="s">
        <v>574</v>
      </c>
      <c r="J385" s="135">
        <v>76</v>
      </c>
      <c r="K385" s="28">
        <v>0.76315999999999995</v>
      </c>
      <c r="L385" s="28">
        <f t="shared" si="46"/>
        <v>0.82679000000000002</v>
      </c>
      <c r="O385" s="77">
        <v>0.85524</v>
      </c>
      <c r="BF385" s="106"/>
    </row>
    <row r="386" spans="1:58" x14ac:dyDescent="0.25">
      <c r="A386" t="s">
        <v>17</v>
      </c>
      <c r="B386" s="25">
        <v>2019</v>
      </c>
      <c r="C386" s="25" t="s">
        <v>2</v>
      </c>
      <c r="D386" s="25" t="s">
        <v>61</v>
      </c>
      <c r="E386" s="25" t="s">
        <v>132</v>
      </c>
      <c r="F386" s="23" t="s">
        <v>133</v>
      </c>
      <c r="G386" s="23" t="s">
        <v>550</v>
      </c>
      <c r="H386" s="32" t="s">
        <v>352</v>
      </c>
      <c r="I386" s="32" t="s">
        <v>574</v>
      </c>
      <c r="J386" s="135">
        <v>65</v>
      </c>
      <c r="K386" s="28">
        <v>0.87692000000000003</v>
      </c>
      <c r="L386" s="28">
        <f t="shared" ref="L386:L449" si="47">SUMIFS(K:K, E:E, G386, D:D, D386, I:I, I386)</f>
        <v>0.82418000000000002</v>
      </c>
      <c r="O386" s="77">
        <v>0.85079000000000005</v>
      </c>
      <c r="BF386" s="106"/>
    </row>
    <row r="387" spans="1:58" x14ac:dyDescent="0.25">
      <c r="A387" t="s">
        <v>17</v>
      </c>
      <c r="B387" s="25">
        <v>2019</v>
      </c>
      <c r="C387" s="25" t="s">
        <v>3</v>
      </c>
      <c r="D387" s="25" t="s">
        <v>62</v>
      </c>
      <c r="E387" s="25" t="s">
        <v>132</v>
      </c>
      <c r="F387" s="23" t="s">
        <v>133</v>
      </c>
      <c r="G387" s="23" t="s">
        <v>550</v>
      </c>
      <c r="H387" s="32" t="s">
        <v>352</v>
      </c>
      <c r="I387" s="32" t="s">
        <v>574</v>
      </c>
      <c r="J387" s="135">
        <v>84</v>
      </c>
      <c r="K387" s="28">
        <v>0.85714000000000001</v>
      </c>
      <c r="L387" s="28">
        <f t="shared" si="47"/>
        <v>0.85746</v>
      </c>
      <c r="O387" s="77">
        <v>0.85265000000000002</v>
      </c>
      <c r="BF387" s="106"/>
    </row>
    <row r="388" spans="1:58" x14ac:dyDescent="0.25">
      <c r="A388" t="s">
        <v>17</v>
      </c>
      <c r="B388" s="25">
        <v>2020</v>
      </c>
      <c r="C388" s="25" t="s">
        <v>0</v>
      </c>
      <c r="D388" s="25" t="s">
        <v>63</v>
      </c>
      <c r="E388" s="25" t="s">
        <v>132</v>
      </c>
      <c r="F388" s="23" t="s">
        <v>133</v>
      </c>
      <c r="G388" s="23" t="s">
        <v>550</v>
      </c>
      <c r="H388" s="32" t="s">
        <v>352</v>
      </c>
      <c r="I388" s="32" t="s">
        <v>574</v>
      </c>
      <c r="J388" s="135">
        <v>64</v>
      </c>
      <c r="K388" s="28">
        <v>0.82813000000000003</v>
      </c>
      <c r="L388" s="28">
        <f t="shared" si="47"/>
        <v>0.83635999999999999</v>
      </c>
      <c r="O388" s="77">
        <v>0.84214</v>
      </c>
      <c r="BF388" s="106"/>
    </row>
    <row r="389" spans="1:58" x14ac:dyDescent="0.25">
      <c r="A389" t="s">
        <v>17</v>
      </c>
      <c r="B389" s="25">
        <v>2020</v>
      </c>
      <c r="C389" s="25" t="s">
        <v>1</v>
      </c>
      <c r="D389" s="25" t="s">
        <v>64</v>
      </c>
      <c r="E389" s="25" t="s">
        <v>132</v>
      </c>
      <c r="F389" s="23" t="s">
        <v>133</v>
      </c>
      <c r="G389" s="23" t="s">
        <v>550</v>
      </c>
      <c r="H389" s="32" t="s">
        <v>352</v>
      </c>
      <c r="I389" s="32" t="s">
        <v>574</v>
      </c>
      <c r="J389" s="135">
        <v>43</v>
      </c>
      <c r="K389" s="28">
        <v>0.86046999999999996</v>
      </c>
      <c r="L389" s="28">
        <f t="shared" si="47"/>
        <v>0.76426000000000005</v>
      </c>
      <c r="O389" s="77">
        <v>0.81738999999999995</v>
      </c>
      <c r="BF389" s="106"/>
    </row>
    <row r="390" spans="1:58" x14ac:dyDescent="0.25">
      <c r="A390" t="s">
        <v>17</v>
      </c>
      <c r="B390" s="25">
        <v>2020</v>
      </c>
      <c r="C390" s="25" t="s">
        <v>2</v>
      </c>
      <c r="D390" s="25" t="s">
        <v>65</v>
      </c>
      <c r="E390" s="25" t="s">
        <v>132</v>
      </c>
      <c r="F390" s="23" t="s">
        <v>133</v>
      </c>
      <c r="G390" s="23" t="s">
        <v>550</v>
      </c>
      <c r="H390" s="32" t="s">
        <v>352</v>
      </c>
      <c r="I390" s="32" t="s">
        <v>574</v>
      </c>
      <c r="J390" s="135">
        <v>44</v>
      </c>
      <c r="K390" s="28">
        <v>0.72726999999999997</v>
      </c>
      <c r="L390" s="28">
        <f t="shared" si="47"/>
        <v>0.82455999999999996</v>
      </c>
      <c r="O390" s="77">
        <v>0.82706999999999997</v>
      </c>
      <c r="BF390" s="106"/>
    </row>
    <row r="391" spans="1:58" x14ac:dyDescent="0.25">
      <c r="A391" t="s">
        <v>17</v>
      </c>
      <c r="B391" s="25">
        <v>2020</v>
      </c>
      <c r="C391" s="25" t="s">
        <v>3</v>
      </c>
      <c r="D391" s="25" t="s">
        <v>66</v>
      </c>
      <c r="E391" s="25" t="s">
        <v>132</v>
      </c>
      <c r="F391" s="23" t="s">
        <v>133</v>
      </c>
      <c r="G391" s="23" t="s">
        <v>550</v>
      </c>
      <c r="H391" s="32" t="s">
        <v>352</v>
      </c>
      <c r="I391" s="32" t="s">
        <v>574</v>
      </c>
      <c r="J391" s="135">
        <v>72</v>
      </c>
      <c r="K391" s="28">
        <v>0.83333000000000002</v>
      </c>
      <c r="L391" s="28">
        <f t="shared" si="47"/>
        <v>0.84714999999999996</v>
      </c>
      <c r="O391" s="77">
        <v>0.85233000000000003</v>
      </c>
      <c r="BF391" s="106"/>
    </row>
    <row r="392" spans="1:58" x14ac:dyDescent="0.25">
      <c r="A392" t="s">
        <v>17</v>
      </c>
      <c r="B392" s="25">
        <v>2021</v>
      </c>
      <c r="C392" s="25" t="s">
        <v>0</v>
      </c>
      <c r="D392" s="25" t="s">
        <v>67</v>
      </c>
      <c r="E392" s="25" t="s">
        <v>132</v>
      </c>
      <c r="F392" s="23" t="s">
        <v>133</v>
      </c>
      <c r="G392" s="23" t="s">
        <v>550</v>
      </c>
      <c r="H392" s="32" t="s">
        <v>352</v>
      </c>
      <c r="I392" s="32" t="s">
        <v>574</v>
      </c>
      <c r="J392" s="135">
        <v>70</v>
      </c>
      <c r="K392" s="28">
        <v>0.87143000000000004</v>
      </c>
      <c r="L392" s="28">
        <f t="shared" si="47"/>
        <v>0.88451999999999997</v>
      </c>
      <c r="O392" s="77">
        <v>0.86184000000000005</v>
      </c>
      <c r="BF392" s="106"/>
    </row>
    <row r="393" spans="1:58" x14ac:dyDescent="0.25">
      <c r="A393" t="s">
        <v>17</v>
      </c>
      <c r="B393" s="25">
        <v>2021</v>
      </c>
      <c r="C393" s="25" t="s">
        <v>1</v>
      </c>
      <c r="D393" s="25" t="s">
        <v>68</v>
      </c>
      <c r="E393" s="25" t="s">
        <v>132</v>
      </c>
      <c r="F393" s="23" t="s">
        <v>133</v>
      </c>
      <c r="G393" s="23" t="s">
        <v>550</v>
      </c>
      <c r="H393" s="32" t="s">
        <v>352</v>
      </c>
      <c r="I393" s="32" t="s">
        <v>574</v>
      </c>
      <c r="J393" s="135">
        <v>73</v>
      </c>
      <c r="K393" s="28">
        <v>0.87670999999999999</v>
      </c>
      <c r="L393" s="28">
        <f t="shared" si="47"/>
        <v>0.85585999999999995</v>
      </c>
      <c r="O393" s="77">
        <v>0.85790999999999995</v>
      </c>
      <c r="BF393" s="106"/>
    </row>
    <row r="394" spans="1:58" x14ac:dyDescent="0.25">
      <c r="A394" t="s">
        <v>17</v>
      </c>
      <c r="B394" s="25">
        <v>2021</v>
      </c>
      <c r="C394" s="25" t="s">
        <v>2</v>
      </c>
      <c r="D394" s="25" t="s">
        <v>69</v>
      </c>
      <c r="E394" s="25" t="s">
        <v>132</v>
      </c>
      <c r="F394" s="23" t="s">
        <v>133</v>
      </c>
      <c r="G394" s="23" t="s">
        <v>550</v>
      </c>
      <c r="H394" s="32" t="s">
        <v>352</v>
      </c>
      <c r="I394" s="32" t="s">
        <v>574</v>
      </c>
      <c r="J394" s="135">
        <v>63</v>
      </c>
      <c r="K394" s="28">
        <v>0.80952000000000002</v>
      </c>
      <c r="L394" s="28">
        <f t="shared" si="47"/>
        <v>0.84665000000000001</v>
      </c>
      <c r="O394" s="77">
        <v>0.85472999999999999</v>
      </c>
      <c r="BF394" s="106"/>
    </row>
    <row r="395" spans="1:58" x14ac:dyDescent="0.25">
      <c r="A395" t="s">
        <v>17</v>
      </c>
      <c r="B395" s="25">
        <v>2021</v>
      </c>
      <c r="C395" s="25" t="s">
        <v>3</v>
      </c>
      <c r="D395" s="25" t="s">
        <v>70</v>
      </c>
      <c r="E395" s="25" t="s">
        <v>132</v>
      </c>
      <c r="F395" s="23" t="s">
        <v>133</v>
      </c>
      <c r="G395" s="23" t="s">
        <v>550</v>
      </c>
      <c r="H395" s="32" t="s">
        <v>352</v>
      </c>
      <c r="I395" s="32" t="s">
        <v>574</v>
      </c>
      <c r="J395" s="135">
        <v>38</v>
      </c>
      <c r="K395" s="28">
        <v>0.92105000000000004</v>
      </c>
      <c r="L395" s="28">
        <f t="shared" si="47"/>
        <v>0.81596000000000002</v>
      </c>
      <c r="O395" s="77">
        <v>0.86302999999999996</v>
      </c>
      <c r="BF395" s="106"/>
    </row>
    <row r="396" spans="1:58" x14ac:dyDescent="0.25">
      <c r="A396" t="s">
        <v>17</v>
      </c>
      <c r="B396" s="25">
        <v>2022</v>
      </c>
      <c r="C396" s="25" t="s">
        <v>0</v>
      </c>
      <c r="D396" s="25" t="s">
        <v>71</v>
      </c>
      <c r="E396" s="25" t="s">
        <v>132</v>
      </c>
      <c r="F396" s="23" t="s">
        <v>133</v>
      </c>
      <c r="G396" s="23" t="s">
        <v>550</v>
      </c>
      <c r="H396" s="32" t="s">
        <v>352</v>
      </c>
      <c r="I396" s="32" t="s">
        <v>574</v>
      </c>
      <c r="J396" s="135">
        <v>90</v>
      </c>
      <c r="K396" s="28">
        <v>0.85555999999999999</v>
      </c>
      <c r="L396" s="28">
        <f t="shared" si="47"/>
        <v>0.87304999999999999</v>
      </c>
      <c r="O396" s="77">
        <v>0.86423000000000005</v>
      </c>
      <c r="BF396" s="106"/>
    </row>
    <row r="397" spans="1:58" x14ac:dyDescent="0.25">
      <c r="A397" t="s">
        <v>17</v>
      </c>
      <c r="B397" s="25">
        <v>2022</v>
      </c>
      <c r="C397" s="25" t="s">
        <v>1</v>
      </c>
      <c r="D397" s="25" t="s">
        <v>72</v>
      </c>
      <c r="E397" s="25" t="s">
        <v>132</v>
      </c>
      <c r="F397" s="23" t="s">
        <v>133</v>
      </c>
      <c r="G397" s="23" t="s">
        <v>550</v>
      </c>
      <c r="H397" s="32" t="s">
        <v>352</v>
      </c>
      <c r="I397" s="32" t="s">
        <v>574</v>
      </c>
      <c r="J397" s="135">
        <v>97</v>
      </c>
      <c r="K397" s="28">
        <v>0.84536</v>
      </c>
      <c r="L397" s="28">
        <f t="shared" si="47"/>
        <v>0.84189000000000003</v>
      </c>
      <c r="O397" s="77">
        <v>0.85797999999999996</v>
      </c>
      <c r="BF397" s="106"/>
    </row>
    <row r="398" spans="1:58" x14ac:dyDescent="0.25">
      <c r="A398" t="s">
        <v>17</v>
      </c>
      <c r="B398" s="25">
        <v>2022</v>
      </c>
      <c r="C398" s="25" t="s">
        <v>2</v>
      </c>
      <c r="D398" s="25" t="s">
        <v>73</v>
      </c>
      <c r="E398" s="25" t="s">
        <v>132</v>
      </c>
      <c r="F398" s="23" t="s">
        <v>133</v>
      </c>
      <c r="G398" s="23" t="s">
        <v>550</v>
      </c>
      <c r="H398" s="32" t="s">
        <v>352</v>
      </c>
      <c r="I398" s="32" t="s">
        <v>574</v>
      </c>
      <c r="J398" s="135">
        <v>84</v>
      </c>
      <c r="K398" s="28">
        <v>0.88095000000000001</v>
      </c>
      <c r="L398" s="28">
        <f t="shared" si="47"/>
        <v>0.87448999999999999</v>
      </c>
      <c r="O398" s="77">
        <v>0.85080999999999996</v>
      </c>
      <c r="BF398" s="106"/>
    </row>
    <row r="399" spans="1:58" x14ac:dyDescent="0.25">
      <c r="A399" t="s">
        <v>17</v>
      </c>
      <c r="B399" s="25">
        <v>2022</v>
      </c>
      <c r="C399" s="25" t="s">
        <v>3</v>
      </c>
      <c r="D399" s="25" t="s">
        <v>493</v>
      </c>
      <c r="E399" s="25" t="s">
        <v>132</v>
      </c>
      <c r="F399" s="23" t="s">
        <v>133</v>
      </c>
      <c r="G399" s="23" t="s">
        <v>550</v>
      </c>
      <c r="H399" s="32" t="s">
        <v>352</v>
      </c>
      <c r="I399" s="32" t="s">
        <v>574</v>
      </c>
      <c r="J399" s="135">
        <v>84</v>
      </c>
      <c r="K399" s="28">
        <v>0.85714000000000001</v>
      </c>
      <c r="L399" s="28">
        <f t="shared" si="47"/>
        <v>0.85490999999999995</v>
      </c>
      <c r="O399" s="77">
        <v>0.85358999999999996</v>
      </c>
      <c r="BF399" s="106"/>
    </row>
    <row r="400" spans="1:58" x14ac:dyDescent="0.25">
      <c r="A400" t="s">
        <v>17</v>
      </c>
      <c r="B400" s="25">
        <v>2023</v>
      </c>
      <c r="C400" s="25" t="s">
        <v>0</v>
      </c>
      <c r="D400" s="25" t="s">
        <v>537</v>
      </c>
      <c r="E400" s="25" t="s">
        <v>132</v>
      </c>
      <c r="F400" s="23" t="s">
        <v>133</v>
      </c>
      <c r="G400" s="23" t="s">
        <v>550</v>
      </c>
      <c r="H400" s="32" t="s">
        <v>352</v>
      </c>
      <c r="I400" s="32" t="s">
        <v>574</v>
      </c>
      <c r="J400" s="135">
        <v>85</v>
      </c>
      <c r="K400" s="28">
        <v>0.76471</v>
      </c>
      <c r="L400" s="28">
        <f t="shared" si="47"/>
        <v>0.81857000000000002</v>
      </c>
      <c r="O400" s="77">
        <v>0.85650000000000004</v>
      </c>
      <c r="BF400" s="106"/>
    </row>
    <row r="401" spans="1:58" x14ac:dyDescent="0.25">
      <c r="A401" t="s">
        <v>17</v>
      </c>
      <c r="B401" s="25">
        <v>2018</v>
      </c>
      <c r="C401" s="25" t="s">
        <v>0</v>
      </c>
      <c r="D401" s="25" t="s">
        <v>54</v>
      </c>
      <c r="E401" s="25" t="s">
        <v>134</v>
      </c>
      <c r="F401" s="23" t="s">
        <v>135</v>
      </c>
      <c r="G401" s="23" t="s">
        <v>540</v>
      </c>
      <c r="H401" s="32" t="s">
        <v>367</v>
      </c>
      <c r="I401" s="32" t="s">
        <v>574</v>
      </c>
      <c r="J401" s="135">
        <v>106</v>
      </c>
      <c r="K401" s="28">
        <v>0.86792000000000002</v>
      </c>
      <c r="L401" s="28">
        <f t="shared" si="47"/>
        <v>0.83709</v>
      </c>
      <c r="O401" s="77">
        <v>0.84830000000000005</v>
      </c>
      <c r="BF401" s="106"/>
    </row>
    <row r="402" spans="1:58" x14ac:dyDescent="0.25">
      <c r="A402" t="s">
        <v>17</v>
      </c>
      <c r="B402" s="25">
        <v>2018</v>
      </c>
      <c r="C402" s="25" t="s">
        <v>1</v>
      </c>
      <c r="D402" s="25" t="s">
        <v>56</v>
      </c>
      <c r="E402" s="25" t="s">
        <v>134</v>
      </c>
      <c r="F402" s="23" t="s">
        <v>135</v>
      </c>
      <c r="G402" s="23" t="s">
        <v>540</v>
      </c>
      <c r="H402" s="32" t="s">
        <v>367</v>
      </c>
      <c r="I402" s="32" t="s">
        <v>574</v>
      </c>
      <c r="J402" s="135">
        <v>88</v>
      </c>
      <c r="K402" s="28">
        <v>0.88636000000000004</v>
      </c>
      <c r="L402" s="28">
        <f t="shared" si="47"/>
        <v>0.86967000000000005</v>
      </c>
      <c r="O402" s="77">
        <v>0.85524</v>
      </c>
      <c r="BF402" s="106"/>
    </row>
    <row r="403" spans="1:58" x14ac:dyDescent="0.25">
      <c r="A403" t="s">
        <v>17</v>
      </c>
      <c r="B403" s="25">
        <v>2018</v>
      </c>
      <c r="C403" s="25" t="s">
        <v>2</v>
      </c>
      <c r="D403" s="25" t="s">
        <v>57</v>
      </c>
      <c r="E403" s="25" t="s">
        <v>134</v>
      </c>
      <c r="F403" s="23" t="s">
        <v>135</v>
      </c>
      <c r="G403" s="23" t="s">
        <v>540</v>
      </c>
      <c r="H403" s="32" t="s">
        <v>367</v>
      </c>
      <c r="I403" s="32" t="s">
        <v>574</v>
      </c>
      <c r="J403" s="135">
        <v>87</v>
      </c>
      <c r="K403" s="28">
        <v>0.86207</v>
      </c>
      <c r="L403" s="28">
        <f t="shared" si="47"/>
        <v>0.85890999999999995</v>
      </c>
      <c r="O403" s="77">
        <v>0.85572000000000004</v>
      </c>
      <c r="BF403" s="106"/>
    </row>
    <row r="404" spans="1:58" x14ac:dyDescent="0.25">
      <c r="A404" t="s">
        <v>17</v>
      </c>
      <c r="B404" s="25">
        <v>2018</v>
      </c>
      <c r="C404" s="25" t="s">
        <v>3</v>
      </c>
      <c r="D404" s="25" t="s">
        <v>58</v>
      </c>
      <c r="E404" s="25" t="s">
        <v>134</v>
      </c>
      <c r="F404" s="23" t="s">
        <v>135</v>
      </c>
      <c r="G404" s="23" t="s">
        <v>540</v>
      </c>
      <c r="H404" s="32" t="s">
        <v>367</v>
      </c>
      <c r="I404" s="32" t="s">
        <v>574</v>
      </c>
      <c r="J404" s="135">
        <v>113</v>
      </c>
      <c r="K404" s="28">
        <v>0.79645999999999995</v>
      </c>
      <c r="L404" s="28">
        <f t="shared" si="47"/>
        <v>0.86229999999999996</v>
      </c>
      <c r="O404" s="77">
        <v>0.85877999999999999</v>
      </c>
      <c r="BF404" s="106"/>
    </row>
    <row r="405" spans="1:58" x14ac:dyDescent="0.25">
      <c r="A405" t="s">
        <v>17</v>
      </c>
      <c r="B405" s="25">
        <v>2019</v>
      </c>
      <c r="C405" s="25" t="s">
        <v>0</v>
      </c>
      <c r="D405" s="25" t="s">
        <v>59</v>
      </c>
      <c r="E405" s="25" t="s">
        <v>134</v>
      </c>
      <c r="F405" s="23" t="s">
        <v>135</v>
      </c>
      <c r="G405" s="23" t="s">
        <v>540</v>
      </c>
      <c r="H405" s="32" t="s">
        <v>367</v>
      </c>
      <c r="I405" s="32" t="s">
        <v>574</v>
      </c>
      <c r="J405" s="135">
        <v>102</v>
      </c>
      <c r="K405" s="28">
        <v>0.83333000000000002</v>
      </c>
      <c r="L405" s="28">
        <f t="shared" si="47"/>
        <v>0.87621000000000004</v>
      </c>
      <c r="O405" s="77">
        <v>0.85007999999999995</v>
      </c>
      <c r="BF405" s="106"/>
    </row>
    <row r="406" spans="1:58" x14ac:dyDescent="0.25">
      <c r="A406" t="s">
        <v>17</v>
      </c>
      <c r="B406" s="25">
        <v>2019</v>
      </c>
      <c r="C406" s="25" t="s">
        <v>1</v>
      </c>
      <c r="D406" s="25" t="s">
        <v>60</v>
      </c>
      <c r="E406" s="25" t="s">
        <v>134</v>
      </c>
      <c r="F406" s="23" t="s">
        <v>135</v>
      </c>
      <c r="G406" s="23" t="s">
        <v>540</v>
      </c>
      <c r="H406" s="32" t="s">
        <v>367</v>
      </c>
      <c r="I406" s="32" t="s">
        <v>574</v>
      </c>
      <c r="J406" s="135">
        <v>96</v>
      </c>
      <c r="K406" s="28">
        <v>0.875</v>
      </c>
      <c r="L406" s="28">
        <f t="shared" si="47"/>
        <v>0.87863000000000002</v>
      </c>
      <c r="O406" s="77">
        <v>0.85524</v>
      </c>
      <c r="BF406" s="106"/>
    </row>
    <row r="407" spans="1:58" x14ac:dyDescent="0.25">
      <c r="A407" t="s">
        <v>17</v>
      </c>
      <c r="B407" s="25">
        <v>2019</v>
      </c>
      <c r="C407" s="25" t="s">
        <v>2</v>
      </c>
      <c r="D407" s="25" t="s">
        <v>61</v>
      </c>
      <c r="E407" s="25" t="s">
        <v>134</v>
      </c>
      <c r="F407" s="23" t="s">
        <v>135</v>
      </c>
      <c r="G407" s="23" t="s">
        <v>540</v>
      </c>
      <c r="H407" s="32" t="s">
        <v>367</v>
      </c>
      <c r="I407" s="32" t="s">
        <v>574</v>
      </c>
      <c r="J407" s="135">
        <v>101</v>
      </c>
      <c r="K407" s="28">
        <v>0.92079</v>
      </c>
      <c r="L407" s="28">
        <f t="shared" si="47"/>
        <v>0.86880999999999997</v>
      </c>
      <c r="O407" s="77">
        <v>0.85079000000000005</v>
      </c>
      <c r="BF407" s="106"/>
    </row>
    <row r="408" spans="1:58" x14ac:dyDescent="0.25">
      <c r="A408" t="s">
        <v>17</v>
      </c>
      <c r="B408" s="25">
        <v>2019</v>
      </c>
      <c r="C408" s="25" t="s">
        <v>3</v>
      </c>
      <c r="D408" s="25" t="s">
        <v>62</v>
      </c>
      <c r="E408" s="25" t="s">
        <v>134</v>
      </c>
      <c r="F408" s="23" t="s">
        <v>135</v>
      </c>
      <c r="G408" s="23" t="s">
        <v>540</v>
      </c>
      <c r="H408" s="32" t="s">
        <v>367</v>
      </c>
      <c r="I408" s="32" t="s">
        <v>574</v>
      </c>
      <c r="J408" s="135">
        <v>82</v>
      </c>
      <c r="K408" s="28">
        <v>0.92683000000000004</v>
      </c>
      <c r="L408" s="28">
        <f t="shared" si="47"/>
        <v>0.84511000000000003</v>
      </c>
      <c r="O408" s="77">
        <v>0.85265000000000002</v>
      </c>
      <c r="BF408" s="106"/>
    </row>
    <row r="409" spans="1:58" x14ac:dyDescent="0.25">
      <c r="A409" t="s">
        <v>17</v>
      </c>
      <c r="B409" s="25">
        <v>2020</v>
      </c>
      <c r="C409" s="25" t="s">
        <v>0</v>
      </c>
      <c r="D409" s="25" t="s">
        <v>63</v>
      </c>
      <c r="E409" s="25" t="s">
        <v>134</v>
      </c>
      <c r="F409" s="23" t="s">
        <v>135</v>
      </c>
      <c r="G409" s="23" t="s">
        <v>540</v>
      </c>
      <c r="H409" s="32" t="s">
        <v>367</v>
      </c>
      <c r="I409" s="32" t="s">
        <v>574</v>
      </c>
      <c r="J409" s="135">
        <v>96</v>
      </c>
      <c r="K409" s="28">
        <v>0.90625</v>
      </c>
      <c r="L409" s="28">
        <f t="shared" si="47"/>
        <v>0.86187999999999998</v>
      </c>
      <c r="O409" s="77">
        <v>0.84214</v>
      </c>
      <c r="BF409" s="106"/>
    </row>
    <row r="410" spans="1:58" x14ac:dyDescent="0.25">
      <c r="A410" t="s">
        <v>17</v>
      </c>
      <c r="B410" s="25">
        <v>2020</v>
      </c>
      <c r="C410" s="25" t="s">
        <v>1</v>
      </c>
      <c r="D410" s="25" t="s">
        <v>64</v>
      </c>
      <c r="E410" s="25" t="s">
        <v>134</v>
      </c>
      <c r="F410" s="23" t="s">
        <v>135</v>
      </c>
      <c r="G410" s="23" t="s">
        <v>540</v>
      </c>
      <c r="H410" s="32" t="s">
        <v>367</v>
      </c>
      <c r="I410" s="32" t="s">
        <v>574</v>
      </c>
      <c r="J410" s="135">
        <v>42</v>
      </c>
      <c r="K410" s="28">
        <v>0.88095000000000001</v>
      </c>
      <c r="L410" s="28">
        <f t="shared" si="47"/>
        <v>0.85638000000000003</v>
      </c>
      <c r="O410" s="77">
        <v>0.81738999999999995</v>
      </c>
      <c r="BF410" s="106"/>
    </row>
    <row r="411" spans="1:58" x14ac:dyDescent="0.25">
      <c r="A411" t="s">
        <v>17</v>
      </c>
      <c r="B411" s="25">
        <v>2020</v>
      </c>
      <c r="C411" s="25" t="s">
        <v>2</v>
      </c>
      <c r="D411" s="25" t="s">
        <v>65</v>
      </c>
      <c r="E411" s="25" t="s">
        <v>134</v>
      </c>
      <c r="F411" s="23" t="s">
        <v>135</v>
      </c>
      <c r="G411" s="23" t="s">
        <v>540</v>
      </c>
      <c r="H411" s="32" t="s">
        <v>367</v>
      </c>
      <c r="I411" s="32" t="s">
        <v>574</v>
      </c>
      <c r="J411" s="135">
        <v>67</v>
      </c>
      <c r="K411" s="28">
        <v>0.82089999999999996</v>
      </c>
      <c r="L411" s="28">
        <f t="shared" si="47"/>
        <v>0.82013999999999998</v>
      </c>
      <c r="O411" s="77">
        <v>0.82706999999999997</v>
      </c>
      <c r="BF411" s="106"/>
    </row>
    <row r="412" spans="1:58" x14ac:dyDescent="0.25">
      <c r="A412" t="s">
        <v>17</v>
      </c>
      <c r="B412" s="25">
        <v>2020</v>
      </c>
      <c r="C412" s="25" t="s">
        <v>3</v>
      </c>
      <c r="D412" s="25" t="s">
        <v>66</v>
      </c>
      <c r="E412" s="25" t="s">
        <v>134</v>
      </c>
      <c r="F412" s="23" t="s">
        <v>135</v>
      </c>
      <c r="G412" s="23" t="s">
        <v>540</v>
      </c>
      <c r="H412" s="32" t="s">
        <v>367</v>
      </c>
      <c r="I412" s="32" t="s">
        <v>574</v>
      </c>
      <c r="J412" s="135">
        <v>77</v>
      </c>
      <c r="K412" s="28">
        <v>0.85714000000000001</v>
      </c>
      <c r="L412" s="28">
        <f t="shared" si="47"/>
        <v>0.89380999999999999</v>
      </c>
      <c r="O412" s="77">
        <v>0.85233000000000003</v>
      </c>
      <c r="BF412" s="106"/>
    </row>
    <row r="413" spans="1:58" x14ac:dyDescent="0.25">
      <c r="A413" t="s">
        <v>17</v>
      </c>
      <c r="B413" s="25">
        <v>2021</v>
      </c>
      <c r="C413" s="25" t="s">
        <v>0</v>
      </c>
      <c r="D413" s="25" t="s">
        <v>67</v>
      </c>
      <c r="E413" s="25" t="s">
        <v>134</v>
      </c>
      <c r="F413" s="23" t="s">
        <v>135</v>
      </c>
      <c r="G413" s="23" t="s">
        <v>540</v>
      </c>
      <c r="H413" s="32" t="s">
        <v>367</v>
      </c>
      <c r="I413" s="32" t="s">
        <v>574</v>
      </c>
      <c r="J413" s="135">
        <v>75</v>
      </c>
      <c r="K413" s="28">
        <v>0.85333000000000003</v>
      </c>
      <c r="L413" s="28">
        <f t="shared" si="47"/>
        <v>0.90078000000000003</v>
      </c>
      <c r="O413" s="77">
        <v>0.86184000000000005</v>
      </c>
      <c r="BF413" s="106"/>
    </row>
    <row r="414" spans="1:58" x14ac:dyDescent="0.25">
      <c r="A414" t="s">
        <v>17</v>
      </c>
      <c r="B414" s="25">
        <v>2021</v>
      </c>
      <c r="C414" s="25" t="s">
        <v>1</v>
      </c>
      <c r="D414" s="25" t="s">
        <v>68</v>
      </c>
      <c r="E414" s="25" t="s">
        <v>134</v>
      </c>
      <c r="F414" s="23" t="s">
        <v>135</v>
      </c>
      <c r="G414" s="23" t="s">
        <v>540</v>
      </c>
      <c r="H414" s="32" t="s">
        <v>367</v>
      </c>
      <c r="I414" s="32" t="s">
        <v>574</v>
      </c>
      <c r="J414" s="135">
        <v>89</v>
      </c>
      <c r="K414" s="28">
        <v>0.85392999999999997</v>
      </c>
      <c r="L414" s="28">
        <f t="shared" si="47"/>
        <v>0.84433000000000002</v>
      </c>
      <c r="O414" s="77">
        <v>0.85790999999999995</v>
      </c>
      <c r="BF414" s="106"/>
    </row>
    <row r="415" spans="1:58" x14ac:dyDescent="0.25">
      <c r="A415" t="s">
        <v>17</v>
      </c>
      <c r="B415" s="25">
        <v>2021</v>
      </c>
      <c r="C415" s="25" t="s">
        <v>2</v>
      </c>
      <c r="D415" s="25" t="s">
        <v>69</v>
      </c>
      <c r="E415" s="25" t="s">
        <v>134</v>
      </c>
      <c r="F415" s="23" t="s">
        <v>135</v>
      </c>
      <c r="G415" s="23" t="s">
        <v>540</v>
      </c>
      <c r="H415" s="32" t="s">
        <v>367</v>
      </c>
      <c r="I415" s="32" t="s">
        <v>574</v>
      </c>
      <c r="J415" s="135">
        <v>85</v>
      </c>
      <c r="K415" s="28">
        <v>0.81176000000000004</v>
      </c>
      <c r="L415" s="28">
        <f t="shared" si="47"/>
        <v>0.85082000000000002</v>
      </c>
      <c r="O415" s="77">
        <v>0.85472999999999999</v>
      </c>
      <c r="BF415" s="106"/>
    </row>
    <row r="416" spans="1:58" x14ac:dyDescent="0.25">
      <c r="A416" t="s">
        <v>17</v>
      </c>
      <c r="B416" s="25">
        <v>2021</v>
      </c>
      <c r="C416" s="25" t="s">
        <v>3</v>
      </c>
      <c r="D416" s="25" t="s">
        <v>70</v>
      </c>
      <c r="E416" s="25" t="s">
        <v>134</v>
      </c>
      <c r="F416" s="23" t="s">
        <v>135</v>
      </c>
      <c r="G416" s="23" t="s">
        <v>540</v>
      </c>
      <c r="H416" s="32" t="s">
        <v>367</v>
      </c>
      <c r="I416" s="32" t="s">
        <v>574</v>
      </c>
      <c r="J416" s="135">
        <v>86</v>
      </c>
      <c r="K416" s="28">
        <v>0.89534999999999998</v>
      </c>
      <c r="L416" s="28">
        <f t="shared" si="47"/>
        <v>0.90403999999999995</v>
      </c>
      <c r="O416" s="77">
        <v>0.86302999999999996</v>
      </c>
      <c r="BF416" s="106"/>
    </row>
    <row r="417" spans="1:58" x14ac:dyDescent="0.25">
      <c r="A417" t="s">
        <v>17</v>
      </c>
      <c r="B417" s="25">
        <v>2022</v>
      </c>
      <c r="C417" s="25" t="s">
        <v>0</v>
      </c>
      <c r="D417" s="25" t="s">
        <v>71</v>
      </c>
      <c r="E417" s="25" t="s">
        <v>134</v>
      </c>
      <c r="F417" s="23" t="s">
        <v>135</v>
      </c>
      <c r="G417" s="23" t="s">
        <v>540</v>
      </c>
      <c r="H417" s="32" t="s">
        <v>367</v>
      </c>
      <c r="I417" s="32" t="s">
        <v>574</v>
      </c>
      <c r="J417" s="135">
        <v>81</v>
      </c>
      <c r="K417" s="28">
        <v>0.88888999999999996</v>
      </c>
      <c r="L417" s="28">
        <f t="shared" si="47"/>
        <v>0.88053000000000003</v>
      </c>
      <c r="O417" s="77">
        <v>0.86423000000000005</v>
      </c>
      <c r="BF417" s="106"/>
    </row>
    <row r="418" spans="1:58" x14ac:dyDescent="0.25">
      <c r="A418" t="s">
        <v>17</v>
      </c>
      <c r="B418" s="25">
        <v>2022</v>
      </c>
      <c r="C418" s="25" t="s">
        <v>1</v>
      </c>
      <c r="D418" s="25" t="s">
        <v>72</v>
      </c>
      <c r="E418" s="25" t="s">
        <v>134</v>
      </c>
      <c r="F418" s="23" t="s">
        <v>135</v>
      </c>
      <c r="G418" s="23" t="s">
        <v>540</v>
      </c>
      <c r="H418" s="32" t="s">
        <v>367</v>
      </c>
      <c r="I418" s="32" t="s">
        <v>574</v>
      </c>
      <c r="J418" s="135">
        <v>105</v>
      </c>
      <c r="K418" s="28">
        <v>0.80952000000000002</v>
      </c>
      <c r="L418" s="28">
        <f t="shared" si="47"/>
        <v>0.86848000000000003</v>
      </c>
      <c r="O418" s="77">
        <v>0.85797999999999996</v>
      </c>
      <c r="BF418" s="106"/>
    </row>
    <row r="419" spans="1:58" x14ac:dyDescent="0.25">
      <c r="A419" t="s">
        <v>17</v>
      </c>
      <c r="B419" s="25">
        <v>2022</v>
      </c>
      <c r="C419" s="25" t="s">
        <v>2</v>
      </c>
      <c r="D419" s="25" t="s">
        <v>73</v>
      </c>
      <c r="E419" s="25" t="s">
        <v>134</v>
      </c>
      <c r="F419" s="23" t="s">
        <v>135</v>
      </c>
      <c r="G419" s="23" t="s">
        <v>540</v>
      </c>
      <c r="H419" s="32" t="s">
        <v>367</v>
      </c>
      <c r="I419" s="32" t="s">
        <v>574</v>
      </c>
      <c r="J419" s="135">
        <v>92</v>
      </c>
      <c r="K419" s="28">
        <v>0.86956999999999995</v>
      </c>
      <c r="L419" s="28">
        <f t="shared" si="47"/>
        <v>0.84450000000000003</v>
      </c>
      <c r="O419" s="77">
        <v>0.85080999999999996</v>
      </c>
      <c r="BF419" s="106"/>
    </row>
    <row r="420" spans="1:58" x14ac:dyDescent="0.25">
      <c r="A420" t="s">
        <v>17</v>
      </c>
      <c r="B420" s="25">
        <v>2022</v>
      </c>
      <c r="C420" s="25" t="s">
        <v>3</v>
      </c>
      <c r="D420" s="25" t="s">
        <v>493</v>
      </c>
      <c r="E420" s="25" t="s">
        <v>134</v>
      </c>
      <c r="F420" s="23" t="s">
        <v>135</v>
      </c>
      <c r="G420" s="23" t="s">
        <v>540</v>
      </c>
      <c r="H420" s="32" t="s">
        <v>367</v>
      </c>
      <c r="I420" s="32" t="s">
        <v>574</v>
      </c>
      <c r="J420" s="135">
        <v>94</v>
      </c>
      <c r="K420" s="28">
        <v>0.86170000000000002</v>
      </c>
      <c r="L420" s="28">
        <f t="shared" si="47"/>
        <v>0.85492000000000001</v>
      </c>
      <c r="O420" s="77">
        <v>0.85358999999999996</v>
      </c>
      <c r="BF420" s="106"/>
    </row>
    <row r="421" spans="1:58" x14ac:dyDescent="0.25">
      <c r="A421" t="s">
        <v>17</v>
      </c>
      <c r="B421" s="25">
        <v>2023</v>
      </c>
      <c r="C421" s="25" t="s">
        <v>0</v>
      </c>
      <c r="D421" s="25" t="s">
        <v>537</v>
      </c>
      <c r="E421" s="25" t="s">
        <v>134</v>
      </c>
      <c r="F421" s="23" t="s">
        <v>135</v>
      </c>
      <c r="G421" s="23" t="s">
        <v>540</v>
      </c>
      <c r="H421" s="32" t="s">
        <v>367</v>
      </c>
      <c r="I421" s="32" t="s">
        <v>574</v>
      </c>
      <c r="J421" s="135">
        <v>83</v>
      </c>
      <c r="K421" s="28">
        <v>0.83133000000000001</v>
      </c>
      <c r="L421" s="28">
        <f t="shared" si="47"/>
        <v>0.82574000000000003</v>
      </c>
      <c r="O421" s="77">
        <v>0.85650000000000004</v>
      </c>
      <c r="BF421" s="106"/>
    </row>
    <row r="422" spans="1:58" x14ac:dyDescent="0.25">
      <c r="A422" t="s">
        <v>17</v>
      </c>
      <c r="B422" s="25">
        <v>2018</v>
      </c>
      <c r="C422" s="25" t="s">
        <v>0</v>
      </c>
      <c r="D422" s="25" t="s">
        <v>54</v>
      </c>
      <c r="E422" s="25" t="s">
        <v>136</v>
      </c>
      <c r="F422" s="23" t="s">
        <v>137</v>
      </c>
      <c r="G422" s="23" t="s">
        <v>551</v>
      </c>
      <c r="H422" s="32" t="s">
        <v>360</v>
      </c>
      <c r="I422" s="32" t="s">
        <v>574</v>
      </c>
      <c r="J422" s="135">
        <v>33</v>
      </c>
      <c r="K422" s="28">
        <v>0.84848000000000001</v>
      </c>
      <c r="L422" s="28">
        <f t="shared" si="47"/>
        <v>0.86009999999999998</v>
      </c>
      <c r="O422" s="77">
        <v>0.84830000000000005</v>
      </c>
      <c r="BF422" s="106"/>
    </row>
    <row r="423" spans="1:58" x14ac:dyDescent="0.25">
      <c r="A423" t="s">
        <v>17</v>
      </c>
      <c r="B423" s="25">
        <v>2018</v>
      </c>
      <c r="C423" s="25" t="s">
        <v>1</v>
      </c>
      <c r="D423" s="25" t="s">
        <v>56</v>
      </c>
      <c r="E423" s="25" t="s">
        <v>136</v>
      </c>
      <c r="F423" s="23" t="s">
        <v>137</v>
      </c>
      <c r="G423" s="23" t="s">
        <v>551</v>
      </c>
      <c r="H423" s="32" t="s">
        <v>360</v>
      </c>
      <c r="I423" s="32" t="s">
        <v>574</v>
      </c>
      <c r="J423" s="135">
        <v>39</v>
      </c>
      <c r="K423" s="28">
        <v>0.82050999999999996</v>
      </c>
      <c r="L423" s="28">
        <f t="shared" si="47"/>
        <v>0.85250999999999999</v>
      </c>
      <c r="O423" s="77">
        <v>0.85524</v>
      </c>
      <c r="BF423" s="106"/>
    </row>
    <row r="424" spans="1:58" x14ac:dyDescent="0.25">
      <c r="A424" t="s">
        <v>17</v>
      </c>
      <c r="B424" s="25">
        <v>2018</v>
      </c>
      <c r="C424" s="25" t="s">
        <v>2</v>
      </c>
      <c r="D424" s="25" t="s">
        <v>57</v>
      </c>
      <c r="E424" s="25" t="s">
        <v>136</v>
      </c>
      <c r="F424" s="23" t="s">
        <v>137</v>
      </c>
      <c r="G424" s="23" t="s">
        <v>551</v>
      </c>
      <c r="H424" s="32" t="s">
        <v>360</v>
      </c>
      <c r="I424" s="32" t="s">
        <v>574</v>
      </c>
      <c r="J424" s="135">
        <v>42</v>
      </c>
      <c r="K424" s="28">
        <v>0.76190000000000002</v>
      </c>
      <c r="L424" s="28">
        <f t="shared" si="47"/>
        <v>0.84328000000000003</v>
      </c>
      <c r="O424" s="77">
        <v>0.85572000000000004</v>
      </c>
      <c r="BF424" s="106"/>
    </row>
    <row r="425" spans="1:58" x14ac:dyDescent="0.25">
      <c r="A425" t="s">
        <v>17</v>
      </c>
      <c r="B425" s="25">
        <v>2018</v>
      </c>
      <c r="C425" s="25" t="s">
        <v>3</v>
      </c>
      <c r="D425" s="25" t="s">
        <v>58</v>
      </c>
      <c r="E425" s="25" t="s">
        <v>136</v>
      </c>
      <c r="F425" s="23" t="s">
        <v>137</v>
      </c>
      <c r="G425" s="23" t="s">
        <v>551</v>
      </c>
      <c r="H425" s="32" t="s">
        <v>360</v>
      </c>
      <c r="I425" s="32" t="s">
        <v>574</v>
      </c>
      <c r="J425" s="135">
        <v>27</v>
      </c>
      <c r="K425" s="28">
        <v>0.77778000000000003</v>
      </c>
      <c r="L425" s="28">
        <f t="shared" si="47"/>
        <v>0.84526000000000001</v>
      </c>
      <c r="O425" s="77">
        <v>0.85877999999999999</v>
      </c>
      <c r="BF425" s="106"/>
    </row>
    <row r="426" spans="1:58" x14ac:dyDescent="0.25">
      <c r="A426" t="s">
        <v>17</v>
      </c>
      <c r="B426" s="25">
        <v>2019</v>
      </c>
      <c r="C426" s="25" t="s">
        <v>0</v>
      </c>
      <c r="D426" s="25" t="s">
        <v>59</v>
      </c>
      <c r="E426" s="25" t="s">
        <v>136</v>
      </c>
      <c r="F426" s="23" t="s">
        <v>137</v>
      </c>
      <c r="G426" s="23" t="s">
        <v>551</v>
      </c>
      <c r="H426" s="32" t="s">
        <v>360</v>
      </c>
      <c r="I426" s="32" t="s">
        <v>574</v>
      </c>
      <c r="J426" s="135">
        <v>33</v>
      </c>
      <c r="K426" s="28">
        <v>0.87878999999999996</v>
      </c>
      <c r="L426" s="28">
        <f t="shared" si="47"/>
        <v>0.84743000000000002</v>
      </c>
      <c r="O426" s="77">
        <v>0.85007999999999995</v>
      </c>
      <c r="BF426" s="106"/>
    </row>
    <row r="427" spans="1:58" x14ac:dyDescent="0.25">
      <c r="A427" t="s">
        <v>17</v>
      </c>
      <c r="B427" s="25">
        <v>2019</v>
      </c>
      <c r="C427" s="25" t="s">
        <v>1</v>
      </c>
      <c r="D427" s="25" t="s">
        <v>60</v>
      </c>
      <c r="E427" s="25" t="s">
        <v>136</v>
      </c>
      <c r="F427" s="23" t="s">
        <v>137</v>
      </c>
      <c r="G427" s="23" t="s">
        <v>551</v>
      </c>
      <c r="H427" s="32" t="s">
        <v>360</v>
      </c>
      <c r="I427" s="32" t="s">
        <v>574</v>
      </c>
      <c r="J427" s="135">
        <v>29</v>
      </c>
      <c r="K427" s="28">
        <v>0.79310000000000003</v>
      </c>
      <c r="L427" s="28">
        <f t="shared" si="47"/>
        <v>0.85670000000000002</v>
      </c>
      <c r="O427" s="77">
        <v>0.85524</v>
      </c>
      <c r="BF427" s="106"/>
    </row>
    <row r="428" spans="1:58" x14ac:dyDescent="0.25">
      <c r="A428" t="s">
        <v>17</v>
      </c>
      <c r="B428" s="25">
        <v>2019</v>
      </c>
      <c r="C428" s="25" t="s">
        <v>2</v>
      </c>
      <c r="D428" s="25" t="s">
        <v>61</v>
      </c>
      <c r="E428" s="25" t="s">
        <v>136</v>
      </c>
      <c r="F428" s="23" t="s">
        <v>137</v>
      </c>
      <c r="G428" s="23" t="s">
        <v>551</v>
      </c>
      <c r="H428" s="32" t="s">
        <v>360</v>
      </c>
      <c r="I428" s="32" t="s">
        <v>574</v>
      </c>
      <c r="J428" s="135">
        <v>41</v>
      </c>
      <c r="K428" s="28">
        <v>0.75609999999999999</v>
      </c>
      <c r="L428" s="28">
        <f t="shared" si="47"/>
        <v>0.85870999999999997</v>
      </c>
      <c r="O428" s="77">
        <v>0.85079000000000005</v>
      </c>
      <c r="BF428" s="106"/>
    </row>
    <row r="429" spans="1:58" x14ac:dyDescent="0.25">
      <c r="A429" t="s">
        <v>17</v>
      </c>
      <c r="B429" s="25">
        <v>2019</v>
      </c>
      <c r="C429" s="25" t="s">
        <v>3</v>
      </c>
      <c r="D429" s="25" t="s">
        <v>62</v>
      </c>
      <c r="E429" s="25" t="s">
        <v>136</v>
      </c>
      <c r="F429" s="23" t="s">
        <v>137</v>
      </c>
      <c r="G429" s="23" t="s">
        <v>551</v>
      </c>
      <c r="H429" s="32" t="s">
        <v>360</v>
      </c>
      <c r="I429" s="32" t="s">
        <v>574</v>
      </c>
      <c r="J429" s="135">
        <v>35</v>
      </c>
      <c r="K429" s="28">
        <v>0.77142999999999995</v>
      </c>
      <c r="L429" s="28">
        <f t="shared" si="47"/>
        <v>0.86060999999999999</v>
      </c>
      <c r="O429" s="77">
        <v>0.85265000000000002</v>
      </c>
      <c r="BF429" s="106"/>
    </row>
    <row r="430" spans="1:58" x14ac:dyDescent="0.25">
      <c r="A430" t="s">
        <v>17</v>
      </c>
      <c r="B430" s="25">
        <v>2020</v>
      </c>
      <c r="C430" s="25" t="s">
        <v>0</v>
      </c>
      <c r="D430" s="25" t="s">
        <v>63</v>
      </c>
      <c r="E430" s="25" t="s">
        <v>136</v>
      </c>
      <c r="F430" s="23" t="s">
        <v>137</v>
      </c>
      <c r="G430" s="23" t="s">
        <v>551</v>
      </c>
      <c r="H430" s="32" t="s">
        <v>360</v>
      </c>
      <c r="I430" s="32" t="s">
        <v>574</v>
      </c>
      <c r="J430" s="135">
        <v>33</v>
      </c>
      <c r="K430" s="28">
        <v>0.81818000000000002</v>
      </c>
      <c r="L430" s="28">
        <f t="shared" si="47"/>
        <v>0.83725000000000005</v>
      </c>
      <c r="O430" s="77">
        <v>0.84214</v>
      </c>
      <c r="BF430" s="106"/>
    </row>
    <row r="431" spans="1:58" x14ac:dyDescent="0.25">
      <c r="A431" t="s">
        <v>17</v>
      </c>
      <c r="B431" s="25">
        <v>2020</v>
      </c>
      <c r="C431" s="25" t="s">
        <v>1</v>
      </c>
      <c r="D431" s="25" t="s">
        <v>64</v>
      </c>
      <c r="E431" s="25" t="s">
        <v>136</v>
      </c>
      <c r="F431" s="23" t="s">
        <v>137</v>
      </c>
      <c r="G431" s="23" t="s">
        <v>551</v>
      </c>
      <c r="H431" s="32" t="s">
        <v>360</v>
      </c>
      <c r="I431" s="32" t="s">
        <v>574</v>
      </c>
      <c r="J431" s="135">
        <v>29</v>
      </c>
      <c r="K431" s="28">
        <v>0.75861999999999996</v>
      </c>
      <c r="L431" s="28">
        <f t="shared" si="47"/>
        <v>0.81877</v>
      </c>
      <c r="O431" s="77">
        <v>0.81738999999999995</v>
      </c>
      <c r="BF431" s="106"/>
    </row>
    <row r="432" spans="1:58" x14ac:dyDescent="0.25">
      <c r="A432" t="s">
        <v>17</v>
      </c>
      <c r="B432" s="25">
        <v>2020</v>
      </c>
      <c r="C432" s="25" t="s">
        <v>2</v>
      </c>
      <c r="D432" s="25" t="s">
        <v>65</v>
      </c>
      <c r="E432" s="25" t="s">
        <v>136</v>
      </c>
      <c r="F432" s="23" t="s">
        <v>137</v>
      </c>
      <c r="G432" s="23" t="s">
        <v>551</v>
      </c>
      <c r="H432" s="32" t="s">
        <v>360</v>
      </c>
      <c r="I432" s="32" t="s">
        <v>574</v>
      </c>
      <c r="J432" s="135">
        <v>32</v>
      </c>
      <c r="K432" s="28">
        <v>0.6875</v>
      </c>
      <c r="L432" s="28">
        <f t="shared" si="47"/>
        <v>0.81674000000000002</v>
      </c>
      <c r="O432" s="77">
        <v>0.82706999999999997</v>
      </c>
      <c r="BF432" s="106"/>
    </row>
    <row r="433" spans="1:58" x14ac:dyDescent="0.25">
      <c r="A433" t="s">
        <v>17</v>
      </c>
      <c r="B433" s="25">
        <v>2020</v>
      </c>
      <c r="C433" s="25" t="s">
        <v>3</v>
      </c>
      <c r="D433" s="25" t="s">
        <v>66</v>
      </c>
      <c r="E433" s="25" t="s">
        <v>136</v>
      </c>
      <c r="F433" s="23" t="s">
        <v>137</v>
      </c>
      <c r="G433" s="23" t="s">
        <v>551</v>
      </c>
      <c r="H433" s="32" t="s">
        <v>360</v>
      </c>
      <c r="I433" s="32" t="s">
        <v>574</v>
      </c>
      <c r="J433" s="135">
        <v>32</v>
      </c>
      <c r="K433" s="28">
        <v>0.8125</v>
      </c>
      <c r="L433" s="28">
        <f t="shared" si="47"/>
        <v>0.85740000000000005</v>
      </c>
      <c r="O433" s="77">
        <v>0.85233000000000003</v>
      </c>
      <c r="BF433" s="106"/>
    </row>
    <row r="434" spans="1:58" x14ac:dyDescent="0.25">
      <c r="A434" t="s">
        <v>17</v>
      </c>
      <c r="B434" s="25">
        <v>2021</v>
      </c>
      <c r="C434" s="25" t="s">
        <v>0</v>
      </c>
      <c r="D434" s="25" t="s">
        <v>67</v>
      </c>
      <c r="E434" s="25" t="s">
        <v>136</v>
      </c>
      <c r="F434" s="23" t="s">
        <v>137</v>
      </c>
      <c r="G434" s="23" t="s">
        <v>551</v>
      </c>
      <c r="H434" s="32" t="s">
        <v>360</v>
      </c>
      <c r="I434" s="32" t="s">
        <v>574</v>
      </c>
      <c r="J434" s="135">
        <v>36</v>
      </c>
      <c r="K434" s="28">
        <v>0.75</v>
      </c>
      <c r="L434" s="28">
        <f t="shared" si="47"/>
        <v>0.88234999999999997</v>
      </c>
      <c r="O434" s="77">
        <v>0.86184000000000005</v>
      </c>
      <c r="BF434" s="106"/>
    </row>
    <row r="435" spans="1:58" x14ac:dyDescent="0.25">
      <c r="A435" t="s">
        <v>17</v>
      </c>
      <c r="B435" s="25">
        <v>2021</v>
      </c>
      <c r="C435" s="25" t="s">
        <v>1</v>
      </c>
      <c r="D435" s="25" t="s">
        <v>68</v>
      </c>
      <c r="E435" s="25" t="s">
        <v>136</v>
      </c>
      <c r="F435" s="23" t="s">
        <v>137</v>
      </c>
      <c r="G435" s="23" t="s">
        <v>551</v>
      </c>
      <c r="H435" s="32" t="s">
        <v>360</v>
      </c>
      <c r="I435" s="32" t="s">
        <v>574</v>
      </c>
      <c r="J435" s="135">
        <v>28</v>
      </c>
      <c r="K435" s="28">
        <v>0.85714000000000001</v>
      </c>
      <c r="L435" s="28">
        <f t="shared" si="47"/>
        <v>0.87283999999999995</v>
      </c>
      <c r="O435" s="77">
        <v>0.85790999999999995</v>
      </c>
      <c r="BF435" s="106"/>
    </row>
    <row r="436" spans="1:58" x14ac:dyDescent="0.25">
      <c r="A436" t="s">
        <v>17</v>
      </c>
      <c r="B436" s="25">
        <v>2021</v>
      </c>
      <c r="C436" s="25" t="s">
        <v>2</v>
      </c>
      <c r="D436" s="25" t="s">
        <v>69</v>
      </c>
      <c r="E436" s="25" t="s">
        <v>136</v>
      </c>
      <c r="F436" s="23" t="s">
        <v>137</v>
      </c>
      <c r="G436" s="23" t="s">
        <v>551</v>
      </c>
      <c r="H436" s="32" t="s">
        <v>360</v>
      </c>
      <c r="I436" s="32" t="s">
        <v>574</v>
      </c>
      <c r="J436" s="135">
        <v>39</v>
      </c>
      <c r="K436" s="28">
        <v>0.79486999999999997</v>
      </c>
      <c r="L436" s="28">
        <f t="shared" si="47"/>
        <v>0.86714999999999998</v>
      </c>
      <c r="O436" s="77">
        <v>0.85472999999999999</v>
      </c>
      <c r="BF436" s="106"/>
    </row>
    <row r="437" spans="1:58" x14ac:dyDescent="0.25">
      <c r="A437" t="s">
        <v>17</v>
      </c>
      <c r="B437" s="25">
        <v>2021</v>
      </c>
      <c r="C437" s="25" t="s">
        <v>3</v>
      </c>
      <c r="D437" s="25" t="s">
        <v>70</v>
      </c>
      <c r="E437" s="25" t="s">
        <v>136</v>
      </c>
      <c r="F437" s="23" t="s">
        <v>137</v>
      </c>
      <c r="G437" s="23" t="s">
        <v>551</v>
      </c>
      <c r="H437" s="32" t="s">
        <v>360</v>
      </c>
      <c r="I437" s="32" t="s">
        <v>574</v>
      </c>
      <c r="J437" s="135">
        <v>34</v>
      </c>
      <c r="K437" s="28">
        <v>0.79412000000000005</v>
      </c>
      <c r="L437" s="28">
        <f t="shared" si="47"/>
        <v>0.87785999999999997</v>
      </c>
      <c r="O437" s="77">
        <v>0.86302999999999996</v>
      </c>
      <c r="BF437" s="106"/>
    </row>
    <row r="438" spans="1:58" x14ac:dyDescent="0.25">
      <c r="A438" t="s">
        <v>17</v>
      </c>
      <c r="B438" s="25">
        <v>2022</v>
      </c>
      <c r="C438" s="25" t="s">
        <v>0</v>
      </c>
      <c r="D438" s="25" t="s">
        <v>71</v>
      </c>
      <c r="E438" s="25" t="s">
        <v>136</v>
      </c>
      <c r="F438" s="23" t="s">
        <v>137</v>
      </c>
      <c r="G438" s="23" t="s">
        <v>551</v>
      </c>
      <c r="H438" s="32" t="s">
        <v>360</v>
      </c>
      <c r="I438" s="32" t="s">
        <v>574</v>
      </c>
      <c r="J438" s="135">
        <v>35</v>
      </c>
      <c r="K438" s="28">
        <v>0.77142999999999995</v>
      </c>
      <c r="L438" s="28">
        <f t="shared" si="47"/>
        <v>0.88993999999999995</v>
      </c>
      <c r="O438" s="77">
        <v>0.86423000000000005</v>
      </c>
      <c r="BF438" s="106"/>
    </row>
    <row r="439" spans="1:58" x14ac:dyDescent="0.25">
      <c r="A439" t="s">
        <v>17</v>
      </c>
      <c r="B439" s="25">
        <v>2022</v>
      </c>
      <c r="C439" s="25" t="s">
        <v>1</v>
      </c>
      <c r="D439" s="25" t="s">
        <v>72</v>
      </c>
      <c r="E439" s="25" t="s">
        <v>136</v>
      </c>
      <c r="F439" s="23" t="s">
        <v>137</v>
      </c>
      <c r="G439" s="23" t="s">
        <v>551</v>
      </c>
      <c r="H439" s="32" t="s">
        <v>360</v>
      </c>
      <c r="I439" s="32" t="s">
        <v>574</v>
      </c>
      <c r="J439" s="135">
        <v>19</v>
      </c>
      <c r="K439" s="28">
        <v>0.78947000000000001</v>
      </c>
      <c r="L439" s="28">
        <f t="shared" si="47"/>
        <v>0.86533000000000004</v>
      </c>
      <c r="O439" s="77">
        <v>0.85797999999999996</v>
      </c>
      <c r="BF439" s="106"/>
    </row>
    <row r="440" spans="1:58" x14ac:dyDescent="0.25">
      <c r="A440" t="s">
        <v>17</v>
      </c>
      <c r="B440" s="25">
        <v>2022</v>
      </c>
      <c r="C440" s="25" t="s">
        <v>2</v>
      </c>
      <c r="D440" s="25" t="s">
        <v>73</v>
      </c>
      <c r="E440" s="25" t="s">
        <v>136</v>
      </c>
      <c r="F440" s="23" t="s">
        <v>137</v>
      </c>
      <c r="G440" s="23" t="s">
        <v>551</v>
      </c>
      <c r="H440" s="32" t="s">
        <v>360</v>
      </c>
      <c r="I440" s="32" t="s">
        <v>574</v>
      </c>
      <c r="J440" s="135">
        <v>27</v>
      </c>
      <c r="K440" s="28">
        <v>0.74073999999999995</v>
      </c>
      <c r="L440" s="28">
        <f t="shared" si="47"/>
        <v>0.87953999999999999</v>
      </c>
      <c r="O440" s="77">
        <v>0.85080999999999996</v>
      </c>
      <c r="BF440" s="106"/>
    </row>
    <row r="441" spans="1:58" x14ac:dyDescent="0.25">
      <c r="A441" t="s">
        <v>17</v>
      </c>
      <c r="B441" s="25">
        <v>2022</v>
      </c>
      <c r="C441" s="25" t="s">
        <v>3</v>
      </c>
      <c r="D441" s="25" t="s">
        <v>493</v>
      </c>
      <c r="E441" s="25" t="s">
        <v>136</v>
      </c>
      <c r="F441" s="23" t="s">
        <v>137</v>
      </c>
      <c r="G441" s="23" t="s">
        <v>551</v>
      </c>
      <c r="H441" s="32" t="s">
        <v>360</v>
      </c>
      <c r="I441" s="32" t="s">
        <v>574</v>
      </c>
      <c r="J441" s="135">
        <v>25</v>
      </c>
      <c r="K441" s="28">
        <v>0.8</v>
      </c>
      <c r="L441" s="28">
        <f t="shared" si="47"/>
        <v>0.86550000000000005</v>
      </c>
      <c r="O441" s="77">
        <v>0.85358999999999996</v>
      </c>
      <c r="BF441" s="106"/>
    </row>
    <row r="442" spans="1:58" x14ac:dyDescent="0.25">
      <c r="A442" t="s">
        <v>17</v>
      </c>
      <c r="B442" s="25">
        <v>2023</v>
      </c>
      <c r="C442" s="25" t="s">
        <v>0</v>
      </c>
      <c r="D442" s="25" t="s">
        <v>537</v>
      </c>
      <c r="E442" s="25" t="s">
        <v>136</v>
      </c>
      <c r="F442" s="23" t="s">
        <v>137</v>
      </c>
      <c r="G442" s="23" t="s">
        <v>551</v>
      </c>
      <c r="H442" s="32" t="s">
        <v>360</v>
      </c>
      <c r="I442" s="32" t="s">
        <v>574</v>
      </c>
      <c r="J442" s="135">
        <v>25</v>
      </c>
      <c r="K442" s="28">
        <v>0.92</v>
      </c>
      <c r="L442" s="28">
        <f t="shared" si="47"/>
        <v>0.875</v>
      </c>
      <c r="O442" s="77">
        <v>0.85650000000000004</v>
      </c>
      <c r="BF442" s="106"/>
    </row>
    <row r="443" spans="1:58" x14ac:dyDescent="0.25">
      <c r="A443" t="s">
        <v>17</v>
      </c>
      <c r="B443" s="25">
        <v>2018</v>
      </c>
      <c r="C443" s="25" t="s">
        <v>0</v>
      </c>
      <c r="D443" s="25" t="s">
        <v>54</v>
      </c>
      <c r="E443" s="25" t="s">
        <v>262</v>
      </c>
      <c r="F443" s="23" t="s">
        <v>333</v>
      </c>
      <c r="G443" s="23" t="s">
        <v>552</v>
      </c>
      <c r="H443" s="32" t="s">
        <v>354</v>
      </c>
      <c r="I443" s="32" t="s">
        <v>574</v>
      </c>
      <c r="J443" s="135">
        <v>79</v>
      </c>
      <c r="K443" s="28">
        <v>0.88607999999999998</v>
      </c>
      <c r="L443" s="28">
        <f t="shared" si="47"/>
        <v>0.83921999999999997</v>
      </c>
      <c r="O443" s="77">
        <v>0.84830000000000005</v>
      </c>
      <c r="BF443" s="106"/>
    </row>
    <row r="444" spans="1:58" x14ac:dyDescent="0.25">
      <c r="A444" t="s">
        <v>17</v>
      </c>
      <c r="B444" s="25">
        <v>2018</v>
      </c>
      <c r="C444" s="25" t="s">
        <v>1</v>
      </c>
      <c r="D444" s="25" t="s">
        <v>56</v>
      </c>
      <c r="E444" s="25" t="s">
        <v>262</v>
      </c>
      <c r="F444" s="23" t="s">
        <v>333</v>
      </c>
      <c r="G444" s="23" t="s">
        <v>552</v>
      </c>
      <c r="H444" s="32" t="s">
        <v>354</v>
      </c>
      <c r="I444" s="32" t="s">
        <v>574</v>
      </c>
      <c r="J444" s="135">
        <v>95</v>
      </c>
      <c r="K444" s="28">
        <v>0.82104999999999995</v>
      </c>
      <c r="L444" s="28">
        <f t="shared" si="47"/>
        <v>0.83714999999999995</v>
      </c>
      <c r="O444" s="77">
        <v>0.85524</v>
      </c>
      <c r="BF444" s="106"/>
    </row>
    <row r="445" spans="1:58" x14ac:dyDescent="0.25">
      <c r="A445" t="s">
        <v>17</v>
      </c>
      <c r="B445" s="25">
        <v>2018</v>
      </c>
      <c r="C445" s="25" t="s">
        <v>2</v>
      </c>
      <c r="D445" s="25" t="s">
        <v>57</v>
      </c>
      <c r="E445" s="25" t="s">
        <v>262</v>
      </c>
      <c r="F445" s="23" t="s">
        <v>333</v>
      </c>
      <c r="G445" s="23" t="s">
        <v>552</v>
      </c>
      <c r="H445" s="32" t="s">
        <v>354</v>
      </c>
      <c r="I445" s="32" t="s">
        <v>574</v>
      </c>
      <c r="J445" s="135">
        <v>87</v>
      </c>
      <c r="K445" s="28">
        <v>0.83908000000000005</v>
      </c>
      <c r="L445" s="28">
        <f t="shared" si="47"/>
        <v>0.84901000000000004</v>
      </c>
      <c r="O445" s="77">
        <v>0.85572000000000004</v>
      </c>
      <c r="BF445" s="106"/>
    </row>
    <row r="446" spans="1:58" x14ac:dyDescent="0.25">
      <c r="A446" t="s">
        <v>17</v>
      </c>
      <c r="B446" s="25">
        <v>2018</v>
      </c>
      <c r="C446" s="25" t="s">
        <v>3</v>
      </c>
      <c r="D446" s="25" t="s">
        <v>58</v>
      </c>
      <c r="E446" s="25" t="s">
        <v>262</v>
      </c>
      <c r="F446" s="23" t="s">
        <v>333</v>
      </c>
      <c r="G446" s="23" t="s">
        <v>552</v>
      </c>
      <c r="H446" s="32" t="s">
        <v>354</v>
      </c>
      <c r="I446" s="32" t="s">
        <v>574</v>
      </c>
      <c r="J446" s="135">
        <v>84</v>
      </c>
      <c r="K446" s="28">
        <v>0.84523999999999999</v>
      </c>
      <c r="L446" s="28">
        <f t="shared" si="47"/>
        <v>0.84667999999999999</v>
      </c>
      <c r="O446" s="77">
        <v>0.85877999999999999</v>
      </c>
      <c r="BF446" s="106"/>
    </row>
    <row r="447" spans="1:58" x14ac:dyDescent="0.25">
      <c r="A447" t="s">
        <v>17</v>
      </c>
      <c r="B447" s="25">
        <v>2019</v>
      </c>
      <c r="C447" s="25" t="s">
        <v>0</v>
      </c>
      <c r="D447" s="25" t="s">
        <v>59</v>
      </c>
      <c r="E447" s="25" t="s">
        <v>262</v>
      </c>
      <c r="F447" s="23" t="s">
        <v>333</v>
      </c>
      <c r="G447" s="23" t="s">
        <v>552</v>
      </c>
      <c r="H447" s="32" t="s">
        <v>354</v>
      </c>
      <c r="I447" s="32" t="s">
        <v>574</v>
      </c>
      <c r="J447" s="135">
        <v>73</v>
      </c>
      <c r="K447" s="28">
        <v>0.86301000000000005</v>
      </c>
      <c r="L447" s="28">
        <f t="shared" si="47"/>
        <v>0.84623000000000004</v>
      </c>
      <c r="O447" s="77">
        <v>0.85007999999999995</v>
      </c>
      <c r="BF447" s="106"/>
    </row>
    <row r="448" spans="1:58" x14ac:dyDescent="0.25">
      <c r="A448" t="s">
        <v>17</v>
      </c>
      <c r="B448" s="25">
        <v>2019</v>
      </c>
      <c r="C448" s="25" t="s">
        <v>1</v>
      </c>
      <c r="D448" s="25" t="s">
        <v>60</v>
      </c>
      <c r="E448" s="25" t="s">
        <v>262</v>
      </c>
      <c r="F448" s="23" t="s">
        <v>333</v>
      </c>
      <c r="G448" s="23" t="s">
        <v>552</v>
      </c>
      <c r="H448" s="32" t="s">
        <v>354</v>
      </c>
      <c r="I448" s="32" t="s">
        <v>574</v>
      </c>
      <c r="J448" s="135">
        <v>92</v>
      </c>
      <c r="K448" s="28">
        <v>0.77173999999999998</v>
      </c>
      <c r="L448" s="28">
        <f t="shared" si="47"/>
        <v>0.82640000000000002</v>
      </c>
      <c r="O448" s="77">
        <v>0.85524</v>
      </c>
      <c r="BF448" s="106"/>
    </row>
    <row r="449" spans="1:58" x14ac:dyDescent="0.25">
      <c r="A449" t="s">
        <v>17</v>
      </c>
      <c r="B449" s="25">
        <v>2019</v>
      </c>
      <c r="C449" s="25" t="s">
        <v>2</v>
      </c>
      <c r="D449" s="25" t="s">
        <v>61</v>
      </c>
      <c r="E449" s="25" t="s">
        <v>262</v>
      </c>
      <c r="F449" s="23" t="s">
        <v>333</v>
      </c>
      <c r="G449" s="23" t="s">
        <v>552</v>
      </c>
      <c r="H449" s="32" t="s">
        <v>354</v>
      </c>
      <c r="I449" s="32" t="s">
        <v>574</v>
      </c>
      <c r="J449" s="135">
        <v>71</v>
      </c>
      <c r="K449" s="28">
        <v>0.80281999999999998</v>
      </c>
      <c r="L449" s="28">
        <f t="shared" si="47"/>
        <v>0.83389999999999997</v>
      </c>
      <c r="O449" s="77">
        <v>0.85079000000000005</v>
      </c>
      <c r="BF449" s="106"/>
    </row>
    <row r="450" spans="1:58" x14ac:dyDescent="0.25">
      <c r="A450" t="s">
        <v>17</v>
      </c>
      <c r="B450" s="25">
        <v>2019</v>
      </c>
      <c r="C450" s="25" t="s">
        <v>3</v>
      </c>
      <c r="D450" s="25" t="s">
        <v>62</v>
      </c>
      <c r="E450" s="25" t="s">
        <v>262</v>
      </c>
      <c r="F450" s="23" t="s">
        <v>333</v>
      </c>
      <c r="G450" s="23" t="s">
        <v>552</v>
      </c>
      <c r="H450" s="32" t="s">
        <v>354</v>
      </c>
      <c r="I450" s="32" t="s">
        <v>574</v>
      </c>
      <c r="J450" s="135">
        <v>80</v>
      </c>
      <c r="K450" s="28">
        <v>0.875</v>
      </c>
      <c r="L450" s="28">
        <f t="shared" ref="L450:L513" si="48">SUMIFS(K:K, E:E, G450, D:D, D450, I:I, I450)</f>
        <v>0.84880999999999995</v>
      </c>
      <c r="O450" s="77">
        <v>0.85265000000000002</v>
      </c>
      <c r="BF450" s="106"/>
    </row>
    <row r="451" spans="1:58" x14ac:dyDescent="0.25">
      <c r="A451" t="s">
        <v>17</v>
      </c>
      <c r="B451" s="25">
        <v>2020</v>
      </c>
      <c r="C451" s="25" t="s">
        <v>0</v>
      </c>
      <c r="D451" s="25" t="s">
        <v>63</v>
      </c>
      <c r="E451" s="25" t="s">
        <v>262</v>
      </c>
      <c r="F451" s="23" t="s">
        <v>333</v>
      </c>
      <c r="G451" s="23" t="s">
        <v>552</v>
      </c>
      <c r="H451" s="32" t="s">
        <v>354</v>
      </c>
      <c r="I451" s="32" t="s">
        <v>574</v>
      </c>
      <c r="J451" s="135">
        <v>81</v>
      </c>
      <c r="K451" s="28">
        <v>0.76543000000000005</v>
      </c>
      <c r="L451" s="28">
        <f t="shared" si="48"/>
        <v>0.82018000000000002</v>
      </c>
      <c r="O451" s="77">
        <v>0.84214</v>
      </c>
      <c r="BF451" s="106"/>
    </row>
    <row r="452" spans="1:58" x14ac:dyDescent="0.25">
      <c r="A452" t="s">
        <v>17</v>
      </c>
      <c r="B452" s="25">
        <v>2020</v>
      </c>
      <c r="C452" s="25" t="s">
        <v>1</v>
      </c>
      <c r="D452" s="25" t="s">
        <v>64</v>
      </c>
      <c r="E452" s="25" t="s">
        <v>262</v>
      </c>
      <c r="F452" s="23" t="s">
        <v>333</v>
      </c>
      <c r="G452" s="23" t="s">
        <v>552</v>
      </c>
      <c r="H452" s="32" t="s">
        <v>354</v>
      </c>
      <c r="I452" s="32" t="s">
        <v>574</v>
      </c>
      <c r="J452" s="135">
        <v>32</v>
      </c>
      <c r="K452" s="28">
        <v>0.71875</v>
      </c>
      <c r="L452" s="28">
        <f t="shared" si="48"/>
        <v>0.78981999999999997</v>
      </c>
      <c r="O452" s="77">
        <v>0.81738999999999995</v>
      </c>
      <c r="BF452" s="106"/>
    </row>
    <row r="453" spans="1:58" x14ac:dyDescent="0.25">
      <c r="A453" t="s">
        <v>17</v>
      </c>
      <c r="B453" s="25">
        <v>2020</v>
      </c>
      <c r="C453" s="25" t="s">
        <v>2</v>
      </c>
      <c r="D453" s="25" t="s">
        <v>65</v>
      </c>
      <c r="E453" s="25" t="s">
        <v>262</v>
      </c>
      <c r="F453" s="23" t="s">
        <v>333</v>
      </c>
      <c r="G453" s="23" t="s">
        <v>552</v>
      </c>
      <c r="H453" s="32" t="s">
        <v>354</v>
      </c>
      <c r="I453" s="32" t="s">
        <v>574</v>
      </c>
      <c r="J453" s="135">
        <v>44</v>
      </c>
      <c r="K453" s="28">
        <v>0.75</v>
      </c>
      <c r="L453" s="28">
        <f t="shared" si="48"/>
        <v>0.80605000000000004</v>
      </c>
      <c r="O453" s="77">
        <v>0.82706999999999997</v>
      </c>
      <c r="BF453" s="106"/>
    </row>
    <row r="454" spans="1:58" x14ac:dyDescent="0.25">
      <c r="A454" t="s">
        <v>17</v>
      </c>
      <c r="B454" s="25">
        <v>2020</v>
      </c>
      <c r="C454" s="25" t="s">
        <v>3</v>
      </c>
      <c r="D454" s="25" t="s">
        <v>66</v>
      </c>
      <c r="E454" s="25" t="s">
        <v>262</v>
      </c>
      <c r="F454" s="23" t="s">
        <v>333</v>
      </c>
      <c r="G454" s="23" t="s">
        <v>552</v>
      </c>
      <c r="H454" s="32" t="s">
        <v>354</v>
      </c>
      <c r="I454" s="32" t="s">
        <v>574</v>
      </c>
      <c r="J454" s="135">
        <v>82</v>
      </c>
      <c r="K454" s="28">
        <v>0.81706999999999996</v>
      </c>
      <c r="L454" s="28">
        <f t="shared" si="48"/>
        <v>0.84758</v>
      </c>
      <c r="O454" s="77">
        <v>0.85233000000000003</v>
      </c>
      <c r="BF454" s="106"/>
    </row>
    <row r="455" spans="1:58" x14ac:dyDescent="0.25">
      <c r="A455" t="s">
        <v>17</v>
      </c>
      <c r="B455" s="25">
        <v>2021</v>
      </c>
      <c r="C455" s="25" t="s">
        <v>0</v>
      </c>
      <c r="D455" s="25" t="s">
        <v>67</v>
      </c>
      <c r="E455" s="25" t="s">
        <v>262</v>
      </c>
      <c r="F455" s="23" t="s">
        <v>333</v>
      </c>
      <c r="G455" s="23" t="s">
        <v>552</v>
      </c>
      <c r="H455" s="32" t="s">
        <v>354</v>
      </c>
      <c r="I455" s="32" t="s">
        <v>574</v>
      </c>
      <c r="J455" s="135">
        <v>87</v>
      </c>
      <c r="K455" s="28">
        <v>0.83908000000000005</v>
      </c>
      <c r="L455" s="28">
        <f t="shared" si="48"/>
        <v>0.84204999999999997</v>
      </c>
      <c r="O455" s="77">
        <v>0.86184000000000005</v>
      </c>
      <c r="BF455" s="106"/>
    </row>
    <row r="456" spans="1:58" x14ac:dyDescent="0.25">
      <c r="A456" t="s">
        <v>17</v>
      </c>
      <c r="B456" s="25">
        <v>2021</v>
      </c>
      <c r="C456" s="25" t="s">
        <v>1</v>
      </c>
      <c r="D456" s="25" t="s">
        <v>68</v>
      </c>
      <c r="E456" s="25" t="s">
        <v>262</v>
      </c>
      <c r="F456" s="23" t="s">
        <v>333</v>
      </c>
      <c r="G456" s="23" t="s">
        <v>552</v>
      </c>
      <c r="H456" s="32" t="s">
        <v>354</v>
      </c>
      <c r="I456" s="32" t="s">
        <v>574</v>
      </c>
      <c r="J456" s="135">
        <v>90</v>
      </c>
      <c r="K456" s="28">
        <v>0.86667000000000005</v>
      </c>
      <c r="L456" s="28">
        <f t="shared" si="48"/>
        <v>0.84450000000000003</v>
      </c>
      <c r="O456" s="77">
        <v>0.85790999999999995</v>
      </c>
      <c r="BF456" s="106"/>
    </row>
    <row r="457" spans="1:58" x14ac:dyDescent="0.25">
      <c r="A457" t="s">
        <v>17</v>
      </c>
      <c r="B457" s="25">
        <v>2021</v>
      </c>
      <c r="C457" s="25" t="s">
        <v>2</v>
      </c>
      <c r="D457" s="25" t="s">
        <v>69</v>
      </c>
      <c r="E457" s="25" t="s">
        <v>262</v>
      </c>
      <c r="F457" s="23" t="s">
        <v>333</v>
      </c>
      <c r="G457" s="23" t="s">
        <v>552</v>
      </c>
      <c r="H457" s="32" t="s">
        <v>354</v>
      </c>
      <c r="I457" s="32" t="s">
        <v>574</v>
      </c>
      <c r="J457" s="135">
        <v>78</v>
      </c>
      <c r="K457" s="28">
        <v>0.78205000000000002</v>
      </c>
      <c r="L457" s="28">
        <f t="shared" si="48"/>
        <v>0.85921000000000003</v>
      </c>
      <c r="O457" s="77">
        <v>0.85472999999999999</v>
      </c>
      <c r="BF457" s="106"/>
    </row>
    <row r="458" spans="1:58" x14ac:dyDescent="0.25">
      <c r="A458" t="s">
        <v>17</v>
      </c>
      <c r="B458" s="25">
        <v>2021</v>
      </c>
      <c r="C458" s="25" t="s">
        <v>3</v>
      </c>
      <c r="D458" s="25" t="s">
        <v>70</v>
      </c>
      <c r="E458" s="25" t="s">
        <v>262</v>
      </c>
      <c r="F458" s="23" t="s">
        <v>333</v>
      </c>
      <c r="G458" s="23" t="s">
        <v>552</v>
      </c>
      <c r="H458" s="32" t="s">
        <v>354</v>
      </c>
      <c r="I458" s="32" t="s">
        <v>574</v>
      </c>
      <c r="J458" s="135">
        <v>84</v>
      </c>
      <c r="K458" s="28">
        <v>0.86904999999999999</v>
      </c>
      <c r="L458" s="28">
        <f t="shared" si="48"/>
        <v>0.86577999999999999</v>
      </c>
      <c r="O458" s="77">
        <v>0.86302999999999996</v>
      </c>
      <c r="BF458" s="106"/>
    </row>
    <row r="459" spans="1:58" x14ac:dyDescent="0.25">
      <c r="A459" t="s">
        <v>17</v>
      </c>
      <c r="B459" s="25">
        <v>2022</v>
      </c>
      <c r="C459" s="25" t="s">
        <v>0</v>
      </c>
      <c r="D459" s="25" t="s">
        <v>71</v>
      </c>
      <c r="E459" s="25" t="s">
        <v>262</v>
      </c>
      <c r="F459" s="23" t="s">
        <v>333</v>
      </c>
      <c r="G459" s="23" t="s">
        <v>552</v>
      </c>
      <c r="H459" s="32" t="s">
        <v>354</v>
      </c>
      <c r="I459" s="32" t="s">
        <v>574</v>
      </c>
      <c r="J459" s="135">
        <v>84</v>
      </c>
      <c r="K459" s="28">
        <v>0.90476000000000001</v>
      </c>
      <c r="L459" s="28">
        <f t="shared" si="48"/>
        <v>0.84867000000000004</v>
      </c>
      <c r="O459" s="77">
        <v>0.86423000000000005</v>
      </c>
      <c r="BF459" s="106"/>
    </row>
    <row r="460" spans="1:58" x14ac:dyDescent="0.25">
      <c r="A460" t="s">
        <v>17</v>
      </c>
      <c r="B460" s="25">
        <v>2022</v>
      </c>
      <c r="C460" s="25" t="s">
        <v>1</v>
      </c>
      <c r="D460" s="25" t="s">
        <v>72</v>
      </c>
      <c r="E460" s="25" t="s">
        <v>262</v>
      </c>
      <c r="F460" s="23" t="s">
        <v>333</v>
      </c>
      <c r="G460" s="23" t="s">
        <v>552</v>
      </c>
      <c r="H460" s="32" t="s">
        <v>354</v>
      </c>
      <c r="I460" s="32" t="s">
        <v>574</v>
      </c>
      <c r="J460" s="135">
        <v>86</v>
      </c>
      <c r="K460" s="28">
        <v>0.83721000000000001</v>
      </c>
      <c r="L460" s="28">
        <f t="shared" si="48"/>
        <v>0.83528999999999998</v>
      </c>
      <c r="O460" s="77">
        <v>0.85797999999999996</v>
      </c>
      <c r="BF460" s="106"/>
    </row>
    <row r="461" spans="1:58" x14ac:dyDescent="0.25">
      <c r="A461" t="s">
        <v>17</v>
      </c>
      <c r="B461" s="25">
        <v>2022</v>
      </c>
      <c r="C461" s="25" t="s">
        <v>2</v>
      </c>
      <c r="D461" s="25" t="s">
        <v>73</v>
      </c>
      <c r="E461" s="25" t="s">
        <v>262</v>
      </c>
      <c r="F461" s="23" t="s">
        <v>333</v>
      </c>
      <c r="G461" s="23" t="s">
        <v>552</v>
      </c>
      <c r="H461" s="32" t="s">
        <v>354</v>
      </c>
      <c r="I461" s="32" t="s">
        <v>574</v>
      </c>
      <c r="J461" s="135">
        <v>97</v>
      </c>
      <c r="K461" s="28">
        <v>0.88660000000000005</v>
      </c>
      <c r="L461" s="28">
        <f t="shared" si="48"/>
        <v>0.83216999999999997</v>
      </c>
      <c r="O461" s="77">
        <v>0.85080999999999996</v>
      </c>
      <c r="BF461" s="106"/>
    </row>
    <row r="462" spans="1:58" x14ac:dyDescent="0.25">
      <c r="A462" t="s">
        <v>17</v>
      </c>
      <c r="B462" s="25">
        <v>2022</v>
      </c>
      <c r="C462" s="25" t="s">
        <v>3</v>
      </c>
      <c r="D462" s="25" t="s">
        <v>493</v>
      </c>
      <c r="E462" s="25" t="s">
        <v>262</v>
      </c>
      <c r="F462" s="23" t="s">
        <v>333</v>
      </c>
      <c r="G462" s="23" t="s">
        <v>552</v>
      </c>
      <c r="H462" s="32" t="s">
        <v>354</v>
      </c>
      <c r="I462" s="32" t="s">
        <v>574</v>
      </c>
      <c r="J462" s="135">
        <v>63</v>
      </c>
      <c r="K462" s="28">
        <v>0.80952000000000002</v>
      </c>
      <c r="L462" s="28">
        <f t="shared" si="48"/>
        <v>0.85658999999999996</v>
      </c>
      <c r="O462" s="77">
        <v>0.85358999999999996</v>
      </c>
      <c r="BF462" s="106"/>
    </row>
    <row r="463" spans="1:58" x14ac:dyDescent="0.25">
      <c r="A463" t="s">
        <v>17</v>
      </c>
      <c r="B463" s="25">
        <v>2023</v>
      </c>
      <c r="C463" s="25" t="s">
        <v>0</v>
      </c>
      <c r="D463" s="25" t="s">
        <v>537</v>
      </c>
      <c r="E463" s="25" t="s">
        <v>262</v>
      </c>
      <c r="F463" s="23" t="s">
        <v>333</v>
      </c>
      <c r="G463" s="23" t="s">
        <v>552</v>
      </c>
      <c r="H463" s="32" t="s">
        <v>354</v>
      </c>
      <c r="I463" s="32" t="s">
        <v>574</v>
      </c>
      <c r="J463" s="135">
        <v>71</v>
      </c>
      <c r="K463" s="28">
        <v>0.87324000000000002</v>
      </c>
      <c r="L463" s="28">
        <f t="shared" si="48"/>
        <v>0.86672000000000005</v>
      </c>
      <c r="O463" s="77">
        <v>0.85650000000000004</v>
      </c>
      <c r="BF463" s="106"/>
    </row>
    <row r="464" spans="1:58" x14ac:dyDescent="0.25">
      <c r="A464" t="s">
        <v>17</v>
      </c>
      <c r="B464" s="25">
        <v>2018</v>
      </c>
      <c r="C464" s="25" t="s">
        <v>0</v>
      </c>
      <c r="D464" s="25" t="s">
        <v>54</v>
      </c>
      <c r="E464" s="25" t="s">
        <v>138</v>
      </c>
      <c r="F464" s="23" t="s">
        <v>139</v>
      </c>
      <c r="G464" s="23" t="s">
        <v>548</v>
      </c>
      <c r="H464" s="32" t="s">
        <v>361</v>
      </c>
      <c r="I464" s="32" t="s">
        <v>574</v>
      </c>
      <c r="J464" s="135">
        <v>51</v>
      </c>
      <c r="K464" s="28">
        <v>0.76471</v>
      </c>
      <c r="L464" s="28">
        <f t="shared" si="48"/>
        <v>0.83681000000000005</v>
      </c>
      <c r="O464" s="77">
        <v>0.84830000000000005</v>
      </c>
      <c r="BF464" s="106"/>
    </row>
    <row r="465" spans="1:58" x14ac:dyDescent="0.25">
      <c r="A465" t="s">
        <v>17</v>
      </c>
      <c r="B465" s="25">
        <v>2018</v>
      </c>
      <c r="C465" s="25" t="s">
        <v>1</v>
      </c>
      <c r="D465" s="25" t="s">
        <v>56</v>
      </c>
      <c r="E465" s="25" t="s">
        <v>138</v>
      </c>
      <c r="F465" s="23" t="s">
        <v>139</v>
      </c>
      <c r="G465" s="23" t="s">
        <v>548</v>
      </c>
      <c r="H465" s="32" t="s">
        <v>361</v>
      </c>
      <c r="I465" s="32" t="s">
        <v>574</v>
      </c>
      <c r="J465" s="135">
        <v>60</v>
      </c>
      <c r="K465" s="28">
        <v>0.91666999999999998</v>
      </c>
      <c r="L465" s="28">
        <f t="shared" si="48"/>
        <v>0.84889999999999999</v>
      </c>
      <c r="O465" s="77">
        <v>0.85524</v>
      </c>
      <c r="BF465" s="106"/>
    </row>
    <row r="466" spans="1:58" x14ac:dyDescent="0.25">
      <c r="A466" t="s">
        <v>17</v>
      </c>
      <c r="B466" s="25">
        <v>2018</v>
      </c>
      <c r="C466" s="25" t="s">
        <v>2</v>
      </c>
      <c r="D466" s="25" t="s">
        <v>57</v>
      </c>
      <c r="E466" s="25" t="s">
        <v>138</v>
      </c>
      <c r="F466" s="23" t="s">
        <v>139</v>
      </c>
      <c r="G466" s="23" t="s">
        <v>548</v>
      </c>
      <c r="H466" s="32" t="s">
        <v>361</v>
      </c>
      <c r="I466" s="32" t="s">
        <v>574</v>
      </c>
      <c r="J466" s="135">
        <v>72</v>
      </c>
      <c r="K466" s="28">
        <v>0.86111000000000004</v>
      </c>
      <c r="L466" s="28">
        <f t="shared" si="48"/>
        <v>0.86334999999999995</v>
      </c>
      <c r="O466" s="77">
        <v>0.85572000000000004</v>
      </c>
      <c r="BF466" s="106"/>
    </row>
    <row r="467" spans="1:58" x14ac:dyDescent="0.25">
      <c r="A467" t="s">
        <v>17</v>
      </c>
      <c r="B467" s="25">
        <v>2018</v>
      </c>
      <c r="C467" s="25" t="s">
        <v>3</v>
      </c>
      <c r="D467" s="25" t="s">
        <v>58</v>
      </c>
      <c r="E467" s="25" t="s">
        <v>138</v>
      </c>
      <c r="F467" s="23" t="s">
        <v>139</v>
      </c>
      <c r="G467" s="23" t="s">
        <v>548</v>
      </c>
      <c r="H467" s="32" t="s">
        <v>361</v>
      </c>
      <c r="I467" s="32" t="s">
        <v>574</v>
      </c>
      <c r="J467" s="135">
        <v>77</v>
      </c>
      <c r="K467" s="28">
        <v>0.90908999999999995</v>
      </c>
      <c r="L467" s="28">
        <f t="shared" si="48"/>
        <v>0.87360000000000004</v>
      </c>
      <c r="O467" s="77">
        <v>0.85877999999999999</v>
      </c>
      <c r="BF467" s="106"/>
    </row>
    <row r="468" spans="1:58" x14ac:dyDescent="0.25">
      <c r="A468" t="s">
        <v>17</v>
      </c>
      <c r="B468" s="25">
        <v>2019</v>
      </c>
      <c r="C468" s="25" t="s">
        <v>0</v>
      </c>
      <c r="D468" s="25" t="s">
        <v>59</v>
      </c>
      <c r="E468" s="25" t="s">
        <v>138</v>
      </c>
      <c r="F468" s="23" t="s">
        <v>139</v>
      </c>
      <c r="G468" s="23" t="s">
        <v>548</v>
      </c>
      <c r="H468" s="32" t="s">
        <v>361</v>
      </c>
      <c r="I468" s="32" t="s">
        <v>574</v>
      </c>
      <c r="J468" s="135">
        <v>70</v>
      </c>
      <c r="K468" s="28">
        <v>0.9</v>
      </c>
      <c r="L468" s="28">
        <f t="shared" si="48"/>
        <v>0.87161999999999995</v>
      </c>
      <c r="O468" s="77">
        <v>0.85007999999999995</v>
      </c>
      <c r="BF468" s="106"/>
    </row>
    <row r="469" spans="1:58" x14ac:dyDescent="0.25">
      <c r="A469" t="s">
        <v>17</v>
      </c>
      <c r="B469" s="25">
        <v>2019</v>
      </c>
      <c r="C469" s="25" t="s">
        <v>1</v>
      </c>
      <c r="D469" s="25" t="s">
        <v>60</v>
      </c>
      <c r="E469" s="25" t="s">
        <v>138</v>
      </c>
      <c r="F469" s="23" t="s">
        <v>139</v>
      </c>
      <c r="G469" s="23" t="s">
        <v>548</v>
      </c>
      <c r="H469" s="32" t="s">
        <v>361</v>
      </c>
      <c r="I469" s="32" t="s">
        <v>574</v>
      </c>
      <c r="J469" s="135">
        <v>71</v>
      </c>
      <c r="K469" s="28">
        <v>0.90141000000000004</v>
      </c>
      <c r="L469" s="28">
        <f t="shared" si="48"/>
        <v>0.90095999999999998</v>
      </c>
      <c r="O469" s="77">
        <v>0.85524</v>
      </c>
      <c r="BF469" s="106"/>
    </row>
    <row r="470" spans="1:58" x14ac:dyDescent="0.25">
      <c r="A470" t="s">
        <v>17</v>
      </c>
      <c r="B470" s="25">
        <v>2019</v>
      </c>
      <c r="C470" s="25" t="s">
        <v>2</v>
      </c>
      <c r="D470" s="25" t="s">
        <v>61</v>
      </c>
      <c r="E470" s="25" t="s">
        <v>138</v>
      </c>
      <c r="F470" s="23" t="s">
        <v>139</v>
      </c>
      <c r="G470" s="23" t="s">
        <v>548</v>
      </c>
      <c r="H470" s="32" t="s">
        <v>361</v>
      </c>
      <c r="I470" s="32" t="s">
        <v>574</v>
      </c>
      <c r="J470" s="135">
        <v>68</v>
      </c>
      <c r="K470" s="28">
        <v>0.89705999999999997</v>
      </c>
      <c r="L470" s="28">
        <f t="shared" si="48"/>
        <v>0.85785999999999996</v>
      </c>
      <c r="O470" s="77">
        <v>0.85079000000000005</v>
      </c>
      <c r="BF470" s="106"/>
    </row>
    <row r="471" spans="1:58" x14ac:dyDescent="0.25">
      <c r="A471" t="s">
        <v>17</v>
      </c>
      <c r="B471" s="25">
        <v>2019</v>
      </c>
      <c r="C471" s="25" t="s">
        <v>3</v>
      </c>
      <c r="D471" s="25" t="s">
        <v>62</v>
      </c>
      <c r="E471" s="25" t="s">
        <v>138</v>
      </c>
      <c r="F471" s="23" t="s">
        <v>139</v>
      </c>
      <c r="G471" s="23" t="s">
        <v>548</v>
      </c>
      <c r="H471" s="32" t="s">
        <v>361</v>
      </c>
      <c r="I471" s="32" t="s">
        <v>574</v>
      </c>
      <c r="J471" s="135">
        <v>83</v>
      </c>
      <c r="K471" s="28">
        <v>0.86746999999999996</v>
      </c>
      <c r="L471" s="28">
        <f t="shared" si="48"/>
        <v>0.86873999999999996</v>
      </c>
      <c r="O471" s="77">
        <v>0.85265000000000002</v>
      </c>
      <c r="BF471" s="106"/>
    </row>
    <row r="472" spans="1:58" x14ac:dyDescent="0.25">
      <c r="A472" t="s">
        <v>17</v>
      </c>
      <c r="B472" s="25">
        <v>2020</v>
      </c>
      <c r="C472" s="25" t="s">
        <v>0</v>
      </c>
      <c r="D472" s="25" t="s">
        <v>63</v>
      </c>
      <c r="E472" s="25" t="s">
        <v>138</v>
      </c>
      <c r="F472" s="23" t="s">
        <v>139</v>
      </c>
      <c r="G472" s="23" t="s">
        <v>548</v>
      </c>
      <c r="H472" s="32" t="s">
        <v>361</v>
      </c>
      <c r="I472" s="32" t="s">
        <v>574</v>
      </c>
      <c r="J472" s="135">
        <v>83</v>
      </c>
      <c r="K472" s="28">
        <v>0.84336999999999995</v>
      </c>
      <c r="L472" s="28">
        <f t="shared" si="48"/>
        <v>0.85428999999999999</v>
      </c>
      <c r="O472" s="77">
        <v>0.84214</v>
      </c>
      <c r="BF472" s="106"/>
    </row>
    <row r="473" spans="1:58" x14ac:dyDescent="0.25">
      <c r="A473" t="s">
        <v>17</v>
      </c>
      <c r="B473" s="25">
        <v>2020</v>
      </c>
      <c r="C473" s="25" t="s">
        <v>1</v>
      </c>
      <c r="D473" s="25" t="s">
        <v>64</v>
      </c>
      <c r="E473" s="25" t="s">
        <v>138</v>
      </c>
      <c r="F473" s="23" t="s">
        <v>139</v>
      </c>
      <c r="G473" s="23" t="s">
        <v>548</v>
      </c>
      <c r="H473" s="32" t="s">
        <v>361</v>
      </c>
      <c r="I473" s="32" t="s">
        <v>574</v>
      </c>
      <c r="J473" s="135">
        <v>39</v>
      </c>
      <c r="K473" s="28">
        <v>0.76922999999999997</v>
      </c>
      <c r="L473" s="28">
        <f t="shared" si="48"/>
        <v>0.82533999999999996</v>
      </c>
      <c r="O473" s="77">
        <v>0.81738999999999995</v>
      </c>
      <c r="BF473" s="106"/>
    </row>
    <row r="474" spans="1:58" x14ac:dyDescent="0.25">
      <c r="A474" t="s">
        <v>17</v>
      </c>
      <c r="B474" s="25">
        <v>2020</v>
      </c>
      <c r="C474" s="25" t="s">
        <v>2</v>
      </c>
      <c r="D474" s="25" t="s">
        <v>65</v>
      </c>
      <c r="E474" s="25" t="s">
        <v>138</v>
      </c>
      <c r="F474" s="23" t="s">
        <v>139</v>
      </c>
      <c r="G474" s="23" t="s">
        <v>548</v>
      </c>
      <c r="H474" s="32" t="s">
        <v>361</v>
      </c>
      <c r="I474" s="32" t="s">
        <v>574</v>
      </c>
      <c r="J474" s="135">
        <v>44</v>
      </c>
      <c r="K474" s="28">
        <v>0.79544999999999999</v>
      </c>
      <c r="L474" s="28">
        <f t="shared" si="48"/>
        <v>0.85167000000000004</v>
      </c>
      <c r="O474" s="77">
        <v>0.82706999999999997</v>
      </c>
      <c r="BF474" s="106"/>
    </row>
    <row r="475" spans="1:58" x14ac:dyDescent="0.25">
      <c r="A475" t="s">
        <v>17</v>
      </c>
      <c r="B475" s="25">
        <v>2020</v>
      </c>
      <c r="C475" s="25" t="s">
        <v>3</v>
      </c>
      <c r="D475" s="25" t="s">
        <v>66</v>
      </c>
      <c r="E475" s="25" t="s">
        <v>138</v>
      </c>
      <c r="F475" s="23" t="s">
        <v>139</v>
      </c>
      <c r="G475" s="23" t="s">
        <v>548</v>
      </c>
      <c r="H475" s="32" t="s">
        <v>361</v>
      </c>
      <c r="I475" s="32" t="s">
        <v>574</v>
      </c>
      <c r="J475" s="135">
        <v>67</v>
      </c>
      <c r="K475" s="28">
        <v>0.97014999999999996</v>
      </c>
      <c r="L475" s="28">
        <f t="shared" si="48"/>
        <v>0.87834999999999996</v>
      </c>
      <c r="O475" s="77">
        <v>0.85233000000000003</v>
      </c>
      <c r="BF475" s="106"/>
    </row>
    <row r="476" spans="1:58" x14ac:dyDescent="0.25">
      <c r="A476" t="s">
        <v>17</v>
      </c>
      <c r="B476" s="25">
        <v>2021</v>
      </c>
      <c r="C476" s="25" t="s">
        <v>0</v>
      </c>
      <c r="D476" s="25" t="s">
        <v>67</v>
      </c>
      <c r="E476" s="25" t="s">
        <v>138</v>
      </c>
      <c r="F476" s="23" t="s">
        <v>139</v>
      </c>
      <c r="G476" s="23" t="s">
        <v>548</v>
      </c>
      <c r="H476" s="32" t="s">
        <v>361</v>
      </c>
      <c r="I476" s="32" t="s">
        <v>574</v>
      </c>
      <c r="J476" s="135">
        <v>73</v>
      </c>
      <c r="K476" s="28">
        <v>0.79452</v>
      </c>
      <c r="L476" s="28">
        <f t="shared" si="48"/>
        <v>0.87394000000000005</v>
      </c>
      <c r="O476" s="77">
        <v>0.86184000000000005</v>
      </c>
      <c r="BF476" s="106"/>
    </row>
    <row r="477" spans="1:58" x14ac:dyDescent="0.25">
      <c r="A477" t="s">
        <v>17</v>
      </c>
      <c r="B477" s="25">
        <v>2021</v>
      </c>
      <c r="C477" s="25" t="s">
        <v>1</v>
      </c>
      <c r="D477" s="25" t="s">
        <v>68</v>
      </c>
      <c r="E477" s="25" t="s">
        <v>138</v>
      </c>
      <c r="F477" s="23" t="s">
        <v>139</v>
      </c>
      <c r="G477" s="23" t="s">
        <v>548</v>
      </c>
      <c r="H477" s="32" t="s">
        <v>361</v>
      </c>
      <c r="I477" s="32" t="s">
        <v>574</v>
      </c>
      <c r="J477" s="135">
        <v>68</v>
      </c>
      <c r="K477" s="28">
        <v>0.77941000000000005</v>
      </c>
      <c r="L477" s="28">
        <f t="shared" si="48"/>
        <v>0.86194999999999999</v>
      </c>
      <c r="O477" s="77">
        <v>0.85790999999999995</v>
      </c>
      <c r="BF477" s="106"/>
    </row>
    <row r="478" spans="1:58" x14ac:dyDescent="0.25">
      <c r="A478" t="s">
        <v>17</v>
      </c>
      <c r="B478" s="25">
        <v>2021</v>
      </c>
      <c r="C478" s="25" t="s">
        <v>2</v>
      </c>
      <c r="D478" s="25" t="s">
        <v>69</v>
      </c>
      <c r="E478" s="25" t="s">
        <v>138</v>
      </c>
      <c r="F478" s="23" t="s">
        <v>139</v>
      </c>
      <c r="G478" s="23" t="s">
        <v>548</v>
      </c>
      <c r="H478" s="32" t="s">
        <v>361</v>
      </c>
      <c r="I478" s="32" t="s">
        <v>574</v>
      </c>
      <c r="J478" s="135">
        <v>72</v>
      </c>
      <c r="K478" s="28">
        <v>0.73611000000000004</v>
      </c>
      <c r="L478" s="28">
        <f t="shared" si="48"/>
        <v>0.87117999999999995</v>
      </c>
      <c r="O478" s="77">
        <v>0.85472999999999999</v>
      </c>
      <c r="BF478" s="106"/>
    </row>
    <row r="479" spans="1:58" x14ac:dyDescent="0.25">
      <c r="A479" t="s">
        <v>17</v>
      </c>
      <c r="B479" s="25">
        <v>2021</v>
      </c>
      <c r="C479" s="25" t="s">
        <v>3</v>
      </c>
      <c r="D479" s="25" t="s">
        <v>70</v>
      </c>
      <c r="E479" s="25" t="s">
        <v>138</v>
      </c>
      <c r="F479" s="23" t="s">
        <v>139</v>
      </c>
      <c r="G479" s="23" t="s">
        <v>548</v>
      </c>
      <c r="H479" s="32" t="s">
        <v>361</v>
      </c>
      <c r="I479" s="32" t="s">
        <v>574</v>
      </c>
      <c r="J479" s="135">
        <v>71</v>
      </c>
      <c r="K479" s="28">
        <v>0.87324000000000002</v>
      </c>
      <c r="L479" s="28">
        <f t="shared" si="48"/>
        <v>0.87670999999999999</v>
      </c>
      <c r="O479" s="77">
        <v>0.86302999999999996</v>
      </c>
      <c r="BF479" s="106"/>
    </row>
    <row r="480" spans="1:58" x14ac:dyDescent="0.25">
      <c r="A480" t="s">
        <v>17</v>
      </c>
      <c r="B480" s="25">
        <v>2022</v>
      </c>
      <c r="C480" s="25" t="s">
        <v>0</v>
      </c>
      <c r="D480" s="25" t="s">
        <v>71</v>
      </c>
      <c r="E480" s="25" t="s">
        <v>138</v>
      </c>
      <c r="F480" s="23" t="s">
        <v>139</v>
      </c>
      <c r="G480" s="23" t="s">
        <v>548</v>
      </c>
      <c r="H480" s="32" t="s">
        <v>361</v>
      </c>
      <c r="I480" s="32" t="s">
        <v>574</v>
      </c>
      <c r="J480" s="135">
        <v>69</v>
      </c>
      <c r="K480" s="28">
        <v>0.84057999999999999</v>
      </c>
      <c r="L480" s="28">
        <f t="shared" si="48"/>
        <v>0.87390999999999996</v>
      </c>
      <c r="O480" s="77">
        <v>0.86423000000000005</v>
      </c>
      <c r="BF480" s="106"/>
    </row>
    <row r="481" spans="1:58" x14ac:dyDescent="0.25">
      <c r="A481" t="s">
        <v>17</v>
      </c>
      <c r="B481" s="25">
        <v>2022</v>
      </c>
      <c r="C481" s="25" t="s">
        <v>1</v>
      </c>
      <c r="D481" s="25" t="s">
        <v>72</v>
      </c>
      <c r="E481" s="25" t="s">
        <v>138</v>
      </c>
      <c r="F481" s="23" t="s">
        <v>139</v>
      </c>
      <c r="G481" s="23" t="s">
        <v>548</v>
      </c>
      <c r="H481" s="32" t="s">
        <v>361</v>
      </c>
      <c r="I481" s="32" t="s">
        <v>574</v>
      </c>
      <c r="J481" s="135">
        <v>77</v>
      </c>
      <c r="K481" s="28">
        <v>0.81818000000000002</v>
      </c>
      <c r="L481" s="28">
        <f t="shared" si="48"/>
        <v>0.87102000000000002</v>
      </c>
      <c r="O481" s="77">
        <v>0.85797999999999996</v>
      </c>
      <c r="BF481" s="106"/>
    </row>
    <row r="482" spans="1:58" x14ac:dyDescent="0.25">
      <c r="A482" t="s">
        <v>17</v>
      </c>
      <c r="B482" s="25">
        <v>2022</v>
      </c>
      <c r="C482" s="25" t="s">
        <v>2</v>
      </c>
      <c r="D482" s="25" t="s">
        <v>73</v>
      </c>
      <c r="E482" s="25" t="s">
        <v>138</v>
      </c>
      <c r="F482" s="23" t="s">
        <v>139</v>
      </c>
      <c r="G482" s="23" t="s">
        <v>548</v>
      </c>
      <c r="H482" s="32" t="s">
        <v>361</v>
      </c>
      <c r="I482" s="32" t="s">
        <v>574</v>
      </c>
      <c r="J482" s="135">
        <v>70</v>
      </c>
      <c r="K482" s="28">
        <v>0.81428999999999996</v>
      </c>
      <c r="L482" s="28">
        <f t="shared" si="48"/>
        <v>0.84523999999999999</v>
      </c>
      <c r="O482" s="77">
        <v>0.85080999999999996</v>
      </c>
      <c r="BF482" s="106"/>
    </row>
    <row r="483" spans="1:58" x14ac:dyDescent="0.25">
      <c r="A483" t="s">
        <v>17</v>
      </c>
      <c r="B483" s="25">
        <v>2022</v>
      </c>
      <c r="C483" s="25" t="s">
        <v>3</v>
      </c>
      <c r="D483" s="25" t="s">
        <v>493</v>
      </c>
      <c r="E483" s="25" t="s">
        <v>138</v>
      </c>
      <c r="F483" s="23" t="s">
        <v>139</v>
      </c>
      <c r="G483" s="23" t="s">
        <v>548</v>
      </c>
      <c r="H483" s="32" t="s">
        <v>361</v>
      </c>
      <c r="I483" s="32" t="s">
        <v>574</v>
      </c>
      <c r="J483" s="135">
        <v>67</v>
      </c>
      <c r="K483" s="28">
        <v>0.82089999999999996</v>
      </c>
      <c r="L483" s="28">
        <f t="shared" si="48"/>
        <v>0.85511999999999999</v>
      </c>
      <c r="O483" s="77">
        <v>0.85358999999999996</v>
      </c>
      <c r="BF483" s="106"/>
    </row>
    <row r="484" spans="1:58" x14ac:dyDescent="0.25">
      <c r="A484" t="s">
        <v>17</v>
      </c>
      <c r="B484" s="25">
        <v>2023</v>
      </c>
      <c r="C484" s="25" t="s">
        <v>0</v>
      </c>
      <c r="D484" s="25" t="s">
        <v>537</v>
      </c>
      <c r="E484" s="25" t="s">
        <v>138</v>
      </c>
      <c r="F484" s="23" t="s">
        <v>139</v>
      </c>
      <c r="G484" s="23" t="s">
        <v>548</v>
      </c>
      <c r="H484" s="32" t="s">
        <v>361</v>
      </c>
      <c r="I484" s="32" t="s">
        <v>574</v>
      </c>
      <c r="J484" s="135">
        <v>55</v>
      </c>
      <c r="K484" s="28">
        <v>0.83635999999999999</v>
      </c>
      <c r="L484" s="28">
        <f t="shared" si="48"/>
        <v>0.87256999999999996</v>
      </c>
      <c r="O484" s="77">
        <v>0.85650000000000004</v>
      </c>
      <c r="BF484" s="106"/>
    </row>
    <row r="485" spans="1:58" x14ac:dyDescent="0.25">
      <c r="A485" t="s">
        <v>17</v>
      </c>
      <c r="B485" s="25">
        <v>2018</v>
      </c>
      <c r="C485" s="25" t="s">
        <v>0</v>
      </c>
      <c r="D485" s="25" t="s">
        <v>54</v>
      </c>
      <c r="E485" s="25" t="s">
        <v>140</v>
      </c>
      <c r="F485" s="23" t="s">
        <v>141</v>
      </c>
      <c r="G485" s="23" t="s">
        <v>550</v>
      </c>
      <c r="H485" s="32" t="s">
        <v>352</v>
      </c>
      <c r="I485" s="32" t="s">
        <v>574</v>
      </c>
      <c r="J485" s="135">
        <v>112</v>
      </c>
      <c r="K485" s="28">
        <v>0.74107000000000001</v>
      </c>
      <c r="L485" s="28">
        <f t="shared" si="48"/>
        <v>0.78473999999999999</v>
      </c>
      <c r="O485" s="77">
        <v>0.84830000000000005</v>
      </c>
      <c r="BF485" s="106"/>
    </row>
    <row r="486" spans="1:58" x14ac:dyDescent="0.25">
      <c r="A486" t="s">
        <v>17</v>
      </c>
      <c r="B486" s="25">
        <v>2018</v>
      </c>
      <c r="C486" s="25" t="s">
        <v>1</v>
      </c>
      <c r="D486" s="25" t="s">
        <v>56</v>
      </c>
      <c r="E486" s="25" t="s">
        <v>140</v>
      </c>
      <c r="F486" s="23" t="s">
        <v>141</v>
      </c>
      <c r="G486" s="23" t="s">
        <v>550</v>
      </c>
      <c r="H486" s="32" t="s">
        <v>352</v>
      </c>
      <c r="I486" s="32" t="s">
        <v>574</v>
      </c>
      <c r="J486" s="135">
        <v>166</v>
      </c>
      <c r="K486" s="28">
        <v>0.80120000000000002</v>
      </c>
      <c r="L486" s="28">
        <f t="shared" si="48"/>
        <v>0.82038999999999995</v>
      </c>
      <c r="O486" s="77">
        <v>0.85524</v>
      </c>
      <c r="BF486" s="106"/>
    </row>
    <row r="487" spans="1:58" x14ac:dyDescent="0.25">
      <c r="A487" t="s">
        <v>17</v>
      </c>
      <c r="B487" s="25">
        <v>2018</v>
      </c>
      <c r="C487" s="25" t="s">
        <v>2</v>
      </c>
      <c r="D487" s="25" t="s">
        <v>57</v>
      </c>
      <c r="E487" s="25" t="s">
        <v>140</v>
      </c>
      <c r="F487" s="23" t="s">
        <v>141</v>
      </c>
      <c r="G487" s="23" t="s">
        <v>550</v>
      </c>
      <c r="H487" s="32" t="s">
        <v>352</v>
      </c>
      <c r="I487" s="32" t="s">
        <v>574</v>
      </c>
      <c r="J487" s="135">
        <v>174</v>
      </c>
      <c r="K487" s="28">
        <v>0.73563000000000001</v>
      </c>
      <c r="L487" s="28">
        <f t="shared" si="48"/>
        <v>0.81798000000000004</v>
      </c>
      <c r="O487" s="77">
        <v>0.85572000000000004</v>
      </c>
      <c r="BF487" s="106"/>
    </row>
    <row r="488" spans="1:58" x14ac:dyDescent="0.25">
      <c r="A488" t="s">
        <v>17</v>
      </c>
      <c r="B488" s="25">
        <v>2018</v>
      </c>
      <c r="C488" s="25" t="s">
        <v>3</v>
      </c>
      <c r="D488" s="25" t="s">
        <v>58</v>
      </c>
      <c r="E488" s="25" t="s">
        <v>140</v>
      </c>
      <c r="F488" s="23" t="s">
        <v>141</v>
      </c>
      <c r="G488" s="23" t="s">
        <v>550</v>
      </c>
      <c r="H488" s="32" t="s">
        <v>352</v>
      </c>
      <c r="I488" s="32" t="s">
        <v>574</v>
      </c>
      <c r="J488" s="135">
        <v>156</v>
      </c>
      <c r="K488" s="28">
        <v>0.76922999999999997</v>
      </c>
      <c r="L488" s="28">
        <f t="shared" si="48"/>
        <v>0.81464999999999999</v>
      </c>
      <c r="O488" s="77">
        <v>0.85877999999999999</v>
      </c>
      <c r="BF488" s="106"/>
    </row>
    <row r="489" spans="1:58" x14ac:dyDescent="0.25">
      <c r="A489" t="s">
        <v>17</v>
      </c>
      <c r="B489" s="25">
        <v>2019</v>
      </c>
      <c r="C489" s="25" t="s">
        <v>0</v>
      </c>
      <c r="D489" s="25" t="s">
        <v>59</v>
      </c>
      <c r="E489" s="25" t="s">
        <v>140</v>
      </c>
      <c r="F489" s="23" t="s">
        <v>141</v>
      </c>
      <c r="G489" s="23" t="s">
        <v>550</v>
      </c>
      <c r="H489" s="32" t="s">
        <v>352</v>
      </c>
      <c r="I489" s="32" t="s">
        <v>574</v>
      </c>
      <c r="J489" s="135">
        <v>146</v>
      </c>
      <c r="K489" s="28">
        <v>0.73287999999999998</v>
      </c>
      <c r="L489" s="28">
        <f t="shared" si="48"/>
        <v>0.80249999999999999</v>
      </c>
      <c r="O489" s="77">
        <v>0.85007999999999995</v>
      </c>
      <c r="BF489" s="106"/>
    </row>
    <row r="490" spans="1:58" x14ac:dyDescent="0.25">
      <c r="A490" t="s">
        <v>17</v>
      </c>
      <c r="B490" s="25">
        <v>2019</v>
      </c>
      <c r="C490" s="25" t="s">
        <v>1</v>
      </c>
      <c r="D490" s="25" t="s">
        <v>60</v>
      </c>
      <c r="E490" s="25" t="s">
        <v>140</v>
      </c>
      <c r="F490" s="23" t="s">
        <v>141</v>
      </c>
      <c r="G490" s="23" t="s">
        <v>550</v>
      </c>
      <c r="H490" s="32" t="s">
        <v>352</v>
      </c>
      <c r="I490" s="32" t="s">
        <v>574</v>
      </c>
      <c r="J490" s="135">
        <v>158</v>
      </c>
      <c r="K490" s="28">
        <v>0.81645999999999996</v>
      </c>
      <c r="L490" s="28">
        <f t="shared" si="48"/>
        <v>0.82679000000000002</v>
      </c>
      <c r="O490" s="77">
        <v>0.85524</v>
      </c>
      <c r="BF490" s="106"/>
    </row>
    <row r="491" spans="1:58" x14ac:dyDescent="0.25">
      <c r="A491" t="s">
        <v>17</v>
      </c>
      <c r="B491" s="25">
        <v>2019</v>
      </c>
      <c r="C491" s="25" t="s">
        <v>2</v>
      </c>
      <c r="D491" s="25" t="s">
        <v>61</v>
      </c>
      <c r="E491" s="25" t="s">
        <v>140</v>
      </c>
      <c r="F491" s="23" t="s">
        <v>141</v>
      </c>
      <c r="G491" s="23" t="s">
        <v>550</v>
      </c>
      <c r="H491" s="32" t="s">
        <v>352</v>
      </c>
      <c r="I491" s="32" t="s">
        <v>574</v>
      </c>
      <c r="J491" s="135">
        <v>186</v>
      </c>
      <c r="K491" s="28">
        <v>0.80108000000000001</v>
      </c>
      <c r="L491" s="28">
        <f t="shared" si="48"/>
        <v>0.82418000000000002</v>
      </c>
      <c r="O491" s="77">
        <v>0.85079000000000005</v>
      </c>
      <c r="BF491" s="106"/>
    </row>
    <row r="492" spans="1:58" x14ac:dyDescent="0.25">
      <c r="A492" t="s">
        <v>17</v>
      </c>
      <c r="B492" s="25">
        <v>2019</v>
      </c>
      <c r="C492" s="25" t="s">
        <v>3</v>
      </c>
      <c r="D492" s="25" t="s">
        <v>62</v>
      </c>
      <c r="E492" s="25" t="s">
        <v>140</v>
      </c>
      <c r="F492" s="23" t="s">
        <v>141</v>
      </c>
      <c r="G492" s="23" t="s">
        <v>550</v>
      </c>
      <c r="H492" s="32" t="s">
        <v>352</v>
      </c>
      <c r="I492" s="32" t="s">
        <v>574</v>
      </c>
      <c r="J492" s="135">
        <v>156</v>
      </c>
      <c r="K492" s="28">
        <v>0.85255999999999998</v>
      </c>
      <c r="L492" s="28">
        <f t="shared" si="48"/>
        <v>0.85746</v>
      </c>
      <c r="O492" s="77">
        <v>0.85265000000000002</v>
      </c>
      <c r="BF492" s="106"/>
    </row>
    <row r="493" spans="1:58" x14ac:dyDescent="0.25">
      <c r="A493" t="s">
        <v>17</v>
      </c>
      <c r="B493" s="25">
        <v>2020</v>
      </c>
      <c r="C493" s="25" t="s">
        <v>0</v>
      </c>
      <c r="D493" s="25" t="s">
        <v>63</v>
      </c>
      <c r="E493" s="25" t="s">
        <v>140</v>
      </c>
      <c r="F493" s="23" t="s">
        <v>141</v>
      </c>
      <c r="G493" s="23" t="s">
        <v>550</v>
      </c>
      <c r="H493" s="32" t="s">
        <v>352</v>
      </c>
      <c r="I493" s="32" t="s">
        <v>574</v>
      </c>
      <c r="J493" s="135">
        <v>140</v>
      </c>
      <c r="K493" s="28">
        <v>0.85714000000000001</v>
      </c>
      <c r="L493" s="28">
        <f t="shared" si="48"/>
        <v>0.83635999999999999</v>
      </c>
      <c r="O493" s="77">
        <v>0.84214</v>
      </c>
      <c r="BF493" s="106"/>
    </row>
    <row r="494" spans="1:58" x14ac:dyDescent="0.25">
      <c r="A494" t="s">
        <v>17</v>
      </c>
      <c r="B494" s="25">
        <v>2020</v>
      </c>
      <c r="C494" s="25" t="s">
        <v>1</v>
      </c>
      <c r="D494" s="25" t="s">
        <v>64</v>
      </c>
      <c r="E494" s="25" t="s">
        <v>140</v>
      </c>
      <c r="F494" s="23" t="s">
        <v>141</v>
      </c>
      <c r="G494" s="23" t="s">
        <v>550</v>
      </c>
      <c r="H494" s="32" t="s">
        <v>352</v>
      </c>
      <c r="I494" s="32" t="s">
        <v>574</v>
      </c>
      <c r="J494" s="135">
        <v>89</v>
      </c>
      <c r="K494" s="28">
        <v>0.71909999999999996</v>
      </c>
      <c r="L494" s="28">
        <f t="shared" si="48"/>
        <v>0.76426000000000005</v>
      </c>
      <c r="O494" s="77">
        <v>0.81738999999999995</v>
      </c>
      <c r="BF494" s="106"/>
    </row>
    <row r="495" spans="1:58" x14ac:dyDescent="0.25">
      <c r="A495" t="s">
        <v>17</v>
      </c>
      <c r="B495" s="25">
        <v>2020</v>
      </c>
      <c r="C495" s="25" t="s">
        <v>2</v>
      </c>
      <c r="D495" s="25" t="s">
        <v>65</v>
      </c>
      <c r="E495" s="25" t="s">
        <v>140</v>
      </c>
      <c r="F495" s="23" t="s">
        <v>141</v>
      </c>
      <c r="G495" s="23" t="s">
        <v>550</v>
      </c>
      <c r="H495" s="32" t="s">
        <v>352</v>
      </c>
      <c r="I495" s="32" t="s">
        <v>574</v>
      </c>
      <c r="J495" s="135">
        <v>143</v>
      </c>
      <c r="K495" s="28">
        <v>0.83916000000000002</v>
      </c>
      <c r="L495" s="28">
        <f t="shared" si="48"/>
        <v>0.82455999999999996</v>
      </c>
      <c r="O495" s="77">
        <v>0.82706999999999997</v>
      </c>
      <c r="BF495" s="106"/>
    </row>
    <row r="496" spans="1:58" x14ac:dyDescent="0.25">
      <c r="A496" t="s">
        <v>17</v>
      </c>
      <c r="B496" s="25">
        <v>2020</v>
      </c>
      <c r="C496" s="25" t="s">
        <v>3</v>
      </c>
      <c r="D496" s="25" t="s">
        <v>66</v>
      </c>
      <c r="E496" s="25" t="s">
        <v>140</v>
      </c>
      <c r="F496" s="23" t="s">
        <v>141</v>
      </c>
      <c r="G496" s="23" t="s">
        <v>550</v>
      </c>
      <c r="H496" s="32" t="s">
        <v>352</v>
      </c>
      <c r="I496" s="32" t="s">
        <v>574</v>
      </c>
      <c r="J496" s="135">
        <v>144</v>
      </c>
      <c r="K496" s="28">
        <v>0.86806000000000005</v>
      </c>
      <c r="L496" s="28">
        <f t="shared" si="48"/>
        <v>0.84714999999999996</v>
      </c>
      <c r="O496" s="77">
        <v>0.85233000000000003</v>
      </c>
      <c r="BF496" s="106"/>
    </row>
    <row r="497" spans="1:58" x14ac:dyDescent="0.25">
      <c r="A497" t="s">
        <v>17</v>
      </c>
      <c r="B497" s="25">
        <v>2021</v>
      </c>
      <c r="C497" s="25" t="s">
        <v>0</v>
      </c>
      <c r="D497" s="25" t="s">
        <v>67</v>
      </c>
      <c r="E497" s="25" t="s">
        <v>140</v>
      </c>
      <c r="F497" s="23" t="s">
        <v>141</v>
      </c>
      <c r="G497" s="23" t="s">
        <v>550</v>
      </c>
      <c r="H497" s="32" t="s">
        <v>352</v>
      </c>
      <c r="I497" s="32" t="s">
        <v>574</v>
      </c>
      <c r="J497" s="135">
        <v>135</v>
      </c>
      <c r="K497" s="28">
        <v>0.89629999999999999</v>
      </c>
      <c r="L497" s="28">
        <f t="shared" si="48"/>
        <v>0.88451999999999997</v>
      </c>
      <c r="O497" s="77">
        <v>0.86184000000000005</v>
      </c>
      <c r="BF497" s="106"/>
    </row>
    <row r="498" spans="1:58" x14ac:dyDescent="0.25">
      <c r="A498" t="s">
        <v>17</v>
      </c>
      <c r="B498" s="25">
        <v>2021</v>
      </c>
      <c r="C498" s="25" t="s">
        <v>1</v>
      </c>
      <c r="D498" s="25" t="s">
        <v>68</v>
      </c>
      <c r="E498" s="25" t="s">
        <v>140</v>
      </c>
      <c r="F498" s="23" t="s">
        <v>141</v>
      </c>
      <c r="G498" s="23" t="s">
        <v>550</v>
      </c>
      <c r="H498" s="32" t="s">
        <v>352</v>
      </c>
      <c r="I498" s="32" t="s">
        <v>574</v>
      </c>
      <c r="J498" s="135">
        <v>146</v>
      </c>
      <c r="K498" s="28">
        <v>0.83562000000000003</v>
      </c>
      <c r="L498" s="28">
        <f t="shared" si="48"/>
        <v>0.85585999999999995</v>
      </c>
      <c r="O498" s="77">
        <v>0.85790999999999995</v>
      </c>
      <c r="BF498" s="106"/>
    </row>
    <row r="499" spans="1:58" x14ac:dyDescent="0.25">
      <c r="A499" t="s">
        <v>17</v>
      </c>
      <c r="B499" s="25">
        <v>2021</v>
      </c>
      <c r="C499" s="25" t="s">
        <v>2</v>
      </c>
      <c r="D499" s="25" t="s">
        <v>69</v>
      </c>
      <c r="E499" s="25" t="s">
        <v>140</v>
      </c>
      <c r="F499" s="23" t="s">
        <v>141</v>
      </c>
      <c r="G499" s="23" t="s">
        <v>550</v>
      </c>
      <c r="H499" s="32" t="s">
        <v>352</v>
      </c>
      <c r="I499" s="32" t="s">
        <v>574</v>
      </c>
      <c r="J499" s="135">
        <v>149</v>
      </c>
      <c r="K499" s="28">
        <v>0.86577000000000004</v>
      </c>
      <c r="L499" s="28">
        <f t="shared" si="48"/>
        <v>0.84665000000000001</v>
      </c>
      <c r="O499" s="77">
        <v>0.85472999999999999</v>
      </c>
      <c r="BF499" s="106"/>
    </row>
    <row r="500" spans="1:58" x14ac:dyDescent="0.25">
      <c r="A500" t="s">
        <v>17</v>
      </c>
      <c r="B500" s="25">
        <v>2021</v>
      </c>
      <c r="C500" s="25" t="s">
        <v>3</v>
      </c>
      <c r="D500" s="25" t="s">
        <v>70</v>
      </c>
      <c r="E500" s="25" t="s">
        <v>140</v>
      </c>
      <c r="F500" s="23" t="s">
        <v>141</v>
      </c>
      <c r="G500" s="23" t="s">
        <v>550</v>
      </c>
      <c r="H500" s="32" t="s">
        <v>352</v>
      </c>
      <c r="I500" s="32" t="s">
        <v>574</v>
      </c>
      <c r="J500" s="135">
        <v>153</v>
      </c>
      <c r="K500" s="28">
        <v>0.80391999999999997</v>
      </c>
      <c r="L500" s="28">
        <f t="shared" si="48"/>
        <v>0.81596000000000002</v>
      </c>
      <c r="O500" s="77">
        <v>0.86302999999999996</v>
      </c>
      <c r="BF500" s="106"/>
    </row>
    <row r="501" spans="1:58" x14ac:dyDescent="0.25">
      <c r="A501" t="s">
        <v>17</v>
      </c>
      <c r="B501" s="25">
        <v>2022</v>
      </c>
      <c r="C501" s="25" t="s">
        <v>0</v>
      </c>
      <c r="D501" s="25" t="s">
        <v>71</v>
      </c>
      <c r="E501" s="25" t="s">
        <v>140</v>
      </c>
      <c r="F501" s="23" t="s">
        <v>141</v>
      </c>
      <c r="G501" s="23" t="s">
        <v>550</v>
      </c>
      <c r="H501" s="32" t="s">
        <v>352</v>
      </c>
      <c r="I501" s="32" t="s">
        <v>574</v>
      </c>
      <c r="J501" s="135">
        <v>135</v>
      </c>
      <c r="K501" s="28">
        <v>0.89629999999999999</v>
      </c>
      <c r="L501" s="28">
        <f t="shared" si="48"/>
        <v>0.87304999999999999</v>
      </c>
      <c r="O501" s="77">
        <v>0.86423000000000005</v>
      </c>
      <c r="BF501" s="106"/>
    </row>
    <row r="502" spans="1:58" x14ac:dyDescent="0.25">
      <c r="A502" t="s">
        <v>17</v>
      </c>
      <c r="B502" s="25">
        <v>2022</v>
      </c>
      <c r="C502" s="25" t="s">
        <v>1</v>
      </c>
      <c r="D502" s="25" t="s">
        <v>72</v>
      </c>
      <c r="E502" s="25" t="s">
        <v>140</v>
      </c>
      <c r="F502" s="23" t="s">
        <v>141</v>
      </c>
      <c r="G502" s="23" t="s">
        <v>550</v>
      </c>
      <c r="H502" s="32" t="s">
        <v>352</v>
      </c>
      <c r="I502" s="32" t="s">
        <v>574</v>
      </c>
      <c r="J502" s="135">
        <v>170</v>
      </c>
      <c r="K502" s="28">
        <v>0.86470999999999998</v>
      </c>
      <c r="L502" s="28">
        <f t="shared" si="48"/>
        <v>0.84189000000000003</v>
      </c>
      <c r="O502" s="77">
        <v>0.85797999999999996</v>
      </c>
      <c r="BF502" s="106"/>
    </row>
    <row r="503" spans="1:58" x14ac:dyDescent="0.25">
      <c r="A503" t="s">
        <v>17</v>
      </c>
      <c r="B503" s="25">
        <v>2022</v>
      </c>
      <c r="C503" s="25" t="s">
        <v>2</v>
      </c>
      <c r="D503" s="25" t="s">
        <v>73</v>
      </c>
      <c r="E503" s="25" t="s">
        <v>140</v>
      </c>
      <c r="F503" s="23" t="s">
        <v>141</v>
      </c>
      <c r="G503" s="23" t="s">
        <v>550</v>
      </c>
      <c r="H503" s="32" t="s">
        <v>352</v>
      </c>
      <c r="I503" s="32" t="s">
        <v>574</v>
      </c>
      <c r="J503" s="135">
        <v>159</v>
      </c>
      <c r="K503" s="28">
        <v>0.88678999999999997</v>
      </c>
      <c r="L503" s="28">
        <f t="shared" si="48"/>
        <v>0.87448999999999999</v>
      </c>
      <c r="O503" s="77">
        <v>0.85080999999999996</v>
      </c>
      <c r="BF503" s="106"/>
    </row>
    <row r="504" spans="1:58" x14ac:dyDescent="0.25">
      <c r="A504" t="s">
        <v>17</v>
      </c>
      <c r="B504" s="25">
        <v>2022</v>
      </c>
      <c r="C504" s="25" t="s">
        <v>3</v>
      </c>
      <c r="D504" s="25" t="s">
        <v>493</v>
      </c>
      <c r="E504" s="25" t="s">
        <v>140</v>
      </c>
      <c r="F504" s="23" t="s">
        <v>141</v>
      </c>
      <c r="G504" s="23" t="s">
        <v>550</v>
      </c>
      <c r="H504" s="32" t="s">
        <v>352</v>
      </c>
      <c r="I504" s="32" t="s">
        <v>574</v>
      </c>
      <c r="J504" s="135">
        <v>158</v>
      </c>
      <c r="K504" s="28">
        <v>0.89873000000000003</v>
      </c>
      <c r="L504" s="28">
        <f t="shared" si="48"/>
        <v>0.85490999999999995</v>
      </c>
      <c r="O504" s="77">
        <v>0.85358999999999996</v>
      </c>
      <c r="BF504" s="106"/>
    </row>
    <row r="505" spans="1:58" x14ac:dyDescent="0.25">
      <c r="A505" t="s">
        <v>17</v>
      </c>
      <c r="B505" s="25">
        <v>2023</v>
      </c>
      <c r="C505" s="25" t="s">
        <v>0</v>
      </c>
      <c r="D505" s="25" t="s">
        <v>537</v>
      </c>
      <c r="E505" s="25" t="s">
        <v>140</v>
      </c>
      <c r="F505" s="23" t="s">
        <v>141</v>
      </c>
      <c r="G505" s="23" t="s">
        <v>550</v>
      </c>
      <c r="H505" s="32" t="s">
        <v>352</v>
      </c>
      <c r="I505" s="32" t="s">
        <v>574</v>
      </c>
      <c r="J505" s="135">
        <v>170</v>
      </c>
      <c r="K505" s="28">
        <v>0.82940999999999998</v>
      </c>
      <c r="L505" s="28">
        <f t="shared" si="48"/>
        <v>0.81857000000000002</v>
      </c>
      <c r="O505" s="77">
        <v>0.85650000000000004</v>
      </c>
      <c r="BF505" s="106"/>
    </row>
    <row r="506" spans="1:58" x14ac:dyDescent="0.25">
      <c r="A506" t="s">
        <v>17</v>
      </c>
      <c r="B506" s="25">
        <v>2018</v>
      </c>
      <c r="C506" s="25" t="s">
        <v>0</v>
      </c>
      <c r="D506" s="25" t="s">
        <v>54</v>
      </c>
      <c r="E506" s="25" t="s">
        <v>142</v>
      </c>
      <c r="F506" s="23" t="s">
        <v>143</v>
      </c>
      <c r="G506" s="23" t="s">
        <v>543</v>
      </c>
      <c r="H506" s="32" t="s">
        <v>351</v>
      </c>
      <c r="I506" s="32" t="s">
        <v>574</v>
      </c>
      <c r="J506" s="135">
        <v>68</v>
      </c>
      <c r="K506" s="28">
        <v>0.83823999999999999</v>
      </c>
      <c r="L506" s="28">
        <f t="shared" si="48"/>
        <v>0.86075999999999997</v>
      </c>
      <c r="O506" s="77">
        <v>0.84830000000000005</v>
      </c>
      <c r="BF506" s="106"/>
    </row>
    <row r="507" spans="1:58" x14ac:dyDescent="0.25">
      <c r="A507" t="s">
        <v>17</v>
      </c>
      <c r="B507" s="25">
        <v>2018</v>
      </c>
      <c r="C507" s="25" t="s">
        <v>1</v>
      </c>
      <c r="D507" s="25" t="s">
        <v>56</v>
      </c>
      <c r="E507" s="25" t="s">
        <v>142</v>
      </c>
      <c r="F507" s="23" t="s">
        <v>143</v>
      </c>
      <c r="G507" s="23" t="s">
        <v>543</v>
      </c>
      <c r="H507" s="32" t="s">
        <v>351</v>
      </c>
      <c r="I507" s="32" t="s">
        <v>574</v>
      </c>
      <c r="J507" s="135">
        <v>105</v>
      </c>
      <c r="K507" s="28">
        <v>0.84762000000000004</v>
      </c>
      <c r="L507" s="28">
        <f t="shared" si="48"/>
        <v>0.84687999999999997</v>
      </c>
      <c r="O507" s="77">
        <v>0.85524</v>
      </c>
      <c r="BF507" s="106"/>
    </row>
    <row r="508" spans="1:58" x14ac:dyDescent="0.25">
      <c r="A508" t="s">
        <v>17</v>
      </c>
      <c r="B508" s="25">
        <v>2018</v>
      </c>
      <c r="C508" s="25" t="s">
        <v>2</v>
      </c>
      <c r="D508" s="25" t="s">
        <v>57</v>
      </c>
      <c r="E508" s="25" t="s">
        <v>142</v>
      </c>
      <c r="F508" s="23" t="s">
        <v>143</v>
      </c>
      <c r="G508" s="23" t="s">
        <v>543</v>
      </c>
      <c r="H508" s="32" t="s">
        <v>351</v>
      </c>
      <c r="I508" s="32" t="s">
        <v>574</v>
      </c>
      <c r="J508" s="135">
        <v>107</v>
      </c>
      <c r="K508" s="28">
        <v>0.92523</v>
      </c>
      <c r="L508" s="28">
        <f t="shared" si="48"/>
        <v>0.88095000000000001</v>
      </c>
      <c r="O508" s="77">
        <v>0.85572000000000004</v>
      </c>
      <c r="BF508" s="106"/>
    </row>
    <row r="509" spans="1:58" x14ac:dyDescent="0.25">
      <c r="A509" t="s">
        <v>17</v>
      </c>
      <c r="B509" s="25">
        <v>2018</v>
      </c>
      <c r="C509" s="25" t="s">
        <v>3</v>
      </c>
      <c r="D509" s="25" t="s">
        <v>58</v>
      </c>
      <c r="E509" s="25" t="s">
        <v>142</v>
      </c>
      <c r="F509" s="23" t="s">
        <v>143</v>
      </c>
      <c r="G509" s="23" t="s">
        <v>543</v>
      </c>
      <c r="H509" s="32" t="s">
        <v>351</v>
      </c>
      <c r="I509" s="32" t="s">
        <v>574</v>
      </c>
      <c r="J509" s="135">
        <v>83</v>
      </c>
      <c r="K509" s="28">
        <v>0.91566000000000003</v>
      </c>
      <c r="L509" s="28">
        <f t="shared" si="48"/>
        <v>0.87085000000000001</v>
      </c>
      <c r="O509" s="77">
        <v>0.85877999999999999</v>
      </c>
      <c r="BF509" s="106"/>
    </row>
    <row r="510" spans="1:58" x14ac:dyDescent="0.25">
      <c r="A510" t="s">
        <v>17</v>
      </c>
      <c r="B510" s="25">
        <v>2019</v>
      </c>
      <c r="C510" s="25" t="s">
        <v>0</v>
      </c>
      <c r="D510" s="25" t="s">
        <v>59</v>
      </c>
      <c r="E510" s="25" t="s">
        <v>142</v>
      </c>
      <c r="F510" s="23" t="s">
        <v>143</v>
      </c>
      <c r="G510" s="23" t="s">
        <v>543</v>
      </c>
      <c r="H510" s="32" t="s">
        <v>351</v>
      </c>
      <c r="I510" s="32" t="s">
        <v>574</v>
      </c>
      <c r="J510" s="135">
        <v>99</v>
      </c>
      <c r="K510" s="28">
        <v>0.89898999999999996</v>
      </c>
      <c r="L510" s="28">
        <f t="shared" si="48"/>
        <v>0.88332999999999995</v>
      </c>
      <c r="O510" s="77">
        <v>0.85007999999999995</v>
      </c>
      <c r="BF510" s="106"/>
    </row>
    <row r="511" spans="1:58" x14ac:dyDescent="0.25">
      <c r="A511" t="s">
        <v>17</v>
      </c>
      <c r="B511" s="25">
        <v>2019</v>
      </c>
      <c r="C511" s="25" t="s">
        <v>1</v>
      </c>
      <c r="D511" s="25" t="s">
        <v>60</v>
      </c>
      <c r="E511" s="25" t="s">
        <v>142</v>
      </c>
      <c r="F511" s="23" t="s">
        <v>143</v>
      </c>
      <c r="G511" s="23" t="s">
        <v>543</v>
      </c>
      <c r="H511" s="32" t="s">
        <v>351</v>
      </c>
      <c r="I511" s="32" t="s">
        <v>574</v>
      </c>
      <c r="J511" s="135">
        <v>104</v>
      </c>
      <c r="K511" s="28">
        <v>0.875</v>
      </c>
      <c r="L511" s="28">
        <f t="shared" si="48"/>
        <v>0.84384999999999999</v>
      </c>
      <c r="O511" s="77">
        <v>0.85524</v>
      </c>
      <c r="BF511" s="106"/>
    </row>
    <row r="512" spans="1:58" x14ac:dyDescent="0.25">
      <c r="A512" t="s">
        <v>17</v>
      </c>
      <c r="B512" s="25">
        <v>2019</v>
      </c>
      <c r="C512" s="25" t="s">
        <v>2</v>
      </c>
      <c r="D512" s="25" t="s">
        <v>61</v>
      </c>
      <c r="E512" s="25" t="s">
        <v>142</v>
      </c>
      <c r="F512" s="23" t="s">
        <v>143</v>
      </c>
      <c r="G512" s="23" t="s">
        <v>543</v>
      </c>
      <c r="H512" s="32" t="s">
        <v>351</v>
      </c>
      <c r="I512" s="32" t="s">
        <v>574</v>
      </c>
      <c r="J512" s="135">
        <v>93</v>
      </c>
      <c r="K512" s="28">
        <v>0.87097000000000002</v>
      </c>
      <c r="L512" s="28">
        <f t="shared" si="48"/>
        <v>0.89198</v>
      </c>
      <c r="O512" s="77">
        <v>0.85079000000000005</v>
      </c>
      <c r="BF512" s="106"/>
    </row>
    <row r="513" spans="1:58" x14ac:dyDescent="0.25">
      <c r="A513" t="s">
        <v>17</v>
      </c>
      <c r="B513" s="25">
        <v>2019</v>
      </c>
      <c r="C513" s="25" t="s">
        <v>3</v>
      </c>
      <c r="D513" s="25" t="s">
        <v>62</v>
      </c>
      <c r="E513" s="25" t="s">
        <v>142</v>
      </c>
      <c r="F513" s="23" t="s">
        <v>143</v>
      </c>
      <c r="G513" s="23" t="s">
        <v>543</v>
      </c>
      <c r="H513" s="32" t="s">
        <v>351</v>
      </c>
      <c r="I513" s="32" t="s">
        <v>574</v>
      </c>
      <c r="J513" s="135">
        <v>119</v>
      </c>
      <c r="K513" s="28">
        <v>0.87395</v>
      </c>
      <c r="L513" s="28">
        <f t="shared" si="48"/>
        <v>0.88312000000000002</v>
      </c>
      <c r="O513" s="77">
        <v>0.85265000000000002</v>
      </c>
      <c r="BF513" s="106"/>
    </row>
    <row r="514" spans="1:58" x14ac:dyDescent="0.25">
      <c r="A514" t="s">
        <v>17</v>
      </c>
      <c r="B514" s="25">
        <v>2020</v>
      </c>
      <c r="C514" s="25" t="s">
        <v>0</v>
      </c>
      <c r="D514" s="25" t="s">
        <v>63</v>
      </c>
      <c r="E514" s="25" t="s">
        <v>142</v>
      </c>
      <c r="F514" s="23" t="s">
        <v>143</v>
      </c>
      <c r="G514" s="23" t="s">
        <v>543</v>
      </c>
      <c r="H514" s="32" t="s">
        <v>351</v>
      </c>
      <c r="I514" s="32" t="s">
        <v>574</v>
      </c>
      <c r="J514" s="135">
        <v>69</v>
      </c>
      <c r="K514" s="28">
        <v>0.89854999999999996</v>
      </c>
      <c r="L514" s="28">
        <f t="shared" ref="L514:L577" si="49">SUMIFS(K:K, E:E, G514, D:D, D514, I:I, I514)</f>
        <v>0.89849999999999997</v>
      </c>
      <c r="O514" s="77">
        <v>0.84214</v>
      </c>
      <c r="BF514" s="106"/>
    </row>
    <row r="515" spans="1:58" x14ac:dyDescent="0.25">
      <c r="A515" t="s">
        <v>17</v>
      </c>
      <c r="B515" s="25">
        <v>2020</v>
      </c>
      <c r="C515" s="25" t="s">
        <v>1</v>
      </c>
      <c r="D515" s="25" t="s">
        <v>64</v>
      </c>
      <c r="E515" s="25" t="s">
        <v>142</v>
      </c>
      <c r="F515" s="23" t="s">
        <v>143</v>
      </c>
      <c r="G515" s="23" t="s">
        <v>543</v>
      </c>
      <c r="H515" s="32" t="s">
        <v>351</v>
      </c>
      <c r="I515" s="32" t="s">
        <v>574</v>
      </c>
      <c r="J515" s="135">
        <v>49</v>
      </c>
      <c r="K515" s="28">
        <v>0.81633</v>
      </c>
      <c r="L515" s="28">
        <f t="shared" si="49"/>
        <v>0.82352999999999998</v>
      </c>
      <c r="O515" s="77">
        <v>0.81738999999999995</v>
      </c>
      <c r="BF515" s="106"/>
    </row>
    <row r="516" spans="1:58" x14ac:dyDescent="0.25">
      <c r="A516" t="s">
        <v>17</v>
      </c>
      <c r="B516" s="25">
        <v>2020</v>
      </c>
      <c r="C516" s="25" t="s">
        <v>2</v>
      </c>
      <c r="D516" s="25" t="s">
        <v>65</v>
      </c>
      <c r="E516" s="25" t="s">
        <v>142</v>
      </c>
      <c r="F516" s="23" t="s">
        <v>143</v>
      </c>
      <c r="G516" s="23" t="s">
        <v>543</v>
      </c>
      <c r="H516" s="32" t="s">
        <v>351</v>
      </c>
      <c r="I516" s="32" t="s">
        <v>574</v>
      </c>
      <c r="J516" s="135">
        <v>82</v>
      </c>
      <c r="K516" s="28">
        <v>0.90244000000000002</v>
      </c>
      <c r="L516" s="28">
        <f t="shared" si="49"/>
        <v>0.82432000000000005</v>
      </c>
      <c r="O516" s="77">
        <v>0.82706999999999997</v>
      </c>
      <c r="BF516" s="106"/>
    </row>
    <row r="517" spans="1:58" x14ac:dyDescent="0.25">
      <c r="A517" t="s">
        <v>17</v>
      </c>
      <c r="B517" s="25">
        <v>2020</v>
      </c>
      <c r="C517" s="25" t="s">
        <v>3</v>
      </c>
      <c r="D517" s="25" t="s">
        <v>66</v>
      </c>
      <c r="E517" s="25" t="s">
        <v>142</v>
      </c>
      <c r="F517" s="23" t="s">
        <v>143</v>
      </c>
      <c r="G517" s="23" t="s">
        <v>543</v>
      </c>
      <c r="H517" s="32" t="s">
        <v>351</v>
      </c>
      <c r="I517" s="32" t="s">
        <v>574</v>
      </c>
      <c r="J517" s="135">
        <v>73</v>
      </c>
      <c r="K517" s="28">
        <v>0.87670999999999999</v>
      </c>
      <c r="L517" s="28">
        <f t="shared" si="49"/>
        <v>0.85306000000000004</v>
      </c>
      <c r="O517" s="77">
        <v>0.85233000000000003</v>
      </c>
      <c r="BF517" s="106"/>
    </row>
    <row r="518" spans="1:58" x14ac:dyDescent="0.25">
      <c r="A518" t="s">
        <v>17</v>
      </c>
      <c r="B518" s="25">
        <v>2021</v>
      </c>
      <c r="C518" s="25" t="s">
        <v>0</v>
      </c>
      <c r="D518" s="25" t="s">
        <v>67</v>
      </c>
      <c r="E518" s="25" t="s">
        <v>142</v>
      </c>
      <c r="F518" s="23" t="s">
        <v>143</v>
      </c>
      <c r="G518" s="23" t="s">
        <v>543</v>
      </c>
      <c r="H518" s="32" t="s">
        <v>351</v>
      </c>
      <c r="I518" s="32" t="s">
        <v>574</v>
      </c>
      <c r="J518" s="135">
        <v>101</v>
      </c>
      <c r="K518" s="28">
        <v>0.88119000000000003</v>
      </c>
      <c r="L518" s="28">
        <f t="shared" si="49"/>
        <v>0.88524999999999998</v>
      </c>
      <c r="O518" s="77">
        <v>0.86184000000000005</v>
      </c>
      <c r="BF518" s="106"/>
    </row>
    <row r="519" spans="1:58" x14ac:dyDescent="0.25">
      <c r="A519" t="s">
        <v>17</v>
      </c>
      <c r="B519" s="25">
        <v>2021</v>
      </c>
      <c r="C519" s="25" t="s">
        <v>1</v>
      </c>
      <c r="D519" s="25" t="s">
        <v>68</v>
      </c>
      <c r="E519" s="25" t="s">
        <v>142</v>
      </c>
      <c r="F519" s="23" t="s">
        <v>143</v>
      </c>
      <c r="G519" s="23" t="s">
        <v>543</v>
      </c>
      <c r="H519" s="32" t="s">
        <v>351</v>
      </c>
      <c r="I519" s="32" t="s">
        <v>574</v>
      </c>
      <c r="J519" s="135">
        <v>70</v>
      </c>
      <c r="K519" s="28">
        <v>0.87143000000000004</v>
      </c>
      <c r="L519" s="28">
        <f t="shared" si="49"/>
        <v>0.87973000000000001</v>
      </c>
      <c r="O519" s="77">
        <v>0.85790999999999995</v>
      </c>
      <c r="BF519" s="106"/>
    </row>
    <row r="520" spans="1:58" x14ac:dyDescent="0.25">
      <c r="A520" t="s">
        <v>17</v>
      </c>
      <c r="B520" s="25">
        <v>2021</v>
      </c>
      <c r="C520" s="25" t="s">
        <v>2</v>
      </c>
      <c r="D520" s="25" t="s">
        <v>69</v>
      </c>
      <c r="E520" s="25" t="s">
        <v>142</v>
      </c>
      <c r="F520" s="23" t="s">
        <v>143</v>
      </c>
      <c r="G520" s="23" t="s">
        <v>543</v>
      </c>
      <c r="H520" s="32" t="s">
        <v>351</v>
      </c>
      <c r="I520" s="32" t="s">
        <v>574</v>
      </c>
      <c r="J520" s="135">
        <v>81</v>
      </c>
      <c r="K520" s="28">
        <v>0.91357999999999995</v>
      </c>
      <c r="L520" s="28">
        <f t="shared" si="49"/>
        <v>0.88966000000000001</v>
      </c>
      <c r="O520" s="77">
        <v>0.85472999999999999</v>
      </c>
      <c r="BF520" s="106"/>
    </row>
    <row r="521" spans="1:58" x14ac:dyDescent="0.25">
      <c r="A521" t="s">
        <v>17</v>
      </c>
      <c r="B521" s="25">
        <v>2021</v>
      </c>
      <c r="C521" s="25" t="s">
        <v>3</v>
      </c>
      <c r="D521" s="25" t="s">
        <v>70</v>
      </c>
      <c r="E521" s="25" t="s">
        <v>142</v>
      </c>
      <c r="F521" s="23" t="s">
        <v>143</v>
      </c>
      <c r="G521" s="23" t="s">
        <v>543</v>
      </c>
      <c r="H521" s="32" t="s">
        <v>351</v>
      </c>
      <c r="I521" s="32" t="s">
        <v>574</v>
      </c>
      <c r="J521" s="135">
        <v>85</v>
      </c>
      <c r="K521" s="28">
        <v>0.87058999999999997</v>
      </c>
      <c r="L521" s="28">
        <f t="shared" si="49"/>
        <v>0.90237000000000001</v>
      </c>
      <c r="O521" s="77">
        <v>0.86302999999999996</v>
      </c>
      <c r="BF521" s="106"/>
    </row>
    <row r="522" spans="1:58" x14ac:dyDescent="0.25">
      <c r="A522" t="s">
        <v>17</v>
      </c>
      <c r="B522" s="25">
        <v>2022</v>
      </c>
      <c r="C522" s="25" t="s">
        <v>0</v>
      </c>
      <c r="D522" s="25" t="s">
        <v>71</v>
      </c>
      <c r="E522" s="25" t="s">
        <v>142</v>
      </c>
      <c r="F522" s="23" t="s">
        <v>143</v>
      </c>
      <c r="G522" s="23" t="s">
        <v>543</v>
      </c>
      <c r="H522" s="32" t="s">
        <v>351</v>
      </c>
      <c r="I522" s="32" t="s">
        <v>574</v>
      </c>
      <c r="J522" s="135">
        <v>102</v>
      </c>
      <c r="K522" s="28">
        <v>0.90195999999999998</v>
      </c>
      <c r="L522" s="28">
        <f t="shared" si="49"/>
        <v>0.9</v>
      </c>
      <c r="O522" s="77">
        <v>0.86423000000000005</v>
      </c>
      <c r="BF522" s="106"/>
    </row>
    <row r="523" spans="1:58" x14ac:dyDescent="0.25">
      <c r="A523" t="s">
        <v>17</v>
      </c>
      <c r="B523" s="25">
        <v>2022</v>
      </c>
      <c r="C523" s="25" t="s">
        <v>1</v>
      </c>
      <c r="D523" s="25" t="s">
        <v>72</v>
      </c>
      <c r="E523" s="25" t="s">
        <v>142</v>
      </c>
      <c r="F523" s="23" t="s">
        <v>143</v>
      </c>
      <c r="G523" s="23" t="s">
        <v>543</v>
      </c>
      <c r="H523" s="32" t="s">
        <v>351</v>
      </c>
      <c r="I523" s="32" t="s">
        <v>574</v>
      </c>
      <c r="J523" s="135">
        <v>118</v>
      </c>
      <c r="K523" s="28">
        <v>0.91525000000000001</v>
      </c>
      <c r="L523" s="28">
        <f t="shared" si="49"/>
        <v>0.93254999999999999</v>
      </c>
      <c r="O523" s="77">
        <v>0.85797999999999996</v>
      </c>
      <c r="BF523" s="106"/>
    </row>
    <row r="524" spans="1:58" x14ac:dyDescent="0.25">
      <c r="A524" t="s">
        <v>17</v>
      </c>
      <c r="B524" s="25">
        <v>2022</v>
      </c>
      <c r="C524" s="25" t="s">
        <v>2</v>
      </c>
      <c r="D524" s="25" t="s">
        <v>73</v>
      </c>
      <c r="E524" s="25" t="s">
        <v>142</v>
      </c>
      <c r="F524" s="23" t="s">
        <v>143</v>
      </c>
      <c r="G524" s="23" t="s">
        <v>543</v>
      </c>
      <c r="H524" s="32" t="s">
        <v>351</v>
      </c>
      <c r="I524" s="32" t="s">
        <v>574</v>
      </c>
      <c r="J524" s="135">
        <v>105</v>
      </c>
      <c r="K524" s="28">
        <v>0.87619000000000002</v>
      </c>
      <c r="L524" s="28">
        <f t="shared" si="49"/>
        <v>0.89685000000000004</v>
      </c>
      <c r="O524" s="77">
        <v>0.85080999999999996</v>
      </c>
      <c r="BF524" s="106"/>
    </row>
    <row r="525" spans="1:58" x14ac:dyDescent="0.25">
      <c r="A525" t="s">
        <v>17</v>
      </c>
      <c r="B525" s="25">
        <v>2022</v>
      </c>
      <c r="C525" s="25" t="s">
        <v>3</v>
      </c>
      <c r="D525" s="25" t="s">
        <v>493</v>
      </c>
      <c r="E525" s="25" t="s">
        <v>142</v>
      </c>
      <c r="F525" s="23" t="s">
        <v>143</v>
      </c>
      <c r="G525" s="23" t="s">
        <v>543</v>
      </c>
      <c r="H525" s="32" t="s">
        <v>351</v>
      </c>
      <c r="I525" s="32" t="s">
        <v>574</v>
      </c>
      <c r="J525" s="135">
        <v>105</v>
      </c>
      <c r="K525" s="28">
        <v>0.91429000000000005</v>
      </c>
      <c r="L525" s="28">
        <f t="shared" si="49"/>
        <v>0.91193000000000002</v>
      </c>
      <c r="O525" s="77">
        <v>0.85358999999999996</v>
      </c>
      <c r="BF525" s="106"/>
    </row>
    <row r="526" spans="1:58" x14ac:dyDescent="0.25">
      <c r="A526" t="s">
        <v>17</v>
      </c>
      <c r="B526" s="25">
        <v>2023</v>
      </c>
      <c r="C526" s="25" t="s">
        <v>0</v>
      </c>
      <c r="D526" s="25" t="s">
        <v>537</v>
      </c>
      <c r="E526" s="25" t="s">
        <v>142</v>
      </c>
      <c r="F526" s="23" t="s">
        <v>143</v>
      </c>
      <c r="G526" s="23" t="s">
        <v>543</v>
      </c>
      <c r="H526" s="32" t="s">
        <v>351</v>
      </c>
      <c r="I526" s="32" t="s">
        <v>574</v>
      </c>
      <c r="J526" s="135">
        <v>82</v>
      </c>
      <c r="K526" s="28">
        <v>0.92683000000000004</v>
      </c>
      <c r="L526" s="28">
        <f t="shared" si="49"/>
        <v>0.89881</v>
      </c>
      <c r="O526" s="77">
        <v>0.85650000000000004</v>
      </c>
      <c r="BF526" s="106"/>
    </row>
    <row r="527" spans="1:58" x14ac:dyDescent="0.25">
      <c r="A527" t="s">
        <v>17</v>
      </c>
      <c r="B527" s="25">
        <v>2018</v>
      </c>
      <c r="C527" s="25" t="s">
        <v>0</v>
      </c>
      <c r="D527" s="25" t="s">
        <v>54</v>
      </c>
      <c r="E527" s="25" t="s">
        <v>558</v>
      </c>
      <c r="F527" s="23" t="s">
        <v>355</v>
      </c>
      <c r="G527" s="23" t="s">
        <v>558</v>
      </c>
      <c r="H527" s="32" t="s">
        <v>355</v>
      </c>
      <c r="I527" s="32" t="s">
        <v>574</v>
      </c>
      <c r="J527" s="135">
        <v>829</v>
      </c>
      <c r="K527" s="28">
        <v>0.85404000000000002</v>
      </c>
      <c r="L527" s="28">
        <f t="shared" si="49"/>
        <v>0.85404000000000002</v>
      </c>
      <c r="O527" s="77">
        <v>0.84830000000000005</v>
      </c>
      <c r="BF527" s="106"/>
    </row>
    <row r="528" spans="1:58" x14ac:dyDescent="0.25">
      <c r="A528" t="s">
        <v>17</v>
      </c>
      <c r="B528" s="25">
        <v>2018</v>
      </c>
      <c r="C528" s="25" t="s">
        <v>1</v>
      </c>
      <c r="D528" s="25" t="s">
        <v>56</v>
      </c>
      <c r="E528" s="25" t="s">
        <v>558</v>
      </c>
      <c r="F528" s="23" t="s">
        <v>355</v>
      </c>
      <c r="G528" s="23" t="s">
        <v>558</v>
      </c>
      <c r="H528" s="32" t="s">
        <v>355</v>
      </c>
      <c r="I528" s="32" t="s">
        <v>574</v>
      </c>
      <c r="J528" s="135">
        <v>901</v>
      </c>
      <c r="K528" s="28">
        <v>0.85682999999999998</v>
      </c>
      <c r="L528" s="28">
        <f t="shared" si="49"/>
        <v>0.85682999999999998</v>
      </c>
      <c r="O528" s="77">
        <v>0.85524</v>
      </c>
      <c r="BF528" s="106"/>
    </row>
    <row r="529" spans="1:58" x14ac:dyDescent="0.25">
      <c r="A529" t="s">
        <v>17</v>
      </c>
      <c r="B529" s="25">
        <v>2018</v>
      </c>
      <c r="C529" s="25" t="s">
        <v>2</v>
      </c>
      <c r="D529" s="25" t="s">
        <v>57</v>
      </c>
      <c r="E529" s="25" t="s">
        <v>558</v>
      </c>
      <c r="F529" s="23" t="s">
        <v>355</v>
      </c>
      <c r="G529" s="23" t="s">
        <v>558</v>
      </c>
      <c r="H529" s="32" t="s">
        <v>355</v>
      </c>
      <c r="I529" s="32" t="s">
        <v>574</v>
      </c>
      <c r="J529" s="135">
        <v>898</v>
      </c>
      <c r="K529" s="28">
        <v>0.85968999999999995</v>
      </c>
      <c r="L529" s="28">
        <f t="shared" si="49"/>
        <v>0.85968999999999995</v>
      </c>
      <c r="O529" s="77">
        <v>0.85572000000000004</v>
      </c>
      <c r="BF529" s="106"/>
    </row>
    <row r="530" spans="1:58" x14ac:dyDescent="0.25">
      <c r="A530" t="s">
        <v>17</v>
      </c>
      <c r="B530" s="25">
        <v>2018</v>
      </c>
      <c r="C530" s="25" t="s">
        <v>3</v>
      </c>
      <c r="D530" s="25" t="s">
        <v>58</v>
      </c>
      <c r="E530" s="25" t="s">
        <v>558</v>
      </c>
      <c r="F530" s="23" t="s">
        <v>355</v>
      </c>
      <c r="G530" s="23" t="s">
        <v>558</v>
      </c>
      <c r="H530" s="32" t="s">
        <v>355</v>
      </c>
      <c r="I530" s="32" t="s">
        <v>574</v>
      </c>
      <c r="J530" s="135">
        <v>891</v>
      </c>
      <c r="K530" s="28">
        <v>0.86643999999999999</v>
      </c>
      <c r="L530" s="28">
        <f t="shared" si="49"/>
        <v>0.86643999999999999</v>
      </c>
      <c r="O530" s="77">
        <v>0.85877999999999999</v>
      </c>
      <c r="BF530" s="106"/>
    </row>
    <row r="531" spans="1:58" x14ac:dyDescent="0.25">
      <c r="A531" t="s">
        <v>17</v>
      </c>
      <c r="B531" s="25">
        <v>2019</v>
      </c>
      <c r="C531" s="25" t="s">
        <v>0</v>
      </c>
      <c r="D531" s="25" t="s">
        <v>59</v>
      </c>
      <c r="E531" s="25" t="s">
        <v>558</v>
      </c>
      <c r="F531" s="23" t="s">
        <v>355</v>
      </c>
      <c r="G531" s="23" t="s">
        <v>558</v>
      </c>
      <c r="H531" s="32" t="s">
        <v>355</v>
      </c>
      <c r="I531" s="32" t="s">
        <v>574</v>
      </c>
      <c r="J531" s="135">
        <v>849</v>
      </c>
      <c r="K531" s="28">
        <v>0.84687999999999997</v>
      </c>
      <c r="L531" s="28">
        <f t="shared" si="49"/>
        <v>0.84687999999999997</v>
      </c>
      <c r="O531" s="77">
        <v>0.85007999999999995</v>
      </c>
      <c r="BF531" s="106"/>
    </row>
    <row r="532" spans="1:58" x14ac:dyDescent="0.25">
      <c r="A532" t="s">
        <v>17</v>
      </c>
      <c r="B532" s="25">
        <v>2019</v>
      </c>
      <c r="C532" s="25" t="s">
        <v>1</v>
      </c>
      <c r="D532" s="25" t="s">
        <v>60</v>
      </c>
      <c r="E532" s="25" t="s">
        <v>558</v>
      </c>
      <c r="F532" s="23" t="s">
        <v>355</v>
      </c>
      <c r="G532" s="23" t="s">
        <v>558</v>
      </c>
      <c r="H532" s="32" t="s">
        <v>355</v>
      </c>
      <c r="I532" s="32" t="s">
        <v>574</v>
      </c>
      <c r="J532" s="135">
        <v>932</v>
      </c>
      <c r="K532" s="28">
        <v>0.86587999999999998</v>
      </c>
      <c r="L532" s="28">
        <f t="shared" si="49"/>
        <v>0.86587999999999998</v>
      </c>
      <c r="O532" s="77">
        <v>0.85524</v>
      </c>
      <c r="BF532" s="106"/>
    </row>
    <row r="533" spans="1:58" x14ac:dyDescent="0.25">
      <c r="A533" t="s">
        <v>17</v>
      </c>
      <c r="B533" s="25">
        <v>2019</v>
      </c>
      <c r="C533" s="25" t="s">
        <v>2</v>
      </c>
      <c r="D533" s="25" t="s">
        <v>61</v>
      </c>
      <c r="E533" s="25" t="s">
        <v>558</v>
      </c>
      <c r="F533" s="23" t="s">
        <v>355</v>
      </c>
      <c r="G533" s="23" t="s">
        <v>558</v>
      </c>
      <c r="H533" s="32" t="s">
        <v>355</v>
      </c>
      <c r="I533" s="32" t="s">
        <v>574</v>
      </c>
      <c r="J533" s="135">
        <v>876</v>
      </c>
      <c r="K533" s="28">
        <v>0.86301000000000005</v>
      </c>
      <c r="L533" s="28">
        <f t="shared" si="49"/>
        <v>0.86301000000000005</v>
      </c>
      <c r="O533" s="77">
        <v>0.85079000000000005</v>
      </c>
      <c r="BF533" s="106"/>
    </row>
    <row r="534" spans="1:58" x14ac:dyDescent="0.25">
      <c r="A534" t="s">
        <v>17</v>
      </c>
      <c r="B534" s="25">
        <v>2019</v>
      </c>
      <c r="C534" s="25" t="s">
        <v>3</v>
      </c>
      <c r="D534" s="25" t="s">
        <v>62</v>
      </c>
      <c r="E534" s="25" t="s">
        <v>558</v>
      </c>
      <c r="F534" s="23" t="s">
        <v>355</v>
      </c>
      <c r="G534" s="23" t="s">
        <v>558</v>
      </c>
      <c r="H534" s="32" t="s">
        <v>355</v>
      </c>
      <c r="I534" s="32" t="s">
        <v>574</v>
      </c>
      <c r="J534" s="135">
        <v>950</v>
      </c>
      <c r="K534" s="28">
        <v>0.85579000000000005</v>
      </c>
      <c r="L534" s="28">
        <f t="shared" si="49"/>
        <v>0.85579000000000005</v>
      </c>
      <c r="O534" s="77">
        <v>0.85265000000000002</v>
      </c>
      <c r="BF534" s="106"/>
    </row>
    <row r="535" spans="1:58" x14ac:dyDescent="0.25">
      <c r="A535" t="s">
        <v>17</v>
      </c>
      <c r="B535" s="25">
        <v>2020</v>
      </c>
      <c r="C535" s="25" t="s">
        <v>0</v>
      </c>
      <c r="D535" s="25" t="s">
        <v>63</v>
      </c>
      <c r="E535" s="25" t="s">
        <v>558</v>
      </c>
      <c r="F535" s="23" t="s">
        <v>355</v>
      </c>
      <c r="G535" s="23" t="s">
        <v>558</v>
      </c>
      <c r="H535" s="32" t="s">
        <v>355</v>
      </c>
      <c r="I535" s="32" t="s">
        <v>574</v>
      </c>
      <c r="J535" s="135">
        <v>897</v>
      </c>
      <c r="K535" s="28">
        <v>0.86175999999999997</v>
      </c>
      <c r="L535" s="28">
        <f t="shared" si="49"/>
        <v>0.86175999999999997</v>
      </c>
      <c r="O535" s="77">
        <v>0.84214</v>
      </c>
      <c r="BF535" s="106"/>
    </row>
    <row r="536" spans="1:58" x14ac:dyDescent="0.25">
      <c r="A536" t="s">
        <v>17</v>
      </c>
      <c r="B536" s="25">
        <v>2020</v>
      </c>
      <c r="C536" s="25" t="s">
        <v>1</v>
      </c>
      <c r="D536" s="25" t="s">
        <v>64</v>
      </c>
      <c r="E536" s="25" t="s">
        <v>558</v>
      </c>
      <c r="F536" s="23" t="s">
        <v>355</v>
      </c>
      <c r="G536" s="23" t="s">
        <v>558</v>
      </c>
      <c r="H536" s="32" t="s">
        <v>355</v>
      </c>
      <c r="I536" s="32" t="s">
        <v>574</v>
      </c>
      <c r="J536" s="135">
        <v>492</v>
      </c>
      <c r="K536" s="28">
        <v>0.80893999999999999</v>
      </c>
      <c r="L536" s="28">
        <f t="shared" si="49"/>
        <v>0.80893999999999999</v>
      </c>
      <c r="O536" s="77">
        <v>0.81738999999999995</v>
      </c>
      <c r="BF536" s="106"/>
    </row>
    <row r="537" spans="1:58" x14ac:dyDescent="0.25">
      <c r="A537" t="s">
        <v>17</v>
      </c>
      <c r="B537" s="25">
        <v>2020</v>
      </c>
      <c r="C537" s="25" t="s">
        <v>2</v>
      </c>
      <c r="D537" s="25" t="s">
        <v>65</v>
      </c>
      <c r="E537" s="25" t="s">
        <v>558</v>
      </c>
      <c r="F537" s="23" t="s">
        <v>355</v>
      </c>
      <c r="G537" s="23" t="s">
        <v>558</v>
      </c>
      <c r="H537" s="32" t="s">
        <v>355</v>
      </c>
      <c r="I537" s="32" t="s">
        <v>574</v>
      </c>
      <c r="J537" s="135">
        <v>624</v>
      </c>
      <c r="K537" s="28">
        <v>0.81571000000000005</v>
      </c>
      <c r="L537" s="28">
        <f t="shared" si="49"/>
        <v>0.81571000000000005</v>
      </c>
      <c r="O537" s="77">
        <v>0.82706999999999997</v>
      </c>
      <c r="BF537" s="106"/>
    </row>
    <row r="538" spans="1:58" x14ac:dyDescent="0.25">
      <c r="A538" t="s">
        <v>17</v>
      </c>
      <c r="B538" s="25">
        <v>2020</v>
      </c>
      <c r="C538" s="25" t="s">
        <v>3</v>
      </c>
      <c r="D538" s="25" t="s">
        <v>66</v>
      </c>
      <c r="E538" s="25" t="s">
        <v>558</v>
      </c>
      <c r="F538" s="23" t="s">
        <v>355</v>
      </c>
      <c r="G538" s="23" t="s">
        <v>558</v>
      </c>
      <c r="H538" s="32" t="s">
        <v>355</v>
      </c>
      <c r="I538" s="32" t="s">
        <v>574</v>
      </c>
      <c r="J538" s="135">
        <v>851</v>
      </c>
      <c r="K538" s="28">
        <v>0.86839</v>
      </c>
      <c r="L538" s="28">
        <f t="shared" si="49"/>
        <v>0.86839</v>
      </c>
      <c r="O538" s="77">
        <v>0.85233000000000003</v>
      </c>
      <c r="BF538" s="106"/>
    </row>
    <row r="539" spans="1:58" x14ac:dyDescent="0.25">
      <c r="A539" t="s">
        <v>17</v>
      </c>
      <c r="B539" s="25">
        <v>2021</v>
      </c>
      <c r="C539" s="25" t="s">
        <v>0</v>
      </c>
      <c r="D539" s="25" t="s">
        <v>67</v>
      </c>
      <c r="E539" s="25" t="s">
        <v>558</v>
      </c>
      <c r="F539" s="23" t="s">
        <v>355</v>
      </c>
      <c r="G539" s="23" t="s">
        <v>558</v>
      </c>
      <c r="H539" s="32" t="s">
        <v>355</v>
      </c>
      <c r="I539" s="32" t="s">
        <v>574</v>
      </c>
      <c r="J539" s="135">
        <v>755</v>
      </c>
      <c r="K539" s="28">
        <v>0.87682000000000004</v>
      </c>
      <c r="L539" s="28">
        <f t="shared" si="49"/>
        <v>0.87682000000000004</v>
      </c>
      <c r="O539" s="77">
        <v>0.86184000000000005</v>
      </c>
      <c r="BF539" s="106"/>
    </row>
    <row r="540" spans="1:58" x14ac:dyDescent="0.25">
      <c r="A540" t="s">
        <v>17</v>
      </c>
      <c r="B540" s="25">
        <v>2021</v>
      </c>
      <c r="C540" s="25" t="s">
        <v>1</v>
      </c>
      <c r="D540" s="25" t="s">
        <v>68</v>
      </c>
      <c r="E540" s="25" t="s">
        <v>558</v>
      </c>
      <c r="F540" s="23" t="s">
        <v>355</v>
      </c>
      <c r="G540" s="23" t="s">
        <v>558</v>
      </c>
      <c r="H540" s="32" t="s">
        <v>355</v>
      </c>
      <c r="I540" s="32" t="s">
        <v>574</v>
      </c>
      <c r="J540" s="135">
        <v>907</v>
      </c>
      <c r="K540" s="28">
        <v>0.86990000000000001</v>
      </c>
      <c r="L540" s="28">
        <f t="shared" si="49"/>
        <v>0.86990000000000001</v>
      </c>
      <c r="O540" s="77">
        <v>0.85790999999999995</v>
      </c>
      <c r="BF540" s="106"/>
    </row>
    <row r="541" spans="1:58" x14ac:dyDescent="0.25">
      <c r="A541" t="s">
        <v>17</v>
      </c>
      <c r="B541" s="25">
        <v>2021</v>
      </c>
      <c r="C541" s="25" t="s">
        <v>2</v>
      </c>
      <c r="D541" s="25" t="s">
        <v>69</v>
      </c>
      <c r="E541" s="25" t="s">
        <v>558</v>
      </c>
      <c r="F541" s="23" t="s">
        <v>355</v>
      </c>
      <c r="G541" s="23" t="s">
        <v>558</v>
      </c>
      <c r="H541" s="32" t="s">
        <v>355</v>
      </c>
      <c r="I541" s="32" t="s">
        <v>574</v>
      </c>
      <c r="J541" s="135">
        <v>908</v>
      </c>
      <c r="K541" s="28">
        <v>0.85902999999999996</v>
      </c>
      <c r="L541" s="28">
        <f t="shared" si="49"/>
        <v>0.85902999999999996</v>
      </c>
      <c r="O541" s="77">
        <v>0.85472999999999999</v>
      </c>
      <c r="BF541" s="106"/>
    </row>
    <row r="542" spans="1:58" x14ac:dyDescent="0.25">
      <c r="A542" t="s">
        <v>17</v>
      </c>
      <c r="B542" s="25">
        <v>2021</v>
      </c>
      <c r="C542" s="25" t="s">
        <v>3</v>
      </c>
      <c r="D542" s="25" t="s">
        <v>70</v>
      </c>
      <c r="E542" s="25" t="s">
        <v>558</v>
      </c>
      <c r="F542" s="23" t="s">
        <v>355</v>
      </c>
      <c r="G542" s="23" t="s">
        <v>558</v>
      </c>
      <c r="H542" s="32" t="s">
        <v>355</v>
      </c>
      <c r="I542" s="32" t="s">
        <v>574</v>
      </c>
      <c r="J542" s="135">
        <v>895</v>
      </c>
      <c r="K542" s="28">
        <v>0.88714999999999999</v>
      </c>
      <c r="L542" s="28">
        <f t="shared" si="49"/>
        <v>0.88714999999999999</v>
      </c>
      <c r="O542" s="77">
        <v>0.86302999999999996</v>
      </c>
      <c r="BF542" s="106"/>
    </row>
    <row r="543" spans="1:58" x14ac:dyDescent="0.25">
      <c r="A543" t="s">
        <v>17</v>
      </c>
      <c r="B543" s="25">
        <v>2022</v>
      </c>
      <c r="C543" s="25" t="s">
        <v>0</v>
      </c>
      <c r="D543" s="25" t="s">
        <v>71</v>
      </c>
      <c r="E543" s="25" t="s">
        <v>558</v>
      </c>
      <c r="F543" s="23" t="s">
        <v>355</v>
      </c>
      <c r="G543" s="23" t="s">
        <v>558</v>
      </c>
      <c r="H543" s="32" t="s">
        <v>355</v>
      </c>
      <c r="I543" s="32" t="s">
        <v>574</v>
      </c>
      <c r="J543" s="135">
        <v>907</v>
      </c>
      <c r="K543" s="28">
        <v>0.86770000000000003</v>
      </c>
      <c r="L543" s="28">
        <f t="shared" si="49"/>
        <v>0.86770000000000003</v>
      </c>
      <c r="O543" s="77">
        <v>0.86423000000000005</v>
      </c>
      <c r="BF543" s="106"/>
    </row>
    <row r="544" spans="1:58" x14ac:dyDescent="0.25">
      <c r="A544" t="s">
        <v>17</v>
      </c>
      <c r="B544" s="25">
        <v>2022</v>
      </c>
      <c r="C544" s="25" t="s">
        <v>1</v>
      </c>
      <c r="D544" s="25" t="s">
        <v>72</v>
      </c>
      <c r="E544" s="25" t="s">
        <v>558</v>
      </c>
      <c r="F544" s="23" t="s">
        <v>355</v>
      </c>
      <c r="G544" s="23" t="s">
        <v>558</v>
      </c>
      <c r="H544" s="32" t="s">
        <v>355</v>
      </c>
      <c r="I544" s="32" t="s">
        <v>574</v>
      </c>
      <c r="J544" s="135">
        <v>838</v>
      </c>
      <c r="K544" s="28">
        <v>0.85799999999999998</v>
      </c>
      <c r="L544" s="28">
        <f t="shared" si="49"/>
        <v>0.85799999999999998</v>
      </c>
      <c r="O544" s="77">
        <v>0.85797999999999996</v>
      </c>
      <c r="BF544" s="106"/>
    </row>
    <row r="545" spans="1:58" x14ac:dyDescent="0.25">
      <c r="A545" t="s">
        <v>17</v>
      </c>
      <c r="B545" s="25">
        <v>2022</v>
      </c>
      <c r="C545" s="25" t="s">
        <v>2</v>
      </c>
      <c r="D545" s="25" t="s">
        <v>73</v>
      </c>
      <c r="E545" s="25" t="s">
        <v>558</v>
      </c>
      <c r="F545" s="23" t="s">
        <v>355</v>
      </c>
      <c r="G545" s="23" t="s">
        <v>558</v>
      </c>
      <c r="H545" s="32" t="s">
        <v>355</v>
      </c>
      <c r="I545" s="32" t="s">
        <v>574</v>
      </c>
      <c r="J545" s="135">
        <v>938</v>
      </c>
      <c r="K545" s="28">
        <v>0.85075000000000001</v>
      </c>
      <c r="L545" s="28">
        <f t="shared" si="49"/>
        <v>0.85075000000000001</v>
      </c>
      <c r="O545" s="77">
        <v>0.85080999999999996</v>
      </c>
      <c r="BF545" s="106"/>
    </row>
    <row r="546" spans="1:58" x14ac:dyDescent="0.25">
      <c r="A546" t="s">
        <v>17</v>
      </c>
      <c r="B546" s="25">
        <v>2022</v>
      </c>
      <c r="C546" s="25" t="s">
        <v>3</v>
      </c>
      <c r="D546" s="25" t="s">
        <v>493</v>
      </c>
      <c r="E546" s="25" t="s">
        <v>558</v>
      </c>
      <c r="F546" s="23" t="s">
        <v>355</v>
      </c>
      <c r="G546" s="23" t="s">
        <v>558</v>
      </c>
      <c r="H546" s="32" t="s">
        <v>355</v>
      </c>
      <c r="I546" s="32" t="s">
        <v>574</v>
      </c>
      <c r="J546" s="135">
        <v>896</v>
      </c>
      <c r="K546" s="28">
        <v>0.87387999999999999</v>
      </c>
      <c r="L546" s="28">
        <f t="shared" si="49"/>
        <v>0.87387999999999999</v>
      </c>
      <c r="O546" s="77">
        <v>0.85358999999999996</v>
      </c>
      <c r="BF546" s="106"/>
    </row>
    <row r="547" spans="1:58" x14ac:dyDescent="0.25">
      <c r="A547" t="s">
        <v>17</v>
      </c>
      <c r="B547" s="25">
        <v>2023</v>
      </c>
      <c r="C547" s="25" t="s">
        <v>0</v>
      </c>
      <c r="D547" s="25" t="s">
        <v>537</v>
      </c>
      <c r="E547" s="25" t="s">
        <v>558</v>
      </c>
      <c r="F547" s="23" t="s">
        <v>355</v>
      </c>
      <c r="G547" s="23" t="s">
        <v>558</v>
      </c>
      <c r="H547" s="32" t="s">
        <v>355</v>
      </c>
      <c r="I547" s="32" t="s">
        <v>574</v>
      </c>
      <c r="J547" s="135">
        <v>877</v>
      </c>
      <c r="K547" s="28">
        <v>0.85633000000000004</v>
      </c>
      <c r="L547" s="28">
        <f t="shared" si="49"/>
        <v>0.85633000000000004</v>
      </c>
      <c r="O547" s="77">
        <v>0.85650000000000004</v>
      </c>
      <c r="BF547" s="106"/>
    </row>
    <row r="548" spans="1:58" x14ac:dyDescent="0.25">
      <c r="A548" t="s">
        <v>17</v>
      </c>
      <c r="B548" s="25">
        <v>2018</v>
      </c>
      <c r="C548" s="25" t="s">
        <v>0</v>
      </c>
      <c r="D548" s="25" t="s">
        <v>54</v>
      </c>
      <c r="E548" s="25" t="s">
        <v>144</v>
      </c>
      <c r="F548" s="23" t="s">
        <v>145</v>
      </c>
      <c r="G548" s="23" t="s">
        <v>541</v>
      </c>
      <c r="H548" s="32" t="s">
        <v>542</v>
      </c>
      <c r="I548" s="32" t="s">
        <v>574</v>
      </c>
      <c r="J548" s="135">
        <v>169</v>
      </c>
      <c r="K548" s="28">
        <v>0.81064999999999998</v>
      </c>
      <c r="L548" s="28">
        <f t="shared" si="49"/>
        <v>0.83087999999999995</v>
      </c>
      <c r="O548" s="77">
        <v>0.84830000000000005</v>
      </c>
      <c r="BF548" s="106"/>
    </row>
    <row r="549" spans="1:58" x14ac:dyDescent="0.25">
      <c r="A549" t="s">
        <v>17</v>
      </c>
      <c r="B549" s="25">
        <v>2018</v>
      </c>
      <c r="C549" s="25" t="s">
        <v>1</v>
      </c>
      <c r="D549" s="25" t="s">
        <v>56</v>
      </c>
      <c r="E549" s="25" t="s">
        <v>144</v>
      </c>
      <c r="F549" s="23" t="s">
        <v>145</v>
      </c>
      <c r="G549" s="23" t="s">
        <v>541</v>
      </c>
      <c r="H549" s="32" t="s">
        <v>542</v>
      </c>
      <c r="I549" s="32" t="s">
        <v>574</v>
      </c>
      <c r="J549" s="135">
        <v>182</v>
      </c>
      <c r="K549" s="28">
        <v>0.82967000000000002</v>
      </c>
      <c r="L549" s="28">
        <f t="shared" si="49"/>
        <v>0.84709000000000001</v>
      </c>
      <c r="O549" s="77">
        <v>0.85524</v>
      </c>
      <c r="BF549" s="106"/>
    </row>
    <row r="550" spans="1:58" x14ac:dyDescent="0.25">
      <c r="A550" t="s">
        <v>17</v>
      </c>
      <c r="B550" s="25">
        <v>2018</v>
      </c>
      <c r="C550" s="25" t="s">
        <v>2</v>
      </c>
      <c r="D550" s="25" t="s">
        <v>57</v>
      </c>
      <c r="E550" s="25" t="s">
        <v>144</v>
      </c>
      <c r="F550" s="23" t="s">
        <v>145</v>
      </c>
      <c r="G550" s="23" t="s">
        <v>541</v>
      </c>
      <c r="H550" s="32" t="s">
        <v>542</v>
      </c>
      <c r="I550" s="32" t="s">
        <v>574</v>
      </c>
      <c r="J550" s="135">
        <v>166</v>
      </c>
      <c r="K550" s="28">
        <v>0.88553999999999999</v>
      </c>
      <c r="L550" s="28">
        <f t="shared" si="49"/>
        <v>0.82901000000000002</v>
      </c>
      <c r="O550" s="77">
        <v>0.85572000000000004</v>
      </c>
      <c r="BF550" s="106"/>
    </row>
    <row r="551" spans="1:58" x14ac:dyDescent="0.25">
      <c r="A551" t="s">
        <v>17</v>
      </c>
      <c r="B551" s="25">
        <v>2018</v>
      </c>
      <c r="C551" s="25" t="s">
        <v>3</v>
      </c>
      <c r="D551" s="25" t="s">
        <v>58</v>
      </c>
      <c r="E551" s="25" t="s">
        <v>144</v>
      </c>
      <c r="F551" s="23" t="s">
        <v>145</v>
      </c>
      <c r="G551" s="23" t="s">
        <v>541</v>
      </c>
      <c r="H551" s="32" t="s">
        <v>542</v>
      </c>
      <c r="I551" s="32" t="s">
        <v>574</v>
      </c>
      <c r="J551" s="135">
        <v>132</v>
      </c>
      <c r="K551" s="28">
        <v>0.86363999999999996</v>
      </c>
      <c r="L551" s="28">
        <f t="shared" si="49"/>
        <v>0.83919999999999995</v>
      </c>
      <c r="O551" s="77">
        <v>0.85877999999999999</v>
      </c>
      <c r="BF551" s="106"/>
    </row>
    <row r="552" spans="1:58" x14ac:dyDescent="0.25">
      <c r="A552" t="s">
        <v>17</v>
      </c>
      <c r="B552" s="25">
        <v>2019</v>
      </c>
      <c r="C552" s="25" t="s">
        <v>0</v>
      </c>
      <c r="D552" s="25" t="s">
        <v>59</v>
      </c>
      <c r="E552" s="25" t="s">
        <v>144</v>
      </c>
      <c r="F552" s="23" t="s">
        <v>145</v>
      </c>
      <c r="G552" s="23" t="s">
        <v>541</v>
      </c>
      <c r="H552" s="32" t="s">
        <v>542</v>
      </c>
      <c r="I552" s="32" t="s">
        <v>574</v>
      </c>
      <c r="J552" s="135">
        <v>201</v>
      </c>
      <c r="K552" s="28">
        <v>0.87065000000000003</v>
      </c>
      <c r="L552" s="28">
        <f t="shared" si="49"/>
        <v>0.84626000000000001</v>
      </c>
      <c r="O552" s="77">
        <v>0.85007999999999995</v>
      </c>
      <c r="BF552" s="106"/>
    </row>
    <row r="553" spans="1:58" x14ac:dyDescent="0.25">
      <c r="A553" t="s">
        <v>17</v>
      </c>
      <c r="B553" s="25">
        <v>2019</v>
      </c>
      <c r="C553" s="25" t="s">
        <v>1</v>
      </c>
      <c r="D553" s="25" t="s">
        <v>60</v>
      </c>
      <c r="E553" s="25" t="s">
        <v>144</v>
      </c>
      <c r="F553" s="23" t="s">
        <v>145</v>
      </c>
      <c r="G553" s="23" t="s">
        <v>541</v>
      </c>
      <c r="H553" s="32" t="s">
        <v>542</v>
      </c>
      <c r="I553" s="32" t="s">
        <v>574</v>
      </c>
      <c r="J553" s="135">
        <v>196</v>
      </c>
      <c r="K553" s="28">
        <v>0.84184000000000003</v>
      </c>
      <c r="L553" s="28">
        <f t="shared" si="49"/>
        <v>0.83030999999999999</v>
      </c>
      <c r="O553" s="77">
        <v>0.85524</v>
      </c>
      <c r="BF553" s="106"/>
    </row>
    <row r="554" spans="1:58" x14ac:dyDescent="0.25">
      <c r="A554" t="s">
        <v>17</v>
      </c>
      <c r="B554" s="25">
        <v>2019</v>
      </c>
      <c r="C554" s="25" t="s">
        <v>2</v>
      </c>
      <c r="D554" s="25" t="s">
        <v>61</v>
      </c>
      <c r="E554" s="25" t="s">
        <v>144</v>
      </c>
      <c r="F554" s="23" t="s">
        <v>145</v>
      </c>
      <c r="G554" s="23" t="s">
        <v>541</v>
      </c>
      <c r="H554" s="32" t="s">
        <v>542</v>
      </c>
      <c r="I554" s="32" t="s">
        <v>574</v>
      </c>
      <c r="J554" s="135">
        <v>167</v>
      </c>
      <c r="K554" s="28">
        <v>0.83831999999999995</v>
      </c>
      <c r="L554" s="28">
        <f t="shared" si="49"/>
        <v>0.83940999999999999</v>
      </c>
      <c r="O554" s="77">
        <v>0.85079000000000005</v>
      </c>
      <c r="BF554" s="106"/>
    </row>
    <row r="555" spans="1:58" x14ac:dyDescent="0.25">
      <c r="A555" t="s">
        <v>17</v>
      </c>
      <c r="B555" s="25">
        <v>2019</v>
      </c>
      <c r="C555" s="25" t="s">
        <v>3</v>
      </c>
      <c r="D555" s="25" t="s">
        <v>62</v>
      </c>
      <c r="E555" s="25" t="s">
        <v>144</v>
      </c>
      <c r="F555" s="23" t="s">
        <v>145</v>
      </c>
      <c r="G555" s="23" t="s">
        <v>541</v>
      </c>
      <c r="H555" s="32" t="s">
        <v>542</v>
      </c>
      <c r="I555" s="32" t="s">
        <v>574</v>
      </c>
      <c r="J555" s="135">
        <v>152</v>
      </c>
      <c r="K555" s="28">
        <v>0.84867999999999999</v>
      </c>
      <c r="L555" s="28">
        <f t="shared" si="49"/>
        <v>0.84555000000000002</v>
      </c>
      <c r="O555" s="77">
        <v>0.85265000000000002</v>
      </c>
      <c r="BF555" s="106"/>
    </row>
    <row r="556" spans="1:58" x14ac:dyDescent="0.25">
      <c r="A556" t="s">
        <v>17</v>
      </c>
      <c r="B556" s="25">
        <v>2020</v>
      </c>
      <c r="C556" s="25" t="s">
        <v>0</v>
      </c>
      <c r="D556" s="25" t="s">
        <v>63</v>
      </c>
      <c r="E556" s="25" t="s">
        <v>144</v>
      </c>
      <c r="F556" s="23" t="s">
        <v>145</v>
      </c>
      <c r="G556" s="23" t="s">
        <v>541</v>
      </c>
      <c r="H556" s="32" t="s">
        <v>542</v>
      </c>
      <c r="I556" s="32" t="s">
        <v>574</v>
      </c>
      <c r="J556" s="135">
        <v>163</v>
      </c>
      <c r="K556" s="28">
        <v>0.92637999999999998</v>
      </c>
      <c r="L556" s="28">
        <f t="shared" si="49"/>
        <v>0.84467000000000003</v>
      </c>
      <c r="O556" s="77">
        <v>0.84214</v>
      </c>
      <c r="BF556" s="106"/>
    </row>
    <row r="557" spans="1:58" x14ac:dyDescent="0.25">
      <c r="A557" t="s">
        <v>17</v>
      </c>
      <c r="B557" s="25">
        <v>2020</v>
      </c>
      <c r="C557" s="25" t="s">
        <v>1</v>
      </c>
      <c r="D557" s="25" t="s">
        <v>64</v>
      </c>
      <c r="E557" s="25" t="s">
        <v>144</v>
      </c>
      <c r="F557" s="23" t="s">
        <v>145</v>
      </c>
      <c r="G557" s="23" t="s">
        <v>541</v>
      </c>
      <c r="H557" s="32" t="s">
        <v>542</v>
      </c>
      <c r="I557" s="32" t="s">
        <v>574</v>
      </c>
      <c r="J557" s="135">
        <v>88</v>
      </c>
      <c r="K557" s="28">
        <v>0.85226999999999997</v>
      </c>
      <c r="L557" s="28">
        <f t="shared" si="49"/>
        <v>0.79842999999999997</v>
      </c>
      <c r="O557" s="77">
        <v>0.81738999999999995</v>
      </c>
      <c r="BF557" s="106"/>
    </row>
    <row r="558" spans="1:58" x14ac:dyDescent="0.25">
      <c r="A558" t="s">
        <v>17</v>
      </c>
      <c r="B558" s="25">
        <v>2020</v>
      </c>
      <c r="C558" s="25" t="s">
        <v>2</v>
      </c>
      <c r="D558" s="25" t="s">
        <v>65</v>
      </c>
      <c r="E558" s="25" t="s">
        <v>144</v>
      </c>
      <c r="F558" s="23" t="s">
        <v>145</v>
      </c>
      <c r="G558" s="23" t="s">
        <v>541</v>
      </c>
      <c r="H558" s="32" t="s">
        <v>542</v>
      </c>
      <c r="I558" s="32" t="s">
        <v>574</v>
      </c>
      <c r="J558" s="135">
        <v>154</v>
      </c>
      <c r="K558" s="28">
        <v>0.84416000000000002</v>
      </c>
      <c r="L558" s="28">
        <f t="shared" si="49"/>
        <v>0.80961000000000005</v>
      </c>
      <c r="O558" s="77">
        <v>0.82706999999999997</v>
      </c>
      <c r="BF558" s="106"/>
    </row>
    <row r="559" spans="1:58" x14ac:dyDescent="0.25">
      <c r="A559" t="s">
        <v>17</v>
      </c>
      <c r="B559" s="25">
        <v>2020</v>
      </c>
      <c r="C559" s="25" t="s">
        <v>3</v>
      </c>
      <c r="D559" s="25" t="s">
        <v>66</v>
      </c>
      <c r="E559" s="25" t="s">
        <v>144</v>
      </c>
      <c r="F559" s="23" t="s">
        <v>145</v>
      </c>
      <c r="G559" s="23" t="s">
        <v>541</v>
      </c>
      <c r="H559" s="32" t="s">
        <v>542</v>
      </c>
      <c r="I559" s="32" t="s">
        <v>574</v>
      </c>
      <c r="J559" s="135">
        <v>169</v>
      </c>
      <c r="K559" s="28">
        <v>0.88166</v>
      </c>
      <c r="L559" s="28">
        <f t="shared" si="49"/>
        <v>0.84382000000000001</v>
      </c>
      <c r="O559" s="77">
        <v>0.85233000000000003</v>
      </c>
      <c r="BF559" s="106"/>
    </row>
    <row r="560" spans="1:58" x14ac:dyDescent="0.25">
      <c r="A560" t="s">
        <v>17</v>
      </c>
      <c r="B560" s="25">
        <v>2021</v>
      </c>
      <c r="C560" s="25" t="s">
        <v>0</v>
      </c>
      <c r="D560" s="25" t="s">
        <v>67</v>
      </c>
      <c r="E560" s="25" t="s">
        <v>144</v>
      </c>
      <c r="F560" s="23" t="s">
        <v>145</v>
      </c>
      <c r="G560" s="23" t="s">
        <v>541</v>
      </c>
      <c r="H560" s="32" t="s">
        <v>542</v>
      </c>
      <c r="I560" s="32" t="s">
        <v>574</v>
      </c>
      <c r="J560" s="135">
        <v>180</v>
      </c>
      <c r="K560" s="28">
        <v>0.86111000000000004</v>
      </c>
      <c r="L560" s="28">
        <f t="shared" si="49"/>
        <v>0.85199000000000003</v>
      </c>
      <c r="O560" s="77">
        <v>0.86184000000000005</v>
      </c>
      <c r="BF560" s="106"/>
    </row>
    <row r="561" spans="1:58" x14ac:dyDescent="0.25">
      <c r="A561" t="s">
        <v>17</v>
      </c>
      <c r="B561" s="25">
        <v>2021</v>
      </c>
      <c r="C561" s="25" t="s">
        <v>1</v>
      </c>
      <c r="D561" s="25" t="s">
        <v>68</v>
      </c>
      <c r="E561" s="25" t="s">
        <v>144</v>
      </c>
      <c r="F561" s="23" t="s">
        <v>145</v>
      </c>
      <c r="G561" s="23" t="s">
        <v>541</v>
      </c>
      <c r="H561" s="32" t="s">
        <v>542</v>
      </c>
      <c r="I561" s="32" t="s">
        <v>574</v>
      </c>
      <c r="J561" s="135">
        <v>169</v>
      </c>
      <c r="K561" s="28">
        <v>0.91124000000000005</v>
      </c>
      <c r="L561" s="28">
        <f t="shared" si="49"/>
        <v>0.86192999999999997</v>
      </c>
      <c r="O561" s="77">
        <v>0.85790999999999995</v>
      </c>
      <c r="BF561" s="106"/>
    </row>
    <row r="562" spans="1:58" x14ac:dyDescent="0.25">
      <c r="A562" t="s">
        <v>17</v>
      </c>
      <c r="B562" s="25">
        <v>2021</v>
      </c>
      <c r="C562" s="25" t="s">
        <v>2</v>
      </c>
      <c r="D562" s="25" t="s">
        <v>69</v>
      </c>
      <c r="E562" s="25" t="s">
        <v>144</v>
      </c>
      <c r="F562" s="23" t="s">
        <v>145</v>
      </c>
      <c r="G562" s="23" t="s">
        <v>541</v>
      </c>
      <c r="H562" s="32" t="s">
        <v>542</v>
      </c>
      <c r="I562" s="32" t="s">
        <v>574</v>
      </c>
      <c r="J562" s="135">
        <v>196</v>
      </c>
      <c r="K562" s="28">
        <v>0.86734999999999995</v>
      </c>
      <c r="L562" s="28">
        <f t="shared" si="49"/>
        <v>0.85441</v>
      </c>
      <c r="O562" s="77">
        <v>0.85472999999999999</v>
      </c>
      <c r="BF562" s="106"/>
    </row>
    <row r="563" spans="1:58" x14ac:dyDescent="0.25">
      <c r="A563" t="s">
        <v>17</v>
      </c>
      <c r="B563" s="25">
        <v>2021</v>
      </c>
      <c r="C563" s="25" t="s">
        <v>3</v>
      </c>
      <c r="D563" s="25" t="s">
        <v>70</v>
      </c>
      <c r="E563" s="25" t="s">
        <v>144</v>
      </c>
      <c r="F563" s="23" t="s">
        <v>145</v>
      </c>
      <c r="G563" s="23" t="s">
        <v>541</v>
      </c>
      <c r="H563" s="32" t="s">
        <v>542</v>
      </c>
      <c r="I563" s="32" t="s">
        <v>574</v>
      </c>
      <c r="J563" s="135">
        <v>170</v>
      </c>
      <c r="K563" s="28">
        <v>0.85882000000000003</v>
      </c>
      <c r="L563" s="28">
        <f t="shared" si="49"/>
        <v>0.83487999999999996</v>
      </c>
      <c r="O563" s="77">
        <v>0.86302999999999996</v>
      </c>
      <c r="BF563" s="106"/>
    </row>
    <row r="564" spans="1:58" x14ac:dyDescent="0.25">
      <c r="A564" t="s">
        <v>17</v>
      </c>
      <c r="B564" s="25">
        <v>2022</v>
      </c>
      <c r="C564" s="25" t="s">
        <v>0</v>
      </c>
      <c r="D564" s="25" t="s">
        <v>71</v>
      </c>
      <c r="E564" s="25" t="s">
        <v>144</v>
      </c>
      <c r="F564" s="23" t="s">
        <v>145</v>
      </c>
      <c r="G564" s="23" t="s">
        <v>541</v>
      </c>
      <c r="H564" s="32" t="s">
        <v>542</v>
      </c>
      <c r="I564" s="32" t="s">
        <v>574</v>
      </c>
      <c r="J564" s="135">
        <v>162</v>
      </c>
      <c r="K564" s="28">
        <v>0.89505999999999997</v>
      </c>
      <c r="L564" s="28">
        <f t="shared" si="49"/>
        <v>0.86294000000000004</v>
      </c>
      <c r="O564" s="77">
        <v>0.86423000000000005</v>
      </c>
      <c r="BF564" s="106"/>
    </row>
    <row r="565" spans="1:58" x14ac:dyDescent="0.25">
      <c r="A565" t="s">
        <v>17</v>
      </c>
      <c r="B565" s="25">
        <v>2022</v>
      </c>
      <c r="C565" s="25" t="s">
        <v>1</v>
      </c>
      <c r="D565" s="25" t="s">
        <v>72</v>
      </c>
      <c r="E565" s="25" t="s">
        <v>144</v>
      </c>
      <c r="F565" s="23" t="s">
        <v>145</v>
      </c>
      <c r="G565" s="23" t="s">
        <v>541</v>
      </c>
      <c r="H565" s="32" t="s">
        <v>542</v>
      </c>
      <c r="I565" s="32" t="s">
        <v>574</v>
      </c>
      <c r="J565" s="135">
        <v>158</v>
      </c>
      <c r="K565" s="28">
        <v>0.86075999999999997</v>
      </c>
      <c r="L565" s="28">
        <f t="shared" si="49"/>
        <v>0.86614999999999998</v>
      </c>
      <c r="O565" s="77">
        <v>0.85797999999999996</v>
      </c>
      <c r="BF565" s="106"/>
    </row>
    <row r="566" spans="1:58" x14ac:dyDescent="0.25">
      <c r="A566" t="s">
        <v>17</v>
      </c>
      <c r="B566" s="25">
        <v>2022</v>
      </c>
      <c r="C566" s="25" t="s">
        <v>2</v>
      </c>
      <c r="D566" s="25" t="s">
        <v>73</v>
      </c>
      <c r="E566" s="25" t="s">
        <v>144</v>
      </c>
      <c r="F566" s="23" t="s">
        <v>145</v>
      </c>
      <c r="G566" s="23" t="s">
        <v>541</v>
      </c>
      <c r="H566" s="32" t="s">
        <v>542</v>
      </c>
      <c r="I566" s="32" t="s">
        <v>574</v>
      </c>
      <c r="J566" s="135">
        <v>179</v>
      </c>
      <c r="K566" s="28">
        <v>0.87709000000000004</v>
      </c>
      <c r="L566" s="28">
        <f t="shared" si="49"/>
        <v>0.85897999999999997</v>
      </c>
      <c r="O566" s="77">
        <v>0.85080999999999996</v>
      </c>
      <c r="BF566" s="106"/>
    </row>
    <row r="567" spans="1:58" x14ac:dyDescent="0.25">
      <c r="A567" t="s">
        <v>17</v>
      </c>
      <c r="B567" s="25">
        <v>2022</v>
      </c>
      <c r="C567" s="25" t="s">
        <v>3</v>
      </c>
      <c r="D567" s="25" t="s">
        <v>493</v>
      </c>
      <c r="E567" s="25" t="s">
        <v>144</v>
      </c>
      <c r="F567" s="23" t="s">
        <v>145</v>
      </c>
      <c r="G567" s="23" t="s">
        <v>541</v>
      </c>
      <c r="H567" s="32" t="s">
        <v>542</v>
      </c>
      <c r="I567" s="32" t="s">
        <v>574</v>
      </c>
      <c r="J567" s="135">
        <v>166</v>
      </c>
      <c r="K567" s="28">
        <v>0.90361000000000002</v>
      </c>
      <c r="L567" s="28">
        <f t="shared" si="49"/>
        <v>0.8458</v>
      </c>
      <c r="O567" s="77">
        <v>0.85358999999999996</v>
      </c>
      <c r="BF567" s="106"/>
    </row>
    <row r="568" spans="1:58" x14ac:dyDescent="0.25">
      <c r="A568" t="s">
        <v>17</v>
      </c>
      <c r="B568" s="25">
        <v>2023</v>
      </c>
      <c r="C568" s="25" t="s">
        <v>0</v>
      </c>
      <c r="D568" s="25" t="s">
        <v>537</v>
      </c>
      <c r="E568" s="25" t="s">
        <v>144</v>
      </c>
      <c r="F568" s="23" t="s">
        <v>145</v>
      </c>
      <c r="G568" s="23" t="s">
        <v>541</v>
      </c>
      <c r="H568" s="32" t="s">
        <v>542</v>
      </c>
      <c r="I568" s="32" t="s">
        <v>574</v>
      </c>
      <c r="J568" s="135">
        <v>159</v>
      </c>
      <c r="K568" s="28">
        <v>0.86792000000000002</v>
      </c>
      <c r="L568" s="28">
        <f t="shared" si="49"/>
        <v>0.85714000000000001</v>
      </c>
      <c r="O568" s="77">
        <v>0.85650000000000004</v>
      </c>
      <c r="BF568" s="106"/>
    </row>
    <row r="569" spans="1:58" x14ac:dyDescent="0.25">
      <c r="A569" t="s">
        <v>17</v>
      </c>
      <c r="B569" s="25">
        <v>2018</v>
      </c>
      <c r="C569" s="25" t="s">
        <v>0</v>
      </c>
      <c r="D569" s="25" t="s">
        <v>54</v>
      </c>
      <c r="E569" s="25" t="s">
        <v>146</v>
      </c>
      <c r="F569" s="23" t="s">
        <v>147</v>
      </c>
      <c r="G569" s="23" t="s">
        <v>538</v>
      </c>
      <c r="H569" s="32" t="s">
        <v>362</v>
      </c>
      <c r="I569" s="32" t="s">
        <v>574</v>
      </c>
      <c r="J569" s="135">
        <v>69</v>
      </c>
      <c r="K569" s="28">
        <v>0.72463999999999995</v>
      </c>
      <c r="L569" s="28">
        <f t="shared" si="49"/>
        <v>0.80818000000000001</v>
      </c>
      <c r="O569" s="77">
        <v>0.84830000000000005</v>
      </c>
      <c r="BF569" s="106"/>
    </row>
    <row r="570" spans="1:58" x14ac:dyDescent="0.25">
      <c r="A570" t="s">
        <v>17</v>
      </c>
      <c r="B570" s="25">
        <v>2018</v>
      </c>
      <c r="C570" s="25" t="s">
        <v>1</v>
      </c>
      <c r="D570" s="25" t="s">
        <v>56</v>
      </c>
      <c r="E570" s="25" t="s">
        <v>146</v>
      </c>
      <c r="F570" s="23" t="s">
        <v>147</v>
      </c>
      <c r="G570" s="23" t="s">
        <v>538</v>
      </c>
      <c r="H570" s="32" t="s">
        <v>362</v>
      </c>
      <c r="I570" s="32" t="s">
        <v>574</v>
      </c>
      <c r="J570" s="135">
        <v>70</v>
      </c>
      <c r="K570" s="28">
        <v>0.7</v>
      </c>
      <c r="L570" s="28">
        <f t="shared" si="49"/>
        <v>0.81181999999999999</v>
      </c>
      <c r="O570" s="77">
        <v>0.85524</v>
      </c>
      <c r="BF570" s="106"/>
    </row>
    <row r="571" spans="1:58" x14ac:dyDescent="0.25">
      <c r="A571" t="s">
        <v>17</v>
      </c>
      <c r="B571" s="25">
        <v>2018</v>
      </c>
      <c r="C571" s="25" t="s">
        <v>2</v>
      </c>
      <c r="D571" s="25" t="s">
        <v>57</v>
      </c>
      <c r="E571" s="25" t="s">
        <v>146</v>
      </c>
      <c r="F571" s="23" t="s">
        <v>147</v>
      </c>
      <c r="G571" s="23" t="s">
        <v>538</v>
      </c>
      <c r="H571" s="32" t="s">
        <v>362</v>
      </c>
      <c r="I571" s="32" t="s">
        <v>574</v>
      </c>
      <c r="J571" s="135">
        <v>66</v>
      </c>
      <c r="K571" s="28">
        <v>0.77273000000000003</v>
      </c>
      <c r="L571" s="28">
        <f t="shared" si="49"/>
        <v>0.82911000000000001</v>
      </c>
      <c r="O571" s="77">
        <v>0.85572000000000004</v>
      </c>
      <c r="BF571" s="106"/>
    </row>
    <row r="572" spans="1:58" x14ac:dyDescent="0.25">
      <c r="A572" t="s">
        <v>17</v>
      </c>
      <c r="B572" s="25">
        <v>2018</v>
      </c>
      <c r="C572" s="25" t="s">
        <v>3</v>
      </c>
      <c r="D572" s="25" t="s">
        <v>58</v>
      </c>
      <c r="E572" s="25" t="s">
        <v>146</v>
      </c>
      <c r="F572" s="23" t="s">
        <v>147</v>
      </c>
      <c r="G572" s="23" t="s">
        <v>538</v>
      </c>
      <c r="H572" s="32" t="s">
        <v>362</v>
      </c>
      <c r="I572" s="32" t="s">
        <v>574</v>
      </c>
      <c r="J572" s="135">
        <v>56</v>
      </c>
      <c r="K572" s="28">
        <v>0.71428999999999998</v>
      </c>
      <c r="L572" s="28">
        <f t="shared" si="49"/>
        <v>0.82620000000000005</v>
      </c>
      <c r="O572" s="77">
        <v>0.85877999999999999</v>
      </c>
      <c r="BF572" s="106"/>
    </row>
    <row r="573" spans="1:58" x14ac:dyDescent="0.25">
      <c r="A573" t="s">
        <v>17</v>
      </c>
      <c r="B573" s="25">
        <v>2019</v>
      </c>
      <c r="C573" s="25" t="s">
        <v>0</v>
      </c>
      <c r="D573" s="25" t="s">
        <v>59</v>
      </c>
      <c r="E573" s="25" t="s">
        <v>146</v>
      </c>
      <c r="F573" s="23" t="s">
        <v>147</v>
      </c>
      <c r="G573" s="23" t="s">
        <v>538</v>
      </c>
      <c r="H573" s="32" t="s">
        <v>362</v>
      </c>
      <c r="I573" s="32" t="s">
        <v>574</v>
      </c>
      <c r="J573" s="135">
        <v>78</v>
      </c>
      <c r="K573" s="28">
        <v>0.73077000000000003</v>
      </c>
      <c r="L573" s="28">
        <f t="shared" si="49"/>
        <v>0.80976000000000004</v>
      </c>
      <c r="O573" s="77">
        <v>0.85007999999999995</v>
      </c>
      <c r="BF573" s="106"/>
    </row>
    <row r="574" spans="1:58" x14ac:dyDescent="0.25">
      <c r="A574" t="s">
        <v>17</v>
      </c>
      <c r="B574" s="25">
        <v>2019</v>
      </c>
      <c r="C574" s="25" t="s">
        <v>1</v>
      </c>
      <c r="D574" s="25" t="s">
        <v>60</v>
      </c>
      <c r="E574" s="25" t="s">
        <v>146</v>
      </c>
      <c r="F574" s="23" t="s">
        <v>147</v>
      </c>
      <c r="G574" s="23" t="s">
        <v>538</v>
      </c>
      <c r="H574" s="32" t="s">
        <v>362</v>
      </c>
      <c r="I574" s="32" t="s">
        <v>574</v>
      </c>
      <c r="J574" s="135">
        <v>62</v>
      </c>
      <c r="K574" s="28">
        <v>0.72580999999999996</v>
      </c>
      <c r="L574" s="28">
        <f t="shared" si="49"/>
        <v>0.83150000000000002</v>
      </c>
      <c r="O574" s="77">
        <v>0.85524</v>
      </c>
      <c r="BF574" s="106"/>
    </row>
    <row r="575" spans="1:58" x14ac:dyDescent="0.25">
      <c r="A575" t="s">
        <v>17</v>
      </c>
      <c r="B575" s="25">
        <v>2019</v>
      </c>
      <c r="C575" s="25" t="s">
        <v>2</v>
      </c>
      <c r="D575" s="25" t="s">
        <v>61</v>
      </c>
      <c r="E575" s="25" t="s">
        <v>146</v>
      </c>
      <c r="F575" s="23" t="s">
        <v>147</v>
      </c>
      <c r="G575" s="23" t="s">
        <v>538</v>
      </c>
      <c r="H575" s="32" t="s">
        <v>362</v>
      </c>
      <c r="I575" s="32" t="s">
        <v>574</v>
      </c>
      <c r="J575" s="135">
        <v>77</v>
      </c>
      <c r="K575" s="28">
        <v>0.79220999999999997</v>
      </c>
      <c r="L575" s="28">
        <f t="shared" si="49"/>
        <v>0.80764000000000002</v>
      </c>
      <c r="O575" s="77">
        <v>0.85079000000000005</v>
      </c>
      <c r="BF575" s="106"/>
    </row>
    <row r="576" spans="1:58" x14ac:dyDescent="0.25">
      <c r="A576" t="s">
        <v>17</v>
      </c>
      <c r="B576" s="25">
        <v>2019</v>
      </c>
      <c r="C576" s="25" t="s">
        <v>3</v>
      </c>
      <c r="D576" s="25" t="s">
        <v>62</v>
      </c>
      <c r="E576" s="25" t="s">
        <v>146</v>
      </c>
      <c r="F576" s="23" t="s">
        <v>147</v>
      </c>
      <c r="G576" s="23" t="s">
        <v>538</v>
      </c>
      <c r="H576" s="32" t="s">
        <v>362</v>
      </c>
      <c r="I576" s="32" t="s">
        <v>574</v>
      </c>
      <c r="J576" s="135">
        <v>79</v>
      </c>
      <c r="K576" s="28">
        <v>0.82277999999999996</v>
      </c>
      <c r="L576" s="28">
        <f t="shared" si="49"/>
        <v>0.82711000000000001</v>
      </c>
      <c r="O576" s="77">
        <v>0.85265000000000002</v>
      </c>
      <c r="BF576" s="106"/>
    </row>
    <row r="577" spans="1:58" x14ac:dyDescent="0.25">
      <c r="A577" t="s">
        <v>17</v>
      </c>
      <c r="B577" s="25">
        <v>2020</v>
      </c>
      <c r="C577" s="25" t="s">
        <v>0</v>
      </c>
      <c r="D577" s="25" t="s">
        <v>63</v>
      </c>
      <c r="E577" s="25" t="s">
        <v>146</v>
      </c>
      <c r="F577" s="23" t="s">
        <v>147</v>
      </c>
      <c r="G577" s="23" t="s">
        <v>538</v>
      </c>
      <c r="H577" s="32" t="s">
        <v>362</v>
      </c>
      <c r="I577" s="32" t="s">
        <v>574</v>
      </c>
      <c r="J577" s="135">
        <v>71</v>
      </c>
      <c r="K577" s="28">
        <v>0.70423000000000002</v>
      </c>
      <c r="L577" s="28">
        <f t="shared" si="49"/>
        <v>0.82901999999999998</v>
      </c>
      <c r="O577" s="77">
        <v>0.84214</v>
      </c>
      <c r="BF577" s="106"/>
    </row>
    <row r="578" spans="1:58" x14ac:dyDescent="0.25">
      <c r="A578" t="s">
        <v>17</v>
      </c>
      <c r="B578" s="25">
        <v>2020</v>
      </c>
      <c r="C578" s="25" t="s">
        <v>1</v>
      </c>
      <c r="D578" s="25" t="s">
        <v>64</v>
      </c>
      <c r="E578" s="25" t="s">
        <v>146</v>
      </c>
      <c r="F578" s="23" t="s">
        <v>147</v>
      </c>
      <c r="G578" s="23" t="s">
        <v>538</v>
      </c>
      <c r="H578" s="32" t="s">
        <v>362</v>
      </c>
      <c r="I578" s="32" t="s">
        <v>574</v>
      </c>
      <c r="J578" s="135">
        <v>36</v>
      </c>
      <c r="K578" s="28">
        <v>0.77778000000000003</v>
      </c>
      <c r="L578" s="28">
        <f t="shared" ref="L578:L631" si="50">SUMIFS(K:K, E:E, G578, D:D, D578, I:I, I578)</f>
        <v>0.81904999999999994</v>
      </c>
      <c r="O578" s="77">
        <v>0.81738999999999995</v>
      </c>
      <c r="BF578" s="106"/>
    </row>
    <row r="579" spans="1:58" x14ac:dyDescent="0.25">
      <c r="A579" t="s">
        <v>17</v>
      </c>
      <c r="B579" s="25">
        <v>2020</v>
      </c>
      <c r="C579" s="25" t="s">
        <v>2</v>
      </c>
      <c r="D579" s="25" t="s">
        <v>65</v>
      </c>
      <c r="E579" s="25" t="s">
        <v>146</v>
      </c>
      <c r="F579" s="23" t="s">
        <v>147</v>
      </c>
      <c r="G579" s="23" t="s">
        <v>538</v>
      </c>
      <c r="H579" s="32" t="s">
        <v>362</v>
      </c>
      <c r="I579" s="32" t="s">
        <v>574</v>
      </c>
      <c r="J579" s="135">
        <v>58</v>
      </c>
      <c r="K579" s="28">
        <v>0.75861999999999996</v>
      </c>
      <c r="L579" s="28">
        <f t="shared" si="50"/>
        <v>0.79257999999999995</v>
      </c>
      <c r="O579" s="77">
        <v>0.82706999999999997</v>
      </c>
      <c r="BF579" s="106"/>
    </row>
    <row r="580" spans="1:58" x14ac:dyDescent="0.25">
      <c r="A580" t="s">
        <v>17</v>
      </c>
      <c r="B580" s="25">
        <v>2020</v>
      </c>
      <c r="C580" s="25" t="s">
        <v>3</v>
      </c>
      <c r="D580" s="25" t="s">
        <v>66</v>
      </c>
      <c r="E580" s="25" t="s">
        <v>146</v>
      </c>
      <c r="F580" s="23" t="s">
        <v>147</v>
      </c>
      <c r="G580" s="23" t="s">
        <v>538</v>
      </c>
      <c r="H580" s="32" t="s">
        <v>362</v>
      </c>
      <c r="I580" s="32" t="s">
        <v>574</v>
      </c>
      <c r="J580" s="135">
        <v>55</v>
      </c>
      <c r="K580" s="28">
        <v>0.78181999999999996</v>
      </c>
      <c r="L580" s="28">
        <f t="shared" si="50"/>
        <v>0.80049000000000003</v>
      </c>
      <c r="O580" s="77">
        <v>0.85233000000000003</v>
      </c>
      <c r="BF580" s="106"/>
    </row>
    <row r="581" spans="1:58" x14ac:dyDescent="0.25">
      <c r="A581" t="s">
        <v>17</v>
      </c>
      <c r="B581" s="25">
        <v>2021</v>
      </c>
      <c r="C581" s="25" t="s">
        <v>0</v>
      </c>
      <c r="D581" s="25" t="s">
        <v>67</v>
      </c>
      <c r="E581" s="25" t="s">
        <v>146</v>
      </c>
      <c r="F581" s="23" t="s">
        <v>147</v>
      </c>
      <c r="G581" s="23" t="s">
        <v>538</v>
      </c>
      <c r="H581" s="32" t="s">
        <v>362</v>
      </c>
      <c r="I581" s="32" t="s">
        <v>574</v>
      </c>
      <c r="J581" s="135">
        <v>49</v>
      </c>
      <c r="K581" s="28">
        <v>0.77551000000000003</v>
      </c>
      <c r="L581" s="28">
        <f t="shared" si="50"/>
        <v>0.81028</v>
      </c>
      <c r="O581" s="77">
        <v>0.86184000000000005</v>
      </c>
      <c r="BF581" s="106"/>
    </row>
    <row r="582" spans="1:58" x14ac:dyDescent="0.25">
      <c r="A582" t="s">
        <v>17</v>
      </c>
      <c r="B582" s="25">
        <v>2021</v>
      </c>
      <c r="C582" s="25" t="s">
        <v>1</v>
      </c>
      <c r="D582" s="25" t="s">
        <v>68</v>
      </c>
      <c r="E582" s="25" t="s">
        <v>146</v>
      </c>
      <c r="F582" s="23" t="s">
        <v>147</v>
      </c>
      <c r="G582" s="23" t="s">
        <v>538</v>
      </c>
      <c r="H582" s="32" t="s">
        <v>362</v>
      </c>
      <c r="I582" s="32" t="s">
        <v>574</v>
      </c>
      <c r="J582" s="135">
        <v>58</v>
      </c>
      <c r="K582" s="28">
        <v>0.75861999999999996</v>
      </c>
      <c r="L582" s="28">
        <f t="shared" si="50"/>
        <v>0.85640000000000005</v>
      </c>
      <c r="O582" s="77">
        <v>0.85790999999999995</v>
      </c>
      <c r="BF582" s="106"/>
    </row>
    <row r="583" spans="1:58" x14ac:dyDescent="0.25">
      <c r="A583" t="s">
        <v>17</v>
      </c>
      <c r="B583" s="25">
        <v>2021</v>
      </c>
      <c r="C583" s="25" t="s">
        <v>2</v>
      </c>
      <c r="D583" s="25" t="s">
        <v>69</v>
      </c>
      <c r="E583" s="25" t="s">
        <v>146</v>
      </c>
      <c r="F583" s="23" t="s">
        <v>147</v>
      </c>
      <c r="G583" s="23" t="s">
        <v>538</v>
      </c>
      <c r="H583" s="32" t="s">
        <v>362</v>
      </c>
      <c r="I583" s="32" t="s">
        <v>574</v>
      </c>
      <c r="J583" s="135">
        <v>67</v>
      </c>
      <c r="K583" s="28">
        <v>0.74626999999999999</v>
      </c>
      <c r="L583" s="28">
        <f t="shared" si="50"/>
        <v>0.81062000000000001</v>
      </c>
      <c r="O583" s="77">
        <v>0.85472999999999999</v>
      </c>
      <c r="BF583" s="106"/>
    </row>
    <row r="584" spans="1:58" x14ac:dyDescent="0.25">
      <c r="A584" t="s">
        <v>17</v>
      </c>
      <c r="B584" s="25">
        <v>2021</v>
      </c>
      <c r="C584" s="25" t="s">
        <v>3</v>
      </c>
      <c r="D584" s="25" t="s">
        <v>70</v>
      </c>
      <c r="E584" s="25" t="s">
        <v>146</v>
      </c>
      <c r="F584" s="23" t="s">
        <v>147</v>
      </c>
      <c r="G584" s="23" t="s">
        <v>538</v>
      </c>
      <c r="H584" s="32" t="s">
        <v>362</v>
      </c>
      <c r="I584" s="32" t="s">
        <v>574</v>
      </c>
      <c r="J584" s="135">
        <v>79</v>
      </c>
      <c r="K584" s="28">
        <v>0.75949</v>
      </c>
      <c r="L584" s="28">
        <f t="shared" si="50"/>
        <v>0.83037000000000005</v>
      </c>
      <c r="O584" s="77">
        <v>0.86302999999999996</v>
      </c>
      <c r="BF584" s="106"/>
    </row>
    <row r="585" spans="1:58" x14ac:dyDescent="0.25">
      <c r="A585" t="s">
        <v>17</v>
      </c>
      <c r="B585" s="25">
        <v>2022</v>
      </c>
      <c r="C585" s="25" t="s">
        <v>0</v>
      </c>
      <c r="D585" s="25" t="s">
        <v>71</v>
      </c>
      <c r="E585" s="25" t="s">
        <v>146</v>
      </c>
      <c r="F585" s="23" t="s">
        <v>147</v>
      </c>
      <c r="G585" s="23" t="s">
        <v>538</v>
      </c>
      <c r="H585" s="32" t="s">
        <v>362</v>
      </c>
      <c r="I585" s="32" t="s">
        <v>574</v>
      </c>
      <c r="J585" s="135">
        <v>64</v>
      </c>
      <c r="K585" s="28">
        <v>0.82813000000000003</v>
      </c>
      <c r="L585" s="28">
        <f t="shared" si="50"/>
        <v>0.82116999999999996</v>
      </c>
      <c r="O585" s="77">
        <v>0.86423000000000005</v>
      </c>
      <c r="BF585" s="106"/>
    </row>
    <row r="586" spans="1:58" x14ac:dyDescent="0.25">
      <c r="A586" t="s">
        <v>17</v>
      </c>
      <c r="B586" s="25">
        <v>2022</v>
      </c>
      <c r="C586" s="25" t="s">
        <v>1</v>
      </c>
      <c r="D586" s="25" t="s">
        <v>72</v>
      </c>
      <c r="E586" s="25" t="s">
        <v>146</v>
      </c>
      <c r="F586" s="23" t="s">
        <v>147</v>
      </c>
      <c r="G586" s="23" t="s">
        <v>538</v>
      </c>
      <c r="H586" s="32" t="s">
        <v>362</v>
      </c>
      <c r="I586" s="32" t="s">
        <v>574</v>
      </c>
      <c r="J586" s="135">
        <v>71</v>
      </c>
      <c r="K586" s="28">
        <v>0.80281999999999998</v>
      </c>
      <c r="L586" s="28">
        <f t="shared" si="50"/>
        <v>0.80054000000000003</v>
      </c>
      <c r="O586" s="77">
        <v>0.85797999999999996</v>
      </c>
      <c r="BF586" s="106"/>
    </row>
    <row r="587" spans="1:58" x14ac:dyDescent="0.25">
      <c r="A587" t="s">
        <v>17</v>
      </c>
      <c r="B587" s="25">
        <v>2022</v>
      </c>
      <c r="C587" s="25" t="s">
        <v>2</v>
      </c>
      <c r="D587" s="25" t="s">
        <v>73</v>
      </c>
      <c r="E587" s="25" t="s">
        <v>146</v>
      </c>
      <c r="F587" s="23" t="s">
        <v>147</v>
      </c>
      <c r="G587" s="23" t="s">
        <v>538</v>
      </c>
      <c r="H587" s="32" t="s">
        <v>362</v>
      </c>
      <c r="I587" s="32" t="s">
        <v>574</v>
      </c>
      <c r="J587" s="135">
        <v>75</v>
      </c>
      <c r="K587" s="28">
        <v>0.77332999999999996</v>
      </c>
      <c r="L587" s="28">
        <f t="shared" si="50"/>
        <v>0.81227000000000005</v>
      </c>
      <c r="O587" s="77">
        <v>0.85080999999999996</v>
      </c>
      <c r="BF587" s="106"/>
    </row>
    <row r="588" spans="1:58" x14ac:dyDescent="0.25">
      <c r="A588" t="s">
        <v>17</v>
      </c>
      <c r="B588" s="25">
        <v>2022</v>
      </c>
      <c r="C588" s="25" t="s">
        <v>3</v>
      </c>
      <c r="D588" s="25" t="s">
        <v>493</v>
      </c>
      <c r="E588" s="25" t="s">
        <v>146</v>
      </c>
      <c r="F588" s="23" t="s">
        <v>147</v>
      </c>
      <c r="G588" s="23" t="s">
        <v>538</v>
      </c>
      <c r="H588" s="32" t="s">
        <v>362</v>
      </c>
      <c r="I588" s="32" t="s">
        <v>574</v>
      </c>
      <c r="J588" s="135">
        <v>52</v>
      </c>
      <c r="K588" s="28">
        <v>0.73077000000000003</v>
      </c>
      <c r="L588" s="28">
        <f t="shared" si="50"/>
        <v>0.80464000000000002</v>
      </c>
      <c r="O588" s="77">
        <v>0.85358999999999996</v>
      </c>
      <c r="BF588" s="106"/>
    </row>
    <row r="589" spans="1:58" x14ac:dyDescent="0.25">
      <c r="A589" t="s">
        <v>17</v>
      </c>
      <c r="B589" s="25">
        <v>2023</v>
      </c>
      <c r="C589" s="25" t="s">
        <v>0</v>
      </c>
      <c r="D589" s="25" t="s">
        <v>537</v>
      </c>
      <c r="E589" s="25" t="s">
        <v>146</v>
      </c>
      <c r="F589" s="23" t="s">
        <v>147</v>
      </c>
      <c r="G589" s="23" t="s">
        <v>538</v>
      </c>
      <c r="H589" s="32" t="s">
        <v>362</v>
      </c>
      <c r="I589" s="32" t="s">
        <v>574</v>
      </c>
      <c r="J589" s="135">
        <v>70</v>
      </c>
      <c r="K589" s="28">
        <v>0.74285999999999996</v>
      </c>
      <c r="L589" s="28">
        <f t="shared" si="50"/>
        <v>0.80932999999999999</v>
      </c>
      <c r="O589" s="77">
        <v>0.85650000000000004</v>
      </c>
      <c r="BF589" s="106"/>
    </row>
    <row r="590" spans="1:58" x14ac:dyDescent="0.25">
      <c r="A590" t="s">
        <v>17</v>
      </c>
      <c r="B590" s="25">
        <v>2018</v>
      </c>
      <c r="C590" s="25" t="s">
        <v>0</v>
      </c>
      <c r="D590" s="25" t="s">
        <v>54</v>
      </c>
      <c r="E590" s="25" t="s">
        <v>148</v>
      </c>
      <c r="F590" s="23" t="s">
        <v>149</v>
      </c>
      <c r="G590" s="23" t="s">
        <v>541</v>
      </c>
      <c r="H590" s="32" t="s">
        <v>542</v>
      </c>
      <c r="I590" s="32" t="s">
        <v>574</v>
      </c>
      <c r="J590" s="135">
        <v>73</v>
      </c>
      <c r="K590" s="28">
        <v>0.73973</v>
      </c>
      <c r="L590" s="28">
        <f t="shared" si="50"/>
        <v>0.83087999999999995</v>
      </c>
      <c r="O590" s="77">
        <v>0.84830000000000005</v>
      </c>
      <c r="BF590" s="106"/>
    </row>
    <row r="591" spans="1:58" x14ac:dyDescent="0.25">
      <c r="A591" t="s">
        <v>17</v>
      </c>
      <c r="B591" s="25">
        <v>2018</v>
      </c>
      <c r="C591" s="25" t="s">
        <v>1</v>
      </c>
      <c r="D591" s="25" t="s">
        <v>56</v>
      </c>
      <c r="E591" s="25" t="s">
        <v>148</v>
      </c>
      <c r="F591" s="23" t="s">
        <v>149</v>
      </c>
      <c r="G591" s="23" t="s">
        <v>541</v>
      </c>
      <c r="H591" s="32" t="s">
        <v>542</v>
      </c>
      <c r="I591" s="32" t="s">
        <v>574</v>
      </c>
      <c r="J591" s="135">
        <v>78</v>
      </c>
      <c r="K591" s="28">
        <v>0.88461999999999996</v>
      </c>
      <c r="L591" s="28">
        <f t="shared" si="50"/>
        <v>0.84709000000000001</v>
      </c>
      <c r="O591" s="77">
        <v>0.85524</v>
      </c>
      <c r="BF591" s="106"/>
    </row>
    <row r="592" spans="1:58" x14ac:dyDescent="0.25">
      <c r="A592" t="s">
        <v>17</v>
      </c>
      <c r="B592" s="25">
        <v>2018</v>
      </c>
      <c r="C592" s="25" t="s">
        <v>2</v>
      </c>
      <c r="D592" s="25" t="s">
        <v>57</v>
      </c>
      <c r="E592" s="25" t="s">
        <v>148</v>
      </c>
      <c r="F592" s="23" t="s">
        <v>149</v>
      </c>
      <c r="G592" s="23" t="s">
        <v>541</v>
      </c>
      <c r="H592" s="32" t="s">
        <v>542</v>
      </c>
      <c r="I592" s="32" t="s">
        <v>574</v>
      </c>
      <c r="J592" s="135">
        <v>84</v>
      </c>
      <c r="K592" s="28">
        <v>0.78571000000000002</v>
      </c>
      <c r="L592" s="28">
        <f t="shared" si="50"/>
        <v>0.82901000000000002</v>
      </c>
      <c r="O592" s="77">
        <v>0.85572000000000004</v>
      </c>
      <c r="BF592" s="106"/>
    </row>
    <row r="593" spans="1:58" x14ac:dyDescent="0.25">
      <c r="A593" t="s">
        <v>17</v>
      </c>
      <c r="B593" s="25">
        <v>2018</v>
      </c>
      <c r="C593" s="25" t="s">
        <v>3</v>
      </c>
      <c r="D593" s="25" t="s">
        <v>58</v>
      </c>
      <c r="E593" s="25" t="s">
        <v>148</v>
      </c>
      <c r="F593" s="23" t="s">
        <v>149</v>
      </c>
      <c r="G593" s="23" t="s">
        <v>541</v>
      </c>
      <c r="H593" s="32" t="s">
        <v>542</v>
      </c>
      <c r="I593" s="32" t="s">
        <v>574</v>
      </c>
      <c r="J593" s="135">
        <v>100</v>
      </c>
      <c r="K593" s="28">
        <v>0.8</v>
      </c>
      <c r="L593" s="28">
        <f t="shared" si="50"/>
        <v>0.83919999999999995</v>
      </c>
      <c r="O593" s="77">
        <v>0.85877999999999999</v>
      </c>
      <c r="BF593" s="106"/>
    </row>
    <row r="594" spans="1:58" x14ac:dyDescent="0.25">
      <c r="A594" t="s">
        <v>17</v>
      </c>
      <c r="B594" s="25">
        <v>2019</v>
      </c>
      <c r="C594" s="25" t="s">
        <v>0</v>
      </c>
      <c r="D594" s="25" t="s">
        <v>59</v>
      </c>
      <c r="E594" s="25" t="s">
        <v>148</v>
      </c>
      <c r="F594" s="23" t="s">
        <v>149</v>
      </c>
      <c r="G594" s="23" t="s">
        <v>541</v>
      </c>
      <c r="H594" s="32" t="s">
        <v>542</v>
      </c>
      <c r="I594" s="32" t="s">
        <v>574</v>
      </c>
      <c r="J594" s="135">
        <v>70</v>
      </c>
      <c r="K594" s="28">
        <v>0.77142999999999995</v>
      </c>
      <c r="L594" s="28">
        <f t="shared" si="50"/>
        <v>0.84626000000000001</v>
      </c>
      <c r="O594" s="77">
        <v>0.85007999999999995</v>
      </c>
      <c r="BF594" s="106"/>
    </row>
    <row r="595" spans="1:58" x14ac:dyDescent="0.25">
      <c r="A595" t="s">
        <v>17</v>
      </c>
      <c r="B595" s="25">
        <v>2019</v>
      </c>
      <c r="C595" s="25" t="s">
        <v>1</v>
      </c>
      <c r="D595" s="25" t="s">
        <v>60</v>
      </c>
      <c r="E595" s="25" t="s">
        <v>148</v>
      </c>
      <c r="F595" s="23" t="s">
        <v>149</v>
      </c>
      <c r="G595" s="23" t="s">
        <v>541</v>
      </c>
      <c r="H595" s="32" t="s">
        <v>542</v>
      </c>
      <c r="I595" s="32" t="s">
        <v>574</v>
      </c>
      <c r="J595" s="135">
        <v>83</v>
      </c>
      <c r="K595" s="28">
        <v>0.79518</v>
      </c>
      <c r="L595" s="28">
        <f t="shared" si="50"/>
        <v>0.83030999999999999</v>
      </c>
      <c r="O595" s="77">
        <v>0.85524</v>
      </c>
      <c r="BF595" s="106"/>
    </row>
    <row r="596" spans="1:58" x14ac:dyDescent="0.25">
      <c r="A596" t="s">
        <v>17</v>
      </c>
      <c r="B596" s="25">
        <v>2019</v>
      </c>
      <c r="C596" s="25" t="s">
        <v>2</v>
      </c>
      <c r="D596" s="25" t="s">
        <v>61</v>
      </c>
      <c r="E596" s="25" t="s">
        <v>148</v>
      </c>
      <c r="F596" s="23" t="s">
        <v>149</v>
      </c>
      <c r="G596" s="23" t="s">
        <v>541</v>
      </c>
      <c r="H596" s="32" t="s">
        <v>542</v>
      </c>
      <c r="I596" s="32" t="s">
        <v>574</v>
      </c>
      <c r="J596" s="135">
        <v>87</v>
      </c>
      <c r="K596" s="28">
        <v>0.81608999999999998</v>
      </c>
      <c r="L596" s="28">
        <f t="shared" si="50"/>
        <v>0.83940999999999999</v>
      </c>
      <c r="O596" s="77">
        <v>0.85079000000000005</v>
      </c>
      <c r="BF596" s="106"/>
    </row>
    <row r="597" spans="1:58" x14ac:dyDescent="0.25">
      <c r="A597" t="s">
        <v>17</v>
      </c>
      <c r="B597" s="25">
        <v>2019</v>
      </c>
      <c r="C597" s="25" t="s">
        <v>3</v>
      </c>
      <c r="D597" s="25" t="s">
        <v>62</v>
      </c>
      <c r="E597" s="25" t="s">
        <v>148</v>
      </c>
      <c r="F597" s="23" t="s">
        <v>149</v>
      </c>
      <c r="G597" s="23" t="s">
        <v>541</v>
      </c>
      <c r="H597" s="32" t="s">
        <v>542</v>
      </c>
      <c r="I597" s="32" t="s">
        <v>574</v>
      </c>
      <c r="J597" s="135">
        <v>69</v>
      </c>
      <c r="K597" s="28">
        <v>0.72463999999999995</v>
      </c>
      <c r="L597" s="28">
        <f t="shared" si="50"/>
        <v>0.84555000000000002</v>
      </c>
      <c r="O597" s="77">
        <v>0.85265000000000002</v>
      </c>
      <c r="BF597" s="106"/>
    </row>
    <row r="598" spans="1:58" x14ac:dyDescent="0.25">
      <c r="A598" t="s">
        <v>17</v>
      </c>
      <c r="B598" s="25">
        <v>2020</v>
      </c>
      <c r="C598" s="25" t="s">
        <v>0</v>
      </c>
      <c r="D598" s="25" t="s">
        <v>63</v>
      </c>
      <c r="E598" s="25" t="s">
        <v>148</v>
      </c>
      <c r="F598" s="23" t="s">
        <v>149</v>
      </c>
      <c r="G598" s="23" t="s">
        <v>541</v>
      </c>
      <c r="H598" s="32" t="s">
        <v>542</v>
      </c>
      <c r="I598" s="32" t="s">
        <v>574</v>
      </c>
      <c r="J598" s="135">
        <v>57</v>
      </c>
      <c r="K598" s="28">
        <v>0.92981999999999998</v>
      </c>
      <c r="L598" s="28">
        <f t="shared" si="50"/>
        <v>0.84467000000000003</v>
      </c>
      <c r="O598" s="77">
        <v>0.84214</v>
      </c>
      <c r="BF598" s="106"/>
    </row>
    <row r="599" spans="1:58" x14ac:dyDescent="0.25">
      <c r="A599" t="s">
        <v>17</v>
      </c>
      <c r="B599" s="25">
        <v>2020</v>
      </c>
      <c r="C599" s="25" t="s">
        <v>1</v>
      </c>
      <c r="D599" s="25" t="s">
        <v>64</v>
      </c>
      <c r="E599" s="25" t="s">
        <v>148</v>
      </c>
      <c r="F599" s="23" t="s">
        <v>149</v>
      </c>
      <c r="G599" s="23" t="s">
        <v>541</v>
      </c>
      <c r="H599" s="32" t="s">
        <v>542</v>
      </c>
      <c r="I599" s="32" t="s">
        <v>574</v>
      </c>
      <c r="J599" s="135">
        <v>62</v>
      </c>
      <c r="K599" s="28">
        <v>0.83870999999999996</v>
      </c>
      <c r="L599" s="28">
        <f t="shared" si="50"/>
        <v>0.79842999999999997</v>
      </c>
      <c r="O599" s="77">
        <v>0.81738999999999995</v>
      </c>
      <c r="BF599" s="106"/>
    </row>
    <row r="600" spans="1:58" x14ac:dyDescent="0.25">
      <c r="A600" t="s">
        <v>17</v>
      </c>
      <c r="B600" s="25">
        <v>2020</v>
      </c>
      <c r="C600" s="25" t="s">
        <v>2</v>
      </c>
      <c r="D600" s="25" t="s">
        <v>65</v>
      </c>
      <c r="E600" s="25" t="s">
        <v>148</v>
      </c>
      <c r="F600" s="23" t="s">
        <v>149</v>
      </c>
      <c r="G600" s="23" t="s">
        <v>541</v>
      </c>
      <c r="H600" s="32" t="s">
        <v>542</v>
      </c>
      <c r="I600" s="32" t="s">
        <v>574</v>
      </c>
      <c r="J600" s="135">
        <v>62</v>
      </c>
      <c r="K600" s="28">
        <v>0.82257999999999998</v>
      </c>
      <c r="L600" s="28">
        <f t="shared" si="50"/>
        <v>0.80961000000000005</v>
      </c>
      <c r="O600" s="77">
        <v>0.82706999999999997</v>
      </c>
      <c r="BF600" s="106"/>
    </row>
    <row r="601" spans="1:58" x14ac:dyDescent="0.25">
      <c r="A601" t="s">
        <v>17</v>
      </c>
      <c r="B601" s="25">
        <v>2020</v>
      </c>
      <c r="C601" s="25" t="s">
        <v>3</v>
      </c>
      <c r="D601" s="25" t="s">
        <v>66</v>
      </c>
      <c r="E601" s="25" t="s">
        <v>148</v>
      </c>
      <c r="F601" s="23" t="s">
        <v>149</v>
      </c>
      <c r="G601" s="23" t="s">
        <v>541</v>
      </c>
      <c r="H601" s="32" t="s">
        <v>542</v>
      </c>
      <c r="I601" s="32" t="s">
        <v>574</v>
      </c>
      <c r="J601" s="135">
        <v>88</v>
      </c>
      <c r="K601" s="28">
        <v>0.81818000000000002</v>
      </c>
      <c r="L601" s="28">
        <f t="shared" si="50"/>
        <v>0.84382000000000001</v>
      </c>
      <c r="O601" s="77">
        <v>0.85233000000000003</v>
      </c>
      <c r="BF601" s="106"/>
    </row>
    <row r="602" spans="1:58" x14ac:dyDescent="0.25">
      <c r="A602" t="s">
        <v>17</v>
      </c>
      <c r="B602" s="25">
        <v>2021</v>
      </c>
      <c r="C602" s="25" t="s">
        <v>0</v>
      </c>
      <c r="D602" s="25" t="s">
        <v>67</v>
      </c>
      <c r="E602" s="25" t="s">
        <v>148</v>
      </c>
      <c r="F602" s="23" t="s">
        <v>149</v>
      </c>
      <c r="G602" s="23" t="s">
        <v>541</v>
      </c>
      <c r="H602" s="32" t="s">
        <v>542</v>
      </c>
      <c r="I602" s="32" t="s">
        <v>574</v>
      </c>
      <c r="J602" s="135">
        <v>73</v>
      </c>
      <c r="K602" s="28">
        <v>0.86301000000000005</v>
      </c>
      <c r="L602" s="28">
        <f t="shared" si="50"/>
        <v>0.85199000000000003</v>
      </c>
      <c r="O602" s="77">
        <v>0.86184000000000005</v>
      </c>
      <c r="BF602" s="106"/>
    </row>
    <row r="603" spans="1:58" x14ac:dyDescent="0.25">
      <c r="A603" t="s">
        <v>17</v>
      </c>
      <c r="B603" s="25">
        <v>2021</v>
      </c>
      <c r="C603" s="25" t="s">
        <v>1</v>
      </c>
      <c r="D603" s="25" t="s">
        <v>68</v>
      </c>
      <c r="E603" s="25" t="s">
        <v>148</v>
      </c>
      <c r="F603" s="23" t="s">
        <v>149</v>
      </c>
      <c r="G603" s="23" t="s">
        <v>541</v>
      </c>
      <c r="H603" s="32" t="s">
        <v>542</v>
      </c>
      <c r="I603" s="32" t="s">
        <v>574</v>
      </c>
      <c r="J603" s="135">
        <v>61</v>
      </c>
      <c r="K603" s="28">
        <v>0.78688999999999998</v>
      </c>
      <c r="L603" s="28">
        <f t="shared" si="50"/>
        <v>0.86192999999999997</v>
      </c>
      <c r="O603" s="77">
        <v>0.85790999999999995</v>
      </c>
      <c r="BF603" s="106"/>
    </row>
    <row r="604" spans="1:58" x14ac:dyDescent="0.25">
      <c r="A604" t="s">
        <v>17</v>
      </c>
      <c r="B604" s="25">
        <v>2021</v>
      </c>
      <c r="C604" s="25" t="s">
        <v>2</v>
      </c>
      <c r="D604" s="25" t="s">
        <v>69</v>
      </c>
      <c r="E604" s="25" t="s">
        <v>148</v>
      </c>
      <c r="F604" s="23" t="s">
        <v>149</v>
      </c>
      <c r="G604" s="23" t="s">
        <v>541</v>
      </c>
      <c r="H604" s="32" t="s">
        <v>542</v>
      </c>
      <c r="I604" s="32" t="s">
        <v>574</v>
      </c>
      <c r="J604" s="135">
        <v>76</v>
      </c>
      <c r="K604" s="28">
        <v>0.88158000000000003</v>
      </c>
      <c r="L604" s="28">
        <f t="shared" si="50"/>
        <v>0.85441</v>
      </c>
      <c r="O604" s="77">
        <v>0.85472999999999999</v>
      </c>
      <c r="BF604" s="106"/>
    </row>
    <row r="605" spans="1:58" x14ac:dyDescent="0.25">
      <c r="A605" t="s">
        <v>17</v>
      </c>
      <c r="B605" s="25">
        <v>2021</v>
      </c>
      <c r="C605" s="25" t="s">
        <v>3</v>
      </c>
      <c r="D605" s="25" t="s">
        <v>70</v>
      </c>
      <c r="E605" s="25" t="s">
        <v>148</v>
      </c>
      <c r="F605" s="23" t="s">
        <v>149</v>
      </c>
      <c r="G605" s="23" t="s">
        <v>541</v>
      </c>
      <c r="H605" s="32" t="s">
        <v>542</v>
      </c>
      <c r="I605" s="32" t="s">
        <v>574</v>
      </c>
      <c r="J605" s="135">
        <v>91</v>
      </c>
      <c r="K605" s="28">
        <v>0.83516000000000001</v>
      </c>
      <c r="L605" s="28">
        <f t="shared" si="50"/>
        <v>0.83487999999999996</v>
      </c>
      <c r="O605" s="77">
        <v>0.86302999999999996</v>
      </c>
      <c r="BF605" s="106"/>
    </row>
    <row r="606" spans="1:58" x14ac:dyDescent="0.25">
      <c r="A606" t="s">
        <v>17</v>
      </c>
      <c r="B606" s="25">
        <v>2022</v>
      </c>
      <c r="C606" s="25" t="s">
        <v>0</v>
      </c>
      <c r="D606" s="25" t="s">
        <v>71</v>
      </c>
      <c r="E606" s="25" t="s">
        <v>148</v>
      </c>
      <c r="F606" s="23" t="s">
        <v>149</v>
      </c>
      <c r="G606" s="23" t="s">
        <v>541</v>
      </c>
      <c r="H606" s="32" t="s">
        <v>542</v>
      </c>
      <c r="I606" s="32" t="s">
        <v>574</v>
      </c>
      <c r="J606" s="135">
        <v>85</v>
      </c>
      <c r="K606" s="28">
        <v>0.89412000000000003</v>
      </c>
      <c r="L606" s="28">
        <f t="shared" si="50"/>
        <v>0.86294000000000004</v>
      </c>
      <c r="O606" s="77">
        <v>0.86423000000000005</v>
      </c>
      <c r="BF606" s="106"/>
    </row>
    <row r="607" spans="1:58" x14ac:dyDescent="0.25">
      <c r="A607" t="s">
        <v>17</v>
      </c>
      <c r="B607" s="25">
        <v>2022</v>
      </c>
      <c r="C607" s="25" t="s">
        <v>1</v>
      </c>
      <c r="D607" s="25" t="s">
        <v>72</v>
      </c>
      <c r="E607" s="25" t="s">
        <v>148</v>
      </c>
      <c r="F607" s="23" t="s">
        <v>149</v>
      </c>
      <c r="G607" s="23" t="s">
        <v>541</v>
      </c>
      <c r="H607" s="32" t="s">
        <v>542</v>
      </c>
      <c r="I607" s="32" t="s">
        <v>574</v>
      </c>
      <c r="J607" s="135">
        <v>87</v>
      </c>
      <c r="K607" s="28">
        <v>0.82759000000000005</v>
      </c>
      <c r="L607" s="28">
        <f t="shared" si="50"/>
        <v>0.86614999999999998</v>
      </c>
      <c r="O607" s="77">
        <v>0.85797999999999996</v>
      </c>
      <c r="BF607" s="106"/>
    </row>
    <row r="608" spans="1:58" x14ac:dyDescent="0.25">
      <c r="A608" t="s">
        <v>17</v>
      </c>
      <c r="B608" s="25">
        <v>2022</v>
      </c>
      <c r="C608" s="25" t="s">
        <v>2</v>
      </c>
      <c r="D608" s="25" t="s">
        <v>73</v>
      </c>
      <c r="E608" s="25" t="s">
        <v>148</v>
      </c>
      <c r="F608" s="23" t="s">
        <v>149</v>
      </c>
      <c r="G608" s="23" t="s">
        <v>541</v>
      </c>
      <c r="H608" s="32" t="s">
        <v>542</v>
      </c>
      <c r="I608" s="32" t="s">
        <v>574</v>
      </c>
      <c r="J608" s="135">
        <v>81</v>
      </c>
      <c r="K608" s="28">
        <v>0.82716000000000001</v>
      </c>
      <c r="L608" s="28">
        <f t="shared" si="50"/>
        <v>0.85897999999999997</v>
      </c>
      <c r="O608" s="77">
        <v>0.85080999999999996</v>
      </c>
      <c r="BF608" s="106"/>
    </row>
    <row r="609" spans="1:58" x14ac:dyDescent="0.25">
      <c r="A609" t="s">
        <v>17</v>
      </c>
      <c r="B609" s="25">
        <v>2022</v>
      </c>
      <c r="C609" s="25" t="s">
        <v>3</v>
      </c>
      <c r="D609" s="25" t="s">
        <v>493</v>
      </c>
      <c r="E609" s="25" t="s">
        <v>148</v>
      </c>
      <c r="F609" s="23" t="s">
        <v>149</v>
      </c>
      <c r="G609" s="23" t="s">
        <v>541</v>
      </c>
      <c r="H609" s="32" t="s">
        <v>542</v>
      </c>
      <c r="I609" s="32" t="s">
        <v>574</v>
      </c>
      <c r="J609" s="135">
        <v>48</v>
      </c>
      <c r="K609" s="28">
        <v>0.83333000000000002</v>
      </c>
      <c r="L609" s="28">
        <f t="shared" si="50"/>
        <v>0.8458</v>
      </c>
      <c r="O609" s="77">
        <v>0.85358999999999996</v>
      </c>
      <c r="BF609" s="106"/>
    </row>
    <row r="610" spans="1:58" x14ac:dyDescent="0.25">
      <c r="A610" t="s">
        <v>17</v>
      </c>
      <c r="B610" s="25">
        <v>2023</v>
      </c>
      <c r="C610" s="25" t="s">
        <v>0</v>
      </c>
      <c r="D610" s="25" t="s">
        <v>537</v>
      </c>
      <c r="E610" s="25" t="s">
        <v>148</v>
      </c>
      <c r="F610" s="23" t="s">
        <v>149</v>
      </c>
      <c r="G610" s="23" t="s">
        <v>541</v>
      </c>
      <c r="H610" s="32" t="s">
        <v>542</v>
      </c>
      <c r="I610" s="32" t="s">
        <v>574</v>
      </c>
      <c r="J610" s="135">
        <v>74</v>
      </c>
      <c r="K610" s="28">
        <v>0.82432000000000005</v>
      </c>
      <c r="L610" s="28">
        <f t="shared" si="50"/>
        <v>0.85714000000000001</v>
      </c>
      <c r="O610" s="77">
        <v>0.85650000000000004</v>
      </c>
      <c r="BF610" s="106"/>
    </row>
    <row r="611" spans="1:58" x14ac:dyDescent="0.25">
      <c r="A611" t="s">
        <v>17</v>
      </c>
      <c r="B611" s="25">
        <v>2018</v>
      </c>
      <c r="C611" s="25" t="s">
        <v>0</v>
      </c>
      <c r="D611" s="25" t="s">
        <v>54</v>
      </c>
      <c r="E611" s="25" t="s">
        <v>541</v>
      </c>
      <c r="F611" s="23" t="s">
        <v>542</v>
      </c>
      <c r="G611" s="23" t="s">
        <v>541</v>
      </c>
      <c r="H611" s="32" t="s">
        <v>542</v>
      </c>
      <c r="I611" s="32" t="s">
        <v>574</v>
      </c>
      <c r="J611" s="135">
        <v>1289</v>
      </c>
      <c r="K611" s="28">
        <v>0.83087999999999995</v>
      </c>
      <c r="L611" s="28">
        <f t="shared" si="50"/>
        <v>0.83087999999999995</v>
      </c>
      <c r="O611" s="77">
        <v>0.84830000000000005</v>
      </c>
      <c r="BF611" s="106"/>
    </row>
    <row r="612" spans="1:58" x14ac:dyDescent="0.25">
      <c r="A612" t="s">
        <v>17</v>
      </c>
      <c r="B612" s="25">
        <v>2018</v>
      </c>
      <c r="C612" s="25" t="s">
        <v>1</v>
      </c>
      <c r="D612" s="25" t="s">
        <v>56</v>
      </c>
      <c r="E612" s="25" t="s">
        <v>541</v>
      </c>
      <c r="F612" s="23" t="s">
        <v>542</v>
      </c>
      <c r="G612" s="23" t="s">
        <v>541</v>
      </c>
      <c r="H612" s="32" t="s">
        <v>542</v>
      </c>
      <c r="I612" s="32" t="s">
        <v>574</v>
      </c>
      <c r="J612" s="135">
        <v>1478</v>
      </c>
      <c r="K612" s="28">
        <v>0.84709000000000001</v>
      </c>
      <c r="L612" s="28">
        <f t="shared" si="50"/>
        <v>0.84709000000000001</v>
      </c>
      <c r="O612" s="77">
        <v>0.85524</v>
      </c>
      <c r="BF612" s="106"/>
    </row>
    <row r="613" spans="1:58" x14ac:dyDescent="0.25">
      <c r="A613" t="s">
        <v>17</v>
      </c>
      <c r="B613" s="25">
        <v>2018</v>
      </c>
      <c r="C613" s="25" t="s">
        <v>2</v>
      </c>
      <c r="D613" s="25" t="s">
        <v>57</v>
      </c>
      <c r="E613" s="25" t="s">
        <v>541</v>
      </c>
      <c r="F613" s="23" t="s">
        <v>542</v>
      </c>
      <c r="G613" s="23" t="s">
        <v>541</v>
      </c>
      <c r="H613" s="32" t="s">
        <v>542</v>
      </c>
      <c r="I613" s="32" t="s">
        <v>574</v>
      </c>
      <c r="J613" s="135">
        <v>1503</v>
      </c>
      <c r="K613" s="28">
        <v>0.82901000000000002</v>
      </c>
      <c r="L613" s="28">
        <f t="shared" si="50"/>
        <v>0.82901000000000002</v>
      </c>
      <c r="O613" s="77">
        <v>0.85572000000000004</v>
      </c>
      <c r="BF613" s="106"/>
    </row>
    <row r="614" spans="1:58" x14ac:dyDescent="0.25">
      <c r="A614" t="s">
        <v>17</v>
      </c>
      <c r="B614" s="25">
        <v>2018</v>
      </c>
      <c r="C614" s="25" t="s">
        <v>3</v>
      </c>
      <c r="D614" s="25" t="s">
        <v>58</v>
      </c>
      <c r="E614" s="25" t="s">
        <v>541</v>
      </c>
      <c r="F614" s="23" t="s">
        <v>542</v>
      </c>
      <c r="G614" s="23" t="s">
        <v>541</v>
      </c>
      <c r="H614" s="32" t="s">
        <v>542</v>
      </c>
      <c r="I614" s="32" t="s">
        <v>574</v>
      </c>
      <c r="J614" s="135">
        <v>1449</v>
      </c>
      <c r="K614" s="28">
        <v>0.83919999999999995</v>
      </c>
      <c r="L614" s="28">
        <f t="shared" si="50"/>
        <v>0.83919999999999995</v>
      </c>
      <c r="O614" s="77">
        <v>0.85877999999999999</v>
      </c>
      <c r="BF614" s="106"/>
    </row>
    <row r="615" spans="1:58" x14ac:dyDescent="0.25">
      <c r="A615" t="s">
        <v>17</v>
      </c>
      <c r="B615" s="25">
        <v>2019</v>
      </c>
      <c r="C615" s="25" t="s">
        <v>0</v>
      </c>
      <c r="D615" s="25" t="s">
        <v>59</v>
      </c>
      <c r="E615" s="25" t="s">
        <v>541</v>
      </c>
      <c r="F615" s="23" t="s">
        <v>542</v>
      </c>
      <c r="G615" s="23" t="s">
        <v>541</v>
      </c>
      <c r="H615" s="32" t="s">
        <v>542</v>
      </c>
      <c r="I615" s="32" t="s">
        <v>574</v>
      </c>
      <c r="J615" s="135">
        <v>1418</v>
      </c>
      <c r="K615" s="28">
        <v>0.84626000000000001</v>
      </c>
      <c r="L615" s="28">
        <f t="shared" si="50"/>
        <v>0.84626000000000001</v>
      </c>
      <c r="O615" s="77">
        <v>0.85007999999999995</v>
      </c>
      <c r="BF615" s="106"/>
    </row>
    <row r="616" spans="1:58" x14ac:dyDescent="0.25">
      <c r="A616" t="s">
        <v>17</v>
      </c>
      <c r="B616" s="25">
        <v>2019</v>
      </c>
      <c r="C616" s="25" t="s">
        <v>1</v>
      </c>
      <c r="D616" s="25" t="s">
        <v>60</v>
      </c>
      <c r="E616" s="25" t="s">
        <v>541</v>
      </c>
      <c r="F616" s="23" t="s">
        <v>542</v>
      </c>
      <c r="G616" s="23" t="s">
        <v>541</v>
      </c>
      <c r="H616" s="32" t="s">
        <v>542</v>
      </c>
      <c r="I616" s="32" t="s">
        <v>574</v>
      </c>
      <c r="J616" s="135">
        <v>1379</v>
      </c>
      <c r="K616" s="28">
        <v>0.83030999999999999</v>
      </c>
      <c r="L616" s="28">
        <f t="shared" si="50"/>
        <v>0.83030999999999999</v>
      </c>
      <c r="O616" s="77">
        <v>0.85524</v>
      </c>
      <c r="BF616" s="106"/>
    </row>
    <row r="617" spans="1:58" x14ac:dyDescent="0.25">
      <c r="A617" t="s">
        <v>17</v>
      </c>
      <c r="B617" s="25">
        <v>2019</v>
      </c>
      <c r="C617" s="25" t="s">
        <v>2</v>
      </c>
      <c r="D617" s="25" t="s">
        <v>61</v>
      </c>
      <c r="E617" s="25" t="s">
        <v>541</v>
      </c>
      <c r="F617" s="23" t="s">
        <v>542</v>
      </c>
      <c r="G617" s="23" t="s">
        <v>541</v>
      </c>
      <c r="H617" s="32" t="s">
        <v>542</v>
      </c>
      <c r="I617" s="32" t="s">
        <v>574</v>
      </c>
      <c r="J617" s="135">
        <v>1426</v>
      </c>
      <c r="K617" s="28">
        <v>0.83940999999999999</v>
      </c>
      <c r="L617" s="28">
        <f t="shared" si="50"/>
        <v>0.83940999999999999</v>
      </c>
      <c r="O617" s="77">
        <v>0.85079000000000005</v>
      </c>
      <c r="BF617" s="106"/>
    </row>
    <row r="618" spans="1:58" x14ac:dyDescent="0.25">
      <c r="A618" t="s">
        <v>17</v>
      </c>
      <c r="B618" s="25">
        <v>2019</v>
      </c>
      <c r="C618" s="25" t="s">
        <v>3</v>
      </c>
      <c r="D618" s="25" t="s">
        <v>62</v>
      </c>
      <c r="E618" s="25" t="s">
        <v>541</v>
      </c>
      <c r="F618" s="23" t="s">
        <v>542</v>
      </c>
      <c r="G618" s="23" t="s">
        <v>541</v>
      </c>
      <c r="H618" s="32" t="s">
        <v>542</v>
      </c>
      <c r="I618" s="32" t="s">
        <v>574</v>
      </c>
      <c r="J618" s="135">
        <v>1392</v>
      </c>
      <c r="K618" s="28">
        <v>0.84555000000000002</v>
      </c>
      <c r="L618" s="28">
        <f t="shared" si="50"/>
        <v>0.84555000000000002</v>
      </c>
      <c r="O618" s="77">
        <v>0.85265000000000002</v>
      </c>
      <c r="BF618" s="106"/>
    </row>
    <row r="619" spans="1:58" x14ac:dyDescent="0.25">
      <c r="A619" t="s">
        <v>17</v>
      </c>
      <c r="B619" s="25">
        <v>2020</v>
      </c>
      <c r="C619" s="25" t="s">
        <v>0</v>
      </c>
      <c r="D619" s="25" t="s">
        <v>63</v>
      </c>
      <c r="E619" s="25" t="s">
        <v>541</v>
      </c>
      <c r="F619" s="23" t="s">
        <v>542</v>
      </c>
      <c r="G619" s="23" t="s">
        <v>541</v>
      </c>
      <c r="H619" s="32" t="s">
        <v>542</v>
      </c>
      <c r="I619" s="32" t="s">
        <v>574</v>
      </c>
      <c r="J619" s="135">
        <v>1294</v>
      </c>
      <c r="K619" s="28">
        <v>0.84467000000000003</v>
      </c>
      <c r="L619" s="28">
        <f t="shared" si="50"/>
        <v>0.84467000000000003</v>
      </c>
      <c r="O619" s="77">
        <v>0.84214</v>
      </c>
      <c r="BF619" s="106"/>
    </row>
    <row r="620" spans="1:58" x14ac:dyDescent="0.25">
      <c r="A620" t="s">
        <v>17</v>
      </c>
      <c r="B620" s="25">
        <v>2020</v>
      </c>
      <c r="C620" s="25" t="s">
        <v>1</v>
      </c>
      <c r="D620" s="25" t="s">
        <v>64</v>
      </c>
      <c r="E620" s="25" t="s">
        <v>541</v>
      </c>
      <c r="F620" s="23" t="s">
        <v>542</v>
      </c>
      <c r="G620" s="23" t="s">
        <v>541</v>
      </c>
      <c r="H620" s="32" t="s">
        <v>542</v>
      </c>
      <c r="I620" s="32" t="s">
        <v>574</v>
      </c>
      <c r="J620" s="135">
        <v>764</v>
      </c>
      <c r="K620" s="28">
        <v>0.79842999999999997</v>
      </c>
      <c r="L620" s="28">
        <f t="shared" si="50"/>
        <v>0.79842999999999997</v>
      </c>
      <c r="O620" s="77">
        <v>0.81738999999999995</v>
      </c>
      <c r="BF620" s="106"/>
    </row>
    <row r="621" spans="1:58" x14ac:dyDescent="0.25">
      <c r="A621" t="s">
        <v>17</v>
      </c>
      <c r="B621" s="25">
        <v>2020</v>
      </c>
      <c r="C621" s="25" t="s">
        <v>2</v>
      </c>
      <c r="D621" s="25" t="s">
        <v>65</v>
      </c>
      <c r="E621" s="25" t="s">
        <v>541</v>
      </c>
      <c r="F621" s="23" t="s">
        <v>542</v>
      </c>
      <c r="G621" s="23" t="s">
        <v>541</v>
      </c>
      <c r="H621" s="32" t="s">
        <v>542</v>
      </c>
      <c r="I621" s="32" t="s">
        <v>574</v>
      </c>
      <c r="J621" s="135">
        <v>1166</v>
      </c>
      <c r="K621" s="28">
        <v>0.80961000000000005</v>
      </c>
      <c r="L621" s="28">
        <f t="shared" si="50"/>
        <v>0.80961000000000005</v>
      </c>
      <c r="O621" s="77">
        <v>0.82706999999999997</v>
      </c>
      <c r="BF621" s="106"/>
    </row>
    <row r="622" spans="1:58" x14ac:dyDescent="0.25">
      <c r="A622" t="s">
        <v>17</v>
      </c>
      <c r="B622" s="25">
        <v>2020</v>
      </c>
      <c r="C622" s="25" t="s">
        <v>3</v>
      </c>
      <c r="D622" s="25" t="s">
        <v>66</v>
      </c>
      <c r="E622" s="25" t="s">
        <v>541</v>
      </c>
      <c r="F622" s="23" t="s">
        <v>542</v>
      </c>
      <c r="G622" s="23" t="s">
        <v>541</v>
      </c>
      <c r="H622" s="32" t="s">
        <v>542</v>
      </c>
      <c r="I622" s="32" t="s">
        <v>574</v>
      </c>
      <c r="J622" s="135">
        <v>1351</v>
      </c>
      <c r="K622" s="28">
        <v>0.84382000000000001</v>
      </c>
      <c r="L622" s="28">
        <f t="shared" si="50"/>
        <v>0.84382000000000001</v>
      </c>
      <c r="O622" s="77">
        <v>0.85233000000000003</v>
      </c>
      <c r="BF622" s="106"/>
    </row>
    <row r="623" spans="1:58" x14ac:dyDescent="0.25">
      <c r="A623" t="s">
        <v>17</v>
      </c>
      <c r="B623" s="25">
        <v>2021</v>
      </c>
      <c r="C623" s="25" t="s">
        <v>0</v>
      </c>
      <c r="D623" s="25" t="s">
        <v>67</v>
      </c>
      <c r="E623" s="25" t="s">
        <v>541</v>
      </c>
      <c r="F623" s="23" t="s">
        <v>542</v>
      </c>
      <c r="G623" s="23" t="s">
        <v>541</v>
      </c>
      <c r="H623" s="32" t="s">
        <v>542</v>
      </c>
      <c r="I623" s="32" t="s">
        <v>574</v>
      </c>
      <c r="J623" s="135">
        <v>1304</v>
      </c>
      <c r="K623" s="28">
        <v>0.85199000000000003</v>
      </c>
      <c r="L623" s="28">
        <f t="shared" si="50"/>
        <v>0.85199000000000003</v>
      </c>
      <c r="O623" s="77">
        <v>0.86184000000000005</v>
      </c>
      <c r="BF623" s="106"/>
    </row>
    <row r="624" spans="1:58" x14ac:dyDescent="0.25">
      <c r="A624" t="s">
        <v>17</v>
      </c>
      <c r="B624" s="25">
        <v>2021</v>
      </c>
      <c r="C624" s="25" t="s">
        <v>1</v>
      </c>
      <c r="D624" s="25" t="s">
        <v>68</v>
      </c>
      <c r="E624" s="25" t="s">
        <v>541</v>
      </c>
      <c r="F624" s="23" t="s">
        <v>542</v>
      </c>
      <c r="G624" s="23" t="s">
        <v>541</v>
      </c>
      <c r="H624" s="32" t="s">
        <v>542</v>
      </c>
      <c r="I624" s="32" t="s">
        <v>574</v>
      </c>
      <c r="J624" s="135">
        <v>1463</v>
      </c>
      <c r="K624" s="28">
        <v>0.86192999999999997</v>
      </c>
      <c r="L624" s="28">
        <f t="shared" si="50"/>
        <v>0.86192999999999997</v>
      </c>
      <c r="O624" s="77">
        <v>0.85790999999999995</v>
      </c>
      <c r="BF624" s="106"/>
    </row>
    <row r="625" spans="1:58" x14ac:dyDescent="0.25">
      <c r="A625" t="s">
        <v>17</v>
      </c>
      <c r="B625" s="25">
        <v>2021</v>
      </c>
      <c r="C625" s="25" t="s">
        <v>2</v>
      </c>
      <c r="D625" s="25" t="s">
        <v>69</v>
      </c>
      <c r="E625" s="25" t="s">
        <v>541</v>
      </c>
      <c r="F625" s="23" t="s">
        <v>542</v>
      </c>
      <c r="G625" s="23" t="s">
        <v>541</v>
      </c>
      <c r="H625" s="32" t="s">
        <v>542</v>
      </c>
      <c r="I625" s="32" t="s">
        <v>574</v>
      </c>
      <c r="J625" s="135">
        <v>1518</v>
      </c>
      <c r="K625" s="28">
        <v>0.85441</v>
      </c>
      <c r="L625" s="28">
        <f t="shared" si="50"/>
        <v>0.85441</v>
      </c>
      <c r="O625" s="77">
        <v>0.85472999999999999</v>
      </c>
      <c r="BF625" s="106"/>
    </row>
    <row r="626" spans="1:58" x14ac:dyDescent="0.25">
      <c r="A626" t="s">
        <v>17</v>
      </c>
      <c r="B626" s="25">
        <v>2021</v>
      </c>
      <c r="C626" s="25" t="s">
        <v>3</v>
      </c>
      <c r="D626" s="25" t="s">
        <v>70</v>
      </c>
      <c r="E626" s="25" t="s">
        <v>541</v>
      </c>
      <c r="F626" s="23" t="s">
        <v>542</v>
      </c>
      <c r="G626" s="23" t="s">
        <v>541</v>
      </c>
      <c r="H626" s="32" t="s">
        <v>542</v>
      </c>
      <c r="I626" s="32" t="s">
        <v>574</v>
      </c>
      <c r="J626" s="135">
        <v>1399</v>
      </c>
      <c r="K626" s="28">
        <v>0.83487999999999996</v>
      </c>
      <c r="L626" s="28">
        <f t="shared" si="50"/>
        <v>0.83487999999999996</v>
      </c>
      <c r="O626" s="77">
        <v>0.86302999999999996</v>
      </c>
      <c r="BF626" s="106"/>
    </row>
    <row r="627" spans="1:58" x14ac:dyDescent="0.25">
      <c r="A627" t="s">
        <v>17</v>
      </c>
      <c r="B627" s="25">
        <v>2022</v>
      </c>
      <c r="C627" s="25" t="s">
        <v>0</v>
      </c>
      <c r="D627" s="25" t="s">
        <v>71</v>
      </c>
      <c r="E627" s="25" t="s">
        <v>541</v>
      </c>
      <c r="F627" s="23" t="s">
        <v>542</v>
      </c>
      <c r="G627" s="23" t="s">
        <v>541</v>
      </c>
      <c r="H627" s="32" t="s">
        <v>542</v>
      </c>
      <c r="I627" s="32" t="s">
        <v>574</v>
      </c>
      <c r="J627" s="135">
        <v>1306</v>
      </c>
      <c r="K627" s="28">
        <v>0.86294000000000004</v>
      </c>
      <c r="L627" s="28">
        <f t="shared" si="50"/>
        <v>0.86294000000000004</v>
      </c>
      <c r="O627" s="77">
        <v>0.86423000000000005</v>
      </c>
      <c r="BF627" s="106"/>
    </row>
    <row r="628" spans="1:58" x14ac:dyDescent="0.25">
      <c r="A628" t="s">
        <v>17</v>
      </c>
      <c r="B628" s="25">
        <v>2022</v>
      </c>
      <c r="C628" s="25" t="s">
        <v>1</v>
      </c>
      <c r="D628" s="25" t="s">
        <v>72</v>
      </c>
      <c r="E628" s="25" t="s">
        <v>541</v>
      </c>
      <c r="F628" s="23" t="s">
        <v>542</v>
      </c>
      <c r="G628" s="23" t="s">
        <v>541</v>
      </c>
      <c r="H628" s="32" t="s">
        <v>542</v>
      </c>
      <c r="I628" s="32" t="s">
        <v>574</v>
      </c>
      <c r="J628" s="135">
        <v>1427</v>
      </c>
      <c r="K628" s="28">
        <v>0.86614999999999998</v>
      </c>
      <c r="L628" s="28">
        <f t="shared" si="50"/>
        <v>0.86614999999999998</v>
      </c>
      <c r="O628" s="77">
        <v>0.85797999999999996</v>
      </c>
      <c r="BF628" s="106"/>
    </row>
    <row r="629" spans="1:58" x14ac:dyDescent="0.25">
      <c r="A629" t="s">
        <v>17</v>
      </c>
      <c r="B629" s="25">
        <v>2022</v>
      </c>
      <c r="C629" s="25" t="s">
        <v>2</v>
      </c>
      <c r="D629" s="25" t="s">
        <v>73</v>
      </c>
      <c r="E629" s="25" t="s">
        <v>541</v>
      </c>
      <c r="F629" s="23" t="s">
        <v>542</v>
      </c>
      <c r="G629" s="23" t="s">
        <v>541</v>
      </c>
      <c r="H629" s="32" t="s">
        <v>542</v>
      </c>
      <c r="I629" s="32" t="s">
        <v>574</v>
      </c>
      <c r="J629" s="135">
        <v>1397</v>
      </c>
      <c r="K629" s="28">
        <v>0.85897999999999997</v>
      </c>
      <c r="L629" s="28">
        <f t="shared" si="50"/>
        <v>0.85897999999999997</v>
      </c>
      <c r="O629" s="77">
        <v>0.85080999999999996</v>
      </c>
      <c r="BF629" s="106"/>
    </row>
    <row r="630" spans="1:58" x14ac:dyDescent="0.25">
      <c r="A630" t="s">
        <v>17</v>
      </c>
      <c r="B630" s="25">
        <v>2022</v>
      </c>
      <c r="C630" s="25" t="s">
        <v>3</v>
      </c>
      <c r="D630" s="25" t="s">
        <v>493</v>
      </c>
      <c r="E630" s="25" t="s">
        <v>541</v>
      </c>
      <c r="F630" s="23" t="s">
        <v>542</v>
      </c>
      <c r="G630" s="23" t="s">
        <v>541</v>
      </c>
      <c r="H630" s="32" t="s">
        <v>542</v>
      </c>
      <c r="I630" s="32" t="s">
        <v>574</v>
      </c>
      <c r="J630" s="135">
        <v>1323</v>
      </c>
      <c r="K630" s="28">
        <v>0.8458</v>
      </c>
      <c r="L630" s="28">
        <f t="shared" si="50"/>
        <v>0.8458</v>
      </c>
      <c r="O630" s="77">
        <v>0.85358999999999996</v>
      </c>
      <c r="BF630" s="106"/>
    </row>
    <row r="631" spans="1:58" x14ac:dyDescent="0.25">
      <c r="A631" t="s">
        <v>17</v>
      </c>
      <c r="B631" s="25">
        <v>2023</v>
      </c>
      <c r="C631" s="25" t="s">
        <v>0</v>
      </c>
      <c r="D631" s="25" t="s">
        <v>537</v>
      </c>
      <c r="E631" s="25" t="s">
        <v>541</v>
      </c>
      <c r="F631" s="23" t="s">
        <v>542</v>
      </c>
      <c r="G631" s="23" t="s">
        <v>541</v>
      </c>
      <c r="H631" s="32" t="s">
        <v>542</v>
      </c>
      <c r="I631" s="32" t="s">
        <v>574</v>
      </c>
      <c r="J631" s="135">
        <v>1400</v>
      </c>
      <c r="K631" s="28">
        <v>0.85714000000000001</v>
      </c>
      <c r="L631" s="28">
        <f t="shared" si="50"/>
        <v>0.85714000000000001</v>
      </c>
      <c r="O631" s="77">
        <v>0.85650000000000004</v>
      </c>
      <c r="BF631" s="106"/>
    </row>
    <row r="632" spans="1:58" x14ac:dyDescent="0.25">
      <c r="A632" t="s">
        <v>17</v>
      </c>
      <c r="B632" s="25">
        <v>2018</v>
      </c>
      <c r="C632" s="25" t="s">
        <v>0</v>
      </c>
      <c r="D632" s="25" t="s">
        <v>54</v>
      </c>
      <c r="E632" s="25" t="s">
        <v>494</v>
      </c>
      <c r="F632" s="23" t="s">
        <v>488</v>
      </c>
      <c r="G632" s="23" t="s">
        <v>494</v>
      </c>
      <c r="H632" s="32" t="s">
        <v>488</v>
      </c>
      <c r="I632" s="32" t="s">
        <v>574</v>
      </c>
      <c r="J632" s="135">
        <v>10560</v>
      </c>
      <c r="K632" s="28">
        <v>0.84830000000000005</v>
      </c>
      <c r="L632" s="28" t="e">
        <v>#N/A</v>
      </c>
      <c r="O632" s="77">
        <v>0.84830000000000005</v>
      </c>
      <c r="BF632" s="106"/>
    </row>
    <row r="633" spans="1:58" x14ac:dyDescent="0.25">
      <c r="A633" t="s">
        <v>17</v>
      </c>
      <c r="B633" s="25">
        <v>2018</v>
      </c>
      <c r="C633" s="25" t="s">
        <v>1</v>
      </c>
      <c r="D633" s="25" t="s">
        <v>56</v>
      </c>
      <c r="E633" s="25" t="s">
        <v>494</v>
      </c>
      <c r="F633" s="23" t="s">
        <v>488</v>
      </c>
      <c r="G633" s="23" t="s">
        <v>494</v>
      </c>
      <c r="H633" s="32" t="s">
        <v>488</v>
      </c>
      <c r="I633" s="32" t="s">
        <v>574</v>
      </c>
      <c r="J633" s="135">
        <v>11847</v>
      </c>
      <c r="K633" s="28">
        <v>0.85524</v>
      </c>
      <c r="L633" s="28" t="e">
        <v>#N/A</v>
      </c>
      <c r="O633" s="77">
        <v>0.85524</v>
      </c>
      <c r="BF633" s="106"/>
    </row>
    <row r="634" spans="1:58" x14ac:dyDescent="0.25">
      <c r="A634" t="s">
        <v>17</v>
      </c>
      <c r="B634" s="25">
        <v>2018</v>
      </c>
      <c r="C634" s="25" t="s">
        <v>2</v>
      </c>
      <c r="D634" s="25" t="s">
        <v>57</v>
      </c>
      <c r="E634" s="25" t="s">
        <v>494</v>
      </c>
      <c r="F634" s="23" t="s">
        <v>488</v>
      </c>
      <c r="G634" s="23" t="s">
        <v>494</v>
      </c>
      <c r="H634" s="32" t="s">
        <v>488</v>
      </c>
      <c r="I634" s="32" t="s">
        <v>574</v>
      </c>
      <c r="J634" s="135">
        <v>12233</v>
      </c>
      <c r="K634" s="28">
        <v>0.85572000000000004</v>
      </c>
      <c r="L634" s="28" t="e">
        <v>#N/A</v>
      </c>
      <c r="O634" s="77">
        <v>0.85572000000000004</v>
      </c>
      <c r="BF634" s="106"/>
    </row>
    <row r="635" spans="1:58" x14ac:dyDescent="0.25">
      <c r="A635" t="s">
        <v>17</v>
      </c>
      <c r="B635" s="25">
        <v>2018</v>
      </c>
      <c r="C635" s="25" t="s">
        <v>3</v>
      </c>
      <c r="D635" s="25" t="s">
        <v>58</v>
      </c>
      <c r="E635" s="25" t="s">
        <v>494</v>
      </c>
      <c r="F635" s="23" t="s">
        <v>488</v>
      </c>
      <c r="G635" s="23" t="s">
        <v>494</v>
      </c>
      <c r="H635" s="32" t="s">
        <v>488</v>
      </c>
      <c r="I635" s="32" t="s">
        <v>574</v>
      </c>
      <c r="J635" s="135">
        <v>11464</v>
      </c>
      <c r="K635" s="28">
        <v>0.85877999999999999</v>
      </c>
      <c r="L635" s="28" t="e">
        <v>#N/A</v>
      </c>
      <c r="O635" s="77">
        <v>0.85877999999999999</v>
      </c>
      <c r="BF635" s="106"/>
    </row>
    <row r="636" spans="1:58" x14ac:dyDescent="0.25">
      <c r="A636" t="s">
        <v>17</v>
      </c>
      <c r="B636" s="25">
        <v>2019</v>
      </c>
      <c r="C636" s="25" t="s">
        <v>0</v>
      </c>
      <c r="D636" s="25" t="s">
        <v>59</v>
      </c>
      <c r="E636" s="25" t="s">
        <v>494</v>
      </c>
      <c r="F636" s="23" t="s">
        <v>488</v>
      </c>
      <c r="G636" s="23" t="s">
        <v>494</v>
      </c>
      <c r="H636" s="32" t="s">
        <v>488</v>
      </c>
      <c r="I636" s="32" t="s">
        <v>574</v>
      </c>
      <c r="J636" s="135">
        <v>11126</v>
      </c>
      <c r="K636" s="28">
        <v>0.85007999999999995</v>
      </c>
      <c r="L636" s="28" t="e">
        <v>#N/A</v>
      </c>
      <c r="O636" s="77">
        <v>0.85007999999999995</v>
      </c>
      <c r="BF636" s="106"/>
    </row>
    <row r="637" spans="1:58" x14ac:dyDescent="0.25">
      <c r="A637" t="s">
        <v>17</v>
      </c>
      <c r="B637" s="25">
        <v>2019</v>
      </c>
      <c r="C637" s="25" t="s">
        <v>1</v>
      </c>
      <c r="D637" s="25" t="s">
        <v>60</v>
      </c>
      <c r="E637" s="25" t="s">
        <v>494</v>
      </c>
      <c r="F637" s="23" t="s">
        <v>488</v>
      </c>
      <c r="G637" s="23" t="s">
        <v>494</v>
      </c>
      <c r="H637" s="32" t="s">
        <v>488</v>
      </c>
      <c r="I637" s="32" t="s">
        <v>574</v>
      </c>
      <c r="J637" s="135">
        <v>11709</v>
      </c>
      <c r="K637" s="28">
        <v>0.85524</v>
      </c>
      <c r="L637" s="28" t="e">
        <v>#N/A</v>
      </c>
      <c r="O637" s="77">
        <v>0.85524</v>
      </c>
      <c r="BF637" s="106"/>
    </row>
    <row r="638" spans="1:58" x14ac:dyDescent="0.25">
      <c r="A638" t="s">
        <v>17</v>
      </c>
      <c r="B638" s="25">
        <v>2019</v>
      </c>
      <c r="C638" s="25" t="s">
        <v>2</v>
      </c>
      <c r="D638" s="25" t="s">
        <v>61</v>
      </c>
      <c r="E638" s="25" t="s">
        <v>494</v>
      </c>
      <c r="F638" s="23" t="s">
        <v>488</v>
      </c>
      <c r="G638" s="23" t="s">
        <v>494</v>
      </c>
      <c r="H638" s="32" t="s">
        <v>488</v>
      </c>
      <c r="I638" s="32" t="s">
        <v>574</v>
      </c>
      <c r="J638" s="135">
        <v>11876</v>
      </c>
      <c r="K638" s="28">
        <v>0.85079000000000005</v>
      </c>
      <c r="L638" s="28" t="e">
        <v>#N/A</v>
      </c>
      <c r="O638" s="77">
        <v>0.85079000000000005</v>
      </c>
      <c r="BF638" s="106"/>
    </row>
    <row r="639" spans="1:58" x14ac:dyDescent="0.25">
      <c r="A639" t="s">
        <v>17</v>
      </c>
      <c r="B639" s="25">
        <v>2019</v>
      </c>
      <c r="C639" s="25" t="s">
        <v>3</v>
      </c>
      <c r="D639" s="25" t="s">
        <v>62</v>
      </c>
      <c r="E639" s="25" t="s">
        <v>494</v>
      </c>
      <c r="F639" s="23" t="s">
        <v>488</v>
      </c>
      <c r="G639" s="23" t="s">
        <v>494</v>
      </c>
      <c r="H639" s="32" t="s">
        <v>488</v>
      </c>
      <c r="I639" s="32" t="s">
        <v>574</v>
      </c>
      <c r="J639" s="135">
        <v>11625</v>
      </c>
      <c r="K639" s="28">
        <v>0.85265000000000002</v>
      </c>
      <c r="L639" s="28" t="e">
        <v>#N/A</v>
      </c>
      <c r="O639" s="77">
        <v>0.85265000000000002</v>
      </c>
      <c r="BF639" s="106"/>
    </row>
    <row r="640" spans="1:58" x14ac:dyDescent="0.25">
      <c r="A640" t="s">
        <v>17</v>
      </c>
      <c r="B640" s="25">
        <v>2020</v>
      </c>
      <c r="C640" s="25" t="s">
        <v>0</v>
      </c>
      <c r="D640" s="25" t="s">
        <v>63</v>
      </c>
      <c r="E640" s="25" t="s">
        <v>494</v>
      </c>
      <c r="F640" s="23" t="s">
        <v>488</v>
      </c>
      <c r="G640" s="23" t="s">
        <v>494</v>
      </c>
      <c r="H640" s="32" t="s">
        <v>488</v>
      </c>
      <c r="I640" s="32" t="s">
        <v>574</v>
      </c>
      <c r="J640" s="135">
        <v>11029</v>
      </c>
      <c r="K640" s="28">
        <v>0.84214</v>
      </c>
      <c r="L640" s="28" t="e">
        <v>#N/A</v>
      </c>
      <c r="O640" s="77">
        <v>0.84214</v>
      </c>
      <c r="BF640" s="106"/>
    </row>
    <row r="641" spans="1:58" x14ac:dyDescent="0.25">
      <c r="A641" t="s">
        <v>17</v>
      </c>
      <c r="B641" s="25">
        <v>2020</v>
      </c>
      <c r="C641" s="25" t="s">
        <v>1</v>
      </c>
      <c r="D641" s="25" t="s">
        <v>64</v>
      </c>
      <c r="E641" s="25" t="s">
        <v>494</v>
      </c>
      <c r="F641" s="23" t="s">
        <v>488</v>
      </c>
      <c r="G641" s="23" t="s">
        <v>494</v>
      </c>
      <c r="H641" s="32" t="s">
        <v>488</v>
      </c>
      <c r="I641" s="32" t="s">
        <v>574</v>
      </c>
      <c r="J641" s="135">
        <v>5887</v>
      </c>
      <c r="K641" s="28">
        <v>0.81738999999999995</v>
      </c>
      <c r="L641" s="28" t="e">
        <v>#N/A</v>
      </c>
      <c r="O641" s="77">
        <v>0.81738999999999995</v>
      </c>
      <c r="BF641" s="106"/>
    </row>
    <row r="642" spans="1:58" x14ac:dyDescent="0.25">
      <c r="A642" t="s">
        <v>17</v>
      </c>
      <c r="B642" s="25">
        <v>2020</v>
      </c>
      <c r="C642" s="25" t="s">
        <v>2</v>
      </c>
      <c r="D642" s="25" t="s">
        <v>65</v>
      </c>
      <c r="E642" s="25" t="s">
        <v>494</v>
      </c>
      <c r="F642" s="23" t="s">
        <v>488</v>
      </c>
      <c r="G642" s="23" t="s">
        <v>494</v>
      </c>
      <c r="H642" s="32" t="s">
        <v>488</v>
      </c>
      <c r="I642" s="32" t="s">
        <v>574</v>
      </c>
      <c r="J642" s="135">
        <v>8622</v>
      </c>
      <c r="K642" s="28">
        <v>0.82706999999999997</v>
      </c>
      <c r="L642" s="28" t="e">
        <v>#N/A</v>
      </c>
      <c r="O642" s="77">
        <v>0.82706999999999997</v>
      </c>
      <c r="BF642" s="106"/>
    </row>
    <row r="643" spans="1:58" x14ac:dyDescent="0.25">
      <c r="A643" t="s">
        <v>17</v>
      </c>
      <c r="B643" s="25">
        <v>2020</v>
      </c>
      <c r="C643" s="25" t="s">
        <v>3</v>
      </c>
      <c r="D643" s="25" t="s">
        <v>66</v>
      </c>
      <c r="E643" s="25" t="s">
        <v>494</v>
      </c>
      <c r="F643" s="23" t="s">
        <v>488</v>
      </c>
      <c r="G643" s="23" t="s">
        <v>494</v>
      </c>
      <c r="H643" s="32" t="s">
        <v>488</v>
      </c>
      <c r="I643" s="32" t="s">
        <v>574</v>
      </c>
      <c r="J643" s="135">
        <v>10781</v>
      </c>
      <c r="K643" s="28">
        <v>0.85233000000000003</v>
      </c>
      <c r="L643" s="28" t="e">
        <v>#N/A</v>
      </c>
      <c r="O643" s="77">
        <v>0.85233000000000003</v>
      </c>
      <c r="BF643" s="106"/>
    </row>
    <row r="644" spans="1:58" x14ac:dyDescent="0.25">
      <c r="A644" t="s">
        <v>17</v>
      </c>
      <c r="B644" s="25">
        <v>2021</v>
      </c>
      <c r="C644" s="25" t="s">
        <v>0</v>
      </c>
      <c r="D644" s="25" t="s">
        <v>67</v>
      </c>
      <c r="E644" s="25" t="s">
        <v>494</v>
      </c>
      <c r="F644" s="23" t="s">
        <v>488</v>
      </c>
      <c r="G644" s="23" t="s">
        <v>494</v>
      </c>
      <c r="H644" s="32" t="s">
        <v>488</v>
      </c>
      <c r="I644" s="32" t="s">
        <v>574</v>
      </c>
      <c r="J644" s="135">
        <v>10575</v>
      </c>
      <c r="K644" s="28">
        <v>0.86184000000000005</v>
      </c>
      <c r="L644" s="28" t="e">
        <v>#N/A</v>
      </c>
      <c r="O644" s="77">
        <v>0.86184000000000005</v>
      </c>
      <c r="BF644" s="106"/>
    </row>
    <row r="645" spans="1:58" x14ac:dyDescent="0.25">
      <c r="A645" t="s">
        <v>17</v>
      </c>
      <c r="B645" s="25">
        <v>2021</v>
      </c>
      <c r="C645" s="25" t="s">
        <v>1</v>
      </c>
      <c r="D645" s="25" t="s">
        <v>68</v>
      </c>
      <c r="E645" s="25" t="s">
        <v>494</v>
      </c>
      <c r="F645" s="23" t="s">
        <v>488</v>
      </c>
      <c r="G645" s="23" t="s">
        <v>494</v>
      </c>
      <c r="H645" s="32" t="s">
        <v>488</v>
      </c>
      <c r="I645" s="32" t="s">
        <v>574</v>
      </c>
      <c r="J645" s="135">
        <v>11774</v>
      </c>
      <c r="K645" s="28">
        <v>0.85790999999999995</v>
      </c>
      <c r="L645" s="28" t="e">
        <v>#N/A</v>
      </c>
      <c r="O645" s="77">
        <v>0.85790999999999995</v>
      </c>
      <c r="BF645" s="106"/>
    </row>
    <row r="646" spans="1:58" x14ac:dyDescent="0.25">
      <c r="A646" t="s">
        <v>17</v>
      </c>
      <c r="B646" s="25">
        <v>2021</v>
      </c>
      <c r="C646" s="25" t="s">
        <v>2</v>
      </c>
      <c r="D646" s="25" t="s">
        <v>69</v>
      </c>
      <c r="E646" s="25" t="s">
        <v>494</v>
      </c>
      <c r="F646" s="23" t="s">
        <v>488</v>
      </c>
      <c r="G646" s="23" t="s">
        <v>494</v>
      </c>
      <c r="H646" s="32" t="s">
        <v>488</v>
      </c>
      <c r="I646" s="32" t="s">
        <v>574</v>
      </c>
      <c r="J646" s="135">
        <v>12102</v>
      </c>
      <c r="K646" s="28">
        <v>0.85472999999999999</v>
      </c>
      <c r="L646" s="28" t="e">
        <v>#N/A</v>
      </c>
      <c r="O646" s="77">
        <v>0.85472999999999999</v>
      </c>
      <c r="BF646" s="106"/>
    </row>
    <row r="647" spans="1:58" x14ac:dyDescent="0.25">
      <c r="A647" t="s">
        <v>17</v>
      </c>
      <c r="B647" s="25">
        <v>2021</v>
      </c>
      <c r="C647" s="25" t="s">
        <v>3</v>
      </c>
      <c r="D647" s="25" t="s">
        <v>70</v>
      </c>
      <c r="E647" s="25" t="s">
        <v>494</v>
      </c>
      <c r="F647" s="23" t="s">
        <v>488</v>
      </c>
      <c r="G647" s="23" t="s">
        <v>494</v>
      </c>
      <c r="H647" s="32" t="s">
        <v>488</v>
      </c>
      <c r="I647" s="32" t="s">
        <v>574</v>
      </c>
      <c r="J647" s="135">
        <v>11959</v>
      </c>
      <c r="K647" s="28">
        <v>0.86302999999999996</v>
      </c>
      <c r="L647" s="28" t="e">
        <v>#N/A</v>
      </c>
      <c r="O647" s="77">
        <v>0.86302999999999996</v>
      </c>
      <c r="BF647" s="106"/>
    </row>
    <row r="648" spans="1:58" x14ac:dyDescent="0.25">
      <c r="A648" t="s">
        <v>17</v>
      </c>
      <c r="B648" s="25">
        <v>2022</v>
      </c>
      <c r="C648" s="25" t="s">
        <v>0</v>
      </c>
      <c r="D648" s="25" t="s">
        <v>71</v>
      </c>
      <c r="E648" s="25" t="s">
        <v>494</v>
      </c>
      <c r="F648" s="23" t="s">
        <v>488</v>
      </c>
      <c r="G648" s="23" t="s">
        <v>494</v>
      </c>
      <c r="H648" s="32" t="s">
        <v>488</v>
      </c>
      <c r="I648" s="32" t="s">
        <v>574</v>
      </c>
      <c r="J648" s="135">
        <v>11571</v>
      </c>
      <c r="K648" s="28">
        <v>0.86423000000000005</v>
      </c>
      <c r="L648" s="28" t="e">
        <v>#N/A</v>
      </c>
      <c r="O648" s="77">
        <v>0.86423000000000005</v>
      </c>
      <c r="BF648" s="106"/>
    </row>
    <row r="649" spans="1:58" x14ac:dyDescent="0.25">
      <c r="A649" t="s">
        <v>17</v>
      </c>
      <c r="B649" s="25">
        <v>2022</v>
      </c>
      <c r="C649" s="25" t="s">
        <v>1</v>
      </c>
      <c r="D649" s="25" t="s">
        <v>72</v>
      </c>
      <c r="E649" s="25" t="s">
        <v>494</v>
      </c>
      <c r="F649" s="23" t="s">
        <v>488</v>
      </c>
      <c r="G649" s="23" t="s">
        <v>494</v>
      </c>
      <c r="H649" s="32" t="s">
        <v>488</v>
      </c>
      <c r="I649" s="32" t="s">
        <v>574</v>
      </c>
      <c r="J649" s="135">
        <v>11752</v>
      </c>
      <c r="K649" s="28">
        <v>0.85797999999999996</v>
      </c>
      <c r="L649" s="28" t="e">
        <v>#N/A</v>
      </c>
      <c r="O649" s="77">
        <v>0.85797999999999996</v>
      </c>
      <c r="BF649" s="106"/>
    </row>
    <row r="650" spans="1:58" x14ac:dyDescent="0.25">
      <c r="A650" t="s">
        <v>17</v>
      </c>
      <c r="B650" s="25">
        <v>2022</v>
      </c>
      <c r="C650" s="25" t="s">
        <v>2</v>
      </c>
      <c r="D650" s="25" t="s">
        <v>73</v>
      </c>
      <c r="E650" s="25" t="s">
        <v>494</v>
      </c>
      <c r="F650" s="23" t="s">
        <v>488</v>
      </c>
      <c r="G650" s="23" t="s">
        <v>494</v>
      </c>
      <c r="H650" s="32" t="s">
        <v>488</v>
      </c>
      <c r="I650" s="32" t="s">
        <v>574</v>
      </c>
      <c r="J650" s="135">
        <v>12005</v>
      </c>
      <c r="K650" s="28">
        <v>0.85080999999999996</v>
      </c>
      <c r="L650" s="28" t="e">
        <v>#N/A</v>
      </c>
      <c r="O650" s="77">
        <v>0.85080999999999996</v>
      </c>
      <c r="BF650" s="106"/>
    </row>
    <row r="651" spans="1:58" x14ac:dyDescent="0.25">
      <c r="A651" t="s">
        <v>17</v>
      </c>
      <c r="B651" s="25">
        <v>2022</v>
      </c>
      <c r="C651" s="25" t="s">
        <v>3</v>
      </c>
      <c r="D651" s="25" t="s">
        <v>493</v>
      </c>
      <c r="E651" s="25" t="s">
        <v>494</v>
      </c>
      <c r="F651" s="23" t="s">
        <v>488</v>
      </c>
      <c r="G651" s="23" t="s">
        <v>494</v>
      </c>
      <c r="H651" s="32" t="s">
        <v>488</v>
      </c>
      <c r="I651" s="32" t="s">
        <v>574</v>
      </c>
      <c r="J651" s="135">
        <v>11475</v>
      </c>
      <c r="K651" s="28">
        <v>0.85358999999999996</v>
      </c>
      <c r="L651" s="28" t="e">
        <v>#N/A</v>
      </c>
      <c r="O651" s="77">
        <v>0.85358999999999996</v>
      </c>
      <c r="BF651" s="106"/>
    </row>
    <row r="652" spans="1:58" x14ac:dyDescent="0.25">
      <c r="A652" t="s">
        <v>17</v>
      </c>
      <c r="B652" s="25">
        <v>2023</v>
      </c>
      <c r="C652" s="25" t="s">
        <v>0</v>
      </c>
      <c r="D652" s="25" t="s">
        <v>537</v>
      </c>
      <c r="E652" s="25" t="s">
        <v>494</v>
      </c>
      <c r="F652" s="23" t="s">
        <v>488</v>
      </c>
      <c r="G652" s="23" t="s">
        <v>494</v>
      </c>
      <c r="H652" s="32" t="s">
        <v>488</v>
      </c>
      <c r="I652" s="32" t="s">
        <v>574</v>
      </c>
      <c r="J652" s="135">
        <v>11624</v>
      </c>
      <c r="K652" s="28">
        <v>0.85650000000000004</v>
      </c>
      <c r="L652" s="28" t="e">
        <v>#N/A</v>
      </c>
      <c r="O652" s="77">
        <v>0.85650000000000004</v>
      </c>
      <c r="BF652" s="106"/>
    </row>
    <row r="653" spans="1:58" x14ac:dyDescent="0.25">
      <c r="A653" t="s">
        <v>17</v>
      </c>
      <c r="B653" s="25">
        <v>2018</v>
      </c>
      <c r="C653" s="25" t="s">
        <v>0</v>
      </c>
      <c r="D653" s="25" t="s">
        <v>54</v>
      </c>
      <c r="E653" s="25" t="s">
        <v>150</v>
      </c>
      <c r="F653" s="23" t="s">
        <v>151</v>
      </c>
      <c r="G653" s="23" t="s">
        <v>538</v>
      </c>
      <c r="H653" s="32" t="s">
        <v>362</v>
      </c>
      <c r="I653" s="32" t="s">
        <v>574</v>
      </c>
      <c r="J653" s="135">
        <v>147</v>
      </c>
      <c r="K653" s="28">
        <v>0.81633</v>
      </c>
      <c r="L653" s="28">
        <f t="shared" ref="L653:L705" si="51">SUMIFS(K:K, E:E, G653, D:D, D653, I:I, I653)</f>
        <v>0.80818000000000001</v>
      </c>
      <c r="O653" s="77">
        <v>0.84830000000000005</v>
      </c>
      <c r="BF653" s="106"/>
    </row>
    <row r="654" spans="1:58" x14ac:dyDescent="0.25">
      <c r="A654" t="s">
        <v>17</v>
      </c>
      <c r="B654" s="25">
        <v>2018</v>
      </c>
      <c r="C654" s="25" t="s">
        <v>1</v>
      </c>
      <c r="D654" s="25" t="s">
        <v>56</v>
      </c>
      <c r="E654" s="25" t="s">
        <v>150</v>
      </c>
      <c r="F654" s="23" t="s">
        <v>151</v>
      </c>
      <c r="G654" s="23" t="s">
        <v>538</v>
      </c>
      <c r="H654" s="32" t="s">
        <v>362</v>
      </c>
      <c r="I654" s="32" t="s">
        <v>574</v>
      </c>
      <c r="J654" s="135">
        <v>177</v>
      </c>
      <c r="K654" s="28">
        <v>0.80225999999999997</v>
      </c>
      <c r="L654" s="28">
        <f t="shared" si="51"/>
        <v>0.81181999999999999</v>
      </c>
      <c r="O654" s="77">
        <v>0.85524</v>
      </c>
      <c r="BF654" s="106"/>
    </row>
    <row r="655" spans="1:58" x14ac:dyDescent="0.25">
      <c r="A655" t="s">
        <v>17</v>
      </c>
      <c r="B655" s="25">
        <v>2018</v>
      </c>
      <c r="C655" s="25" t="s">
        <v>2</v>
      </c>
      <c r="D655" s="25" t="s">
        <v>57</v>
      </c>
      <c r="E655" s="25" t="s">
        <v>150</v>
      </c>
      <c r="F655" s="23" t="s">
        <v>151</v>
      </c>
      <c r="G655" s="23" t="s">
        <v>538</v>
      </c>
      <c r="H655" s="32" t="s">
        <v>362</v>
      </c>
      <c r="I655" s="32" t="s">
        <v>574</v>
      </c>
      <c r="J655" s="135">
        <v>173</v>
      </c>
      <c r="K655" s="28">
        <v>0.82659000000000005</v>
      </c>
      <c r="L655" s="28">
        <f t="shared" si="51"/>
        <v>0.82911000000000001</v>
      </c>
      <c r="O655" s="77">
        <v>0.85572000000000004</v>
      </c>
      <c r="BF655" s="106"/>
    </row>
    <row r="656" spans="1:58" x14ac:dyDescent="0.25">
      <c r="A656" t="s">
        <v>17</v>
      </c>
      <c r="B656" s="25">
        <v>2018</v>
      </c>
      <c r="C656" s="25" t="s">
        <v>3</v>
      </c>
      <c r="D656" s="25" t="s">
        <v>58</v>
      </c>
      <c r="E656" s="25" t="s">
        <v>150</v>
      </c>
      <c r="F656" s="23" t="s">
        <v>151</v>
      </c>
      <c r="G656" s="23" t="s">
        <v>538</v>
      </c>
      <c r="H656" s="32" t="s">
        <v>362</v>
      </c>
      <c r="I656" s="32" t="s">
        <v>574</v>
      </c>
      <c r="J656" s="135">
        <v>169</v>
      </c>
      <c r="K656" s="28">
        <v>0.82249000000000005</v>
      </c>
      <c r="L656" s="28">
        <f t="shared" si="51"/>
        <v>0.82620000000000005</v>
      </c>
      <c r="O656" s="77">
        <v>0.85877999999999999</v>
      </c>
      <c r="BF656" s="106"/>
    </row>
    <row r="657" spans="1:58" x14ac:dyDescent="0.25">
      <c r="A657" t="s">
        <v>17</v>
      </c>
      <c r="B657" s="25">
        <v>2019</v>
      </c>
      <c r="C657" s="25" t="s">
        <v>0</v>
      </c>
      <c r="D657" s="25" t="s">
        <v>59</v>
      </c>
      <c r="E657" s="25" t="s">
        <v>150</v>
      </c>
      <c r="F657" s="23" t="s">
        <v>151</v>
      </c>
      <c r="G657" s="23" t="s">
        <v>538</v>
      </c>
      <c r="H657" s="32" t="s">
        <v>362</v>
      </c>
      <c r="I657" s="32" t="s">
        <v>574</v>
      </c>
      <c r="J657" s="135">
        <v>150</v>
      </c>
      <c r="K657" s="28">
        <v>0.8</v>
      </c>
      <c r="L657" s="28">
        <f t="shared" si="51"/>
        <v>0.80976000000000004</v>
      </c>
      <c r="O657" s="77">
        <v>0.85007999999999995</v>
      </c>
      <c r="BF657" s="106"/>
    </row>
    <row r="658" spans="1:58" x14ac:dyDescent="0.25">
      <c r="A658" t="s">
        <v>17</v>
      </c>
      <c r="B658" s="25">
        <v>2019</v>
      </c>
      <c r="C658" s="25" t="s">
        <v>1</v>
      </c>
      <c r="D658" s="25" t="s">
        <v>60</v>
      </c>
      <c r="E658" s="25" t="s">
        <v>150</v>
      </c>
      <c r="F658" s="23" t="s">
        <v>151</v>
      </c>
      <c r="G658" s="23" t="s">
        <v>538</v>
      </c>
      <c r="H658" s="32" t="s">
        <v>362</v>
      </c>
      <c r="I658" s="32" t="s">
        <v>574</v>
      </c>
      <c r="J658" s="135">
        <v>160</v>
      </c>
      <c r="K658" s="28">
        <v>0.82499999999999996</v>
      </c>
      <c r="L658" s="28">
        <f t="shared" si="51"/>
        <v>0.83150000000000002</v>
      </c>
      <c r="O658" s="77">
        <v>0.85524</v>
      </c>
      <c r="BF658" s="106"/>
    </row>
    <row r="659" spans="1:58" x14ac:dyDescent="0.25">
      <c r="A659" t="s">
        <v>17</v>
      </c>
      <c r="B659" s="25">
        <v>2019</v>
      </c>
      <c r="C659" s="25" t="s">
        <v>2</v>
      </c>
      <c r="D659" s="25" t="s">
        <v>61</v>
      </c>
      <c r="E659" s="25" t="s">
        <v>150</v>
      </c>
      <c r="F659" s="23" t="s">
        <v>151</v>
      </c>
      <c r="G659" s="23" t="s">
        <v>538</v>
      </c>
      <c r="H659" s="32" t="s">
        <v>362</v>
      </c>
      <c r="I659" s="32" t="s">
        <v>574</v>
      </c>
      <c r="J659" s="135">
        <v>161</v>
      </c>
      <c r="K659" s="28">
        <v>0.78881999999999997</v>
      </c>
      <c r="L659" s="28">
        <f t="shared" si="51"/>
        <v>0.80764000000000002</v>
      </c>
      <c r="O659" s="77">
        <v>0.85079000000000005</v>
      </c>
      <c r="BF659" s="106"/>
    </row>
    <row r="660" spans="1:58" x14ac:dyDescent="0.25">
      <c r="A660" t="s">
        <v>17</v>
      </c>
      <c r="B660" s="25">
        <v>2019</v>
      </c>
      <c r="C660" s="25" t="s">
        <v>3</v>
      </c>
      <c r="D660" s="25" t="s">
        <v>62</v>
      </c>
      <c r="E660" s="25" t="s">
        <v>150</v>
      </c>
      <c r="F660" s="23" t="s">
        <v>151</v>
      </c>
      <c r="G660" s="23" t="s">
        <v>538</v>
      </c>
      <c r="H660" s="32" t="s">
        <v>362</v>
      </c>
      <c r="I660" s="32" t="s">
        <v>574</v>
      </c>
      <c r="J660" s="135">
        <v>154</v>
      </c>
      <c r="K660" s="28">
        <v>0.81169000000000002</v>
      </c>
      <c r="L660" s="28">
        <f t="shared" si="51"/>
        <v>0.82711000000000001</v>
      </c>
      <c r="O660" s="77">
        <v>0.85265000000000002</v>
      </c>
      <c r="BF660" s="106"/>
    </row>
    <row r="661" spans="1:58" x14ac:dyDescent="0.25">
      <c r="A661" t="s">
        <v>17</v>
      </c>
      <c r="B661" s="25">
        <v>2020</v>
      </c>
      <c r="C661" s="25" t="s">
        <v>0</v>
      </c>
      <c r="D661" s="25" t="s">
        <v>63</v>
      </c>
      <c r="E661" s="25" t="s">
        <v>150</v>
      </c>
      <c r="F661" s="23" t="s">
        <v>151</v>
      </c>
      <c r="G661" s="23" t="s">
        <v>538</v>
      </c>
      <c r="H661" s="32" t="s">
        <v>362</v>
      </c>
      <c r="I661" s="32" t="s">
        <v>574</v>
      </c>
      <c r="J661" s="135">
        <v>180</v>
      </c>
      <c r="K661" s="28">
        <v>0.85</v>
      </c>
      <c r="L661" s="28">
        <f t="shared" si="51"/>
        <v>0.82901999999999998</v>
      </c>
      <c r="O661" s="77">
        <v>0.84214</v>
      </c>
      <c r="BF661" s="106"/>
    </row>
    <row r="662" spans="1:58" x14ac:dyDescent="0.25">
      <c r="A662" t="s">
        <v>17</v>
      </c>
      <c r="B662" s="25">
        <v>2020</v>
      </c>
      <c r="C662" s="25" t="s">
        <v>1</v>
      </c>
      <c r="D662" s="25" t="s">
        <v>64</v>
      </c>
      <c r="E662" s="25" t="s">
        <v>150</v>
      </c>
      <c r="F662" s="23" t="s">
        <v>151</v>
      </c>
      <c r="G662" s="23" t="s">
        <v>538</v>
      </c>
      <c r="H662" s="32" t="s">
        <v>362</v>
      </c>
      <c r="I662" s="32" t="s">
        <v>574</v>
      </c>
      <c r="J662" s="135">
        <v>98</v>
      </c>
      <c r="K662" s="28">
        <v>0.77551000000000003</v>
      </c>
      <c r="L662" s="28">
        <f t="shared" si="51"/>
        <v>0.81904999999999994</v>
      </c>
      <c r="O662" s="77">
        <v>0.81738999999999995</v>
      </c>
      <c r="BF662" s="106"/>
    </row>
    <row r="663" spans="1:58" x14ac:dyDescent="0.25">
      <c r="A663" t="s">
        <v>17</v>
      </c>
      <c r="B663" s="25">
        <v>2020</v>
      </c>
      <c r="C663" s="25" t="s">
        <v>2</v>
      </c>
      <c r="D663" s="25" t="s">
        <v>65</v>
      </c>
      <c r="E663" s="25" t="s">
        <v>150</v>
      </c>
      <c r="F663" s="23" t="s">
        <v>151</v>
      </c>
      <c r="G663" s="23" t="s">
        <v>538</v>
      </c>
      <c r="H663" s="32" t="s">
        <v>362</v>
      </c>
      <c r="I663" s="32" t="s">
        <v>574</v>
      </c>
      <c r="J663" s="135">
        <v>136</v>
      </c>
      <c r="K663" s="28">
        <v>0.80881999999999998</v>
      </c>
      <c r="L663" s="28">
        <f t="shared" si="51"/>
        <v>0.79257999999999995</v>
      </c>
      <c r="O663" s="77">
        <v>0.82706999999999997</v>
      </c>
      <c r="BF663" s="106"/>
    </row>
    <row r="664" spans="1:58" x14ac:dyDescent="0.25">
      <c r="A664" t="s">
        <v>17</v>
      </c>
      <c r="B664" s="25">
        <v>2020</v>
      </c>
      <c r="C664" s="25" t="s">
        <v>3</v>
      </c>
      <c r="D664" s="25" t="s">
        <v>66</v>
      </c>
      <c r="E664" s="25" t="s">
        <v>150</v>
      </c>
      <c r="F664" s="23" t="s">
        <v>151</v>
      </c>
      <c r="G664" s="23" t="s">
        <v>538</v>
      </c>
      <c r="H664" s="32" t="s">
        <v>362</v>
      </c>
      <c r="I664" s="32" t="s">
        <v>574</v>
      </c>
      <c r="J664" s="135">
        <v>179</v>
      </c>
      <c r="K664" s="28">
        <v>0.74860000000000004</v>
      </c>
      <c r="L664" s="28">
        <f t="shared" si="51"/>
        <v>0.80049000000000003</v>
      </c>
      <c r="O664" s="77">
        <v>0.85233000000000003</v>
      </c>
      <c r="BF664" s="106"/>
    </row>
    <row r="665" spans="1:58" x14ac:dyDescent="0.25">
      <c r="A665" t="s">
        <v>17</v>
      </c>
      <c r="B665" s="25">
        <v>2021</v>
      </c>
      <c r="C665" s="25" t="s">
        <v>0</v>
      </c>
      <c r="D665" s="25" t="s">
        <v>67</v>
      </c>
      <c r="E665" s="25" t="s">
        <v>150</v>
      </c>
      <c r="F665" s="23" t="s">
        <v>151</v>
      </c>
      <c r="G665" s="23" t="s">
        <v>538</v>
      </c>
      <c r="H665" s="32" t="s">
        <v>362</v>
      </c>
      <c r="I665" s="32" t="s">
        <v>574</v>
      </c>
      <c r="J665" s="135">
        <v>174</v>
      </c>
      <c r="K665" s="28">
        <v>0.79310000000000003</v>
      </c>
      <c r="L665" s="28">
        <f t="shared" si="51"/>
        <v>0.81028</v>
      </c>
      <c r="O665" s="77">
        <v>0.86184000000000005</v>
      </c>
      <c r="BF665" s="106"/>
    </row>
    <row r="666" spans="1:58" x14ac:dyDescent="0.25">
      <c r="A666" t="s">
        <v>17</v>
      </c>
      <c r="B666" s="25">
        <v>2021</v>
      </c>
      <c r="C666" s="25" t="s">
        <v>1</v>
      </c>
      <c r="D666" s="25" t="s">
        <v>68</v>
      </c>
      <c r="E666" s="25" t="s">
        <v>150</v>
      </c>
      <c r="F666" s="23" t="s">
        <v>151</v>
      </c>
      <c r="G666" s="23" t="s">
        <v>538</v>
      </c>
      <c r="H666" s="32" t="s">
        <v>362</v>
      </c>
      <c r="I666" s="32" t="s">
        <v>574</v>
      </c>
      <c r="J666" s="135">
        <v>168</v>
      </c>
      <c r="K666" s="28">
        <v>0.83928999999999998</v>
      </c>
      <c r="L666" s="28">
        <f t="shared" si="51"/>
        <v>0.85640000000000005</v>
      </c>
      <c r="O666" s="77">
        <v>0.85790999999999995</v>
      </c>
      <c r="BF666" s="106"/>
    </row>
    <row r="667" spans="1:58" x14ac:dyDescent="0.25">
      <c r="A667" t="s">
        <v>17</v>
      </c>
      <c r="B667" s="25">
        <v>2021</v>
      </c>
      <c r="C667" s="25" t="s">
        <v>2</v>
      </c>
      <c r="D667" s="25" t="s">
        <v>69</v>
      </c>
      <c r="E667" s="25" t="s">
        <v>150</v>
      </c>
      <c r="F667" s="23" t="s">
        <v>151</v>
      </c>
      <c r="G667" s="23" t="s">
        <v>538</v>
      </c>
      <c r="H667" s="32" t="s">
        <v>362</v>
      </c>
      <c r="I667" s="32" t="s">
        <v>574</v>
      </c>
      <c r="J667" s="135">
        <v>185</v>
      </c>
      <c r="K667" s="28">
        <v>0.78378000000000003</v>
      </c>
      <c r="L667" s="28">
        <f t="shared" si="51"/>
        <v>0.81062000000000001</v>
      </c>
      <c r="O667" s="77">
        <v>0.85472999999999999</v>
      </c>
      <c r="BF667" s="106"/>
    </row>
    <row r="668" spans="1:58" x14ac:dyDescent="0.25">
      <c r="A668" t="s">
        <v>17</v>
      </c>
      <c r="B668" s="25">
        <v>2021</v>
      </c>
      <c r="C668" s="25" t="s">
        <v>3</v>
      </c>
      <c r="D668" s="25" t="s">
        <v>70</v>
      </c>
      <c r="E668" s="25" t="s">
        <v>150</v>
      </c>
      <c r="F668" s="23" t="s">
        <v>151</v>
      </c>
      <c r="G668" s="23" t="s">
        <v>538</v>
      </c>
      <c r="H668" s="32" t="s">
        <v>362</v>
      </c>
      <c r="I668" s="32" t="s">
        <v>574</v>
      </c>
      <c r="J668" s="135">
        <v>186</v>
      </c>
      <c r="K668" s="28">
        <v>0.79569999999999996</v>
      </c>
      <c r="L668" s="28">
        <f t="shared" si="51"/>
        <v>0.83037000000000005</v>
      </c>
      <c r="O668" s="77">
        <v>0.86302999999999996</v>
      </c>
      <c r="BF668" s="106"/>
    </row>
    <row r="669" spans="1:58" x14ac:dyDescent="0.25">
      <c r="A669" t="s">
        <v>17</v>
      </c>
      <c r="B669" s="25">
        <v>2022</v>
      </c>
      <c r="C669" s="25" t="s">
        <v>0</v>
      </c>
      <c r="D669" s="25" t="s">
        <v>71</v>
      </c>
      <c r="E669" s="25" t="s">
        <v>150</v>
      </c>
      <c r="F669" s="23" t="s">
        <v>151</v>
      </c>
      <c r="G669" s="23" t="s">
        <v>538</v>
      </c>
      <c r="H669" s="32" t="s">
        <v>362</v>
      </c>
      <c r="I669" s="32" t="s">
        <v>574</v>
      </c>
      <c r="J669" s="135">
        <v>174</v>
      </c>
      <c r="K669" s="28">
        <v>0.76436999999999999</v>
      </c>
      <c r="L669" s="28">
        <f t="shared" si="51"/>
        <v>0.82116999999999996</v>
      </c>
      <c r="O669" s="77">
        <v>0.86423000000000005</v>
      </c>
      <c r="BF669" s="106"/>
    </row>
    <row r="670" spans="1:58" x14ac:dyDescent="0.25">
      <c r="A670" t="s">
        <v>17</v>
      </c>
      <c r="B670" s="25">
        <v>2022</v>
      </c>
      <c r="C670" s="25" t="s">
        <v>1</v>
      </c>
      <c r="D670" s="25" t="s">
        <v>72</v>
      </c>
      <c r="E670" s="25" t="s">
        <v>150</v>
      </c>
      <c r="F670" s="23" t="s">
        <v>151</v>
      </c>
      <c r="G670" s="23" t="s">
        <v>538</v>
      </c>
      <c r="H670" s="32" t="s">
        <v>362</v>
      </c>
      <c r="I670" s="32" t="s">
        <v>574</v>
      </c>
      <c r="J670" s="135">
        <v>136</v>
      </c>
      <c r="K670" s="28">
        <v>0.77205999999999997</v>
      </c>
      <c r="L670" s="28">
        <f t="shared" si="51"/>
        <v>0.80054000000000003</v>
      </c>
      <c r="O670" s="77">
        <v>0.85797999999999996</v>
      </c>
      <c r="BF670" s="106"/>
    </row>
    <row r="671" spans="1:58" x14ac:dyDescent="0.25">
      <c r="A671" t="s">
        <v>17</v>
      </c>
      <c r="B671" s="25">
        <v>2022</v>
      </c>
      <c r="C671" s="25" t="s">
        <v>2</v>
      </c>
      <c r="D671" s="25" t="s">
        <v>73</v>
      </c>
      <c r="E671" s="25" t="s">
        <v>150</v>
      </c>
      <c r="F671" s="23" t="s">
        <v>151</v>
      </c>
      <c r="G671" s="23" t="s">
        <v>538</v>
      </c>
      <c r="H671" s="32" t="s">
        <v>362</v>
      </c>
      <c r="I671" s="32" t="s">
        <v>574</v>
      </c>
      <c r="J671" s="135">
        <v>156</v>
      </c>
      <c r="K671" s="28">
        <v>0.71794999999999998</v>
      </c>
      <c r="L671" s="28">
        <f t="shared" si="51"/>
        <v>0.81227000000000005</v>
      </c>
      <c r="O671" s="77">
        <v>0.85080999999999996</v>
      </c>
      <c r="BF671" s="106"/>
    </row>
    <row r="672" spans="1:58" x14ac:dyDescent="0.25">
      <c r="A672" t="s">
        <v>17</v>
      </c>
      <c r="B672" s="25">
        <v>2022</v>
      </c>
      <c r="C672" s="25" t="s">
        <v>3</v>
      </c>
      <c r="D672" s="25" t="s">
        <v>493</v>
      </c>
      <c r="E672" s="25" t="s">
        <v>150</v>
      </c>
      <c r="F672" s="23" t="s">
        <v>151</v>
      </c>
      <c r="G672" s="23" t="s">
        <v>538</v>
      </c>
      <c r="H672" s="32" t="s">
        <v>362</v>
      </c>
      <c r="I672" s="32" t="s">
        <v>574</v>
      </c>
      <c r="J672" s="135">
        <v>163</v>
      </c>
      <c r="K672" s="28">
        <v>0.77300999999999997</v>
      </c>
      <c r="L672" s="28">
        <f t="shared" si="51"/>
        <v>0.80464000000000002</v>
      </c>
      <c r="O672" s="77">
        <v>0.85358999999999996</v>
      </c>
      <c r="BF672" s="106"/>
    </row>
    <row r="673" spans="1:58" x14ac:dyDescent="0.25">
      <c r="A673" t="s">
        <v>17</v>
      </c>
      <c r="B673" s="25">
        <v>2023</v>
      </c>
      <c r="C673" s="25" t="s">
        <v>0</v>
      </c>
      <c r="D673" s="25" t="s">
        <v>537</v>
      </c>
      <c r="E673" s="25" t="s">
        <v>150</v>
      </c>
      <c r="F673" s="23" t="s">
        <v>151</v>
      </c>
      <c r="G673" s="23" t="s">
        <v>538</v>
      </c>
      <c r="H673" s="32" t="s">
        <v>362</v>
      </c>
      <c r="I673" s="32" t="s">
        <v>574</v>
      </c>
      <c r="J673" s="135">
        <v>161</v>
      </c>
      <c r="K673" s="28">
        <v>0.77639999999999998</v>
      </c>
      <c r="L673" s="28">
        <f t="shared" si="51"/>
        <v>0.80932999999999999</v>
      </c>
      <c r="O673" s="77">
        <v>0.85650000000000004</v>
      </c>
      <c r="BF673" s="106"/>
    </row>
    <row r="674" spans="1:58" x14ac:dyDescent="0.25">
      <c r="A674" t="s">
        <v>17</v>
      </c>
      <c r="B674" s="25">
        <v>2018</v>
      </c>
      <c r="C674" s="25" t="s">
        <v>0</v>
      </c>
      <c r="D674" s="25" t="s">
        <v>54</v>
      </c>
      <c r="E674" s="25" t="s">
        <v>152</v>
      </c>
      <c r="F674" s="23" t="s">
        <v>153</v>
      </c>
      <c r="G674" s="23" t="s">
        <v>549</v>
      </c>
      <c r="H674" s="32" t="s">
        <v>357</v>
      </c>
      <c r="I674" s="32" t="s">
        <v>574</v>
      </c>
      <c r="J674" s="135">
        <v>147</v>
      </c>
      <c r="K674" s="28">
        <v>0.91156000000000004</v>
      </c>
      <c r="L674" s="28">
        <f t="shared" si="51"/>
        <v>0.8992</v>
      </c>
      <c r="O674" s="77">
        <v>0.84830000000000005</v>
      </c>
      <c r="BF674" s="106"/>
    </row>
    <row r="675" spans="1:58" x14ac:dyDescent="0.25">
      <c r="A675" t="s">
        <v>17</v>
      </c>
      <c r="B675" s="25">
        <v>2018</v>
      </c>
      <c r="C675" s="25" t="s">
        <v>1</v>
      </c>
      <c r="D675" s="25" t="s">
        <v>56</v>
      </c>
      <c r="E675" s="25" t="s">
        <v>152</v>
      </c>
      <c r="F675" s="23" t="s">
        <v>153</v>
      </c>
      <c r="G675" s="23" t="s">
        <v>549</v>
      </c>
      <c r="H675" s="32" t="s">
        <v>357</v>
      </c>
      <c r="I675" s="32" t="s">
        <v>574</v>
      </c>
      <c r="J675" s="135">
        <v>148</v>
      </c>
      <c r="K675" s="28">
        <v>0.89864999999999995</v>
      </c>
      <c r="L675" s="28">
        <f t="shared" si="51"/>
        <v>0.88761000000000001</v>
      </c>
      <c r="O675" s="77">
        <v>0.85524</v>
      </c>
      <c r="BF675" s="106"/>
    </row>
    <row r="676" spans="1:58" x14ac:dyDescent="0.25">
      <c r="A676" t="s">
        <v>17</v>
      </c>
      <c r="B676" s="25">
        <v>2018</v>
      </c>
      <c r="C676" s="25" t="s">
        <v>2</v>
      </c>
      <c r="D676" s="25" t="s">
        <v>57</v>
      </c>
      <c r="E676" s="25" t="s">
        <v>152</v>
      </c>
      <c r="F676" s="23" t="s">
        <v>153</v>
      </c>
      <c r="G676" s="23" t="s">
        <v>549</v>
      </c>
      <c r="H676" s="32" t="s">
        <v>357</v>
      </c>
      <c r="I676" s="32" t="s">
        <v>574</v>
      </c>
      <c r="J676" s="135">
        <v>181</v>
      </c>
      <c r="K676" s="28">
        <v>0.92264999999999997</v>
      </c>
      <c r="L676" s="28">
        <f t="shared" si="51"/>
        <v>0.90776999999999997</v>
      </c>
      <c r="O676" s="77">
        <v>0.85572000000000004</v>
      </c>
      <c r="BF676" s="106"/>
    </row>
    <row r="677" spans="1:58" x14ac:dyDescent="0.25">
      <c r="A677" t="s">
        <v>17</v>
      </c>
      <c r="B677" s="25">
        <v>2018</v>
      </c>
      <c r="C677" s="25" t="s">
        <v>3</v>
      </c>
      <c r="D677" s="25" t="s">
        <v>58</v>
      </c>
      <c r="E677" s="25" t="s">
        <v>152</v>
      </c>
      <c r="F677" s="23" t="s">
        <v>153</v>
      </c>
      <c r="G677" s="23" t="s">
        <v>549</v>
      </c>
      <c r="H677" s="32" t="s">
        <v>357</v>
      </c>
      <c r="I677" s="32" t="s">
        <v>574</v>
      </c>
      <c r="J677" s="135">
        <v>135</v>
      </c>
      <c r="K677" s="28">
        <v>0.80740999999999996</v>
      </c>
      <c r="L677" s="28">
        <f t="shared" si="51"/>
        <v>0.85624999999999996</v>
      </c>
      <c r="O677" s="77">
        <v>0.85877999999999999</v>
      </c>
      <c r="BF677" s="106"/>
    </row>
    <row r="678" spans="1:58" x14ac:dyDescent="0.25">
      <c r="A678" t="s">
        <v>17</v>
      </c>
      <c r="B678" s="25">
        <v>2019</v>
      </c>
      <c r="C678" s="25" t="s">
        <v>0</v>
      </c>
      <c r="D678" s="25" t="s">
        <v>59</v>
      </c>
      <c r="E678" s="25" t="s">
        <v>152</v>
      </c>
      <c r="F678" s="23" t="s">
        <v>153</v>
      </c>
      <c r="G678" s="23" t="s">
        <v>549</v>
      </c>
      <c r="H678" s="32" t="s">
        <v>357</v>
      </c>
      <c r="I678" s="32" t="s">
        <v>574</v>
      </c>
      <c r="J678" s="135">
        <v>125</v>
      </c>
      <c r="K678" s="28">
        <v>0.89600000000000002</v>
      </c>
      <c r="L678" s="28">
        <f t="shared" si="51"/>
        <v>0.86451999999999996</v>
      </c>
      <c r="O678" s="77">
        <v>0.85007999999999995</v>
      </c>
      <c r="BF678" s="106"/>
    </row>
    <row r="679" spans="1:58" x14ac:dyDescent="0.25">
      <c r="A679" t="s">
        <v>17</v>
      </c>
      <c r="B679" s="25">
        <v>2019</v>
      </c>
      <c r="C679" s="25" t="s">
        <v>1</v>
      </c>
      <c r="D679" s="25" t="s">
        <v>60</v>
      </c>
      <c r="E679" s="25" t="s">
        <v>152</v>
      </c>
      <c r="F679" s="23" t="s">
        <v>153</v>
      </c>
      <c r="G679" s="23" t="s">
        <v>549</v>
      </c>
      <c r="H679" s="32" t="s">
        <v>357</v>
      </c>
      <c r="I679" s="32" t="s">
        <v>574</v>
      </c>
      <c r="J679" s="135">
        <v>132</v>
      </c>
      <c r="K679" s="28">
        <v>0.88636000000000004</v>
      </c>
      <c r="L679" s="28">
        <f t="shared" si="51"/>
        <v>0.86243000000000003</v>
      </c>
      <c r="O679" s="77">
        <v>0.85524</v>
      </c>
      <c r="BF679" s="106"/>
    </row>
    <row r="680" spans="1:58" x14ac:dyDescent="0.25">
      <c r="A680" t="s">
        <v>17</v>
      </c>
      <c r="B680" s="25">
        <v>2019</v>
      </c>
      <c r="C680" s="25" t="s">
        <v>2</v>
      </c>
      <c r="D680" s="25" t="s">
        <v>61</v>
      </c>
      <c r="E680" s="25" t="s">
        <v>152</v>
      </c>
      <c r="F680" s="23" t="s">
        <v>153</v>
      </c>
      <c r="G680" s="23" t="s">
        <v>549</v>
      </c>
      <c r="H680" s="32" t="s">
        <v>357</v>
      </c>
      <c r="I680" s="32" t="s">
        <v>574</v>
      </c>
      <c r="J680" s="135">
        <v>160</v>
      </c>
      <c r="K680" s="28">
        <v>0.9</v>
      </c>
      <c r="L680" s="28">
        <f t="shared" si="51"/>
        <v>0.88331000000000004</v>
      </c>
      <c r="O680" s="77">
        <v>0.85079000000000005</v>
      </c>
      <c r="BF680" s="106"/>
    </row>
    <row r="681" spans="1:58" x14ac:dyDescent="0.25">
      <c r="A681" t="s">
        <v>17</v>
      </c>
      <c r="B681" s="25">
        <v>2019</v>
      </c>
      <c r="C681" s="25" t="s">
        <v>3</v>
      </c>
      <c r="D681" s="25" t="s">
        <v>62</v>
      </c>
      <c r="E681" s="25" t="s">
        <v>152</v>
      </c>
      <c r="F681" s="23" t="s">
        <v>153</v>
      </c>
      <c r="G681" s="23" t="s">
        <v>549</v>
      </c>
      <c r="H681" s="32" t="s">
        <v>357</v>
      </c>
      <c r="I681" s="32" t="s">
        <v>574</v>
      </c>
      <c r="J681" s="135">
        <v>158</v>
      </c>
      <c r="K681" s="28">
        <v>0.87975000000000003</v>
      </c>
      <c r="L681" s="28">
        <f t="shared" si="51"/>
        <v>0.87575999999999998</v>
      </c>
      <c r="O681" s="77">
        <v>0.85265000000000002</v>
      </c>
      <c r="BF681" s="106"/>
    </row>
    <row r="682" spans="1:58" x14ac:dyDescent="0.25">
      <c r="A682" t="s">
        <v>17</v>
      </c>
      <c r="B682" s="25">
        <v>2020</v>
      </c>
      <c r="C682" s="25" t="s">
        <v>0</v>
      </c>
      <c r="D682" s="25" t="s">
        <v>63</v>
      </c>
      <c r="E682" s="25" t="s">
        <v>152</v>
      </c>
      <c r="F682" s="23" t="s">
        <v>153</v>
      </c>
      <c r="G682" s="23" t="s">
        <v>549</v>
      </c>
      <c r="H682" s="32" t="s">
        <v>357</v>
      </c>
      <c r="I682" s="32" t="s">
        <v>574</v>
      </c>
      <c r="J682" s="135">
        <v>145</v>
      </c>
      <c r="K682" s="28">
        <v>0.86897000000000002</v>
      </c>
      <c r="L682" s="28">
        <f t="shared" si="51"/>
        <v>0.85306999999999999</v>
      </c>
      <c r="O682" s="77">
        <v>0.84214</v>
      </c>
      <c r="BF682" s="106"/>
    </row>
    <row r="683" spans="1:58" x14ac:dyDescent="0.25">
      <c r="A683" t="s">
        <v>17</v>
      </c>
      <c r="B683" s="25">
        <v>2020</v>
      </c>
      <c r="C683" s="25" t="s">
        <v>1</v>
      </c>
      <c r="D683" s="25" t="s">
        <v>64</v>
      </c>
      <c r="E683" s="25" t="s">
        <v>152</v>
      </c>
      <c r="F683" s="23" t="s">
        <v>153</v>
      </c>
      <c r="G683" s="23" t="s">
        <v>549</v>
      </c>
      <c r="H683" s="32" t="s">
        <v>357</v>
      </c>
      <c r="I683" s="32" t="s">
        <v>574</v>
      </c>
      <c r="J683" s="135">
        <v>44</v>
      </c>
      <c r="K683" s="28">
        <v>0.84091000000000005</v>
      </c>
      <c r="L683" s="28">
        <f t="shared" si="51"/>
        <v>0.86890000000000001</v>
      </c>
      <c r="O683" s="77">
        <v>0.81738999999999995</v>
      </c>
      <c r="BF683" s="106"/>
    </row>
    <row r="684" spans="1:58" x14ac:dyDescent="0.25">
      <c r="A684" t="s">
        <v>17</v>
      </c>
      <c r="B684" s="25">
        <v>2020</v>
      </c>
      <c r="C684" s="25" t="s">
        <v>2</v>
      </c>
      <c r="D684" s="25" t="s">
        <v>65</v>
      </c>
      <c r="E684" s="25" t="s">
        <v>152</v>
      </c>
      <c r="F684" s="23" t="s">
        <v>153</v>
      </c>
      <c r="G684" s="23" t="s">
        <v>549</v>
      </c>
      <c r="H684" s="32" t="s">
        <v>357</v>
      </c>
      <c r="I684" s="32" t="s">
        <v>574</v>
      </c>
      <c r="J684" s="135">
        <v>112</v>
      </c>
      <c r="K684" s="28">
        <v>0.88392999999999999</v>
      </c>
      <c r="L684" s="28">
        <f t="shared" si="51"/>
        <v>0.84679000000000004</v>
      </c>
      <c r="O684" s="77">
        <v>0.82706999999999997</v>
      </c>
      <c r="BF684" s="106"/>
    </row>
    <row r="685" spans="1:58" x14ac:dyDescent="0.25">
      <c r="A685" t="s">
        <v>17</v>
      </c>
      <c r="B685" s="25">
        <v>2020</v>
      </c>
      <c r="C685" s="25" t="s">
        <v>3</v>
      </c>
      <c r="D685" s="25" t="s">
        <v>66</v>
      </c>
      <c r="E685" s="25" t="s">
        <v>152</v>
      </c>
      <c r="F685" s="23" t="s">
        <v>153</v>
      </c>
      <c r="G685" s="23" t="s">
        <v>549</v>
      </c>
      <c r="H685" s="32" t="s">
        <v>357</v>
      </c>
      <c r="I685" s="32" t="s">
        <v>574</v>
      </c>
      <c r="J685" s="135">
        <v>128</v>
      </c>
      <c r="K685" s="28">
        <v>0.82813000000000003</v>
      </c>
      <c r="L685" s="28">
        <f t="shared" si="51"/>
        <v>0.87172000000000005</v>
      </c>
      <c r="O685" s="77">
        <v>0.85233000000000003</v>
      </c>
      <c r="BF685" s="106"/>
    </row>
    <row r="686" spans="1:58" x14ac:dyDescent="0.25">
      <c r="A686" t="s">
        <v>17</v>
      </c>
      <c r="B686" s="25">
        <v>2021</v>
      </c>
      <c r="C686" s="25" t="s">
        <v>0</v>
      </c>
      <c r="D686" s="25" t="s">
        <v>67</v>
      </c>
      <c r="E686" s="25" t="s">
        <v>152</v>
      </c>
      <c r="F686" s="23" t="s">
        <v>153</v>
      </c>
      <c r="G686" s="23" t="s">
        <v>549</v>
      </c>
      <c r="H686" s="32" t="s">
        <v>357</v>
      </c>
      <c r="I686" s="32" t="s">
        <v>574</v>
      </c>
      <c r="J686" s="135">
        <v>163</v>
      </c>
      <c r="K686" s="28">
        <v>0.90183999999999997</v>
      </c>
      <c r="L686" s="28">
        <f t="shared" si="51"/>
        <v>0.88646999999999998</v>
      </c>
      <c r="O686" s="77">
        <v>0.86184000000000005</v>
      </c>
      <c r="BF686" s="106"/>
    </row>
    <row r="687" spans="1:58" x14ac:dyDescent="0.25">
      <c r="A687" t="s">
        <v>17</v>
      </c>
      <c r="B687" s="25">
        <v>2021</v>
      </c>
      <c r="C687" s="25" t="s">
        <v>1</v>
      </c>
      <c r="D687" s="25" t="s">
        <v>68</v>
      </c>
      <c r="E687" s="25" t="s">
        <v>152</v>
      </c>
      <c r="F687" s="23" t="s">
        <v>153</v>
      </c>
      <c r="G687" s="23" t="s">
        <v>549</v>
      </c>
      <c r="H687" s="32" t="s">
        <v>357</v>
      </c>
      <c r="I687" s="32" t="s">
        <v>574</v>
      </c>
      <c r="J687" s="135">
        <v>166</v>
      </c>
      <c r="K687" s="28">
        <v>0.91566000000000003</v>
      </c>
      <c r="L687" s="28">
        <f t="shared" si="51"/>
        <v>0.88195999999999997</v>
      </c>
      <c r="O687" s="77">
        <v>0.85790999999999995</v>
      </c>
      <c r="BF687" s="106"/>
    </row>
    <row r="688" spans="1:58" x14ac:dyDescent="0.25">
      <c r="A688" t="s">
        <v>17</v>
      </c>
      <c r="B688" s="25">
        <v>2021</v>
      </c>
      <c r="C688" s="25" t="s">
        <v>2</v>
      </c>
      <c r="D688" s="25" t="s">
        <v>69</v>
      </c>
      <c r="E688" s="25" t="s">
        <v>152</v>
      </c>
      <c r="F688" s="23" t="s">
        <v>153</v>
      </c>
      <c r="G688" s="23" t="s">
        <v>549</v>
      </c>
      <c r="H688" s="32" t="s">
        <v>357</v>
      </c>
      <c r="I688" s="32" t="s">
        <v>574</v>
      </c>
      <c r="J688" s="135">
        <v>172</v>
      </c>
      <c r="K688" s="28">
        <v>0.87209000000000003</v>
      </c>
      <c r="L688" s="28">
        <f t="shared" si="51"/>
        <v>0.88331000000000004</v>
      </c>
      <c r="O688" s="77">
        <v>0.85472999999999999</v>
      </c>
      <c r="BF688" s="106"/>
    </row>
    <row r="689" spans="1:58" x14ac:dyDescent="0.25">
      <c r="A689" t="s">
        <v>17</v>
      </c>
      <c r="B689" s="25">
        <v>2021</v>
      </c>
      <c r="C689" s="25" t="s">
        <v>3</v>
      </c>
      <c r="D689" s="25" t="s">
        <v>70</v>
      </c>
      <c r="E689" s="25" t="s">
        <v>152</v>
      </c>
      <c r="F689" s="23" t="s">
        <v>153</v>
      </c>
      <c r="G689" s="23" t="s">
        <v>549</v>
      </c>
      <c r="H689" s="32" t="s">
        <v>357</v>
      </c>
      <c r="I689" s="32" t="s">
        <v>574</v>
      </c>
      <c r="J689" s="135">
        <v>163</v>
      </c>
      <c r="K689" s="28">
        <v>0.90798000000000001</v>
      </c>
      <c r="L689" s="28">
        <f t="shared" si="51"/>
        <v>0.90358000000000005</v>
      </c>
      <c r="O689" s="77">
        <v>0.86302999999999996</v>
      </c>
      <c r="BF689" s="106"/>
    </row>
    <row r="690" spans="1:58" x14ac:dyDescent="0.25">
      <c r="A690" t="s">
        <v>17</v>
      </c>
      <c r="B690" s="25">
        <v>2022</v>
      </c>
      <c r="C690" s="25" t="s">
        <v>0</v>
      </c>
      <c r="D690" s="25" t="s">
        <v>71</v>
      </c>
      <c r="E690" s="25" t="s">
        <v>152</v>
      </c>
      <c r="F690" s="23" t="s">
        <v>153</v>
      </c>
      <c r="G690" s="23" t="s">
        <v>549</v>
      </c>
      <c r="H690" s="32" t="s">
        <v>357</v>
      </c>
      <c r="I690" s="32" t="s">
        <v>574</v>
      </c>
      <c r="J690" s="135">
        <v>145</v>
      </c>
      <c r="K690" s="28">
        <v>0.92413999999999996</v>
      </c>
      <c r="L690" s="28">
        <f t="shared" si="51"/>
        <v>0.88136000000000003</v>
      </c>
      <c r="O690" s="77">
        <v>0.86423000000000005</v>
      </c>
      <c r="BF690" s="106"/>
    </row>
    <row r="691" spans="1:58" x14ac:dyDescent="0.25">
      <c r="A691" t="s">
        <v>17</v>
      </c>
      <c r="B691" s="25">
        <v>2022</v>
      </c>
      <c r="C691" s="25" t="s">
        <v>1</v>
      </c>
      <c r="D691" s="25" t="s">
        <v>72</v>
      </c>
      <c r="E691" s="25" t="s">
        <v>152</v>
      </c>
      <c r="F691" s="23" t="s">
        <v>153</v>
      </c>
      <c r="G691" s="23" t="s">
        <v>549</v>
      </c>
      <c r="H691" s="32" t="s">
        <v>357</v>
      </c>
      <c r="I691" s="32" t="s">
        <v>574</v>
      </c>
      <c r="J691" s="135">
        <v>159</v>
      </c>
      <c r="K691" s="28">
        <v>0.91195000000000004</v>
      </c>
      <c r="L691" s="28">
        <f t="shared" si="51"/>
        <v>0.89736000000000005</v>
      </c>
      <c r="O691" s="77">
        <v>0.85797999999999996</v>
      </c>
      <c r="BF691" s="106"/>
    </row>
    <row r="692" spans="1:58" x14ac:dyDescent="0.25">
      <c r="A692" t="s">
        <v>17</v>
      </c>
      <c r="B692" s="25">
        <v>2022</v>
      </c>
      <c r="C692" s="25" t="s">
        <v>2</v>
      </c>
      <c r="D692" s="25" t="s">
        <v>73</v>
      </c>
      <c r="E692" s="25" t="s">
        <v>152</v>
      </c>
      <c r="F692" s="23" t="s">
        <v>153</v>
      </c>
      <c r="G692" s="23" t="s">
        <v>549</v>
      </c>
      <c r="H692" s="32" t="s">
        <v>357</v>
      </c>
      <c r="I692" s="32" t="s">
        <v>574</v>
      </c>
      <c r="J692" s="135">
        <v>189</v>
      </c>
      <c r="K692" s="28">
        <v>0.88888999999999996</v>
      </c>
      <c r="L692" s="28">
        <f t="shared" si="51"/>
        <v>0.8649</v>
      </c>
      <c r="O692" s="77">
        <v>0.85080999999999996</v>
      </c>
      <c r="BF692" s="106"/>
    </row>
    <row r="693" spans="1:58" x14ac:dyDescent="0.25">
      <c r="A693" t="s">
        <v>17</v>
      </c>
      <c r="B693" s="25">
        <v>2022</v>
      </c>
      <c r="C693" s="25" t="s">
        <v>3</v>
      </c>
      <c r="D693" s="25" t="s">
        <v>493</v>
      </c>
      <c r="E693" s="25" t="s">
        <v>152</v>
      </c>
      <c r="F693" s="23" t="s">
        <v>153</v>
      </c>
      <c r="G693" s="23" t="s">
        <v>549</v>
      </c>
      <c r="H693" s="32" t="s">
        <v>357</v>
      </c>
      <c r="I693" s="32" t="s">
        <v>574</v>
      </c>
      <c r="J693" s="135">
        <v>158</v>
      </c>
      <c r="K693" s="28">
        <v>0.91139000000000003</v>
      </c>
      <c r="L693" s="28">
        <f t="shared" si="51"/>
        <v>0.86804000000000003</v>
      </c>
      <c r="O693" s="77">
        <v>0.85358999999999996</v>
      </c>
      <c r="BF693" s="106"/>
    </row>
    <row r="694" spans="1:58" x14ac:dyDescent="0.25">
      <c r="A694" t="s">
        <v>17</v>
      </c>
      <c r="B694" s="25">
        <v>2023</v>
      </c>
      <c r="C694" s="25" t="s">
        <v>0</v>
      </c>
      <c r="D694" s="25" t="s">
        <v>537</v>
      </c>
      <c r="E694" s="25" t="s">
        <v>152</v>
      </c>
      <c r="F694" s="23" t="s">
        <v>153</v>
      </c>
      <c r="G694" s="23" t="s">
        <v>549</v>
      </c>
      <c r="H694" s="32" t="s">
        <v>357</v>
      </c>
      <c r="I694" s="32" t="s">
        <v>574</v>
      </c>
      <c r="J694" s="135">
        <v>165</v>
      </c>
      <c r="K694" s="28">
        <v>0.86060999999999999</v>
      </c>
      <c r="L694" s="28">
        <f t="shared" si="51"/>
        <v>0.85792000000000002</v>
      </c>
      <c r="O694" s="77">
        <v>0.85650000000000004</v>
      </c>
      <c r="BF694" s="106"/>
    </row>
    <row r="695" spans="1:58" x14ac:dyDescent="0.25">
      <c r="A695" t="s">
        <v>17</v>
      </c>
      <c r="B695" s="25">
        <v>2018</v>
      </c>
      <c r="C695" s="25" t="s">
        <v>0</v>
      </c>
      <c r="D695" s="25" t="s">
        <v>54</v>
      </c>
      <c r="E695" s="25" t="s">
        <v>154</v>
      </c>
      <c r="F695" s="23" t="s">
        <v>155</v>
      </c>
      <c r="G695" s="23" t="s">
        <v>552</v>
      </c>
      <c r="H695" s="32" t="s">
        <v>354</v>
      </c>
      <c r="I695" s="32" t="s">
        <v>574</v>
      </c>
      <c r="J695" s="135">
        <v>28</v>
      </c>
      <c r="K695" s="28">
        <v>0.85714000000000001</v>
      </c>
      <c r="L695" s="28">
        <f t="shared" si="51"/>
        <v>0.83921999999999997</v>
      </c>
      <c r="O695" s="77">
        <v>0.84830000000000005</v>
      </c>
      <c r="BF695" s="106"/>
    </row>
    <row r="696" spans="1:58" x14ac:dyDescent="0.25">
      <c r="A696" t="s">
        <v>17</v>
      </c>
      <c r="B696" s="25">
        <v>2018</v>
      </c>
      <c r="C696" s="25" t="s">
        <v>1</v>
      </c>
      <c r="D696" s="25" t="s">
        <v>56</v>
      </c>
      <c r="E696" s="25" t="s">
        <v>154</v>
      </c>
      <c r="F696" s="23" t="s">
        <v>155</v>
      </c>
      <c r="G696" s="23" t="s">
        <v>552</v>
      </c>
      <c r="H696" s="32" t="s">
        <v>354</v>
      </c>
      <c r="I696" s="32" t="s">
        <v>574</v>
      </c>
      <c r="J696" s="135">
        <v>28</v>
      </c>
      <c r="K696" s="28">
        <v>0.85714000000000001</v>
      </c>
      <c r="L696" s="28">
        <f t="shared" si="51"/>
        <v>0.83714999999999995</v>
      </c>
      <c r="O696" s="77">
        <v>0.85524</v>
      </c>
      <c r="BF696" s="106"/>
    </row>
    <row r="697" spans="1:58" x14ac:dyDescent="0.25">
      <c r="A697" t="s">
        <v>17</v>
      </c>
      <c r="B697" s="25">
        <v>2018</v>
      </c>
      <c r="C697" s="25" t="s">
        <v>2</v>
      </c>
      <c r="D697" s="25" t="s">
        <v>57</v>
      </c>
      <c r="E697" s="25" t="s">
        <v>154</v>
      </c>
      <c r="F697" s="23" t="s">
        <v>155</v>
      </c>
      <c r="G697" s="23" t="s">
        <v>552</v>
      </c>
      <c r="H697" s="32" t="s">
        <v>354</v>
      </c>
      <c r="I697" s="32" t="s">
        <v>574</v>
      </c>
      <c r="J697" s="135">
        <v>39</v>
      </c>
      <c r="K697" s="28">
        <v>0.82050999999999996</v>
      </c>
      <c r="L697" s="28">
        <f t="shared" si="51"/>
        <v>0.84901000000000004</v>
      </c>
      <c r="O697" s="77">
        <v>0.85572000000000004</v>
      </c>
      <c r="BF697" s="106"/>
    </row>
    <row r="698" spans="1:58" x14ac:dyDescent="0.25">
      <c r="A698" t="s">
        <v>17</v>
      </c>
      <c r="B698" s="25">
        <v>2018</v>
      </c>
      <c r="C698" s="25" t="s">
        <v>3</v>
      </c>
      <c r="D698" s="25" t="s">
        <v>58</v>
      </c>
      <c r="E698" s="25" t="s">
        <v>154</v>
      </c>
      <c r="F698" s="23" t="s">
        <v>155</v>
      </c>
      <c r="G698" s="23" t="s">
        <v>552</v>
      </c>
      <c r="H698" s="32" t="s">
        <v>354</v>
      </c>
      <c r="I698" s="32" t="s">
        <v>574</v>
      </c>
      <c r="J698" s="135">
        <v>26</v>
      </c>
      <c r="K698" s="28">
        <v>0.80769000000000002</v>
      </c>
      <c r="L698" s="28">
        <f t="shared" si="51"/>
        <v>0.84667999999999999</v>
      </c>
      <c r="O698" s="77">
        <v>0.85877999999999999</v>
      </c>
      <c r="BF698" s="106"/>
    </row>
    <row r="699" spans="1:58" x14ac:dyDescent="0.25">
      <c r="A699" t="s">
        <v>17</v>
      </c>
      <c r="B699" s="25">
        <v>2019</v>
      </c>
      <c r="C699" s="25" t="s">
        <v>0</v>
      </c>
      <c r="D699" s="25" t="s">
        <v>59</v>
      </c>
      <c r="E699" s="25" t="s">
        <v>154</v>
      </c>
      <c r="F699" s="23" t="s">
        <v>155</v>
      </c>
      <c r="G699" s="23" t="s">
        <v>552</v>
      </c>
      <c r="H699" s="32" t="s">
        <v>354</v>
      </c>
      <c r="I699" s="32" t="s">
        <v>574</v>
      </c>
      <c r="J699" s="135">
        <v>27</v>
      </c>
      <c r="K699" s="28">
        <v>0.92593000000000003</v>
      </c>
      <c r="L699" s="28">
        <f t="shared" si="51"/>
        <v>0.84623000000000004</v>
      </c>
      <c r="O699" s="77">
        <v>0.85007999999999995</v>
      </c>
      <c r="BF699" s="106"/>
    </row>
    <row r="700" spans="1:58" x14ac:dyDescent="0.25">
      <c r="A700" t="s">
        <v>17</v>
      </c>
      <c r="B700" s="25">
        <v>2019</v>
      </c>
      <c r="C700" s="25" t="s">
        <v>1</v>
      </c>
      <c r="D700" s="25" t="s">
        <v>60</v>
      </c>
      <c r="E700" s="25" t="s">
        <v>154</v>
      </c>
      <c r="F700" s="23" t="s">
        <v>155</v>
      </c>
      <c r="G700" s="23" t="s">
        <v>552</v>
      </c>
      <c r="H700" s="32" t="s">
        <v>354</v>
      </c>
      <c r="I700" s="32" t="s">
        <v>574</v>
      </c>
      <c r="J700" s="135">
        <v>37</v>
      </c>
      <c r="K700" s="28">
        <v>0.81081000000000003</v>
      </c>
      <c r="L700" s="28">
        <f t="shared" si="51"/>
        <v>0.82640000000000002</v>
      </c>
      <c r="O700" s="77">
        <v>0.85524</v>
      </c>
      <c r="BF700" s="106"/>
    </row>
    <row r="701" spans="1:58" x14ac:dyDescent="0.25">
      <c r="A701" t="s">
        <v>17</v>
      </c>
      <c r="B701" s="25">
        <v>2019</v>
      </c>
      <c r="C701" s="25" t="s">
        <v>2</v>
      </c>
      <c r="D701" s="25" t="s">
        <v>61</v>
      </c>
      <c r="E701" s="25" t="s">
        <v>154</v>
      </c>
      <c r="F701" s="23" t="s">
        <v>155</v>
      </c>
      <c r="G701" s="23" t="s">
        <v>552</v>
      </c>
      <c r="H701" s="32" t="s">
        <v>354</v>
      </c>
      <c r="I701" s="32" t="s">
        <v>574</v>
      </c>
      <c r="J701" s="135">
        <v>35</v>
      </c>
      <c r="K701" s="28">
        <v>0.97143000000000002</v>
      </c>
      <c r="L701" s="28">
        <f t="shared" si="51"/>
        <v>0.83389999999999997</v>
      </c>
      <c r="O701" s="77">
        <v>0.85079000000000005</v>
      </c>
      <c r="BF701" s="106"/>
    </row>
    <row r="702" spans="1:58" x14ac:dyDescent="0.25">
      <c r="A702" t="s">
        <v>17</v>
      </c>
      <c r="B702" s="25">
        <v>2019</v>
      </c>
      <c r="C702" s="25" t="s">
        <v>3</v>
      </c>
      <c r="D702" s="25" t="s">
        <v>62</v>
      </c>
      <c r="E702" s="25" t="s">
        <v>154</v>
      </c>
      <c r="F702" s="23" t="s">
        <v>155</v>
      </c>
      <c r="G702" s="23" t="s">
        <v>552</v>
      </c>
      <c r="H702" s="32" t="s">
        <v>354</v>
      </c>
      <c r="I702" s="32" t="s">
        <v>574</v>
      </c>
      <c r="J702" s="135">
        <v>37</v>
      </c>
      <c r="K702" s="28">
        <v>0.97297</v>
      </c>
      <c r="L702" s="28">
        <f t="shared" si="51"/>
        <v>0.84880999999999995</v>
      </c>
      <c r="O702" s="77">
        <v>0.85265000000000002</v>
      </c>
      <c r="BF702" s="106"/>
    </row>
    <row r="703" spans="1:58" x14ac:dyDescent="0.25">
      <c r="A703" t="s">
        <v>17</v>
      </c>
      <c r="B703" s="25">
        <v>2020</v>
      </c>
      <c r="C703" s="25" t="s">
        <v>0</v>
      </c>
      <c r="D703" s="25" t="s">
        <v>63</v>
      </c>
      <c r="E703" s="25" t="s">
        <v>154</v>
      </c>
      <c r="F703" s="23" t="s">
        <v>155</v>
      </c>
      <c r="G703" s="23" t="s">
        <v>552</v>
      </c>
      <c r="H703" s="32" t="s">
        <v>354</v>
      </c>
      <c r="I703" s="32" t="s">
        <v>574</v>
      </c>
      <c r="J703" s="135">
        <v>30</v>
      </c>
      <c r="K703" s="28">
        <v>0.83333000000000002</v>
      </c>
      <c r="L703" s="28">
        <f t="shared" si="51"/>
        <v>0.82018000000000002</v>
      </c>
      <c r="O703" s="77">
        <v>0.84214</v>
      </c>
      <c r="BF703" s="106"/>
    </row>
    <row r="704" spans="1:58" x14ac:dyDescent="0.25">
      <c r="A704" t="s">
        <v>17</v>
      </c>
      <c r="B704" s="25">
        <v>2020</v>
      </c>
      <c r="C704" s="25" t="s">
        <v>1</v>
      </c>
      <c r="D704" s="25" t="s">
        <v>64</v>
      </c>
      <c r="E704" s="25" t="s">
        <v>154</v>
      </c>
      <c r="F704" s="23" t="s">
        <v>155</v>
      </c>
      <c r="G704" s="23" t="s">
        <v>552</v>
      </c>
      <c r="H704" s="32" t="s">
        <v>354</v>
      </c>
      <c r="I704" s="32" t="s">
        <v>574</v>
      </c>
      <c r="J704" s="135">
        <v>21</v>
      </c>
      <c r="K704" s="28">
        <v>0.80952000000000002</v>
      </c>
      <c r="L704" s="28">
        <f t="shared" si="51"/>
        <v>0.78981999999999997</v>
      </c>
      <c r="O704" s="77">
        <v>0.81738999999999995</v>
      </c>
      <c r="BF704" s="106"/>
    </row>
    <row r="705" spans="1:58" x14ac:dyDescent="0.25">
      <c r="A705" t="s">
        <v>17</v>
      </c>
      <c r="B705" s="25">
        <v>2020</v>
      </c>
      <c r="C705" s="25" t="s">
        <v>2</v>
      </c>
      <c r="D705" s="25" t="s">
        <v>65</v>
      </c>
      <c r="E705" s="25" t="s">
        <v>154</v>
      </c>
      <c r="F705" s="23" t="s">
        <v>155</v>
      </c>
      <c r="G705" s="23" t="s">
        <v>552</v>
      </c>
      <c r="H705" s="32" t="s">
        <v>354</v>
      </c>
      <c r="I705" s="32" t="s">
        <v>574</v>
      </c>
      <c r="J705" s="135">
        <v>27</v>
      </c>
      <c r="K705" s="28">
        <v>0.85185</v>
      </c>
      <c r="L705" s="28">
        <f t="shared" si="51"/>
        <v>0.80605000000000004</v>
      </c>
      <c r="O705" s="77">
        <v>0.82706999999999997</v>
      </c>
      <c r="BF705" s="106"/>
    </row>
    <row r="706" spans="1:58" x14ac:dyDescent="0.25">
      <c r="A706" t="s">
        <v>17</v>
      </c>
      <c r="B706" s="25">
        <v>2020</v>
      </c>
      <c r="C706" s="25" t="s">
        <v>3</v>
      </c>
      <c r="D706" s="25" t="s">
        <v>66</v>
      </c>
      <c r="E706" s="25" t="s">
        <v>154</v>
      </c>
      <c r="F706" s="23" t="s">
        <v>155</v>
      </c>
      <c r="G706" s="23" t="s">
        <v>552</v>
      </c>
      <c r="H706" s="32" t="s">
        <v>354</v>
      </c>
      <c r="I706" s="32" t="s">
        <v>574</v>
      </c>
      <c r="J706" s="135">
        <v>30</v>
      </c>
      <c r="K706" s="28">
        <v>0.93332999999999999</v>
      </c>
      <c r="L706" s="28">
        <f t="shared" ref="L706:L769" si="52">SUMIFS(K:K, E:E, G706, D:D, D706, I:I, I706)</f>
        <v>0.84758</v>
      </c>
      <c r="O706" s="77">
        <v>0.85233000000000003</v>
      </c>
      <c r="BF706" s="106"/>
    </row>
    <row r="707" spans="1:58" x14ac:dyDescent="0.25">
      <c r="A707" t="s">
        <v>17</v>
      </c>
      <c r="B707" s="25">
        <v>2021</v>
      </c>
      <c r="C707" s="25" t="s">
        <v>0</v>
      </c>
      <c r="D707" s="25" t="s">
        <v>67</v>
      </c>
      <c r="E707" s="25" t="s">
        <v>154</v>
      </c>
      <c r="F707" s="23" t="s">
        <v>155</v>
      </c>
      <c r="G707" s="23" t="s">
        <v>552</v>
      </c>
      <c r="H707" s="32" t="s">
        <v>354</v>
      </c>
      <c r="I707" s="32" t="s">
        <v>574</v>
      </c>
      <c r="J707" s="135">
        <v>24</v>
      </c>
      <c r="K707" s="28">
        <v>0.79166999999999998</v>
      </c>
      <c r="L707" s="28">
        <f t="shared" si="52"/>
        <v>0.84204999999999997</v>
      </c>
      <c r="O707" s="77">
        <v>0.86184000000000005</v>
      </c>
      <c r="BF707" s="106"/>
    </row>
    <row r="708" spans="1:58" x14ac:dyDescent="0.25">
      <c r="A708" t="s">
        <v>17</v>
      </c>
      <c r="B708" s="25">
        <v>2021</v>
      </c>
      <c r="C708" s="25" t="s">
        <v>1</v>
      </c>
      <c r="D708" s="25" t="s">
        <v>68</v>
      </c>
      <c r="E708" s="25" t="s">
        <v>154</v>
      </c>
      <c r="F708" s="23" t="s">
        <v>155</v>
      </c>
      <c r="G708" s="23" t="s">
        <v>552</v>
      </c>
      <c r="H708" s="32" t="s">
        <v>354</v>
      </c>
      <c r="I708" s="32" t="s">
        <v>574</v>
      </c>
      <c r="J708" s="135">
        <v>41</v>
      </c>
      <c r="K708" s="28">
        <v>0.92683000000000004</v>
      </c>
      <c r="L708" s="28">
        <f t="shared" si="52"/>
        <v>0.84450000000000003</v>
      </c>
      <c r="O708" s="77">
        <v>0.85790999999999995</v>
      </c>
      <c r="BF708" s="106"/>
    </row>
    <row r="709" spans="1:58" x14ac:dyDescent="0.25">
      <c r="A709" t="s">
        <v>17</v>
      </c>
      <c r="B709" s="25">
        <v>2021</v>
      </c>
      <c r="C709" s="25" t="s">
        <v>2</v>
      </c>
      <c r="D709" s="25" t="s">
        <v>69</v>
      </c>
      <c r="E709" s="25" t="s">
        <v>154</v>
      </c>
      <c r="F709" s="23" t="s">
        <v>155</v>
      </c>
      <c r="G709" s="23" t="s">
        <v>552</v>
      </c>
      <c r="H709" s="32" t="s">
        <v>354</v>
      </c>
      <c r="I709" s="32" t="s">
        <v>574</v>
      </c>
      <c r="J709" s="135">
        <v>46</v>
      </c>
      <c r="K709" s="28">
        <v>0.89129999999999998</v>
      </c>
      <c r="L709" s="28">
        <f t="shared" si="52"/>
        <v>0.85921000000000003</v>
      </c>
      <c r="O709" s="77">
        <v>0.85472999999999999</v>
      </c>
      <c r="BF709" s="106"/>
    </row>
    <row r="710" spans="1:58" x14ac:dyDescent="0.25">
      <c r="A710" t="s">
        <v>17</v>
      </c>
      <c r="B710" s="25">
        <v>2021</v>
      </c>
      <c r="C710" s="25" t="s">
        <v>3</v>
      </c>
      <c r="D710" s="25" t="s">
        <v>70</v>
      </c>
      <c r="E710" s="25" t="s">
        <v>154</v>
      </c>
      <c r="F710" s="23" t="s">
        <v>155</v>
      </c>
      <c r="G710" s="23" t="s">
        <v>552</v>
      </c>
      <c r="H710" s="32" t="s">
        <v>354</v>
      </c>
      <c r="I710" s="32" t="s">
        <v>574</v>
      </c>
      <c r="J710" s="135">
        <v>30</v>
      </c>
      <c r="K710" s="28">
        <v>0.93332999999999999</v>
      </c>
      <c r="L710" s="28">
        <f t="shared" si="52"/>
        <v>0.86577999999999999</v>
      </c>
      <c r="O710" s="77">
        <v>0.86302999999999996</v>
      </c>
      <c r="BF710" s="106"/>
    </row>
    <row r="711" spans="1:58" x14ac:dyDescent="0.25">
      <c r="A711" t="s">
        <v>17</v>
      </c>
      <c r="B711" s="25">
        <v>2022</v>
      </c>
      <c r="C711" s="25" t="s">
        <v>0</v>
      </c>
      <c r="D711" s="25" t="s">
        <v>71</v>
      </c>
      <c r="E711" s="25" t="s">
        <v>154</v>
      </c>
      <c r="F711" s="23" t="s">
        <v>155</v>
      </c>
      <c r="G711" s="23" t="s">
        <v>552</v>
      </c>
      <c r="H711" s="32" t="s">
        <v>354</v>
      </c>
      <c r="I711" s="32" t="s">
        <v>574</v>
      </c>
      <c r="J711" s="135">
        <v>26</v>
      </c>
      <c r="K711" s="28">
        <v>0.65385000000000004</v>
      </c>
      <c r="L711" s="28">
        <f t="shared" si="52"/>
        <v>0.84867000000000004</v>
      </c>
      <c r="O711" s="77">
        <v>0.86423000000000005</v>
      </c>
      <c r="BF711" s="106"/>
    </row>
    <row r="712" spans="1:58" x14ac:dyDescent="0.25">
      <c r="A712" t="s">
        <v>17</v>
      </c>
      <c r="B712" s="25">
        <v>2022</v>
      </c>
      <c r="C712" s="25" t="s">
        <v>1</v>
      </c>
      <c r="D712" s="25" t="s">
        <v>72</v>
      </c>
      <c r="E712" s="25" t="s">
        <v>154</v>
      </c>
      <c r="F712" s="23" t="s">
        <v>155</v>
      </c>
      <c r="G712" s="23" t="s">
        <v>552</v>
      </c>
      <c r="H712" s="32" t="s">
        <v>354</v>
      </c>
      <c r="I712" s="32" t="s">
        <v>574</v>
      </c>
      <c r="J712" s="135">
        <v>30</v>
      </c>
      <c r="K712" s="28">
        <v>0.96667000000000003</v>
      </c>
      <c r="L712" s="28">
        <f t="shared" si="52"/>
        <v>0.83528999999999998</v>
      </c>
      <c r="O712" s="77">
        <v>0.85797999999999996</v>
      </c>
      <c r="BF712" s="106"/>
    </row>
    <row r="713" spans="1:58" x14ac:dyDescent="0.25">
      <c r="A713" t="s">
        <v>17</v>
      </c>
      <c r="B713" s="25">
        <v>2022</v>
      </c>
      <c r="C713" s="25" t="s">
        <v>2</v>
      </c>
      <c r="D713" s="25" t="s">
        <v>73</v>
      </c>
      <c r="E713" s="25" t="s">
        <v>154</v>
      </c>
      <c r="F713" s="23" t="s">
        <v>155</v>
      </c>
      <c r="G713" s="23" t="s">
        <v>552</v>
      </c>
      <c r="H713" s="32" t="s">
        <v>354</v>
      </c>
      <c r="I713" s="32" t="s">
        <v>574</v>
      </c>
      <c r="J713" s="135">
        <v>37</v>
      </c>
      <c r="K713" s="28">
        <v>0.94594999999999996</v>
      </c>
      <c r="L713" s="28">
        <f t="shared" si="52"/>
        <v>0.83216999999999997</v>
      </c>
      <c r="O713" s="77">
        <v>0.85080999999999996</v>
      </c>
      <c r="BF713" s="106"/>
    </row>
    <row r="714" spans="1:58" x14ac:dyDescent="0.25">
      <c r="A714" t="s">
        <v>17</v>
      </c>
      <c r="B714" s="25">
        <v>2022</v>
      </c>
      <c r="C714" s="25" t="s">
        <v>3</v>
      </c>
      <c r="D714" s="25" t="s">
        <v>493</v>
      </c>
      <c r="E714" s="25" t="s">
        <v>154</v>
      </c>
      <c r="F714" s="23" t="s">
        <v>155</v>
      </c>
      <c r="G714" s="23" t="s">
        <v>552</v>
      </c>
      <c r="H714" s="32" t="s">
        <v>354</v>
      </c>
      <c r="I714" s="32" t="s">
        <v>574</v>
      </c>
      <c r="J714" s="135">
        <v>42</v>
      </c>
      <c r="K714" s="28">
        <v>0.88095000000000001</v>
      </c>
      <c r="L714" s="28">
        <f t="shared" si="52"/>
        <v>0.85658999999999996</v>
      </c>
      <c r="O714" s="77">
        <v>0.85358999999999996</v>
      </c>
      <c r="BF714" s="106"/>
    </row>
    <row r="715" spans="1:58" x14ac:dyDescent="0.25">
      <c r="A715" t="s">
        <v>17</v>
      </c>
      <c r="B715" s="25">
        <v>2023</v>
      </c>
      <c r="C715" s="25" t="s">
        <v>0</v>
      </c>
      <c r="D715" s="25" t="s">
        <v>537</v>
      </c>
      <c r="E715" s="25" t="s">
        <v>154</v>
      </c>
      <c r="F715" s="23" t="s">
        <v>155</v>
      </c>
      <c r="G715" s="23" t="s">
        <v>552</v>
      </c>
      <c r="H715" s="32" t="s">
        <v>354</v>
      </c>
      <c r="I715" s="32" t="s">
        <v>574</v>
      </c>
      <c r="J715" s="135">
        <v>35</v>
      </c>
      <c r="K715" s="28">
        <v>0.77142999999999995</v>
      </c>
      <c r="L715" s="28">
        <f t="shared" si="52"/>
        <v>0.86672000000000005</v>
      </c>
      <c r="O715" s="77">
        <v>0.85650000000000004</v>
      </c>
      <c r="BF715" s="106"/>
    </row>
    <row r="716" spans="1:58" x14ac:dyDescent="0.25">
      <c r="A716" t="s">
        <v>17</v>
      </c>
      <c r="B716" s="25">
        <v>2018</v>
      </c>
      <c r="C716" s="25" t="s">
        <v>0</v>
      </c>
      <c r="D716" s="25" t="s">
        <v>54</v>
      </c>
      <c r="E716" s="25" t="s">
        <v>156</v>
      </c>
      <c r="F716" s="23" t="s">
        <v>157</v>
      </c>
      <c r="G716" s="23" t="s">
        <v>559</v>
      </c>
      <c r="H716" s="32" t="s">
        <v>469</v>
      </c>
      <c r="I716" s="32" t="s">
        <v>574</v>
      </c>
      <c r="J716" s="135">
        <v>138</v>
      </c>
      <c r="K716" s="28">
        <v>0.92754000000000003</v>
      </c>
      <c r="L716" s="28">
        <f t="shared" si="52"/>
        <v>0.85977999999999999</v>
      </c>
      <c r="O716" s="77">
        <v>0.84830000000000005</v>
      </c>
      <c r="BF716" s="106"/>
    </row>
    <row r="717" spans="1:58" x14ac:dyDescent="0.25">
      <c r="A717" t="s">
        <v>17</v>
      </c>
      <c r="B717" s="25">
        <v>2018</v>
      </c>
      <c r="C717" s="25" t="s">
        <v>1</v>
      </c>
      <c r="D717" s="25" t="s">
        <v>56</v>
      </c>
      <c r="E717" s="25" t="s">
        <v>156</v>
      </c>
      <c r="F717" s="23" t="s">
        <v>157</v>
      </c>
      <c r="G717" s="23" t="s">
        <v>559</v>
      </c>
      <c r="H717" s="32" t="s">
        <v>469</v>
      </c>
      <c r="I717" s="32" t="s">
        <v>574</v>
      </c>
      <c r="J717" s="135">
        <v>150</v>
      </c>
      <c r="K717" s="28">
        <v>0.89332999999999996</v>
      </c>
      <c r="L717" s="28">
        <f t="shared" si="52"/>
        <v>0.87158000000000002</v>
      </c>
      <c r="O717" s="77">
        <v>0.85524</v>
      </c>
      <c r="BF717" s="106"/>
    </row>
    <row r="718" spans="1:58" x14ac:dyDescent="0.25">
      <c r="A718" t="s">
        <v>17</v>
      </c>
      <c r="B718" s="25">
        <v>2018</v>
      </c>
      <c r="C718" s="25" t="s">
        <v>2</v>
      </c>
      <c r="D718" s="25" t="s">
        <v>57</v>
      </c>
      <c r="E718" s="25" t="s">
        <v>156</v>
      </c>
      <c r="F718" s="23" t="s">
        <v>157</v>
      </c>
      <c r="G718" s="23" t="s">
        <v>559</v>
      </c>
      <c r="H718" s="32" t="s">
        <v>469</v>
      </c>
      <c r="I718" s="32" t="s">
        <v>574</v>
      </c>
      <c r="J718" s="135">
        <v>164</v>
      </c>
      <c r="K718" s="28">
        <v>0.89024000000000003</v>
      </c>
      <c r="L718" s="28">
        <f t="shared" si="52"/>
        <v>0.88563000000000003</v>
      </c>
      <c r="O718" s="77">
        <v>0.85572000000000004</v>
      </c>
      <c r="BF718" s="106"/>
    </row>
    <row r="719" spans="1:58" x14ac:dyDescent="0.25">
      <c r="A719" t="s">
        <v>17</v>
      </c>
      <c r="B719" s="25">
        <v>2018</v>
      </c>
      <c r="C719" s="25" t="s">
        <v>3</v>
      </c>
      <c r="D719" s="25" t="s">
        <v>58</v>
      </c>
      <c r="E719" s="25" t="s">
        <v>156</v>
      </c>
      <c r="F719" s="23" t="s">
        <v>157</v>
      </c>
      <c r="G719" s="23" t="s">
        <v>559</v>
      </c>
      <c r="H719" s="32" t="s">
        <v>469</v>
      </c>
      <c r="I719" s="32" t="s">
        <v>574</v>
      </c>
      <c r="J719" s="135">
        <v>153</v>
      </c>
      <c r="K719" s="28">
        <v>0.90849999999999997</v>
      </c>
      <c r="L719" s="28">
        <f t="shared" si="52"/>
        <v>0.87646000000000002</v>
      </c>
      <c r="O719" s="77">
        <v>0.85877999999999999</v>
      </c>
      <c r="BF719" s="106"/>
    </row>
    <row r="720" spans="1:58" x14ac:dyDescent="0.25">
      <c r="A720" t="s">
        <v>17</v>
      </c>
      <c r="B720" s="25">
        <v>2019</v>
      </c>
      <c r="C720" s="25" t="s">
        <v>0</v>
      </c>
      <c r="D720" s="25" t="s">
        <v>59</v>
      </c>
      <c r="E720" s="25" t="s">
        <v>156</v>
      </c>
      <c r="F720" s="23" t="s">
        <v>157</v>
      </c>
      <c r="G720" s="23" t="s">
        <v>559</v>
      </c>
      <c r="H720" s="32" t="s">
        <v>469</v>
      </c>
      <c r="I720" s="32" t="s">
        <v>574</v>
      </c>
      <c r="J720" s="135">
        <v>147</v>
      </c>
      <c r="K720" s="28">
        <v>0.86395</v>
      </c>
      <c r="L720" s="28">
        <f t="shared" si="52"/>
        <v>0.84238000000000002</v>
      </c>
      <c r="O720" s="77">
        <v>0.85007999999999995</v>
      </c>
      <c r="BF720" s="106"/>
    </row>
    <row r="721" spans="1:58" x14ac:dyDescent="0.25">
      <c r="A721" t="s">
        <v>17</v>
      </c>
      <c r="B721" s="25">
        <v>2019</v>
      </c>
      <c r="C721" s="25" t="s">
        <v>1</v>
      </c>
      <c r="D721" s="25" t="s">
        <v>60</v>
      </c>
      <c r="E721" s="25" t="s">
        <v>156</v>
      </c>
      <c r="F721" s="23" t="s">
        <v>157</v>
      </c>
      <c r="G721" s="23" t="s">
        <v>559</v>
      </c>
      <c r="H721" s="32" t="s">
        <v>469</v>
      </c>
      <c r="I721" s="32" t="s">
        <v>574</v>
      </c>
      <c r="J721" s="135">
        <v>169</v>
      </c>
      <c r="K721" s="28">
        <v>0.92898999999999998</v>
      </c>
      <c r="L721" s="28">
        <f t="shared" si="52"/>
        <v>0.88305</v>
      </c>
      <c r="O721" s="77">
        <v>0.85524</v>
      </c>
      <c r="BF721" s="106"/>
    </row>
    <row r="722" spans="1:58" x14ac:dyDescent="0.25">
      <c r="A722" t="s">
        <v>17</v>
      </c>
      <c r="B722" s="25">
        <v>2019</v>
      </c>
      <c r="C722" s="25" t="s">
        <v>2</v>
      </c>
      <c r="D722" s="25" t="s">
        <v>61</v>
      </c>
      <c r="E722" s="25" t="s">
        <v>156</v>
      </c>
      <c r="F722" s="23" t="s">
        <v>157</v>
      </c>
      <c r="G722" s="23" t="s">
        <v>559</v>
      </c>
      <c r="H722" s="32" t="s">
        <v>469</v>
      </c>
      <c r="I722" s="32" t="s">
        <v>574</v>
      </c>
      <c r="J722" s="135">
        <v>158</v>
      </c>
      <c r="K722" s="28">
        <v>0.79747000000000001</v>
      </c>
      <c r="L722" s="28">
        <f t="shared" si="52"/>
        <v>0.84440999999999999</v>
      </c>
      <c r="O722" s="77">
        <v>0.85079000000000005</v>
      </c>
      <c r="BF722" s="106"/>
    </row>
    <row r="723" spans="1:58" x14ac:dyDescent="0.25">
      <c r="A723" t="s">
        <v>17</v>
      </c>
      <c r="B723" s="25">
        <v>2019</v>
      </c>
      <c r="C723" s="25" t="s">
        <v>3</v>
      </c>
      <c r="D723" s="25" t="s">
        <v>62</v>
      </c>
      <c r="E723" s="25" t="s">
        <v>156</v>
      </c>
      <c r="F723" s="23" t="s">
        <v>157</v>
      </c>
      <c r="G723" s="23" t="s">
        <v>559</v>
      </c>
      <c r="H723" s="32" t="s">
        <v>469</v>
      </c>
      <c r="I723" s="32" t="s">
        <v>574</v>
      </c>
      <c r="J723" s="135">
        <v>141</v>
      </c>
      <c r="K723" s="28">
        <v>0.88651999999999997</v>
      </c>
      <c r="L723" s="28">
        <f t="shared" si="52"/>
        <v>0.86111000000000004</v>
      </c>
      <c r="O723" s="77">
        <v>0.85265000000000002</v>
      </c>
      <c r="BF723" s="106"/>
    </row>
    <row r="724" spans="1:58" x14ac:dyDescent="0.25">
      <c r="A724" t="s">
        <v>17</v>
      </c>
      <c r="B724" s="25">
        <v>2020</v>
      </c>
      <c r="C724" s="25" t="s">
        <v>0</v>
      </c>
      <c r="D724" s="25" t="s">
        <v>63</v>
      </c>
      <c r="E724" s="25" t="s">
        <v>156</v>
      </c>
      <c r="F724" s="23" t="s">
        <v>157</v>
      </c>
      <c r="G724" s="23" t="s">
        <v>559</v>
      </c>
      <c r="H724" s="32" t="s">
        <v>469</v>
      </c>
      <c r="I724" s="32" t="s">
        <v>574</v>
      </c>
      <c r="J724" s="135">
        <v>160</v>
      </c>
      <c r="K724" s="28">
        <v>0.86250000000000004</v>
      </c>
      <c r="L724" s="28">
        <f t="shared" si="52"/>
        <v>0.86285000000000001</v>
      </c>
      <c r="O724" s="77">
        <v>0.84214</v>
      </c>
      <c r="BF724" s="106"/>
    </row>
    <row r="725" spans="1:58" x14ac:dyDescent="0.25">
      <c r="A725" t="s">
        <v>17</v>
      </c>
      <c r="B725" s="25">
        <v>2020</v>
      </c>
      <c r="C725" s="25" t="s">
        <v>1</v>
      </c>
      <c r="D725" s="25" t="s">
        <v>64</v>
      </c>
      <c r="E725" s="25" t="s">
        <v>156</v>
      </c>
      <c r="F725" s="23" t="s">
        <v>157</v>
      </c>
      <c r="G725" s="23" t="s">
        <v>559</v>
      </c>
      <c r="H725" s="32" t="s">
        <v>469</v>
      </c>
      <c r="I725" s="32" t="s">
        <v>574</v>
      </c>
      <c r="J725" s="135">
        <v>81</v>
      </c>
      <c r="K725" s="28">
        <v>0.91357999999999995</v>
      </c>
      <c r="L725" s="28">
        <f t="shared" si="52"/>
        <v>0.83642000000000005</v>
      </c>
      <c r="O725" s="77">
        <v>0.81738999999999995</v>
      </c>
      <c r="BF725" s="106"/>
    </row>
    <row r="726" spans="1:58" x14ac:dyDescent="0.25">
      <c r="A726" t="s">
        <v>17</v>
      </c>
      <c r="B726" s="25">
        <v>2020</v>
      </c>
      <c r="C726" s="25" t="s">
        <v>2</v>
      </c>
      <c r="D726" s="25" t="s">
        <v>65</v>
      </c>
      <c r="E726" s="25" t="s">
        <v>156</v>
      </c>
      <c r="F726" s="23" t="s">
        <v>157</v>
      </c>
      <c r="G726" s="23" t="s">
        <v>559</v>
      </c>
      <c r="H726" s="32" t="s">
        <v>469</v>
      </c>
      <c r="I726" s="32" t="s">
        <v>574</v>
      </c>
      <c r="J726" s="135">
        <v>141</v>
      </c>
      <c r="K726" s="28">
        <v>0.89361999999999997</v>
      </c>
      <c r="L726" s="28">
        <f t="shared" si="52"/>
        <v>0.85424</v>
      </c>
      <c r="O726" s="77">
        <v>0.82706999999999997</v>
      </c>
      <c r="BF726" s="106"/>
    </row>
    <row r="727" spans="1:58" x14ac:dyDescent="0.25">
      <c r="A727" t="s">
        <v>17</v>
      </c>
      <c r="B727" s="25">
        <v>2020</v>
      </c>
      <c r="C727" s="25" t="s">
        <v>3</v>
      </c>
      <c r="D727" s="25" t="s">
        <v>66</v>
      </c>
      <c r="E727" s="25" t="s">
        <v>156</v>
      </c>
      <c r="F727" s="23" t="s">
        <v>157</v>
      </c>
      <c r="G727" s="23" t="s">
        <v>559</v>
      </c>
      <c r="H727" s="32" t="s">
        <v>469</v>
      </c>
      <c r="I727" s="32" t="s">
        <v>574</v>
      </c>
      <c r="J727" s="135">
        <v>166</v>
      </c>
      <c r="K727" s="28">
        <v>0.88553999999999999</v>
      </c>
      <c r="L727" s="28">
        <f t="shared" si="52"/>
        <v>0.8619</v>
      </c>
      <c r="O727" s="77">
        <v>0.85233000000000003</v>
      </c>
      <c r="BF727" s="106"/>
    </row>
    <row r="728" spans="1:58" x14ac:dyDescent="0.25">
      <c r="A728" t="s">
        <v>17</v>
      </c>
      <c r="B728" s="25">
        <v>2021</v>
      </c>
      <c r="C728" s="25" t="s">
        <v>0</v>
      </c>
      <c r="D728" s="25" t="s">
        <v>67</v>
      </c>
      <c r="E728" s="25" t="s">
        <v>156</v>
      </c>
      <c r="F728" s="23" t="s">
        <v>157</v>
      </c>
      <c r="G728" s="23" t="s">
        <v>559</v>
      </c>
      <c r="H728" s="32" t="s">
        <v>469</v>
      </c>
      <c r="I728" s="32" t="s">
        <v>574</v>
      </c>
      <c r="J728" s="135">
        <v>152</v>
      </c>
      <c r="K728" s="28">
        <v>0.88815999999999995</v>
      </c>
      <c r="L728" s="28">
        <f t="shared" si="52"/>
        <v>0.86667000000000005</v>
      </c>
      <c r="O728" s="77">
        <v>0.86184000000000005</v>
      </c>
      <c r="BF728" s="106"/>
    </row>
    <row r="729" spans="1:58" x14ac:dyDescent="0.25">
      <c r="A729" t="s">
        <v>17</v>
      </c>
      <c r="B729" s="25">
        <v>2021</v>
      </c>
      <c r="C729" s="25" t="s">
        <v>1</v>
      </c>
      <c r="D729" s="25" t="s">
        <v>68</v>
      </c>
      <c r="E729" s="25" t="s">
        <v>156</v>
      </c>
      <c r="F729" s="23" t="s">
        <v>157</v>
      </c>
      <c r="G729" s="23" t="s">
        <v>559</v>
      </c>
      <c r="H729" s="32" t="s">
        <v>469</v>
      </c>
      <c r="I729" s="32" t="s">
        <v>574</v>
      </c>
      <c r="J729" s="135">
        <v>159</v>
      </c>
      <c r="K729" s="28">
        <v>0.92452999999999996</v>
      </c>
      <c r="L729" s="28">
        <f t="shared" si="52"/>
        <v>0.87646000000000002</v>
      </c>
      <c r="O729" s="77">
        <v>0.85790999999999995</v>
      </c>
      <c r="BF729" s="106"/>
    </row>
    <row r="730" spans="1:58" x14ac:dyDescent="0.25">
      <c r="A730" t="s">
        <v>17</v>
      </c>
      <c r="B730" s="25">
        <v>2021</v>
      </c>
      <c r="C730" s="25" t="s">
        <v>2</v>
      </c>
      <c r="D730" s="25" t="s">
        <v>69</v>
      </c>
      <c r="E730" s="25" t="s">
        <v>156</v>
      </c>
      <c r="F730" s="23" t="s">
        <v>157</v>
      </c>
      <c r="G730" s="23" t="s">
        <v>559</v>
      </c>
      <c r="H730" s="32" t="s">
        <v>469</v>
      </c>
      <c r="I730" s="32" t="s">
        <v>574</v>
      </c>
      <c r="J730" s="135">
        <v>180</v>
      </c>
      <c r="K730" s="28">
        <v>0.89444000000000001</v>
      </c>
      <c r="L730" s="28">
        <f t="shared" si="52"/>
        <v>0.86056999999999995</v>
      </c>
      <c r="O730" s="77">
        <v>0.85472999999999999</v>
      </c>
      <c r="BF730" s="106"/>
    </row>
    <row r="731" spans="1:58" x14ac:dyDescent="0.25">
      <c r="A731" t="s">
        <v>17</v>
      </c>
      <c r="B731" s="25">
        <v>2021</v>
      </c>
      <c r="C731" s="25" t="s">
        <v>3</v>
      </c>
      <c r="D731" s="25" t="s">
        <v>70</v>
      </c>
      <c r="E731" s="25" t="s">
        <v>156</v>
      </c>
      <c r="F731" s="23" t="s">
        <v>157</v>
      </c>
      <c r="G731" s="23" t="s">
        <v>559</v>
      </c>
      <c r="H731" s="32" t="s">
        <v>469</v>
      </c>
      <c r="I731" s="32" t="s">
        <v>574</v>
      </c>
      <c r="J731" s="135">
        <v>187</v>
      </c>
      <c r="K731" s="28">
        <v>0.89305000000000001</v>
      </c>
      <c r="L731" s="28">
        <f t="shared" si="52"/>
        <v>0.87773000000000001</v>
      </c>
      <c r="O731" s="77">
        <v>0.86302999999999996</v>
      </c>
      <c r="BF731" s="106"/>
    </row>
    <row r="732" spans="1:58" x14ac:dyDescent="0.25">
      <c r="A732" t="s">
        <v>17</v>
      </c>
      <c r="B732" s="25">
        <v>2022</v>
      </c>
      <c r="C732" s="25" t="s">
        <v>0</v>
      </c>
      <c r="D732" s="25" t="s">
        <v>71</v>
      </c>
      <c r="E732" s="25" t="s">
        <v>156</v>
      </c>
      <c r="F732" s="23" t="s">
        <v>157</v>
      </c>
      <c r="G732" s="23" t="s">
        <v>559</v>
      </c>
      <c r="H732" s="32" t="s">
        <v>469</v>
      </c>
      <c r="I732" s="32" t="s">
        <v>574</v>
      </c>
      <c r="J732" s="135">
        <v>169</v>
      </c>
      <c r="K732" s="28">
        <v>0.88166</v>
      </c>
      <c r="L732" s="28">
        <f t="shared" si="52"/>
        <v>0.88780000000000003</v>
      </c>
      <c r="O732" s="77">
        <v>0.86423000000000005</v>
      </c>
      <c r="BF732" s="106"/>
    </row>
    <row r="733" spans="1:58" x14ac:dyDescent="0.25">
      <c r="A733" t="s">
        <v>17</v>
      </c>
      <c r="B733" s="25">
        <v>2022</v>
      </c>
      <c r="C733" s="25" t="s">
        <v>1</v>
      </c>
      <c r="D733" s="25" t="s">
        <v>72</v>
      </c>
      <c r="E733" s="25" t="s">
        <v>156</v>
      </c>
      <c r="F733" s="23" t="s">
        <v>157</v>
      </c>
      <c r="G733" s="23" t="s">
        <v>559</v>
      </c>
      <c r="H733" s="32" t="s">
        <v>469</v>
      </c>
      <c r="I733" s="32" t="s">
        <v>574</v>
      </c>
      <c r="J733" s="135">
        <v>154</v>
      </c>
      <c r="K733" s="28">
        <v>0.89610000000000001</v>
      </c>
      <c r="L733" s="28">
        <f t="shared" si="52"/>
        <v>0.86729999999999996</v>
      </c>
      <c r="O733" s="77">
        <v>0.85797999999999996</v>
      </c>
      <c r="BF733" s="106"/>
    </row>
    <row r="734" spans="1:58" x14ac:dyDescent="0.25">
      <c r="A734" t="s">
        <v>17</v>
      </c>
      <c r="B734" s="25">
        <v>2022</v>
      </c>
      <c r="C734" s="25" t="s">
        <v>2</v>
      </c>
      <c r="D734" s="25" t="s">
        <v>73</v>
      </c>
      <c r="E734" s="25" t="s">
        <v>156</v>
      </c>
      <c r="F734" s="23" t="s">
        <v>157</v>
      </c>
      <c r="G734" s="23" t="s">
        <v>559</v>
      </c>
      <c r="H734" s="32" t="s">
        <v>469</v>
      </c>
      <c r="I734" s="32" t="s">
        <v>574</v>
      </c>
      <c r="J734" s="135">
        <v>139</v>
      </c>
      <c r="K734" s="28">
        <v>0.94245000000000001</v>
      </c>
      <c r="L734" s="28">
        <f t="shared" si="52"/>
        <v>0.88553000000000004</v>
      </c>
      <c r="O734" s="77">
        <v>0.85080999999999996</v>
      </c>
      <c r="BF734" s="106"/>
    </row>
    <row r="735" spans="1:58" x14ac:dyDescent="0.25">
      <c r="A735" t="s">
        <v>17</v>
      </c>
      <c r="B735" s="25">
        <v>2022</v>
      </c>
      <c r="C735" s="25" t="s">
        <v>3</v>
      </c>
      <c r="D735" s="25" t="s">
        <v>493</v>
      </c>
      <c r="E735" s="25" t="s">
        <v>156</v>
      </c>
      <c r="F735" s="23" t="s">
        <v>157</v>
      </c>
      <c r="G735" s="23" t="s">
        <v>559</v>
      </c>
      <c r="H735" s="32" t="s">
        <v>469</v>
      </c>
      <c r="I735" s="32" t="s">
        <v>574</v>
      </c>
      <c r="J735" s="135">
        <v>151</v>
      </c>
      <c r="K735" s="28">
        <v>0.91391</v>
      </c>
      <c r="L735" s="28">
        <f t="shared" si="52"/>
        <v>0.87043000000000004</v>
      </c>
      <c r="O735" s="77">
        <v>0.85358999999999996</v>
      </c>
      <c r="BF735" s="106"/>
    </row>
    <row r="736" spans="1:58" x14ac:dyDescent="0.25">
      <c r="A736" t="s">
        <v>17</v>
      </c>
      <c r="B736" s="25">
        <v>2023</v>
      </c>
      <c r="C736" s="25" t="s">
        <v>0</v>
      </c>
      <c r="D736" s="25" t="s">
        <v>537</v>
      </c>
      <c r="E736" s="25" t="s">
        <v>156</v>
      </c>
      <c r="F736" s="23" t="s">
        <v>157</v>
      </c>
      <c r="G736" s="23" t="s">
        <v>559</v>
      </c>
      <c r="H736" s="32" t="s">
        <v>469</v>
      </c>
      <c r="I736" s="32" t="s">
        <v>574</v>
      </c>
      <c r="J736" s="135">
        <v>162</v>
      </c>
      <c r="K736" s="28">
        <v>0.87653999999999999</v>
      </c>
      <c r="L736" s="28">
        <f t="shared" si="52"/>
        <v>0.86626999999999998</v>
      </c>
      <c r="O736" s="77">
        <v>0.85650000000000004</v>
      </c>
      <c r="BF736" s="106"/>
    </row>
    <row r="737" spans="1:58" x14ac:dyDescent="0.25">
      <c r="A737" t="s">
        <v>17</v>
      </c>
      <c r="B737" s="25">
        <v>2018</v>
      </c>
      <c r="C737" s="25" t="s">
        <v>0</v>
      </c>
      <c r="D737" s="25" t="s">
        <v>54</v>
      </c>
      <c r="E737" s="25" t="s">
        <v>158</v>
      </c>
      <c r="F737" s="23" t="s">
        <v>159</v>
      </c>
      <c r="G737" s="23" t="s">
        <v>545</v>
      </c>
      <c r="H737" s="32" t="s">
        <v>366</v>
      </c>
      <c r="I737" s="32" t="s">
        <v>574</v>
      </c>
      <c r="J737" s="135">
        <v>111</v>
      </c>
      <c r="K737" s="28">
        <v>0.88288</v>
      </c>
      <c r="L737" s="28">
        <f t="shared" si="52"/>
        <v>0.88275999999999999</v>
      </c>
      <c r="O737" s="77">
        <v>0.84830000000000005</v>
      </c>
      <c r="BF737" s="106"/>
    </row>
    <row r="738" spans="1:58" x14ac:dyDescent="0.25">
      <c r="A738" t="s">
        <v>17</v>
      </c>
      <c r="B738" s="25">
        <v>2018</v>
      </c>
      <c r="C738" s="25" t="s">
        <v>1</v>
      </c>
      <c r="D738" s="25" t="s">
        <v>56</v>
      </c>
      <c r="E738" s="25" t="s">
        <v>158</v>
      </c>
      <c r="F738" s="23" t="s">
        <v>159</v>
      </c>
      <c r="G738" s="23" t="s">
        <v>545</v>
      </c>
      <c r="H738" s="32" t="s">
        <v>366</v>
      </c>
      <c r="I738" s="32" t="s">
        <v>574</v>
      </c>
      <c r="J738" s="135">
        <v>113</v>
      </c>
      <c r="K738" s="28">
        <v>0.93805000000000005</v>
      </c>
      <c r="L738" s="28">
        <f t="shared" si="52"/>
        <v>0.87758999999999998</v>
      </c>
      <c r="O738" s="77">
        <v>0.85524</v>
      </c>
      <c r="BF738" s="106"/>
    </row>
    <row r="739" spans="1:58" x14ac:dyDescent="0.25">
      <c r="A739" t="s">
        <v>17</v>
      </c>
      <c r="B739" s="25">
        <v>2018</v>
      </c>
      <c r="C739" s="25" t="s">
        <v>2</v>
      </c>
      <c r="D739" s="25" t="s">
        <v>57</v>
      </c>
      <c r="E739" s="25" t="s">
        <v>158</v>
      </c>
      <c r="F739" s="23" t="s">
        <v>159</v>
      </c>
      <c r="G739" s="23" t="s">
        <v>545</v>
      </c>
      <c r="H739" s="32" t="s">
        <v>366</v>
      </c>
      <c r="I739" s="32" t="s">
        <v>574</v>
      </c>
      <c r="J739" s="135">
        <v>104</v>
      </c>
      <c r="K739" s="28">
        <v>0.93269000000000002</v>
      </c>
      <c r="L739" s="28">
        <f t="shared" si="52"/>
        <v>0.82099</v>
      </c>
      <c r="O739" s="77">
        <v>0.85572000000000004</v>
      </c>
      <c r="BF739" s="106"/>
    </row>
    <row r="740" spans="1:58" x14ac:dyDescent="0.25">
      <c r="A740" t="s">
        <v>17</v>
      </c>
      <c r="B740" s="25">
        <v>2018</v>
      </c>
      <c r="C740" s="25" t="s">
        <v>3</v>
      </c>
      <c r="D740" s="25" t="s">
        <v>58</v>
      </c>
      <c r="E740" s="25" t="s">
        <v>158</v>
      </c>
      <c r="F740" s="23" t="s">
        <v>159</v>
      </c>
      <c r="G740" s="23" t="s">
        <v>545</v>
      </c>
      <c r="H740" s="32" t="s">
        <v>366</v>
      </c>
      <c r="I740" s="32" t="s">
        <v>574</v>
      </c>
      <c r="J740" s="135">
        <v>75</v>
      </c>
      <c r="K740" s="28">
        <v>0.90666999999999998</v>
      </c>
      <c r="L740" s="28">
        <f t="shared" si="52"/>
        <v>0.86436999999999997</v>
      </c>
      <c r="O740" s="77">
        <v>0.85877999999999999</v>
      </c>
      <c r="BF740" s="106"/>
    </row>
    <row r="741" spans="1:58" x14ac:dyDescent="0.25">
      <c r="A741" t="s">
        <v>17</v>
      </c>
      <c r="B741" s="25">
        <v>2019</v>
      </c>
      <c r="C741" s="25" t="s">
        <v>0</v>
      </c>
      <c r="D741" s="25" t="s">
        <v>59</v>
      </c>
      <c r="E741" s="25" t="s">
        <v>158</v>
      </c>
      <c r="F741" s="23" t="s">
        <v>159</v>
      </c>
      <c r="G741" s="23" t="s">
        <v>545</v>
      </c>
      <c r="H741" s="32" t="s">
        <v>366</v>
      </c>
      <c r="I741" s="32" t="s">
        <v>574</v>
      </c>
      <c r="J741" s="135">
        <v>136</v>
      </c>
      <c r="K741" s="28">
        <v>0.88234999999999997</v>
      </c>
      <c r="L741" s="28">
        <f t="shared" si="52"/>
        <v>0.84763999999999995</v>
      </c>
      <c r="O741" s="77">
        <v>0.85007999999999995</v>
      </c>
      <c r="BF741" s="106"/>
    </row>
    <row r="742" spans="1:58" x14ac:dyDescent="0.25">
      <c r="A742" t="s">
        <v>17</v>
      </c>
      <c r="B742" s="25">
        <v>2019</v>
      </c>
      <c r="C742" s="25" t="s">
        <v>1</v>
      </c>
      <c r="D742" s="25" t="s">
        <v>60</v>
      </c>
      <c r="E742" s="25" t="s">
        <v>158</v>
      </c>
      <c r="F742" s="23" t="s">
        <v>159</v>
      </c>
      <c r="G742" s="23" t="s">
        <v>545</v>
      </c>
      <c r="H742" s="32" t="s">
        <v>366</v>
      </c>
      <c r="I742" s="32" t="s">
        <v>574</v>
      </c>
      <c r="J742" s="135">
        <v>112</v>
      </c>
      <c r="K742" s="28">
        <v>0.875</v>
      </c>
      <c r="L742" s="28">
        <f t="shared" si="52"/>
        <v>0.83706999999999998</v>
      </c>
      <c r="O742" s="77">
        <v>0.85524</v>
      </c>
      <c r="BF742" s="106"/>
    </row>
    <row r="743" spans="1:58" x14ac:dyDescent="0.25">
      <c r="A743" t="s">
        <v>17</v>
      </c>
      <c r="B743" s="25">
        <v>2019</v>
      </c>
      <c r="C743" s="25" t="s">
        <v>2</v>
      </c>
      <c r="D743" s="25" t="s">
        <v>61</v>
      </c>
      <c r="E743" s="25" t="s">
        <v>158</v>
      </c>
      <c r="F743" s="23" t="s">
        <v>159</v>
      </c>
      <c r="G743" s="23" t="s">
        <v>545</v>
      </c>
      <c r="H743" s="32" t="s">
        <v>366</v>
      </c>
      <c r="I743" s="32" t="s">
        <v>574</v>
      </c>
      <c r="J743" s="135">
        <v>114</v>
      </c>
      <c r="K743" s="28">
        <v>0.92105000000000004</v>
      </c>
      <c r="L743" s="28">
        <f t="shared" si="52"/>
        <v>0.84991000000000005</v>
      </c>
      <c r="O743" s="77">
        <v>0.85079000000000005</v>
      </c>
      <c r="BF743" s="106"/>
    </row>
    <row r="744" spans="1:58" x14ac:dyDescent="0.25">
      <c r="A744" t="s">
        <v>17</v>
      </c>
      <c r="B744" s="25">
        <v>2019</v>
      </c>
      <c r="C744" s="25" t="s">
        <v>3</v>
      </c>
      <c r="D744" s="25" t="s">
        <v>62</v>
      </c>
      <c r="E744" s="25" t="s">
        <v>158</v>
      </c>
      <c r="F744" s="23" t="s">
        <v>159</v>
      </c>
      <c r="G744" s="23" t="s">
        <v>545</v>
      </c>
      <c r="H744" s="32" t="s">
        <v>366</v>
      </c>
      <c r="I744" s="32" t="s">
        <v>574</v>
      </c>
      <c r="J744" s="135">
        <v>93</v>
      </c>
      <c r="K744" s="28">
        <v>0.89246999999999999</v>
      </c>
      <c r="L744" s="28">
        <f t="shared" si="52"/>
        <v>0.84884000000000004</v>
      </c>
      <c r="O744" s="77">
        <v>0.85265000000000002</v>
      </c>
      <c r="BF744" s="106"/>
    </row>
    <row r="745" spans="1:58" x14ac:dyDescent="0.25">
      <c r="A745" t="s">
        <v>17</v>
      </c>
      <c r="B745" s="25">
        <v>2020</v>
      </c>
      <c r="C745" s="25" t="s">
        <v>0</v>
      </c>
      <c r="D745" s="25" t="s">
        <v>63</v>
      </c>
      <c r="E745" s="25" t="s">
        <v>158</v>
      </c>
      <c r="F745" s="23" t="s">
        <v>159</v>
      </c>
      <c r="G745" s="23" t="s">
        <v>545</v>
      </c>
      <c r="H745" s="32" t="s">
        <v>366</v>
      </c>
      <c r="I745" s="32" t="s">
        <v>574</v>
      </c>
      <c r="J745" s="135">
        <v>106</v>
      </c>
      <c r="K745" s="28">
        <v>0.86792000000000002</v>
      </c>
      <c r="L745" s="28">
        <f t="shared" si="52"/>
        <v>0.79493000000000003</v>
      </c>
      <c r="O745" s="77">
        <v>0.84214</v>
      </c>
      <c r="BF745" s="106"/>
    </row>
    <row r="746" spans="1:58" x14ac:dyDescent="0.25">
      <c r="A746" t="s">
        <v>17</v>
      </c>
      <c r="B746" s="25">
        <v>2020</v>
      </c>
      <c r="C746" s="25" t="s">
        <v>1</v>
      </c>
      <c r="D746" s="25" t="s">
        <v>64</v>
      </c>
      <c r="E746" s="25" t="s">
        <v>158</v>
      </c>
      <c r="F746" s="23" t="s">
        <v>159</v>
      </c>
      <c r="G746" s="23" t="s">
        <v>545</v>
      </c>
      <c r="H746" s="32" t="s">
        <v>366</v>
      </c>
      <c r="I746" s="32" t="s">
        <v>574</v>
      </c>
      <c r="J746" s="135">
        <v>58</v>
      </c>
      <c r="K746" s="28">
        <v>0.84482999999999997</v>
      </c>
      <c r="L746" s="28">
        <f t="shared" si="52"/>
        <v>0.79913000000000001</v>
      </c>
      <c r="O746" s="77">
        <v>0.81738999999999995</v>
      </c>
      <c r="BF746" s="106"/>
    </row>
    <row r="747" spans="1:58" x14ac:dyDescent="0.25">
      <c r="A747" t="s">
        <v>17</v>
      </c>
      <c r="B747" s="25">
        <v>2020</v>
      </c>
      <c r="C747" s="25" t="s">
        <v>2</v>
      </c>
      <c r="D747" s="25" t="s">
        <v>65</v>
      </c>
      <c r="E747" s="25" t="s">
        <v>158</v>
      </c>
      <c r="F747" s="23" t="s">
        <v>159</v>
      </c>
      <c r="G747" s="23" t="s">
        <v>545</v>
      </c>
      <c r="H747" s="32" t="s">
        <v>366</v>
      </c>
      <c r="I747" s="32" t="s">
        <v>574</v>
      </c>
      <c r="J747" s="135">
        <v>97</v>
      </c>
      <c r="K747" s="28">
        <v>0.85567000000000004</v>
      </c>
      <c r="L747" s="28">
        <f t="shared" si="52"/>
        <v>0.81413999999999997</v>
      </c>
      <c r="O747" s="77">
        <v>0.82706999999999997</v>
      </c>
      <c r="BF747" s="106"/>
    </row>
    <row r="748" spans="1:58" x14ac:dyDescent="0.25">
      <c r="A748" t="s">
        <v>17</v>
      </c>
      <c r="B748" s="25">
        <v>2020</v>
      </c>
      <c r="C748" s="25" t="s">
        <v>3</v>
      </c>
      <c r="D748" s="25" t="s">
        <v>66</v>
      </c>
      <c r="E748" s="25" t="s">
        <v>158</v>
      </c>
      <c r="F748" s="23" t="s">
        <v>159</v>
      </c>
      <c r="G748" s="23" t="s">
        <v>545</v>
      </c>
      <c r="H748" s="32" t="s">
        <v>366</v>
      </c>
      <c r="I748" s="32" t="s">
        <v>574</v>
      </c>
      <c r="J748" s="135">
        <v>97</v>
      </c>
      <c r="K748" s="28">
        <v>0.83504999999999996</v>
      </c>
      <c r="L748" s="28">
        <f t="shared" si="52"/>
        <v>0.83186000000000004</v>
      </c>
      <c r="O748" s="77">
        <v>0.85233000000000003</v>
      </c>
      <c r="BF748" s="106"/>
    </row>
    <row r="749" spans="1:58" x14ac:dyDescent="0.25">
      <c r="A749" t="s">
        <v>17</v>
      </c>
      <c r="B749" s="25">
        <v>2021</v>
      </c>
      <c r="C749" s="25" t="s">
        <v>0</v>
      </c>
      <c r="D749" s="25" t="s">
        <v>67</v>
      </c>
      <c r="E749" s="25" t="s">
        <v>158</v>
      </c>
      <c r="F749" s="23" t="s">
        <v>159</v>
      </c>
      <c r="G749" s="23" t="s">
        <v>545</v>
      </c>
      <c r="H749" s="32" t="s">
        <v>366</v>
      </c>
      <c r="I749" s="32" t="s">
        <v>574</v>
      </c>
      <c r="J749" s="135">
        <v>97</v>
      </c>
      <c r="K749" s="28">
        <v>0.88660000000000005</v>
      </c>
      <c r="L749" s="28">
        <f t="shared" si="52"/>
        <v>0.82440999999999998</v>
      </c>
      <c r="O749" s="77">
        <v>0.86184000000000005</v>
      </c>
      <c r="BF749" s="106"/>
    </row>
    <row r="750" spans="1:58" x14ac:dyDescent="0.25">
      <c r="A750" t="s">
        <v>17</v>
      </c>
      <c r="B750" s="25">
        <v>2021</v>
      </c>
      <c r="C750" s="25" t="s">
        <v>1</v>
      </c>
      <c r="D750" s="25" t="s">
        <v>68</v>
      </c>
      <c r="E750" s="25" t="s">
        <v>158</v>
      </c>
      <c r="F750" s="23" t="s">
        <v>159</v>
      </c>
      <c r="G750" s="23" t="s">
        <v>545</v>
      </c>
      <c r="H750" s="32" t="s">
        <v>366</v>
      </c>
      <c r="I750" s="32" t="s">
        <v>574</v>
      </c>
      <c r="J750" s="135">
        <v>95</v>
      </c>
      <c r="K750" s="28">
        <v>0.87368000000000001</v>
      </c>
      <c r="L750" s="28">
        <f t="shared" si="52"/>
        <v>0.81555999999999995</v>
      </c>
      <c r="O750" s="77">
        <v>0.85790999999999995</v>
      </c>
      <c r="BF750" s="106"/>
    </row>
    <row r="751" spans="1:58" x14ac:dyDescent="0.25">
      <c r="A751" t="s">
        <v>17</v>
      </c>
      <c r="B751" s="25">
        <v>2021</v>
      </c>
      <c r="C751" s="25" t="s">
        <v>2</v>
      </c>
      <c r="D751" s="25" t="s">
        <v>69</v>
      </c>
      <c r="E751" s="25" t="s">
        <v>158</v>
      </c>
      <c r="F751" s="23" t="s">
        <v>159</v>
      </c>
      <c r="G751" s="23" t="s">
        <v>545</v>
      </c>
      <c r="H751" s="32" t="s">
        <v>366</v>
      </c>
      <c r="I751" s="32" t="s">
        <v>574</v>
      </c>
      <c r="J751" s="135">
        <v>124</v>
      </c>
      <c r="K751" s="28">
        <v>0.8629</v>
      </c>
      <c r="L751" s="28">
        <f t="shared" si="52"/>
        <v>0.80871000000000004</v>
      </c>
      <c r="O751" s="77">
        <v>0.85472999999999999</v>
      </c>
      <c r="BF751" s="106"/>
    </row>
    <row r="752" spans="1:58" x14ac:dyDescent="0.25">
      <c r="A752" t="s">
        <v>17</v>
      </c>
      <c r="B752" s="25">
        <v>2021</v>
      </c>
      <c r="C752" s="25" t="s">
        <v>3</v>
      </c>
      <c r="D752" s="25" t="s">
        <v>70</v>
      </c>
      <c r="E752" s="25" t="s">
        <v>158</v>
      </c>
      <c r="F752" s="23" t="s">
        <v>159</v>
      </c>
      <c r="G752" s="23" t="s">
        <v>545</v>
      </c>
      <c r="H752" s="32" t="s">
        <v>366</v>
      </c>
      <c r="I752" s="32" t="s">
        <v>574</v>
      </c>
      <c r="J752" s="135">
        <v>99</v>
      </c>
      <c r="K752" s="28">
        <v>0.85858999999999996</v>
      </c>
      <c r="L752" s="28">
        <f t="shared" si="52"/>
        <v>0.83082999999999996</v>
      </c>
      <c r="O752" s="77">
        <v>0.86302999999999996</v>
      </c>
      <c r="BF752" s="106"/>
    </row>
    <row r="753" spans="1:58" x14ac:dyDescent="0.25">
      <c r="A753" t="s">
        <v>17</v>
      </c>
      <c r="B753" s="25">
        <v>2022</v>
      </c>
      <c r="C753" s="25" t="s">
        <v>0</v>
      </c>
      <c r="D753" s="25" t="s">
        <v>71</v>
      </c>
      <c r="E753" s="25" t="s">
        <v>158</v>
      </c>
      <c r="F753" s="23" t="s">
        <v>159</v>
      </c>
      <c r="G753" s="23" t="s">
        <v>545</v>
      </c>
      <c r="H753" s="32" t="s">
        <v>366</v>
      </c>
      <c r="I753" s="32" t="s">
        <v>574</v>
      </c>
      <c r="J753" s="135">
        <v>97</v>
      </c>
      <c r="K753" s="28">
        <v>0.87629000000000001</v>
      </c>
      <c r="L753" s="28">
        <f t="shared" si="52"/>
        <v>0.82726999999999995</v>
      </c>
      <c r="O753" s="77">
        <v>0.86423000000000005</v>
      </c>
      <c r="BF753" s="106"/>
    </row>
    <row r="754" spans="1:58" x14ac:dyDescent="0.25">
      <c r="A754" t="s">
        <v>17</v>
      </c>
      <c r="B754" s="25">
        <v>2022</v>
      </c>
      <c r="C754" s="25" t="s">
        <v>1</v>
      </c>
      <c r="D754" s="25" t="s">
        <v>72</v>
      </c>
      <c r="E754" s="25" t="s">
        <v>158</v>
      </c>
      <c r="F754" s="23" t="s">
        <v>159</v>
      </c>
      <c r="G754" s="23" t="s">
        <v>545</v>
      </c>
      <c r="H754" s="32" t="s">
        <v>366</v>
      </c>
      <c r="I754" s="32" t="s">
        <v>574</v>
      </c>
      <c r="J754" s="135">
        <v>96</v>
      </c>
      <c r="K754" s="28">
        <v>0.86458000000000002</v>
      </c>
      <c r="L754" s="28">
        <f t="shared" si="52"/>
        <v>0.84189000000000003</v>
      </c>
      <c r="O754" s="77">
        <v>0.85797999999999996</v>
      </c>
      <c r="BF754" s="106"/>
    </row>
    <row r="755" spans="1:58" x14ac:dyDescent="0.25">
      <c r="A755" t="s">
        <v>17</v>
      </c>
      <c r="B755" s="25">
        <v>2022</v>
      </c>
      <c r="C755" s="25" t="s">
        <v>2</v>
      </c>
      <c r="D755" s="25" t="s">
        <v>73</v>
      </c>
      <c r="E755" s="25" t="s">
        <v>158</v>
      </c>
      <c r="F755" s="23" t="s">
        <v>159</v>
      </c>
      <c r="G755" s="23" t="s">
        <v>545</v>
      </c>
      <c r="H755" s="32" t="s">
        <v>366</v>
      </c>
      <c r="I755" s="32" t="s">
        <v>574</v>
      </c>
      <c r="J755" s="135">
        <v>96</v>
      </c>
      <c r="K755" s="28">
        <v>0.88541999999999998</v>
      </c>
      <c r="L755" s="28">
        <f t="shared" si="52"/>
        <v>0.84728000000000003</v>
      </c>
      <c r="O755" s="77">
        <v>0.85080999999999996</v>
      </c>
      <c r="BF755" s="106"/>
    </row>
    <row r="756" spans="1:58" x14ac:dyDescent="0.25">
      <c r="A756" t="s">
        <v>17</v>
      </c>
      <c r="B756" s="25">
        <v>2022</v>
      </c>
      <c r="C756" s="25" t="s">
        <v>3</v>
      </c>
      <c r="D756" s="25" t="s">
        <v>493</v>
      </c>
      <c r="E756" s="25" t="s">
        <v>158</v>
      </c>
      <c r="F756" s="23" t="s">
        <v>159</v>
      </c>
      <c r="G756" s="23" t="s">
        <v>545</v>
      </c>
      <c r="H756" s="32" t="s">
        <v>366</v>
      </c>
      <c r="I756" s="32" t="s">
        <v>574</v>
      </c>
      <c r="J756" s="135">
        <v>104</v>
      </c>
      <c r="K756" s="28">
        <v>0.93269000000000002</v>
      </c>
      <c r="L756" s="28">
        <f t="shared" si="52"/>
        <v>0.82813000000000003</v>
      </c>
      <c r="O756" s="77">
        <v>0.85358999999999996</v>
      </c>
      <c r="BF756" s="106"/>
    </row>
    <row r="757" spans="1:58" x14ac:dyDescent="0.25">
      <c r="A757" t="s">
        <v>17</v>
      </c>
      <c r="B757" s="25">
        <v>2023</v>
      </c>
      <c r="C757" s="25" t="s">
        <v>0</v>
      </c>
      <c r="D757" s="25" t="s">
        <v>537</v>
      </c>
      <c r="E757" s="25" t="s">
        <v>158</v>
      </c>
      <c r="F757" s="23" t="s">
        <v>159</v>
      </c>
      <c r="G757" s="23" t="s">
        <v>545</v>
      </c>
      <c r="H757" s="32" t="s">
        <v>366</v>
      </c>
      <c r="I757" s="32" t="s">
        <v>574</v>
      </c>
      <c r="J757" s="135">
        <v>98</v>
      </c>
      <c r="K757" s="28">
        <v>0.90815999999999997</v>
      </c>
      <c r="L757" s="28">
        <f t="shared" si="52"/>
        <v>0.83196999999999999</v>
      </c>
      <c r="O757" s="77">
        <v>0.85650000000000004</v>
      </c>
      <c r="BF757" s="106"/>
    </row>
    <row r="758" spans="1:58" x14ac:dyDescent="0.25">
      <c r="A758" t="s">
        <v>17</v>
      </c>
      <c r="B758" s="25">
        <v>2018</v>
      </c>
      <c r="C758" s="25" t="s">
        <v>0</v>
      </c>
      <c r="D758" s="25" t="s">
        <v>54</v>
      </c>
      <c r="E758" s="25" t="s">
        <v>544</v>
      </c>
      <c r="F758" s="23" t="s">
        <v>359</v>
      </c>
      <c r="G758" s="23" t="s">
        <v>544</v>
      </c>
      <c r="H758" s="32" t="s">
        <v>359</v>
      </c>
      <c r="I758" s="32" t="s">
        <v>574</v>
      </c>
      <c r="J758" s="135">
        <v>262</v>
      </c>
      <c r="K758" s="28">
        <v>0.83206000000000002</v>
      </c>
      <c r="L758" s="28">
        <f t="shared" si="52"/>
        <v>0.83206000000000002</v>
      </c>
      <c r="O758" s="77">
        <v>0.84830000000000005</v>
      </c>
      <c r="BF758" s="106"/>
    </row>
    <row r="759" spans="1:58" x14ac:dyDescent="0.25">
      <c r="A759" t="s">
        <v>17</v>
      </c>
      <c r="B759" s="25">
        <v>2018</v>
      </c>
      <c r="C759" s="25" t="s">
        <v>1</v>
      </c>
      <c r="D759" s="25" t="s">
        <v>56</v>
      </c>
      <c r="E759" s="25" t="s">
        <v>544</v>
      </c>
      <c r="F759" s="23" t="s">
        <v>359</v>
      </c>
      <c r="G759" s="23" t="s">
        <v>544</v>
      </c>
      <c r="H759" s="32" t="s">
        <v>359</v>
      </c>
      <c r="I759" s="32" t="s">
        <v>574</v>
      </c>
      <c r="J759" s="135">
        <v>416</v>
      </c>
      <c r="K759" s="28">
        <v>0.88221000000000005</v>
      </c>
      <c r="L759" s="28">
        <f t="shared" si="52"/>
        <v>0.88221000000000005</v>
      </c>
      <c r="O759" s="77">
        <v>0.85524</v>
      </c>
      <c r="BF759" s="106"/>
    </row>
    <row r="760" spans="1:58" x14ac:dyDescent="0.25">
      <c r="A760" t="s">
        <v>17</v>
      </c>
      <c r="B760" s="25">
        <v>2018</v>
      </c>
      <c r="C760" s="25" t="s">
        <v>2</v>
      </c>
      <c r="D760" s="25" t="s">
        <v>57</v>
      </c>
      <c r="E760" s="25" t="s">
        <v>544</v>
      </c>
      <c r="F760" s="23" t="s">
        <v>359</v>
      </c>
      <c r="G760" s="23" t="s">
        <v>544</v>
      </c>
      <c r="H760" s="32" t="s">
        <v>359</v>
      </c>
      <c r="I760" s="32" t="s">
        <v>574</v>
      </c>
      <c r="J760" s="135">
        <v>456</v>
      </c>
      <c r="K760" s="28">
        <v>0.90569999999999995</v>
      </c>
      <c r="L760" s="28">
        <f t="shared" si="52"/>
        <v>0.90569999999999995</v>
      </c>
      <c r="O760" s="77">
        <v>0.85572000000000004</v>
      </c>
      <c r="BF760" s="106"/>
    </row>
    <row r="761" spans="1:58" x14ac:dyDescent="0.25">
      <c r="A761" t="s">
        <v>17</v>
      </c>
      <c r="B761" s="25">
        <v>2018</v>
      </c>
      <c r="C761" s="25" t="s">
        <v>3</v>
      </c>
      <c r="D761" s="25" t="s">
        <v>58</v>
      </c>
      <c r="E761" s="25" t="s">
        <v>544</v>
      </c>
      <c r="F761" s="23" t="s">
        <v>359</v>
      </c>
      <c r="G761" s="23" t="s">
        <v>544</v>
      </c>
      <c r="H761" s="32" t="s">
        <v>359</v>
      </c>
      <c r="I761" s="32" t="s">
        <v>574</v>
      </c>
      <c r="J761" s="135">
        <v>428</v>
      </c>
      <c r="K761" s="28">
        <v>0.92523</v>
      </c>
      <c r="L761" s="28">
        <f t="shared" si="52"/>
        <v>0.92523</v>
      </c>
      <c r="O761" s="77">
        <v>0.85877999999999999</v>
      </c>
      <c r="BF761" s="106"/>
    </row>
    <row r="762" spans="1:58" x14ac:dyDescent="0.25">
      <c r="A762" t="s">
        <v>17</v>
      </c>
      <c r="B762" s="25">
        <v>2019</v>
      </c>
      <c r="C762" s="25" t="s">
        <v>0</v>
      </c>
      <c r="D762" s="25" t="s">
        <v>59</v>
      </c>
      <c r="E762" s="25" t="s">
        <v>544</v>
      </c>
      <c r="F762" s="23" t="s">
        <v>359</v>
      </c>
      <c r="G762" s="23" t="s">
        <v>544</v>
      </c>
      <c r="H762" s="32" t="s">
        <v>359</v>
      </c>
      <c r="I762" s="32" t="s">
        <v>574</v>
      </c>
      <c r="J762" s="135">
        <v>413</v>
      </c>
      <c r="K762" s="28">
        <v>0.91041000000000005</v>
      </c>
      <c r="L762" s="28">
        <f t="shared" si="52"/>
        <v>0.91041000000000005</v>
      </c>
      <c r="O762" s="77">
        <v>0.85007999999999995</v>
      </c>
      <c r="BF762" s="106"/>
    </row>
    <row r="763" spans="1:58" x14ac:dyDescent="0.25">
      <c r="A763" t="s">
        <v>17</v>
      </c>
      <c r="B763" s="25">
        <v>2019</v>
      </c>
      <c r="C763" s="25" t="s">
        <v>1</v>
      </c>
      <c r="D763" s="25" t="s">
        <v>60</v>
      </c>
      <c r="E763" s="25" t="s">
        <v>544</v>
      </c>
      <c r="F763" s="23" t="s">
        <v>359</v>
      </c>
      <c r="G763" s="23" t="s">
        <v>544</v>
      </c>
      <c r="H763" s="32" t="s">
        <v>359</v>
      </c>
      <c r="I763" s="32" t="s">
        <v>574</v>
      </c>
      <c r="J763" s="135">
        <v>421</v>
      </c>
      <c r="K763" s="28">
        <v>0.88124000000000002</v>
      </c>
      <c r="L763" s="28">
        <f t="shared" si="52"/>
        <v>0.88124000000000002</v>
      </c>
      <c r="O763" s="77">
        <v>0.85524</v>
      </c>
      <c r="BF763" s="106"/>
    </row>
    <row r="764" spans="1:58" x14ac:dyDescent="0.25">
      <c r="A764" t="s">
        <v>17</v>
      </c>
      <c r="B764" s="25">
        <v>2019</v>
      </c>
      <c r="C764" s="25" t="s">
        <v>2</v>
      </c>
      <c r="D764" s="25" t="s">
        <v>61</v>
      </c>
      <c r="E764" s="25" t="s">
        <v>544</v>
      </c>
      <c r="F764" s="23" t="s">
        <v>359</v>
      </c>
      <c r="G764" s="23" t="s">
        <v>544</v>
      </c>
      <c r="H764" s="32" t="s">
        <v>359</v>
      </c>
      <c r="I764" s="32" t="s">
        <v>574</v>
      </c>
      <c r="J764" s="135">
        <v>479</v>
      </c>
      <c r="K764" s="28">
        <v>0.91649000000000003</v>
      </c>
      <c r="L764" s="28">
        <f t="shared" si="52"/>
        <v>0.91649000000000003</v>
      </c>
      <c r="O764" s="77">
        <v>0.85079000000000005</v>
      </c>
      <c r="BF764" s="106"/>
    </row>
    <row r="765" spans="1:58" x14ac:dyDescent="0.25">
      <c r="A765" t="s">
        <v>17</v>
      </c>
      <c r="B765" s="25">
        <v>2019</v>
      </c>
      <c r="C765" s="25" t="s">
        <v>3</v>
      </c>
      <c r="D765" s="25" t="s">
        <v>62</v>
      </c>
      <c r="E765" s="25" t="s">
        <v>544</v>
      </c>
      <c r="F765" s="23" t="s">
        <v>359</v>
      </c>
      <c r="G765" s="23" t="s">
        <v>544</v>
      </c>
      <c r="H765" s="32" t="s">
        <v>359</v>
      </c>
      <c r="I765" s="32" t="s">
        <v>574</v>
      </c>
      <c r="J765" s="135">
        <v>469</v>
      </c>
      <c r="K765" s="28">
        <v>0.87846000000000002</v>
      </c>
      <c r="L765" s="28">
        <f t="shared" si="52"/>
        <v>0.87846000000000002</v>
      </c>
      <c r="O765" s="77">
        <v>0.85265000000000002</v>
      </c>
      <c r="BF765" s="106"/>
    </row>
    <row r="766" spans="1:58" x14ac:dyDescent="0.25">
      <c r="A766" t="s">
        <v>17</v>
      </c>
      <c r="B766" s="25">
        <v>2020</v>
      </c>
      <c r="C766" s="25" t="s">
        <v>0</v>
      </c>
      <c r="D766" s="25" t="s">
        <v>63</v>
      </c>
      <c r="E766" s="25" t="s">
        <v>544</v>
      </c>
      <c r="F766" s="23" t="s">
        <v>359</v>
      </c>
      <c r="G766" s="23" t="s">
        <v>544</v>
      </c>
      <c r="H766" s="32" t="s">
        <v>359</v>
      </c>
      <c r="I766" s="32" t="s">
        <v>574</v>
      </c>
      <c r="J766" s="135">
        <v>427</v>
      </c>
      <c r="K766" s="28">
        <v>0.87822</v>
      </c>
      <c r="L766" s="28">
        <f t="shared" si="52"/>
        <v>0.87822</v>
      </c>
      <c r="O766" s="77">
        <v>0.84214</v>
      </c>
      <c r="BF766" s="106"/>
    </row>
    <row r="767" spans="1:58" x14ac:dyDescent="0.25">
      <c r="A767" t="s">
        <v>17</v>
      </c>
      <c r="B767" s="25">
        <v>2020</v>
      </c>
      <c r="C767" s="25" t="s">
        <v>1</v>
      </c>
      <c r="D767" s="25" t="s">
        <v>64</v>
      </c>
      <c r="E767" s="25" t="s">
        <v>544</v>
      </c>
      <c r="F767" s="23" t="s">
        <v>359</v>
      </c>
      <c r="G767" s="23" t="s">
        <v>544</v>
      </c>
      <c r="H767" s="32" t="s">
        <v>359</v>
      </c>
      <c r="I767" s="32" t="s">
        <v>574</v>
      </c>
      <c r="J767" s="135">
        <v>145</v>
      </c>
      <c r="K767" s="28">
        <v>0.82759000000000005</v>
      </c>
      <c r="L767" s="28">
        <f t="shared" si="52"/>
        <v>0.82759000000000005</v>
      </c>
      <c r="O767" s="77">
        <v>0.81738999999999995</v>
      </c>
      <c r="BF767" s="106"/>
    </row>
    <row r="768" spans="1:58" x14ac:dyDescent="0.25">
      <c r="A768" t="s">
        <v>17</v>
      </c>
      <c r="B768" s="25">
        <v>2020</v>
      </c>
      <c r="C768" s="25" t="s">
        <v>2</v>
      </c>
      <c r="D768" s="25" t="s">
        <v>65</v>
      </c>
      <c r="E768" s="25" t="s">
        <v>544</v>
      </c>
      <c r="F768" s="23" t="s">
        <v>359</v>
      </c>
      <c r="G768" s="23" t="s">
        <v>544</v>
      </c>
      <c r="H768" s="32" t="s">
        <v>359</v>
      </c>
      <c r="I768" s="32" t="s">
        <v>574</v>
      </c>
      <c r="J768" s="135">
        <v>230</v>
      </c>
      <c r="K768" s="28">
        <v>0.83043</v>
      </c>
      <c r="L768" s="28">
        <f t="shared" si="52"/>
        <v>0.83043</v>
      </c>
      <c r="O768" s="77">
        <v>0.82706999999999997</v>
      </c>
      <c r="BF768" s="106"/>
    </row>
    <row r="769" spans="1:58" x14ac:dyDescent="0.25">
      <c r="A769" t="s">
        <v>17</v>
      </c>
      <c r="B769" s="25">
        <v>2020</v>
      </c>
      <c r="C769" s="25" t="s">
        <v>3</v>
      </c>
      <c r="D769" s="25" t="s">
        <v>66</v>
      </c>
      <c r="E769" s="25" t="s">
        <v>544</v>
      </c>
      <c r="F769" s="23" t="s">
        <v>359</v>
      </c>
      <c r="G769" s="23" t="s">
        <v>544</v>
      </c>
      <c r="H769" s="32" t="s">
        <v>359</v>
      </c>
      <c r="I769" s="32" t="s">
        <v>574</v>
      </c>
      <c r="J769" s="135">
        <v>368</v>
      </c>
      <c r="K769" s="28">
        <v>0.92120000000000002</v>
      </c>
      <c r="L769" s="28">
        <f t="shared" si="52"/>
        <v>0.92120000000000002</v>
      </c>
      <c r="O769" s="77">
        <v>0.85233000000000003</v>
      </c>
      <c r="BF769" s="106"/>
    </row>
    <row r="770" spans="1:58" x14ac:dyDescent="0.25">
      <c r="A770" t="s">
        <v>17</v>
      </c>
      <c r="B770" s="25">
        <v>2021</v>
      </c>
      <c r="C770" s="25" t="s">
        <v>0</v>
      </c>
      <c r="D770" s="25" t="s">
        <v>67</v>
      </c>
      <c r="E770" s="25" t="s">
        <v>544</v>
      </c>
      <c r="F770" s="23" t="s">
        <v>359</v>
      </c>
      <c r="G770" s="23" t="s">
        <v>544</v>
      </c>
      <c r="H770" s="32" t="s">
        <v>359</v>
      </c>
      <c r="I770" s="32" t="s">
        <v>574</v>
      </c>
      <c r="J770" s="135">
        <v>373</v>
      </c>
      <c r="K770" s="28">
        <v>0.87668000000000001</v>
      </c>
      <c r="L770" s="28">
        <f t="shared" ref="L770:L833" si="53">SUMIFS(K:K, E:E, G770, D:D, D770, I:I, I770)</f>
        <v>0.87668000000000001</v>
      </c>
      <c r="O770" s="77">
        <v>0.86184000000000005</v>
      </c>
      <c r="BF770" s="106"/>
    </row>
    <row r="771" spans="1:58" x14ac:dyDescent="0.25">
      <c r="A771" t="s">
        <v>17</v>
      </c>
      <c r="B771" s="25">
        <v>2021</v>
      </c>
      <c r="C771" s="25" t="s">
        <v>1</v>
      </c>
      <c r="D771" s="25" t="s">
        <v>68</v>
      </c>
      <c r="E771" s="25" t="s">
        <v>544</v>
      </c>
      <c r="F771" s="23" t="s">
        <v>359</v>
      </c>
      <c r="G771" s="23" t="s">
        <v>544</v>
      </c>
      <c r="H771" s="32" t="s">
        <v>359</v>
      </c>
      <c r="I771" s="32" t="s">
        <v>574</v>
      </c>
      <c r="J771" s="135">
        <v>334</v>
      </c>
      <c r="K771" s="28">
        <v>0.9012</v>
      </c>
      <c r="L771" s="28">
        <f t="shared" si="53"/>
        <v>0.9012</v>
      </c>
      <c r="O771" s="77">
        <v>0.85790999999999995</v>
      </c>
      <c r="BF771" s="106"/>
    </row>
    <row r="772" spans="1:58" x14ac:dyDescent="0.25">
      <c r="A772" t="s">
        <v>17</v>
      </c>
      <c r="B772" s="25">
        <v>2021</v>
      </c>
      <c r="C772" s="25" t="s">
        <v>2</v>
      </c>
      <c r="D772" s="25" t="s">
        <v>69</v>
      </c>
      <c r="E772" s="25" t="s">
        <v>544</v>
      </c>
      <c r="F772" s="23" t="s">
        <v>359</v>
      </c>
      <c r="G772" s="23" t="s">
        <v>544</v>
      </c>
      <c r="H772" s="32" t="s">
        <v>359</v>
      </c>
      <c r="I772" s="32" t="s">
        <v>574</v>
      </c>
      <c r="J772" s="135">
        <v>339</v>
      </c>
      <c r="K772" s="28">
        <v>0.87021000000000004</v>
      </c>
      <c r="L772" s="28">
        <f t="shared" si="53"/>
        <v>0.87021000000000004</v>
      </c>
      <c r="O772" s="77">
        <v>0.85472999999999999</v>
      </c>
      <c r="BF772" s="106"/>
    </row>
    <row r="773" spans="1:58" x14ac:dyDescent="0.25">
      <c r="A773" t="s">
        <v>17</v>
      </c>
      <c r="B773" s="25">
        <v>2021</v>
      </c>
      <c r="C773" s="25" t="s">
        <v>3</v>
      </c>
      <c r="D773" s="25" t="s">
        <v>70</v>
      </c>
      <c r="E773" s="25" t="s">
        <v>544</v>
      </c>
      <c r="F773" s="23" t="s">
        <v>359</v>
      </c>
      <c r="G773" s="23" t="s">
        <v>544</v>
      </c>
      <c r="H773" s="32" t="s">
        <v>359</v>
      </c>
      <c r="I773" s="32" t="s">
        <v>574</v>
      </c>
      <c r="J773" s="135">
        <v>290</v>
      </c>
      <c r="K773" s="28">
        <v>0.81033999999999995</v>
      </c>
      <c r="L773" s="28">
        <f t="shared" si="53"/>
        <v>0.81033999999999995</v>
      </c>
      <c r="O773" s="77">
        <v>0.86302999999999996</v>
      </c>
      <c r="BF773" s="106"/>
    </row>
    <row r="774" spans="1:58" x14ac:dyDescent="0.25">
      <c r="A774" t="s">
        <v>17</v>
      </c>
      <c r="B774" s="25">
        <v>2022</v>
      </c>
      <c r="C774" s="25" t="s">
        <v>0</v>
      </c>
      <c r="D774" s="25" t="s">
        <v>71</v>
      </c>
      <c r="E774" s="25" t="s">
        <v>544</v>
      </c>
      <c r="F774" s="23" t="s">
        <v>359</v>
      </c>
      <c r="G774" s="23" t="s">
        <v>544</v>
      </c>
      <c r="H774" s="32" t="s">
        <v>359</v>
      </c>
      <c r="I774" s="32" t="s">
        <v>574</v>
      </c>
      <c r="J774" s="135">
        <v>264</v>
      </c>
      <c r="K774" s="28">
        <v>0.82955000000000001</v>
      </c>
      <c r="L774" s="28">
        <f t="shared" si="53"/>
        <v>0.82955000000000001</v>
      </c>
      <c r="O774" s="77">
        <v>0.86423000000000005</v>
      </c>
      <c r="BF774" s="106"/>
    </row>
    <row r="775" spans="1:58" x14ac:dyDescent="0.25">
      <c r="A775" t="s">
        <v>17</v>
      </c>
      <c r="B775" s="25">
        <v>2022</v>
      </c>
      <c r="C775" s="25" t="s">
        <v>1</v>
      </c>
      <c r="D775" s="25" t="s">
        <v>72</v>
      </c>
      <c r="E775" s="25" t="s">
        <v>544</v>
      </c>
      <c r="F775" s="23" t="s">
        <v>359</v>
      </c>
      <c r="G775" s="23" t="s">
        <v>544</v>
      </c>
      <c r="H775" s="32" t="s">
        <v>359</v>
      </c>
      <c r="I775" s="32" t="s">
        <v>574</v>
      </c>
      <c r="J775" s="135">
        <v>271</v>
      </c>
      <c r="K775" s="28">
        <v>0.83026</v>
      </c>
      <c r="L775" s="28">
        <f t="shared" si="53"/>
        <v>0.83026</v>
      </c>
      <c r="O775" s="77">
        <v>0.85797999999999996</v>
      </c>
      <c r="BF775" s="106"/>
    </row>
    <row r="776" spans="1:58" x14ac:dyDescent="0.25">
      <c r="A776" t="s">
        <v>17</v>
      </c>
      <c r="B776" s="25">
        <v>2022</v>
      </c>
      <c r="C776" s="25" t="s">
        <v>2</v>
      </c>
      <c r="D776" s="25" t="s">
        <v>73</v>
      </c>
      <c r="E776" s="25" t="s">
        <v>544</v>
      </c>
      <c r="F776" s="23" t="s">
        <v>359</v>
      </c>
      <c r="G776" s="23" t="s">
        <v>544</v>
      </c>
      <c r="H776" s="32" t="s">
        <v>359</v>
      </c>
      <c r="I776" s="32" t="s">
        <v>574</v>
      </c>
      <c r="J776" s="135">
        <v>279</v>
      </c>
      <c r="K776" s="28">
        <v>0.78852999999999995</v>
      </c>
      <c r="L776" s="28">
        <f t="shared" si="53"/>
        <v>0.78852999999999995</v>
      </c>
      <c r="O776" s="77">
        <v>0.85080999999999996</v>
      </c>
      <c r="BF776" s="106"/>
    </row>
    <row r="777" spans="1:58" x14ac:dyDescent="0.25">
      <c r="A777" t="s">
        <v>17</v>
      </c>
      <c r="B777" s="25">
        <v>2022</v>
      </c>
      <c r="C777" s="25" t="s">
        <v>3</v>
      </c>
      <c r="D777" s="25" t="s">
        <v>493</v>
      </c>
      <c r="E777" s="25" t="s">
        <v>544</v>
      </c>
      <c r="F777" s="23" t="s">
        <v>359</v>
      </c>
      <c r="G777" s="23" t="s">
        <v>544</v>
      </c>
      <c r="H777" s="32" t="s">
        <v>359</v>
      </c>
      <c r="I777" s="32" t="s">
        <v>574</v>
      </c>
      <c r="J777" s="135">
        <v>218</v>
      </c>
      <c r="K777" s="28">
        <v>0.86238999999999999</v>
      </c>
      <c r="L777" s="28">
        <f t="shared" si="53"/>
        <v>0.86238999999999999</v>
      </c>
      <c r="O777" s="77">
        <v>0.85358999999999996</v>
      </c>
      <c r="BF777" s="106"/>
    </row>
    <row r="778" spans="1:58" x14ac:dyDescent="0.25">
      <c r="A778" t="s">
        <v>17</v>
      </c>
      <c r="B778" s="25">
        <v>2023</v>
      </c>
      <c r="C778" s="25" t="s">
        <v>0</v>
      </c>
      <c r="D778" s="25" t="s">
        <v>537</v>
      </c>
      <c r="E778" s="25" t="s">
        <v>544</v>
      </c>
      <c r="F778" s="23" t="s">
        <v>359</v>
      </c>
      <c r="G778" s="23" t="s">
        <v>544</v>
      </c>
      <c r="H778" s="32" t="s">
        <v>359</v>
      </c>
      <c r="I778" s="32" t="s">
        <v>574</v>
      </c>
      <c r="J778" s="135">
        <v>256</v>
      </c>
      <c r="K778" s="28">
        <v>0.89453000000000005</v>
      </c>
      <c r="L778" s="28">
        <f t="shared" si="53"/>
        <v>0.89453000000000005</v>
      </c>
      <c r="O778" s="77">
        <v>0.85650000000000004</v>
      </c>
      <c r="BF778" s="106"/>
    </row>
    <row r="779" spans="1:58" x14ac:dyDescent="0.25">
      <c r="A779" t="s">
        <v>17</v>
      </c>
      <c r="B779" s="25">
        <v>2018</v>
      </c>
      <c r="C779" s="25" t="s">
        <v>0</v>
      </c>
      <c r="D779" s="25" t="s">
        <v>54</v>
      </c>
      <c r="E779" s="25" t="s">
        <v>160</v>
      </c>
      <c r="F779" s="23" t="s">
        <v>161</v>
      </c>
      <c r="G779" s="23" t="s">
        <v>553</v>
      </c>
      <c r="H779" s="32" t="s">
        <v>365</v>
      </c>
      <c r="I779" s="32" t="s">
        <v>574</v>
      </c>
      <c r="J779" s="135">
        <v>68</v>
      </c>
      <c r="K779" s="28">
        <v>0.76471</v>
      </c>
      <c r="L779" s="28">
        <f t="shared" si="53"/>
        <v>0.87346999999999997</v>
      </c>
      <c r="O779" s="77">
        <v>0.84830000000000005</v>
      </c>
      <c r="BF779" s="106"/>
    </row>
    <row r="780" spans="1:58" x14ac:dyDescent="0.25">
      <c r="A780" t="s">
        <v>17</v>
      </c>
      <c r="B780" s="25">
        <v>2018</v>
      </c>
      <c r="C780" s="25" t="s">
        <v>1</v>
      </c>
      <c r="D780" s="25" t="s">
        <v>56</v>
      </c>
      <c r="E780" s="25" t="s">
        <v>160</v>
      </c>
      <c r="F780" s="23" t="s">
        <v>161</v>
      </c>
      <c r="G780" s="23" t="s">
        <v>553</v>
      </c>
      <c r="H780" s="32" t="s">
        <v>365</v>
      </c>
      <c r="I780" s="32" t="s">
        <v>574</v>
      </c>
      <c r="J780" s="135">
        <v>104</v>
      </c>
      <c r="K780" s="28">
        <v>0.875</v>
      </c>
      <c r="L780" s="28">
        <f t="shared" si="53"/>
        <v>0.89341999999999999</v>
      </c>
      <c r="O780" s="77">
        <v>0.85524</v>
      </c>
      <c r="BF780" s="106"/>
    </row>
    <row r="781" spans="1:58" x14ac:dyDescent="0.25">
      <c r="A781" t="s">
        <v>17</v>
      </c>
      <c r="B781" s="25">
        <v>2018</v>
      </c>
      <c r="C781" s="25" t="s">
        <v>2</v>
      </c>
      <c r="D781" s="25" t="s">
        <v>57</v>
      </c>
      <c r="E781" s="25" t="s">
        <v>160</v>
      </c>
      <c r="F781" s="23" t="s">
        <v>161</v>
      </c>
      <c r="G781" s="23" t="s">
        <v>553</v>
      </c>
      <c r="H781" s="32" t="s">
        <v>365</v>
      </c>
      <c r="I781" s="32" t="s">
        <v>574</v>
      </c>
      <c r="J781" s="135">
        <v>103</v>
      </c>
      <c r="K781" s="28">
        <v>0.89319999999999999</v>
      </c>
      <c r="L781" s="28">
        <f t="shared" si="53"/>
        <v>0.86734999999999995</v>
      </c>
      <c r="O781" s="77">
        <v>0.85572000000000004</v>
      </c>
      <c r="BF781" s="106"/>
    </row>
    <row r="782" spans="1:58" x14ac:dyDescent="0.25">
      <c r="A782" t="s">
        <v>17</v>
      </c>
      <c r="B782" s="25">
        <v>2018</v>
      </c>
      <c r="C782" s="25" t="s">
        <v>3</v>
      </c>
      <c r="D782" s="25" t="s">
        <v>58</v>
      </c>
      <c r="E782" s="25" t="s">
        <v>160</v>
      </c>
      <c r="F782" s="23" t="s">
        <v>161</v>
      </c>
      <c r="G782" s="23" t="s">
        <v>553</v>
      </c>
      <c r="H782" s="32" t="s">
        <v>365</v>
      </c>
      <c r="I782" s="32" t="s">
        <v>574</v>
      </c>
      <c r="J782" s="135">
        <v>69</v>
      </c>
      <c r="K782" s="28">
        <v>0.89854999999999996</v>
      </c>
      <c r="L782" s="28">
        <f t="shared" si="53"/>
        <v>0.88636000000000004</v>
      </c>
      <c r="O782" s="77">
        <v>0.85877999999999999</v>
      </c>
      <c r="BF782" s="106"/>
    </row>
    <row r="783" spans="1:58" x14ac:dyDescent="0.25">
      <c r="A783" t="s">
        <v>17</v>
      </c>
      <c r="B783" s="25">
        <v>2019</v>
      </c>
      <c r="C783" s="25" t="s">
        <v>0</v>
      </c>
      <c r="D783" s="25" t="s">
        <v>59</v>
      </c>
      <c r="E783" s="25" t="s">
        <v>160</v>
      </c>
      <c r="F783" s="23" t="s">
        <v>161</v>
      </c>
      <c r="G783" s="23" t="s">
        <v>553</v>
      </c>
      <c r="H783" s="32" t="s">
        <v>365</v>
      </c>
      <c r="I783" s="32" t="s">
        <v>574</v>
      </c>
      <c r="J783" s="135">
        <v>61</v>
      </c>
      <c r="K783" s="28">
        <v>0.80327999999999999</v>
      </c>
      <c r="L783" s="28">
        <f t="shared" si="53"/>
        <v>0.85053000000000001</v>
      </c>
      <c r="O783" s="77">
        <v>0.85007999999999995</v>
      </c>
      <c r="BF783" s="106"/>
    </row>
    <row r="784" spans="1:58" x14ac:dyDescent="0.25">
      <c r="A784" t="s">
        <v>17</v>
      </c>
      <c r="B784" s="25">
        <v>2019</v>
      </c>
      <c r="C784" s="25" t="s">
        <v>1</v>
      </c>
      <c r="D784" s="25" t="s">
        <v>60</v>
      </c>
      <c r="E784" s="25" t="s">
        <v>160</v>
      </c>
      <c r="F784" s="23" t="s">
        <v>161</v>
      </c>
      <c r="G784" s="23" t="s">
        <v>553</v>
      </c>
      <c r="H784" s="32" t="s">
        <v>365</v>
      </c>
      <c r="I784" s="32" t="s">
        <v>574</v>
      </c>
      <c r="J784" s="135">
        <v>65</v>
      </c>
      <c r="K784" s="28">
        <v>0.78461999999999998</v>
      </c>
      <c r="L784" s="28">
        <f t="shared" si="53"/>
        <v>0.88395999999999997</v>
      </c>
      <c r="O784" s="77">
        <v>0.85524</v>
      </c>
      <c r="BF784" s="106"/>
    </row>
    <row r="785" spans="1:58" x14ac:dyDescent="0.25">
      <c r="A785" t="s">
        <v>17</v>
      </c>
      <c r="B785" s="25">
        <v>2019</v>
      </c>
      <c r="C785" s="25" t="s">
        <v>2</v>
      </c>
      <c r="D785" s="25" t="s">
        <v>61</v>
      </c>
      <c r="E785" s="25" t="s">
        <v>160</v>
      </c>
      <c r="F785" s="23" t="s">
        <v>161</v>
      </c>
      <c r="G785" s="23" t="s">
        <v>553</v>
      </c>
      <c r="H785" s="32" t="s">
        <v>365</v>
      </c>
      <c r="I785" s="32" t="s">
        <v>574</v>
      </c>
      <c r="J785" s="135">
        <v>78</v>
      </c>
      <c r="K785" s="28">
        <v>0.79486999999999997</v>
      </c>
      <c r="L785" s="28">
        <f t="shared" si="53"/>
        <v>0.80769000000000002</v>
      </c>
      <c r="O785" s="77">
        <v>0.85079000000000005</v>
      </c>
      <c r="BF785" s="106"/>
    </row>
    <row r="786" spans="1:58" x14ac:dyDescent="0.25">
      <c r="A786" t="s">
        <v>17</v>
      </c>
      <c r="B786" s="25">
        <v>2019</v>
      </c>
      <c r="C786" s="25" t="s">
        <v>3</v>
      </c>
      <c r="D786" s="25" t="s">
        <v>62</v>
      </c>
      <c r="E786" s="25" t="s">
        <v>160</v>
      </c>
      <c r="F786" s="23" t="s">
        <v>161</v>
      </c>
      <c r="G786" s="23" t="s">
        <v>553</v>
      </c>
      <c r="H786" s="32" t="s">
        <v>365</v>
      </c>
      <c r="I786" s="32" t="s">
        <v>574</v>
      </c>
      <c r="J786" s="135">
        <v>53</v>
      </c>
      <c r="K786" s="28">
        <v>0.86792000000000002</v>
      </c>
      <c r="L786" s="28">
        <f t="shared" si="53"/>
        <v>0.83274999999999999</v>
      </c>
      <c r="O786" s="77">
        <v>0.85265000000000002</v>
      </c>
      <c r="BF786" s="106"/>
    </row>
    <row r="787" spans="1:58" x14ac:dyDescent="0.25">
      <c r="A787" t="s">
        <v>17</v>
      </c>
      <c r="B787" s="25">
        <v>2020</v>
      </c>
      <c r="C787" s="25" t="s">
        <v>0</v>
      </c>
      <c r="D787" s="25" t="s">
        <v>63</v>
      </c>
      <c r="E787" s="25" t="s">
        <v>160</v>
      </c>
      <c r="F787" s="23" t="s">
        <v>161</v>
      </c>
      <c r="G787" s="23" t="s">
        <v>553</v>
      </c>
      <c r="H787" s="32" t="s">
        <v>365</v>
      </c>
      <c r="I787" s="32" t="s">
        <v>574</v>
      </c>
      <c r="J787" s="135">
        <v>52</v>
      </c>
      <c r="K787" s="28">
        <v>0.88461999999999996</v>
      </c>
      <c r="L787" s="28">
        <f t="shared" si="53"/>
        <v>0.82716000000000001</v>
      </c>
      <c r="O787" s="77">
        <v>0.84214</v>
      </c>
      <c r="BF787" s="106"/>
    </row>
    <row r="788" spans="1:58" x14ac:dyDescent="0.25">
      <c r="A788" t="s">
        <v>17</v>
      </c>
      <c r="B788" s="25">
        <v>2020</v>
      </c>
      <c r="C788" s="25" t="s">
        <v>1</v>
      </c>
      <c r="D788" s="25" t="s">
        <v>64</v>
      </c>
      <c r="E788" s="25" t="s">
        <v>160</v>
      </c>
      <c r="F788" s="23" t="s">
        <v>161</v>
      </c>
      <c r="G788" s="23" t="s">
        <v>553</v>
      </c>
      <c r="H788" s="32" t="s">
        <v>365</v>
      </c>
      <c r="I788" s="32" t="s">
        <v>574</v>
      </c>
      <c r="J788" s="135">
        <v>43</v>
      </c>
      <c r="K788" s="28">
        <v>0.72092999999999996</v>
      </c>
      <c r="L788" s="28">
        <f t="shared" si="53"/>
        <v>0.80303000000000002</v>
      </c>
      <c r="O788" s="77">
        <v>0.81738999999999995</v>
      </c>
      <c r="BF788" s="106"/>
    </row>
    <row r="789" spans="1:58" x14ac:dyDescent="0.25">
      <c r="A789" t="s">
        <v>17</v>
      </c>
      <c r="B789" s="25">
        <v>2020</v>
      </c>
      <c r="C789" s="25" t="s">
        <v>2</v>
      </c>
      <c r="D789" s="25" t="s">
        <v>65</v>
      </c>
      <c r="E789" s="25" t="s">
        <v>160</v>
      </c>
      <c r="F789" s="23" t="s">
        <v>161</v>
      </c>
      <c r="G789" s="23" t="s">
        <v>553</v>
      </c>
      <c r="H789" s="32" t="s">
        <v>365</v>
      </c>
      <c r="I789" s="32" t="s">
        <v>574</v>
      </c>
      <c r="J789" s="135">
        <v>60</v>
      </c>
      <c r="K789" s="28">
        <v>0.78332999999999997</v>
      </c>
      <c r="L789" s="28">
        <f t="shared" si="53"/>
        <v>0.83018999999999998</v>
      </c>
      <c r="O789" s="77">
        <v>0.82706999999999997</v>
      </c>
      <c r="BF789" s="106"/>
    </row>
    <row r="790" spans="1:58" x14ac:dyDescent="0.25">
      <c r="A790" t="s">
        <v>17</v>
      </c>
      <c r="B790" s="25">
        <v>2020</v>
      </c>
      <c r="C790" s="25" t="s">
        <v>3</v>
      </c>
      <c r="D790" s="25" t="s">
        <v>66</v>
      </c>
      <c r="E790" s="25" t="s">
        <v>160</v>
      </c>
      <c r="F790" s="23" t="s">
        <v>161</v>
      </c>
      <c r="G790" s="23" t="s">
        <v>553</v>
      </c>
      <c r="H790" s="32" t="s">
        <v>365</v>
      </c>
      <c r="I790" s="32" t="s">
        <v>574</v>
      </c>
      <c r="J790" s="135">
        <v>62</v>
      </c>
      <c r="K790" s="28">
        <v>0.77419000000000004</v>
      </c>
      <c r="L790" s="28">
        <f t="shared" si="53"/>
        <v>0.83216999999999997</v>
      </c>
      <c r="O790" s="77">
        <v>0.85233000000000003</v>
      </c>
      <c r="BF790" s="106"/>
    </row>
    <row r="791" spans="1:58" x14ac:dyDescent="0.25">
      <c r="A791" t="s">
        <v>17</v>
      </c>
      <c r="B791" s="25">
        <v>2021</v>
      </c>
      <c r="C791" s="25" t="s">
        <v>0</v>
      </c>
      <c r="D791" s="25" t="s">
        <v>67</v>
      </c>
      <c r="E791" s="25" t="s">
        <v>160</v>
      </c>
      <c r="F791" s="23" t="s">
        <v>161</v>
      </c>
      <c r="G791" s="23" t="s">
        <v>553</v>
      </c>
      <c r="H791" s="32" t="s">
        <v>365</v>
      </c>
      <c r="I791" s="32" t="s">
        <v>574</v>
      </c>
      <c r="J791" s="135">
        <v>48</v>
      </c>
      <c r="K791" s="28">
        <v>0.72916999999999998</v>
      </c>
      <c r="L791" s="28">
        <f t="shared" si="53"/>
        <v>0.83699999999999997</v>
      </c>
      <c r="O791" s="77">
        <v>0.86184000000000005</v>
      </c>
      <c r="BF791" s="106"/>
    </row>
    <row r="792" spans="1:58" x14ac:dyDescent="0.25">
      <c r="A792" t="s">
        <v>17</v>
      </c>
      <c r="B792" s="25">
        <v>2021</v>
      </c>
      <c r="C792" s="25" t="s">
        <v>1</v>
      </c>
      <c r="D792" s="25" t="s">
        <v>68</v>
      </c>
      <c r="E792" s="25" t="s">
        <v>160</v>
      </c>
      <c r="F792" s="23" t="s">
        <v>161</v>
      </c>
      <c r="G792" s="23" t="s">
        <v>553</v>
      </c>
      <c r="H792" s="32" t="s">
        <v>365</v>
      </c>
      <c r="I792" s="32" t="s">
        <v>574</v>
      </c>
      <c r="J792" s="135">
        <v>53</v>
      </c>
      <c r="K792" s="28">
        <v>0.75471999999999995</v>
      </c>
      <c r="L792" s="28">
        <f t="shared" si="53"/>
        <v>0.83272999999999997</v>
      </c>
      <c r="O792" s="77">
        <v>0.85790999999999995</v>
      </c>
      <c r="BF792" s="106"/>
    </row>
    <row r="793" spans="1:58" x14ac:dyDescent="0.25">
      <c r="A793" t="s">
        <v>17</v>
      </c>
      <c r="B793" s="25">
        <v>2021</v>
      </c>
      <c r="C793" s="25" t="s">
        <v>2</v>
      </c>
      <c r="D793" s="25" t="s">
        <v>69</v>
      </c>
      <c r="E793" s="25" t="s">
        <v>160</v>
      </c>
      <c r="F793" s="23" t="s">
        <v>161</v>
      </c>
      <c r="G793" s="23" t="s">
        <v>553</v>
      </c>
      <c r="H793" s="32" t="s">
        <v>365</v>
      </c>
      <c r="I793" s="32" t="s">
        <v>574</v>
      </c>
      <c r="J793" s="135">
        <v>72</v>
      </c>
      <c r="K793" s="28">
        <v>0.77778000000000003</v>
      </c>
      <c r="L793" s="28">
        <f t="shared" si="53"/>
        <v>0.84672000000000003</v>
      </c>
      <c r="O793" s="77">
        <v>0.85472999999999999</v>
      </c>
      <c r="BF793" s="106"/>
    </row>
    <row r="794" spans="1:58" x14ac:dyDescent="0.25">
      <c r="A794" t="s">
        <v>17</v>
      </c>
      <c r="B794" s="25">
        <v>2021</v>
      </c>
      <c r="C794" s="25" t="s">
        <v>3</v>
      </c>
      <c r="D794" s="25" t="s">
        <v>70</v>
      </c>
      <c r="E794" s="25" t="s">
        <v>160</v>
      </c>
      <c r="F794" s="23" t="s">
        <v>161</v>
      </c>
      <c r="G794" s="23" t="s">
        <v>553</v>
      </c>
      <c r="H794" s="32" t="s">
        <v>365</v>
      </c>
      <c r="I794" s="32" t="s">
        <v>574</v>
      </c>
      <c r="J794" s="135">
        <v>51</v>
      </c>
      <c r="K794" s="28">
        <v>0.70587999999999995</v>
      </c>
      <c r="L794" s="28">
        <f t="shared" si="53"/>
        <v>0.85526000000000002</v>
      </c>
      <c r="O794" s="77">
        <v>0.86302999999999996</v>
      </c>
      <c r="BF794" s="106"/>
    </row>
    <row r="795" spans="1:58" x14ac:dyDescent="0.25">
      <c r="A795" t="s">
        <v>17</v>
      </c>
      <c r="B795" s="25">
        <v>2022</v>
      </c>
      <c r="C795" s="25" t="s">
        <v>0</v>
      </c>
      <c r="D795" s="25" t="s">
        <v>71</v>
      </c>
      <c r="E795" s="25" t="s">
        <v>160</v>
      </c>
      <c r="F795" s="23" t="s">
        <v>161</v>
      </c>
      <c r="G795" s="23" t="s">
        <v>553</v>
      </c>
      <c r="H795" s="32" t="s">
        <v>365</v>
      </c>
      <c r="I795" s="32" t="s">
        <v>574</v>
      </c>
      <c r="J795" s="135">
        <v>52</v>
      </c>
      <c r="K795" s="28">
        <v>0.80769000000000002</v>
      </c>
      <c r="L795" s="28">
        <f t="shared" si="53"/>
        <v>0.86531999999999998</v>
      </c>
      <c r="O795" s="77">
        <v>0.86423000000000005</v>
      </c>
      <c r="BF795" s="106"/>
    </row>
    <row r="796" spans="1:58" x14ac:dyDescent="0.25">
      <c r="A796" t="s">
        <v>17</v>
      </c>
      <c r="B796" s="25">
        <v>2022</v>
      </c>
      <c r="C796" s="25" t="s">
        <v>1</v>
      </c>
      <c r="D796" s="25" t="s">
        <v>72</v>
      </c>
      <c r="E796" s="25" t="s">
        <v>160</v>
      </c>
      <c r="F796" s="23" t="s">
        <v>161</v>
      </c>
      <c r="G796" s="23" t="s">
        <v>553</v>
      </c>
      <c r="H796" s="32" t="s">
        <v>365</v>
      </c>
      <c r="I796" s="32" t="s">
        <v>574</v>
      </c>
      <c r="J796" s="135">
        <v>60</v>
      </c>
      <c r="K796" s="28">
        <v>0.68332999999999999</v>
      </c>
      <c r="L796" s="28">
        <f t="shared" si="53"/>
        <v>0.83631</v>
      </c>
      <c r="O796" s="77">
        <v>0.85797999999999996</v>
      </c>
      <c r="BF796" s="106"/>
    </row>
    <row r="797" spans="1:58" x14ac:dyDescent="0.25">
      <c r="A797" t="s">
        <v>17</v>
      </c>
      <c r="B797" s="25">
        <v>2022</v>
      </c>
      <c r="C797" s="25" t="s">
        <v>2</v>
      </c>
      <c r="D797" s="25" t="s">
        <v>73</v>
      </c>
      <c r="E797" s="25" t="s">
        <v>160</v>
      </c>
      <c r="F797" s="23" t="s">
        <v>161</v>
      </c>
      <c r="G797" s="23" t="s">
        <v>553</v>
      </c>
      <c r="H797" s="32" t="s">
        <v>365</v>
      </c>
      <c r="I797" s="32" t="s">
        <v>574</v>
      </c>
      <c r="J797" s="135">
        <v>74</v>
      </c>
      <c r="K797" s="28">
        <v>0.82432000000000005</v>
      </c>
      <c r="L797" s="28">
        <f t="shared" si="53"/>
        <v>0.84858999999999996</v>
      </c>
      <c r="O797" s="77">
        <v>0.85080999999999996</v>
      </c>
      <c r="BF797" s="106"/>
    </row>
    <row r="798" spans="1:58" x14ac:dyDescent="0.25">
      <c r="A798" t="s">
        <v>17</v>
      </c>
      <c r="B798" s="25">
        <v>2022</v>
      </c>
      <c r="C798" s="25" t="s">
        <v>3</v>
      </c>
      <c r="D798" s="25" t="s">
        <v>493</v>
      </c>
      <c r="E798" s="25" t="s">
        <v>160</v>
      </c>
      <c r="F798" s="23" t="s">
        <v>161</v>
      </c>
      <c r="G798" s="23" t="s">
        <v>553</v>
      </c>
      <c r="H798" s="32" t="s">
        <v>365</v>
      </c>
      <c r="I798" s="32" t="s">
        <v>574</v>
      </c>
      <c r="J798" s="135">
        <v>69</v>
      </c>
      <c r="K798" s="28">
        <v>0.82608999999999999</v>
      </c>
      <c r="L798" s="28">
        <f t="shared" si="53"/>
        <v>0.85211000000000003</v>
      </c>
      <c r="O798" s="77">
        <v>0.85358999999999996</v>
      </c>
      <c r="BF798" s="106"/>
    </row>
    <row r="799" spans="1:58" x14ac:dyDescent="0.25">
      <c r="A799" t="s">
        <v>17</v>
      </c>
      <c r="B799" s="25">
        <v>2023</v>
      </c>
      <c r="C799" s="25" t="s">
        <v>0</v>
      </c>
      <c r="D799" s="25" t="s">
        <v>537</v>
      </c>
      <c r="E799" s="25" t="s">
        <v>160</v>
      </c>
      <c r="F799" s="23" t="s">
        <v>161</v>
      </c>
      <c r="G799" s="23" t="s">
        <v>553</v>
      </c>
      <c r="H799" s="32" t="s">
        <v>365</v>
      </c>
      <c r="I799" s="32" t="s">
        <v>574</v>
      </c>
      <c r="J799" s="135">
        <v>69</v>
      </c>
      <c r="K799" s="28">
        <v>0.81159000000000003</v>
      </c>
      <c r="L799" s="28">
        <f t="shared" si="53"/>
        <v>0.83274999999999999</v>
      </c>
      <c r="O799" s="77">
        <v>0.85650000000000004</v>
      </c>
      <c r="BF799" s="106"/>
    </row>
    <row r="800" spans="1:58" x14ac:dyDescent="0.25">
      <c r="A800" t="s">
        <v>17</v>
      </c>
      <c r="B800" s="25">
        <v>2018</v>
      </c>
      <c r="C800" s="25" t="s">
        <v>0</v>
      </c>
      <c r="D800" s="25" t="s">
        <v>54</v>
      </c>
      <c r="E800" s="25" t="s">
        <v>162</v>
      </c>
      <c r="F800" s="23" t="s">
        <v>163</v>
      </c>
      <c r="G800" s="23" t="s">
        <v>551</v>
      </c>
      <c r="H800" s="32" t="s">
        <v>360</v>
      </c>
      <c r="I800" s="32" t="s">
        <v>574</v>
      </c>
      <c r="J800" s="135">
        <v>107</v>
      </c>
      <c r="K800" s="28">
        <v>0.90654000000000001</v>
      </c>
      <c r="L800" s="28">
        <f t="shared" si="53"/>
        <v>0.86009999999999998</v>
      </c>
      <c r="O800" s="77">
        <v>0.84830000000000005</v>
      </c>
      <c r="BF800" s="106"/>
    </row>
    <row r="801" spans="1:58" x14ac:dyDescent="0.25">
      <c r="A801" t="s">
        <v>17</v>
      </c>
      <c r="B801" s="25">
        <v>2018</v>
      </c>
      <c r="C801" s="25" t="s">
        <v>1</v>
      </c>
      <c r="D801" s="25" t="s">
        <v>56</v>
      </c>
      <c r="E801" s="25" t="s">
        <v>162</v>
      </c>
      <c r="F801" s="23" t="s">
        <v>163</v>
      </c>
      <c r="G801" s="23" t="s">
        <v>551</v>
      </c>
      <c r="H801" s="32" t="s">
        <v>360</v>
      </c>
      <c r="I801" s="32" t="s">
        <v>574</v>
      </c>
      <c r="J801" s="135">
        <v>124</v>
      </c>
      <c r="K801" s="28">
        <v>0.93547999999999998</v>
      </c>
      <c r="L801" s="28">
        <f t="shared" si="53"/>
        <v>0.85250999999999999</v>
      </c>
      <c r="O801" s="77">
        <v>0.85524</v>
      </c>
      <c r="BF801" s="106"/>
    </row>
    <row r="802" spans="1:58" x14ac:dyDescent="0.25">
      <c r="A802" t="s">
        <v>17</v>
      </c>
      <c r="B802" s="25">
        <v>2018</v>
      </c>
      <c r="C802" s="25" t="s">
        <v>2</v>
      </c>
      <c r="D802" s="25" t="s">
        <v>57</v>
      </c>
      <c r="E802" s="25" t="s">
        <v>162</v>
      </c>
      <c r="F802" s="23" t="s">
        <v>163</v>
      </c>
      <c r="G802" s="23" t="s">
        <v>551</v>
      </c>
      <c r="H802" s="32" t="s">
        <v>360</v>
      </c>
      <c r="I802" s="32" t="s">
        <v>574</v>
      </c>
      <c r="J802" s="135">
        <v>136</v>
      </c>
      <c r="K802" s="28">
        <v>0.83823999999999999</v>
      </c>
      <c r="L802" s="28">
        <f t="shared" si="53"/>
        <v>0.84328000000000003</v>
      </c>
      <c r="O802" s="77">
        <v>0.85572000000000004</v>
      </c>
      <c r="BF802" s="106"/>
    </row>
    <row r="803" spans="1:58" x14ac:dyDescent="0.25">
      <c r="A803" t="s">
        <v>17</v>
      </c>
      <c r="B803" s="25">
        <v>2018</v>
      </c>
      <c r="C803" s="25" t="s">
        <v>3</v>
      </c>
      <c r="D803" s="25" t="s">
        <v>58</v>
      </c>
      <c r="E803" s="25" t="s">
        <v>162</v>
      </c>
      <c r="F803" s="23" t="s">
        <v>163</v>
      </c>
      <c r="G803" s="23" t="s">
        <v>551</v>
      </c>
      <c r="H803" s="32" t="s">
        <v>360</v>
      </c>
      <c r="I803" s="32" t="s">
        <v>574</v>
      </c>
      <c r="J803" s="135">
        <v>125</v>
      </c>
      <c r="K803" s="28">
        <v>0.82399999999999995</v>
      </c>
      <c r="L803" s="28">
        <f t="shared" si="53"/>
        <v>0.84526000000000001</v>
      </c>
      <c r="O803" s="77">
        <v>0.85877999999999999</v>
      </c>
      <c r="BF803" s="106"/>
    </row>
    <row r="804" spans="1:58" x14ac:dyDescent="0.25">
      <c r="A804" t="s">
        <v>17</v>
      </c>
      <c r="B804" s="25">
        <v>2019</v>
      </c>
      <c r="C804" s="25" t="s">
        <v>0</v>
      </c>
      <c r="D804" s="25" t="s">
        <v>59</v>
      </c>
      <c r="E804" s="25" t="s">
        <v>162</v>
      </c>
      <c r="F804" s="23" t="s">
        <v>163</v>
      </c>
      <c r="G804" s="23" t="s">
        <v>551</v>
      </c>
      <c r="H804" s="32" t="s">
        <v>360</v>
      </c>
      <c r="I804" s="32" t="s">
        <v>574</v>
      </c>
      <c r="J804" s="135">
        <v>123</v>
      </c>
      <c r="K804" s="28">
        <v>0.87805</v>
      </c>
      <c r="L804" s="28">
        <f t="shared" si="53"/>
        <v>0.84743000000000002</v>
      </c>
      <c r="O804" s="77">
        <v>0.85007999999999995</v>
      </c>
      <c r="BF804" s="106"/>
    </row>
    <row r="805" spans="1:58" x14ac:dyDescent="0.25">
      <c r="A805" t="s">
        <v>17</v>
      </c>
      <c r="B805" s="25">
        <v>2019</v>
      </c>
      <c r="C805" s="25" t="s">
        <v>1</v>
      </c>
      <c r="D805" s="25" t="s">
        <v>60</v>
      </c>
      <c r="E805" s="25" t="s">
        <v>162</v>
      </c>
      <c r="F805" s="23" t="s">
        <v>163</v>
      </c>
      <c r="G805" s="23" t="s">
        <v>551</v>
      </c>
      <c r="H805" s="32" t="s">
        <v>360</v>
      </c>
      <c r="I805" s="32" t="s">
        <v>574</v>
      </c>
      <c r="J805" s="135">
        <v>116</v>
      </c>
      <c r="K805" s="28">
        <v>0.87931000000000004</v>
      </c>
      <c r="L805" s="28">
        <f t="shared" si="53"/>
        <v>0.85670000000000002</v>
      </c>
      <c r="O805" s="77">
        <v>0.85524</v>
      </c>
      <c r="BF805" s="106"/>
    </row>
    <row r="806" spans="1:58" x14ac:dyDescent="0.25">
      <c r="A806" t="s">
        <v>17</v>
      </c>
      <c r="B806" s="25">
        <v>2019</v>
      </c>
      <c r="C806" s="25" t="s">
        <v>2</v>
      </c>
      <c r="D806" s="25" t="s">
        <v>61</v>
      </c>
      <c r="E806" s="25" t="s">
        <v>162</v>
      </c>
      <c r="F806" s="23" t="s">
        <v>163</v>
      </c>
      <c r="G806" s="23" t="s">
        <v>551</v>
      </c>
      <c r="H806" s="32" t="s">
        <v>360</v>
      </c>
      <c r="I806" s="32" t="s">
        <v>574</v>
      </c>
      <c r="J806" s="135">
        <v>131</v>
      </c>
      <c r="K806" s="28">
        <v>0.88549999999999995</v>
      </c>
      <c r="L806" s="28">
        <f t="shared" si="53"/>
        <v>0.85870999999999997</v>
      </c>
      <c r="O806" s="77">
        <v>0.85079000000000005</v>
      </c>
      <c r="BF806" s="106"/>
    </row>
    <row r="807" spans="1:58" x14ac:dyDescent="0.25">
      <c r="A807" t="s">
        <v>17</v>
      </c>
      <c r="B807" s="25">
        <v>2019</v>
      </c>
      <c r="C807" s="25" t="s">
        <v>3</v>
      </c>
      <c r="D807" s="25" t="s">
        <v>62</v>
      </c>
      <c r="E807" s="25" t="s">
        <v>162</v>
      </c>
      <c r="F807" s="23" t="s">
        <v>163</v>
      </c>
      <c r="G807" s="23" t="s">
        <v>551</v>
      </c>
      <c r="H807" s="32" t="s">
        <v>360</v>
      </c>
      <c r="I807" s="32" t="s">
        <v>574</v>
      </c>
      <c r="J807" s="135">
        <v>110</v>
      </c>
      <c r="K807" s="28">
        <v>0.87273000000000001</v>
      </c>
      <c r="L807" s="28">
        <f t="shared" si="53"/>
        <v>0.86060999999999999</v>
      </c>
      <c r="O807" s="77">
        <v>0.85265000000000002</v>
      </c>
      <c r="BF807" s="106"/>
    </row>
    <row r="808" spans="1:58" x14ac:dyDescent="0.25">
      <c r="A808" t="s">
        <v>17</v>
      </c>
      <c r="B808" s="25">
        <v>2020</v>
      </c>
      <c r="C808" s="25" t="s">
        <v>0</v>
      </c>
      <c r="D808" s="25" t="s">
        <v>63</v>
      </c>
      <c r="E808" s="25" t="s">
        <v>162</v>
      </c>
      <c r="F808" s="23" t="s">
        <v>163</v>
      </c>
      <c r="G808" s="23" t="s">
        <v>551</v>
      </c>
      <c r="H808" s="32" t="s">
        <v>360</v>
      </c>
      <c r="I808" s="32" t="s">
        <v>574</v>
      </c>
      <c r="J808" s="135">
        <v>129</v>
      </c>
      <c r="K808" s="28">
        <v>0.86821999999999999</v>
      </c>
      <c r="L808" s="28">
        <f t="shared" si="53"/>
        <v>0.83725000000000005</v>
      </c>
      <c r="O808" s="77">
        <v>0.84214</v>
      </c>
      <c r="BF808" s="106"/>
    </row>
    <row r="809" spans="1:58" x14ac:dyDescent="0.25">
      <c r="A809" t="s">
        <v>17</v>
      </c>
      <c r="B809" s="25">
        <v>2020</v>
      </c>
      <c r="C809" s="25" t="s">
        <v>1</v>
      </c>
      <c r="D809" s="25" t="s">
        <v>64</v>
      </c>
      <c r="E809" s="25" t="s">
        <v>162</v>
      </c>
      <c r="F809" s="23" t="s">
        <v>163</v>
      </c>
      <c r="G809" s="23" t="s">
        <v>551</v>
      </c>
      <c r="H809" s="32" t="s">
        <v>360</v>
      </c>
      <c r="I809" s="32" t="s">
        <v>574</v>
      </c>
      <c r="J809" s="135">
        <v>56</v>
      </c>
      <c r="K809" s="28">
        <v>0.83928999999999998</v>
      </c>
      <c r="L809" s="28">
        <f t="shared" si="53"/>
        <v>0.81877</v>
      </c>
      <c r="O809" s="77">
        <v>0.81738999999999995</v>
      </c>
      <c r="BF809" s="106"/>
    </row>
    <row r="810" spans="1:58" x14ac:dyDescent="0.25">
      <c r="A810" t="s">
        <v>17</v>
      </c>
      <c r="B810" s="25">
        <v>2020</v>
      </c>
      <c r="C810" s="25" t="s">
        <v>2</v>
      </c>
      <c r="D810" s="25" t="s">
        <v>65</v>
      </c>
      <c r="E810" s="25" t="s">
        <v>162</v>
      </c>
      <c r="F810" s="23" t="s">
        <v>163</v>
      </c>
      <c r="G810" s="23" t="s">
        <v>551</v>
      </c>
      <c r="H810" s="32" t="s">
        <v>360</v>
      </c>
      <c r="I810" s="32" t="s">
        <v>574</v>
      </c>
      <c r="J810" s="135">
        <v>87</v>
      </c>
      <c r="K810" s="28">
        <v>0.83908000000000005</v>
      </c>
      <c r="L810" s="28">
        <f t="shared" si="53"/>
        <v>0.81674000000000002</v>
      </c>
      <c r="O810" s="77">
        <v>0.82706999999999997</v>
      </c>
      <c r="BF810" s="106"/>
    </row>
    <row r="811" spans="1:58" x14ac:dyDescent="0.25">
      <c r="A811" t="s">
        <v>17</v>
      </c>
      <c r="B811" s="25">
        <v>2020</v>
      </c>
      <c r="C811" s="25" t="s">
        <v>3</v>
      </c>
      <c r="D811" s="25" t="s">
        <v>66</v>
      </c>
      <c r="E811" s="25" t="s">
        <v>162</v>
      </c>
      <c r="F811" s="23" t="s">
        <v>163</v>
      </c>
      <c r="G811" s="23" t="s">
        <v>551</v>
      </c>
      <c r="H811" s="32" t="s">
        <v>360</v>
      </c>
      <c r="I811" s="32" t="s">
        <v>574</v>
      </c>
      <c r="J811" s="135">
        <v>116</v>
      </c>
      <c r="K811" s="28">
        <v>0.84482999999999997</v>
      </c>
      <c r="L811" s="28">
        <f t="shared" si="53"/>
        <v>0.85740000000000005</v>
      </c>
      <c r="O811" s="77">
        <v>0.85233000000000003</v>
      </c>
      <c r="BF811" s="106"/>
    </row>
    <row r="812" spans="1:58" x14ac:dyDescent="0.25">
      <c r="A812" t="s">
        <v>17</v>
      </c>
      <c r="B812" s="25">
        <v>2021</v>
      </c>
      <c r="C812" s="25" t="s">
        <v>0</v>
      </c>
      <c r="D812" s="25" t="s">
        <v>67</v>
      </c>
      <c r="E812" s="25" t="s">
        <v>162</v>
      </c>
      <c r="F812" s="23" t="s">
        <v>163</v>
      </c>
      <c r="G812" s="23" t="s">
        <v>551</v>
      </c>
      <c r="H812" s="32" t="s">
        <v>360</v>
      </c>
      <c r="I812" s="32" t="s">
        <v>574</v>
      </c>
      <c r="J812" s="135">
        <v>103</v>
      </c>
      <c r="K812" s="28">
        <v>0.88349999999999995</v>
      </c>
      <c r="L812" s="28">
        <f t="shared" si="53"/>
        <v>0.88234999999999997</v>
      </c>
      <c r="O812" s="77">
        <v>0.86184000000000005</v>
      </c>
      <c r="BF812" s="106"/>
    </row>
    <row r="813" spans="1:58" x14ac:dyDescent="0.25">
      <c r="A813" t="s">
        <v>17</v>
      </c>
      <c r="B813" s="25">
        <v>2021</v>
      </c>
      <c r="C813" s="25" t="s">
        <v>1</v>
      </c>
      <c r="D813" s="25" t="s">
        <v>68</v>
      </c>
      <c r="E813" s="25" t="s">
        <v>162</v>
      </c>
      <c r="F813" s="23" t="s">
        <v>163</v>
      </c>
      <c r="G813" s="23" t="s">
        <v>551</v>
      </c>
      <c r="H813" s="32" t="s">
        <v>360</v>
      </c>
      <c r="I813" s="32" t="s">
        <v>574</v>
      </c>
      <c r="J813" s="135">
        <v>111</v>
      </c>
      <c r="K813" s="28">
        <v>0.91891999999999996</v>
      </c>
      <c r="L813" s="28">
        <f t="shared" si="53"/>
        <v>0.87283999999999995</v>
      </c>
      <c r="O813" s="77">
        <v>0.85790999999999995</v>
      </c>
      <c r="BF813" s="106"/>
    </row>
    <row r="814" spans="1:58" x14ac:dyDescent="0.25">
      <c r="A814" t="s">
        <v>17</v>
      </c>
      <c r="B814" s="25">
        <v>2021</v>
      </c>
      <c r="C814" s="25" t="s">
        <v>2</v>
      </c>
      <c r="D814" s="25" t="s">
        <v>69</v>
      </c>
      <c r="E814" s="25" t="s">
        <v>162</v>
      </c>
      <c r="F814" s="23" t="s">
        <v>163</v>
      </c>
      <c r="G814" s="23" t="s">
        <v>551</v>
      </c>
      <c r="H814" s="32" t="s">
        <v>360</v>
      </c>
      <c r="I814" s="32" t="s">
        <v>574</v>
      </c>
      <c r="J814" s="135">
        <v>125</v>
      </c>
      <c r="K814" s="28">
        <v>0.91200000000000003</v>
      </c>
      <c r="L814" s="28">
        <f t="shared" si="53"/>
        <v>0.86714999999999998</v>
      </c>
      <c r="O814" s="77">
        <v>0.85472999999999999</v>
      </c>
      <c r="BF814" s="106"/>
    </row>
    <row r="815" spans="1:58" x14ac:dyDescent="0.25">
      <c r="A815" t="s">
        <v>17</v>
      </c>
      <c r="B815" s="25">
        <v>2021</v>
      </c>
      <c r="C815" s="25" t="s">
        <v>3</v>
      </c>
      <c r="D815" s="25" t="s">
        <v>70</v>
      </c>
      <c r="E815" s="25" t="s">
        <v>162</v>
      </c>
      <c r="F815" s="23" t="s">
        <v>163</v>
      </c>
      <c r="G815" s="23" t="s">
        <v>551</v>
      </c>
      <c r="H815" s="32" t="s">
        <v>360</v>
      </c>
      <c r="I815" s="32" t="s">
        <v>574</v>
      </c>
      <c r="J815" s="135">
        <v>112</v>
      </c>
      <c r="K815" s="28">
        <v>0.875</v>
      </c>
      <c r="L815" s="28">
        <f t="shared" si="53"/>
        <v>0.87785999999999997</v>
      </c>
      <c r="O815" s="77">
        <v>0.86302999999999996</v>
      </c>
      <c r="BF815" s="106"/>
    </row>
    <row r="816" spans="1:58" x14ac:dyDescent="0.25">
      <c r="A816" t="s">
        <v>17</v>
      </c>
      <c r="B816" s="25">
        <v>2022</v>
      </c>
      <c r="C816" s="25" t="s">
        <v>0</v>
      </c>
      <c r="D816" s="25" t="s">
        <v>71</v>
      </c>
      <c r="E816" s="25" t="s">
        <v>162</v>
      </c>
      <c r="F816" s="23" t="s">
        <v>163</v>
      </c>
      <c r="G816" s="23" t="s">
        <v>551</v>
      </c>
      <c r="H816" s="32" t="s">
        <v>360</v>
      </c>
      <c r="I816" s="32" t="s">
        <v>574</v>
      </c>
      <c r="J816" s="135">
        <v>111</v>
      </c>
      <c r="K816" s="28">
        <v>0.86485999999999996</v>
      </c>
      <c r="L816" s="28">
        <f t="shared" si="53"/>
        <v>0.88993999999999995</v>
      </c>
      <c r="O816" s="77">
        <v>0.86423000000000005</v>
      </c>
      <c r="BF816" s="106"/>
    </row>
    <row r="817" spans="1:58" x14ac:dyDescent="0.25">
      <c r="A817" t="s">
        <v>17</v>
      </c>
      <c r="B817" s="25">
        <v>2022</v>
      </c>
      <c r="C817" s="25" t="s">
        <v>1</v>
      </c>
      <c r="D817" s="25" t="s">
        <v>72</v>
      </c>
      <c r="E817" s="25" t="s">
        <v>162</v>
      </c>
      <c r="F817" s="23" t="s">
        <v>163</v>
      </c>
      <c r="G817" s="23" t="s">
        <v>551</v>
      </c>
      <c r="H817" s="32" t="s">
        <v>360</v>
      </c>
      <c r="I817" s="32" t="s">
        <v>574</v>
      </c>
      <c r="J817" s="135">
        <v>115</v>
      </c>
      <c r="K817" s="28">
        <v>0.90434999999999999</v>
      </c>
      <c r="L817" s="28">
        <f t="shared" si="53"/>
        <v>0.86533000000000004</v>
      </c>
      <c r="O817" s="77">
        <v>0.85797999999999996</v>
      </c>
      <c r="BF817" s="106"/>
    </row>
    <row r="818" spans="1:58" x14ac:dyDescent="0.25">
      <c r="A818" t="s">
        <v>17</v>
      </c>
      <c r="B818" s="25">
        <v>2022</v>
      </c>
      <c r="C818" s="25" t="s">
        <v>2</v>
      </c>
      <c r="D818" s="25" t="s">
        <v>73</v>
      </c>
      <c r="E818" s="25" t="s">
        <v>162</v>
      </c>
      <c r="F818" s="23" t="s">
        <v>163</v>
      </c>
      <c r="G818" s="23" t="s">
        <v>551</v>
      </c>
      <c r="H818" s="32" t="s">
        <v>360</v>
      </c>
      <c r="I818" s="32" t="s">
        <v>574</v>
      </c>
      <c r="J818" s="135">
        <v>105</v>
      </c>
      <c r="K818" s="28">
        <v>0.87619000000000002</v>
      </c>
      <c r="L818" s="28">
        <f t="shared" si="53"/>
        <v>0.87953999999999999</v>
      </c>
      <c r="O818" s="77">
        <v>0.85080999999999996</v>
      </c>
      <c r="BF818" s="106"/>
    </row>
    <row r="819" spans="1:58" x14ac:dyDescent="0.25">
      <c r="A819" t="s">
        <v>17</v>
      </c>
      <c r="B819" s="25">
        <v>2022</v>
      </c>
      <c r="C819" s="25" t="s">
        <v>3</v>
      </c>
      <c r="D819" s="25" t="s">
        <v>493</v>
      </c>
      <c r="E819" s="25" t="s">
        <v>162</v>
      </c>
      <c r="F819" s="23" t="s">
        <v>163</v>
      </c>
      <c r="G819" s="23" t="s">
        <v>551</v>
      </c>
      <c r="H819" s="32" t="s">
        <v>360</v>
      </c>
      <c r="I819" s="32" t="s">
        <v>574</v>
      </c>
      <c r="J819" s="135">
        <v>105</v>
      </c>
      <c r="K819" s="28">
        <v>0.83809999999999996</v>
      </c>
      <c r="L819" s="28">
        <f t="shared" si="53"/>
        <v>0.86550000000000005</v>
      </c>
      <c r="O819" s="77">
        <v>0.85358999999999996</v>
      </c>
      <c r="BF819" s="106"/>
    </row>
    <row r="820" spans="1:58" x14ac:dyDescent="0.25">
      <c r="A820" t="s">
        <v>17</v>
      </c>
      <c r="B820" s="25">
        <v>2023</v>
      </c>
      <c r="C820" s="25" t="s">
        <v>0</v>
      </c>
      <c r="D820" s="25" t="s">
        <v>537</v>
      </c>
      <c r="E820" s="25" t="s">
        <v>162</v>
      </c>
      <c r="F820" s="23" t="s">
        <v>163</v>
      </c>
      <c r="G820" s="23" t="s">
        <v>551</v>
      </c>
      <c r="H820" s="32" t="s">
        <v>360</v>
      </c>
      <c r="I820" s="32" t="s">
        <v>574</v>
      </c>
      <c r="J820" s="135">
        <v>121</v>
      </c>
      <c r="K820" s="28">
        <v>0.86777000000000004</v>
      </c>
      <c r="L820" s="28">
        <f t="shared" si="53"/>
        <v>0.875</v>
      </c>
      <c r="O820" s="77">
        <v>0.85650000000000004</v>
      </c>
      <c r="BF820" s="106"/>
    </row>
    <row r="821" spans="1:58" x14ac:dyDescent="0.25">
      <c r="A821" t="s">
        <v>17</v>
      </c>
      <c r="B821" s="25">
        <v>2018</v>
      </c>
      <c r="C821" s="25" t="s">
        <v>0</v>
      </c>
      <c r="D821" s="25" t="s">
        <v>54</v>
      </c>
      <c r="E821" s="25" t="s">
        <v>164</v>
      </c>
      <c r="F821" s="23" t="s">
        <v>165</v>
      </c>
      <c r="G821" s="23" t="s">
        <v>535</v>
      </c>
      <c r="H821" s="32" t="s">
        <v>358</v>
      </c>
      <c r="I821" s="32" t="s">
        <v>574</v>
      </c>
      <c r="J821" s="135">
        <v>37</v>
      </c>
      <c r="K821" s="28">
        <v>0.83784000000000003</v>
      </c>
      <c r="L821" s="28">
        <f t="shared" si="53"/>
        <v>0.88914000000000004</v>
      </c>
      <c r="O821" s="77">
        <v>0.84830000000000005</v>
      </c>
      <c r="BF821" s="106"/>
    </row>
    <row r="822" spans="1:58" x14ac:dyDescent="0.25">
      <c r="A822" t="s">
        <v>17</v>
      </c>
      <c r="B822" s="25">
        <v>2018</v>
      </c>
      <c r="C822" s="25" t="s">
        <v>1</v>
      </c>
      <c r="D822" s="25" t="s">
        <v>56</v>
      </c>
      <c r="E822" s="25" t="s">
        <v>164</v>
      </c>
      <c r="F822" s="23" t="s">
        <v>165</v>
      </c>
      <c r="G822" s="23" t="s">
        <v>535</v>
      </c>
      <c r="H822" s="32" t="s">
        <v>358</v>
      </c>
      <c r="I822" s="32" t="s">
        <v>574</v>
      </c>
      <c r="J822" s="135">
        <v>29</v>
      </c>
      <c r="K822" s="28">
        <v>0.82759000000000005</v>
      </c>
      <c r="L822" s="28">
        <f t="shared" si="53"/>
        <v>0.87958999999999998</v>
      </c>
      <c r="O822" s="77">
        <v>0.85524</v>
      </c>
      <c r="BF822" s="106"/>
    </row>
    <row r="823" spans="1:58" x14ac:dyDescent="0.25">
      <c r="A823" t="s">
        <v>17</v>
      </c>
      <c r="B823" s="25">
        <v>2018</v>
      </c>
      <c r="C823" s="25" t="s">
        <v>2</v>
      </c>
      <c r="D823" s="25" t="s">
        <v>57</v>
      </c>
      <c r="E823" s="25" t="s">
        <v>164</v>
      </c>
      <c r="F823" s="23" t="s">
        <v>165</v>
      </c>
      <c r="G823" s="23" t="s">
        <v>535</v>
      </c>
      <c r="H823" s="32" t="s">
        <v>358</v>
      </c>
      <c r="I823" s="32" t="s">
        <v>574</v>
      </c>
      <c r="J823" s="135">
        <v>45</v>
      </c>
      <c r="K823" s="28">
        <v>0.95555999999999996</v>
      </c>
      <c r="L823" s="28">
        <f t="shared" si="53"/>
        <v>0.88287000000000004</v>
      </c>
      <c r="O823" s="77">
        <v>0.85572000000000004</v>
      </c>
      <c r="BF823" s="106"/>
    </row>
    <row r="824" spans="1:58" x14ac:dyDescent="0.25">
      <c r="A824" t="s">
        <v>17</v>
      </c>
      <c r="B824" s="25">
        <v>2018</v>
      </c>
      <c r="C824" s="25" t="s">
        <v>3</v>
      </c>
      <c r="D824" s="25" t="s">
        <v>58</v>
      </c>
      <c r="E824" s="25" t="s">
        <v>164</v>
      </c>
      <c r="F824" s="23" t="s">
        <v>165</v>
      </c>
      <c r="G824" s="23" t="s">
        <v>535</v>
      </c>
      <c r="H824" s="32" t="s">
        <v>358</v>
      </c>
      <c r="I824" s="32" t="s">
        <v>574</v>
      </c>
      <c r="J824" s="135">
        <v>34</v>
      </c>
      <c r="K824" s="28">
        <v>0.91176000000000001</v>
      </c>
      <c r="L824" s="28">
        <f t="shared" si="53"/>
        <v>0.89505999999999997</v>
      </c>
      <c r="O824" s="77">
        <v>0.85877999999999999</v>
      </c>
      <c r="BF824" s="106"/>
    </row>
    <row r="825" spans="1:58" x14ac:dyDescent="0.25">
      <c r="A825" t="s">
        <v>17</v>
      </c>
      <c r="B825" s="25">
        <v>2019</v>
      </c>
      <c r="C825" s="25" t="s">
        <v>0</v>
      </c>
      <c r="D825" s="25" t="s">
        <v>59</v>
      </c>
      <c r="E825" s="25" t="s">
        <v>164</v>
      </c>
      <c r="F825" s="23" t="s">
        <v>165</v>
      </c>
      <c r="G825" s="23" t="s">
        <v>535</v>
      </c>
      <c r="H825" s="32" t="s">
        <v>358</v>
      </c>
      <c r="I825" s="32" t="s">
        <v>574</v>
      </c>
      <c r="J825" s="135">
        <v>38</v>
      </c>
      <c r="K825" s="28">
        <v>0.86841999999999997</v>
      </c>
      <c r="L825" s="28">
        <f t="shared" si="53"/>
        <v>0.87524999999999997</v>
      </c>
      <c r="O825" s="77">
        <v>0.85007999999999995</v>
      </c>
      <c r="BF825" s="106"/>
    </row>
    <row r="826" spans="1:58" x14ac:dyDescent="0.25">
      <c r="A826" t="s">
        <v>17</v>
      </c>
      <c r="B826" s="25">
        <v>2019</v>
      </c>
      <c r="C826" s="25" t="s">
        <v>1</v>
      </c>
      <c r="D826" s="25" t="s">
        <v>60</v>
      </c>
      <c r="E826" s="25" t="s">
        <v>164</v>
      </c>
      <c r="F826" s="23" t="s">
        <v>165</v>
      </c>
      <c r="G826" s="23" t="s">
        <v>535</v>
      </c>
      <c r="H826" s="32" t="s">
        <v>358</v>
      </c>
      <c r="I826" s="32" t="s">
        <v>574</v>
      </c>
      <c r="J826" s="135">
        <v>32</v>
      </c>
      <c r="K826" s="28">
        <v>0.75</v>
      </c>
      <c r="L826" s="28">
        <f t="shared" si="53"/>
        <v>0.87963000000000002</v>
      </c>
      <c r="O826" s="77">
        <v>0.85524</v>
      </c>
      <c r="BF826" s="106"/>
    </row>
    <row r="827" spans="1:58" x14ac:dyDescent="0.25">
      <c r="A827" t="s">
        <v>17</v>
      </c>
      <c r="B827" s="25">
        <v>2019</v>
      </c>
      <c r="C827" s="25" t="s">
        <v>2</v>
      </c>
      <c r="D827" s="25" t="s">
        <v>61</v>
      </c>
      <c r="E827" s="25" t="s">
        <v>164</v>
      </c>
      <c r="F827" s="23" t="s">
        <v>165</v>
      </c>
      <c r="G827" s="23" t="s">
        <v>535</v>
      </c>
      <c r="H827" s="32" t="s">
        <v>358</v>
      </c>
      <c r="I827" s="32" t="s">
        <v>574</v>
      </c>
      <c r="J827" s="135">
        <v>35</v>
      </c>
      <c r="K827" s="28">
        <v>0.68571000000000004</v>
      </c>
      <c r="L827" s="28">
        <f t="shared" si="53"/>
        <v>0.88007999999999997</v>
      </c>
      <c r="O827" s="77">
        <v>0.85079000000000005</v>
      </c>
      <c r="BF827" s="106"/>
    </row>
    <row r="828" spans="1:58" x14ac:dyDescent="0.25">
      <c r="A828" t="s">
        <v>17</v>
      </c>
      <c r="B828" s="25">
        <v>2019</v>
      </c>
      <c r="C828" s="25" t="s">
        <v>3</v>
      </c>
      <c r="D828" s="25" t="s">
        <v>62</v>
      </c>
      <c r="E828" s="25" t="s">
        <v>164</v>
      </c>
      <c r="F828" s="23" t="s">
        <v>165</v>
      </c>
      <c r="G828" s="23" t="s">
        <v>535</v>
      </c>
      <c r="H828" s="32" t="s">
        <v>358</v>
      </c>
      <c r="I828" s="32" t="s">
        <v>574</v>
      </c>
      <c r="J828" s="135">
        <v>32</v>
      </c>
      <c r="K828" s="28">
        <v>0.75</v>
      </c>
      <c r="L828" s="28">
        <f t="shared" si="53"/>
        <v>0.85487000000000002</v>
      </c>
      <c r="O828" s="77">
        <v>0.85265000000000002</v>
      </c>
      <c r="BF828" s="106"/>
    </row>
    <row r="829" spans="1:58" x14ac:dyDescent="0.25">
      <c r="A829" t="s">
        <v>17</v>
      </c>
      <c r="B829" s="25">
        <v>2020</v>
      </c>
      <c r="C829" s="25" t="s">
        <v>0</v>
      </c>
      <c r="D829" s="25" t="s">
        <v>63</v>
      </c>
      <c r="E829" s="25" t="s">
        <v>164</v>
      </c>
      <c r="F829" s="23" t="s">
        <v>165</v>
      </c>
      <c r="G829" s="23" t="s">
        <v>535</v>
      </c>
      <c r="H829" s="32" t="s">
        <v>358</v>
      </c>
      <c r="I829" s="32" t="s">
        <v>574</v>
      </c>
      <c r="J829" s="135">
        <v>25</v>
      </c>
      <c r="K829" s="28">
        <v>0.68</v>
      </c>
      <c r="L829" s="28">
        <f t="shared" si="53"/>
        <v>0.85555999999999999</v>
      </c>
      <c r="O829" s="77">
        <v>0.84214</v>
      </c>
      <c r="BF829" s="106"/>
    </row>
    <row r="830" spans="1:58" x14ac:dyDescent="0.25">
      <c r="A830" t="s">
        <v>17</v>
      </c>
      <c r="B830" s="25">
        <v>2020</v>
      </c>
      <c r="C830" s="25" t="s">
        <v>1</v>
      </c>
      <c r="D830" s="25" t="s">
        <v>64</v>
      </c>
      <c r="E830" s="25" t="s">
        <v>164</v>
      </c>
      <c r="F830" s="23" t="s">
        <v>165</v>
      </c>
      <c r="G830" s="23" t="s">
        <v>535</v>
      </c>
      <c r="H830" s="32" t="s">
        <v>358</v>
      </c>
      <c r="I830" s="32" t="s">
        <v>574</v>
      </c>
      <c r="J830" s="135">
        <v>25</v>
      </c>
      <c r="K830" s="28">
        <v>0.88</v>
      </c>
      <c r="L830" s="28">
        <f t="shared" si="53"/>
        <v>0.84548999999999996</v>
      </c>
      <c r="O830" s="77">
        <v>0.81738999999999995</v>
      </c>
      <c r="BF830" s="106"/>
    </row>
    <row r="831" spans="1:58" x14ac:dyDescent="0.25">
      <c r="A831" t="s">
        <v>17</v>
      </c>
      <c r="B831" s="25">
        <v>2020</v>
      </c>
      <c r="C831" s="25" t="s">
        <v>2</v>
      </c>
      <c r="D831" s="25" t="s">
        <v>65</v>
      </c>
      <c r="E831" s="25" t="s">
        <v>164</v>
      </c>
      <c r="F831" s="23" t="s">
        <v>165</v>
      </c>
      <c r="G831" s="23" t="s">
        <v>535</v>
      </c>
      <c r="H831" s="32" t="s">
        <v>358</v>
      </c>
      <c r="I831" s="32" t="s">
        <v>574</v>
      </c>
      <c r="J831" s="135">
        <v>24</v>
      </c>
      <c r="K831" s="28">
        <v>0.95833000000000002</v>
      </c>
      <c r="L831" s="28">
        <f t="shared" si="53"/>
        <v>0.88973999999999998</v>
      </c>
      <c r="O831" s="77">
        <v>0.82706999999999997</v>
      </c>
      <c r="BF831" s="106"/>
    </row>
    <row r="832" spans="1:58" x14ac:dyDescent="0.25">
      <c r="A832" t="s">
        <v>17</v>
      </c>
      <c r="B832" s="25">
        <v>2020</v>
      </c>
      <c r="C832" s="25" t="s">
        <v>3</v>
      </c>
      <c r="D832" s="25" t="s">
        <v>66</v>
      </c>
      <c r="E832" s="25" t="s">
        <v>164</v>
      </c>
      <c r="F832" s="23" t="s">
        <v>165</v>
      </c>
      <c r="G832" s="23" t="s">
        <v>535</v>
      </c>
      <c r="H832" s="32" t="s">
        <v>358</v>
      </c>
      <c r="I832" s="32" t="s">
        <v>574</v>
      </c>
      <c r="J832" s="135">
        <v>21</v>
      </c>
      <c r="K832" s="28">
        <v>0.76190000000000002</v>
      </c>
      <c r="L832" s="28">
        <f t="shared" si="53"/>
        <v>0.85841000000000001</v>
      </c>
      <c r="O832" s="77">
        <v>0.85233000000000003</v>
      </c>
      <c r="BF832" s="106"/>
    </row>
    <row r="833" spans="1:58" x14ac:dyDescent="0.25">
      <c r="A833" t="s">
        <v>17</v>
      </c>
      <c r="B833" s="25">
        <v>2021</v>
      </c>
      <c r="C833" s="25" t="s">
        <v>0</v>
      </c>
      <c r="D833" s="25" t="s">
        <v>67</v>
      </c>
      <c r="E833" s="25" t="s">
        <v>164</v>
      </c>
      <c r="F833" s="23" t="s">
        <v>165</v>
      </c>
      <c r="G833" s="23" t="s">
        <v>535</v>
      </c>
      <c r="H833" s="32" t="s">
        <v>358</v>
      </c>
      <c r="I833" s="32" t="s">
        <v>574</v>
      </c>
      <c r="J833" s="135">
        <v>36</v>
      </c>
      <c r="K833" s="28">
        <v>0.91666999999999998</v>
      </c>
      <c r="L833" s="28">
        <f t="shared" si="53"/>
        <v>0.87402000000000002</v>
      </c>
      <c r="O833" s="77">
        <v>0.86184000000000005</v>
      </c>
      <c r="BF833" s="106"/>
    </row>
    <row r="834" spans="1:58" x14ac:dyDescent="0.25">
      <c r="A834" t="s">
        <v>17</v>
      </c>
      <c r="B834" s="25">
        <v>2021</v>
      </c>
      <c r="C834" s="25" t="s">
        <v>1</v>
      </c>
      <c r="D834" s="25" t="s">
        <v>68</v>
      </c>
      <c r="E834" s="25" t="s">
        <v>164</v>
      </c>
      <c r="F834" s="23" t="s">
        <v>165</v>
      </c>
      <c r="G834" s="23" t="s">
        <v>535</v>
      </c>
      <c r="H834" s="32" t="s">
        <v>358</v>
      </c>
      <c r="I834" s="32" t="s">
        <v>574</v>
      </c>
      <c r="J834" s="135">
        <v>44</v>
      </c>
      <c r="K834" s="28">
        <v>0.84091000000000005</v>
      </c>
      <c r="L834" s="28">
        <f t="shared" ref="L834:L897" si="54">SUMIFS(K:K, E:E, G834, D:D, D834, I:I, I834)</f>
        <v>0.87805</v>
      </c>
      <c r="O834" s="77">
        <v>0.85790999999999995</v>
      </c>
      <c r="BF834" s="106"/>
    </row>
    <row r="835" spans="1:58" x14ac:dyDescent="0.25">
      <c r="A835" t="s">
        <v>17</v>
      </c>
      <c r="B835" s="25">
        <v>2021</v>
      </c>
      <c r="C835" s="25" t="s">
        <v>2</v>
      </c>
      <c r="D835" s="25" t="s">
        <v>69</v>
      </c>
      <c r="E835" s="25" t="s">
        <v>164</v>
      </c>
      <c r="F835" s="23" t="s">
        <v>165</v>
      </c>
      <c r="G835" s="23" t="s">
        <v>535</v>
      </c>
      <c r="H835" s="32" t="s">
        <v>358</v>
      </c>
      <c r="I835" s="32" t="s">
        <v>574</v>
      </c>
      <c r="J835" s="135">
        <v>49</v>
      </c>
      <c r="K835" s="28">
        <v>0.87755000000000005</v>
      </c>
      <c r="L835" s="28">
        <f t="shared" si="54"/>
        <v>0.89700000000000002</v>
      </c>
      <c r="O835" s="77">
        <v>0.85472999999999999</v>
      </c>
      <c r="BF835" s="106"/>
    </row>
    <row r="836" spans="1:58" x14ac:dyDescent="0.25">
      <c r="A836" t="s">
        <v>17</v>
      </c>
      <c r="B836" s="25">
        <v>2021</v>
      </c>
      <c r="C836" s="25" t="s">
        <v>3</v>
      </c>
      <c r="D836" s="25" t="s">
        <v>70</v>
      </c>
      <c r="E836" s="25" t="s">
        <v>164</v>
      </c>
      <c r="F836" s="23" t="s">
        <v>165</v>
      </c>
      <c r="G836" s="23" t="s">
        <v>535</v>
      </c>
      <c r="H836" s="32" t="s">
        <v>358</v>
      </c>
      <c r="I836" s="32" t="s">
        <v>574</v>
      </c>
      <c r="J836" s="135">
        <v>45</v>
      </c>
      <c r="K836" s="28">
        <v>0.84443999999999997</v>
      </c>
      <c r="L836" s="28">
        <f t="shared" si="54"/>
        <v>0.88687000000000005</v>
      </c>
      <c r="O836" s="77">
        <v>0.86302999999999996</v>
      </c>
      <c r="BF836" s="106"/>
    </row>
    <row r="837" spans="1:58" x14ac:dyDescent="0.25">
      <c r="A837" t="s">
        <v>17</v>
      </c>
      <c r="B837" s="25">
        <v>2022</v>
      </c>
      <c r="C837" s="25" t="s">
        <v>0</v>
      </c>
      <c r="D837" s="25" t="s">
        <v>71</v>
      </c>
      <c r="E837" s="25" t="s">
        <v>164</v>
      </c>
      <c r="F837" s="23" t="s">
        <v>165</v>
      </c>
      <c r="G837" s="23" t="s">
        <v>535</v>
      </c>
      <c r="H837" s="32" t="s">
        <v>358</v>
      </c>
      <c r="I837" s="32" t="s">
        <v>574</v>
      </c>
      <c r="J837" s="135">
        <v>47</v>
      </c>
      <c r="K837" s="28">
        <v>0.89361999999999997</v>
      </c>
      <c r="L837" s="28">
        <f t="shared" si="54"/>
        <v>0.92259000000000002</v>
      </c>
      <c r="O837" s="77">
        <v>0.86423000000000005</v>
      </c>
      <c r="BF837" s="106"/>
    </row>
    <row r="838" spans="1:58" x14ac:dyDescent="0.25">
      <c r="A838" t="s">
        <v>17</v>
      </c>
      <c r="B838" s="25">
        <v>2022</v>
      </c>
      <c r="C838" s="25" t="s">
        <v>1</v>
      </c>
      <c r="D838" s="25" t="s">
        <v>72</v>
      </c>
      <c r="E838" s="25" t="s">
        <v>164</v>
      </c>
      <c r="F838" s="23" t="s">
        <v>165</v>
      </c>
      <c r="G838" s="23" t="s">
        <v>535</v>
      </c>
      <c r="H838" s="32" t="s">
        <v>358</v>
      </c>
      <c r="I838" s="32" t="s">
        <v>574</v>
      </c>
      <c r="J838" s="135">
        <v>36</v>
      </c>
      <c r="K838" s="28">
        <v>0.77778000000000003</v>
      </c>
      <c r="L838" s="28">
        <f t="shared" si="54"/>
        <v>0.88090999999999997</v>
      </c>
      <c r="O838" s="77">
        <v>0.85797999999999996</v>
      </c>
      <c r="BF838" s="106"/>
    </row>
    <row r="839" spans="1:58" x14ac:dyDescent="0.25">
      <c r="A839" t="s">
        <v>17</v>
      </c>
      <c r="B839" s="25">
        <v>2022</v>
      </c>
      <c r="C839" s="25" t="s">
        <v>2</v>
      </c>
      <c r="D839" s="25" t="s">
        <v>73</v>
      </c>
      <c r="E839" s="25" t="s">
        <v>164</v>
      </c>
      <c r="F839" s="23" t="s">
        <v>165</v>
      </c>
      <c r="G839" s="23" t="s">
        <v>535</v>
      </c>
      <c r="H839" s="32" t="s">
        <v>358</v>
      </c>
      <c r="I839" s="32" t="s">
        <v>574</v>
      </c>
      <c r="J839" s="135">
        <v>30</v>
      </c>
      <c r="K839" s="28">
        <v>0.86667000000000005</v>
      </c>
      <c r="L839" s="28">
        <f t="shared" si="54"/>
        <v>0.88014999999999999</v>
      </c>
      <c r="O839" s="77">
        <v>0.85080999999999996</v>
      </c>
      <c r="BF839" s="106"/>
    </row>
    <row r="840" spans="1:58" x14ac:dyDescent="0.25">
      <c r="A840" t="s">
        <v>17</v>
      </c>
      <c r="B840" s="25">
        <v>2022</v>
      </c>
      <c r="C840" s="25" t="s">
        <v>3</v>
      </c>
      <c r="D840" s="25" t="s">
        <v>493</v>
      </c>
      <c r="E840" s="25" t="s">
        <v>164</v>
      </c>
      <c r="F840" s="23" t="s">
        <v>165</v>
      </c>
      <c r="G840" s="23" t="s">
        <v>535</v>
      </c>
      <c r="H840" s="32" t="s">
        <v>358</v>
      </c>
      <c r="I840" s="32" t="s">
        <v>574</v>
      </c>
      <c r="J840" s="135">
        <v>25</v>
      </c>
      <c r="K840" s="28">
        <v>0.76</v>
      </c>
      <c r="L840" s="28">
        <f t="shared" si="54"/>
        <v>0.85535000000000005</v>
      </c>
      <c r="O840" s="77">
        <v>0.85358999999999996</v>
      </c>
      <c r="BF840" s="106"/>
    </row>
    <row r="841" spans="1:58" x14ac:dyDescent="0.25">
      <c r="A841" t="s">
        <v>17</v>
      </c>
      <c r="B841" s="25">
        <v>2023</v>
      </c>
      <c r="C841" s="25" t="s">
        <v>0</v>
      </c>
      <c r="D841" s="25" t="s">
        <v>537</v>
      </c>
      <c r="E841" s="25" t="s">
        <v>164</v>
      </c>
      <c r="F841" s="23" t="s">
        <v>165</v>
      </c>
      <c r="G841" s="23" t="s">
        <v>535</v>
      </c>
      <c r="H841" s="32" t="s">
        <v>358</v>
      </c>
      <c r="I841" s="32" t="s">
        <v>574</v>
      </c>
      <c r="J841" s="135">
        <v>20</v>
      </c>
      <c r="K841" s="28">
        <v>0.9</v>
      </c>
      <c r="L841" s="28">
        <f t="shared" si="54"/>
        <v>0.88868000000000003</v>
      </c>
      <c r="O841" s="77">
        <v>0.85650000000000004</v>
      </c>
      <c r="BF841" s="106"/>
    </row>
    <row r="842" spans="1:58" x14ac:dyDescent="0.25">
      <c r="A842" t="s">
        <v>17</v>
      </c>
      <c r="B842" s="25">
        <v>2018</v>
      </c>
      <c r="C842" s="25" t="s">
        <v>0</v>
      </c>
      <c r="D842" s="25" t="s">
        <v>54</v>
      </c>
      <c r="E842" s="25" t="s">
        <v>263</v>
      </c>
      <c r="F842" s="23" t="s">
        <v>334</v>
      </c>
      <c r="G842" s="23" t="s">
        <v>546</v>
      </c>
      <c r="H842" s="23" t="s">
        <v>547</v>
      </c>
      <c r="I842" s="32" t="s">
        <v>574</v>
      </c>
      <c r="J842" s="135">
        <v>26</v>
      </c>
      <c r="K842" s="28">
        <v>0.73077000000000003</v>
      </c>
      <c r="L842" s="28">
        <f t="shared" si="54"/>
        <v>0.84862000000000004</v>
      </c>
      <c r="O842" s="77">
        <v>0.84830000000000005</v>
      </c>
      <c r="BF842" s="106"/>
    </row>
    <row r="843" spans="1:58" x14ac:dyDescent="0.25">
      <c r="A843" t="s">
        <v>17</v>
      </c>
      <c r="B843" s="25">
        <v>2018</v>
      </c>
      <c r="C843" s="25" t="s">
        <v>1</v>
      </c>
      <c r="D843" s="25" t="s">
        <v>56</v>
      </c>
      <c r="E843" s="25" t="s">
        <v>263</v>
      </c>
      <c r="F843" s="23" t="s">
        <v>334</v>
      </c>
      <c r="G843" s="23" t="s">
        <v>546</v>
      </c>
      <c r="H843" s="23" t="s">
        <v>547</v>
      </c>
      <c r="I843" s="32" t="s">
        <v>574</v>
      </c>
      <c r="J843" s="135">
        <v>35</v>
      </c>
      <c r="K843" s="28">
        <v>0.88571</v>
      </c>
      <c r="L843" s="28">
        <f t="shared" si="54"/>
        <v>0.83359000000000005</v>
      </c>
      <c r="O843" s="77">
        <v>0.85524</v>
      </c>
      <c r="BF843" s="106"/>
    </row>
    <row r="844" spans="1:58" x14ac:dyDescent="0.25">
      <c r="A844" t="s">
        <v>17</v>
      </c>
      <c r="B844" s="25">
        <v>2018</v>
      </c>
      <c r="C844" s="25" t="s">
        <v>2</v>
      </c>
      <c r="D844" s="25" t="s">
        <v>57</v>
      </c>
      <c r="E844" s="25" t="s">
        <v>263</v>
      </c>
      <c r="F844" s="23" t="s">
        <v>334</v>
      </c>
      <c r="G844" s="23" t="s">
        <v>546</v>
      </c>
      <c r="H844" s="23" t="s">
        <v>547</v>
      </c>
      <c r="I844" s="32" t="s">
        <v>574</v>
      </c>
      <c r="J844" s="135">
        <v>44</v>
      </c>
      <c r="K844" s="28">
        <v>0.81818000000000002</v>
      </c>
      <c r="L844" s="28">
        <f t="shared" si="54"/>
        <v>0.82104999999999995</v>
      </c>
      <c r="O844" s="77">
        <v>0.85572000000000004</v>
      </c>
      <c r="BF844" s="106"/>
    </row>
    <row r="845" spans="1:58" x14ac:dyDescent="0.25">
      <c r="A845" t="s">
        <v>17</v>
      </c>
      <c r="B845" s="25">
        <v>2018</v>
      </c>
      <c r="C845" s="25" t="s">
        <v>3</v>
      </c>
      <c r="D845" s="25" t="s">
        <v>58</v>
      </c>
      <c r="E845" s="25" t="s">
        <v>263</v>
      </c>
      <c r="F845" s="23" t="s">
        <v>334</v>
      </c>
      <c r="G845" s="23" t="s">
        <v>546</v>
      </c>
      <c r="H845" s="23" t="s">
        <v>547</v>
      </c>
      <c r="I845" s="32" t="s">
        <v>574</v>
      </c>
      <c r="J845" s="135">
        <v>28</v>
      </c>
      <c r="K845" s="28">
        <v>0.92857000000000001</v>
      </c>
      <c r="L845" s="28">
        <f t="shared" si="54"/>
        <v>0.84069000000000005</v>
      </c>
      <c r="O845" s="77">
        <v>0.85877999999999999</v>
      </c>
      <c r="BF845" s="106"/>
    </row>
    <row r="846" spans="1:58" x14ac:dyDescent="0.25">
      <c r="A846" t="s">
        <v>17</v>
      </c>
      <c r="B846" s="25">
        <v>2019</v>
      </c>
      <c r="C846" s="25" t="s">
        <v>0</v>
      </c>
      <c r="D846" s="25" t="s">
        <v>59</v>
      </c>
      <c r="E846" s="25" t="s">
        <v>263</v>
      </c>
      <c r="F846" s="23" t="s">
        <v>334</v>
      </c>
      <c r="G846" s="23" t="s">
        <v>546</v>
      </c>
      <c r="H846" s="23" t="s">
        <v>547</v>
      </c>
      <c r="I846" s="32" t="s">
        <v>574</v>
      </c>
      <c r="J846" s="135">
        <v>28</v>
      </c>
      <c r="K846" s="28">
        <v>0.78571000000000002</v>
      </c>
      <c r="L846" s="28">
        <f t="shared" si="54"/>
        <v>0.83006999999999997</v>
      </c>
      <c r="O846" s="77">
        <v>0.85007999999999995</v>
      </c>
      <c r="BF846" s="106"/>
    </row>
    <row r="847" spans="1:58" x14ac:dyDescent="0.25">
      <c r="A847" t="s">
        <v>17</v>
      </c>
      <c r="B847" s="25">
        <v>2019</v>
      </c>
      <c r="C847" s="25" t="s">
        <v>1</v>
      </c>
      <c r="D847" s="25" t="s">
        <v>60</v>
      </c>
      <c r="E847" s="25" t="s">
        <v>263</v>
      </c>
      <c r="F847" s="23" t="s">
        <v>334</v>
      </c>
      <c r="G847" s="23" t="s">
        <v>546</v>
      </c>
      <c r="H847" s="23" t="s">
        <v>547</v>
      </c>
      <c r="I847" s="32" t="s">
        <v>574</v>
      </c>
      <c r="J847" s="135">
        <v>29</v>
      </c>
      <c r="K847" s="28">
        <v>0.79310000000000003</v>
      </c>
      <c r="L847" s="28">
        <f t="shared" si="54"/>
        <v>0.86097000000000001</v>
      </c>
      <c r="O847" s="77">
        <v>0.85524</v>
      </c>
      <c r="BF847" s="106"/>
    </row>
    <row r="848" spans="1:58" x14ac:dyDescent="0.25">
      <c r="A848" t="s">
        <v>17</v>
      </c>
      <c r="B848" s="25">
        <v>2019</v>
      </c>
      <c r="C848" s="25" t="s">
        <v>2</v>
      </c>
      <c r="D848" s="25" t="s">
        <v>61</v>
      </c>
      <c r="E848" s="25" t="s">
        <v>263</v>
      </c>
      <c r="F848" s="23" t="s">
        <v>334</v>
      </c>
      <c r="G848" s="23" t="s">
        <v>546</v>
      </c>
      <c r="H848" s="23" t="s">
        <v>547</v>
      </c>
      <c r="I848" s="32" t="s">
        <v>574</v>
      </c>
      <c r="J848" s="135">
        <v>30</v>
      </c>
      <c r="K848" s="28">
        <v>0.8</v>
      </c>
      <c r="L848" s="28">
        <f t="shared" si="54"/>
        <v>0.83965999999999996</v>
      </c>
      <c r="O848" s="77">
        <v>0.85079000000000005</v>
      </c>
      <c r="BF848" s="106"/>
    </row>
    <row r="849" spans="1:58" x14ac:dyDescent="0.25">
      <c r="A849" t="s">
        <v>17</v>
      </c>
      <c r="B849" s="25">
        <v>2019</v>
      </c>
      <c r="C849" s="25" t="s">
        <v>3</v>
      </c>
      <c r="D849" s="25" t="s">
        <v>62</v>
      </c>
      <c r="E849" s="25" t="s">
        <v>263</v>
      </c>
      <c r="F849" s="23" t="s">
        <v>334</v>
      </c>
      <c r="G849" s="23" t="s">
        <v>546</v>
      </c>
      <c r="H849" s="23" t="s">
        <v>547</v>
      </c>
      <c r="I849" s="32" t="s">
        <v>574</v>
      </c>
      <c r="J849" s="135">
        <v>26</v>
      </c>
      <c r="K849" s="28">
        <v>0.96153999999999995</v>
      </c>
      <c r="L849" s="28">
        <f t="shared" si="54"/>
        <v>0.85233999999999999</v>
      </c>
      <c r="O849" s="77">
        <v>0.85265000000000002</v>
      </c>
      <c r="BF849" s="106"/>
    </row>
    <row r="850" spans="1:58" x14ac:dyDescent="0.25">
      <c r="A850" t="s">
        <v>17</v>
      </c>
      <c r="B850" s="25">
        <v>2020</v>
      </c>
      <c r="C850" s="25" t="s">
        <v>0</v>
      </c>
      <c r="D850" s="25" t="s">
        <v>63</v>
      </c>
      <c r="E850" s="25" t="s">
        <v>263</v>
      </c>
      <c r="F850" s="23" t="s">
        <v>334</v>
      </c>
      <c r="G850" s="23" t="s">
        <v>546</v>
      </c>
      <c r="H850" s="23" t="s">
        <v>547</v>
      </c>
      <c r="I850" s="32" t="s">
        <v>574</v>
      </c>
      <c r="J850" s="135">
        <v>31</v>
      </c>
      <c r="K850" s="28">
        <v>0.77419000000000004</v>
      </c>
      <c r="L850" s="28">
        <f t="shared" si="54"/>
        <v>0.79776999999999998</v>
      </c>
      <c r="O850" s="77">
        <v>0.84214</v>
      </c>
      <c r="BF850" s="106"/>
    </row>
    <row r="851" spans="1:58" x14ac:dyDescent="0.25">
      <c r="A851" t="s">
        <v>17</v>
      </c>
      <c r="B851" s="25">
        <v>2020</v>
      </c>
      <c r="C851" s="25" t="s">
        <v>1</v>
      </c>
      <c r="D851" s="25" t="s">
        <v>64</v>
      </c>
      <c r="E851" s="25" t="s">
        <v>263</v>
      </c>
      <c r="F851" s="23" t="s">
        <v>334</v>
      </c>
      <c r="G851" s="23" t="s">
        <v>546</v>
      </c>
      <c r="H851" s="23" t="s">
        <v>547</v>
      </c>
      <c r="I851" s="32" t="s">
        <v>574</v>
      </c>
      <c r="J851" s="135">
        <v>23</v>
      </c>
      <c r="K851" s="28">
        <v>1</v>
      </c>
      <c r="L851" s="28">
        <f t="shared" si="54"/>
        <v>0.87234</v>
      </c>
      <c r="O851" s="77">
        <v>0.81738999999999995</v>
      </c>
      <c r="BF851" s="106"/>
    </row>
    <row r="852" spans="1:58" x14ac:dyDescent="0.25">
      <c r="A852" t="s">
        <v>17</v>
      </c>
      <c r="B852" s="25">
        <v>2020</v>
      </c>
      <c r="C852" s="25" t="s">
        <v>2</v>
      </c>
      <c r="D852" s="25" t="s">
        <v>65</v>
      </c>
      <c r="E852" s="25" t="s">
        <v>263</v>
      </c>
      <c r="F852" s="23" t="s">
        <v>334</v>
      </c>
      <c r="G852" s="23" t="s">
        <v>546</v>
      </c>
      <c r="H852" s="23" t="s">
        <v>547</v>
      </c>
      <c r="I852" s="32" t="s">
        <v>574</v>
      </c>
      <c r="J852" s="135">
        <v>30</v>
      </c>
      <c r="K852" s="28">
        <v>0.83333000000000002</v>
      </c>
      <c r="L852" s="28">
        <f t="shared" si="54"/>
        <v>0.83108000000000004</v>
      </c>
      <c r="O852" s="77">
        <v>0.82706999999999997</v>
      </c>
      <c r="BF852" s="106"/>
    </row>
    <row r="853" spans="1:58" x14ac:dyDescent="0.25">
      <c r="A853" t="s">
        <v>17</v>
      </c>
      <c r="B853" s="25">
        <v>2020</v>
      </c>
      <c r="C853" s="25" t="s">
        <v>3</v>
      </c>
      <c r="D853" s="25" t="s">
        <v>66</v>
      </c>
      <c r="E853" s="25" t="s">
        <v>263</v>
      </c>
      <c r="F853" s="23" t="s">
        <v>334</v>
      </c>
      <c r="G853" s="23" t="s">
        <v>546</v>
      </c>
      <c r="H853" s="23" t="s">
        <v>547</v>
      </c>
      <c r="I853" s="32" t="s">
        <v>574</v>
      </c>
      <c r="J853" s="135">
        <v>25</v>
      </c>
      <c r="K853" s="28">
        <v>0.8</v>
      </c>
      <c r="L853" s="28">
        <f t="shared" si="54"/>
        <v>0.81942000000000004</v>
      </c>
      <c r="O853" s="77">
        <v>0.85233000000000003</v>
      </c>
      <c r="BF853" s="106"/>
    </row>
    <row r="854" spans="1:58" x14ac:dyDescent="0.25">
      <c r="A854" t="s">
        <v>17</v>
      </c>
      <c r="B854" s="25">
        <v>2021</v>
      </c>
      <c r="C854" s="25" t="s">
        <v>0</v>
      </c>
      <c r="D854" s="25" t="s">
        <v>67</v>
      </c>
      <c r="E854" s="25" t="s">
        <v>263</v>
      </c>
      <c r="F854" s="23" t="s">
        <v>334</v>
      </c>
      <c r="G854" s="23" t="s">
        <v>546</v>
      </c>
      <c r="H854" s="23" t="s">
        <v>547</v>
      </c>
      <c r="I854" s="32" t="s">
        <v>574</v>
      </c>
      <c r="J854" s="135">
        <v>27</v>
      </c>
      <c r="K854" s="28">
        <v>0.77778000000000003</v>
      </c>
      <c r="L854" s="28">
        <f t="shared" si="54"/>
        <v>0.84799000000000002</v>
      </c>
      <c r="O854" s="77">
        <v>0.86184000000000005</v>
      </c>
      <c r="BF854" s="106"/>
    </row>
    <row r="855" spans="1:58" x14ac:dyDescent="0.25">
      <c r="A855" t="s">
        <v>17</v>
      </c>
      <c r="B855" s="25">
        <v>2021</v>
      </c>
      <c r="C855" s="25" t="s">
        <v>1</v>
      </c>
      <c r="D855" s="25" t="s">
        <v>68</v>
      </c>
      <c r="E855" s="25" t="s">
        <v>263</v>
      </c>
      <c r="F855" s="23" t="s">
        <v>334</v>
      </c>
      <c r="G855" s="23" t="s">
        <v>546</v>
      </c>
      <c r="H855" s="23" t="s">
        <v>547</v>
      </c>
      <c r="I855" s="32" t="s">
        <v>574</v>
      </c>
      <c r="J855" s="135">
        <v>30</v>
      </c>
      <c r="K855" s="28">
        <v>0.76666999999999996</v>
      </c>
      <c r="L855" s="28">
        <f t="shared" si="54"/>
        <v>0.80676999999999999</v>
      </c>
      <c r="O855" s="77">
        <v>0.85790999999999995</v>
      </c>
      <c r="BF855" s="106"/>
    </row>
    <row r="856" spans="1:58" x14ac:dyDescent="0.25">
      <c r="A856" t="s">
        <v>17</v>
      </c>
      <c r="B856" s="25">
        <v>2021</v>
      </c>
      <c r="C856" s="25" t="s">
        <v>2</v>
      </c>
      <c r="D856" s="25" t="s">
        <v>69</v>
      </c>
      <c r="E856" s="25" t="s">
        <v>263</v>
      </c>
      <c r="F856" s="23" t="s">
        <v>334</v>
      </c>
      <c r="G856" s="23" t="s">
        <v>546</v>
      </c>
      <c r="H856" s="23" t="s">
        <v>547</v>
      </c>
      <c r="I856" s="32" t="s">
        <v>574</v>
      </c>
      <c r="J856" s="135">
        <v>35</v>
      </c>
      <c r="K856" s="28">
        <v>0.77142999999999995</v>
      </c>
      <c r="L856" s="28">
        <f t="shared" si="54"/>
        <v>0.82845000000000002</v>
      </c>
      <c r="O856" s="77">
        <v>0.85472999999999999</v>
      </c>
      <c r="BF856" s="106"/>
    </row>
    <row r="857" spans="1:58" x14ac:dyDescent="0.25">
      <c r="A857" t="s">
        <v>17</v>
      </c>
      <c r="B857" s="25">
        <v>2021</v>
      </c>
      <c r="C857" s="25" t="s">
        <v>3</v>
      </c>
      <c r="D857" s="25" t="s">
        <v>70</v>
      </c>
      <c r="E857" s="25" t="s">
        <v>263</v>
      </c>
      <c r="F857" s="23" t="s">
        <v>334</v>
      </c>
      <c r="G857" s="23" t="s">
        <v>546</v>
      </c>
      <c r="H857" s="23" t="s">
        <v>547</v>
      </c>
      <c r="I857" s="32" t="s">
        <v>574</v>
      </c>
      <c r="J857" s="135">
        <v>35</v>
      </c>
      <c r="K857" s="28">
        <v>0.74285999999999996</v>
      </c>
      <c r="L857" s="28">
        <f t="shared" si="54"/>
        <v>0.82628000000000001</v>
      </c>
      <c r="O857" s="77">
        <v>0.86302999999999996</v>
      </c>
      <c r="BF857" s="106"/>
    </row>
    <row r="858" spans="1:58" x14ac:dyDescent="0.25">
      <c r="A858" t="s">
        <v>17</v>
      </c>
      <c r="B858" s="25">
        <v>2022</v>
      </c>
      <c r="C858" s="25" t="s">
        <v>0</v>
      </c>
      <c r="D858" s="25" t="s">
        <v>71</v>
      </c>
      <c r="E858" s="25" t="s">
        <v>263</v>
      </c>
      <c r="F858" s="23" t="s">
        <v>334</v>
      </c>
      <c r="G858" s="23" t="s">
        <v>546</v>
      </c>
      <c r="H858" s="23" t="s">
        <v>547</v>
      </c>
      <c r="I858" s="32" t="s">
        <v>574</v>
      </c>
      <c r="J858" s="135">
        <v>30</v>
      </c>
      <c r="K858" s="28">
        <v>0.66666999999999998</v>
      </c>
      <c r="L858" s="28">
        <f t="shared" si="54"/>
        <v>0.82343999999999995</v>
      </c>
      <c r="O858" s="77">
        <v>0.86423000000000005</v>
      </c>
      <c r="BF858" s="106"/>
    </row>
    <row r="859" spans="1:58" x14ac:dyDescent="0.25">
      <c r="A859" t="s">
        <v>17</v>
      </c>
      <c r="B859" s="25">
        <v>2022</v>
      </c>
      <c r="C859" s="25" t="s">
        <v>1</v>
      </c>
      <c r="D859" s="25" t="s">
        <v>72</v>
      </c>
      <c r="E859" s="25" t="s">
        <v>263</v>
      </c>
      <c r="F859" s="23" t="s">
        <v>334</v>
      </c>
      <c r="G859" s="23" t="s">
        <v>546</v>
      </c>
      <c r="H859" s="23" t="s">
        <v>547</v>
      </c>
      <c r="I859" s="32" t="s">
        <v>574</v>
      </c>
      <c r="J859" s="135">
        <v>33</v>
      </c>
      <c r="K859" s="28">
        <v>0.63636000000000004</v>
      </c>
      <c r="L859" s="28">
        <f t="shared" si="54"/>
        <v>0.82667000000000002</v>
      </c>
      <c r="O859" s="77">
        <v>0.85797999999999996</v>
      </c>
      <c r="BF859" s="106"/>
    </row>
    <row r="860" spans="1:58" x14ac:dyDescent="0.25">
      <c r="A860" t="s">
        <v>17</v>
      </c>
      <c r="B860" s="25">
        <v>2022</v>
      </c>
      <c r="C860" s="25" t="s">
        <v>2</v>
      </c>
      <c r="D860" s="25" t="s">
        <v>73</v>
      </c>
      <c r="E860" s="25" t="s">
        <v>263</v>
      </c>
      <c r="F860" s="23" t="s">
        <v>334</v>
      </c>
      <c r="G860" s="23" t="s">
        <v>546</v>
      </c>
      <c r="H860" s="23" t="s">
        <v>547</v>
      </c>
      <c r="I860" s="32" t="s">
        <v>574</v>
      </c>
      <c r="J860" s="135">
        <v>44</v>
      </c>
      <c r="K860" s="28">
        <v>0.84091000000000005</v>
      </c>
      <c r="L860" s="28">
        <f t="shared" si="54"/>
        <v>0.82960999999999996</v>
      </c>
      <c r="O860" s="77">
        <v>0.85080999999999996</v>
      </c>
      <c r="BF860" s="106"/>
    </row>
    <row r="861" spans="1:58" x14ac:dyDescent="0.25">
      <c r="A861" t="s">
        <v>17</v>
      </c>
      <c r="B861" s="25">
        <v>2022</v>
      </c>
      <c r="C861" s="25" t="s">
        <v>3</v>
      </c>
      <c r="D861" s="25" t="s">
        <v>493</v>
      </c>
      <c r="E861" s="25" t="s">
        <v>263</v>
      </c>
      <c r="F861" s="23" t="s">
        <v>334</v>
      </c>
      <c r="G861" s="23" t="s">
        <v>546</v>
      </c>
      <c r="H861" s="23" t="s">
        <v>547</v>
      </c>
      <c r="I861" s="32" t="s">
        <v>574</v>
      </c>
      <c r="J861" s="135">
        <v>33</v>
      </c>
      <c r="K861" s="28">
        <v>0.84848000000000001</v>
      </c>
      <c r="L861" s="28">
        <f t="shared" si="54"/>
        <v>0.81510000000000005</v>
      </c>
      <c r="O861" s="77">
        <v>0.85358999999999996</v>
      </c>
      <c r="BF861" s="106"/>
    </row>
    <row r="862" spans="1:58" x14ac:dyDescent="0.25">
      <c r="A862" t="s">
        <v>17</v>
      </c>
      <c r="B862" s="25">
        <v>2023</v>
      </c>
      <c r="C862" s="25" t="s">
        <v>0</v>
      </c>
      <c r="D862" s="25" t="s">
        <v>537</v>
      </c>
      <c r="E862" s="25" t="s">
        <v>263</v>
      </c>
      <c r="F862" s="23" t="s">
        <v>334</v>
      </c>
      <c r="G862" s="23" t="s">
        <v>546</v>
      </c>
      <c r="H862" s="23" t="s">
        <v>547</v>
      </c>
      <c r="I862" s="32" t="s">
        <v>574</v>
      </c>
      <c r="J862" s="135">
        <v>29</v>
      </c>
      <c r="K862" s="28">
        <v>0.89654999999999996</v>
      </c>
      <c r="L862" s="28">
        <f t="shared" si="54"/>
        <v>0.83679999999999999</v>
      </c>
      <c r="O862" s="77">
        <v>0.85650000000000004</v>
      </c>
      <c r="BF862" s="106"/>
    </row>
    <row r="863" spans="1:58" x14ac:dyDescent="0.25">
      <c r="A863" t="s">
        <v>17</v>
      </c>
      <c r="B863" s="25">
        <v>2018</v>
      </c>
      <c r="C863" s="25" t="s">
        <v>0</v>
      </c>
      <c r="D863" s="25" t="s">
        <v>54</v>
      </c>
      <c r="E863" s="25" t="s">
        <v>166</v>
      </c>
      <c r="F863" s="23" t="s">
        <v>167</v>
      </c>
      <c r="G863" s="23" t="s">
        <v>556</v>
      </c>
      <c r="H863" s="23" t="s">
        <v>555</v>
      </c>
      <c r="I863" s="32" t="s">
        <v>574</v>
      </c>
      <c r="J863" s="135">
        <v>138</v>
      </c>
      <c r="K863" s="28">
        <v>0.83333000000000002</v>
      </c>
      <c r="L863" s="28">
        <f t="shared" si="54"/>
        <v>0.85580000000000001</v>
      </c>
      <c r="O863" s="77">
        <v>0.84830000000000005</v>
      </c>
      <c r="BF863" s="106"/>
    </row>
    <row r="864" spans="1:58" x14ac:dyDescent="0.25">
      <c r="A864" t="s">
        <v>17</v>
      </c>
      <c r="B864" s="25">
        <v>2018</v>
      </c>
      <c r="C864" s="25" t="s">
        <v>1</v>
      </c>
      <c r="D864" s="25" t="s">
        <v>56</v>
      </c>
      <c r="E864" s="25" t="s">
        <v>166</v>
      </c>
      <c r="F864" s="23" t="s">
        <v>167</v>
      </c>
      <c r="G864" s="23" t="s">
        <v>556</v>
      </c>
      <c r="H864" s="23" t="s">
        <v>555</v>
      </c>
      <c r="I864" s="32" t="s">
        <v>574</v>
      </c>
      <c r="J864" s="135">
        <v>138</v>
      </c>
      <c r="K864" s="28">
        <v>0.83333000000000002</v>
      </c>
      <c r="L864" s="28">
        <f t="shared" si="54"/>
        <v>0.84097</v>
      </c>
      <c r="O864" s="77">
        <v>0.85524</v>
      </c>
      <c r="BF864" s="106"/>
    </row>
    <row r="865" spans="1:58" x14ac:dyDescent="0.25">
      <c r="A865" t="s">
        <v>17</v>
      </c>
      <c r="B865" s="25">
        <v>2018</v>
      </c>
      <c r="C865" s="25" t="s">
        <v>2</v>
      </c>
      <c r="D865" s="25" t="s">
        <v>57</v>
      </c>
      <c r="E865" s="25" t="s">
        <v>166</v>
      </c>
      <c r="F865" s="23" t="s">
        <v>167</v>
      </c>
      <c r="G865" s="23" t="s">
        <v>556</v>
      </c>
      <c r="H865" s="23" t="s">
        <v>555</v>
      </c>
      <c r="I865" s="32" t="s">
        <v>574</v>
      </c>
      <c r="J865" s="135">
        <v>168</v>
      </c>
      <c r="K865" s="28">
        <v>0.83333000000000002</v>
      </c>
      <c r="L865" s="28">
        <f t="shared" si="54"/>
        <v>0.86363999999999996</v>
      </c>
      <c r="O865" s="77">
        <v>0.85572000000000004</v>
      </c>
      <c r="BF865" s="106"/>
    </row>
    <row r="866" spans="1:58" x14ac:dyDescent="0.25">
      <c r="A866" t="s">
        <v>17</v>
      </c>
      <c r="B866" s="25">
        <v>2018</v>
      </c>
      <c r="C866" s="25" t="s">
        <v>3</v>
      </c>
      <c r="D866" s="25" t="s">
        <v>58</v>
      </c>
      <c r="E866" s="25" t="s">
        <v>166</v>
      </c>
      <c r="F866" s="23" t="s">
        <v>167</v>
      </c>
      <c r="G866" s="23" t="s">
        <v>556</v>
      </c>
      <c r="H866" s="23" t="s">
        <v>555</v>
      </c>
      <c r="I866" s="32" t="s">
        <v>574</v>
      </c>
      <c r="J866" s="135">
        <v>150</v>
      </c>
      <c r="K866" s="28">
        <v>0.83333000000000002</v>
      </c>
      <c r="L866" s="28">
        <f t="shared" si="54"/>
        <v>0.87258000000000002</v>
      </c>
      <c r="O866" s="77">
        <v>0.85877999999999999</v>
      </c>
      <c r="BF866" s="106"/>
    </row>
    <row r="867" spans="1:58" x14ac:dyDescent="0.25">
      <c r="A867" t="s">
        <v>17</v>
      </c>
      <c r="B867" s="25">
        <v>2019</v>
      </c>
      <c r="C867" s="25" t="s">
        <v>0</v>
      </c>
      <c r="D867" s="25" t="s">
        <v>59</v>
      </c>
      <c r="E867" s="25" t="s">
        <v>166</v>
      </c>
      <c r="F867" s="23" t="s">
        <v>167</v>
      </c>
      <c r="G867" s="23" t="s">
        <v>556</v>
      </c>
      <c r="H867" s="23" t="s">
        <v>555</v>
      </c>
      <c r="I867" s="32" t="s">
        <v>574</v>
      </c>
      <c r="J867" s="135">
        <v>135</v>
      </c>
      <c r="K867" s="28">
        <v>0.81481000000000003</v>
      </c>
      <c r="L867" s="28">
        <f t="shared" si="54"/>
        <v>0.84</v>
      </c>
      <c r="O867" s="77">
        <v>0.85007999999999995</v>
      </c>
      <c r="BF867" s="106"/>
    </row>
    <row r="868" spans="1:58" x14ac:dyDescent="0.25">
      <c r="A868" t="s">
        <v>17</v>
      </c>
      <c r="B868" s="25">
        <v>2019</v>
      </c>
      <c r="C868" s="25" t="s">
        <v>1</v>
      </c>
      <c r="D868" s="25" t="s">
        <v>60</v>
      </c>
      <c r="E868" s="25" t="s">
        <v>166</v>
      </c>
      <c r="F868" s="23" t="s">
        <v>167</v>
      </c>
      <c r="G868" s="23" t="s">
        <v>556</v>
      </c>
      <c r="H868" s="23" t="s">
        <v>555</v>
      </c>
      <c r="I868" s="32" t="s">
        <v>574</v>
      </c>
      <c r="J868" s="135">
        <v>150</v>
      </c>
      <c r="K868" s="28">
        <v>0.84667000000000003</v>
      </c>
      <c r="L868" s="28">
        <f t="shared" si="54"/>
        <v>0.84457000000000004</v>
      </c>
      <c r="O868" s="77">
        <v>0.85524</v>
      </c>
      <c r="BF868" s="106"/>
    </row>
    <row r="869" spans="1:58" x14ac:dyDescent="0.25">
      <c r="A869" t="s">
        <v>17</v>
      </c>
      <c r="B869" s="25">
        <v>2019</v>
      </c>
      <c r="C869" s="25" t="s">
        <v>2</v>
      </c>
      <c r="D869" s="25" t="s">
        <v>61</v>
      </c>
      <c r="E869" s="25" t="s">
        <v>166</v>
      </c>
      <c r="F869" s="23" t="s">
        <v>167</v>
      </c>
      <c r="G869" s="23" t="s">
        <v>556</v>
      </c>
      <c r="H869" s="23" t="s">
        <v>555</v>
      </c>
      <c r="I869" s="32" t="s">
        <v>574</v>
      </c>
      <c r="J869" s="135">
        <v>141</v>
      </c>
      <c r="K869" s="28">
        <v>0.83687999999999996</v>
      </c>
      <c r="L869" s="28">
        <f t="shared" si="54"/>
        <v>0.85753999999999997</v>
      </c>
      <c r="O869" s="77">
        <v>0.85079000000000005</v>
      </c>
      <c r="BF869" s="106"/>
    </row>
    <row r="870" spans="1:58" x14ac:dyDescent="0.25">
      <c r="A870" t="s">
        <v>17</v>
      </c>
      <c r="B870" s="25">
        <v>2019</v>
      </c>
      <c r="C870" s="25" t="s">
        <v>3</v>
      </c>
      <c r="D870" s="25" t="s">
        <v>62</v>
      </c>
      <c r="E870" s="25" t="s">
        <v>166</v>
      </c>
      <c r="F870" s="23" t="s">
        <v>167</v>
      </c>
      <c r="G870" s="23" t="s">
        <v>556</v>
      </c>
      <c r="H870" s="23" t="s">
        <v>555</v>
      </c>
      <c r="I870" s="32" t="s">
        <v>574</v>
      </c>
      <c r="J870" s="135">
        <v>148</v>
      </c>
      <c r="K870" s="28">
        <v>0.83108000000000004</v>
      </c>
      <c r="L870" s="28">
        <f t="shared" si="54"/>
        <v>0.83067000000000002</v>
      </c>
      <c r="O870" s="77">
        <v>0.85265000000000002</v>
      </c>
      <c r="BF870" s="106"/>
    </row>
    <row r="871" spans="1:58" x14ac:dyDescent="0.25">
      <c r="A871" t="s">
        <v>17</v>
      </c>
      <c r="B871" s="25">
        <v>2020</v>
      </c>
      <c r="C871" s="25" t="s">
        <v>0</v>
      </c>
      <c r="D871" s="25" t="s">
        <v>63</v>
      </c>
      <c r="E871" s="25" t="s">
        <v>166</v>
      </c>
      <c r="F871" s="23" t="s">
        <v>167</v>
      </c>
      <c r="G871" s="23" t="s">
        <v>556</v>
      </c>
      <c r="H871" s="23" t="s">
        <v>555</v>
      </c>
      <c r="I871" s="32" t="s">
        <v>574</v>
      </c>
      <c r="J871" s="135">
        <v>117</v>
      </c>
      <c r="K871" s="28">
        <v>0.82906000000000002</v>
      </c>
      <c r="L871" s="28">
        <f t="shared" si="54"/>
        <v>0.86512999999999995</v>
      </c>
      <c r="O871" s="77">
        <v>0.84214</v>
      </c>
      <c r="BF871" s="106"/>
    </row>
    <row r="872" spans="1:58" x14ac:dyDescent="0.25">
      <c r="A872" t="s">
        <v>17</v>
      </c>
      <c r="B872" s="25">
        <v>2020</v>
      </c>
      <c r="C872" s="25" t="s">
        <v>1</v>
      </c>
      <c r="D872" s="25" t="s">
        <v>64</v>
      </c>
      <c r="E872" s="25" t="s">
        <v>166</v>
      </c>
      <c r="F872" s="23" t="s">
        <v>167</v>
      </c>
      <c r="G872" s="23" t="s">
        <v>556</v>
      </c>
      <c r="H872" s="23" t="s">
        <v>555</v>
      </c>
      <c r="I872" s="32" t="s">
        <v>574</v>
      </c>
      <c r="J872" s="135">
        <v>52</v>
      </c>
      <c r="K872" s="28">
        <v>0.78846000000000005</v>
      </c>
      <c r="L872" s="28">
        <f t="shared" si="54"/>
        <v>0.78659000000000001</v>
      </c>
      <c r="O872" s="77">
        <v>0.81738999999999995</v>
      </c>
      <c r="BF872" s="106"/>
    </row>
    <row r="873" spans="1:58" x14ac:dyDescent="0.25">
      <c r="A873" t="s">
        <v>17</v>
      </c>
      <c r="B873" s="25">
        <v>2020</v>
      </c>
      <c r="C873" s="25" t="s">
        <v>2</v>
      </c>
      <c r="D873" s="25" t="s">
        <v>65</v>
      </c>
      <c r="E873" s="25" t="s">
        <v>166</v>
      </c>
      <c r="F873" s="23" t="s">
        <v>167</v>
      </c>
      <c r="G873" s="23" t="s">
        <v>556</v>
      </c>
      <c r="H873" s="23" t="s">
        <v>555</v>
      </c>
      <c r="I873" s="32" t="s">
        <v>574</v>
      </c>
      <c r="J873" s="135">
        <v>103</v>
      </c>
      <c r="K873" s="28">
        <v>0.80583000000000005</v>
      </c>
      <c r="L873" s="28">
        <f t="shared" si="54"/>
        <v>0.80769000000000002</v>
      </c>
      <c r="O873" s="77">
        <v>0.82706999999999997</v>
      </c>
      <c r="BF873" s="106"/>
    </row>
    <row r="874" spans="1:58" x14ac:dyDescent="0.25">
      <c r="A874" t="s">
        <v>17</v>
      </c>
      <c r="B874" s="25">
        <v>2020</v>
      </c>
      <c r="C874" s="25" t="s">
        <v>3</v>
      </c>
      <c r="D874" s="25" t="s">
        <v>66</v>
      </c>
      <c r="E874" s="25" t="s">
        <v>166</v>
      </c>
      <c r="F874" s="23" t="s">
        <v>167</v>
      </c>
      <c r="G874" s="23" t="s">
        <v>556</v>
      </c>
      <c r="H874" s="23" t="s">
        <v>555</v>
      </c>
      <c r="I874" s="32" t="s">
        <v>574</v>
      </c>
      <c r="J874" s="135">
        <v>94</v>
      </c>
      <c r="K874" s="28">
        <v>0.91488999999999998</v>
      </c>
      <c r="L874" s="28">
        <f t="shared" si="54"/>
        <v>0.87143000000000004</v>
      </c>
      <c r="O874" s="77">
        <v>0.85233000000000003</v>
      </c>
      <c r="BF874" s="106"/>
    </row>
    <row r="875" spans="1:58" x14ac:dyDescent="0.25">
      <c r="A875" t="s">
        <v>17</v>
      </c>
      <c r="B875" s="25">
        <v>2021</v>
      </c>
      <c r="C875" s="25" t="s">
        <v>0</v>
      </c>
      <c r="D875" s="25" t="s">
        <v>67</v>
      </c>
      <c r="E875" s="25" t="s">
        <v>166</v>
      </c>
      <c r="F875" s="23" t="s">
        <v>167</v>
      </c>
      <c r="G875" s="23" t="s">
        <v>556</v>
      </c>
      <c r="H875" s="23" t="s">
        <v>555</v>
      </c>
      <c r="I875" s="32" t="s">
        <v>574</v>
      </c>
      <c r="J875" s="135">
        <v>78</v>
      </c>
      <c r="K875" s="28">
        <v>0.91025999999999996</v>
      </c>
      <c r="L875" s="28">
        <f t="shared" si="54"/>
        <v>0.86878999999999995</v>
      </c>
      <c r="O875" s="77">
        <v>0.86184000000000005</v>
      </c>
      <c r="BF875" s="106"/>
    </row>
    <row r="876" spans="1:58" x14ac:dyDescent="0.25">
      <c r="A876" t="s">
        <v>17</v>
      </c>
      <c r="B876" s="25">
        <v>2021</v>
      </c>
      <c r="C876" s="25" t="s">
        <v>1</v>
      </c>
      <c r="D876" s="25" t="s">
        <v>68</v>
      </c>
      <c r="E876" s="25" t="s">
        <v>166</v>
      </c>
      <c r="F876" s="23" t="s">
        <v>167</v>
      </c>
      <c r="G876" s="23" t="s">
        <v>556</v>
      </c>
      <c r="H876" s="23" t="s">
        <v>555</v>
      </c>
      <c r="I876" s="32" t="s">
        <v>574</v>
      </c>
      <c r="J876" s="135">
        <v>176</v>
      </c>
      <c r="K876" s="28">
        <v>0.88068000000000002</v>
      </c>
      <c r="L876" s="28">
        <f t="shared" si="54"/>
        <v>0.83416000000000001</v>
      </c>
      <c r="O876" s="77">
        <v>0.85790999999999995</v>
      </c>
      <c r="BF876" s="106"/>
    </row>
    <row r="877" spans="1:58" x14ac:dyDescent="0.25">
      <c r="A877" t="s">
        <v>17</v>
      </c>
      <c r="B877" s="25">
        <v>2021</v>
      </c>
      <c r="C877" s="25" t="s">
        <v>2</v>
      </c>
      <c r="D877" s="25" t="s">
        <v>69</v>
      </c>
      <c r="E877" s="25" t="s">
        <v>166</v>
      </c>
      <c r="F877" s="23" t="s">
        <v>167</v>
      </c>
      <c r="G877" s="23" t="s">
        <v>556</v>
      </c>
      <c r="H877" s="23" t="s">
        <v>555</v>
      </c>
      <c r="I877" s="32" t="s">
        <v>574</v>
      </c>
      <c r="J877" s="135">
        <v>170</v>
      </c>
      <c r="K877" s="28">
        <v>0.84706000000000004</v>
      </c>
      <c r="L877" s="28">
        <f t="shared" si="54"/>
        <v>0.85233000000000003</v>
      </c>
      <c r="O877" s="77">
        <v>0.85472999999999999</v>
      </c>
      <c r="BF877" s="106"/>
    </row>
    <row r="878" spans="1:58" x14ac:dyDescent="0.25">
      <c r="A878" t="s">
        <v>17</v>
      </c>
      <c r="B878" s="25">
        <v>2021</v>
      </c>
      <c r="C878" s="25" t="s">
        <v>3</v>
      </c>
      <c r="D878" s="25" t="s">
        <v>70</v>
      </c>
      <c r="E878" s="25" t="s">
        <v>166</v>
      </c>
      <c r="F878" s="23" t="s">
        <v>167</v>
      </c>
      <c r="G878" s="23" t="s">
        <v>556</v>
      </c>
      <c r="H878" s="23" t="s">
        <v>555</v>
      </c>
      <c r="I878" s="32" t="s">
        <v>574</v>
      </c>
      <c r="J878" s="135">
        <v>189</v>
      </c>
      <c r="K878" s="28">
        <v>0.89417999999999997</v>
      </c>
      <c r="L878" s="28">
        <f t="shared" si="54"/>
        <v>0.90415000000000001</v>
      </c>
      <c r="O878" s="77">
        <v>0.86302999999999996</v>
      </c>
      <c r="BF878" s="106"/>
    </row>
    <row r="879" spans="1:58" x14ac:dyDescent="0.25">
      <c r="A879" t="s">
        <v>17</v>
      </c>
      <c r="B879" s="25">
        <v>2022</v>
      </c>
      <c r="C879" s="25" t="s">
        <v>0</v>
      </c>
      <c r="D879" s="25" t="s">
        <v>71</v>
      </c>
      <c r="E879" s="25" t="s">
        <v>166</v>
      </c>
      <c r="F879" s="23" t="s">
        <v>167</v>
      </c>
      <c r="G879" s="23" t="s">
        <v>556</v>
      </c>
      <c r="H879" s="23" t="s">
        <v>555</v>
      </c>
      <c r="I879" s="32" t="s">
        <v>574</v>
      </c>
      <c r="J879" s="135">
        <v>161</v>
      </c>
      <c r="K879" s="28">
        <v>0.85092999999999996</v>
      </c>
      <c r="L879" s="28">
        <f t="shared" si="54"/>
        <v>0.85246</v>
      </c>
      <c r="O879" s="77">
        <v>0.86423000000000005</v>
      </c>
      <c r="BF879" s="106"/>
    </row>
    <row r="880" spans="1:58" x14ac:dyDescent="0.25">
      <c r="A880" t="s">
        <v>17</v>
      </c>
      <c r="B880" s="25">
        <v>2022</v>
      </c>
      <c r="C880" s="25" t="s">
        <v>1</v>
      </c>
      <c r="D880" s="25" t="s">
        <v>72</v>
      </c>
      <c r="E880" s="25" t="s">
        <v>166</v>
      </c>
      <c r="F880" s="23" t="s">
        <v>167</v>
      </c>
      <c r="G880" s="23" t="s">
        <v>556</v>
      </c>
      <c r="H880" s="23" t="s">
        <v>555</v>
      </c>
      <c r="I880" s="32" t="s">
        <v>574</v>
      </c>
      <c r="J880" s="135">
        <v>153</v>
      </c>
      <c r="K880" s="28">
        <v>0.90849999999999997</v>
      </c>
      <c r="L880" s="28">
        <f t="shared" si="54"/>
        <v>0.89005000000000001</v>
      </c>
      <c r="O880" s="77">
        <v>0.85797999999999996</v>
      </c>
      <c r="BF880" s="106"/>
    </row>
    <row r="881" spans="1:58" x14ac:dyDescent="0.25">
      <c r="A881" t="s">
        <v>17</v>
      </c>
      <c r="B881" s="25">
        <v>2022</v>
      </c>
      <c r="C881" s="25" t="s">
        <v>2</v>
      </c>
      <c r="D881" s="25" t="s">
        <v>73</v>
      </c>
      <c r="E881" s="25" t="s">
        <v>166</v>
      </c>
      <c r="F881" s="23" t="s">
        <v>167</v>
      </c>
      <c r="G881" s="23" t="s">
        <v>556</v>
      </c>
      <c r="H881" s="23" t="s">
        <v>555</v>
      </c>
      <c r="I881" s="32" t="s">
        <v>574</v>
      </c>
      <c r="J881" s="135">
        <v>184</v>
      </c>
      <c r="K881" s="28">
        <v>0.84782999999999997</v>
      </c>
      <c r="L881" s="28">
        <f t="shared" si="54"/>
        <v>0.87302000000000002</v>
      </c>
      <c r="O881" s="77">
        <v>0.85080999999999996</v>
      </c>
      <c r="BF881" s="106"/>
    </row>
    <row r="882" spans="1:58" x14ac:dyDescent="0.25">
      <c r="A882" t="s">
        <v>17</v>
      </c>
      <c r="B882" s="25">
        <v>2022</v>
      </c>
      <c r="C882" s="25" t="s">
        <v>3</v>
      </c>
      <c r="D882" s="25" t="s">
        <v>493</v>
      </c>
      <c r="E882" s="25" t="s">
        <v>166</v>
      </c>
      <c r="F882" s="23" t="s">
        <v>167</v>
      </c>
      <c r="G882" s="23" t="s">
        <v>556</v>
      </c>
      <c r="H882" s="32" t="s">
        <v>555</v>
      </c>
      <c r="I882" s="32" t="s">
        <v>574</v>
      </c>
      <c r="J882" s="135">
        <v>138</v>
      </c>
      <c r="K882" s="28">
        <v>0.86956999999999995</v>
      </c>
      <c r="L882" s="28">
        <f t="shared" si="54"/>
        <v>0.85465000000000002</v>
      </c>
      <c r="O882" s="77">
        <v>0.85358999999999996</v>
      </c>
      <c r="BF882" s="106"/>
    </row>
    <row r="883" spans="1:58" x14ac:dyDescent="0.25">
      <c r="A883" t="s">
        <v>17</v>
      </c>
      <c r="B883" s="25">
        <v>2023</v>
      </c>
      <c r="C883" s="25" t="s">
        <v>0</v>
      </c>
      <c r="D883" s="25" t="s">
        <v>537</v>
      </c>
      <c r="E883" s="25" t="s">
        <v>166</v>
      </c>
      <c r="F883" s="23" t="s">
        <v>167</v>
      </c>
      <c r="G883" s="23" t="s">
        <v>556</v>
      </c>
      <c r="H883" s="32" t="s">
        <v>555</v>
      </c>
      <c r="I883" s="32" t="s">
        <v>574</v>
      </c>
      <c r="J883" s="135">
        <v>150</v>
      </c>
      <c r="K883" s="28">
        <v>0.82667000000000002</v>
      </c>
      <c r="L883" s="28">
        <f t="shared" si="54"/>
        <v>0.85672999999999999</v>
      </c>
      <c r="O883" s="77">
        <v>0.85650000000000004</v>
      </c>
      <c r="BF883" s="106"/>
    </row>
    <row r="884" spans="1:58" x14ac:dyDescent="0.25">
      <c r="A884" t="s">
        <v>17</v>
      </c>
      <c r="B884" s="25">
        <v>2018</v>
      </c>
      <c r="C884" s="25" t="s">
        <v>0</v>
      </c>
      <c r="D884" s="25" t="s">
        <v>54</v>
      </c>
      <c r="E884" s="25" t="s">
        <v>556</v>
      </c>
      <c r="F884" s="166" t="s">
        <v>526</v>
      </c>
      <c r="G884" s="23" t="s">
        <v>556</v>
      </c>
      <c r="H884" s="32" t="s">
        <v>555</v>
      </c>
      <c r="I884" s="32" t="s">
        <v>574</v>
      </c>
      <c r="J884" s="135">
        <v>319</v>
      </c>
      <c r="K884" s="28">
        <v>0.85580000000000001</v>
      </c>
      <c r="L884" s="28">
        <f t="shared" si="54"/>
        <v>0.85580000000000001</v>
      </c>
      <c r="O884" s="77">
        <v>0.84830000000000005</v>
      </c>
      <c r="BF884" s="106"/>
    </row>
    <row r="885" spans="1:58" x14ac:dyDescent="0.25">
      <c r="A885" t="s">
        <v>17</v>
      </c>
      <c r="B885" s="25">
        <v>2018</v>
      </c>
      <c r="C885" s="25" t="s">
        <v>1</v>
      </c>
      <c r="D885" s="25" t="s">
        <v>56</v>
      </c>
      <c r="E885" s="25" t="s">
        <v>556</v>
      </c>
      <c r="F885" s="166" t="s">
        <v>526</v>
      </c>
      <c r="G885" s="23" t="s">
        <v>556</v>
      </c>
      <c r="H885" s="32" t="s">
        <v>555</v>
      </c>
      <c r="I885" s="32" t="s">
        <v>574</v>
      </c>
      <c r="J885" s="135">
        <v>371</v>
      </c>
      <c r="K885" s="28">
        <v>0.84097</v>
      </c>
      <c r="L885" s="28">
        <f t="shared" si="54"/>
        <v>0.84097</v>
      </c>
      <c r="O885" s="77">
        <v>0.85524</v>
      </c>
      <c r="BF885" s="106"/>
    </row>
    <row r="886" spans="1:58" x14ac:dyDescent="0.25">
      <c r="A886" t="s">
        <v>17</v>
      </c>
      <c r="B886" s="25">
        <v>2018</v>
      </c>
      <c r="C886" s="25" t="s">
        <v>2</v>
      </c>
      <c r="D886" s="25" t="s">
        <v>57</v>
      </c>
      <c r="E886" s="25" t="s">
        <v>556</v>
      </c>
      <c r="F886" s="166" t="s">
        <v>526</v>
      </c>
      <c r="G886" s="23" t="s">
        <v>556</v>
      </c>
      <c r="H886" s="32" t="s">
        <v>555</v>
      </c>
      <c r="I886" s="32" t="s">
        <v>574</v>
      </c>
      <c r="J886" s="135">
        <v>374</v>
      </c>
      <c r="K886" s="28">
        <v>0.86363999999999996</v>
      </c>
      <c r="L886" s="28">
        <f t="shared" si="54"/>
        <v>0.86363999999999996</v>
      </c>
      <c r="O886" s="77">
        <v>0.85572000000000004</v>
      </c>
      <c r="BF886" s="106"/>
    </row>
    <row r="887" spans="1:58" x14ac:dyDescent="0.25">
      <c r="A887" t="s">
        <v>17</v>
      </c>
      <c r="B887" s="25">
        <v>2018</v>
      </c>
      <c r="C887" s="25" t="s">
        <v>3</v>
      </c>
      <c r="D887" s="25" t="s">
        <v>58</v>
      </c>
      <c r="E887" s="25" t="s">
        <v>556</v>
      </c>
      <c r="F887" s="166" t="s">
        <v>526</v>
      </c>
      <c r="G887" s="23" t="s">
        <v>556</v>
      </c>
      <c r="H887" s="32" t="s">
        <v>555</v>
      </c>
      <c r="I887" s="32" t="s">
        <v>574</v>
      </c>
      <c r="J887" s="135">
        <v>361</v>
      </c>
      <c r="K887" s="28">
        <v>0.87258000000000002</v>
      </c>
      <c r="L887" s="28">
        <f t="shared" si="54"/>
        <v>0.87258000000000002</v>
      </c>
      <c r="O887" s="77">
        <v>0.85877999999999999</v>
      </c>
      <c r="BF887" s="106"/>
    </row>
    <row r="888" spans="1:58" x14ac:dyDescent="0.25">
      <c r="A888" t="s">
        <v>17</v>
      </c>
      <c r="B888" s="25">
        <v>2019</v>
      </c>
      <c r="C888" s="25" t="s">
        <v>0</v>
      </c>
      <c r="D888" s="25" t="s">
        <v>59</v>
      </c>
      <c r="E888" s="25" t="s">
        <v>556</v>
      </c>
      <c r="F888" s="166" t="s">
        <v>526</v>
      </c>
      <c r="G888" s="23" t="s">
        <v>556</v>
      </c>
      <c r="H888" s="32" t="s">
        <v>555</v>
      </c>
      <c r="I888" s="32" t="s">
        <v>574</v>
      </c>
      <c r="J888" s="135">
        <v>325</v>
      </c>
      <c r="K888" s="28">
        <v>0.84</v>
      </c>
      <c r="L888" s="28">
        <f t="shared" si="54"/>
        <v>0.84</v>
      </c>
      <c r="O888" s="77">
        <v>0.85007999999999995</v>
      </c>
      <c r="BF888" s="106"/>
    </row>
    <row r="889" spans="1:58" x14ac:dyDescent="0.25">
      <c r="A889" t="s">
        <v>17</v>
      </c>
      <c r="B889" s="25">
        <v>2019</v>
      </c>
      <c r="C889" s="25" t="s">
        <v>1</v>
      </c>
      <c r="D889" s="25" t="s">
        <v>60</v>
      </c>
      <c r="E889" s="25" t="s">
        <v>556</v>
      </c>
      <c r="F889" s="166" t="s">
        <v>526</v>
      </c>
      <c r="G889" s="23" t="s">
        <v>556</v>
      </c>
      <c r="H889" s="32" t="s">
        <v>555</v>
      </c>
      <c r="I889" s="32" t="s">
        <v>574</v>
      </c>
      <c r="J889" s="135">
        <v>341</v>
      </c>
      <c r="K889" s="28">
        <v>0.84457000000000004</v>
      </c>
      <c r="L889" s="28">
        <f t="shared" si="54"/>
        <v>0.84457000000000004</v>
      </c>
      <c r="O889" s="77">
        <v>0.85524</v>
      </c>
      <c r="BF889" s="106"/>
    </row>
    <row r="890" spans="1:58" x14ac:dyDescent="0.25">
      <c r="A890" t="s">
        <v>17</v>
      </c>
      <c r="B890" s="25">
        <v>2019</v>
      </c>
      <c r="C890" s="25" t="s">
        <v>2</v>
      </c>
      <c r="D890" s="25" t="s">
        <v>61</v>
      </c>
      <c r="E890" s="25" t="s">
        <v>556</v>
      </c>
      <c r="F890" s="166" t="s">
        <v>526</v>
      </c>
      <c r="G890" s="23" t="s">
        <v>556</v>
      </c>
      <c r="H890" s="32" t="s">
        <v>555</v>
      </c>
      <c r="I890" s="32" t="s">
        <v>574</v>
      </c>
      <c r="J890" s="135">
        <v>358</v>
      </c>
      <c r="K890" s="28">
        <v>0.85753999999999997</v>
      </c>
      <c r="L890" s="28">
        <f t="shared" si="54"/>
        <v>0.85753999999999997</v>
      </c>
      <c r="O890" s="77">
        <v>0.85079000000000005</v>
      </c>
      <c r="BF890" s="106"/>
    </row>
    <row r="891" spans="1:58" x14ac:dyDescent="0.25">
      <c r="A891" t="s">
        <v>17</v>
      </c>
      <c r="B891" s="25">
        <v>2019</v>
      </c>
      <c r="C891" s="25" t="s">
        <v>3</v>
      </c>
      <c r="D891" s="25" t="s">
        <v>62</v>
      </c>
      <c r="E891" s="25" t="s">
        <v>556</v>
      </c>
      <c r="F891" s="166" t="s">
        <v>526</v>
      </c>
      <c r="G891" s="23" t="s">
        <v>556</v>
      </c>
      <c r="H891" s="32" t="s">
        <v>555</v>
      </c>
      <c r="I891" s="32" t="s">
        <v>574</v>
      </c>
      <c r="J891" s="135">
        <v>313</v>
      </c>
      <c r="K891" s="28">
        <v>0.83067000000000002</v>
      </c>
      <c r="L891" s="28">
        <f t="shared" si="54"/>
        <v>0.83067000000000002</v>
      </c>
      <c r="O891" s="77">
        <v>0.85265000000000002</v>
      </c>
      <c r="BF891" s="106"/>
    </row>
    <row r="892" spans="1:58" x14ac:dyDescent="0.25">
      <c r="A892" t="s">
        <v>17</v>
      </c>
      <c r="B892" s="25">
        <v>2020</v>
      </c>
      <c r="C892" s="25" t="s">
        <v>0</v>
      </c>
      <c r="D892" s="25" t="s">
        <v>63</v>
      </c>
      <c r="E892" s="25" t="s">
        <v>556</v>
      </c>
      <c r="F892" s="166" t="s">
        <v>526</v>
      </c>
      <c r="G892" s="23" t="s">
        <v>556</v>
      </c>
      <c r="H892" s="32" t="s">
        <v>555</v>
      </c>
      <c r="I892" s="32" t="s">
        <v>574</v>
      </c>
      <c r="J892" s="135">
        <v>304</v>
      </c>
      <c r="K892" s="28">
        <v>0.86512999999999995</v>
      </c>
      <c r="L892" s="28">
        <f t="shared" si="54"/>
        <v>0.86512999999999995</v>
      </c>
      <c r="O892" s="77">
        <v>0.84214</v>
      </c>
      <c r="BF892" s="106"/>
    </row>
    <row r="893" spans="1:58" x14ac:dyDescent="0.25">
      <c r="A893" t="s">
        <v>17</v>
      </c>
      <c r="B893" s="25">
        <v>2020</v>
      </c>
      <c r="C893" s="25" t="s">
        <v>1</v>
      </c>
      <c r="D893" s="25" t="s">
        <v>64</v>
      </c>
      <c r="E893" s="25" t="s">
        <v>556</v>
      </c>
      <c r="F893" s="166" t="s">
        <v>526</v>
      </c>
      <c r="G893" s="23" t="s">
        <v>556</v>
      </c>
      <c r="H893" s="32" t="s">
        <v>555</v>
      </c>
      <c r="I893" s="32" t="s">
        <v>574</v>
      </c>
      <c r="J893" s="135">
        <v>164</v>
      </c>
      <c r="K893" s="28">
        <v>0.78659000000000001</v>
      </c>
      <c r="L893" s="28">
        <f t="shared" si="54"/>
        <v>0.78659000000000001</v>
      </c>
      <c r="O893" s="77">
        <v>0.81738999999999995</v>
      </c>
      <c r="BF893" s="106"/>
    </row>
    <row r="894" spans="1:58" x14ac:dyDescent="0.25">
      <c r="A894" t="s">
        <v>17</v>
      </c>
      <c r="B894" s="25">
        <v>2020</v>
      </c>
      <c r="C894" s="25" t="s">
        <v>2</v>
      </c>
      <c r="D894" s="25" t="s">
        <v>65</v>
      </c>
      <c r="E894" s="25" t="s">
        <v>556</v>
      </c>
      <c r="F894" s="166" t="s">
        <v>526</v>
      </c>
      <c r="G894" s="23" t="s">
        <v>556</v>
      </c>
      <c r="H894" s="32" t="s">
        <v>555</v>
      </c>
      <c r="I894" s="32" t="s">
        <v>574</v>
      </c>
      <c r="J894" s="135">
        <v>260</v>
      </c>
      <c r="K894" s="28">
        <v>0.80769000000000002</v>
      </c>
      <c r="L894" s="28">
        <f t="shared" si="54"/>
        <v>0.80769000000000002</v>
      </c>
      <c r="O894" s="77">
        <v>0.82706999999999997</v>
      </c>
      <c r="BF894" s="106"/>
    </row>
    <row r="895" spans="1:58" x14ac:dyDescent="0.25">
      <c r="A895" t="s">
        <v>17</v>
      </c>
      <c r="B895" s="25">
        <v>2020</v>
      </c>
      <c r="C895" s="25" t="s">
        <v>3</v>
      </c>
      <c r="D895" s="25" t="s">
        <v>66</v>
      </c>
      <c r="E895" s="25" t="s">
        <v>556</v>
      </c>
      <c r="F895" s="166" t="s">
        <v>526</v>
      </c>
      <c r="G895" s="23" t="s">
        <v>556</v>
      </c>
      <c r="H895" s="32" t="s">
        <v>555</v>
      </c>
      <c r="I895" s="32" t="s">
        <v>574</v>
      </c>
      <c r="J895" s="135">
        <v>280</v>
      </c>
      <c r="K895" s="28">
        <v>0.87143000000000004</v>
      </c>
      <c r="L895" s="28">
        <f t="shared" si="54"/>
        <v>0.87143000000000004</v>
      </c>
      <c r="O895" s="77">
        <v>0.85233000000000003</v>
      </c>
      <c r="BF895" s="106"/>
    </row>
    <row r="896" spans="1:58" x14ac:dyDescent="0.25">
      <c r="A896" t="s">
        <v>17</v>
      </c>
      <c r="B896" s="25">
        <v>2021</v>
      </c>
      <c r="C896" s="25" t="s">
        <v>0</v>
      </c>
      <c r="D896" s="25" t="s">
        <v>67</v>
      </c>
      <c r="E896" s="25" t="s">
        <v>556</v>
      </c>
      <c r="F896" s="166" t="s">
        <v>526</v>
      </c>
      <c r="G896" s="23" t="s">
        <v>556</v>
      </c>
      <c r="H896" s="32" t="s">
        <v>555</v>
      </c>
      <c r="I896" s="32" t="s">
        <v>574</v>
      </c>
      <c r="J896" s="135">
        <v>282</v>
      </c>
      <c r="K896" s="28">
        <v>0.86878999999999995</v>
      </c>
      <c r="L896" s="28">
        <f t="shared" si="54"/>
        <v>0.86878999999999995</v>
      </c>
      <c r="O896" s="77">
        <v>0.86184000000000005</v>
      </c>
      <c r="BF896" s="106"/>
    </row>
    <row r="897" spans="1:58" x14ac:dyDescent="0.25">
      <c r="A897" t="s">
        <v>17</v>
      </c>
      <c r="B897" s="25">
        <v>2021</v>
      </c>
      <c r="C897" s="25" t="s">
        <v>1</v>
      </c>
      <c r="D897" s="25" t="s">
        <v>68</v>
      </c>
      <c r="E897" s="25" t="s">
        <v>556</v>
      </c>
      <c r="F897" s="166" t="s">
        <v>526</v>
      </c>
      <c r="G897" s="23" t="s">
        <v>556</v>
      </c>
      <c r="H897" s="32" t="s">
        <v>555</v>
      </c>
      <c r="I897" s="32" t="s">
        <v>574</v>
      </c>
      <c r="J897" s="135">
        <v>404</v>
      </c>
      <c r="K897" s="28">
        <v>0.83416000000000001</v>
      </c>
      <c r="L897" s="28">
        <f t="shared" si="54"/>
        <v>0.83416000000000001</v>
      </c>
      <c r="O897" s="77">
        <v>0.85790999999999995</v>
      </c>
      <c r="BF897" s="106"/>
    </row>
    <row r="898" spans="1:58" x14ac:dyDescent="0.25">
      <c r="A898" t="s">
        <v>17</v>
      </c>
      <c r="B898" s="25">
        <v>2021</v>
      </c>
      <c r="C898" s="25" t="s">
        <v>2</v>
      </c>
      <c r="D898" s="25" t="s">
        <v>69</v>
      </c>
      <c r="E898" s="25" t="s">
        <v>556</v>
      </c>
      <c r="F898" s="166" t="s">
        <v>526</v>
      </c>
      <c r="G898" s="23" t="s">
        <v>556</v>
      </c>
      <c r="H898" s="32" t="s">
        <v>555</v>
      </c>
      <c r="I898" s="32" t="s">
        <v>574</v>
      </c>
      <c r="J898" s="135">
        <v>386</v>
      </c>
      <c r="K898" s="28">
        <v>0.85233000000000003</v>
      </c>
      <c r="L898" s="28">
        <f t="shared" ref="L898:L961" si="55">SUMIFS(K:K, E:E, G898, D:D, D898, I:I, I898)</f>
        <v>0.85233000000000003</v>
      </c>
      <c r="O898" s="77">
        <v>0.85472999999999999</v>
      </c>
      <c r="BF898" s="106"/>
    </row>
    <row r="899" spans="1:58" x14ac:dyDescent="0.25">
      <c r="A899" t="s">
        <v>17</v>
      </c>
      <c r="B899" s="25">
        <v>2021</v>
      </c>
      <c r="C899" s="25" t="s">
        <v>3</v>
      </c>
      <c r="D899" s="25" t="s">
        <v>70</v>
      </c>
      <c r="E899" s="25" t="s">
        <v>556</v>
      </c>
      <c r="F899" s="166" t="s">
        <v>526</v>
      </c>
      <c r="G899" s="23" t="s">
        <v>556</v>
      </c>
      <c r="H899" s="32" t="s">
        <v>555</v>
      </c>
      <c r="I899" s="32" t="s">
        <v>574</v>
      </c>
      <c r="J899" s="135">
        <v>386</v>
      </c>
      <c r="K899" s="28">
        <v>0.90415000000000001</v>
      </c>
      <c r="L899" s="28">
        <f t="shared" si="55"/>
        <v>0.90415000000000001</v>
      </c>
      <c r="O899" s="77">
        <v>0.86302999999999996</v>
      </c>
      <c r="BF899" s="106"/>
    </row>
    <row r="900" spans="1:58" x14ac:dyDescent="0.25">
      <c r="A900" t="s">
        <v>17</v>
      </c>
      <c r="B900" s="25">
        <v>2022</v>
      </c>
      <c r="C900" s="25" t="s">
        <v>0</v>
      </c>
      <c r="D900" s="25" t="s">
        <v>71</v>
      </c>
      <c r="E900" s="25" t="s">
        <v>556</v>
      </c>
      <c r="F900" s="166" t="s">
        <v>526</v>
      </c>
      <c r="G900" s="23" t="s">
        <v>556</v>
      </c>
      <c r="H900" s="32" t="s">
        <v>555</v>
      </c>
      <c r="I900" s="32" t="s">
        <v>574</v>
      </c>
      <c r="J900" s="135">
        <v>366</v>
      </c>
      <c r="K900" s="28">
        <v>0.85246</v>
      </c>
      <c r="L900" s="28">
        <f t="shared" si="55"/>
        <v>0.85246</v>
      </c>
      <c r="O900" s="77">
        <v>0.86423000000000005</v>
      </c>
      <c r="BF900" s="106"/>
    </row>
    <row r="901" spans="1:58" x14ac:dyDescent="0.25">
      <c r="A901" t="s">
        <v>17</v>
      </c>
      <c r="B901" s="25">
        <v>2022</v>
      </c>
      <c r="C901" s="25" t="s">
        <v>1</v>
      </c>
      <c r="D901" s="25" t="s">
        <v>72</v>
      </c>
      <c r="E901" s="25" t="s">
        <v>556</v>
      </c>
      <c r="F901" s="166" t="s">
        <v>526</v>
      </c>
      <c r="G901" s="23" t="s">
        <v>556</v>
      </c>
      <c r="H901" s="32" t="s">
        <v>555</v>
      </c>
      <c r="I901" s="32" t="s">
        <v>574</v>
      </c>
      <c r="J901" s="135">
        <v>382</v>
      </c>
      <c r="K901" s="28">
        <v>0.89005000000000001</v>
      </c>
      <c r="L901" s="28">
        <f t="shared" si="55"/>
        <v>0.89005000000000001</v>
      </c>
      <c r="O901" s="77">
        <v>0.85797999999999996</v>
      </c>
      <c r="BF901" s="106"/>
    </row>
    <row r="902" spans="1:58" x14ac:dyDescent="0.25">
      <c r="A902" t="s">
        <v>17</v>
      </c>
      <c r="B902" s="25">
        <v>2022</v>
      </c>
      <c r="C902" s="25" t="s">
        <v>2</v>
      </c>
      <c r="D902" s="25" t="s">
        <v>73</v>
      </c>
      <c r="E902" s="25" t="s">
        <v>556</v>
      </c>
      <c r="F902" s="166" t="s">
        <v>526</v>
      </c>
      <c r="G902" s="23" t="s">
        <v>556</v>
      </c>
      <c r="H902" s="32" t="s">
        <v>555</v>
      </c>
      <c r="I902" s="32" t="s">
        <v>574</v>
      </c>
      <c r="J902" s="135">
        <v>378</v>
      </c>
      <c r="K902" s="28">
        <v>0.87302000000000002</v>
      </c>
      <c r="L902" s="28">
        <f t="shared" si="55"/>
        <v>0.87302000000000002</v>
      </c>
      <c r="O902" s="77">
        <v>0.85080999999999996</v>
      </c>
      <c r="BF902" s="106"/>
    </row>
    <row r="903" spans="1:58" x14ac:dyDescent="0.25">
      <c r="A903" t="s">
        <v>17</v>
      </c>
      <c r="B903" s="25">
        <v>2022</v>
      </c>
      <c r="C903" s="25" t="s">
        <v>3</v>
      </c>
      <c r="D903" s="25" t="s">
        <v>493</v>
      </c>
      <c r="E903" s="25" t="s">
        <v>556</v>
      </c>
      <c r="F903" s="166" t="s">
        <v>526</v>
      </c>
      <c r="G903" s="23" t="s">
        <v>556</v>
      </c>
      <c r="H903" s="32" t="s">
        <v>555</v>
      </c>
      <c r="I903" s="32" t="s">
        <v>574</v>
      </c>
      <c r="J903" s="135">
        <v>344</v>
      </c>
      <c r="K903" s="28">
        <v>0.85465000000000002</v>
      </c>
      <c r="L903" s="28">
        <f t="shared" si="55"/>
        <v>0.85465000000000002</v>
      </c>
      <c r="O903" s="77">
        <v>0.85358999999999996</v>
      </c>
      <c r="BF903" s="106"/>
    </row>
    <row r="904" spans="1:58" x14ac:dyDescent="0.25">
      <c r="A904" t="s">
        <v>17</v>
      </c>
      <c r="B904" s="25">
        <v>2023</v>
      </c>
      <c r="C904" s="25" t="s">
        <v>0</v>
      </c>
      <c r="D904" s="25" t="s">
        <v>537</v>
      </c>
      <c r="E904" s="25" t="s">
        <v>556</v>
      </c>
      <c r="F904" s="166" t="s">
        <v>526</v>
      </c>
      <c r="G904" s="23" t="s">
        <v>556</v>
      </c>
      <c r="H904" s="32" t="s">
        <v>555</v>
      </c>
      <c r="I904" s="32" t="s">
        <v>574</v>
      </c>
      <c r="J904" s="135">
        <v>349</v>
      </c>
      <c r="K904" s="28">
        <v>0.85672999999999999</v>
      </c>
      <c r="L904" s="28">
        <f t="shared" si="55"/>
        <v>0.85672999999999999</v>
      </c>
      <c r="O904" s="77">
        <v>0.85650000000000004</v>
      </c>
      <c r="BF904" s="106"/>
    </row>
    <row r="905" spans="1:58" x14ac:dyDescent="0.25">
      <c r="A905" t="s">
        <v>17</v>
      </c>
      <c r="B905" s="25">
        <v>2018</v>
      </c>
      <c r="C905" s="25" t="s">
        <v>0</v>
      </c>
      <c r="D905" s="25" t="s">
        <v>54</v>
      </c>
      <c r="E905" s="25" t="s">
        <v>168</v>
      </c>
      <c r="F905" s="23" t="s">
        <v>169</v>
      </c>
      <c r="G905" s="23" t="s">
        <v>546</v>
      </c>
      <c r="H905" s="32" t="s">
        <v>547</v>
      </c>
      <c r="I905" s="32" t="s">
        <v>574</v>
      </c>
      <c r="J905" s="135">
        <v>141</v>
      </c>
      <c r="K905" s="28">
        <v>0.78013999999999994</v>
      </c>
      <c r="L905" s="28">
        <f t="shared" si="55"/>
        <v>0.84862000000000004</v>
      </c>
      <c r="O905" s="77">
        <v>0.84830000000000005</v>
      </c>
      <c r="BF905" s="106"/>
    </row>
    <row r="906" spans="1:58" x14ac:dyDescent="0.25">
      <c r="A906" t="s">
        <v>17</v>
      </c>
      <c r="B906" s="25">
        <v>2018</v>
      </c>
      <c r="C906" s="25" t="s">
        <v>1</v>
      </c>
      <c r="D906" s="25" t="s">
        <v>56</v>
      </c>
      <c r="E906" s="25" t="s">
        <v>168</v>
      </c>
      <c r="F906" s="23" t="s">
        <v>169</v>
      </c>
      <c r="G906" s="23" t="s">
        <v>546</v>
      </c>
      <c r="H906" s="32" t="s">
        <v>547</v>
      </c>
      <c r="I906" s="32" t="s">
        <v>574</v>
      </c>
      <c r="J906" s="135">
        <v>153</v>
      </c>
      <c r="K906" s="28">
        <v>0.80391999999999997</v>
      </c>
      <c r="L906" s="28">
        <f t="shared" si="55"/>
        <v>0.83359000000000005</v>
      </c>
      <c r="O906" s="77">
        <v>0.85524</v>
      </c>
      <c r="BF906" s="106"/>
    </row>
    <row r="907" spans="1:58" x14ac:dyDescent="0.25">
      <c r="A907" t="s">
        <v>17</v>
      </c>
      <c r="B907" s="25">
        <v>2018</v>
      </c>
      <c r="C907" s="25" t="s">
        <v>2</v>
      </c>
      <c r="D907" s="25" t="s">
        <v>57</v>
      </c>
      <c r="E907" s="25" t="s">
        <v>168</v>
      </c>
      <c r="F907" s="23" t="s">
        <v>169</v>
      </c>
      <c r="G907" s="23" t="s">
        <v>546</v>
      </c>
      <c r="H907" s="32" t="s">
        <v>547</v>
      </c>
      <c r="I907" s="32" t="s">
        <v>574</v>
      </c>
      <c r="J907" s="135">
        <v>133</v>
      </c>
      <c r="K907" s="28">
        <v>0.81955</v>
      </c>
      <c r="L907" s="28">
        <f t="shared" si="55"/>
        <v>0.82104999999999995</v>
      </c>
      <c r="O907" s="77">
        <v>0.85572000000000004</v>
      </c>
      <c r="BF907" s="106"/>
    </row>
    <row r="908" spans="1:58" x14ac:dyDescent="0.25">
      <c r="A908" t="s">
        <v>17</v>
      </c>
      <c r="B908" s="25">
        <v>2018</v>
      </c>
      <c r="C908" s="25" t="s">
        <v>3</v>
      </c>
      <c r="D908" s="25" t="s">
        <v>58</v>
      </c>
      <c r="E908" s="25" t="s">
        <v>168</v>
      </c>
      <c r="F908" s="23" t="s">
        <v>169</v>
      </c>
      <c r="G908" s="23" t="s">
        <v>546</v>
      </c>
      <c r="H908" s="32" t="s">
        <v>547</v>
      </c>
      <c r="I908" s="32" t="s">
        <v>574</v>
      </c>
      <c r="J908" s="135">
        <v>141</v>
      </c>
      <c r="K908" s="28">
        <v>0.82269999999999999</v>
      </c>
      <c r="L908" s="28">
        <f t="shared" si="55"/>
        <v>0.84069000000000005</v>
      </c>
      <c r="O908" s="77">
        <v>0.85877999999999999</v>
      </c>
      <c r="BF908" s="106"/>
    </row>
    <row r="909" spans="1:58" x14ac:dyDescent="0.25">
      <c r="A909" t="s">
        <v>17</v>
      </c>
      <c r="B909" s="25">
        <v>2019</v>
      </c>
      <c r="C909" s="25" t="s">
        <v>0</v>
      </c>
      <c r="D909" s="25" t="s">
        <v>59</v>
      </c>
      <c r="E909" s="25" t="s">
        <v>168</v>
      </c>
      <c r="F909" s="23" t="s">
        <v>169</v>
      </c>
      <c r="G909" s="23" t="s">
        <v>546</v>
      </c>
      <c r="H909" s="32" t="s">
        <v>547</v>
      </c>
      <c r="I909" s="32" t="s">
        <v>574</v>
      </c>
      <c r="J909" s="135">
        <v>109</v>
      </c>
      <c r="K909" s="28">
        <v>0.82569000000000004</v>
      </c>
      <c r="L909" s="28">
        <f t="shared" si="55"/>
        <v>0.83006999999999997</v>
      </c>
      <c r="O909" s="77">
        <v>0.85007999999999995</v>
      </c>
      <c r="BF909" s="106"/>
    </row>
    <row r="910" spans="1:58" x14ac:dyDescent="0.25">
      <c r="A910" t="s">
        <v>17</v>
      </c>
      <c r="B910" s="25">
        <v>2019</v>
      </c>
      <c r="C910" s="25" t="s">
        <v>1</v>
      </c>
      <c r="D910" s="25" t="s">
        <v>60</v>
      </c>
      <c r="E910" s="25" t="s">
        <v>168</v>
      </c>
      <c r="F910" s="23" t="s">
        <v>169</v>
      </c>
      <c r="G910" s="23" t="s">
        <v>546</v>
      </c>
      <c r="H910" s="32" t="s">
        <v>547</v>
      </c>
      <c r="I910" s="32" t="s">
        <v>574</v>
      </c>
      <c r="J910" s="135">
        <v>134</v>
      </c>
      <c r="K910" s="28">
        <v>0.85821000000000003</v>
      </c>
      <c r="L910" s="28">
        <f t="shared" si="55"/>
        <v>0.86097000000000001</v>
      </c>
      <c r="O910" s="77">
        <v>0.85524</v>
      </c>
      <c r="BF910" s="106"/>
    </row>
    <row r="911" spans="1:58" x14ac:dyDescent="0.25">
      <c r="A911" t="s">
        <v>17</v>
      </c>
      <c r="B911" s="25">
        <v>2019</v>
      </c>
      <c r="C911" s="25" t="s">
        <v>2</v>
      </c>
      <c r="D911" s="25" t="s">
        <v>61</v>
      </c>
      <c r="E911" s="25" t="s">
        <v>168</v>
      </c>
      <c r="F911" s="23" t="s">
        <v>169</v>
      </c>
      <c r="G911" s="23" t="s">
        <v>546</v>
      </c>
      <c r="H911" s="32" t="s">
        <v>547</v>
      </c>
      <c r="I911" s="32" t="s">
        <v>574</v>
      </c>
      <c r="J911" s="135">
        <v>166</v>
      </c>
      <c r="K911" s="28">
        <v>0.81928000000000001</v>
      </c>
      <c r="L911" s="28">
        <f t="shared" si="55"/>
        <v>0.83965999999999996</v>
      </c>
      <c r="O911" s="77">
        <v>0.85079000000000005</v>
      </c>
      <c r="BF911" s="106"/>
    </row>
    <row r="912" spans="1:58" x14ac:dyDescent="0.25">
      <c r="A912" t="s">
        <v>17</v>
      </c>
      <c r="B912" s="25">
        <v>2019</v>
      </c>
      <c r="C912" s="25" t="s">
        <v>3</v>
      </c>
      <c r="D912" s="25" t="s">
        <v>62</v>
      </c>
      <c r="E912" s="25" t="s">
        <v>168</v>
      </c>
      <c r="F912" s="23" t="s">
        <v>169</v>
      </c>
      <c r="G912" s="23" t="s">
        <v>546</v>
      </c>
      <c r="H912" s="32" t="s">
        <v>547</v>
      </c>
      <c r="I912" s="32" t="s">
        <v>574</v>
      </c>
      <c r="J912" s="135">
        <v>135</v>
      </c>
      <c r="K912" s="28">
        <v>0.80740999999999996</v>
      </c>
      <c r="L912" s="28">
        <f t="shared" si="55"/>
        <v>0.85233999999999999</v>
      </c>
      <c r="O912" s="77">
        <v>0.85265000000000002</v>
      </c>
      <c r="BF912" s="106"/>
    </row>
    <row r="913" spans="1:58" x14ac:dyDescent="0.25">
      <c r="A913" t="s">
        <v>17</v>
      </c>
      <c r="B913" s="25">
        <v>2020</v>
      </c>
      <c r="C913" s="25" t="s">
        <v>0</v>
      </c>
      <c r="D913" s="25" t="s">
        <v>63</v>
      </c>
      <c r="E913" s="25" t="s">
        <v>168</v>
      </c>
      <c r="F913" s="23" t="s">
        <v>169</v>
      </c>
      <c r="G913" s="23" t="s">
        <v>546</v>
      </c>
      <c r="H913" s="32" t="s">
        <v>547</v>
      </c>
      <c r="I913" s="32" t="s">
        <v>574</v>
      </c>
      <c r="J913" s="135">
        <v>142</v>
      </c>
      <c r="K913" s="28">
        <v>0.69718000000000002</v>
      </c>
      <c r="L913" s="28">
        <f t="shared" si="55"/>
        <v>0.79776999999999998</v>
      </c>
      <c r="O913" s="77">
        <v>0.84214</v>
      </c>
      <c r="BF913" s="106"/>
    </row>
    <row r="914" spans="1:58" x14ac:dyDescent="0.25">
      <c r="A914" t="s">
        <v>17</v>
      </c>
      <c r="B914" s="25">
        <v>2020</v>
      </c>
      <c r="C914" s="25" t="s">
        <v>1</v>
      </c>
      <c r="D914" s="25" t="s">
        <v>64</v>
      </c>
      <c r="E914" s="25" t="s">
        <v>168</v>
      </c>
      <c r="F914" s="23" t="s">
        <v>169</v>
      </c>
      <c r="G914" s="23" t="s">
        <v>546</v>
      </c>
      <c r="H914" s="32" t="s">
        <v>547</v>
      </c>
      <c r="I914" s="32" t="s">
        <v>574</v>
      </c>
      <c r="J914" s="135">
        <v>55</v>
      </c>
      <c r="K914" s="28">
        <v>0.87273000000000001</v>
      </c>
      <c r="L914" s="28">
        <f t="shared" si="55"/>
        <v>0.87234</v>
      </c>
      <c r="O914" s="77">
        <v>0.81738999999999995</v>
      </c>
      <c r="BF914" s="106"/>
    </row>
    <row r="915" spans="1:58" x14ac:dyDescent="0.25">
      <c r="A915" t="s">
        <v>17</v>
      </c>
      <c r="B915" s="25">
        <v>2020</v>
      </c>
      <c r="C915" s="25" t="s">
        <v>2</v>
      </c>
      <c r="D915" s="25" t="s">
        <v>65</v>
      </c>
      <c r="E915" s="25" t="s">
        <v>168</v>
      </c>
      <c r="F915" s="23" t="s">
        <v>169</v>
      </c>
      <c r="G915" s="23" t="s">
        <v>546</v>
      </c>
      <c r="H915" s="32" t="s">
        <v>547</v>
      </c>
      <c r="I915" s="32" t="s">
        <v>574</v>
      </c>
      <c r="J915" s="135">
        <v>78</v>
      </c>
      <c r="K915" s="28">
        <v>0.78205000000000002</v>
      </c>
      <c r="L915" s="28">
        <f t="shared" si="55"/>
        <v>0.83108000000000004</v>
      </c>
      <c r="O915" s="77">
        <v>0.82706999999999997</v>
      </c>
      <c r="BF915" s="106"/>
    </row>
    <row r="916" spans="1:58" x14ac:dyDescent="0.25">
      <c r="A916" t="s">
        <v>17</v>
      </c>
      <c r="B916" s="25">
        <v>2020</v>
      </c>
      <c r="C916" s="25" t="s">
        <v>3</v>
      </c>
      <c r="D916" s="25" t="s">
        <v>66</v>
      </c>
      <c r="E916" s="25" t="s">
        <v>168</v>
      </c>
      <c r="F916" s="23" t="s">
        <v>169</v>
      </c>
      <c r="G916" s="23" t="s">
        <v>546</v>
      </c>
      <c r="H916" s="32" t="s">
        <v>547</v>
      </c>
      <c r="I916" s="32" t="s">
        <v>574</v>
      </c>
      <c r="J916" s="135">
        <v>120</v>
      </c>
      <c r="K916" s="28">
        <v>0.72499999999999998</v>
      </c>
      <c r="L916" s="28">
        <f t="shared" si="55"/>
        <v>0.81942000000000004</v>
      </c>
      <c r="O916" s="77">
        <v>0.85233000000000003</v>
      </c>
      <c r="BF916" s="106"/>
    </row>
    <row r="917" spans="1:58" x14ac:dyDescent="0.25">
      <c r="A917" t="s">
        <v>17</v>
      </c>
      <c r="B917" s="25">
        <v>2021</v>
      </c>
      <c r="C917" s="25" t="s">
        <v>0</v>
      </c>
      <c r="D917" s="25" t="s">
        <v>67</v>
      </c>
      <c r="E917" s="25" t="s">
        <v>168</v>
      </c>
      <c r="F917" s="23" t="s">
        <v>169</v>
      </c>
      <c r="G917" s="23" t="s">
        <v>546</v>
      </c>
      <c r="H917" s="32" t="s">
        <v>547</v>
      </c>
      <c r="I917" s="32" t="s">
        <v>574</v>
      </c>
      <c r="J917" s="135">
        <v>98</v>
      </c>
      <c r="K917" s="28">
        <v>0.81633</v>
      </c>
      <c r="L917" s="28">
        <f t="shared" si="55"/>
        <v>0.84799000000000002</v>
      </c>
      <c r="O917" s="77">
        <v>0.86184000000000005</v>
      </c>
      <c r="BF917" s="106"/>
    </row>
    <row r="918" spans="1:58" x14ac:dyDescent="0.25">
      <c r="A918" t="s">
        <v>17</v>
      </c>
      <c r="B918" s="25">
        <v>2021</v>
      </c>
      <c r="C918" s="25" t="s">
        <v>1</v>
      </c>
      <c r="D918" s="25" t="s">
        <v>68</v>
      </c>
      <c r="E918" s="25" t="s">
        <v>168</v>
      </c>
      <c r="F918" s="23" t="s">
        <v>169</v>
      </c>
      <c r="G918" s="23" t="s">
        <v>546</v>
      </c>
      <c r="H918" s="32" t="s">
        <v>547</v>
      </c>
      <c r="I918" s="32" t="s">
        <v>574</v>
      </c>
      <c r="J918" s="135">
        <v>146</v>
      </c>
      <c r="K918" s="28">
        <v>0.81506999999999996</v>
      </c>
      <c r="L918" s="28">
        <f t="shared" si="55"/>
        <v>0.80676999999999999</v>
      </c>
      <c r="O918" s="77">
        <v>0.85790999999999995</v>
      </c>
      <c r="BF918" s="106"/>
    </row>
    <row r="919" spans="1:58" x14ac:dyDescent="0.25">
      <c r="A919" t="s">
        <v>17</v>
      </c>
      <c r="B919" s="25">
        <v>2021</v>
      </c>
      <c r="C919" s="25" t="s">
        <v>2</v>
      </c>
      <c r="D919" s="25" t="s">
        <v>69</v>
      </c>
      <c r="E919" s="25" t="s">
        <v>168</v>
      </c>
      <c r="F919" s="23" t="s">
        <v>169</v>
      </c>
      <c r="G919" s="23" t="s">
        <v>546</v>
      </c>
      <c r="H919" s="32" t="s">
        <v>547</v>
      </c>
      <c r="I919" s="32" t="s">
        <v>574</v>
      </c>
      <c r="J919" s="135">
        <v>163</v>
      </c>
      <c r="K919" s="28">
        <v>0.82208999999999999</v>
      </c>
      <c r="L919" s="28">
        <f t="shared" si="55"/>
        <v>0.82845000000000002</v>
      </c>
      <c r="O919" s="77">
        <v>0.85472999999999999</v>
      </c>
      <c r="BF919" s="106"/>
    </row>
    <row r="920" spans="1:58" x14ac:dyDescent="0.25">
      <c r="A920" t="s">
        <v>17</v>
      </c>
      <c r="B920" s="25">
        <v>2021</v>
      </c>
      <c r="C920" s="25" t="s">
        <v>3</v>
      </c>
      <c r="D920" s="25" t="s">
        <v>70</v>
      </c>
      <c r="E920" s="25" t="s">
        <v>168</v>
      </c>
      <c r="F920" s="23" t="s">
        <v>169</v>
      </c>
      <c r="G920" s="23" t="s">
        <v>546</v>
      </c>
      <c r="H920" s="32" t="s">
        <v>547</v>
      </c>
      <c r="I920" s="32" t="s">
        <v>574</v>
      </c>
      <c r="J920" s="135">
        <v>147</v>
      </c>
      <c r="K920" s="28">
        <v>0.75509999999999999</v>
      </c>
      <c r="L920" s="28">
        <f t="shared" si="55"/>
        <v>0.82628000000000001</v>
      </c>
      <c r="O920" s="77">
        <v>0.86302999999999996</v>
      </c>
      <c r="BF920" s="106"/>
    </row>
    <row r="921" spans="1:58" x14ac:dyDescent="0.25">
      <c r="A921" t="s">
        <v>17</v>
      </c>
      <c r="B921" s="25">
        <v>2022</v>
      </c>
      <c r="C921" s="25" t="s">
        <v>0</v>
      </c>
      <c r="D921" s="25" t="s">
        <v>71</v>
      </c>
      <c r="E921" s="25" t="s">
        <v>168</v>
      </c>
      <c r="F921" s="23" t="s">
        <v>169</v>
      </c>
      <c r="G921" s="23" t="s">
        <v>546</v>
      </c>
      <c r="H921" s="32" t="s">
        <v>547</v>
      </c>
      <c r="I921" s="32" t="s">
        <v>574</v>
      </c>
      <c r="J921" s="135">
        <v>132</v>
      </c>
      <c r="K921" s="28">
        <v>0.81818000000000002</v>
      </c>
      <c r="L921" s="28">
        <f t="shared" si="55"/>
        <v>0.82343999999999995</v>
      </c>
      <c r="O921" s="77">
        <v>0.86423000000000005</v>
      </c>
      <c r="BF921" s="106"/>
    </row>
    <row r="922" spans="1:58" x14ac:dyDescent="0.25">
      <c r="A922" t="s">
        <v>17</v>
      </c>
      <c r="B922" s="25">
        <v>2022</v>
      </c>
      <c r="C922" s="25" t="s">
        <v>1</v>
      </c>
      <c r="D922" s="25" t="s">
        <v>72</v>
      </c>
      <c r="E922" s="25" t="s">
        <v>168</v>
      </c>
      <c r="F922" s="23" t="s">
        <v>169</v>
      </c>
      <c r="G922" s="23" t="s">
        <v>546</v>
      </c>
      <c r="H922" s="32" t="s">
        <v>547</v>
      </c>
      <c r="I922" s="32" t="s">
        <v>574</v>
      </c>
      <c r="J922" s="135">
        <v>144</v>
      </c>
      <c r="K922" s="28">
        <v>0.81943999999999995</v>
      </c>
      <c r="L922" s="28">
        <f t="shared" si="55"/>
        <v>0.82667000000000002</v>
      </c>
      <c r="O922" s="77">
        <v>0.85797999999999996</v>
      </c>
      <c r="BF922" s="106"/>
    </row>
    <row r="923" spans="1:58" x14ac:dyDescent="0.25">
      <c r="A923" t="s">
        <v>17</v>
      </c>
      <c r="B923" s="25">
        <v>2022</v>
      </c>
      <c r="C923" s="25" t="s">
        <v>2</v>
      </c>
      <c r="D923" s="25" t="s">
        <v>73</v>
      </c>
      <c r="E923" s="25" t="s">
        <v>168</v>
      </c>
      <c r="F923" s="23" t="s">
        <v>169</v>
      </c>
      <c r="G923" s="23" t="s">
        <v>546</v>
      </c>
      <c r="H923" s="32" t="s">
        <v>547</v>
      </c>
      <c r="I923" s="32" t="s">
        <v>574</v>
      </c>
      <c r="J923" s="135">
        <v>157</v>
      </c>
      <c r="K923" s="28">
        <v>0.78981000000000001</v>
      </c>
      <c r="L923" s="28">
        <f t="shared" si="55"/>
        <v>0.82960999999999996</v>
      </c>
      <c r="O923" s="77">
        <v>0.85080999999999996</v>
      </c>
      <c r="BF923" s="106"/>
    </row>
    <row r="924" spans="1:58" x14ac:dyDescent="0.25">
      <c r="A924" t="s">
        <v>17</v>
      </c>
      <c r="B924" s="25">
        <v>2022</v>
      </c>
      <c r="C924" s="25" t="s">
        <v>3</v>
      </c>
      <c r="D924" s="25" t="s">
        <v>493</v>
      </c>
      <c r="E924" s="25" t="s">
        <v>168</v>
      </c>
      <c r="F924" s="23" t="s">
        <v>169</v>
      </c>
      <c r="G924" s="23" t="s">
        <v>546</v>
      </c>
      <c r="H924" s="32" t="s">
        <v>547</v>
      </c>
      <c r="I924" s="32" t="s">
        <v>574</v>
      </c>
      <c r="J924" s="135">
        <v>120</v>
      </c>
      <c r="K924" s="28">
        <v>0.72499999999999998</v>
      </c>
      <c r="L924" s="28">
        <f t="shared" si="55"/>
        <v>0.81510000000000005</v>
      </c>
      <c r="O924" s="77">
        <v>0.85358999999999996</v>
      </c>
      <c r="BF924" s="106"/>
    </row>
    <row r="925" spans="1:58" x14ac:dyDescent="0.25">
      <c r="A925" t="s">
        <v>17</v>
      </c>
      <c r="B925" s="25">
        <v>2023</v>
      </c>
      <c r="C925" s="25" t="s">
        <v>0</v>
      </c>
      <c r="D925" s="25" t="s">
        <v>537</v>
      </c>
      <c r="E925" s="25" t="s">
        <v>168</v>
      </c>
      <c r="F925" s="23" t="s">
        <v>169</v>
      </c>
      <c r="G925" s="23" t="s">
        <v>546</v>
      </c>
      <c r="H925" s="32" t="s">
        <v>547</v>
      </c>
      <c r="I925" s="32" t="s">
        <v>574</v>
      </c>
      <c r="J925" s="135">
        <v>149</v>
      </c>
      <c r="K925" s="28">
        <v>0.81208000000000002</v>
      </c>
      <c r="L925" s="28">
        <f t="shared" si="55"/>
        <v>0.83679999999999999</v>
      </c>
      <c r="O925" s="77">
        <v>0.85650000000000004</v>
      </c>
      <c r="BF925" s="106"/>
    </row>
    <row r="926" spans="1:58" x14ac:dyDescent="0.25">
      <c r="A926" t="s">
        <v>17</v>
      </c>
      <c r="B926" s="25">
        <v>2018</v>
      </c>
      <c r="C926" s="25" t="s">
        <v>0</v>
      </c>
      <c r="D926" s="25" t="s">
        <v>54</v>
      </c>
      <c r="E926" s="25" t="s">
        <v>170</v>
      </c>
      <c r="F926" s="23" t="s">
        <v>335</v>
      </c>
      <c r="G926" s="23" t="s">
        <v>551</v>
      </c>
      <c r="H926" s="32" t="s">
        <v>360</v>
      </c>
      <c r="I926" s="32" t="s">
        <v>574</v>
      </c>
      <c r="J926" s="135">
        <v>34</v>
      </c>
      <c r="K926" s="28">
        <v>0.73529</v>
      </c>
      <c r="L926" s="28">
        <f t="shared" si="55"/>
        <v>0.86009999999999998</v>
      </c>
      <c r="O926" s="77">
        <v>0.84830000000000005</v>
      </c>
      <c r="BF926" s="106"/>
    </row>
    <row r="927" spans="1:58" x14ac:dyDescent="0.25">
      <c r="A927" t="s">
        <v>17</v>
      </c>
      <c r="B927" s="25">
        <v>2018</v>
      </c>
      <c r="C927" s="25" t="s">
        <v>1</v>
      </c>
      <c r="D927" s="25" t="s">
        <v>56</v>
      </c>
      <c r="E927" s="25" t="s">
        <v>170</v>
      </c>
      <c r="F927" s="23" t="s">
        <v>335</v>
      </c>
      <c r="G927" s="23" t="s">
        <v>551</v>
      </c>
      <c r="H927" s="32" t="s">
        <v>360</v>
      </c>
      <c r="I927" s="32" t="s">
        <v>574</v>
      </c>
      <c r="J927" s="135">
        <v>36</v>
      </c>
      <c r="K927" s="28">
        <v>0.83333000000000002</v>
      </c>
      <c r="L927" s="28">
        <f t="shared" si="55"/>
        <v>0.85250999999999999</v>
      </c>
      <c r="O927" s="77">
        <v>0.85524</v>
      </c>
      <c r="BF927" s="106"/>
    </row>
    <row r="928" spans="1:58" x14ac:dyDescent="0.25">
      <c r="A928" t="s">
        <v>17</v>
      </c>
      <c r="B928" s="25">
        <v>2018</v>
      </c>
      <c r="C928" s="25" t="s">
        <v>2</v>
      </c>
      <c r="D928" s="25" t="s">
        <v>57</v>
      </c>
      <c r="E928" s="25" t="s">
        <v>170</v>
      </c>
      <c r="F928" s="23" t="s">
        <v>335</v>
      </c>
      <c r="G928" s="23" t="s">
        <v>551</v>
      </c>
      <c r="H928" s="32" t="s">
        <v>360</v>
      </c>
      <c r="I928" s="32" t="s">
        <v>574</v>
      </c>
      <c r="J928" s="135">
        <v>46</v>
      </c>
      <c r="K928" s="28">
        <v>0.84782999999999997</v>
      </c>
      <c r="L928" s="28">
        <f t="shared" si="55"/>
        <v>0.84328000000000003</v>
      </c>
      <c r="O928" s="77">
        <v>0.85572000000000004</v>
      </c>
      <c r="BF928" s="106"/>
    </row>
    <row r="929" spans="1:58" x14ac:dyDescent="0.25">
      <c r="A929" t="s">
        <v>17</v>
      </c>
      <c r="B929" s="25">
        <v>2018</v>
      </c>
      <c r="C929" s="25" t="s">
        <v>3</v>
      </c>
      <c r="D929" s="25" t="s">
        <v>58</v>
      </c>
      <c r="E929" s="25" t="s">
        <v>170</v>
      </c>
      <c r="F929" s="23" t="s">
        <v>335</v>
      </c>
      <c r="G929" s="23" t="s">
        <v>551</v>
      </c>
      <c r="H929" s="32" t="s">
        <v>360</v>
      </c>
      <c r="I929" s="32" t="s">
        <v>574</v>
      </c>
      <c r="J929" s="135">
        <v>30</v>
      </c>
      <c r="K929" s="28">
        <v>0.76666999999999996</v>
      </c>
      <c r="L929" s="28">
        <f t="shared" si="55"/>
        <v>0.84526000000000001</v>
      </c>
      <c r="O929" s="77">
        <v>0.85877999999999999</v>
      </c>
      <c r="BF929" s="106"/>
    </row>
    <row r="930" spans="1:58" x14ac:dyDescent="0.25">
      <c r="A930" t="s">
        <v>17</v>
      </c>
      <c r="B930" s="25">
        <v>2019</v>
      </c>
      <c r="C930" s="25" t="s">
        <v>0</v>
      </c>
      <c r="D930" s="25" t="s">
        <v>59</v>
      </c>
      <c r="E930" s="25" t="s">
        <v>170</v>
      </c>
      <c r="F930" s="23" t="s">
        <v>335</v>
      </c>
      <c r="G930" s="23" t="s">
        <v>551</v>
      </c>
      <c r="H930" s="32" t="s">
        <v>360</v>
      </c>
      <c r="I930" s="32" t="s">
        <v>574</v>
      </c>
      <c r="J930" s="135">
        <v>43</v>
      </c>
      <c r="K930" s="28">
        <v>0.90698000000000001</v>
      </c>
      <c r="L930" s="28">
        <f t="shared" si="55"/>
        <v>0.84743000000000002</v>
      </c>
      <c r="O930" s="77">
        <v>0.85007999999999995</v>
      </c>
      <c r="BF930" s="106"/>
    </row>
    <row r="931" spans="1:58" x14ac:dyDescent="0.25">
      <c r="A931" t="s">
        <v>17</v>
      </c>
      <c r="B931" s="25">
        <v>2019</v>
      </c>
      <c r="C931" s="25" t="s">
        <v>1</v>
      </c>
      <c r="D931" s="25" t="s">
        <v>60</v>
      </c>
      <c r="E931" s="25" t="s">
        <v>170</v>
      </c>
      <c r="F931" s="23" t="s">
        <v>335</v>
      </c>
      <c r="G931" s="23" t="s">
        <v>551</v>
      </c>
      <c r="H931" s="32" t="s">
        <v>360</v>
      </c>
      <c r="I931" s="32" t="s">
        <v>574</v>
      </c>
      <c r="J931" s="135">
        <v>42</v>
      </c>
      <c r="K931" s="28">
        <v>0.83333000000000002</v>
      </c>
      <c r="L931" s="28">
        <f t="shared" si="55"/>
        <v>0.85670000000000002</v>
      </c>
      <c r="O931" s="77">
        <v>0.85524</v>
      </c>
      <c r="BF931" s="106"/>
    </row>
    <row r="932" spans="1:58" x14ac:dyDescent="0.25">
      <c r="A932" t="s">
        <v>17</v>
      </c>
      <c r="B932" s="25">
        <v>2019</v>
      </c>
      <c r="C932" s="25" t="s">
        <v>2</v>
      </c>
      <c r="D932" s="25" t="s">
        <v>61</v>
      </c>
      <c r="E932" s="25" t="s">
        <v>170</v>
      </c>
      <c r="F932" s="23" t="s">
        <v>335</v>
      </c>
      <c r="G932" s="23" t="s">
        <v>551</v>
      </c>
      <c r="H932" s="32" t="s">
        <v>360</v>
      </c>
      <c r="I932" s="32" t="s">
        <v>574</v>
      </c>
      <c r="J932" s="135">
        <v>46</v>
      </c>
      <c r="K932" s="28">
        <v>0.93478000000000006</v>
      </c>
      <c r="L932" s="28">
        <f t="shared" si="55"/>
        <v>0.85870999999999997</v>
      </c>
      <c r="O932" s="77">
        <v>0.85079000000000005</v>
      </c>
      <c r="BF932" s="106"/>
    </row>
    <row r="933" spans="1:58" x14ac:dyDescent="0.25">
      <c r="A933" t="s">
        <v>17</v>
      </c>
      <c r="B933" s="25">
        <v>2019</v>
      </c>
      <c r="C933" s="25" t="s">
        <v>3</v>
      </c>
      <c r="D933" s="25" t="s">
        <v>62</v>
      </c>
      <c r="E933" s="25" t="s">
        <v>170</v>
      </c>
      <c r="F933" s="23" t="s">
        <v>335</v>
      </c>
      <c r="G933" s="23" t="s">
        <v>551</v>
      </c>
      <c r="H933" s="32" t="s">
        <v>360</v>
      </c>
      <c r="I933" s="32" t="s">
        <v>574</v>
      </c>
      <c r="J933" s="135">
        <v>51</v>
      </c>
      <c r="K933" s="28">
        <v>0.94118000000000002</v>
      </c>
      <c r="L933" s="28">
        <f t="shared" si="55"/>
        <v>0.86060999999999999</v>
      </c>
      <c r="O933" s="77">
        <v>0.85265000000000002</v>
      </c>
      <c r="BF933" s="106"/>
    </row>
    <row r="934" spans="1:58" x14ac:dyDescent="0.25">
      <c r="A934" t="s">
        <v>17</v>
      </c>
      <c r="B934" s="25">
        <v>2020</v>
      </c>
      <c r="C934" s="25" t="s">
        <v>0</v>
      </c>
      <c r="D934" s="25" t="s">
        <v>63</v>
      </c>
      <c r="E934" s="25" t="s">
        <v>170</v>
      </c>
      <c r="F934" s="23" t="s">
        <v>335</v>
      </c>
      <c r="G934" s="23" t="s">
        <v>551</v>
      </c>
      <c r="H934" s="32" t="s">
        <v>360</v>
      </c>
      <c r="I934" s="32" t="s">
        <v>574</v>
      </c>
      <c r="J934" s="135">
        <v>47</v>
      </c>
      <c r="K934" s="28">
        <v>0.74468000000000001</v>
      </c>
      <c r="L934" s="28">
        <f t="shared" si="55"/>
        <v>0.83725000000000005</v>
      </c>
      <c r="O934" s="77">
        <v>0.84214</v>
      </c>
      <c r="BF934" s="106"/>
    </row>
    <row r="935" spans="1:58" x14ac:dyDescent="0.25">
      <c r="A935" t="s">
        <v>17</v>
      </c>
      <c r="B935" s="25">
        <v>2020</v>
      </c>
      <c r="C935" s="25" t="s">
        <v>1</v>
      </c>
      <c r="D935" s="25" t="s">
        <v>64</v>
      </c>
      <c r="E935" s="25" t="s">
        <v>170</v>
      </c>
      <c r="F935" s="23" t="s">
        <v>335</v>
      </c>
      <c r="G935" s="23" t="s">
        <v>551</v>
      </c>
      <c r="H935" s="32" t="s">
        <v>360</v>
      </c>
      <c r="I935" s="32" t="s">
        <v>574</v>
      </c>
      <c r="J935" s="135">
        <v>20</v>
      </c>
      <c r="K935" s="28">
        <v>0.9</v>
      </c>
      <c r="L935" s="28">
        <f t="shared" si="55"/>
        <v>0.81877</v>
      </c>
      <c r="O935" s="77">
        <v>0.81738999999999995</v>
      </c>
      <c r="BF935" s="106"/>
    </row>
    <row r="936" spans="1:58" x14ac:dyDescent="0.25">
      <c r="A936" t="s">
        <v>17</v>
      </c>
      <c r="B936" s="25">
        <v>2020</v>
      </c>
      <c r="C936" s="25" t="s">
        <v>2</v>
      </c>
      <c r="D936" s="25" t="s">
        <v>65</v>
      </c>
      <c r="E936" s="25" t="s">
        <v>170</v>
      </c>
      <c r="F936" s="23" t="s">
        <v>335</v>
      </c>
      <c r="G936" s="23" t="s">
        <v>551</v>
      </c>
      <c r="H936" s="32" t="s">
        <v>360</v>
      </c>
      <c r="I936" s="32" t="s">
        <v>574</v>
      </c>
      <c r="J936" s="135">
        <v>30</v>
      </c>
      <c r="K936" s="28">
        <v>0.86667000000000005</v>
      </c>
      <c r="L936" s="28">
        <f t="shared" si="55"/>
        <v>0.81674000000000002</v>
      </c>
      <c r="O936" s="77">
        <v>0.82706999999999997</v>
      </c>
      <c r="BF936" s="106"/>
    </row>
    <row r="937" spans="1:58" x14ac:dyDescent="0.25">
      <c r="A937" t="s">
        <v>17</v>
      </c>
      <c r="B937" s="25">
        <v>2020</v>
      </c>
      <c r="C937" s="25" t="s">
        <v>3</v>
      </c>
      <c r="D937" s="25" t="s">
        <v>66</v>
      </c>
      <c r="E937" s="25" t="s">
        <v>170</v>
      </c>
      <c r="F937" s="23" t="s">
        <v>335</v>
      </c>
      <c r="G937" s="23" t="s">
        <v>551</v>
      </c>
      <c r="H937" s="32" t="s">
        <v>360</v>
      </c>
      <c r="I937" s="32" t="s">
        <v>574</v>
      </c>
      <c r="J937" s="135">
        <v>40</v>
      </c>
      <c r="K937" s="28">
        <v>0.97499999999999998</v>
      </c>
      <c r="L937" s="28">
        <f t="shared" si="55"/>
        <v>0.85740000000000005</v>
      </c>
      <c r="O937" s="77">
        <v>0.85233000000000003</v>
      </c>
      <c r="BF937" s="106"/>
    </row>
    <row r="938" spans="1:58" x14ac:dyDescent="0.25">
      <c r="A938" t="s">
        <v>17</v>
      </c>
      <c r="B938" s="25">
        <v>2021</v>
      </c>
      <c r="C938" s="25" t="s">
        <v>0</v>
      </c>
      <c r="D938" s="25" t="s">
        <v>67</v>
      </c>
      <c r="E938" s="25" t="s">
        <v>170</v>
      </c>
      <c r="F938" s="23" t="s">
        <v>335</v>
      </c>
      <c r="G938" s="23" t="s">
        <v>551</v>
      </c>
      <c r="H938" s="32" t="s">
        <v>360</v>
      </c>
      <c r="I938" s="32" t="s">
        <v>574</v>
      </c>
      <c r="J938" s="135">
        <v>34</v>
      </c>
      <c r="K938" s="28">
        <v>0.85294000000000003</v>
      </c>
      <c r="L938" s="28">
        <f t="shared" si="55"/>
        <v>0.88234999999999997</v>
      </c>
      <c r="O938" s="77">
        <v>0.86184000000000005</v>
      </c>
      <c r="BF938" s="106"/>
    </row>
    <row r="939" spans="1:58" x14ac:dyDescent="0.25">
      <c r="A939" t="s">
        <v>17</v>
      </c>
      <c r="B939" s="25">
        <v>2021</v>
      </c>
      <c r="C939" s="25" t="s">
        <v>1</v>
      </c>
      <c r="D939" s="25" t="s">
        <v>68</v>
      </c>
      <c r="E939" s="25" t="s">
        <v>170</v>
      </c>
      <c r="F939" s="23" t="s">
        <v>335</v>
      </c>
      <c r="G939" s="23" t="s">
        <v>551</v>
      </c>
      <c r="H939" s="32" t="s">
        <v>360</v>
      </c>
      <c r="I939" s="32" t="s">
        <v>574</v>
      </c>
      <c r="J939" s="135">
        <v>39</v>
      </c>
      <c r="K939" s="28">
        <v>0.84614999999999996</v>
      </c>
      <c r="L939" s="28">
        <f t="shared" si="55"/>
        <v>0.87283999999999995</v>
      </c>
      <c r="O939" s="77">
        <v>0.85790999999999995</v>
      </c>
      <c r="BF939" s="106"/>
    </row>
    <row r="940" spans="1:58" x14ac:dyDescent="0.25">
      <c r="A940" t="s">
        <v>17</v>
      </c>
      <c r="B940" s="25">
        <v>2021</v>
      </c>
      <c r="C940" s="25" t="s">
        <v>2</v>
      </c>
      <c r="D940" s="25" t="s">
        <v>69</v>
      </c>
      <c r="E940" s="25" t="s">
        <v>170</v>
      </c>
      <c r="F940" s="23" t="s">
        <v>335</v>
      </c>
      <c r="G940" s="23" t="s">
        <v>551</v>
      </c>
      <c r="H940" s="32" t="s">
        <v>360</v>
      </c>
      <c r="I940" s="32" t="s">
        <v>574</v>
      </c>
      <c r="J940" s="135">
        <v>44</v>
      </c>
      <c r="K940" s="28">
        <v>0.81818000000000002</v>
      </c>
      <c r="L940" s="28">
        <f t="shared" si="55"/>
        <v>0.86714999999999998</v>
      </c>
      <c r="O940" s="77">
        <v>0.85472999999999999</v>
      </c>
      <c r="BF940" s="106"/>
    </row>
    <row r="941" spans="1:58" x14ac:dyDescent="0.25">
      <c r="A941" t="s">
        <v>17</v>
      </c>
      <c r="B941" s="25">
        <v>2021</v>
      </c>
      <c r="C941" s="25" t="s">
        <v>3</v>
      </c>
      <c r="D941" s="25" t="s">
        <v>70</v>
      </c>
      <c r="E941" s="25" t="s">
        <v>170</v>
      </c>
      <c r="F941" s="23" t="s">
        <v>335</v>
      </c>
      <c r="G941" s="23" t="s">
        <v>551</v>
      </c>
      <c r="H941" s="32" t="s">
        <v>360</v>
      </c>
      <c r="I941" s="32" t="s">
        <v>574</v>
      </c>
      <c r="J941" s="135">
        <v>42</v>
      </c>
      <c r="K941" s="28">
        <v>0.83333000000000002</v>
      </c>
      <c r="L941" s="28">
        <f t="shared" si="55"/>
        <v>0.87785999999999997</v>
      </c>
      <c r="O941" s="77">
        <v>0.86302999999999996</v>
      </c>
      <c r="BF941" s="106"/>
    </row>
    <row r="942" spans="1:58" x14ac:dyDescent="0.25">
      <c r="A942" t="s">
        <v>17</v>
      </c>
      <c r="B942" s="25">
        <v>2022</v>
      </c>
      <c r="C942" s="25" t="s">
        <v>0</v>
      </c>
      <c r="D942" s="25" t="s">
        <v>71</v>
      </c>
      <c r="E942" s="25" t="s">
        <v>170</v>
      </c>
      <c r="F942" s="23" t="s">
        <v>335</v>
      </c>
      <c r="G942" s="23" t="s">
        <v>551</v>
      </c>
      <c r="H942" s="32" t="s">
        <v>360</v>
      </c>
      <c r="I942" s="32" t="s">
        <v>574</v>
      </c>
      <c r="J942" s="135">
        <v>37</v>
      </c>
      <c r="K942" s="28">
        <v>0.86485999999999996</v>
      </c>
      <c r="L942" s="28">
        <f t="shared" si="55"/>
        <v>0.88993999999999995</v>
      </c>
      <c r="O942" s="77">
        <v>0.86423000000000005</v>
      </c>
      <c r="BF942" s="106"/>
    </row>
    <row r="943" spans="1:58" x14ac:dyDescent="0.25">
      <c r="A943" t="s">
        <v>17</v>
      </c>
      <c r="B943" s="25">
        <v>2022</v>
      </c>
      <c r="C943" s="25" t="s">
        <v>1</v>
      </c>
      <c r="D943" s="25" t="s">
        <v>72</v>
      </c>
      <c r="E943" s="25" t="s">
        <v>170</v>
      </c>
      <c r="F943" s="23" t="s">
        <v>335</v>
      </c>
      <c r="G943" s="23" t="s">
        <v>551</v>
      </c>
      <c r="H943" s="32" t="s">
        <v>360</v>
      </c>
      <c r="I943" s="32" t="s">
        <v>574</v>
      </c>
      <c r="J943" s="135">
        <v>35</v>
      </c>
      <c r="K943" s="28">
        <v>0.82857000000000003</v>
      </c>
      <c r="L943" s="28">
        <f t="shared" si="55"/>
        <v>0.86533000000000004</v>
      </c>
      <c r="O943" s="77">
        <v>0.85797999999999996</v>
      </c>
      <c r="BF943" s="106"/>
    </row>
    <row r="944" spans="1:58" x14ac:dyDescent="0.25">
      <c r="A944" t="s">
        <v>17</v>
      </c>
      <c r="B944" s="25">
        <v>2022</v>
      </c>
      <c r="C944" s="25" t="s">
        <v>2</v>
      </c>
      <c r="D944" s="25" t="s">
        <v>73</v>
      </c>
      <c r="E944" s="25" t="s">
        <v>170</v>
      </c>
      <c r="F944" s="23" t="s">
        <v>335</v>
      </c>
      <c r="G944" s="23" t="s">
        <v>551</v>
      </c>
      <c r="H944" s="32" t="s">
        <v>360</v>
      </c>
      <c r="I944" s="32" t="s">
        <v>574</v>
      </c>
      <c r="J944" s="135">
        <v>52</v>
      </c>
      <c r="K944" s="28">
        <v>0.94230999999999998</v>
      </c>
      <c r="L944" s="28">
        <f t="shared" si="55"/>
        <v>0.87953999999999999</v>
      </c>
      <c r="O944" s="77">
        <v>0.85080999999999996</v>
      </c>
      <c r="BF944" s="106"/>
    </row>
    <row r="945" spans="1:58" x14ac:dyDescent="0.25">
      <c r="A945" t="s">
        <v>17</v>
      </c>
      <c r="B945" s="25">
        <v>2022</v>
      </c>
      <c r="C945" s="25" t="s">
        <v>3</v>
      </c>
      <c r="D945" s="25" t="s">
        <v>493</v>
      </c>
      <c r="E945" s="25" t="s">
        <v>170</v>
      </c>
      <c r="F945" s="23" t="s">
        <v>335</v>
      </c>
      <c r="G945" s="23" t="s">
        <v>551</v>
      </c>
      <c r="H945" s="32" t="s">
        <v>360</v>
      </c>
      <c r="I945" s="32" t="s">
        <v>574</v>
      </c>
      <c r="J945" s="135">
        <v>49</v>
      </c>
      <c r="K945" s="28">
        <v>0.83672999999999997</v>
      </c>
      <c r="L945" s="28">
        <f t="shared" si="55"/>
        <v>0.86550000000000005</v>
      </c>
      <c r="O945" s="77">
        <v>0.85358999999999996</v>
      </c>
      <c r="BF945" s="106"/>
    </row>
    <row r="946" spans="1:58" x14ac:dyDescent="0.25">
      <c r="A946" t="s">
        <v>17</v>
      </c>
      <c r="B946" s="25">
        <v>2023</v>
      </c>
      <c r="C946" s="25" t="s">
        <v>0</v>
      </c>
      <c r="D946" s="25" t="s">
        <v>537</v>
      </c>
      <c r="E946" s="25" t="s">
        <v>170</v>
      </c>
      <c r="F946" s="23" t="s">
        <v>335</v>
      </c>
      <c r="G946" s="23" t="s">
        <v>551</v>
      </c>
      <c r="H946" s="32" t="s">
        <v>360</v>
      </c>
      <c r="I946" s="32" t="s">
        <v>574</v>
      </c>
      <c r="J946" s="135">
        <v>43</v>
      </c>
      <c r="K946" s="28">
        <v>0.88371999999999995</v>
      </c>
      <c r="L946" s="28">
        <f t="shared" si="55"/>
        <v>0.875</v>
      </c>
      <c r="O946" s="77">
        <v>0.85650000000000004</v>
      </c>
      <c r="BF946" s="106"/>
    </row>
    <row r="947" spans="1:58" x14ac:dyDescent="0.25">
      <c r="A947" t="s">
        <v>17</v>
      </c>
      <c r="B947" s="25">
        <v>2018</v>
      </c>
      <c r="C947" s="25" t="s">
        <v>0</v>
      </c>
      <c r="D947" s="25" t="s">
        <v>54</v>
      </c>
      <c r="E947" s="25" t="s">
        <v>172</v>
      </c>
      <c r="F947" s="23" t="s">
        <v>173</v>
      </c>
      <c r="G947" s="23" t="s">
        <v>541</v>
      </c>
      <c r="H947" s="32" t="s">
        <v>542</v>
      </c>
      <c r="I947" s="32" t="s">
        <v>574</v>
      </c>
      <c r="J947" s="135">
        <v>43</v>
      </c>
      <c r="K947" s="28">
        <v>0.86046999999999996</v>
      </c>
      <c r="L947" s="28">
        <f t="shared" si="55"/>
        <v>0.83087999999999995</v>
      </c>
      <c r="O947" s="77">
        <v>0.84830000000000005</v>
      </c>
      <c r="BF947" s="106"/>
    </row>
    <row r="948" spans="1:58" x14ac:dyDescent="0.25">
      <c r="A948" t="s">
        <v>17</v>
      </c>
      <c r="B948" s="25">
        <v>2018</v>
      </c>
      <c r="C948" s="25" t="s">
        <v>1</v>
      </c>
      <c r="D948" s="25" t="s">
        <v>56</v>
      </c>
      <c r="E948" s="25" t="s">
        <v>172</v>
      </c>
      <c r="F948" s="23" t="s">
        <v>173</v>
      </c>
      <c r="G948" s="23" t="s">
        <v>541</v>
      </c>
      <c r="H948" s="32" t="s">
        <v>542</v>
      </c>
      <c r="I948" s="32" t="s">
        <v>574</v>
      </c>
      <c r="J948" s="135">
        <v>61</v>
      </c>
      <c r="K948" s="28">
        <v>0.93442999999999998</v>
      </c>
      <c r="L948" s="28">
        <f t="shared" si="55"/>
        <v>0.84709000000000001</v>
      </c>
      <c r="O948" s="77">
        <v>0.85524</v>
      </c>
      <c r="BF948" s="106"/>
    </row>
    <row r="949" spans="1:58" x14ac:dyDescent="0.25">
      <c r="A949" t="s">
        <v>17</v>
      </c>
      <c r="B949" s="25">
        <v>2018</v>
      </c>
      <c r="C949" s="25" t="s">
        <v>2</v>
      </c>
      <c r="D949" s="25" t="s">
        <v>57</v>
      </c>
      <c r="E949" s="25" t="s">
        <v>172</v>
      </c>
      <c r="F949" s="23" t="s">
        <v>173</v>
      </c>
      <c r="G949" s="23" t="s">
        <v>541</v>
      </c>
      <c r="H949" s="32" t="s">
        <v>542</v>
      </c>
      <c r="I949" s="32" t="s">
        <v>574</v>
      </c>
      <c r="J949" s="135">
        <v>67</v>
      </c>
      <c r="K949" s="28">
        <v>0.83582000000000001</v>
      </c>
      <c r="L949" s="28">
        <f t="shared" si="55"/>
        <v>0.82901000000000002</v>
      </c>
      <c r="O949" s="77">
        <v>0.85572000000000004</v>
      </c>
      <c r="BF949" s="106"/>
    </row>
    <row r="950" spans="1:58" x14ac:dyDescent="0.25">
      <c r="A950" t="s">
        <v>17</v>
      </c>
      <c r="B950" s="25">
        <v>2018</v>
      </c>
      <c r="C950" s="25" t="s">
        <v>3</v>
      </c>
      <c r="D950" s="25" t="s">
        <v>58</v>
      </c>
      <c r="E950" s="25" t="s">
        <v>172</v>
      </c>
      <c r="F950" s="23" t="s">
        <v>173</v>
      </c>
      <c r="G950" s="23" t="s">
        <v>541</v>
      </c>
      <c r="H950" s="32" t="s">
        <v>542</v>
      </c>
      <c r="I950" s="32" t="s">
        <v>574</v>
      </c>
      <c r="J950" s="135">
        <v>57</v>
      </c>
      <c r="K950" s="28">
        <v>0.96491000000000005</v>
      </c>
      <c r="L950" s="28">
        <f t="shared" si="55"/>
        <v>0.83919999999999995</v>
      </c>
      <c r="O950" s="77">
        <v>0.85877999999999999</v>
      </c>
      <c r="BF950" s="106"/>
    </row>
    <row r="951" spans="1:58" x14ac:dyDescent="0.25">
      <c r="A951" t="s">
        <v>17</v>
      </c>
      <c r="B951" s="25">
        <v>2019</v>
      </c>
      <c r="C951" s="25" t="s">
        <v>0</v>
      </c>
      <c r="D951" s="25" t="s">
        <v>59</v>
      </c>
      <c r="E951" s="25" t="s">
        <v>172</v>
      </c>
      <c r="F951" s="23" t="s">
        <v>173</v>
      </c>
      <c r="G951" s="23" t="s">
        <v>541</v>
      </c>
      <c r="H951" s="32" t="s">
        <v>542</v>
      </c>
      <c r="I951" s="32" t="s">
        <v>574</v>
      </c>
      <c r="J951" s="135">
        <v>73</v>
      </c>
      <c r="K951" s="28">
        <v>0.90410999999999997</v>
      </c>
      <c r="L951" s="28">
        <f t="shared" si="55"/>
        <v>0.84626000000000001</v>
      </c>
      <c r="O951" s="77">
        <v>0.85007999999999995</v>
      </c>
      <c r="BF951" s="106"/>
    </row>
    <row r="952" spans="1:58" x14ac:dyDescent="0.25">
      <c r="A952" t="s">
        <v>17</v>
      </c>
      <c r="B952" s="25">
        <v>2019</v>
      </c>
      <c r="C952" s="25" t="s">
        <v>1</v>
      </c>
      <c r="D952" s="25" t="s">
        <v>60</v>
      </c>
      <c r="E952" s="25" t="s">
        <v>172</v>
      </c>
      <c r="F952" s="23" t="s">
        <v>173</v>
      </c>
      <c r="G952" s="23" t="s">
        <v>541</v>
      </c>
      <c r="H952" s="32" t="s">
        <v>542</v>
      </c>
      <c r="I952" s="32" t="s">
        <v>574</v>
      </c>
      <c r="J952" s="135">
        <v>62</v>
      </c>
      <c r="K952" s="28">
        <v>0.85484000000000004</v>
      </c>
      <c r="L952" s="28">
        <f t="shared" si="55"/>
        <v>0.83030999999999999</v>
      </c>
      <c r="O952" s="77">
        <v>0.85524</v>
      </c>
      <c r="BF952" s="106"/>
    </row>
    <row r="953" spans="1:58" x14ac:dyDescent="0.25">
      <c r="A953" t="s">
        <v>17</v>
      </c>
      <c r="B953" s="25">
        <v>2019</v>
      </c>
      <c r="C953" s="25" t="s">
        <v>2</v>
      </c>
      <c r="D953" s="25" t="s">
        <v>61</v>
      </c>
      <c r="E953" s="25" t="s">
        <v>172</v>
      </c>
      <c r="F953" s="23" t="s">
        <v>173</v>
      </c>
      <c r="G953" s="23" t="s">
        <v>541</v>
      </c>
      <c r="H953" s="32" t="s">
        <v>542</v>
      </c>
      <c r="I953" s="32" t="s">
        <v>574</v>
      </c>
      <c r="J953" s="135">
        <v>37</v>
      </c>
      <c r="K953" s="28">
        <v>0.78378000000000003</v>
      </c>
      <c r="L953" s="28">
        <f t="shared" si="55"/>
        <v>0.83940999999999999</v>
      </c>
      <c r="O953" s="77">
        <v>0.85079000000000005</v>
      </c>
      <c r="BF953" s="106"/>
    </row>
    <row r="954" spans="1:58" x14ac:dyDescent="0.25">
      <c r="A954" t="s">
        <v>17</v>
      </c>
      <c r="B954" s="25">
        <v>2019</v>
      </c>
      <c r="C954" s="25" t="s">
        <v>3</v>
      </c>
      <c r="D954" s="25" t="s">
        <v>62</v>
      </c>
      <c r="E954" s="25" t="s">
        <v>172</v>
      </c>
      <c r="F954" s="23" t="s">
        <v>173</v>
      </c>
      <c r="G954" s="23" t="s">
        <v>541</v>
      </c>
      <c r="H954" s="32" t="s">
        <v>542</v>
      </c>
      <c r="I954" s="32" t="s">
        <v>574</v>
      </c>
      <c r="J954" s="135">
        <v>56</v>
      </c>
      <c r="K954" s="28">
        <v>0.96428999999999998</v>
      </c>
      <c r="L954" s="28">
        <f t="shared" si="55"/>
        <v>0.84555000000000002</v>
      </c>
      <c r="O954" s="77">
        <v>0.85265000000000002</v>
      </c>
      <c r="BF954" s="106"/>
    </row>
    <row r="955" spans="1:58" x14ac:dyDescent="0.25">
      <c r="A955" t="s">
        <v>17</v>
      </c>
      <c r="B955" s="25">
        <v>2020</v>
      </c>
      <c r="C955" s="25" t="s">
        <v>0</v>
      </c>
      <c r="D955" s="25" t="s">
        <v>63</v>
      </c>
      <c r="E955" s="25" t="s">
        <v>172</v>
      </c>
      <c r="F955" s="23" t="s">
        <v>173</v>
      </c>
      <c r="G955" s="23" t="s">
        <v>541</v>
      </c>
      <c r="H955" s="32" t="s">
        <v>542</v>
      </c>
      <c r="I955" s="32" t="s">
        <v>574</v>
      </c>
      <c r="J955" s="135">
        <v>70</v>
      </c>
      <c r="K955" s="28">
        <v>0.84286000000000005</v>
      </c>
      <c r="L955" s="28">
        <f t="shared" si="55"/>
        <v>0.84467000000000003</v>
      </c>
      <c r="O955" s="77">
        <v>0.84214</v>
      </c>
      <c r="BF955" s="106"/>
    </row>
    <row r="956" spans="1:58" x14ac:dyDescent="0.25">
      <c r="A956" t="s">
        <v>17</v>
      </c>
      <c r="B956" s="25">
        <v>2020</v>
      </c>
      <c r="C956" s="25" t="s">
        <v>1</v>
      </c>
      <c r="D956" s="25" t="s">
        <v>64</v>
      </c>
      <c r="E956" s="25" t="s">
        <v>172</v>
      </c>
      <c r="F956" s="23" t="s">
        <v>173</v>
      </c>
      <c r="G956" s="23" t="s">
        <v>541</v>
      </c>
      <c r="H956" s="32" t="s">
        <v>542</v>
      </c>
      <c r="I956" s="32" t="s">
        <v>574</v>
      </c>
      <c r="J956" s="135">
        <v>29</v>
      </c>
      <c r="K956" s="28">
        <v>0.79310000000000003</v>
      </c>
      <c r="L956" s="28">
        <f t="shared" si="55"/>
        <v>0.79842999999999997</v>
      </c>
      <c r="O956" s="77">
        <v>0.81738999999999995</v>
      </c>
      <c r="BF956" s="106"/>
    </row>
    <row r="957" spans="1:58" x14ac:dyDescent="0.25">
      <c r="A957" t="s">
        <v>17</v>
      </c>
      <c r="B957" s="25">
        <v>2020</v>
      </c>
      <c r="C957" s="25" t="s">
        <v>2</v>
      </c>
      <c r="D957" s="25" t="s">
        <v>65</v>
      </c>
      <c r="E957" s="25" t="s">
        <v>172</v>
      </c>
      <c r="F957" s="23" t="s">
        <v>173</v>
      </c>
      <c r="G957" s="23" t="s">
        <v>541</v>
      </c>
      <c r="H957" s="32" t="s">
        <v>542</v>
      </c>
      <c r="I957" s="32" t="s">
        <v>574</v>
      </c>
      <c r="J957" s="135">
        <v>43</v>
      </c>
      <c r="K957" s="28">
        <v>0.95348999999999995</v>
      </c>
      <c r="L957" s="28">
        <f t="shared" si="55"/>
        <v>0.80961000000000005</v>
      </c>
      <c r="O957" s="77">
        <v>0.82706999999999997</v>
      </c>
      <c r="BF957" s="106"/>
    </row>
    <row r="958" spans="1:58" x14ac:dyDescent="0.25">
      <c r="A958" t="s">
        <v>17</v>
      </c>
      <c r="B958" s="25">
        <v>2020</v>
      </c>
      <c r="C958" s="25" t="s">
        <v>3</v>
      </c>
      <c r="D958" s="25" t="s">
        <v>66</v>
      </c>
      <c r="E958" s="25" t="s">
        <v>172</v>
      </c>
      <c r="F958" s="23" t="s">
        <v>173</v>
      </c>
      <c r="G958" s="23" t="s">
        <v>541</v>
      </c>
      <c r="H958" s="32" t="s">
        <v>542</v>
      </c>
      <c r="I958" s="32" t="s">
        <v>574</v>
      </c>
      <c r="J958" s="135">
        <v>63</v>
      </c>
      <c r="K958" s="28">
        <v>0.85714000000000001</v>
      </c>
      <c r="L958" s="28">
        <f t="shared" si="55"/>
        <v>0.84382000000000001</v>
      </c>
      <c r="O958" s="77">
        <v>0.85233000000000003</v>
      </c>
      <c r="BF958" s="106"/>
    </row>
    <row r="959" spans="1:58" x14ac:dyDescent="0.25">
      <c r="A959" t="s">
        <v>17</v>
      </c>
      <c r="B959" s="25">
        <v>2021</v>
      </c>
      <c r="C959" s="25" t="s">
        <v>0</v>
      </c>
      <c r="D959" s="25" t="s">
        <v>67</v>
      </c>
      <c r="E959" s="25" t="s">
        <v>172</v>
      </c>
      <c r="F959" s="23" t="s">
        <v>173</v>
      </c>
      <c r="G959" s="23" t="s">
        <v>541</v>
      </c>
      <c r="H959" s="32" t="s">
        <v>542</v>
      </c>
      <c r="I959" s="32" t="s">
        <v>574</v>
      </c>
      <c r="J959" s="135">
        <v>50</v>
      </c>
      <c r="K959" s="28">
        <v>0.94</v>
      </c>
      <c r="L959" s="28">
        <f t="shared" si="55"/>
        <v>0.85199000000000003</v>
      </c>
      <c r="O959" s="77">
        <v>0.86184000000000005</v>
      </c>
      <c r="BF959" s="106"/>
    </row>
    <row r="960" spans="1:58" x14ac:dyDescent="0.25">
      <c r="A960" t="s">
        <v>17</v>
      </c>
      <c r="B960" s="25">
        <v>2021</v>
      </c>
      <c r="C960" s="25" t="s">
        <v>1</v>
      </c>
      <c r="D960" s="25" t="s">
        <v>68</v>
      </c>
      <c r="E960" s="25" t="s">
        <v>172</v>
      </c>
      <c r="F960" s="23" t="s">
        <v>173</v>
      </c>
      <c r="G960" s="23" t="s">
        <v>541</v>
      </c>
      <c r="H960" s="32" t="s">
        <v>542</v>
      </c>
      <c r="I960" s="32" t="s">
        <v>574</v>
      </c>
      <c r="J960" s="135">
        <v>50</v>
      </c>
      <c r="K960" s="28">
        <v>0.84</v>
      </c>
      <c r="L960" s="28">
        <f t="shared" si="55"/>
        <v>0.86192999999999997</v>
      </c>
      <c r="O960" s="77">
        <v>0.85790999999999995</v>
      </c>
      <c r="BF960" s="106"/>
    </row>
    <row r="961" spans="1:58" x14ac:dyDescent="0.25">
      <c r="A961" t="s">
        <v>17</v>
      </c>
      <c r="B961" s="25">
        <v>2021</v>
      </c>
      <c r="C961" s="25" t="s">
        <v>2</v>
      </c>
      <c r="D961" s="25" t="s">
        <v>69</v>
      </c>
      <c r="E961" s="25" t="s">
        <v>172</v>
      </c>
      <c r="F961" s="23" t="s">
        <v>173</v>
      </c>
      <c r="G961" s="23" t="s">
        <v>541</v>
      </c>
      <c r="H961" s="32" t="s">
        <v>542</v>
      </c>
      <c r="I961" s="32" t="s">
        <v>574</v>
      </c>
      <c r="J961" s="135">
        <v>66</v>
      </c>
      <c r="K961" s="28">
        <v>0.92423999999999995</v>
      </c>
      <c r="L961" s="28">
        <f t="shared" si="55"/>
        <v>0.85441</v>
      </c>
      <c r="O961" s="77">
        <v>0.85472999999999999</v>
      </c>
      <c r="BF961" s="106"/>
    </row>
    <row r="962" spans="1:58" x14ac:dyDescent="0.25">
      <c r="A962" t="s">
        <v>17</v>
      </c>
      <c r="B962" s="25">
        <v>2021</v>
      </c>
      <c r="C962" s="25" t="s">
        <v>3</v>
      </c>
      <c r="D962" s="25" t="s">
        <v>70</v>
      </c>
      <c r="E962" s="25" t="s">
        <v>172</v>
      </c>
      <c r="F962" s="23" t="s">
        <v>173</v>
      </c>
      <c r="G962" s="23" t="s">
        <v>541</v>
      </c>
      <c r="H962" s="32" t="s">
        <v>542</v>
      </c>
      <c r="I962" s="32" t="s">
        <v>574</v>
      </c>
      <c r="J962" s="135">
        <v>60</v>
      </c>
      <c r="K962" s="28">
        <v>0.88332999999999995</v>
      </c>
      <c r="L962" s="28">
        <f t="shared" ref="L962:L1025" si="56">SUMIFS(K:K, E:E, G962, D:D, D962, I:I, I962)</f>
        <v>0.83487999999999996</v>
      </c>
      <c r="O962" s="77">
        <v>0.86302999999999996</v>
      </c>
      <c r="BF962" s="106"/>
    </row>
    <row r="963" spans="1:58" x14ac:dyDescent="0.25">
      <c r="A963" t="s">
        <v>17</v>
      </c>
      <c r="B963" s="25">
        <v>2022</v>
      </c>
      <c r="C963" s="25" t="s">
        <v>0</v>
      </c>
      <c r="D963" s="25" t="s">
        <v>71</v>
      </c>
      <c r="E963" s="25" t="s">
        <v>172</v>
      </c>
      <c r="F963" s="23" t="s">
        <v>173</v>
      </c>
      <c r="G963" s="23" t="s">
        <v>541</v>
      </c>
      <c r="H963" s="32" t="s">
        <v>542</v>
      </c>
      <c r="I963" s="32" t="s">
        <v>574</v>
      </c>
      <c r="J963" s="135">
        <v>57</v>
      </c>
      <c r="K963" s="28">
        <v>0.89473999999999998</v>
      </c>
      <c r="L963" s="28">
        <f t="shared" si="56"/>
        <v>0.86294000000000004</v>
      </c>
      <c r="O963" s="77">
        <v>0.86423000000000005</v>
      </c>
      <c r="BF963" s="106"/>
    </row>
    <row r="964" spans="1:58" x14ac:dyDescent="0.25">
      <c r="A964" t="s">
        <v>17</v>
      </c>
      <c r="B964" s="25">
        <v>2022</v>
      </c>
      <c r="C964" s="25" t="s">
        <v>1</v>
      </c>
      <c r="D964" s="25" t="s">
        <v>72</v>
      </c>
      <c r="E964" s="25" t="s">
        <v>172</v>
      </c>
      <c r="F964" s="23" t="s">
        <v>173</v>
      </c>
      <c r="G964" s="23" t="s">
        <v>541</v>
      </c>
      <c r="H964" s="32" t="s">
        <v>542</v>
      </c>
      <c r="I964" s="32" t="s">
        <v>574</v>
      </c>
      <c r="J964" s="135">
        <v>41</v>
      </c>
      <c r="K964" s="28">
        <v>0.92683000000000004</v>
      </c>
      <c r="L964" s="28">
        <f t="shared" si="56"/>
        <v>0.86614999999999998</v>
      </c>
      <c r="O964" s="77">
        <v>0.85797999999999996</v>
      </c>
      <c r="BF964" s="106"/>
    </row>
    <row r="965" spans="1:58" x14ac:dyDescent="0.25">
      <c r="A965" t="s">
        <v>17</v>
      </c>
      <c r="B965" s="25">
        <v>2022</v>
      </c>
      <c r="C965" s="25" t="s">
        <v>2</v>
      </c>
      <c r="D965" s="25" t="s">
        <v>73</v>
      </c>
      <c r="E965" s="25" t="s">
        <v>172</v>
      </c>
      <c r="F965" s="23" t="s">
        <v>173</v>
      </c>
      <c r="G965" s="23" t="s">
        <v>541</v>
      </c>
      <c r="H965" s="32" t="s">
        <v>542</v>
      </c>
      <c r="I965" s="32" t="s">
        <v>574</v>
      </c>
      <c r="J965" s="135">
        <v>67</v>
      </c>
      <c r="K965" s="28">
        <v>0.92537000000000003</v>
      </c>
      <c r="L965" s="28">
        <f t="shared" si="56"/>
        <v>0.85897999999999997</v>
      </c>
      <c r="O965" s="77">
        <v>0.85080999999999996</v>
      </c>
      <c r="BF965" s="106"/>
    </row>
    <row r="966" spans="1:58" x14ac:dyDescent="0.25">
      <c r="A966" t="s">
        <v>17</v>
      </c>
      <c r="B966" s="25">
        <v>2022</v>
      </c>
      <c r="C966" s="25" t="s">
        <v>3</v>
      </c>
      <c r="D966" s="25" t="s">
        <v>493</v>
      </c>
      <c r="E966" s="25" t="s">
        <v>172</v>
      </c>
      <c r="F966" s="23" t="s">
        <v>173</v>
      </c>
      <c r="G966" s="23" t="s">
        <v>541</v>
      </c>
      <c r="H966" s="32" t="s">
        <v>542</v>
      </c>
      <c r="I966" s="32" t="s">
        <v>574</v>
      </c>
      <c r="J966" s="135">
        <v>45</v>
      </c>
      <c r="K966" s="28">
        <v>0.86667000000000005</v>
      </c>
      <c r="L966" s="28">
        <f t="shared" si="56"/>
        <v>0.8458</v>
      </c>
      <c r="O966" s="77">
        <v>0.85358999999999996</v>
      </c>
      <c r="BF966" s="106"/>
    </row>
    <row r="967" spans="1:58" x14ac:dyDescent="0.25">
      <c r="A967" t="s">
        <v>17</v>
      </c>
      <c r="B967" s="25">
        <v>2023</v>
      </c>
      <c r="C967" s="25" t="s">
        <v>0</v>
      </c>
      <c r="D967" s="25" t="s">
        <v>537</v>
      </c>
      <c r="E967" s="25" t="s">
        <v>172</v>
      </c>
      <c r="F967" s="23" t="s">
        <v>173</v>
      </c>
      <c r="G967" s="23" t="s">
        <v>541</v>
      </c>
      <c r="H967" s="32" t="s">
        <v>542</v>
      </c>
      <c r="I967" s="32" t="s">
        <v>574</v>
      </c>
      <c r="J967" s="135">
        <v>69</v>
      </c>
      <c r="K967" s="28">
        <v>0.91303999999999996</v>
      </c>
      <c r="L967" s="28">
        <f t="shared" si="56"/>
        <v>0.85714000000000001</v>
      </c>
      <c r="O967" s="77">
        <v>0.85650000000000004</v>
      </c>
      <c r="BF967" s="106"/>
    </row>
    <row r="968" spans="1:58" x14ac:dyDescent="0.25">
      <c r="A968" t="s">
        <v>17</v>
      </c>
      <c r="B968" s="25">
        <v>2018</v>
      </c>
      <c r="C968" s="25" t="s">
        <v>0</v>
      </c>
      <c r="D968" s="25" t="s">
        <v>54</v>
      </c>
      <c r="E968" s="25" t="s">
        <v>550</v>
      </c>
      <c r="F968" s="23" t="s">
        <v>352</v>
      </c>
      <c r="G968" s="23" t="s">
        <v>550</v>
      </c>
      <c r="H968" s="32" t="s">
        <v>352</v>
      </c>
      <c r="I968" s="32" t="s">
        <v>574</v>
      </c>
      <c r="J968" s="135">
        <v>367</v>
      </c>
      <c r="K968" s="28">
        <v>0.78473999999999999</v>
      </c>
      <c r="L968" s="28">
        <f t="shared" si="56"/>
        <v>0.78473999999999999</v>
      </c>
      <c r="O968" s="77">
        <v>0.84830000000000005</v>
      </c>
      <c r="BF968" s="106"/>
    </row>
    <row r="969" spans="1:58" x14ac:dyDescent="0.25">
      <c r="A969" t="s">
        <v>17</v>
      </c>
      <c r="B969" s="25">
        <v>2018</v>
      </c>
      <c r="C969" s="25" t="s">
        <v>1</v>
      </c>
      <c r="D969" s="25" t="s">
        <v>56</v>
      </c>
      <c r="E969" s="25" t="s">
        <v>550</v>
      </c>
      <c r="F969" s="23" t="s">
        <v>352</v>
      </c>
      <c r="G969" s="23" t="s">
        <v>550</v>
      </c>
      <c r="H969" s="32" t="s">
        <v>352</v>
      </c>
      <c r="I969" s="32" t="s">
        <v>574</v>
      </c>
      <c r="J969" s="135">
        <v>412</v>
      </c>
      <c r="K969" s="28">
        <v>0.82038999999999995</v>
      </c>
      <c r="L969" s="28">
        <f t="shared" si="56"/>
        <v>0.82038999999999995</v>
      </c>
      <c r="O969" s="77">
        <v>0.85524</v>
      </c>
      <c r="BF969" s="106"/>
    </row>
    <row r="970" spans="1:58" x14ac:dyDescent="0.25">
      <c r="A970" t="s">
        <v>17</v>
      </c>
      <c r="B970" s="25">
        <v>2018</v>
      </c>
      <c r="C970" s="25" t="s">
        <v>2</v>
      </c>
      <c r="D970" s="25" t="s">
        <v>57</v>
      </c>
      <c r="E970" s="25" t="s">
        <v>550</v>
      </c>
      <c r="F970" s="23" t="s">
        <v>352</v>
      </c>
      <c r="G970" s="23" t="s">
        <v>550</v>
      </c>
      <c r="H970" s="32" t="s">
        <v>352</v>
      </c>
      <c r="I970" s="32" t="s">
        <v>574</v>
      </c>
      <c r="J970" s="135">
        <v>445</v>
      </c>
      <c r="K970" s="28">
        <v>0.81798000000000004</v>
      </c>
      <c r="L970" s="28">
        <f t="shared" si="56"/>
        <v>0.81798000000000004</v>
      </c>
      <c r="O970" s="77">
        <v>0.85572000000000004</v>
      </c>
      <c r="BF970" s="106"/>
    </row>
    <row r="971" spans="1:58" x14ac:dyDescent="0.25">
      <c r="A971" t="s">
        <v>17</v>
      </c>
      <c r="B971" s="25">
        <v>2018</v>
      </c>
      <c r="C971" s="25" t="s">
        <v>3</v>
      </c>
      <c r="D971" s="25" t="s">
        <v>58</v>
      </c>
      <c r="E971" s="25" t="s">
        <v>550</v>
      </c>
      <c r="F971" s="23" t="s">
        <v>352</v>
      </c>
      <c r="G971" s="23" t="s">
        <v>550</v>
      </c>
      <c r="H971" s="32" t="s">
        <v>352</v>
      </c>
      <c r="I971" s="32" t="s">
        <v>574</v>
      </c>
      <c r="J971" s="135">
        <v>437</v>
      </c>
      <c r="K971" s="28">
        <v>0.81464999999999999</v>
      </c>
      <c r="L971" s="28">
        <f t="shared" si="56"/>
        <v>0.81464999999999999</v>
      </c>
      <c r="O971" s="77">
        <v>0.85877999999999999</v>
      </c>
      <c r="BF971" s="106"/>
    </row>
    <row r="972" spans="1:58" x14ac:dyDescent="0.25">
      <c r="A972" t="s">
        <v>17</v>
      </c>
      <c r="B972" s="25">
        <v>2019</v>
      </c>
      <c r="C972" s="25" t="s">
        <v>0</v>
      </c>
      <c r="D972" s="25" t="s">
        <v>59</v>
      </c>
      <c r="E972" s="25" t="s">
        <v>550</v>
      </c>
      <c r="F972" s="23" t="s">
        <v>352</v>
      </c>
      <c r="G972" s="23" t="s">
        <v>550</v>
      </c>
      <c r="H972" s="32" t="s">
        <v>352</v>
      </c>
      <c r="I972" s="32" t="s">
        <v>574</v>
      </c>
      <c r="J972" s="135">
        <v>400</v>
      </c>
      <c r="K972" s="28">
        <v>0.80249999999999999</v>
      </c>
      <c r="L972" s="28">
        <f t="shared" si="56"/>
        <v>0.80249999999999999</v>
      </c>
      <c r="O972" s="77">
        <v>0.85007999999999995</v>
      </c>
      <c r="BF972" s="106"/>
    </row>
    <row r="973" spans="1:58" x14ac:dyDescent="0.25">
      <c r="A973" t="s">
        <v>17</v>
      </c>
      <c r="B973" s="25">
        <v>2019</v>
      </c>
      <c r="C973" s="25" t="s">
        <v>1</v>
      </c>
      <c r="D973" s="25" t="s">
        <v>60</v>
      </c>
      <c r="E973" s="25" t="s">
        <v>550</v>
      </c>
      <c r="F973" s="23" t="s">
        <v>352</v>
      </c>
      <c r="G973" s="23" t="s">
        <v>550</v>
      </c>
      <c r="H973" s="32" t="s">
        <v>352</v>
      </c>
      <c r="I973" s="32" t="s">
        <v>574</v>
      </c>
      <c r="J973" s="135">
        <v>433</v>
      </c>
      <c r="K973" s="28">
        <v>0.82679000000000002</v>
      </c>
      <c r="L973" s="28">
        <f t="shared" si="56"/>
        <v>0.82679000000000002</v>
      </c>
      <c r="O973" s="77">
        <v>0.85524</v>
      </c>
      <c r="BF973" s="106"/>
    </row>
    <row r="974" spans="1:58" x14ac:dyDescent="0.25">
      <c r="A974" t="s">
        <v>17</v>
      </c>
      <c r="B974" s="25">
        <v>2019</v>
      </c>
      <c r="C974" s="25" t="s">
        <v>2</v>
      </c>
      <c r="D974" s="25" t="s">
        <v>61</v>
      </c>
      <c r="E974" s="25" t="s">
        <v>550</v>
      </c>
      <c r="F974" s="23" t="s">
        <v>352</v>
      </c>
      <c r="G974" s="23" t="s">
        <v>550</v>
      </c>
      <c r="H974" s="32" t="s">
        <v>352</v>
      </c>
      <c r="I974" s="32" t="s">
        <v>574</v>
      </c>
      <c r="J974" s="135">
        <v>455</v>
      </c>
      <c r="K974" s="28">
        <v>0.82418000000000002</v>
      </c>
      <c r="L974" s="28">
        <f t="shared" si="56"/>
        <v>0.82418000000000002</v>
      </c>
      <c r="O974" s="77">
        <v>0.85079000000000005</v>
      </c>
      <c r="BF974" s="106"/>
    </row>
    <row r="975" spans="1:58" x14ac:dyDescent="0.25">
      <c r="A975" t="s">
        <v>17</v>
      </c>
      <c r="B975" s="25">
        <v>2019</v>
      </c>
      <c r="C975" s="25" t="s">
        <v>3</v>
      </c>
      <c r="D975" s="25" t="s">
        <v>62</v>
      </c>
      <c r="E975" s="25" t="s">
        <v>550</v>
      </c>
      <c r="F975" s="23" t="s">
        <v>352</v>
      </c>
      <c r="G975" s="23" t="s">
        <v>550</v>
      </c>
      <c r="H975" s="32" t="s">
        <v>352</v>
      </c>
      <c r="I975" s="32" t="s">
        <v>574</v>
      </c>
      <c r="J975" s="135">
        <v>456</v>
      </c>
      <c r="K975" s="28">
        <v>0.85746</v>
      </c>
      <c r="L975" s="28">
        <f t="shared" si="56"/>
        <v>0.85746</v>
      </c>
      <c r="O975" s="77">
        <v>0.85265000000000002</v>
      </c>
      <c r="BF975" s="106"/>
    </row>
    <row r="976" spans="1:58" x14ac:dyDescent="0.25">
      <c r="A976" t="s">
        <v>17</v>
      </c>
      <c r="B976" s="25">
        <v>2020</v>
      </c>
      <c r="C976" s="25" t="s">
        <v>0</v>
      </c>
      <c r="D976" s="25" t="s">
        <v>63</v>
      </c>
      <c r="E976" s="25" t="s">
        <v>550</v>
      </c>
      <c r="F976" s="23" t="s">
        <v>352</v>
      </c>
      <c r="G976" s="23" t="s">
        <v>550</v>
      </c>
      <c r="H976" s="32" t="s">
        <v>352</v>
      </c>
      <c r="I976" s="32" t="s">
        <v>574</v>
      </c>
      <c r="J976" s="135">
        <v>385</v>
      </c>
      <c r="K976" s="28">
        <v>0.83635999999999999</v>
      </c>
      <c r="L976" s="28">
        <f t="shared" si="56"/>
        <v>0.83635999999999999</v>
      </c>
      <c r="O976" s="77">
        <v>0.84214</v>
      </c>
      <c r="BF976" s="106"/>
    </row>
    <row r="977" spans="1:58" x14ac:dyDescent="0.25">
      <c r="A977" t="s">
        <v>17</v>
      </c>
      <c r="B977" s="25">
        <v>2020</v>
      </c>
      <c r="C977" s="25" t="s">
        <v>1</v>
      </c>
      <c r="D977" s="25" t="s">
        <v>64</v>
      </c>
      <c r="E977" s="25" t="s">
        <v>550</v>
      </c>
      <c r="F977" s="23" t="s">
        <v>352</v>
      </c>
      <c r="G977" s="23" t="s">
        <v>550</v>
      </c>
      <c r="H977" s="32" t="s">
        <v>352</v>
      </c>
      <c r="I977" s="32" t="s">
        <v>574</v>
      </c>
      <c r="J977" s="135">
        <v>263</v>
      </c>
      <c r="K977" s="28">
        <v>0.76426000000000005</v>
      </c>
      <c r="L977" s="28">
        <f t="shared" si="56"/>
        <v>0.76426000000000005</v>
      </c>
      <c r="O977" s="77">
        <v>0.81738999999999995</v>
      </c>
      <c r="BF977" s="106"/>
    </row>
    <row r="978" spans="1:58" x14ac:dyDescent="0.25">
      <c r="A978" t="s">
        <v>17</v>
      </c>
      <c r="B978" s="25">
        <v>2020</v>
      </c>
      <c r="C978" s="25" t="s">
        <v>2</v>
      </c>
      <c r="D978" s="25" t="s">
        <v>65</v>
      </c>
      <c r="E978" s="25" t="s">
        <v>550</v>
      </c>
      <c r="F978" s="23" t="s">
        <v>352</v>
      </c>
      <c r="G978" s="23" t="s">
        <v>550</v>
      </c>
      <c r="H978" s="32" t="s">
        <v>352</v>
      </c>
      <c r="I978" s="32" t="s">
        <v>574</v>
      </c>
      <c r="J978" s="135">
        <v>342</v>
      </c>
      <c r="K978" s="28">
        <v>0.82455999999999996</v>
      </c>
      <c r="L978" s="28">
        <f t="shared" si="56"/>
        <v>0.82455999999999996</v>
      </c>
      <c r="O978" s="77">
        <v>0.82706999999999997</v>
      </c>
      <c r="BF978" s="106"/>
    </row>
    <row r="979" spans="1:58" x14ac:dyDescent="0.25">
      <c r="A979" t="s">
        <v>17</v>
      </c>
      <c r="B979" s="25">
        <v>2020</v>
      </c>
      <c r="C979" s="25" t="s">
        <v>3</v>
      </c>
      <c r="D979" s="25" t="s">
        <v>66</v>
      </c>
      <c r="E979" s="25" t="s">
        <v>550</v>
      </c>
      <c r="F979" s="23" t="s">
        <v>352</v>
      </c>
      <c r="G979" s="23" t="s">
        <v>550</v>
      </c>
      <c r="H979" s="32" t="s">
        <v>352</v>
      </c>
      <c r="I979" s="32" t="s">
        <v>574</v>
      </c>
      <c r="J979" s="135">
        <v>386</v>
      </c>
      <c r="K979" s="28">
        <v>0.84714999999999996</v>
      </c>
      <c r="L979" s="28">
        <f t="shared" si="56"/>
        <v>0.84714999999999996</v>
      </c>
      <c r="O979" s="77">
        <v>0.85233000000000003</v>
      </c>
      <c r="BF979" s="106"/>
    </row>
    <row r="980" spans="1:58" x14ac:dyDescent="0.25">
      <c r="A980" t="s">
        <v>17</v>
      </c>
      <c r="B980" s="25">
        <v>2021</v>
      </c>
      <c r="C980" s="25" t="s">
        <v>0</v>
      </c>
      <c r="D980" s="25" t="s">
        <v>67</v>
      </c>
      <c r="E980" s="25" t="s">
        <v>550</v>
      </c>
      <c r="F980" s="23" t="s">
        <v>352</v>
      </c>
      <c r="G980" s="23" t="s">
        <v>550</v>
      </c>
      <c r="H980" s="32" t="s">
        <v>352</v>
      </c>
      <c r="I980" s="32" t="s">
        <v>574</v>
      </c>
      <c r="J980" s="135">
        <v>407</v>
      </c>
      <c r="K980" s="28">
        <v>0.88451999999999997</v>
      </c>
      <c r="L980" s="28">
        <f t="shared" si="56"/>
        <v>0.88451999999999997</v>
      </c>
      <c r="O980" s="77">
        <v>0.86184000000000005</v>
      </c>
      <c r="BF980" s="106"/>
    </row>
    <row r="981" spans="1:58" x14ac:dyDescent="0.25">
      <c r="A981" t="s">
        <v>17</v>
      </c>
      <c r="B981" s="25">
        <v>2021</v>
      </c>
      <c r="C981" s="25" t="s">
        <v>1</v>
      </c>
      <c r="D981" s="25" t="s">
        <v>68</v>
      </c>
      <c r="E981" s="25" t="s">
        <v>550</v>
      </c>
      <c r="F981" s="23" t="s">
        <v>352</v>
      </c>
      <c r="G981" s="23" t="s">
        <v>550</v>
      </c>
      <c r="H981" s="32" t="s">
        <v>352</v>
      </c>
      <c r="I981" s="32" t="s">
        <v>574</v>
      </c>
      <c r="J981" s="135">
        <v>444</v>
      </c>
      <c r="K981" s="28">
        <v>0.85585999999999995</v>
      </c>
      <c r="L981" s="28">
        <f t="shared" si="56"/>
        <v>0.85585999999999995</v>
      </c>
      <c r="O981" s="77">
        <v>0.85790999999999995</v>
      </c>
      <c r="BF981" s="106"/>
    </row>
    <row r="982" spans="1:58" x14ac:dyDescent="0.25">
      <c r="A982" t="s">
        <v>17</v>
      </c>
      <c r="B982" s="25">
        <v>2021</v>
      </c>
      <c r="C982" s="25" t="s">
        <v>2</v>
      </c>
      <c r="D982" s="25" t="s">
        <v>69</v>
      </c>
      <c r="E982" s="25" t="s">
        <v>550</v>
      </c>
      <c r="F982" s="23" t="s">
        <v>352</v>
      </c>
      <c r="G982" s="23" t="s">
        <v>550</v>
      </c>
      <c r="H982" s="32" t="s">
        <v>352</v>
      </c>
      <c r="I982" s="32" t="s">
        <v>574</v>
      </c>
      <c r="J982" s="135">
        <v>463</v>
      </c>
      <c r="K982" s="28">
        <v>0.84665000000000001</v>
      </c>
      <c r="L982" s="28">
        <f t="shared" si="56"/>
        <v>0.84665000000000001</v>
      </c>
      <c r="O982" s="77">
        <v>0.85472999999999999</v>
      </c>
      <c r="BF982" s="106"/>
    </row>
    <row r="983" spans="1:58" x14ac:dyDescent="0.25">
      <c r="A983" t="s">
        <v>17</v>
      </c>
      <c r="B983" s="25">
        <v>2021</v>
      </c>
      <c r="C983" s="25" t="s">
        <v>3</v>
      </c>
      <c r="D983" s="25" t="s">
        <v>70</v>
      </c>
      <c r="E983" s="25" t="s">
        <v>550</v>
      </c>
      <c r="F983" s="23" t="s">
        <v>352</v>
      </c>
      <c r="G983" s="23" t="s">
        <v>550</v>
      </c>
      <c r="H983" s="32" t="s">
        <v>352</v>
      </c>
      <c r="I983" s="32" t="s">
        <v>574</v>
      </c>
      <c r="J983" s="135">
        <v>451</v>
      </c>
      <c r="K983" s="28">
        <v>0.81596000000000002</v>
      </c>
      <c r="L983" s="28">
        <f t="shared" si="56"/>
        <v>0.81596000000000002</v>
      </c>
      <c r="O983" s="77">
        <v>0.86302999999999996</v>
      </c>
      <c r="BF983" s="106"/>
    </row>
    <row r="984" spans="1:58" x14ac:dyDescent="0.25">
      <c r="A984" t="s">
        <v>17</v>
      </c>
      <c r="B984" s="25">
        <v>2022</v>
      </c>
      <c r="C984" s="25" t="s">
        <v>0</v>
      </c>
      <c r="D984" s="25" t="s">
        <v>71</v>
      </c>
      <c r="E984" s="25" t="s">
        <v>550</v>
      </c>
      <c r="F984" s="23" t="s">
        <v>352</v>
      </c>
      <c r="G984" s="23" t="s">
        <v>550</v>
      </c>
      <c r="H984" s="32" t="s">
        <v>352</v>
      </c>
      <c r="I984" s="32" t="s">
        <v>574</v>
      </c>
      <c r="J984" s="135">
        <v>449</v>
      </c>
      <c r="K984" s="28">
        <v>0.87304999999999999</v>
      </c>
      <c r="L984" s="28">
        <f t="shared" si="56"/>
        <v>0.87304999999999999</v>
      </c>
      <c r="O984" s="77">
        <v>0.86423000000000005</v>
      </c>
      <c r="BF984" s="106"/>
    </row>
    <row r="985" spans="1:58" x14ac:dyDescent="0.25">
      <c r="A985" t="s">
        <v>17</v>
      </c>
      <c r="B985" s="25">
        <v>2022</v>
      </c>
      <c r="C985" s="25" t="s">
        <v>1</v>
      </c>
      <c r="D985" s="25" t="s">
        <v>72</v>
      </c>
      <c r="E985" s="25" t="s">
        <v>550</v>
      </c>
      <c r="F985" s="23" t="s">
        <v>352</v>
      </c>
      <c r="G985" s="23" t="s">
        <v>550</v>
      </c>
      <c r="H985" s="32" t="s">
        <v>352</v>
      </c>
      <c r="I985" s="32" t="s">
        <v>574</v>
      </c>
      <c r="J985" s="135">
        <v>487</v>
      </c>
      <c r="K985" s="28">
        <v>0.84189000000000003</v>
      </c>
      <c r="L985" s="28">
        <f t="shared" si="56"/>
        <v>0.84189000000000003</v>
      </c>
      <c r="O985" s="77">
        <v>0.85797999999999996</v>
      </c>
      <c r="BF985" s="106"/>
    </row>
    <row r="986" spans="1:58" x14ac:dyDescent="0.25">
      <c r="A986" t="s">
        <v>17</v>
      </c>
      <c r="B986" s="25">
        <v>2022</v>
      </c>
      <c r="C986" s="25" t="s">
        <v>2</v>
      </c>
      <c r="D986" s="25" t="s">
        <v>73</v>
      </c>
      <c r="E986" s="25" t="s">
        <v>550</v>
      </c>
      <c r="F986" s="23" t="s">
        <v>352</v>
      </c>
      <c r="G986" s="23" t="s">
        <v>550</v>
      </c>
      <c r="H986" s="32" t="s">
        <v>352</v>
      </c>
      <c r="I986" s="32" t="s">
        <v>574</v>
      </c>
      <c r="J986" s="135">
        <v>494</v>
      </c>
      <c r="K986" s="28">
        <v>0.87448999999999999</v>
      </c>
      <c r="L986" s="28">
        <f t="shared" si="56"/>
        <v>0.87448999999999999</v>
      </c>
      <c r="O986" s="77">
        <v>0.85080999999999996</v>
      </c>
      <c r="BF986" s="106"/>
    </row>
    <row r="987" spans="1:58" x14ac:dyDescent="0.25">
      <c r="A987" t="s">
        <v>17</v>
      </c>
      <c r="B987" s="25">
        <v>2022</v>
      </c>
      <c r="C987" s="25" t="s">
        <v>3</v>
      </c>
      <c r="D987" s="25" t="s">
        <v>493</v>
      </c>
      <c r="E987" s="25" t="s">
        <v>550</v>
      </c>
      <c r="F987" s="23" t="s">
        <v>352</v>
      </c>
      <c r="G987" s="23" t="s">
        <v>550</v>
      </c>
      <c r="H987" s="32" t="s">
        <v>352</v>
      </c>
      <c r="I987" s="32" t="s">
        <v>574</v>
      </c>
      <c r="J987" s="135">
        <v>448</v>
      </c>
      <c r="K987" s="28">
        <v>0.85490999999999995</v>
      </c>
      <c r="L987" s="28">
        <f t="shared" si="56"/>
        <v>0.85490999999999995</v>
      </c>
      <c r="O987" s="77">
        <v>0.85358999999999996</v>
      </c>
      <c r="BF987" s="106"/>
    </row>
    <row r="988" spans="1:58" x14ac:dyDescent="0.25">
      <c r="A988" t="s">
        <v>17</v>
      </c>
      <c r="B988" s="25">
        <v>2023</v>
      </c>
      <c r="C988" s="25" t="s">
        <v>0</v>
      </c>
      <c r="D988" s="25" t="s">
        <v>537</v>
      </c>
      <c r="E988" s="25" t="s">
        <v>550</v>
      </c>
      <c r="F988" s="23" t="s">
        <v>352</v>
      </c>
      <c r="G988" s="23" t="s">
        <v>550</v>
      </c>
      <c r="H988" s="32" t="s">
        <v>352</v>
      </c>
      <c r="I988" s="32" t="s">
        <v>574</v>
      </c>
      <c r="J988" s="135">
        <v>474</v>
      </c>
      <c r="K988" s="28">
        <v>0.81857000000000002</v>
      </c>
      <c r="L988" s="28">
        <f t="shared" si="56"/>
        <v>0.81857000000000002</v>
      </c>
      <c r="O988" s="77">
        <v>0.85650000000000004</v>
      </c>
      <c r="BF988" s="106"/>
    </row>
    <row r="989" spans="1:58" x14ac:dyDescent="0.25">
      <c r="A989" t="s">
        <v>17</v>
      </c>
      <c r="B989" s="25">
        <v>2018</v>
      </c>
      <c r="C989" s="25" t="s">
        <v>0</v>
      </c>
      <c r="D989" s="25" t="s">
        <v>54</v>
      </c>
      <c r="E989" s="25" t="s">
        <v>174</v>
      </c>
      <c r="F989" s="23" t="s">
        <v>175</v>
      </c>
      <c r="G989" s="23" t="s">
        <v>558</v>
      </c>
      <c r="H989" s="32" t="s">
        <v>355</v>
      </c>
      <c r="I989" s="32" t="s">
        <v>574</v>
      </c>
      <c r="J989" s="135">
        <v>58</v>
      </c>
      <c r="K989" s="28">
        <v>0.84482999999999997</v>
      </c>
      <c r="L989" s="28">
        <f t="shared" si="56"/>
        <v>0.85404000000000002</v>
      </c>
      <c r="O989" s="77">
        <v>0.84830000000000005</v>
      </c>
      <c r="BF989" s="106"/>
    </row>
    <row r="990" spans="1:58" x14ac:dyDescent="0.25">
      <c r="A990" t="s">
        <v>17</v>
      </c>
      <c r="B990" s="25">
        <v>2018</v>
      </c>
      <c r="C990" s="25" t="s">
        <v>1</v>
      </c>
      <c r="D990" s="25" t="s">
        <v>56</v>
      </c>
      <c r="E990" s="25" t="s">
        <v>174</v>
      </c>
      <c r="F990" s="23" t="s">
        <v>175</v>
      </c>
      <c r="G990" s="23" t="s">
        <v>558</v>
      </c>
      <c r="H990" s="32" t="s">
        <v>355</v>
      </c>
      <c r="I990" s="32" t="s">
        <v>574</v>
      </c>
      <c r="J990" s="135">
        <v>54</v>
      </c>
      <c r="K990" s="28">
        <v>0.83333000000000002</v>
      </c>
      <c r="L990" s="28">
        <f t="shared" si="56"/>
        <v>0.85682999999999998</v>
      </c>
      <c r="O990" s="77">
        <v>0.85524</v>
      </c>
      <c r="BF990" s="106"/>
    </row>
    <row r="991" spans="1:58" x14ac:dyDescent="0.25">
      <c r="A991" t="s">
        <v>17</v>
      </c>
      <c r="B991" s="25">
        <v>2018</v>
      </c>
      <c r="C991" s="25" t="s">
        <v>2</v>
      </c>
      <c r="D991" s="25" t="s">
        <v>57</v>
      </c>
      <c r="E991" s="25" t="s">
        <v>174</v>
      </c>
      <c r="F991" s="23" t="s">
        <v>175</v>
      </c>
      <c r="G991" s="23" t="s">
        <v>558</v>
      </c>
      <c r="H991" s="32" t="s">
        <v>355</v>
      </c>
      <c r="I991" s="32" t="s">
        <v>574</v>
      </c>
      <c r="J991" s="135">
        <v>71</v>
      </c>
      <c r="K991" s="28">
        <v>0.91549000000000003</v>
      </c>
      <c r="L991" s="28">
        <f t="shared" si="56"/>
        <v>0.85968999999999995</v>
      </c>
      <c r="O991" s="77">
        <v>0.85572000000000004</v>
      </c>
      <c r="BF991" s="106"/>
    </row>
    <row r="992" spans="1:58" x14ac:dyDescent="0.25">
      <c r="A992" t="s">
        <v>17</v>
      </c>
      <c r="B992" s="25">
        <v>2018</v>
      </c>
      <c r="C992" s="25" t="s">
        <v>3</v>
      </c>
      <c r="D992" s="25" t="s">
        <v>58</v>
      </c>
      <c r="E992" s="25" t="s">
        <v>174</v>
      </c>
      <c r="F992" s="23" t="s">
        <v>175</v>
      </c>
      <c r="G992" s="23" t="s">
        <v>558</v>
      </c>
      <c r="H992" s="32" t="s">
        <v>355</v>
      </c>
      <c r="I992" s="32" t="s">
        <v>574</v>
      </c>
      <c r="J992" s="135">
        <v>69</v>
      </c>
      <c r="K992" s="28">
        <v>0.89854999999999996</v>
      </c>
      <c r="L992" s="28">
        <f t="shared" si="56"/>
        <v>0.86643999999999999</v>
      </c>
      <c r="O992" s="77">
        <v>0.85877999999999999</v>
      </c>
      <c r="BF992" s="106"/>
    </row>
    <row r="993" spans="1:58" x14ac:dyDescent="0.25">
      <c r="A993" t="s">
        <v>17</v>
      </c>
      <c r="B993" s="25">
        <v>2019</v>
      </c>
      <c r="C993" s="25" t="s">
        <v>0</v>
      </c>
      <c r="D993" s="25" t="s">
        <v>59</v>
      </c>
      <c r="E993" s="25" t="s">
        <v>174</v>
      </c>
      <c r="F993" s="23" t="s">
        <v>175</v>
      </c>
      <c r="G993" s="23" t="s">
        <v>558</v>
      </c>
      <c r="H993" s="32" t="s">
        <v>355</v>
      </c>
      <c r="I993" s="32" t="s">
        <v>574</v>
      </c>
      <c r="J993" s="135">
        <v>68</v>
      </c>
      <c r="K993" s="28">
        <v>0.91176000000000001</v>
      </c>
      <c r="L993" s="28">
        <f t="shared" si="56"/>
        <v>0.84687999999999997</v>
      </c>
      <c r="O993" s="77">
        <v>0.85007999999999995</v>
      </c>
      <c r="BF993" s="106"/>
    </row>
    <row r="994" spans="1:58" x14ac:dyDescent="0.25">
      <c r="A994" t="s">
        <v>17</v>
      </c>
      <c r="B994" s="25">
        <v>2019</v>
      </c>
      <c r="C994" s="25" t="s">
        <v>1</v>
      </c>
      <c r="D994" s="25" t="s">
        <v>60</v>
      </c>
      <c r="E994" s="25" t="s">
        <v>174</v>
      </c>
      <c r="F994" s="23" t="s">
        <v>175</v>
      </c>
      <c r="G994" s="23" t="s">
        <v>558</v>
      </c>
      <c r="H994" s="32" t="s">
        <v>355</v>
      </c>
      <c r="I994" s="32" t="s">
        <v>574</v>
      </c>
      <c r="J994" s="135">
        <v>48</v>
      </c>
      <c r="K994" s="28">
        <v>0.83333000000000002</v>
      </c>
      <c r="L994" s="28">
        <f t="shared" si="56"/>
        <v>0.86587999999999998</v>
      </c>
      <c r="O994" s="77">
        <v>0.85524</v>
      </c>
      <c r="BF994" s="106"/>
    </row>
    <row r="995" spans="1:58" x14ac:dyDescent="0.25">
      <c r="A995" t="s">
        <v>17</v>
      </c>
      <c r="B995" s="25">
        <v>2019</v>
      </c>
      <c r="C995" s="25" t="s">
        <v>2</v>
      </c>
      <c r="D995" s="25" t="s">
        <v>61</v>
      </c>
      <c r="E995" s="25" t="s">
        <v>174</v>
      </c>
      <c r="F995" s="23" t="s">
        <v>175</v>
      </c>
      <c r="G995" s="23" t="s">
        <v>558</v>
      </c>
      <c r="H995" s="32" t="s">
        <v>355</v>
      </c>
      <c r="I995" s="32" t="s">
        <v>574</v>
      </c>
      <c r="J995" s="135">
        <v>62</v>
      </c>
      <c r="K995" s="28">
        <v>0.93547999999999998</v>
      </c>
      <c r="L995" s="28">
        <f t="shared" si="56"/>
        <v>0.86301000000000005</v>
      </c>
      <c r="O995" s="77">
        <v>0.85079000000000005</v>
      </c>
      <c r="BF995" s="106"/>
    </row>
    <row r="996" spans="1:58" x14ac:dyDescent="0.25">
      <c r="A996" t="s">
        <v>17</v>
      </c>
      <c r="B996" s="25">
        <v>2019</v>
      </c>
      <c r="C996" s="25" t="s">
        <v>3</v>
      </c>
      <c r="D996" s="25" t="s">
        <v>62</v>
      </c>
      <c r="E996" s="25" t="s">
        <v>174</v>
      </c>
      <c r="F996" s="23" t="s">
        <v>175</v>
      </c>
      <c r="G996" s="23" t="s">
        <v>558</v>
      </c>
      <c r="H996" s="32" t="s">
        <v>355</v>
      </c>
      <c r="I996" s="32" t="s">
        <v>574</v>
      </c>
      <c r="J996" s="135">
        <v>89</v>
      </c>
      <c r="K996" s="28">
        <v>0.82021999999999995</v>
      </c>
      <c r="L996" s="28">
        <f t="shared" si="56"/>
        <v>0.85579000000000005</v>
      </c>
      <c r="O996" s="77">
        <v>0.85265000000000002</v>
      </c>
      <c r="BF996" s="106"/>
    </row>
    <row r="997" spans="1:58" x14ac:dyDescent="0.25">
      <c r="A997" t="s">
        <v>17</v>
      </c>
      <c r="B997" s="25">
        <v>2020</v>
      </c>
      <c r="C997" s="25" t="s">
        <v>0</v>
      </c>
      <c r="D997" s="25" t="s">
        <v>63</v>
      </c>
      <c r="E997" s="25" t="s">
        <v>174</v>
      </c>
      <c r="F997" s="23" t="s">
        <v>175</v>
      </c>
      <c r="G997" s="23" t="s">
        <v>558</v>
      </c>
      <c r="H997" s="32" t="s">
        <v>355</v>
      </c>
      <c r="I997" s="32" t="s">
        <v>574</v>
      </c>
      <c r="J997" s="135">
        <v>69</v>
      </c>
      <c r="K997" s="28">
        <v>0.82608999999999999</v>
      </c>
      <c r="L997" s="28">
        <f t="shared" si="56"/>
        <v>0.86175999999999997</v>
      </c>
      <c r="O997" s="77">
        <v>0.84214</v>
      </c>
      <c r="BF997" s="106"/>
    </row>
    <row r="998" spans="1:58" x14ac:dyDescent="0.25">
      <c r="A998" t="s">
        <v>17</v>
      </c>
      <c r="B998" s="25">
        <v>2020</v>
      </c>
      <c r="C998" s="25" t="s">
        <v>1</v>
      </c>
      <c r="D998" s="25" t="s">
        <v>64</v>
      </c>
      <c r="E998" s="25" t="s">
        <v>174</v>
      </c>
      <c r="F998" s="23" t="s">
        <v>175</v>
      </c>
      <c r="G998" s="23" t="s">
        <v>558</v>
      </c>
      <c r="H998" s="32" t="s">
        <v>355</v>
      </c>
      <c r="I998" s="32" t="s">
        <v>574</v>
      </c>
      <c r="J998" s="135">
        <v>35</v>
      </c>
      <c r="K998" s="28">
        <v>0.74285999999999996</v>
      </c>
      <c r="L998" s="28">
        <f t="shared" si="56"/>
        <v>0.80893999999999999</v>
      </c>
      <c r="O998" s="77">
        <v>0.81738999999999995</v>
      </c>
      <c r="BF998" s="106"/>
    </row>
    <row r="999" spans="1:58" x14ac:dyDescent="0.25">
      <c r="A999" t="s">
        <v>17</v>
      </c>
      <c r="B999" s="25">
        <v>2020</v>
      </c>
      <c r="C999" s="25" t="s">
        <v>2</v>
      </c>
      <c r="D999" s="25" t="s">
        <v>65</v>
      </c>
      <c r="E999" s="25" t="s">
        <v>174</v>
      </c>
      <c r="F999" s="23" t="s">
        <v>175</v>
      </c>
      <c r="G999" s="23" t="s">
        <v>558</v>
      </c>
      <c r="H999" s="32" t="s">
        <v>355</v>
      </c>
      <c r="I999" s="32" t="s">
        <v>574</v>
      </c>
      <c r="J999" s="135">
        <v>68</v>
      </c>
      <c r="K999" s="28">
        <v>0.76471</v>
      </c>
      <c r="L999" s="28">
        <f t="shared" si="56"/>
        <v>0.81571000000000005</v>
      </c>
      <c r="O999" s="77">
        <v>0.82706999999999997</v>
      </c>
      <c r="BF999" s="106"/>
    </row>
    <row r="1000" spans="1:58" x14ac:dyDescent="0.25">
      <c r="A1000" t="s">
        <v>17</v>
      </c>
      <c r="B1000" s="25">
        <v>2020</v>
      </c>
      <c r="C1000" s="25" t="s">
        <v>3</v>
      </c>
      <c r="D1000" s="25" t="s">
        <v>66</v>
      </c>
      <c r="E1000" s="25" t="s">
        <v>174</v>
      </c>
      <c r="F1000" s="23" t="s">
        <v>175</v>
      </c>
      <c r="G1000" s="23" t="s">
        <v>558</v>
      </c>
      <c r="H1000" s="32" t="s">
        <v>355</v>
      </c>
      <c r="I1000" s="32" t="s">
        <v>574</v>
      </c>
      <c r="J1000" s="135">
        <v>71</v>
      </c>
      <c r="K1000" s="28">
        <v>0.91549000000000003</v>
      </c>
      <c r="L1000" s="28">
        <f t="shared" si="56"/>
        <v>0.86839</v>
      </c>
      <c r="O1000" s="77">
        <v>0.85233000000000003</v>
      </c>
      <c r="BF1000" s="106"/>
    </row>
    <row r="1001" spans="1:58" x14ac:dyDescent="0.25">
      <c r="A1001" t="s">
        <v>17</v>
      </c>
      <c r="B1001" s="25">
        <v>2021</v>
      </c>
      <c r="C1001" s="25" t="s">
        <v>0</v>
      </c>
      <c r="D1001" s="25" t="s">
        <v>67</v>
      </c>
      <c r="E1001" s="25" t="s">
        <v>174</v>
      </c>
      <c r="F1001" s="23" t="s">
        <v>175</v>
      </c>
      <c r="G1001" s="23" t="s">
        <v>558</v>
      </c>
      <c r="H1001" s="32" t="s">
        <v>355</v>
      </c>
      <c r="I1001" s="32" t="s">
        <v>574</v>
      </c>
      <c r="J1001" s="135">
        <v>75</v>
      </c>
      <c r="K1001" s="28">
        <v>0.82667000000000002</v>
      </c>
      <c r="L1001" s="28">
        <f t="shared" si="56"/>
        <v>0.87682000000000004</v>
      </c>
      <c r="O1001" s="77">
        <v>0.86184000000000005</v>
      </c>
      <c r="BF1001" s="106"/>
    </row>
    <row r="1002" spans="1:58" x14ac:dyDescent="0.25">
      <c r="A1002" t="s">
        <v>17</v>
      </c>
      <c r="B1002" s="25">
        <v>2021</v>
      </c>
      <c r="C1002" s="25" t="s">
        <v>1</v>
      </c>
      <c r="D1002" s="25" t="s">
        <v>68</v>
      </c>
      <c r="E1002" s="25" t="s">
        <v>174</v>
      </c>
      <c r="F1002" s="23" t="s">
        <v>175</v>
      </c>
      <c r="G1002" s="23" t="s">
        <v>558</v>
      </c>
      <c r="H1002" s="32" t="s">
        <v>355</v>
      </c>
      <c r="I1002" s="32" t="s">
        <v>574</v>
      </c>
      <c r="J1002" s="135">
        <v>76</v>
      </c>
      <c r="K1002" s="28">
        <v>0.88158000000000003</v>
      </c>
      <c r="L1002" s="28">
        <f t="shared" si="56"/>
        <v>0.86990000000000001</v>
      </c>
      <c r="O1002" s="77">
        <v>0.85790999999999995</v>
      </c>
      <c r="BF1002" s="106"/>
    </row>
    <row r="1003" spans="1:58" x14ac:dyDescent="0.25">
      <c r="A1003" t="s">
        <v>17</v>
      </c>
      <c r="B1003" s="25">
        <v>2021</v>
      </c>
      <c r="C1003" s="25" t="s">
        <v>2</v>
      </c>
      <c r="D1003" s="25" t="s">
        <v>69</v>
      </c>
      <c r="E1003" s="25" t="s">
        <v>174</v>
      </c>
      <c r="F1003" s="23" t="s">
        <v>175</v>
      </c>
      <c r="G1003" s="23" t="s">
        <v>558</v>
      </c>
      <c r="H1003" s="32" t="s">
        <v>355</v>
      </c>
      <c r="I1003" s="32" t="s">
        <v>574</v>
      </c>
      <c r="J1003" s="135">
        <v>71</v>
      </c>
      <c r="K1003" s="28">
        <v>0.84506999999999999</v>
      </c>
      <c r="L1003" s="28">
        <f t="shared" si="56"/>
        <v>0.85902999999999996</v>
      </c>
      <c r="O1003" s="77">
        <v>0.85472999999999999</v>
      </c>
      <c r="BF1003" s="106"/>
    </row>
    <row r="1004" spans="1:58" x14ac:dyDescent="0.25">
      <c r="A1004" t="s">
        <v>17</v>
      </c>
      <c r="B1004" s="25">
        <v>2021</v>
      </c>
      <c r="C1004" s="25" t="s">
        <v>3</v>
      </c>
      <c r="D1004" s="25" t="s">
        <v>70</v>
      </c>
      <c r="E1004" s="25" t="s">
        <v>174</v>
      </c>
      <c r="F1004" s="23" t="s">
        <v>175</v>
      </c>
      <c r="G1004" s="23" t="s">
        <v>558</v>
      </c>
      <c r="H1004" s="32" t="s">
        <v>355</v>
      </c>
      <c r="I1004" s="32" t="s">
        <v>574</v>
      </c>
      <c r="J1004" s="135">
        <v>70</v>
      </c>
      <c r="K1004" s="28">
        <v>0.82857000000000003</v>
      </c>
      <c r="L1004" s="28">
        <f t="shared" si="56"/>
        <v>0.88714999999999999</v>
      </c>
      <c r="O1004" s="77">
        <v>0.86302999999999996</v>
      </c>
      <c r="BF1004" s="106"/>
    </row>
    <row r="1005" spans="1:58" x14ac:dyDescent="0.25">
      <c r="A1005" t="s">
        <v>17</v>
      </c>
      <c r="B1005" s="25">
        <v>2022</v>
      </c>
      <c r="C1005" s="25" t="s">
        <v>0</v>
      </c>
      <c r="D1005" s="25" t="s">
        <v>71</v>
      </c>
      <c r="E1005" s="25" t="s">
        <v>174</v>
      </c>
      <c r="F1005" s="23" t="s">
        <v>175</v>
      </c>
      <c r="G1005" s="23" t="s">
        <v>558</v>
      </c>
      <c r="H1005" s="32" t="s">
        <v>355</v>
      </c>
      <c r="I1005" s="32" t="s">
        <v>574</v>
      </c>
      <c r="J1005" s="135">
        <v>75</v>
      </c>
      <c r="K1005" s="28">
        <v>0.85333000000000003</v>
      </c>
      <c r="L1005" s="28">
        <f t="shared" si="56"/>
        <v>0.86770000000000003</v>
      </c>
      <c r="O1005" s="77">
        <v>0.86423000000000005</v>
      </c>
      <c r="BF1005" s="106"/>
    </row>
    <row r="1006" spans="1:58" x14ac:dyDescent="0.25">
      <c r="A1006" t="s">
        <v>17</v>
      </c>
      <c r="B1006" s="25">
        <v>2022</v>
      </c>
      <c r="C1006" s="25" t="s">
        <v>1</v>
      </c>
      <c r="D1006" s="25" t="s">
        <v>72</v>
      </c>
      <c r="E1006" s="25" t="s">
        <v>174</v>
      </c>
      <c r="F1006" s="23" t="s">
        <v>175</v>
      </c>
      <c r="G1006" s="23" t="s">
        <v>558</v>
      </c>
      <c r="H1006" s="32" t="s">
        <v>355</v>
      </c>
      <c r="I1006" s="32" t="s">
        <v>574</v>
      </c>
      <c r="J1006" s="135">
        <v>71</v>
      </c>
      <c r="K1006" s="28">
        <v>0.85914999999999997</v>
      </c>
      <c r="L1006" s="28">
        <f t="shared" si="56"/>
        <v>0.85799999999999998</v>
      </c>
      <c r="O1006" s="77">
        <v>0.85797999999999996</v>
      </c>
      <c r="BF1006" s="106"/>
    </row>
    <row r="1007" spans="1:58" x14ac:dyDescent="0.25">
      <c r="A1007" t="s">
        <v>17</v>
      </c>
      <c r="B1007" s="25">
        <v>2022</v>
      </c>
      <c r="C1007" s="25" t="s">
        <v>2</v>
      </c>
      <c r="D1007" s="25" t="s">
        <v>73</v>
      </c>
      <c r="E1007" s="25" t="s">
        <v>174</v>
      </c>
      <c r="F1007" s="23" t="s">
        <v>175</v>
      </c>
      <c r="G1007" s="23" t="s">
        <v>558</v>
      </c>
      <c r="H1007" s="32" t="s">
        <v>355</v>
      </c>
      <c r="I1007" s="32" t="s">
        <v>574</v>
      </c>
      <c r="J1007" s="135">
        <v>83</v>
      </c>
      <c r="K1007" s="28">
        <v>0.84336999999999995</v>
      </c>
      <c r="L1007" s="28">
        <f t="shared" si="56"/>
        <v>0.85075000000000001</v>
      </c>
      <c r="O1007" s="77">
        <v>0.85080999999999996</v>
      </c>
      <c r="BF1007" s="106"/>
    </row>
    <row r="1008" spans="1:58" x14ac:dyDescent="0.25">
      <c r="A1008" t="s">
        <v>17</v>
      </c>
      <c r="B1008" s="25">
        <v>2022</v>
      </c>
      <c r="C1008" s="25" t="s">
        <v>3</v>
      </c>
      <c r="D1008" s="25" t="s">
        <v>493</v>
      </c>
      <c r="E1008" s="25" t="s">
        <v>174</v>
      </c>
      <c r="F1008" s="23" t="s">
        <v>175</v>
      </c>
      <c r="G1008" s="23" t="s">
        <v>558</v>
      </c>
      <c r="H1008" s="32" t="s">
        <v>355</v>
      </c>
      <c r="I1008" s="32" t="s">
        <v>574</v>
      </c>
      <c r="J1008" s="135">
        <v>63</v>
      </c>
      <c r="K1008" s="28">
        <v>0.85714000000000001</v>
      </c>
      <c r="L1008" s="28">
        <f t="shared" si="56"/>
        <v>0.87387999999999999</v>
      </c>
      <c r="O1008" s="77">
        <v>0.85358999999999996</v>
      </c>
      <c r="BF1008" s="106"/>
    </row>
    <row r="1009" spans="1:58" x14ac:dyDescent="0.25">
      <c r="A1009" t="s">
        <v>17</v>
      </c>
      <c r="B1009" s="25">
        <v>2023</v>
      </c>
      <c r="C1009" s="25" t="s">
        <v>0</v>
      </c>
      <c r="D1009" s="25" t="s">
        <v>537</v>
      </c>
      <c r="E1009" s="25" t="s">
        <v>174</v>
      </c>
      <c r="F1009" s="23" t="s">
        <v>175</v>
      </c>
      <c r="G1009" s="23" t="s">
        <v>558</v>
      </c>
      <c r="H1009" s="32" t="s">
        <v>355</v>
      </c>
      <c r="I1009" s="32" t="s">
        <v>574</v>
      </c>
      <c r="J1009" s="135">
        <v>66</v>
      </c>
      <c r="K1009" s="28">
        <v>0.87878999999999996</v>
      </c>
      <c r="L1009" s="28">
        <f t="shared" si="56"/>
        <v>0.85633000000000004</v>
      </c>
      <c r="O1009" s="77">
        <v>0.85650000000000004</v>
      </c>
      <c r="BF1009" s="106"/>
    </row>
    <row r="1010" spans="1:58" x14ac:dyDescent="0.25">
      <c r="A1010" t="s">
        <v>17</v>
      </c>
      <c r="B1010" s="25">
        <v>2018</v>
      </c>
      <c r="C1010" s="25" t="s">
        <v>0</v>
      </c>
      <c r="D1010" s="25" t="s">
        <v>54</v>
      </c>
      <c r="E1010" s="25" t="s">
        <v>176</v>
      </c>
      <c r="F1010" s="23" t="s">
        <v>177</v>
      </c>
      <c r="G1010" s="23" t="s">
        <v>553</v>
      </c>
      <c r="H1010" s="32" t="s">
        <v>365</v>
      </c>
      <c r="I1010" s="32" t="s">
        <v>574</v>
      </c>
      <c r="J1010" s="135">
        <v>140</v>
      </c>
      <c r="K1010" s="28">
        <v>0.94286000000000003</v>
      </c>
      <c r="L1010" s="28">
        <f t="shared" si="56"/>
        <v>0.87346999999999997</v>
      </c>
      <c r="O1010" s="77">
        <v>0.84830000000000005</v>
      </c>
      <c r="BF1010" s="106"/>
    </row>
    <row r="1011" spans="1:58" x14ac:dyDescent="0.25">
      <c r="A1011" t="s">
        <v>17</v>
      </c>
      <c r="B1011" s="25">
        <v>2018</v>
      </c>
      <c r="C1011" s="25" t="s">
        <v>1</v>
      </c>
      <c r="D1011" s="25" t="s">
        <v>56</v>
      </c>
      <c r="E1011" s="25" t="s">
        <v>176</v>
      </c>
      <c r="F1011" s="23" t="s">
        <v>177</v>
      </c>
      <c r="G1011" s="23" t="s">
        <v>553</v>
      </c>
      <c r="H1011" s="32" t="s">
        <v>365</v>
      </c>
      <c r="I1011" s="32" t="s">
        <v>574</v>
      </c>
      <c r="J1011" s="135">
        <v>173</v>
      </c>
      <c r="K1011" s="28">
        <v>0.91329000000000005</v>
      </c>
      <c r="L1011" s="28">
        <f t="shared" si="56"/>
        <v>0.89341999999999999</v>
      </c>
      <c r="O1011" s="77">
        <v>0.85524</v>
      </c>
      <c r="BF1011" s="106"/>
    </row>
    <row r="1012" spans="1:58" x14ac:dyDescent="0.25">
      <c r="A1012" t="s">
        <v>17</v>
      </c>
      <c r="B1012" s="25">
        <v>2018</v>
      </c>
      <c r="C1012" s="25" t="s">
        <v>2</v>
      </c>
      <c r="D1012" s="25" t="s">
        <v>57</v>
      </c>
      <c r="E1012" s="25" t="s">
        <v>176</v>
      </c>
      <c r="F1012" s="23" t="s">
        <v>177</v>
      </c>
      <c r="G1012" s="23" t="s">
        <v>553</v>
      </c>
      <c r="H1012" s="32" t="s">
        <v>365</v>
      </c>
      <c r="I1012" s="32" t="s">
        <v>574</v>
      </c>
      <c r="J1012" s="135">
        <v>150</v>
      </c>
      <c r="K1012" s="28">
        <v>0.88</v>
      </c>
      <c r="L1012" s="28">
        <f t="shared" si="56"/>
        <v>0.86734999999999995</v>
      </c>
      <c r="O1012" s="77">
        <v>0.85572000000000004</v>
      </c>
      <c r="BF1012" s="106"/>
    </row>
    <row r="1013" spans="1:58" x14ac:dyDescent="0.25">
      <c r="A1013" t="s">
        <v>17</v>
      </c>
      <c r="B1013" s="25">
        <v>2018</v>
      </c>
      <c r="C1013" s="25" t="s">
        <v>3</v>
      </c>
      <c r="D1013" s="25" t="s">
        <v>58</v>
      </c>
      <c r="E1013" s="25" t="s">
        <v>176</v>
      </c>
      <c r="F1013" s="23" t="s">
        <v>177</v>
      </c>
      <c r="G1013" s="23" t="s">
        <v>553</v>
      </c>
      <c r="H1013" s="32" t="s">
        <v>365</v>
      </c>
      <c r="I1013" s="32" t="s">
        <v>574</v>
      </c>
      <c r="J1013" s="135">
        <v>158</v>
      </c>
      <c r="K1013" s="28">
        <v>0.88607999999999998</v>
      </c>
      <c r="L1013" s="28">
        <f t="shared" si="56"/>
        <v>0.88636000000000004</v>
      </c>
      <c r="O1013" s="77">
        <v>0.85877999999999999</v>
      </c>
      <c r="BF1013" s="106"/>
    </row>
    <row r="1014" spans="1:58" x14ac:dyDescent="0.25">
      <c r="A1014" t="s">
        <v>17</v>
      </c>
      <c r="B1014" s="25">
        <v>2019</v>
      </c>
      <c r="C1014" s="25" t="s">
        <v>0</v>
      </c>
      <c r="D1014" s="25" t="s">
        <v>59</v>
      </c>
      <c r="E1014" s="25" t="s">
        <v>176</v>
      </c>
      <c r="F1014" s="23" t="s">
        <v>177</v>
      </c>
      <c r="G1014" s="23" t="s">
        <v>553</v>
      </c>
      <c r="H1014" s="32" t="s">
        <v>365</v>
      </c>
      <c r="I1014" s="32" t="s">
        <v>574</v>
      </c>
      <c r="J1014" s="135">
        <v>171</v>
      </c>
      <c r="K1014" s="28">
        <v>0.87134999999999996</v>
      </c>
      <c r="L1014" s="28">
        <f t="shared" si="56"/>
        <v>0.85053000000000001</v>
      </c>
      <c r="O1014" s="77">
        <v>0.85007999999999995</v>
      </c>
      <c r="BF1014" s="106"/>
    </row>
    <row r="1015" spans="1:58" x14ac:dyDescent="0.25">
      <c r="A1015" t="s">
        <v>17</v>
      </c>
      <c r="B1015" s="25">
        <v>2019</v>
      </c>
      <c r="C1015" s="25" t="s">
        <v>1</v>
      </c>
      <c r="D1015" s="25" t="s">
        <v>60</v>
      </c>
      <c r="E1015" s="25" t="s">
        <v>176</v>
      </c>
      <c r="F1015" s="23" t="s">
        <v>177</v>
      </c>
      <c r="G1015" s="23" t="s">
        <v>553</v>
      </c>
      <c r="H1015" s="32" t="s">
        <v>365</v>
      </c>
      <c r="I1015" s="32" t="s">
        <v>574</v>
      </c>
      <c r="J1015" s="135">
        <v>179</v>
      </c>
      <c r="K1015" s="28">
        <v>0.91620000000000001</v>
      </c>
      <c r="L1015" s="28">
        <f t="shared" si="56"/>
        <v>0.88395999999999997</v>
      </c>
      <c r="O1015" s="77">
        <v>0.85524</v>
      </c>
      <c r="BF1015" s="106"/>
    </row>
    <row r="1016" spans="1:58" x14ac:dyDescent="0.25">
      <c r="A1016" t="s">
        <v>17</v>
      </c>
      <c r="B1016" s="25">
        <v>2019</v>
      </c>
      <c r="C1016" s="25" t="s">
        <v>2</v>
      </c>
      <c r="D1016" s="25" t="s">
        <v>61</v>
      </c>
      <c r="E1016" s="25" t="s">
        <v>176</v>
      </c>
      <c r="F1016" s="23" t="s">
        <v>177</v>
      </c>
      <c r="G1016" s="23" t="s">
        <v>553</v>
      </c>
      <c r="H1016" s="32" t="s">
        <v>365</v>
      </c>
      <c r="I1016" s="32" t="s">
        <v>574</v>
      </c>
      <c r="J1016" s="135">
        <v>164</v>
      </c>
      <c r="K1016" s="28">
        <v>0.83536999999999995</v>
      </c>
      <c r="L1016" s="28">
        <f t="shared" si="56"/>
        <v>0.80769000000000002</v>
      </c>
      <c r="O1016" s="77">
        <v>0.85079000000000005</v>
      </c>
      <c r="BF1016" s="106"/>
    </row>
    <row r="1017" spans="1:58" x14ac:dyDescent="0.25">
      <c r="A1017" t="s">
        <v>17</v>
      </c>
      <c r="B1017" s="25">
        <v>2019</v>
      </c>
      <c r="C1017" s="25" t="s">
        <v>3</v>
      </c>
      <c r="D1017" s="25" t="s">
        <v>62</v>
      </c>
      <c r="E1017" s="25" t="s">
        <v>176</v>
      </c>
      <c r="F1017" s="23" t="s">
        <v>177</v>
      </c>
      <c r="G1017" s="23" t="s">
        <v>553</v>
      </c>
      <c r="H1017" s="32" t="s">
        <v>365</v>
      </c>
      <c r="I1017" s="32" t="s">
        <v>574</v>
      </c>
      <c r="J1017" s="135">
        <v>182</v>
      </c>
      <c r="K1017" s="28">
        <v>0.85714000000000001</v>
      </c>
      <c r="L1017" s="28">
        <f t="shared" si="56"/>
        <v>0.83274999999999999</v>
      </c>
      <c r="O1017" s="77">
        <v>0.85265000000000002</v>
      </c>
      <c r="BF1017" s="106"/>
    </row>
    <row r="1018" spans="1:58" x14ac:dyDescent="0.25">
      <c r="A1018" t="s">
        <v>17</v>
      </c>
      <c r="B1018" s="25">
        <v>2020</v>
      </c>
      <c r="C1018" s="25" t="s">
        <v>0</v>
      </c>
      <c r="D1018" s="25" t="s">
        <v>63</v>
      </c>
      <c r="E1018" s="25" t="s">
        <v>176</v>
      </c>
      <c r="F1018" s="23" t="s">
        <v>177</v>
      </c>
      <c r="G1018" s="23" t="s">
        <v>553</v>
      </c>
      <c r="H1018" s="32" t="s">
        <v>365</v>
      </c>
      <c r="I1018" s="32" t="s">
        <v>574</v>
      </c>
      <c r="J1018" s="135">
        <v>150</v>
      </c>
      <c r="K1018" s="28">
        <v>0.84667000000000003</v>
      </c>
      <c r="L1018" s="28">
        <f t="shared" si="56"/>
        <v>0.82716000000000001</v>
      </c>
      <c r="O1018" s="77">
        <v>0.84214</v>
      </c>
      <c r="BF1018" s="106"/>
    </row>
    <row r="1019" spans="1:58" x14ac:dyDescent="0.25">
      <c r="A1019" t="s">
        <v>17</v>
      </c>
      <c r="B1019" s="25">
        <v>2020</v>
      </c>
      <c r="C1019" s="25" t="s">
        <v>1</v>
      </c>
      <c r="D1019" s="25" t="s">
        <v>64</v>
      </c>
      <c r="E1019" s="25" t="s">
        <v>176</v>
      </c>
      <c r="F1019" s="23" t="s">
        <v>177</v>
      </c>
      <c r="G1019" s="23" t="s">
        <v>553</v>
      </c>
      <c r="H1019" s="32" t="s">
        <v>365</v>
      </c>
      <c r="I1019" s="32" t="s">
        <v>574</v>
      </c>
      <c r="J1019" s="135">
        <v>62</v>
      </c>
      <c r="K1019" s="28">
        <v>0.80645</v>
      </c>
      <c r="L1019" s="28">
        <f t="shared" si="56"/>
        <v>0.80303000000000002</v>
      </c>
      <c r="O1019" s="77">
        <v>0.81738999999999995</v>
      </c>
      <c r="BF1019" s="106"/>
    </row>
    <row r="1020" spans="1:58" x14ac:dyDescent="0.25">
      <c r="A1020" t="s">
        <v>17</v>
      </c>
      <c r="B1020" s="25">
        <v>2020</v>
      </c>
      <c r="C1020" s="25" t="s">
        <v>2</v>
      </c>
      <c r="D1020" s="25" t="s">
        <v>65</v>
      </c>
      <c r="E1020" s="25" t="s">
        <v>176</v>
      </c>
      <c r="F1020" s="23" t="s">
        <v>177</v>
      </c>
      <c r="G1020" s="23" t="s">
        <v>553</v>
      </c>
      <c r="H1020" s="32" t="s">
        <v>365</v>
      </c>
      <c r="I1020" s="32" t="s">
        <v>574</v>
      </c>
      <c r="J1020" s="135">
        <v>104</v>
      </c>
      <c r="K1020" s="28">
        <v>0.82691999999999999</v>
      </c>
      <c r="L1020" s="28">
        <f t="shared" si="56"/>
        <v>0.83018999999999998</v>
      </c>
      <c r="O1020" s="77">
        <v>0.82706999999999997</v>
      </c>
      <c r="BF1020" s="106"/>
    </row>
    <row r="1021" spans="1:58" x14ac:dyDescent="0.25">
      <c r="A1021" t="s">
        <v>17</v>
      </c>
      <c r="B1021" s="25">
        <v>2020</v>
      </c>
      <c r="C1021" s="25" t="s">
        <v>3</v>
      </c>
      <c r="D1021" s="25" t="s">
        <v>66</v>
      </c>
      <c r="E1021" s="25" t="s">
        <v>176</v>
      </c>
      <c r="F1021" s="23" t="s">
        <v>177</v>
      </c>
      <c r="G1021" s="23" t="s">
        <v>553</v>
      </c>
      <c r="H1021" s="32" t="s">
        <v>365</v>
      </c>
      <c r="I1021" s="32" t="s">
        <v>574</v>
      </c>
      <c r="J1021" s="135">
        <v>174</v>
      </c>
      <c r="K1021" s="28">
        <v>0.85631999999999997</v>
      </c>
      <c r="L1021" s="28">
        <f t="shared" si="56"/>
        <v>0.83216999999999997</v>
      </c>
      <c r="O1021" s="77">
        <v>0.85233000000000003</v>
      </c>
      <c r="BF1021" s="106"/>
    </row>
    <row r="1022" spans="1:58" x14ac:dyDescent="0.25">
      <c r="A1022" t="s">
        <v>17</v>
      </c>
      <c r="B1022" s="25">
        <v>2021</v>
      </c>
      <c r="C1022" s="25" t="s">
        <v>0</v>
      </c>
      <c r="D1022" s="25" t="s">
        <v>67</v>
      </c>
      <c r="E1022" s="25" t="s">
        <v>176</v>
      </c>
      <c r="F1022" s="23" t="s">
        <v>177</v>
      </c>
      <c r="G1022" s="23" t="s">
        <v>553</v>
      </c>
      <c r="H1022" s="32" t="s">
        <v>365</v>
      </c>
      <c r="I1022" s="32" t="s">
        <v>574</v>
      </c>
      <c r="J1022" s="135">
        <v>130</v>
      </c>
      <c r="K1022" s="28">
        <v>0.9</v>
      </c>
      <c r="L1022" s="28">
        <f t="shared" si="56"/>
        <v>0.83699999999999997</v>
      </c>
      <c r="O1022" s="77">
        <v>0.86184000000000005</v>
      </c>
      <c r="BF1022" s="106"/>
    </row>
    <row r="1023" spans="1:58" x14ac:dyDescent="0.25">
      <c r="A1023" t="s">
        <v>17</v>
      </c>
      <c r="B1023" s="25">
        <v>2021</v>
      </c>
      <c r="C1023" s="25" t="s">
        <v>1</v>
      </c>
      <c r="D1023" s="25" t="s">
        <v>68</v>
      </c>
      <c r="E1023" s="25" t="s">
        <v>176</v>
      </c>
      <c r="F1023" s="23" t="s">
        <v>177</v>
      </c>
      <c r="G1023" s="23" t="s">
        <v>553</v>
      </c>
      <c r="H1023" s="32" t="s">
        <v>365</v>
      </c>
      <c r="I1023" s="32" t="s">
        <v>574</v>
      </c>
      <c r="J1023" s="135">
        <v>168</v>
      </c>
      <c r="K1023" s="28">
        <v>0.85714000000000001</v>
      </c>
      <c r="L1023" s="28">
        <f t="shared" si="56"/>
        <v>0.83272999999999997</v>
      </c>
      <c r="O1023" s="77">
        <v>0.85790999999999995</v>
      </c>
      <c r="BF1023" s="106"/>
    </row>
    <row r="1024" spans="1:58" x14ac:dyDescent="0.25">
      <c r="A1024" t="s">
        <v>17</v>
      </c>
      <c r="B1024" s="25">
        <v>2021</v>
      </c>
      <c r="C1024" s="25" t="s">
        <v>2</v>
      </c>
      <c r="D1024" s="25" t="s">
        <v>69</v>
      </c>
      <c r="E1024" s="25" t="s">
        <v>176</v>
      </c>
      <c r="F1024" s="23" t="s">
        <v>177</v>
      </c>
      <c r="G1024" s="23" t="s">
        <v>553</v>
      </c>
      <c r="H1024" s="32" t="s">
        <v>365</v>
      </c>
      <c r="I1024" s="32" t="s">
        <v>574</v>
      </c>
      <c r="J1024" s="135">
        <v>155</v>
      </c>
      <c r="K1024" s="28">
        <v>0.87097000000000002</v>
      </c>
      <c r="L1024" s="28">
        <f t="shared" si="56"/>
        <v>0.84672000000000003</v>
      </c>
      <c r="O1024" s="77">
        <v>0.85472999999999999</v>
      </c>
      <c r="BF1024" s="106"/>
    </row>
    <row r="1025" spans="1:58" x14ac:dyDescent="0.25">
      <c r="A1025" t="s">
        <v>17</v>
      </c>
      <c r="B1025" s="25">
        <v>2021</v>
      </c>
      <c r="C1025" s="25" t="s">
        <v>3</v>
      </c>
      <c r="D1025" s="25" t="s">
        <v>70</v>
      </c>
      <c r="E1025" s="25" t="s">
        <v>176</v>
      </c>
      <c r="F1025" s="23" t="s">
        <v>177</v>
      </c>
      <c r="G1025" s="23" t="s">
        <v>553</v>
      </c>
      <c r="H1025" s="32" t="s">
        <v>365</v>
      </c>
      <c r="I1025" s="32" t="s">
        <v>574</v>
      </c>
      <c r="J1025" s="135">
        <v>212</v>
      </c>
      <c r="K1025" s="28">
        <v>0.89622999999999997</v>
      </c>
      <c r="L1025" s="28">
        <f t="shared" si="56"/>
        <v>0.85526000000000002</v>
      </c>
      <c r="O1025" s="77">
        <v>0.86302999999999996</v>
      </c>
      <c r="BF1025" s="106"/>
    </row>
    <row r="1026" spans="1:58" x14ac:dyDescent="0.25">
      <c r="A1026" t="s">
        <v>17</v>
      </c>
      <c r="B1026" s="25">
        <v>2022</v>
      </c>
      <c r="C1026" s="25" t="s">
        <v>0</v>
      </c>
      <c r="D1026" s="25" t="s">
        <v>71</v>
      </c>
      <c r="E1026" s="25" t="s">
        <v>176</v>
      </c>
      <c r="F1026" s="23" t="s">
        <v>177</v>
      </c>
      <c r="G1026" s="23" t="s">
        <v>553</v>
      </c>
      <c r="H1026" s="32" t="s">
        <v>365</v>
      </c>
      <c r="I1026" s="32" t="s">
        <v>574</v>
      </c>
      <c r="J1026" s="135">
        <v>204</v>
      </c>
      <c r="K1026" s="28">
        <v>0.90195999999999998</v>
      </c>
      <c r="L1026" s="28">
        <f t="shared" ref="L1026:L1089" si="57">SUMIFS(K:K, E:E, G1026, D:D, D1026, I:I, I1026)</f>
        <v>0.86531999999999998</v>
      </c>
      <c r="O1026" s="77">
        <v>0.86423000000000005</v>
      </c>
      <c r="BF1026" s="106"/>
    </row>
    <row r="1027" spans="1:58" x14ac:dyDescent="0.25">
      <c r="A1027" t="s">
        <v>17</v>
      </c>
      <c r="B1027" s="25">
        <v>2022</v>
      </c>
      <c r="C1027" s="25" t="s">
        <v>1</v>
      </c>
      <c r="D1027" s="25" t="s">
        <v>72</v>
      </c>
      <c r="E1027" s="25" t="s">
        <v>176</v>
      </c>
      <c r="F1027" s="23" t="s">
        <v>177</v>
      </c>
      <c r="G1027" s="23" t="s">
        <v>553</v>
      </c>
      <c r="H1027" s="32" t="s">
        <v>365</v>
      </c>
      <c r="I1027" s="32" t="s">
        <v>574</v>
      </c>
      <c r="J1027" s="135">
        <v>221</v>
      </c>
      <c r="K1027" s="28">
        <v>0.87783</v>
      </c>
      <c r="L1027" s="28">
        <f t="shared" si="57"/>
        <v>0.83631</v>
      </c>
      <c r="O1027" s="77">
        <v>0.85797999999999996</v>
      </c>
      <c r="BF1027" s="106"/>
    </row>
    <row r="1028" spans="1:58" x14ac:dyDescent="0.25">
      <c r="A1028" t="s">
        <v>17</v>
      </c>
      <c r="B1028" s="25">
        <v>2022</v>
      </c>
      <c r="C1028" s="25" t="s">
        <v>2</v>
      </c>
      <c r="D1028" s="25" t="s">
        <v>73</v>
      </c>
      <c r="E1028" s="25" t="s">
        <v>176</v>
      </c>
      <c r="F1028" s="23" t="s">
        <v>177</v>
      </c>
      <c r="G1028" s="23" t="s">
        <v>553</v>
      </c>
      <c r="H1028" s="32" t="s">
        <v>365</v>
      </c>
      <c r="I1028" s="32" t="s">
        <v>574</v>
      </c>
      <c r="J1028" s="135">
        <v>170</v>
      </c>
      <c r="K1028" s="28">
        <v>0.85294000000000003</v>
      </c>
      <c r="L1028" s="28">
        <f t="shared" si="57"/>
        <v>0.84858999999999996</v>
      </c>
      <c r="O1028" s="77">
        <v>0.85080999999999996</v>
      </c>
      <c r="BF1028" s="106"/>
    </row>
    <row r="1029" spans="1:58" x14ac:dyDescent="0.25">
      <c r="A1029" t="s">
        <v>17</v>
      </c>
      <c r="B1029" s="25">
        <v>2022</v>
      </c>
      <c r="C1029" s="25" t="s">
        <v>3</v>
      </c>
      <c r="D1029" s="25" t="s">
        <v>493</v>
      </c>
      <c r="E1029" s="25" t="s">
        <v>176</v>
      </c>
      <c r="F1029" s="23" t="s">
        <v>177</v>
      </c>
      <c r="G1029" s="23" t="s">
        <v>553</v>
      </c>
      <c r="H1029" s="32" t="s">
        <v>365</v>
      </c>
      <c r="I1029" s="32" t="s">
        <v>574</v>
      </c>
      <c r="J1029" s="135">
        <v>186</v>
      </c>
      <c r="K1029" s="28">
        <v>0.86558999999999997</v>
      </c>
      <c r="L1029" s="28">
        <f t="shared" si="57"/>
        <v>0.85211000000000003</v>
      </c>
      <c r="O1029" s="77">
        <v>0.85358999999999996</v>
      </c>
      <c r="BF1029" s="106"/>
    </row>
    <row r="1030" spans="1:58" x14ac:dyDescent="0.25">
      <c r="A1030" t="s">
        <v>17</v>
      </c>
      <c r="B1030" s="25">
        <v>2023</v>
      </c>
      <c r="C1030" s="25" t="s">
        <v>0</v>
      </c>
      <c r="D1030" s="25" t="s">
        <v>537</v>
      </c>
      <c r="E1030" s="25" t="s">
        <v>176</v>
      </c>
      <c r="F1030" s="23" t="s">
        <v>177</v>
      </c>
      <c r="G1030" s="23" t="s">
        <v>553</v>
      </c>
      <c r="H1030" s="32" t="s">
        <v>365</v>
      </c>
      <c r="I1030" s="32" t="s">
        <v>574</v>
      </c>
      <c r="J1030" s="135">
        <v>174</v>
      </c>
      <c r="K1030" s="28">
        <v>0.83908000000000005</v>
      </c>
      <c r="L1030" s="28">
        <f t="shared" si="57"/>
        <v>0.83274999999999999</v>
      </c>
      <c r="O1030" s="77">
        <v>0.85650000000000004</v>
      </c>
      <c r="BF1030" s="106"/>
    </row>
    <row r="1031" spans="1:58" x14ac:dyDescent="0.25">
      <c r="A1031" t="s">
        <v>17</v>
      </c>
      <c r="B1031" s="25">
        <v>2018</v>
      </c>
      <c r="C1031" s="25" t="s">
        <v>0</v>
      </c>
      <c r="D1031" s="25" t="s">
        <v>54</v>
      </c>
      <c r="E1031" s="25" t="s">
        <v>178</v>
      </c>
      <c r="F1031" s="23" t="s">
        <v>179</v>
      </c>
      <c r="G1031" s="23" t="s">
        <v>546</v>
      </c>
      <c r="H1031" s="32" t="s">
        <v>547</v>
      </c>
      <c r="I1031" s="32" t="s">
        <v>574</v>
      </c>
      <c r="J1031" s="135">
        <v>44</v>
      </c>
      <c r="K1031" s="28">
        <v>0.81818000000000002</v>
      </c>
      <c r="L1031" s="28">
        <f t="shared" si="57"/>
        <v>0.84862000000000004</v>
      </c>
      <c r="O1031" s="77">
        <v>0.84830000000000005</v>
      </c>
      <c r="BF1031" s="106"/>
    </row>
    <row r="1032" spans="1:58" x14ac:dyDescent="0.25">
      <c r="A1032" t="s">
        <v>17</v>
      </c>
      <c r="B1032" s="25">
        <v>2018</v>
      </c>
      <c r="C1032" s="25" t="s">
        <v>1</v>
      </c>
      <c r="D1032" s="25" t="s">
        <v>56</v>
      </c>
      <c r="E1032" s="25" t="s">
        <v>178</v>
      </c>
      <c r="F1032" s="23" t="s">
        <v>179</v>
      </c>
      <c r="G1032" s="23" t="s">
        <v>546</v>
      </c>
      <c r="H1032" s="32" t="s">
        <v>547</v>
      </c>
      <c r="I1032" s="32" t="s">
        <v>574</v>
      </c>
      <c r="J1032" s="135">
        <v>36</v>
      </c>
      <c r="K1032" s="28">
        <v>0.88888999999999996</v>
      </c>
      <c r="L1032" s="28">
        <f t="shared" si="57"/>
        <v>0.83359000000000005</v>
      </c>
      <c r="O1032" s="77">
        <v>0.85524</v>
      </c>
      <c r="BF1032" s="106"/>
    </row>
    <row r="1033" spans="1:58" x14ac:dyDescent="0.25">
      <c r="A1033" t="s">
        <v>17</v>
      </c>
      <c r="B1033" s="25">
        <v>2018</v>
      </c>
      <c r="C1033" s="25" t="s">
        <v>2</v>
      </c>
      <c r="D1033" s="25" t="s">
        <v>57</v>
      </c>
      <c r="E1033" s="25" t="s">
        <v>178</v>
      </c>
      <c r="F1033" s="23" t="s">
        <v>179</v>
      </c>
      <c r="G1033" s="23" t="s">
        <v>546</v>
      </c>
      <c r="H1033" s="32" t="s">
        <v>547</v>
      </c>
      <c r="I1033" s="32" t="s">
        <v>574</v>
      </c>
      <c r="J1033" s="135">
        <v>47</v>
      </c>
      <c r="K1033" s="28">
        <v>0.82979000000000003</v>
      </c>
      <c r="L1033" s="28">
        <f t="shared" si="57"/>
        <v>0.82104999999999995</v>
      </c>
      <c r="O1033" s="77">
        <v>0.85572000000000004</v>
      </c>
      <c r="BF1033" s="106"/>
    </row>
    <row r="1034" spans="1:58" x14ac:dyDescent="0.25">
      <c r="A1034" t="s">
        <v>17</v>
      </c>
      <c r="B1034" s="25">
        <v>2018</v>
      </c>
      <c r="C1034" s="25" t="s">
        <v>3</v>
      </c>
      <c r="D1034" s="25" t="s">
        <v>58</v>
      </c>
      <c r="E1034" s="25" t="s">
        <v>178</v>
      </c>
      <c r="F1034" s="23" t="s">
        <v>179</v>
      </c>
      <c r="G1034" s="23" t="s">
        <v>546</v>
      </c>
      <c r="H1034" s="32" t="s">
        <v>547</v>
      </c>
      <c r="I1034" s="32" t="s">
        <v>574</v>
      </c>
      <c r="J1034" s="135">
        <v>56</v>
      </c>
      <c r="K1034" s="28">
        <v>0.92857000000000001</v>
      </c>
      <c r="L1034" s="28">
        <f t="shared" si="57"/>
        <v>0.84069000000000005</v>
      </c>
      <c r="O1034" s="77">
        <v>0.85877999999999999</v>
      </c>
      <c r="BF1034" s="106"/>
    </row>
    <row r="1035" spans="1:58" x14ac:dyDescent="0.25">
      <c r="A1035" t="s">
        <v>17</v>
      </c>
      <c r="B1035" s="25">
        <v>2019</v>
      </c>
      <c r="C1035" s="25" t="s">
        <v>0</v>
      </c>
      <c r="D1035" s="25" t="s">
        <v>59</v>
      </c>
      <c r="E1035" s="25" t="s">
        <v>178</v>
      </c>
      <c r="F1035" s="23" t="s">
        <v>179</v>
      </c>
      <c r="G1035" s="23" t="s">
        <v>546</v>
      </c>
      <c r="H1035" s="32" t="s">
        <v>547</v>
      </c>
      <c r="I1035" s="32" t="s">
        <v>574</v>
      </c>
      <c r="J1035" s="135">
        <v>43</v>
      </c>
      <c r="K1035" s="28">
        <v>0.74419000000000002</v>
      </c>
      <c r="L1035" s="28">
        <f t="shared" si="57"/>
        <v>0.83006999999999997</v>
      </c>
      <c r="O1035" s="77">
        <v>0.85007999999999995</v>
      </c>
      <c r="BF1035" s="106"/>
    </row>
    <row r="1036" spans="1:58" x14ac:dyDescent="0.25">
      <c r="A1036" t="s">
        <v>17</v>
      </c>
      <c r="B1036" s="25">
        <v>2019</v>
      </c>
      <c r="C1036" s="25" t="s">
        <v>1</v>
      </c>
      <c r="D1036" s="25" t="s">
        <v>60</v>
      </c>
      <c r="E1036" s="25" t="s">
        <v>178</v>
      </c>
      <c r="F1036" s="23" t="s">
        <v>179</v>
      </c>
      <c r="G1036" s="23" t="s">
        <v>546</v>
      </c>
      <c r="H1036" s="32" t="s">
        <v>547</v>
      </c>
      <c r="I1036" s="32" t="s">
        <v>574</v>
      </c>
      <c r="J1036" s="135">
        <v>41</v>
      </c>
      <c r="K1036" s="28">
        <v>0.95121999999999995</v>
      </c>
      <c r="L1036" s="28">
        <f t="shared" si="57"/>
        <v>0.86097000000000001</v>
      </c>
      <c r="O1036" s="77">
        <v>0.85524</v>
      </c>
      <c r="BF1036" s="106"/>
    </row>
    <row r="1037" spans="1:58" x14ac:dyDescent="0.25">
      <c r="A1037" t="s">
        <v>17</v>
      </c>
      <c r="B1037" s="25">
        <v>2019</v>
      </c>
      <c r="C1037" s="25" t="s">
        <v>2</v>
      </c>
      <c r="D1037" s="25" t="s">
        <v>61</v>
      </c>
      <c r="E1037" s="25" t="s">
        <v>178</v>
      </c>
      <c r="F1037" s="23" t="s">
        <v>179</v>
      </c>
      <c r="G1037" s="23" t="s">
        <v>546</v>
      </c>
      <c r="H1037" s="32" t="s">
        <v>547</v>
      </c>
      <c r="I1037" s="32" t="s">
        <v>574</v>
      </c>
      <c r="J1037" s="135">
        <v>38</v>
      </c>
      <c r="K1037" s="28">
        <v>0.81579000000000002</v>
      </c>
      <c r="L1037" s="28">
        <f t="shared" si="57"/>
        <v>0.83965999999999996</v>
      </c>
      <c r="O1037" s="77">
        <v>0.85079000000000005</v>
      </c>
      <c r="BF1037" s="106"/>
    </row>
    <row r="1038" spans="1:58" x14ac:dyDescent="0.25">
      <c r="A1038" t="s">
        <v>17</v>
      </c>
      <c r="B1038" s="25">
        <v>2019</v>
      </c>
      <c r="C1038" s="25" t="s">
        <v>3</v>
      </c>
      <c r="D1038" s="25" t="s">
        <v>62</v>
      </c>
      <c r="E1038" s="25" t="s">
        <v>178</v>
      </c>
      <c r="F1038" s="23" t="s">
        <v>179</v>
      </c>
      <c r="G1038" s="23" t="s">
        <v>546</v>
      </c>
      <c r="H1038" s="32" t="s">
        <v>547</v>
      </c>
      <c r="I1038" s="32" t="s">
        <v>574</v>
      </c>
      <c r="J1038" s="135">
        <v>50</v>
      </c>
      <c r="K1038" s="28">
        <v>0.8</v>
      </c>
      <c r="L1038" s="28">
        <f t="shared" si="57"/>
        <v>0.85233999999999999</v>
      </c>
      <c r="O1038" s="77">
        <v>0.85265000000000002</v>
      </c>
      <c r="BF1038" s="106"/>
    </row>
    <row r="1039" spans="1:58" x14ac:dyDescent="0.25">
      <c r="A1039" t="s">
        <v>17</v>
      </c>
      <c r="B1039" s="25">
        <v>2020</v>
      </c>
      <c r="C1039" s="25" t="s">
        <v>0</v>
      </c>
      <c r="D1039" s="25" t="s">
        <v>63</v>
      </c>
      <c r="E1039" s="25" t="s">
        <v>178</v>
      </c>
      <c r="F1039" s="23" t="s">
        <v>179</v>
      </c>
      <c r="G1039" s="23" t="s">
        <v>546</v>
      </c>
      <c r="H1039" s="32" t="s">
        <v>547</v>
      </c>
      <c r="I1039" s="32" t="s">
        <v>574</v>
      </c>
      <c r="J1039" s="135">
        <v>42</v>
      </c>
      <c r="K1039" s="28">
        <v>0.76190000000000002</v>
      </c>
      <c r="L1039" s="28">
        <f t="shared" si="57"/>
        <v>0.79776999999999998</v>
      </c>
      <c r="O1039" s="77">
        <v>0.84214</v>
      </c>
      <c r="BF1039" s="106"/>
    </row>
    <row r="1040" spans="1:58" x14ac:dyDescent="0.25">
      <c r="A1040" t="s">
        <v>17</v>
      </c>
      <c r="B1040" s="25">
        <v>2020</v>
      </c>
      <c r="C1040" s="25" t="s">
        <v>1</v>
      </c>
      <c r="D1040" s="25" t="s">
        <v>64</v>
      </c>
      <c r="E1040" s="25" t="s">
        <v>178</v>
      </c>
      <c r="F1040" s="23" t="s">
        <v>179</v>
      </c>
      <c r="G1040" s="23" t="s">
        <v>546</v>
      </c>
      <c r="H1040" s="32" t="s">
        <v>547</v>
      </c>
      <c r="I1040" s="32" t="s">
        <v>574</v>
      </c>
      <c r="J1040" s="135">
        <v>31</v>
      </c>
      <c r="K1040" s="28">
        <v>0.87097000000000002</v>
      </c>
      <c r="L1040" s="28">
        <f t="shared" si="57"/>
        <v>0.87234</v>
      </c>
      <c r="O1040" s="77">
        <v>0.81738999999999995</v>
      </c>
      <c r="BF1040" s="106"/>
    </row>
    <row r="1041" spans="1:58" x14ac:dyDescent="0.25">
      <c r="A1041" t="s">
        <v>17</v>
      </c>
      <c r="B1041" s="25">
        <v>2020</v>
      </c>
      <c r="C1041" s="25" t="s">
        <v>2</v>
      </c>
      <c r="D1041" s="25" t="s">
        <v>65</v>
      </c>
      <c r="E1041" s="25" t="s">
        <v>178</v>
      </c>
      <c r="F1041" s="23" t="s">
        <v>179</v>
      </c>
      <c r="G1041" s="23" t="s">
        <v>546</v>
      </c>
      <c r="H1041" s="32" t="s">
        <v>547</v>
      </c>
      <c r="I1041" s="32" t="s">
        <v>574</v>
      </c>
      <c r="J1041" s="135">
        <v>43</v>
      </c>
      <c r="K1041" s="28">
        <v>0.90698000000000001</v>
      </c>
      <c r="L1041" s="28">
        <f t="shared" si="57"/>
        <v>0.83108000000000004</v>
      </c>
      <c r="O1041" s="77">
        <v>0.82706999999999997</v>
      </c>
      <c r="BF1041" s="106"/>
    </row>
    <row r="1042" spans="1:58" x14ac:dyDescent="0.25">
      <c r="A1042" t="s">
        <v>17</v>
      </c>
      <c r="B1042" s="25">
        <v>2020</v>
      </c>
      <c r="C1042" s="25" t="s">
        <v>3</v>
      </c>
      <c r="D1042" s="25" t="s">
        <v>66</v>
      </c>
      <c r="E1042" s="25" t="s">
        <v>178</v>
      </c>
      <c r="F1042" s="23" t="s">
        <v>179</v>
      </c>
      <c r="G1042" s="23" t="s">
        <v>546</v>
      </c>
      <c r="H1042" s="32" t="s">
        <v>547</v>
      </c>
      <c r="I1042" s="32" t="s">
        <v>574</v>
      </c>
      <c r="J1042" s="135">
        <v>44</v>
      </c>
      <c r="K1042" s="28">
        <v>0.81818000000000002</v>
      </c>
      <c r="L1042" s="28">
        <f t="shared" si="57"/>
        <v>0.81942000000000004</v>
      </c>
      <c r="O1042" s="77">
        <v>0.85233000000000003</v>
      </c>
      <c r="BF1042" s="106"/>
    </row>
    <row r="1043" spans="1:58" x14ac:dyDescent="0.25">
      <c r="A1043" t="s">
        <v>17</v>
      </c>
      <c r="B1043" s="25">
        <v>2021</v>
      </c>
      <c r="C1043" s="25" t="s">
        <v>0</v>
      </c>
      <c r="D1043" s="25" t="s">
        <v>67</v>
      </c>
      <c r="E1043" s="25" t="s">
        <v>178</v>
      </c>
      <c r="F1043" s="23" t="s">
        <v>179</v>
      </c>
      <c r="G1043" s="23" t="s">
        <v>546</v>
      </c>
      <c r="H1043" s="32" t="s">
        <v>547</v>
      </c>
      <c r="I1043" s="32" t="s">
        <v>574</v>
      </c>
      <c r="J1043" s="135">
        <v>49</v>
      </c>
      <c r="K1043" s="28">
        <v>0.85714000000000001</v>
      </c>
      <c r="L1043" s="28">
        <f t="shared" si="57"/>
        <v>0.84799000000000002</v>
      </c>
      <c r="O1043" s="77">
        <v>0.86184000000000005</v>
      </c>
      <c r="BF1043" s="106"/>
    </row>
    <row r="1044" spans="1:58" x14ac:dyDescent="0.25">
      <c r="A1044" t="s">
        <v>17</v>
      </c>
      <c r="B1044" s="25">
        <v>2021</v>
      </c>
      <c r="C1044" s="25" t="s">
        <v>1</v>
      </c>
      <c r="D1044" s="25" t="s">
        <v>68</v>
      </c>
      <c r="E1044" s="25" t="s">
        <v>178</v>
      </c>
      <c r="F1044" s="23" t="s">
        <v>179</v>
      </c>
      <c r="G1044" s="23" t="s">
        <v>546</v>
      </c>
      <c r="H1044" s="32" t="s">
        <v>547</v>
      </c>
      <c r="I1044" s="32" t="s">
        <v>574</v>
      </c>
      <c r="J1044" s="135">
        <v>51</v>
      </c>
      <c r="K1044" s="28">
        <v>0.86275000000000002</v>
      </c>
      <c r="L1044" s="28">
        <f t="shared" si="57"/>
        <v>0.80676999999999999</v>
      </c>
      <c r="O1044" s="77">
        <v>0.85790999999999995</v>
      </c>
      <c r="BF1044" s="106"/>
    </row>
    <row r="1045" spans="1:58" x14ac:dyDescent="0.25">
      <c r="A1045" t="s">
        <v>17</v>
      </c>
      <c r="B1045" s="25">
        <v>2021</v>
      </c>
      <c r="C1045" s="25" t="s">
        <v>2</v>
      </c>
      <c r="D1045" s="25" t="s">
        <v>69</v>
      </c>
      <c r="E1045" s="25" t="s">
        <v>178</v>
      </c>
      <c r="F1045" s="23" t="s">
        <v>179</v>
      </c>
      <c r="G1045" s="23" t="s">
        <v>546</v>
      </c>
      <c r="H1045" s="32" t="s">
        <v>547</v>
      </c>
      <c r="I1045" s="32" t="s">
        <v>574</v>
      </c>
      <c r="J1045" s="135">
        <v>46</v>
      </c>
      <c r="K1045" s="28">
        <v>0.84782999999999997</v>
      </c>
      <c r="L1045" s="28">
        <f t="shared" si="57"/>
        <v>0.82845000000000002</v>
      </c>
      <c r="O1045" s="77">
        <v>0.85472999999999999</v>
      </c>
      <c r="BF1045" s="106"/>
    </row>
    <row r="1046" spans="1:58" x14ac:dyDescent="0.25">
      <c r="A1046" t="s">
        <v>17</v>
      </c>
      <c r="B1046" s="25">
        <v>2021</v>
      </c>
      <c r="C1046" s="25" t="s">
        <v>3</v>
      </c>
      <c r="D1046" s="25" t="s">
        <v>70</v>
      </c>
      <c r="E1046" s="25" t="s">
        <v>178</v>
      </c>
      <c r="F1046" s="23" t="s">
        <v>179</v>
      </c>
      <c r="G1046" s="23" t="s">
        <v>546</v>
      </c>
      <c r="H1046" s="32" t="s">
        <v>547</v>
      </c>
      <c r="I1046" s="32" t="s">
        <v>574</v>
      </c>
      <c r="J1046" s="135">
        <v>42</v>
      </c>
      <c r="K1046" s="28">
        <v>0.90476000000000001</v>
      </c>
      <c r="L1046" s="28">
        <f t="shared" si="57"/>
        <v>0.82628000000000001</v>
      </c>
      <c r="O1046" s="77">
        <v>0.86302999999999996</v>
      </c>
      <c r="BF1046" s="106"/>
    </row>
    <row r="1047" spans="1:58" x14ac:dyDescent="0.25">
      <c r="A1047" t="s">
        <v>17</v>
      </c>
      <c r="B1047" s="25">
        <v>2022</v>
      </c>
      <c r="C1047" s="25" t="s">
        <v>0</v>
      </c>
      <c r="D1047" s="25" t="s">
        <v>71</v>
      </c>
      <c r="E1047" s="25" t="s">
        <v>178</v>
      </c>
      <c r="F1047" s="23" t="s">
        <v>179</v>
      </c>
      <c r="G1047" s="23" t="s">
        <v>546</v>
      </c>
      <c r="H1047" s="32" t="s">
        <v>547</v>
      </c>
      <c r="I1047" s="32" t="s">
        <v>574</v>
      </c>
      <c r="J1047" s="135">
        <v>49</v>
      </c>
      <c r="K1047" s="28">
        <v>0.81633</v>
      </c>
      <c r="L1047" s="28">
        <f t="shared" si="57"/>
        <v>0.82343999999999995</v>
      </c>
      <c r="O1047" s="77">
        <v>0.86423000000000005</v>
      </c>
      <c r="BF1047" s="106"/>
    </row>
    <row r="1048" spans="1:58" x14ac:dyDescent="0.25">
      <c r="A1048" t="s">
        <v>17</v>
      </c>
      <c r="B1048" s="25">
        <v>2022</v>
      </c>
      <c r="C1048" s="25" t="s">
        <v>1</v>
      </c>
      <c r="D1048" s="25" t="s">
        <v>72</v>
      </c>
      <c r="E1048" s="25" t="s">
        <v>178</v>
      </c>
      <c r="F1048" s="23" t="s">
        <v>179</v>
      </c>
      <c r="G1048" s="23" t="s">
        <v>546</v>
      </c>
      <c r="H1048" s="32" t="s">
        <v>547</v>
      </c>
      <c r="I1048" s="32" t="s">
        <v>574</v>
      </c>
      <c r="J1048" s="135">
        <v>58</v>
      </c>
      <c r="K1048" s="28">
        <v>0.74138000000000004</v>
      </c>
      <c r="L1048" s="28">
        <f t="shared" si="57"/>
        <v>0.82667000000000002</v>
      </c>
      <c r="O1048" s="77">
        <v>0.85797999999999996</v>
      </c>
      <c r="BF1048" s="106"/>
    </row>
    <row r="1049" spans="1:58" x14ac:dyDescent="0.25">
      <c r="A1049" t="s">
        <v>17</v>
      </c>
      <c r="B1049" s="25">
        <v>2022</v>
      </c>
      <c r="C1049" s="25" t="s">
        <v>2</v>
      </c>
      <c r="D1049" s="25" t="s">
        <v>73</v>
      </c>
      <c r="E1049" s="25" t="s">
        <v>178</v>
      </c>
      <c r="F1049" s="23" t="s">
        <v>179</v>
      </c>
      <c r="G1049" s="23" t="s">
        <v>546</v>
      </c>
      <c r="H1049" s="32" t="s">
        <v>547</v>
      </c>
      <c r="I1049" s="32" t="s">
        <v>574</v>
      </c>
      <c r="J1049" s="135">
        <v>65</v>
      </c>
      <c r="K1049" s="28">
        <v>0.76922999999999997</v>
      </c>
      <c r="L1049" s="28">
        <f t="shared" si="57"/>
        <v>0.82960999999999996</v>
      </c>
      <c r="O1049" s="77">
        <v>0.85080999999999996</v>
      </c>
      <c r="BF1049" s="106"/>
    </row>
    <row r="1050" spans="1:58" x14ac:dyDescent="0.25">
      <c r="A1050" t="s">
        <v>17</v>
      </c>
      <c r="B1050" s="25">
        <v>2022</v>
      </c>
      <c r="C1050" s="25" t="s">
        <v>3</v>
      </c>
      <c r="D1050" s="25" t="s">
        <v>493</v>
      </c>
      <c r="E1050" s="25" t="s">
        <v>178</v>
      </c>
      <c r="F1050" s="23" t="s">
        <v>179</v>
      </c>
      <c r="G1050" s="23" t="s">
        <v>546</v>
      </c>
      <c r="H1050" s="32" t="s">
        <v>547</v>
      </c>
      <c r="I1050" s="32" t="s">
        <v>574</v>
      </c>
      <c r="J1050" s="135">
        <v>36</v>
      </c>
      <c r="K1050" s="28">
        <v>0.86111000000000004</v>
      </c>
      <c r="L1050" s="28">
        <f t="shared" si="57"/>
        <v>0.81510000000000005</v>
      </c>
      <c r="O1050" s="77">
        <v>0.85358999999999996</v>
      </c>
      <c r="BF1050" s="106"/>
    </row>
    <row r="1051" spans="1:58" x14ac:dyDescent="0.25">
      <c r="A1051" t="s">
        <v>17</v>
      </c>
      <c r="B1051" s="25">
        <v>2023</v>
      </c>
      <c r="C1051" s="25" t="s">
        <v>0</v>
      </c>
      <c r="D1051" s="25" t="s">
        <v>537</v>
      </c>
      <c r="E1051" s="25" t="s">
        <v>178</v>
      </c>
      <c r="F1051" s="23" t="s">
        <v>179</v>
      </c>
      <c r="G1051" s="23" t="s">
        <v>546</v>
      </c>
      <c r="H1051" s="32" t="s">
        <v>547</v>
      </c>
      <c r="I1051" s="32" t="s">
        <v>574</v>
      </c>
      <c r="J1051" s="135">
        <v>57</v>
      </c>
      <c r="K1051" s="28">
        <v>0.75439000000000001</v>
      </c>
      <c r="L1051" s="28">
        <f t="shared" si="57"/>
        <v>0.83679999999999999</v>
      </c>
      <c r="O1051" s="77">
        <v>0.85650000000000004</v>
      </c>
      <c r="BF1051" s="106"/>
    </row>
    <row r="1052" spans="1:58" x14ac:dyDescent="0.25">
      <c r="A1052" t="s">
        <v>17</v>
      </c>
      <c r="B1052" s="25">
        <v>2018</v>
      </c>
      <c r="C1052" s="25" t="s">
        <v>0</v>
      </c>
      <c r="D1052" s="25" t="s">
        <v>54</v>
      </c>
      <c r="E1052" s="25" t="s">
        <v>180</v>
      </c>
      <c r="F1052" s="23" t="s">
        <v>181</v>
      </c>
      <c r="G1052" s="23" t="s">
        <v>543</v>
      </c>
      <c r="H1052" s="32" t="s">
        <v>351</v>
      </c>
      <c r="I1052" s="32" t="s">
        <v>574</v>
      </c>
      <c r="J1052" s="135">
        <v>47</v>
      </c>
      <c r="K1052" s="28">
        <v>0.76595999999999997</v>
      </c>
      <c r="L1052" s="28">
        <f t="shared" si="57"/>
        <v>0.86075999999999997</v>
      </c>
      <c r="O1052" s="77">
        <v>0.84830000000000005</v>
      </c>
      <c r="BF1052" s="106"/>
    </row>
    <row r="1053" spans="1:58" x14ac:dyDescent="0.25">
      <c r="A1053" t="s">
        <v>17</v>
      </c>
      <c r="B1053" s="25">
        <v>2018</v>
      </c>
      <c r="C1053" s="25" t="s">
        <v>1</v>
      </c>
      <c r="D1053" s="25" t="s">
        <v>56</v>
      </c>
      <c r="E1053" s="25" t="s">
        <v>180</v>
      </c>
      <c r="F1053" s="23" t="s">
        <v>181</v>
      </c>
      <c r="G1053" s="23" t="s">
        <v>543</v>
      </c>
      <c r="H1053" s="32" t="s">
        <v>351</v>
      </c>
      <c r="I1053" s="32" t="s">
        <v>574</v>
      </c>
      <c r="J1053" s="135">
        <v>53</v>
      </c>
      <c r="K1053" s="28">
        <v>0.83018999999999998</v>
      </c>
      <c r="L1053" s="28">
        <f t="shared" si="57"/>
        <v>0.84687999999999997</v>
      </c>
      <c r="O1053" s="77">
        <v>0.85524</v>
      </c>
      <c r="BF1053" s="106"/>
    </row>
    <row r="1054" spans="1:58" x14ac:dyDescent="0.25">
      <c r="A1054" t="s">
        <v>17</v>
      </c>
      <c r="B1054" s="25">
        <v>2018</v>
      </c>
      <c r="C1054" s="25" t="s">
        <v>2</v>
      </c>
      <c r="D1054" s="25" t="s">
        <v>57</v>
      </c>
      <c r="E1054" s="25" t="s">
        <v>180</v>
      </c>
      <c r="F1054" s="23" t="s">
        <v>181</v>
      </c>
      <c r="G1054" s="23" t="s">
        <v>543</v>
      </c>
      <c r="H1054" s="32" t="s">
        <v>351</v>
      </c>
      <c r="I1054" s="32" t="s">
        <v>574</v>
      </c>
      <c r="J1054" s="135">
        <v>54</v>
      </c>
      <c r="K1054" s="28">
        <v>0.75926000000000005</v>
      </c>
      <c r="L1054" s="28">
        <f t="shared" si="57"/>
        <v>0.88095000000000001</v>
      </c>
      <c r="O1054" s="77">
        <v>0.85572000000000004</v>
      </c>
      <c r="BF1054" s="106"/>
    </row>
    <row r="1055" spans="1:58" x14ac:dyDescent="0.25">
      <c r="A1055" t="s">
        <v>17</v>
      </c>
      <c r="B1055" s="25">
        <v>2018</v>
      </c>
      <c r="C1055" s="25" t="s">
        <v>3</v>
      </c>
      <c r="D1055" s="25" t="s">
        <v>58</v>
      </c>
      <c r="E1055" s="25" t="s">
        <v>180</v>
      </c>
      <c r="F1055" s="23" t="s">
        <v>181</v>
      </c>
      <c r="G1055" s="23" t="s">
        <v>543</v>
      </c>
      <c r="H1055" s="32" t="s">
        <v>351</v>
      </c>
      <c r="I1055" s="32" t="s">
        <v>574</v>
      </c>
      <c r="J1055" s="135">
        <v>43</v>
      </c>
      <c r="K1055" s="28">
        <v>0.86046999999999996</v>
      </c>
      <c r="L1055" s="28">
        <f t="shared" si="57"/>
        <v>0.87085000000000001</v>
      </c>
      <c r="O1055" s="77">
        <v>0.85877999999999999</v>
      </c>
      <c r="BF1055" s="106"/>
    </row>
    <row r="1056" spans="1:58" x14ac:dyDescent="0.25">
      <c r="A1056" t="s">
        <v>17</v>
      </c>
      <c r="B1056" s="25">
        <v>2019</v>
      </c>
      <c r="C1056" s="25" t="s">
        <v>0</v>
      </c>
      <c r="D1056" s="25" t="s">
        <v>59</v>
      </c>
      <c r="E1056" s="25" t="s">
        <v>180</v>
      </c>
      <c r="F1056" s="23" t="s">
        <v>181</v>
      </c>
      <c r="G1056" s="23" t="s">
        <v>543</v>
      </c>
      <c r="H1056" s="32" t="s">
        <v>351</v>
      </c>
      <c r="I1056" s="32" t="s">
        <v>574</v>
      </c>
      <c r="J1056" s="135">
        <v>59</v>
      </c>
      <c r="K1056" s="28">
        <v>0.89831000000000005</v>
      </c>
      <c r="L1056" s="28">
        <f t="shared" si="57"/>
        <v>0.88332999999999995</v>
      </c>
      <c r="O1056" s="77">
        <v>0.85007999999999995</v>
      </c>
      <c r="BF1056" s="106"/>
    </row>
    <row r="1057" spans="1:58" x14ac:dyDescent="0.25">
      <c r="A1057" t="s">
        <v>17</v>
      </c>
      <c r="B1057" s="25">
        <v>2019</v>
      </c>
      <c r="C1057" s="25" t="s">
        <v>1</v>
      </c>
      <c r="D1057" s="25" t="s">
        <v>60</v>
      </c>
      <c r="E1057" s="25" t="s">
        <v>180</v>
      </c>
      <c r="F1057" s="23" t="s">
        <v>181</v>
      </c>
      <c r="G1057" s="23" t="s">
        <v>543</v>
      </c>
      <c r="H1057" s="32" t="s">
        <v>351</v>
      </c>
      <c r="I1057" s="32" t="s">
        <v>574</v>
      </c>
      <c r="J1057" s="135">
        <v>60</v>
      </c>
      <c r="K1057" s="28">
        <v>0.73333000000000004</v>
      </c>
      <c r="L1057" s="28">
        <f t="shared" si="57"/>
        <v>0.84384999999999999</v>
      </c>
      <c r="O1057" s="77">
        <v>0.85524</v>
      </c>
      <c r="BF1057" s="106"/>
    </row>
    <row r="1058" spans="1:58" x14ac:dyDescent="0.25">
      <c r="A1058" t="s">
        <v>17</v>
      </c>
      <c r="B1058" s="25">
        <v>2019</v>
      </c>
      <c r="C1058" s="25" t="s">
        <v>2</v>
      </c>
      <c r="D1058" s="25" t="s">
        <v>61</v>
      </c>
      <c r="E1058" s="25" t="s">
        <v>180</v>
      </c>
      <c r="F1058" s="23" t="s">
        <v>181</v>
      </c>
      <c r="G1058" s="23" t="s">
        <v>543</v>
      </c>
      <c r="H1058" s="32" t="s">
        <v>351</v>
      </c>
      <c r="I1058" s="32" t="s">
        <v>574</v>
      </c>
      <c r="J1058" s="135">
        <v>56</v>
      </c>
      <c r="K1058" s="28">
        <v>0.83928999999999998</v>
      </c>
      <c r="L1058" s="28">
        <f t="shared" si="57"/>
        <v>0.89198</v>
      </c>
      <c r="O1058" s="77">
        <v>0.85079000000000005</v>
      </c>
      <c r="BF1058" s="106"/>
    </row>
    <row r="1059" spans="1:58" x14ac:dyDescent="0.25">
      <c r="A1059" t="s">
        <v>17</v>
      </c>
      <c r="B1059" s="25">
        <v>2019</v>
      </c>
      <c r="C1059" s="25" t="s">
        <v>3</v>
      </c>
      <c r="D1059" s="25" t="s">
        <v>62</v>
      </c>
      <c r="E1059" s="25" t="s">
        <v>180</v>
      </c>
      <c r="F1059" s="23" t="s">
        <v>181</v>
      </c>
      <c r="G1059" s="23" t="s">
        <v>543</v>
      </c>
      <c r="H1059" s="32" t="s">
        <v>351</v>
      </c>
      <c r="I1059" s="32" t="s">
        <v>574</v>
      </c>
      <c r="J1059" s="135">
        <v>51</v>
      </c>
      <c r="K1059" s="28">
        <v>0.88234999999999997</v>
      </c>
      <c r="L1059" s="28">
        <f t="shared" si="57"/>
        <v>0.88312000000000002</v>
      </c>
      <c r="O1059" s="77">
        <v>0.85265000000000002</v>
      </c>
      <c r="BF1059" s="106"/>
    </row>
    <row r="1060" spans="1:58" x14ac:dyDescent="0.25">
      <c r="A1060" t="s">
        <v>17</v>
      </c>
      <c r="B1060" s="25">
        <v>2020</v>
      </c>
      <c r="C1060" s="25" t="s">
        <v>0</v>
      </c>
      <c r="D1060" s="25" t="s">
        <v>63</v>
      </c>
      <c r="E1060" s="25" t="s">
        <v>180</v>
      </c>
      <c r="F1060" s="23" t="s">
        <v>181</v>
      </c>
      <c r="G1060" s="23" t="s">
        <v>543</v>
      </c>
      <c r="H1060" s="32" t="s">
        <v>351</v>
      </c>
      <c r="I1060" s="32" t="s">
        <v>574</v>
      </c>
      <c r="J1060" s="135">
        <v>53</v>
      </c>
      <c r="K1060" s="28">
        <v>0.94340000000000002</v>
      </c>
      <c r="L1060" s="28">
        <f t="shared" si="57"/>
        <v>0.89849999999999997</v>
      </c>
      <c r="O1060" s="77">
        <v>0.84214</v>
      </c>
      <c r="BF1060" s="106"/>
    </row>
    <row r="1061" spans="1:58" x14ac:dyDescent="0.25">
      <c r="A1061" t="s">
        <v>17</v>
      </c>
      <c r="B1061" s="25">
        <v>2020</v>
      </c>
      <c r="C1061" s="25" t="s">
        <v>1</v>
      </c>
      <c r="D1061" s="25" t="s">
        <v>64</v>
      </c>
      <c r="E1061" s="25" t="s">
        <v>180</v>
      </c>
      <c r="F1061" s="23" t="s">
        <v>181</v>
      </c>
      <c r="G1061" s="23" t="s">
        <v>543</v>
      </c>
      <c r="H1061" s="32" t="s">
        <v>351</v>
      </c>
      <c r="I1061" s="32" t="s">
        <v>574</v>
      </c>
      <c r="J1061" s="135">
        <v>30</v>
      </c>
      <c r="K1061" s="28">
        <v>0.83333000000000002</v>
      </c>
      <c r="L1061" s="28">
        <f t="shared" si="57"/>
        <v>0.82352999999999998</v>
      </c>
      <c r="O1061" s="77">
        <v>0.81738999999999995</v>
      </c>
      <c r="BF1061" s="106"/>
    </row>
    <row r="1062" spans="1:58" x14ac:dyDescent="0.25">
      <c r="A1062" t="s">
        <v>17</v>
      </c>
      <c r="B1062" s="25">
        <v>2020</v>
      </c>
      <c r="C1062" s="25" t="s">
        <v>2</v>
      </c>
      <c r="D1062" s="25" t="s">
        <v>65</v>
      </c>
      <c r="E1062" s="25" t="s">
        <v>180</v>
      </c>
      <c r="F1062" s="23" t="s">
        <v>181</v>
      </c>
      <c r="G1062" s="23" t="s">
        <v>543</v>
      </c>
      <c r="H1062" s="32" t="s">
        <v>351</v>
      </c>
      <c r="I1062" s="32" t="s">
        <v>574</v>
      </c>
      <c r="J1062" s="135">
        <v>48</v>
      </c>
      <c r="K1062" s="28">
        <v>0.85416999999999998</v>
      </c>
      <c r="L1062" s="28">
        <f t="shared" si="57"/>
        <v>0.82432000000000005</v>
      </c>
      <c r="O1062" s="77">
        <v>0.82706999999999997</v>
      </c>
      <c r="BF1062" s="106"/>
    </row>
    <row r="1063" spans="1:58" x14ac:dyDescent="0.25">
      <c r="A1063" t="s">
        <v>17</v>
      </c>
      <c r="B1063" s="25">
        <v>2020</v>
      </c>
      <c r="C1063" s="25" t="s">
        <v>3</v>
      </c>
      <c r="D1063" s="25" t="s">
        <v>66</v>
      </c>
      <c r="E1063" s="25" t="s">
        <v>180</v>
      </c>
      <c r="F1063" s="23" t="s">
        <v>181</v>
      </c>
      <c r="G1063" s="23" t="s">
        <v>543</v>
      </c>
      <c r="H1063" s="32" t="s">
        <v>351</v>
      </c>
      <c r="I1063" s="32" t="s">
        <v>574</v>
      </c>
      <c r="J1063" s="135">
        <v>50</v>
      </c>
      <c r="K1063" s="28">
        <v>0.86</v>
      </c>
      <c r="L1063" s="28">
        <f t="shared" si="57"/>
        <v>0.85306000000000004</v>
      </c>
      <c r="O1063" s="77">
        <v>0.85233000000000003</v>
      </c>
      <c r="BF1063" s="106"/>
    </row>
    <row r="1064" spans="1:58" x14ac:dyDescent="0.25">
      <c r="A1064" t="s">
        <v>17</v>
      </c>
      <c r="B1064" s="25">
        <v>2021</v>
      </c>
      <c r="C1064" s="25" t="s">
        <v>0</v>
      </c>
      <c r="D1064" s="25" t="s">
        <v>67</v>
      </c>
      <c r="E1064" s="25" t="s">
        <v>180</v>
      </c>
      <c r="F1064" s="23" t="s">
        <v>181</v>
      </c>
      <c r="G1064" s="23" t="s">
        <v>543</v>
      </c>
      <c r="H1064" s="32" t="s">
        <v>351</v>
      </c>
      <c r="I1064" s="32" t="s">
        <v>574</v>
      </c>
      <c r="J1064" s="135">
        <v>56</v>
      </c>
      <c r="K1064" s="28">
        <v>0.83928999999999998</v>
      </c>
      <c r="L1064" s="28">
        <f t="shared" si="57"/>
        <v>0.88524999999999998</v>
      </c>
      <c r="O1064" s="77">
        <v>0.86184000000000005</v>
      </c>
      <c r="BF1064" s="106"/>
    </row>
    <row r="1065" spans="1:58" x14ac:dyDescent="0.25">
      <c r="A1065" t="s">
        <v>17</v>
      </c>
      <c r="B1065" s="25">
        <v>2021</v>
      </c>
      <c r="C1065" s="25" t="s">
        <v>1</v>
      </c>
      <c r="D1065" s="25" t="s">
        <v>68</v>
      </c>
      <c r="E1065" s="25" t="s">
        <v>180</v>
      </c>
      <c r="F1065" s="23" t="s">
        <v>181</v>
      </c>
      <c r="G1065" s="23" t="s">
        <v>543</v>
      </c>
      <c r="H1065" s="32" t="s">
        <v>351</v>
      </c>
      <c r="I1065" s="32" t="s">
        <v>574</v>
      </c>
      <c r="J1065" s="135">
        <v>56</v>
      </c>
      <c r="K1065" s="28">
        <v>0.89285999999999999</v>
      </c>
      <c r="L1065" s="28">
        <f t="shared" si="57"/>
        <v>0.87973000000000001</v>
      </c>
      <c r="O1065" s="77">
        <v>0.85790999999999995</v>
      </c>
      <c r="BF1065" s="106"/>
    </row>
    <row r="1066" spans="1:58" x14ac:dyDescent="0.25">
      <c r="A1066" t="s">
        <v>17</v>
      </c>
      <c r="B1066" s="25">
        <v>2021</v>
      </c>
      <c r="C1066" s="25" t="s">
        <v>2</v>
      </c>
      <c r="D1066" s="25" t="s">
        <v>69</v>
      </c>
      <c r="E1066" s="25" t="s">
        <v>180</v>
      </c>
      <c r="F1066" s="23" t="s">
        <v>181</v>
      </c>
      <c r="G1066" s="23" t="s">
        <v>543</v>
      </c>
      <c r="H1066" s="32" t="s">
        <v>351</v>
      </c>
      <c r="I1066" s="32" t="s">
        <v>574</v>
      </c>
      <c r="J1066" s="135">
        <v>39</v>
      </c>
      <c r="K1066" s="28">
        <v>0.84614999999999996</v>
      </c>
      <c r="L1066" s="28">
        <f t="shared" si="57"/>
        <v>0.88966000000000001</v>
      </c>
      <c r="O1066" s="77">
        <v>0.85472999999999999</v>
      </c>
      <c r="BF1066" s="106"/>
    </row>
    <row r="1067" spans="1:58" x14ac:dyDescent="0.25">
      <c r="A1067" t="s">
        <v>17</v>
      </c>
      <c r="B1067" s="25">
        <v>2021</v>
      </c>
      <c r="C1067" s="25" t="s">
        <v>3</v>
      </c>
      <c r="D1067" s="25" t="s">
        <v>70</v>
      </c>
      <c r="E1067" s="25" t="s">
        <v>180</v>
      </c>
      <c r="F1067" s="23" t="s">
        <v>181</v>
      </c>
      <c r="G1067" s="23" t="s">
        <v>543</v>
      </c>
      <c r="H1067" s="32" t="s">
        <v>351</v>
      </c>
      <c r="I1067" s="32" t="s">
        <v>574</v>
      </c>
      <c r="J1067" s="135">
        <v>55</v>
      </c>
      <c r="K1067" s="28">
        <v>0.96364000000000005</v>
      </c>
      <c r="L1067" s="28">
        <f t="shared" si="57"/>
        <v>0.90237000000000001</v>
      </c>
      <c r="O1067" s="77">
        <v>0.86302999999999996</v>
      </c>
      <c r="BF1067" s="106"/>
    </row>
    <row r="1068" spans="1:58" x14ac:dyDescent="0.25">
      <c r="A1068" t="s">
        <v>17</v>
      </c>
      <c r="B1068" s="25">
        <v>2022</v>
      </c>
      <c r="C1068" s="25" t="s">
        <v>0</v>
      </c>
      <c r="D1068" s="25" t="s">
        <v>71</v>
      </c>
      <c r="E1068" s="25" t="s">
        <v>180</v>
      </c>
      <c r="F1068" s="23" t="s">
        <v>181</v>
      </c>
      <c r="G1068" s="23" t="s">
        <v>543</v>
      </c>
      <c r="H1068" s="32" t="s">
        <v>351</v>
      </c>
      <c r="I1068" s="32" t="s">
        <v>574</v>
      </c>
      <c r="J1068" s="135">
        <v>69</v>
      </c>
      <c r="K1068" s="28">
        <v>0.86956999999999995</v>
      </c>
      <c r="L1068" s="28">
        <f t="shared" si="57"/>
        <v>0.9</v>
      </c>
      <c r="O1068" s="77">
        <v>0.86423000000000005</v>
      </c>
      <c r="BF1068" s="106"/>
    </row>
    <row r="1069" spans="1:58" x14ac:dyDescent="0.25">
      <c r="A1069" t="s">
        <v>17</v>
      </c>
      <c r="B1069" s="25">
        <v>2022</v>
      </c>
      <c r="C1069" s="25" t="s">
        <v>1</v>
      </c>
      <c r="D1069" s="25" t="s">
        <v>72</v>
      </c>
      <c r="E1069" s="25" t="s">
        <v>180</v>
      </c>
      <c r="F1069" s="23" t="s">
        <v>181</v>
      </c>
      <c r="G1069" s="23" t="s">
        <v>543</v>
      </c>
      <c r="H1069" s="32" t="s">
        <v>351</v>
      </c>
      <c r="I1069" s="32" t="s">
        <v>574</v>
      </c>
      <c r="J1069" s="135">
        <v>54</v>
      </c>
      <c r="K1069" s="28">
        <v>0.92593000000000003</v>
      </c>
      <c r="L1069" s="28">
        <f t="shared" si="57"/>
        <v>0.93254999999999999</v>
      </c>
      <c r="O1069" s="77">
        <v>0.85797999999999996</v>
      </c>
      <c r="BF1069" s="106"/>
    </row>
    <row r="1070" spans="1:58" x14ac:dyDescent="0.25">
      <c r="A1070" t="s">
        <v>17</v>
      </c>
      <c r="B1070" s="25">
        <v>2022</v>
      </c>
      <c r="C1070" s="25" t="s">
        <v>2</v>
      </c>
      <c r="D1070" s="25" t="s">
        <v>73</v>
      </c>
      <c r="E1070" s="25" t="s">
        <v>180</v>
      </c>
      <c r="F1070" s="23" t="s">
        <v>181</v>
      </c>
      <c r="G1070" s="23" t="s">
        <v>543</v>
      </c>
      <c r="H1070" s="32" t="s">
        <v>351</v>
      </c>
      <c r="I1070" s="32" t="s">
        <v>574</v>
      </c>
      <c r="J1070" s="135">
        <v>66</v>
      </c>
      <c r="K1070" s="28">
        <v>0.90908999999999995</v>
      </c>
      <c r="L1070" s="28">
        <f t="shared" si="57"/>
        <v>0.89685000000000004</v>
      </c>
      <c r="O1070" s="77">
        <v>0.85080999999999996</v>
      </c>
      <c r="BF1070" s="106"/>
    </row>
    <row r="1071" spans="1:58" x14ac:dyDescent="0.25">
      <c r="A1071" t="s">
        <v>17</v>
      </c>
      <c r="B1071" s="25">
        <v>2022</v>
      </c>
      <c r="C1071" s="25" t="s">
        <v>3</v>
      </c>
      <c r="D1071" s="25" t="s">
        <v>493</v>
      </c>
      <c r="E1071" s="25" t="s">
        <v>180</v>
      </c>
      <c r="F1071" s="23" t="s">
        <v>181</v>
      </c>
      <c r="G1071" s="23" t="s">
        <v>543</v>
      </c>
      <c r="H1071" s="32" t="s">
        <v>351</v>
      </c>
      <c r="I1071" s="32" t="s">
        <v>574</v>
      </c>
      <c r="J1071" s="135">
        <v>52</v>
      </c>
      <c r="K1071" s="28">
        <v>0.90385000000000004</v>
      </c>
      <c r="L1071" s="28">
        <f t="shared" si="57"/>
        <v>0.91193000000000002</v>
      </c>
      <c r="O1071" s="77">
        <v>0.85358999999999996</v>
      </c>
      <c r="BF1071" s="106"/>
    </row>
    <row r="1072" spans="1:58" x14ac:dyDescent="0.25">
      <c r="A1072" t="s">
        <v>17</v>
      </c>
      <c r="B1072" s="25">
        <v>2023</v>
      </c>
      <c r="C1072" s="25" t="s">
        <v>0</v>
      </c>
      <c r="D1072" s="25" t="s">
        <v>537</v>
      </c>
      <c r="E1072" s="25" t="s">
        <v>180</v>
      </c>
      <c r="F1072" s="23" t="s">
        <v>181</v>
      </c>
      <c r="G1072" s="23" t="s">
        <v>543</v>
      </c>
      <c r="H1072" s="32" t="s">
        <v>351</v>
      </c>
      <c r="I1072" s="32" t="s">
        <v>574</v>
      </c>
      <c r="J1072" s="135">
        <v>60</v>
      </c>
      <c r="K1072" s="28">
        <v>0.85</v>
      </c>
      <c r="L1072" s="28">
        <f t="shared" si="57"/>
        <v>0.89881</v>
      </c>
      <c r="O1072" s="77">
        <v>0.85650000000000004</v>
      </c>
      <c r="BF1072" s="106"/>
    </row>
    <row r="1073" spans="1:58" x14ac:dyDescent="0.25">
      <c r="A1073" t="s">
        <v>17</v>
      </c>
      <c r="B1073" s="25">
        <v>2018</v>
      </c>
      <c r="C1073" s="25" t="s">
        <v>0</v>
      </c>
      <c r="D1073" s="25" t="s">
        <v>54</v>
      </c>
      <c r="E1073" s="25" t="s">
        <v>543</v>
      </c>
      <c r="F1073" s="23" t="s">
        <v>351</v>
      </c>
      <c r="G1073" s="23" t="s">
        <v>543</v>
      </c>
      <c r="H1073" s="32" t="s">
        <v>351</v>
      </c>
      <c r="I1073" s="32" t="s">
        <v>574</v>
      </c>
      <c r="J1073" s="135">
        <v>316</v>
      </c>
      <c r="K1073" s="28">
        <v>0.86075999999999997</v>
      </c>
      <c r="L1073" s="28">
        <f t="shared" si="57"/>
        <v>0.86075999999999997</v>
      </c>
      <c r="O1073" s="77">
        <v>0.84830000000000005</v>
      </c>
      <c r="BF1073" s="106"/>
    </row>
    <row r="1074" spans="1:58" x14ac:dyDescent="0.25">
      <c r="A1074" t="s">
        <v>17</v>
      </c>
      <c r="B1074" s="25">
        <v>2018</v>
      </c>
      <c r="C1074" s="25" t="s">
        <v>1</v>
      </c>
      <c r="D1074" s="25" t="s">
        <v>56</v>
      </c>
      <c r="E1074" s="25" t="s">
        <v>543</v>
      </c>
      <c r="F1074" s="23" t="s">
        <v>351</v>
      </c>
      <c r="G1074" s="23" t="s">
        <v>543</v>
      </c>
      <c r="H1074" s="32" t="s">
        <v>351</v>
      </c>
      <c r="I1074" s="32" t="s">
        <v>574</v>
      </c>
      <c r="J1074" s="135">
        <v>320</v>
      </c>
      <c r="K1074" s="28">
        <v>0.84687999999999997</v>
      </c>
      <c r="L1074" s="28">
        <f t="shared" si="57"/>
        <v>0.84687999999999997</v>
      </c>
      <c r="O1074" s="77">
        <v>0.85524</v>
      </c>
      <c r="BF1074" s="106"/>
    </row>
    <row r="1075" spans="1:58" x14ac:dyDescent="0.25">
      <c r="A1075" t="s">
        <v>17</v>
      </c>
      <c r="B1075" s="25">
        <v>2018</v>
      </c>
      <c r="C1075" s="25" t="s">
        <v>2</v>
      </c>
      <c r="D1075" s="25" t="s">
        <v>57</v>
      </c>
      <c r="E1075" s="25" t="s">
        <v>543</v>
      </c>
      <c r="F1075" s="23" t="s">
        <v>351</v>
      </c>
      <c r="G1075" s="23" t="s">
        <v>543</v>
      </c>
      <c r="H1075" s="32" t="s">
        <v>351</v>
      </c>
      <c r="I1075" s="32" t="s">
        <v>574</v>
      </c>
      <c r="J1075" s="135">
        <v>336</v>
      </c>
      <c r="K1075" s="28">
        <v>0.88095000000000001</v>
      </c>
      <c r="L1075" s="28">
        <f t="shared" si="57"/>
        <v>0.88095000000000001</v>
      </c>
      <c r="O1075" s="77">
        <v>0.85572000000000004</v>
      </c>
      <c r="BF1075" s="106"/>
    </row>
    <row r="1076" spans="1:58" x14ac:dyDescent="0.25">
      <c r="A1076" t="s">
        <v>17</v>
      </c>
      <c r="B1076" s="25">
        <v>2018</v>
      </c>
      <c r="C1076" s="25" t="s">
        <v>3</v>
      </c>
      <c r="D1076" s="25" t="s">
        <v>58</v>
      </c>
      <c r="E1076" s="25" t="s">
        <v>543</v>
      </c>
      <c r="F1076" s="23" t="s">
        <v>351</v>
      </c>
      <c r="G1076" s="23" t="s">
        <v>543</v>
      </c>
      <c r="H1076" s="32" t="s">
        <v>351</v>
      </c>
      <c r="I1076" s="32" t="s">
        <v>574</v>
      </c>
      <c r="J1076" s="135">
        <v>271</v>
      </c>
      <c r="K1076" s="28">
        <v>0.87085000000000001</v>
      </c>
      <c r="L1076" s="28">
        <f t="shared" si="57"/>
        <v>0.87085000000000001</v>
      </c>
      <c r="O1076" s="77">
        <v>0.85877999999999999</v>
      </c>
      <c r="BF1076" s="106"/>
    </row>
    <row r="1077" spans="1:58" x14ac:dyDescent="0.25">
      <c r="A1077" t="s">
        <v>17</v>
      </c>
      <c r="B1077" s="25">
        <v>2019</v>
      </c>
      <c r="C1077" s="25" t="s">
        <v>0</v>
      </c>
      <c r="D1077" s="25" t="s">
        <v>59</v>
      </c>
      <c r="E1077" s="25" t="s">
        <v>543</v>
      </c>
      <c r="F1077" s="23" t="s">
        <v>351</v>
      </c>
      <c r="G1077" s="23" t="s">
        <v>543</v>
      </c>
      <c r="H1077" s="32" t="s">
        <v>351</v>
      </c>
      <c r="I1077" s="32" t="s">
        <v>574</v>
      </c>
      <c r="J1077" s="135">
        <v>300</v>
      </c>
      <c r="K1077" s="28">
        <v>0.88332999999999995</v>
      </c>
      <c r="L1077" s="28">
        <f t="shared" si="57"/>
        <v>0.88332999999999995</v>
      </c>
      <c r="O1077" s="77">
        <v>0.85007999999999995</v>
      </c>
      <c r="BF1077" s="106"/>
    </row>
    <row r="1078" spans="1:58" x14ac:dyDescent="0.25">
      <c r="A1078" t="s">
        <v>17</v>
      </c>
      <c r="B1078" s="25">
        <v>2019</v>
      </c>
      <c r="C1078" s="25" t="s">
        <v>1</v>
      </c>
      <c r="D1078" s="25" t="s">
        <v>60</v>
      </c>
      <c r="E1078" s="25" t="s">
        <v>543</v>
      </c>
      <c r="F1078" s="23" t="s">
        <v>351</v>
      </c>
      <c r="G1078" s="23" t="s">
        <v>543</v>
      </c>
      <c r="H1078" s="32" t="s">
        <v>351</v>
      </c>
      <c r="I1078" s="32" t="s">
        <v>574</v>
      </c>
      <c r="J1078" s="135">
        <v>301</v>
      </c>
      <c r="K1078" s="28">
        <v>0.84384999999999999</v>
      </c>
      <c r="L1078" s="28">
        <f t="shared" si="57"/>
        <v>0.84384999999999999</v>
      </c>
      <c r="O1078" s="77">
        <v>0.85524</v>
      </c>
      <c r="BF1078" s="106"/>
    </row>
    <row r="1079" spans="1:58" x14ac:dyDescent="0.25">
      <c r="A1079" t="s">
        <v>17</v>
      </c>
      <c r="B1079" s="25">
        <v>2019</v>
      </c>
      <c r="C1079" s="25" t="s">
        <v>2</v>
      </c>
      <c r="D1079" s="25" t="s">
        <v>61</v>
      </c>
      <c r="E1079" s="25" t="s">
        <v>543</v>
      </c>
      <c r="F1079" s="23" t="s">
        <v>351</v>
      </c>
      <c r="G1079" s="23" t="s">
        <v>543</v>
      </c>
      <c r="H1079" s="32" t="s">
        <v>351</v>
      </c>
      <c r="I1079" s="32" t="s">
        <v>574</v>
      </c>
      <c r="J1079" s="135">
        <v>324</v>
      </c>
      <c r="K1079" s="28">
        <v>0.89198</v>
      </c>
      <c r="L1079" s="28">
        <f t="shared" si="57"/>
        <v>0.89198</v>
      </c>
      <c r="O1079" s="77">
        <v>0.85079000000000005</v>
      </c>
      <c r="BF1079" s="106"/>
    </row>
    <row r="1080" spans="1:58" x14ac:dyDescent="0.25">
      <c r="A1080" t="s">
        <v>17</v>
      </c>
      <c r="B1080" s="25">
        <v>2019</v>
      </c>
      <c r="C1080" s="25" t="s">
        <v>3</v>
      </c>
      <c r="D1080" s="25" t="s">
        <v>62</v>
      </c>
      <c r="E1080" s="25" t="s">
        <v>543</v>
      </c>
      <c r="F1080" s="23" t="s">
        <v>351</v>
      </c>
      <c r="G1080" s="23" t="s">
        <v>543</v>
      </c>
      <c r="H1080" s="32" t="s">
        <v>351</v>
      </c>
      <c r="I1080" s="32" t="s">
        <v>574</v>
      </c>
      <c r="J1080" s="135">
        <v>308</v>
      </c>
      <c r="K1080" s="28">
        <v>0.88312000000000002</v>
      </c>
      <c r="L1080" s="28">
        <f t="shared" si="57"/>
        <v>0.88312000000000002</v>
      </c>
      <c r="O1080" s="77">
        <v>0.85265000000000002</v>
      </c>
      <c r="BF1080" s="106"/>
    </row>
    <row r="1081" spans="1:58" x14ac:dyDescent="0.25">
      <c r="A1081" t="s">
        <v>17</v>
      </c>
      <c r="B1081" s="25">
        <v>2020</v>
      </c>
      <c r="C1081" s="25" t="s">
        <v>0</v>
      </c>
      <c r="D1081" s="25" t="s">
        <v>63</v>
      </c>
      <c r="E1081" s="25" t="s">
        <v>543</v>
      </c>
      <c r="F1081" s="23" t="s">
        <v>351</v>
      </c>
      <c r="G1081" s="23" t="s">
        <v>543</v>
      </c>
      <c r="H1081" s="32" t="s">
        <v>351</v>
      </c>
      <c r="I1081" s="32" t="s">
        <v>574</v>
      </c>
      <c r="J1081" s="135">
        <v>266</v>
      </c>
      <c r="K1081" s="28">
        <v>0.89849999999999997</v>
      </c>
      <c r="L1081" s="28">
        <f t="shared" si="57"/>
        <v>0.89849999999999997</v>
      </c>
      <c r="O1081" s="77">
        <v>0.84214</v>
      </c>
      <c r="BF1081" s="106"/>
    </row>
    <row r="1082" spans="1:58" x14ac:dyDescent="0.25">
      <c r="A1082" t="s">
        <v>17</v>
      </c>
      <c r="B1082" s="25">
        <v>2020</v>
      </c>
      <c r="C1082" s="25" t="s">
        <v>1</v>
      </c>
      <c r="D1082" s="25" t="s">
        <v>64</v>
      </c>
      <c r="E1082" s="25" t="s">
        <v>543</v>
      </c>
      <c r="F1082" s="23" t="s">
        <v>351</v>
      </c>
      <c r="G1082" s="23" t="s">
        <v>543</v>
      </c>
      <c r="H1082" s="32" t="s">
        <v>351</v>
      </c>
      <c r="I1082" s="32" t="s">
        <v>574</v>
      </c>
      <c r="J1082" s="135">
        <v>153</v>
      </c>
      <c r="K1082" s="28">
        <v>0.82352999999999998</v>
      </c>
      <c r="L1082" s="28">
        <f t="shared" si="57"/>
        <v>0.82352999999999998</v>
      </c>
      <c r="O1082" s="77">
        <v>0.81738999999999995</v>
      </c>
      <c r="BF1082" s="106"/>
    </row>
    <row r="1083" spans="1:58" x14ac:dyDescent="0.25">
      <c r="A1083" t="s">
        <v>17</v>
      </c>
      <c r="B1083" s="25">
        <v>2020</v>
      </c>
      <c r="C1083" s="25" t="s">
        <v>2</v>
      </c>
      <c r="D1083" s="25" t="s">
        <v>65</v>
      </c>
      <c r="E1083" s="25" t="s">
        <v>543</v>
      </c>
      <c r="F1083" s="23" t="s">
        <v>351</v>
      </c>
      <c r="G1083" s="23" t="s">
        <v>543</v>
      </c>
      <c r="H1083" s="32" t="s">
        <v>351</v>
      </c>
      <c r="I1083" s="32" t="s">
        <v>574</v>
      </c>
      <c r="J1083" s="135">
        <v>222</v>
      </c>
      <c r="K1083" s="28">
        <v>0.82432000000000005</v>
      </c>
      <c r="L1083" s="28">
        <f t="shared" si="57"/>
        <v>0.82432000000000005</v>
      </c>
      <c r="O1083" s="77">
        <v>0.82706999999999997</v>
      </c>
      <c r="BF1083" s="106"/>
    </row>
    <row r="1084" spans="1:58" x14ac:dyDescent="0.25">
      <c r="A1084" t="s">
        <v>17</v>
      </c>
      <c r="B1084" s="25">
        <v>2020</v>
      </c>
      <c r="C1084" s="25" t="s">
        <v>3</v>
      </c>
      <c r="D1084" s="25" t="s">
        <v>66</v>
      </c>
      <c r="E1084" s="25" t="s">
        <v>543</v>
      </c>
      <c r="F1084" s="23" t="s">
        <v>351</v>
      </c>
      <c r="G1084" s="23" t="s">
        <v>543</v>
      </c>
      <c r="H1084" s="32" t="s">
        <v>351</v>
      </c>
      <c r="I1084" s="32" t="s">
        <v>574</v>
      </c>
      <c r="J1084" s="135">
        <v>245</v>
      </c>
      <c r="K1084" s="28">
        <v>0.85306000000000004</v>
      </c>
      <c r="L1084" s="28">
        <f t="shared" si="57"/>
        <v>0.85306000000000004</v>
      </c>
      <c r="O1084" s="77">
        <v>0.85233000000000003</v>
      </c>
      <c r="BF1084" s="106"/>
    </row>
    <row r="1085" spans="1:58" x14ac:dyDescent="0.25">
      <c r="A1085" t="s">
        <v>17</v>
      </c>
      <c r="B1085" s="25">
        <v>2021</v>
      </c>
      <c r="C1085" s="25" t="s">
        <v>0</v>
      </c>
      <c r="D1085" s="25" t="s">
        <v>67</v>
      </c>
      <c r="E1085" s="25" t="s">
        <v>543</v>
      </c>
      <c r="F1085" s="23" t="s">
        <v>351</v>
      </c>
      <c r="G1085" s="23" t="s">
        <v>543</v>
      </c>
      <c r="H1085" s="32" t="s">
        <v>351</v>
      </c>
      <c r="I1085" s="32" t="s">
        <v>574</v>
      </c>
      <c r="J1085" s="135">
        <v>305</v>
      </c>
      <c r="K1085" s="28">
        <v>0.88524999999999998</v>
      </c>
      <c r="L1085" s="28">
        <f t="shared" si="57"/>
        <v>0.88524999999999998</v>
      </c>
      <c r="O1085" s="77">
        <v>0.86184000000000005</v>
      </c>
      <c r="BF1085" s="106"/>
    </row>
    <row r="1086" spans="1:58" x14ac:dyDescent="0.25">
      <c r="A1086" t="s">
        <v>17</v>
      </c>
      <c r="B1086" s="25">
        <v>2021</v>
      </c>
      <c r="C1086" s="25" t="s">
        <v>1</v>
      </c>
      <c r="D1086" s="25" t="s">
        <v>68</v>
      </c>
      <c r="E1086" s="25" t="s">
        <v>543</v>
      </c>
      <c r="F1086" s="23" t="s">
        <v>351</v>
      </c>
      <c r="G1086" s="23" t="s">
        <v>543</v>
      </c>
      <c r="H1086" s="32" t="s">
        <v>351</v>
      </c>
      <c r="I1086" s="32" t="s">
        <v>574</v>
      </c>
      <c r="J1086" s="135">
        <v>291</v>
      </c>
      <c r="K1086" s="28">
        <v>0.87973000000000001</v>
      </c>
      <c r="L1086" s="28">
        <f t="shared" si="57"/>
        <v>0.87973000000000001</v>
      </c>
      <c r="O1086" s="77">
        <v>0.85790999999999995</v>
      </c>
      <c r="BF1086" s="106"/>
    </row>
    <row r="1087" spans="1:58" x14ac:dyDescent="0.25">
      <c r="A1087" t="s">
        <v>17</v>
      </c>
      <c r="B1087" s="25">
        <v>2021</v>
      </c>
      <c r="C1087" s="25" t="s">
        <v>2</v>
      </c>
      <c r="D1087" s="25" t="s">
        <v>69</v>
      </c>
      <c r="E1087" s="25" t="s">
        <v>543</v>
      </c>
      <c r="F1087" s="23" t="s">
        <v>351</v>
      </c>
      <c r="G1087" s="23" t="s">
        <v>543</v>
      </c>
      <c r="H1087" s="32" t="s">
        <v>351</v>
      </c>
      <c r="I1087" s="32" t="s">
        <v>574</v>
      </c>
      <c r="J1087" s="135">
        <v>290</v>
      </c>
      <c r="K1087" s="28">
        <v>0.88966000000000001</v>
      </c>
      <c r="L1087" s="28">
        <f t="shared" si="57"/>
        <v>0.88966000000000001</v>
      </c>
      <c r="O1087" s="77">
        <v>0.85472999999999999</v>
      </c>
      <c r="BF1087" s="106"/>
    </row>
    <row r="1088" spans="1:58" x14ac:dyDescent="0.25">
      <c r="A1088" t="s">
        <v>17</v>
      </c>
      <c r="B1088" s="25">
        <v>2021</v>
      </c>
      <c r="C1088" s="25" t="s">
        <v>3</v>
      </c>
      <c r="D1088" s="25" t="s">
        <v>70</v>
      </c>
      <c r="E1088" s="25" t="s">
        <v>543</v>
      </c>
      <c r="F1088" s="23" t="s">
        <v>351</v>
      </c>
      <c r="G1088" s="23" t="s">
        <v>543</v>
      </c>
      <c r="H1088" s="32" t="s">
        <v>351</v>
      </c>
      <c r="I1088" s="32" t="s">
        <v>574</v>
      </c>
      <c r="J1088" s="135">
        <v>338</v>
      </c>
      <c r="K1088" s="28">
        <v>0.90237000000000001</v>
      </c>
      <c r="L1088" s="28">
        <f t="shared" si="57"/>
        <v>0.90237000000000001</v>
      </c>
      <c r="O1088" s="77">
        <v>0.86302999999999996</v>
      </c>
      <c r="BF1088" s="106"/>
    </row>
    <row r="1089" spans="1:58" x14ac:dyDescent="0.25">
      <c r="A1089" t="s">
        <v>17</v>
      </c>
      <c r="B1089" s="25">
        <v>2022</v>
      </c>
      <c r="C1089" s="25" t="s">
        <v>0</v>
      </c>
      <c r="D1089" s="25" t="s">
        <v>71</v>
      </c>
      <c r="E1089" s="25" t="s">
        <v>543</v>
      </c>
      <c r="F1089" s="23" t="s">
        <v>351</v>
      </c>
      <c r="G1089" s="23" t="s">
        <v>543</v>
      </c>
      <c r="H1089" s="32" t="s">
        <v>351</v>
      </c>
      <c r="I1089" s="32" t="s">
        <v>574</v>
      </c>
      <c r="J1089" s="135">
        <v>350</v>
      </c>
      <c r="K1089" s="28">
        <v>0.9</v>
      </c>
      <c r="L1089" s="28">
        <f t="shared" si="57"/>
        <v>0.9</v>
      </c>
      <c r="O1089" s="77">
        <v>0.86423000000000005</v>
      </c>
      <c r="BF1089" s="106"/>
    </row>
    <row r="1090" spans="1:58" x14ac:dyDescent="0.25">
      <c r="A1090" t="s">
        <v>17</v>
      </c>
      <c r="B1090" s="25">
        <v>2022</v>
      </c>
      <c r="C1090" s="25" t="s">
        <v>1</v>
      </c>
      <c r="D1090" s="25" t="s">
        <v>72</v>
      </c>
      <c r="E1090" s="25" t="s">
        <v>543</v>
      </c>
      <c r="F1090" s="23" t="s">
        <v>351</v>
      </c>
      <c r="G1090" s="23" t="s">
        <v>543</v>
      </c>
      <c r="H1090" s="32" t="s">
        <v>351</v>
      </c>
      <c r="I1090" s="32" t="s">
        <v>574</v>
      </c>
      <c r="J1090" s="135">
        <v>341</v>
      </c>
      <c r="K1090" s="28">
        <v>0.93254999999999999</v>
      </c>
      <c r="L1090" s="28">
        <f t="shared" ref="L1090:L1153" si="58">SUMIFS(K:K, E:E, G1090, D:D, D1090, I:I, I1090)</f>
        <v>0.93254999999999999</v>
      </c>
      <c r="O1090" s="77">
        <v>0.85797999999999996</v>
      </c>
      <c r="BF1090" s="106"/>
    </row>
    <row r="1091" spans="1:58" x14ac:dyDescent="0.25">
      <c r="A1091" t="s">
        <v>17</v>
      </c>
      <c r="B1091" s="25">
        <v>2022</v>
      </c>
      <c r="C1091" s="25" t="s">
        <v>2</v>
      </c>
      <c r="D1091" s="25" t="s">
        <v>73</v>
      </c>
      <c r="E1091" s="25" t="s">
        <v>543</v>
      </c>
      <c r="F1091" s="23" t="s">
        <v>351</v>
      </c>
      <c r="G1091" s="23" t="s">
        <v>543</v>
      </c>
      <c r="H1091" s="32" t="s">
        <v>351</v>
      </c>
      <c r="I1091" s="32" t="s">
        <v>574</v>
      </c>
      <c r="J1091" s="135">
        <v>349</v>
      </c>
      <c r="K1091" s="28">
        <v>0.89685000000000004</v>
      </c>
      <c r="L1091" s="28">
        <f t="shared" si="58"/>
        <v>0.89685000000000004</v>
      </c>
      <c r="O1091" s="77">
        <v>0.85080999999999996</v>
      </c>
      <c r="BF1091" s="106"/>
    </row>
    <row r="1092" spans="1:58" x14ac:dyDescent="0.25">
      <c r="A1092" t="s">
        <v>17</v>
      </c>
      <c r="B1092" s="25">
        <v>2022</v>
      </c>
      <c r="C1092" s="25" t="s">
        <v>3</v>
      </c>
      <c r="D1092" s="25" t="s">
        <v>493</v>
      </c>
      <c r="E1092" s="25" t="s">
        <v>543</v>
      </c>
      <c r="F1092" s="23" t="s">
        <v>351</v>
      </c>
      <c r="G1092" s="23" t="s">
        <v>543</v>
      </c>
      <c r="H1092" s="32" t="s">
        <v>351</v>
      </c>
      <c r="I1092" s="32" t="s">
        <v>574</v>
      </c>
      <c r="J1092" s="135">
        <v>352</v>
      </c>
      <c r="K1092" s="28">
        <v>0.91193000000000002</v>
      </c>
      <c r="L1092" s="28">
        <f t="shared" si="58"/>
        <v>0.91193000000000002</v>
      </c>
      <c r="O1092" s="77">
        <v>0.85358999999999996</v>
      </c>
      <c r="BF1092" s="106"/>
    </row>
    <row r="1093" spans="1:58" x14ac:dyDescent="0.25">
      <c r="A1093" t="s">
        <v>17</v>
      </c>
      <c r="B1093" s="25">
        <v>2023</v>
      </c>
      <c r="C1093" s="25" t="s">
        <v>0</v>
      </c>
      <c r="D1093" s="25" t="s">
        <v>537</v>
      </c>
      <c r="E1093" s="25" t="s">
        <v>543</v>
      </c>
      <c r="F1093" s="23" t="s">
        <v>351</v>
      </c>
      <c r="G1093" s="23" t="s">
        <v>543</v>
      </c>
      <c r="H1093" s="32" t="s">
        <v>351</v>
      </c>
      <c r="I1093" s="32" t="s">
        <v>574</v>
      </c>
      <c r="J1093" s="135">
        <v>336</v>
      </c>
      <c r="K1093" s="28">
        <v>0.89881</v>
      </c>
      <c r="L1093" s="28">
        <f t="shared" si="58"/>
        <v>0.89881</v>
      </c>
      <c r="O1093" s="77">
        <v>0.85650000000000004</v>
      </c>
      <c r="BF1093" s="106"/>
    </row>
    <row r="1094" spans="1:58" x14ac:dyDescent="0.25">
      <c r="A1094" t="s">
        <v>17</v>
      </c>
      <c r="B1094" s="25">
        <v>2018</v>
      </c>
      <c r="C1094" s="25" t="s">
        <v>0</v>
      </c>
      <c r="D1094" s="25" t="s">
        <v>54</v>
      </c>
      <c r="E1094" s="25" t="s">
        <v>182</v>
      </c>
      <c r="F1094" s="23" t="s">
        <v>183</v>
      </c>
      <c r="G1094" s="23" t="s">
        <v>535</v>
      </c>
      <c r="H1094" s="32" t="s">
        <v>358</v>
      </c>
      <c r="I1094" s="32" t="s">
        <v>574</v>
      </c>
      <c r="J1094" s="135">
        <v>139</v>
      </c>
      <c r="K1094" s="28">
        <v>0.91366999999999998</v>
      </c>
      <c r="L1094" s="28">
        <f t="shared" si="58"/>
        <v>0.88914000000000004</v>
      </c>
      <c r="O1094" s="77">
        <v>0.84830000000000005</v>
      </c>
      <c r="BF1094" s="106"/>
    </row>
    <row r="1095" spans="1:58" x14ac:dyDescent="0.25">
      <c r="A1095" t="s">
        <v>17</v>
      </c>
      <c r="B1095" s="25">
        <v>2018</v>
      </c>
      <c r="C1095" s="25" t="s">
        <v>1</v>
      </c>
      <c r="D1095" s="25" t="s">
        <v>56</v>
      </c>
      <c r="E1095" s="25" t="s">
        <v>182</v>
      </c>
      <c r="F1095" s="23" t="s">
        <v>183</v>
      </c>
      <c r="G1095" s="23" t="s">
        <v>535</v>
      </c>
      <c r="H1095" s="32" t="s">
        <v>358</v>
      </c>
      <c r="I1095" s="32" t="s">
        <v>574</v>
      </c>
      <c r="J1095" s="135">
        <v>133</v>
      </c>
      <c r="K1095" s="28">
        <v>0.90225999999999995</v>
      </c>
      <c r="L1095" s="28">
        <f t="shared" si="58"/>
        <v>0.87958999999999998</v>
      </c>
      <c r="O1095" s="77">
        <v>0.85524</v>
      </c>
      <c r="BF1095" s="106"/>
    </row>
    <row r="1096" spans="1:58" x14ac:dyDescent="0.25">
      <c r="A1096" t="s">
        <v>17</v>
      </c>
      <c r="B1096" s="25">
        <v>2018</v>
      </c>
      <c r="C1096" s="25" t="s">
        <v>2</v>
      </c>
      <c r="D1096" s="25" t="s">
        <v>57</v>
      </c>
      <c r="E1096" s="25" t="s">
        <v>182</v>
      </c>
      <c r="F1096" s="23" t="s">
        <v>183</v>
      </c>
      <c r="G1096" s="23" t="s">
        <v>535</v>
      </c>
      <c r="H1096" s="32" t="s">
        <v>358</v>
      </c>
      <c r="I1096" s="32" t="s">
        <v>574</v>
      </c>
      <c r="J1096" s="135">
        <v>201</v>
      </c>
      <c r="K1096" s="28">
        <v>0.88060000000000005</v>
      </c>
      <c r="L1096" s="28">
        <f t="shared" si="58"/>
        <v>0.88287000000000004</v>
      </c>
      <c r="O1096" s="77">
        <v>0.85572000000000004</v>
      </c>
      <c r="BF1096" s="106"/>
    </row>
    <row r="1097" spans="1:58" x14ac:dyDescent="0.25">
      <c r="A1097" t="s">
        <v>17</v>
      </c>
      <c r="B1097" s="25">
        <v>2018</v>
      </c>
      <c r="C1097" s="25" t="s">
        <v>3</v>
      </c>
      <c r="D1097" s="25" t="s">
        <v>58</v>
      </c>
      <c r="E1097" s="25" t="s">
        <v>182</v>
      </c>
      <c r="F1097" s="23" t="s">
        <v>183</v>
      </c>
      <c r="G1097" s="23" t="s">
        <v>535</v>
      </c>
      <c r="H1097" s="32" t="s">
        <v>358</v>
      </c>
      <c r="I1097" s="32" t="s">
        <v>574</v>
      </c>
      <c r="J1097" s="135">
        <v>152</v>
      </c>
      <c r="K1097" s="28">
        <v>0.91447000000000001</v>
      </c>
      <c r="L1097" s="28">
        <f t="shared" si="58"/>
        <v>0.89505999999999997</v>
      </c>
      <c r="O1097" s="77">
        <v>0.85877999999999999</v>
      </c>
      <c r="BF1097" s="106"/>
    </row>
    <row r="1098" spans="1:58" x14ac:dyDescent="0.25">
      <c r="A1098" t="s">
        <v>17</v>
      </c>
      <c r="B1098" s="25">
        <v>2019</v>
      </c>
      <c r="C1098" s="25" t="s">
        <v>0</v>
      </c>
      <c r="D1098" s="25" t="s">
        <v>59</v>
      </c>
      <c r="E1098" s="25" t="s">
        <v>182</v>
      </c>
      <c r="F1098" s="23" t="s">
        <v>183</v>
      </c>
      <c r="G1098" s="23" t="s">
        <v>535</v>
      </c>
      <c r="H1098" s="32" t="s">
        <v>358</v>
      </c>
      <c r="I1098" s="32" t="s">
        <v>574</v>
      </c>
      <c r="J1098" s="135">
        <v>168</v>
      </c>
      <c r="K1098" s="28">
        <v>0.89881</v>
      </c>
      <c r="L1098" s="28">
        <f t="shared" si="58"/>
        <v>0.87524999999999997</v>
      </c>
      <c r="O1098" s="77">
        <v>0.85007999999999995</v>
      </c>
      <c r="BF1098" s="106"/>
    </row>
    <row r="1099" spans="1:58" x14ac:dyDescent="0.25">
      <c r="A1099" t="s">
        <v>17</v>
      </c>
      <c r="B1099" s="25">
        <v>2019</v>
      </c>
      <c r="C1099" s="25" t="s">
        <v>1</v>
      </c>
      <c r="D1099" s="25" t="s">
        <v>60</v>
      </c>
      <c r="E1099" s="25" t="s">
        <v>182</v>
      </c>
      <c r="F1099" s="23" t="s">
        <v>183</v>
      </c>
      <c r="G1099" s="23" t="s">
        <v>535</v>
      </c>
      <c r="H1099" s="32" t="s">
        <v>358</v>
      </c>
      <c r="I1099" s="32" t="s">
        <v>574</v>
      </c>
      <c r="J1099" s="135">
        <v>198</v>
      </c>
      <c r="K1099" s="28">
        <v>0.89393999999999996</v>
      </c>
      <c r="L1099" s="28">
        <f t="shared" si="58"/>
        <v>0.87963000000000002</v>
      </c>
      <c r="O1099" s="77">
        <v>0.85524</v>
      </c>
      <c r="BF1099" s="106"/>
    </row>
    <row r="1100" spans="1:58" x14ac:dyDescent="0.25">
      <c r="A1100" t="s">
        <v>17</v>
      </c>
      <c r="B1100" s="25">
        <v>2019</v>
      </c>
      <c r="C1100" s="25" t="s">
        <v>2</v>
      </c>
      <c r="D1100" s="25" t="s">
        <v>61</v>
      </c>
      <c r="E1100" s="25" t="s">
        <v>182</v>
      </c>
      <c r="F1100" s="23" t="s">
        <v>183</v>
      </c>
      <c r="G1100" s="23" t="s">
        <v>535</v>
      </c>
      <c r="H1100" s="32" t="s">
        <v>358</v>
      </c>
      <c r="I1100" s="32" t="s">
        <v>574</v>
      </c>
      <c r="J1100" s="135">
        <v>184</v>
      </c>
      <c r="K1100" s="28">
        <v>0.92391000000000001</v>
      </c>
      <c r="L1100" s="28">
        <f t="shared" si="58"/>
        <v>0.88007999999999997</v>
      </c>
      <c r="O1100" s="77">
        <v>0.85079000000000005</v>
      </c>
      <c r="BF1100" s="106"/>
    </row>
    <row r="1101" spans="1:58" x14ac:dyDescent="0.25">
      <c r="A1101" t="s">
        <v>17</v>
      </c>
      <c r="B1101" s="25">
        <v>2019</v>
      </c>
      <c r="C1101" s="25" t="s">
        <v>3</v>
      </c>
      <c r="D1101" s="25" t="s">
        <v>62</v>
      </c>
      <c r="E1101" s="25" t="s">
        <v>182</v>
      </c>
      <c r="F1101" s="23" t="s">
        <v>183</v>
      </c>
      <c r="G1101" s="23" t="s">
        <v>535</v>
      </c>
      <c r="H1101" s="32" t="s">
        <v>358</v>
      </c>
      <c r="I1101" s="32" t="s">
        <v>574</v>
      </c>
      <c r="J1101" s="135">
        <v>219</v>
      </c>
      <c r="K1101" s="28">
        <v>0.88127999999999995</v>
      </c>
      <c r="L1101" s="28">
        <f t="shared" si="58"/>
        <v>0.85487000000000002</v>
      </c>
      <c r="O1101" s="77">
        <v>0.85265000000000002</v>
      </c>
      <c r="BF1101" s="106"/>
    </row>
    <row r="1102" spans="1:58" x14ac:dyDescent="0.25">
      <c r="A1102" t="s">
        <v>17</v>
      </c>
      <c r="B1102" s="25">
        <v>2020</v>
      </c>
      <c r="C1102" s="25" t="s">
        <v>0</v>
      </c>
      <c r="D1102" s="25" t="s">
        <v>63</v>
      </c>
      <c r="E1102" s="25" t="s">
        <v>182</v>
      </c>
      <c r="F1102" s="23" t="s">
        <v>183</v>
      </c>
      <c r="G1102" s="23" t="s">
        <v>535</v>
      </c>
      <c r="H1102" s="32" t="s">
        <v>358</v>
      </c>
      <c r="I1102" s="32" t="s">
        <v>574</v>
      </c>
      <c r="J1102" s="135">
        <v>152</v>
      </c>
      <c r="K1102" s="28">
        <v>0.89473999999999998</v>
      </c>
      <c r="L1102" s="28">
        <f t="shared" si="58"/>
        <v>0.85555999999999999</v>
      </c>
      <c r="O1102" s="77">
        <v>0.84214</v>
      </c>
      <c r="BF1102" s="106"/>
    </row>
    <row r="1103" spans="1:58" x14ac:dyDescent="0.25">
      <c r="A1103" t="s">
        <v>17</v>
      </c>
      <c r="B1103" s="25">
        <v>2020</v>
      </c>
      <c r="C1103" s="25" t="s">
        <v>1</v>
      </c>
      <c r="D1103" s="25" t="s">
        <v>64</v>
      </c>
      <c r="E1103" s="25" t="s">
        <v>182</v>
      </c>
      <c r="F1103" s="23" t="s">
        <v>183</v>
      </c>
      <c r="G1103" s="23" t="s">
        <v>535</v>
      </c>
      <c r="H1103" s="32" t="s">
        <v>358</v>
      </c>
      <c r="I1103" s="32" t="s">
        <v>574</v>
      </c>
      <c r="J1103" s="135">
        <v>68</v>
      </c>
      <c r="K1103" s="28">
        <v>0.79412000000000005</v>
      </c>
      <c r="L1103" s="28">
        <f t="shared" si="58"/>
        <v>0.84548999999999996</v>
      </c>
      <c r="O1103" s="77">
        <v>0.81738999999999995</v>
      </c>
      <c r="BF1103" s="106"/>
    </row>
    <row r="1104" spans="1:58" x14ac:dyDescent="0.25">
      <c r="A1104" t="s">
        <v>17</v>
      </c>
      <c r="B1104" s="25">
        <v>2020</v>
      </c>
      <c r="C1104" s="25" t="s">
        <v>2</v>
      </c>
      <c r="D1104" s="25" t="s">
        <v>65</v>
      </c>
      <c r="E1104" s="25" t="s">
        <v>182</v>
      </c>
      <c r="F1104" s="23" t="s">
        <v>183</v>
      </c>
      <c r="G1104" s="23" t="s">
        <v>535</v>
      </c>
      <c r="H1104" s="32" t="s">
        <v>358</v>
      </c>
      <c r="I1104" s="32" t="s">
        <v>574</v>
      </c>
      <c r="J1104" s="135">
        <v>146</v>
      </c>
      <c r="K1104" s="28">
        <v>0.86301000000000005</v>
      </c>
      <c r="L1104" s="28">
        <f t="shared" si="58"/>
        <v>0.88973999999999998</v>
      </c>
      <c r="O1104" s="77">
        <v>0.82706999999999997</v>
      </c>
      <c r="BF1104" s="106"/>
    </row>
    <row r="1105" spans="1:58" x14ac:dyDescent="0.25">
      <c r="A1105" t="s">
        <v>17</v>
      </c>
      <c r="B1105" s="25">
        <v>2020</v>
      </c>
      <c r="C1105" s="25" t="s">
        <v>3</v>
      </c>
      <c r="D1105" s="25" t="s">
        <v>66</v>
      </c>
      <c r="E1105" s="25" t="s">
        <v>182</v>
      </c>
      <c r="F1105" s="23" t="s">
        <v>183</v>
      </c>
      <c r="G1105" s="23" t="s">
        <v>535</v>
      </c>
      <c r="H1105" s="32" t="s">
        <v>358</v>
      </c>
      <c r="I1105" s="32" t="s">
        <v>574</v>
      </c>
      <c r="J1105" s="135">
        <v>153</v>
      </c>
      <c r="K1105" s="28">
        <v>0.87582000000000004</v>
      </c>
      <c r="L1105" s="28">
        <f t="shared" si="58"/>
        <v>0.85841000000000001</v>
      </c>
      <c r="O1105" s="77">
        <v>0.85233000000000003</v>
      </c>
      <c r="BF1105" s="106"/>
    </row>
    <row r="1106" spans="1:58" x14ac:dyDescent="0.25">
      <c r="A1106" t="s">
        <v>17</v>
      </c>
      <c r="B1106" s="25">
        <v>2021</v>
      </c>
      <c r="C1106" s="25" t="s">
        <v>0</v>
      </c>
      <c r="D1106" s="25" t="s">
        <v>67</v>
      </c>
      <c r="E1106" s="25" t="s">
        <v>182</v>
      </c>
      <c r="F1106" s="23" t="s">
        <v>183</v>
      </c>
      <c r="G1106" s="23" t="s">
        <v>535</v>
      </c>
      <c r="H1106" s="32" t="s">
        <v>358</v>
      </c>
      <c r="I1106" s="32" t="s">
        <v>574</v>
      </c>
      <c r="J1106" s="135">
        <v>182</v>
      </c>
      <c r="K1106" s="28">
        <v>0.84614999999999996</v>
      </c>
      <c r="L1106" s="28">
        <f t="shared" si="58"/>
        <v>0.87402000000000002</v>
      </c>
      <c r="O1106" s="77">
        <v>0.86184000000000005</v>
      </c>
      <c r="BF1106" s="106"/>
    </row>
    <row r="1107" spans="1:58" x14ac:dyDescent="0.25">
      <c r="A1107" t="s">
        <v>17</v>
      </c>
      <c r="B1107" s="25">
        <v>2021</v>
      </c>
      <c r="C1107" s="25" t="s">
        <v>1</v>
      </c>
      <c r="D1107" s="25" t="s">
        <v>68</v>
      </c>
      <c r="E1107" s="25" t="s">
        <v>182</v>
      </c>
      <c r="F1107" s="23" t="s">
        <v>183</v>
      </c>
      <c r="G1107" s="23" t="s">
        <v>535</v>
      </c>
      <c r="H1107" s="32" t="s">
        <v>358</v>
      </c>
      <c r="I1107" s="32" t="s">
        <v>574</v>
      </c>
      <c r="J1107" s="135">
        <v>174</v>
      </c>
      <c r="K1107" s="28">
        <v>0.89654999999999996</v>
      </c>
      <c r="L1107" s="28">
        <f t="shared" si="58"/>
        <v>0.87805</v>
      </c>
      <c r="O1107" s="77">
        <v>0.85790999999999995</v>
      </c>
      <c r="BF1107" s="106"/>
    </row>
    <row r="1108" spans="1:58" x14ac:dyDescent="0.25">
      <c r="A1108" t="s">
        <v>17</v>
      </c>
      <c r="B1108" s="25">
        <v>2021</v>
      </c>
      <c r="C1108" s="25" t="s">
        <v>2</v>
      </c>
      <c r="D1108" s="25" t="s">
        <v>69</v>
      </c>
      <c r="E1108" s="25" t="s">
        <v>182</v>
      </c>
      <c r="F1108" s="23" t="s">
        <v>183</v>
      </c>
      <c r="G1108" s="23" t="s">
        <v>535</v>
      </c>
      <c r="H1108" s="32" t="s">
        <v>358</v>
      </c>
      <c r="I1108" s="32" t="s">
        <v>574</v>
      </c>
      <c r="J1108" s="135">
        <v>155</v>
      </c>
      <c r="K1108" s="28">
        <v>0.94838999999999996</v>
      </c>
      <c r="L1108" s="28">
        <f t="shared" si="58"/>
        <v>0.89700000000000002</v>
      </c>
      <c r="O1108" s="77">
        <v>0.85472999999999999</v>
      </c>
      <c r="BF1108" s="106"/>
    </row>
    <row r="1109" spans="1:58" x14ac:dyDescent="0.25">
      <c r="A1109" t="s">
        <v>17</v>
      </c>
      <c r="B1109" s="25">
        <v>2021</v>
      </c>
      <c r="C1109" s="25" t="s">
        <v>3</v>
      </c>
      <c r="D1109" s="25" t="s">
        <v>70</v>
      </c>
      <c r="E1109" s="25" t="s">
        <v>182</v>
      </c>
      <c r="F1109" s="23" t="s">
        <v>183</v>
      </c>
      <c r="G1109" s="23" t="s">
        <v>535</v>
      </c>
      <c r="H1109" s="32" t="s">
        <v>358</v>
      </c>
      <c r="I1109" s="32" t="s">
        <v>574</v>
      </c>
      <c r="J1109" s="135">
        <v>157</v>
      </c>
      <c r="K1109" s="28">
        <v>0.89809000000000005</v>
      </c>
      <c r="L1109" s="28">
        <f t="shared" si="58"/>
        <v>0.88687000000000005</v>
      </c>
      <c r="O1109" s="77">
        <v>0.86302999999999996</v>
      </c>
      <c r="BF1109" s="106"/>
    </row>
    <row r="1110" spans="1:58" x14ac:dyDescent="0.25">
      <c r="A1110" t="s">
        <v>17</v>
      </c>
      <c r="B1110" s="25">
        <v>2022</v>
      </c>
      <c r="C1110" s="25" t="s">
        <v>0</v>
      </c>
      <c r="D1110" s="25" t="s">
        <v>71</v>
      </c>
      <c r="E1110" s="25" t="s">
        <v>182</v>
      </c>
      <c r="F1110" s="23" t="s">
        <v>183</v>
      </c>
      <c r="G1110" s="23" t="s">
        <v>535</v>
      </c>
      <c r="H1110" s="32" t="s">
        <v>358</v>
      </c>
      <c r="I1110" s="32" t="s">
        <v>574</v>
      </c>
      <c r="J1110" s="135">
        <v>178</v>
      </c>
      <c r="K1110" s="28">
        <v>0.96067000000000002</v>
      </c>
      <c r="L1110" s="28">
        <f t="shared" si="58"/>
        <v>0.92259000000000002</v>
      </c>
      <c r="O1110" s="77">
        <v>0.86423000000000005</v>
      </c>
      <c r="BF1110" s="106"/>
    </row>
    <row r="1111" spans="1:58" x14ac:dyDescent="0.25">
      <c r="A1111" t="s">
        <v>17</v>
      </c>
      <c r="B1111" s="25">
        <v>2022</v>
      </c>
      <c r="C1111" s="25" t="s">
        <v>1</v>
      </c>
      <c r="D1111" s="25" t="s">
        <v>72</v>
      </c>
      <c r="E1111" s="25" t="s">
        <v>182</v>
      </c>
      <c r="F1111" s="23" t="s">
        <v>183</v>
      </c>
      <c r="G1111" s="23" t="s">
        <v>535</v>
      </c>
      <c r="H1111" s="32" t="s">
        <v>358</v>
      </c>
      <c r="I1111" s="32" t="s">
        <v>574</v>
      </c>
      <c r="J1111" s="135">
        <v>196</v>
      </c>
      <c r="K1111" s="28">
        <v>0.90815999999999997</v>
      </c>
      <c r="L1111" s="28">
        <f t="shared" si="58"/>
        <v>0.88090999999999997</v>
      </c>
      <c r="O1111" s="77">
        <v>0.85797999999999996</v>
      </c>
      <c r="BF1111" s="106"/>
    </row>
    <row r="1112" spans="1:58" x14ac:dyDescent="0.25">
      <c r="A1112" t="s">
        <v>17</v>
      </c>
      <c r="B1112" s="25">
        <v>2022</v>
      </c>
      <c r="C1112" s="25" t="s">
        <v>2</v>
      </c>
      <c r="D1112" s="25" t="s">
        <v>73</v>
      </c>
      <c r="E1112" s="25" t="s">
        <v>182</v>
      </c>
      <c r="F1112" s="23" t="s">
        <v>183</v>
      </c>
      <c r="G1112" s="23" t="s">
        <v>535</v>
      </c>
      <c r="H1112" s="32" t="s">
        <v>358</v>
      </c>
      <c r="I1112" s="32" t="s">
        <v>574</v>
      </c>
      <c r="J1112" s="135">
        <v>188</v>
      </c>
      <c r="K1112" s="28">
        <v>0.85106000000000004</v>
      </c>
      <c r="L1112" s="28">
        <f t="shared" si="58"/>
        <v>0.88014999999999999</v>
      </c>
      <c r="O1112" s="77">
        <v>0.85080999999999996</v>
      </c>
      <c r="BF1112" s="106"/>
    </row>
    <row r="1113" spans="1:58" x14ac:dyDescent="0.25">
      <c r="A1113" t="s">
        <v>17</v>
      </c>
      <c r="B1113" s="25">
        <v>2022</v>
      </c>
      <c r="C1113" s="25" t="s">
        <v>3</v>
      </c>
      <c r="D1113" s="25" t="s">
        <v>493</v>
      </c>
      <c r="E1113" s="25" t="s">
        <v>182</v>
      </c>
      <c r="F1113" s="23" t="s">
        <v>183</v>
      </c>
      <c r="G1113" s="23" t="s">
        <v>535</v>
      </c>
      <c r="H1113" s="32" t="s">
        <v>358</v>
      </c>
      <c r="I1113" s="32" t="s">
        <v>574</v>
      </c>
      <c r="J1113" s="135">
        <v>180</v>
      </c>
      <c r="K1113" s="28">
        <v>0.91666999999999998</v>
      </c>
      <c r="L1113" s="28">
        <f t="shared" si="58"/>
        <v>0.85535000000000005</v>
      </c>
      <c r="O1113" s="77">
        <v>0.85358999999999996</v>
      </c>
      <c r="BF1113" s="106"/>
    </row>
    <row r="1114" spans="1:58" x14ac:dyDescent="0.25">
      <c r="A1114" t="s">
        <v>17</v>
      </c>
      <c r="B1114" s="25">
        <v>2023</v>
      </c>
      <c r="C1114" s="25" t="s">
        <v>0</v>
      </c>
      <c r="D1114" s="25" t="s">
        <v>537</v>
      </c>
      <c r="E1114" s="25" t="s">
        <v>182</v>
      </c>
      <c r="F1114" s="23" t="s">
        <v>183</v>
      </c>
      <c r="G1114" s="23" t="s">
        <v>535</v>
      </c>
      <c r="H1114" s="32" t="s">
        <v>358</v>
      </c>
      <c r="I1114" s="32" t="s">
        <v>574</v>
      </c>
      <c r="J1114" s="135">
        <v>195</v>
      </c>
      <c r="K1114" s="28">
        <v>0.89231000000000005</v>
      </c>
      <c r="L1114" s="28">
        <f t="shared" si="58"/>
        <v>0.88868000000000003</v>
      </c>
      <c r="O1114" s="77">
        <v>0.85650000000000004</v>
      </c>
      <c r="BF1114" s="106"/>
    </row>
    <row r="1115" spans="1:58" x14ac:dyDescent="0.25">
      <c r="A1115" t="s">
        <v>17</v>
      </c>
      <c r="B1115" s="25">
        <v>2018</v>
      </c>
      <c r="C1115" s="25" t="s">
        <v>0</v>
      </c>
      <c r="D1115" s="25" t="s">
        <v>54</v>
      </c>
      <c r="E1115" s="25" t="s">
        <v>184</v>
      </c>
      <c r="F1115" s="23" t="s">
        <v>185</v>
      </c>
      <c r="G1115" s="23" t="s">
        <v>553</v>
      </c>
      <c r="H1115" s="32" t="s">
        <v>365</v>
      </c>
      <c r="I1115" s="32" t="s">
        <v>574</v>
      </c>
      <c r="J1115" s="135">
        <v>37</v>
      </c>
      <c r="K1115" s="28">
        <v>0.81081000000000003</v>
      </c>
      <c r="L1115" s="28">
        <f t="shared" si="58"/>
        <v>0.87346999999999997</v>
      </c>
      <c r="O1115" s="77">
        <v>0.84830000000000005</v>
      </c>
      <c r="BF1115" s="106"/>
    </row>
    <row r="1116" spans="1:58" x14ac:dyDescent="0.25">
      <c r="A1116" t="s">
        <v>17</v>
      </c>
      <c r="B1116" s="25">
        <v>2018</v>
      </c>
      <c r="C1116" s="25" t="s">
        <v>1</v>
      </c>
      <c r="D1116" s="25" t="s">
        <v>56</v>
      </c>
      <c r="E1116" s="25" t="s">
        <v>184</v>
      </c>
      <c r="F1116" s="23" t="s">
        <v>185</v>
      </c>
      <c r="G1116" s="23" t="s">
        <v>553</v>
      </c>
      <c r="H1116" s="32" t="s">
        <v>365</v>
      </c>
      <c r="I1116" s="32" t="s">
        <v>574</v>
      </c>
      <c r="J1116" s="135">
        <v>42</v>
      </c>
      <c r="K1116" s="28">
        <v>0.85714000000000001</v>
      </c>
      <c r="L1116" s="28">
        <f t="shared" si="58"/>
        <v>0.89341999999999999</v>
      </c>
      <c r="O1116" s="77">
        <v>0.85524</v>
      </c>
      <c r="BF1116" s="106"/>
    </row>
    <row r="1117" spans="1:58" x14ac:dyDescent="0.25">
      <c r="A1117" t="s">
        <v>17</v>
      </c>
      <c r="B1117" s="25">
        <v>2018</v>
      </c>
      <c r="C1117" s="25" t="s">
        <v>2</v>
      </c>
      <c r="D1117" s="25" t="s">
        <v>57</v>
      </c>
      <c r="E1117" s="25" t="s">
        <v>184</v>
      </c>
      <c r="F1117" s="23" t="s">
        <v>185</v>
      </c>
      <c r="G1117" s="23" t="s">
        <v>553</v>
      </c>
      <c r="H1117" s="32" t="s">
        <v>365</v>
      </c>
      <c r="I1117" s="32" t="s">
        <v>574</v>
      </c>
      <c r="J1117" s="135">
        <v>41</v>
      </c>
      <c r="K1117" s="28">
        <v>0.75609999999999999</v>
      </c>
      <c r="L1117" s="28">
        <f t="shared" si="58"/>
        <v>0.86734999999999995</v>
      </c>
      <c r="O1117" s="77">
        <v>0.85572000000000004</v>
      </c>
      <c r="BF1117" s="106"/>
    </row>
    <row r="1118" spans="1:58" x14ac:dyDescent="0.25">
      <c r="A1118" t="s">
        <v>17</v>
      </c>
      <c r="B1118" s="25">
        <v>2018</v>
      </c>
      <c r="C1118" s="25" t="s">
        <v>3</v>
      </c>
      <c r="D1118" s="25" t="s">
        <v>58</v>
      </c>
      <c r="E1118" s="25" t="s">
        <v>184</v>
      </c>
      <c r="F1118" s="23" t="s">
        <v>185</v>
      </c>
      <c r="G1118" s="23" t="s">
        <v>553</v>
      </c>
      <c r="H1118" s="32" t="s">
        <v>365</v>
      </c>
      <c r="I1118" s="32" t="s">
        <v>574</v>
      </c>
      <c r="J1118" s="135">
        <v>37</v>
      </c>
      <c r="K1118" s="28">
        <v>0.86485999999999996</v>
      </c>
      <c r="L1118" s="28">
        <f t="shared" si="58"/>
        <v>0.88636000000000004</v>
      </c>
      <c r="O1118" s="77">
        <v>0.85877999999999999</v>
      </c>
      <c r="BF1118" s="106"/>
    </row>
    <row r="1119" spans="1:58" x14ac:dyDescent="0.25">
      <c r="A1119" t="s">
        <v>17</v>
      </c>
      <c r="B1119" s="25">
        <v>2019</v>
      </c>
      <c r="C1119" s="25" t="s">
        <v>0</v>
      </c>
      <c r="D1119" s="25" t="s">
        <v>59</v>
      </c>
      <c r="E1119" s="25" t="s">
        <v>184</v>
      </c>
      <c r="F1119" s="23" t="s">
        <v>185</v>
      </c>
      <c r="G1119" s="23" t="s">
        <v>553</v>
      </c>
      <c r="H1119" s="32" t="s">
        <v>365</v>
      </c>
      <c r="I1119" s="32" t="s">
        <v>574</v>
      </c>
      <c r="J1119" s="135">
        <v>49</v>
      </c>
      <c r="K1119" s="28">
        <v>0.83672999999999997</v>
      </c>
      <c r="L1119" s="28">
        <f t="shared" si="58"/>
        <v>0.85053000000000001</v>
      </c>
      <c r="O1119" s="77">
        <v>0.85007999999999995</v>
      </c>
      <c r="BF1119" s="106"/>
    </row>
    <row r="1120" spans="1:58" x14ac:dyDescent="0.25">
      <c r="A1120" t="s">
        <v>17</v>
      </c>
      <c r="B1120" s="25">
        <v>2019</v>
      </c>
      <c r="C1120" s="25" t="s">
        <v>1</v>
      </c>
      <c r="D1120" s="25" t="s">
        <v>60</v>
      </c>
      <c r="E1120" s="25" t="s">
        <v>184</v>
      </c>
      <c r="F1120" s="23" t="s">
        <v>185</v>
      </c>
      <c r="G1120" s="23" t="s">
        <v>553</v>
      </c>
      <c r="H1120" s="32" t="s">
        <v>365</v>
      </c>
      <c r="I1120" s="32" t="s">
        <v>574</v>
      </c>
      <c r="J1120" s="135">
        <v>49</v>
      </c>
      <c r="K1120" s="28">
        <v>0.89795999999999998</v>
      </c>
      <c r="L1120" s="28">
        <f t="shared" si="58"/>
        <v>0.88395999999999997</v>
      </c>
      <c r="O1120" s="77">
        <v>0.85524</v>
      </c>
      <c r="BF1120" s="106"/>
    </row>
    <row r="1121" spans="1:58" x14ac:dyDescent="0.25">
      <c r="A1121" t="s">
        <v>17</v>
      </c>
      <c r="B1121" s="25">
        <v>2019</v>
      </c>
      <c r="C1121" s="25" t="s">
        <v>2</v>
      </c>
      <c r="D1121" s="25" t="s">
        <v>61</v>
      </c>
      <c r="E1121" s="25" t="s">
        <v>184</v>
      </c>
      <c r="F1121" s="23" t="s">
        <v>185</v>
      </c>
      <c r="G1121" s="23" t="s">
        <v>553</v>
      </c>
      <c r="H1121" s="32" t="s">
        <v>365</v>
      </c>
      <c r="I1121" s="32" t="s">
        <v>574</v>
      </c>
      <c r="J1121" s="135">
        <v>44</v>
      </c>
      <c r="K1121" s="28">
        <v>0.72726999999999997</v>
      </c>
      <c r="L1121" s="28">
        <f t="shared" si="58"/>
        <v>0.80769000000000002</v>
      </c>
      <c r="O1121" s="77">
        <v>0.85079000000000005</v>
      </c>
      <c r="BF1121" s="106"/>
    </row>
    <row r="1122" spans="1:58" x14ac:dyDescent="0.25">
      <c r="A1122" t="s">
        <v>17</v>
      </c>
      <c r="B1122" s="25">
        <v>2019</v>
      </c>
      <c r="C1122" s="25" t="s">
        <v>3</v>
      </c>
      <c r="D1122" s="25" t="s">
        <v>62</v>
      </c>
      <c r="E1122" s="25" t="s">
        <v>184</v>
      </c>
      <c r="F1122" s="23" t="s">
        <v>185</v>
      </c>
      <c r="G1122" s="23" t="s">
        <v>553</v>
      </c>
      <c r="H1122" s="32" t="s">
        <v>365</v>
      </c>
      <c r="I1122" s="32" t="s">
        <v>574</v>
      </c>
      <c r="J1122" s="135">
        <v>52</v>
      </c>
      <c r="K1122" s="28">
        <v>0.71153999999999995</v>
      </c>
      <c r="L1122" s="28">
        <f t="shared" si="58"/>
        <v>0.83274999999999999</v>
      </c>
      <c r="O1122" s="77">
        <v>0.85265000000000002</v>
      </c>
      <c r="BF1122" s="106"/>
    </row>
    <row r="1123" spans="1:58" x14ac:dyDescent="0.25">
      <c r="A1123" t="s">
        <v>17</v>
      </c>
      <c r="B1123" s="25">
        <v>2020</v>
      </c>
      <c r="C1123" s="25" t="s">
        <v>0</v>
      </c>
      <c r="D1123" s="25" t="s">
        <v>63</v>
      </c>
      <c r="E1123" s="25" t="s">
        <v>184</v>
      </c>
      <c r="F1123" s="23" t="s">
        <v>185</v>
      </c>
      <c r="G1123" s="23" t="s">
        <v>553</v>
      </c>
      <c r="H1123" s="32" t="s">
        <v>365</v>
      </c>
      <c r="I1123" s="32" t="s">
        <v>574</v>
      </c>
      <c r="J1123" s="135">
        <v>41</v>
      </c>
      <c r="K1123" s="28">
        <v>0.68293000000000004</v>
      </c>
      <c r="L1123" s="28">
        <f t="shared" si="58"/>
        <v>0.82716000000000001</v>
      </c>
      <c r="O1123" s="77">
        <v>0.84214</v>
      </c>
      <c r="BF1123" s="106"/>
    </row>
    <row r="1124" spans="1:58" x14ac:dyDescent="0.25">
      <c r="A1124" t="s">
        <v>17</v>
      </c>
      <c r="B1124" s="25">
        <v>2020</v>
      </c>
      <c r="C1124" s="25" t="s">
        <v>1</v>
      </c>
      <c r="D1124" s="25" t="s">
        <v>64</v>
      </c>
      <c r="E1124" s="25" t="s">
        <v>184</v>
      </c>
      <c r="F1124" s="23" t="s">
        <v>185</v>
      </c>
      <c r="G1124" s="23" t="s">
        <v>553</v>
      </c>
      <c r="H1124" s="32" t="s">
        <v>365</v>
      </c>
      <c r="I1124" s="32" t="s">
        <v>574</v>
      </c>
      <c r="J1124" s="135">
        <v>27</v>
      </c>
      <c r="K1124" s="28">
        <v>0.92593000000000003</v>
      </c>
      <c r="L1124" s="28">
        <f t="shared" si="58"/>
        <v>0.80303000000000002</v>
      </c>
      <c r="O1124" s="77">
        <v>0.81738999999999995</v>
      </c>
      <c r="BF1124" s="106"/>
    </row>
    <row r="1125" spans="1:58" x14ac:dyDescent="0.25">
      <c r="A1125" t="s">
        <v>17</v>
      </c>
      <c r="B1125" s="25">
        <v>2020</v>
      </c>
      <c r="C1125" s="25" t="s">
        <v>2</v>
      </c>
      <c r="D1125" s="25" t="s">
        <v>65</v>
      </c>
      <c r="E1125" s="25" t="s">
        <v>184</v>
      </c>
      <c r="F1125" s="23" t="s">
        <v>185</v>
      </c>
      <c r="G1125" s="23" t="s">
        <v>553</v>
      </c>
      <c r="H1125" s="32" t="s">
        <v>365</v>
      </c>
      <c r="I1125" s="32" t="s">
        <v>574</v>
      </c>
      <c r="J1125" s="135">
        <v>48</v>
      </c>
      <c r="K1125" s="28">
        <v>0.89583000000000002</v>
      </c>
      <c r="L1125" s="28">
        <f t="shared" si="58"/>
        <v>0.83018999999999998</v>
      </c>
      <c r="O1125" s="77">
        <v>0.82706999999999997</v>
      </c>
      <c r="BF1125" s="106"/>
    </row>
    <row r="1126" spans="1:58" x14ac:dyDescent="0.25">
      <c r="A1126" t="s">
        <v>17</v>
      </c>
      <c r="B1126" s="25">
        <v>2020</v>
      </c>
      <c r="C1126" s="25" t="s">
        <v>3</v>
      </c>
      <c r="D1126" s="25" t="s">
        <v>66</v>
      </c>
      <c r="E1126" s="25" t="s">
        <v>184</v>
      </c>
      <c r="F1126" s="23" t="s">
        <v>185</v>
      </c>
      <c r="G1126" s="23" t="s">
        <v>553</v>
      </c>
      <c r="H1126" s="32" t="s">
        <v>365</v>
      </c>
      <c r="I1126" s="32" t="s">
        <v>574</v>
      </c>
      <c r="J1126" s="135">
        <v>50</v>
      </c>
      <c r="K1126" s="28">
        <v>0.82</v>
      </c>
      <c r="L1126" s="28">
        <f t="shared" si="58"/>
        <v>0.83216999999999997</v>
      </c>
      <c r="O1126" s="77">
        <v>0.85233000000000003</v>
      </c>
      <c r="BF1126" s="106"/>
    </row>
    <row r="1127" spans="1:58" x14ac:dyDescent="0.25">
      <c r="A1127" t="s">
        <v>17</v>
      </c>
      <c r="B1127" s="25">
        <v>2021</v>
      </c>
      <c r="C1127" s="25" t="s">
        <v>0</v>
      </c>
      <c r="D1127" s="25" t="s">
        <v>67</v>
      </c>
      <c r="E1127" s="25" t="s">
        <v>184</v>
      </c>
      <c r="F1127" s="23" t="s">
        <v>185</v>
      </c>
      <c r="G1127" s="23" t="s">
        <v>553</v>
      </c>
      <c r="H1127" s="32" t="s">
        <v>365</v>
      </c>
      <c r="I1127" s="32" t="s">
        <v>574</v>
      </c>
      <c r="J1127" s="135">
        <v>49</v>
      </c>
      <c r="K1127" s="28">
        <v>0.77551000000000003</v>
      </c>
      <c r="L1127" s="28">
        <f t="shared" si="58"/>
        <v>0.83699999999999997</v>
      </c>
      <c r="O1127" s="77">
        <v>0.86184000000000005</v>
      </c>
      <c r="BF1127" s="106"/>
    </row>
    <row r="1128" spans="1:58" x14ac:dyDescent="0.25">
      <c r="A1128" t="s">
        <v>17</v>
      </c>
      <c r="B1128" s="25">
        <v>2021</v>
      </c>
      <c r="C1128" s="25" t="s">
        <v>1</v>
      </c>
      <c r="D1128" s="25" t="s">
        <v>68</v>
      </c>
      <c r="E1128" s="25" t="s">
        <v>184</v>
      </c>
      <c r="F1128" s="23" t="s">
        <v>185</v>
      </c>
      <c r="G1128" s="23" t="s">
        <v>553</v>
      </c>
      <c r="H1128" s="32" t="s">
        <v>365</v>
      </c>
      <c r="I1128" s="32" t="s">
        <v>574</v>
      </c>
      <c r="J1128" s="135">
        <v>54</v>
      </c>
      <c r="K1128" s="28">
        <v>0.83333000000000002</v>
      </c>
      <c r="L1128" s="28">
        <f t="shared" si="58"/>
        <v>0.83272999999999997</v>
      </c>
      <c r="O1128" s="77">
        <v>0.85790999999999995</v>
      </c>
      <c r="BF1128" s="106"/>
    </row>
    <row r="1129" spans="1:58" x14ac:dyDescent="0.25">
      <c r="A1129" t="s">
        <v>17</v>
      </c>
      <c r="B1129" s="25">
        <v>2021</v>
      </c>
      <c r="C1129" s="25" t="s">
        <v>2</v>
      </c>
      <c r="D1129" s="25" t="s">
        <v>69</v>
      </c>
      <c r="E1129" s="25" t="s">
        <v>184</v>
      </c>
      <c r="F1129" s="23" t="s">
        <v>185</v>
      </c>
      <c r="G1129" s="23" t="s">
        <v>553</v>
      </c>
      <c r="H1129" s="32" t="s">
        <v>365</v>
      </c>
      <c r="I1129" s="32" t="s">
        <v>574</v>
      </c>
      <c r="J1129" s="135">
        <v>47</v>
      </c>
      <c r="K1129" s="28">
        <v>0.87234</v>
      </c>
      <c r="L1129" s="28">
        <f t="shared" si="58"/>
        <v>0.84672000000000003</v>
      </c>
      <c r="O1129" s="77">
        <v>0.85472999999999999</v>
      </c>
      <c r="BF1129" s="106"/>
    </row>
    <row r="1130" spans="1:58" x14ac:dyDescent="0.25">
      <c r="A1130" t="s">
        <v>17</v>
      </c>
      <c r="B1130" s="25">
        <v>2021</v>
      </c>
      <c r="C1130" s="25" t="s">
        <v>3</v>
      </c>
      <c r="D1130" s="25" t="s">
        <v>70</v>
      </c>
      <c r="E1130" s="25" t="s">
        <v>184</v>
      </c>
      <c r="F1130" s="23" t="s">
        <v>185</v>
      </c>
      <c r="G1130" s="23" t="s">
        <v>553</v>
      </c>
      <c r="H1130" s="32" t="s">
        <v>365</v>
      </c>
      <c r="I1130" s="32" t="s">
        <v>574</v>
      </c>
      <c r="J1130" s="135">
        <v>41</v>
      </c>
      <c r="K1130" s="28">
        <v>0.82926999999999995</v>
      </c>
      <c r="L1130" s="28">
        <f t="shared" si="58"/>
        <v>0.85526000000000002</v>
      </c>
      <c r="O1130" s="77">
        <v>0.86302999999999996</v>
      </c>
      <c r="BF1130" s="106"/>
    </row>
    <row r="1131" spans="1:58" x14ac:dyDescent="0.25">
      <c r="A1131" t="s">
        <v>17</v>
      </c>
      <c r="B1131" s="25">
        <v>2022</v>
      </c>
      <c r="C1131" s="25" t="s">
        <v>0</v>
      </c>
      <c r="D1131" s="25" t="s">
        <v>71</v>
      </c>
      <c r="E1131" s="25" t="s">
        <v>184</v>
      </c>
      <c r="F1131" s="23" t="s">
        <v>185</v>
      </c>
      <c r="G1131" s="23" t="s">
        <v>553</v>
      </c>
      <c r="H1131" s="32" t="s">
        <v>365</v>
      </c>
      <c r="I1131" s="32" t="s">
        <v>574</v>
      </c>
      <c r="J1131" s="135">
        <v>41</v>
      </c>
      <c r="K1131" s="28">
        <v>0.75609999999999999</v>
      </c>
      <c r="L1131" s="28">
        <f t="shared" si="58"/>
        <v>0.86531999999999998</v>
      </c>
      <c r="O1131" s="77">
        <v>0.86423000000000005</v>
      </c>
      <c r="BF1131" s="106"/>
    </row>
    <row r="1132" spans="1:58" x14ac:dyDescent="0.25">
      <c r="A1132" t="s">
        <v>17</v>
      </c>
      <c r="B1132" s="25">
        <v>2022</v>
      </c>
      <c r="C1132" s="25" t="s">
        <v>1</v>
      </c>
      <c r="D1132" s="25" t="s">
        <v>72</v>
      </c>
      <c r="E1132" s="25" t="s">
        <v>184</v>
      </c>
      <c r="F1132" s="23" t="s">
        <v>185</v>
      </c>
      <c r="G1132" s="23" t="s">
        <v>553</v>
      </c>
      <c r="H1132" s="32" t="s">
        <v>365</v>
      </c>
      <c r="I1132" s="32" t="s">
        <v>574</v>
      </c>
      <c r="J1132" s="135">
        <v>55</v>
      </c>
      <c r="K1132" s="28">
        <v>0.83635999999999999</v>
      </c>
      <c r="L1132" s="28">
        <f t="shared" si="58"/>
        <v>0.83631</v>
      </c>
      <c r="O1132" s="77">
        <v>0.85797999999999996</v>
      </c>
      <c r="BF1132" s="106"/>
    </row>
    <row r="1133" spans="1:58" x14ac:dyDescent="0.25">
      <c r="A1133" t="s">
        <v>17</v>
      </c>
      <c r="B1133" s="25">
        <v>2022</v>
      </c>
      <c r="C1133" s="25" t="s">
        <v>2</v>
      </c>
      <c r="D1133" s="25" t="s">
        <v>73</v>
      </c>
      <c r="E1133" s="25" t="s">
        <v>184</v>
      </c>
      <c r="F1133" s="23" t="s">
        <v>185</v>
      </c>
      <c r="G1133" s="23" t="s">
        <v>553</v>
      </c>
      <c r="H1133" s="32" t="s">
        <v>365</v>
      </c>
      <c r="I1133" s="32" t="s">
        <v>574</v>
      </c>
      <c r="J1133" s="135">
        <v>40</v>
      </c>
      <c r="K1133" s="28">
        <v>0.875</v>
      </c>
      <c r="L1133" s="28">
        <f t="shared" si="58"/>
        <v>0.84858999999999996</v>
      </c>
      <c r="O1133" s="77">
        <v>0.85080999999999996</v>
      </c>
      <c r="BF1133" s="106"/>
    </row>
    <row r="1134" spans="1:58" x14ac:dyDescent="0.25">
      <c r="A1134" t="s">
        <v>17</v>
      </c>
      <c r="B1134" s="25">
        <v>2022</v>
      </c>
      <c r="C1134" s="25" t="s">
        <v>3</v>
      </c>
      <c r="D1134" s="25" t="s">
        <v>493</v>
      </c>
      <c r="E1134" s="25" t="s">
        <v>184</v>
      </c>
      <c r="F1134" s="23" t="s">
        <v>185</v>
      </c>
      <c r="G1134" s="23" t="s">
        <v>553</v>
      </c>
      <c r="H1134" s="32" t="s">
        <v>365</v>
      </c>
      <c r="I1134" s="32" t="s">
        <v>574</v>
      </c>
      <c r="J1134" s="135">
        <v>29</v>
      </c>
      <c r="K1134" s="28">
        <v>0.82759000000000005</v>
      </c>
      <c r="L1134" s="28">
        <f t="shared" si="58"/>
        <v>0.85211000000000003</v>
      </c>
      <c r="O1134" s="77">
        <v>0.85358999999999996</v>
      </c>
      <c r="BF1134" s="106"/>
    </row>
    <row r="1135" spans="1:58" x14ac:dyDescent="0.25">
      <c r="A1135" t="s">
        <v>17</v>
      </c>
      <c r="B1135" s="25">
        <v>2023</v>
      </c>
      <c r="C1135" s="25" t="s">
        <v>0</v>
      </c>
      <c r="D1135" s="25" t="s">
        <v>537</v>
      </c>
      <c r="E1135" s="25" t="s">
        <v>184</v>
      </c>
      <c r="F1135" s="23" t="s">
        <v>185</v>
      </c>
      <c r="G1135" s="23" t="s">
        <v>553</v>
      </c>
      <c r="H1135" s="32" t="s">
        <v>365</v>
      </c>
      <c r="I1135" s="32" t="s">
        <v>574</v>
      </c>
      <c r="J1135" s="135">
        <v>44</v>
      </c>
      <c r="K1135" s="28">
        <v>0.84091000000000005</v>
      </c>
      <c r="L1135" s="28">
        <f t="shared" si="58"/>
        <v>0.83274999999999999</v>
      </c>
      <c r="O1135" s="77">
        <v>0.85650000000000004</v>
      </c>
      <c r="BF1135" s="106"/>
    </row>
    <row r="1136" spans="1:58" x14ac:dyDescent="0.25">
      <c r="A1136" t="s">
        <v>17</v>
      </c>
      <c r="B1136" s="25">
        <v>2018</v>
      </c>
      <c r="C1136" s="25" t="s">
        <v>0</v>
      </c>
      <c r="D1136" s="25" t="s">
        <v>54</v>
      </c>
      <c r="E1136" s="25" t="s">
        <v>186</v>
      </c>
      <c r="F1136" s="23" t="s">
        <v>187</v>
      </c>
      <c r="G1136" s="23" t="s">
        <v>548</v>
      </c>
      <c r="H1136" s="32" t="s">
        <v>361</v>
      </c>
      <c r="I1136" s="32" t="s">
        <v>574</v>
      </c>
      <c r="J1136" s="135">
        <v>186</v>
      </c>
      <c r="K1136" s="28">
        <v>0.84945999999999999</v>
      </c>
      <c r="L1136" s="28">
        <f t="shared" si="58"/>
        <v>0.83681000000000005</v>
      </c>
      <c r="O1136" s="77">
        <v>0.84830000000000005</v>
      </c>
      <c r="BF1136" s="106"/>
    </row>
    <row r="1137" spans="1:58" x14ac:dyDescent="0.25">
      <c r="A1137" t="s">
        <v>17</v>
      </c>
      <c r="B1137" s="25">
        <v>2018</v>
      </c>
      <c r="C1137" s="25" t="s">
        <v>1</v>
      </c>
      <c r="D1137" s="25" t="s">
        <v>56</v>
      </c>
      <c r="E1137" s="25" t="s">
        <v>186</v>
      </c>
      <c r="F1137" s="23" t="s">
        <v>187</v>
      </c>
      <c r="G1137" s="23" t="s">
        <v>548</v>
      </c>
      <c r="H1137" s="32" t="s">
        <v>361</v>
      </c>
      <c r="I1137" s="32" t="s">
        <v>574</v>
      </c>
      <c r="J1137" s="135">
        <v>169</v>
      </c>
      <c r="K1137" s="28">
        <v>0.86390999999999996</v>
      </c>
      <c r="L1137" s="28">
        <f t="shared" si="58"/>
        <v>0.84889999999999999</v>
      </c>
      <c r="O1137" s="77">
        <v>0.85524</v>
      </c>
      <c r="BF1137" s="106"/>
    </row>
    <row r="1138" spans="1:58" x14ac:dyDescent="0.25">
      <c r="A1138" t="s">
        <v>17</v>
      </c>
      <c r="B1138" s="25">
        <v>2018</v>
      </c>
      <c r="C1138" s="25" t="s">
        <v>2</v>
      </c>
      <c r="D1138" s="25" t="s">
        <v>57</v>
      </c>
      <c r="E1138" s="25" t="s">
        <v>186</v>
      </c>
      <c r="F1138" s="23" t="s">
        <v>187</v>
      </c>
      <c r="G1138" s="23" t="s">
        <v>548</v>
      </c>
      <c r="H1138" s="32" t="s">
        <v>361</v>
      </c>
      <c r="I1138" s="32" t="s">
        <v>574</v>
      </c>
      <c r="J1138" s="135">
        <v>193</v>
      </c>
      <c r="K1138" s="28">
        <v>0.83938000000000001</v>
      </c>
      <c r="L1138" s="28">
        <f t="shared" si="58"/>
        <v>0.86334999999999995</v>
      </c>
      <c r="O1138" s="77">
        <v>0.85572000000000004</v>
      </c>
      <c r="BF1138" s="106"/>
    </row>
    <row r="1139" spans="1:58" x14ac:dyDescent="0.25">
      <c r="A1139" t="s">
        <v>17</v>
      </c>
      <c r="B1139" s="25">
        <v>2018</v>
      </c>
      <c r="C1139" s="25" t="s">
        <v>3</v>
      </c>
      <c r="D1139" s="25" t="s">
        <v>58</v>
      </c>
      <c r="E1139" s="25" t="s">
        <v>186</v>
      </c>
      <c r="F1139" s="23" t="s">
        <v>187</v>
      </c>
      <c r="G1139" s="23" t="s">
        <v>548</v>
      </c>
      <c r="H1139" s="32" t="s">
        <v>361</v>
      </c>
      <c r="I1139" s="32" t="s">
        <v>574</v>
      </c>
      <c r="J1139" s="135">
        <v>191</v>
      </c>
      <c r="K1139" s="28">
        <v>0.85340000000000005</v>
      </c>
      <c r="L1139" s="28">
        <f t="shared" si="58"/>
        <v>0.87360000000000004</v>
      </c>
      <c r="O1139" s="77">
        <v>0.85877999999999999</v>
      </c>
      <c r="BF1139" s="106"/>
    </row>
    <row r="1140" spans="1:58" x14ac:dyDescent="0.25">
      <c r="A1140" t="s">
        <v>17</v>
      </c>
      <c r="B1140" s="25">
        <v>2019</v>
      </c>
      <c r="C1140" s="25" t="s">
        <v>0</v>
      </c>
      <c r="D1140" s="25" t="s">
        <v>59</v>
      </c>
      <c r="E1140" s="25" t="s">
        <v>186</v>
      </c>
      <c r="F1140" s="23" t="s">
        <v>187</v>
      </c>
      <c r="G1140" s="23" t="s">
        <v>548</v>
      </c>
      <c r="H1140" s="32" t="s">
        <v>361</v>
      </c>
      <c r="I1140" s="32" t="s">
        <v>574</v>
      </c>
      <c r="J1140" s="135">
        <v>190</v>
      </c>
      <c r="K1140" s="28">
        <v>0.87368000000000001</v>
      </c>
      <c r="L1140" s="28">
        <f t="shared" si="58"/>
        <v>0.87161999999999995</v>
      </c>
      <c r="O1140" s="77">
        <v>0.85007999999999995</v>
      </c>
      <c r="BF1140" s="106"/>
    </row>
    <row r="1141" spans="1:58" x14ac:dyDescent="0.25">
      <c r="A1141" t="s">
        <v>17</v>
      </c>
      <c r="B1141" s="25">
        <v>2019</v>
      </c>
      <c r="C1141" s="25" t="s">
        <v>1</v>
      </c>
      <c r="D1141" s="25" t="s">
        <v>60</v>
      </c>
      <c r="E1141" s="25" t="s">
        <v>186</v>
      </c>
      <c r="F1141" s="23" t="s">
        <v>187</v>
      </c>
      <c r="G1141" s="23" t="s">
        <v>548</v>
      </c>
      <c r="H1141" s="32" t="s">
        <v>361</v>
      </c>
      <c r="I1141" s="32" t="s">
        <v>574</v>
      </c>
      <c r="J1141" s="135">
        <v>185</v>
      </c>
      <c r="K1141" s="28">
        <v>0.91351000000000004</v>
      </c>
      <c r="L1141" s="28">
        <f t="shared" si="58"/>
        <v>0.90095999999999998</v>
      </c>
      <c r="O1141" s="77">
        <v>0.85524</v>
      </c>
      <c r="BF1141" s="106"/>
    </row>
    <row r="1142" spans="1:58" x14ac:dyDescent="0.25">
      <c r="A1142" t="s">
        <v>17</v>
      </c>
      <c r="B1142" s="25">
        <v>2019</v>
      </c>
      <c r="C1142" s="25" t="s">
        <v>2</v>
      </c>
      <c r="D1142" s="25" t="s">
        <v>61</v>
      </c>
      <c r="E1142" s="25" t="s">
        <v>186</v>
      </c>
      <c r="F1142" s="23" t="s">
        <v>187</v>
      </c>
      <c r="G1142" s="23" t="s">
        <v>548</v>
      </c>
      <c r="H1142" s="32" t="s">
        <v>361</v>
      </c>
      <c r="I1142" s="32" t="s">
        <v>574</v>
      </c>
      <c r="J1142" s="135">
        <v>204</v>
      </c>
      <c r="K1142" s="28">
        <v>0.89215999999999995</v>
      </c>
      <c r="L1142" s="28">
        <f t="shared" si="58"/>
        <v>0.85785999999999996</v>
      </c>
      <c r="O1142" s="77">
        <v>0.85079000000000005</v>
      </c>
      <c r="BF1142" s="106"/>
    </row>
    <row r="1143" spans="1:58" x14ac:dyDescent="0.25">
      <c r="A1143" t="s">
        <v>17</v>
      </c>
      <c r="B1143" s="25">
        <v>2019</v>
      </c>
      <c r="C1143" s="25" t="s">
        <v>3</v>
      </c>
      <c r="D1143" s="25" t="s">
        <v>62</v>
      </c>
      <c r="E1143" s="25" t="s">
        <v>186</v>
      </c>
      <c r="F1143" s="23" t="s">
        <v>187</v>
      </c>
      <c r="G1143" s="23" t="s">
        <v>548</v>
      </c>
      <c r="H1143" s="32" t="s">
        <v>361</v>
      </c>
      <c r="I1143" s="32" t="s">
        <v>574</v>
      </c>
      <c r="J1143" s="135">
        <v>186</v>
      </c>
      <c r="K1143" s="28">
        <v>0.89785000000000004</v>
      </c>
      <c r="L1143" s="28">
        <f t="shared" si="58"/>
        <v>0.86873999999999996</v>
      </c>
      <c r="O1143" s="77">
        <v>0.85265000000000002</v>
      </c>
      <c r="BF1143" s="106"/>
    </row>
    <row r="1144" spans="1:58" x14ac:dyDescent="0.25">
      <c r="A1144" t="s">
        <v>17</v>
      </c>
      <c r="B1144" s="25">
        <v>2020</v>
      </c>
      <c r="C1144" s="25" t="s">
        <v>0</v>
      </c>
      <c r="D1144" s="25" t="s">
        <v>63</v>
      </c>
      <c r="E1144" s="25" t="s">
        <v>186</v>
      </c>
      <c r="F1144" s="23" t="s">
        <v>187</v>
      </c>
      <c r="G1144" s="23" t="s">
        <v>548</v>
      </c>
      <c r="H1144" s="32" t="s">
        <v>361</v>
      </c>
      <c r="I1144" s="32" t="s">
        <v>574</v>
      </c>
      <c r="J1144" s="135">
        <v>206</v>
      </c>
      <c r="K1144" s="28">
        <v>0.84950999999999999</v>
      </c>
      <c r="L1144" s="28">
        <f t="shared" si="58"/>
        <v>0.85428999999999999</v>
      </c>
      <c r="O1144" s="77">
        <v>0.84214</v>
      </c>
      <c r="BF1144" s="106"/>
    </row>
    <row r="1145" spans="1:58" x14ac:dyDescent="0.25">
      <c r="A1145" t="s">
        <v>17</v>
      </c>
      <c r="B1145" s="25">
        <v>2020</v>
      </c>
      <c r="C1145" s="25" t="s">
        <v>1</v>
      </c>
      <c r="D1145" s="25" t="s">
        <v>64</v>
      </c>
      <c r="E1145" s="25" t="s">
        <v>186</v>
      </c>
      <c r="F1145" s="23" t="s">
        <v>187</v>
      </c>
      <c r="G1145" s="23" t="s">
        <v>548</v>
      </c>
      <c r="H1145" s="32" t="s">
        <v>361</v>
      </c>
      <c r="I1145" s="32" t="s">
        <v>574</v>
      </c>
      <c r="J1145" s="135">
        <v>93</v>
      </c>
      <c r="K1145" s="28">
        <v>0.86021999999999998</v>
      </c>
      <c r="L1145" s="28">
        <f t="shared" si="58"/>
        <v>0.82533999999999996</v>
      </c>
      <c r="O1145" s="77">
        <v>0.81738999999999995</v>
      </c>
      <c r="BF1145" s="106"/>
    </row>
    <row r="1146" spans="1:58" x14ac:dyDescent="0.25">
      <c r="A1146" t="s">
        <v>17</v>
      </c>
      <c r="B1146" s="25">
        <v>2020</v>
      </c>
      <c r="C1146" s="25" t="s">
        <v>2</v>
      </c>
      <c r="D1146" s="25" t="s">
        <v>65</v>
      </c>
      <c r="E1146" s="25" t="s">
        <v>186</v>
      </c>
      <c r="F1146" s="23" t="s">
        <v>187</v>
      </c>
      <c r="G1146" s="23" t="s">
        <v>548</v>
      </c>
      <c r="H1146" s="32" t="s">
        <v>361</v>
      </c>
      <c r="I1146" s="32" t="s">
        <v>574</v>
      </c>
      <c r="J1146" s="135">
        <v>139</v>
      </c>
      <c r="K1146" s="28">
        <v>0.85611999999999999</v>
      </c>
      <c r="L1146" s="28">
        <f t="shared" si="58"/>
        <v>0.85167000000000004</v>
      </c>
      <c r="O1146" s="77">
        <v>0.82706999999999997</v>
      </c>
      <c r="BF1146" s="106"/>
    </row>
    <row r="1147" spans="1:58" x14ac:dyDescent="0.25">
      <c r="A1147" t="s">
        <v>17</v>
      </c>
      <c r="B1147" s="25">
        <v>2020</v>
      </c>
      <c r="C1147" s="25" t="s">
        <v>3</v>
      </c>
      <c r="D1147" s="25" t="s">
        <v>66</v>
      </c>
      <c r="E1147" s="25" t="s">
        <v>186</v>
      </c>
      <c r="F1147" s="23" t="s">
        <v>187</v>
      </c>
      <c r="G1147" s="23" t="s">
        <v>548</v>
      </c>
      <c r="H1147" s="32" t="s">
        <v>361</v>
      </c>
      <c r="I1147" s="32" t="s">
        <v>574</v>
      </c>
      <c r="J1147" s="135">
        <v>168</v>
      </c>
      <c r="K1147" s="28">
        <v>0.89881</v>
      </c>
      <c r="L1147" s="28">
        <f t="shared" si="58"/>
        <v>0.87834999999999996</v>
      </c>
      <c r="O1147" s="77">
        <v>0.85233000000000003</v>
      </c>
      <c r="BF1147" s="106"/>
    </row>
    <row r="1148" spans="1:58" x14ac:dyDescent="0.25">
      <c r="A1148" t="s">
        <v>17</v>
      </c>
      <c r="B1148" s="25">
        <v>2021</v>
      </c>
      <c r="C1148" s="25" t="s">
        <v>0</v>
      </c>
      <c r="D1148" s="25" t="s">
        <v>67</v>
      </c>
      <c r="E1148" s="25" t="s">
        <v>186</v>
      </c>
      <c r="F1148" s="23" t="s">
        <v>187</v>
      </c>
      <c r="G1148" s="23" t="s">
        <v>548</v>
      </c>
      <c r="H1148" s="32" t="s">
        <v>361</v>
      </c>
      <c r="I1148" s="32" t="s">
        <v>574</v>
      </c>
      <c r="J1148" s="135">
        <v>179</v>
      </c>
      <c r="K1148" s="28">
        <v>0.88268000000000002</v>
      </c>
      <c r="L1148" s="28">
        <f t="shared" si="58"/>
        <v>0.87394000000000005</v>
      </c>
      <c r="O1148" s="77">
        <v>0.86184000000000005</v>
      </c>
      <c r="BF1148" s="106"/>
    </row>
    <row r="1149" spans="1:58" x14ac:dyDescent="0.25">
      <c r="A1149" t="s">
        <v>17</v>
      </c>
      <c r="B1149" s="25">
        <v>2021</v>
      </c>
      <c r="C1149" s="25" t="s">
        <v>1</v>
      </c>
      <c r="D1149" s="25" t="s">
        <v>68</v>
      </c>
      <c r="E1149" s="25" t="s">
        <v>186</v>
      </c>
      <c r="F1149" s="23" t="s">
        <v>187</v>
      </c>
      <c r="G1149" s="23" t="s">
        <v>548</v>
      </c>
      <c r="H1149" s="32" t="s">
        <v>361</v>
      </c>
      <c r="I1149" s="32" t="s">
        <v>574</v>
      </c>
      <c r="J1149" s="135">
        <v>205</v>
      </c>
      <c r="K1149" s="28">
        <v>0.87317</v>
      </c>
      <c r="L1149" s="28">
        <f t="shared" si="58"/>
        <v>0.86194999999999999</v>
      </c>
      <c r="O1149" s="77">
        <v>0.85790999999999995</v>
      </c>
      <c r="BF1149" s="106"/>
    </row>
    <row r="1150" spans="1:58" x14ac:dyDescent="0.25">
      <c r="A1150" t="s">
        <v>17</v>
      </c>
      <c r="B1150" s="25">
        <v>2021</v>
      </c>
      <c r="C1150" s="25" t="s">
        <v>2</v>
      </c>
      <c r="D1150" s="25" t="s">
        <v>69</v>
      </c>
      <c r="E1150" s="25" t="s">
        <v>186</v>
      </c>
      <c r="F1150" s="23" t="s">
        <v>187</v>
      </c>
      <c r="G1150" s="23" t="s">
        <v>548</v>
      </c>
      <c r="H1150" s="32" t="s">
        <v>361</v>
      </c>
      <c r="I1150" s="32" t="s">
        <v>574</v>
      </c>
      <c r="J1150" s="135">
        <v>217</v>
      </c>
      <c r="K1150" s="28">
        <v>0.88939999999999997</v>
      </c>
      <c r="L1150" s="28">
        <f t="shared" si="58"/>
        <v>0.87117999999999995</v>
      </c>
      <c r="O1150" s="77">
        <v>0.85472999999999999</v>
      </c>
      <c r="BF1150" s="106"/>
    </row>
    <row r="1151" spans="1:58" x14ac:dyDescent="0.25">
      <c r="A1151" t="s">
        <v>17</v>
      </c>
      <c r="B1151" s="25">
        <v>2021</v>
      </c>
      <c r="C1151" s="25" t="s">
        <v>3</v>
      </c>
      <c r="D1151" s="25" t="s">
        <v>70</v>
      </c>
      <c r="E1151" s="25" t="s">
        <v>186</v>
      </c>
      <c r="F1151" s="23" t="s">
        <v>187</v>
      </c>
      <c r="G1151" s="23" t="s">
        <v>548</v>
      </c>
      <c r="H1151" s="32" t="s">
        <v>361</v>
      </c>
      <c r="I1151" s="32" t="s">
        <v>574</v>
      </c>
      <c r="J1151" s="135">
        <v>197</v>
      </c>
      <c r="K1151" s="28">
        <v>0.89339999999999997</v>
      </c>
      <c r="L1151" s="28">
        <f t="shared" si="58"/>
        <v>0.87670999999999999</v>
      </c>
      <c r="O1151" s="77">
        <v>0.86302999999999996</v>
      </c>
      <c r="BF1151" s="106"/>
    </row>
    <row r="1152" spans="1:58" x14ac:dyDescent="0.25">
      <c r="A1152" t="s">
        <v>17</v>
      </c>
      <c r="B1152" s="25">
        <v>2022</v>
      </c>
      <c r="C1152" s="25" t="s">
        <v>0</v>
      </c>
      <c r="D1152" s="25" t="s">
        <v>71</v>
      </c>
      <c r="E1152" s="25" t="s">
        <v>186</v>
      </c>
      <c r="F1152" s="23" t="s">
        <v>187</v>
      </c>
      <c r="G1152" s="23" t="s">
        <v>548</v>
      </c>
      <c r="H1152" s="32" t="s">
        <v>361</v>
      </c>
      <c r="I1152" s="32" t="s">
        <v>574</v>
      </c>
      <c r="J1152" s="135">
        <v>175</v>
      </c>
      <c r="K1152" s="28">
        <v>0.85714000000000001</v>
      </c>
      <c r="L1152" s="28">
        <f t="shared" si="58"/>
        <v>0.87390999999999996</v>
      </c>
      <c r="O1152" s="77">
        <v>0.86423000000000005</v>
      </c>
      <c r="BF1152" s="106"/>
    </row>
    <row r="1153" spans="1:58" x14ac:dyDescent="0.25">
      <c r="A1153" t="s">
        <v>17</v>
      </c>
      <c r="B1153" s="25">
        <v>2022</v>
      </c>
      <c r="C1153" s="25" t="s">
        <v>1</v>
      </c>
      <c r="D1153" s="25" t="s">
        <v>72</v>
      </c>
      <c r="E1153" s="25" t="s">
        <v>186</v>
      </c>
      <c r="F1153" s="23" t="s">
        <v>187</v>
      </c>
      <c r="G1153" s="23" t="s">
        <v>548</v>
      </c>
      <c r="H1153" s="32" t="s">
        <v>361</v>
      </c>
      <c r="I1153" s="32" t="s">
        <v>574</v>
      </c>
      <c r="J1153" s="135">
        <v>191</v>
      </c>
      <c r="K1153" s="28">
        <v>0.88482000000000005</v>
      </c>
      <c r="L1153" s="28">
        <f t="shared" si="58"/>
        <v>0.87102000000000002</v>
      </c>
      <c r="O1153" s="77">
        <v>0.85797999999999996</v>
      </c>
      <c r="BF1153" s="106"/>
    </row>
    <row r="1154" spans="1:58" x14ac:dyDescent="0.25">
      <c r="A1154" t="s">
        <v>17</v>
      </c>
      <c r="B1154" s="25">
        <v>2022</v>
      </c>
      <c r="C1154" s="25" t="s">
        <v>2</v>
      </c>
      <c r="D1154" s="25" t="s">
        <v>73</v>
      </c>
      <c r="E1154" s="25" t="s">
        <v>186</v>
      </c>
      <c r="F1154" s="23" t="s">
        <v>187</v>
      </c>
      <c r="G1154" s="23" t="s">
        <v>548</v>
      </c>
      <c r="H1154" s="32" t="s">
        <v>361</v>
      </c>
      <c r="I1154" s="32" t="s">
        <v>574</v>
      </c>
      <c r="J1154" s="135">
        <v>169</v>
      </c>
      <c r="K1154" s="28">
        <v>0.82840000000000003</v>
      </c>
      <c r="L1154" s="28">
        <f t="shared" ref="L1154:L1217" si="59">SUMIFS(K:K, E:E, G1154, D:D, D1154, I:I, I1154)</f>
        <v>0.84523999999999999</v>
      </c>
      <c r="O1154" s="77">
        <v>0.85080999999999996</v>
      </c>
      <c r="BF1154" s="106"/>
    </row>
    <row r="1155" spans="1:58" x14ac:dyDescent="0.25">
      <c r="A1155" t="s">
        <v>17</v>
      </c>
      <c r="B1155" s="25">
        <v>2022</v>
      </c>
      <c r="C1155" s="25" t="s">
        <v>3</v>
      </c>
      <c r="D1155" s="25" t="s">
        <v>493</v>
      </c>
      <c r="E1155" s="25" t="s">
        <v>186</v>
      </c>
      <c r="F1155" s="23" t="s">
        <v>187</v>
      </c>
      <c r="G1155" s="23" t="s">
        <v>548</v>
      </c>
      <c r="H1155" s="32" t="s">
        <v>361</v>
      </c>
      <c r="I1155" s="32" t="s">
        <v>574</v>
      </c>
      <c r="J1155" s="135">
        <v>184</v>
      </c>
      <c r="K1155" s="28">
        <v>0.84238999999999997</v>
      </c>
      <c r="L1155" s="28">
        <f t="shared" si="59"/>
        <v>0.85511999999999999</v>
      </c>
      <c r="O1155" s="77">
        <v>0.85358999999999996</v>
      </c>
      <c r="BF1155" s="106"/>
    </row>
    <row r="1156" spans="1:58" x14ac:dyDescent="0.25">
      <c r="A1156" t="s">
        <v>17</v>
      </c>
      <c r="B1156" s="25">
        <v>2023</v>
      </c>
      <c r="C1156" s="25" t="s">
        <v>0</v>
      </c>
      <c r="D1156" s="25" t="s">
        <v>537</v>
      </c>
      <c r="E1156" s="25" t="s">
        <v>186</v>
      </c>
      <c r="F1156" s="23" t="s">
        <v>187</v>
      </c>
      <c r="G1156" s="23" t="s">
        <v>548</v>
      </c>
      <c r="H1156" s="32" t="s">
        <v>361</v>
      </c>
      <c r="I1156" s="32" t="s">
        <v>574</v>
      </c>
      <c r="J1156" s="135">
        <v>197</v>
      </c>
      <c r="K1156" s="28">
        <v>0.89847999999999995</v>
      </c>
      <c r="L1156" s="28">
        <f t="shared" si="59"/>
        <v>0.87256999999999996</v>
      </c>
      <c r="O1156" s="77">
        <v>0.85650000000000004</v>
      </c>
      <c r="BF1156" s="106"/>
    </row>
    <row r="1157" spans="1:58" x14ac:dyDescent="0.25">
      <c r="A1157" t="s">
        <v>17</v>
      </c>
      <c r="B1157" s="25">
        <v>2018</v>
      </c>
      <c r="C1157" s="25" t="s">
        <v>0</v>
      </c>
      <c r="D1157" s="25" t="s">
        <v>54</v>
      </c>
      <c r="E1157" s="25" t="s">
        <v>188</v>
      </c>
      <c r="F1157" s="23" t="s">
        <v>189</v>
      </c>
      <c r="G1157" s="23" t="s">
        <v>546</v>
      </c>
      <c r="H1157" s="32" t="s">
        <v>547</v>
      </c>
      <c r="I1157" s="32" t="s">
        <v>574</v>
      </c>
      <c r="J1157" s="135">
        <v>73</v>
      </c>
      <c r="K1157" s="28">
        <v>0.79452</v>
      </c>
      <c r="L1157" s="28">
        <f t="shared" si="59"/>
        <v>0.84862000000000004</v>
      </c>
      <c r="O1157" s="77">
        <v>0.84830000000000005</v>
      </c>
      <c r="BF1157" s="106"/>
    </row>
    <row r="1158" spans="1:58" x14ac:dyDescent="0.25">
      <c r="A1158" t="s">
        <v>17</v>
      </c>
      <c r="B1158" s="25">
        <v>2018</v>
      </c>
      <c r="C1158" s="25" t="s">
        <v>1</v>
      </c>
      <c r="D1158" s="25" t="s">
        <v>56</v>
      </c>
      <c r="E1158" s="25" t="s">
        <v>188</v>
      </c>
      <c r="F1158" s="23" t="s">
        <v>189</v>
      </c>
      <c r="G1158" s="23" t="s">
        <v>546</v>
      </c>
      <c r="H1158" s="32" t="s">
        <v>547</v>
      </c>
      <c r="I1158" s="32" t="s">
        <v>574</v>
      </c>
      <c r="J1158" s="135">
        <v>81</v>
      </c>
      <c r="K1158" s="28">
        <v>0.79012000000000004</v>
      </c>
      <c r="L1158" s="28">
        <f t="shared" si="59"/>
        <v>0.83359000000000005</v>
      </c>
      <c r="O1158" s="77">
        <v>0.85524</v>
      </c>
      <c r="BF1158" s="106"/>
    </row>
    <row r="1159" spans="1:58" x14ac:dyDescent="0.25">
      <c r="A1159" t="s">
        <v>17</v>
      </c>
      <c r="B1159" s="25">
        <v>2018</v>
      </c>
      <c r="C1159" s="25" t="s">
        <v>2</v>
      </c>
      <c r="D1159" s="25" t="s">
        <v>57</v>
      </c>
      <c r="E1159" s="25" t="s">
        <v>188</v>
      </c>
      <c r="F1159" s="23" t="s">
        <v>189</v>
      </c>
      <c r="G1159" s="23" t="s">
        <v>546</v>
      </c>
      <c r="H1159" s="32" t="s">
        <v>547</v>
      </c>
      <c r="I1159" s="32" t="s">
        <v>574</v>
      </c>
      <c r="J1159" s="135">
        <v>68</v>
      </c>
      <c r="K1159" s="28">
        <v>0.75</v>
      </c>
      <c r="L1159" s="28">
        <f t="shared" si="59"/>
        <v>0.82104999999999995</v>
      </c>
      <c r="O1159" s="77">
        <v>0.85572000000000004</v>
      </c>
      <c r="BF1159" s="106"/>
    </row>
    <row r="1160" spans="1:58" x14ac:dyDescent="0.25">
      <c r="A1160" t="s">
        <v>17</v>
      </c>
      <c r="B1160" s="25">
        <v>2018</v>
      </c>
      <c r="C1160" s="25" t="s">
        <v>3</v>
      </c>
      <c r="D1160" s="25" t="s">
        <v>58</v>
      </c>
      <c r="E1160" s="25" t="s">
        <v>188</v>
      </c>
      <c r="F1160" s="23" t="s">
        <v>189</v>
      </c>
      <c r="G1160" s="23" t="s">
        <v>546</v>
      </c>
      <c r="H1160" s="32" t="s">
        <v>547</v>
      </c>
      <c r="I1160" s="32" t="s">
        <v>574</v>
      </c>
      <c r="J1160" s="135">
        <v>78</v>
      </c>
      <c r="K1160" s="28">
        <v>0.84614999999999996</v>
      </c>
      <c r="L1160" s="28">
        <f t="shared" si="59"/>
        <v>0.84069000000000005</v>
      </c>
      <c r="O1160" s="77">
        <v>0.85877999999999999</v>
      </c>
      <c r="BF1160" s="106"/>
    </row>
    <row r="1161" spans="1:58" x14ac:dyDescent="0.25">
      <c r="A1161" t="s">
        <v>17</v>
      </c>
      <c r="B1161" s="25">
        <v>2019</v>
      </c>
      <c r="C1161" s="25" t="s">
        <v>0</v>
      </c>
      <c r="D1161" s="25" t="s">
        <v>59</v>
      </c>
      <c r="E1161" s="25" t="s">
        <v>188</v>
      </c>
      <c r="F1161" s="23" t="s">
        <v>189</v>
      </c>
      <c r="G1161" s="23" t="s">
        <v>546</v>
      </c>
      <c r="H1161" s="32" t="s">
        <v>547</v>
      </c>
      <c r="I1161" s="32" t="s">
        <v>574</v>
      </c>
      <c r="J1161" s="135">
        <v>83</v>
      </c>
      <c r="K1161" s="28">
        <v>0.89156999999999997</v>
      </c>
      <c r="L1161" s="28">
        <f t="shared" si="59"/>
        <v>0.83006999999999997</v>
      </c>
      <c r="O1161" s="77">
        <v>0.85007999999999995</v>
      </c>
      <c r="BF1161" s="106"/>
    </row>
    <row r="1162" spans="1:58" x14ac:dyDescent="0.25">
      <c r="A1162" t="s">
        <v>17</v>
      </c>
      <c r="B1162" s="25">
        <v>2019</v>
      </c>
      <c r="C1162" s="25" t="s">
        <v>1</v>
      </c>
      <c r="D1162" s="25" t="s">
        <v>60</v>
      </c>
      <c r="E1162" s="25" t="s">
        <v>188</v>
      </c>
      <c r="F1162" s="23" t="s">
        <v>189</v>
      </c>
      <c r="G1162" s="23" t="s">
        <v>546</v>
      </c>
      <c r="H1162" s="32" t="s">
        <v>547</v>
      </c>
      <c r="I1162" s="32" t="s">
        <v>574</v>
      </c>
      <c r="J1162" s="135">
        <v>55</v>
      </c>
      <c r="K1162" s="28">
        <v>0.85455000000000003</v>
      </c>
      <c r="L1162" s="28">
        <f t="shared" si="59"/>
        <v>0.86097000000000001</v>
      </c>
      <c r="O1162" s="77">
        <v>0.85524</v>
      </c>
      <c r="BF1162" s="106"/>
    </row>
    <row r="1163" spans="1:58" x14ac:dyDescent="0.25">
      <c r="A1163" t="s">
        <v>17</v>
      </c>
      <c r="B1163" s="25">
        <v>2019</v>
      </c>
      <c r="C1163" s="25" t="s">
        <v>2</v>
      </c>
      <c r="D1163" s="25" t="s">
        <v>61</v>
      </c>
      <c r="E1163" s="25" t="s">
        <v>188</v>
      </c>
      <c r="F1163" s="23" t="s">
        <v>189</v>
      </c>
      <c r="G1163" s="23" t="s">
        <v>546</v>
      </c>
      <c r="H1163" s="32" t="s">
        <v>547</v>
      </c>
      <c r="I1163" s="32" t="s">
        <v>574</v>
      </c>
      <c r="J1163" s="135">
        <v>75</v>
      </c>
      <c r="K1163" s="28">
        <v>0.85333000000000003</v>
      </c>
      <c r="L1163" s="28">
        <f t="shared" si="59"/>
        <v>0.83965999999999996</v>
      </c>
      <c r="O1163" s="77">
        <v>0.85079000000000005</v>
      </c>
      <c r="BF1163" s="106"/>
    </row>
    <row r="1164" spans="1:58" x14ac:dyDescent="0.25">
      <c r="A1164" t="s">
        <v>17</v>
      </c>
      <c r="B1164" s="25">
        <v>2019</v>
      </c>
      <c r="C1164" s="25" t="s">
        <v>3</v>
      </c>
      <c r="D1164" s="25" t="s">
        <v>62</v>
      </c>
      <c r="E1164" s="25" t="s">
        <v>188</v>
      </c>
      <c r="F1164" s="23" t="s">
        <v>189</v>
      </c>
      <c r="G1164" s="23" t="s">
        <v>546</v>
      </c>
      <c r="H1164" s="32" t="s">
        <v>547</v>
      </c>
      <c r="I1164" s="32" t="s">
        <v>574</v>
      </c>
      <c r="J1164" s="135">
        <v>69</v>
      </c>
      <c r="K1164" s="28">
        <v>0.82608999999999999</v>
      </c>
      <c r="L1164" s="28">
        <f t="shared" si="59"/>
        <v>0.85233999999999999</v>
      </c>
      <c r="O1164" s="77">
        <v>0.85265000000000002</v>
      </c>
      <c r="BF1164" s="106"/>
    </row>
    <row r="1165" spans="1:58" x14ac:dyDescent="0.25">
      <c r="A1165" t="s">
        <v>17</v>
      </c>
      <c r="B1165" s="25">
        <v>2020</v>
      </c>
      <c r="C1165" s="25" t="s">
        <v>0</v>
      </c>
      <c r="D1165" s="25" t="s">
        <v>63</v>
      </c>
      <c r="E1165" s="25" t="s">
        <v>188</v>
      </c>
      <c r="F1165" s="23" t="s">
        <v>189</v>
      </c>
      <c r="G1165" s="23" t="s">
        <v>546</v>
      </c>
      <c r="H1165" s="32" t="s">
        <v>547</v>
      </c>
      <c r="I1165" s="32" t="s">
        <v>574</v>
      </c>
      <c r="J1165" s="135">
        <v>71</v>
      </c>
      <c r="K1165" s="28">
        <v>0.85914999999999997</v>
      </c>
      <c r="L1165" s="28">
        <f t="shared" si="59"/>
        <v>0.79776999999999998</v>
      </c>
      <c r="O1165" s="77">
        <v>0.84214</v>
      </c>
      <c r="BF1165" s="106"/>
    </row>
    <row r="1166" spans="1:58" x14ac:dyDescent="0.25">
      <c r="A1166" t="s">
        <v>17</v>
      </c>
      <c r="B1166" s="25">
        <v>2020</v>
      </c>
      <c r="C1166" s="25" t="s">
        <v>1</v>
      </c>
      <c r="D1166" s="25" t="s">
        <v>64</v>
      </c>
      <c r="E1166" s="25" t="s">
        <v>188</v>
      </c>
      <c r="F1166" s="23" t="s">
        <v>189</v>
      </c>
      <c r="G1166" s="23" t="s">
        <v>546</v>
      </c>
      <c r="H1166" s="32" t="s">
        <v>547</v>
      </c>
      <c r="I1166" s="32" t="s">
        <v>574</v>
      </c>
      <c r="J1166" s="135">
        <v>38</v>
      </c>
      <c r="K1166" s="28">
        <v>0.86841999999999997</v>
      </c>
      <c r="L1166" s="28">
        <f t="shared" si="59"/>
        <v>0.87234</v>
      </c>
      <c r="O1166" s="77">
        <v>0.81738999999999995</v>
      </c>
      <c r="BF1166" s="106"/>
    </row>
    <row r="1167" spans="1:58" x14ac:dyDescent="0.25">
      <c r="A1167" t="s">
        <v>17</v>
      </c>
      <c r="B1167" s="25">
        <v>2020</v>
      </c>
      <c r="C1167" s="25" t="s">
        <v>2</v>
      </c>
      <c r="D1167" s="25" t="s">
        <v>65</v>
      </c>
      <c r="E1167" s="25" t="s">
        <v>188</v>
      </c>
      <c r="F1167" s="23" t="s">
        <v>189</v>
      </c>
      <c r="G1167" s="23" t="s">
        <v>546</v>
      </c>
      <c r="H1167" s="32" t="s">
        <v>547</v>
      </c>
      <c r="I1167" s="32" t="s">
        <v>574</v>
      </c>
      <c r="J1167" s="135">
        <v>75</v>
      </c>
      <c r="K1167" s="28">
        <v>0.77332999999999996</v>
      </c>
      <c r="L1167" s="28">
        <f t="shared" si="59"/>
        <v>0.83108000000000004</v>
      </c>
      <c r="O1167" s="77">
        <v>0.82706999999999997</v>
      </c>
      <c r="BF1167" s="106"/>
    </row>
    <row r="1168" spans="1:58" x14ac:dyDescent="0.25">
      <c r="A1168" t="s">
        <v>17</v>
      </c>
      <c r="B1168" s="25">
        <v>2020</v>
      </c>
      <c r="C1168" s="25" t="s">
        <v>3</v>
      </c>
      <c r="D1168" s="25" t="s">
        <v>66</v>
      </c>
      <c r="E1168" s="25" t="s">
        <v>188</v>
      </c>
      <c r="F1168" s="23" t="s">
        <v>189</v>
      </c>
      <c r="G1168" s="23" t="s">
        <v>546</v>
      </c>
      <c r="H1168" s="32" t="s">
        <v>547</v>
      </c>
      <c r="I1168" s="32" t="s">
        <v>574</v>
      </c>
      <c r="J1168" s="135">
        <v>70</v>
      </c>
      <c r="K1168" s="28">
        <v>0.8</v>
      </c>
      <c r="L1168" s="28">
        <f t="shared" si="59"/>
        <v>0.81942000000000004</v>
      </c>
      <c r="O1168" s="77">
        <v>0.85233000000000003</v>
      </c>
      <c r="BF1168" s="106"/>
    </row>
    <row r="1169" spans="1:58" x14ac:dyDescent="0.25">
      <c r="A1169" t="s">
        <v>17</v>
      </c>
      <c r="B1169" s="25">
        <v>2021</v>
      </c>
      <c r="C1169" s="25" t="s">
        <v>0</v>
      </c>
      <c r="D1169" s="25" t="s">
        <v>67</v>
      </c>
      <c r="E1169" s="25" t="s">
        <v>188</v>
      </c>
      <c r="F1169" s="23" t="s">
        <v>189</v>
      </c>
      <c r="G1169" s="23" t="s">
        <v>546</v>
      </c>
      <c r="H1169" s="32" t="s">
        <v>547</v>
      </c>
      <c r="I1169" s="32" t="s">
        <v>574</v>
      </c>
      <c r="J1169" s="135">
        <v>61</v>
      </c>
      <c r="K1169" s="28">
        <v>0.80327999999999999</v>
      </c>
      <c r="L1169" s="28">
        <f t="shared" si="59"/>
        <v>0.84799000000000002</v>
      </c>
      <c r="O1169" s="77">
        <v>0.86184000000000005</v>
      </c>
      <c r="BF1169" s="106"/>
    </row>
    <row r="1170" spans="1:58" x14ac:dyDescent="0.25">
      <c r="A1170" t="s">
        <v>17</v>
      </c>
      <c r="B1170" s="25">
        <v>2021</v>
      </c>
      <c r="C1170" s="25" t="s">
        <v>1</v>
      </c>
      <c r="D1170" s="25" t="s">
        <v>68</v>
      </c>
      <c r="E1170" s="25" t="s">
        <v>188</v>
      </c>
      <c r="F1170" s="23" t="s">
        <v>189</v>
      </c>
      <c r="G1170" s="23" t="s">
        <v>546</v>
      </c>
      <c r="H1170" s="32" t="s">
        <v>547</v>
      </c>
      <c r="I1170" s="32" t="s">
        <v>574</v>
      </c>
      <c r="J1170" s="135">
        <v>84</v>
      </c>
      <c r="K1170" s="28">
        <v>0.72619</v>
      </c>
      <c r="L1170" s="28">
        <f t="shared" si="59"/>
        <v>0.80676999999999999</v>
      </c>
      <c r="O1170" s="77">
        <v>0.85790999999999995</v>
      </c>
      <c r="BF1170" s="106"/>
    </row>
    <row r="1171" spans="1:58" x14ac:dyDescent="0.25">
      <c r="A1171" t="s">
        <v>17</v>
      </c>
      <c r="B1171" s="25">
        <v>2021</v>
      </c>
      <c r="C1171" s="25" t="s">
        <v>2</v>
      </c>
      <c r="D1171" s="25" t="s">
        <v>69</v>
      </c>
      <c r="E1171" s="25" t="s">
        <v>188</v>
      </c>
      <c r="F1171" s="23" t="s">
        <v>189</v>
      </c>
      <c r="G1171" s="23" t="s">
        <v>546</v>
      </c>
      <c r="H1171" s="32" t="s">
        <v>547</v>
      </c>
      <c r="I1171" s="32" t="s">
        <v>574</v>
      </c>
      <c r="J1171" s="135">
        <v>69</v>
      </c>
      <c r="K1171" s="28">
        <v>0.78261000000000003</v>
      </c>
      <c r="L1171" s="28">
        <f t="shared" si="59"/>
        <v>0.82845000000000002</v>
      </c>
      <c r="O1171" s="77">
        <v>0.85472999999999999</v>
      </c>
      <c r="BF1171" s="106"/>
    </row>
    <row r="1172" spans="1:58" x14ac:dyDescent="0.25">
      <c r="A1172" t="s">
        <v>17</v>
      </c>
      <c r="B1172" s="25">
        <v>2021</v>
      </c>
      <c r="C1172" s="25" t="s">
        <v>3</v>
      </c>
      <c r="D1172" s="25" t="s">
        <v>70</v>
      </c>
      <c r="E1172" s="25" t="s">
        <v>188</v>
      </c>
      <c r="F1172" s="23" t="s">
        <v>189</v>
      </c>
      <c r="G1172" s="23" t="s">
        <v>546</v>
      </c>
      <c r="H1172" s="32" t="s">
        <v>547</v>
      </c>
      <c r="I1172" s="32" t="s">
        <v>574</v>
      </c>
      <c r="J1172" s="135">
        <v>90</v>
      </c>
      <c r="K1172" s="28">
        <v>0.82221999999999995</v>
      </c>
      <c r="L1172" s="28">
        <f t="shared" si="59"/>
        <v>0.82628000000000001</v>
      </c>
      <c r="O1172" s="77">
        <v>0.86302999999999996</v>
      </c>
      <c r="BF1172" s="106"/>
    </row>
    <row r="1173" spans="1:58" x14ac:dyDescent="0.25">
      <c r="A1173" t="s">
        <v>17</v>
      </c>
      <c r="B1173" s="25">
        <v>2022</v>
      </c>
      <c r="C1173" s="25" t="s">
        <v>0</v>
      </c>
      <c r="D1173" s="25" t="s">
        <v>71</v>
      </c>
      <c r="E1173" s="25" t="s">
        <v>188</v>
      </c>
      <c r="F1173" s="23" t="s">
        <v>189</v>
      </c>
      <c r="G1173" s="23" t="s">
        <v>546</v>
      </c>
      <c r="H1173" s="32" t="s">
        <v>547</v>
      </c>
      <c r="I1173" s="32" t="s">
        <v>574</v>
      </c>
      <c r="J1173" s="135">
        <v>64</v>
      </c>
      <c r="K1173" s="28">
        <v>0.78125</v>
      </c>
      <c r="L1173" s="28">
        <f t="shared" si="59"/>
        <v>0.82343999999999995</v>
      </c>
      <c r="O1173" s="77">
        <v>0.86423000000000005</v>
      </c>
      <c r="BF1173" s="106"/>
    </row>
    <row r="1174" spans="1:58" x14ac:dyDescent="0.25">
      <c r="A1174" t="s">
        <v>17</v>
      </c>
      <c r="B1174" s="25">
        <v>2022</v>
      </c>
      <c r="C1174" s="25" t="s">
        <v>1</v>
      </c>
      <c r="D1174" s="25" t="s">
        <v>72</v>
      </c>
      <c r="E1174" s="25" t="s">
        <v>188</v>
      </c>
      <c r="F1174" s="23" t="s">
        <v>189</v>
      </c>
      <c r="G1174" s="23" t="s">
        <v>546</v>
      </c>
      <c r="H1174" s="32" t="s">
        <v>547</v>
      </c>
      <c r="I1174" s="32" t="s">
        <v>574</v>
      </c>
      <c r="J1174" s="135">
        <v>71</v>
      </c>
      <c r="K1174" s="28">
        <v>0.84506999999999999</v>
      </c>
      <c r="L1174" s="28">
        <f t="shared" si="59"/>
        <v>0.82667000000000002</v>
      </c>
      <c r="O1174" s="77">
        <v>0.85797999999999996</v>
      </c>
      <c r="BF1174" s="106"/>
    </row>
    <row r="1175" spans="1:58" x14ac:dyDescent="0.25">
      <c r="A1175" t="s">
        <v>17</v>
      </c>
      <c r="B1175" s="25">
        <v>2022</v>
      </c>
      <c r="C1175" s="25" t="s">
        <v>2</v>
      </c>
      <c r="D1175" s="25" t="s">
        <v>73</v>
      </c>
      <c r="E1175" s="25" t="s">
        <v>188</v>
      </c>
      <c r="F1175" s="23" t="s">
        <v>189</v>
      </c>
      <c r="G1175" s="23" t="s">
        <v>546</v>
      </c>
      <c r="H1175" s="32" t="s">
        <v>547</v>
      </c>
      <c r="I1175" s="32" t="s">
        <v>574</v>
      </c>
      <c r="J1175" s="135">
        <v>78</v>
      </c>
      <c r="K1175" s="28">
        <v>0.84614999999999996</v>
      </c>
      <c r="L1175" s="28">
        <f t="shared" si="59"/>
        <v>0.82960999999999996</v>
      </c>
      <c r="O1175" s="77">
        <v>0.85080999999999996</v>
      </c>
      <c r="BF1175" s="106"/>
    </row>
    <row r="1176" spans="1:58" x14ac:dyDescent="0.25">
      <c r="A1176" t="s">
        <v>17</v>
      </c>
      <c r="B1176" s="25">
        <v>2022</v>
      </c>
      <c r="C1176" s="25" t="s">
        <v>3</v>
      </c>
      <c r="D1176" s="25" t="s">
        <v>493</v>
      </c>
      <c r="E1176" s="25" t="s">
        <v>188</v>
      </c>
      <c r="F1176" s="23" t="s">
        <v>189</v>
      </c>
      <c r="G1176" s="23" t="s">
        <v>546</v>
      </c>
      <c r="H1176" s="32" t="s">
        <v>547</v>
      </c>
      <c r="I1176" s="32" t="s">
        <v>574</v>
      </c>
      <c r="J1176" s="135">
        <v>56</v>
      </c>
      <c r="K1176" s="28">
        <v>0.875</v>
      </c>
      <c r="L1176" s="28">
        <f t="shared" si="59"/>
        <v>0.81510000000000005</v>
      </c>
      <c r="O1176" s="77">
        <v>0.85358999999999996</v>
      </c>
      <c r="BF1176" s="106"/>
    </row>
    <row r="1177" spans="1:58" x14ac:dyDescent="0.25">
      <c r="A1177" t="s">
        <v>17</v>
      </c>
      <c r="B1177" s="25">
        <v>2023</v>
      </c>
      <c r="C1177" s="25" t="s">
        <v>0</v>
      </c>
      <c r="D1177" s="25" t="s">
        <v>537</v>
      </c>
      <c r="E1177" s="25" t="s">
        <v>188</v>
      </c>
      <c r="F1177" s="23" t="s">
        <v>189</v>
      </c>
      <c r="G1177" s="23" t="s">
        <v>546</v>
      </c>
      <c r="H1177" s="32" t="s">
        <v>547</v>
      </c>
      <c r="I1177" s="32" t="s">
        <v>574</v>
      </c>
      <c r="J1177" s="135">
        <v>68</v>
      </c>
      <c r="K1177" s="28">
        <v>0.88234999999999997</v>
      </c>
      <c r="L1177" s="28">
        <f t="shared" si="59"/>
        <v>0.83679999999999999</v>
      </c>
      <c r="O1177" s="77">
        <v>0.85650000000000004</v>
      </c>
      <c r="BF1177" s="106"/>
    </row>
    <row r="1178" spans="1:58" x14ac:dyDescent="0.25">
      <c r="A1178" t="s">
        <v>17</v>
      </c>
      <c r="B1178" s="25">
        <v>2018</v>
      </c>
      <c r="C1178" s="25" t="s">
        <v>0</v>
      </c>
      <c r="D1178" s="25" t="s">
        <v>54</v>
      </c>
      <c r="E1178" s="25" t="s">
        <v>190</v>
      </c>
      <c r="F1178" s="23" t="s">
        <v>191</v>
      </c>
      <c r="G1178" s="23" t="s">
        <v>550</v>
      </c>
      <c r="H1178" s="32" t="s">
        <v>352</v>
      </c>
      <c r="I1178" s="32" t="s">
        <v>574</v>
      </c>
      <c r="J1178" s="135">
        <v>112</v>
      </c>
      <c r="K1178" s="28">
        <v>0.75</v>
      </c>
      <c r="L1178" s="28">
        <f t="shared" si="59"/>
        <v>0.78473999999999999</v>
      </c>
      <c r="O1178" s="77">
        <v>0.84830000000000005</v>
      </c>
      <c r="BF1178" s="106"/>
    </row>
    <row r="1179" spans="1:58" x14ac:dyDescent="0.25">
      <c r="A1179" t="s">
        <v>17</v>
      </c>
      <c r="B1179" s="25">
        <v>2018</v>
      </c>
      <c r="C1179" s="25" t="s">
        <v>1</v>
      </c>
      <c r="D1179" s="25" t="s">
        <v>56</v>
      </c>
      <c r="E1179" s="25" t="s">
        <v>190</v>
      </c>
      <c r="F1179" s="23" t="s">
        <v>191</v>
      </c>
      <c r="G1179" s="23" t="s">
        <v>550</v>
      </c>
      <c r="H1179" s="32" t="s">
        <v>352</v>
      </c>
      <c r="I1179" s="32" t="s">
        <v>574</v>
      </c>
      <c r="J1179" s="135">
        <v>115</v>
      </c>
      <c r="K1179" s="28">
        <v>0.83477999999999997</v>
      </c>
      <c r="L1179" s="28">
        <f t="shared" si="59"/>
        <v>0.82038999999999995</v>
      </c>
      <c r="O1179" s="77">
        <v>0.85524</v>
      </c>
      <c r="BF1179" s="106"/>
    </row>
    <row r="1180" spans="1:58" x14ac:dyDescent="0.25">
      <c r="A1180" t="s">
        <v>17</v>
      </c>
      <c r="B1180" s="25">
        <v>2018</v>
      </c>
      <c r="C1180" s="25" t="s">
        <v>2</v>
      </c>
      <c r="D1180" s="25" t="s">
        <v>57</v>
      </c>
      <c r="E1180" s="25" t="s">
        <v>190</v>
      </c>
      <c r="F1180" s="23" t="s">
        <v>191</v>
      </c>
      <c r="G1180" s="23" t="s">
        <v>550</v>
      </c>
      <c r="H1180" s="32" t="s">
        <v>352</v>
      </c>
      <c r="I1180" s="32" t="s">
        <v>574</v>
      </c>
      <c r="J1180" s="135">
        <v>111</v>
      </c>
      <c r="K1180" s="28">
        <v>0.87387000000000004</v>
      </c>
      <c r="L1180" s="28">
        <f t="shared" si="59"/>
        <v>0.81798000000000004</v>
      </c>
      <c r="O1180" s="77">
        <v>0.85572000000000004</v>
      </c>
      <c r="BF1180" s="106"/>
    </row>
    <row r="1181" spans="1:58" x14ac:dyDescent="0.25">
      <c r="A1181" t="s">
        <v>17</v>
      </c>
      <c r="B1181" s="25">
        <v>2018</v>
      </c>
      <c r="C1181" s="25" t="s">
        <v>3</v>
      </c>
      <c r="D1181" s="25" t="s">
        <v>58</v>
      </c>
      <c r="E1181" s="25" t="s">
        <v>190</v>
      </c>
      <c r="F1181" s="23" t="s">
        <v>191</v>
      </c>
      <c r="G1181" s="23" t="s">
        <v>550</v>
      </c>
      <c r="H1181" s="32" t="s">
        <v>352</v>
      </c>
      <c r="I1181" s="32" t="s">
        <v>574</v>
      </c>
      <c r="J1181" s="135">
        <v>135</v>
      </c>
      <c r="K1181" s="28">
        <v>0.82221999999999995</v>
      </c>
      <c r="L1181" s="28">
        <f t="shared" si="59"/>
        <v>0.81464999999999999</v>
      </c>
      <c r="O1181" s="77">
        <v>0.85877999999999999</v>
      </c>
      <c r="BF1181" s="106"/>
    </row>
    <row r="1182" spans="1:58" x14ac:dyDescent="0.25">
      <c r="A1182" t="s">
        <v>17</v>
      </c>
      <c r="B1182" s="25">
        <v>2019</v>
      </c>
      <c r="C1182" s="25" t="s">
        <v>0</v>
      </c>
      <c r="D1182" s="25" t="s">
        <v>59</v>
      </c>
      <c r="E1182" s="25" t="s">
        <v>190</v>
      </c>
      <c r="F1182" s="23" t="s">
        <v>191</v>
      </c>
      <c r="G1182" s="23" t="s">
        <v>550</v>
      </c>
      <c r="H1182" s="32" t="s">
        <v>352</v>
      </c>
      <c r="I1182" s="32" t="s">
        <v>574</v>
      </c>
      <c r="J1182" s="135">
        <v>108</v>
      </c>
      <c r="K1182" s="28">
        <v>0.84258999999999995</v>
      </c>
      <c r="L1182" s="28">
        <f t="shared" si="59"/>
        <v>0.80249999999999999</v>
      </c>
      <c r="O1182" s="77">
        <v>0.85007999999999995</v>
      </c>
      <c r="BF1182" s="106"/>
    </row>
    <row r="1183" spans="1:58" x14ac:dyDescent="0.25">
      <c r="A1183" t="s">
        <v>17</v>
      </c>
      <c r="B1183" s="25">
        <v>2019</v>
      </c>
      <c r="C1183" s="25" t="s">
        <v>1</v>
      </c>
      <c r="D1183" s="25" t="s">
        <v>60</v>
      </c>
      <c r="E1183" s="25" t="s">
        <v>190</v>
      </c>
      <c r="F1183" s="23" t="s">
        <v>191</v>
      </c>
      <c r="G1183" s="23" t="s">
        <v>550</v>
      </c>
      <c r="H1183" s="32" t="s">
        <v>352</v>
      </c>
      <c r="I1183" s="32" t="s">
        <v>574</v>
      </c>
      <c r="J1183" s="135">
        <v>120</v>
      </c>
      <c r="K1183" s="28">
        <v>0.85</v>
      </c>
      <c r="L1183" s="28">
        <f t="shared" si="59"/>
        <v>0.82679000000000002</v>
      </c>
      <c r="O1183" s="77">
        <v>0.85524</v>
      </c>
      <c r="BF1183" s="106"/>
    </row>
    <row r="1184" spans="1:58" x14ac:dyDescent="0.25">
      <c r="A1184" t="s">
        <v>17</v>
      </c>
      <c r="B1184" s="25">
        <v>2019</v>
      </c>
      <c r="C1184" s="25" t="s">
        <v>2</v>
      </c>
      <c r="D1184" s="25" t="s">
        <v>61</v>
      </c>
      <c r="E1184" s="25" t="s">
        <v>190</v>
      </c>
      <c r="F1184" s="23" t="s">
        <v>191</v>
      </c>
      <c r="G1184" s="23" t="s">
        <v>550</v>
      </c>
      <c r="H1184" s="32" t="s">
        <v>352</v>
      </c>
      <c r="I1184" s="32" t="s">
        <v>574</v>
      </c>
      <c r="J1184" s="135">
        <v>129</v>
      </c>
      <c r="K1184" s="28">
        <v>0.79069999999999996</v>
      </c>
      <c r="L1184" s="28">
        <f t="shared" si="59"/>
        <v>0.82418000000000002</v>
      </c>
      <c r="O1184" s="77">
        <v>0.85079000000000005</v>
      </c>
      <c r="BF1184" s="106"/>
    </row>
    <row r="1185" spans="1:58" x14ac:dyDescent="0.25">
      <c r="A1185" t="s">
        <v>17</v>
      </c>
      <c r="B1185" s="25">
        <v>2019</v>
      </c>
      <c r="C1185" s="25" t="s">
        <v>3</v>
      </c>
      <c r="D1185" s="25" t="s">
        <v>62</v>
      </c>
      <c r="E1185" s="25" t="s">
        <v>190</v>
      </c>
      <c r="F1185" s="23" t="s">
        <v>191</v>
      </c>
      <c r="G1185" s="23" t="s">
        <v>550</v>
      </c>
      <c r="H1185" s="32" t="s">
        <v>352</v>
      </c>
      <c r="I1185" s="32" t="s">
        <v>574</v>
      </c>
      <c r="J1185" s="135">
        <v>125</v>
      </c>
      <c r="K1185" s="28">
        <v>0.84</v>
      </c>
      <c r="L1185" s="28">
        <f t="shared" si="59"/>
        <v>0.85746</v>
      </c>
      <c r="O1185" s="77">
        <v>0.85265000000000002</v>
      </c>
      <c r="BF1185" s="106"/>
    </row>
    <row r="1186" spans="1:58" x14ac:dyDescent="0.25">
      <c r="A1186" t="s">
        <v>17</v>
      </c>
      <c r="B1186" s="25">
        <v>2020</v>
      </c>
      <c r="C1186" s="25" t="s">
        <v>0</v>
      </c>
      <c r="D1186" s="25" t="s">
        <v>63</v>
      </c>
      <c r="E1186" s="25" t="s">
        <v>190</v>
      </c>
      <c r="F1186" s="23" t="s">
        <v>191</v>
      </c>
      <c r="G1186" s="23" t="s">
        <v>550</v>
      </c>
      <c r="H1186" s="32" t="s">
        <v>352</v>
      </c>
      <c r="I1186" s="32" t="s">
        <v>574</v>
      </c>
      <c r="J1186" s="135">
        <v>115</v>
      </c>
      <c r="K1186" s="28">
        <v>0.80869999999999997</v>
      </c>
      <c r="L1186" s="28">
        <f t="shared" si="59"/>
        <v>0.83635999999999999</v>
      </c>
      <c r="O1186" s="77">
        <v>0.84214</v>
      </c>
      <c r="BF1186" s="106"/>
    </row>
    <row r="1187" spans="1:58" x14ac:dyDescent="0.25">
      <c r="A1187" t="s">
        <v>17</v>
      </c>
      <c r="B1187" s="25">
        <v>2020</v>
      </c>
      <c r="C1187" s="25" t="s">
        <v>1</v>
      </c>
      <c r="D1187" s="25" t="s">
        <v>64</v>
      </c>
      <c r="E1187" s="25" t="s">
        <v>190</v>
      </c>
      <c r="F1187" s="23" t="s">
        <v>191</v>
      </c>
      <c r="G1187" s="23" t="s">
        <v>550</v>
      </c>
      <c r="H1187" s="32" t="s">
        <v>352</v>
      </c>
      <c r="I1187" s="32" t="s">
        <v>574</v>
      </c>
      <c r="J1187" s="135">
        <v>83</v>
      </c>
      <c r="K1187" s="28">
        <v>0.74699000000000004</v>
      </c>
      <c r="L1187" s="28">
        <f t="shared" si="59"/>
        <v>0.76426000000000005</v>
      </c>
      <c r="O1187" s="77">
        <v>0.81738999999999995</v>
      </c>
      <c r="BF1187" s="106"/>
    </row>
    <row r="1188" spans="1:58" x14ac:dyDescent="0.25">
      <c r="A1188" t="s">
        <v>17</v>
      </c>
      <c r="B1188" s="25">
        <v>2020</v>
      </c>
      <c r="C1188" s="25" t="s">
        <v>2</v>
      </c>
      <c r="D1188" s="25" t="s">
        <v>65</v>
      </c>
      <c r="E1188" s="25" t="s">
        <v>190</v>
      </c>
      <c r="F1188" s="23" t="s">
        <v>191</v>
      </c>
      <c r="G1188" s="23" t="s">
        <v>550</v>
      </c>
      <c r="H1188" s="32" t="s">
        <v>352</v>
      </c>
      <c r="I1188" s="32" t="s">
        <v>574</v>
      </c>
      <c r="J1188" s="135">
        <v>89</v>
      </c>
      <c r="K1188" s="28">
        <v>0.79774999999999996</v>
      </c>
      <c r="L1188" s="28">
        <f t="shared" si="59"/>
        <v>0.82455999999999996</v>
      </c>
      <c r="O1188" s="77">
        <v>0.82706999999999997</v>
      </c>
      <c r="BF1188" s="106"/>
    </row>
    <row r="1189" spans="1:58" x14ac:dyDescent="0.25">
      <c r="A1189" t="s">
        <v>17</v>
      </c>
      <c r="B1189" s="25">
        <v>2020</v>
      </c>
      <c r="C1189" s="25" t="s">
        <v>3</v>
      </c>
      <c r="D1189" s="25" t="s">
        <v>66</v>
      </c>
      <c r="E1189" s="25" t="s">
        <v>190</v>
      </c>
      <c r="F1189" s="23" t="s">
        <v>191</v>
      </c>
      <c r="G1189" s="23" t="s">
        <v>550</v>
      </c>
      <c r="H1189" s="32" t="s">
        <v>352</v>
      </c>
      <c r="I1189" s="32" t="s">
        <v>574</v>
      </c>
      <c r="J1189" s="135">
        <v>106</v>
      </c>
      <c r="K1189" s="28">
        <v>0.80188999999999999</v>
      </c>
      <c r="L1189" s="28">
        <f t="shared" si="59"/>
        <v>0.84714999999999996</v>
      </c>
      <c r="O1189" s="77">
        <v>0.85233000000000003</v>
      </c>
      <c r="BF1189" s="106"/>
    </row>
    <row r="1190" spans="1:58" x14ac:dyDescent="0.25">
      <c r="A1190" t="s">
        <v>17</v>
      </c>
      <c r="B1190" s="25">
        <v>2021</v>
      </c>
      <c r="C1190" s="25" t="s">
        <v>0</v>
      </c>
      <c r="D1190" s="25" t="s">
        <v>67</v>
      </c>
      <c r="E1190" s="25" t="s">
        <v>190</v>
      </c>
      <c r="F1190" s="23" t="s">
        <v>191</v>
      </c>
      <c r="G1190" s="23" t="s">
        <v>550</v>
      </c>
      <c r="H1190" s="32" t="s">
        <v>352</v>
      </c>
      <c r="I1190" s="32" t="s">
        <v>574</v>
      </c>
      <c r="J1190" s="135">
        <v>124</v>
      </c>
      <c r="K1190" s="28">
        <v>0.8871</v>
      </c>
      <c r="L1190" s="28">
        <f t="shared" si="59"/>
        <v>0.88451999999999997</v>
      </c>
      <c r="O1190" s="77">
        <v>0.86184000000000005</v>
      </c>
      <c r="BF1190" s="106"/>
    </row>
    <row r="1191" spans="1:58" x14ac:dyDescent="0.25">
      <c r="A1191" t="s">
        <v>17</v>
      </c>
      <c r="B1191" s="25">
        <v>2021</v>
      </c>
      <c r="C1191" s="25" t="s">
        <v>1</v>
      </c>
      <c r="D1191" s="25" t="s">
        <v>68</v>
      </c>
      <c r="E1191" s="25" t="s">
        <v>190</v>
      </c>
      <c r="F1191" s="23" t="s">
        <v>191</v>
      </c>
      <c r="G1191" s="23" t="s">
        <v>550</v>
      </c>
      <c r="H1191" s="32" t="s">
        <v>352</v>
      </c>
      <c r="I1191" s="32" t="s">
        <v>574</v>
      </c>
      <c r="J1191" s="135">
        <v>124</v>
      </c>
      <c r="K1191" s="28">
        <v>0.8629</v>
      </c>
      <c r="L1191" s="28">
        <f t="shared" si="59"/>
        <v>0.85585999999999995</v>
      </c>
      <c r="O1191" s="77">
        <v>0.85790999999999995</v>
      </c>
      <c r="BF1191" s="106"/>
    </row>
    <row r="1192" spans="1:58" x14ac:dyDescent="0.25">
      <c r="A1192" t="s">
        <v>17</v>
      </c>
      <c r="B1192" s="25">
        <v>2021</v>
      </c>
      <c r="C1192" s="25" t="s">
        <v>2</v>
      </c>
      <c r="D1192" s="25" t="s">
        <v>69</v>
      </c>
      <c r="E1192" s="25" t="s">
        <v>190</v>
      </c>
      <c r="F1192" s="23" t="s">
        <v>191</v>
      </c>
      <c r="G1192" s="23" t="s">
        <v>550</v>
      </c>
      <c r="H1192" s="32" t="s">
        <v>352</v>
      </c>
      <c r="I1192" s="32" t="s">
        <v>574</v>
      </c>
      <c r="J1192" s="135">
        <v>139</v>
      </c>
      <c r="K1192" s="28">
        <v>0.80576000000000003</v>
      </c>
      <c r="L1192" s="28">
        <f t="shared" si="59"/>
        <v>0.84665000000000001</v>
      </c>
      <c r="O1192" s="77">
        <v>0.85472999999999999</v>
      </c>
      <c r="BF1192" s="106"/>
    </row>
    <row r="1193" spans="1:58" x14ac:dyDescent="0.25">
      <c r="A1193" t="s">
        <v>17</v>
      </c>
      <c r="B1193" s="25">
        <v>2021</v>
      </c>
      <c r="C1193" s="25" t="s">
        <v>3</v>
      </c>
      <c r="D1193" s="25" t="s">
        <v>70</v>
      </c>
      <c r="E1193" s="25" t="s">
        <v>190</v>
      </c>
      <c r="F1193" s="23" t="s">
        <v>191</v>
      </c>
      <c r="G1193" s="23" t="s">
        <v>550</v>
      </c>
      <c r="H1193" s="32" t="s">
        <v>352</v>
      </c>
      <c r="I1193" s="32" t="s">
        <v>574</v>
      </c>
      <c r="J1193" s="135">
        <v>151</v>
      </c>
      <c r="K1193" s="28">
        <v>0.75497000000000003</v>
      </c>
      <c r="L1193" s="28">
        <f t="shared" si="59"/>
        <v>0.81596000000000002</v>
      </c>
      <c r="O1193" s="77">
        <v>0.86302999999999996</v>
      </c>
      <c r="BF1193" s="106"/>
    </row>
    <row r="1194" spans="1:58" x14ac:dyDescent="0.25">
      <c r="A1194" t="s">
        <v>17</v>
      </c>
      <c r="B1194" s="25">
        <v>2022</v>
      </c>
      <c r="C1194" s="25" t="s">
        <v>0</v>
      </c>
      <c r="D1194" s="25" t="s">
        <v>71</v>
      </c>
      <c r="E1194" s="25" t="s">
        <v>190</v>
      </c>
      <c r="F1194" s="23" t="s">
        <v>191</v>
      </c>
      <c r="G1194" s="23" t="s">
        <v>550</v>
      </c>
      <c r="H1194" s="32" t="s">
        <v>352</v>
      </c>
      <c r="I1194" s="32" t="s">
        <v>574</v>
      </c>
      <c r="J1194" s="135">
        <v>129</v>
      </c>
      <c r="K1194" s="28">
        <v>0.82171000000000005</v>
      </c>
      <c r="L1194" s="28">
        <f t="shared" si="59"/>
        <v>0.87304999999999999</v>
      </c>
      <c r="O1194" s="77">
        <v>0.86423000000000005</v>
      </c>
      <c r="BF1194" s="106"/>
    </row>
    <row r="1195" spans="1:58" x14ac:dyDescent="0.25">
      <c r="A1195" t="s">
        <v>17</v>
      </c>
      <c r="B1195" s="25">
        <v>2022</v>
      </c>
      <c r="C1195" s="25" t="s">
        <v>1</v>
      </c>
      <c r="D1195" s="25" t="s">
        <v>72</v>
      </c>
      <c r="E1195" s="25" t="s">
        <v>190</v>
      </c>
      <c r="F1195" s="23" t="s">
        <v>191</v>
      </c>
      <c r="G1195" s="23" t="s">
        <v>550</v>
      </c>
      <c r="H1195" s="32" t="s">
        <v>352</v>
      </c>
      <c r="I1195" s="32" t="s">
        <v>574</v>
      </c>
      <c r="J1195" s="135">
        <v>134</v>
      </c>
      <c r="K1195" s="28">
        <v>0.78358000000000005</v>
      </c>
      <c r="L1195" s="28">
        <f t="shared" si="59"/>
        <v>0.84189000000000003</v>
      </c>
      <c r="O1195" s="77">
        <v>0.85797999999999996</v>
      </c>
      <c r="BF1195" s="106"/>
    </row>
    <row r="1196" spans="1:58" x14ac:dyDescent="0.25">
      <c r="A1196" t="s">
        <v>17</v>
      </c>
      <c r="B1196" s="25">
        <v>2022</v>
      </c>
      <c r="C1196" s="25" t="s">
        <v>2</v>
      </c>
      <c r="D1196" s="25" t="s">
        <v>73</v>
      </c>
      <c r="E1196" s="25" t="s">
        <v>190</v>
      </c>
      <c r="F1196" s="23" t="s">
        <v>191</v>
      </c>
      <c r="G1196" s="23" t="s">
        <v>550</v>
      </c>
      <c r="H1196" s="32" t="s">
        <v>352</v>
      </c>
      <c r="I1196" s="32" t="s">
        <v>574</v>
      </c>
      <c r="J1196" s="135">
        <v>160</v>
      </c>
      <c r="K1196" s="28">
        <v>0.81874999999999998</v>
      </c>
      <c r="L1196" s="28">
        <f t="shared" si="59"/>
        <v>0.87448999999999999</v>
      </c>
      <c r="O1196" s="77">
        <v>0.85080999999999996</v>
      </c>
      <c r="BF1196" s="106"/>
    </row>
    <row r="1197" spans="1:58" x14ac:dyDescent="0.25">
      <c r="A1197" t="s">
        <v>17</v>
      </c>
      <c r="B1197" s="25">
        <v>2022</v>
      </c>
      <c r="C1197" s="25" t="s">
        <v>3</v>
      </c>
      <c r="D1197" s="25" t="s">
        <v>493</v>
      </c>
      <c r="E1197" s="25" t="s">
        <v>190</v>
      </c>
      <c r="F1197" s="23" t="s">
        <v>191</v>
      </c>
      <c r="G1197" s="23" t="s">
        <v>550</v>
      </c>
      <c r="H1197" s="32" t="s">
        <v>352</v>
      </c>
      <c r="I1197" s="32" t="s">
        <v>574</v>
      </c>
      <c r="J1197" s="135">
        <v>120</v>
      </c>
      <c r="K1197" s="28">
        <v>0.80832999999999999</v>
      </c>
      <c r="L1197" s="28">
        <f t="shared" si="59"/>
        <v>0.85490999999999995</v>
      </c>
      <c r="O1197" s="77">
        <v>0.85358999999999996</v>
      </c>
      <c r="BF1197" s="106"/>
    </row>
    <row r="1198" spans="1:58" x14ac:dyDescent="0.25">
      <c r="A1198" t="s">
        <v>17</v>
      </c>
      <c r="B1198" s="25">
        <v>2023</v>
      </c>
      <c r="C1198" s="25" t="s">
        <v>0</v>
      </c>
      <c r="D1198" s="25" t="s">
        <v>537</v>
      </c>
      <c r="E1198" s="25" t="s">
        <v>190</v>
      </c>
      <c r="F1198" s="23" t="s">
        <v>191</v>
      </c>
      <c r="G1198" s="23" t="s">
        <v>550</v>
      </c>
      <c r="H1198" s="32" t="s">
        <v>352</v>
      </c>
      <c r="I1198" s="32" t="s">
        <v>574</v>
      </c>
      <c r="J1198" s="135">
        <v>148</v>
      </c>
      <c r="K1198" s="28">
        <v>0.83108000000000004</v>
      </c>
      <c r="L1198" s="28">
        <f t="shared" si="59"/>
        <v>0.81857000000000002</v>
      </c>
      <c r="O1198" s="77">
        <v>0.85650000000000004</v>
      </c>
      <c r="BF1198" s="106"/>
    </row>
    <row r="1199" spans="1:58" x14ac:dyDescent="0.25">
      <c r="A1199" t="s">
        <v>17</v>
      </c>
      <c r="B1199" s="25">
        <v>2018</v>
      </c>
      <c r="C1199" s="25" t="s">
        <v>0</v>
      </c>
      <c r="D1199" s="25" t="s">
        <v>54</v>
      </c>
      <c r="E1199" s="25" t="s">
        <v>192</v>
      </c>
      <c r="F1199" s="23" t="s">
        <v>193</v>
      </c>
      <c r="G1199" s="23" t="s">
        <v>544</v>
      </c>
      <c r="H1199" s="32" t="s">
        <v>359</v>
      </c>
      <c r="I1199" s="32" t="s">
        <v>574</v>
      </c>
      <c r="J1199" s="135">
        <v>117</v>
      </c>
      <c r="K1199" s="28">
        <v>0.85470000000000002</v>
      </c>
      <c r="L1199" s="28">
        <f t="shared" si="59"/>
        <v>0.83206000000000002</v>
      </c>
      <c r="O1199" s="77">
        <v>0.84830000000000005</v>
      </c>
      <c r="BF1199" s="106"/>
    </row>
    <row r="1200" spans="1:58" x14ac:dyDescent="0.25">
      <c r="A1200" t="s">
        <v>17</v>
      </c>
      <c r="B1200" s="25">
        <v>2018</v>
      </c>
      <c r="C1200" s="25" t="s">
        <v>1</v>
      </c>
      <c r="D1200" s="25" t="s">
        <v>56</v>
      </c>
      <c r="E1200" s="25" t="s">
        <v>192</v>
      </c>
      <c r="F1200" s="23" t="s">
        <v>193</v>
      </c>
      <c r="G1200" s="23" t="s">
        <v>544</v>
      </c>
      <c r="H1200" s="32" t="s">
        <v>359</v>
      </c>
      <c r="I1200" s="32" t="s">
        <v>574</v>
      </c>
      <c r="J1200" s="135">
        <v>201</v>
      </c>
      <c r="K1200" s="28">
        <v>0.86567000000000005</v>
      </c>
      <c r="L1200" s="28">
        <f t="shared" si="59"/>
        <v>0.88221000000000005</v>
      </c>
      <c r="O1200" s="77">
        <v>0.85524</v>
      </c>
      <c r="BF1200" s="106"/>
    </row>
    <row r="1201" spans="1:58" x14ac:dyDescent="0.25">
      <c r="A1201" t="s">
        <v>17</v>
      </c>
      <c r="B1201" s="25">
        <v>2018</v>
      </c>
      <c r="C1201" s="25" t="s">
        <v>2</v>
      </c>
      <c r="D1201" s="25" t="s">
        <v>57</v>
      </c>
      <c r="E1201" s="25" t="s">
        <v>192</v>
      </c>
      <c r="F1201" s="23" t="s">
        <v>193</v>
      </c>
      <c r="G1201" s="23" t="s">
        <v>544</v>
      </c>
      <c r="H1201" s="32" t="s">
        <v>359</v>
      </c>
      <c r="I1201" s="32" t="s">
        <v>574</v>
      </c>
      <c r="J1201" s="135">
        <v>210</v>
      </c>
      <c r="K1201" s="28">
        <v>0.90476000000000001</v>
      </c>
      <c r="L1201" s="28">
        <f t="shared" si="59"/>
        <v>0.90569999999999995</v>
      </c>
      <c r="O1201" s="77">
        <v>0.85572000000000004</v>
      </c>
      <c r="BF1201" s="106"/>
    </row>
    <row r="1202" spans="1:58" x14ac:dyDescent="0.25">
      <c r="A1202" t="s">
        <v>17</v>
      </c>
      <c r="B1202" s="25">
        <v>2018</v>
      </c>
      <c r="C1202" s="25" t="s">
        <v>3</v>
      </c>
      <c r="D1202" s="25" t="s">
        <v>58</v>
      </c>
      <c r="E1202" s="25" t="s">
        <v>192</v>
      </c>
      <c r="F1202" s="23" t="s">
        <v>193</v>
      </c>
      <c r="G1202" s="23" t="s">
        <v>544</v>
      </c>
      <c r="H1202" s="32" t="s">
        <v>359</v>
      </c>
      <c r="I1202" s="32" t="s">
        <v>574</v>
      </c>
      <c r="J1202" s="135">
        <v>170</v>
      </c>
      <c r="K1202" s="28">
        <v>0.94118000000000002</v>
      </c>
      <c r="L1202" s="28">
        <f t="shared" si="59"/>
        <v>0.92523</v>
      </c>
      <c r="O1202" s="77">
        <v>0.85877999999999999</v>
      </c>
      <c r="BF1202" s="106"/>
    </row>
    <row r="1203" spans="1:58" x14ac:dyDescent="0.25">
      <c r="A1203" t="s">
        <v>17</v>
      </c>
      <c r="B1203" s="25">
        <v>2019</v>
      </c>
      <c r="C1203" s="25" t="s">
        <v>0</v>
      </c>
      <c r="D1203" s="25" t="s">
        <v>59</v>
      </c>
      <c r="E1203" s="25" t="s">
        <v>192</v>
      </c>
      <c r="F1203" s="23" t="s">
        <v>193</v>
      </c>
      <c r="G1203" s="23" t="s">
        <v>544</v>
      </c>
      <c r="H1203" s="32" t="s">
        <v>359</v>
      </c>
      <c r="I1203" s="32" t="s">
        <v>574</v>
      </c>
      <c r="J1203" s="135">
        <v>183</v>
      </c>
      <c r="K1203" s="28">
        <v>0.93442999999999998</v>
      </c>
      <c r="L1203" s="28">
        <f t="shared" si="59"/>
        <v>0.91041000000000005</v>
      </c>
      <c r="O1203" s="77">
        <v>0.85007999999999995</v>
      </c>
      <c r="BF1203" s="106"/>
    </row>
    <row r="1204" spans="1:58" x14ac:dyDescent="0.25">
      <c r="A1204" t="s">
        <v>17</v>
      </c>
      <c r="B1204" s="25">
        <v>2019</v>
      </c>
      <c r="C1204" s="25" t="s">
        <v>1</v>
      </c>
      <c r="D1204" s="25" t="s">
        <v>60</v>
      </c>
      <c r="E1204" s="25" t="s">
        <v>192</v>
      </c>
      <c r="F1204" s="23" t="s">
        <v>193</v>
      </c>
      <c r="G1204" s="23" t="s">
        <v>544</v>
      </c>
      <c r="H1204" s="32" t="s">
        <v>359</v>
      </c>
      <c r="I1204" s="32" t="s">
        <v>574</v>
      </c>
      <c r="J1204" s="135">
        <v>161</v>
      </c>
      <c r="K1204" s="28">
        <v>0.88819999999999999</v>
      </c>
      <c r="L1204" s="28">
        <f t="shared" si="59"/>
        <v>0.88124000000000002</v>
      </c>
      <c r="O1204" s="77">
        <v>0.85524</v>
      </c>
      <c r="BF1204" s="106"/>
    </row>
    <row r="1205" spans="1:58" x14ac:dyDescent="0.25">
      <c r="A1205" t="s">
        <v>17</v>
      </c>
      <c r="B1205" s="25">
        <v>2019</v>
      </c>
      <c r="C1205" s="25" t="s">
        <v>2</v>
      </c>
      <c r="D1205" s="25" t="s">
        <v>61</v>
      </c>
      <c r="E1205" s="25" t="s">
        <v>192</v>
      </c>
      <c r="F1205" s="23" t="s">
        <v>193</v>
      </c>
      <c r="G1205" s="23" t="s">
        <v>544</v>
      </c>
      <c r="H1205" s="32" t="s">
        <v>359</v>
      </c>
      <c r="I1205" s="32" t="s">
        <v>574</v>
      </c>
      <c r="J1205" s="135">
        <v>213</v>
      </c>
      <c r="K1205" s="28">
        <v>0.93427000000000004</v>
      </c>
      <c r="L1205" s="28">
        <f t="shared" si="59"/>
        <v>0.91649000000000003</v>
      </c>
      <c r="O1205" s="77">
        <v>0.85079000000000005</v>
      </c>
      <c r="BF1205" s="106"/>
    </row>
    <row r="1206" spans="1:58" x14ac:dyDescent="0.25">
      <c r="A1206" t="s">
        <v>17</v>
      </c>
      <c r="B1206" s="25">
        <v>2019</v>
      </c>
      <c r="C1206" s="25" t="s">
        <v>3</v>
      </c>
      <c r="D1206" s="25" t="s">
        <v>62</v>
      </c>
      <c r="E1206" s="25" t="s">
        <v>192</v>
      </c>
      <c r="F1206" s="23" t="s">
        <v>193</v>
      </c>
      <c r="G1206" s="23" t="s">
        <v>544</v>
      </c>
      <c r="H1206" s="32" t="s">
        <v>359</v>
      </c>
      <c r="I1206" s="32" t="s">
        <v>574</v>
      </c>
      <c r="J1206" s="135">
        <v>223</v>
      </c>
      <c r="K1206" s="28">
        <v>0.87892000000000003</v>
      </c>
      <c r="L1206" s="28">
        <f t="shared" si="59"/>
        <v>0.87846000000000002</v>
      </c>
      <c r="O1206" s="77">
        <v>0.85265000000000002</v>
      </c>
      <c r="BF1206" s="106"/>
    </row>
    <row r="1207" spans="1:58" x14ac:dyDescent="0.25">
      <c r="A1207" t="s">
        <v>17</v>
      </c>
      <c r="B1207" s="25">
        <v>2020</v>
      </c>
      <c r="C1207" s="25" t="s">
        <v>0</v>
      </c>
      <c r="D1207" s="25" t="s">
        <v>63</v>
      </c>
      <c r="E1207" s="25" t="s">
        <v>192</v>
      </c>
      <c r="F1207" s="23" t="s">
        <v>193</v>
      </c>
      <c r="G1207" s="23" t="s">
        <v>544</v>
      </c>
      <c r="H1207" s="32" t="s">
        <v>359</v>
      </c>
      <c r="I1207" s="32" t="s">
        <v>574</v>
      </c>
      <c r="J1207" s="135">
        <v>234</v>
      </c>
      <c r="K1207" s="28">
        <v>0.88888999999999996</v>
      </c>
      <c r="L1207" s="28">
        <f t="shared" si="59"/>
        <v>0.87822</v>
      </c>
      <c r="O1207" s="77">
        <v>0.84214</v>
      </c>
      <c r="BF1207" s="106"/>
    </row>
    <row r="1208" spans="1:58" x14ac:dyDescent="0.25">
      <c r="A1208" t="s">
        <v>17</v>
      </c>
      <c r="B1208" s="25">
        <v>2020</v>
      </c>
      <c r="C1208" s="25" t="s">
        <v>1</v>
      </c>
      <c r="D1208" s="25" t="s">
        <v>64</v>
      </c>
      <c r="E1208" s="25" t="s">
        <v>192</v>
      </c>
      <c r="F1208" s="23" t="s">
        <v>193</v>
      </c>
      <c r="G1208" s="23" t="s">
        <v>544</v>
      </c>
      <c r="H1208" s="32" t="s">
        <v>359</v>
      </c>
      <c r="I1208" s="32" t="s">
        <v>574</v>
      </c>
      <c r="J1208" s="135">
        <v>75</v>
      </c>
      <c r="K1208" s="28">
        <v>0.86667000000000005</v>
      </c>
      <c r="L1208" s="28">
        <f t="shared" si="59"/>
        <v>0.82759000000000005</v>
      </c>
      <c r="O1208" s="77">
        <v>0.81738999999999995</v>
      </c>
      <c r="BF1208" s="106"/>
    </row>
    <row r="1209" spans="1:58" x14ac:dyDescent="0.25">
      <c r="A1209" t="s">
        <v>17</v>
      </c>
      <c r="B1209" s="25">
        <v>2020</v>
      </c>
      <c r="C1209" s="25" t="s">
        <v>2</v>
      </c>
      <c r="D1209" s="25" t="s">
        <v>65</v>
      </c>
      <c r="E1209" s="25" t="s">
        <v>192</v>
      </c>
      <c r="F1209" s="23" t="s">
        <v>193</v>
      </c>
      <c r="G1209" s="23" t="s">
        <v>544</v>
      </c>
      <c r="H1209" s="32" t="s">
        <v>359</v>
      </c>
      <c r="I1209" s="32" t="s">
        <v>574</v>
      </c>
      <c r="J1209" s="135">
        <v>114</v>
      </c>
      <c r="K1209" s="28">
        <v>0.79825000000000002</v>
      </c>
      <c r="L1209" s="28">
        <f t="shared" si="59"/>
        <v>0.83043</v>
      </c>
      <c r="O1209" s="77">
        <v>0.82706999999999997</v>
      </c>
      <c r="BF1209" s="106"/>
    </row>
    <row r="1210" spans="1:58" x14ac:dyDescent="0.25">
      <c r="A1210" t="s">
        <v>17</v>
      </c>
      <c r="B1210" s="25">
        <v>2020</v>
      </c>
      <c r="C1210" s="25" t="s">
        <v>3</v>
      </c>
      <c r="D1210" s="25" t="s">
        <v>66</v>
      </c>
      <c r="E1210" s="25" t="s">
        <v>192</v>
      </c>
      <c r="F1210" s="23" t="s">
        <v>193</v>
      </c>
      <c r="G1210" s="23" t="s">
        <v>544</v>
      </c>
      <c r="H1210" s="32" t="s">
        <v>359</v>
      </c>
      <c r="I1210" s="32" t="s">
        <v>574</v>
      </c>
      <c r="J1210" s="135">
        <v>178</v>
      </c>
      <c r="K1210" s="28">
        <v>0.90449000000000002</v>
      </c>
      <c r="L1210" s="28">
        <f t="shared" si="59"/>
        <v>0.92120000000000002</v>
      </c>
      <c r="O1210" s="77">
        <v>0.85233000000000003</v>
      </c>
      <c r="BF1210" s="106"/>
    </row>
    <row r="1211" spans="1:58" x14ac:dyDescent="0.25">
      <c r="A1211" t="s">
        <v>17</v>
      </c>
      <c r="B1211" s="25">
        <v>2021</v>
      </c>
      <c r="C1211" s="25" t="s">
        <v>0</v>
      </c>
      <c r="D1211" s="25" t="s">
        <v>67</v>
      </c>
      <c r="E1211" s="25" t="s">
        <v>192</v>
      </c>
      <c r="F1211" s="23" t="s">
        <v>193</v>
      </c>
      <c r="G1211" s="23" t="s">
        <v>544</v>
      </c>
      <c r="H1211" s="32" t="s">
        <v>359</v>
      </c>
      <c r="I1211" s="32" t="s">
        <v>574</v>
      </c>
      <c r="J1211" s="135">
        <v>162</v>
      </c>
      <c r="K1211" s="28">
        <v>0.90122999999999998</v>
      </c>
      <c r="L1211" s="28">
        <f t="shared" si="59"/>
        <v>0.87668000000000001</v>
      </c>
      <c r="O1211" s="77">
        <v>0.86184000000000005</v>
      </c>
      <c r="BF1211" s="106"/>
    </row>
    <row r="1212" spans="1:58" x14ac:dyDescent="0.25">
      <c r="A1212" t="s">
        <v>17</v>
      </c>
      <c r="B1212" s="25">
        <v>2021</v>
      </c>
      <c r="C1212" s="25" t="s">
        <v>1</v>
      </c>
      <c r="D1212" s="25" t="s">
        <v>68</v>
      </c>
      <c r="E1212" s="25" t="s">
        <v>192</v>
      </c>
      <c r="F1212" s="23" t="s">
        <v>193</v>
      </c>
      <c r="G1212" s="23" t="s">
        <v>544</v>
      </c>
      <c r="H1212" s="32" t="s">
        <v>359</v>
      </c>
      <c r="I1212" s="32" t="s">
        <v>574</v>
      </c>
      <c r="J1212" s="135">
        <v>174</v>
      </c>
      <c r="K1212" s="28">
        <v>0.90805000000000002</v>
      </c>
      <c r="L1212" s="28">
        <f t="shared" si="59"/>
        <v>0.9012</v>
      </c>
      <c r="O1212" s="77">
        <v>0.85790999999999995</v>
      </c>
      <c r="BF1212" s="106"/>
    </row>
    <row r="1213" spans="1:58" x14ac:dyDescent="0.25">
      <c r="A1213" t="s">
        <v>17</v>
      </c>
      <c r="B1213" s="25">
        <v>2021</v>
      </c>
      <c r="C1213" s="25" t="s">
        <v>2</v>
      </c>
      <c r="D1213" s="25" t="s">
        <v>69</v>
      </c>
      <c r="E1213" s="25" t="s">
        <v>192</v>
      </c>
      <c r="F1213" s="23" t="s">
        <v>193</v>
      </c>
      <c r="G1213" s="23" t="s">
        <v>544</v>
      </c>
      <c r="H1213" s="32" t="s">
        <v>359</v>
      </c>
      <c r="I1213" s="32" t="s">
        <v>574</v>
      </c>
      <c r="J1213" s="135">
        <v>181</v>
      </c>
      <c r="K1213" s="28">
        <v>0.86739999999999995</v>
      </c>
      <c r="L1213" s="28">
        <f t="shared" si="59"/>
        <v>0.87021000000000004</v>
      </c>
      <c r="O1213" s="77">
        <v>0.85472999999999999</v>
      </c>
      <c r="BF1213" s="106"/>
    </row>
    <row r="1214" spans="1:58" x14ac:dyDescent="0.25">
      <c r="A1214" t="s">
        <v>17</v>
      </c>
      <c r="B1214" s="25">
        <v>2021</v>
      </c>
      <c r="C1214" s="25" t="s">
        <v>3</v>
      </c>
      <c r="D1214" s="25" t="s">
        <v>70</v>
      </c>
      <c r="E1214" s="25" t="s">
        <v>192</v>
      </c>
      <c r="F1214" s="23" t="s">
        <v>193</v>
      </c>
      <c r="G1214" s="23" t="s">
        <v>544</v>
      </c>
      <c r="H1214" s="32" t="s">
        <v>359</v>
      </c>
      <c r="I1214" s="32" t="s">
        <v>574</v>
      </c>
      <c r="J1214" s="135">
        <v>164</v>
      </c>
      <c r="K1214" s="28">
        <v>0.81706999999999996</v>
      </c>
      <c r="L1214" s="28">
        <f t="shared" si="59"/>
        <v>0.81033999999999995</v>
      </c>
      <c r="O1214" s="77">
        <v>0.86302999999999996</v>
      </c>
      <c r="BF1214" s="106"/>
    </row>
    <row r="1215" spans="1:58" x14ac:dyDescent="0.25">
      <c r="A1215" t="s">
        <v>17</v>
      </c>
      <c r="B1215" s="25">
        <v>2022</v>
      </c>
      <c r="C1215" s="25" t="s">
        <v>0</v>
      </c>
      <c r="D1215" s="25" t="s">
        <v>71</v>
      </c>
      <c r="E1215" s="25" t="s">
        <v>192</v>
      </c>
      <c r="F1215" s="23" t="s">
        <v>193</v>
      </c>
      <c r="G1215" s="23" t="s">
        <v>544</v>
      </c>
      <c r="H1215" s="32" t="s">
        <v>359</v>
      </c>
      <c r="I1215" s="32" t="s">
        <v>574</v>
      </c>
      <c r="J1215" s="135">
        <v>112</v>
      </c>
      <c r="K1215" s="28">
        <v>0.83035999999999999</v>
      </c>
      <c r="L1215" s="28">
        <f t="shared" si="59"/>
        <v>0.82955000000000001</v>
      </c>
      <c r="O1215" s="77">
        <v>0.86423000000000005</v>
      </c>
      <c r="BF1215" s="106"/>
    </row>
    <row r="1216" spans="1:58" x14ac:dyDescent="0.25">
      <c r="A1216" t="s">
        <v>17</v>
      </c>
      <c r="B1216" s="25">
        <v>2022</v>
      </c>
      <c r="C1216" s="25" t="s">
        <v>1</v>
      </c>
      <c r="D1216" s="25" t="s">
        <v>72</v>
      </c>
      <c r="E1216" s="25" t="s">
        <v>192</v>
      </c>
      <c r="F1216" s="23" t="s">
        <v>193</v>
      </c>
      <c r="G1216" s="23" t="s">
        <v>544</v>
      </c>
      <c r="H1216" s="32" t="s">
        <v>359</v>
      </c>
      <c r="I1216" s="32" t="s">
        <v>574</v>
      </c>
      <c r="J1216" s="135">
        <v>120</v>
      </c>
      <c r="K1216" s="28">
        <v>0.84167000000000003</v>
      </c>
      <c r="L1216" s="28">
        <f t="shared" si="59"/>
        <v>0.83026</v>
      </c>
      <c r="O1216" s="77">
        <v>0.85797999999999996</v>
      </c>
      <c r="BF1216" s="106"/>
    </row>
    <row r="1217" spans="1:58" x14ac:dyDescent="0.25">
      <c r="A1217" t="s">
        <v>17</v>
      </c>
      <c r="B1217" s="25">
        <v>2022</v>
      </c>
      <c r="C1217" s="25" t="s">
        <v>2</v>
      </c>
      <c r="D1217" s="25" t="s">
        <v>73</v>
      </c>
      <c r="E1217" s="25" t="s">
        <v>192</v>
      </c>
      <c r="F1217" s="23" t="s">
        <v>193</v>
      </c>
      <c r="G1217" s="23" t="s">
        <v>544</v>
      </c>
      <c r="H1217" s="32" t="s">
        <v>359</v>
      </c>
      <c r="I1217" s="32" t="s">
        <v>574</v>
      </c>
      <c r="J1217" s="135">
        <v>110</v>
      </c>
      <c r="K1217" s="28">
        <v>0.78181999999999996</v>
      </c>
      <c r="L1217" s="28">
        <f t="shared" si="59"/>
        <v>0.78852999999999995</v>
      </c>
      <c r="O1217" s="77">
        <v>0.85080999999999996</v>
      </c>
      <c r="BF1217" s="106"/>
    </row>
    <row r="1218" spans="1:58" x14ac:dyDescent="0.25">
      <c r="A1218" t="s">
        <v>17</v>
      </c>
      <c r="B1218" s="25">
        <v>2022</v>
      </c>
      <c r="C1218" s="25" t="s">
        <v>3</v>
      </c>
      <c r="D1218" s="25" t="s">
        <v>493</v>
      </c>
      <c r="E1218" s="25" t="s">
        <v>192</v>
      </c>
      <c r="F1218" s="23" t="s">
        <v>193</v>
      </c>
      <c r="G1218" s="23" t="s">
        <v>544</v>
      </c>
      <c r="H1218" s="32" t="s">
        <v>359</v>
      </c>
      <c r="I1218" s="32" t="s">
        <v>574</v>
      </c>
      <c r="J1218" s="135">
        <v>79</v>
      </c>
      <c r="K1218" s="28">
        <v>0.93671000000000004</v>
      </c>
      <c r="L1218" s="28">
        <f t="shared" ref="L1218:L1281" si="60">SUMIFS(K:K, E:E, G1218, D:D, D1218, I:I, I1218)</f>
        <v>0.86238999999999999</v>
      </c>
      <c r="O1218" s="77">
        <v>0.85358999999999996</v>
      </c>
      <c r="BF1218" s="106"/>
    </row>
    <row r="1219" spans="1:58" x14ac:dyDescent="0.25">
      <c r="A1219" t="s">
        <v>17</v>
      </c>
      <c r="B1219" s="25">
        <v>2023</v>
      </c>
      <c r="C1219" s="25" t="s">
        <v>0</v>
      </c>
      <c r="D1219" s="25" t="s">
        <v>537</v>
      </c>
      <c r="E1219" s="25" t="s">
        <v>192</v>
      </c>
      <c r="F1219" s="23" t="s">
        <v>193</v>
      </c>
      <c r="G1219" s="23" t="s">
        <v>544</v>
      </c>
      <c r="H1219" s="32" t="s">
        <v>359</v>
      </c>
      <c r="I1219" s="32" t="s">
        <v>574</v>
      </c>
      <c r="J1219" s="135">
        <v>100</v>
      </c>
      <c r="K1219" s="28">
        <v>0.92</v>
      </c>
      <c r="L1219" s="28">
        <f t="shared" si="60"/>
        <v>0.89453000000000005</v>
      </c>
      <c r="O1219" s="77">
        <v>0.85650000000000004</v>
      </c>
      <c r="BF1219" s="106"/>
    </row>
    <row r="1220" spans="1:58" x14ac:dyDescent="0.25">
      <c r="A1220" t="s">
        <v>17</v>
      </c>
      <c r="B1220" s="25">
        <v>2018</v>
      </c>
      <c r="C1220" s="25" t="s">
        <v>0</v>
      </c>
      <c r="D1220" s="25" t="s">
        <v>54</v>
      </c>
      <c r="E1220" s="25" t="s">
        <v>194</v>
      </c>
      <c r="F1220" s="23" t="s">
        <v>195</v>
      </c>
      <c r="G1220" s="23" t="s">
        <v>550</v>
      </c>
      <c r="H1220" s="32" t="s">
        <v>352</v>
      </c>
      <c r="I1220" s="32" t="s">
        <v>574</v>
      </c>
      <c r="J1220" s="135">
        <v>92</v>
      </c>
      <c r="K1220" s="28">
        <v>0.82608999999999999</v>
      </c>
      <c r="L1220" s="28">
        <f t="shared" si="60"/>
        <v>0.78473999999999999</v>
      </c>
      <c r="O1220" s="77">
        <v>0.84830000000000005</v>
      </c>
      <c r="BF1220" s="106"/>
    </row>
    <row r="1221" spans="1:58" x14ac:dyDescent="0.25">
      <c r="A1221" t="s">
        <v>17</v>
      </c>
      <c r="B1221" s="25">
        <v>2018</v>
      </c>
      <c r="C1221" s="25" t="s">
        <v>1</v>
      </c>
      <c r="D1221" s="25" t="s">
        <v>56</v>
      </c>
      <c r="E1221" s="25" t="s">
        <v>194</v>
      </c>
      <c r="F1221" s="23" t="s">
        <v>195</v>
      </c>
      <c r="G1221" s="23" t="s">
        <v>550</v>
      </c>
      <c r="H1221" s="32" t="s">
        <v>352</v>
      </c>
      <c r="I1221" s="32" t="s">
        <v>574</v>
      </c>
      <c r="J1221" s="135">
        <v>73</v>
      </c>
      <c r="K1221" s="28">
        <v>0.87670999999999999</v>
      </c>
      <c r="L1221" s="28">
        <f t="shared" si="60"/>
        <v>0.82038999999999995</v>
      </c>
      <c r="O1221" s="77">
        <v>0.85524</v>
      </c>
      <c r="BF1221" s="106"/>
    </row>
    <row r="1222" spans="1:58" x14ac:dyDescent="0.25">
      <c r="A1222" t="s">
        <v>17</v>
      </c>
      <c r="B1222" s="25">
        <v>2018</v>
      </c>
      <c r="C1222" s="25" t="s">
        <v>2</v>
      </c>
      <c r="D1222" s="25" t="s">
        <v>57</v>
      </c>
      <c r="E1222" s="25" t="s">
        <v>194</v>
      </c>
      <c r="F1222" s="23" t="s">
        <v>195</v>
      </c>
      <c r="G1222" s="23" t="s">
        <v>550</v>
      </c>
      <c r="H1222" s="32" t="s">
        <v>352</v>
      </c>
      <c r="I1222" s="32" t="s">
        <v>574</v>
      </c>
      <c r="J1222" s="135">
        <v>118</v>
      </c>
      <c r="K1222" s="28">
        <v>0.90678000000000003</v>
      </c>
      <c r="L1222" s="28">
        <f t="shared" si="60"/>
        <v>0.81798000000000004</v>
      </c>
      <c r="O1222" s="77">
        <v>0.85572000000000004</v>
      </c>
      <c r="BF1222" s="106"/>
    </row>
    <row r="1223" spans="1:58" x14ac:dyDescent="0.25">
      <c r="A1223" t="s">
        <v>17</v>
      </c>
      <c r="B1223" s="25">
        <v>2018</v>
      </c>
      <c r="C1223" s="25" t="s">
        <v>3</v>
      </c>
      <c r="D1223" s="25" t="s">
        <v>58</v>
      </c>
      <c r="E1223" s="25" t="s">
        <v>194</v>
      </c>
      <c r="F1223" s="23" t="s">
        <v>195</v>
      </c>
      <c r="G1223" s="23" t="s">
        <v>550</v>
      </c>
      <c r="H1223" s="32" t="s">
        <v>352</v>
      </c>
      <c r="I1223" s="32" t="s">
        <v>574</v>
      </c>
      <c r="J1223" s="135">
        <v>106</v>
      </c>
      <c r="K1223" s="28">
        <v>0.90566000000000002</v>
      </c>
      <c r="L1223" s="28">
        <f t="shared" si="60"/>
        <v>0.81464999999999999</v>
      </c>
      <c r="O1223" s="77">
        <v>0.85877999999999999</v>
      </c>
      <c r="BF1223" s="106"/>
    </row>
    <row r="1224" spans="1:58" x14ac:dyDescent="0.25">
      <c r="A1224" t="s">
        <v>17</v>
      </c>
      <c r="B1224" s="25">
        <v>2019</v>
      </c>
      <c r="C1224" s="25" t="s">
        <v>0</v>
      </c>
      <c r="D1224" s="25" t="s">
        <v>59</v>
      </c>
      <c r="E1224" s="25" t="s">
        <v>194</v>
      </c>
      <c r="F1224" s="23" t="s">
        <v>195</v>
      </c>
      <c r="G1224" s="23" t="s">
        <v>550</v>
      </c>
      <c r="H1224" s="32" t="s">
        <v>352</v>
      </c>
      <c r="I1224" s="32" t="s">
        <v>574</v>
      </c>
      <c r="J1224" s="135">
        <v>74</v>
      </c>
      <c r="K1224" s="28">
        <v>0.87838000000000005</v>
      </c>
      <c r="L1224" s="28">
        <f t="shared" si="60"/>
        <v>0.80249999999999999</v>
      </c>
      <c r="O1224" s="77">
        <v>0.85007999999999995</v>
      </c>
      <c r="BF1224" s="106"/>
    </row>
    <row r="1225" spans="1:58" x14ac:dyDescent="0.25">
      <c r="A1225" t="s">
        <v>17</v>
      </c>
      <c r="B1225" s="25">
        <v>2019</v>
      </c>
      <c r="C1225" s="25" t="s">
        <v>1</v>
      </c>
      <c r="D1225" s="25" t="s">
        <v>60</v>
      </c>
      <c r="E1225" s="25" t="s">
        <v>194</v>
      </c>
      <c r="F1225" s="23" t="s">
        <v>195</v>
      </c>
      <c r="G1225" s="23" t="s">
        <v>550</v>
      </c>
      <c r="H1225" s="32" t="s">
        <v>352</v>
      </c>
      <c r="I1225" s="32" t="s">
        <v>574</v>
      </c>
      <c r="J1225" s="135">
        <v>79</v>
      </c>
      <c r="K1225" s="28">
        <v>0.87341999999999997</v>
      </c>
      <c r="L1225" s="28">
        <f t="shared" si="60"/>
        <v>0.82679000000000002</v>
      </c>
      <c r="O1225" s="77">
        <v>0.85524</v>
      </c>
      <c r="BF1225" s="106"/>
    </row>
    <row r="1226" spans="1:58" x14ac:dyDescent="0.25">
      <c r="A1226" t="s">
        <v>17</v>
      </c>
      <c r="B1226" s="25">
        <v>2019</v>
      </c>
      <c r="C1226" s="25" t="s">
        <v>2</v>
      </c>
      <c r="D1226" s="25" t="s">
        <v>61</v>
      </c>
      <c r="E1226" s="25" t="s">
        <v>194</v>
      </c>
      <c r="F1226" s="23" t="s">
        <v>195</v>
      </c>
      <c r="G1226" s="23" t="s">
        <v>550</v>
      </c>
      <c r="H1226" s="32" t="s">
        <v>352</v>
      </c>
      <c r="I1226" s="32" t="s">
        <v>574</v>
      </c>
      <c r="J1226" s="135">
        <v>75</v>
      </c>
      <c r="K1226" s="28">
        <v>0.89332999999999996</v>
      </c>
      <c r="L1226" s="28">
        <f t="shared" si="60"/>
        <v>0.82418000000000002</v>
      </c>
      <c r="O1226" s="77">
        <v>0.85079000000000005</v>
      </c>
      <c r="BF1226" s="106"/>
    </row>
    <row r="1227" spans="1:58" x14ac:dyDescent="0.25">
      <c r="A1227" t="s">
        <v>17</v>
      </c>
      <c r="B1227" s="25">
        <v>2019</v>
      </c>
      <c r="C1227" s="25" t="s">
        <v>3</v>
      </c>
      <c r="D1227" s="25" t="s">
        <v>62</v>
      </c>
      <c r="E1227" s="25" t="s">
        <v>194</v>
      </c>
      <c r="F1227" s="23" t="s">
        <v>195</v>
      </c>
      <c r="G1227" s="23" t="s">
        <v>550</v>
      </c>
      <c r="H1227" s="32" t="s">
        <v>352</v>
      </c>
      <c r="I1227" s="32" t="s">
        <v>574</v>
      </c>
      <c r="J1227" s="135">
        <v>91</v>
      </c>
      <c r="K1227" s="28">
        <v>0.89010999999999996</v>
      </c>
      <c r="L1227" s="28">
        <f t="shared" si="60"/>
        <v>0.85746</v>
      </c>
      <c r="O1227" s="77">
        <v>0.85265000000000002</v>
      </c>
      <c r="BF1227" s="106"/>
    </row>
    <row r="1228" spans="1:58" x14ac:dyDescent="0.25">
      <c r="A1228" t="s">
        <v>17</v>
      </c>
      <c r="B1228" s="25">
        <v>2020</v>
      </c>
      <c r="C1228" s="25" t="s">
        <v>0</v>
      </c>
      <c r="D1228" s="25" t="s">
        <v>63</v>
      </c>
      <c r="E1228" s="25" t="s">
        <v>194</v>
      </c>
      <c r="F1228" s="23" t="s">
        <v>195</v>
      </c>
      <c r="G1228" s="23" t="s">
        <v>550</v>
      </c>
      <c r="H1228" s="32" t="s">
        <v>352</v>
      </c>
      <c r="I1228" s="32" t="s">
        <v>574</v>
      </c>
      <c r="J1228" s="135">
        <v>66</v>
      </c>
      <c r="K1228" s="28">
        <v>0.84848000000000001</v>
      </c>
      <c r="L1228" s="28">
        <f t="shared" si="60"/>
        <v>0.83635999999999999</v>
      </c>
      <c r="O1228" s="77">
        <v>0.84214</v>
      </c>
      <c r="BF1228" s="106"/>
    </row>
    <row r="1229" spans="1:58" x14ac:dyDescent="0.25">
      <c r="A1229" t="s">
        <v>17</v>
      </c>
      <c r="B1229" s="25">
        <v>2020</v>
      </c>
      <c r="C1229" s="25" t="s">
        <v>1</v>
      </c>
      <c r="D1229" s="25" t="s">
        <v>64</v>
      </c>
      <c r="E1229" s="25" t="s">
        <v>194</v>
      </c>
      <c r="F1229" s="23" t="s">
        <v>195</v>
      </c>
      <c r="G1229" s="23" t="s">
        <v>550</v>
      </c>
      <c r="H1229" s="32" t="s">
        <v>352</v>
      </c>
      <c r="I1229" s="32" t="s">
        <v>574</v>
      </c>
      <c r="J1229" s="135">
        <v>48</v>
      </c>
      <c r="K1229" s="28">
        <v>0.79166999999999998</v>
      </c>
      <c r="L1229" s="28">
        <f t="shared" si="60"/>
        <v>0.76426000000000005</v>
      </c>
      <c r="O1229" s="77">
        <v>0.81738999999999995</v>
      </c>
      <c r="BF1229" s="106"/>
    </row>
    <row r="1230" spans="1:58" x14ac:dyDescent="0.25">
      <c r="A1230" t="s">
        <v>17</v>
      </c>
      <c r="B1230" s="25">
        <v>2020</v>
      </c>
      <c r="C1230" s="25" t="s">
        <v>2</v>
      </c>
      <c r="D1230" s="25" t="s">
        <v>65</v>
      </c>
      <c r="E1230" s="25" t="s">
        <v>194</v>
      </c>
      <c r="F1230" s="23" t="s">
        <v>195</v>
      </c>
      <c r="G1230" s="23" t="s">
        <v>550</v>
      </c>
      <c r="H1230" s="32" t="s">
        <v>352</v>
      </c>
      <c r="I1230" s="32" t="s">
        <v>574</v>
      </c>
      <c r="J1230" s="135">
        <v>66</v>
      </c>
      <c r="K1230" s="28">
        <v>0.89393999999999996</v>
      </c>
      <c r="L1230" s="28">
        <f t="shared" si="60"/>
        <v>0.82455999999999996</v>
      </c>
      <c r="O1230" s="77">
        <v>0.82706999999999997</v>
      </c>
      <c r="BF1230" s="106"/>
    </row>
    <row r="1231" spans="1:58" x14ac:dyDescent="0.25">
      <c r="A1231" t="s">
        <v>17</v>
      </c>
      <c r="B1231" s="25">
        <v>2020</v>
      </c>
      <c r="C1231" s="25" t="s">
        <v>3</v>
      </c>
      <c r="D1231" s="25" t="s">
        <v>66</v>
      </c>
      <c r="E1231" s="25" t="s">
        <v>194</v>
      </c>
      <c r="F1231" s="23" t="s">
        <v>195</v>
      </c>
      <c r="G1231" s="23" t="s">
        <v>550</v>
      </c>
      <c r="H1231" s="32" t="s">
        <v>352</v>
      </c>
      <c r="I1231" s="32" t="s">
        <v>574</v>
      </c>
      <c r="J1231" s="135">
        <v>64</v>
      </c>
      <c r="K1231" s="28">
        <v>0.89061999999999997</v>
      </c>
      <c r="L1231" s="28">
        <f t="shared" si="60"/>
        <v>0.84714999999999996</v>
      </c>
      <c r="O1231" s="77">
        <v>0.85233000000000003</v>
      </c>
      <c r="BF1231" s="106"/>
    </row>
    <row r="1232" spans="1:58" x14ac:dyDescent="0.25">
      <c r="A1232" t="s">
        <v>17</v>
      </c>
      <c r="B1232" s="25">
        <v>2021</v>
      </c>
      <c r="C1232" s="25" t="s">
        <v>0</v>
      </c>
      <c r="D1232" s="25" t="s">
        <v>67</v>
      </c>
      <c r="E1232" s="25" t="s">
        <v>194</v>
      </c>
      <c r="F1232" s="23" t="s">
        <v>195</v>
      </c>
      <c r="G1232" s="23" t="s">
        <v>550</v>
      </c>
      <c r="H1232" s="32" t="s">
        <v>352</v>
      </c>
      <c r="I1232" s="32" t="s">
        <v>574</v>
      </c>
      <c r="J1232" s="135">
        <v>78</v>
      </c>
      <c r="K1232" s="28">
        <v>0.87178999999999995</v>
      </c>
      <c r="L1232" s="28">
        <f t="shared" si="60"/>
        <v>0.88451999999999997</v>
      </c>
      <c r="O1232" s="77">
        <v>0.86184000000000005</v>
      </c>
      <c r="BF1232" s="106"/>
    </row>
    <row r="1233" spans="1:58" x14ac:dyDescent="0.25">
      <c r="A1233" t="s">
        <v>17</v>
      </c>
      <c r="B1233" s="25">
        <v>2021</v>
      </c>
      <c r="C1233" s="25" t="s">
        <v>1</v>
      </c>
      <c r="D1233" s="25" t="s">
        <v>68</v>
      </c>
      <c r="E1233" s="25" t="s">
        <v>194</v>
      </c>
      <c r="F1233" s="23" t="s">
        <v>195</v>
      </c>
      <c r="G1233" s="23" t="s">
        <v>550</v>
      </c>
      <c r="H1233" s="32" t="s">
        <v>352</v>
      </c>
      <c r="I1233" s="32" t="s">
        <v>574</v>
      </c>
      <c r="J1233" s="135">
        <v>101</v>
      </c>
      <c r="K1233" s="28">
        <v>0.86138999999999999</v>
      </c>
      <c r="L1233" s="28">
        <f t="shared" si="60"/>
        <v>0.85585999999999995</v>
      </c>
      <c r="O1233" s="77">
        <v>0.85790999999999995</v>
      </c>
      <c r="BF1233" s="106"/>
    </row>
    <row r="1234" spans="1:58" x14ac:dyDescent="0.25">
      <c r="A1234" t="s">
        <v>17</v>
      </c>
      <c r="B1234" s="25">
        <v>2021</v>
      </c>
      <c r="C1234" s="25" t="s">
        <v>2</v>
      </c>
      <c r="D1234" s="25" t="s">
        <v>69</v>
      </c>
      <c r="E1234" s="25" t="s">
        <v>194</v>
      </c>
      <c r="F1234" s="23" t="s">
        <v>195</v>
      </c>
      <c r="G1234" s="23" t="s">
        <v>550</v>
      </c>
      <c r="H1234" s="32" t="s">
        <v>352</v>
      </c>
      <c r="I1234" s="32" t="s">
        <v>574</v>
      </c>
      <c r="J1234" s="135">
        <v>112</v>
      </c>
      <c r="K1234" s="28">
        <v>0.89285999999999999</v>
      </c>
      <c r="L1234" s="28">
        <f t="shared" si="60"/>
        <v>0.84665000000000001</v>
      </c>
      <c r="O1234" s="77">
        <v>0.85472999999999999</v>
      </c>
      <c r="BF1234" s="106"/>
    </row>
    <row r="1235" spans="1:58" x14ac:dyDescent="0.25">
      <c r="A1235" t="s">
        <v>17</v>
      </c>
      <c r="B1235" s="25">
        <v>2021</v>
      </c>
      <c r="C1235" s="25" t="s">
        <v>3</v>
      </c>
      <c r="D1235" s="25" t="s">
        <v>70</v>
      </c>
      <c r="E1235" s="25" t="s">
        <v>194</v>
      </c>
      <c r="F1235" s="23" t="s">
        <v>195</v>
      </c>
      <c r="G1235" s="23" t="s">
        <v>550</v>
      </c>
      <c r="H1235" s="32" t="s">
        <v>352</v>
      </c>
      <c r="I1235" s="32" t="s">
        <v>574</v>
      </c>
      <c r="J1235" s="135">
        <v>109</v>
      </c>
      <c r="K1235" s="28">
        <v>0.88073000000000001</v>
      </c>
      <c r="L1235" s="28">
        <f t="shared" si="60"/>
        <v>0.81596000000000002</v>
      </c>
      <c r="O1235" s="77">
        <v>0.86302999999999996</v>
      </c>
      <c r="BF1235" s="106"/>
    </row>
    <row r="1236" spans="1:58" x14ac:dyDescent="0.25">
      <c r="A1236" t="s">
        <v>17</v>
      </c>
      <c r="B1236" s="25">
        <v>2022</v>
      </c>
      <c r="C1236" s="25" t="s">
        <v>0</v>
      </c>
      <c r="D1236" s="25" t="s">
        <v>71</v>
      </c>
      <c r="E1236" s="25" t="s">
        <v>194</v>
      </c>
      <c r="F1236" s="23" t="s">
        <v>195</v>
      </c>
      <c r="G1236" s="23" t="s">
        <v>550</v>
      </c>
      <c r="H1236" s="32" t="s">
        <v>352</v>
      </c>
      <c r="I1236" s="32" t="s">
        <v>574</v>
      </c>
      <c r="J1236" s="135">
        <v>95</v>
      </c>
      <c r="K1236" s="28">
        <v>0.92632000000000003</v>
      </c>
      <c r="L1236" s="28">
        <f t="shared" si="60"/>
        <v>0.87304999999999999</v>
      </c>
      <c r="O1236" s="77">
        <v>0.86423000000000005</v>
      </c>
      <c r="BF1236" s="106"/>
    </row>
    <row r="1237" spans="1:58" x14ac:dyDescent="0.25">
      <c r="A1237" t="s">
        <v>17</v>
      </c>
      <c r="B1237" s="25">
        <v>2022</v>
      </c>
      <c r="C1237" s="25" t="s">
        <v>1</v>
      </c>
      <c r="D1237" s="25" t="s">
        <v>72</v>
      </c>
      <c r="E1237" s="25" t="s">
        <v>194</v>
      </c>
      <c r="F1237" s="23" t="s">
        <v>195</v>
      </c>
      <c r="G1237" s="23" t="s">
        <v>550</v>
      </c>
      <c r="H1237" s="32" t="s">
        <v>352</v>
      </c>
      <c r="I1237" s="32" t="s">
        <v>574</v>
      </c>
      <c r="J1237" s="135">
        <v>86</v>
      </c>
      <c r="K1237" s="28">
        <v>0.88371999999999995</v>
      </c>
      <c r="L1237" s="28">
        <f t="shared" si="60"/>
        <v>0.84189000000000003</v>
      </c>
      <c r="O1237" s="77">
        <v>0.85797999999999996</v>
      </c>
      <c r="BF1237" s="106"/>
    </row>
    <row r="1238" spans="1:58" x14ac:dyDescent="0.25">
      <c r="A1238" t="s">
        <v>17</v>
      </c>
      <c r="B1238" s="25">
        <v>2022</v>
      </c>
      <c r="C1238" s="25" t="s">
        <v>2</v>
      </c>
      <c r="D1238" s="25" t="s">
        <v>73</v>
      </c>
      <c r="E1238" s="25" t="s">
        <v>194</v>
      </c>
      <c r="F1238" s="23" t="s">
        <v>195</v>
      </c>
      <c r="G1238" s="23" t="s">
        <v>550</v>
      </c>
      <c r="H1238" s="32" t="s">
        <v>352</v>
      </c>
      <c r="I1238" s="32" t="s">
        <v>574</v>
      </c>
      <c r="J1238" s="135">
        <v>91</v>
      </c>
      <c r="K1238" s="28">
        <v>0.94504999999999995</v>
      </c>
      <c r="L1238" s="28">
        <f t="shared" si="60"/>
        <v>0.87448999999999999</v>
      </c>
      <c r="O1238" s="77">
        <v>0.85080999999999996</v>
      </c>
      <c r="BF1238" s="106"/>
    </row>
    <row r="1239" spans="1:58" x14ac:dyDescent="0.25">
      <c r="A1239" t="s">
        <v>17</v>
      </c>
      <c r="B1239" s="25">
        <v>2022</v>
      </c>
      <c r="C1239" s="25" t="s">
        <v>3</v>
      </c>
      <c r="D1239" s="25" t="s">
        <v>493</v>
      </c>
      <c r="E1239" s="25" t="s">
        <v>194</v>
      </c>
      <c r="F1239" s="23" t="s">
        <v>195</v>
      </c>
      <c r="G1239" s="23" t="s">
        <v>550</v>
      </c>
      <c r="H1239" s="32" t="s">
        <v>352</v>
      </c>
      <c r="I1239" s="32" t="s">
        <v>574</v>
      </c>
      <c r="J1239" s="135">
        <v>86</v>
      </c>
      <c r="K1239" s="28">
        <v>0.83721000000000001</v>
      </c>
      <c r="L1239" s="28">
        <f t="shared" si="60"/>
        <v>0.85490999999999995</v>
      </c>
      <c r="O1239" s="77">
        <v>0.85358999999999996</v>
      </c>
      <c r="BF1239" s="106"/>
    </row>
    <row r="1240" spans="1:58" x14ac:dyDescent="0.25">
      <c r="A1240" t="s">
        <v>17</v>
      </c>
      <c r="B1240" s="25">
        <v>2023</v>
      </c>
      <c r="C1240" s="25" t="s">
        <v>0</v>
      </c>
      <c r="D1240" s="25" t="s">
        <v>537</v>
      </c>
      <c r="E1240" s="25" t="s">
        <v>194</v>
      </c>
      <c r="F1240" s="23" t="s">
        <v>195</v>
      </c>
      <c r="G1240" s="23" t="s">
        <v>550</v>
      </c>
      <c r="H1240" s="32" t="s">
        <v>352</v>
      </c>
      <c r="I1240" s="32" t="s">
        <v>574</v>
      </c>
      <c r="J1240" s="135">
        <v>71</v>
      </c>
      <c r="K1240" s="28">
        <v>0.83099000000000001</v>
      </c>
      <c r="L1240" s="28">
        <f t="shared" si="60"/>
        <v>0.81857000000000002</v>
      </c>
      <c r="O1240" s="77">
        <v>0.85650000000000004</v>
      </c>
      <c r="BF1240" s="106"/>
    </row>
    <row r="1241" spans="1:58" x14ac:dyDescent="0.25">
      <c r="A1241" t="s">
        <v>17</v>
      </c>
      <c r="B1241" s="25">
        <v>2018</v>
      </c>
      <c r="C1241" s="25" t="s">
        <v>0</v>
      </c>
      <c r="D1241" s="25" t="s">
        <v>54</v>
      </c>
      <c r="E1241" s="25" t="s">
        <v>196</v>
      </c>
      <c r="F1241" s="23" t="s">
        <v>197</v>
      </c>
      <c r="G1241" s="23" t="s">
        <v>548</v>
      </c>
      <c r="H1241" s="32" t="s">
        <v>361</v>
      </c>
      <c r="I1241" s="32" t="s">
        <v>574</v>
      </c>
      <c r="J1241" s="135">
        <v>62</v>
      </c>
      <c r="K1241" s="28">
        <v>0.82257999999999998</v>
      </c>
      <c r="L1241" s="28">
        <f t="shared" si="60"/>
        <v>0.83681000000000005</v>
      </c>
      <c r="O1241" s="77">
        <v>0.84830000000000005</v>
      </c>
      <c r="BF1241" s="106"/>
    </row>
    <row r="1242" spans="1:58" x14ac:dyDescent="0.25">
      <c r="A1242" t="s">
        <v>17</v>
      </c>
      <c r="B1242" s="25">
        <v>2018</v>
      </c>
      <c r="C1242" s="25" t="s">
        <v>1</v>
      </c>
      <c r="D1242" s="25" t="s">
        <v>56</v>
      </c>
      <c r="E1242" s="25" t="s">
        <v>196</v>
      </c>
      <c r="F1242" s="23" t="s">
        <v>197</v>
      </c>
      <c r="G1242" s="23" t="s">
        <v>548</v>
      </c>
      <c r="H1242" s="32" t="s">
        <v>361</v>
      </c>
      <c r="I1242" s="32" t="s">
        <v>574</v>
      </c>
      <c r="J1242" s="135">
        <v>78</v>
      </c>
      <c r="K1242" s="28">
        <v>0.85897000000000001</v>
      </c>
      <c r="L1242" s="28">
        <f t="shared" si="60"/>
        <v>0.84889999999999999</v>
      </c>
      <c r="O1242" s="77">
        <v>0.85524</v>
      </c>
      <c r="BF1242" s="106"/>
    </row>
    <row r="1243" spans="1:58" x14ac:dyDescent="0.25">
      <c r="A1243" t="s">
        <v>17</v>
      </c>
      <c r="B1243" s="25">
        <v>2018</v>
      </c>
      <c r="C1243" s="25" t="s">
        <v>2</v>
      </c>
      <c r="D1243" s="25" t="s">
        <v>57</v>
      </c>
      <c r="E1243" s="25" t="s">
        <v>196</v>
      </c>
      <c r="F1243" s="23" t="s">
        <v>197</v>
      </c>
      <c r="G1243" s="23" t="s">
        <v>548</v>
      </c>
      <c r="H1243" s="32" t="s">
        <v>361</v>
      </c>
      <c r="I1243" s="32" t="s">
        <v>574</v>
      </c>
      <c r="J1243" s="135">
        <v>80</v>
      </c>
      <c r="K1243" s="28">
        <v>0.9</v>
      </c>
      <c r="L1243" s="28">
        <f t="shared" si="60"/>
        <v>0.86334999999999995</v>
      </c>
      <c r="O1243" s="77">
        <v>0.85572000000000004</v>
      </c>
      <c r="BF1243" s="106"/>
    </row>
    <row r="1244" spans="1:58" x14ac:dyDescent="0.25">
      <c r="A1244" t="s">
        <v>17</v>
      </c>
      <c r="B1244" s="25">
        <v>2018</v>
      </c>
      <c r="C1244" s="25" t="s">
        <v>3</v>
      </c>
      <c r="D1244" s="25" t="s">
        <v>58</v>
      </c>
      <c r="E1244" s="25" t="s">
        <v>196</v>
      </c>
      <c r="F1244" s="23" t="s">
        <v>197</v>
      </c>
      <c r="G1244" s="23" t="s">
        <v>548</v>
      </c>
      <c r="H1244" s="32" t="s">
        <v>361</v>
      </c>
      <c r="I1244" s="32" t="s">
        <v>574</v>
      </c>
      <c r="J1244" s="135">
        <v>70</v>
      </c>
      <c r="K1244" s="28">
        <v>0.84286000000000005</v>
      </c>
      <c r="L1244" s="28">
        <f t="shared" si="60"/>
        <v>0.87360000000000004</v>
      </c>
      <c r="O1244" s="77">
        <v>0.85877999999999999</v>
      </c>
      <c r="BF1244" s="106"/>
    </row>
    <row r="1245" spans="1:58" x14ac:dyDescent="0.25">
      <c r="A1245" t="s">
        <v>17</v>
      </c>
      <c r="B1245" s="25">
        <v>2019</v>
      </c>
      <c r="C1245" s="25" t="s">
        <v>0</v>
      </c>
      <c r="D1245" s="25" t="s">
        <v>59</v>
      </c>
      <c r="E1245" s="25" t="s">
        <v>196</v>
      </c>
      <c r="F1245" s="23" t="s">
        <v>197</v>
      </c>
      <c r="G1245" s="23" t="s">
        <v>548</v>
      </c>
      <c r="H1245" s="32" t="s">
        <v>361</v>
      </c>
      <c r="I1245" s="32" t="s">
        <v>574</v>
      </c>
      <c r="J1245" s="135">
        <v>75</v>
      </c>
      <c r="K1245" s="28">
        <v>0.84</v>
      </c>
      <c r="L1245" s="28">
        <f t="shared" si="60"/>
        <v>0.87161999999999995</v>
      </c>
      <c r="O1245" s="77">
        <v>0.85007999999999995</v>
      </c>
      <c r="BF1245" s="106"/>
    </row>
    <row r="1246" spans="1:58" x14ac:dyDescent="0.25">
      <c r="A1246" t="s">
        <v>17</v>
      </c>
      <c r="B1246" s="25">
        <v>2019</v>
      </c>
      <c r="C1246" s="25" t="s">
        <v>1</v>
      </c>
      <c r="D1246" s="25" t="s">
        <v>60</v>
      </c>
      <c r="E1246" s="25" t="s">
        <v>196</v>
      </c>
      <c r="F1246" s="23" t="s">
        <v>197</v>
      </c>
      <c r="G1246" s="23" t="s">
        <v>548</v>
      </c>
      <c r="H1246" s="32" t="s">
        <v>361</v>
      </c>
      <c r="I1246" s="32" t="s">
        <v>574</v>
      </c>
      <c r="J1246" s="135">
        <v>55</v>
      </c>
      <c r="K1246" s="28">
        <v>0.92727000000000004</v>
      </c>
      <c r="L1246" s="28">
        <f t="shared" si="60"/>
        <v>0.90095999999999998</v>
      </c>
      <c r="O1246" s="77">
        <v>0.85524</v>
      </c>
      <c r="BF1246" s="106"/>
    </row>
    <row r="1247" spans="1:58" x14ac:dyDescent="0.25">
      <c r="A1247" t="s">
        <v>17</v>
      </c>
      <c r="B1247" s="25">
        <v>2019</v>
      </c>
      <c r="C1247" s="25" t="s">
        <v>2</v>
      </c>
      <c r="D1247" s="25" t="s">
        <v>61</v>
      </c>
      <c r="E1247" s="25" t="s">
        <v>196</v>
      </c>
      <c r="F1247" s="23" t="s">
        <v>197</v>
      </c>
      <c r="G1247" s="23" t="s">
        <v>548</v>
      </c>
      <c r="H1247" s="32" t="s">
        <v>361</v>
      </c>
      <c r="I1247" s="32" t="s">
        <v>574</v>
      </c>
      <c r="J1247" s="135">
        <v>61</v>
      </c>
      <c r="K1247" s="28">
        <v>0.85246</v>
      </c>
      <c r="L1247" s="28">
        <f t="shared" si="60"/>
        <v>0.85785999999999996</v>
      </c>
      <c r="O1247" s="77">
        <v>0.85079000000000005</v>
      </c>
      <c r="BF1247" s="106"/>
    </row>
    <row r="1248" spans="1:58" x14ac:dyDescent="0.25">
      <c r="A1248" t="s">
        <v>17</v>
      </c>
      <c r="B1248" s="25">
        <v>2019</v>
      </c>
      <c r="C1248" s="25" t="s">
        <v>3</v>
      </c>
      <c r="D1248" s="25" t="s">
        <v>62</v>
      </c>
      <c r="E1248" s="25" t="s">
        <v>196</v>
      </c>
      <c r="F1248" s="23" t="s">
        <v>197</v>
      </c>
      <c r="G1248" s="23" t="s">
        <v>548</v>
      </c>
      <c r="H1248" s="32" t="s">
        <v>361</v>
      </c>
      <c r="I1248" s="32" t="s">
        <v>574</v>
      </c>
      <c r="J1248" s="135">
        <v>49</v>
      </c>
      <c r="K1248" s="28">
        <v>0.81633</v>
      </c>
      <c r="L1248" s="28">
        <f t="shared" si="60"/>
        <v>0.86873999999999996</v>
      </c>
      <c r="O1248" s="77">
        <v>0.85265000000000002</v>
      </c>
      <c r="BF1248" s="106"/>
    </row>
    <row r="1249" spans="1:58" x14ac:dyDescent="0.25">
      <c r="A1249" t="s">
        <v>17</v>
      </c>
      <c r="B1249" s="25">
        <v>2020</v>
      </c>
      <c r="C1249" s="25" t="s">
        <v>0</v>
      </c>
      <c r="D1249" s="25" t="s">
        <v>63</v>
      </c>
      <c r="E1249" s="25" t="s">
        <v>196</v>
      </c>
      <c r="F1249" s="23" t="s">
        <v>197</v>
      </c>
      <c r="G1249" s="23" t="s">
        <v>548</v>
      </c>
      <c r="H1249" s="32" t="s">
        <v>361</v>
      </c>
      <c r="I1249" s="32" t="s">
        <v>574</v>
      </c>
      <c r="J1249" s="135">
        <v>45</v>
      </c>
      <c r="K1249" s="28">
        <v>0.8</v>
      </c>
      <c r="L1249" s="28">
        <f t="shared" si="60"/>
        <v>0.85428999999999999</v>
      </c>
      <c r="O1249" s="77">
        <v>0.84214</v>
      </c>
      <c r="BF1249" s="106"/>
    </row>
    <row r="1250" spans="1:58" x14ac:dyDescent="0.25">
      <c r="A1250" t="s">
        <v>17</v>
      </c>
      <c r="B1250" s="25">
        <v>2020</v>
      </c>
      <c r="C1250" s="25" t="s">
        <v>1</v>
      </c>
      <c r="D1250" s="25" t="s">
        <v>64</v>
      </c>
      <c r="E1250" s="25" t="s">
        <v>196</v>
      </c>
      <c r="F1250" s="23" t="s">
        <v>197</v>
      </c>
      <c r="G1250" s="23" t="s">
        <v>548</v>
      </c>
      <c r="H1250" s="32" t="s">
        <v>361</v>
      </c>
      <c r="I1250" s="32" t="s">
        <v>574</v>
      </c>
      <c r="J1250" s="135">
        <v>27</v>
      </c>
      <c r="K1250" s="28">
        <v>0.92593000000000003</v>
      </c>
      <c r="L1250" s="28">
        <f t="shared" si="60"/>
        <v>0.82533999999999996</v>
      </c>
      <c r="O1250" s="77">
        <v>0.81738999999999995</v>
      </c>
      <c r="BF1250" s="106"/>
    </row>
    <row r="1251" spans="1:58" x14ac:dyDescent="0.25">
      <c r="A1251" t="s">
        <v>17</v>
      </c>
      <c r="B1251" s="25">
        <v>2020</v>
      </c>
      <c r="C1251" s="25" t="s">
        <v>2</v>
      </c>
      <c r="D1251" s="25" t="s">
        <v>65</v>
      </c>
      <c r="E1251" s="25" t="s">
        <v>196</v>
      </c>
      <c r="F1251" s="23" t="s">
        <v>197</v>
      </c>
      <c r="G1251" s="23" t="s">
        <v>548</v>
      </c>
      <c r="H1251" s="32" t="s">
        <v>361</v>
      </c>
      <c r="I1251" s="32" t="s">
        <v>574</v>
      </c>
      <c r="J1251" s="135">
        <v>41</v>
      </c>
      <c r="K1251" s="28">
        <v>0.95121999999999995</v>
      </c>
      <c r="L1251" s="28">
        <f t="shared" si="60"/>
        <v>0.85167000000000004</v>
      </c>
      <c r="O1251" s="77">
        <v>0.82706999999999997</v>
      </c>
      <c r="BF1251" s="106"/>
    </row>
    <row r="1252" spans="1:58" x14ac:dyDescent="0.25">
      <c r="A1252" t="s">
        <v>17</v>
      </c>
      <c r="B1252" s="25">
        <v>2020</v>
      </c>
      <c r="C1252" s="25" t="s">
        <v>3</v>
      </c>
      <c r="D1252" s="25" t="s">
        <v>66</v>
      </c>
      <c r="E1252" s="25" t="s">
        <v>196</v>
      </c>
      <c r="F1252" s="23" t="s">
        <v>197</v>
      </c>
      <c r="G1252" s="23" t="s">
        <v>548</v>
      </c>
      <c r="H1252" s="32" t="s">
        <v>361</v>
      </c>
      <c r="I1252" s="32" t="s">
        <v>574</v>
      </c>
      <c r="J1252" s="135">
        <v>56</v>
      </c>
      <c r="K1252" s="28">
        <v>0.91071000000000002</v>
      </c>
      <c r="L1252" s="28">
        <f t="shared" si="60"/>
        <v>0.87834999999999996</v>
      </c>
      <c r="O1252" s="77">
        <v>0.85233000000000003</v>
      </c>
      <c r="BF1252" s="106"/>
    </row>
    <row r="1253" spans="1:58" x14ac:dyDescent="0.25">
      <c r="A1253" t="s">
        <v>17</v>
      </c>
      <c r="B1253" s="25">
        <v>2021</v>
      </c>
      <c r="C1253" s="25" t="s">
        <v>0</v>
      </c>
      <c r="D1253" s="25" t="s">
        <v>67</v>
      </c>
      <c r="E1253" s="25" t="s">
        <v>196</v>
      </c>
      <c r="F1253" s="23" t="s">
        <v>197</v>
      </c>
      <c r="G1253" s="23" t="s">
        <v>548</v>
      </c>
      <c r="H1253" s="32" t="s">
        <v>361</v>
      </c>
      <c r="I1253" s="32" t="s">
        <v>574</v>
      </c>
      <c r="J1253" s="135">
        <v>65</v>
      </c>
      <c r="K1253" s="28">
        <v>0.90769</v>
      </c>
      <c r="L1253" s="28">
        <f t="shared" si="60"/>
        <v>0.87394000000000005</v>
      </c>
      <c r="O1253" s="77">
        <v>0.86184000000000005</v>
      </c>
      <c r="BF1253" s="106"/>
    </row>
    <row r="1254" spans="1:58" x14ac:dyDescent="0.25">
      <c r="A1254" t="s">
        <v>17</v>
      </c>
      <c r="B1254" s="25">
        <v>2021</v>
      </c>
      <c r="C1254" s="25" t="s">
        <v>1</v>
      </c>
      <c r="D1254" s="25" t="s">
        <v>68</v>
      </c>
      <c r="E1254" s="25" t="s">
        <v>196</v>
      </c>
      <c r="F1254" s="23" t="s">
        <v>197</v>
      </c>
      <c r="G1254" s="23" t="s">
        <v>548</v>
      </c>
      <c r="H1254" s="32" t="s">
        <v>361</v>
      </c>
      <c r="I1254" s="32" t="s">
        <v>574</v>
      </c>
      <c r="J1254" s="135">
        <v>56</v>
      </c>
      <c r="K1254" s="28">
        <v>0.875</v>
      </c>
      <c r="L1254" s="28">
        <f t="shared" si="60"/>
        <v>0.86194999999999999</v>
      </c>
      <c r="O1254" s="77">
        <v>0.85790999999999995</v>
      </c>
      <c r="BF1254" s="106"/>
    </row>
    <row r="1255" spans="1:58" x14ac:dyDescent="0.25">
      <c r="A1255" t="s">
        <v>17</v>
      </c>
      <c r="B1255" s="25">
        <v>2021</v>
      </c>
      <c r="C1255" s="25" t="s">
        <v>2</v>
      </c>
      <c r="D1255" s="25" t="s">
        <v>69</v>
      </c>
      <c r="E1255" s="25" t="s">
        <v>196</v>
      </c>
      <c r="F1255" s="23" t="s">
        <v>197</v>
      </c>
      <c r="G1255" s="23" t="s">
        <v>548</v>
      </c>
      <c r="H1255" s="32" t="s">
        <v>361</v>
      </c>
      <c r="I1255" s="32" t="s">
        <v>574</v>
      </c>
      <c r="J1255" s="135">
        <v>50</v>
      </c>
      <c r="K1255" s="28">
        <v>1</v>
      </c>
      <c r="L1255" s="28">
        <f t="shared" si="60"/>
        <v>0.87117999999999995</v>
      </c>
      <c r="O1255" s="77">
        <v>0.85472999999999999</v>
      </c>
      <c r="BF1255" s="106"/>
    </row>
    <row r="1256" spans="1:58" x14ac:dyDescent="0.25">
      <c r="A1256" t="s">
        <v>17</v>
      </c>
      <c r="B1256" s="25">
        <v>2021</v>
      </c>
      <c r="C1256" s="25" t="s">
        <v>3</v>
      </c>
      <c r="D1256" s="25" t="s">
        <v>70</v>
      </c>
      <c r="E1256" s="25" t="s">
        <v>196</v>
      </c>
      <c r="F1256" s="23" t="s">
        <v>197</v>
      </c>
      <c r="G1256" s="23" t="s">
        <v>548</v>
      </c>
      <c r="H1256" s="32" t="s">
        <v>361</v>
      </c>
      <c r="I1256" s="32" t="s">
        <v>574</v>
      </c>
      <c r="J1256" s="135">
        <v>62</v>
      </c>
      <c r="K1256" s="28">
        <v>0.93547999999999998</v>
      </c>
      <c r="L1256" s="28">
        <f t="shared" si="60"/>
        <v>0.87670999999999999</v>
      </c>
      <c r="O1256" s="77">
        <v>0.86302999999999996</v>
      </c>
      <c r="BF1256" s="106"/>
    </row>
    <row r="1257" spans="1:58" x14ac:dyDescent="0.25">
      <c r="A1257" t="s">
        <v>17</v>
      </c>
      <c r="B1257" s="25">
        <v>2022</v>
      </c>
      <c r="C1257" s="25" t="s">
        <v>0</v>
      </c>
      <c r="D1257" s="25" t="s">
        <v>71</v>
      </c>
      <c r="E1257" s="25" t="s">
        <v>196</v>
      </c>
      <c r="F1257" s="23" t="s">
        <v>197</v>
      </c>
      <c r="G1257" s="23" t="s">
        <v>548</v>
      </c>
      <c r="H1257" s="32" t="s">
        <v>361</v>
      </c>
      <c r="I1257" s="32" t="s">
        <v>574</v>
      </c>
      <c r="J1257" s="135">
        <v>65</v>
      </c>
      <c r="K1257" s="28">
        <v>0.92308000000000001</v>
      </c>
      <c r="L1257" s="28">
        <f t="shared" si="60"/>
        <v>0.87390999999999996</v>
      </c>
      <c r="O1257" s="77">
        <v>0.86423000000000005</v>
      </c>
      <c r="BF1257" s="106"/>
    </row>
    <row r="1258" spans="1:58" x14ac:dyDescent="0.25">
      <c r="A1258" t="s">
        <v>17</v>
      </c>
      <c r="B1258" s="25">
        <v>2022</v>
      </c>
      <c r="C1258" s="25" t="s">
        <v>1</v>
      </c>
      <c r="D1258" s="25" t="s">
        <v>72</v>
      </c>
      <c r="E1258" s="25" t="s">
        <v>196</v>
      </c>
      <c r="F1258" s="23" t="s">
        <v>197</v>
      </c>
      <c r="G1258" s="23" t="s">
        <v>548</v>
      </c>
      <c r="H1258" s="32" t="s">
        <v>361</v>
      </c>
      <c r="I1258" s="32" t="s">
        <v>574</v>
      </c>
      <c r="J1258" s="135">
        <v>62</v>
      </c>
      <c r="K1258" s="28">
        <v>0.90322999999999998</v>
      </c>
      <c r="L1258" s="28">
        <f t="shared" si="60"/>
        <v>0.87102000000000002</v>
      </c>
      <c r="O1258" s="77">
        <v>0.85797999999999996</v>
      </c>
      <c r="BF1258" s="106"/>
    </row>
    <row r="1259" spans="1:58" x14ac:dyDescent="0.25">
      <c r="A1259" t="s">
        <v>17</v>
      </c>
      <c r="B1259" s="25">
        <v>2022</v>
      </c>
      <c r="C1259" s="25" t="s">
        <v>2</v>
      </c>
      <c r="D1259" s="25" t="s">
        <v>73</v>
      </c>
      <c r="E1259" s="25" t="s">
        <v>196</v>
      </c>
      <c r="F1259" s="23" t="s">
        <v>197</v>
      </c>
      <c r="G1259" s="23" t="s">
        <v>548</v>
      </c>
      <c r="H1259" s="32" t="s">
        <v>361</v>
      </c>
      <c r="I1259" s="32" t="s">
        <v>574</v>
      </c>
      <c r="J1259" s="135">
        <v>58</v>
      </c>
      <c r="K1259" s="28">
        <v>0.94828000000000001</v>
      </c>
      <c r="L1259" s="28">
        <f t="shared" si="60"/>
        <v>0.84523999999999999</v>
      </c>
      <c r="O1259" s="77">
        <v>0.85080999999999996</v>
      </c>
      <c r="BF1259" s="106"/>
    </row>
    <row r="1260" spans="1:58" x14ac:dyDescent="0.25">
      <c r="A1260" t="s">
        <v>17</v>
      </c>
      <c r="B1260" s="25">
        <v>2022</v>
      </c>
      <c r="C1260" s="25" t="s">
        <v>3</v>
      </c>
      <c r="D1260" s="25" t="s">
        <v>493</v>
      </c>
      <c r="E1260" s="25" t="s">
        <v>196</v>
      </c>
      <c r="F1260" s="23" t="s">
        <v>197</v>
      </c>
      <c r="G1260" s="23" t="s">
        <v>548</v>
      </c>
      <c r="H1260" s="32" t="s">
        <v>361</v>
      </c>
      <c r="I1260" s="32" t="s">
        <v>574</v>
      </c>
      <c r="J1260" s="135">
        <v>58</v>
      </c>
      <c r="K1260" s="28">
        <v>0.93103000000000002</v>
      </c>
      <c r="L1260" s="28">
        <f t="shared" si="60"/>
        <v>0.85511999999999999</v>
      </c>
      <c r="O1260" s="77">
        <v>0.85358999999999996</v>
      </c>
      <c r="BF1260" s="106"/>
    </row>
    <row r="1261" spans="1:58" x14ac:dyDescent="0.25">
      <c r="A1261" t="s">
        <v>17</v>
      </c>
      <c r="B1261" s="25">
        <v>2023</v>
      </c>
      <c r="C1261" s="25" t="s">
        <v>0</v>
      </c>
      <c r="D1261" s="25" t="s">
        <v>537</v>
      </c>
      <c r="E1261" s="25" t="s">
        <v>196</v>
      </c>
      <c r="F1261" s="23" t="s">
        <v>197</v>
      </c>
      <c r="G1261" s="23" t="s">
        <v>548</v>
      </c>
      <c r="H1261" s="32" t="s">
        <v>361</v>
      </c>
      <c r="I1261" s="32" t="s">
        <v>574</v>
      </c>
      <c r="J1261" s="135">
        <v>60</v>
      </c>
      <c r="K1261" s="28">
        <v>0.86667000000000005</v>
      </c>
      <c r="L1261" s="28">
        <f t="shared" si="60"/>
        <v>0.87256999999999996</v>
      </c>
      <c r="O1261" s="77">
        <v>0.85650000000000004</v>
      </c>
      <c r="BF1261" s="106"/>
    </row>
    <row r="1262" spans="1:58" x14ac:dyDescent="0.25">
      <c r="A1262" t="s">
        <v>17</v>
      </c>
      <c r="B1262" s="25">
        <v>2018</v>
      </c>
      <c r="C1262" s="25" t="s">
        <v>0</v>
      </c>
      <c r="D1262" s="25" t="s">
        <v>54</v>
      </c>
      <c r="E1262" s="25" t="s">
        <v>198</v>
      </c>
      <c r="F1262" s="23" t="s">
        <v>199</v>
      </c>
      <c r="G1262" s="23" t="s">
        <v>548</v>
      </c>
      <c r="H1262" s="32" t="s">
        <v>361</v>
      </c>
      <c r="I1262" s="32" t="s">
        <v>574</v>
      </c>
      <c r="J1262" s="135">
        <v>45</v>
      </c>
      <c r="K1262" s="28">
        <v>0.77778000000000003</v>
      </c>
      <c r="L1262" s="28">
        <f t="shared" si="60"/>
        <v>0.83681000000000005</v>
      </c>
      <c r="O1262" s="77">
        <v>0.84830000000000005</v>
      </c>
      <c r="BF1262" s="106"/>
    </row>
    <row r="1263" spans="1:58" x14ac:dyDescent="0.25">
      <c r="A1263" t="s">
        <v>17</v>
      </c>
      <c r="B1263" s="25">
        <v>2018</v>
      </c>
      <c r="C1263" s="25" t="s">
        <v>1</v>
      </c>
      <c r="D1263" s="25" t="s">
        <v>56</v>
      </c>
      <c r="E1263" s="25" t="s">
        <v>198</v>
      </c>
      <c r="F1263" s="23" t="s">
        <v>199</v>
      </c>
      <c r="G1263" s="23" t="s">
        <v>548</v>
      </c>
      <c r="H1263" s="32" t="s">
        <v>361</v>
      </c>
      <c r="I1263" s="32" t="s">
        <v>574</v>
      </c>
      <c r="J1263" s="135">
        <v>69</v>
      </c>
      <c r="K1263" s="28">
        <v>0.82608999999999999</v>
      </c>
      <c r="L1263" s="28">
        <f t="shared" si="60"/>
        <v>0.84889999999999999</v>
      </c>
      <c r="O1263" s="77">
        <v>0.85524</v>
      </c>
      <c r="BF1263" s="106"/>
    </row>
    <row r="1264" spans="1:58" x14ac:dyDescent="0.25">
      <c r="A1264" t="s">
        <v>17</v>
      </c>
      <c r="B1264" s="25">
        <v>2018</v>
      </c>
      <c r="C1264" s="25" t="s">
        <v>2</v>
      </c>
      <c r="D1264" s="25" t="s">
        <v>57</v>
      </c>
      <c r="E1264" s="25" t="s">
        <v>198</v>
      </c>
      <c r="F1264" s="23" t="s">
        <v>199</v>
      </c>
      <c r="G1264" s="23" t="s">
        <v>548</v>
      </c>
      <c r="H1264" s="32" t="s">
        <v>361</v>
      </c>
      <c r="I1264" s="32" t="s">
        <v>574</v>
      </c>
      <c r="J1264" s="135">
        <v>80</v>
      </c>
      <c r="K1264" s="28">
        <v>0.9</v>
      </c>
      <c r="L1264" s="28">
        <f t="shared" si="60"/>
        <v>0.86334999999999995</v>
      </c>
      <c r="O1264" s="77">
        <v>0.85572000000000004</v>
      </c>
      <c r="BF1264" s="106"/>
    </row>
    <row r="1265" spans="1:58" x14ac:dyDescent="0.25">
      <c r="A1265" t="s">
        <v>17</v>
      </c>
      <c r="B1265" s="25">
        <v>2018</v>
      </c>
      <c r="C1265" s="25" t="s">
        <v>3</v>
      </c>
      <c r="D1265" s="25" t="s">
        <v>58</v>
      </c>
      <c r="E1265" s="25" t="s">
        <v>198</v>
      </c>
      <c r="F1265" s="23" t="s">
        <v>199</v>
      </c>
      <c r="G1265" s="23" t="s">
        <v>548</v>
      </c>
      <c r="H1265" s="32" t="s">
        <v>361</v>
      </c>
      <c r="I1265" s="32" t="s">
        <v>574</v>
      </c>
      <c r="J1265" s="135">
        <v>64</v>
      </c>
      <c r="K1265" s="28">
        <v>0.90625</v>
      </c>
      <c r="L1265" s="28">
        <f t="shared" si="60"/>
        <v>0.87360000000000004</v>
      </c>
      <c r="O1265" s="77">
        <v>0.85877999999999999</v>
      </c>
      <c r="BF1265" s="106"/>
    </row>
    <row r="1266" spans="1:58" x14ac:dyDescent="0.25">
      <c r="A1266" t="s">
        <v>17</v>
      </c>
      <c r="B1266" s="25">
        <v>2019</v>
      </c>
      <c r="C1266" s="25" t="s">
        <v>0</v>
      </c>
      <c r="D1266" s="25" t="s">
        <v>59</v>
      </c>
      <c r="E1266" s="25" t="s">
        <v>198</v>
      </c>
      <c r="F1266" s="23" t="s">
        <v>199</v>
      </c>
      <c r="G1266" s="23" t="s">
        <v>548</v>
      </c>
      <c r="H1266" s="32" t="s">
        <v>361</v>
      </c>
      <c r="I1266" s="32" t="s">
        <v>574</v>
      </c>
      <c r="J1266" s="135">
        <v>54</v>
      </c>
      <c r="K1266" s="28">
        <v>0.88888999999999996</v>
      </c>
      <c r="L1266" s="28">
        <f t="shared" si="60"/>
        <v>0.87161999999999995</v>
      </c>
      <c r="O1266" s="77">
        <v>0.85007999999999995</v>
      </c>
      <c r="BF1266" s="106"/>
    </row>
    <row r="1267" spans="1:58" x14ac:dyDescent="0.25">
      <c r="A1267" t="s">
        <v>17</v>
      </c>
      <c r="B1267" s="25">
        <v>2019</v>
      </c>
      <c r="C1267" s="25" t="s">
        <v>1</v>
      </c>
      <c r="D1267" s="25" t="s">
        <v>60</v>
      </c>
      <c r="E1267" s="25" t="s">
        <v>198</v>
      </c>
      <c r="F1267" s="23" t="s">
        <v>199</v>
      </c>
      <c r="G1267" s="23" t="s">
        <v>548</v>
      </c>
      <c r="H1267" s="32" t="s">
        <v>361</v>
      </c>
      <c r="I1267" s="32" t="s">
        <v>574</v>
      </c>
      <c r="J1267" s="135">
        <v>65</v>
      </c>
      <c r="K1267" s="28">
        <v>0.92308000000000001</v>
      </c>
      <c r="L1267" s="28">
        <f t="shared" si="60"/>
        <v>0.90095999999999998</v>
      </c>
      <c r="O1267" s="77">
        <v>0.85524</v>
      </c>
      <c r="BF1267" s="106"/>
    </row>
    <row r="1268" spans="1:58" x14ac:dyDescent="0.25">
      <c r="A1268" t="s">
        <v>17</v>
      </c>
      <c r="B1268" s="25">
        <v>2019</v>
      </c>
      <c r="C1268" s="25" t="s">
        <v>2</v>
      </c>
      <c r="D1268" s="25" t="s">
        <v>61</v>
      </c>
      <c r="E1268" s="25" t="s">
        <v>198</v>
      </c>
      <c r="F1268" s="23" t="s">
        <v>199</v>
      </c>
      <c r="G1268" s="23" t="s">
        <v>548</v>
      </c>
      <c r="H1268" s="32" t="s">
        <v>361</v>
      </c>
      <c r="I1268" s="32" t="s">
        <v>574</v>
      </c>
      <c r="J1268" s="135">
        <v>62</v>
      </c>
      <c r="K1268" s="28">
        <v>0.82257999999999998</v>
      </c>
      <c r="L1268" s="28">
        <f t="shared" si="60"/>
        <v>0.85785999999999996</v>
      </c>
      <c r="O1268" s="77">
        <v>0.85079000000000005</v>
      </c>
      <c r="BF1268" s="106"/>
    </row>
    <row r="1269" spans="1:58" x14ac:dyDescent="0.25">
      <c r="A1269" t="s">
        <v>17</v>
      </c>
      <c r="B1269" s="25">
        <v>2019</v>
      </c>
      <c r="C1269" s="25" t="s">
        <v>3</v>
      </c>
      <c r="D1269" s="25" t="s">
        <v>62</v>
      </c>
      <c r="E1269" s="25" t="s">
        <v>198</v>
      </c>
      <c r="F1269" s="23" t="s">
        <v>199</v>
      </c>
      <c r="G1269" s="23" t="s">
        <v>548</v>
      </c>
      <c r="H1269" s="32" t="s">
        <v>361</v>
      </c>
      <c r="I1269" s="32" t="s">
        <v>574</v>
      </c>
      <c r="J1269" s="135">
        <v>55</v>
      </c>
      <c r="K1269" s="28">
        <v>0.87273000000000001</v>
      </c>
      <c r="L1269" s="28">
        <f t="shared" si="60"/>
        <v>0.86873999999999996</v>
      </c>
      <c r="O1269" s="77">
        <v>0.85265000000000002</v>
      </c>
      <c r="BF1269" s="106"/>
    </row>
    <row r="1270" spans="1:58" x14ac:dyDescent="0.25">
      <c r="A1270" t="s">
        <v>17</v>
      </c>
      <c r="B1270" s="25">
        <v>2020</v>
      </c>
      <c r="C1270" s="25" t="s">
        <v>0</v>
      </c>
      <c r="D1270" s="25" t="s">
        <v>63</v>
      </c>
      <c r="E1270" s="25" t="s">
        <v>198</v>
      </c>
      <c r="F1270" s="23" t="s">
        <v>199</v>
      </c>
      <c r="G1270" s="23" t="s">
        <v>548</v>
      </c>
      <c r="H1270" s="32" t="s">
        <v>361</v>
      </c>
      <c r="I1270" s="32" t="s">
        <v>574</v>
      </c>
      <c r="J1270" s="135">
        <v>74</v>
      </c>
      <c r="K1270" s="28">
        <v>0.87838000000000005</v>
      </c>
      <c r="L1270" s="28">
        <f t="shared" si="60"/>
        <v>0.85428999999999999</v>
      </c>
      <c r="O1270" s="77">
        <v>0.84214</v>
      </c>
      <c r="BF1270" s="106"/>
    </row>
    <row r="1271" spans="1:58" x14ac:dyDescent="0.25">
      <c r="A1271" t="s">
        <v>17</v>
      </c>
      <c r="B1271" s="25">
        <v>2020</v>
      </c>
      <c r="C1271" s="25" t="s">
        <v>1</v>
      </c>
      <c r="D1271" s="25" t="s">
        <v>64</v>
      </c>
      <c r="E1271" s="25" t="s">
        <v>198</v>
      </c>
      <c r="F1271" s="23" t="s">
        <v>199</v>
      </c>
      <c r="G1271" s="23" t="s">
        <v>548</v>
      </c>
      <c r="H1271" s="32" t="s">
        <v>361</v>
      </c>
      <c r="I1271" s="32" t="s">
        <v>574</v>
      </c>
      <c r="J1271" s="135">
        <v>27</v>
      </c>
      <c r="K1271" s="28">
        <v>0.77778000000000003</v>
      </c>
      <c r="L1271" s="28">
        <f t="shared" si="60"/>
        <v>0.82533999999999996</v>
      </c>
      <c r="O1271" s="77">
        <v>0.81738999999999995</v>
      </c>
      <c r="BF1271" s="106"/>
    </row>
    <row r="1272" spans="1:58" x14ac:dyDescent="0.25">
      <c r="A1272" t="s">
        <v>17</v>
      </c>
      <c r="B1272" s="25">
        <v>2020</v>
      </c>
      <c r="C1272" s="25" t="s">
        <v>2</v>
      </c>
      <c r="D1272" s="25" t="s">
        <v>65</v>
      </c>
      <c r="E1272" s="25" t="s">
        <v>198</v>
      </c>
      <c r="F1272" s="23" t="s">
        <v>199</v>
      </c>
      <c r="G1272" s="23" t="s">
        <v>548</v>
      </c>
      <c r="H1272" s="32" t="s">
        <v>361</v>
      </c>
      <c r="I1272" s="32" t="s">
        <v>574</v>
      </c>
      <c r="J1272" s="135">
        <v>36</v>
      </c>
      <c r="K1272" s="28">
        <v>0.88888999999999996</v>
      </c>
      <c r="L1272" s="28">
        <f t="shared" si="60"/>
        <v>0.85167000000000004</v>
      </c>
      <c r="O1272" s="77">
        <v>0.82706999999999997</v>
      </c>
      <c r="BF1272" s="106"/>
    </row>
    <row r="1273" spans="1:58" x14ac:dyDescent="0.25">
      <c r="A1273" t="s">
        <v>17</v>
      </c>
      <c r="B1273" s="25">
        <v>2020</v>
      </c>
      <c r="C1273" s="25" t="s">
        <v>3</v>
      </c>
      <c r="D1273" s="25" t="s">
        <v>66</v>
      </c>
      <c r="E1273" s="25" t="s">
        <v>198</v>
      </c>
      <c r="F1273" s="23" t="s">
        <v>199</v>
      </c>
      <c r="G1273" s="23" t="s">
        <v>548</v>
      </c>
      <c r="H1273" s="32" t="s">
        <v>361</v>
      </c>
      <c r="I1273" s="32" t="s">
        <v>574</v>
      </c>
      <c r="J1273" s="135">
        <v>74</v>
      </c>
      <c r="K1273" s="28">
        <v>0.85135000000000005</v>
      </c>
      <c r="L1273" s="28">
        <f t="shared" si="60"/>
        <v>0.87834999999999996</v>
      </c>
      <c r="O1273" s="77">
        <v>0.85233000000000003</v>
      </c>
      <c r="BF1273" s="106"/>
    </row>
    <row r="1274" spans="1:58" x14ac:dyDescent="0.25">
      <c r="A1274" t="s">
        <v>17</v>
      </c>
      <c r="B1274" s="25">
        <v>2021</v>
      </c>
      <c r="C1274" s="25" t="s">
        <v>0</v>
      </c>
      <c r="D1274" s="25" t="s">
        <v>67</v>
      </c>
      <c r="E1274" s="25" t="s">
        <v>198</v>
      </c>
      <c r="F1274" s="23" t="s">
        <v>199</v>
      </c>
      <c r="G1274" s="23" t="s">
        <v>548</v>
      </c>
      <c r="H1274" s="32" t="s">
        <v>361</v>
      </c>
      <c r="I1274" s="32" t="s">
        <v>574</v>
      </c>
      <c r="J1274" s="135">
        <v>68</v>
      </c>
      <c r="K1274" s="28">
        <v>0.86765000000000003</v>
      </c>
      <c r="L1274" s="28">
        <f t="shared" si="60"/>
        <v>0.87394000000000005</v>
      </c>
      <c r="O1274" s="77">
        <v>0.86184000000000005</v>
      </c>
      <c r="BF1274" s="106"/>
    </row>
    <row r="1275" spans="1:58" x14ac:dyDescent="0.25">
      <c r="A1275" t="s">
        <v>17</v>
      </c>
      <c r="B1275" s="25">
        <v>2021</v>
      </c>
      <c r="C1275" s="25" t="s">
        <v>1</v>
      </c>
      <c r="D1275" s="25" t="s">
        <v>68</v>
      </c>
      <c r="E1275" s="25" t="s">
        <v>198</v>
      </c>
      <c r="F1275" s="23" t="s">
        <v>199</v>
      </c>
      <c r="G1275" s="23" t="s">
        <v>548</v>
      </c>
      <c r="H1275" s="32" t="s">
        <v>361</v>
      </c>
      <c r="I1275" s="32" t="s">
        <v>574</v>
      </c>
      <c r="J1275" s="135">
        <v>42</v>
      </c>
      <c r="K1275" s="28">
        <v>0.92857000000000001</v>
      </c>
      <c r="L1275" s="28">
        <f t="shared" si="60"/>
        <v>0.86194999999999999</v>
      </c>
      <c r="O1275" s="77">
        <v>0.85790999999999995</v>
      </c>
      <c r="BF1275" s="106"/>
    </row>
    <row r="1276" spans="1:58" x14ac:dyDescent="0.25">
      <c r="A1276" t="s">
        <v>17</v>
      </c>
      <c r="B1276" s="25">
        <v>2021</v>
      </c>
      <c r="C1276" s="25" t="s">
        <v>2</v>
      </c>
      <c r="D1276" s="25" t="s">
        <v>69</v>
      </c>
      <c r="E1276" s="25" t="s">
        <v>198</v>
      </c>
      <c r="F1276" s="23" t="s">
        <v>199</v>
      </c>
      <c r="G1276" s="23" t="s">
        <v>548</v>
      </c>
      <c r="H1276" s="32" t="s">
        <v>361</v>
      </c>
      <c r="I1276" s="32" t="s">
        <v>574</v>
      </c>
      <c r="J1276" s="135">
        <v>54</v>
      </c>
      <c r="K1276" s="28">
        <v>0.90741000000000005</v>
      </c>
      <c r="L1276" s="28">
        <f t="shared" si="60"/>
        <v>0.87117999999999995</v>
      </c>
      <c r="O1276" s="77">
        <v>0.85472999999999999</v>
      </c>
      <c r="BF1276" s="106"/>
    </row>
    <row r="1277" spans="1:58" x14ac:dyDescent="0.25">
      <c r="A1277" t="s">
        <v>17</v>
      </c>
      <c r="B1277" s="25">
        <v>2021</v>
      </c>
      <c r="C1277" s="25" t="s">
        <v>3</v>
      </c>
      <c r="D1277" s="25" t="s">
        <v>70</v>
      </c>
      <c r="E1277" s="25" t="s">
        <v>198</v>
      </c>
      <c r="F1277" s="23" t="s">
        <v>199</v>
      </c>
      <c r="G1277" s="23" t="s">
        <v>548</v>
      </c>
      <c r="H1277" s="32" t="s">
        <v>361</v>
      </c>
      <c r="I1277" s="32" t="s">
        <v>574</v>
      </c>
      <c r="J1277" s="135">
        <v>53</v>
      </c>
      <c r="K1277" s="28">
        <v>0.83018999999999998</v>
      </c>
      <c r="L1277" s="28">
        <f t="shared" si="60"/>
        <v>0.87670999999999999</v>
      </c>
      <c r="O1277" s="77">
        <v>0.86302999999999996</v>
      </c>
      <c r="BF1277" s="106"/>
    </row>
    <row r="1278" spans="1:58" x14ac:dyDescent="0.25">
      <c r="A1278" t="s">
        <v>17</v>
      </c>
      <c r="B1278" s="25">
        <v>2022</v>
      </c>
      <c r="C1278" s="25" t="s">
        <v>0</v>
      </c>
      <c r="D1278" s="25" t="s">
        <v>71</v>
      </c>
      <c r="E1278" s="25" t="s">
        <v>198</v>
      </c>
      <c r="F1278" s="23" t="s">
        <v>199</v>
      </c>
      <c r="G1278" s="23" t="s">
        <v>548</v>
      </c>
      <c r="H1278" s="32" t="s">
        <v>361</v>
      </c>
      <c r="I1278" s="32" t="s">
        <v>574</v>
      </c>
      <c r="J1278" s="135">
        <v>52</v>
      </c>
      <c r="K1278" s="28">
        <v>0.86538000000000004</v>
      </c>
      <c r="L1278" s="28">
        <f t="shared" si="60"/>
        <v>0.87390999999999996</v>
      </c>
      <c r="O1278" s="77">
        <v>0.86423000000000005</v>
      </c>
      <c r="BF1278" s="106"/>
    </row>
    <row r="1279" spans="1:58" x14ac:dyDescent="0.25">
      <c r="A1279" t="s">
        <v>17</v>
      </c>
      <c r="B1279" s="25">
        <v>2022</v>
      </c>
      <c r="C1279" s="25" t="s">
        <v>1</v>
      </c>
      <c r="D1279" s="25" t="s">
        <v>72</v>
      </c>
      <c r="E1279" s="25" t="s">
        <v>198</v>
      </c>
      <c r="F1279" s="23" t="s">
        <v>199</v>
      </c>
      <c r="G1279" s="23" t="s">
        <v>548</v>
      </c>
      <c r="H1279" s="32" t="s">
        <v>361</v>
      </c>
      <c r="I1279" s="32" t="s">
        <v>574</v>
      </c>
      <c r="J1279" s="135">
        <v>40</v>
      </c>
      <c r="K1279" s="28">
        <v>0.85</v>
      </c>
      <c r="L1279" s="28">
        <f t="shared" si="60"/>
        <v>0.87102000000000002</v>
      </c>
      <c r="O1279" s="77">
        <v>0.85797999999999996</v>
      </c>
      <c r="BF1279" s="106"/>
    </row>
    <row r="1280" spans="1:58" x14ac:dyDescent="0.25">
      <c r="A1280" t="s">
        <v>17</v>
      </c>
      <c r="B1280" s="25">
        <v>2022</v>
      </c>
      <c r="C1280" s="25" t="s">
        <v>2</v>
      </c>
      <c r="D1280" s="25" t="s">
        <v>73</v>
      </c>
      <c r="E1280" s="25" t="s">
        <v>198</v>
      </c>
      <c r="F1280" s="23" t="s">
        <v>199</v>
      </c>
      <c r="G1280" s="23" t="s">
        <v>548</v>
      </c>
      <c r="H1280" s="32" t="s">
        <v>361</v>
      </c>
      <c r="I1280" s="32" t="s">
        <v>574</v>
      </c>
      <c r="J1280" s="135">
        <v>59</v>
      </c>
      <c r="K1280" s="28">
        <v>0.76271</v>
      </c>
      <c r="L1280" s="28">
        <f t="shared" si="60"/>
        <v>0.84523999999999999</v>
      </c>
      <c r="O1280" s="77">
        <v>0.85080999999999996</v>
      </c>
      <c r="BF1280" s="106"/>
    </row>
    <row r="1281" spans="1:58" x14ac:dyDescent="0.25">
      <c r="A1281" t="s">
        <v>17</v>
      </c>
      <c r="B1281" s="25">
        <v>2022</v>
      </c>
      <c r="C1281" s="25" t="s">
        <v>3</v>
      </c>
      <c r="D1281" s="25" t="s">
        <v>493</v>
      </c>
      <c r="E1281" s="25" t="s">
        <v>198</v>
      </c>
      <c r="F1281" s="23" t="s">
        <v>199</v>
      </c>
      <c r="G1281" s="23" t="s">
        <v>548</v>
      </c>
      <c r="H1281" s="32" t="s">
        <v>361</v>
      </c>
      <c r="I1281" s="32" t="s">
        <v>574</v>
      </c>
      <c r="J1281" s="135">
        <v>47</v>
      </c>
      <c r="K1281" s="28">
        <v>0.91488999999999998</v>
      </c>
      <c r="L1281" s="28">
        <f t="shared" si="60"/>
        <v>0.85511999999999999</v>
      </c>
      <c r="O1281" s="77">
        <v>0.85358999999999996</v>
      </c>
      <c r="BF1281" s="106"/>
    </row>
    <row r="1282" spans="1:58" x14ac:dyDescent="0.25">
      <c r="A1282" t="s">
        <v>17</v>
      </c>
      <c r="B1282" s="25">
        <v>2023</v>
      </c>
      <c r="C1282" s="25" t="s">
        <v>0</v>
      </c>
      <c r="D1282" s="25" t="s">
        <v>537</v>
      </c>
      <c r="E1282" s="25" t="s">
        <v>198</v>
      </c>
      <c r="F1282" s="23" t="s">
        <v>199</v>
      </c>
      <c r="G1282" s="23" t="s">
        <v>548</v>
      </c>
      <c r="H1282" s="32" t="s">
        <v>361</v>
      </c>
      <c r="I1282" s="32" t="s">
        <v>574</v>
      </c>
      <c r="J1282" s="135">
        <v>40</v>
      </c>
      <c r="K1282" s="28">
        <v>0.8</v>
      </c>
      <c r="L1282" s="28">
        <f t="shared" ref="L1282:L1345" si="61">SUMIFS(K:K, E:E, G1282, D:D, D1282, I:I, I1282)</f>
        <v>0.87256999999999996</v>
      </c>
      <c r="O1282" s="77">
        <v>0.85650000000000004</v>
      </c>
      <c r="BF1282" s="106"/>
    </row>
    <row r="1283" spans="1:58" x14ac:dyDescent="0.25">
      <c r="A1283" t="s">
        <v>17</v>
      </c>
      <c r="B1283" s="25">
        <v>2018</v>
      </c>
      <c r="C1283" s="25" t="s">
        <v>0</v>
      </c>
      <c r="D1283" s="25" t="s">
        <v>54</v>
      </c>
      <c r="E1283" s="25" t="s">
        <v>200</v>
      </c>
      <c r="F1283" s="23" t="s">
        <v>201</v>
      </c>
      <c r="G1283" s="23" t="s">
        <v>535</v>
      </c>
      <c r="H1283" s="32" t="s">
        <v>358</v>
      </c>
      <c r="I1283" s="32" t="s">
        <v>574</v>
      </c>
      <c r="J1283" s="135">
        <v>88</v>
      </c>
      <c r="K1283" s="28">
        <v>0.89773000000000003</v>
      </c>
      <c r="L1283" s="28">
        <f t="shared" si="61"/>
        <v>0.88914000000000004</v>
      </c>
      <c r="O1283" s="77">
        <v>0.84830000000000005</v>
      </c>
      <c r="BF1283" s="106"/>
    </row>
    <row r="1284" spans="1:58" x14ac:dyDescent="0.25">
      <c r="A1284" t="s">
        <v>17</v>
      </c>
      <c r="B1284" s="25">
        <v>2018</v>
      </c>
      <c r="C1284" s="25" t="s">
        <v>1</v>
      </c>
      <c r="D1284" s="25" t="s">
        <v>56</v>
      </c>
      <c r="E1284" s="25" t="s">
        <v>200</v>
      </c>
      <c r="F1284" s="23" t="s">
        <v>201</v>
      </c>
      <c r="G1284" s="23" t="s">
        <v>535</v>
      </c>
      <c r="H1284" s="32" t="s">
        <v>358</v>
      </c>
      <c r="I1284" s="32" t="s">
        <v>574</v>
      </c>
      <c r="J1284" s="135">
        <v>104</v>
      </c>
      <c r="K1284" s="28">
        <v>0.92308000000000001</v>
      </c>
      <c r="L1284" s="28">
        <f t="shared" si="61"/>
        <v>0.87958999999999998</v>
      </c>
      <c r="O1284" s="77">
        <v>0.85524</v>
      </c>
      <c r="BF1284" s="106"/>
    </row>
    <row r="1285" spans="1:58" x14ac:dyDescent="0.25">
      <c r="A1285" t="s">
        <v>17</v>
      </c>
      <c r="B1285" s="25">
        <v>2018</v>
      </c>
      <c r="C1285" s="25" t="s">
        <v>2</v>
      </c>
      <c r="D1285" s="25" t="s">
        <v>57</v>
      </c>
      <c r="E1285" s="25" t="s">
        <v>200</v>
      </c>
      <c r="F1285" s="23" t="s">
        <v>201</v>
      </c>
      <c r="G1285" s="23" t="s">
        <v>535</v>
      </c>
      <c r="H1285" s="32" t="s">
        <v>358</v>
      </c>
      <c r="I1285" s="32" t="s">
        <v>574</v>
      </c>
      <c r="J1285" s="135">
        <v>117</v>
      </c>
      <c r="K1285" s="28">
        <v>0.83760999999999997</v>
      </c>
      <c r="L1285" s="28">
        <f t="shared" si="61"/>
        <v>0.88287000000000004</v>
      </c>
      <c r="O1285" s="77">
        <v>0.85572000000000004</v>
      </c>
      <c r="BF1285" s="106"/>
    </row>
    <row r="1286" spans="1:58" x14ac:dyDescent="0.25">
      <c r="A1286" t="s">
        <v>17</v>
      </c>
      <c r="B1286" s="25">
        <v>2018</v>
      </c>
      <c r="C1286" s="25" t="s">
        <v>3</v>
      </c>
      <c r="D1286" s="25" t="s">
        <v>58</v>
      </c>
      <c r="E1286" s="25" t="s">
        <v>200</v>
      </c>
      <c r="F1286" s="23" t="s">
        <v>201</v>
      </c>
      <c r="G1286" s="23" t="s">
        <v>535</v>
      </c>
      <c r="H1286" s="32" t="s">
        <v>358</v>
      </c>
      <c r="I1286" s="32" t="s">
        <v>574</v>
      </c>
      <c r="J1286" s="135">
        <v>80</v>
      </c>
      <c r="K1286" s="28">
        <v>0.82499999999999996</v>
      </c>
      <c r="L1286" s="28">
        <f t="shared" si="61"/>
        <v>0.89505999999999997</v>
      </c>
      <c r="O1286" s="77">
        <v>0.85877999999999999</v>
      </c>
      <c r="BF1286" s="106"/>
    </row>
    <row r="1287" spans="1:58" x14ac:dyDescent="0.25">
      <c r="A1287" t="s">
        <v>17</v>
      </c>
      <c r="B1287" s="25">
        <v>2019</v>
      </c>
      <c r="C1287" s="25" t="s">
        <v>0</v>
      </c>
      <c r="D1287" s="25" t="s">
        <v>59</v>
      </c>
      <c r="E1287" s="25" t="s">
        <v>200</v>
      </c>
      <c r="F1287" s="23" t="s">
        <v>201</v>
      </c>
      <c r="G1287" s="23" t="s">
        <v>535</v>
      </c>
      <c r="H1287" s="32" t="s">
        <v>358</v>
      </c>
      <c r="I1287" s="32" t="s">
        <v>574</v>
      </c>
      <c r="J1287" s="135">
        <v>82</v>
      </c>
      <c r="K1287" s="28">
        <v>0.86585000000000001</v>
      </c>
      <c r="L1287" s="28">
        <f t="shared" si="61"/>
        <v>0.87524999999999997</v>
      </c>
      <c r="O1287" s="77">
        <v>0.85007999999999995</v>
      </c>
      <c r="BF1287" s="106"/>
    </row>
    <row r="1288" spans="1:58" x14ac:dyDescent="0.25">
      <c r="A1288" t="s">
        <v>17</v>
      </c>
      <c r="B1288" s="25">
        <v>2019</v>
      </c>
      <c r="C1288" s="25" t="s">
        <v>1</v>
      </c>
      <c r="D1288" s="25" t="s">
        <v>60</v>
      </c>
      <c r="E1288" s="25" t="s">
        <v>200</v>
      </c>
      <c r="F1288" s="23" t="s">
        <v>201</v>
      </c>
      <c r="G1288" s="23" t="s">
        <v>535</v>
      </c>
      <c r="H1288" s="32" t="s">
        <v>358</v>
      </c>
      <c r="I1288" s="32" t="s">
        <v>574</v>
      </c>
      <c r="J1288" s="135">
        <v>101</v>
      </c>
      <c r="K1288" s="28">
        <v>0.94059000000000004</v>
      </c>
      <c r="L1288" s="28">
        <f t="shared" si="61"/>
        <v>0.87963000000000002</v>
      </c>
      <c r="O1288" s="77">
        <v>0.85524</v>
      </c>
      <c r="BF1288" s="106"/>
    </row>
    <row r="1289" spans="1:58" x14ac:dyDescent="0.25">
      <c r="A1289" t="s">
        <v>17</v>
      </c>
      <c r="B1289" s="25">
        <v>2019</v>
      </c>
      <c r="C1289" s="25" t="s">
        <v>2</v>
      </c>
      <c r="D1289" s="25" t="s">
        <v>61</v>
      </c>
      <c r="E1289" s="25" t="s">
        <v>200</v>
      </c>
      <c r="F1289" s="23" t="s">
        <v>201</v>
      </c>
      <c r="G1289" s="23" t="s">
        <v>535</v>
      </c>
      <c r="H1289" s="32" t="s">
        <v>358</v>
      </c>
      <c r="I1289" s="32" t="s">
        <v>574</v>
      </c>
      <c r="J1289" s="135">
        <v>87</v>
      </c>
      <c r="K1289" s="28">
        <v>0.82759000000000005</v>
      </c>
      <c r="L1289" s="28">
        <f t="shared" si="61"/>
        <v>0.88007999999999997</v>
      </c>
      <c r="O1289" s="77">
        <v>0.85079000000000005</v>
      </c>
      <c r="BF1289" s="106"/>
    </row>
    <row r="1290" spans="1:58" x14ac:dyDescent="0.25">
      <c r="A1290" t="s">
        <v>17</v>
      </c>
      <c r="B1290" s="25">
        <v>2019</v>
      </c>
      <c r="C1290" s="25" t="s">
        <v>3</v>
      </c>
      <c r="D1290" s="25" t="s">
        <v>62</v>
      </c>
      <c r="E1290" s="25" t="s">
        <v>200</v>
      </c>
      <c r="F1290" s="23" t="s">
        <v>201</v>
      </c>
      <c r="G1290" s="23" t="s">
        <v>535</v>
      </c>
      <c r="H1290" s="32" t="s">
        <v>358</v>
      </c>
      <c r="I1290" s="32" t="s">
        <v>574</v>
      </c>
      <c r="J1290" s="135">
        <v>71</v>
      </c>
      <c r="K1290" s="28">
        <v>0.74648000000000003</v>
      </c>
      <c r="L1290" s="28">
        <f t="shared" si="61"/>
        <v>0.85487000000000002</v>
      </c>
      <c r="O1290" s="77">
        <v>0.85265000000000002</v>
      </c>
      <c r="BF1290" s="106"/>
    </row>
    <row r="1291" spans="1:58" x14ac:dyDescent="0.25">
      <c r="A1291" t="s">
        <v>17</v>
      </c>
      <c r="B1291" s="25">
        <v>2020</v>
      </c>
      <c r="C1291" s="25" t="s">
        <v>0</v>
      </c>
      <c r="D1291" s="25" t="s">
        <v>63</v>
      </c>
      <c r="E1291" s="25" t="s">
        <v>200</v>
      </c>
      <c r="F1291" s="23" t="s">
        <v>201</v>
      </c>
      <c r="G1291" s="23" t="s">
        <v>535</v>
      </c>
      <c r="H1291" s="32" t="s">
        <v>358</v>
      </c>
      <c r="I1291" s="32" t="s">
        <v>574</v>
      </c>
      <c r="J1291" s="135">
        <v>69</v>
      </c>
      <c r="K1291" s="28">
        <v>0.84057999999999999</v>
      </c>
      <c r="L1291" s="28">
        <f t="shared" si="61"/>
        <v>0.85555999999999999</v>
      </c>
      <c r="O1291" s="77">
        <v>0.84214</v>
      </c>
      <c r="BF1291" s="106"/>
    </row>
    <row r="1292" spans="1:58" x14ac:dyDescent="0.25">
      <c r="A1292" t="s">
        <v>17</v>
      </c>
      <c r="B1292" s="25">
        <v>2020</v>
      </c>
      <c r="C1292" s="25" t="s">
        <v>1</v>
      </c>
      <c r="D1292" s="25" t="s">
        <v>64</v>
      </c>
      <c r="E1292" s="25" t="s">
        <v>200</v>
      </c>
      <c r="F1292" s="23" t="s">
        <v>201</v>
      </c>
      <c r="G1292" s="23" t="s">
        <v>535</v>
      </c>
      <c r="H1292" s="32" t="s">
        <v>358</v>
      </c>
      <c r="I1292" s="32" t="s">
        <v>574</v>
      </c>
      <c r="J1292" s="135">
        <v>53</v>
      </c>
      <c r="K1292" s="28">
        <v>0.94340000000000002</v>
      </c>
      <c r="L1292" s="28">
        <f t="shared" si="61"/>
        <v>0.84548999999999996</v>
      </c>
      <c r="O1292" s="77">
        <v>0.81738999999999995</v>
      </c>
      <c r="BF1292" s="106"/>
    </row>
    <row r="1293" spans="1:58" x14ac:dyDescent="0.25">
      <c r="A1293" t="s">
        <v>17</v>
      </c>
      <c r="B1293" s="25">
        <v>2020</v>
      </c>
      <c r="C1293" s="25" t="s">
        <v>2</v>
      </c>
      <c r="D1293" s="25" t="s">
        <v>65</v>
      </c>
      <c r="E1293" s="25" t="s">
        <v>200</v>
      </c>
      <c r="F1293" s="23" t="s">
        <v>201</v>
      </c>
      <c r="G1293" s="23" t="s">
        <v>535</v>
      </c>
      <c r="H1293" s="32" t="s">
        <v>358</v>
      </c>
      <c r="I1293" s="32" t="s">
        <v>574</v>
      </c>
      <c r="J1293" s="135">
        <v>73</v>
      </c>
      <c r="K1293" s="28">
        <v>0.93150999999999995</v>
      </c>
      <c r="L1293" s="28">
        <f t="shared" si="61"/>
        <v>0.88973999999999998</v>
      </c>
      <c r="O1293" s="77">
        <v>0.82706999999999997</v>
      </c>
      <c r="BF1293" s="106"/>
    </row>
    <row r="1294" spans="1:58" x14ac:dyDescent="0.25">
      <c r="A1294" t="s">
        <v>17</v>
      </c>
      <c r="B1294" s="25">
        <v>2020</v>
      </c>
      <c r="C1294" s="25" t="s">
        <v>3</v>
      </c>
      <c r="D1294" s="25" t="s">
        <v>66</v>
      </c>
      <c r="E1294" s="25" t="s">
        <v>200</v>
      </c>
      <c r="F1294" s="23" t="s">
        <v>201</v>
      </c>
      <c r="G1294" s="23" t="s">
        <v>535</v>
      </c>
      <c r="H1294" s="32" t="s">
        <v>358</v>
      </c>
      <c r="I1294" s="32" t="s">
        <v>574</v>
      </c>
      <c r="J1294" s="135">
        <v>75</v>
      </c>
      <c r="K1294" s="28">
        <v>0.85333000000000003</v>
      </c>
      <c r="L1294" s="28">
        <f t="shared" si="61"/>
        <v>0.85841000000000001</v>
      </c>
      <c r="O1294" s="77">
        <v>0.85233000000000003</v>
      </c>
      <c r="BF1294" s="106"/>
    </row>
    <row r="1295" spans="1:58" x14ac:dyDescent="0.25">
      <c r="A1295" t="s">
        <v>17</v>
      </c>
      <c r="B1295" s="25">
        <v>2021</v>
      </c>
      <c r="C1295" s="25" t="s">
        <v>0</v>
      </c>
      <c r="D1295" s="25" t="s">
        <v>67</v>
      </c>
      <c r="E1295" s="25" t="s">
        <v>200</v>
      </c>
      <c r="F1295" s="23" t="s">
        <v>201</v>
      </c>
      <c r="G1295" s="23" t="s">
        <v>535</v>
      </c>
      <c r="H1295" s="32" t="s">
        <v>358</v>
      </c>
      <c r="I1295" s="32" t="s">
        <v>574</v>
      </c>
      <c r="J1295" s="135">
        <v>91</v>
      </c>
      <c r="K1295" s="28">
        <v>0.82418000000000002</v>
      </c>
      <c r="L1295" s="28">
        <f t="shared" si="61"/>
        <v>0.87402000000000002</v>
      </c>
      <c r="O1295" s="77">
        <v>0.86184000000000005</v>
      </c>
      <c r="BF1295" s="106"/>
    </row>
    <row r="1296" spans="1:58" x14ac:dyDescent="0.25">
      <c r="A1296" t="s">
        <v>17</v>
      </c>
      <c r="B1296" s="25">
        <v>2021</v>
      </c>
      <c r="C1296" s="25" t="s">
        <v>1</v>
      </c>
      <c r="D1296" s="25" t="s">
        <v>68</v>
      </c>
      <c r="E1296" s="25" t="s">
        <v>200</v>
      </c>
      <c r="F1296" s="23" t="s">
        <v>201</v>
      </c>
      <c r="G1296" s="23" t="s">
        <v>535</v>
      </c>
      <c r="H1296" s="32" t="s">
        <v>358</v>
      </c>
      <c r="I1296" s="32" t="s">
        <v>574</v>
      </c>
      <c r="J1296" s="135">
        <v>65</v>
      </c>
      <c r="K1296" s="28">
        <v>0.84614999999999996</v>
      </c>
      <c r="L1296" s="28">
        <f t="shared" si="61"/>
        <v>0.87805</v>
      </c>
      <c r="O1296" s="77">
        <v>0.85790999999999995</v>
      </c>
      <c r="BF1296" s="106"/>
    </row>
    <row r="1297" spans="1:58" x14ac:dyDescent="0.25">
      <c r="A1297" t="s">
        <v>17</v>
      </c>
      <c r="B1297" s="25">
        <v>2021</v>
      </c>
      <c r="C1297" s="25" t="s">
        <v>2</v>
      </c>
      <c r="D1297" s="25" t="s">
        <v>69</v>
      </c>
      <c r="E1297" s="25" t="s">
        <v>200</v>
      </c>
      <c r="F1297" s="23" t="s">
        <v>201</v>
      </c>
      <c r="G1297" s="23" t="s">
        <v>535</v>
      </c>
      <c r="H1297" s="32" t="s">
        <v>358</v>
      </c>
      <c r="I1297" s="32" t="s">
        <v>574</v>
      </c>
      <c r="J1297" s="135">
        <v>69</v>
      </c>
      <c r="K1297" s="28">
        <v>0.84057999999999999</v>
      </c>
      <c r="L1297" s="28">
        <f t="shared" si="61"/>
        <v>0.89700000000000002</v>
      </c>
      <c r="O1297" s="77">
        <v>0.85472999999999999</v>
      </c>
      <c r="BF1297" s="106"/>
    </row>
    <row r="1298" spans="1:58" x14ac:dyDescent="0.25">
      <c r="A1298" t="s">
        <v>17</v>
      </c>
      <c r="B1298" s="25">
        <v>2021</v>
      </c>
      <c r="C1298" s="25" t="s">
        <v>3</v>
      </c>
      <c r="D1298" s="25" t="s">
        <v>70</v>
      </c>
      <c r="E1298" s="25" t="s">
        <v>200</v>
      </c>
      <c r="F1298" s="23" t="s">
        <v>201</v>
      </c>
      <c r="G1298" s="23" t="s">
        <v>535</v>
      </c>
      <c r="H1298" s="32" t="s">
        <v>358</v>
      </c>
      <c r="I1298" s="32" t="s">
        <v>574</v>
      </c>
      <c r="J1298" s="135">
        <v>78</v>
      </c>
      <c r="K1298" s="28">
        <v>0.88461999999999996</v>
      </c>
      <c r="L1298" s="28">
        <f t="shared" si="61"/>
        <v>0.88687000000000005</v>
      </c>
      <c r="O1298" s="77">
        <v>0.86302999999999996</v>
      </c>
      <c r="BF1298" s="106"/>
    </row>
    <row r="1299" spans="1:58" x14ac:dyDescent="0.25">
      <c r="A1299" t="s">
        <v>17</v>
      </c>
      <c r="B1299" s="25">
        <v>2022</v>
      </c>
      <c r="C1299" s="25" t="s">
        <v>0</v>
      </c>
      <c r="D1299" s="25" t="s">
        <v>71</v>
      </c>
      <c r="E1299" s="25" t="s">
        <v>200</v>
      </c>
      <c r="F1299" s="23" t="s">
        <v>201</v>
      </c>
      <c r="G1299" s="23" t="s">
        <v>535</v>
      </c>
      <c r="H1299" s="32" t="s">
        <v>358</v>
      </c>
      <c r="I1299" s="32" t="s">
        <v>574</v>
      </c>
      <c r="J1299" s="135">
        <v>72</v>
      </c>
      <c r="K1299" s="28">
        <v>0.83333000000000002</v>
      </c>
      <c r="L1299" s="28">
        <f t="shared" si="61"/>
        <v>0.92259000000000002</v>
      </c>
      <c r="O1299" s="77">
        <v>0.86423000000000005</v>
      </c>
      <c r="BF1299" s="106"/>
    </row>
    <row r="1300" spans="1:58" x14ac:dyDescent="0.25">
      <c r="A1300" t="s">
        <v>17</v>
      </c>
      <c r="B1300" s="25">
        <v>2022</v>
      </c>
      <c r="C1300" s="25" t="s">
        <v>1</v>
      </c>
      <c r="D1300" s="25" t="s">
        <v>72</v>
      </c>
      <c r="E1300" s="25" t="s">
        <v>200</v>
      </c>
      <c r="F1300" s="23" t="s">
        <v>201</v>
      </c>
      <c r="G1300" s="23" t="s">
        <v>535</v>
      </c>
      <c r="H1300" s="32" t="s">
        <v>358</v>
      </c>
      <c r="I1300" s="32" t="s">
        <v>574</v>
      </c>
      <c r="J1300" s="135">
        <v>78</v>
      </c>
      <c r="K1300" s="28">
        <v>0.85897000000000001</v>
      </c>
      <c r="L1300" s="28">
        <f t="shared" si="61"/>
        <v>0.88090999999999997</v>
      </c>
      <c r="O1300" s="77">
        <v>0.85797999999999996</v>
      </c>
      <c r="BF1300" s="106"/>
    </row>
    <row r="1301" spans="1:58" x14ac:dyDescent="0.25">
      <c r="A1301" t="s">
        <v>17</v>
      </c>
      <c r="B1301" s="25">
        <v>2022</v>
      </c>
      <c r="C1301" s="25" t="s">
        <v>2</v>
      </c>
      <c r="D1301" s="25" t="s">
        <v>73</v>
      </c>
      <c r="E1301" s="25" t="s">
        <v>200</v>
      </c>
      <c r="F1301" s="23" t="s">
        <v>201</v>
      </c>
      <c r="G1301" s="23" t="s">
        <v>535</v>
      </c>
      <c r="H1301" s="32" t="s">
        <v>358</v>
      </c>
      <c r="I1301" s="32" t="s">
        <v>574</v>
      </c>
      <c r="J1301" s="135">
        <v>79</v>
      </c>
      <c r="K1301" s="28">
        <v>0.84809999999999997</v>
      </c>
      <c r="L1301" s="28">
        <f t="shared" si="61"/>
        <v>0.88014999999999999</v>
      </c>
      <c r="O1301" s="77">
        <v>0.85080999999999996</v>
      </c>
      <c r="BF1301" s="106"/>
    </row>
    <row r="1302" spans="1:58" x14ac:dyDescent="0.25">
      <c r="A1302" t="s">
        <v>17</v>
      </c>
      <c r="B1302" s="25">
        <v>2022</v>
      </c>
      <c r="C1302" s="25" t="s">
        <v>3</v>
      </c>
      <c r="D1302" s="25" t="s">
        <v>493</v>
      </c>
      <c r="E1302" s="25" t="s">
        <v>200</v>
      </c>
      <c r="F1302" s="23" t="s">
        <v>201</v>
      </c>
      <c r="G1302" s="23" t="s">
        <v>535</v>
      </c>
      <c r="H1302" s="32" t="s">
        <v>358</v>
      </c>
      <c r="I1302" s="32" t="s">
        <v>574</v>
      </c>
      <c r="J1302" s="135">
        <v>77</v>
      </c>
      <c r="K1302" s="28">
        <v>0.77922000000000002</v>
      </c>
      <c r="L1302" s="28">
        <f t="shared" si="61"/>
        <v>0.85535000000000005</v>
      </c>
      <c r="O1302" s="77">
        <v>0.85358999999999996</v>
      </c>
      <c r="BF1302" s="106"/>
    </row>
    <row r="1303" spans="1:58" x14ac:dyDescent="0.25">
      <c r="A1303" t="s">
        <v>17</v>
      </c>
      <c r="B1303" s="25">
        <v>2023</v>
      </c>
      <c r="C1303" s="25" t="s">
        <v>0</v>
      </c>
      <c r="D1303" s="25" t="s">
        <v>537</v>
      </c>
      <c r="E1303" s="25" t="s">
        <v>200</v>
      </c>
      <c r="F1303" s="23" t="s">
        <v>201</v>
      </c>
      <c r="G1303" s="23" t="s">
        <v>535</v>
      </c>
      <c r="H1303" s="32" t="s">
        <v>358</v>
      </c>
      <c r="I1303" s="32" t="s">
        <v>574</v>
      </c>
      <c r="J1303" s="135">
        <v>82</v>
      </c>
      <c r="K1303" s="28">
        <v>0.82926999999999995</v>
      </c>
      <c r="L1303" s="28">
        <f t="shared" si="61"/>
        <v>0.88868000000000003</v>
      </c>
      <c r="O1303" s="77">
        <v>0.85650000000000004</v>
      </c>
      <c r="BF1303" s="106"/>
    </row>
    <row r="1304" spans="1:58" x14ac:dyDescent="0.25">
      <c r="A1304" t="s">
        <v>17</v>
      </c>
      <c r="B1304" s="25">
        <v>2018</v>
      </c>
      <c r="C1304" s="25" t="s">
        <v>0</v>
      </c>
      <c r="D1304" s="25" t="s">
        <v>54</v>
      </c>
      <c r="E1304" s="25" t="s">
        <v>202</v>
      </c>
      <c r="F1304" s="23" t="s">
        <v>203</v>
      </c>
      <c r="G1304" s="23" t="s">
        <v>541</v>
      </c>
      <c r="H1304" s="32" t="s">
        <v>542</v>
      </c>
      <c r="I1304" s="32" t="s">
        <v>574</v>
      </c>
      <c r="J1304" s="135">
        <v>212</v>
      </c>
      <c r="K1304" s="28">
        <v>0.85377000000000003</v>
      </c>
      <c r="L1304" s="28">
        <f t="shared" si="61"/>
        <v>0.83087999999999995</v>
      </c>
      <c r="O1304" s="77">
        <v>0.84830000000000005</v>
      </c>
      <c r="BF1304" s="106"/>
    </row>
    <row r="1305" spans="1:58" x14ac:dyDescent="0.25">
      <c r="A1305" t="s">
        <v>17</v>
      </c>
      <c r="B1305" s="25">
        <v>2018</v>
      </c>
      <c r="C1305" s="25" t="s">
        <v>1</v>
      </c>
      <c r="D1305" s="25" t="s">
        <v>56</v>
      </c>
      <c r="E1305" s="25" t="s">
        <v>202</v>
      </c>
      <c r="F1305" s="23" t="s">
        <v>203</v>
      </c>
      <c r="G1305" s="23" t="s">
        <v>541</v>
      </c>
      <c r="H1305" s="32" t="s">
        <v>542</v>
      </c>
      <c r="I1305" s="32" t="s">
        <v>574</v>
      </c>
      <c r="J1305" s="135">
        <v>242</v>
      </c>
      <c r="K1305" s="28">
        <v>0.83057999999999998</v>
      </c>
      <c r="L1305" s="28">
        <f t="shared" si="61"/>
        <v>0.84709000000000001</v>
      </c>
      <c r="O1305" s="77">
        <v>0.85524</v>
      </c>
      <c r="BF1305" s="106"/>
    </row>
    <row r="1306" spans="1:58" x14ac:dyDescent="0.25">
      <c r="A1306" t="s">
        <v>17</v>
      </c>
      <c r="B1306" s="25">
        <v>2018</v>
      </c>
      <c r="C1306" s="25" t="s">
        <v>2</v>
      </c>
      <c r="D1306" s="25" t="s">
        <v>57</v>
      </c>
      <c r="E1306" s="25" t="s">
        <v>202</v>
      </c>
      <c r="F1306" s="23" t="s">
        <v>203</v>
      </c>
      <c r="G1306" s="23" t="s">
        <v>541</v>
      </c>
      <c r="H1306" s="32" t="s">
        <v>542</v>
      </c>
      <c r="I1306" s="32" t="s">
        <v>574</v>
      </c>
      <c r="J1306" s="135">
        <v>261</v>
      </c>
      <c r="K1306" s="28">
        <v>0.78544000000000003</v>
      </c>
      <c r="L1306" s="28">
        <f t="shared" si="61"/>
        <v>0.82901000000000002</v>
      </c>
      <c r="O1306" s="77">
        <v>0.85572000000000004</v>
      </c>
      <c r="BF1306" s="106"/>
    </row>
    <row r="1307" spans="1:58" x14ac:dyDescent="0.25">
      <c r="A1307" t="s">
        <v>17</v>
      </c>
      <c r="B1307" s="25">
        <v>2018</v>
      </c>
      <c r="C1307" s="25" t="s">
        <v>3</v>
      </c>
      <c r="D1307" s="25" t="s">
        <v>58</v>
      </c>
      <c r="E1307" s="25" t="s">
        <v>202</v>
      </c>
      <c r="F1307" s="23" t="s">
        <v>203</v>
      </c>
      <c r="G1307" s="23" t="s">
        <v>541</v>
      </c>
      <c r="H1307" s="32" t="s">
        <v>542</v>
      </c>
      <c r="I1307" s="32" t="s">
        <v>574</v>
      </c>
      <c r="J1307" s="135">
        <v>250</v>
      </c>
      <c r="K1307" s="28">
        <v>0.83599999999999997</v>
      </c>
      <c r="L1307" s="28">
        <f t="shared" si="61"/>
        <v>0.83919999999999995</v>
      </c>
      <c r="O1307" s="77">
        <v>0.85877999999999999</v>
      </c>
      <c r="BF1307" s="106"/>
    </row>
    <row r="1308" spans="1:58" x14ac:dyDescent="0.25">
      <c r="A1308" t="s">
        <v>17</v>
      </c>
      <c r="B1308" s="25">
        <v>2019</v>
      </c>
      <c r="C1308" s="25" t="s">
        <v>0</v>
      </c>
      <c r="D1308" s="25" t="s">
        <v>59</v>
      </c>
      <c r="E1308" s="25" t="s">
        <v>202</v>
      </c>
      <c r="F1308" s="23" t="s">
        <v>203</v>
      </c>
      <c r="G1308" s="23" t="s">
        <v>541</v>
      </c>
      <c r="H1308" s="32" t="s">
        <v>542</v>
      </c>
      <c r="I1308" s="32" t="s">
        <v>574</v>
      </c>
      <c r="J1308" s="135">
        <v>254</v>
      </c>
      <c r="K1308" s="28">
        <v>0.83465</v>
      </c>
      <c r="L1308" s="28">
        <f t="shared" si="61"/>
        <v>0.84626000000000001</v>
      </c>
      <c r="O1308" s="77">
        <v>0.85007999999999995</v>
      </c>
      <c r="BF1308" s="106"/>
    </row>
    <row r="1309" spans="1:58" x14ac:dyDescent="0.25">
      <c r="A1309" t="s">
        <v>17</v>
      </c>
      <c r="B1309" s="25">
        <v>2019</v>
      </c>
      <c r="C1309" s="25" t="s">
        <v>1</v>
      </c>
      <c r="D1309" s="25" t="s">
        <v>60</v>
      </c>
      <c r="E1309" s="25" t="s">
        <v>202</v>
      </c>
      <c r="F1309" s="23" t="s">
        <v>203</v>
      </c>
      <c r="G1309" s="23" t="s">
        <v>541</v>
      </c>
      <c r="H1309" s="32" t="s">
        <v>542</v>
      </c>
      <c r="I1309" s="32" t="s">
        <v>574</v>
      </c>
      <c r="J1309" s="135">
        <v>211</v>
      </c>
      <c r="K1309" s="28">
        <v>0.83886000000000005</v>
      </c>
      <c r="L1309" s="28">
        <f t="shared" si="61"/>
        <v>0.83030999999999999</v>
      </c>
      <c r="O1309" s="77">
        <v>0.85524</v>
      </c>
      <c r="BF1309" s="106"/>
    </row>
    <row r="1310" spans="1:58" x14ac:dyDescent="0.25">
      <c r="A1310" t="s">
        <v>17</v>
      </c>
      <c r="B1310" s="25">
        <v>2019</v>
      </c>
      <c r="C1310" s="25" t="s">
        <v>2</v>
      </c>
      <c r="D1310" s="25" t="s">
        <v>61</v>
      </c>
      <c r="E1310" s="25" t="s">
        <v>202</v>
      </c>
      <c r="F1310" s="23" t="s">
        <v>203</v>
      </c>
      <c r="G1310" s="23" t="s">
        <v>541</v>
      </c>
      <c r="H1310" s="32" t="s">
        <v>542</v>
      </c>
      <c r="I1310" s="32" t="s">
        <v>574</v>
      </c>
      <c r="J1310" s="135">
        <v>259</v>
      </c>
      <c r="K1310" s="28">
        <v>0.84941999999999995</v>
      </c>
      <c r="L1310" s="28">
        <f t="shared" si="61"/>
        <v>0.83940999999999999</v>
      </c>
      <c r="O1310" s="77">
        <v>0.85079000000000005</v>
      </c>
      <c r="BF1310" s="106"/>
    </row>
    <row r="1311" spans="1:58" x14ac:dyDescent="0.25">
      <c r="A1311" t="s">
        <v>17</v>
      </c>
      <c r="B1311" s="25">
        <v>2019</v>
      </c>
      <c r="C1311" s="25" t="s">
        <v>3</v>
      </c>
      <c r="D1311" s="25" t="s">
        <v>62</v>
      </c>
      <c r="E1311" s="25" t="s">
        <v>202</v>
      </c>
      <c r="F1311" s="23" t="s">
        <v>203</v>
      </c>
      <c r="G1311" s="23" t="s">
        <v>541</v>
      </c>
      <c r="H1311" s="32" t="s">
        <v>542</v>
      </c>
      <c r="I1311" s="32" t="s">
        <v>574</v>
      </c>
      <c r="J1311" s="135">
        <v>243</v>
      </c>
      <c r="K1311" s="28">
        <v>0.77778000000000003</v>
      </c>
      <c r="L1311" s="28">
        <f t="shared" si="61"/>
        <v>0.84555000000000002</v>
      </c>
      <c r="O1311" s="77">
        <v>0.85265000000000002</v>
      </c>
      <c r="BF1311" s="106"/>
    </row>
    <row r="1312" spans="1:58" x14ac:dyDescent="0.25">
      <c r="A1312" t="s">
        <v>17</v>
      </c>
      <c r="B1312" s="25">
        <v>2020</v>
      </c>
      <c r="C1312" s="25" t="s">
        <v>0</v>
      </c>
      <c r="D1312" s="25" t="s">
        <v>63</v>
      </c>
      <c r="E1312" s="25" t="s">
        <v>202</v>
      </c>
      <c r="F1312" s="23" t="s">
        <v>203</v>
      </c>
      <c r="G1312" s="23" t="s">
        <v>541</v>
      </c>
      <c r="H1312" s="32" t="s">
        <v>542</v>
      </c>
      <c r="I1312" s="32" t="s">
        <v>574</v>
      </c>
      <c r="J1312" s="135">
        <v>217</v>
      </c>
      <c r="K1312" s="28">
        <v>0.77880000000000005</v>
      </c>
      <c r="L1312" s="28">
        <f t="shared" si="61"/>
        <v>0.84467000000000003</v>
      </c>
      <c r="O1312" s="77">
        <v>0.84214</v>
      </c>
      <c r="BF1312" s="106"/>
    </row>
    <row r="1313" spans="1:58" x14ac:dyDescent="0.25">
      <c r="A1313" t="s">
        <v>17</v>
      </c>
      <c r="B1313" s="25">
        <v>2020</v>
      </c>
      <c r="C1313" s="25" t="s">
        <v>1</v>
      </c>
      <c r="D1313" s="25" t="s">
        <v>64</v>
      </c>
      <c r="E1313" s="25" t="s">
        <v>202</v>
      </c>
      <c r="F1313" s="23" t="s">
        <v>203</v>
      </c>
      <c r="G1313" s="23" t="s">
        <v>541</v>
      </c>
      <c r="H1313" s="32" t="s">
        <v>542</v>
      </c>
      <c r="I1313" s="32" t="s">
        <v>574</v>
      </c>
      <c r="J1313" s="135">
        <v>128</v>
      </c>
      <c r="K1313" s="28">
        <v>0.74219000000000002</v>
      </c>
      <c r="L1313" s="28">
        <f t="shared" si="61"/>
        <v>0.79842999999999997</v>
      </c>
      <c r="O1313" s="77">
        <v>0.81738999999999995</v>
      </c>
      <c r="BF1313" s="106"/>
    </row>
    <row r="1314" spans="1:58" x14ac:dyDescent="0.25">
      <c r="A1314" t="s">
        <v>17</v>
      </c>
      <c r="B1314" s="25">
        <v>2020</v>
      </c>
      <c r="C1314" s="25" t="s">
        <v>2</v>
      </c>
      <c r="D1314" s="25" t="s">
        <v>65</v>
      </c>
      <c r="E1314" s="25" t="s">
        <v>202</v>
      </c>
      <c r="F1314" s="23" t="s">
        <v>203</v>
      </c>
      <c r="G1314" s="23" t="s">
        <v>541</v>
      </c>
      <c r="H1314" s="32" t="s">
        <v>542</v>
      </c>
      <c r="I1314" s="32" t="s">
        <v>574</v>
      </c>
      <c r="J1314" s="135">
        <v>177</v>
      </c>
      <c r="K1314" s="28">
        <v>0.77966000000000002</v>
      </c>
      <c r="L1314" s="28">
        <f t="shared" si="61"/>
        <v>0.80961000000000005</v>
      </c>
      <c r="O1314" s="77">
        <v>0.82706999999999997</v>
      </c>
      <c r="BF1314" s="106"/>
    </row>
    <row r="1315" spans="1:58" x14ac:dyDescent="0.25">
      <c r="A1315" t="s">
        <v>17</v>
      </c>
      <c r="B1315" s="25">
        <v>2020</v>
      </c>
      <c r="C1315" s="25" t="s">
        <v>3</v>
      </c>
      <c r="D1315" s="25" t="s">
        <v>66</v>
      </c>
      <c r="E1315" s="25" t="s">
        <v>202</v>
      </c>
      <c r="F1315" s="23" t="s">
        <v>203</v>
      </c>
      <c r="G1315" s="23" t="s">
        <v>541</v>
      </c>
      <c r="H1315" s="32" t="s">
        <v>542</v>
      </c>
      <c r="I1315" s="32" t="s">
        <v>574</v>
      </c>
      <c r="J1315" s="135">
        <v>212</v>
      </c>
      <c r="K1315" s="28">
        <v>0.77829999999999999</v>
      </c>
      <c r="L1315" s="28">
        <f t="shared" si="61"/>
        <v>0.84382000000000001</v>
      </c>
      <c r="O1315" s="77">
        <v>0.85233000000000003</v>
      </c>
      <c r="BF1315" s="106"/>
    </row>
    <row r="1316" spans="1:58" x14ac:dyDescent="0.25">
      <c r="A1316" t="s">
        <v>17</v>
      </c>
      <c r="B1316" s="25">
        <v>2021</v>
      </c>
      <c r="C1316" s="25" t="s">
        <v>0</v>
      </c>
      <c r="D1316" s="25" t="s">
        <v>67</v>
      </c>
      <c r="E1316" s="25" t="s">
        <v>202</v>
      </c>
      <c r="F1316" s="23" t="s">
        <v>203</v>
      </c>
      <c r="G1316" s="23" t="s">
        <v>541</v>
      </c>
      <c r="H1316" s="32" t="s">
        <v>542</v>
      </c>
      <c r="I1316" s="32" t="s">
        <v>574</v>
      </c>
      <c r="J1316" s="135">
        <v>189</v>
      </c>
      <c r="K1316" s="28">
        <v>0.79893999999999998</v>
      </c>
      <c r="L1316" s="28">
        <f t="shared" si="61"/>
        <v>0.85199000000000003</v>
      </c>
      <c r="O1316" s="77">
        <v>0.86184000000000005</v>
      </c>
      <c r="BF1316" s="106"/>
    </row>
    <row r="1317" spans="1:58" x14ac:dyDescent="0.25">
      <c r="A1317" t="s">
        <v>17</v>
      </c>
      <c r="B1317" s="25">
        <v>2021</v>
      </c>
      <c r="C1317" s="25" t="s">
        <v>1</v>
      </c>
      <c r="D1317" s="25" t="s">
        <v>68</v>
      </c>
      <c r="E1317" s="25" t="s">
        <v>202</v>
      </c>
      <c r="F1317" s="23" t="s">
        <v>203</v>
      </c>
      <c r="G1317" s="23" t="s">
        <v>541</v>
      </c>
      <c r="H1317" s="32" t="s">
        <v>542</v>
      </c>
      <c r="I1317" s="32" t="s">
        <v>574</v>
      </c>
      <c r="J1317" s="135">
        <v>258</v>
      </c>
      <c r="K1317" s="28">
        <v>0.82945999999999998</v>
      </c>
      <c r="L1317" s="28">
        <f t="shared" si="61"/>
        <v>0.86192999999999997</v>
      </c>
      <c r="O1317" s="77">
        <v>0.85790999999999995</v>
      </c>
      <c r="BF1317" s="106"/>
    </row>
    <row r="1318" spans="1:58" x14ac:dyDescent="0.25">
      <c r="A1318" t="s">
        <v>17</v>
      </c>
      <c r="B1318" s="25">
        <v>2021</v>
      </c>
      <c r="C1318" s="25" t="s">
        <v>2</v>
      </c>
      <c r="D1318" s="25" t="s">
        <v>69</v>
      </c>
      <c r="E1318" s="25" t="s">
        <v>202</v>
      </c>
      <c r="F1318" s="23" t="s">
        <v>203</v>
      </c>
      <c r="G1318" s="23" t="s">
        <v>541</v>
      </c>
      <c r="H1318" s="32" t="s">
        <v>542</v>
      </c>
      <c r="I1318" s="32" t="s">
        <v>574</v>
      </c>
      <c r="J1318" s="135">
        <v>258</v>
      </c>
      <c r="K1318" s="28">
        <v>0.77907000000000004</v>
      </c>
      <c r="L1318" s="28">
        <f t="shared" si="61"/>
        <v>0.85441</v>
      </c>
      <c r="O1318" s="77">
        <v>0.85472999999999999</v>
      </c>
      <c r="BF1318" s="106"/>
    </row>
    <row r="1319" spans="1:58" x14ac:dyDescent="0.25">
      <c r="A1319" t="s">
        <v>17</v>
      </c>
      <c r="B1319" s="25">
        <v>2021</v>
      </c>
      <c r="C1319" s="25" t="s">
        <v>3</v>
      </c>
      <c r="D1319" s="25" t="s">
        <v>70</v>
      </c>
      <c r="E1319" s="25" t="s">
        <v>202</v>
      </c>
      <c r="F1319" s="23" t="s">
        <v>203</v>
      </c>
      <c r="G1319" s="23" t="s">
        <v>541</v>
      </c>
      <c r="H1319" s="32" t="s">
        <v>542</v>
      </c>
      <c r="I1319" s="32" t="s">
        <v>574</v>
      </c>
      <c r="J1319" s="135">
        <v>229</v>
      </c>
      <c r="K1319" s="28">
        <v>0.82969000000000004</v>
      </c>
      <c r="L1319" s="28">
        <f t="shared" si="61"/>
        <v>0.83487999999999996</v>
      </c>
      <c r="O1319" s="77">
        <v>0.86302999999999996</v>
      </c>
      <c r="BF1319" s="106"/>
    </row>
    <row r="1320" spans="1:58" x14ac:dyDescent="0.25">
      <c r="A1320" t="s">
        <v>17</v>
      </c>
      <c r="B1320" s="25">
        <v>2022</v>
      </c>
      <c r="C1320" s="25" t="s">
        <v>0</v>
      </c>
      <c r="D1320" s="25" t="s">
        <v>71</v>
      </c>
      <c r="E1320" s="25" t="s">
        <v>202</v>
      </c>
      <c r="F1320" s="23" t="s">
        <v>203</v>
      </c>
      <c r="G1320" s="23" t="s">
        <v>541</v>
      </c>
      <c r="H1320" s="32" t="s">
        <v>542</v>
      </c>
      <c r="I1320" s="32" t="s">
        <v>574</v>
      </c>
      <c r="J1320" s="135">
        <v>195</v>
      </c>
      <c r="K1320" s="28">
        <v>0.84614999999999996</v>
      </c>
      <c r="L1320" s="28">
        <f t="shared" si="61"/>
        <v>0.86294000000000004</v>
      </c>
      <c r="O1320" s="77">
        <v>0.86423000000000005</v>
      </c>
      <c r="BF1320" s="106"/>
    </row>
    <row r="1321" spans="1:58" x14ac:dyDescent="0.25">
      <c r="A1321" t="s">
        <v>17</v>
      </c>
      <c r="B1321" s="25">
        <v>2022</v>
      </c>
      <c r="C1321" s="25" t="s">
        <v>1</v>
      </c>
      <c r="D1321" s="25" t="s">
        <v>72</v>
      </c>
      <c r="E1321" s="25" t="s">
        <v>202</v>
      </c>
      <c r="F1321" s="23" t="s">
        <v>203</v>
      </c>
      <c r="G1321" s="23" t="s">
        <v>541</v>
      </c>
      <c r="H1321" s="32" t="s">
        <v>542</v>
      </c>
      <c r="I1321" s="32" t="s">
        <v>574</v>
      </c>
      <c r="J1321" s="135">
        <v>284</v>
      </c>
      <c r="K1321" s="28">
        <v>0.87324000000000002</v>
      </c>
      <c r="L1321" s="28">
        <f t="shared" si="61"/>
        <v>0.86614999999999998</v>
      </c>
      <c r="O1321" s="77">
        <v>0.85797999999999996</v>
      </c>
      <c r="BF1321" s="106"/>
    </row>
    <row r="1322" spans="1:58" x14ac:dyDescent="0.25">
      <c r="A1322" t="s">
        <v>17</v>
      </c>
      <c r="B1322" s="25">
        <v>2022</v>
      </c>
      <c r="C1322" s="25" t="s">
        <v>2</v>
      </c>
      <c r="D1322" s="25" t="s">
        <v>73</v>
      </c>
      <c r="E1322" s="25" t="s">
        <v>202</v>
      </c>
      <c r="F1322" s="23" t="s">
        <v>203</v>
      </c>
      <c r="G1322" s="23" t="s">
        <v>541</v>
      </c>
      <c r="H1322" s="32" t="s">
        <v>542</v>
      </c>
      <c r="I1322" s="32" t="s">
        <v>574</v>
      </c>
      <c r="J1322" s="135">
        <v>233</v>
      </c>
      <c r="K1322" s="28">
        <v>0.83262000000000003</v>
      </c>
      <c r="L1322" s="28">
        <f t="shared" si="61"/>
        <v>0.85897999999999997</v>
      </c>
      <c r="O1322" s="77">
        <v>0.85080999999999996</v>
      </c>
      <c r="BF1322" s="106"/>
    </row>
    <row r="1323" spans="1:58" x14ac:dyDescent="0.25">
      <c r="A1323" t="s">
        <v>17</v>
      </c>
      <c r="B1323" s="25">
        <v>2022</v>
      </c>
      <c r="C1323" s="25" t="s">
        <v>3</v>
      </c>
      <c r="D1323" s="25" t="s">
        <v>493</v>
      </c>
      <c r="E1323" s="25" t="s">
        <v>202</v>
      </c>
      <c r="F1323" s="23" t="s">
        <v>203</v>
      </c>
      <c r="G1323" s="23" t="s">
        <v>541</v>
      </c>
      <c r="H1323" s="32" t="s">
        <v>542</v>
      </c>
      <c r="I1323" s="32" t="s">
        <v>574</v>
      </c>
      <c r="J1323" s="135">
        <v>213</v>
      </c>
      <c r="K1323" s="28">
        <v>0.79812000000000005</v>
      </c>
      <c r="L1323" s="28">
        <f t="shared" si="61"/>
        <v>0.8458</v>
      </c>
      <c r="O1323" s="77">
        <v>0.85358999999999996</v>
      </c>
      <c r="BF1323" s="106"/>
    </row>
    <row r="1324" spans="1:58" x14ac:dyDescent="0.25">
      <c r="A1324" t="s">
        <v>17</v>
      </c>
      <c r="B1324" s="25">
        <v>2023</v>
      </c>
      <c r="C1324" s="25" t="s">
        <v>0</v>
      </c>
      <c r="D1324" s="25" t="s">
        <v>537</v>
      </c>
      <c r="E1324" s="25" t="s">
        <v>202</v>
      </c>
      <c r="F1324" s="23" t="s">
        <v>203</v>
      </c>
      <c r="G1324" s="23" t="s">
        <v>541</v>
      </c>
      <c r="H1324" s="32" t="s">
        <v>542</v>
      </c>
      <c r="I1324" s="32" t="s">
        <v>574</v>
      </c>
      <c r="J1324" s="135">
        <v>227</v>
      </c>
      <c r="K1324" s="28">
        <v>0.85902999999999996</v>
      </c>
      <c r="L1324" s="28">
        <f t="shared" si="61"/>
        <v>0.85714000000000001</v>
      </c>
      <c r="O1324" s="77">
        <v>0.85650000000000004</v>
      </c>
      <c r="BF1324" s="106"/>
    </row>
    <row r="1325" spans="1:58" x14ac:dyDescent="0.25">
      <c r="A1325" t="s">
        <v>17</v>
      </c>
      <c r="B1325" s="25">
        <v>2018</v>
      </c>
      <c r="C1325" s="25" t="s">
        <v>0</v>
      </c>
      <c r="D1325" s="25" t="s">
        <v>54</v>
      </c>
      <c r="E1325" s="25" t="s">
        <v>204</v>
      </c>
      <c r="F1325" s="23" t="s">
        <v>205</v>
      </c>
      <c r="G1325" s="23" t="s">
        <v>541</v>
      </c>
      <c r="H1325" s="32" t="s">
        <v>542</v>
      </c>
      <c r="I1325" s="32" t="s">
        <v>574</v>
      </c>
      <c r="J1325" s="135">
        <v>58</v>
      </c>
      <c r="K1325" s="28">
        <v>0.86207</v>
      </c>
      <c r="L1325" s="28">
        <f t="shared" si="61"/>
        <v>0.83087999999999995</v>
      </c>
      <c r="O1325" s="77">
        <v>0.84830000000000005</v>
      </c>
      <c r="BF1325" s="106"/>
    </row>
    <row r="1326" spans="1:58" x14ac:dyDescent="0.25">
      <c r="A1326" t="s">
        <v>17</v>
      </c>
      <c r="B1326" s="25">
        <v>2018</v>
      </c>
      <c r="C1326" s="25" t="s">
        <v>1</v>
      </c>
      <c r="D1326" s="25" t="s">
        <v>56</v>
      </c>
      <c r="E1326" s="25" t="s">
        <v>204</v>
      </c>
      <c r="F1326" s="23" t="s">
        <v>205</v>
      </c>
      <c r="G1326" s="23" t="s">
        <v>541</v>
      </c>
      <c r="H1326" s="32" t="s">
        <v>542</v>
      </c>
      <c r="I1326" s="32" t="s">
        <v>574</v>
      </c>
      <c r="J1326" s="135">
        <v>67</v>
      </c>
      <c r="K1326" s="28">
        <v>0.85075000000000001</v>
      </c>
      <c r="L1326" s="28">
        <f t="shared" si="61"/>
        <v>0.84709000000000001</v>
      </c>
      <c r="O1326" s="77">
        <v>0.85524</v>
      </c>
      <c r="BF1326" s="106"/>
    </row>
    <row r="1327" spans="1:58" x14ac:dyDescent="0.25">
      <c r="A1327" t="s">
        <v>17</v>
      </c>
      <c r="B1327" s="25">
        <v>2018</v>
      </c>
      <c r="C1327" s="25" t="s">
        <v>2</v>
      </c>
      <c r="D1327" s="25" t="s">
        <v>57</v>
      </c>
      <c r="E1327" s="25" t="s">
        <v>204</v>
      </c>
      <c r="F1327" s="23" t="s">
        <v>205</v>
      </c>
      <c r="G1327" s="23" t="s">
        <v>541</v>
      </c>
      <c r="H1327" s="32" t="s">
        <v>542</v>
      </c>
      <c r="I1327" s="32" t="s">
        <v>574</v>
      </c>
      <c r="J1327" s="135">
        <v>71</v>
      </c>
      <c r="K1327" s="28">
        <v>0.87324000000000002</v>
      </c>
      <c r="L1327" s="28">
        <f t="shared" si="61"/>
        <v>0.82901000000000002</v>
      </c>
      <c r="O1327" s="77">
        <v>0.85572000000000004</v>
      </c>
      <c r="BF1327" s="106"/>
    </row>
    <row r="1328" spans="1:58" x14ac:dyDescent="0.25">
      <c r="A1328" t="s">
        <v>17</v>
      </c>
      <c r="B1328" s="25">
        <v>2018</v>
      </c>
      <c r="C1328" s="25" t="s">
        <v>3</v>
      </c>
      <c r="D1328" s="25" t="s">
        <v>58</v>
      </c>
      <c r="E1328" s="25" t="s">
        <v>204</v>
      </c>
      <c r="F1328" s="23" t="s">
        <v>205</v>
      </c>
      <c r="G1328" s="23" t="s">
        <v>541</v>
      </c>
      <c r="H1328" s="32" t="s">
        <v>542</v>
      </c>
      <c r="I1328" s="32" t="s">
        <v>574</v>
      </c>
      <c r="J1328" s="135">
        <v>74</v>
      </c>
      <c r="K1328" s="28">
        <v>0.86485999999999996</v>
      </c>
      <c r="L1328" s="28">
        <f t="shared" si="61"/>
        <v>0.83919999999999995</v>
      </c>
      <c r="O1328" s="77">
        <v>0.85877999999999999</v>
      </c>
      <c r="BF1328" s="106"/>
    </row>
    <row r="1329" spans="1:58" x14ac:dyDescent="0.25">
      <c r="A1329" t="s">
        <v>17</v>
      </c>
      <c r="B1329" s="25">
        <v>2019</v>
      </c>
      <c r="C1329" s="25" t="s">
        <v>0</v>
      </c>
      <c r="D1329" s="25" t="s">
        <v>59</v>
      </c>
      <c r="E1329" s="25" t="s">
        <v>204</v>
      </c>
      <c r="F1329" s="23" t="s">
        <v>205</v>
      </c>
      <c r="G1329" s="23" t="s">
        <v>541</v>
      </c>
      <c r="H1329" s="32" t="s">
        <v>542</v>
      </c>
      <c r="I1329" s="32" t="s">
        <v>574</v>
      </c>
      <c r="J1329" s="135">
        <v>47</v>
      </c>
      <c r="K1329" s="28">
        <v>0.89361999999999997</v>
      </c>
      <c r="L1329" s="28">
        <f t="shared" si="61"/>
        <v>0.84626000000000001</v>
      </c>
      <c r="O1329" s="77">
        <v>0.85007999999999995</v>
      </c>
      <c r="BF1329" s="106"/>
    </row>
    <row r="1330" spans="1:58" x14ac:dyDescent="0.25">
      <c r="A1330" t="s">
        <v>17</v>
      </c>
      <c r="B1330" s="25">
        <v>2019</v>
      </c>
      <c r="C1330" s="25" t="s">
        <v>1</v>
      </c>
      <c r="D1330" s="25" t="s">
        <v>60</v>
      </c>
      <c r="E1330" s="25" t="s">
        <v>204</v>
      </c>
      <c r="F1330" s="23" t="s">
        <v>205</v>
      </c>
      <c r="G1330" s="23" t="s">
        <v>541</v>
      </c>
      <c r="H1330" s="32" t="s">
        <v>542</v>
      </c>
      <c r="I1330" s="32" t="s">
        <v>574</v>
      </c>
      <c r="J1330" s="135">
        <v>56</v>
      </c>
      <c r="K1330" s="28">
        <v>0.80357000000000001</v>
      </c>
      <c r="L1330" s="28">
        <f t="shared" si="61"/>
        <v>0.83030999999999999</v>
      </c>
      <c r="O1330" s="77">
        <v>0.85524</v>
      </c>
      <c r="BF1330" s="106"/>
    </row>
    <row r="1331" spans="1:58" x14ac:dyDescent="0.25">
      <c r="A1331" t="s">
        <v>17</v>
      </c>
      <c r="B1331" s="25">
        <v>2019</v>
      </c>
      <c r="C1331" s="25" t="s">
        <v>2</v>
      </c>
      <c r="D1331" s="25" t="s">
        <v>61</v>
      </c>
      <c r="E1331" s="25" t="s">
        <v>204</v>
      </c>
      <c r="F1331" s="23" t="s">
        <v>205</v>
      </c>
      <c r="G1331" s="23" t="s">
        <v>541</v>
      </c>
      <c r="H1331" s="32" t="s">
        <v>542</v>
      </c>
      <c r="I1331" s="32" t="s">
        <v>574</v>
      </c>
      <c r="J1331" s="135">
        <v>61</v>
      </c>
      <c r="K1331" s="28">
        <v>0.78688999999999998</v>
      </c>
      <c r="L1331" s="28">
        <f t="shared" si="61"/>
        <v>0.83940999999999999</v>
      </c>
      <c r="O1331" s="77">
        <v>0.85079000000000005</v>
      </c>
      <c r="BF1331" s="106"/>
    </row>
    <row r="1332" spans="1:58" x14ac:dyDescent="0.25">
      <c r="A1332" t="s">
        <v>17</v>
      </c>
      <c r="B1332" s="25">
        <v>2019</v>
      </c>
      <c r="C1332" s="25" t="s">
        <v>3</v>
      </c>
      <c r="D1332" s="25" t="s">
        <v>62</v>
      </c>
      <c r="E1332" s="25" t="s">
        <v>204</v>
      </c>
      <c r="F1332" s="23" t="s">
        <v>205</v>
      </c>
      <c r="G1332" s="23" t="s">
        <v>541</v>
      </c>
      <c r="H1332" s="32" t="s">
        <v>542</v>
      </c>
      <c r="I1332" s="32" t="s">
        <v>574</v>
      </c>
      <c r="J1332" s="135">
        <v>67</v>
      </c>
      <c r="K1332" s="28">
        <v>0.91044999999999998</v>
      </c>
      <c r="L1332" s="28">
        <f t="shared" si="61"/>
        <v>0.84555000000000002</v>
      </c>
      <c r="O1332" s="77">
        <v>0.85265000000000002</v>
      </c>
      <c r="BF1332" s="106"/>
    </row>
    <row r="1333" spans="1:58" x14ac:dyDescent="0.25">
      <c r="A1333" t="s">
        <v>17</v>
      </c>
      <c r="B1333" s="25">
        <v>2020</v>
      </c>
      <c r="C1333" s="25" t="s">
        <v>0</v>
      </c>
      <c r="D1333" s="25" t="s">
        <v>63</v>
      </c>
      <c r="E1333" s="25" t="s">
        <v>204</v>
      </c>
      <c r="F1333" s="23" t="s">
        <v>205</v>
      </c>
      <c r="G1333" s="23" t="s">
        <v>541</v>
      </c>
      <c r="H1333" s="32" t="s">
        <v>542</v>
      </c>
      <c r="I1333" s="32" t="s">
        <v>574</v>
      </c>
      <c r="J1333" s="135">
        <v>66</v>
      </c>
      <c r="K1333" s="28">
        <v>0.87878999999999996</v>
      </c>
      <c r="L1333" s="28">
        <f t="shared" si="61"/>
        <v>0.84467000000000003</v>
      </c>
      <c r="O1333" s="77">
        <v>0.84214</v>
      </c>
      <c r="BF1333" s="106"/>
    </row>
    <row r="1334" spans="1:58" x14ac:dyDescent="0.25">
      <c r="A1334" t="s">
        <v>17</v>
      </c>
      <c r="B1334" s="25">
        <v>2020</v>
      </c>
      <c r="C1334" s="25" t="s">
        <v>1</v>
      </c>
      <c r="D1334" s="25" t="s">
        <v>64</v>
      </c>
      <c r="E1334" s="25" t="s">
        <v>204</v>
      </c>
      <c r="F1334" s="23" t="s">
        <v>205</v>
      </c>
      <c r="G1334" s="23" t="s">
        <v>541</v>
      </c>
      <c r="H1334" s="32" t="s">
        <v>542</v>
      </c>
      <c r="I1334" s="32" t="s">
        <v>574</v>
      </c>
      <c r="J1334" s="135">
        <v>33</v>
      </c>
      <c r="K1334" s="28">
        <v>0.87878999999999996</v>
      </c>
      <c r="L1334" s="28">
        <f t="shared" si="61"/>
        <v>0.79842999999999997</v>
      </c>
      <c r="O1334" s="77">
        <v>0.81738999999999995</v>
      </c>
      <c r="BF1334" s="106"/>
    </row>
    <row r="1335" spans="1:58" x14ac:dyDescent="0.25">
      <c r="A1335" t="s">
        <v>17</v>
      </c>
      <c r="B1335" s="25">
        <v>2020</v>
      </c>
      <c r="C1335" s="25" t="s">
        <v>2</v>
      </c>
      <c r="D1335" s="25" t="s">
        <v>65</v>
      </c>
      <c r="E1335" s="25" t="s">
        <v>204</v>
      </c>
      <c r="F1335" s="23" t="s">
        <v>205</v>
      </c>
      <c r="G1335" s="23" t="s">
        <v>541</v>
      </c>
      <c r="H1335" s="32" t="s">
        <v>542</v>
      </c>
      <c r="I1335" s="32" t="s">
        <v>574</v>
      </c>
      <c r="J1335" s="135">
        <v>55</v>
      </c>
      <c r="K1335" s="28">
        <v>0.87273000000000001</v>
      </c>
      <c r="L1335" s="28">
        <f t="shared" si="61"/>
        <v>0.80961000000000005</v>
      </c>
      <c r="O1335" s="77">
        <v>0.82706999999999997</v>
      </c>
      <c r="BF1335" s="106"/>
    </row>
    <row r="1336" spans="1:58" x14ac:dyDescent="0.25">
      <c r="A1336" t="s">
        <v>17</v>
      </c>
      <c r="B1336" s="25">
        <v>2020</v>
      </c>
      <c r="C1336" s="25" t="s">
        <v>3</v>
      </c>
      <c r="D1336" s="25" t="s">
        <v>66</v>
      </c>
      <c r="E1336" s="25" t="s">
        <v>204</v>
      </c>
      <c r="F1336" s="23" t="s">
        <v>205</v>
      </c>
      <c r="G1336" s="23" t="s">
        <v>541</v>
      </c>
      <c r="H1336" s="32" t="s">
        <v>542</v>
      </c>
      <c r="I1336" s="32" t="s">
        <v>574</v>
      </c>
      <c r="J1336" s="135">
        <v>84</v>
      </c>
      <c r="K1336" s="28">
        <v>0.86904999999999999</v>
      </c>
      <c r="L1336" s="28">
        <f t="shared" si="61"/>
        <v>0.84382000000000001</v>
      </c>
      <c r="O1336" s="77">
        <v>0.85233000000000003</v>
      </c>
      <c r="BF1336" s="106"/>
    </row>
    <row r="1337" spans="1:58" x14ac:dyDescent="0.25">
      <c r="A1337" t="s">
        <v>17</v>
      </c>
      <c r="B1337" s="25">
        <v>2021</v>
      </c>
      <c r="C1337" s="25" t="s">
        <v>0</v>
      </c>
      <c r="D1337" s="25" t="s">
        <v>67</v>
      </c>
      <c r="E1337" s="25" t="s">
        <v>204</v>
      </c>
      <c r="F1337" s="23" t="s">
        <v>205</v>
      </c>
      <c r="G1337" s="23" t="s">
        <v>541</v>
      </c>
      <c r="H1337" s="32" t="s">
        <v>542</v>
      </c>
      <c r="I1337" s="32" t="s">
        <v>574</v>
      </c>
      <c r="J1337" s="135">
        <v>77</v>
      </c>
      <c r="K1337" s="28">
        <v>0.89610000000000001</v>
      </c>
      <c r="L1337" s="28">
        <f t="shared" si="61"/>
        <v>0.85199000000000003</v>
      </c>
      <c r="O1337" s="77">
        <v>0.86184000000000005</v>
      </c>
      <c r="BF1337" s="106"/>
    </row>
    <row r="1338" spans="1:58" x14ac:dyDescent="0.25">
      <c r="A1338" t="s">
        <v>17</v>
      </c>
      <c r="B1338" s="25">
        <v>2021</v>
      </c>
      <c r="C1338" s="25" t="s">
        <v>1</v>
      </c>
      <c r="D1338" s="25" t="s">
        <v>68</v>
      </c>
      <c r="E1338" s="25" t="s">
        <v>204</v>
      </c>
      <c r="F1338" s="23" t="s">
        <v>205</v>
      </c>
      <c r="G1338" s="23" t="s">
        <v>541</v>
      </c>
      <c r="H1338" s="32" t="s">
        <v>542</v>
      </c>
      <c r="I1338" s="32" t="s">
        <v>574</v>
      </c>
      <c r="J1338" s="135">
        <v>71</v>
      </c>
      <c r="K1338" s="28">
        <v>0.91549000000000003</v>
      </c>
      <c r="L1338" s="28">
        <f t="shared" si="61"/>
        <v>0.86192999999999997</v>
      </c>
      <c r="O1338" s="77">
        <v>0.85790999999999995</v>
      </c>
      <c r="BF1338" s="106"/>
    </row>
    <row r="1339" spans="1:58" x14ac:dyDescent="0.25">
      <c r="A1339" t="s">
        <v>17</v>
      </c>
      <c r="B1339" s="25">
        <v>2021</v>
      </c>
      <c r="C1339" s="25" t="s">
        <v>2</v>
      </c>
      <c r="D1339" s="25" t="s">
        <v>69</v>
      </c>
      <c r="E1339" s="25" t="s">
        <v>204</v>
      </c>
      <c r="F1339" s="23" t="s">
        <v>205</v>
      </c>
      <c r="G1339" s="23" t="s">
        <v>541</v>
      </c>
      <c r="H1339" s="32" t="s">
        <v>542</v>
      </c>
      <c r="I1339" s="32" t="s">
        <v>574</v>
      </c>
      <c r="J1339" s="135">
        <v>67</v>
      </c>
      <c r="K1339" s="28">
        <v>0.91044999999999998</v>
      </c>
      <c r="L1339" s="28">
        <f t="shared" si="61"/>
        <v>0.85441</v>
      </c>
      <c r="O1339" s="77">
        <v>0.85472999999999999</v>
      </c>
      <c r="BF1339" s="106"/>
    </row>
    <row r="1340" spans="1:58" x14ac:dyDescent="0.25">
      <c r="A1340" t="s">
        <v>17</v>
      </c>
      <c r="B1340" s="25">
        <v>2021</v>
      </c>
      <c r="C1340" s="25" t="s">
        <v>3</v>
      </c>
      <c r="D1340" s="25" t="s">
        <v>70</v>
      </c>
      <c r="E1340" s="25" t="s">
        <v>204</v>
      </c>
      <c r="F1340" s="23" t="s">
        <v>205</v>
      </c>
      <c r="G1340" s="23" t="s">
        <v>541</v>
      </c>
      <c r="H1340" s="32" t="s">
        <v>542</v>
      </c>
      <c r="I1340" s="32" t="s">
        <v>574</v>
      </c>
      <c r="J1340" s="135">
        <v>68</v>
      </c>
      <c r="K1340" s="28">
        <v>0.83823999999999999</v>
      </c>
      <c r="L1340" s="28">
        <f t="shared" si="61"/>
        <v>0.83487999999999996</v>
      </c>
      <c r="O1340" s="77">
        <v>0.86302999999999996</v>
      </c>
      <c r="BF1340" s="106"/>
    </row>
    <row r="1341" spans="1:58" x14ac:dyDescent="0.25">
      <c r="A1341" t="s">
        <v>17</v>
      </c>
      <c r="B1341" s="25">
        <v>2022</v>
      </c>
      <c r="C1341" s="25" t="s">
        <v>0</v>
      </c>
      <c r="D1341" s="25" t="s">
        <v>71</v>
      </c>
      <c r="E1341" s="25" t="s">
        <v>204</v>
      </c>
      <c r="F1341" s="23" t="s">
        <v>205</v>
      </c>
      <c r="G1341" s="23" t="s">
        <v>541</v>
      </c>
      <c r="H1341" s="32" t="s">
        <v>542</v>
      </c>
      <c r="I1341" s="32" t="s">
        <v>574</v>
      </c>
      <c r="J1341" s="135">
        <v>60</v>
      </c>
      <c r="K1341" s="28">
        <v>0.9</v>
      </c>
      <c r="L1341" s="28">
        <f t="shared" si="61"/>
        <v>0.86294000000000004</v>
      </c>
      <c r="O1341" s="77">
        <v>0.86423000000000005</v>
      </c>
      <c r="BF1341" s="106"/>
    </row>
    <row r="1342" spans="1:58" x14ac:dyDescent="0.25">
      <c r="A1342" t="s">
        <v>17</v>
      </c>
      <c r="B1342" s="25">
        <v>2022</v>
      </c>
      <c r="C1342" s="25" t="s">
        <v>1</v>
      </c>
      <c r="D1342" s="25" t="s">
        <v>72</v>
      </c>
      <c r="E1342" s="25" t="s">
        <v>204</v>
      </c>
      <c r="F1342" s="23" t="s">
        <v>205</v>
      </c>
      <c r="G1342" s="23" t="s">
        <v>541</v>
      </c>
      <c r="H1342" s="32" t="s">
        <v>542</v>
      </c>
      <c r="I1342" s="32" t="s">
        <v>574</v>
      </c>
      <c r="J1342" s="135">
        <v>64</v>
      </c>
      <c r="K1342" s="28">
        <v>0.79688000000000003</v>
      </c>
      <c r="L1342" s="28">
        <f t="shared" si="61"/>
        <v>0.86614999999999998</v>
      </c>
      <c r="O1342" s="77">
        <v>0.85797999999999996</v>
      </c>
      <c r="BF1342" s="106"/>
    </row>
    <row r="1343" spans="1:58" x14ac:dyDescent="0.25">
      <c r="A1343" t="s">
        <v>17</v>
      </c>
      <c r="B1343" s="25">
        <v>2022</v>
      </c>
      <c r="C1343" s="25" t="s">
        <v>2</v>
      </c>
      <c r="D1343" s="25" t="s">
        <v>73</v>
      </c>
      <c r="E1343" s="25" t="s">
        <v>204</v>
      </c>
      <c r="F1343" s="23" t="s">
        <v>205</v>
      </c>
      <c r="G1343" s="23" t="s">
        <v>541</v>
      </c>
      <c r="H1343" s="32" t="s">
        <v>542</v>
      </c>
      <c r="I1343" s="32" t="s">
        <v>574</v>
      </c>
      <c r="J1343" s="135">
        <v>59</v>
      </c>
      <c r="K1343" s="28">
        <v>0.86441000000000001</v>
      </c>
      <c r="L1343" s="28">
        <f t="shared" si="61"/>
        <v>0.85897999999999997</v>
      </c>
      <c r="O1343" s="77">
        <v>0.85080999999999996</v>
      </c>
      <c r="BF1343" s="106"/>
    </row>
    <row r="1344" spans="1:58" x14ac:dyDescent="0.25">
      <c r="A1344" t="s">
        <v>17</v>
      </c>
      <c r="B1344" s="25">
        <v>2022</v>
      </c>
      <c r="C1344" s="25" t="s">
        <v>3</v>
      </c>
      <c r="D1344" s="25" t="s">
        <v>493</v>
      </c>
      <c r="E1344" s="25" t="s">
        <v>204</v>
      </c>
      <c r="F1344" s="23" t="s">
        <v>205</v>
      </c>
      <c r="G1344" s="23" t="s">
        <v>541</v>
      </c>
      <c r="H1344" s="32" t="s">
        <v>542</v>
      </c>
      <c r="I1344" s="32" t="s">
        <v>574</v>
      </c>
      <c r="J1344" s="135">
        <v>59</v>
      </c>
      <c r="K1344" s="28">
        <v>0.83050999999999997</v>
      </c>
      <c r="L1344" s="28">
        <f t="shared" si="61"/>
        <v>0.8458</v>
      </c>
      <c r="O1344" s="77">
        <v>0.85358999999999996</v>
      </c>
      <c r="BF1344" s="106"/>
    </row>
    <row r="1345" spans="1:58" x14ac:dyDescent="0.25">
      <c r="A1345" t="s">
        <v>17</v>
      </c>
      <c r="B1345" s="25">
        <v>2023</v>
      </c>
      <c r="C1345" s="25" t="s">
        <v>0</v>
      </c>
      <c r="D1345" s="25" t="s">
        <v>537</v>
      </c>
      <c r="E1345" s="25" t="s">
        <v>204</v>
      </c>
      <c r="F1345" s="23" t="s">
        <v>205</v>
      </c>
      <c r="G1345" s="23" t="s">
        <v>541</v>
      </c>
      <c r="H1345" s="32" t="s">
        <v>542</v>
      </c>
      <c r="I1345" s="32" t="s">
        <v>574</v>
      </c>
      <c r="J1345" s="135">
        <v>81</v>
      </c>
      <c r="K1345" s="28">
        <v>0.86419999999999997</v>
      </c>
      <c r="L1345" s="28">
        <f t="shared" si="61"/>
        <v>0.85714000000000001</v>
      </c>
      <c r="O1345" s="77">
        <v>0.85650000000000004</v>
      </c>
      <c r="BF1345" s="106"/>
    </row>
    <row r="1346" spans="1:58" x14ac:dyDescent="0.25">
      <c r="A1346" t="s">
        <v>17</v>
      </c>
      <c r="B1346" s="25">
        <v>2018</v>
      </c>
      <c r="C1346" s="25" t="s">
        <v>0</v>
      </c>
      <c r="D1346" s="25" t="s">
        <v>54</v>
      </c>
      <c r="E1346" s="25" t="s">
        <v>264</v>
      </c>
      <c r="F1346" s="23" t="s">
        <v>336</v>
      </c>
      <c r="G1346" s="23" t="s">
        <v>549</v>
      </c>
      <c r="H1346" s="32" t="s">
        <v>357</v>
      </c>
      <c r="I1346" s="32" t="s">
        <v>574</v>
      </c>
      <c r="J1346" s="135">
        <v>147</v>
      </c>
      <c r="K1346" s="28">
        <v>0.94557999999999998</v>
      </c>
      <c r="L1346" s="28">
        <f t="shared" ref="L1346:L1409" si="62">SUMIFS(K:K, E:E, G1346, D:D, D1346, I:I, I1346)</f>
        <v>0.8992</v>
      </c>
      <c r="O1346" s="77">
        <v>0.84830000000000005</v>
      </c>
      <c r="BF1346" s="106"/>
    </row>
    <row r="1347" spans="1:58" x14ac:dyDescent="0.25">
      <c r="A1347" t="s">
        <v>17</v>
      </c>
      <c r="B1347" s="25">
        <v>2018</v>
      </c>
      <c r="C1347" s="25" t="s">
        <v>1</v>
      </c>
      <c r="D1347" s="25" t="s">
        <v>56</v>
      </c>
      <c r="E1347" s="25" t="s">
        <v>264</v>
      </c>
      <c r="F1347" s="23" t="s">
        <v>336</v>
      </c>
      <c r="G1347" s="23" t="s">
        <v>549</v>
      </c>
      <c r="H1347" s="32" t="s">
        <v>357</v>
      </c>
      <c r="I1347" s="32" t="s">
        <v>574</v>
      </c>
      <c r="J1347" s="135">
        <v>145</v>
      </c>
      <c r="K1347" s="28">
        <v>0.91724000000000006</v>
      </c>
      <c r="L1347" s="28">
        <f t="shared" si="62"/>
        <v>0.88761000000000001</v>
      </c>
      <c r="O1347" s="77">
        <v>0.85524</v>
      </c>
      <c r="BF1347" s="106"/>
    </row>
    <row r="1348" spans="1:58" x14ac:dyDescent="0.25">
      <c r="A1348" t="s">
        <v>17</v>
      </c>
      <c r="B1348" s="25">
        <v>2018</v>
      </c>
      <c r="C1348" s="25" t="s">
        <v>2</v>
      </c>
      <c r="D1348" s="25" t="s">
        <v>57</v>
      </c>
      <c r="E1348" s="25" t="s">
        <v>264</v>
      </c>
      <c r="F1348" s="23" t="s">
        <v>336</v>
      </c>
      <c r="G1348" s="23" t="s">
        <v>549</v>
      </c>
      <c r="H1348" s="32" t="s">
        <v>357</v>
      </c>
      <c r="I1348" s="32" t="s">
        <v>574</v>
      </c>
      <c r="J1348" s="135">
        <v>174</v>
      </c>
      <c r="K1348" s="28">
        <v>0.94828000000000001</v>
      </c>
      <c r="L1348" s="28">
        <f t="shared" si="62"/>
        <v>0.90776999999999997</v>
      </c>
      <c r="O1348" s="77">
        <v>0.85572000000000004</v>
      </c>
      <c r="BF1348" s="106"/>
    </row>
    <row r="1349" spans="1:58" x14ac:dyDescent="0.25">
      <c r="A1349" t="s">
        <v>17</v>
      </c>
      <c r="B1349" s="25">
        <v>2018</v>
      </c>
      <c r="C1349" s="25" t="s">
        <v>3</v>
      </c>
      <c r="D1349" s="25" t="s">
        <v>58</v>
      </c>
      <c r="E1349" s="25" t="s">
        <v>264</v>
      </c>
      <c r="F1349" s="23" t="s">
        <v>336</v>
      </c>
      <c r="G1349" s="23" t="s">
        <v>549</v>
      </c>
      <c r="H1349" s="32" t="s">
        <v>357</v>
      </c>
      <c r="I1349" s="32" t="s">
        <v>574</v>
      </c>
      <c r="J1349" s="135">
        <v>142</v>
      </c>
      <c r="K1349" s="28">
        <v>0.89437</v>
      </c>
      <c r="L1349" s="28">
        <f t="shared" si="62"/>
        <v>0.85624999999999996</v>
      </c>
      <c r="O1349" s="77">
        <v>0.85877999999999999</v>
      </c>
      <c r="BF1349" s="106"/>
    </row>
    <row r="1350" spans="1:58" x14ac:dyDescent="0.25">
      <c r="A1350" t="s">
        <v>17</v>
      </c>
      <c r="B1350" s="25">
        <v>2019</v>
      </c>
      <c r="C1350" s="25" t="s">
        <v>0</v>
      </c>
      <c r="D1350" s="25" t="s">
        <v>59</v>
      </c>
      <c r="E1350" s="25" t="s">
        <v>264</v>
      </c>
      <c r="F1350" s="23" t="s">
        <v>336</v>
      </c>
      <c r="G1350" s="23" t="s">
        <v>549</v>
      </c>
      <c r="H1350" s="32" t="s">
        <v>357</v>
      </c>
      <c r="I1350" s="32" t="s">
        <v>574</v>
      </c>
      <c r="J1350" s="135">
        <v>126</v>
      </c>
      <c r="K1350" s="28">
        <v>0.96031999999999995</v>
      </c>
      <c r="L1350" s="28">
        <f t="shared" si="62"/>
        <v>0.86451999999999996</v>
      </c>
      <c r="O1350" s="77">
        <v>0.85007999999999995</v>
      </c>
      <c r="BF1350" s="106"/>
    </row>
    <row r="1351" spans="1:58" x14ac:dyDescent="0.25">
      <c r="A1351" t="s">
        <v>17</v>
      </c>
      <c r="B1351" s="25">
        <v>2019</v>
      </c>
      <c r="C1351" s="25" t="s">
        <v>1</v>
      </c>
      <c r="D1351" s="25" t="s">
        <v>60</v>
      </c>
      <c r="E1351" s="25" t="s">
        <v>264</v>
      </c>
      <c r="F1351" s="23" t="s">
        <v>336</v>
      </c>
      <c r="G1351" s="23" t="s">
        <v>549</v>
      </c>
      <c r="H1351" s="32" t="s">
        <v>357</v>
      </c>
      <c r="I1351" s="32" t="s">
        <v>574</v>
      </c>
      <c r="J1351" s="135">
        <v>141</v>
      </c>
      <c r="K1351" s="28">
        <v>0.92908000000000002</v>
      </c>
      <c r="L1351" s="28">
        <f t="shared" si="62"/>
        <v>0.86243000000000003</v>
      </c>
      <c r="O1351" s="77">
        <v>0.85524</v>
      </c>
      <c r="BF1351" s="106"/>
    </row>
    <row r="1352" spans="1:58" x14ac:dyDescent="0.25">
      <c r="A1352" t="s">
        <v>17</v>
      </c>
      <c r="B1352" s="25">
        <v>2019</v>
      </c>
      <c r="C1352" s="25" t="s">
        <v>2</v>
      </c>
      <c r="D1352" s="25" t="s">
        <v>61</v>
      </c>
      <c r="E1352" s="25" t="s">
        <v>264</v>
      </c>
      <c r="F1352" s="23" t="s">
        <v>336</v>
      </c>
      <c r="G1352" s="23" t="s">
        <v>549</v>
      </c>
      <c r="H1352" s="32" t="s">
        <v>357</v>
      </c>
      <c r="I1352" s="32" t="s">
        <v>574</v>
      </c>
      <c r="J1352" s="135">
        <v>151</v>
      </c>
      <c r="K1352" s="28">
        <v>0.96026</v>
      </c>
      <c r="L1352" s="28">
        <f t="shared" si="62"/>
        <v>0.88331000000000004</v>
      </c>
      <c r="O1352" s="77">
        <v>0.85079000000000005</v>
      </c>
      <c r="BF1352" s="106"/>
    </row>
    <row r="1353" spans="1:58" x14ac:dyDescent="0.25">
      <c r="A1353" t="s">
        <v>17</v>
      </c>
      <c r="B1353" s="25">
        <v>2019</v>
      </c>
      <c r="C1353" s="25" t="s">
        <v>3</v>
      </c>
      <c r="D1353" s="25" t="s">
        <v>62</v>
      </c>
      <c r="E1353" s="25" t="s">
        <v>264</v>
      </c>
      <c r="F1353" s="23" t="s">
        <v>336</v>
      </c>
      <c r="G1353" s="23" t="s">
        <v>549</v>
      </c>
      <c r="H1353" s="32" t="s">
        <v>357</v>
      </c>
      <c r="I1353" s="32" t="s">
        <v>574</v>
      </c>
      <c r="J1353" s="135">
        <v>162</v>
      </c>
      <c r="K1353" s="28">
        <v>0.90741000000000005</v>
      </c>
      <c r="L1353" s="28">
        <f t="shared" si="62"/>
        <v>0.87575999999999998</v>
      </c>
      <c r="O1353" s="77">
        <v>0.85265000000000002</v>
      </c>
      <c r="BF1353" s="106"/>
    </row>
    <row r="1354" spans="1:58" x14ac:dyDescent="0.25">
      <c r="A1354" t="s">
        <v>17</v>
      </c>
      <c r="B1354" s="25">
        <v>2020</v>
      </c>
      <c r="C1354" s="25" t="s">
        <v>0</v>
      </c>
      <c r="D1354" s="25" t="s">
        <v>63</v>
      </c>
      <c r="E1354" s="25" t="s">
        <v>264</v>
      </c>
      <c r="F1354" s="23" t="s">
        <v>336</v>
      </c>
      <c r="G1354" s="23" t="s">
        <v>549</v>
      </c>
      <c r="H1354" s="32" t="s">
        <v>357</v>
      </c>
      <c r="I1354" s="32" t="s">
        <v>574</v>
      </c>
      <c r="J1354" s="135">
        <v>141</v>
      </c>
      <c r="K1354" s="28">
        <v>0.92908000000000002</v>
      </c>
      <c r="L1354" s="28">
        <f t="shared" si="62"/>
        <v>0.85306999999999999</v>
      </c>
      <c r="O1354" s="77">
        <v>0.84214</v>
      </c>
      <c r="BF1354" s="106"/>
    </row>
    <row r="1355" spans="1:58" x14ac:dyDescent="0.25">
      <c r="A1355" t="s">
        <v>17</v>
      </c>
      <c r="B1355" s="25">
        <v>2020</v>
      </c>
      <c r="C1355" s="25" t="s">
        <v>1</v>
      </c>
      <c r="D1355" s="25" t="s">
        <v>64</v>
      </c>
      <c r="E1355" s="25" t="s">
        <v>264</v>
      </c>
      <c r="F1355" s="23" t="s">
        <v>336</v>
      </c>
      <c r="G1355" s="23" t="s">
        <v>549</v>
      </c>
      <c r="H1355" s="32" t="s">
        <v>357</v>
      </c>
      <c r="I1355" s="32" t="s">
        <v>574</v>
      </c>
      <c r="J1355" s="135">
        <v>54</v>
      </c>
      <c r="K1355" s="28">
        <v>0.88888999999999996</v>
      </c>
      <c r="L1355" s="28">
        <f t="shared" si="62"/>
        <v>0.86890000000000001</v>
      </c>
      <c r="O1355" s="77">
        <v>0.81738999999999995</v>
      </c>
      <c r="BF1355" s="106"/>
    </row>
    <row r="1356" spans="1:58" x14ac:dyDescent="0.25">
      <c r="A1356" t="s">
        <v>17</v>
      </c>
      <c r="B1356" s="25">
        <v>2020</v>
      </c>
      <c r="C1356" s="25" t="s">
        <v>2</v>
      </c>
      <c r="D1356" s="25" t="s">
        <v>65</v>
      </c>
      <c r="E1356" s="25" t="s">
        <v>264</v>
      </c>
      <c r="F1356" s="23" t="s">
        <v>336</v>
      </c>
      <c r="G1356" s="23" t="s">
        <v>549</v>
      </c>
      <c r="H1356" s="32" t="s">
        <v>357</v>
      </c>
      <c r="I1356" s="32" t="s">
        <v>574</v>
      </c>
      <c r="J1356" s="135">
        <v>78</v>
      </c>
      <c r="K1356" s="28">
        <v>0.88461999999999996</v>
      </c>
      <c r="L1356" s="28">
        <f t="shared" si="62"/>
        <v>0.84679000000000004</v>
      </c>
      <c r="O1356" s="77">
        <v>0.82706999999999997</v>
      </c>
      <c r="BF1356" s="106"/>
    </row>
    <row r="1357" spans="1:58" x14ac:dyDescent="0.25">
      <c r="A1357" t="s">
        <v>17</v>
      </c>
      <c r="B1357" s="25">
        <v>2020</v>
      </c>
      <c r="C1357" s="25" t="s">
        <v>3</v>
      </c>
      <c r="D1357" s="25" t="s">
        <v>66</v>
      </c>
      <c r="E1357" s="25" t="s">
        <v>264</v>
      </c>
      <c r="F1357" s="23" t="s">
        <v>336</v>
      </c>
      <c r="G1357" s="23" t="s">
        <v>549</v>
      </c>
      <c r="H1357" s="32" t="s">
        <v>357</v>
      </c>
      <c r="I1357" s="32" t="s">
        <v>574</v>
      </c>
      <c r="J1357" s="135">
        <v>134</v>
      </c>
      <c r="K1357" s="28">
        <v>0.91044999999999998</v>
      </c>
      <c r="L1357" s="28">
        <f t="shared" si="62"/>
        <v>0.87172000000000005</v>
      </c>
      <c r="O1357" s="77">
        <v>0.85233000000000003</v>
      </c>
      <c r="BF1357" s="106"/>
    </row>
    <row r="1358" spans="1:58" x14ac:dyDescent="0.25">
      <c r="A1358" t="s">
        <v>17</v>
      </c>
      <c r="B1358" s="25">
        <v>2021</v>
      </c>
      <c r="C1358" s="25" t="s">
        <v>0</v>
      </c>
      <c r="D1358" s="25" t="s">
        <v>67</v>
      </c>
      <c r="E1358" s="25" t="s">
        <v>264</v>
      </c>
      <c r="F1358" s="23" t="s">
        <v>336</v>
      </c>
      <c r="G1358" s="23" t="s">
        <v>549</v>
      </c>
      <c r="H1358" s="32" t="s">
        <v>357</v>
      </c>
      <c r="I1358" s="32" t="s">
        <v>574</v>
      </c>
      <c r="J1358" s="135">
        <v>129</v>
      </c>
      <c r="K1358" s="28">
        <v>0.93798000000000004</v>
      </c>
      <c r="L1358" s="28">
        <f t="shared" si="62"/>
        <v>0.88646999999999998</v>
      </c>
      <c r="O1358" s="77">
        <v>0.86184000000000005</v>
      </c>
      <c r="BF1358" s="106"/>
    </row>
    <row r="1359" spans="1:58" x14ac:dyDescent="0.25">
      <c r="A1359" t="s">
        <v>17</v>
      </c>
      <c r="B1359" s="25">
        <v>2021</v>
      </c>
      <c r="C1359" s="25" t="s">
        <v>1</v>
      </c>
      <c r="D1359" s="25" t="s">
        <v>68</v>
      </c>
      <c r="E1359" s="25" t="s">
        <v>264</v>
      </c>
      <c r="F1359" s="23" t="s">
        <v>336</v>
      </c>
      <c r="G1359" s="23" t="s">
        <v>549</v>
      </c>
      <c r="H1359" s="32" t="s">
        <v>357</v>
      </c>
      <c r="I1359" s="32" t="s">
        <v>574</v>
      </c>
      <c r="J1359" s="135">
        <v>172</v>
      </c>
      <c r="K1359" s="28">
        <v>0.90698000000000001</v>
      </c>
      <c r="L1359" s="28">
        <f t="shared" si="62"/>
        <v>0.88195999999999997</v>
      </c>
      <c r="O1359" s="77">
        <v>0.85790999999999995</v>
      </c>
      <c r="BF1359" s="106"/>
    </row>
    <row r="1360" spans="1:58" x14ac:dyDescent="0.25">
      <c r="A1360" t="s">
        <v>17</v>
      </c>
      <c r="B1360" s="25">
        <v>2021</v>
      </c>
      <c r="C1360" s="25" t="s">
        <v>2</v>
      </c>
      <c r="D1360" s="25" t="s">
        <v>69</v>
      </c>
      <c r="E1360" s="25" t="s">
        <v>264</v>
      </c>
      <c r="F1360" s="23" t="s">
        <v>336</v>
      </c>
      <c r="G1360" s="23" t="s">
        <v>549</v>
      </c>
      <c r="H1360" s="32" t="s">
        <v>357</v>
      </c>
      <c r="I1360" s="32" t="s">
        <v>574</v>
      </c>
      <c r="J1360" s="135">
        <v>144</v>
      </c>
      <c r="K1360" s="28">
        <v>0.95138999999999996</v>
      </c>
      <c r="L1360" s="28">
        <f t="shared" si="62"/>
        <v>0.88331000000000004</v>
      </c>
      <c r="O1360" s="77">
        <v>0.85472999999999999</v>
      </c>
      <c r="BF1360" s="106"/>
    </row>
    <row r="1361" spans="1:58" x14ac:dyDescent="0.25">
      <c r="A1361" t="s">
        <v>17</v>
      </c>
      <c r="B1361" s="25">
        <v>2021</v>
      </c>
      <c r="C1361" s="25" t="s">
        <v>3</v>
      </c>
      <c r="D1361" s="25" t="s">
        <v>70</v>
      </c>
      <c r="E1361" s="25" t="s">
        <v>264</v>
      </c>
      <c r="F1361" s="23" t="s">
        <v>336</v>
      </c>
      <c r="G1361" s="23" t="s">
        <v>549</v>
      </c>
      <c r="H1361" s="32" t="s">
        <v>357</v>
      </c>
      <c r="I1361" s="32" t="s">
        <v>574</v>
      </c>
      <c r="J1361" s="135">
        <v>112</v>
      </c>
      <c r="K1361" s="28">
        <v>0.90178999999999998</v>
      </c>
      <c r="L1361" s="28">
        <f t="shared" si="62"/>
        <v>0.90358000000000005</v>
      </c>
      <c r="O1361" s="77">
        <v>0.86302999999999996</v>
      </c>
      <c r="BF1361" s="106"/>
    </row>
    <row r="1362" spans="1:58" x14ac:dyDescent="0.25">
      <c r="A1362" t="s">
        <v>17</v>
      </c>
      <c r="B1362" s="25">
        <v>2022</v>
      </c>
      <c r="C1362" s="25" t="s">
        <v>0</v>
      </c>
      <c r="D1362" s="25" t="s">
        <v>71</v>
      </c>
      <c r="E1362" s="25" t="s">
        <v>264</v>
      </c>
      <c r="F1362" s="23" t="s">
        <v>336</v>
      </c>
      <c r="G1362" s="23" t="s">
        <v>549</v>
      </c>
      <c r="H1362" s="32" t="s">
        <v>357</v>
      </c>
      <c r="I1362" s="32" t="s">
        <v>574</v>
      </c>
      <c r="J1362" s="135">
        <v>118</v>
      </c>
      <c r="K1362" s="28">
        <v>0.92373000000000005</v>
      </c>
      <c r="L1362" s="28">
        <f t="shared" si="62"/>
        <v>0.88136000000000003</v>
      </c>
      <c r="O1362" s="77">
        <v>0.86423000000000005</v>
      </c>
      <c r="BF1362" s="106"/>
    </row>
    <row r="1363" spans="1:58" x14ac:dyDescent="0.25">
      <c r="A1363" t="s">
        <v>17</v>
      </c>
      <c r="B1363" s="25">
        <v>2022</v>
      </c>
      <c r="C1363" s="25" t="s">
        <v>1</v>
      </c>
      <c r="D1363" s="25" t="s">
        <v>72</v>
      </c>
      <c r="E1363" s="25" t="s">
        <v>264</v>
      </c>
      <c r="F1363" s="23" t="s">
        <v>336</v>
      </c>
      <c r="G1363" s="23" t="s">
        <v>549</v>
      </c>
      <c r="H1363" s="32" t="s">
        <v>357</v>
      </c>
      <c r="I1363" s="32" t="s">
        <v>574</v>
      </c>
      <c r="J1363" s="135">
        <v>151</v>
      </c>
      <c r="K1363" s="28">
        <v>0.96026</v>
      </c>
      <c r="L1363" s="28">
        <f t="shared" si="62"/>
        <v>0.89736000000000005</v>
      </c>
      <c r="O1363" s="77">
        <v>0.85797999999999996</v>
      </c>
      <c r="BF1363" s="106"/>
    </row>
    <row r="1364" spans="1:58" x14ac:dyDescent="0.25">
      <c r="A1364" t="s">
        <v>17</v>
      </c>
      <c r="B1364" s="25">
        <v>2022</v>
      </c>
      <c r="C1364" s="25" t="s">
        <v>2</v>
      </c>
      <c r="D1364" s="25" t="s">
        <v>73</v>
      </c>
      <c r="E1364" s="25" t="s">
        <v>264</v>
      </c>
      <c r="F1364" s="23" t="s">
        <v>336</v>
      </c>
      <c r="G1364" s="23" t="s">
        <v>549</v>
      </c>
      <c r="H1364" s="32" t="s">
        <v>357</v>
      </c>
      <c r="I1364" s="32" t="s">
        <v>574</v>
      </c>
      <c r="J1364" s="135">
        <v>143</v>
      </c>
      <c r="K1364" s="28">
        <v>0.95104999999999995</v>
      </c>
      <c r="L1364" s="28">
        <f t="shared" si="62"/>
        <v>0.8649</v>
      </c>
      <c r="O1364" s="77">
        <v>0.85080999999999996</v>
      </c>
      <c r="BF1364" s="106"/>
    </row>
    <row r="1365" spans="1:58" x14ac:dyDescent="0.25">
      <c r="A1365" t="s">
        <v>17</v>
      </c>
      <c r="B1365" s="25">
        <v>2022</v>
      </c>
      <c r="C1365" s="25" t="s">
        <v>3</v>
      </c>
      <c r="D1365" s="25" t="s">
        <v>493</v>
      </c>
      <c r="E1365" s="25" t="s">
        <v>264</v>
      </c>
      <c r="F1365" s="23" t="s">
        <v>336</v>
      </c>
      <c r="G1365" s="23" t="s">
        <v>549</v>
      </c>
      <c r="H1365" s="32" t="s">
        <v>357</v>
      </c>
      <c r="I1365" s="32" t="s">
        <v>574</v>
      </c>
      <c r="J1365" s="135">
        <v>126</v>
      </c>
      <c r="K1365" s="28">
        <v>0.92857000000000001</v>
      </c>
      <c r="L1365" s="28">
        <f t="shared" si="62"/>
        <v>0.86804000000000003</v>
      </c>
      <c r="O1365" s="77">
        <v>0.85358999999999996</v>
      </c>
      <c r="BF1365" s="106"/>
    </row>
    <row r="1366" spans="1:58" x14ac:dyDescent="0.25">
      <c r="A1366" t="s">
        <v>17</v>
      </c>
      <c r="B1366" s="25">
        <v>2023</v>
      </c>
      <c r="C1366" s="25" t="s">
        <v>0</v>
      </c>
      <c r="D1366" s="25" t="s">
        <v>537</v>
      </c>
      <c r="E1366" s="25" t="s">
        <v>264</v>
      </c>
      <c r="F1366" s="23" t="s">
        <v>336</v>
      </c>
      <c r="G1366" s="23" t="s">
        <v>549</v>
      </c>
      <c r="H1366" s="32" t="s">
        <v>357</v>
      </c>
      <c r="I1366" s="32" t="s">
        <v>574</v>
      </c>
      <c r="J1366" s="135">
        <v>158</v>
      </c>
      <c r="K1366" s="28">
        <v>0.93037999999999998</v>
      </c>
      <c r="L1366" s="28">
        <f t="shared" si="62"/>
        <v>0.85792000000000002</v>
      </c>
      <c r="O1366" s="77">
        <v>0.85650000000000004</v>
      </c>
      <c r="BF1366" s="106"/>
    </row>
    <row r="1367" spans="1:58" x14ac:dyDescent="0.25">
      <c r="A1367" t="s">
        <v>17</v>
      </c>
      <c r="B1367" s="25">
        <v>2018</v>
      </c>
      <c r="C1367" s="25" t="s">
        <v>0</v>
      </c>
      <c r="D1367" s="25" t="s">
        <v>54</v>
      </c>
      <c r="E1367" s="25" t="s">
        <v>206</v>
      </c>
      <c r="F1367" s="23" t="s">
        <v>207</v>
      </c>
      <c r="G1367" s="23" t="s">
        <v>541</v>
      </c>
      <c r="H1367" s="32" t="s">
        <v>542</v>
      </c>
      <c r="I1367" s="32" t="s">
        <v>574</v>
      </c>
      <c r="J1367" s="135">
        <v>141</v>
      </c>
      <c r="K1367" s="28">
        <v>0.89361999999999997</v>
      </c>
      <c r="L1367" s="28">
        <f t="shared" si="62"/>
        <v>0.83087999999999995</v>
      </c>
      <c r="O1367" s="77">
        <v>0.84830000000000005</v>
      </c>
      <c r="BF1367" s="106"/>
    </row>
    <row r="1368" spans="1:58" x14ac:dyDescent="0.25">
      <c r="A1368" t="s">
        <v>17</v>
      </c>
      <c r="B1368" s="25">
        <v>2018</v>
      </c>
      <c r="C1368" s="25" t="s">
        <v>1</v>
      </c>
      <c r="D1368" s="25" t="s">
        <v>56</v>
      </c>
      <c r="E1368" s="25" t="s">
        <v>206</v>
      </c>
      <c r="F1368" s="23" t="s">
        <v>207</v>
      </c>
      <c r="G1368" s="23" t="s">
        <v>541</v>
      </c>
      <c r="H1368" s="32" t="s">
        <v>542</v>
      </c>
      <c r="I1368" s="32" t="s">
        <v>574</v>
      </c>
      <c r="J1368" s="135">
        <v>152</v>
      </c>
      <c r="K1368" s="28">
        <v>0.81579000000000002</v>
      </c>
      <c r="L1368" s="28">
        <f t="shared" si="62"/>
        <v>0.84709000000000001</v>
      </c>
      <c r="O1368" s="77">
        <v>0.85524</v>
      </c>
      <c r="BF1368" s="106"/>
    </row>
    <row r="1369" spans="1:58" x14ac:dyDescent="0.25">
      <c r="A1369" t="s">
        <v>17</v>
      </c>
      <c r="B1369" s="25">
        <v>2018</v>
      </c>
      <c r="C1369" s="25" t="s">
        <v>2</v>
      </c>
      <c r="D1369" s="25" t="s">
        <v>57</v>
      </c>
      <c r="E1369" s="25" t="s">
        <v>206</v>
      </c>
      <c r="F1369" s="23" t="s">
        <v>207</v>
      </c>
      <c r="G1369" s="23" t="s">
        <v>541</v>
      </c>
      <c r="H1369" s="32" t="s">
        <v>542</v>
      </c>
      <c r="I1369" s="32" t="s">
        <v>574</v>
      </c>
      <c r="J1369" s="135">
        <v>154</v>
      </c>
      <c r="K1369" s="28">
        <v>0.83116999999999996</v>
      </c>
      <c r="L1369" s="28">
        <f t="shared" si="62"/>
        <v>0.82901000000000002</v>
      </c>
      <c r="O1369" s="77">
        <v>0.85572000000000004</v>
      </c>
      <c r="BF1369" s="106"/>
    </row>
    <row r="1370" spans="1:58" x14ac:dyDescent="0.25">
      <c r="A1370" t="s">
        <v>17</v>
      </c>
      <c r="B1370" s="25">
        <v>2018</v>
      </c>
      <c r="C1370" s="25" t="s">
        <v>3</v>
      </c>
      <c r="D1370" s="25" t="s">
        <v>58</v>
      </c>
      <c r="E1370" s="25" t="s">
        <v>206</v>
      </c>
      <c r="F1370" s="23" t="s">
        <v>207</v>
      </c>
      <c r="G1370" s="23" t="s">
        <v>541</v>
      </c>
      <c r="H1370" s="32" t="s">
        <v>542</v>
      </c>
      <c r="I1370" s="32" t="s">
        <v>574</v>
      </c>
      <c r="J1370" s="135">
        <v>147</v>
      </c>
      <c r="K1370" s="28">
        <v>0.81633</v>
      </c>
      <c r="L1370" s="28">
        <f t="shared" si="62"/>
        <v>0.83919999999999995</v>
      </c>
      <c r="O1370" s="77">
        <v>0.85877999999999999</v>
      </c>
      <c r="BF1370" s="106"/>
    </row>
    <row r="1371" spans="1:58" x14ac:dyDescent="0.25">
      <c r="A1371" t="s">
        <v>17</v>
      </c>
      <c r="B1371" s="25">
        <v>2019</v>
      </c>
      <c r="C1371" s="25" t="s">
        <v>0</v>
      </c>
      <c r="D1371" s="25" t="s">
        <v>59</v>
      </c>
      <c r="E1371" s="25" t="s">
        <v>206</v>
      </c>
      <c r="F1371" s="23" t="s">
        <v>207</v>
      </c>
      <c r="G1371" s="23" t="s">
        <v>541</v>
      </c>
      <c r="H1371" s="32" t="s">
        <v>542</v>
      </c>
      <c r="I1371" s="32" t="s">
        <v>574</v>
      </c>
      <c r="J1371" s="135">
        <v>149</v>
      </c>
      <c r="K1371" s="28">
        <v>0.81208000000000002</v>
      </c>
      <c r="L1371" s="28">
        <f t="shared" si="62"/>
        <v>0.84626000000000001</v>
      </c>
      <c r="O1371" s="77">
        <v>0.85007999999999995</v>
      </c>
      <c r="BF1371" s="106"/>
    </row>
    <row r="1372" spans="1:58" x14ac:dyDescent="0.25">
      <c r="A1372" t="s">
        <v>17</v>
      </c>
      <c r="B1372" s="25">
        <v>2019</v>
      </c>
      <c r="C1372" s="25" t="s">
        <v>1</v>
      </c>
      <c r="D1372" s="25" t="s">
        <v>60</v>
      </c>
      <c r="E1372" s="25" t="s">
        <v>206</v>
      </c>
      <c r="F1372" s="23" t="s">
        <v>207</v>
      </c>
      <c r="G1372" s="23" t="s">
        <v>541</v>
      </c>
      <c r="H1372" s="32" t="s">
        <v>542</v>
      </c>
      <c r="I1372" s="32" t="s">
        <v>574</v>
      </c>
      <c r="J1372" s="135">
        <v>143</v>
      </c>
      <c r="K1372" s="28">
        <v>0.75524000000000002</v>
      </c>
      <c r="L1372" s="28">
        <f t="shared" si="62"/>
        <v>0.83030999999999999</v>
      </c>
      <c r="O1372" s="77">
        <v>0.85524</v>
      </c>
      <c r="BF1372" s="106"/>
    </row>
    <row r="1373" spans="1:58" x14ac:dyDescent="0.25">
      <c r="A1373" t="s">
        <v>17</v>
      </c>
      <c r="B1373" s="25">
        <v>2019</v>
      </c>
      <c r="C1373" s="25" t="s">
        <v>2</v>
      </c>
      <c r="D1373" s="25" t="s">
        <v>61</v>
      </c>
      <c r="E1373" s="25" t="s">
        <v>206</v>
      </c>
      <c r="F1373" s="23" t="s">
        <v>207</v>
      </c>
      <c r="G1373" s="23" t="s">
        <v>541</v>
      </c>
      <c r="H1373" s="32" t="s">
        <v>542</v>
      </c>
      <c r="I1373" s="32" t="s">
        <v>574</v>
      </c>
      <c r="J1373" s="135">
        <v>152</v>
      </c>
      <c r="K1373" s="28">
        <v>0.84867999999999999</v>
      </c>
      <c r="L1373" s="28">
        <f t="shared" si="62"/>
        <v>0.83940999999999999</v>
      </c>
      <c r="O1373" s="77">
        <v>0.85079000000000005</v>
      </c>
      <c r="BF1373" s="106"/>
    </row>
    <row r="1374" spans="1:58" x14ac:dyDescent="0.25">
      <c r="A1374" t="s">
        <v>17</v>
      </c>
      <c r="B1374" s="25">
        <v>2019</v>
      </c>
      <c r="C1374" s="25" t="s">
        <v>3</v>
      </c>
      <c r="D1374" s="25" t="s">
        <v>62</v>
      </c>
      <c r="E1374" s="25" t="s">
        <v>206</v>
      </c>
      <c r="F1374" s="23" t="s">
        <v>207</v>
      </c>
      <c r="G1374" s="23" t="s">
        <v>541</v>
      </c>
      <c r="H1374" s="32" t="s">
        <v>542</v>
      </c>
      <c r="I1374" s="32" t="s">
        <v>574</v>
      </c>
      <c r="J1374" s="135">
        <v>158</v>
      </c>
      <c r="K1374" s="28">
        <v>0.79747000000000001</v>
      </c>
      <c r="L1374" s="28">
        <f t="shared" si="62"/>
        <v>0.84555000000000002</v>
      </c>
      <c r="O1374" s="77">
        <v>0.85265000000000002</v>
      </c>
      <c r="BF1374" s="106"/>
    </row>
    <row r="1375" spans="1:58" x14ac:dyDescent="0.25">
      <c r="A1375" t="s">
        <v>17</v>
      </c>
      <c r="B1375" s="25">
        <v>2020</v>
      </c>
      <c r="C1375" s="25" t="s">
        <v>0</v>
      </c>
      <c r="D1375" s="25" t="s">
        <v>63</v>
      </c>
      <c r="E1375" s="25" t="s">
        <v>206</v>
      </c>
      <c r="F1375" s="23" t="s">
        <v>207</v>
      </c>
      <c r="G1375" s="23" t="s">
        <v>541</v>
      </c>
      <c r="H1375" s="32" t="s">
        <v>542</v>
      </c>
      <c r="I1375" s="32" t="s">
        <v>574</v>
      </c>
      <c r="J1375" s="135">
        <v>117</v>
      </c>
      <c r="K1375" s="28">
        <v>0.82906000000000002</v>
      </c>
      <c r="L1375" s="28">
        <f t="shared" si="62"/>
        <v>0.84467000000000003</v>
      </c>
      <c r="O1375" s="77">
        <v>0.84214</v>
      </c>
      <c r="BF1375" s="106"/>
    </row>
    <row r="1376" spans="1:58" x14ac:dyDescent="0.25">
      <c r="A1376" t="s">
        <v>17</v>
      </c>
      <c r="B1376" s="25">
        <v>2020</v>
      </c>
      <c r="C1376" s="25" t="s">
        <v>1</v>
      </c>
      <c r="D1376" s="25" t="s">
        <v>64</v>
      </c>
      <c r="E1376" s="25" t="s">
        <v>206</v>
      </c>
      <c r="F1376" s="23" t="s">
        <v>207</v>
      </c>
      <c r="G1376" s="23" t="s">
        <v>541</v>
      </c>
      <c r="H1376" s="32" t="s">
        <v>542</v>
      </c>
      <c r="I1376" s="32" t="s">
        <v>574</v>
      </c>
      <c r="J1376" s="135">
        <v>89</v>
      </c>
      <c r="K1376" s="28">
        <v>0.80898999999999999</v>
      </c>
      <c r="L1376" s="28">
        <f t="shared" si="62"/>
        <v>0.79842999999999997</v>
      </c>
      <c r="O1376" s="77">
        <v>0.81738999999999995</v>
      </c>
      <c r="BF1376" s="106"/>
    </row>
    <row r="1377" spans="1:58" x14ac:dyDescent="0.25">
      <c r="A1377" t="s">
        <v>17</v>
      </c>
      <c r="B1377" s="25">
        <v>2020</v>
      </c>
      <c r="C1377" s="25" t="s">
        <v>2</v>
      </c>
      <c r="D1377" s="25" t="s">
        <v>65</v>
      </c>
      <c r="E1377" s="25" t="s">
        <v>206</v>
      </c>
      <c r="F1377" s="23" t="s">
        <v>207</v>
      </c>
      <c r="G1377" s="23" t="s">
        <v>541</v>
      </c>
      <c r="H1377" s="32" t="s">
        <v>542</v>
      </c>
      <c r="I1377" s="32" t="s">
        <v>574</v>
      </c>
      <c r="J1377" s="135">
        <v>133</v>
      </c>
      <c r="K1377" s="28">
        <v>0.78947000000000001</v>
      </c>
      <c r="L1377" s="28">
        <f t="shared" si="62"/>
        <v>0.80961000000000005</v>
      </c>
      <c r="O1377" s="77">
        <v>0.82706999999999997</v>
      </c>
      <c r="BF1377" s="106"/>
    </row>
    <row r="1378" spans="1:58" x14ac:dyDescent="0.25">
      <c r="A1378" t="s">
        <v>17</v>
      </c>
      <c r="B1378" s="25">
        <v>2020</v>
      </c>
      <c r="C1378" s="25" t="s">
        <v>3</v>
      </c>
      <c r="D1378" s="25" t="s">
        <v>66</v>
      </c>
      <c r="E1378" s="25" t="s">
        <v>206</v>
      </c>
      <c r="F1378" s="23" t="s">
        <v>207</v>
      </c>
      <c r="G1378" s="23" t="s">
        <v>541</v>
      </c>
      <c r="H1378" s="32" t="s">
        <v>542</v>
      </c>
      <c r="I1378" s="32" t="s">
        <v>574</v>
      </c>
      <c r="J1378" s="135">
        <v>153</v>
      </c>
      <c r="K1378" s="28">
        <v>0.82352999999999998</v>
      </c>
      <c r="L1378" s="28">
        <f t="shared" si="62"/>
        <v>0.84382000000000001</v>
      </c>
      <c r="O1378" s="77">
        <v>0.85233000000000003</v>
      </c>
      <c r="BF1378" s="106"/>
    </row>
    <row r="1379" spans="1:58" x14ac:dyDescent="0.25">
      <c r="A1379" t="s">
        <v>17</v>
      </c>
      <c r="B1379" s="25">
        <v>2021</v>
      </c>
      <c r="C1379" s="25" t="s">
        <v>0</v>
      </c>
      <c r="D1379" s="25" t="s">
        <v>67</v>
      </c>
      <c r="E1379" s="25" t="s">
        <v>206</v>
      </c>
      <c r="F1379" s="23" t="s">
        <v>207</v>
      </c>
      <c r="G1379" s="23" t="s">
        <v>541</v>
      </c>
      <c r="H1379" s="32" t="s">
        <v>542</v>
      </c>
      <c r="I1379" s="32" t="s">
        <v>574</v>
      </c>
      <c r="J1379" s="135">
        <v>190</v>
      </c>
      <c r="K1379" s="28">
        <v>0.86841999999999997</v>
      </c>
      <c r="L1379" s="28">
        <f t="shared" si="62"/>
        <v>0.85199000000000003</v>
      </c>
      <c r="O1379" s="77">
        <v>0.86184000000000005</v>
      </c>
      <c r="BF1379" s="106"/>
    </row>
    <row r="1380" spans="1:58" x14ac:dyDescent="0.25">
      <c r="A1380" t="s">
        <v>17</v>
      </c>
      <c r="B1380" s="25">
        <v>2021</v>
      </c>
      <c r="C1380" s="25" t="s">
        <v>1</v>
      </c>
      <c r="D1380" s="25" t="s">
        <v>68</v>
      </c>
      <c r="E1380" s="25" t="s">
        <v>206</v>
      </c>
      <c r="F1380" s="23" t="s">
        <v>207</v>
      </c>
      <c r="G1380" s="23" t="s">
        <v>541</v>
      </c>
      <c r="H1380" s="32" t="s">
        <v>542</v>
      </c>
      <c r="I1380" s="32" t="s">
        <v>574</v>
      </c>
      <c r="J1380" s="135">
        <v>168</v>
      </c>
      <c r="K1380" s="28">
        <v>0.85714000000000001</v>
      </c>
      <c r="L1380" s="28">
        <f t="shared" si="62"/>
        <v>0.86192999999999997</v>
      </c>
      <c r="O1380" s="77">
        <v>0.85790999999999995</v>
      </c>
      <c r="BF1380" s="106"/>
    </row>
    <row r="1381" spans="1:58" x14ac:dyDescent="0.25">
      <c r="A1381" t="s">
        <v>17</v>
      </c>
      <c r="B1381" s="25">
        <v>2021</v>
      </c>
      <c r="C1381" s="25" t="s">
        <v>2</v>
      </c>
      <c r="D1381" s="25" t="s">
        <v>69</v>
      </c>
      <c r="E1381" s="25" t="s">
        <v>206</v>
      </c>
      <c r="F1381" s="23" t="s">
        <v>207</v>
      </c>
      <c r="G1381" s="23" t="s">
        <v>541</v>
      </c>
      <c r="H1381" s="32" t="s">
        <v>542</v>
      </c>
      <c r="I1381" s="32" t="s">
        <v>574</v>
      </c>
      <c r="J1381" s="135">
        <v>171</v>
      </c>
      <c r="K1381" s="28">
        <v>0.86550000000000005</v>
      </c>
      <c r="L1381" s="28">
        <f t="shared" si="62"/>
        <v>0.85441</v>
      </c>
      <c r="O1381" s="77">
        <v>0.85472999999999999</v>
      </c>
      <c r="BF1381" s="106"/>
    </row>
    <row r="1382" spans="1:58" x14ac:dyDescent="0.25">
      <c r="A1382" t="s">
        <v>17</v>
      </c>
      <c r="B1382" s="25">
        <v>2021</v>
      </c>
      <c r="C1382" s="25" t="s">
        <v>3</v>
      </c>
      <c r="D1382" s="25" t="s">
        <v>70</v>
      </c>
      <c r="E1382" s="25" t="s">
        <v>206</v>
      </c>
      <c r="F1382" s="23" t="s">
        <v>207</v>
      </c>
      <c r="G1382" s="23" t="s">
        <v>541</v>
      </c>
      <c r="H1382" s="32" t="s">
        <v>542</v>
      </c>
      <c r="I1382" s="32" t="s">
        <v>574</v>
      </c>
      <c r="J1382" s="135">
        <v>153</v>
      </c>
      <c r="K1382" s="28">
        <v>0.84967000000000004</v>
      </c>
      <c r="L1382" s="28">
        <f t="shared" si="62"/>
        <v>0.83487999999999996</v>
      </c>
      <c r="O1382" s="77">
        <v>0.86302999999999996</v>
      </c>
      <c r="BF1382" s="106"/>
    </row>
    <row r="1383" spans="1:58" x14ac:dyDescent="0.25">
      <c r="A1383" t="s">
        <v>17</v>
      </c>
      <c r="B1383" s="25">
        <v>2022</v>
      </c>
      <c r="C1383" s="25" t="s">
        <v>0</v>
      </c>
      <c r="D1383" s="25" t="s">
        <v>71</v>
      </c>
      <c r="E1383" s="25" t="s">
        <v>206</v>
      </c>
      <c r="F1383" s="23" t="s">
        <v>207</v>
      </c>
      <c r="G1383" s="23" t="s">
        <v>541</v>
      </c>
      <c r="H1383" s="32" t="s">
        <v>542</v>
      </c>
      <c r="I1383" s="32" t="s">
        <v>574</v>
      </c>
      <c r="J1383" s="135">
        <v>144</v>
      </c>
      <c r="K1383" s="28">
        <v>0.88193999999999995</v>
      </c>
      <c r="L1383" s="28">
        <f t="shared" si="62"/>
        <v>0.86294000000000004</v>
      </c>
      <c r="O1383" s="77">
        <v>0.86423000000000005</v>
      </c>
      <c r="BF1383" s="106"/>
    </row>
    <row r="1384" spans="1:58" x14ac:dyDescent="0.25">
      <c r="A1384" t="s">
        <v>17</v>
      </c>
      <c r="B1384" s="25">
        <v>2022</v>
      </c>
      <c r="C1384" s="25" t="s">
        <v>1</v>
      </c>
      <c r="D1384" s="25" t="s">
        <v>72</v>
      </c>
      <c r="E1384" s="25" t="s">
        <v>206</v>
      </c>
      <c r="F1384" s="23" t="s">
        <v>207</v>
      </c>
      <c r="G1384" s="23" t="s">
        <v>541</v>
      </c>
      <c r="H1384" s="32" t="s">
        <v>542</v>
      </c>
      <c r="I1384" s="32" t="s">
        <v>574</v>
      </c>
      <c r="J1384" s="135">
        <v>143</v>
      </c>
      <c r="K1384" s="28">
        <v>0.88810999999999996</v>
      </c>
      <c r="L1384" s="28">
        <f t="shared" si="62"/>
        <v>0.86614999999999998</v>
      </c>
      <c r="O1384" s="77">
        <v>0.85797999999999996</v>
      </c>
      <c r="BF1384" s="106"/>
    </row>
    <row r="1385" spans="1:58" x14ac:dyDescent="0.25">
      <c r="A1385" t="s">
        <v>17</v>
      </c>
      <c r="B1385" s="25">
        <v>2022</v>
      </c>
      <c r="C1385" s="25" t="s">
        <v>2</v>
      </c>
      <c r="D1385" s="25" t="s">
        <v>73</v>
      </c>
      <c r="E1385" s="25" t="s">
        <v>206</v>
      </c>
      <c r="F1385" s="23" t="s">
        <v>207</v>
      </c>
      <c r="G1385" s="23" t="s">
        <v>541</v>
      </c>
      <c r="H1385" s="32" t="s">
        <v>542</v>
      </c>
      <c r="I1385" s="32" t="s">
        <v>574</v>
      </c>
      <c r="J1385" s="135">
        <v>126</v>
      </c>
      <c r="K1385" s="28">
        <v>0.83333000000000002</v>
      </c>
      <c r="L1385" s="28">
        <f t="shared" si="62"/>
        <v>0.85897999999999997</v>
      </c>
      <c r="O1385" s="77">
        <v>0.85080999999999996</v>
      </c>
      <c r="BF1385" s="106"/>
    </row>
    <row r="1386" spans="1:58" x14ac:dyDescent="0.25">
      <c r="A1386" t="s">
        <v>17</v>
      </c>
      <c r="B1386" s="25">
        <v>2022</v>
      </c>
      <c r="C1386" s="25" t="s">
        <v>3</v>
      </c>
      <c r="D1386" s="25" t="s">
        <v>493</v>
      </c>
      <c r="E1386" s="25" t="s">
        <v>206</v>
      </c>
      <c r="F1386" s="23" t="s">
        <v>207</v>
      </c>
      <c r="G1386" s="23" t="s">
        <v>541</v>
      </c>
      <c r="H1386" s="32" t="s">
        <v>542</v>
      </c>
      <c r="I1386" s="32" t="s">
        <v>574</v>
      </c>
      <c r="J1386" s="135">
        <v>144</v>
      </c>
      <c r="K1386" s="28">
        <v>0.76388999999999996</v>
      </c>
      <c r="L1386" s="28">
        <f t="shared" si="62"/>
        <v>0.8458</v>
      </c>
      <c r="O1386" s="77">
        <v>0.85358999999999996</v>
      </c>
      <c r="BF1386" s="106"/>
    </row>
    <row r="1387" spans="1:58" x14ac:dyDescent="0.25">
      <c r="A1387" t="s">
        <v>17</v>
      </c>
      <c r="B1387" s="25">
        <v>2023</v>
      </c>
      <c r="C1387" s="25" t="s">
        <v>0</v>
      </c>
      <c r="D1387" s="25" t="s">
        <v>537</v>
      </c>
      <c r="E1387" s="25" t="s">
        <v>206</v>
      </c>
      <c r="F1387" s="23" t="s">
        <v>207</v>
      </c>
      <c r="G1387" s="23" t="s">
        <v>541</v>
      </c>
      <c r="H1387" s="32" t="s">
        <v>542</v>
      </c>
      <c r="I1387" s="32" t="s">
        <v>574</v>
      </c>
      <c r="J1387" s="135">
        <v>159</v>
      </c>
      <c r="K1387" s="28">
        <v>0.81760999999999995</v>
      </c>
      <c r="L1387" s="28">
        <f t="shared" si="62"/>
        <v>0.85714000000000001</v>
      </c>
      <c r="O1387" s="77">
        <v>0.85650000000000004</v>
      </c>
      <c r="BF1387" s="106"/>
    </row>
    <row r="1388" spans="1:58" x14ac:dyDescent="0.25">
      <c r="A1388" t="s">
        <v>17</v>
      </c>
      <c r="B1388" s="25">
        <v>2018</v>
      </c>
      <c r="C1388" s="25" t="s">
        <v>0</v>
      </c>
      <c r="D1388" s="25" t="s">
        <v>54</v>
      </c>
      <c r="E1388" s="25" t="s">
        <v>208</v>
      </c>
      <c r="F1388" s="23" t="s">
        <v>209</v>
      </c>
      <c r="G1388" s="23" t="s">
        <v>559</v>
      </c>
      <c r="H1388" s="32" t="s">
        <v>469</v>
      </c>
      <c r="I1388" s="32" t="s">
        <v>574</v>
      </c>
      <c r="J1388" s="135">
        <v>189</v>
      </c>
      <c r="K1388" s="28">
        <v>0.86243000000000003</v>
      </c>
      <c r="L1388" s="28">
        <f t="shared" si="62"/>
        <v>0.85977999999999999</v>
      </c>
      <c r="O1388" s="77">
        <v>0.84830000000000005</v>
      </c>
      <c r="BF1388" s="106"/>
    </row>
    <row r="1389" spans="1:58" x14ac:dyDescent="0.25">
      <c r="A1389" t="s">
        <v>17</v>
      </c>
      <c r="B1389" s="25">
        <v>2018</v>
      </c>
      <c r="C1389" s="25" t="s">
        <v>1</v>
      </c>
      <c r="D1389" s="25" t="s">
        <v>56</v>
      </c>
      <c r="E1389" s="25" t="s">
        <v>208</v>
      </c>
      <c r="F1389" s="23" t="s">
        <v>209</v>
      </c>
      <c r="G1389" s="23" t="s">
        <v>559</v>
      </c>
      <c r="H1389" s="32" t="s">
        <v>469</v>
      </c>
      <c r="I1389" s="32" t="s">
        <v>574</v>
      </c>
      <c r="J1389" s="135">
        <v>215</v>
      </c>
      <c r="K1389" s="28">
        <v>0.90698000000000001</v>
      </c>
      <c r="L1389" s="28">
        <f t="shared" si="62"/>
        <v>0.87158000000000002</v>
      </c>
      <c r="O1389" s="77">
        <v>0.85524</v>
      </c>
      <c r="BF1389" s="106"/>
    </row>
    <row r="1390" spans="1:58" x14ac:dyDescent="0.25">
      <c r="A1390" t="s">
        <v>17</v>
      </c>
      <c r="B1390" s="25">
        <v>2018</v>
      </c>
      <c r="C1390" s="25" t="s">
        <v>2</v>
      </c>
      <c r="D1390" s="25" t="s">
        <v>57</v>
      </c>
      <c r="E1390" s="25" t="s">
        <v>208</v>
      </c>
      <c r="F1390" s="23" t="s">
        <v>209</v>
      </c>
      <c r="G1390" s="23" t="s">
        <v>559</v>
      </c>
      <c r="H1390" s="32" t="s">
        <v>469</v>
      </c>
      <c r="I1390" s="32" t="s">
        <v>574</v>
      </c>
      <c r="J1390" s="135">
        <v>272</v>
      </c>
      <c r="K1390" s="28">
        <v>0.91176000000000001</v>
      </c>
      <c r="L1390" s="28">
        <f t="shared" si="62"/>
        <v>0.88563000000000003</v>
      </c>
      <c r="O1390" s="77">
        <v>0.85572000000000004</v>
      </c>
      <c r="BF1390" s="106"/>
    </row>
    <row r="1391" spans="1:58" x14ac:dyDescent="0.25">
      <c r="A1391" t="s">
        <v>17</v>
      </c>
      <c r="B1391" s="25">
        <v>2018</v>
      </c>
      <c r="C1391" s="25" t="s">
        <v>3</v>
      </c>
      <c r="D1391" s="25" t="s">
        <v>58</v>
      </c>
      <c r="E1391" s="25" t="s">
        <v>208</v>
      </c>
      <c r="F1391" s="23" t="s">
        <v>209</v>
      </c>
      <c r="G1391" s="23" t="s">
        <v>559</v>
      </c>
      <c r="H1391" s="32" t="s">
        <v>469</v>
      </c>
      <c r="I1391" s="32" t="s">
        <v>574</v>
      </c>
      <c r="J1391" s="135">
        <v>204</v>
      </c>
      <c r="K1391" s="28">
        <v>0.89215999999999995</v>
      </c>
      <c r="L1391" s="28">
        <f t="shared" si="62"/>
        <v>0.87646000000000002</v>
      </c>
      <c r="O1391" s="77">
        <v>0.85877999999999999</v>
      </c>
      <c r="BF1391" s="106"/>
    </row>
    <row r="1392" spans="1:58" x14ac:dyDescent="0.25">
      <c r="A1392" t="s">
        <v>17</v>
      </c>
      <c r="B1392" s="25">
        <v>2019</v>
      </c>
      <c r="C1392" s="25" t="s">
        <v>0</v>
      </c>
      <c r="D1392" s="25" t="s">
        <v>59</v>
      </c>
      <c r="E1392" s="25" t="s">
        <v>208</v>
      </c>
      <c r="F1392" s="23" t="s">
        <v>209</v>
      </c>
      <c r="G1392" s="23" t="s">
        <v>559</v>
      </c>
      <c r="H1392" s="32" t="s">
        <v>469</v>
      </c>
      <c r="I1392" s="32" t="s">
        <v>574</v>
      </c>
      <c r="J1392" s="135">
        <v>209</v>
      </c>
      <c r="K1392" s="28">
        <v>0.82296999999999998</v>
      </c>
      <c r="L1392" s="28">
        <f t="shared" si="62"/>
        <v>0.84238000000000002</v>
      </c>
      <c r="O1392" s="77">
        <v>0.85007999999999995</v>
      </c>
      <c r="BF1392" s="106"/>
    </row>
    <row r="1393" spans="1:58" x14ac:dyDescent="0.25">
      <c r="A1393" t="s">
        <v>17</v>
      </c>
      <c r="B1393" s="25">
        <v>2019</v>
      </c>
      <c r="C1393" s="25" t="s">
        <v>1</v>
      </c>
      <c r="D1393" s="25" t="s">
        <v>60</v>
      </c>
      <c r="E1393" s="25" t="s">
        <v>208</v>
      </c>
      <c r="F1393" s="23" t="s">
        <v>209</v>
      </c>
      <c r="G1393" s="23" t="s">
        <v>559</v>
      </c>
      <c r="H1393" s="32" t="s">
        <v>469</v>
      </c>
      <c r="I1393" s="32" t="s">
        <v>574</v>
      </c>
      <c r="J1393" s="135">
        <v>204</v>
      </c>
      <c r="K1393" s="28">
        <v>0.92157</v>
      </c>
      <c r="L1393" s="28">
        <f t="shared" si="62"/>
        <v>0.88305</v>
      </c>
      <c r="O1393" s="77">
        <v>0.85524</v>
      </c>
      <c r="BF1393" s="106"/>
    </row>
    <row r="1394" spans="1:58" x14ac:dyDescent="0.25">
      <c r="A1394" t="s">
        <v>17</v>
      </c>
      <c r="B1394" s="25">
        <v>2019</v>
      </c>
      <c r="C1394" s="25" t="s">
        <v>2</v>
      </c>
      <c r="D1394" s="25" t="s">
        <v>61</v>
      </c>
      <c r="E1394" s="25" t="s">
        <v>208</v>
      </c>
      <c r="F1394" s="23" t="s">
        <v>209</v>
      </c>
      <c r="G1394" s="23" t="s">
        <v>559</v>
      </c>
      <c r="H1394" s="32" t="s">
        <v>469</v>
      </c>
      <c r="I1394" s="32" t="s">
        <v>574</v>
      </c>
      <c r="J1394" s="135">
        <v>213</v>
      </c>
      <c r="K1394" s="28">
        <v>0.91549000000000003</v>
      </c>
      <c r="L1394" s="28">
        <f t="shared" si="62"/>
        <v>0.84440999999999999</v>
      </c>
      <c r="O1394" s="77">
        <v>0.85079000000000005</v>
      </c>
      <c r="BF1394" s="106"/>
    </row>
    <row r="1395" spans="1:58" x14ac:dyDescent="0.25">
      <c r="A1395" t="s">
        <v>17</v>
      </c>
      <c r="B1395" s="25">
        <v>2019</v>
      </c>
      <c r="C1395" s="25" t="s">
        <v>3</v>
      </c>
      <c r="D1395" s="25" t="s">
        <v>62</v>
      </c>
      <c r="E1395" s="25" t="s">
        <v>208</v>
      </c>
      <c r="F1395" s="23" t="s">
        <v>209</v>
      </c>
      <c r="G1395" s="23" t="s">
        <v>559</v>
      </c>
      <c r="H1395" s="32" t="s">
        <v>469</v>
      </c>
      <c r="I1395" s="32" t="s">
        <v>574</v>
      </c>
      <c r="J1395" s="135">
        <v>225</v>
      </c>
      <c r="K1395" s="28">
        <v>0.87556</v>
      </c>
      <c r="L1395" s="28">
        <f t="shared" si="62"/>
        <v>0.86111000000000004</v>
      </c>
      <c r="O1395" s="77">
        <v>0.85265000000000002</v>
      </c>
      <c r="BF1395" s="106"/>
    </row>
    <row r="1396" spans="1:58" x14ac:dyDescent="0.25">
      <c r="A1396" t="s">
        <v>17</v>
      </c>
      <c r="B1396" s="25">
        <v>2020</v>
      </c>
      <c r="C1396" s="25" t="s">
        <v>0</v>
      </c>
      <c r="D1396" s="25" t="s">
        <v>63</v>
      </c>
      <c r="E1396" s="25" t="s">
        <v>208</v>
      </c>
      <c r="F1396" s="23" t="s">
        <v>209</v>
      </c>
      <c r="G1396" s="23" t="s">
        <v>559</v>
      </c>
      <c r="H1396" s="32" t="s">
        <v>469</v>
      </c>
      <c r="I1396" s="32" t="s">
        <v>574</v>
      </c>
      <c r="J1396" s="135">
        <v>224</v>
      </c>
      <c r="K1396" s="28">
        <v>0.85714000000000001</v>
      </c>
      <c r="L1396" s="28">
        <f t="shared" si="62"/>
        <v>0.86285000000000001</v>
      </c>
      <c r="O1396" s="77">
        <v>0.84214</v>
      </c>
      <c r="BF1396" s="106"/>
    </row>
    <row r="1397" spans="1:58" x14ac:dyDescent="0.25">
      <c r="A1397" t="s">
        <v>17</v>
      </c>
      <c r="B1397" s="25">
        <v>2020</v>
      </c>
      <c r="C1397" s="25" t="s">
        <v>1</v>
      </c>
      <c r="D1397" s="25" t="s">
        <v>64</v>
      </c>
      <c r="E1397" s="25" t="s">
        <v>208</v>
      </c>
      <c r="F1397" s="23" t="s">
        <v>209</v>
      </c>
      <c r="G1397" s="23" t="s">
        <v>559</v>
      </c>
      <c r="H1397" s="32" t="s">
        <v>469</v>
      </c>
      <c r="I1397" s="32" t="s">
        <v>574</v>
      </c>
      <c r="J1397" s="135">
        <v>102</v>
      </c>
      <c r="K1397" s="28">
        <v>0.85294000000000003</v>
      </c>
      <c r="L1397" s="28">
        <f t="shared" si="62"/>
        <v>0.83642000000000005</v>
      </c>
      <c r="O1397" s="77">
        <v>0.81738999999999995</v>
      </c>
      <c r="BF1397" s="106"/>
    </row>
    <row r="1398" spans="1:58" x14ac:dyDescent="0.25">
      <c r="A1398" t="s">
        <v>17</v>
      </c>
      <c r="B1398" s="25">
        <v>2020</v>
      </c>
      <c r="C1398" s="25" t="s">
        <v>2</v>
      </c>
      <c r="D1398" s="25" t="s">
        <v>65</v>
      </c>
      <c r="E1398" s="25" t="s">
        <v>208</v>
      </c>
      <c r="F1398" s="23" t="s">
        <v>209</v>
      </c>
      <c r="G1398" s="23" t="s">
        <v>559</v>
      </c>
      <c r="H1398" s="32" t="s">
        <v>469</v>
      </c>
      <c r="I1398" s="32" t="s">
        <v>574</v>
      </c>
      <c r="J1398" s="135">
        <v>184</v>
      </c>
      <c r="K1398" s="28">
        <v>0.89129999999999998</v>
      </c>
      <c r="L1398" s="28">
        <f t="shared" si="62"/>
        <v>0.85424</v>
      </c>
      <c r="O1398" s="77">
        <v>0.82706999999999997</v>
      </c>
      <c r="BF1398" s="106"/>
    </row>
    <row r="1399" spans="1:58" x14ac:dyDescent="0.25">
      <c r="A1399" t="s">
        <v>17</v>
      </c>
      <c r="B1399" s="25">
        <v>2020</v>
      </c>
      <c r="C1399" s="25" t="s">
        <v>3</v>
      </c>
      <c r="D1399" s="25" t="s">
        <v>66</v>
      </c>
      <c r="E1399" s="25" t="s">
        <v>208</v>
      </c>
      <c r="F1399" s="23" t="s">
        <v>209</v>
      </c>
      <c r="G1399" s="23" t="s">
        <v>559</v>
      </c>
      <c r="H1399" s="32" t="s">
        <v>469</v>
      </c>
      <c r="I1399" s="32" t="s">
        <v>574</v>
      </c>
      <c r="J1399" s="135">
        <v>193</v>
      </c>
      <c r="K1399" s="28">
        <v>0.87565000000000004</v>
      </c>
      <c r="L1399" s="28">
        <f t="shared" si="62"/>
        <v>0.8619</v>
      </c>
      <c r="O1399" s="77">
        <v>0.85233000000000003</v>
      </c>
      <c r="BF1399" s="106"/>
    </row>
    <row r="1400" spans="1:58" x14ac:dyDescent="0.25">
      <c r="A1400" t="s">
        <v>17</v>
      </c>
      <c r="B1400" s="25">
        <v>2021</v>
      </c>
      <c r="C1400" s="25" t="s">
        <v>0</v>
      </c>
      <c r="D1400" s="25" t="s">
        <v>67</v>
      </c>
      <c r="E1400" s="25" t="s">
        <v>208</v>
      </c>
      <c r="F1400" s="23" t="s">
        <v>209</v>
      </c>
      <c r="G1400" s="23" t="s">
        <v>559</v>
      </c>
      <c r="H1400" s="32" t="s">
        <v>469</v>
      </c>
      <c r="I1400" s="32" t="s">
        <v>574</v>
      </c>
      <c r="J1400" s="135">
        <v>224</v>
      </c>
      <c r="K1400" s="28">
        <v>0.90178999999999998</v>
      </c>
      <c r="L1400" s="28">
        <f t="shared" si="62"/>
        <v>0.86667000000000005</v>
      </c>
      <c r="O1400" s="77">
        <v>0.86184000000000005</v>
      </c>
      <c r="BF1400" s="106"/>
    </row>
    <row r="1401" spans="1:58" x14ac:dyDescent="0.25">
      <c r="A1401" t="s">
        <v>17</v>
      </c>
      <c r="B1401" s="25">
        <v>2021</v>
      </c>
      <c r="C1401" s="25" t="s">
        <v>1</v>
      </c>
      <c r="D1401" s="25" t="s">
        <v>68</v>
      </c>
      <c r="E1401" s="25" t="s">
        <v>208</v>
      </c>
      <c r="F1401" s="23" t="s">
        <v>209</v>
      </c>
      <c r="G1401" s="23" t="s">
        <v>559</v>
      </c>
      <c r="H1401" s="32" t="s">
        <v>469</v>
      </c>
      <c r="I1401" s="32" t="s">
        <v>574</v>
      </c>
      <c r="J1401" s="135">
        <v>193</v>
      </c>
      <c r="K1401" s="28">
        <v>0.87565000000000004</v>
      </c>
      <c r="L1401" s="28">
        <f t="shared" si="62"/>
        <v>0.87646000000000002</v>
      </c>
      <c r="O1401" s="77">
        <v>0.85790999999999995</v>
      </c>
      <c r="BF1401" s="106"/>
    </row>
    <row r="1402" spans="1:58" x14ac:dyDescent="0.25">
      <c r="A1402" t="s">
        <v>17</v>
      </c>
      <c r="B1402" s="25">
        <v>2021</v>
      </c>
      <c r="C1402" s="25" t="s">
        <v>2</v>
      </c>
      <c r="D1402" s="25" t="s">
        <v>69</v>
      </c>
      <c r="E1402" s="25" t="s">
        <v>208</v>
      </c>
      <c r="F1402" s="23" t="s">
        <v>209</v>
      </c>
      <c r="G1402" s="23" t="s">
        <v>559</v>
      </c>
      <c r="H1402" s="32" t="s">
        <v>469</v>
      </c>
      <c r="I1402" s="32" t="s">
        <v>574</v>
      </c>
      <c r="J1402" s="135">
        <v>231</v>
      </c>
      <c r="K1402" s="28">
        <v>0.89176999999999995</v>
      </c>
      <c r="L1402" s="28">
        <f t="shared" si="62"/>
        <v>0.86056999999999995</v>
      </c>
      <c r="O1402" s="77">
        <v>0.85472999999999999</v>
      </c>
      <c r="BF1402" s="106"/>
    </row>
    <row r="1403" spans="1:58" x14ac:dyDescent="0.25">
      <c r="A1403" t="s">
        <v>17</v>
      </c>
      <c r="B1403" s="25">
        <v>2021</v>
      </c>
      <c r="C1403" s="25" t="s">
        <v>3</v>
      </c>
      <c r="D1403" s="25" t="s">
        <v>70</v>
      </c>
      <c r="E1403" s="25" t="s">
        <v>208</v>
      </c>
      <c r="F1403" s="23" t="s">
        <v>209</v>
      </c>
      <c r="G1403" s="23" t="s">
        <v>559</v>
      </c>
      <c r="H1403" s="32" t="s">
        <v>469</v>
      </c>
      <c r="I1403" s="32" t="s">
        <v>574</v>
      </c>
      <c r="J1403" s="135">
        <v>236</v>
      </c>
      <c r="K1403" s="28">
        <v>0.91102000000000005</v>
      </c>
      <c r="L1403" s="28">
        <f t="shared" si="62"/>
        <v>0.87773000000000001</v>
      </c>
      <c r="O1403" s="77">
        <v>0.86302999999999996</v>
      </c>
      <c r="BF1403" s="106"/>
    </row>
    <row r="1404" spans="1:58" x14ac:dyDescent="0.25">
      <c r="A1404" t="s">
        <v>17</v>
      </c>
      <c r="B1404" s="25">
        <v>2022</v>
      </c>
      <c r="C1404" s="25" t="s">
        <v>0</v>
      </c>
      <c r="D1404" s="25" t="s">
        <v>71</v>
      </c>
      <c r="E1404" s="25" t="s">
        <v>208</v>
      </c>
      <c r="F1404" s="23" t="s">
        <v>209</v>
      </c>
      <c r="G1404" s="23" t="s">
        <v>559</v>
      </c>
      <c r="H1404" s="32" t="s">
        <v>469</v>
      </c>
      <c r="I1404" s="32" t="s">
        <v>574</v>
      </c>
      <c r="J1404" s="135">
        <v>263</v>
      </c>
      <c r="K1404" s="28">
        <v>0.90493999999999997</v>
      </c>
      <c r="L1404" s="28">
        <f t="shared" si="62"/>
        <v>0.88780000000000003</v>
      </c>
      <c r="O1404" s="77">
        <v>0.86423000000000005</v>
      </c>
      <c r="BF1404" s="106"/>
    </row>
    <row r="1405" spans="1:58" x14ac:dyDescent="0.25">
      <c r="A1405" t="s">
        <v>17</v>
      </c>
      <c r="B1405" s="25">
        <v>2022</v>
      </c>
      <c r="C1405" s="25" t="s">
        <v>1</v>
      </c>
      <c r="D1405" s="25" t="s">
        <v>72</v>
      </c>
      <c r="E1405" s="25" t="s">
        <v>208</v>
      </c>
      <c r="F1405" s="23" t="s">
        <v>209</v>
      </c>
      <c r="G1405" s="23" t="s">
        <v>559</v>
      </c>
      <c r="H1405" s="32" t="s">
        <v>469</v>
      </c>
      <c r="I1405" s="32" t="s">
        <v>574</v>
      </c>
      <c r="J1405" s="135">
        <v>221</v>
      </c>
      <c r="K1405" s="28">
        <v>0.90044999999999997</v>
      </c>
      <c r="L1405" s="28">
        <f t="shared" si="62"/>
        <v>0.86729999999999996</v>
      </c>
      <c r="O1405" s="77">
        <v>0.85797999999999996</v>
      </c>
      <c r="BF1405" s="106"/>
    </row>
    <row r="1406" spans="1:58" x14ac:dyDescent="0.25">
      <c r="A1406" t="s">
        <v>17</v>
      </c>
      <c r="B1406" s="25">
        <v>2022</v>
      </c>
      <c r="C1406" s="25" t="s">
        <v>2</v>
      </c>
      <c r="D1406" s="25" t="s">
        <v>73</v>
      </c>
      <c r="E1406" s="25" t="s">
        <v>208</v>
      </c>
      <c r="F1406" s="23" t="s">
        <v>209</v>
      </c>
      <c r="G1406" s="23" t="s">
        <v>559</v>
      </c>
      <c r="H1406" s="32" t="s">
        <v>469</v>
      </c>
      <c r="I1406" s="32" t="s">
        <v>574</v>
      </c>
      <c r="J1406" s="135">
        <v>215</v>
      </c>
      <c r="K1406" s="28">
        <v>0.92557999999999996</v>
      </c>
      <c r="L1406" s="28">
        <f t="shared" si="62"/>
        <v>0.88553000000000004</v>
      </c>
      <c r="O1406" s="77">
        <v>0.85080999999999996</v>
      </c>
      <c r="BF1406" s="106"/>
    </row>
    <row r="1407" spans="1:58" x14ac:dyDescent="0.25">
      <c r="A1407" t="s">
        <v>17</v>
      </c>
      <c r="B1407" s="25">
        <v>2022</v>
      </c>
      <c r="C1407" s="25" t="s">
        <v>3</v>
      </c>
      <c r="D1407" s="25" t="s">
        <v>493</v>
      </c>
      <c r="E1407" s="25" t="s">
        <v>208</v>
      </c>
      <c r="F1407" s="23" t="s">
        <v>209</v>
      </c>
      <c r="G1407" s="23" t="s">
        <v>559</v>
      </c>
      <c r="H1407" s="32" t="s">
        <v>469</v>
      </c>
      <c r="I1407" s="32" t="s">
        <v>574</v>
      </c>
      <c r="J1407" s="135">
        <v>249</v>
      </c>
      <c r="K1407" s="28">
        <v>0.85141</v>
      </c>
      <c r="L1407" s="28">
        <f t="shared" si="62"/>
        <v>0.87043000000000004</v>
      </c>
      <c r="O1407" s="77">
        <v>0.85358999999999996</v>
      </c>
      <c r="BF1407" s="106"/>
    </row>
    <row r="1408" spans="1:58" x14ac:dyDescent="0.25">
      <c r="A1408" t="s">
        <v>17</v>
      </c>
      <c r="B1408" s="25">
        <v>2023</v>
      </c>
      <c r="C1408" s="25" t="s">
        <v>0</v>
      </c>
      <c r="D1408" s="25" t="s">
        <v>537</v>
      </c>
      <c r="E1408" s="25" t="s">
        <v>208</v>
      </c>
      <c r="F1408" s="23" t="s">
        <v>209</v>
      </c>
      <c r="G1408" s="23" t="s">
        <v>559</v>
      </c>
      <c r="H1408" s="32" t="s">
        <v>469</v>
      </c>
      <c r="I1408" s="32" t="s">
        <v>574</v>
      </c>
      <c r="J1408" s="135">
        <v>255</v>
      </c>
      <c r="K1408" s="28">
        <v>0.87058999999999997</v>
      </c>
      <c r="L1408" s="28">
        <f t="shared" si="62"/>
        <v>0.86626999999999998</v>
      </c>
      <c r="O1408" s="77">
        <v>0.85650000000000004</v>
      </c>
      <c r="BF1408" s="106"/>
    </row>
    <row r="1409" spans="1:58" x14ac:dyDescent="0.25">
      <c r="A1409" t="s">
        <v>17</v>
      </c>
      <c r="B1409" s="25">
        <v>2018</v>
      </c>
      <c r="C1409" s="25" t="s">
        <v>0</v>
      </c>
      <c r="D1409" s="25" t="s">
        <v>54</v>
      </c>
      <c r="E1409" s="25" t="s">
        <v>557</v>
      </c>
      <c r="F1409" s="23" t="s">
        <v>356</v>
      </c>
      <c r="G1409" s="23" t="s">
        <v>557</v>
      </c>
      <c r="H1409" s="32" t="s">
        <v>356</v>
      </c>
      <c r="I1409" s="32" t="s">
        <v>574</v>
      </c>
      <c r="J1409" s="135">
        <v>292</v>
      </c>
      <c r="K1409" s="28">
        <v>0.83218999999999999</v>
      </c>
      <c r="L1409" s="28">
        <f t="shared" si="62"/>
        <v>0.83218999999999999</v>
      </c>
      <c r="O1409" s="77">
        <v>0.84830000000000005</v>
      </c>
      <c r="BF1409" s="106"/>
    </row>
    <row r="1410" spans="1:58" x14ac:dyDescent="0.25">
      <c r="A1410" t="s">
        <v>17</v>
      </c>
      <c r="B1410" s="25">
        <v>2018</v>
      </c>
      <c r="C1410" s="25" t="s">
        <v>1</v>
      </c>
      <c r="D1410" s="25" t="s">
        <v>56</v>
      </c>
      <c r="E1410" s="25" t="s">
        <v>557</v>
      </c>
      <c r="F1410" s="23" t="s">
        <v>356</v>
      </c>
      <c r="G1410" s="23" t="s">
        <v>557</v>
      </c>
      <c r="H1410" s="32" t="s">
        <v>356</v>
      </c>
      <c r="I1410" s="32" t="s">
        <v>574</v>
      </c>
      <c r="J1410" s="135">
        <v>302</v>
      </c>
      <c r="K1410" s="28">
        <v>0.85762000000000005</v>
      </c>
      <c r="L1410" s="28">
        <f t="shared" ref="L1410:L1473" si="63">SUMIFS(K:K, E:E, G1410, D:D, D1410, I:I, I1410)</f>
        <v>0.85762000000000005</v>
      </c>
      <c r="O1410" s="77">
        <v>0.85524</v>
      </c>
      <c r="BF1410" s="106"/>
    </row>
    <row r="1411" spans="1:58" x14ac:dyDescent="0.25">
      <c r="A1411" t="s">
        <v>17</v>
      </c>
      <c r="B1411" s="25">
        <v>2018</v>
      </c>
      <c r="C1411" s="25" t="s">
        <v>2</v>
      </c>
      <c r="D1411" s="25" t="s">
        <v>57</v>
      </c>
      <c r="E1411" s="25" t="s">
        <v>557</v>
      </c>
      <c r="F1411" s="23" t="s">
        <v>356</v>
      </c>
      <c r="G1411" s="23" t="s">
        <v>557</v>
      </c>
      <c r="H1411" s="32" t="s">
        <v>356</v>
      </c>
      <c r="I1411" s="32" t="s">
        <v>574</v>
      </c>
      <c r="J1411" s="135">
        <v>314</v>
      </c>
      <c r="K1411" s="28">
        <v>0.85031999999999996</v>
      </c>
      <c r="L1411" s="28">
        <f t="shared" si="63"/>
        <v>0.85031999999999996</v>
      </c>
      <c r="O1411" s="77">
        <v>0.85572000000000004</v>
      </c>
      <c r="BF1411" s="106"/>
    </row>
    <row r="1412" spans="1:58" x14ac:dyDescent="0.25">
      <c r="A1412" t="s">
        <v>17</v>
      </c>
      <c r="B1412" s="25">
        <v>2018</v>
      </c>
      <c r="C1412" s="25" t="s">
        <v>3</v>
      </c>
      <c r="D1412" s="25" t="s">
        <v>58</v>
      </c>
      <c r="E1412" s="25" t="s">
        <v>557</v>
      </c>
      <c r="F1412" s="23" t="s">
        <v>356</v>
      </c>
      <c r="G1412" s="23" t="s">
        <v>557</v>
      </c>
      <c r="H1412" s="32" t="s">
        <v>356</v>
      </c>
      <c r="I1412" s="32" t="s">
        <v>574</v>
      </c>
      <c r="J1412" s="135">
        <v>304</v>
      </c>
      <c r="K1412" s="28">
        <v>0.88487000000000005</v>
      </c>
      <c r="L1412" s="28">
        <f t="shared" si="63"/>
        <v>0.88487000000000005</v>
      </c>
      <c r="O1412" s="77">
        <v>0.85877999999999999</v>
      </c>
      <c r="BF1412" s="106"/>
    </row>
    <row r="1413" spans="1:58" x14ac:dyDescent="0.25">
      <c r="A1413" t="s">
        <v>17</v>
      </c>
      <c r="B1413" s="25">
        <v>2019</v>
      </c>
      <c r="C1413" s="25" t="s">
        <v>0</v>
      </c>
      <c r="D1413" s="25" t="s">
        <v>59</v>
      </c>
      <c r="E1413" s="25" t="s">
        <v>557</v>
      </c>
      <c r="F1413" s="23" t="s">
        <v>356</v>
      </c>
      <c r="G1413" s="23" t="s">
        <v>557</v>
      </c>
      <c r="H1413" s="32" t="s">
        <v>356</v>
      </c>
      <c r="I1413" s="32" t="s">
        <v>574</v>
      </c>
      <c r="J1413" s="135">
        <v>277</v>
      </c>
      <c r="K1413" s="28">
        <v>0.82670999999999994</v>
      </c>
      <c r="L1413" s="28">
        <f t="shared" si="63"/>
        <v>0.82670999999999994</v>
      </c>
      <c r="O1413" s="77">
        <v>0.85007999999999995</v>
      </c>
      <c r="BF1413" s="106"/>
    </row>
    <row r="1414" spans="1:58" x14ac:dyDescent="0.25">
      <c r="A1414" t="s">
        <v>17</v>
      </c>
      <c r="B1414" s="25">
        <v>2019</v>
      </c>
      <c r="C1414" s="25" t="s">
        <v>1</v>
      </c>
      <c r="D1414" s="25" t="s">
        <v>60</v>
      </c>
      <c r="E1414" s="25" t="s">
        <v>557</v>
      </c>
      <c r="F1414" s="23" t="s">
        <v>356</v>
      </c>
      <c r="G1414" s="23" t="s">
        <v>557</v>
      </c>
      <c r="H1414" s="32" t="s">
        <v>356</v>
      </c>
      <c r="I1414" s="32" t="s">
        <v>574</v>
      </c>
      <c r="J1414" s="135">
        <v>390</v>
      </c>
      <c r="K1414" s="28">
        <v>0.86922999999999995</v>
      </c>
      <c r="L1414" s="28">
        <f t="shared" si="63"/>
        <v>0.86922999999999995</v>
      </c>
      <c r="O1414" s="77">
        <v>0.85524</v>
      </c>
      <c r="BF1414" s="106"/>
    </row>
    <row r="1415" spans="1:58" x14ac:dyDescent="0.25">
      <c r="A1415" t="s">
        <v>17</v>
      </c>
      <c r="B1415" s="25">
        <v>2019</v>
      </c>
      <c r="C1415" s="25" t="s">
        <v>2</v>
      </c>
      <c r="D1415" s="25" t="s">
        <v>61</v>
      </c>
      <c r="E1415" s="25" t="s">
        <v>557</v>
      </c>
      <c r="F1415" s="23" t="s">
        <v>356</v>
      </c>
      <c r="G1415" s="23" t="s">
        <v>557</v>
      </c>
      <c r="H1415" s="32" t="s">
        <v>356</v>
      </c>
      <c r="I1415" s="32" t="s">
        <v>574</v>
      </c>
      <c r="J1415" s="135">
        <v>335</v>
      </c>
      <c r="K1415" s="28">
        <v>0.82387999999999995</v>
      </c>
      <c r="L1415" s="28">
        <f t="shared" si="63"/>
        <v>0.82387999999999995</v>
      </c>
      <c r="O1415" s="77">
        <v>0.85079000000000005</v>
      </c>
      <c r="BF1415" s="106"/>
    </row>
    <row r="1416" spans="1:58" x14ac:dyDescent="0.25">
      <c r="A1416" t="s">
        <v>17</v>
      </c>
      <c r="B1416" s="25">
        <v>2019</v>
      </c>
      <c r="C1416" s="25" t="s">
        <v>3</v>
      </c>
      <c r="D1416" s="25" t="s">
        <v>62</v>
      </c>
      <c r="E1416" s="25" t="s">
        <v>557</v>
      </c>
      <c r="F1416" s="23" t="s">
        <v>356</v>
      </c>
      <c r="G1416" s="23" t="s">
        <v>557</v>
      </c>
      <c r="H1416" s="32" t="s">
        <v>356</v>
      </c>
      <c r="I1416" s="32" t="s">
        <v>574</v>
      </c>
      <c r="J1416" s="135">
        <v>427</v>
      </c>
      <c r="K1416" s="28">
        <v>0.83840999999999999</v>
      </c>
      <c r="L1416" s="28">
        <f t="shared" si="63"/>
        <v>0.83840999999999999</v>
      </c>
      <c r="O1416" s="77">
        <v>0.85265000000000002</v>
      </c>
      <c r="BF1416" s="106"/>
    </row>
    <row r="1417" spans="1:58" x14ac:dyDescent="0.25">
      <c r="A1417" t="s">
        <v>17</v>
      </c>
      <c r="B1417" s="25">
        <v>2020</v>
      </c>
      <c r="C1417" s="25" t="s">
        <v>0</v>
      </c>
      <c r="D1417" s="25" t="s">
        <v>63</v>
      </c>
      <c r="E1417" s="25" t="s">
        <v>557</v>
      </c>
      <c r="F1417" s="23" t="s">
        <v>356</v>
      </c>
      <c r="G1417" s="23" t="s">
        <v>557</v>
      </c>
      <c r="H1417" s="32" t="s">
        <v>356</v>
      </c>
      <c r="I1417" s="32" t="s">
        <v>574</v>
      </c>
      <c r="J1417" s="135">
        <v>348</v>
      </c>
      <c r="K1417" s="28">
        <v>0.82759000000000005</v>
      </c>
      <c r="L1417" s="28">
        <f t="shared" si="63"/>
        <v>0.82759000000000005</v>
      </c>
      <c r="O1417" s="77">
        <v>0.84214</v>
      </c>
      <c r="BF1417" s="106"/>
    </row>
    <row r="1418" spans="1:58" x14ac:dyDescent="0.25">
      <c r="A1418" t="s">
        <v>17</v>
      </c>
      <c r="B1418" s="25">
        <v>2020</v>
      </c>
      <c r="C1418" s="25" t="s">
        <v>1</v>
      </c>
      <c r="D1418" s="25" t="s">
        <v>64</v>
      </c>
      <c r="E1418" s="25" t="s">
        <v>557</v>
      </c>
      <c r="F1418" s="23" t="s">
        <v>356</v>
      </c>
      <c r="G1418" s="23" t="s">
        <v>557</v>
      </c>
      <c r="H1418" s="32" t="s">
        <v>356</v>
      </c>
      <c r="I1418" s="32" t="s">
        <v>574</v>
      </c>
      <c r="J1418" s="135">
        <v>149</v>
      </c>
      <c r="K1418" s="28">
        <v>0.81208000000000002</v>
      </c>
      <c r="L1418" s="28">
        <f t="shared" si="63"/>
        <v>0.81208000000000002</v>
      </c>
      <c r="O1418" s="77">
        <v>0.81738999999999995</v>
      </c>
      <c r="BF1418" s="106"/>
    </row>
    <row r="1419" spans="1:58" x14ac:dyDescent="0.25">
      <c r="A1419" t="s">
        <v>17</v>
      </c>
      <c r="B1419" s="25">
        <v>2020</v>
      </c>
      <c r="C1419" s="25" t="s">
        <v>2</v>
      </c>
      <c r="D1419" s="25" t="s">
        <v>65</v>
      </c>
      <c r="E1419" s="25" t="s">
        <v>557</v>
      </c>
      <c r="F1419" s="23" t="s">
        <v>356</v>
      </c>
      <c r="G1419" s="23" t="s">
        <v>557</v>
      </c>
      <c r="H1419" s="32" t="s">
        <v>356</v>
      </c>
      <c r="I1419" s="32" t="s">
        <v>574</v>
      </c>
      <c r="J1419" s="135">
        <v>255</v>
      </c>
      <c r="K1419" s="28">
        <v>0.81176000000000004</v>
      </c>
      <c r="L1419" s="28">
        <f t="shared" si="63"/>
        <v>0.81176000000000004</v>
      </c>
      <c r="O1419" s="77">
        <v>0.82706999999999997</v>
      </c>
      <c r="BF1419" s="106"/>
    </row>
    <row r="1420" spans="1:58" x14ac:dyDescent="0.25">
      <c r="A1420" t="s">
        <v>17</v>
      </c>
      <c r="B1420" s="25">
        <v>2020</v>
      </c>
      <c r="C1420" s="25" t="s">
        <v>3</v>
      </c>
      <c r="D1420" s="25" t="s">
        <v>66</v>
      </c>
      <c r="E1420" s="25" t="s">
        <v>557</v>
      </c>
      <c r="F1420" s="23" t="s">
        <v>356</v>
      </c>
      <c r="G1420" s="23" t="s">
        <v>557</v>
      </c>
      <c r="H1420" s="32" t="s">
        <v>356</v>
      </c>
      <c r="I1420" s="32" t="s">
        <v>574</v>
      </c>
      <c r="J1420" s="135">
        <v>304</v>
      </c>
      <c r="K1420" s="28">
        <v>0.80591999999999997</v>
      </c>
      <c r="L1420" s="28">
        <f t="shared" si="63"/>
        <v>0.80591999999999997</v>
      </c>
      <c r="O1420" s="77">
        <v>0.85233000000000003</v>
      </c>
      <c r="BF1420" s="106"/>
    </row>
    <row r="1421" spans="1:58" x14ac:dyDescent="0.25">
      <c r="A1421" t="s">
        <v>17</v>
      </c>
      <c r="B1421" s="25">
        <v>2021</v>
      </c>
      <c r="C1421" s="25" t="s">
        <v>0</v>
      </c>
      <c r="D1421" s="25" t="s">
        <v>67</v>
      </c>
      <c r="E1421" s="25" t="s">
        <v>557</v>
      </c>
      <c r="F1421" s="23" t="s">
        <v>356</v>
      </c>
      <c r="G1421" s="23" t="s">
        <v>557</v>
      </c>
      <c r="H1421" s="32" t="s">
        <v>356</v>
      </c>
      <c r="I1421" s="32" t="s">
        <v>574</v>
      </c>
      <c r="J1421" s="135">
        <v>288</v>
      </c>
      <c r="K1421" s="28">
        <v>0.86111000000000004</v>
      </c>
      <c r="L1421" s="28">
        <f t="shared" si="63"/>
        <v>0.86111000000000004</v>
      </c>
      <c r="O1421" s="77">
        <v>0.86184000000000005</v>
      </c>
      <c r="BF1421" s="106"/>
    </row>
    <row r="1422" spans="1:58" x14ac:dyDescent="0.25">
      <c r="A1422" t="s">
        <v>17</v>
      </c>
      <c r="B1422" s="25">
        <v>2021</v>
      </c>
      <c r="C1422" s="25" t="s">
        <v>1</v>
      </c>
      <c r="D1422" s="25" t="s">
        <v>68</v>
      </c>
      <c r="E1422" s="25" t="s">
        <v>557</v>
      </c>
      <c r="F1422" s="23" t="s">
        <v>356</v>
      </c>
      <c r="G1422" s="23" t="s">
        <v>557</v>
      </c>
      <c r="H1422" s="32" t="s">
        <v>356</v>
      </c>
      <c r="I1422" s="32" t="s">
        <v>574</v>
      </c>
      <c r="J1422" s="135">
        <v>392</v>
      </c>
      <c r="K1422" s="28">
        <v>0.83928999999999998</v>
      </c>
      <c r="L1422" s="28">
        <f t="shared" si="63"/>
        <v>0.83928999999999998</v>
      </c>
      <c r="O1422" s="77">
        <v>0.85790999999999995</v>
      </c>
      <c r="BF1422" s="106"/>
    </row>
    <row r="1423" spans="1:58" x14ac:dyDescent="0.25">
      <c r="A1423" t="s">
        <v>17</v>
      </c>
      <c r="B1423" s="25">
        <v>2021</v>
      </c>
      <c r="C1423" s="25" t="s">
        <v>2</v>
      </c>
      <c r="D1423" s="25" t="s">
        <v>69</v>
      </c>
      <c r="E1423" s="25" t="s">
        <v>557</v>
      </c>
      <c r="F1423" s="23" t="s">
        <v>356</v>
      </c>
      <c r="G1423" s="23" t="s">
        <v>557</v>
      </c>
      <c r="H1423" s="32" t="s">
        <v>356</v>
      </c>
      <c r="I1423" s="32" t="s">
        <v>574</v>
      </c>
      <c r="J1423" s="135">
        <v>360</v>
      </c>
      <c r="K1423" s="28">
        <v>0.84721999999999997</v>
      </c>
      <c r="L1423" s="28">
        <f t="shared" si="63"/>
        <v>0.84721999999999997</v>
      </c>
      <c r="O1423" s="77">
        <v>0.85472999999999999</v>
      </c>
      <c r="BF1423" s="106"/>
    </row>
    <row r="1424" spans="1:58" x14ac:dyDescent="0.25">
      <c r="A1424" t="s">
        <v>17</v>
      </c>
      <c r="B1424" s="25">
        <v>2021</v>
      </c>
      <c r="C1424" s="25" t="s">
        <v>3</v>
      </c>
      <c r="D1424" s="25" t="s">
        <v>70</v>
      </c>
      <c r="E1424" s="25" t="s">
        <v>557</v>
      </c>
      <c r="F1424" s="23" t="s">
        <v>356</v>
      </c>
      <c r="G1424" s="23" t="s">
        <v>557</v>
      </c>
      <c r="H1424" s="32" t="s">
        <v>356</v>
      </c>
      <c r="I1424" s="32" t="s">
        <v>574</v>
      </c>
      <c r="J1424" s="135">
        <v>361</v>
      </c>
      <c r="K1424" s="28">
        <v>0.82825000000000004</v>
      </c>
      <c r="L1424" s="28">
        <f t="shared" si="63"/>
        <v>0.82825000000000004</v>
      </c>
      <c r="O1424" s="77">
        <v>0.86302999999999996</v>
      </c>
      <c r="BF1424" s="106"/>
    </row>
    <row r="1425" spans="1:58" x14ac:dyDescent="0.25">
      <c r="A1425" t="s">
        <v>17</v>
      </c>
      <c r="B1425" s="25">
        <v>2022</v>
      </c>
      <c r="C1425" s="25" t="s">
        <v>0</v>
      </c>
      <c r="D1425" s="25" t="s">
        <v>71</v>
      </c>
      <c r="E1425" s="25" t="s">
        <v>557</v>
      </c>
      <c r="F1425" s="23" t="s">
        <v>356</v>
      </c>
      <c r="G1425" s="23" t="s">
        <v>557</v>
      </c>
      <c r="H1425" s="32" t="s">
        <v>356</v>
      </c>
      <c r="I1425" s="32" t="s">
        <v>574</v>
      </c>
      <c r="J1425" s="135">
        <v>356</v>
      </c>
      <c r="K1425" s="28">
        <v>0.83708000000000005</v>
      </c>
      <c r="L1425" s="28">
        <f t="shared" si="63"/>
        <v>0.83708000000000005</v>
      </c>
      <c r="O1425" s="77">
        <v>0.86423000000000005</v>
      </c>
      <c r="BF1425" s="106"/>
    </row>
    <row r="1426" spans="1:58" x14ac:dyDescent="0.25">
      <c r="A1426" t="s">
        <v>17</v>
      </c>
      <c r="B1426" s="25">
        <v>2022</v>
      </c>
      <c r="C1426" s="25" t="s">
        <v>1</v>
      </c>
      <c r="D1426" s="25" t="s">
        <v>72</v>
      </c>
      <c r="E1426" s="25" t="s">
        <v>557</v>
      </c>
      <c r="F1426" s="23" t="s">
        <v>356</v>
      </c>
      <c r="G1426" s="23" t="s">
        <v>557</v>
      </c>
      <c r="H1426" s="32" t="s">
        <v>356</v>
      </c>
      <c r="I1426" s="32" t="s">
        <v>574</v>
      </c>
      <c r="J1426" s="135">
        <v>374</v>
      </c>
      <c r="K1426" s="28">
        <v>0.85294000000000003</v>
      </c>
      <c r="L1426" s="28">
        <f t="shared" si="63"/>
        <v>0.85294000000000003</v>
      </c>
      <c r="O1426" s="77">
        <v>0.85797999999999996</v>
      </c>
      <c r="BF1426" s="106"/>
    </row>
    <row r="1427" spans="1:58" x14ac:dyDescent="0.25">
      <c r="A1427" t="s">
        <v>17</v>
      </c>
      <c r="B1427" s="25">
        <v>2022</v>
      </c>
      <c r="C1427" s="25" t="s">
        <v>2</v>
      </c>
      <c r="D1427" s="25" t="s">
        <v>73</v>
      </c>
      <c r="E1427" s="25" t="s">
        <v>557</v>
      </c>
      <c r="F1427" s="23" t="s">
        <v>356</v>
      </c>
      <c r="G1427" s="23" t="s">
        <v>557</v>
      </c>
      <c r="H1427" s="32" t="s">
        <v>356</v>
      </c>
      <c r="I1427" s="32" t="s">
        <v>574</v>
      </c>
      <c r="J1427" s="135">
        <v>376</v>
      </c>
      <c r="K1427" s="28">
        <v>0.79520999999999997</v>
      </c>
      <c r="L1427" s="28">
        <f t="shared" si="63"/>
        <v>0.79520999999999997</v>
      </c>
      <c r="O1427" s="77">
        <v>0.85080999999999996</v>
      </c>
      <c r="BF1427" s="106"/>
    </row>
    <row r="1428" spans="1:58" x14ac:dyDescent="0.25">
      <c r="A1428" t="s">
        <v>17</v>
      </c>
      <c r="B1428" s="25">
        <v>2022</v>
      </c>
      <c r="C1428" s="25" t="s">
        <v>3</v>
      </c>
      <c r="D1428" s="25" t="s">
        <v>493</v>
      </c>
      <c r="E1428" s="25" t="s">
        <v>557</v>
      </c>
      <c r="F1428" s="23" t="s">
        <v>356</v>
      </c>
      <c r="G1428" s="23" t="s">
        <v>557</v>
      </c>
      <c r="H1428" s="32" t="s">
        <v>356</v>
      </c>
      <c r="I1428" s="32" t="s">
        <v>574</v>
      </c>
      <c r="J1428" s="135">
        <v>350</v>
      </c>
      <c r="K1428" s="28">
        <v>0.84</v>
      </c>
      <c r="L1428" s="28">
        <f t="shared" si="63"/>
        <v>0.84</v>
      </c>
      <c r="O1428" s="77">
        <v>0.85358999999999996</v>
      </c>
      <c r="BF1428" s="106"/>
    </row>
    <row r="1429" spans="1:58" x14ac:dyDescent="0.25">
      <c r="A1429" t="s">
        <v>17</v>
      </c>
      <c r="B1429" s="25">
        <v>2023</v>
      </c>
      <c r="C1429" s="25" t="s">
        <v>0</v>
      </c>
      <c r="D1429" s="25" t="s">
        <v>537</v>
      </c>
      <c r="E1429" s="25" t="s">
        <v>557</v>
      </c>
      <c r="F1429" s="23" t="s">
        <v>356</v>
      </c>
      <c r="G1429" s="23" t="s">
        <v>557</v>
      </c>
      <c r="H1429" s="32" t="s">
        <v>356</v>
      </c>
      <c r="I1429" s="32" t="s">
        <v>574</v>
      </c>
      <c r="J1429" s="135">
        <v>330</v>
      </c>
      <c r="K1429" s="28">
        <v>0.84545000000000003</v>
      </c>
      <c r="L1429" s="28">
        <f t="shared" si="63"/>
        <v>0.84545000000000003</v>
      </c>
      <c r="O1429" s="77">
        <v>0.85650000000000004</v>
      </c>
      <c r="BF1429" s="106"/>
    </row>
    <row r="1430" spans="1:58" x14ac:dyDescent="0.25">
      <c r="A1430" t="s">
        <v>17</v>
      </c>
      <c r="B1430" s="25">
        <v>2018</v>
      </c>
      <c r="C1430" s="25" t="s">
        <v>0</v>
      </c>
      <c r="D1430" s="25" t="s">
        <v>54</v>
      </c>
      <c r="E1430" s="25" t="s">
        <v>210</v>
      </c>
      <c r="F1430" s="23" t="s">
        <v>211</v>
      </c>
      <c r="G1430" s="23" t="s">
        <v>549</v>
      </c>
      <c r="H1430" s="32" t="s">
        <v>357</v>
      </c>
      <c r="I1430" s="32" t="s">
        <v>574</v>
      </c>
      <c r="J1430" s="135">
        <v>72</v>
      </c>
      <c r="K1430" s="28">
        <v>0.875</v>
      </c>
      <c r="L1430" s="28">
        <f t="shared" si="63"/>
        <v>0.8992</v>
      </c>
      <c r="O1430" s="77">
        <v>0.84830000000000005</v>
      </c>
      <c r="BF1430" s="106"/>
    </row>
    <row r="1431" spans="1:58" x14ac:dyDescent="0.25">
      <c r="A1431" t="s">
        <v>17</v>
      </c>
      <c r="B1431" s="25">
        <v>2018</v>
      </c>
      <c r="C1431" s="25" t="s">
        <v>1</v>
      </c>
      <c r="D1431" s="25" t="s">
        <v>56</v>
      </c>
      <c r="E1431" s="25" t="s">
        <v>210</v>
      </c>
      <c r="F1431" s="23" t="s">
        <v>211</v>
      </c>
      <c r="G1431" s="23" t="s">
        <v>549</v>
      </c>
      <c r="H1431" s="32" t="s">
        <v>357</v>
      </c>
      <c r="I1431" s="32" t="s">
        <v>574</v>
      </c>
      <c r="J1431" s="135">
        <v>86</v>
      </c>
      <c r="K1431" s="28">
        <v>0.90698000000000001</v>
      </c>
      <c r="L1431" s="28">
        <f t="shared" si="63"/>
        <v>0.88761000000000001</v>
      </c>
      <c r="O1431" s="77">
        <v>0.85524</v>
      </c>
      <c r="BF1431" s="106"/>
    </row>
    <row r="1432" spans="1:58" x14ac:dyDescent="0.25">
      <c r="A1432" t="s">
        <v>17</v>
      </c>
      <c r="B1432" s="25">
        <v>2018</v>
      </c>
      <c r="C1432" s="25" t="s">
        <v>2</v>
      </c>
      <c r="D1432" s="25" t="s">
        <v>57</v>
      </c>
      <c r="E1432" s="25" t="s">
        <v>210</v>
      </c>
      <c r="F1432" s="23" t="s">
        <v>211</v>
      </c>
      <c r="G1432" s="23" t="s">
        <v>549</v>
      </c>
      <c r="H1432" s="32" t="s">
        <v>357</v>
      </c>
      <c r="I1432" s="32" t="s">
        <v>574</v>
      </c>
      <c r="J1432" s="135">
        <v>83</v>
      </c>
      <c r="K1432" s="28">
        <v>0.95181000000000004</v>
      </c>
      <c r="L1432" s="28">
        <f t="shared" si="63"/>
        <v>0.90776999999999997</v>
      </c>
      <c r="O1432" s="77">
        <v>0.85572000000000004</v>
      </c>
      <c r="BF1432" s="106"/>
    </row>
    <row r="1433" spans="1:58" x14ac:dyDescent="0.25">
      <c r="A1433" t="s">
        <v>17</v>
      </c>
      <c r="B1433" s="25">
        <v>2018</v>
      </c>
      <c r="C1433" s="25" t="s">
        <v>3</v>
      </c>
      <c r="D1433" s="25" t="s">
        <v>58</v>
      </c>
      <c r="E1433" s="25" t="s">
        <v>210</v>
      </c>
      <c r="F1433" s="23" t="s">
        <v>211</v>
      </c>
      <c r="G1433" s="23" t="s">
        <v>549</v>
      </c>
      <c r="H1433" s="32" t="s">
        <v>357</v>
      </c>
      <c r="I1433" s="32" t="s">
        <v>574</v>
      </c>
      <c r="J1433" s="135">
        <v>79</v>
      </c>
      <c r="K1433" s="28">
        <v>0.89873000000000003</v>
      </c>
      <c r="L1433" s="28">
        <f t="shared" si="63"/>
        <v>0.85624999999999996</v>
      </c>
      <c r="O1433" s="77">
        <v>0.85877999999999999</v>
      </c>
      <c r="BF1433" s="106"/>
    </row>
    <row r="1434" spans="1:58" x14ac:dyDescent="0.25">
      <c r="A1434" t="s">
        <v>17</v>
      </c>
      <c r="B1434" s="25">
        <v>2019</v>
      </c>
      <c r="C1434" s="25" t="s">
        <v>0</v>
      </c>
      <c r="D1434" s="25" t="s">
        <v>59</v>
      </c>
      <c r="E1434" s="25" t="s">
        <v>210</v>
      </c>
      <c r="F1434" s="23" t="s">
        <v>211</v>
      </c>
      <c r="G1434" s="23" t="s">
        <v>549</v>
      </c>
      <c r="H1434" s="32" t="s">
        <v>357</v>
      </c>
      <c r="I1434" s="32" t="s">
        <v>574</v>
      </c>
      <c r="J1434" s="135">
        <v>71</v>
      </c>
      <c r="K1434" s="28">
        <v>0.88732</v>
      </c>
      <c r="L1434" s="28">
        <f t="shared" si="63"/>
        <v>0.86451999999999996</v>
      </c>
      <c r="O1434" s="77">
        <v>0.85007999999999995</v>
      </c>
      <c r="BF1434" s="106"/>
    </row>
    <row r="1435" spans="1:58" x14ac:dyDescent="0.25">
      <c r="A1435" t="s">
        <v>17</v>
      </c>
      <c r="B1435" s="25">
        <v>2019</v>
      </c>
      <c r="C1435" s="25" t="s">
        <v>1</v>
      </c>
      <c r="D1435" s="25" t="s">
        <v>60</v>
      </c>
      <c r="E1435" s="25" t="s">
        <v>210</v>
      </c>
      <c r="F1435" s="23" t="s">
        <v>211</v>
      </c>
      <c r="G1435" s="23" t="s">
        <v>549</v>
      </c>
      <c r="H1435" s="32" t="s">
        <v>357</v>
      </c>
      <c r="I1435" s="32" t="s">
        <v>574</v>
      </c>
      <c r="J1435" s="135">
        <v>72</v>
      </c>
      <c r="K1435" s="28">
        <v>0.84721999999999997</v>
      </c>
      <c r="L1435" s="28">
        <f t="shared" si="63"/>
        <v>0.86243000000000003</v>
      </c>
      <c r="O1435" s="77">
        <v>0.85524</v>
      </c>
      <c r="BF1435" s="106"/>
    </row>
    <row r="1436" spans="1:58" x14ac:dyDescent="0.25">
      <c r="A1436" t="s">
        <v>17</v>
      </c>
      <c r="B1436" s="25">
        <v>2019</v>
      </c>
      <c r="C1436" s="25" t="s">
        <v>2</v>
      </c>
      <c r="D1436" s="25" t="s">
        <v>61</v>
      </c>
      <c r="E1436" s="25" t="s">
        <v>210</v>
      </c>
      <c r="F1436" s="23" t="s">
        <v>211</v>
      </c>
      <c r="G1436" s="23" t="s">
        <v>549</v>
      </c>
      <c r="H1436" s="32" t="s">
        <v>357</v>
      </c>
      <c r="I1436" s="32" t="s">
        <v>574</v>
      </c>
      <c r="J1436" s="135">
        <v>62</v>
      </c>
      <c r="K1436" s="28">
        <v>0.8871</v>
      </c>
      <c r="L1436" s="28">
        <f t="shared" si="63"/>
        <v>0.88331000000000004</v>
      </c>
      <c r="O1436" s="77">
        <v>0.85079000000000005</v>
      </c>
      <c r="BF1436" s="106"/>
    </row>
    <row r="1437" spans="1:58" x14ac:dyDescent="0.25">
      <c r="A1437" t="s">
        <v>17</v>
      </c>
      <c r="B1437" s="25">
        <v>2019</v>
      </c>
      <c r="C1437" s="25" t="s">
        <v>3</v>
      </c>
      <c r="D1437" s="25" t="s">
        <v>62</v>
      </c>
      <c r="E1437" s="25" t="s">
        <v>210</v>
      </c>
      <c r="F1437" s="23" t="s">
        <v>211</v>
      </c>
      <c r="G1437" s="23" t="s">
        <v>549</v>
      </c>
      <c r="H1437" s="32" t="s">
        <v>357</v>
      </c>
      <c r="I1437" s="32" t="s">
        <v>574</v>
      </c>
      <c r="J1437" s="135">
        <v>66</v>
      </c>
      <c r="K1437" s="28">
        <v>0.81818000000000002</v>
      </c>
      <c r="L1437" s="28">
        <f t="shared" si="63"/>
        <v>0.87575999999999998</v>
      </c>
      <c r="O1437" s="77">
        <v>0.85265000000000002</v>
      </c>
      <c r="BF1437" s="106"/>
    </row>
    <row r="1438" spans="1:58" x14ac:dyDescent="0.25">
      <c r="A1438" t="s">
        <v>17</v>
      </c>
      <c r="B1438" s="25">
        <v>2020</v>
      </c>
      <c r="C1438" s="25" t="s">
        <v>0</v>
      </c>
      <c r="D1438" s="25" t="s">
        <v>63</v>
      </c>
      <c r="E1438" s="25" t="s">
        <v>210</v>
      </c>
      <c r="F1438" s="23" t="s">
        <v>211</v>
      </c>
      <c r="G1438" s="23" t="s">
        <v>549</v>
      </c>
      <c r="H1438" s="32" t="s">
        <v>357</v>
      </c>
      <c r="I1438" s="32" t="s">
        <v>574</v>
      </c>
      <c r="J1438" s="135">
        <v>64</v>
      </c>
      <c r="K1438" s="28">
        <v>0.90625</v>
      </c>
      <c r="L1438" s="28">
        <f t="shared" si="63"/>
        <v>0.85306999999999999</v>
      </c>
      <c r="O1438" s="77">
        <v>0.84214</v>
      </c>
      <c r="BF1438" s="106"/>
    </row>
    <row r="1439" spans="1:58" x14ac:dyDescent="0.25">
      <c r="A1439" t="s">
        <v>17</v>
      </c>
      <c r="B1439" s="25">
        <v>2020</v>
      </c>
      <c r="C1439" s="25" t="s">
        <v>1</v>
      </c>
      <c r="D1439" s="25" t="s">
        <v>64</v>
      </c>
      <c r="E1439" s="25" t="s">
        <v>210</v>
      </c>
      <c r="F1439" s="23" t="s">
        <v>211</v>
      </c>
      <c r="G1439" s="23" t="s">
        <v>549</v>
      </c>
      <c r="H1439" s="32" t="s">
        <v>357</v>
      </c>
      <c r="I1439" s="32" t="s">
        <v>574</v>
      </c>
      <c r="J1439" s="135">
        <v>51</v>
      </c>
      <c r="K1439" s="28">
        <v>0.90195999999999998</v>
      </c>
      <c r="L1439" s="28">
        <f t="shared" si="63"/>
        <v>0.86890000000000001</v>
      </c>
      <c r="O1439" s="77">
        <v>0.81738999999999995</v>
      </c>
      <c r="BF1439" s="106"/>
    </row>
    <row r="1440" spans="1:58" x14ac:dyDescent="0.25">
      <c r="A1440" t="s">
        <v>17</v>
      </c>
      <c r="B1440" s="25">
        <v>2020</v>
      </c>
      <c r="C1440" s="25" t="s">
        <v>2</v>
      </c>
      <c r="D1440" s="25" t="s">
        <v>65</v>
      </c>
      <c r="E1440" s="25" t="s">
        <v>210</v>
      </c>
      <c r="F1440" s="23" t="s">
        <v>211</v>
      </c>
      <c r="G1440" s="23" t="s">
        <v>549</v>
      </c>
      <c r="H1440" s="32" t="s">
        <v>357</v>
      </c>
      <c r="I1440" s="32" t="s">
        <v>574</v>
      </c>
      <c r="J1440" s="135">
        <v>47</v>
      </c>
      <c r="K1440" s="28">
        <v>0.87234</v>
      </c>
      <c r="L1440" s="28">
        <f t="shared" si="63"/>
        <v>0.84679000000000004</v>
      </c>
      <c r="O1440" s="77">
        <v>0.82706999999999997</v>
      </c>
      <c r="BF1440" s="106"/>
    </row>
    <row r="1441" spans="1:58" x14ac:dyDescent="0.25">
      <c r="A1441" t="s">
        <v>17</v>
      </c>
      <c r="B1441" s="25">
        <v>2020</v>
      </c>
      <c r="C1441" s="25" t="s">
        <v>3</v>
      </c>
      <c r="D1441" s="25" t="s">
        <v>66</v>
      </c>
      <c r="E1441" s="25" t="s">
        <v>210</v>
      </c>
      <c r="F1441" s="23" t="s">
        <v>211</v>
      </c>
      <c r="G1441" s="23" t="s">
        <v>549</v>
      </c>
      <c r="H1441" s="32" t="s">
        <v>357</v>
      </c>
      <c r="I1441" s="32" t="s">
        <v>574</v>
      </c>
      <c r="J1441" s="135">
        <v>68</v>
      </c>
      <c r="K1441" s="28">
        <v>0.86765000000000003</v>
      </c>
      <c r="L1441" s="28">
        <f t="shared" si="63"/>
        <v>0.87172000000000005</v>
      </c>
      <c r="O1441" s="77">
        <v>0.85233000000000003</v>
      </c>
      <c r="BF1441" s="106"/>
    </row>
    <row r="1442" spans="1:58" x14ac:dyDescent="0.25">
      <c r="A1442" t="s">
        <v>17</v>
      </c>
      <c r="B1442" s="25">
        <v>2021</v>
      </c>
      <c r="C1442" s="25" t="s">
        <v>0</v>
      </c>
      <c r="D1442" s="25" t="s">
        <v>67</v>
      </c>
      <c r="E1442" s="25" t="s">
        <v>210</v>
      </c>
      <c r="F1442" s="23" t="s">
        <v>211</v>
      </c>
      <c r="G1442" s="23" t="s">
        <v>549</v>
      </c>
      <c r="H1442" s="32" t="s">
        <v>357</v>
      </c>
      <c r="I1442" s="32" t="s">
        <v>574</v>
      </c>
      <c r="J1442" s="135">
        <v>53</v>
      </c>
      <c r="K1442" s="28">
        <v>0.92452999999999996</v>
      </c>
      <c r="L1442" s="28">
        <f t="shared" si="63"/>
        <v>0.88646999999999998</v>
      </c>
      <c r="O1442" s="77">
        <v>0.86184000000000005</v>
      </c>
      <c r="BF1442" s="106"/>
    </row>
    <row r="1443" spans="1:58" x14ac:dyDescent="0.25">
      <c r="A1443" t="s">
        <v>17</v>
      </c>
      <c r="B1443" s="25">
        <v>2021</v>
      </c>
      <c r="C1443" s="25" t="s">
        <v>1</v>
      </c>
      <c r="D1443" s="25" t="s">
        <v>68</v>
      </c>
      <c r="E1443" s="25" t="s">
        <v>210</v>
      </c>
      <c r="F1443" s="23" t="s">
        <v>211</v>
      </c>
      <c r="G1443" s="23" t="s">
        <v>549</v>
      </c>
      <c r="H1443" s="32" t="s">
        <v>357</v>
      </c>
      <c r="I1443" s="32" t="s">
        <v>574</v>
      </c>
      <c r="J1443" s="135">
        <v>67</v>
      </c>
      <c r="K1443" s="28">
        <v>0.97014999999999996</v>
      </c>
      <c r="L1443" s="28">
        <f t="shared" si="63"/>
        <v>0.88195999999999997</v>
      </c>
      <c r="O1443" s="77">
        <v>0.85790999999999995</v>
      </c>
      <c r="BF1443" s="106"/>
    </row>
    <row r="1444" spans="1:58" x14ac:dyDescent="0.25">
      <c r="A1444" t="s">
        <v>17</v>
      </c>
      <c r="B1444" s="25">
        <v>2021</v>
      </c>
      <c r="C1444" s="25" t="s">
        <v>2</v>
      </c>
      <c r="D1444" s="25" t="s">
        <v>69</v>
      </c>
      <c r="E1444" s="25" t="s">
        <v>210</v>
      </c>
      <c r="F1444" s="23" t="s">
        <v>211</v>
      </c>
      <c r="G1444" s="23" t="s">
        <v>549</v>
      </c>
      <c r="H1444" s="32" t="s">
        <v>357</v>
      </c>
      <c r="I1444" s="32" t="s">
        <v>574</v>
      </c>
      <c r="J1444" s="135">
        <v>71</v>
      </c>
      <c r="K1444" s="28">
        <v>0.90141000000000004</v>
      </c>
      <c r="L1444" s="28">
        <f t="shared" si="63"/>
        <v>0.88331000000000004</v>
      </c>
      <c r="O1444" s="77">
        <v>0.85472999999999999</v>
      </c>
      <c r="BF1444" s="106"/>
    </row>
    <row r="1445" spans="1:58" x14ac:dyDescent="0.25">
      <c r="A1445" t="s">
        <v>17</v>
      </c>
      <c r="B1445" s="25">
        <v>2021</v>
      </c>
      <c r="C1445" s="25" t="s">
        <v>3</v>
      </c>
      <c r="D1445" s="25" t="s">
        <v>70</v>
      </c>
      <c r="E1445" s="25" t="s">
        <v>210</v>
      </c>
      <c r="F1445" s="23" t="s">
        <v>211</v>
      </c>
      <c r="G1445" s="23" t="s">
        <v>549</v>
      </c>
      <c r="H1445" s="32" t="s">
        <v>357</v>
      </c>
      <c r="I1445" s="32" t="s">
        <v>574</v>
      </c>
      <c r="J1445" s="135">
        <v>75</v>
      </c>
      <c r="K1445" s="28">
        <v>0.94667000000000001</v>
      </c>
      <c r="L1445" s="28">
        <f t="shared" si="63"/>
        <v>0.90358000000000005</v>
      </c>
      <c r="O1445" s="77">
        <v>0.86302999999999996</v>
      </c>
      <c r="BF1445" s="106"/>
    </row>
    <row r="1446" spans="1:58" x14ac:dyDescent="0.25">
      <c r="A1446" t="s">
        <v>17</v>
      </c>
      <c r="B1446" s="25">
        <v>2022</v>
      </c>
      <c r="C1446" s="25" t="s">
        <v>0</v>
      </c>
      <c r="D1446" s="25" t="s">
        <v>71</v>
      </c>
      <c r="E1446" s="25" t="s">
        <v>210</v>
      </c>
      <c r="F1446" s="23" t="s">
        <v>211</v>
      </c>
      <c r="G1446" s="23" t="s">
        <v>549</v>
      </c>
      <c r="H1446" s="32" t="s">
        <v>357</v>
      </c>
      <c r="I1446" s="32" t="s">
        <v>574</v>
      </c>
      <c r="J1446" s="135">
        <v>76</v>
      </c>
      <c r="K1446" s="28">
        <v>0.94737000000000005</v>
      </c>
      <c r="L1446" s="28">
        <f t="shared" si="63"/>
        <v>0.88136000000000003</v>
      </c>
      <c r="O1446" s="77">
        <v>0.86423000000000005</v>
      </c>
      <c r="BF1446" s="106"/>
    </row>
    <row r="1447" spans="1:58" x14ac:dyDescent="0.25">
      <c r="A1447" t="s">
        <v>17</v>
      </c>
      <c r="B1447" s="25">
        <v>2022</v>
      </c>
      <c r="C1447" s="25" t="s">
        <v>1</v>
      </c>
      <c r="D1447" s="25" t="s">
        <v>72</v>
      </c>
      <c r="E1447" s="25" t="s">
        <v>210</v>
      </c>
      <c r="F1447" s="23" t="s">
        <v>211</v>
      </c>
      <c r="G1447" s="23" t="s">
        <v>549</v>
      </c>
      <c r="H1447" s="32" t="s">
        <v>357</v>
      </c>
      <c r="I1447" s="32" t="s">
        <v>574</v>
      </c>
      <c r="J1447" s="135">
        <v>76</v>
      </c>
      <c r="K1447" s="28">
        <v>0.94737000000000005</v>
      </c>
      <c r="L1447" s="28">
        <f t="shared" si="63"/>
        <v>0.89736000000000005</v>
      </c>
      <c r="O1447" s="77">
        <v>0.85797999999999996</v>
      </c>
      <c r="BF1447" s="106"/>
    </row>
    <row r="1448" spans="1:58" x14ac:dyDescent="0.25">
      <c r="A1448" t="s">
        <v>17</v>
      </c>
      <c r="B1448" s="25">
        <v>2022</v>
      </c>
      <c r="C1448" s="25" t="s">
        <v>2</v>
      </c>
      <c r="D1448" s="25" t="s">
        <v>73</v>
      </c>
      <c r="E1448" s="25" t="s">
        <v>210</v>
      </c>
      <c r="F1448" s="23" t="s">
        <v>211</v>
      </c>
      <c r="G1448" s="23" t="s">
        <v>549</v>
      </c>
      <c r="H1448" s="32" t="s">
        <v>357</v>
      </c>
      <c r="I1448" s="32" t="s">
        <v>574</v>
      </c>
      <c r="J1448" s="135">
        <v>79</v>
      </c>
      <c r="K1448" s="28">
        <v>0.84809999999999997</v>
      </c>
      <c r="L1448" s="28">
        <f t="shared" si="63"/>
        <v>0.8649</v>
      </c>
      <c r="O1448" s="77">
        <v>0.85080999999999996</v>
      </c>
      <c r="BF1448" s="106"/>
    </row>
    <row r="1449" spans="1:58" x14ac:dyDescent="0.25">
      <c r="A1449" t="s">
        <v>17</v>
      </c>
      <c r="B1449" s="25">
        <v>2022</v>
      </c>
      <c r="C1449" s="25" t="s">
        <v>3</v>
      </c>
      <c r="D1449" s="25" t="s">
        <v>493</v>
      </c>
      <c r="E1449" s="25" t="s">
        <v>210</v>
      </c>
      <c r="F1449" s="23" t="s">
        <v>211</v>
      </c>
      <c r="G1449" s="23" t="s">
        <v>549</v>
      </c>
      <c r="H1449" s="32" t="s">
        <v>357</v>
      </c>
      <c r="I1449" s="32" t="s">
        <v>574</v>
      </c>
      <c r="J1449" s="135">
        <v>85</v>
      </c>
      <c r="K1449" s="28">
        <v>0.90588000000000002</v>
      </c>
      <c r="L1449" s="28">
        <f t="shared" si="63"/>
        <v>0.86804000000000003</v>
      </c>
      <c r="O1449" s="77">
        <v>0.85358999999999996</v>
      </c>
      <c r="BF1449" s="106"/>
    </row>
    <row r="1450" spans="1:58" x14ac:dyDescent="0.25">
      <c r="A1450" t="s">
        <v>17</v>
      </c>
      <c r="B1450" s="25">
        <v>2023</v>
      </c>
      <c r="C1450" s="25" t="s">
        <v>0</v>
      </c>
      <c r="D1450" s="25" t="s">
        <v>537</v>
      </c>
      <c r="E1450" s="25" t="s">
        <v>210</v>
      </c>
      <c r="F1450" s="23" t="s">
        <v>211</v>
      </c>
      <c r="G1450" s="23" t="s">
        <v>549</v>
      </c>
      <c r="H1450" s="32" t="s">
        <v>357</v>
      </c>
      <c r="I1450" s="32" t="s">
        <v>574</v>
      </c>
      <c r="J1450" s="135">
        <v>66</v>
      </c>
      <c r="K1450" s="28">
        <v>0.90908999999999995</v>
      </c>
      <c r="L1450" s="28">
        <f t="shared" si="63"/>
        <v>0.85792000000000002</v>
      </c>
      <c r="O1450" s="77">
        <v>0.85650000000000004</v>
      </c>
      <c r="BF1450" s="106"/>
    </row>
    <row r="1451" spans="1:58" x14ac:dyDescent="0.25">
      <c r="A1451" t="s">
        <v>17</v>
      </c>
      <c r="B1451" s="25">
        <v>2018</v>
      </c>
      <c r="C1451" s="25" t="s">
        <v>0</v>
      </c>
      <c r="D1451" s="25" t="s">
        <v>54</v>
      </c>
      <c r="E1451" s="25" t="s">
        <v>539</v>
      </c>
      <c r="F1451" s="23" t="s">
        <v>364</v>
      </c>
      <c r="G1451" s="23" t="s">
        <v>539</v>
      </c>
      <c r="H1451" s="32" t="s">
        <v>364</v>
      </c>
      <c r="I1451" s="32" t="s">
        <v>574</v>
      </c>
      <c r="J1451" s="135">
        <v>247</v>
      </c>
      <c r="K1451" s="28">
        <v>0.85424999999999995</v>
      </c>
      <c r="L1451" s="28">
        <f t="shared" si="63"/>
        <v>0.85424999999999995</v>
      </c>
      <c r="O1451" s="77">
        <v>0.84830000000000005</v>
      </c>
      <c r="BF1451" s="106"/>
    </row>
    <row r="1452" spans="1:58" x14ac:dyDescent="0.25">
      <c r="A1452" t="s">
        <v>17</v>
      </c>
      <c r="B1452" s="25">
        <v>2018</v>
      </c>
      <c r="C1452" s="25" t="s">
        <v>1</v>
      </c>
      <c r="D1452" s="25" t="s">
        <v>56</v>
      </c>
      <c r="E1452" s="25" t="s">
        <v>539</v>
      </c>
      <c r="F1452" s="23" t="s">
        <v>364</v>
      </c>
      <c r="G1452" s="23" t="s">
        <v>539</v>
      </c>
      <c r="H1452" s="32" t="s">
        <v>364</v>
      </c>
      <c r="I1452" s="32" t="s">
        <v>574</v>
      </c>
      <c r="J1452" s="135">
        <v>240</v>
      </c>
      <c r="K1452" s="28">
        <v>0.88749999999999996</v>
      </c>
      <c r="L1452" s="28">
        <f t="shared" si="63"/>
        <v>0.88749999999999996</v>
      </c>
      <c r="O1452" s="77">
        <v>0.85524</v>
      </c>
      <c r="BF1452" s="106"/>
    </row>
    <row r="1453" spans="1:58" x14ac:dyDescent="0.25">
      <c r="A1453" t="s">
        <v>17</v>
      </c>
      <c r="B1453" s="25">
        <v>2018</v>
      </c>
      <c r="C1453" s="25" t="s">
        <v>2</v>
      </c>
      <c r="D1453" s="25" t="s">
        <v>57</v>
      </c>
      <c r="E1453" s="25" t="s">
        <v>539</v>
      </c>
      <c r="F1453" s="23" t="s">
        <v>364</v>
      </c>
      <c r="G1453" s="23" t="s">
        <v>539</v>
      </c>
      <c r="H1453" s="32" t="s">
        <v>364</v>
      </c>
      <c r="I1453" s="32" t="s">
        <v>574</v>
      </c>
      <c r="J1453" s="135">
        <v>212</v>
      </c>
      <c r="K1453" s="28">
        <v>0.86321000000000003</v>
      </c>
      <c r="L1453" s="28">
        <f t="shared" si="63"/>
        <v>0.86321000000000003</v>
      </c>
      <c r="O1453" s="77">
        <v>0.85572000000000004</v>
      </c>
      <c r="BF1453" s="106"/>
    </row>
    <row r="1454" spans="1:58" x14ac:dyDescent="0.25">
      <c r="A1454" t="s">
        <v>17</v>
      </c>
      <c r="B1454" s="25">
        <v>2018</v>
      </c>
      <c r="C1454" s="25" t="s">
        <v>3</v>
      </c>
      <c r="D1454" s="25" t="s">
        <v>58</v>
      </c>
      <c r="E1454" s="25" t="s">
        <v>539</v>
      </c>
      <c r="F1454" s="23" t="s">
        <v>364</v>
      </c>
      <c r="G1454" s="23" t="s">
        <v>539</v>
      </c>
      <c r="H1454" s="32" t="s">
        <v>364</v>
      </c>
      <c r="I1454" s="32" t="s">
        <v>574</v>
      </c>
      <c r="J1454" s="135">
        <v>193</v>
      </c>
      <c r="K1454" s="28">
        <v>0.88083</v>
      </c>
      <c r="L1454" s="28">
        <f t="shared" si="63"/>
        <v>0.88083</v>
      </c>
      <c r="O1454" s="77">
        <v>0.85877999999999999</v>
      </c>
      <c r="BF1454" s="106"/>
    </row>
    <row r="1455" spans="1:58" x14ac:dyDescent="0.25">
      <c r="A1455" t="s">
        <v>17</v>
      </c>
      <c r="B1455" s="25">
        <v>2019</v>
      </c>
      <c r="C1455" s="25" t="s">
        <v>0</v>
      </c>
      <c r="D1455" s="25" t="s">
        <v>59</v>
      </c>
      <c r="E1455" s="25" t="s">
        <v>539</v>
      </c>
      <c r="F1455" s="23" t="s">
        <v>364</v>
      </c>
      <c r="G1455" s="23" t="s">
        <v>539</v>
      </c>
      <c r="H1455" s="32" t="s">
        <v>364</v>
      </c>
      <c r="I1455" s="32" t="s">
        <v>574</v>
      </c>
      <c r="J1455" s="135">
        <v>175</v>
      </c>
      <c r="K1455" s="28">
        <v>0.88</v>
      </c>
      <c r="L1455" s="28">
        <f t="shared" si="63"/>
        <v>0.88</v>
      </c>
      <c r="O1455" s="77">
        <v>0.85007999999999995</v>
      </c>
      <c r="BF1455" s="106"/>
    </row>
    <row r="1456" spans="1:58" x14ac:dyDescent="0.25">
      <c r="A1456" t="s">
        <v>17</v>
      </c>
      <c r="B1456" s="25">
        <v>2019</v>
      </c>
      <c r="C1456" s="25" t="s">
        <v>1</v>
      </c>
      <c r="D1456" s="25" t="s">
        <v>60</v>
      </c>
      <c r="E1456" s="25" t="s">
        <v>539</v>
      </c>
      <c r="F1456" s="23" t="s">
        <v>364</v>
      </c>
      <c r="G1456" s="23" t="s">
        <v>539</v>
      </c>
      <c r="H1456" s="32" t="s">
        <v>364</v>
      </c>
      <c r="I1456" s="32" t="s">
        <v>574</v>
      </c>
      <c r="J1456" s="135">
        <v>206</v>
      </c>
      <c r="K1456" s="28">
        <v>0.83494999999999997</v>
      </c>
      <c r="L1456" s="28">
        <f t="shared" si="63"/>
        <v>0.83494999999999997</v>
      </c>
      <c r="O1456" s="77">
        <v>0.85524</v>
      </c>
      <c r="BF1456" s="106"/>
    </row>
    <row r="1457" spans="1:58" x14ac:dyDescent="0.25">
      <c r="A1457" t="s">
        <v>17</v>
      </c>
      <c r="B1457" s="25">
        <v>2019</v>
      </c>
      <c r="C1457" s="25" t="s">
        <v>2</v>
      </c>
      <c r="D1457" s="25" t="s">
        <v>61</v>
      </c>
      <c r="E1457" s="25" t="s">
        <v>539</v>
      </c>
      <c r="F1457" s="23" t="s">
        <v>364</v>
      </c>
      <c r="G1457" s="23" t="s">
        <v>539</v>
      </c>
      <c r="H1457" s="32" t="s">
        <v>364</v>
      </c>
      <c r="I1457" s="32" t="s">
        <v>574</v>
      </c>
      <c r="J1457" s="135">
        <v>209</v>
      </c>
      <c r="K1457" s="28">
        <v>0.82296999999999998</v>
      </c>
      <c r="L1457" s="28">
        <f t="shared" si="63"/>
        <v>0.82296999999999998</v>
      </c>
      <c r="O1457" s="77">
        <v>0.85079000000000005</v>
      </c>
      <c r="BF1457" s="106"/>
    </row>
    <row r="1458" spans="1:58" x14ac:dyDescent="0.25">
      <c r="A1458" t="s">
        <v>17</v>
      </c>
      <c r="B1458" s="25">
        <v>2019</v>
      </c>
      <c r="C1458" s="25" t="s">
        <v>3</v>
      </c>
      <c r="D1458" s="25" t="s">
        <v>62</v>
      </c>
      <c r="E1458" s="25" t="s">
        <v>539</v>
      </c>
      <c r="F1458" s="23" t="s">
        <v>364</v>
      </c>
      <c r="G1458" s="23" t="s">
        <v>539</v>
      </c>
      <c r="H1458" s="32" t="s">
        <v>364</v>
      </c>
      <c r="I1458" s="32" t="s">
        <v>574</v>
      </c>
      <c r="J1458" s="135">
        <v>215</v>
      </c>
      <c r="K1458" s="28">
        <v>0.81394999999999995</v>
      </c>
      <c r="L1458" s="28">
        <f t="shared" si="63"/>
        <v>0.81394999999999995</v>
      </c>
      <c r="O1458" s="77">
        <v>0.85265000000000002</v>
      </c>
      <c r="BF1458" s="106"/>
    </row>
    <row r="1459" spans="1:58" x14ac:dyDescent="0.25">
      <c r="A1459" t="s">
        <v>17</v>
      </c>
      <c r="B1459" s="25">
        <v>2020</v>
      </c>
      <c r="C1459" s="25" t="s">
        <v>0</v>
      </c>
      <c r="D1459" s="25" t="s">
        <v>63</v>
      </c>
      <c r="E1459" s="25" t="s">
        <v>539</v>
      </c>
      <c r="F1459" s="23" t="s">
        <v>364</v>
      </c>
      <c r="G1459" s="23" t="s">
        <v>539</v>
      </c>
      <c r="H1459" s="32" t="s">
        <v>364</v>
      </c>
      <c r="I1459" s="32" t="s">
        <v>574</v>
      </c>
      <c r="J1459" s="135">
        <v>199</v>
      </c>
      <c r="K1459" s="28">
        <v>0.82915000000000005</v>
      </c>
      <c r="L1459" s="28">
        <f t="shared" si="63"/>
        <v>0.82915000000000005</v>
      </c>
      <c r="O1459" s="77">
        <v>0.84214</v>
      </c>
      <c r="BF1459" s="106"/>
    </row>
    <row r="1460" spans="1:58" x14ac:dyDescent="0.25">
      <c r="A1460" t="s">
        <v>17</v>
      </c>
      <c r="B1460" s="25">
        <v>2020</v>
      </c>
      <c r="C1460" s="25" t="s">
        <v>1</v>
      </c>
      <c r="D1460" s="25" t="s">
        <v>64</v>
      </c>
      <c r="E1460" s="25" t="s">
        <v>539</v>
      </c>
      <c r="F1460" s="23" t="s">
        <v>364</v>
      </c>
      <c r="G1460" s="23" t="s">
        <v>539</v>
      </c>
      <c r="H1460" s="32" t="s">
        <v>364</v>
      </c>
      <c r="I1460" s="32" t="s">
        <v>574</v>
      </c>
      <c r="J1460" s="135">
        <v>92</v>
      </c>
      <c r="K1460" s="28">
        <v>0.86956999999999995</v>
      </c>
      <c r="L1460" s="28">
        <f t="shared" si="63"/>
        <v>0.86956999999999995</v>
      </c>
      <c r="O1460" s="77">
        <v>0.81738999999999995</v>
      </c>
      <c r="BF1460" s="106"/>
    </row>
    <row r="1461" spans="1:58" x14ac:dyDescent="0.25">
      <c r="A1461" t="s">
        <v>17</v>
      </c>
      <c r="B1461" s="25">
        <v>2020</v>
      </c>
      <c r="C1461" s="25" t="s">
        <v>2</v>
      </c>
      <c r="D1461" s="25" t="s">
        <v>65</v>
      </c>
      <c r="E1461" s="25" t="s">
        <v>539</v>
      </c>
      <c r="F1461" s="23" t="s">
        <v>364</v>
      </c>
      <c r="G1461" s="23" t="s">
        <v>539</v>
      </c>
      <c r="H1461" s="32" t="s">
        <v>364</v>
      </c>
      <c r="I1461" s="32" t="s">
        <v>574</v>
      </c>
      <c r="J1461" s="135">
        <v>167</v>
      </c>
      <c r="K1461" s="28">
        <v>0.91617000000000004</v>
      </c>
      <c r="L1461" s="28">
        <f t="shared" si="63"/>
        <v>0.91617000000000004</v>
      </c>
      <c r="O1461" s="77">
        <v>0.82706999999999997</v>
      </c>
      <c r="BF1461" s="106"/>
    </row>
    <row r="1462" spans="1:58" x14ac:dyDescent="0.25">
      <c r="A1462" t="s">
        <v>17</v>
      </c>
      <c r="B1462" s="25">
        <v>2020</v>
      </c>
      <c r="C1462" s="25" t="s">
        <v>3</v>
      </c>
      <c r="D1462" s="25" t="s">
        <v>66</v>
      </c>
      <c r="E1462" s="25" t="s">
        <v>539</v>
      </c>
      <c r="F1462" s="23" t="s">
        <v>364</v>
      </c>
      <c r="G1462" s="23" t="s">
        <v>539</v>
      </c>
      <c r="H1462" s="32" t="s">
        <v>364</v>
      </c>
      <c r="I1462" s="32" t="s">
        <v>574</v>
      </c>
      <c r="J1462" s="135">
        <v>191</v>
      </c>
      <c r="K1462" s="28">
        <v>0.85863999999999996</v>
      </c>
      <c r="L1462" s="28">
        <f t="shared" si="63"/>
        <v>0.85863999999999996</v>
      </c>
      <c r="O1462" s="77">
        <v>0.85233000000000003</v>
      </c>
      <c r="BF1462" s="106"/>
    </row>
    <row r="1463" spans="1:58" x14ac:dyDescent="0.25">
      <c r="A1463" t="s">
        <v>17</v>
      </c>
      <c r="B1463" s="25">
        <v>2021</v>
      </c>
      <c r="C1463" s="25" t="s">
        <v>0</v>
      </c>
      <c r="D1463" s="25" t="s">
        <v>67</v>
      </c>
      <c r="E1463" s="25" t="s">
        <v>539</v>
      </c>
      <c r="F1463" s="23" t="s">
        <v>364</v>
      </c>
      <c r="G1463" s="23" t="s">
        <v>539</v>
      </c>
      <c r="H1463" s="32" t="s">
        <v>364</v>
      </c>
      <c r="I1463" s="32" t="s">
        <v>574</v>
      </c>
      <c r="J1463" s="135">
        <v>180</v>
      </c>
      <c r="K1463" s="28">
        <v>0.88332999999999995</v>
      </c>
      <c r="L1463" s="28">
        <f t="shared" si="63"/>
        <v>0.88332999999999995</v>
      </c>
      <c r="O1463" s="77">
        <v>0.86184000000000005</v>
      </c>
      <c r="BF1463" s="106"/>
    </row>
    <row r="1464" spans="1:58" x14ac:dyDescent="0.25">
      <c r="A1464" t="s">
        <v>17</v>
      </c>
      <c r="B1464" s="25">
        <v>2021</v>
      </c>
      <c r="C1464" s="25" t="s">
        <v>1</v>
      </c>
      <c r="D1464" s="25" t="s">
        <v>68</v>
      </c>
      <c r="E1464" s="25" t="s">
        <v>539</v>
      </c>
      <c r="F1464" s="23" t="s">
        <v>364</v>
      </c>
      <c r="G1464" s="23" t="s">
        <v>539</v>
      </c>
      <c r="H1464" s="32" t="s">
        <v>364</v>
      </c>
      <c r="I1464" s="32" t="s">
        <v>574</v>
      </c>
      <c r="J1464" s="135">
        <v>190</v>
      </c>
      <c r="K1464" s="28">
        <v>0.86316000000000004</v>
      </c>
      <c r="L1464" s="28">
        <f t="shared" si="63"/>
        <v>0.86316000000000004</v>
      </c>
      <c r="O1464" s="77">
        <v>0.85790999999999995</v>
      </c>
      <c r="BF1464" s="106"/>
    </row>
    <row r="1465" spans="1:58" x14ac:dyDescent="0.25">
      <c r="A1465" t="s">
        <v>17</v>
      </c>
      <c r="B1465" s="25">
        <v>2021</v>
      </c>
      <c r="C1465" s="25" t="s">
        <v>2</v>
      </c>
      <c r="D1465" s="25" t="s">
        <v>69</v>
      </c>
      <c r="E1465" s="25" t="s">
        <v>539</v>
      </c>
      <c r="F1465" s="23" t="s">
        <v>364</v>
      </c>
      <c r="G1465" s="23" t="s">
        <v>539</v>
      </c>
      <c r="H1465" s="32" t="s">
        <v>364</v>
      </c>
      <c r="I1465" s="32" t="s">
        <v>574</v>
      </c>
      <c r="J1465" s="135">
        <v>180</v>
      </c>
      <c r="K1465" s="28">
        <v>0.86111000000000004</v>
      </c>
      <c r="L1465" s="28">
        <f t="shared" si="63"/>
        <v>0.86111000000000004</v>
      </c>
      <c r="O1465" s="77">
        <v>0.85472999999999999</v>
      </c>
      <c r="BF1465" s="106"/>
    </row>
    <row r="1466" spans="1:58" x14ac:dyDescent="0.25">
      <c r="A1466" t="s">
        <v>17</v>
      </c>
      <c r="B1466" s="25">
        <v>2021</v>
      </c>
      <c r="C1466" s="25" t="s">
        <v>3</v>
      </c>
      <c r="D1466" s="25" t="s">
        <v>70</v>
      </c>
      <c r="E1466" s="25" t="s">
        <v>539</v>
      </c>
      <c r="F1466" s="23" t="s">
        <v>364</v>
      </c>
      <c r="G1466" s="23" t="s">
        <v>539</v>
      </c>
      <c r="H1466" s="32" t="s">
        <v>364</v>
      </c>
      <c r="I1466" s="32" t="s">
        <v>574</v>
      </c>
      <c r="J1466" s="135">
        <v>203</v>
      </c>
      <c r="K1466" s="28">
        <v>0.87192000000000003</v>
      </c>
      <c r="L1466" s="28">
        <f t="shared" si="63"/>
        <v>0.87192000000000003</v>
      </c>
      <c r="O1466" s="77">
        <v>0.86302999999999996</v>
      </c>
      <c r="BF1466" s="106"/>
    </row>
    <row r="1467" spans="1:58" x14ac:dyDescent="0.25">
      <c r="A1467" t="s">
        <v>17</v>
      </c>
      <c r="B1467" s="25">
        <v>2022</v>
      </c>
      <c r="C1467" s="25" t="s">
        <v>0</v>
      </c>
      <c r="D1467" s="25" t="s">
        <v>71</v>
      </c>
      <c r="E1467" s="25" t="s">
        <v>539</v>
      </c>
      <c r="F1467" s="23" t="s">
        <v>364</v>
      </c>
      <c r="G1467" s="23" t="s">
        <v>539</v>
      </c>
      <c r="H1467" s="32" t="s">
        <v>364</v>
      </c>
      <c r="I1467" s="32" t="s">
        <v>574</v>
      </c>
      <c r="J1467" s="135">
        <v>178</v>
      </c>
      <c r="K1467" s="28">
        <v>0.83708000000000005</v>
      </c>
      <c r="L1467" s="28">
        <f t="shared" si="63"/>
        <v>0.83708000000000005</v>
      </c>
      <c r="O1467" s="77">
        <v>0.86423000000000005</v>
      </c>
      <c r="BF1467" s="106"/>
    </row>
    <row r="1468" spans="1:58" x14ac:dyDescent="0.25">
      <c r="A1468" t="s">
        <v>17</v>
      </c>
      <c r="B1468" s="25">
        <v>2022</v>
      </c>
      <c r="C1468" s="25" t="s">
        <v>1</v>
      </c>
      <c r="D1468" s="25" t="s">
        <v>72</v>
      </c>
      <c r="E1468" s="25" t="s">
        <v>539</v>
      </c>
      <c r="F1468" s="23" t="s">
        <v>364</v>
      </c>
      <c r="G1468" s="23" t="s">
        <v>539</v>
      </c>
      <c r="H1468" s="32" t="s">
        <v>364</v>
      </c>
      <c r="I1468" s="32" t="s">
        <v>574</v>
      </c>
      <c r="J1468" s="135">
        <v>164</v>
      </c>
      <c r="K1468" s="28">
        <v>0.81706999999999996</v>
      </c>
      <c r="L1468" s="28">
        <f t="shared" si="63"/>
        <v>0.81706999999999996</v>
      </c>
      <c r="O1468" s="77">
        <v>0.85797999999999996</v>
      </c>
      <c r="BF1468" s="106"/>
    </row>
    <row r="1469" spans="1:58" x14ac:dyDescent="0.25">
      <c r="A1469" t="s">
        <v>17</v>
      </c>
      <c r="B1469" s="25">
        <v>2022</v>
      </c>
      <c r="C1469" s="25" t="s">
        <v>2</v>
      </c>
      <c r="D1469" s="25" t="s">
        <v>73</v>
      </c>
      <c r="E1469" s="25" t="s">
        <v>539</v>
      </c>
      <c r="F1469" s="23" t="s">
        <v>364</v>
      </c>
      <c r="G1469" s="23" t="s">
        <v>539</v>
      </c>
      <c r="H1469" s="32" t="s">
        <v>364</v>
      </c>
      <c r="I1469" s="32" t="s">
        <v>574</v>
      </c>
      <c r="J1469" s="135">
        <v>226</v>
      </c>
      <c r="K1469" s="28">
        <v>0.80088000000000004</v>
      </c>
      <c r="L1469" s="28">
        <f t="shared" si="63"/>
        <v>0.80088000000000004</v>
      </c>
      <c r="O1469" s="77">
        <v>0.85080999999999996</v>
      </c>
      <c r="BF1469" s="106"/>
    </row>
    <row r="1470" spans="1:58" x14ac:dyDescent="0.25">
      <c r="A1470" t="s">
        <v>17</v>
      </c>
      <c r="B1470" s="25">
        <v>2022</v>
      </c>
      <c r="C1470" s="25" t="s">
        <v>3</v>
      </c>
      <c r="D1470" s="25" t="s">
        <v>493</v>
      </c>
      <c r="E1470" s="25" t="s">
        <v>539</v>
      </c>
      <c r="F1470" s="23" t="s">
        <v>364</v>
      </c>
      <c r="G1470" s="23" t="s">
        <v>539</v>
      </c>
      <c r="H1470" s="32" t="s">
        <v>364</v>
      </c>
      <c r="I1470" s="32" t="s">
        <v>574</v>
      </c>
      <c r="J1470" s="135">
        <v>201</v>
      </c>
      <c r="K1470" s="28">
        <v>0.80596999999999996</v>
      </c>
      <c r="L1470" s="28">
        <f t="shared" si="63"/>
        <v>0.80596999999999996</v>
      </c>
      <c r="O1470" s="77">
        <v>0.85358999999999996</v>
      </c>
      <c r="BF1470" s="106"/>
    </row>
    <row r="1471" spans="1:58" x14ac:dyDescent="0.25">
      <c r="A1471" t="s">
        <v>17</v>
      </c>
      <c r="B1471" s="25">
        <v>2023</v>
      </c>
      <c r="C1471" s="25" t="s">
        <v>0</v>
      </c>
      <c r="D1471" s="25" t="s">
        <v>537</v>
      </c>
      <c r="E1471" s="25" t="s">
        <v>539</v>
      </c>
      <c r="F1471" s="23" t="s">
        <v>364</v>
      </c>
      <c r="G1471" s="23" t="s">
        <v>539</v>
      </c>
      <c r="H1471" s="32" t="s">
        <v>364</v>
      </c>
      <c r="I1471" s="32" t="s">
        <v>574</v>
      </c>
      <c r="J1471" s="135">
        <v>238</v>
      </c>
      <c r="K1471" s="28">
        <v>0.84453999999999996</v>
      </c>
      <c r="L1471" s="28">
        <f t="shared" si="63"/>
        <v>0.84453999999999996</v>
      </c>
      <c r="O1471" s="77">
        <v>0.85650000000000004</v>
      </c>
      <c r="BF1471" s="106"/>
    </row>
    <row r="1472" spans="1:58" x14ac:dyDescent="0.25">
      <c r="A1472" t="s">
        <v>17</v>
      </c>
      <c r="B1472" s="25">
        <v>2018</v>
      </c>
      <c r="C1472" s="25" t="s">
        <v>0</v>
      </c>
      <c r="D1472" s="25" t="s">
        <v>54</v>
      </c>
      <c r="E1472" s="25" t="s">
        <v>212</v>
      </c>
      <c r="F1472" s="23" t="s">
        <v>213</v>
      </c>
      <c r="G1472" s="23" t="s">
        <v>557</v>
      </c>
      <c r="H1472" s="32" t="s">
        <v>356</v>
      </c>
      <c r="I1472" s="32" t="s">
        <v>574</v>
      </c>
      <c r="J1472" s="135">
        <v>21</v>
      </c>
      <c r="K1472" s="28">
        <v>0.85714000000000001</v>
      </c>
      <c r="L1472" s="28">
        <f t="shared" si="63"/>
        <v>0.83218999999999999</v>
      </c>
      <c r="O1472" s="77">
        <v>0.84830000000000005</v>
      </c>
      <c r="BF1472" s="106"/>
    </row>
    <row r="1473" spans="1:58" x14ac:dyDescent="0.25">
      <c r="A1473" t="s">
        <v>17</v>
      </c>
      <c r="B1473" s="25">
        <v>2018</v>
      </c>
      <c r="C1473" s="25" t="s">
        <v>1</v>
      </c>
      <c r="D1473" s="25" t="s">
        <v>56</v>
      </c>
      <c r="E1473" s="25" t="s">
        <v>212</v>
      </c>
      <c r="F1473" s="23" t="s">
        <v>213</v>
      </c>
      <c r="G1473" s="23" t="s">
        <v>557</v>
      </c>
      <c r="H1473" s="32" t="s">
        <v>356</v>
      </c>
      <c r="I1473" s="32" t="s">
        <v>574</v>
      </c>
      <c r="J1473" s="135">
        <v>25</v>
      </c>
      <c r="K1473" s="28">
        <v>0.92</v>
      </c>
      <c r="L1473" s="28">
        <f t="shared" si="63"/>
        <v>0.85762000000000005</v>
      </c>
      <c r="O1473" s="77">
        <v>0.85524</v>
      </c>
      <c r="BF1473" s="106"/>
    </row>
    <row r="1474" spans="1:58" x14ac:dyDescent="0.25">
      <c r="A1474" t="s">
        <v>17</v>
      </c>
      <c r="B1474" s="25">
        <v>2018</v>
      </c>
      <c r="C1474" s="25" t="s">
        <v>2</v>
      </c>
      <c r="D1474" s="25" t="s">
        <v>57</v>
      </c>
      <c r="E1474" s="25" t="s">
        <v>212</v>
      </c>
      <c r="F1474" s="23" t="s">
        <v>213</v>
      </c>
      <c r="G1474" s="23" t="s">
        <v>557</v>
      </c>
      <c r="H1474" s="32" t="s">
        <v>356</v>
      </c>
      <c r="I1474" s="32" t="s">
        <v>574</v>
      </c>
      <c r="J1474" s="135">
        <v>26</v>
      </c>
      <c r="K1474" s="28">
        <v>0.84614999999999996</v>
      </c>
      <c r="L1474" s="28">
        <f t="shared" ref="L1474:L1537" si="64">SUMIFS(K:K, E:E, G1474, D:D, D1474, I:I, I1474)</f>
        <v>0.85031999999999996</v>
      </c>
      <c r="O1474" s="77">
        <v>0.85572000000000004</v>
      </c>
      <c r="BF1474" s="106"/>
    </row>
    <row r="1475" spans="1:58" x14ac:dyDescent="0.25">
      <c r="A1475" t="s">
        <v>17</v>
      </c>
      <c r="B1475" s="25">
        <v>2018</v>
      </c>
      <c r="C1475" s="25" t="s">
        <v>3</v>
      </c>
      <c r="D1475" s="25" t="s">
        <v>58</v>
      </c>
      <c r="E1475" s="25" t="s">
        <v>212</v>
      </c>
      <c r="F1475" s="23" t="s">
        <v>213</v>
      </c>
      <c r="G1475" s="23" t="s">
        <v>557</v>
      </c>
      <c r="H1475" s="32" t="s">
        <v>356</v>
      </c>
      <c r="I1475" s="32" t="s">
        <v>574</v>
      </c>
      <c r="J1475" s="135">
        <v>17</v>
      </c>
      <c r="K1475" s="28">
        <v>0.82352999999999998</v>
      </c>
      <c r="L1475" s="28">
        <f t="shared" si="64"/>
        <v>0.88487000000000005</v>
      </c>
      <c r="O1475" s="77">
        <v>0.85877999999999999</v>
      </c>
      <c r="BF1475" s="106"/>
    </row>
    <row r="1476" spans="1:58" x14ac:dyDescent="0.25">
      <c r="A1476" t="s">
        <v>17</v>
      </c>
      <c r="B1476" s="25">
        <v>2019</v>
      </c>
      <c r="C1476" s="25" t="s">
        <v>0</v>
      </c>
      <c r="D1476" s="25" t="s">
        <v>59</v>
      </c>
      <c r="E1476" s="25" t="s">
        <v>212</v>
      </c>
      <c r="F1476" s="23" t="s">
        <v>213</v>
      </c>
      <c r="G1476" s="23" t="s">
        <v>557</v>
      </c>
      <c r="H1476" s="32" t="s">
        <v>356</v>
      </c>
      <c r="I1476" s="32" t="s">
        <v>574</v>
      </c>
      <c r="J1476" s="135">
        <v>16</v>
      </c>
      <c r="K1476" s="28">
        <v>0.75</v>
      </c>
      <c r="L1476" s="28">
        <f t="shared" si="64"/>
        <v>0.82670999999999994</v>
      </c>
      <c r="O1476" s="77">
        <v>0.85007999999999995</v>
      </c>
      <c r="BF1476" s="106"/>
    </row>
    <row r="1477" spans="1:58" x14ac:dyDescent="0.25">
      <c r="A1477" t="s">
        <v>17</v>
      </c>
      <c r="B1477" s="25">
        <v>2019</v>
      </c>
      <c r="C1477" s="25" t="s">
        <v>1</v>
      </c>
      <c r="D1477" s="25" t="s">
        <v>60</v>
      </c>
      <c r="E1477" s="25" t="s">
        <v>212</v>
      </c>
      <c r="F1477" s="23" t="s">
        <v>213</v>
      </c>
      <c r="G1477" s="23" t="s">
        <v>557</v>
      </c>
      <c r="H1477" s="32" t="s">
        <v>356</v>
      </c>
      <c r="I1477" s="32" t="s">
        <v>574</v>
      </c>
      <c r="J1477" s="135">
        <v>29</v>
      </c>
      <c r="K1477" s="28">
        <v>0.79310000000000003</v>
      </c>
      <c r="L1477" s="28">
        <f t="shared" si="64"/>
        <v>0.86922999999999995</v>
      </c>
      <c r="O1477" s="77">
        <v>0.85524</v>
      </c>
      <c r="BF1477" s="106"/>
    </row>
    <row r="1478" spans="1:58" x14ac:dyDescent="0.25">
      <c r="A1478" t="s">
        <v>17</v>
      </c>
      <c r="B1478" s="25">
        <v>2019</v>
      </c>
      <c r="C1478" s="25" t="s">
        <v>2</v>
      </c>
      <c r="D1478" s="25" t="s">
        <v>61</v>
      </c>
      <c r="E1478" s="25" t="s">
        <v>212</v>
      </c>
      <c r="F1478" s="23" t="s">
        <v>213</v>
      </c>
      <c r="G1478" s="23" t="s">
        <v>557</v>
      </c>
      <c r="H1478" s="32" t="s">
        <v>356</v>
      </c>
      <c r="I1478" s="32" t="s">
        <v>574</v>
      </c>
      <c r="J1478" s="135">
        <v>23</v>
      </c>
      <c r="K1478" s="28">
        <v>0.82608999999999999</v>
      </c>
      <c r="L1478" s="28">
        <f t="shared" si="64"/>
        <v>0.82387999999999995</v>
      </c>
      <c r="O1478" s="77">
        <v>0.85079000000000005</v>
      </c>
      <c r="BF1478" s="106"/>
    </row>
    <row r="1479" spans="1:58" x14ac:dyDescent="0.25">
      <c r="A1479" t="s">
        <v>17</v>
      </c>
      <c r="B1479" s="25">
        <v>2019</v>
      </c>
      <c r="C1479" s="25" t="s">
        <v>3</v>
      </c>
      <c r="D1479" s="25" t="s">
        <v>62</v>
      </c>
      <c r="E1479" s="25" t="s">
        <v>212</v>
      </c>
      <c r="F1479" s="23" t="s">
        <v>213</v>
      </c>
      <c r="G1479" s="23" t="s">
        <v>557</v>
      </c>
      <c r="H1479" s="32" t="s">
        <v>356</v>
      </c>
      <c r="I1479" s="32" t="s">
        <v>574</v>
      </c>
      <c r="J1479" s="135">
        <v>28</v>
      </c>
      <c r="K1479" s="28">
        <v>0.96428999999999998</v>
      </c>
      <c r="L1479" s="28">
        <f t="shared" si="64"/>
        <v>0.83840999999999999</v>
      </c>
      <c r="O1479" s="77">
        <v>0.85265000000000002</v>
      </c>
      <c r="BF1479" s="106"/>
    </row>
    <row r="1480" spans="1:58" x14ac:dyDescent="0.25">
      <c r="A1480" t="s">
        <v>17</v>
      </c>
      <c r="B1480" s="25">
        <v>2020</v>
      </c>
      <c r="C1480" s="25" t="s">
        <v>0</v>
      </c>
      <c r="D1480" s="25" t="s">
        <v>63</v>
      </c>
      <c r="E1480" s="25" t="s">
        <v>212</v>
      </c>
      <c r="F1480" s="23" t="s">
        <v>213</v>
      </c>
      <c r="G1480" s="23" t="s">
        <v>557</v>
      </c>
      <c r="H1480" s="32" t="s">
        <v>356</v>
      </c>
      <c r="I1480" s="32" t="s">
        <v>574</v>
      </c>
      <c r="J1480" s="135">
        <v>30</v>
      </c>
      <c r="K1480" s="28">
        <v>0.76666999999999996</v>
      </c>
      <c r="L1480" s="28">
        <f t="shared" si="64"/>
        <v>0.82759000000000005</v>
      </c>
      <c r="O1480" s="77">
        <v>0.84214</v>
      </c>
      <c r="BF1480" s="106"/>
    </row>
    <row r="1481" spans="1:58" x14ac:dyDescent="0.25">
      <c r="A1481" t="s">
        <v>17</v>
      </c>
      <c r="B1481" s="25">
        <v>2020</v>
      </c>
      <c r="C1481" s="25" t="s">
        <v>1</v>
      </c>
      <c r="D1481" s="25" t="s">
        <v>64</v>
      </c>
      <c r="E1481" s="25" t="s">
        <v>212</v>
      </c>
      <c r="F1481" s="23" t="s">
        <v>213</v>
      </c>
      <c r="G1481" s="23" t="s">
        <v>557</v>
      </c>
      <c r="H1481" s="32" t="s">
        <v>356</v>
      </c>
      <c r="I1481" s="32" t="s">
        <v>574</v>
      </c>
      <c r="J1481" s="135">
        <v>20</v>
      </c>
      <c r="K1481" s="28">
        <v>0.75</v>
      </c>
      <c r="L1481" s="28">
        <f t="shared" si="64"/>
        <v>0.81208000000000002</v>
      </c>
      <c r="O1481" s="77">
        <v>0.81738999999999995</v>
      </c>
      <c r="BF1481" s="106"/>
    </row>
    <row r="1482" spans="1:58" x14ac:dyDescent="0.25">
      <c r="A1482" t="s">
        <v>17</v>
      </c>
      <c r="B1482" s="25">
        <v>2020</v>
      </c>
      <c r="C1482" s="25" t="s">
        <v>2</v>
      </c>
      <c r="D1482" s="25" t="s">
        <v>65</v>
      </c>
      <c r="E1482" s="25" t="s">
        <v>212</v>
      </c>
      <c r="F1482" s="23" t="s">
        <v>213</v>
      </c>
      <c r="G1482" s="23" t="s">
        <v>557</v>
      </c>
      <c r="H1482" s="32" t="s">
        <v>356</v>
      </c>
      <c r="I1482" s="32" t="s">
        <v>574</v>
      </c>
      <c r="J1482" s="135">
        <v>19</v>
      </c>
      <c r="K1482" s="28">
        <v>0.73684000000000005</v>
      </c>
      <c r="L1482" s="28">
        <f t="shared" si="64"/>
        <v>0.81176000000000004</v>
      </c>
      <c r="O1482" s="77">
        <v>0.82706999999999997</v>
      </c>
      <c r="BF1482" s="106"/>
    </row>
    <row r="1483" spans="1:58" x14ac:dyDescent="0.25">
      <c r="A1483" t="s">
        <v>17</v>
      </c>
      <c r="B1483" s="25">
        <v>2020</v>
      </c>
      <c r="C1483" s="25" t="s">
        <v>3</v>
      </c>
      <c r="D1483" s="25" t="s">
        <v>66</v>
      </c>
      <c r="E1483" s="25" t="s">
        <v>212</v>
      </c>
      <c r="F1483" s="23" t="s">
        <v>213</v>
      </c>
      <c r="G1483" s="23" t="s">
        <v>557</v>
      </c>
      <c r="H1483" s="32" t="s">
        <v>356</v>
      </c>
      <c r="I1483" s="32" t="s">
        <v>574</v>
      </c>
      <c r="J1483" s="135">
        <v>20</v>
      </c>
      <c r="K1483" s="28">
        <v>0.9</v>
      </c>
      <c r="L1483" s="28">
        <f t="shared" si="64"/>
        <v>0.80591999999999997</v>
      </c>
      <c r="O1483" s="77">
        <v>0.85233000000000003</v>
      </c>
      <c r="BF1483" s="106"/>
    </row>
    <row r="1484" spans="1:58" x14ac:dyDescent="0.25">
      <c r="A1484" t="s">
        <v>17</v>
      </c>
      <c r="B1484" s="25">
        <v>2021</v>
      </c>
      <c r="C1484" s="25" t="s">
        <v>0</v>
      </c>
      <c r="D1484" s="25" t="s">
        <v>67</v>
      </c>
      <c r="E1484" s="25" t="s">
        <v>212</v>
      </c>
      <c r="F1484" s="23" t="s">
        <v>213</v>
      </c>
      <c r="G1484" s="23" t="s">
        <v>557</v>
      </c>
      <c r="H1484" s="32" t="s">
        <v>356</v>
      </c>
      <c r="I1484" s="32" t="s">
        <v>574</v>
      </c>
      <c r="J1484" s="135">
        <v>16</v>
      </c>
      <c r="K1484" s="28">
        <v>0.875</v>
      </c>
      <c r="L1484" s="28">
        <f t="shared" si="64"/>
        <v>0.86111000000000004</v>
      </c>
      <c r="O1484" s="77">
        <v>0.86184000000000005</v>
      </c>
      <c r="BF1484" s="106"/>
    </row>
    <row r="1485" spans="1:58" x14ac:dyDescent="0.25">
      <c r="A1485" t="s">
        <v>17</v>
      </c>
      <c r="B1485" s="25">
        <v>2021</v>
      </c>
      <c r="C1485" s="25" t="s">
        <v>1</v>
      </c>
      <c r="D1485" s="25" t="s">
        <v>68</v>
      </c>
      <c r="E1485" s="25" t="s">
        <v>212</v>
      </c>
      <c r="F1485" s="23" t="s">
        <v>213</v>
      </c>
      <c r="G1485" s="23" t="s">
        <v>557</v>
      </c>
      <c r="H1485" s="32" t="s">
        <v>356</v>
      </c>
      <c r="I1485" s="32" t="s">
        <v>574</v>
      </c>
      <c r="J1485" s="135">
        <v>20</v>
      </c>
      <c r="K1485" s="28">
        <v>0.8</v>
      </c>
      <c r="L1485" s="28">
        <f t="shared" si="64"/>
        <v>0.83928999999999998</v>
      </c>
      <c r="O1485" s="77">
        <v>0.85790999999999995</v>
      </c>
      <c r="BF1485" s="106"/>
    </row>
    <row r="1486" spans="1:58" x14ac:dyDescent="0.25">
      <c r="A1486" t="s">
        <v>17</v>
      </c>
      <c r="B1486" s="25">
        <v>2021</v>
      </c>
      <c r="C1486" s="25" t="s">
        <v>2</v>
      </c>
      <c r="D1486" s="25" t="s">
        <v>69</v>
      </c>
      <c r="E1486" s="25" t="s">
        <v>212</v>
      </c>
      <c r="F1486" s="23" t="s">
        <v>213</v>
      </c>
      <c r="G1486" s="23" t="s">
        <v>557</v>
      </c>
      <c r="H1486" s="32" t="s">
        <v>356</v>
      </c>
      <c r="I1486" s="32" t="s">
        <v>574</v>
      </c>
      <c r="J1486" s="135">
        <v>17</v>
      </c>
      <c r="K1486" s="28">
        <v>0.76471</v>
      </c>
      <c r="L1486" s="28">
        <f t="shared" si="64"/>
        <v>0.84721999999999997</v>
      </c>
      <c r="O1486" s="77">
        <v>0.85472999999999999</v>
      </c>
      <c r="BF1486" s="106"/>
    </row>
    <row r="1487" spans="1:58" x14ac:dyDescent="0.25">
      <c r="A1487" t="s">
        <v>17</v>
      </c>
      <c r="B1487" s="25">
        <v>2021</v>
      </c>
      <c r="C1487" s="25" t="s">
        <v>3</v>
      </c>
      <c r="D1487" s="25" t="s">
        <v>70</v>
      </c>
      <c r="E1487" s="25" t="s">
        <v>212</v>
      </c>
      <c r="F1487" s="23" t="s">
        <v>213</v>
      </c>
      <c r="G1487" s="23" t="s">
        <v>557</v>
      </c>
      <c r="H1487" s="32" t="s">
        <v>356</v>
      </c>
      <c r="I1487" s="32" t="s">
        <v>574</v>
      </c>
      <c r="J1487" s="135">
        <v>13</v>
      </c>
      <c r="K1487" s="28">
        <v>0.84614999999999996</v>
      </c>
      <c r="L1487" s="28">
        <f t="shared" si="64"/>
        <v>0.82825000000000004</v>
      </c>
      <c r="O1487" s="77">
        <v>0.86302999999999996</v>
      </c>
      <c r="BF1487" s="106"/>
    </row>
    <row r="1488" spans="1:58" x14ac:dyDescent="0.25">
      <c r="A1488" t="s">
        <v>17</v>
      </c>
      <c r="B1488" s="25">
        <v>2022</v>
      </c>
      <c r="C1488" s="25" t="s">
        <v>0</v>
      </c>
      <c r="D1488" s="25" t="s">
        <v>71</v>
      </c>
      <c r="E1488" s="25" t="s">
        <v>212</v>
      </c>
      <c r="F1488" s="23" t="s">
        <v>213</v>
      </c>
      <c r="G1488" s="23" t="s">
        <v>557</v>
      </c>
      <c r="H1488" s="32" t="s">
        <v>356</v>
      </c>
      <c r="I1488" s="32" t="s">
        <v>574</v>
      </c>
      <c r="J1488" s="135" t="s">
        <v>603</v>
      </c>
      <c r="K1488" s="28">
        <v>0.7</v>
      </c>
      <c r="L1488" s="28">
        <f t="shared" si="64"/>
        <v>0.83708000000000005</v>
      </c>
      <c r="O1488" s="77">
        <v>0.86423000000000005</v>
      </c>
      <c r="BF1488" s="106"/>
    </row>
    <row r="1489" spans="1:58" x14ac:dyDescent="0.25">
      <c r="A1489" t="s">
        <v>17</v>
      </c>
      <c r="B1489" s="25">
        <v>2022</v>
      </c>
      <c r="C1489" s="25" t="s">
        <v>1</v>
      </c>
      <c r="D1489" s="25" t="s">
        <v>72</v>
      </c>
      <c r="E1489" s="25" t="s">
        <v>212</v>
      </c>
      <c r="F1489" s="23" t="s">
        <v>213</v>
      </c>
      <c r="G1489" s="23" t="s">
        <v>557</v>
      </c>
      <c r="H1489" s="32" t="s">
        <v>356</v>
      </c>
      <c r="I1489" s="32" t="s">
        <v>574</v>
      </c>
      <c r="J1489" s="135">
        <v>17</v>
      </c>
      <c r="K1489" s="28">
        <v>0.94118000000000002</v>
      </c>
      <c r="L1489" s="28">
        <f t="shared" si="64"/>
        <v>0.85294000000000003</v>
      </c>
      <c r="O1489" s="77">
        <v>0.85797999999999996</v>
      </c>
      <c r="BF1489" s="106"/>
    </row>
    <row r="1490" spans="1:58" x14ac:dyDescent="0.25">
      <c r="A1490" t="s">
        <v>17</v>
      </c>
      <c r="B1490" s="25">
        <v>2022</v>
      </c>
      <c r="C1490" s="25" t="s">
        <v>2</v>
      </c>
      <c r="D1490" s="25" t="s">
        <v>73</v>
      </c>
      <c r="E1490" s="25" t="s">
        <v>212</v>
      </c>
      <c r="F1490" s="23" t="s">
        <v>213</v>
      </c>
      <c r="G1490" s="23" t="s">
        <v>557</v>
      </c>
      <c r="H1490" s="32" t="s">
        <v>356</v>
      </c>
      <c r="I1490" s="32" t="s">
        <v>574</v>
      </c>
      <c r="J1490" s="135">
        <v>15</v>
      </c>
      <c r="K1490" s="28">
        <v>0.73333000000000004</v>
      </c>
      <c r="L1490" s="28">
        <f t="shared" si="64"/>
        <v>0.79520999999999997</v>
      </c>
      <c r="O1490" s="77">
        <v>0.85080999999999996</v>
      </c>
      <c r="BF1490" s="106"/>
    </row>
    <row r="1491" spans="1:58" x14ac:dyDescent="0.25">
      <c r="A1491" t="s">
        <v>17</v>
      </c>
      <c r="B1491" s="25">
        <v>2022</v>
      </c>
      <c r="C1491" s="25" t="s">
        <v>3</v>
      </c>
      <c r="D1491" s="25" t="s">
        <v>493</v>
      </c>
      <c r="E1491" s="25" t="s">
        <v>212</v>
      </c>
      <c r="F1491" s="23" t="s">
        <v>213</v>
      </c>
      <c r="G1491" s="23" t="s">
        <v>557</v>
      </c>
      <c r="H1491" s="32" t="s">
        <v>356</v>
      </c>
      <c r="I1491" s="32" t="s">
        <v>574</v>
      </c>
      <c r="J1491" s="135">
        <v>21</v>
      </c>
      <c r="K1491" s="28">
        <v>0.80952000000000002</v>
      </c>
      <c r="L1491" s="28">
        <f t="shared" si="64"/>
        <v>0.84</v>
      </c>
      <c r="O1491" s="77">
        <v>0.85358999999999996</v>
      </c>
      <c r="BF1491" s="106"/>
    </row>
    <row r="1492" spans="1:58" x14ac:dyDescent="0.25">
      <c r="A1492" t="s">
        <v>17</v>
      </c>
      <c r="B1492" s="25">
        <v>2023</v>
      </c>
      <c r="C1492" s="25" t="s">
        <v>0</v>
      </c>
      <c r="D1492" s="25" t="s">
        <v>537</v>
      </c>
      <c r="E1492" s="25" t="s">
        <v>212</v>
      </c>
      <c r="F1492" s="23" t="s">
        <v>213</v>
      </c>
      <c r="G1492" s="23" t="s">
        <v>557</v>
      </c>
      <c r="H1492" s="32" t="s">
        <v>356</v>
      </c>
      <c r="I1492" s="32" t="s">
        <v>574</v>
      </c>
      <c r="J1492" s="135">
        <v>23</v>
      </c>
      <c r="K1492" s="28">
        <v>0.82608999999999999</v>
      </c>
      <c r="L1492" s="28">
        <f t="shared" si="64"/>
        <v>0.84545000000000003</v>
      </c>
      <c r="O1492" s="77">
        <v>0.85650000000000004</v>
      </c>
      <c r="BF1492" s="106"/>
    </row>
    <row r="1493" spans="1:58" x14ac:dyDescent="0.25">
      <c r="A1493" t="s">
        <v>17</v>
      </c>
      <c r="B1493" s="25">
        <v>2018</v>
      </c>
      <c r="C1493" s="25" t="s">
        <v>0</v>
      </c>
      <c r="D1493" s="25" t="s">
        <v>54</v>
      </c>
      <c r="E1493" s="25" t="s">
        <v>214</v>
      </c>
      <c r="F1493" s="23" t="s">
        <v>215</v>
      </c>
      <c r="G1493" s="23" t="s">
        <v>549</v>
      </c>
      <c r="H1493" s="32" t="s">
        <v>357</v>
      </c>
      <c r="I1493" s="32" t="s">
        <v>574</v>
      </c>
      <c r="J1493" s="135">
        <v>121</v>
      </c>
      <c r="K1493" s="28">
        <v>0.94215000000000004</v>
      </c>
      <c r="L1493" s="28">
        <f t="shared" si="64"/>
        <v>0.8992</v>
      </c>
      <c r="O1493" s="77">
        <v>0.84830000000000005</v>
      </c>
      <c r="BF1493" s="106"/>
    </row>
    <row r="1494" spans="1:58" x14ac:dyDescent="0.25">
      <c r="A1494" t="s">
        <v>17</v>
      </c>
      <c r="B1494" s="25">
        <v>2018</v>
      </c>
      <c r="C1494" s="25" t="s">
        <v>1</v>
      </c>
      <c r="D1494" s="25" t="s">
        <v>56</v>
      </c>
      <c r="E1494" s="25" t="s">
        <v>214</v>
      </c>
      <c r="F1494" s="23" t="s">
        <v>215</v>
      </c>
      <c r="G1494" s="23" t="s">
        <v>549</v>
      </c>
      <c r="H1494" s="32" t="s">
        <v>357</v>
      </c>
      <c r="I1494" s="32" t="s">
        <v>574</v>
      </c>
      <c r="J1494" s="135">
        <v>164</v>
      </c>
      <c r="K1494" s="28">
        <v>0.90854000000000001</v>
      </c>
      <c r="L1494" s="28">
        <f t="shared" si="64"/>
        <v>0.88761000000000001</v>
      </c>
      <c r="O1494" s="77">
        <v>0.85524</v>
      </c>
      <c r="BF1494" s="106"/>
    </row>
    <row r="1495" spans="1:58" x14ac:dyDescent="0.25">
      <c r="A1495" t="s">
        <v>17</v>
      </c>
      <c r="B1495" s="25">
        <v>2018</v>
      </c>
      <c r="C1495" s="25" t="s">
        <v>2</v>
      </c>
      <c r="D1495" s="25" t="s">
        <v>57</v>
      </c>
      <c r="E1495" s="25" t="s">
        <v>214</v>
      </c>
      <c r="F1495" s="23" t="s">
        <v>215</v>
      </c>
      <c r="G1495" s="23" t="s">
        <v>549</v>
      </c>
      <c r="H1495" s="32" t="s">
        <v>357</v>
      </c>
      <c r="I1495" s="32" t="s">
        <v>574</v>
      </c>
      <c r="J1495" s="135">
        <v>179</v>
      </c>
      <c r="K1495" s="28">
        <v>0.94413000000000002</v>
      </c>
      <c r="L1495" s="28">
        <f t="shared" si="64"/>
        <v>0.90776999999999997</v>
      </c>
      <c r="O1495" s="77">
        <v>0.85572000000000004</v>
      </c>
      <c r="BF1495" s="106"/>
    </row>
    <row r="1496" spans="1:58" x14ac:dyDescent="0.25">
      <c r="A1496" t="s">
        <v>17</v>
      </c>
      <c r="B1496" s="25">
        <v>2018</v>
      </c>
      <c r="C1496" s="25" t="s">
        <v>3</v>
      </c>
      <c r="D1496" s="25" t="s">
        <v>58</v>
      </c>
      <c r="E1496" s="25" t="s">
        <v>214</v>
      </c>
      <c r="F1496" s="23" t="s">
        <v>215</v>
      </c>
      <c r="G1496" s="23" t="s">
        <v>549</v>
      </c>
      <c r="H1496" s="32" t="s">
        <v>357</v>
      </c>
      <c r="I1496" s="32" t="s">
        <v>574</v>
      </c>
      <c r="J1496" s="135">
        <v>153</v>
      </c>
      <c r="K1496" s="28">
        <v>0.89541999999999999</v>
      </c>
      <c r="L1496" s="28">
        <f t="shared" si="64"/>
        <v>0.85624999999999996</v>
      </c>
      <c r="O1496" s="77">
        <v>0.85877999999999999</v>
      </c>
      <c r="BF1496" s="106"/>
    </row>
    <row r="1497" spans="1:58" x14ac:dyDescent="0.25">
      <c r="A1497" t="s">
        <v>17</v>
      </c>
      <c r="B1497" s="25">
        <v>2019</v>
      </c>
      <c r="C1497" s="25" t="s">
        <v>0</v>
      </c>
      <c r="D1497" s="25" t="s">
        <v>59</v>
      </c>
      <c r="E1497" s="25" t="s">
        <v>214</v>
      </c>
      <c r="F1497" s="23" t="s">
        <v>215</v>
      </c>
      <c r="G1497" s="23" t="s">
        <v>549</v>
      </c>
      <c r="H1497" s="32" t="s">
        <v>357</v>
      </c>
      <c r="I1497" s="32" t="s">
        <v>574</v>
      </c>
      <c r="J1497" s="135">
        <v>156</v>
      </c>
      <c r="K1497" s="28">
        <v>0.86538000000000004</v>
      </c>
      <c r="L1497" s="28">
        <f t="shared" si="64"/>
        <v>0.86451999999999996</v>
      </c>
      <c r="O1497" s="77">
        <v>0.85007999999999995</v>
      </c>
      <c r="BF1497" s="106"/>
    </row>
    <row r="1498" spans="1:58" x14ac:dyDescent="0.25">
      <c r="A1498" t="s">
        <v>17</v>
      </c>
      <c r="B1498" s="25">
        <v>2019</v>
      </c>
      <c r="C1498" s="25" t="s">
        <v>1</v>
      </c>
      <c r="D1498" s="25" t="s">
        <v>60</v>
      </c>
      <c r="E1498" s="25" t="s">
        <v>214</v>
      </c>
      <c r="F1498" s="23" t="s">
        <v>215</v>
      </c>
      <c r="G1498" s="23" t="s">
        <v>549</v>
      </c>
      <c r="H1498" s="32" t="s">
        <v>357</v>
      </c>
      <c r="I1498" s="32" t="s">
        <v>574</v>
      </c>
      <c r="J1498" s="135">
        <v>162</v>
      </c>
      <c r="K1498" s="28">
        <v>0.88271999999999995</v>
      </c>
      <c r="L1498" s="28">
        <f t="shared" si="64"/>
        <v>0.86243000000000003</v>
      </c>
      <c r="O1498" s="77">
        <v>0.85524</v>
      </c>
      <c r="BF1498" s="106"/>
    </row>
    <row r="1499" spans="1:58" x14ac:dyDescent="0.25">
      <c r="A1499" t="s">
        <v>17</v>
      </c>
      <c r="B1499" s="25">
        <v>2019</v>
      </c>
      <c r="C1499" s="25" t="s">
        <v>2</v>
      </c>
      <c r="D1499" s="25" t="s">
        <v>61</v>
      </c>
      <c r="E1499" s="25" t="s">
        <v>214</v>
      </c>
      <c r="F1499" s="23" t="s">
        <v>215</v>
      </c>
      <c r="G1499" s="23" t="s">
        <v>549</v>
      </c>
      <c r="H1499" s="32" t="s">
        <v>357</v>
      </c>
      <c r="I1499" s="32" t="s">
        <v>574</v>
      </c>
      <c r="J1499" s="135">
        <v>167</v>
      </c>
      <c r="K1499" s="28">
        <v>0.92215999999999998</v>
      </c>
      <c r="L1499" s="28">
        <f t="shared" si="64"/>
        <v>0.88331000000000004</v>
      </c>
      <c r="O1499" s="77">
        <v>0.85079000000000005</v>
      </c>
      <c r="BF1499" s="106"/>
    </row>
    <row r="1500" spans="1:58" x14ac:dyDescent="0.25">
      <c r="A1500" t="s">
        <v>17</v>
      </c>
      <c r="B1500" s="25">
        <v>2019</v>
      </c>
      <c r="C1500" s="25" t="s">
        <v>3</v>
      </c>
      <c r="D1500" s="25" t="s">
        <v>62</v>
      </c>
      <c r="E1500" s="25" t="s">
        <v>214</v>
      </c>
      <c r="F1500" s="23" t="s">
        <v>215</v>
      </c>
      <c r="G1500" s="23" t="s">
        <v>549</v>
      </c>
      <c r="H1500" s="32" t="s">
        <v>357</v>
      </c>
      <c r="I1500" s="32" t="s">
        <v>574</v>
      </c>
      <c r="J1500" s="135">
        <v>134</v>
      </c>
      <c r="K1500" s="28">
        <v>0.90298999999999996</v>
      </c>
      <c r="L1500" s="28">
        <f t="shared" si="64"/>
        <v>0.87575999999999998</v>
      </c>
      <c r="O1500" s="77">
        <v>0.85265000000000002</v>
      </c>
      <c r="BF1500" s="106"/>
    </row>
    <row r="1501" spans="1:58" x14ac:dyDescent="0.25">
      <c r="A1501" t="s">
        <v>17</v>
      </c>
      <c r="B1501" s="25">
        <v>2020</v>
      </c>
      <c r="C1501" s="25" t="s">
        <v>0</v>
      </c>
      <c r="D1501" s="25" t="s">
        <v>63</v>
      </c>
      <c r="E1501" s="25" t="s">
        <v>214</v>
      </c>
      <c r="F1501" s="23" t="s">
        <v>215</v>
      </c>
      <c r="G1501" s="23" t="s">
        <v>549</v>
      </c>
      <c r="H1501" s="32" t="s">
        <v>357</v>
      </c>
      <c r="I1501" s="32" t="s">
        <v>574</v>
      </c>
      <c r="J1501" s="135">
        <v>167</v>
      </c>
      <c r="K1501" s="28">
        <v>0.88024000000000002</v>
      </c>
      <c r="L1501" s="28">
        <f t="shared" si="64"/>
        <v>0.85306999999999999</v>
      </c>
      <c r="O1501" s="77">
        <v>0.84214</v>
      </c>
      <c r="BF1501" s="106"/>
    </row>
    <row r="1502" spans="1:58" x14ac:dyDescent="0.25">
      <c r="A1502" t="s">
        <v>17</v>
      </c>
      <c r="B1502" s="25">
        <v>2020</v>
      </c>
      <c r="C1502" s="25" t="s">
        <v>1</v>
      </c>
      <c r="D1502" s="25" t="s">
        <v>64</v>
      </c>
      <c r="E1502" s="25" t="s">
        <v>214</v>
      </c>
      <c r="F1502" s="23" t="s">
        <v>215</v>
      </c>
      <c r="G1502" s="23" t="s">
        <v>549</v>
      </c>
      <c r="H1502" s="32" t="s">
        <v>357</v>
      </c>
      <c r="I1502" s="32" t="s">
        <v>574</v>
      </c>
      <c r="J1502" s="135">
        <v>66</v>
      </c>
      <c r="K1502" s="28">
        <v>0.86363999999999996</v>
      </c>
      <c r="L1502" s="28">
        <f t="shared" si="64"/>
        <v>0.86890000000000001</v>
      </c>
      <c r="O1502" s="77">
        <v>0.81738999999999995</v>
      </c>
      <c r="BF1502" s="106"/>
    </row>
    <row r="1503" spans="1:58" x14ac:dyDescent="0.25">
      <c r="A1503" t="s">
        <v>17</v>
      </c>
      <c r="B1503" s="25">
        <v>2020</v>
      </c>
      <c r="C1503" s="25" t="s">
        <v>2</v>
      </c>
      <c r="D1503" s="25" t="s">
        <v>65</v>
      </c>
      <c r="E1503" s="25" t="s">
        <v>214</v>
      </c>
      <c r="F1503" s="23" t="s">
        <v>215</v>
      </c>
      <c r="G1503" s="23" t="s">
        <v>549</v>
      </c>
      <c r="H1503" s="32" t="s">
        <v>357</v>
      </c>
      <c r="I1503" s="32" t="s">
        <v>574</v>
      </c>
      <c r="J1503" s="135">
        <v>106</v>
      </c>
      <c r="K1503" s="28">
        <v>0.88678999999999997</v>
      </c>
      <c r="L1503" s="28">
        <f t="shared" si="64"/>
        <v>0.84679000000000004</v>
      </c>
      <c r="O1503" s="77">
        <v>0.82706999999999997</v>
      </c>
      <c r="BF1503" s="106"/>
    </row>
    <row r="1504" spans="1:58" x14ac:dyDescent="0.25">
      <c r="A1504" t="s">
        <v>17</v>
      </c>
      <c r="B1504" s="25">
        <v>2020</v>
      </c>
      <c r="C1504" s="25" t="s">
        <v>3</v>
      </c>
      <c r="D1504" s="25" t="s">
        <v>66</v>
      </c>
      <c r="E1504" s="25" t="s">
        <v>214</v>
      </c>
      <c r="F1504" s="23" t="s">
        <v>215</v>
      </c>
      <c r="G1504" s="23" t="s">
        <v>549</v>
      </c>
      <c r="H1504" s="32" t="s">
        <v>357</v>
      </c>
      <c r="I1504" s="32" t="s">
        <v>574</v>
      </c>
      <c r="J1504" s="135">
        <v>177</v>
      </c>
      <c r="K1504" s="28">
        <v>0.89266000000000001</v>
      </c>
      <c r="L1504" s="28">
        <f t="shared" si="64"/>
        <v>0.87172000000000005</v>
      </c>
      <c r="O1504" s="77">
        <v>0.85233000000000003</v>
      </c>
      <c r="BF1504" s="106"/>
    </row>
    <row r="1505" spans="1:58" x14ac:dyDescent="0.25">
      <c r="A1505" t="s">
        <v>17</v>
      </c>
      <c r="B1505" s="25">
        <v>2021</v>
      </c>
      <c r="C1505" s="25" t="s">
        <v>0</v>
      </c>
      <c r="D1505" s="25" t="s">
        <v>67</v>
      </c>
      <c r="E1505" s="25" t="s">
        <v>214</v>
      </c>
      <c r="F1505" s="23" t="s">
        <v>215</v>
      </c>
      <c r="G1505" s="23" t="s">
        <v>549</v>
      </c>
      <c r="H1505" s="32" t="s">
        <v>357</v>
      </c>
      <c r="I1505" s="32" t="s">
        <v>574</v>
      </c>
      <c r="J1505" s="135">
        <v>146</v>
      </c>
      <c r="K1505" s="28">
        <v>0.88356000000000001</v>
      </c>
      <c r="L1505" s="28">
        <f t="shared" si="64"/>
        <v>0.88646999999999998</v>
      </c>
      <c r="O1505" s="77">
        <v>0.86184000000000005</v>
      </c>
      <c r="BF1505" s="106"/>
    </row>
    <row r="1506" spans="1:58" x14ac:dyDescent="0.25">
      <c r="A1506" t="s">
        <v>17</v>
      </c>
      <c r="B1506" s="25">
        <v>2021</v>
      </c>
      <c r="C1506" s="25" t="s">
        <v>1</v>
      </c>
      <c r="D1506" s="25" t="s">
        <v>68</v>
      </c>
      <c r="E1506" s="25" t="s">
        <v>214</v>
      </c>
      <c r="F1506" s="23" t="s">
        <v>215</v>
      </c>
      <c r="G1506" s="23" t="s">
        <v>549</v>
      </c>
      <c r="H1506" s="32" t="s">
        <v>357</v>
      </c>
      <c r="I1506" s="32" t="s">
        <v>574</v>
      </c>
      <c r="J1506" s="135">
        <v>144</v>
      </c>
      <c r="K1506" s="28">
        <v>0.84028000000000003</v>
      </c>
      <c r="L1506" s="28">
        <f t="shared" si="64"/>
        <v>0.88195999999999997</v>
      </c>
      <c r="O1506" s="77">
        <v>0.85790999999999995</v>
      </c>
      <c r="BF1506" s="106"/>
    </row>
    <row r="1507" spans="1:58" x14ac:dyDescent="0.25">
      <c r="A1507" t="s">
        <v>17</v>
      </c>
      <c r="B1507" s="25">
        <v>2021</v>
      </c>
      <c r="C1507" s="25" t="s">
        <v>2</v>
      </c>
      <c r="D1507" s="25" t="s">
        <v>69</v>
      </c>
      <c r="E1507" s="25" t="s">
        <v>214</v>
      </c>
      <c r="F1507" s="23" t="s">
        <v>215</v>
      </c>
      <c r="G1507" s="23" t="s">
        <v>549</v>
      </c>
      <c r="H1507" s="32" t="s">
        <v>357</v>
      </c>
      <c r="I1507" s="32" t="s">
        <v>574</v>
      </c>
      <c r="J1507" s="135">
        <v>181</v>
      </c>
      <c r="K1507" s="28">
        <v>0.90608</v>
      </c>
      <c r="L1507" s="28">
        <f t="shared" si="64"/>
        <v>0.88331000000000004</v>
      </c>
      <c r="O1507" s="77">
        <v>0.85472999999999999</v>
      </c>
      <c r="BF1507" s="106"/>
    </row>
    <row r="1508" spans="1:58" x14ac:dyDescent="0.25">
      <c r="A1508" t="s">
        <v>17</v>
      </c>
      <c r="B1508" s="25">
        <v>2021</v>
      </c>
      <c r="C1508" s="25" t="s">
        <v>3</v>
      </c>
      <c r="D1508" s="25" t="s">
        <v>70</v>
      </c>
      <c r="E1508" s="25" t="s">
        <v>214</v>
      </c>
      <c r="F1508" s="23" t="s">
        <v>215</v>
      </c>
      <c r="G1508" s="23" t="s">
        <v>549</v>
      </c>
      <c r="H1508" s="32" t="s">
        <v>357</v>
      </c>
      <c r="I1508" s="32" t="s">
        <v>574</v>
      </c>
      <c r="J1508" s="135">
        <v>200</v>
      </c>
      <c r="K1508" s="28">
        <v>0.93</v>
      </c>
      <c r="L1508" s="28">
        <f t="shared" si="64"/>
        <v>0.90358000000000005</v>
      </c>
      <c r="O1508" s="77">
        <v>0.86302999999999996</v>
      </c>
      <c r="BF1508" s="106"/>
    </row>
    <row r="1509" spans="1:58" x14ac:dyDescent="0.25">
      <c r="A1509" t="s">
        <v>17</v>
      </c>
      <c r="B1509" s="25">
        <v>2022</v>
      </c>
      <c r="C1509" s="25" t="s">
        <v>0</v>
      </c>
      <c r="D1509" s="25" t="s">
        <v>71</v>
      </c>
      <c r="E1509" s="25" t="s">
        <v>214</v>
      </c>
      <c r="F1509" s="23" t="s">
        <v>215</v>
      </c>
      <c r="G1509" s="23" t="s">
        <v>549</v>
      </c>
      <c r="H1509" s="32" t="s">
        <v>357</v>
      </c>
      <c r="I1509" s="32" t="s">
        <v>574</v>
      </c>
      <c r="J1509" s="135">
        <v>205</v>
      </c>
      <c r="K1509" s="28">
        <v>0.89268000000000003</v>
      </c>
      <c r="L1509" s="28">
        <f t="shared" si="64"/>
        <v>0.88136000000000003</v>
      </c>
      <c r="O1509" s="77">
        <v>0.86423000000000005</v>
      </c>
      <c r="BF1509" s="106"/>
    </row>
    <row r="1510" spans="1:58" x14ac:dyDescent="0.25">
      <c r="A1510" t="s">
        <v>17</v>
      </c>
      <c r="B1510" s="25">
        <v>2022</v>
      </c>
      <c r="C1510" s="25" t="s">
        <v>1</v>
      </c>
      <c r="D1510" s="25" t="s">
        <v>72</v>
      </c>
      <c r="E1510" s="25" t="s">
        <v>214</v>
      </c>
      <c r="F1510" s="23" t="s">
        <v>215</v>
      </c>
      <c r="G1510" s="23" t="s">
        <v>549</v>
      </c>
      <c r="H1510" s="32" t="s">
        <v>357</v>
      </c>
      <c r="I1510" s="32" t="s">
        <v>574</v>
      </c>
      <c r="J1510" s="135">
        <v>164</v>
      </c>
      <c r="K1510" s="28">
        <v>0.85975999999999997</v>
      </c>
      <c r="L1510" s="28">
        <f t="shared" si="64"/>
        <v>0.89736000000000005</v>
      </c>
      <c r="O1510" s="77">
        <v>0.85797999999999996</v>
      </c>
      <c r="BF1510" s="106"/>
    </row>
    <row r="1511" spans="1:58" x14ac:dyDescent="0.25">
      <c r="A1511" t="s">
        <v>17</v>
      </c>
      <c r="B1511" s="25">
        <v>2022</v>
      </c>
      <c r="C1511" s="25" t="s">
        <v>2</v>
      </c>
      <c r="D1511" s="25" t="s">
        <v>73</v>
      </c>
      <c r="E1511" s="25" t="s">
        <v>214</v>
      </c>
      <c r="F1511" s="23" t="s">
        <v>215</v>
      </c>
      <c r="G1511" s="23" t="s">
        <v>549</v>
      </c>
      <c r="H1511" s="32" t="s">
        <v>357</v>
      </c>
      <c r="I1511" s="32" t="s">
        <v>574</v>
      </c>
      <c r="J1511" s="135">
        <v>168</v>
      </c>
      <c r="K1511" s="28">
        <v>0.88690000000000002</v>
      </c>
      <c r="L1511" s="28">
        <f t="shared" si="64"/>
        <v>0.8649</v>
      </c>
      <c r="O1511" s="77">
        <v>0.85080999999999996</v>
      </c>
      <c r="BF1511" s="106"/>
    </row>
    <row r="1512" spans="1:58" x14ac:dyDescent="0.25">
      <c r="A1512" t="s">
        <v>17</v>
      </c>
      <c r="B1512" s="25">
        <v>2022</v>
      </c>
      <c r="C1512" s="25" t="s">
        <v>3</v>
      </c>
      <c r="D1512" s="25" t="s">
        <v>493</v>
      </c>
      <c r="E1512" s="25" t="s">
        <v>214</v>
      </c>
      <c r="F1512" s="23" t="s">
        <v>215</v>
      </c>
      <c r="G1512" s="23" t="s">
        <v>549</v>
      </c>
      <c r="H1512" s="32" t="s">
        <v>357</v>
      </c>
      <c r="I1512" s="32" t="s">
        <v>574</v>
      </c>
      <c r="J1512" s="135">
        <v>163</v>
      </c>
      <c r="K1512" s="28">
        <v>0.87117</v>
      </c>
      <c r="L1512" s="28">
        <f t="shared" si="64"/>
        <v>0.86804000000000003</v>
      </c>
      <c r="O1512" s="77">
        <v>0.85358999999999996</v>
      </c>
      <c r="BF1512" s="106"/>
    </row>
    <row r="1513" spans="1:58" x14ac:dyDescent="0.25">
      <c r="A1513" t="s">
        <v>17</v>
      </c>
      <c r="B1513" s="25">
        <v>2023</v>
      </c>
      <c r="C1513" s="25" t="s">
        <v>0</v>
      </c>
      <c r="D1513" s="25" t="s">
        <v>537</v>
      </c>
      <c r="E1513" s="25" t="s">
        <v>214</v>
      </c>
      <c r="F1513" s="23" t="s">
        <v>215</v>
      </c>
      <c r="G1513" s="23" t="s">
        <v>549</v>
      </c>
      <c r="H1513" s="32" t="s">
        <v>357</v>
      </c>
      <c r="I1513" s="32" t="s">
        <v>574</v>
      </c>
      <c r="J1513" s="135">
        <v>153</v>
      </c>
      <c r="K1513" s="28">
        <v>0.88234999999999997</v>
      </c>
      <c r="L1513" s="28">
        <f t="shared" si="64"/>
        <v>0.85792000000000002</v>
      </c>
      <c r="O1513" s="77">
        <v>0.85650000000000004</v>
      </c>
      <c r="BF1513" s="106"/>
    </row>
    <row r="1514" spans="1:58" x14ac:dyDescent="0.25">
      <c r="A1514" t="s">
        <v>17</v>
      </c>
      <c r="B1514" s="25">
        <v>2018</v>
      </c>
      <c r="C1514" s="25" t="s">
        <v>0</v>
      </c>
      <c r="D1514" s="25" t="s">
        <v>54</v>
      </c>
      <c r="E1514" s="25" t="s">
        <v>216</v>
      </c>
      <c r="F1514" s="23" t="s">
        <v>217</v>
      </c>
      <c r="G1514" s="23" t="s">
        <v>541</v>
      </c>
      <c r="H1514" s="32" t="s">
        <v>542</v>
      </c>
      <c r="I1514" s="32" t="s">
        <v>574</v>
      </c>
      <c r="J1514" s="135">
        <v>98</v>
      </c>
      <c r="K1514" s="28">
        <v>0.70408000000000004</v>
      </c>
      <c r="L1514" s="28">
        <f t="shared" si="64"/>
        <v>0.83087999999999995</v>
      </c>
      <c r="O1514" s="77">
        <v>0.84830000000000005</v>
      </c>
      <c r="BF1514" s="106"/>
    </row>
    <row r="1515" spans="1:58" x14ac:dyDescent="0.25">
      <c r="A1515" t="s">
        <v>17</v>
      </c>
      <c r="B1515" s="25">
        <v>2018</v>
      </c>
      <c r="C1515" s="25" t="s">
        <v>1</v>
      </c>
      <c r="D1515" s="25" t="s">
        <v>56</v>
      </c>
      <c r="E1515" s="25" t="s">
        <v>216</v>
      </c>
      <c r="F1515" s="23" t="s">
        <v>217</v>
      </c>
      <c r="G1515" s="23" t="s">
        <v>541</v>
      </c>
      <c r="H1515" s="32" t="s">
        <v>542</v>
      </c>
      <c r="I1515" s="32" t="s">
        <v>574</v>
      </c>
      <c r="J1515" s="135">
        <v>126</v>
      </c>
      <c r="K1515" s="28">
        <v>0.81745999999999996</v>
      </c>
      <c r="L1515" s="28">
        <f t="shared" si="64"/>
        <v>0.84709000000000001</v>
      </c>
      <c r="O1515" s="77">
        <v>0.85524</v>
      </c>
      <c r="BF1515" s="106"/>
    </row>
    <row r="1516" spans="1:58" x14ac:dyDescent="0.25">
      <c r="A1516" t="s">
        <v>17</v>
      </c>
      <c r="B1516" s="25">
        <v>2018</v>
      </c>
      <c r="C1516" s="25" t="s">
        <v>2</v>
      </c>
      <c r="D1516" s="25" t="s">
        <v>57</v>
      </c>
      <c r="E1516" s="25" t="s">
        <v>216</v>
      </c>
      <c r="F1516" s="23" t="s">
        <v>217</v>
      </c>
      <c r="G1516" s="23" t="s">
        <v>541</v>
      </c>
      <c r="H1516" s="32" t="s">
        <v>542</v>
      </c>
      <c r="I1516" s="32" t="s">
        <v>574</v>
      </c>
      <c r="J1516" s="135">
        <v>119</v>
      </c>
      <c r="K1516" s="28">
        <v>0.84874000000000005</v>
      </c>
      <c r="L1516" s="28">
        <f t="shared" si="64"/>
        <v>0.82901000000000002</v>
      </c>
      <c r="O1516" s="77">
        <v>0.85572000000000004</v>
      </c>
      <c r="BF1516" s="106"/>
    </row>
    <row r="1517" spans="1:58" x14ac:dyDescent="0.25">
      <c r="A1517" t="s">
        <v>17</v>
      </c>
      <c r="B1517" s="25">
        <v>2018</v>
      </c>
      <c r="C1517" s="25" t="s">
        <v>3</v>
      </c>
      <c r="D1517" s="25" t="s">
        <v>58</v>
      </c>
      <c r="E1517" s="25" t="s">
        <v>216</v>
      </c>
      <c r="F1517" s="23" t="s">
        <v>217</v>
      </c>
      <c r="G1517" s="23" t="s">
        <v>541</v>
      </c>
      <c r="H1517" s="32" t="s">
        <v>542</v>
      </c>
      <c r="I1517" s="32" t="s">
        <v>574</v>
      </c>
      <c r="J1517" s="135">
        <v>119</v>
      </c>
      <c r="K1517" s="28">
        <v>0.79832000000000003</v>
      </c>
      <c r="L1517" s="28">
        <f t="shared" si="64"/>
        <v>0.83919999999999995</v>
      </c>
      <c r="O1517" s="77">
        <v>0.85877999999999999</v>
      </c>
      <c r="BF1517" s="106"/>
    </row>
    <row r="1518" spans="1:58" x14ac:dyDescent="0.25">
      <c r="A1518" t="s">
        <v>17</v>
      </c>
      <c r="B1518" s="25">
        <v>2019</v>
      </c>
      <c r="C1518" s="25" t="s">
        <v>0</v>
      </c>
      <c r="D1518" s="25" t="s">
        <v>59</v>
      </c>
      <c r="E1518" s="25" t="s">
        <v>216</v>
      </c>
      <c r="F1518" s="23" t="s">
        <v>217</v>
      </c>
      <c r="G1518" s="23" t="s">
        <v>541</v>
      </c>
      <c r="H1518" s="32" t="s">
        <v>542</v>
      </c>
      <c r="I1518" s="32" t="s">
        <v>574</v>
      </c>
      <c r="J1518" s="135">
        <v>95</v>
      </c>
      <c r="K1518" s="28">
        <v>0.83157999999999999</v>
      </c>
      <c r="L1518" s="28">
        <f t="shared" si="64"/>
        <v>0.84626000000000001</v>
      </c>
      <c r="O1518" s="77">
        <v>0.85007999999999995</v>
      </c>
      <c r="BF1518" s="106"/>
    </row>
    <row r="1519" spans="1:58" x14ac:dyDescent="0.25">
      <c r="A1519" t="s">
        <v>17</v>
      </c>
      <c r="B1519" s="25">
        <v>2019</v>
      </c>
      <c r="C1519" s="25" t="s">
        <v>1</v>
      </c>
      <c r="D1519" s="25" t="s">
        <v>60</v>
      </c>
      <c r="E1519" s="25" t="s">
        <v>216</v>
      </c>
      <c r="F1519" s="23" t="s">
        <v>217</v>
      </c>
      <c r="G1519" s="23" t="s">
        <v>541</v>
      </c>
      <c r="H1519" s="32" t="s">
        <v>542</v>
      </c>
      <c r="I1519" s="32" t="s">
        <v>574</v>
      </c>
      <c r="J1519" s="135">
        <v>81</v>
      </c>
      <c r="K1519" s="28">
        <v>0.76543000000000005</v>
      </c>
      <c r="L1519" s="28">
        <f t="shared" si="64"/>
        <v>0.83030999999999999</v>
      </c>
      <c r="O1519" s="77">
        <v>0.85524</v>
      </c>
      <c r="BF1519" s="106"/>
    </row>
    <row r="1520" spans="1:58" x14ac:dyDescent="0.25">
      <c r="A1520" t="s">
        <v>17</v>
      </c>
      <c r="B1520" s="25">
        <v>2019</v>
      </c>
      <c r="C1520" s="25" t="s">
        <v>2</v>
      </c>
      <c r="D1520" s="25" t="s">
        <v>61</v>
      </c>
      <c r="E1520" s="25" t="s">
        <v>216</v>
      </c>
      <c r="F1520" s="23" t="s">
        <v>217</v>
      </c>
      <c r="G1520" s="23" t="s">
        <v>541</v>
      </c>
      <c r="H1520" s="32" t="s">
        <v>542</v>
      </c>
      <c r="I1520" s="32" t="s">
        <v>574</v>
      </c>
      <c r="J1520" s="135">
        <v>107</v>
      </c>
      <c r="K1520" s="28">
        <v>0.81308000000000002</v>
      </c>
      <c r="L1520" s="28">
        <f t="shared" si="64"/>
        <v>0.83940999999999999</v>
      </c>
      <c r="O1520" s="77">
        <v>0.85079000000000005</v>
      </c>
      <c r="BF1520" s="106"/>
    </row>
    <row r="1521" spans="1:58" x14ac:dyDescent="0.25">
      <c r="A1521" t="s">
        <v>17</v>
      </c>
      <c r="B1521" s="25">
        <v>2019</v>
      </c>
      <c r="C1521" s="25" t="s">
        <v>3</v>
      </c>
      <c r="D1521" s="25" t="s">
        <v>62</v>
      </c>
      <c r="E1521" s="25" t="s">
        <v>216</v>
      </c>
      <c r="F1521" s="23" t="s">
        <v>217</v>
      </c>
      <c r="G1521" s="23" t="s">
        <v>541</v>
      </c>
      <c r="H1521" s="32" t="s">
        <v>542</v>
      </c>
      <c r="I1521" s="32" t="s">
        <v>574</v>
      </c>
      <c r="J1521" s="135">
        <v>92</v>
      </c>
      <c r="K1521" s="28">
        <v>0.81521999999999994</v>
      </c>
      <c r="L1521" s="28">
        <f t="shared" si="64"/>
        <v>0.84555000000000002</v>
      </c>
      <c r="O1521" s="77">
        <v>0.85265000000000002</v>
      </c>
      <c r="BF1521" s="106"/>
    </row>
    <row r="1522" spans="1:58" x14ac:dyDescent="0.25">
      <c r="A1522" t="s">
        <v>17</v>
      </c>
      <c r="B1522" s="25">
        <v>2020</v>
      </c>
      <c r="C1522" s="25" t="s">
        <v>0</v>
      </c>
      <c r="D1522" s="25" t="s">
        <v>63</v>
      </c>
      <c r="E1522" s="25" t="s">
        <v>216</v>
      </c>
      <c r="F1522" s="23" t="s">
        <v>217</v>
      </c>
      <c r="G1522" s="23" t="s">
        <v>541</v>
      </c>
      <c r="H1522" s="23" t="s">
        <v>542</v>
      </c>
      <c r="I1522" s="32" t="s">
        <v>574</v>
      </c>
      <c r="J1522" s="135">
        <v>80</v>
      </c>
      <c r="K1522" s="28">
        <v>0.875</v>
      </c>
      <c r="L1522" s="28">
        <f t="shared" si="64"/>
        <v>0.84467000000000003</v>
      </c>
      <c r="O1522" s="77">
        <v>0.84214</v>
      </c>
      <c r="BF1522" s="106"/>
    </row>
    <row r="1523" spans="1:58" x14ac:dyDescent="0.25">
      <c r="A1523" t="s">
        <v>17</v>
      </c>
      <c r="B1523" s="25">
        <v>2020</v>
      </c>
      <c r="C1523" s="25" t="s">
        <v>1</v>
      </c>
      <c r="D1523" s="25" t="s">
        <v>64</v>
      </c>
      <c r="E1523" s="25" t="s">
        <v>216</v>
      </c>
      <c r="F1523" s="23" t="s">
        <v>217</v>
      </c>
      <c r="G1523" s="23" t="s">
        <v>541</v>
      </c>
      <c r="H1523" s="23" t="s">
        <v>542</v>
      </c>
      <c r="I1523" s="32" t="s">
        <v>574</v>
      </c>
      <c r="J1523" s="135">
        <v>56</v>
      </c>
      <c r="K1523" s="28">
        <v>0.76785999999999999</v>
      </c>
      <c r="L1523" s="28">
        <f t="shared" si="64"/>
        <v>0.79842999999999997</v>
      </c>
      <c r="O1523" s="77">
        <v>0.81738999999999995</v>
      </c>
      <c r="BF1523" s="106"/>
    </row>
    <row r="1524" spans="1:58" x14ac:dyDescent="0.25">
      <c r="A1524" t="s">
        <v>17</v>
      </c>
      <c r="B1524" s="25">
        <v>2020</v>
      </c>
      <c r="C1524" s="25" t="s">
        <v>2</v>
      </c>
      <c r="D1524" s="25" t="s">
        <v>65</v>
      </c>
      <c r="E1524" s="25" t="s">
        <v>216</v>
      </c>
      <c r="F1524" s="23" t="s">
        <v>217</v>
      </c>
      <c r="G1524" s="23" t="s">
        <v>541</v>
      </c>
      <c r="H1524" s="23" t="s">
        <v>542</v>
      </c>
      <c r="I1524" s="32" t="s">
        <v>574</v>
      </c>
      <c r="J1524" s="135">
        <v>94</v>
      </c>
      <c r="K1524" s="28">
        <v>0.70213000000000003</v>
      </c>
      <c r="L1524" s="28">
        <f t="shared" si="64"/>
        <v>0.80961000000000005</v>
      </c>
      <c r="O1524" s="77">
        <v>0.82706999999999997</v>
      </c>
      <c r="BF1524" s="106"/>
    </row>
    <row r="1525" spans="1:58" x14ac:dyDescent="0.25">
      <c r="A1525" t="s">
        <v>17</v>
      </c>
      <c r="B1525" s="25">
        <v>2020</v>
      </c>
      <c r="C1525" s="25" t="s">
        <v>3</v>
      </c>
      <c r="D1525" s="25" t="s">
        <v>66</v>
      </c>
      <c r="E1525" s="25" t="s">
        <v>216</v>
      </c>
      <c r="F1525" s="23" t="s">
        <v>217</v>
      </c>
      <c r="G1525" s="23" t="s">
        <v>541</v>
      </c>
      <c r="H1525" s="23" t="s">
        <v>542</v>
      </c>
      <c r="I1525" s="32" t="s">
        <v>574</v>
      </c>
      <c r="J1525" s="135">
        <v>100</v>
      </c>
      <c r="K1525" s="28">
        <v>0.86</v>
      </c>
      <c r="L1525" s="28">
        <f t="shared" si="64"/>
        <v>0.84382000000000001</v>
      </c>
      <c r="O1525" s="77">
        <v>0.85233000000000003</v>
      </c>
      <c r="BF1525" s="106"/>
    </row>
    <row r="1526" spans="1:58" x14ac:dyDescent="0.25">
      <c r="A1526" t="s">
        <v>17</v>
      </c>
      <c r="B1526" s="25">
        <v>2021</v>
      </c>
      <c r="C1526" s="25" t="s">
        <v>0</v>
      </c>
      <c r="D1526" s="25" t="s">
        <v>67</v>
      </c>
      <c r="E1526" s="25" t="s">
        <v>216</v>
      </c>
      <c r="F1526" s="23" t="s">
        <v>217</v>
      </c>
      <c r="G1526" s="23" t="s">
        <v>541</v>
      </c>
      <c r="H1526" s="23" t="s">
        <v>542</v>
      </c>
      <c r="I1526" s="32" t="s">
        <v>574</v>
      </c>
      <c r="J1526" s="135">
        <v>94</v>
      </c>
      <c r="K1526" s="28">
        <v>0.76595999999999997</v>
      </c>
      <c r="L1526" s="28">
        <f t="shared" si="64"/>
        <v>0.85199000000000003</v>
      </c>
      <c r="O1526" s="77">
        <v>0.86184000000000005</v>
      </c>
      <c r="BF1526" s="106"/>
    </row>
    <row r="1527" spans="1:58" x14ac:dyDescent="0.25">
      <c r="A1527" t="s">
        <v>17</v>
      </c>
      <c r="B1527" s="25">
        <v>2021</v>
      </c>
      <c r="C1527" s="25" t="s">
        <v>1</v>
      </c>
      <c r="D1527" s="25" t="s">
        <v>68</v>
      </c>
      <c r="E1527" s="25" t="s">
        <v>216</v>
      </c>
      <c r="F1527" s="23" t="s">
        <v>217</v>
      </c>
      <c r="G1527" s="23" t="s">
        <v>541</v>
      </c>
      <c r="H1527" s="23" t="s">
        <v>542</v>
      </c>
      <c r="I1527" s="32" t="s">
        <v>574</v>
      </c>
      <c r="J1527" s="135">
        <v>94</v>
      </c>
      <c r="K1527" s="28">
        <v>0.89361999999999997</v>
      </c>
      <c r="L1527" s="28">
        <f t="shared" si="64"/>
        <v>0.86192999999999997</v>
      </c>
      <c r="O1527" s="77">
        <v>0.85790999999999995</v>
      </c>
      <c r="BF1527" s="106"/>
    </row>
    <row r="1528" spans="1:58" x14ac:dyDescent="0.25">
      <c r="A1528" t="s">
        <v>17</v>
      </c>
      <c r="B1528" s="25">
        <v>2021</v>
      </c>
      <c r="C1528" s="25" t="s">
        <v>2</v>
      </c>
      <c r="D1528" s="25" t="s">
        <v>69</v>
      </c>
      <c r="E1528" s="25" t="s">
        <v>216</v>
      </c>
      <c r="F1528" s="23" t="s">
        <v>217</v>
      </c>
      <c r="G1528" s="23" t="s">
        <v>541</v>
      </c>
      <c r="H1528" s="23" t="s">
        <v>542</v>
      </c>
      <c r="I1528" s="32" t="s">
        <v>574</v>
      </c>
      <c r="J1528" s="135">
        <v>105</v>
      </c>
      <c r="K1528" s="28">
        <v>0.82857000000000003</v>
      </c>
      <c r="L1528" s="28">
        <f t="shared" si="64"/>
        <v>0.85441</v>
      </c>
      <c r="O1528" s="77">
        <v>0.85472999999999999</v>
      </c>
      <c r="BF1528" s="106"/>
    </row>
    <row r="1529" spans="1:58" x14ac:dyDescent="0.25">
      <c r="A1529" t="s">
        <v>17</v>
      </c>
      <c r="B1529" s="25">
        <v>2021</v>
      </c>
      <c r="C1529" s="25" t="s">
        <v>3</v>
      </c>
      <c r="D1529" s="25" t="s">
        <v>70</v>
      </c>
      <c r="E1529" s="25" t="s">
        <v>216</v>
      </c>
      <c r="F1529" s="23" t="s">
        <v>217</v>
      </c>
      <c r="G1529" s="23" t="s">
        <v>541</v>
      </c>
      <c r="H1529" s="23" t="s">
        <v>542</v>
      </c>
      <c r="I1529" s="32" t="s">
        <v>574</v>
      </c>
      <c r="J1529" s="135">
        <v>81</v>
      </c>
      <c r="K1529" s="28">
        <v>0.79012000000000004</v>
      </c>
      <c r="L1529" s="28">
        <f t="shared" si="64"/>
        <v>0.83487999999999996</v>
      </c>
      <c r="O1529" s="77">
        <v>0.86302999999999996</v>
      </c>
      <c r="BF1529" s="106"/>
    </row>
    <row r="1530" spans="1:58" x14ac:dyDescent="0.25">
      <c r="A1530" t="s">
        <v>17</v>
      </c>
      <c r="B1530" s="25">
        <v>2022</v>
      </c>
      <c r="C1530" s="25" t="s">
        <v>0</v>
      </c>
      <c r="D1530" s="25" t="s">
        <v>71</v>
      </c>
      <c r="E1530" s="25" t="s">
        <v>216</v>
      </c>
      <c r="F1530" s="23" t="s">
        <v>217</v>
      </c>
      <c r="G1530" s="23" t="s">
        <v>541</v>
      </c>
      <c r="H1530" s="23" t="s">
        <v>542</v>
      </c>
      <c r="I1530" s="32" t="s">
        <v>574</v>
      </c>
      <c r="J1530" s="135">
        <v>83</v>
      </c>
      <c r="K1530" s="28">
        <v>0.79518</v>
      </c>
      <c r="L1530" s="28">
        <f t="shared" si="64"/>
        <v>0.86294000000000004</v>
      </c>
      <c r="O1530" s="77">
        <v>0.86423000000000005</v>
      </c>
      <c r="BF1530" s="106"/>
    </row>
    <row r="1531" spans="1:58" x14ac:dyDescent="0.25">
      <c r="A1531" t="s">
        <v>17</v>
      </c>
      <c r="B1531" s="25">
        <v>2022</v>
      </c>
      <c r="C1531" s="25" t="s">
        <v>1</v>
      </c>
      <c r="D1531" s="25" t="s">
        <v>72</v>
      </c>
      <c r="E1531" s="25" t="s">
        <v>216</v>
      </c>
      <c r="F1531" s="23" t="s">
        <v>217</v>
      </c>
      <c r="G1531" s="23" t="s">
        <v>541</v>
      </c>
      <c r="H1531" s="23" t="s">
        <v>542</v>
      </c>
      <c r="I1531" s="32" t="s">
        <v>574</v>
      </c>
      <c r="J1531" s="135">
        <v>97</v>
      </c>
      <c r="K1531" s="28">
        <v>0.80411999999999995</v>
      </c>
      <c r="L1531" s="28">
        <f t="shared" si="64"/>
        <v>0.86614999999999998</v>
      </c>
      <c r="O1531" s="77">
        <v>0.85797999999999996</v>
      </c>
      <c r="BF1531" s="106"/>
    </row>
    <row r="1532" spans="1:58" x14ac:dyDescent="0.25">
      <c r="A1532" t="s">
        <v>17</v>
      </c>
      <c r="B1532" s="25">
        <v>2022</v>
      </c>
      <c r="C1532" s="25" t="s">
        <v>2</v>
      </c>
      <c r="D1532" s="25" t="s">
        <v>73</v>
      </c>
      <c r="E1532" s="25" t="s">
        <v>216</v>
      </c>
      <c r="F1532" s="23" t="s">
        <v>217</v>
      </c>
      <c r="G1532" s="23" t="s">
        <v>541</v>
      </c>
      <c r="H1532" s="23" t="s">
        <v>542</v>
      </c>
      <c r="I1532" s="32" t="s">
        <v>574</v>
      </c>
      <c r="J1532" s="135">
        <v>100</v>
      </c>
      <c r="K1532" s="28">
        <v>0.8</v>
      </c>
      <c r="L1532" s="28">
        <f t="shared" si="64"/>
        <v>0.85897999999999997</v>
      </c>
      <c r="O1532" s="77">
        <v>0.85080999999999996</v>
      </c>
      <c r="BF1532" s="106"/>
    </row>
    <row r="1533" spans="1:58" x14ac:dyDescent="0.25">
      <c r="A1533" t="s">
        <v>17</v>
      </c>
      <c r="B1533" s="25">
        <v>2022</v>
      </c>
      <c r="C1533" s="25" t="s">
        <v>3</v>
      </c>
      <c r="D1533" s="25" t="s">
        <v>493</v>
      </c>
      <c r="E1533" s="25" t="s">
        <v>216</v>
      </c>
      <c r="F1533" s="23" t="s">
        <v>217</v>
      </c>
      <c r="G1533" s="23" t="s">
        <v>541</v>
      </c>
      <c r="H1533" s="23" t="s">
        <v>542</v>
      </c>
      <c r="I1533" s="32" t="s">
        <v>574</v>
      </c>
      <c r="J1533" s="135">
        <v>85</v>
      </c>
      <c r="K1533" s="28">
        <v>0.8</v>
      </c>
      <c r="L1533" s="28">
        <f t="shared" si="64"/>
        <v>0.8458</v>
      </c>
      <c r="O1533" s="77">
        <v>0.85358999999999996</v>
      </c>
      <c r="BF1533" s="106"/>
    </row>
    <row r="1534" spans="1:58" x14ac:dyDescent="0.25">
      <c r="A1534" t="s">
        <v>17</v>
      </c>
      <c r="B1534" s="25">
        <v>2023</v>
      </c>
      <c r="C1534" s="25" t="s">
        <v>0</v>
      </c>
      <c r="D1534" s="25" t="s">
        <v>537</v>
      </c>
      <c r="E1534" s="25" t="s">
        <v>216</v>
      </c>
      <c r="F1534" s="23" t="s">
        <v>217</v>
      </c>
      <c r="G1534" s="23" t="s">
        <v>541</v>
      </c>
      <c r="H1534" s="23" t="s">
        <v>542</v>
      </c>
      <c r="I1534" s="32" t="s">
        <v>574</v>
      </c>
      <c r="J1534" s="135">
        <v>82</v>
      </c>
      <c r="K1534" s="28">
        <v>0.73170999999999997</v>
      </c>
      <c r="L1534" s="28">
        <f t="shared" si="64"/>
        <v>0.85714000000000001</v>
      </c>
      <c r="O1534" s="77">
        <v>0.85650000000000004</v>
      </c>
      <c r="BF1534" s="106"/>
    </row>
    <row r="1535" spans="1:58" x14ac:dyDescent="0.25">
      <c r="A1535" t="s">
        <v>17</v>
      </c>
      <c r="B1535" s="25">
        <v>2018</v>
      </c>
      <c r="C1535" s="25" t="s">
        <v>0</v>
      </c>
      <c r="D1535" s="25" t="s">
        <v>54</v>
      </c>
      <c r="E1535" s="25" t="s">
        <v>218</v>
      </c>
      <c r="F1535" s="23" t="s">
        <v>219</v>
      </c>
      <c r="G1535" s="23" t="s">
        <v>558</v>
      </c>
      <c r="H1535" s="23" t="s">
        <v>355</v>
      </c>
      <c r="I1535" s="32" t="s">
        <v>574</v>
      </c>
      <c r="J1535" s="135">
        <v>83</v>
      </c>
      <c r="K1535" s="28">
        <v>0.83133000000000001</v>
      </c>
      <c r="L1535" s="28">
        <f t="shared" si="64"/>
        <v>0.85404000000000002</v>
      </c>
      <c r="O1535" s="77">
        <v>0.84830000000000005</v>
      </c>
      <c r="BF1535" s="106"/>
    </row>
    <row r="1536" spans="1:58" x14ac:dyDescent="0.25">
      <c r="A1536" t="s">
        <v>17</v>
      </c>
      <c r="B1536" s="25">
        <v>2018</v>
      </c>
      <c r="C1536" s="25" t="s">
        <v>1</v>
      </c>
      <c r="D1536" s="25" t="s">
        <v>56</v>
      </c>
      <c r="E1536" s="25" t="s">
        <v>218</v>
      </c>
      <c r="F1536" s="23" t="s">
        <v>219</v>
      </c>
      <c r="G1536" s="23" t="s">
        <v>558</v>
      </c>
      <c r="H1536" s="23" t="s">
        <v>355</v>
      </c>
      <c r="I1536" s="32" t="s">
        <v>574</v>
      </c>
      <c r="J1536" s="135">
        <v>85</v>
      </c>
      <c r="K1536" s="28">
        <v>0.8</v>
      </c>
      <c r="L1536" s="28">
        <f t="shared" si="64"/>
        <v>0.85682999999999998</v>
      </c>
      <c r="O1536" s="77">
        <v>0.85524</v>
      </c>
      <c r="BF1536" s="106"/>
    </row>
    <row r="1537" spans="1:58" x14ac:dyDescent="0.25">
      <c r="A1537" t="s">
        <v>17</v>
      </c>
      <c r="B1537" s="25">
        <v>2018</v>
      </c>
      <c r="C1537" s="25" t="s">
        <v>2</v>
      </c>
      <c r="D1537" s="25" t="s">
        <v>57</v>
      </c>
      <c r="E1537" s="25" t="s">
        <v>218</v>
      </c>
      <c r="F1537" s="23" t="s">
        <v>219</v>
      </c>
      <c r="G1537" s="23" t="s">
        <v>558</v>
      </c>
      <c r="H1537" s="23" t="s">
        <v>355</v>
      </c>
      <c r="I1537" s="32" t="s">
        <v>574</v>
      </c>
      <c r="J1537" s="135">
        <v>78</v>
      </c>
      <c r="K1537" s="28">
        <v>0.87178999999999995</v>
      </c>
      <c r="L1537" s="28">
        <f t="shared" si="64"/>
        <v>0.85968999999999995</v>
      </c>
      <c r="O1537" s="77">
        <v>0.85572000000000004</v>
      </c>
      <c r="BF1537" s="106"/>
    </row>
    <row r="1538" spans="1:58" x14ac:dyDescent="0.25">
      <c r="A1538" t="s">
        <v>17</v>
      </c>
      <c r="B1538" s="25">
        <v>2018</v>
      </c>
      <c r="C1538" s="25" t="s">
        <v>3</v>
      </c>
      <c r="D1538" s="25" t="s">
        <v>58</v>
      </c>
      <c r="E1538" s="25" t="s">
        <v>218</v>
      </c>
      <c r="F1538" s="23" t="s">
        <v>219</v>
      </c>
      <c r="G1538" s="23" t="s">
        <v>558</v>
      </c>
      <c r="H1538" s="23" t="s">
        <v>355</v>
      </c>
      <c r="I1538" s="32" t="s">
        <v>574</v>
      </c>
      <c r="J1538" s="135">
        <v>76</v>
      </c>
      <c r="K1538" s="28">
        <v>0.88158000000000003</v>
      </c>
      <c r="L1538" s="28">
        <f t="shared" ref="L1538:L1601" si="65">SUMIFS(K:K, E:E, G1538, D:D, D1538, I:I, I1538)</f>
        <v>0.86643999999999999</v>
      </c>
      <c r="O1538" s="77">
        <v>0.85877999999999999</v>
      </c>
      <c r="BF1538" s="106"/>
    </row>
    <row r="1539" spans="1:58" x14ac:dyDescent="0.25">
      <c r="A1539" t="s">
        <v>17</v>
      </c>
      <c r="B1539" s="25">
        <v>2019</v>
      </c>
      <c r="C1539" s="25" t="s">
        <v>0</v>
      </c>
      <c r="D1539" s="25" t="s">
        <v>59</v>
      </c>
      <c r="E1539" s="25" t="s">
        <v>218</v>
      </c>
      <c r="F1539" s="23" t="s">
        <v>219</v>
      </c>
      <c r="G1539" s="23" t="s">
        <v>558</v>
      </c>
      <c r="H1539" s="23" t="s">
        <v>355</v>
      </c>
      <c r="I1539" s="32" t="s">
        <v>574</v>
      </c>
      <c r="J1539" s="135">
        <v>82</v>
      </c>
      <c r="K1539" s="28">
        <v>0.86585000000000001</v>
      </c>
      <c r="L1539" s="28">
        <f t="shared" si="65"/>
        <v>0.84687999999999997</v>
      </c>
      <c r="O1539" s="77">
        <v>0.85007999999999995</v>
      </c>
      <c r="BF1539" s="106"/>
    </row>
    <row r="1540" spans="1:58" x14ac:dyDescent="0.25">
      <c r="A1540" t="s">
        <v>17</v>
      </c>
      <c r="B1540" s="25">
        <v>2019</v>
      </c>
      <c r="C1540" s="25" t="s">
        <v>1</v>
      </c>
      <c r="D1540" s="25" t="s">
        <v>60</v>
      </c>
      <c r="E1540" s="25" t="s">
        <v>218</v>
      </c>
      <c r="F1540" s="23" t="s">
        <v>219</v>
      </c>
      <c r="G1540" s="23" t="s">
        <v>558</v>
      </c>
      <c r="H1540" s="23" t="s">
        <v>355</v>
      </c>
      <c r="I1540" s="32" t="s">
        <v>574</v>
      </c>
      <c r="J1540" s="135">
        <v>78</v>
      </c>
      <c r="K1540" s="28">
        <v>0.87178999999999995</v>
      </c>
      <c r="L1540" s="28">
        <f t="shared" si="65"/>
        <v>0.86587999999999998</v>
      </c>
      <c r="O1540" s="77">
        <v>0.85524</v>
      </c>
      <c r="BF1540" s="106"/>
    </row>
    <row r="1541" spans="1:58" x14ac:dyDescent="0.25">
      <c r="A1541" t="s">
        <v>17</v>
      </c>
      <c r="B1541" s="25">
        <v>2019</v>
      </c>
      <c r="C1541" s="25" t="s">
        <v>2</v>
      </c>
      <c r="D1541" s="25" t="s">
        <v>61</v>
      </c>
      <c r="E1541" s="25" t="s">
        <v>218</v>
      </c>
      <c r="F1541" s="23" t="s">
        <v>219</v>
      </c>
      <c r="G1541" s="23" t="s">
        <v>558</v>
      </c>
      <c r="H1541" s="23" t="s">
        <v>355</v>
      </c>
      <c r="I1541" s="32" t="s">
        <v>574</v>
      </c>
      <c r="J1541" s="135">
        <v>71</v>
      </c>
      <c r="K1541" s="28">
        <v>0.78873000000000004</v>
      </c>
      <c r="L1541" s="28">
        <f t="shared" si="65"/>
        <v>0.86301000000000005</v>
      </c>
      <c r="O1541" s="77">
        <v>0.85079000000000005</v>
      </c>
      <c r="BF1541" s="106"/>
    </row>
    <row r="1542" spans="1:58" x14ac:dyDescent="0.25">
      <c r="A1542" t="s">
        <v>17</v>
      </c>
      <c r="B1542" s="25">
        <v>2019</v>
      </c>
      <c r="C1542" s="25" t="s">
        <v>3</v>
      </c>
      <c r="D1542" s="25" t="s">
        <v>62</v>
      </c>
      <c r="E1542" s="25" t="s">
        <v>218</v>
      </c>
      <c r="F1542" s="23" t="s">
        <v>219</v>
      </c>
      <c r="G1542" s="23" t="s">
        <v>558</v>
      </c>
      <c r="H1542" s="32" t="s">
        <v>355</v>
      </c>
      <c r="I1542" s="32" t="s">
        <v>574</v>
      </c>
      <c r="J1542" s="135">
        <v>87</v>
      </c>
      <c r="K1542" s="28">
        <v>0.87356</v>
      </c>
      <c r="L1542" s="28">
        <f t="shared" si="65"/>
        <v>0.85579000000000005</v>
      </c>
      <c r="O1542" s="77">
        <v>0.85265000000000002</v>
      </c>
      <c r="BF1542" s="106"/>
    </row>
    <row r="1543" spans="1:58" x14ac:dyDescent="0.25">
      <c r="A1543" t="s">
        <v>17</v>
      </c>
      <c r="B1543" s="25">
        <v>2020</v>
      </c>
      <c r="C1543" s="25" t="s">
        <v>0</v>
      </c>
      <c r="D1543" s="25" t="s">
        <v>63</v>
      </c>
      <c r="E1543" s="25" t="s">
        <v>218</v>
      </c>
      <c r="F1543" s="23" t="s">
        <v>219</v>
      </c>
      <c r="G1543" s="23" t="s">
        <v>558</v>
      </c>
      <c r="H1543" s="32" t="s">
        <v>355</v>
      </c>
      <c r="I1543" s="32" t="s">
        <v>574</v>
      </c>
      <c r="J1543" s="135">
        <v>68</v>
      </c>
      <c r="K1543" s="28">
        <v>0.86765000000000003</v>
      </c>
      <c r="L1543" s="28">
        <f t="shared" si="65"/>
        <v>0.86175999999999997</v>
      </c>
      <c r="O1543" s="77">
        <v>0.84214</v>
      </c>
      <c r="BF1543" s="106"/>
    </row>
    <row r="1544" spans="1:58" x14ac:dyDescent="0.25">
      <c r="A1544" t="s">
        <v>17</v>
      </c>
      <c r="B1544" s="25">
        <v>2020</v>
      </c>
      <c r="C1544" s="25" t="s">
        <v>1</v>
      </c>
      <c r="D1544" s="25" t="s">
        <v>64</v>
      </c>
      <c r="E1544" s="25" t="s">
        <v>218</v>
      </c>
      <c r="F1544" s="23" t="s">
        <v>219</v>
      </c>
      <c r="G1544" s="23" t="s">
        <v>558</v>
      </c>
      <c r="H1544" s="32" t="s">
        <v>355</v>
      </c>
      <c r="I1544" s="32" t="s">
        <v>574</v>
      </c>
      <c r="J1544" s="135">
        <v>46</v>
      </c>
      <c r="K1544" s="28">
        <v>0.76087000000000005</v>
      </c>
      <c r="L1544" s="28">
        <f t="shared" si="65"/>
        <v>0.80893999999999999</v>
      </c>
      <c r="O1544" s="77">
        <v>0.81738999999999995</v>
      </c>
      <c r="BF1544" s="106"/>
    </row>
    <row r="1545" spans="1:58" x14ac:dyDescent="0.25">
      <c r="A1545" t="s">
        <v>17</v>
      </c>
      <c r="B1545" s="25">
        <v>2020</v>
      </c>
      <c r="C1545" s="25" t="s">
        <v>2</v>
      </c>
      <c r="D1545" s="25" t="s">
        <v>65</v>
      </c>
      <c r="E1545" s="25" t="s">
        <v>218</v>
      </c>
      <c r="F1545" s="23" t="s">
        <v>219</v>
      </c>
      <c r="G1545" s="23" t="s">
        <v>558</v>
      </c>
      <c r="H1545" s="32" t="s">
        <v>355</v>
      </c>
      <c r="I1545" s="32" t="s">
        <v>574</v>
      </c>
      <c r="J1545" s="135">
        <v>68</v>
      </c>
      <c r="K1545" s="28">
        <v>0.77941000000000005</v>
      </c>
      <c r="L1545" s="28">
        <f t="shared" si="65"/>
        <v>0.81571000000000005</v>
      </c>
      <c r="O1545" s="77">
        <v>0.82706999999999997</v>
      </c>
      <c r="BF1545" s="106"/>
    </row>
    <row r="1546" spans="1:58" x14ac:dyDescent="0.25">
      <c r="A1546" t="s">
        <v>17</v>
      </c>
      <c r="B1546" s="25">
        <v>2020</v>
      </c>
      <c r="C1546" s="25" t="s">
        <v>3</v>
      </c>
      <c r="D1546" s="25" t="s">
        <v>66</v>
      </c>
      <c r="E1546" s="25" t="s">
        <v>218</v>
      </c>
      <c r="F1546" s="23" t="s">
        <v>219</v>
      </c>
      <c r="G1546" s="23" t="s">
        <v>558</v>
      </c>
      <c r="H1546" s="32" t="s">
        <v>355</v>
      </c>
      <c r="I1546" s="32" t="s">
        <v>574</v>
      </c>
      <c r="J1546" s="135">
        <v>70</v>
      </c>
      <c r="K1546" s="28">
        <v>0.87143000000000004</v>
      </c>
      <c r="L1546" s="28">
        <f t="shared" si="65"/>
        <v>0.86839</v>
      </c>
      <c r="O1546" s="77">
        <v>0.85233000000000003</v>
      </c>
      <c r="BF1546" s="106"/>
    </row>
    <row r="1547" spans="1:58" x14ac:dyDescent="0.25">
      <c r="A1547" t="s">
        <v>17</v>
      </c>
      <c r="B1547" s="25">
        <v>2021</v>
      </c>
      <c r="C1547" s="25" t="s">
        <v>0</v>
      </c>
      <c r="D1547" s="25" t="s">
        <v>67</v>
      </c>
      <c r="E1547" s="25" t="s">
        <v>218</v>
      </c>
      <c r="F1547" s="23" t="s">
        <v>219</v>
      </c>
      <c r="G1547" s="23" t="s">
        <v>558</v>
      </c>
      <c r="H1547" s="32" t="s">
        <v>355</v>
      </c>
      <c r="I1547" s="32" t="s">
        <v>574</v>
      </c>
      <c r="J1547" s="135">
        <v>58</v>
      </c>
      <c r="K1547" s="28">
        <v>0.89654999999999996</v>
      </c>
      <c r="L1547" s="28">
        <f t="shared" si="65"/>
        <v>0.87682000000000004</v>
      </c>
      <c r="O1547" s="77">
        <v>0.86184000000000005</v>
      </c>
      <c r="BF1547" s="106"/>
    </row>
    <row r="1548" spans="1:58" x14ac:dyDescent="0.25">
      <c r="A1548" t="s">
        <v>17</v>
      </c>
      <c r="B1548" s="25">
        <v>2021</v>
      </c>
      <c r="C1548" s="25" t="s">
        <v>1</v>
      </c>
      <c r="D1548" s="25" t="s">
        <v>68</v>
      </c>
      <c r="E1548" s="25" t="s">
        <v>218</v>
      </c>
      <c r="F1548" s="23" t="s">
        <v>219</v>
      </c>
      <c r="G1548" s="23" t="s">
        <v>558</v>
      </c>
      <c r="H1548" s="32" t="s">
        <v>355</v>
      </c>
      <c r="I1548" s="32" t="s">
        <v>574</v>
      </c>
      <c r="J1548" s="135">
        <v>68</v>
      </c>
      <c r="K1548" s="28">
        <v>0.91176000000000001</v>
      </c>
      <c r="L1548" s="28">
        <f t="shared" si="65"/>
        <v>0.86990000000000001</v>
      </c>
      <c r="O1548" s="77">
        <v>0.85790999999999995</v>
      </c>
      <c r="BF1548" s="106"/>
    </row>
    <row r="1549" spans="1:58" x14ac:dyDescent="0.25">
      <c r="A1549" t="s">
        <v>17</v>
      </c>
      <c r="B1549" s="25">
        <v>2021</v>
      </c>
      <c r="C1549" s="25" t="s">
        <v>2</v>
      </c>
      <c r="D1549" s="25" t="s">
        <v>69</v>
      </c>
      <c r="E1549" s="25" t="s">
        <v>218</v>
      </c>
      <c r="F1549" s="23" t="s">
        <v>219</v>
      </c>
      <c r="G1549" s="23" t="s">
        <v>558</v>
      </c>
      <c r="H1549" s="32" t="s">
        <v>355</v>
      </c>
      <c r="I1549" s="32" t="s">
        <v>574</v>
      </c>
      <c r="J1549" s="135">
        <v>71</v>
      </c>
      <c r="K1549" s="28">
        <v>0.84506999999999999</v>
      </c>
      <c r="L1549" s="28">
        <f t="shared" si="65"/>
        <v>0.85902999999999996</v>
      </c>
      <c r="O1549" s="77">
        <v>0.85472999999999999</v>
      </c>
      <c r="BF1549" s="106"/>
    </row>
    <row r="1550" spans="1:58" x14ac:dyDescent="0.25">
      <c r="A1550" t="s">
        <v>17</v>
      </c>
      <c r="B1550" s="25">
        <v>2021</v>
      </c>
      <c r="C1550" s="25" t="s">
        <v>3</v>
      </c>
      <c r="D1550" s="25" t="s">
        <v>70</v>
      </c>
      <c r="E1550" s="25" t="s">
        <v>218</v>
      </c>
      <c r="F1550" s="23" t="s">
        <v>219</v>
      </c>
      <c r="G1550" s="23" t="s">
        <v>558</v>
      </c>
      <c r="H1550" s="32" t="s">
        <v>355</v>
      </c>
      <c r="I1550" s="32" t="s">
        <v>574</v>
      </c>
      <c r="J1550" s="135">
        <v>65</v>
      </c>
      <c r="K1550" s="28">
        <v>0.92308000000000001</v>
      </c>
      <c r="L1550" s="28">
        <f t="shared" si="65"/>
        <v>0.88714999999999999</v>
      </c>
      <c r="O1550" s="77">
        <v>0.86302999999999996</v>
      </c>
      <c r="BF1550" s="106"/>
    </row>
    <row r="1551" spans="1:58" x14ac:dyDescent="0.25">
      <c r="A1551" t="s">
        <v>17</v>
      </c>
      <c r="B1551" s="25">
        <v>2022</v>
      </c>
      <c r="C1551" s="25" t="s">
        <v>0</v>
      </c>
      <c r="D1551" s="25" t="s">
        <v>71</v>
      </c>
      <c r="E1551" s="25" t="s">
        <v>218</v>
      </c>
      <c r="F1551" s="23" t="s">
        <v>219</v>
      </c>
      <c r="G1551" s="23" t="s">
        <v>558</v>
      </c>
      <c r="H1551" s="32" t="s">
        <v>355</v>
      </c>
      <c r="I1551" s="32" t="s">
        <v>574</v>
      </c>
      <c r="J1551" s="135">
        <v>69</v>
      </c>
      <c r="K1551" s="28">
        <v>0.92754000000000003</v>
      </c>
      <c r="L1551" s="28">
        <f t="shared" si="65"/>
        <v>0.86770000000000003</v>
      </c>
      <c r="O1551" s="77">
        <v>0.86423000000000005</v>
      </c>
      <c r="BF1551" s="106"/>
    </row>
    <row r="1552" spans="1:58" x14ac:dyDescent="0.25">
      <c r="A1552" t="s">
        <v>17</v>
      </c>
      <c r="B1552" s="25">
        <v>2022</v>
      </c>
      <c r="C1552" s="25" t="s">
        <v>1</v>
      </c>
      <c r="D1552" s="25" t="s">
        <v>72</v>
      </c>
      <c r="E1552" s="25" t="s">
        <v>218</v>
      </c>
      <c r="F1552" s="23" t="s">
        <v>219</v>
      </c>
      <c r="G1552" s="23" t="s">
        <v>558</v>
      </c>
      <c r="H1552" s="32" t="s">
        <v>355</v>
      </c>
      <c r="I1552" s="32" t="s">
        <v>574</v>
      </c>
      <c r="J1552" s="135">
        <v>74</v>
      </c>
      <c r="K1552" s="28">
        <v>0.87838000000000005</v>
      </c>
      <c r="L1552" s="28">
        <f t="shared" si="65"/>
        <v>0.85799999999999998</v>
      </c>
      <c r="O1552" s="77">
        <v>0.85797999999999996</v>
      </c>
      <c r="BF1552" s="106"/>
    </row>
    <row r="1553" spans="1:58" x14ac:dyDescent="0.25">
      <c r="A1553" t="s">
        <v>17</v>
      </c>
      <c r="B1553" s="25">
        <v>2022</v>
      </c>
      <c r="C1553" s="25" t="s">
        <v>2</v>
      </c>
      <c r="D1553" s="25" t="s">
        <v>73</v>
      </c>
      <c r="E1553" s="25" t="s">
        <v>218</v>
      </c>
      <c r="F1553" s="23" t="s">
        <v>219</v>
      </c>
      <c r="G1553" s="23" t="s">
        <v>558</v>
      </c>
      <c r="H1553" s="32" t="s">
        <v>355</v>
      </c>
      <c r="I1553" s="32" t="s">
        <v>574</v>
      </c>
      <c r="J1553" s="135">
        <v>82</v>
      </c>
      <c r="K1553" s="28">
        <v>0.85365999999999997</v>
      </c>
      <c r="L1553" s="28">
        <f t="shared" si="65"/>
        <v>0.85075000000000001</v>
      </c>
      <c r="O1553" s="77">
        <v>0.85080999999999996</v>
      </c>
      <c r="BF1553" s="106"/>
    </row>
    <row r="1554" spans="1:58" x14ac:dyDescent="0.25">
      <c r="A1554" t="s">
        <v>17</v>
      </c>
      <c r="B1554" s="25">
        <v>2022</v>
      </c>
      <c r="C1554" s="25" t="s">
        <v>3</v>
      </c>
      <c r="D1554" s="25" t="s">
        <v>493</v>
      </c>
      <c r="E1554" s="25" t="s">
        <v>218</v>
      </c>
      <c r="F1554" s="23" t="s">
        <v>219</v>
      </c>
      <c r="G1554" s="23" t="s">
        <v>558</v>
      </c>
      <c r="H1554" s="32" t="s">
        <v>355</v>
      </c>
      <c r="I1554" s="32" t="s">
        <v>574</v>
      </c>
      <c r="J1554" s="135">
        <v>66</v>
      </c>
      <c r="K1554" s="28">
        <v>0.90908999999999995</v>
      </c>
      <c r="L1554" s="28">
        <f t="shared" si="65"/>
        <v>0.87387999999999999</v>
      </c>
      <c r="O1554" s="77">
        <v>0.85358999999999996</v>
      </c>
      <c r="BF1554" s="106"/>
    </row>
    <row r="1555" spans="1:58" x14ac:dyDescent="0.25">
      <c r="A1555" t="s">
        <v>17</v>
      </c>
      <c r="B1555" s="25">
        <v>2023</v>
      </c>
      <c r="C1555" s="25" t="s">
        <v>0</v>
      </c>
      <c r="D1555" s="25" t="s">
        <v>537</v>
      </c>
      <c r="E1555" s="25" t="s">
        <v>218</v>
      </c>
      <c r="F1555" s="23" t="s">
        <v>219</v>
      </c>
      <c r="G1555" s="23" t="s">
        <v>558</v>
      </c>
      <c r="H1555" s="32" t="s">
        <v>355</v>
      </c>
      <c r="I1555" s="32" t="s">
        <v>574</v>
      </c>
      <c r="J1555" s="135">
        <v>75</v>
      </c>
      <c r="K1555" s="28">
        <v>0.92</v>
      </c>
      <c r="L1555" s="28">
        <f t="shared" si="65"/>
        <v>0.85633000000000004</v>
      </c>
      <c r="O1555" s="77">
        <v>0.85650000000000004</v>
      </c>
      <c r="BF1555" s="106"/>
    </row>
    <row r="1556" spans="1:58" x14ac:dyDescent="0.25">
      <c r="A1556" t="s">
        <v>17</v>
      </c>
      <c r="B1556" s="25">
        <v>2018</v>
      </c>
      <c r="C1556" s="25" t="s">
        <v>0</v>
      </c>
      <c r="D1556" s="25" t="s">
        <v>54</v>
      </c>
      <c r="E1556" s="25" t="s">
        <v>549</v>
      </c>
      <c r="F1556" s="23" t="s">
        <v>357</v>
      </c>
      <c r="G1556" s="23" t="s">
        <v>549</v>
      </c>
      <c r="H1556" s="32" t="s">
        <v>357</v>
      </c>
      <c r="I1556" s="32" t="s">
        <v>574</v>
      </c>
      <c r="J1556" s="135">
        <v>625</v>
      </c>
      <c r="K1556" s="28">
        <v>0.8992</v>
      </c>
      <c r="L1556" s="28">
        <f t="shared" si="65"/>
        <v>0.8992</v>
      </c>
      <c r="O1556" s="77">
        <v>0.84830000000000005</v>
      </c>
      <c r="BF1556" s="106"/>
    </row>
    <row r="1557" spans="1:58" x14ac:dyDescent="0.25">
      <c r="A1557" t="s">
        <v>17</v>
      </c>
      <c r="B1557" s="25">
        <v>2018</v>
      </c>
      <c r="C1557" s="25" t="s">
        <v>1</v>
      </c>
      <c r="D1557" s="25" t="s">
        <v>56</v>
      </c>
      <c r="E1557" s="25" t="s">
        <v>549</v>
      </c>
      <c r="F1557" s="23" t="s">
        <v>357</v>
      </c>
      <c r="G1557" s="23" t="s">
        <v>549</v>
      </c>
      <c r="H1557" s="32" t="s">
        <v>357</v>
      </c>
      <c r="I1557" s="32" t="s">
        <v>574</v>
      </c>
      <c r="J1557" s="135">
        <v>694</v>
      </c>
      <c r="K1557" s="28">
        <v>0.88761000000000001</v>
      </c>
      <c r="L1557" s="28">
        <f t="shared" si="65"/>
        <v>0.88761000000000001</v>
      </c>
      <c r="O1557" s="77">
        <v>0.85524</v>
      </c>
      <c r="BF1557" s="106"/>
    </row>
    <row r="1558" spans="1:58" x14ac:dyDescent="0.25">
      <c r="A1558" t="s">
        <v>17</v>
      </c>
      <c r="B1558" s="25">
        <v>2018</v>
      </c>
      <c r="C1558" s="25" t="s">
        <v>2</v>
      </c>
      <c r="D1558" s="25" t="s">
        <v>57</v>
      </c>
      <c r="E1558" s="25" t="s">
        <v>549</v>
      </c>
      <c r="F1558" s="23" t="s">
        <v>357</v>
      </c>
      <c r="G1558" s="23" t="s">
        <v>549</v>
      </c>
      <c r="H1558" s="32" t="s">
        <v>357</v>
      </c>
      <c r="I1558" s="32" t="s">
        <v>574</v>
      </c>
      <c r="J1558" s="135">
        <v>759</v>
      </c>
      <c r="K1558" s="28">
        <v>0.90776999999999997</v>
      </c>
      <c r="L1558" s="28">
        <f t="shared" si="65"/>
        <v>0.90776999999999997</v>
      </c>
      <c r="O1558" s="77">
        <v>0.85572000000000004</v>
      </c>
      <c r="BF1558" s="106"/>
    </row>
    <row r="1559" spans="1:58" x14ac:dyDescent="0.25">
      <c r="A1559" t="s">
        <v>17</v>
      </c>
      <c r="B1559" s="25">
        <v>2018</v>
      </c>
      <c r="C1559" s="25" t="s">
        <v>3</v>
      </c>
      <c r="D1559" s="25" t="s">
        <v>58</v>
      </c>
      <c r="E1559" s="25" t="s">
        <v>549</v>
      </c>
      <c r="F1559" s="23" t="s">
        <v>357</v>
      </c>
      <c r="G1559" s="23" t="s">
        <v>549</v>
      </c>
      <c r="H1559" s="32" t="s">
        <v>357</v>
      </c>
      <c r="I1559" s="32" t="s">
        <v>574</v>
      </c>
      <c r="J1559" s="135">
        <v>640</v>
      </c>
      <c r="K1559" s="28">
        <v>0.85624999999999996</v>
      </c>
      <c r="L1559" s="28">
        <f t="shared" si="65"/>
        <v>0.85624999999999996</v>
      </c>
      <c r="O1559" s="77">
        <v>0.85877999999999999</v>
      </c>
      <c r="BF1559" s="106"/>
    </row>
    <row r="1560" spans="1:58" x14ac:dyDescent="0.25">
      <c r="A1560" t="s">
        <v>17</v>
      </c>
      <c r="B1560" s="25">
        <v>2019</v>
      </c>
      <c r="C1560" s="25" t="s">
        <v>0</v>
      </c>
      <c r="D1560" s="25" t="s">
        <v>59</v>
      </c>
      <c r="E1560" s="25" t="s">
        <v>549</v>
      </c>
      <c r="F1560" s="23" t="s">
        <v>357</v>
      </c>
      <c r="G1560" s="23" t="s">
        <v>549</v>
      </c>
      <c r="H1560" s="32" t="s">
        <v>357</v>
      </c>
      <c r="I1560" s="32" t="s">
        <v>574</v>
      </c>
      <c r="J1560" s="135">
        <v>620</v>
      </c>
      <c r="K1560" s="28">
        <v>0.86451999999999996</v>
      </c>
      <c r="L1560" s="28">
        <f t="shared" si="65"/>
        <v>0.86451999999999996</v>
      </c>
      <c r="O1560" s="77">
        <v>0.85007999999999995</v>
      </c>
      <c r="BF1560" s="106"/>
    </row>
    <row r="1561" spans="1:58" x14ac:dyDescent="0.25">
      <c r="A1561" t="s">
        <v>17</v>
      </c>
      <c r="B1561" s="25">
        <v>2019</v>
      </c>
      <c r="C1561" s="25" t="s">
        <v>1</v>
      </c>
      <c r="D1561" s="25" t="s">
        <v>60</v>
      </c>
      <c r="E1561" s="25" t="s">
        <v>549</v>
      </c>
      <c r="F1561" s="23" t="s">
        <v>357</v>
      </c>
      <c r="G1561" s="23" t="s">
        <v>549</v>
      </c>
      <c r="H1561" s="32" t="s">
        <v>357</v>
      </c>
      <c r="I1561" s="32" t="s">
        <v>574</v>
      </c>
      <c r="J1561" s="135">
        <v>676</v>
      </c>
      <c r="K1561" s="28">
        <v>0.86243000000000003</v>
      </c>
      <c r="L1561" s="28">
        <f t="shared" si="65"/>
        <v>0.86243000000000003</v>
      </c>
      <c r="O1561" s="77">
        <v>0.85524</v>
      </c>
      <c r="BF1561" s="106"/>
    </row>
    <row r="1562" spans="1:58" x14ac:dyDescent="0.25">
      <c r="A1562" t="s">
        <v>17</v>
      </c>
      <c r="B1562" s="25">
        <v>2019</v>
      </c>
      <c r="C1562" s="25" t="s">
        <v>2</v>
      </c>
      <c r="D1562" s="25" t="s">
        <v>61</v>
      </c>
      <c r="E1562" s="25" t="s">
        <v>549</v>
      </c>
      <c r="F1562" s="23" t="s">
        <v>357</v>
      </c>
      <c r="G1562" s="23" t="s">
        <v>549</v>
      </c>
      <c r="H1562" s="32" t="s">
        <v>357</v>
      </c>
      <c r="I1562" s="32" t="s">
        <v>574</v>
      </c>
      <c r="J1562" s="135">
        <v>677</v>
      </c>
      <c r="K1562" s="28">
        <v>0.88331000000000004</v>
      </c>
      <c r="L1562" s="28">
        <f t="shared" si="65"/>
        <v>0.88331000000000004</v>
      </c>
      <c r="O1562" s="77">
        <v>0.85079000000000005</v>
      </c>
      <c r="BF1562" s="106"/>
    </row>
    <row r="1563" spans="1:58" x14ac:dyDescent="0.25">
      <c r="A1563" t="s">
        <v>17</v>
      </c>
      <c r="B1563" s="25">
        <v>2019</v>
      </c>
      <c r="C1563" s="25" t="s">
        <v>3</v>
      </c>
      <c r="D1563" s="25" t="s">
        <v>62</v>
      </c>
      <c r="E1563" s="25" t="s">
        <v>549</v>
      </c>
      <c r="F1563" s="23" t="s">
        <v>357</v>
      </c>
      <c r="G1563" s="23" t="s">
        <v>549</v>
      </c>
      <c r="H1563" s="32" t="s">
        <v>357</v>
      </c>
      <c r="I1563" s="32" t="s">
        <v>574</v>
      </c>
      <c r="J1563" s="135">
        <v>660</v>
      </c>
      <c r="K1563" s="28">
        <v>0.87575999999999998</v>
      </c>
      <c r="L1563" s="28">
        <f t="shared" si="65"/>
        <v>0.87575999999999998</v>
      </c>
      <c r="O1563" s="77">
        <v>0.85265000000000002</v>
      </c>
      <c r="BF1563" s="106"/>
    </row>
    <row r="1564" spans="1:58" x14ac:dyDescent="0.25">
      <c r="A1564" t="s">
        <v>17</v>
      </c>
      <c r="B1564" s="25">
        <v>2020</v>
      </c>
      <c r="C1564" s="25" t="s">
        <v>0</v>
      </c>
      <c r="D1564" s="25" t="s">
        <v>63</v>
      </c>
      <c r="E1564" s="25" t="s">
        <v>549</v>
      </c>
      <c r="F1564" s="23" t="s">
        <v>357</v>
      </c>
      <c r="G1564" s="23" t="s">
        <v>549</v>
      </c>
      <c r="H1564" s="32" t="s">
        <v>357</v>
      </c>
      <c r="I1564" s="32" t="s">
        <v>574</v>
      </c>
      <c r="J1564" s="135">
        <v>667</v>
      </c>
      <c r="K1564" s="28">
        <v>0.85306999999999999</v>
      </c>
      <c r="L1564" s="28">
        <f t="shared" si="65"/>
        <v>0.85306999999999999</v>
      </c>
      <c r="O1564" s="77">
        <v>0.84214</v>
      </c>
      <c r="BF1564" s="106"/>
    </row>
    <row r="1565" spans="1:58" x14ac:dyDescent="0.25">
      <c r="A1565" t="s">
        <v>17</v>
      </c>
      <c r="B1565" s="25">
        <v>2020</v>
      </c>
      <c r="C1565" s="25" t="s">
        <v>1</v>
      </c>
      <c r="D1565" s="25" t="s">
        <v>64</v>
      </c>
      <c r="E1565" s="25" t="s">
        <v>549</v>
      </c>
      <c r="F1565" s="23" t="s">
        <v>357</v>
      </c>
      <c r="G1565" s="23" t="s">
        <v>549</v>
      </c>
      <c r="H1565" s="32" t="s">
        <v>357</v>
      </c>
      <c r="I1565" s="32" t="s">
        <v>574</v>
      </c>
      <c r="J1565" s="135">
        <v>328</v>
      </c>
      <c r="K1565" s="28">
        <v>0.86890000000000001</v>
      </c>
      <c r="L1565" s="28">
        <f t="shared" si="65"/>
        <v>0.86890000000000001</v>
      </c>
      <c r="O1565" s="77">
        <v>0.81738999999999995</v>
      </c>
      <c r="BF1565" s="106"/>
    </row>
    <row r="1566" spans="1:58" x14ac:dyDescent="0.25">
      <c r="A1566" t="s">
        <v>17</v>
      </c>
      <c r="B1566" s="25">
        <v>2020</v>
      </c>
      <c r="C1566" s="25" t="s">
        <v>2</v>
      </c>
      <c r="D1566" s="25" t="s">
        <v>65</v>
      </c>
      <c r="E1566" s="25" t="s">
        <v>549</v>
      </c>
      <c r="F1566" s="23" t="s">
        <v>357</v>
      </c>
      <c r="G1566" s="23" t="s">
        <v>549</v>
      </c>
      <c r="H1566" s="32" t="s">
        <v>357</v>
      </c>
      <c r="I1566" s="32" t="s">
        <v>574</v>
      </c>
      <c r="J1566" s="135">
        <v>483</v>
      </c>
      <c r="K1566" s="28">
        <v>0.84679000000000004</v>
      </c>
      <c r="L1566" s="28">
        <f t="shared" si="65"/>
        <v>0.84679000000000004</v>
      </c>
      <c r="O1566" s="77">
        <v>0.82706999999999997</v>
      </c>
      <c r="BF1566" s="106"/>
    </row>
    <row r="1567" spans="1:58" x14ac:dyDescent="0.25">
      <c r="A1567" t="s">
        <v>17</v>
      </c>
      <c r="B1567" s="25">
        <v>2020</v>
      </c>
      <c r="C1567" s="25" t="s">
        <v>3</v>
      </c>
      <c r="D1567" s="25" t="s">
        <v>66</v>
      </c>
      <c r="E1567" s="25" t="s">
        <v>549</v>
      </c>
      <c r="F1567" s="23" t="s">
        <v>357</v>
      </c>
      <c r="G1567" s="23" t="s">
        <v>549</v>
      </c>
      <c r="H1567" s="32" t="s">
        <v>357</v>
      </c>
      <c r="I1567" s="32" t="s">
        <v>574</v>
      </c>
      <c r="J1567" s="135">
        <v>686</v>
      </c>
      <c r="K1567" s="28">
        <v>0.87172000000000005</v>
      </c>
      <c r="L1567" s="28">
        <f t="shared" si="65"/>
        <v>0.87172000000000005</v>
      </c>
      <c r="O1567" s="77">
        <v>0.85233000000000003</v>
      </c>
      <c r="BF1567" s="106"/>
    </row>
    <row r="1568" spans="1:58" x14ac:dyDescent="0.25">
      <c r="A1568" t="s">
        <v>17</v>
      </c>
      <c r="B1568" s="25">
        <v>2021</v>
      </c>
      <c r="C1568" s="25" t="s">
        <v>0</v>
      </c>
      <c r="D1568" s="25" t="s">
        <v>67</v>
      </c>
      <c r="E1568" s="25" t="s">
        <v>549</v>
      </c>
      <c r="F1568" s="23" t="s">
        <v>357</v>
      </c>
      <c r="G1568" s="23" t="s">
        <v>549</v>
      </c>
      <c r="H1568" s="32" t="s">
        <v>357</v>
      </c>
      <c r="I1568" s="32" t="s">
        <v>574</v>
      </c>
      <c r="J1568" s="135">
        <v>643</v>
      </c>
      <c r="K1568" s="28">
        <v>0.88646999999999998</v>
      </c>
      <c r="L1568" s="28">
        <f t="shared" si="65"/>
        <v>0.88646999999999998</v>
      </c>
      <c r="O1568" s="77">
        <v>0.86184000000000005</v>
      </c>
      <c r="BF1568" s="106"/>
    </row>
    <row r="1569" spans="1:58" x14ac:dyDescent="0.25">
      <c r="A1569" t="s">
        <v>17</v>
      </c>
      <c r="B1569" s="25">
        <v>2021</v>
      </c>
      <c r="C1569" s="25" t="s">
        <v>1</v>
      </c>
      <c r="D1569" s="25" t="s">
        <v>68</v>
      </c>
      <c r="E1569" s="25" t="s">
        <v>549</v>
      </c>
      <c r="F1569" s="23" t="s">
        <v>357</v>
      </c>
      <c r="G1569" s="23" t="s">
        <v>549</v>
      </c>
      <c r="H1569" s="32" t="s">
        <v>357</v>
      </c>
      <c r="I1569" s="32" t="s">
        <v>574</v>
      </c>
      <c r="J1569" s="135">
        <v>754</v>
      </c>
      <c r="K1569" s="28">
        <v>0.88195999999999997</v>
      </c>
      <c r="L1569" s="28">
        <f t="shared" si="65"/>
        <v>0.88195999999999997</v>
      </c>
      <c r="O1569" s="77">
        <v>0.85790999999999995</v>
      </c>
      <c r="BF1569" s="106"/>
    </row>
    <row r="1570" spans="1:58" x14ac:dyDescent="0.25">
      <c r="A1570" t="s">
        <v>17</v>
      </c>
      <c r="B1570" s="25">
        <v>2021</v>
      </c>
      <c r="C1570" s="25" t="s">
        <v>2</v>
      </c>
      <c r="D1570" s="25" t="s">
        <v>69</v>
      </c>
      <c r="E1570" s="25" t="s">
        <v>549</v>
      </c>
      <c r="F1570" s="23" t="s">
        <v>357</v>
      </c>
      <c r="G1570" s="23" t="s">
        <v>549</v>
      </c>
      <c r="H1570" s="32" t="s">
        <v>357</v>
      </c>
      <c r="I1570" s="32" t="s">
        <v>574</v>
      </c>
      <c r="J1570" s="135">
        <v>737</v>
      </c>
      <c r="K1570" s="28">
        <v>0.88331000000000004</v>
      </c>
      <c r="L1570" s="28">
        <f t="shared" si="65"/>
        <v>0.88331000000000004</v>
      </c>
      <c r="O1570" s="77">
        <v>0.85472999999999999</v>
      </c>
      <c r="BF1570" s="106"/>
    </row>
    <row r="1571" spans="1:58" x14ac:dyDescent="0.25">
      <c r="A1571" t="s">
        <v>17</v>
      </c>
      <c r="B1571" s="25">
        <v>2021</v>
      </c>
      <c r="C1571" s="25" t="s">
        <v>3</v>
      </c>
      <c r="D1571" s="25" t="s">
        <v>70</v>
      </c>
      <c r="E1571" s="25" t="s">
        <v>549</v>
      </c>
      <c r="F1571" s="23" t="s">
        <v>357</v>
      </c>
      <c r="G1571" s="23" t="s">
        <v>549</v>
      </c>
      <c r="H1571" s="32" t="s">
        <v>357</v>
      </c>
      <c r="I1571" s="32" t="s">
        <v>574</v>
      </c>
      <c r="J1571" s="135">
        <v>726</v>
      </c>
      <c r="K1571" s="28">
        <v>0.90358000000000005</v>
      </c>
      <c r="L1571" s="28">
        <f t="shared" si="65"/>
        <v>0.90358000000000005</v>
      </c>
      <c r="O1571" s="77">
        <v>0.86302999999999996</v>
      </c>
      <c r="BF1571" s="106"/>
    </row>
    <row r="1572" spans="1:58" x14ac:dyDescent="0.25">
      <c r="A1572" t="s">
        <v>17</v>
      </c>
      <c r="B1572" s="25">
        <v>2022</v>
      </c>
      <c r="C1572" s="25" t="s">
        <v>0</v>
      </c>
      <c r="D1572" s="25" t="s">
        <v>71</v>
      </c>
      <c r="E1572" s="25" t="s">
        <v>549</v>
      </c>
      <c r="F1572" s="23" t="s">
        <v>357</v>
      </c>
      <c r="G1572" s="23" t="s">
        <v>549</v>
      </c>
      <c r="H1572" s="32" t="s">
        <v>357</v>
      </c>
      <c r="I1572" s="32" t="s">
        <v>574</v>
      </c>
      <c r="J1572" s="135">
        <v>708</v>
      </c>
      <c r="K1572" s="28">
        <v>0.88136000000000003</v>
      </c>
      <c r="L1572" s="28">
        <f t="shared" si="65"/>
        <v>0.88136000000000003</v>
      </c>
      <c r="O1572" s="77">
        <v>0.86423000000000005</v>
      </c>
      <c r="BF1572" s="106"/>
    </row>
    <row r="1573" spans="1:58" x14ac:dyDescent="0.25">
      <c r="A1573" t="s">
        <v>17</v>
      </c>
      <c r="B1573" s="25">
        <v>2022</v>
      </c>
      <c r="C1573" s="25" t="s">
        <v>1</v>
      </c>
      <c r="D1573" s="25" t="s">
        <v>72</v>
      </c>
      <c r="E1573" s="25" t="s">
        <v>549</v>
      </c>
      <c r="F1573" s="23" t="s">
        <v>357</v>
      </c>
      <c r="G1573" s="23" t="s">
        <v>549</v>
      </c>
      <c r="H1573" s="32" t="s">
        <v>357</v>
      </c>
      <c r="I1573" s="32" t="s">
        <v>574</v>
      </c>
      <c r="J1573" s="135">
        <v>721</v>
      </c>
      <c r="K1573" s="28">
        <v>0.89736000000000005</v>
      </c>
      <c r="L1573" s="28">
        <f t="shared" si="65"/>
        <v>0.89736000000000005</v>
      </c>
      <c r="O1573" s="77">
        <v>0.85797999999999996</v>
      </c>
      <c r="BF1573" s="106"/>
    </row>
    <row r="1574" spans="1:58" x14ac:dyDescent="0.25">
      <c r="A1574" t="s">
        <v>17</v>
      </c>
      <c r="B1574" s="25">
        <v>2022</v>
      </c>
      <c r="C1574" s="25" t="s">
        <v>2</v>
      </c>
      <c r="D1574" s="25" t="s">
        <v>73</v>
      </c>
      <c r="E1574" s="25" t="s">
        <v>549</v>
      </c>
      <c r="F1574" s="23" t="s">
        <v>357</v>
      </c>
      <c r="G1574" s="23" t="s">
        <v>549</v>
      </c>
      <c r="H1574" s="32" t="s">
        <v>357</v>
      </c>
      <c r="I1574" s="32" t="s">
        <v>574</v>
      </c>
      <c r="J1574" s="135">
        <v>755</v>
      </c>
      <c r="K1574" s="28">
        <v>0.8649</v>
      </c>
      <c r="L1574" s="28">
        <f t="shared" si="65"/>
        <v>0.8649</v>
      </c>
      <c r="O1574" s="77">
        <v>0.85080999999999996</v>
      </c>
      <c r="BF1574" s="106"/>
    </row>
    <row r="1575" spans="1:58" x14ac:dyDescent="0.25">
      <c r="A1575" t="s">
        <v>17</v>
      </c>
      <c r="B1575" s="25">
        <v>2022</v>
      </c>
      <c r="C1575" s="25" t="s">
        <v>3</v>
      </c>
      <c r="D1575" s="25" t="s">
        <v>493</v>
      </c>
      <c r="E1575" s="25" t="s">
        <v>549</v>
      </c>
      <c r="F1575" s="23" t="s">
        <v>357</v>
      </c>
      <c r="G1575" s="23" t="s">
        <v>549</v>
      </c>
      <c r="H1575" s="32" t="s">
        <v>357</v>
      </c>
      <c r="I1575" s="32" t="s">
        <v>574</v>
      </c>
      <c r="J1575" s="135">
        <v>682</v>
      </c>
      <c r="K1575" s="28">
        <v>0.86804000000000003</v>
      </c>
      <c r="L1575" s="28">
        <f t="shared" si="65"/>
        <v>0.86804000000000003</v>
      </c>
      <c r="O1575" s="77">
        <v>0.85358999999999996</v>
      </c>
      <c r="BF1575" s="106"/>
    </row>
    <row r="1576" spans="1:58" x14ac:dyDescent="0.25">
      <c r="A1576" t="s">
        <v>17</v>
      </c>
      <c r="B1576" s="25">
        <v>2023</v>
      </c>
      <c r="C1576" s="25" t="s">
        <v>0</v>
      </c>
      <c r="D1576" s="25" t="s">
        <v>537</v>
      </c>
      <c r="E1576" s="25" t="s">
        <v>549</v>
      </c>
      <c r="F1576" s="23" t="s">
        <v>357</v>
      </c>
      <c r="G1576" s="23" t="s">
        <v>549</v>
      </c>
      <c r="H1576" s="32" t="s">
        <v>357</v>
      </c>
      <c r="I1576" s="32" t="s">
        <v>574</v>
      </c>
      <c r="J1576" s="135">
        <v>732</v>
      </c>
      <c r="K1576" s="28">
        <v>0.85792000000000002</v>
      </c>
      <c r="L1576" s="28">
        <f t="shared" si="65"/>
        <v>0.85792000000000002</v>
      </c>
      <c r="O1576" s="77">
        <v>0.85650000000000004</v>
      </c>
      <c r="BF1576" s="106"/>
    </row>
    <row r="1577" spans="1:58" x14ac:dyDescent="0.25">
      <c r="A1577" t="s">
        <v>17</v>
      </c>
      <c r="B1577" s="25">
        <v>2018</v>
      </c>
      <c r="C1577" s="25" t="s">
        <v>0</v>
      </c>
      <c r="D1577" s="25" t="s">
        <v>54</v>
      </c>
      <c r="E1577" s="25" t="s">
        <v>220</v>
      </c>
      <c r="F1577" s="23" t="s">
        <v>221</v>
      </c>
      <c r="G1577" s="23" t="s">
        <v>556</v>
      </c>
      <c r="H1577" s="32" t="s">
        <v>555</v>
      </c>
      <c r="I1577" s="32" t="s">
        <v>574</v>
      </c>
      <c r="J1577" s="135">
        <v>64</v>
      </c>
      <c r="K1577" s="28">
        <v>0.85938000000000003</v>
      </c>
      <c r="L1577" s="28">
        <f t="shared" si="65"/>
        <v>0.85580000000000001</v>
      </c>
      <c r="O1577" s="77">
        <v>0.84830000000000005</v>
      </c>
      <c r="BF1577" s="106"/>
    </row>
    <row r="1578" spans="1:58" x14ac:dyDescent="0.25">
      <c r="A1578" t="s">
        <v>17</v>
      </c>
      <c r="B1578" s="25">
        <v>2018</v>
      </c>
      <c r="C1578" s="25" t="s">
        <v>1</v>
      </c>
      <c r="D1578" s="25" t="s">
        <v>56</v>
      </c>
      <c r="E1578" s="25" t="s">
        <v>220</v>
      </c>
      <c r="F1578" s="23" t="s">
        <v>221</v>
      </c>
      <c r="G1578" s="23" t="s">
        <v>556</v>
      </c>
      <c r="H1578" s="32" t="s">
        <v>555</v>
      </c>
      <c r="I1578" s="32" t="s">
        <v>574</v>
      </c>
      <c r="J1578" s="135">
        <v>70</v>
      </c>
      <c r="K1578" s="28">
        <v>0.75714000000000004</v>
      </c>
      <c r="L1578" s="28">
        <f t="shared" si="65"/>
        <v>0.84097</v>
      </c>
      <c r="O1578" s="77">
        <v>0.85524</v>
      </c>
      <c r="BF1578" s="106"/>
    </row>
    <row r="1579" spans="1:58" x14ac:dyDescent="0.25">
      <c r="A1579" t="s">
        <v>17</v>
      </c>
      <c r="B1579" s="25">
        <v>2018</v>
      </c>
      <c r="C1579" s="25" t="s">
        <v>2</v>
      </c>
      <c r="D1579" s="25" t="s">
        <v>57</v>
      </c>
      <c r="E1579" s="25" t="s">
        <v>220</v>
      </c>
      <c r="F1579" s="23" t="s">
        <v>221</v>
      </c>
      <c r="G1579" s="23" t="s">
        <v>556</v>
      </c>
      <c r="H1579" s="32" t="s">
        <v>555</v>
      </c>
      <c r="I1579" s="32" t="s">
        <v>574</v>
      </c>
      <c r="J1579" s="135">
        <v>68</v>
      </c>
      <c r="K1579" s="28">
        <v>0.83823999999999999</v>
      </c>
      <c r="L1579" s="28">
        <f t="shared" si="65"/>
        <v>0.86363999999999996</v>
      </c>
      <c r="O1579" s="77">
        <v>0.85572000000000004</v>
      </c>
      <c r="BF1579" s="106"/>
    </row>
    <row r="1580" spans="1:58" x14ac:dyDescent="0.25">
      <c r="A1580" t="s">
        <v>17</v>
      </c>
      <c r="B1580" s="25">
        <v>2018</v>
      </c>
      <c r="C1580" s="25" t="s">
        <v>3</v>
      </c>
      <c r="D1580" s="25" t="s">
        <v>58</v>
      </c>
      <c r="E1580" s="25" t="s">
        <v>220</v>
      </c>
      <c r="F1580" s="23" t="s">
        <v>221</v>
      </c>
      <c r="G1580" s="23" t="s">
        <v>556</v>
      </c>
      <c r="H1580" s="32" t="s">
        <v>555</v>
      </c>
      <c r="I1580" s="32" t="s">
        <v>574</v>
      </c>
      <c r="J1580" s="135">
        <v>68</v>
      </c>
      <c r="K1580" s="28">
        <v>0.88234999999999997</v>
      </c>
      <c r="L1580" s="28">
        <f t="shared" si="65"/>
        <v>0.87258000000000002</v>
      </c>
      <c r="O1580" s="77">
        <v>0.85877999999999999</v>
      </c>
      <c r="BF1580" s="106"/>
    </row>
    <row r="1581" spans="1:58" x14ac:dyDescent="0.25">
      <c r="A1581" t="s">
        <v>17</v>
      </c>
      <c r="B1581" s="25">
        <v>2019</v>
      </c>
      <c r="C1581" s="25" t="s">
        <v>0</v>
      </c>
      <c r="D1581" s="25" t="s">
        <v>59</v>
      </c>
      <c r="E1581" s="25" t="s">
        <v>220</v>
      </c>
      <c r="F1581" s="23" t="s">
        <v>221</v>
      </c>
      <c r="G1581" s="23" t="s">
        <v>556</v>
      </c>
      <c r="H1581" s="32" t="s">
        <v>555</v>
      </c>
      <c r="I1581" s="32" t="s">
        <v>574</v>
      </c>
      <c r="J1581" s="135">
        <v>58</v>
      </c>
      <c r="K1581" s="28">
        <v>0.79310000000000003</v>
      </c>
      <c r="L1581" s="28">
        <f t="shared" si="65"/>
        <v>0.84</v>
      </c>
      <c r="O1581" s="77">
        <v>0.85007999999999995</v>
      </c>
      <c r="BF1581" s="106"/>
    </row>
    <row r="1582" spans="1:58" x14ac:dyDescent="0.25">
      <c r="A1582" t="s">
        <v>17</v>
      </c>
      <c r="B1582" s="25">
        <v>2019</v>
      </c>
      <c r="C1582" s="25" t="s">
        <v>1</v>
      </c>
      <c r="D1582" s="25" t="s">
        <v>60</v>
      </c>
      <c r="E1582" s="25" t="s">
        <v>220</v>
      </c>
      <c r="F1582" s="23" t="s">
        <v>221</v>
      </c>
      <c r="G1582" s="23" t="s">
        <v>556</v>
      </c>
      <c r="H1582" s="32" t="s">
        <v>555</v>
      </c>
      <c r="I1582" s="32" t="s">
        <v>574</v>
      </c>
      <c r="J1582" s="135">
        <v>59</v>
      </c>
      <c r="K1582" s="28">
        <v>0.77966000000000002</v>
      </c>
      <c r="L1582" s="28">
        <f t="shared" si="65"/>
        <v>0.84457000000000004</v>
      </c>
      <c r="O1582" s="77">
        <v>0.85524</v>
      </c>
      <c r="BF1582" s="106"/>
    </row>
    <row r="1583" spans="1:58" x14ac:dyDescent="0.25">
      <c r="A1583" t="s">
        <v>17</v>
      </c>
      <c r="B1583" s="25">
        <v>2019</v>
      </c>
      <c r="C1583" s="25" t="s">
        <v>2</v>
      </c>
      <c r="D1583" s="25" t="s">
        <v>61</v>
      </c>
      <c r="E1583" s="25" t="s">
        <v>220</v>
      </c>
      <c r="F1583" s="23" t="s">
        <v>221</v>
      </c>
      <c r="G1583" s="23" t="s">
        <v>556</v>
      </c>
      <c r="H1583" s="32" t="s">
        <v>555</v>
      </c>
      <c r="I1583" s="32" t="s">
        <v>574</v>
      </c>
      <c r="J1583" s="135">
        <v>74</v>
      </c>
      <c r="K1583" s="28">
        <v>0.82432000000000005</v>
      </c>
      <c r="L1583" s="28">
        <f t="shared" si="65"/>
        <v>0.85753999999999997</v>
      </c>
      <c r="O1583" s="77">
        <v>0.85079000000000005</v>
      </c>
      <c r="BF1583" s="106"/>
    </row>
    <row r="1584" spans="1:58" x14ac:dyDescent="0.25">
      <c r="A1584" t="s">
        <v>17</v>
      </c>
      <c r="B1584" s="25">
        <v>2019</v>
      </c>
      <c r="C1584" s="25" t="s">
        <v>3</v>
      </c>
      <c r="D1584" s="25" t="s">
        <v>62</v>
      </c>
      <c r="E1584" s="25" t="s">
        <v>220</v>
      </c>
      <c r="F1584" s="23" t="s">
        <v>221</v>
      </c>
      <c r="G1584" s="23" t="s">
        <v>556</v>
      </c>
      <c r="H1584" s="32" t="s">
        <v>555</v>
      </c>
      <c r="I1584" s="32" t="s">
        <v>574</v>
      </c>
      <c r="J1584" s="135">
        <v>59</v>
      </c>
      <c r="K1584" s="28">
        <v>0.71186000000000005</v>
      </c>
      <c r="L1584" s="28">
        <f t="shared" si="65"/>
        <v>0.83067000000000002</v>
      </c>
      <c r="O1584" s="77">
        <v>0.85265000000000002</v>
      </c>
      <c r="BF1584" s="106"/>
    </row>
    <row r="1585" spans="1:58" x14ac:dyDescent="0.25">
      <c r="A1585" t="s">
        <v>17</v>
      </c>
      <c r="B1585" s="25">
        <v>2020</v>
      </c>
      <c r="C1585" s="25" t="s">
        <v>0</v>
      </c>
      <c r="D1585" s="25" t="s">
        <v>63</v>
      </c>
      <c r="E1585" s="25" t="s">
        <v>220</v>
      </c>
      <c r="F1585" s="23" t="s">
        <v>221</v>
      </c>
      <c r="G1585" s="23" t="s">
        <v>556</v>
      </c>
      <c r="H1585" s="32" t="s">
        <v>555</v>
      </c>
      <c r="I1585" s="32" t="s">
        <v>574</v>
      </c>
      <c r="J1585" s="135">
        <v>51</v>
      </c>
      <c r="K1585" s="28">
        <v>0.84314</v>
      </c>
      <c r="L1585" s="28">
        <f t="shared" si="65"/>
        <v>0.86512999999999995</v>
      </c>
      <c r="O1585" s="77">
        <v>0.84214</v>
      </c>
      <c r="BF1585" s="106"/>
    </row>
    <row r="1586" spans="1:58" x14ac:dyDescent="0.25">
      <c r="A1586" t="s">
        <v>17</v>
      </c>
      <c r="B1586" s="25">
        <v>2020</v>
      </c>
      <c r="C1586" s="25" t="s">
        <v>1</v>
      </c>
      <c r="D1586" s="25" t="s">
        <v>64</v>
      </c>
      <c r="E1586" s="25" t="s">
        <v>220</v>
      </c>
      <c r="F1586" s="23" t="s">
        <v>221</v>
      </c>
      <c r="G1586" s="23" t="s">
        <v>556</v>
      </c>
      <c r="H1586" s="32" t="s">
        <v>555</v>
      </c>
      <c r="I1586" s="32" t="s">
        <v>574</v>
      </c>
      <c r="J1586" s="135">
        <v>43</v>
      </c>
      <c r="K1586" s="28">
        <v>0.79069999999999996</v>
      </c>
      <c r="L1586" s="28">
        <f t="shared" si="65"/>
        <v>0.78659000000000001</v>
      </c>
      <c r="O1586" s="77">
        <v>0.81738999999999995</v>
      </c>
      <c r="BF1586" s="106"/>
    </row>
    <row r="1587" spans="1:58" x14ac:dyDescent="0.25">
      <c r="A1587" t="s">
        <v>17</v>
      </c>
      <c r="B1587" s="25">
        <v>2020</v>
      </c>
      <c r="C1587" s="25" t="s">
        <v>2</v>
      </c>
      <c r="D1587" s="25" t="s">
        <v>65</v>
      </c>
      <c r="E1587" s="25" t="s">
        <v>220</v>
      </c>
      <c r="F1587" s="23" t="s">
        <v>221</v>
      </c>
      <c r="G1587" s="23" t="s">
        <v>556</v>
      </c>
      <c r="H1587" s="32" t="s">
        <v>555</v>
      </c>
      <c r="I1587" s="32" t="s">
        <v>574</v>
      </c>
      <c r="J1587" s="135">
        <v>56</v>
      </c>
      <c r="K1587" s="28">
        <v>0.75</v>
      </c>
      <c r="L1587" s="28">
        <f t="shared" si="65"/>
        <v>0.80769000000000002</v>
      </c>
      <c r="O1587" s="77">
        <v>0.82706999999999997</v>
      </c>
      <c r="BF1587" s="106"/>
    </row>
    <row r="1588" spans="1:58" x14ac:dyDescent="0.25">
      <c r="A1588" t="s">
        <v>17</v>
      </c>
      <c r="B1588" s="25">
        <v>2020</v>
      </c>
      <c r="C1588" s="25" t="s">
        <v>3</v>
      </c>
      <c r="D1588" s="25" t="s">
        <v>66</v>
      </c>
      <c r="E1588" s="25" t="s">
        <v>220</v>
      </c>
      <c r="F1588" s="23" t="s">
        <v>221</v>
      </c>
      <c r="G1588" s="23" t="s">
        <v>556</v>
      </c>
      <c r="H1588" s="32" t="s">
        <v>555</v>
      </c>
      <c r="I1588" s="32" t="s">
        <v>574</v>
      </c>
      <c r="J1588" s="135">
        <v>52</v>
      </c>
      <c r="K1588" s="28">
        <v>0.78846000000000005</v>
      </c>
      <c r="L1588" s="28">
        <f t="shared" si="65"/>
        <v>0.87143000000000004</v>
      </c>
      <c r="O1588" s="77">
        <v>0.85233000000000003</v>
      </c>
      <c r="BF1588" s="106"/>
    </row>
    <row r="1589" spans="1:58" x14ac:dyDescent="0.25">
      <c r="A1589" t="s">
        <v>17</v>
      </c>
      <c r="B1589" s="25">
        <v>2021</v>
      </c>
      <c r="C1589" s="25" t="s">
        <v>0</v>
      </c>
      <c r="D1589" s="25" t="s">
        <v>67</v>
      </c>
      <c r="E1589" s="25" t="s">
        <v>220</v>
      </c>
      <c r="F1589" s="23" t="s">
        <v>221</v>
      </c>
      <c r="G1589" s="23" t="s">
        <v>556</v>
      </c>
      <c r="H1589" s="32" t="s">
        <v>555</v>
      </c>
      <c r="I1589" s="32" t="s">
        <v>574</v>
      </c>
      <c r="J1589" s="135">
        <v>72</v>
      </c>
      <c r="K1589" s="28">
        <v>0.84721999999999997</v>
      </c>
      <c r="L1589" s="28">
        <f t="shared" si="65"/>
        <v>0.86878999999999995</v>
      </c>
      <c r="O1589" s="77">
        <v>0.86184000000000005</v>
      </c>
      <c r="BF1589" s="106"/>
    </row>
    <row r="1590" spans="1:58" x14ac:dyDescent="0.25">
      <c r="A1590" t="s">
        <v>17</v>
      </c>
      <c r="B1590" s="25">
        <v>2021</v>
      </c>
      <c r="C1590" s="25" t="s">
        <v>1</v>
      </c>
      <c r="D1590" s="25" t="s">
        <v>68</v>
      </c>
      <c r="E1590" s="25" t="s">
        <v>220</v>
      </c>
      <c r="F1590" s="23" t="s">
        <v>221</v>
      </c>
      <c r="G1590" s="23" t="s">
        <v>556</v>
      </c>
      <c r="H1590" s="32" t="s">
        <v>555</v>
      </c>
      <c r="I1590" s="32" t="s">
        <v>574</v>
      </c>
      <c r="J1590" s="135">
        <v>67</v>
      </c>
      <c r="K1590" s="28">
        <v>0.80596999999999996</v>
      </c>
      <c r="L1590" s="28">
        <f t="shared" si="65"/>
        <v>0.83416000000000001</v>
      </c>
      <c r="O1590" s="77">
        <v>0.85790999999999995</v>
      </c>
      <c r="BF1590" s="106"/>
    </row>
    <row r="1591" spans="1:58" x14ac:dyDescent="0.25">
      <c r="A1591" t="s">
        <v>17</v>
      </c>
      <c r="B1591" s="25">
        <v>2021</v>
      </c>
      <c r="C1591" s="25" t="s">
        <v>2</v>
      </c>
      <c r="D1591" s="25" t="s">
        <v>69</v>
      </c>
      <c r="E1591" s="25" t="s">
        <v>220</v>
      </c>
      <c r="F1591" s="23" t="s">
        <v>221</v>
      </c>
      <c r="G1591" s="23" t="s">
        <v>556</v>
      </c>
      <c r="H1591" s="32" t="s">
        <v>555</v>
      </c>
      <c r="I1591" s="32" t="s">
        <v>574</v>
      </c>
      <c r="J1591" s="135">
        <v>78</v>
      </c>
      <c r="K1591" s="28">
        <v>0.79486999999999997</v>
      </c>
      <c r="L1591" s="28">
        <f t="shared" si="65"/>
        <v>0.85233000000000003</v>
      </c>
      <c r="O1591" s="77">
        <v>0.85472999999999999</v>
      </c>
      <c r="BF1591" s="106"/>
    </row>
    <row r="1592" spans="1:58" x14ac:dyDescent="0.25">
      <c r="A1592" t="s">
        <v>17</v>
      </c>
      <c r="B1592" s="25">
        <v>2021</v>
      </c>
      <c r="C1592" s="25" t="s">
        <v>3</v>
      </c>
      <c r="D1592" s="25" t="s">
        <v>70</v>
      </c>
      <c r="E1592" s="25" t="s">
        <v>220</v>
      </c>
      <c r="F1592" s="23" t="s">
        <v>221</v>
      </c>
      <c r="G1592" s="23" t="s">
        <v>556</v>
      </c>
      <c r="H1592" s="32" t="s">
        <v>555</v>
      </c>
      <c r="I1592" s="32" t="s">
        <v>574</v>
      </c>
      <c r="J1592" s="135">
        <v>72</v>
      </c>
      <c r="K1592" s="28">
        <v>0.91666999999999998</v>
      </c>
      <c r="L1592" s="28">
        <f t="shared" si="65"/>
        <v>0.90415000000000001</v>
      </c>
      <c r="O1592" s="77">
        <v>0.86302999999999996</v>
      </c>
      <c r="BF1592" s="106"/>
    </row>
    <row r="1593" spans="1:58" x14ac:dyDescent="0.25">
      <c r="A1593" t="s">
        <v>17</v>
      </c>
      <c r="B1593" s="25">
        <v>2022</v>
      </c>
      <c r="C1593" s="25" t="s">
        <v>0</v>
      </c>
      <c r="D1593" s="25" t="s">
        <v>71</v>
      </c>
      <c r="E1593" s="25" t="s">
        <v>220</v>
      </c>
      <c r="F1593" s="23" t="s">
        <v>221</v>
      </c>
      <c r="G1593" s="23" t="s">
        <v>556</v>
      </c>
      <c r="H1593" s="32" t="s">
        <v>555</v>
      </c>
      <c r="I1593" s="32" t="s">
        <v>574</v>
      </c>
      <c r="J1593" s="135">
        <v>61</v>
      </c>
      <c r="K1593" s="28">
        <v>0.81967000000000001</v>
      </c>
      <c r="L1593" s="28">
        <f t="shared" si="65"/>
        <v>0.85246</v>
      </c>
      <c r="O1593" s="77">
        <v>0.86423000000000005</v>
      </c>
      <c r="BF1593" s="106"/>
    </row>
    <row r="1594" spans="1:58" x14ac:dyDescent="0.25">
      <c r="A1594" t="s">
        <v>17</v>
      </c>
      <c r="B1594" s="25">
        <v>2022</v>
      </c>
      <c r="C1594" s="25" t="s">
        <v>1</v>
      </c>
      <c r="D1594" s="25" t="s">
        <v>72</v>
      </c>
      <c r="E1594" s="25" t="s">
        <v>220</v>
      </c>
      <c r="F1594" s="23" t="s">
        <v>221</v>
      </c>
      <c r="G1594" s="23" t="s">
        <v>556</v>
      </c>
      <c r="H1594" s="32" t="s">
        <v>555</v>
      </c>
      <c r="I1594" s="32" t="s">
        <v>574</v>
      </c>
      <c r="J1594" s="135">
        <v>70</v>
      </c>
      <c r="K1594" s="28">
        <v>0.84286000000000005</v>
      </c>
      <c r="L1594" s="28">
        <f t="shared" si="65"/>
        <v>0.89005000000000001</v>
      </c>
      <c r="O1594" s="77">
        <v>0.85797999999999996</v>
      </c>
      <c r="BF1594" s="106"/>
    </row>
    <row r="1595" spans="1:58" x14ac:dyDescent="0.25">
      <c r="A1595" t="s">
        <v>17</v>
      </c>
      <c r="B1595" s="25">
        <v>2022</v>
      </c>
      <c r="C1595" s="25" t="s">
        <v>2</v>
      </c>
      <c r="D1595" s="25" t="s">
        <v>73</v>
      </c>
      <c r="E1595" s="25" t="s">
        <v>220</v>
      </c>
      <c r="F1595" s="23" t="s">
        <v>221</v>
      </c>
      <c r="G1595" s="23" t="s">
        <v>556</v>
      </c>
      <c r="H1595" s="32" t="s">
        <v>555</v>
      </c>
      <c r="I1595" s="32" t="s">
        <v>574</v>
      </c>
      <c r="J1595" s="135">
        <v>57</v>
      </c>
      <c r="K1595" s="28">
        <v>0.82455999999999996</v>
      </c>
      <c r="L1595" s="28">
        <f t="shared" si="65"/>
        <v>0.87302000000000002</v>
      </c>
      <c r="O1595" s="77">
        <v>0.85080999999999996</v>
      </c>
      <c r="BF1595" s="106"/>
    </row>
    <row r="1596" spans="1:58" x14ac:dyDescent="0.25">
      <c r="A1596" t="s">
        <v>17</v>
      </c>
      <c r="B1596" s="25">
        <v>2022</v>
      </c>
      <c r="C1596" s="25" t="s">
        <v>3</v>
      </c>
      <c r="D1596" s="25" t="s">
        <v>493</v>
      </c>
      <c r="E1596" s="25" t="s">
        <v>220</v>
      </c>
      <c r="F1596" s="23" t="s">
        <v>221</v>
      </c>
      <c r="G1596" s="23" t="s">
        <v>556</v>
      </c>
      <c r="H1596" s="32" t="s">
        <v>555</v>
      </c>
      <c r="I1596" s="32" t="s">
        <v>574</v>
      </c>
      <c r="J1596" s="135">
        <v>69</v>
      </c>
      <c r="K1596" s="28">
        <v>0.72463999999999995</v>
      </c>
      <c r="L1596" s="28">
        <f t="shared" si="65"/>
        <v>0.85465000000000002</v>
      </c>
      <c r="O1596" s="77">
        <v>0.85358999999999996</v>
      </c>
      <c r="BF1596" s="106"/>
    </row>
    <row r="1597" spans="1:58" x14ac:dyDescent="0.25">
      <c r="A1597" t="s">
        <v>17</v>
      </c>
      <c r="B1597" s="25">
        <v>2023</v>
      </c>
      <c r="C1597" s="25" t="s">
        <v>0</v>
      </c>
      <c r="D1597" s="25" t="s">
        <v>537</v>
      </c>
      <c r="E1597" s="25" t="s">
        <v>220</v>
      </c>
      <c r="F1597" s="23" t="s">
        <v>221</v>
      </c>
      <c r="G1597" s="23" t="s">
        <v>556</v>
      </c>
      <c r="H1597" s="32" t="s">
        <v>555</v>
      </c>
      <c r="I1597" s="32" t="s">
        <v>574</v>
      </c>
      <c r="J1597" s="135">
        <v>56</v>
      </c>
      <c r="K1597" s="28">
        <v>0.82142999999999999</v>
      </c>
      <c r="L1597" s="28">
        <f t="shared" si="65"/>
        <v>0.85672999999999999</v>
      </c>
      <c r="O1597" s="77">
        <v>0.85650000000000004</v>
      </c>
      <c r="BF1597" s="106"/>
    </row>
    <row r="1598" spans="1:58" x14ac:dyDescent="0.25">
      <c r="A1598" t="s">
        <v>17</v>
      </c>
      <c r="B1598" s="25">
        <v>2018</v>
      </c>
      <c r="C1598" s="25" t="s">
        <v>0</v>
      </c>
      <c r="D1598" s="25" t="s">
        <v>54</v>
      </c>
      <c r="E1598" s="25" t="s">
        <v>222</v>
      </c>
      <c r="F1598" s="23" t="s">
        <v>223</v>
      </c>
      <c r="G1598" s="23" t="s">
        <v>549</v>
      </c>
      <c r="H1598" s="32" t="s">
        <v>357</v>
      </c>
      <c r="I1598" s="32" t="s">
        <v>574</v>
      </c>
      <c r="J1598" s="135">
        <v>63</v>
      </c>
      <c r="K1598" s="28">
        <v>0.80952000000000002</v>
      </c>
      <c r="L1598" s="28">
        <f t="shared" si="65"/>
        <v>0.8992</v>
      </c>
      <c r="O1598" s="77">
        <v>0.84830000000000005</v>
      </c>
      <c r="BF1598" s="106"/>
    </row>
    <row r="1599" spans="1:58" x14ac:dyDescent="0.25">
      <c r="A1599" t="s">
        <v>17</v>
      </c>
      <c r="B1599" s="25">
        <v>2018</v>
      </c>
      <c r="C1599" s="25" t="s">
        <v>1</v>
      </c>
      <c r="D1599" s="25" t="s">
        <v>56</v>
      </c>
      <c r="E1599" s="25" t="s">
        <v>222</v>
      </c>
      <c r="F1599" s="23" t="s">
        <v>223</v>
      </c>
      <c r="G1599" s="23" t="s">
        <v>549</v>
      </c>
      <c r="H1599" s="32" t="s">
        <v>357</v>
      </c>
      <c r="I1599" s="32" t="s">
        <v>574</v>
      </c>
      <c r="J1599" s="135">
        <v>55</v>
      </c>
      <c r="K1599" s="28">
        <v>0.81818000000000002</v>
      </c>
      <c r="L1599" s="28">
        <f t="shared" si="65"/>
        <v>0.88761000000000001</v>
      </c>
      <c r="O1599" s="77">
        <v>0.85524</v>
      </c>
      <c r="BF1599" s="106"/>
    </row>
    <row r="1600" spans="1:58" x14ac:dyDescent="0.25">
      <c r="A1600" t="s">
        <v>17</v>
      </c>
      <c r="B1600" s="25">
        <v>2018</v>
      </c>
      <c r="C1600" s="25" t="s">
        <v>2</v>
      </c>
      <c r="D1600" s="25" t="s">
        <v>57</v>
      </c>
      <c r="E1600" s="25" t="s">
        <v>222</v>
      </c>
      <c r="F1600" s="23" t="s">
        <v>223</v>
      </c>
      <c r="G1600" s="23" t="s">
        <v>549</v>
      </c>
      <c r="H1600" s="32" t="s">
        <v>357</v>
      </c>
      <c r="I1600" s="32" t="s">
        <v>574</v>
      </c>
      <c r="J1600" s="135">
        <v>66</v>
      </c>
      <c r="K1600" s="28">
        <v>0.78788000000000002</v>
      </c>
      <c r="L1600" s="28">
        <f t="shared" si="65"/>
        <v>0.90776999999999997</v>
      </c>
      <c r="O1600" s="77">
        <v>0.85572000000000004</v>
      </c>
      <c r="BF1600" s="106"/>
    </row>
    <row r="1601" spans="1:58" x14ac:dyDescent="0.25">
      <c r="A1601" t="s">
        <v>17</v>
      </c>
      <c r="B1601" s="25">
        <v>2018</v>
      </c>
      <c r="C1601" s="25" t="s">
        <v>3</v>
      </c>
      <c r="D1601" s="25" t="s">
        <v>58</v>
      </c>
      <c r="E1601" s="25" t="s">
        <v>222</v>
      </c>
      <c r="F1601" s="23" t="s">
        <v>223</v>
      </c>
      <c r="G1601" s="23" t="s">
        <v>549</v>
      </c>
      <c r="H1601" s="32" t="s">
        <v>357</v>
      </c>
      <c r="I1601" s="32" t="s">
        <v>574</v>
      </c>
      <c r="J1601" s="135">
        <v>45</v>
      </c>
      <c r="K1601" s="28">
        <v>0.73333000000000004</v>
      </c>
      <c r="L1601" s="28">
        <f t="shared" si="65"/>
        <v>0.85624999999999996</v>
      </c>
      <c r="O1601" s="77">
        <v>0.85877999999999999</v>
      </c>
      <c r="BF1601" s="106"/>
    </row>
    <row r="1602" spans="1:58" x14ac:dyDescent="0.25">
      <c r="A1602" t="s">
        <v>17</v>
      </c>
      <c r="B1602" s="25">
        <v>2019</v>
      </c>
      <c r="C1602" s="25" t="s">
        <v>0</v>
      </c>
      <c r="D1602" s="25" t="s">
        <v>59</v>
      </c>
      <c r="E1602" s="25" t="s">
        <v>222</v>
      </c>
      <c r="F1602" s="23" t="s">
        <v>223</v>
      </c>
      <c r="G1602" s="23" t="s">
        <v>549</v>
      </c>
      <c r="H1602" s="32" t="s">
        <v>357</v>
      </c>
      <c r="I1602" s="32" t="s">
        <v>574</v>
      </c>
      <c r="J1602" s="135">
        <v>47</v>
      </c>
      <c r="K1602" s="28">
        <v>0.76595999999999997</v>
      </c>
      <c r="L1602" s="28">
        <f t="shared" ref="L1602:L1665" si="66">SUMIFS(K:K, E:E, G1602, D:D, D1602, I:I, I1602)</f>
        <v>0.86451999999999996</v>
      </c>
      <c r="O1602" s="77">
        <v>0.85007999999999995</v>
      </c>
      <c r="BF1602" s="106"/>
    </row>
    <row r="1603" spans="1:58" x14ac:dyDescent="0.25">
      <c r="A1603" t="s">
        <v>17</v>
      </c>
      <c r="B1603" s="25">
        <v>2019</v>
      </c>
      <c r="C1603" s="25" t="s">
        <v>1</v>
      </c>
      <c r="D1603" s="25" t="s">
        <v>60</v>
      </c>
      <c r="E1603" s="25" t="s">
        <v>222</v>
      </c>
      <c r="F1603" s="23" t="s">
        <v>223</v>
      </c>
      <c r="G1603" s="23" t="s">
        <v>549</v>
      </c>
      <c r="H1603" s="32" t="s">
        <v>357</v>
      </c>
      <c r="I1603" s="32" t="s">
        <v>574</v>
      </c>
      <c r="J1603" s="135">
        <v>64</v>
      </c>
      <c r="K1603" s="28">
        <v>0.79688000000000003</v>
      </c>
      <c r="L1603" s="28">
        <f t="shared" si="66"/>
        <v>0.86243000000000003</v>
      </c>
      <c r="O1603" s="77">
        <v>0.85524</v>
      </c>
      <c r="BF1603" s="106"/>
    </row>
    <row r="1604" spans="1:58" x14ac:dyDescent="0.25">
      <c r="A1604" t="s">
        <v>17</v>
      </c>
      <c r="B1604" s="25">
        <v>2019</v>
      </c>
      <c r="C1604" s="25" t="s">
        <v>2</v>
      </c>
      <c r="D1604" s="25" t="s">
        <v>61</v>
      </c>
      <c r="E1604" s="25" t="s">
        <v>222</v>
      </c>
      <c r="F1604" s="23" t="s">
        <v>223</v>
      </c>
      <c r="G1604" s="23" t="s">
        <v>549</v>
      </c>
      <c r="H1604" s="32" t="s">
        <v>357</v>
      </c>
      <c r="I1604" s="32" t="s">
        <v>574</v>
      </c>
      <c r="J1604" s="135">
        <v>53</v>
      </c>
      <c r="K1604" s="28">
        <v>0.71697999999999995</v>
      </c>
      <c r="L1604" s="28">
        <f t="shared" si="66"/>
        <v>0.88331000000000004</v>
      </c>
      <c r="O1604" s="77">
        <v>0.85079000000000005</v>
      </c>
      <c r="BF1604" s="106"/>
    </row>
    <row r="1605" spans="1:58" x14ac:dyDescent="0.25">
      <c r="A1605" t="s">
        <v>17</v>
      </c>
      <c r="B1605" s="25">
        <v>2019</v>
      </c>
      <c r="C1605" s="25" t="s">
        <v>3</v>
      </c>
      <c r="D1605" s="25" t="s">
        <v>62</v>
      </c>
      <c r="E1605" s="25" t="s">
        <v>222</v>
      </c>
      <c r="F1605" s="23" t="s">
        <v>223</v>
      </c>
      <c r="G1605" s="23" t="s">
        <v>549</v>
      </c>
      <c r="H1605" s="32" t="s">
        <v>357</v>
      </c>
      <c r="I1605" s="32" t="s">
        <v>574</v>
      </c>
      <c r="J1605" s="135">
        <v>62</v>
      </c>
      <c r="K1605" s="28">
        <v>0.87097000000000002</v>
      </c>
      <c r="L1605" s="28">
        <f t="shared" si="66"/>
        <v>0.87575999999999998</v>
      </c>
      <c r="O1605" s="77">
        <v>0.85265000000000002</v>
      </c>
      <c r="BF1605" s="106"/>
    </row>
    <row r="1606" spans="1:58" x14ac:dyDescent="0.25">
      <c r="A1606" t="s">
        <v>17</v>
      </c>
      <c r="B1606" s="25">
        <v>2020</v>
      </c>
      <c r="C1606" s="25" t="s">
        <v>0</v>
      </c>
      <c r="D1606" s="25" t="s">
        <v>63</v>
      </c>
      <c r="E1606" s="25" t="s">
        <v>222</v>
      </c>
      <c r="F1606" s="23" t="s">
        <v>223</v>
      </c>
      <c r="G1606" s="23" t="s">
        <v>549</v>
      </c>
      <c r="H1606" s="32" t="s">
        <v>357</v>
      </c>
      <c r="I1606" s="32" t="s">
        <v>574</v>
      </c>
      <c r="J1606" s="135">
        <v>75</v>
      </c>
      <c r="K1606" s="28">
        <v>0.8</v>
      </c>
      <c r="L1606" s="28">
        <f t="shared" si="66"/>
        <v>0.85306999999999999</v>
      </c>
      <c r="O1606" s="77">
        <v>0.84214</v>
      </c>
      <c r="BF1606" s="106"/>
    </row>
    <row r="1607" spans="1:58" x14ac:dyDescent="0.25">
      <c r="A1607" t="s">
        <v>17</v>
      </c>
      <c r="B1607" s="25">
        <v>2020</v>
      </c>
      <c r="C1607" s="25" t="s">
        <v>1</v>
      </c>
      <c r="D1607" s="25" t="s">
        <v>64</v>
      </c>
      <c r="E1607" s="25" t="s">
        <v>222</v>
      </c>
      <c r="F1607" s="23" t="s">
        <v>223</v>
      </c>
      <c r="G1607" s="23" t="s">
        <v>549</v>
      </c>
      <c r="H1607" s="32" t="s">
        <v>357</v>
      </c>
      <c r="I1607" s="32" t="s">
        <v>574</v>
      </c>
      <c r="J1607" s="135">
        <v>43</v>
      </c>
      <c r="K1607" s="28">
        <v>0.88371999999999995</v>
      </c>
      <c r="L1607" s="28">
        <f t="shared" si="66"/>
        <v>0.86890000000000001</v>
      </c>
      <c r="O1607" s="77">
        <v>0.81738999999999995</v>
      </c>
      <c r="BF1607" s="106"/>
    </row>
    <row r="1608" spans="1:58" x14ac:dyDescent="0.25">
      <c r="A1608" t="s">
        <v>17</v>
      </c>
      <c r="B1608" s="25">
        <v>2020</v>
      </c>
      <c r="C1608" s="25" t="s">
        <v>2</v>
      </c>
      <c r="D1608" s="25" t="s">
        <v>65</v>
      </c>
      <c r="E1608" s="25" t="s">
        <v>222</v>
      </c>
      <c r="F1608" s="23" t="s">
        <v>223</v>
      </c>
      <c r="G1608" s="23" t="s">
        <v>549</v>
      </c>
      <c r="H1608" s="32" t="s">
        <v>357</v>
      </c>
      <c r="I1608" s="32" t="s">
        <v>574</v>
      </c>
      <c r="J1608" s="135">
        <v>65</v>
      </c>
      <c r="K1608" s="28">
        <v>0.86153999999999997</v>
      </c>
      <c r="L1608" s="28">
        <f t="shared" si="66"/>
        <v>0.84679000000000004</v>
      </c>
      <c r="O1608" s="77">
        <v>0.82706999999999997</v>
      </c>
      <c r="BF1608" s="106"/>
    </row>
    <row r="1609" spans="1:58" x14ac:dyDescent="0.25">
      <c r="A1609" t="s">
        <v>17</v>
      </c>
      <c r="B1609" s="25">
        <v>2020</v>
      </c>
      <c r="C1609" s="25" t="s">
        <v>3</v>
      </c>
      <c r="D1609" s="25" t="s">
        <v>66</v>
      </c>
      <c r="E1609" s="25" t="s">
        <v>222</v>
      </c>
      <c r="F1609" s="23" t="s">
        <v>223</v>
      </c>
      <c r="G1609" s="23" t="s">
        <v>549</v>
      </c>
      <c r="H1609" s="32" t="s">
        <v>357</v>
      </c>
      <c r="I1609" s="32" t="s">
        <v>574</v>
      </c>
      <c r="J1609" s="135">
        <v>83</v>
      </c>
      <c r="K1609" s="28">
        <v>0.86746999999999996</v>
      </c>
      <c r="L1609" s="28">
        <f t="shared" si="66"/>
        <v>0.87172000000000005</v>
      </c>
      <c r="O1609" s="77">
        <v>0.85233000000000003</v>
      </c>
      <c r="BF1609" s="106"/>
    </row>
    <row r="1610" spans="1:58" x14ac:dyDescent="0.25">
      <c r="A1610" t="s">
        <v>17</v>
      </c>
      <c r="B1610" s="25">
        <v>2021</v>
      </c>
      <c r="C1610" s="25" t="s">
        <v>0</v>
      </c>
      <c r="D1610" s="25" t="s">
        <v>67</v>
      </c>
      <c r="E1610" s="25" t="s">
        <v>222</v>
      </c>
      <c r="F1610" s="23" t="s">
        <v>223</v>
      </c>
      <c r="G1610" s="23" t="s">
        <v>549</v>
      </c>
      <c r="H1610" s="32" t="s">
        <v>357</v>
      </c>
      <c r="I1610" s="32" t="s">
        <v>574</v>
      </c>
      <c r="J1610" s="135">
        <v>64</v>
      </c>
      <c r="K1610" s="28">
        <v>0.82813000000000003</v>
      </c>
      <c r="L1610" s="28">
        <f t="shared" si="66"/>
        <v>0.88646999999999998</v>
      </c>
      <c r="O1610" s="77">
        <v>0.86184000000000005</v>
      </c>
      <c r="BF1610" s="106"/>
    </row>
    <row r="1611" spans="1:58" x14ac:dyDescent="0.25">
      <c r="A1611" t="s">
        <v>17</v>
      </c>
      <c r="B1611" s="25">
        <v>2021</v>
      </c>
      <c r="C1611" s="25" t="s">
        <v>1</v>
      </c>
      <c r="D1611" s="25" t="s">
        <v>68</v>
      </c>
      <c r="E1611" s="25" t="s">
        <v>222</v>
      </c>
      <c r="F1611" s="23" t="s">
        <v>223</v>
      </c>
      <c r="G1611" s="23" t="s">
        <v>549</v>
      </c>
      <c r="H1611" s="32" t="s">
        <v>357</v>
      </c>
      <c r="I1611" s="32" t="s">
        <v>574</v>
      </c>
      <c r="J1611" s="135">
        <v>77</v>
      </c>
      <c r="K1611" s="28">
        <v>0.88312000000000002</v>
      </c>
      <c r="L1611" s="28">
        <f t="shared" si="66"/>
        <v>0.88195999999999997</v>
      </c>
      <c r="O1611" s="77">
        <v>0.85790999999999995</v>
      </c>
      <c r="BF1611" s="106"/>
    </row>
    <row r="1612" spans="1:58" x14ac:dyDescent="0.25">
      <c r="A1612" t="s">
        <v>17</v>
      </c>
      <c r="B1612" s="25">
        <v>2021</v>
      </c>
      <c r="C1612" s="25" t="s">
        <v>2</v>
      </c>
      <c r="D1612" s="25" t="s">
        <v>69</v>
      </c>
      <c r="E1612" s="25" t="s">
        <v>222</v>
      </c>
      <c r="F1612" s="23" t="s">
        <v>223</v>
      </c>
      <c r="G1612" s="23" t="s">
        <v>549</v>
      </c>
      <c r="H1612" s="32" t="s">
        <v>357</v>
      </c>
      <c r="I1612" s="32" t="s">
        <v>574</v>
      </c>
      <c r="J1612" s="135">
        <v>64</v>
      </c>
      <c r="K1612" s="28">
        <v>0.82813000000000003</v>
      </c>
      <c r="L1612" s="28">
        <f t="shared" si="66"/>
        <v>0.88331000000000004</v>
      </c>
      <c r="O1612" s="77">
        <v>0.85472999999999999</v>
      </c>
      <c r="BF1612" s="106"/>
    </row>
    <row r="1613" spans="1:58" x14ac:dyDescent="0.25">
      <c r="A1613" t="s">
        <v>17</v>
      </c>
      <c r="B1613" s="25">
        <v>2021</v>
      </c>
      <c r="C1613" s="25" t="s">
        <v>3</v>
      </c>
      <c r="D1613" s="25" t="s">
        <v>70</v>
      </c>
      <c r="E1613" s="25" t="s">
        <v>222</v>
      </c>
      <c r="F1613" s="23" t="s">
        <v>223</v>
      </c>
      <c r="G1613" s="23" t="s">
        <v>549</v>
      </c>
      <c r="H1613" s="32" t="s">
        <v>357</v>
      </c>
      <c r="I1613" s="32" t="s">
        <v>574</v>
      </c>
      <c r="J1613" s="135">
        <v>71</v>
      </c>
      <c r="K1613" s="28">
        <v>0.91549000000000003</v>
      </c>
      <c r="L1613" s="28">
        <f t="shared" si="66"/>
        <v>0.90358000000000005</v>
      </c>
      <c r="O1613" s="77">
        <v>0.86302999999999996</v>
      </c>
      <c r="BF1613" s="106"/>
    </row>
    <row r="1614" spans="1:58" x14ac:dyDescent="0.25">
      <c r="A1614" t="s">
        <v>17</v>
      </c>
      <c r="B1614" s="25">
        <v>2022</v>
      </c>
      <c r="C1614" s="25" t="s">
        <v>0</v>
      </c>
      <c r="D1614" s="25" t="s">
        <v>71</v>
      </c>
      <c r="E1614" s="25" t="s">
        <v>222</v>
      </c>
      <c r="F1614" s="23" t="s">
        <v>223</v>
      </c>
      <c r="G1614" s="23" t="s">
        <v>549</v>
      </c>
      <c r="H1614" s="32" t="s">
        <v>357</v>
      </c>
      <c r="I1614" s="32" t="s">
        <v>574</v>
      </c>
      <c r="J1614" s="135">
        <v>61</v>
      </c>
      <c r="K1614" s="28">
        <v>0.80327999999999999</v>
      </c>
      <c r="L1614" s="28">
        <f t="shared" si="66"/>
        <v>0.88136000000000003</v>
      </c>
      <c r="O1614" s="77">
        <v>0.86423000000000005</v>
      </c>
      <c r="BF1614" s="106"/>
    </row>
    <row r="1615" spans="1:58" x14ac:dyDescent="0.25">
      <c r="A1615" t="s">
        <v>17</v>
      </c>
      <c r="B1615" s="25">
        <v>2022</v>
      </c>
      <c r="C1615" s="25" t="s">
        <v>1</v>
      </c>
      <c r="D1615" s="25" t="s">
        <v>72</v>
      </c>
      <c r="E1615" s="25" t="s">
        <v>222</v>
      </c>
      <c r="F1615" s="23" t="s">
        <v>223</v>
      </c>
      <c r="G1615" s="23" t="s">
        <v>549</v>
      </c>
      <c r="H1615" s="32" t="s">
        <v>357</v>
      </c>
      <c r="I1615" s="32" t="s">
        <v>574</v>
      </c>
      <c r="J1615" s="135">
        <v>70</v>
      </c>
      <c r="K1615" s="28">
        <v>0.92857000000000001</v>
      </c>
      <c r="L1615" s="28">
        <f t="shared" si="66"/>
        <v>0.89736000000000005</v>
      </c>
      <c r="O1615" s="77">
        <v>0.85797999999999996</v>
      </c>
      <c r="BF1615" s="106"/>
    </row>
    <row r="1616" spans="1:58" x14ac:dyDescent="0.25">
      <c r="A1616" t="s">
        <v>17</v>
      </c>
      <c r="B1616" s="25">
        <v>2022</v>
      </c>
      <c r="C1616" s="25" t="s">
        <v>2</v>
      </c>
      <c r="D1616" s="25" t="s">
        <v>73</v>
      </c>
      <c r="E1616" s="25" t="s">
        <v>222</v>
      </c>
      <c r="F1616" s="23" t="s">
        <v>223</v>
      </c>
      <c r="G1616" s="23" t="s">
        <v>549</v>
      </c>
      <c r="H1616" s="32" t="s">
        <v>357</v>
      </c>
      <c r="I1616" s="32" t="s">
        <v>574</v>
      </c>
      <c r="J1616" s="135">
        <v>72</v>
      </c>
      <c r="K1616" s="28">
        <v>0.79166999999999998</v>
      </c>
      <c r="L1616" s="28">
        <f t="shared" si="66"/>
        <v>0.8649</v>
      </c>
      <c r="O1616" s="77">
        <v>0.85080999999999996</v>
      </c>
      <c r="BF1616" s="106"/>
    </row>
    <row r="1617" spans="1:58" x14ac:dyDescent="0.25">
      <c r="A1617" t="s">
        <v>17</v>
      </c>
      <c r="B1617" s="25">
        <v>2022</v>
      </c>
      <c r="C1617" s="25" t="s">
        <v>3</v>
      </c>
      <c r="D1617" s="25" t="s">
        <v>493</v>
      </c>
      <c r="E1617" s="25" t="s">
        <v>222</v>
      </c>
      <c r="F1617" s="23" t="s">
        <v>223</v>
      </c>
      <c r="G1617" s="23" t="s">
        <v>549</v>
      </c>
      <c r="H1617" s="32" t="s">
        <v>357</v>
      </c>
      <c r="I1617" s="32" t="s">
        <v>574</v>
      </c>
      <c r="J1617" s="135">
        <v>61</v>
      </c>
      <c r="K1617" s="28">
        <v>0.83606999999999998</v>
      </c>
      <c r="L1617" s="28">
        <f t="shared" si="66"/>
        <v>0.86804000000000003</v>
      </c>
      <c r="O1617" s="77">
        <v>0.85358999999999996</v>
      </c>
      <c r="BF1617" s="106"/>
    </row>
    <row r="1618" spans="1:58" x14ac:dyDescent="0.25">
      <c r="A1618" t="s">
        <v>17</v>
      </c>
      <c r="B1618" s="25">
        <v>2023</v>
      </c>
      <c r="C1618" s="25" t="s">
        <v>0</v>
      </c>
      <c r="D1618" s="25" t="s">
        <v>537</v>
      </c>
      <c r="E1618" s="25" t="s">
        <v>222</v>
      </c>
      <c r="F1618" s="23" t="s">
        <v>223</v>
      </c>
      <c r="G1618" s="23" t="s">
        <v>549</v>
      </c>
      <c r="H1618" s="32" t="s">
        <v>357</v>
      </c>
      <c r="I1618" s="32" t="s">
        <v>574</v>
      </c>
      <c r="J1618" s="135">
        <v>73</v>
      </c>
      <c r="K1618" s="28">
        <v>0.82191999999999998</v>
      </c>
      <c r="L1618" s="28">
        <f t="shared" si="66"/>
        <v>0.85792000000000002</v>
      </c>
      <c r="O1618" s="77">
        <v>0.85650000000000004</v>
      </c>
      <c r="BF1618" s="106"/>
    </row>
    <row r="1619" spans="1:58" x14ac:dyDescent="0.25">
      <c r="A1619" t="s">
        <v>17</v>
      </c>
      <c r="B1619" s="25">
        <v>2018</v>
      </c>
      <c r="C1619" s="25" t="s">
        <v>0</v>
      </c>
      <c r="D1619" s="25" t="s">
        <v>54</v>
      </c>
      <c r="E1619" s="25" t="s">
        <v>224</v>
      </c>
      <c r="F1619" s="23" t="s">
        <v>225</v>
      </c>
      <c r="G1619" s="23" t="s">
        <v>558</v>
      </c>
      <c r="H1619" s="32" t="s">
        <v>355</v>
      </c>
      <c r="I1619" s="32" t="s">
        <v>574</v>
      </c>
      <c r="J1619" s="135">
        <v>151</v>
      </c>
      <c r="K1619" s="28">
        <v>0.82118999999999998</v>
      </c>
      <c r="L1619" s="28">
        <f t="shared" si="66"/>
        <v>0.85404000000000002</v>
      </c>
      <c r="O1619" s="77">
        <v>0.84830000000000005</v>
      </c>
      <c r="BF1619" s="106"/>
    </row>
    <row r="1620" spans="1:58" x14ac:dyDescent="0.25">
      <c r="A1620" t="s">
        <v>17</v>
      </c>
      <c r="B1620" s="25">
        <v>2018</v>
      </c>
      <c r="C1620" s="25" t="s">
        <v>1</v>
      </c>
      <c r="D1620" s="25" t="s">
        <v>56</v>
      </c>
      <c r="E1620" s="25" t="s">
        <v>224</v>
      </c>
      <c r="F1620" s="23" t="s">
        <v>225</v>
      </c>
      <c r="G1620" s="23" t="s">
        <v>558</v>
      </c>
      <c r="H1620" s="32" t="s">
        <v>355</v>
      </c>
      <c r="I1620" s="32" t="s">
        <v>574</v>
      </c>
      <c r="J1620" s="135">
        <v>184</v>
      </c>
      <c r="K1620" s="28">
        <v>0.85326000000000002</v>
      </c>
      <c r="L1620" s="28">
        <f t="shared" si="66"/>
        <v>0.85682999999999998</v>
      </c>
      <c r="O1620" s="77">
        <v>0.85524</v>
      </c>
      <c r="BF1620" s="106"/>
    </row>
    <row r="1621" spans="1:58" x14ac:dyDescent="0.25">
      <c r="A1621" t="s">
        <v>17</v>
      </c>
      <c r="B1621" s="25">
        <v>2018</v>
      </c>
      <c r="C1621" s="25" t="s">
        <v>2</v>
      </c>
      <c r="D1621" s="25" t="s">
        <v>57</v>
      </c>
      <c r="E1621" s="25" t="s">
        <v>224</v>
      </c>
      <c r="F1621" s="23" t="s">
        <v>225</v>
      </c>
      <c r="G1621" s="23" t="s">
        <v>558</v>
      </c>
      <c r="H1621" s="32" t="s">
        <v>355</v>
      </c>
      <c r="I1621" s="32" t="s">
        <v>574</v>
      </c>
      <c r="J1621" s="135">
        <v>186</v>
      </c>
      <c r="K1621" s="28">
        <v>0.83333000000000002</v>
      </c>
      <c r="L1621" s="28">
        <f t="shared" si="66"/>
        <v>0.85968999999999995</v>
      </c>
      <c r="O1621" s="77">
        <v>0.85572000000000004</v>
      </c>
      <c r="BF1621" s="106"/>
    </row>
    <row r="1622" spans="1:58" x14ac:dyDescent="0.25">
      <c r="A1622" t="s">
        <v>17</v>
      </c>
      <c r="B1622" s="25">
        <v>2018</v>
      </c>
      <c r="C1622" s="25" t="s">
        <v>3</v>
      </c>
      <c r="D1622" s="25" t="s">
        <v>58</v>
      </c>
      <c r="E1622" s="25" t="s">
        <v>224</v>
      </c>
      <c r="F1622" s="23" t="s">
        <v>225</v>
      </c>
      <c r="G1622" s="23" t="s">
        <v>558</v>
      </c>
      <c r="H1622" s="32" t="s">
        <v>355</v>
      </c>
      <c r="I1622" s="32" t="s">
        <v>574</v>
      </c>
      <c r="J1622" s="135">
        <v>177</v>
      </c>
      <c r="K1622" s="28">
        <v>0.87570999999999999</v>
      </c>
      <c r="L1622" s="28">
        <f t="shared" si="66"/>
        <v>0.86643999999999999</v>
      </c>
      <c r="O1622" s="77">
        <v>0.85877999999999999</v>
      </c>
      <c r="BF1622" s="106"/>
    </row>
    <row r="1623" spans="1:58" x14ac:dyDescent="0.25">
      <c r="A1623" t="s">
        <v>17</v>
      </c>
      <c r="B1623" s="25">
        <v>2019</v>
      </c>
      <c r="C1623" s="25" t="s">
        <v>0</v>
      </c>
      <c r="D1623" s="25" t="s">
        <v>59</v>
      </c>
      <c r="E1623" s="25" t="s">
        <v>224</v>
      </c>
      <c r="F1623" s="23" t="s">
        <v>225</v>
      </c>
      <c r="G1623" s="23" t="s">
        <v>558</v>
      </c>
      <c r="H1623" s="32" t="s">
        <v>355</v>
      </c>
      <c r="I1623" s="32" t="s">
        <v>574</v>
      </c>
      <c r="J1623" s="135">
        <v>159</v>
      </c>
      <c r="K1623" s="28">
        <v>0.88049999999999995</v>
      </c>
      <c r="L1623" s="28">
        <f t="shared" si="66"/>
        <v>0.84687999999999997</v>
      </c>
      <c r="O1623" s="77">
        <v>0.85007999999999995</v>
      </c>
      <c r="BF1623" s="106"/>
    </row>
    <row r="1624" spans="1:58" x14ac:dyDescent="0.25">
      <c r="A1624" t="s">
        <v>17</v>
      </c>
      <c r="B1624" s="25">
        <v>2019</v>
      </c>
      <c r="C1624" s="25" t="s">
        <v>1</v>
      </c>
      <c r="D1624" s="25" t="s">
        <v>60</v>
      </c>
      <c r="E1624" s="25" t="s">
        <v>224</v>
      </c>
      <c r="F1624" s="23" t="s">
        <v>225</v>
      </c>
      <c r="G1624" s="23" t="s">
        <v>558</v>
      </c>
      <c r="H1624" s="32" t="s">
        <v>355</v>
      </c>
      <c r="I1624" s="32" t="s">
        <v>574</v>
      </c>
      <c r="J1624" s="135">
        <v>173</v>
      </c>
      <c r="K1624" s="28">
        <v>0.83814999999999995</v>
      </c>
      <c r="L1624" s="28">
        <f t="shared" si="66"/>
        <v>0.86587999999999998</v>
      </c>
      <c r="O1624" s="77">
        <v>0.85524</v>
      </c>
      <c r="BF1624" s="106"/>
    </row>
    <row r="1625" spans="1:58" x14ac:dyDescent="0.25">
      <c r="A1625" t="s">
        <v>17</v>
      </c>
      <c r="B1625" s="25">
        <v>2019</v>
      </c>
      <c r="C1625" s="25" t="s">
        <v>2</v>
      </c>
      <c r="D1625" s="25" t="s">
        <v>61</v>
      </c>
      <c r="E1625" s="25" t="s">
        <v>224</v>
      </c>
      <c r="F1625" s="23" t="s">
        <v>225</v>
      </c>
      <c r="G1625" s="23" t="s">
        <v>558</v>
      </c>
      <c r="H1625" s="32" t="s">
        <v>355</v>
      </c>
      <c r="I1625" s="32" t="s">
        <v>574</v>
      </c>
      <c r="J1625" s="135">
        <v>165</v>
      </c>
      <c r="K1625" s="28">
        <v>0.86667000000000005</v>
      </c>
      <c r="L1625" s="28">
        <f t="shared" si="66"/>
        <v>0.86301000000000005</v>
      </c>
      <c r="O1625" s="77">
        <v>0.85079000000000005</v>
      </c>
      <c r="BF1625" s="106"/>
    </row>
    <row r="1626" spans="1:58" x14ac:dyDescent="0.25">
      <c r="A1626" t="s">
        <v>17</v>
      </c>
      <c r="B1626" s="25">
        <v>2019</v>
      </c>
      <c r="C1626" s="25" t="s">
        <v>3</v>
      </c>
      <c r="D1626" s="25" t="s">
        <v>62</v>
      </c>
      <c r="E1626" s="25" t="s">
        <v>224</v>
      </c>
      <c r="F1626" s="23" t="s">
        <v>225</v>
      </c>
      <c r="G1626" s="23" t="s">
        <v>558</v>
      </c>
      <c r="H1626" s="32" t="s">
        <v>355</v>
      </c>
      <c r="I1626" s="32" t="s">
        <v>574</v>
      </c>
      <c r="J1626" s="135">
        <v>161</v>
      </c>
      <c r="K1626" s="28">
        <v>0.82608999999999999</v>
      </c>
      <c r="L1626" s="28">
        <f t="shared" si="66"/>
        <v>0.85579000000000005</v>
      </c>
      <c r="O1626" s="77">
        <v>0.85265000000000002</v>
      </c>
      <c r="BF1626" s="106"/>
    </row>
    <row r="1627" spans="1:58" x14ac:dyDescent="0.25">
      <c r="A1627" t="s">
        <v>17</v>
      </c>
      <c r="B1627" s="25">
        <v>2020</v>
      </c>
      <c r="C1627" s="25" t="s">
        <v>0</v>
      </c>
      <c r="D1627" s="25" t="s">
        <v>63</v>
      </c>
      <c r="E1627" s="25" t="s">
        <v>224</v>
      </c>
      <c r="F1627" s="23" t="s">
        <v>225</v>
      </c>
      <c r="G1627" s="23" t="s">
        <v>558</v>
      </c>
      <c r="H1627" s="32" t="s">
        <v>355</v>
      </c>
      <c r="I1627" s="32" t="s">
        <v>574</v>
      </c>
      <c r="J1627" s="135">
        <v>176</v>
      </c>
      <c r="K1627" s="28">
        <v>0.86363999999999996</v>
      </c>
      <c r="L1627" s="28">
        <f t="shared" si="66"/>
        <v>0.86175999999999997</v>
      </c>
      <c r="O1627" s="77">
        <v>0.84214</v>
      </c>
      <c r="BF1627" s="106"/>
    </row>
    <row r="1628" spans="1:58" x14ac:dyDescent="0.25">
      <c r="A1628" t="s">
        <v>17</v>
      </c>
      <c r="B1628" s="25">
        <v>2020</v>
      </c>
      <c r="C1628" s="25" t="s">
        <v>1</v>
      </c>
      <c r="D1628" s="25" t="s">
        <v>64</v>
      </c>
      <c r="E1628" s="25" t="s">
        <v>224</v>
      </c>
      <c r="F1628" s="23" t="s">
        <v>225</v>
      </c>
      <c r="G1628" s="23" t="s">
        <v>558</v>
      </c>
      <c r="H1628" s="32" t="s">
        <v>355</v>
      </c>
      <c r="I1628" s="32" t="s">
        <v>574</v>
      </c>
      <c r="J1628" s="135">
        <v>95</v>
      </c>
      <c r="K1628" s="28">
        <v>0.82104999999999995</v>
      </c>
      <c r="L1628" s="28">
        <f t="shared" si="66"/>
        <v>0.80893999999999999</v>
      </c>
      <c r="O1628" s="77">
        <v>0.81738999999999995</v>
      </c>
      <c r="BF1628" s="106"/>
    </row>
    <row r="1629" spans="1:58" x14ac:dyDescent="0.25">
      <c r="A1629" t="s">
        <v>17</v>
      </c>
      <c r="B1629" s="25">
        <v>2020</v>
      </c>
      <c r="C1629" s="25" t="s">
        <v>2</v>
      </c>
      <c r="D1629" s="25" t="s">
        <v>65</v>
      </c>
      <c r="E1629" s="25" t="s">
        <v>224</v>
      </c>
      <c r="F1629" s="23" t="s">
        <v>225</v>
      </c>
      <c r="G1629" s="23" t="s">
        <v>558</v>
      </c>
      <c r="H1629" s="32" t="s">
        <v>355</v>
      </c>
      <c r="I1629" s="32" t="s">
        <v>574</v>
      </c>
      <c r="J1629" s="135">
        <v>122</v>
      </c>
      <c r="K1629" s="28">
        <v>0.81967000000000001</v>
      </c>
      <c r="L1629" s="28">
        <f t="shared" si="66"/>
        <v>0.81571000000000005</v>
      </c>
      <c r="O1629" s="77">
        <v>0.82706999999999997</v>
      </c>
      <c r="BF1629" s="106"/>
    </row>
    <row r="1630" spans="1:58" x14ac:dyDescent="0.25">
      <c r="A1630" t="s">
        <v>17</v>
      </c>
      <c r="B1630" s="25">
        <v>2020</v>
      </c>
      <c r="C1630" s="25" t="s">
        <v>3</v>
      </c>
      <c r="D1630" s="25" t="s">
        <v>66</v>
      </c>
      <c r="E1630" s="25" t="s">
        <v>224</v>
      </c>
      <c r="F1630" s="23" t="s">
        <v>225</v>
      </c>
      <c r="G1630" s="23" t="s">
        <v>558</v>
      </c>
      <c r="H1630" s="32" t="s">
        <v>355</v>
      </c>
      <c r="I1630" s="32" t="s">
        <v>574</v>
      </c>
      <c r="J1630" s="135">
        <v>157</v>
      </c>
      <c r="K1630" s="28">
        <v>0.87261</v>
      </c>
      <c r="L1630" s="28">
        <f t="shared" si="66"/>
        <v>0.86839</v>
      </c>
      <c r="O1630" s="77">
        <v>0.85233000000000003</v>
      </c>
      <c r="BF1630" s="106"/>
    </row>
    <row r="1631" spans="1:58" x14ac:dyDescent="0.25">
      <c r="A1631" t="s">
        <v>17</v>
      </c>
      <c r="B1631" s="25">
        <v>2021</v>
      </c>
      <c r="C1631" s="25" t="s">
        <v>0</v>
      </c>
      <c r="D1631" s="25" t="s">
        <v>67</v>
      </c>
      <c r="E1631" s="25" t="s">
        <v>224</v>
      </c>
      <c r="F1631" s="23" t="s">
        <v>225</v>
      </c>
      <c r="G1631" s="23" t="s">
        <v>558</v>
      </c>
      <c r="H1631" s="32" t="s">
        <v>355</v>
      </c>
      <c r="I1631" s="32" t="s">
        <v>574</v>
      </c>
      <c r="J1631" s="135">
        <v>152</v>
      </c>
      <c r="K1631" s="28">
        <v>0.875</v>
      </c>
      <c r="L1631" s="28">
        <f t="shared" si="66"/>
        <v>0.87682000000000004</v>
      </c>
      <c r="O1631" s="77">
        <v>0.86184000000000005</v>
      </c>
      <c r="BF1631" s="106"/>
    </row>
    <row r="1632" spans="1:58" x14ac:dyDescent="0.25">
      <c r="A1632" t="s">
        <v>17</v>
      </c>
      <c r="B1632" s="25">
        <v>2021</v>
      </c>
      <c r="C1632" s="25" t="s">
        <v>1</v>
      </c>
      <c r="D1632" s="25" t="s">
        <v>68</v>
      </c>
      <c r="E1632" s="25" t="s">
        <v>224</v>
      </c>
      <c r="F1632" s="23" t="s">
        <v>225</v>
      </c>
      <c r="G1632" s="23" t="s">
        <v>558</v>
      </c>
      <c r="H1632" s="32" t="s">
        <v>355</v>
      </c>
      <c r="I1632" s="32" t="s">
        <v>574</v>
      </c>
      <c r="J1632" s="135">
        <v>152</v>
      </c>
      <c r="K1632" s="28">
        <v>0.84211000000000003</v>
      </c>
      <c r="L1632" s="28">
        <f t="shared" si="66"/>
        <v>0.86990000000000001</v>
      </c>
      <c r="O1632" s="77">
        <v>0.85790999999999995</v>
      </c>
      <c r="BF1632" s="106"/>
    </row>
    <row r="1633" spans="1:58" x14ac:dyDescent="0.25">
      <c r="A1633" t="s">
        <v>17</v>
      </c>
      <c r="B1633" s="25">
        <v>2021</v>
      </c>
      <c r="C1633" s="25" t="s">
        <v>2</v>
      </c>
      <c r="D1633" s="25" t="s">
        <v>69</v>
      </c>
      <c r="E1633" s="25" t="s">
        <v>224</v>
      </c>
      <c r="F1633" s="23" t="s">
        <v>225</v>
      </c>
      <c r="G1633" s="23" t="s">
        <v>558</v>
      </c>
      <c r="H1633" s="32" t="s">
        <v>355</v>
      </c>
      <c r="I1633" s="32" t="s">
        <v>574</v>
      </c>
      <c r="J1633" s="135">
        <v>188</v>
      </c>
      <c r="K1633" s="28">
        <v>0.87766</v>
      </c>
      <c r="L1633" s="28">
        <f t="shared" si="66"/>
        <v>0.85902999999999996</v>
      </c>
      <c r="O1633" s="77">
        <v>0.85472999999999999</v>
      </c>
      <c r="BF1633" s="106"/>
    </row>
    <row r="1634" spans="1:58" x14ac:dyDescent="0.25">
      <c r="A1634" t="s">
        <v>17</v>
      </c>
      <c r="B1634" s="25">
        <v>2021</v>
      </c>
      <c r="C1634" s="25" t="s">
        <v>3</v>
      </c>
      <c r="D1634" s="25" t="s">
        <v>70</v>
      </c>
      <c r="E1634" s="25" t="s">
        <v>224</v>
      </c>
      <c r="F1634" s="23" t="s">
        <v>225</v>
      </c>
      <c r="G1634" s="23" t="s">
        <v>558</v>
      </c>
      <c r="H1634" s="32" t="s">
        <v>355</v>
      </c>
      <c r="I1634" s="32" t="s">
        <v>574</v>
      </c>
      <c r="J1634" s="135">
        <v>163</v>
      </c>
      <c r="K1634" s="28">
        <v>0.90183999999999997</v>
      </c>
      <c r="L1634" s="28">
        <f t="shared" si="66"/>
        <v>0.88714999999999999</v>
      </c>
      <c r="O1634" s="77">
        <v>0.86302999999999996</v>
      </c>
      <c r="BF1634" s="106"/>
    </row>
    <row r="1635" spans="1:58" x14ac:dyDescent="0.25">
      <c r="A1635" t="s">
        <v>17</v>
      </c>
      <c r="B1635" s="25">
        <v>2022</v>
      </c>
      <c r="C1635" s="25" t="s">
        <v>0</v>
      </c>
      <c r="D1635" s="25" t="s">
        <v>71</v>
      </c>
      <c r="E1635" s="25" t="s">
        <v>224</v>
      </c>
      <c r="F1635" s="23" t="s">
        <v>225</v>
      </c>
      <c r="G1635" s="23" t="s">
        <v>558</v>
      </c>
      <c r="H1635" s="32" t="s">
        <v>355</v>
      </c>
      <c r="I1635" s="32" t="s">
        <v>574</v>
      </c>
      <c r="J1635" s="135">
        <v>147</v>
      </c>
      <c r="K1635" s="28">
        <v>0.87075000000000002</v>
      </c>
      <c r="L1635" s="28">
        <f t="shared" si="66"/>
        <v>0.86770000000000003</v>
      </c>
      <c r="O1635" s="77">
        <v>0.86423000000000005</v>
      </c>
      <c r="BF1635" s="106"/>
    </row>
    <row r="1636" spans="1:58" x14ac:dyDescent="0.25">
      <c r="A1636" t="s">
        <v>17</v>
      </c>
      <c r="B1636" s="25">
        <v>2022</v>
      </c>
      <c r="C1636" s="25" t="s">
        <v>1</v>
      </c>
      <c r="D1636" s="25" t="s">
        <v>72</v>
      </c>
      <c r="E1636" s="25" t="s">
        <v>224</v>
      </c>
      <c r="F1636" s="23" t="s">
        <v>225</v>
      </c>
      <c r="G1636" s="23" t="s">
        <v>558</v>
      </c>
      <c r="H1636" s="32" t="s">
        <v>355</v>
      </c>
      <c r="I1636" s="32" t="s">
        <v>574</v>
      </c>
      <c r="J1636" s="135">
        <v>134</v>
      </c>
      <c r="K1636" s="28">
        <v>0.85821000000000003</v>
      </c>
      <c r="L1636" s="28">
        <f t="shared" si="66"/>
        <v>0.85799999999999998</v>
      </c>
      <c r="O1636" s="77">
        <v>0.85797999999999996</v>
      </c>
      <c r="BF1636" s="106"/>
    </row>
    <row r="1637" spans="1:58" x14ac:dyDescent="0.25">
      <c r="A1637" t="s">
        <v>17</v>
      </c>
      <c r="B1637" s="25">
        <v>2022</v>
      </c>
      <c r="C1637" s="25" t="s">
        <v>2</v>
      </c>
      <c r="D1637" s="25" t="s">
        <v>73</v>
      </c>
      <c r="E1637" s="25" t="s">
        <v>224</v>
      </c>
      <c r="F1637" s="23" t="s">
        <v>225</v>
      </c>
      <c r="G1637" s="23" t="s">
        <v>558</v>
      </c>
      <c r="H1637" s="32" t="s">
        <v>355</v>
      </c>
      <c r="I1637" s="32" t="s">
        <v>574</v>
      </c>
      <c r="J1637" s="135">
        <v>172</v>
      </c>
      <c r="K1637" s="28">
        <v>0.86628000000000005</v>
      </c>
      <c r="L1637" s="28">
        <f t="shared" si="66"/>
        <v>0.85075000000000001</v>
      </c>
      <c r="O1637" s="77">
        <v>0.85080999999999996</v>
      </c>
      <c r="BF1637" s="106"/>
    </row>
    <row r="1638" spans="1:58" x14ac:dyDescent="0.25">
      <c r="A1638" t="s">
        <v>17</v>
      </c>
      <c r="B1638" s="25">
        <v>2022</v>
      </c>
      <c r="C1638" s="25" t="s">
        <v>3</v>
      </c>
      <c r="D1638" s="25" t="s">
        <v>493</v>
      </c>
      <c r="E1638" s="25" t="s">
        <v>224</v>
      </c>
      <c r="F1638" s="23" t="s">
        <v>225</v>
      </c>
      <c r="G1638" s="23" t="s">
        <v>558</v>
      </c>
      <c r="H1638" s="32" t="s">
        <v>355</v>
      </c>
      <c r="I1638" s="32" t="s">
        <v>574</v>
      </c>
      <c r="J1638" s="135">
        <v>170</v>
      </c>
      <c r="K1638" s="28">
        <v>0.90588000000000002</v>
      </c>
      <c r="L1638" s="28">
        <f t="shared" si="66"/>
        <v>0.87387999999999999</v>
      </c>
      <c r="O1638" s="77">
        <v>0.85358999999999996</v>
      </c>
      <c r="BF1638" s="106"/>
    </row>
    <row r="1639" spans="1:58" x14ac:dyDescent="0.25">
      <c r="A1639" t="s">
        <v>17</v>
      </c>
      <c r="B1639" s="25">
        <v>2023</v>
      </c>
      <c r="C1639" s="25" t="s">
        <v>0</v>
      </c>
      <c r="D1639" s="25" t="s">
        <v>537</v>
      </c>
      <c r="E1639" s="25" t="s">
        <v>224</v>
      </c>
      <c r="F1639" s="23" t="s">
        <v>225</v>
      </c>
      <c r="G1639" s="23" t="s">
        <v>558</v>
      </c>
      <c r="H1639" s="32" t="s">
        <v>355</v>
      </c>
      <c r="I1639" s="32" t="s">
        <v>574</v>
      </c>
      <c r="J1639" s="135">
        <v>166</v>
      </c>
      <c r="K1639" s="28">
        <v>0.81928000000000001</v>
      </c>
      <c r="L1639" s="28">
        <f t="shared" si="66"/>
        <v>0.85633000000000004</v>
      </c>
      <c r="O1639" s="77">
        <v>0.85650000000000004</v>
      </c>
      <c r="BF1639" s="106"/>
    </row>
    <row r="1640" spans="1:58" x14ac:dyDescent="0.25">
      <c r="A1640" t="s">
        <v>17</v>
      </c>
      <c r="B1640" s="25">
        <v>2018</v>
      </c>
      <c r="C1640" s="25" t="s">
        <v>0</v>
      </c>
      <c r="D1640" s="25" t="s">
        <v>54</v>
      </c>
      <c r="E1640" s="25" t="s">
        <v>226</v>
      </c>
      <c r="F1640" s="23" t="s">
        <v>227</v>
      </c>
      <c r="G1640" s="23" t="s">
        <v>545</v>
      </c>
      <c r="H1640" s="32" t="s">
        <v>366</v>
      </c>
      <c r="I1640" s="32" t="s">
        <v>574</v>
      </c>
      <c r="J1640" s="135">
        <v>151</v>
      </c>
      <c r="K1640" s="28">
        <v>0.92052999999999996</v>
      </c>
      <c r="L1640" s="28">
        <f t="shared" si="66"/>
        <v>0.88275999999999999</v>
      </c>
      <c r="O1640" s="77">
        <v>0.84830000000000005</v>
      </c>
      <c r="BF1640" s="106"/>
    </row>
    <row r="1641" spans="1:58" x14ac:dyDescent="0.25">
      <c r="A1641" t="s">
        <v>17</v>
      </c>
      <c r="B1641" s="25">
        <v>2018</v>
      </c>
      <c r="C1641" s="25" t="s">
        <v>1</v>
      </c>
      <c r="D1641" s="25" t="s">
        <v>56</v>
      </c>
      <c r="E1641" s="25" t="s">
        <v>226</v>
      </c>
      <c r="F1641" s="23" t="s">
        <v>227</v>
      </c>
      <c r="G1641" s="23" t="s">
        <v>545</v>
      </c>
      <c r="H1641" s="32" t="s">
        <v>366</v>
      </c>
      <c r="I1641" s="32" t="s">
        <v>574</v>
      </c>
      <c r="J1641" s="135">
        <v>154</v>
      </c>
      <c r="K1641" s="28">
        <v>0.90259999999999996</v>
      </c>
      <c r="L1641" s="28">
        <f t="shared" si="66"/>
        <v>0.87758999999999998</v>
      </c>
      <c r="O1641" s="77">
        <v>0.85524</v>
      </c>
      <c r="BF1641" s="106"/>
    </row>
    <row r="1642" spans="1:58" x14ac:dyDescent="0.25">
      <c r="A1642" t="s">
        <v>17</v>
      </c>
      <c r="B1642" s="25">
        <v>2018</v>
      </c>
      <c r="C1642" s="25" t="s">
        <v>2</v>
      </c>
      <c r="D1642" s="25" t="s">
        <v>57</v>
      </c>
      <c r="E1642" s="25" t="s">
        <v>226</v>
      </c>
      <c r="F1642" s="23" t="s">
        <v>227</v>
      </c>
      <c r="G1642" s="23" t="s">
        <v>545</v>
      </c>
      <c r="H1642" s="32" t="s">
        <v>366</v>
      </c>
      <c r="I1642" s="32" t="s">
        <v>574</v>
      </c>
      <c r="J1642" s="135">
        <v>179</v>
      </c>
      <c r="K1642" s="28">
        <v>0.80447000000000002</v>
      </c>
      <c r="L1642" s="28">
        <f t="shared" si="66"/>
        <v>0.82099</v>
      </c>
      <c r="O1642" s="77">
        <v>0.85572000000000004</v>
      </c>
      <c r="BF1642" s="106"/>
    </row>
    <row r="1643" spans="1:58" x14ac:dyDescent="0.25">
      <c r="A1643" t="s">
        <v>17</v>
      </c>
      <c r="B1643" s="25">
        <v>2018</v>
      </c>
      <c r="C1643" s="25" t="s">
        <v>3</v>
      </c>
      <c r="D1643" s="25" t="s">
        <v>58</v>
      </c>
      <c r="E1643" s="25" t="s">
        <v>226</v>
      </c>
      <c r="F1643" s="23" t="s">
        <v>227</v>
      </c>
      <c r="G1643" s="23" t="s">
        <v>545</v>
      </c>
      <c r="H1643" s="32" t="s">
        <v>366</v>
      </c>
      <c r="I1643" s="32" t="s">
        <v>574</v>
      </c>
      <c r="J1643" s="135">
        <v>155</v>
      </c>
      <c r="K1643" s="28">
        <v>0.88387000000000004</v>
      </c>
      <c r="L1643" s="28">
        <f t="shared" si="66"/>
        <v>0.86436999999999997</v>
      </c>
      <c r="O1643" s="77">
        <v>0.85877999999999999</v>
      </c>
      <c r="BF1643" s="106"/>
    </row>
    <row r="1644" spans="1:58" x14ac:dyDescent="0.25">
      <c r="A1644" t="s">
        <v>17</v>
      </c>
      <c r="B1644" s="25">
        <v>2019</v>
      </c>
      <c r="C1644" s="25" t="s">
        <v>0</v>
      </c>
      <c r="D1644" s="25" t="s">
        <v>59</v>
      </c>
      <c r="E1644" s="25" t="s">
        <v>226</v>
      </c>
      <c r="F1644" s="23" t="s">
        <v>227</v>
      </c>
      <c r="G1644" s="23" t="s">
        <v>545</v>
      </c>
      <c r="H1644" s="32" t="s">
        <v>366</v>
      </c>
      <c r="I1644" s="32" t="s">
        <v>574</v>
      </c>
      <c r="J1644" s="135">
        <v>147</v>
      </c>
      <c r="K1644" s="28">
        <v>0.82313000000000003</v>
      </c>
      <c r="L1644" s="28">
        <f t="shared" si="66"/>
        <v>0.84763999999999995</v>
      </c>
      <c r="O1644" s="77">
        <v>0.85007999999999995</v>
      </c>
      <c r="BF1644" s="106"/>
    </row>
    <row r="1645" spans="1:58" x14ac:dyDescent="0.25">
      <c r="A1645" t="s">
        <v>17</v>
      </c>
      <c r="B1645" s="25">
        <v>2019</v>
      </c>
      <c r="C1645" s="25" t="s">
        <v>1</v>
      </c>
      <c r="D1645" s="25" t="s">
        <v>60</v>
      </c>
      <c r="E1645" s="25" t="s">
        <v>226</v>
      </c>
      <c r="F1645" s="23" t="s">
        <v>227</v>
      </c>
      <c r="G1645" s="23" t="s">
        <v>545</v>
      </c>
      <c r="H1645" s="32" t="s">
        <v>366</v>
      </c>
      <c r="I1645" s="32" t="s">
        <v>574</v>
      </c>
      <c r="J1645" s="135">
        <v>160</v>
      </c>
      <c r="K1645" s="28">
        <v>0.86875000000000002</v>
      </c>
      <c r="L1645" s="28">
        <f t="shared" si="66"/>
        <v>0.83706999999999998</v>
      </c>
      <c r="O1645" s="77">
        <v>0.85524</v>
      </c>
      <c r="BF1645" s="106"/>
    </row>
    <row r="1646" spans="1:58" x14ac:dyDescent="0.25">
      <c r="A1646" t="s">
        <v>17</v>
      </c>
      <c r="B1646" s="25">
        <v>2019</v>
      </c>
      <c r="C1646" s="25" t="s">
        <v>2</v>
      </c>
      <c r="D1646" s="25" t="s">
        <v>61</v>
      </c>
      <c r="E1646" s="25" t="s">
        <v>226</v>
      </c>
      <c r="F1646" s="23" t="s">
        <v>227</v>
      </c>
      <c r="G1646" s="23" t="s">
        <v>545</v>
      </c>
      <c r="H1646" s="32" t="s">
        <v>366</v>
      </c>
      <c r="I1646" s="32" t="s">
        <v>574</v>
      </c>
      <c r="J1646" s="135">
        <v>182</v>
      </c>
      <c r="K1646" s="28">
        <v>0.85165000000000002</v>
      </c>
      <c r="L1646" s="28">
        <f t="shared" si="66"/>
        <v>0.84991000000000005</v>
      </c>
      <c r="O1646" s="77">
        <v>0.85079000000000005</v>
      </c>
      <c r="BF1646" s="106"/>
    </row>
    <row r="1647" spans="1:58" x14ac:dyDescent="0.25">
      <c r="A1647" t="s">
        <v>17</v>
      </c>
      <c r="B1647" s="25">
        <v>2019</v>
      </c>
      <c r="C1647" s="25" t="s">
        <v>3</v>
      </c>
      <c r="D1647" s="25" t="s">
        <v>62</v>
      </c>
      <c r="E1647" s="25" t="s">
        <v>226</v>
      </c>
      <c r="F1647" s="23" t="s">
        <v>227</v>
      </c>
      <c r="G1647" s="23" t="s">
        <v>545</v>
      </c>
      <c r="H1647" s="32" t="s">
        <v>366</v>
      </c>
      <c r="I1647" s="32" t="s">
        <v>574</v>
      </c>
      <c r="J1647" s="135">
        <v>149</v>
      </c>
      <c r="K1647" s="28">
        <v>0.81879000000000002</v>
      </c>
      <c r="L1647" s="28">
        <f t="shared" si="66"/>
        <v>0.84884000000000004</v>
      </c>
      <c r="O1647" s="77">
        <v>0.85265000000000002</v>
      </c>
      <c r="BF1647" s="106"/>
    </row>
    <row r="1648" spans="1:58" x14ac:dyDescent="0.25">
      <c r="A1648" t="s">
        <v>17</v>
      </c>
      <c r="B1648" s="25">
        <v>2020</v>
      </c>
      <c r="C1648" s="25" t="s">
        <v>0</v>
      </c>
      <c r="D1648" s="25" t="s">
        <v>63</v>
      </c>
      <c r="E1648" s="25" t="s">
        <v>226</v>
      </c>
      <c r="F1648" s="23" t="s">
        <v>227</v>
      </c>
      <c r="G1648" s="23" t="s">
        <v>545</v>
      </c>
      <c r="H1648" s="32" t="s">
        <v>366</v>
      </c>
      <c r="I1648" s="32" t="s">
        <v>574</v>
      </c>
      <c r="J1648" s="135">
        <v>156</v>
      </c>
      <c r="K1648" s="28">
        <v>0.76922999999999997</v>
      </c>
      <c r="L1648" s="28">
        <f t="shared" si="66"/>
        <v>0.79493000000000003</v>
      </c>
      <c r="O1648" s="77">
        <v>0.84214</v>
      </c>
      <c r="BF1648" s="106"/>
    </row>
    <row r="1649" spans="1:58" x14ac:dyDescent="0.25">
      <c r="A1649" t="s">
        <v>17</v>
      </c>
      <c r="B1649" s="25">
        <v>2020</v>
      </c>
      <c r="C1649" s="25" t="s">
        <v>1</v>
      </c>
      <c r="D1649" s="25" t="s">
        <v>64</v>
      </c>
      <c r="E1649" s="25" t="s">
        <v>226</v>
      </c>
      <c r="F1649" s="23" t="s">
        <v>227</v>
      </c>
      <c r="G1649" s="23" t="s">
        <v>545</v>
      </c>
      <c r="H1649" s="32" t="s">
        <v>366</v>
      </c>
      <c r="I1649" s="32" t="s">
        <v>574</v>
      </c>
      <c r="J1649" s="135">
        <v>86</v>
      </c>
      <c r="K1649" s="28">
        <v>0.75580999999999998</v>
      </c>
      <c r="L1649" s="28">
        <f t="shared" si="66"/>
        <v>0.79913000000000001</v>
      </c>
      <c r="O1649" s="77">
        <v>0.81738999999999995</v>
      </c>
      <c r="BF1649" s="106"/>
    </row>
    <row r="1650" spans="1:58" x14ac:dyDescent="0.25">
      <c r="A1650" t="s">
        <v>17</v>
      </c>
      <c r="B1650" s="25">
        <v>2020</v>
      </c>
      <c r="C1650" s="25" t="s">
        <v>2</v>
      </c>
      <c r="D1650" s="25" t="s">
        <v>65</v>
      </c>
      <c r="E1650" s="25" t="s">
        <v>226</v>
      </c>
      <c r="F1650" s="23" t="s">
        <v>227</v>
      </c>
      <c r="G1650" s="23" t="s">
        <v>545</v>
      </c>
      <c r="H1650" s="32" t="s">
        <v>366</v>
      </c>
      <c r="I1650" s="32" t="s">
        <v>574</v>
      </c>
      <c r="J1650" s="135">
        <v>135</v>
      </c>
      <c r="K1650" s="28">
        <v>0.79259000000000002</v>
      </c>
      <c r="L1650" s="28">
        <f t="shared" si="66"/>
        <v>0.81413999999999997</v>
      </c>
      <c r="O1650" s="77">
        <v>0.82706999999999997</v>
      </c>
      <c r="BF1650" s="106"/>
    </row>
    <row r="1651" spans="1:58" x14ac:dyDescent="0.25">
      <c r="A1651" t="s">
        <v>17</v>
      </c>
      <c r="B1651" s="25">
        <v>2020</v>
      </c>
      <c r="C1651" s="25" t="s">
        <v>3</v>
      </c>
      <c r="D1651" s="25" t="s">
        <v>66</v>
      </c>
      <c r="E1651" s="25" t="s">
        <v>226</v>
      </c>
      <c r="F1651" s="23" t="s">
        <v>227</v>
      </c>
      <c r="G1651" s="23" t="s">
        <v>545</v>
      </c>
      <c r="H1651" s="32" t="s">
        <v>366</v>
      </c>
      <c r="I1651" s="32" t="s">
        <v>574</v>
      </c>
      <c r="J1651" s="135">
        <v>154</v>
      </c>
      <c r="K1651" s="28">
        <v>0.86363999999999996</v>
      </c>
      <c r="L1651" s="28">
        <f t="shared" si="66"/>
        <v>0.83186000000000004</v>
      </c>
      <c r="O1651" s="77">
        <v>0.85233000000000003</v>
      </c>
      <c r="BF1651" s="106"/>
    </row>
    <row r="1652" spans="1:58" x14ac:dyDescent="0.25">
      <c r="A1652" t="s">
        <v>17</v>
      </c>
      <c r="B1652" s="25">
        <v>2021</v>
      </c>
      <c r="C1652" s="25" t="s">
        <v>0</v>
      </c>
      <c r="D1652" s="25" t="s">
        <v>67</v>
      </c>
      <c r="E1652" s="25" t="s">
        <v>226</v>
      </c>
      <c r="F1652" s="23" t="s">
        <v>227</v>
      </c>
      <c r="G1652" s="23" t="s">
        <v>545</v>
      </c>
      <c r="H1652" s="32" t="s">
        <v>366</v>
      </c>
      <c r="I1652" s="32" t="s">
        <v>574</v>
      </c>
      <c r="J1652" s="135">
        <v>168</v>
      </c>
      <c r="K1652" s="28">
        <v>0.86309999999999998</v>
      </c>
      <c r="L1652" s="28">
        <f t="shared" si="66"/>
        <v>0.82440999999999998</v>
      </c>
      <c r="O1652" s="77">
        <v>0.86184000000000005</v>
      </c>
      <c r="BF1652" s="106"/>
    </row>
    <row r="1653" spans="1:58" x14ac:dyDescent="0.25">
      <c r="A1653" t="s">
        <v>17</v>
      </c>
      <c r="B1653" s="25">
        <v>2021</v>
      </c>
      <c r="C1653" s="25" t="s">
        <v>1</v>
      </c>
      <c r="D1653" s="25" t="s">
        <v>68</v>
      </c>
      <c r="E1653" s="25" t="s">
        <v>226</v>
      </c>
      <c r="F1653" s="23" t="s">
        <v>227</v>
      </c>
      <c r="G1653" s="23" t="s">
        <v>545</v>
      </c>
      <c r="H1653" s="32" t="s">
        <v>366</v>
      </c>
      <c r="I1653" s="32" t="s">
        <v>574</v>
      </c>
      <c r="J1653" s="135">
        <v>163</v>
      </c>
      <c r="K1653" s="28">
        <v>0.82821999999999996</v>
      </c>
      <c r="L1653" s="28">
        <f t="shared" si="66"/>
        <v>0.81555999999999995</v>
      </c>
      <c r="O1653" s="77">
        <v>0.85790999999999995</v>
      </c>
      <c r="BF1653" s="106"/>
    </row>
    <row r="1654" spans="1:58" x14ac:dyDescent="0.25">
      <c r="A1654" t="s">
        <v>17</v>
      </c>
      <c r="B1654" s="25">
        <v>2021</v>
      </c>
      <c r="C1654" s="25" t="s">
        <v>2</v>
      </c>
      <c r="D1654" s="25" t="s">
        <v>69</v>
      </c>
      <c r="E1654" s="25" t="s">
        <v>226</v>
      </c>
      <c r="F1654" s="23" t="s">
        <v>227</v>
      </c>
      <c r="G1654" s="23" t="s">
        <v>545</v>
      </c>
      <c r="H1654" s="32" t="s">
        <v>366</v>
      </c>
      <c r="I1654" s="32" t="s">
        <v>574</v>
      </c>
      <c r="J1654" s="135">
        <v>185</v>
      </c>
      <c r="K1654" s="28">
        <v>0.80540999999999996</v>
      </c>
      <c r="L1654" s="28">
        <f t="shared" si="66"/>
        <v>0.80871000000000004</v>
      </c>
      <c r="O1654" s="77">
        <v>0.85472999999999999</v>
      </c>
      <c r="BF1654" s="106"/>
    </row>
    <row r="1655" spans="1:58" x14ac:dyDescent="0.25">
      <c r="A1655" t="s">
        <v>17</v>
      </c>
      <c r="B1655" s="25">
        <v>2021</v>
      </c>
      <c r="C1655" s="25" t="s">
        <v>3</v>
      </c>
      <c r="D1655" s="25" t="s">
        <v>70</v>
      </c>
      <c r="E1655" s="25" t="s">
        <v>226</v>
      </c>
      <c r="F1655" s="23" t="s">
        <v>227</v>
      </c>
      <c r="G1655" s="23" t="s">
        <v>545</v>
      </c>
      <c r="H1655" s="32" t="s">
        <v>366</v>
      </c>
      <c r="I1655" s="32" t="s">
        <v>574</v>
      </c>
      <c r="J1655" s="135">
        <v>190</v>
      </c>
      <c r="K1655" s="28">
        <v>0.83157999999999999</v>
      </c>
      <c r="L1655" s="28">
        <f t="shared" si="66"/>
        <v>0.83082999999999996</v>
      </c>
      <c r="O1655" s="77">
        <v>0.86302999999999996</v>
      </c>
      <c r="BF1655" s="106"/>
    </row>
    <row r="1656" spans="1:58" x14ac:dyDescent="0.25">
      <c r="A1656" t="s">
        <v>17</v>
      </c>
      <c r="B1656" s="25">
        <v>2022</v>
      </c>
      <c r="C1656" s="25" t="s">
        <v>0</v>
      </c>
      <c r="D1656" s="25" t="s">
        <v>71</v>
      </c>
      <c r="E1656" s="25" t="s">
        <v>226</v>
      </c>
      <c r="F1656" s="23" t="s">
        <v>227</v>
      </c>
      <c r="G1656" s="23" t="s">
        <v>545</v>
      </c>
      <c r="H1656" s="32" t="s">
        <v>366</v>
      </c>
      <c r="I1656" s="32" t="s">
        <v>574</v>
      </c>
      <c r="J1656" s="135">
        <v>148</v>
      </c>
      <c r="K1656" s="28">
        <v>0.80405000000000004</v>
      </c>
      <c r="L1656" s="28">
        <f t="shared" si="66"/>
        <v>0.82726999999999995</v>
      </c>
      <c r="O1656" s="77">
        <v>0.86423000000000005</v>
      </c>
      <c r="BF1656" s="106"/>
    </row>
    <row r="1657" spans="1:58" x14ac:dyDescent="0.25">
      <c r="A1657" t="s">
        <v>17</v>
      </c>
      <c r="B1657" s="25">
        <v>2022</v>
      </c>
      <c r="C1657" s="25" t="s">
        <v>1</v>
      </c>
      <c r="D1657" s="25" t="s">
        <v>72</v>
      </c>
      <c r="E1657" s="25" t="s">
        <v>226</v>
      </c>
      <c r="F1657" s="23" t="s">
        <v>227</v>
      </c>
      <c r="G1657" s="23" t="s">
        <v>545</v>
      </c>
      <c r="H1657" s="32" t="s">
        <v>366</v>
      </c>
      <c r="I1657" s="32" t="s">
        <v>574</v>
      </c>
      <c r="J1657" s="135">
        <v>139</v>
      </c>
      <c r="K1657" s="28">
        <v>0.86331000000000002</v>
      </c>
      <c r="L1657" s="28">
        <f t="shared" si="66"/>
        <v>0.84189000000000003</v>
      </c>
      <c r="O1657" s="77">
        <v>0.85797999999999996</v>
      </c>
      <c r="BF1657" s="106"/>
    </row>
    <row r="1658" spans="1:58" x14ac:dyDescent="0.25">
      <c r="A1658" t="s">
        <v>17</v>
      </c>
      <c r="B1658" s="25">
        <v>2022</v>
      </c>
      <c r="C1658" s="25" t="s">
        <v>2</v>
      </c>
      <c r="D1658" s="25" t="s">
        <v>73</v>
      </c>
      <c r="E1658" s="25" t="s">
        <v>226</v>
      </c>
      <c r="F1658" s="23" t="s">
        <v>227</v>
      </c>
      <c r="G1658" s="23" t="s">
        <v>545</v>
      </c>
      <c r="H1658" s="32" t="s">
        <v>366</v>
      </c>
      <c r="I1658" s="32" t="s">
        <v>574</v>
      </c>
      <c r="J1658" s="135">
        <v>164</v>
      </c>
      <c r="K1658" s="28">
        <v>0.87805</v>
      </c>
      <c r="L1658" s="28">
        <f t="shared" si="66"/>
        <v>0.84728000000000003</v>
      </c>
      <c r="O1658" s="77">
        <v>0.85080999999999996</v>
      </c>
      <c r="BF1658" s="106"/>
    </row>
    <row r="1659" spans="1:58" x14ac:dyDescent="0.25">
      <c r="A1659" t="s">
        <v>17</v>
      </c>
      <c r="B1659" s="25">
        <v>2022</v>
      </c>
      <c r="C1659" s="25" t="s">
        <v>3</v>
      </c>
      <c r="D1659" s="25" t="s">
        <v>493</v>
      </c>
      <c r="E1659" s="25" t="s">
        <v>226</v>
      </c>
      <c r="F1659" s="23" t="s">
        <v>227</v>
      </c>
      <c r="G1659" s="23" t="s">
        <v>545</v>
      </c>
      <c r="H1659" s="32" t="s">
        <v>366</v>
      </c>
      <c r="I1659" s="32" t="s">
        <v>574</v>
      </c>
      <c r="J1659" s="135">
        <v>195</v>
      </c>
      <c r="K1659" s="28">
        <v>0.78974</v>
      </c>
      <c r="L1659" s="28">
        <f t="shared" si="66"/>
        <v>0.82813000000000003</v>
      </c>
      <c r="O1659" s="77">
        <v>0.85358999999999996</v>
      </c>
      <c r="BF1659" s="106"/>
    </row>
    <row r="1660" spans="1:58" x14ac:dyDescent="0.25">
      <c r="A1660" t="s">
        <v>17</v>
      </c>
      <c r="B1660" s="25">
        <v>2023</v>
      </c>
      <c r="C1660" s="25" t="s">
        <v>0</v>
      </c>
      <c r="D1660" s="25" t="s">
        <v>537</v>
      </c>
      <c r="E1660" s="25" t="s">
        <v>226</v>
      </c>
      <c r="F1660" s="23" t="s">
        <v>227</v>
      </c>
      <c r="G1660" s="23" t="s">
        <v>545</v>
      </c>
      <c r="H1660" s="32" t="s">
        <v>366</v>
      </c>
      <c r="I1660" s="32" t="s">
        <v>574</v>
      </c>
      <c r="J1660" s="135">
        <v>168</v>
      </c>
      <c r="K1660" s="28">
        <v>0.77976000000000001</v>
      </c>
      <c r="L1660" s="28">
        <f t="shared" si="66"/>
        <v>0.83196999999999999</v>
      </c>
      <c r="O1660" s="77">
        <v>0.85650000000000004</v>
      </c>
      <c r="BF1660" s="106"/>
    </row>
    <row r="1661" spans="1:58" x14ac:dyDescent="0.25">
      <c r="A1661" t="s">
        <v>17</v>
      </c>
      <c r="B1661" s="25">
        <v>2018</v>
      </c>
      <c r="C1661" s="25" t="s">
        <v>0</v>
      </c>
      <c r="D1661" s="25" t="s">
        <v>54</v>
      </c>
      <c r="E1661" s="25" t="s">
        <v>554</v>
      </c>
      <c r="F1661" s="23" t="s">
        <v>363</v>
      </c>
      <c r="G1661" s="23" t="s">
        <v>554</v>
      </c>
      <c r="H1661" s="32" t="s">
        <v>363</v>
      </c>
      <c r="I1661" s="32" t="s">
        <v>574</v>
      </c>
      <c r="J1661" s="135">
        <v>406</v>
      </c>
      <c r="K1661" s="28">
        <v>0.86453000000000002</v>
      </c>
      <c r="L1661" s="28">
        <f t="shared" si="66"/>
        <v>0.86453000000000002</v>
      </c>
      <c r="O1661" s="77">
        <v>0.84830000000000005</v>
      </c>
      <c r="BF1661" s="106"/>
    </row>
    <row r="1662" spans="1:58" x14ac:dyDescent="0.25">
      <c r="A1662" t="s">
        <v>17</v>
      </c>
      <c r="B1662" s="25">
        <v>2018</v>
      </c>
      <c r="C1662" s="25" t="s">
        <v>1</v>
      </c>
      <c r="D1662" s="25" t="s">
        <v>56</v>
      </c>
      <c r="E1662" s="25" t="s">
        <v>554</v>
      </c>
      <c r="F1662" s="23" t="s">
        <v>363</v>
      </c>
      <c r="G1662" s="23" t="s">
        <v>554</v>
      </c>
      <c r="H1662" s="32" t="s">
        <v>363</v>
      </c>
      <c r="I1662" s="32" t="s">
        <v>574</v>
      </c>
      <c r="J1662" s="135">
        <v>449</v>
      </c>
      <c r="K1662" s="28">
        <v>0.89532</v>
      </c>
      <c r="L1662" s="28">
        <f t="shared" si="66"/>
        <v>0.89532</v>
      </c>
      <c r="O1662" s="77">
        <v>0.85524</v>
      </c>
      <c r="BF1662" s="106"/>
    </row>
    <row r="1663" spans="1:58" x14ac:dyDescent="0.25">
      <c r="A1663" t="s">
        <v>17</v>
      </c>
      <c r="B1663" s="25">
        <v>2018</v>
      </c>
      <c r="C1663" s="25" t="s">
        <v>2</v>
      </c>
      <c r="D1663" s="25" t="s">
        <v>57</v>
      </c>
      <c r="E1663" s="25" t="s">
        <v>554</v>
      </c>
      <c r="F1663" s="23" t="s">
        <v>363</v>
      </c>
      <c r="G1663" s="23" t="s">
        <v>554</v>
      </c>
      <c r="H1663" s="32" t="s">
        <v>363</v>
      </c>
      <c r="I1663" s="32" t="s">
        <v>574</v>
      </c>
      <c r="J1663" s="135">
        <v>517</v>
      </c>
      <c r="K1663" s="28">
        <v>0.87814000000000003</v>
      </c>
      <c r="L1663" s="28">
        <f t="shared" si="66"/>
        <v>0.87814000000000003</v>
      </c>
      <c r="O1663" s="77">
        <v>0.85572000000000004</v>
      </c>
      <c r="BF1663" s="106"/>
    </row>
    <row r="1664" spans="1:58" x14ac:dyDescent="0.25">
      <c r="A1664" t="s">
        <v>17</v>
      </c>
      <c r="B1664" s="25">
        <v>2018</v>
      </c>
      <c r="C1664" s="25" t="s">
        <v>3</v>
      </c>
      <c r="D1664" s="25" t="s">
        <v>58</v>
      </c>
      <c r="E1664" s="25" t="s">
        <v>554</v>
      </c>
      <c r="F1664" s="23" t="s">
        <v>363</v>
      </c>
      <c r="G1664" s="23" t="s">
        <v>554</v>
      </c>
      <c r="H1664" s="32" t="s">
        <v>363</v>
      </c>
      <c r="I1664" s="32" t="s">
        <v>574</v>
      </c>
      <c r="J1664" s="135">
        <v>448</v>
      </c>
      <c r="K1664" s="28">
        <v>0.86829999999999996</v>
      </c>
      <c r="L1664" s="28">
        <f t="shared" si="66"/>
        <v>0.86829999999999996</v>
      </c>
      <c r="O1664" s="77">
        <v>0.85877999999999999</v>
      </c>
      <c r="BF1664" s="106"/>
    </row>
    <row r="1665" spans="1:58" x14ac:dyDescent="0.25">
      <c r="A1665" t="s">
        <v>17</v>
      </c>
      <c r="B1665" s="25">
        <v>2019</v>
      </c>
      <c r="C1665" s="25" t="s">
        <v>0</v>
      </c>
      <c r="D1665" s="25" t="s">
        <v>59</v>
      </c>
      <c r="E1665" s="25" t="s">
        <v>554</v>
      </c>
      <c r="F1665" s="23" t="s">
        <v>363</v>
      </c>
      <c r="G1665" s="23" t="s">
        <v>554</v>
      </c>
      <c r="H1665" s="32" t="s">
        <v>363</v>
      </c>
      <c r="I1665" s="32" t="s">
        <v>574</v>
      </c>
      <c r="J1665" s="135">
        <v>397</v>
      </c>
      <c r="K1665" s="28">
        <v>0.86902000000000001</v>
      </c>
      <c r="L1665" s="28">
        <f t="shared" si="66"/>
        <v>0.86902000000000001</v>
      </c>
      <c r="O1665" s="77">
        <v>0.85007999999999995</v>
      </c>
      <c r="BF1665" s="106"/>
    </row>
    <row r="1666" spans="1:58" x14ac:dyDescent="0.25">
      <c r="A1666" t="s">
        <v>17</v>
      </c>
      <c r="B1666" s="25">
        <v>2019</v>
      </c>
      <c r="C1666" s="25" t="s">
        <v>1</v>
      </c>
      <c r="D1666" s="25" t="s">
        <v>60</v>
      </c>
      <c r="E1666" s="25" t="s">
        <v>554</v>
      </c>
      <c r="F1666" s="23" t="s">
        <v>363</v>
      </c>
      <c r="G1666" s="23" t="s">
        <v>554</v>
      </c>
      <c r="H1666" s="32" t="s">
        <v>363</v>
      </c>
      <c r="I1666" s="32" t="s">
        <v>574</v>
      </c>
      <c r="J1666" s="135">
        <v>517</v>
      </c>
      <c r="K1666" s="28">
        <v>0.87041000000000002</v>
      </c>
      <c r="L1666" s="28">
        <f t="shared" ref="L1666:L1729" si="67">SUMIFS(K:K, E:E, G1666, D:D, D1666, I:I, I1666)</f>
        <v>0.87041000000000002</v>
      </c>
      <c r="O1666" s="77">
        <v>0.85524</v>
      </c>
      <c r="BF1666" s="106"/>
    </row>
    <row r="1667" spans="1:58" x14ac:dyDescent="0.25">
      <c r="A1667" t="s">
        <v>17</v>
      </c>
      <c r="B1667" s="25">
        <v>2019</v>
      </c>
      <c r="C1667" s="25" t="s">
        <v>2</v>
      </c>
      <c r="D1667" s="25" t="s">
        <v>61</v>
      </c>
      <c r="E1667" s="25" t="s">
        <v>554</v>
      </c>
      <c r="F1667" s="23" t="s">
        <v>363</v>
      </c>
      <c r="G1667" s="23" t="s">
        <v>554</v>
      </c>
      <c r="H1667" s="32" t="s">
        <v>363</v>
      </c>
      <c r="I1667" s="32" t="s">
        <v>574</v>
      </c>
      <c r="J1667" s="135">
        <v>463</v>
      </c>
      <c r="K1667" s="28">
        <v>0.87256999999999996</v>
      </c>
      <c r="L1667" s="28">
        <f t="shared" si="67"/>
        <v>0.87256999999999996</v>
      </c>
      <c r="O1667" s="77">
        <v>0.85079000000000005</v>
      </c>
      <c r="BF1667" s="106"/>
    </row>
    <row r="1668" spans="1:58" x14ac:dyDescent="0.25">
      <c r="A1668" t="s">
        <v>17</v>
      </c>
      <c r="B1668" s="25">
        <v>2019</v>
      </c>
      <c r="C1668" s="25" t="s">
        <v>3</v>
      </c>
      <c r="D1668" s="25" t="s">
        <v>62</v>
      </c>
      <c r="E1668" s="25" t="s">
        <v>554</v>
      </c>
      <c r="F1668" s="23" t="s">
        <v>363</v>
      </c>
      <c r="G1668" s="23" t="s">
        <v>554</v>
      </c>
      <c r="H1668" s="32" t="s">
        <v>363</v>
      </c>
      <c r="I1668" s="32" t="s">
        <v>574</v>
      </c>
      <c r="J1668" s="135">
        <v>408</v>
      </c>
      <c r="K1668" s="28">
        <v>0.85784000000000005</v>
      </c>
      <c r="L1668" s="28">
        <f t="shared" si="67"/>
        <v>0.85784000000000005</v>
      </c>
      <c r="O1668" s="77">
        <v>0.85265000000000002</v>
      </c>
      <c r="BF1668" s="106"/>
    </row>
    <row r="1669" spans="1:58" x14ac:dyDescent="0.25">
      <c r="A1669" t="s">
        <v>17</v>
      </c>
      <c r="B1669" s="25">
        <v>2020</v>
      </c>
      <c r="C1669" s="25" t="s">
        <v>0</v>
      </c>
      <c r="D1669" s="25" t="s">
        <v>63</v>
      </c>
      <c r="E1669" s="25" t="s">
        <v>554</v>
      </c>
      <c r="F1669" s="23" t="s">
        <v>363</v>
      </c>
      <c r="G1669" s="23" t="s">
        <v>554</v>
      </c>
      <c r="H1669" s="32" t="s">
        <v>363</v>
      </c>
      <c r="I1669" s="32" t="s">
        <v>574</v>
      </c>
      <c r="J1669" s="135">
        <v>432</v>
      </c>
      <c r="K1669" s="28">
        <v>0.84491000000000005</v>
      </c>
      <c r="L1669" s="28">
        <f t="shared" si="67"/>
        <v>0.84491000000000005</v>
      </c>
      <c r="O1669" s="77">
        <v>0.84214</v>
      </c>
      <c r="BF1669" s="106"/>
    </row>
    <row r="1670" spans="1:58" x14ac:dyDescent="0.25">
      <c r="A1670" t="s">
        <v>17</v>
      </c>
      <c r="B1670" s="25">
        <v>2020</v>
      </c>
      <c r="C1670" s="25" t="s">
        <v>1</v>
      </c>
      <c r="D1670" s="25" t="s">
        <v>64</v>
      </c>
      <c r="E1670" s="25" t="s">
        <v>554</v>
      </c>
      <c r="F1670" s="23" t="s">
        <v>363</v>
      </c>
      <c r="G1670" s="23" t="s">
        <v>554</v>
      </c>
      <c r="H1670" s="32" t="s">
        <v>363</v>
      </c>
      <c r="I1670" s="32" t="s">
        <v>574</v>
      </c>
      <c r="J1670" s="135">
        <v>272</v>
      </c>
      <c r="K1670" s="28">
        <v>0.80147000000000002</v>
      </c>
      <c r="L1670" s="28">
        <f t="shared" si="67"/>
        <v>0.80147000000000002</v>
      </c>
      <c r="O1670" s="77">
        <v>0.81738999999999995</v>
      </c>
      <c r="BF1670" s="106"/>
    </row>
    <row r="1671" spans="1:58" x14ac:dyDescent="0.25">
      <c r="A1671" t="s">
        <v>17</v>
      </c>
      <c r="B1671" s="25">
        <v>2020</v>
      </c>
      <c r="C1671" s="25" t="s">
        <v>2</v>
      </c>
      <c r="D1671" s="25" t="s">
        <v>65</v>
      </c>
      <c r="E1671" s="25" t="s">
        <v>554</v>
      </c>
      <c r="F1671" s="23" t="s">
        <v>363</v>
      </c>
      <c r="G1671" s="23" t="s">
        <v>554</v>
      </c>
      <c r="H1671" s="32" t="s">
        <v>363</v>
      </c>
      <c r="I1671" s="32" t="s">
        <v>574</v>
      </c>
      <c r="J1671" s="135">
        <v>378</v>
      </c>
      <c r="K1671" s="28">
        <v>0.85185</v>
      </c>
      <c r="L1671" s="28">
        <f t="shared" si="67"/>
        <v>0.85185</v>
      </c>
      <c r="O1671" s="77">
        <v>0.82706999999999997</v>
      </c>
      <c r="BF1671" s="106"/>
    </row>
    <row r="1672" spans="1:58" x14ac:dyDescent="0.25">
      <c r="A1672" t="s">
        <v>17</v>
      </c>
      <c r="B1672" s="25">
        <v>2020</v>
      </c>
      <c r="C1672" s="25" t="s">
        <v>3</v>
      </c>
      <c r="D1672" s="25" t="s">
        <v>66</v>
      </c>
      <c r="E1672" s="25" t="s">
        <v>554</v>
      </c>
      <c r="F1672" s="23" t="s">
        <v>363</v>
      </c>
      <c r="G1672" s="23" t="s">
        <v>554</v>
      </c>
      <c r="H1672" s="32" t="s">
        <v>363</v>
      </c>
      <c r="I1672" s="32" t="s">
        <v>574</v>
      </c>
      <c r="J1672" s="135">
        <v>401</v>
      </c>
      <c r="K1672" s="28">
        <v>0.87780999999999998</v>
      </c>
      <c r="L1672" s="28">
        <f t="shared" si="67"/>
        <v>0.87780999999999998</v>
      </c>
      <c r="O1672" s="77">
        <v>0.85233000000000003</v>
      </c>
      <c r="BF1672" s="106"/>
    </row>
    <row r="1673" spans="1:58" x14ac:dyDescent="0.25">
      <c r="A1673" t="s">
        <v>17</v>
      </c>
      <c r="B1673" s="25">
        <v>2021</v>
      </c>
      <c r="C1673" s="25" t="s">
        <v>0</v>
      </c>
      <c r="D1673" s="25" t="s">
        <v>67</v>
      </c>
      <c r="E1673" s="25" t="s">
        <v>554</v>
      </c>
      <c r="F1673" s="23" t="s">
        <v>363</v>
      </c>
      <c r="G1673" s="23" t="s">
        <v>554</v>
      </c>
      <c r="H1673" s="32" t="s">
        <v>363</v>
      </c>
      <c r="I1673" s="32" t="s">
        <v>574</v>
      </c>
      <c r="J1673" s="135">
        <v>389</v>
      </c>
      <c r="K1673" s="28">
        <v>0.87661</v>
      </c>
      <c r="L1673" s="28">
        <f t="shared" si="67"/>
        <v>0.87661</v>
      </c>
      <c r="O1673" s="77">
        <v>0.86184000000000005</v>
      </c>
      <c r="BF1673" s="106"/>
    </row>
    <row r="1674" spans="1:58" x14ac:dyDescent="0.25">
      <c r="A1674" t="s">
        <v>17</v>
      </c>
      <c r="B1674" s="25">
        <v>2021</v>
      </c>
      <c r="C1674" s="25" t="s">
        <v>1</v>
      </c>
      <c r="D1674" s="25" t="s">
        <v>68</v>
      </c>
      <c r="E1674" s="25" t="s">
        <v>554</v>
      </c>
      <c r="F1674" s="23" t="s">
        <v>363</v>
      </c>
      <c r="G1674" s="23" t="s">
        <v>554</v>
      </c>
      <c r="H1674" s="32" t="s">
        <v>363</v>
      </c>
      <c r="I1674" s="32" t="s">
        <v>574</v>
      </c>
      <c r="J1674" s="135">
        <v>466</v>
      </c>
      <c r="K1674" s="28">
        <v>0.88412000000000002</v>
      </c>
      <c r="L1674" s="28">
        <f t="shared" si="67"/>
        <v>0.88412000000000002</v>
      </c>
      <c r="O1674" s="77">
        <v>0.85790999999999995</v>
      </c>
      <c r="BF1674" s="106"/>
    </row>
    <row r="1675" spans="1:58" x14ac:dyDescent="0.25">
      <c r="A1675" t="s">
        <v>17</v>
      </c>
      <c r="B1675" s="25">
        <v>2021</v>
      </c>
      <c r="C1675" s="25" t="s">
        <v>2</v>
      </c>
      <c r="D1675" s="25" t="s">
        <v>69</v>
      </c>
      <c r="E1675" s="25" t="s">
        <v>554</v>
      </c>
      <c r="F1675" s="23" t="s">
        <v>363</v>
      </c>
      <c r="G1675" s="23" t="s">
        <v>554</v>
      </c>
      <c r="H1675" s="32" t="s">
        <v>363</v>
      </c>
      <c r="I1675" s="32" t="s">
        <v>574</v>
      </c>
      <c r="J1675" s="135">
        <v>460</v>
      </c>
      <c r="K1675" s="28">
        <v>0.86087000000000002</v>
      </c>
      <c r="L1675" s="28">
        <f t="shared" si="67"/>
        <v>0.86087000000000002</v>
      </c>
      <c r="O1675" s="77">
        <v>0.85472999999999999</v>
      </c>
      <c r="BF1675" s="106"/>
    </row>
    <row r="1676" spans="1:58" x14ac:dyDescent="0.25">
      <c r="A1676" t="s">
        <v>17</v>
      </c>
      <c r="B1676" s="25">
        <v>2021</v>
      </c>
      <c r="C1676" s="25" t="s">
        <v>3</v>
      </c>
      <c r="D1676" s="25" t="s">
        <v>70</v>
      </c>
      <c r="E1676" s="25" t="s">
        <v>554</v>
      </c>
      <c r="F1676" s="23" t="s">
        <v>363</v>
      </c>
      <c r="G1676" s="23" t="s">
        <v>554</v>
      </c>
      <c r="H1676" s="32" t="s">
        <v>363</v>
      </c>
      <c r="I1676" s="32" t="s">
        <v>574</v>
      </c>
      <c r="J1676" s="135">
        <v>455</v>
      </c>
      <c r="K1676" s="28">
        <v>0.90549000000000002</v>
      </c>
      <c r="L1676" s="28">
        <f t="shared" si="67"/>
        <v>0.90549000000000002</v>
      </c>
      <c r="O1676" s="77">
        <v>0.86302999999999996</v>
      </c>
      <c r="BF1676" s="106"/>
    </row>
    <row r="1677" spans="1:58" x14ac:dyDescent="0.25">
      <c r="A1677" t="s">
        <v>17</v>
      </c>
      <c r="B1677" s="25">
        <v>2022</v>
      </c>
      <c r="C1677" s="25" t="s">
        <v>0</v>
      </c>
      <c r="D1677" s="25" t="s">
        <v>71</v>
      </c>
      <c r="E1677" s="25" t="s">
        <v>554</v>
      </c>
      <c r="F1677" s="23" t="s">
        <v>363</v>
      </c>
      <c r="G1677" s="23" t="s">
        <v>554</v>
      </c>
      <c r="H1677" s="32" t="s">
        <v>363</v>
      </c>
      <c r="I1677" s="32" t="s">
        <v>574</v>
      </c>
      <c r="J1677" s="135">
        <v>458</v>
      </c>
      <c r="K1677" s="28">
        <v>0.9083</v>
      </c>
      <c r="L1677" s="28">
        <f t="shared" si="67"/>
        <v>0.9083</v>
      </c>
      <c r="O1677" s="77">
        <v>0.86423000000000005</v>
      </c>
      <c r="BF1677" s="106"/>
    </row>
    <row r="1678" spans="1:58" x14ac:dyDescent="0.25">
      <c r="A1678" t="s">
        <v>17</v>
      </c>
      <c r="B1678" s="25">
        <v>2022</v>
      </c>
      <c r="C1678" s="25" t="s">
        <v>1</v>
      </c>
      <c r="D1678" s="25" t="s">
        <v>72</v>
      </c>
      <c r="E1678" s="25" t="s">
        <v>554</v>
      </c>
      <c r="F1678" s="23" t="s">
        <v>363</v>
      </c>
      <c r="G1678" s="23" t="s">
        <v>554</v>
      </c>
      <c r="H1678" s="32" t="s">
        <v>363</v>
      </c>
      <c r="I1678" s="32" t="s">
        <v>574</v>
      </c>
      <c r="J1678" s="135">
        <v>476</v>
      </c>
      <c r="K1678" s="28">
        <v>0.89285999999999999</v>
      </c>
      <c r="L1678" s="28">
        <f t="shared" si="67"/>
        <v>0.89285999999999999</v>
      </c>
      <c r="O1678" s="77">
        <v>0.85797999999999996</v>
      </c>
      <c r="BF1678" s="106"/>
    </row>
    <row r="1679" spans="1:58" x14ac:dyDescent="0.25">
      <c r="A1679" t="s">
        <v>17</v>
      </c>
      <c r="B1679" s="25">
        <v>2022</v>
      </c>
      <c r="C1679" s="25" t="s">
        <v>2</v>
      </c>
      <c r="D1679" s="25" t="s">
        <v>73</v>
      </c>
      <c r="E1679" s="25" t="s">
        <v>554</v>
      </c>
      <c r="F1679" s="23" t="s">
        <v>363</v>
      </c>
      <c r="G1679" s="23" t="s">
        <v>554</v>
      </c>
      <c r="H1679" s="32" t="s">
        <v>363</v>
      </c>
      <c r="I1679" s="32" t="s">
        <v>574</v>
      </c>
      <c r="J1679" s="135">
        <v>436</v>
      </c>
      <c r="K1679" s="28">
        <v>0.87844</v>
      </c>
      <c r="L1679" s="28">
        <f t="shared" si="67"/>
        <v>0.87844</v>
      </c>
      <c r="O1679" s="77">
        <v>0.85080999999999996</v>
      </c>
      <c r="BF1679" s="106"/>
    </row>
    <row r="1680" spans="1:58" x14ac:dyDescent="0.25">
      <c r="A1680" t="s">
        <v>17</v>
      </c>
      <c r="B1680" s="25">
        <v>2022</v>
      </c>
      <c r="C1680" s="25" t="s">
        <v>3</v>
      </c>
      <c r="D1680" s="25" t="s">
        <v>493</v>
      </c>
      <c r="E1680" s="25" t="s">
        <v>554</v>
      </c>
      <c r="F1680" s="23" t="s">
        <v>363</v>
      </c>
      <c r="G1680" s="23" t="s">
        <v>554</v>
      </c>
      <c r="H1680" s="32" t="s">
        <v>363</v>
      </c>
      <c r="I1680" s="32" t="s">
        <v>574</v>
      </c>
      <c r="J1680" s="135">
        <v>425</v>
      </c>
      <c r="K1680" s="28">
        <v>0.90588000000000002</v>
      </c>
      <c r="L1680" s="28">
        <f t="shared" si="67"/>
        <v>0.90588000000000002</v>
      </c>
      <c r="O1680" s="77">
        <v>0.85358999999999996</v>
      </c>
      <c r="BF1680" s="106"/>
    </row>
    <row r="1681" spans="1:58" x14ac:dyDescent="0.25">
      <c r="A1681" t="s">
        <v>17</v>
      </c>
      <c r="B1681" s="25">
        <v>2023</v>
      </c>
      <c r="C1681" s="25" t="s">
        <v>0</v>
      </c>
      <c r="D1681" s="25" t="s">
        <v>537</v>
      </c>
      <c r="E1681" s="25" t="s">
        <v>554</v>
      </c>
      <c r="F1681" s="23" t="s">
        <v>363</v>
      </c>
      <c r="G1681" s="23" t="s">
        <v>554</v>
      </c>
      <c r="H1681" s="32" t="s">
        <v>363</v>
      </c>
      <c r="I1681" s="32" t="s">
        <v>574</v>
      </c>
      <c r="J1681" s="135">
        <v>457</v>
      </c>
      <c r="K1681" s="28">
        <v>0.90153000000000005</v>
      </c>
      <c r="L1681" s="28">
        <f t="shared" si="67"/>
        <v>0.90153000000000005</v>
      </c>
      <c r="O1681" s="77">
        <v>0.85650000000000004</v>
      </c>
      <c r="BF1681" s="106"/>
    </row>
    <row r="1682" spans="1:58" x14ac:dyDescent="0.25">
      <c r="A1682" t="s">
        <v>17</v>
      </c>
      <c r="B1682" s="25">
        <v>2018</v>
      </c>
      <c r="C1682" s="25" t="s">
        <v>0</v>
      </c>
      <c r="D1682" s="25" t="s">
        <v>54</v>
      </c>
      <c r="E1682" s="25" t="s">
        <v>228</v>
      </c>
      <c r="F1682" s="23" t="s">
        <v>229</v>
      </c>
      <c r="G1682" s="23" t="s">
        <v>551</v>
      </c>
      <c r="H1682" s="32" t="s">
        <v>360</v>
      </c>
      <c r="I1682" s="32" t="s">
        <v>574</v>
      </c>
      <c r="J1682" s="135">
        <v>117</v>
      </c>
      <c r="K1682" s="28">
        <v>0.82050999999999996</v>
      </c>
      <c r="L1682" s="28">
        <f t="shared" si="67"/>
        <v>0.86009999999999998</v>
      </c>
      <c r="O1682" s="77">
        <v>0.84830000000000005</v>
      </c>
      <c r="BF1682" s="106"/>
    </row>
    <row r="1683" spans="1:58" x14ac:dyDescent="0.25">
      <c r="A1683" t="s">
        <v>17</v>
      </c>
      <c r="B1683" s="25">
        <v>2018</v>
      </c>
      <c r="C1683" s="25" t="s">
        <v>1</v>
      </c>
      <c r="D1683" s="25" t="s">
        <v>56</v>
      </c>
      <c r="E1683" s="25" t="s">
        <v>228</v>
      </c>
      <c r="F1683" s="23" t="s">
        <v>229</v>
      </c>
      <c r="G1683" s="23" t="s">
        <v>551</v>
      </c>
      <c r="H1683" s="32" t="s">
        <v>360</v>
      </c>
      <c r="I1683" s="32" t="s">
        <v>574</v>
      </c>
      <c r="J1683" s="135">
        <v>136</v>
      </c>
      <c r="K1683" s="28">
        <v>0.86765000000000003</v>
      </c>
      <c r="L1683" s="28">
        <f t="shared" si="67"/>
        <v>0.85250999999999999</v>
      </c>
      <c r="O1683" s="77">
        <v>0.85524</v>
      </c>
      <c r="BF1683" s="106"/>
    </row>
    <row r="1684" spans="1:58" x14ac:dyDescent="0.25">
      <c r="A1684" t="s">
        <v>17</v>
      </c>
      <c r="B1684" s="25">
        <v>2018</v>
      </c>
      <c r="C1684" s="25" t="s">
        <v>2</v>
      </c>
      <c r="D1684" s="25" t="s">
        <v>57</v>
      </c>
      <c r="E1684" s="25" t="s">
        <v>228</v>
      </c>
      <c r="F1684" s="23" t="s">
        <v>229</v>
      </c>
      <c r="G1684" s="23" t="s">
        <v>551</v>
      </c>
      <c r="H1684" s="32" t="s">
        <v>360</v>
      </c>
      <c r="I1684" s="32" t="s">
        <v>574</v>
      </c>
      <c r="J1684" s="135">
        <v>158</v>
      </c>
      <c r="K1684" s="28">
        <v>0.87341999999999997</v>
      </c>
      <c r="L1684" s="28">
        <f t="shared" si="67"/>
        <v>0.84328000000000003</v>
      </c>
      <c r="O1684" s="77">
        <v>0.85572000000000004</v>
      </c>
      <c r="BF1684" s="106"/>
    </row>
    <row r="1685" spans="1:58" x14ac:dyDescent="0.25">
      <c r="A1685" t="s">
        <v>17</v>
      </c>
      <c r="B1685" s="25">
        <v>2018</v>
      </c>
      <c r="C1685" s="25" t="s">
        <v>3</v>
      </c>
      <c r="D1685" s="25" t="s">
        <v>58</v>
      </c>
      <c r="E1685" s="25" t="s">
        <v>228</v>
      </c>
      <c r="F1685" s="23" t="s">
        <v>229</v>
      </c>
      <c r="G1685" s="23" t="s">
        <v>551</v>
      </c>
      <c r="H1685" s="32" t="s">
        <v>360</v>
      </c>
      <c r="I1685" s="32" t="s">
        <v>574</v>
      </c>
      <c r="J1685" s="135">
        <v>122</v>
      </c>
      <c r="K1685" s="28">
        <v>0.89344000000000001</v>
      </c>
      <c r="L1685" s="28">
        <f t="shared" si="67"/>
        <v>0.84526000000000001</v>
      </c>
      <c r="O1685" s="77">
        <v>0.85877999999999999</v>
      </c>
      <c r="BF1685" s="106"/>
    </row>
    <row r="1686" spans="1:58" x14ac:dyDescent="0.25">
      <c r="A1686" t="s">
        <v>17</v>
      </c>
      <c r="B1686" s="25">
        <v>2019</v>
      </c>
      <c r="C1686" s="25" t="s">
        <v>0</v>
      </c>
      <c r="D1686" s="25" t="s">
        <v>59</v>
      </c>
      <c r="E1686" s="25" t="s">
        <v>228</v>
      </c>
      <c r="F1686" s="23" t="s">
        <v>229</v>
      </c>
      <c r="G1686" s="23" t="s">
        <v>551</v>
      </c>
      <c r="H1686" s="32" t="s">
        <v>360</v>
      </c>
      <c r="I1686" s="32" t="s">
        <v>574</v>
      </c>
      <c r="J1686" s="135">
        <v>143</v>
      </c>
      <c r="K1686" s="28">
        <v>0.83216999999999997</v>
      </c>
      <c r="L1686" s="28">
        <f t="shared" si="67"/>
        <v>0.84743000000000002</v>
      </c>
      <c r="O1686" s="77">
        <v>0.85007999999999995</v>
      </c>
      <c r="BF1686" s="106"/>
    </row>
    <row r="1687" spans="1:58" x14ac:dyDescent="0.25">
      <c r="A1687" t="s">
        <v>17</v>
      </c>
      <c r="B1687" s="25">
        <v>2019</v>
      </c>
      <c r="C1687" s="25" t="s">
        <v>1</v>
      </c>
      <c r="D1687" s="25" t="s">
        <v>60</v>
      </c>
      <c r="E1687" s="25" t="s">
        <v>228</v>
      </c>
      <c r="F1687" s="23" t="s">
        <v>229</v>
      </c>
      <c r="G1687" s="23" t="s">
        <v>551</v>
      </c>
      <c r="H1687" s="32" t="s">
        <v>360</v>
      </c>
      <c r="I1687" s="32" t="s">
        <v>574</v>
      </c>
      <c r="J1687" s="135">
        <v>125</v>
      </c>
      <c r="K1687" s="28">
        <v>0.84799999999999998</v>
      </c>
      <c r="L1687" s="28">
        <f t="shared" si="67"/>
        <v>0.85670000000000002</v>
      </c>
      <c r="O1687" s="77">
        <v>0.85524</v>
      </c>
      <c r="BF1687" s="106"/>
    </row>
    <row r="1688" spans="1:58" x14ac:dyDescent="0.25">
      <c r="A1688" t="s">
        <v>17</v>
      </c>
      <c r="B1688" s="25">
        <v>2019</v>
      </c>
      <c r="C1688" s="25" t="s">
        <v>2</v>
      </c>
      <c r="D1688" s="25" t="s">
        <v>61</v>
      </c>
      <c r="E1688" s="25" t="s">
        <v>228</v>
      </c>
      <c r="F1688" s="23" t="s">
        <v>229</v>
      </c>
      <c r="G1688" s="23" t="s">
        <v>551</v>
      </c>
      <c r="H1688" s="32" t="s">
        <v>360</v>
      </c>
      <c r="I1688" s="32" t="s">
        <v>574</v>
      </c>
      <c r="J1688" s="135">
        <v>126</v>
      </c>
      <c r="K1688" s="28">
        <v>0.84921000000000002</v>
      </c>
      <c r="L1688" s="28">
        <f t="shared" si="67"/>
        <v>0.85870999999999997</v>
      </c>
      <c r="O1688" s="77">
        <v>0.85079000000000005</v>
      </c>
      <c r="BF1688" s="106"/>
    </row>
    <row r="1689" spans="1:58" x14ac:dyDescent="0.25">
      <c r="A1689" t="s">
        <v>17</v>
      </c>
      <c r="B1689" s="25">
        <v>2019</v>
      </c>
      <c r="C1689" s="25" t="s">
        <v>3</v>
      </c>
      <c r="D1689" s="25" t="s">
        <v>62</v>
      </c>
      <c r="E1689" s="25" t="s">
        <v>228</v>
      </c>
      <c r="F1689" s="23" t="s">
        <v>229</v>
      </c>
      <c r="G1689" s="23" t="s">
        <v>551</v>
      </c>
      <c r="H1689" s="32" t="s">
        <v>360</v>
      </c>
      <c r="I1689" s="32" t="s">
        <v>574</v>
      </c>
      <c r="J1689" s="135">
        <v>148</v>
      </c>
      <c r="K1689" s="28">
        <v>0.91215999999999997</v>
      </c>
      <c r="L1689" s="28">
        <f t="shared" si="67"/>
        <v>0.86060999999999999</v>
      </c>
      <c r="O1689" s="77">
        <v>0.85265000000000002</v>
      </c>
      <c r="BF1689" s="106"/>
    </row>
    <row r="1690" spans="1:58" x14ac:dyDescent="0.25">
      <c r="A1690" t="s">
        <v>17</v>
      </c>
      <c r="B1690" s="25">
        <v>2020</v>
      </c>
      <c r="C1690" s="25" t="s">
        <v>0</v>
      </c>
      <c r="D1690" s="25" t="s">
        <v>63</v>
      </c>
      <c r="E1690" s="25" t="s">
        <v>228</v>
      </c>
      <c r="F1690" s="23" t="s">
        <v>229</v>
      </c>
      <c r="G1690" s="23" t="s">
        <v>551</v>
      </c>
      <c r="H1690" s="32" t="s">
        <v>360</v>
      </c>
      <c r="I1690" s="32" t="s">
        <v>574</v>
      </c>
      <c r="J1690" s="135">
        <v>104</v>
      </c>
      <c r="K1690" s="28">
        <v>0.83653999999999995</v>
      </c>
      <c r="L1690" s="28">
        <f t="shared" si="67"/>
        <v>0.83725000000000005</v>
      </c>
      <c r="O1690" s="77">
        <v>0.84214</v>
      </c>
      <c r="BF1690" s="106"/>
    </row>
    <row r="1691" spans="1:58" x14ac:dyDescent="0.25">
      <c r="A1691" t="s">
        <v>17</v>
      </c>
      <c r="B1691" s="25">
        <v>2020</v>
      </c>
      <c r="C1691" s="25" t="s">
        <v>1</v>
      </c>
      <c r="D1691" s="25" t="s">
        <v>64</v>
      </c>
      <c r="E1691" s="25" t="s">
        <v>228</v>
      </c>
      <c r="F1691" s="23" t="s">
        <v>229</v>
      </c>
      <c r="G1691" s="23" t="s">
        <v>551</v>
      </c>
      <c r="H1691" s="32" t="s">
        <v>360</v>
      </c>
      <c r="I1691" s="32" t="s">
        <v>574</v>
      </c>
      <c r="J1691" s="135">
        <v>77</v>
      </c>
      <c r="K1691" s="28">
        <v>0.84416000000000002</v>
      </c>
      <c r="L1691" s="28">
        <f t="shared" si="67"/>
        <v>0.81877</v>
      </c>
      <c r="O1691" s="77">
        <v>0.81738999999999995</v>
      </c>
      <c r="BF1691" s="106"/>
    </row>
    <row r="1692" spans="1:58" x14ac:dyDescent="0.25">
      <c r="A1692" t="s">
        <v>17</v>
      </c>
      <c r="B1692" s="25">
        <v>2020</v>
      </c>
      <c r="C1692" s="25" t="s">
        <v>2</v>
      </c>
      <c r="D1692" s="25" t="s">
        <v>65</v>
      </c>
      <c r="E1692" s="25" t="s">
        <v>228</v>
      </c>
      <c r="F1692" s="23" t="s">
        <v>229</v>
      </c>
      <c r="G1692" s="23" t="s">
        <v>551</v>
      </c>
      <c r="H1692" s="32" t="s">
        <v>360</v>
      </c>
      <c r="I1692" s="32" t="s">
        <v>574</v>
      </c>
      <c r="J1692" s="135">
        <v>107</v>
      </c>
      <c r="K1692" s="28">
        <v>0.77569999999999995</v>
      </c>
      <c r="L1692" s="28">
        <f t="shared" si="67"/>
        <v>0.81674000000000002</v>
      </c>
      <c r="O1692" s="77">
        <v>0.82706999999999997</v>
      </c>
      <c r="BF1692" s="106"/>
    </row>
    <row r="1693" spans="1:58" x14ac:dyDescent="0.25">
      <c r="A1693" t="s">
        <v>17</v>
      </c>
      <c r="B1693" s="25">
        <v>2020</v>
      </c>
      <c r="C1693" s="25" t="s">
        <v>3</v>
      </c>
      <c r="D1693" s="25" t="s">
        <v>66</v>
      </c>
      <c r="E1693" s="25" t="s">
        <v>228</v>
      </c>
      <c r="F1693" s="23" t="s">
        <v>229</v>
      </c>
      <c r="G1693" s="23" t="s">
        <v>551</v>
      </c>
      <c r="H1693" s="32" t="s">
        <v>360</v>
      </c>
      <c r="I1693" s="32" t="s">
        <v>574</v>
      </c>
      <c r="J1693" s="135">
        <v>96</v>
      </c>
      <c r="K1693" s="28">
        <v>0.83333000000000002</v>
      </c>
      <c r="L1693" s="28">
        <f t="shared" si="67"/>
        <v>0.85740000000000005</v>
      </c>
      <c r="O1693" s="77">
        <v>0.85233000000000003</v>
      </c>
      <c r="BF1693" s="106"/>
    </row>
    <row r="1694" spans="1:58" x14ac:dyDescent="0.25">
      <c r="A1694" t="s">
        <v>17</v>
      </c>
      <c r="B1694" s="25">
        <v>2021</v>
      </c>
      <c r="C1694" s="25" t="s">
        <v>0</v>
      </c>
      <c r="D1694" s="25" t="s">
        <v>67</v>
      </c>
      <c r="E1694" s="25" t="s">
        <v>228</v>
      </c>
      <c r="F1694" s="23" t="s">
        <v>229</v>
      </c>
      <c r="G1694" s="23" t="s">
        <v>551</v>
      </c>
      <c r="H1694" s="32" t="s">
        <v>360</v>
      </c>
      <c r="I1694" s="32" t="s">
        <v>574</v>
      </c>
      <c r="J1694" s="135">
        <v>124</v>
      </c>
      <c r="K1694" s="28">
        <v>0.90322999999999998</v>
      </c>
      <c r="L1694" s="28">
        <f t="shared" si="67"/>
        <v>0.88234999999999997</v>
      </c>
      <c r="O1694" s="77">
        <v>0.86184000000000005</v>
      </c>
      <c r="BF1694" s="106"/>
    </row>
    <row r="1695" spans="1:58" x14ac:dyDescent="0.25">
      <c r="A1695" t="s">
        <v>17</v>
      </c>
      <c r="B1695" s="25">
        <v>2021</v>
      </c>
      <c r="C1695" s="25" t="s">
        <v>1</v>
      </c>
      <c r="D1695" s="25" t="s">
        <v>68</v>
      </c>
      <c r="E1695" s="25" t="s">
        <v>228</v>
      </c>
      <c r="F1695" s="23" t="s">
        <v>229</v>
      </c>
      <c r="G1695" s="23" t="s">
        <v>551</v>
      </c>
      <c r="H1695" s="32" t="s">
        <v>360</v>
      </c>
      <c r="I1695" s="32" t="s">
        <v>574</v>
      </c>
      <c r="J1695" s="135">
        <v>131</v>
      </c>
      <c r="K1695" s="28">
        <v>0.87785999999999997</v>
      </c>
      <c r="L1695" s="28">
        <f t="shared" si="67"/>
        <v>0.87283999999999995</v>
      </c>
      <c r="O1695" s="77">
        <v>0.85790999999999995</v>
      </c>
      <c r="BF1695" s="106"/>
    </row>
    <row r="1696" spans="1:58" x14ac:dyDescent="0.25">
      <c r="A1696" t="s">
        <v>17</v>
      </c>
      <c r="B1696" s="25">
        <v>2021</v>
      </c>
      <c r="C1696" s="25" t="s">
        <v>2</v>
      </c>
      <c r="D1696" s="25" t="s">
        <v>69</v>
      </c>
      <c r="E1696" s="25" t="s">
        <v>228</v>
      </c>
      <c r="F1696" s="23" t="s">
        <v>229</v>
      </c>
      <c r="G1696" s="23" t="s">
        <v>551</v>
      </c>
      <c r="H1696" s="32" t="s">
        <v>360</v>
      </c>
      <c r="I1696" s="32" t="s">
        <v>574</v>
      </c>
      <c r="J1696" s="135">
        <v>165</v>
      </c>
      <c r="K1696" s="28">
        <v>0.87878999999999996</v>
      </c>
      <c r="L1696" s="28">
        <f t="shared" si="67"/>
        <v>0.86714999999999998</v>
      </c>
      <c r="O1696" s="77">
        <v>0.85472999999999999</v>
      </c>
      <c r="BF1696" s="106"/>
    </row>
    <row r="1697" spans="1:58" x14ac:dyDescent="0.25">
      <c r="A1697" t="s">
        <v>17</v>
      </c>
      <c r="B1697" s="25">
        <v>2021</v>
      </c>
      <c r="C1697" s="25" t="s">
        <v>3</v>
      </c>
      <c r="D1697" s="25" t="s">
        <v>70</v>
      </c>
      <c r="E1697" s="25" t="s">
        <v>228</v>
      </c>
      <c r="F1697" s="23" t="s">
        <v>229</v>
      </c>
      <c r="G1697" s="23" t="s">
        <v>551</v>
      </c>
      <c r="H1697" s="32" t="s">
        <v>360</v>
      </c>
      <c r="I1697" s="32" t="s">
        <v>574</v>
      </c>
      <c r="J1697" s="135">
        <v>141</v>
      </c>
      <c r="K1697" s="28">
        <v>0.90071000000000001</v>
      </c>
      <c r="L1697" s="28">
        <f t="shared" si="67"/>
        <v>0.87785999999999997</v>
      </c>
      <c r="O1697" s="77">
        <v>0.86302999999999996</v>
      </c>
      <c r="BF1697" s="106"/>
    </row>
    <row r="1698" spans="1:58" x14ac:dyDescent="0.25">
      <c r="A1698" t="s">
        <v>17</v>
      </c>
      <c r="B1698" s="25">
        <v>2022</v>
      </c>
      <c r="C1698" s="25" t="s">
        <v>0</v>
      </c>
      <c r="D1698" s="25" t="s">
        <v>71</v>
      </c>
      <c r="E1698" s="25" t="s">
        <v>228</v>
      </c>
      <c r="F1698" s="23" t="s">
        <v>229</v>
      </c>
      <c r="G1698" s="23" t="s">
        <v>551</v>
      </c>
      <c r="H1698" s="32" t="s">
        <v>360</v>
      </c>
      <c r="I1698" s="32" t="s">
        <v>574</v>
      </c>
      <c r="J1698" s="135">
        <v>153</v>
      </c>
      <c r="K1698" s="28">
        <v>0.92810000000000004</v>
      </c>
      <c r="L1698" s="28">
        <f t="shared" si="67"/>
        <v>0.88993999999999995</v>
      </c>
      <c r="O1698" s="77">
        <v>0.86423000000000005</v>
      </c>
      <c r="BF1698" s="106"/>
    </row>
    <row r="1699" spans="1:58" x14ac:dyDescent="0.25">
      <c r="A1699" t="s">
        <v>17</v>
      </c>
      <c r="B1699" s="25">
        <v>2022</v>
      </c>
      <c r="C1699" s="25" t="s">
        <v>1</v>
      </c>
      <c r="D1699" s="25" t="s">
        <v>72</v>
      </c>
      <c r="E1699" s="25" t="s">
        <v>228</v>
      </c>
      <c r="F1699" s="23" t="s">
        <v>229</v>
      </c>
      <c r="G1699" s="23" t="s">
        <v>551</v>
      </c>
      <c r="H1699" s="32" t="s">
        <v>360</v>
      </c>
      <c r="I1699" s="32" t="s">
        <v>574</v>
      </c>
      <c r="J1699" s="135">
        <v>144</v>
      </c>
      <c r="K1699" s="28">
        <v>0.875</v>
      </c>
      <c r="L1699" s="28">
        <f t="shared" si="67"/>
        <v>0.86533000000000004</v>
      </c>
      <c r="O1699" s="77">
        <v>0.85797999999999996</v>
      </c>
      <c r="BF1699" s="106"/>
    </row>
    <row r="1700" spans="1:58" x14ac:dyDescent="0.25">
      <c r="A1700" t="s">
        <v>17</v>
      </c>
      <c r="B1700" s="25">
        <v>2022</v>
      </c>
      <c r="C1700" s="25" t="s">
        <v>2</v>
      </c>
      <c r="D1700" s="25" t="s">
        <v>73</v>
      </c>
      <c r="E1700" s="25" t="s">
        <v>228</v>
      </c>
      <c r="F1700" s="23" t="s">
        <v>229</v>
      </c>
      <c r="G1700" s="23" t="s">
        <v>551</v>
      </c>
      <c r="H1700" s="32" t="s">
        <v>360</v>
      </c>
      <c r="I1700" s="32" t="s">
        <v>574</v>
      </c>
      <c r="J1700" s="135">
        <v>153</v>
      </c>
      <c r="K1700" s="28">
        <v>0.88234999999999997</v>
      </c>
      <c r="L1700" s="28">
        <f t="shared" si="67"/>
        <v>0.87953999999999999</v>
      </c>
      <c r="O1700" s="77">
        <v>0.85080999999999996</v>
      </c>
      <c r="BF1700" s="106"/>
    </row>
    <row r="1701" spans="1:58" x14ac:dyDescent="0.25">
      <c r="A1701" t="s">
        <v>17</v>
      </c>
      <c r="B1701" s="25">
        <v>2022</v>
      </c>
      <c r="C1701" s="25" t="s">
        <v>3</v>
      </c>
      <c r="D1701" s="25" t="s">
        <v>493</v>
      </c>
      <c r="E1701" s="25" t="s">
        <v>228</v>
      </c>
      <c r="F1701" s="23" t="s">
        <v>229</v>
      </c>
      <c r="G1701" s="23" t="s">
        <v>551</v>
      </c>
      <c r="H1701" s="32" t="s">
        <v>360</v>
      </c>
      <c r="I1701" s="32" t="s">
        <v>574</v>
      </c>
      <c r="J1701" s="135">
        <v>140</v>
      </c>
      <c r="K1701" s="28">
        <v>0.92857000000000001</v>
      </c>
      <c r="L1701" s="28">
        <f t="shared" si="67"/>
        <v>0.86550000000000005</v>
      </c>
      <c r="O1701" s="77">
        <v>0.85358999999999996</v>
      </c>
      <c r="BF1701" s="106"/>
    </row>
    <row r="1702" spans="1:58" x14ac:dyDescent="0.25">
      <c r="A1702" t="s">
        <v>17</v>
      </c>
      <c r="B1702" s="25">
        <v>2023</v>
      </c>
      <c r="C1702" s="25" t="s">
        <v>0</v>
      </c>
      <c r="D1702" s="25" t="s">
        <v>537</v>
      </c>
      <c r="E1702" s="25" t="s">
        <v>228</v>
      </c>
      <c r="F1702" s="23" t="s">
        <v>229</v>
      </c>
      <c r="G1702" s="23" t="s">
        <v>551</v>
      </c>
      <c r="H1702" s="32" t="s">
        <v>360</v>
      </c>
      <c r="I1702" s="32" t="s">
        <v>574</v>
      </c>
      <c r="J1702" s="135">
        <v>131</v>
      </c>
      <c r="K1702" s="28">
        <v>0.88549999999999995</v>
      </c>
      <c r="L1702" s="28">
        <f t="shared" si="67"/>
        <v>0.875</v>
      </c>
      <c r="O1702" s="77">
        <v>0.85650000000000004</v>
      </c>
      <c r="BF1702" s="106"/>
    </row>
    <row r="1703" spans="1:58" x14ac:dyDescent="0.25">
      <c r="A1703" t="s">
        <v>17</v>
      </c>
      <c r="B1703" s="25">
        <v>2018</v>
      </c>
      <c r="C1703" s="25" t="s">
        <v>0</v>
      </c>
      <c r="D1703" s="25" t="s">
        <v>54</v>
      </c>
      <c r="E1703" s="25" t="s">
        <v>265</v>
      </c>
      <c r="F1703" s="23" t="s">
        <v>337</v>
      </c>
      <c r="G1703" s="23" t="s">
        <v>541</v>
      </c>
      <c r="H1703" s="32" t="s">
        <v>542</v>
      </c>
      <c r="I1703" s="32" t="s">
        <v>574</v>
      </c>
      <c r="J1703" s="135">
        <v>58</v>
      </c>
      <c r="K1703" s="28">
        <v>0.79310000000000003</v>
      </c>
      <c r="L1703" s="28">
        <f t="shared" si="67"/>
        <v>0.83087999999999995</v>
      </c>
      <c r="O1703" s="77">
        <v>0.84830000000000005</v>
      </c>
      <c r="BF1703" s="106"/>
    </row>
    <row r="1704" spans="1:58" x14ac:dyDescent="0.25">
      <c r="A1704" t="s">
        <v>17</v>
      </c>
      <c r="B1704" s="25">
        <v>2018</v>
      </c>
      <c r="C1704" s="25" t="s">
        <v>1</v>
      </c>
      <c r="D1704" s="25" t="s">
        <v>56</v>
      </c>
      <c r="E1704" s="25" t="s">
        <v>265</v>
      </c>
      <c r="F1704" s="23" t="s">
        <v>337</v>
      </c>
      <c r="G1704" s="23" t="s">
        <v>541</v>
      </c>
      <c r="H1704" s="32" t="s">
        <v>542</v>
      </c>
      <c r="I1704" s="32" t="s">
        <v>574</v>
      </c>
      <c r="J1704" s="135">
        <v>70</v>
      </c>
      <c r="K1704" s="28">
        <v>0.85714000000000001</v>
      </c>
      <c r="L1704" s="28">
        <f t="shared" si="67"/>
        <v>0.84709000000000001</v>
      </c>
      <c r="O1704" s="77">
        <v>0.85524</v>
      </c>
      <c r="BF1704" s="106"/>
    </row>
    <row r="1705" spans="1:58" x14ac:dyDescent="0.25">
      <c r="A1705" t="s">
        <v>17</v>
      </c>
      <c r="B1705" s="25">
        <v>2018</v>
      </c>
      <c r="C1705" s="25" t="s">
        <v>2</v>
      </c>
      <c r="D1705" s="25" t="s">
        <v>57</v>
      </c>
      <c r="E1705" s="25" t="s">
        <v>265</v>
      </c>
      <c r="F1705" s="23" t="s">
        <v>337</v>
      </c>
      <c r="G1705" s="23" t="s">
        <v>541</v>
      </c>
      <c r="H1705" s="32" t="s">
        <v>542</v>
      </c>
      <c r="I1705" s="32" t="s">
        <v>574</v>
      </c>
      <c r="J1705" s="135">
        <v>74</v>
      </c>
      <c r="K1705" s="28">
        <v>0.86485999999999996</v>
      </c>
      <c r="L1705" s="28">
        <f t="shared" si="67"/>
        <v>0.82901000000000002</v>
      </c>
      <c r="O1705" s="77">
        <v>0.85572000000000004</v>
      </c>
      <c r="BF1705" s="106"/>
    </row>
    <row r="1706" spans="1:58" x14ac:dyDescent="0.25">
      <c r="A1706" t="s">
        <v>17</v>
      </c>
      <c r="B1706" s="25">
        <v>2018</v>
      </c>
      <c r="C1706" s="25" t="s">
        <v>3</v>
      </c>
      <c r="D1706" s="25" t="s">
        <v>58</v>
      </c>
      <c r="E1706" s="25" t="s">
        <v>265</v>
      </c>
      <c r="F1706" s="23" t="s">
        <v>337</v>
      </c>
      <c r="G1706" s="23" t="s">
        <v>541</v>
      </c>
      <c r="H1706" s="32" t="s">
        <v>542</v>
      </c>
      <c r="I1706" s="32" t="s">
        <v>574</v>
      </c>
      <c r="J1706" s="135">
        <v>78</v>
      </c>
      <c r="K1706" s="28">
        <v>0.88461999999999996</v>
      </c>
      <c r="L1706" s="28">
        <f t="shared" si="67"/>
        <v>0.83919999999999995</v>
      </c>
      <c r="O1706" s="77">
        <v>0.85877999999999999</v>
      </c>
      <c r="BF1706" s="106"/>
    </row>
    <row r="1707" spans="1:58" x14ac:dyDescent="0.25">
      <c r="A1707" t="s">
        <v>17</v>
      </c>
      <c r="B1707" s="25">
        <v>2019</v>
      </c>
      <c r="C1707" s="25" t="s">
        <v>0</v>
      </c>
      <c r="D1707" s="25" t="s">
        <v>59</v>
      </c>
      <c r="E1707" s="25" t="s">
        <v>265</v>
      </c>
      <c r="F1707" s="23" t="s">
        <v>337</v>
      </c>
      <c r="G1707" s="23" t="s">
        <v>541</v>
      </c>
      <c r="H1707" s="32" t="s">
        <v>542</v>
      </c>
      <c r="I1707" s="32" t="s">
        <v>574</v>
      </c>
      <c r="J1707" s="135">
        <v>69</v>
      </c>
      <c r="K1707" s="28">
        <v>0.81159000000000003</v>
      </c>
      <c r="L1707" s="28">
        <f t="shared" si="67"/>
        <v>0.84626000000000001</v>
      </c>
      <c r="O1707" s="77">
        <v>0.85007999999999995</v>
      </c>
      <c r="BF1707" s="106"/>
    </row>
    <row r="1708" spans="1:58" x14ac:dyDescent="0.25">
      <c r="A1708" t="s">
        <v>17</v>
      </c>
      <c r="B1708" s="25">
        <v>2019</v>
      </c>
      <c r="C1708" s="25" t="s">
        <v>1</v>
      </c>
      <c r="D1708" s="25" t="s">
        <v>60</v>
      </c>
      <c r="E1708" s="25" t="s">
        <v>265</v>
      </c>
      <c r="F1708" s="23" t="s">
        <v>337</v>
      </c>
      <c r="G1708" s="23" t="s">
        <v>541</v>
      </c>
      <c r="H1708" s="32" t="s">
        <v>542</v>
      </c>
      <c r="I1708" s="32" t="s">
        <v>574</v>
      </c>
      <c r="J1708" s="135">
        <v>67</v>
      </c>
      <c r="K1708" s="28">
        <v>0.83582000000000001</v>
      </c>
      <c r="L1708" s="28">
        <f t="shared" si="67"/>
        <v>0.83030999999999999</v>
      </c>
      <c r="O1708" s="77">
        <v>0.85524</v>
      </c>
      <c r="BF1708" s="106"/>
    </row>
    <row r="1709" spans="1:58" x14ac:dyDescent="0.25">
      <c r="A1709" t="s">
        <v>17</v>
      </c>
      <c r="B1709" s="25">
        <v>2019</v>
      </c>
      <c r="C1709" s="25" t="s">
        <v>2</v>
      </c>
      <c r="D1709" s="25" t="s">
        <v>61</v>
      </c>
      <c r="E1709" s="25" t="s">
        <v>265</v>
      </c>
      <c r="F1709" s="23" t="s">
        <v>337</v>
      </c>
      <c r="G1709" s="23" t="s">
        <v>541</v>
      </c>
      <c r="H1709" s="32" t="s">
        <v>542</v>
      </c>
      <c r="I1709" s="32" t="s">
        <v>574</v>
      </c>
      <c r="J1709" s="135">
        <v>87</v>
      </c>
      <c r="K1709" s="28">
        <v>0.82759000000000005</v>
      </c>
      <c r="L1709" s="28">
        <f t="shared" si="67"/>
        <v>0.83940999999999999</v>
      </c>
      <c r="O1709" s="77">
        <v>0.85079000000000005</v>
      </c>
      <c r="BF1709" s="106"/>
    </row>
    <row r="1710" spans="1:58" x14ac:dyDescent="0.25">
      <c r="A1710" t="s">
        <v>17</v>
      </c>
      <c r="B1710" s="25">
        <v>2019</v>
      </c>
      <c r="C1710" s="25" t="s">
        <v>3</v>
      </c>
      <c r="D1710" s="25" t="s">
        <v>62</v>
      </c>
      <c r="E1710" s="25" t="s">
        <v>265</v>
      </c>
      <c r="F1710" s="23" t="s">
        <v>337</v>
      </c>
      <c r="G1710" s="23" t="s">
        <v>541</v>
      </c>
      <c r="H1710" s="32" t="s">
        <v>542</v>
      </c>
      <c r="I1710" s="32" t="s">
        <v>574</v>
      </c>
      <c r="J1710" s="135">
        <v>80</v>
      </c>
      <c r="K1710" s="28">
        <v>0.92500000000000004</v>
      </c>
      <c r="L1710" s="28">
        <f t="shared" si="67"/>
        <v>0.84555000000000002</v>
      </c>
      <c r="O1710" s="77">
        <v>0.85265000000000002</v>
      </c>
      <c r="BF1710" s="106"/>
    </row>
    <row r="1711" spans="1:58" x14ac:dyDescent="0.25">
      <c r="A1711" t="s">
        <v>17</v>
      </c>
      <c r="B1711" s="25">
        <v>2020</v>
      </c>
      <c r="C1711" s="25" t="s">
        <v>0</v>
      </c>
      <c r="D1711" s="25" t="s">
        <v>63</v>
      </c>
      <c r="E1711" s="25" t="s">
        <v>265</v>
      </c>
      <c r="F1711" s="23" t="s">
        <v>337</v>
      </c>
      <c r="G1711" s="23" t="s">
        <v>541</v>
      </c>
      <c r="H1711" s="32" t="s">
        <v>542</v>
      </c>
      <c r="I1711" s="32" t="s">
        <v>574</v>
      </c>
      <c r="J1711" s="135">
        <v>65</v>
      </c>
      <c r="K1711" s="28">
        <v>0.73846000000000001</v>
      </c>
      <c r="L1711" s="28">
        <f t="shared" si="67"/>
        <v>0.84467000000000003</v>
      </c>
      <c r="O1711" s="77">
        <v>0.84214</v>
      </c>
      <c r="BF1711" s="106"/>
    </row>
    <row r="1712" spans="1:58" x14ac:dyDescent="0.25">
      <c r="A1712" t="s">
        <v>17</v>
      </c>
      <c r="B1712" s="25">
        <v>2020</v>
      </c>
      <c r="C1712" s="25" t="s">
        <v>1</v>
      </c>
      <c r="D1712" s="25" t="s">
        <v>64</v>
      </c>
      <c r="E1712" s="25" t="s">
        <v>265</v>
      </c>
      <c r="F1712" s="23" t="s">
        <v>337</v>
      </c>
      <c r="G1712" s="23" t="s">
        <v>541</v>
      </c>
      <c r="H1712" s="32" t="s">
        <v>542</v>
      </c>
      <c r="I1712" s="32" t="s">
        <v>574</v>
      </c>
      <c r="J1712" s="135">
        <v>31</v>
      </c>
      <c r="K1712" s="28">
        <v>0.74194000000000004</v>
      </c>
      <c r="L1712" s="28">
        <f t="shared" si="67"/>
        <v>0.79842999999999997</v>
      </c>
      <c r="O1712" s="77">
        <v>0.81738999999999995</v>
      </c>
      <c r="BF1712" s="106"/>
    </row>
    <row r="1713" spans="1:58" x14ac:dyDescent="0.25">
      <c r="A1713" t="s">
        <v>17</v>
      </c>
      <c r="B1713" s="25">
        <v>2020</v>
      </c>
      <c r="C1713" s="25" t="s">
        <v>2</v>
      </c>
      <c r="D1713" s="25" t="s">
        <v>65</v>
      </c>
      <c r="E1713" s="25" t="s">
        <v>265</v>
      </c>
      <c r="F1713" s="23" t="s">
        <v>337</v>
      </c>
      <c r="G1713" s="23" t="s">
        <v>541</v>
      </c>
      <c r="H1713" s="32" t="s">
        <v>542</v>
      </c>
      <c r="I1713" s="32" t="s">
        <v>574</v>
      </c>
      <c r="J1713" s="135">
        <v>42</v>
      </c>
      <c r="K1713" s="28">
        <v>0.78571000000000002</v>
      </c>
      <c r="L1713" s="28">
        <f t="shared" si="67"/>
        <v>0.80961000000000005</v>
      </c>
      <c r="O1713" s="77">
        <v>0.82706999999999997</v>
      </c>
      <c r="BF1713" s="106"/>
    </row>
    <row r="1714" spans="1:58" x14ac:dyDescent="0.25">
      <c r="A1714" t="s">
        <v>17</v>
      </c>
      <c r="B1714" s="25">
        <v>2020</v>
      </c>
      <c r="C1714" s="25" t="s">
        <v>3</v>
      </c>
      <c r="D1714" s="25" t="s">
        <v>66</v>
      </c>
      <c r="E1714" s="25" t="s">
        <v>265</v>
      </c>
      <c r="F1714" s="23" t="s">
        <v>337</v>
      </c>
      <c r="G1714" s="23" t="s">
        <v>541</v>
      </c>
      <c r="H1714" s="32" t="s">
        <v>542</v>
      </c>
      <c r="I1714" s="32" t="s">
        <v>574</v>
      </c>
      <c r="J1714" s="135">
        <v>60</v>
      </c>
      <c r="K1714" s="28">
        <v>0.85</v>
      </c>
      <c r="L1714" s="28">
        <f t="shared" si="67"/>
        <v>0.84382000000000001</v>
      </c>
      <c r="O1714" s="77">
        <v>0.85233000000000003</v>
      </c>
      <c r="BF1714" s="106"/>
    </row>
    <row r="1715" spans="1:58" x14ac:dyDescent="0.25">
      <c r="A1715" t="s">
        <v>17</v>
      </c>
      <c r="B1715" s="25">
        <v>2021</v>
      </c>
      <c r="C1715" s="25" t="s">
        <v>0</v>
      </c>
      <c r="D1715" s="25" t="s">
        <v>67</v>
      </c>
      <c r="E1715" s="25" t="s">
        <v>265</v>
      </c>
      <c r="F1715" s="23" t="s">
        <v>337</v>
      </c>
      <c r="G1715" s="23" t="s">
        <v>541</v>
      </c>
      <c r="H1715" s="32" t="s">
        <v>542</v>
      </c>
      <c r="I1715" s="32" t="s">
        <v>574</v>
      </c>
      <c r="J1715" s="135">
        <v>52</v>
      </c>
      <c r="K1715" s="28">
        <v>0.88461999999999996</v>
      </c>
      <c r="L1715" s="28">
        <f t="shared" si="67"/>
        <v>0.85199000000000003</v>
      </c>
      <c r="O1715" s="77">
        <v>0.86184000000000005</v>
      </c>
      <c r="BF1715" s="106"/>
    </row>
    <row r="1716" spans="1:58" x14ac:dyDescent="0.25">
      <c r="A1716" t="s">
        <v>17</v>
      </c>
      <c r="B1716" s="25">
        <v>2021</v>
      </c>
      <c r="C1716" s="25" t="s">
        <v>1</v>
      </c>
      <c r="D1716" s="25" t="s">
        <v>68</v>
      </c>
      <c r="E1716" s="25" t="s">
        <v>265</v>
      </c>
      <c r="F1716" s="23" t="s">
        <v>337</v>
      </c>
      <c r="G1716" s="23" t="s">
        <v>541</v>
      </c>
      <c r="H1716" s="32" t="s">
        <v>542</v>
      </c>
      <c r="I1716" s="32" t="s">
        <v>574</v>
      </c>
      <c r="J1716" s="135">
        <v>85</v>
      </c>
      <c r="K1716" s="28">
        <v>0.8</v>
      </c>
      <c r="L1716" s="28">
        <f t="shared" si="67"/>
        <v>0.86192999999999997</v>
      </c>
      <c r="O1716" s="77">
        <v>0.85790999999999995</v>
      </c>
      <c r="BF1716" s="106"/>
    </row>
    <row r="1717" spans="1:58" x14ac:dyDescent="0.25">
      <c r="A1717" t="s">
        <v>17</v>
      </c>
      <c r="B1717" s="25">
        <v>2021</v>
      </c>
      <c r="C1717" s="25" t="s">
        <v>2</v>
      </c>
      <c r="D1717" s="25" t="s">
        <v>69</v>
      </c>
      <c r="E1717" s="25" t="s">
        <v>265</v>
      </c>
      <c r="F1717" s="23" t="s">
        <v>337</v>
      </c>
      <c r="G1717" s="23" t="s">
        <v>541</v>
      </c>
      <c r="H1717" s="32" t="s">
        <v>542</v>
      </c>
      <c r="I1717" s="32" t="s">
        <v>574</v>
      </c>
      <c r="J1717" s="135">
        <v>69</v>
      </c>
      <c r="K1717" s="28">
        <v>0.82608999999999999</v>
      </c>
      <c r="L1717" s="28">
        <f t="shared" si="67"/>
        <v>0.85441</v>
      </c>
      <c r="O1717" s="77">
        <v>0.85472999999999999</v>
      </c>
      <c r="BF1717" s="106"/>
    </row>
    <row r="1718" spans="1:58" x14ac:dyDescent="0.25">
      <c r="A1718" t="s">
        <v>17</v>
      </c>
      <c r="B1718" s="25">
        <v>2021</v>
      </c>
      <c r="C1718" s="25" t="s">
        <v>3</v>
      </c>
      <c r="D1718" s="25" t="s">
        <v>70</v>
      </c>
      <c r="E1718" s="25" t="s">
        <v>265</v>
      </c>
      <c r="F1718" s="23" t="s">
        <v>337</v>
      </c>
      <c r="G1718" s="23" t="s">
        <v>541</v>
      </c>
      <c r="H1718" s="32" t="s">
        <v>542</v>
      </c>
      <c r="I1718" s="32" t="s">
        <v>574</v>
      </c>
      <c r="J1718" s="135">
        <v>65</v>
      </c>
      <c r="K1718" s="28">
        <v>0.78461999999999998</v>
      </c>
      <c r="L1718" s="28">
        <f t="shared" si="67"/>
        <v>0.83487999999999996</v>
      </c>
      <c r="O1718" s="77">
        <v>0.86302999999999996</v>
      </c>
      <c r="BF1718" s="106"/>
    </row>
    <row r="1719" spans="1:58" x14ac:dyDescent="0.25">
      <c r="A1719" t="s">
        <v>17</v>
      </c>
      <c r="B1719" s="25">
        <v>2022</v>
      </c>
      <c r="C1719" s="25" t="s">
        <v>0</v>
      </c>
      <c r="D1719" s="25" t="s">
        <v>71</v>
      </c>
      <c r="E1719" s="25" t="s">
        <v>265</v>
      </c>
      <c r="F1719" s="23" t="s">
        <v>337</v>
      </c>
      <c r="G1719" s="23" t="s">
        <v>541</v>
      </c>
      <c r="H1719" s="32" t="s">
        <v>542</v>
      </c>
      <c r="I1719" s="32" t="s">
        <v>574</v>
      </c>
      <c r="J1719" s="135">
        <v>78</v>
      </c>
      <c r="K1719" s="28">
        <v>0.80769000000000002</v>
      </c>
      <c r="L1719" s="28">
        <f t="shared" si="67"/>
        <v>0.86294000000000004</v>
      </c>
      <c r="O1719" s="77">
        <v>0.86423000000000005</v>
      </c>
      <c r="BF1719" s="106"/>
    </row>
    <row r="1720" spans="1:58" x14ac:dyDescent="0.25">
      <c r="A1720" t="s">
        <v>17</v>
      </c>
      <c r="B1720" s="25">
        <v>2022</v>
      </c>
      <c r="C1720" s="25" t="s">
        <v>1</v>
      </c>
      <c r="D1720" s="25" t="s">
        <v>72</v>
      </c>
      <c r="E1720" s="25" t="s">
        <v>265</v>
      </c>
      <c r="F1720" s="23" t="s">
        <v>337</v>
      </c>
      <c r="G1720" s="23" t="s">
        <v>541</v>
      </c>
      <c r="H1720" s="32" t="s">
        <v>542</v>
      </c>
      <c r="I1720" s="32" t="s">
        <v>574</v>
      </c>
      <c r="J1720" s="135">
        <v>68</v>
      </c>
      <c r="K1720" s="28">
        <v>0.77941000000000005</v>
      </c>
      <c r="L1720" s="28">
        <f t="shared" si="67"/>
        <v>0.86614999999999998</v>
      </c>
      <c r="O1720" s="77">
        <v>0.85797999999999996</v>
      </c>
      <c r="BF1720" s="106"/>
    </row>
    <row r="1721" spans="1:58" x14ac:dyDescent="0.25">
      <c r="A1721" t="s">
        <v>17</v>
      </c>
      <c r="B1721" s="25">
        <v>2022</v>
      </c>
      <c r="C1721" s="25" t="s">
        <v>2</v>
      </c>
      <c r="D1721" s="25" t="s">
        <v>73</v>
      </c>
      <c r="E1721" s="25" t="s">
        <v>265</v>
      </c>
      <c r="F1721" s="23" t="s">
        <v>337</v>
      </c>
      <c r="G1721" s="23" t="s">
        <v>541</v>
      </c>
      <c r="H1721" s="32" t="s">
        <v>542</v>
      </c>
      <c r="I1721" s="32" t="s">
        <v>574</v>
      </c>
      <c r="J1721" s="135">
        <v>76</v>
      </c>
      <c r="K1721" s="28">
        <v>0.92105000000000004</v>
      </c>
      <c r="L1721" s="28">
        <f t="shared" si="67"/>
        <v>0.85897999999999997</v>
      </c>
      <c r="O1721" s="77">
        <v>0.85080999999999996</v>
      </c>
      <c r="BF1721" s="106"/>
    </row>
    <row r="1722" spans="1:58" x14ac:dyDescent="0.25">
      <c r="A1722" t="s">
        <v>17</v>
      </c>
      <c r="B1722" s="25">
        <v>2022</v>
      </c>
      <c r="C1722" s="25" t="s">
        <v>3</v>
      </c>
      <c r="D1722" s="25" t="s">
        <v>493</v>
      </c>
      <c r="E1722" s="25" t="s">
        <v>265</v>
      </c>
      <c r="F1722" s="23" t="s">
        <v>337</v>
      </c>
      <c r="G1722" s="23" t="s">
        <v>541</v>
      </c>
      <c r="H1722" s="32" t="s">
        <v>542</v>
      </c>
      <c r="I1722" s="32" t="s">
        <v>574</v>
      </c>
      <c r="J1722" s="135">
        <v>65</v>
      </c>
      <c r="K1722" s="28">
        <v>0.84614999999999996</v>
      </c>
      <c r="L1722" s="28">
        <f t="shared" si="67"/>
        <v>0.8458</v>
      </c>
      <c r="O1722" s="77">
        <v>0.85358999999999996</v>
      </c>
      <c r="BF1722" s="106"/>
    </row>
    <row r="1723" spans="1:58" x14ac:dyDescent="0.25">
      <c r="A1723" t="s">
        <v>17</v>
      </c>
      <c r="B1723" s="25">
        <v>2023</v>
      </c>
      <c r="C1723" s="25" t="s">
        <v>0</v>
      </c>
      <c r="D1723" s="25" t="s">
        <v>537</v>
      </c>
      <c r="E1723" s="25" t="s">
        <v>265</v>
      </c>
      <c r="F1723" s="23" t="s">
        <v>337</v>
      </c>
      <c r="G1723" s="23" t="s">
        <v>541</v>
      </c>
      <c r="H1723" s="32" t="s">
        <v>542</v>
      </c>
      <c r="I1723" s="32" t="s">
        <v>574</v>
      </c>
      <c r="J1723" s="135">
        <v>64</v>
      </c>
      <c r="K1723" s="28">
        <v>0.8125</v>
      </c>
      <c r="L1723" s="28">
        <f t="shared" si="67"/>
        <v>0.85714000000000001</v>
      </c>
      <c r="O1723" s="77">
        <v>0.85650000000000004</v>
      </c>
      <c r="BF1723" s="106"/>
    </row>
    <row r="1724" spans="1:58" x14ac:dyDescent="0.25">
      <c r="A1724" t="s">
        <v>17</v>
      </c>
      <c r="B1724" s="25">
        <v>2018</v>
      </c>
      <c r="C1724" s="25" t="s">
        <v>0</v>
      </c>
      <c r="D1724" s="25" t="s">
        <v>54</v>
      </c>
      <c r="E1724" s="25" t="s">
        <v>266</v>
      </c>
      <c r="F1724" s="23" t="s">
        <v>338</v>
      </c>
      <c r="G1724" s="23" t="s">
        <v>541</v>
      </c>
      <c r="H1724" s="32" t="s">
        <v>542</v>
      </c>
      <c r="I1724" s="32" t="s">
        <v>574</v>
      </c>
      <c r="J1724" s="135">
        <v>43</v>
      </c>
      <c r="K1724" s="28">
        <v>0.83721000000000001</v>
      </c>
      <c r="L1724" s="28">
        <f t="shared" si="67"/>
        <v>0.83087999999999995</v>
      </c>
      <c r="O1724" s="77">
        <v>0.84830000000000005</v>
      </c>
      <c r="BF1724" s="106"/>
    </row>
    <row r="1725" spans="1:58" x14ac:dyDescent="0.25">
      <c r="A1725" t="s">
        <v>17</v>
      </c>
      <c r="B1725" s="25">
        <v>2018</v>
      </c>
      <c r="C1725" s="25" t="s">
        <v>1</v>
      </c>
      <c r="D1725" s="25" t="s">
        <v>56</v>
      </c>
      <c r="E1725" s="25" t="s">
        <v>266</v>
      </c>
      <c r="F1725" s="23" t="s">
        <v>338</v>
      </c>
      <c r="G1725" s="23" t="s">
        <v>541</v>
      </c>
      <c r="H1725" s="32" t="s">
        <v>542</v>
      </c>
      <c r="I1725" s="32" t="s">
        <v>574</v>
      </c>
      <c r="J1725" s="135">
        <v>53</v>
      </c>
      <c r="K1725" s="28">
        <v>0.94340000000000002</v>
      </c>
      <c r="L1725" s="28">
        <f t="shared" si="67"/>
        <v>0.84709000000000001</v>
      </c>
      <c r="O1725" s="77">
        <v>0.85524</v>
      </c>
      <c r="BF1725" s="106"/>
    </row>
    <row r="1726" spans="1:58" x14ac:dyDescent="0.25">
      <c r="A1726" t="s">
        <v>17</v>
      </c>
      <c r="B1726" s="25">
        <v>2018</v>
      </c>
      <c r="C1726" s="25" t="s">
        <v>2</v>
      </c>
      <c r="D1726" s="25" t="s">
        <v>57</v>
      </c>
      <c r="E1726" s="25" t="s">
        <v>266</v>
      </c>
      <c r="F1726" s="23" t="s">
        <v>338</v>
      </c>
      <c r="G1726" s="23" t="s">
        <v>541</v>
      </c>
      <c r="H1726" s="32" t="s">
        <v>542</v>
      </c>
      <c r="I1726" s="32" t="s">
        <v>574</v>
      </c>
      <c r="J1726" s="135">
        <v>55</v>
      </c>
      <c r="K1726" s="28">
        <v>0.85455000000000003</v>
      </c>
      <c r="L1726" s="28">
        <f t="shared" si="67"/>
        <v>0.82901000000000002</v>
      </c>
      <c r="O1726" s="77">
        <v>0.85572000000000004</v>
      </c>
      <c r="BF1726" s="106"/>
    </row>
    <row r="1727" spans="1:58" x14ac:dyDescent="0.25">
      <c r="A1727" t="s">
        <v>17</v>
      </c>
      <c r="B1727" s="25">
        <v>2018</v>
      </c>
      <c r="C1727" s="25" t="s">
        <v>3</v>
      </c>
      <c r="D1727" s="25" t="s">
        <v>58</v>
      </c>
      <c r="E1727" s="25" t="s">
        <v>266</v>
      </c>
      <c r="F1727" s="23" t="s">
        <v>338</v>
      </c>
      <c r="G1727" s="23" t="s">
        <v>541</v>
      </c>
      <c r="H1727" s="32" t="s">
        <v>542</v>
      </c>
      <c r="I1727" s="32" t="s">
        <v>574</v>
      </c>
      <c r="J1727" s="135">
        <v>64</v>
      </c>
      <c r="K1727" s="28">
        <v>0.82813000000000003</v>
      </c>
      <c r="L1727" s="28">
        <f t="shared" si="67"/>
        <v>0.83919999999999995</v>
      </c>
      <c r="O1727" s="77">
        <v>0.85877999999999999</v>
      </c>
      <c r="BF1727" s="106"/>
    </row>
    <row r="1728" spans="1:58" x14ac:dyDescent="0.25">
      <c r="A1728" t="s">
        <v>17</v>
      </c>
      <c r="B1728" s="25">
        <v>2019</v>
      </c>
      <c r="C1728" s="25" t="s">
        <v>0</v>
      </c>
      <c r="D1728" s="25" t="s">
        <v>59</v>
      </c>
      <c r="E1728" s="25" t="s">
        <v>266</v>
      </c>
      <c r="F1728" s="23" t="s">
        <v>338</v>
      </c>
      <c r="G1728" s="23" t="s">
        <v>541</v>
      </c>
      <c r="H1728" s="32" t="s">
        <v>542</v>
      </c>
      <c r="I1728" s="32" t="s">
        <v>574</v>
      </c>
      <c r="J1728" s="135">
        <v>61</v>
      </c>
      <c r="K1728" s="28">
        <v>0.90164</v>
      </c>
      <c r="L1728" s="28">
        <f t="shared" si="67"/>
        <v>0.84626000000000001</v>
      </c>
      <c r="O1728" s="77">
        <v>0.85007999999999995</v>
      </c>
      <c r="BF1728" s="106"/>
    </row>
    <row r="1729" spans="1:58" x14ac:dyDescent="0.25">
      <c r="A1729" t="s">
        <v>17</v>
      </c>
      <c r="B1729" s="25">
        <v>2019</v>
      </c>
      <c r="C1729" s="25" t="s">
        <v>1</v>
      </c>
      <c r="D1729" s="25" t="s">
        <v>60</v>
      </c>
      <c r="E1729" s="25" t="s">
        <v>266</v>
      </c>
      <c r="F1729" s="23" t="s">
        <v>338</v>
      </c>
      <c r="G1729" s="23" t="s">
        <v>541</v>
      </c>
      <c r="H1729" s="32" t="s">
        <v>542</v>
      </c>
      <c r="I1729" s="32" t="s">
        <v>574</v>
      </c>
      <c r="J1729" s="135">
        <v>69</v>
      </c>
      <c r="K1729" s="28">
        <v>0.86956999999999995</v>
      </c>
      <c r="L1729" s="28">
        <f t="shared" si="67"/>
        <v>0.83030999999999999</v>
      </c>
      <c r="O1729" s="77">
        <v>0.85524</v>
      </c>
      <c r="BF1729" s="106"/>
    </row>
    <row r="1730" spans="1:58" x14ac:dyDescent="0.25">
      <c r="A1730" t="s">
        <v>17</v>
      </c>
      <c r="B1730" s="25">
        <v>2019</v>
      </c>
      <c r="C1730" s="25" t="s">
        <v>2</v>
      </c>
      <c r="D1730" s="25" t="s">
        <v>61</v>
      </c>
      <c r="E1730" s="25" t="s">
        <v>266</v>
      </c>
      <c r="F1730" s="23" t="s">
        <v>338</v>
      </c>
      <c r="G1730" s="23" t="s">
        <v>541</v>
      </c>
      <c r="H1730" s="32" t="s">
        <v>542</v>
      </c>
      <c r="I1730" s="32" t="s">
        <v>574</v>
      </c>
      <c r="J1730" s="135">
        <v>63</v>
      </c>
      <c r="K1730" s="28">
        <v>0.84126999999999996</v>
      </c>
      <c r="L1730" s="28">
        <f t="shared" ref="L1730:L1793" si="68">SUMIFS(K:K, E:E, G1730, D:D, D1730, I:I, I1730)</f>
        <v>0.83940999999999999</v>
      </c>
      <c r="O1730" s="77">
        <v>0.85079000000000005</v>
      </c>
      <c r="BF1730" s="106"/>
    </row>
    <row r="1731" spans="1:58" x14ac:dyDescent="0.25">
      <c r="A1731" t="s">
        <v>17</v>
      </c>
      <c r="B1731" s="25">
        <v>2019</v>
      </c>
      <c r="C1731" s="25" t="s">
        <v>3</v>
      </c>
      <c r="D1731" s="25" t="s">
        <v>62</v>
      </c>
      <c r="E1731" s="25" t="s">
        <v>266</v>
      </c>
      <c r="F1731" s="23" t="s">
        <v>338</v>
      </c>
      <c r="G1731" s="23" t="s">
        <v>541</v>
      </c>
      <c r="H1731" s="32" t="s">
        <v>542</v>
      </c>
      <c r="I1731" s="32" t="s">
        <v>574</v>
      </c>
      <c r="J1731" s="135">
        <v>50</v>
      </c>
      <c r="K1731" s="28">
        <v>0.84</v>
      </c>
      <c r="L1731" s="28">
        <f t="shared" si="68"/>
        <v>0.84555000000000002</v>
      </c>
      <c r="O1731" s="77">
        <v>0.85265000000000002</v>
      </c>
      <c r="BF1731" s="106"/>
    </row>
    <row r="1732" spans="1:58" x14ac:dyDescent="0.25">
      <c r="A1732" t="s">
        <v>17</v>
      </c>
      <c r="B1732" s="25">
        <v>2020</v>
      </c>
      <c r="C1732" s="25" t="s">
        <v>0</v>
      </c>
      <c r="D1732" s="25" t="s">
        <v>63</v>
      </c>
      <c r="E1732" s="25" t="s">
        <v>266</v>
      </c>
      <c r="F1732" s="23" t="s">
        <v>338</v>
      </c>
      <c r="G1732" s="23" t="s">
        <v>541</v>
      </c>
      <c r="H1732" s="32" t="s">
        <v>542</v>
      </c>
      <c r="I1732" s="32" t="s">
        <v>574</v>
      </c>
      <c r="J1732" s="135">
        <v>65</v>
      </c>
      <c r="K1732" s="28">
        <v>0.8</v>
      </c>
      <c r="L1732" s="28">
        <f t="shared" si="68"/>
        <v>0.84467000000000003</v>
      </c>
      <c r="O1732" s="77">
        <v>0.84214</v>
      </c>
      <c r="BF1732" s="106"/>
    </row>
    <row r="1733" spans="1:58" x14ac:dyDescent="0.25">
      <c r="A1733" t="s">
        <v>17</v>
      </c>
      <c r="B1733" s="25">
        <v>2020</v>
      </c>
      <c r="C1733" s="25" t="s">
        <v>1</v>
      </c>
      <c r="D1733" s="25" t="s">
        <v>64</v>
      </c>
      <c r="E1733" s="25" t="s">
        <v>266</v>
      </c>
      <c r="F1733" s="23" t="s">
        <v>338</v>
      </c>
      <c r="G1733" s="23" t="s">
        <v>541</v>
      </c>
      <c r="H1733" s="32" t="s">
        <v>542</v>
      </c>
      <c r="I1733" s="32" t="s">
        <v>574</v>
      </c>
      <c r="J1733" s="135">
        <v>19</v>
      </c>
      <c r="K1733" s="28">
        <v>0.63158000000000003</v>
      </c>
      <c r="L1733" s="28">
        <f t="shared" si="68"/>
        <v>0.79842999999999997</v>
      </c>
      <c r="O1733" s="77">
        <v>0.81738999999999995</v>
      </c>
      <c r="BF1733" s="106"/>
    </row>
    <row r="1734" spans="1:58" x14ac:dyDescent="0.25">
      <c r="A1734" t="s">
        <v>17</v>
      </c>
      <c r="B1734" s="25">
        <v>2020</v>
      </c>
      <c r="C1734" s="25" t="s">
        <v>2</v>
      </c>
      <c r="D1734" s="25" t="s">
        <v>65</v>
      </c>
      <c r="E1734" s="25" t="s">
        <v>266</v>
      </c>
      <c r="F1734" s="23" t="s">
        <v>338</v>
      </c>
      <c r="G1734" s="23" t="s">
        <v>541</v>
      </c>
      <c r="H1734" s="32" t="s">
        <v>542</v>
      </c>
      <c r="I1734" s="32" t="s">
        <v>574</v>
      </c>
      <c r="J1734" s="135">
        <v>42</v>
      </c>
      <c r="K1734" s="28">
        <v>0.83333000000000002</v>
      </c>
      <c r="L1734" s="28">
        <f t="shared" si="68"/>
        <v>0.80961000000000005</v>
      </c>
      <c r="O1734" s="77">
        <v>0.82706999999999997</v>
      </c>
      <c r="BF1734" s="106"/>
    </row>
    <row r="1735" spans="1:58" x14ac:dyDescent="0.25">
      <c r="A1735" t="s">
        <v>17</v>
      </c>
      <c r="B1735" s="25">
        <v>2020</v>
      </c>
      <c r="C1735" s="25" t="s">
        <v>3</v>
      </c>
      <c r="D1735" s="25" t="s">
        <v>66</v>
      </c>
      <c r="E1735" s="25" t="s">
        <v>266</v>
      </c>
      <c r="F1735" s="23" t="s">
        <v>338</v>
      </c>
      <c r="G1735" s="23" t="s">
        <v>541</v>
      </c>
      <c r="H1735" s="32" t="s">
        <v>542</v>
      </c>
      <c r="I1735" s="32" t="s">
        <v>574</v>
      </c>
      <c r="J1735" s="135">
        <v>51</v>
      </c>
      <c r="K1735" s="28">
        <v>0.88234999999999997</v>
      </c>
      <c r="L1735" s="28">
        <f t="shared" si="68"/>
        <v>0.84382000000000001</v>
      </c>
      <c r="O1735" s="77">
        <v>0.85233000000000003</v>
      </c>
      <c r="BF1735" s="106"/>
    </row>
    <row r="1736" spans="1:58" x14ac:dyDescent="0.25">
      <c r="A1736" t="s">
        <v>17</v>
      </c>
      <c r="B1736" s="25">
        <v>2021</v>
      </c>
      <c r="C1736" s="25" t="s">
        <v>0</v>
      </c>
      <c r="D1736" s="25" t="s">
        <v>67</v>
      </c>
      <c r="E1736" s="25" t="s">
        <v>266</v>
      </c>
      <c r="F1736" s="23" t="s">
        <v>338</v>
      </c>
      <c r="G1736" s="23" t="s">
        <v>541</v>
      </c>
      <c r="H1736" s="32" t="s">
        <v>542</v>
      </c>
      <c r="I1736" s="32" t="s">
        <v>574</v>
      </c>
      <c r="J1736" s="135">
        <v>53</v>
      </c>
      <c r="K1736" s="28">
        <v>0.96226</v>
      </c>
      <c r="L1736" s="28">
        <f t="shared" si="68"/>
        <v>0.85199000000000003</v>
      </c>
      <c r="O1736" s="77">
        <v>0.86184000000000005</v>
      </c>
      <c r="BF1736" s="106"/>
    </row>
    <row r="1737" spans="1:58" x14ac:dyDescent="0.25">
      <c r="A1737" t="s">
        <v>17</v>
      </c>
      <c r="B1737" s="25">
        <v>2021</v>
      </c>
      <c r="C1737" s="25" t="s">
        <v>1</v>
      </c>
      <c r="D1737" s="25" t="s">
        <v>68</v>
      </c>
      <c r="E1737" s="25" t="s">
        <v>266</v>
      </c>
      <c r="F1737" s="23" t="s">
        <v>338</v>
      </c>
      <c r="G1737" s="23" t="s">
        <v>541</v>
      </c>
      <c r="H1737" s="32" t="s">
        <v>542</v>
      </c>
      <c r="I1737" s="32" t="s">
        <v>574</v>
      </c>
      <c r="J1737" s="135">
        <v>55</v>
      </c>
      <c r="K1737" s="28">
        <v>0.87273000000000001</v>
      </c>
      <c r="L1737" s="28">
        <f t="shared" si="68"/>
        <v>0.86192999999999997</v>
      </c>
      <c r="O1737" s="77">
        <v>0.85790999999999995</v>
      </c>
      <c r="BF1737" s="106"/>
    </row>
    <row r="1738" spans="1:58" x14ac:dyDescent="0.25">
      <c r="A1738" t="s">
        <v>17</v>
      </c>
      <c r="B1738" s="25">
        <v>2021</v>
      </c>
      <c r="C1738" s="25" t="s">
        <v>2</v>
      </c>
      <c r="D1738" s="25" t="s">
        <v>69</v>
      </c>
      <c r="E1738" s="25" t="s">
        <v>266</v>
      </c>
      <c r="F1738" s="23" t="s">
        <v>338</v>
      </c>
      <c r="G1738" s="23" t="s">
        <v>541</v>
      </c>
      <c r="H1738" s="32" t="s">
        <v>542</v>
      </c>
      <c r="I1738" s="32" t="s">
        <v>574</v>
      </c>
      <c r="J1738" s="135">
        <v>56</v>
      </c>
      <c r="K1738" s="28">
        <v>0.91071000000000002</v>
      </c>
      <c r="L1738" s="28">
        <f t="shared" si="68"/>
        <v>0.85441</v>
      </c>
      <c r="O1738" s="77">
        <v>0.85472999999999999</v>
      </c>
      <c r="BF1738" s="106"/>
    </row>
    <row r="1739" spans="1:58" x14ac:dyDescent="0.25">
      <c r="A1739" t="s">
        <v>17</v>
      </c>
      <c r="B1739" s="25">
        <v>2021</v>
      </c>
      <c r="C1739" s="25" t="s">
        <v>3</v>
      </c>
      <c r="D1739" s="25" t="s">
        <v>70</v>
      </c>
      <c r="E1739" s="25" t="s">
        <v>266</v>
      </c>
      <c r="F1739" s="23" t="s">
        <v>338</v>
      </c>
      <c r="G1739" s="23" t="s">
        <v>541</v>
      </c>
      <c r="H1739" s="32" t="s">
        <v>542</v>
      </c>
      <c r="I1739" s="32" t="s">
        <v>574</v>
      </c>
      <c r="J1739" s="135">
        <v>53</v>
      </c>
      <c r="K1739" s="28">
        <v>0.81132000000000004</v>
      </c>
      <c r="L1739" s="28">
        <f t="shared" si="68"/>
        <v>0.83487999999999996</v>
      </c>
      <c r="O1739" s="77">
        <v>0.86302999999999996</v>
      </c>
      <c r="BF1739" s="106"/>
    </row>
    <row r="1740" spans="1:58" x14ac:dyDescent="0.25">
      <c r="A1740" t="s">
        <v>17</v>
      </c>
      <c r="B1740" s="25">
        <v>2022</v>
      </c>
      <c r="C1740" s="25" t="s">
        <v>0</v>
      </c>
      <c r="D1740" s="25" t="s">
        <v>71</v>
      </c>
      <c r="E1740" s="25" t="s">
        <v>266</v>
      </c>
      <c r="F1740" s="23" t="s">
        <v>338</v>
      </c>
      <c r="G1740" s="23" t="s">
        <v>541</v>
      </c>
      <c r="H1740" s="32" t="s">
        <v>542</v>
      </c>
      <c r="I1740" s="32" t="s">
        <v>574</v>
      </c>
      <c r="J1740" s="135">
        <v>53</v>
      </c>
      <c r="K1740" s="28">
        <v>0.84906000000000004</v>
      </c>
      <c r="L1740" s="28">
        <f t="shared" si="68"/>
        <v>0.86294000000000004</v>
      </c>
      <c r="O1740" s="77">
        <v>0.86423000000000005</v>
      </c>
      <c r="BF1740" s="106"/>
    </row>
    <row r="1741" spans="1:58" x14ac:dyDescent="0.25">
      <c r="A1741" t="s">
        <v>17</v>
      </c>
      <c r="B1741" s="25">
        <v>2022</v>
      </c>
      <c r="C1741" s="25" t="s">
        <v>1</v>
      </c>
      <c r="D1741" s="25" t="s">
        <v>72</v>
      </c>
      <c r="E1741" s="25" t="s">
        <v>266</v>
      </c>
      <c r="F1741" s="23" t="s">
        <v>338</v>
      </c>
      <c r="G1741" s="23" t="s">
        <v>541</v>
      </c>
      <c r="H1741" s="32" t="s">
        <v>542</v>
      </c>
      <c r="I1741" s="32" t="s">
        <v>574</v>
      </c>
      <c r="J1741" s="135">
        <v>71</v>
      </c>
      <c r="K1741" s="28">
        <v>0.95774999999999999</v>
      </c>
      <c r="L1741" s="28">
        <f t="shared" si="68"/>
        <v>0.86614999999999998</v>
      </c>
      <c r="O1741" s="77">
        <v>0.85797999999999996</v>
      </c>
      <c r="BF1741" s="106"/>
    </row>
    <row r="1742" spans="1:58" x14ac:dyDescent="0.25">
      <c r="A1742" t="s">
        <v>17</v>
      </c>
      <c r="B1742" s="25">
        <v>2022</v>
      </c>
      <c r="C1742" s="25" t="s">
        <v>2</v>
      </c>
      <c r="D1742" s="25" t="s">
        <v>73</v>
      </c>
      <c r="E1742" s="25" t="s">
        <v>266</v>
      </c>
      <c r="F1742" s="23" t="s">
        <v>338</v>
      </c>
      <c r="G1742" s="23" t="s">
        <v>541</v>
      </c>
      <c r="H1742" s="32" t="s">
        <v>542</v>
      </c>
      <c r="I1742" s="32" t="s">
        <v>574</v>
      </c>
      <c r="J1742" s="135">
        <v>46</v>
      </c>
      <c r="K1742" s="28">
        <v>0.73912999999999995</v>
      </c>
      <c r="L1742" s="28">
        <f t="shared" si="68"/>
        <v>0.85897999999999997</v>
      </c>
      <c r="O1742" s="77">
        <v>0.85080999999999996</v>
      </c>
      <c r="BF1742" s="106"/>
    </row>
    <row r="1743" spans="1:58" x14ac:dyDescent="0.25">
      <c r="A1743" t="s">
        <v>17</v>
      </c>
      <c r="B1743" s="25">
        <v>2022</v>
      </c>
      <c r="C1743" s="25" t="s">
        <v>3</v>
      </c>
      <c r="D1743" s="25" t="s">
        <v>493</v>
      </c>
      <c r="E1743" s="25" t="s">
        <v>266</v>
      </c>
      <c r="F1743" s="23" t="s">
        <v>338</v>
      </c>
      <c r="G1743" s="23" t="s">
        <v>541</v>
      </c>
      <c r="H1743" s="32" t="s">
        <v>542</v>
      </c>
      <c r="I1743" s="32" t="s">
        <v>574</v>
      </c>
      <c r="J1743" s="135">
        <v>47</v>
      </c>
      <c r="K1743" s="28">
        <v>0.89361999999999997</v>
      </c>
      <c r="L1743" s="28">
        <f t="shared" si="68"/>
        <v>0.8458</v>
      </c>
      <c r="O1743" s="77">
        <v>0.85358999999999996</v>
      </c>
      <c r="BF1743" s="106"/>
    </row>
    <row r="1744" spans="1:58" x14ac:dyDescent="0.25">
      <c r="A1744" t="s">
        <v>17</v>
      </c>
      <c r="B1744" s="25">
        <v>2023</v>
      </c>
      <c r="C1744" s="25" t="s">
        <v>0</v>
      </c>
      <c r="D1744" s="25" t="s">
        <v>537</v>
      </c>
      <c r="E1744" s="25" t="s">
        <v>266</v>
      </c>
      <c r="F1744" s="23" t="s">
        <v>338</v>
      </c>
      <c r="G1744" s="23" t="s">
        <v>541</v>
      </c>
      <c r="H1744" s="32" t="s">
        <v>542</v>
      </c>
      <c r="I1744" s="32" t="s">
        <v>574</v>
      </c>
      <c r="J1744" s="135">
        <v>39</v>
      </c>
      <c r="K1744" s="28">
        <v>0.97436</v>
      </c>
      <c r="L1744" s="28">
        <f t="shared" si="68"/>
        <v>0.85714000000000001</v>
      </c>
      <c r="O1744" s="77">
        <v>0.85650000000000004</v>
      </c>
      <c r="BF1744" s="106"/>
    </row>
    <row r="1745" spans="1:58" x14ac:dyDescent="0.25">
      <c r="A1745" t="s">
        <v>17</v>
      </c>
      <c r="B1745" s="25">
        <v>2018</v>
      </c>
      <c r="C1745" s="25" t="s">
        <v>0</v>
      </c>
      <c r="D1745" s="25" t="s">
        <v>54</v>
      </c>
      <c r="E1745" s="25" t="s">
        <v>267</v>
      </c>
      <c r="F1745" s="23" t="s">
        <v>339</v>
      </c>
      <c r="G1745" s="23" t="s">
        <v>540</v>
      </c>
      <c r="H1745" s="32" t="s">
        <v>367</v>
      </c>
      <c r="I1745" s="32" t="s">
        <v>574</v>
      </c>
      <c r="J1745" s="135">
        <v>49</v>
      </c>
      <c r="K1745" s="28">
        <v>0.81633</v>
      </c>
      <c r="L1745" s="28">
        <f t="shared" si="68"/>
        <v>0.83709</v>
      </c>
      <c r="O1745" s="77">
        <v>0.84830000000000005</v>
      </c>
      <c r="BF1745" s="106"/>
    </row>
    <row r="1746" spans="1:58" x14ac:dyDescent="0.25">
      <c r="A1746" t="s">
        <v>17</v>
      </c>
      <c r="B1746" s="25">
        <v>2018</v>
      </c>
      <c r="C1746" s="25" t="s">
        <v>1</v>
      </c>
      <c r="D1746" s="25" t="s">
        <v>56</v>
      </c>
      <c r="E1746" s="25" t="s">
        <v>267</v>
      </c>
      <c r="F1746" s="23" t="s">
        <v>339</v>
      </c>
      <c r="G1746" s="23" t="s">
        <v>540</v>
      </c>
      <c r="H1746" s="32" t="s">
        <v>367</v>
      </c>
      <c r="I1746" s="32" t="s">
        <v>574</v>
      </c>
      <c r="J1746" s="135">
        <v>56</v>
      </c>
      <c r="K1746" s="28">
        <v>0.83928999999999998</v>
      </c>
      <c r="L1746" s="28">
        <f t="shared" si="68"/>
        <v>0.86967000000000005</v>
      </c>
      <c r="O1746" s="77">
        <v>0.85524</v>
      </c>
      <c r="BF1746" s="106"/>
    </row>
    <row r="1747" spans="1:58" x14ac:dyDescent="0.25">
      <c r="A1747" t="s">
        <v>17</v>
      </c>
      <c r="B1747" s="25">
        <v>2018</v>
      </c>
      <c r="C1747" s="25" t="s">
        <v>2</v>
      </c>
      <c r="D1747" s="25" t="s">
        <v>57</v>
      </c>
      <c r="E1747" s="25" t="s">
        <v>267</v>
      </c>
      <c r="F1747" s="23" t="s">
        <v>339</v>
      </c>
      <c r="G1747" s="23" t="s">
        <v>540</v>
      </c>
      <c r="H1747" s="32" t="s">
        <v>367</v>
      </c>
      <c r="I1747" s="32" t="s">
        <v>574</v>
      </c>
      <c r="J1747" s="135">
        <v>56</v>
      </c>
      <c r="K1747" s="28">
        <v>0.89285999999999999</v>
      </c>
      <c r="L1747" s="28">
        <f t="shared" si="68"/>
        <v>0.85890999999999995</v>
      </c>
      <c r="O1747" s="77">
        <v>0.85572000000000004</v>
      </c>
      <c r="BF1747" s="106"/>
    </row>
    <row r="1748" spans="1:58" x14ac:dyDescent="0.25">
      <c r="A1748" t="s">
        <v>17</v>
      </c>
      <c r="B1748" s="25">
        <v>2018</v>
      </c>
      <c r="C1748" s="25" t="s">
        <v>3</v>
      </c>
      <c r="D1748" s="25" t="s">
        <v>58</v>
      </c>
      <c r="E1748" s="25" t="s">
        <v>267</v>
      </c>
      <c r="F1748" s="23" t="s">
        <v>339</v>
      </c>
      <c r="G1748" s="23" t="s">
        <v>540</v>
      </c>
      <c r="H1748" s="32" t="s">
        <v>367</v>
      </c>
      <c r="I1748" s="32" t="s">
        <v>574</v>
      </c>
      <c r="J1748" s="135">
        <v>56</v>
      </c>
      <c r="K1748" s="28">
        <v>0.875</v>
      </c>
      <c r="L1748" s="28">
        <f t="shared" si="68"/>
        <v>0.86229999999999996</v>
      </c>
      <c r="O1748" s="77">
        <v>0.85877999999999999</v>
      </c>
      <c r="BF1748" s="106"/>
    </row>
    <row r="1749" spans="1:58" x14ac:dyDescent="0.25">
      <c r="A1749" t="s">
        <v>17</v>
      </c>
      <c r="B1749" s="25">
        <v>2019</v>
      </c>
      <c r="C1749" s="25" t="s">
        <v>0</v>
      </c>
      <c r="D1749" s="25" t="s">
        <v>59</v>
      </c>
      <c r="E1749" s="25" t="s">
        <v>267</v>
      </c>
      <c r="F1749" s="23" t="s">
        <v>339</v>
      </c>
      <c r="G1749" s="23" t="s">
        <v>540</v>
      </c>
      <c r="H1749" s="32" t="s">
        <v>367</v>
      </c>
      <c r="I1749" s="32" t="s">
        <v>574</v>
      </c>
      <c r="J1749" s="135">
        <v>52</v>
      </c>
      <c r="K1749" s="28">
        <v>0.98077000000000003</v>
      </c>
      <c r="L1749" s="28">
        <f t="shared" si="68"/>
        <v>0.87621000000000004</v>
      </c>
      <c r="O1749" s="77">
        <v>0.85007999999999995</v>
      </c>
      <c r="BF1749" s="106"/>
    </row>
    <row r="1750" spans="1:58" x14ac:dyDescent="0.25">
      <c r="A1750" t="s">
        <v>17</v>
      </c>
      <c r="B1750" s="25">
        <v>2019</v>
      </c>
      <c r="C1750" s="25" t="s">
        <v>1</v>
      </c>
      <c r="D1750" s="25" t="s">
        <v>60</v>
      </c>
      <c r="E1750" s="25" t="s">
        <v>267</v>
      </c>
      <c r="F1750" s="23" t="s">
        <v>339</v>
      </c>
      <c r="G1750" s="23" t="s">
        <v>540</v>
      </c>
      <c r="H1750" s="32" t="s">
        <v>367</v>
      </c>
      <c r="I1750" s="32" t="s">
        <v>574</v>
      </c>
      <c r="J1750" s="135">
        <v>56</v>
      </c>
      <c r="K1750" s="28">
        <v>0.83928999999999998</v>
      </c>
      <c r="L1750" s="28">
        <f t="shared" si="68"/>
        <v>0.87863000000000002</v>
      </c>
      <c r="O1750" s="77">
        <v>0.85524</v>
      </c>
      <c r="BF1750" s="106"/>
    </row>
    <row r="1751" spans="1:58" x14ac:dyDescent="0.25">
      <c r="A1751" t="s">
        <v>17</v>
      </c>
      <c r="B1751" s="25">
        <v>2019</v>
      </c>
      <c r="C1751" s="25" t="s">
        <v>2</v>
      </c>
      <c r="D1751" s="25" t="s">
        <v>61</v>
      </c>
      <c r="E1751" s="25" t="s">
        <v>267</v>
      </c>
      <c r="F1751" s="23" t="s">
        <v>339</v>
      </c>
      <c r="G1751" s="23" t="s">
        <v>540</v>
      </c>
      <c r="H1751" s="32" t="s">
        <v>367</v>
      </c>
      <c r="I1751" s="32" t="s">
        <v>574</v>
      </c>
      <c r="J1751" s="135">
        <v>57</v>
      </c>
      <c r="K1751" s="28">
        <v>0.84211000000000003</v>
      </c>
      <c r="L1751" s="28">
        <f t="shared" si="68"/>
        <v>0.86880999999999997</v>
      </c>
      <c r="O1751" s="77">
        <v>0.85079000000000005</v>
      </c>
      <c r="BF1751" s="106"/>
    </row>
    <row r="1752" spans="1:58" x14ac:dyDescent="0.25">
      <c r="A1752" t="s">
        <v>17</v>
      </c>
      <c r="B1752" s="25">
        <v>2019</v>
      </c>
      <c r="C1752" s="25" t="s">
        <v>3</v>
      </c>
      <c r="D1752" s="25" t="s">
        <v>62</v>
      </c>
      <c r="E1752" s="25" t="s">
        <v>267</v>
      </c>
      <c r="F1752" s="23" t="s">
        <v>339</v>
      </c>
      <c r="G1752" s="23" t="s">
        <v>540</v>
      </c>
      <c r="H1752" s="32" t="s">
        <v>367</v>
      </c>
      <c r="I1752" s="32" t="s">
        <v>574</v>
      </c>
      <c r="J1752" s="135">
        <v>58</v>
      </c>
      <c r="K1752" s="28">
        <v>0.89654999999999996</v>
      </c>
      <c r="L1752" s="28">
        <f t="shared" si="68"/>
        <v>0.84511000000000003</v>
      </c>
      <c r="O1752" s="77">
        <v>0.85265000000000002</v>
      </c>
      <c r="BF1752" s="106"/>
    </row>
    <row r="1753" spans="1:58" x14ac:dyDescent="0.25">
      <c r="A1753" t="s">
        <v>17</v>
      </c>
      <c r="B1753" s="25">
        <v>2020</v>
      </c>
      <c r="C1753" s="25" t="s">
        <v>0</v>
      </c>
      <c r="D1753" s="25" t="s">
        <v>63</v>
      </c>
      <c r="E1753" s="25" t="s">
        <v>267</v>
      </c>
      <c r="F1753" s="23" t="s">
        <v>339</v>
      </c>
      <c r="G1753" s="23" t="s">
        <v>540</v>
      </c>
      <c r="H1753" s="32" t="s">
        <v>367</v>
      </c>
      <c r="I1753" s="32" t="s">
        <v>574</v>
      </c>
      <c r="J1753" s="135">
        <v>45</v>
      </c>
      <c r="K1753" s="28">
        <v>0.88888999999999996</v>
      </c>
      <c r="L1753" s="28">
        <f t="shared" si="68"/>
        <v>0.86187999999999998</v>
      </c>
      <c r="O1753" s="77">
        <v>0.84214</v>
      </c>
      <c r="BF1753" s="106"/>
    </row>
    <row r="1754" spans="1:58" x14ac:dyDescent="0.25">
      <c r="A1754" t="s">
        <v>17</v>
      </c>
      <c r="B1754" s="25">
        <v>2020</v>
      </c>
      <c r="C1754" s="25" t="s">
        <v>1</v>
      </c>
      <c r="D1754" s="25" t="s">
        <v>64</v>
      </c>
      <c r="E1754" s="25" t="s">
        <v>267</v>
      </c>
      <c r="F1754" s="23" t="s">
        <v>339</v>
      </c>
      <c r="G1754" s="23" t="s">
        <v>540</v>
      </c>
      <c r="H1754" s="32" t="s">
        <v>367</v>
      </c>
      <c r="I1754" s="32" t="s">
        <v>574</v>
      </c>
      <c r="J1754" s="135">
        <v>15</v>
      </c>
      <c r="K1754" s="28">
        <v>0.73333000000000004</v>
      </c>
      <c r="L1754" s="28">
        <f t="shared" si="68"/>
        <v>0.85638000000000003</v>
      </c>
      <c r="O1754" s="77">
        <v>0.81738999999999995</v>
      </c>
      <c r="BF1754" s="106"/>
    </row>
    <row r="1755" spans="1:58" x14ac:dyDescent="0.25">
      <c r="A1755" t="s">
        <v>17</v>
      </c>
      <c r="B1755" s="25">
        <v>2020</v>
      </c>
      <c r="C1755" s="25" t="s">
        <v>2</v>
      </c>
      <c r="D1755" s="25" t="s">
        <v>65</v>
      </c>
      <c r="E1755" s="25" t="s">
        <v>267</v>
      </c>
      <c r="F1755" s="23" t="s">
        <v>339</v>
      </c>
      <c r="G1755" s="23" t="s">
        <v>540</v>
      </c>
      <c r="H1755" s="32" t="s">
        <v>367</v>
      </c>
      <c r="I1755" s="32" t="s">
        <v>574</v>
      </c>
      <c r="J1755" s="135">
        <v>43</v>
      </c>
      <c r="K1755" s="28">
        <v>0.88371999999999995</v>
      </c>
      <c r="L1755" s="28">
        <f t="shared" si="68"/>
        <v>0.82013999999999998</v>
      </c>
      <c r="O1755" s="77">
        <v>0.82706999999999997</v>
      </c>
      <c r="BF1755" s="106"/>
    </row>
    <row r="1756" spans="1:58" x14ac:dyDescent="0.25">
      <c r="A1756" t="s">
        <v>17</v>
      </c>
      <c r="B1756" s="25">
        <v>2020</v>
      </c>
      <c r="C1756" s="25" t="s">
        <v>3</v>
      </c>
      <c r="D1756" s="25" t="s">
        <v>66</v>
      </c>
      <c r="E1756" s="25" t="s">
        <v>267</v>
      </c>
      <c r="F1756" s="23" t="s">
        <v>339</v>
      </c>
      <c r="G1756" s="23" t="s">
        <v>540</v>
      </c>
      <c r="H1756" s="32" t="s">
        <v>367</v>
      </c>
      <c r="I1756" s="32" t="s">
        <v>574</v>
      </c>
      <c r="J1756" s="135">
        <v>51</v>
      </c>
      <c r="K1756" s="28">
        <v>0.86275000000000002</v>
      </c>
      <c r="L1756" s="28">
        <f t="shared" si="68"/>
        <v>0.89380999999999999</v>
      </c>
      <c r="O1756" s="77">
        <v>0.85233000000000003</v>
      </c>
      <c r="BF1756" s="106"/>
    </row>
    <row r="1757" spans="1:58" x14ac:dyDescent="0.25">
      <c r="A1757" t="s">
        <v>17</v>
      </c>
      <c r="B1757" s="25">
        <v>2021</v>
      </c>
      <c r="C1757" s="25" t="s">
        <v>0</v>
      </c>
      <c r="D1757" s="25" t="s">
        <v>67</v>
      </c>
      <c r="E1757" s="25" t="s">
        <v>267</v>
      </c>
      <c r="F1757" s="23" t="s">
        <v>339</v>
      </c>
      <c r="G1757" s="23" t="s">
        <v>540</v>
      </c>
      <c r="H1757" s="32" t="s">
        <v>367</v>
      </c>
      <c r="I1757" s="32" t="s">
        <v>574</v>
      </c>
      <c r="J1757" s="135">
        <v>70</v>
      </c>
      <c r="K1757" s="28">
        <v>0.91429000000000005</v>
      </c>
      <c r="L1757" s="28">
        <f t="shared" si="68"/>
        <v>0.90078000000000003</v>
      </c>
      <c r="O1757" s="77">
        <v>0.86184000000000005</v>
      </c>
      <c r="BF1757" s="106"/>
    </row>
    <row r="1758" spans="1:58" x14ac:dyDescent="0.25">
      <c r="A1758" t="s">
        <v>17</v>
      </c>
      <c r="B1758" s="25">
        <v>2021</v>
      </c>
      <c r="C1758" s="25" t="s">
        <v>1</v>
      </c>
      <c r="D1758" s="25" t="s">
        <v>68</v>
      </c>
      <c r="E1758" s="25" t="s">
        <v>267</v>
      </c>
      <c r="F1758" s="23" t="s">
        <v>339</v>
      </c>
      <c r="G1758" s="23" t="s">
        <v>540</v>
      </c>
      <c r="H1758" s="32" t="s">
        <v>367</v>
      </c>
      <c r="I1758" s="32" t="s">
        <v>574</v>
      </c>
      <c r="J1758" s="135">
        <v>68</v>
      </c>
      <c r="K1758" s="28">
        <v>0.89705999999999997</v>
      </c>
      <c r="L1758" s="28">
        <f t="shared" si="68"/>
        <v>0.84433000000000002</v>
      </c>
      <c r="O1758" s="77">
        <v>0.85790999999999995</v>
      </c>
      <c r="BF1758" s="106"/>
    </row>
    <row r="1759" spans="1:58" x14ac:dyDescent="0.25">
      <c r="A1759" t="s">
        <v>17</v>
      </c>
      <c r="B1759" s="25">
        <v>2021</v>
      </c>
      <c r="C1759" s="25" t="s">
        <v>2</v>
      </c>
      <c r="D1759" s="25" t="s">
        <v>69</v>
      </c>
      <c r="E1759" s="25" t="s">
        <v>267</v>
      </c>
      <c r="F1759" s="23" t="s">
        <v>339</v>
      </c>
      <c r="G1759" s="23" t="s">
        <v>540</v>
      </c>
      <c r="H1759" s="32" t="s">
        <v>367</v>
      </c>
      <c r="I1759" s="32" t="s">
        <v>574</v>
      </c>
      <c r="J1759" s="135">
        <v>58</v>
      </c>
      <c r="K1759" s="28">
        <v>0.89654999999999996</v>
      </c>
      <c r="L1759" s="28">
        <f t="shared" si="68"/>
        <v>0.85082000000000002</v>
      </c>
      <c r="O1759" s="77">
        <v>0.85472999999999999</v>
      </c>
      <c r="BF1759" s="106"/>
    </row>
    <row r="1760" spans="1:58" x14ac:dyDescent="0.25">
      <c r="A1760" t="s">
        <v>17</v>
      </c>
      <c r="B1760" s="25">
        <v>2021</v>
      </c>
      <c r="C1760" s="25" t="s">
        <v>3</v>
      </c>
      <c r="D1760" s="25" t="s">
        <v>70</v>
      </c>
      <c r="E1760" s="25" t="s">
        <v>267</v>
      </c>
      <c r="F1760" s="23" t="s">
        <v>339</v>
      </c>
      <c r="G1760" s="23" t="s">
        <v>540</v>
      </c>
      <c r="H1760" s="32" t="s">
        <v>367</v>
      </c>
      <c r="I1760" s="32" t="s">
        <v>574</v>
      </c>
      <c r="J1760" s="135">
        <v>60</v>
      </c>
      <c r="K1760" s="28">
        <v>0.88332999999999995</v>
      </c>
      <c r="L1760" s="28">
        <f t="shared" si="68"/>
        <v>0.90403999999999995</v>
      </c>
      <c r="O1760" s="77">
        <v>0.86302999999999996</v>
      </c>
      <c r="BF1760" s="106"/>
    </row>
    <row r="1761" spans="1:58" x14ac:dyDescent="0.25">
      <c r="A1761" t="s">
        <v>17</v>
      </c>
      <c r="B1761" s="25">
        <v>2022</v>
      </c>
      <c r="C1761" s="25" t="s">
        <v>0</v>
      </c>
      <c r="D1761" s="25" t="s">
        <v>71</v>
      </c>
      <c r="E1761" s="25" t="s">
        <v>267</v>
      </c>
      <c r="F1761" s="23" t="s">
        <v>339</v>
      </c>
      <c r="G1761" s="23" t="s">
        <v>540</v>
      </c>
      <c r="H1761" s="32" t="s">
        <v>367</v>
      </c>
      <c r="I1761" s="32" t="s">
        <v>574</v>
      </c>
      <c r="J1761" s="135">
        <v>72</v>
      </c>
      <c r="K1761" s="28">
        <v>0.86111000000000004</v>
      </c>
      <c r="L1761" s="28">
        <f t="shared" si="68"/>
        <v>0.88053000000000003</v>
      </c>
      <c r="O1761" s="77">
        <v>0.86423000000000005</v>
      </c>
      <c r="BF1761" s="106"/>
    </row>
    <row r="1762" spans="1:58" x14ac:dyDescent="0.25">
      <c r="A1762" t="s">
        <v>17</v>
      </c>
      <c r="B1762" s="25">
        <v>2022</v>
      </c>
      <c r="C1762" s="25" t="s">
        <v>1</v>
      </c>
      <c r="D1762" s="25" t="s">
        <v>72</v>
      </c>
      <c r="E1762" s="25" t="s">
        <v>267</v>
      </c>
      <c r="F1762" s="23" t="s">
        <v>339</v>
      </c>
      <c r="G1762" s="23" t="s">
        <v>540</v>
      </c>
      <c r="H1762" s="32" t="s">
        <v>367</v>
      </c>
      <c r="I1762" s="32" t="s">
        <v>574</v>
      </c>
      <c r="J1762" s="135">
        <v>47</v>
      </c>
      <c r="K1762" s="28">
        <v>0.82979000000000003</v>
      </c>
      <c r="L1762" s="28">
        <f t="shared" si="68"/>
        <v>0.86848000000000003</v>
      </c>
      <c r="O1762" s="77">
        <v>0.85797999999999996</v>
      </c>
      <c r="BF1762" s="106"/>
    </row>
    <row r="1763" spans="1:58" x14ac:dyDescent="0.25">
      <c r="A1763" t="s">
        <v>17</v>
      </c>
      <c r="B1763" s="25">
        <v>2022</v>
      </c>
      <c r="C1763" s="25" t="s">
        <v>2</v>
      </c>
      <c r="D1763" s="25" t="s">
        <v>73</v>
      </c>
      <c r="E1763" s="25" t="s">
        <v>267</v>
      </c>
      <c r="F1763" s="23" t="s">
        <v>339</v>
      </c>
      <c r="G1763" s="23" t="s">
        <v>540</v>
      </c>
      <c r="H1763" s="32" t="s">
        <v>367</v>
      </c>
      <c r="I1763" s="32" t="s">
        <v>574</v>
      </c>
      <c r="J1763" s="135">
        <v>63</v>
      </c>
      <c r="K1763" s="28">
        <v>0.73016000000000003</v>
      </c>
      <c r="L1763" s="28">
        <f t="shared" si="68"/>
        <v>0.84450000000000003</v>
      </c>
      <c r="O1763" s="77">
        <v>0.85080999999999996</v>
      </c>
      <c r="BF1763" s="106"/>
    </row>
    <row r="1764" spans="1:58" x14ac:dyDescent="0.25">
      <c r="A1764" t="s">
        <v>17</v>
      </c>
      <c r="B1764" s="25">
        <v>2022</v>
      </c>
      <c r="C1764" s="25" t="s">
        <v>3</v>
      </c>
      <c r="D1764" s="25" t="s">
        <v>493</v>
      </c>
      <c r="E1764" s="25" t="s">
        <v>267</v>
      </c>
      <c r="F1764" s="23" t="s">
        <v>339</v>
      </c>
      <c r="G1764" s="23" t="s">
        <v>540</v>
      </c>
      <c r="H1764" s="32" t="s">
        <v>367</v>
      </c>
      <c r="I1764" s="32" t="s">
        <v>574</v>
      </c>
      <c r="J1764" s="135">
        <v>46</v>
      </c>
      <c r="K1764" s="28">
        <v>0.89129999999999998</v>
      </c>
      <c r="L1764" s="28">
        <f t="shared" si="68"/>
        <v>0.85492000000000001</v>
      </c>
      <c r="O1764" s="77">
        <v>0.85358999999999996</v>
      </c>
      <c r="BF1764" s="106"/>
    </row>
    <row r="1765" spans="1:58" x14ac:dyDescent="0.25">
      <c r="A1765" t="s">
        <v>17</v>
      </c>
      <c r="B1765" s="25">
        <v>2023</v>
      </c>
      <c r="C1765" s="25" t="s">
        <v>0</v>
      </c>
      <c r="D1765" s="25" t="s">
        <v>537</v>
      </c>
      <c r="E1765" s="25" t="s">
        <v>267</v>
      </c>
      <c r="F1765" s="23" t="s">
        <v>339</v>
      </c>
      <c r="G1765" s="23" t="s">
        <v>540</v>
      </c>
      <c r="H1765" s="32" t="s">
        <v>367</v>
      </c>
      <c r="I1765" s="32" t="s">
        <v>574</v>
      </c>
      <c r="J1765" s="135">
        <v>56</v>
      </c>
      <c r="K1765" s="28">
        <v>0.82142999999999999</v>
      </c>
      <c r="L1765" s="28">
        <f t="shared" si="68"/>
        <v>0.82574000000000003</v>
      </c>
      <c r="O1765" s="77">
        <v>0.85650000000000004</v>
      </c>
      <c r="BF1765" s="106"/>
    </row>
    <row r="1766" spans="1:58" x14ac:dyDescent="0.25">
      <c r="A1766" t="s">
        <v>17</v>
      </c>
      <c r="B1766" s="25">
        <v>2018</v>
      </c>
      <c r="C1766" s="25" t="s">
        <v>0</v>
      </c>
      <c r="D1766" s="25" t="s">
        <v>54</v>
      </c>
      <c r="E1766" s="25" t="s">
        <v>230</v>
      </c>
      <c r="F1766" s="23" t="s">
        <v>231</v>
      </c>
      <c r="G1766" s="23" t="s">
        <v>545</v>
      </c>
      <c r="H1766" s="32" t="s">
        <v>366</v>
      </c>
      <c r="I1766" s="32" t="s">
        <v>574</v>
      </c>
      <c r="J1766" s="135">
        <v>74</v>
      </c>
      <c r="K1766" s="28">
        <v>0.85135000000000005</v>
      </c>
      <c r="L1766" s="28">
        <f t="shared" si="68"/>
        <v>0.88275999999999999</v>
      </c>
      <c r="O1766" s="77">
        <v>0.84830000000000005</v>
      </c>
      <c r="BF1766" s="106"/>
    </row>
    <row r="1767" spans="1:58" x14ac:dyDescent="0.25">
      <c r="A1767" t="s">
        <v>17</v>
      </c>
      <c r="B1767" s="25">
        <v>2018</v>
      </c>
      <c r="C1767" s="25" t="s">
        <v>1</v>
      </c>
      <c r="D1767" s="25" t="s">
        <v>56</v>
      </c>
      <c r="E1767" s="25" t="s">
        <v>230</v>
      </c>
      <c r="F1767" s="23" t="s">
        <v>231</v>
      </c>
      <c r="G1767" s="23" t="s">
        <v>545</v>
      </c>
      <c r="H1767" s="32" t="s">
        <v>366</v>
      </c>
      <c r="I1767" s="32" t="s">
        <v>574</v>
      </c>
      <c r="J1767" s="135">
        <v>90</v>
      </c>
      <c r="K1767" s="28">
        <v>0.83333000000000002</v>
      </c>
      <c r="L1767" s="28">
        <f t="shared" si="68"/>
        <v>0.87758999999999998</v>
      </c>
      <c r="O1767" s="77">
        <v>0.85524</v>
      </c>
      <c r="BF1767" s="106"/>
    </row>
    <row r="1768" spans="1:58" x14ac:dyDescent="0.25">
      <c r="A1768" t="s">
        <v>17</v>
      </c>
      <c r="B1768" s="25">
        <v>2018</v>
      </c>
      <c r="C1768" s="25" t="s">
        <v>2</v>
      </c>
      <c r="D1768" s="25" t="s">
        <v>57</v>
      </c>
      <c r="E1768" s="25" t="s">
        <v>230</v>
      </c>
      <c r="F1768" s="23" t="s">
        <v>231</v>
      </c>
      <c r="G1768" s="23" t="s">
        <v>545</v>
      </c>
      <c r="H1768" s="32" t="s">
        <v>366</v>
      </c>
      <c r="I1768" s="32" t="s">
        <v>574</v>
      </c>
      <c r="J1768" s="135">
        <v>94</v>
      </c>
      <c r="K1768" s="28">
        <v>0.78722999999999999</v>
      </c>
      <c r="L1768" s="28">
        <f t="shared" si="68"/>
        <v>0.82099</v>
      </c>
      <c r="O1768" s="77">
        <v>0.85572000000000004</v>
      </c>
      <c r="BF1768" s="106"/>
    </row>
    <row r="1769" spans="1:58" x14ac:dyDescent="0.25">
      <c r="A1769" t="s">
        <v>17</v>
      </c>
      <c r="B1769" s="25">
        <v>2018</v>
      </c>
      <c r="C1769" s="25" t="s">
        <v>3</v>
      </c>
      <c r="D1769" s="25" t="s">
        <v>58</v>
      </c>
      <c r="E1769" s="25" t="s">
        <v>230</v>
      </c>
      <c r="F1769" s="23" t="s">
        <v>231</v>
      </c>
      <c r="G1769" s="23" t="s">
        <v>545</v>
      </c>
      <c r="H1769" s="32" t="s">
        <v>366</v>
      </c>
      <c r="I1769" s="32" t="s">
        <v>574</v>
      </c>
      <c r="J1769" s="135">
        <v>87</v>
      </c>
      <c r="K1769" s="28">
        <v>0.83908000000000005</v>
      </c>
      <c r="L1769" s="28">
        <f t="shared" si="68"/>
        <v>0.86436999999999997</v>
      </c>
      <c r="O1769" s="77">
        <v>0.85877999999999999</v>
      </c>
      <c r="BF1769" s="106"/>
    </row>
    <row r="1770" spans="1:58" x14ac:dyDescent="0.25">
      <c r="A1770" t="s">
        <v>17</v>
      </c>
      <c r="B1770" s="25">
        <v>2019</v>
      </c>
      <c r="C1770" s="25" t="s">
        <v>0</v>
      </c>
      <c r="D1770" s="25" t="s">
        <v>59</v>
      </c>
      <c r="E1770" s="25" t="s">
        <v>230</v>
      </c>
      <c r="F1770" s="23" t="s">
        <v>231</v>
      </c>
      <c r="G1770" s="23" t="s">
        <v>545</v>
      </c>
      <c r="H1770" s="32" t="s">
        <v>366</v>
      </c>
      <c r="I1770" s="32" t="s">
        <v>574</v>
      </c>
      <c r="J1770" s="135">
        <v>82</v>
      </c>
      <c r="K1770" s="28">
        <v>0.81706999999999996</v>
      </c>
      <c r="L1770" s="28">
        <f t="shared" si="68"/>
        <v>0.84763999999999995</v>
      </c>
      <c r="O1770" s="77">
        <v>0.85007999999999995</v>
      </c>
      <c r="BF1770" s="106"/>
    </row>
    <row r="1771" spans="1:58" x14ac:dyDescent="0.25">
      <c r="A1771" t="s">
        <v>17</v>
      </c>
      <c r="B1771" s="25">
        <v>2019</v>
      </c>
      <c r="C1771" s="25" t="s">
        <v>1</v>
      </c>
      <c r="D1771" s="25" t="s">
        <v>60</v>
      </c>
      <c r="E1771" s="25" t="s">
        <v>230</v>
      </c>
      <c r="F1771" s="23" t="s">
        <v>231</v>
      </c>
      <c r="G1771" s="23" t="s">
        <v>545</v>
      </c>
      <c r="H1771" s="32" t="s">
        <v>366</v>
      </c>
      <c r="I1771" s="32" t="s">
        <v>574</v>
      </c>
      <c r="J1771" s="135">
        <v>75</v>
      </c>
      <c r="K1771" s="28">
        <v>0.84</v>
      </c>
      <c r="L1771" s="28">
        <f t="shared" si="68"/>
        <v>0.83706999999999998</v>
      </c>
      <c r="O1771" s="77">
        <v>0.85524</v>
      </c>
      <c r="BF1771" s="106"/>
    </row>
    <row r="1772" spans="1:58" x14ac:dyDescent="0.25">
      <c r="A1772" t="s">
        <v>17</v>
      </c>
      <c r="B1772" s="25">
        <v>2019</v>
      </c>
      <c r="C1772" s="25" t="s">
        <v>2</v>
      </c>
      <c r="D1772" s="25" t="s">
        <v>61</v>
      </c>
      <c r="E1772" s="25" t="s">
        <v>230</v>
      </c>
      <c r="F1772" s="23" t="s">
        <v>231</v>
      </c>
      <c r="G1772" s="23" t="s">
        <v>545</v>
      </c>
      <c r="H1772" s="32" t="s">
        <v>366</v>
      </c>
      <c r="I1772" s="32" t="s">
        <v>574</v>
      </c>
      <c r="J1772" s="135">
        <v>97</v>
      </c>
      <c r="K1772" s="28">
        <v>0.86597999999999997</v>
      </c>
      <c r="L1772" s="28">
        <f t="shared" si="68"/>
        <v>0.84991000000000005</v>
      </c>
      <c r="O1772" s="77">
        <v>0.85079000000000005</v>
      </c>
      <c r="BF1772" s="106"/>
    </row>
    <row r="1773" spans="1:58" x14ac:dyDescent="0.25">
      <c r="A1773" t="s">
        <v>17</v>
      </c>
      <c r="B1773" s="25">
        <v>2019</v>
      </c>
      <c r="C1773" s="25" t="s">
        <v>3</v>
      </c>
      <c r="D1773" s="25" t="s">
        <v>62</v>
      </c>
      <c r="E1773" s="25" t="s">
        <v>230</v>
      </c>
      <c r="F1773" s="23" t="s">
        <v>231</v>
      </c>
      <c r="G1773" s="23" t="s">
        <v>545</v>
      </c>
      <c r="H1773" s="32" t="s">
        <v>366</v>
      </c>
      <c r="I1773" s="32" t="s">
        <v>574</v>
      </c>
      <c r="J1773" s="135">
        <v>84</v>
      </c>
      <c r="K1773" s="28">
        <v>0.86904999999999999</v>
      </c>
      <c r="L1773" s="28">
        <f t="shared" si="68"/>
        <v>0.84884000000000004</v>
      </c>
      <c r="O1773" s="77">
        <v>0.85265000000000002</v>
      </c>
      <c r="BF1773" s="106"/>
    </row>
    <row r="1774" spans="1:58" x14ac:dyDescent="0.25">
      <c r="A1774" t="s">
        <v>17</v>
      </c>
      <c r="B1774" s="25">
        <v>2020</v>
      </c>
      <c r="C1774" s="25" t="s">
        <v>0</v>
      </c>
      <c r="D1774" s="25" t="s">
        <v>63</v>
      </c>
      <c r="E1774" s="25" t="s">
        <v>230</v>
      </c>
      <c r="F1774" s="23" t="s">
        <v>231</v>
      </c>
      <c r="G1774" s="23" t="s">
        <v>545</v>
      </c>
      <c r="H1774" s="32" t="s">
        <v>366</v>
      </c>
      <c r="I1774" s="32" t="s">
        <v>574</v>
      </c>
      <c r="J1774" s="135">
        <v>77</v>
      </c>
      <c r="K1774" s="28">
        <v>0.83116999999999996</v>
      </c>
      <c r="L1774" s="28">
        <f t="shared" si="68"/>
        <v>0.79493000000000003</v>
      </c>
      <c r="O1774" s="77">
        <v>0.84214</v>
      </c>
      <c r="BF1774" s="106"/>
    </row>
    <row r="1775" spans="1:58" x14ac:dyDescent="0.25">
      <c r="A1775" t="s">
        <v>17</v>
      </c>
      <c r="B1775" s="25">
        <v>2020</v>
      </c>
      <c r="C1775" s="25" t="s">
        <v>1</v>
      </c>
      <c r="D1775" s="25" t="s">
        <v>64</v>
      </c>
      <c r="E1775" s="25" t="s">
        <v>230</v>
      </c>
      <c r="F1775" s="23" t="s">
        <v>231</v>
      </c>
      <c r="G1775" s="23" t="s">
        <v>545</v>
      </c>
      <c r="H1775" s="32" t="s">
        <v>366</v>
      </c>
      <c r="I1775" s="32" t="s">
        <v>574</v>
      </c>
      <c r="J1775" s="135">
        <v>39</v>
      </c>
      <c r="K1775" s="28">
        <v>0.82050999999999996</v>
      </c>
      <c r="L1775" s="28">
        <f t="shared" si="68"/>
        <v>0.79913000000000001</v>
      </c>
      <c r="O1775" s="77">
        <v>0.81738999999999995</v>
      </c>
      <c r="BF1775" s="106"/>
    </row>
    <row r="1776" spans="1:58" x14ac:dyDescent="0.25">
      <c r="A1776" t="s">
        <v>17</v>
      </c>
      <c r="B1776" s="25">
        <v>2020</v>
      </c>
      <c r="C1776" s="25" t="s">
        <v>2</v>
      </c>
      <c r="D1776" s="25" t="s">
        <v>65</v>
      </c>
      <c r="E1776" s="25" t="s">
        <v>230</v>
      </c>
      <c r="F1776" s="23" t="s">
        <v>231</v>
      </c>
      <c r="G1776" s="23" t="s">
        <v>545</v>
      </c>
      <c r="H1776" s="32" t="s">
        <v>366</v>
      </c>
      <c r="I1776" s="32" t="s">
        <v>574</v>
      </c>
      <c r="J1776" s="135">
        <v>67</v>
      </c>
      <c r="K1776" s="28">
        <v>0.83582000000000001</v>
      </c>
      <c r="L1776" s="28">
        <f t="shared" si="68"/>
        <v>0.81413999999999997</v>
      </c>
      <c r="O1776" s="77">
        <v>0.82706999999999997</v>
      </c>
      <c r="BF1776" s="106"/>
    </row>
    <row r="1777" spans="1:58" x14ac:dyDescent="0.25">
      <c r="A1777" t="s">
        <v>17</v>
      </c>
      <c r="B1777" s="25">
        <v>2020</v>
      </c>
      <c r="C1777" s="25" t="s">
        <v>3</v>
      </c>
      <c r="D1777" s="25" t="s">
        <v>66</v>
      </c>
      <c r="E1777" s="25" t="s">
        <v>230</v>
      </c>
      <c r="F1777" s="23" t="s">
        <v>231</v>
      </c>
      <c r="G1777" s="23" t="s">
        <v>545</v>
      </c>
      <c r="H1777" s="32" t="s">
        <v>366</v>
      </c>
      <c r="I1777" s="32" t="s">
        <v>574</v>
      </c>
      <c r="J1777" s="135">
        <v>84</v>
      </c>
      <c r="K1777" s="28">
        <v>0.80952000000000002</v>
      </c>
      <c r="L1777" s="28">
        <f t="shared" si="68"/>
        <v>0.83186000000000004</v>
      </c>
      <c r="O1777" s="77">
        <v>0.85233000000000003</v>
      </c>
      <c r="BF1777" s="106"/>
    </row>
    <row r="1778" spans="1:58" x14ac:dyDescent="0.25">
      <c r="A1778" t="s">
        <v>17</v>
      </c>
      <c r="B1778" s="25">
        <v>2021</v>
      </c>
      <c r="C1778" s="25" t="s">
        <v>0</v>
      </c>
      <c r="D1778" s="25" t="s">
        <v>67</v>
      </c>
      <c r="E1778" s="25" t="s">
        <v>230</v>
      </c>
      <c r="F1778" s="23" t="s">
        <v>231</v>
      </c>
      <c r="G1778" s="23" t="s">
        <v>545</v>
      </c>
      <c r="H1778" s="32" t="s">
        <v>366</v>
      </c>
      <c r="I1778" s="32" t="s">
        <v>574</v>
      </c>
      <c r="J1778" s="135">
        <v>93</v>
      </c>
      <c r="K1778" s="28">
        <v>0.68816999999999995</v>
      </c>
      <c r="L1778" s="28">
        <f t="shared" si="68"/>
        <v>0.82440999999999998</v>
      </c>
      <c r="O1778" s="77">
        <v>0.86184000000000005</v>
      </c>
      <c r="BF1778" s="106"/>
    </row>
    <row r="1779" spans="1:58" x14ac:dyDescent="0.25">
      <c r="A1779" t="s">
        <v>17</v>
      </c>
      <c r="B1779" s="25">
        <v>2021</v>
      </c>
      <c r="C1779" s="25" t="s">
        <v>1</v>
      </c>
      <c r="D1779" s="25" t="s">
        <v>68</v>
      </c>
      <c r="E1779" s="25" t="s">
        <v>230</v>
      </c>
      <c r="F1779" s="23" t="s">
        <v>231</v>
      </c>
      <c r="G1779" s="23" t="s">
        <v>545</v>
      </c>
      <c r="H1779" s="32" t="s">
        <v>366</v>
      </c>
      <c r="I1779" s="32" t="s">
        <v>574</v>
      </c>
      <c r="J1779" s="135">
        <v>87</v>
      </c>
      <c r="K1779" s="28">
        <v>0.79310000000000003</v>
      </c>
      <c r="L1779" s="28">
        <f t="shared" si="68"/>
        <v>0.81555999999999995</v>
      </c>
      <c r="O1779" s="77">
        <v>0.85790999999999995</v>
      </c>
      <c r="BF1779" s="106"/>
    </row>
    <row r="1780" spans="1:58" x14ac:dyDescent="0.25">
      <c r="A1780" t="s">
        <v>17</v>
      </c>
      <c r="B1780" s="25">
        <v>2021</v>
      </c>
      <c r="C1780" s="25" t="s">
        <v>2</v>
      </c>
      <c r="D1780" s="25" t="s">
        <v>69</v>
      </c>
      <c r="E1780" s="25" t="s">
        <v>230</v>
      </c>
      <c r="F1780" s="23" t="s">
        <v>231</v>
      </c>
      <c r="G1780" s="23" t="s">
        <v>545</v>
      </c>
      <c r="H1780" s="32" t="s">
        <v>366</v>
      </c>
      <c r="I1780" s="32" t="s">
        <v>574</v>
      </c>
      <c r="J1780" s="135">
        <v>84</v>
      </c>
      <c r="K1780" s="28">
        <v>0.82142999999999999</v>
      </c>
      <c r="L1780" s="28">
        <f t="shared" si="68"/>
        <v>0.80871000000000004</v>
      </c>
      <c r="O1780" s="77">
        <v>0.85472999999999999</v>
      </c>
      <c r="BF1780" s="106"/>
    </row>
    <row r="1781" spans="1:58" x14ac:dyDescent="0.25">
      <c r="A1781" t="s">
        <v>17</v>
      </c>
      <c r="B1781" s="25">
        <v>2021</v>
      </c>
      <c r="C1781" s="25" t="s">
        <v>3</v>
      </c>
      <c r="D1781" s="25" t="s">
        <v>70</v>
      </c>
      <c r="E1781" s="25" t="s">
        <v>230</v>
      </c>
      <c r="F1781" s="23" t="s">
        <v>231</v>
      </c>
      <c r="G1781" s="23" t="s">
        <v>545</v>
      </c>
      <c r="H1781" s="32" t="s">
        <v>366</v>
      </c>
      <c r="I1781" s="32" t="s">
        <v>574</v>
      </c>
      <c r="J1781" s="135">
        <v>115</v>
      </c>
      <c r="K1781" s="28">
        <v>0.86087000000000002</v>
      </c>
      <c r="L1781" s="28">
        <f t="shared" si="68"/>
        <v>0.83082999999999996</v>
      </c>
      <c r="O1781" s="77">
        <v>0.86302999999999996</v>
      </c>
      <c r="BF1781" s="106"/>
    </row>
    <row r="1782" spans="1:58" x14ac:dyDescent="0.25">
      <c r="A1782" t="s">
        <v>17</v>
      </c>
      <c r="B1782" s="25">
        <v>2022</v>
      </c>
      <c r="C1782" s="25" t="s">
        <v>0</v>
      </c>
      <c r="D1782" s="25" t="s">
        <v>71</v>
      </c>
      <c r="E1782" s="25" t="s">
        <v>230</v>
      </c>
      <c r="F1782" s="23" t="s">
        <v>231</v>
      </c>
      <c r="G1782" s="23" t="s">
        <v>545</v>
      </c>
      <c r="H1782" s="32" t="s">
        <v>366</v>
      </c>
      <c r="I1782" s="32" t="s">
        <v>574</v>
      </c>
      <c r="J1782" s="135">
        <v>84</v>
      </c>
      <c r="K1782" s="28">
        <v>0.80952000000000002</v>
      </c>
      <c r="L1782" s="28">
        <f t="shared" si="68"/>
        <v>0.82726999999999995</v>
      </c>
      <c r="O1782" s="77">
        <v>0.86423000000000005</v>
      </c>
      <c r="BF1782" s="106"/>
    </row>
    <row r="1783" spans="1:58" x14ac:dyDescent="0.25">
      <c r="A1783" t="s">
        <v>17</v>
      </c>
      <c r="B1783" s="25">
        <v>2022</v>
      </c>
      <c r="C1783" s="25" t="s">
        <v>1</v>
      </c>
      <c r="D1783" s="25" t="s">
        <v>72</v>
      </c>
      <c r="E1783" s="25" t="s">
        <v>230</v>
      </c>
      <c r="F1783" s="23" t="s">
        <v>231</v>
      </c>
      <c r="G1783" s="23" t="s">
        <v>545</v>
      </c>
      <c r="H1783" s="32" t="s">
        <v>366</v>
      </c>
      <c r="I1783" s="32" t="s">
        <v>574</v>
      </c>
      <c r="J1783" s="135">
        <v>111</v>
      </c>
      <c r="K1783" s="28">
        <v>0.81981999999999999</v>
      </c>
      <c r="L1783" s="28">
        <f t="shared" si="68"/>
        <v>0.84189000000000003</v>
      </c>
      <c r="O1783" s="77">
        <v>0.85797999999999996</v>
      </c>
      <c r="BF1783" s="106"/>
    </row>
    <row r="1784" spans="1:58" x14ac:dyDescent="0.25">
      <c r="A1784" t="s">
        <v>17</v>
      </c>
      <c r="B1784" s="25">
        <v>2022</v>
      </c>
      <c r="C1784" s="25" t="s">
        <v>2</v>
      </c>
      <c r="D1784" s="25" t="s">
        <v>73</v>
      </c>
      <c r="E1784" s="25" t="s">
        <v>230</v>
      </c>
      <c r="F1784" s="23" t="s">
        <v>231</v>
      </c>
      <c r="G1784" s="23" t="s">
        <v>545</v>
      </c>
      <c r="H1784" s="32" t="s">
        <v>366</v>
      </c>
      <c r="I1784" s="32" t="s">
        <v>574</v>
      </c>
      <c r="J1784" s="135">
        <v>100</v>
      </c>
      <c r="K1784" s="28">
        <v>0.84</v>
      </c>
      <c r="L1784" s="28">
        <f t="shared" si="68"/>
        <v>0.84728000000000003</v>
      </c>
      <c r="O1784" s="77">
        <v>0.85080999999999996</v>
      </c>
      <c r="BF1784" s="106"/>
    </row>
    <row r="1785" spans="1:58" x14ac:dyDescent="0.25">
      <c r="A1785" t="s">
        <v>17</v>
      </c>
      <c r="B1785" s="25">
        <v>2022</v>
      </c>
      <c r="C1785" s="25" t="s">
        <v>3</v>
      </c>
      <c r="D1785" s="25" t="s">
        <v>493</v>
      </c>
      <c r="E1785" s="25" t="s">
        <v>230</v>
      </c>
      <c r="F1785" s="23" t="s">
        <v>231</v>
      </c>
      <c r="G1785" s="23" t="s">
        <v>545</v>
      </c>
      <c r="H1785" s="32" t="s">
        <v>366</v>
      </c>
      <c r="I1785" s="32" t="s">
        <v>574</v>
      </c>
      <c r="J1785" s="135">
        <v>94</v>
      </c>
      <c r="K1785" s="28">
        <v>0.82979000000000003</v>
      </c>
      <c r="L1785" s="28">
        <f t="shared" si="68"/>
        <v>0.82813000000000003</v>
      </c>
      <c r="O1785" s="77">
        <v>0.85358999999999996</v>
      </c>
      <c r="BF1785" s="106"/>
    </row>
    <row r="1786" spans="1:58" x14ac:dyDescent="0.25">
      <c r="A1786" t="s">
        <v>17</v>
      </c>
      <c r="B1786" s="25">
        <v>2023</v>
      </c>
      <c r="C1786" s="25" t="s">
        <v>0</v>
      </c>
      <c r="D1786" s="25" t="s">
        <v>537</v>
      </c>
      <c r="E1786" s="25" t="s">
        <v>230</v>
      </c>
      <c r="F1786" s="23" t="s">
        <v>231</v>
      </c>
      <c r="G1786" s="23" t="s">
        <v>545</v>
      </c>
      <c r="H1786" s="32" t="s">
        <v>366</v>
      </c>
      <c r="I1786" s="32" t="s">
        <v>574</v>
      </c>
      <c r="J1786" s="135">
        <v>104</v>
      </c>
      <c r="K1786" s="28">
        <v>0.91346000000000005</v>
      </c>
      <c r="L1786" s="28">
        <f t="shared" si="68"/>
        <v>0.83196999999999999</v>
      </c>
      <c r="O1786" s="77">
        <v>0.85650000000000004</v>
      </c>
      <c r="BF1786" s="106"/>
    </row>
    <row r="1787" spans="1:58" x14ac:dyDescent="0.25">
      <c r="A1787" t="s">
        <v>17</v>
      </c>
      <c r="B1787" s="25">
        <v>2018</v>
      </c>
      <c r="C1787" s="25" t="s">
        <v>0</v>
      </c>
      <c r="D1787" s="25" t="s">
        <v>54</v>
      </c>
      <c r="E1787" s="25" t="s">
        <v>232</v>
      </c>
      <c r="F1787" s="23" t="s">
        <v>233</v>
      </c>
      <c r="G1787" s="23" t="s">
        <v>554</v>
      </c>
      <c r="H1787" s="32" t="s">
        <v>363</v>
      </c>
      <c r="I1787" s="32" t="s">
        <v>574</v>
      </c>
      <c r="J1787" s="135">
        <v>115</v>
      </c>
      <c r="K1787" s="28">
        <v>0.84348000000000001</v>
      </c>
      <c r="L1787" s="28">
        <f t="shared" si="68"/>
        <v>0.86453000000000002</v>
      </c>
      <c r="O1787" s="77">
        <v>0.84830000000000005</v>
      </c>
      <c r="BF1787" s="106"/>
    </row>
    <row r="1788" spans="1:58" x14ac:dyDescent="0.25">
      <c r="A1788" t="s">
        <v>17</v>
      </c>
      <c r="B1788" s="25">
        <v>2018</v>
      </c>
      <c r="C1788" s="25" t="s">
        <v>1</v>
      </c>
      <c r="D1788" s="25" t="s">
        <v>56</v>
      </c>
      <c r="E1788" s="25" t="s">
        <v>232</v>
      </c>
      <c r="F1788" s="23" t="s">
        <v>233</v>
      </c>
      <c r="G1788" s="23" t="s">
        <v>554</v>
      </c>
      <c r="H1788" s="32" t="s">
        <v>363</v>
      </c>
      <c r="I1788" s="32" t="s">
        <v>574</v>
      </c>
      <c r="J1788" s="135">
        <v>106</v>
      </c>
      <c r="K1788" s="28">
        <v>0.85848999999999998</v>
      </c>
      <c r="L1788" s="28">
        <f t="shared" si="68"/>
        <v>0.89532</v>
      </c>
      <c r="O1788" s="77">
        <v>0.85524</v>
      </c>
      <c r="BF1788" s="106"/>
    </row>
    <row r="1789" spans="1:58" x14ac:dyDescent="0.25">
      <c r="A1789" t="s">
        <v>17</v>
      </c>
      <c r="B1789" s="25">
        <v>2018</v>
      </c>
      <c r="C1789" s="25" t="s">
        <v>2</v>
      </c>
      <c r="D1789" s="25" t="s">
        <v>57</v>
      </c>
      <c r="E1789" s="25" t="s">
        <v>232</v>
      </c>
      <c r="F1789" s="23" t="s">
        <v>233</v>
      </c>
      <c r="G1789" s="23" t="s">
        <v>554</v>
      </c>
      <c r="H1789" s="32" t="s">
        <v>363</v>
      </c>
      <c r="I1789" s="32" t="s">
        <v>574</v>
      </c>
      <c r="J1789" s="135">
        <v>139</v>
      </c>
      <c r="K1789" s="28">
        <v>0.81294999999999995</v>
      </c>
      <c r="L1789" s="28">
        <f t="shared" si="68"/>
        <v>0.87814000000000003</v>
      </c>
      <c r="O1789" s="77">
        <v>0.85572000000000004</v>
      </c>
      <c r="BF1789" s="106"/>
    </row>
    <row r="1790" spans="1:58" x14ac:dyDescent="0.25">
      <c r="A1790" t="s">
        <v>17</v>
      </c>
      <c r="B1790" s="25">
        <v>2018</v>
      </c>
      <c r="C1790" s="25" t="s">
        <v>3</v>
      </c>
      <c r="D1790" s="25" t="s">
        <v>58</v>
      </c>
      <c r="E1790" s="25" t="s">
        <v>232</v>
      </c>
      <c r="F1790" s="23" t="s">
        <v>233</v>
      </c>
      <c r="G1790" s="23" t="s">
        <v>554</v>
      </c>
      <c r="H1790" s="32" t="s">
        <v>363</v>
      </c>
      <c r="I1790" s="32" t="s">
        <v>574</v>
      </c>
      <c r="J1790" s="135">
        <v>126</v>
      </c>
      <c r="K1790" s="28">
        <v>0.88095000000000001</v>
      </c>
      <c r="L1790" s="28">
        <f t="shared" si="68"/>
        <v>0.86829999999999996</v>
      </c>
      <c r="O1790" s="77">
        <v>0.85877999999999999</v>
      </c>
      <c r="BF1790" s="106"/>
    </row>
    <row r="1791" spans="1:58" x14ac:dyDescent="0.25">
      <c r="A1791" t="s">
        <v>17</v>
      </c>
      <c r="B1791" s="25">
        <v>2019</v>
      </c>
      <c r="C1791" s="25" t="s">
        <v>0</v>
      </c>
      <c r="D1791" s="25" t="s">
        <v>59</v>
      </c>
      <c r="E1791" s="25" t="s">
        <v>232</v>
      </c>
      <c r="F1791" s="23" t="s">
        <v>233</v>
      </c>
      <c r="G1791" s="23" t="s">
        <v>554</v>
      </c>
      <c r="H1791" s="32" t="s">
        <v>363</v>
      </c>
      <c r="I1791" s="32" t="s">
        <v>574</v>
      </c>
      <c r="J1791" s="135">
        <v>93</v>
      </c>
      <c r="K1791" s="28">
        <v>0.84945999999999999</v>
      </c>
      <c r="L1791" s="28">
        <f t="shared" si="68"/>
        <v>0.86902000000000001</v>
      </c>
      <c r="O1791" s="77">
        <v>0.85007999999999995</v>
      </c>
      <c r="BF1791" s="106"/>
    </row>
    <row r="1792" spans="1:58" x14ac:dyDescent="0.25">
      <c r="A1792" t="s">
        <v>17</v>
      </c>
      <c r="B1792" s="25">
        <v>2019</v>
      </c>
      <c r="C1792" s="25" t="s">
        <v>1</v>
      </c>
      <c r="D1792" s="25" t="s">
        <v>60</v>
      </c>
      <c r="E1792" s="25" t="s">
        <v>232</v>
      </c>
      <c r="F1792" s="23" t="s">
        <v>233</v>
      </c>
      <c r="G1792" s="23" t="s">
        <v>554</v>
      </c>
      <c r="H1792" s="32" t="s">
        <v>363</v>
      </c>
      <c r="I1792" s="32" t="s">
        <v>574</v>
      </c>
      <c r="J1792" s="135">
        <v>131</v>
      </c>
      <c r="K1792" s="28">
        <v>0.87785999999999997</v>
      </c>
      <c r="L1792" s="28">
        <f t="shared" si="68"/>
        <v>0.87041000000000002</v>
      </c>
      <c r="O1792" s="77">
        <v>0.85524</v>
      </c>
      <c r="BF1792" s="106"/>
    </row>
    <row r="1793" spans="1:58" x14ac:dyDescent="0.25">
      <c r="A1793" t="s">
        <v>17</v>
      </c>
      <c r="B1793" s="25">
        <v>2019</v>
      </c>
      <c r="C1793" s="25" t="s">
        <v>2</v>
      </c>
      <c r="D1793" s="25" t="s">
        <v>61</v>
      </c>
      <c r="E1793" s="25" t="s">
        <v>232</v>
      </c>
      <c r="F1793" s="23" t="s">
        <v>233</v>
      </c>
      <c r="G1793" s="23" t="s">
        <v>554</v>
      </c>
      <c r="H1793" s="32" t="s">
        <v>363</v>
      </c>
      <c r="I1793" s="32" t="s">
        <v>574</v>
      </c>
      <c r="J1793" s="135">
        <v>127</v>
      </c>
      <c r="K1793" s="28">
        <v>0.82677</v>
      </c>
      <c r="L1793" s="28">
        <f t="shared" si="68"/>
        <v>0.87256999999999996</v>
      </c>
      <c r="O1793" s="77">
        <v>0.85079000000000005</v>
      </c>
      <c r="BF1793" s="106"/>
    </row>
    <row r="1794" spans="1:58" x14ac:dyDescent="0.25">
      <c r="A1794" t="s">
        <v>17</v>
      </c>
      <c r="B1794" s="25">
        <v>2019</v>
      </c>
      <c r="C1794" s="25" t="s">
        <v>3</v>
      </c>
      <c r="D1794" s="25" t="s">
        <v>62</v>
      </c>
      <c r="E1794" s="25" t="s">
        <v>232</v>
      </c>
      <c r="F1794" s="23" t="s">
        <v>233</v>
      </c>
      <c r="G1794" s="23" t="s">
        <v>554</v>
      </c>
      <c r="H1794" s="32" t="s">
        <v>363</v>
      </c>
      <c r="I1794" s="32" t="s">
        <v>574</v>
      </c>
      <c r="J1794" s="135">
        <v>96</v>
      </c>
      <c r="K1794" s="28">
        <v>0.84375</v>
      </c>
      <c r="L1794" s="28">
        <f t="shared" ref="L1794:L1857" si="69">SUMIFS(K:K, E:E, G1794, D:D, D1794, I:I, I1794)</f>
        <v>0.85784000000000005</v>
      </c>
      <c r="O1794" s="77">
        <v>0.85265000000000002</v>
      </c>
      <c r="BF1794" s="106"/>
    </row>
    <row r="1795" spans="1:58" x14ac:dyDescent="0.25">
      <c r="A1795" t="s">
        <v>17</v>
      </c>
      <c r="B1795" s="25">
        <v>2020</v>
      </c>
      <c r="C1795" s="25" t="s">
        <v>0</v>
      </c>
      <c r="D1795" s="25" t="s">
        <v>63</v>
      </c>
      <c r="E1795" s="25" t="s">
        <v>232</v>
      </c>
      <c r="F1795" s="23" t="s">
        <v>233</v>
      </c>
      <c r="G1795" s="23" t="s">
        <v>554</v>
      </c>
      <c r="H1795" s="32" t="s">
        <v>363</v>
      </c>
      <c r="I1795" s="32" t="s">
        <v>574</v>
      </c>
      <c r="J1795" s="135">
        <v>105</v>
      </c>
      <c r="K1795" s="28">
        <v>0.83809999999999996</v>
      </c>
      <c r="L1795" s="28">
        <f t="shared" si="69"/>
        <v>0.84491000000000005</v>
      </c>
      <c r="O1795" s="77">
        <v>0.84214</v>
      </c>
      <c r="BF1795" s="106"/>
    </row>
    <row r="1796" spans="1:58" x14ac:dyDescent="0.25">
      <c r="A1796" t="s">
        <v>17</v>
      </c>
      <c r="B1796" s="25">
        <v>2020</v>
      </c>
      <c r="C1796" s="25" t="s">
        <v>1</v>
      </c>
      <c r="D1796" s="25" t="s">
        <v>64</v>
      </c>
      <c r="E1796" s="25" t="s">
        <v>232</v>
      </c>
      <c r="F1796" s="23" t="s">
        <v>233</v>
      </c>
      <c r="G1796" s="23" t="s">
        <v>554</v>
      </c>
      <c r="H1796" s="32" t="s">
        <v>363</v>
      </c>
      <c r="I1796" s="32" t="s">
        <v>574</v>
      </c>
      <c r="J1796" s="135">
        <v>75</v>
      </c>
      <c r="K1796" s="28">
        <v>0.85333000000000003</v>
      </c>
      <c r="L1796" s="28">
        <f t="shared" si="69"/>
        <v>0.80147000000000002</v>
      </c>
      <c r="O1796" s="77">
        <v>0.81738999999999995</v>
      </c>
      <c r="BF1796" s="106"/>
    </row>
    <row r="1797" spans="1:58" x14ac:dyDescent="0.25">
      <c r="A1797" t="s">
        <v>17</v>
      </c>
      <c r="B1797" s="25">
        <v>2020</v>
      </c>
      <c r="C1797" s="25" t="s">
        <v>2</v>
      </c>
      <c r="D1797" s="25" t="s">
        <v>65</v>
      </c>
      <c r="E1797" s="25" t="s">
        <v>232</v>
      </c>
      <c r="F1797" s="23" t="s">
        <v>233</v>
      </c>
      <c r="G1797" s="23" t="s">
        <v>554</v>
      </c>
      <c r="H1797" s="32" t="s">
        <v>363</v>
      </c>
      <c r="I1797" s="32" t="s">
        <v>574</v>
      </c>
      <c r="J1797" s="135">
        <v>90</v>
      </c>
      <c r="K1797" s="28">
        <v>0.77778000000000003</v>
      </c>
      <c r="L1797" s="28">
        <f t="shared" si="69"/>
        <v>0.85185</v>
      </c>
      <c r="O1797" s="77">
        <v>0.82706999999999997</v>
      </c>
      <c r="BF1797" s="106"/>
    </row>
    <row r="1798" spans="1:58" x14ac:dyDescent="0.25">
      <c r="A1798" t="s">
        <v>17</v>
      </c>
      <c r="B1798" s="25">
        <v>2020</v>
      </c>
      <c r="C1798" s="25" t="s">
        <v>3</v>
      </c>
      <c r="D1798" s="25" t="s">
        <v>66</v>
      </c>
      <c r="E1798" s="25" t="s">
        <v>232</v>
      </c>
      <c r="F1798" s="23" t="s">
        <v>233</v>
      </c>
      <c r="G1798" s="23" t="s">
        <v>554</v>
      </c>
      <c r="H1798" s="32" t="s">
        <v>363</v>
      </c>
      <c r="I1798" s="32" t="s">
        <v>574</v>
      </c>
      <c r="J1798" s="135">
        <v>90</v>
      </c>
      <c r="K1798" s="28">
        <v>0.76666999999999996</v>
      </c>
      <c r="L1798" s="28">
        <f t="shared" si="69"/>
        <v>0.87780999999999998</v>
      </c>
      <c r="O1798" s="77">
        <v>0.85233000000000003</v>
      </c>
      <c r="BF1798" s="106"/>
    </row>
    <row r="1799" spans="1:58" x14ac:dyDescent="0.25">
      <c r="A1799" t="s">
        <v>17</v>
      </c>
      <c r="B1799" s="25">
        <v>2021</v>
      </c>
      <c r="C1799" s="25" t="s">
        <v>0</v>
      </c>
      <c r="D1799" s="25" t="s">
        <v>67</v>
      </c>
      <c r="E1799" s="25" t="s">
        <v>232</v>
      </c>
      <c r="F1799" s="23" t="s">
        <v>233</v>
      </c>
      <c r="G1799" s="23" t="s">
        <v>554</v>
      </c>
      <c r="H1799" s="32" t="s">
        <v>363</v>
      </c>
      <c r="I1799" s="32" t="s">
        <v>574</v>
      </c>
      <c r="J1799" s="135">
        <v>112</v>
      </c>
      <c r="K1799" s="28">
        <v>0.86607000000000001</v>
      </c>
      <c r="L1799" s="28">
        <f t="shared" si="69"/>
        <v>0.87661</v>
      </c>
      <c r="O1799" s="77">
        <v>0.86184000000000005</v>
      </c>
      <c r="BF1799" s="106"/>
    </row>
    <row r="1800" spans="1:58" x14ac:dyDescent="0.25">
      <c r="A1800" t="s">
        <v>17</v>
      </c>
      <c r="B1800" s="25">
        <v>2021</v>
      </c>
      <c r="C1800" s="25" t="s">
        <v>1</v>
      </c>
      <c r="D1800" s="25" t="s">
        <v>68</v>
      </c>
      <c r="E1800" s="25" t="s">
        <v>232</v>
      </c>
      <c r="F1800" s="23" t="s">
        <v>233</v>
      </c>
      <c r="G1800" s="23" t="s">
        <v>554</v>
      </c>
      <c r="H1800" s="32" t="s">
        <v>363</v>
      </c>
      <c r="I1800" s="32" t="s">
        <v>574</v>
      </c>
      <c r="J1800" s="135">
        <v>114</v>
      </c>
      <c r="K1800" s="28">
        <v>0.84211000000000003</v>
      </c>
      <c r="L1800" s="28">
        <f t="shared" si="69"/>
        <v>0.88412000000000002</v>
      </c>
      <c r="O1800" s="77">
        <v>0.85790999999999995</v>
      </c>
      <c r="BF1800" s="106"/>
    </row>
    <row r="1801" spans="1:58" x14ac:dyDescent="0.25">
      <c r="A1801" t="s">
        <v>17</v>
      </c>
      <c r="B1801" s="25">
        <v>2021</v>
      </c>
      <c r="C1801" s="25" t="s">
        <v>2</v>
      </c>
      <c r="D1801" s="25" t="s">
        <v>69</v>
      </c>
      <c r="E1801" s="25" t="s">
        <v>232</v>
      </c>
      <c r="F1801" s="23" t="s">
        <v>233</v>
      </c>
      <c r="G1801" s="23" t="s">
        <v>554</v>
      </c>
      <c r="H1801" s="32" t="s">
        <v>363</v>
      </c>
      <c r="I1801" s="32" t="s">
        <v>574</v>
      </c>
      <c r="J1801" s="135">
        <v>130</v>
      </c>
      <c r="K1801" s="28">
        <v>0.86153999999999997</v>
      </c>
      <c r="L1801" s="28">
        <f t="shared" si="69"/>
        <v>0.86087000000000002</v>
      </c>
      <c r="O1801" s="77">
        <v>0.85472999999999999</v>
      </c>
      <c r="BF1801" s="106"/>
    </row>
    <row r="1802" spans="1:58" x14ac:dyDescent="0.25">
      <c r="A1802" t="s">
        <v>17</v>
      </c>
      <c r="B1802" s="25">
        <v>2021</v>
      </c>
      <c r="C1802" s="25" t="s">
        <v>3</v>
      </c>
      <c r="D1802" s="25" t="s">
        <v>70</v>
      </c>
      <c r="E1802" s="25" t="s">
        <v>232</v>
      </c>
      <c r="F1802" s="23" t="s">
        <v>233</v>
      </c>
      <c r="G1802" s="23" t="s">
        <v>554</v>
      </c>
      <c r="H1802" s="32" t="s">
        <v>363</v>
      </c>
      <c r="I1802" s="32" t="s">
        <v>574</v>
      </c>
      <c r="J1802" s="135">
        <v>108</v>
      </c>
      <c r="K1802" s="28">
        <v>0.90741000000000005</v>
      </c>
      <c r="L1802" s="28">
        <f t="shared" si="69"/>
        <v>0.90549000000000002</v>
      </c>
      <c r="O1802" s="77">
        <v>0.86302999999999996</v>
      </c>
      <c r="BF1802" s="106"/>
    </row>
    <row r="1803" spans="1:58" x14ac:dyDescent="0.25">
      <c r="A1803" t="s">
        <v>17</v>
      </c>
      <c r="B1803" s="25">
        <v>2022</v>
      </c>
      <c r="C1803" s="25" t="s">
        <v>0</v>
      </c>
      <c r="D1803" s="25" t="s">
        <v>71</v>
      </c>
      <c r="E1803" s="25" t="s">
        <v>232</v>
      </c>
      <c r="F1803" s="23" t="s">
        <v>233</v>
      </c>
      <c r="G1803" s="23" t="s">
        <v>554</v>
      </c>
      <c r="H1803" s="32" t="s">
        <v>363</v>
      </c>
      <c r="I1803" s="32" t="s">
        <v>574</v>
      </c>
      <c r="J1803" s="135">
        <v>120</v>
      </c>
      <c r="K1803" s="28">
        <v>0.90832999999999997</v>
      </c>
      <c r="L1803" s="28">
        <f t="shared" si="69"/>
        <v>0.9083</v>
      </c>
      <c r="O1803" s="77">
        <v>0.86423000000000005</v>
      </c>
      <c r="BF1803" s="106"/>
    </row>
    <row r="1804" spans="1:58" x14ac:dyDescent="0.25">
      <c r="A1804" t="s">
        <v>17</v>
      </c>
      <c r="B1804" s="25">
        <v>2022</v>
      </c>
      <c r="C1804" s="25" t="s">
        <v>1</v>
      </c>
      <c r="D1804" s="25" t="s">
        <v>72</v>
      </c>
      <c r="E1804" s="25" t="s">
        <v>232</v>
      </c>
      <c r="F1804" s="23" t="s">
        <v>233</v>
      </c>
      <c r="G1804" s="23" t="s">
        <v>554</v>
      </c>
      <c r="H1804" s="32" t="s">
        <v>363</v>
      </c>
      <c r="I1804" s="32" t="s">
        <v>574</v>
      </c>
      <c r="J1804" s="135">
        <v>126</v>
      </c>
      <c r="K1804" s="28">
        <v>0.88888999999999996</v>
      </c>
      <c r="L1804" s="28">
        <f t="shared" si="69"/>
        <v>0.89285999999999999</v>
      </c>
      <c r="O1804" s="77">
        <v>0.85797999999999996</v>
      </c>
      <c r="BF1804" s="106"/>
    </row>
    <row r="1805" spans="1:58" x14ac:dyDescent="0.25">
      <c r="A1805" t="s">
        <v>17</v>
      </c>
      <c r="B1805" s="25">
        <v>2022</v>
      </c>
      <c r="C1805" s="25" t="s">
        <v>2</v>
      </c>
      <c r="D1805" s="25" t="s">
        <v>73</v>
      </c>
      <c r="E1805" s="25" t="s">
        <v>232</v>
      </c>
      <c r="F1805" s="23" t="s">
        <v>233</v>
      </c>
      <c r="G1805" s="23" t="s">
        <v>554</v>
      </c>
      <c r="H1805" s="32" t="s">
        <v>363</v>
      </c>
      <c r="I1805" s="32" t="s">
        <v>574</v>
      </c>
      <c r="J1805" s="135">
        <v>114</v>
      </c>
      <c r="K1805" s="28">
        <v>0.81579000000000002</v>
      </c>
      <c r="L1805" s="28">
        <f t="shared" si="69"/>
        <v>0.87844</v>
      </c>
      <c r="O1805" s="77">
        <v>0.85080999999999996</v>
      </c>
      <c r="BF1805" s="106"/>
    </row>
    <row r="1806" spans="1:58" x14ac:dyDescent="0.25">
      <c r="A1806" t="s">
        <v>17</v>
      </c>
      <c r="B1806" s="25">
        <v>2022</v>
      </c>
      <c r="C1806" s="25" t="s">
        <v>3</v>
      </c>
      <c r="D1806" s="25" t="s">
        <v>493</v>
      </c>
      <c r="E1806" s="25" t="s">
        <v>232</v>
      </c>
      <c r="F1806" s="23" t="s">
        <v>233</v>
      </c>
      <c r="G1806" s="23" t="s">
        <v>554</v>
      </c>
      <c r="H1806" s="32" t="s">
        <v>363</v>
      </c>
      <c r="I1806" s="32" t="s">
        <v>574</v>
      </c>
      <c r="J1806" s="135">
        <v>98</v>
      </c>
      <c r="K1806" s="28">
        <v>0.89795999999999998</v>
      </c>
      <c r="L1806" s="28">
        <f t="shared" si="69"/>
        <v>0.90588000000000002</v>
      </c>
      <c r="O1806" s="77">
        <v>0.85358999999999996</v>
      </c>
      <c r="BF1806" s="106"/>
    </row>
    <row r="1807" spans="1:58" x14ac:dyDescent="0.25">
      <c r="A1807" t="s">
        <v>17</v>
      </c>
      <c r="B1807" s="25">
        <v>2023</v>
      </c>
      <c r="C1807" s="25" t="s">
        <v>0</v>
      </c>
      <c r="D1807" s="25" t="s">
        <v>537</v>
      </c>
      <c r="E1807" s="25" t="s">
        <v>232</v>
      </c>
      <c r="F1807" s="23" t="s">
        <v>233</v>
      </c>
      <c r="G1807" s="23" t="s">
        <v>554</v>
      </c>
      <c r="H1807" s="32" t="s">
        <v>363</v>
      </c>
      <c r="I1807" s="32" t="s">
        <v>574</v>
      </c>
      <c r="J1807" s="135">
        <v>104</v>
      </c>
      <c r="K1807" s="28">
        <v>0.85577000000000003</v>
      </c>
      <c r="L1807" s="28">
        <f t="shared" si="69"/>
        <v>0.90153000000000005</v>
      </c>
      <c r="O1807" s="77">
        <v>0.85650000000000004</v>
      </c>
      <c r="BF1807" s="106"/>
    </row>
    <row r="1808" spans="1:58" x14ac:dyDescent="0.25">
      <c r="A1808" t="s">
        <v>17</v>
      </c>
      <c r="B1808" s="25">
        <v>2018</v>
      </c>
      <c r="C1808" s="25" t="s">
        <v>0</v>
      </c>
      <c r="D1808" s="25" t="s">
        <v>54</v>
      </c>
      <c r="E1808" s="25" t="s">
        <v>234</v>
      </c>
      <c r="F1808" s="23" t="s">
        <v>235</v>
      </c>
      <c r="G1808" s="23" t="s">
        <v>554</v>
      </c>
      <c r="H1808" s="32" t="s">
        <v>363</v>
      </c>
      <c r="I1808" s="32" t="s">
        <v>574</v>
      </c>
      <c r="J1808" s="135">
        <v>123</v>
      </c>
      <c r="K1808" s="28">
        <v>0.82926999999999995</v>
      </c>
      <c r="L1808" s="28">
        <f t="shared" si="69"/>
        <v>0.86453000000000002</v>
      </c>
      <c r="O1808" s="77">
        <v>0.84830000000000005</v>
      </c>
      <c r="BF1808" s="106"/>
    </row>
    <row r="1809" spans="1:58" x14ac:dyDescent="0.25">
      <c r="A1809" t="s">
        <v>17</v>
      </c>
      <c r="B1809" s="25">
        <v>2018</v>
      </c>
      <c r="C1809" s="25" t="s">
        <v>1</v>
      </c>
      <c r="D1809" s="25" t="s">
        <v>56</v>
      </c>
      <c r="E1809" s="25" t="s">
        <v>234</v>
      </c>
      <c r="F1809" s="23" t="s">
        <v>235</v>
      </c>
      <c r="G1809" s="23" t="s">
        <v>554</v>
      </c>
      <c r="H1809" s="32" t="s">
        <v>363</v>
      </c>
      <c r="I1809" s="32" t="s">
        <v>574</v>
      </c>
      <c r="J1809" s="135">
        <v>166</v>
      </c>
      <c r="K1809" s="28">
        <v>0.87348999999999999</v>
      </c>
      <c r="L1809" s="28">
        <f t="shared" si="69"/>
        <v>0.89532</v>
      </c>
      <c r="O1809" s="77">
        <v>0.85524</v>
      </c>
      <c r="BF1809" s="106"/>
    </row>
    <row r="1810" spans="1:58" x14ac:dyDescent="0.25">
      <c r="A1810" t="s">
        <v>17</v>
      </c>
      <c r="B1810" s="25">
        <v>2018</v>
      </c>
      <c r="C1810" s="25" t="s">
        <v>2</v>
      </c>
      <c r="D1810" s="25" t="s">
        <v>57</v>
      </c>
      <c r="E1810" s="25" t="s">
        <v>234</v>
      </c>
      <c r="F1810" s="23" t="s">
        <v>235</v>
      </c>
      <c r="G1810" s="23" t="s">
        <v>554</v>
      </c>
      <c r="H1810" s="32" t="s">
        <v>363</v>
      </c>
      <c r="I1810" s="32" t="s">
        <v>574</v>
      </c>
      <c r="J1810" s="135">
        <v>142</v>
      </c>
      <c r="K1810" s="28">
        <v>0.90141000000000004</v>
      </c>
      <c r="L1810" s="28">
        <f t="shared" si="69"/>
        <v>0.87814000000000003</v>
      </c>
      <c r="O1810" s="77">
        <v>0.85572000000000004</v>
      </c>
      <c r="BF1810" s="106"/>
    </row>
    <row r="1811" spans="1:58" x14ac:dyDescent="0.25">
      <c r="A1811" t="s">
        <v>17</v>
      </c>
      <c r="B1811" s="25">
        <v>2018</v>
      </c>
      <c r="C1811" s="25" t="s">
        <v>3</v>
      </c>
      <c r="D1811" s="25" t="s">
        <v>58</v>
      </c>
      <c r="E1811" s="25" t="s">
        <v>234</v>
      </c>
      <c r="F1811" s="23" t="s">
        <v>235</v>
      </c>
      <c r="G1811" s="23" t="s">
        <v>554</v>
      </c>
      <c r="H1811" s="32" t="s">
        <v>363</v>
      </c>
      <c r="I1811" s="32" t="s">
        <v>574</v>
      </c>
      <c r="J1811" s="135">
        <v>133</v>
      </c>
      <c r="K1811" s="28">
        <v>0.83459000000000005</v>
      </c>
      <c r="L1811" s="28">
        <f t="shared" si="69"/>
        <v>0.86829999999999996</v>
      </c>
      <c r="O1811" s="77">
        <v>0.85877999999999999</v>
      </c>
      <c r="BF1811" s="106"/>
    </row>
    <row r="1812" spans="1:58" x14ac:dyDescent="0.25">
      <c r="A1812" t="s">
        <v>17</v>
      </c>
      <c r="B1812" s="25">
        <v>2019</v>
      </c>
      <c r="C1812" s="25" t="s">
        <v>0</v>
      </c>
      <c r="D1812" s="25" t="s">
        <v>59</v>
      </c>
      <c r="E1812" s="25" t="s">
        <v>234</v>
      </c>
      <c r="F1812" s="23" t="s">
        <v>235</v>
      </c>
      <c r="G1812" s="23" t="s">
        <v>554</v>
      </c>
      <c r="H1812" s="32" t="s">
        <v>363</v>
      </c>
      <c r="I1812" s="32" t="s">
        <v>574</v>
      </c>
      <c r="J1812" s="135">
        <v>119</v>
      </c>
      <c r="K1812" s="28">
        <v>0.83192999999999995</v>
      </c>
      <c r="L1812" s="28">
        <f t="shared" si="69"/>
        <v>0.86902000000000001</v>
      </c>
      <c r="O1812" s="77">
        <v>0.85007999999999995</v>
      </c>
      <c r="BF1812" s="106"/>
    </row>
    <row r="1813" spans="1:58" x14ac:dyDescent="0.25">
      <c r="A1813" t="s">
        <v>17</v>
      </c>
      <c r="B1813" s="25">
        <v>2019</v>
      </c>
      <c r="C1813" s="25" t="s">
        <v>1</v>
      </c>
      <c r="D1813" s="25" t="s">
        <v>60</v>
      </c>
      <c r="E1813" s="25" t="s">
        <v>234</v>
      </c>
      <c r="F1813" s="23" t="s">
        <v>235</v>
      </c>
      <c r="G1813" s="23" t="s">
        <v>554</v>
      </c>
      <c r="H1813" s="32" t="s">
        <v>363</v>
      </c>
      <c r="I1813" s="32" t="s">
        <v>574</v>
      </c>
      <c r="J1813" s="135">
        <v>187</v>
      </c>
      <c r="K1813" s="28">
        <v>0.83957000000000004</v>
      </c>
      <c r="L1813" s="28">
        <f t="shared" si="69"/>
        <v>0.87041000000000002</v>
      </c>
      <c r="O1813" s="77">
        <v>0.85524</v>
      </c>
      <c r="BF1813" s="106"/>
    </row>
    <row r="1814" spans="1:58" x14ac:dyDescent="0.25">
      <c r="A1814" t="s">
        <v>17</v>
      </c>
      <c r="B1814" s="25">
        <v>2019</v>
      </c>
      <c r="C1814" s="25" t="s">
        <v>2</v>
      </c>
      <c r="D1814" s="25" t="s">
        <v>61</v>
      </c>
      <c r="E1814" s="25" t="s">
        <v>234</v>
      </c>
      <c r="F1814" s="23" t="s">
        <v>235</v>
      </c>
      <c r="G1814" s="23" t="s">
        <v>554</v>
      </c>
      <c r="H1814" s="32" t="s">
        <v>363</v>
      </c>
      <c r="I1814" s="32" t="s">
        <v>574</v>
      </c>
      <c r="J1814" s="135">
        <v>154</v>
      </c>
      <c r="K1814" s="28">
        <v>0.90908999999999995</v>
      </c>
      <c r="L1814" s="28">
        <f t="shared" si="69"/>
        <v>0.87256999999999996</v>
      </c>
      <c r="O1814" s="77">
        <v>0.85079000000000005</v>
      </c>
      <c r="BF1814" s="106"/>
    </row>
    <row r="1815" spans="1:58" x14ac:dyDescent="0.25">
      <c r="A1815" t="s">
        <v>17</v>
      </c>
      <c r="B1815" s="25">
        <v>2019</v>
      </c>
      <c r="C1815" s="25" t="s">
        <v>3</v>
      </c>
      <c r="D1815" s="25" t="s">
        <v>62</v>
      </c>
      <c r="E1815" s="25" t="s">
        <v>234</v>
      </c>
      <c r="F1815" s="23" t="s">
        <v>235</v>
      </c>
      <c r="G1815" s="23" t="s">
        <v>554</v>
      </c>
      <c r="H1815" s="32" t="s">
        <v>363</v>
      </c>
      <c r="I1815" s="32" t="s">
        <v>574</v>
      </c>
      <c r="J1815" s="135">
        <v>146</v>
      </c>
      <c r="K1815" s="28">
        <v>0.85616000000000003</v>
      </c>
      <c r="L1815" s="28">
        <f t="shared" si="69"/>
        <v>0.85784000000000005</v>
      </c>
      <c r="O1815" s="77">
        <v>0.85265000000000002</v>
      </c>
      <c r="BF1815" s="106"/>
    </row>
    <row r="1816" spans="1:58" x14ac:dyDescent="0.25">
      <c r="A1816" t="s">
        <v>17</v>
      </c>
      <c r="B1816" s="25">
        <v>2020</v>
      </c>
      <c r="C1816" s="25" t="s">
        <v>0</v>
      </c>
      <c r="D1816" s="25" t="s">
        <v>63</v>
      </c>
      <c r="E1816" s="25" t="s">
        <v>234</v>
      </c>
      <c r="F1816" s="23" t="s">
        <v>235</v>
      </c>
      <c r="G1816" s="23" t="s">
        <v>554</v>
      </c>
      <c r="H1816" s="32" t="s">
        <v>363</v>
      </c>
      <c r="I1816" s="32" t="s">
        <v>574</v>
      </c>
      <c r="J1816" s="135">
        <v>152</v>
      </c>
      <c r="K1816" s="28">
        <v>0.80920999999999998</v>
      </c>
      <c r="L1816" s="28">
        <f t="shared" si="69"/>
        <v>0.84491000000000005</v>
      </c>
      <c r="O1816" s="77">
        <v>0.84214</v>
      </c>
      <c r="BF1816" s="106"/>
    </row>
    <row r="1817" spans="1:58" x14ac:dyDescent="0.25">
      <c r="A1817" t="s">
        <v>17</v>
      </c>
      <c r="B1817" s="25">
        <v>2020</v>
      </c>
      <c r="C1817" s="25" t="s">
        <v>1</v>
      </c>
      <c r="D1817" s="25" t="s">
        <v>64</v>
      </c>
      <c r="E1817" s="25" t="s">
        <v>234</v>
      </c>
      <c r="F1817" s="23" t="s">
        <v>235</v>
      </c>
      <c r="G1817" s="23" t="s">
        <v>554</v>
      </c>
      <c r="H1817" s="32" t="s">
        <v>363</v>
      </c>
      <c r="I1817" s="32" t="s">
        <v>574</v>
      </c>
      <c r="J1817" s="135">
        <v>99</v>
      </c>
      <c r="K1817" s="28">
        <v>0.76768000000000003</v>
      </c>
      <c r="L1817" s="28">
        <f t="shared" si="69"/>
        <v>0.80147000000000002</v>
      </c>
      <c r="O1817" s="77">
        <v>0.81738999999999995</v>
      </c>
      <c r="BF1817" s="106"/>
    </row>
    <row r="1818" spans="1:58" x14ac:dyDescent="0.25">
      <c r="A1818" t="s">
        <v>17</v>
      </c>
      <c r="B1818" s="25">
        <v>2020</v>
      </c>
      <c r="C1818" s="25" t="s">
        <v>2</v>
      </c>
      <c r="D1818" s="25" t="s">
        <v>65</v>
      </c>
      <c r="E1818" s="25" t="s">
        <v>234</v>
      </c>
      <c r="F1818" s="23" t="s">
        <v>235</v>
      </c>
      <c r="G1818" s="23" t="s">
        <v>554</v>
      </c>
      <c r="H1818" s="32" t="s">
        <v>363</v>
      </c>
      <c r="I1818" s="32" t="s">
        <v>574</v>
      </c>
      <c r="J1818" s="135">
        <v>115</v>
      </c>
      <c r="K1818" s="28">
        <v>0.80869999999999997</v>
      </c>
      <c r="L1818" s="28">
        <f t="shared" si="69"/>
        <v>0.85185</v>
      </c>
      <c r="O1818" s="77">
        <v>0.82706999999999997</v>
      </c>
      <c r="BF1818" s="106"/>
    </row>
    <row r="1819" spans="1:58" x14ac:dyDescent="0.25">
      <c r="A1819" t="s">
        <v>17</v>
      </c>
      <c r="B1819" s="25">
        <v>2020</v>
      </c>
      <c r="C1819" s="25" t="s">
        <v>3</v>
      </c>
      <c r="D1819" s="25" t="s">
        <v>66</v>
      </c>
      <c r="E1819" s="25" t="s">
        <v>234</v>
      </c>
      <c r="F1819" s="23" t="s">
        <v>235</v>
      </c>
      <c r="G1819" s="23" t="s">
        <v>554</v>
      </c>
      <c r="H1819" s="32" t="s">
        <v>363</v>
      </c>
      <c r="I1819" s="32" t="s">
        <v>574</v>
      </c>
      <c r="J1819" s="135">
        <v>122</v>
      </c>
      <c r="K1819" s="28">
        <v>0.87705</v>
      </c>
      <c r="L1819" s="28">
        <f t="shared" si="69"/>
        <v>0.87780999999999998</v>
      </c>
      <c r="O1819" s="77">
        <v>0.85233000000000003</v>
      </c>
      <c r="BF1819" s="106"/>
    </row>
    <row r="1820" spans="1:58" x14ac:dyDescent="0.25">
      <c r="A1820" t="s">
        <v>17</v>
      </c>
      <c r="B1820" s="25">
        <v>2021</v>
      </c>
      <c r="C1820" s="25" t="s">
        <v>0</v>
      </c>
      <c r="D1820" s="25" t="s">
        <v>67</v>
      </c>
      <c r="E1820" s="25" t="s">
        <v>234</v>
      </c>
      <c r="F1820" s="23" t="s">
        <v>235</v>
      </c>
      <c r="G1820" s="23" t="s">
        <v>554</v>
      </c>
      <c r="H1820" s="32" t="s">
        <v>363</v>
      </c>
      <c r="I1820" s="32" t="s">
        <v>574</v>
      </c>
      <c r="J1820" s="135">
        <v>119</v>
      </c>
      <c r="K1820" s="28">
        <v>0.84874000000000005</v>
      </c>
      <c r="L1820" s="28">
        <f t="shared" si="69"/>
        <v>0.87661</v>
      </c>
      <c r="O1820" s="77">
        <v>0.86184000000000005</v>
      </c>
      <c r="BF1820" s="106"/>
    </row>
    <row r="1821" spans="1:58" x14ac:dyDescent="0.25">
      <c r="A1821" t="s">
        <v>17</v>
      </c>
      <c r="B1821" s="25">
        <v>2021</v>
      </c>
      <c r="C1821" s="25" t="s">
        <v>1</v>
      </c>
      <c r="D1821" s="25" t="s">
        <v>68</v>
      </c>
      <c r="E1821" s="25" t="s">
        <v>234</v>
      </c>
      <c r="F1821" s="23" t="s">
        <v>235</v>
      </c>
      <c r="G1821" s="23" t="s">
        <v>554</v>
      </c>
      <c r="H1821" s="32" t="s">
        <v>363</v>
      </c>
      <c r="I1821" s="32" t="s">
        <v>574</v>
      </c>
      <c r="J1821" s="135">
        <v>139</v>
      </c>
      <c r="K1821" s="28">
        <v>0.87770000000000004</v>
      </c>
      <c r="L1821" s="28">
        <f t="shared" si="69"/>
        <v>0.88412000000000002</v>
      </c>
      <c r="O1821" s="77">
        <v>0.85790999999999995</v>
      </c>
      <c r="BF1821" s="106"/>
    </row>
    <row r="1822" spans="1:58" x14ac:dyDescent="0.25">
      <c r="A1822" t="s">
        <v>17</v>
      </c>
      <c r="B1822" s="25">
        <v>2021</v>
      </c>
      <c r="C1822" s="25" t="s">
        <v>2</v>
      </c>
      <c r="D1822" s="25" t="s">
        <v>69</v>
      </c>
      <c r="E1822" s="25" t="s">
        <v>234</v>
      </c>
      <c r="F1822" s="23" t="s">
        <v>235</v>
      </c>
      <c r="G1822" s="23" t="s">
        <v>554</v>
      </c>
      <c r="H1822" s="32" t="s">
        <v>363</v>
      </c>
      <c r="I1822" s="32" t="s">
        <v>574</v>
      </c>
      <c r="J1822" s="135">
        <v>140</v>
      </c>
      <c r="K1822" s="28">
        <v>0.86429</v>
      </c>
      <c r="L1822" s="28">
        <f t="shared" si="69"/>
        <v>0.86087000000000002</v>
      </c>
      <c r="O1822" s="77">
        <v>0.85472999999999999</v>
      </c>
      <c r="BF1822" s="106"/>
    </row>
    <row r="1823" spans="1:58" x14ac:dyDescent="0.25">
      <c r="A1823" t="s">
        <v>17</v>
      </c>
      <c r="B1823" s="25">
        <v>2021</v>
      </c>
      <c r="C1823" s="25" t="s">
        <v>3</v>
      </c>
      <c r="D1823" s="25" t="s">
        <v>70</v>
      </c>
      <c r="E1823" s="25" t="s">
        <v>234</v>
      </c>
      <c r="F1823" s="23" t="s">
        <v>235</v>
      </c>
      <c r="G1823" s="23" t="s">
        <v>554</v>
      </c>
      <c r="H1823" s="32" t="s">
        <v>363</v>
      </c>
      <c r="I1823" s="32" t="s">
        <v>574</v>
      </c>
      <c r="J1823" s="135">
        <v>144</v>
      </c>
      <c r="K1823" s="28">
        <v>0.90971999999999997</v>
      </c>
      <c r="L1823" s="28">
        <f t="shared" si="69"/>
        <v>0.90549000000000002</v>
      </c>
      <c r="O1823" s="77">
        <v>0.86302999999999996</v>
      </c>
      <c r="BF1823" s="106"/>
    </row>
    <row r="1824" spans="1:58" x14ac:dyDescent="0.25">
      <c r="A1824" t="s">
        <v>17</v>
      </c>
      <c r="B1824" s="25">
        <v>2022</v>
      </c>
      <c r="C1824" s="25" t="s">
        <v>0</v>
      </c>
      <c r="D1824" s="25" t="s">
        <v>71</v>
      </c>
      <c r="E1824" s="25" t="s">
        <v>234</v>
      </c>
      <c r="F1824" s="23" t="s">
        <v>235</v>
      </c>
      <c r="G1824" s="23" t="s">
        <v>554</v>
      </c>
      <c r="H1824" s="32" t="s">
        <v>363</v>
      </c>
      <c r="I1824" s="32" t="s">
        <v>574</v>
      </c>
      <c r="J1824" s="135">
        <v>141</v>
      </c>
      <c r="K1824" s="28">
        <v>0.87234</v>
      </c>
      <c r="L1824" s="28">
        <f t="shared" si="69"/>
        <v>0.9083</v>
      </c>
      <c r="O1824" s="77">
        <v>0.86423000000000005</v>
      </c>
      <c r="BF1824" s="106"/>
    </row>
    <row r="1825" spans="1:58" x14ac:dyDescent="0.25">
      <c r="A1825" t="s">
        <v>17</v>
      </c>
      <c r="B1825" s="25">
        <v>2022</v>
      </c>
      <c r="C1825" s="25" t="s">
        <v>1</v>
      </c>
      <c r="D1825" s="25" t="s">
        <v>72</v>
      </c>
      <c r="E1825" s="25" t="s">
        <v>234</v>
      </c>
      <c r="F1825" s="23" t="s">
        <v>235</v>
      </c>
      <c r="G1825" s="23" t="s">
        <v>554</v>
      </c>
      <c r="H1825" s="32" t="s">
        <v>363</v>
      </c>
      <c r="I1825" s="32" t="s">
        <v>574</v>
      </c>
      <c r="J1825" s="135">
        <v>161</v>
      </c>
      <c r="K1825" s="28">
        <v>0.90683000000000002</v>
      </c>
      <c r="L1825" s="28">
        <f t="shared" si="69"/>
        <v>0.89285999999999999</v>
      </c>
      <c r="O1825" s="77">
        <v>0.85797999999999996</v>
      </c>
      <c r="BF1825" s="106"/>
    </row>
    <row r="1826" spans="1:58" x14ac:dyDescent="0.25">
      <c r="A1826" t="s">
        <v>17</v>
      </c>
      <c r="B1826" s="25">
        <v>2022</v>
      </c>
      <c r="C1826" s="25" t="s">
        <v>2</v>
      </c>
      <c r="D1826" s="25" t="s">
        <v>73</v>
      </c>
      <c r="E1826" s="25" t="s">
        <v>234</v>
      </c>
      <c r="F1826" s="23" t="s">
        <v>235</v>
      </c>
      <c r="G1826" s="23" t="s">
        <v>554</v>
      </c>
      <c r="H1826" s="32" t="s">
        <v>363</v>
      </c>
      <c r="I1826" s="32" t="s">
        <v>574</v>
      </c>
      <c r="J1826" s="135">
        <v>139</v>
      </c>
      <c r="K1826" s="28">
        <v>0.89927999999999997</v>
      </c>
      <c r="L1826" s="28">
        <f t="shared" si="69"/>
        <v>0.87844</v>
      </c>
      <c r="O1826" s="77">
        <v>0.85080999999999996</v>
      </c>
      <c r="BF1826" s="106"/>
    </row>
    <row r="1827" spans="1:58" x14ac:dyDescent="0.25">
      <c r="A1827" t="s">
        <v>17</v>
      </c>
      <c r="B1827" s="25">
        <v>2022</v>
      </c>
      <c r="C1827" s="25" t="s">
        <v>3</v>
      </c>
      <c r="D1827" s="25" t="s">
        <v>493</v>
      </c>
      <c r="E1827" s="25" t="s">
        <v>234</v>
      </c>
      <c r="F1827" s="23" t="s">
        <v>235</v>
      </c>
      <c r="G1827" s="23" t="s">
        <v>554</v>
      </c>
      <c r="H1827" s="32" t="s">
        <v>363</v>
      </c>
      <c r="I1827" s="32" t="s">
        <v>574</v>
      </c>
      <c r="J1827" s="135">
        <v>159</v>
      </c>
      <c r="K1827" s="28">
        <v>0.92452999999999996</v>
      </c>
      <c r="L1827" s="28">
        <f t="shared" si="69"/>
        <v>0.90588000000000002</v>
      </c>
      <c r="O1827" s="77">
        <v>0.85358999999999996</v>
      </c>
      <c r="BF1827" s="106"/>
    </row>
    <row r="1828" spans="1:58" x14ac:dyDescent="0.25">
      <c r="A1828" t="s">
        <v>17</v>
      </c>
      <c r="B1828" s="25">
        <v>2023</v>
      </c>
      <c r="C1828" s="25" t="s">
        <v>0</v>
      </c>
      <c r="D1828" s="25" t="s">
        <v>537</v>
      </c>
      <c r="E1828" s="25" t="s">
        <v>234</v>
      </c>
      <c r="F1828" s="23" t="s">
        <v>235</v>
      </c>
      <c r="G1828" s="23" t="s">
        <v>554</v>
      </c>
      <c r="H1828" s="32" t="s">
        <v>363</v>
      </c>
      <c r="I1828" s="32" t="s">
        <v>574</v>
      </c>
      <c r="J1828" s="135">
        <v>159</v>
      </c>
      <c r="K1828" s="28">
        <v>0.91195000000000004</v>
      </c>
      <c r="L1828" s="28">
        <f t="shared" si="69"/>
        <v>0.90153000000000005</v>
      </c>
      <c r="O1828" s="77">
        <v>0.85650000000000004</v>
      </c>
      <c r="BF1828" s="106"/>
    </row>
    <row r="1829" spans="1:58" x14ac:dyDescent="0.25">
      <c r="A1829" t="s">
        <v>17</v>
      </c>
      <c r="B1829" s="25">
        <v>2018</v>
      </c>
      <c r="C1829" s="25" t="s">
        <v>0</v>
      </c>
      <c r="D1829" s="25" t="s">
        <v>54</v>
      </c>
      <c r="E1829" s="25" t="s">
        <v>236</v>
      </c>
      <c r="F1829" s="23" t="s">
        <v>237</v>
      </c>
      <c r="G1829" s="23" t="s">
        <v>557</v>
      </c>
      <c r="H1829" s="32" t="s">
        <v>356</v>
      </c>
      <c r="I1829" s="32" t="s">
        <v>574</v>
      </c>
      <c r="J1829" s="135">
        <v>211</v>
      </c>
      <c r="K1829" s="28">
        <v>0.83411999999999997</v>
      </c>
      <c r="L1829" s="28">
        <f t="shared" si="69"/>
        <v>0.83218999999999999</v>
      </c>
      <c r="O1829" s="77">
        <v>0.84830000000000005</v>
      </c>
      <c r="BF1829" s="106"/>
    </row>
    <row r="1830" spans="1:58" x14ac:dyDescent="0.25">
      <c r="A1830" t="s">
        <v>17</v>
      </c>
      <c r="B1830" s="25">
        <v>2018</v>
      </c>
      <c r="C1830" s="25" t="s">
        <v>1</v>
      </c>
      <c r="D1830" s="25" t="s">
        <v>56</v>
      </c>
      <c r="E1830" s="25" t="s">
        <v>236</v>
      </c>
      <c r="F1830" s="23" t="s">
        <v>237</v>
      </c>
      <c r="G1830" s="23" t="s">
        <v>557</v>
      </c>
      <c r="H1830" s="32" t="s">
        <v>356</v>
      </c>
      <c r="I1830" s="32" t="s">
        <v>574</v>
      </c>
      <c r="J1830" s="135">
        <v>230</v>
      </c>
      <c r="K1830" s="28">
        <v>0.86956999999999995</v>
      </c>
      <c r="L1830" s="28">
        <f t="shared" si="69"/>
        <v>0.85762000000000005</v>
      </c>
      <c r="O1830" s="77">
        <v>0.85524</v>
      </c>
      <c r="BF1830" s="106"/>
    </row>
    <row r="1831" spans="1:58" x14ac:dyDescent="0.25">
      <c r="A1831" t="s">
        <v>17</v>
      </c>
      <c r="B1831" s="25">
        <v>2018</v>
      </c>
      <c r="C1831" s="25" t="s">
        <v>2</v>
      </c>
      <c r="D1831" s="25" t="s">
        <v>57</v>
      </c>
      <c r="E1831" s="25" t="s">
        <v>236</v>
      </c>
      <c r="F1831" s="23" t="s">
        <v>237</v>
      </c>
      <c r="G1831" s="23" t="s">
        <v>557</v>
      </c>
      <c r="H1831" s="32" t="s">
        <v>356</v>
      </c>
      <c r="I1831" s="32" t="s">
        <v>574</v>
      </c>
      <c r="J1831" s="135">
        <v>228</v>
      </c>
      <c r="K1831" s="28">
        <v>0.85087999999999997</v>
      </c>
      <c r="L1831" s="28">
        <f t="shared" si="69"/>
        <v>0.85031999999999996</v>
      </c>
      <c r="O1831" s="77">
        <v>0.85572000000000004</v>
      </c>
      <c r="BF1831" s="106"/>
    </row>
    <row r="1832" spans="1:58" x14ac:dyDescent="0.25">
      <c r="A1832" t="s">
        <v>17</v>
      </c>
      <c r="B1832" s="25">
        <v>2018</v>
      </c>
      <c r="C1832" s="25" t="s">
        <v>3</v>
      </c>
      <c r="D1832" s="25" t="s">
        <v>58</v>
      </c>
      <c r="E1832" s="25" t="s">
        <v>236</v>
      </c>
      <c r="F1832" s="23" t="s">
        <v>237</v>
      </c>
      <c r="G1832" s="23" t="s">
        <v>557</v>
      </c>
      <c r="H1832" s="32" t="s">
        <v>356</v>
      </c>
      <c r="I1832" s="32" t="s">
        <v>574</v>
      </c>
      <c r="J1832" s="135">
        <v>241</v>
      </c>
      <c r="K1832" s="28">
        <v>0.88382000000000005</v>
      </c>
      <c r="L1832" s="28">
        <f t="shared" si="69"/>
        <v>0.88487000000000005</v>
      </c>
      <c r="O1832" s="77">
        <v>0.85877999999999999</v>
      </c>
      <c r="BF1832" s="106"/>
    </row>
    <row r="1833" spans="1:58" x14ac:dyDescent="0.25">
      <c r="A1833" t="s">
        <v>17</v>
      </c>
      <c r="B1833" s="25">
        <v>2019</v>
      </c>
      <c r="C1833" s="25" t="s">
        <v>0</v>
      </c>
      <c r="D1833" s="25" t="s">
        <v>59</v>
      </c>
      <c r="E1833" s="25" t="s">
        <v>236</v>
      </c>
      <c r="F1833" s="23" t="s">
        <v>237</v>
      </c>
      <c r="G1833" s="23" t="s">
        <v>557</v>
      </c>
      <c r="H1833" s="32" t="s">
        <v>356</v>
      </c>
      <c r="I1833" s="32" t="s">
        <v>574</v>
      </c>
      <c r="J1833" s="135">
        <v>230</v>
      </c>
      <c r="K1833" s="28">
        <v>0.84348000000000001</v>
      </c>
      <c r="L1833" s="28">
        <f t="shared" si="69"/>
        <v>0.82670999999999994</v>
      </c>
      <c r="O1833" s="77">
        <v>0.85007999999999995</v>
      </c>
      <c r="BF1833" s="106"/>
    </row>
    <row r="1834" spans="1:58" x14ac:dyDescent="0.25">
      <c r="A1834" t="s">
        <v>17</v>
      </c>
      <c r="B1834" s="25">
        <v>2019</v>
      </c>
      <c r="C1834" s="25" t="s">
        <v>1</v>
      </c>
      <c r="D1834" s="25" t="s">
        <v>60</v>
      </c>
      <c r="E1834" s="25" t="s">
        <v>236</v>
      </c>
      <c r="F1834" s="23" t="s">
        <v>237</v>
      </c>
      <c r="G1834" s="23" t="s">
        <v>557</v>
      </c>
      <c r="H1834" s="32" t="s">
        <v>356</v>
      </c>
      <c r="I1834" s="32" t="s">
        <v>574</v>
      </c>
      <c r="J1834" s="135">
        <v>305</v>
      </c>
      <c r="K1834" s="28">
        <v>0.87541000000000002</v>
      </c>
      <c r="L1834" s="28">
        <f t="shared" si="69"/>
        <v>0.86922999999999995</v>
      </c>
      <c r="O1834" s="77">
        <v>0.85524</v>
      </c>
      <c r="BF1834" s="106"/>
    </row>
    <row r="1835" spans="1:58" x14ac:dyDescent="0.25">
      <c r="A1835" t="s">
        <v>17</v>
      </c>
      <c r="B1835" s="25">
        <v>2019</v>
      </c>
      <c r="C1835" s="25" t="s">
        <v>2</v>
      </c>
      <c r="D1835" s="25" t="s">
        <v>61</v>
      </c>
      <c r="E1835" s="25" t="s">
        <v>236</v>
      </c>
      <c r="F1835" s="23" t="s">
        <v>237</v>
      </c>
      <c r="G1835" s="23" t="s">
        <v>557</v>
      </c>
      <c r="H1835" s="32" t="s">
        <v>356</v>
      </c>
      <c r="I1835" s="32" t="s">
        <v>574</v>
      </c>
      <c r="J1835" s="135">
        <v>257</v>
      </c>
      <c r="K1835" s="28">
        <v>0.84824999999999995</v>
      </c>
      <c r="L1835" s="28">
        <f t="shared" si="69"/>
        <v>0.82387999999999995</v>
      </c>
      <c r="O1835" s="77">
        <v>0.85079000000000005</v>
      </c>
      <c r="BF1835" s="106"/>
    </row>
    <row r="1836" spans="1:58" x14ac:dyDescent="0.25">
      <c r="A1836" t="s">
        <v>17</v>
      </c>
      <c r="B1836" s="25">
        <v>2019</v>
      </c>
      <c r="C1836" s="25" t="s">
        <v>3</v>
      </c>
      <c r="D1836" s="25" t="s">
        <v>62</v>
      </c>
      <c r="E1836" s="25" t="s">
        <v>236</v>
      </c>
      <c r="F1836" s="23" t="s">
        <v>237</v>
      </c>
      <c r="G1836" s="23" t="s">
        <v>557</v>
      </c>
      <c r="H1836" s="32" t="s">
        <v>356</v>
      </c>
      <c r="I1836" s="32" t="s">
        <v>574</v>
      </c>
      <c r="J1836" s="135">
        <v>329</v>
      </c>
      <c r="K1836" s="28">
        <v>0.83282999999999996</v>
      </c>
      <c r="L1836" s="28">
        <f t="shared" si="69"/>
        <v>0.83840999999999999</v>
      </c>
      <c r="O1836" s="77">
        <v>0.85265000000000002</v>
      </c>
      <c r="BF1836" s="106"/>
    </row>
    <row r="1837" spans="1:58" x14ac:dyDescent="0.25">
      <c r="A1837" t="s">
        <v>17</v>
      </c>
      <c r="B1837" s="25">
        <v>2020</v>
      </c>
      <c r="C1837" s="25" t="s">
        <v>0</v>
      </c>
      <c r="D1837" s="25" t="s">
        <v>63</v>
      </c>
      <c r="E1837" s="25" t="s">
        <v>236</v>
      </c>
      <c r="F1837" s="23" t="s">
        <v>237</v>
      </c>
      <c r="G1837" s="23" t="s">
        <v>557</v>
      </c>
      <c r="H1837" s="32" t="s">
        <v>356</v>
      </c>
      <c r="I1837" s="32" t="s">
        <v>574</v>
      </c>
      <c r="J1837" s="135">
        <v>262</v>
      </c>
      <c r="K1837" s="28">
        <v>0.86260000000000003</v>
      </c>
      <c r="L1837" s="28">
        <f t="shared" si="69"/>
        <v>0.82759000000000005</v>
      </c>
      <c r="O1837" s="77">
        <v>0.84214</v>
      </c>
      <c r="BF1837" s="106"/>
    </row>
    <row r="1838" spans="1:58" x14ac:dyDescent="0.25">
      <c r="A1838" t="s">
        <v>17</v>
      </c>
      <c r="B1838" s="25">
        <v>2020</v>
      </c>
      <c r="C1838" s="25" t="s">
        <v>1</v>
      </c>
      <c r="D1838" s="25" t="s">
        <v>64</v>
      </c>
      <c r="E1838" s="25" t="s">
        <v>236</v>
      </c>
      <c r="F1838" s="23" t="s">
        <v>237</v>
      </c>
      <c r="G1838" s="23" t="s">
        <v>557</v>
      </c>
      <c r="H1838" s="32" t="s">
        <v>356</v>
      </c>
      <c r="I1838" s="32" t="s">
        <v>574</v>
      </c>
      <c r="J1838" s="135">
        <v>103</v>
      </c>
      <c r="K1838" s="28">
        <v>0.81552999999999998</v>
      </c>
      <c r="L1838" s="28">
        <f t="shared" si="69"/>
        <v>0.81208000000000002</v>
      </c>
      <c r="O1838" s="77">
        <v>0.81738999999999995</v>
      </c>
      <c r="BF1838" s="106"/>
    </row>
    <row r="1839" spans="1:58" x14ac:dyDescent="0.25">
      <c r="A1839" t="s">
        <v>17</v>
      </c>
      <c r="B1839" s="25">
        <v>2020</v>
      </c>
      <c r="C1839" s="25" t="s">
        <v>2</v>
      </c>
      <c r="D1839" s="25" t="s">
        <v>65</v>
      </c>
      <c r="E1839" s="25" t="s">
        <v>236</v>
      </c>
      <c r="F1839" s="23" t="s">
        <v>237</v>
      </c>
      <c r="G1839" s="23" t="s">
        <v>557</v>
      </c>
      <c r="H1839" s="32" t="s">
        <v>356</v>
      </c>
      <c r="I1839" s="32" t="s">
        <v>574</v>
      </c>
      <c r="J1839" s="135">
        <v>193</v>
      </c>
      <c r="K1839" s="28">
        <v>0.82901999999999998</v>
      </c>
      <c r="L1839" s="28">
        <f t="shared" si="69"/>
        <v>0.81176000000000004</v>
      </c>
      <c r="O1839" s="77">
        <v>0.82706999999999997</v>
      </c>
      <c r="BF1839" s="106"/>
    </row>
    <row r="1840" spans="1:58" x14ac:dyDescent="0.25">
      <c r="A1840" t="s">
        <v>17</v>
      </c>
      <c r="B1840" s="25">
        <v>2020</v>
      </c>
      <c r="C1840" s="25" t="s">
        <v>3</v>
      </c>
      <c r="D1840" s="25" t="s">
        <v>66</v>
      </c>
      <c r="E1840" s="25" t="s">
        <v>236</v>
      </c>
      <c r="F1840" s="23" t="s">
        <v>237</v>
      </c>
      <c r="G1840" s="23" t="s">
        <v>557</v>
      </c>
      <c r="H1840" s="32" t="s">
        <v>356</v>
      </c>
      <c r="I1840" s="32" t="s">
        <v>574</v>
      </c>
      <c r="J1840" s="135">
        <v>228</v>
      </c>
      <c r="K1840" s="28">
        <v>0.80262999999999995</v>
      </c>
      <c r="L1840" s="28">
        <f t="shared" si="69"/>
        <v>0.80591999999999997</v>
      </c>
      <c r="O1840" s="77">
        <v>0.85233000000000003</v>
      </c>
      <c r="BF1840" s="106"/>
    </row>
    <row r="1841" spans="1:58" x14ac:dyDescent="0.25">
      <c r="A1841" t="s">
        <v>17</v>
      </c>
      <c r="B1841" s="25">
        <v>2021</v>
      </c>
      <c r="C1841" s="25" t="s">
        <v>0</v>
      </c>
      <c r="D1841" s="25" t="s">
        <v>67</v>
      </c>
      <c r="E1841" s="25" t="s">
        <v>236</v>
      </c>
      <c r="F1841" s="23" t="s">
        <v>237</v>
      </c>
      <c r="G1841" s="23" t="s">
        <v>557</v>
      </c>
      <c r="H1841" s="32" t="s">
        <v>356</v>
      </c>
      <c r="I1841" s="32" t="s">
        <v>574</v>
      </c>
      <c r="J1841" s="135">
        <v>229</v>
      </c>
      <c r="K1841" s="28">
        <v>0.86026000000000002</v>
      </c>
      <c r="L1841" s="28">
        <f t="shared" si="69"/>
        <v>0.86111000000000004</v>
      </c>
      <c r="O1841" s="77">
        <v>0.86184000000000005</v>
      </c>
      <c r="BF1841" s="106"/>
    </row>
    <row r="1842" spans="1:58" x14ac:dyDescent="0.25">
      <c r="A1842" t="s">
        <v>17</v>
      </c>
      <c r="B1842" s="25">
        <v>2021</v>
      </c>
      <c r="C1842" s="25" t="s">
        <v>1</v>
      </c>
      <c r="D1842" s="25" t="s">
        <v>68</v>
      </c>
      <c r="E1842" s="25" t="s">
        <v>236</v>
      </c>
      <c r="F1842" s="23" t="s">
        <v>237</v>
      </c>
      <c r="G1842" s="23" t="s">
        <v>557</v>
      </c>
      <c r="H1842" s="32" t="s">
        <v>356</v>
      </c>
      <c r="I1842" s="32" t="s">
        <v>574</v>
      </c>
      <c r="J1842" s="135">
        <v>311</v>
      </c>
      <c r="K1842" s="28">
        <v>0.84243999999999997</v>
      </c>
      <c r="L1842" s="28">
        <f t="shared" si="69"/>
        <v>0.83928999999999998</v>
      </c>
      <c r="O1842" s="77">
        <v>0.85790999999999995</v>
      </c>
      <c r="BF1842" s="106"/>
    </row>
    <row r="1843" spans="1:58" x14ac:dyDescent="0.25">
      <c r="A1843" t="s">
        <v>17</v>
      </c>
      <c r="B1843" s="25">
        <v>2021</v>
      </c>
      <c r="C1843" s="25" t="s">
        <v>2</v>
      </c>
      <c r="D1843" s="25" t="s">
        <v>69</v>
      </c>
      <c r="E1843" s="25" t="s">
        <v>236</v>
      </c>
      <c r="F1843" s="23" t="s">
        <v>237</v>
      </c>
      <c r="G1843" s="23" t="s">
        <v>557</v>
      </c>
      <c r="H1843" s="32" t="s">
        <v>356</v>
      </c>
      <c r="I1843" s="32" t="s">
        <v>574</v>
      </c>
      <c r="J1843" s="135">
        <v>288</v>
      </c>
      <c r="K1843" s="28">
        <v>0.86111000000000004</v>
      </c>
      <c r="L1843" s="28">
        <f t="shared" si="69"/>
        <v>0.84721999999999997</v>
      </c>
      <c r="O1843" s="77">
        <v>0.85472999999999999</v>
      </c>
      <c r="BF1843" s="106"/>
    </row>
    <row r="1844" spans="1:58" x14ac:dyDescent="0.25">
      <c r="A1844" t="s">
        <v>17</v>
      </c>
      <c r="B1844" s="25">
        <v>2021</v>
      </c>
      <c r="C1844" s="25" t="s">
        <v>3</v>
      </c>
      <c r="D1844" s="25" t="s">
        <v>70</v>
      </c>
      <c r="E1844" s="25" t="s">
        <v>236</v>
      </c>
      <c r="F1844" s="23" t="s">
        <v>237</v>
      </c>
      <c r="G1844" s="23" t="s">
        <v>557</v>
      </c>
      <c r="H1844" s="32" t="s">
        <v>356</v>
      </c>
      <c r="I1844" s="32" t="s">
        <v>574</v>
      </c>
      <c r="J1844" s="135">
        <v>281</v>
      </c>
      <c r="K1844" s="28">
        <v>0.84697999999999996</v>
      </c>
      <c r="L1844" s="28">
        <f t="shared" si="69"/>
        <v>0.82825000000000004</v>
      </c>
      <c r="O1844" s="77">
        <v>0.86302999999999996</v>
      </c>
      <c r="BF1844" s="106"/>
    </row>
    <row r="1845" spans="1:58" x14ac:dyDescent="0.25">
      <c r="A1845" t="s">
        <v>17</v>
      </c>
      <c r="B1845" s="25">
        <v>2022</v>
      </c>
      <c r="C1845" s="25" t="s">
        <v>0</v>
      </c>
      <c r="D1845" s="25" t="s">
        <v>71</v>
      </c>
      <c r="E1845" s="25" t="s">
        <v>236</v>
      </c>
      <c r="F1845" s="23" t="s">
        <v>237</v>
      </c>
      <c r="G1845" s="23" t="s">
        <v>557</v>
      </c>
      <c r="H1845" s="32" t="s">
        <v>356</v>
      </c>
      <c r="I1845" s="32" t="s">
        <v>574</v>
      </c>
      <c r="J1845" s="135">
        <v>312</v>
      </c>
      <c r="K1845" s="28">
        <v>0.85577000000000003</v>
      </c>
      <c r="L1845" s="28">
        <f t="shared" si="69"/>
        <v>0.83708000000000005</v>
      </c>
      <c r="O1845" s="77">
        <v>0.86423000000000005</v>
      </c>
      <c r="BF1845" s="106"/>
    </row>
    <row r="1846" spans="1:58" x14ac:dyDescent="0.25">
      <c r="A1846" t="s">
        <v>17</v>
      </c>
      <c r="B1846" s="25">
        <v>2022</v>
      </c>
      <c r="C1846" s="25" t="s">
        <v>1</v>
      </c>
      <c r="D1846" s="25" t="s">
        <v>72</v>
      </c>
      <c r="E1846" s="25" t="s">
        <v>236</v>
      </c>
      <c r="F1846" s="23" t="s">
        <v>237</v>
      </c>
      <c r="G1846" s="23" t="s">
        <v>557</v>
      </c>
      <c r="H1846" s="32" t="s">
        <v>356</v>
      </c>
      <c r="I1846" s="32" t="s">
        <v>574</v>
      </c>
      <c r="J1846" s="135">
        <v>293</v>
      </c>
      <c r="K1846" s="28">
        <v>0.85324</v>
      </c>
      <c r="L1846" s="28">
        <f t="shared" si="69"/>
        <v>0.85294000000000003</v>
      </c>
      <c r="O1846" s="77">
        <v>0.85797999999999996</v>
      </c>
      <c r="BF1846" s="106"/>
    </row>
    <row r="1847" spans="1:58" x14ac:dyDescent="0.25">
      <c r="A1847" t="s">
        <v>17</v>
      </c>
      <c r="B1847" s="25">
        <v>2022</v>
      </c>
      <c r="C1847" s="25" t="s">
        <v>2</v>
      </c>
      <c r="D1847" s="25" t="s">
        <v>73</v>
      </c>
      <c r="E1847" s="25" t="s">
        <v>236</v>
      </c>
      <c r="F1847" s="23" t="s">
        <v>237</v>
      </c>
      <c r="G1847" s="23" t="s">
        <v>557</v>
      </c>
      <c r="H1847" s="32" t="s">
        <v>356</v>
      </c>
      <c r="I1847" s="32" t="s">
        <v>574</v>
      </c>
      <c r="J1847" s="135">
        <v>302</v>
      </c>
      <c r="K1847" s="28">
        <v>0.82450000000000001</v>
      </c>
      <c r="L1847" s="28">
        <f t="shared" si="69"/>
        <v>0.79520999999999997</v>
      </c>
      <c r="O1847" s="77">
        <v>0.85080999999999996</v>
      </c>
      <c r="BF1847" s="106"/>
    </row>
    <row r="1848" spans="1:58" x14ac:dyDescent="0.25">
      <c r="A1848" t="s">
        <v>17</v>
      </c>
      <c r="B1848" s="25">
        <v>2022</v>
      </c>
      <c r="C1848" s="25" t="s">
        <v>3</v>
      </c>
      <c r="D1848" s="25" t="s">
        <v>493</v>
      </c>
      <c r="E1848" s="25" t="s">
        <v>236</v>
      </c>
      <c r="F1848" s="23" t="s">
        <v>237</v>
      </c>
      <c r="G1848" s="23" t="s">
        <v>557</v>
      </c>
      <c r="H1848" s="32" t="s">
        <v>356</v>
      </c>
      <c r="I1848" s="32" t="s">
        <v>574</v>
      </c>
      <c r="J1848" s="135">
        <v>267</v>
      </c>
      <c r="K1848" s="28">
        <v>0.8427</v>
      </c>
      <c r="L1848" s="28">
        <f t="shared" si="69"/>
        <v>0.84</v>
      </c>
      <c r="O1848" s="77">
        <v>0.85358999999999996</v>
      </c>
      <c r="BF1848" s="106"/>
    </row>
    <row r="1849" spans="1:58" x14ac:dyDescent="0.25">
      <c r="A1849" t="s">
        <v>17</v>
      </c>
      <c r="B1849" s="25">
        <v>2023</v>
      </c>
      <c r="C1849" s="25" t="s">
        <v>0</v>
      </c>
      <c r="D1849" s="25" t="s">
        <v>537</v>
      </c>
      <c r="E1849" s="25" t="s">
        <v>236</v>
      </c>
      <c r="F1849" s="23" t="s">
        <v>237</v>
      </c>
      <c r="G1849" s="23" t="s">
        <v>557</v>
      </c>
      <c r="H1849" s="32" t="s">
        <v>356</v>
      </c>
      <c r="I1849" s="32" t="s">
        <v>574</v>
      </c>
      <c r="J1849" s="135">
        <v>249</v>
      </c>
      <c r="K1849" s="28">
        <v>0.84336999999999995</v>
      </c>
      <c r="L1849" s="28">
        <f t="shared" si="69"/>
        <v>0.84545000000000003</v>
      </c>
      <c r="O1849" s="77">
        <v>0.85650000000000004</v>
      </c>
      <c r="BF1849" s="106"/>
    </row>
    <row r="1850" spans="1:58" x14ac:dyDescent="0.25">
      <c r="A1850" t="s">
        <v>17</v>
      </c>
      <c r="B1850" s="25">
        <v>2018</v>
      </c>
      <c r="C1850" s="25" t="s">
        <v>0</v>
      </c>
      <c r="D1850" s="25" t="s">
        <v>54</v>
      </c>
      <c r="E1850" s="25" t="s">
        <v>268</v>
      </c>
      <c r="F1850" s="23" t="s">
        <v>340</v>
      </c>
      <c r="G1850" s="23" t="s">
        <v>546</v>
      </c>
      <c r="H1850" s="32" t="s">
        <v>547</v>
      </c>
      <c r="I1850" s="32" t="s">
        <v>574</v>
      </c>
      <c r="J1850" s="135">
        <v>165</v>
      </c>
      <c r="K1850" s="28">
        <v>0.90303</v>
      </c>
      <c r="L1850" s="28">
        <f t="shared" si="69"/>
        <v>0.84862000000000004</v>
      </c>
      <c r="O1850" s="77">
        <v>0.84830000000000005</v>
      </c>
      <c r="BF1850" s="106"/>
    </row>
    <row r="1851" spans="1:58" x14ac:dyDescent="0.25">
      <c r="A1851" t="s">
        <v>17</v>
      </c>
      <c r="B1851" s="25">
        <v>2018</v>
      </c>
      <c r="C1851" s="25" t="s">
        <v>1</v>
      </c>
      <c r="D1851" s="25" t="s">
        <v>56</v>
      </c>
      <c r="E1851" s="25" t="s">
        <v>268</v>
      </c>
      <c r="F1851" s="23" t="s">
        <v>340</v>
      </c>
      <c r="G1851" s="23" t="s">
        <v>546</v>
      </c>
      <c r="H1851" s="32" t="s">
        <v>547</v>
      </c>
      <c r="I1851" s="32" t="s">
        <v>574</v>
      </c>
      <c r="J1851" s="135">
        <v>168</v>
      </c>
      <c r="K1851" s="28">
        <v>0.85714000000000001</v>
      </c>
      <c r="L1851" s="28">
        <f t="shared" si="69"/>
        <v>0.83359000000000005</v>
      </c>
      <c r="O1851" s="77">
        <v>0.85524</v>
      </c>
      <c r="BF1851" s="106"/>
    </row>
    <row r="1852" spans="1:58" x14ac:dyDescent="0.25">
      <c r="A1852" t="s">
        <v>17</v>
      </c>
      <c r="B1852" s="25">
        <v>2018</v>
      </c>
      <c r="C1852" s="25" t="s">
        <v>2</v>
      </c>
      <c r="D1852" s="25" t="s">
        <v>57</v>
      </c>
      <c r="E1852" s="25" t="s">
        <v>268</v>
      </c>
      <c r="F1852" s="23" t="s">
        <v>340</v>
      </c>
      <c r="G1852" s="23" t="s">
        <v>546</v>
      </c>
      <c r="H1852" s="32" t="s">
        <v>547</v>
      </c>
      <c r="I1852" s="32" t="s">
        <v>574</v>
      </c>
      <c r="J1852" s="135">
        <v>162</v>
      </c>
      <c r="K1852" s="28">
        <v>0.86419999999999997</v>
      </c>
      <c r="L1852" s="28">
        <f t="shared" si="69"/>
        <v>0.82104999999999995</v>
      </c>
      <c r="O1852" s="77">
        <v>0.85572000000000004</v>
      </c>
      <c r="BF1852" s="106"/>
    </row>
    <row r="1853" spans="1:58" x14ac:dyDescent="0.25">
      <c r="A1853" t="s">
        <v>17</v>
      </c>
      <c r="B1853" s="25">
        <v>2018</v>
      </c>
      <c r="C1853" s="25" t="s">
        <v>3</v>
      </c>
      <c r="D1853" s="25" t="s">
        <v>58</v>
      </c>
      <c r="E1853" s="25" t="s">
        <v>268</v>
      </c>
      <c r="F1853" s="23" t="s">
        <v>340</v>
      </c>
      <c r="G1853" s="23" t="s">
        <v>546</v>
      </c>
      <c r="H1853" s="32" t="s">
        <v>547</v>
      </c>
      <c r="I1853" s="32" t="s">
        <v>574</v>
      </c>
      <c r="J1853" s="135">
        <v>114</v>
      </c>
      <c r="K1853" s="28">
        <v>0.85087999999999997</v>
      </c>
      <c r="L1853" s="28">
        <f t="shared" si="69"/>
        <v>0.84069000000000005</v>
      </c>
      <c r="O1853" s="77">
        <v>0.85877999999999999</v>
      </c>
      <c r="BF1853" s="106"/>
    </row>
    <row r="1854" spans="1:58" x14ac:dyDescent="0.25">
      <c r="A1854" t="s">
        <v>17</v>
      </c>
      <c r="B1854" s="25">
        <v>2019</v>
      </c>
      <c r="C1854" s="25" t="s">
        <v>0</v>
      </c>
      <c r="D1854" s="25" t="s">
        <v>59</v>
      </c>
      <c r="E1854" s="25" t="s">
        <v>268</v>
      </c>
      <c r="F1854" s="23" t="s">
        <v>340</v>
      </c>
      <c r="G1854" s="23" t="s">
        <v>546</v>
      </c>
      <c r="H1854" s="32" t="s">
        <v>547</v>
      </c>
      <c r="I1854" s="32" t="s">
        <v>574</v>
      </c>
      <c r="J1854" s="135">
        <v>157</v>
      </c>
      <c r="K1854" s="28">
        <v>0.82165999999999995</v>
      </c>
      <c r="L1854" s="28">
        <f t="shared" si="69"/>
        <v>0.83006999999999997</v>
      </c>
      <c r="O1854" s="77">
        <v>0.85007999999999995</v>
      </c>
      <c r="BF1854" s="106"/>
    </row>
    <row r="1855" spans="1:58" x14ac:dyDescent="0.25">
      <c r="A1855" t="s">
        <v>17</v>
      </c>
      <c r="B1855" s="25">
        <v>2019</v>
      </c>
      <c r="C1855" s="25" t="s">
        <v>1</v>
      </c>
      <c r="D1855" s="25" t="s">
        <v>60</v>
      </c>
      <c r="E1855" s="25" t="s">
        <v>268</v>
      </c>
      <c r="F1855" s="23" t="s">
        <v>340</v>
      </c>
      <c r="G1855" s="23" t="s">
        <v>546</v>
      </c>
      <c r="H1855" s="32" t="s">
        <v>547</v>
      </c>
      <c r="I1855" s="32" t="s">
        <v>574</v>
      </c>
      <c r="J1855" s="135">
        <v>151</v>
      </c>
      <c r="K1855" s="28">
        <v>0.86755000000000004</v>
      </c>
      <c r="L1855" s="28">
        <f t="shared" si="69"/>
        <v>0.86097000000000001</v>
      </c>
      <c r="O1855" s="77">
        <v>0.85524</v>
      </c>
      <c r="BF1855" s="106"/>
    </row>
    <row r="1856" spans="1:58" x14ac:dyDescent="0.25">
      <c r="A1856" t="s">
        <v>17</v>
      </c>
      <c r="B1856" s="25">
        <v>2019</v>
      </c>
      <c r="C1856" s="25" t="s">
        <v>2</v>
      </c>
      <c r="D1856" s="25" t="s">
        <v>61</v>
      </c>
      <c r="E1856" s="25" t="s">
        <v>268</v>
      </c>
      <c r="F1856" s="23" t="s">
        <v>340</v>
      </c>
      <c r="G1856" s="23" t="s">
        <v>546</v>
      </c>
      <c r="H1856" s="32" t="s">
        <v>547</v>
      </c>
      <c r="I1856" s="32" t="s">
        <v>574</v>
      </c>
      <c r="J1856" s="135">
        <v>200</v>
      </c>
      <c r="K1856" s="28">
        <v>0.875</v>
      </c>
      <c r="L1856" s="28">
        <f t="shared" si="69"/>
        <v>0.83965999999999996</v>
      </c>
      <c r="O1856" s="77">
        <v>0.85079000000000005</v>
      </c>
      <c r="BF1856" s="106"/>
    </row>
    <row r="1857" spans="1:58" x14ac:dyDescent="0.25">
      <c r="A1857" t="s">
        <v>17</v>
      </c>
      <c r="B1857" s="25">
        <v>2019</v>
      </c>
      <c r="C1857" s="25" t="s">
        <v>3</v>
      </c>
      <c r="D1857" s="25" t="s">
        <v>62</v>
      </c>
      <c r="E1857" s="25" t="s">
        <v>268</v>
      </c>
      <c r="F1857" s="23" t="s">
        <v>340</v>
      </c>
      <c r="G1857" s="23" t="s">
        <v>546</v>
      </c>
      <c r="H1857" s="32" t="s">
        <v>547</v>
      </c>
      <c r="I1857" s="32" t="s">
        <v>574</v>
      </c>
      <c r="J1857" s="135">
        <v>169</v>
      </c>
      <c r="K1857" s="28">
        <v>0.91715999999999998</v>
      </c>
      <c r="L1857" s="28">
        <f t="shared" si="69"/>
        <v>0.85233999999999999</v>
      </c>
      <c r="O1857" s="77">
        <v>0.85265000000000002</v>
      </c>
      <c r="BF1857" s="106"/>
    </row>
    <row r="1858" spans="1:58" x14ac:dyDescent="0.25">
      <c r="A1858" t="s">
        <v>17</v>
      </c>
      <c r="B1858" s="25">
        <v>2020</v>
      </c>
      <c r="C1858" s="25" t="s">
        <v>0</v>
      </c>
      <c r="D1858" s="25" t="s">
        <v>63</v>
      </c>
      <c r="E1858" s="25" t="s">
        <v>268</v>
      </c>
      <c r="F1858" s="23" t="s">
        <v>340</v>
      </c>
      <c r="G1858" s="23" t="s">
        <v>546</v>
      </c>
      <c r="H1858" s="32" t="s">
        <v>547</v>
      </c>
      <c r="I1858" s="32" t="s">
        <v>574</v>
      </c>
      <c r="J1858" s="135">
        <v>169</v>
      </c>
      <c r="K1858" s="28">
        <v>0.87573999999999996</v>
      </c>
      <c r="L1858" s="28">
        <f t="shared" ref="L1858:L1921" si="70">SUMIFS(K:K, E:E, G1858, D:D, D1858, I:I, I1858)</f>
        <v>0.79776999999999998</v>
      </c>
      <c r="O1858" s="77">
        <v>0.84214</v>
      </c>
      <c r="BF1858" s="106"/>
    </row>
    <row r="1859" spans="1:58" x14ac:dyDescent="0.25">
      <c r="A1859" t="s">
        <v>17</v>
      </c>
      <c r="B1859" s="25">
        <v>2020</v>
      </c>
      <c r="C1859" s="25" t="s">
        <v>1</v>
      </c>
      <c r="D1859" s="25" t="s">
        <v>64</v>
      </c>
      <c r="E1859" s="25" t="s">
        <v>268</v>
      </c>
      <c r="F1859" s="23" t="s">
        <v>340</v>
      </c>
      <c r="G1859" s="23" t="s">
        <v>546</v>
      </c>
      <c r="H1859" s="32" t="s">
        <v>547</v>
      </c>
      <c r="I1859" s="32" t="s">
        <v>574</v>
      </c>
      <c r="J1859" s="135">
        <v>101</v>
      </c>
      <c r="K1859" s="28">
        <v>0.89109000000000005</v>
      </c>
      <c r="L1859" s="28">
        <f t="shared" si="70"/>
        <v>0.87234</v>
      </c>
      <c r="O1859" s="77">
        <v>0.81738999999999995</v>
      </c>
      <c r="BF1859" s="106"/>
    </row>
    <row r="1860" spans="1:58" x14ac:dyDescent="0.25">
      <c r="A1860" t="s">
        <v>17</v>
      </c>
      <c r="B1860" s="25">
        <v>2020</v>
      </c>
      <c r="C1860" s="25" t="s">
        <v>2</v>
      </c>
      <c r="D1860" s="25" t="s">
        <v>65</v>
      </c>
      <c r="E1860" s="25" t="s">
        <v>268</v>
      </c>
      <c r="F1860" s="23" t="s">
        <v>340</v>
      </c>
      <c r="G1860" s="23" t="s">
        <v>546</v>
      </c>
      <c r="H1860" s="32" t="s">
        <v>547</v>
      </c>
      <c r="I1860" s="32" t="s">
        <v>574</v>
      </c>
      <c r="J1860" s="135">
        <v>131</v>
      </c>
      <c r="K1860" s="28">
        <v>0.88549999999999995</v>
      </c>
      <c r="L1860" s="28">
        <f t="shared" si="70"/>
        <v>0.83108000000000004</v>
      </c>
      <c r="O1860" s="77">
        <v>0.82706999999999997</v>
      </c>
      <c r="BF1860" s="106"/>
    </row>
    <row r="1861" spans="1:58" x14ac:dyDescent="0.25">
      <c r="A1861" t="s">
        <v>17</v>
      </c>
      <c r="B1861" s="25">
        <v>2020</v>
      </c>
      <c r="C1861" s="25" t="s">
        <v>3</v>
      </c>
      <c r="D1861" s="25" t="s">
        <v>66</v>
      </c>
      <c r="E1861" s="25" t="s">
        <v>268</v>
      </c>
      <c r="F1861" s="23" t="s">
        <v>340</v>
      </c>
      <c r="G1861" s="23" t="s">
        <v>546</v>
      </c>
      <c r="H1861" s="32" t="s">
        <v>547</v>
      </c>
      <c r="I1861" s="32" t="s">
        <v>574</v>
      </c>
      <c r="J1861" s="135">
        <v>159</v>
      </c>
      <c r="K1861" s="28">
        <v>0.86792000000000002</v>
      </c>
      <c r="L1861" s="28">
        <f t="shared" si="70"/>
        <v>0.81942000000000004</v>
      </c>
      <c r="O1861" s="77">
        <v>0.85233000000000003</v>
      </c>
      <c r="BF1861" s="106"/>
    </row>
    <row r="1862" spans="1:58" x14ac:dyDescent="0.25">
      <c r="A1862" t="s">
        <v>17</v>
      </c>
      <c r="B1862" s="25">
        <v>2021</v>
      </c>
      <c r="C1862" s="25" t="s">
        <v>0</v>
      </c>
      <c r="D1862" s="25" t="s">
        <v>67</v>
      </c>
      <c r="E1862" s="25" t="s">
        <v>268</v>
      </c>
      <c r="F1862" s="23" t="s">
        <v>340</v>
      </c>
      <c r="G1862" s="23" t="s">
        <v>546</v>
      </c>
      <c r="H1862" s="32" t="s">
        <v>547</v>
      </c>
      <c r="I1862" s="32" t="s">
        <v>574</v>
      </c>
      <c r="J1862" s="135">
        <v>171</v>
      </c>
      <c r="K1862" s="28">
        <v>0.87134999999999996</v>
      </c>
      <c r="L1862" s="28">
        <f t="shared" si="70"/>
        <v>0.84799000000000002</v>
      </c>
      <c r="O1862" s="77">
        <v>0.86184000000000005</v>
      </c>
      <c r="BF1862" s="106"/>
    </row>
    <row r="1863" spans="1:58" x14ac:dyDescent="0.25">
      <c r="A1863" t="s">
        <v>17</v>
      </c>
      <c r="B1863" s="25">
        <v>2021</v>
      </c>
      <c r="C1863" s="25" t="s">
        <v>1</v>
      </c>
      <c r="D1863" s="25" t="s">
        <v>68</v>
      </c>
      <c r="E1863" s="25" t="s">
        <v>268</v>
      </c>
      <c r="F1863" s="23" t="s">
        <v>340</v>
      </c>
      <c r="G1863" s="23" t="s">
        <v>546</v>
      </c>
      <c r="H1863" s="32" t="s">
        <v>547</v>
      </c>
      <c r="I1863" s="32" t="s">
        <v>574</v>
      </c>
      <c r="J1863" s="135">
        <v>188</v>
      </c>
      <c r="K1863" s="28">
        <v>0.86170000000000002</v>
      </c>
      <c r="L1863" s="28">
        <f t="shared" si="70"/>
        <v>0.80676999999999999</v>
      </c>
      <c r="O1863" s="77">
        <v>0.85790999999999995</v>
      </c>
      <c r="BF1863" s="106"/>
    </row>
    <row r="1864" spans="1:58" x14ac:dyDescent="0.25">
      <c r="A1864" t="s">
        <v>17</v>
      </c>
      <c r="B1864" s="25">
        <v>2021</v>
      </c>
      <c r="C1864" s="25" t="s">
        <v>2</v>
      </c>
      <c r="D1864" s="25" t="s">
        <v>69</v>
      </c>
      <c r="E1864" s="25" t="s">
        <v>268</v>
      </c>
      <c r="F1864" s="23" t="s">
        <v>340</v>
      </c>
      <c r="G1864" s="23" t="s">
        <v>546</v>
      </c>
      <c r="H1864" s="32" t="s">
        <v>547</v>
      </c>
      <c r="I1864" s="32" t="s">
        <v>574</v>
      </c>
      <c r="J1864" s="135">
        <v>183</v>
      </c>
      <c r="K1864" s="28">
        <v>0.89617000000000002</v>
      </c>
      <c r="L1864" s="28">
        <f t="shared" si="70"/>
        <v>0.82845000000000002</v>
      </c>
      <c r="O1864" s="77">
        <v>0.85472999999999999</v>
      </c>
      <c r="BF1864" s="106"/>
    </row>
    <row r="1865" spans="1:58" x14ac:dyDescent="0.25">
      <c r="A1865" t="s">
        <v>17</v>
      </c>
      <c r="B1865" s="25">
        <v>2021</v>
      </c>
      <c r="C1865" s="25" t="s">
        <v>3</v>
      </c>
      <c r="D1865" s="25" t="s">
        <v>70</v>
      </c>
      <c r="E1865" s="25" t="s">
        <v>268</v>
      </c>
      <c r="F1865" s="23" t="s">
        <v>340</v>
      </c>
      <c r="G1865" s="23" t="s">
        <v>546</v>
      </c>
      <c r="H1865" s="32" t="s">
        <v>547</v>
      </c>
      <c r="I1865" s="32" t="s">
        <v>574</v>
      </c>
      <c r="J1865" s="135">
        <v>185</v>
      </c>
      <c r="K1865" s="28">
        <v>0.87026999999999999</v>
      </c>
      <c r="L1865" s="28">
        <f t="shared" si="70"/>
        <v>0.82628000000000001</v>
      </c>
      <c r="O1865" s="77">
        <v>0.86302999999999996</v>
      </c>
      <c r="BF1865" s="106"/>
    </row>
    <row r="1866" spans="1:58" x14ac:dyDescent="0.25">
      <c r="A1866" t="s">
        <v>17</v>
      </c>
      <c r="B1866" s="25">
        <v>2022</v>
      </c>
      <c r="C1866" s="25" t="s">
        <v>0</v>
      </c>
      <c r="D1866" s="25" t="s">
        <v>71</v>
      </c>
      <c r="E1866" s="25" t="s">
        <v>268</v>
      </c>
      <c r="F1866" s="23" t="s">
        <v>340</v>
      </c>
      <c r="G1866" s="23" t="s">
        <v>546</v>
      </c>
      <c r="H1866" s="32" t="s">
        <v>547</v>
      </c>
      <c r="I1866" s="32" t="s">
        <v>574</v>
      </c>
      <c r="J1866" s="135">
        <v>177</v>
      </c>
      <c r="K1866" s="28">
        <v>0.83050999999999997</v>
      </c>
      <c r="L1866" s="28">
        <f t="shared" si="70"/>
        <v>0.82343999999999995</v>
      </c>
      <c r="O1866" s="77">
        <v>0.86423000000000005</v>
      </c>
      <c r="BF1866" s="106"/>
    </row>
    <row r="1867" spans="1:58" x14ac:dyDescent="0.25">
      <c r="A1867" t="s">
        <v>17</v>
      </c>
      <c r="B1867" s="25">
        <v>2022</v>
      </c>
      <c r="C1867" s="25" t="s">
        <v>1</v>
      </c>
      <c r="D1867" s="25" t="s">
        <v>72</v>
      </c>
      <c r="E1867" s="25" t="s">
        <v>268</v>
      </c>
      <c r="F1867" s="23" t="s">
        <v>340</v>
      </c>
      <c r="G1867" s="23" t="s">
        <v>546</v>
      </c>
      <c r="H1867" s="32" t="s">
        <v>547</v>
      </c>
      <c r="I1867" s="32" t="s">
        <v>574</v>
      </c>
      <c r="J1867" s="135">
        <v>180</v>
      </c>
      <c r="K1867" s="28">
        <v>0.84443999999999997</v>
      </c>
      <c r="L1867" s="28">
        <f t="shared" si="70"/>
        <v>0.82667000000000002</v>
      </c>
      <c r="O1867" s="77">
        <v>0.85797999999999996</v>
      </c>
      <c r="BF1867" s="106"/>
    </row>
    <row r="1868" spans="1:58" x14ac:dyDescent="0.25">
      <c r="A1868" t="s">
        <v>17</v>
      </c>
      <c r="B1868" s="25">
        <v>2022</v>
      </c>
      <c r="C1868" s="25" t="s">
        <v>2</v>
      </c>
      <c r="D1868" s="25" t="s">
        <v>73</v>
      </c>
      <c r="E1868" s="25" t="s">
        <v>268</v>
      </c>
      <c r="F1868" s="23" t="s">
        <v>340</v>
      </c>
      <c r="G1868" s="23" t="s">
        <v>546</v>
      </c>
      <c r="H1868" s="32" t="s">
        <v>547</v>
      </c>
      <c r="I1868" s="32" t="s">
        <v>574</v>
      </c>
      <c r="J1868" s="135">
        <v>194</v>
      </c>
      <c r="K1868" s="28">
        <v>0.84536</v>
      </c>
      <c r="L1868" s="28">
        <f t="shared" si="70"/>
        <v>0.82960999999999996</v>
      </c>
      <c r="O1868" s="77">
        <v>0.85080999999999996</v>
      </c>
      <c r="BF1868" s="106"/>
    </row>
    <row r="1869" spans="1:58" x14ac:dyDescent="0.25">
      <c r="A1869" t="s">
        <v>17</v>
      </c>
      <c r="B1869" s="25">
        <v>2022</v>
      </c>
      <c r="C1869" s="25" t="s">
        <v>3</v>
      </c>
      <c r="D1869" s="25" t="s">
        <v>493</v>
      </c>
      <c r="E1869" s="25" t="s">
        <v>268</v>
      </c>
      <c r="F1869" s="23" t="s">
        <v>340</v>
      </c>
      <c r="G1869" s="23" t="s">
        <v>546</v>
      </c>
      <c r="H1869" s="32" t="s">
        <v>547</v>
      </c>
      <c r="I1869" s="32" t="s">
        <v>574</v>
      </c>
      <c r="J1869" s="135">
        <v>214</v>
      </c>
      <c r="K1869" s="28">
        <v>0.84111999999999998</v>
      </c>
      <c r="L1869" s="28">
        <f t="shared" si="70"/>
        <v>0.81510000000000005</v>
      </c>
      <c r="O1869" s="77">
        <v>0.85358999999999996</v>
      </c>
      <c r="BF1869" s="106"/>
    </row>
    <row r="1870" spans="1:58" x14ac:dyDescent="0.25">
      <c r="A1870" t="s">
        <v>17</v>
      </c>
      <c r="B1870" s="25">
        <v>2023</v>
      </c>
      <c r="C1870" s="25" t="s">
        <v>0</v>
      </c>
      <c r="D1870" s="25" t="s">
        <v>537</v>
      </c>
      <c r="E1870" s="25" t="s">
        <v>268</v>
      </c>
      <c r="F1870" s="23" t="s">
        <v>340</v>
      </c>
      <c r="G1870" s="23" t="s">
        <v>546</v>
      </c>
      <c r="H1870" s="32" t="s">
        <v>547</v>
      </c>
      <c r="I1870" s="32" t="s">
        <v>574</v>
      </c>
      <c r="J1870" s="135">
        <v>147</v>
      </c>
      <c r="K1870" s="28">
        <v>0.85714000000000001</v>
      </c>
      <c r="L1870" s="28">
        <f t="shared" si="70"/>
        <v>0.83679999999999999</v>
      </c>
      <c r="O1870" s="77">
        <v>0.85650000000000004</v>
      </c>
      <c r="BF1870" s="106"/>
    </row>
    <row r="1871" spans="1:58" x14ac:dyDescent="0.25">
      <c r="A1871" t="s">
        <v>17</v>
      </c>
      <c r="B1871" s="25">
        <v>2018</v>
      </c>
      <c r="C1871" s="25" t="s">
        <v>0</v>
      </c>
      <c r="D1871" s="25" t="s">
        <v>54</v>
      </c>
      <c r="E1871" s="25" t="s">
        <v>238</v>
      </c>
      <c r="F1871" s="23" t="s">
        <v>239</v>
      </c>
      <c r="G1871" s="23" t="s">
        <v>538</v>
      </c>
      <c r="H1871" s="32" t="s">
        <v>362</v>
      </c>
      <c r="I1871" s="32" t="s">
        <v>574</v>
      </c>
      <c r="J1871" s="135">
        <v>88</v>
      </c>
      <c r="K1871" s="28">
        <v>0.80681999999999998</v>
      </c>
      <c r="L1871" s="28">
        <f t="shared" si="70"/>
        <v>0.80818000000000001</v>
      </c>
      <c r="O1871" s="77">
        <v>0.84830000000000005</v>
      </c>
      <c r="BF1871" s="106"/>
    </row>
    <row r="1872" spans="1:58" x14ac:dyDescent="0.25">
      <c r="A1872" t="s">
        <v>17</v>
      </c>
      <c r="B1872" s="25">
        <v>2018</v>
      </c>
      <c r="C1872" s="25" t="s">
        <v>1</v>
      </c>
      <c r="D1872" s="25" t="s">
        <v>56</v>
      </c>
      <c r="E1872" s="25" t="s">
        <v>238</v>
      </c>
      <c r="F1872" s="23" t="s">
        <v>239</v>
      </c>
      <c r="G1872" s="23" t="s">
        <v>538</v>
      </c>
      <c r="H1872" s="32" t="s">
        <v>362</v>
      </c>
      <c r="I1872" s="32" t="s">
        <v>574</v>
      </c>
      <c r="J1872" s="135">
        <v>95</v>
      </c>
      <c r="K1872" s="28">
        <v>0.82104999999999995</v>
      </c>
      <c r="L1872" s="28">
        <f t="shared" si="70"/>
        <v>0.81181999999999999</v>
      </c>
      <c r="O1872" s="77">
        <v>0.85524</v>
      </c>
      <c r="BF1872" s="106"/>
    </row>
    <row r="1873" spans="1:58" x14ac:dyDescent="0.25">
      <c r="A1873" t="s">
        <v>17</v>
      </c>
      <c r="B1873" s="25">
        <v>2018</v>
      </c>
      <c r="C1873" s="25" t="s">
        <v>2</v>
      </c>
      <c r="D1873" s="25" t="s">
        <v>57</v>
      </c>
      <c r="E1873" s="25" t="s">
        <v>238</v>
      </c>
      <c r="F1873" s="23" t="s">
        <v>239</v>
      </c>
      <c r="G1873" s="23" t="s">
        <v>538</v>
      </c>
      <c r="H1873" s="32" t="s">
        <v>362</v>
      </c>
      <c r="I1873" s="32" t="s">
        <v>574</v>
      </c>
      <c r="J1873" s="135">
        <v>97</v>
      </c>
      <c r="K1873" s="28">
        <v>0.86597999999999997</v>
      </c>
      <c r="L1873" s="28">
        <f t="shared" si="70"/>
        <v>0.82911000000000001</v>
      </c>
      <c r="O1873" s="77">
        <v>0.85572000000000004</v>
      </c>
      <c r="BF1873" s="106"/>
    </row>
    <row r="1874" spans="1:58" x14ac:dyDescent="0.25">
      <c r="A1874" t="s">
        <v>17</v>
      </c>
      <c r="B1874" s="25">
        <v>2018</v>
      </c>
      <c r="C1874" s="25" t="s">
        <v>3</v>
      </c>
      <c r="D1874" s="25" t="s">
        <v>58</v>
      </c>
      <c r="E1874" s="25" t="s">
        <v>238</v>
      </c>
      <c r="F1874" s="23" t="s">
        <v>239</v>
      </c>
      <c r="G1874" s="23" t="s">
        <v>538</v>
      </c>
      <c r="H1874" s="32" t="s">
        <v>362</v>
      </c>
      <c r="I1874" s="32" t="s">
        <v>574</v>
      </c>
      <c r="J1874" s="135">
        <v>96</v>
      </c>
      <c r="K1874" s="28">
        <v>0.80208000000000002</v>
      </c>
      <c r="L1874" s="28">
        <f t="shared" si="70"/>
        <v>0.82620000000000005</v>
      </c>
      <c r="O1874" s="77">
        <v>0.85877999999999999</v>
      </c>
      <c r="BF1874" s="106"/>
    </row>
    <row r="1875" spans="1:58" x14ac:dyDescent="0.25">
      <c r="A1875" t="s">
        <v>17</v>
      </c>
      <c r="B1875" s="25">
        <v>2019</v>
      </c>
      <c r="C1875" s="25" t="s">
        <v>0</v>
      </c>
      <c r="D1875" s="25" t="s">
        <v>59</v>
      </c>
      <c r="E1875" s="25" t="s">
        <v>238</v>
      </c>
      <c r="F1875" s="23" t="s">
        <v>239</v>
      </c>
      <c r="G1875" s="23" t="s">
        <v>538</v>
      </c>
      <c r="H1875" s="32" t="s">
        <v>362</v>
      </c>
      <c r="I1875" s="32" t="s">
        <v>574</v>
      </c>
      <c r="J1875" s="135">
        <v>100</v>
      </c>
      <c r="K1875" s="28">
        <v>0.79</v>
      </c>
      <c r="L1875" s="28">
        <f t="shared" si="70"/>
        <v>0.80976000000000004</v>
      </c>
      <c r="O1875" s="77">
        <v>0.85007999999999995</v>
      </c>
      <c r="BF1875" s="106"/>
    </row>
    <row r="1876" spans="1:58" x14ac:dyDescent="0.25">
      <c r="A1876" t="s">
        <v>17</v>
      </c>
      <c r="B1876" s="25">
        <v>2019</v>
      </c>
      <c r="C1876" s="25" t="s">
        <v>1</v>
      </c>
      <c r="D1876" s="25" t="s">
        <v>60</v>
      </c>
      <c r="E1876" s="25" t="s">
        <v>238</v>
      </c>
      <c r="F1876" s="23" t="s">
        <v>239</v>
      </c>
      <c r="G1876" s="23" t="s">
        <v>538</v>
      </c>
      <c r="H1876" s="32" t="s">
        <v>362</v>
      </c>
      <c r="I1876" s="32" t="s">
        <v>574</v>
      </c>
      <c r="J1876" s="135">
        <v>93</v>
      </c>
      <c r="K1876" s="28">
        <v>0.89246999999999999</v>
      </c>
      <c r="L1876" s="28">
        <f t="shared" si="70"/>
        <v>0.83150000000000002</v>
      </c>
      <c r="O1876" s="77">
        <v>0.85524</v>
      </c>
      <c r="BF1876" s="106"/>
    </row>
    <row r="1877" spans="1:58" x14ac:dyDescent="0.25">
      <c r="A1877" t="s">
        <v>17</v>
      </c>
      <c r="B1877" s="25">
        <v>2019</v>
      </c>
      <c r="C1877" s="25" t="s">
        <v>2</v>
      </c>
      <c r="D1877" s="25" t="s">
        <v>61</v>
      </c>
      <c r="E1877" s="25" t="s">
        <v>238</v>
      </c>
      <c r="F1877" s="23" t="s">
        <v>239</v>
      </c>
      <c r="G1877" s="23" t="s">
        <v>538</v>
      </c>
      <c r="H1877" s="32" t="s">
        <v>362</v>
      </c>
      <c r="I1877" s="32" t="s">
        <v>574</v>
      </c>
      <c r="J1877" s="135">
        <v>81</v>
      </c>
      <c r="K1877" s="28">
        <v>0.76543000000000005</v>
      </c>
      <c r="L1877" s="28">
        <f t="shared" si="70"/>
        <v>0.80764000000000002</v>
      </c>
      <c r="O1877" s="77">
        <v>0.85079000000000005</v>
      </c>
      <c r="BF1877" s="106"/>
    </row>
    <row r="1878" spans="1:58" x14ac:dyDescent="0.25">
      <c r="A1878" t="s">
        <v>17</v>
      </c>
      <c r="B1878" s="25">
        <v>2019</v>
      </c>
      <c r="C1878" s="25" t="s">
        <v>3</v>
      </c>
      <c r="D1878" s="25" t="s">
        <v>62</v>
      </c>
      <c r="E1878" s="25" t="s">
        <v>238</v>
      </c>
      <c r="F1878" s="23" t="s">
        <v>239</v>
      </c>
      <c r="G1878" s="23" t="s">
        <v>538</v>
      </c>
      <c r="H1878" s="32" t="s">
        <v>362</v>
      </c>
      <c r="I1878" s="32" t="s">
        <v>574</v>
      </c>
      <c r="J1878" s="135">
        <v>76</v>
      </c>
      <c r="K1878" s="28">
        <v>0.85526000000000002</v>
      </c>
      <c r="L1878" s="28">
        <f t="shared" si="70"/>
        <v>0.82711000000000001</v>
      </c>
      <c r="O1878" s="77">
        <v>0.85265000000000002</v>
      </c>
      <c r="BF1878" s="106"/>
    </row>
    <row r="1879" spans="1:58" x14ac:dyDescent="0.25">
      <c r="A1879" t="s">
        <v>17</v>
      </c>
      <c r="B1879" s="25">
        <v>2020</v>
      </c>
      <c r="C1879" s="25" t="s">
        <v>0</v>
      </c>
      <c r="D1879" s="25" t="s">
        <v>63</v>
      </c>
      <c r="E1879" s="25" t="s">
        <v>238</v>
      </c>
      <c r="F1879" s="23" t="s">
        <v>239</v>
      </c>
      <c r="G1879" s="23" t="s">
        <v>538</v>
      </c>
      <c r="H1879" s="32" t="s">
        <v>362</v>
      </c>
      <c r="I1879" s="32" t="s">
        <v>574</v>
      </c>
      <c r="J1879" s="135">
        <v>84</v>
      </c>
      <c r="K1879" s="28">
        <v>0.84523999999999999</v>
      </c>
      <c r="L1879" s="28">
        <f t="shared" si="70"/>
        <v>0.82901999999999998</v>
      </c>
      <c r="O1879" s="77">
        <v>0.84214</v>
      </c>
      <c r="BF1879" s="106"/>
    </row>
    <row r="1880" spans="1:58" x14ac:dyDescent="0.25">
      <c r="A1880" t="s">
        <v>17</v>
      </c>
      <c r="B1880" s="25">
        <v>2020</v>
      </c>
      <c r="C1880" s="25" t="s">
        <v>1</v>
      </c>
      <c r="D1880" s="25" t="s">
        <v>64</v>
      </c>
      <c r="E1880" s="25" t="s">
        <v>238</v>
      </c>
      <c r="F1880" s="23" t="s">
        <v>239</v>
      </c>
      <c r="G1880" s="23" t="s">
        <v>538</v>
      </c>
      <c r="H1880" s="32" t="s">
        <v>362</v>
      </c>
      <c r="I1880" s="32" t="s">
        <v>574</v>
      </c>
      <c r="J1880" s="135">
        <v>41</v>
      </c>
      <c r="K1880" s="28">
        <v>0.87805</v>
      </c>
      <c r="L1880" s="28">
        <f t="shared" si="70"/>
        <v>0.81904999999999994</v>
      </c>
      <c r="O1880" s="77">
        <v>0.81738999999999995</v>
      </c>
      <c r="BF1880" s="106"/>
    </row>
    <row r="1881" spans="1:58" x14ac:dyDescent="0.25">
      <c r="A1881" t="s">
        <v>17</v>
      </c>
      <c r="B1881" s="25">
        <v>2020</v>
      </c>
      <c r="C1881" s="25" t="s">
        <v>2</v>
      </c>
      <c r="D1881" s="25" t="s">
        <v>65</v>
      </c>
      <c r="E1881" s="25" t="s">
        <v>238</v>
      </c>
      <c r="F1881" s="23" t="s">
        <v>239</v>
      </c>
      <c r="G1881" s="23" t="s">
        <v>538</v>
      </c>
      <c r="H1881" s="32" t="s">
        <v>362</v>
      </c>
      <c r="I1881" s="32" t="s">
        <v>574</v>
      </c>
      <c r="J1881" s="135">
        <v>63</v>
      </c>
      <c r="K1881" s="28">
        <v>0.85714000000000001</v>
      </c>
      <c r="L1881" s="28">
        <f t="shared" si="70"/>
        <v>0.79257999999999995</v>
      </c>
      <c r="O1881" s="77">
        <v>0.82706999999999997</v>
      </c>
      <c r="BF1881" s="106"/>
    </row>
    <row r="1882" spans="1:58" x14ac:dyDescent="0.25">
      <c r="A1882" t="s">
        <v>17</v>
      </c>
      <c r="B1882" s="25">
        <v>2020</v>
      </c>
      <c r="C1882" s="25" t="s">
        <v>3</v>
      </c>
      <c r="D1882" s="25" t="s">
        <v>66</v>
      </c>
      <c r="E1882" s="25" t="s">
        <v>238</v>
      </c>
      <c r="F1882" s="23" t="s">
        <v>239</v>
      </c>
      <c r="G1882" s="23" t="s">
        <v>538</v>
      </c>
      <c r="H1882" s="32" t="s">
        <v>362</v>
      </c>
      <c r="I1882" s="32" t="s">
        <v>574</v>
      </c>
      <c r="J1882" s="135">
        <v>73</v>
      </c>
      <c r="K1882" s="28">
        <v>0.71233000000000002</v>
      </c>
      <c r="L1882" s="28">
        <f t="shared" si="70"/>
        <v>0.80049000000000003</v>
      </c>
      <c r="O1882" s="77">
        <v>0.85233000000000003</v>
      </c>
      <c r="BF1882" s="106"/>
    </row>
    <row r="1883" spans="1:58" x14ac:dyDescent="0.25">
      <c r="A1883" t="s">
        <v>17</v>
      </c>
      <c r="B1883" s="25">
        <v>2021</v>
      </c>
      <c r="C1883" s="25" t="s">
        <v>0</v>
      </c>
      <c r="D1883" s="25" t="s">
        <v>67</v>
      </c>
      <c r="E1883" s="25" t="s">
        <v>238</v>
      </c>
      <c r="F1883" s="23" t="s">
        <v>239</v>
      </c>
      <c r="G1883" s="23" t="s">
        <v>538</v>
      </c>
      <c r="H1883" s="32" t="s">
        <v>362</v>
      </c>
      <c r="I1883" s="32" t="s">
        <v>574</v>
      </c>
      <c r="J1883" s="135">
        <v>83</v>
      </c>
      <c r="K1883" s="28">
        <v>0.77107999999999999</v>
      </c>
      <c r="L1883" s="28">
        <f t="shared" si="70"/>
        <v>0.81028</v>
      </c>
      <c r="O1883" s="77">
        <v>0.86184000000000005</v>
      </c>
      <c r="BF1883" s="106"/>
    </row>
    <row r="1884" spans="1:58" x14ac:dyDescent="0.25">
      <c r="A1884" t="s">
        <v>17</v>
      </c>
      <c r="B1884" s="25">
        <v>2021</v>
      </c>
      <c r="C1884" s="25" t="s">
        <v>1</v>
      </c>
      <c r="D1884" s="25" t="s">
        <v>68</v>
      </c>
      <c r="E1884" s="25" t="s">
        <v>238</v>
      </c>
      <c r="F1884" s="23" t="s">
        <v>239</v>
      </c>
      <c r="G1884" s="23" t="s">
        <v>538</v>
      </c>
      <c r="H1884" s="32" t="s">
        <v>362</v>
      </c>
      <c r="I1884" s="32" t="s">
        <v>574</v>
      </c>
      <c r="J1884" s="135">
        <v>91</v>
      </c>
      <c r="K1884" s="28">
        <v>0.85714000000000001</v>
      </c>
      <c r="L1884" s="28">
        <f t="shared" si="70"/>
        <v>0.85640000000000005</v>
      </c>
      <c r="O1884" s="77">
        <v>0.85790999999999995</v>
      </c>
      <c r="BF1884" s="106"/>
    </row>
    <row r="1885" spans="1:58" x14ac:dyDescent="0.25">
      <c r="A1885" t="s">
        <v>17</v>
      </c>
      <c r="B1885" s="25">
        <v>2021</v>
      </c>
      <c r="C1885" s="25" t="s">
        <v>2</v>
      </c>
      <c r="D1885" s="25" t="s">
        <v>69</v>
      </c>
      <c r="E1885" s="25" t="s">
        <v>238</v>
      </c>
      <c r="F1885" s="23" t="s">
        <v>239</v>
      </c>
      <c r="G1885" s="23" t="s">
        <v>538</v>
      </c>
      <c r="H1885" s="32" t="s">
        <v>362</v>
      </c>
      <c r="I1885" s="32" t="s">
        <v>574</v>
      </c>
      <c r="J1885" s="135">
        <v>86</v>
      </c>
      <c r="K1885" s="28">
        <v>0.80232999999999999</v>
      </c>
      <c r="L1885" s="28">
        <f t="shared" si="70"/>
        <v>0.81062000000000001</v>
      </c>
      <c r="O1885" s="77">
        <v>0.85472999999999999</v>
      </c>
      <c r="BF1885" s="106"/>
    </row>
    <row r="1886" spans="1:58" x14ac:dyDescent="0.25">
      <c r="A1886" t="s">
        <v>17</v>
      </c>
      <c r="B1886" s="25">
        <v>2021</v>
      </c>
      <c r="C1886" s="25" t="s">
        <v>3</v>
      </c>
      <c r="D1886" s="25" t="s">
        <v>70</v>
      </c>
      <c r="E1886" s="25" t="s">
        <v>238</v>
      </c>
      <c r="F1886" s="23" t="s">
        <v>239</v>
      </c>
      <c r="G1886" s="23" t="s">
        <v>538</v>
      </c>
      <c r="H1886" s="32" t="s">
        <v>362</v>
      </c>
      <c r="I1886" s="32" t="s">
        <v>574</v>
      </c>
      <c r="J1886" s="135">
        <v>104</v>
      </c>
      <c r="K1886" s="28">
        <v>0.86538000000000004</v>
      </c>
      <c r="L1886" s="28">
        <f t="shared" si="70"/>
        <v>0.83037000000000005</v>
      </c>
      <c r="O1886" s="77">
        <v>0.86302999999999996</v>
      </c>
      <c r="BF1886" s="106"/>
    </row>
    <row r="1887" spans="1:58" x14ac:dyDescent="0.25">
      <c r="A1887" t="s">
        <v>17</v>
      </c>
      <c r="B1887" s="25">
        <v>2022</v>
      </c>
      <c r="C1887" s="25" t="s">
        <v>0</v>
      </c>
      <c r="D1887" s="25" t="s">
        <v>71</v>
      </c>
      <c r="E1887" s="25" t="s">
        <v>238</v>
      </c>
      <c r="F1887" s="23" t="s">
        <v>239</v>
      </c>
      <c r="G1887" s="23" t="s">
        <v>538</v>
      </c>
      <c r="H1887" s="32" t="s">
        <v>362</v>
      </c>
      <c r="I1887" s="32" t="s">
        <v>574</v>
      </c>
      <c r="J1887" s="135">
        <v>109</v>
      </c>
      <c r="K1887" s="28">
        <v>0.82569000000000004</v>
      </c>
      <c r="L1887" s="28">
        <f t="shared" si="70"/>
        <v>0.82116999999999996</v>
      </c>
      <c r="O1887" s="77">
        <v>0.86423000000000005</v>
      </c>
      <c r="BF1887" s="106"/>
    </row>
    <row r="1888" spans="1:58" x14ac:dyDescent="0.25">
      <c r="A1888" t="s">
        <v>17</v>
      </c>
      <c r="B1888" s="25">
        <v>2022</v>
      </c>
      <c r="C1888" s="25" t="s">
        <v>1</v>
      </c>
      <c r="D1888" s="25" t="s">
        <v>72</v>
      </c>
      <c r="E1888" s="25" t="s">
        <v>238</v>
      </c>
      <c r="F1888" s="23" t="s">
        <v>239</v>
      </c>
      <c r="G1888" s="23" t="s">
        <v>538</v>
      </c>
      <c r="H1888" s="32" t="s">
        <v>362</v>
      </c>
      <c r="I1888" s="32" t="s">
        <v>574</v>
      </c>
      <c r="J1888" s="135">
        <v>75</v>
      </c>
      <c r="K1888" s="28">
        <v>0.78666999999999998</v>
      </c>
      <c r="L1888" s="28">
        <f t="shared" si="70"/>
        <v>0.80054000000000003</v>
      </c>
      <c r="O1888" s="77">
        <v>0.85797999999999996</v>
      </c>
      <c r="BF1888" s="106"/>
    </row>
    <row r="1889" spans="1:58" x14ac:dyDescent="0.25">
      <c r="A1889" t="s">
        <v>17</v>
      </c>
      <c r="B1889" s="25">
        <v>2022</v>
      </c>
      <c r="C1889" s="25" t="s">
        <v>2</v>
      </c>
      <c r="D1889" s="25" t="s">
        <v>73</v>
      </c>
      <c r="E1889" s="25" t="s">
        <v>238</v>
      </c>
      <c r="F1889" s="23" t="s">
        <v>239</v>
      </c>
      <c r="G1889" s="23" t="s">
        <v>538</v>
      </c>
      <c r="H1889" s="32" t="s">
        <v>362</v>
      </c>
      <c r="I1889" s="32" t="s">
        <v>574</v>
      </c>
      <c r="J1889" s="135">
        <v>104</v>
      </c>
      <c r="K1889" s="28">
        <v>0.77885000000000004</v>
      </c>
      <c r="L1889" s="28">
        <f t="shared" si="70"/>
        <v>0.81227000000000005</v>
      </c>
      <c r="O1889" s="77">
        <v>0.85080999999999996</v>
      </c>
      <c r="BF1889" s="106"/>
    </row>
    <row r="1890" spans="1:58" x14ac:dyDescent="0.25">
      <c r="A1890" t="s">
        <v>17</v>
      </c>
      <c r="B1890" s="25">
        <v>2022</v>
      </c>
      <c r="C1890" s="25" t="s">
        <v>3</v>
      </c>
      <c r="D1890" s="25" t="s">
        <v>493</v>
      </c>
      <c r="E1890" s="25" t="s">
        <v>238</v>
      </c>
      <c r="F1890" s="23" t="s">
        <v>239</v>
      </c>
      <c r="G1890" s="23" t="s">
        <v>538</v>
      </c>
      <c r="H1890" s="32" t="s">
        <v>362</v>
      </c>
      <c r="I1890" s="32" t="s">
        <v>574</v>
      </c>
      <c r="J1890" s="135">
        <v>87</v>
      </c>
      <c r="K1890" s="28">
        <v>0.77010999999999996</v>
      </c>
      <c r="L1890" s="28">
        <f t="shared" si="70"/>
        <v>0.80464000000000002</v>
      </c>
      <c r="O1890" s="77">
        <v>0.85358999999999996</v>
      </c>
      <c r="BF1890" s="106"/>
    </row>
    <row r="1891" spans="1:58" x14ac:dyDescent="0.25">
      <c r="A1891" t="s">
        <v>17</v>
      </c>
      <c r="B1891" s="25">
        <v>2023</v>
      </c>
      <c r="C1891" s="25" t="s">
        <v>0</v>
      </c>
      <c r="D1891" s="25" t="s">
        <v>537</v>
      </c>
      <c r="E1891" s="25" t="s">
        <v>238</v>
      </c>
      <c r="F1891" s="23" t="s">
        <v>239</v>
      </c>
      <c r="G1891" s="23" t="s">
        <v>538</v>
      </c>
      <c r="H1891" s="32" t="s">
        <v>362</v>
      </c>
      <c r="I1891" s="32" t="s">
        <v>574</v>
      </c>
      <c r="J1891" s="135">
        <v>69</v>
      </c>
      <c r="K1891" s="28">
        <v>0.72463999999999995</v>
      </c>
      <c r="L1891" s="28">
        <f t="shared" si="70"/>
        <v>0.80932999999999999</v>
      </c>
      <c r="O1891" s="77">
        <v>0.85650000000000004</v>
      </c>
      <c r="BF1891" s="106"/>
    </row>
    <row r="1892" spans="1:58" x14ac:dyDescent="0.25">
      <c r="A1892" t="s">
        <v>17</v>
      </c>
      <c r="B1892" s="25">
        <v>2018</v>
      </c>
      <c r="C1892" s="25" t="s">
        <v>0</v>
      </c>
      <c r="D1892" s="25" t="s">
        <v>54</v>
      </c>
      <c r="E1892" s="25" t="s">
        <v>240</v>
      </c>
      <c r="F1892" s="23" t="s">
        <v>241</v>
      </c>
      <c r="G1892" s="23" t="s">
        <v>559</v>
      </c>
      <c r="H1892" s="32" t="s">
        <v>469</v>
      </c>
      <c r="I1892" s="32" t="s">
        <v>574</v>
      </c>
      <c r="J1892" s="135">
        <v>74</v>
      </c>
      <c r="K1892" s="28">
        <v>0.75675999999999999</v>
      </c>
      <c r="L1892" s="28">
        <f t="shared" si="70"/>
        <v>0.85977999999999999</v>
      </c>
      <c r="O1892" s="77">
        <v>0.84830000000000005</v>
      </c>
      <c r="BF1892" s="106"/>
    </row>
    <row r="1893" spans="1:58" x14ac:dyDescent="0.25">
      <c r="A1893" t="s">
        <v>17</v>
      </c>
      <c r="B1893" s="25">
        <v>2018</v>
      </c>
      <c r="C1893" s="25" t="s">
        <v>1</v>
      </c>
      <c r="D1893" s="25" t="s">
        <v>56</v>
      </c>
      <c r="E1893" s="25" t="s">
        <v>240</v>
      </c>
      <c r="F1893" s="23" t="s">
        <v>241</v>
      </c>
      <c r="G1893" s="23" t="s">
        <v>559</v>
      </c>
      <c r="H1893" s="32" t="s">
        <v>469</v>
      </c>
      <c r="I1893" s="32" t="s">
        <v>574</v>
      </c>
      <c r="J1893" s="135">
        <v>59</v>
      </c>
      <c r="K1893" s="28">
        <v>0.79661000000000004</v>
      </c>
      <c r="L1893" s="28">
        <f t="shared" si="70"/>
        <v>0.87158000000000002</v>
      </c>
      <c r="O1893" s="77">
        <v>0.85524</v>
      </c>
      <c r="BF1893" s="106"/>
    </row>
    <row r="1894" spans="1:58" x14ac:dyDescent="0.25">
      <c r="A1894" t="s">
        <v>17</v>
      </c>
      <c r="B1894" s="25">
        <v>2018</v>
      </c>
      <c r="C1894" s="25" t="s">
        <v>2</v>
      </c>
      <c r="D1894" s="25" t="s">
        <v>57</v>
      </c>
      <c r="E1894" s="25" t="s">
        <v>240</v>
      </c>
      <c r="F1894" s="23" t="s">
        <v>241</v>
      </c>
      <c r="G1894" s="23" t="s">
        <v>559</v>
      </c>
      <c r="H1894" s="32" t="s">
        <v>469</v>
      </c>
      <c r="I1894" s="32" t="s">
        <v>574</v>
      </c>
      <c r="J1894" s="135">
        <v>52</v>
      </c>
      <c r="K1894" s="28">
        <v>0.76922999999999997</v>
      </c>
      <c r="L1894" s="28">
        <f t="shared" si="70"/>
        <v>0.88563000000000003</v>
      </c>
      <c r="O1894" s="77">
        <v>0.85572000000000004</v>
      </c>
      <c r="BF1894" s="106"/>
    </row>
    <row r="1895" spans="1:58" x14ac:dyDescent="0.25">
      <c r="A1895" t="s">
        <v>17</v>
      </c>
      <c r="B1895" s="25">
        <v>2018</v>
      </c>
      <c r="C1895" s="25" t="s">
        <v>3</v>
      </c>
      <c r="D1895" s="25" t="s">
        <v>58</v>
      </c>
      <c r="E1895" s="25" t="s">
        <v>240</v>
      </c>
      <c r="F1895" s="23" t="s">
        <v>241</v>
      </c>
      <c r="G1895" s="23" t="s">
        <v>559</v>
      </c>
      <c r="H1895" s="32" t="s">
        <v>469</v>
      </c>
      <c r="I1895" s="32" t="s">
        <v>574</v>
      </c>
      <c r="J1895" s="135">
        <v>70</v>
      </c>
      <c r="K1895" s="28">
        <v>0.77142999999999995</v>
      </c>
      <c r="L1895" s="28">
        <f t="shared" si="70"/>
        <v>0.87646000000000002</v>
      </c>
      <c r="O1895" s="77">
        <v>0.85877999999999999</v>
      </c>
      <c r="BF1895" s="106"/>
    </row>
    <row r="1896" spans="1:58" x14ac:dyDescent="0.25">
      <c r="A1896" t="s">
        <v>17</v>
      </c>
      <c r="B1896" s="25">
        <v>2019</v>
      </c>
      <c r="C1896" s="25" t="s">
        <v>0</v>
      </c>
      <c r="D1896" s="25" t="s">
        <v>59</v>
      </c>
      <c r="E1896" s="25" t="s">
        <v>240</v>
      </c>
      <c r="F1896" s="23" t="s">
        <v>241</v>
      </c>
      <c r="G1896" s="23" t="s">
        <v>559</v>
      </c>
      <c r="H1896" s="32" t="s">
        <v>469</v>
      </c>
      <c r="I1896" s="32" t="s">
        <v>574</v>
      </c>
      <c r="J1896" s="135">
        <v>63</v>
      </c>
      <c r="K1896" s="28">
        <v>0.77778000000000003</v>
      </c>
      <c r="L1896" s="28">
        <f t="shared" si="70"/>
        <v>0.84238000000000002</v>
      </c>
      <c r="O1896" s="77">
        <v>0.85007999999999995</v>
      </c>
      <c r="BF1896" s="106"/>
    </row>
    <row r="1897" spans="1:58" x14ac:dyDescent="0.25">
      <c r="A1897" t="s">
        <v>17</v>
      </c>
      <c r="B1897" s="25">
        <v>2019</v>
      </c>
      <c r="C1897" s="25" t="s">
        <v>1</v>
      </c>
      <c r="D1897" s="25" t="s">
        <v>60</v>
      </c>
      <c r="E1897" s="25" t="s">
        <v>240</v>
      </c>
      <c r="F1897" s="23" t="s">
        <v>241</v>
      </c>
      <c r="G1897" s="23" t="s">
        <v>559</v>
      </c>
      <c r="H1897" s="32" t="s">
        <v>469</v>
      </c>
      <c r="I1897" s="32" t="s">
        <v>574</v>
      </c>
      <c r="J1897" s="135">
        <v>59</v>
      </c>
      <c r="K1897" s="28">
        <v>0.76271</v>
      </c>
      <c r="L1897" s="28">
        <f t="shared" si="70"/>
        <v>0.88305</v>
      </c>
      <c r="O1897" s="77">
        <v>0.85524</v>
      </c>
      <c r="BF1897" s="106"/>
    </row>
    <row r="1898" spans="1:58" x14ac:dyDescent="0.25">
      <c r="A1898" t="s">
        <v>17</v>
      </c>
      <c r="B1898" s="25">
        <v>2019</v>
      </c>
      <c r="C1898" s="25" t="s">
        <v>2</v>
      </c>
      <c r="D1898" s="25" t="s">
        <v>61</v>
      </c>
      <c r="E1898" s="25" t="s">
        <v>240</v>
      </c>
      <c r="F1898" s="23" t="s">
        <v>241</v>
      </c>
      <c r="G1898" s="23" t="s">
        <v>559</v>
      </c>
      <c r="H1898" s="32" t="s">
        <v>469</v>
      </c>
      <c r="I1898" s="32" t="s">
        <v>574</v>
      </c>
      <c r="J1898" s="135">
        <v>81</v>
      </c>
      <c r="K1898" s="28">
        <v>0.76543000000000005</v>
      </c>
      <c r="L1898" s="28">
        <f t="shared" si="70"/>
        <v>0.84440999999999999</v>
      </c>
      <c r="O1898" s="77">
        <v>0.85079000000000005</v>
      </c>
      <c r="BF1898" s="106"/>
    </row>
    <row r="1899" spans="1:58" x14ac:dyDescent="0.25">
      <c r="A1899" t="s">
        <v>17</v>
      </c>
      <c r="B1899" s="25">
        <v>2019</v>
      </c>
      <c r="C1899" s="25" t="s">
        <v>3</v>
      </c>
      <c r="D1899" s="25" t="s">
        <v>62</v>
      </c>
      <c r="E1899" s="25" t="s">
        <v>240</v>
      </c>
      <c r="F1899" s="23" t="s">
        <v>241</v>
      </c>
      <c r="G1899" s="23" t="s">
        <v>559</v>
      </c>
      <c r="H1899" s="32" t="s">
        <v>469</v>
      </c>
      <c r="I1899" s="32" t="s">
        <v>574</v>
      </c>
      <c r="J1899" s="135">
        <v>63</v>
      </c>
      <c r="K1899" s="28">
        <v>0.74602999999999997</v>
      </c>
      <c r="L1899" s="28">
        <f t="shared" si="70"/>
        <v>0.86111000000000004</v>
      </c>
      <c r="O1899" s="77">
        <v>0.85265000000000002</v>
      </c>
      <c r="BF1899" s="106"/>
    </row>
    <row r="1900" spans="1:58" x14ac:dyDescent="0.25">
      <c r="A1900" t="s">
        <v>17</v>
      </c>
      <c r="B1900" s="25">
        <v>2020</v>
      </c>
      <c r="C1900" s="25" t="s">
        <v>0</v>
      </c>
      <c r="D1900" s="25" t="s">
        <v>63</v>
      </c>
      <c r="E1900" s="25" t="s">
        <v>240</v>
      </c>
      <c r="F1900" s="23" t="s">
        <v>241</v>
      </c>
      <c r="G1900" s="23" t="s">
        <v>559</v>
      </c>
      <c r="H1900" s="32" t="s">
        <v>469</v>
      </c>
      <c r="I1900" s="32" t="s">
        <v>574</v>
      </c>
      <c r="J1900" s="135">
        <v>61</v>
      </c>
      <c r="K1900" s="28">
        <v>0.85246</v>
      </c>
      <c r="L1900" s="28">
        <f t="shared" si="70"/>
        <v>0.86285000000000001</v>
      </c>
      <c r="O1900" s="77">
        <v>0.84214</v>
      </c>
      <c r="BF1900" s="106"/>
    </row>
    <row r="1901" spans="1:58" x14ac:dyDescent="0.25">
      <c r="A1901" t="s">
        <v>17</v>
      </c>
      <c r="B1901" s="25">
        <v>2020</v>
      </c>
      <c r="C1901" s="25" t="s">
        <v>1</v>
      </c>
      <c r="D1901" s="25" t="s">
        <v>64</v>
      </c>
      <c r="E1901" s="25" t="s">
        <v>240</v>
      </c>
      <c r="F1901" s="23" t="s">
        <v>241</v>
      </c>
      <c r="G1901" s="23" t="s">
        <v>559</v>
      </c>
      <c r="H1901" s="32" t="s">
        <v>469</v>
      </c>
      <c r="I1901" s="32" t="s">
        <v>574</v>
      </c>
      <c r="J1901" s="135">
        <v>57</v>
      </c>
      <c r="K1901" s="28">
        <v>0.77193000000000001</v>
      </c>
      <c r="L1901" s="28">
        <f t="shared" si="70"/>
        <v>0.83642000000000005</v>
      </c>
      <c r="O1901" s="77">
        <v>0.81738999999999995</v>
      </c>
      <c r="BF1901" s="106"/>
    </row>
    <row r="1902" spans="1:58" x14ac:dyDescent="0.25">
      <c r="A1902" t="s">
        <v>17</v>
      </c>
      <c r="B1902" s="25">
        <v>2020</v>
      </c>
      <c r="C1902" s="25" t="s">
        <v>2</v>
      </c>
      <c r="D1902" s="25" t="s">
        <v>65</v>
      </c>
      <c r="E1902" s="25" t="s">
        <v>240</v>
      </c>
      <c r="F1902" s="23" t="s">
        <v>241</v>
      </c>
      <c r="G1902" s="23" t="s">
        <v>559</v>
      </c>
      <c r="H1902" s="32" t="s">
        <v>469</v>
      </c>
      <c r="I1902" s="32" t="s">
        <v>574</v>
      </c>
      <c r="J1902" s="135">
        <v>86</v>
      </c>
      <c r="K1902" s="28">
        <v>0.80232999999999999</v>
      </c>
      <c r="L1902" s="28">
        <f t="shared" si="70"/>
        <v>0.85424</v>
      </c>
      <c r="O1902" s="77">
        <v>0.82706999999999997</v>
      </c>
      <c r="BF1902" s="106"/>
    </row>
    <row r="1903" spans="1:58" x14ac:dyDescent="0.25">
      <c r="A1903" t="s">
        <v>17</v>
      </c>
      <c r="B1903" s="25">
        <v>2020</v>
      </c>
      <c r="C1903" s="25" t="s">
        <v>3</v>
      </c>
      <c r="D1903" s="25" t="s">
        <v>66</v>
      </c>
      <c r="E1903" s="25" t="s">
        <v>240</v>
      </c>
      <c r="F1903" s="23" t="s">
        <v>241</v>
      </c>
      <c r="G1903" s="23" t="s">
        <v>559</v>
      </c>
      <c r="H1903" s="32" t="s">
        <v>469</v>
      </c>
      <c r="I1903" s="32" t="s">
        <v>574</v>
      </c>
      <c r="J1903" s="135">
        <v>71</v>
      </c>
      <c r="K1903" s="28">
        <v>0.80281999999999998</v>
      </c>
      <c r="L1903" s="28">
        <f t="shared" si="70"/>
        <v>0.8619</v>
      </c>
      <c r="O1903" s="77">
        <v>0.85233000000000003</v>
      </c>
      <c r="BF1903" s="106"/>
    </row>
    <row r="1904" spans="1:58" x14ac:dyDescent="0.25">
      <c r="A1904" t="s">
        <v>17</v>
      </c>
      <c r="B1904" s="25">
        <v>2021</v>
      </c>
      <c r="C1904" s="25" t="s">
        <v>0</v>
      </c>
      <c r="D1904" s="25" t="s">
        <v>67</v>
      </c>
      <c r="E1904" s="25" t="s">
        <v>240</v>
      </c>
      <c r="F1904" s="23" t="s">
        <v>241</v>
      </c>
      <c r="G1904" s="23" t="s">
        <v>559</v>
      </c>
      <c r="H1904" s="32" t="s">
        <v>469</v>
      </c>
      <c r="I1904" s="32" t="s">
        <v>574</v>
      </c>
      <c r="J1904" s="135">
        <v>72</v>
      </c>
      <c r="K1904" s="28">
        <v>0.80556000000000005</v>
      </c>
      <c r="L1904" s="28">
        <f t="shared" si="70"/>
        <v>0.86667000000000005</v>
      </c>
      <c r="O1904" s="77">
        <v>0.86184000000000005</v>
      </c>
      <c r="BF1904" s="106"/>
    </row>
    <row r="1905" spans="1:58" x14ac:dyDescent="0.25">
      <c r="A1905" t="s">
        <v>17</v>
      </c>
      <c r="B1905" s="25">
        <v>2021</v>
      </c>
      <c r="C1905" s="25" t="s">
        <v>1</v>
      </c>
      <c r="D1905" s="25" t="s">
        <v>68</v>
      </c>
      <c r="E1905" s="25" t="s">
        <v>240</v>
      </c>
      <c r="F1905" s="23" t="s">
        <v>241</v>
      </c>
      <c r="G1905" s="23" t="s">
        <v>559</v>
      </c>
      <c r="H1905" s="32" t="s">
        <v>469</v>
      </c>
      <c r="I1905" s="32" t="s">
        <v>574</v>
      </c>
      <c r="J1905" s="135">
        <v>67</v>
      </c>
      <c r="K1905" s="28">
        <v>0.74626999999999999</v>
      </c>
      <c r="L1905" s="28">
        <f t="shared" si="70"/>
        <v>0.87646000000000002</v>
      </c>
      <c r="O1905" s="77">
        <v>0.85790999999999995</v>
      </c>
      <c r="BF1905" s="106"/>
    </row>
    <row r="1906" spans="1:58" x14ac:dyDescent="0.25">
      <c r="A1906" t="s">
        <v>17</v>
      </c>
      <c r="B1906" s="25">
        <v>2021</v>
      </c>
      <c r="C1906" s="25" t="s">
        <v>2</v>
      </c>
      <c r="D1906" s="25" t="s">
        <v>69</v>
      </c>
      <c r="E1906" s="25" t="s">
        <v>240</v>
      </c>
      <c r="F1906" s="23" t="s">
        <v>241</v>
      </c>
      <c r="G1906" s="23" t="s">
        <v>559</v>
      </c>
      <c r="H1906" s="32" t="s">
        <v>469</v>
      </c>
      <c r="I1906" s="32" t="s">
        <v>574</v>
      </c>
      <c r="J1906" s="135">
        <v>73</v>
      </c>
      <c r="K1906" s="28">
        <v>0.71233000000000002</v>
      </c>
      <c r="L1906" s="28">
        <f t="shared" si="70"/>
        <v>0.86056999999999995</v>
      </c>
      <c r="O1906" s="77">
        <v>0.85472999999999999</v>
      </c>
      <c r="BF1906" s="106"/>
    </row>
    <row r="1907" spans="1:58" x14ac:dyDescent="0.25">
      <c r="A1907" t="s">
        <v>17</v>
      </c>
      <c r="B1907" s="25">
        <v>2021</v>
      </c>
      <c r="C1907" s="25" t="s">
        <v>3</v>
      </c>
      <c r="D1907" s="25" t="s">
        <v>70</v>
      </c>
      <c r="E1907" s="25" t="s">
        <v>240</v>
      </c>
      <c r="F1907" s="23" t="s">
        <v>241</v>
      </c>
      <c r="G1907" s="23" t="s">
        <v>559</v>
      </c>
      <c r="H1907" s="32" t="s">
        <v>469</v>
      </c>
      <c r="I1907" s="32" t="s">
        <v>574</v>
      </c>
      <c r="J1907" s="135">
        <v>74</v>
      </c>
      <c r="K1907" s="28">
        <v>0.81081000000000003</v>
      </c>
      <c r="L1907" s="28">
        <f t="shared" si="70"/>
        <v>0.87773000000000001</v>
      </c>
      <c r="O1907" s="77">
        <v>0.86302999999999996</v>
      </c>
      <c r="BF1907" s="106"/>
    </row>
    <row r="1908" spans="1:58" x14ac:dyDescent="0.25">
      <c r="A1908" t="s">
        <v>17</v>
      </c>
      <c r="B1908" s="25">
        <v>2022</v>
      </c>
      <c r="C1908" s="25" t="s">
        <v>0</v>
      </c>
      <c r="D1908" s="25" t="s">
        <v>71</v>
      </c>
      <c r="E1908" s="25" t="s">
        <v>240</v>
      </c>
      <c r="F1908" s="23" t="s">
        <v>241</v>
      </c>
      <c r="G1908" s="23" t="s">
        <v>559</v>
      </c>
      <c r="H1908" s="32" t="s">
        <v>469</v>
      </c>
      <c r="I1908" s="32" t="s">
        <v>574</v>
      </c>
      <c r="J1908" s="135">
        <v>74</v>
      </c>
      <c r="K1908" s="28">
        <v>0.78378000000000003</v>
      </c>
      <c r="L1908" s="28">
        <f t="shared" si="70"/>
        <v>0.88780000000000003</v>
      </c>
      <c r="O1908" s="77">
        <v>0.86423000000000005</v>
      </c>
      <c r="BF1908" s="106"/>
    </row>
    <row r="1909" spans="1:58" x14ac:dyDescent="0.25">
      <c r="A1909" t="s">
        <v>17</v>
      </c>
      <c r="B1909" s="25">
        <v>2022</v>
      </c>
      <c r="C1909" s="25" t="s">
        <v>1</v>
      </c>
      <c r="D1909" s="25" t="s">
        <v>72</v>
      </c>
      <c r="E1909" s="25" t="s">
        <v>240</v>
      </c>
      <c r="F1909" s="23" t="s">
        <v>241</v>
      </c>
      <c r="G1909" s="23" t="s">
        <v>559</v>
      </c>
      <c r="H1909" s="32" t="s">
        <v>469</v>
      </c>
      <c r="I1909" s="32" t="s">
        <v>574</v>
      </c>
      <c r="J1909" s="135">
        <v>93</v>
      </c>
      <c r="K1909" s="28">
        <v>0.78495000000000004</v>
      </c>
      <c r="L1909" s="28">
        <f t="shared" si="70"/>
        <v>0.86729999999999996</v>
      </c>
      <c r="O1909" s="77">
        <v>0.85797999999999996</v>
      </c>
      <c r="BF1909" s="106"/>
    </row>
    <row r="1910" spans="1:58" x14ac:dyDescent="0.25">
      <c r="A1910" t="s">
        <v>17</v>
      </c>
      <c r="B1910" s="25">
        <v>2022</v>
      </c>
      <c r="C1910" s="25" t="s">
        <v>2</v>
      </c>
      <c r="D1910" s="25" t="s">
        <v>73</v>
      </c>
      <c r="E1910" s="25" t="s">
        <v>240</v>
      </c>
      <c r="F1910" s="23" t="s">
        <v>241</v>
      </c>
      <c r="G1910" s="23" t="s">
        <v>559</v>
      </c>
      <c r="H1910" s="32" t="s">
        <v>469</v>
      </c>
      <c r="I1910" s="32" t="s">
        <v>574</v>
      </c>
      <c r="J1910" s="135">
        <v>83</v>
      </c>
      <c r="K1910" s="28">
        <v>0.74699000000000004</v>
      </c>
      <c r="L1910" s="28">
        <f t="shared" si="70"/>
        <v>0.88553000000000004</v>
      </c>
      <c r="O1910" s="77">
        <v>0.85080999999999996</v>
      </c>
      <c r="BF1910" s="106"/>
    </row>
    <row r="1911" spans="1:58" x14ac:dyDescent="0.25">
      <c r="A1911" t="s">
        <v>17</v>
      </c>
      <c r="B1911" s="25">
        <v>2022</v>
      </c>
      <c r="C1911" s="25" t="s">
        <v>3</v>
      </c>
      <c r="D1911" s="25" t="s">
        <v>493</v>
      </c>
      <c r="E1911" s="25" t="s">
        <v>240</v>
      </c>
      <c r="F1911" s="23" t="s">
        <v>241</v>
      </c>
      <c r="G1911" s="23" t="s">
        <v>559</v>
      </c>
      <c r="H1911" s="32" t="s">
        <v>469</v>
      </c>
      <c r="I1911" s="32" t="s">
        <v>574</v>
      </c>
      <c r="J1911" s="135">
        <v>60</v>
      </c>
      <c r="K1911" s="28">
        <v>0.83333000000000002</v>
      </c>
      <c r="L1911" s="28">
        <f t="shared" si="70"/>
        <v>0.87043000000000004</v>
      </c>
      <c r="O1911" s="77">
        <v>0.85358999999999996</v>
      </c>
      <c r="BF1911" s="106"/>
    </row>
    <row r="1912" spans="1:58" x14ac:dyDescent="0.25">
      <c r="A1912" t="s">
        <v>17</v>
      </c>
      <c r="B1912" s="25">
        <v>2023</v>
      </c>
      <c r="C1912" s="25" t="s">
        <v>0</v>
      </c>
      <c r="D1912" s="25" t="s">
        <v>537</v>
      </c>
      <c r="E1912" s="25" t="s">
        <v>240</v>
      </c>
      <c r="F1912" s="23" t="s">
        <v>241</v>
      </c>
      <c r="G1912" s="23" t="s">
        <v>559</v>
      </c>
      <c r="H1912" s="32" t="s">
        <v>469</v>
      </c>
      <c r="I1912" s="32" t="s">
        <v>574</v>
      </c>
      <c r="J1912" s="135">
        <v>63</v>
      </c>
      <c r="K1912" s="28">
        <v>0.76190000000000002</v>
      </c>
      <c r="L1912" s="28">
        <f t="shared" si="70"/>
        <v>0.86626999999999998</v>
      </c>
      <c r="O1912" s="77">
        <v>0.85650000000000004</v>
      </c>
      <c r="BF1912" s="106"/>
    </row>
    <row r="1913" spans="1:58" x14ac:dyDescent="0.25">
      <c r="A1913" t="s">
        <v>17</v>
      </c>
      <c r="B1913" s="25">
        <v>2018</v>
      </c>
      <c r="C1913" s="25" t="s">
        <v>0</v>
      </c>
      <c r="D1913" s="25" t="s">
        <v>54</v>
      </c>
      <c r="E1913" s="25" t="s">
        <v>269</v>
      </c>
      <c r="F1913" s="23" t="s">
        <v>341</v>
      </c>
      <c r="G1913" s="23" t="s">
        <v>552</v>
      </c>
      <c r="H1913" s="32" t="s">
        <v>354</v>
      </c>
      <c r="I1913" s="32" t="s">
        <v>574</v>
      </c>
      <c r="J1913" s="135">
        <v>89</v>
      </c>
      <c r="K1913" s="28">
        <v>0.83145999999999998</v>
      </c>
      <c r="L1913" s="28">
        <f t="shared" si="70"/>
        <v>0.83921999999999997</v>
      </c>
      <c r="O1913" s="77">
        <v>0.84830000000000005</v>
      </c>
      <c r="BF1913" s="106"/>
    </row>
    <row r="1914" spans="1:58" x14ac:dyDescent="0.25">
      <c r="A1914" t="s">
        <v>17</v>
      </c>
      <c r="B1914" s="25">
        <v>2018</v>
      </c>
      <c r="C1914" s="25" t="s">
        <v>1</v>
      </c>
      <c r="D1914" s="25" t="s">
        <v>56</v>
      </c>
      <c r="E1914" s="25" t="s">
        <v>269</v>
      </c>
      <c r="F1914" s="23" t="s">
        <v>341</v>
      </c>
      <c r="G1914" s="23" t="s">
        <v>552</v>
      </c>
      <c r="H1914" s="32" t="s">
        <v>354</v>
      </c>
      <c r="I1914" s="32" t="s">
        <v>574</v>
      </c>
      <c r="J1914" s="135">
        <v>94</v>
      </c>
      <c r="K1914" s="28">
        <v>0.76595999999999997</v>
      </c>
      <c r="L1914" s="28">
        <f t="shared" si="70"/>
        <v>0.83714999999999995</v>
      </c>
      <c r="O1914" s="77">
        <v>0.85524</v>
      </c>
      <c r="BF1914" s="106"/>
    </row>
    <row r="1915" spans="1:58" x14ac:dyDescent="0.25">
      <c r="A1915" t="s">
        <v>17</v>
      </c>
      <c r="B1915" s="25">
        <v>2018</v>
      </c>
      <c r="C1915" s="25" t="s">
        <v>2</v>
      </c>
      <c r="D1915" s="25" t="s">
        <v>57</v>
      </c>
      <c r="E1915" s="25" t="s">
        <v>269</v>
      </c>
      <c r="F1915" s="23" t="s">
        <v>341</v>
      </c>
      <c r="G1915" s="23" t="s">
        <v>552</v>
      </c>
      <c r="H1915" s="32" t="s">
        <v>354</v>
      </c>
      <c r="I1915" s="32" t="s">
        <v>574</v>
      </c>
      <c r="J1915" s="135">
        <v>81</v>
      </c>
      <c r="K1915" s="28">
        <v>0.91357999999999995</v>
      </c>
      <c r="L1915" s="28">
        <f t="shared" si="70"/>
        <v>0.84901000000000004</v>
      </c>
      <c r="O1915" s="77">
        <v>0.85572000000000004</v>
      </c>
      <c r="BF1915" s="106"/>
    </row>
    <row r="1916" spans="1:58" x14ac:dyDescent="0.25">
      <c r="A1916" t="s">
        <v>17</v>
      </c>
      <c r="B1916" s="25">
        <v>2018</v>
      </c>
      <c r="C1916" s="25" t="s">
        <v>3</v>
      </c>
      <c r="D1916" s="25" t="s">
        <v>58</v>
      </c>
      <c r="E1916" s="25" t="s">
        <v>269</v>
      </c>
      <c r="F1916" s="23" t="s">
        <v>341</v>
      </c>
      <c r="G1916" s="23" t="s">
        <v>552</v>
      </c>
      <c r="H1916" s="32" t="s">
        <v>354</v>
      </c>
      <c r="I1916" s="32" t="s">
        <v>574</v>
      </c>
      <c r="J1916" s="135">
        <v>99</v>
      </c>
      <c r="K1916" s="28">
        <v>0.88888999999999996</v>
      </c>
      <c r="L1916" s="28">
        <f t="shared" si="70"/>
        <v>0.84667999999999999</v>
      </c>
      <c r="O1916" s="77">
        <v>0.85877999999999999</v>
      </c>
      <c r="BF1916" s="106"/>
    </row>
    <row r="1917" spans="1:58" x14ac:dyDescent="0.25">
      <c r="A1917" t="s">
        <v>17</v>
      </c>
      <c r="B1917" s="25">
        <v>2019</v>
      </c>
      <c r="C1917" s="25" t="s">
        <v>0</v>
      </c>
      <c r="D1917" s="25" t="s">
        <v>59</v>
      </c>
      <c r="E1917" s="25" t="s">
        <v>269</v>
      </c>
      <c r="F1917" s="23" t="s">
        <v>341</v>
      </c>
      <c r="G1917" s="23" t="s">
        <v>552</v>
      </c>
      <c r="H1917" s="32" t="s">
        <v>354</v>
      </c>
      <c r="I1917" s="32" t="s">
        <v>574</v>
      </c>
      <c r="J1917" s="135">
        <v>82</v>
      </c>
      <c r="K1917" s="28">
        <v>0.91463000000000005</v>
      </c>
      <c r="L1917" s="28">
        <f t="shared" si="70"/>
        <v>0.84623000000000004</v>
      </c>
      <c r="O1917" s="77">
        <v>0.85007999999999995</v>
      </c>
      <c r="BF1917" s="106"/>
    </row>
    <row r="1918" spans="1:58" x14ac:dyDescent="0.25">
      <c r="A1918" t="s">
        <v>17</v>
      </c>
      <c r="B1918" s="25">
        <v>2019</v>
      </c>
      <c r="C1918" s="25" t="s">
        <v>1</v>
      </c>
      <c r="D1918" s="25" t="s">
        <v>60</v>
      </c>
      <c r="E1918" s="25" t="s">
        <v>269</v>
      </c>
      <c r="F1918" s="23" t="s">
        <v>341</v>
      </c>
      <c r="G1918" s="23" t="s">
        <v>552</v>
      </c>
      <c r="H1918" s="32" t="s">
        <v>354</v>
      </c>
      <c r="I1918" s="32" t="s">
        <v>574</v>
      </c>
      <c r="J1918" s="135">
        <v>97</v>
      </c>
      <c r="K1918" s="28">
        <v>0.85567000000000004</v>
      </c>
      <c r="L1918" s="28">
        <f t="shared" si="70"/>
        <v>0.82640000000000002</v>
      </c>
      <c r="O1918" s="77">
        <v>0.85524</v>
      </c>
      <c r="BF1918" s="106"/>
    </row>
    <row r="1919" spans="1:58" x14ac:dyDescent="0.25">
      <c r="A1919" t="s">
        <v>17</v>
      </c>
      <c r="B1919" s="25">
        <v>2019</v>
      </c>
      <c r="C1919" s="25" t="s">
        <v>2</v>
      </c>
      <c r="D1919" s="25" t="s">
        <v>61</v>
      </c>
      <c r="E1919" s="25" t="s">
        <v>269</v>
      </c>
      <c r="F1919" s="23" t="s">
        <v>341</v>
      </c>
      <c r="G1919" s="23" t="s">
        <v>552</v>
      </c>
      <c r="H1919" s="32" t="s">
        <v>354</v>
      </c>
      <c r="I1919" s="32" t="s">
        <v>574</v>
      </c>
      <c r="J1919" s="135">
        <v>86</v>
      </c>
      <c r="K1919" s="28">
        <v>0.91859999999999997</v>
      </c>
      <c r="L1919" s="28">
        <f t="shared" si="70"/>
        <v>0.83389999999999997</v>
      </c>
      <c r="O1919" s="77">
        <v>0.85079000000000005</v>
      </c>
      <c r="BF1919" s="106"/>
    </row>
    <row r="1920" spans="1:58" x14ac:dyDescent="0.25">
      <c r="A1920" t="s">
        <v>17</v>
      </c>
      <c r="B1920" s="25">
        <v>2019</v>
      </c>
      <c r="C1920" s="25" t="s">
        <v>3</v>
      </c>
      <c r="D1920" s="25" t="s">
        <v>62</v>
      </c>
      <c r="E1920" s="25" t="s">
        <v>269</v>
      </c>
      <c r="F1920" s="23" t="s">
        <v>341</v>
      </c>
      <c r="G1920" s="23" t="s">
        <v>552</v>
      </c>
      <c r="H1920" s="32" t="s">
        <v>354</v>
      </c>
      <c r="I1920" s="32" t="s">
        <v>574</v>
      </c>
      <c r="J1920" s="135">
        <v>101</v>
      </c>
      <c r="K1920" s="28">
        <v>0.86138999999999999</v>
      </c>
      <c r="L1920" s="28">
        <f t="shared" si="70"/>
        <v>0.84880999999999995</v>
      </c>
      <c r="O1920" s="77">
        <v>0.85265000000000002</v>
      </c>
      <c r="BF1920" s="106"/>
    </row>
    <row r="1921" spans="1:58" x14ac:dyDescent="0.25">
      <c r="A1921" t="s">
        <v>17</v>
      </c>
      <c r="B1921" s="25">
        <v>2020</v>
      </c>
      <c r="C1921" s="25" t="s">
        <v>0</v>
      </c>
      <c r="D1921" s="25" t="s">
        <v>63</v>
      </c>
      <c r="E1921" s="25" t="s">
        <v>269</v>
      </c>
      <c r="F1921" s="23" t="s">
        <v>341</v>
      </c>
      <c r="G1921" s="23" t="s">
        <v>552</v>
      </c>
      <c r="H1921" s="32" t="s">
        <v>354</v>
      </c>
      <c r="I1921" s="32" t="s">
        <v>574</v>
      </c>
      <c r="J1921" s="135">
        <v>123</v>
      </c>
      <c r="K1921" s="28">
        <v>0.86178999999999994</v>
      </c>
      <c r="L1921" s="28">
        <f t="shared" si="70"/>
        <v>0.82018000000000002</v>
      </c>
      <c r="O1921" s="77">
        <v>0.84214</v>
      </c>
      <c r="BF1921" s="106"/>
    </row>
    <row r="1922" spans="1:58" x14ac:dyDescent="0.25">
      <c r="A1922" t="s">
        <v>17</v>
      </c>
      <c r="B1922" s="25">
        <v>2020</v>
      </c>
      <c r="C1922" s="25" t="s">
        <v>1</v>
      </c>
      <c r="D1922" s="25" t="s">
        <v>64</v>
      </c>
      <c r="E1922" s="25" t="s">
        <v>269</v>
      </c>
      <c r="F1922" s="23" t="s">
        <v>341</v>
      </c>
      <c r="G1922" s="23" t="s">
        <v>552</v>
      </c>
      <c r="H1922" s="32" t="s">
        <v>354</v>
      </c>
      <c r="I1922" s="32" t="s">
        <v>574</v>
      </c>
      <c r="J1922" s="135">
        <v>42</v>
      </c>
      <c r="K1922" s="28">
        <v>0.80952000000000002</v>
      </c>
      <c r="L1922" s="28">
        <f t="shared" ref="L1922:L1985" si="71">SUMIFS(K:K, E:E, G1922, D:D, D1922, I:I, I1922)</f>
        <v>0.78981999999999997</v>
      </c>
      <c r="O1922" s="77">
        <v>0.81738999999999995</v>
      </c>
      <c r="BF1922" s="106"/>
    </row>
    <row r="1923" spans="1:58" x14ac:dyDescent="0.25">
      <c r="A1923" t="s">
        <v>17</v>
      </c>
      <c r="B1923" s="25">
        <v>2020</v>
      </c>
      <c r="C1923" s="25" t="s">
        <v>2</v>
      </c>
      <c r="D1923" s="25" t="s">
        <v>65</v>
      </c>
      <c r="E1923" s="25" t="s">
        <v>269</v>
      </c>
      <c r="F1923" s="23" t="s">
        <v>341</v>
      </c>
      <c r="G1923" s="23" t="s">
        <v>552</v>
      </c>
      <c r="H1923" s="32" t="s">
        <v>354</v>
      </c>
      <c r="I1923" s="32" t="s">
        <v>574</v>
      </c>
      <c r="J1923" s="135">
        <v>67</v>
      </c>
      <c r="K1923" s="28">
        <v>0.71641999999999995</v>
      </c>
      <c r="L1923" s="28">
        <f t="shared" si="71"/>
        <v>0.80605000000000004</v>
      </c>
      <c r="O1923" s="77">
        <v>0.82706999999999997</v>
      </c>
      <c r="BF1923" s="106"/>
    </row>
    <row r="1924" spans="1:58" x14ac:dyDescent="0.25">
      <c r="A1924" t="s">
        <v>17</v>
      </c>
      <c r="B1924" s="25">
        <v>2020</v>
      </c>
      <c r="C1924" s="25" t="s">
        <v>3</v>
      </c>
      <c r="D1924" s="25" t="s">
        <v>66</v>
      </c>
      <c r="E1924" s="25" t="s">
        <v>269</v>
      </c>
      <c r="F1924" s="23" t="s">
        <v>341</v>
      </c>
      <c r="G1924" s="23" t="s">
        <v>552</v>
      </c>
      <c r="H1924" s="32" t="s">
        <v>354</v>
      </c>
      <c r="I1924" s="32" t="s">
        <v>574</v>
      </c>
      <c r="J1924" s="135">
        <v>75</v>
      </c>
      <c r="K1924" s="28">
        <v>0.82667000000000002</v>
      </c>
      <c r="L1924" s="28">
        <f t="shared" si="71"/>
        <v>0.84758</v>
      </c>
      <c r="O1924" s="77">
        <v>0.85233000000000003</v>
      </c>
      <c r="BF1924" s="106"/>
    </row>
    <row r="1925" spans="1:58" x14ac:dyDescent="0.25">
      <c r="A1925" t="s">
        <v>17</v>
      </c>
      <c r="B1925" s="25">
        <v>2021</v>
      </c>
      <c r="C1925" s="25" t="s">
        <v>0</v>
      </c>
      <c r="D1925" s="25" t="s">
        <v>67</v>
      </c>
      <c r="E1925" s="25" t="s">
        <v>269</v>
      </c>
      <c r="F1925" s="23" t="s">
        <v>341</v>
      </c>
      <c r="G1925" s="23" t="s">
        <v>552</v>
      </c>
      <c r="H1925" s="32" t="s">
        <v>354</v>
      </c>
      <c r="I1925" s="32" t="s">
        <v>574</v>
      </c>
      <c r="J1925" s="135">
        <v>63</v>
      </c>
      <c r="K1925" s="28">
        <v>0.87302000000000002</v>
      </c>
      <c r="L1925" s="28">
        <f t="shared" si="71"/>
        <v>0.84204999999999997</v>
      </c>
      <c r="O1925" s="77">
        <v>0.86184000000000005</v>
      </c>
      <c r="BF1925" s="106"/>
    </row>
    <row r="1926" spans="1:58" x14ac:dyDescent="0.25">
      <c r="A1926" t="s">
        <v>17</v>
      </c>
      <c r="B1926" s="25">
        <v>2021</v>
      </c>
      <c r="C1926" s="25" t="s">
        <v>1</v>
      </c>
      <c r="D1926" s="25" t="s">
        <v>68</v>
      </c>
      <c r="E1926" s="25" t="s">
        <v>269</v>
      </c>
      <c r="F1926" s="23" t="s">
        <v>341</v>
      </c>
      <c r="G1926" s="23" t="s">
        <v>552</v>
      </c>
      <c r="H1926" s="32" t="s">
        <v>354</v>
      </c>
      <c r="I1926" s="32" t="s">
        <v>574</v>
      </c>
      <c r="J1926" s="135">
        <v>81</v>
      </c>
      <c r="K1926" s="28">
        <v>0.83950999999999998</v>
      </c>
      <c r="L1926" s="28">
        <f t="shared" si="71"/>
        <v>0.84450000000000003</v>
      </c>
      <c r="O1926" s="77">
        <v>0.85790999999999995</v>
      </c>
      <c r="BF1926" s="106"/>
    </row>
    <row r="1927" spans="1:58" x14ac:dyDescent="0.25">
      <c r="A1927" t="s">
        <v>17</v>
      </c>
      <c r="B1927" s="25">
        <v>2021</v>
      </c>
      <c r="C1927" s="25" t="s">
        <v>2</v>
      </c>
      <c r="D1927" s="25" t="s">
        <v>69</v>
      </c>
      <c r="E1927" s="25" t="s">
        <v>269</v>
      </c>
      <c r="F1927" s="23" t="s">
        <v>341</v>
      </c>
      <c r="G1927" s="23" t="s">
        <v>552</v>
      </c>
      <c r="H1927" s="32" t="s">
        <v>354</v>
      </c>
      <c r="I1927" s="32" t="s">
        <v>574</v>
      </c>
      <c r="J1927" s="135">
        <v>98</v>
      </c>
      <c r="K1927" s="28">
        <v>0.85714000000000001</v>
      </c>
      <c r="L1927" s="28">
        <f t="shared" si="71"/>
        <v>0.85921000000000003</v>
      </c>
      <c r="O1927" s="77">
        <v>0.85472999999999999</v>
      </c>
      <c r="BF1927" s="106"/>
    </row>
    <row r="1928" spans="1:58" x14ac:dyDescent="0.25">
      <c r="A1928" t="s">
        <v>17</v>
      </c>
      <c r="B1928" s="25">
        <v>2021</v>
      </c>
      <c r="C1928" s="25" t="s">
        <v>3</v>
      </c>
      <c r="D1928" s="25" t="s">
        <v>70</v>
      </c>
      <c r="E1928" s="25" t="s">
        <v>269</v>
      </c>
      <c r="F1928" s="23" t="s">
        <v>341</v>
      </c>
      <c r="G1928" s="23" t="s">
        <v>552</v>
      </c>
      <c r="H1928" s="32" t="s">
        <v>354</v>
      </c>
      <c r="I1928" s="32" t="s">
        <v>574</v>
      </c>
      <c r="J1928" s="135">
        <v>103</v>
      </c>
      <c r="K1928" s="28">
        <v>0.86407999999999996</v>
      </c>
      <c r="L1928" s="28">
        <f t="shared" si="71"/>
        <v>0.86577999999999999</v>
      </c>
      <c r="O1928" s="77">
        <v>0.86302999999999996</v>
      </c>
      <c r="BF1928" s="106"/>
    </row>
    <row r="1929" spans="1:58" x14ac:dyDescent="0.25">
      <c r="A1929" t="s">
        <v>17</v>
      </c>
      <c r="B1929" s="25">
        <v>2022</v>
      </c>
      <c r="C1929" s="25" t="s">
        <v>0</v>
      </c>
      <c r="D1929" s="25" t="s">
        <v>71</v>
      </c>
      <c r="E1929" s="25" t="s">
        <v>269</v>
      </c>
      <c r="F1929" s="23" t="s">
        <v>341</v>
      </c>
      <c r="G1929" s="23" t="s">
        <v>552</v>
      </c>
      <c r="H1929" s="32" t="s">
        <v>354</v>
      </c>
      <c r="I1929" s="32" t="s">
        <v>574</v>
      </c>
      <c r="J1929" s="135">
        <v>107</v>
      </c>
      <c r="K1929" s="28">
        <v>0.93457999999999997</v>
      </c>
      <c r="L1929" s="28">
        <f t="shared" si="71"/>
        <v>0.84867000000000004</v>
      </c>
      <c r="O1929" s="77">
        <v>0.86423000000000005</v>
      </c>
      <c r="BF1929" s="106"/>
    </row>
    <row r="1930" spans="1:58" x14ac:dyDescent="0.25">
      <c r="A1930" t="s">
        <v>17</v>
      </c>
      <c r="B1930" s="25">
        <v>2022</v>
      </c>
      <c r="C1930" s="25" t="s">
        <v>1</v>
      </c>
      <c r="D1930" s="25" t="s">
        <v>72</v>
      </c>
      <c r="E1930" s="25" t="s">
        <v>269</v>
      </c>
      <c r="F1930" s="23" t="s">
        <v>341</v>
      </c>
      <c r="G1930" s="23" t="s">
        <v>552</v>
      </c>
      <c r="H1930" s="32" t="s">
        <v>354</v>
      </c>
      <c r="I1930" s="32" t="s">
        <v>574</v>
      </c>
      <c r="J1930" s="135">
        <v>124</v>
      </c>
      <c r="K1930" s="28">
        <v>0.8629</v>
      </c>
      <c r="L1930" s="28">
        <f t="shared" si="71"/>
        <v>0.83528999999999998</v>
      </c>
      <c r="O1930" s="77">
        <v>0.85797999999999996</v>
      </c>
      <c r="BF1930" s="106"/>
    </row>
    <row r="1931" spans="1:58" x14ac:dyDescent="0.25">
      <c r="A1931" t="s">
        <v>17</v>
      </c>
      <c r="B1931" s="25">
        <v>2022</v>
      </c>
      <c r="C1931" s="25" t="s">
        <v>2</v>
      </c>
      <c r="D1931" s="25" t="s">
        <v>73</v>
      </c>
      <c r="E1931" s="25" t="s">
        <v>269</v>
      </c>
      <c r="F1931" s="23" t="s">
        <v>341</v>
      </c>
      <c r="G1931" s="23" t="s">
        <v>552</v>
      </c>
      <c r="H1931" s="32" t="s">
        <v>354</v>
      </c>
      <c r="I1931" s="32" t="s">
        <v>574</v>
      </c>
      <c r="J1931" s="135">
        <v>91</v>
      </c>
      <c r="K1931" s="28">
        <v>0.84614999999999996</v>
      </c>
      <c r="L1931" s="28">
        <f t="shared" si="71"/>
        <v>0.83216999999999997</v>
      </c>
      <c r="O1931" s="77">
        <v>0.85080999999999996</v>
      </c>
      <c r="BF1931" s="106"/>
    </row>
    <row r="1932" spans="1:58" x14ac:dyDescent="0.25">
      <c r="A1932" t="s">
        <v>17</v>
      </c>
      <c r="B1932" s="25">
        <v>2022</v>
      </c>
      <c r="C1932" s="25" t="s">
        <v>3</v>
      </c>
      <c r="D1932" s="25" t="s">
        <v>493</v>
      </c>
      <c r="E1932" s="25" t="s">
        <v>269</v>
      </c>
      <c r="F1932" s="23" t="s">
        <v>341</v>
      </c>
      <c r="G1932" s="23" t="s">
        <v>552</v>
      </c>
      <c r="H1932" s="32" t="s">
        <v>354</v>
      </c>
      <c r="I1932" s="32" t="s">
        <v>574</v>
      </c>
      <c r="J1932" s="135">
        <v>94</v>
      </c>
      <c r="K1932" s="28">
        <v>0.88297999999999999</v>
      </c>
      <c r="L1932" s="28">
        <f t="shared" si="71"/>
        <v>0.85658999999999996</v>
      </c>
      <c r="O1932" s="77">
        <v>0.85358999999999996</v>
      </c>
      <c r="BF1932" s="106"/>
    </row>
    <row r="1933" spans="1:58" x14ac:dyDescent="0.25">
      <c r="A1933" t="s">
        <v>17</v>
      </c>
      <c r="B1933" s="25">
        <v>2023</v>
      </c>
      <c r="C1933" s="25" t="s">
        <v>0</v>
      </c>
      <c r="D1933" s="25" t="s">
        <v>537</v>
      </c>
      <c r="E1933" s="25" t="s">
        <v>269</v>
      </c>
      <c r="F1933" s="23" t="s">
        <v>341</v>
      </c>
      <c r="G1933" s="23" t="s">
        <v>552</v>
      </c>
      <c r="H1933" s="32" t="s">
        <v>354</v>
      </c>
      <c r="I1933" s="32" t="s">
        <v>574</v>
      </c>
      <c r="J1933" s="135">
        <v>111</v>
      </c>
      <c r="K1933" s="28">
        <v>0.88288</v>
      </c>
      <c r="L1933" s="28">
        <f t="shared" si="71"/>
        <v>0.86672000000000005</v>
      </c>
      <c r="O1933" s="77">
        <v>0.85650000000000004</v>
      </c>
      <c r="BF1933" s="106"/>
    </row>
    <row r="1934" spans="1:58" x14ac:dyDescent="0.25">
      <c r="A1934" t="s">
        <v>17</v>
      </c>
      <c r="B1934" s="25">
        <v>2018</v>
      </c>
      <c r="C1934" s="25" t="s">
        <v>0</v>
      </c>
      <c r="D1934" s="25" t="s">
        <v>54</v>
      </c>
      <c r="E1934" s="25" t="s">
        <v>242</v>
      </c>
      <c r="F1934" s="23" t="s">
        <v>243</v>
      </c>
      <c r="G1934" s="23" t="s">
        <v>559</v>
      </c>
      <c r="H1934" s="32" t="s">
        <v>469</v>
      </c>
      <c r="I1934" s="32" t="s">
        <v>574</v>
      </c>
      <c r="J1934" s="135">
        <v>33</v>
      </c>
      <c r="K1934" s="28">
        <v>0.87878999999999996</v>
      </c>
      <c r="L1934" s="28">
        <f t="shared" si="71"/>
        <v>0.85977999999999999</v>
      </c>
      <c r="O1934" s="77">
        <v>0.84830000000000005</v>
      </c>
      <c r="BF1934" s="106"/>
    </row>
    <row r="1935" spans="1:58" x14ac:dyDescent="0.25">
      <c r="A1935" t="s">
        <v>17</v>
      </c>
      <c r="B1935" s="25">
        <v>2018</v>
      </c>
      <c r="C1935" s="25" t="s">
        <v>1</v>
      </c>
      <c r="D1935" s="25" t="s">
        <v>56</v>
      </c>
      <c r="E1935" s="25" t="s">
        <v>242</v>
      </c>
      <c r="F1935" s="23" t="s">
        <v>243</v>
      </c>
      <c r="G1935" s="23" t="s">
        <v>559</v>
      </c>
      <c r="H1935" s="32" t="s">
        <v>469</v>
      </c>
      <c r="I1935" s="32" t="s">
        <v>574</v>
      </c>
      <c r="J1935" s="135">
        <v>43</v>
      </c>
      <c r="K1935" s="28">
        <v>0.88371999999999995</v>
      </c>
      <c r="L1935" s="28">
        <f t="shared" si="71"/>
        <v>0.87158000000000002</v>
      </c>
      <c r="O1935" s="77">
        <v>0.85524</v>
      </c>
      <c r="BF1935" s="106"/>
    </row>
    <row r="1936" spans="1:58" x14ac:dyDescent="0.25">
      <c r="A1936" t="s">
        <v>17</v>
      </c>
      <c r="B1936" s="25">
        <v>2018</v>
      </c>
      <c r="C1936" s="25" t="s">
        <v>2</v>
      </c>
      <c r="D1936" s="25" t="s">
        <v>57</v>
      </c>
      <c r="E1936" s="25" t="s">
        <v>242</v>
      </c>
      <c r="F1936" s="23" t="s">
        <v>243</v>
      </c>
      <c r="G1936" s="23" t="s">
        <v>559</v>
      </c>
      <c r="H1936" s="32" t="s">
        <v>469</v>
      </c>
      <c r="I1936" s="32" t="s">
        <v>574</v>
      </c>
      <c r="J1936" s="135">
        <v>48</v>
      </c>
      <c r="K1936" s="28">
        <v>0.85416999999999998</v>
      </c>
      <c r="L1936" s="28">
        <f t="shared" si="71"/>
        <v>0.88563000000000003</v>
      </c>
      <c r="O1936" s="77">
        <v>0.85572000000000004</v>
      </c>
      <c r="BF1936" s="106"/>
    </row>
    <row r="1937" spans="1:58" x14ac:dyDescent="0.25">
      <c r="A1937" t="s">
        <v>17</v>
      </c>
      <c r="B1937" s="25">
        <v>2018</v>
      </c>
      <c r="C1937" s="25" t="s">
        <v>3</v>
      </c>
      <c r="D1937" s="25" t="s">
        <v>58</v>
      </c>
      <c r="E1937" s="25" t="s">
        <v>242</v>
      </c>
      <c r="F1937" s="23" t="s">
        <v>243</v>
      </c>
      <c r="G1937" s="23" t="s">
        <v>559</v>
      </c>
      <c r="H1937" s="32" t="s">
        <v>469</v>
      </c>
      <c r="I1937" s="32" t="s">
        <v>574</v>
      </c>
      <c r="J1937" s="135">
        <v>32</v>
      </c>
      <c r="K1937" s="28">
        <v>0.84375</v>
      </c>
      <c r="L1937" s="28">
        <f t="shared" si="71"/>
        <v>0.87646000000000002</v>
      </c>
      <c r="O1937" s="77">
        <v>0.85877999999999999</v>
      </c>
      <c r="BF1937" s="106"/>
    </row>
    <row r="1938" spans="1:58" x14ac:dyDescent="0.25">
      <c r="A1938" t="s">
        <v>17</v>
      </c>
      <c r="B1938" s="25">
        <v>2019</v>
      </c>
      <c r="C1938" s="25" t="s">
        <v>0</v>
      </c>
      <c r="D1938" s="25" t="s">
        <v>59</v>
      </c>
      <c r="E1938" s="25" t="s">
        <v>242</v>
      </c>
      <c r="F1938" s="23" t="s">
        <v>243</v>
      </c>
      <c r="G1938" s="23" t="s">
        <v>559</v>
      </c>
      <c r="H1938" s="32" t="s">
        <v>469</v>
      </c>
      <c r="I1938" s="32" t="s">
        <v>574</v>
      </c>
      <c r="J1938" s="135">
        <v>36</v>
      </c>
      <c r="K1938" s="28">
        <v>0.86111000000000004</v>
      </c>
      <c r="L1938" s="28">
        <f t="shared" si="71"/>
        <v>0.84238000000000002</v>
      </c>
      <c r="O1938" s="77">
        <v>0.85007999999999995</v>
      </c>
      <c r="BF1938" s="106"/>
    </row>
    <row r="1939" spans="1:58" x14ac:dyDescent="0.25">
      <c r="A1939" t="s">
        <v>17</v>
      </c>
      <c r="B1939" s="25">
        <v>2019</v>
      </c>
      <c r="C1939" s="25" t="s">
        <v>1</v>
      </c>
      <c r="D1939" s="25" t="s">
        <v>60</v>
      </c>
      <c r="E1939" s="25" t="s">
        <v>242</v>
      </c>
      <c r="F1939" s="23" t="s">
        <v>243</v>
      </c>
      <c r="G1939" s="23" t="s">
        <v>559</v>
      </c>
      <c r="H1939" s="32" t="s">
        <v>469</v>
      </c>
      <c r="I1939" s="32" t="s">
        <v>574</v>
      </c>
      <c r="J1939" s="135">
        <v>28</v>
      </c>
      <c r="K1939" s="28">
        <v>0.75</v>
      </c>
      <c r="L1939" s="28">
        <f t="shared" si="71"/>
        <v>0.88305</v>
      </c>
      <c r="O1939" s="77">
        <v>0.85524</v>
      </c>
      <c r="BF1939" s="106"/>
    </row>
    <row r="1940" spans="1:58" x14ac:dyDescent="0.25">
      <c r="A1940" t="s">
        <v>17</v>
      </c>
      <c r="B1940" s="25">
        <v>2019</v>
      </c>
      <c r="C1940" s="25" t="s">
        <v>2</v>
      </c>
      <c r="D1940" s="25" t="s">
        <v>61</v>
      </c>
      <c r="E1940" s="25" t="s">
        <v>242</v>
      </c>
      <c r="F1940" s="23" t="s">
        <v>243</v>
      </c>
      <c r="G1940" s="23" t="s">
        <v>559</v>
      </c>
      <c r="H1940" s="32" t="s">
        <v>469</v>
      </c>
      <c r="I1940" s="32" t="s">
        <v>574</v>
      </c>
      <c r="J1940" s="135">
        <v>53</v>
      </c>
      <c r="K1940" s="28">
        <v>0.75471999999999995</v>
      </c>
      <c r="L1940" s="28">
        <f t="shared" si="71"/>
        <v>0.84440999999999999</v>
      </c>
      <c r="O1940" s="77">
        <v>0.85079000000000005</v>
      </c>
      <c r="BF1940" s="106"/>
    </row>
    <row r="1941" spans="1:58" x14ac:dyDescent="0.25">
      <c r="A1941" t="s">
        <v>17</v>
      </c>
      <c r="B1941" s="25">
        <v>2019</v>
      </c>
      <c r="C1941" s="25" t="s">
        <v>3</v>
      </c>
      <c r="D1941" s="25" t="s">
        <v>62</v>
      </c>
      <c r="E1941" s="25" t="s">
        <v>242</v>
      </c>
      <c r="F1941" s="23" t="s">
        <v>243</v>
      </c>
      <c r="G1941" s="23" t="s">
        <v>559</v>
      </c>
      <c r="H1941" s="32" t="s">
        <v>469</v>
      </c>
      <c r="I1941" s="32" t="s">
        <v>574</v>
      </c>
      <c r="J1941" s="135">
        <v>26</v>
      </c>
      <c r="K1941" s="28">
        <v>0.76922999999999997</v>
      </c>
      <c r="L1941" s="28">
        <f t="shared" si="71"/>
        <v>0.86111000000000004</v>
      </c>
      <c r="O1941" s="77">
        <v>0.85265000000000002</v>
      </c>
      <c r="BF1941" s="106"/>
    </row>
    <row r="1942" spans="1:58" x14ac:dyDescent="0.25">
      <c r="A1942" t="s">
        <v>17</v>
      </c>
      <c r="B1942" s="25">
        <v>2020</v>
      </c>
      <c r="C1942" s="25" t="s">
        <v>0</v>
      </c>
      <c r="D1942" s="25" t="s">
        <v>63</v>
      </c>
      <c r="E1942" s="25" t="s">
        <v>242</v>
      </c>
      <c r="F1942" s="23" t="s">
        <v>243</v>
      </c>
      <c r="G1942" s="23" t="s">
        <v>559</v>
      </c>
      <c r="H1942" s="32" t="s">
        <v>469</v>
      </c>
      <c r="I1942" s="32" t="s">
        <v>574</v>
      </c>
      <c r="J1942" s="135">
        <v>39</v>
      </c>
      <c r="K1942" s="28">
        <v>0.94872000000000001</v>
      </c>
      <c r="L1942" s="28">
        <f t="shared" si="71"/>
        <v>0.86285000000000001</v>
      </c>
      <c r="O1942" s="77">
        <v>0.84214</v>
      </c>
      <c r="BF1942" s="106"/>
    </row>
    <row r="1943" spans="1:58" x14ac:dyDescent="0.25">
      <c r="A1943" t="s">
        <v>17</v>
      </c>
      <c r="B1943" s="25">
        <v>2020</v>
      </c>
      <c r="C1943" s="25" t="s">
        <v>1</v>
      </c>
      <c r="D1943" s="25" t="s">
        <v>64</v>
      </c>
      <c r="E1943" s="25" t="s">
        <v>242</v>
      </c>
      <c r="F1943" s="23" t="s">
        <v>243</v>
      </c>
      <c r="G1943" s="23" t="s">
        <v>559</v>
      </c>
      <c r="H1943" s="32" t="s">
        <v>469</v>
      </c>
      <c r="I1943" s="32" t="s">
        <v>574</v>
      </c>
      <c r="J1943" s="135">
        <v>30</v>
      </c>
      <c r="K1943" s="28">
        <v>0.76666999999999996</v>
      </c>
      <c r="L1943" s="28">
        <f t="shared" si="71"/>
        <v>0.83642000000000005</v>
      </c>
      <c r="O1943" s="77">
        <v>0.81738999999999995</v>
      </c>
      <c r="BF1943" s="106"/>
    </row>
    <row r="1944" spans="1:58" x14ac:dyDescent="0.25">
      <c r="A1944" t="s">
        <v>17</v>
      </c>
      <c r="B1944" s="25">
        <v>2020</v>
      </c>
      <c r="C1944" s="25" t="s">
        <v>2</v>
      </c>
      <c r="D1944" s="25" t="s">
        <v>65</v>
      </c>
      <c r="E1944" s="25" t="s">
        <v>242</v>
      </c>
      <c r="F1944" s="23" t="s">
        <v>243</v>
      </c>
      <c r="G1944" s="23" t="s">
        <v>559</v>
      </c>
      <c r="H1944" s="32" t="s">
        <v>469</v>
      </c>
      <c r="I1944" s="32" t="s">
        <v>574</v>
      </c>
      <c r="J1944" s="135">
        <v>49</v>
      </c>
      <c r="K1944" s="28">
        <v>0.87755000000000005</v>
      </c>
      <c r="L1944" s="28">
        <f t="shared" si="71"/>
        <v>0.85424</v>
      </c>
      <c r="O1944" s="77">
        <v>0.82706999999999997</v>
      </c>
      <c r="BF1944" s="106"/>
    </row>
    <row r="1945" spans="1:58" x14ac:dyDescent="0.25">
      <c r="A1945" t="s">
        <v>17</v>
      </c>
      <c r="B1945" s="25">
        <v>2020</v>
      </c>
      <c r="C1945" s="25" t="s">
        <v>3</v>
      </c>
      <c r="D1945" s="25" t="s">
        <v>66</v>
      </c>
      <c r="E1945" s="25" t="s">
        <v>242</v>
      </c>
      <c r="F1945" s="23" t="s">
        <v>243</v>
      </c>
      <c r="G1945" s="23" t="s">
        <v>559</v>
      </c>
      <c r="H1945" s="32" t="s">
        <v>469</v>
      </c>
      <c r="I1945" s="32" t="s">
        <v>574</v>
      </c>
      <c r="J1945" s="135">
        <v>45</v>
      </c>
      <c r="K1945" s="28">
        <v>0.75556000000000001</v>
      </c>
      <c r="L1945" s="28">
        <f t="shared" si="71"/>
        <v>0.8619</v>
      </c>
      <c r="O1945" s="77">
        <v>0.85233000000000003</v>
      </c>
      <c r="BF1945" s="106"/>
    </row>
    <row r="1946" spans="1:58" x14ac:dyDescent="0.25">
      <c r="A1946" t="s">
        <v>17</v>
      </c>
      <c r="B1946" s="25">
        <v>2021</v>
      </c>
      <c r="C1946" s="25" t="s">
        <v>0</v>
      </c>
      <c r="D1946" s="25" t="s">
        <v>67</v>
      </c>
      <c r="E1946" s="25" t="s">
        <v>242</v>
      </c>
      <c r="F1946" s="23" t="s">
        <v>243</v>
      </c>
      <c r="G1946" s="23" t="s">
        <v>559</v>
      </c>
      <c r="H1946" s="32" t="s">
        <v>469</v>
      </c>
      <c r="I1946" s="32" t="s">
        <v>574</v>
      </c>
      <c r="J1946" s="135">
        <v>37</v>
      </c>
      <c r="K1946" s="28">
        <v>0.78378000000000003</v>
      </c>
      <c r="L1946" s="28">
        <f t="shared" si="71"/>
        <v>0.86667000000000005</v>
      </c>
      <c r="O1946" s="77">
        <v>0.86184000000000005</v>
      </c>
      <c r="BF1946" s="106"/>
    </row>
    <row r="1947" spans="1:58" x14ac:dyDescent="0.25">
      <c r="A1947" t="s">
        <v>17</v>
      </c>
      <c r="B1947" s="25">
        <v>2021</v>
      </c>
      <c r="C1947" s="25" t="s">
        <v>1</v>
      </c>
      <c r="D1947" s="25" t="s">
        <v>68</v>
      </c>
      <c r="E1947" s="25" t="s">
        <v>242</v>
      </c>
      <c r="F1947" s="23" t="s">
        <v>243</v>
      </c>
      <c r="G1947" s="23" t="s">
        <v>559</v>
      </c>
      <c r="H1947" s="32" t="s">
        <v>469</v>
      </c>
      <c r="I1947" s="32" t="s">
        <v>574</v>
      </c>
      <c r="J1947" s="135">
        <v>34</v>
      </c>
      <c r="K1947" s="28">
        <v>0.82352999999999998</v>
      </c>
      <c r="L1947" s="28">
        <f t="shared" si="71"/>
        <v>0.87646000000000002</v>
      </c>
      <c r="O1947" s="77">
        <v>0.85790999999999995</v>
      </c>
      <c r="BF1947" s="106"/>
    </row>
    <row r="1948" spans="1:58" x14ac:dyDescent="0.25">
      <c r="A1948" t="s">
        <v>17</v>
      </c>
      <c r="B1948" s="25">
        <v>2021</v>
      </c>
      <c r="C1948" s="25" t="s">
        <v>2</v>
      </c>
      <c r="D1948" s="25" t="s">
        <v>69</v>
      </c>
      <c r="E1948" s="25" t="s">
        <v>242</v>
      </c>
      <c r="F1948" s="23" t="s">
        <v>243</v>
      </c>
      <c r="G1948" s="23" t="s">
        <v>559</v>
      </c>
      <c r="H1948" s="32" t="s">
        <v>469</v>
      </c>
      <c r="I1948" s="32" t="s">
        <v>574</v>
      </c>
      <c r="J1948" s="135">
        <v>42</v>
      </c>
      <c r="K1948" s="28">
        <v>0.88095000000000001</v>
      </c>
      <c r="L1948" s="28">
        <f t="shared" si="71"/>
        <v>0.86056999999999995</v>
      </c>
      <c r="O1948" s="77">
        <v>0.85472999999999999</v>
      </c>
      <c r="BF1948" s="106"/>
    </row>
    <row r="1949" spans="1:58" x14ac:dyDescent="0.25">
      <c r="A1949" t="s">
        <v>17</v>
      </c>
      <c r="B1949" s="25">
        <v>2021</v>
      </c>
      <c r="C1949" s="25" t="s">
        <v>3</v>
      </c>
      <c r="D1949" s="25" t="s">
        <v>70</v>
      </c>
      <c r="E1949" s="25" t="s">
        <v>242</v>
      </c>
      <c r="F1949" s="23" t="s">
        <v>243</v>
      </c>
      <c r="G1949" s="23" t="s">
        <v>559</v>
      </c>
      <c r="H1949" s="32" t="s">
        <v>469</v>
      </c>
      <c r="I1949" s="32" t="s">
        <v>574</v>
      </c>
      <c r="J1949" s="135">
        <v>53</v>
      </c>
      <c r="K1949" s="28">
        <v>0.73585</v>
      </c>
      <c r="L1949" s="28">
        <f t="shared" si="71"/>
        <v>0.87773000000000001</v>
      </c>
      <c r="O1949" s="77">
        <v>0.86302999999999996</v>
      </c>
      <c r="BF1949" s="106"/>
    </row>
    <row r="1950" spans="1:58" x14ac:dyDescent="0.25">
      <c r="A1950" t="s">
        <v>17</v>
      </c>
      <c r="B1950" s="25">
        <v>2022</v>
      </c>
      <c r="C1950" s="25" t="s">
        <v>0</v>
      </c>
      <c r="D1950" s="25" t="s">
        <v>71</v>
      </c>
      <c r="E1950" s="25" t="s">
        <v>242</v>
      </c>
      <c r="F1950" s="23" t="s">
        <v>243</v>
      </c>
      <c r="G1950" s="23" t="s">
        <v>559</v>
      </c>
      <c r="H1950" s="32" t="s">
        <v>469</v>
      </c>
      <c r="I1950" s="32" t="s">
        <v>574</v>
      </c>
      <c r="J1950" s="135">
        <v>39</v>
      </c>
      <c r="K1950" s="28">
        <v>0.94872000000000001</v>
      </c>
      <c r="L1950" s="28">
        <f t="shared" si="71"/>
        <v>0.88780000000000003</v>
      </c>
      <c r="O1950" s="77">
        <v>0.86423000000000005</v>
      </c>
      <c r="BF1950" s="106"/>
    </row>
    <row r="1951" spans="1:58" x14ac:dyDescent="0.25">
      <c r="A1951" t="s">
        <v>17</v>
      </c>
      <c r="B1951" s="25">
        <v>2022</v>
      </c>
      <c r="C1951" s="25" t="s">
        <v>1</v>
      </c>
      <c r="D1951" s="25" t="s">
        <v>72</v>
      </c>
      <c r="E1951" s="25" t="s">
        <v>242</v>
      </c>
      <c r="F1951" s="23" t="s">
        <v>243</v>
      </c>
      <c r="G1951" s="23" t="s">
        <v>559</v>
      </c>
      <c r="H1951" s="32" t="s">
        <v>469</v>
      </c>
      <c r="I1951" s="32" t="s">
        <v>574</v>
      </c>
      <c r="J1951" s="135">
        <v>35</v>
      </c>
      <c r="K1951" s="28">
        <v>0.77142999999999995</v>
      </c>
      <c r="L1951" s="28">
        <f t="shared" si="71"/>
        <v>0.86729999999999996</v>
      </c>
      <c r="O1951" s="77">
        <v>0.85797999999999996</v>
      </c>
      <c r="BF1951" s="106"/>
    </row>
    <row r="1952" spans="1:58" x14ac:dyDescent="0.25">
      <c r="A1952" t="s">
        <v>17</v>
      </c>
      <c r="B1952" s="25">
        <v>2022</v>
      </c>
      <c r="C1952" s="25" t="s">
        <v>2</v>
      </c>
      <c r="D1952" s="25" t="s">
        <v>73</v>
      </c>
      <c r="E1952" s="25" t="s">
        <v>242</v>
      </c>
      <c r="F1952" s="23" t="s">
        <v>243</v>
      </c>
      <c r="G1952" s="23" t="s">
        <v>559</v>
      </c>
      <c r="H1952" s="32" t="s">
        <v>469</v>
      </c>
      <c r="I1952" s="32" t="s">
        <v>574</v>
      </c>
      <c r="J1952" s="135">
        <v>46</v>
      </c>
      <c r="K1952" s="28">
        <v>0.82608999999999999</v>
      </c>
      <c r="L1952" s="28">
        <f t="shared" si="71"/>
        <v>0.88553000000000004</v>
      </c>
      <c r="O1952" s="77">
        <v>0.85080999999999996</v>
      </c>
      <c r="BF1952" s="106"/>
    </row>
    <row r="1953" spans="1:58" x14ac:dyDescent="0.25">
      <c r="A1953" t="s">
        <v>17</v>
      </c>
      <c r="B1953" s="25">
        <v>2022</v>
      </c>
      <c r="C1953" s="25" t="s">
        <v>3</v>
      </c>
      <c r="D1953" s="25" t="s">
        <v>493</v>
      </c>
      <c r="E1953" s="25" t="s">
        <v>242</v>
      </c>
      <c r="F1953" s="23" t="s">
        <v>243</v>
      </c>
      <c r="G1953" s="23" t="s">
        <v>559</v>
      </c>
      <c r="H1953" s="32" t="s">
        <v>469</v>
      </c>
      <c r="I1953" s="32" t="s">
        <v>574</v>
      </c>
      <c r="J1953" s="135">
        <v>53</v>
      </c>
      <c r="K1953" s="28">
        <v>0.75471999999999995</v>
      </c>
      <c r="L1953" s="28">
        <f t="shared" si="71"/>
        <v>0.87043000000000004</v>
      </c>
      <c r="O1953" s="77">
        <v>0.85358999999999996</v>
      </c>
      <c r="BF1953" s="106"/>
    </row>
    <row r="1954" spans="1:58" x14ac:dyDescent="0.25">
      <c r="A1954" t="s">
        <v>17</v>
      </c>
      <c r="B1954" s="25">
        <v>2023</v>
      </c>
      <c r="C1954" s="25" t="s">
        <v>0</v>
      </c>
      <c r="D1954" s="25" t="s">
        <v>537</v>
      </c>
      <c r="E1954" s="25" t="s">
        <v>242</v>
      </c>
      <c r="F1954" s="23" t="s">
        <v>243</v>
      </c>
      <c r="G1954" s="23" t="s">
        <v>559</v>
      </c>
      <c r="H1954" s="32" t="s">
        <v>469</v>
      </c>
      <c r="I1954" s="32" t="s">
        <v>574</v>
      </c>
      <c r="J1954" s="135">
        <v>36</v>
      </c>
      <c r="K1954" s="28">
        <v>0.80556000000000005</v>
      </c>
      <c r="L1954" s="28">
        <f t="shared" si="71"/>
        <v>0.86626999999999998</v>
      </c>
      <c r="O1954" s="77">
        <v>0.85650000000000004</v>
      </c>
      <c r="BF1954" s="106"/>
    </row>
    <row r="1955" spans="1:58" x14ac:dyDescent="0.25">
      <c r="A1955" t="s">
        <v>17</v>
      </c>
      <c r="B1955" s="25">
        <v>2018</v>
      </c>
      <c r="C1955" s="25" t="s">
        <v>0</v>
      </c>
      <c r="D1955" s="25" t="s">
        <v>54</v>
      </c>
      <c r="E1955" s="25" t="s">
        <v>244</v>
      </c>
      <c r="F1955" s="23" t="s">
        <v>245</v>
      </c>
      <c r="G1955" s="23" t="s">
        <v>552</v>
      </c>
      <c r="H1955" s="32" t="s">
        <v>354</v>
      </c>
      <c r="I1955" s="32" t="s">
        <v>574</v>
      </c>
      <c r="J1955" s="135">
        <v>88</v>
      </c>
      <c r="K1955" s="28">
        <v>0.86363999999999996</v>
      </c>
      <c r="L1955" s="28">
        <f t="shared" si="71"/>
        <v>0.83921999999999997</v>
      </c>
      <c r="O1955" s="77">
        <v>0.84830000000000005</v>
      </c>
      <c r="BF1955" s="106"/>
    </row>
    <row r="1956" spans="1:58" x14ac:dyDescent="0.25">
      <c r="A1956" t="s">
        <v>17</v>
      </c>
      <c r="B1956" s="25">
        <v>2018</v>
      </c>
      <c r="C1956" s="25" t="s">
        <v>1</v>
      </c>
      <c r="D1956" s="25" t="s">
        <v>56</v>
      </c>
      <c r="E1956" s="25" t="s">
        <v>244</v>
      </c>
      <c r="F1956" s="23" t="s">
        <v>245</v>
      </c>
      <c r="G1956" s="23" t="s">
        <v>552</v>
      </c>
      <c r="H1956" s="32" t="s">
        <v>354</v>
      </c>
      <c r="I1956" s="32" t="s">
        <v>574</v>
      </c>
      <c r="J1956" s="135">
        <v>99</v>
      </c>
      <c r="K1956" s="28">
        <v>0.86868999999999996</v>
      </c>
      <c r="L1956" s="28">
        <f t="shared" si="71"/>
        <v>0.83714999999999995</v>
      </c>
      <c r="O1956" s="77">
        <v>0.85524</v>
      </c>
      <c r="BF1956" s="106"/>
    </row>
    <row r="1957" spans="1:58" x14ac:dyDescent="0.25">
      <c r="A1957" t="s">
        <v>17</v>
      </c>
      <c r="B1957" s="25">
        <v>2018</v>
      </c>
      <c r="C1957" s="25" t="s">
        <v>2</v>
      </c>
      <c r="D1957" s="25" t="s">
        <v>57</v>
      </c>
      <c r="E1957" s="25" t="s">
        <v>244</v>
      </c>
      <c r="F1957" s="23" t="s">
        <v>245</v>
      </c>
      <c r="G1957" s="23" t="s">
        <v>552</v>
      </c>
      <c r="H1957" s="32" t="s">
        <v>354</v>
      </c>
      <c r="I1957" s="32" t="s">
        <v>574</v>
      </c>
      <c r="J1957" s="135">
        <v>92</v>
      </c>
      <c r="K1957" s="28">
        <v>0.80435000000000001</v>
      </c>
      <c r="L1957" s="28">
        <f t="shared" si="71"/>
        <v>0.84901000000000004</v>
      </c>
      <c r="O1957" s="77">
        <v>0.85572000000000004</v>
      </c>
      <c r="BF1957" s="106"/>
    </row>
    <row r="1958" spans="1:58" x14ac:dyDescent="0.25">
      <c r="A1958" t="s">
        <v>17</v>
      </c>
      <c r="B1958" s="25">
        <v>2018</v>
      </c>
      <c r="C1958" s="25" t="s">
        <v>3</v>
      </c>
      <c r="D1958" s="25" t="s">
        <v>58</v>
      </c>
      <c r="E1958" s="25" t="s">
        <v>244</v>
      </c>
      <c r="F1958" s="23" t="s">
        <v>245</v>
      </c>
      <c r="G1958" s="23" t="s">
        <v>552</v>
      </c>
      <c r="H1958" s="32" t="s">
        <v>354</v>
      </c>
      <c r="I1958" s="32" t="s">
        <v>574</v>
      </c>
      <c r="J1958" s="135">
        <v>129</v>
      </c>
      <c r="K1958" s="28">
        <v>0.89922000000000002</v>
      </c>
      <c r="L1958" s="28">
        <f t="shared" si="71"/>
        <v>0.84667999999999999</v>
      </c>
      <c r="O1958" s="77">
        <v>0.85877999999999999</v>
      </c>
      <c r="BF1958" s="106"/>
    </row>
    <row r="1959" spans="1:58" x14ac:dyDescent="0.25">
      <c r="A1959" t="s">
        <v>17</v>
      </c>
      <c r="B1959" s="25">
        <v>2019</v>
      </c>
      <c r="C1959" s="25" t="s">
        <v>0</v>
      </c>
      <c r="D1959" s="25" t="s">
        <v>59</v>
      </c>
      <c r="E1959" s="25" t="s">
        <v>244</v>
      </c>
      <c r="F1959" s="23" t="s">
        <v>245</v>
      </c>
      <c r="G1959" s="23" t="s">
        <v>552</v>
      </c>
      <c r="H1959" s="32" t="s">
        <v>354</v>
      </c>
      <c r="I1959" s="32" t="s">
        <v>574</v>
      </c>
      <c r="J1959" s="135">
        <v>111</v>
      </c>
      <c r="K1959" s="28">
        <v>0.85585999999999995</v>
      </c>
      <c r="L1959" s="28">
        <f t="shared" si="71"/>
        <v>0.84623000000000004</v>
      </c>
      <c r="O1959" s="77">
        <v>0.85007999999999995</v>
      </c>
      <c r="BF1959" s="106"/>
    </row>
    <row r="1960" spans="1:58" x14ac:dyDescent="0.25">
      <c r="A1960" t="s">
        <v>17</v>
      </c>
      <c r="B1960" s="25">
        <v>2019</v>
      </c>
      <c r="C1960" s="25" t="s">
        <v>1</v>
      </c>
      <c r="D1960" s="25" t="s">
        <v>60</v>
      </c>
      <c r="E1960" s="25" t="s">
        <v>244</v>
      </c>
      <c r="F1960" s="23" t="s">
        <v>245</v>
      </c>
      <c r="G1960" s="23" t="s">
        <v>552</v>
      </c>
      <c r="H1960" s="32" t="s">
        <v>354</v>
      </c>
      <c r="I1960" s="32" t="s">
        <v>574</v>
      </c>
      <c r="J1960" s="135">
        <v>111</v>
      </c>
      <c r="K1960" s="28">
        <v>0.90991</v>
      </c>
      <c r="L1960" s="28">
        <f t="shared" si="71"/>
        <v>0.82640000000000002</v>
      </c>
      <c r="O1960" s="77">
        <v>0.85524</v>
      </c>
      <c r="BF1960" s="106"/>
    </row>
    <row r="1961" spans="1:58" x14ac:dyDescent="0.25">
      <c r="A1961" t="s">
        <v>17</v>
      </c>
      <c r="B1961" s="25">
        <v>2019</v>
      </c>
      <c r="C1961" s="25" t="s">
        <v>2</v>
      </c>
      <c r="D1961" s="25" t="s">
        <v>61</v>
      </c>
      <c r="E1961" s="25" t="s">
        <v>244</v>
      </c>
      <c r="F1961" s="23" t="s">
        <v>245</v>
      </c>
      <c r="G1961" s="23" t="s">
        <v>552</v>
      </c>
      <c r="H1961" s="32" t="s">
        <v>354</v>
      </c>
      <c r="I1961" s="32" t="s">
        <v>574</v>
      </c>
      <c r="J1961" s="135">
        <v>114</v>
      </c>
      <c r="K1961" s="28">
        <v>0.91227999999999998</v>
      </c>
      <c r="L1961" s="28">
        <f t="shared" si="71"/>
        <v>0.83389999999999997</v>
      </c>
      <c r="O1961" s="77">
        <v>0.85079000000000005</v>
      </c>
      <c r="BF1961" s="106"/>
    </row>
    <row r="1962" spans="1:58" x14ac:dyDescent="0.25">
      <c r="A1962" t="s">
        <v>17</v>
      </c>
      <c r="B1962" s="25">
        <v>2019</v>
      </c>
      <c r="C1962" s="25" t="s">
        <v>3</v>
      </c>
      <c r="D1962" s="25" t="s">
        <v>62</v>
      </c>
      <c r="E1962" s="25" t="s">
        <v>244</v>
      </c>
      <c r="F1962" s="23" t="s">
        <v>245</v>
      </c>
      <c r="G1962" s="23" t="s">
        <v>552</v>
      </c>
      <c r="H1962" s="32" t="s">
        <v>354</v>
      </c>
      <c r="I1962" s="32" t="s">
        <v>574</v>
      </c>
      <c r="J1962" s="135">
        <v>104</v>
      </c>
      <c r="K1962" s="28">
        <v>0.93269000000000002</v>
      </c>
      <c r="L1962" s="28">
        <f t="shared" si="71"/>
        <v>0.84880999999999995</v>
      </c>
      <c r="O1962" s="77">
        <v>0.85265000000000002</v>
      </c>
      <c r="BF1962" s="106"/>
    </row>
    <row r="1963" spans="1:58" x14ac:dyDescent="0.25">
      <c r="A1963" t="s">
        <v>17</v>
      </c>
      <c r="B1963" s="25">
        <v>2020</v>
      </c>
      <c r="C1963" s="25" t="s">
        <v>0</v>
      </c>
      <c r="D1963" s="25" t="s">
        <v>63</v>
      </c>
      <c r="E1963" s="25" t="s">
        <v>244</v>
      </c>
      <c r="F1963" s="23" t="s">
        <v>245</v>
      </c>
      <c r="G1963" s="23" t="s">
        <v>552</v>
      </c>
      <c r="H1963" s="32" t="s">
        <v>354</v>
      </c>
      <c r="I1963" s="32" t="s">
        <v>574</v>
      </c>
      <c r="J1963" s="135">
        <v>107</v>
      </c>
      <c r="K1963" s="28">
        <v>0.86916000000000004</v>
      </c>
      <c r="L1963" s="28">
        <f t="shared" si="71"/>
        <v>0.82018000000000002</v>
      </c>
      <c r="O1963" s="77">
        <v>0.84214</v>
      </c>
      <c r="BF1963" s="106"/>
    </row>
    <row r="1964" spans="1:58" x14ac:dyDescent="0.25">
      <c r="A1964" t="s">
        <v>17</v>
      </c>
      <c r="B1964" s="25">
        <v>2020</v>
      </c>
      <c r="C1964" s="25" t="s">
        <v>1</v>
      </c>
      <c r="D1964" s="25" t="s">
        <v>64</v>
      </c>
      <c r="E1964" s="25" t="s">
        <v>244</v>
      </c>
      <c r="F1964" s="23" t="s">
        <v>245</v>
      </c>
      <c r="G1964" s="23" t="s">
        <v>552</v>
      </c>
      <c r="H1964" s="32" t="s">
        <v>354</v>
      </c>
      <c r="I1964" s="32" t="s">
        <v>574</v>
      </c>
      <c r="J1964" s="135">
        <v>41</v>
      </c>
      <c r="K1964" s="28">
        <v>0.85365999999999997</v>
      </c>
      <c r="L1964" s="28">
        <f t="shared" si="71"/>
        <v>0.78981999999999997</v>
      </c>
      <c r="O1964" s="77">
        <v>0.81738999999999995</v>
      </c>
      <c r="BF1964" s="106"/>
    </row>
    <row r="1965" spans="1:58" x14ac:dyDescent="0.25">
      <c r="A1965" t="s">
        <v>17</v>
      </c>
      <c r="B1965" s="25">
        <v>2020</v>
      </c>
      <c r="C1965" s="25" t="s">
        <v>2</v>
      </c>
      <c r="D1965" s="25" t="s">
        <v>65</v>
      </c>
      <c r="E1965" s="25" t="s">
        <v>244</v>
      </c>
      <c r="F1965" s="23" t="s">
        <v>245</v>
      </c>
      <c r="G1965" s="23" t="s">
        <v>552</v>
      </c>
      <c r="H1965" s="32" t="s">
        <v>354</v>
      </c>
      <c r="I1965" s="32" t="s">
        <v>574</v>
      </c>
      <c r="J1965" s="135">
        <v>68</v>
      </c>
      <c r="K1965" s="28">
        <v>0.83823999999999999</v>
      </c>
      <c r="L1965" s="28">
        <f t="shared" si="71"/>
        <v>0.80605000000000004</v>
      </c>
      <c r="O1965" s="77">
        <v>0.82706999999999997</v>
      </c>
      <c r="BF1965" s="106"/>
    </row>
    <row r="1966" spans="1:58" x14ac:dyDescent="0.25">
      <c r="A1966" t="s">
        <v>17</v>
      </c>
      <c r="B1966" s="25">
        <v>2020</v>
      </c>
      <c r="C1966" s="25" t="s">
        <v>3</v>
      </c>
      <c r="D1966" s="25" t="s">
        <v>66</v>
      </c>
      <c r="E1966" s="25" t="s">
        <v>244</v>
      </c>
      <c r="F1966" s="23" t="s">
        <v>245</v>
      </c>
      <c r="G1966" s="23" t="s">
        <v>552</v>
      </c>
      <c r="H1966" s="32" t="s">
        <v>354</v>
      </c>
      <c r="I1966" s="32" t="s">
        <v>574</v>
      </c>
      <c r="J1966" s="135">
        <v>100</v>
      </c>
      <c r="K1966" s="28">
        <v>0.86</v>
      </c>
      <c r="L1966" s="28">
        <f t="shared" si="71"/>
        <v>0.84758</v>
      </c>
      <c r="O1966" s="77">
        <v>0.85233000000000003</v>
      </c>
      <c r="BF1966" s="106"/>
    </row>
    <row r="1967" spans="1:58" x14ac:dyDescent="0.25">
      <c r="A1967" t="s">
        <v>17</v>
      </c>
      <c r="B1967" s="25">
        <v>2021</v>
      </c>
      <c r="C1967" s="25" t="s">
        <v>0</v>
      </c>
      <c r="D1967" s="25" t="s">
        <v>67</v>
      </c>
      <c r="E1967" s="25" t="s">
        <v>244</v>
      </c>
      <c r="F1967" s="23" t="s">
        <v>245</v>
      </c>
      <c r="G1967" s="23" t="s">
        <v>552</v>
      </c>
      <c r="H1967" s="32" t="s">
        <v>354</v>
      </c>
      <c r="I1967" s="32" t="s">
        <v>574</v>
      </c>
      <c r="J1967" s="135">
        <v>94</v>
      </c>
      <c r="K1967" s="28">
        <v>0.94681000000000004</v>
      </c>
      <c r="L1967" s="28">
        <f t="shared" si="71"/>
        <v>0.84204999999999997</v>
      </c>
      <c r="O1967" s="77">
        <v>0.86184000000000005</v>
      </c>
      <c r="BF1967" s="106"/>
    </row>
    <row r="1968" spans="1:58" x14ac:dyDescent="0.25">
      <c r="A1968" t="s">
        <v>17</v>
      </c>
      <c r="B1968" s="25">
        <v>2021</v>
      </c>
      <c r="C1968" s="25" t="s">
        <v>1</v>
      </c>
      <c r="D1968" s="25" t="s">
        <v>68</v>
      </c>
      <c r="E1968" s="25" t="s">
        <v>244</v>
      </c>
      <c r="F1968" s="23" t="s">
        <v>245</v>
      </c>
      <c r="G1968" s="23" t="s">
        <v>552</v>
      </c>
      <c r="H1968" s="32" t="s">
        <v>354</v>
      </c>
      <c r="I1968" s="32" t="s">
        <v>574</v>
      </c>
      <c r="J1968" s="135">
        <v>104</v>
      </c>
      <c r="K1968" s="28">
        <v>0.92308000000000001</v>
      </c>
      <c r="L1968" s="28">
        <f t="shared" si="71"/>
        <v>0.84450000000000003</v>
      </c>
      <c r="O1968" s="77">
        <v>0.85790999999999995</v>
      </c>
      <c r="BF1968" s="106"/>
    </row>
    <row r="1969" spans="1:58" x14ac:dyDescent="0.25">
      <c r="A1969" t="s">
        <v>17</v>
      </c>
      <c r="B1969" s="25">
        <v>2021</v>
      </c>
      <c r="C1969" s="25" t="s">
        <v>2</v>
      </c>
      <c r="D1969" s="25" t="s">
        <v>69</v>
      </c>
      <c r="E1969" s="25" t="s">
        <v>244</v>
      </c>
      <c r="F1969" s="23" t="s">
        <v>245</v>
      </c>
      <c r="G1969" s="23" t="s">
        <v>552</v>
      </c>
      <c r="H1969" s="32" t="s">
        <v>354</v>
      </c>
      <c r="I1969" s="32" t="s">
        <v>574</v>
      </c>
      <c r="J1969" s="135">
        <v>102</v>
      </c>
      <c r="K1969" s="28">
        <v>0.97058999999999995</v>
      </c>
      <c r="L1969" s="28">
        <f t="shared" si="71"/>
        <v>0.85921000000000003</v>
      </c>
      <c r="O1969" s="77">
        <v>0.85472999999999999</v>
      </c>
      <c r="BF1969" s="106"/>
    </row>
    <row r="1970" spans="1:58" x14ac:dyDescent="0.25">
      <c r="A1970" t="s">
        <v>17</v>
      </c>
      <c r="B1970" s="25">
        <v>2021</v>
      </c>
      <c r="C1970" s="25" t="s">
        <v>3</v>
      </c>
      <c r="D1970" s="25" t="s">
        <v>70</v>
      </c>
      <c r="E1970" s="25" t="s">
        <v>244</v>
      </c>
      <c r="F1970" s="23" t="s">
        <v>245</v>
      </c>
      <c r="G1970" s="23" t="s">
        <v>552</v>
      </c>
      <c r="H1970" s="32" t="s">
        <v>354</v>
      </c>
      <c r="I1970" s="32" t="s">
        <v>574</v>
      </c>
      <c r="J1970" s="135">
        <v>125</v>
      </c>
      <c r="K1970" s="28">
        <v>0.88</v>
      </c>
      <c r="L1970" s="28">
        <f t="shared" si="71"/>
        <v>0.86577999999999999</v>
      </c>
      <c r="O1970" s="77">
        <v>0.86302999999999996</v>
      </c>
      <c r="BF1970" s="106"/>
    </row>
    <row r="1971" spans="1:58" x14ac:dyDescent="0.25">
      <c r="A1971" t="s">
        <v>17</v>
      </c>
      <c r="B1971" s="25">
        <v>2022</v>
      </c>
      <c r="C1971" s="25" t="s">
        <v>0</v>
      </c>
      <c r="D1971" s="25" t="s">
        <v>71</v>
      </c>
      <c r="E1971" s="25" t="s">
        <v>244</v>
      </c>
      <c r="F1971" s="23" t="s">
        <v>245</v>
      </c>
      <c r="G1971" s="23" t="s">
        <v>552</v>
      </c>
      <c r="H1971" s="32" t="s">
        <v>354</v>
      </c>
      <c r="I1971" s="32" t="s">
        <v>574</v>
      </c>
      <c r="J1971" s="135">
        <v>118</v>
      </c>
      <c r="K1971" s="28">
        <v>0.89831000000000005</v>
      </c>
      <c r="L1971" s="28">
        <f t="shared" si="71"/>
        <v>0.84867000000000004</v>
      </c>
      <c r="O1971" s="77">
        <v>0.86423000000000005</v>
      </c>
      <c r="BF1971" s="106"/>
    </row>
    <row r="1972" spans="1:58" x14ac:dyDescent="0.25">
      <c r="A1972" t="s">
        <v>17</v>
      </c>
      <c r="B1972" s="25">
        <v>2022</v>
      </c>
      <c r="C1972" s="25" t="s">
        <v>1</v>
      </c>
      <c r="D1972" s="25" t="s">
        <v>72</v>
      </c>
      <c r="E1972" s="25" t="s">
        <v>244</v>
      </c>
      <c r="F1972" s="23" t="s">
        <v>245</v>
      </c>
      <c r="G1972" s="23" t="s">
        <v>552</v>
      </c>
      <c r="H1972" s="32" t="s">
        <v>354</v>
      </c>
      <c r="I1972" s="32" t="s">
        <v>574</v>
      </c>
      <c r="J1972" s="135">
        <v>96</v>
      </c>
      <c r="K1972" s="28">
        <v>0.92708000000000002</v>
      </c>
      <c r="L1972" s="28">
        <f t="shared" si="71"/>
        <v>0.83528999999999998</v>
      </c>
      <c r="O1972" s="77">
        <v>0.85797999999999996</v>
      </c>
      <c r="BF1972" s="106"/>
    </row>
    <row r="1973" spans="1:58" x14ac:dyDescent="0.25">
      <c r="A1973" t="s">
        <v>17</v>
      </c>
      <c r="B1973" s="25">
        <v>2022</v>
      </c>
      <c r="C1973" s="25" t="s">
        <v>2</v>
      </c>
      <c r="D1973" s="25" t="s">
        <v>73</v>
      </c>
      <c r="E1973" s="25" t="s">
        <v>244</v>
      </c>
      <c r="F1973" s="23" t="s">
        <v>245</v>
      </c>
      <c r="G1973" s="23" t="s">
        <v>552</v>
      </c>
      <c r="H1973" s="32" t="s">
        <v>354</v>
      </c>
      <c r="I1973" s="32" t="s">
        <v>574</v>
      </c>
      <c r="J1973" s="135">
        <v>114</v>
      </c>
      <c r="K1973" s="28">
        <v>0.82455999999999996</v>
      </c>
      <c r="L1973" s="28">
        <f t="shared" si="71"/>
        <v>0.83216999999999997</v>
      </c>
      <c r="O1973" s="77">
        <v>0.85080999999999996</v>
      </c>
      <c r="BF1973" s="106"/>
    </row>
    <row r="1974" spans="1:58" x14ac:dyDescent="0.25">
      <c r="A1974" t="s">
        <v>17</v>
      </c>
      <c r="B1974" s="25">
        <v>2022</v>
      </c>
      <c r="C1974" s="25" t="s">
        <v>3</v>
      </c>
      <c r="D1974" s="25" t="s">
        <v>493</v>
      </c>
      <c r="E1974" s="25" t="s">
        <v>244</v>
      </c>
      <c r="F1974" s="23" t="s">
        <v>245</v>
      </c>
      <c r="G1974" s="23" t="s">
        <v>552</v>
      </c>
      <c r="H1974" s="32" t="s">
        <v>354</v>
      </c>
      <c r="I1974" s="32" t="s">
        <v>574</v>
      </c>
      <c r="J1974" s="135">
        <v>84</v>
      </c>
      <c r="K1974" s="28">
        <v>0.85714000000000001</v>
      </c>
      <c r="L1974" s="28">
        <f t="shared" si="71"/>
        <v>0.85658999999999996</v>
      </c>
      <c r="O1974" s="77">
        <v>0.85358999999999996</v>
      </c>
      <c r="BF1974" s="106"/>
    </row>
    <row r="1975" spans="1:58" x14ac:dyDescent="0.25">
      <c r="A1975" t="s">
        <v>17</v>
      </c>
      <c r="B1975" s="25">
        <v>2023</v>
      </c>
      <c r="C1975" s="25" t="s">
        <v>0</v>
      </c>
      <c r="D1975" s="25" t="s">
        <v>537</v>
      </c>
      <c r="E1975" s="25" t="s">
        <v>244</v>
      </c>
      <c r="F1975" s="23" t="s">
        <v>245</v>
      </c>
      <c r="G1975" s="23" t="s">
        <v>552</v>
      </c>
      <c r="H1975" s="32" t="s">
        <v>354</v>
      </c>
      <c r="I1975" s="32" t="s">
        <v>574</v>
      </c>
      <c r="J1975" s="135">
        <v>99</v>
      </c>
      <c r="K1975" s="28">
        <v>0.90908999999999995</v>
      </c>
      <c r="L1975" s="28">
        <f t="shared" si="71"/>
        <v>0.86672000000000005</v>
      </c>
      <c r="O1975" s="77">
        <v>0.85650000000000004</v>
      </c>
      <c r="BF1975" s="106"/>
    </row>
    <row r="1976" spans="1:58" x14ac:dyDescent="0.25">
      <c r="A1976" t="s">
        <v>17</v>
      </c>
      <c r="B1976" s="25">
        <v>2018</v>
      </c>
      <c r="C1976" s="25" t="s">
        <v>0</v>
      </c>
      <c r="D1976" s="25" t="s">
        <v>54</v>
      </c>
      <c r="E1976" s="25" t="s">
        <v>246</v>
      </c>
      <c r="F1976" s="23" t="s">
        <v>247</v>
      </c>
      <c r="G1976" s="23" t="s">
        <v>540</v>
      </c>
      <c r="H1976" s="32" t="s">
        <v>367</v>
      </c>
      <c r="I1976" s="32" t="s">
        <v>574</v>
      </c>
      <c r="J1976" s="135">
        <v>116</v>
      </c>
      <c r="K1976" s="28">
        <v>0.83621000000000001</v>
      </c>
      <c r="L1976" s="28">
        <f t="shared" si="71"/>
        <v>0.83709</v>
      </c>
      <c r="O1976" s="77">
        <v>0.84830000000000005</v>
      </c>
      <c r="BF1976" s="106"/>
    </row>
    <row r="1977" spans="1:58" x14ac:dyDescent="0.25">
      <c r="A1977" t="s">
        <v>17</v>
      </c>
      <c r="B1977" s="25">
        <v>2018</v>
      </c>
      <c r="C1977" s="25" t="s">
        <v>1</v>
      </c>
      <c r="D1977" s="25" t="s">
        <v>56</v>
      </c>
      <c r="E1977" s="25" t="s">
        <v>246</v>
      </c>
      <c r="F1977" s="23" t="s">
        <v>247</v>
      </c>
      <c r="G1977" s="23" t="s">
        <v>540</v>
      </c>
      <c r="H1977" s="32" t="s">
        <v>367</v>
      </c>
      <c r="I1977" s="32" t="s">
        <v>574</v>
      </c>
      <c r="J1977" s="135">
        <v>125</v>
      </c>
      <c r="K1977" s="28">
        <v>0.85599999999999998</v>
      </c>
      <c r="L1977" s="28">
        <f t="shared" si="71"/>
        <v>0.86967000000000005</v>
      </c>
      <c r="O1977" s="77">
        <v>0.85524</v>
      </c>
      <c r="BF1977" s="106"/>
    </row>
    <row r="1978" spans="1:58" x14ac:dyDescent="0.25">
      <c r="A1978" t="s">
        <v>17</v>
      </c>
      <c r="B1978" s="25">
        <v>2018</v>
      </c>
      <c r="C1978" s="25" t="s">
        <v>2</v>
      </c>
      <c r="D1978" s="25" t="s">
        <v>57</v>
      </c>
      <c r="E1978" s="25" t="s">
        <v>246</v>
      </c>
      <c r="F1978" s="23" t="s">
        <v>247</v>
      </c>
      <c r="G1978" s="23" t="s">
        <v>540</v>
      </c>
      <c r="H1978" s="32" t="s">
        <v>367</v>
      </c>
      <c r="I1978" s="32" t="s">
        <v>574</v>
      </c>
      <c r="J1978" s="135">
        <v>131</v>
      </c>
      <c r="K1978" s="28">
        <v>0.84733000000000003</v>
      </c>
      <c r="L1978" s="28">
        <f t="shared" si="71"/>
        <v>0.85890999999999995</v>
      </c>
      <c r="O1978" s="77">
        <v>0.85572000000000004</v>
      </c>
      <c r="BF1978" s="106"/>
    </row>
    <row r="1979" spans="1:58" x14ac:dyDescent="0.25">
      <c r="A1979" t="s">
        <v>17</v>
      </c>
      <c r="B1979" s="25">
        <v>2018</v>
      </c>
      <c r="C1979" s="25" t="s">
        <v>3</v>
      </c>
      <c r="D1979" s="25" t="s">
        <v>58</v>
      </c>
      <c r="E1979" s="25" t="s">
        <v>246</v>
      </c>
      <c r="F1979" s="23" t="s">
        <v>247</v>
      </c>
      <c r="G1979" s="23" t="s">
        <v>540</v>
      </c>
      <c r="H1979" s="32" t="s">
        <v>367</v>
      </c>
      <c r="I1979" s="32" t="s">
        <v>574</v>
      </c>
      <c r="J1979" s="135">
        <v>123</v>
      </c>
      <c r="K1979" s="28">
        <v>0.85365999999999997</v>
      </c>
      <c r="L1979" s="28">
        <f t="shared" si="71"/>
        <v>0.86229999999999996</v>
      </c>
      <c r="O1979" s="77">
        <v>0.85877999999999999</v>
      </c>
      <c r="BF1979" s="106"/>
    </row>
    <row r="1980" spans="1:58" x14ac:dyDescent="0.25">
      <c r="A1980" t="s">
        <v>17</v>
      </c>
      <c r="B1980" s="25">
        <v>2019</v>
      </c>
      <c r="C1980" s="25" t="s">
        <v>0</v>
      </c>
      <c r="D1980" s="25" t="s">
        <v>59</v>
      </c>
      <c r="E1980" s="25" t="s">
        <v>246</v>
      </c>
      <c r="F1980" s="23" t="s">
        <v>247</v>
      </c>
      <c r="G1980" s="23" t="s">
        <v>540</v>
      </c>
      <c r="H1980" s="32" t="s">
        <v>367</v>
      </c>
      <c r="I1980" s="32" t="s">
        <v>574</v>
      </c>
      <c r="J1980" s="135">
        <v>122</v>
      </c>
      <c r="K1980" s="28">
        <v>0.87705</v>
      </c>
      <c r="L1980" s="28">
        <f t="shared" si="71"/>
        <v>0.87621000000000004</v>
      </c>
      <c r="O1980" s="77">
        <v>0.85007999999999995</v>
      </c>
      <c r="BF1980" s="106"/>
    </row>
    <row r="1981" spans="1:58" x14ac:dyDescent="0.25">
      <c r="A1981" t="s">
        <v>17</v>
      </c>
      <c r="B1981" s="25">
        <v>2019</v>
      </c>
      <c r="C1981" s="25" t="s">
        <v>1</v>
      </c>
      <c r="D1981" s="25" t="s">
        <v>60</v>
      </c>
      <c r="E1981" s="25" t="s">
        <v>246</v>
      </c>
      <c r="F1981" s="23" t="s">
        <v>247</v>
      </c>
      <c r="G1981" s="23" t="s">
        <v>540</v>
      </c>
      <c r="H1981" s="32" t="s">
        <v>367</v>
      </c>
      <c r="I1981" s="32" t="s">
        <v>574</v>
      </c>
      <c r="J1981" s="135">
        <v>98</v>
      </c>
      <c r="K1981" s="28">
        <v>0.89795999999999998</v>
      </c>
      <c r="L1981" s="28">
        <f t="shared" si="71"/>
        <v>0.87863000000000002</v>
      </c>
      <c r="O1981" s="77">
        <v>0.85524</v>
      </c>
      <c r="BF1981" s="106"/>
    </row>
    <row r="1982" spans="1:58" x14ac:dyDescent="0.25">
      <c r="A1982" t="s">
        <v>17</v>
      </c>
      <c r="B1982" s="25">
        <v>2019</v>
      </c>
      <c r="C1982" s="25" t="s">
        <v>2</v>
      </c>
      <c r="D1982" s="25" t="s">
        <v>61</v>
      </c>
      <c r="E1982" s="25" t="s">
        <v>246</v>
      </c>
      <c r="F1982" s="23" t="s">
        <v>247</v>
      </c>
      <c r="G1982" s="23" t="s">
        <v>540</v>
      </c>
      <c r="H1982" s="32" t="s">
        <v>367</v>
      </c>
      <c r="I1982" s="32" t="s">
        <v>574</v>
      </c>
      <c r="J1982" s="135">
        <v>118</v>
      </c>
      <c r="K1982" s="28">
        <v>0.83897999999999995</v>
      </c>
      <c r="L1982" s="28">
        <f t="shared" si="71"/>
        <v>0.86880999999999997</v>
      </c>
      <c r="O1982" s="77">
        <v>0.85079000000000005</v>
      </c>
      <c r="BF1982" s="106"/>
    </row>
    <row r="1983" spans="1:58" x14ac:dyDescent="0.25">
      <c r="A1983" t="s">
        <v>17</v>
      </c>
      <c r="B1983" s="25">
        <v>2019</v>
      </c>
      <c r="C1983" s="25" t="s">
        <v>3</v>
      </c>
      <c r="D1983" s="25" t="s">
        <v>62</v>
      </c>
      <c r="E1983" s="25" t="s">
        <v>246</v>
      </c>
      <c r="F1983" s="23" t="s">
        <v>247</v>
      </c>
      <c r="G1983" s="23" t="s">
        <v>540</v>
      </c>
      <c r="H1983" s="32" t="s">
        <v>367</v>
      </c>
      <c r="I1983" s="32" t="s">
        <v>574</v>
      </c>
      <c r="J1983" s="135">
        <v>111</v>
      </c>
      <c r="K1983" s="28">
        <v>0.81981999999999999</v>
      </c>
      <c r="L1983" s="28">
        <f t="shared" si="71"/>
        <v>0.84511000000000003</v>
      </c>
      <c r="O1983" s="77">
        <v>0.85265000000000002</v>
      </c>
      <c r="BF1983" s="106"/>
    </row>
    <row r="1984" spans="1:58" x14ac:dyDescent="0.25">
      <c r="A1984" t="s">
        <v>17</v>
      </c>
      <c r="B1984" s="25">
        <v>2020</v>
      </c>
      <c r="C1984" s="25" t="s">
        <v>0</v>
      </c>
      <c r="D1984" s="25" t="s">
        <v>63</v>
      </c>
      <c r="E1984" s="25" t="s">
        <v>246</v>
      </c>
      <c r="F1984" s="23" t="s">
        <v>247</v>
      </c>
      <c r="G1984" s="23" t="s">
        <v>540</v>
      </c>
      <c r="H1984" s="32" t="s">
        <v>367</v>
      </c>
      <c r="I1984" s="32" t="s">
        <v>574</v>
      </c>
      <c r="J1984" s="135">
        <v>82</v>
      </c>
      <c r="K1984" s="28">
        <v>0.78049000000000002</v>
      </c>
      <c r="L1984" s="28">
        <f t="shared" si="71"/>
        <v>0.86187999999999998</v>
      </c>
      <c r="O1984" s="77">
        <v>0.84214</v>
      </c>
      <c r="BF1984" s="106"/>
    </row>
    <row r="1985" spans="1:58" x14ac:dyDescent="0.25">
      <c r="A1985" t="s">
        <v>17</v>
      </c>
      <c r="B1985" s="25">
        <v>2020</v>
      </c>
      <c r="C1985" s="25" t="s">
        <v>1</v>
      </c>
      <c r="D1985" s="25" t="s">
        <v>64</v>
      </c>
      <c r="E1985" s="25" t="s">
        <v>246</v>
      </c>
      <c r="F1985" s="23" t="s">
        <v>247</v>
      </c>
      <c r="G1985" s="23" t="s">
        <v>540</v>
      </c>
      <c r="H1985" s="32" t="s">
        <v>367</v>
      </c>
      <c r="I1985" s="32" t="s">
        <v>574</v>
      </c>
      <c r="J1985" s="135">
        <v>50</v>
      </c>
      <c r="K1985" s="28">
        <v>0.88</v>
      </c>
      <c r="L1985" s="28">
        <f t="shared" si="71"/>
        <v>0.85638000000000003</v>
      </c>
      <c r="O1985" s="77">
        <v>0.81738999999999995</v>
      </c>
      <c r="BF1985" s="106"/>
    </row>
    <row r="1986" spans="1:58" x14ac:dyDescent="0.25">
      <c r="A1986" t="s">
        <v>17</v>
      </c>
      <c r="B1986" s="25">
        <v>2020</v>
      </c>
      <c r="C1986" s="25" t="s">
        <v>2</v>
      </c>
      <c r="D1986" s="25" t="s">
        <v>65</v>
      </c>
      <c r="E1986" s="25" t="s">
        <v>246</v>
      </c>
      <c r="F1986" s="23" t="s">
        <v>247</v>
      </c>
      <c r="G1986" s="23" t="s">
        <v>540</v>
      </c>
      <c r="H1986" s="32" t="s">
        <v>367</v>
      </c>
      <c r="I1986" s="32" t="s">
        <v>574</v>
      </c>
      <c r="J1986" s="135">
        <v>69</v>
      </c>
      <c r="K1986" s="28">
        <v>0.71013999999999999</v>
      </c>
      <c r="L1986" s="28">
        <f t="shared" ref="L1986:L2049" si="72">SUMIFS(K:K, E:E, G1986, D:D, D1986, I:I, I1986)</f>
        <v>0.82013999999999998</v>
      </c>
      <c r="O1986" s="77">
        <v>0.82706999999999997</v>
      </c>
      <c r="BF1986" s="106"/>
    </row>
    <row r="1987" spans="1:58" x14ac:dyDescent="0.25">
      <c r="A1987" t="s">
        <v>17</v>
      </c>
      <c r="B1987" s="25">
        <v>2020</v>
      </c>
      <c r="C1987" s="25" t="s">
        <v>3</v>
      </c>
      <c r="D1987" s="25" t="s">
        <v>66</v>
      </c>
      <c r="E1987" s="25" t="s">
        <v>246</v>
      </c>
      <c r="F1987" s="23" t="s">
        <v>247</v>
      </c>
      <c r="G1987" s="23" t="s">
        <v>540</v>
      </c>
      <c r="H1987" s="32" t="s">
        <v>367</v>
      </c>
      <c r="I1987" s="32" t="s">
        <v>574</v>
      </c>
      <c r="J1987" s="135">
        <v>99</v>
      </c>
      <c r="K1987" s="28">
        <v>0.92928999999999995</v>
      </c>
      <c r="L1987" s="28">
        <f t="shared" si="72"/>
        <v>0.89380999999999999</v>
      </c>
      <c r="O1987" s="77">
        <v>0.85233000000000003</v>
      </c>
      <c r="BF1987" s="106"/>
    </row>
    <row r="1988" spans="1:58" x14ac:dyDescent="0.25">
      <c r="A1988" t="s">
        <v>17</v>
      </c>
      <c r="B1988" s="25">
        <v>2021</v>
      </c>
      <c r="C1988" s="25" t="s">
        <v>0</v>
      </c>
      <c r="D1988" s="25" t="s">
        <v>67</v>
      </c>
      <c r="E1988" s="25" t="s">
        <v>246</v>
      </c>
      <c r="F1988" s="23" t="s">
        <v>247</v>
      </c>
      <c r="G1988" s="23" t="s">
        <v>540</v>
      </c>
      <c r="H1988" s="32" t="s">
        <v>367</v>
      </c>
      <c r="I1988" s="32" t="s">
        <v>574</v>
      </c>
      <c r="J1988" s="135">
        <v>103</v>
      </c>
      <c r="K1988" s="28">
        <v>0.91261999999999999</v>
      </c>
      <c r="L1988" s="28">
        <f t="shared" si="72"/>
        <v>0.90078000000000003</v>
      </c>
      <c r="O1988" s="77">
        <v>0.86184000000000005</v>
      </c>
      <c r="BF1988" s="106"/>
    </row>
    <row r="1989" spans="1:58" x14ac:dyDescent="0.25">
      <c r="A1989" t="s">
        <v>17</v>
      </c>
      <c r="B1989" s="25">
        <v>2021</v>
      </c>
      <c r="C1989" s="25" t="s">
        <v>1</v>
      </c>
      <c r="D1989" s="25" t="s">
        <v>68</v>
      </c>
      <c r="E1989" s="25" t="s">
        <v>246</v>
      </c>
      <c r="F1989" s="23" t="s">
        <v>247</v>
      </c>
      <c r="G1989" s="23" t="s">
        <v>540</v>
      </c>
      <c r="H1989" s="32" t="s">
        <v>367</v>
      </c>
      <c r="I1989" s="32" t="s">
        <v>574</v>
      </c>
      <c r="J1989" s="135">
        <v>104</v>
      </c>
      <c r="K1989" s="28">
        <v>0.78846000000000005</v>
      </c>
      <c r="L1989" s="28">
        <f t="shared" si="72"/>
        <v>0.84433000000000002</v>
      </c>
      <c r="O1989" s="77">
        <v>0.85790999999999995</v>
      </c>
      <c r="BF1989" s="106"/>
    </row>
    <row r="1990" spans="1:58" x14ac:dyDescent="0.25">
      <c r="A1990" t="s">
        <v>17</v>
      </c>
      <c r="B1990" s="25">
        <v>2021</v>
      </c>
      <c r="C1990" s="25" t="s">
        <v>2</v>
      </c>
      <c r="D1990" s="25" t="s">
        <v>69</v>
      </c>
      <c r="E1990" s="25" t="s">
        <v>246</v>
      </c>
      <c r="F1990" s="23" t="s">
        <v>247</v>
      </c>
      <c r="G1990" s="23" t="s">
        <v>540</v>
      </c>
      <c r="H1990" s="32" t="s">
        <v>367</v>
      </c>
      <c r="I1990" s="32" t="s">
        <v>574</v>
      </c>
      <c r="J1990" s="135">
        <v>140</v>
      </c>
      <c r="K1990" s="28">
        <v>0.85</v>
      </c>
      <c r="L1990" s="28">
        <f t="shared" si="72"/>
        <v>0.85082000000000002</v>
      </c>
      <c r="O1990" s="77">
        <v>0.85472999999999999</v>
      </c>
      <c r="BF1990" s="106"/>
    </row>
    <row r="1991" spans="1:58" x14ac:dyDescent="0.25">
      <c r="A1991" t="s">
        <v>17</v>
      </c>
      <c r="B1991" s="25">
        <v>2021</v>
      </c>
      <c r="C1991" s="25" t="s">
        <v>3</v>
      </c>
      <c r="D1991" s="25" t="s">
        <v>70</v>
      </c>
      <c r="E1991" s="25" t="s">
        <v>246</v>
      </c>
      <c r="F1991" s="23" t="s">
        <v>247</v>
      </c>
      <c r="G1991" s="23" t="s">
        <v>540</v>
      </c>
      <c r="H1991" s="32" t="s">
        <v>367</v>
      </c>
      <c r="I1991" s="32" t="s">
        <v>574</v>
      </c>
      <c r="J1991" s="135">
        <v>106</v>
      </c>
      <c r="K1991" s="28">
        <v>0.89622999999999997</v>
      </c>
      <c r="L1991" s="28">
        <f t="shared" si="72"/>
        <v>0.90403999999999995</v>
      </c>
      <c r="O1991" s="77">
        <v>0.86302999999999996</v>
      </c>
      <c r="BF1991" s="106"/>
    </row>
    <row r="1992" spans="1:58" x14ac:dyDescent="0.25">
      <c r="A1992" t="s">
        <v>17</v>
      </c>
      <c r="B1992" s="25">
        <v>2022</v>
      </c>
      <c r="C1992" s="25" t="s">
        <v>0</v>
      </c>
      <c r="D1992" s="25" t="s">
        <v>71</v>
      </c>
      <c r="E1992" s="25" t="s">
        <v>246</v>
      </c>
      <c r="F1992" s="23" t="s">
        <v>247</v>
      </c>
      <c r="G1992" s="23" t="s">
        <v>540</v>
      </c>
      <c r="H1992" s="32" t="s">
        <v>367</v>
      </c>
      <c r="I1992" s="32" t="s">
        <v>574</v>
      </c>
      <c r="J1992" s="135">
        <v>129</v>
      </c>
      <c r="K1992" s="28">
        <v>0.87597000000000003</v>
      </c>
      <c r="L1992" s="28">
        <f t="shared" si="72"/>
        <v>0.88053000000000003</v>
      </c>
      <c r="O1992" s="77">
        <v>0.86423000000000005</v>
      </c>
      <c r="BF1992" s="106"/>
    </row>
    <row r="1993" spans="1:58" x14ac:dyDescent="0.25">
      <c r="A1993" t="s">
        <v>17</v>
      </c>
      <c r="B1993" s="25">
        <v>2022</v>
      </c>
      <c r="C1993" s="25" t="s">
        <v>1</v>
      </c>
      <c r="D1993" s="25" t="s">
        <v>72</v>
      </c>
      <c r="E1993" s="25" t="s">
        <v>246</v>
      </c>
      <c r="F1993" s="23" t="s">
        <v>247</v>
      </c>
      <c r="G1993" s="23" t="s">
        <v>540</v>
      </c>
      <c r="H1993" s="32" t="s">
        <v>367</v>
      </c>
      <c r="I1993" s="32" t="s">
        <v>574</v>
      </c>
      <c r="J1993" s="135">
        <v>124</v>
      </c>
      <c r="K1993" s="28">
        <v>0.8871</v>
      </c>
      <c r="L1993" s="28">
        <f t="shared" si="72"/>
        <v>0.86848000000000003</v>
      </c>
      <c r="O1993" s="77">
        <v>0.85797999999999996</v>
      </c>
      <c r="BF1993" s="106"/>
    </row>
    <row r="1994" spans="1:58" x14ac:dyDescent="0.25">
      <c r="A1994" t="s">
        <v>17</v>
      </c>
      <c r="B1994" s="25">
        <v>2022</v>
      </c>
      <c r="C1994" s="25" t="s">
        <v>2</v>
      </c>
      <c r="D1994" s="25" t="s">
        <v>73</v>
      </c>
      <c r="E1994" s="25" t="s">
        <v>246</v>
      </c>
      <c r="F1994" s="23" t="s">
        <v>247</v>
      </c>
      <c r="G1994" s="23" t="s">
        <v>540</v>
      </c>
      <c r="H1994" s="32" t="s">
        <v>367</v>
      </c>
      <c r="I1994" s="32" t="s">
        <v>574</v>
      </c>
      <c r="J1994" s="135">
        <v>114</v>
      </c>
      <c r="K1994" s="28">
        <v>0.85087999999999997</v>
      </c>
      <c r="L1994" s="28">
        <f t="shared" si="72"/>
        <v>0.84450000000000003</v>
      </c>
      <c r="O1994" s="77">
        <v>0.85080999999999996</v>
      </c>
      <c r="BF1994" s="106"/>
    </row>
    <row r="1995" spans="1:58" x14ac:dyDescent="0.25">
      <c r="A1995" t="s">
        <v>17</v>
      </c>
      <c r="B1995" s="25">
        <v>2022</v>
      </c>
      <c r="C1995" s="25" t="s">
        <v>3</v>
      </c>
      <c r="D1995" s="25" t="s">
        <v>493</v>
      </c>
      <c r="E1995" s="25" t="s">
        <v>246</v>
      </c>
      <c r="F1995" s="23" t="s">
        <v>247</v>
      </c>
      <c r="G1995" s="23" t="s">
        <v>540</v>
      </c>
      <c r="H1995" s="32" t="s">
        <v>367</v>
      </c>
      <c r="I1995" s="32" t="s">
        <v>574</v>
      </c>
      <c r="J1995" s="135">
        <v>104</v>
      </c>
      <c r="K1995" s="28">
        <v>0.75</v>
      </c>
      <c r="L1995" s="28">
        <f t="shared" si="72"/>
        <v>0.85492000000000001</v>
      </c>
      <c r="O1995" s="77">
        <v>0.85358999999999996</v>
      </c>
      <c r="BF1995" s="106"/>
    </row>
    <row r="1996" spans="1:58" x14ac:dyDescent="0.25">
      <c r="A1996" t="s">
        <v>17</v>
      </c>
      <c r="B1996" s="25">
        <v>2023</v>
      </c>
      <c r="C1996" s="25" t="s">
        <v>0</v>
      </c>
      <c r="D1996" s="25" t="s">
        <v>537</v>
      </c>
      <c r="E1996" s="25" t="s">
        <v>246</v>
      </c>
      <c r="F1996" s="23" t="s">
        <v>247</v>
      </c>
      <c r="G1996" s="23" t="s">
        <v>540</v>
      </c>
      <c r="H1996" s="32" t="s">
        <v>367</v>
      </c>
      <c r="I1996" s="32" t="s">
        <v>574</v>
      </c>
      <c r="J1996" s="135">
        <v>112</v>
      </c>
      <c r="K1996" s="28">
        <v>0.79464000000000001</v>
      </c>
      <c r="L1996" s="28">
        <f t="shared" si="72"/>
        <v>0.82574000000000003</v>
      </c>
      <c r="O1996" s="77">
        <v>0.85650000000000004</v>
      </c>
      <c r="BF1996" s="106"/>
    </row>
    <row r="1997" spans="1:58" x14ac:dyDescent="0.25">
      <c r="A1997" t="s">
        <v>17</v>
      </c>
      <c r="B1997" s="25">
        <v>2018</v>
      </c>
      <c r="C1997" s="25" t="s">
        <v>0</v>
      </c>
      <c r="D1997" s="25" t="s">
        <v>54</v>
      </c>
      <c r="E1997" s="25" t="s">
        <v>248</v>
      </c>
      <c r="F1997" s="23" t="s">
        <v>249</v>
      </c>
      <c r="G1997" s="23" t="s">
        <v>558</v>
      </c>
      <c r="H1997" s="32" t="s">
        <v>355</v>
      </c>
      <c r="I1997" s="32" t="s">
        <v>574</v>
      </c>
      <c r="J1997" s="135">
        <v>56</v>
      </c>
      <c r="K1997" s="28">
        <v>0.82142999999999999</v>
      </c>
      <c r="L1997" s="28">
        <f t="shared" si="72"/>
        <v>0.85404000000000002</v>
      </c>
      <c r="O1997" s="77">
        <v>0.84830000000000005</v>
      </c>
      <c r="BF1997" s="106"/>
    </row>
    <row r="1998" spans="1:58" x14ac:dyDescent="0.25">
      <c r="A1998" t="s">
        <v>17</v>
      </c>
      <c r="B1998" s="25">
        <v>2018</v>
      </c>
      <c r="C1998" s="25" t="s">
        <v>1</v>
      </c>
      <c r="D1998" s="25" t="s">
        <v>56</v>
      </c>
      <c r="E1998" s="25" t="s">
        <v>248</v>
      </c>
      <c r="F1998" s="23" t="s">
        <v>249</v>
      </c>
      <c r="G1998" s="23" t="s">
        <v>558</v>
      </c>
      <c r="H1998" s="32" t="s">
        <v>355</v>
      </c>
      <c r="I1998" s="32" t="s">
        <v>574</v>
      </c>
      <c r="J1998" s="135">
        <v>59</v>
      </c>
      <c r="K1998" s="28">
        <v>0.77966000000000002</v>
      </c>
      <c r="L1998" s="28">
        <f t="shared" si="72"/>
        <v>0.85682999999999998</v>
      </c>
      <c r="O1998" s="77">
        <v>0.85524</v>
      </c>
      <c r="BF1998" s="106"/>
    </row>
    <row r="1999" spans="1:58" x14ac:dyDescent="0.25">
      <c r="A1999" t="s">
        <v>17</v>
      </c>
      <c r="B1999" s="25">
        <v>2018</v>
      </c>
      <c r="C1999" s="25" t="s">
        <v>2</v>
      </c>
      <c r="D1999" s="25" t="s">
        <v>57</v>
      </c>
      <c r="E1999" s="25" t="s">
        <v>248</v>
      </c>
      <c r="F1999" s="23" t="s">
        <v>249</v>
      </c>
      <c r="G1999" s="23" t="s">
        <v>558</v>
      </c>
      <c r="H1999" s="32" t="s">
        <v>355</v>
      </c>
      <c r="I1999" s="32" t="s">
        <v>574</v>
      </c>
      <c r="J1999" s="135">
        <v>45</v>
      </c>
      <c r="K1999" s="28">
        <v>0.77778000000000003</v>
      </c>
      <c r="L1999" s="28">
        <f t="shared" si="72"/>
        <v>0.85968999999999995</v>
      </c>
      <c r="O1999" s="77">
        <v>0.85572000000000004</v>
      </c>
      <c r="BF1999" s="106"/>
    </row>
    <row r="2000" spans="1:58" x14ac:dyDescent="0.25">
      <c r="A2000" t="s">
        <v>17</v>
      </c>
      <c r="B2000" s="25">
        <v>2018</v>
      </c>
      <c r="C2000" s="25" t="s">
        <v>3</v>
      </c>
      <c r="D2000" s="25" t="s">
        <v>58</v>
      </c>
      <c r="E2000" s="25" t="s">
        <v>248</v>
      </c>
      <c r="F2000" s="23" t="s">
        <v>249</v>
      </c>
      <c r="G2000" s="23" t="s">
        <v>558</v>
      </c>
      <c r="H2000" s="32" t="s">
        <v>355</v>
      </c>
      <c r="I2000" s="32" t="s">
        <v>574</v>
      </c>
      <c r="J2000" s="135">
        <v>70</v>
      </c>
      <c r="K2000" s="28">
        <v>0.85714000000000001</v>
      </c>
      <c r="L2000" s="28">
        <f t="shared" si="72"/>
        <v>0.86643999999999999</v>
      </c>
      <c r="O2000" s="77">
        <v>0.85877999999999999</v>
      </c>
      <c r="BF2000" s="106"/>
    </row>
    <row r="2001" spans="1:58" x14ac:dyDescent="0.25">
      <c r="A2001" t="s">
        <v>17</v>
      </c>
      <c r="B2001" s="25">
        <v>2019</v>
      </c>
      <c r="C2001" s="25" t="s">
        <v>0</v>
      </c>
      <c r="D2001" s="25" t="s">
        <v>59</v>
      </c>
      <c r="E2001" s="25" t="s">
        <v>248</v>
      </c>
      <c r="F2001" s="23" t="s">
        <v>249</v>
      </c>
      <c r="G2001" s="23" t="s">
        <v>558</v>
      </c>
      <c r="H2001" s="32" t="s">
        <v>355</v>
      </c>
      <c r="I2001" s="32" t="s">
        <v>574</v>
      </c>
      <c r="J2001" s="135">
        <v>53</v>
      </c>
      <c r="K2001" s="28">
        <v>0.84906000000000004</v>
      </c>
      <c r="L2001" s="28">
        <f t="shared" si="72"/>
        <v>0.84687999999999997</v>
      </c>
      <c r="O2001" s="77">
        <v>0.85007999999999995</v>
      </c>
      <c r="BF2001" s="106"/>
    </row>
    <row r="2002" spans="1:58" x14ac:dyDescent="0.25">
      <c r="A2002" t="s">
        <v>17</v>
      </c>
      <c r="B2002" s="25">
        <v>2019</v>
      </c>
      <c r="C2002" s="25" t="s">
        <v>1</v>
      </c>
      <c r="D2002" s="25" t="s">
        <v>60</v>
      </c>
      <c r="E2002" s="25" t="s">
        <v>248</v>
      </c>
      <c r="F2002" s="23" t="s">
        <v>249</v>
      </c>
      <c r="G2002" s="23" t="s">
        <v>558</v>
      </c>
      <c r="H2002" s="32" t="s">
        <v>355</v>
      </c>
      <c r="I2002" s="32" t="s">
        <v>574</v>
      </c>
      <c r="J2002" s="135">
        <v>66</v>
      </c>
      <c r="K2002" s="28">
        <v>0.83333000000000002</v>
      </c>
      <c r="L2002" s="28">
        <f t="shared" si="72"/>
        <v>0.86587999999999998</v>
      </c>
      <c r="O2002" s="77">
        <v>0.85524</v>
      </c>
      <c r="BF2002" s="106"/>
    </row>
    <row r="2003" spans="1:58" x14ac:dyDescent="0.25">
      <c r="A2003" t="s">
        <v>17</v>
      </c>
      <c r="B2003" s="25">
        <v>2019</v>
      </c>
      <c r="C2003" s="25" t="s">
        <v>2</v>
      </c>
      <c r="D2003" s="25" t="s">
        <v>61</v>
      </c>
      <c r="E2003" s="25" t="s">
        <v>248</v>
      </c>
      <c r="F2003" s="23" t="s">
        <v>249</v>
      </c>
      <c r="G2003" s="23" t="s">
        <v>558</v>
      </c>
      <c r="H2003" s="32" t="s">
        <v>355</v>
      </c>
      <c r="I2003" s="32" t="s">
        <v>574</v>
      </c>
      <c r="J2003" s="135">
        <v>75</v>
      </c>
      <c r="K2003" s="28">
        <v>0.84</v>
      </c>
      <c r="L2003" s="28">
        <f t="shared" si="72"/>
        <v>0.86301000000000005</v>
      </c>
      <c r="O2003" s="77">
        <v>0.85079000000000005</v>
      </c>
      <c r="BF2003" s="106"/>
    </row>
    <row r="2004" spans="1:58" x14ac:dyDescent="0.25">
      <c r="A2004" t="s">
        <v>17</v>
      </c>
      <c r="B2004" s="25">
        <v>2019</v>
      </c>
      <c r="C2004" s="25" t="s">
        <v>3</v>
      </c>
      <c r="D2004" s="25" t="s">
        <v>62</v>
      </c>
      <c r="E2004" s="25" t="s">
        <v>248</v>
      </c>
      <c r="F2004" s="23" t="s">
        <v>249</v>
      </c>
      <c r="G2004" s="23" t="s">
        <v>558</v>
      </c>
      <c r="H2004" s="32" t="s">
        <v>355</v>
      </c>
      <c r="I2004" s="32" t="s">
        <v>574</v>
      </c>
      <c r="J2004" s="135">
        <v>62</v>
      </c>
      <c r="K2004" s="28">
        <v>0.87097000000000002</v>
      </c>
      <c r="L2004" s="28">
        <f t="shared" si="72"/>
        <v>0.85579000000000005</v>
      </c>
      <c r="O2004" s="77">
        <v>0.85265000000000002</v>
      </c>
      <c r="BF2004" s="106"/>
    </row>
    <row r="2005" spans="1:58" x14ac:dyDescent="0.25">
      <c r="A2005" t="s">
        <v>17</v>
      </c>
      <c r="B2005" s="25">
        <v>2020</v>
      </c>
      <c r="C2005" s="25" t="s">
        <v>0</v>
      </c>
      <c r="D2005" s="25" t="s">
        <v>63</v>
      </c>
      <c r="E2005" s="25" t="s">
        <v>248</v>
      </c>
      <c r="F2005" s="23" t="s">
        <v>249</v>
      </c>
      <c r="G2005" s="23" t="s">
        <v>558</v>
      </c>
      <c r="H2005" s="32" t="s">
        <v>355</v>
      </c>
      <c r="I2005" s="32" t="s">
        <v>574</v>
      </c>
      <c r="J2005" s="135">
        <v>67</v>
      </c>
      <c r="K2005" s="28">
        <v>0.88060000000000005</v>
      </c>
      <c r="L2005" s="28">
        <f t="shared" si="72"/>
        <v>0.86175999999999997</v>
      </c>
      <c r="O2005" s="77">
        <v>0.84214</v>
      </c>
      <c r="BF2005" s="106"/>
    </row>
    <row r="2006" spans="1:58" x14ac:dyDescent="0.25">
      <c r="A2006" t="s">
        <v>17</v>
      </c>
      <c r="B2006" s="25">
        <v>2020</v>
      </c>
      <c r="C2006" s="25" t="s">
        <v>1</v>
      </c>
      <c r="D2006" s="25" t="s">
        <v>64</v>
      </c>
      <c r="E2006" s="25" t="s">
        <v>248</v>
      </c>
      <c r="F2006" s="23" t="s">
        <v>249</v>
      </c>
      <c r="G2006" s="23" t="s">
        <v>558</v>
      </c>
      <c r="H2006" s="32" t="s">
        <v>355</v>
      </c>
      <c r="I2006" s="32" t="s">
        <v>574</v>
      </c>
      <c r="J2006" s="135">
        <v>22</v>
      </c>
      <c r="K2006" s="28">
        <v>0.86363999999999996</v>
      </c>
      <c r="L2006" s="28">
        <f t="shared" si="72"/>
        <v>0.80893999999999999</v>
      </c>
      <c r="O2006" s="77">
        <v>0.81738999999999995</v>
      </c>
      <c r="BF2006" s="106"/>
    </row>
    <row r="2007" spans="1:58" x14ac:dyDescent="0.25">
      <c r="A2007" t="s">
        <v>17</v>
      </c>
      <c r="B2007" s="25">
        <v>2020</v>
      </c>
      <c r="C2007" s="25" t="s">
        <v>2</v>
      </c>
      <c r="D2007" s="25" t="s">
        <v>65</v>
      </c>
      <c r="E2007" s="25" t="s">
        <v>248</v>
      </c>
      <c r="F2007" s="23" t="s">
        <v>249</v>
      </c>
      <c r="G2007" s="23" t="s">
        <v>558</v>
      </c>
      <c r="H2007" s="32" t="s">
        <v>355</v>
      </c>
      <c r="I2007" s="32" t="s">
        <v>574</v>
      </c>
      <c r="J2007" s="135">
        <v>40</v>
      </c>
      <c r="K2007" s="28">
        <v>0.82499999999999996</v>
      </c>
      <c r="L2007" s="28">
        <f t="shared" si="72"/>
        <v>0.81571000000000005</v>
      </c>
      <c r="O2007" s="77">
        <v>0.82706999999999997</v>
      </c>
      <c r="BF2007" s="106"/>
    </row>
    <row r="2008" spans="1:58" x14ac:dyDescent="0.25">
      <c r="A2008" t="s">
        <v>17</v>
      </c>
      <c r="B2008" s="25">
        <v>2020</v>
      </c>
      <c r="C2008" s="25" t="s">
        <v>3</v>
      </c>
      <c r="D2008" s="25" t="s">
        <v>66</v>
      </c>
      <c r="E2008" s="25" t="s">
        <v>248</v>
      </c>
      <c r="F2008" s="23" t="s">
        <v>249</v>
      </c>
      <c r="G2008" s="23" t="s">
        <v>558</v>
      </c>
      <c r="H2008" s="32" t="s">
        <v>355</v>
      </c>
      <c r="I2008" s="32" t="s">
        <v>574</v>
      </c>
      <c r="J2008" s="135">
        <v>69</v>
      </c>
      <c r="K2008" s="28">
        <v>0.84057999999999999</v>
      </c>
      <c r="L2008" s="28">
        <f t="shared" si="72"/>
        <v>0.86839</v>
      </c>
      <c r="O2008" s="77">
        <v>0.85233000000000003</v>
      </c>
      <c r="BF2008" s="106"/>
    </row>
    <row r="2009" spans="1:58" x14ac:dyDescent="0.25">
      <c r="A2009" t="s">
        <v>17</v>
      </c>
      <c r="B2009" s="25">
        <v>2021</v>
      </c>
      <c r="C2009" s="25" t="s">
        <v>0</v>
      </c>
      <c r="D2009" s="25" t="s">
        <v>67</v>
      </c>
      <c r="E2009" s="25" t="s">
        <v>248</v>
      </c>
      <c r="F2009" s="23" t="s">
        <v>249</v>
      </c>
      <c r="G2009" s="23" t="s">
        <v>558</v>
      </c>
      <c r="H2009" s="32" t="s">
        <v>355</v>
      </c>
      <c r="I2009" s="32" t="s">
        <v>574</v>
      </c>
      <c r="J2009" s="135">
        <v>74</v>
      </c>
      <c r="K2009" s="28">
        <v>0.85135000000000005</v>
      </c>
      <c r="L2009" s="28">
        <f t="shared" si="72"/>
        <v>0.87682000000000004</v>
      </c>
      <c r="O2009" s="77">
        <v>0.86184000000000005</v>
      </c>
      <c r="BF2009" s="106"/>
    </row>
    <row r="2010" spans="1:58" x14ac:dyDescent="0.25">
      <c r="A2010" t="s">
        <v>17</v>
      </c>
      <c r="B2010" s="25">
        <v>2021</v>
      </c>
      <c r="C2010" s="25" t="s">
        <v>1</v>
      </c>
      <c r="D2010" s="25" t="s">
        <v>68</v>
      </c>
      <c r="E2010" s="25" t="s">
        <v>248</v>
      </c>
      <c r="F2010" s="23" t="s">
        <v>249</v>
      </c>
      <c r="G2010" s="23" t="s">
        <v>558</v>
      </c>
      <c r="H2010" s="32" t="s">
        <v>355</v>
      </c>
      <c r="I2010" s="32" t="s">
        <v>574</v>
      </c>
      <c r="J2010" s="135">
        <v>80</v>
      </c>
      <c r="K2010" s="28">
        <v>0.91249999999999998</v>
      </c>
      <c r="L2010" s="28">
        <f t="shared" si="72"/>
        <v>0.86990000000000001</v>
      </c>
      <c r="O2010" s="77">
        <v>0.85790999999999995</v>
      </c>
      <c r="BF2010" s="106"/>
    </row>
    <row r="2011" spans="1:58" x14ac:dyDescent="0.25">
      <c r="A2011" t="s">
        <v>17</v>
      </c>
      <c r="B2011" s="25">
        <v>2021</v>
      </c>
      <c r="C2011" s="25" t="s">
        <v>2</v>
      </c>
      <c r="D2011" s="25" t="s">
        <v>69</v>
      </c>
      <c r="E2011" s="25" t="s">
        <v>248</v>
      </c>
      <c r="F2011" s="23" t="s">
        <v>249</v>
      </c>
      <c r="G2011" s="23" t="s">
        <v>558</v>
      </c>
      <c r="H2011" s="32" t="s">
        <v>355</v>
      </c>
      <c r="I2011" s="32" t="s">
        <v>574</v>
      </c>
      <c r="J2011" s="135">
        <v>66</v>
      </c>
      <c r="K2011" s="28">
        <v>0.81818000000000002</v>
      </c>
      <c r="L2011" s="28">
        <f t="shared" si="72"/>
        <v>0.85902999999999996</v>
      </c>
      <c r="O2011" s="77">
        <v>0.85472999999999999</v>
      </c>
      <c r="BF2011" s="106"/>
    </row>
    <row r="2012" spans="1:58" x14ac:dyDescent="0.25">
      <c r="A2012" t="s">
        <v>17</v>
      </c>
      <c r="B2012" s="25">
        <v>2021</v>
      </c>
      <c r="C2012" s="25" t="s">
        <v>3</v>
      </c>
      <c r="D2012" s="25" t="s">
        <v>70</v>
      </c>
      <c r="E2012" s="25" t="s">
        <v>248</v>
      </c>
      <c r="F2012" s="23" t="s">
        <v>249</v>
      </c>
      <c r="G2012" s="23" t="s">
        <v>558</v>
      </c>
      <c r="H2012" s="32" t="s">
        <v>355</v>
      </c>
      <c r="I2012" s="32" t="s">
        <v>574</v>
      </c>
      <c r="J2012" s="135">
        <v>68</v>
      </c>
      <c r="K2012" s="28">
        <v>0.89705999999999997</v>
      </c>
      <c r="L2012" s="28">
        <f t="shared" si="72"/>
        <v>0.88714999999999999</v>
      </c>
      <c r="O2012" s="77">
        <v>0.86302999999999996</v>
      </c>
      <c r="BF2012" s="106"/>
    </row>
    <row r="2013" spans="1:58" x14ac:dyDescent="0.25">
      <c r="A2013" t="s">
        <v>17</v>
      </c>
      <c r="B2013" s="25">
        <v>2022</v>
      </c>
      <c r="C2013" s="25" t="s">
        <v>0</v>
      </c>
      <c r="D2013" s="25" t="s">
        <v>71</v>
      </c>
      <c r="E2013" s="25" t="s">
        <v>248</v>
      </c>
      <c r="F2013" s="23" t="s">
        <v>249</v>
      </c>
      <c r="G2013" s="23" t="s">
        <v>558</v>
      </c>
      <c r="H2013" s="32" t="s">
        <v>355</v>
      </c>
      <c r="I2013" s="32" t="s">
        <v>574</v>
      </c>
      <c r="J2013" s="135">
        <v>75</v>
      </c>
      <c r="K2013" s="28">
        <v>0.81333</v>
      </c>
      <c r="L2013" s="28">
        <f t="shared" si="72"/>
        <v>0.86770000000000003</v>
      </c>
      <c r="O2013" s="77">
        <v>0.86423000000000005</v>
      </c>
      <c r="BF2013" s="106"/>
    </row>
    <row r="2014" spans="1:58" x14ac:dyDescent="0.25">
      <c r="A2014" t="s">
        <v>17</v>
      </c>
      <c r="B2014" s="25">
        <v>2022</v>
      </c>
      <c r="C2014" s="25" t="s">
        <v>1</v>
      </c>
      <c r="D2014" s="25" t="s">
        <v>72</v>
      </c>
      <c r="E2014" s="25" t="s">
        <v>248</v>
      </c>
      <c r="F2014" s="23" t="s">
        <v>249</v>
      </c>
      <c r="G2014" s="23" t="s">
        <v>558</v>
      </c>
      <c r="H2014" s="32" t="s">
        <v>355</v>
      </c>
      <c r="I2014" s="32" t="s">
        <v>574</v>
      </c>
      <c r="J2014" s="135">
        <v>69</v>
      </c>
      <c r="K2014" s="28">
        <v>0.82608999999999999</v>
      </c>
      <c r="L2014" s="28">
        <f t="shared" si="72"/>
        <v>0.85799999999999998</v>
      </c>
      <c r="O2014" s="77">
        <v>0.85797999999999996</v>
      </c>
      <c r="BF2014" s="106"/>
    </row>
    <row r="2015" spans="1:58" x14ac:dyDescent="0.25">
      <c r="A2015" t="s">
        <v>17</v>
      </c>
      <c r="B2015" s="25">
        <v>2022</v>
      </c>
      <c r="C2015" s="25" t="s">
        <v>2</v>
      </c>
      <c r="D2015" s="25" t="s">
        <v>73</v>
      </c>
      <c r="E2015" s="25" t="s">
        <v>248</v>
      </c>
      <c r="F2015" s="23" t="s">
        <v>249</v>
      </c>
      <c r="G2015" s="23" t="s">
        <v>558</v>
      </c>
      <c r="H2015" s="32" t="s">
        <v>355</v>
      </c>
      <c r="I2015" s="32" t="s">
        <v>574</v>
      </c>
      <c r="J2015" s="135">
        <v>72</v>
      </c>
      <c r="K2015" s="28">
        <v>0.81943999999999995</v>
      </c>
      <c r="L2015" s="28">
        <f t="shared" si="72"/>
        <v>0.85075000000000001</v>
      </c>
      <c r="O2015" s="77">
        <v>0.85080999999999996</v>
      </c>
      <c r="BF2015" s="106"/>
    </row>
    <row r="2016" spans="1:58" x14ac:dyDescent="0.25">
      <c r="A2016" t="s">
        <v>17</v>
      </c>
      <c r="B2016" s="25">
        <v>2022</v>
      </c>
      <c r="C2016" s="25" t="s">
        <v>3</v>
      </c>
      <c r="D2016" s="25" t="s">
        <v>493</v>
      </c>
      <c r="E2016" s="25" t="s">
        <v>248</v>
      </c>
      <c r="F2016" s="23" t="s">
        <v>249</v>
      </c>
      <c r="G2016" s="23" t="s">
        <v>558</v>
      </c>
      <c r="H2016" s="32" t="s">
        <v>355</v>
      </c>
      <c r="I2016" s="32" t="s">
        <v>574</v>
      </c>
      <c r="J2016" s="135">
        <v>61</v>
      </c>
      <c r="K2016" s="28">
        <v>0.90164</v>
      </c>
      <c r="L2016" s="28">
        <f t="shared" si="72"/>
        <v>0.87387999999999999</v>
      </c>
      <c r="O2016" s="77">
        <v>0.85358999999999996</v>
      </c>
      <c r="BF2016" s="106"/>
    </row>
    <row r="2017" spans="1:58" x14ac:dyDescent="0.25">
      <c r="A2017" t="s">
        <v>17</v>
      </c>
      <c r="B2017" s="25">
        <v>2023</v>
      </c>
      <c r="C2017" s="25" t="s">
        <v>0</v>
      </c>
      <c r="D2017" s="25" t="s">
        <v>537</v>
      </c>
      <c r="E2017" s="25" t="s">
        <v>248</v>
      </c>
      <c r="F2017" s="23" t="s">
        <v>249</v>
      </c>
      <c r="G2017" s="23" t="s">
        <v>558</v>
      </c>
      <c r="H2017" s="32" t="s">
        <v>355</v>
      </c>
      <c r="I2017" s="32" t="s">
        <v>574</v>
      </c>
      <c r="J2017" s="135">
        <v>67</v>
      </c>
      <c r="K2017" s="28">
        <v>0.80596999999999996</v>
      </c>
      <c r="L2017" s="28">
        <f t="shared" si="72"/>
        <v>0.85633000000000004</v>
      </c>
      <c r="O2017" s="77">
        <v>0.85650000000000004</v>
      </c>
      <c r="BF2017" s="106"/>
    </row>
    <row r="2018" spans="1:58" x14ac:dyDescent="0.25">
      <c r="A2018" t="s">
        <v>17</v>
      </c>
      <c r="B2018" s="25">
        <v>2018</v>
      </c>
      <c r="C2018" s="25" t="s">
        <v>0</v>
      </c>
      <c r="D2018" s="25" t="s">
        <v>54</v>
      </c>
      <c r="E2018" s="25" t="s">
        <v>270</v>
      </c>
      <c r="F2018" s="23" t="s">
        <v>342</v>
      </c>
      <c r="G2018" s="23" t="s">
        <v>552</v>
      </c>
      <c r="H2018" s="32" t="s">
        <v>354</v>
      </c>
      <c r="I2018" s="32" t="s">
        <v>574</v>
      </c>
      <c r="J2018" s="135">
        <v>132</v>
      </c>
      <c r="K2018" s="28">
        <v>0.87121000000000004</v>
      </c>
      <c r="L2018" s="28">
        <f t="shared" si="72"/>
        <v>0.83921999999999997</v>
      </c>
      <c r="O2018" s="77">
        <v>0.84830000000000005</v>
      </c>
      <c r="BF2018" s="106"/>
    </row>
    <row r="2019" spans="1:58" x14ac:dyDescent="0.25">
      <c r="A2019" t="s">
        <v>17</v>
      </c>
      <c r="B2019" s="25">
        <v>2018</v>
      </c>
      <c r="C2019" s="25" t="s">
        <v>1</v>
      </c>
      <c r="D2019" s="25" t="s">
        <v>56</v>
      </c>
      <c r="E2019" s="25" t="s">
        <v>270</v>
      </c>
      <c r="F2019" s="23" t="s">
        <v>342</v>
      </c>
      <c r="G2019" s="23" t="s">
        <v>552</v>
      </c>
      <c r="H2019" s="32" t="s">
        <v>354</v>
      </c>
      <c r="I2019" s="32" t="s">
        <v>574</v>
      </c>
      <c r="J2019" s="135">
        <v>108</v>
      </c>
      <c r="K2019" s="28">
        <v>0.80556000000000005</v>
      </c>
      <c r="L2019" s="28">
        <f t="shared" si="72"/>
        <v>0.83714999999999995</v>
      </c>
      <c r="O2019" s="77">
        <v>0.85524</v>
      </c>
      <c r="BF2019" s="106"/>
    </row>
    <row r="2020" spans="1:58" x14ac:dyDescent="0.25">
      <c r="A2020" t="s">
        <v>17</v>
      </c>
      <c r="B2020" s="25">
        <v>2018</v>
      </c>
      <c r="C2020" s="25" t="s">
        <v>2</v>
      </c>
      <c r="D2020" s="25" t="s">
        <v>57</v>
      </c>
      <c r="E2020" s="25" t="s">
        <v>270</v>
      </c>
      <c r="F2020" s="23" t="s">
        <v>342</v>
      </c>
      <c r="G2020" s="23" t="s">
        <v>552</v>
      </c>
      <c r="H2020" s="32" t="s">
        <v>354</v>
      </c>
      <c r="I2020" s="32" t="s">
        <v>574</v>
      </c>
      <c r="J2020" s="135">
        <v>94</v>
      </c>
      <c r="K2020" s="28">
        <v>0.82979000000000003</v>
      </c>
      <c r="L2020" s="28">
        <f t="shared" si="72"/>
        <v>0.84901000000000004</v>
      </c>
      <c r="O2020" s="77">
        <v>0.85572000000000004</v>
      </c>
      <c r="BF2020" s="106"/>
    </row>
    <row r="2021" spans="1:58" x14ac:dyDescent="0.25">
      <c r="A2021" t="s">
        <v>17</v>
      </c>
      <c r="B2021" s="25">
        <v>2018</v>
      </c>
      <c r="C2021" s="25" t="s">
        <v>3</v>
      </c>
      <c r="D2021" s="25" t="s">
        <v>58</v>
      </c>
      <c r="E2021" s="25" t="s">
        <v>270</v>
      </c>
      <c r="F2021" s="23" t="s">
        <v>342</v>
      </c>
      <c r="G2021" s="23" t="s">
        <v>552</v>
      </c>
      <c r="H2021" s="32" t="s">
        <v>354</v>
      </c>
      <c r="I2021" s="32" t="s">
        <v>574</v>
      </c>
      <c r="J2021" s="135">
        <v>120</v>
      </c>
      <c r="K2021" s="28">
        <v>0.86667000000000005</v>
      </c>
      <c r="L2021" s="28">
        <f t="shared" si="72"/>
        <v>0.84667999999999999</v>
      </c>
      <c r="O2021" s="77">
        <v>0.85877999999999999</v>
      </c>
      <c r="BF2021" s="106"/>
    </row>
    <row r="2022" spans="1:58" x14ac:dyDescent="0.25">
      <c r="A2022" t="s">
        <v>17</v>
      </c>
      <c r="B2022" s="25">
        <v>2019</v>
      </c>
      <c r="C2022" s="25" t="s">
        <v>0</v>
      </c>
      <c r="D2022" s="25" t="s">
        <v>59</v>
      </c>
      <c r="E2022" s="25" t="s">
        <v>270</v>
      </c>
      <c r="F2022" s="23" t="s">
        <v>342</v>
      </c>
      <c r="G2022" s="23" t="s">
        <v>552</v>
      </c>
      <c r="H2022" s="32" t="s">
        <v>354</v>
      </c>
      <c r="I2022" s="32" t="s">
        <v>574</v>
      </c>
      <c r="J2022" s="135">
        <v>99</v>
      </c>
      <c r="K2022" s="28">
        <v>0.88888999999999996</v>
      </c>
      <c r="L2022" s="28">
        <f t="shared" si="72"/>
        <v>0.84623000000000004</v>
      </c>
      <c r="O2022" s="77">
        <v>0.85007999999999995</v>
      </c>
      <c r="BF2022" s="106"/>
    </row>
    <row r="2023" spans="1:58" x14ac:dyDescent="0.25">
      <c r="A2023" t="s">
        <v>17</v>
      </c>
      <c r="B2023" s="25">
        <v>2019</v>
      </c>
      <c r="C2023" s="25" t="s">
        <v>1</v>
      </c>
      <c r="D2023" s="25" t="s">
        <v>60</v>
      </c>
      <c r="E2023" s="25" t="s">
        <v>270</v>
      </c>
      <c r="F2023" s="23" t="s">
        <v>342</v>
      </c>
      <c r="G2023" s="23" t="s">
        <v>552</v>
      </c>
      <c r="H2023" s="32" t="s">
        <v>354</v>
      </c>
      <c r="I2023" s="32" t="s">
        <v>574</v>
      </c>
      <c r="J2023" s="135">
        <v>103</v>
      </c>
      <c r="K2023" s="28">
        <v>0.88349999999999995</v>
      </c>
      <c r="L2023" s="28">
        <f t="shared" si="72"/>
        <v>0.82640000000000002</v>
      </c>
      <c r="O2023" s="77">
        <v>0.85524</v>
      </c>
      <c r="BF2023" s="106"/>
    </row>
    <row r="2024" spans="1:58" x14ac:dyDescent="0.25">
      <c r="A2024" t="s">
        <v>17</v>
      </c>
      <c r="B2024" s="25">
        <v>2019</v>
      </c>
      <c r="C2024" s="25" t="s">
        <v>2</v>
      </c>
      <c r="D2024" s="25" t="s">
        <v>61</v>
      </c>
      <c r="E2024" s="25" t="s">
        <v>270</v>
      </c>
      <c r="F2024" s="23" t="s">
        <v>342</v>
      </c>
      <c r="G2024" s="23" t="s">
        <v>552</v>
      </c>
      <c r="H2024" s="32" t="s">
        <v>354</v>
      </c>
      <c r="I2024" s="32" t="s">
        <v>574</v>
      </c>
      <c r="J2024" s="135">
        <v>108</v>
      </c>
      <c r="K2024" s="28">
        <v>0.84258999999999995</v>
      </c>
      <c r="L2024" s="28">
        <f t="shared" si="72"/>
        <v>0.83389999999999997</v>
      </c>
      <c r="O2024" s="77">
        <v>0.85079000000000005</v>
      </c>
      <c r="BF2024" s="106"/>
    </row>
    <row r="2025" spans="1:58" x14ac:dyDescent="0.25">
      <c r="A2025" t="s">
        <v>17</v>
      </c>
      <c r="B2025" s="25">
        <v>2019</v>
      </c>
      <c r="C2025" s="25" t="s">
        <v>3</v>
      </c>
      <c r="D2025" s="25" t="s">
        <v>62</v>
      </c>
      <c r="E2025" s="25" t="s">
        <v>270</v>
      </c>
      <c r="F2025" s="23" t="s">
        <v>342</v>
      </c>
      <c r="G2025" s="23" t="s">
        <v>552</v>
      </c>
      <c r="H2025" s="32" t="s">
        <v>354</v>
      </c>
      <c r="I2025" s="32" t="s">
        <v>574</v>
      </c>
      <c r="J2025" s="135">
        <v>133</v>
      </c>
      <c r="K2025" s="28">
        <v>0.84211000000000003</v>
      </c>
      <c r="L2025" s="28">
        <f t="shared" si="72"/>
        <v>0.84880999999999995</v>
      </c>
      <c r="O2025" s="77">
        <v>0.85265000000000002</v>
      </c>
      <c r="BF2025" s="106"/>
    </row>
    <row r="2026" spans="1:58" x14ac:dyDescent="0.25">
      <c r="A2026" t="s">
        <v>17</v>
      </c>
      <c r="B2026" s="25">
        <v>2020</v>
      </c>
      <c r="C2026" s="25" t="s">
        <v>0</v>
      </c>
      <c r="D2026" s="25" t="s">
        <v>63</v>
      </c>
      <c r="E2026" s="25" t="s">
        <v>270</v>
      </c>
      <c r="F2026" s="23" t="s">
        <v>342</v>
      </c>
      <c r="G2026" s="23" t="s">
        <v>552</v>
      </c>
      <c r="H2026" s="32" t="s">
        <v>354</v>
      </c>
      <c r="I2026" s="32" t="s">
        <v>574</v>
      </c>
      <c r="J2026" s="135">
        <v>93</v>
      </c>
      <c r="K2026" s="28">
        <v>0.79569999999999996</v>
      </c>
      <c r="L2026" s="28">
        <f t="shared" si="72"/>
        <v>0.82018000000000002</v>
      </c>
      <c r="O2026" s="77">
        <v>0.84214</v>
      </c>
      <c r="BF2026" s="106"/>
    </row>
    <row r="2027" spans="1:58" x14ac:dyDescent="0.25">
      <c r="A2027" t="s">
        <v>17</v>
      </c>
      <c r="B2027" s="25">
        <v>2020</v>
      </c>
      <c r="C2027" s="25" t="s">
        <v>1</v>
      </c>
      <c r="D2027" s="25" t="s">
        <v>64</v>
      </c>
      <c r="E2027" s="25" t="s">
        <v>270</v>
      </c>
      <c r="F2027" s="23" t="s">
        <v>342</v>
      </c>
      <c r="G2027" s="23" t="s">
        <v>552</v>
      </c>
      <c r="H2027" s="32" t="s">
        <v>354</v>
      </c>
      <c r="I2027" s="32" t="s">
        <v>574</v>
      </c>
      <c r="J2027" s="135">
        <v>57</v>
      </c>
      <c r="K2027" s="28">
        <v>0.82455999999999996</v>
      </c>
      <c r="L2027" s="28">
        <f t="shared" si="72"/>
        <v>0.78981999999999997</v>
      </c>
      <c r="O2027" s="77">
        <v>0.81738999999999995</v>
      </c>
      <c r="BF2027" s="106"/>
    </row>
    <row r="2028" spans="1:58" x14ac:dyDescent="0.25">
      <c r="A2028" t="s">
        <v>17</v>
      </c>
      <c r="B2028" s="25">
        <v>2020</v>
      </c>
      <c r="C2028" s="25" t="s">
        <v>2</v>
      </c>
      <c r="D2028" s="25" t="s">
        <v>65</v>
      </c>
      <c r="E2028" s="25" t="s">
        <v>270</v>
      </c>
      <c r="F2028" s="23" t="s">
        <v>342</v>
      </c>
      <c r="G2028" s="23" t="s">
        <v>552</v>
      </c>
      <c r="H2028" s="32" t="s">
        <v>354</v>
      </c>
      <c r="I2028" s="32" t="s">
        <v>574</v>
      </c>
      <c r="J2028" s="135">
        <v>69</v>
      </c>
      <c r="K2028" s="28">
        <v>0.84057999999999999</v>
      </c>
      <c r="L2028" s="28">
        <f t="shared" si="72"/>
        <v>0.80605000000000004</v>
      </c>
      <c r="O2028" s="77">
        <v>0.82706999999999997</v>
      </c>
      <c r="BF2028" s="106"/>
    </row>
    <row r="2029" spans="1:58" x14ac:dyDescent="0.25">
      <c r="A2029" t="s">
        <v>17</v>
      </c>
      <c r="B2029" s="25">
        <v>2020</v>
      </c>
      <c r="C2029" s="25" t="s">
        <v>3</v>
      </c>
      <c r="D2029" s="25" t="s">
        <v>66</v>
      </c>
      <c r="E2029" s="25" t="s">
        <v>270</v>
      </c>
      <c r="F2029" s="23" t="s">
        <v>342</v>
      </c>
      <c r="G2029" s="23" t="s">
        <v>552</v>
      </c>
      <c r="H2029" s="32" t="s">
        <v>354</v>
      </c>
      <c r="I2029" s="32" t="s">
        <v>574</v>
      </c>
      <c r="J2029" s="135">
        <v>78</v>
      </c>
      <c r="K2029" s="28">
        <v>0.87178999999999995</v>
      </c>
      <c r="L2029" s="28">
        <f t="shared" si="72"/>
        <v>0.84758</v>
      </c>
      <c r="O2029" s="77">
        <v>0.85233000000000003</v>
      </c>
      <c r="BF2029" s="106"/>
    </row>
    <row r="2030" spans="1:58" x14ac:dyDescent="0.25">
      <c r="A2030" t="s">
        <v>17</v>
      </c>
      <c r="B2030" s="25">
        <v>2021</v>
      </c>
      <c r="C2030" s="25" t="s">
        <v>0</v>
      </c>
      <c r="D2030" s="25" t="s">
        <v>67</v>
      </c>
      <c r="E2030" s="25" t="s">
        <v>270</v>
      </c>
      <c r="F2030" s="23" t="s">
        <v>342</v>
      </c>
      <c r="G2030" s="23" t="s">
        <v>552</v>
      </c>
      <c r="H2030" s="32" t="s">
        <v>354</v>
      </c>
      <c r="I2030" s="32" t="s">
        <v>574</v>
      </c>
      <c r="J2030" s="135">
        <v>91</v>
      </c>
      <c r="K2030" s="28">
        <v>0.83516000000000001</v>
      </c>
      <c r="L2030" s="28">
        <f t="shared" si="72"/>
        <v>0.84204999999999997</v>
      </c>
      <c r="O2030" s="77">
        <v>0.86184000000000005</v>
      </c>
      <c r="BF2030" s="106"/>
    </row>
    <row r="2031" spans="1:58" x14ac:dyDescent="0.25">
      <c r="A2031" t="s">
        <v>17</v>
      </c>
      <c r="B2031" s="25">
        <v>2021</v>
      </c>
      <c r="C2031" s="25" t="s">
        <v>1</v>
      </c>
      <c r="D2031" s="25" t="s">
        <v>68</v>
      </c>
      <c r="E2031" s="25" t="s">
        <v>270</v>
      </c>
      <c r="F2031" s="23" t="s">
        <v>342</v>
      </c>
      <c r="G2031" s="23" t="s">
        <v>552</v>
      </c>
      <c r="H2031" s="32" t="s">
        <v>354</v>
      </c>
      <c r="I2031" s="32" t="s">
        <v>574</v>
      </c>
      <c r="J2031" s="135">
        <v>101</v>
      </c>
      <c r="K2031" s="28">
        <v>0.80198000000000003</v>
      </c>
      <c r="L2031" s="28">
        <f t="shared" si="72"/>
        <v>0.84450000000000003</v>
      </c>
      <c r="O2031" s="77">
        <v>0.85790999999999995</v>
      </c>
      <c r="BF2031" s="106"/>
    </row>
    <row r="2032" spans="1:58" x14ac:dyDescent="0.25">
      <c r="A2032" t="s">
        <v>17</v>
      </c>
      <c r="B2032" s="25">
        <v>2021</v>
      </c>
      <c r="C2032" s="25" t="s">
        <v>2</v>
      </c>
      <c r="D2032" s="25" t="s">
        <v>69</v>
      </c>
      <c r="E2032" s="25" t="s">
        <v>270</v>
      </c>
      <c r="F2032" s="23" t="s">
        <v>342</v>
      </c>
      <c r="G2032" s="23" t="s">
        <v>552</v>
      </c>
      <c r="H2032" s="32" t="s">
        <v>354</v>
      </c>
      <c r="I2032" s="32" t="s">
        <v>574</v>
      </c>
      <c r="J2032" s="135">
        <v>111</v>
      </c>
      <c r="K2032" s="28">
        <v>0.81981999999999999</v>
      </c>
      <c r="L2032" s="28">
        <f t="shared" si="72"/>
        <v>0.85921000000000003</v>
      </c>
      <c r="O2032" s="77">
        <v>0.85472999999999999</v>
      </c>
      <c r="BF2032" s="106"/>
    </row>
    <row r="2033" spans="1:58" x14ac:dyDescent="0.25">
      <c r="A2033" t="s">
        <v>17</v>
      </c>
      <c r="B2033" s="25">
        <v>2021</v>
      </c>
      <c r="C2033" s="25" t="s">
        <v>3</v>
      </c>
      <c r="D2033" s="25" t="s">
        <v>70</v>
      </c>
      <c r="E2033" s="25" t="s">
        <v>270</v>
      </c>
      <c r="F2033" s="23" t="s">
        <v>342</v>
      </c>
      <c r="G2033" s="23" t="s">
        <v>552</v>
      </c>
      <c r="H2033" s="32" t="s">
        <v>354</v>
      </c>
      <c r="I2033" s="32" t="s">
        <v>574</v>
      </c>
      <c r="J2033" s="135">
        <v>140</v>
      </c>
      <c r="K2033" s="28">
        <v>0.8</v>
      </c>
      <c r="L2033" s="28">
        <f t="shared" si="72"/>
        <v>0.86577999999999999</v>
      </c>
      <c r="O2033" s="77">
        <v>0.86302999999999996</v>
      </c>
      <c r="BF2033" s="106"/>
    </row>
    <row r="2034" spans="1:58" x14ac:dyDescent="0.25">
      <c r="A2034" t="s">
        <v>17</v>
      </c>
      <c r="B2034" s="25">
        <v>2022</v>
      </c>
      <c r="C2034" s="25" t="s">
        <v>0</v>
      </c>
      <c r="D2034" s="25" t="s">
        <v>71</v>
      </c>
      <c r="E2034" s="25" t="s">
        <v>270</v>
      </c>
      <c r="F2034" s="23" t="s">
        <v>342</v>
      </c>
      <c r="G2034" s="23" t="s">
        <v>552</v>
      </c>
      <c r="H2034" s="32" t="s">
        <v>354</v>
      </c>
      <c r="I2034" s="32" t="s">
        <v>574</v>
      </c>
      <c r="J2034" s="135">
        <v>107</v>
      </c>
      <c r="K2034" s="28">
        <v>0.83177999999999996</v>
      </c>
      <c r="L2034" s="28">
        <f t="shared" si="72"/>
        <v>0.84867000000000004</v>
      </c>
      <c r="O2034" s="77">
        <v>0.86423000000000005</v>
      </c>
      <c r="BF2034" s="106"/>
    </row>
    <row r="2035" spans="1:58" x14ac:dyDescent="0.25">
      <c r="A2035" t="s">
        <v>17</v>
      </c>
      <c r="B2035" s="25">
        <v>2022</v>
      </c>
      <c r="C2035" s="25" t="s">
        <v>1</v>
      </c>
      <c r="D2035" s="25" t="s">
        <v>72</v>
      </c>
      <c r="E2035" s="25" t="s">
        <v>270</v>
      </c>
      <c r="F2035" s="23" t="s">
        <v>342</v>
      </c>
      <c r="G2035" s="23" t="s">
        <v>552</v>
      </c>
      <c r="H2035" s="32" t="s">
        <v>354</v>
      </c>
      <c r="I2035" s="32" t="s">
        <v>574</v>
      </c>
      <c r="J2035" s="135">
        <v>114</v>
      </c>
      <c r="K2035" s="28">
        <v>0.86841999999999997</v>
      </c>
      <c r="L2035" s="28">
        <f t="shared" si="72"/>
        <v>0.83528999999999998</v>
      </c>
      <c r="O2035" s="77">
        <v>0.85797999999999996</v>
      </c>
      <c r="BF2035" s="106"/>
    </row>
    <row r="2036" spans="1:58" x14ac:dyDescent="0.25">
      <c r="A2036" t="s">
        <v>17</v>
      </c>
      <c r="B2036" s="25">
        <v>2022</v>
      </c>
      <c r="C2036" s="25" t="s">
        <v>2</v>
      </c>
      <c r="D2036" s="25" t="s">
        <v>73</v>
      </c>
      <c r="E2036" s="25" t="s">
        <v>270</v>
      </c>
      <c r="F2036" s="23" t="s">
        <v>342</v>
      </c>
      <c r="G2036" s="23" t="s">
        <v>552</v>
      </c>
      <c r="H2036" s="32" t="s">
        <v>354</v>
      </c>
      <c r="I2036" s="32" t="s">
        <v>574</v>
      </c>
      <c r="J2036" s="135">
        <v>173</v>
      </c>
      <c r="K2036" s="28">
        <v>0.79769000000000001</v>
      </c>
      <c r="L2036" s="28">
        <f t="shared" si="72"/>
        <v>0.83216999999999997</v>
      </c>
      <c r="O2036" s="77">
        <v>0.85080999999999996</v>
      </c>
      <c r="BF2036" s="106"/>
    </row>
    <row r="2037" spans="1:58" x14ac:dyDescent="0.25">
      <c r="A2037" t="s">
        <v>17</v>
      </c>
      <c r="B2037" s="25">
        <v>2022</v>
      </c>
      <c r="C2037" s="25" t="s">
        <v>3</v>
      </c>
      <c r="D2037" s="25" t="s">
        <v>493</v>
      </c>
      <c r="E2037" s="25" t="s">
        <v>270</v>
      </c>
      <c r="F2037" s="23" t="s">
        <v>342</v>
      </c>
      <c r="G2037" s="23" t="s">
        <v>552</v>
      </c>
      <c r="H2037" s="32" t="s">
        <v>354</v>
      </c>
      <c r="I2037" s="32" t="s">
        <v>574</v>
      </c>
      <c r="J2037" s="135">
        <v>167</v>
      </c>
      <c r="K2037" s="28">
        <v>0.86228000000000005</v>
      </c>
      <c r="L2037" s="28">
        <f t="shared" si="72"/>
        <v>0.85658999999999996</v>
      </c>
      <c r="O2037" s="77">
        <v>0.85358999999999996</v>
      </c>
      <c r="BF2037" s="106"/>
    </row>
    <row r="2038" spans="1:58" x14ac:dyDescent="0.25">
      <c r="A2038" t="s">
        <v>17</v>
      </c>
      <c r="B2038" s="25">
        <v>2023</v>
      </c>
      <c r="C2038" s="25" t="s">
        <v>0</v>
      </c>
      <c r="D2038" s="25" t="s">
        <v>537</v>
      </c>
      <c r="E2038" s="25" t="s">
        <v>270</v>
      </c>
      <c r="F2038" s="23" t="s">
        <v>342</v>
      </c>
      <c r="G2038" s="23" t="s">
        <v>552</v>
      </c>
      <c r="H2038" s="32" t="s">
        <v>354</v>
      </c>
      <c r="I2038" s="32" t="s">
        <v>574</v>
      </c>
      <c r="J2038" s="135">
        <v>125</v>
      </c>
      <c r="K2038" s="28">
        <v>0.91200000000000003</v>
      </c>
      <c r="L2038" s="28">
        <f t="shared" si="72"/>
        <v>0.86672000000000005</v>
      </c>
      <c r="O2038" s="77">
        <v>0.85650000000000004</v>
      </c>
      <c r="BF2038" s="106"/>
    </row>
    <row r="2039" spans="1:58" x14ac:dyDescent="0.25">
      <c r="A2039" t="s">
        <v>17</v>
      </c>
      <c r="B2039" s="25">
        <v>2018</v>
      </c>
      <c r="C2039" s="25" t="s">
        <v>0</v>
      </c>
      <c r="D2039" s="25" t="s">
        <v>54</v>
      </c>
      <c r="E2039" s="25" t="s">
        <v>250</v>
      </c>
      <c r="F2039" s="23" t="s">
        <v>251</v>
      </c>
      <c r="G2039" s="23" t="s">
        <v>559</v>
      </c>
      <c r="H2039" s="32" t="s">
        <v>469</v>
      </c>
      <c r="I2039" s="32" t="s">
        <v>574</v>
      </c>
      <c r="J2039" s="135">
        <v>108</v>
      </c>
      <c r="K2039" s="28">
        <v>0.83333000000000002</v>
      </c>
      <c r="L2039" s="28">
        <f t="shared" si="72"/>
        <v>0.85977999999999999</v>
      </c>
      <c r="O2039" s="77">
        <v>0.84830000000000005</v>
      </c>
      <c r="BF2039" s="106"/>
    </row>
    <row r="2040" spans="1:58" x14ac:dyDescent="0.25">
      <c r="A2040" t="s">
        <v>17</v>
      </c>
      <c r="B2040" s="25">
        <v>2018</v>
      </c>
      <c r="C2040" s="25" t="s">
        <v>1</v>
      </c>
      <c r="D2040" s="25" t="s">
        <v>56</v>
      </c>
      <c r="E2040" s="25" t="s">
        <v>250</v>
      </c>
      <c r="F2040" s="23" t="s">
        <v>251</v>
      </c>
      <c r="G2040" s="23" t="s">
        <v>559</v>
      </c>
      <c r="H2040" s="32" t="s">
        <v>469</v>
      </c>
      <c r="I2040" s="32" t="s">
        <v>574</v>
      </c>
      <c r="J2040" s="135">
        <v>117</v>
      </c>
      <c r="K2040" s="28">
        <v>0.81196999999999997</v>
      </c>
      <c r="L2040" s="28">
        <f t="shared" si="72"/>
        <v>0.87158000000000002</v>
      </c>
      <c r="O2040" s="77">
        <v>0.85524</v>
      </c>
      <c r="BF2040" s="106"/>
    </row>
    <row r="2041" spans="1:58" x14ac:dyDescent="0.25">
      <c r="A2041" t="s">
        <v>17</v>
      </c>
      <c r="B2041" s="25">
        <v>2018</v>
      </c>
      <c r="C2041" s="25" t="s">
        <v>2</v>
      </c>
      <c r="D2041" s="25" t="s">
        <v>57</v>
      </c>
      <c r="E2041" s="25" t="s">
        <v>250</v>
      </c>
      <c r="F2041" s="23" t="s">
        <v>251</v>
      </c>
      <c r="G2041" s="23" t="s">
        <v>559</v>
      </c>
      <c r="H2041" s="32" t="s">
        <v>469</v>
      </c>
      <c r="I2041" s="32" t="s">
        <v>574</v>
      </c>
      <c r="J2041" s="135">
        <v>146</v>
      </c>
      <c r="K2041" s="28">
        <v>0.88356000000000001</v>
      </c>
      <c r="L2041" s="28">
        <f t="shared" si="72"/>
        <v>0.88563000000000003</v>
      </c>
      <c r="O2041" s="77">
        <v>0.85572000000000004</v>
      </c>
      <c r="BF2041" s="106"/>
    </row>
    <row r="2042" spans="1:58" x14ac:dyDescent="0.25">
      <c r="A2042" t="s">
        <v>17</v>
      </c>
      <c r="B2042" s="25">
        <v>2018</v>
      </c>
      <c r="C2042" s="25" t="s">
        <v>3</v>
      </c>
      <c r="D2042" s="25" t="s">
        <v>58</v>
      </c>
      <c r="E2042" s="25" t="s">
        <v>250</v>
      </c>
      <c r="F2042" s="23" t="s">
        <v>251</v>
      </c>
      <c r="G2042" s="23" t="s">
        <v>559</v>
      </c>
      <c r="H2042" s="32" t="s">
        <v>469</v>
      </c>
      <c r="I2042" s="32" t="s">
        <v>574</v>
      </c>
      <c r="J2042" s="135">
        <v>140</v>
      </c>
      <c r="K2042" s="28">
        <v>0.87856999999999996</v>
      </c>
      <c r="L2042" s="28">
        <f t="shared" si="72"/>
        <v>0.87646000000000002</v>
      </c>
      <c r="O2042" s="77">
        <v>0.85877999999999999</v>
      </c>
      <c r="BF2042" s="106"/>
    </row>
    <row r="2043" spans="1:58" x14ac:dyDescent="0.25">
      <c r="A2043" t="s">
        <v>17</v>
      </c>
      <c r="B2043" s="25">
        <v>2019</v>
      </c>
      <c r="C2043" s="25" t="s">
        <v>0</v>
      </c>
      <c r="D2043" s="25" t="s">
        <v>59</v>
      </c>
      <c r="E2043" s="25" t="s">
        <v>250</v>
      </c>
      <c r="F2043" s="23" t="s">
        <v>251</v>
      </c>
      <c r="G2043" s="23" t="s">
        <v>559</v>
      </c>
      <c r="H2043" s="32" t="s">
        <v>469</v>
      </c>
      <c r="I2043" s="32" t="s">
        <v>574</v>
      </c>
      <c r="J2043" s="135">
        <v>116</v>
      </c>
      <c r="K2043" s="28">
        <v>0.87931000000000004</v>
      </c>
      <c r="L2043" s="28">
        <f t="shared" si="72"/>
        <v>0.84238000000000002</v>
      </c>
      <c r="O2043" s="77">
        <v>0.85007999999999995</v>
      </c>
      <c r="BF2043" s="106"/>
    </row>
    <row r="2044" spans="1:58" x14ac:dyDescent="0.25">
      <c r="A2044" t="s">
        <v>17</v>
      </c>
      <c r="B2044" s="25">
        <v>2019</v>
      </c>
      <c r="C2044" s="25" t="s">
        <v>1</v>
      </c>
      <c r="D2044" s="25" t="s">
        <v>60</v>
      </c>
      <c r="E2044" s="25" t="s">
        <v>250</v>
      </c>
      <c r="F2044" s="23" t="s">
        <v>251</v>
      </c>
      <c r="G2044" s="23" t="s">
        <v>559</v>
      </c>
      <c r="H2044" s="32" t="s">
        <v>469</v>
      </c>
      <c r="I2044" s="32" t="s">
        <v>574</v>
      </c>
      <c r="J2044" s="135">
        <v>130</v>
      </c>
      <c r="K2044" s="28">
        <v>0.84614999999999996</v>
      </c>
      <c r="L2044" s="28">
        <f t="shared" si="72"/>
        <v>0.88305</v>
      </c>
      <c r="O2044" s="77">
        <v>0.85524</v>
      </c>
      <c r="BF2044" s="106"/>
    </row>
    <row r="2045" spans="1:58" x14ac:dyDescent="0.25">
      <c r="A2045" t="s">
        <v>17</v>
      </c>
      <c r="B2045" s="25">
        <v>2019</v>
      </c>
      <c r="C2045" s="25" t="s">
        <v>2</v>
      </c>
      <c r="D2045" s="25" t="s">
        <v>61</v>
      </c>
      <c r="E2045" s="25" t="s">
        <v>250</v>
      </c>
      <c r="F2045" s="23" t="s">
        <v>251</v>
      </c>
      <c r="G2045" s="23" t="s">
        <v>559</v>
      </c>
      <c r="H2045" s="32" t="s">
        <v>469</v>
      </c>
      <c r="I2045" s="32" t="s">
        <v>574</v>
      </c>
      <c r="J2045" s="135">
        <v>112</v>
      </c>
      <c r="K2045" s="28">
        <v>0.875</v>
      </c>
      <c r="L2045" s="28">
        <f t="shared" si="72"/>
        <v>0.84440999999999999</v>
      </c>
      <c r="O2045" s="77">
        <v>0.85079000000000005</v>
      </c>
      <c r="BF2045" s="106"/>
    </row>
    <row r="2046" spans="1:58" x14ac:dyDescent="0.25">
      <c r="A2046" t="s">
        <v>17</v>
      </c>
      <c r="B2046" s="25">
        <v>2019</v>
      </c>
      <c r="C2046" s="25" t="s">
        <v>3</v>
      </c>
      <c r="D2046" s="25" t="s">
        <v>62</v>
      </c>
      <c r="E2046" s="25" t="s">
        <v>250</v>
      </c>
      <c r="F2046" s="23" t="s">
        <v>251</v>
      </c>
      <c r="G2046" s="23" t="s">
        <v>559</v>
      </c>
      <c r="H2046" s="32" t="s">
        <v>469</v>
      </c>
      <c r="I2046" s="32" t="s">
        <v>574</v>
      </c>
      <c r="J2046" s="135">
        <v>121</v>
      </c>
      <c r="K2046" s="28">
        <v>0.88429999999999997</v>
      </c>
      <c r="L2046" s="28">
        <f t="shared" si="72"/>
        <v>0.86111000000000004</v>
      </c>
      <c r="O2046" s="77">
        <v>0.85265000000000002</v>
      </c>
      <c r="BF2046" s="106"/>
    </row>
    <row r="2047" spans="1:58" x14ac:dyDescent="0.25">
      <c r="A2047" t="s">
        <v>17</v>
      </c>
      <c r="B2047" s="25">
        <v>2020</v>
      </c>
      <c r="C2047" s="25" t="s">
        <v>0</v>
      </c>
      <c r="D2047" s="25" t="s">
        <v>63</v>
      </c>
      <c r="E2047" s="25" t="s">
        <v>250</v>
      </c>
      <c r="F2047" s="23" t="s">
        <v>251</v>
      </c>
      <c r="G2047" s="23" t="s">
        <v>559</v>
      </c>
      <c r="H2047" s="32" t="s">
        <v>469</v>
      </c>
      <c r="I2047" s="32" t="s">
        <v>574</v>
      </c>
      <c r="J2047" s="135">
        <v>92</v>
      </c>
      <c r="K2047" s="28">
        <v>0.84782999999999997</v>
      </c>
      <c r="L2047" s="28">
        <f t="shared" si="72"/>
        <v>0.86285000000000001</v>
      </c>
      <c r="O2047" s="77">
        <v>0.84214</v>
      </c>
      <c r="BF2047" s="106"/>
    </row>
    <row r="2048" spans="1:58" x14ac:dyDescent="0.25">
      <c r="A2048" t="s">
        <v>17</v>
      </c>
      <c r="B2048" s="25">
        <v>2020</v>
      </c>
      <c r="C2048" s="25" t="s">
        <v>1</v>
      </c>
      <c r="D2048" s="25" t="s">
        <v>64</v>
      </c>
      <c r="E2048" s="25" t="s">
        <v>250</v>
      </c>
      <c r="F2048" s="23" t="s">
        <v>251</v>
      </c>
      <c r="G2048" s="23" t="s">
        <v>559</v>
      </c>
      <c r="H2048" s="32" t="s">
        <v>469</v>
      </c>
      <c r="I2048" s="32" t="s">
        <v>574</v>
      </c>
      <c r="J2048" s="135">
        <v>54</v>
      </c>
      <c r="K2048" s="28">
        <v>0.79630000000000001</v>
      </c>
      <c r="L2048" s="28">
        <f t="shared" si="72"/>
        <v>0.83642000000000005</v>
      </c>
      <c r="O2048" s="77">
        <v>0.81738999999999995</v>
      </c>
      <c r="BF2048" s="106"/>
    </row>
    <row r="2049" spans="1:58" x14ac:dyDescent="0.25">
      <c r="A2049" t="s">
        <v>17</v>
      </c>
      <c r="B2049" s="25">
        <v>2020</v>
      </c>
      <c r="C2049" s="25" t="s">
        <v>2</v>
      </c>
      <c r="D2049" s="25" t="s">
        <v>65</v>
      </c>
      <c r="E2049" s="25" t="s">
        <v>250</v>
      </c>
      <c r="F2049" s="23" t="s">
        <v>251</v>
      </c>
      <c r="G2049" s="23" t="s">
        <v>559</v>
      </c>
      <c r="H2049" s="32" t="s">
        <v>469</v>
      </c>
      <c r="I2049" s="32" t="s">
        <v>574</v>
      </c>
      <c r="J2049" s="135">
        <v>82</v>
      </c>
      <c r="K2049" s="28">
        <v>0.74390000000000001</v>
      </c>
      <c r="L2049" s="28">
        <f t="shared" si="72"/>
        <v>0.85424</v>
      </c>
      <c r="O2049" s="77">
        <v>0.82706999999999997</v>
      </c>
      <c r="BF2049" s="106"/>
    </row>
    <row r="2050" spans="1:58" x14ac:dyDescent="0.25">
      <c r="A2050" t="s">
        <v>17</v>
      </c>
      <c r="B2050" s="25">
        <v>2020</v>
      </c>
      <c r="C2050" s="25" t="s">
        <v>3</v>
      </c>
      <c r="D2050" s="25" t="s">
        <v>66</v>
      </c>
      <c r="E2050" s="25" t="s">
        <v>250</v>
      </c>
      <c r="F2050" s="23" t="s">
        <v>251</v>
      </c>
      <c r="G2050" s="23" t="s">
        <v>559</v>
      </c>
      <c r="H2050" s="32" t="s">
        <v>469</v>
      </c>
      <c r="I2050" s="32" t="s">
        <v>574</v>
      </c>
      <c r="J2050" s="135">
        <v>126</v>
      </c>
      <c r="K2050" s="28">
        <v>0.88095000000000001</v>
      </c>
      <c r="L2050" s="28">
        <f t="shared" ref="L2050:L2113" si="73">SUMIFS(K:K, E:E, G2050, D:D, D2050, I:I, I2050)</f>
        <v>0.8619</v>
      </c>
      <c r="O2050" s="77">
        <v>0.85233000000000003</v>
      </c>
      <c r="BF2050" s="106"/>
    </row>
    <row r="2051" spans="1:58" x14ac:dyDescent="0.25">
      <c r="A2051" t="s">
        <v>17</v>
      </c>
      <c r="B2051" s="25">
        <v>2021</v>
      </c>
      <c r="C2051" s="25" t="s">
        <v>0</v>
      </c>
      <c r="D2051" s="25" t="s">
        <v>67</v>
      </c>
      <c r="E2051" s="25" t="s">
        <v>250</v>
      </c>
      <c r="F2051" s="23" t="s">
        <v>251</v>
      </c>
      <c r="G2051" s="23" t="s">
        <v>559</v>
      </c>
      <c r="H2051" s="32" t="s">
        <v>469</v>
      </c>
      <c r="I2051" s="32" t="s">
        <v>574</v>
      </c>
      <c r="J2051" s="135">
        <v>130</v>
      </c>
      <c r="K2051" s="28">
        <v>0.83845999999999998</v>
      </c>
      <c r="L2051" s="28">
        <f t="shared" si="73"/>
        <v>0.86667000000000005</v>
      </c>
      <c r="O2051" s="77">
        <v>0.86184000000000005</v>
      </c>
      <c r="BF2051" s="106"/>
    </row>
    <row r="2052" spans="1:58" x14ac:dyDescent="0.25">
      <c r="A2052" t="s">
        <v>17</v>
      </c>
      <c r="B2052" s="25">
        <v>2021</v>
      </c>
      <c r="C2052" s="25" t="s">
        <v>1</v>
      </c>
      <c r="D2052" s="25" t="s">
        <v>68</v>
      </c>
      <c r="E2052" s="25" t="s">
        <v>250</v>
      </c>
      <c r="F2052" s="23" t="s">
        <v>251</v>
      </c>
      <c r="G2052" s="23" t="s">
        <v>559</v>
      </c>
      <c r="H2052" s="32" t="s">
        <v>469</v>
      </c>
      <c r="I2052" s="32" t="s">
        <v>574</v>
      </c>
      <c r="J2052" s="135">
        <v>146</v>
      </c>
      <c r="K2052" s="28">
        <v>0.89725999999999995</v>
      </c>
      <c r="L2052" s="28">
        <f t="shared" si="73"/>
        <v>0.87646000000000002</v>
      </c>
      <c r="O2052" s="77">
        <v>0.85790999999999995</v>
      </c>
      <c r="BF2052" s="106"/>
    </row>
    <row r="2053" spans="1:58" x14ac:dyDescent="0.25">
      <c r="A2053" t="s">
        <v>17</v>
      </c>
      <c r="B2053" s="25">
        <v>2021</v>
      </c>
      <c r="C2053" s="25" t="s">
        <v>2</v>
      </c>
      <c r="D2053" s="25" t="s">
        <v>69</v>
      </c>
      <c r="E2053" s="25" t="s">
        <v>250</v>
      </c>
      <c r="F2053" s="23" t="s">
        <v>251</v>
      </c>
      <c r="G2053" s="23" t="s">
        <v>559</v>
      </c>
      <c r="H2053" s="32" t="s">
        <v>469</v>
      </c>
      <c r="I2053" s="32" t="s">
        <v>574</v>
      </c>
      <c r="J2053" s="135">
        <v>141</v>
      </c>
      <c r="K2053" s="28">
        <v>0.83687999999999996</v>
      </c>
      <c r="L2053" s="28">
        <f t="shared" si="73"/>
        <v>0.86056999999999995</v>
      </c>
      <c r="O2053" s="77">
        <v>0.85472999999999999</v>
      </c>
      <c r="BF2053" s="106"/>
    </row>
    <row r="2054" spans="1:58" x14ac:dyDescent="0.25">
      <c r="A2054" t="s">
        <v>17</v>
      </c>
      <c r="B2054" s="25">
        <v>2021</v>
      </c>
      <c r="C2054" s="25" t="s">
        <v>3</v>
      </c>
      <c r="D2054" s="25" t="s">
        <v>70</v>
      </c>
      <c r="E2054" s="25" t="s">
        <v>250</v>
      </c>
      <c r="F2054" s="23" t="s">
        <v>251</v>
      </c>
      <c r="G2054" s="23" t="s">
        <v>559</v>
      </c>
      <c r="H2054" s="32" t="s">
        <v>469</v>
      </c>
      <c r="I2054" s="32" t="s">
        <v>574</v>
      </c>
      <c r="J2054" s="135">
        <v>137</v>
      </c>
      <c r="K2054" s="28">
        <v>0.89051000000000002</v>
      </c>
      <c r="L2054" s="28">
        <f t="shared" si="73"/>
        <v>0.87773000000000001</v>
      </c>
      <c r="O2054" s="77">
        <v>0.86302999999999996</v>
      </c>
      <c r="BF2054" s="106"/>
    </row>
    <row r="2055" spans="1:58" x14ac:dyDescent="0.25">
      <c r="A2055" t="s">
        <v>17</v>
      </c>
      <c r="B2055" s="25">
        <v>2022</v>
      </c>
      <c r="C2055" s="25" t="s">
        <v>0</v>
      </c>
      <c r="D2055" s="25" t="s">
        <v>71</v>
      </c>
      <c r="E2055" s="25" t="s">
        <v>250</v>
      </c>
      <c r="F2055" s="23" t="s">
        <v>251</v>
      </c>
      <c r="G2055" s="23" t="s">
        <v>559</v>
      </c>
      <c r="H2055" s="32" t="s">
        <v>469</v>
      </c>
      <c r="I2055" s="32" t="s">
        <v>574</v>
      </c>
      <c r="J2055" s="135">
        <v>168</v>
      </c>
      <c r="K2055" s="28">
        <v>0.89881</v>
      </c>
      <c r="L2055" s="28">
        <f t="shared" si="73"/>
        <v>0.88780000000000003</v>
      </c>
      <c r="O2055" s="77">
        <v>0.86423000000000005</v>
      </c>
      <c r="BF2055" s="106"/>
    </row>
    <row r="2056" spans="1:58" x14ac:dyDescent="0.25">
      <c r="A2056" t="s">
        <v>17</v>
      </c>
      <c r="B2056" s="25">
        <v>2022</v>
      </c>
      <c r="C2056" s="25" t="s">
        <v>1</v>
      </c>
      <c r="D2056" s="25" t="s">
        <v>72</v>
      </c>
      <c r="E2056" s="25" t="s">
        <v>250</v>
      </c>
      <c r="F2056" s="23" t="s">
        <v>251</v>
      </c>
      <c r="G2056" s="23" t="s">
        <v>559</v>
      </c>
      <c r="H2056" s="32" t="s">
        <v>469</v>
      </c>
      <c r="I2056" s="32" t="s">
        <v>574</v>
      </c>
      <c r="J2056" s="135">
        <v>130</v>
      </c>
      <c r="K2056" s="28">
        <v>0.86153999999999997</v>
      </c>
      <c r="L2056" s="28">
        <f t="shared" si="73"/>
        <v>0.86729999999999996</v>
      </c>
      <c r="O2056" s="77">
        <v>0.85797999999999996</v>
      </c>
      <c r="BF2056" s="106"/>
    </row>
    <row r="2057" spans="1:58" x14ac:dyDescent="0.25">
      <c r="A2057" t="s">
        <v>17</v>
      </c>
      <c r="B2057" s="25">
        <v>2022</v>
      </c>
      <c r="C2057" s="25" t="s">
        <v>2</v>
      </c>
      <c r="D2057" s="25" t="s">
        <v>73</v>
      </c>
      <c r="E2057" s="25" t="s">
        <v>250</v>
      </c>
      <c r="F2057" s="23" t="s">
        <v>251</v>
      </c>
      <c r="G2057" s="23" t="s">
        <v>559</v>
      </c>
      <c r="H2057" s="32" t="s">
        <v>469</v>
      </c>
      <c r="I2057" s="32" t="s">
        <v>574</v>
      </c>
      <c r="J2057" s="135">
        <v>146</v>
      </c>
      <c r="K2057" s="28">
        <v>0.86985999999999997</v>
      </c>
      <c r="L2057" s="28">
        <f t="shared" si="73"/>
        <v>0.88553000000000004</v>
      </c>
      <c r="O2057" s="77">
        <v>0.85080999999999996</v>
      </c>
      <c r="BF2057" s="106"/>
    </row>
    <row r="2058" spans="1:58" x14ac:dyDescent="0.25">
      <c r="A2058" t="s">
        <v>17</v>
      </c>
      <c r="B2058" s="25">
        <v>2022</v>
      </c>
      <c r="C2058" s="25" t="s">
        <v>3</v>
      </c>
      <c r="D2058" s="25" t="s">
        <v>493</v>
      </c>
      <c r="E2058" s="25" t="s">
        <v>250</v>
      </c>
      <c r="F2058" s="23" t="s">
        <v>251</v>
      </c>
      <c r="G2058" s="23" t="s">
        <v>559</v>
      </c>
      <c r="H2058" s="32" t="s">
        <v>469</v>
      </c>
      <c r="I2058" s="32" t="s">
        <v>574</v>
      </c>
      <c r="J2058" s="135">
        <v>143</v>
      </c>
      <c r="K2058" s="28">
        <v>0.91608000000000001</v>
      </c>
      <c r="L2058" s="28">
        <f t="shared" si="73"/>
        <v>0.87043000000000004</v>
      </c>
      <c r="O2058" s="77">
        <v>0.85358999999999996</v>
      </c>
      <c r="BF2058" s="106"/>
    </row>
    <row r="2059" spans="1:58" x14ac:dyDescent="0.25">
      <c r="A2059" t="s">
        <v>17</v>
      </c>
      <c r="B2059" s="25">
        <v>2023</v>
      </c>
      <c r="C2059" s="25" t="s">
        <v>0</v>
      </c>
      <c r="D2059" s="25" t="s">
        <v>537</v>
      </c>
      <c r="E2059" s="25" t="s">
        <v>250</v>
      </c>
      <c r="F2059" s="23" t="s">
        <v>251</v>
      </c>
      <c r="G2059" s="23" t="s">
        <v>559</v>
      </c>
      <c r="H2059" s="32" t="s">
        <v>469</v>
      </c>
      <c r="I2059" s="32" t="s">
        <v>574</v>
      </c>
      <c r="J2059" s="135">
        <v>157</v>
      </c>
      <c r="K2059" s="28">
        <v>0.90446000000000004</v>
      </c>
      <c r="L2059" s="28">
        <f t="shared" si="73"/>
        <v>0.86626999999999998</v>
      </c>
      <c r="O2059" s="77">
        <v>0.85650000000000004</v>
      </c>
      <c r="BF2059" s="106"/>
    </row>
    <row r="2060" spans="1:58" x14ac:dyDescent="0.25">
      <c r="A2060" t="s">
        <v>17</v>
      </c>
      <c r="B2060" s="25">
        <v>2018</v>
      </c>
      <c r="C2060" s="25" t="s">
        <v>0</v>
      </c>
      <c r="D2060" s="25" t="s">
        <v>54</v>
      </c>
      <c r="E2060" s="25" t="s">
        <v>559</v>
      </c>
      <c r="F2060" s="23" t="s">
        <v>469</v>
      </c>
      <c r="G2060" s="23" t="s">
        <v>559</v>
      </c>
      <c r="H2060" s="32" t="s">
        <v>469</v>
      </c>
      <c r="I2060" s="32" t="s">
        <v>574</v>
      </c>
      <c r="J2060" s="135">
        <v>542</v>
      </c>
      <c r="K2060" s="28">
        <v>0.85977999999999999</v>
      </c>
      <c r="L2060" s="28">
        <f t="shared" si="73"/>
        <v>0.85977999999999999</v>
      </c>
      <c r="O2060" s="77">
        <v>0.84830000000000005</v>
      </c>
      <c r="BF2060" s="106"/>
    </row>
    <row r="2061" spans="1:58" x14ac:dyDescent="0.25">
      <c r="A2061" t="s">
        <v>17</v>
      </c>
      <c r="B2061" s="25">
        <v>2018</v>
      </c>
      <c r="C2061" s="25" t="s">
        <v>1</v>
      </c>
      <c r="D2061" s="25" t="s">
        <v>56</v>
      </c>
      <c r="E2061" s="25" t="s">
        <v>559</v>
      </c>
      <c r="F2061" s="23" t="s">
        <v>469</v>
      </c>
      <c r="G2061" s="23" t="s">
        <v>559</v>
      </c>
      <c r="H2061" s="32" t="s">
        <v>469</v>
      </c>
      <c r="I2061" s="32" t="s">
        <v>574</v>
      </c>
      <c r="J2061" s="135">
        <v>584</v>
      </c>
      <c r="K2061" s="28">
        <v>0.87158000000000002</v>
      </c>
      <c r="L2061" s="28">
        <f t="shared" si="73"/>
        <v>0.87158000000000002</v>
      </c>
      <c r="O2061" s="77">
        <v>0.85524</v>
      </c>
      <c r="BF2061" s="106"/>
    </row>
    <row r="2062" spans="1:58" x14ac:dyDescent="0.25">
      <c r="A2062" t="s">
        <v>17</v>
      </c>
      <c r="B2062" s="25">
        <v>2018</v>
      </c>
      <c r="C2062" s="25" t="s">
        <v>2</v>
      </c>
      <c r="D2062" s="25" t="s">
        <v>57</v>
      </c>
      <c r="E2062" s="25" t="s">
        <v>559</v>
      </c>
      <c r="F2062" s="23" t="s">
        <v>469</v>
      </c>
      <c r="G2062" s="23" t="s">
        <v>559</v>
      </c>
      <c r="H2062" s="32" t="s">
        <v>469</v>
      </c>
      <c r="I2062" s="32" t="s">
        <v>574</v>
      </c>
      <c r="J2062" s="135">
        <v>682</v>
      </c>
      <c r="K2062" s="28">
        <v>0.88563000000000003</v>
      </c>
      <c r="L2062" s="28">
        <f t="shared" si="73"/>
        <v>0.88563000000000003</v>
      </c>
      <c r="O2062" s="77">
        <v>0.85572000000000004</v>
      </c>
      <c r="BF2062" s="106"/>
    </row>
    <row r="2063" spans="1:58" x14ac:dyDescent="0.25">
      <c r="A2063" t="s">
        <v>17</v>
      </c>
      <c r="B2063" s="25">
        <v>2018</v>
      </c>
      <c r="C2063" s="25" t="s">
        <v>3</v>
      </c>
      <c r="D2063" s="25" t="s">
        <v>58</v>
      </c>
      <c r="E2063" s="25" t="s">
        <v>559</v>
      </c>
      <c r="F2063" s="23" t="s">
        <v>469</v>
      </c>
      <c r="G2063" s="23" t="s">
        <v>559</v>
      </c>
      <c r="H2063" s="32" t="s">
        <v>469</v>
      </c>
      <c r="I2063" s="32" t="s">
        <v>574</v>
      </c>
      <c r="J2063" s="135">
        <v>599</v>
      </c>
      <c r="K2063" s="28">
        <v>0.87646000000000002</v>
      </c>
      <c r="L2063" s="28">
        <f t="shared" si="73"/>
        <v>0.87646000000000002</v>
      </c>
      <c r="O2063" s="77">
        <v>0.85877999999999999</v>
      </c>
      <c r="BF2063" s="106"/>
    </row>
    <row r="2064" spans="1:58" x14ac:dyDescent="0.25">
      <c r="A2064" t="s">
        <v>17</v>
      </c>
      <c r="B2064" s="25">
        <v>2019</v>
      </c>
      <c r="C2064" s="25" t="s">
        <v>0</v>
      </c>
      <c r="D2064" s="25" t="s">
        <v>59</v>
      </c>
      <c r="E2064" s="25" t="s">
        <v>559</v>
      </c>
      <c r="F2064" s="23" t="s">
        <v>469</v>
      </c>
      <c r="G2064" s="23" t="s">
        <v>559</v>
      </c>
      <c r="H2064" s="32" t="s">
        <v>469</v>
      </c>
      <c r="I2064" s="32" t="s">
        <v>574</v>
      </c>
      <c r="J2064" s="135">
        <v>571</v>
      </c>
      <c r="K2064" s="28">
        <v>0.84238000000000002</v>
      </c>
      <c r="L2064" s="28">
        <f t="shared" si="73"/>
        <v>0.84238000000000002</v>
      </c>
      <c r="O2064" s="77">
        <v>0.85007999999999995</v>
      </c>
      <c r="BF2064" s="106"/>
    </row>
    <row r="2065" spans="1:58" x14ac:dyDescent="0.25">
      <c r="A2065" t="s">
        <v>17</v>
      </c>
      <c r="B2065" s="25">
        <v>2019</v>
      </c>
      <c r="C2065" s="25" t="s">
        <v>1</v>
      </c>
      <c r="D2065" s="25" t="s">
        <v>60</v>
      </c>
      <c r="E2065" s="25" t="s">
        <v>559</v>
      </c>
      <c r="F2065" s="23" t="s">
        <v>469</v>
      </c>
      <c r="G2065" s="23" t="s">
        <v>559</v>
      </c>
      <c r="H2065" s="32" t="s">
        <v>469</v>
      </c>
      <c r="I2065" s="32" t="s">
        <v>574</v>
      </c>
      <c r="J2065" s="135">
        <v>590</v>
      </c>
      <c r="K2065" s="28">
        <v>0.88305</v>
      </c>
      <c r="L2065" s="28">
        <f t="shared" si="73"/>
        <v>0.88305</v>
      </c>
      <c r="O2065" s="77">
        <v>0.85524</v>
      </c>
      <c r="BF2065" s="106"/>
    </row>
    <row r="2066" spans="1:58" x14ac:dyDescent="0.25">
      <c r="A2066" t="s">
        <v>17</v>
      </c>
      <c r="B2066" s="25">
        <v>2019</v>
      </c>
      <c r="C2066" s="25" t="s">
        <v>2</v>
      </c>
      <c r="D2066" s="25" t="s">
        <v>61</v>
      </c>
      <c r="E2066" s="25" t="s">
        <v>559</v>
      </c>
      <c r="F2066" s="23" t="s">
        <v>469</v>
      </c>
      <c r="G2066" s="23" t="s">
        <v>559</v>
      </c>
      <c r="H2066" s="32" t="s">
        <v>469</v>
      </c>
      <c r="I2066" s="32" t="s">
        <v>574</v>
      </c>
      <c r="J2066" s="135">
        <v>617</v>
      </c>
      <c r="K2066" s="28">
        <v>0.84440999999999999</v>
      </c>
      <c r="L2066" s="28">
        <f t="shared" si="73"/>
        <v>0.84440999999999999</v>
      </c>
      <c r="O2066" s="77">
        <v>0.85079000000000005</v>
      </c>
      <c r="BF2066" s="106"/>
    </row>
    <row r="2067" spans="1:58" x14ac:dyDescent="0.25">
      <c r="A2067" t="s">
        <v>17</v>
      </c>
      <c r="B2067" s="25">
        <v>2019</v>
      </c>
      <c r="C2067" s="25" t="s">
        <v>3</v>
      </c>
      <c r="D2067" s="25" t="s">
        <v>62</v>
      </c>
      <c r="E2067" s="25" t="s">
        <v>559</v>
      </c>
      <c r="F2067" s="23" t="s">
        <v>469</v>
      </c>
      <c r="G2067" s="23" t="s">
        <v>559</v>
      </c>
      <c r="H2067" s="32" t="s">
        <v>469</v>
      </c>
      <c r="I2067" s="32" t="s">
        <v>574</v>
      </c>
      <c r="J2067" s="135">
        <v>576</v>
      </c>
      <c r="K2067" s="28">
        <v>0.86111000000000004</v>
      </c>
      <c r="L2067" s="28">
        <f t="shared" si="73"/>
        <v>0.86111000000000004</v>
      </c>
      <c r="O2067" s="77">
        <v>0.85265000000000002</v>
      </c>
      <c r="BF2067" s="106"/>
    </row>
    <row r="2068" spans="1:58" x14ac:dyDescent="0.25">
      <c r="A2068" t="s">
        <v>17</v>
      </c>
      <c r="B2068" s="25">
        <v>2020</v>
      </c>
      <c r="C2068" s="25" t="s">
        <v>0</v>
      </c>
      <c r="D2068" s="25" t="s">
        <v>63</v>
      </c>
      <c r="E2068" s="25" t="s">
        <v>559</v>
      </c>
      <c r="F2068" s="23" t="s">
        <v>469</v>
      </c>
      <c r="G2068" s="23" t="s">
        <v>559</v>
      </c>
      <c r="H2068" s="32" t="s">
        <v>469</v>
      </c>
      <c r="I2068" s="32" t="s">
        <v>574</v>
      </c>
      <c r="J2068" s="135">
        <v>576</v>
      </c>
      <c r="K2068" s="28">
        <v>0.86285000000000001</v>
      </c>
      <c r="L2068" s="28">
        <f t="shared" si="73"/>
        <v>0.86285000000000001</v>
      </c>
      <c r="O2068" s="77">
        <v>0.84214</v>
      </c>
      <c r="BF2068" s="106"/>
    </row>
    <row r="2069" spans="1:58" x14ac:dyDescent="0.25">
      <c r="A2069" t="s">
        <v>17</v>
      </c>
      <c r="B2069" s="25">
        <v>2020</v>
      </c>
      <c r="C2069" s="25" t="s">
        <v>1</v>
      </c>
      <c r="D2069" s="25" t="s">
        <v>64</v>
      </c>
      <c r="E2069" s="25" t="s">
        <v>559</v>
      </c>
      <c r="F2069" s="23" t="s">
        <v>469</v>
      </c>
      <c r="G2069" s="23" t="s">
        <v>559</v>
      </c>
      <c r="H2069" s="32" t="s">
        <v>469</v>
      </c>
      <c r="I2069" s="32" t="s">
        <v>574</v>
      </c>
      <c r="J2069" s="135">
        <v>324</v>
      </c>
      <c r="K2069" s="28">
        <v>0.83642000000000005</v>
      </c>
      <c r="L2069" s="28">
        <f t="shared" si="73"/>
        <v>0.83642000000000005</v>
      </c>
      <c r="O2069" s="77">
        <v>0.81738999999999995</v>
      </c>
      <c r="BF2069" s="106"/>
    </row>
    <row r="2070" spans="1:58" x14ac:dyDescent="0.25">
      <c r="A2070" t="s">
        <v>17</v>
      </c>
      <c r="B2070" s="25">
        <v>2020</v>
      </c>
      <c r="C2070" s="25" t="s">
        <v>2</v>
      </c>
      <c r="D2070" s="25" t="s">
        <v>65</v>
      </c>
      <c r="E2070" s="25" t="s">
        <v>559</v>
      </c>
      <c r="F2070" s="23" t="s">
        <v>469</v>
      </c>
      <c r="G2070" s="23" t="s">
        <v>559</v>
      </c>
      <c r="H2070" s="32" t="s">
        <v>469</v>
      </c>
      <c r="I2070" s="32" t="s">
        <v>574</v>
      </c>
      <c r="J2070" s="135">
        <v>542</v>
      </c>
      <c r="K2070" s="28">
        <v>0.85424</v>
      </c>
      <c r="L2070" s="28">
        <f t="shared" si="73"/>
        <v>0.85424</v>
      </c>
      <c r="O2070" s="77">
        <v>0.82706999999999997</v>
      </c>
      <c r="BF2070" s="106"/>
    </row>
    <row r="2071" spans="1:58" x14ac:dyDescent="0.25">
      <c r="A2071" t="s">
        <v>17</v>
      </c>
      <c r="B2071" s="25">
        <v>2020</v>
      </c>
      <c r="C2071" s="25" t="s">
        <v>3</v>
      </c>
      <c r="D2071" s="25" t="s">
        <v>66</v>
      </c>
      <c r="E2071" s="25" t="s">
        <v>559</v>
      </c>
      <c r="F2071" s="23" t="s">
        <v>469</v>
      </c>
      <c r="G2071" s="23" t="s">
        <v>559</v>
      </c>
      <c r="H2071" s="32" t="s">
        <v>469</v>
      </c>
      <c r="I2071" s="32" t="s">
        <v>574</v>
      </c>
      <c r="J2071" s="135">
        <v>601</v>
      </c>
      <c r="K2071" s="28">
        <v>0.8619</v>
      </c>
      <c r="L2071" s="28">
        <f t="shared" si="73"/>
        <v>0.8619</v>
      </c>
      <c r="O2071" s="77">
        <v>0.85233000000000003</v>
      </c>
      <c r="BF2071" s="106"/>
    </row>
    <row r="2072" spans="1:58" x14ac:dyDescent="0.25">
      <c r="A2072" t="s">
        <v>17</v>
      </c>
      <c r="B2072" s="25">
        <v>2021</v>
      </c>
      <c r="C2072" s="25" t="s">
        <v>0</v>
      </c>
      <c r="D2072" s="25" t="s">
        <v>67</v>
      </c>
      <c r="E2072" s="25" t="s">
        <v>559</v>
      </c>
      <c r="F2072" s="23" t="s">
        <v>469</v>
      </c>
      <c r="G2072" s="23" t="s">
        <v>559</v>
      </c>
      <c r="H2072" s="32" t="s">
        <v>469</v>
      </c>
      <c r="I2072" s="32" t="s">
        <v>574</v>
      </c>
      <c r="J2072" s="135">
        <v>615</v>
      </c>
      <c r="K2072" s="28">
        <v>0.86667000000000005</v>
      </c>
      <c r="L2072" s="28">
        <f t="shared" si="73"/>
        <v>0.86667000000000005</v>
      </c>
      <c r="O2072" s="77">
        <v>0.86184000000000005</v>
      </c>
      <c r="BF2072" s="106"/>
    </row>
    <row r="2073" spans="1:58" x14ac:dyDescent="0.25">
      <c r="A2073" t="s">
        <v>17</v>
      </c>
      <c r="B2073" s="25">
        <v>2021</v>
      </c>
      <c r="C2073" s="25" t="s">
        <v>1</v>
      </c>
      <c r="D2073" s="25" t="s">
        <v>68</v>
      </c>
      <c r="E2073" s="25" t="s">
        <v>559</v>
      </c>
      <c r="F2073" s="23" t="s">
        <v>469</v>
      </c>
      <c r="G2073" s="23" t="s">
        <v>559</v>
      </c>
      <c r="H2073" s="32" t="s">
        <v>469</v>
      </c>
      <c r="I2073" s="32" t="s">
        <v>574</v>
      </c>
      <c r="J2073" s="135">
        <v>599</v>
      </c>
      <c r="K2073" s="28">
        <v>0.87646000000000002</v>
      </c>
      <c r="L2073" s="28">
        <f t="shared" si="73"/>
        <v>0.87646000000000002</v>
      </c>
      <c r="O2073" s="77">
        <v>0.85790999999999995</v>
      </c>
      <c r="BF2073" s="106"/>
    </row>
    <row r="2074" spans="1:58" x14ac:dyDescent="0.25">
      <c r="A2074" t="s">
        <v>17</v>
      </c>
      <c r="B2074" s="25">
        <v>2021</v>
      </c>
      <c r="C2074" s="25" t="s">
        <v>2</v>
      </c>
      <c r="D2074" s="25" t="s">
        <v>69</v>
      </c>
      <c r="E2074" s="25" t="s">
        <v>559</v>
      </c>
      <c r="F2074" s="23" t="s">
        <v>469</v>
      </c>
      <c r="G2074" s="23" t="s">
        <v>559</v>
      </c>
      <c r="H2074" s="32" t="s">
        <v>469</v>
      </c>
      <c r="I2074" s="32" t="s">
        <v>574</v>
      </c>
      <c r="J2074" s="135">
        <v>667</v>
      </c>
      <c r="K2074" s="28">
        <v>0.86056999999999995</v>
      </c>
      <c r="L2074" s="28">
        <f t="shared" si="73"/>
        <v>0.86056999999999995</v>
      </c>
      <c r="O2074" s="77">
        <v>0.85472999999999999</v>
      </c>
      <c r="BF2074" s="106"/>
    </row>
    <row r="2075" spans="1:58" x14ac:dyDescent="0.25">
      <c r="A2075" t="s">
        <v>17</v>
      </c>
      <c r="B2075" s="25">
        <v>2021</v>
      </c>
      <c r="C2075" s="25" t="s">
        <v>3</v>
      </c>
      <c r="D2075" s="25" t="s">
        <v>70</v>
      </c>
      <c r="E2075" s="25" t="s">
        <v>559</v>
      </c>
      <c r="F2075" s="23" t="s">
        <v>469</v>
      </c>
      <c r="G2075" s="23" t="s">
        <v>559</v>
      </c>
      <c r="H2075" s="32" t="s">
        <v>469</v>
      </c>
      <c r="I2075" s="32" t="s">
        <v>574</v>
      </c>
      <c r="J2075" s="135">
        <v>687</v>
      </c>
      <c r="K2075" s="28">
        <v>0.87773000000000001</v>
      </c>
      <c r="L2075" s="28">
        <f t="shared" si="73"/>
        <v>0.87773000000000001</v>
      </c>
      <c r="O2075" s="77">
        <v>0.86302999999999996</v>
      </c>
      <c r="BF2075" s="106"/>
    </row>
    <row r="2076" spans="1:58" x14ac:dyDescent="0.25">
      <c r="A2076" t="s">
        <v>17</v>
      </c>
      <c r="B2076" s="25">
        <v>2022</v>
      </c>
      <c r="C2076" s="25" t="s">
        <v>0</v>
      </c>
      <c r="D2076" s="25" t="s">
        <v>71</v>
      </c>
      <c r="E2076" s="25" t="s">
        <v>559</v>
      </c>
      <c r="F2076" s="23" t="s">
        <v>469</v>
      </c>
      <c r="G2076" s="23" t="s">
        <v>559</v>
      </c>
      <c r="H2076" s="32" t="s">
        <v>469</v>
      </c>
      <c r="I2076" s="32" t="s">
        <v>574</v>
      </c>
      <c r="J2076" s="135">
        <v>713</v>
      </c>
      <c r="K2076" s="28">
        <v>0.88780000000000003</v>
      </c>
      <c r="L2076" s="28">
        <f t="shared" si="73"/>
        <v>0.88780000000000003</v>
      </c>
      <c r="O2076" s="77">
        <v>0.86423000000000005</v>
      </c>
      <c r="BF2076" s="106"/>
    </row>
    <row r="2077" spans="1:58" x14ac:dyDescent="0.25">
      <c r="A2077" t="s">
        <v>17</v>
      </c>
      <c r="B2077" s="25">
        <v>2022</v>
      </c>
      <c r="C2077" s="25" t="s">
        <v>1</v>
      </c>
      <c r="D2077" s="25" t="s">
        <v>72</v>
      </c>
      <c r="E2077" s="25" t="s">
        <v>559</v>
      </c>
      <c r="F2077" s="23" t="s">
        <v>469</v>
      </c>
      <c r="G2077" s="23" t="s">
        <v>559</v>
      </c>
      <c r="H2077" s="32" t="s">
        <v>469</v>
      </c>
      <c r="I2077" s="32" t="s">
        <v>574</v>
      </c>
      <c r="J2077" s="135">
        <v>633</v>
      </c>
      <c r="K2077" s="28">
        <v>0.86729999999999996</v>
      </c>
      <c r="L2077" s="28">
        <f t="shared" si="73"/>
        <v>0.86729999999999996</v>
      </c>
      <c r="O2077" s="77">
        <v>0.85797999999999996</v>
      </c>
      <c r="BF2077" s="106"/>
    </row>
    <row r="2078" spans="1:58" x14ac:dyDescent="0.25">
      <c r="A2078" t="s">
        <v>17</v>
      </c>
      <c r="B2078" s="25">
        <v>2022</v>
      </c>
      <c r="C2078" s="25" t="s">
        <v>2</v>
      </c>
      <c r="D2078" s="25" t="s">
        <v>73</v>
      </c>
      <c r="E2078" s="25" t="s">
        <v>559</v>
      </c>
      <c r="F2078" s="23" t="s">
        <v>469</v>
      </c>
      <c r="G2078" s="23" t="s">
        <v>559</v>
      </c>
      <c r="H2078" s="32" t="s">
        <v>469</v>
      </c>
      <c r="I2078" s="32" t="s">
        <v>574</v>
      </c>
      <c r="J2078" s="135">
        <v>629</v>
      </c>
      <c r="K2078" s="28">
        <v>0.88553000000000004</v>
      </c>
      <c r="L2078" s="28">
        <f t="shared" si="73"/>
        <v>0.88553000000000004</v>
      </c>
      <c r="O2078" s="77">
        <v>0.85080999999999996</v>
      </c>
      <c r="BF2078" s="106"/>
    </row>
    <row r="2079" spans="1:58" x14ac:dyDescent="0.25">
      <c r="A2079" t="s">
        <v>17</v>
      </c>
      <c r="B2079" s="25">
        <v>2022</v>
      </c>
      <c r="C2079" s="25" t="s">
        <v>3</v>
      </c>
      <c r="D2079" s="25" t="s">
        <v>493</v>
      </c>
      <c r="E2079" s="25" t="s">
        <v>559</v>
      </c>
      <c r="F2079" s="23" t="s">
        <v>469</v>
      </c>
      <c r="G2079" s="23" t="s">
        <v>559</v>
      </c>
      <c r="H2079" s="32" t="s">
        <v>469</v>
      </c>
      <c r="I2079" s="32" t="s">
        <v>574</v>
      </c>
      <c r="J2079" s="135">
        <v>656</v>
      </c>
      <c r="K2079" s="28">
        <v>0.87043000000000004</v>
      </c>
      <c r="L2079" s="28">
        <f t="shared" si="73"/>
        <v>0.87043000000000004</v>
      </c>
      <c r="O2079" s="77">
        <v>0.85358999999999996</v>
      </c>
      <c r="BF2079" s="106"/>
    </row>
    <row r="2080" spans="1:58" x14ac:dyDescent="0.25">
      <c r="A2080" t="s">
        <v>17</v>
      </c>
      <c r="B2080" s="25">
        <v>2023</v>
      </c>
      <c r="C2080" s="25" t="s">
        <v>0</v>
      </c>
      <c r="D2080" s="25" t="s">
        <v>537</v>
      </c>
      <c r="E2080" s="25" t="s">
        <v>559</v>
      </c>
      <c r="F2080" s="23" t="s">
        <v>469</v>
      </c>
      <c r="G2080" s="23" t="s">
        <v>559</v>
      </c>
      <c r="H2080" s="32" t="s">
        <v>469</v>
      </c>
      <c r="I2080" s="32" t="s">
        <v>574</v>
      </c>
      <c r="J2080" s="135">
        <v>673</v>
      </c>
      <c r="K2080" s="28">
        <v>0.86626999999999998</v>
      </c>
      <c r="L2080" s="28">
        <f t="shared" si="73"/>
        <v>0.86626999999999998</v>
      </c>
      <c r="O2080" s="77">
        <v>0.85650000000000004</v>
      </c>
      <c r="BF2080" s="106"/>
    </row>
    <row r="2081" spans="1:58" x14ac:dyDescent="0.25">
      <c r="A2081" t="s">
        <v>17</v>
      </c>
      <c r="B2081" s="25">
        <v>2018</v>
      </c>
      <c r="C2081" s="25" t="s">
        <v>0</v>
      </c>
      <c r="D2081" s="25" t="s">
        <v>54</v>
      </c>
      <c r="E2081" s="25" t="s">
        <v>553</v>
      </c>
      <c r="F2081" s="23" t="s">
        <v>365</v>
      </c>
      <c r="G2081" s="23" t="s">
        <v>553</v>
      </c>
      <c r="H2081" s="32" t="s">
        <v>365</v>
      </c>
      <c r="I2081" s="32" t="s">
        <v>574</v>
      </c>
      <c r="J2081" s="135">
        <v>245</v>
      </c>
      <c r="K2081" s="28">
        <v>0.87346999999999997</v>
      </c>
      <c r="L2081" s="28">
        <f t="shared" si="73"/>
        <v>0.87346999999999997</v>
      </c>
      <c r="O2081" s="77">
        <v>0.84830000000000005</v>
      </c>
      <c r="BF2081" s="106"/>
    </row>
    <row r="2082" spans="1:58" x14ac:dyDescent="0.25">
      <c r="A2082" t="s">
        <v>17</v>
      </c>
      <c r="B2082" s="25">
        <v>2018</v>
      </c>
      <c r="C2082" s="25" t="s">
        <v>1</v>
      </c>
      <c r="D2082" s="25" t="s">
        <v>56</v>
      </c>
      <c r="E2082" s="25" t="s">
        <v>553</v>
      </c>
      <c r="F2082" s="23" t="s">
        <v>365</v>
      </c>
      <c r="G2082" s="23" t="s">
        <v>553</v>
      </c>
      <c r="H2082" s="32" t="s">
        <v>365</v>
      </c>
      <c r="I2082" s="32" t="s">
        <v>574</v>
      </c>
      <c r="J2082" s="135">
        <v>319</v>
      </c>
      <c r="K2082" s="28">
        <v>0.89341999999999999</v>
      </c>
      <c r="L2082" s="28">
        <f t="shared" si="73"/>
        <v>0.89341999999999999</v>
      </c>
      <c r="O2082" s="77">
        <v>0.85524</v>
      </c>
      <c r="BF2082" s="106"/>
    </row>
    <row r="2083" spans="1:58" x14ac:dyDescent="0.25">
      <c r="A2083" t="s">
        <v>17</v>
      </c>
      <c r="B2083" s="25">
        <v>2018</v>
      </c>
      <c r="C2083" s="25" t="s">
        <v>2</v>
      </c>
      <c r="D2083" s="25" t="s">
        <v>57</v>
      </c>
      <c r="E2083" s="25" t="s">
        <v>553</v>
      </c>
      <c r="F2083" s="23" t="s">
        <v>365</v>
      </c>
      <c r="G2083" s="23" t="s">
        <v>553</v>
      </c>
      <c r="H2083" s="32" t="s">
        <v>365</v>
      </c>
      <c r="I2083" s="32" t="s">
        <v>574</v>
      </c>
      <c r="J2083" s="135">
        <v>294</v>
      </c>
      <c r="K2083" s="28">
        <v>0.86734999999999995</v>
      </c>
      <c r="L2083" s="28">
        <f t="shared" si="73"/>
        <v>0.86734999999999995</v>
      </c>
      <c r="O2083" s="77">
        <v>0.85572000000000004</v>
      </c>
      <c r="BF2083" s="106"/>
    </row>
    <row r="2084" spans="1:58" x14ac:dyDescent="0.25">
      <c r="A2084" t="s">
        <v>17</v>
      </c>
      <c r="B2084" s="25">
        <v>2018</v>
      </c>
      <c r="C2084" s="25" t="s">
        <v>3</v>
      </c>
      <c r="D2084" s="25" t="s">
        <v>58</v>
      </c>
      <c r="E2084" s="25" t="s">
        <v>553</v>
      </c>
      <c r="F2084" s="23" t="s">
        <v>365</v>
      </c>
      <c r="G2084" s="23" t="s">
        <v>553</v>
      </c>
      <c r="H2084" s="32" t="s">
        <v>365</v>
      </c>
      <c r="I2084" s="32" t="s">
        <v>574</v>
      </c>
      <c r="J2084" s="135">
        <v>264</v>
      </c>
      <c r="K2084" s="28">
        <v>0.88636000000000004</v>
      </c>
      <c r="L2084" s="28">
        <f t="shared" si="73"/>
        <v>0.88636000000000004</v>
      </c>
      <c r="O2084" s="77">
        <v>0.85877999999999999</v>
      </c>
      <c r="BF2084" s="106"/>
    </row>
    <row r="2085" spans="1:58" x14ac:dyDescent="0.25">
      <c r="A2085" t="s">
        <v>17</v>
      </c>
      <c r="B2085" s="25">
        <v>2019</v>
      </c>
      <c r="C2085" s="25" t="s">
        <v>0</v>
      </c>
      <c r="D2085" s="25" t="s">
        <v>59</v>
      </c>
      <c r="E2085" s="25" t="s">
        <v>553</v>
      </c>
      <c r="F2085" s="23" t="s">
        <v>365</v>
      </c>
      <c r="G2085" s="23" t="s">
        <v>553</v>
      </c>
      <c r="H2085" s="32" t="s">
        <v>365</v>
      </c>
      <c r="I2085" s="32" t="s">
        <v>574</v>
      </c>
      <c r="J2085" s="135">
        <v>281</v>
      </c>
      <c r="K2085" s="28">
        <v>0.85053000000000001</v>
      </c>
      <c r="L2085" s="28">
        <f t="shared" si="73"/>
        <v>0.85053000000000001</v>
      </c>
      <c r="O2085" s="77">
        <v>0.85007999999999995</v>
      </c>
      <c r="BF2085" s="106"/>
    </row>
    <row r="2086" spans="1:58" x14ac:dyDescent="0.25">
      <c r="A2086" t="s">
        <v>17</v>
      </c>
      <c r="B2086" s="25">
        <v>2019</v>
      </c>
      <c r="C2086" s="25" t="s">
        <v>1</v>
      </c>
      <c r="D2086" s="25" t="s">
        <v>60</v>
      </c>
      <c r="E2086" s="25" t="s">
        <v>553</v>
      </c>
      <c r="F2086" s="23" t="s">
        <v>365</v>
      </c>
      <c r="G2086" s="23" t="s">
        <v>553</v>
      </c>
      <c r="H2086" s="32" t="s">
        <v>365</v>
      </c>
      <c r="I2086" s="32" t="s">
        <v>574</v>
      </c>
      <c r="J2086" s="135">
        <v>293</v>
      </c>
      <c r="K2086" s="28">
        <v>0.88395999999999997</v>
      </c>
      <c r="L2086" s="28">
        <f t="shared" si="73"/>
        <v>0.88395999999999997</v>
      </c>
      <c r="O2086" s="77">
        <v>0.85524</v>
      </c>
      <c r="BF2086" s="106"/>
    </row>
    <row r="2087" spans="1:58" x14ac:dyDescent="0.25">
      <c r="A2087" t="s">
        <v>17</v>
      </c>
      <c r="B2087" s="25">
        <v>2019</v>
      </c>
      <c r="C2087" s="25" t="s">
        <v>2</v>
      </c>
      <c r="D2087" s="25" t="s">
        <v>61</v>
      </c>
      <c r="E2087" s="25" t="s">
        <v>553</v>
      </c>
      <c r="F2087" s="23" t="s">
        <v>365</v>
      </c>
      <c r="G2087" s="23" t="s">
        <v>553</v>
      </c>
      <c r="H2087" s="32" t="s">
        <v>365</v>
      </c>
      <c r="I2087" s="32" t="s">
        <v>574</v>
      </c>
      <c r="J2087" s="135">
        <v>286</v>
      </c>
      <c r="K2087" s="28">
        <v>0.80769000000000002</v>
      </c>
      <c r="L2087" s="28">
        <f t="shared" si="73"/>
        <v>0.80769000000000002</v>
      </c>
      <c r="O2087" s="77">
        <v>0.85079000000000005</v>
      </c>
      <c r="BF2087" s="106"/>
    </row>
    <row r="2088" spans="1:58" x14ac:dyDescent="0.25">
      <c r="A2088" t="s">
        <v>17</v>
      </c>
      <c r="B2088" s="25">
        <v>2019</v>
      </c>
      <c r="C2088" s="25" t="s">
        <v>3</v>
      </c>
      <c r="D2088" s="25" t="s">
        <v>62</v>
      </c>
      <c r="E2088" s="25" t="s">
        <v>553</v>
      </c>
      <c r="F2088" s="23" t="s">
        <v>365</v>
      </c>
      <c r="G2088" s="23" t="s">
        <v>553</v>
      </c>
      <c r="H2088" s="32" t="s">
        <v>365</v>
      </c>
      <c r="I2088" s="32" t="s">
        <v>574</v>
      </c>
      <c r="J2088" s="135">
        <v>287</v>
      </c>
      <c r="K2088" s="28">
        <v>0.83274999999999999</v>
      </c>
      <c r="L2088" s="28">
        <f t="shared" si="73"/>
        <v>0.83274999999999999</v>
      </c>
      <c r="O2088" s="77">
        <v>0.85265000000000002</v>
      </c>
      <c r="BF2088" s="106"/>
    </row>
    <row r="2089" spans="1:58" x14ac:dyDescent="0.25">
      <c r="A2089" t="s">
        <v>17</v>
      </c>
      <c r="B2089" s="25">
        <v>2020</v>
      </c>
      <c r="C2089" s="25" t="s">
        <v>0</v>
      </c>
      <c r="D2089" s="25" t="s">
        <v>63</v>
      </c>
      <c r="E2089" s="25" t="s">
        <v>553</v>
      </c>
      <c r="F2089" s="23" t="s">
        <v>365</v>
      </c>
      <c r="G2089" s="23" t="s">
        <v>553</v>
      </c>
      <c r="H2089" s="32" t="s">
        <v>365</v>
      </c>
      <c r="I2089" s="32" t="s">
        <v>574</v>
      </c>
      <c r="J2089" s="135">
        <v>243</v>
      </c>
      <c r="K2089" s="28">
        <v>0.82716000000000001</v>
      </c>
      <c r="L2089" s="28">
        <f t="shared" si="73"/>
        <v>0.82716000000000001</v>
      </c>
      <c r="O2089" s="77">
        <v>0.84214</v>
      </c>
      <c r="BF2089" s="106"/>
    </row>
    <row r="2090" spans="1:58" x14ac:dyDescent="0.25">
      <c r="A2090" t="s">
        <v>17</v>
      </c>
      <c r="B2090" s="25">
        <v>2020</v>
      </c>
      <c r="C2090" s="25" t="s">
        <v>1</v>
      </c>
      <c r="D2090" s="25" t="s">
        <v>64</v>
      </c>
      <c r="E2090" s="25" t="s">
        <v>553</v>
      </c>
      <c r="F2090" s="23" t="s">
        <v>365</v>
      </c>
      <c r="G2090" s="23" t="s">
        <v>553</v>
      </c>
      <c r="H2090" s="32" t="s">
        <v>365</v>
      </c>
      <c r="I2090" s="32" t="s">
        <v>574</v>
      </c>
      <c r="J2090" s="135">
        <v>132</v>
      </c>
      <c r="K2090" s="28">
        <v>0.80303000000000002</v>
      </c>
      <c r="L2090" s="28">
        <f t="shared" si="73"/>
        <v>0.80303000000000002</v>
      </c>
      <c r="O2090" s="77">
        <v>0.81738999999999995</v>
      </c>
      <c r="BF2090" s="106"/>
    </row>
    <row r="2091" spans="1:58" x14ac:dyDescent="0.25">
      <c r="A2091" t="s">
        <v>17</v>
      </c>
      <c r="B2091" s="25">
        <v>2020</v>
      </c>
      <c r="C2091" s="25" t="s">
        <v>2</v>
      </c>
      <c r="D2091" s="25" t="s">
        <v>65</v>
      </c>
      <c r="E2091" s="25" t="s">
        <v>553</v>
      </c>
      <c r="F2091" s="23" t="s">
        <v>365</v>
      </c>
      <c r="G2091" s="23" t="s">
        <v>553</v>
      </c>
      <c r="H2091" s="32" t="s">
        <v>365</v>
      </c>
      <c r="I2091" s="32" t="s">
        <v>574</v>
      </c>
      <c r="J2091" s="135">
        <v>212</v>
      </c>
      <c r="K2091" s="28">
        <v>0.83018999999999998</v>
      </c>
      <c r="L2091" s="28">
        <f t="shared" si="73"/>
        <v>0.83018999999999998</v>
      </c>
      <c r="O2091" s="77">
        <v>0.82706999999999997</v>
      </c>
      <c r="BF2091" s="106"/>
    </row>
    <row r="2092" spans="1:58" x14ac:dyDescent="0.25">
      <c r="A2092" t="s">
        <v>17</v>
      </c>
      <c r="B2092" s="25">
        <v>2020</v>
      </c>
      <c r="C2092" s="25" t="s">
        <v>3</v>
      </c>
      <c r="D2092" s="25" t="s">
        <v>66</v>
      </c>
      <c r="E2092" s="25" t="s">
        <v>553</v>
      </c>
      <c r="F2092" s="23" t="s">
        <v>365</v>
      </c>
      <c r="G2092" s="23" t="s">
        <v>553</v>
      </c>
      <c r="H2092" s="32" t="s">
        <v>365</v>
      </c>
      <c r="I2092" s="32" t="s">
        <v>574</v>
      </c>
      <c r="J2092" s="135">
        <v>286</v>
      </c>
      <c r="K2092" s="28">
        <v>0.83216999999999997</v>
      </c>
      <c r="L2092" s="28">
        <f t="shared" si="73"/>
        <v>0.83216999999999997</v>
      </c>
      <c r="O2092" s="77">
        <v>0.85233000000000003</v>
      </c>
      <c r="BF2092" s="106"/>
    </row>
    <row r="2093" spans="1:58" x14ac:dyDescent="0.25">
      <c r="A2093" t="s">
        <v>17</v>
      </c>
      <c r="B2093" s="25">
        <v>2021</v>
      </c>
      <c r="C2093" s="25" t="s">
        <v>0</v>
      </c>
      <c r="D2093" s="25" t="s">
        <v>67</v>
      </c>
      <c r="E2093" s="25" t="s">
        <v>553</v>
      </c>
      <c r="F2093" s="23" t="s">
        <v>365</v>
      </c>
      <c r="G2093" s="23" t="s">
        <v>553</v>
      </c>
      <c r="H2093" s="32" t="s">
        <v>365</v>
      </c>
      <c r="I2093" s="32" t="s">
        <v>574</v>
      </c>
      <c r="J2093" s="135">
        <v>227</v>
      </c>
      <c r="K2093" s="28">
        <v>0.83699999999999997</v>
      </c>
      <c r="L2093" s="28">
        <f t="shared" si="73"/>
        <v>0.83699999999999997</v>
      </c>
      <c r="O2093" s="77">
        <v>0.86184000000000005</v>
      </c>
      <c r="BF2093" s="106"/>
    </row>
    <row r="2094" spans="1:58" x14ac:dyDescent="0.25">
      <c r="A2094" t="s">
        <v>17</v>
      </c>
      <c r="B2094" s="25">
        <v>2021</v>
      </c>
      <c r="C2094" s="25" t="s">
        <v>1</v>
      </c>
      <c r="D2094" s="25" t="s">
        <v>68</v>
      </c>
      <c r="E2094" s="25" t="s">
        <v>553</v>
      </c>
      <c r="F2094" s="23" t="s">
        <v>365</v>
      </c>
      <c r="G2094" s="23" t="s">
        <v>553</v>
      </c>
      <c r="H2094" s="32" t="s">
        <v>365</v>
      </c>
      <c r="I2094" s="32" t="s">
        <v>574</v>
      </c>
      <c r="J2094" s="135">
        <v>275</v>
      </c>
      <c r="K2094" s="28">
        <v>0.83272999999999997</v>
      </c>
      <c r="L2094" s="28">
        <f t="shared" si="73"/>
        <v>0.83272999999999997</v>
      </c>
      <c r="O2094" s="77">
        <v>0.85790999999999995</v>
      </c>
      <c r="BF2094" s="106"/>
    </row>
    <row r="2095" spans="1:58" x14ac:dyDescent="0.25">
      <c r="A2095" t="s">
        <v>17</v>
      </c>
      <c r="B2095" s="25">
        <v>2021</v>
      </c>
      <c r="C2095" s="25" t="s">
        <v>2</v>
      </c>
      <c r="D2095" s="25" t="s">
        <v>69</v>
      </c>
      <c r="E2095" s="25" t="s">
        <v>553</v>
      </c>
      <c r="F2095" s="23" t="s">
        <v>365</v>
      </c>
      <c r="G2095" s="23" t="s">
        <v>553</v>
      </c>
      <c r="H2095" s="32" t="s">
        <v>365</v>
      </c>
      <c r="I2095" s="32" t="s">
        <v>574</v>
      </c>
      <c r="J2095" s="135">
        <v>274</v>
      </c>
      <c r="K2095" s="28">
        <v>0.84672000000000003</v>
      </c>
      <c r="L2095" s="28">
        <f t="shared" si="73"/>
        <v>0.84672000000000003</v>
      </c>
      <c r="O2095" s="77">
        <v>0.85472999999999999</v>
      </c>
      <c r="BF2095" s="106"/>
    </row>
    <row r="2096" spans="1:58" x14ac:dyDescent="0.25">
      <c r="A2096" t="s">
        <v>17</v>
      </c>
      <c r="B2096" s="25">
        <v>2021</v>
      </c>
      <c r="C2096" s="25" t="s">
        <v>3</v>
      </c>
      <c r="D2096" s="25" t="s">
        <v>70</v>
      </c>
      <c r="E2096" s="25" t="s">
        <v>553</v>
      </c>
      <c r="F2096" s="23" t="s">
        <v>365</v>
      </c>
      <c r="G2096" s="23" t="s">
        <v>553</v>
      </c>
      <c r="H2096" s="32" t="s">
        <v>365</v>
      </c>
      <c r="I2096" s="32" t="s">
        <v>574</v>
      </c>
      <c r="J2096" s="135">
        <v>304</v>
      </c>
      <c r="K2096" s="28">
        <v>0.85526000000000002</v>
      </c>
      <c r="L2096" s="28">
        <f t="shared" si="73"/>
        <v>0.85526000000000002</v>
      </c>
      <c r="O2096" s="77">
        <v>0.86302999999999996</v>
      </c>
      <c r="BF2096" s="106"/>
    </row>
    <row r="2097" spans="1:58" x14ac:dyDescent="0.25">
      <c r="A2097" t="s">
        <v>17</v>
      </c>
      <c r="B2097" s="25">
        <v>2022</v>
      </c>
      <c r="C2097" s="25" t="s">
        <v>0</v>
      </c>
      <c r="D2097" s="25" t="s">
        <v>71</v>
      </c>
      <c r="E2097" s="25" t="s">
        <v>553</v>
      </c>
      <c r="F2097" s="23" t="s">
        <v>365</v>
      </c>
      <c r="G2097" s="23" t="s">
        <v>553</v>
      </c>
      <c r="H2097" s="32" t="s">
        <v>365</v>
      </c>
      <c r="I2097" s="32" t="s">
        <v>574</v>
      </c>
      <c r="J2097" s="135">
        <v>297</v>
      </c>
      <c r="K2097" s="28">
        <v>0.86531999999999998</v>
      </c>
      <c r="L2097" s="28">
        <f t="shared" si="73"/>
        <v>0.86531999999999998</v>
      </c>
      <c r="O2097" s="77">
        <v>0.86423000000000005</v>
      </c>
      <c r="BF2097" s="106"/>
    </row>
    <row r="2098" spans="1:58" x14ac:dyDescent="0.25">
      <c r="A2098" t="s">
        <v>17</v>
      </c>
      <c r="B2098" s="25">
        <v>2022</v>
      </c>
      <c r="C2098" s="25" t="s">
        <v>1</v>
      </c>
      <c r="D2098" s="25" t="s">
        <v>72</v>
      </c>
      <c r="E2098" s="25" t="s">
        <v>553</v>
      </c>
      <c r="F2098" s="23" t="s">
        <v>365</v>
      </c>
      <c r="G2098" s="23" t="s">
        <v>553</v>
      </c>
      <c r="H2098" s="32" t="s">
        <v>365</v>
      </c>
      <c r="I2098" s="32" t="s">
        <v>574</v>
      </c>
      <c r="J2098" s="135">
        <v>336</v>
      </c>
      <c r="K2098" s="28">
        <v>0.83631</v>
      </c>
      <c r="L2098" s="28">
        <f t="shared" si="73"/>
        <v>0.83631</v>
      </c>
      <c r="O2098" s="77">
        <v>0.85797999999999996</v>
      </c>
      <c r="BF2098" s="106"/>
    </row>
    <row r="2099" spans="1:58" x14ac:dyDescent="0.25">
      <c r="A2099" t="s">
        <v>17</v>
      </c>
      <c r="B2099" s="25">
        <v>2022</v>
      </c>
      <c r="C2099" s="25" t="s">
        <v>2</v>
      </c>
      <c r="D2099" s="25" t="s">
        <v>73</v>
      </c>
      <c r="E2099" s="25" t="s">
        <v>553</v>
      </c>
      <c r="F2099" s="23" t="s">
        <v>365</v>
      </c>
      <c r="G2099" s="23" t="s">
        <v>553</v>
      </c>
      <c r="H2099" s="32" t="s">
        <v>365</v>
      </c>
      <c r="I2099" s="32" t="s">
        <v>574</v>
      </c>
      <c r="J2099" s="135">
        <v>284</v>
      </c>
      <c r="K2099" s="28">
        <v>0.84858999999999996</v>
      </c>
      <c r="L2099" s="28">
        <f t="shared" si="73"/>
        <v>0.84858999999999996</v>
      </c>
      <c r="O2099" s="77">
        <v>0.85080999999999996</v>
      </c>
      <c r="BF2099" s="106"/>
    </row>
    <row r="2100" spans="1:58" x14ac:dyDescent="0.25">
      <c r="A2100" t="s">
        <v>17</v>
      </c>
      <c r="B2100" s="25">
        <v>2022</v>
      </c>
      <c r="C2100" s="25" t="s">
        <v>3</v>
      </c>
      <c r="D2100" s="25" t="s">
        <v>493</v>
      </c>
      <c r="E2100" s="25" t="s">
        <v>553</v>
      </c>
      <c r="F2100" s="23" t="s">
        <v>365</v>
      </c>
      <c r="G2100" s="23" t="s">
        <v>553</v>
      </c>
      <c r="H2100" s="32" t="s">
        <v>365</v>
      </c>
      <c r="I2100" s="32" t="s">
        <v>574</v>
      </c>
      <c r="J2100" s="135">
        <v>284</v>
      </c>
      <c r="K2100" s="28">
        <v>0.85211000000000003</v>
      </c>
      <c r="L2100" s="28">
        <f t="shared" si="73"/>
        <v>0.85211000000000003</v>
      </c>
      <c r="O2100" s="77">
        <v>0.85358999999999996</v>
      </c>
      <c r="BF2100" s="106"/>
    </row>
    <row r="2101" spans="1:58" x14ac:dyDescent="0.25">
      <c r="A2101" t="s">
        <v>17</v>
      </c>
      <c r="B2101" s="25">
        <v>2023</v>
      </c>
      <c r="C2101" s="25" t="s">
        <v>0</v>
      </c>
      <c r="D2101" s="25" t="s">
        <v>537</v>
      </c>
      <c r="E2101" s="25" t="s">
        <v>553</v>
      </c>
      <c r="F2101" s="23" t="s">
        <v>365</v>
      </c>
      <c r="G2101" s="23" t="s">
        <v>553</v>
      </c>
      <c r="H2101" s="32" t="s">
        <v>365</v>
      </c>
      <c r="I2101" s="32" t="s">
        <v>574</v>
      </c>
      <c r="J2101" s="135">
        <v>287</v>
      </c>
      <c r="K2101" s="28">
        <v>0.83274999999999999</v>
      </c>
      <c r="L2101" s="28">
        <f t="shared" si="73"/>
        <v>0.83274999999999999</v>
      </c>
      <c r="O2101" s="77">
        <v>0.85650000000000004</v>
      </c>
      <c r="BF2101" s="106"/>
    </row>
    <row r="2102" spans="1:58" x14ac:dyDescent="0.25">
      <c r="A2102" t="s">
        <v>17</v>
      </c>
      <c r="B2102" s="25">
        <v>2018</v>
      </c>
      <c r="C2102" s="25" t="s">
        <v>0</v>
      </c>
      <c r="D2102" s="25" t="s">
        <v>54</v>
      </c>
      <c r="E2102" s="25" t="s">
        <v>252</v>
      </c>
      <c r="F2102" s="23" t="s">
        <v>253</v>
      </c>
      <c r="G2102" s="23" t="s">
        <v>549</v>
      </c>
      <c r="H2102" s="32" t="s">
        <v>357</v>
      </c>
      <c r="I2102" s="32" t="s">
        <v>574</v>
      </c>
      <c r="J2102" s="135">
        <v>16</v>
      </c>
      <c r="K2102" s="28">
        <v>0.8125</v>
      </c>
      <c r="L2102" s="28">
        <f t="shared" si="73"/>
        <v>0.8992</v>
      </c>
      <c r="O2102" s="77">
        <v>0.84830000000000005</v>
      </c>
      <c r="BF2102" s="106"/>
    </row>
    <row r="2103" spans="1:58" x14ac:dyDescent="0.25">
      <c r="A2103" t="s">
        <v>17</v>
      </c>
      <c r="B2103" s="25">
        <v>2018</v>
      </c>
      <c r="C2103" s="25" t="s">
        <v>1</v>
      </c>
      <c r="D2103" s="25" t="s">
        <v>56</v>
      </c>
      <c r="E2103" s="25" t="s">
        <v>252</v>
      </c>
      <c r="F2103" s="23" t="s">
        <v>253</v>
      </c>
      <c r="G2103" s="23" t="s">
        <v>549</v>
      </c>
      <c r="H2103" s="32" t="s">
        <v>357</v>
      </c>
      <c r="I2103" s="32" t="s">
        <v>574</v>
      </c>
      <c r="J2103" s="135">
        <v>24</v>
      </c>
      <c r="K2103" s="28">
        <v>0.875</v>
      </c>
      <c r="L2103" s="28">
        <f t="shared" si="73"/>
        <v>0.88761000000000001</v>
      </c>
      <c r="O2103" s="77">
        <v>0.85524</v>
      </c>
      <c r="BF2103" s="106"/>
    </row>
    <row r="2104" spans="1:58" x14ac:dyDescent="0.25">
      <c r="A2104" t="s">
        <v>17</v>
      </c>
      <c r="B2104" s="25">
        <v>2018</v>
      </c>
      <c r="C2104" s="25" t="s">
        <v>2</v>
      </c>
      <c r="D2104" s="25" t="s">
        <v>57</v>
      </c>
      <c r="E2104" s="25" t="s">
        <v>252</v>
      </c>
      <c r="F2104" s="23" t="s">
        <v>253</v>
      </c>
      <c r="G2104" s="23" t="s">
        <v>549</v>
      </c>
      <c r="H2104" s="32" t="s">
        <v>357</v>
      </c>
      <c r="I2104" s="32" t="s">
        <v>574</v>
      </c>
      <c r="J2104" s="135">
        <v>15</v>
      </c>
      <c r="K2104" s="28">
        <v>0.8</v>
      </c>
      <c r="L2104" s="28">
        <f t="shared" si="73"/>
        <v>0.90776999999999997</v>
      </c>
      <c r="O2104" s="77">
        <v>0.85572000000000004</v>
      </c>
      <c r="BF2104" s="106"/>
    </row>
    <row r="2105" spans="1:58" x14ac:dyDescent="0.25">
      <c r="A2105" t="s">
        <v>17</v>
      </c>
      <c r="B2105" s="25">
        <v>2018</v>
      </c>
      <c r="C2105" s="25" t="s">
        <v>3</v>
      </c>
      <c r="D2105" s="25" t="s">
        <v>58</v>
      </c>
      <c r="E2105" s="25" t="s">
        <v>252</v>
      </c>
      <c r="F2105" s="23" t="s">
        <v>253</v>
      </c>
      <c r="G2105" s="23" t="s">
        <v>549</v>
      </c>
      <c r="H2105" s="32" t="s">
        <v>357</v>
      </c>
      <c r="I2105" s="32" t="s">
        <v>574</v>
      </c>
      <c r="J2105" s="135">
        <v>22</v>
      </c>
      <c r="K2105" s="28">
        <v>0.86363999999999996</v>
      </c>
      <c r="L2105" s="28">
        <f t="shared" si="73"/>
        <v>0.85624999999999996</v>
      </c>
      <c r="O2105" s="77">
        <v>0.85877999999999999</v>
      </c>
      <c r="BF2105" s="106"/>
    </row>
    <row r="2106" spans="1:58" x14ac:dyDescent="0.25">
      <c r="A2106" t="s">
        <v>17</v>
      </c>
      <c r="B2106" s="25">
        <v>2019</v>
      </c>
      <c r="C2106" s="25" t="s">
        <v>0</v>
      </c>
      <c r="D2106" s="25" t="s">
        <v>59</v>
      </c>
      <c r="E2106" s="25" t="s">
        <v>252</v>
      </c>
      <c r="F2106" s="23" t="s">
        <v>253</v>
      </c>
      <c r="G2106" s="23" t="s">
        <v>549</v>
      </c>
      <c r="H2106" s="32" t="s">
        <v>357</v>
      </c>
      <c r="I2106" s="32" t="s">
        <v>574</v>
      </c>
      <c r="J2106" s="135">
        <v>21</v>
      </c>
      <c r="K2106" s="28">
        <v>0.90476000000000001</v>
      </c>
      <c r="L2106" s="28">
        <f t="shared" si="73"/>
        <v>0.86451999999999996</v>
      </c>
      <c r="O2106" s="77">
        <v>0.85007999999999995</v>
      </c>
      <c r="BF2106" s="106"/>
    </row>
    <row r="2107" spans="1:58" x14ac:dyDescent="0.25">
      <c r="A2107" t="s">
        <v>17</v>
      </c>
      <c r="B2107" s="25">
        <v>2019</v>
      </c>
      <c r="C2107" s="25" t="s">
        <v>1</v>
      </c>
      <c r="D2107" s="25" t="s">
        <v>60</v>
      </c>
      <c r="E2107" s="25" t="s">
        <v>252</v>
      </c>
      <c r="F2107" s="23" t="s">
        <v>253</v>
      </c>
      <c r="G2107" s="23" t="s">
        <v>549</v>
      </c>
      <c r="H2107" s="32" t="s">
        <v>357</v>
      </c>
      <c r="I2107" s="32" t="s">
        <v>574</v>
      </c>
      <c r="J2107" s="135">
        <v>23</v>
      </c>
      <c r="K2107" s="28">
        <v>0.82608999999999999</v>
      </c>
      <c r="L2107" s="28">
        <f t="shared" si="73"/>
        <v>0.86243000000000003</v>
      </c>
      <c r="O2107" s="77">
        <v>0.85524</v>
      </c>
      <c r="BF2107" s="106"/>
    </row>
    <row r="2108" spans="1:58" x14ac:dyDescent="0.25">
      <c r="A2108" t="s">
        <v>17</v>
      </c>
      <c r="B2108" s="25">
        <v>2019</v>
      </c>
      <c r="C2108" s="25" t="s">
        <v>2</v>
      </c>
      <c r="D2108" s="25" t="s">
        <v>61</v>
      </c>
      <c r="E2108" s="25" t="s">
        <v>252</v>
      </c>
      <c r="F2108" s="23" t="s">
        <v>253</v>
      </c>
      <c r="G2108" s="23" t="s">
        <v>549</v>
      </c>
      <c r="H2108" s="32" t="s">
        <v>357</v>
      </c>
      <c r="I2108" s="32" t="s">
        <v>574</v>
      </c>
      <c r="J2108" s="135">
        <v>18</v>
      </c>
      <c r="K2108" s="28">
        <v>0.83333000000000002</v>
      </c>
      <c r="L2108" s="28">
        <f t="shared" si="73"/>
        <v>0.88331000000000004</v>
      </c>
      <c r="O2108" s="77">
        <v>0.85079000000000005</v>
      </c>
      <c r="BF2108" s="106"/>
    </row>
    <row r="2109" spans="1:58" x14ac:dyDescent="0.25">
      <c r="A2109" t="s">
        <v>17</v>
      </c>
      <c r="B2109" s="25">
        <v>2019</v>
      </c>
      <c r="C2109" s="25" t="s">
        <v>3</v>
      </c>
      <c r="D2109" s="25" t="s">
        <v>62</v>
      </c>
      <c r="E2109" s="25" t="s">
        <v>252</v>
      </c>
      <c r="F2109" s="23" t="s">
        <v>253</v>
      </c>
      <c r="G2109" s="23" t="s">
        <v>549</v>
      </c>
      <c r="H2109" s="32" t="s">
        <v>357</v>
      </c>
      <c r="I2109" s="32" t="s">
        <v>574</v>
      </c>
      <c r="J2109" s="135">
        <v>22</v>
      </c>
      <c r="K2109" s="28">
        <v>0.86363999999999996</v>
      </c>
      <c r="L2109" s="28">
        <f t="shared" si="73"/>
        <v>0.87575999999999998</v>
      </c>
      <c r="O2109" s="77">
        <v>0.85265000000000002</v>
      </c>
      <c r="BF2109" s="106"/>
    </row>
    <row r="2110" spans="1:58" x14ac:dyDescent="0.25">
      <c r="A2110" t="s">
        <v>17</v>
      </c>
      <c r="B2110" s="25">
        <v>2020</v>
      </c>
      <c r="C2110" s="25" t="s">
        <v>0</v>
      </c>
      <c r="D2110" s="25" t="s">
        <v>63</v>
      </c>
      <c r="E2110" s="25" t="s">
        <v>252</v>
      </c>
      <c r="F2110" s="23" t="s">
        <v>253</v>
      </c>
      <c r="G2110" s="23" t="s">
        <v>549</v>
      </c>
      <c r="H2110" s="32" t="s">
        <v>357</v>
      </c>
      <c r="I2110" s="32" t="s">
        <v>574</v>
      </c>
      <c r="J2110" s="135">
        <v>17</v>
      </c>
      <c r="K2110" s="28">
        <v>0.52941000000000005</v>
      </c>
      <c r="L2110" s="28">
        <f t="shared" si="73"/>
        <v>0.85306999999999999</v>
      </c>
      <c r="O2110" s="77">
        <v>0.84214</v>
      </c>
      <c r="BF2110" s="106"/>
    </row>
    <row r="2111" spans="1:58" x14ac:dyDescent="0.25">
      <c r="A2111" t="s">
        <v>17</v>
      </c>
      <c r="B2111" s="25">
        <v>2020</v>
      </c>
      <c r="C2111" s="25" t="s">
        <v>1</v>
      </c>
      <c r="D2111" s="25" t="s">
        <v>64</v>
      </c>
      <c r="E2111" s="25" t="s">
        <v>252</v>
      </c>
      <c r="F2111" s="23" t="s">
        <v>253</v>
      </c>
      <c r="G2111" s="23" t="s">
        <v>549</v>
      </c>
      <c r="H2111" s="32" t="s">
        <v>357</v>
      </c>
      <c r="I2111" s="32" t="s">
        <v>574</v>
      </c>
      <c r="J2111" s="135">
        <v>16</v>
      </c>
      <c r="K2111" s="28">
        <v>0.875</v>
      </c>
      <c r="L2111" s="28">
        <f t="shared" si="73"/>
        <v>0.86890000000000001</v>
      </c>
      <c r="O2111" s="77">
        <v>0.81738999999999995</v>
      </c>
      <c r="BF2111" s="106"/>
    </row>
    <row r="2112" spans="1:58" x14ac:dyDescent="0.25">
      <c r="A2112" t="s">
        <v>17</v>
      </c>
      <c r="B2112" s="25">
        <v>2020</v>
      </c>
      <c r="C2112" s="25" t="s">
        <v>2</v>
      </c>
      <c r="D2112" s="25" t="s">
        <v>65</v>
      </c>
      <c r="E2112" s="25" t="s">
        <v>252</v>
      </c>
      <c r="F2112" s="23" t="s">
        <v>253</v>
      </c>
      <c r="G2112" s="23" t="s">
        <v>549</v>
      </c>
      <c r="H2112" s="32" t="s">
        <v>357</v>
      </c>
      <c r="I2112" s="32" t="s">
        <v>574</v>
      </c>
      <c r="J2112" s="135">
        <v>22</v>
      </c>
      <c r="K2112" s="28">
        <v>0.68181999999999998</v>
      </c>
      <c r="L2112" s="28">
        <f t="shared" si="73"/>
        <v>0.84679000000000004</v>
      </c>
      <c r="O2112" s="77">
        <v>0.82706999999999997</v>
      </c>
      <c r="BF2112" s="106"/>
    </row>
    <row r="2113" spans="1:58" x14ac:dyDescent="0.25">
      <c r="A2113" t="s">
        <v>17</v>
      </c>
      <c r="B2113" s="25">
        <v>2020</v>
      </c>
      <c r="C2113" s="25" t="s">
        <v>3</v>
      </c>
      <c r="D2113" s="25" t="s">
        <v>66</v>
      </c>
      <c r="E2113" s="25" t="s">
        <v>252</v>
      </c>
      <c r="F2113" s="23" t="s">
        <v>253</v>
      </c>
      <c r="G2113" s="23" t="s">
        <v>549</v>
      </c>
      <c r="H2113" s="32" t="s">
        <v>357</v>
      </c>
      <c r="I2113" s="32" t="s">
        <v>574</v>
      </c>
      <c r="J2113" s="135">
        <v>17</v>
      </c>
      <c r="K2113" s="28">
        <v>0.88234999999999997</v>
      </c>
      <c r="L2113" s="28">
        <f t="shared" si="73"/>
        <v>0.87172000000000005</v>
      </c>
      <c r="O2113" s="77">
        <v>0.85233000000000003</v>
      </c>
      <c r="BF2113" s="106"/>
    </row>
    <row r="2114" spans="1:58" x14ac:dyDescent="0.25">
      <c r="A2114" t="s">
        <v>17</v>
      </c>
      <c r="B2114" s="25">
        <v>2021</v>
      </c>
      <c r="C2114" s="25" t="s">
        <v>0</v>
      </c>
      <c r="D2114" s="25" t="s">
        <v>67</v>
      </c>
      <c r="E2114" s="25" t="s">
        <v>252</v>
      </c>
      <c r="F2114" s="23" t="s">
        <v>253</v>
      </c>
      <c r="G2114" s="23" t="s">
        <v>549</v>
      </c>
      <c r="H2114" s="32" t="s">
        <v>357</v>
      </c>
      <c r="I2114" s="32" t="s">
        <v>574</v>
      </c>
      <c r="J2114" s="135">
        <v>16</v>
      </c>
      <c r="K2114" s="28">
        <v>0.75</v>
      </c>
      <c r="L2114" s="28">
        <f t="shared" ref="L2114:L2177" si="74">SUMIFS(K:K, E:E, G2114, D:D, D2114, I:I, I2114)</f>
        <v>0.88646999999999998</v>
      </c>
      <c r="O2114" s="77">
        <v>0.86184000000000005</v>
      </c>
      <c r="BF2114" s="106"/>
    </row>
    <row r="2115" spans="1:58" x14ac:dyDescent="0.25">
      <c r="A2115" t="s">
        <v>17</v>
      </c>
      <c r="B2115" s="25">
        <v>2021</v>
      </c>
      <c r="C2115" s="25" t="s">
        <v>1</v>
      </c>
      <c r="D2115" s="25" t="s">
        <v>68</v>
      </c>
      <c r="E2115" s="25" t="s">
        <v>252</v>
      </c>
      <c r="F2115" s="23" t="s">
        <v>253</v>
      </c>
      <c r="G2115" s="23" t="s">
        <v>549</v>
      </c>
      <c r="H2115" s="32" t="s">
        <v>357</v>
      </c>
      <c r="I2115" s="32" t="s">
        <v>574</v>
      </c>
      <c r="J2115" s="135">
        <v>30</v>
      </c>
      <c r="K2115" s="28">
        <v>0.93332999999999999</v>
      </c>
      <c r="L2115" s="28">
        <f t="shared" si="74"/>
        <v>0.88195999999999997</v>
      </c>
      <c r="O2115" s="77">
        <v>0.85790999999999995</v>
      </c>
      <c r="BF2115" s="106"/>
    </row>
    <row r="2116" spans="1:58" x14ac:dyDescent="0.25">
      <c r="A2116" t="s">
        <v>17</v>
      </c>
      <c r="B2116" s="25">
        <v>2021</v>
      </c>
      <c r="C2116" s="25" t="s">
        <v>2</v>
      </c>
      <c r="D2116" s="25" t="s">
        <v>69</v>
      </c>
      <c r="E2116" s="25" t="s">
        <v>252</v>
      </c>
      <c r="F2116" s="23" t="s">
        <v>253</v>
      </c>
      <c r="G2116" s="23" t="s">
        <v>549</v>
      </c>
      <c r="H2116" s="32" t="s">
        <v>357</v>
      </c>
      <c r="I2116" s="32" t="s">
        <v>574</v>
      </c>
      <c r="J2116" s="135">
        <v>18</v>
      </c>
      <c r="K2116" s="28">
        <v>0.88888999999999996</v>
      </c>
      <c r="L2116" s="28">
        <f t="shared" si="74"/>
        <v>0.88331000000000004</v>
      </c>
      <c r="O2116" s="77">
        <v>0.85472999999999999</v>
      </c>
      <c r="BF2116" s="106"/>
    </row>
    <row r="2117" spans="1:58" x14ac:dyDescent="0.25">
      <c r="A2117" t="s">
        <v>17</v>
      </c>
      <c r="B2117" s="25">
        <v>2021</v>
      </c>
      <c r="C2117" s="25" t="s">
        <v>3</v>
      </c>
      <c r="D2117" s="25" t="s">
        <v>70</v>
      </c>
      <c r="E2117" s="25" t="s">
        <v>252</v>
      </c>
      <c r="F2117" s="23" t="s">
        <v>253</v>
      </c>
      <c r="G2117" s="23" t="s">
        <v>549</v>
      </c>
      <c r="H2117" s="32" t="s">
        <v>357</v>
      </c>
      <c r="I2117" s="32" t="s">
        <v>574</v>
      </c>
      <c r="J2117" s="135">
        <v>22</v>
      </c>
      <c r="K2117" s="28">
        <v>0.86363999999999996</v>
      </c>
      <c r="L2117" s="28">
        <f t="shared" si="74"/>
        <v>0.90358000000000005</v>
      </c>
      <c r="O2117" s="77">
        <v>0.86302999999999996</v>
      </c>
      <c r="BF2117" s="106"/>
    </row>
    <row r="2118" spans="1:58" x14ac:dyDescent="0.25">
      <c r="A2118" t="s">
        <v>17</v>
      </c>
      <c r="B2118" s="25">
        <v>2022</v>
      </c>
      <c r="C2118" s="25" t="s">
        <v>0</v>
      </c>
      <c r="D2118" s="25" t="s">
        <v>71</v>
      </c>
      <c r="E2118" s="25" t="s">
        <v>252</v>
      </c>
      <c r="F2118" s="23" t="s">
        <v>253</v>
      </c>
      <c r="G2118" s="23" t="s">
        <v>549</v>
      </c>
      <c r="H2118" s="32" t="s">
        <v>357</v>
      </c>
      <c r="I2118" s="32" t="s">
        <v>574</v>
      </c>
      <c r="J2118" s="135">
        <v>20</v>
      </c>
      <c r="K2118" s="28">
        <v>0.75</v>
      </c>
      <c r="L2118" s="28">
        <f t="shared" si="74"/>
        <v>0.88136000000000003</v>
      </c>
      <c r="O2118" s="77">
        <v>0.86423000000000005</v>
      </c>
      <c r="BF2118" s="106"/>
    </row>
    <row r="2119" spans="1:58" x14ac:dyDescent="0.25">
      <c r="A2119" t="s">
        <v>17</v>
      </c>
      <c r="B2119" s="25">
        <v>2022</v>
      </c>
      <c r="C2119" s="25" t="s">
        <v>1</v>
      </c>
      <c r="D2119" s="25" t="s">
        <v>72</v>
      </c>
      <c r="E2119" s="25" t="s">
        <v>252</v>
      </c>
      <c r="F2119" s="23" t="s">
        <v>253</v>
      </c>
      <c r="G2119" s="23" t="s">
        <v>549</v>
      </c>
      <c r="H2119" s="32" t="s">
        <v>357</v>
      </c>
      <c r="I2119" s="32" t="s">
        <v>574</v>
      </c>
      <c r="J2119" s="135">
        <v>27</v>
      </c>
      <c r="K2119" s="28">
        <v>0.81481000000000003</v>
      </c>
      <c r="L2119" s="28">
        <f t="shared" si="74"/>
        <v>0.89736000000000005</v>
      </c>
      <c r="O2119" s="77">
        <v>0.85797999999999996</v>
      </c>
      <c r="BF2119" s="106"/>
    </row>
    <row r="2120" spans="1:58" x14ac:dyDescent="0.25">
      <c r="A2120" t="s">
        <v>17</v>
      </c>
      <c r="B2120" s="25">
        <v>2022</v>
      </c>
      <c r="C2120" s="25" t="s">
        <v>2</v>
      </c>
      <c r="D2120" s="25" t="s">
        <v>73</v>
      </c>
      <c r="E2120" s="25" t="s">
        <v>252</v>
      </c>
      <c r="F2120" s="23" t="s">
        <v>253</v>
      </c>
      <c r="G2120" s="23" t="s">
        <v>549</v>
      </c>
      <c r="H2120" s="32" t="s">
        <v>357</v>
      </c>
      <c r="I2120" s="32" t="s">
        <v>574</v>
      </c>
      <c r="J2120" s="135">
        <v>29</v>
      </c>
      <c r="K2120" s="28">
        <v>0.82759000000000005</v>
      </c>
      <c r="L2120" s="28">
        <f t="shared" si="74"/>
        <v>0.8649</v>
      </c>
      <c r="O2120" s="77">
        <v>0.85080999999999996</v>
      </c>
      <c r="BF2120" s="106"/>
    </row>
    <row r="2121" spans="1:58" x14ac:dyDescent="0.25">
      <c r="A2121" t="s">
        <v>17</v>
      </c>
      <c r="B2121" s="25">
        <v>2022</v>
      </c>
      <c r="C2121" s="25" t="s">
        <v>3</v>
      </c>
      <c r="D2121" s="25" t="s">
        <v>493</v>
      </c>
      <c r="E2121" s="25" t="s">
        <v>252</v>
      </c>
      <c r="F2121" s="23" t="s">
        <v>253</v>
      </c>
      <c r="G2121" s="23" t="s">
        <v>549</v>
      </c>
      <c r="H2121" s="32" t="s">
        <v>357</v>
      </c>
      <c r="I2121" s="32" t="s">
        <v>574</v>
      </c>
      <c r="J2121" s="135">
        <v>19</v>
      </c>
      <c r="K2121" s="28">
        <v>0.68420999999999998</v>
      </c>
      <c r="L2121" s="28">
        <f t="shared" si="74"/>
        <v>0.86804000000000003</v>
      </c>
      <c r="O2121" s="77">
        <v>0.85358999999999996</v>
      </c>
      <c r="BF2121" s="106"/>
    </row>
    <row r="2122" spans="1:58" x14ac:dyDescent="0.25">
      <c r="A2122" t="s">
        <v>17</v>
      </c>
      <c r="B2122" s="25">
        <v>2023</v>
      </c>
      <c r="C2122" s="25" t="s">
        <v>0</v>
      </c>
      <c r="D2122" s="25" t="s">
        <v>537</v>
      </c>
      <c r="E2122" s="25" t="s">
        <v>252</v>
      </c>
      <c r="F2122" s="23" t="s">
        <v>253</v>
      </c>
      <c r="G2122" s="23" t="s">
        <v>549</v>
      </c>
      <c r="H2122" s="32" t="s">
        <v>357</v>
      </c>
      <c r="I2122" s="32" t="s">
        <v>574</v>
      </c>
      <c r="J2122" s="135">
        <v>18</v>
      </c>
      <c r="K2122" s="28">
        <v>0.72221999999999997</v>
      </c>
      <c r="L2122" s="28">
        <f t="shared" si="74"/>
        <v>0.85792000000000002</v>
      </c>
      <c r="O2122" s="77">
        <v>0.85650000000000004</v>
      </c>
      <c r="BF2122" s="106"/>
    </row>
    <row r="2123" spans="1:58" x14ac:dyDescent="0.25">
      <c r="A2123" t="s">
        <v>17</v>
      </c>
      <c r="B2123" s="25">
        <v>2018</v>
      </c>
      <c r="C2123" s="25" t="s">
        <v>0</v>
      </c>
      <c r="D2123" s="25" t="s">
        <v>54</v>
      </c>
      <c r="E2123" s="25" t="s">
        <v>254</v>
      </c>
      <c r="F2123" s="23" t="s">
        <v>255</v>
      </c>
      <c r="G2123" s="23" t="s">
        <v>552</v>
      </c>
      <c r="H2123" s="32" t="s">
        <v>354</v>
      </c>
      <c r="I2123" s="32" t="s">
        <v>574</v>
      </c>
      <c r="J2123" s="135">
        <v>41</v>
      </c>
      <c r="K2123" s="28">
        <v>0.95121999999999995</v>
      </c>
      <c r="L2123" s="28">
        <f t="shared" si="74"/>
        <v>0.83921999999999997</v>
      </c>
      <c r="O2123" s="77">
        <v>0.84830000000000005</v>
      </c>
      <c r="BF2123" s="106"/>
    </row>
    <row r="2124" spans="1:58" x14ac:dyDescent="0.25">
      <c r="A2124" t="s">
        <v>17</v>
      </c>
      <c r="B2124" s="25">
        <v>2018</v>
      </c>
      <c r="C2124" s="25" t="s">
        <v>1</v>
      </c>
      <c r="D2124" s="25" t="s">
        <v>56</v>
      </c>
      <c r="E2124" s="25" t="s">
        <v>254</v>
      </c>
      <c r="F2124" s="23" t="s">
        <v>255</v>
      </c>
      <c r="G2124" s="23" t="s">
        <v>552</v>
      </c>
      <c r="H2124" s="32" t="s">
        <v>354</v>
      </c>
      <c r="I2124" s="32" t="s">
        <v>574</v>
      </c>
      <c r="J2124" s="135">
        <v>57</v>
      </c>
      <c r="K2124" s="28">
        <v>0.80701999999999996</v>
      </c>
      <c r="L2124" s="28">
        <f t="shared" si="74"/>
        <v>0.83714999999999995</v>
      </c>
      <c r="O2124" s="77">
        <v>0.85524</v>
      </c>
      <c r="BF2124" s="106"/>
    </row>
    <row r="2125" spans="1:58" x14ac:dyDescent="0.25">
      <c r="A2125" t="s">
        <v>17</v>
      </c>
      <c r="B2125" s="25">
        <v>2018</v>
      </c>
      <c r="C2125" s="25" t="s">
        <v>2</v>
      </c>
      <c r="D2125" s="25" t="s">
        <v>57</v>
      </c>
      <c r="E2125" s="25" t="s">
        <v>254</v>
      </c>
      <c r="F2125" s="23" t="s">
        <v>255</v>
      </c>
      <c r="G2125" s="23" t="s">
        <v>552</v>
      </c>
      <c r="H2125" s="32" t="s">
        <v>354</v>
      </c>
      <c r="I2125" s="32" t="s">
        <v>574</v>
      </c>
      <c r="J2125" s="135">
        <v>59</v>
      </c>
      <c r="K2125" s="28">
        <v>0.84745999999999999</v>
      </c>
      <c r="L2125" s="28">
        <f t="shared" si="74"/>
        <v>0.84901000000000004</v>
      </c>
      <c r="O2125" s="77">
        <v>0.85572000000000004</v>
      </c>
      <c r="BF2125" s="106"/>
    </row>
    <row r="2126" spans="1:58" x14ac:dyDescent="0.25">
      <c r="A2126" t="s">
        <v>17</v>
      </c>
      <c r="B2126" s="25">
        <v>2018</v>
      </c>
      <c r="C2126" s="25" t="s">
        <v>3</v>
      </c>
      <c r="D2126" s="25" t="s">
        <v>58</v>
      </c>
      <c r="E2126" s="25" t="s">
        <v>254</v>
      </c>
      <c r="F2126" s="23" t="s">
        <v>255</v>
      </c>
      <c r="G2126" s="23" t="s">
        <v>552</v>
      </c>
      <c r="H2126" s="32" t="s">
        <v>354</v>
      </c>
      <c r="I2126" s="32" t="s">
        <v>574</v>
      </c>
      <c r="J2126" s="135">
        <v>48</v>
      </c>
      <c r="K2126" s="28">
        <v>0.85416999999999998</v>
      </c>
      <c r="L2126" s="28">
        <f t="shared" si="74"/>
        <v>0.84667999999999999</v>
      </c>
      <c r="O2126" s="77">
        <v>0.85877999999999999</v>
      </c>
      <c r="BF2126" s="106"/>
    </row>
    <row r="2127" spans="1:58" x14ac:dyDescent="0.25">
      <c r="A2127" t="s">
        <v>17</v>
      </c>
      <c r="B2127" s="25">
        <v>2019</v>
      </c>
      <c r="C2127" s="25" t="s">
        <v>0</v>
      </c>
      <c r="D2127" s="25" t="s">
        <v>59</v>
      </c>
      <c r="E2127" s="25" t="s">
        <v>254</v>
      </c>
      <c r="F2127" s="23" t="s">
        <v>255</v>
      </c>
      <c r="G2127" s="23" t="s">
        <v>552</v>
      </c>
      <c r="H2127" s="32" t="s">
        <v>354</v>
      </c>
      <c r="I2127" s="32" t="s">
        <v>574</v>
      </c>
      <c r="J2127" s="135">
        <v>49</v>
      </c>
      <c r="K2127" s="28">
        <v>0.83672999999999997</v>
      </c>
      <c r="L2127" s="28">
        <f t="shared" si="74"/>
        <v>0.84623000000000004</v>
      </c>
      <c r="O2127" s="77">
        <v>0.85007999999999995</v>
      </c>
      <c r="BF2127" s="106"/>
    </row>
    <row r="2128" spans="1:58" x14ac:dyDescent="0.25">
      <c r="A2128" t="s">
        <v>17</v>
      </c>
      <c r="B2128" s="25">
        <v>2019</v>
      </c>
      <c r="C2128" s="25" t="s">
        <v>1</v>
      </c>
      <c r="D2128" s="25" t="s">
        <v>60</v>
      </c>
      <c r="E2128" s="25" t="s">
        <v>254</v>
      </c>
      <c r="F2128" s="23" t="s">
        <v>255</v>
      </c>
      <c r="G2128" s="23" t="s">
        <v>552</v>
      </c>
      <c r="H2128" s="32" t="s">
        <v>354</v>
      </c>
      <c r="I2128" s="32" t="s">
        <v>574</v>
      </c>
      <c r="J2128" s="135">
        <v>63</v>
      </c>
      <c r="K2128" s="28">
        <v>0.88888999999999996</v>
      </c>
      <c r="L2128" s="28">
        <f t="shared" si="74"/>
        <v>0.82640000000000002</v>
      </c>
      <c r="O2128" s="77">
        <v>0.85524</v>
      </c>
      <c r="BF2128" s="106"/>
    </row>
    <row r="2129" spans="1:58" x14ac:dyDescent="0.25">
      <c r="A2129" t="s">
        <v>17</v>
      </c>
      <c r="B2129" s="25">
        <v>2019</v>
      </c>
      <c r="C2129" s="25" t="s">
        <v>2</v>
      </c>
      <c r="D2129" s="25" t="s">
        <v>61</v>
      </c>
      <c r="E2129" s="25" t="s">
        <v>254</v>
      </c>
      <c r="F2129" s="23" t="s">
        <v>255</v>
      </c>
      <c r="G2129" s="23" t="s">
        <v>552</v>
      </c>
      <c r="H2129" s="32" t="s">
        <v>354</v>
      </c>
      <c r="I2129" s="32" t="s">
        <v>574</v>
      </c>
      <c r="J2129" s="135">
        <v>58</v>
      </c>
      <c r="K2129" s="28">
        <v>0.68966000000000005</v>
      </c>
      <c r="L2129" s="28">
        <f t="shared" si="74"/>
        <v>0.83389999999999997</v>
      </c>
      <c r="O2129" s="77">
        <v>0.85079000000000005</v>
      </c>
      <c r="BF2129" s="106"/>
    </row>
    <row r="2130" spans="1:58" x14ac:dyDescent="0.25">
      <c r="A2130" t="s">
        <v>17</v>
      </c>
      <c r="B2130" s="25">
        <v>2019</v>
      </c>
      <c r="C2130" s="25" t="s">
        <v>3</v>
      </c>
      <c r="D2130" s="25" t="s">
        <v>62</v>
      </c>
      <c r="E2130" s="25" t="s">
        <v>254</v>
      </c>
      <c r="F2130" s="23" t="s">
        <v>255</v>
      </c>
      <c r="G2130" s="23" t="s">
        <v>552</v>
      </c>
      <c r="H2130" s="32" t="s">
        <v>354</v>
      </c>
      <c r="I2130" s="32" t="s">
        <v>574</v>
      </c>
      <c r="J2130" s="135">
        <v>79</v>
      </c>
      <c r="K2130" s="28">
        <v>0.86075999999999997</v>
      </c>
      <c r="L2130" s="28">
        <f t="shared" si="74"/>
        <v>0.84880999999999995</v>
      </c>
      <c r="O2130" s="77">
        <v>0.85265000000000002</v>
      </c>
      <c r="BF2130" s="106"/>
    </row>
    <row r="2131" spans="1:58" x14ac:dyDescent="0.25">
      <c r="A2131" t="s">
        <v>17</v>
      </c>
      <c r="B2131" s="25">
        <v>2020</v>
      </c>
      <c r="C2131" s="25" t="s">
        <v>0</v>
      </c>
      <c r="D2131" s="25" t="s">
        <v>63</v>
      </c>
      <c r="E2131" s="25" t="s">
        <v>254</v>
      </c>
      <c r="F2131" s="23" t="s">
        <v>255</v>
      </c>
      <c r="G2131" s="23" t="s">
        <v>552</v>
      </c>
      <c r="H2131" s="32" t="s">
        <v>354</v>
      </c>
      <c r="I2131" s="32" t="s">
        <v>574</v>
      </c>
      <c r="J2131" s="135">
        <v>93</v>
      </c>
      <c r="K2131" s="28">
        <v>0.81720000000000004</v>
      </c>
      <c r="L2131" s="28">
        <f t="shared" si="74"/>
        <v>0.82018000000000002</v>
      </c>
      <c r="O2131" s="77">
        <v>0.84214</v>
      </c>
      <c r="BF2131" s="106"/>
    </row>
    <row r="2132" spans="1:58" x14ac:dyDescent="0.25">
      <c r="A2132" t="s">
        <v>17</v>
      </c>
      <c r="B2132" s="25">
        <v>2020</v>
      </c>
      <c r="C2132" s="25" t="s">
        <v>1</v>
      </c>
      <c r="D2132" s="25" t="s">
        <v>64</v>
      </c>
      <c r="E2132" s="25" t="s">
        <v>254</v>
      </c>
      <c r="F2132" s="23" t="s">
        <v>255</v>
      </c>
      <c r="G2132" s="23" t="s">
        <v>552</v>
      </c>
      <c r="H2132" s="32" t="s">
        <v>354</v>
      </c>
      <c r="I2132" s="32" t="s">
        <v>574</v>
      </c>
      <c r="J2132" s="135">
        <v>47</v>
      </c>
      <c r="K2132" s="28">
        <v>0.89361999999999997</v>
      </c>
      <c r="L2132" s="28">
        <f t="shared" si="74"/>
        <v>0.78981999999999997</v>
      </c>
      <c r="O2132" s="77">
        <v>0.81738999999999995</v>
      </c>
      <c r="BF2132" s="106"/>
    </row>
    <row r="2133" spans="1:58" x14ac:dyDescent="0.25">
      <c r="A2133" t="s">
        <v>17</v>
      </c>
      <c r="B2133" s="25">
        <v>2020</v>
      </c>
      <c r="C2133" s="25" t="s">
        <v>2</v>
      </c>
      <c r="D2133" s="25" t="s">
        <v>65</v>
      </c>
      <c r="E2133" s="25" t="s">
        <v>254</v>
      </c>
      <c r="F2133" s="23" t="s">
        <v>255</v>
      </c>
      <c r="G2133" s="23" t="s">
        <v>552</v>
      </c>
      <c r="H2133" s="32" t="s">
        <v>354</v>
      </c>
      <c r="I2133" s="32" t="s">
        <v>574</v>
      </c>
      <c r="J2133" s="135">
        <v>45</v>
      </c>
      <c r="K2133" s="28">
        <v>0.77778000000000003</v>
      </c>
      <c r="L2133" s="28">
        <f t="shared" si="74"/>
        <v>0.80605000000000004</v>
      </c>
      <c r="O2133" s="77">
        <v>0.82706999999999997</v>
      </c>
      <c r="BF2133" s="106"/>
    </row>
    <row r="2134" spans="1:58" x14ac:dyDescent="0.25">
      <c r="A2134" t="s">
        <v>17</v>
      </c>
      <c r="B2134" s="25">
        <v>2020</v>
      </c>
      <c r="C2134" s="25" t="s">
        <v>3</v>
      </c>
      <c r="D2134" s="25" t="s">
        <v>66</v>
      </c>
      <c r="E2134" s="25" t="s">
        <v>254</v>
      </c>
      <c r="F2134" s="23" t="s">
        <v>255</v>
      </c>
      <c r="G2134" s="23" t="s">
        <v>552</v>
      </c>
      <c r="H2134" s="32" t="s">
        <v>354</v>
      </c>
      <c r="I2134" s="32" t="s">
        <v>574</v>
      </c>
      <c r="J2134" s="135">
        <v>47</v>
      </c>
      <c r="K2134" s="28">
        <v>0.87234</v>
      </c>
      <c r="L2134" s="28">
        <f t="shared" si="74"/>
        <v>0.84758</v>
      </c>
      <c r="O2134" s="77">
        <v>0.85233000000000003</v>
      </c>
      <c r="BF2134" s="106"/>
    </row>
    <row r="2135" spans="1:58" x14ac:dyDescent="0.25">
      <c r="A2135" t="s">
        <v>17</v>
      </c>
      <c r="B2135" s="25">
        <v>2021</v>
      </c>
      <c r="C2135" s="25" t="s">
        <v>0</v>
      </c>
      <c r="D2135" s="25" t="s">
        <v>67</v>
      </c>
      <c r="E2135" s="25" t="s">
        <v>254</v>
      </c>
      <c r="F2135" s="23" t="s">
        <v>255</v>
      </c>
      <c r="G2135" s="23" t="s">
        <v>552</v>
      </c>
      <c r="H2135" s="32" t="s">
        <v>354</v>
      </c>
      <c r="I2135" s="32" t="s">
        <v>574</v>
      </c>
      <c r="J2135" s="135">
        <v>50</v>
      </c>
      <c r="K2135" s="28">
        <v>0.86</v>
      </c>
      <c r="L2135" s="28">
        <f t="shared" si="74"/>
        <v>0.84204999999999997</v>
      </c>
      <c r="O2135" s="77">
        <v>0.86184000000000005</v>
      </c>
      <c r="BF2135" s="106"/>
    </row>
    <row r="2136" spans="1:58" x14ac:dyDescent="0.25">
      <c r="A2136" t="s">
        <v>17</v>
      </c>
      <c r="B2136" s="25">
        <v>2021</v>
      </c>
      <c r="C2136" s="25" t="s">
        <v>1</v>
      </c>
      <c r="D2136" s="25" t="s">
        <v>68</v>
      </c>
      <c r="E2136" s="25" t="s">
        <v>254</v>
      </c>
      <c r="F2136" s="23" t="s">
        <v>255</v>
      </c>
      <c r="G2136" s="23" t="s">
        <v>552</v>
      </c>
      <c r="H2136" s="32" t="s">
        <v>354</v>
      </c>
      <c r="I2136" s="32" t="s">
        <v>574</v>
      </c>
      <c r="J2136" s="135">
        <v>66</v>
      </c>
      <c r="K2136" s="28">
        <v>0.93938999999999995</v>
      </c>
      <c r="L2136" s="28">
        <f t="shared" si="74"/>
        <v>0.84450000000000003</v>
      </c>
      <c r="O2136" s="77">
        <v>0.85790999999999995</v>
      </c>
      <c r="BF2136" s="106"/>
    </row>
    <row r="2137" spans="1:58" x14ac:dyDescent="0.25">
      <c r="A2137" t="s">
        <v>17</v>
      </c>
      <c r="B2137" s="25">
        <v>2021</v>
      </c>
      <c r="C2137" s="25" t="s">
        <v>2</v>
      </c>
      <c r="D2137" s="25" t="s">
        <v>69</v>
      </c>
      <c r="E2137" s="25" t="s">
        <v>254</v>
      </c>
      <c r="F2137" s="23" t="s">
        <v>255</v>
      </c>
      <c r="G2137" s="23" t="s">
        <v>552</v>
      </c>
      <c r="H2137" s="32" t="s">
        <v>354</v>
      </c>
      <c r="I2137" s="32" t="s">
        <v>574</v>
      </c>
      <c r="J2137" s="135">
        <v>86</v>
      </c>
      <c r="K2137" s="28">
        <v>0.90698000000000001</v>
      </c>
      <c r="L2137" s="28">
        <f t="shared" si="74"/>
        <v>0.85921000000000003</v>
      </c>
      <c r="O2137" s="77">
        <v>0.85472999999999999</v>
      </c>
      <c r="BF2137" s="106"/>
    </row>
    <row r="2138" spans="1:58" x14ac:dyDescent="0.25">
      <c r="A2138" t="s">
        <v>17</v>
      </c>
      <c r="B2138" s="25">
        <v>2021</v>
      </c>
      <c r="C2138" s="25" t="s">
        <v>3</v>
      </c>
      <c r="D2138" s="25" t="s">
        <v>70</v>
      </c>
      <c r="E2138" s="25" t="s">
        <v>254</v>
      </c>
      <c r="F2138" s="23" t="s">
        <v>255</v>
      </c>
      <c r="G2138" s="23" t="s">
        <v>552</v>
      </c>
      <c r="H2138" s="32" t="s">
        <v>354</v>
      </c>
      <c r="I2138" s="32" t="s">
        <v>574</v>
      </c>
      <c r="J2138" s="135">
        <v>101</v>
      </c>
      <c r="K2138" s="28">
        <v>0.89109000000000005</v>
      </c>
      <c r="L2138" s="28">
        <f t="shared" si="74"/>
        <v>0.86577999999999999</v>
      </c>
      <c r="O2138" s="77">
        <v>0.86302999999999996</v>
      </c>
      <c r="BF2138" s="106"/>
    </row>
    <row r="2139" spans="1:58" x14ac:dyDescent="0.25">
      <c r="A2139" t="s">
        <v>17</v>
      </c>
      <c r="B2139" s="25">
        <v>2022</v>
      </c>
      <c r="C2139" s="25" t="s">
        <v>0</v>
      </c>
      <c r="D2139" s="25" t="s">
        <v>71</v>
      </c>
      <c r="E2139" s="25" t="s">
        <v>254</v>
      </c>
      <c r="F2139" s="23" t="s">
        <v>255</v>
      </c>
      <c r="G2139" s="23" t="s">
        <v>552</v>
      </c>
      <c r="H2139" s="32" t="s">
        <v>354</v>
      </c>
      <c r="I2139" s="32" t="s">
        <v>574</v>
      </c>
      <c r="J2139" s="135">
        <v>72</v>
      </c>
      <c r="K2139" s="28">
        <v>0.88888999999999996</v>
      </c>
      <c r="L2139" s="28">
        <f t="shared" si="74"/>
        <v>0.84867000000000004</v>
      </c>
      <c r="O2139" s="77">
        <v>0.86423000000000005</v>
      </c>
      <c r="BF2139" s="106"/>
    </row>
    <row r="2140" spans="1:58" x14ac:dyDescent="0.25">
      <c r="A2140" t="s">
        <v>17</v>
      </c>
      <c r="B2140" s="25">
        <v>2022</v>
      </c>
      <c r="C2140" s="25" t="s">
        <v>1</v>
      </c>
      <c r="D2140" s="25" t="s">
        <v>72</v>
      </c>
      <c r="E2140" s="25" t="s">
        <v>254</v>
      </c>
      <c r="F2140" s="23" t="s">
        <v>255</v>
      </c>
      <c r="G2140" s="23" t="s">
        <v>552</v>
      </c>
      <c r="H2140" s="32" t="s">
        <v>354</v>
      </c>
      <c r="I2140" s="32" t="s">
        <v>574</v>
      </c>
      <c r="J2140" s="135">
        <v>64</v>
      </c>
      <c r="K2140" s="28">
        <v>0.82813000000000003</v>
      </c>
      <c r="L2140" s="28">
        <f t="shared" si="74"/>
        <v>0.83528999999999998</v>
      </c>
      <c r="O2140" s="77">
        <v>0.85797999999999996</v>
      </c>
      <c r="BF2140" s="106"/>
    </row>
    <row r="2141" spans="1:58" x14ac:dyDescent="0.25">
      <c r="A2141" t="s">
        <v>17</v>
      </c>
      <c r="B2141" s="25">
        <v>2022</v>
      </c>
      <c r="C2141" s="25" t="s">
        <v>2</v>
      </c>
      <c r="D2141" s="25" t="s">
        <v>73</v>
      </c>
      <c r="E2141" s="25" t="s">
        <v>254</v>
      </c>
      <c r="F2141" s="23" t="s">
        <v>255</v>
      </c>
      <c r="G2141" s="23" t="s">
        <v>552</v>
      </c>
      <c r="H2141" s="32" t="s">
        <v>354</v>
      </c>
      <c r="I2141" s="32" t="s">
        <v>574</v>
      </c>
      <c r="J2141" s="135">
        <v>64</v>
      </c>
      <c r="K2141" s="28">
        <v>0.85938000000000003</v>
      </c>
      <c r="L2141" s="28">
        <f t="shared" si="74"/>
        <v>0.83216999999999997</v>
      </c>
      <c r="O2141" s="77">
        <v>0.85080999999999996</v>
      </c>
      <c r="BF2141" s="106"/>
    </row>
    <row r="2142" spans="1:58" x14ac:dyDescent="0.25">
      <c r="A2142" t="s">
        <v>17</v>
      </c>
      <c r="B2142" s="25">
        <v>2022</v>
      </c>
      <c r="C2142" s="25" t="s">
        <v>3</v>
      </c>
      <c r="D2142" s="25" t="s">
        <v>493</v>
      </c>
      <c r="E2142" s="25" t="s">
        <v>254</v>
      </c>
      <c r="F2142" s="23" t="s">
        <v>255</v>
      </c>
      <c r="G2142" s="23" t="s">
        <v>552</v>
      </c>
      <c r="H2142" s="32" t="s">
        <v>354</v>
      </c>
      <c r="I2142" s="32" t="s">
        <v>574</v>
      </c>
      <c r="J2142" s="135">
        <v>83</v>
      </c>
      <c r="K2142" s="28">
        <v>0.93976000000000004</v>
      </c>
      <c r="L2142" s="28">
        <f t="shared" si="74"/>
        <v>0.85658999999999996</v>
      </c>
      <c r="O2142" s="77">
        <v>0.85358999999999996</v>
      </c>
      <c r="BF2142" s="106"/>
    </row>
    <row r="2143" spans="1:58" x14ac:dyDescent="0.25">
      <c r="A2143" t="s">
        <v>17</v>
      </c>
      <c r="B2143" s="25">
        <v>2023</v>
      </c>
      <c r="C2143" s="25" t="s">
        <v>0</v>
      </c>
      <c r="D2143" s="25" t="s">
        <v>537</v>
      </c>
      <c r="E2143" s="25" t="s">
        <v>254</v>
      </c>
      <c r="F2143" s="23" t="s">
        <v>255</v>
      </c>
      <c r="G2143" s="23" t="s">
        <v>552</v>
      </c>
      <c r="H2143" s="32" t="s">
        <v>354</v>
      </c>
      <c r="I2143" s="32" t="s">
        <v>574</v>
      </c>
      <c r="J2143" s="135">
        <v>69</v>
      </c>
      <c r="K2143" s="28">
        <v>0.85507</v>
      </c>
      <c r="L2143" s="28">
        <f t="shared" si="74"/>
        <v>0.86672000000000005</v>
      </c>
      <c r="O2143" s="77">
        <v>0.85650000000000004</v>
      </c>
      <c r="BF2143" s="106"/>
    </row>
    <row r="2144" spans="1:58" x14ac:dyDescent="0.25">
      <c r="A2144" t="s">
        <v>17</v>
      </c>
      <c r="B2144" s="25">
        <v>2018</v>
      </c>
      <c r="C2144" s="25" t="s">
        <v>0</v>
      </c>
      <c r="D2144" s="25" t="s">
        <v>54</v>
      </c>
      <c r="E2144" s="25" t="s">
        <v>540</v>
      </c>
      <c r="F2144" s="23" t="s">
        <v>367</v>
      </c>
      <c r="G2144" s="23" t="s">
        <v>540</v>
      </c>
      <c r="H2144" s="32" t="s">
        <v>367</v>
      </c>
      <c r="I2144" s="32" t="s">
        <v>574</v>
      </c>
      <c r="J2144" s="135">
        <v>399</v>
      </c>
      <c r="K2144" s="28">
        <v>0.83709</v>
      </c>
      <c r="L2144" s="28">
        <f t="shared" si="74"/>
        <v>0.83709</v>
      </c>
      <c r="O2144" s="77">
        <v>0.84830000000000005</v>
      </c>
      <c r="BF2144" s="106"/>
    </row>
    <row r="2145" spans="1:58" x14ac:dyDescent="0.25">
      <c r="A2145" t="s">
        <v>17</v>
      </c>
      <c r="B2145" s="25">
        <v>2018</v>
      </c>
      <c r="C2145" s="25" t="s">
        <v>1</v>
      </c>
      <c r="D2145" s="25" t="s">
        <v>56</v>
      </c>
      <c r="E2145" s="25" t="s">
        <v>540</v>
      </c>
      <c r="F2145" s="23" t="s">
        <v>367</v>
      </c>
      <c r="G2145" s="23" t="s">
        <v>540</v>
      </c>
      <c r="H2145" s="32" t="s">
        <v>367</v>
      </c>
      <c r="I2145" s="32" t="s">
        <v>574</v>
      </c>
      <c r="J2145" s="135">
        <v>422</v>
      </c>
      <c r="K2145" s="28">
        <v>0.86967000000000005</v>
      </c>
      <c r="L2145" s="28">
        <f t="shared" si="74"/>
        <v>0.86967000000000005</v>
      </c>
      <c r="O2145" s="77">
        <v>0.85524</v>
      </c>
      <c r="BF2145" s="106"/>
    </row>
    <row r="2146" spans="1:58" x14ac:dyDescent="0.25">
      <c r="A2146" t="s">
        <v>17</v>
      </c>
      <c r="B2146" s="25">
        <v>2018</v>
      </c>
      <c r="C2146" s="25" t="s">
        <v>2</v>
      </c>
      <c r="D2146" s="25" t="s">
        <v>57</v>
      </c>
      <c r="E2146" s="25" t="s">
        <v>540</v>
      </c>
      <c r="F2146" s="23" t="s">
        <v>367</v>
      </c>
      <c r="G2146" s="23" t="s">
        <v>540</v>
      </c>
      <c r="H2146" s="32" t="s">
        <v>367</v>
      </c>
      <c r="I2146" s="32" t="s">
        <v>574</v>
      </c>
      <c r="J2146" s="135">
        <v>404</v>
      </c>
      <c r="K2146" s="28">
        <v>0.85890999999999995</v>
      </c>
      <c r="L2146" s="28">
        <f t="shared" si="74"/>
        <v>0.85890999999999995</v>
      </c>
      <c r="O2146" s="77">
        <v>0.85572000000000004</v>
      </c>
      <c r="BF2146" s="106"/>
    </row>
    <row r="2147" spans="1:58" x14ac:dyDescent="0.25">
      <c r="A2147" t="s">
        <v>17</v>
      </c>
      <c r="B2147" s="25">
        <v>2018</v>
      </c>
      <c r="C2147" s="25" t="s">
        <v>3</v>
      </c>
      <c r="D2147" s="25" t="s">
        <v>58</v>
      </c>
      <c r="E2147" s="25" t="s">
        <v>540</v>
      </c>
      <c r="F2147" s="23" t="s">
        <v>367</v>
      </c>
      <c r="G2147" s="23" t="s">
        <v>540</v>
      </c>
      <c r="H2147" s="32" t="s">
        <v>367</v>
      </c>
      <c r="I2147" s="32" t="s">
        <v>574</v>
      </c>
      <c r="J2147" s="135">
        <v>443</v>
      </c>
      <c r="K2147" s="28">
        <v>0.86229999999999996</v>
      </c>
      <c r="L2147" s="28">
        <f t="shared" si="74"/>
        <v>0.86229999999999996</v>
      </c>
      <c r="O2147" s="77">
        <v>0.85877999999999999</v>
      </c>
      <c r="BF2147" s="106"/>
    </row>
    <row r="2148" spans="1:58" x14ac:dyDescent="0.25">
      <c r="A2148" t="s">
        <v>17</v>
      </c>
      <c r="B2148" s="25">
        <v>2019</v>
      </c>
      <c r="C2148" s="25" t="s">
        <v>0</v>
      </c>
      <c r="D2148" s="25" t="s">
        <v>59</v>
      </c>
      <c r="E2148" s="25" t="s">
        <v>540</v>
      </c>
      <c r="F2148" s="23" t="s">
        <v>367</v>
      </c>
      <c r="G2148" s="23" t="s">
        <v>540</v>
      </c>
      <c r="H2148" s="32" t="s">
        <v>367</v>
      </c>
      <c r="I2148" s="32" t="s">
        <v>574</v>
      </c>
      <c r="J2148" s="135">
        <v>412</v>
      </c>
      <c r="K2148" s="28">
        <v>0.87621000000000004</v>
      </c>
      <c r="L2148" s="28">
        <f t="shared" si="74"/>
        <v>0.87621000000000004</v>
      </c>
      <c r="O2148" s="77">
        <v>0.85007999999999995</v>
      </c>
      <c r="BF2148" s="106"/>
    </row>
    <row r="2149" spans="1:58" x14ac:dyDescent="0.25">
      <c r="A2149" t="s">
        <v>17</v>
      </c>
      <c r="B2149" s="25">
        <v>2019</v>
      </c>
      <c r="C2149" s="25" t="s">
        <v>1</v>
      </c>
      <c r="D2149" s="25" t="s">
        <v>60</v>
      </c>
      <c r="E2149" s="25" t="s">
        <v>540</v>
      </c>
      <c r="F2149" s="23" t="s">
        <v>367</v>
      </c>
      <c r="G2149" s="23" t="s">
        <v>540</v>
      </c>
      <c r="H2149" s="32" t="s">
        <v>367</v>
      </c>
      <c r="I2149" s="32" t="s">
        <v>574</v>
      </c>
      <c r="J2149" s="135">
        <v>379</v>
      </c>
      <c r="K2149" s="28">
        <v>0.87863000000000002</v>
      </c>
      <c r="L2149" s="28">
        <f t="shared" si="74"/>
        <v>0.87863000000000002</v>
      </c>
      <c r="O2149" s="77">
        <v>0.85524</v>
      </c>
      <c r="BF2149" s="106"/>
    </row>
    <row r="2150" spans="1:58" x14ac:dyDescent="0.25">
      <c r="A2150" t="s">
        <v>17</v>
      </c>
      <c r="B2150" s="25">
        <v>2019</v>
      </c>
      <c r="C2150" s="25" t="s">
        <v>2</v>
      </c>
      <c r="D2150" s="25" t="s">
        <v>61</v>
      </c>
      <c r="E2150" s="25" t="s">
        <v>540</v>
      </c>
      <c r="F2150" s="23" t="s">
        <v>367</v>
      </c>
      <c r="G2150" s="23" t="s">
        <v>540</v>
      </c>
      <c r="H2150" s="32" t="s">
        <v>367</v>
      </c>
      <c r="I2150" s="32" t="s">
        <v>574</v>
      </c>
      <c r="J2150" s="135">
        <v>404</v>
      </c>
      <c r="K2150" s="28">
        <v>0.86880999999999997</v>
      </c>
      <c r="L2150" s="28">
        <f t="shared" si="74"/>
        <v>0.86880999999999997</v>
      </c>
      <c r="O2150" s="77">
        <v>0.85079000000000005</v>
      </c>
      <c r="BF2150" s="106"/>
    </row>
    <row r="2151" spans="1:58" x14ac:dyDescent="0.25">
      <c r="A2151" t="s">
        <v>17</v>
      </c>
      <c r="B2151" s="25">
        <v>2019</v>
      </c>
      <c r="C2151" s="25" t="s">
        <v>3</v>
      </c>
      <c r="D2151" s="25" t="s">
        <v>62</v>
      </c>
      <c r="E2151" s="25" t="s">
        <v>540</v>
      </c>
      <c r="F2151" s="23" t="s">
        <v>367</v>
      </c>
      <c r="G2151" s="23" t="s">
        <v>540</v>
      </c>
      <c r="H2151" s="32" t="s">
        <v>367</v>
      </c>
      <c r="I2151" s="32" t="s">
        <v>574</v>
      </c>
      <c r="J2151" s="135">
        <v>368</v>
      </c>
      <c r="K2151" s="28">
        <v>0.84511000000000003</v>
      </c>
      <c r="L2151" s="28">
        <f t="shared" si="74"/>
        <v>0.84511000000000003</v>
      </c>
      <c r="O2151" s="77">
        <v>0.85265000000000002</v>
      </c>
      <c r="BF2151" s="106"/>
    </row>
    <row r="2152" spans="1:58" x14ac:dyDescent="0.25">
      <c r="A2152" t="s">
        <v>17</v>
      </c>
      <c r="B2152" s="25">
        <v>2020</v>
      </c>
      <c r="C2152" s="25" t="s">
        <v>0</v>
      </c>
      <c r="D2152" s="25" t="s">
        <v>63</v>
      </c>
      <c r="E2152" s="25" t="s">
        <v>540</v>
      </c>
      <c r="F2152" s="23" t="s">
        <v>367</v>
      </c>
      <c r="G2152" s="23" t="s">
        <v>540</v>
      </c>
      <c r="H2152" s="32" t="s">
        <v>367</v>
      </c>
      <c r="I2152" s="32" t="s">
        <v>574</v>
      </c>
      <c r="J2152" s="135">
        <v>362</v>
      </c>
      <c r="K2152" s="28">
        <v>0.86187999999999998</v>
      </c>
      <c r="L2152" s="28">
        <f t="shared" si="74"/>
        <v>0.86187999999999998</v>
      </c>
      <c r="O2152" s="77">
        <v>0.84214</v>
      </c>
      <c r="BF2152" s="106"/>
    </row>
    <row r="2153" spans="1:58" x14ac:dyDescent="0.25">
      <c r="A2153" t="s">
        <v>17</v>
      </c>
      <c r="B2153" s="25">
        <v>2020</v>
      </c>
      <c r="C2153" s="25" t="s">
        <v>1</v>
      </c>
      <c r="D2153" s="25" t="s">
        <v>64</v>
      </c>
      <c r="E2153" s="25" t="s">
        <v>540</v>
      </c>
      <c r="F2153" s="23" t="s">
        <v>367</v>
      </c>
      <c r="G2153" s="23" t="s">
        <v>540</v>
      </c>
      <c r="H2153" s="32" t="s">
        <v>367</v>
      </c>
      <c r="I2153" s="32" t="s">
        <v>574</v>
      </c>
      <c r="J2153" s="135">
        <v>188</v>
      </c>
      <c r="K2153" s="28">
        <v>0.85638000000000003</v>
      </c>
      <c r="L2153" s="28">
        <f t="shared" si="74"/>
        <v>0.85638000000000003</v>
      </c>
      <c r="O2153" s="77">
        <v>0.81738999999999995</v>
      </c>
      <c r="BF2153" s="106"/>
    </row>
    <row r="2154" spans="1:58" x14ac:dyDescent="0.25">
      <c r="A2154" t="s">
        <v>17</v>
      </c>
      <c r="B2154" s="25">
        <v>2020</v>
      </c>
      <c r="C2154" s="25" t="s">
        <v>2</v>
      </c>
      <c r="D2154" s="25" t="s">
        <v>65</v>
      </c>
      <c r="E2154" s="25" t="s">
        <v>540</v>
      </c>
      <c r="F2154" s="23" t="s">
        <v>367</v>
      </c>
      <c r="G2154" s="23" t="s">
        <v>540</v>
      </c>
      <c r="H2154" s="32" t="s">
        <v>367</v>
      </c>
      <c r="I2154" s="32" t="s">
        <v>574</v>
      </c>
      <c r="J2154" s="135">
        <v>278</v>
      </c>
      <c r="K2154" s="28">
        <v>0.82013999999999998</v>
      </c>
      <c r="L2154" s="28">
        <f t="shared" si="74"/>
        <v>0.82013999999999998</v>
      </c>
      <c r="O2154" s="77">
        <v>0.82706999999999997</v>
      </c>
      <c r="BF2154" s="106"/>
    </row>
    <row r="2155" spans="1:58" x14ac:dyDescent="0.25">
      <c r="A2155" t="s">
        <v>17</v>
      </c>
      <c r="B2155" s="25">
        <v>2020</v>
      </c>
      <c r="C2155" s="25" t="s">
        <v>3</v>
      </c>
      <c r="D2155" s="25" t="s">
        <v>66</v>
      </c>
      <c r="E2155" s="25" t="s">
        <v>540</v>
      </c>
      <c r="F2155" s="23" t="s">
        <v>367</v>
      </c>
      <c r="G2155" s="23" t="s">
        <v>540</v>
      </c>
      <c r="H2155" s="32" t="s">
        <v>367</v>
      </c>
      <c r="I2155" s="32" t="s">
        <v>574</v>
      </c>
      <c r="J2155" s="135">
        <v>339</v>
      </c>
      <c r="K2155" s="28">
        <v>0.89380999999999999</v>
      </c>
      <c r="L2155" s="28">
        <f t="shared" si="74"/>
        <v>0.89380999999999999</v>
      </c>
      <c r="O2155" s="77">
        <v>0.85233000000000003</v>
      </c>
      <c r="BF2155" s="106"/>
    </row>
    <row r="2156" spans="1:58" x14ac:dyDescent="0.25">
      <c r="A2156" t="s">
        <v>17</v>
      </c>
      <c r="B2156" s="25">
        <v>2021</v>
      </c>
      <c r="C2156" s="25" t="s">
        <v>0</v>
      </c>
      <c r="D2156" s="25" t="s">
        <v>67</v>
      </c>
      <c r="E2156" s="25" t="s">
        <v>540</v>
      </c>
      <c r="F2156" s="23" t="s">
        <v>367</v>
      </c>
      <c r="G2156" s="23" t="s">
        <v>540</v>
      </c>
      <c r="H2156" s="32" t="s">
        <v>367</v>
      </c>
      <c r="I2156" s="32" t="s">
        <v>574</v>
      </c>
      <c r="J2156" s="135">
        <v>383</v>
      </c>
      <c r="K2156" s="28">
        <v>0.90078000000000003</v>
      </c>
      <c r="L2156" s="28">
        <f t="shared" si="74"/>
        <v>0.90078000000000003</v>
      </c>
      <c r="O2156" s="77">
        <v>0.86184000000000005</v>
      </c>
      <c r="BF2156" s="106"/>
    </row>
    <row r="2157" spans="1:58" x14ac:dyDescent="0.25">
      <c r="A2157" t="s">
        <v>17</v>
      </c>
      <c r="B2157" s="25">
        <v>2021</v>
      </c>
      <c r="C2157" s="25" t="s">
        <v>1</v>
      </c>
      <c r="D2157" s="25" t="s">
        <v>68</v>
      </c>
      <c r="E2157" s="25" t="s">
        <v>540</v>
      </c>
      <c r="F2157" s="23" t="s">
        <v>367</v>
      </c>
      <c r="G2157" s="23" t="s">
        <v>540</v>
      </c>
      <c r="H2157" s="32" t="s">
        <v>367</v>
      </c>
      <c r="I2157" s="32" t="s">
        <v>574</v>
      </c>
      <c r="J2157" s="135">
        <v>379</v>
      </c>
      <c r="K2157" s="28">
        <v>0.84433000000000002</v>
      </c>
      <c r="L2157" s="28">
        <f t="shared" si="74"/>
        <v>0.84433000000000002</v>
      </c>
      <c r="O2157" s="77">
        <v>0.85790999999999995</v>
      </c>
      <c r="BF2157" s="106"/>
    </row>
    <row r="2158" spans="1:58" x14ac:dyDescent="0.25">
      <c r="A2158" t="s">
        <v>17</v>
      </c>
      <c r="B2158" s="25">
        <v>2021</v>
      </c>
      <c r="C2158" s="25" t="s">
        <v>2</v>
      </c>
      <c r="D2158" s="25" t="s">
        <v>69</v>
      </c>
      <c r="E2158" s="25" t="s">
        <v>540</v>
      </c>
      <c r="F2158" s="23" t="s">
        <v>367</v>
      </c>
      <c r="G2158" s="23" t="s">
        <v>540</v>
      </c>
      <c r="H2158" s="32" t="s">
        <v>367</v>
      </c>
      <c r="I2158" s="32" t="s">
        <v>574</v>
      </c>
      <c r="J2158" s="135">
        <v>429</v>
      </c>
      <c r="K2158" s="28">
        <v>0.85082000000000002</v>
      </c>
      <c r="L2158" s="28">
        <f t="shared" si="74"/>
        <v>0.85082000000000002</v>
      </c>
      <c r="O2158" s="77">
        <v>0.85472999999999999</v>
      </c>
      <c r="BF2158" s="106"/>
    </row>
    <row r="2159" spans="1:58" x14ac:dyDescent="0.25">
      <c r="A2159" t="s">
        <v>17</v>
      </c>
      <c r="B2159" s="25">
        <v>2021</v>
      </c>
      <c r="C2159" s="25" t="s">
        <v>3</v>
      </c>
      <c r="D2159" s="25" t="s">
        <v>70</v>
      </c>
      <c r="E2159" s="25" t="s">
        <v>540</v>
      </c>
      <c r="F2159" s="23" t="s">
        <v>367</v>
      </c>
      <c r="G2159" s="23" t="s">
        <v>540</v>
      </c>
      <c r="H2159" s="32" t="s">
        <v>367</v>
      </c>
      <c r="I2159" s="32" t="s">
        <v>574</v>
      </c>
      <c r="J2159" s="135">
        <v>396</v>
      </c>
      <c r="K2159" s="28">
        <v>0.90403999999999995</v>
      </c>
      <c r="L2159" s="28">
        <f t="shared" si="74"/>
        <v>0.90403999999999995</v>
      </c>
      <c r="O2159" s="77">
        <v>0.86302999999999996</v>
      </c>
      <c r="BF2159" s="106"/>
    </row>
    <row r="2160" spans="1:58" x14ac:dyDescent="0.25">
      <c r="A2160" t="s">
        <v>17</v>
      </c>
      <c r="B2160" s="25">
        <v>2022</v>
      </c>
      <c r="C2160" s="25" t="s">
        <v>0</v>
      </c>
      <c r="D2160" s="25" t="s">
        <v>71</v>
      </c>
      <c r="E2160" s="25" t="s">
        <v>540</v>
      </c>
      <c r="F2160" s="23" t="s">
        <v>367</v>
      </c>
      <c r="G2160" s="23" t="s">
        <v>540</v>
      </c>
      <c r="H2160" s="32" t="s">
        <v>367</v>
      </c>
      <c r="I2160" s="32" t="s">
        <v>574</v>
      </c>
      <c r="J2160" s="135">
        <v>452</v>
      </c>
      <c r="K2160" s="28">
        <v>0.88053000000000003</v>
      </c>
      <c r="L2160" s="28">
        <f t="shared" si="74"/>
        <v>0.88053000000000003</v>
      </c>
      <c r="O2160" s="77">
        <v>0.86423000000000005</v>
      </c>
      <c r="BF2160" s="106"/>
    </row>
    <row r="2161" spans="1:58" x14ac:dyDescent="0.25">
      <c r="A2161" t="s">
        <v>17</v>
      </c>
      <c r="B2161" s="25">
        <v>2022</v>
      </c>
      <c r="C2161" s="25" t="s">
        <v>1</v>
      </c>
      <c r="D2161" s="25" t="s">
        <v>72</v>
      </c>
      <c r="E2161" s="25" t="s">
        <v>540</v>
      </c>
      <c r="F2161" s="23" t="s">
        <v>367</v>
      </c>
      <c r="G2161" s="23" t="s">
        <v>540</v>
      </c>
      <c r="H2161" s="32" t="s">
        <v>367</v>
      </c>
      <c r="I2161" s="32" t="s">
        <v>574</v>
      </c>
      <c r="J2161" s="135">
        <v>441</v>
      </c>
      <c r="K2161" s="28">
        <v>0.86848000000000003</v>
      </c>
      <c r="L2161" s="28">
        <f t="shared" si="74"/>
        <v>0.86848000000000003</v>
      </c>
      <c r="O2161" s="77">
        <v>0.85797999999999996</v>
      </c>
      <c r="BF2161" s="106"/>
    </row>
    <row r="2162" spans="1:58" x14ac:dyDescent="0.25">
      <c r="A2162" t="s">
        <v>17</v>
      </c>
      <c r="B2162" s="25">
        <v>2022</v>
      </c>
      <c r="C2162" s="25" t="s">
        <v>2</v>
      </c>
      <c r="D2162" s="25" t="s">
        <v>73</v>
      </c>
      <c r="E2162" s="25" t="s">
        <v>540</v>
      </c>
      <c r="F2162" s="23" t="s">
        <v>367</v>
      </c>
      <c r="G2162" s="23" t="s">
        <v>540</v>
      </c>
      <c r="H2162" s="32" t="s">
        <v>367</v>
      </c>
      <c r="I2162" s="32" t="s">
        <v>574</v>
      </c>
      <c r="J2162" s="135">
        <v>373</v>
      </c>
      <c r="K2162" s="28">
        <v>0.84450000000000003</v>
      </c>
      <c r="L2162" s="28">
        <f t="shared" si="74"/>
        <v>0.84450000000000003</v>
      </c>
      <c r="O2162" s="77">
        <v>0.85080999999999996</v>
      </c>
      <c r="BF2162" s="106"/>
    </row>
    <row r="2163" spans="1:58" x14ac:dyDescent="0.25">
      <c r="A2163" t="s">
        <v>17</v>
      </c>
      <c r="B2163" s="25">
        <v>2022</v>
      </c>
      <c r="C2163" s="25" t="s">
        <v>3</v>
      </c>
      <c r="D2163" s="25" t="s">
        <v>493</v>
      </c>
      <c r="E2163" s="25" t="s">
        <v>540</v>
      </c>
      <c r="F2163" s="23" t="s">
        <v>367</v>
      </c>
      <c r="G2163" s="23" t="s">
        <v>540</v>
      </c>
      <c r="H2163" s="32" t="s">
        <v>367</v>
      </c>
      <c r="I2163" s="32" t="s">
        <v>574</v>
      </c>
      <c r="J2163" s="135">
        <v>386</v>
      </c>
      <c r="K2163" s="28">
        <v>0.85492000000000001</v>
      </c>
      <c r="L2163" s="28">
        <f t="shared" si="74"/>
        <v>0.85492000000000001</v>
      </c>
      <c r="O2163" s="77">
        <v>0.85358999999999996</v>
      </c>
      <c r="BF2163" s="106"/>
    </row>
    <row r="2164" spans="1:58" x14ac:dyDescent="0.25">
      <c r="A2164" t="s">
        <v>17</v>
      </c>
      <c r="B2164" s="25">
        <v>2023</v>
      </c>
      <c r="C2164" s="25" t="s">
        <v>0</v>
      </c>
      <c r="D2164" s="25" t="s">
        <v>537</v>
      </c>
      <c r="E2164" s="25" t="s">
        <v>540</v>
      </c>
      <c r="F2164" s="23" t="s">
        <v>367</v>
      </c>
      <c r="G2164" s="23" t="s">
        <v>540</v>
      </c>
      <c r="H2164" s="32" t="s">
        <v>367</v>
      </c>
      <c r="I2164" s="32" t="s">
        <v>574</v>
      </c>
      <c r="J2164" s="135">
        <v>373</v>
      </c>
      <c r="K2164" s="28">
        <v>0.82574000000000003</v>
      </c>
      <c r="L2164" s="28">
        <f t="shared" si="74"/>
        <v>0.82574000000000003</v>
      </c>
      <c r="O2164" s="77">
        <v>0.85650000000000004</v>
      </c>
      <c r="BF2164" s="106"/>
    </row>
    <row r="2165" spans="1:58" x14ac:dyDescent="0.25">
      <c r="A2165" t="s">
        <v>17</v>
      </c>
      <c r="B2165" s="25">
        <v>2018</v>
      </c>
      <c r="C2165" s="25" t="s">
        <v>0</v>
      </c>
      <c r="D2165" s="25" t="s">
        <v>54</v>
      </c>
      <c r="E2165" s="25" t="s">
        <v>256</v>
      </c>
      <c r="F2165" s="23" t="s">
        <v>257</v>
      </c>
      <c r="G2165" s="23" t="s">
        <v>546</v>
      </c>
      <c r="H2165" s="32" t="s">
        <v>547</v>
      </c>
      <c r="I2165" s="32" t="s">
        <v>574</v>
      </c>
      <c r="J2165" s="135">
        <v>125</v>
      </c>
      <c r="K2165" s="28">
        <v>0.92800000000000005</v>
      </c>
      <c r="L2165" s="28">
        <f t="shared" si="74"/>
        <v>0.84862000000000004</v>
      </c>
      <c r="O2165" s="77">
        <v>0.84830000000000005</v>
      </c>
      <c r="BF2165" s="106"/>
    </row>
    <row r="2166" spans="1:58" x14ac:dyDescent="0.25">
      <c r="A2166" t="s">
        <v>17</v>
      </c>
      <c r="B2166" s="25">
        <v>2018</v>
      </c>
      <c r="C2166" s="25" t="s">
        <v>1</v>
      </c>
      <c r="D2166" s="25" t="s">
        <v>56</v>
      </c>
      <c r="E2166" s="25" t="s">
        <v>256</v>
      </c>
      <c r="F2166" s="23" t="s">
        <v>257</v>
      </c>
      <c r="G2166" s="23" t="s">
        <v>546</v>
      </c>
      <c r="H2166" s="32" t="s">
        <v>547</v>
      </c>
      <c r="I2166" s="32" t="s">
        <v>574</v>
      </c>
      <c r="J2166" s="135">
        <v>118</v>
      </c>
      <c r="K2166" s="28">
        <v>0.88136000000000003</v>
      </c>
      <c r="L2166" s="28">
        <f t="shared" si="74"/>
        <v>0.83359000000000005</v>
      </c>
      <c r="O2166" s="77">
        <v>0.85524</v>
      </c>
      <c r="BF2166" s="106"/>
    </row>
    <row r="2167" spans="1:58" x14ac:dyDescent="0.25">
      <c r="A2167" t="s">
        <v>17</v>
      </c>
      <c r="B2167" s="25">
        <v>2018</v>
      </c>
      <c r="C2167" s="25" t="s">
        <v>2</v>
      </c>
      <c r="D2167" s="25" t="s">
        <v>57</v>
      </c>
      <c r="E2167" s="25" t="s">
        <v>256</v>
      </c>
      <c r="F2167" s="23" t="s">
        <v>257</v>
      </c>
      <c r="G2167" s="23" t="s">
        <v>546</v>
      </c>
      <c r="H2167" s="32" t="s">
        <v>547</v>
      </c>
      <c r="I2167" s="32" t="s">
        <v>574</v>
      </c>
      <c r="J2167" s="135">
        <v>138</v>
      </c>
      <c r="K2167" s="28">
        <v>0.88405999999999996</v>
      </c>
      <c r="L2167" s="28">
        <f t="shared" si="74"/>
        <v>0.82104999999999995</v>
      </c>
      <c r="O2167" s="77">
        <v>0.85572000000000004</v>
      </c>
      <c r="BF2167" s="106"/>
    </row>
    <row r="2168" spans="1:58" x14ac:dyDescent="0.25">
      <c r="A2168" t="s">
        <v>17</v>
      </c>
      <c r="B2168" s="25">
        <v>2018</v>
      </c>
      <c r="C2168" s="25" t="s">
        <v>3</v>
      </c>
      <c r="D2168" s="25" t="s">
        <v>58</v>
      </c>
      <c r="E2168" s="25" t="s">
        <v>256</v>
      </c>
      <c r="F2168" s="23" t="s">
        <v>257</v>
      </c>
      <c r="G2168" s="23" t="s">
        <v>546</v>
      </c>
      <c r="H2168" s="32" t="s">
        <v>547</v>
      </c>
      <c r="I2168" s="32" t="s">
        <v>574</v>
      </c>
      <c r="J2168" s="135">
        <v>152</v>
      </c>
      <c r="K2168" s="28">
        <v>0.85526000000000002</v>
      </c>
      <c r="L2168" s="28">
        <f t="shared" si="74"/>
        <v>0.84069000000000005</v>
      </c>
      <c r="O2168" s="77">
        <v>0.85877999999999999</v>
      </c>
      <c r="BF2168" s="106"/>
    </row>
    <row r="2169" spans="1:58" x14ac:dyDescent="0.25">
      <c r="A2169" t="s">
        <v>17</v>
      </c>
      <c r="B2169" s="25">
        <v>2019</v>
      </c>
      <c r="C2169" s="25" t="s">
        <v>0</v>
      </c>
      <c r="D2169" s="25" t="s">
        <v>59</v>
      </c>
      <c r="E2169" s="25" t="s">
        <v>256</v>
      </c>
      <c r="F2169" s="23" t="s">
        <v>257</v>
      </c>
      <c r="G2169" s="23" t="s">
        <v>546</v>
      </c>
      <c r="H2169" s="32" t="s">
        <v>547</v>
      </c>
      <c r="I2169" s="32" t="s">
        <v>574</v>
      </c>
      <c r="J2169" s="135">
        <v>131</v>
      </c>
      <c r="K2169" s="28">
        <v>0.86260000000000003</v>
      </c>
      <c r="L2169" s="28">
        <f t="shared" si="74"/>
        <v>0.83006999999999997</v>
      </c>
      <c r="O2169" s="77">
        <v>0.85007999999999995</v>
      </c>
      <c r="BF2169" s="106"/>
    </row>
    <row r="2170" spans="1:58" x14ac:dyDescent="0.25">
      <c r="A2170" t="s">
        <v>17</v>
      </c>
      <c r="B2170" s="25">
        <v>2019</v>
      </c>
      <c r="C2170" s="25" t="s">
        <v>1</v>
      </c>
      <c r="D2170" s="25" t="s">
        <v>60</v>
      </c>
      <c r="E2170" s="25" t="s">
        <v>256</v>
      </c>
      <c r="F2170" s="23" t="s">
        <v>257</v>
      </c>
      <c r="G2170" s="23" t="s">
        <v>546</v>
      </c>
      <c r="H2170" s="32" t="s">
        <v>547</v>
      </c>
      <c r="I2170" s="32" t="s">
        <v>574</v>
      </c>
      <c r="J2170" s="135">
        <v>126</v>
      </c>
      <c r="K2170" s="28">
        <v>0.86507999999999996</v>
      </c>
      <c r="L2170" s="28">
        <f t="shared" si="74"/>
        <v>0.86097000000000001</v>
      </c>
      <c r="O2170" s="77">
        <v>0.85524</v>
      </c>
      <c r="BF2170" s="106"/>
    </row>
    <row r="2171" spans="1:58" x14ac:dyDescent="0.25">
      <c r="A2171" t="s">
        <v>17</v>
      </c>
      <c r="B2171" s="25">
        <v>2019</v>
      </c>
      <c r="C2171" s="25" t="s">
        <v>2</v>
      </c>
      <c r="D2171" s="25" t="s">
        <v>61</v>
      </c>
      <c r="E2171" s="25" t="s">
        <v>256</v>
      </c>
      <c r="F2171" s="23" t="s">
        <v>257</v>
      </c>
      <c r="G2171" s="23" t="s">
        <v>546</v>
      </c>
      <c r="H2171" s="32" t="s">
        <v>547</v>
      </c>
      <c r="I2171" s="32" t="s">
        <v>574</v>
      </c>
      <c r="J2171" s="135">
        <v>138</v>
      </c>
      <c r="K2171" s="28">
        <v>0.87680999999999998</v>
      </c>
      <c r="L2171" s="28">
        <f t="shared" si="74"/>
        <v>0.83965999999999996</v>
      </c>
      <c r="O2171" s="77">
        <v>0.85079000000000005</v>
      </c>
      <c r="BF2171" s="106"/>
    </row>
    <row r="2172" spans="1:58" x14ac:dyDescent="0.25">
      <c r="A2172" t="s">
        <v>17</v>
      </c>
      <c r="B2172" s="25">
        <v>2019</v>
      </c>
      <c r="C2172" s="25" t="s">
        <v>3</v>
      </c>
      <c r="D2172" s="25" t="s">
        <v>62</v>
      </c>
      <c r="E2172" s="25" t="s">
        <v>256</v>
      </c>
      <c r="F2172" s="23" t="s">
        <v>257</v>
      </c>
      <c r="G2172" s="23" t="s">
        <v>546</v>
      </c>
      <c r="H2172" s="32" t="s">
        <v>547</v>
      </c>
      <c r="I2172" s="32" t="s">
        <v>574</v>
      </c>
      <c r="J2172" s="135">
        <v>155</v>
      </c>
      <c r="K2172" s="28">
        <v>0.88387000000000004</v>
      </c>
      <c r="L2172" s="28">
        <f t="shared" si="74"/>
        <v>0.85233999999999999</v>
      </c>
      <c r="O2172" s="77">
        <v>0.85265000000000002</v>
      </c>
      <c r="BF2172" s="106"/>
    </row>
    <row r="2173" spans="1:58" x14ac:dyDescent="0.25">
      <c r="A2173" t="s">
        <v>17</v>
      </c>
      <c r="B2173" s="25">
        <v>2020</v>
      </c>
      <c r="C2173" s="25" t="s">
        <v>0</v>
      </c>
      <c r="D2173" s="25" t="s">
        <v>63</v>
      </c>
      <c r="E2173" s="25" t="s">
        <v>256</v>
      </c>
      <c r="F2173" s="23" t="s">
        <v>257</v>
      </c>
      <c r="G2173" s="23" t="s">
        <v>546</v>
      </c>
      <c r="H2173" s="32" t="s">
        <v>547</v>
      </c>
      <c r="I2173" s="32" t="s">
        <v>574</v>
      </c>
      <c r="J2173" s="135">
        <v>107</v>
      </c>
      <c r="K2173" s="28">
        <v>0.8972</v>
      </c>
      <c r="L2173" s="28">
        <f t="shared" si="74"/>
        <v>0.79776999999999998</v>
      </c>
      <c r="O2173" s="77">
        <v>0.84214</v>
      </c>
      <c r="BF2173" s="106"/>
    </row>
    <row r="2174" spans="1:58" x14ac:dyDescent="0.25">
      <c r="A2174" t="s">
        <v>17</v>
      </c>
      <c r="B2174" s="25">
        <v>2020</v>
      </c>
      <c r="C2174" s="25" t="s">
        <v>1</v>
      </c>
      <c r="D2174" s="25" t="s">
        <v>64</v>
      </c>
      <c r="E2174" s="25" t="s">
        <v>256</v>
      </c>
      <c r="F2174" s="23" t="s">
        <v>257</v>
      </c>
      <c r="G2174" s="23" t="s">
        <v>546</v>
      </c>
      <c r="H2174" s="32" t="s">
        <v>547</v>
      </c>
      <c r="I2174" s="32" t="s">
        <v>574</v>
      </c>
      <c r="J2174" s="135">
        <v>39</v>
      </c>
      <c r="K2174" s="28">
        <v>0.82050999999999996</v>
      </c>
      <c r="L2174" s="28">
        <f t="shared" si="74"/>
        <v>0.87234</v>
      </c>
      <c r="O2174" s="77">
        <v>0.81738999999999995</v>
      </c>
      <c r="BF2174" s="106"/>
    </row>
    <row r="2175" spans="1:58" x14ac:dyDescent="0.25">
      <c r="A2175" t="s">
        <v>17</v>
      </c>
      <c r="B2175" s="25">
        <v>2020</v>
      </c>
      <c r="C2175" s="25" t="s">
        <v>2</v>
      </c>
      <c r="D2175" s="25" t="s">
        <v>65</v>
      </c>
      <c r="E2175" s="25" t="s">
        <v>256</v>
      </c>
      <c r="F2175" s="23" t="s">
        <v>257</v>
      </c>
      <c r="G2175" s="23" t="s">
        <v>546</v>
      </c>
      <c r="H2175" s="32" t="s">
        <v>547</v>
      </c>
      <c r="I2175" s="32" t="s">
        <v>574</v>
      </c>
      <c r="J2175" s="135">
        <v>53</v>
      </c>
      <c r="K2175" s="28">
        <v>0.84906000000000004</v>
      </c>
      <c r="L2175" s="28">
        <f t="shared" si="74"/>
        <v>0.83108000000000004</v>
      </c>
      <c r="O2175" s="77">
        <v>0.82706999999999997</v>
      </c>
      <c r="BF2175" s="106"/>
    </row>
    <row r="2176" spans="1:58" x14ac:dyDescent="0.25">
      <c r="A2176" t="s">
        <v>17</v>
      </c>
      <c r="B2176" s="25">
        <v>2020</v>
      </c>
      <c r="C2176" s="25" t="s">
        <v>3</v>
      </c>
      <c r="D2176" s="25" t="s">
        <v>66</v>
      </c>
      <c r="E2176" s="25" t="s">
        <v>256</v>
      </c>
      <c r="F2176" s="23" t="s">
        <v>257</v>
      </c>
      <c r="G2176" s="23" t="s">
        <v>546</v>
      </c>
      <c r="H2176" s="32" t="s">
        <v>547</v>
      </c>
      <c r="I2176" s="32" t="s">
        <v>574</v>
      </c>
      <c r="J2176" s="135">
        <v>115</v>
      </c>
      <c r="K2176" s="28">
        <v>0.93042999999999998</v>
      </c>
      <c r="L2176" s="28">
        <f t="shared" si="74"/>
        <v>0.81942000000000004</v>
      </c>
      <c r="O2176" s="77">
        <v>0.85233000000000003</v>
      </c>
      <c r="BF2176" s="106"/>
    </row>
    <row r="2177" spans="1:58" x14ac:dyDescent="0.25">
      <c r="A2177" t="s">
        <v>17</v>
      </c>
      <c r="B2177" s="25">
        <v>2021</v>
      </c>
      <c r="C2177" s="25" t="s">
        <v>0</v>
      </c>
      <c r="D2177" s="25" t="s">
        <v>67</v>
      </c>
      <c r="E2177" s="25" t="s">
        <v>256</v>
      </c>
      <c r="F2177" s="23" t="s">
        <v>257</v>
      </c>
      <c r="G2177" s="23" t="s">
        <v>546</v>
      </c>
      <c r="H2177" s="32" t="s">
        <v>547</v>
      </c>
      <c r="I2177" s="32" t="s">
        <v>574</v>
      </c>
      <c r="J2177" s="135">
        <v>84</v>
      </c>
      <c r="K2177" s="28">
        <v>0.86904999999999999</v>
      </c>
      <c r="L2177" s="28">
        <f t="shared" si="74"/>
        <v>0.84799000000000002</v>
      </c>
      <c r="O2177" s="77">
        <v>0.86184000000000005</v>
      </c>
      <c r="BF2177" s="106"/>
    </row>
    <row r="2178" spans="1:58" x14ac:dyDescent="0.25">
      <c r="A2178" t="s">
        <v>17</v>
      </c>
      <c r="B2178" s="25">
        <v>2021</v>
      </c>
      <c r="C2178" s="25" t="s">
        <v>1</v>
      </c>
      <c r="D2178" s="25" t="s">
        <v>68</v>
      </c>
      <c r="E2178" s="25" t="s">
        <v>256</v>
      </c>
      <c r="F2178" s="23" t="s">
        <v>257</v>
      </c>
      <c r="G2178" s="23" t="s">
        <v>546</v>
      </c>
      <c r="H2178" s="32" t="s">
        <v>547</v>
      </c>
      <c r="I2178" s="32" t="s">
        <v>574</v>
      </c>
      <c r="J2178" s="135">
        <v>133</v>
      </c>
      <c r="K2178" s="28">
        <v>0.81203000000000003</v>
      </c>
      <c r="L2178" s="28">
        <f t="shared" ref="L2178:L2241" si="75">SUMIFS(K:K, E:E, G2178, D:D, D2178, I:I, I2178)</f>
        <v>0.80676999999999999</v>
      </c>
      <c r="O2178" s="77">
        <v>0.85790999999999995</v>
      </c>
      <c r="BF2178" s="106"/>
    </row>
    <row r="2179" spans="1:58" x14ac:dyDescent="0.25">
      <c r="A2179" t="s">
        <v>17</v>
      </c>
      <c r="B2179" s="25">
        <v>2021</v>
      </c>
      <c r="C2179" s="25" t="s">
        <v>2</v>
      </c>
      <c r="D2179" s="25" t="s">
        <v>69</v>
      </c>
      <c r="E2179" s="25" t="s">
        <v>256</v>
      </c>
      <c r="F2179" s="23" t="s">
        <v>257</v>
      </c>
      <c r="G2179" s="23" t="s">
        <v>546</v>
      </c>
      <c r="H2179" s="32" t="s">
        <v>547</v>
      </c>
      <c r="I2179" s="32" t="s">
        <v>574</v>
      </c>
      <c r="J2179" s="135">
        <v>105</v>
      </c>
      <c r="K2179" s="28">
        <v>0.82857000000000003</v>
      </c>
      <c r="L2179" s="28">
        <f t="shared" si="75"/>
        <v>0.82845000000000002</v>
      </c>
      <c r="O2179" s="77">
        <v>0.85472999999999999</v>
      </c>
      <c r="BF2179" s="106"/>
    </row>
    <row r="2180" spans="1:58" x14ac:dyDescent="0.25">
      <c r="A2180" t="s">
        <v>17</v>
      </c>
      <c r="B2180" s="25">
        <v>2021</v>
      </c>
      <c r="C2180" s="25" t="s">
        <v>3</v>
      </c>
      <c r="D2180" s="25" t="s">
        <v>70</v>
      </c>
      <c r="E2180" s="25" t="s">
        <v>256</v>
      </c>
      <c r="F2180" s="23" t="s">
        <v>257</v>
      </c>
      <c r="G2180" s="23" t="s">
        <v>546</v>
      </c>
      <c r="H2180" s="32" t="s">
        <v>547</v>
      </c>
      <c r="I2180" s="32" t="s">
        <v>574</v>
      </c>
      <c r="J2180" s="135">
        <v>118</v>
      </c>
      <c r="K2180" s="28">
        <v>0.83050999999999997</v>
      </c>
      <c r="L2180" s="28">
        <f t="shared" si="75"/>
        <v>0.82628000000000001</v>
      </c>
      <c r="O2180" s="77">
        <v>0.86302999999999996</v>
      </c>
      <c r="BF2180" s="106"/>
    </row>
    <row r="2181" spans="1:58" x14ac:dyDescent="0.25">
      <c r="A2181" t="s">
        <v>17</v>
      </c>
      <c r="B2181" s="25">
        <v>2022</v>
      </c>
      <c r="C2181" s="25" t="s">
        <v>0</v>
      </c>
      <c r="D2181" s="25" t="s">
        <v>71</v>
      </c>
      <c r="E2181" s="25" t="s">
        <v>256</v>
      </c>
      <c r="F2181" s="23" t="s">
        <v>257</v>
      </c>
      <c r="G2181" s="23" t="s">
        <v>546</v>
      </c>
      <c r="H2181" s="32" t="s">
        <v>547</v>
      </c>
      <c r="I2181" s="32" t="s">
        <v>574</v>
      </c>
      <c r="J2181" s="135">
        <v>126</v>
      </c>
      <c r="K2181" s="28">
        <v>0.87302000000000002</v>
      </c>
      <c r="L2181" s="28">
        <f t="shared" si="75"/>
        <v>0.82343999999999995</v>
      </c>
      <c r="O2181" s="77">
        <v>0.86423000000000005</v>
      </c>
      <c r="BF2181" s="106"/>
    </row>
    <row r="2182" spans="1:58" x14ac:dyDescent="0.25">
      <c r="A2182" t="s">
        <v>17</v>
      </c>
      <c r="B2182" s="25">
        <v>2022</v>
      </c>
      <c r="C2182" s="25" t="s">
        <v>1</v>
      </c>
      <c r="D2182" s="25" t="s">
        <v>72</v>
      </c>
      <c r="E2182" s="25" t="s">
        <v>256</v>
      </c>
      <c r="F2182" s="23" t="s">
        <v>257</v>
      </c>
      <c r="G2182" s="23" t="s">
        <v>546</v>
      </c>
      <c r="H2182" s="32" t="s">
        <v>547</v>
      </c>
      <c r="I2182" s="32" t="s">
        <v>574</v>
      </c>
      <c r="J2182" s="135">
        <v>116</v>
      </c>
      <c r="K2182" s="28">
        <v>0.92240999999999995</v>
      </c>
      <c r="L2182" s="28">
        <f t="shared" si="75"/>
        <v>0.82667000000000002</v>
      </c>
      <c r="O2182" s="77">
        <v>0.85797999999999996</v>
      </c>
      <c r="BF2182" s="106"/>
    </row>
    <row r="2183" spans="1:58" x14ac:dyDescent="0.25">
      <c r="A2183" t="s">
        <v>17</v>
      </c>
      <c r="B2183" s="25">
        <v>2022</v>
      </c>
      <c r="C2183" s="25" t="s">
        <v>2</v>
      </c>
      <c r="D2183" s="25" t="s">
        <v>73</v>
      </c>
      <c r="E2183" s="25" t="s">
        <v>256</v>
      </c>
      <c r="F2183" s="23" t="s">
        <v>257</v>
      </c>
      <c r="G2183" s="23" t="s">
        <v>546</v>
      </c>
      <c r="H2183" s="32" t="s">
        <v>547</v>
      </c>
      <c r="I2183" s="32" t="s">
        <v>574</v>
      </c>
      <c r="J2183" s="135">
        <v>110</v>
      </c>
      <c r="K2183" s="28">
        <v>0.9</v>
      </c>
      <c r="L2183" s="28">
        <f t="shared" si="75"/>
        <v>0.82960999999999996</v>
      </c>
      <c r="O2183" s="77">
        <v>0.85080999999999996</v>
      </c>
      <c r="BF2183" s="106"/>
    </row>
    <row r="2184" spans="1:58" x14ac:dyDescent="0.25">
      <c r="A2184" t="s">
        <v>17</v>
      </c>
      <c r="B2184" s="25">
        <v>2022</v>
      </c>
      <c r="C2184" s="25" t="s">
        <v>3</v>
      </c>
      <c r="D2184" s="25" t="s">
        <v>493</v>
      </c>
      <c r="E2184" s="25" t="s">
        <v>256</v>
      </c>
      <c r="F2184" s="23" t="s">
        <v>257</v>
      </c>
      <c r="G2184" s="23" t="s">
        <v>546</v>
      </c>
      <c r="H2184" s="32" t="s">
        <v>547</v>
      </c>
      <c r="I2184" s="32" t="s">
        <v>574</v>
      </c>
      <c r="J2184" s="135">
        <v>137</v>
      </c>
      <c r="K2184" s="28">
        <v>0.84672000000000003</v>
      </c>
      <c r="L2184" s="28">
        <f t="shared" si="75"/>
        <v>0.81510000000000005</v>
      </c>
      <c r="O2184" s="77">
        <v>0.85358999999999996</v>
      </c>
      <c r="BF2184" s="106"/>
    </row>
    <row r="2185" spans="1:58" x14ac:dyDescent="0.25">
      <c r="A2185" t="s">
        <v>17</v>
      </c>
      <c r="B2185" s="25">
        <v>2023</v>
      </c>
      <c r="C2185" s="25" t="s">
        <v>0</v>
      </c>
      <c r="D2185" s="25" t="s">
        <v>537</v>
      </c>
      <c r="E2185" s="25" t="s">
        <v>256</v>
      </c>
      <c r="F2185" s="23" t="s">
        <v>257</v>
      </c>
      <c r="G2185" s="23" t="s">
        <v>546</v>
      </c>
      <c r="H2185" s="32" t="s">
        <v>547</v>
      </c>
      <c r="I2185" s="32" t="s">
        <v>574</v>
      </c>
      <c r="J2185" s="135">
        <v>141</v>
      </c>
      <c r="K2185" s="28">
        <v>0.85816000000000003</v>
      </c>
      <c r="L2185" s="28">
        <f t="shared" si="75"/>
        <v>0.83679999999999999</v>
      </c>
      <c r="O2185" s="77">
        <v>0.85650000000000004</v>
      </c>
      <c r="BF2185" s="106"/>
    </row>
    <row r="2186" spans="1:58" x14ac:dyDescent="0.25">
      <c r="A2186" t="s">
        <v>17</v>
      </c>
      <c r="B2186" s="25">
        <v>2018</v>
      </c>
      <c r="C2186" s="25" t="s">
        <v>0</v>
      </c>
      <c r="D2186" s="25" t="s">
        <v>54</v>
      </c>
      <c r="E2186" s="25" t="s">
        <v>538</v>
      </c>
      <c r="F2186" s="23" t="s">
        <v>362</v>
      </c>
      <c r="G2186" s="23" t="s">
        <v>538</v>
      </c>
      <c r="H2186" s="32" t="s">
        <v>362</v>
      </c>
      <c r="I2186" s="32" t="s">
        <v>574</v>
      </c>
      <c r="J2186" s="135">
        <v>709</v>
      </c>
      <c r="K2186" s="28">
        <v>0.80818000000000001</v>
      </c>
      <c r="L2186" s="28">
        <f t="shared" si="75"/>
        <v>0.80818000000000001</v>
      </c>
      <c r="O2186" s="77">
        <v>0.84830000000000005</v>
      </c>
      <c r="BF2186" s="106"/>
    </row>
    <row r="2187" spans="1:58" x14ac:dyDescent="0.25">
      <c r="A2187" t="s">
        <v>17</v>
      </c>
      <c r="B2187" s="25">
        <v>2018</v>
      </c>
      <c r="C2187" s="25" t="s">
        <v>1</v>
      </c>
      <c r="D2187" s="25" t="s">
        <v>56</v>
      </c>
      <c r="E2187" s="25" t="s">
        <v>538</v>
      </c>
      <c r="F2187" s="23" t="s">
        <v>362</v>
      </c>
      <c r="G2187" s="23" t="s">
        <v>538</v>
      </c>
      <c r="H2187" s="32" t="s">
        <v>362</v>
      </c>
      <c r="I2187" s="32" t="s">
        <v>574</v>
      </c>
      <c r="J2187" s="135">
        <v>829</v>
      </c>
      <c r="K2187" s="28">
        <v>0.81181999999999999</v>
      </c>
      <c r="L2187" s="28">
        <f t="shared" si="75"/>
        <v>0.81181999999999999</v>
      </c>
      <c r="O2187" s="77">
        <v>0.85524</v>
      </c>
      <c r="BF2187" s="106"/>
    </row>
    <row r="2188" spans="1:58" x14ac:dyDescent="0.25">
      <c r="A2188" t="s">
        <v>17</v>
      </c>
      <c r="B2188" s="25">
        <v>2018</v>
      </c>
      <c r="C2188" s="25" t="s">
        <v>2</v>
      </c>
      <c r="D2188" s="25" t="s">
        <v>57</v>
      </c>
      <c r="E2188" s="25" t="s">
        <v>538</v>
      </c>
      <c r="F2188" s="23" t="s">
        <v>362</v>
      </c>
      <c r="G2188" s="23" t="s">
        <v>538</v>
      </c>
      <c r="H2188" s="32" t="s">
        <v>362</v>
      </c>
      <c r="I2188" s="32" t="s">
        <v>574</v>
      </c>
      <c r="J2188" s="135">
        <v>790</v>
      </c>
      <c r="K2188" s="28">
        <v>0.82911000000000001</v>
      </c>
      <c r="L2188" s="28">
        <f t="shared" si="75"/>
        <v>0.82911000000000001</v>
      </c>
      <c r="O2188" s="77">
        <v>0.85572000000000004</v>
      </c>
      <c r="BF2188" s="106"/>
    </row>
    <row r="2189" spans="1:58" x14ac:dyDescent="0.25">
      <c r="A2189" t="s">
        <v>17</v>
      </c>
      <c r="B2189" s="25">
        <v>2018</v>
      </c>
      <c r="C2189" s="25" t="s">
        <v>3</v>
      </c>
      <c r="D2189" s="25" t="s">
        <v>58</v>
      </c>
      <c r="E2189" s="25" t="s">
        <v>538</v>
      </c>
      <c r="F2189" s="23" t="s">
        <v>362</v>
      </c>
      <c r="G2189" s="23" t="s">
        <v>538</v>
      </c>
      <c r="H2189" s="32" t="s">
        <v>362</v>
      </c>
      <c r="I2189" s="32" t="s">
        <v>574</v>
      </c>
      <c r="J2189" s="135">
        <v>794</v>
      </c>
      <c r="K2189" s="28">
        <v>0.82620000000000005</v>
      </c>
      <c r="L2189" s="28">
        <f t="shared" si="75"/>
        <v>0.82620000000000005</v>
      </c>
      <c r="O2189" s="77">
        <v>0.85877999999999999</v>
      </c>
      <c r="BF2189" s="106"/>
    </row>
    <row r="2190" spans="1:58" x14ac:dyDescent="0.25">
      <c r="A2190" t="s">
        <v>17</v>
      </c>
      <c r="B2190" s="25">
        <v>2019</v>
      </c>
      <c r="C2190" s="25" t="s">
        <v>0</v>
      </c>
      <c r="D2190" s="25" t="s">
        <v>59</v>
      </c>
      <c r="E2190" s="25" t="s">
        <v>538</v>
      </c>
      <c r="F2190" s="23" t="s">
        <v>362</v>
      </c>
      <c r="G2190" s="23" t="s">
        <v>538</v>
      </c>
      <c r="H2190" s="32" t="s">
        <v>362</v>
      </c>
      <c r="I2190" s="32" t="s">
        <v>574</v>
      </c>
      <c r="J2190" s="135">
        <v>799</v>
      </c>
      <c r="K2190" s="28">
        <v>0.80976000000000004</v>
      </c>
      <c r="L2190" s="28">
        <f t="shared" si="75"/>
        <v>0.80976000000000004</v>
      </c>
      <c r="O2190" s="77">
        <v>0.85007999999999995</v>
      </c>
      <c r="BF2190" s="106"/>
    </row>
    <row r="2191" spans="1:58" x14ac:dyDescent="0.25">
      <c r="A2191" t="s">
        <v>17</v>
      </c>
      <c r="B2191" s="25">
        <v>2019</v>
      </c>
      <c r="C2191" s="25" t="s">
        <v>1</v>
      </c>
      <c r="D2191" s="25" t="s">
        <v>60</v>
      </c>
      <c r="E2191" s="25" t="s">
        <v>538</v>
      </c>
      <c r="F2191" s="23" t="s">
        <v>362</v>
      </c>
      <c r="G2191" s="23" t="s">
        <v>538</v>
      </c>
      <c r="H2191" s="32" t="s">
        <v>362</v>
      </c>
      <c r="I2191" s="32" t="s">
        <v>574</v>
      </c>
      <c r="J2191" s="135">
        <v>819</v>
      </c>
      <c r="K2191" s="28">
        <v>0.83150000000000002</v>
      </c>
      <c r="L2191" s="28">
        <f t="shared" si="75"/>
        <v>0.83150000000000002</v>
      </c>
      <c r="O2191" s="77">
        <v>0.85524</v>
      </c>
      <c r="BF2191" s="106"/>
    </row>
    <row r="2192" spans="1:58" x14ac:dyDescent="0.25">
      <c r="A2192" t="s">
        <v>17</v>
      </c>
      <c r="B2192" s="25">
        <v>2019</v>
      </c>
      <c r="C2192" s="25" t="s">
        <v>2</v>
      </c>
      <c r="D2192" s="25" t="s">
        <v>61</v>
      </c>
      <c r="E2192" s="25" t="s">
        <v>538</v>
      </c>
      <c r="F2192" s="23" t="s">
        <v>362</v>
      </c>
      <c r="G2192" s="23" t="s">
        <v>538</v>
      </c>
      <c r="H2192" s="32" t="s">
        <v>362</v>
      </c>
      <c r="I2192" s="32" t="s">
        <v>574</v>
      </c>
      <c r="J2192" s="135">
        <v>785</v>
      </c>
      <c r="K2192" s="28">
        <v>0.80764000000000002</v>
      </c>
      <c r="L2192" s="28">
        <f t="shared" si="75"/>
        <v>0.80764000000000002</v>
      </c>
      <c r="O2192" s="77">
        <v>0.85079000000000005</v>
      </c>
      <c r="BF2192" s="106"/>
    </row>
    <row r="2193" spans="1:58" x14ac:dyDescent="0.25">
      <c r="A2193" t="s">
        <v>17</v>
      </c>
      <c r="B2193" s="25">
        <v>2019</v>
      </c>
      <c r="C2193" s="25" t="s">
        <v>3</v>
      </c>
      <c r="D2193" s="25" t="s">
        <v>62</v>
      </c>
      <c r="E2193" s="25" t="s">
        <v>538</v>
      </c>
      <c r="F2193" s="23" t="s">
        <v>362</v>
      </c>
      <c r="G2193" s="23" t="s">
        <v>538</v>
      </c>
      <c r="H2193" s="32" t="s">
        <v>362</v>
      </c>
      <c r="I2193" s="32" t="s">
        <v>574</v>
      </c>
      <c r="J2193" s="135">
        <v>723</v>
      </c>
      <c r="K2193" s="28">
        <v>0.82711000000000001</v>
      </c>
      <c r="L2193" s="28">
        <f t="shared" si="75"/>
        <v>0.82711000000000001</v>
      </c>
      <c r="O2193" s="77">
        <v>0.85265000000000002</v>
      </c>
      <c r="BF2193" s="106"/>
    </row>
    <row r="2194" spans="1:58" x14ac:dyDescent="0.25">
      <c r="A2194" t="s">
        <v>17</v>
      </c>
      <c r="B2194" s="25">
        <v>2020</v>
      </c>
      <c r="C2194" s="25" t="s">
        <v>0</v>
      </c>
      <c r="D2194" s="25" t="s">
        <v>63</v>
      </c>
      <c r="E2194" s="25" t="s">
        <v>538</v>
      </c>
      <c r="F2194" s="23" t="s">
        <v>362</v>
      </c>
      <c r="G2194" s="23" t="s">
        <v>538</v>
      </c>
      <c r="H2194" s="32" t="s">
        <v>362</v>
      </c>
      <c r="I2194" s="32" t="s">
        <v>574</v>
      </c>
      <c r="J2194" s="135">
        <v>772</v>
      </c>
      <c r="K2194" s="28">
        <v>0.82901999999999998</v>
      </c>
      <c r="L2194" s="28">
        <f t="shared" si="75"/>
        <v>0.82901999999999998</v>
      </c>
      <c r="O2194" s="77">
        <v>0.84214</v>
      </c>
      <c r="BF2194" s="106"/>
    </row>
    <row r="2195" spans="1:58" x14ac:dyDescent="0.25">
      <c r="A2195" t="s">
        <v>17</v>
      </c>
      <c r="B2195" s="25">
        <v>2020</v>
      </c>
      <c r="C2195" s="25" t="s">
        <v>1</v>
      </c>
      <c r="D2195" s="25" t="s">
        <v>64</v>
      </c>
      <c r="E2195" s="25" t="s">
        <v>538</v>
      </c>
      <c r="F2195" s="23" t="s">
        <v>362</v>
      </c>
      <c r="G2195" s="23" t="s">
        <v>538</v>
      </c>
      <c r="H2195" s="32" t="s">
        <v>362</v>
      </c>
      <c r="I2195" s="32" t="s">
        <v>574</v>
      </c>
      <c r="J2195" s="135">
        <v>420</v>
      </c>
      <c r="K2195" s="28">
        <v>0.81904999999999994</v>
      </c>
      <c r="L2195" s="28">
        <f t="shared" si="75"/>
        <v>0.81904999999999994</v>
      </c>
      <c r="O2195" s="77">
        <v>0.81738999999999995</v>
      </c>
      <c r="BF2195" s="106"/>
    </row>
    <row r="2196" spans="1:58" x14ac:dyDescent="0.25">
      <c r="A2196" t="s">
        <v>17</v>
      </c>
      <c r="B2196" s="25">
        <v>2020</v>
      </c>
      <c r="C2196" s="25" t="s">
        <v>2</v>
      </c>
      <c r="D2196" s="25" t="s">
        <v>65</v>
      </c>
      <c r="E2196" s="25" t="s">
        <v>538</v>
      </c>
      <c r="F2196" s="23" t="s">
        <v>362</v>
      </c>
      <c r="G2196" s="23" t="s">
        <v>538</v>
      </c>
      <c r="H2196" s="32" t="s">
        <v>362</v>
      </c>
      <c r="I2196" s="32" t="s">
        <v>574</v>
      </c>
      <c r="J2196" s="135">
        <v>593</v>
      </c>
      <c r="K2196" s="28">
        <v>0.79257999999999995</v>
      </c>
      <c r="L2196" s="28">
        <f t="shared" si="75"/>
        <v>0.79257999999999995</v>
      </c>
      <c r="O2196" s="77">
        <v>0.82706999999999997</v>
      </c>
      <c r="BF2196" s="106"/>
    </row>
    <row r="2197" spans="1:58" x14ac:dyDescent="0.25">
      <c r="A2197" t="s">
        <v>17</v>
      </c>
      <c r="B2197" s="25">
        <v>2020</v>
      </c>
      <c r="C2197" s="25" t="s">
        <v>3</v>
      </c>
      <c r="D2197" s="25" t="s">
        <v>66</v>
      </c>
      <c r="E2197" s="25" t="s">
        <v>538</v>
      </c>
      <c r="F2197" s="23" t="s">
        <v>362</v>
      </c>
      <c r="G2197" s="23" t="s">
        <v>538</v>
      </c>
      <c r="H2197" s="32" t="s">
        <v>362</v>
      </c>
      <c r="I2197" s="32" t="s">
        <v>574</v>
      </c>
      <c r="J2197" s="135">
        <v>812</v>
      </c>
      <c r="K2197" s="28">
        <v>0.80049000000000003</v>
      </c>
      <c r="L2197" s="28">
        <f t="shared" si="75"/>
        <v>0.80049000000000003</v>
      </c>
      <c r="O2197" s="77">
        <v>0.85233000000000003</v>
      </c>
      <c r="BF2197" s="106"/>
    </row>
    <row r="2198" spans="1:58" x14ac:dyDescent="0.25">
      <c r="A2198" t="s">
        <v>17</v>
      </c>
      <c r="B2198" s="25">
        <v>2021</v>
      </c>
      <c r="C2198" s="25" t="s">
        <v>0</v>
      </c>
      <c r="D2198" s="25" t="s">
        <v>67</v>
      </c>
      <c r="E2198" s="25" t="s">
        <v>538</v>
      </c>
      <c r="F2198" s="23" t="s">
        <v>362</v>
      </c>
      <c r="G2198" s="23" t="s">
        <v>538</v>
      </c>
      <c r="H2198" s="32" t="s">
        <v>362</v>
      </c>
      <c r="I2198" s="32" t="s">
        <v>574</v>
      </c>
      <c r="J2198" s="135">
        <v>759</v>
      </c>
      <c r="K2198" s="28">
        <v>0.81028</v>
      </c>
      <c r="L2198" s="28">
        <f t="shared" si="75"/>
        <v>0.81028</v>
      </c>
      <c r="O2198" s="77">
        <v>0.86184000000000005</v>
      </c>
      <c r="BF2198" s="106"/>
    </row>
    <row r="2199" spans="1:58" x14ac:dyDescent="0.25">
      <c r="A2199" t="s">
        <v>17</v>
      </c>
      <c r="B2199" s="25">
        <v>2021</v>
      </c>
      <c r="C2199" s="25" t="s">
        <v>1</v>
      </c>
      <c r="D2199" s="25" t="s">
        <v>68</v>
      </c>
      <c r="E2199" s="25" t="s">
        <v>538</v>
      </c>
      <c r="F2199" s="23" t="s">
        <v>362</v>
      </c>
      <c r="G2199" s="23" t="s">
        <v>538</v>
      </c>
      <c r="H2199" s="32" t="s">
        <v>362</v>
      </c>
      <c r="I2199" s="32" t="s">
        <v>574</v>
      </c>
      <c r="J2199" s="135">
        <v>773</v>
      </c>
      <c r="K2199" s="28">
        <v>0.85640000000000005</v>
      </c>
      <c r="L2199" s="28">
        <f t="shared" si="75"/>
        <v>0.85640000000000005</v>
      </c>
      <c r="O2199" s="77">
        <v>0.85790999999999995</v>
      </c>
      <c r="BF2199" s="106"/>
    </row>
    <row r="2200" spans="1:58" x14ac:dyDescent="0.25">
      <c r="A2200" t="s">
        <v>17</v>
      </c>
      <c r="B2200" s="25">
        <v>2021</v>
      </c>
      <c r="C2200" s="25" t="s">
        <v>2</v>
      </c>
      <c r="D2200" s="25" t="s">
        <v>69</v>
      </c>
      <c r="E2200" s="25" t="s">
        <v>538</v>
      </c>
      <c r="F2200" s="23" t="s">
        <v>362</v>
      </c>
      <c r="G2200" s="23" t="s">
        <v>538</v>
      </c>
      <c r="H2200" s="32" t="s">
        <v>362</v>
      </c>
      <c r="I2200" s="32" t="s">
        <v>574</v>
      </c>
      <c r="J2200" s="135">
        <v>866</v>
      </c>
      <c r="K2200" s="28">
        <v>0.81062000000000001</v>
      </c>
      <c r="L2200" s="28">
        <f t="shared" si="75"/>
        <v>0.81062000000000001</v>
      </c>
      <c r="O2200" s="77">
        <v>0.85472999999999999</v>
      </c>
      <c r="BF2200" s="106"/>
    </row>
    <row r="2201" spans="1:58" x14ac:dyDescent="0.25">
      <c r="A2201" t="s">
        <v>17</v>
      </c>
      <c r="B2201" s="25">
        <v>2021</v>
      </c>
      <c r="C2201" s="25" t="s">
        <v>3</v>
      </c>
      <c r="D2201" s="25" t="s">
        <v>70</v>
      </c>
      <c r="E2201" s="25" t="s">
        <v>538</v>
      </c>
      <c r="F2201" s="23" t="s">
        <v>362</v>
      </c>
      <c r="G2201" s="23" t="s">
        <v>538</v>
      </c>
      <c r="H2201" s="32" t="s">
        <v>362</v>
      </c>
      <c r="I2201" s="32" t="s">
        <v>574</v>
      </c>
      <c r="J2201" s="135">
        <v>843</v>
      </c>
      <c r="K2201" s="28">
        <v>0.83037000000000005</v>
      </c>
      <c r="L2201" s="28">
        <f t="shared" si="75"/>
        <v>0.83037000000000005</v>
      </c>
      <c r="O2201" s="77">
        <v>0.86302999999999996</v>
      </c>
      <c r="BF2201" s="106"/>
    </row>
    <row r="2202" spans="1:58" x14ac:dyDescent="0.25">
      <c r="A2202" t="s">
        <v>17</v>
      </c>
      <c r="B2202" s="25">
        <v>2022</v>
      </c>
      <c r="C2202" s="25" t="s">
        <v>0</v>
      </c>
      <c r="D2202" s="25" t="s">
        <v>71</v>
      </c>
      <c r="E2202" s="25" t="s">
        <v>538</v>
      </c>
      <c r="F2202" s="23" t="s">
        <v>362</v>
      </c>
      <c r="G2202" s="23" t="s">
        <v>538</v>
      </c>
      <c r="H2202" s="32" t="s">
        <v>362</v>
      </c>
      <c r="I2202" s="32" t="s">
        <v>574</v>
      </c>
      <c r="J2202" s="135">
        <v>822</v>
      </c>
      <c r="K2202" s="28">
        <v>0.82116999999999996</v>
      </c>
      <c r="L2202" s="28">
        <f t="shared" si="75"/>
        <v>0.82116999999999996</v>
      </c>
      <c r="O2202" s="77">
        <v>0.86423000000000005</v>
      </c>
      <c r="BF2202" s="106"/>
    </row>
    <row r="2203" spans="1:58" x14ac:dyDescent="0.25">
      <c r="A2203" t="s">
        <v>17</v>
      </c>
      <c r="B2203" s="25">
        <v>2022</v>
      </c>
      <c r="C2203" s="25" t="s">
        <v>1</v>
      </c>
      <c r="D2203" s="25" t="s">
        <v>72</v>
      </c>
      <c r="E2203" s="25" t="s">
        <v>538</v>
      </c>
      <c r="F2203" s="23" t="s">
        <v>362</v>
      </c>
      <c r="G2203" s="23" t="s">
        <v>538</v>
      </c>
      <c r="H2203" s="32" t="s">
        <v>362</v>
      </c>
      <c r="I2203" s="32" t="s">
        <v>574</v>
      </c>
      <c r="J2203" s="135">
        <v>737</v>
      </c>
      <c r="K2203" s="28">
        <v>0.80054000000000003</v>
      </c>
      <c r="L2203" s="28">
        <f t="shared" si="75"/>
        <v>0.80054000000000003</v>
      </c>
      <c r="O2203" s="77">
        <v>0.85797999999999996</v>
      </c>
      <c r="BF2203" s="106"/>
    </row>
    <row r="2204" spans="1:58" x14ac:dyDescent="0.25">
      <c r="A2204" t="s">
        <v>17</v>
      </c>
      <c r="B2204" s="25">
        <v>2022</v>
      </c>
      <c r="C2204" s="25" t="s">
        <v>2</v>
      </c>
      <c r="D2204" s="25" t="s">
        <v>73</v>
      </c>
      <c r="E2204" s="25" t="s">
        <v>538</v>
      </c>
      <c r="F2204" s="23" t="s">
        <v>362</v>
      </c>
      <c r="G2204" s="23" t="s">
        <v>538</v>
      </c>
      <c r="H2204" s="32" t="s">
        <v>362</v>
      </c>
      <c r="I2204" s="32" t="s">
        <v>574</v>
      </c>
      <c r="J2204" s="135">
        <v>799</v>
      </c>
      <c r="K2204" s="28">
        <v>0.81227000000000005</v>
      </c>
      <c r="L2204" s="28">
        <f t="shared" si="75"/>
        <v>0.81227000000000005</v>
      </c>
      <c r="O2204" s="77">
        <v>0.85080999999999996</v>
      </c>
      <c r="BF2204" s="106"/>
    </row>
    <row r="2205" spans="1:58" x14ac:dyDescent="0.25">
      <c r="A2205" t="s">
        <v>17</v>
      </c>
      <c r="B2205" s="25">
        <v>2022</v>
      </c>
      <c r="C2205" s="25" t="s">
        <v>3</v>
      </c>
      <c r="D2205" s="25" t="s">
        <v>493</v>
      </c>
      <c r="E2205" s="25" t="s">
        <v>538</v>
      </c>
      <c r="F2205" s="23" t="s">
        <v>362</v>
      </c>
      <c r="G2205" s="23" t="s">
        <v>538</v>
      </c>
      <c r="H2205" s="32" t="s">
        <v>362</v>
      </c>
      <c r="I2205" s="32" t="s">
        <v>574</v>
      </c>
      <c r="J2205" s="135">
        <v>732</v>
      </c>
      <c r="K2205" s="28">
        <v>0.80464000000000002</v>
      </c>
      <c r="L2205" s="28">
        <f t="shared" si="75"/>
        <v>0.80464000000000002</v>
      </c>
      <c r="O2205" s="77">
        <v>0.85358999999999996</v>
      </c>
      <c r="BF2205" s="106"/>
    </row>
    <row r="2206" spans="1:58" x14ac:dyDescent="0.25">
      <c r="A2206" t="s">
        <v>17</v>
      </c>
      <c r="B2206" s="25">
        <v>2023</v>
      </c>
      <c r="C2206" s="25" t="s">
        <v>0</v>
      </c>
      <c r="D2206" s="25" t="s">
        <v>537</v>
      </c>
      <c r="E2206" s="25" t="s">
        <v>538</v>
      </c>
      <c r="F2206" s="23" t="s">
        <v>362</v>
      </c>
      <c r="G2206" s="23" t="s">
        <v>538</v>
      </c>
      <c r="H2206" s="32" t="s">
        <v>362</v>
      </c>
      <c r="I2206" s="32" t="s">
        <v>574</v>
      </c>
      <c r="J2206" s="135">
        <v>750</v>
      </c>
      <c r="K2206" s="28">
        <v>0.80932999999999999</v>
      </c>
      <c r="L2206" s="28">
        <f t="shared" si="75"/>
        <v>0.80932999999999999</v>
      </c>
      <c r="O2206" s="77">
        <v>0.85650000000000004</v>
      </c>
      <c r="BF2206" s="106"/>
    </row>
    <row r="2207" spans="1:58" x14ac:dyDescent="0.25">
      <c r="A2207" t="s">
        <v>17</v>
      </c>
      <c r="B2207" s="25">
        <v>2018</v>
      </c>
      <c r="C2207" s="25" t="s">
        <v>0</v>
      </c>
      <c r="D2207" s="25" t="s">
        <v>54</v>
      </c>
      <c r="E2207" s="25" t="s">
        <v>258</v>
      </c>
      <c r="F2207" s="23" t="s">
        <v>259</v>
      </c>
      <c r="G2207" s="23" t="s">
        <v>538</v>
      </c>
      <c r="H2207" s="32" t="s">
        <v>362</v>
      </c>
      <c r="I2207" s="32" t="s">
        <v>574</v>
      </c>
      <c r="J2207" s="135">
        <v>86</v>
      </c>
      <c r="K2207" s="28">
        <v>0.75580999999999998</v>
      </c>
      <c r="L2207" s="28">
        <f t="shared" si="75"/>
        <v>0.80818000000000001</v>
      </c>
      <c r="O2207" s="77">
        <v>0.84830000000000005</v>
      </c>
      <c r="BF2207" s="106"/>
    </row>
    <row r="2208" spans="1:58" x14ac:dyDescent="0.25">
      <c r="A2208" t="s">
        <v>17</v>
      </c>
      <c r="B2208" s="25">
        <v>2018</v>
      </c>
      <c r="C2208" s="25" t="s">
        <v>1</v>
      </c>
      <c r="D2208" s="25" t="s">
        <v>56</v>
      </c>
      <c r="E2208" s="25" t="s">
        <v>258</v>
      </c>
      <c r="F2208" s="23" t="s">
        <v>259</v>
      </c>
      <c r="G2208" s="23" t="s">
        <v>538</v>
      </c>
      <c r="H2208" s="32" t="s">
        <v>362</v>
      </c>
      <c r="I2208" s="32" t="s">
        <v>574</v>
      </c>
      <c r="J2208" s="135">
        <v>86</v>
      </c>
      <c r="K2208" s="28">
        <v>0.79069999999999996</v>
      </c>
      <c r="L2208" s="28">
        <f t="shared" si="75"/>
        <v>0.81181999999999999</v>
      </c>
      <c r="O2208" s="77">
        <v>0.85524</v>
      </c>
      <c r="BF2208" s="106"/>
    </row>
    <row r="2209" spans="1:58" x14ac:dyDescent="0.25">
      <c r="A2209" t="s">
        <v>17</v>
      </c>
      <c r="B2209" s="25">
        <v>2018</v>
      </c>
      <c r="C2209" s="25" t="s">
        <v>2</v>
      </c>
      <c r="D2209" s="25" t="s">
        <v>57</v>
      </c>
      <c r="E2209" s="25" t="s">
        <v>258</v>
      </c>
      <c r="F2209" s="23" t="s">
        <v>259</v>
      </c>
      <c r="G2209" s="23" t="s">
        <v>538</v>
      </c>
      <c r="H2209" s="32" t="s">
        <v>362</v>
      </c>
      <c r="I2209" s="32" t="s">
        <v>574</v>
      </c>
      <c r="J2209" s="135">
        <v>82</v>
      </c>
      <c r="K2209" s="28">
        <v>0.79268000000000005</v>
      </c>
      <c r="L2209" s="28">
        <f t="shared" si="75"/>
        <v>0.82911000000000001</v>
      </c>
      <c r="O2209" s="77">
        <v>0.85572000000000004</v>
      </c>
      <c r="BF2209" s="106"/>
    </row>
    <row r="2210" spans="1:58" x14ac:dyDescent="0.25">
      <c r="A2210" t="s">
        <v>17</v>
      </c>
      <c r="B2210" s="25">
        <v>2018</v>
      </c>
      <c r="C2210" s="25" t="s">
        <v>3</v>
      </c>
      <c r="D2210" s="25" t="s">
        <v>58</v>
      </c>
      <c r="E2210" s="25" t="s">
        <v>258</v>
      </c>
      <c r="F2210" s="23" t="s">
        <v>259</v>
      </c>
      <c r="G2210" s="23" t="s">
        <v>538</v>
      </c>
      <c r="H2210" s="32" t="s">
        <v>362</v>
      </c>
      <c r="I2210" s="32" t="s">
        <v>574</v>
      </c>
      <c r="J2210" s="135">
        <v>92</v>
      </c>
      <c r="K2210" s="28">
        <v>0.76087000000000005</v>
      </c>
      <c r="L2210" s="28">
        <f t="shared" si="75"/>
        <v>0.82620000000000005</v>
      </c>
      <c r="O2210" s="77">
        <v>0.85877999999999999</v>
      </c>
      <c r="BF2210" s="106"/>
    </row>
    <row r="2211" spans="1:58" x14ac:dyDescent="0.25">
      <c r="A2211" t="s">
        <v>17</v>
      </c>
      <c r="B2211" s="25">
        <v>2019</v>
      </c>
      <c r="C2211" s="25" t="s">
        <v>0</v>
      </c>
      <c r="D2211" s="25" t="s">
        <v>59</v>
      </c>
      <c r="E2211" s="25" t="s">
        <v>258</v>
      </c>
      <c r="F2211" s="23" t="s">
        <v>259</v>
      </c>
      <c r="G2211" s="23" t="s">
        <v>538</v>
      </c>
      <c r="H2211" s="32" t="s">
        <v>362</v>
      </c>
      <c r="I2211" s="32" t="s">
        <v>574</v>
      </c>
      <c r="J2211" s="135">
        <v>89</v>
      </c>
      <c r="K2211" s="28">
        <v>0.8427</v>
      </c>
      <c r="L2211" s="28">
        <f t="shared" si="75"/>
        <v>0.80976000000000004</v>
      </c>
      <c r="O2211" s="77">
        <v>0.85007999999999995</v>
      </c>
      <c r="BF2211" s="106"/>
    </row>
    <row r="2212" spans="1:58" x14ac:dyDescent="0.25">
      <c r="A2212" t="s">
        <v>17</v>
      </c>
      <c r="B2212" s="25">
        <v>2019</v>
      </c>
      <c r="C2212" s="25" t="s">
        <v>1</v>
      </c>
      <c r="D2212" s="25" t="s">
        <v>60</v>
      </c>
      <c r="E2212" s="25" t="s">
        <v>258</v>
      </c>
      <c r="F2212" s="23" t="s">
        <v>259</v>
      </c>
      <c r="G2212" s="23" t="s">
        <v>538</v>
      </c>
      <c r="H2212" s="32" t="s">
        <v>362</v>
      </c>
      <c r="I2212" s="32" t="s">
        <v>574</v>
      </c>
      <c r="J2212" s="135">
        <v>93</v>
      </c>
      <c r="K2212" s="28">
        <v>0.88171999999999995</v>
      </c>
      <c r="L2212" s="28">
        <f t="shared" si="75"/>
        <v>0.83150000000000002</v>
      </c>
      <c r="O2212" s="77">
        <v>0.85524</v>
      </c>
      <c r="BF2212" s="106"/>
    </row>
    <row r="2213" spans="1:58" x14ac:dyDescent="0.25">
      <c r="A2213" t="s">
        <v>17</v>
      </c>
      <c r="B2213" s="25">
        <v>2019</v>
      </c>
      <c r="C2213" s="25" t="s">
        <v>2</v>
      </c>
      <c r="D2213" s="25" t="s">
        <v>61</v>
      </c>
      <c r="E2213" s="25" t="s">
        <v>258</v>
      </c>
      <c r="F2213" s="23" t="s">
        <v>259</v>
      </c>
      <c r="G2213" s="23" t="s">
        <v>538</v>
      </c>
      <c r="H2213" s="32" t="s">
        <v>362</v>
      </c>
      <c r="I2213" s="32" t="s">
        <v>574</v>
      </c>
      <c r="J2213" s="135">
        <v>82</v>
      </c>
      <c r="K2213" s="28">
        <v>0.80488000000000004</v>
      </c>
      <c r="L2213" s="28">
        <f t="shared" si="75"/>
        <v>0.80764000000000002</v>
      </c>
      <c r="O2213" s="77">
        <v>0.85079000000000005</v>
      </c>
      <c r="BF2213" s="106"/>
    </row>
    <row r="2214" spans="1:58" x14ac:dyDescent="0.25">
      <c r="A2214" t="s">
        <v>17</v>
      </c>
      <c r="B2214" s="25">
        <v>2019</v>
      </c>
      <c r="C2214" s="25" t="s">
        <v>3</v>
      </c>
      <c r="D2214" s="25" t="s">
        <v>62</v>
      </c>
      <c r="E2214" s="25" t="s">
        <v>258</v>
      </c>
      <c r="F2214" s="23" t="s">
        <v>259</v>
      </c>
      <c r="G2214" s="23" t="s">
        <v>538</v>
      </c>
      <c r="H2214" s="32" t="s">
        <v>362</v>
      </c>
      <c r="I2214" s="32" t="s">
        <v>574</v>
      </c>
      <c r="J2214" s="135">
        <v>72</v>
      </c>
      <c r="K2214" s="28">
        <v>0.70833000000000002</v>
      </c>
      <c r="L2214" s="28">
        <f t="shared" si="75"/>
        <v>0.82711000000000001</v>
      </c>
      <c r="O2214" s="77">
        <v>0.85265000000000002</v>
      </c>
      <c r="BF2214" s="106"/>
    </row>
    <row r="2215" spans="1:58" x14ac:dyDescent="0.25">
      <c r="A2215" t="s">
        <v>17</v>
      </c>
      <c r="B2215" s="25">
        <v>2020</v>
      </c>
      <c r="C2215" s="25" t="s">
        <v>0</v>
      </c>
      <c r="D2215" s="25" t="s">
        <v>63</v>
      </c>
      <c r="E2215" s="25" t="s">
        <v>258</v>
      </c>
      <c r="F2215" s="23" t="s">
        <v>259</v>
      </c>
      <c r="G2215" s="23" t="s">
        <v>538</v>
      </c>
      <c r="H2215" s="32" t="s">
        <v>362</v>
      </c>
      <c r="I2215" s="32" t="s">
        <v>574</v>
      </c>
      <c r="J2215" s="135">
        <v>56</v>
      </c>
      <c r="K2215" s="28">
        <v>0.82142999999999999</v>
      </c>
      <c r="L2215" s="28">
        <f t="shared" si="75"/>
        <v>0.82901999999999998</v>
      </c>
      <c r="O2215" s="77">
        <v>0.84214</v>
      </c>
      <c r="BF2215" s="106"/>
    </row>
    <row r="2216" spans="1:58" x14ac:dyDescent="0.25">
      <c r="A2216" t="s">
        <v>17</v>
      </c>
      <c r="B2216" s="25">
        <v>2020</v>
      </c>
      <c r="C2216" s="25" t="s">
        <v>1</v>
      </c>
      <c r="D2216" s="25" t="s">
        <v>64</v>
      </c>
      <c r="E2216" s="25" t="s">
        <v>258</v>
      </c>
      <c r="F2216" s="23" t="s">
        <v>259</v>
      </c>
      <c r="G2216" s="23" t="s">
        <v>538</v>
      </c>
      <c r="H2216" s="32" t="s">
        <v>362</v>
      </c>
      <c r="I2216" s="32" t="s">
        <v>574</v>
      </c>
      <c r="J2216" s="135">
        <v>45</v>
      </c>
      <c r="K2216" s="28">
        <v>0.84443999999999997</v>
      </c>
      <c r="L2216" s="28">
        <f t="shared" si="75"/>
        <v>0.81904999999999994</v>
      </c>
      <c r="O2216" s="77">
        <v>0.81738999999999995</v>
      </c>
      <c r="BF2216" s="106"/>
    </row>
    <row r="2217" spans="1:58" x14ac:dyDescent="0.25">
      <c r="A2217" t="s">
        <v>17</v>
      </c>
      <c r="B2217" s="25">
        <v>2020</v>
      </c>
      <c r="C2217" s="25" t="s">
        <v>2</v>
      </c>
      <c r="D2217" s="25" t="s">
        <v>65</v>
      </c>
      <c r="E2217" s="25" t="s">
        <v>258</v>
      </c>
      <c r="F2217" s="23" t="s">
        <v>259</v>
      </c>
      <c r="G2217" s="23" t="s">
        <v>538</v>
      </c>
      <c r="H2217" s="32" t="s">
        <v>362</v>
      </c>
      <c r="I2217" s="32" t="s">
        <v>574</v>
      </c>
      <c r="J2217" s="135">
        <v>46</v>
      </c>
      <c r="K2217" s="28">
        <v>0.73912999999999995</v>
      </c>
      <c r="L2217" s="28">
        <f t="shared" si="75"/>
        <v>0.79257999999999995</v>
      </c>
      <c r="O2217" s="77">
        <v>0.82706999999999997</v>
      </c>
      <c r="BF2217" s="106"/>
    </row>
    <row r="2218" spans="1:58" x14ac:dyDescent="0.25">
      <c r="A2218" t="s">
        <v>17</v>
      </c>
      <c r="B2218" s="25">
        <v>2020</v>
      </c>
      <c r="C2218" s="25" t="s">
        <v>3</v>
      </c>
      <c r="D2218" s="25" t="s">
        <v>66</v>
      </c>
      <c r="E2218" s="25" t="s">
        <v>258</v>
      </c>
      <c r="F2218" s="23" t="s">
        <v>259</v>
      </c>
      <c r="G2218" s="23" t="s">
        <v>538</v>
      </c>
      <c r="H2218" s="32" t="s">
        <v>362</v>
      </c>
      <c r="I2218" s="32" t="s">
        <v>574</v>
      </c>
      <c r="J2218" s="135">
        <v>79</v>
      </c>
      <c r="K2218" s="28">
        <v>0.84809999999999997</v>
      </c>
      <c r="L2218" s="28">
        <f t="shared" si="75"/>
        <v>0.80049000000000003</v>
      </c>
      <c r="O2218" s="77">
        <v>0.85233000000000003</v>
      </c>
      <c r="BF2218" s="106"/>
    </row>
    <row r="2219" spans="1:58" x14ac:dyDescent="0.25">
      <c r="A2219" t="s">
        <v>17</v>
      </c>
      <c r="B2219" s="25">
        <v>2021</v>
      </c>
      <c r="C2219" s="25" t="s">
        <v>0</v>
      </c>
      <c r="D2219" s="25" t="s">
        <v>67</v>
      </c>
      <c r="E2219" s="25" t="s">
        <v>258</v>
      </c>
      <c r="F2219" s="23" t="s">
        <v>259</v>
      </c>
      <c r="G2219" s="23" t="s">
        <v>538</v>
      </c>
      <c r="H2219" s="32" t="s">
        <v>362</v>
      </c>
      <c r="I2219" s="32" t="s">
        <v>574</v>
      </c>
      <c r="J2219" s="135">
        <v>93</v>
      </c>
      <c r="K2219" s="28">
        <v>0.79569999999999996</v>
      </c>
      <c r="L2219" s="28">
        <f t="shared" si="75"/>
        <v>0.81028</v>
      </c>
      <c r="O2219" s="77">
        <v>0.86184000000000005</v>
      </c>
      <c r="BF2219" s="106"/>
    </row>
    <row r="2220" spans="1:58" x14ac:dyDescent="0.25">
      <c r="A2220" t="s">
        <v>17</v>
      </c>
      <c r="B2220" s="25">
        <v>2021</v>
      </c>
      <c r="C2220" s="25" t="s">
        <v>1</v>
      </c>
      <c r="D2220" s="25" t="s">
        <v>68</v>
      </c>
      <c r="E2220" s="25" t="s">
        <v>258</v>
      </c>
      <c r="F2220" s="23" t="s">
        <v>259</v>
      </c>
      <c r="G2220" s="23" t="s">
        <v>538</v>
      </c>
      <c r="H2220" s="32" t="s">
        <v>362</v>
      </c>
      <c r="I2220" s="32" t="s">
        <v>574</v>
      </c>
      <c r="J2220" s="135">
        <v>71</v>
      </c>
      <c r="K2220" s="28">
        <v>0.91549000000000003</v>
      </c>
      <c r="L2220" s="28">
        <f t="shared" si="75"/>
        <v>0.85640000000000005</v>
      </c>
      <c r="O2220" s="77">
        <v>0.85790999999999995</v>
      </c>
      <c r="BF2220" s="106"/>
    </row>
    <row r="2221" spans="1:58" x14ac:dyDescent="0.25">
      <c r="A2221" t="s">
        <v>17</v>
      </c>
      <c r="B2221" s="25">
        <v>2021</v>
      </c>
      <c r="C2221" s="25" t="s">
        <v>2</v>
      </c>
      <c r="D2221" s="25" t="s">
        <v>69</v>
      </c>
      <c r="E2221" s="25" t="s">
        <v>258</v>
      </c>
      <c r="F2221" s="23" t="s">
        <v>259</v>
      </c>
      <c r="G2221" s="23" t="s">
        <v>538</v>
      </c>
      <c r="H2221" s="32" t="s">
        <v>362</v>
      </c>
      <c r="I2221" s="32" t="s">
        <v>574</v>
      </c>
      <c r="J2221" s="135">
        <v>99</v>
      </c>
      <c r="K2221" s="28">
        <v>0.88888999999999996</v>
      </c>
      <c r="L2221" s="28">
        <f t="shared" si="75"/>
        <v>0.81062000000000001</v>
      </c>
      <c r="O2221" s="77">
        <v>0.85472999999999999</v>
      </c>
      <c r="BF2221" s="106"/>
    </row>
    <row r="2222" spans="1:58" x14ac:dyDescent="0.25">
      <c r="A2222" t="s">
        <v>17</v>
      </c>
      <c r="B2222" s="25">
        <v>2021</v>
      </c>
      <c r="C2222" s="25" t="s">
        <v>3</v>
      </c>
      <c r="D2222" s="25" t="s">
        <v>70</v>
      </c>
      <c r="E2222" s="25" t="s">
        <v>258</v>
      </c>
      <c r="F2222" s="23" t="s">
        <v>259</v>
      </c>
      <c r="G2222" s="23" t="s">
        <v>538</v>
      </c>
      <c r="H2222" s="32" t="s">
        <v>362</v>
      </c>
      <c r="I2222" s="32" t="s">
        <v>574</v>
      </c>
      <c r="J2222" s="135">
        <v>109</v>
      </c>
      <c r="K2222" s="28">
        <v>0.81650999999999996</v>
      </c>
      <c r="L2222" s="28">
        <f t="shared" si="75"/>
        <v>0.83037000000000005</v>
      </c>
      <c r="O2222" s="77">
        <v>0.86302999999999996</v>
      </c>
      <c r="BF2222" s="106"/>
    </row>
    <row r="2223" spans="1:58" x14ac:dyDescent="0.25">
      <c r="A2223" t="s">
        <v>17</v>
      </c>
      <c r="B2223" s="25">
        <v>2022</v>
      </c>
      <c r="C2223" s="25" t="s">
        <v>0</v>
      </c>
      <c r="D2223" s="25" t="s">
        <v>71</v>
      </c>
      <c r="E2223" s="25" t="s">
        <v>258</v>
      </c>
      <c r="F2223" s="23" t="s">
        <v>259</v>
      </c>
      <c r="G2223" s="23" t="s">
        <v>538</v>
      </c>
      <c r="H2223" s="32" t="s">
        <v>362</v>
      </c>
      <c r="I2223" s="32" t="s">
        <v>574</v>
      </c>
      <c r="J2223" s="135">
        <v>89</v>
      </c>
      <c r="K2223" s="28">
        <v>0.80898999999999999</v>
      </c>
      <c r="L2223" s="28">
        <f t="shared" si="75"/>
        <v>0.82116999999999996</v>
      </c>
      <c r="O2223" s="77">
        <v>0.86423000000000005</v>
      </c>
      <c r="BF2223" s="106"/>
    </row>
    <row r="2224" spans="1:58" x14ac:dyDescent="0.25">
      <c r="A2224" t="s">
        <v>17</v>
      </c>
      <c r="B2224" s="25">
        <v>2022</v>
      </c>
      <c r="C2224" s="25" t="s">
        <v>1</v>
      </c>
      <c r="D2224" s="25" t="s">
        <v>72</v>
      </c>
      <c r="E2224" s="25" t="s">
        <v>258</v>
      </c>
      <c r="F2224" s="23" t="s">
        <v>259</v>
      </c>
      <c r="G2224" s="23" t="s">
        <v>538</v>
      </c>
      <c r="H2224" s="32" t="s">
        <v>362</v>
      </c>
      <c r="I2224" s="32" t="s">
        <v>574</v>
      </c>
      <c r="J2224" s="135">
        <v>79</v>
      </c>
      <c r="K2224" s="28">
        <v>0.78481000000000001</v>
      </c>
      <c r="L2224" s="28">
        <f t="shared" si="75"/>
        <v>0.80054000000000003</v>
      </c>
      <c r="O2224" s="77">
        <v>0.85797999999999996</v>
      </c>
      <c r="BF2224" s="106"/>
    </row>
    <row r="2225" spans="1:58" x14ac:dyDescent="0.25">
      <c r="A2225" t="s">
        <v>17</v>
      </c>
      <c r="B2225" s="25">
        <v>2022</v>
      </c>
      <c r="C2225" s="25" t="s">
        <v>2</v>
      </c>
      <c r="D2225" s="25" t="s">
        <v>73</v>
      </c>
      <c r="E2225" s="25" t="s">
        <v>258</v>
      </c>
      <c r="F2225" s="23" t="s">
        <v>259</v>
      </c>
      <c r="G2225" s="23" t="s">
        <v>538</v>
      </c>
      <c r="H2225" s="32" t="s">
        <v>362</v>
      </c>
      <c r="I2225" s="32" t="s">
        <v>574</v>
      </c>
      <c r="J2225" s="135">
        <v>91</v>
      </c>
      <c r="K2225" s="28">
        <v>0.87912000000000001</v>
      </c>
      <c r="L2225" s="28">
        <f t="shared" si="75"/>
        <v>0.81227000000000005</v>
      </c>
      <c r="O2225" s="77">
        <v>0.85080999999999996</v>
      </c>
      <c r="BF2225" s="106"/>
    </row>
    <row r="2226" spans="1:58" x14ac:dyDescent="0.25">
      <c r="A2226" t="s">
        <v>17</v>
      </c>
      <c r="B2226" s="25">
        <v>2022</v>
      </c>
      <c r="C2226" s="25" t="s">
        <v>3</v>
      </c>
      <c r="D2226" s="25" t="s">
        <v>493</v>
      </c>
      <c r="E2226" s="25" t="s">
        <v>258</v>
      </c>
      <c r="F2226" s="23" t="s">
        <v>259</v>
      </c>
      <c r="G2226" s="23" t="s">
        <v>538</v>
      </c>
      <c r="H2226" s="32" t="s">
        <v>362</v>
      </c>
      <c r="I2226" s="32" t="s">
        <v>574</v>
      </c>
      <c r="J2226" s="135">
        <v>65</v>
      </c>
      <c r="K2226" s="28">
        <v>0.78461999999999998</v>
      </c>
      <c r="L2226" s="28">
        <f t="shared" si="75"/>
        <v>0.80464000000000002</v>
      </c>
      <c r="O2226" s="77">
        <v>0.85358999999999996</v>
      </c>
      <c r="BF2226" s="106"/>
    </row>
    <row r="2227" spans="1:58" x14ac:dyDescent="0.25">
      <c r="A2227" t="s">
        <v>17</v>
      </c>
      <c r="B2227" s="25">
        <v>2023</v>
      </c>
      <c r="C2227" s="25" t="s">
        <v>0</v>
      </c>
      <c r="D2227" s="25" t="s">
        <v>537</v>
      </c>
      <c r="E2227" s="25" t="s">
        <v>258</v>
      </c>
      <c r="F2227" s="23" t="s">
        <v>259</v>
      </c>
      <c r="G2227" s="23" t="s">
        <v>538</v>
      </c>
      <c r="H2227" s="32" t="s">
        <v>362</v>
      </c>
      <c r="I2227" s="32" t="s">
        <v>574</v>
      </c>
      <c r="J2227" s="135">
        <v>76</v>
      </c>
      <c r="K2227" s="28">
        <v>0.81579000000000002</v>
      </c>
      <c r="L2227" s="28">
        <f t="shared" si="75"/>
        <v>0.80932999999999999</v>
      </c>
      <c r="O2227" s="77">
        <v>0.85650000000000004</v>
      </c>
      <c r="BF2227" s="106"/>
    </row>
    <row r="2228" spans="1:58" x14ac:dyDescent="0.25">
      <c r="A2228" t="s">
        <v>17</v>
      </c>
      <c r="B2228" s="25">
        <v>2018</v>
      </c>
      <c r="C2228" s="25" t="s">
        <v>0</v>
      </c>
      <c r="D2228" s="25" t="s">
        <v>54</v>
      </c>
      <c r="E2228" s="25" t="s">
        <v>260</v>
      </c>
      <c r="F2228" s="23" t="s">
        <v>261</v>
      </c>
      <c r="G2228" s="23" t="s">
        <v>544</v>
      </c>
      <c r="H2228" s="32" t="s">
        <v>359</v>
      </c>
      <c r="I2228" s="32" t="s">
        <v>574</v>
      </c>
      <c r="J2228" s="135">
        <v>18</v>
      </c>
      <c r="K2228" s="28">
        <v>0.83333000000000002</v>
      </c>
      <c r="L2228" s="28">
        <f t="shared" si="75"/>
        <v>0.83206000000000002</v>
      </c>
      <c r="O2228" s="77">
        <v>0.84830000000000005</v>
      </c>
      <c r="BF2228" s="106"/>
    </row>
    <row r="2229" spans="1:58" x14ac:dyDescent="0.25">
      <c r="A2229" t="s">
        <v>17</v>
      </c>
      <c r="B2229" s="25">
        <v>2018</v>
      </c>
      <c r="C2229" s="25" t="s">
        <v>1</v>
      </c>
      <c r="D2229" s="25" t="s">
        <v>56</v>
      </c>
      <c r="E2229" s="25" t="s">
        <v>260</v>
      </c>
      <c r="F2229" s="23" t="s">
        <v>261</v>
      </c>
      <c r="G2229" s="23" t="s">
        <v>544</v>
      </c>
      <c r="H2229" s="32" t="s">
        <v>359</v>
      </c>
      <c r="I2229" s="32" t="s">
        <v>574</v>
      </c>
      <c r="J2229" s="135">
        <v>23</v>
      </c>
      <c r="K2229" s="28">
        <v>0.86956999999999995</v>
      </c>
      <c r="L2229" s="28">
        <f t="shared" si="75"/>
        <v>0.88221000000000005</v>
      </c>
      <c r="O2229" s="77">
        <v>0.85524</v>
      </c>
      <c r="BF2229" s="106"/>
    </row>
    <row r="2230" spans="1:58" x14ac:dyDescent="0.25">
      <c r="A2230" t="s">
        <v>17</v>
      </c>
      <c r="B2230" s="25">
        <v>2018</v>
      </c>
      <c r="C2230" s="25" t="s">
        <v>2</v>
      </c>
      <c r="D2230" s="25" t="s">
        <v>57</v>
      </c>
      <c r="E2230" s="25" t="s">
        <v>260</v>
      </c>
      <c r="F2230" s="23" t="s">
        <v>261</v>
      </c>
      <c r="G2230" s="23" t="s">
        <v>544</v>
      </c>
      <c r="H2230" s="32" t="s">
        <v>359</v>
      </c>
      <c r="I2230" s="32" t="s">
        <v>574</v>
      </c>
      <c r="J2230" s="135">
        <v>24</v>
      </c>
      <c r="K2230" s="28">
        <v>0.75</v>
      </c>
      <c r="L2230" s="28">
        <f t="shared" si="75"/>
        <v>0.90569999999999995</v>
      </c>
      <c r="O2230" s="77">
        <v>0.85572000000000004</v>
      </c>
      <c r="BF2230" s="106"/>
    </row>
    <row r="2231" spans="1:58" x14ac:dyDescent="0.25">
      <c r="A2231" t="s">
        <v>17</v>
      </c>
      <c r="B2231" s="25">
        <v>2018</v>
      </c>
      <c r="C2231" s="25" t="s">
        <v>3</v>
      </c>
      <c r="D2231" s="25" t="s">
        <v>58</v>
      </c>
      <c r="E2231" s="25" t="s">
        <v>260</v>
      </c>
      <c r="F2231" s="23" t="s">
        <v>261</v>
      </c>
      <c r="G2231" s="23" t="s">
        <v>544</v>
      </c>
      <c r="H2231" s="32" t="s">
        <v>359</v>
      </c>
      <c r="I2231" s="32" t="s">
        <v>574</v>
      </c>
      <c r="J2231" s="135">
        <v>30</v>
      </c>
      <c r="K2231" s="28">
        <v>0.9</v>
      </c>
      <c r="L2231" s="28">
        <f t="shared" si="75"/>
        <v>0.92523</v>
      </c>
      <c r="O2231" s="77">
        <v>0.85877999999999999</v>
      </c>
      <c r="BF2231" s="106"/>
    </row>
    <row r="2232" spans="1:58" x14ac:dyDescent="0.25">
      <c r="A2232" t="s">
        <v>17</v>
      </c>
      <c r="B2232" s="25">
        <v>2019</v>
      </c>
      <c r="C2232" s="25" t="s">
        <v>0</v>
      </c>
      <c r="D2232" s="25" t="s">
        <v>59</v>
      </c>
      <c r="E2232" s="25" t="s">
        <v>260</v>
      </c>
      <c r="F2232" s="23" t="s">
        <v>261</v>
      </c>
      <c r="G2232" s="23" t="s">
        <v>544</v>
      </c>
      <c r="H2232" s="32" t="s">
        <v>359</v>
      </c>
      <c r="I2232" s="32" t="s">
        <v>574</v>
      </c>
      <c r="J2232" s="135">
        <v>31</v>
      </c>
      <c r="K2232" s="28">
        <v>0.93547999999999998</v>
      </c>
      <c r="L2232" s="28">
        <f t="shared" si="75"/>
        <v>0.91041000000000005</v>
      </c>
      <c r="O2232" s="77">
        <v>0.85007999999999995</v>
      </c>
      <c r="BF2232" s="106"/>
    </row>
    <row r="2233" spans="1:58" x14ac:dyDescent="0.25">
      <c r="A2233" t="s">
        <v>17</v>
      </c>
      <c r="B2233" s="25">
        <v>2019</v>
      </c>
      <c r="C2233" s="25" t="s">
        <v>1</v>
      </c>
      <c r="D2233" s="25" t="s">
        <v>60</v>
      </c>
      <c r="E2233" s="25" t="s">
        <v>260</v>
      </c>
      <c r="F2233" s="23" t="s">
        <v>261</v>
      </c>
      <c r="G2233" s="23" t="s">
        <v>544</v>
      </c>
      <c r="H2233" s="32" t="s">
        <v>359</v>
      </c>
      <c r="I2233" s="32" t="s">
        <v>574</v>
      </c>
      <c r="J2233" s="135">
        <v>33</v>
      </c>
      <c r="K2233" s="28">
        <v>0.84848000000000001</v>
      </c>
      <c r="L2233" s="28">
        <f t="shared" si="75"/>
        <v>0.88124000000000002</v>
      </c>
      <c r="O2233" s="77">
        <v>0.85524</v>
      </c>
      <c r="BF2233" s="106"/>
    </row>
    <row r="2234" spans="1:58" x14ac:dyDescent="0.25">
      <c r="A2234" t="s">
        <v>17</v>
      </c>
      <c r="B2234" s="25">
        <v>2019</v>
      </c>
      <c r="C2234" s="25" t="s">
        <v>2</v>
      </c>
      <c r="D2234" s="25" t="s">
        <v>61</v>
      </c>
      <c r="E2234" s="25" t="s">
        <v>260</v>
      </c>
      <c r="F2234" s="23" t="s">
        <v>261</v>
      </c>
      <c r="G2234" s="23" t="s">
        <v>544</v>
      </c>
      <c r="H2234" s="32" t="s">
        <v>359</v>
      </c>
      <c r="I2234" s="32" t="s">
        <v>574</v>
      </c>
      <c r="J2234" s="135">
        <v>38</v>
      </c>
      <c r="K2234" s="28">
        <v>0.89473999999999998</v>
      </c>
      <c r="L2234" s="28">
        <f t="shared" si="75"/>
        <v>0.91649000000000003</v>
      </c>
      <c r="O2234" s="77">
        <v>0.85079000000000005</v>
      </c>
      <c r="BF2234" s="106"/>
    </row>
    <row r="2235" spans="1:58" x14ac:dyDescent="0.25">
      <c r="A2235" t="s">
        <v>17</v>
      </c>
      <c r="B2235" s="25">
        <v>2019</v>
      </c>
      <c r="C2235" s="25" t="s">
        <v>3</v>
      </c>
      <c r="D2235" s="25" t="s">
        <v>62</v>
      </c>
      <c r="E2235" s="25" t="s">
        <v>260</v>
      </c>
      <c r="F2235" s="23" t="s">
        <v>261</v>
      </c>
      <c r="G2235" s="23" t="s">
        <v>544</v>
      </c>
      <c r="H2235" s="32" t="s">
        <v>359</v>
      </c>
      <c r="I2235" s="32" t="s">
        <v>574</v>
      </c>
      <c r="J2235" s="135">
        <v>32</v>
      </c>
      <c r="K2235" s="28">
        <v>0.75</v>
      </c>
      <c r="L2235" s="28">
        <f t="shared" si="75"/>
        <v>0.87846000000000002</v>
      </c>
      <c r="O2235" s="77">
        <v>0.85265000000000002</v>
      </c>
      <c r="BF2235" s="106"/>
    </row>
    <row r="2236" spans="1:58" x14ac:dyDescent="0.25">
      <c r="A2236" t="s">
        <v>17</v>
      </c>
      <c r="B2236" s="25">
        <v>2020</v>
      </c>
      <c r="C2236" s="25" t="s">
        <v>0</v>
      </c>
      <c r="D2236" s="25" t="s">
        <v>63</v>
      </c>
      <c r="E2236" s="25" t="s">
        <v>260</v>
      </c>
      <c r="F2236" s="23" t="s">
        <v>261</v>
      </c>
      <c r="G2236" s="23" t="s">
        <v>544</v>
      </c>
      <c r="H2236" s="32" t="s">
        <v>359</v>
      </c>
      <c r="I2236" s="32" t="s">
        <v>574</v>
      </c>
      <c r="J2236" s="135">
        <v>32</v>
      </c>
      <c r="K2236" s="28">
        <v>0.6875</v>
      </c>
      <c r="L2236" s="28">
        <f t="shared" si="75"/>
        <v>0.87822</v>
      </c>
      <c r="O2236" s="77">
        <v>0.84214</v>
      </c>
      <c r="BF2236" s="106"/>
    </row>
    <row r="2237" spans="1:58" x14ac:dyDescent="0.25">
      <c r="A2237" t="s">
        <v>17</v>
      </c>
      <c r="B2237" s="25">
        <v>2020</v>
      </c>
      <c r="C2237" s="25" t="s">
        <v>1</v>
      </c>
      <c r="D2237" s="25" t="s">
        <v>64</v>
      </c>
      <c r="E2237" s="25" t="s">
        <v>260</v>
      </c>
      <c r="F2237" s="23" t="s">
        <v>261</v>
      </c>
      <c r="G2237" s="23" t="s">
        <v>544</v>
      </c>
      <c r="H2237" s="32" t="s">
        <v>359</v>
      </c>
      <c r="I2237" s="32" t="s">
        <v>574</v>
      </c>
      <c r="J2237" s="135">
        <v>20</v>
      </c>
      <c r="K2237" s="28">
        <v>0.85</v>
      </c>
      <c r="L2237" s="28">
        <f t="shared" si="75"/>
        <v>0.82759000000000005</v>
      </c>
      <c r="O2237" s="77">
        <v>0.81738999999999995</v>
      </c>
      <c r="BF2237" s="106"/>
    </row>
    <row r="2238" spans="1:58" x14ac:dyDescent="0.25">
      <c r="A2238" t="s">
        <v>17</v>
      </c>
      <c r="B2238" s="25">
        <v>2020</v>
      </c>
      <c r="C2238" s="25" t="s">
        <v>2</v>
      </c>
      <c r="D2238" s="25" t="s">
        <v>65</v>
      </c>
      <c r="E2238" s="25" t="s">
        <v>260</v>
      </c>
      <c r="F2238" s="23" t="s">
        <v>261</v>
      </c>
      <c r="G2238" s="23" t="s">
        <v>544</v>
      </c>
      <c r="H2238" s="32" t="s">
        <v>359</v>
      </c>
      <c r="I2238" s="32" t="s">
        <v>574</v>
      </c>
      <c r="J2238" s="135">
        <v>19</v>
      </c>
      <c r="K2238" s="28">
        <v>0.94737000000000005</v>
      </c>
      <c r="L2238" s="28">
        <f t="shared" si="75"/>
        <v>0.83043</v>
      </c>
      <c r="O2238" s="77">
        <v>0.82706999999999997</v>
      </c>
      <c r="BF2238" s="106"/>
    </row>
    <row r="2239" spans="1:58" x14ac:dyDescent="0.25">
      <c r="A2239" t="s">
        <v>17</v>
      </c>
      <c r="B2239" s="25">
        <v>2020</v>
      </c>
      <c r="C2239" s="25" t="s">
        <v>3</v>
      </c>
      <c r="D2239" s="25" t="s">
        <v>66</v>
      </c>
      <c r="E2239" s="25" t="s">
        <v>260</v>
      </c>
      <c r="F2239" s="23" t="s">
        <v>261</v>
      </c>
      <c r="G2239" s="23" t="s">
        <v>544</v>
      </c>
      <c r="H2239" s="32" t="s">
        <v>359</v>
      </c>
      <c r="I2239" s="32" t="s">
        <v>574</v>
      </c>
      <c r="J2239" s="135">
        <v>31</v>
      </c>
      <c r="K2239" s="28">
        <v>0.93547999999999998</v>
      </c>
      <c r="L2239" s="28">
        <f t="shared" si="75"/>
        <v>0.92120000000000002</v>
      </c>
      <c r="O2239" s="77">
        <v>0.85233000000000003</v>
      </c>
      <c r="BF2239" s="106"/>
    </row>
    <row r="2240" spans="1:58" x14ac:dyDescent="0.25">
      <c r="A2240" t="s">
        <v>17</v>
      </c>
      <c r="B2240" s="25">
        <v>2021</v>
      </c>
      <c r="C2240" s="25" t="s">
        <v>0</v>
      </c>
      <c r="D2240" s="25" t="s">
        <v>67</v>
      </c>
      <c r="E2240" s="25" t="s">
        <v>260</v>
      </c>
      <c r="F2240" s="23" t="s">
        <v>261</v>
      </c>
      <c r="G2240" s="23" t="s">
        <v>544</v>
      </c>
      <c r="H2240" s="32" t="s">
        <v>359</v>
      </c>
      <c r="I2240" s="32" t="s">
        <v>574</v>
      </c>
      <c r="J2240" s="135">
        <v>38</v>
      </c>
      <c r="K2240" s="28">
        <v>0.78947000000000001</v>
      </c>
      <c r="L2240" s="28">
        <f t="shared" si="75"/>
        <v>0.87668000000000001</v>
      </c>
      <c r="O2240" s="77">
        <v>0.86184000000000005</v>
      </c>
      <c r="BF2240" s="106"/>
    </row>
    <row r="2241" spans="1:58" x14ac:dyDescent="0.25">
      <c r="A2241" t="s">
        <v>17</v>
      </c>
      <c r="B2241" s="25">
        <v>2021</v>
      </c>
      <c r="C2241" s="25" t="s">
        <v>1</v>
      </c>
      <c r="D2241" s="25" t="s">
        <v>68</v>
      </c>
      <c r="E2241" s="25" t="s">
        <v>260</v>
      </c>
      <c r="F2241" s="23" t="s">
        <v>261</v>
      </c>
      <c r="G2241" s="23" t="s">
        <v>544</v>
      </c>
      <c r="H2241" s="32" t="s">
        <v>359</v>
      </c>
      <c r="I2241" s="32" t="s">
        <v>574</v>
      </c>
      <c r="J2241" s="135">
        <v>29</v>
      </c>
      <c r="K2241" s="28">
        <v>0.86207</v>
      </c>
      <c r="L2241" s="28">
        <f t="shared" si="75"/>
        <v>0.9012</v>
      </c>
      <c r="O2241" s="77">
        <v>0.85790999999999995</v>
      </c>
      <c r="BF2241" s="106"/>
    </row>
    <row r="2242" spans="1:58" x14ac:dyDescent="0.25">
      <c r="A2242" t="s">
        <v>17</v>
      </c>
      <c r="B2242" s="25">
        <v>2021</v>
      </c>
      <c r="C2242" s="25" t="s">
        <v>2</v>
      </c>
      <c r="D2242" s="25" t="s">
        <v>69</v>
      </c>
      <c r="E2242" s="25" t="s">
        <v>260</v>
      </c>
      <c r="F2242" s="23" t="s">
        <v>261</v>
      </c>
      <c r="G2242" s="23" t="s">
        <v>544</v>
      </c>
      <c r="H2242" s="32" t="s">
        <v>359</v>
      </c>
      <c r="I2242" s="32" t="s">
        <v>574</v>
      </c>
      <c r="J2242" s="135">
        <v>30</v>
      </c>
      <c r="K2242" s="28">
        <v>0.86667000000000005</v>
      </c>
      <c r="L2242" s="28">
        <f t="shared" ref="L2242:L2305" si="76">SUMIFS(K:K, E:E, G2242, D:D, D2242, I:I, I2242)</f>
        <v>0.87021000000000004</v>
      </c>
      <c r="O2242" s="77">
        <v>0.85472999999999999</v>
      </c>
      <c r="BF2242" s="106"/>
    </row>
    <row r="2243" spans="1:58" x14ac:dyDescent="0.25">
      <c r="A2243" t="s">
        <v>17</v>
      </c>
      <c r="B2243" s="25">
        <v>2021</v>
      </c>
      <c r="C2243" s="25" t="s">
        <v>3</v>
      </c>
      <c r="D2243" s="25" t="s">
        <v>70</v>
      </c>
      <c r="E2243" s="25" t="s">
        <v>260</v>
      </c>
      <c r="F2243" s="23" t="s">
        <v>261</v>
      </c>
      <c r="G2243" s="23" t="s">
        <v>544</v>
      </c>
      <c r="H2243" s="32" t="s">
        <v>359</v>
      </c>
      <c r="I2243" s="32" t="s">
        <v>574</v>
      </c>
      <c r="J2243" s="135">
        <v>21</v>
      </c>
      <c r="K2243" s="28">
        <v>0.80952000000000002</v>
      </c>
      <c r="L2243" s="28">
        <f t="shared" si="76"/>
        <v>0.81033999999999995</v>
      </c>
      <c r="O2243" s="77">
        <v>0.86302999999999996</v>
      </c>
      <c r="BF2243" s="106"/>
    </row>
    <row r="2244" spans="1:58" x14ac:dyDescent="0.25">
      <c r="A2244" t="s">
        <v>17</v>
      </c>
      <c r="B2244" s="25">
        <v>2022</v>
      </c>
      <c r="C2244" s="25" t="s">
        <v>0</v>
      </c>
      <c r="D2244" s="25" t="s">
        <v>71</v>
      </c>
      <c r="E2244" s="25" t="s">
        <v>260</v>
      </c>
      <c r="F2244" s="23" t="s">
        <v>261</v>
      </c>
      <c r="G2244" s="23" t="s">
        <v>544</v>
      </c>
      <c r="H2244" s="32" t="s">
        <v>359</v>
      </c>
      <c r="I2244" s="32" t="s">
        <v>574</v>
      </c>
      <c r="J2244" s="135">
        <v>31</v>
      </c>
      <c r="K2244" s="28">
        <v>0.83870999999999996</v>
      </c>
      <c r="L2244" s="28">
        <f t="shared" si="76"/>
        <v>0.82955000000000001</v>
      </c>
      <c r="O2244" s="77">
        <v>0.86423000000000005</v>
      </c>
      <c r="BF2244" s="106"/>
    </row>
    <row r="2245" spans="1:58" x14ac:dyDescent="0.25">
      <c r="A2245" t="s">
        <v>17</v>
      </c>
      <c r="B2245" s="25">
        <v>2022</v>
      </c>
      <c r="C2245" s="25" t="s">
        <v>1</v>
      </c>
      <c r="D2245" s="25" t="s">
        <v>72</v>
      </c>
      <c r="E2245" s="25" t="s">
        <v>260</v>
      </c>
      <c r="F2245" s="23" t="s">
        <v>261</v>
      </c>
      <c r="G2245" s="23" t="s">
        <v>544</v>
      </c>
      <c r="H2245" s="32" t="s">
        <v>359</v>
      </c>
      <c r="I2245" s="32" t="s">
        <v>574</v>
      </c>
      <c r="J2245" s="135">
        <v>35</v>
      </c>
      <c r="K2245" s="28">
        <v>0.77142999999999995</v>
      </c>
      <c r="L2245" s="28">
        <f t="shared" si="76"/>
        <v>0.83026</v>
      </c>
      <c r="O2245" s="77">
        <v>0.85797999999999996</v>
      </c>
      <c r="BF2245" s="106"/>
    </row>
    <row r="2246" spans="1:58" x14ac:dyDescent="0.25">
      <c r="A2246" t="s">
        <v>17</v>
      </c>
      <c r="B2246" s="25">
        <v>2022</v>
      </c>
      <c r="C2246" s="25" t="s">
        <v>2</v>
      </c>
      <c r="D2246" s="25" t="s">
        <v>73</v>
      </c>
      <c r="E2246" s="25" t="s">
        <v>260</v>
      </c>
      <c r="F2246" s="23" t="s">
        <v>261</v>
      </c>
      <c r="G2246" s="23" t="s">
        <v>544</v>
      </c>
      <c r="H2246" s="32" t="s">
        <v>359</v>
      </c>
      <c r="I2246" s="32" t="s">
        <v>574</v>
      </c>
      <c r="J2246" s="135">
        <v>32</v>
      </c>
      <c r="K2246" s="28">
        <v>0.75</v>
      </c>
      <c r="L2246" s="28">
        <f t="shared" si="76"/>
        <v>0.78852999999999995</v>
      </c>
      <c r="O2246" s="77">
        <v>0.85080999999999996</v>
      </c>
      <c r="BF2246" s="106"/>
    </row>
    <row r="2247" spans="1:58" x14ac:dyDescent="0.25">
      <c r="A2247" t="s">
        <v>17</v>
      </c>
      <c r="B2247" s="25">
        <v>2022</v>
      </c>
      <c r="C2247" s="25" t="s">
        <v>3</v>
      </c>
      <c r="D2247" s="25" t="s">
        <v>493</v>
      </c>
      <c r="E2247" s="25" t="s">
        <v>260</v>
      </c>
      <c r="F2247" s="23" t="s">
        <v>261</v>
      </c>
      <c r="G2247" s="23" t="s">
        <v>544</v>
      </c>
      <c r="H2247" s="32" t="s">
        <v>359</v>
      </c>
      <c r="I2247" s="32" t="s">
        <v>574</v>
      </c>
      <c r="J2247" s="135">
        <v>16</v>
      </c>
      <c r="K2247" s="28">
        <v>0.6875</v>
      </c>
      <c r="L2247" s="28">
        <f t="shared" si="76"/>
        <v>0.86238999999999999</v>
      </c>
      <c r="O2247" s="77">
        <v>0.85358999999999996</v>
      </c>
      <c r="BF2247" s="106"/>
    </row>
    <row r="2248" spans="1:58" x14ac:dyDescent="0.25">
      <c r="A2248" t="s">
        <v>17</v>
      </c>
      <c r="B2248" s="25">
        <v>2023</v>
      </c>
      <c r="C2248" s="25" t="s">
        <v>0</v>
      </c>
      <c r="D2248" s="25" t="s">
        <v>537</v>
      </c>
      <c r="E2248" s="25" t="s">
        <v>260</v>
      </c>
      <c r="F2248" s="23" t="s">
        <v>261</v>
      </c>
      <c r="G2248" s="23" t="s">
        <v>544</v>
      </c>
      <c r="H2248" s="32" t="s">
        <v>359</v>
      </c>
      <c r="I2248" s="32" t="s">
        <v>574</v>
      </c>
      <c r="J2248" s="135">
        <v>30</v>
      </c>
      <c r="K2248" s="28">
        <v>0.73333000000000004</v>
      </c>
      <c r="L2248" s="28">
        <f t="shared" si="76"/>
        <v>0.89453000000000005</v>
      </c>
      <c r="O2248" s="77">
        <v>0.85650000000000004</v>
      </c>
      <c r="BF2248" s="106"/>
    </row>
    <row r="2249" spans="1:58" x14ac:dyDescent="0.25">
      <c r="A2249" t="s">
        <v>17</v>
      </c>
      <c r="B2249" s="25">
        <v>2018</v>
      </c>
      <c r="C2249" s="25" t="s">
        <v>0</v>
      </c>
      <c r="D2249" s="25" t="s">
        <v>54</v>
      </c>
      <c r="E2249" s="25" t="s">
        <v>545</v>
      </c>
      <c r="F2249" s="23" t="s">
        <v>366</v>
      </c>
      <c r="G2249" s="23" t="s">
        <v>545</v>
      </c>
      <c r="H2249" s="32" t="s">
        <v>366</v>
      </c>
      <c r="I2249" s="32" t="s">
        <v>574</v>
      </c>
      <c r="J2249" s="135">
        <v>435</v>
      </c>
      <c r="K2249" s="28">
        <v>0.88275999999999999</v>
      </c>
      <c r="L2249" s="28">
        <f t="shared" si="76"/>
        <v>0.88275999999999999</v>
      </c>
      <c r="O2249" s="77">
        <v>0.84830000000000005</v>
      </c>
      <c r="BF2249" s="106"/>
    </row>
    <row r="2250" spans="1:58" x14ac:dyDescent="0.25">
      <c r="A2250" t="s">
        <v>17</v>
      </c>
      <c r="B2250" s="25">
        <v>2018</v>
      </c>
      <c r="C2250" s="25" t="s">
        <v>1</v>
      </c>
      <c r="D2250" s="25" t="s">
        <v>56</v>
      </c>
      <c r="E2250" s="25" t="s">
        <v>545</v>
      </c>
      <c r="F2250" s="23" t="s">
        <v>366</v>
      </c>
      <c r="G2250" s="23" t="s">
        <v>545</v>
      </c>
      <c r="H2250" s="32" t="s">
        <v>366</v>
      </c>
      <c r="I2250" s="32" t="s">
        <v>574</v>
      </c>
      <c r="J2250" s="135">
        <v>482</v>
      </c>
      <c r="K2250" s="28">
        <v>0.87758999999999998</v>
      </c>
      <c r="L2250" s="28">
        <f t="shared" si="76"/>
        <v>0.87758999999999998</v>
      </c>
      <c r="O2250" s="77">
        <v>0.85524</v>
      </c>
      <c r="BF2250" s="106"/>
    </row>
    <row r="2251" spans="1:58" x14ac:dyDescent="0.25">
      <c r="A2251" t="s">
        <v>17</v>
      </c>
      <c r="B2251" s="25">
        <v>2018</v>
      </c>
      <c r="C2251" s="25" t="s">
        <v>2</v>
      </c>
      <c r="D2251" s="25" t="s">
        <v>57</v>
      </c>
      <c r="E2251" s="25" t="s">
        <v>545</v>
      </c>
      <c r="F2251" s="23" t="s">
        <v>366</v>
      </c>
      <c r="G2251" s="23" t="s">
        <v>545</v>
      </c>
      <c r="H2251" s="32" t="s">
        <v>366</v>
      </c>
      <c r="I2251" s="32" t="s">
        <v>574</v>
      </c>
      <c r="J2251" s="135">
        <v>486</v>
      </c>
      <c r="K2251" s="28">
        <v>0.82099</v>
      </c>
      <c r="L2251" s="28">
        <f t="shared" si="76"/>
        <v>0.82099</v>
      </c>
      <c r="O2251" s="77">
        <v>0.85572000000000004</v>
      </c>
      <c r="BF2251" s="106"/>
    </row>
    <row r="2252" spans="1:58" x14ac:dyDescent="0.25">
      <c r="A2252" t="s">
        <v>17</v>
      </c>
      <c r="B2252" s="25">
        <v>2018</v>
      </c>
      <c r="C2252" s="25" t="s">
        <v>3</v>
      </c>
      <c r="D2252" s="25" t="s">
        <v>58</v>
      </c>
      <c r="E2252" s="25" t="s">
        <v>545</v>
      </c>
      <c r="F2252" s="23" t="s">
        <v>366</v>
      </c>
      <c r="G2252" s="23" t="s">
        <v>545</v>
      </c>
      <c r="H2252" s="32" t="s">
        <v>366</v>
      </c>
      <c r="I2252" s="32" t="s">
        <v>574</v>
      </c>
      <c r="J2252" s="135">
        <v>435</v>
      </c>
      <c r="K2252" s="28">
        <v>0.86436999999999997</v>
      </c>
      <c r="L2252" s="28">
        <f t="shared" si="76"/>
        <v>0.86436999999999997</v>
      </c>
      <c r="O2252" s="77">
        <v>0.85877999999999999</v>
      </c>
      <c r="BF2252" s="106"/>
    </row>
    <row r="2253" spans="1:58" x14ac:dyDescent="0.25">
      <c r="A2253" t="s">
        <v>17</v>
      </c>
      <c r="B2253" s="25">
        <v>2019</v>
      </c>
      <c r="C2253" s="25" t="s">
        <v>0</v>
      </c>
      <c r="D2253" s="25" t="s">
        <v>59</v>
      </c>
      <c r="E2253" s="25" t="s">
        <v>545</v>
      </c>
      <c r="F2253" s="23" t="s">
        <v>366</v>
      </c>
      <c r="G2253" s="23" t="s">
        <v>545</v>
      </c>
      <c r="H2253" s="32" t="s">
        <v>366</v>
      </c>
      <c r="I2253" s="32" t="s">
        <v>574</v>
      </c>
      <c r="J2253" s="135">
        <v>466</v>
      </c>
      <c r="K2253" s="28">
        <v>0.84763999999999995</v>
      </c>
      <c r="L2253" s="28">
        <f t="shared" si="76"/>
        <v>0.84763999999999995</v>
      </c>
      <c r="O2253" s="77">
        <v>0.85007999999999995</v>
      </c>
      <c r="BF2253" s="106"/>
    </row>
    <row r="2254" spans="1:58" x14ac:dyDescent="0.25">
      <c r="A2254" t="s">
        <v>17</v>
      </c>
      <c r="B2254" s="25">
        <v>2019</v>
      </c>
      <c r="C2254" s="25" t="s">
        <v>1</v>
      </c>
      <c r="D2254" s="25" t="s">
        <v>60</v>
      </c>
      <c r="E2254" s="25" t="s">
        <v>545</v>
      </c>
      <c r="F2254" s="23" t="s">
        <v>366</v>
      </c>
      <c r="G2254" s="23" t="s">
        <v>545</v>
      </c>
      <c r="H2254" s="32" t="s">
        <v>366</v>
      </c>
      <c r="I2254" s="32" t="s">
        <v>574</v>
      </c>
      <c r="J2254" s="135">
        <v>491</v>
      </c>
      <c r="K2254" s="28">
        <v>0.83706999999999998</v>
      </c>
      <c r="L2254" s="28">
        <f t="shared" si="76"/>
        <v>0.83706999999999998</v>
      </c>
      <c r="O2254" s="77">
        <v>0.85524</v>
      </c>
      <c r="BF2254" s="106"/>
    </row>
    <row r="2255" spans="1:58" x14ac:dyDescent="0.25">
      <c r="A2255" t="s">
        <v>17</v>
      </c>
      <c r="B2255" s="25">
        <v>2019</v>
      </c>
      <c r="C2255" s="25" t="s">
        <v>2</v>
      </c>
      <c r="D2255" s="25" t="s">
        <v>61</v>
      </c>
      <c r="E2255" s="25" t="s">
        <v>545</v>
      </c>
      <c r="F2255" s="23" t="s">
        <v>366</v>
      </c>
      <c r="G2255" s="23" t="s">
        <v>545</v>
      </c>
      <c r="H2255" s="32" t="s">
        <v>366</v>
      </c>
      <c r="I2255" s="32" t="s">
        <v>574</v>
      </c>
      <c r="J2255" s="135">
        <v>533</v>
      </c>
      <c r="K2255" s="28">
        <v>0.84991000000000005</v>
      </c>
      <c r="L2255" s="28">
        <f t="shared" si="76"/>
        <v>0.84991000000000005</v>
      </c>
      <c r="O2255" s="77">
        <v>0.85079000000000005</v>
      </c>
      <c r="BF2255" s="106"/>
    </row>
    <row r="2256" spans="1:58" x14ac:dyDescent="0.25">
      <c r="A2256" t="s">
        <v>17</v>
      </c>
      <c r="B2256" s="25">
        <v>2019</v>
      </c>
      <c r="C2256" s="25" t="s">
        <v>3</v>
      </c>
      <c r="D2256" s="25" t="s">
        <v>62</v>
      </c>
      <c r="E2256" s="25" t="s">
        <v>545</v>
      </c>
      <c r="F2256" s="23" t="s">
        <v>366</v>
      </c>
      <c r="G2256" s="23" t="s">
        <v>545</v>
      </c>
      <c r="H2256" s="32" t="s">
        <v>366</v>
      </c>
      <c r="I2256" s="32" t="s">
        <v>574</v>
      </c>
      <c r="J2256" s="135">
        <v>430</v>
      </c>
      <c r="K2256" s="28">
        <v>0.84884000000000004</v>
      </c>
      <c r="L2256" s="28">
        <f t="shared" si="76"/>
        <v>0.84884000000000004</v>
      </c>
      <c r="O2256" s="77">
        <v>0.85265000000000002</v>
      </c>
      <c r="BF2256" s="106"/>
    </row>
    <row r="2257" spans="1:58" x14ac:dyDescent="0.25">
      <c r="A2257" t="s">
        <v>17</v>
      </c>
      <c r="B2257" s="25">
        <v>2020</v>
      </c>
      <c r="C2257" s="25" t="s">
        <v>0</v>
      </c>
      <c r="D2257" s="25" t="s">
        <v>63</v>
      </c>
      <c r="E2257" s="25" t="s">
        <v>545</v>
      </c>
      <c r="F2257" s="23" t="s">
        <v>366</v>
      </c>
      <c r="G2257" s="23" t="s">
        <v>545</v>
      </c>
      <c r="H2257" s="32" t="s">
        <v>366</v>
      </c>
      <c r="I2257" s="32" t="s">
        <v>574</v>
      </c>
      <c r="J2257" s="135">
        <v>434</v>
      </c>
      <c r="K2257" s="28">
        <v>0.79493000000000003</v>
      </c>
      <c r="L2257" s="28">
        <f t="shared" si="76"/>
        <v>0.79493000000000003</v>
      </c>
      <c r="O2257" s="77">
        <v>0.84214</v>
      </c>
      <c r="BF2257" s="106"/>
    </row>
    <row r="2258" spans="1:58" x14ac:dyDescent="0.25">
      <c r="A2258" t="s">
        <v>17</v>
      </c>
      <c r="B2258" s="25">
        <v>2020</v>
      </c>
      <c r="C2258" s="25" t="s">
        <v>1</v>
      </c>
      <c r="D2258" s="25" t="s">
        <v>64</v>
      </c>
      <c r="E2258" s="25" t="s">
        <v>545</v>
      </c>
      <c r="F2258" s="23" t="s">
        <v>366</v>
      </c>
      <c r="G2258" s="23" t="s">
        <v>545</v>
      </c>
      <c r="H2258" s="32" t="s">
        <v>366</v>
      </c>
      <c r="I2258" s="32" t="s">
        <v>574</v>
      </c>
      <c r="J2258" s="135">
        <v>229</v>
      </c>
      <c r="K2258" s="28">
        <v>0.79913000000000001</v>
      </c>
      <c r="L2258" s="28">
        <f t="shared" si="76"/>
        <v>0.79913000000000001</v>
      </c>
      <c r="O2258" s="77">
        <v>0.81738999999999995</v>
      </c>
      <c r="BF2258" s="106"/>
    </row>
    <row r="2259" spans="1:58" x14ac:dyDescent="0.25">
      <c r="A2259" t="s">
        <v>17</v>
      </c>
      <c r="B2259" s="25">
        <v>2020</v>
      </c>
      <c r="C2259" s="25" t="s">
        <v>2</v>
      </c>
      <c r="D2259" s="25" t="s">
        <v>65</v>
      </c>
      <c r="E2259" s="25" t="s">
        <v>545</v>
      </c>
      <c r="F2259" s="23" t="s">
        <v>366</v>
      </c>
      <c r="G2259" s="23" t="s">
        <v>545</v>
      </c>
      <c r="H2259" s="32" t="s">
        <v>366</v>
      </c>
      <c r="I2259" s="32" t="s">
        <v>574</v>
      </c>
      <c r="J2259" s="135">
        <v>382</v>
      </c>
      <c r="K2259" s="28">
        <v>0.81413999999999997</v>
      </c>
      <c r="L2259" s="28">
        <f t="shared" si="76"/>
        <v>0.81413999999999997</v>
      </c>
      <c r="O2259" s="77">
        <v>0.82706999999999997</v>
      </c>
      <c r="BF2259" s="106"/>
    </row>
    <row r="2260" spans="1:58" x14ac:dyDescent="0.25">
      <c r="A2260" t="s">
        <v>17</v>
      </c>
      <c r="B2260" s="25">
        <v>2020</v>
      </c>
      <c r="C2260" s="25" t="s">
        <v>3</v>
      </c>
      <c r="D2260" s="25" t="s">
        <v>66</v>
      </c>
      <c r="E2260" s="25" t="s">
        <v>545</v>
      </c>
      <c r="F2260" s="23" t="s">
        <v>366</v>
      </c>
      <c r="G2260" s="23" t="s">
        <v>545</v>
      </c>
      <c r="H2260" s="32" t="s">
        <v>366</v>
      </c>
      <c r="I2260" s="32" t="s">
        <v>574</v>
      </c>
      <c r="J2260" s="135">
        <v>452</v>
      </c>
      <c r="K2260" s="28">
        <v>0.83186000000000004</v>
      </c>
      <c r="L2260" s="28">
        <f t="shared" si="76"/>
        <v>0.83186000000000004</v>
      </c>
      <c r="O2260" s="77">
        <v>0.85233000000000003</v>
      </c>
      <c r="BF2260" s="106"/>
    </row>
    <row r="2261" spans="1:58" x14ac:dyDescent="0.25">
      <c r="A2261" t="s">
        <v>17</v>
      </c>
      <c r="B2261" s="25">
        <v>2021</v>
      </c>
      <c r="C2261" s="25" t="s">
        <v>0</v>
      </c>
      <c r="D2261" s="25" t="s">
        <v>67</v>
      </c>
      <c r="E2261" s="25" t="s">
        <v>545</v>
      </c>
      <c r="F2261" s="23" t="s">
        <v>366</v>
      </c>
      <c r="G2261" s="23" t="s">
        <v>545</v>
      </c>
      <c r="H2261" s="32" t="s">
        <v>366</v>
      </c>
      <c r="I2261" s="32" t="s">
        <v>574</v>
      </c>
      <c r="J2261" s="135">
        <v>467</v>
      </c>
      <c r="K2261" s="28">
        <v>0.82440999999999998</v>
      </c>
      <c r="L2261" s="28">
        <f t="shared" si="76"/>
        <v>0.82440999999999998</v>
      </c>
      <c r="O2261" s="77">
        <v>0.86184000000000005</v>
      </c>
      <c r="BF2261" s="106"/>
    </row>
    <row r="2262" spans="1:58" x14ac:dyDescent="0.25">
      <c r="A2262" t="s">
        <v>17</v>
      </c>
      <c r="B2262" s="25">
        <v>2021</v>
      </c>
      <c r="C2262" s="25" t="s">
        <v>1</v>
      </c>
      <c r="D2262" s="25" t="s">
        <v>68</v>
      </c>
      <c r="E2262" s="25" t="s">
        <v>545</v>
      </c>
      <c r="F2262" s="23" t="s">
        <v>366</v>
      </c>
      <c r="G2262" s="23" t="s">
        <v>545</v>
      </c>
      <c r="H2262" s="32" t="s">
        <v>366</v>
      </c>
      <c r="I2262" s="32" t="s">
        <v>574</v>
      </c>
      <c r="J2262" s="135">
        <v>450</v>
      </c>
      <c r="K2262" s="28">
        <v>0.81555999999999995</v>
      </c>
      <c r="L2262" s="28">
        <f t="shared" si="76"/>
        <v>0.81555999999999995</v>
      </c>
      <c r="O2262" s="77">
        <v>0.85790999999999995</v>
      </c>
      <c r="BF2262" s="106"/>
    </row>
    <row r="2263" spans="1:58" x14ac:dyDescent="0.25">
      <c r="A2263" t="s">
        <v>17</v>
      </c>
      <c r="B2263" s="25">
        <v>2021</v>
      </c>
      <c r="C2263" s="25" t="s">
        <v>2</v>
      </c>
      <c r="D2263" s="25" t="s">
        <v>69</v>
      </c>
      <c r="E2263" s="25" t="s">
        <v>545</v>
      </c>
      <c r="F2263" s="23" t="s">
        <v>366</v>
      </c>
      <c r="G2263" s="23" t="s">
        <v>545</v>
      </c>
      <c r="H2263" s="32" t="s">
        <v>366</v>
      </c>
      <c r="I2263" s="32" t="s">
        <v>574</v>
      </c>
      <c r="J2263" s="135">
        <v>528</v>
      </c>
      <c r="K2263" s="28">
        <v>0.80871000000000004</v>
      </c>
      <c r="L2263" s="28">
        <f t="shared" si="76"/>
        <v>0.80871000000000004</v>
      </c>
      <c r="O2263" s="77">
        <v>0.85472999999999999</v>
      </c>
      <c r="BF2263" s="106"/>
    </row>
    <row r="2264" spans="1:58" x14ac:dyDescent="0.25">
      <c r="A2264" t="s">
        <v>17</v>
      </c>
      <c r="B2264" s="25">
        <v>2021</v>
      </c>
      <c r="C2264" s="25" t="s">
        <v>3</v>
      </c>
      <c r="D2264" s="25" t="s">
        <v>70</v>
      </c>
      <c r="E2264" s="25" t="s">
        <v>545</v>
      </c>
      <c r="F2264" s="23" t="s">
        <v>366</v>
      </c>
      <c r="G2264" s="23" t="s">
        <v>545</v>
      </c>
      <c r="H2264" s="32" t="s">
        <v>366</v>
      </c>
      <c r="I2264" s="32" t="s">
        <v>574</v>
      </c>
      <c r="J2264" s="135">
        <v>532</v>
      </c>
      <c r="K2264" s="28">
        <v>0.83082999999999996</v>
      </c>
      <c r="L2264" s="28">
        <f t="shared" si="76"/>
        <v>0.83082999999999996</v>
      </c>
      <c r="O2264" s="77">
        <v>0.86302999999999996</v>
      </c>
      <c r="BF2264" s="106"/>
    </row>
    <row r="2265" spans="1:58" x14ac:dyDescent="0.25">
      <c r="A2265" t="s">
        <v>17</v>
      </c>
      <c r="B2265" s="25">
        <v>2022</v>
      </c>
      <c r="C2265" s="25" t="s">
        <v>0</v>
      </c>
      <c r="D2265" s="25" t="s">
        <v>71</v>
      </c>
      <c r="E2265" s="25" t="s">
        <v>545</v>
      </c>
      <c r="F2265" s="23" t="s">
        <v>366</v>
      </c>
      <c r="G2265" s="23" t="s">
        <v>545</v>
      </c>
      <c r="H2265" s="32" t="s">
        <v>366</v>
      </c>
      <c r="I2265" s="32" t="s">
        <v>574</v>
      </c>
      <c r="J2265" s="135">
        <v>440</v>
      </c>
      <c r="K2265" s="28">
        <v>0.82726999999999995</v>
      </c>
      <c r="L2265" s="28">
        <f t="shared" si="76"/>
        <v>0.82726999999999995</v>
      </c>
      <c r="O2265" s="77">
        <v>0.86423000000000005</v>
      </c>
      <c r="BF2265" s="106"/>
    </row>
    <row r="2266" spans="1:58" x14ac:dyDescent="0.25">
      <c r="A2266" t="s">
        <v>17</v>
      </c>
      <c r="B2266" s="25">
        <v>2022</v>
      </c>
      <c r="C2266" s="25" t="s">
        <v>1</v>
      </c>
      <c r="D2266" s="25" t="s">
        <v>72</v>
      </c>
      <c r="E2266" s="25" t="s">
        <v>545</v>
      </c>
      <c r="F2266" s="23" t="s">
        <v>366</v>
      </c>
      <c r="G2266" s="23" t="s">
        <v>545</v>
      </c>
      <c r="H2266" s="32" t="s">
        <v>366</v>
      </c>
      <c r="I2266" s="32" t="s">
        <v>574</v>
      </c>
      <c r="J2266" s="135">
        <v>487</v>
      </c>
      <c r="K2266" s="28">
        <v>0.84189000000000003</v>
      </c>
      <c r="L2266" s="28">
        <f t="shared" si="76"/>
        <v>0.84189000000000003</v>
      </c>
      <c r="O2266" s="77">
        <v>0.85797999999999996</v>
      </c>
      <c r="BF2266" s="106"/>
    </row>
    <row r="2267" spans="1:58" x14ac:dyDescent="0.25">
      <c r="A2267" t="s">
        <v>17</v>
      </c>
      <c r="B2267" s="25">
        <v>2022</v>
      </c>
      <c r="C2267" s="25" t="s">
        <v>2</v>
      </c>
      <c r="D2267" s="25" t="s">
        <v>73</v>
      </c>
      <c r="E2267" s="25" t="s">
        <v>545</v>
      </c>
      <c r="F2267" s="23" t="s">
        <v>366</v>
      </c>
      <c r="G2267" s="23" t="s">
        <v>545</v>
      </c>
      <c r="H2267" s="32" t="s">
        <v>366</v>
      </c>
      <c r="I2267" s="32" t="s">
        <v>574</v>
      </c>
      <c r="J2267" s="135">
        <v>478</v>
      </c>
      <c r="K2267" s="28">
        <v>0.84728000000000003</v>
      </c>
      <c r="L2267" s="28">
        <f t="shared" si="76"/>
        <v>0.84728000000000003</v>
      </c>
      <c r="O2267" s="77">
        <v>0.85080999999999996</v>
      </c>
      <c r="BF2267" s="106"/>
    </row>
    <row r="2268" spans="1:58" x14ac:dyDescent="0.25">
      <c r="A2268" t="s">
        <v>17</v>
      </c>
      <c r="B2268" s="25">
        <v>2022</v>
      </c>
      <c r="C2268" s="25" t="s">
        <v>3</v>
      </c>
      <c r="D2268" s="25" t="s">
        <v>493</v>
      </c>
      <c r="E2268" s="25" t="s">
        <v>545</v>
      </c>
      <c r="F2268" s="23" t="s">
        <v>366</v>
      </c>
      <c r="G2268" s="23" t="s">
        <v>545</v>
      </c>
      <c r="H2268" s="32" t="s">
        <v>366</v>
      </c>
      <c r="I2268" s="32" t="s">
        <v>574</v>
      </c>
      <c r="J2268" s="135">
        <v>512</v>
      </c>
      <c r="K2268" s="28">
        <v>0.82813000000000003</v>
      </c>
      <c r="L2268" s="28">
        <f t="shared" si="76"/>
        <v>0.82813000000000003</v>
      </c>
      <c r="O2268" s="77">
        <v>0.85358999999999996</v>
      </c>
      <c r="BF2268" s="106"/>
    </row>
    <row r="2269" spans="1:58" x14ac:dyDescent="0.25">
      <c r="A2269" t="s">
        <v>17</v>
      </c>
      <c r="B2269" s="25">
        <v>2023</v>
      </c>
      <c r="C2269" s="25" t="s">
        <v>0</v>
      </c>
      <c r="D2269" s="25" t="s">
        <v>537</v>
      </c>
      <c r="E2269" s="25" t="s">
        <v>545</v>
      </c>
      <c r="F2269" s="23" t="s">
        <v>366</v>
      </c>
      <c r="G2269" s="23" t="s">
        <v>545</v>
      </c>
      <c r="H2269" s="32" t="s">
        <v>366</v>
      </c>
      <c r="I2269" s="32" t="s">
        <v>574</v>
      </c>
      <c r="J2269" s="135">
        <v>488</v>
      </c>
      <c r="K2269" s="28">
        <v>0.83196999999999999</v>
      </c>
      <c r="L2269" s="28">
        <f t="shared" si="76"/>
        <v>0.83196999999999999</v>
      </c>
      <c r="O2269" s="77">
        <v>0.85650000000000004</v>
      </c>
      <c r="BF2269" s="106"/>
    </row>
    <row r="2270" spans="1:58" x14ac:dyDescent="0.25">
      <c r="A2270" t="s">
        <v>17</v>
      </c>
      <c r="B2270" s="25">
        <v>2018</v>
      </c>
      <c r="C2270" s="25" t="s">
        <v>0</v>
      </c>
      <c r="D2270" s="25" t="s">
        <v>54</v>
      </c>
      <c r="E2270" s="25" t="s">
        <v>271</v>
      </c>
      <c r="F2270" s="23" t="s">
        <v>272</v>
      </c>
      <c r="G2270" s="23" t="s">
        <v>554</v>
      </c>
      <c r="H2270" s="32" t="s">
        <v>363</v>
      </c>
      <c r="I2270" s="32" t="s">
        <v>574</v>
      </c>
      <c r="J2270" s="135">
        <v>58</v>
      </c>
      <c r="K2270" s="28">
        <v>0.93103000000000002</v>
      </c>
      <c r="L2270" s="28">
        <f t="shared" si="76"/>
        <v>0.86453000000000002</v>
      </c>
      <c r="O2270" s="77">
        <v>0.84830000000000005</v>
      </c>
      <c r="BF2270" s="106"/>
    </row>
    <row r="2271" spans="1:58" x14ac:dyDescent="0.25">
      <c r="A2271" t="s">
        <v>17</v>
      </c>
      <c r="B2271" s="25">
        <v>2018</v>
      </c>
      <c r="C2271" s="25" t="s">
        <v>1</v>
      </c>
      <c r="D2271" s="25" t="s">
        <v>56</v>
      </c>
      <c r="E2271" s="25" t="s">
        <v>271</v>
      </c>
      <c r="F2271" s="23" t="s">
        <v>272</v>
      </c>
      <c r="G2271" s="23" t="s">
        <v>554</v>
      </c>
      <c r="H2271" s="32" t="s">
        <v>363</v>
      </c>
      <c r="I2271" s="32" t="s">
        <v>574</v>
      </c>
      <c r="J2271" s="135">
        <v>59</v>
      </c>
      <c r="K2271" s="28">
        <v>1</v>
      </c>
      <c r="L2271" s="28">
        <f t="shared" si="76"/>
        <v>0.89532</v>
      </c>
      <c r="O2271" s="77">
        <v>0.85524</v>
      </c>
      <c r="BF2271" s="106"/>
    </row>
    <row r="2272" spans="1:58" x14ac:dyDescent="0.25">
      <c r="A2272" t="s">
        <v>17</v>
      </c>
      <c r="B2272" s="25">
        <v>2018</v>
      </c>
      <c r="C2272" s="25" t="s">
        <v>2</v>
      </c>
      <c r="D2272" s="25" t="s">
        <v>57</v>
      </c>
      <c r="E2272" s="25" t="s">
        <v>271</v>
      </c>
      <c r="F2272" s="23" t="s">
        <v>272</v>
      </c>
      <c r="G2272" s="23" t="s">
        <v>554</v>
      </c>
      <c r="H2272" s="32" t="s">
        <v>363</v>
      </c>
      <c r="I2272" s="32" t="s">
        <v>574</v>
      </c>
      <c r="J2272" s="135">
        <v>82</v>
      </c>
      <c r="K2272" s="28">
        <v>0.95121999999999995</v>
      </c>
      <c r="L2272" s="28">
        <f t="shared" si="76"/>
        <v>0.87814000000000003</v>
      </c>
      <c r="O2272" s="77">
        <v>0.85572000000000004</v>
      </c>
      <c r="BF2272" s="106"/>
    </row>
    <row r="2273" spans="1:58" x14ac:dyDescent="0.25">
      <c r="A2273" t="s">
        <v>17</v>
      </c>
      <c r="B2273" s="25">
        <v>2018</v>
      </c>
      <c r="C2273" s="25" t="s">
        <v>3</v>
      </c>
      <c r="D2273" s="25" t="s">
        <v>58</v>
      </c>
      <c r="E2273" s="25" t="s">
        <v>271</v>
      </c>
      <c r="F2273" s="23" t="s">
        <v>272</v>
      </c>
      <c r="G2273" s="23" t="s">
        <v>554</v>
      </c>
      <c r="H2273" s="32" t="s">
        <v>363</v>
      </c>
      <c r="I2273" s="32" t="s">
        <v>574</v>
      </c>
      <c r="J2273" s="135">
        <v>61</v>
      </c>
      <c r="K2273" s="28">
        <v>0.88524999999999998</v>
      </c>
      <c r="L2273" s="28">
        <f t="shared" si="76"/>
        <v>0.86829999999999996</v>
      </c>
      <c r="O2273" s="77">
        <v>0.85877999999999999</v>
      </c>
      <c r="BF2273" s="106"/>
    </row>
    <row r="2274" spans="1:58" x14ac:dyDescent="0.25">
      <c r="A2274" t="s">
        <v>17</v>
      </c>
      <c r="B2274" s="25">
        <v>2019</v>
      </c>
      <c r="C2274" s="25" t="s">
        <v>0</v>
      </c>
      <c r="D2274" s="25" t="s">
        <v>59</v>
      </c>
      <c r="E2274" s="25" t="s">
        <v>271</v>
      </c>
      <c r="F2274" s="23" t="s">
        <v>272</v>
      </c>
      <c r="G2274" s="23" t="s">
        <v>554</v>
      </c>
      <c r="H2274" s="32" t="s">
        <v>363</v>
      </c>
      <c r="I2274" s="32" t="s">
        <v>574</v>
      </c>
      <c r="J2274" s="135">
        <v>72</v>
      </c>
      <c r="K2274" s="28">
        <v>0.90278000000000003</v>
      </c>
      <c r="L2274" s="28">
        <f t="shared" si="76"/>
        <v>0.86902000000000001</v>
      </c>
      <c r="O2274" s="77">
        <v>0.85007999999999995</v>
      </c>
      <c r="BF2274" s="106"/>
    </row>
    <row r="2275" spans="1:58" x14ac:dyDescent="0.25">
      <c r="A2275" t="s">
        <v>17</v>
      </c>
      <c r="B2275" s="25">
        <v>2019</v>
      </c>
      <c r="C2275" s="25" t="s">
        <v>1</v>
      </c>
      <c r="D2275" s="25" t="s">
        <v>60</v>
      </c>
      <c r="E2275" s="25" t="s">
        <v>271</v>
      </c>
      <c r="F2275" s="23" t="s">
        <v>272</v>
      </c>
      <c r="G2275" s="23" t="s">
        <v>554</v>
      </c>
      <c r="H2275" s="32" t="s">
        <v>363</v>
      </c>
      <c r="I2275" s="32" t="s">
        <v>574</v>
      </c>
      <c r="J2275" s="135">
        <v>79</v>
      </c>
      <c r="K2275" s="28">
        <v>0.87341999999999997</v>
      </c>
      <c r="L2275" s="28">
        <f t="shared" si="76"/>
        <v>0.87041000000000002</v>
      </c>
      <c r="O2275" s="77">
        <v>0.85524</v>
      </c>
      <c r="BF2275" s="106"/>
    </row>
    <row r="2276" spans="1:58" x14ac:dyDescent="0.25">
      <c r="A2276" t="s">
        <v>17</v>
      </c>
      <c r="B2276" s="25">
        <v>2019</v>
      </c>
      <c r="C2276" s="25" t="s">
        <v>2</v>
      </c>
      <c r="D2276" s="25" t="s">
        <v>61</v>
      </c>
      <c r="E2276" s="25" t="s">
        <v>271</v>
      </c>
      <c r="F2276" s="23" t="s">
        <v>272</v>
      </c>
      <c r="G2276" s="23" t="s">
        <v>554</v>
      </c>
      <c r="H2276" s="32" t="s">
        <v>363</v>
      </c>
      <c r="I2276" s="32" t="s">
        <v>574</v>
      </c>
      <c r="J2276" s="135">
        <v>71</v>
      </c>
      <c r="K2276" s="28">
        <v>0.90141000000000004</v>
      </c>
      <c r="L2276" s="28">
        <f t="shared" si="76"/>
        <v>0.87256999999999996</v>
      </c>
      <c r="O2276" s="77">
        <v>0.85079000000000005</v>
      </c>
      <c r="BF2276" s="106"/>
    </row>
    <row r="2277" spans="1:58" x14ac:dyDescent="0.25">
      <c r="A2277" t="s">
        <v>17</v>
      </c>
      <c r="B2277" s="25">
        <v>2019</v>
      </c>
      <c r="C2277" s="25" t="s">
        <v>3</v>
      </c>
      <c r="D2277" s="25" t="s">
        <v>62</v>
      </c>
      <c r="E2277" s="25" t="s">
        <v>271</v>
      </c>
      <c r="F2277" s="23" t="s">
        <v>272</v>
      </c>
      <c r="G2277" s="23" t="s">
        <v>554</v>
      </c>
      <c r="H2277" s="32" t="s">
        <v>363</v>
      </c>
      <c r="I2277" s="32" t="s">
        <v>574</v>
      </c>
      <c r="J2277" s="135">
        <v>70</v>
      </c>
      <c r="K2277" s="28">
        <v>0.9</v>
      </c>
      <c r="L2277" s="28">
        <f t="shared" si="76"/>
        <v>0.85784000000000005</v>
      </c>
      <c r="O2277" s="77">
        <v>0.85265000000000002</v>
      </c>
      <c r="BF2277" s="106"/>
    </row>
    <row r="2278" spans="1:58" x14ac:dyDescent="0.25">
      <c r="A2278" t="s">
        <v>17</v>
      </c>
      <c r="B2278" s="25">
        <v>2020</v>
      </c>
      <c r="C2278" s="25" t="s">
        <v>0</v>
      </c>
      <c r="D2278" s="25" t="s">
        <v>63</v>
      </c>
      <c r="E2278" s="25" t="s">
        <v>271</v>
      </c>
      <c r="F2278" s="23" t="s">
        <v>272</v>
      </c>
      <c r="G2278" s="23" t="s">
        <v>554</v>
      </c>
      <c r="H2278" s="32" t="s">
        <v>363</v>
      </c>
      <c r="I2278" s="32" t="s">
        <v>574</v>
      </c>
      <c r="J2278" s="135">
        <v>67</v>
      </c>
      <c r="K2278" s="28">
        <v>0.92537000000000003</v>
      </c>
      <c r="L2278" s="28">
        <f t="shared" si="76"/>
        <v>0.84491000000000005</v>
      </c>
      <c r="O2278" s="77">
        <v>0.84214</v>
      </c>
      <c r="BF2278" s="106"/>
    </row>
    <row r="2279" spans="1:58" x14ac:dyDescent="0.25">
      <c r="A2279" t="s">
        <v>17</v>
      </c>
      <c r="B2279" s="25">
        <v>2020</v>
      </c>
      <c r="C2279" s="25" t="s">
        <v>1</v>
      </c>
      <c r="D2279" s="25" t="s">
        <v>64</v>
      </c>
      <c r="E2279" s="25" t="s">
        <v>271</v>
      </c>
      <c r="F2279" s="23" t="s">
        <v>272</v>
      </c>
      <c r="G2279" s="23" t="s">
        <v>554</v>
      </c>
      <c r="H2279" s="32" t="s">
        <v>363</v>
      </c>
      <c r="I2279" s="32" t="s">
        <v>574</v>
      </c>
      <c r="J2279" s="135">
        <v>37</v>
      </c>
      <c r="K2279" s="28">
        <v>0.83784000000000003</v>
      </c>
      <c r="L2279" s="28">
        <f t="shared" si="76"/>
        <v>0.80147000000000002</v>
      </c>
      <c r="O2279" s="77">
        <v>0.81738999999999995</v>
      </c>
      <c r="BF2279" s="106"/>
    </row>
    <row r="2280" spans="1:58" x14ac:dyDescent="0.25">
      <c r="A2280" t="s">
        <v>17</v>
      </c>
      <c r="B2280" s="25">
        <v>2020</v>
      </c>
      <c r="C2280" s="25" t="s">
        <v>2</v>
      </c>
      <c r="D2280" s="25" t="s">
        <v>65</v>
      </c>
      <c r="E2280" s="25" t="s">
        <v>271</v>
      </c>
      <c r="F2280" s="23" t="s">
        <v>272</v>
      </c>
      <c r="G2280" s="23" t="s">
        <v>554</v>
      </c>
      <c r="H2280" s="32" t="s">
        <v>363</v>
      </c>
      <c r="I2280" s="32" t="s">
        <v>574</v>
      </c>
      <c r="J2280" s="135">
        <v>55</v>
      </c>
      <c r="K2280" s="28">
        <v>0.90908999999999995</v>
      </c>
      <c r="L2280" s="28">
        <f t="shared" si="76"/>
        <v>0.85185</v>
      </c>
      <c r="O2280" s="77">
        <v>0.82706999999999997</v>
      </c>
      <c r="BF2280" s="106"/>
    </row>
    <row r="2281" spans="1:58" x14ac:dyDescent="0.25">
      <c r="A2281" t="s">
        <v>17</v>
      </c>
      <c r="B2281" s="25">
        <v>2020</v>
      </c>
      <c r="C2281" s="25" t="s">
        <v>3</v>
      </c>
      <c r="D2281" s="25" t="s">
        <v>66</v>
      </c>
      <c r="E2281" s="25" t="s">
        <v>271</v>
      </c>
      <c r="F2281" s="23" t="s">
        <v>272</v>
      </c>
      <c r="G2281" s="23" t="s">
        <v>554</v>
      </c>
      <c r="H2281" s="32" t="s">
        <v>363</v>
      </c>
      <c r="I2281" s="32" t="s">
        <v>574</v>
      </c>
      <c r="J2281" s="135">
        <v>67</v>
      </c>
      <c r="K2281" s="28">
        <v>0.91044999999999998</v>
      </c>
      <c r="L2281" s="28">
        <f t="shared" si="76"/>
        <v>0.87780999999999998</v>
      </c>
      <c r="O2281" s="77">
        <v>0.85233000000000003</v>
      </c>
      <c r="BF2281" s="106"/>
    </row>
    <row r="2282" spans="1:58" x14ac:dyDescent="0.25">
      <c r="A2282" t="s">
        <v>17</v>
      </c>
      <c r="B2282" s="25">
        <v>2021</v>
      </c>
      <c r="C2282" s="25" t="s">
        <v>0</v>
      </c>
      <c r="D2282" s="25" t="s">
        <v>67</v>
      </c>
      <c r="E2282" s="25" t="s">
        <v>271</v>
      </c>
      <c r="F2282" s="23" t="s">
        <v>272</v>
      </c>
      <c r="G2282" s="23" t="s">
        <v>554</v>
      </c>
      <c r="H2282" s="32" t="s">
        <v>363</v>
      </c>
      <c r="I2282" s="32" t="s">
        <v>574</v>
      </c>
      <c r="J2282" s="135">
        <v>56</v>
      </c>
      <c r="K2282" s="28">
        <v>0.94642999999999999</v>
      </c>
      <c r="L2282" s="28">
        <f t="shared" si="76"/>
        <v>0.87661</v>
      </c>
      <c r="O2282" s="77">
        <v>0.86184000000000005</v>
      </c>
      <c r="BF2282" s="106"/>
    </row>
    <row r="2283" spans="1:58" x14ac:dyDescent="0.25">
      <c r="A2283" t="s">
        <v>17</v>
      </c>
      <c r="B2283" s="25">
        <v>2021</v>
      </c>
      <c r="C2283" s="25" t="s">
        <v>1</v>
      </c>
      <c r="D2283" s="25" t="s">
        <v>68</v>
      </c>
      <c r="E2283" s="25" t="s">
        <v>271</v>
      </c>
      <c r="F2283" s="23" t="s">
        <v>272</v>
      </c>
      <c r="G2283" s="23" t="s">
        <v>554</v>
      </c>
      <c r="H2283" s="32" t="s">
        <v>363</v>
      </c>
      <c r="I2283" s="32" t="s">
        <v>574</v>
      </c>
      <c r="J2283" s="135">
        <v>80</v>
      </c>
      <c r="K2283" s="28">
        <v>0.9375</v>
      </c>
      <c r="L2283" s="28">
        <f t="shared" si="76"/>
        <v>0.88412000000000002</v>
      </c>
      <c r="O2283" s="77">
        <v>0.85790999999999995</v>
      </c>
      <c r="BF2283" s="106"/>
    </row>
    <row r="2284" spans="1:58" x14ac:dyDescent="0.25">
      <c r="A2284" t="s">
        <v>17</v>
      </c>
      <c r="B2284" s="25">
        <v>2021</v>
      </c>
      <c r="C2284" s="25" t="s">
        <v>2</v>
      </c>
      <c r="D2284" s="25" t="s">
        <v>69</v>
      </c>
      <c r="E2284" s="25" t="s">
        <v>271</v>
      </c>
      <c r="F2284" s="23" t="s">
        <v>272</v>
      </c>
      <c r="G2284" s="23" t="s">
        <v>554</v>
      </c>
      <c r="H2284" s="32" t="s">
        <v>363</v>
      </c>
      <c r="I2284" s="32" t="s">
        <v>574</v>
      </c>
      <c r="J2284" s="135">
        <v>60</v>
      </c>
      <c r="K2284" s="28">
        <v>0.91666999999999998</v>
      </c>
      <c r="L2284" s="28">
        <f t="shared" si="76"/>
        <v>0.86087000000000002</v>
      </c>
      <c r="O2284" s="77">
        <v>0.85472999999999999</v>
      </c>
      <c r="BF2284" s="106"/>
    </row>
    <row r="2285" spans="1:58" x14ac:dyDescent="0.25">
      <c r="A2285" t="s">
        <v>17</v>
      </c>
      <c r="B2285" s="25">
        <v>2021</v>
      </c>
      <c r="C2285" s="25" t="s">
        <v>3</v>
      </c>
      <c r="D2285" s="25" t="s">
        <v>70</v>
      </c>
      <c r="E2285" s="25" t="s">
        <v>271</v>
      </c>
      <c r="F2285" s="23" t="s">
        <v>272</v>
      </c>
      <c r="G2285" s="23" t="s">
        <v>554</v>
      </c>
      <c r="H2285" s="32" t="s">
        <v>363</v>
      </c>
      <c r="I2285" s="32" t="s">
        <v>574</v>
      </c>
      <c r="J2285" s="135">
        <v>75</v>
      </c>
      <c r="K2285" s="28">
        <v>0.86667000000000005</v>
      </c>
      <c r="L2285" s="28">
        <f t="shared" si="76"/>
        <v>0.90549000000000002</v>
      </c>
      <c r="O2285" s="77">
        <v>0.86302999999999996</v>
      </c>
      <c r="BF2285" s="106"/>
    </row>
    <row r="2286" spans="1:58" x14ac:dyDescent="0.25">
      <c r="A2286" t="s">
        <v>17</v>
      </c>
      <c r="B2286" s="25">
        <v>2022</v>
      </c>
      <c r="C2286" s="25" t="s">
        <v>0</v>
      </c>
      <c r="D2286" s="25" t="s">
        <v>71</v>
      </c>
      <c r="E2286" s="25" t="s">
        <v>271</v>
      </c>
      <c r="F2286" s="23" t="s">
        <v>272</v>
      </c>
      <c r="G2286" s="23" t="s">
        <v>554</v>
      </c>
      <c r="H2286" s="32" t="s">
        <v>363</v>
      </c>
      <c r="I2286" s="32" t="s">
        <v>574</v>
      </c>
      <c r="J2286" s="135">
        <v>77</v>
      </c>
      <c r="K2286" s="28">
        <v>0.96104000000000001</v>
      </c>
      <c r="L2286" s="28">
        <f t="shared" si="76"/>
        <v>0.9083</v>
      </c>
      <c r="O2286" s="77">
        <v>0.86423000000000005</v>
      </c>
      <c r="BF2286" s="106"/>
    </row>
    <row r="2287" spans="1:58" x14ac:dyDescent="0.25">
      <c r="A2287" t="s">
        <v>17</v>
      </c>
      <c r="B2287" s="25">
        <v>2022</v>
      </c>
      <c r="C2287" s="25" t="s">
        <v>1</v>
      </c>
      <c r="D2287" s="25" t="s">
        <v>72</v>
      </c>
      <c r="E2287" s="25" t="s">
        <v>271</v>
      </c>
      <c r="F2287" s="23" t="s">
        <v>272</v>
      </c>
      <c r="G2287" s="23" t="s">
        <v>554</v>
      </c>
      <c r="H2287" s="32" t="s">
        <v>363</v>
      </c>
      <c r="I2287" s="32" t="s">
        <v>574</v>
      </c>
      <c r="J2287" s="135">
        <v>75</v>
      </c>
      <c r="K2287" s="28">
        <v>0.94667000000000001</v>
      </c>
      <c r="L2287" s="28">
        <f t="shared" si="76"/>
        <v>0.89285999999999999</v>
      </c>
      <c r="O2287" s="77">
        <v>0.85797999999999996</v>
      </c>
      <c r="BF2287" s="106"/>
    </row>
    <row r="2288" spans="1:58" x14ac:dyDescent="0.25">
      <c r="A2288" t="s">
        <v>17</v>
      </c>
      <c r="B2288" s="25">
        <v>2022</v>
      </c>
      <c r="C2288" s="25" t="s">
        <v>2</v>
      </c>
      <c r="D2288" s="25" t="s">
        <v>73</v>
      </c>
      <c r="E2288" s="25" t="s">
        <v>271</v>
      </c>
      <c r="F2288" s="23" t="s">
        <v>272</v>
      </c>
      <c r="G2288" s="23" t="s">
        <v>554</v>
      </c>
      <c r="H2288" s="32" t="s">
        <v>363</v>
      </c>
      <c r="I2288" s="32" t="s">
        <v>574</v>
      </c>
      <c r="J2288" s="135">
        <v>79</v>
      </c>
      <c r="K2288" s="28">
        <v>0.94937000000000005</v>
      </c>
      <c r="L2288" s="28">
        <f t="shared" si="76"/>
        <v>0.87844</v>
      </c>
      <c r="O2288" s="77">
        <v>0.85080999999999996</v>
      </c>
      <c r="BF2288" s="106"/>
    </row>
    <row r="2289" spans="1:58" x14ac:dyDescent="0.25">
      <c r="A2289" t="s">
        <v>17</v>
      </c>
      <c r="B2289" s="25">
        <v>2022</v>
      </c>
      <c r="C2289" s="25" t="s">
        <v>3</v>
      </c>
      <c r="D2289" s="25" t="s">
        <v>493</v>
      </c>
      <c r="E2289" s="25" t="s">
        <v>271</v>
      </c>
      <c r="F2289" s="23" t="s">
        <v>272</v>
      </c>
      <c r="G2289" s="23" t="s">
        <v>554</v>
      </c>
      <c r="H2289" s="32" t="s">
        <v>363</v>
      </c>
      <c r="I2289" s="32" t="s">
        <v>574</v>
      </c>
      <c r="J2289" s="135">
        <v>68</v>
      </c>
      <c r="K2289" s="28">
        <v>0.91176000000000001</v>
      </c>
      <c r="L2289" s="28">
        <f t="shared" si="76"/>
        <v>0.90588000000000002</v>
      </c>
      <c r="O2289" s="77">
        <v>0.85358999999999996</v>
      </c>
      <c r="BF2289" s="106"/>
    </row>
    <row r="2290" spans="1:58" x14ac:dyDescent="0.25">
      <c r="A2290" t="s">
        <v>17</v>
      </c>
      <c r="B2290" s="25">
        <v>2023</v>
      </c>
      <c r="C2290" s="25" t="s">
        <v>0</v>
      </c>
      <c r="D2290" s="25" t="s">
        <v>537</v>
      </c>
      <c r="E2290" s="25" t="s">
        <v>271</v>
      </c>
      <c r="F2290" s="23" t="s">
        <v>272</v>
      </c>
      <c r="G2290" s="23" t="s">
        <v>554</v>
      </c>
      <c r="H2290" s="32" t="s">
        <v>363</v>
      </c>
      <c r="I2290" s="32" t="s">
        <v>574</v>
      </c>
      <c r="J2290" s="135">
        <v>65</v>
      </c>
      <c r="K2290" s="28">
        <v>0.89231000000000005</v>
      </c>
      <c r="L2290" s="28">
        <f t="shared" si="76"/>
        <v>0.90153000000000005</v>
      </c>
      <c r="O2290" s="77">
        <v>0.85650000000000004</v>
      </c>
      <c r="BF2290" s="106"/>
    </row>
    <row r="2291" spans="1:58" x14ac:dyDescent="0.25">
      <c r="A2291" t="s">
        <v>17</v>
      </c>
      <c r="B2291" s="25">
        <v>2018</v>
      </c>
      <c r="C2291" s="25" t="s">
        <v>0</v>
      </c>
      <c r="D2291" s="25" t="s">
        <v>54</v>
      </c>
      <c r="E2291" s="25" t="s">
        <v>273</v>
      </c>
      <c r="F2291" s="23" t="s">
        <v>274</v>
      </c>
      <c r="G2291" s="23" t="s">
        <v>558</v>
      </c>
      <c r="H2291" s="32" t="s">
        <v>355</v>
      </c>
      <c r="I2291" s="32" t="s">
        <v>574</v>
      </c>
      <c r="J2291" s="135">
        <v>104</v>
      </c>
      <c r="K2291" s="28">
        <v>0.90385000000000004</v>
      </c>
      <c r="L2291" s="28">
        <f t="shared" si="76"/>
        <v>0.85404000000000002</v>
      </c>
      <c r="O2291" s="77">
        <v>0.84830000000000005</v>
      </c>
      <c r="BF2291" s="106"/>
    </row>
    <row r="2292" spans="1:58" x14ac:dyDescent="0.25">
      <c r="A2292" t="s">
        <v>17</v>
      </c>
      <c r="B2292" s="25">
        <v>2018</v>
      </c>
      <c r="C2292" s="25" t="s">
        <v>1</v>
      </c>
      <c r="D2292" s="25" t="s">
        <v>56</v>
      </c>
      <c r="E2292" s="25" t="s">
        <v>273</v>
      </c>
      <c r="F2292" s="23" t="s">
        <v>274</v>
      </c>
      <c r="G2292" s="23" t="s">
        <v>558</v>
      </c>
      <c r="H2292" s="32" t="s">
        <v>355</v>
      </c>
      <c r="I2292" s="32" t="s">
        <v>574</v>
      </c>
      <c r="J2292" s="135">
        <v>143</v>
      </c>
      <c r="K2292" s="28">
        <v>0.87412999999999996</v>
      </c>
      <c r="L2292" s="28">
        <f t="shared" si="76"/>
        <v>0.85682999999999998</v>
      </c>
      <c r="O2292" s="77">
        <v>0.85524</v>
      </c>
      <c r="BF2292" s="106"/>
    </row>
    <row r="2293" spans="1:58" x14ac:dyDescent="0.25">
      <c r="A2293" t="s">
        <v>17</v>
      </c>
      <c r="B2293" s="25">
        <v>2018</v>
      </c>
      <c r="C2293" s="25" t="s">
        <v>2</v>
      </c>
      <c r="D2293" s="25" t="s">
        <v>57</v>
      </c>
      <c r="E2293" s="25" t="s">
        <v>273</v>
      </c>
      <c r="F2293" s="23" t="s">
        <v>274</v>
      </c>
      <c r="G2293" s="23" t="s">
        <v>558</v>
      </c>
      <c r="H2293" s="32" t="s">
        <v>355</v>
      </c>
      <c r="I2293" s="32" t="s">
        <v>574</v>
      </c>
      <c r="J2293" s="135">
        <v>160</v>
      </c>
      <c r="K2293" s="28">
        <v>0.875</v>
      </c>
      <c r="L2293" s="28">
        <f t="shared" si="76"/>
        <v>0.85968999999999995</v>
      </c>
      <c r="O2293" s="77">
        <v>0.85572000000000004</v>
      </c>
      <c r="BF2293" s="106"/>
    </row>
    <row r="2294" spans="1:58" x14ac:dyDescent="0.25">
      <c r="A2294" t="s">
        <v>17</v>
      </c>
      <c r="B2294" s="25">
        <v>2018</v>
      </c>
      <c r="C2294" s="25" t="s">
        <v>3</v>
      </c>
      <c r="D2294" s="25" t="s">
        <v>58</v>
      </c>
      <c r="E2294" s="25" t="s">
        <v>273</v>
      </c>
      <c r="F2294" s="23" t="s">
        <v>274</v>
      </c>
      <c r="G2294" s="23" t="s">
        <v>558</v>
      </c>
      <c r="H2294" s="32" t="s">
        <v>355</v>
      </c>
      <c r="I2294" s="32" t="s">
        <v>574</v>
      </c>
      <c r="J2294" s="135">
        <v>121</v>
      </c>
      <c r="K2294" s="28">
        <v>0.88429999999999997</v>
      </c>
      <c r="L2294" s="28">
        <f t="shared" si="76"/>
        <v>0.86643999999999999</v>
      </c>
      <c r="O2294" s="77">
        <v>0.85877999999999999</v>
      </c>
      <c r="BF2294" s="106"/>
    </row>
    <row r="2295" spans="1:58" x14ac:dyDescent="0.25">
      <c r="A2295" t="s">
        <v>17</v>
      </c>
      <c r="B2295" s="25">
        <v>2019</v>
      </c>
      <c r="C2295" s="25" t="s">
        <v>0</v>
      </c>
      <c r="D2295" s="25" t="s">
        <v>59</v>
      </c>
      <c r="E2295" s="25" t="s">
        <v>273</v>
      </c>
      <c r="F2295" s="23" t="s">
        <v>274</v>
      </c>
      <c r="G2295" s="23" t="s">
        <v>558</v>
      </c>
      <c r="H2295" s="32" t="s">
        <v>355</v>
      </c>
      <c r="I2295" s="32" t="s">
        <v>574</v>
      </c>
      <c r="J2295" s="135">
        <v>125</v>
      </c>
      <c r="K2295" s="28">
        <v>0.86399999999999999</v>
      </c>
      <c r="L2295" s="28">
        <f t="shared" si="76"/>
        <v>0.84687999999999997</v>
      </c>
      <c r="O2295" s="77">
        <v>0.85007999999999995</v>
      </c>
      <c r="BF2295" s="106"/>
    </row>
    <row r="2296" spans="1:58" x14ac:dyDescent="0.25">
      <c r="A2296" t="s">
        <v>17</v>
      </c>
      <c r="B2296" s="25">
        <v>2019</v>
      </c>
      <c r="C2296" s="25" t="s">
        <v>1</v>
      </c>
      <c r="D2296" s="25" t="s">
        <v>60</v>
      </c>
      <c r="E2296" s="25" t="s">
        <v>273</v>
      </c>
      <c r="F2296" s="23" t="s">
        <v>274</v>
      </c>
      <c r="G2296" s="23" t="s">
        <v>558</v>
      </c>
      <c r="H2296" s="32" t="s">
        <v>355</v>
      </c>
      <c r="I2296" s="32" t="s">
        <v>574</v>
      </c>
      <c r="J2296" s="135">
        <v>154</v>
      </c>
      <c r="K2296" s="28">
        <v>0.88312000000000002</v>
      </c>
      <c r="L2296" s="28">
        <f t="shared" si="76"/>
        <v>0.86587999999999998</v>
      </c>
      <c r="O2296" s="77">
        <v>0.85524</v>
      </c>
      <c r="BF2296" s="106"/>
    </row>
    <row r="2297" spans="1:58" x14ac:dyDescent="0.25">
      <c r="A2297" t="s">
        <v>17</v>
      </c>
      <c r="B2297" s="25">
        <v>2019</v>
      </c>
      <c r="C2297" s="25" t="s">
        <v>2</v>
      </c>
      <c r="D2297" s="25" t="s">
        <v>61</v>
      </c>
      <c r="E2297" s="25" t="s">
        <v>273</v>
      </c>
      <c r="F2297" s="23" t="s">
        <v>274</v>
      </c>
      <c r="G2297" s="23" t="s">
        <v>558</v>
      </c>
      <c r="H2297" s="32" t="s">
        <v>355</v>
      </c>
      <c r="I2297" s="32" t="s">
        <v>574</v>
      </c>
      <c r="J2297" s="135">
        <v>111</v>
      </c>
      <c r="K2297" s="28">
        <v>0.82882999999999996</v>
      </c>
      <c r="L2297" s="28">
        <f t="shared" si="76"/>
        <v>0.86301000000000005</v>
      </c>
      <c r="O2297" s="77">
        <v>0.85079000000000005</v>
      </c>
      <c r="BF2297" s="106"/>
    </row>
    <row r="2298" spans="1:58" x14ac:dyDescent="0.25">
      <c r="A2298" t="s">
        <v>17</v>
      </c>
      <c r="B2298" s="25">
        <v>2019</v>
      </c>
      <c r="C2298" s="25" t="s">
        <v>3</v>
      </c>
      <c r="D2298" s="25" t="s">
        <v>62</v>
      </c>
      <c r="E2298" s="25" t="s">
        <v>273</v>
      </c>
      <c r="F2298" s="23" t="s">
        <v>274</v>
      </c>
      <c r="G2298" s="23" t="s">
        <v>558</v>
      </c>
      <c r="H2298" s="32" t="s">
        <v>355</v>
      </c>
      <c r="I2298" s="32" t="s">
        <v>574</v>
      </c>
      <c r="J2298" s="135">
        <v>131</v>
      </c>
      <c r="K2298" s="28">
        <v>0.84733000000000003</v>
      </c>
      <c r="L2298" s="28">
        <f t="shared" si="76"/>
        <v>0.85579000000000005</v>
      </c>
      <c r="O2298" s="77">
        <v>0.85265000000000002</v>
      </c>
      <c r="BF2298" s="106"/>
    </row>
    <row r="2299" spans="1:58" x14ac:dyDescent="0.25">
      <c r="A2299" t="s">
        <v>17</v>
      </c>
      <c r="B2299" s="25">
        <v>2020</v>
      </c>
      <c r="C2299" s="25" t="s">
        <v>0</v>
      </c>
      <c r="D2299" s="25" t="s">
        <v>63</v>
      </c>
      <c r="E2299" s="25" t="s">
        <v>273</v>
      </c>
      <c r="F2299" s="23" t="s">
        <v>274</v>
      </c>
      <c r="G2299" s="23" t="s">
        <v>558</v>
      </c>
      <c r="H2299" s="32" t="s">
        <v>355</v>
      </c>
      <c r="I2299" s="32" t="s">
        <v>574</v>
      </c>
      <c r="J2299" s="135">
        <v>136</v>
      </c>
      <c r="K2299" s="28">
        <v>0.90441000000000005</v>
      </c>
      <c r="L2299" s="28">
        <f t="shared" si="76"/>
        <v>0.86175999999999997</v>
      </c>
      <c r="O2299" s="77">
        <v>0.84214</v>
      </c>
      <c r="BF2299" s="106"/>
    </row>
    <row r="2300" spans="1:58" x14ac:dyDescent="0.25">
      <c r="A2300" t="s">
        <v>17</v>
      </c>
      <c r="B2300" s="25">
        <v>2020</v>
      </c>
      <c r="C2300" s="25" t="s">
        <v>1</v>
      </c>
      <c r="D2300" s="25" t="s">
        <v>64</v>
      </c>
      <c r="E2300" s="25" t="s">
        <v>273</v>
      </c>
      <c r="F2300" s="23" t="s">
        <v>274</v>
      </c>
      <c r="G2300" s="23" t="s">
        <v>558</v>
      </c>
      <c r="H2300" s="32" t="s">
        <v>355</v>
      </c>
      <c r="I2300" s="32" t="s">
        <v>574</v>
      </c>
      <c r="J2300" s="135">
        <v>77</v>
      </c>
      <c r="K2300" s="28">
        <v>0.83116999999999996</v>
      </c>
      <c r="L2300" s="28">
        <f t="shared" si="76"/>
        <v>0.80893999999999999</v>
      </c>
      <c r="O2300" s="77">
        <v>0.81738999999999995</v>
      </c>
      <c r="BF2300" s="106"/>
    </row>
    <row r="2301" spans="1:58" x14ac:dyDescent="0.25">
      <c r="A2301" t="s">
        <v>17</v>
      </c>
      <c r="B2301" s="25">
        <v>2020</v>
      </c>
      <c r="C2301" s="25" t="s">
        <v>2</v>
      </c>
      <c r="D2301" s="25" t="s">
        <v>65</v>
      </c>
      <c r="E2301" s="25" t="s">
        <v>273</v>
      </c>
      <c r="F2301" s="23" t="s">
        <v>274</v>
      </c>
      <c r="G2301" s="23" t="s">
        <v>558</v>
      </c>
      <c r="H2301" s="32" t="s">
        <v>355</v>
      </c>
      <c r="I2301" s="32" t="s">
        <v>574</v>
      </c>
      <c r="J2301" s="135">
        <v>65</v>
      </c>
      <c r="K2301" s="28">
        <v>0.90769</v>
      </c>
      <c r="L2301" s="28">
        <f t="shared" si="76"/>
        <v>0.81571000000000005</v>
      </c>
      <c r="O2301" s="77">
        <v>0.82706999999999997</v>
      </c>
      <c r="BF2301" s="106"/>
    </row>
    <row r="2302" spans="1:58" x14ac:dyDescent="0.25">
      <c r="A2302" t="s">
        <v>17</v>
      </c>
      <c r="B2302" s="25">
        <v>2020</v>
      </c>
      <c r="C2302" s="25" t="s">
        <v>3</v>
      </c>
      <c r="D2302" s="25" t="s">
        <v>66</v>
      </c>
      <c r="E2302" s="25" t="s">
        <v>273</v>
      </c>
      <c r="F2302" s="23" t="s">
        <v>274</v>
      </c>
      <c r="G2302" s="23" t="s">
        <v>558</v>
      </c>
      <c r="H2302" s="32" t="s">
        <v>355</v>
      </c>
      <c r="I2302" s="32" t="s">
        <v>574</v>
      </c>
      <c r="J2302" s="135">
        <v>94</v>
      </c>
      <c r="K2302" s="28">
        <v>0.92552999999999996</v>
      </c>
      <c r="L2302" s="28">
        <f t="shared" si="76"/>
        <v>0.86839</v>
      </c>
      <c r="O2302" s="77">
        <v>0.85233000000000003</v>
      </c>
      <c r="BF2302" s="106"/>
    </row>
    <row r="2303" spans="1:58" x14ac:dyDescent="0.25">
      <c r="A2303" t="s">
        <v>17</v>
      </c>
      <c r="B2303" s="25">
        <v>2021</v>
      </c>
      <c r="C2303" s="25" t="s">
        <v>0</v>
      </c>
      <c r="D2303" s="25" t="s">
        <v>67</v>
      </c>
      <c r="E2303" s="25" t="s">
        <v>273</v>
      </c>
      <c r="F2303" s="23" t="s">
        <v>274</v>
      </c>
      <c r="G2303" s="23" t="s">
        <v>558</v>
      </c>
      <c r="H2303" s="32" t="s">
        <v>355</v>
      </c>
      <c r="I2303" s="32" t="s">
        <v>574</v>
      </c>
      <c r="J2303" s="135">
        <v>75</v>
      </c>
      <c r="K2303" s="28">
        <v>0.89332999999999996</v>
      </c>
      <c r="L2303" s="28">
        <f t="shared" si="76"/>
        <v>0.87682000000000004</v>
      </c>
      <c r="O2303" s="77">
        <v>0.86184000000000005</v>
      </c>
      <c r="BF2303" s="106"/>
    </row>
    <row r="2304" spans="1:58" x14ac:dyDescent="0.25">
      <c r="A2304" t="s">
        <v>17</v>
      </c>
      <c r="B2304" s="25">
        <v>2021</v>
      </c>
      <c r="C2304" s="25" t="s">
        <v>1</v>
      </c>
      <c r="D2304" s="25" t="s">
        <v>68</v>
      </c>
      <c r="E2304" s="25" t="s">
        <v>273</v>
      </c>
      <c r="F2304" s="23" t="s">
        <v>274</v>
      </c>
      <c r="G2304" s="23" t="s">
        <v>558</v>
      </c>
      <c r="H2304" s="32" t="s">
        <v>355</v>
      </c>
      <c r="I2304" s="32" t="s">
        <v>574</v>
      </c>
      <c r="J2304" s="135">
        <v>128</v>
      </c>
      <c r="K2304" s="28">
        <v>0.92186999999999997</v>
      </c>
      <c r="L2304" s="28">
        <f t="shared" si="76"/>
        <v>0.86990000000000001</v>
      </c>
      <c r="O2304" s="77">
        <v>0.85790999999999995</v>
      </c>
      <c r="BF2304" s="106"/>
    </row>
    <row r="2305" spans="1:58" x14ac:dyDescent="0.25">
      <c r="A2305" t="s">
        <v>17</v>
      </c>
      <c r="B2305" s="25">
        <v>2021</v>
      </c>
      <c r="C2305" s="25" t="s">
        <v>2</v>
      </c>
      <c r="D2305" s="25" t="s">
        <v>69</v>
      </c>
      <c r="E2305" s="25" t="s">
        <v>273</v>
      </c>
      <c r="F2305" s="23" t="s">
        <v>274</v>
      </c>
      <c r="G2305" s="23" t="s">
        <v>558</v>
      </c>
      <c r="H2305" s="32" t="s">
        <v>355</v>
      </c>
      <c r="I2305" s="32" t="s">
        <v>574</v>
      </c>
      <c r="J2305" s="135">
        <v>102</v>
      </c>
      <c r="K2305" s="28">
        <v>0.88234999999999997</v>
      </c>
      <c r="L2305" s="28">
        <f t="shared" si="76"/>
        <v>0.85902999999999996</v>
      </c>
      <c r="O2305" s="77">
        <v>0.85472999999999999</v>
      </c>
      <c r="BF2305" s="106"/>
    </row>
    <row r="2306" spans="1:58" x14ac:dyDescent="0.25">
      <c r="A2306" t="s">
        <v>17</v>
      </c>
      <c r="B2306" s="25">
        <v>2021</v>
      </c>
      <c r="C2306" s="25" t="s">
        <v>3</v>
      </c>
      <c r="D2306" s="25" t="s">
        <v>70</v>
      </c>
      <c r="E2306" s="25" t="s">
        <v>273</v>
      </c>
      <c r="F2306" s="23" t="s">
        <v>274</v>
      </c>
      <c r="G2306" s="23" t="s">
        <v>558</v>
      </c>
      <c r="H2306" s="32" t="s">
        <v>355</v>
      </c>
      <c r="I2306" s="32" t="s">
        <v>574</v>
      </c>
      <c r="J2306" s="135">
        <v>100</v>
      </c>
      <c r="K2306" s="28">
        <v>0.92</v>
      </c>
      <c r="L2306" s="28">
        <f t="shared" ref="L2306:L2369" si="77">SUMIFS(K:K, E:E, G2306, D:D, D2306, I:I, I2306)</f>
        <v>0.88714999999999999</v>
      </c>
      <c r="O2306" s="77">
        <v>0.86302999999999996</v>
      </c>
      <c r="BF2306" s="106"/>
    </row>
    <row r="2307" spans="1:58" x14ac:dyDescent="0.25">
      <c r="A2307" t="s">
        <v>17</v>
      </c>
      <c r="B2307" s="25">
        <v>2022</v>
      </c>
      <c r="C2307" s="25" t="s">
        <v>0</v>
      </c>
      <c r="D2307" s="25" t="s">
        <v>71</v>
      </c>
      <c r="E2307" s="25" t="s">
        <v>273</v>
      </c>
      <c r="F2307" s="23" t="s">
        <v>274</v>
      </c>
      <c r="G2307" s="23" t="s">
        <v>558</v>
      </c>
      <c r="H2307" s="32" t="s">
        <v>355</v>
      </c>
      <c r="I2307" s="32" t="s">
        <v>574</v>
      </c>
      <c r="J2307" s="135">
        <v>87</v>
      </c>
      <c r="K2307" s="28">
        <v>0.87356</v>
      </c>
      <c r="L2307" s="28">
        <f t="shared" si="77"/>
        <v>0.86770000000000003</v>
      </c>
      <c r="O2307" s="77">
        <v>0.86423000000000005</v>
      </c>
      <c r="BF2307" s="106"/>
    </row>
    <row r="2308" spans="1:58" x14ac:dyDescent="0.25">
      <c r="A2308" t="s">
        <v>17</v>
      </c>
      <c r="B2308" s="25">
        <v>2022</v>
      </c>
      <c r="C2308" s="25" t="s">
        <v>1</v>
      </c>
      <c r="D2308" s="25" t="s">
        <v>72</v>
      </c>
      <c r="E2308" s="25" t="s">
        <v>273</v>
      </c>
      <c r="F2308" s="23" t="s">
        <v>274</v>
      </c>
      <c r="G2308" s="23" t="s">
        <v>558</v>
      </c>
      <c r="H2308" s="32" t="s">
        <v>355</v>
      </c>
      <c r="I2308" s="32" t="s">
        <v>574</v>
      </c>
      <c r="J2308" s="135">
        <v>97</v>
      </c>
      <c r="K2308" s="28">
        <v>0.88660000000000005</v>
      </c>
      <c r="L2308" s="28">
        <f t="shared" si="77"/>
        <v>0.85799999999999998</v>
      </c>
      <c r="O2308" s="77">
        <v>0.85797999999999996</v>
      </c>
      <c r="BF2308" s="106"/>
    </row>
    <row r="2309" spans="1:58" x14ac:dyDescent="0.25">
      <c r="A2309" t="s">
        <v>17</v>
      </c>
      <c r="B2309" s="25">
        <v>2022</v>
      </c>
      <c r="C2309" s="25" t="s">
        <v>2</v>
      </c>
      <c r="D2309" s="25" t="s">
        <v>73</v>
      </c>
      <c r="E2309" s="25" t="s">
        <v>273</v>
      </c>
      <c r="F2309" s="23" t="s">
        <v>274</v>
      </c>
      <c r="G2309" s="23" t="s">
        <v>558</v>
      </c>
      <c r="H2309" s="32" t="s">
        <v>355</v>
      </c>
      <c r="I2309" s="32" t="s">
        <v>574</v>
      </c>
      <c r="J2309" s="135">
        <v>126</v>
      </c>
      <c r="K2309" s="28">
        <v>0.88095000000000001</v>
      </c>
      <c r="L2309" s="28">
        <f t="shared" si="77"/>
        <v>0.85075000000000001</v>
      </c>
      <c r="O2309" s="77">
        <v>0.85080999999999996</v>
      </c>
      <c r="BF2309" s="106"/>
    </row>
    <row r="2310" spans="1:58" x14ac:dyDescent="0.25">
      <c r="A2310" t="s">
        <v>17</v>
      </c>
      <c r="B2310" s="25">
        <v>2022</v>
      </c>
      <c r="C2310" s="25" t="s">
        <v>3</v>
      </c>
      <c r="D2310" s="25" t="s">
        <v>493</v>
      </c>
      <c r="E2310" s="25" t="s">
        <v>273</v>
      </c>
      <c r="F2310" s="23" t="s">
        <v>274</v>
      </c>
      <c r="G2310" s="23" t="s">
        <v>558</v>
      </c>
      <c r="H2310" s="32" t="s">
        <v>355</v>
      </c>
      <c r="I2310" s="32" t="s">
        <v>574</v>
      </c>
      <c r="J2310" s="135">
        <v>130</v>
      </c>
      <c r="K2310" s="28">
        <v>0.87692000000000003</v>
      </c>
      <c r="L2310" s="28">
        <f t="shared" si="77"/>
        <v>0.87387999999999999</v>
      </c>
      <c r="O2310" s="77">
        <v>0.85358999999999996</v>
      </c>
      <c r="BF2310" s="106"/>
    </row>
    <row r="2311" spans="1:58" x14ac:dyDescent="0.25">
      <c r="A2311" t="s">
        <v>17</v>
      </c>
      <c r="B2311" s="25">
        <v>2023</v>
      </c>
      <c r="C2311" s="25" t="s">
        <v>0</v>
      </c>
      <c r="D2311" s="25" t="s">
        <v>537</v>
      </c>
      <c r="E2311" s="25" t="s">
        <v>273</v>
      </c>
      <c r="F2311" s="23" t="s">
        <v>274</v>
      </c>
      <c r="G2311" s="23" t="s">
        <v>558</v>
      </c>
      <c r="H2311" s="32" t="s">
        <v>355</v>
      </c>
      <c r="I2311" s="32" t="s">
        <v>574</v>
      </c>
      <c r="J2311" s="135">
        <v>158</v>
      </c>
      <c r="K2311" s="28">
        <v>0.89873000000000003</v>
      </c>
      <c r="L2311" s="28">
        <f t="shared" si="77"/>
        <v>0.85633000000000004</v>
      </c>
      <c r="O2311" s="77">
        <v>0.85650000000000004</v>
      </c>
      <c r="BF2311" s="106"/>
    </row>
    <row r="2312" spans="1:58" x14ac:dyDescent="0.25">
      <c r="A2312" t="s">
        <v>17</v>
      </c>
      <c r="B2312" s="25">
        <v>2018</v>
      </c>
      <c r="C2312" s="25" t="s">
        <v>0</v>
      </c>
      <c r="D2312" s="25" t="s">
        <v>54</v>
      </c>
      <c r="E2312" s="25" t="s">
        <v>275</v>
      </c>
      <c r="F2312" s="23" t="s">
        <v>276</v>
      </c>
      <c r="G2312" s="23" t="s">
        <v>557</v>
      </c>
      <c r="H2312" s="32" t="s">
        <v>356</v>
      </c>
      <c r="I2312" s="32" t="s">
        <v>574</v>
      </c>
      <c r="J2312" s="135">
        <v>33</v>
      </c>
      <c r="K2312" s="28">
        <v>0.93938999999999995</v>
      </c>
      <c r="L2312" s="28">
        <f t="shared" si="77"/>
        <v>0.83218999999999999</v>
      </c>
      <c r="O2312" s="77">
        <v>0.84830000000000005</v>
      </c>
      <c r="BF2312" s="106"/>
    </row>
    <row r="2313" spans="1:58" x14ac:dyDescent="0.25">
      <c r="A2313" t="s">
        <v>17</v>
      </c>
      <c r="B2313" s="25">
        <v>2018</v>
      </c>
      <c r="C2313" s="25" t="s">
        <v>1</v>
      </c>
      <c r="D2313" s="25" t="s">
        <v>56</v>
      </c>
      <c r="E2313" s="25" t="s">
        <v>275</v>
      </c>
      <c r="F2313" s="23" t="s">
        <v>276</v>
      </c>
      <c r="G2313" s="23" t="s">
        <v>557</v>
      </c>
      <c r="H2313" s="32" t="s">
        <v>356</v>
      </c>
      <c r="I2313" s="32" t="s">
        <v>574</v>
      </c>
      <c r="J2313" s="135">
        <v>29</v>
      </c>
      <c r="K2313" s="28">
        <v>0.82759000000000005</v>
      </c>
      <c r="L2313" s="28">
        <f t="shared" si="77"/>
        <v>0.85762000000000005</v>
      </c>
      <c r="O2313" s="77">
        <v>0.85524</v>
      </c>
      <c r="BF2313" s="106"/>
    </row>
    <row r="2314" spans="1:58" x14ac:dyDescent="0.25">
      <c r="A2314" t="s">
        <v>17</v>
      </c>
      <c r="B2314" s="25">
        <v>2018</v>
      </c>
      <c r="C2314" s="25" t="s">
        <v>2</v>
      </c>
      <c r="D2314" s="25" t="s">
        <v>57</v>
      </c>
      <c r="E2314" s="25" t="s">
        <v>275</v>
      </c>
      <c r="F2314" s="23" t="s">
        <v>276</v>
      </c>
      <c r="G2314" s="23" t="s">
        <v>557</v>
      </c>
      <c r="H2314" s="32" t="s">
        <v>356</v>
      </c>
      <c r="I2314" s="32" t="s">
        <v>574</v>
      </c>
      <c r="J2314" s="135">
        <v>29</v>
      </c>
      <c r="K2314" s="28">
        <v>1</v>
      </c>
      <c r="L2314" s="28">
        <f t="shared" si="77"/>
        <v>0.85031999999999996</v>
      </c>
      <c r="O2314" s="77">
        <v>0.85572000000000004</v>
      </c>
      <c r="BF2314" s="106"/>
    </row>
    <row r="2315" spans="1:58" x14ac:dyDescent="0.25">
      <c r="A2315" t="s">
        <v>17</v>
      </c>
      <c r="B2315" s="25">
        <v>2018</v>
      </c>
      <c r="C2315" s="25" t="s">
        <v>3</v>
      </c>
      <c r="D2315" s="25" t="s">
        <v>58</v>
      </c>
      <c r="E2315" s="25" t="s">
        <v>275</v>
      </c>
      <c r="F2315" s="23" t="s">
        <v>276</v>
      </c>
      <c r="G2315" s="23" t="s">
        <v>557</v>
      </c>
      <c r="H2315" s="32" t="s">
        <v>356</v>
      </c>
      <c r="I2315" s="32" t="s">
        <v>574</v>
      </c>
      <c r="J2315" s="135">
        <v>26</v>
      </c>
      <c r="K2315" s="28">
        <v>0.96153999999999995</v>
      </c>
      <c r="L2315" s="28">
        <f t="shared" si="77"/>
        <v>0.88487000000000005</v>
      </c>
      <c r="O2315" s="77">
        <v>0.85877999999999999</v>
      </c>
      <c r="BF2315" s="106"/>
    </row>
    <row r="2316" spans="1:58" x14ac:dyDescent="0.25">
      <c r="A2316" t="s">
        <v>17</v>
      </c>
      <c r="B2316" s="25">
        <v>2019</v>
      </c>
      <c r="C2316" s="25" t="s">
        <v>0</v>
      </c>
      <c r="D2316" s="25" t="s">
        <v>59</v>
      </c>
      <c r="E2316" s="25" t="s">
        <v>275</v>
      </c>
      <c r="F2316" s="23" t="s">
        <v>276</v>
      </c>
      <c r="G2316" s="23" t="s">
        <v>557</v>
      </c>
      <c r="H2316" s="32" t="s">
        <v>356</v>
      </c>
      <c r="I2316" s="32" t="s">
        <v>574</v>
      </c>
      <c r="J2316" s="135">
        <v>20</v>
      </c>
      <c r="K2316" s="28">
        <v>0.8</v>
      </c>
      <c r="L2316" s="28">
        <f t="shared" si="77"/>
        <v>0.82670999999999994</v>
      </c>
      <c r="O2316" s="77">
        <v>0.85007999999999995</v>
      </c>
      <c r="BF2316" s="106"/>
    </row>
    <row r="2317" spans="1:58" x14ac:dyDescent="0.25">
      <c r="A2317" t="s">
        <v>17</v>
      </c>
      <c r="B2317" s="25">
        <v>2019</v>
      </c>
      <c r="C2317" s="25" t="s">
        <v>1</v>
      </c>
      <c r="D2317" s="25" t="s">
        <v>60</v>
      </c>
      <c r="E2317" s="25" t="s">
        <v>275</v>
      </c>
      <c r="F2317" s="23" t="s">
        <v>276</v>
      </c>
      <c r="G2317" s="23" t="s">
        <v>557</v>
      </c>
      <c r="H2317" s="32" t="s">
        <v>356</v>
      </c>
      <c r="I2317" s="32" t="s">
        <v>574</v>
      </c>
      <c r="J2317" s="135">
        <v>30</v>
      </c>
      <c r="K2317" s="28">
        <v>0.96667000000000003</v>
      </c>
      <c r="L2317" s="28">
        <f t="shared" si="77"/>
        <v>0.86922999999999995</v>
      </c>
      <c r="O2317" s="77">
        <v>0.85524</v>
      </c>
      <c r="BF2317" s="106"/>
    </row>
    <row r="2318" spans="1:58" x14ac:dyDescent="0.25">
      <c r="A2318" t="s">
        <v>17</v>
      </c>
      <c r="B2318" s="25">
        <v>2019</v>
      </c>
      <c r="C2318" s="25" t="s">
        <v>2</v>
      </c>
      <c r="D2318" s="25" t="s">
        <v>61</v>
      </c>
      <c r="E2318" s="25" t="s">
        <v>275</v>
      </c>
      <c r="F2318" s="23" t="s">
        <v>276</v>
      </c>
      <c r="G2318" s="23" t="s">
        <v>557</v>
      </c>
      <c r="H2318" s="32" t="s">
        <v>356</v>
      </c>
      <c r="I2318" s="32" t="s">
        <v>574</v>
      </c>
      <c r="J2318" s="135">
        <v>30</v>
      </c>
      <c r="K2318" s="28">
        <v>0.7</v>
      </c>
      <c r="L2318" s="28">
        <f t="shared" si="77"/>
        <v>0.82387999999999995</v>
      </c>
      <c r="O2318" s="77">
        <v>0.85079000000000005</v>
      </c>
      <c r="BF2318" s="106"/>
    </row>
    <row r="2319" spans="1:58" x14ac:dyDescent="0.25">
      <c r="A2319" t="s">
        <v>17</v>
      </c>
      <c r="B2319" s="25">
        <v>2019</v>
      </c>
      <c r="C2319" s="25" t="s">
        <v>3</v>
      </c>
      <c r="D2319" s="25" t="s">
        <v>62</v>
      </c>
      <c r="E2319" s="25" t="s">
        <v>275</v>
      </c>
      <c r="F2319" s="23" t="s">
        <v>276</v>
      </c>
      <c r="G2319" s="23" t="s">
        <v>557</v>
      </c>
      <c r="H2319" s="32" t="s">
        <v>356</v>
      </c>
      <c r="I2319" s="32" t="s">
        <v>574</v>
      </c>
      <c r="J2319" s="135">
        <v>38</v>
      </c>
      <c r="K2319" s="28">
        <v>0.86841999999999997</v>
      </c>
      <c r="L2319" s="28">
        <f t="shared" si="77"/>
        <v>0.83840999999999999</v>
      </c>
      <c r="O2319" s="77">
        <v>0.85265000000000002</v>
      </c>
      <c r="BF2319" s="106"/>
    </row>
    <row r="2320" spans="1:58" x14ac:dyDescent="0.25">
      <c r="A2320" t="s">
        <v>17</v>
      </c>
      <c r="B2320" s="25">
        <v>2020</v>
      </c>
      <c r="C2320" s="25" t="s">
        <v>0</v>
      </c>
      <c r="D2320" s="25" t="s">
        <v>63</v>
      </c>
      <c r="E2320" s="25" t="s">
        <v>275</v>
      </c>
      <c r="F2320" s="23" t="s">
        <v>276</v>
      </c>
      <c r="G2320" s="23" t="s">
        <v>557</v>
      </c>
      <c r="H2320" s="32" t="s">
        <v>356</v>
      </c>
      <c r="I2320" s="32" t="s">
        <v>574</v>
      </c>
      <c r="J2320" s="135">
        <v>34</v>
      </c>
      <c r="K2320" s="28">
        <v>0.70587999999999995</v>
      </c>
      <c r="L2320" s="28">
        <f t="shared" si="77"/>
        <v>0.82759000000000005</v>
      </c>
      <c r="O2320" s="77">
        <v>0.84214</v>
      </c>
      <c r="BF2320" s="106"/>
    </row>
    <row r="2321" spans="1:58" x14ac:dyDescent="0.25">
      <c r="A2321" t="s">
        <v>17</v>
      </c>
      <c r="B2321" s="25">
        <v>2020</v>
      </c>
      <c r="C2321" s="25" t="s">
        <v>1</v>
      </c>
      <c r="D2321" s="25" t="s">
        <v>64</v>
      </c>
      <c r="E2321" s="25" t="s">
        <v>275</v>
      </c>
      <c r="F2321" s="23" t="s">
        <v>276</v>
      </c>
      <c r="G2321" s="23" t="s">
        <v>557</v>
      </c>
      <c r="H2321" s="32" t="s">
        <v>356</v>
      </c>
      <c r="I2321" s="32" t="s">
        <v>574</v>
      </c>
      <c r="J2321" s="135">
        <v>14</v>
      </c>
      <c r="K2321" s="28">
        <v>0.85714000000000001</v>
      </c>
      <c r="L2321" s="28">
        <f t="shared" si="77"/>
        <v>0.81208000000000002</v>
      </c>
      <c r="O2321" s="77">
        <v>0.81738999999999995</v>
      </c>
      <c r="BF2321" s="106"/>
    </row>
    <row r="2322" spans="1:58" x14ac:dyDescent="0.25">
      <c r="A2322" t="s">
        <v>17</v>
      </c>
      <c r="B2322" s="25">
        <v>2020</v>
      </c>
      <c r="C2322" s="25" t="s">
        <v>2</v>
      </c>
      <c r="D2322" s="25" t="s">
        <v>65</v>
      </c>
      <c r="E2322" s="25" t="s">
        <v>275</v>
      </c>
      <c r="F2322" s="23" t="s">
        <v>276</v>
      </c>
      <c r="G2322" s="23" t="s">
        <v>557</v>
      </c>
      <c r="H2322" s="32" t="s">
        <v>356</v>
      </c>
      <c r="I2322" s="32" t="s">
        <v>574</v>
      </c>
      <c r="J2322" s="135">
        <v>27</v>
      </c>
      <c r="K2322" s="28">
        <v>0.88888999999999996</v>
      </c>
      <c r="L2322" s="28">
        <f t="shared" si="77"/>
        <v>0.81176000000000004</v>
      </c>
      <c r="O2322" s="77">
        <v>0.82706999999999997</v>
      </c>
      <c r="BF2322" s="106"/>
    </row>
    <row r="2323" spans="1:58" x14ac:dyDescent="0.25">
      <c r="A2323" t="s">
        <v>17</v>
      </c>
      <c r="B2323" s="25">
        <v>2020</v>
      </c>
      <c r="C2323" s="25" t="s">
        <v>3</v>
      </c>
      <c r="D2323" s="25" t="s">
        <v>66</v>
      </c>
      <c r="E2323" s="25" t="s">
        <v>275</v>
      </c>
      <c r="F2323" s="23" t="s">
        <v>276</v>
      </c>
      <c r="G2323" s="23" t="s">
        <v>557</v>
      </c>
      <c r="H2323" s="32" t="s">
        <v>356</v>
      </c>
      <c r="I2323" s="32" t="s">
        <v>574</v>
      </c>
      <c r="J2323" s="135">
        <v>33</v>
      </c>
      <c r="K2323" s="28">
        <v>0.84848000000000001</v>
      </c>
      <c r="L2323" s="28">
        <f t="shared" si="77"/>
        <v>0.80591999999999997</v>
      </c>
      <c r="O2323" s="77">
        <v>0.85233000000000003</v>
      </c>
      <c r="BF2323" s="106"/>
    </row>
    <row r="2324" spans="1:58" x14ac:dyDescent="0.25">
      <c r="A2324" t="s">
        <v>17</v>
      </c>
      <c r="B2324" s="25">
        <v>2021</v>
      </c>
      <c r="C2324" s="25" t="s">
        <v>0</v>
      </c>
      <c r="D2324" s="25" t="s">
        <v>67</v>
      </c>
      <c r="E2324" s="25" t="s">
        <v>275</v>
      </c>
      <c r="F2324" s="23" t="s">
        <v>276</v>
      </c>
      <c r="G2324" s="23" t="s">
        <v>557</v>
      </c>
      <c r="H2324" s="32" t="s">
        <v>356</v>
      </c>
      <c r="I2324" s="32" t="s">
        <v>574</v>
      </c>
      <c r="J2324" s="135">
        <v>29</v>
      </c>
      <c r="K2324" s="28">
        <v>0.86207</v>
      </c>
      <c r="L2324" s="28">
        <f t="shared" si="77"/>
        <v>0.86111000000000004</v>
      </c>
      <c r="O2324" s="77">
        <v>0.86184000000000005</v>
      </c>
      <c r="BF2324" s="106"/>
    </row>
    <row r="2325" spans="1:58" x14ac:dyDescent="0.25">
      <c r="A2325" t="s">
        <v>17</v>
      </c>
      <c r="B2325" s="25">
        <v>2021</v>
      </c>
      <c r="C2325" s="25" t="s">
        <v>1</v>
      </c>
      <c r="D2325" s="25" t="s">
        <v>68</v>
      </c>
      <c r="E2325" s="25" t="s">
        <v>275</v>
      </c>
      <c r="F2325" s="23" t="s">
        <v>276</v>
      </c>
      <c r="G2325" s="23" t="s">
        <v>557</v>
      </c>
      <c r="H2325" s="32" t="s">
        <v>356</v>
      </c>
      <c r="I2325" s="32" t="s">
        <v>574</v>
      </c>
      <c r="J2325" s="135">
        <v>37</v>
      </c>
      <c r="K2325" s="28">
        <v>0.81081000000000003</v>
      </c>
      <c r="L2325" s="28">
        <f t="shared" si="77"/>
        <v>0.83928999999999998</v>
      </c>
      <c r="O2325" s="77">
        <v>0.85790999999999995</v>
      </c>
      <c r="BF2325" s="106"/>
    </row>
    <row r="2326" spans="1:58" x14ac:dyDescent="0.25">
      <c r="A2326" t="s">
        <v>17</v>
      </c>
      <c r="B2326" s="25">
        <v>2021</v>
      </c>
      <c r="C2326" s="25" t="s">
        <v>2</v>
      </c>
      <c r="D2326" s="25" t="s">
        <v>69</v>
      </c>
      <c r="E2326" s="25" t="s">
        <v>275</v>
      </c>
      <c r="F2326" s="23" t="s">
        <v>276</v>
      </c>
      <c r="G2326" s="23" t="s">
        <v>557</v>
      </c>
      <c r="H2326" s="32" t="s">
        <v>356</v>
      </c>
      <c r="I2326" s="32" t="s">
        <v>574</v>
      </c>
      <c r="J2326" s="135">
        <v>35</v>
      </c>
      <c r="K2326" s="28">
        <v>0.77142999999999995</v>
      </c>
      <c r="L2326" s="28">
        <f t="shared" si="77"/>
        <v>0.84721999999999997</v>
      </c>
      <c r="O2326" s="77">
        <v>0.85472999999999999</v>
      </c>
      <c r="BF2326" s="106"/>
    </row>
    <row r="2327" spans="1:58" x14ac:dyDescent="0.25">
      <c r="A2327" t="s">
        <v>17</v>
      </c>
      <c r="B2327" s="25">
        <v>2021</v>
      </c>
      <c r="C2327" s="25" t="s">
        <v>3</v>
      </c>
      <c r="D2327" s="25" t="s">
        <v>70</v>
      </c>
      <c r="E2327" s="25" t="s">
        <v>275</v>
      </c>
      <c r="F2327" s="23" t="s">
        <v>276</v>
      </c>
      <c r="G2327" s="23" t="s">
        <v>557</v>
      </c>
      <c r="H2327" s="32" t="s">
        <v>356</v>
      </c>
      <c r="I2327" s="32" t="s">
        <v>574</v>
      </c>
      <c r="J2327" s="135">
        <v>46</v>
      </c>
      <c r="K2327" s="28">
        <v>0.76087000000000005</v>
      </c>
      <c r="L2327" s="28">
        <f t="shared" si="77"/>
        <v>0.82825000000000004</v>
      </c>
      <c r="O2327" s="77">
        <v>0.86302999999999996</v>
      </c>
      <c r="BF2327" s="106"/>
    </row>
    <row r="2328" spans="1:58" x14ac:dyDescent="0.25">
      <c r="A2328" t="s">
        <v>17</v>
      </c>
      <c r="B2328" s="25">
        <v>2022</v>
      </c>
      <c r="C2328" s="25" t="s">
        <v>0</v>
      </c>
      <c r="D2328" s="25" t="s">
        <v>71</v>
      </c>
      <c r="E2328" s="25" t="s">
        <v>275</v>
      </c>
      <c r="F2328" s="23" t="s">
        <v>276</v>
      </c>
      <c r="G2328" s="23" t="s">
        <v>557</v>
      </c>
      <c r="H2328" s="32" t="s">
        <v>356</v>
      </c>
      <c r="I2328" s="32" t="s">
        <v>574</v>
      </c>
      <c r="J2328" s="135">
        <v>18</v>
      </c>
      <c r="K2328" s="28">
        <v>0.72221999999999997</v>
      </c>
      <c r="L2328" s="28">
        <f t="shared" si="77"/>
        <v>0.83708000000000005</v>
      </c>
      <c r="O2328" s="77">
        <v>0.86423000000000005</v>
      </c>
      <c r="BF2328" s="106"/>
    </row>
    <row r="2329" spans="1:58" x14ac:dyDescent="0.25">
      <c r="A2329" t="s">
        <v>17</v>
      </c>
      <c r="B2329" s="25">
        <v>2022</v>
      </c>
      <c r="C2329" s="25" t="s">
        <v>1</v>
      </c>
      <c r="D2329" s="25" t="s">
        <v>72</v>
      </c>
      <c r="E2329" s="25" t="s">
        <v>275</v>
      </c>
      <c r="F2329" s="23" t="s">
        <v>276</v>
      </c>
      <c r="G2329" s="23" t="s">
        <v>557</v>
      </c>
      <c r="H2329" s="32" t="s">
        <v>356</v>
      </c>
      <c r="I2329" s="32" t="s">
        <v>574</v>
      </c>
      <c r="J2329" s="135">
        <v>39</v>
      </c>
      <c r="K2329" s="28">
        <v>0.87178999999999995</v>
      </c>
      <c r="L2329" s="28">
        <f t="shared" si="77"/>
        <v>0.85294000000000003</v>
      </c>
      <c r="O2329" s="77">
        <v>0.85797999999999996</v>
      </c>
      <c r="BF2329" s="106"/>
    </row>
    <row r="2330" spans="1:58" x14ac:dyDescent="0.25">
      <c r="A2330" t="s">
        <v>17</v>
      </c>
      <c r="B2330" s="25">
        <v>2022</v>
      </c>
      <c r="C2330" s="25" t="s">
        <v>2</v>
      </c>
      <c r="D2330" s="25" t="s">
        <v>73</v>
      </c>
      <c r="E2330" s="25" t="s">
        <v>275</v>
      </c>
      <c r="F2330" s="23" t="s">
        <v>276</v>
      </c>
      <c r="G2330" s="23" t="s">
        <v>557</v>
      </c>
      <c r="H2330" s="32" t="s">
        <v>356</v>
      </c>
      <c r="I2330" s="32" t="s">
        <v>574</v>
      </c>
      <c r="J2330" s="135">
        <v>36</v>
      </c>
      <c r="K2330" s="28">
        <v>0.61111000000000004</v>
      </c>
      <c r="L2330" s="28">
        <f t="shared" si="77"/>
        <v>0.79520999999999997</v>
      </c>
      <c r="O2330" s="77">
        <v>0.85080999999999996</v>
      </c>
      <c r="BF2330" s="106"/>
    </row>
    <row r="2331" spans="1:58" x14ac:dyDescent="0.25">
      <c r="A2331" t="s">
        <v>17</v>
      </c>
      <c r="B2331" s="25">
        <v>2022</v>
      </c>
      <c r="C2331" s="25" t="s">
        <v>3</v>
      </c>
      <c r="D2331" s="25" t="s">
        <v>493</v>
      </c>
      <c r="E2331" s="25" t="s">
        <v>275</v>
      </c>
      <c r="F2331" s="23" t="s">
        <v>276</v>
      </c>
      <c r="G2331" s="23" t="s">
        <v>557</v>
      </c>
      <c r="H2331" s="32" t="s">
        <v>356</v>
      </c>
      <c r="I2331" s="32" t="s">
        <v>574</v>
      </c>
      <c r="J2331" s="135">
        <v>42</v>
      </c>
      <c r="K2331" s="28">
        <v>0.85714000000000001</v>
      </c>
      <c r="L2331" s="28">
        <f t="shared" si="77"/>
        <v>0.84</v>
      </c>
      <c r="O2331" s="77">
        <v>0.85358999999999996</v>
      </c>
      <c r="BF2331" s="106"/>
    </row>
    <row r="2332" spans="1:58" x14ac:dyDescent="0.25">
      <c r="A2332" t="s">
        <v>17</v>
      </c>
      <c r="B2332" s="25">
        <v>2023</v>
      </c>
      <c r="C2332" s="25" t="s">
        <v>0</v>
      </c>
      <c r="D2332" s="25" t="s">
        <v>537</v>
      </c>
      <c r="E2332" s="25" t="s">
        <v>275</v>
      </c>
      <c r="F2332" s="23" t="s">
        <v>276</v>
      </c>
      <c r="G2332" s="23" t="s">
        <v>557</v>
      </c>
      <c r="H2332" s="32" t="s">
        <v>356</v>
      </c>
      <c r="I2332" s="32" t="s">
        <v>574</v>
      </c>
      <c r="J2332" s="135">
        <v>39</v>
      </c>
      <c r="K2332" s="28">
        <v>0.82050999999999996</v>
      </c>
      <c r="L2332" s="28">
        <f t="shared" si="77"/>
        <v>0.84545000000000003</v>
      </c>
      <c r="O2332" s="77">
        <v>0.85650000000000004</v>
      </c>
      <c r="BF2332" s="106"/>
    </row>
    <row r="2333" spans="1:58" x14ac:dyDescent="0.25">
      <c r="A2333" t="s">
        <v>17</v>
      </c>
      <c r="B2333" s="25">
        <v>2018</v>
      </c>
      <c r="C2333" s="25" t="s">
        <v>0</v>
      </c>
      <c r="D2333" s="25" t="s">
        <v>54</v>
      </c>
      <c r="E2333" s="25" t="s">
        <v>277</v>
      </c>
      <c r="F2333" s="23" t="s">
        <v>278</v>
      </c>
      <c r="G2333" s="23" t="s">
        <v>551</v>
      </c>
      <c r="H2333" s="32" t="s">
        <v>360</v>
      </c>
      <c r="I2333" s="32" t="s">
        <v>574</v>
      </c>
      <c r="J2333" s="135">
        <v>116</v>
      </c>
      <c r="K2333" s="28">
        <v>0.86207</v>
      </c>
      <c r="L2333" s="28">
        <f t="shared" si="77"/>
        <v>0.86009999999999998</v>
      </c>
      <c r="O2333" s="77">
        <v>0.84830000000000005</v>
      </c>
      <c r="BF2333" s="106"/>
    </row>
    <row r="2334" spans="1:58" x14ac:dyDescent="0.25">
      <c r="A2334" t="s">
        <v>17</v>
      </c>
      <c r="B2334" s="25">
        <v>2018</v>
      </c>
      <c r="C2334" s="25" t="s">
        <v>1</v>
      </c>
      <c r="D2334" s="25" t="s">
        <v>56</v>
      </c>
      <c r="E2334" s="25" t="s">
        <v>277</v>
      </c>
      <c r="F2334" s="23" t="s">
        <v>278</v>
      </c>
      <c r="G2334" s="23" t="s">
        <v>551</v>
      </c>
      <c r="H2334" s="32" t="s">
        <v>360</v>
      </c>
      <c r="I2334" s="32" t="s">
        <v>574</v>
      </c>
      <c r="J2334" s="135">
        <v>141</v>
      </c>
      <c r="K2334" s="28">
        <v>0.82269999999999999</v>
      </c>
      <c r="L2334" s="28">
        <f t="shared" si="77"/>
        <v>0.85250999999999999</v>
      </c>
      <c r="O2334" s="77">
        <v>0.85524</v>
      </c>
      <c r="BF2334" s="106"/>
    </row>
    <row r="2335" spans="1:58" x14ac:dyDescent="0.25">
      <c r="A2335" t="s">
        <v>17</v>
      </c>
      <c r="B2335" s="25">
        <v>2018</v>
      </c>
      <c r="C2335" s="25" t="s">
        <v>2</v>
      </c>
      <c r="D2335" s="25" t="s">
        <v>57</v>
      </c>
      <c r="E2335" s="25" t="s">
        <v>277</v>
      </c>
      <c r="F2335" s="23" t="s">
        <v>278</v>
      </c>
      <c r="G2335" s="23" t="s">
        <v>551</v>
      </c>
      <c r="H2335" s="32" t="s">
        <v>360</v>
      </c>
      <c r="I2335" s="32" t="s">
        <v>574</v>
      </c>
      <c r="J2335" s="135">
        <v>128</v>
      </c>
      <c r="K2335" s="28">
        <v>0.89061999999999997</v>
      </c>
      <c r="L2335" s="28">
        <f t="shared" si="77"/>
        <v>0.84328000000000003</v>
      </c>
      <c r="O2335" s="77">
        <v>0.85572000000000004</v>
      </c>
      <c r="BF2335" s="106"/>
    </row>
    <row r="2336" spans="1:58" x14ac:dyDescent="0.25">
      <c r="A2336" t="s">
        <v>17</v>
      </c>
      <c r="B2336" s="25">
        <v>2018</v>
      </c>
      <c r="C2336" s="25" t="s">
        <v>3</v>
      </c>
      <c r="D2336" s="25" t="s">
        <v>58</v>
      </c>
      <c r="E2336" s="25" t="s">
        <v>277</v>
      </c>
      <c r="F2336" s="23" t="s">
        <v>278</v>
      </c>
      <c r="G2336" s="23" t="s">
        <v>551</v>
      </c>
      <c r="H2336" s="32" t="s">
        <v>360</v>
      </c>
      <c r="I2336" s="32" t="s">
        <v>574</v>
      </c>
      <c r="J2336" s="135">
        <v>124</v>
      </c>
      <c r="K2336" s="28">
        <v>0.80645</v>
      </c>
      <c r="L2336" s="28">
        <f t="shared" si="77"/>
        <v>0.84526000000000001</v>
      </c>
      <c r="O2336" s="77">
        <v>0.85877999999999999</v>
      </c>
      <c r="BF2336" s="106"/>
    </row>
    <row r="2337" spans="1:58" x14ac:dyDescent="0.25">
      <c r="A2337" t="s">
        <v>17</v>
      </c>
      <c r="B2337" s="25">
        <v>2019</v>
      </c>
      <c r="C2337" s="25" t="s">
        <v>0</v>
      </c>
      <c r="D2337" s="25" t="s">
        <v>59</v>
      </c>
      <c r="E2337" s="25" t="s">
        <v>277</v>
      </c>
      <c r="F2337" s="23" t="s">
        <v>278</v>
      </c>
      <c r="G2337" s="23" t="s">
        <v>551</v>
      </c>
      <c r="H2337" s="32" t="s">
        <v>360</v>
      </c>
      <c r="I2337" s="32" t="s">
        <v>574</v>
      </c>
      <c r="J2337" s="135">
        <v>138</v>
      </c>
      <c r="K2337" s="28">
        <v>0.82608999999999999</v>
      </c>
      <c r="L2337" s="28">
        <f t="shared" si="77"/>
        <v>0.84743000000000002</v>
      </c>
      <c r="O2337" s="77">
        <v>0.85007999999999995</v>
      </c>
      <c r="BF2337" s="106"/>
    </row>
    <row r="2338" spans="1:58" x14ac:dyDescent="0.25">
      <c r="A2338" t="s">
        <v>17</v>
      </c>
      <c r="B2338" s="25">
        <v>2019</v>
      </c>
      <c r="C2338" s="25" t="s">
        <v>1</v>
      </c>
      <c r="D2338" s="25" t="s">
        <v>60</v>
      </c>
      <c r="E2338" s="25" t="s">
        <v>277</v>
      </c>
      <c r="F2338" s="23" t="s">
        <v>278</v>
      </c>
      <c r="G2338" s="23" t="s">
        <v>551</v>
      </c>
      <c r="H2338" s="32" t="s">
        <v>360</v>
      </c>
      <c r="I2338" s="32" t="s">
        <v>574</v>
      </c>
      <c r="J2338" s="135">
        <v>155</v>
      </c>
      <c r="K2338" s="28">
        <v>0.85806000000000004</v>
      </c>
      <c r="L2338" s="28">
        <f t="shared" si="77"/>
        <v>0.85670000000000002</v>
      </c>
      <c r="O2338" s="77">
        <v>0.85524</v>
      </c>
      <c r="BF2338" s="106"/>
    </row>
    <row r="2339" spans="1:58" x14ac:dyDescent="0.25">
      <c r="A2339" t="s">
        <v>17</v>
      </c>
      <c r="B2339" s="25">
        <v>2019</v>
      </c>
      <c r="C2339" s="25" t="s">
        <v>2</v>
      </c>
      <c r="D2339" s="25" t="s">
        <v>61</v>
      </c>
      <c r="E2339" s="25" t="s">
        <v>277</v>
      </c>
      <c r="F2339" s="23" t="s">
        <v>278</v>
      </c>
      <c r="G2339" s="23" t="s">
        <v>551</v>
      </c>
      <c r="H2339" s="32" t="s">
        <v>360</v>
      </c>
      <c r="I2339" s="32" t="s">
        <v>574</v>
      </c>
      <c r="J2339" s="135">
        <v>125</v>
      </c>
      <c r="K2339" s="28">
        <v>0.86399999999999999</v>
      </c>
      <c r="L2339" s="28">
        <f t="shared" si="77"/>
        <v>0.85870999999999997</v>
      </c>
      <c r="O2339" s="77">
        <v>0.85079000000000005</v>
      </c>
      <c r="BF2339" s="106"/>
    </row>
    <row r="2340" spans="1:58" x14ac:dyDescent="0.25">
      <c r="A2340" t="s">
        <v>17</v>
      </c>
      <c r="B2340" s="25">
        <v>2019</v>
      </c>
      <c r="C2340" s="25" t="s">
        <v>3</v>
      </c>
      <c r="D2340" s="25" t="s">
        <v>62</v>
      </c>
      <c r="E2340" s="25" t="s">
        <v>277</v>
      </c>
      <c r="F2340" s="23" t="s">
        <v>278</v>
      </c>
      <c r="G2340" s="23" t="s">
        <v>551</v>
      </c>
      <c r="H2340" s="32" t="s">
        <v>360</v>
      </c>
      <c r="I2340" s="32" t="s">
        <v>574</v>
      </c>
      <c r="J2340" s="135">
        <v>125</v>
      </c>
      <c r="K2340" s="28">
        <v>0.8</v>
      </c>
      <c r="L2340" s="28">
        <f t="shared" si="77"/>
        <v>0.86060999999999999</v>
      </c>
      <c r="O2340" s="77">
        <v>0.85265000000000002</v>
      </c>
      <c r="BF2340" s="106"/>
    </row>
    <row r="2341" spans="1:58" x14ac:dyDescent="0.25">
      <c r="A2341" t="s">
        <v>17</v>
      </c>
      <c r="B2341" s="25">
        <v>2020</v>
      </c>
      <c r="C2341" s="25" t="s">
        <v>0</v>
      </c>
      <c r="D2341" s="25" t="s">
        <v>63</v>
      </c>
      <c r="E2341" s="25" t="s">
        <v>277</v>
      </c>
      <c r="F2341" s="23" t="s">
        <v>278</v>
      </c>
      <c r="G2341" s="23" t="s">
        <v>551</v>
      </c>
      <c r="H2341" s="32" t="s">
        <v>360</v>
      </c>
      <c r="I2341" s="32" t="s">
        <v>574</v>
      </c>
      <c r="J2341" s="135">
        <v>99</v>
      </c>
      <c r="K2341" s="28">
        <v>0.85858999999999996</v>
      </c>
      <c r="L2341" s="28">
        <f t="shared" si="77"/>
        <v>0.83725000000000005</v>
      </c>
      <c r="O2341" s="77">
        <v>0.84214</v>
      </c>
      <c r="BF2341" s="106"/>
    </row>
    <row r="2342" spans="1:58" x14ac:dyDescent="0.25">
      <c r="A2342" t="s">
        <v>17</v>
      </c>
      <c r="B2342" s="25">
        <v>2020</v>
      </c>
      <c r="C2342" s="25" t="s">
        <v>1</v>
      </c>
      <c r="D2342" s="25" t="s">
        <v>64</v>
      </c>
      <c r="E2342" s="25" t="s">
        <v>277</v>
      </c>
      <c r="F2342" s="23" t="s">
        <v>278</v>
      </c>
      <c r="G2342" s="23" t="s">
        <v>551</v>
      </c>
      <c r="H2342" s="32" t="s">
        <v>360</v>
      </c>
      <c r="I2342" s="32" t="s">
        <v>574</v>
      </c>
      <c r="J2342" s="135">
        <v>51</v>
      </c>
      <c r="K2342" s="28">
        <v>0.82352999999999998</v>
      </c>
      <c r="L2342" s="28">
        <f t="shared" si="77"/>
        <v>0.81877</v>
      </c>
      <c r="O2342" s="77">
        <v>0.81738999999999995</v>
      </c>
      <c r="BF2342" s="106"/>
    </row>
    <row r="2343" spans="1:58" x14ac:dyDescent="0.25">
      <c r="A2343" t="s">
        <v>17</v>
      </c>
      <c r="B2343" s="25">
        <v>2020</v>
      </c>
      <c r="C2343" s="25" t="s">
        <v>2</v>
      </c>
      <c r="D2343" s="25" t="s">
        <v>65</v>
      </c>
      <c r="E2343" s="25" t="s">
        <v>277</v>
      </c>
      <c r="F2343" s="23" t="s">
        <v>278</v>
      </c>
      <c r="G2343" s="23" t="s">
        <v>551</v>
      </c>
      <c r="H2343" s="32" t="s">
        <v>360</v>
      </c>
      <c r="I2343" s="32" t="s">
        <v>574</v>
      </c>
      <c r="J2343" s="135">
        <v>80</v>
      </c>
      <c r="K2343" s="28">
        <v>0.86250000000000004</v>
      </c>
      <c r="L2343" s="28">
        <f t="shared" si="77"/>
        <v>0.81674000000000002</v>
      </c>
      <c r="O2343" s="77">
        <v>0.82706999999999997</v>
      </c>
      <c r="BF2343" s="106"/>
    </row>
    <row r="2344" spans="1:58" x14ac:dyDescent="0.25">
      <c r="A2344" t="s">
        <v>17</v>
      </c>
      <c r="B2344" s="25">
        <v>2020</v>
      </c>
      <c r="C2344" s="25" t="s">
        <v>3</v>
      </c>
      <c r="D2344" s="25" t="s">
        <v>66</v>
      </c>
      <c r="E2344" s="25" t="s">
        <v>277</v>
      </c>
      <c r="F2344" s="23" t="s">
        <v>278</v>
      </c>
      <c r="G2344" s="23" t="s">
        <v>551</v>
      </c>
      <c r="H2344" s="32" t="s">
        <v>360</v>
      </c>
      <c r="I2344" s="32" t="s">
        <v>574</v>
      </c>
      <c r="J2344" s="135">
        <v>104</v>
      </c>
      <c r="K2344" s="28">
        <v>0.83653999999999995</v>
      </c>
      <c r="L2344" s="28">
        <f t="shared" si="77"/>
        <v>0.85740000000000005</v>
      </c>
      <c r="O2344" s="77">
        <v>0.85233000000000003</v>
      </c>
      <c r="BF2344" s="106"/>
    </row>
    <row r="2345" spans="1:58" x14ac:dyDescent="0.25">
      <c r="A2345" t="s">
        <v>17</v>
      </c>
      <c r="B2345" s="25">
        <v>2021</v>
      </c>
      <c r="C2345" s="25" t="s">
        <v>0</v>
      </c>
      <c r="D2345" s="25" t="s">
        <v>67</v>
      </c>
      <c r="E2345" s="25" t="s">
        <v>277</v>
      </c>
      <c r="F2345" s="23" t="s">
        <v>278</v>
      </c>
      <c r="G2345" s="23" t="s">
        <v>551</v>
      </c>
      <c r="H2345" s="32" t="s">
        <v>360</v>
      </c>
      <c r="I2345" s="32" t="s">
        <v>574</v>
      </c>
      <c r="J2345" s="135">
        <v>99</v>
      </c>
      <c r="K2345" s="28">
        <v>0.90908999999999995</v>
      </c>
      <c r="L2345" s="28">
        <f t="shared" si="77"/>
        <v>0.88234999999999997</v>
      </c>
      <c r="O2345" s="77">
        <v>0.86184000000000005</v>
      </c>
      <c r="BF2345" s="106"/>
    </row>
    <row r="2346" spans="1:58" x14ac:dyDescent="0.25">
      <c r="A2346" t="s">
        <v>17</v>
      </c>
      <c r="B2346" s="25">
        <v>2021</v>
      </c>
      <c r="C2346" s="25" t="s">
        <v>1</v>
      </c>
      <c r="D2346" s="25" t="s">
        <v>68</v>
      </c>
      <c r="E2346" s="25" t="s">
        <v>277</v>
      </c>
      <c r="F2346" s="23" t="s">
        <v>278</v>
      </c>
      <c r="G2346" s="23" t="s">
        <v>551</v>
      </c>
      <c r="H2346" s="32" t="s">
        <v>360</v>
      </c>
      <c r="I2346" s="32" t="s">
        <v>574</v>
      </c>
      <c r="J2346" s="135">
        <v>127</v>
      </c>
      <c r="K2346" s="28">
        <v>0.84252000000000005</v>
      </c>
      <c r="L2346" s="28">
        <f t="shared" si="77"/>
        <v>0.87283999999999995</v>
      </c>
      <c r="O2346" s="77">
        <v>0.85790999999999995</v>
      </c>
      <c r="BF2346" s="106"/>
    </row>
    <row r="2347" spans="1:58" x14ac:dyDescent="0.25">
      <c r="A2347" t="s">
        <v>17</v>
      </c>
      <c r="B2347" s="25">
        <v>2021</v>
      </c>
      <c r="C2347" s="25" t="s">
        <v>2</v>
      </c>
      <c r="D2347" s="25" t="s">
        <v>69</v>
      </c>
      <c r="E2347" s="25" t="s">
        <v>277</v>
      </c>
      <c r="F2347" s="23" t="s">
        <v>278</v>
      </c>
      <c r="G2347" s="23" t="s">
        <v>551</v>
      </c>
      <c r="H2347" s="32" t="s">
        <v>360</v>
      </c>
      <c r="I2347" s="32" t="s">
        <v>574</v>
      </c>
      <c r="J2347" s="135">
        <v>132</v>
      </c>
      <c r="K2347" s="28">
        <v>0.84091000000000005</v>
      </c>
      <c r="L2347" s="28">
        <f t="shared" si="77"/>
        <v>0.86714999999999998</v>
      </c>
      <c r="O2347" s="77">
        <v>0.85472999999999999</v>
      </c>
      <c r="BF2347" s="106"/>
    </row>
    <row r="2348" spans="1:58" x14ac:dyDescent="0.25">
      <c r="A2348" t="s">
        <v>17</v>
      </c>
      <c r="B2348" s="25">
        <v>2021</v>
      </c>
      <c r="C2348" s="25" t="s">
        <v>3</v>
      </c>
      <c r="D2348" s="25" t="s">
        <v>70</v>
      </c>
      <c r="E2348" s="25" t="s">
        <v>277</v>
      </c>
      <c r="F2348" s="23" t="s">
        <v>278</v>
      </c>
      <c r="G2348" s="23" t="s">
        <v>551</v>
      </c>
      <c r="H2348" s="32" t="s">
        <v>360</v>
      </c>
      <c r="I2348" s="32" t="s">
        <v>574</v>
      </c>
      <c r="J2348" s="135">
        <v>133</v>
      </c>
      <c r="K2348" s="28">
        <v>0.90225999999999995</v>
      </c>
      <c r="L2348" s="28">
        <f t="shared" si="77"/>
        <v>0.87785999999999997</v>
      </c>
      <c r="O2348" s="77">
        <v>0.86302999999999996</v>
      </c>
      <c r="BF2348" s="106"/>
    </row>
    <row r="2349" spans="1:58" x14ac:dyDescent="0.25">
      <c r="A2349" t="s">
        <v>17</v>
      </c>
      <c r="B2349" s="25">
        <v>2022</v>
      </c>
      <c r="C2349" s="25" t="s">
        <v>0</v>
      </c>
      <c r="D2349" s="25" t="s">
        <v>71</v>
      </c>
      <c r="E2349" s="25" t="s">
        <v>277</v>
      </c>
      <c r="F2349" s="23" t="s">
        <v>278</v>
      </c>
      <c r="G2349" s="23" t="s">
        <v>551</v>
      </c>
      <c r="H2349" s="32" t="s">
        <v>360</v>
      </c>
      <c r="I2349" s="32" t="s">
        <v>574</v>
      </c>
      <c r="J2349" s="135">
        <v>148</v>
      </c>
      <c r="K2349" s="28">
        <v>0.87838000000000005</v>
      </c>
      <c r="L2349" s="28">
        <f t="shared" si="77"/>
        <v>0.88993999999999995</v>
      </c>
      <c r="O2349" s="77">
        <v>0.86423000000000005</v>
      </c>
      <c r="BF2349" s="106"/>
    </row>
    <row r="2350" spans="1:58" x14ac:dyDescent="0.25">
      <c r="A2350" t="s">
        <v>17</v>
      </c>
      <c r="B2350" s="25">
        <v>2022</v>
      </c>
      <c r="C2350" s="25" t="s">
        <v>1</v>
      </c>
      <c r="D2350" s="25" t="s">
        <v>72</v>
      </c>
      <c r="E2350" s="25" t="s">
        <v>277</v>
      </c>
      <c r="F2350" s="23" t="s">
        <v>278</v>
      </c>
      <c r="G2350" s="23" t="s">
        <v>551</v>
      </c>
      <c r="H2350" s="32" t="s">
        <v>360</v>
      </c>
      <c r="I2350" s="32" t="s">
        <v>574</v>
      </c>
      <c r="J2350" s="135">
        <v>157</v>
      </c>
      <c r="K2350" s="28">
        <v>0.82165999999999995</v>
      </c>
      <c r="L2350" s="28">
        <f t="shared" si="77"/>
        <v>0.86533000000000004</v>
      </c>
      <c r="O2350" s="77">
        <v>0.85797999999999996</v>
      </c>
      <c r="BF2350" s="106"/>
    </row>
    <row r="2351" spans="1:58" x14ac:dyDescent="0.25">
      <c r="A2351" t="s">
        <v>17</v>
      </c>
      <c r="B2351" s="25">
        <v>2022</v>
      </c>
      <c r="C2351" s="25" t="s">
        <v>2</v>
      </c>
      <c r="D2351" s="25" t="s">
        <v>73</v>
      </c>
      <c r="E2351" s="25" t="s">
        <v>277</v>
      </c>
      <c r="F2351" s="23" t="s">
        <v>278</v>
      </c>
      <c r="G2351" s="23" t="s">
        <v>551</v>
      </c>
      <c r="H2351" s="32" t="s">
        <v>360</v>
      </c>
      <c r="I2351" s="32" t="s">
        <v>574</v>
      </c>
      <c r="J2351" s="135">
        <v>172</v>
      </c>
      <c r="K2351" s="28">
        <v>0.87209000000000003</v>
      </c>
      <c r="L2351" s="28">
        <f t="shared" si="77"/>
        <v>0.87953999999999999</v>
      </c>
      <c r="O2351" s="77">
        <v>0.85080999999999996</v>
      </c>
      <c r="BF2351" s="106"/>
    </row>
    <row r="2352" spans="1:58" x14ac:dyDescent="0.25">
      <c r="A2352" t="s">
        <v>17</v>
      </c>
      <c r="B2352" s="25">
        <v>2022</v>
      </c>
      <c r="C2352" s="25" t="s">
        <v>3</v>
      </c>
      <c r="D2352" s="25" t="s">
        <v>493</v>
      </c>
      <c r="E2352" s="25" t="s">
        <v>277</v>
      </c>
      <c r="F2352" s="23" t="s">
        <v>278</v>
      </c>
      <c r="G2352" s="23" t="s">
        <v>551</v>
      </c>
      <c r="H2352" s="32" t="s">
        <v>360</v>
      </c>
      <c r="I2352" s="32" t="s">
        <v>574</v>
      </c>
      <c r="J2352" s="135">
        <v>176</v>
      </c>
      <c r="K2352" s="28">
        <v>0.78408999999999995</v>
      </c>
      <c r="L2352" s="28">
        <f t="shared" si="77"/>
        <v>0.86550000000000005</v>
      </c>
      <c r="O2352" s="77">
        <v>0.85358999999999996</v>
      </c>
      <c r="BF2352" s="106"/>
    </row>
    <row r="2353" spans="1:58" x14ac:dyDescent="0.25">
      <c r="A2353" t="s">
        <v>17</v>
      </c>
      <c r="B2353" s="25">
        <v>2023</v>
      </c>
      <c r="C2353" s="25" t="s">
        <v>0</v>
      </c>
      <c r="D2353" s="25" t="s">
        <v>537</v>
      </c>
      <c r="E2353" s="25" t="s">
        <v>277</v>
      </c>
      <c r="F2353" s="23" t="s">
        <v>278</v>
      </c>
      <c r="G2353" s="23" t="s">
        <v>551</v>
      </c>
      <c r="H2353" s="32" t="s">
        <v>360</v>
      </c>
      <c r="I2353" s="32" t="s">
        <v>574</v>
      </c>
      <c r="J2353" s="135">
        <v>155</v>
      </c>
      <c r="K2353" s="28">
        <v>0.82581000000000004</v>
      </c>
      <c r="L2353" s="28">
        <f t="shared" si="77"/>
        <v>0.875</v>
      </c>
      <c r="O2353" s="77">
        <v>0.85650000000000004</v>
      </c>
      <c r="BF2353" s="106"/>
    </row>
    <row r="2354" spans="1:58" x14ac:dyDescent="0.25">
      <c r="A2354" t="s">
        <v>17</v>
      </c>
      <c r="B2354" s="25">
        <v>2018</v>
      </c>
      <c r="C2354" s="25" t="s">
        <v>0</v>
      </c>
      <c r="D2354" s="25" t="s">
        <v>54</v>
      </c>
      <c r="E2354" s="25" t="s">
        <v>279</v>
      </c>
      <c r="F2354" s="23" t="s">
        <v>280</v>
      </c>
      <c r="G2354" s="23" t="s">
        <v>552</v>
      </c>
      <c r="H2354" s="32" t="s">
        <v>354</v>
      </c>
      <c r="I2354" s="32" t="s">
        <v>574</v>
      </c>
      <c r="J2354" s="135">
        <v>191</v>
      </c>
      <c r="K2354" s="28">
        <v>0.79057999999999995</v>
      </c>
      <c r="L2354" s="28">
        <f t="shared" si="77"/>
        <v>0.83921999999999997</v>
      </c>
      <c r="O2354" s="77">
        <v>0.84830000000000005</v>
      </c>
      <c r="BF2354" s="106"/>
    </row>
    <row r="2355" spans="1:58" x14ac:dyDescent="0.25">
      <c r="A2355" t="s">
        <v>17</v>
      </c>
      <c r="B2355" s="25">
        <v>2018</v>
      </c>
      <c r="C2355" s="25" t="s">
        <v>1</v>
      </c>
      <c r="D2355" s="25" t="s">
        <v>56</v>
      </c>
      <c r="E2355" s="25" t="s">
        <v>279</v>
      </c>
      <c r="F2355" s="23" t="s">
        <v>280</v>
      </c>
      <c r="G2355" s="23" t="s">
        <v>552</v>
      </c>
      <c r="H2355" s="32" t="s">
        <v>354</v>
      </c>
      <c r="I2355" s="32" t="s">
        <v>574</v>
      </c>
      <c r="J2355" s="135">
        <v>213</v>
      </c>
      <c r="K2355" s="28">
        <v>0.79342999999999997</v>
      </c>
      <c r="L2355" s="28">
        <f t="shared" si="77"/>
        <v>0.83714999999999995</v>
      </c>
      <c r="O2355" s="77">
        <v>0.85524</v>
      </c>
      <c r="BF2355" s="106"/>
    </row>
    <row r="2356" spans="1:58" x14ac:dyDescent="0.25">
      <c r="A2356" t="s">
        <v>17</v>
      </c>
      <c r="B2356" s="25">
        <v>2018</v>
      </c>
      <c r="C2356" s="25" t="s">
        <v>2</v>
      </c>
      <c r="D2356" s="25" t="s">
        <v>57</v>
      </c>
      <c r="E2356" s="25" t="s">
        <v>279</v>
      </c>
      <c r="F2356" s="23" t="s">
        <v>280</v>
      </c>
      <c r="G2356" s="23" t="s">
        <v>552</v>
      </c>
      <c r="H2356" s="32" t="s">
        <v>354</v>
      </c>
      <c r="I2356" s="32" t="s">
        <v>574</v>
      </c>
      <c r="J2356" s="135">
        <v>204</v>
      </c>
      <c r="K2356" s="28">
        <v>0.83823999999999999</v>
      </c>
      <c r="L2356" s="28">
        <f t="shared" si="77"/>
        <v>0.84901000000000004</v>
      </c>
      <c r="O2356" s="77">
        <v>0.85572000000000004</v>
      </c>
      <c r="BF2356" s="106"/>
    </row>
    <row r="2357" spans="1:58" x14ac:dyDescent="0.25">
      <c r="A2357" t="s">
        <v>17</v>
      </c>
      <c r="B2357" s="25">
        <v>2018</v>
      </c>
      <c r="C2357" s="25" t="s">
        <v>3</v>
      </c>
      <c r="D2357" s="25" t="s">
        <v>58</v>
      </c>
      <c r="E2357" s="25" t="s">
        <v>279</v>
      </c>
      <c r="F2357" s="23" t="s">
        <v>280</v>
      </c>
      <c r="G2357" s="23" t="s">
        <v>552</v>
      </c>
      <c r="H2357" s="32" t="s">
        <v>354</v>
      </c>
      <c r="I2357" s="32" t="s">
        <v>574</v>
      </c>
      <c r="J2357" s="135">
        <v>206</v>
      </c>
      <c r="K2357" s="28">
        <v>0.76698999999999995</v>
      </c>
      <c r="L2357" s="28">
        <f t="shared" si="77"/>
        <v>0.84667999999999999</v>
      </c>
      <c r="O2357" s="77">
        <v>0.85877999999999999</v>
      </c>
      <c r="BF2357" s="106"/>
    </row>
    <row r="2358" spans="1:58" x14ac:dyDescent="0.25">
      <c r="A2358" t="s">
        <v>17</v>
      </c>
      <c r="B2358" s="25">
        <v>2019</v>
      </c>
      <c r="C2358" s="25" t="s">
        <v>0</v>
      </c>
      <c r="D2358" s="25" t="s">
        <v>59</v>
      </c>
      <c r="E2358" s="25" t="s">
        <v>279</v>
      </c>
      <c r="F2358" s="23" t="s">
        <v>280</v>
      </c>
      <c r="G2358" s="23" t="s">
        <v>552</v>
      </c>
      <c r="H2358" s="32" t="s">
        <v>354</v>
      </c>
      <c r="I2358" s="32" t="s">
        <v>574</v>
      </c>
      <c r="J2358" s="135">
        <v>183</v>
      </c>
      <c r="K2358" s="28">
        <v>0.80874000000000001</v>
      </c>
      <c r="L2358" s="28">
        <f t="shared" si="77"/>
        <v>0.84623000000000004</v>
      </c>
      <c r="O2358" s="77">
        <v>0.85007999999999995</v>
      </c>
      <c r="BF2358" s="106"/>
    </row>
    <row r="2359" spans="1:58" x14ac:dyDescent="0.25">
      <c r="A2359" t="s">
        <v>17</v>
      </c>
      <c r="B2359" s="25">
        <v>2019</v>
      </c>
      <c r="C2359" s="25" t="s">
        <v>1</v>
      </c>
      <c r="D2359" s="25" t="s">
        <v>60</v>
      </c>
      <c r="E2359" s="25" t="s">
        <v>279</v>
      </c>
      <c r="F2359" s="23" t="s">
        <v>280</v>
      </c>
      <c r="G2359" s="23" t="s">
        <v>552</v>
      </c>
      <c r="H2359" s="32" t="s">
        <v>354</v>
      </c>
      <c r="I2359" s="32" t="s">
        <v>574</v>
      </c>
      <c r="J2359" s="135">
        <v>205</v>
      </c>
      <c r="K2359" s="28">
        <v>0.76097999999999999</v>
      </c>
      <c r="L2359" s="28">
        <f t="shared" si="77"/>
        <v>0.82640000000000002</v>
      </c>
      <c r="O2359" s="77">
        <v>0.85524</v>
      </c>
      <c r="BF2359" s="106"/>
    </row>
    <row r="2360" spans="1:58" x14ac:dyDescent="0.25">
      <c r="A2360" t="s">
        <v>17</v>
      </c>
      <c r="B2360" s="25">
        <v>2019</v>
      </c>
      <c r="C2360" s="25" t="s">
        <v>2</v>
      </c>
      <c r="D2360" s="25" t="s">
        <v>61</v>
      </c>
      <c r="E2360" s="25" t="s">
        <v>279</v>
      </c>
      <c r="F2360" s="23" t="s">
        <v>280</v>
      </c>
      <c r="G2360" s="23" t="s">
        <v>552</v>
      </c>
      <c r="H2360" s="32" t="s">
        <v>354</v>
      </c>
      <c r="I2360" s="32" t="s">
        <v>574</v>
      </c>
      <c r="J2360" s="135">
        <v>211</v>
      </c>
      <c r="K2360" s="28">
        <v>0.74407999999999996</v>
      </c>
      <c r="L2360" s="28">
        <f t="shared" si="77"/>
        <v>0.83389999999999997</v>
      </c>
      <c r="O2360" s="77">
        <v>0.85079000000000005</v>
      </c>
      <c r="BF2360" s="106"/>
    </row>
    <row r="2361" spans="1:58" x14ac:dyDescent="0.25">
      <c r="A2361" t="s">
        <v>17</v>
      </c>
      <c r="B2361" s="25">
        <v>2019</v>
      </c>
      <c r="C2361" s="25" t="s">
        <v>3</v>
      </c>
      <c r="D2361" s="25" t="s">
        <v>62</v>
      </c>
      <c r="E2361" s="25" t="s">
        <v>279</v>
      </c>
      <c r="F2361" s="23" t="s">
        <v>280</v>
      </c>
      <c r="G2361" s="23" t="s">
        <v>552</v>
      </c>
      <c r="H2361" s="32" t="s">
        <v>354</v>
      </c>
      <c r="I2361" s="32" t="s">
        <v>574</v>
      </c>
      <c r="J2361" s="135">
        <v>218</v>
      </c>
      <c r="K2361" s="28">
        <v>0.77981999999999996</v>
      </c>
      <c r="L2361" s="28">
        <f t="shared" si="77"/>
        <v>0.84880999999999995</v>
      </c>
      <c r="O2361" s="77">
        <v>0.85265000000000002</v>
      </c>
      <c r="BF2361" s="106"/>
    </row>
    <row r="2362" spans="1:58" x14ac:dyDescent="0.25">
      <c r="A2362" t="s">
        <v>17</v>
      </c>
      <c r="B2362" s="25">
        <v>2020</v>
      </c>
      <c r="C2362" s="25" t="s">
        <v>0</v>
      </c>
      <c r="D2362" s="25" t="s">
        <v>63</v>
      </c>
      <c r="E2362" s="25" t="s">
        <v>279</v>
      </c>
      <c r="F2362" s="23" t="s">
        <v>280</v>
      </c>
      <c r="G2362" s="23" t="s">
        <v>552</v>
      </c>
      <c r="H2362" s="32" t="s">
        <v>354</v>
      </c>
      <c r="I2362" s="32" t="s">
        <v>574</v>
      </c>
      <c r="J2362" s="135">
        <v>174</v>
      </c>
      <c r="K2362" s="28">
        <v>0.67815999999999999</v>
      </c>
      <c r="L2362" s="28">
        <f t="shared" si="77"/>
        <v>0.82018000000000002</v>
      </c>
      <c r="O2362" s="77">
        <v>0.84214</v>
      </c>
      <c r="BF2362" s="106"/>
    </row>
    <row r="2363" spans="1:58" x14ac:dyDescent="0.25">
      <c r="A2363" t="s">
        <v>17</v>
      </c>
      <c r="B2363" s="25">
        <v>2020</v>
      </c>
      <c r="C2363" s="25" t="s">
        <v>1</v>
      </c>
      <c r="D2363" s="25" t="s">
        <v>64</v>
      </c>
      <c r="E2363" s="25" t="s">
        <v>279</v>
      </c>
      <c r="F2363" s="23" t="s">
        <v>280</v>
      </c>
      <c r="G2363" s="23" t="s">
        <v>552</v>
      </c>
      <c r="H2363" s="32" t="s">
        <v>354</v>
      </c>
      <c r="I2363" s="32" t="s">
        <v>574</v>
      </c>
      <c r="J2363" s="135">
        <v>121</v>
      </c>
      <c r="K2363" s="28">
        <v>0.68594999999999995</v>
      </c>
      <c r="L2363" s="28">
        <f t="shared" si="77"/>
        <v>0.78981999999999997</v>
      </c>
      <c r="O2363" s="77">
        <v>0.81738999999999995</v>
      </c>
      <c r="BF2363" s="106"/>
    </row>
    <row r="2364" spans="1:58" x14ac:dyDescent="0.25">
      <c r="A2364" t="s">
        <v>17</v>
      </c>
      <c r="B2364" s="25">
        <v>2020</v>
      </c>
      <c r="C2364" s="25" t="s">
        <v>2</v>
      </c>
      <c r="D2364" s="25" t="s">
        <v>65</v>
      </c>
      <c r="E2364" s="25" t="s">
        <v>279</v>
      </c>
      <c r="F2364" s="23" t="s">
        <v>280</v>
      </c>
      <c r="G2364" s="23" t="s">
        <v>552</v>
      </c>
      <c r="H2364" s="32" t="s">
        <v>354</v>
      </c>
      <c r="I2364" s="32" t="s">
        <v>574</v>
      </c>
      <c r="J2364" s="135">
        <v>121</v>
      </c>
      <c r="K2364" s="28">
        <v>0.80164999999999997</v>
      </c>
      <c r="L2364" s="28">
        <f t="shared" si="77"/>
        <v>0.80605000000000004</v>
      </c>
      <c r="O2364" s="77">
        <v>0.82706999999999997</v>
      </c>
      <c r="BF2364" s="106"/>
    </row>
    <row r="2365" spans="1:58" x14ac:dyDescent="0.25">
      <c r="A2365" t="s">
        <v>17</v>
      </c>
      <c r="B2365" s="25">
        <v>2020</v>
      </c>
      <c r="C2365" s="25" t="s">
        <v>3</v>
      </c>
      <c r="D2365" s="25" t="s">
        <v>66</v>
      </c>
      <c r="E2365" s="25" t="s">
        <v>279</v>
      </c>
      <c r="F2365" s="23" t="s">
        <v>280</v>
      </c>
      <c r="G2365" s="23" t="s">
        <v>552</v>
      </c>
      <c r="H2365" s="32" t="s">
        <v>354</v>
      </c>
      <c r="I2365" s="32" t="s">
        <v>574</v>
      </c>
      <c r="J2365" s="135">
        <v>181</v>
      </c>
      <c r="K2365" s="28">
        <v>0.74585999999999997</v>
      </c>
      <c r="L2365" s="28">
        <f t="shared" si="77"/>
        <v>0.84758</v>
      </c>
      <c r="O2365" s="77">
        <v>0.85233000000000003</v>
      </c>
      <c r="BF2365" s="106"/>
    </row>
    <row r="2366" spans="1:58" x14ac:dyDescent="0.25">
      <c r="A2366" t="s">
        <v>17</v>
      </c>
      <c r="B2366" s="25">
        <v>2021</v>
      </c>
      <c r="C2366" s="25" t="s">
        <v>0</v>
      </c>
      <c r="D2366" s="25" t="s">
        <v>67</v>
      </c>
      <c r="E2366" s="25" t="s">
        <v>279</v>
      </c>
      <c r="F2366" s="23" t="s">
        <v>280</v>
      </c>
      <c r="G2366" s="23" t="s">
        <v>552</v>
      </c>
      <c r="H2366" s="32" t="s">
        <v>354</v>
      </c>
      <c r="I2366" s="32" t="s">
        <v>574</v>
      </c>
      <c r="J2366" s="135">
        <v>157</v>
      </c>
      <c r="K2366" s="28">
        <v>0.73885000000000001</v>
      </c>
      <c r="L2366" s="28">
        <f t="shared" si="77"/>
        <v>0.84204999999999997</v>
      </c>
      <c r="O2366" s="77">
        <v>0.86184000000000005</v>
      </c>
      <c r="BF2366" s="106"/>
    </row>
    <row r="2367" spans="1:58" x14ac:dyDescent="0.25">
      <c r="A2367" t="s">
        <v>17</v>
      </c>
      <c r="B2367" s="25">
        <v>2021</v>
      </c>
      <c r="C2367" s="25" t="s">
        <v>1</v>
      </c>
      <c r="D2367" s="25" t="s">
        <v>68</v>
      </c>
      <c r="E2367" s="25" t="s">
        <v>279</v>
      </c>
      <c r="F2367" s="23" t="s">
        <v>280</v>
      </c>
      <c r="G2367" s="23" t="s">
        <v>552</v>
      </c>
      <c r="H2367" s="32" t="s">
        <v>354</v>
      </c>
      <c r="I2367" s="32" t="s">
        <v>574</v>
      </c>
      <c r="J2367" s="135">
        <v>204</v>
      </c>
      <c r="K2367" s="28">
        <v>0.75490000000000002</v>
      </c>
      <c r="L2367" s="28">
        <f t="shared" si="77"/>
        <v>0.84450000000000003</v>
      </c>
      <c r="O2367" s="77">
        <v>0.85790999999999995</v>
      </c>
      <c r="BF2367" s="106"/>
    </row>
    <row r="2368" spans="1:58" x14ac:dyDescent="0.25">
      <c r="A2368" t="s">
        <v>17</v>
      </c>
      <c r="B2368" s="25">
        <v>2021</v>
      </c>
      <c r="C2368" s="25" t="s">
        <v>2</v>
      </c>
      <c r="D2368" s="25" t="s">
        <v>69</v>
      </c>
      <c r="E2368" s="25" t="s">
        <v>279</v>
      </c>
      <c r="F2368" s="23" t="s">
        <v>280</v>
      </c>
      <c r="G2368" s="23" t="s">
        <v>552</v>
      </c>
      <c r="H2368" s="32" t="s">
        <v>354</v>
      </c>
      <c r="I2368" s="32" t="s">
        <v>574</v>
      </c>
      <c r="J2368" s="135">
        <v>226</v>
      </c>
      <c r="K2368" s="28">
        <v>0.80088000000000004</v>
      </c>
      <c r="L2368" s="28">
        <f t="shared" si="77"/>
        <v>0.85921000000000003</v>
      </c>
      <c r="O2368" s="77">
        <v>0.85472999999999999</v>
      </c>
      <c r="BF2368" s="106"/>
    </row>
    <row r="2369" spans="1:58" x14ac:dyDescent="0.25">
      <c r="A2369" t="s">
        <v>17</v>
      </c>
      <c r="B2369" s="25">
        <v>2021</v>
      </c>
      <c r="C2369" s="25" t="s">
        <v>3</v>
      </c>
      <c r="D2369" s="25" t="s">
        <v>70</v>
      </c>
      <c r="E2369" s="25" t="s">
        <v>279</v>
      </c>
      <c r="F2369" s="23" t="s">
        <v>280</v>
      </c>
      <c r="G2369" s="23" t="s">
        <v>552</v>
      </c>
      <c r="H2369" s="32" t="s">
        <v>354</v>
      </c>
      <c r="I2369" s="32" t="s">
        <v>574</v>
      </c>
      <c r="J2369" s="135">
        <v>186</v>
      </c>
      <c r="K2369" s="28">
        <v>0.80645</v>
      </c>
      <c r="L2369" s="28">
        <f t="shared" si="77"/>
        <v>0.86577999999999999</v>
      </c>
      <c r="O2369" s="77">
        <v>0.86302999999999996</v>
      </c>
      <c r="BF2369" s="106"/>
    </row>
    <row r="2370" spans="1:58" x14ac:dyDescent="0.25">
      <c r="A2370" t="s">
        <v>17</v>
      </c>
      <c r="B2370" s="25">
        <v>2022</v>
      </c>
      <c r="C2370" s="25" t="s">
        <v>0</v>
      </c>
      <c r="D2370" s="25" t="s">
        <v>71</v>
      </c>
      <c r="E2370" s="25" t="s">
        <v>279</v>
      </c>
      <c r="F2370" s="23" t="s">
        <v>280</v>
      </c>
      <c r="G2370" s="23" t="s">
        <v>552</v>
      </c>
      <c r="H2370" s="32" t="s">
        <v>354</v>
      </c>
      <c r="I2370" s="32" t="s">
        <v>574</v>
      </c>
      <c r="J2370" s="135">
        <v>185</v>
      </c>
      <c r="K2370" s="28">
        <v>0.78918999999999995</v>
      </c>
      <c r="L2370" s="28">
        <f t="shared" ref="L2370:L2433" si="78">SUMIFS(K:K, E:E, G2370, D:D, D2370, I:I, I2370)</f>
        <v>0.84867000000000004</v>
      </c>
      <c r="O2370" s="77">
        <v>0.86423000000000005</v>
      </c>
      <c r="BF2370" s="106"/>
    </row>
    <row r="2371" spans="1:58" x14ac:dyDescent="0.25">
      <c r="A2371" t="s">
        <v>17</v>
      </c>
      <c r="B2371" s="25">
        <v>2022</v>
      </c>
      <c r="C2371" s="25" t="s">
        <v>1</v>
      </c>
      <c r="D2371" s="25" t="s">
        <v>72</v>
      </c>
      <c r="E2371" s="25" t="s">
        <v>279</v>
      </c>
      <c r="F2371" s="23" t="s">
        <v>280</v>
      </c>
      <c r="G2371" s="23" t="s">
        <v>552</v>
      </c>
      <c r="H2371" s="32" t="s">
        <v>354</v>
      </c>
      <c r="I2371" s="32" t="s">
        <v>574</v>
      </c>
      <c r="J2371" s="135">
        <v>223</v>
      </c>
      <c r="K2371" s="28">
        <v>0.77578000000000003</v>
      </c>
      <c r="L2371" s="28">
        <f t="shared" si="78"/>
        <v>0.83528999999999998</v>
      </c>
      <c r="O2371" s="77">
        <v>0.85797999999999996</v>
      </c>
      <c r="BF2371" s="106"/>
    </row>
    <row r="2372" spans="1:58" x14ac:dyDescent="0.25">
      <c r="A2372" t="s">
        <v>17</v>
      </c>
      <c r="B2372" s="25">
        <v>2022</v>
      </c>
      <c r="C2372" s="25" t="s">
        <v>2</v>
      </c>
      <c r="D2372" s="25" t="s">
        <v>73</v>
      </c>
      <c r="E2372" s="25" t="s">
        <v>279</v>
      </c>
      <c r="F2372" s="23" t="s">
        <v>280</v>
      </c>
      <c r="G2372" s="23" t="s">
        <v>552</v>
      </c>
      <c r="H2372" s="32" t="s">
        <v>354</v>
      </c>
      <c r="I2372" s="32" t="s">
        <v>574</v>
      </c>
      <c r="J2372" s="135">
        <v>190</v>
      </c>
      <c r="K2372" s="28">
        <v>0.77895000000000003</v>
      </c>
      <c r="L2372" s="28">
        <f t="shared" si="78"/>
        <v>0.83216999999999997</v>
      </c>
      <c r="O2372" s="77">
        <v>0.85080999999999996</v>
      </c>
      <c r="BF2372" s="106"/>
    </row>
    <row r="2373" spans="1:58" x14ac:dyDescent="0.25">
      <c r="A2373" t="s">
        <v>17</v>
      </c>
      <c r="B2373" s="25">
        <v>2022</v>
      </c>
      <c r="C2373" s="25" t="s">
        <v>3</v>
      </c>
      <c r="D2373" s="25" t="s">
        <v>493</v>
      </c>
      <c r="E2373" s="25" t="s">
        <v>279</v>
      </c>
      <c r="F2373" s="23" t="s">
        <v>280</v>
      </c>
      <c r="G2373" s="23" t="s">
        <v>552</v>
      </c>
      <c r="H2373" s="32" t="s">
        <v>354</v>
      </c>
      <c r="I2373" s="32" t="s">
        <v>574</v>
      </c>
      <c r="J2373" s="135">
        <v>228</v>
      </c>
      <c r="K2373" s="28">
        <v>0.79386000000000001</v>
      </c>
      <c r="L2373" s="28">
        <f t="shared" si="78"/>
        <v>0.85658999999999996</v>
      </c>
      <c r="O2373" s="77">
        <v>0.85358999999999996</v>
      </c>
      <c r="BF2373" s="106"/>
    </row>
    <row r="2374" spans="1:58" x14ac:dyDescent="0.25">
      <c r="A2374" t="s">
        <v>17</v>
      </c>
      <c r="B2374" s="25">
        <v>2023</v>
      </c>
      <c r="C2374" s="25" t="s">
        <v>0</v>
      </c>
      <c r="D2374" s="25" t="s">
        <v>537</v>
      </c>
      <c r="E2374" s="25" t="s">
        <v>279</v>
      </c>
      <c r="F2374" s="23" t="s">
        <v>280</v>
      </c>
      <c r="G2374" s="23" t="s">
        <v>552</v>
      </c>
      <c r="H2374" s="32" t="s">
        <v>354</v>
      </c>
      <c r="I2374" s="32" t="s">
        <v>574</v>
      </c>
      <c r="J2374" s="135">
        <v>175</v>
      </c>
      <c r="K2374" s="28">
        <v>0.81713999999999998</v>
      </c>
      <c r="L2374" s="28">
        <f t="shared" si="78"/>
        <v>0.86672000000000005</v>
      </c>
      <c r="O2374" s="77">
        <v>0.85650000000000004</v>
      </c>
      <c r="BF2374" s="106"/>
    </row>
    <row r="2375" spans="1:58" x14ac:dyDescent="0.25">
      <c r="A2375" t="s">
        <v>17</v>
      </c>
      <c r="B2375" s="25">
        <v>2018</v>
      </c>
      <c r="C2375" s="25" t="s">
        <v>0</v>
      </c>
      <c r="D2375" s="25" t="s">
        <v>54</v>
      </c>
      <c r="E2375" s="25" t="s">
        <v>281</v>
      </c>
      <c r="F2375" s="23" t="s">
        <v>282</v>
      </c>
      <c r="G2375" s="23" t="s">
        <v>552</v>
      </c>
      <c r="H2375" s="32" t="s">
        <v>354</v>
      </c>
      <c r="I2375" s="32" t="s">
        <v>574</v>
      </c>
      <c r="J2375" s="135">
        <v>90</v>
      </c>
      <c r="K2375" s="28">
        <v>0.87778</v>
      </c>
      <c r="L2375" s="28">
        <f t="shared" si="78"/>
        <v>0.83921999999999997</v>
      </c>
      <c r="O2375" s="77">
        <v>0.84830000000000005</v>
      </c>
      <c r="BF2375" s="106"/>
    </row>
    <row r="2376" spans="1:58" x14ac:dyDescent="0.25">
      <c r="A2376" t="s">
        <v>17</v>
      </c>
      <c r="B2376" s="25">
        <v>2018</v>
      </c>
      <c r="C2376" s="25" t="s">
        <v>1</v>
      </c>
      <c r="D2376" s="25" t="s">
        <v>56</v>
      </c>
      <c r="E2376" s="25" t="s">
        <v>281</v>
      </c>
      <c r="F2376" s="23" t="s">
        <v>282</v>
      </c>
      <c r="G2376" s="23" t="s">
        <v>552</v>
      </c>
      <c r="H2376" s="32" t="s">
        <v>354</v>
      </c>
      <c r="I2376" s="32" t="s">
        <v>574</v>
      </c>
      <c r="J2376" s="135">
        <v>113</v>
      </c>
      <c r="K2376" s="28">
        <v>0.82301000000000002</v>
      </c>
      <c r="L2376" s="28">
        <f t="shared" si="78"/>
        <v>0.83714999999999995</v>
      </c>
      <c r="O2376" s="77">
        <v>0.85524</v>
      </c>
      <c r="BF2376" s="106"/>
    </row>
    <row r="2377" spans="1:58" x14ac:dyDescent="0.25">
      <c r="A2377" t="s">
        <v>17</v>
      </c>
      <c r="B2377" s="25">
        <v>2018</v>
      </c>
      <c r="C2377" s="25" t="s">
        <v>2</v>
      </c>
      <c r="D2377" s="25" t="s">
        <v>57</v>
      </c>
      <c r="E2377" s="25" t="s">
        <v>281</v>
      </c>
      <c r="F2377" s="23" t="s">
        <v>282</v>
      </c>
      <c r="G2377" s="23" t="s">
        <v>552</v>
      </c>
      <c r="H2377" s="32" t="s">
        <v>354</v>
      </c>
      <c r="I2377" s="32" t="s">
        <v>574</v>
      </c>
      <c r="J2377" s="135">
        <v>112</v>
      </c>
      <c r="K2377" s="28">
        <v>0.86607000000000001</v>
      </c>
      <c r="L2377" s="28">
        <f t="shared" si="78"/>
        <v>0.84901000000000004</v>
      </c>
      <c r="O2377" s="77">
        <v>0.85572000000000004</v>
      </c>
      <c r="BF2377" s="106"/>
    </row>
    <row r="2378" spans="1:58" x14ac:dyDescent="0.25">
      <c r="A2378" t="s">
        <v>17</v>
      </c>
      <c r="B2378" s="25">
        <v>2018</v>
      </c>
      <c r="C2378" s="25" t="s">
        <v>3</v>
      </c>
      <c r="D2378" s="25" t="s">
        <v>58</v>
      </c>
      <c r="E2378" s="25" t="s">
        <v>281</v>
      </c>
      <c r="F2378" s="23" t="s">
        <v>282</v>
      </c>
      <c r="G2378" s="23" t="s">
        <v>552</v>
      </c>
      <c r="H2378" s="32" t="s">
        <v>354</v>
      </c>
      <c r="I2378" s="32" t="s">
        <v>574</v>
      </c>
      <c r="J2378" s="135">
        <v>95</v>
      </c>
      <c r="K2378" s="28">
        <v>0.87368000000000001</v>
      </c>
      <c r="L2378" s="28">
        <f t="shared" si="78"/>
        <v>0.84667999999999999</v>
      </c>
      <c r="O2378" s="77">
        <v>0.85877999999999999</v>
      </c>
      <c r="BF2378" s="106"/>
    </row>
    <row r="2379" spans="1:58" x14ac:dyDescent="0.25">
      <c r="A2379" t="s">
        <v>17</v>
      </c>
      <c r="B2379" s="25">
        <v>2019</v>
      </c>
      <c r="C2379" s="25" t="s">
        <v>0</v>
      </c>
      <c r="D2379" s="25" t="s">
        <v>59</v>
      </c>
      <c r="E2379" s="25" t="s">
        <v>281</v>
      </c>
      <c r="F2379" s="23" t="s">
        <v>282</v>
      </c>
      <c r="G2379" s="23" t="s">
        <v>552</v>
      </c>
      <c r="H2379" s="32" t="s">
        <v>354</v>
      </c>
      <c r="I2379" s="32" t="s">
        <v>574</v>
      </c>
      <c r="J2379" s="135">
        <v>68</v>
      </c>
      <c r="K2379" s="28">
        <v>0.89705999999999997</v>
      </c>
      <c r="L2379" s="28">
        <f t="shared" si="78"/>
        <v>0.84623000000000004</v>
      </c>
      <c r="O2379" s="77">
        <v>0.85007999999999995</v>
      </c>
      <c r="BF2379" s="106"/>
    </row>
    <row r="2380" spans="1:58" x14ac:dyDescent="0.25">
      <c r="A2380" t="s">
        <v>17</v>
      </c>
      <c r="B2380" s="25">
        <v>2019</v>
      </c>
      <c r="C2380" s="25" t="s">
        <v>1</v>
      </c>
      <c r="D2380" s="25" t="s">
        <v>60</v>
      </c>
      <c r="E2380" s="25" t="s">
        <v>281</v>
      </c>
      <c r="F2380" s="23" t="s">
        <v>282</v>
      </c>
      <c r="G2380" s="23" t="s">
        <v>552</v>
      </c>
      <c r="H2380" s="32" t="s">
        <v>354</v>
      </c>
      <c r="I2380" s="32" t="s">
        <v>574</v>
      </c>
      <c r="J2380" s="135">
        <v>63</v>
      </c>
      <c r="K2380" s="28">
        <v>0.80952000000000002</v>
      </c>
      <c r="L2380" s="28">
        <f t="shared" si="78"/>
        <v>0.82640000000000002</v>
      </c>
      <c r="O2380" s="77">
        <v>0.85524</v>
      </c>
      <c r="BF2380" s="106"/>
    </row>
    <row r="2381" spans="1:58" x14ac:dyDescent="0.25">
      <c r="A2381" t="s">
        <v>17</v>
      </c>
      <c r="B2381" s="25">
        <v>2019</v>
      </c>
      <c r="C2381" s="25" t="s">
        <v>2</v>
      </c>
      <c r="D2381" s="25" t="s">
        <v>61</v>
      </c>
      <c r="E2381" s="25" t="s">
        <v>281</v>
      </c>
      <c r="F2381" s="23" t="s">
        <v>282</v>
      </c>
      <c r="G2381" s="23" t="s">
        <v>552</v>
      </c>
      <c r="H2381" s="32" t="s">
        <v>354</v>
      </c>
      <c r="I2381" s="32" t="s">
        <v>574</v>
      </c>
      <c r="J2381" s="135">
        <v>89</v>
      </c>
      <c r="K2381" s="28">
        <v>0.77527999999999997</v>
      </c>
      <c r="L2381" s="28">
        <f t="shared" si="78"/>
        <v>0.83389999999999997</v>
      </c>
      <c r="O2381" s="77">
        <v>0.85079000000000005</v>
      </c>
      <c r="BF2381" s="106"/>
    </row>
    <row r="2382" spans="1:58" x14ac:dyDescent="0.25">
      <c r="A2382" t="s">
        <v>17</v>
      </c>
      <c r="B2382" s="25">
        <v>2019</v>
      </c>
      <c r="C2382" s="25" t="s">
        <v>3</v>
      </c>
      <c r="D2382" s="25" t="s">
        <v>62</v>
      </c>
      <c r="E2382" s="25" t="s">
        <v>281</v>
      </c>
      <c r="F2382" s="23" t="s">
        <v>282</v>
      </c>
      <c r="G2382" s="23" t="s">
        <v>552</v>
      </c>
      <c r="H2382" s="32" t="s">
        <v>354</v>
      </c>
      <c r="I2382" s="32" t="s">
        <v>574</v>
      </c>
      <c r="J2382" s="135">
        <v>103</v>
      </c>
      <c r="K2382" s="28">
        <v>0.79612000000000005</v>
      </c>
      <c r="L2382" s="28">
        <f t="shared" si="78"/>
        <v>0.84880999999999995</v>
      </c>
      <c r="O2382" s="77">
        <v>0.85265000000000002</v>
      </c>
      <c r="BF2382" s="106"/>
    </row>
    <row r="2383" spans="1:58" x14ac:dyDescent="0.25">
      <c r="A2383" t="s">
        <v>17</v>
      </c>
      <c r="B2383" s="25">
        <v>2020</v>
      </c>
      <c r="C2383" s="25" t="s">
        <v>0</v>
      </c>
      <c r="D2383" s="25" t="s">
        <v>63</v>
      </c>
      <c r="E2383" s="25" t="s">
        <v>281</v>
      </c>
      <c r="F2383" s="23" t="s">
        <v>282</v>
      </c>
      <c r="G2383" s="23" t="s">
        <v>552</v>
      </c>
      <c r="H2383" s="32" t="s">
        <v>354</v>
      </c>
      <c r="I2383" s="32" t="s">
        <v>574</v>
      </c>
      <c r="J2383" s="135">
        <v>79</v>
      </c>
      <c r="K2383" s="28">
        <v>0.87341999999999997</v>
      </c>
      <c r="L2383" s="28">
        <f t="shared" si="78"/>
        <v>0.82018000000000002</v>
      </c>
      <c r="O2383" s="77">
        <v>0.84214</v>
      </c>
      <c r="BF2383" s="106"/>
    </row>
    <row r="2384" spans="1:58" x14ac:dyDescent="0.25">
      <c r="A2384" t="s">
        <v>17</v>
      </c>
      <c r="B2384" s="25">
        <v>2020</v>
      </c>
      <c r="C2384" s="25" t="s">
        <v>1</v>
      </c>
      <c r="D2384" s="25" t="s">
        <v>64</v>
      </c>
      <c r="E2384" s="25" t="s">
        <v>281</v>
      </c>
      <c r="F2384" s="23" t="s">
        <v>282</v>
      </c>
      <c r="G2384" s="23" t="s">
        <v>552</v>
      </c>
      <c r="H2384" s="32" t="s">
        <v>354</v>
      </c>
      <c r="I2384" s="32" t="s">
        <v>574</v>
      </c>
      <c r="J2384" s="135">
        <v>49</v>
      </c>
      <c r="K2384" s="28">
        <v>0.83672999999999997</v>
      </c>
      <c r="L2384" s="28">
        <f t="shared" si="78"/>
        <v>0.78981999999999997</v>
      </c>
      <c r="O2384" s="77">
        <v>0.81738999999999995</v>
      </c>
      <c r="BF2384" s="106"/>
    </row>
    <row r="2385" spans="1:58" x14ac:dyDescent="0.25">
      <c r="A2385" t="s">
        <v>17</v>
      </c>
      <c r="B2385" s="25">
        <v>2020</v>
      </c>
      <c r="C2385" s="25" t="s">
        <v>2</v>
      </c>
      <c r="D2385" s="25" t="s">
        <v>65</v>
      </c>
      <c r="E2385" s="25" t="s">
        <v>281</v>
      </c>
      <c r="F2385" s="23" t="s">
        <v>282</v>
      </c>
      <c r="G2385" s="23" t="s">
        <v>552</v>
      </c>
      <c r="H2385" s="32" t="s">
        <v>354</v>
      </c>
      <c r="I2385" s="32" t="s">
        <v>574</v>
      </c>
      <c r="J2385" s="135">
        <v>51</v>
      </c>
      <c r="K2385" s="28">
        <v>0.86275000000000002</v>
      </c>
      <c r="L2385" s="28">
        <f t="shared" si="78"/>
        <v>0.80605000000000004</v>
      </c>
      <c r="O2385" s="77">
        <v>0.82706999999999997</v>
      </c>
      <c r="BF2385" s="106"/>
    </row>
    <row r="2386" spans="1:58" x14ac:dyDescent="0.25">
      <c r="A2386" t="s">
        <v>17</v>
      </c>
      <c r="B2386" s="25">
        <v>2020</v>
      </c>
      <c r="C2386" s="25" t="s">
        <v>3</v>
      </c>
      <c r="D2386" s="25" t="s">
        <v>66</v>
      </c>
      <c r="E2386" s="25" t="s">
        <v>281</v>
      </c>
      <c r="F2386" s="23" t="s">
        <v>282</v>
      </c>
      <c r="G2386" s="23" t="s">
        <v>552</v>
      </c>
      <c r="H2386" s="32" t="s">
        <v>354</v>
      </c>
      <c r="I2386" s="32" t="s">
        <v>574</v>
      </c>
      <c r="J2386" s="135">
        <v>95</v>
      </c>
      <c r="K2386" s="28">
        <v>0.84211000000000003</v>
      </c>
      <c r="L2386" s="28">
        <f t="shared" si="78"/>
        <v>0.84758</v>
      </c>
      <c r="O2386" s="77">
        <v>0.85233000000000003</v>
      </c>
      <c r="BF2386" s="106"/>
    </row>
    <row r="2387" spans="1:58" x14ac:dyDescent="0.25">
      <c r="A2387" t="s">
        <v>17</v>
      </c>
      <c r="B2387" s="25">
        <v>2021</v>
      </c>
      <c r="C2387" s="25" t="s">
        <v>0</v>
      </c>
      <c r="D2387" s="25" t="s">
        <v>67</v>
      </c>
      <c r="E2387" s="25" t="s">
        <v>281</v>
      </c>
      <c r="F2387" s="23" t="s">
        <v>282</v>
      </c>
      <c r="G2387" s="23" t="s">
        <v>552</v>
      </c>
      <c r="H2387" s="32" t="s">
        <v>354</v>
      </c>
      <c r="I2387" s="32" t="s">
        <v>574</v>
      </c>
      <c r="J2387" s="135">
        <v>66</v>
      </c>
      <c r="K2387" s="28">
        <v>0.83333000000000002</v>
      </c>
      <c r="L2387" s="28">
        <f t="shared" si="78"/>
        <v>0.84204999999999997</v>
      </c>
      <c r="O2387" s="77">
        <v>0.86184000000000005</v>
      </c>
      <c r="BF2387" s="106"/>
    </row>
    <row r="2388" spans="1:58" x14ac:dyDescent="0.25">
      <c r="A2388" t="s">
        <v>17</v>
      </c>
      <c r="B2388" s="25">
        <v>2021</v>
      </c>
      <c r="C2388" s="25" t="s">
        <v>1</v>
      </c>
      <c r="D2388" s="25" t="s">
        <v>68</v>
      </c>
      <c r="E2388" s="25" t="s">
        <v>281</v>
      </c>
      <c r="F2388" s="23" t="s">
        <v>282</v>
      </c>
      <c r="G2388" s="23" t="s">
        <v>552</v>
      </c>
      <c r="H2388" s="32" t="s">
        <v>354</v>
      </c>
      <c r="I2388" s="32" t="s">
        <v>574</v>
      </c>
      <c r="J2388" s="135">
        <v>107</v>
      </c>
      <c r="K2388" s="28">
        <v>0.8972</v>
      </c>
      <c r="L2388" s="28">
        <f t="shared" si="78"/>
        <v>0.84450000000000003</v>
      </c>
      <c r="O2388" s="77">
        <v>0.85790999999999995</v>
      </c>
      <c r="BF2388" s="106"/>
    </row>
    <row r="2389" spans="1:58" x14ac:dyDescent="0.25">
      <c r="A2389" t="s">
        <v>17</v>
      </c>
      <c r="B2389" s="25">
        <v>2021</v>
      </c>
      <c r="C2389" s="25" t="s">
        <v>2</v>
      </c>
      <c r="D2389" s="25" t="s">
        <v>69</v>
      </c>
      <c r="E2389" s="25" t="s">
        <v>281</v>
      </c>
      <c r="F2389" s="23" t="s">
        <v>282</v>
      </c>
      <c r="G2389" s="23" t="s">
        <v>552</v>
      </c>
      <c r="H2389" s="32" t="s">
        <v>354</v>
      </c>
      <c r="I2389" s="32" t="s">
        <v>574</v>
      </c>
      <c r="J2389" s="135">
        <v>83</v>
      </c>
      <c r="K2389" s="28">
        <v>0.83133000000000001</v>
      </c>
      <c r="L2389" s="28">
        <f t="shared" si="78"/>
        <v>0.85921000000000003</v>
      </c>
      <c r="O2389" s="77">
        <v>0.85472999999999999</v>
      </c>
      <c r="BF2389" s="106"/>
    </row>
    <row r="2390" spans="1:58" x14ac:dyDescent="0.25">
      <c r="A2390" t="s">
        <v>17</v>
      </c>
      <c r="B2390" s="25">
        <v>2021</v>
      </c>
      <c r="C2390" s="25" t="s">
        <v>3</v>
      </c>
      <c r="D2390" s="25" t="s">
        <v>70</v>
      </c>
      <c r="E2390" s="25" t="s">
        <v>281</v>
      </c>
      <c r="F2390" s="23" t="s">
        <v>282</v>
      </c>
      <c r="G2390" s="23" t="s">
        <v>552</v>
      </c>
      <c r="H2390" s="32" t="s">
        <v>354</v>
      </c>
      <c r="I2390" s="32" t="s">
        <v>574</v>
      </c>
      <c r="J2390" s="135">
        <v>103</v>
      </c>
      <c r="K2390" s="28">
        <v>0.87378999999999996</v>
      </c>
      <c r="L2390" s="28">
        <f t="shared" si="78"/>
        <v>0.86577999999999999</v>
      </c>
      <c r="O2390" s="77">
        <v>0.86302999999999996</v>
      </c>
      <c r="BF2390" s="106"/>
    </row>
    <row r="2391" spans="1:58" x14ac:dyDescent="0.25">
      <c r="A2391" t="s">
        <v>17</v>
      </c>
      <c r="B2391" s="25">
        <v>2022</v>
      </c>
      <c r="C2391" s="25" t="s">
        <v>0</v>
      </c>
      <c r="D2391" s="25" t="s">
        <v>71</v>
      </c>
      <c r="E2391" s="25" t="s">
        <v>281</v>
      </c>
      <c r="F2391" s="23" t="s">
        <v>282</v>
      </c>
      <c r="G2391" s="23" t="s">
        <v>552</v>
      </c>
      <c r="H2391" s="32" t="s">
        <v>354</v>
      </c>
      <c r="I2391" s="32" t="s">
        <v>574</v>
      </c>
      <c r="J2391" s="135">
        <v>105</v>
      </c>
      <c r="K2391" s="28">
        <v>0.82857000000000003</v>
      </c>
      <c r="L2391" s="28">
        <f t="shared" si="78"/>
        <v>0.84867000000000004</v>
      </c>
      <c r="O2391" s="77">
        <v>0.86423000000000005</v>
      </c>
      <c r="BF2391" s="106"/>
    </row>
    <row r="2392" spans="1:58" x14ac:dyDescent="0.25">
      <c r="A2392" t="s">
        <v>17</v>
      </c>
      <c r="B2392" s="25">
        <v>2022</v>
      </c>
      <c r="C2392" s="25" t="s">
        <v>1</v>
      </c>
      <c r="D2392" s="25" t="s">
        <v>72</v>
      </c>
      <c r="E2392" s="25" t="s">
        <v>281</v>
      </c>
      <c r="F2392" s="23" t="s">
        <v>282</v>
      </c>
      <c r="G2392" s="23" t="s">
        <v>552</v>
      </c>
      <c r="H2392" s="32" t="s">
        <v>354</v>
      </c>
      <c r="I2392" s="32" t="s">
        <v>574</v>
      </c>
      <c r="J2392" s="135">
        <v>95</v>
      </c>
      <c r="K2392" s="28">
        <v>0.76841999999999999</v>
      </c>
      <c r="L2392" s="28">
        <f t="shared" si="78"/>
        <v>0.83528999999999998</v>
      </c>
      <c r="O2392" s="77">
        <v>0.85797999999999996</v>
      </c>
      <c r="BF2392" s="106"/>
    </row>
    <row r="2393" spans="1:58" x14ac:dyDescent="0.25">
      <c r="A2393" t="s">
        <v>17</v>
      </c>
      <c r="B2393" s="25">
        <v>2022</v>
      </c>
      <c r="C2393" s="25" t="s">
        <v>2</v>
      </c>
      <c r="D2393" s="25" t="s">
        <v>73</v>
      </c>
      <c r="E2393" s="25" t="s">
        <v>281</v>
      </c>
      <c r="F2393" s="23" t="s">
        <v>282</v>
      </c>
      <c r="G2393" s="23" t="s">
        <v>552</v>
      </c>
      <c r="H2393" s="32" t="s">
        <v>354</v>
      </c>
      <c r="I2393" s="32" t="s">
        <v>574</v>
      </c>
      <c r="J2393" s="135">
        <v>89</v>
      </c>
      <c r="K2393" s="28">
        <v>0.86516999999999999</v>
      </c>
      <c r="L2393" s="28">
        <f t="shared" si="78"/>
        <v>0.83216999999999997</v>
      </c>
      <c r="O2393" s="77">
        <v>0.85080999999999996</v>
      </c>
      <c r="BF2393" s="106"/>
    </row>
    <row r="2394" spans="1:58" x14ac:dyDescent="0.25">
      <c r="A2394" t="s">
        <v>17</v>
      </c>
      <c r="B2394" s="25">
        <v>2022</v>
      </c>
      <c r="C2394" s="25" t="s">
        <v>3</v>
      </c>
      <c r="D2394" s="25" t="s">
        <v>493</v>
      </c>
      <c r="E2394" s="25" t="s">
        <v>281</v>
      </c>
      <c r="F2394" s="23" t="s">
        <v>282</v>
      </c>
      <c r="G2394" s="23" t="s">
        <v>552</v>
      </c>
      <c r="H2394" s="32" t="s">
        <v>354</v>
      </c>
      <c r="I2394" s="32" t="s">
        <v>574</v>
      </c>
      <c r="J2394" s="135">
        <v>132</v>
      </c>
      <c r="K2394" s="28">
        <v>0.87878999999999996</v>
      </c>
      <c r="L2394" s="28">
        <f t="shared" si="78"/>
        <v>0.85658999999999996</v>
      </c>
      <c r="O2394" s="77">
        <v>0.85358999999999996</v>
      </c>
      <c r="BF2394" s="106"/>
    </row>
    <row r="2395" spans="1:58" x14ac:dyDescent="0.25">
      <c r="A2395" t="s">
        <v>17</v>
      </c>
      <c r="B2395" s="25">
        <v>2023</v>
      </c>
      <c r="C2395" s="25" t="s">
        <v>0</v>
      </c>
      <c r="D2395" s="25" t="s">
        <v>537</v>
      </c>
      <c r="E2395" s="25" t="s">
        <v>281</v>
      </c>
      <c r="F2395" s="23" t="s">
        <v>282</v>
      </c>
      <c r="G2395" s="23" t="s">
        <v>552</v>
      </c>
      <c r="H2395" s="32" t="s">
        <v>354</v>
      </c>
      <c r="I2395" s="32" t="s">
        <v>574</v>
      </c>
      <c r="J2395" s="135">
        <v>71</v>
      </c>
      <c r="K2395" s="28">
        <v>0.81689999999999996</v>
      </c>
      <c r="L2395" s="28">
        <f t="shared" si="78"/>
        <v>0.86672000000000005</v>
      </c>
      <c r="O2395" s="77">
        <v>0.85650000000000004</v>
      </c>
      <c r="BF2395" s="106"/>
    </row>
    <row r="2396" spans="1:58" x14ac:dyDescent="0.25">
      <c r="A2396" t="s">
        <v>17</v>
      </c>
      <c r="B2396" s="25">
        <v>2018</v>
      </c>
      <c r="C2396" s="25" t="s">
        <v>0</v>
      </c>
      <c r="D2396" s="25" t="s">
        <v>54</v>
      </c>
      <c r="E2396" s="25" t="s">
        <v>283</v>
      </c>
      <c r="F2396" s="23" t="s">
        <v>284</v>
      </c>
      <c r="G2396" s="23" t="s">
        <v>551</v>
      </c>
      <c r="H2396" s="32" t="s">
        <v>360</v>
      </c>
      <c r="I2396" s="32" t="s">
        <v>574</v>
      </c>
      <c r="J2396" s="135">
        <v>172</v>
      </c>
      <c r="K2396" s="28">
        <v>0.88371999999999995</v>
      </c>
      <c r="L2396" s="28">
        <f t="shared" si="78"/>
        <v>0.86009999999999998</v>
      </c>
      <c r="O2396" s="77">
        <v>0.84830000000000005</v>
      </c>
      <c r="BF2396" s="106"/>
    </row>
    <row r="2397" spans="1:58" x14ac:dyDescent="0.25">
      <c r="A2397" t="s">
        <v>17</v>
      </c>
      <c r="B2397" s="25">
        <v>2018</v>
      </c>
      <c r="C2397" s="25" t="s">
        <v>1</v>
      </c>
      <c r="D2397" s="25" t="s">
        <v>56</v>
      </c>
      <c r="E2397" s="25" t="s">
        <v>283</v>
      </c>
      <c r="F2397" s="23" t="s">
        <v>284</v>
      </c>
      <c r="G2397" s="23" t="s">
        <v>551</v>
      </c>
      <c r="H2397" s="32" t="s">
        <v>360</v>
      </c>
      <c r="I2397" s="32" t="s">
        <v>574</v>
      </c>
      <c r="J2397" s="135">
        <v>202</v>
      </c>
      <c r="K2397" s="28">
        <v>0.82177999999999995</v>
      </c>
      <c r="L2397" s="28">
        <f t="shared" si="78"/>
        <v>0.85250999999999999</v>
      </c>
      <c r="O2397" s="77">
        <v>0.85524</v>
      </c>
      <c r="BF2397" s="106"/>
    </row>
    <row r="2398" spans="1:58" x14ac:dyDescent="0.25">
      <c r="A2398" t="s">
        <v>17</v>
      </c>
      <c r="B2398" s="25">
        <v>2018</v>
      </c>
      <c r="C2398" s="25" t="s">
        <v>2</v>
      </c>
      <c r="D2398" s="25" t="s">
        <v>57</v>
      </c>
      <c r="E2398" s="25" t="s">
        <v>283</v>
      </c>
      <c r="F2398" s="23" t="s">
        <v>284</v>
      </c>
      <c r="G2398" s="23" t="s">
        <v>551</v>
      </c>
      <c r="H2398" s="32" t="s">
        <v>360</v>
      </c>
      <c r="I2398" s="32" t="s">
        <v>574</v>
      </c>
      <c r="J2398" s="135">
        <v>160</v>
      </c>
      <c r="K2398" s="28">
        <v>0.8</v>
      </c>
      <c r="L2398" s="28">
        <f t="shared" si="78"/>
        <v>0.84328000000000003</v>
      </c>
      <c r="O2398" s="77">
        <v>0.85572000000000004</v>
      </c>
      <c r="BF2398" s="106"/>
    </row>
    <row r="2399" spans="1:58" x14ac:dyDescent="0.25">
      <c r="A2399" t="s">
        <v>17</v>
      </c>
      <c r="B2399" s="25">
        <v>2018</v>
      </c>
      <c r="C2399" s="25" t="s">
        <v>3</v>
      </c>
      <c r="D2399" s="25" t="s">
        <v>58</v>
      </c>
      <c r="E2399" s="25" t="s">
        <v>283</v>
      </c>
      <c r="F2399" s="23" t="s">
        <v>284</v>
      </c>
      <c r="G2399" s="23" t="s">
        <v>551</v>
      </c>
      <c r="H2399" s="32" t="s">
        <v>360</v>
      </c>
      <c r="I2399" s="32" t="s">
        <v>574</v>
      </c>
      <c r="J2399" s="135">
        <v>173</v>
      </c>
      <c r="K2399" s="28">
        <v>0.87861</v>
      </c>
      <c r="L2399" s="28">
        <f t="shared" si="78"/>
        <v>0.84526000000000001</v>
      </c>
      <c r="O2399" s="77">
        <v>0.85877999999999999</v>
      </c>
      <c r="BF2399" s="106"/>
    </row>
    <row r="2400" spans="1:58" x14ac:dyDescent="0.25">
      <c r="A2400" t="s">
        <v>17</v>
      </c>
      <c r="B2400" s="25">
        <v>2019</v>
      </c>
      <c r="C2400" s="25" t="s">
        <v>0</v>
      </c>
      <c r="D2400" s="25" t="s">
        <v>59</v>
      </c>
      <c r="E2400" s="25" t="s">
        <v>283</v>
      </c>
      <c r="F2400" s="23" t="s">
        <v>284</v>
      </c>
      <c r="G2400" s="23" t="s">
        <v>551</v>
      </c>
      <c r="H2400" s="32" t="s">
        <v>360</v>
      </c>
      <c r="I2400" s="32" t="s">
        <v>574</v>
      </c>
      <c r="J2400" s="135">
        <v>182</v>
      </c>
      <c r="K2400" s="28">
        <v>0.83516000000000001</v>
      </c>
      <c r="L2400" s="28">
        <f t="shared" si="78"/>
        <v>0.84743000000000002</v>
      </c>
      <c r="O2400" s="77">
        <v>0.85007999999999995</v>
      </c>
      <c r="BF2400" s="106"/>
    </row>
    <row r="2401" spans="1:58" x14ac:dyDescent="0.25">
      <c r="A2401" t="s">
        <v>17</v>
      </c>
      <c r="B2401" s="25">
        <v>2019</v>
      </c>
      <c r="C2401" s="25" t="s">
        <v>1</v>
      </c>
      <c r="D2401" s="25" t="s">
        <v>60</v>
      </c>
      <c r="E2401" s="25" t="s">
        <v>283</v>
      </c>
      <c r="F2401" s="23" t="s">
        <v>284</v>
      </c>
      <c r="G2401" s="23" t="s">
        <v>551</v>
      </c>
      <c r="H2401" s="32" t="s">
        <v>360</v>
      </c>
      <c r="I2401" s="32" t="s">
        <v>574</v>
      </c>
      <c r="J2401" s="135">
        <v>182</v>
      </c>
      <c r="K2401" s="28">
        <v>0.86263999999999996</v>
      </c>
      <c r="L2401" s="28">
        <f t="shared" si="78"/>
        <v>0.85670000000000002</v>
      </c>
      <c r="O2401" s="77">
        <v>0.85524</v>
      </c>
      <c r="BF2401" s="106"/>
    </row>
    <row r="2402" spans="1:58" x14ac:dyDescent="0.25">
      <c r="A2402" t="s">
        <v>17</v>
      </c>
      <c r="B2402" s="25">
        <v>2019</v>
      </c>
      <c r="C2402" s="25" t="s">
        <v>2</v>
      </c>
      <c r="D2402" s="25" t="s">
        <v>61</v>
      </c>
      <c r="E2402" s="25" t="s">
        <v>283</v>
      </c>
      <c r="F2402" s="23" t="s">
        <v>284</v>
      </c>
      <c r="G2402" s="23" t="s">
        <v>551</v>
      </c>
      <c r="H2402" s="32" t="s">
        <v>360</v>
      </c>
      <c r="I2402" s="32" t="s">
        <v>574</v>
      </c>
      <c r="J2402" s="135">
        <v>168</v>
      </c>
      <c r="K2402" s="28">
        <v>0.84523999999999999</v>
      </c>
      <c r="L2402" s="28">
        <f t="shared" si="78"/>
        <v>0.85870999999999997</v>
      </c>
      <c r="O2402" s="77">
        <v>0.85079000000000005</v>
      </c>
      <c r="BF2402" s="106"/>
    </row>
    <row r="2403" spans="1:58" x14ac:dyDescent="0.25">
      <c r="A2403" t="s">
        <v>17</v>
      </c>
      <c r="B2403" s="25">
        <v>2019</v>
      </c>
      <c r="C2403" s="25" t="s">
        <v>3</v>
      </c>
      <c r="D2403" s="25" t="s">
        <v>62</v>
      </c>
      <c r="E2403" s="25" t="s">
        <v>283</v>
      </c>
      <c r="F2403" s="23" t="s">
        <v>284</v>
      </c>
      <c r="G2403" s="23" t="s">
        <v>551</v>
      </c>
      <c r="H2403" s="32" t="s">
        <v>360</v>
      </c>
      <c r="I2403" s="32" t="s">
        <v>574</v>
      </c>
      <c r="J2403" s="135">
        <v>191</v>
      </c>
      <c r="K2403" s="28">
        <v>0.84816999999999998</v>
      </c>
      <c r="L2403" s="28">
        <f t="shared" si="78"/>
        <v>0.86060999999999999</v>
      </c>
      <c r="O2403" s="77">
        <v>0.85265000000000002</v>
      </c>
      <c r="BF2403" s="106"/>
    </row>
    <row r="2404" spans="1:58" x14ac:dyDescent="0.25">
      <c r="A2404" t="s">
        <v>17</v>
      </c>
      <c r="B2404" s="25">
        <v>2020</v>
      </c>
      <c r="C2404" s="25" t="s">
        <v>0</v>
      </c>
      <c r="D2404" s="25" t="s">
        <v>63</v>
      </c>
      <c r="E2404" s="25" t="s">
        <v>283</v>
      </c>
      <c r="F2404" s="23" t="s">
        <v>284</v>
      </c>
      <c r="G2404" s="23" t="s">
        <v>551</v>
      </c>
      <c r="H2404" s="32" t="s">
        <v>360</v>
      </c>
      <c r="I2404" s="32" t="s">
        <v>574</v>
      </c>
      <c r="J2404" s="135">
        <v>141</v>
      </c>
      <c r="K2404" s="28">
        <v>0.82979000000000003</v>
      </c>
      <c r="L2404" s="28">
        <f t="shared" si="78"/>
        <v>0.83725000000000005</v>
      </c>
      <c r="O2404" s="77">
        <v>0.84214</v>
      </c>
      <c r="BF2404" s="106"/>
    </row>
    <row r="2405" spans="1:58" x14ac:dyDescent="0.25">
      <c r="A2405" t="s">
        <v>17</v>
      </c>
      <c r="B2405" s="25">
        <v>2020</v>
      </c>
      <c r="C2405" s="25" t="s">
        <v>1</v>
      </c>
      <c r="D2405" s="25" t="s">
        <v>64</v>
      </c>
      <c r="E2405" s="25" t="s">
        <v>283</v>
      </c>
      <c r="F2405" s="23" t="s">
        <v>284</v>
      </c>
      <c r="G2405" s="23" t="s">
        <v>551</v>
      </c>
      <c r="H2405" s="32" t="s">
        <v>360</v>
      </c>
      <c r="I2405" s="32" t="s">
        <v>574</v>
      </c>
      <c r="J2405" s="135">
        <v>76</v>
      </c>
      <c r="K2405" s="28">
        <v>0.77632000000000001</v>
      </c>
      <c r="L2405" s="28">
        <f t="shared" si="78"/>
        <v>0.81877</v>
      </c>
      <c r="O2405" s="77">
        <v>0.81738999999999995</v>
      </c>
      <c r="BF2405" s="106"/>
    </row>
    <row r="2406" spans="1:58" x14ac:dyDescent="0.25">
      <c r="A2406" t="s">
        <v>17</v>
      </c>
      <c r="B2406" s="25">
        <v>2020</v>
      </c>
      <c r="C2406" s="25" t="s">
        <v>2</v>
      </c>
      <c r="D2406" s="25" t="s">
        <v>65</v>
      </c>
      <c r="E2406" s="25" t="s">
        <v>283</v>
      </c>
      <c r="F2406" s="23" t="s">
        <v>284</v>
      </c>
      <c r="G2406" s="23" t="s">
        <v>551</v>
      </c>
      <c r="H2406" s="32" t="s">
        <v>360</v>
      </c>
      <c r="I2406" s="32" t="s">
        <v>574</v>
      </c>
      <c r="J2406" s="135">
        <v>106</v>
      </c>
      <c r="K2406" s="28">
        <v>0.83018999999999998</v>
      </c>
      <c r="L2406" s="28">
        <f t="shared" si="78"/>
        <v>0.81674000000000002</v>
      </c>
      <c r="O2406" s="77">
        <v>0.82706999999999997</v>
      </c>
      <c r="BF2406" s="106"/>
    </row>
    <row r="2407" spans="1:58" x14ac:dyDescent="0.25">
      <c r="A2407" t="s">
        <v>17</v>
      </c>
      <c r="B2407" s="25">
        <v>2020</v>
      </c>
      <c r="C2407" s="25" t="s">
        <v>3</v>
      </c>
      <c r="D2407" s="25" t="s">
        <v>66</v>
      </c>
      <c r="E2407" s="25" t="s">
        <v>283</v>
      </c>
      <c r="F2407" s="23" t="s">
        <v>284</v>
      </c>
      <c r="G2407" s="23" t="s">
        <v>551</v>
      </c>
      <c r="H2407" s="32" t="s">
        <v>360</v>
      </c>
      <c r="I2407" s="32" t="s">
        <v>574</v>
      </c>
      <c r="J2407" s="135">
        <v>166</v>
      </c>
      <c r="K2407" s="28">
        <v>0.87348999999999999</v>
      </c>
      <c r="L2407" s="28">
        <f t="shared" si="78"/>
        <v>0.85740000000000005</v>
      </c>
      <c r="O2407" s="77">
        <v>0.85233000000000003</v>
      </c>
      <c r="BF2407" s="106"/>
    </row>
    <row r="2408" spans="1:58" x14ac:dyDescent="0.25">
      <c r="A2408" t="s">
        <v>17</v>
      </c>
      <c r="B2408" s="25">
        <v>2021</v>
      </c>
      <c r="C2408" s="25" t="s">
        <v>0</v>
      </c>
      <c r="D2408" s="25" t="s">
        <v>67</v>
      </c>
      <c r="E2408" s="25" t="s">
        <v>283</v>
      </c>
      <c r="F2408" s="23" t="s">
        <v>284</v>
      </c>
      <c r="G2408" s="23" t="s">
        <v>551</v>
      </c>
      <c r="H2408" s="32" t="s">
        <v>360</v>
      </c>
      <c r="I2408" s="32" t="s">
        <v>574</v>
      </c>
      <c r="J2408" s="135">
        <v>148</v>
      </c>
      <c r="K2408" s="28">
        <v>0.88514000000000004</v>
      </c>
      <c r="L2408" s="28">
        <f t="shared" si="78"/>
        <v>0.88234999999999997</v>
      </c>
      <c r="O2408" s="77">
        <v>0.86184000000000005</v>
      </c>
      <c r="BF2408" s="106"/>
    </row>
    <row r="2409" spans="1:58" x14ac:dyDescent="0.25">
      <c r="A2409" t="s">
        <v>17</v>
      </c>
      <c r="B2409" s="25">
        <v>2021</v>
      </c>
      <c r="C2409" s="25" t="s">
        <v>1</v>
      </c>
      <c r="D2409" s="25" t="s">
        <v>68</v>
      </c>
      <c r="E2409" s="25" t="s">
        <v>283</v>
      </c>
      <c r="F2409" s="23" t="s">
        <v>284</v>
      </c>
      <c r="G2409" s="23" t="s">
        <v>551</v>
      </c>
      <c r="H2409" s="32" t="s">
        <v>360</v>
      </c>
      <c r="I2409" s="32" t="s">
        <v>574</v>
      </c>
      <c r="J2409" s="135">
        <v>201</v>
      </c>
      <c r="K2409" s="28">
        <v>0.87065000000000003</v>
      </c>
      <c r="L2409" s="28">
        <f t="shared" si="78"/>
        <v>0.87283999999999995</v>
      </c>
      <c r="O2409" s="77">
        <v>0.85790999999999995</v>
      </c>
      <c r="BF2409" s="106"/>
    </row>
    <row r="2410" spans="1:58" x14ac:dyDescent="0.25">
      <c r="A2410" t="s">
        <v>17</v>
      </c>
      <c r="B2410" s="25">
        <v>2021</v>
      </c>
      <c r="C2410" s="25" t="s">
        <v>2</v>
      </c>
      <c r="D2410" s="25" t="s">
        <v>69</v>
      </c>
      <c r="E2410" s="25" t="s">
        <v>283</v>
      </c>
      <c r="F2410" s="23" t="s">
        <v>284</v>
      </c>
      <c r="G2410" s="23" t="s">
        <v>551</v>
      </c>
      <c r="H2410" s="32" t="s">
        <v>360</v>
      </c>
      <c r="I2410" s="32" t="s">
        <v>574</v>
      </c>
      <c r="J2410" s="135">
        <v>180</v>
      </c>
      <c r="K2410" s="28">
        <v>0.87222</v>
      </c>
      <c r="L2410" s="28">
        <f t="shared" si="78"/>
        <v>0.86714999999999998</v>
      </c>
      <c r="O2410" s="77">
        <v>0.85472999999999999</v>
      </c>
      <c r="BF2410" s="106"/>
    </row>
    <row r="2411" spans="1:58" x14ac:dyDescent="0.25">
      <c r="A2411" t="s">
        <v>17</v>
      </c>
      <c r="B2411" s="25">
        <v>2021</v>
      </c>
      <c r="C2411" s="25" t="s">
        <v>3</v>
      </c>
      <c r="D2411" s="25" t="s">
        <v>70</v>
      </c>
      <c r="E2411" s="25" t="s">
        <v>283</v>
      </c>
      <c r="F2411" s="23" t="s">
        <v>284</v>
      </c>
      <c r="G2411" s="23" t="s">
        <v>551</v>
      </c>
      <c r="H2411" s="32" t="s">
        <v>360</v>
      </c>
      <c r="I2411" s="32" t="s">
        <v>574</v>
      </c>
      <c r="J2411" s="135">
        <v>193</v>
      </c>
      <c r="K2411" s="28">
        <v>0.87046999999999997</v>
      </c>
      <c r="L2411" s="28">
        <f t="shared" si="78"/>
        <v>0.87785999999999997</v>
      </c>
      <c r="O2411" s="77">
        <v>0.86302999999999996</v>
      </c>
      <c r="BF2411" s="106"/>
    </row>
    <row r="2412" spans="1:58" x14ac:dyDescent="0.25">
      <c r="A2412" t="s">
        <v>17</v>
      </c>
      <c r="B2412" s="25">
        <v>2022</v>
      </c>
      <c r="C2412" s="25" t="s">
        <v>0</v>
      </c>
      <c r="D2412" s="25" t="s">
        <v>71</v>
      </c>
      <c r="E2412" s="25" t="s">
        <v>283</v>
      </c>
      <c r="F2412" s="23" t="s">
        <v>284</v>
      </c>
      <c r="G2412" s="23" t="s">
        <v>551</v>
      </c>
      <c r="H2412" s="32" t="s">
        <v>360</v>
      </c>
      <c r="I2412" s="32" t="s">
        <v>574</v>
      </c>
      <c r="J2412" s="135">
        <v>152</v>
      </c>
      <c r="K2412" s="28">
        <v>0.91447000000000001</v>
      </c>
      <c r="L2412" s="28">
        <f t="shared" si="78"/>
        <v>0.88993999999999995</v>
      </c>
      <c r="O2412" s="77">
        <v>0.86423000000000005</v>
      </c>
      <c r="BF2412" s="106"/>
    </row>
    <row r="2413" spans="1:58" x14ac:dyDescent="0.25">
      <c r="A2413" t="s">
        <v>17</v>
      </c>
      <c r="B2413" s="25">
        <v>2022</v>
      </c>
      <c r="C2413" s="25" t="s">
        <v>1</v>
      </c>
      <c r="D2413" s="25" t="s">
        <v>72</v>
      </c>
      <c r="E2413" s="25" t="s">
        <v>283</v>
      </c>
      <c r="F2413" s="23" t="s">
        <v>284</v>
      </c>
      <c r="G2413" s="23" t="s">
        <v>551</v>
      </c>
      <c r="H2413" s="32" t="s">
        <v>360</v>
      </c>
      <c r="I2413" s="32" t="s">
        <v>574</v>
      </c>
      <c r="J2413" s="135">
        <v>176</v>
      </c>
      <c r="K2413" s="28">
        <v>0.88636000000000004</v>
      </c>
      <c r="L2413" s="28">
        <f t="shared" si="78"/>
        <v>0.86533000000000004</v>
      </c>
      <c r="O2413" s="77">
        <v>0.85797999999999996</v>
      </c>
      <c r="BF2413" s="106"/>
    </row>
    <row r="2414" spans="1:58" x14ac:dyDescent="0.25">
      <c r="A2414" t="s">
        <v>17</v>
      </c>
      <c r="B2414" s="25">
        <v>2022</v>
      </c>
      <c r="C2414" s="25" t="s">
        <v>2</v>
      </c>
      <c r="D2414" s="25" t="s">
        <v>73</v>
      </c>
      <c r="E2414" s="25" t="s">
        <v>283</v>
      </c>
      <c r="F2414" s="23" t="s">
        <v>284</v>
      </c>
      <c r="G2414" s="23" t="s">
        <v>551</v>
      </c>
      <c r="H2414" s="32" t="s">
        <v>360</v>
      </c>
      <c r="I2414" s="32" t="s">
        <v>574</v>
      </c>
      <c r="J2414" s="135">
        <v>180</v>
      </c>
      <c r="K2414" s="28">
        <v>0.88888999999999996</v>
      </c>
      <c r="L2414" s="28">
        <f t="shared" si="78"/>
        <v>0.87953999999999999</v>
      </c>
      <c r="O2414" s="77">
        <v>0.85080999999999996</v>
      </c>
      <c r="BF2414" s="106"/>
    </row>
    <row r="2415" spans="1:58" x14ac:dyDescent="0.25">
      <c r="A2415" t="s">
        <v>17</v>
      </c>
      <c r="B2415" s="25">
        <v>2022</v>
      </c>
      <c r="C2415" s="25" t="s">
        <v>3</v>
      </c>
      <c r="D2415" s="25" t="s">
        <v>493</v>
      </c>
      <c r="E2415" s="25" t="s">
        <v>283</v>
      </c>
      <c r="F2415" s="23" t="s">
        <v>284</v>
      </c>
      <c r="G2415" s="23" t="s">
        <v>551</v>
      </c>
      <c r="H2415" s="32" t="s">
        <v>360</v>
      </c>
      <c r="I2415" s="32" t="s">
        <v>574</v>
      </c>
      <c r="J2415" s="135">
        <v>189</v>
      </c>
      <c r="K2415" s="28">
        <v>0.92593000000000003</v>
      </c>
      <c r="L2415" s="28">
        <f t="shared" si="78"/>
        <v>0.86550000000000005</v>
      </c>
      <c r="O2415" s="77">
        <v>0.85358999999999996</v>
      </c>
      <c r="BF2415" s="106"/>
    </row>
    <row r="2416" spans="1:58" x14ac:dyDescent="0.25">
      <c r="A2416" t="s">
        <v>17</v>
      </c>
      <c r="B2416" s="25">
        <v>2023</v>
      </c>
      <c r="C2416" s="25" t="s">
        <v>0</v>
      </c>
      <c r="D2416" s="25" t="s">
        <v>537</v>
      </c>
      <c r="E2416" s="25" t="s">
        <v>283</v>
      </c>
      <c r="F2416" s="23" t="s">
        <v>284</v>
      </c>
      <c r="G2416" s="23" t="s">
        <v>551</v>
      </c>
      <c r="H2416" s="32" t="s">
        <v>360</v>
      </c>
      <c r="I2416" s="32" t="s">
        <v>574</v>
      </c>
      <c r="J2416" s="135">
        <v>197</v>
      </c>
      <c r="K2416" s="28">
        <v>0.90354999999999996</v>
      </c>
      <c r="L2416" s="28">
        <f t="shared" si="78"/>
        <v>0.875</v>
      </c>
      <c r="O2416" s="77">
        <v>0.85650000000000004</v>
      </c>
      <c r="BF2416" s="106"/>
    </row>
    <row r="2417" spans="1:58" x14ac:dyDescent="0.25">
      <c r="A2417" t="s">
        <v>17</v>
      </c>
      <c r="B2417" s="25">
        <v>2018</v>
      </c>
      <c r="C2417" s="25" t="s">
        <v>0</v>
      </c>
      <c r="D2417" s="25" t="s">
        <v>54</v>
      </c>
      <c r="E2417" s="25" t="s">
        <v>293</v>
      </c>
      <c r="F2417" s="23" t="s">
        <v>294</v>
      </c>
      <c r="G2417" s="23" t="s">
        <v>554</v>
      </c>
      <c r="H2417" s="32" t="s">
        <v>363</v>
      </c>
      <c r="I2417" s="32" t="s">
        <v>574</v>
      </c>
      <c r="J2417" s="135">
        <v>110</v>
      </c>
      <c r="K2417" s="28">
        <v>0.89090999999999998</v>
      </c>
      <c r="L2417" s="28">
        <f t="shared" si="78"/>
        <v>0.86453000000000002</v>
      </c>
      <c r="O2417" s="77">
        <v>0.84830000000000005</v>
      </c>
      <c r="BF2417" s="106"/>
    </row>
    <row r="2418" spans="1:58" x14ac:dyDescent="0.25">
      <c r="A2418" t="s">
        <v>17</v>
      </c>
      <c r="B2418" s="25">
        <v>2018</v>
      </c>
      <c r="C2418" s="25" t="s">
        <v>1</v>
      </c>
      <c r="D2418" s="25" t="s">
        <v>56</v>
      </c>
      <c r="E2418" s="25" t="s">
        <v>293</v>
      </c>
      <c r="F2418" s="23" t="s">
        <v>294</v>
      </c>
      <c r="G2418" s="23" t="s">
        <v>554</v>
      </c>
      <c r="H2418" s="32" t="s">
        <v>363</v>
      </c>
      <c r="I2418" s="32" t="s">
        <v>574</v>
      </c>
      <c r="J2418" s="135">
        <v>118</v>
      </c>
      <c r="K2418" s="28">
        <v>0.90678000000000003</v>
      </c>
      <c r="L2418" s="28">
        <f t="shared" si="78"/>
        <v>0.89532</v>
      </c>
      <c r="O2418" s="77">
        <v>0.85524</v>
      </c>
      <c r="BF2418" s="106"/>
    </row>
    <row r="2419" spans="1:58" x14ac:dyDescent="0.25">
      <c r="A2419" t="s">
        <v>17</v>
      </c>
      <c r="B2419" s="25">
        <v>2018</v>
      </c>
      <c r="C2419" s="25" t="s">
        <v>2</v>
      </c>
      <c r="D2419" s="25" t="s">
        <v>57</v>
      </c>
      <c r="E2419" s="25" t="s">
        <v>293</v>
      </c>
      <c r="F2419" s="23" t="s">
        <v>294</v>
      </c>
      <c r="G2419" s="23" t="s">
        <v>554</v>
      </c>
      <c r="H2419" s="32" t="s">
        <v>363</v>
      </c>
      <c r="I2419" s="32" t="s">
        <v>574</v>
      </c>
      <c r="J2419" s="135">
        <v>154</v>
      </c>
      <c r="K2419" s="28">
        <v>0.87661999999999995</v>
      </c>
      <c r="L2419" s="28">
        <f t="shared" si="78"/>
        <v>0.87814000000000003</v>
      </c>
      <c r="O2419" s="77">
        <v>0.85572000000000004</v>
      </c>
      <c r="BF2419" s="106"/>
    </row>
    <row r="2420" spans="1:58" x14ac:dyDescent="0.25">
      <c r="A2420" t="s">
        <v>17</v>
      </c>
      <c r="B2420" s="25">
        <v>2018</v>
      </c>
      <c r="C2420" s="25" t="s">
        <v>3</v>
      </c>
      <c r="D2420" s="25" t="s">
        <v>58</v>
      </c>
      <c r="E2420" s="25" t="s">
        <v>293</v>
      </c>
      <c r="F2420" s="23" t="s">
        <v>294</v>
      </c>
      <c r="G2420" s="23" t="s">
        <v>554</v>
      </c>
      <c r="H2420" s="32" t="s">
        <v>363</v>
      </c>
      <c r="I2420" s="32" t="s">
        <v>574</v>
      </c>
      <c r="J2420" s="135">
        <v>128</v>
      </c>
      <c r="K2420" s="28">
        <v>0.88280999999999998</v>
      </c>
      <c r="L2420" s="28">
        <f t="shared" si="78"/>
        <v>0.86829999999999996</v>
      </c>
      <c r="O2420" s="77">
        <v>0.85877999999999999</v>
      </c>
      <c r="BF2420" s="106"/>
    </row>
    <row r="2421" spans="1:58" x14ac:dyDescent="0.25">
      <c r="A2421" t="s">
        <v>17</v>
      </c>
      <c r="B2421" s="25">
        <v>2019</v>
      </c>
      <c r="C2421" s="25" t="s">
        <v>0</v>
      </c>
      <c r="D2421" s="25" t="s">
        <v>59</v>
      </c>
      <c r="E2421" s="25" t="s">
        <v>293</v>
      </c>
      <c r="F2421" s="23" t="s">
        <v>294</v>
      </c>
      <c r="G2421" s="23" t="s">
        <v>554</v>
      </c>
      <c r="H2421" s="32" t="s">
        <v>363</v>
      </c>
      <c r="I2421" s="32" t="s">
        <v>574</v>
      </c>
      <c r="J2421" s="135">
        <v>113</v>
      </c>
      <c r="K2421" s="28">
        <v>0.90264999999999995</v>
      </c>
      <c r="L2421" s="28">
        <f t="shared" si="78"/>
        <v>0.86902000000000001</v>
      </c>
      <c r="O2421" s="77">
        <v>0.85007999999999995</v>
      </c>
      <c r="BF2421" s="106"/>
    </row>
    <row r="2422" spans="1:58" x14ac:dyDescent="0.25">
      <c r="A2422" t="s">
        <v>17</v>
      </c>
      <c r="B2422" s="25">
        <v>2019</v>
      </c>
      <c r="C2422" s="25" t="s">
        <v>1</v>
      </c>
      <c r="D2422" s="25" t="s">
        <v>60</v>
      </c>
      <c r="E2422" s="25" t="s">
        <v>293</v>
      </c>
      <c r="F2422" s="23" t="s">
        <v>294</v>
      </c>
      <c r="G2422" s="23" t="s">
        <v>554</v>
      </c>
      <c r="H2422" s="32" t="s">
        <v>363</v>
      </c>
      <c r="I2422" s="32" t="s">
        <v>574</v>
      </c>
      <c r="J2422" s="135">
        <v>120</v>
      </c>
      <c r="K2422" s="28">
        <v>0.90832999999999997</v>
      </c>
      <c r="L2422" s="28">
        <f t="shared" si="78"/>
        <v>0.87041000000000002</v>
      </c>
      <c r="O2422" s="77">
        <v>0.85524</v>
      </c>
      <c r="BF2422" s="106"/>
    </row>
    <row r="2423" spans="1:58" x14ac:dyDescent="0.25">
      <c r="A2423" t="s">
        <v>17</v>
      </c>
      <c r="B2423" s="25">
        <v>2019</v>
      </c>
      <c r="C2423" s="25" t="s">
        <v>2</v>
      </c>
      <c r="D2423" s="25" t="s">
        <v>61</v>
      </c>
      <c r="E2423" s="25" t="s">
        <v>293</v>
      </c>
      <c r="F2423" s="23" t="s">
        <v>294</v>
      </c>
      <c r="G2423" s="23" t="s">
        <v>554</v>
      </c>
      <c r="H2423" s="32" t="s">
        <v>363</v>
      </c>
      <c r="I2423" s="32" t="s">
        <v>574</v>
      </c>
      <c r="J2423" s="135">
        <v>111</v>
      </c>
      <c r="K2423" s="28">
        <v>0.85585999999999995</v>
      </c>
      <c r="L2423" s="28">
        <f t="shared" si="78"/>
        <v>0.87256999999999996</v>
      </c>
      <c r="O2423" s="77">
        <v>0.85079000000000005</v>
      </c>
      <c r="BF2423" s="106"/>
    </row>
    <row r="2424" spans="1:58" x14ac:dyDescent="0.25">
      <c r="A2424" t="s">
        <v>17</v>
      </c>
      <c r="B2424" s="25">
        <v>2019</v>
      </c>
      <c r="C2424" s="25" t="s">
        <v>3</v>
      </c>
      <c r="D2424" s="25" t="s">
        <v>62</v>
      </c>
      <c r="E2424" s="25" t="s">
        <v>293</v>
      </c>
      <c r="F2424" s="23" t="s">
        <v>294</v>
      </c>
      <c r="G2424" s="23" t="s">
        <v>554</v>
      </c>
      <c r="H2424" s="32" t="s">
        <v>363</v>
      </c>
      <c r="I2424" s="32" t="s">
        <v>574</v>
      </c>
      <c r="J2424" s="135">
        <v>96</v>
      </c>
      <c r="K2424" s="28">
        <v>0.84375</v>
      </c>
      <c r="L2424" s="28">
        <f t="shared" si="78"/>
        <v>0.85784000000000005</v>
      </c>
      <c r="O2424" s="77">
        <v>0.85265000000000002</v>
      </c>
      <c r="BF2424" s="106"/>
    </row>
    <row r="2425" spans="1:58" x14ac:dyDescent="0.25">
      <c r="A2425" t="s">
        <v>17</v>
      </c>
      <c r="B2425" s="25">
        <v>2020</v>
      </c>
      <c r="C2425" s="25" t="s">
        <v>0</v>
      </c>
      <c r="D2425" s="25" t="s">
        <v>63</v>
      </c>
      <c r="E2425" s="25" t="s">
        <v>293</v>
      </c>
      <c r="F2425" s="23" t="s">
        <v>294</v>
      </c>
      <c r="G2425" s="23" t="s">
        <v>554</v>
      </c>
      <c r="H2425" s="32" t="s">
        <v>363</v>
      </c>
      <c r="I2425" s="32" t="s">
        <v>574</v>
      </c>
      <c r="J2425" s="135">
        <v>108</v>
      </c>
      <c r="K2425" s="28">
        <v>0.85185</v>
      </c>
      <c r="L2425" s="28">
        <f t="shared" si="78"/>
        <v>0.84491000000000005</v>
      </c>
      <c r="O2425" s="77">
        <v>0.84214</v>
      </c>
      <c r="BF2425" s="106"/>
    </row>
    <row r="2426" spans="1:58" x14ac:dyDescent="0.25">
      <c r="A2426" t="s">
        <v>17</v>
      </c>
      <c r="B2426" s="25">
        <v>2020</v>
      </c>
      <c r="C2426" s="25" t="s">
        <v>1</v>
      </c>
      <c r="D2426" s="25" t="s">
        <v>64</v>
      </c>
      <c r="E2426" s="25" t="s">
        <v>293</v>
      </c>
      <c r="F2426" s="23" t="s">
        <v>294</v>
      </c>
      <c r="G2426" s="23" t="s">
        <v>554</v>
      </c>
      <c r="H2426" s="32" t="s">
        <v>363</v>
      </c>
      <c r="I2426" s="32" t="s">
        <v>574</v>
      </c>
      <c r="J2426" s="135">
        <v>61</v>
      </c>
      <c r="K2426" s="28">
        <v>0.77049000000000001</v>
      </c>
      <c r="L2426" s="28">
        <f t="shared" si="78"/>
        <v>0.80147000000000002</v>
      </c>
      <c r="O2426" s="77">
        <v>0.81738999999999995</v>
      </c>
      <c r="BF2426" s="106"/>
    </row>
    <row r="2427" spans="1:58" x14ac:dyDescent="0.25">
      <c r="A2427" t="s">
        <v>17</v>
      </c>
      <c r="B2427" s="25">
        <v>2020</v>
      </c>
      <c r="C2427" s="25" t="s">
        <v>2</v>
      </c>
      <c r="D2427" s="25" t="s">
        <v>65</v>
      </c>
      <c r="E2427" s="25" t="s">
        <v>293</v>
      </c>
      <c r="F2427" s="23" t="s">
        <v>294</v>
      </c>
      <c r="G2427" s="23" t="s">
        <v>554</v>
      </c>
      <c r="H2427" s="32" t="s">
        <v>363</v>
      </c>
      <c r="I2427" s="32" t="s">
        <v>574</v>
      </c>
      <c r="J2427" s="135">
        <v>118</v>
      </c>
      <c r="K2427" s="28">
        <v>0.92373000000000005</v>
      </c>
      <c r="L2427" s="28">
        <f t="shared" si="78"/>
        <v>0.85185</v>
      </c>
      <c r="O2427" s="77">
        <v>0.82706999999999997</v>
      </c>
      <c r="BF2427" s="106"/>
    </row>
    <row r="2428" spans="1:58" x14ac:dyDescent="0.25">
      <c r="A2428" t="s">
        <v>17</v>
      </c>
      <c r="B2428" s="25">
        <v>2020</v>
      </c>
      <c r="C2428" s="25" t="s">
        <v>3</v>
      </c>
      <c r="D2428" s="25" t="s">
        <v>66</v>
      </c>
      <c r="E2428" s="25" t="s">
        <v>293</v>
      </c>
      <c r="F2428" s="23" t="s">
        <v>294</v>
      </c>
      <c r="G2428" s="23" t="s">
        <v>554</v>
      </c>
      <c r="H2428" s="32" t="s">
        <v>363</v>
      </c>
      <c r="I2428" s="32" t="s">
        <v>574</v>
      </c>
      <c r="J2428" s="135">
        <v>122</v>
      </c>
      <c r="K2428" s="28">
        <v>0.94262000000000001</v>
      </c>
      <c r="L2428" s="28">
        <f t="shared" si="78"/>
        <v>0.87780999999999998</v>
      </c>
      <c r="O2428" s="77">
        <v>0.85233000000000003</v>
      </c>
      <c r="BF2428" s="106"/>
    </row>
    <row r="2429" spans="1:58" x14ac:dyDescent="0.25">
      <c r="A2429" t="s">
        <v>17</v>
      </c>
      <c r="B2429" s="25">
        <v>2021</v>
      </c>
      <c r="C2429" s="25" t="s">
        <v>0</v>
      </c>
      <c r="D2429" s="25" t="s">
        <v>67</v>
      </c>
      <c r="E2429" s="25" t="s">
        <v>293</v>
      </c>
      <c r="F2429" s="23" t="s">
        <v>294</v>
      </c>
      <c r="G2429" s="23" t="s">
        <v>554</v>
      </c>
      <c r="H2429" s="32" t="s">
        <v>363</v>
      </c>
      <c r="I2429" s="32" t="s">
        <v>574</v>
      </c>
      <c r="J2429" s="135">
        <v>102</v>
      </c>
      <c r="K2429" s="28">
        <v>0.88234999999999997</v>
      </c>
      <c r="L2429" s="28">
        <f t="shared" si="78"/>
        <v>0.87661</v>
      </c>
      <c r="O2429" s="77">
        <v>0.86184000000000005</v>
      </c>
      <c r="BF2429" s="106"/>
    </row>
    <row r="2430" spans="1:58" x14ac:dyDescent="0.25">
      <c r="A2430" t="s">
        <v>17</v>
      </c>
      <c r="B2430" s="25">
        <v>2021</v>
      </c>
      <c r="C2430" s="25" t="s">
        <v>1</v>
      </c>
      <c r="D2430" s="25" t="s">
        <v>68</v>
      </c>
      <c r="E2430" s="25" t="s">
        <v>293</v>
      </c>
      <c r="F2430" s="23" t="s">
        <v>294</v>
      </c>
      <c r="G2430" s="23" t="s">
        <v>554</v>
      </c>
      <c r="H2430" s="32" t="s">
        <v>363</v>
      </c>
      <c r="I2430" s="32" t="s">
        <v>574</v>
      </c>
      <c r="J2430" s="135">
        <v>133</v>
      </c>
      <c r="K2430" s="28">
        <v>0.89473999999999998</v>
      </c>
      <c r="L2430" s="28">
        <f t="shared" si="78"/>
        <v>0.88412000000000002</v>
      </c>
      <c r="O2430" s="77">
        <v>0.85790999999999995</v>
      </c>
      <c r="BF2430" s="106"/>
    </row>
    <row r="2431" spans="1:58" x14ac:dyDescent="0.25">
      <c r="A2431" t="s">
        <v>17</v>
      </c>
      <c r="B2431" s="25">
        <v>2021</v>
      </c>
      <c r="C2431" s="25" t="s">
        <v>2</v>
      </c>
      <c r="D2431" s="25" t="s">
        <v>69</v>
      </c>
      <c r="E2431" s="25" t="s">
        <v>293</v>
      </c>
      <c r="F2431" s="23" t="s">
        <v>294</v>
      </c>
      <c r="G2431" s="23" t="s">
        <v>554</v>
      </c>
      <c r="H2431" s="32" t="s">
        <v>363</v>
      </c>
      <c r="I2431" s="32" t="s">
        <v>574</v>
      </c>
      <c r="J2431" s="135">
        <v>130</v>
      </c>
      <c r="K2431" s="28">
        <v>0.83077000000000001</v>
      </c>
      <c r="L2431" s="28">
        <f t="shared" si="78"/>
        <v>0.86087000000000002</v>
      </c>
      <c r="O2431" s="77">
        <v>0.85472999999999999</v>
      </c>
      <c r="BF2431" s="106"/>
    </row>
    <row r="2432" spans="1:58" x14ac:dyDescent="0.25">
      <c r="A2432" t="s">
        <v>17</v>
      </c>
      <c r="B2432" s="25">
        <v>2021</v>
      </c>
      <c r="C2432" s="25" t="s">
        <v>3</v>
      </c>
      <c r="D2432" s="25" t="s">
        <v>70</v>
      </c>
      <c r="E2432" s="25" t="s">
        <v>293</v>
      </c>
      <c r="F2432" s="23" t="s">
        <v>294</v>
      </c>
      <c r="G2432" s="23" t="s">
        <v>554</v>
      </c>
      <c r="H2432" s="32" t="s">
        <v>363</v>
      </c>
      <c r="I2432" s="32" t="s">
        <v>574</v>
      </c>
      <c r="J2432" s="135">
        <v>128</v>
      </c>
      <c r="K2432" s="28">
        <v>0.92186999999999997</v>
      </c>
      <c r="L2432" s="28">
        <f t="shared" si="78"/>
        <v>0.90549000000000002</v>
      </c>
      <c r="O2432" s="77">
        <v>0.86302999999999996</v>
      </c>
      <c r="BF2432" s="106"/>
    </row>
    <row r="2433" spans="1:58" x14ac:dyDescent="0.25">
      <c r="A2433" t="s">
        <v>17</v>
      </c>
      <c r="B2433" s="25">
        <v>2022</v>
      </c>
      <c r="C2433" s="25" t="s">
        <v>0</v>
      </c>
      <c r="D2433" s="25" t="s">
        <v>71</v>
      </c>
      <c r="E2433" s="25" t="s">
        <v>293</v>
      </c>
      <c r="F2433" s="23" t="s">
        <v>294</v>
      </c>
      <c r="G2433" s="23" t="s">
        <v>554</v>
      </c>
      <c r="H2433" s="32" t="s">
        <v>363</v>
      </c>
      <c r="I2433" s="32" t="s">
        <v>574</v>
      </c>
      <c r="J2433" s="135">
        <v>120</v>
      </c>
      <c r="K2433" s="28">
        <v>0.91666999999999998</v>
      </c>
      <c r="L2433" s="28">
        <f t="shared" si="78"/>
        <v>0.9083</v>
      </c>
      <c r="O2433" s="77">
        <v>0.86423000000000005</v>
      </c>
      <c r="BF2433" s="106"/>
    </row>
    <row r="2434" spans="1:58" x14ac:dyDescent="0.25">
      <c r="A2434" t="s">
        <v>17</v>
      </c>
      <c r="B2434" s="25">
        <v>2022</v>
      </c>
      <c r="C2434" s="25" t="s">
        <v>1</v>
      </c>
      <c r="D2434" s="25" t="s">
        <v>72</v>
      </c>
      <c r="E2434" s="25" t="s">
        <v>293</v>
      </c>
      <c r="F2434" s="23" t="s">
        <v>294</v>
      </c>
      <c r="G2434" s="23" t="s">
        <v>554</v>
      </c>
      <c r="H2434" s="32" t="s">
        <v>363</v>
      </c>
      <c r="I2434" s="32" t="s">
        <v>574</v>
      </c>
      <c r="J2434" s="135">
        <v>114</v>
      </c>
      <c r="K2434" s="28">
        <v>0.84211000000000003</v>
      </c>
      <c r="L2434" s="28">
        <f t="shared" ref="L2434:L2497" si="79">SUMIFS(K:K, E:E, G2434, D:D, D2434, I:I, I2434)</f>
        <v>0.89285999999999999</v>
      </c>
      <c r="O2434" s="77">
        <v>0.85797999999999996</v>
      </c>
      <c r="BF2434" s="106"/>
    </row>
    <row r="2435" spans="1:58" x14ac:dyDescent="0.25">
      <c r="A2435" t="s">
        <v>17</v>
      </c>
      <c r="B2435" s="25">
        <v>2022</v>
      </c>
      <c r="C2435" s="25" t="s">
        <v>2</v>
      </c>
      <c r="D2435" s="25" t="s">
        <v>73</v>
      </c>
      <c r="E2435" s="25" t="s">
        <v>293</v>
      </c>
      <c r="F2435" s="23" t="s">
        <v>294</v>
      </c>
      <c r="G2435" s="23" t="s">
        <v>554</v>
      </c>
      <c r="H2435" s="32" t="s">
        <v>363</v>
      </c>
      <c r="I2435" s="32" t="s">
        <v>574</v>
      </c>
      <c r="J2435" s="135">
        <v>104</v>
      </c>
      <c r="K2435" s="28">
        <v>0.86538000000000004</v>
      </c>
      <c r="L2435" s="28">
        <f t="shared" si="79"/>
        <v>0.87844</v>
      </c>
      <c r="O2435" s="77">
        <v>0.85080999999999996</v>
      </c>
      <c r="BF2435" s="106"/>
    </row>
    <row r="2436" spans="1:58" x14ac:dyDescent="0.25">
      <c r="A2436" t="s">
        <v>17</v>
      </c>
      <c r="B2436" s="25">
        <v>2022</v>
      </c>
      <c r="C2436" s="25" t="s">
        <v>3</v>
      </c>
      <c r="D2436" s="25" t="s">
        <v>493</v>
      </c>
      <c r="E2436" s="25" t="s">
        <v>293</v>
      </c>
      <c r="F2436" s="23" t="s">
        <v>294</v>
      </c>
      <c r="G2436" s="23" t="s">
        <v>554</v>
      </c>
      <c r="H2436" s="32" t="s">
        <v>363</v>
      </c>
      <c r="I2436" s="32" t="s">
        <v>574</v>
      </c>
      <c r="J2436" s="135">
        <v>100</v>
      </c>
      <c r="K2436" s="28">
        <v>0.88</v>
      </c>
      <c r="L2436" s="28">
        <f t="shared" si="79"/>
        <v>0.90588000000000002</v>
      </c>
      <c r="O2436" s="77">
        <v>0.85358999999999996</v>
      </c>
      <c r="BF2436" s="106"/>
    </row>
    <row r="2437" spans="1:58" x14ac:dyDescent="0.25">
      <c r="A2437" t="s">
        <v>17</v>
      </c>
      <c r="B2437" s="25">
        <v>2023</v>
      </c>
      <c r="C2437" s="25" t="s">
        <v>0</v>
      </c>
      <c r="D2437" s="25" t="s">
        <v>537</v>
      </c>
      <c r="E2437" s="25" t="s">
        <v>293</v>
      </c>
      <c r="F2437" s="23" t="s">
        <v>294</v>
      </c>
      <c r="G2437" s="23" t="s">
        <v>554</v>
      </c>
      <c r="H2437" s="32" t="s">
        <v>363</v>
      </c>
      <c r="I2437" s="32" t="s">
        <v>574</v>
      </c>
      <c r="J2437" s="135">
        <v>129</v>
      </c>
      <c r="K2437" s="28">
        <v>0.93023</v>
      </c>
      <c r="L2437" s="28">
        <f t="shared" si="79"/>
        <v>0.90153000000000005</v>
      </c>
      <c r="O2437" s="77">
        <v>0.85650000000000004</v>
      </c>
      <c r="BF2437" s="106"/>
    </row>
    <row r="2438" spans="1:58" x14ac:dyDescent="0.25">
      <c r="A2438" t="s">
        <v>17</v>
      </c>
      <c r="B2438" s="25">
        <v>2018</v>
      </c>
      <c r="C2438" s="25" t="s">
        <v>0</v>
      </c>
      <c r="D2438" s="25" t="s">
        <v>54</v>
      </c>
      <c r="E2438" s="25" t="s">
        <v>295</v>
      </c>
      <c r="F2438" s="23" t="s">
        <v>296</v>
      </c>
      <c r="G2438" s="23" t="s">
        <v>538</v>
      </c>
      <c r="H2438" s="32" t="s">
        <v>362</v>
      </c>
      <c r="I2438" s="32" t="s">
        <v>574</v>
      </c>
      <c r="J2438" s="135">
        <v>272</v>
      </c>
      <c r="K2438" s="28">
        <v>0.84558999999999995</v>
      </c>
      <c r="L2438" s="28">
        <f t="shared" si="79"/>
        <v>0.80818000000000001</v>
      </c>
      <c r="O2438" s="77">
        <v>0.84830000000000005</v>
      </c>
      <c r="BF2438" s="106"/>
    </row>
    <row r="2439" spans="1:58" x14ac:dyDescent="0.25">
      <c r="A2439" t="s">
        <v>17</v>
      </c>
      <c r="B2439" s="25">
        <v>2018</v>
      </c>
      <c r="C2439" s="25" t="s">
        <v>1</v>
      </c>
      <c r="D2439" s="25" t="s">
        <v>56</v>
      </c>
      <c r="E2439" s="25" t="s">
        <v>295</v>
      </c>
      <c r="F2439" s="23" t="s">
        <v>296</v>
      </c>
      <c r="G2439" s="23" t="s">
        <v>538</v>
      </c>
      <c r="H2439" s="32" t="s">
        <v>362</v>
      </c>
      <c r="I2439" s="32" t="s">
        <v>574</v>
      </c>
      <c r="J2439" s="135">
        <v>323</v>
      </c>
      <c r="K2439" s="28">
        <v>0.86377999999999999</v>
      </c>
      <c r="L2439" s="28">
        <f t="shared" si="79"/>
        <v>0.81181999999999999</v>
      </c>
      <c r="O2439" s="77">
        <v>0.85524</v>
      </c>
      <c r="BF2439" s="106"/>
    </row>
    <row r="2440" spans="1:58" x14ac:dyDescent="0.25">
      <c r="A2440" t="s">
        <v>17</v>
      </c>
      <c r="B2440" s="25">
        <v>2018</v>
      </c>
      <c r="C2440" s="25" t="s">
        <v>2</v>
      </c>
      <c r="D2440" s="25" t="s">
        <v>57</v>
      </c>
      <c r="E2440" s="25" t="s">
        <v>295</v>
      </c>
      <c r="F2440" s="23" t="s">
        <v>296</v>
      </c>
      <c r="G2440" s="23" t="s">
        <v>538</v>
      </c>
      <c r="H2440" s="32" t="s">
        <v>362</v>
      </c>
      <c r="I2440" s="32" t="s">
        <v>574</v>
      </c>
      <c r="J2440" s="135">
        <v>307</v>
      </c>
      <c r="K2440" s="28">
        <v>0.85016000000000003</v>
      </c>
      <c r="L2440" s="28">
        <f t="shared" si="79"/>
        <v>0.82911000000000001</v>
      </c>
      <c r="O2440" s="77">
        <v>0.85572000000000004</v>
      </c>
      <c r="BF2440" s="106"/>
    </row>
    <row r="2441" spans="1:58" x14ac:dyDescent="0.25">
      <c r="A2441" t="s">
        <v>17</v>
      </c>
      <c r="B2441" s="25">
        <v>2018</v>
      </c>
      <c r="C2441" s="25" t="s">
        <v>3</v>
      </c>
      <c r="D2441" s="25" t="s">
        <v>58</v>
      </c>
      <c r="E2441" s="25" t="s">
        <v>295</v>
      </c>
      <c r="F2441" s="23" t="s">
        <v>296</v>
      </c>
      <c r="G2441" s="23" t="s">
        <v>538</v>
      </c>
      <c r="H2441" s="32" t="s">
        <v>362</v>
      </c>
      <c r="I2441" s="32" t="s">
        <v>574</v>
      </c>
      <c r="J2441" s="135">
        <v>311</v>
      </c>
      <c r="K2441" s="28">
        <v>0.87460000000000004</v>
      </c>
      <c r="L2441" s="28">
        <f t="shared" si="79"/>
        <v>0.82620000000000005</v>
      </c>
      <c r="O2441" s="77">
        <v>0.85877999999999999</v>
      </c>
      <c r="BF2441" s="106"/>
    </row>
    <row r="2442" spans="1:58" x14ac:dyDescent="0.25">
      <c r="A2442" t="s">
        <v>17</v>
      </c>
      <c r="B2442" s="25">
        <v>2019</v>
      </c>
      <c r="C2442" s="25" t="s">
        <v>0</v>
      </c>
      <c r="D2442" s="25" t="s">
        <v>59</v>
      </c>
      <c r="E2442" s="25" t="s">
        <v>295</v>
      </c>
      <c r="F2442" s="23" t="s">
        <v>296</v>
      </c>
      <c r="G2442" s="23" t="s">
        <v>538</v>
      </c>
      <c r="H2442" s="32" t="s">
        <v>362</v>
      </c>
      <c r="I2442" s="32" t="s">
        <v>574</v>
      </c>
      <c r="J2442" s="135">
        <v>313</v>
      </c>
      <c r="K2442" s="28">
        <v>0.84026000000000001</v>
      </c>
      <c r="L2442" s="28">
        <f t="shared" si="79"/>
        <v>0.80976000000000004</v>
      </c>
      <c r="O2442" s="77">
        <v>0.85007999999999995</v>
      </c>
      <c r="BF2442" s="106"/>
    </row>
    <row r="2443" spans="1:58" x14ac:dyDescent="0.25">
      <c r="A2443" t="s">
        <v>17</v>
      </c>
      <c r="B2443" s="25">
        <v>2019</v>
      </c>
      <c r="C2443" s="25" t="s">
        <v>1</v>
      </c>
      <c r="D2443" s="25" t="s">
        <v>60</v>
      </c>
      <c r="E2443" s="25" t="s">
        <v>295</v>
      </c>
      <c r="F2443" s="23" t="s">
        <v>296</v>
      </c>
      <c r="G2443" s="23" t="s">
        <v>538</v>
      </c>
      <c r="H2443" s="32" t="s">
        <v>362</v>
      </c>
      <c r="I2443" s="32" t="s">
        <v>574</v>
      </c>
      <c r="J2443" s="135">
        <v>333</v>
      </c>
      <c r="K2443" s="28">
        <v>0.83182999999999996</v>
      </c>
      <c r="L2443" s="28">
        <f t="shared" si="79"/>
        <v>0.83150000000000002</v>
      </c>
      <c r="O2443" s="77">
        <v>0.85524</v>
      </c>
      <c r="BF2443" s="106"/>
    </row>
    <row r="2444" spans="1:58" x14ac:dyDescent="0.25">
      <c r="A2444" t="s">
        <v>17</v>
      </c>
      <c r="B2444" s="25">
        <v>2019</v>
      </c>
      <c r="C2444" s="25" t="s">
        <v>2</v>
      </c>
      <c r="D2444" s="25" t="s">
        <v>61</v>
      </c>
      <c r="E2444" s="25" t="s">
        <v>295</v>
      </c>
      <c r="F2444" s="23" t="s">
        <v>296</v>
      </c>
      <c r="G2444" s="23" t="s">
        <v>538</v>
      </c>
      <c r="H2444" s="32" t="s">
        <v>362</v>
      </c>
      <c r="I2444" s="32" t="s">
        <v>574</v>
      </c>
      <c r="J2444" s="135">
        <v>307</v>
      </c>
      <c r="K2444" s="28">
        <v>0.81759000000000004</v>
      </c>
      <c r="L2444" s="28">
        <f t="shared" si="79"/>
        <v>0.80764000000000002</v>
      </c>
      <c r="O2444" s="77">
        <v>0.85079000000000005</v>
      </c>
      <c r="BF2444" s="106"/>
    </row>
    <row r="2445" spans="1:58" x14ac:dyDescent="0.25">
      <c r="A2445" t="s">
        <v>17</v>
      </c>
      <c r="B2445" s="25">
        <v>2019</v>
      </c>
      <c r="C2445" s="25" t="s">
        <v>3</v>
      </c>
      <c r="D2445" s="25" t="s">
        <v>62</v>
      </c>
      <c r="E2445" s="25" t="s">
        <v>295</v>
      </c>
      <c r="F2445" s="23" t="s">
        <v>296</v>
      </c>
      <c r="G2445" s="23" t="s">
        <v>538</v>
      </c>
      <c r="H2445" s="32" t="s">
        <v>362</v>
      </c>
      <c r="I2445" s="32" t="s">
        <v>574</v>
      </c>
      <c r="J2445" s="135">
        <v>294</v>
      </c>
      <c r="K2445" s="28">
        <v>0.86734999999999995</v>
      </c>
      <c r="L2445" s="28">
        <f t="shared" si="79"/>
        <v>0.82711000000000001</v>
      </c>
      <c r="O2445" s="77">
        <v>0.85265000000000002</v>
      </c>
      <c r="BF2445" s="106"/>
    </row>
    <row r="2446" spans="1:58" x14ac:dyDescent="0.25">
      <c r="A2446" t="s">
        <v>17</v>
      </c>
      <c r="B2446" s="25">
        <v>2020</v>
      </c>
      <c r="C2446" s="25" t="s">
        <v>0</v>
      </c>
      <c r="D2446" s="25" t="s">
        <v>63</v>
      </c>
      <c r="E2446" s="25" t="s">
        <v>295</v>
      </c>
      <c r="F2446" s="23" t="s">
        <v>296</v>
      </c>
      <c r="G2446" s="23" t="s">
        <v>538</v>
      </c>
      <c r="H2446" s="32" t="s">
        <v>362</v>
      </c>
      <c r="I2446" s="32" t="s">
        <v>574</v>
      </c>
      <c r="J2446" s="135">
        <v>301</v>
      </c>
      <c r="K2446" s="28">
        <v>0.87707999999999997</v>
      </c>
      <c r="L2446" s="28">
        <f t="shared" si="79"/>
        <v>0.82901999999999998</v>
      </c>
      <c r="O2446" s="77">
        <v>0.84214</v>
      </c>
      <c r="BF2446" s="106"/>
    </row>
    <row r="2447" spans="1:58" x14ac:dyDescent="0.25">
      <c r="A2447" t="s">
        <v>17</v>
      </c>
      <c r="B2447" s="25">
        <v>2020</v>
      </c>
      <c r="C2447" s="25" t="s">
        <v>1</v>
      </c>
      <c r="D2447" s="25" t="s">
        <v>64</v>
      </c>
      <c r="E2447" s="25" t="s">
        <v>295</v>
      </c>
      <c r="F2447" s="23" t="s">
        <v>296</v>
      </c>
      <c r="G2447" s="23" t="s">
        <v>538</v>
      </c>
      <c r="H2447" s="32" t="s">
        <v>362</v>
      </c>
      <c r="I2447" s="32" t="s">
        <v>574</v>
      </c>
      <c r="J2447" s="135">
        <v>154</v>
      </c>
      <c r="K2447" s="28">
        <v>0.83765999999999996</v>
      </c>
      <c r="L2447" s="28">
        <f t="shared" si="79"/>
        <v>0.81904999999999994</v>
      </c>
      <c r="O2447" s="77">
        <v>0.81738999999999995</v>
      </c>
      <c r="BF2447" s="106"/>
    </row>
    <row r="2448" spans="1:58" x14ac:dyDescent="0.25">
      <c r="A2448" t="s">
        <v>17</v>
      </c>
      <c r="B2448" s="25">
        <v>2020</v>
      </c>
      <c r="C2448" s="25" t="s">
        <v>2</v>
      </c>
      <c r="D2448" s="25" t="s">
        <v>65</v>
      </c>
      <c r="E2448" s="25" t="s">
        <v>295</v>
      </c>
      <c r="F2448" s="23" t="s">
        <v>296</v>
      </c>
      <c r="G2448" s="23" t="s">
        <v>538</v>
      </c>
      <c r="H2448" s="32" t="s">
        <v>362</v>
      </c>
      <c r="I2448" s="32" t="s">
        <v>574</v>
      </c>
      <c r="J2448" s="135">
        <v>232</v>
      </c>
      <c r="K2448" s="28">
        <v>0.77585999999999999</v>
      </c>
      <c r="L2448" s="28">
        <f t="shared" si="79"/>
        <v>0.79257999999999995</v>
      </c>
      <c r="O2448" s="77">
        <v>0.82706999999999997</v>
      </c>
      <c r="BF2448" s="106"/>
    </row>
    <row r="2449" spans="1:58" x14ac:dyDescent="0.25">
      <c r="A2449" t="s">
        <v>17</v>
      </c>
      <c r="B2449" s="25">
        <v>2020</v>
      </c>
      <c r="C2449" s="25" t="s">
        <v>3</v>
      </c>
      <c r="D2449" s="25" t="s">
        <v>66</v>
      </c>
      <c r="E2449" s="25" t="s">
        <v>295</v>
      </c>
      <c r="F2449" s="23" t="s">
        <v>296</v>
      </c>
      <c r="G2449" s="23" t="s">
        <v>538</v>
      </c>
      <c r="H2449" s="32" t="s">
        <v>362</v>
      </c>
      <c r="I2449" s="32" t="s">
        <v>574</v>
      </c>
      <c r="J2449" s="135">
        <v>345</v>
      </c>
      <c r="K2449" s="28">
        <v>0.83477999999999997</v>
      </c>
      <c r="L2449" s="28">
        <f t="shared" si="79"/>
        <v>0.80049000000000003</v>
      </c>
      <c r="O2449" s="77">
        <v>0.85233000000000003</v>
      </c>
      <c r="BF2449" s="106"/>
    </row>
    <row r="2450" spans="1:58" x14ac:dyDescent="0.25">
      <c r="A2450" t="s">
        <v>17</v>
      </c>
      <c r="B2450" s="25">
        <v>2021</v>
      </c>
      <c r="C2450" s="25" t="s">
        <v>0</v>
      </c>
      <c r="D2450" s="25" t="s">
        <v>67</v>
      </c>
      <c r="E2450" s="25" t="s">
        <v>295</v>
      </c>
      <c r="F2450" s="23" t="s">
        <v>296</v>
      </c>
      <c r="G2450" s="23" t="s">
        <v>538</v>
      </c>
      <c r="H2450" s="32" t="s">
        <v>362</v>
      </c>
      <c r="I2450" s="32" t="s">
        <v>574</v>
      </c>
      <c r="J2450" s="135">
        <v>305</v>
      </c>
      <c r="K2450" s="28">
        <v>0.85902000000000001</v>
      </c>
      <c r="L2450" s="28">
        <f t="shared" si="79"/>
        <v>0.81028</v>
      </c>
      <c r="O2450" s="77">
        <v>0.86184000000000005</v>
      </c>
      <c r="BF2450" s="106"/>
    </row>
    <row r="2451" spans="1:58" x14ac:dyDescent="0.25">
      <c r="A2451" t="s">
        <v>17</v>
      </c>
      <c r="B2451" s="25">
        <v>2021</v>
      </c>
      <c r="C2451" s="25" t="s">
        <v>1</v>
      </c>
      <c r="D2451" s="25" t="s">
        <v>68</v>
      </c>
      <c r="E2451" s="25" t="s">
        <v>295</v>
      </c>
      <c r="F2451" s="23" t="s">
        <v>296</v>
      </c>
      <c r="G2451" s="23" t="s">
        <v>538</v>
      </c>
      <c r="H2451" s="32" t="s">
        <v>362</v>
      </c>
      <c r="I2451" s="32" t="s">
        <v>574</v>
      </c>
      <c r="J2451" s="135">
        <v>331</v>
      </c>
      <c r="K2451" s="28">
        <v>0.88217999999999996</v>
      </c>
      <c r="L2451" s="28">
        <f t="shared" si="79"/>
        <v>0.85640000000000005</v>
      </c>
      <c r="O2451" s="77">
        <v>0.85790999999999995</v>
      </c>
      <c r="BF2451" s="106"/>
    </row>
    <row r="2452" spans="1:58" x14ac:dyDescent="0.25">
      <c r="A2452" t="s">
        <v>17</v>
      </c>
      <c r="B2452" s="25">
        <v>2021</v>
      </c>
      <c r="C2452" s="25" t="s">
        <v>2</v>
      </c>
      <c r="D2452" s="25" t="s">
        <v>69</v>
      </c>
      <c r="E2452" s="25" t="s">
        <v>295</v>
      </c>
      <c r="F2452" s="23" t="s">
        <v>296</v>
      </c>
      <c r="G2452" s="23" t="s">
        <v>538</v>
      </c>
      <c r="H2452" s="32" t="s">
        <v>362</v>
      </c>
      <c r="I2452" s="32" t="s">
        <v>574</v>
      </c>
      <c r="J2452" s="135">
        <v>341</v>
      </c>
      <c r="K2452" s="28">
        <v>0.84164000000000005</v>
      </c>
      <c r="L2452" s="28">
        <f t="shared" si="79"/>
        <v>0.81062000000000001</v>
      </c>
      <c r="O2452" s="77">
        <v>0.85472999999999999</v>
      </c>
      <c r="BF2452" s="106"/>
    </row>
    <row r="2453" spans="1:58" x14ac:dyDescent="0.25">
      <c r="A2453" t="s">
        <v>17</v>
      </c>
      <c r="B2453" s="25">
        <v>2021</v>
      </c>
      <c r="C2453" s="25" t="s">
        <v>3</v>
      </c>
      <c r="D2453" s="25" t="s">
        <v>70</v>
      </c>
      <c r="E2453" s="25" t="s">
        <v>295</v>
      </c>
      <c r="F2453" s="23" t="s">
        <v>296</v>
      </c>
      <c r="G2453" s="23" t="s">
        <v>538</v>
      </c>
      <c r="H2453" s="32" t="s">
        <v>362</v>
      </c>
      <c r="I2453" s="32" t="s">
        <v>574</v>
      </c>
      <c r="J2453" s="135">
        <v>297</v>
      </c>
      <c r="K2453" s="28">
        <v>0.86868999999999996</v>
      </c>
      <c r="L2453" s="28">
        <f t="shared" si="79"/>
        <v>0.83037000000000005</v>
      </c>
      <c r="O2453" s="77">
        <v>0.86302999999999996</v>
      </c>
      <c r="BF2453" s="106"/>
    </row>
    <row r="2454" spans="1:58" x14ac:dyDescent="0.25">
      <c r="A2454" t="s">
        <v>17</v>
      </c>
      <c r="B2454" s="25">
        <v>2022</v>
      </c>
      <c r="C2454" s="25" t="s">
        <v>0</v>
      </c>
      <c r="D2454" s="25" t="s">
        <v>71</v>
      </c>
      <c r="E2454" s="25" t="s">
        <v>295</v>
      </c>
      <c r="F2454" s="23" t="s">
        <v>296</v>
      </c>
      <c r="G2454" s="23" t="s">
        <v>538</v>
      </c>
      <c r="H2454" s="32" t="s">
        <v>362</v>
      </c>
      <c r="I2454" s="32" t="s">
        <v>574</v>
      </c>
      <c r="J2454" s="135">
        <v>325</v>
      </c>
      <c r="K2454" s="28">
        <v>0.84923000000000004</v>
      </c>
      <c r="L2454" s="28">
        <f t="shared" si="79"/>
        <v>0.82116999999999996</v>
      </c>
      <c r="O2454" s="77">
        <v>0.86423000000000005</v>
      </c>
      <c r="BF2454" s="106"/>
    </row>
    <row r="2455" spans="1:58" x14ac:dyDescent="0.25">
      <c r="A2455" t="s">
        <v>17</v>
      </c>
      <c r="B2455" s="25">
        <v>2022</v>
      </c>
      <c r="C2455" s="25" t="s">
        <v>1</v>
      </c>
      <c r="D2455" s="25" t="s">
        <v>72</v>
      </c>
      <c r="E2455" s="25" t="s">
        <v>295</v>
      </c>
      <c r="F2455" s="23" t="s">
        <v>296</v>
      </c>
      <c r="G2455" s="23" t="s">
        <v>538</v>
      </c>
      <c r="H2455" s="32" t="s">
        <v>362</v>
      </c>
      <c r="I2455" s="32" t="s">
        <v>574</v>
      </c>
      <c r="J2455" s="135">
        <v>312</v>
      </c>
      <c r="K2455" s="28">
        <v>0.82372000000000001</v>
      </c>
      <c r="L2455" s="28">
        <f t="shared" si="79"/>
        <v>0.80054000000000003</v>
      </c>
      <c r="O2455" s="77">
        <v>0.85797999999999996</v>
      </c>
      <c r="BF2455" s="106"/>
    </row>
    <row r="2456" spans="1:58" x14ac:dyDescent="0.25">
      <c r="A2456" t="s">
        <v>17</v>
      </c>
      <c r="B2456" s="25">
        <v>2022</v>
      </c>
      <c r="C2456" s="25" t="s">
        <v>2</v>
      </c>
      <c r="D2456" s="25" t="s">
        <v>73</v>
      </c>
      <c r="E2456" s="25" t="s">
        <v>295</v>
      </c>
      <c r="F2456" s="23" t="s">
        <v>296</v>
      </c>
      <c r="G2456" s="23" t="s">
        <v>538</v>
      </c>
      <c r="H2456" s="32" t="s">
        <v>362</v>
      </c>
      <c r="I2456" s="32" t="s">
        <v>574</v>
      </c>
      <c r="J2456" s="135">
        <v>286</v>
      </c>
      <c r="K2456" s="28">
        <v>0.84265999999999996</v>
      </c>
      <c r="L2456" s="28">
        <f t="shared" si="79"/>
        <v>0.81227000000000005</v>
      </c>
      <c r="O2456" s="77">
        <v>0.85080999999999996</v>
      </c>
      <c r="BF2456" s="106"/>
    </row>
    <row r="2457" spans="1:58" x14ac:dyDescent="0.25">
      <c r="A2457" t="s">
        <v>17</v>
      </c>
      <c r="B2457" s="25">
        <v>2022</v>
      </c>
      <c r="C2457" s="25" t="s">
        <v>3</v>
      </c>
      <c r="D2457" s="25" t="s">
        <v>493</v>
      </c>
      <c r="E2457" s="25" t="s">
        <v>295</v>
      </c>
      <c r="F2457" s="23" t="s">
        <v>296</v>
      </c>
      <c r="G2457" s="23" t="s">
        <v>538</v>
      </c>
      <c r="H2457" s="32" t="s">
        <v>362</v>
      </c>
      <c r="I2457" s="32" t="s">
        <v>574</v>
      </c>
      <c r="J2457" s="135">
        <v>289</v>
      </c>
      <c r="K2457" s="28">
        <v>0.85467000000000004</v>
      </c>
      <c r="L2457" s="28">
        <f t="shared" si="79"/>
        <v>0.80464000000000002</v>
      </c>
      <c r="O2457" s="77">
        <v>0.85358999999999996</v>
      </c>
      <c r="BF2457" s="106"/>
    </row>
    <row r="2458" spans="1:58" x14ac:dyDescent="0.25">
      <c r="A2458" t="s">
        <v>17</v>
      </c>
      <c r="B2458" s="25">
        <v>2023</v>
      </c>
      <c r="C2458" s="25" t="s">
        <v>0</v>
      </c>
      <c r="D2458" s="25" t="s">
        <v>537</v>
      </c>
      <c r="E2458" s="25" t="s">
        <v>295</v>
      </c>
      <c r="F2458" s="23" t="s">
        <v>296</v>
      </c>
      <c r="G2458" s="23" t="s">
        <v>538</v>
      </c>
      <c r="H2458" s="32" t="s">
        <v>362</v>
      </c>
      <c r="I2458" s="32" t="s">
        <v>574</v>
      </c>
      <c r="J2458" s="135">
        <v>288</v>
      </c>
      <c r="K2458" s="28">
        <v>0.85763999999999996</v>
      </c>
      <c r="L2458" s="28">
        <f t="shared" si="79"/>
        <v>0.80932999999999999</v>
      </c>
      <c r="O2458" s="77">
        <v>0.85650000000000004</v>
      </c>
      <c r="BF2458" s="106"/>
    </row>
    <row r="2459" spans="1:58" x14ac:dyDescent="0.25">
      <c r="A2459" t="s">
        <v>17</v>
      </c>
      <c r="B2459" s="25">
        <v>2018</v>
      </c>
      <c r="C2459" s="25" t="s">
        <v>0</v>
      </c>
      <c r="D2459" s="25" t="s">
        <v>54</v>
      </c>
      <c r="E2459" s="25" t="s">
        <v>285</v>
      </c>
      <c r="F2459" s="23" t="s">
        <v>343</v>
      </c>
      <c r="G2459" s="23" t="s">
        <v>558</v>
      </c>
      <c r="H2459" s="32" t="s">
        <v>355</v>
      </c>
      <c r="I2459" s="32" t="s">
        <v>574</v>
      </c>
      <c r="J2459" s="135">
        <v>212</v>
      </c>
      <c r="K2459" s="28">
        <v>0.85848999999999998</v>
      </c>
      <c r="L2459" s="28">
        <f t="shared" si="79"/>
        <v>0.85404000000000002</v>
      </c>
      <c r="O2459" s="77">
        <v>0.84830000000000005</v>
      </c>
      <c r="BF2459" s="106"/>
    </row>
    <row r="2460" spans="1:58" x14ac:dyDescent="0.25">
      <c r="A2460" t="s">
        <v>17</v>
      </c>
      <c r="B2460" s="25">
        <v>2018</v>
      </c>
      <c r="C2460" s="25" t="s">
        <v>1</v>
      </c>
      <c r="D2460" s="25" t="s">
        <v>56</v>
      </c>
      <c r="E2460" s="25" t="s">
        <v>285</v>
      </c>
      <c r="F2460" s="23" t="s">
        <v>343</v>
      </c>
      <c r="G2460" s="23" t="s">
        <v>558</v>
      </c>
      <c r="H2460" s="32" t="s">
        <v>355</v>
      </c>
      <c r="I2460" s="32" t="s">
        <v>574</v>
      </c>
      <c r="J2460" s="135">
        <v>204</v>
      </c>
      <c r="K2460" s="28">
        <v>0.91176000000000001</v>
      </c>
      <c r="L2460" s="28">
        <f t="shared" si="79"/>
        <v>0.85682999999999998</v>
      </c>
      <c r="O2460" s="77">
        <v>0.85524</v>
      </c>
      <c r="BF2460" s="106"/>
    </row>
    <row r="2461" spans="1:58" x14ac:dyDescent="0.25">
      <c r="A2461" t="s">
        <v>17</v>
      </c>
      <c r="B2461" s="25">
        <v>2018</v>
      </c>
      <c r="C2461" s="25" t="s">
        <v>2</v>
      </c>
      <c r="D2461" s="25" t="s">
        <v>57</v>
      </c>
      <c r="E2461" s="25" t="s">
        <v>285</v>
      </c>
      <c r="F2461" s="23" t="s">
        <v>343</v>
      </c>
      <c r="G2461" s="23" t="s">
        <v>558</v>
      </c>
      <c r="H2461" s="32" t="s">
        <v>355</v>
      </c>
      <c r="I2461" s="32" t="s">
        <v>574</v>
      </c>
      <c r="J2461" s="135">
        <v>185</v>
      </c>
      <c r="K2461" s="28">
        <v>0.91891999999999996</v>
      </c>
      <c r="L2461" s="28">
        <f t="shared" si="79"/>
        <v>0.85968999999999995</v>
      </c>
      <c r="O2461" s="77">
        <v>0.85572000000000004</v>
      </c>
      <c r="BF2461" s="106"/>
    </row>
    <row r="2462" spans="1:58" x14ac:dyDescent="0.25">
      <c r="A2462" t="s">
        <v>17</v>
      </c>
      <c r="B2462" s="25">
        <v>2018</v>
      </c>
      <c r="C2462" s="25" t="s">
        <v>3</v>
      </c>
      <c r="D2462" s="25" t="s">
        <v>58</v>
      </c>
      <c r="E2462" s="25" t="s">
        <v>285</v>
      </c>
      <c r="F2462" s="23" t="s">
        <v>343</v>
      </c>
      <c r="G2462" s="23" t="s">
        <v>558</v>
      </c>
      <c r="H2462" s="32" t="s">
        <v>355</v>
      </c>
      <c r="I2462" s="32" t="s">
        <v>574</v>
      </c>
      <c r="J2462" s="135">
        <v>188</v>
      </c>
      <c r="K2462" s="28">
        <v>0.84574000000000005</v>
      </c>
      <c r="L2462" s="28">
        <f t="shared" si="79"/>
        <v>0.86643999999999999</v>
      </c>
      <c r="O2462" s="77">
        <v>0.85877999999999999</v>
      </c>
      <c r="BF2462" s="106"/>
    </row>
    <row r="2463" spans="1:58" x14ac:dyDescent="0.25">
      <c r="A2463" t="s">
        <v>17</v>
      </c>
      <c r="B2463" s="25">
        <v>2019</v>
      </c>
      <c r="C2463" s="25" t="s">
        <v>0</v>
      </c>
      <c r="D2463" s="25" t="s">
        <v>59</v>
      </c>
      <c r="E2463" s="25" t="s">
        <v>285</v>
      </c>
      <c r="F2463" s="23" t="s">
        <v>343</v>
      </c>
      <c r="G2463" s="23" t="s">
        <v>558</v>
      </c>
      <c r="H2463" s="32" t="s">
        <v>355</v>
      </c>
      <c r="I2463" s="32" t="s">
        <v>574</v>
      </c>
      <c r="J2463" s="135">
        <v>168</v>
      </c>
      <c r="K2463" s="28">
        <v>0.82142999999999999</v>
      </c>
      <c r="L2463" s="28">
        <f t="shared" si="79"/>
        <v>0.84687999999999997</v>
      </c>
      <c r="O2463" s="77">
        <v>0.85007999999999995</v>
      </c>
      <c r="BF2463" s="106"/>
    </row>
    <row r="2464" spans="1:58" x14ac:dyDescent="0.25">
      <c r="A2464" t="s">
        <v>17</v>
      </c>
      <c r="B2464" s="25">
        <v>2019</v>
      </c>
      <c r="C2464" s="25" t="s">
        <v>1</v>
      </c>
      <c r="D2464" s="25" t="s">
        <v>60</v>
      </c>
      <c r="E2464" s="25" t="s">
        <v>285</v>
      </c>
      <c r="F2464" s="23" t="s">
        <v>343</v>
      </c>
      <c r="G2464" s="23" t="s">
        <v>558</v>
      </c>
      <c r="H2464" s="32" t="s">
        <v>355</v>
      </c>
      <c r="I2464" s="32" t="s">
        <v>574</v>
      </c>
      <c r="J2464" s="135">
        <v>202</v>
      </c>
      <c r="K2464" s="28">
        <v>0.91583999999999999</v>
      </c>
      <c r="L2464" s="28">
        <f t="shared" si="79"/>
        <v>0.86587999999999998</v>
      </c>
      <c r="O2464" s="77">
        <v>0.85524</v>
      </c>
      <c r="BF2464" s="106"/>
    </row>
    <row r="2465" spans="1:58" x14ac:dyDescent="0.25">
      <c r="A2465" t="s">
        <v>17</v>
      </c>
      <c r="B2465" s="25">
        <v>2019</v>
      </c>
      <c r="C2465" s="25" t="s">
        <v>2</v>
      </c>
      <c r="D2465" s="25" t="s">
        <v>61</v>
      </c>
      <c r="E2465" s="25" t="s">
        <v>285</v>
      </c>
      <c r="F2465" s="23" t="s">
        <v>343</v>
      </c>
      <c r="G2465" s="23" t="s">
        <v>558</v>
      </c>
      <c r="H2465" s="32" t="s">
        <v>355</v>
      </c>
      <c r="I2465" s="32" t="s">
        <v>574</v>
      </c>
      <c r="J2465" s="135">
        <v>190</v>
      </c>
      <c r="K2465" s="28">
        <v>0.88421000000000005</v>
      </c>
      <c r="L2465" s="28">
        <f t="shared" si="79"/>
        <v>0.86301000000000005</v>
      </c>
      <c r="O2465" s="77">
        <v>0.85079000000000005</v>
      </c>
      <c r="BF2465" s="106"/>
    </row>
    <row r="2466" spans="1:58" x14ac:dyDescent="0.25">
      <c r="A2466" t="s">
        <v>17</v>
      </c>
      <c r="B2466" s="25">
        <v>2019</v>
      </c>
      <c r="C2466" s="25" t="s">
        <v>3</v>
      </c>
      <c r="D2466" s="25" t="s">
        <v>62</v>
      </c>
      <c r="E2466" s="25" t="s">
        <v>285</v>
      </c>
      <c r="F2466" s="23" t="s">
        <v>343</v>
      </c>
      <c r="G2466" s="23" t="s">
        <v>558</v>
      </c>
      <c r="H2466" s="32" t="s">
        <v>355</v>
      </c>
      <c r="I2466" s="32" t="s">
        <v>574</v>
      </c>
      <c r="J2466" s="135">
        <v>176</v>
      </c>
      <c r="K2466" s="28">
        <v>0.85226999999999997</v>
      </c>
      <c r="L2466" s="28">
        <f t="shared" si="79"/>
        <v>0.85579000000000005</v>
      </c>
      <c r="O2466" s="77">
        <v>0.85265000000000002</v>
      </c>
      <c r="BF2466" s="106"/>
    </row>
    <row r="2467" spans="1:58" x14ac:dyDescent="0.25">
      <c r="A2467" t="s">
        <v>17</v>
      </c>
      <c r="B2467" s="25">
        <v>2020</v>
      </c>
      <c r="C2467" s="25" t="s">
        <v>0</v>
      </c>
      <c r="D2467" s="25" t="s">
        <v>63</v>
      </c>
      <c r="E2467" s="25" t="s">
        <v>285</v>
      </c>
      <c r="F2467" s="23" t="s">
        <v>343</v>
      </c>
      <c r="G2467" s="23" t="s">
        <v>558</v>
      </c>
      <c r="H2467" s="32" t="s">
        <v>355</v>
      </c>
      <c r="I2467" s="32" t="s">
        <v>574</v>
      </c>
      <c r="J2467" s="135">
        <v>172</v>
      </c>
      <c r="K2467" s="28">
        <v>0.85465000000000002</v>
      </c>
      <c r="L2467" s="28">
        <f t="shared" si="79"/>
        <v>0.86175999999999997</v>
      </c>
      <c r="O2467" s="77">
        <v>0.84214</v>
      </c>
      <c r="BF2467" s="106"/>
    </row>
    <row r="2468" spans="1:58" x14ac:dyDescent="0.25">
      <c r="A2468" t="s">
        <v>17</v>
      </c>
      <c r="B2468" s="25">
        <v>2020</v>
      </c>
      <c r="C2468" s="25" t="s">
        <v>1</v>
      </c>
      <c r="D2468" s="25" t="s">
        <v>64</v>
      </c>
      <c r="E2468" s="25" t="s">
        <v>285</v>
      </c>
      <c r="F2468" s="23" t="s">
        <v>343</v>
      </c>
      <c r="G2468" s="23" t="s">
        <v>558</v>
      </c>
      <c r="H2468" s="32" t="s">
        <v>355</v>
      </c>
      <c r="I2468" s="32" t="s">
        <v>574</v>
      </c>
      <c r="J2468" s="135">
        <v>97</v>
      </c>
      <c r="K2468" s="28">
        <v>0.78351000000000004</v>
      </c>
      <c r="L2468" s="28">
        <f t="shared" si="79"/>
        <v>0.80893999999999999</v>
      </c>
      <c r="O2468" s="77">
        <v>0.81738999999999995</v>
      </c>
      <c r="BF2468" s="106"/>
    </row>
    <row r="2469" spans="1:58" x14ac:dyDescent="0.25">
      <c r="A2469" t="s">
        <v>17</v>
      </c>
      <c r="B2469" s="25">
        <v>2020</v>
      </c>
      <c r="C2469" s="25" t="s">
        <v>2</v>
      </c>
      <c r="D2469" s="25" t="s">
        <v>65</v>
      </c>
      <c r="E2469" s="25" t="s">
        <v>285</v>
      </c>
      <c r="F2469" s="23" t="s">
        <v>343</v>
      </c>
      <c r="G2469" s="23" t="s">
        <v>558</v>
      </c>
      <c r="H2469" s="32" t="s">
        <v>355</v>
      </c>
      <c r="I2469" s="32" t="s">
        <v>574</v>
      </c>
      <c r="J2469" s="135">
        <v>132</v>
      </c>
      <c r="K2469" s="28">
        <v>0.76515</v>
      </c>
      <c r="L2469" s="28">
        <f t="shared" si="79"/>
        <v>0.81571000000000005</v>
      </c>
      <c r="O2469" s="77">
        <v>0.82706999999999997</v>
      </c>
      <c r="BF2469" s="106"/>
    </row>
    <row r="2470" spans="1:58" x14ac:dyDescent="0.25">
      <c r="A2470" t="s">
        <v>17</v>
      </c>
      <c r="B2470" s="25">
        <v>2020</v>
      </c>
      <c r="C2470" s="25" t="s">
        <v>3</v>
      </c>
      <c r="D2470" s="25" t="s">
        <v>66</v>
      </c>
      <c r="E2470" s="25" t="s">
        <v>285</v>
      </c>
      <c r="F2470" s="23" t="s">
        <v>343</v>
      </c>
      <c r="G2470" s="23" t="s">
        <v>558</v>
      </c>
      <c r="H2470" s="32" t="s">
        <v>355</v>
      </c>
      <c r="I2470" s="32" t="s">
        <v>574</v>
      </c>
      <c r="J2470" s="135">
        <v>180</v>
      </c>
      <c r="K2470" s="28">
        <v>0.86667000000000005</v>
      </c>
      <c r="L2470" s="28">
        <f t="shared" si="79"/>
        <v>0.86839</v>
      </c>
      <c r="O2470" s="77">
        <v>0.85233000000000003</v>
      </c>
      <c r="BF2470" s="106"/>
    </row>
    <row r="2471" spans="1:58" x14ac:dyDescent="0.25">
      <c r="A2471" t="s">
        <v>17</v>
      </c>
      <c r="B2471" s="25">
        <v>2021</v>
      </c>
      <c r="C2471" s="25" t="s">
        <v>0</v>
      </c>
      <c r="D2471" s="25" t="s">
        <v>67</v>
      </c>
      <c r="E2471" s="25" t="s">
        <v>285</v>
      </c>
      <c r="F2471" s="23" t="s">
        <v>343</v>
      </c>
      <c r="G2471" s="23" t="s">
        <v>558</v>
      </c>
      <c r="H2471" s="32" t="s">
        <v>355</v>
      </c>
      <c r="I2471" s="32" t="s">
        <v>574</v>
      </c>
      <c r="J2471" s="135">
        <v>158</v>
      </c>
      <c r="K2471" s="28">
        <v>0.93037999999999998</v>
      </c>
      <c r="L2471" s="28">
        <f t="shared" si="79"/>
        <v>0.87682000000000004</v>
      </c>
      <c r="O2471" s="77">
        <v>0.86184000000000005</v>
      </c>
      <c r="BF2471" s="106"/>
    </row>
    <row r="2472" spans="1:58" x14ac:dyDescent="0.25">
      <c r="A2472" t="s">
        <v>17</v>
      </c>
      <c r="B2472" s="25">
        <v>2021</v>
      </c>
      <c r="C2472" s="25" t="s">
        <v>1</v>
      </c>
      <c r="D2472" s="25" t="s">
        <v>68</v>
      </c>
      <c r="E2472" s="25" t="s">
        <v>285</v>
      </c>
      <c r="F2472" s="23" t="s">
        <v>343</v>
      </c>
      <c r="G2472" s="23" t="s">
        <v>558</v>
      </c>
      <c r="H2472" s="32" t="s">
        <v>355</v>
      </c>
      <c r="I2472" s="32" t="s">
        <v>574</v>
      </c>
      <c r="J2472" s="135">
        <v>200</v>
      </c>
      <c r="K2472" s="28">
        <v>0.85499999999999998</v>
      </c>
      <c r="L2472" s="28">
        <f t="shared" si="79"/>
        <v>0.86990000000000001</v>
      </c>
      <c r="O2472" s="77">
        <v>0.85790999999999995</v>
      </c>
      <c r="BF2472" s="106"/>
    </row>
    <row r="2473" spans="1:58" x14ac:dyDescent="0.25">
      <c r="A2473" t="s">
        <v>17</v>
      </c>
      <c r="B2473" s="25">
        <v>2021</v>
      </c>
      <c r="C2473" s="25" t="s">
        <v>2</v>
      </c>
      <c r="D2473" s="25" t="s">
        <v>69</v>
      </c>
      <c r="E2473" s="25" t="s">
        <v>285</v>
      </c>
      <c r="F2473" s="23" t="s">
        <v>343</v>
      </c>
      <c r="G2473" s="23" t="s">
        <v>558</v>
      </c>
      <c r="H2473" s="32" t="s">
        <v>355</v>
      </c>
      <c r="I2473" s="32" t="s">
        <v>574</v>
      </c>
      <c r="J2473" s="135">
        <v>213</v>
      </c>
      <c r="K2473" s="28">
        <v>0.86385000000000001</v>
      </c>
      <c r="L2473" s="28">
        <f t="shared" si="79"/>
        <v>0.85902999999999996</v>
      </c>
      <c r="O2473" s="77">
        <v>0.85472999999999999</v>
      </c>
      <c r="BF2473" s="106"/>
    </row>
    <row r="2474" spans="1:58" x14ac:dyDescent="0.25">
      <c r="A2474" t="s">
        <v>17</v>
      </c>
      <c r="B2474" s="25">
        <v>2021</v>
      </c>
      <c r="C2474" s="25" t="s">
        <v>3</v>
      </c>
      <c r="D2474" s="25" t="s">
        <v>70</v>
      </c>
      <c r="E2474" s="25" t="s">
        <v>285</v>
      </c>
      <c r="F2474" s="23" t="s">
        <v>343</v>
      </c>
      <c r="G2474" s="23" t="s">
        <v>558</v>
      </c>
      <c r="H2474" s="32" t="s">
        <v>355</v>
      </c>
      <c r="I2474" s="32" t="s">
        <v>574</v>
      </c>
      <c r="J2474" s="135">
        <v>205</v>
      </c>
      <c r="K2474" s="28">
        <v>0.88780000000000003</v>
      </c>
      <c r="L2474" s="28">
        <f t="shared" si="79"/>
        <v>0.88714999999999999</v>
      </c>
      <c r="O2474" s="77">
        <v>0.86302999999999996</v>
      </c>
      <c r="BF2474" s="106"/>
    </row>
    <row r="2475" spans="1:58" x14ac:dyDescent="0.25">
      <c r="A2475" t="s">
        <v>17</v>
      </c>
      <c r="B2475" s="25">
        <v>2022</v>
      </c>
      <c r="C2475" s="25" t="s">
        <v>0</v>
      </c>
      <c r="D2475" s="25" t="s">
        <v>71</v>
      </c>
      <c r="E2475" s="25" t="s">
        <v>285</v>
      </c>
      <c r="F2475" s="23" t="s">
        <v>343</v>
      </c>
      <c r="G2475" s="23" t="s">
        <v>558</v>
      </c>
      <c r="H2475" s="32" t="s">
        <v>355</v>
      </c>
      <c r="I2475" s="32" t="s">
        <v>574</v>
      </c>
      <c r="J2475" s="135">
        <v>225</v>
      </c>
      <c r="K2475" s="28">
        <v>0.89778000000000002</v>
      </c>
      <c r="L2475" s="28">
        <f t="shared" si="79"/>
        <v>0.86770000000000003</v>
      </c>
      <c r="O2475" s="77">
        <v>0.86423000000000005</v>
      </c>
      <c r="BF2475" s="106"/>
    </row>
    <row r="2476" spans="1:58" x14ac:dyDescent="0.25">
      <c r="A2476" t="s">
        <v>17</v>
      </c>
      <c r="B2476" s="25">
        <v>2022</v>
      </c>
      <c r="C2476" s="25" t="s">
        <v>1</v>
      </c>
      <c r="D2476" s="25" t="s">
        <v>72</v>
      </c>
      <c r="E2476" s="25" t="s">
        <v>285</v>
      </c>
      <c r="F2476" s="23" t="s">
        <v>343</v>
      </c>
      <c r="G2476" s="23" t="s">
        <v>558</v>
      </c>
      <c r="H2476" s="32" t="s">
        <v>355</v>
      </c>
      <c r="I2476" s="32" t="s">
        <v>574</v>
      </c>
      <c r="J2476" s="135">
        <v>195</v>
      </c>
      <c r="K2476" s="28">
        <v>0.84614999999999996</v>
      </c>
      <c r="L2476" s="28">
        <f t="shared" si="79"/>
        <v>0.85799999999999998</v>
      </c>
      <c r="O2476" s="77">
        <v>0.85797999999999996</v>
      </c>
      <c r="BF2476" s="106"/>
    </row>
    <row r="2477" spans="1:58" x14ac:dyDescent="0.25">
      <c r="A2477" t="s">
        <v>17</v>
      </c>
      <c r="B2477" s="25">
        <v>2022</v>
      </c>
      <c r="C2477" s="25" t="s">
        <v>2</v>
      </c>
      <c r="D2477" s="25" t="s">
        <v>73</v>
      </c>
      <c r="E2477" s="25" t="s">
        <v>285</v>
      </c>
      <c r="F2477" s="23" t="s">
        <v>343</v>
      </c>
      <c r="G2477" s="23" t="s">
        <v>558</v>
      </c>
      <c r="H2477" s="32" t="s">
        <v>355</v>
      </c>
      <c r="I2477" s="32" t="s">
        <v>574</v>
      </c>
      <c r="J2477" s="135">
        <v>210</v>
      </c>
      <c r="K2477" s="28">
        <v>0.8619</v>
      </c>
      <c r="L2477" s="28">
        <f t="shared" si="79"/>
        <v>0.85075000000000001</v>
      </c>
      <c r="O2477" s="77">
        <v>0.85080999999999996</v>
      </c>
      <c r="BF2477" s="106"/>
    </row>
    <row r="2478" spans="1:58" x14ac:dyDescent="0.25">
      <c r="A2478" t="s">
        <v>17</v>
      </c>
      <c r="B2478" s="25">
        <v>2022</v>
      </c>
      <c r="C2478" s="25" t="s">
        <v>3</v>
      </c>
      <c r="D2478" s="25" t="s">
        <v>493</v>
      </c>
      <c r="E2478" s="25" t="s">
        <v>285</v>
      </c>
      <c r="F2478" s="23" t="s">
        <v>343</v>
      </c>
      <c r="G2478" s="23" t="s">
        <v>558</v>
      </c>
      <c r="H2478" s="32" t="s">
        <v>355</v>
      </c>
      <c r="I2478" s="32" t="s">
        <v>574</v>
      </c>
      <c r="J2478" s="135">
        <v>190</v>
      </c>
      <c r="K2478" s="28">
        <v>0.80525999999999998</v>
      </c>
      <c r="L2478" s="28">
        <f t="shared" si="79"/>
        <v>0.87387999999999999</v>
      </c>
      <c r="O2478" s="77">
        <v>0.85358999999999996</v>
      </c>
      <c r="BF2478" s="106"/>
    </row>
    <row r="2479" spans="1:58" x14ac:dyDescent="0.25">
      <c r="A2479" t="s">
        <v>17</v>
      </c>
      <c r="B2479" s="25">
        <v>2023</v>
      </c>
      <c r="C2479" s="25" t="s">
        <v>0</v>
      </c>
      <c r="D2479" s="25" t="s">
        <v>537</v>
      </c>
      <c r="E2479" s="25" t="s">
        <v>285</v>
      </c>
      <c r="F2479" s="23" t="s">
        <v>343</v>
      </c>
      <c r="G2479" s="23" t="s">
        <v>558</v>
      </c>
      <c r="H2479" s="32" t="s">
        <v>355</v>
      </c>
      <c r="I2479" s="32" t="s">
        <v>574</v>
      </c>
      <c r="J2479" s="135">
        <v>158</v>
      </c>
      <c r="K2479" s="28">
        <v>0.82277999999999996</v>
      </c>
      <c r="L2479" s="28">
        <f t="shared" si="79"/>
        <v>0.85633000000000004</v>
      </c>
      <c r="O2479" s="77">
        <v>0.85650000000000004</v>
      </c>
      <c r="BF2479" s="106"/>
    </row>
    <row r="2480" spans="1:58" x14ac:dyDescent="0.25">
      <c r="A2480" t="s">
        <v>17</v>
      </c>
      <c r="B2480" s="25">
        <v>2018</v>
      </c>
      <c r="C2480" s="25" t="s">
        <v>0</v>
      </c>
      <c r="D2480" s="25" t="s">
        <v>54</v>
      </c>
      <c r="E2480" s="25" t="s">
        <v>287</v>
      </c>
      <c r="F2480" s="23" t="s">
        <v>344</v>
      </c>
      <c r="G2480" s="23" t="s">
        <v>558</v>
      </c>
      <c r="H2480" s="32" t="s">
        <v>355</v>
      </c>
      <c r="I2480" s="32" t="s">
        <v>574</v>
      </c>
      <c r="J2480" s="135">
        <v>165</v>
      </c>
      <c r="K2480" s="28">
        <v>0.87273000000000001</v>
      </c>
      <c r="L2480" s="28">
        <f t="shared" si="79"/>
        <v>0.85404000000000002</v>
      </c>
      <c r="O2480" s="77">
        <v>0.84830000000000005</v>
      </c>
      <c r="BF2480" s="106"/>
    </row>
    <row r="2481" spans="1:58" x14ac:dyDescent="0.25">
      <c r="A2481" t="s">
        <v>17</v>
      </c>
      <c r="B2481" s="25">
        <v>2018</v>
      </c>
      <c r="C2481" s="25" t="s">
        <v>1</v>
      </c>
      <c r="D2481" s="25" t="s">
        <v>56</v>
      </c>
      <c r="E2481" s="25" t="s">
        <v>287</v>
      </c>
      <c r="F2481" s="23" t="s">
        <v>344</v>
      </c>
      <c r="G2481" s="23" t="s">
        <v>558</v>
      </c>
      <c r="H2481" s="32" t="s">
        <v>355</v>
      </c>
      <c r="I2481" s="32" t="s">
        <v>574</v>
      </c>
      <c r="J2481" s="135">
        <v>172</v>
      </c>
      <c r="K2481" s="28">
        <v>0.84301999999999999</v>
      </c>
      <c r="L2481" s="28">
        <f t="shared" si="79"/>
        <v>0.85682999999999998</v>
      </c>
      <c r="O2481" s="77">
        <v>0.85524</v>
      </c>
      <c r="BF2481" s="106"/>
    </row>
    <row r="2482" spans="1:58" x14ac:dyDescent="0.25">
      <c r="A2482" t="s">
        <v>17</v>
      </c>
      <c r="B2482" s="25">
        <v>2018</v>
      </c>
      <c r="C2482" s="25" t="s">
        <v>2</v>
      </c>
      <c r="D2482" s="25" t="s">
        <v>57</v>
      </c>
      <c r="E2482" s="25" t="s">
        <v>287</v>
      </c>
      <c r="F2482" s="23" t="s">
        <v>344</v>
      </c>
      <c r="G2482" s="23" t="s">
        <v>558</v>
      </c>
      <c r="H2482" s="32" t="s">
        <v>355</v>
      </c>
      <c r="I2482" s="32" t="s">
        <v>574</v>
      </c>
      <c r="J2482" s="135">
        <v>173</v>
      </c>
      <c r="K2482" s="28">
        <v>0.80347000000000002</v>
      </c>
      <c r="L2482" s="28">
        <f t="shared" si="79"/>
        <v>0.85968999999999995</v>
      </c>
      <c r="O2482" s="77">
        <v>0.85572000000000004</v>
      </c>
      <c r="BF2482" s="106"/>
    </row>
    <row r="2483" spans="1:58" x14ac:dyDescent="0.25">
      <c r="A2483" t="s">
        <v>17</v>
      </c>
      <c r="B2483" s="25">
        <v>2018</v>
      </c>
      <c r="C2483" s="25" t="s">
        <v>3</v>
      </c>
      <c r="D2483" s="25" t="s">
        <v>58</v>
      </c>
      <c r="E2483" s="25" t="s">
        <v>287</v>
      </c>
      <c r="F2483" s="23" t="s">
        <v>344</v>
      </c>
      <c r="G2483" s="23" t="s">
        <v>558</v>
      </c>
      <c r="H2483" s="32" t="s">
        <v>355</v>
      </c>
      <c r="I2483" s="32" t="s">
        <v>574</v>
      </c>
      <c r="J2483" s="135">
        <v>190</v>
      </c>
      <c r="K2483" s="28">
        <v>0.85263</v>
      </c>
      <c r="L2483" s="28">
        <f t="shared" si="79"/>
        <v>0.86643999999999999</v>
      </c>
      <c r="O2483" s="77">
        <v>0.85877999999999999</v>
      </c>
      <c r="BF2483" s="106"/>
    </row>
    <row r="2484" spans="1:58" x14ac:dyDescent="0.25">
      <c r="A2484" t="s">
        <v>17</v>
      </c>
      <c r="B2484" s="25">
        <v>2019</v>
      </c>
      <c r="C2484" s="25" t="s">
        <v>0</v>
      </c>
      <c r="D2484" s="25" t="s">
        <v>59</v>
      </c>
      <c r="E2484" s="25" t="s">
        <v>287</v>
      </c>
      <c r="F2484" s="23" t="s">
        <v>344</v>
      </c>
      <c r="G2484" s="23" t="s">
        <v>558</v>
      </c>
      <c r="H2484" s="32" t="s">
        <v>355</v>
      </c>
      <c r="I2484" s="32" t="s">
        <v>574</v>
      </c>
      <c r="J2484" s="135">
        <v>194</v>
      </c>
      <c r="K2484" s="28">
        <v>0.79896999999999996</v>
      </c>
      <c r="L2484" s="28">
        <f t="shared" si="79"/>
        <v>0.84687999999999997</v>
      </c>
      <c r="O2484" s="77">
        <v>0.85007999999999995</v>
      </c>
      <c r="BF2484" s="106"/>
    </row>
    <row r="2485" spans="1:58" x14ac:dyDescent="0.25">
      <c r="A2485" t="s">
        <v>17</v>
      </c>
      <c r="B2485" s="25">
        <v>2019</v>
      </c>
      <c r="C2485" s="25" t="s">
        <v>1</v>
      </c>
      <c r="D2485" s="25" t="s">
        <v>60</v>
      </c>
      <c r="E2485" s="25" t="s">
        <v>287</v>
      </c>
      <c r="F2485" s="23" t="s">
        <v>344</v>
      </c>
      <c r="G2485" s="23" t="s">
        <v>558</v>
      </c>
      <c r="H2485" s="32" t="s">
        <v>355</v>
      </c>
      <c r="I2485" s="32" t="s">
        <v>574</v>
      </c>
      <c r="J2485" s="135">
        <v>211</v>
      </c>
      <c r="K2485" s="28">
        <v>0.84360000000000002</v>
      </c>
      <c r="L2485" s="28">
        <f t="shared" si="79"/>
        <v>0.86587999999999998</v>
      </c>
      <c r="O2485" s="77">
        <v>0.85524</v>
      </c>
      <c r="BF2485" s="106"/>
    </row>
    <row r="2486" spans="1:58" x14ac:dyDescent="0.25">
      <c r="A2486" t="s">
        <v>17</v>
      </c>
      <c r="B2486" s="25">
        <v>2019</v>
      </c>
      <c r="C2486" s="25" t="s">
        <v>2</v>
      </c>
      <c r="D2486" s="25" t="s">
        <v>61</v>
      </c>
      <c r="E2486" s="25" t="s">
        <v>287</v>
      </c>
      <c r="F2486" s="23" t="s">
        <v>344</v>
      </c>
      <c r="G2486" s="23" t="s">
        <v>558</v>
      </c>
      <c r="H2486" s="32" t="s">
        <v>355</v>
      </c>
      <c r="I2486" s="32" t="s">
        <v>574</v>
      </c>
      <c r="J2486" s="135">
        <v>202</v>
      </c>
      <c r="K2486" s="28">
        <v>0.87129000000000001</v>
      </c>
      <c r="L2486" s="28">
        <f t="shared" si="79"/>
        <v>0.86301000000000005</v>
      </c>
      <c r="O2486" s="77">
        <v>0.85079000000000005</v>
      </c>
      <c r="BF2486" s="106"/>
    </row>
    <row r="2487" spans="1:58" x14ac:dyDescent="0.25">
      <c r="A2487" t="s">
        <v>17</v>
      </c>
      <c r="B2487" s="25">
        <v>2019</v>
      </c>
      <c r="C2487" s="25" t="s">
        <v>3</v>
      </c>
      <c r="D2487" s="25" t="s">
        <v>62</v>
      </c>
      <c r="E2487" s="25" t="s">
        <v>287</v>
      </c>
      <c r="F2487" s="23" t="s">
        <v>344</v>
      </c>
      <c r="G2487" s="23" t="s">
        <v>558</v>
      </c>
      <c r="H2487" s="32" t="s">
        <v>355</v>
      </c>
      <c r="I2487" s="32" t="s">
        <v>574</v>
      </c>
      <c r="J2487" s="135">
        <v>244</v>
      </c>
      <c r="K2487" s="28">
        <v>0.88524999999999998</v>
      </c>
      <c r="L2487" s="28">
        <f t="shared" si="79"/>
        <v>0.85579000000000005</v>
      </c>
      <c r="O2487" s="77">
        <v>0.85265000000000002</v>
      </c>
      <c r="BF2487" s="106"/>
    </row>
    <row r="2488" spans="1:58" x14ac:dyDescent="0.25">
      <c r="A2488" t="s">
        <v>17</v>
      </c>
      <c r="B2488" s="25">
        <v>2020</v>
      </c>
      <c r="C2488" s="25" t="s">
        <v>0</v>
      </c>
      <c r="D2488" s="25" t="s">
        <v>63</v>
      </c>
      <c r="E2488" s="25" t="s">
        <v>287</v>
      </c>
      <c r="F2488" s="23" t="s">
        <v>344</v>
      </c>
      <c r="G2488" s="23" t="s">
        <v>558</v>
      </c>
      <c r="H2488" s="32" t="s">
        <v>355</v>
      </c>
      <c r="I2488" s="32" t="s">
        <v>574</v>
      </c>
      <c r="J2488" s="135">
        <v>209</v>
      </c>
      <c r="K2488" s="28">
        <v>0.84211000000000003</v>
      </c>
      <c r="L2488" s="28">
        <f t="shared" si="79"/>
        <v>0.86175999999999997</v>
      </c>
      <c r="O2488" s="77">
        <v>0.84214</v>
      </c>
      <c r="BF2488" s="106"/>
    </row>
    <row r="2489" spans="1:58" x14ac:dyDescent="0.25">
      <c r="A2489" t="s">
        <v>17</v>
      </c>
      <c r="B2489" s="25">
        <v>2020</v>
      </c>
      <c r="C2489" s="25" t="s">
        <v>1</v>
      </c>
      <c r="D2489" s="25" t="s">
        <v>64</v>
      </c>
      <c r="E2489" s="25" t="s">
        <v>287</v>
      </c>
      <c r="F2489" s="23" t="s">
        <v>344</v>
      </c>
      <c r="G2489" s="23" t="s">
        <v>558</v>
      </c>
      <c r="H2489" s="32" t="s">
        <v>355</v>
      </c>
      <c r="I2489" s="32" t="s">
        <v>574</v>
      </c>
      <c r="J2489" s="135">
        <v>120</v>
      </c>
      <c r="K2489" s="28">
        <v>0.83333000000000002</v>
      </c>
      <c r="L2489" s="28">
        <f t="shared" si="79"/>
        <v>0.80893999999999999</v>
      </c>
      <c r="O2489" s="77">
        <v>0.81738999999999995</v>
      </c>
      <c r="BF2489" s="106"/>
    </row>
    <row r="2490" spans="1:58" x14ac:dyDescent="0.25">
      <c r="A2490" t="s">
        <v>17</v>
      </c>
      <c r="B2490" s="25">
        <v>2020</v>
      </c>
      <c r="C2490" s="25" t="s">
        <v>2</v>
      </c>
      <c r="D2490" s="25" t="s">
        <v>65</v>
      </c>
      <c r="E2490" s="25" t="s">
        <v>287</v>
      </c>
      <c r="F2490" s="23" t="s">
        <v>344</v>
      </c>
      <c r="G2490" s="23" t="s">
        <v>558</v>
      </c>
      <c r="H2490" s="32" t="s">
        <v>355</v>
      </c>
      <c r="I2490" s="32" t="s">
        <v>574</v>
      </c>
      <c r="J2490" s="135">
        <v>129</v>
      </c>
      <c r="K2490" s="28">
        <v>0.86046999999999996</v>
      </c>
      <c r="L2490" s="28">
        <f t="shared" si="79"/>
        <v>0.81571000000000005</v>
      </c>
      <c r="O2490" s="77">
        <v>0.82706999999999997</v>
      </c>
      <c r="BF2490" s="106"/>
    </row>
    <row r="2491" spans="1:58" x14ac:dyDescent="0.25">
      <c r="A2491" t="s">
        <v>17</v>
      </c>
      <c r="B2491" s="25">
        <v>2020</v>
      </c>
      <c r="C2491" s="25" t="s">
        <v>3</v>
      </c>
      <c r="D2491" s="25" t="s">
        <v>66</v>
      </c>
      <c r="E2491" s="25" t="s">
        <v>287</v>
      </c>
      <c r="F2491" s="23" t="s">
        <v>344</v>
      </c>
      <c r="G2491" s="23" t="s">
        <v>558</v>
      </c>
      <c r="H2491" s="32" t="s">
        <v>355</v>
      </c>
      <c r="I2491" s="32" t="s">
        <v>574</v>
      </c>
      <c r="J2491" s="135">
        <v>210</v>
      </c>
      <c r="K2491" s="28">
        <v>0.83333000000000002</v>
      </c>
      <c r="L2491" s="28">
        <f t="shared" si="79"/>
        <v>0.86839</v>
      </c>
      <c r="O2491" s="77">
        <v>0.85233000000000003</v>
      </c>
      <c r="BF2491" s="106"/>
    </row>
    <row r="2492" spans="1:58" x14ac:dyDescent="0.25">
      <c r="A2492" t="s">
        <v>17</v>
      </c>
      <c r="B2492" s="25">
        <v>2021</v>
      </c>
      <c r="C2492" s="25" t="s">
        <v>0</v>
      </c>
      <c r="D2492" s="25" t="s">
        <v>67</v>
      </c>
      <c r="E2492" s="25" t="s">
        <v>287</v>
      </c>
      <c r="F2492" s="23" t="s">
        <v>344</v>
      </c>
      <c r="G2492" s="23" t="s">
        <v>558</v>
      </c>
      <c r="H2492" s="32" t="s">
        <v>355</v>
      </c>
      <c r="I2492" s="32" t="s">
        <v>574</v>
      </c>
      <c r="J2492" s="135">
        <v>163</v>
      </c>
      <c r="K2492" s="28">
        <v>0.84662999999999999</v>
      </c>
      <c r="L2492" s="28">
        <f t="shared" si="79"/>
        <v>0.87682000000000004</v>
      </c>
      <c r="O2492" s="77">
        <v>0.86184000000000005</v>
      </c>
      <c r="BF2492" s="106"/>
    </row>
    <row r="2493" spans="1:58" x14ac:dyDescent="0.25">
      <c r="A2493" t="s">
        <v>17</v>
      </c>
      <c r="B2493" s="25">
        <v>2021</v>
      </c>
      <c r="C2493" s="25" t="s">
        <v>1</v>
      </c>
      <c r="D2493" s="25" t="s">
        <v>68</v>
      </c>
      <c r="E2493" s="25" t="s">
        <v>287</v>
      </c>
      <c r="F2493" s="23" t="s">
        <v>344</v>
      </c>
      <c r="G2493" s="23" t="s">
        <v>558</v>
      </c>
      <c r="H2493" s="32" t="s">
        <v>355</v>
      </c>
      <c r="I2493" s="32" t="s">
        <v>574</v>
      </c>
      <c r="J2493" s="135">
        <v>203</v>
      </c>
      <c r="K2493" s="28">
        <v>0.83743999999999996</v>
      </c>
      <c r="L2493" s="28">
        <f t="shared" si="79"/>
        <v>0.86990000000000001</v>
      </c>
      <c r="O2493" s="77">
        <v>0.85790999999999995</v>
      </c>
      <c r="BF2493" s="106"/>
    </row>
    <row r="2494" spans="1:58" x14ac:dyDescent="0.25">
      <c r="A2494" t="s">
        <v>17</v>
      </c>
      <c r="B2494" s="25">
        <v>2021</v>
      </c>
      <c r="C2494" s="25" t="s">
        <v>2</v>
      </c>
      <c r="D2494" s="25" t="s">
        <v>69</v>
      </c>
      <c r="E2494" s="25" t="s">
        <v>287</v>
      </c>
      <c r="F2494" s="23" t="s">
        <v>344</v>
      </c>
      <c r="G2494" s="23" t="s">
        <v>558</v>
      </c>
      <c r="H2494" s="32" t="s">
        <v>355</v>
      </c>
      <c r="I2494" s="32" t="s">
        <v>574</v>
      </c>
      <c r="J2494" s="135">
        <v>197</v>
      </c>
      <c r="K2494" s="28">
        <v>0.84772000000000003</v>
      </c>
      <c r="L2494" s="28">
        <f t="shared" si="79"/>
        <v>0.85902999999999996</v>
      </c>
      <c r="O2494" s="77">
        <v>0.85472999999999999</v>
      </c>
      <c r="BF2494" s="106"/>
    </row>
    <row r="2495" spans="1:58" x14ac:dyDescent="0.25">
      <c r="A2495" t="s">
        <v>17</v>
      </c>
      <c r="B2495" s="25">
        <v>2021</v>
      </c>
      <c r="C2495" s="25" t="s">
        <v>3</v>
      </c>
      <c r="D2495" s="25" t="s">
        <v>70</v>
      </c>
      <c r="E2495" s="25" t="s">
        <v>287</v>
      </c>
      <c r="F2495" s="23" t="s">
        <v>344</v>
      </c>
      <c r="G2495" s="23" t="s">
        <v>558</v>
      </c>
      <c r="H2495" s="32" t="s">
        <v>355</v>
      </c>
      <c r="I2495" s="32" t="s">
        <v>574</v>
      </c>
      <c r="J2495" s="135">
        <v>224</v>
      </c>
      <c r="K2495" s="28">
        <v>0.86607000000000001</v>
      </c>
      <c r="L2495" s="28">
        <f t="shared" si="79"/>
        <v>0.88714999999999999</v>
      </c>
      <c r="O2495" s="77">
        <v>0.86302999999999996</v>
      </c>
      <c r="BF2495" s="106"/>
    </row>
    <row r="2496" spans="1:58" x14ac:dyDescent="0.25">
      <c r="A2496" t="s">
        <v>17</v>
      </c>
      <c r="B2496" s="25">
        <v>2022</v>
      </c>
      <c r="C2496" s="25" t="s">
        <v>0</v>
      </c>
      <c r="D2496" s="25" t="s">
        <v>71</v>
      </c>
      <c r="E2496" s="25" t="s">
        <v>287</v>
      </c>
      <c r="F2496" s="23" t="s">
        <v>344</v>
      </c>
      <c r="G2496" s="23" t="s">
        <v>558</v>
      </c>
      <c r="H2496" s="32" t="s">
        <v>355</v>
      </c>
      <c r="I2496" s="32" t="s">
        <v>574</v>
      </c>
      <c r="J2496" s="135">
        <v>229</v>
      </c>
      <c r="K2496" s="28">
        <v>0.83843000000000001</v>
      </c>
      <c r="L2496" s="28">
        <f t="shared" si="79"/>
        <v>0.86770000000000003</v>
      </c>
      <c r="O2496" s="77">
        <v>0.86423000000000005</v>
      </c>
      <c r="BF2496" s="106"/>
    </row>
    <row r="2497" spans="1:58" x14ac:dyDescent="0.25">
      <c r="A2497" t="s">
        <v>17</v>
      </c>
      <c r="B2497" s="25">
        <v>2022</v>
      </c>
      <c r="C2497" s="25" t="s">
        <v>1</v>
      </c>
      <c r="D2497" s="25" t="s">
        <v>72</v>
      </c>
      <c r="E2497" s="25" t="s">
        <v>287</v>
      </c>
      <c r="F2497" s="23" t="s">
        <v>344</v>
      </c>
      <c r="G2497" s="23" t="s">
        <v>558</v>
      </c>
      <c r="H2497" s="32" t="s">
        <v>355</v>
      </c>
      <c r="I2497" s="32" t="s">
        <v>574</v>
      </c>
      <c r="J2497" s="135">
        <v>198</v>
      </c>
      <c r="K2497" s="28">
        <v>0.85858999999999996</v>
      </c>
      <c r="L2497" s="28">
        <f t="shared" si="79"/>
        <v>0.85799999999999998</v>
      </c>
      <c r="O2497" s="77">
        <v>0.85797999999999996</v>
      </c>
      <c r="BF2497" s="106"/>
    </row>
    <row r="2498" spans="1:58" x14ac:dyDescent="0.25">
      <c r="A2498" t="s">
        <v>17</v>
      </c>
      <c r="B2498" s="25">
        <v>2022</v>
      </c>
      <c r="C2498" s="25" t="s">
        <v>2</v>
      </c>
      <c r="D2498" s="25" t="s">
        <v>73</v>
      </c>
      <c r="E2498" s="25" t="s">
        <v>287</v>
      </c>
      <c r="F2498" s="23" t="s">
        <v>344</v>
      </c>
      <c r="G2498" s="23" t="s">
        <v>558</v>
      </c>
      <c r="H2498" s="32" t="s">
        <v>355</v>
      </c>
      <c r="I2498" s="32" t="s">
        <v>574</v>
      </c>
      <c r="J2498" s="135">
        <v>193</v>
      </c>
      <c r="K2498" s="28">
        <v>0.81864999999999999</v>
      </c>
      <c r="L2498" s="28">
        <f t="shared" ref="L2498:L2561" si="80">SUMIFS(K:K, E:E, G2498, D:D, D2498, I:I, I2498)</f>
        <v>0.85075000000000001</v>
      </c>
      <c r="O2498" s="77">
        <v>0.85080999999999996</v>
      </c>
      <c r="BF2498" s="106"/>
    </row>
    <row r="2499" spans="1:58" x14ac:dyDescent="0.25">
      <c r="A2499" t="s">
        <v>17</v>
      </c>
      <c r="B2499" s="25">
        <v>2022</v>
      </c>
      <c r="C2499" s="25" t="s">
        <v>3</v>
      </c>
      <c r="D2499" s="25" t="s">
        <v>493</v>
      </c>
      <c r="E2499" s="25" t="s">
        <v>287</v>
      </c>
      <c r="F2499" s="23" t="s">
        <v>344</v>
      </c>
      <c r="G2499" s="23" t="s">
        <v>558</v>
      </c>
      <c r="H2499" s="32" t="s">
        <v>355</v>
      </c>
      <c r="I2499" s="32" t="s">
        <v>574</v>
      </c>
      <c r="J2499" s="135">
        <v>216</v>
      </c>
      <c r="K2499" s="28">
        <v>0.89351999999999998</v>
      </c>
      <c r="L2499" s="28">
        <f t="shared" si="80"/>
        <v>0.87387999999999999</v>
      </c>
      <c r="O2499" s="77">
        <v>0.85358999999999996</v>
      </c>
      <c r="BF2499" s="106"/>
    </row>
    <row r="2500" spans="1:58" x14ac:dyDescent="0.25">
      <c r="A2500" t="s">
        <v>17</v>
      </c>
      <c r="B2500" s="25">
        <v>2023</v>
      </c>
      <c r="C2500" s="25" t="s">
        <v>0</v>
      </c>
      <c r="D2500" s="25" t="s">
        <v>537</v>
      </c>
      <c r="E2500" s="25" t="s">
        <v>287</v>
      </c>
      <c r="F2500" s="23" t="s">
        <v>344</v>
      </c>
      <c r="G2500" s="23" t="s">
        <v>558</v>
      </c>
      <c r="H2500" s="32" t="s">
        <v>355</v>
      </c>
      <c r="I2500" s="32" t="s">
        <v>574</v>
      </c>
      <c r="J2500" s="135">
        <v>187</v>
      </c>
      <c r="K2500" s="28">
        <v>0.86631000000000002</v>
      </c>
      <c r="L2500" s="28">
        <f t="shared" si="80"/>
        <v>0.85633000000000004</v>
      </c>
      <c r="O2500" s="77">
        <v>0.85650000000000004</v>
      </c>
      <c r="BF2500" s="106"/>
    </row>
    <row r="2501" spans="1:58" x14ac:dyDescent="0.25">
      <c r="A2501" t="s">
        <v>17</v>
      </c>
      <c r="B2501" s="25">
        <v>2018</v>
      </c>
      <c r="C2501" s="25" t="s">
        <v>0</v>
      </c>
      <c r="D2501" s="25" t="s">
        <v>54</v>
      </c>
      <c r="E2501" s="25" t="s">
        <v>289</v>
      </c>
      <c r="F2501" s="23" t="s">
        <v>345</v>
      </c>
      <c r="G2501" s="23" t="s">
        <v>543</v>
      </c>
      <c r="H2501" s="32" t="s">
        <v>351</v>
      </c>
      <c r="I2501" s="32" t="s">
        <v>574</v>
      </c>
      <c r="J2501" s="135">
        <v>147</v>
      </c>
      <c r="K2501" s="28">
        <v>0.89795999999999998</v>
      </c>
      <c r="L2501" s="28">
        <f t="shared" si="80"/>
        <v>0.86075999999999997</v>
      </c>
      <c r="O2501" s="77">
        <v>0.84830000000000005</v>
      </c>
      <c r="BF2501" s="106"/>
    </row>
    <row r="2502" spans="1:58" x14ac:dyDescent="0.25">
      <c r="A2502" t="s">
        <v>17</v>
      </c>
      <c r="B2502" s="25">
        <v>2018</v>
      </c>
      <c r="C2502" s="25" t="s">
        <v>1</v>
      </c>
      <c r="D2502" s="25" t="s">
        <v>56</v>
      </c>
      <c r="E2502" s="25" t="s">
        <v>289</v>
      </c>
      <c r="F2502" s="23" t="s">
        <v>345</v>
      </c>
      <c r="G2502" s="23" t="s">
        <v>543</v>
      </c>
      <c r="H2502" s="32" t="s">
        <v>351</v>
      </c>
      <c r="I2502" s="32" t="s">
        <v>574</v>
      </c>
      <c r="J2502" s="135">
        <v>103</v>
      </c>
      <c r="K2502" s="28">
        <v>0.86407999999999996</v>
      </c>
      <c r="L2502" s="28">
        <f t="shared" si="80"/>
        <v>0.84687999999999997</v>
      </c>
      <c r="O2502" s="77">
        <v>0.85524</v>
      </c>
      <c r="BF2502" s="106"/>
    </row>
    <row r="2503" spans="1:58" x14ac:dyDescent="0.25">
      <c r="A2503" t="s">
        <v>17</v>
      </c>
      <c r="B2503" s="25">
        <v>2018</v>
      </c>
      <c r="C2503" s="25" t="s">
        <v>2</v>
      </c>
      <c r="D2503" s="25" t="s">
        <v>57</v>
      </c>
      <c r="E2503" s="25" t="s">
        <v>289</v>
      </c>
      <c r="F2503" s="23" t="s">
        <v>345</v>
      </c>
      <c r="G2503" s="23" t="s">
        <v>543</v>
      </c>
      <c r="H2503" s="32" t="s">
        <v>351</v>
      </c>
      <c r="I2503" s="32" t="s">
        <v>574</v>
      </c>
      <c r="J2503" s="135">
        <v>114</v>
      </c>
      <c r="K2503" s="28">
        <v>0.92981999999999998</v>
      </c>
      <c r="L2503" s="28">
        <f t="shared" si="80"/>
        <v>0.88095000000000001</v>
      </c>
      <c r="O2503" s="77">
        <v>0.85572000000000004</v>
      </c>
      <c r="BF2503" s="106"/>
    </row>
    <row r="2504" spans="1:58" x14ac:dyDescent="0.25">
      <c r="A2504" t="s">
        <v>17</v>
      </c>
      <c r="B2504" s="25">
        <v>2018</v>
      </c>
      <c r="C2504" s="25" t="s">
        <v>3</v>
      </c>
      <c r="D2504" s="25" t="s">
        <v>58</v>
      </c>
      <c r="E2504" s="25" t="s">
        <v>289</v>
      </c>
      <c r="F2504" s="23" t="s">
        <v>345</v>
      </c>
      <c r="G2504" s="23" t="s">
        <v>543</v>
      </c>
      <c r="H2504" s="32" t="s">
        <v>351</v>
      </c>
      <c r="I2504" s="32" t="s">
        <v>574</v>
      </c>
      <c r="J2504" s="135">
        <v>94</v>
      </c>
      <c r="K2504" s="28">
        <v>0.85106000000000004</v>
      </c>
      <c r="L2504" s="28">
        <f t="shared" si="80"/>
        <v>0.87085000000000001</v>
      </c>
      <c r="O2504" s="77">
        <v>0.85877999999999999</v>
      </c>
      <c r="BF2504" s="106"/>
    </row>
    <row r="2505" spans="1:58" x14ac:dyDescent="0.25">
      <c r="A2505" t="s">
        <v>17</v>
      </c>
      <c r="B2505" s="25">
        <v>2019</v>
      </c>
      <c r="C2505" s="25" t="s">
        <v>0</v>
      </c>
      <c r="D2505" s="25" t="s">
        <v>59</v>
      </c>
      <c r="E2505" s="25" t="s">
        <v>289</v>
      </c>
      <c r="F2505" s="23" t="s">
        <v>345</v>
      </c>
      <c r="G2505" s="23" t="s">
        <v>543</v>
      </c>
      <c r="H2505" s="32" t="s">
        <v>351</v>
      </c>
      <c r="I2505" s="32" t="s">
        <v>574</v>
      </c>
      <c r="J2505" s="135">
        <v>90</v>
      </c>
      <c r="K2505" s="28">
        <v>0.9</v>
      </c>
      <c r="L2505" s="28">
        <f t="shared" si="80"/>
        <v>0.88332999999999995</v>
      </c>
      <c r="O2505" s="77">
        <v>0.85007999999999995</v>
      </c>
      <c r="BF2505" s="106"/>
    </row>
    <row r="2506" spans="1:58" x14ac:dyDescent="0.25">
      <c r="A2506" t="s">
        <v>17</v>
      </c>
      <c r="B2506" s="25">
        <v>2019</v>
      </c>
      <c r="C2506" s="25" t="s">
        <v>1</v>
      </c>
      <c r="D2506" s="25" t="s">
        <v>60</v>
      </c>
      <c r="E2506" s="25" t="s">
        <v>289</v>
      </c>
      <c r="F2506" s="23" t="s">
        <v>345</v>
      </c>
      <c r="G2506" s="23" t="s">
        <v>543</v>
      </c>
      <c r="H2506" s="32" t="s">
        <v>351</v>
      </c>
      <c r="I2506" s="32" t="s">
        <v>574</v>
      </c>
      <c r="J2506" s="135">
        <v>90</v>
      </c>
      <c r="K2506" s="28">
        <v>0.83333000000000002</v>
      </c>
      <c r="L2506" s="28">
        <f t="shared" si="80"/>
        <v>0.84384999999999999</v>
      </c>
      <c r="O2506" s="77">
        <v>0.85524</v>
      </c>
      <c r="BF2506" s="106"/>
    </row>
    <row r="2507" spans="1:58" x14ac:dyDescent="0.25">
      <c r="A2507" t="s">
        <v>17</v>
      </c>
      <c r="B2507" s="25">
        <v>2019</v>
      </c>
      <c r="C2507" s="25" t="s">
        <v>2</v>
      </c>
      <c r="D2507" s="25" t="s">
        <v>61</v>
      </c>
      <c r="E2507" s="25" t="s">
        <v>289</v>
      </c>
      <c r="F2507" s="23" t="s">
        <v>345</v>
      </c>
      <c r="G2507" s="23" t="s">
        <v>543</v>
      </c>
      <c r="H2507" s="32" t="s">
        <v>351</v>
      </c>
      <c r="I2507" s="32" t="s">
        <v>574</v>
      </c>
      <c r="J2507" s="135">
        <v>115</v>
      </c>
      <c r="K2507" s="28">
        <v>0.94782999999999995</v>
      </c>
      <c r="L2507" s="28">
        <f t="shared" si="80"/>
        <v>0.89198</v>
      </c>
      <c r="O2507" s="77">
        <v>0.85079000000000005</v>
      </c>
      <c r="BF2507" s="106"/>
    </row>
    <row r="2508" spans="1:58" x14ac:dyDescent="0.25">
      <c r="A2508" t="s">
        <v>17</v>
      </c>
      <c r="B2508" s="25">
        <v>2019</v>
      </c>
      <c r="C2508" s="25" t="s">
        <v>3</v>
      </c>
      <c r="D2508" s="25" t="s">
        <v>62</v>
      </c>
      <c r="E2508" s="25" t="s">
        <v>289</v>
      </c>
      <c r="F2508" s="23" t="s">
        <v>345</v>
      </c>
      <c r="G2508" s="23" t="s">
        <v>543</v>
      </c>
      <c r="H2508" s="32" t="s">
        <v>351</v>
      </c>
      <c r="I2508" s="32" t="s">
        <v>574</v>
      </c>
      <c r="J2508" s="135">
        <v>95</v>
      </c>
      <c r="K2508" s="28">
        <v>0.89473999999999998</v>
      </c>
      <c r="L2508" s="28">
        <f t="shared" si="80"/>
        <v>0.88312000000000002</v>
      </c>
      <c r="O2508" s="77">
        <v>0.85265000000000002</v>
      </c>
      <c r="BF2508" s="106"/>
    </row>
    <row r="2509" spans="1:58" x14ac:dyDescent="0.25">
      <c r="A2509" t="s">
        <v>17</v>
      </c>
      <c r="B2509" s="25">
        <v>2020</v>
      </c>
      <c r="C2509" s="25" t="s">
        <v>0</v>
      </c>
      <c r="D2509" s="25" t="s">
        <v>63</v>
      </c>
      <c r="E2509" s="25" t="s">
        <v>289</v>
      </c>
      <c r="F2509" s="23" t="s">
        <v>345</v>
      </c>
      <c r="G2509" s="23" t="s">
        <v>543</v>
      </c>
      <c r="H2509" s="32" t="s">
        <v>351</v>
      </c>
      <c r="I2509" s="32" t="s">
        <v>574</v>
      </c>
      <c r="J2509" s="135">
        <v>102</v>
      </c>
      <c r="K2509" s="28">
        <v>0.88234999999999997</v>
      </c>
      <c r="L2509" s="28">
        <f t="shared" si="80"/>
        <v>0.89849999999999997</v>
      </c>
      <c r="O2509" s="77">
        <v>0.84214</v>
      </c>
      <c r="BF2509" s="106"/>
    </row>
    <row r="2510" spans="1:58" x14ac:dyDescent="0.25">
      <c r="A2510" t="s">
        <v>17</v>
      </c>
      <c r="B2510" s="25">
        <v>2020</v>
      </c>
      <c r="C2510" s="25" t="s">
        <v>1</v>
      </c>
      <c r="D2510" s="25" t="s">
        <v>64</v>
      </c>
      <c r="E2510" s="25" t="s">
        <v>289</v>
      </c>
      <c r="F2510" s="23" t="s">
        <v>345</v>
      </c>
      <c r="G2510" s="23" t="s">
        <v>543</v>
      </c>
      <c r="H2510" s="32" t="s">
        <v>351</v>
      </c>
      <c r="I2510" s="32" t="s">
        <v>574</v>
      </c>
      <c r="J2510" s="135">
        <v>48</v>
      </c>
      <c r="K2510" s="28">
        <v>0.79166999999999998</v>
      </c>
      <c r="L2510" s="28">
        <f t="shared" si="80"/>
        <v>0.82352999999999998</v>
      </c>
      <c r="O2510" s="77">
        <v>0.81738999999999995</v>
      </c>
      <c r="BF2510" s="106"/>
    </row>
    <row r="2511" spans="1:58" x14ac:dyDescent="0.25">
      <c r="A2511" t="s">
        <v>17</v>
      </c>
      <c r="B2511" s="25">
        <v>2020</v>
      </c>
      <c r="C2511" s="25" t="s">
        <v>2</v>
      </c>
      <c r="D2511" s="25" t="s">
        <v>65</v>
      </c>
      <c r="E2511" s="25" t="s">
        <v>289</v>
      </c>
      <c r="F2511" s="23" t="s">
        <v>345</v>
      </c>
      <c r="G2511" s="23" t="s">
        <v>543</v>
      </c>
      <c r="H2511" s="32" t="s">
        <v>351</v>
      </c>
      <c r="I2511" s="32" t="s">
        <v>574</v>
      </c>
      <c r="J2511" s="135">
        <v>39</v>
      </c>
      <c r="K2511" s="28">
        <v>0.69230999999999998</v>
      </c>
      <c r="L2511" s="28">
        <f t="shared" si="80"/>
        <v>0.82432000000000005</v>
      </c>
      <c r="O2511" s="77">
        <v>0.82706999999999997</v>
      </c>
      <c r="BF2511" s="106"/>
    </row>
    <row r="2512" spans="1:58" x14ac:dyDescent="0.25">
      <c r="A2512" t="s">
        <v>17</v>
      </c>
      <c r="B2512" s="25">
        <v>2020</v>
      </c>
      <c r="C2512" s="25" t="s">
        <v>3</v>
      </c>
      <c r="D2512" s="25" t="s">
        <v>66</v>
      </c>
      <c r="E2512" s="25" t="s">
        <v>289</v>
      </c>
      <c r="F2512" s="23" t="s">
        <v>345</v>
      </c>
      <c r="G2512" s="23" t="s">
        <v>543</v>
      </c>
      <c r="H2512" s="32" t="s">
        <v>351</v>
      </c>
      <c r="I2512" s="32" t="s">
        <v>574</v>
      </c>
      <c r="J2512" s="135">
        <v>67</v>
      </c>
      <c r="K2512" s="28">
        <v>0.79103999999999997</v>
      </c>
      <c r="L2512" s="28">
        <f t="shared" si="80"/>
        <v>0.85306000000000004</v>
      </c>
      <c r="O2512" s="77">
        <v>0.85233000000000003</v>
      </c>
      <c r="BF2512" s="106"/>
    </row>
    <row r="2513" spans="1:58" x14ac:dyDescent="0.25">
      <c r="A2513" t="s">
        <v>17</v>
      </c>
      <c r="B2513" s="25">
        <v>2021</v>
      </c>
      <c r="C2513" s="25" t="s">
        <v>0</v>
      </c>
      <c r="D2513" s="25" t="s">
        <v>67</v>
      </c>
      <c r="E2513" s="25" t="s">
        <v>289</v>
      </c>
      <c r="F2513" s="23" t="s">
        <v>345</v>
      </c>
      <c r="G2513" s="23" t="s">
        <v>543</v>
      </c>
      <c r="H2513" s="32" t="s">
        <v>351</v>
      </c>
      <c r="I2513" s="32" t="s">
        <v>574</v>
      </c>
      <c r="J2513" s="135">
        <v>113</v>
      </c>
      <c r="K2513" s="28">
        <v>0.91149999999999998</v>
      </c>
      <c r="L2513" s="28">
        <f t="shared" si="80"/>
        <v>0.88524999999999998</v>
      </c>
      <c r="O2513" s="77">
        <v>0.86184000000000005</v>
      </c>
      <c r="BF2513" s="106"/>
    </row>
    <row r="2514" spans="1:58" x14ac:dyDescent="0.25">
      <c r="A2514" t="s">
        <v>17</v>
      </c>
      <c r="B2514" s="25">
        <v>2021</v>
      </c>
      <c r="C2514" s="25" t="s">
        <v>1</v>
      </c>
      <c r="D2514" s="25" t="s">
        <v>68</v>
      </c>
      <c r="E2514" s="25" t="s">
        <v>289</v>
      </c>
      <c r="F2514" s="23" t="s">
        <v>345</v>
      </c>
      <c r="G2514" s="23" t="s">
        <v>543</v>
      </c>
      <c r="H2514" s="32" t="s">
        <v>351</v>
      </c>
      <c r="I2514" s="32" t="s">
        <v>574</v>
      </c>
      <c r="J2514" s="135">
        <v>108</v>
      </c>
      <c r="K2514" s="28">
        <v>0.89815</v>
      </c>
      <c r="L2514" s="28">
        <f t="shared" si="80"/>
        <v>0.87973000000000001</v>
      </c>
      <c r="O2514" s="77">
        <v>0.85790999999999995</v>
      </c>
      <c r="BF2514" s="106"/>
    </row>
    <row r="2515" spans="1:58" x14ac:dyDescent="0.25">
      <c r="A2515" t="s">
        <v>17</v>
      </c>
      <c r="B2515" s="25">
        <v>2021</v>
      </c>
      <c r="C2515" s="25" t="s">
        <v>2</v>
      </c>
      <c r="D2515" s="25" t="s">
        <v>69</v>
      </c>
      <c r="E2515" s="25" t="s">
        <v>289</v>
      </c>
      <c r="F2515" s="23" t="s">
        <v>345</v>
      </c>
      <c r="G2515" s="23" t="s">
        <v>543</v>
      </c>
      <c r="H2515" s="32" t="s">
        <v>351</v>
      </c>
      <c r="I2515" s="32" t="s">
        <v>574</v>
      </c>
      <c r="J2515" s="135">
        <v>109</v>
      </c>
      <c r="K2515" s="28">
        <v>0.88073000000000001</v>
      </c>
      <c r="L2515" s="28">
        <f t="shared" si="80"/>
        <v>0.88966000000000001</v>
      </c>
      <c r="O2515" s="77">
        <v>0.85472999999999999</v>
      </c>
      <c r="BF2515" s="106"/>
    </row>
    <row r="2516" spans="1:58" x14ac:dyDescent="0.25">
      <c r="A2516" t="s">
        <v>17</v>
      </c>
      <c r="B2516" s="25">
        <v>2021</v>
      </c>
      <c r="C2516" s="25" t="s">
        <v>3</v>
      </c>
      <c r="D2516" s="25" t="s">
        <v>70</v>
      </c>
      <c r="E2516" s="25" t="s">
        <v>289</v>
      </c>
      <c r="F2516" s="23" t="s">
        <v>345</v>
      </c>
      <c r="G2516" s="23" t="s">
        <v>543</v>
      </c>
      <c r="H2516" s="32" t="s">
        <v>351</v>
      </c>
      <c r="I2516" s="32" t="s">
        <v>574</v>
      </c>
      <c r="J2516" s="135">
        <v>115</v>
      </c>
      <c r="K2516" s="28">
        <v>0.86087000000000002</v>
      </c>
      <c r="L2516" s="28">
        <f t="shared" si="80"/>
        <v>0.90237000000000001</v>
      </c>
      <c r="O2516" s="77">
        <v>0.86302999999999996</v>
      </c>
      <c r="BF2516" s="106"/>
    </row>
    <row r="2517" spans="1:58" x14ac:dyDescent="0.25">
      <c r="A2517" t="s">
        <v>17</v>
      </c>
      <c r="B2517" s="25">
        <v>2022</v>
      </c>
      <c r="C2517" s="25" t="s">
        <v>0</v>
      </c>
      <c r="D2517" s="25" t="s">
        <v>71</v>
      </c>
      <c r="E2517" s="25" t="s">
        <v>289</v>
      </c>
      <c r="F2517" s="23" t="s">
        <v>345</v>
      </c>
      <c r="G2517" s="23" t="s">
        <v>543</v>
      </c>
      <c r="H2517" s="32" t="s">
        <v>351</v>
      </c>
      <c r="I2517" s="32" t="s">
        <v>574</v>
      </c>
      <c r="J2517" s="135">
        <v>114</v>
      </c>
      <c r="K2517" s="28">
        <v>0.87719000000000003</v>
      </c>
      <c r="L2517" s="28">
        <f t="shared" si="80"/>
        <v>0.9</v>
      </c>
      <c r="O2517" s="77">
        <v>0.86423000000000005</v>
      </c>
      <c r="BF2517" s="106"/>
    </row>
    <row r="2518" spans="1:58" x14ac:dyDescent="0.25">
      <c r="A2518" t="s">
        <v>17</v>
      </c>
      <c r="B2518" s="25">
        <v>2022</v>
      </c>
      <c r="C2518" s="25" t="s">
        <v>1</v>
      </c>
      <c r="D2518" s="25" t="s">
        <v>72</v>
      </c>
      <c r="E2518" s="25" t="s">
        <v>289</v>
      </c>
      <c r="F2518" s="23" t="s">
        <v>345</v>
      </c>
      <c r="G2518" s="23" t="s">
        <v>543</v>
      </c>
      <c r="H2518" s="32" t="s">
        <v>351</v>
      </c>
      <c r="I2518" s="32" t="s">
        <v>574</v>
      </c>
      <c r="J2518" s="135">
        <v>116</v>
      </c>
      <c r="K2518" s="28">
        <v>0.94828000000000001</v>
      </c>
      <c r="L2518" s="28">
        <f t="shared" si="80"/>
        <v>0.93254999999999999</v>
      </c>
      <c r="O2518" s="77">
        <v>0.85797999999999996</v>
      </c>
      <c r="BF2518" s="106"/>
    </row>
    <row r="2519" spans="1:58" x14ac:dyDescent="0.25">
      <c r="A2519" t="s">
        <v>17</v>
      </c>
      <c r="B2519" s="25">
        <v>2022</v>
      </c>
      <c r="C2519" s="25" t="s">
        <v>2</v>
      </c>
      <c r="D2519" s="25" t="s">
        <v>73</v>
      </c>
      <c r="E2519" s="25" t="s">
        <v>289</v>
      </c>
      <c r="F2519" s="23" t="s">
        <v>345</v>
      </c>
      <c r="G2519" s="23" t="s">
        <v>543</v>
      </c>
      <c r="H2519" s="32" t="s">
        <v>351</v>
      </c>
      <c r="I2519" s="32" t="s">
        <v>574</v>
      </c>
      <c r="J2519" s="135">
        <v>109</v>
      </c>
      <c r="K2519" s="28">
        <v>0.93577999999999995</v>
      </c>
      <c r="L2519" s="28">
        <f t="shared" si="80"/>
        <v>0.89685000000000004</v>
      </c>
      <c r="O2519" s="77">
        <v>0.85080999999999996</v>
      </c>
      <c r="BF2519" s="106"/>
    </row>
    <row r="2520" spans="1:58" x14ac:dyDescent="0.25">
      <c r="A2520" t="s">
        <v>17</v>
      </c>
      <c r="B2520" s="25">
        <v>2022</v>
      </c>
      <c r="C2520" s="25" t="s">
        <v>3</v>
      </c>
      <c r="D2520" s="25" t="s">
        <v>493</v>
      </c>
      <c r="E2520" s="25" t="s">
        <v>289</v>
      </c>
      <c r="F2520" s="23" t="s">
        <v>345</v>
      </c>
      <c r="G2520" s="23" t="s">
        <v>543</v>
      </c>
      <c r="H2520" s="32" t="s">
        <v>351</v>
      </c>
      <c r="I2520" s="32" t="s">
        <v>574</v>
      </c>
      <c r="J2520" s="135">
        <v>121</v>
      </c>
      <c r="K2520" s="28">
        <v>0.90908999999999995</v>
      </c>
      <c r="L2520" s="28">
        <f t="shared" si="80"/>
        <v>0.91193000000000002</v>
      </c>
      <c r="O2520" s="77">
        <v>0.85358999999999996</v>
      </c>
      <c r="BF2520" s="106"/>
    </row>
    <row r="2521" spans="1:58" x14ac:dyDescent="0.25">
      <c r="A2521" t="s">
        <v>17</v>
      </c>
      <c r="B2521" s="25">
        <v>2023</v>
      </c>
      <c r="C2521" s="25" t="s">
        <v>0</v>
      </c>
      <c r="D2521" s="25" t="s">
        <v>537</v>
      </c>
      <c r="E2521" s="25" t="s">
        <v>289</v>
      </c>
      <c r="F2521" s="23" t="s">
        <v>345</v>
      </c>
      <c r="G2521" s="23" t="s">
        <v>543</v>
      </c>
      <c r="H2521" s="32" t="s">
        <v>351</v>
      </c>
      <c r="I2521" s="32" t="s">
        <v>574</v>
      </c>
      <c r="J2521" s="135">
        <v>109</v>
      </c>
      <c r="K2521" s="28">
        <v>0.87156</v>
      </c>
      <c r="L2521" s="28">
        <f t="shared" si="80"/>
        <v>0.89881</v>
      </c>
      <c r="O2521" s="77">
        <v>0.85650000000000004</v>
      </c>
      <c r="BF2521" s="106"/>
    </row>
    <row r="2522" spans="1:58" x14ac:dyDescent="0.25">
      <c r="A2522" t="s">
        <v>17</v>
      </c>
      <c r="B2522" s="25">
        <v>2018</v>
      </c>
      <c r="C2522" s="25" t="s">
        <v>0</v>
      </c>
      <c r="D2522" s="25" t="s">
        <v>54</v>
      </c>
      <c r="E2522" s="25" t="s">
        <v>291</v>
      </c>
      <c r="F2522" s="23" t="s">
        <v>346</v>
      </c>
      <c r="G2522" s="23" t="s">
        <v>552</v>
      </c>
      <c r="H2522" s="32" t="s">
        <v>354</v>
      </c>
      <c r="I2522" s="32" t="s">
        <v>574</v>
      </c>
      <c r="J2522" s="135">
        <v>116</v>
      </c>
      <c r="K2522" s="28">
        <v>0.77585999999999999</v>
      </c>
      <c r="L2522" s="28">
        <f t="shared" si="80"/>
        <v>0.83921999999999997</v>
      </c>
      <c r="O2522" s="77">
        <v>0.84830000000000005</v>
      </c>
      <c r="BF2522" s="106"/>
    </row>
    <row r="2523" spans="1:58" x14ac:dyDescent="0.25">
      <c r="A2523" t="s">
        <v>17</v>
      </c>
      <c r="B2523" s="25">
        <v>2018</v>
      </c>
      <c r="C2523" s="25" t="s">
        <v>1</v>
      </c>
      <c r="D2523" s="25" t="s">
        <v>56</v>
      </c>
      <c r="E2523" s="25" t="s">
        <v>291</v>
      </c>
      <c r="F2523" s="23" t="s">
        <v>346</v>
      </c>
      <c r="G2523" s="23" t="s">
        <v>552</v>
      </c>
      <c r="H2523" s="32" t="s">
        <v>354</v>
      </c>
      <c r="I2523" s="32" t="s">
        <v>574</v>
      </c>
      <c r="J2523" s="135">
        <v>150</v>
      </c>
      <c r="K2523" s="28">
        <v>0.86667000000000005</v>
      </c>
      <c r="L2523" s="28">
        <f t="shared" si="80"/>
        <v>0.83714999999999995</v>
      </c>
      <c r="O2523" s="77">
        <v>0.85524</v>
      </c>
      <c r="BF2523" s="106"/>
    </row>
    <row r="2524" spans="1:58" x14ac:dyDescent="0.25">
      <c r="A2524" t="s">
        <v>17</v>
      </c>
      <c r="B2524" s="25">
        <v>2018</v>
      </c>
      <c r="C2524" s="25" t="s">
        <v>2</v>
      </c>
      <c r="D2524" s="25" t="s">
        <v>57</v>
      </c>
      <c r="E2524" s="25" t="s">
        <v>291</v>
      </c>
      <c r="F2524" s="23" t="s">
        <v>346</v>
      </c>
      <c r="G2524" s="23" t="s">
        <v>552</v>
      </c>
      <c r="H2524" s="32" t="s">
        <v>354</v>
      </c>
      <c r="I2524" s="32" t="s">
        <v>574</v>
      </c>
      <c r="J2524" s="135">
        <v>171</v>
      </c>
      <c r="K2524" s="28">
        <v>0.81871000000000005</v>
      </c>
      <c r="L2524" s="28">
        <f t="shared" si="80"/>
        <v>0.84901000000000004</v>
      </c>
      <c r="O2524" s="77">
        <v>0.85572000000000004</v>
      </c>
      <c r="BF2524" s="106"/>
    </row>
    <row r="2525" spans="1:58" x14ac:dyDescent="0.25">
      <c r="A2525" t="s">
        <v>17</v>
      </c>
      <c r="B2525" s="25">
        <v>2018</v>
      </c>
      <c r="C2525" s="25" t="s">
        <v>3</v>
      </c>
      <c r="D2525" s="25" t="s">
        <v>58</v>
      </c>
      <c r="E2525" s="25" t="s">
        <v>291</v>
      </c>
      <c r="F2525" s="23" t="s">
        <v>346</v>
      </c>
      <c r="G2525" s="23" t="s">
        <v>552</v>
      </c>
      <c r="H2525" s="32" t="s">
        <v>354</v>
      </c>
      <c r="I2525" s="32" t="s">
        <v>574</v>
      </c>
      <c r="J2525" s="135">
        <v>123</v>
      </c>
      <c r="K2525" s="28">
        <v>0.87805</v>
      </c>
      <c r="L2525" s="28">
        <f t="shared" si="80"/>
        <v>0.84667999999999999</v>
      </c>
      <c r="O2525" s="77">
        <v>0.85877999999999999</v>
      </c>
      <c r="BF2525" s="106"/>
    </row>
    <row r="2526" spans="1:58" x14ac:dyDescent="0.25">
      <c r="A2526" t="s">
        <v>17</v>
      </c>
      <c r="B2526" s="25">
        <v>2019</v>
      </c>
      <c r="C2526" s="25" t="s">
        <v>0</v>
      </c>
      <c r="D2526" s="25" t="s">
        <v>59</v>
      </c>
      <c r="E2526" s="25" t="s">
        <v>291</v>
      </c>
      <c r="F2526" s="23" t="s">
        <v>346</v>
      </c>
      <c r="G2526" s="23" t="s">
        <v>552</v>
      </c>
      <c r="H2526" s="32" t="s">
        <v>354</v>
      </c>
      <c r="I2526" s="32" t="s">
        <v>574</v>
      </c>
      <c r="J2526" s="135">
        <v>138</v>
      </c>
      <c r="K2526" s="28">
        <v>0.76812000000000002</v>
      </c>
      <c r="L2526" s="28">
        <f t="shared" si="80"/>
        <v>0.84623000000000004</v>
      </c>
      <c r="O2526" s="77">
        <v>0.85007999999999995</v>
      </c>
      <c r="BF2526" s="106"/>
    </row>
    <row r="2527" spans="1:58" x14ac:dyDescent="0.25">
      <c r="A2527" t="s">
        <v>17</v>
      </c>
      <c r="B2527" s="25">
        <v>2019</v>
      </c>
      <c r="C2527" s="25" t="s">
        <v>1</v>
      </c>
      <c r="D2527" s="25" t="s">
        <v>60</v>
      </c>
      <c r="E2527" s="25" t="s">
        <v>291</v>
      </c>
      <c r="F2527" s="23" t="s">
        <v>346</v>
      </c>
      <c r="G2527" s="23" t="s">
        <v>552</v>
      </c>
      <c r="H2527" s="32" t="s">
        <v>354</v>
      </c>
      <c r="I2527" s="32" t="s">
        <v>574</v>
      </c>
      <c r="J2527" s="135">
        <v>123</v>
      </c>
      <c r="K2527" s="28">
        <v>0.82113999999999998</v>
      </c>
      <c r="L2527" s="28">
        <f t="shared" si="80"/>
        <v>0.82640000000000002</v>
      </c>
      <c r="O2527" s="77">
        <v>0.85524</v>
      </c>
      <c r="BF2527" s="106"/>
    </row>
    <row r="2528" spans="1:58" x14ac:dyDescent="0.25">
      <c r="A2528" t="s">
        <v>17</v>
      </c>
      <c r="B2528" s="25">
        <v>2019</v>
      </c>
      <c r="C2528" s="25" t="s">
        <v>2</v>
      </c>
      <c r="D2528" s="25" t="s">
        <v>61</v>
      </c>
      <c r="E2528" s="25" t="s">
        <v>291</v>
      </c>
      <c r="F2528" s="23" t="s">
        <v>346</v>
      </c>
      <c r="G2528" s="23" t="s">
        <v>552</v>
      </c>
      <c r="H2528" s="32" t="s">
        <v>354</v>
      </c>
      <c r="I2528" s="32" t="s">
        <v>574</v>
      </c>
      <c r="J2528" s="135">
        <v>159</v>
      </c>
      <c r="K2528" s="28">
        <v>0.86163999999999996</v>
      </c>
      <c r="L2528" s="28">
        <f t="shared" si="80"/>
        <v>0.83389999999999997</v>
      </c>
      <c r="O2528" s="77">
        <v>0.85079000000000005</v>
      </c>
      <c r="BF2528" s="106"/>
    </row>
    <row r="2529" spans="1:58" x14ac:dyDescent="0.25">
      <c r="A2529" t="s">
        <v>17</v>
      </c>
      <c r="B2529" s="25">
        <v>2019</v>
      </c>
      <c r="C2529" s="25" t="s">
        <v>3</v>
      </c>
      <c r="D2529" s="25" t="s">
        <v>62</v>
      </c>
      <c r="E2529" s="25" t="s">
        <v>291</v>
      </c>
      <c r="F2529" s="23" t="s">
        <v>346</v>
      </c>
      <c r="G2529" s="23" t="s">
        <v>552</v>
      </c>
      <c r="H2529" s="32" t="s">
        <v>354</v>
      </c>
      <c r="I2529" s="32" t="s">
        <v>574</v>
      </c>
      <c r="J2529" s="135">
        <v>136</v>
      </c>
      <c r="K2529" s="28">
        <v>0.83823999999999999</v>
      </c>
      <c r="L2529" s="28">
        <f t="shared" si="80"/>
        <v>0.84880999999999995</v>
      </c>
      <c r="O2529" s="77">
        <v>0.85265000000000002</v>
      </c>
      <c r="BF2529" s="106"/>
    </row>
    <row r="2530" spans="1:58" x14ac:dyDescent="0.25">
      <c r="A2530" t="s">
        <v>17</v>
      </c>
      <c r="B2530" s="25">
        <v>2020</v>
      </c>
      <c r="C2530" s="25" t="s">
        <v>0</v>
      </c>
      <c r="D2530" s="25" t="s">
        <v>63</v>
      </c>
      <c r="E2530" s="25" t="s">
        <v>291</v>
      </c>
      <c r="F2530" s="23" t="s">
        <v>346</v>
      </c>
      <c r="G2530" s="23" t="s">
        <v>552</v>
      </c>
      <c r="H2530" s="32" t="s">
        <v>354</v>
      </c>
      <c r="I2530" s="32" t="s">
        <v>574</v>
      </c>
      <c r="J2530" s="135">
        <v>144</v>
      </c>
      <c r="K2530" s="28">
        <v>0.84028000000000003</v>
      </c>
      <c r="L2530" s="28">
        <f t="shared" si="80"/>
        <v>0.82018000000000002</v>
      </c>
      <c r="O2530" s="77">
        <v>0.84214</v>
      </c>
      <c r="BF2530" s="106"/>
    </row>
    <row r="2531" spans="1:58" x14ac:dyDescent="0.25">
      <c r="A2531" t="s">
        <v>17</v>
      </c>
      <c r="B2531" s="25">
        <v>2020</v>
      </c>
      <c r="C2531" s="25" t="s">
        <v>1</v>
      </c>
      <c r="D2531" s="25" t="s">
        <v>64</v>
      </c>
      <c r="E2531" s="25" t="s">
        <v>291</v>
      </c>
      <c r="F2531" s="23" t="s">
        <v>346</v>
      </c>
      <c r="G2531" s="23" t="s">
        <v>552</v>
      </c>
      <c r="H2531" s="32" t="s">
        <v>354</v>
      </c>
      <c r="I2531" s="32" t="s">
        <v>574</v>
      </c>
      <c r="J2531" s="135">
        <v>64</v>
      </c>
      <c r="K2531" s="28">
        <v>0.76563000000000003</v>
      </c>
      <c r="L2531" s="28">
        <f t="shared" si="80"/>
        <v>0.78981999999999997</v>
      </c>
      <c r="O2531" s="77">
        <v>0.81738999999999995</v>
      </c>
      <c r="BF2531" s="106"/>
    </row>
    <row r="2532" spans="1:58" x14ac:dyDescent="0.25">
      <c r="A2532" t="s">
        <v>17</v>
      </c>
      <c r="B2532" s="25">
        <v>2020</v>
      </c>
      <c r="C2532" s="25" t="s">
        <v>2</v>
      </c>
      <c r="D2532" s="25" t="s">
        <v>65</v>
      </c>
      <c r="E2532" s="25" t="s">
        <v>291</v>
      </c>
      <c r="F2532" s="23" t="s">
        <v>346</v>
      </c>
      <c r="G2532" s="23" t="s">
        <v>552</v>
      </c>
      <c r="H2532" s="32" t="s">
        <v>354</v>
      </c>
      <c r="I2532" s="32" t="s">
        <v>574</v>
      </c>
      <c r="J2532" s="135">
        <v>109</v>
      </c>
      <c r="K2532" s="28">
        <v>0.77981999999999996</v>
      </c>
      <c r="L2532" s="28">
        <f t="shared" si="80"/>
        <v>0.80605000000000004</v>
      </c>
      <c r="O2532" s="77">
        <v>0.82706999999999997</v>
      </c>
      <c r="BF2532" s="106"/>
    </row>
    <row r="2533" spans="1:58" x14ac:dyDescent="0.25">
      <c r="A2533" t="s">
        <v>17</v>
      </c>
      <c r="B2533" s="25">
        <v>2020</v>
      </c>
      <c r="C2533" s="25" t="s">
        <v>3</v>
      </c>
      <c r="D2533" s="25" t="s">
        <v>66</v>
      </c>
      <c r="E2533" s="25" t="s">
        <v>291</v>
      </c>
      <c r="F2533" s="23" t="s">
        <v>346</v>
      </c>
      <c r="G2533" s="23" t="s">
        <v>552</v>
      </c>
      <c r="H2533" s="32" t="s">
        <v>354</v>
      </c>
      <c r="I2533" s="32" t="s">
        <v>574</v>
      </c>
      <c r="J2533" s="135">
        <v>139</v>
      </c>
      <c r="K2533" s="28">
        <v>0.82733999999999996</v>
      </c>
      <c r="L2533" s="28">
        <f t="shared" si="80"/>
        <v>0.84758</v>
      </c>
      <c r="O2533" s="77">
        <v>0.85233000000000003</v>
      </c>
      <c r="BF2533" s="106"/>
    </row>
    <row r="2534" spans="1:58" x14ac:dyDescent="0.25">
      <c r="A2534" t="s">
        <v>17</v>
      </c>
      <c r="B2534" s="25">
        <v>2021</v>
      </c>
      <c r="C2534" s="25" t="s">
        <v>0</v>
      </c>
      <c r="D2534" s="25" t="s">
        <v>67</v>
      </c>
      <c r="E2534" s="25" t="s">
        <v>291</v>
      </c>
      <c r="F2534" s="23" t="s">
        <v>346</v>
      </c>
      <c r="G2534" s="23" t="s">
        <v>552</v>
      </c>
      <c r="H2534" s="32" t="s">
        <v>354</v>
      </c>
      <c r="I2534" s="32" t="s">
        <v>574</v>
      </c>
      <c r="J2534" s="135">
        <v>143</v>
      </c>
      <c r="K2534" s="28">
        <v>0.84614999999999996</v>
      </c>
      <c r="L2534" s="28">
        <f t="shared" si="80"/>
        <v>0.84204999999999997</v>
      </c>
      <c r="O2534" s="77">
        <v>0.86184000000000005</v>
      </c>
      <c r="BF2534" s="106"/>
    </row>
    <row r="2535" spans="1:58" x14ac:dyDescent="0.25">
      <c r="A2535" t="s">
        <v>17</v>
      </c>
      <c r="B2535" s="25">
        <v>2021</v>
      </c>
      <c r="C2535" s="25" t="s">
        <v>1</v>
      </c>
      <c r="D2535" s="25" t="s">
        <v>68</v>
      </c>
      <c r="E2535" s="25" t="s">
        <v>291</v>
      </c>
      <c r="F2535" s="23" t="s">
        <v>346</v>
      </c>
      <c r="G2535" s="23" t="s">
        <v>552</v>
      </c>
      <c r="H2535" s="32" t="s">
        <v>354</v>
      </c>
      <c r="I2535" s="32" t="s">
        <v>574</v>
      </c>
      <c r="J2535" s="135">
        <v>167</v>
      </c>
      <c r="K2535" s="28">
        <v>0.8024</v>
      </c>
      <c r="L2535" s="28">
        <f t="shared" si="80"/>
        <v>0.84450000000000003</v>
      </c>
      <c r="O2535" s="77">
        <v>0.85790999999999995</v>
      </c>
      <c r="BF2535" s="106"/>
    </row>
    <row r="2536" spans="1:58" x14ac:dyDescent="0.25">
      <c r="A2536" t="s">
        <v>17</v>
      </c>
      <c r="B2536" s="25">
        <v>2021</v>
      </c>
      <c r="C2536" s="25" t="s">
        <v>2</v>
      </c>
      <c r="D2536" s="25" t="s">
        <v>69</v>
      </c>
      <c r="E2536" s="25" t="s">
        <v>291</v>
      </c>
      <c r="F2536" s="23" t="s">
        <v>346</v>
      </c>
      <c r="G2536" s="23" t="s">
        <v>552</v>
      </c>
      <c r="H2536" s="32" t="s">
        <v>354</v>
      </c>
      <c r="I2536" s="32" t="s">
        <v>574</v>
      </c>
      <c r="J2536" s="135">
        <v>146</v>
      </c>
      <c r="K2536" s="28">
        <v>0.87670999999999999</v>
      </c>
      <c r="L2536" s="28">
        <f t="shared" si="80"/>
        <v>0.85921000000000003</v>
      </c>
      <c r="O2536" s="77">
        <v>0.85472999999999999</v>
      </c>
      <c r="BF2536" s="106"/>
    </row>
    <row r="2537" spans="1:58" x14ac:dyDescent="0.25">
      <c r="A2537" t="s">
        <v>17</v>
      </c>
      <c r="B2537" s="25">
        <v>2021</v>
      </c>
      <c r="C2537" s="25" t="s">
        <v>3</v>
      </c>
      <c r="D2537" s="25" t="s">
        <v>70</v>
      </c>
      <c r="E2537" s="25" t="s">
        <v>291</v>
      </c>
      <c r="F2537" s="23" t="s">
        <v>346</v>
      </c>
      <c r="G2537" s="23" t="s">
        <v>552</v>
      </c>
      <c r="H2537" s="32" t="s">
        <v>354</v>
      </c>
      <c r="I2537" s="32" t="s">
        <v>574</v>
      </c>
      <c r="J2537" s="135">
        <v>136</v>
      </c>
      <c r="K2537" s="28">
        <v>0.88971</v>
      </c>
      <c r="L2537" s="28">
        <f t="shared" si="80"/>
        <v>0.86577999999999999</v>
      </c>
      <c r="O2537" s="77">
        <v>0.86302999999999996</v>
      </c>
      <c r="BF2537" s="106"/>
    </row>
    <row r="2538" spans="1:58" x14ac:dyDescent="0.25">
      <c r="A2538" t="s">
        <v>17</v>
      </c>
      <c r="B2538" s="25">
        <v>2022</v>
      </c>
      <c r="C2538" s="25" t="s">
        <v>0</v>
      </c>
      <c r="D2538" s="25" t="s">
        <v>71</v>
      </c>
      <c r="E2538" s="25" t="s">
        <v>291</v>
      </c>
      <c r="F2538" s="23" t="s">
        <v>346</v>
      </c>
      <c r="G2538" s="23" t="s">
        <v>552</v>
      </c>
      <c r="H2538" s="32" t="s">
        <v>354</v>
      </c>
      <c r="I2538" s="32" t="s">
        <v>574</v>
      </c>
      <c r="J2538" s="135">
        <v>109</v>
      </c>
      <c r="K2538" s="28">
        <v>0.86238999999999999</v>
      </c>
      <c r="L2538" s="28">
        <f t="shared" si="80"/>
        <v>0.84867000000000004</v>
      </c>
      <c r="O2538" s="77">
        <v>0.86423000000000005</v>
      </c>
      <c r="BF2538" s="106"/>
    </row>
    <row r="2539" spans="1:58" x14ac:dyDescent="0.25">
      <c r="A2539" t="s">
        <v>17</v>
      </c>
      <c r="B2539" s="25">
        <v>2022</v>
      </c>
      <c r="C2539" s="25" t="s">
        <v>1</v>
      </c>
      <c r="D2539" s="25" t="s">
        <v>72</v>
      </c>
      <c r="E2539" s="25" t="s">
        <v>291</v>
      </c>
      <c r="F2539" s="23" t="s">
        <v>346</v>
      </c>
      <c r="G2539" s="23" t="s">
        <v>552</v>
      </c>
      <c r="H2539" s="32" t="s">
        <v>354</v>
      </c>
      <c r="I2539" s="32" t="s">
        <v>574</v>
      </c>
      <c r="J2539" s="135">
        <v>153</v>
      </c>
      <c r="K2539" s="28">
        <v>0.77778000000000003</v>
      </c>
      <c r="L2539" s="28">
        <f t="shared" si="80"/>
        <v>0.83528999999999998</v>
      </c>
      <c r="O2539" s="77">
        <v>0.85797999999999996</v>
      </c>
      <c r="BF2539" s="106"/>
    </row>
    <row r="2540" spans="1:58" x14ac:dyDescent="0.25">
      <c r="A2540" t="s">
        <v>17</v>
      </c>
      <c r="B2540" s="25">
        <v>2022</v>
      </c>
      <c r="C2540" s="25" t="s">
        <v>2</v>
      </c>
      <c r="D2540" s="25" t="s">
        <v>73</v>
      </c>
      <c r="E2540" s="25" t="s">
        <v>291</v>
      </c>
      <c r="F2540" s="23" t="s">
        <v>346</v>
      </c>
      <c r="G2540" s="23" t="s">
        <v>552</v>
      </c>
      <c r="H2540" s="32" t="s">
        <v>354</v>
      </c>
      <c r="I2540" s="32" t="s">
        <v>574</v>
      </c>
      <c r="J2540" s="135">
        <v>155</v>
      </c>
      <c r="K2540" s="28">
        <v>0.76773999999999998</v>
      </c>
      <c r="L2540" s="28">
        <f t="shared" si="80"/>
        <v>0.83216999999999997</v>
      </c>
      <c r="O2540" s="77">
        <v>0.85080999999999996</v>
      </c>
      <c r="BF2540" s="106"/>
    </row>
    <row r="2541" spans="1:58" x14ac:dyDescent="0.25">
      <c r="A2541" t="s">
        <v>17</v>
      </c>
      <c r="B2541" s="25">
        <v>2022</v>
      </c>
      <c r="C2541" s="25" t="s">
        <v>3</v>
      </c>
      <c r="D2541" s="25" t="s">
        <v>493</v>
      </c>
      <c r="E2541" s="25" t="s">
        <v>291</v>
      </c>
      <c r="F2541" s="23" t="s">
        <v>346</v>
      </c>
      <c r="G2541" s="23" t="s">
        <v>552</v>
      </c>
      <c r="H2541" s="32" t="s">
        <v>354</v>
      </c>
      <c r="I2541" s="32" t="s">
        <v>574</v>
      </c>
      <c r="J2541" s="135">
        <v>134</v>
      </c>
      <c r="K2541" s="28">
        <v>0.85821000000000003</v>
      </c>
      <c r="L2541" s="28">
        <f t="shared" si="80"/>
        <v>0.85658999999999996</v>
      </c>
      <c r="O2541" s="77">
        <v>0.85358999999999996</v>
      </c>
      <c r="BF2541" s="106"/>
    </row>
    <row r="2542" spans="1:58" x14ac:dyDescent="0.25">
      <c r="A2542" t="s">
        <v>17</v>
      </c>
      <c r="B2542" s="25">
        <v>2023</v>
      </c>
      <c r="C2542" s="25" t="s">
        <v>0</v>
      </c>
      <c r="D2542" s="25" t="s">
        <v>537</v>
      </c>
      <c r="E2542" s="25" t="s">
        <v>291</v>
      </c>
      <c r="F2542" s="23" t="s">
        <v>346</v>
      </c>
      <c r="G2542" s="23" t="s">
        <v>552</v>
      </c>
      <c r="H2542" s="32" t="s">
        <v>354</v>
      </c>
      <c r="I2542" s="32" t="s">
        <v>574</v>
      </c>
      <c r="J2542" s="135">
        <v>129</v>
      </c>
      <c r="K2542" s="28">
        <v>0.82945999999999998</v>
      </c>
      <c r="L2542" s="28">
        <f t="shared" si="80"/>
        <v>0.86672000000000005</v>
      </c>
      <c r="O2542" s="77">
        <v>0.85650000000000004</v>
      </c>
      <c r="BF2542" s="106"/>
    </row>
    <row r="2543" spans="1:58" x14ac:dyDescent="0.25">
      <c r="A2543" t="s">
        <v>17</v>
      </c>
      <c r="B2543" s="25">
        <v>2018</v>
      </c>
      <c r="C2543" s="25" t="s">
        <v>0</v>
      </c>
      <c r="D2543" s="25" t="s">
        <v>54</v>
      </c>
      <c r="E2543" s="25" t="s">
        <v>297</v>
      </c>
      <c r="F2543" s="23" t="s">
        <v>298</v>
      </c>
      <c r="G2543" s="23" t="s">
        <v>552</v>
      </c>
      <c r="H2543" s="32" t="s">
        <v>354</v>
      </c>
      <c r="I2543" s="32" t="s">
        <v>574</v>
      </c>
      <c r="J2543" s="135">
        <v>49</v>
      </c>
      <c r="K2543" s="28">
        <v>0.85714000000000001</v>
      </c>
      <c r="L2543" s="28">
        <f t="shared" si="80"/>
        <v>0.83921999999999997</v>
      </c>
      <c r="O2543" s="77">
        <v>0.84830000000000005</v>
      </c>
      <c r="BF2543" s="106"/>
    </row>
    <row r="2544" spans="1:58" x14ac:dyDescent="0.25">
      <c r="A2544" t="s">
        <v>17</v>
      </c>
      <c r="B2544" s="25">
        <v>2018</v>
      </c>
      <c r="C2544" s="25" t="s">
        <v>1</v>
      </c>
      <c r="D2544" s="25" t="s">
        <v>56</v>
      </c>
      <c r="E2544" s="25" t="s">
        <v>297</v>
      </c>
      <c r="F2544" s="23" t="s">
        <v>298</v>
      </c>
      <c r="G2544" s="23" t="s">
        <v>552</v>
      </c>
      <c r="H2544" s="32" t="s">
        <v>354</v>
      </c>
      <c r="I2544" s="32" t="s">
        <v>574</v>
      </c>
      <c r="J2544" s="135">
        <v>62</v>
      </c>
      <c r="K2544" s="28">
        <v>0.87097000000000002</v>
      </c>
      <c r="L2544" s="28">
        <f t="shared" si="80"/>
        <v>0.83714999999999995</v>
      </c>
      <c r="O2544" s="77">
        <v>0.85524</v>
      </c>
      <c r="BF2544" s="106"/>
    </row>
    <row r="2545" spans="1:58" x14ac:dyDescent="0.25">
      <c r="A2545" t="s">
        <v>17</v>
      </c>
      <c r="B2545" s="25">
        <v>2018</v>
      </c>
      <c r="C2545" s="25" t="s">
        <v>2</v>
      </c>
      <c r="D2545" s="25" t="s">
        <v>57</v>
      </c>
      <c r="E2545" s="25" t="s">
        <v>297</v>
      </c>
      <c r="F2545" s="23" t="s">
        <v>298</v>
      </c>
      <c r="G2545" s="23" t="s">
        <v>552</v>
      </c>
      <c r="H2545" s="32" t="s">
        <v>354</v>
      </c>
      <c r="I2545" s="32" t="s">
        <v>574</v>
      </c>
      <c r="J2545" s="135">
        <v>55</v>
      </c>
      <c r="K2545" s="28">
        <v>0.92727000000000004</v>
      </c>
      <c r="L2545" s="28">
        <f t="shared" si="80"/>
        <v>0.84901000000000004</v>
      </c>
      <c r="O2545" s="77">
        <v>0.85572000000000004</v>
      </c>
      <c r="BF2545" s="106"/>
    </row>
    <row r="2546" spans="1:58" x14ac:dyDescent="0.25">
      <c r="A2546" t="s">
        <v>17</v>
      </c>
      <c r="B2546" s="25">
        <v>2018</v>
      </c>
      <c r="C2546" s="25" t="s">
        <v>3</v>
      </c>
      <c r="D2546" s="25" t="s">
        <v>58</v>
      </c>
      <c r="E2546" s="25" t="s">
        <v>297</v>
      </c>
      <c r="F2546" s="23" t="s">
        <v>298</v>
      </c>
      <c r="G2546" s="23" t="s">
        <v>552</v>
      </c>
      <c r="H2546" s="32" t="s">
        <v>354</v>
      </c>
      <c r="I2546" s="32" t="s">
        <v>574</v>
      </c>
      <c r="J2546" s="135">
        <v>49</v>
      </c>
      <c r="K2546" s="28">
        <v>0.91837000000000002</v>
      </c>
      <c r="L2546" s="28">
        <f t="shared" si="80"/>
        <v>0.84667999999999999</v>
      </c>
      <c r="O2546" s="77">
        <v>0.85877999999999999</v>
      </c>
      <c r="BF2546" s="106"/>
    </row>
    <row r="2547" spans="1:58" x14ac:dyDescent="0.25">
      <c r="A2547" t="s">
        <v>17</v>
      </c>
      <c r="B2547" s="25">
        <v>2019</v>
      </c>
      <c r="C2547" s="25" t="s">
        <v>0</v>
      </c>
      <c r="D2547" s="25" t="s">
        <v>59</v>
      </c>
      <c r="E2547" s="25" t="s">
        <v>297</v>
      </c>
      <c r="F2547" s="23" t="s">
        <v>298</v>
      </c>
      <c r="G2547" s="23" t="s">
        <v>552</v>
      </c>
      <c r="H2547" s="32" t="s">
        <v>354</v>
      </c>
      <c r="I2547" s="32" t="s">
        <v>574</v>
      </c>
      <c r="J2547" s="135">
        <v>66</v>
      </c>
      <c r="K2547" s="28">
        <v>0.89393999999999996</v>
      </c>
      <c r="L2547" s="28">
        <f t="shared" si="80"/>
        <v>0.84623000000000004</v>
      </c>
      <c r="O2547" s="77">
        <v>0.85007999999999995</v>
      </c>
      <c r="BF2547" s="106"/>
    </row>
    <row r="2548" spans="1:58" x14ac:dyDescent="0.25">
      <c r="A2548" t="s">
        <v>17</v>
      </c>
      <c r="B2548" s="25">
        <v>2019</v>
      </c>
      <c r="C2548" s="25" t="s">
        <v>1</v>
      </c>
      <c r="D2548" s="25" t="s">
        <v>60</v>
      </c>
      <c r="E2548" s="25" t="s">
        <v>297</v>
      </c>
      <c r="F2548" s="23" t="s">
        <v>298</v>
      </c>
      <c r="G2548" s="23" t="s">
        <v>552</v>
      </c>
      <c r="H2548" s="32" t="s">
        <v>354</v>
      </c>
      <c r="I2548" s="32" t="s">
        <v>574</v>
      </c>
      <c r="J2548" s="135">
        <v>60</v>
      </c>
      <c r="K2548" s="28">
        <v>0.86667000000000005</v>
      </c>
      <c r="L2548" s="28">
        <f t="shared" si="80"/>
        <v>0.82640000000000002</v>
      </c>
      <c r="O2548" s="77">
        <v>0.85524</v>
      </c>
      <c r="BF2548" s="106"/>
    </row>
    <row r="2549" spans="1:58" x14ac:dyDescent="0.25">
      <c r="A2549" t="s">
        <v>17</v>
      </c>
      <c r="B2549" s="25">
        <v>2019</v>
      </c>
      <c r="C2549" s="25" t="s">
        <v>2</v>
      </c>
      <c r="D2549" s="25" t="s">
        <v>61</v>
      </c>
      <c r="E2549" s="25" t="s">
        <v>297</v>
      </c>
      <c r="F2549" s="23" t="s">
        <v>298</v>
      </c>
      <c r="G2549" s="23" t="s">
        <v>552</v>
      </c>
      <c r="H2549" s="32" t="s">
        <v>354</v>
      </c>
      <c r="I2549" s="32" t="s">
        <v>574</v>
      </c>
      <c r="J2549" s="135">
        <v>61</v>
      </c>
      <c r="K2549" s="28">
        <v>0.88524999999999998</v>
      </c>
      <c r="L2549" s="28">
        <f t="shared" si="80"/>
        <v>0.83389999999999997</v>
      </c>
      <c r="O2549" s="77">
        <v>0.85079000000000005</v>
      </c>
      <c r="BF2549" s="106"/>
    </row>
    <row r="2550" spans="1:58" x14ac:dyDescent="0.25">
      <c r="A2550" t="s">
        <v>17</v>
      </c>
      <c r="B2550" s="25">
        <v>2019</v>
      </c>
      <c r="C2550" s="25" t="s">
        <v>3</v>
      </c>
      <c r="D2550" s="25" t="s">
        <v>62</v>
      </c>
      <c r="E2550" s="25" t="s">
        <v>297</v>
      </c>
      <c r="F2550" s="23" t="s">
        <v>298</v>
      </c>
      <c r="G2550" s="23" t="s">
        <v>552</v>
      </c>
      <c r="H2550" s="32" t="s">
        <v>354</v>
      </c>
      <c r="I2550" s="32" t="s">
        <v>574</v>
      </c>
      <c r="J2550" s="135">
        <v>58</v>
      </c>
      <c r="K2550" s="28">
        <v>0.93103000000000002</v>
      </c>
      <c r="L2550" s="28">
        <f t="shared" si="80"/>
        <v>0.84880999999999995</v>
      </c>
      <c r="O2550" s="77">
        <v>0.85265000000000002</v>
      </c>
      <c r="BF2550" s="106"/>
    </row>
    <row r="2551" spans="1:58" x14ac:dyDescent="0.25">
      <c r="A2551" t="s">
        <v>17</v>
      </c>
      <c r="B2551" s="25">
        <v>2020</v>
      </c>
      <c r="C2551" s="25" t="s">
        <v>0</v>
      </c>
      <c r="D2551" s="25" t="s">
        <v>63</v>
      </c>
      <c r="E2551" s="25" t="s">
        <v>297</v>
      </c>
      <c r="F2551" s="23" t="s">
        <v>298</v>
      </c>
      <c r="G2551" s="23" t="s">
        <v>552</v>
      </c>
      <c r="H2551" s="32" t="s">
        <v>354</v>
      </c>
      <c r="I2551" s="32" t="s">
        <v>574</v>
      </c>
      <c r="J2551" s="135">
        <v>54</v>
      </c>
      <c r="K2551" s="28">
        <v>0.92593000000000003</v>
      </c>
      <c r="L2551" s="28">
        <f t="shared" si="80"/>
        <v>0.82018000000000002</v>
      </c>
      <c r="O2551" s="77">
        <v>0.84214</v>
      </c>
      <c r="BF2551" s="106"/>
    </row>
    <row r="2552" spans="1:58" x14ac:dyDescent="0.25">
      <c r="A2552" t="s">
        <v>17</v>
      </c>
      <c r="B2552" s="25">
        <v>2020</v>
      </c>
      <c r="C2552" s="25" t="s">
        <v>1</v>
      </c>
      <c r="D2552" s="25" t="s">
        <v>64</v>
      </c>
      <c r="E2552" s="25" t="s">
        <v>297</v>
      </c>
      <c r="F2552" s="23" t="s">
        <v>298</v>
      </c>
      <c r="G2552" s="23" t="s">
        <v>552</v>
      </c>
      <c r="H2552" s="32" t="s">
        <v>354</v>
      </c>
      <c r="I2552" s="32" t="s">
        <v>574</v>
      </c>
      <c r="J2552" s="135">
        <v>16</v>
      </c>
      <c r="K2552" s="28">
        <v>0.8125</v>
      </c>
      <c r="L2552" s="28">
        <f t="shared" si="80"/>
        <v>0.78981999999999997</v>
      </c>
      <c r="O2552" s="77">
        <v>0.81738999999999995</v>
      </c>
      <c r="BF2552" s="106"/>
    </row>
    <row r="2553" spans="1:58" x14ac:dyDescent="0.25">
      <c r="A2553" t="s">
        <v>17</v>
      </c>
      <c r="B2553" s="25">
        <v>2020</v>
      </c>
      <c r="C2553" s="25" t="s">
        <v>2</v>
      </c>
      <c r="D2553" s="25" t="s">
        <v>65</v>
      </c>
      <c r="E2553" s="25" t="s">
        <v>297</v>
      </c>
      <c r="F2553" s="23" t="s">
        <v>298</v>
      </c>
      <c r="G2553" s="23" t="s">
        <v>552</v>
      </c>
      <c r="H2553" s="32" t="s">
        <v>354</v>
      </c>
      <c r="I2553" s="32" t="s">
        <v>574</v>
      </c>
      <c r="J2553" s="135">
        <v>51</v>
      </c>
      <c r="K2553" s="28">
        <v>0.90195999999999998</v>
      </c>
      <c r="L2553" s="28">
        <f t="shared" si="80"/>
        <v>0.80605000000000004</v>
      </c>
      <c r="O2553" s="77">
        <v>0.82706999999999997</v>
      </c>
      <c r="BF2553" s="106"/>
    </row>
    <row r="2554" spans="1:58" x14ac:dyDescent="0.25">
      <c r="A2554" t="s">
        <v>17</v>
      </c>
      <c r="B2554" s="25">
        <v>2020</v>
      </c>
      <c r="C2554" s="25" t="s">
        <v>3</v>
      </c>
      <c r="D2554" s="25" t="s">
        <v>66</v>
      </c>
      <c r="E2554" s="25" t="s">
        <v>297</v>
      </c>
      <c r="F2554" s="23" t="s">
        <v>298</v>
      </c>
      <c r="G2554" s="23" t="s">
        <v>552</v>
      </c>
      <c r="H2554" s="32" t="s">
        <v>354</v>
      </c>
      <c r="I2554" s="32" t="s">
        <v>574</v>
      </c>
      <c r="J2554" s="135">
        <v>65</v>
      </c>
      <c r="K2554" s="28">
        <v>0.95384999999999998</v>
      </c>
      <c r="L2554" s="28">
        <f t="shared" si="80"/>
        <v>0.84758</v>
      </c>
      <c r="O2554" s="77">
        <v>0.85233000000000003</v>
      </c>
      <c r="BF2554" s="106"/>
    </row>
    <row r="2555" spans="1:58" x14ac:dyDescent="0.25">
      <c r="A2555" t="s">
        <v>17</v>
      </c>
      <c r="B2555" s="25">
        <v>2021</v>
      </c>
      <c r="C2555" s="25" t="s">
        <v>0</v>
      </c>
      <c r="D2555" s="25" t="s">
        <v>67</v>
      </c>
      <c r="E2555" s="25" t="s">
        <v>297</v>
      </c>
      <c r="F2555" s="23" t="s">
        <v>298</v>
      </c>
      <c r="G2555" s="23" t="s">
        <v>552</v>
      </c>
      <c r="H2555" s="32" t="s">
        <v>354</v>
      </c>
      <c r="I2555" s="32" t="s">
        <v>574</v>
      </c>
      <c r="J2555" s="135">
        <v>55</v>
      </c>
      <c r="K2555" s="28">
        <v>0.83635999999999999</v>
      </c>
      <c r="L2555" s="28">
        <f t="shared" si="80"/>
        <v>0.84204999999999997</v>
      </c>
      <c r="O2555" s="77">
        <v>0.86184000000000005</v>
      </c>
      <c r="BF2555" s="106"/>
    </row>
    <row r="2556" spans="1:58" x14ac:dyDescent="0.25">
      <c r="A2556" t="s">
        <v>17</v>
      </c>
      <c r="B2556" s="25">
        <v>2021</v>
      </c>
      <c r="C2556" s="25" t="s">
        <v>1</v>
      </c>
      <c r="D2556" s="25" t="s">
        <v>68</v>
      </c>
      <c r="E2556" s="25" t="s">
        <v>297</v>
      </c>
      <c r="F2556" s="23" t="s">
        <v>298</v>
      </c>
      <c r="G2556" s="23" t="s">
        <v>552</v>
      </c>
      <c r="H2556" s="32" t="s">
        <v>354</v>
      </c>
      <c r="I2556" s="32" t="s">
        <v>574</v>
      </c>
      <c r="J2556" s="135">
        <v>58</v>
      </c>
      <c r="K2556" s="28">
        <v>0.89654999999999996</v>
      </c>
      <c r="L2556" s="28">
        <f t="shared" si="80"/>
        <v>0.84450000000000003</v>
      </c>
      <c r="O2556" s="77">
        <v>0.85790999999999995</v>
      </c>
      <c r="BF2556" s="106"/>
    </row>
    <row r="2557" spans="1:58" x14ac:dyDescent="0.25">
      <c r="A2557" t="s">
        <v>17</v>
      </c>
      <c r="B2557" s="25">
        <v>2021</v>
      </c>
      <c r="C2557" s="25" t="s">
        <v>2</v>
      </c>
      <c r="D2557" s="25" t="s">
        <v>69</v>
      </c>
      <c r="E2557" s="25" t="s">
        <v>297</v>
      </c>
      <c r="F2557" s="23" t="s">
        <v>298</v>
      </c>
      <c r="G2557" s="23" t="s">
        <v>552</v>
      </c>
      <c r="H2557" s="32" t="s">
        <v>354</v>
      </c>
      <c r="I2557" s="32" t="s">
        <v>574</v>
      </c>
      <c r="J2557" s="135">
        <v>64</v>
      </c>
      <c r="K2557" s="28">
        <v>0.9375</v>
      </c>
      <c r="L2557" s="28">
        <f t="shared" si="80"/>
        <v>0.85921000000000003</v>
      </c>
      <c r="O2557" s="77">
        <v>0.85472999999999999</v>
      </c>
      <c r="BF2557" s="106"/>
    </row>
    <row r="2558" spans="1:58" x14ac:dyDescent="0.25">
      <c r="A2558" t="s">
        <v>17</v>
      </c>
      <c r="B2558" s="25">
        <v>2021</v>
      </c>
      <c r="C2558" s="25" t="s">
        <v>3</v>
      </c>
      <c r="D2558" s="25" t="s">
        <v>70</v>
      </c>
      <c r="E2558" s="25" t="s">
        <v>297</v>
      </c>
      <c r="F2558" s="23" t="s">
        <v>298</v>
      </c>
      <c r="G2558" s="23" t="s">
        <v>552</v>
      </c>
      <c r="H2558" s="32" t="s">
        <v>354</v>
      </c>
      <c r="I2558" s="32" t="s">
        <v>574</v>
      </c>
      <c r="J2558" s="135">
        <v>49</v>
      </c>
      <c r="K2558" s="28">
        <v>0.95918000000000003</v>
      </c>
      <c r="L2558" s="28">
        <f t="shared" si="80"/>
        <v>0.86577999999999999</v>
      </c>
      <c r="O2558" s="77">
        <v>0.86302999999999996</v>
      </c>
      <c r="BF2558" s="106"/>
    </row>
    <row r="2559" spans="1:58" x14ac:dyDescent="0.25">
      <c r="A2559" t="s">
        <v>17</v>
      </c>
      <c r="B2559" s="25">
        <v>2022</v>
      </c>
      <c r="C2559" s="25" t="s">
        <v>0</v>
      </c>
      <c r="D2559" s="25" t="s">
        <v>71</v>
      </c>
      <c r="E2559" s="25" t="s">
        <v>297</v>
      </c>
      <c r="F2559" s="23" t="s">
        <v>298</v>
      </c>
      <c r="G2559" s="23" t="s">
        <v>552</v>
      </c>
      <c r="H2559" s="32" t="s">
        <v>354</v>
      </c>
      <c r="I2559" s="32" t="s">
        <v>574</v>
      </c>
      <c r="J2559" s="135">
        <v>42</v>
      </c>
      <c r="K2559" s="28">
        <v>0.85714000000000001</v>
      </c>
      <c r="L2559" s="28">
        <f t="shared" si="80"/>
        <v>0.84867000000000004</v>
      </c>
      <c r="O2559" s="77">
        <v>0.86423000000000005</v>
      </c>
      <c r="BF2559" s="106"/>
    </row>
    <row r="2560" spans="1:58" x14ac:dyDescent="0.25">
      <c r="A2560" t="s">
        <v>17</v>
      </c>
      <c r="B2560" s="25">
        <v>2022</v>
      </c>
      <c r="C2560" s="25" t="s">
        <v>1</v>
      </c>
      <c r="D2560" s="25" t="s">
        <v>72</v>
      </c>
      <c r="E2560" s="25" t="s">
        <v>297</v>
      </c>
      <c r="F2560" s="23" t="s">
        <v>298</v>
      </c>
      <c r="G2560" s="23" t="s">
        <v>552</v>
      </c>
      <c r="H2560" s="32" t="s">
        <v>354</v>
      </c>
      <c r="I2560" s="32" t="s">
        <v>574</v>
      </c>
      <c r="J2560" s="135">
        <v>47</v>
      </c>
      <c r="K2560" s="28">
        <v>0.93616999999999995</v>
      </c>
      <c r="L2560" s="28">
        <f t="shared" si="80"/>
        <v>0.83528999999999998</v>
      </c>
      <c r="O2560" s="77">
        <v>0.85797999999999996</v>
      </c>
      <c r="BF2560" s="106"/>
    </row>
    <row r="2561" spans="1:58" x14ac:dyDescent="0.25">
      <c r="A2561" t="s">
        <v>17</v>
      </c>
      <c r="B2561" s="25">
        <v>2022</v>
      </c>
      <c r="C2561" s="25" t="s">
        <v>2</v>
      </c>
      <c r="D2561" s="25" t="s">
        <v>73</v>
      </c>
      <c r="E2561" s="25" t="s">
        <v>297</v>
      </c>
      <c r="F2561" s="23" t="s">
        <v>298</v>
      </c>
      <c r="G2561" s="23" t="s">
        <v>552</v>
      </c>
      <c r="H2561" s="32" t="s">
        <v>354</v>
      </c>
      <c r="I2561" s="32" t="s">
        <v>574</v>
      </c>
      <c r="J2561" s="135">
        <v>51</v>
      </c>
      <c r="K2561" s="28">
        <v>0.94118000000000002</v>
      </c>
      <c r="L2561" s="28">
        <f t="shared" si="80"/>
        <v>0.83216999999999997</v>
      </c>
      <c r="O2561" s="77">
        <v>0.85080999999999996</v>
      </c>
      <c r="BF2561" s="106"/>
    </row>
    <row r="2562" spans="1:58" x14ac:dyDescent="0.25">
      <c r="A2562" t="s">
        <v>17</v>
      </c>
      <c r="B2562" s="25">
        <v>2022</v>
      </c>
      <c r="C2562" s="25" t="s">
        <v>3</v>
      </c>
      <c r="D2562" s="25" t="s">
        <v>493</v>
      </c>
      <c r="E2562" s="25" t="s">
        <v>297</v>
      </c>
      <c r="F2562" s="23" t="s">
        <v>298</v>
      </c>
      <c r="G2562" s="23" t="s">
        <v>552</v>
      </c>
      <c r="H2562" s="32" t="s">
        <v>354</v>
      </c>
      <c r="I2562" s="32" t="s">
        <v>574</v>
      </c>
      <c r="J2562" s="135">
        <v>54</v>
      </c>
      <c r="K2562" s="28">
        <v>0.92593000000000003</v>
      </c>
      <c r="L2562" s="28">
        <f t="shared" ref="L2562:L2625" si="81">SUMIFS(K:K, E:E, G2562, D:D, D2562, I:I, I2562)</f>
        <v>0.85658999999999996</v>
      </c>
      <c r="O2562" s="77">
        <v>0.85358999999999996</v>
      </c>
      <c r="BF2562" s="106"/>
    </row>
    <row r="2563" spans="1:58" x14ac:dyDescent="0.25">
      <c r="A2563" t="s">
        <v>17</v>
      </c>
      <c r="B2563" s="25">
        <v>2023</v>
      </c>
      <c r="C2563" s="25" t="s">
        <v>0</v>
      </c>
      <c r="D2563" s="25" t="s">
        <v>537</v>
      </c>
      <c r="E2563" s="25" t="s">
        <v>297</v>
      </c>
      <c r="F2563" s="23" t="s">
        <v>298</v>
      </c>
      <c r="G2563" s="23" t="s">
        <v>552</v>
      </c>
      <c r="H2563" s="32" t="s">
        <v>354</v>
      </c>
      <c r="I2563" s="32" t="s">
        <v>574</v>
      </c>
      <c r="J2563" s="135">
        <v>60</v>
      </c>
      <c r="K2563" s="28">
        <v>0.93332999999999999</v>
      </c>
      <c r="L2563" s="28">
        <f t="shared" si="81"/>
        <v>0.86672000000000005</v>
      </c>
      <c r="O2563" s="77">
        <v>0.85650000000000004</v>
      </c>
      <c r="BF2563" s="106"/>
    </row>
    <row r="2564" spans="1:58" x14ac:dyDescent="0.25">
      <c r="A2564" t="s">
        <v>17</v>
      </c>
      <c r="B2564" s="25">
        <v>2018</v>
      </c>
      <c r="C2564" s="25" t="s">
        <v>0</v>
      </c>
      <c r="D2564" s="25" t="s">
        <v>54</v>
      </c>
      <c r="E2564" s="25" t="s">
        <v>299</v>
      </c>
      <c r="F2564" s="23" t="s">
        <v>300</v>
      </c>
      <c r="G2564" s="23" t="s">
        <v>548</v>
      </c>
      <c r="H2564" s="32" t="s">
        <v>361</v>
      </c>
      <c r="I2564" s="32" t="s">
        <v>574</v>
      </c>
      <c r="J2564" s="135">
        <v>69</v>
      </c>
      <c r="K2564" s="28">
        <v>0.85507</v>
      </c>
      <c r="L2564" s="28">
        <f t="shared" si="81"/>
        <v>0.83681000000000005</v>
      </c>
      <c r="O2564" s="77">
        <v>0.84830000000000005</v>
      </c>
      <c r="BF2564" s="106"/>
    </row>
    <row r="2565" spans="1:58" x14ac:dyDescent="0.25">
      <c r="A2565" t="s">
        <v>17</v>
      </c>
      <c r="B2565" s="25">
        <v>2018</v>
      </c>
      <c r="C2565" s="25" t="s">
        <v>1</v>
      </c>
      <c r="D2565" s="25" t="s">
        <v>56</v>
      </c>
      <c r="E2565" s="25" t="s">
        <v>299</v>
      </c>
      <c r="F2565" s="23" t="s">
        <v>300</v>
      </c>
      <c r="G2565" s="23" t="s">
        <v>548</v>
      </c>
      <c r="H2565" s="32" t="s">
        <v>361</v>
      </c>
      <c r="I2565" s="32" t="s">
        <v>574</v>
      </c>
      <c r="J2565" s="135">
        <v>67</v>
      </c>
      <c r="K2565" s="28">
        <v>0.85075000000000001</v>
      </c>
      <c r="L2565" s="28">
        <f t="shared" si="81"/>
        <v>0.84889999999999999</v>
      </c>
      <c r="O2565" s="77">
        <v>0.85524</v>
      </c>
      <c r="BF2565" s="106"/>
    </row>
    <row r="2566" spans="1:58" x14ac:dyDescent="0.25">
      <c r="A2566" t="s">
        <v>17</v>
      </c>
      <c r="B2566" s="25">
        <v>2018</v>
      </c>
      <c r="C2566" s="25" t="s">
        <v>2</v>
      </c>
      <c r="D2566" s="25" t="s">
        <v>57</v>
      </c>
      <c r="E2566" s="25" t="s">
        <v>299</v>
      </c>
      <c r="F2566" s="23" t="s">
        <v>300</v>
      </c>
      <c r="G2566" s="23" t="s">
        <v>548</v>
      </c>
      <c r="H2566" s="32" t="s">
        <v>361</v>
      </c>
      <c r="I2566" s="32" t="s">
        <v>574</v>
      </c>
      <c r="J2566" s="135">
        <v>66</v>
      </c>
      <c r="K2566" s="28">
        <v>0.86363999999999996</v>
      </c>
      <c r="L2566" s="28">
        <f t="shared" si="81"/>
        <v>0.86334999999999995</v>
      </c>
      <c r="O2566" s="77">
        <v>0.85572000000000004</v>
      </c>
      <c r="BF2566" s="106"/>
    </row>
    <row r="2567" spans="1:58" x14ac:dyDescent="0.25">
      <c r="A2567" t="s">
        <v>17</v>
      </c>
      <c r="B2567" s="25">
        <v>2018</v>
      </c>
      <c r="C2567" s="25" t="s">
        <v>3</v>
      </c>
      <c r="D2567" s="25" t="s">
        <v>58</v>
      </c>
      <c r="E2567" s="25" t="s">
        <v>299</v>
      </c>
      <c r="F2567" s="23" t="s">
        <v>300</v>
      </c>
      <c r="G2567" s="23" t="s">
        <v>548</v>
      </c>
      <c r="H2567" s="32" t="s">
        <v>361</v>
      </c>
      <c r="I2567" s="32" t="s">
        <v>574</v>
      </c>
      <c r="J2567" s="135">
        <v>69</v>
      </c>
      <c r="K2567" s="28">
        <v>0.85507</v>
      </c>
      <c r="L2567" s="28">
        <f t="shared" si="81"/>
        <v>0.87360000000000004</v>
      </c>
      <c r="O2567" s="77">
        <v>0.85877999999999999</v>
      </c>
      <c r="BF2567" s="106"/>
    </row>
    <row r="2568" spans="1:58" x14ac:dyDescent="0.25">
      <c r="A2568" t="s">
        <v>17</v>
      </c>
      <c r="B2568" s="25">
        <v>2019</v>
      </c>
      <c r="C2568" s="25" t="s">
        <v>0</v>
      </c>
      <c r="D2568" s="25" t="s">
        <v>59</v>
      </c>
      <c r="E2568" s="25" t="s">
        <v>299</v>
      </c>
      <c r="F2568" s="23" t="s">
        <v>300</v>
      </c>
      <c r="G2568" s="23" t="s">
        <v>548</v>
      </c>
      <c r="H2568" s="32" t="s">
        <v>361</v>
      </c>
      <c r="I2568" s="32" t="s">
        <v>574</v>
      </c>
      <c r="J2568" s="135">
        <v>66</v>
      </c>
      <c r="K2568" s="28">
        <v>0.87878999999999996</v>
      </c>
      <c r="L2568" s="28">
        <f t="shared" si="81"/>
        <v>0.87161999999999995</v>
      </c>
      <c r="O2568" s="77">
        <v>0.85007999999999995</v>
      </c>
      <c r="BF2568" s="106"/>
    </row>
    <row r="2569" spans="1:58" x14ac:dyDescent="0.25">
      <c r="A2569" t="s">
        <v>17</v>
      </c>
      <c r="B2569" s="25">
        <v>2019</v>
      </c>
      <c r="C2569" s="25" t="s">
        <v>1</v>
      </c>
      <c r="D2569" s="25" t="s">
        <v>60</v>
      </c>
      <c r="E2569" s="25" t="s">
        <v>299</v>
      </c>
      <c r="F2569" s="23" t="s">
        <v>300</v>
      </c>
      <c r="G2569" s="23" t="s">
        <v>548</v>
      </c>
      <c r="H2569" s="32" t="s">
        <v>361</v>
      </c>
      <c r="I2569" s="32" t="s">
        <v>574</v>
      </c>
      <c r="J2569" s="135">
        <v>104</v>
      </c>
      <c r="K2569" s="28">
        <v>0.90385000000000004</v>
      </c>
      <c r="L2569" s="28">
        <f t="shared" si="81"/>
        <v>0.90095999999999998</v>
      </c>
      <c r="O2569" s="77">
        <v>0.85524</v>
      </c>
      <c r="BF2569" s="106"/>
    </row>
    <row r="2570" spans="1:58" x14ac:dyDescent="0.25">
      <c r="A2570" t="s">
        <v>17</v>
      </c>
      <c r="B2570" s="25">
        <v>2019</v>
      </c>
      <c r="C2570" s="25" t="s">
        <v>2</v>
      </c>
      <c r="D2570" s="25" t="s">
        <v>61</v>
      </c>
      <c r="E2570" s="25" t="s">
        <v>299</v>
      </c>
      <c r="F2570" s="23" t="s">
        <v>300</v>
      </c>
      <c r="G2570" s="23" t="s">
        <v>548</v>
      </c>
      <c r="H2570" s="32" t="s">
        <v>361</v>
      </c>
      <c r="I2570" s="32" t="s">
        <v>574</v>
      </c>
      <c r="J2570" s="135">
        <v>71</v>
      </c>
      <c r="K2570" s="28">
        <v>0.81689999999999996</v>
      </c>
      <c r="L2570" s="28">
        <f t="shared" si="81"/>
        <v>0.85785999999999996</v>
      </c>
      <c r="O2570" s="77">
        <v>0.85079000000000005</v>
      </c>
      <c r="BF2570" s="106"/>
    </row>
    <row r="2571" spans="1:58" x14ac:dyDescent="0.25">
      <c r="A2571" t="s">
        <v>17</v>
      </c>
      <c r="B2571" s="25">
        <v>2019</v>
      </c>
      <c r="C2571" s="25" t="s">
        <v>3</v>
      </c>
      <c r="D2571" s="25" t="s">
        <v>62</v>
      </c>
      <c r="E2571" s="25" t="s">
        <v>299</v>
      </c>
      <c r="F2571" s="23" t="s">
        <v>300</v>
      </c>
      <c r="G2571" s="23" t="s">
        <v>548</v>
      </c>
      <c r="H2571" s="32" t="s">
        <v>361</v>
      </c>
      <c r="I2571" s="32" t="s">
        <v>574</v>
      </c>
      <c r="J2571" s="135">
        <v>64</v>
      </c>
      <c r="K2571" s="28">
        <v>0.84375</v>
      </c>
      <c r="L2571" s="28">
        <f t="shared" si="81"/>
        <v>0.86873999999999996</v>
      </c>
      <c r="O2571" s="77">
        <v>0.85265000000000002</v>
      </c>
      <c r="BF2571" s="106"/>
    </row>
    <row r="2572" spans="1:58" x14ac:dyDescent="0.25">
      <c r="A2572" t="s">
        <v>17</v>
      </c>
      <c r="B2572" s="25">
        <v>2020</v>
      </c>
      <c r="C2572" s="25" t="s">
        <v>0</v>
      </c>
      <c r="D2572" s="25" t="s">
        <v>63</v>
      </c>
      <c r="E2572" s="25" t="s">
        <v>299</v>
      </c>
      <c r="F2572" s="23" t="s">
        <v>300</v>
      </c>
      <c r="G2572" s="23" t="s">
        <v>548</v>
      </c>
      <c r="H2572" s="32" t="s">
        <v>361</v>
      </c>
      <c r="I2572" s="32" t="s">
        <v>574</v>
      </c>
      <c r="J2572" s="135">
        <v>99</v>
      </c>
      <c r="K2572" s="28">
        <v>0.88888999999999996</v>
      </c>
      <c r="L2572" s="28">
        <f t="shared" si="81"/>
        <v>0.85428999999999999</v>
      </c>
      <c r="O2572" s="77">
        <v>0.84214</v>
      </c>
      <c r="BF2572" s="106"/>
    </row>
    <row r="2573" spans="1:58" x14ac:dyDescent="0.25">
      <c r="A2573" t="s">
        <v>17</v>
      </c>
      <c r="B2573" s="25">
        <v>2020</v>
      </c>
      <c r="C2573" s="25" t="s">
        <v>1</v>
      </c>
      <c r="D2573" s="25" t="s">
        <v>64</v>
      </c>
      <c r="E2573" s="25" t="s">
        <v>299</v>
      </c>
      <c r="F2573" s="23" t="s">
        <v>300</v>
      </c>
      <c r="G2573" s="23" t="s">
        <v>548</v>
      </c>
      <c r="H2573" s="32" t="s">
        <v>361</v>
      </c>
      <c r="I2573" s="32" t="s">
        <v>574</v>
      </c>
      <c r="J2573" s="135">
        <v>32</v>
      </c>
      <c r="K2573" s="28">
        <v>0.90625</v>
      </c>
      <c r="L2573" s="28">
        <f t="shared" si="81"/>
        <v>0.82533999999999996</v>
      </c>
      <c r="O2573" s="77">
        <v>0.81738999999999995</v>
      </c>
      <c r="BF2573" s="106"/>
    </row>
    <row r="2574" spans="1:58" x14ac:dyDescent="0.25">
      <c r="A2574" t="s">
        <v>17</v>
      </c>
      <c r="B2574" s="25">
        <v>2020</v>
      </c>
      <c r="C2574" s="25" t="s">
        <v>2</v>
      </c>
      <c r="D2574" s="25" t="s">
        <v>65</v>
      </c>
      <c r="E2574" s="25" t="s">
        <v>299</v>
      </c>
      <c r="F2574" s="23" t="s">
        <v>300</v>
      </c>
      <c r="G2574" s="23" t="s">
        <v>548</v>
      </c>
      <c r="H2574" s="32" t="s">
        <v>361</v>
      </c>
      <c r="I2574" s="32" t="s">
        <v>574</v>
      </c>
      <c r="J2574" s="135">
        <v>64</v>
      </c>
      <c r="K2574" s="28">
        <v>0.90625</v>
      </c>
      <c r="L2574" s="28">
        <f t="shared" si="81"/>
        <v>0.85167000000000004</v>
      </c>
      <c r="O2574" s="77">
        <v>0.82706999999999997</v>
      </c>
      <c r="BF2574" s="106"/>
    </row>
    <row r="2575" spans="1:58" x14ac:dyDescent="0.25">
      <c r="A2575" t="s">
        <v>17</v>
      </c>
      <c r="B2575" s="25">
        <v>2020</v>
      </c>
      <c r="C2575" s="25" t="s">
        <v>3</v>
      </c>
      <c r="D2575" s="25" t="s">
        <v>66</v>
      </c>
      <c r="E2575" s="25" t="s">
        <v>299</v>
      </c>
      <c r="F2575" s="23" t="s">
        <v>300</v>
      </c>
      <c r="G2575" s="23" t="s">
        <v>548</v>
      </c>
      <c r="H2575" s="32" t="s">
        <v>361</v>
      </c>
      <c r="I2575" s="32" t="s">
        <v>574</v>
      </c>
      <c r="J2575" s="135">
        <v>63</v>
      </c>
      <c r="K2575" s="28">
        <v>0.79364999999999997</v>
      </c>
      <c r="L2575" s="28">
        <f t="shared" si="81"/>
        <v>0.87834999999999996</v>
      </c>
      <c r="O2575" s="77">
        <v>0.85233000000000003</v>
      </c>
      <c r="BF2575" s="106"/>
    </row>
    <row r="2576" spans="1:58" x14ac:dyDescent="0.25">
      <c r="A2576" t="s">
        <v>17</v>
      </c>
      <c r="B2576" s="25">
        <v>2021</v>
      </c>
      <c r="C2576" s="25" t="s">
        <v>0</v>
      </c>
      <c r="D2576" s="25" t="s">
        <v>67</v>
      </c>
      <c r="E2576" s="25" t="s">
        <v>299</v>
      </c>
      <c r="F2576" s="23" t="s">
        <v>300</v>
      </c>
      <c r="G2576" s="23" t="s">
        <v>548</v>
      </c>
      <c r="H2576" s="32" t="s">
        <v>361</v>
      </c>
      <c r="I2576" s="32" t="s">
        <v>574</v>
      </c>
      <c r="J2576" s="135">
        <v>59</v>
      </c>
      <c r="K2576" s="28">
        <v>0.88136000000000003</v>
      </c>
      <c r="L2576" s="28">
        <f t="shared" si="81"/>
        <v>0.87394000000000005</v>
      </c>
      <c r="O2576" s="77">
        <v>0.86184000000000005</v>
      </c>
      <c r="BF2576" s="106"/>
    </row>
    <row r="2577" spans="1:58" x14ac:dyDescent="0.25">
      <c r="A2577" t="s">
        <v>17</v>
      </c>
      <c r="B2577" s="25">
        <v>2021</v>
      </c>
      <c r="C2577" s="25" t="s">
        <v>1</v>
      </c>
      <c r="D2577" s="25" t="s">
        <v>68</v>
      </c>
      <c r="E2577" s="25" t="s">
        <v>299</v>
      </c>
      <c r="F2577" s="23" t="s">
        <v>300</v>
      </c>
      <c r="G2577" s="23" t="s">
        <v>548</v>
      </c>
      <c r="H2577" s="32" t="s">
        <v>361</v>
      </c>
      <c r="I2577" s="32" t="s">
        <v>574</v>
      </c>
      <c r="J2577" s="135">
        <v>77</v>
      </c>
      <c r="K2577" s="28">
        <v>0.90908999999999995</v>
      </c>
      <c r="L2577" s="28">
        <f t="shared" si="81"/>
        <v>0.86194999999999999</v>
      </c>
      <c r="O2577" s="77">
        <v>0.85790999999999995</v>
      </c>
      <c r="BF2577" s="106"/>
    </row>
    <row r="2578" spans="1:58" x14ac:dyDescent="0.25">
      <c r="A2578" t="s">
        <v>17</v>
      </c>
      <c r="B2578" s="25">
        <v>2021</v>
      </c>
      <c r="C2578" s="25" t="s">
        <v>2</v>
      </c>
      <c r="D2578" s="25" t="s">
        <v>69</v>
      </c>
      <c r="E2578" s="25" t="s">
        <v>299</v>
      </c>
      <c r="F2578" s="23" t="s">
        <v>300</v>
      </c>
      <c r="G2578" s="23" t="s">
        <v>548</v>
      </c>
      <c r="H2578" s="32" t="s">
        <v>361</v>
      </c>
      <c r="I2578" s="32" t="s">
        <v>574</v>
      </c>
      <c r="J2578" s="135">
        <v>83</v>
      </c>
      <c r="K2578" s="28">
        <v>0.85541999999999996</v>
      </c>
      <c r="L2578" s="28">
        <f t="shared" si="81"/>
        <v>0.87117999999999995</v>
      </c>
      <c r="O2578" s="77">
        <v>0.85472999999999999</v>
      </c>
      <c r="BF2578" s="106"/>
    </row>
    <row r="2579" spans="1:58" x14ac:dyDescent="0.25">
      <c r="A2579" t="s">
        <v>17</v>
      </c>
      <c r="B2579" s="25">
        <v>2021</v>
      </c>
      <c r="C2579" s="25" t="s">
        <v>3</v>
      </c>
      <c r="D2579" s="25" t="s">
        <v>70</v>
      </c>
      <c r="E2579" s="25" t="s">
        <v>299</v>
      </c>
      <c r="F2579" s="23" t="s">
        <v>300</v>
      </c>
      <c r="G2579" s="23" t="s">
        <v>548</v>
      </c>
      <c r="H2579" s="32" t="s">
        <v>361</v>
      </c>
      <c r="I2579" s="32" t="s">
        <v>574</v>
      </c>
      <c r="J2579" s="135">
        <v>67</v>
      </c>
      <c r="K2579" s="28">
        <v>0.88060000000000005</v>
      </c>
      <c r="L2579" s="28">
        <f t="shared" si="81"/>
        <v>0.87670999999999999</v>
      </c>
      <c r="O2579" s="77">
        <v>0.86302999999999996</v>
      </c>
      <c r="BF2579" s="106"/>
    </row>
    <row r="2580" spans="1:58" x14ac:dyDescent="0.25">
      <c r="A2580" t="s">
        <v>17</v>
      </c>
      <c r="B2580" s="25">
        <v>2022</v>
      </c>
      <c r="C2580" s="25" t="s">
        <v>0</v>
      </c>
      <c r="D2580" s="25" t="s">
        <v>71</v>
      </c>
      <c r="E2580" s="25" t="s">
        <v>299</v>
      </c>
      <c r="F2580" s="23" t="s">
        <v>300</v>
      </c>
      <c r="G2580" s="23" t="s">
        <v>548</v>
      </c>
      <c r="H2580" s="32" t="s">
        <v>361</v>
      </c>
      <c r="I2580" s="32" t="s">
        <v>574</v>
      </c>
      <c r="J2580" s="135">
        <v>74</v>
      </c>
      <c r="K2580" s="28">
        <v>0.93242999999999998</v>
      </c>
      <c r="L2580" s="28">
        <f t="shared" si="81"/>
        <v>0.87390999999999996</v>
      </c>
      <c r="O2580" s="77">
        <v>0.86423000000000005</v>
      </c>
      <c r="BF2580" s="106"/>
    </row>
    <row r="2581" spans="1:58" x14ac:dyDescent="0.25">
      <c r="A2581" t="s">
        <v>17</v>
      </c>
      <c r="B2581" s="25">
        <v>2022</v>
      </c>
      <c r="C2581" s="25" t="s">
        <v>1</v>
      </c>
      <c r="D2581" s="25" t="s">
        <v>72</v>
      </c>
      <c r="E2581" s="25" t="s">
        <v>299</v>
      </c>
      <c r="F2581" s="23" t="s">
        <v>300</v>
      </c>
      <c r="G2581" s="23" t="s">
        <v>548</v>
      </c>
      <c r="H2581" s="32" t="s">
        <v>361</v>
      </c>
      <c r="I2581" s="32" t="s">
        <v>574</v>
      </c>
      <c r="J2581" s="135">
        <v>94</v>
      </c>
      <c r="K2581" s="28">
        <v>0.90425999999999995</v>
      </c>
      <c r="L2581" s="28">
        <f t="shared" si="81"/>
        <v>0.87102000000000002</v>
      </c>
      <c r="O2581" s="77">
        <v>0.85797999999999996</v>
      </c>
      <c r="BF2581" s="106"/>
    </row>
    <row r="2582" spans="1:58" x14ac:dyDescent="0.25">
      <c r="A2582" t="s">
        <v>17</v>
      </c>
      <c r="B2582" s="25">
        <v>2022</v>
      </c>
      <c r="C2582" s="25" t="s">
        <v>2</v>
      </c>
      <c r="D2582" s="25" t="s">
        <v>73</v>
      </c>
      <c r="E2582" s="25" t="s">
        <v>299</v>
      </c>
      <c r="F2582" s="23" t="s">
        <v>300</v>
      </c>
      <c r="G2582" s="23" t="s">
        <v>548</v>
      </c>
      <c r="H2582" s="32" t="s">
        <v>361</v>
      </c>
      <c r="I2582" s="32" t="s">
        <v>574</v>
      </c>
      <c r="J2582" s="135">
        <v>79</v>
      </c>
      <c r="K2582" s="28">
        <v>0.92405000000000004</v>
      </c>
      <c r="L2582" s="28">
        <f t="shared" si="81"/>
        <v>0.84523999999999999</v>
      </c>
      <c r="O2582" s="77">
        <v>0.85080999999999996</v>
      </c>
      <c r="BF2582" s="106"/>
    </row>
    <row r="2583" spans="1:58" x14ac:dyDescent="0.25">
      <c r="A2583" t="s">
        <v>17</v>
      </c>
      <c r="B2583" s="25">
        <v>2022</v>
      </c>
      <c r="C2583" s="25" t="s">
        <v>3</v>
      </c>
      <c r="D2583" s="25" t="s">
        <v>493</v>
      </c>
      <c r="E2583" s="25" t="s">
        <v>299</v>
      </c>
      <c r="F2583" s="23" t="s">
        <v>300</v>
      </c>
      <c r="G2583" s="23" t="s">
        <v>548</v>
      </c>
      <c r="H2583" s="32" t="s">
        <v>361</v>
      </c>
      <c r="I2583" s="32" t="s">
        <v>574</v>
      </c>
      <c r="J2583" s="135">
        <v>71</v>
      </c>
      <c r="K2583" s="28">
        <v>0.85914999999999997</v>
      </c>
      <c r="L2583" s="28">
        <f t="shared" si="81"/>
        <v>0.85511999999999999</v>
      </c>
      <c r="O2583" s="77">
        <v>0.85358999999999996</v>
      </c>
      <c r="BF2583" s="106"/>
    </row>
    <row r="2584" spans="1:58" x14ac:dyDescent="0.25">
      <c r="A2584" t="s">
        <v>17</v>
      </c>
      <c r="B2584" s="25">
        <v>2023</v>
      </c>
      <c r="C2584" s="25" t="s">
        <v>0</v>
      </c>
      <c r="D2584" s="25" t="s">
        <v>537</v>
      </c>
      <c r="E2584" s="25" t="s">
        <v>299</v>
      </c>
      <c r="F2584" s="23" t="s">
        <v>300</v>
      </c>
      <c r="G2584" s="23" t="s">
        <v>548</v>
      </c>
      <c r="H2584" s="32" t="s">
        <v>361</v>
      </c>
      <c r="I2584" s="32" t="s">
        <v>574</v>
      </c>
      <c r="J2584" s="135">
        <v>81</v>
      </c>
      <c r="K2584" s="28">
        <v>0.88888999999999996</v>
      </c>
      <c r="L2584" s="28">
        <f t="shared" si="81"/>
        <v>0.87256999999999996</v>
      </c>
      <c r="O2584" s="77">
        <v>0.85650000000000004</v>
      </c>
      <c r="BF2584" s="106"/>
    </row>
    <row r="2585" spans="1:58" x14ac:dyDescent="0.25">
      <c r="A2585" t="s">
        <v>17</v>
      </c>
      <c r="B2585" s="25">
        <v>2018</v>
      </c>
      <c r="C2585" s="25" t="s">
        <v>0</v>
      </c>
      <c r="D2585" s="25" t="s">
        <v>54</v>
      </c>
      <c r="E2585" s="25" t="s">
        <v>551</v>
      </c>
      <c r="F2585" s="23" t="s">
        <v>360</v>
      </c>
      <c r="G2585" s="23" t="s">
        <v>551</v>
      </c>
      <c r="H2585" s="32" t="s">
        <v>360</v>
      </c>
      <c r="I2585" s="32" t="s">
        <v>574</v>
      </c>
      <c r="J2585" s="135">
        <v>579</v>
      </c>
      <c r="K2585" s="28">
        <v>0.86009999999999998</v>
      </c>
      <c r="L2585" s="28">
        <f t="shared" si="81"/>
        <v>0.86009999999999998</v>
      </c>
      <c r="O2585" s="77">
        <v>0.84830000000000005</v>
      </c>
      <c r="BF2585" s="106"/>
    </row>
    <row r="2586" spans="1:58" x14ac:dyDescent="0.25">
      <c r="A2586" t="s">
        <v>17</v>
      </c>
      <c r="B2586" s="25">
        <v>2018</v>
      </c>
      <c r="C2586" s="25" t="s">
        <v>1</v>
      </c>
      <c r="D2586" s="25" t="s">
        <v>56</v>
      </c>
      <c r="E2586" s="25" t="s">
        <v>551</v>
      </c>
      <c r="F2586" s="23" t="s">
        <v>360</v>
      </c>
      <c r="G2586" s="23" t="s">
        <v>551</v>
      </c>
      <c r="H2586" s="32" t="s">
        <v>360</v>
      </c>
      <c r="I2586" s="32" t="s">
        <v>574</v>
      </c>
      <c r="J2586" s="135">
        <v>678</v>
      </c>
      <c r="K2586" s="28">
        <v>0.85250999999999999</v>
      </c>
      <c r="L2586" s="28">
        <f t="shared" si="81"/>
        <v>0.85250999999999999</v>
      </c>
      <c r="O2586" s="77">
        <v>0.85524</v>
      </c>
      <c r="BF2586" s="106"/>
    </row>
    <row r="2587" spans="1:58" x14ac:dyDescent="0.25">
      <c r="A2587" t="s">
        <v>17</v>
      </c>
      <c r="B2587" s="25">
        <v>2018</v>
      </c>
      <c r="C2587" s="25" t="s">
        <v>2</v>
      </c>
      <c r="D2587" s="25" t="s">
        <v>57</v>
      </c>
      <c r="E2587" s="25" t="s">
        <v>551</v>
      </c>
      <c r="F2587" s="23" t="s">
        <v>360</v>
      </c>
      <c r="G2587" s="23" t="s">
        <v>551</v>
      </c>
      <c r="H2587" s="32" t="s">
        <v>360</v>
      </c>
      <c r="I2587" s="32" t="s">
        <v>574</v>
      </c>
      <c r="J2587" s="135">
        <v>670</v>
      </c>
      <c r="K2587" s="28">
        <v>0.84328000000000003</v>
      </c>
      <c r="L2587" s="28">
        <f t="shared" si="81"/>
        <v>0.84328000000000003</v>
      </c>
      <c r="O2587" s="77">
        <v>0.85572000000000004</v>
      </c>
      <c r="BF2587" s="106"/>
    </row>
    <row r="2588" spans="1:58" x14ac:dyDescent="0.25">
      <c r="A2588" t="s">
        <v>17</v>
      </c>
      <c r="B2588" s="25">
        <v>2018</v>
      </c>
      <c r="C2588" s="25" t="s">
        <v>3</v>
      </c>
      <c r="D2588" s="25" t="s">
        <v>58</v>
      </c>
      <c r="E2588" s="25" t="s">
        <v>551</v>
      </c>
      <c r="F2588" s="23" t="s">
        <v>360</v>
      </c>
      <c r="G2588" s="23" t="s">
        <v>551</v>
      </c>
      <c r="H2588" s="32" t="s">
        <v>360</v>
      </c>
      <c r="I2588" s="32" t="s">
        <v>574</v>
      </c>
      <c r="J2588" s="135">
        <v>601</v>
      </c>
      <c r="K2588" s="28">
        <v>0.84526000000000001</v>
      </c>
      <c r="L2588" s="28">
        <f t="shared" si="81"/>
        <v>0.84526000000000001</v>
      </c>
      <c r="O2588" s="77">
        <v>0.85877999999999999</v>
      </c>
      <c r="BF2588" s="106"/>
    </row>
    <row r="2589" spans="1:58" x14ac:dyDescent="0.25">
      <c r="A2589" t="s">
        <v>17</v>
      </c>
      <c r="B2589" s="25">
        <v>2019</v>
      </c>
      <c r="C2589" s="25" t="s">
        <v>0</v>
      </c>
      <c r="D2589" s="25" t="s">
        <v>59</v>
      </c>
      <c r="E2589" s="25" t="s">
        <v>551</v>
      </c>
      <c r="F2589" s="23" t="s">
        <v>360</v>
      </c>
      <c r="G2589" s="23" t="s">
        <v>551</v>
      </c>
      <c r="H2589" s="32" t="s">
        <v>360</v>
      </c>
      <c r="I2589" s="32" t="s">
        <v>574</v>
      </c>
      <c r="J2589" s="135">
        <v>662</v>
      </c>
      <c r="K2589" s="28">
        <v>0.84743000000000002</v>
      </c>
      <c r="L2589" s="28">
        <f t="shared" si="81"/>
        <v>0.84743000000000002</v>
      </c>
      <c r="O2589" s="77">
        <v>0.85007999999999995</v>
      </c>
      <c r="BF2589" s="106"/>
    </row>
    <row r="2590" spans="1:58" x14ac:dyDescent="0.25">
      <c r="A2590" t="s">
        <v>17</v>
      </c>
      <c r="B2590" s="25">
        <v>2019</v>
      </c>
      <c r="C2590" s="25" t="s">
        <v>1</v>
      </c>
      <c r="D2590" s="25" t="s">
        <v>60</v>
      </c>
      <c r="E2590" s="25" t="s">
        <v>551</v>
      </c>
      <c r="F2590" s="23" t="s">
        <v>360</v>
      </c>
      <c r="G2590" s="23" t="s">
        <v>551</v>
      </c>
      <c r="H2590" s="32" t="s">
        <v>360</v>
      </c>
      <c r="I2590" s="32" t="s">
        <v>574</v>
      </c>
      <c r="J2590" s="135">
        <v>649</v>
      </c>
      <c r="K2590" s="28">
        <v>0.85670000000000002</v>
      </c>
      <c r="L2590" s="28">
        <f t="shared" si="81"/>
        <v>0.85670000000000002</v>
      </c>
      <c r="O2590" s="77">
        <v>0.85524</v>
      </c>
      <c r="BF2590" s="106"/>
    </row>
    <row r="2591" spans="1:58" x14ac:dyDescent="0.25">
      <c r="A2591" t="s">
        <v>17</v>
      </c>
      <c r="B2591" s="25">
        <v>2019</v>
      </c>
      <c r="C2591" s="25" t="s">
        <v>2</v>
      </c>
      <c r="D2591" s="25" t="s">
        <v>61</v>
      </c>
      <c r="E2591" s="25" t="s">
        <v>551</v>
      </c>
      <c r="F2591" s="23" t="s">
        <v>360</v>
      </c>
      <c r="G2591" s="23" t="s">
        <v>551</v>
      </c>
      <c r="H2591" s="32" t="s">
        <v>360</v>
      </c>
      <c r="I2591" s="32" t="s">
        <v>574</v>
      </c>
      <c r="J2591" s="135">
        <v>637</v>
      </c>
      <c r="K2591" s="28">
        <v>0.85870999999999997</v>
      </c>
      <c r="L2591" s="28">
        <f t="shared" si="81"/>
        <v>0.85870999999999997</v>
      </c>
      <c r="O2591" s="77">
        <v>0.85079000000000005</v>
      </c>
      <c r="BF2591" s="106"/>
    </row>
    <row r="2592" spans="1:58" x14ac:dyDescent="0.25">
      <c r="A2592" t="s">
        <v>17</v>
      </c>
      <c r="B2592" s="25">
        <v>2019</v>
      </c>
      <c r="C2592" s="25" t="s">
        <v>3</v>
      </c>
      <c r="D2592" s="25" t="s">
        <v>62</v>
      </c>
      <c r="E2592" s="25" t="s">
        <v>551</v>
      </c>
      <c r="F2592" s="23" t="s">
        <v>360</v>
      </c>
      <c r="G2592" s="23" t="s">
        <v>551</v>
      </c>
      <c r="H2592" s="32" t="s">
        <v>360</v>
      </c>
      <c r="I2592" s="32" t="s">
        <v>574</v>
      </c>
      <c r="J2592" s="135">
        <v>660</v>
      </c>
      <c r="K2592" s="28">
        <v>0.86060999999999999</v>
      </c>
      <c r="L2592" s="28">
        <f t="shared" si="81"/>
        <v>0.86060999999999999</v>
      </c>
      <c r="O2592" s="77">
        <v>0.85265000000000002</v>
      </c>
      <c r="BF2592" s="106"/>
    </row>
    <row r="2593" spans="1:58" x14ac:dyDescent="0.25">
      <c r="A2593" t="s">
        <v>17</v>
      </c>
      <c r="B2593" s="25">
        <v>2020</v>
      </c>
      <c r="C2593" s="25" t="s">
        <v>0</v>
      </c>
      <c r="D2593" s="25" t="s">
        <v>63</v>
      </c>
      <c r="E2593" s="25" t="s">
        <v>551</v>
      </c>
      <c r="F2593" s="23" t="s">
        <v>360</v>
      </c>
      <c r="G2593" s="23" t="s">
        <v>551</v>
      </c>
      <c r="H2593" s="32" t="s">
        <v>360</v>
      </c>
      <c r="I2593" s="32" t="s">
        <v>574</v>
      </c>
      <c r="J2593" s="135">
        <v>553</v>
      </c>
      <c r="K2593" s="28">
        <v>0.83725000000000005</v>
      </c>
      <c r="L2593" s="28">
        <f t="shared" si="81"/>
        <v>0.83725000000000005</v>
      </c>
      <c r="O2593" s="77">
        <v>0.84214</v>
      </c>
      <c r="BF2593" s="106"/>
    </row>
    <row r="2594" spans="1:58" x14ac:dyDescent="0.25">
      <c r="A2594" t="s">
        <v>17</v>
      </c>
      <c r="B2594" s="25">
        <v>2020</v>
      </c>
      <c r="C2594" s="25" t="s">
        <v>1</v>
      </c>
      <c r="D2594" s="25" t="s">
        <v>64</v>
      </c>
      <c r="E2594" s="25" t="s">
        <v>551</v>
      </c>
      <c r="F2594" s="23" t="s">
        <v>360</v>
      </c>
      <c r="G2594" s="23" t="s">
        <v>551</v>
      </c>
      <c r="H2594" s="32" t="s">
        <v>360</v>
      </c>
      <c r="I2594" s="32" t="s">
        <v>574</v>
      </c>
      <c r="J2594" s="135">
        <v>309</v>
      </c>
      <c r="K2594" s="28">
        <v>0.81877</v>
      </c>
      <c r="L2594" s="28">
        <f t="shared" si="81"/>
        <v>0.81877</v>
      </c>
      <c r="O2594" s="77">
        <v>0.81738999999999995</v>
      </c>
      <c r="BF2594" s="106"/>
    </row>
    <row r="2595" spans="1:58" x14ac:dyDescent="0.25">
      <c r="A2595" t="s">
        <v>17</v>
      </c>
      <c r="B2595" s="25">
        <v>2020</v>
      </c>
      <c r="C2595" s="25" t="s">
        <v>2</v>
      </c>
      <c r="D2595" s="25" t="s">
        <v>65</v>
      </c>
      <c r="E2595" s="25" t="s">
        <v>551</v>
      </c>
      <c r="F2595" s="23" t="s">
        <v>360</v>
      </c>
      <c r="G2595" s="23" t="s">
        <v>551</v>
      </c>
      <c r="H2595" s="32" t="s">
        <v>360</v>
      </c>
      <c r="I2595" s="32" t="s">
        <v>574</v>
      </c>
      <c r="J2595" s="135">
        <v>442</v>
      </c>
      <c r="K2595" s="28">
        <v>0.81674000000000002</v>
      </c>
      <c r="L2595" s="28">
        <f t="shared" si="81"/>
        <v>0.81674000000000002</v>
      </c>
      <c r="O2595" s="77">
        <v>0.82706999999999997</v>
      </c>
      <c r="BF2595" s="106"/>
    </row>
    <row r="2596" spans="1:58" x14ac:dyDescent="0.25">
      <c r="A2596" t="s">
        <v>17</v>
      </c>
      <c r="B2596" s="25">
        <v>2020</v>
      </c>
      <c r="C2596" s="25" t="s">
        <v>3</v>
      </c>
      <c r="D2596" s="25" t="s">
        <v>66</v>
      </c>
      <c r="E2596" s="25" t="s">
        <v>551</v>
      </c>
      <c r="F2596" s="23" t="s">
        <v>360</v>
      </c>
      <c r="G2596" s="23" t="s">
        <v>551</v>
      </c>
      <c r="H2596" s="32" t="s">
        <v>360</v>
      </c>
      <c r="I2596" s="32" t="s">
        <v>574</v>
      </c>
      <c r="J2596" s="135">
        <v>554</v>
      </c>
      <c r="K2596" s="28">
        <v>0.85740000000000005</v>
      </c>
      <c r="L2596" s="28">
        <f t="shared" si="81"/>
        <v>0.85740000000000005</v>
      </c>
      <c r="O2596" s="77">
        <v>0.85233000000000003</v>
      </c>
      <c r="BF2596" s="106"/>
    </row>
    <row r="2597" spans="1:58" x14ac:dyDescent="0.25">
      <c r="A2597" t="s">
        <v>17</v>
      </c>
      <c r="B2597" s="25">
        <v>2021</v>
      </c>
      <c r="C2597" s="25" t="s">
        <v>0</v>
      </c>
      <c r="D2597" s="25" t="s">
        <v>67</v>
      </c>
      <c r="E2597" s="25" t="s">
        <v>551</v>
      </c>
      <c r="F2597" s="23" t="s">
        <v>360</v>
      </c>
      <c r="G2597" s="23" t="s">
        <v>551</v>
      </c>
      <c r="H2597" s="32" t="s">
        <v>360</v>
      </c>
      <c r="I2597" s="32" t="s">
        <v>574</v>
      </c>
      <c r="J2597" s="135">
        <v>544</v>
      </c>
      <c r="K2597" s="28">
        <v>0.88234999999999997</v>
      </c>
      <c r="L2597" s="28">
        <f t="shared" si="81"/>
        <v>0.88234999999999997</v>
      </c>
      <c r="O2597" s="77">
        <v>0.86184000000000005</v>
      </c>
      <c r="BF2597" s="106"/>
    </row>
    <row r="2598" spans="1:58" x14ac:dyDescent="0.25">
      <c r="A2598" t="s">
        <v>17</v>
      </c>
      <c r="B2598" s="25">
        <v>2021</v>
      </c>
      <c r="C2598" s="25" t="s">
        <v>1</v>
      </c>
      <c r="D2598" s="25" t="s">
        <v>68</v>
      </c>
      <c r="E2598" s="25" t="s">
        <v>551</v>
      </c>
      <c r="F2598" s="23" t="s">
        <v>360</v>
      </c>
      <c r="G2598" s="23" t="s">
        <v>551</v>
      </c>
      <c r="H2598" s="32" t="s">
        <v>360</v>
      </c>
      <c r="I2598" s="32" t="s">
        <v>574</v>
      </c>
      <c r="J2598" s="135">
        <v>637</v>
      </c>
      <c r="K2598" s="28">
        <v>0.87283999999999995</v>
      </c>
      <c r="L2598" s="28">
        <f t="shared" si="81"/>
        <v>0.87283999999999995</v>
      </c>
      <c r="O2598" s="77">
        <v>0.85790999999999995</v>
      </c>
      <c r="BF2598" s="106"/>
    </row>
    <row r="2599" spans="1:58" x14ac:dyDescent="0.25">
      <c r="A2599" t="s">
        <v>17</v>
      </c>
      <c r="B2599" s="25">
        <v>2021</v>
      </c>
      <c r="C2599" s="25" t="s">
        <v>2</v>
      </c>
      <c r="D2599" s="25" t="s">
        <v>69</v>
      </c>
      <c r="E2599" s="25" t="s">
        <v>551</v>
      </c>
      <c r="F2599" s="23" t="s">
        <v>360</v>
      </c>
      <c r="G2599" s="23" t="s">
        <v>551</v>
      </c>
      <c r="H2599" s="32" t="s">
        <v>360</v>
      </c>
      <c r="I2599" s="32" t="s">
        <v>574</v>
      </c>
      <c r="J2599" s="135">
        <v>685</v>
      </c>
      <c r="K2599" s="28">
        <v>0.86714999999999998</v>
      </c>
      <c r="L2599" s="28">
        <f t="shared" si="81"/>
        <v>0.86714999999999998</v>
      </c>
      <c r="O2599" s="77">
        <v>0.85472999999999999</v>
      </c>
      <c r="BF2599" s="106"/>
    </row>
    <row r="2600" spans="1:58" x14ac:dyDescent="0.25">
      <c r="A2600" t="s">
        <v>17</v>
      </c>
      <c r="B2600" s="25">
        <v>2021</v>
      </c>
      <c r="C2600" s="25" t="s">
        <v>3</v>
      </c>
      <c r="D2600" s="25" t="s">
        <v>70</v>
      </c>
      <c r="E2600" s="25" t="s">
        <v>551</v>
      </c>
      <c r="F2600" s="23" t="s">
        <v>360</v>
      </c>
      <c r="G2600" s="23" t="s">
        <v>551</v>
      </c>
      <c r="H2600" s="32" t="s">
        <v>360</v>
      </c>
      <c r="I2600" s="32" t="s">
        <v>574</v>
      </c>
      <c r="J2600" s="135">
        <v>655</v>
      </c>
      <c r="K2600" s="28">
        <v>0.87785999999999997</v>
      </c>
      <c r="L2600" s="28">
        <f t="shared" si="81"/>
        <v>0.87785999999999997</v>
      </c>
      <c r="O2600" s="77">
        <v>0.86302999999999996</v>
      </c>
      <c r="BF2600" s="106"/>
    </row>
    <row r="2601" spans="1:58" x14ac:dyDescent="0.25">
      <c r="A2601" t="s">
        <v>17</v>
      </c>
      <c r="B2601" s="25">
        <v>2022</v>
      </c>
      <c r="C2601" s="25" t="s">
        <v>0</v>
      </c>
      <c r="D2601" s="25" t="s">
        <v>71</v>
      </c>
      <c r="E2601" s="25" t="s">
        <v>551</v>
      </c>
      <c r="F2601" s="23" t="s">
        <v>360</v>
      </c>
      <c r="G2601" s="23" t="s">
        <v>551</v>
      </c>
      <c r="H2601" s="32" t="s">
        <v>360</v>
      </c>
      <c r="I2601" s="32" t="s">
        <v>574</v>
      </c>
      <c r="J2601" s="135">
        <v>636</v>
      </c>
      <c r="K2601" s="28">
        <v>0.88993999999999995</v>
      </c>
      <c r="L2601" s="28">
        <f t="shared" si="81"/>
        <v>0.88993999999999995</v>
      </c>
      <c r="O2601" s="77">
        <v>0.86423000000000005</v>
      </c>
      <c r="BF2601" s="106"/>
    </row>
    <row r="2602" spans="1:58" x14ac:dyDescent="0.25">
      <c r="A2602" t="s">
        <v>17</v>
      </c>
      <c r="B2602" s="25">
        <v>2022</v>
      </c>
      <c r="C2602" s="25" t="s">
        <v>1</v>
      </c>
      <c r="D2602" s="25" t="s">
        <v>72</v>
      </c>
      <c r="E2602" s="25" t="s">
        <v>551</v>
      </c>
      <c r="F2602" s="23" t="s">
        <v>360</v>
      </c>
      <c r="G2602" s="23" t="s">
        <v>551</v>
      </c>
      <c r="H2602" s="32" t="s">
        <v>360</v>
      </c>
      <c r="I2602" s="32" t="s">
        <v>574</v>
      </c>
      <c r="J2602" s="135">
        <v>646</v>
      </c>
      <c r="K2602" s="28">
        <v>0.86533000000000004</v>
      </c>
      <c r="L2602" s="28">
        <f t="shared" si="81"/>
        <v>0.86533000000000004</v>
      </c>
      <c r="O2602" s="77">
        <v>0.85797999999999996</v>
      </c>
      <c r="BF2602" s="106"/>
    </row>
    <row r="2603" spans="1:58" x14ac:dyDescent="0.25">
      <c r="A2603" t="s">
        <v>17</v>
      </c>
      <c r="B2603" s="25">
        <v>2022</v>
      </c>
      <c r="C2603" s="25" t="s">
        <v>2</v>
      </c>
      <c r="D2603" s="25" t="s">
        <v>73</v>
      </c>
      <c r="E2603" s="25" t="s">
        <v>551</v>
      </c>
      <c r="F2603" s="23" t="s">
        <v>360</v>
      </c>
      <c r="G2603" s="23" t="s">
        <v>551</v>
      </c>
      <c r="H2603" s="32" t="s">
        <v>360</v>
      </c>
      <c r="I2603" s="32" t="s">
        <v>574</v>
      </c>
      <c r="J2603" s="135">
        <v>689</v>
      </c>
      <c r="K2603" s="28">
        <v>0.87953999999999999</v>
      </c>
      <c r="L2603" s="28">
        <f t="shared" si="81"/>
        <v>0.87953999999999999</v>
      </c>
      <c r="O2603" s="77">
        <v>0.85080999999999996</v>
      </c>
      <c r="BF2603" s="106"/>
    </row>
    <row r="2604" spans="1:58" x14ac:dyDescent="0.25">
      <c r="A2604" t="s">
        <v>17</v>
      </c>
      <c r="B2604" s="25">
        <v>2022</v>
      </c>
      <c r="C2604" s="25" t="s">
        <v>3</v>
      </c>
      <c r="D2604" s="25" t="s">
        <v>493</v>
      </c>
      <c r="E2604" s="25" t="s">
        <v>551</v>
      </c>
      <c r="F2604" s="23" t="s">
        <v>360</v>
      </c>
      <c r="G2604" s="23" t="s">
        <v>551</v>
      </c>
      <c r="H2604" s="32" t="s">
        <v>360</v>
      </c>
      <c r="I2604" s="32" t="s">
        <v>574</v>
      </c>
      <c r="J2604" s="135">
        <v>684</v>
      </c>
      <c r="K2604" s="28">
        <v>0.86550000000000005</v>
      </c>
      <c r="L2604" s="28">
        <f t="shared" si="81"/>
        <v>0.86550000000000005</v>
      </c>
      <c r="O2604" s="77">
        <v>0.85358999999999996</v>
      </c>
      <c r="BF2604" s="106"/>
    </row>
    <row r="2605" spans="1:58" x14ac:dyDescent="0.25">
      <c r="A2605" t="s">
        <v>17</v>
      </c>
      <c r="B2605" s="25">
        <v>2023</v>
      </c>
      <c r="C2605" s="25" t="s">
        <v>0</v>
      </c>
      <c r="D2605" s="25" t="s">
        <v>537</v>
      </c>
      <c r="E2605" s="25" t="s">
        <v>551</v>
      </c>
      <c r="F2605" s="23" t="s">
        <v>360</v>
      </c>
      <c r="G2605" s="23" t="s">
        <v>551</v>
      </c>
      <c r="H2605" s="32" t="s">
        <v>360</v>
      </c>
      <c r="I2605" s="32" t="s">
        <v>574</v>
      </c>
      <c r="J2605" s="135">
        <v>672</v>
      </c>
      <c r="K2605" s="28">
        <v>0.875</v>
      </c>
      <c r="L2605" s="28">
        <f t="shared" si="81"/>
        <v>0.875</v>
      </c>
      <c r="O2605" s="77">
        <v>0.85650000000000004</v>
      </c>
      <c r="BF2605" s="106"/>
    </row>
    <row r="2606" spans="1:58" x14ac:dyDescent="0.25">
      <c r="A2606" t="s">
        <v>17</v>
      </c>
      <c r="B2606" s="25">
        <v>2018</v>
      </c>
      <c r="C2606" s="25" t="s">
        <v>0</v>
      </c>
      <c r="D2606" s="25" t="s">
        <v>54</v>
      </c>
      <c r="E2606" s="25" t="s">
        <v>301</v>
      </c>
      <c r="F2606" s="23" t="s">
        <v>302</v>
      </c>
      <c r="G2606" s="23" t="s">
        <v>541</v>
      </c>
      <c r="H2606" s="32" t="s">
        <v>542</v>
      </c>
      <c r="I2606" s="32" t="s">
        <v>574</v>
      </c>
      <c r="J2606" s="135">
        <v>70</v>
      </c>
      <c r="K2606" s="28">
        <v>0.87143000000000004</v>
      </c>
      <c r="L2606" s="28">
        <f t="shared" si="81"/>
        <v>0.83087999999999995</v>
      </c>
      <c r="O2606" s="77">
        <v>0.84830000000000005</v>
      </c>
      <c r="BF2606" s="106"/>
    </row>
    <row r="2607" spans="1:58" x14ac:dyDescent="0.25">
      <c r="A2607" t="s">
        <v>17</v>
      </c>
      <c r="B2607" s="25">
        <v>2018</v>
      </c>
      <c r="C2607" s="25" t="s">
        <v>1</v>
      </c>
      <c r="D2607" s="25" t="s">
        <v>56</v>
      </c>
      <c r="E2607" s="25" t="s">
        <v>301</v>
      </c>
      <c r="F2607" s="23" t="s">
        <v>302</v>
      </c>
      <c r="G2607" s="23" t="s">
        <v>541</v>
      </c>
      <c r="H2607" s="32" t="s">
        <v>542</v>
      </c>
      <c r="I2607" s="32" t="s">
        <v>574</v>
      </c>
      <c r="J2607" s="135">
        <v>63</v>
      </c>
      <c r="K2607" s="28">
        <v>0.80952000000000002</v>
      </c>
      <c r="L2607" s="28">
        <f t="shared" si="81"/>
        <v>0.84709000000000001</v>
      </c>
      <c r="O2607" s="77">
        <v>0.85524</v>
      </c>
      <c r="BF2607" s="106"/>
    </row>
    <row r="2608" spans="1:58" x14ac:dyDescent="0.25">
      <c r="A2608" t="s">
        <v>17</v>
      </c>
      <c r="B2608" s="25">
        <v>2018</v>
      </c>
      <c r="C2608" s="25" t="s">
        <v>2</v>
      </c>
      <c r="D2608" s="25" t="s">
        <v>57</v>
      </c>
      <c r="E2608" s="25" t="s">
        <v>301</v>
      </c>
      <c r="F2608" s="23" t="s">
        <v>302</v>
      </c>
      <c r="G2608" s="23" t="s">
        <v>541</v>
      </c>
      <c r="H2608" s="32" t="s">
        <v>542</v>
      </c>
      <c r="I2608" s="32" t="s">
        <v>574</v>
      </c>
      <c r="J2608" s="135">
        <v>70</v>
      </c>
      <c r="K2608" s="28">
        <v>0.77142999999999995</v>
      </c>
      <c r="L2608" s="28">
        <f t="shared" si="81"/>
        <v>0.82901000000000002</v>
      </c>
      <c r="O2608" s="77">
        <v>0.85572000000000004</v>
      </c>
      <c r="BF2608" s="106"/>
    </row>
    <row r="2609" spans="1:58" x14ac:dyDescent="0.25">
      <c r="A2609" t="s">
        <v>17</v>
      </c>
      <c r="B2609" s="25">
        <v>2018</v>
      </c>
      <c r="C2609" s="25" t="s">
        <v>3</v>
      </c>
      <c r="D2609" s="25" t="s">
        <v>58</v>
      </c>
      <c r="E2609" s="25" t="s">
        <v>301</v>
      </c>
      <c r="F2609" s="23" t="s">
        <v>302</v>
      </c>
      <c r="G2609" s="23" t="s">
        <v>541</v>
      </c>
      <c r="H2609" s="32" t="s">
        <v>542</v>
      </c>
      <c r="I2609" s="32" t="s">
        <v>574</v>
      </c>
      <c r="J2609" s="135">
        <v>64</v>
      </c>
      <c r="K2609" s="28">
        <v>0.76563000000000003</v>
      </c>
      <c r="L2609" s="28">
        <f t="shared" si="81"/>
        <v>0.83919999999999995</v>
      </c>
      <c r="O2609" s="77">
        <v>0.85877999999999999</v>
      </c>
      <c r="BF2609" s="106"/>
    </row>
    <row r="2610" spans="1:58" x14ac:dyDescent="0.25">
      <c r="A2610" t="s">
        <v>17</v>
      </c>
      <c r="B2610" s="25">
        <v>2019</v>
      </c>
      <c r="C2610" s="25" t="s">
        <v>0</v>
      </c>
      <c r="D2610" s="25" t="s">
        <v>59</v>
      </c>
      <c r="E2610" s="25" t="s">
        <v>301</v>
      </c>
      <c r="F2610" s="23" t="s">
        <v>302</v>
      </c>
      <c r="G2610" s="23" t="s">
        <v>541</v>
      </c>
      <c r="H2610" s="32" t="s">
        <v>542</v>
      </c>
      <c r="I2610" s="32" t="s">
        <v>574</v>
      </c>
      <c r="J2610" s="135">
        <v>55</v>
      </c>
      <c r="K2610" s="28">
        <v>0.78181999999999996</v>
      </c>
      <c r="L2610" s="28">
        <f t="shared" si="81"/>
        <v>0.84626000000000001</v>
      </c>
      <c r="O2610" s="77">
        <v>0.85007999999999995</v>
      </c>
      <c r="BF2610" s="106"/>
    </row>
    <row r="2611" spans="1:58" x14ac:dyDescent="0.25">
      <c r="A2611" t="s">
        <v>17</v>
      </c>
      <c r="B2611" s="25">
        <v>2019</v>
      </c>
      <c r="C2611" s="25" t="s">
        <v>1</v>
      </c>
      <c r="D2611" s="25" t="s">
        <v>60</v>
      </c>
      <c r="E2611" s="25" t="s">
        <v>301</v>
      </c>
      <c r="F2611" s="23" t="s">
        <v>302</v>
      </c>
      <c r="G2611" s="23" t="s">
        <v>541</v>
      </c>
      <c r="H2611" s="32" t="s">
        <v>542</v>
      </c>
      <c r="I2611" s="32" t="s">
        <v>574</v>
      </c>
      <c r="J2611" s="135">
        <v>59</v>
      </c>
      <c r="K2611" s="28">
        <v>0.83050999999999997</v>
      </c>
      <c r="L2611" s="28">
        <f t="shared" si="81"/>
        <v>0.83030999999999999</v>
      </c>
      <c r="O2611" s="77">
        <v>0.85524</v>
      </c>
      <c r="BF2611" s="106"/>
    </row>
    <row r="2612" spans="1:58" x14ac:dyDescent="0.25">
      <c r="A2612" t="s">
        <v>17</v>
      </c>
      <c r="B2612" s="25">
        <v>2019</v>
      </c>
      <c r="C2612" s="25" t="s">
        <v>2</v>
      </c>
      <c r="D2612" s="25" t="s">
        <v>61</v>
      </c>
      <c r="E2612" s="25" t="s">
        <v>301</v>
      </c>
      <c r="F2612" s="23" t="s">
        <v>302</v>
      </c>
      <c r="G2612" s="23" t="s">
        <v>541</v>
      </c>
      <c r="H2612" s="32" t="s">
        <v>542</v>
      </c>
      <c r="I2612" s="32" t="s">
        <v>574</v>
      </c>
      <c r="J2612" s="135">
        <v>63</v>
      </c>
      <c r="K2612" s="28">
        <v>0.82540000000000002</v>
      </c>
      <c r="L2612" s="28">
        <f t="shared" si="81"/>
        <v>0.83940999999999999</v>
      </c>
      <c r="O2612" s="77">
        <v>0.85079000000000005</v>
      </c>
      <c r="BF2612" s="106"/>
    </row>
    <row r="2613" spans="1:58" x14ac:dyDescent="0.25">
      <c r="A2613" t="s">
        <v>17</v>
      </c>
      <c r="B2613" s="25">
        <v>2019</v>
      </c>
      <c r="C2613" s="25" t="s">
        <v>3</v>
      </c>
      <c r="D2613" s="25" t="s">
        <v>62</v>
      </c>
      <c r="E2613" s="25" t="s">
        <v>301</v>
      </c>
      <c r="F2613" s="23" t="s">
        <v>302</v>
      </c>
      <c r="G2613" s="23" t="s">
        <v>541</v>
      </c>
      <c r="H2613" s="32" t="s">
        <v>542</v>
      </c>
      <c r="I2613" s="32" t="s">
        <v>574</v>
      </c>
      <c r="J2613" s="135">
        <v>71</v>
      </c>
      <c r="K2613" s="28">
        <v>0.81689999999999996</v>
      </c>
      <c r="L2613" s="28">
        <f t="shared" si="81"/>
        <v>0.84555000000000002</v>
      </c>
      <c r="O2613" s="77">
        <v>0.85265000000000002</v>
      </c>
      <c r="BF2613" s="106"/>
    </row>
    <row r="2614" spans="1:58" x14ac:dyDescent="0.25">
      <c r="A2614" t="s">
        <v>17</v>
      </c>
      <c r="B2614" s="25">
        <v>2020</v>
      </c>
      <c r="C2614" s="25" t="s">
        <v>0</v>
      </c>
      <c r="D2614" s="25" t="s">
        <v>63</v>
      </c>
      <c r="E2614" s="25" t="s">
        <v>301</v>
      </c>
      <c r="F2614" s="23" t="s">
        <v>302</v>
      </c>
      <c r="G2614" s="23" t="s">
        <v>541</v>
      </c>
      <c r="H2614" s="32" t="s">
        <v>542</v>
      </c>
      <c r="I2614" s="32" t="s">
        <v>574</v>
      </c>
      <c r="J2614" s="135">
        <v>59</v>
      </c>
      <c r="K2614" s="28">
        <v>0.81355999999999995</v>
      </c>
      <c r="L2614" s="28">
        <f t="shared" si="81"/>
        <v>0.84467000000000003</v>
      </c>
      <c r="O2614" s="77">
        <v>0.84214</v>
      </c>
      <c r="BF2614" s="106"/>
    </row>
    <row r="2615" spans="1:58" x14ac:dyDescent="0.25">
      <c r="A2615" t="s">
        <v>17</v>
      </c>
      <c r="B2615" s="25">
        <v>2020</v>
      </c>
      <c r="C2615" s="25" t="s">
        <v>1</v>
      </c>
      <c r="D2615" s="25" t="s">
        <v>64</v>
      </c>
      <c r="E2615" s="25" t="s">
        <v>301</v>
      </c>
      <c r="F2615" s="23" t="s">
        <v>302</v>
      </c>
      <c r="G2615" s="23" t="s">
        <v>541</v>
      </c>
      <c r="H2615" s="32" t="s">
        <v>542</v>
      </c>
      <c r="I2615" s="32" t="s">
        <v>574</v>
      </c>
      <c r="J2615" s="135">
        <v>41</v>
      </c>
      <c r="K2615" s="28">
        <v>0.85365999999999997</v>
      </c>
      <c r="L2615" s="28">
        <f t="shared" si="81"/>
        <v>0.79842999999999997</v>
      </c>
      <c r="O2615" s="77">
        <v>0.81738999999999995</v>
      </c>
      <c r="BF2615" s="106"/>
    </row>
    <row r="2616" spans="1:58" x14ac:dyDescent="0.25">
      <c r="A2616" t="s">
        <v>17</v>
      </c>
      <c r="B2616" s="25">
        <v>2020</v>
      </c>
      <c r="C2616" s="25" t="s">
        <v>2</v>
      </c>
      <c r="D2616" s="25" t="s">
        <v>65</v>
      </c>
      <c r="E2616" s="25" t="s">
        <v>301</v>
      </c>
      <c r="F2616" s="23" t="s">
        <v>302</v>
      </c>
      <c r="G2616" s="23" t="s">
        <v>541</v>
      </c>
      <c r="H2616" s="32" t="s">
        <v>542</v>
      </c>
      <c r="I2616" s="32" t="s">
        <v>574</v>
      </c>
      <c r="J2616" s="135">
        <v>58</v>
      </c>
      <c r="K2616" s="28">
        <v>0.89654999999999996</v>
      </c>
      <c r="L2616" s="28">
        <f t="shared" si="81"/>
        <v>0.80961000000000005</v>
      </c>
      <c r="O2616" s="77">
        <v>0.82706999999999997</v>
      </c>
      <c r="BF2616" s="106"/>
    </row>
    <row r="2617" spans="1:58" x14ac:dyDescent="0.25">
      <c r="A2617" t="s">
        <v>17</v>
      </c>
      <c r="B2617" s="25">
        <v>2020</v>
      </c>
      <c r="C2617" s="25" t="s">
        <v>3</v>
      </c>
      <c r="D2617" s="25" t="s">
        <v>66</v>
      </c>
      <c r="E2617" s="25" t="s">
        <v>301</v>
      </c>
      <c r="F2617" s="23" t="s">
        <v>302</v>
      </c>
      <c r="G2617" s="23" t="s">
        <v>541</v>
      </c>
      <c r="H2617" s="32" t="s">
        <v>542</v>
      </c>
      <c r="I2617" s="32" t="s">
        <v>574</v>
      </c>
      <c r="J2617" s="135">
        <v>66</v>
      </c>
      <c r="K2617" s="28">
        <v>0.80303000000000002</v>
      </c>
      <c r="L2617" s="28">
        <f t="shared" si="81"/>
        <v>0.84382000000000001</v>
      </c>
      <c r="O2617" s="77">
        <v>0.85233000000000003</v>
      </c>
      <c r="BF2617" s="106"/>
    </row>
    <row r="2618" spans="1:58" x14ac:dyDescent="0.25">
      <c r="A2618" t="s">
        <v>17</v>
      </c>
      <c r="B2618" s="25">
        <v>2021</v>
      </c>
      <c r="C2618" s="25" t="s">
        <v>0</v>
      </c>
      <c r="D2618" s="25" t="s">
        <v>67</v>
      </c>
      <c r="E2618" s="25" t="s">
        <v>301</v>
      </c>
      <c r="F2618" s="23" t="s">
        <v>302</v>
      </c>
      <c r="G2618" s="23" t="s">
        <v>541</v>
      </c>
      <c r="H2618" s="32" t="s">
        <v>542</v>
      </c>
      <c r="I2618" s="32" t="s">
        <v>574</v>
      </c>
      <c r="J2618" s="135">
        <v>59</v>
      </c>
      <c r="K2618" s="28">
        <v>0.76271</v>
      </c>
      <c r="L2618" s="28">
        <f t="shared" si="81"/>
        <v>0.85199000000000003</v>
      </c>
      <c r="O2618" s="77">
        <v>0.86184000000000005</v>
      </c>
      <c r="BF2618" s="106"/>
    </row>
    <row r="2619" spans="1:58" x14ac:dyDescent="0.25">
      <c r="A2619" t="s">
        <v>17</v>
      </c>
      <c r="B2619" s="25">
        <v>2021</v>
      </c>
      <c r="C2619" s="25" t="s">
        <v>1</v>
      </c>
      <c r="D2619" s="25" t="s">
        <v>68</v>
      </c>
      <c r="E2619" s="25" t="s">
        <v>301</v>
      </c>
      <c r="F2619" s="23" t="s">
        <v>302</v>
      </c>
      <c r="G2619" s="23" t="s">
        <v>541</v>
      </c>
      <c r="H2619" s="32" t="s">
        <v>542</v>
      </c>
      <c r="I2619" s="32" t="s">
        <v>574</v>
      </c>
      <c r="J2619" s="135">
        <v>81</v>
      </c>
      <c r="K2619" s="28">
        <v>0.86419999999999997</v>
      </c>
      <c r="L2619" s="28">
        <f t="shared" si="81"/>
        <v>0.86192999999999997</v>
      </c>
      <c r="O2619" s="77">
        <v>0.85790999999999995</v>
      </c>
      <c r="BF2619" s="106"/>
    </row>
    <row r="2620" spans="1:58" x14ac:dyDescent="0.25">
      <c r="A2620" t="s">
        <v>17</v>
      </c>
      <c r="B2620" s="25">
        <v>2021</v>
      </c>
      <c r="C2620" s="25" t="s">
        <v>2</v>
      </c>
      <c r="D2620" s="25" t="s">
        <v>69</v>
      </c>
      <c r="E2620" s="25" t="s">
        <v>301</v>
      </c>
      <c r="F2620" s="23" t="s">
        <v>302</v>
      </c>
      <c r="G2620" s="23" t="s">
        <v>541</v>
      </c>
      <c r="H2620" s="32" t="s">
        <v>542</v>
      </c>
      <c r="I2620" s="32" t="s">
        <v>574</v>
      </c>
      <c r="J2620" s="135">
        <v>69</v>
      </c>
      <c r="K2620" s="28">
        <v>0.88405999999999996</v>
      </c>
      <c r="L2620" s="28">
        <f t="shared" si="81"/>
        <v>0.85441</v>
      </c>
      <c r="O2620" s="77">
        <v>0.85472999999999999</v>
      </c>
      <c r="BF2620" s="106"/>
    </row>
    <row r="2621" spans="1:58" x14ac:dyDescent="0.25">
      <c r="A2621" t="s">
        <v>17</v>
      </c>
      <c r="B2621" s="25">
        <v>2021</v>
      </c>
      <c r="C2621" s="25" t="s">
        <v>3</v>
      </c>
      <c r="D2621" s="25" t="s">
        <v>70</v>
      </c>
      <c r="E2621" s="25" t="s">
        <v>301</v>
      </c>
      <c r="F2621" s="23" t="s">
        <v>302</v>
      </c>
      <c r="G2621" s="23" t="s">
        <v>541</v>
      </c>
      <c r="H2621" s="32" t="s">
        <v>542</v>
      </c>
      <c r="I2621" s="32" t="s">
        <v>574</v>
      </c>
      <c r="J2621" s="135">
        <v>68</v>
      </c>
      <c r="K2621" s="28">
        <v>0.82352999999999998</v>
      </c>
      <c r="L2621" s="28">
        <f t="shared" si="81"/>
        <v>0.83487999999999996</v>
      </c>
      <c r="O2621" s="77">
        <v>0.86302999999999996</v>
      </c>
      <c r="BF2621" s="106"/>
    </row>
    <row r="2622" spans="1:58" x14ac:dyDescent="0.25">
      <c r="A2622" t="s">
        <v>17</v>
      </c>
      <c r="B2622" s="25">
        <v>2022</v>
      </c>
      <c r="C2622" s="25" t="s">
        <v>0</v>
      </c>
      <c r="D2622" s="25" t="s">
        <v>71</v>
      </c>
      <c r="E2622" s="25" t="s">
        <v>301</v>
      </c>
      <c r="F2622" s="23" t="s">
        <v>302</v>
      </c>
      <c r="G2622" s="23" t="s">
        <v>541</v>
      </c>
      <c r="H2622" s="32" t="s">
        <v>542</v>
      </c>
      <c r="I2622" s="32" t="s">
        <v>574</v>
      </c>
      <c r="J2622" s="135">
        <v>41</v>
      </c>
      <c r="K2622" s="28">
        <v>0.90244000000000002</v>
      </c>
      <c r="L2622" s="28">
        <f t="shared" si="81"/>
        <v>0.86294000000000004</v>
      </c>
      <c r="O2622" s="77">
        <v>0.86423000000000005</v>
      </c>
      <c r="BF2622" s="106"/>
    </row>
    <row r="2623" spans="1:58" x14ac:dyDescent="0.25">
      <c r="A2623" t="s">
        <v>17</v>
      </c>
      <c r="B2623" s="25">
        <v>2022</v>
      </c>
      <c r="C2623" s="25" t="s">
        <v>1</v>
      </c>
      <c r="D2623" s="25" t="s">
        <v>72</v>
      </c>
      <c r="E2623" s="25" t="s">
        <v>301</v>
      </c>
      <c r="F2623" s="23" t="s">
        <v>302</v>
      </c>
      <c r="G2623" s="23" t="s">
        <v>541</v>
      </c>
      <c r="H2623" s="32" t="s">
        <v>542</v>
      </c>
      <c r="I2623" s="32" t="s">
        <v>574</v>
      </c>
      <c r="J2623" s="135">
        <v>55</v>
      </c>
      <c r="K2623" s="28">
        <v>0.89090999999999998</v>
      </c>
      <c r="L2623" s="28">
        <f t="shared" si="81"/>
        <v>0.86614999999999998</v>
      </c>
      <c r="O2623" s="77">
        <v>0.85797999999999996</v>
      </c>
      <c r="BF2623" s="106"/>
    </row>
    <row r="2624" spans="1:58" x14ac:dyDescent="0.25">
      <c r="A2624" t="s">
        <v>17</v>
      </c>
      <c r="B2624" s="25">
        <v>2022</v>
      </c>
      <c r="C2624" s="25" t="s">
        <v>2</v>
      </c>
      <c r="D2624" s="25" t="s">
        <v>73</v>
      </c>
      <c r="E2624" s="25" t="s">
        <v>301</v>
      </c>
      <c r="F2624" s="23" t="s">
        <v>302</v>
      </c>
      <c r="G2624" s="23" t="s">
        <v>541</v>
      </c>
      <c r="H2624" s="32" t="s">
        <v>542</v>
      </c>
      <c r="I2624" s="32" t="s">
        <v>574</v>
      </c>
      <c r="J2624" s="135">
        <v>72</v>
      </c>
      <c r="K2624" s="28">
        <v>0.875</v>
      </c>
      <c r="L2624" s="28">
        <f t="shared" si="81"/>
        <v>0.85897999999999997</v>
      </c>
      <c r="O2624" s="77">
        <v>0.85080999999999996</v>
      </c>
      <c r="BF2624" s="106"/>
    </row>
    <row r="2625" spans="1:58" x14ac:dyDescent="0.25">
      <c r="A2625" t="s">
        <v>17</v>
      </c>
      <c r="B2625" s="25">
        <v>2022</v>
      </c>
      <c r="C2625" s="25" t="s">
        <v>3</v>
      </c>
      <c r="D2625" s="25" t="s">
        <v>493</v>
      </c>
      <c r="E2625" s="25" t="s">
        <v>301</v>
      </c>
      <c r="F2625" s="23" t="s">
        <v>302</v>
      </c>
      <c r="G2625" s="23" t="s">
        <v>541</v>
      </c>
      <c r="H2625" s="32" t="s">
        <v>542</v>
      </c>
      <c r="I2625" s="32" t="s">
        <v>574</v>
      </c>
      <c r="J2625" s="135">
        <v>68</v>
      </c>
      <c r="K2625" s="28">
        <v>0.80881999999999998</v>
      </c>
      <c r="L2625" s="28">
        <f t="shared" si="81"/>
        <v>0.8458</v>
      </c>
      <c r="O2625" s="77">
        <v>0.85358999999999996</v>
      </c>
      <c r="BF2625" s="106"/>
    </row>
    <row r="2626" spans="1:58" x14ac:dyDescent="0.25">
      <c r="A2626" t="s">
        <v>17</v>
      </c>
      <c r="B2626" s="25">
        <v>2023</v>
      </c>
      <c r="C2626" s="25" t="s">
        <v>0</v>
      </c>
      <c r="D2626" s="25" t="s">
        <v>537</v>
      </c>
      <c r="E2626" s="25" t="s">
        <v>301</v>
      </c>
      <c r="F2626" s="23" t="s">
        <v>302</v>
      </c>
      <c r="G2626" s="23" t="s">
        <v>541</v>
      </c>
      <c r="H2626" s="32" t="s">
        <v>542</v>
      </c>
      <c r="I2626" s="32" t="s">
        <v>574</v>
      </c>
      <c r="J2626" s="135">
        <v>53</v>
      </c>
      <c r="K2626" s="28">
        <v>0.79244999999999999</v>
      </c>
      <c r="L2626" s="28">
        <f t="shared" ref="L2626:L2689" si="82">SUMIFS(K:K, E:E, G2626, D:D, D2626, I:I, I2626)</f>
        <v>0.85714000000000001</v>
      </c>
      <c r="O2626" s="77">
        <v>0.85650000000000004</v>
      </c>
      <c r="BF2626" s="106"/>
    </row>
    <row r="2627" spans="1:58" x14ac:dyDescent="0.25">
      <c r="A2627" t="s">
        <v>17</v>
      </c>
      <c r="B2627" s="25">
        <v>2018</v>
      </c>
      <c r="C2627" s="25" t="s">
        <v>0</v>
      </c>
      <c r="D2627" s="25" t="s">
        <v>54</v>
      </c>
      <c r="E2627" s="25" t="s">
        <v>546</v>
      </c>
      <c r="F2627" s="23" t="s">
        <v>547</v>
      </c>
      <c r="G2627" s="23" t="s">
        <v>546</v>
      </c>
      <c r="H2627" s="32" t="s">
        <v>547</v>
      </c>
      <c r="I2627" s="32" t="s">
        <v>574</v>
      </c>
      <c r="J2627" s="135">
        <v>654</v>
      </c>
      <c r="K2627" s="28">
        <v>0.84862000000000004</v>
      </c>
      <c r="L2627" s="28">
        <f t="shared" si="82"/>
        <v>0.84862000000000004</v>
      </c>
      <c r="O2627" s="77">
        <v>0.84830000000000005</v>
      </c>
      <c r="BF2627" s="106"/>
    </row>
    <row r="2628" spans="1:58" x14ac:dyDescent="0.25">
      <c r="A2628" t="s">
        <v>17</v>
      </c>
      <c r="B2628" s="25">
        <v>2018</v>
      </c>
      <c r="C2628" s="25" t="s">
        <v>1</v>
      </c>
      <c r="D2628" s="25" t="s">
        <v>56</v>
      </c>
      <c r="E2628" s="25" t="s">
        <v>546</v>
      </c>
      <c r="F2628" s="23" t="s">
        <v>547</v>
      </c>
      <c r="G2628" s="23" t="s">
        <v>546</v>
      </c>
      <c r="H2628" s="32" t="s">
        <v>547</v>
      </c>
      <c r="I2628" s="32" t="s">
        <v>574</v>
      </c>
      <c r="J2628" s="135">
        <v>649</v>
      </c>
      <c r="K2628" s="28">
        <v>0.83359000000000005</v>
      </c>
      <c r="L2628" s="28">
        <f t="shared" si="82"/>
        <v>0.83359000000000005</v>
      </c>
      <c r="O2628" s="77">
        <v>0.85524</v>
      </c>
      <c r="BF2628" s="106"/>
    </row>
    <row r="2629" spans="1:58" x14ac:dyDescent="0.25">
      <c r="A2629" t="s">
        <v>17</v>
      </c>
      <c r="B2629" s="25">
        <v>2018</v>
      </c>
      <c r="C2629" s="25" t="s">
        <v>2</v>
      </c>
      <c r="D2629" s="25" t="s">
        <v>57</v>
      </c>
      <c r="E2629" s="25" t="s">
        <v>546</v>
      </c>
      <c r="F2629" s="23" t="s">
        <v>547</v>
      </c>
      <c r="G2629" s="23" t="s">
        <v>546</v>
      </c>
      <c r="H2629" s="32" t="s">
        <v>547</v>
      </c>
      <c r="I2629" s="32" t="s">
        <v>574</v>
      </c>
      <c r="J2629" s="135">
        <v>665</v>
      </c>
      <c r="K2629" s="28">
        <v>0.82104999999999995</v>
      </c>
      <c r="L2629" s="28">
        <f t="shared" si="82"/>
        <v>0.82104999999999995</v>
      </c>
      <c r="O2629" s="77">
        <v>0.85572000000000004</v>
      </c>
      <c r="BF2629" s="106"/>
    </row>
    <row r="2630" spans="1:58" x14ac:dyDescent="0.25">
      <c r="A2630" t="s">
        <v>17</v>
      </c>
      <c r="B2630" s="25">
        <v>2018</v>
      </c>
      <c r="C2630" s="25" t="s">
        <v>3</v>
      </c>
      <c r="D2630" s="25" t="s">
        <v>58</v>
      </c>
      <c r="E2630" s="25" t="s">
        <v>546</v>
      </c>
      <c r="F2630" s="23" t="s">
        <v>547</v>
      </c>
      <c r="G2630" s="23" t="s">
        <v>546</v>
      </c>
      <c r="H2630" s="32" t="s">
        <v>547</v>
      </c>
      <c r="I2630" s="32" t="s">
        <v>574</v>
      </c>
      <c r="J2630" s="135">
        <v>634</v>
      </c>
      <c r="K2630" s="28">
        <v>0.84069000000000005</v>
      </c>
      <c r="L2630" s="28">
        <f t="shared" si="82"/>
        <v>0.84069000000000005</v>
      </c>
      <c r="O2630" s="77">
        <v>0.85877999999999999</v>
      </c>
      <c r="BF2630" s="106"/>
    </row>
    <row r="2631" spans="1:58" x14ac:dyDescent="0.25">
      <c r="A2631" t="s">
        <v>17</v>
      </c>
      <c r="B2631" s="25">
        <v>2019</v>
      </c>
      <c r="C2631" s="25" t="s">
        <v>0</v>
      </c>
      <c r="D2631" s="25" t="s">
        <v>59</v>
      </c>
      <c r="E2631" s="25" t="s">
        <v>546</v>
      </c>
      <c r="F2631" s="23" t="s">
        <v>547</v>
      </c>
      <c r="G2631" s="23" t="s">
        <v>546</v>
      </c>
      <c r="H2631" s="32" t="s">
        <v>547</v>
      </c>
      <c r="I2631" s="32" t="s">
        <v>574</v>
      </c>
      <c r="J2631" s="135">
        <v>612</v>
      </c>
      <c r="K2631" s="28">
        <v>0.83006999999999997</v>
      </c>
      <c r="L2631" s="28">
        <f t="shared" si="82"/>
        <v>0.83006999999999997</v>
      </c>
      <c r="O2631" s="77">
        <v>0.85007999999999995</v>
      </c>
      <c r="BF2631" s="106"/>
    </row>
    <row r="2632" spans="1:58" x14ac:dyDescent="0.25">
      <c r="A2632" t="s">
        <v>17</v>
      </c>
      <c r="B2632" s="25">
        <v>2019</v>
      </c>
      <c r="C2632" s="25" t="s">
        <v>1</v>
      </c>
      <c r="D2632" s="25" t="s">
        <v>60</v>
      </c>
      <c r="E2632" s="25" t="s">
        <v>546</v>
      </c>
      <c r="F2632" s="23" t="s">
        <v>547</v>
      </c>
      <c r="G2632" s="23" t="s">
        <v>546</v>
      </c>
      <c r="H2632" s="32" t="s">
        <v>547</v>
      </c>
      <c r="I2632" s="32" t="s">
        <v>574</v>
      </c>
      <c r="J2632" s="135">
        <v>597</v>
      </c>
      <c r="K2632" s="28">
        <v>0.86097000000000001</v>
      </c>
      <c r="L2632" s="28">
        <f t="shared" si="82"/>
        <v>0.86097000000000001</v>
      </c>
      <c r="O2632" s="77">
        <v>0.85524</v>
      </c>
      <c r="BF2632" s="106"/>
    </row>
    <row r="2633" spans="1:58" x14ac:dyDescent="0.25">
      <c r="A2633" t="s">
        <v>17</v>
      </c>
      <c r="B2633" s="25">
        <v>2019</v>
      </c>
      <c r="C2633" s="25" t="s">
        <v>2</v>
      </c>
      <c r="D2633" s="25" t="s">
        <v>61</v>
      </c>
      <c r="E2633" s="25" t="s">
        <v>546</v>
      </c>
      <c r="F2633" s="23" t="s">
        <v>547</v>
      </c>
      <c r="G2633" s="23" t="s">
        <v>546</v>
      </c>
      <c r="H2633" s="32" t="s">
        <v>547</v>
      </c>
      <c r="I2633" s="32" t="s">
        <v>574</v>
      </c>
      <c r="J2633" s="135">
        <v>711</v>
      </c>
      <c r="K2633" s="28">
        <v>0.83965999999999996</v>
      </c>
      <c r="L2633" s="28">
        <f t="shared" si="82"/>
        <v>0.83965999999999996</v>
      </c>
      <c r="O2633" s="77">
        <v>0.85079000000000005</v>
      </c>
      <c r="BF2633" s="106"/>
    </row>
    <row r="2634" spans="1:58" x14ac:dyDescent="0.25">
      <c r="A2634" t="s">
        <v>17</v>
      </c>
      <c r="B2634" s="25">
        <v>2019</v>
      </c>
      <c r="C2634" s="25" t="s">
        <v>3</v>
      </c>
      <c r="D2634" s="25" t="s">
        <v>62</v>
      </c>
      <c r="E2634" s="25" t="s">
        <v>546</v>
      </c>
      <c r="F2634" s="23" t="s">
        <v>547</v>
      </c>
      <c r="G2634" s="23" t="s">
        <v>546</v>
      </c>
      <c r="H2634" s="32" t="s">
        <v>547</v>
      </c>
      <c r="I2634" s="32" t="s">
        <v>574</v>
      </c>
      <c r="J2634" s="135">
        <v>684</v>
      </c>
      <c r="K2634" s="28">
        <v>0.85233999999999999</v>
      </c>
      <c r="L2634" s="28">
        <f t="shared" si="82"/>
        <v>0.85233999999999999</v>
      </c>
      <c r="O2634" s="77">
        <v>0.85265000000000002</v>
      </c>
      <c r="BF2634" s="106"/>
    </row>
    <row r="2635" spans="1:58" x14ac:dyDescent="0.25">
      <c r="A2635" t="s">
        <v>17</v>
      </c>
      <c r="B2635" s="25">
        <v>2020</v>
      </c>
      <c r="C2635" s="25" t="s">
        <v>0</v>
      </c>
      <c r="D2635" s="25" t="s">
        <v>63</v>
      </c>
      <c r="E2635" s="25" t="s">
        <v>546</v>
      </c>
      <c r="F2635" s="23" t="s">
        <v>547</v>
      </c>
      <c r="G2635" s="23" t="s">
        <v>546</v>
      </c>
      <c r="H2635" s="32" t="s">
        <v>547</v>
      </c>
      <c r="I2635" s="32" t="s">
        <v>574</v>
      </c>
      <c r="J2635" s="135">
        <v>628</v>
      </c>
      <c r="K2635" s="28">
        <v>0.79776999999999998</v>
      </c>
      <c r="L2635" s="28">
        <f t="shared" si="82"/>
        <v>0.79776999999999998</v>
      </c>
      <c r="O2635" s="77">
        <v>0.84214</v>
      </c>
      <c r="BF2635" s="106"/>
    </row>
    <row r="2636" spans="1:58" x14ac:dyDescent="0.25">
      <c r="A2636" t="s">
        <v>17</v>
      </c>
      <c r="B2636" s="25">
        <v>2020</v>
      </c>
      <c r="C2636" s="25" t="s">
        <v>1</v>
      </c>
      <c r="D2636" s="25" t="s">
        <v>64</v>
      </c>
      <c r="E2636" s="25" t="s">
        <v>546</v>
      </c>
      <c r="F2636" s="23" t="s">
        <v>547</v>
      </c>
      <c r="G2636" s="23" t="s">
        <v>546</v>
      </c>
      <c r="H2636" s="32" t="s">
        <v>547</v>
      </c>
      <c r="I2636" s="32" t="s">
        <v>574</v>
      </c>
      <c r="J2636" s="135">
        <v>329</v>
      </c>
      <c r="K2636" s="28">
        <v>0.87234</v>
      </c>
      <c r="L2636" s="28">
        <f t="shared" si="82"/>
        <v>0.87234</v>
      </c>
      <c r="O2636" s="77">
        <v>0.81738999999999995</v>
      </c>
      <c r="BF2636" s="106"/>
    </row>
    <row r="2637" spans="1:58" x14ac:dyDescent="0.25">
      <c r="A2637" t="s">
        <v>17</v>
      </c>
      <c r="B2637" s="25">
        <v>2020</v>
      </c>
      <c r="C2637" s="25" t="s">
        <v>2</v>
      </c>
      <c r="D2637" s="25" t="s">
        <v>65</v>
      </c>
      <c r="E2637" s="25" t="s">
        <v>546</v>
      </c>
      <c r="F2637" s="23" t="s">
        <v>547</v>
      </c>
      <c r="G2637" s="23" t="s">
        <v>546</v>
      </c>
      <c r="H2637" s="32" t="s">
        <v>547</v>
      </c>
      <c r="I2637" s="32" t="s">
        <v>574</v>
      </c>
      <c r="J2637" s="135">
        <v>444</v>
      </c>
      <c r="K2637" s="28">
        <v>0.83108000000000004</v>
      </c>
      <c r="L2637" s="28">
        <f t="shared" si="82"/>
        <v>0.83108000000000004</v>
      </c>
      <c r="O2637" s="77">
        <v>0.82706999999999997</v>
      </c>
      <c r="BF2637" s="106"/>
    </row>
    <row r="2638" spans="1:58" x14ac:dyDescent="0.25">
      <c r="A2638" t="s">
        <v>17</v>
      </c>
      <c r="B2638" s="25">
        <v>2020</v>
      </c>
      <c r="C2638" s="25" t="s">
        <v>3</v>
      </c>
      <c r="D2638" s="25" t="s">
        <v>66</v>
      </c>
      <c r="E2638" s="25" t="s">
        <v>546</v>
      </c>
      <c r="F2638" s="23" t="s">
        <v>547</v>
      </c>
      <c r="G2638" s="23" t="s">
        <v>546</v>
      </c>
      <c r="H2638" s="32" t="s">
        <v>547</v>
      </c>
      <c r="I2638" s="32" t="s">
        <v>574</v>
      </c>
      <c r="J2638" s="135">
        <v>587</v>
      </c>
      <c r="K2638" s="28">
        <v>0.81942000000000004</v>
      </c>
      <c r="L2638" s="28">
        <f t="shared" si="82"/>
        <v>0.81942000000000004</v>
      </c>
      <c r="O2638" s="77">
        <v>0.85233000000000003</v>
      </c>
      <c r="BF2638" s="106"/>
    </row>
    <row r="2639" spans="1:58" x14ac:dyDescent="0.25">
      <c r="A2639" t="s">
        <v>17</v>
      </c>
      <c r="B2639" s="25">
        <v>2021</v>
      </c>
      <c r="C2639" s="25" t="s">
        <v>0</v>
      </c>
      <c r="D2639" s="25" t="s">
        <v>67</v>
      </c>
      <c r="E2639" s="25" t="s">
        <v>546</v>
      </c>
      <c r="F2639" s="23" t="s">
        <v>547</v>
      </c>
      <c r="G2639" s="23" t="s">
        <v>546</v>
      </c>
      <c r="H2639" s="32" t="s">
        <v>547</v>
      </c>
      <c r="I2639" s="32" t="s">
        <v>574</v>
      </c>
      <c r="J2639" s="135">
        <v>546</v>
      </c>
      <c r="K2639" s="28">
        <v>0.84799000000000002</v>
      </c>
      <c r="L2639" s="28">
        <f t="shared" si="82"/>
        <v>0.84799000000000002</v>
      </c>
      <c r="O2639" s="77">
        <v>0.86184000000000005</v>
      </c>
      <c r="BF2639" s="106"/>
    </row>
    <row r="2640" spans="1:58" x14ac:dyDescent="0.25">
      <c r="A2640" t="s">
        <v>17</v>
      </c>
      <c r="B2640" s="25">
        <v>2021</v>
      </c>
      <c r="C2640" s="25" t="s">
        <v>1</v>
      </c>
      <c r="D2640" s="25" t="s">
        <v>68</v>
      </c>
      <c r="E2640" s="25" t="s">
        <v>546</v>
      </c>
      <c r="F2640" s="23" t="s">
        <v>547</v>
      </c>
      <c r="G2640" s="23" t="s">
        <v>546</v>
      </c>
      <c r="H2640" s="32" t="s">
        <v>547</v>
      </c>
      <c r="I2640" s="32" t="s">
        <v>574</v>
      </c>
      <c r="J2640" s="135">
        <v>709</v>
      </c>
      <c r="K2640" s="28">
        <v>0.80676999999999999</v>
      </c>
      <c r="L2640" s="28">
        <f t="shared" si="82"/>
        <v>0.80676999999999999</v>
      </c>
      <c r="O2640" s="77">
        <v>0.85790999999999995</v>
      </c>
      <c r="BF2640" s="106"/>
    </row>
    <row r="2641" spans="1:58" x14ac:dyDescent="0.25">
      <c r="A2641" t="s">
        <v>17</v>
      </c>
      <c r="B2641" s="25">
        <v>2021</v>
      </c>
      <c r="C2641" s="25" t="s">
        <v>2</v>
      </c>
      <c r="D2641" s="25" t="s">
        <v>69</v>
      </c>
      <c r="E2641" s="25" t="s">
        <v>546</v>
      </c>
      <c r="F2641" s="23" t="s">
        <v>547</v>
      </c>
      <c r="G2641" s="23" t="s">
        <v>546</v>
      </c>
      <c r="H2641" s="32" t="s">
        <v>547</v>
      </c>
      <c r="I2641" s="32" t="s">
        <v>574</v>
      </c>
      <c r="J2641" s="135">
        <v>682</v>
      </c>
      <c r="K2641" s="28">
        <v>0.82845000000000002</v>
      </c>
      <c r="L2641" s="28">
        <f t="shared" si="82"/>
        <v>0.82845000000000002</v>
      </c>
      <c r="O2641" s="77">
        <v>0.85472999999999999</v>
      </c>
      <c r="BF2641" s="106"/>
    </row>
    <row r="2642" spans="1:58" x14ac:dyDescent="0.25">
      <c r="A2642" t="s">
        <v>17</v>
      </c>
      <c r="B2642" s="25">
        <v>2021</v>
      </c>
      <c r="C2642" s="25" t="s">
        <v>3</v>
      </c>
      <c r="D2642" s="25" t="s">
        <v>70</v>
      </c>
      <c r="E2642" s="25" t="s">
        <v>546</v>
      </c>
      <c r="F2642" s="23" t="s">
        <v>547</v>
      </c>
      <c r="G2642" s="23" t="s">
        <v>546</v>
      </c>
      <c r="H2642" s="32" t="s">
        <v>547</v>
      </c>
      <c r="I2642" s="32" t="s">
        <v>574</v>
      </c>
      <c r="J2642" s="135">
        <v>685</v>
      </c>
      <c r="K2642" s="28">
        <v>0.82628000000000001</v>
      </c>
      <c r="L2642" s="28">
        <f t="shared" si="82"/>
        <v>0.82628000000000001</v>
      </c>
      <c r="O2642" s="77">
        <v>0.86302999999999996</v>
      </c>
      <c r="BF2642" s="106"/>
    </row>
    <row r="2643" spans="1:58" x14ac:dyDescent="0.25">
      <c r="A2643" t="s">
        <v>17</v>
      </c>
      <c r="B2643" s="25">
        <v>2022</v>
      </c>
      <c r="C2643" s="25" t="s">
        <v>0</v>
      </c>
      <c r="D2643" s="25" t="s">
        <v>71</v>
      </c>
      <c r="E2643" s="25" t="s">
        <v>546</v>
      </c>
      <c r="F2643" s="23" t="s">
        <v>547</v>
      </c>
      <c r="G2643" s="23" t="s">
        <v>546</v>
      </c>
      <c r="H2643" s="32" t="s">
        <v>547</v>
      </c>
      <c r="I2643" s="32" t="s">
        <v>574</v>
      </c>
      <c r="J2643" s="135">
        <v>657</v>
      </c>
      <c r="K2643" s="28">
        <v>0.82343999999999995</v>
      </c>
      <c r="L2643" s="28">
        <f t="shared" si="82"/>
        <v>0.82343999999999995</v>
      </c>
      <c r="O2643" s="77">
        <v>0.86423000000000005</v>
      </c>
      <c r="BF2643" s="106"/>
    </row>
    <row r="2644" spans="1:58" x14ac:dyDescent="0.25">
      <c r="A2644" t="s">
        <v>17</v>
      </c>
      <c r="B2644" s="25">
        <v>2022</v>
      </c>
      <c r="C2644" s="25" t="s">
        <v>1</v>
      </c>
      <c r="D2644" s="25" t="s">
        <v>72</v>
      </c>
      <c r="E2644" s="25" t="s">
        <v>546</v>
      </c>
      <c r="F2644" s="23" t="s">
        <v>547</v>
      </c>
      <c r="G2644" s="23" t="s">
        <v>546</v>
      </c>
      <c r="H2644" s="32" t="s">
        <v>547</v>
      </c>
      <c r="I2644" s="32" t="s">
        <v>574</v>
      </c>
      <c r="J2644" s="135">
        <v>675</v>
      </c>
      <c r="K2644" s="28">
        <v>0.82667000000000002</v>
      </c>
      <c r="L2644" s="28">
        <f t="shared" si="82"/>
        <v>0.82667000000000002</v>
      </c>
      <c r="O2644" s="77">
        <v>0.85797999999999996</v>
      </c>
      <c r="BF2644" s="106"/>
    </row>
    <row r="2645" spans="1:58" x14ac:dyDescent="0.25">
      <c r="A2645" t="s">
        <v>17</v>
      </c>
      <c r="B2645" s="25">
        <v>2022</v>
      </c>
      <c r="C2645" s="25" t="s">
        <v>2</v>
      </c>
      <c r="D2645" s="25" t="s">
        <v>73</v>
      </c>
      <c r="E2645" s="25" t="s">
        <v>546</v>
      </c>
      <c r="F2645" s="23" t="s">
        <v>547</v>
      </c>
      <c r="G2645" s="23" t="s">
        <v>546</v>
      </c>
      <c r="H2645" s="32" t="s">
        <v>547</v>
      </c>
      <c r="I2645" s="32" t="s">
        <v>574</v>
      </c>
      <c r="J2645" s="135">
        <v>716</v>
      </c>
      <c r="K2645" s="28">
        <v>0.82960999999999996</v>
      </c>
      <c r="L2645" s="28">
        <f t="shared" si="82"/>
        <v>0.82960999999999996</v>
      </c>
      <c r="O2645" s="77">
        <v>0.85080999999999996</v>
      </c>
      <c r="BF2645" s="106"/>
    </row>
    <row r="2646" spans="1:58" x14ac:dyDescent="0.25">
      <c r="A2646" t="s">
        <v>17</v>
      </c>
      <c r="B2646" s="25">
        <v>2022</v>
      </c>
      <c r="C2646" s="25" t="s">
        <v>3</v>
      </c>
      <c r="D2646" s="25" t="s">
        <v>493</v>
      </c>
      <c r="E2646" s="25" t="s">
        <v>546</v>
      </c>
      <c r="F2646" s="23" t="s">
        <v>547</v>
      </c>
      <c r="G2646" s="23" t="s">
        <v>546</v>
      </c>
      <c r="H2646" s="32" t="s">
        <v>547</v>
      </c>
      <c r="I2646" s="32" t="s">
        <v>574</v>
      </c>
      <c r="J2646" s="135">
        <v>649</v>
      </c>
      <c r="K2646" s="28">
        <v>0.81510000000000005</v>
      </c>
      <c r="L2646" s="28">
        <f t="shared" si="82"/>
        <v>0.81510000000000005</v>
      </c>
      <c r="O2646" s="77">
        <v>0.85358999999999996</v>
      </c>
      <c r="BF2646" s="106"/>
    </row>
    <row r="2647" spans="1:58" x14ac:dyDescent="0.25">
      <c r="A2647" t="s">
        <v>17</v>
      </c>
      <c r="B2647" s="25">
        <v>2023</v>
      </c>
      <c r="C2647" s="25" t="s">
        <v>0</v>
      </c>
      <c r="D2647" s="25" t="s">
        <v>537</v>
      </c>
      <c r="E2647" s="25" t="s">
        <v>546</v>
      </c>
      <c r="F2647" s="23" t="s">
        <v>547</v>
      </c>
      <c r="G2647" s="23" t="s">
        <v>546</v>
      </c>
      <c r="H2647" s="32" t="s">
        <v>547</v>
      </c>
      <c r="I2647" s="32" t="s">
        <v>574</v>
      </c>
      <c r="J2647" s="135">
        <v>674</v>
      </c>
      <c r="K2647" s="28">
        <v>0.83679999999999999</v>
      </c>
      <c r="L2647" s="28">
        <f t="shared" si="82"/>
        <v>0.83679999999999999</v>
      </c>
      <c r="O2647" s="77">
        <v>0.85650000000000004</v>
      </c>
      <c r="BF2647" s="106"/>
    </row>
    <row r="2648" spans="1:58" x14ac:dyDescent="0.25">
      <c r="A2648" t="s">
        <v>17</v>
      </c>
      <c r="B2648" s="25">
        <v>2018</v>
      </c>
      <c r="C2648" s="25" t="s">
        <v>0</v>
      </c>
      <c r="D2648" s="25" t="s">
        <v>54</v>
      </c>
      <c r="E2648" s="25" t="s">
        <v>552</v>
      </c>
      <c r="F2648" s="23" t="s">
        <v>354</v>
      </c>
      <c r="G2648" s="23" t="s">
        <v>552</v>
      </c>
      <c r="H2648" s="32" t="s">
        <v>354</v>
      </c>
      <c r="I2648" s="32" t="s">
        <v>574</v>
      </c>
      <c r="J2648" s="135">
        <v>1076</v>
      </c>
      <c r="K2648" s="28">
        <v>0.83921999999999997</v>
      </c>
      <c r="L2648" s="28">
        <f t="shared" si="82"/>
        <v>0.83921999999999997</v>
      </c>
      <c r="O2648" s="77">
        <v>0.84830000000000005</v>
      </c>
      <c r="BF2648" s="106"/>
    </row>
    <row r="2649" spans="1:58" x14ac:dyDescent="0.25">
      <c r="A2649" t="s">
        <v>17</v>
      </c>
      <c r="B2649" s="25">
        <v>2018</v>
      </c>
      <c r="C2649" s="25" t="s">
        <v>1</v>
      </c>
      <c r="D2649" s="25" t="s">
        <v>56</v>
      </c>
      <c r="E2649" s="25" t="s">
        <v>552</v>
      </c>
      <c r="F2649" s="23" t="s">
        <v>354</v>
      </c>
      <c r="G2649" s="23" t="s">
        <v>552</v>
      </c>
      <c r="H2649" s="32" t="s">
        <v>354</v>
      </c>
      <c r="I2649" s="32" t="s">
        <v>574</v>
      </c>
      <c r="J2649" s="135">
        <v>1222</v>
      </c>
      <c r="K2649" s="28">
        <v>0.83714999999999995</v>
      </c>
      <c r="L2649" s="28">
        <f t="shared" si="82"/>
        <v>0.83714999999999995</v>
      </c>
      <c r="O2649" s="77">
        <v>0.85524</v>
      </c>
      <c r="BF2649" s="106"/>
    </row>
    <row r="2650" spans="1:58" x14ac:dyDescent="0.25">
      <c r="A2650" t="s">
        <v>17</v>
      </c>
      <c r="B2650" s="25">
        <v>2018</v>
      </c>
      <c r="C2650" s="25" t="s">
        <v>2</v>
      </c>
      <c r="D2650" s="25" t="s">
        <v>57</v>
      </c>
      <c r="E2650" s="25" t="s">
        <v>552</v>
      </c>
      <c r="F2650" s="23" t="s">
        <v>354</v>
      </c>
      <c r="G2650" s="23" t="s">
        <v>552</v>
      </c>
      <c r="H2650" s="32" t="s">
        <v>354</v>
      </c>
      <c r="I2650" s="32" t="s">
        <v>574</v>
      </c>
      <c r="J2650" s="135">
        <v>1212</v>
      </c>
      <c r="K2650" s="28">
        <v>0.84901000000000004</v>
      </c>
      <c r="L2650" s="28">
        <f t="shared" si="82"/>
        <v>0.84901000000000004</v>
      </c>
      <c r="O2650" s="77">
        <v>0.85572000000000004</v>
      </c>
      <c r="BF2650" s="106"/>
    </row>
    <row r="2651" spans="1:58" x14ac:dyDescent="0.25">
      <c r="A2651" t="s">
        <v>17</v>
      </c>
      <c r="B2651" s="25">
        <v>2018</v>
      </c>
      <c r="C2651" s="25" t="s">
        <v>3</v>
      </c>
      <c r="D2651" s="25" t="s">
        <v>58</v>
      </c>
      <c r="E2651" s="25" t="s">
        <v>552</v>
      </c>
      <c r="F2651" s="23" t="s">
        <v>354</v>
      </c>
      <c r="G2651" s="23" t="s">
        <v>552</v>
      </c>
      <c r="H2651" s="32" t="s">
        <v>354</v>
      </c>
      <c r="I2651" s="32" t="s">
        <v>574</v>
      </c>
      <c r="J2651" s="135">
        <v>1161</v>
      </c>
      <c r="K2651" s="28">
        <v>0.84667999999999999</v>
      </c>
      <c r="L2651" s="28">
        <f t="shared" si="82"/>
        <v>0.84667999999999999</v>
      </c>
      <c r="O2651" s="77">
        <v>0.85877999999999999</v>
      </c>
      <c r="BF2651" s="106"/>
    </row>
    <row r="2652" spans="1:58" x14ac:dyDescent="0.25">
      <c r="A2652" t="s">
        <v>17</v>
      </c>
      <c r="B2652" s="25">
        <v>2019</v>
      </c>
      <c r="C2652" s="25" t="s">
        <v>0</v>
      </c>
      <c r="D2652" s="25" t="s">
        <v>59</v>
      </c>
      <c r="E2652" s="25" t="s">
        <v>552</v>
      </c>
      <c r="F2652" s="23" t="s">
        <v>354</v>
      </c>
      <c r="G2652" s="23" t="s">
        <v>552</v>
      </c>
      <c r="H2652" s="32" t="s">
        <v>354</v>
      </c>
      <c r="I2652" s="32" t="s">
        <v>574</v>
      </c>
      <c r="J2652" s="135">
        <v>1060</v>
      </c>
      <c r="K2652" s="28">
        <v>0.84623000000000004</v>
      </c>
      <c r="L2652" s="28">
        <f t="shared" si="82"/>
        <v>0.84623000000000004</v>
      </c>
      <c r="O2652" s="77">
        <v>0.85007999999999995</v>
      </c>
      <c r="BF2652" s="106"/>
    </row>
    <row r="2653" spans="1:58" x14ac:dyDescent="0.25">
      <c r="A2653" t="s">
        <v>17</v>
      </c>
      <c r="B2653" s="25">
        <v>2019</v>
      </c>
      <c r="C2653" s="25" t="s">
        <v>1</v>
      </c>
      <c r="D2653" s="25" t="s">
        <v>60</v>
      </c>
      <c r="E2653" s="25" t="s">
        <v>552</v>
      </c>
      <c r="F2653" s="23" t="s">
        <v>354</v>
      </c>
      <c r="G2653" s="23" t="s">
        <v>552</v>
      </c>
      <c r="H2653" s="32" t="s">
        <v>354</v>
      </c>
      <c r="I2653" s="32" t="s">
        <v>574</v>
      </c>
      <c r="J2653" s="135">
        <v>1129</v>
      </c>
      <c r="K2653" s="28">
        <v>0.82640000000000002</v>
      </c>
      <c r="L2653" s="28">
        <f t="shared" si="82"/>
        <v>0.82640000000000002</v>
      </c>
      <c r="O2653" s="77">
        <v>0.85524</v>
      </c>
      <c r="BF2653" s="106"/>
    </row>
    <row r="2654" spans="1:58" x14ac:dyDescent="0.25">
      <c r="A2654" t="s">
        <v>17</v>
      </c>
      <c r="B2654" s="25">
        <v>2019</v>
      </c>
      <c r="C2654" s="25" t="s">
        <v>2</v>
      </c>
      <c r="D2654" s="25" t="s">
        <v>61</v>
      </c>
      <c r="E2654" s="25" t="s">
        <v>552</v>
      </c>
      <c r="F2654" s="23" t="s">
        <v>354</v>
      </c>
      <c r="G2654" s="23" t="s">
        <v>552</v>
      </c>
      <c r="H2654" s="32" t="s">
        <v>354</v>
      </c>
      <c r="I2654" s="32" t="s">
        <v>574</v>
      </c>
      <c r="J2654" s="135">
        <v>1186</v>
      </c>
      <c r="K2654" s="28">
        <v>0.83389999999999997</v>
      </c>
      <c r="L2654" s="28">
        <f t="shared" si="82"/>
        <v>0.83389999999999997</v>
      </c>
      <c r="O2654" s="77">
        <v>0.85079000000000005</v>
      </c>
      <c r="BF2654" s="106"/>
    </row>
    <row r="2655" spans="1:58" x14ac:dyDescent="0.25">
      <c r="A2655" t="s">
        <v>17</v>
      </c>
      <c r="B2655" s="25">
        <v>2019</v>
      </c>
      <c r="C2655" s="25" t="s">
        <v>3</v>
      </c>
      <c r="D2655" s="25" t="s">
        <v>62</v>
      </c>
      <c r="E2655" s="25" t="s">
        <v>552</v>
      </c>
      <c r="F2655" s="23" t="s">
        <v>354</v>
      </c>
      <c r="G2655" s="23" t="s">
        <v>552</v>
      </c>
      <c r="H2655" s="32" t="s">
        <v>354</v>
      </c>
      <c r="I2655" s="32" t="s">
        <v>574</v>
      </c>
      <c r="J2655" s="135">
        <v>1217</v>
      </c>
      <c r="K2655" s="28">
        <v>0.84880999999999995</v>
      </c>
      <c r="L2655" s="28">
        <f t="shared" si="82"/>
        <v>0.84880999999999995</v>
      </c>
      <c r="O2655" s="77">
        <v>0.85265000000000002</v>
      </c>
      <c r="BF2655" s="106"/>
    </row>
    <row r="2656" spans="1:58" x14ac:dyDescent="0.25">
      <c r="A2656" t="s">
        <v>17</v>
      </c>
      <c r="B2656" s="25">
        <v>2020</v>
      </c>
      <c r="C2656" s="25" t="s">
        <v>0</v>
      </c>
      <c r="D2656" s="25" t="s">
        <v>63</v>
      </c>
      <c r="E2656" s="25" t="s">
        <v>552</v>
      </c>
      <c r="F2656" s="23" t="s">
        <v>354</v>
      </c>
      <c r="G2656" s="23" t="s">
        <v>552</v>
      </c>
      <c r="H2656" s="32" t="s">
        <v>354</v>
      </c>
      <c r="I2656" s="32" t="s">
        <v>574</v>
      </c>
      <c r="J2656" s="135">
        <v>1140</v>
      </c>
      <c r="K2656" s="28">
        <v>0.82018000000000002</v>
      </c>
      <c r="L2656" s="28">
        <f t="shared" si="82"/>
        <v>0.82018000000000002</v>
      </c>
      <c r="O2656" s="77">
        <v>0.84214</v>
      </c>
      <c r="BF2656" s="106"/>
    </row>
    <row r="2657" spans="1:58" x14ac:dyDescent="0.25">
      <c r="A2657" t="s">
        <v>17</v>
      </c>
      <c r="B2657" s="25">
        <v>2020</v>
      </c>
      <c r="C2657" s="25" t="s">
        <v>1</v>
      </c>
      <c r="D2657" s="25" t="s">
        <v>64</v>
      </c>
      <c r="E2657" s="25" t="s">
        <v>552</v>
      </c>
      <c r="F2657" s="23" t="s">
        <v>354</v>
      </c>
      <c r="G2657" s="23" t="s">
        <v>552</v>
      </c>
      <c r="H2657" s="32" t="s">
        <v>354</v>
      </c>
      <c r="I2657" s="32" t="s">
        <v>574</v>
      </c>
      <c r="J2657" s="135">
        <v>609</v>
      </c>
      <c r="K2657" s="28">
        <v>0.78981999999999997</v>
      </c>
      <c r="L2657" s="28">
        <f t="shared" si="82"/>
        <v>0.78981999999999997</v>
      </c>
      <c r="O2657" s="77">
        <v>0.81738999999999995</v>
      </c>
      <c r="BF2657" s="106"/>
    </row>
    <row r="2658" spans="1:58" x14ac:dyDescent="0.25">
      <c r="A2658" t="s">
        <v>17</v>
      </c>
      <c r="B2658" s="25">
        <v>2020</v>
      </c>
      <c r="C2658" s="25" t="s">
        <v>2</v>
      </c>
      <c r="D2658" s="25" t="s">
        <v>65</v>
      </c>
      <c r="E2658" s="25" t="s">
        <v>552</v>
      </c>
      <c r="F2658" s="23" t="s">
        <v>354</v>
      </c>
      <c r="G2658" s="23" t="s">
        <v>552</v>
      </c>
      <c r="H2658" s="32" t="s">
        <v>354</v>
      </c>
      <c r="I2658" s="32" t="s">
        <v>574</v>
      </c>
      <c r="J2658" s="135">
        <v>794</v>
      </c>
      <c r="K2658" s="28">
        <v>0.80605000000000004</v>
      </c>
      <c r="L2658" s="28">
        <f t="shared" si="82"/>
        <v>0.80605000000000004</v>
      </c>
      <c r="O2658" s="77">
        <v>0.82706999999999997</v>
      </c>
      <c r="BF2658" s="106"/>
    </row>
    <row r="2659" spans="1:58" x14ac:dyDescent="0.25">
      <c r="A2659" t="s">
        <v>17</v>
      </c>
      <c r="B2659" s="25">
        <v>2020</v>
      </c>
      <c r="C2659" s="25" t="s">
        <v>3</v>
      </c>
      <c r="D2659" s="25" t="s">
        <v>66</v>
      </c>
      <c r="E2659" s="25" t="s">
        <v>552</v>
      </c>
      <c r="F2659" s="23" t="s">
        <v>354</v>
      </c>
      <c r="G2659" s="23" t="s">
        <v>552</v>
      </c>
      <c r="H2659" s="32" t="s">
        <v>354</v>
      </c>
      <c r="I2659" s="32" t="s">
        <v>574</v>
      </c>
      <c r="J2659" s="135">
        <v>1076</v>
      </c>
      <c r="K2659" s="28">
        <v>0.84758</v>
      </c>
      <c r="L2659" s="28">
        <f t="shared" si="82"/>
        <v>0.84758</v>
      </c>
      <c r="O2659" s="77">
        <v>0.85233000000000003</v>
      </c>
      <c r="BF2659" s="106"/>
    </row>
    <row r="2660" spans="1:58" x14ac:dyDescent="0.25">
      <c r="A2660" t="s">
        <v>17</v>
      </c>
      <c r="B2660" s="25">
        <v>2021</v>
      </c>
      <c r="C2660" s="25" t="s">
        <v>0</v>
      </c>
      <c r="D2660" s="25" t="s">
        <v>67</v>
      </c>
      <c r="E2660" s="25" t="s">
        <v>552</v>
      </c>
      <c r="F2660" s="23" t="s">
        <v>354</v>
      </c>
      <c r="G2660" s="23" t="s">
        <v>552</v>
      </c>
      <c r="H2660" s="32" t="s">
        <v>354</v>
      </c>
      <c r="I2660" s="32" t="s">
        <v>574</v>
      </c>
      <c r="J2660" s="135">
        <v>1013</v>
      </c>
      <c r="K2660" s="28">
        <v>0.84204999999999997</v>
      </c>
      <c r="L2660" s="28">
        <f t="shared" si="82"/>
        <v>0.84204999999999997</v>
      </c>
      <c r="O2660" s="77">
        <v>0.86184000000000005</v>
      </c>
      <c r="BF2660" s="106"/>
    </row>
    <row r="2661" spans="1:58" x14ac:dyDescent="0.25">
      <c r="A2661" t="s">
        <v>17</v>
      </c>
      <c r="B2661" s="25">
        <v>2021</v>
      </c>
      <c r="C2661" s="25" t="s">
        <v>1</v>
      </c>
      <c r="D2661" s="25" t="s">
        <v>68</v>
      </c>
      <c r="E2661" s="25" t="s">
        <v>552</v>
      </c>
      <c r="F2661" s="23" t="s">
        <v>354</v>
      </c>
      <c r="G2661" s="23" t="s">
        <v>552</v>
      </c>
      <c r="H2661" s="32" t="s">
        <v>354</v>
      </c>
      <c r="I2661" s="32" t="s">
        <v>574</v>
      </c>
      <c r="J2661" s="135">
        <v>1209</v>
      </c>
      <c r="K2661" s="28">
        <v>0.84450000000000003</v>
      </c>
      <c r="L2661" s="28">
        <f t="shared" si="82"/>
        <v>0.84450000000000003</v>
      </c>
      <c r="O2661" s="77">
        <v>0.85790999999999995</v>
      </c>
      <c r="BF2661" s="106"/>
    </row>
    <row r="2662" spans="1:58" x14ac:dyDescent="0.25">
      <c r="A2662" t="s">
        <v>17</v>
      </c>
      <c r="B2662" s="25">
        <v>2021</v>
      </c>
      <c r="C2662" s="25" t="s">
        <v>2</v>
      </c>
      <c r="D2662" s="25" t="s">
        <v>69</v>
      </c>
      <c r="E2662" s="25" t="s">
        <v>552</v>
      </c>
      <c r="F2662" s="23" t="s">
        <v>354</v>
      </c>
      <c r="G2662" s="23" t="s">
        <v>552</v>
      </c>
      <c r="H2662" s="32" t="s">
        <v>354</v>
      </c>
      <c r="I2662" s="32" t="s">
        <v>574</v>
      </c>
      <c r="J2662" s="135">
        <v>1243</v>
      </c>
      <c r="K2662" s="28">
        <v>0.85921000000000003</v>
      </c>
      <c r="L2662" s="28">
        <f t="shared" si="82"/>
        <v>0.85921000000000003</v>
      </c>
      <c r="O2662" s="77">
        <v>0.85472999999999999</v>
      </c>
      <c r="BF2662" s="106"/>
    </row>
    <row r="2663" spans="1:58" x14ac:dyDescent="0.25">
      <c r="A2663" t="s">
        <v>17</v>
      </c>
      <c r="B2663" s="25">
        <v>2021</v>
      </c>
      <c r="C2663" s="25" t="s">
        <v>3</v>
      </c>
      <c r="D2663" s="25" t="s">
        <v>70</v>
      </c>
      <c r="E2663" s="25" t="s">
        <v>552</v>
      </c>
      <c r="F2663" s="23" t="s">
        <v>354</v>
      </c>
      <c r="G2663" s="23" t="s">
        <v>552</v>
      </c>
      <c r="H2663" s="32" t="s">
        <v>354</v>
      </c>
      <c r="I2663" s="32" t="s">
        <v>574</v>
      </c>
      <c r="J2663" s="135">
        <v>1274</v>
      </c>
      <c r="K2663" s="28">
        <v>0.86577999999999999</v>
      </c>
      <c r="L2663" s="28">
        <f t="shared" si="82"/>
        <v>0.86577999999999999</v>
      </c>
      <c r="O2663" s="77">
        <v>0.86302999999999996</v>
      </c>
      <c r="BF2663" s="106"/>
    </row>
    <row r="2664" spans="1:58" x14ac:dyDescent="0.25">
      <c r="A2664" t="s">
        <v>17</v>
      </c>
      <c r="B2664" s="25">
        <v>2022</v>
      </c>
      <c r="C2664" s="25" t="s">
        <v>0</v>
      </c>
      <c r="D2664" s="25" t="s">
        <v>71</v>
      </c>
      <c r="E2664" s="25" t="s">
        <v>552</v>
      </c>
      <c r="F2664" s="23" t="s">
        <v>354</v>
      </c>
      <c r="G2664" s="23" t="s">
        <v>552</v>
      </c>
      <c r="H2664" s="32" t="s">
        <v>354</v>
      </c>
      <c r="I2664" s="32" t="s">
        <v>574</v>
      </c>
      <c r="J2664" s="135">
        <v>1163</v>
      </c>
      <c r="K2664" s="28">
        <v>0.84867000000000004</v>
      </c>
      <c r="L2664" s="28">
        <f t="shared" si="82"/>
        <v>0.84867000000000004</v>
      </c>
      <c r="O2664" s="77">
        <v>0.86423000000000005</v>
      </c>
      <c r="BF2664" s="106"/>
    </row>
    <row r="2665" spans="1:58" x14ac:dyDescent="0.25">
      <c r="A2665" t="s">
        <v>17</v>
      </c>
      <c r="B2665" s="25">
        <v>2022</v>
      </c>
      <c r="C2665" s="25" t="s">
        <v>1</v>
      </c>
      <c r="D2665" s="25" t="s">
        <v>72</v>
      </c>
      <c r="E2665" s="25" t="s">
        <v>552</v>
      </c>
      <c r="F2665" s="23" t="s">
        <v>354</v>
      </c>
      <c r="G2665" s="23" t="s">
        <v>552</v>
      </c>
      <c r="H2665" s="32" t="s">
        <v>354</v>
      </c>
      <c r="I2665" s="32" t="s">
        <v>574</v>
      </c>
      <c r="J2665" s="135">
        <v>1190</v>
      </c>
      <c r="K2665" s="28">
        <v>0.83528999999999998</v>
      </c>
      <c r="L2665" s="28">
        <f t="shared" si="82"/>
        <v>0.83528999999999998</v>
      </c>
      <c r="O2665" s="77">
        <v>0.85797999999999996</v>
      </c>
      <c r="BF2665" s="106"/>
    </row>
    <row r="2666" spans="1:58" x14ac:dyDescent="0.25">
      <c r="A2666" t="s">
        <v>17</v>
      </c>
      <c r="B2666" s="25">
        <v>2022</v>
      </c>
      <c r="C2666" s="25" t="s">
        <v>2</v>
      </c>
      <c r="D2666" s="25" t="s">
        <v>73</v>
      </c>
      <c r="E2666" s="25" t="s">
        <v>552</v>
      </c>
      <c r="F2666" s="23" t="s">
        <v>354</v>
      </c>
      <c r="G2666" s="23" t="s">
        <v>552</v>
      </c>
      <c r="H2666" s="32" t="s">
        <v>354</v>
      </c>
      <c r="I2666" s="32" t="s">
        <v>574</v>
      </c>
      <c r="J2666" s="135">
        <v>1287</v>
      </c>
      <c r="K2666" s="28">
        <v>0.83216999999999997</v>
      </c>
      <c r="L2666" s="28">
        <f t="shared" si="82"/>
        <v>0.83216999999999997</v>
      </c>
      <c r="O2666" s="77">
        <v>0.85080999999999996</v>
      </c>
      <c r="BF2666" s="106"/>
    </row>
    <row r="2667" spans="1:58" x14ac:dyDescent="0.25">
      <c r="A2667" t="s">
        <v>17</v>
      </c>
      <c r="B2667" s="25">
        <v>2022</v>
      </c>
      <c r="C2667" s="25" t="s">
        <v>3</v>
      </c>
      <c r="D2667" s="25" t="s">
        <v>493</v>
      </c>
      <c r="E2667" s="25" t="s">
        <v>552</v>
      </c>
      <c r="F2667" s="23" t="s">
        <v>354</v>
      </c>
      <c r="G2667" s="23" t="s">
        <v>552</v>
      </c>
      <c r="H2667" s="32" t="s">
        <v>354</v>
      </c>
      <c r="I2667" s="32" t="s">
        <v>574</v>
      </c>
      <c r="J2667" s="135">
        <v>1290</v>
      </c>
      <c r="K2667" s="28">
        <v>0.85658999999999996</v>
      </c>
      <c r="L2667" s="28">
        <f t="shared" si="82"/>
        <v>0.85658999999999996</v>
      </c>
      <c r="O2667" s="77">
        <v>0.85358999999999996</v>
      </c>
      <c r="BF2667" s="106"/>
    </row>
    <row r="2668" spans="1:58" x14ac:dyDescent="0.25">
      <c r="A2668" t="s">
        <v>17</v>
      </c>
      <c r="B2668" s="25">
        <v>2023</v>
      </c>
      <c r="C2668" s="25" t="s">
        <v>0</v>
      </c>
      <c r="D2668" s="25" t="s">
        <v>537</v>
      </c>
      <c r="E2668" s="25" t="s">
        <v>552</v>
      </c>
      <c r="F2668" s="23" t="s">
        <v>354</v>
      </c>
      <c r="G2668" s="23" t="s">
        <v>552</v>
      </c>
      <c r="H2668" s="32" t="s">
        <v>354</v>
      </c>
      <c r="I2668" s="32" t="s">
        <v>574</v>
      </c>
      <c r="J2668" s="135">
        <v>1163</v>
      </c>
      <c r="K2668" s="28">
        <v>0.86672000000000005</v>
      </c>
      <c r="L2668" s="28">
        <f t="shared" si="82"/>
        <v>0.86672000000000005</v>
      </c>
      <c r="O2668" s="77">
        <v>0.85650000000000004</v>
      </c>
      <c r="BF2668" s="106"/>
    </row>
    <row r="2669" spans="1:58" x14ac:dyDescent="0.25">
      <c r="A2669" t="s">
        <v>17</v>
      </c>
      <c r="B2669" s="25">
        <v>2018</v>
      </c>
      <c r="C2669" s="25" t="s">
        <v>0</v>
      </c>
      <c r="D2669" s="25" t="s">
        <v>54</v>
      </c>
      <c r="E2669" s="25" t="s">
        <v>303</v>
      </c>
      <c r="F2669" s="23" t="s">
        <v>304</v>
      </c>
      <c r="G2669" s="23" t="s">
        <v>541</v>
      </c>
      <c r="H2669" s="32" t="s">
        <v>542</v>
      </c>
      <c r="I2669" s="32" t="s">
        <v>574</v>
      </c>
      <c r="J2669" s="135">
        <v>45</v>
      </c>
      <c r="K2669" s="28">
        <v>0.91110999999999998</v>
      </c>
      <c r="L2669" s="28">
        <f t="shared" si="82"/>
        <v>0.83087999999999995</v>
      </c>
      <c r="O2669" s="77">
        <v>0.84830000000000005</v>
      </c>
      <c r="BF2669" s="106"/>
    </row>
    <row r="2670" spans="1:58" x14ac:dyDescent="0.25">
      <c r="A2670" t="s">
        <v>17</v>
      </c>
      <c r="B2670" s="25">
        <v>2018</v>
      </c>
      <c r="C2670" s="25" t="s">
        <v>1</v>
      </c>
      <c r="D2670" s="25" t="s">
        <v>56</v>
      </c>
      <c r="E2670" s="25" t="s">
        <v>303</v>
      </c>
      <c r="F2670" s="23" t="s">
        <v>304</v>
      </c>
      <c r="G2670" s="23" t="s">
        <v>541</v>
      </c>
      <c r="H2670" s="32" t="s">
        <v>542</v>
      </c>
      <c r="I2670" s="32" t="s">
        <v>574</v>
      </c>
      <c r="J2670" s="135">
        <v>73</v>
      </c>
      <c r="K2670" s="28">
        <v>0.86301000000000005</v>
      </c>
      <c r="L2670" s="28">
        <f t="shared" si="82"/>
        <v>0.84709000000000001</v>
      </c>
      <c r="O2670" s="77">
        <v>0.85524</v>
      </c>
      <c r="BF2670" s="106"/>
    </row>
    <row r="2671" spans="1:58" x14ac:dyDescent="0.25">
      <c r="A2671" t="s">
        <v>17</v>
      </c>
      <c r="B2671" s="25">
        <v>2018</v>
      </c>
      <c r="C2671" s="25" t="s">
        <v>2</v>
      </c>
      <c r="D2671" s="25" t="s">
        <v>57</v>
      </c>
      <c r="E2671" s="25" t="s">
        <v>303</v>
      </c>
      <c r="F2671" s="23" t="s">
        <v>304</v>
      </c>
      <c r="G2671" s="23" t="s">
        <v>541</v>
      </c>
      <c r="H2671" s="32" t="s">
        <v>542</v>
      </c>
      <c r="I2671" s="32" t="s">
        <v>574</v>
      </c>
      <c r="J2671" s="135">
        <v>75</v>
      </c>
      <c r="K2671" s="28">
        <v>0.8</v>
      </c>
      <c r="L2671" s="28">
        <f t="shared" si="82"/>
        <v>0.82901000000000002</v>
      </c>
      <c r="O2671" s="77">
        <v>0.85572000000000004</v>
      </c>
      <c r="BF2671" s="106"/>
    </row>
    <row r="2672" spans="1:58" x14ac:dyDescent="0.25">
      <c r="A2672" t="s">
        <v>17</v>
      </c>
      <c r="B2672" s="25">
        <v>2018</v>
      </c>
      <c r="C2672" s="25" t="s">
        <v>3</v>
      </c>
      <c r="D2672" s="25" t="s">
        <v>58</v>
      </c>
      <c r="E2672" s="25" t="s">
        <v>303</v>
      </c>
      <c r="F2672" s="23" t="s">
        <v>304</v>
      </c>
      <c r="G2672" s="23" t="s">
        <v>541</v>
      </c>
      <c r="H2672" s="32" t="s">
        <v>542</v>
      </c>
      <c r="I2672" s="32" t="s">
        <v>574</v>
      </c>
      <c r="J2672" s="135">
        <v>62</v>
      </c>
      <c r="K2672" s="28">
        <v>0.87097000000000002</v>
      </c>
      <c r="L2672" s="28">
        <f t="shared" si="82"/>
        <v>0.83919999999999995</v>
      </c>
      <c r="O2672" s="77">
        <v>0.85877999999999999</v>
      </c>
      <c r="BF2672" s="106"/>
    </row>
    <row r="2673" spans="1:58" x14ac:dyDescent="0.25">
      <c r="A2673" t="s">
        <v>17</v>
      </c>
      <c r="B2673" s="25">
        <v>2019</v>
      </c>
      <c r="C2673" s="25" t="s">
        <v>0</v>
      </c>
      <c r="D2673" s="25" t="s">
        <v>59</v>
      </c>
      <c r="E2673" s="25" t="s">
        <v>303</v>
      </c>
      <c r="F2673" s="23" t="s">
        <v>304</v>
      </c>
      <c r="G2673" s="23" t="s">
        <v>541</v>
      </c>
      <c r="H2673" s="32" t="s">
        <v>542</v>
      </c>
      <c r="I2673" s="32" t="s">
        <v>574</v>
      </c>
      <c r="J2673" s="135">
        <v>66</v>
      </c>
      <c r="K2673" s="28">
        <v>0.86363999999999996</v>
      </c>
      <c r="L2673" s="28">
        <f t="shared" si="82"/>
        <v>0.84626000000000001</v>
      </c>
      <c r="O2673" s="77">
        <v>0.85007999999999995</v>
      </c>
      <c r="BF2673" s="106"/>
    </row>
    <row r="2674" spans="1:58" x14ac:dyDescent="0.25">
      <c r="A2674" t="s">
        <v>17</v>
      </c>
      <c r="B2674" s="25">
        <v>2019</v>
      </c>
      <c r="C2674" s="25" t="s">
        <v>1</v>
      </c>
      <c r="D2674" s="25" t="s">
        <v>60</v>
      </c>
      <c r="E2674" s="25" t="s">
        <v>303</v>
      </c>
      <c r="F2674" s="23" t="s">
        <v>304</v>
      </c>
      <c r="G2674" s="23" t="s">
        <v>541</v>
      </c>
      <c r="H2674" s="32" t="s">
        <v>542</v>
      </c>
      <c r="I2674" s="32" t="s">
        <v>574</v>
      </c>
      <c r="J2674" s="135">
        <v>61</v>
      </c>
      <c r="K2674" s="28">
        <v>0.81967000000000001</v>
      </c>
      <c r="L2674" s="28">
        <f t="shared" si="82"/>
        <v>0.83030999999999999</v>
      </c>
      <c r="O2674" s="77">
        <v>0.85524</v>
      </c>
      <c r="BF2674" s="106"/>
    </row>
    <row r="2675" spans="1:58" x14ac:dyDescent="0.25">
      <c r="A2675" t="s">
        <v>17</v>
      </c>
      <c r="B2675" s="25">
        <v>2019</v>
      </c>
      <c r="C2675" s="25" t="s">
        <v>2</v>
      </c>
      <c r="D2675" s="25" t="s">
        <v>61</v>
      </c>
      <c r="E2675" s="25" t="s">
        <v>303</v>
      </c>
      <c r="F2675" s="23" t="s">
        <v>304</v>
      </c>
      <c r="G2675" s="23" t="s">
        <v>541</v>
      </c>
      <c r="H2675" s="32" t="s">
        <v>542</v>
      </c>
      <c r="I2675" s="32" t="s">
        <v>574</v>
      </c>
      <c r="J2675" s="135">
        <v>74</v>
      </c>
      <c r="K2675" s="28">
        <v>0.94594999999999996</v>
      </c>
      <c r="L2675" s="28">
        <f t="shared" si="82"/>
        <v>0.83940999999999999</v>
      </c>
      <c r="O2675" s="77">
        <v>0.85079000000000005</v>
      </c>
      <c r="BF2675" s="106"/>
    </row>
    <row r="2676" spans="1:58" x14ac:dyDescent="0.25">
      <c r="A2676" t="s">
        <v>17</v>
      </c>
      <c r="B2676" s="25">
        <v>2019</v>
      </c>
      <c r="C2676" s="25" t="s">
        <v>3</v>
      </c>
      <c r="D2676" s="25" t="s">
        <v>62</v>
      </c>
      <c r="E2676" s="25" t="s">
        <v>303</v>
      </c>
      <c r="F2676" s="23" t="s">
        <v>304</v>
      </c>
      <c r="G2676" s="23" t="s">
        <v>541</v>
      </c>
      <c r="H2676" s="32" t="s">
        <v>542</v>
      </c>
      <c r="I2676" s="32" t="s">
        <v>574</v>
      </c>
      <c r="J2676" s="135">
        <v>75</v>
      </c>
      <c r="K2676" s="28">
        <v>0.90666999999999998</v>
      </c>
      <c r="L2676" s="28">
        <f t="shared" si="82"/>
        <v>0.84555000000000002</v>
      </c>
      <c r="O2676" s="77">
        <v>0.85265000000000002</v>
      </c>
      <c r="BF2676" s="106"/>
    </row>
    <row r="2677" spans="1:58" x14ac:dyDescent="0.25">
      <c r="A2677" t="s">
        <v>17</v>
      </c>
      <c r="B2677" s="25">
        <v>2020</v>
      </c>
      <c r="C2677" s="25" t="s">
        <v>0</v>
      </c>
      <c r="D2677" s="25" t="s">
        <v>63</v>
      </c>
      <c r="E2677" s="25" t="s">
        <v>303</v>
      </c>
      <c r="F2677" s="23" t="s">
        <v>304</v>
      </c>
      <c r="G2677" s="23" t="s">
        <v>541</v>
      </c>
      <c r="H2677" s="32" t="s">
        <v>542</v>
      </c>
      <c r="I2677" s="32" t="s">
        <v>574</v>
      </c>
      <c r="J2677" s="135">
        <v>50</v>
      </c>
      <c r="K2677" s="28">
        <v>0.86</v>
      </c>
      <c r="L2677" s="28">
        <f t="shared" si="82"/>
        <v>0.84467000000000003</v>
      </c>
      <c r="O2677" s="77">
        <v>0.84214</v>
      </c>
      <c r="BF2677" s="106"/>
    </row>
    <row r="2678" spans="1:58" x14ac:dyDescent="0.25">
      <c r="A2678" t="s">
        <v>17</v>
      </c>
      <c r="B2678" s="25">
        <v>2020</v>
      </c>
      <c r="C2678" s="25" t="s">
        <v>1</v>
      </c>
      <c r="D2678" s="25" t="s">
        <v>64</v>
      </c>
      <c r="E2678" s="25" t="s">
        <v>303</v>
      </c>
      <c r="F2678" s="23" t="s">
        <v>304</v>
      </c>
      <c r="G2678" s="23" t="s">
        <v>541</v>
      </c>
      <c r="H2678" s="32" t="s">
        <v>542</v>
      </c>
      <c r="I2678" s="32" t="s">
        <v>574</v>
      </c>
      <c r="J2678" s="135">
        <v>32</v>
      </c>
      <c r="K2678" s="28">
        <v>0.78125</v>
      </c>
      <c r="L2678" s="28">
        <f t="shared" si="82"/>
        <v>0.79842999999999997</v>
      </c>
      <c r="O2678" s="77">
        <v>0.81738999999999995</v>
      </c>
      <c r="BF2678" s="106"/>
    </row>
    <row r="2679" spans="1:58" x14ac:dyDescent="0.25">
      <c r="A2679" t="s">
        <v>17</v>
      </c>
      <c r="B2679" s="25">
        <v>2020</v>
      </c>
      <c r="C2679" s="25" t="s">
        <v>2</v>
      </c>
      <c r="D2679" s="25" t="s">
        <v>65</v>
      </c>
      <c r="E2679" s="25" t="s">
        <v>303</v>
      </c>
      <c r="F2679" s="23" t="s">
        <v>304</v>
      </c>
      <c r="G2679" s="23" t="s">
        <v>541</v>
      </c>
      <c r="H2679" s="32" t="s">
        <v>542</v>
      </c>
      <c r="I2679" s="32" t="s">
        <v>574</v>
      </c>
      <c r="J2679" s="135">
        <v>66</v>
      </c>
      <c r="K2679" s="28">
        <v>0.75758000000000003</v>
      </c>
      <c r="L2679" s="28">
        <f t="shared" si="82"/>
        <v>0.80961000000000005</v>
      </c>
      <c r="O2679" s="77">
        <v>0.82706999999999997</v>
      </c>
      <c r="BF2679" s="106"/>
    </row>
    <row r="2680" spans="1:58" x14ac:dyDescent="0.25">
      <c r="A2680" t="s">
        <v>17</v>
      </c>
      <c r="B2680" s="25">
        <v>2020</v>
      </c>
      <c r="C2680" s="25" t="s">
        <v>3</v>
      </c>
      <c r="D2680" s="25" t="s">
        <v>66</v>
      </c>
      <c r="E2680" s="25" t="s">
        <v>303</v>
      </c>
      <c r="F2680" s="23" t="s">
        <v>304</v>
      </c>
      <c r="G2680" s="23" t="s">
        <v>541</v>
      </c>
      <c r="H2680" s="32" t="s">
        <v>542</v>
      </c>
      <c r="I2680" s="32" t="s">
        <v>574</v>
      </c>
      <c r="J2680" s="135">
        <v>58</v>
      </c>
      <c r="K2680" s="28">
        <v>0.86207</v>
      </c>
      <c r="L2680" s="28">
        <f t="shared" si="82"/>
        <v>0.84382000000000001</v>
      </c>
      <c r="O2680" s="77">
        <v>0.85233000000000003</v>
      </c>
      <c r="BF2680" s="106"/>
    </row>
    <row r="2681" spans="1:58" x14ac:dyDescent="0.25">
      <c r="A2681" t="s">
        <v>17</v>
      </c>
      <c r="B2681" s="25">
        <v>2021</v>
      </c>
      <c r="C2681" s="25" t="s">
        <v>0</v>
      </c>
      <c r="D2681" s="25" t="s">
        <v>67</v>
      </c>
      <c r="E2681" s="25" t="s">
        <v>303</v>
      </c>
      <c r="F2681" s="23" t="s">
        <v>304</v>
      </c>
      <c r="G2681" s="23" t="s">
        <v>541</v>
      </c>
      <c r="H2681" s="32" t="s">
        <v>542</v>
      </c>
      <c r="I2681" s="32" t="s">
        <v>574</v>
      </c>
      <c r="J2681" s="135">
        <v>63</v>
      </c>
      <c r="K2681" s="28">
        <v>0.87302000000000002</v>
      </c>
      <c r="L2681" s="28">
        <f t="shared" si="82"/>
        <v>0.85199000000000003</v>
      </c>
      <c r="O2681" s="77">
        <v>0.86184000000000005</v>
      </c>
      <c r="BF2681" s="106"/>
    </row>
    <row r="2682" spans="1:58" x14ac:dyDescent="0.25">
      <c r="A2682" t="s">
        <v>17</v>
      </c>
      <c r="B2682" s="25">
        <v>2021</v>
      </c>
      <c r="C2682" s="25" t="s">
        <v>1</v>
      </c>
      <c r="D2682" s="25" t="s">
        <v>68</v>
      </c>
      <c r="E2682" s="25" t="s">
        <v>303</v>
      </c>
      <c r="F2682" s="23" t="s">
        <v>304</v>
      </c>
      <c r="G2682" s="23" t="s">
        <v>541</v>
      </c>
      <c r="H2682" s="32" t="s">
        <v>542</v>
      </c>
      <c r="I2682" s="32" t="s">
        <v>574</v>
      </c>
      <c r="J2682" s="135">
        <v>77</v>
      </c>
      <c r="K2682" s="28">
        <v>0.83116999999999996</v>
      </c>
      <c r="L2682" s="28">
        <f t="shared" si="82"/>
        <v>0.86192999999999997</v>
      </c>
      <c r="O2682" s="77">
        <v>0.85790999999999995</v>
      </c>
      <c r="BF2682" s="106"/>
    </row>
    <row r="2683" spans="1:58" x14ac:dyDescent="0.25">
      <c r="A2683" t="s">
        <v>17</v>
      </c>
      <c r="B2683" s="25">
        <v>2021</v>
      </c>
      <c r="C2683" s="25" t="s">
        <v>2</v>
      </c>
      <c r="D2683" s="25" t="s">
        <v>69</v>
      </c>
      <c r="E2683" s="25" t="s">
        <v>303</v>
      </c>
      <c r="F2683" s="23" t="s">
        <v>304</v>
      </c>
      <c r="G2683" s="23" t="s">
        <v>541</v>
      </c>
      <c r="H2683" s="32" t="s">
        <v>542</v>
      </c>
      <c r="I2683" s="32" t="s">
        <v>574</v>
      </c>
      <c r="J2683" s="135">
        <v>68</v>
      </c>
      <c r="K2683" s="28">
        <v>0.94118000000000002</v>
      </c>
      <c r="L2683" s="28">
        <f t="shared" si="82"/>
        <v>0.85441</v>
      </c>
      <c r="O2683" s="77">
        <v>0.85472999999999999</v>
      </c>
      <c r="BF2683" s="106"/>
    </row>
    <row r="2684" spans="1:58" x14ac:dyDescent="0.25">
      <c r="A2684" t="s">
        <v>17</v>
      </c>
      <c r="B2684" s="25">
        <v>2021</v>
      </c>
      <c r="C2684" s="25" t="s">
        <v>3</v>
      </c>
      <c r="D2684" s="25" t="s">
        <v>70</v>
      </c>
      <c r="E2684" s="25" t="s">
        <v>303</v>
      </c>
      <c r="F2684" s="23" t="s">
        <v>304</v>
      </c>
      <c r="G2684" s="23" t="s">
        <v>541</v>
      </c>
      <c r="H2684" s="32" t="s">
        <v>542</v>
      </c>
      <c r="I2684" s="32" t="s">
        <v>574</v>
      </c>
      <c r="J2684" s="135">
        <v>83</v>
      </c>
      <c r="K2684" s="28">
        <v>0.87951999999999997</v>
      </c>
      <c r="L2684" s="28">
        <f t="shared" si="82"/>
        <v>0.83487999999999996</v>
      </c>
      <c r="O2684" s="77">
        <v>0.86302999999999996</v>
      </c>
      <c r="BF2684" s="106"/>
    </row>
    <row r="2685" spans="1:58" x14ac:dyDescent="0.25">
      <c r="A2685" t="s">
        <v>17</v>
      </c>
      <c r="B2685" s="25">
        <v>2022</v>
      </c>
      <c r="C2685" s="25" t="s">
        <v>0</v>
      </c>
      <c r="D2685" s="25" t="s">
        <v>71</v>
      </c>
      <c r="E2685" s="25" t="s">
        <v>303</v>
      </c>
      <c r="F2685" s="23" t="s">
        <v>304</v>
      </c>
      <c r="G2685" s="23" t="s">
        <v>541</v>
      </c>
      <c r="H2685" s="32" t="s">
        <v>542</v>
      </c>
      <c r="I2685" s="32" t="s">
        <v>574</v>
      </c>
      <c r="J2685" s="135">
        <v>57</v>
      </c>
      <c r="K2685" s="28">
        <v>0.73684000000000005</v>
      </c>
      <c r="L2685" s="28">
        <f t="shared" si="82"/>
        <v>0.86294000000000004</v>
      </c>
      <c r="O2685" s="77">
        <v>0.86423000000000005</v>
      </c>
      <c r="BF2685" s="106"/>
    </row>
    <row r="2686" spans="1:58" x14ac:dyDescent="0.25">
      <c r="A2686" t="s">
        <v>17</v>
      </c>
      <c r="B2686" s="25">
        <v>2022</v>
      </c>
      <c r="C2686" s="25" t="s">
        <v>1</v>
      </c>
      <c r="D2686" s="25" t="s">
        <v>72</v>
      </c>
      <c r="E2686" s="25" t="s">
        <v>303</v>
      </c>
      <c r="F2686" s="23" t="s">
        <v>304</v>
      </c>
      <c r="G2686" s="23" t="s">
        <v>541</v>
      </c>
      <c r="H2686" s="32" t="s">
        <v>542</v>
      </c>
      <c r="I2686" s="32" t="s">
        <v>574</v>
      </c>
      <c r="J2686" s="135">
        <v>75</v>
      </c>
      <c r="K2686" s="28">
        <v>0.90666999999999998</v>
      </c>
      <c r="L2686" s="28">
        <f t="shared" si="82"/>
        <v>0.86614999999999998</v>
      </c>
      <c r="O2686" s="77">
        <v>0.85797999999999996</v>
      </c>
      <c r="BF2686" s="106"/>
    </row>
    <row r="2687" spans="1:58" x14ac:dyDescent="0.25">
      <c r="A2687" t="s">
        <v>17</v>
      </c>
      <c r="B2687" s="25">
        <v>2022</v>
      </c>
      <c r="C2687" s="25" t="s">
        <v>2</v>
      </c>
      <c r="D2687" s="25" t="s">
        <v>73</v>
      </c>
      <c r="E2687" s="25" t="s">
        <v>303</v>
      </c>
      <c r="F2687" s="23" t="s">
        <v>304</v>
      </c>
      <c r="G2687" s="23" t="s">
        <v>541</v>
      </c>
      <c r="H2687" s="32" t="s">
        <v>542</v>
      </c>
      <c r="I2687" s="32" t="s">
        <v>574</v>
      </c>
      <c r="J2687" s="135">
        <v>79</v>
      </c>
      <c r="K2687" s="28">
        <v>0.89873000000000003</v>
      </c>
      <c r="L2687" s="28">
        <f t="shared" si="82"/>
        <v>0.85897999999999997</v>
      </c>
      <c r="O2687" s="77">
        <v>0.85080999999999996</v>
      </c>
      <c r="BF2687" s="106"/>
    </row>
    <row r="2688" spans="1:58" x14ac:dyDescent="0.25">
      <c r="A2688" t="s">
        <v>17</v>
      </c>
      <c r="B2688" s="25">
        <v>2022</v>
      </c>
      <c r="C2688" s="25" t="s">
        <v>3</v>
      </c>
      <c r="D2688" s="25" t="s">
        <v>493</v>
      </c>
      <c r="E2688" s="25" t="s">
        <v>303</v>
      </c>
      <c r="F2688" s="23" t="s">
        <v>304</v>
      </c>
      <c r="G2688" s="23" t="s">
        <v>541</v>
      </c>
      <c r="H2688" s="32" t="s">
        <v>542</v>
      </c>
      <c r="I2688" s="32" t="s">
        <v>574</v>
      </c>
      <c r="J2688" s="135">
        <v>79</v>
      </c>
      <c r="K2688" s="28">
        <v>0.94937000000000005</v>
      </c>
      <c r="L2688" s="28">
        <f t="shared" si="82"/>
        <v>0.8458</v>
      </c>
      <c r="O2688" s="77">
        <v>0.85358999999999996</v>
      </c>
      <c r="BF2688" s="106"/>
    </row>
    <row r="2689" spans="1:58" x14ac:dyDescent="0.25">
      <c r="A2689" t="s">
        <v>17</v>
      </c>
      <c r="B2689" s="25">
        <v>2023</v>
      </c>
      <c r="C2689" s="25" t="s">
        <v>0</v>
      </c>
      <c r="D2689" s="25" t="s">
        <v>537</v>
      </c>
      <c r="E2689" s="25" t="s">
        <v>303</v>
      </c>
      <c r="F2689" s="23" t="s">
        <v>304</v>
      </c>
      <c r="G2689" s="23" t="s">
        <v>541</v>
      </c>
      <c r="H2689" s="32" t="s">
        <v>542</v>
      </c>
      <c r="I2689" s="32" t="s">
        <v>574</v>
      </c>
      <c r="J2689" s="135">
        <v>76</v>
      </c>
      <c r="K2689" s="28">
        <v>0.88158000000000003</v>
      </c>
      <c r="L2689" s="28">
        <f t="shared" si="82"/>
        <v>0.85714000000000001</v>
      </c>
      <c r="O2689" s="77">
        <v>0.85650000000000004</v>
      </c>
      <c r="BF2689" s="106"/>
    </row>
    <row r="2690" spans="1:58" x14ac:dyDescent="0.25">
      <c r="A2690" t="s">
        <v>17</v>
      </c>
      <c r="B2690" s="25">
        <v>2018</v>
      </c>
      <c r="C2690" s="25" t="s">
        <v>0</v>
      </c>
      <c r="D2690" s="25" t="s">
        <v>54</v>
      </c>
      <c r="E2690" s="25" t="s">
        <v>535</v>
      </c>
      <c r="F2690" s="23" t="s">
        <v>358</v>
      </c>
      <c r="G2690" s="23" t="s">
        <v>535</v>
      </c>
      <c r="H2690" s="32" t="s">
        <v>358</v>
      </c>
      <c r="I2690" s="32" t="s">
        <v>574</v>
      </c>
      <c r="J2690" s="135">
        <v>442</v>
      </c>
      <c r="K2690" s="28">
        <v>0.88914000000000004</v>
      </c>
      <c r="L2690" s="28">
        <f t="shared" ref="L2690:L2753" si="83">SUMIFS(K:K, E:E, G2690, D:D, D2690, I:I, I2690)</f>
        <v>0.88914000000000004</v>
      </c>
      <c r="O2690" s="77">
        <v>0.84830000000000005</v>
      </c>
      <c r="BF2690" s="106"/>
    </row>
    <row r="2691" spans="1:58" x14ac:dyDescent="0.25">
      <c r="A2691" t="s">
        <v>17</v>
      </c>
      <c r="B2691" s="25">
        <v>2018</v>
      </c>
      <c r="C2691" s="25" t="s">
        <v>1</v>
      </c>
      <c r="D2691" s="25" t="s">
        <v>56</v>
      </c>
      <c r="E2691" s="25" t="s">
        <v>535</v>
      </c>
      <c r="F2691" s="23" t="s">
        <v>358</v>
      </c>
      <c r="G2691" s="23" t="s">
        <v>535</v>
      </c>
      <c r="H2691" s="32" t="s">
        <v>358</v>
      </c>
      <c r="I2691" s="32" t="s">
        <v>574</v>
      </c>
      <c r="J2691" s="135">
        <v>490</v>
      </c>
      <c r="K2691" s="28">
        <v>0.87958999999999998</v>
      </c>
      <c r="L2691" s="28">
        <f t="shared" si="83"/>
        <v>0.87958999999999998</v>
      </c>
      <c r="O2691" s="77">
        <v>0.85524</v>
      </c>
      <c r="BF2691" s="106"/>
    </row>
    <row r="2692" spans="1:58" x14ac:dyDescent="0.25">
      <c r="A2692" t="s">
        <v>17</v>
      </c>
      <c r="B2692" s="25">
        <v>2018</v>
      </c>
      <c r="C2692" s="25" t="s">
        <v>2</v>
      </c>
      <c r="D2692" s="25" t="s">
        <v>57</v>
      </c>
      <c r="E2692" s="25" t="s">
        <v>535</v>
      </c>
      <c r="F2692" s="23" t="s">
        <v>358</v>
      </c>
      <c r="G2692" s="23" t="s">
        <v>535</v>
      </c>
      <c r="H2692" s="32" t="s">
        <v>358</v>
      </c>
      <c r="I2692" s="32" t="s">
        <v>574</v>
      </c>
      <c r="J2692" s="135">
        <v>572</v>
      </c>
      <c r="K2692" s="28">
        <v>0.88287000000000004</v>
      </c>
      <c r="L2692" s="28">
        <f t="shared" si="83"/>
        <v>0.88287000000000004</v>
      </c>
      <c r="O2692" s="77">
        <v>0.85572000000000004</v>
      </c>
      <c r="BF2692" s="106"/>
    </row>
    <row r="2693" spans="1:58" x14ac:dyDescent="0.25">
      <c r="A2693" t="s">
        <v>17</v>
      </c>
      <c r="B2693" s="25">
        <v>2018</v>
      </c>
      <c r="C2693" s="25" t="s">
        <v>3</v>
      </c>
      <c r="D2693" s="25" t="s">
        <v>58</v>
      </c>
      <c r="E2693" s="25" t="s">
        <v>535</v>
      </c>
      <c r="F2693" s="23" t="s">
        <v>358</v>
      </c>
      <c r="G2693" s="23" t="s">
        <v>535</v>
      </c>
      <c r="H2693" s="32" t="s">
        <v>358</v>
      </c>
      <c r="I2693" s="32" t="s">
        <v>574</v>
      </c>
      <c r="J2693" s="135">
        <v>486</v>
      </c>
      <c r="K2693" s="28">
        <v>0.89505999999999997</v>
      </c>
      <c r="L2693" s="28">
        <f t="shared" si="83"/>
        <v>0.89505999999999997</v>
      </c>
      <c r="O2693" s="77">
        <v>0.85877999999999999</v>
      </c>
      <c r="BF2693" s="106"/>
    </row>
    <row r="2694" spans="1:58" x14ac:dyDescent="0.25">
      <c r="A2694" t="s">
        <v>17</v>
      </c>
      <c r="B2694" s="25">
        <v>2019</v>
      </c>
      <c r="C2694" s="25" t="s">
        <v>0</v>
      </c>
      <c r="D2694" s="25" t="s">
        <v>59</v>
      </c>
      <c r="E2694" s="25" t="s">
        <v>535</v>
      </c>
      <c r="F2694" s="23" t="s">
        <v>358</v>
      </c>
      <c r="G2694" s="23" t="s">
        <v>535</v>
      </c>
      <c r="H2694" s="32" t="s">
        <v>358</v>
      </c>
      <c r="I2694" s="32" t="s">
        <v>574</v>
      </c>
      <c r="J2694" s="135">
        <v>497</v>
      </c>
      <c r="K2694" s="28">
        <v>0.87524999999999997</v>
      </c>
      <c r="L2694" s="28">
        <f t="shared" si="83"/>
        <v>0.87524999999999997</v>
      </c>
      <c r="O2694" s="77">
        <v>0.85007999999999995</v>
      </c>
      <c r="BF2694" s="106"/>
    </row>
    <row r="2695" spans="1:58" x14ac:dyDescent="0.25">
      <c r="A2695" t="s">
        <v>17</v>
      </c>
      <c r="B2695" s="25">
        <v>2019</v>
      </c>
      <c r="C2695" s="25" t="s">
        <v>1</v>
      </c>
      <c r="D2695" s="25" t="s">
        <v>60</v>
      </c>
      <c r="E2695" s="25" t="s">
        <v>535</v>
      </c>
      <c r="F2695" s="23" t="s">
        <v>358</v>
      </c>
      <c r="G2695" s="23" t="s">
        <v>535</v>
      </c>
      <c r="H2695" s="32" t="s">
        <v>358</v>
      </c>
      <c r="I2695" s="32" t="s">
        <v>574</v>
      </c>
      <c r="J2695" s="135">
        <v>540</v>
      </c>
      <c r="K2695" s="28">
        <v>0.87963000000000002</v>
      </c>
      <c r="L2695" s="28">
        <f t="shared" si="83"/>
        <v>0.87963000000000002</v>
      </c>
      <c r="O2695" s="77">
        <v>0.85524</v>
      </c>
      <c r="BF2695" s="106"/>
    </row>
    <row r="2696" spans="1:58" x14ac:dyDescent="0.25">
      <c r="A2696" t="s">
        <v>17</v>
      </c>
      <c r="B2696" s="25">
        <v>2019</v>
      </c>
      <c r="C2696" s="25" t="s">
        <v>2</v>
      </c>
      <c r="D2696" s="25" t="s">
        <v>61</v>
      </c>
      <c r="E2696" s="25" t="s">
        <v>535</v>
      </c>
      <c r="F2696" s="23" t="s">
        <v>358</v>
      </c>
      <c r="G2696" s="23" t="s">
        <v>535</v>
      </c>
      <c r="H2696" s="32" t="s">
        <v>358</v>
      </c>
      <c r="I2696" s="32" t="s">
        <v>574</v>
      </c>
      <c r="J2696" s="135">
        <v>517</v>
      </c>
      <c r="K2696" s="28">
        <v>0.88007999999999997</v>
      </c>
      <c r="L2696" s="28">
        <f t="shared" si="83"/>
        <v>0.88007999999999997</v>
      </c>
      <c r="O2696" s="77">
        <v>0.85079000000000005</v>
      </c>
      <c r="BF2696" s="106"/>
    </row>
    <row r="2697" spans="1:58" x14ac:dyDescent="0.25">
      <c r="A2697" t="s">
        <v>17</v>
      </c>
      <c r="B2697" s="25">
        <v>2019</v>
      </c>
      <c r="C2697" s="25" t="s">
        <v>3</v>
      </c>
      <c r="D2697" s="25" t="s">
        <v>62</v>
      </c>
      <c r="E2697" s="25" t="s">
        <v>535</v>
      </c>
      <c r="F2697" s="23" t="s">
        <v>358</v>
      </c>
      <c r="G2697" s="23" t="s">
        <v>535</v>
      </c>
      <c r="H2697" s="32" t="s">
        <v>358</v>
      </c>
      <c r="I2697" s="32" t="s">
        <v>574</v>
      </c>
      <c r="J2697" s="135">
        <v>503</v>
      </c>
      <c r="K2697" s="28">
        <v>0.85487000000000002</v>
      </c>
      <c r="L2697" s="28">
        <f t="shared" si="83"/>
        <v>0.85487000000000002</v>
      </c>
      <c r="O2697" s="77">
        <v>0.85265000000000002</v>
      </c>
      <c r="BF2697" s="106"/>
    </row>
    <row r="2698" spans="1:58" x14ac:dyDescent="0.25">
      <c r="A2698" t="s">
        <v>17</v>
      </c>
      <c r="B2698" s="25">
        <v>2020</v>
      </c>
      <c r="C2698" s="25" t="s">
        <v>0</v>
      </c>
      <c r="D2698" s="25" t="s">
        <v>63</v>
      </c>
      <c r="E2698" s="25" t="s">
        <v>535</v>
      </c>
      <c r="F2698" s="23" t="s">
        <v>358</v>
      </c>
      <c r="G2698" s="23" t="s">
        <v>535</v>
      </c>
      <c r="H2698" s="32" t="s">
        <v>358</v>
      </c>
      <c r="I2698" s="32" t="s">
        <v>574</v>
      </c>
      <c r="J2698" s="135">
        <v>450</v>
      </c>
      <c r="K2698" s="28">
        <v>0.85555999999999999</v>
      </c>
      <c r="L2698" s="28">
        <f t="shared" si="83"/>
        <v>0.85555999999999999</v>
      </c>
      <c r="O2698" s="77">
        <v>0.84214</v>
      </c>
      <c r="BF2698" s="106"/>
    </row>
    <row r="2699" spans="1:58" x14ac:dyDescent="0.25">
      <c r="A2699" t="s">
        <v>17</v>
      </c>
      <c r="B2699" s="25">
        <v>2020</v>
      </c>
      <c r="C2699" s="25" t="s">
        <v>1</v>
      </c>
      <c r="D2699" s="25" t="s">
        <v>64</v>
      </c>
      <c r="E2699" s="25" t="s">
        <v>535</v>
      </c>
      <c r="F2699" s="23" t="s">
        <v>358</v>
      </c>
      <c r="G2699" s="23" t="s">
        <v>535</v>
      </c>
      <c r="H2699" s="32" t="s">
        <v>358</v>
      </c>
      <c r="I2699" s="32" t="s">
        <v>574</v>
      </c>
      <c r="J2699" s="135">
        <v>233</v>
      </c>
      <c r="K2699" s="28">
        <v>0.84548999999999996</v>
      </c>
      <c r="L2699" s="28">
        <f t="shared" si="83"/>
        <v>0.84548999999999996</v>
      </c>
      <c r="O2699" s="77">
        <v>0.81738999999999995</v>
      </c>
      <c r="BF2699" s="106"/>
    </row>
    <row r="2700" spans="1:58" x14ac:dyDescent="0.25">
      <c r="A2700" t="s">
        <v>17</v>
      </c>
      <c r="B2700" s="25">
        <v>2020</v>
      </c>
      <c r="C2700" s="25" t="s">
        <v>2</v>
      </c>
      <c r="D2700" s="25" t="s">
        <v>65</v>
      </c>
      <c r="E2700" s="25" t="s">
        <v>535</v>
      </c>
      <c r="F2700" s="23" t="s">
        <v>358</v>
      </c>
      <c r="G2700" s="23" t="s">
        <v>535</v>
      </c>
      <c r="H2700" s="32" t="s">
        <v>358</v>
      </c>
      <c r="I2700" s="32" t="s">
        <v>574</v>
      </c>
      <c r="J2700" s="135">
        <v>390</v>
      </c>
      <c r="K2700" s="28">
        <v>0.88973999999999998</v>
      </c>
      <c r="L2700" s="28">
        <f t="shared" si="83"/>
        <v>0.88973999999999998</v>
      </c>
      <c r="O2700" s="77">
        <v>0.82706999999999997</v>
      </c>
      <c r="BF2700" s="106"/>
    </row>
    <row r="2701" spans="1:58" x14ac:dyDescent="0.25">
      <c r="A2701" t="s">
        <v>17</v>
      </c>
      <c r="B2701" s="25">
        <v>2020</v>
      </c>
      <c r="C2701" s="25" t="s">
        <v>3</v>
      </c>
      <c r="D2701" s="25" t="s">
        <v>66</v>
      </c>
      <c r="E2701" s="25" t="s">
        <v>535</v>
      </c>
      <c r="F2701" s="23" t="s">
        <v>358</v>
      </c>
      <c r="G2701" s="23" t="s">
        <v>535</v>
      </c>
      <c r="H2701" s="32" t="s">
        <v>358</v>
      </c>
      <c r="I2701" s="32" t="s">
        <v>574</v>
      </c>
      <c r="J2701" s="135">
        <v>452</v>
      </c>
      <c r="K2701" s="28">
        <v>0.85841000000000001</v>
      </c>
      <c r="L2701" s="28">
        <f t="shared" si="83"/>
        <v>0.85841000000000001</v>
      </c>
      <c r="O2701" s="77">
        <v>0.85233000000000003</v>
      </c>
      <c r="BF2701" s="106"/>
    </row>
    <row r="2702" spans="1:58" x14ac:dyDescent="0.25">
      <c r="A2702" t="s">
        <v>17</v>
      </c>
      <c r="B2702" s="25">
        <v>2021</v>
      </c>
      <c r="C2702" s="25" t="s">
        <v>0</v>
      </c>
      <c r="D2702" s="25" t="s">
        <v>67</v>
      </c>
      <c r="E2702" s="25" t="s">
        <v>535</v>
      </c>
      <c r="F2702" s="23" t="s">
        <v>358</v>
      </c>
      <c r="G2702" s="23" t="s">
        <v>535</v>
      </c>
      <c r="H2702" s="23" t="s">
        <v>358</v>
      </c>
      <c r="I2702" s="32" t="s">
        <v>574</v>
      </c>
      <c r="J2702" s="135">
        <v>508</v>
      </c>
      <c r="K2702" s="28">
        <v>0.87402000000000002</v>
      </c>
      <c r="L2702" s="28">
        <f t="shared" si="83"/>
        <v>0.87402000000000002</v>
      </c>
      <c r="O2702" s="77">
        <v>0.86184000000000005</v>
      </c>
      <c r="BF2702" s="106"/>
    </row>
    <row r="2703" spans="1:58" x14ac:dyDescent="0.25">
      <c r="A2703" t="s">
        <v>17</v>
      </c>
      <c r="B2703" s="25">
        <v>2021</v>
      </c>
      <c r="C2703" s="25" t="s">
        <v>1</v>
      </c>
      <c r="D2703" s="25" t="s">
        <v>68</v>
      </c>
      <c r="E2703" s="25" t="s">
        <v>535</v>
      </c>
      <c r="F2703" s="23" t="s">
        <v>358</v>
      </c>
      <c r="G2703" s="23" t="s">
        <v>535</v>
      </c>
      <c r="H2703" s="23" t="s">
        <v>358</v>
      </c>
      <c r="I2703" s="32" t="s">
        <v>574</v>
      </c>
      <c r="J2703" s="135">
        <v>533</v>
      </c>
      <c r="K2703" s="28">
        <v>0.87805</v>
      </c>
      <c r="L2703" s="28">
        <f t="shared" si="83"/>
        <v>0.87805</v>
      </c>
      <c r="O2703" s="77">
        <v>0.85790999999999995</v>
      </c>
      <c r="BF2703" s="106"/>
    </row>
    <row r="2704" spans="1:58" x14ac:dyDescent="0.25">
      <c r="A2704" t="s">
        <v>17</v>
      </c>
      <c r="B2704" s="25">
        <v>2021</v>
      </c>
      <c r="C2704" s="25" t="s">
        <v>2</v>
      </c>
      <c r="D2704" s="25" t="s">
        <v>69</v>
      </c>
      <c r="E2704" s="25" t="s">
        <v>535</v>
      </c>
      <c r="F2704" s="23" t="s">
        <v>358</v>
      </c>
      <c r="G2704" s="23" t="s">
        <v>535</v>
      </c>
      <c r="H2704" s="23" t="s">
        <v>358</v>
      </c>
      <c r="I2704" s="32" t="s">
        <v>574</v>
      </c>
      <c r="J2704" s="135">
        <v>466</v>
      </c>
      <c r="K2704" s="28">
        <v>0.89700000000000002</v>
      </c>
      <c r="L2704" s="28">
        <f t="shared" si="83"/>
        <v>0.89700000000000002</v>
      </c>
      <c r="O2704" s="77">
        <v>0.85472999999999999</v>
      </c>
      <c r="BF2704" s="106"/>
    </row>
    <row r="2705" spans="1:58" x14ac:dyDescent="0.25">
      <c r="A2705" t="s">
        <v>17</v>
      </c>
      <c r="B2705" s="25">
        <v>2021</v>
      </c>
      <c r="C2705" s="25" t="s">
        <v>3</v>
      </c>
      <c r="D2705" s="25" t="s">
        <v>70</v>
      </c>
      <c r="E2705" s="25" t="s">
        <v>535</v>
      </c>
      <c r="F2705" s="23" t="s">
        <v>358</v>
      </c>
      <c r="G2705" s="23" t="s">
        <v>535</v>
      </c>
      <c r="H2705" s="23" t="s">
        <v>358</v>
      </c>
      <c r="I2705" s="32" t="s">
        <v>574</v>
      </c>
      <c r="J2705" s="135">
        <v>495</v>
      </c>
      <c r="K2705" s="28">
        <v>0.88687000000000005</v>
      </c>
      <c r="L2705" s="28">
        <f t="shared" si="83"/>
        <v>0.88687000000000005</v>
      </c>
      <c r="O2705" s="77">
        <v>0.86302999999999996</v>
      </c>
      <c r="BF2705" s="106"/>
    </row>
    <row r="2706" spans="1:58" x14ac:dyDescent="0.25">
      <c r="A2706" t="s">
        <v>17</v>
      </c>
      <c r="B2706" s="25">
        <v>2022</v>
      </c>
      <c r="C2706" s="25" t="s">
        <v>0</v>
      </c>
      <c r="D2706" s="25" t="s">
        <v>71</v>
      </c>
      <c r="E2706" s="25" t="s">
        <v>535</v>
      </c>
      <c r="F2706" s="23" t="s">
        <v>358</v>
      </c>
      <c r="G2706" s="23" t="s">
        <v>535</v>
      </c>
      <c r="H2706" s="23" t="s">
        <v>358</v>
      </c>
      <c r="I2706" s="32" t="s">
        <v>574</v>
      </c>
      <c r="J2706" s="135">
        <v>478</v>
      </c>
      <c r="K2706" s="28">
        <v>0.92259000000000002</v>
      </c>
      <c r="L2706" s="28">
        <f t="shared" si="83"/>
        <v>0.92259000000000002</v>
      </c>
      <c r="O2706" s="77">
        <v>0.86423000000000005</v>
      </c>
      <c r="BF2706" s="106"/>
    </row>
    <row r="2707" spans="1:58" x14ac:dyDescent="0.25">
      <c r="A2707" t="s">
        <v>17</v>
      </c>
      <c r="B2707" s="25">
        <v>2022</v>
      </c>
      <c r="C2707" s="25" t="s">
        <v>1</v>
      </c>
      <c r="D2707" s="25" t="s">
        <v>72</v>
      </c>
      <c r="E2707" s="25" t="s">
        <v>535</v>
      </c>
      <c r="F2707" s="23" t="s">
        <v>358</v>
      </c>
      <c r="G2707" s="23" t="s">
        <v>535</v>
      </c>
      <c r="H2707" s="23" t="s">
        <v>358</v>
      </c>
      <c r="I2707" s="32" t="s">
        <v>574</v>
      </c>
      <c r="J2707" s="135">
        <v>529</v>
      </c>
      <c r="K2707" s="28">
        <v>0.88090999999999997</v>
      </c>
      <c r="L2707" s="28">
        <f t="shared" si="83"/>
        <v>0.88090999999999997</v>
      </c>
      <c r="O2707" s="77">
        <v>0.85797999999999996</v>
      </c>
      <c r="BF2707" s="106"/>
    </row>
    <row r="2708" spans="1:58" x14ac:dyDescent="0.25">
      <c r="A2708" t="s">
        <v>17</v>
      </c>
      <c r="B2708" s="25">
        <v>2022</v>
      </c>
      <c r="C2708" s="25" t="s">
        <v>2</v>
      </c>
      <c r="D2708" s="25" t="s">
        <v>73</v>
      </c>
      <c r="E2708" s="25" t="s">
        <v>535</v>
      </c>
      <c r="F2708" s="23" t="s">
        <v>358</v>
      </c>
      <c r="G2708" s="23" t="s">
        <v>535</v>
      </c>
      <c r="H2708" s="23" t="s">
        <v>358</v>
      </c>
      <c r="I2708" s="32" t="s">
        <v>574</v>
      </c>
      <c r="J2708" s="135">
        <v>534</v>
      </c>
      <c r="K2708" s="28">
        <v>0.88014999999999999</v>
      </c>
      <c r="L2708" s="28">
        <f t="shared" si="83"/>
        <v>0.88014999999999999</v>
      </c>
      <c r="O2708" s="77">
        <v>0.85080999999999996</v>
      </c>
      <c r="BF2708" s="106"/>
    </row>
    <row r="2709" spans="1:58" x14ac:dyDescent="0.25">
      <c r="A2709" t="s">
        <v>17</v>
      </c>
      <c r="B2709" s="25">
        <v>2022</v>
      </c>
      <c r="C2709" s="25" t="s">
        <v>3</v>
      </c>
      <c r="D2709" s="25" t="s">
        <v>493</v>
      </c>
      <c r="E2709" s="25" t="s">
        <v>535</v>
      </c>
      <c r="F2709" s="23" t="s">
        <v>358</v>
      </c>
      <c r="G2709" s="23" t="s">
        <v>535</v>
      </c>
      <c r="H2709" s="23" t="s">
        <v>358</v>
      </c>
      <c r="I2709" s="32" t="s">
        <v>574</v>
      </c>
      <c r="J2709" s="135">
        <v>477</v>
      </c>
      <c r="K2709" s="28">
        <v>0.85535000000000005</v>
      </c>
      <c r="L2709" s="28">
        <f t="shared" si="83"/>
        <v>0.85535000000000005</v>
      </c>
      <c r="O2709" s="77">
        <v>0.85358999999999996</v>
      </c>
      <c r="BF2709" s="106"/>
    </row>
    <row r="2710" spans="1:58" x14ac:dyDescent="0.25">
      <c r="A2710" t="s">
        <v>17</v>
      </c>
      <c r="B2710" s="25">
        <v>2023</v>
      </c>
      <c r="C2710" s="25" t="s">
        <v>0</v>
      </c>
      <c r="D2710" s="25" t="s">
        <v>537</v>
      </c>
      <c r="E2710" s="25" t="s">
        <v>535</v>
      </c>
      <c r="F2710" s="23" t="s">
        <v>358</v>
      </c>
      <c r="G2710" s="23" t="s">
        <v>535</v>
      </c>
      <c r="H2710" s="23" t="s">
        <v>358</v>
      </c>
      <c r="I2710" s="32" t="s">
        <v>574</v>
      </c>
      <c r="J2710" s="135">
        <v>530</v>
      </c>
      <c r="K2710" s="28">
        <v>0.88868000000000003</v>
      </c>
      <c r="L2710" s="28">
        <f t="shared" si="83"/>
        <v>0.88868000000000003</v>
      </c>
      <c r="O2710" s="77">
        <v>0.85650000000000004</v>
      </c>
      <c r="BF2710" s="106"/>
    </row>
    <row r="2711" spans="1:58" x14ac:dyDescent="0.25">
      <c r="A2711" t="s">
        <v>17</v>
      </c>
      <c r="B2711" s="25">
        <v>2018</v>
      </c>
      <c r="C2711" s="25" t="s">
        <v>0</v>
      </c>
      <c r="D2711" s="25" t="s">
        <v>54</v>
      </c>
      <c r="E2711" s="25" t="s">
        <v>305</v>
      </c>
      <c r="F2711" s="23" t="s">
        <v>306</v>
      </c>
      <c r="G2711" s="23" t="s">
        <v>557</v>
      </c>
      <c r="H2711" s="23" t="s">
        <v>356</v>
      </c>
      <c r="I2711" s="32" t="s">
        <v>574</v>
      </c>
      <c r="J2711" s="135">
        <v>27</v>
      </c>
      <c r="K2711" s="28">
        <v>0.66666999999999998</v>
      </c>
      <c r="L2711" s="28">
        <f t="shared" si="83"/>
        <v>0.83218999999999999</v>
      </c>
      <c r="O2711" s="77">
        <v>0.84830000000000005</v>
      </c>
      <c r="BF2711" s="106"/>
    </row>
    <row r="2712" spans="1:58" x14ac:dyDescent="0.25">
      <c r="A2712" t="s">
        <v>17</v>
      </c>
      <c r="B2712" s="25">
        <v>2018</v>
      </c>
      <c r="C2712" s="25" t="s">
        <v>1</v>
      </c>
      <c r="D2712" s="25" t="s">
        <v>56</v>
      </c>
      <c r="E2712" s="25" t="s">
        <v>305</v>
      </c>
      <c r="F2712" s="23" t="s">
        <v>306</v>
      </c>
      <c r="G2712" s="23" t="s">
        <v>557</v>
      </c>
      <c r="H2712" s="23" t="s">
        <v>356</v>
      </c>
      <c r="I2712" s="32" t="s">
        <v>574</v>
      </c>
      <c r="J2712" s="135">
        <v>18</v>
      </c>
      <c r="K2712" s="28">
        <v>0.66666999999999998</v>
      </c>
      <c r="L2712" s="28">
        <f t="shared" si="83"/>
        <v>0.85762000000000005</v>
      </c>
      <c r="O2712" s="77">
        <v>0.85524</v>
      </c>
      <c r="BF2712" s="106"/>
    </row>
    <row r="2713" spans="1:58" x14ac:dyDescent="0.25">
      <c r="A2713" t="s">
        <v>17</v>
      </c>
      <c r="B2713" s="25">
        <v>2018</v>
      </c>
      <c r="C2713" s="25" t="s">
        <v>2</v>
      </c>
      <c r="D2713" s="25" t="s">
        <v>57</v>
      </c>
      <c r="E2713" s="25" t="s">
        <v>305</v>
      </c>
      <c r="F2713" s="23" t="s">
        <v>306</v>
      </c>
      <c r="G2713" s="23" t="s">
        <v>557</v>
      </c>
      <c r="H2713" s="23" t="s">
        <v>356</v>
      </c>
      <c r="I2713" s="32" t="s">
        <v>574</v>
      </c>
      <c r="J2713" s="135">
        <v>31</v>
      </c>
      <c r="K2713" s="28">
        <v>0.70967999999999998</v>
      </c>
      <c r="L2713" s="28">
        <f t="shared" si="83"/>
        <v>0.85031999999999996</v>
      </c>
      <c r="O2713" s="77">
        <v>0.85572000000000004</v>
      </c>
      <c r="BF2713" s="106"/>
    </row>
    <row r="2714" spans="1:58" x14ac:dyDescent="0.25">
      <c r="A2714" t="s">
        <v>17</v>
      </c>
      <c r="B2714" s="25">
        <v>2018</v>
      </c>
      <c r="C2714" s="25" t="s">
        <v>3</v>
      </c>
      <c r="D2714" s="25" t="s">
        <v>58</v>
      </c>
      <c r="E2714" s="25" t="s">
        <v>305</v>
      </c>
      <c r="F2714" s="23" t="s">
        <v>306</v>
      </c>
      <c r="G2714" s="23" t="s">
        <v>557</v>
      </c>
      <c r="H2714" s="23" t="s">
        <v>356</v>
      </c>
      <c r="I2714" s="32" t="s">
        <v>574</v>
      </c>
      <c r="J2714" s="135">
        <v>20</v>
      </c>
      <c r="K2714" s="28">
        <v>0.85</v>
      </c>
      <c r="L2714" s="28">
        <f t="shared" si="83"/>
        <v>0.88487000000000005</v>
      </c>
      <c r="O2714" s="77">
        <v>0.85877999999999999</v>
      </c>
      <c r="BF2714" s="106"/>
    </row>
    <row r="2715" spans="1:58" x14ac:dyDescent="0.25">
      <c r="A2715" t="s">
        <v>17</v>
      </c>
      <c r="B2715" s="25">
        <v>2019</v>
      </c>
      <c r="C2715" s="25" t="s">
        <v>0</v>
      </c>
      <c r="D2715" s="25" t="s">
        <v>59</v>
      </c>
      <c r="E2715" s="25" t="s">
        <v>305</v>
      </c>
      <c r="F2715" s="23" t="s">
        <v>306</v>
      </c>
      <c r="G2715" s="23" t="s">
        <v>557</v>
      </c>
      <c r="H2715" s="23" t="s">
        <v>356</v>
      </c>
      <c r="I2715" s="32" t="s">
        <v>574</v>
      </c>
      <c r="J2715" s="135">
        <v>11</v>
      </c>
      <c r="K2715" s="28">
        <v>0.63636000000000004</v>
      </c>
      <c r="L2715" s="28">
        <f t="shared" si="83"/>
        <v>0.82670999999999994</v>
      </c>
      <c r="O2715" s="77">
        <v>0.85007999999999995</v>
      </c>
      <c r="BF2715" s="106"/>
    </row>
    <row r="2716" spans="1:58" x14ac:dyDescent="0.25">
      <c r="A2716" t="s">
        <v>17</v>
      </c>
      <c r="B2716" s="25">
        <v>2019</v>
      </c>
      <c r="C2716" s="25" t="s">
        <v>1</v>
      </c>
      <c r="D2716" s="25" t="s">
        <v>60</v>
      </c>
      <c r="E2716" s="25" t="s">
        <v>305</v>
      </c>
      <c r="F2716" s="23" t="s">
        <v>306</v>
      </c>
      <c r="G2716" s="23" t="s">
        <v>557</v>
      </c>
      <c r="H2716" s="23" t="s">
        <v>356</v>
      </c>
      <c r="I2716" s="32" t="s">
        <v>574</v>
      </c>
      <c r="J2716" s="135">
        <v>26</v>
      </c>
      <c r="K2716" s="28">
        <v>0.76922999999999997</v>
      </c>
      <c r="L2716" s="28">
        <f t="shared" si="83"/>
        <v>0.86922999999999995</v>
      </c>
      <c r="O2716" s="77">
        <v>0.85524</v>
      </c>
      <c r="BF2716" s="106"/>
    </row>
    <row r="2717" spans="1:58" x14ac:dyDescent="0.25">
      <c r="A2717" t="s">
        <v>17</v>
      </c>
      <c r="B2717" s="25">
        <v>2019</v>
      </c>
      <c r="C2717" s="25" t="s">
        <v>2</v>
      </c>
      <c r="D2717" s="25" t="s">
        <v>61</v>
      </c>
      <c r="E2717" s="25" t="s">
        <v>305</v>
      </c>
      <c r="F2717" s="23" t="s">
        <v>306</v>
      </c>
      <c r="G2717" s="23" t="s">
        <v>557</v>
      </c>
      <c r="H2717" s="23" t="s">
        <v>356</v>
      </c>
      <c r="I2717" s="32" t="s">
        <v>574</v>
      </c>
      <c r="J2717" s="135">
        <v>25</v>
      </c>
      <c r="K2717" s="28">
        <v>0.72</v>
      </c>
      <c r="L2717" s="28">
        <f t="shared" si="83"/>
        <v>0.82387999999999995</v>
      </c>
      <c r="O2717" s="77">
        <v>0.85079000000000005</v>
      </c>
      <c r="BF2717" s="106"/>
    </row>
    <row r="2718" spans="1:58" x14ac:dyDescent="0.25">
      <c r="A2718" t="s">
        <v>17</v>
      </c>
      <c r="B2718" s="25">
        <v>2019</v>
      </c>
      <c r="C2718" s="25" t="s">
        <v>3</v>
      </c>
      <c r="D2718" s="25" t="s">
        <v>62</v>
      </c>
      <c r="E2718" s="25" t="s">
        <v>305</v>
      </c>
      <c r="F2718" s="23" t="s">
        <v>306</v>
      </c>
      <c r="G2718" s="23" t="s">
        <v>557</v>
      </c>
      <c r="H2718" s="23" t="s">
        <v>356</v>
      </c>
      <c r="I2718" s="32" t="s">
        <v>574</v>
      </c>
      <c r="J2718" s="135">
        <v>32</v>
      </c>
      <c r="K2718" s="28">
        <v>0.75</v>
      </c>
      <c r="L2718" s="28">
        <f t="shared" si="83"/>
        <v>0.83840999999999999</v>
      </c>
      <c r="O2718" s="77">
        <v>0.85265000000000002</v>
      </c>
      <c r="BF2718" s="106"/>
    </row>
    <row r="2719" spans="1:58" x14ac:dyDescent="0.25">
      <c r="A2719" t="s">
        <v>17</v>
      </c>
      <c r="B2719" s="25">
        <v>2020</v>
      </c>
      <c r="C2719" s="25" t="s">
        <v>0</v>
      </c>
      <c r="D2719" s="25" t="s">
        <v>63</v>
      </c>
      <c r="E2719" s="25" t="s">
        <v>305</v>
      </c>
      <c r="F2719" s="23" t="s">
        <v>306</v>
      </c>
      <c r="G2719" s="23" t="s">
        <v>557</v>
      </c>
      <c r="H2719" s="23" t="s">
        <v>356</v>
      </c>
      <c r="I2719" s="32" t="s">
        <v>574</v>
      </c>
      <c r="J2719" s="135">
        <v>22</v>
      </c>
      <c r="K2719" s="28">
        <v>0.68181999999999998</v>
      </c>
      <c r="L2719" s="28">
        <f t="shared" si="83"/>
        <v>0.82759000000000005</v>
      </c>
      <c r="O2719" s="77">
        <v>0.84214</v>
      </c>
      <c r="BF2719" s="106"/>
    </row>
    <row r="2720" spans="1:58" x14ac:dyDescent="0.25">
      <c r="A2720" t="s">
        <v>17</v>
      </c>
      <c r="B2720" s="25">
        <v>2020</v>
      </c>
      <c r="C2720" s="25" t="s">
        <v>1</v>
      </c>
      <c r="D2720" s="25" t="s">
        <v>64</v>
      </c>
      <c r="E2720" s="25" t="s">
        <v>305</v>
      </c>
      <c r="F2720" s="23" t="s">
        <v>306</v>
      </c>
      <c r="G2720" s="23" t="s">
        <v>557</v>
      </c>
      <c r="H2720" s="23" t="s">
        <v>356</v>
      </c>
      <c r="I2720" s="32" t="s">
        <v>574</v>
      </c>
      <c r="J2720" s="135">
        <v>12</v>
      </c>
      <c r="K2720" s="28">
        <v>0.83333000000000002</v>
      </c>
      <c r="L2720" s="28">
        <f t="shared" si="83"/>
        <v>0.81208000000000002</v>
      </c>
      <c r="O2720" s="77">
        <v>0.81738999999999995</v>
      </c>
      <c r="BF2720" s="106"/>
    </row>
    <row r="2721" spans="1:58" x14ac:dyDescent="0.25">
      <c r="A2721" t="s">
        <v>17</v>
      </c>
      <c r="B2721" s="25">
        <v>2020</v>
      </c>
      <c r="C2721" s="25" t="s">
        <v>2</v>
      </c>
      <c r="D2721" s="25" t="s">
        <v>65</v>
      </c>
      <c r="E2721" s="25" t="s">
        <v>305</v>
      </c>
      <c r="F2721" s="23" t="s">
        <v>306</v>
      </c>
      <c r="G2721" s="23" t="s">
        <v>557</v>
      </c>
      <c r="H2721" s="23" t="s">
        <v>356</v>
      </c>
      <c r="I2721" s="32" t="s">
        <v>574</v>
      </c>
      <c r="J2721" s="135">
        <v>16</v>
      </c>
      <c r="K2721" s="28">
        <v>0.5625</v>
      </c>
      <c r="L2721" s="28">
        <f t="shared" si="83"/>
        <v>0.81176000000000004</v>
      </c>
      <c r="O2721" s="77">
        <v>0.82706999999999997</v>
      </c>
      <c r="BF2721" s="106"/>
    </row>
    <row r="2722" spans="1:58" x14ac:dyDescent="0.25">
      <c r="A2722" t="s">
        <v>17</v>
      </c>
      <c r="B2722" s="25">
        <v>2020</v>
      </c>
      <c r="C2722" s="25" t="s">
        <v>3</v>
      </c>
      <c r="D2722" s="25" t="s">
        <v>66</v>
      </c>
      <c r="E2722" s="25" t="s">
        <v>305</v>
      </c>
      <c r="F2722" s="23" t="s">
        <v>306</v>
      </c>
      <c r="G2722" s="23" t="s">
        <v>557</v>
      </c>
      <c r="H2722" s="32" t="s">
        <v>356</v>
      </c>
      <c r="I2722" s="32" t="s">
        <v>574</v>
      </c>
      <c r="J2722" s="135">
        <v>23</v>
      </c>
      <c r="K2722" s="28">
        <v>0.69564999999999999</v>
      </c>
      <c r="L2722" s="28">
        <f t="shared" si="83"/>
        <v>0.80591999999999997</v>
      </c>
      <c r="O2722" s="77">
        <v>0.85233000000000003</v>
      </c>
      <c r="BF2722" s="106"/>
    </row>
    <row r="2723" spans="1:58" x14ac:dyDescent="0.25">
      <c r="A2723" t="s">
        <v>17</v>
      </c>
      <c r="B2723" s="25">
        <v>2021</v>
      </c>
      <c r="C2723" s="25" t="s">
        <v>0</v>
      </c>
      <c r="D2723" s="25" t="s">
        <v>67</v>
      </c>
      <c r="E2723" s="25" t="s">
        <v>305</v>
      </c>
      <c r="F2723" s="23" t="s">
        <v>306</v>
      </c>
      <c r="G2723" s="23" t="s">
        <v>557</v>
      </c>
      <c r="H2723" s="32" t="s">
        <v>356</v>
      </c>
      <c r="I2723" s="32" t="s">
        <v>574</v>
      </c>
      <c r="J2723" s="135">
        <v>14</v>
      </c>
      <c r="K2723" s="28">
        <v>0.85714000000000001</v>
      </c>
      <c r="L2723" s="28">
        <f t="shared" si="83"/>
        <v>0.86111000000000004</v>
      </c>
      <c r="O2723" s="77">
        <v>0.86184000000000005</v>
      </c>
      <c r="BF2723" s="106"/>
    </row>
    <row r="2724" spans="1:58" x14ac:dyDescent="0.25">
      <c r="A2724" t="s">
        <v>17</v>
      </c>
      <c r="B2724" s="25">
        <v>2021</v>
      </c>
      <c r="C2724" s="25" t="s">
        <v>1</v>
      </c>
      <c r="D2724" s="25" t="s">
        <v>68</v>
      </c>
      <c r="E2724" s="25" t="s">
        <v>305</v>
      </c>
      <c r="F2724" s="23" t="s">
        <v>306</v>
      </c>
      <c r="G2724" s="23" t="s">
        <v>557</v>
      </c>
      <c r="H2724" s="32" t="s">
        <v>356</v>
      </c>
      <c r="I2724" s="32" t="s">
        <v>574</v>
      </c>
      <c r="J2724" s="135">
        <v>24</v>
      </c>
      <c r="K2724" s="28">
        <v>0.875</v>
      </c>
      <c r="L2724" s="28">
        <f t="shared" si="83"/>
        <v>0.83928999999999998</v>
      </c>
      <c r="O2724" s="77">
        <v>0.85790999999999995</v>
      </c>
      <c r="BF2724" s="106"/>
    </row>
    <row r="2725" spans="1:58" x14ac:dyDescent="0.25">
      <c r="A2725" t="s">
        <v>17</v>
      </c>
      <c r="B2725" s="25">
        <v>2021</v>
      </c>
      <c r="C2725" s="25" t="s">
        <v>2</v>
      </c>
      <c r="D2725" s="25" t="s">
        <v>69</v>
      </c>
      <c r="E2725" s="25" t="s">
        <v>305</v>
      </c>
      <c r="F2725" s="23" t="s">
        <v>306</v>
      </c>
      <c r="G2725" s="23" t="s">
        <v>557</v>
      </c>
      <c r="H2725" s="32" t="s">
        <v>356</v>
      </c>
      <c r="I2725" s="32" t="s">
        <v>574</v>
      </c>
      <c r="J2725" s="135">
        <v>20</v>
      </c>
      <c r="K2725" s="28">
        <v>0.85</v>
      </c>
      <c r="L2725" s="28">
        <f t="shared" si="83"/>
        <v>0.84721999999999997</v>
      </c>
      <c r="O2725" s="77">
        <v>0.85472999999999999</v>
      </c>
      <c r="BF2725" s="106"/>
    </row>
    <row r="2726" spans="1:58" x14ac:dyDescent="0.25">
      <c r="A2726" t="s">
        <v>17</v>
      </c>
      <c r="B2726" s="25">
        <v>2021</v>
      </c>
      <c r="C2726" s="25" t="s">
        <v>3</v>
      </c>
      <c r="D2726" s="25" t="s">
        <v>70</v>
      </c>
      <c r="E2726" s="25" t="s">
        <v>305</v>
      </c>
      <c r="F2726" s="23" t="s">
        <v>306</v>
      </c>
      <c r="G2726" s="23" t="s">
        <v>557</v>
      </c>
      <c r="H2726" s="32" t="s">
        <v>356</v>
      </c>
      <c r="I2726" s="32" t="s">
        <v>574</v>
      </c>
      <c r="J2726" s="135">
        <v>21</v>
      </c>
      <c r="K2726" s="28">
        <v>0.71428999999999998</v>
      </c>
      <c r="L2726" s="28">
        <f t="shared" si="83"/>
        <v>0.82825000000000004</v>
      </c>
      <c r="O2726" s="77">
        <v>0.86302999999999996</v>
      </c>
      <c r="BF2726" s="106"/>
    </row>
    <row r="2727" spans="1:58" x14ac:dyDescent="0.25">
      <c r="A2727" t="s">
        <v>17</v>
      </c>
      <c r="B2727" s="25">
        <v>2022</v>
      </c>
      <c r="C2727" s="25" t="s">
        <v>0</v>
      </c>
      <c r="D2727" s="25" t="s">
        <v>71</v>
      </c>
      <c r="E2727" s="25" t="s">
        <v>305</v>
      </c>
      <c r="F2727" s="23" t="s">
        <v>306</v>
      </c>
      <c r="G2727" s="23" t="s">
        <v>557</v>
      </c>
      <c r="H2727" s="32" t="s">
        <v>356</v>
      </c>
      <c r="I2727" s="32" t="s">
        <v>574</v>
      </c>
      <c r="J2727" s="135">
        <v>17</v>
      </c>
      <c r="K2727" s="28">
        <v>0.70587999999999995</v>
      </c>
      <c r="L2727" s="28">
        <f t="shared" si="83"/>
        <v>0.83708000000000005</v>
      </c>
      <c r="O2727" s="77">
        <v>0.86423000000000005</v>
      </c>
      <c r="BF2727" s="106"/>
    </row>
    <row r="2728" spans="1:58" x14ac:dyDescent="0.25">
      <c r="A2728" t="s">
        <v>17</v>
      </c>
      <c r="B2728" s="25">
        <v>2022</v>
      </c>
      <c r="C2728" s="25" t="s">
        <v>1</v>
      </c>
      <c r="D2728" s="25" t="s">
        <v>72</v>
      </c>
      <c r="E2728" s="25" t="s">
        <v>305</v>
      </c>
      <c r="F2728" s="23" t="s">
        <v>306</v>
      </c>
      <c r="G2728" s="23" t="s">
        <v>557</v>
      </c>
      <c r="H2728" s="32" t="s">
        <v>356</v>
      </c>
      <c r="I2728" s="32" t="s">
        <v>574</v>
      </c>
      <c r="J2728" s="135">
        <v>25</v>
      </c>
      <c r="K2728" s="28">
        <v>0.76</v>
      </c>
      <c r="L2728" s="28">
        <f t="shared" si="83"/>
        <v>0.85294000000000003</v>
      </c>
      <c r="O2728" s="77">
        <v>0.85797999999999996</v>
      </c>
      <c r="BF2728" s="106"/>
    </row>
    <row r="2729" spans="1:58" x14ac:dyDescent="0.25">
      <c r="A2729" t="s">
        <v>17</v>
      </c>
      <c r="B2729" s="25">
        <v>2022</v>
      </c>
      <c r="C2729" s="25" t="s">
        <v>2</v>
      </c>
      <c r="D2729" s="25" t="s">
        <v>73</v>
      </c>
      <c r="E2729" s="25" t="s">
        <v>305</v>
      </c>
      <c r="F2729" s="23" t="s">
        <v>306</v>
      </c>
      <c r="G2729" s="23" t="s">
        <v>557</v>
      </c>
      <c r="H2729" s="32" t="s">
        <v>356</v>
      </c>
      <c r="I2729" s="32" t="s">
        <v>574</v>
      </c>
      <c r="J2729" s="135">
        <v>23</v>
      </c>
      <c r="K2729" s="28">
        <v>0.73912999999999995</v>
      </c>
      <c r="L2729" s="28">
        <f t="shared" si="83"/>
        <v>0.79520999999999997</v>
      </c>
      <c r="O2729" s="77">
        <v>0.85080999999999996</v>
      </c>
      <c r="BF2729" s="106"/>
    </row>
    <row r="2730" spans="1:58" x14ac:dyDescent="0.25">
      <c r="A2730" t="s">
        <v>17</v>
      </c>
      <c r="B2730" s="25">
        <v>2022</v>
      </c>
      <c r="C2730" s="25" t="s">
        <v>3</v>
      </c>
      <c r="D2730" s="25" t="s">
        <v>493</v>
      </c>
      <c r="E2730" s="25" t="s">
        <v>305</v>
      </c>
      <c r="F2730" s="23" t="s">
        <v>306</v>
      </c>
      <c r="G2730" s="23" t="s">
        <v>557</v>
      </c>
      <c r="H2730" s="32" t="s">
        <v>356</v>
      </c>
      <c r="I2730" s="32" t="s">
        <v>574</v>
      </c>
      <c r="J2730" s="135">
        <v>20</v>
      </c>
      <c r="K2730" s="28">
        <v>0.8</v>
      </c>
      <c r="L2730" s="28">
        <f t="shared" si="83"/>
        <v>0.84</v>
      </c>
      <c r="O2730" s="77">
        <v>0.85358999999999996</v>
      </c>
      <c r="BF2730" s="106"/>
    </row>
    <row r="2731" spans="1:58" x14ac:dyDescent="0.25">
      <c r="A2731" t="s">
        <v>17</v>
      </c>
      <c r="B2731" s="25">
        <v>2023</v>
      </c>
      <c r="C2731" s="25" t="s">
        <v>0</v>
      </c>
      <c r="D2731" s="25" t="s">
        <v>537</v>
      </c>
      <c r="E2731" s="25" t="s">
        <v>305</v>
      </c>
      <c r="F2731" s="23" t="s">
        <v>306</v>
      </c>
      <c r="G2731" s="23" t="s">
        <v>557</v>
      </c>
      <c r="H2731" s="32" t="s">
        <v>356</v>
      </c>
      <c r="I2731" s="32" t="s">
        <v>574</v>
      </c>
      <c r="J2731" s="135">
        <v>19</v>
      </c>
      <c r="K2731" s="28">
        <v>0.94737000000000005</v>
      </c>
      <c r="L2731" s="28">
        <f t="shared" si="83"/>
        <v>0.84545000000000003</v>
      </c>
      <c r="O2731" s="77">
        <v>0.85650000000000004</v>
      </c>
      <c r="BF2731" s="106"/>
    </row>
    <row r="2732" spans="1:58" x14ac:dyDescent="0.25">
      <c r="A2732" t="s">
        <v>17</v>
      </c>
      <c r="B2732" s="25">
        <v>2018</v>
      </c>
      <c r="C2732" s="25" t="s">
        <v>0</v>
      </c>
      <c r="D2732" s="25" t="s">
        <v>54</v>
      </c>
      <c r="E2732" s="25" t="s">
        <v>307</v>
      </c>
      <c r="F2732" s="23" t="s">
        <v>308</v>
      </c>
      <c r="G2732" s="23" t="s">
        <v>548</v>
      </c>
      <c r="H2732" s="32" t="s">
        <v>361</v>
      </c>
      <c r="I2732" s="32" t="s">
        <v>574</v>
      </c>
      <c r="J2732" s="135">
        <v>58</v>
      </c>
      <c r="K2732" s="28">
        <v>0.86207</v>
      </c>
      <c r="L2732" s="28">
        <f t="shared" si="83"/>
        <v>0.83681000000000005</v>
      </c>
      <c r="O2732" s="77">
        <v>0.84830000000000005</v>
      </c>
      <c r="BF2732" s="106"/>
    </row>
    <row r="2733" spans="1:58" x14ac:dyDescent="0.25">
      <c r="A2733" t="s">
        <v>17</v>
      </c>
      <c r="B2733" s="25">
        <v>2018</v>
      </c>
      <c r="C2733" s="25" t="s">
        <v>1</v>
      </c>
      <c r="D2733" s="25" t="s">
        <v>56</v>
      </c>
      <c r="E2733" s="25" t="s">
        <v>307</v>
      </c>
      <c r="F2733" s="23" t="s">
        <v>308</v>
      </c>
      <c r="G2733" s="23" t="s">
        <v>548</v>
      </c>
      <c r="H2733" s="32" t="s">
        <v>361</v>
      </c>
      <c r="I2733" s="32" t="s">
        <v>574</v>
      </c>
      <c r="J2733" s="135">
        <v>83</v>
      </c>
      <c r="K2733" s="28">
        <v>0.77107999999999999</v>
      </c>
      <c r="L2733" s="28">
        <f t="shared" si="83"/>
        <v>0.84889999999999999</v>
      </c>
      <c r="O2733" s="77">
        <v>0.85524</v>
      </c>
      <c r="BF2733" s="106"/>
    </row>
    <row r="2734" spans="1:58" x14ac:dyDescent="0.25">
      <c r="A2734" t="s">
        <v>17</v>
      </c>
      <c r="B2734" s="25">
        <v>2018</v>
      </c>
      <c r="C2734" s="25" t="s">
        <v>2</v>
      </c>
      <c r="D2734" s="25" t="s">
        <v>57</v>
      </c>
      <c r="E2734" s="25" t="s">
        <v>307</v>
      </c>
      <c r="F2734" s="23" t="s">
        <v>308</v>
      </c>
      <c r="G2734" s="23" t="s">
        <v>548</v>
      </c>
      <c r="H2734" s="32" t="s">
        <v>361</v>
      </c>
      <c r="I2734" s="32" t="s">
        <v>574</v>
      </c>
      <c r="J2734" s="135">
        <v>108</v>
      </c>
      <c r="K2734" s="28">
        <v>0.84258999999999995</v>
      </c>
      <c r="L2734" s="28">
        <f t="shared" si="83"/>
        <v>0.86334999999999995</v>
      </c>
      <c r="O2734" s="77">
        <v>0.85572000000000004</v>
      </c>
      <c r="BF2734" s="106"/>
    </row>
    <row r="2735" spans="1:58" x14ac:dyDescent="0.25">
      <c r="A2735" t="s">
        <v>17</v>
      </c>
      <c r="B2735" s="25">
        <v>2018</v>
      </c>
      <c r="C2735" s="25" t="s">
        <v>3</v>
      </c>
      <c r="D2735" s="25" t="s">
        <v>58</v>
      </c>
      <c r="E2735" s="25" t="s">
        <v>307</v>
      </c>
      <c r="F2735" s="23" t="s">
        <v>308</v>
      </c>
      <c r="G2735" s="23" t="s">
        <v>548</v>
      </c>
      <c r="H2735" s="32" t="s">
        <v>361</v>
      </c>
      <c r="I2735" s="32" t="s">
        <v>574</v>
      </c>
      <c r="J2735" s="135">
        <v>103</v>
      </c>
      <c r="K2735" s="28">
        <v>0.89319999999999999</v>
      </c>
      <c r="L2735" s="28">
        <f t="shared" si="83"/>
        <v>0.87360000000000004</v>
      </c>
      <c r="O2735" s="77">
        <v>0.85877999999999999</v>
      </c>
      <c r="BF2735" s="106"/>
    </row>
    <row r="2736" spans="1:58" x14ac:dyDescent="0.25">
      <c r="A2736" t="s">
        <v>17</v>
      </c>
      <c r="B2736" s="25">
        <v>2019</v>
      </c>
      <c r="C2736" s="25" t="s">
        <v>0</v>
      </c>
      <c r="D2736" s="25" t="s">
        <v>59</v>
      </c>
      <c r="E2736" s="25" t="s">
        <v>307</v>
      </c>
      <c r="F2736" s="23" t="s">
        <v>308</v>
      </c>
      <c r="G2736" s="23" t="s">
        <v>548</v>
      </c>
      <c r="H2736" s="32" t="s">
        <v>361</v>
      </c>
      <c r="I2736" s="32" t="s">
        <v>574</v>
      </c>
      <c r="J2736" s="135">
        <v>90</v>
      </c>
      <c r="K2736" s="28">
        <v>0.84443999999999997</v>
      </c>
      <c r="L2736" s="28">
        <f t="shared" si="83"/>
        <v>0.87161999999999995</v>
      </c>
      <c r="O2736" s="77">
        <v>0.85007999999999995</v>
      </c>
      <c r="BF2736" s="106"/>
    </row>
    <row r="2737" spans="1:58" x14ac:dyDescent="0.25">
      <c r="A2737" t="s">
        <v>17</v>
      </c>
      <c r="B2737" s="25">
        <v>2019</v>
      </c>
      <c r="C2737" s="25" t="s">
        <v>1</v>
      </c>
      <c r="D2737" s="25" t="s">
        <v>60</v>
      </c>
      <c r="E2737" s="25" t="s">
        <v>307</v>
      </c>
      <c r="F2737" s="23" t="s">
        <v>308</v>
      </c>
      <c r="G2737" s="23" t="s">
        <v>548</v>
      </c>
      <c r="H2737" s="32" t="s">
        <v>361</v>
      </c>
      <c r="I2737" s="32" t="s">
        <v>574</v>
      </c>
      <c r="J2737" s="135">
        <v>89</v>
      </c>
      <c r="K2737" s="28">
        <v>0.86516999999999999</v>
      </c>
      <c r="L2737" s="28">
        <f t="shared" si="83"/>
        <v>0.90095999999999998</v>
      </c>
      <c r="O2737" s="77">
        <v>0.85524</v>
      </c>
      <c r="BF2737" s="106"/>
    </row>
    <row r="2738" spans="1:58" x14ac:dyDescent="0.25">
      <c r="A2738" t="s">
        <v>17</v>
      </c>
      <c r="B2738" s="25">
        <v>2019</v>
      </c>
      <c r="C2738" s="25" t="s">
        <v>2</v>
      </c>
      <c r="D2738" s="25" t="s">
        <v>61</v>
      </c>
      <c r="E2738" s="25" t="s">
        <v>307</v>
      </c>
      <c r="F2738" s="23" t="s">
        <v>308</v>
      </c>
      <c r="G2738" s="23" t="s">
        <v>548</v>
      </c>
      <c r="H2738" s="32" t="s">
        <v>361</v>
      </c>
      <c r="I2738" s="32" t="s">
        <v>574</v>
      </c>
      <c r="J2738" s="135">
        <v>82</v>
      </c>
      <c r="K2738" s="28">
        <v>0.79268000000000005</v>
      </c>
      <c r="L2738" s="28">
        <f t="shared" si="83"/>
        <v>0.85785999999999996</v>
      </c>
      <c r="O2738" s="77">
        <v>0.85079000000000005</v>
      </c>
      <c r="BF2738" s="106"/>
    </row>
    <row r="2739" spans="1:58" x14ac:dyDescent="0.25">
      <c r="A2739" t="s">
        <v>17</v>
      </c>
      <c r="B2739" s="25">
        <v>2019</v>
      </c>
      <c r="C2739" s="25" t="s">
        <v>3</v>
      </c>
      <c r="D2739" s="25" t="s">
        <v>62</v>
      </c>
      <c r="E2739" s="25" t="s">
        <v>307</v>
      </c>
      <c r="F2739" s="23" t="s">
        <v>308</v>
      </c>
      <c r="G2739" s="23" t="s">
        <v>548</v>
      </c>
      <c r="H2739" s="32" t="s">
        <v>361</v>
      </c>
      <c r="I2739" s="32" t="s">
        <v>574</v>
      </c>
      <c r="J2739" s="135">
        <v>89</v>
      </c>
      <c r="K2739" s="28">
        <v>0.85392999999999997</v>
      </c>
      <c r="L2739" s="28">
        <f t="shared" si="83"/>
        <v>0.86873999999999996</v>
      </c>
      <c r="O2739" s="77">
        <v>0.85265000000000002</v>
      </c>
      <c r="BF2739" s="106"/>
    </row>
    <row r="2740" spans="1:58" x14ac:dyDescent="0.25">
      <c r="A2740" t="s">
        <v>17</v>
      </c>
      <c r="B2740" s="25">
        <v>2020</v>
      </c>
      <c r="C2740" s="25" t="s">
        <v>0</v>
      </c>
      <c r="D2740" s="25" t="s">
        <v>63</v>
      </c>
      <c r="E2740" s="25" t="s">
        <v>307</v>
      </c>
      <c r="F2740" s="23" t="s">
        <v>308</v>
      </c>
      <c r="G2740" s="23" t="s">
        <v>548</v>
      </c>
      <c r="H2740" s="32" t="s">
        <v>361</v>
      </c>
      <c r="I2740" s="32" t="s">
        <v>574</v>
      </c>
      <c r="J2740" s="135">
        <v>90</v>
      </c>
      <c r="K2740" s="28">
        <v>0.88888999999999996</v>
      </c>
      <c r="L2740" s="28">
        <f t="shared" si="83"/>
        <v>0.85428999999999999</v>
      </c>
      <c r="O2740" s="77">
        <v>0.84214</v>
      </c>
      <c r="BF2740" s="106"/>
    </row>
    <row r="2741" spans="1:58" x14ac:dyDescent="0.25">
      <c r="A2741" t="s">
        <v>17</v>
      </c>
      <c r="B2741" s="25">
        <v>2020</v>
      </c>
      <c r="C2741" s="25" t="s">
        <v>1</v>
      </c>
      <c r="D2741" s="25" t="s">
        <v>64</v>
      </c>
      <c r="E2741" s="25" t="s">
        <v>307</v>
      </c>
      <c r="F2741" s="23" t="s">
        <v>308</v>
      </c>
      <c r="G2741" s="23" t="s">
        <v>548</v>
      </c>
      <c r="H2741" s="32" t="s">
        <v>361</v>
      </c>
      <c r="I2741" s="32" t="s">
        <v>574</v>
      </c>
      <c r="J2741" s="135">
        <v>56</v>
      </c>
      <c r="K2741" s="28">
        <v>0.75</v>
      </c>
      <c r="L2741" s="28">
        <f t="shared" si="83"/>
        <v>0.82533999999999996</v>
      </c>
      <c r="O2741" s="77">
        <v>0.81738999999999995</v>
      </c>
      <c r="BF2741" s="106"/>
    </row>
    <row r="2742" spans="1:58" x14ac:dyDescent="0.25">
      <c r="A2742" t="s">
        <v>17</v>
      </c>
      <c r="B2742" s="25">
        <v>2020</v>
      </c>
      <c r="C2742" s="25" t="s">
        <v>2</v>
      </c>
      <c r="D2742" s="25" t="s">
        <v>65</v>
      </c>
      <c r="E2742" s="25" t="s">
        <v>307</v>
      </c>
      <c r="F2742" s="23" t="s">
        <v>308</v>
      </c>
      <c r="G2742" s="23" t="s">
        <v>548</v>
      </c>
      <c r="H2742" s="32" t="s">
        <v>361</v>
      </c>
      <c r="I2742" s="32" t="s">
        <v>574</v>
      </c>
      <c r="J2742" s="135">
        <v>55</v>
      </c>
      <c r="K2742" s="28">
        <v>0.76363999999999999</v>
      </c>
      <c r="L2742" s="28">
        <f t="shared" si="83"/>
        <v>0.85167000000000004</v>
      </c>
      <c r="O2742" s="77">
        <v>0.82706999999999997</v>
      </c>
      <c r="BF2742" s="106"/>
    </row>
    <row r="2743" spans="1:58" x14ac:dyDescent="0.25">
      <c r="A2743" t="s">
        <v>17</v>
      </c>
      <c r="B2743" s="25">
        <v>2020</v>
      </c>
      <c r="C2743" s="25" t="s">
        <v>3</v>
      </c>
      <c r="D2743" s="25" t="s">
        <v>66</v>
      </c>
      <c r="E2743" s="25" t="s">
        <v>307</v>
      </c>
      <c r="F2743" s="23" t="s">
        <v>308</v>
      </c>
      <c r="G2743" s="23" t="s">
        <v>548</v>
      </c>
      <c r="H2743" s="32" t="s">
        <v>361</v>
      </c>
      <c r="I2743" s="32" t="s">
        <v>574</v>
      </c>
      <c r="J2743" s="135">
        <v>93</v>
      </c>
      <c r="K2743" s="28">
        <v>0.83870999999999996</v>
      </c>
      <c r="L2743" s="28">
        <f t="shared" si="83"/>
        <v>0.87834999999999996</v>
      </c>
      <c r="O2743" s="77">
        <v>0.85233000000000003</v>
      </c>
      <c r="BF2743" s="106"/>
    </row>
    <row r="2744" spans="1:58" x14ac:dyDescent="0.25">
      <c r="A2744" t="s">
        <v>17</v>
      </c>
      <c r="B2744" s="25">
        <v>2021</v>
      </c>
      <c r="C2744" s="25" t="s">
        <v>0</v>
      </c>
      <c r="D2744" s="25" t="s">
        <v>67</v>
      </c>
      <c r="E2744" s="25" t="s">
        <v>307</v>
      </c>
      <c r="F2744" s="23" t="s">
        <v>308</v>
      </c>
      <c r="G2744" s="23" t="s">
        <v>548</v>
      </c>
      <c r="H2744" s="32" t="s">
        <v>361</v>
      </c>
      <c r="I2744" s="32" t="s">
        <v>574</v>
      </c>
      <c r="J2744" s="135">
        <v>96</v>
      </c>
      <c r="K2744" s="28">
        <v>0.91666999999999998</v>
      </c>
      <c r="L2744" s="28">
        <f t="shared" si="83"/>
        <v>0.87394000000000005</v>
      </c>
      <c r="O2744" s="77">
        <v>0.86184000000000005</v>
      </c>
      <c r="BF2744" s="106"/>
    </row>
    <row r="2745" spans="1:58" x14ac:dyDescent="0.25">
      <c r="A2745" t="s">
        <v>17</v>
      </c>
      <c r="B2745" s="25">
        <v>2021</v>
      </c>
      <c r="C2745" s="25" t="s">
        <v>1</v>
      </c>
      <c r="D2745" s="25" t="s">
        <v>68</v>
      </c>
      <c r="E2745" s="25" t="s">
        <v>307</v>
      </c>
      <c r="F2745" s="23" t="s">
        <v>308</v>
      </c>
      <c r="G2745" s="23" t="s">
        <v>548</v>
      </c>
      <c r="H2745" s="32" t="s">
        <v>361</v>
      </c>
      <c r="I2745" s="32" t="s">
        <v>574</v>
      </c>
      <c r="J2745" s="135">
        <v>71</v>
      </c>
      <c r="K2745" s="28">
        <v>0.80281999999999998</v>
      </c>
      <c r="L2745" s="28">
        <f t="shared" si="83"/>
        <v>0.86194999999999999</v>
      </c>
      <c r="O2745" s="77">
        <v>0.85790999999999995</v>
      </c>
      <c r="BF2745" s="106"/>
    </row>
    <row r="2746" spans="1:58" x14ac:dyDescent="0.25">
      <c r="A2746" t="s">
        <v>17</v>
      </c>
      <c r="B2746" s="25">
        <v>2021</v>
      </c>
      <c r="C2746" s="25" t="s">
        <v>2</v>
      </c>
      <c r="D2746" s="25" t="s">
        <v>69</v>
      </c>
      <c r="E2746" s="25" t="s">
        <v>307</v>
      </c>
      <c r="F2746" s="23" t="s">
        <v>308</v>
      </c>
      <c r="G2746" s="23" t="s">
        <v>548</v>
      </c>
      <c r="H2746" s="32" t="s">
        <v>361</v>
      </c>
      <c r="I2746" s="32" t="s">
        <v>574</v>
      </c>
      <c r="J2746" s="135">
        <v>86</v>
      </c>
      <c r="K2746" s="28">
        <v>0.83721000000000001</v>
      </c>
      <c r="L2746" s="28">
        <f t="shared" si="83"/>
        <v>0.87117999999999995</v>
      </c>
      <c r="O2746" s="77">
        <v>0.85472999999999999</v>
      </c>
      <c r="BF2746" s="106"/>
    </row>
    <row r="2747" spans="1:58" x14ac:dyDescent="0.25">
      <c r="A2747" t="s">
        <v>17</v>
      </c>
      <c r="B2747" s="25">
        <v>2021</v>
      </c>
      <c r="C2747" s="25" t="s">
        <v>3</v>
      </c>
      <c r="D2747" s="25" t="s">
        <v>70</v>
      </c>
      <c r="E2747" s="25" t="s">
        <v>307</v>
      </c>
      <c r="F2747" s="23" t="s">
        <v>308</v>
      </c>
      <c r="G2747" s="23" t="s">
        <v>548</v>
      </c>
      <c r="H2747" s="32" t="s">
        <v>361</v>
      </c>
      <c r="I2747" s="32" t="s">
        <v>574</v>
      </c>
      <c r="J2747" s="135">
        <v>76</v>
      </c>
      <c r="K2747" s="28">
        <v>0.88158000000000003</v>
      </c>
      <c r="L2747" s="28">
        <f t="shared" si="83"/>
        <v>0.87670999999999999</v>
      </c>
      <c r="O2747" s="77">
        <v>0.86302999999999996</v>
      </c>
      <c r="BF2747" s="106"/>
    </row>
    <row r="2748" spans="1:58" x14ac:dyDescent="0.25">
      <c r="A2748" t="s">
        <v>17</v>
      </c>
      <c r="B2748" s="25">
        <v>2022</v>
      </c>
      <c r="C2748" s="25" t="s">
        <v>0</v>
      </c>
      <c r="D2748" s="25" t="s">
        <v>71</v>
      </c>
      <c r="E2748" s="25" t="s">
        <v>307</v>
      </c>
      <c r="F2748" s="23" t="s">
        <v>308</v>
      </c>
      <c r="G2748" s="23" t="s">
        <v>548</v>
      </c>
      <c r="H2748" s="32" t="s">
        <v>361</v>
      </c>
      <c r="I2748" s="32" t="s">
        <v>574</v>
      </c>
      <c r="J2748" s="135">
        <v>72</v>
      </c>
      <c r="K2748" s="28">
        <v>0.83333000000000002</v>
      </c>
      <c r="L2748" s="28">
        <f t="shared" si="83"/>
        <v>0.87390999999999996</v>
      </c>
      <c r="O2748" s="77">
        <v>0.86423000000000005</v>
      </c>
      <c r="BF2748" s="106"/>
    </row>
    <row r="2749" spans="1:58" x14ac:dyDescent="0.25">
      <c r="A2749" t="s">
        <v>17</v>
      </c>
      <c r="B2749" s="25">
        <v>2022</v>
      </c>
      <c r="C2749" s="25" t="s">
        <v>1</v>
      </c>
      <c r="D2749" s="25" t="s">
        <v>72</v>
      </c>
      <c r="E2749" s="25" t="s">
        <v>307</v>
      </c>
      <c r="F2749" s="23" t="s">
        <v>308</v>
      </c>
      <c r="G2749" s="23" t="s">
        <v>548</v>
      </c>
      <c r="H2749" s="32" t="s">
        <v>361</v>
      </c>
      <c r="I2749" s="32" t="s">
        <v>574</v>
      </c>
      <c r="J2749" s="135">
        <v>83</v>
      </c>
      <c r="K2749" s="28">
        <v>0.83133000000000001</v>
      </c>
      <c r="L2749" s="28">
        <f t="shared" si="83"/>
        <v>0.87102000000000002</v>
      </c>
      <c r="O2749" s="77">
        <v>0.85797999999999996</v>
      </c>
      <c r="BF2749" s="106"/>
    </row>
    <row r="2750" spans="1:58" x14ac:dyDescent="0.25">
      <c r="A2750" t="s">
        <v>17</v>
      </c>
      <c r="B2750" s="25">
        <v>2022</v>
      </c>
      <c r="C2750" s="25" t="s">
        <v>2</v>
      </c>
      <c r="D2750" s="25" t="s">
        <v>73</v>
      </c>
      <c r="E2750" s="25" t="s">
        <v>307</v>
      </c>
      <c r="F2750" s="23" t="s">
        <v>308</v>
      </c>
      <c r="G2750" s="23" t="s">
        <v>548</v>
      </c>
      <c r="H2750" s="32" t="s">
        <v>361</v>
      </c>
      <c r="I2750" s="32" t="s">
        <v>574</v>
      </c>
      <c r="J2750" s="135">
        <v>102</v>
      </c>
      <c r="K2750" s="28">
        <v>0.85294000000000003</v>
      </c>
      <c r="L2750" s="28">
        <f t="shared" si="83"/>
        <v>0.84523999999999999</v>
      </c>
      <c r="O2750" s="77">
        <v>0.85080999999999996</v>
      </c>
      <c r="BF2750" s="106"/>
    </row>
    <row r="2751" spans="1:58" x14ac:dyDescent="0.25">
      <c r="A2751" t="s">
        <v>17</v>
      </c>
      <c r="B2751" s="25">
        <v>2022</v>
      </c>
      <c r="C2751" s="25" t="s">
        <v>3</v>
      </c>
      <c r="D2751" s="25" t="s">
        <v>493</v>
      </c>
      <c r="E2751" s="25" t="s">
        <v>307</v>
      </c>
      <c r="F2751" s="23" t="s">
        <v>308</v>
      </c>
      <c r="G2751" s="23" t="s">
        <v>548</v>
      </c>
      <c r="H2751" s="32" t="s">
        <v>361</v>
      </c>
      <c r="I2751" s="32" t="s">
        <v>574</v>
      </c>
      <c r="J2751" s="135">
        <v>83</v>
      </c>
      <c r="K2751" s="28">
        <v>0.80723</v>
      </c>
      <c r="L2751" s="28">
        <f t="shared" si="83"/>
        <v>0.85511999999999999</v>
      </c>
      <c r="O2751" s="77">
        <v>0.85358999999999996</v>
      </c>
      <c r="BF2751" s="106"/>
    </row>
    <row r="2752" spans="1:58" x14ac:dyDescent="0.25">
      <c r="A2752" t="s">
        <v>17</v>
      </c>
      <c r="B2752" s="25">
        <v>2023</v>
      </c>
      <c r="C2752" s="25" t="s">
        <v>0</v>
      </c>
      <c r="D2752" s="25" t="s">
        <v>537</v>
      </c>
      <c r="E2752" s="25" t="s">
        <v>307</v>
      </c>
      <c r="F2752" s="23" t="s">
        <v>308</v>
      </c>
      <c r="G2752" s="23" t="s">
        <v>548</v>
      </c>
      <c r="H2752" s="32" t="s">
        <v>361</v>
      </c>
      <c r="I2752" s="32" t="s">
        <v>574</v>
      </c>
      <c r="J2752" s="135">
        <v>79</v>
      </c>
      <c r="K2752" s="28">
        <v>0.86075999999999997</v>
      </c>
      <c r="L2752" s="28">
        <f t="shared" si="83"/>
        <v>0.87256999999999996</v>
      </c>
      <c r="O2752" s="77">
        <v>0.85650000000000004</v>
      </c>
      <c r="BF2752" s="106"/>
    </row>
    <row r="2753" spans="1:58" x14ac:dyDescent="0.25">
      <c r="A2753" t="s">
        <v>17</v>
      </c>
      <c r="B2753" s="25">
        <v>2018</v>
      </c>
      <c r="C2753" s="25" t="s">
        <v>0</v>
      </c>
      <c r="D2753" s="25" t="s">
        <v>54</v>
      </c>
      <c r="E2753" s="25" t="s">
        <v>309</v>
      </c>
      <c r="F2753" s="23" t="s">
        <v>310</v>
      </c>
      <c r="G2753" s="23" t="s">
        <v>552</v>
      </c>
      <c r="H2753" s="32" t="s">
        <v>354</v>
      </c>
      <c r="I2753" s="32" t="s">
        <v>574</v>
      </c>
      <c r="J2753" s="135">
        <v>127</v>
      </c>
      <c r="K2753" s="28">
        <v>0.81889999999999996</v>
      </c>
      <c r="L2753" s="28">
        <f t="shared" si="83"/>
        <v>0.83921999999999997</v>
      </c>
      <c r="O2753" s="77">
        <v>0.84830000000000005</v>
      </c>
      <c r="BF2753" s="106"/>
    </row>
    <row r="2754" spans="1:58" x14ac:dyDescent="0.25">
      <c r="A2754" t="s">
        <v>17</v>
      </c>
      <c r="B2754" s="25">
        <v>2018</v>
      </c>
      <c r="C2754" s="25" t="s">
        <v>1</v>
      </c>
      <c r="D2754" s="25" t="s">
        <v>56</v>
      </c>
      <c r="E2754" s="25" t="s">
        <v>309</v>
      </c>
      <c r="F2754" s="23" t="s">
        <v>310</v>
      </c>
      <c r="G2754" s="23" t="s">
        <v>552</v>
      </c>
      <c r="H2754" s="32" t="s">
        <v>354</v>
      </c>
      <c r="I2754" s="32" t="s">
        <v>574</v>
      </c>
      <c r="J2754" s="135">
        <v>159</v>
      </c>
      <c r="K2754" s="28">
        <v>0.93081999999999998</v>
      </c>
      <c r="L2754" s="28">
        <f t="shared" ref="L2754:L2817" si="84">SUMIFS(K:K, E:E, G2754, D:D, D2754, I:I, I2754)</f>
        <v>0.83714999999999995</v>
      </c>
      <c r="O2754" s="77">
        <v>0.85524</v>
      </c>
      <c r="BF2754" s="106"/>
    </row>
    <row r="2755" spans="1:58" x14ac:dyDescent="0.25">
      <c r="A2755" t="s">
        <v>17</v>
      </c>
      <c r="B2755" s="25">
        <v>2018</v>
      </c>
      <c r="C2755" s="25" t="s">
        <v>2</v>
      </c>
      <c r="D2755" s="25" t="s">
        <v>57</v>
      </c>
      <c r="E2755" s="25" t="s">
        <v>309</v>
      </c>
      <c r="F2755" s="23" t="s">
        <v>310</v>
      </c>
      <c r="G2755" s="23" t="s">
        <v>552</v>
      </c>
      <c r="H2755" s="32" t="s">
        <v>354</v>
      </c>
      <c r="I2755" s="32" t="s">
        <v>574</v>
      </c>
      <c r="J2755" s="135">
        <v>173</v>
      </c>
      <c r="K2755" s="28">
        <v>0.84392999999999996</v>
      </c>
      <c r="L2755" s="28">
        <f t="shared" si="84"/>
        <v>0.84901000000000004</v>
      </c>
      <c r="O2755" s="77">
        <v>0.85572000000000004</v>
      </c>
      <c r="BF2755" s="106"/>
    </row>
    <row r="2756" spans="1:58" x14ac:dyDescent="0.25">
      <c r="A2756" t="s">
        <v>17</v>
      </c>
      <c r="B2756" s="25">
        <v>2018</v>
      </c>
      <c r="C2756" s="25" t="s">
        <v>3</v>
      </c>
      <c r="D2756" s="25" t="s">
        <v>58</v>
      </c>
      <c r="E2756" s="25" t="s">
        <v>309</v>
      </c>
      <c r="F2756" s="23" t="s">
        <v>310</v>
      </c>
      <c r="G2756" s="23" t="s">
        <v>552</v>
      </c>
      <c r="H2756" s="32" t="s">
        <v>354</v>
      </c>
      <c r="I2756" s="32" t="s">
        <v>574</v>
      </c>
      <c r="J2756" s="135">
        <v>134</v>
      </c>
      <c r="K2756" s="28">
        <v>0.80596999999999996</v>
      </c>
      <c r="L2756" s="28">
        <f t="shared" si="84"/>
        <v>0.84667999999999999</v>
      </c>
      <c r="O2756" s="77">
        <v>0.85877999999999999</v>
      </c>
      <c r="BF2756" s="106"/>
    </row>
    <row r="2757" spans="1:58" x14ac:dyDescent="0.25">
      <c r="A2757" t="s">
        <v>17</v>
      </c>
      <c r="B2757" s="25">
        <v>2019</v>
      </c>
      <c r="C2757" s="25" t="s">
        <v>0</v>
      </c>
      <c r="D2757" s="25" t="s">
        <v>59</v>
      </c>
      <c r="E2757" s="25" t="s">
        <v>309</v>
      </c>
      <c r="F2757" s="23" t="s">
        <v>310</v>
      </c>
      <c r="G2757" s="23" t="s">
        <v>552</v>
      </c>
      <c r="H2757" s="32" t="s">
        <v>354</v>
      </c>
      <c r="I2757" s="32" t="s">
        <v>574</v>
      </c>
      <c r="J2757" s="135">
        <v>124</v>
      </c>
      <c r="K2757" s="28">
        <v>0.80645</v>
      </c>
      <c r="L2757" s="28">
        <f t="shared" si="84"/>
        <v>0.84623000000000004</v>
      </c>
      <c r="O2757" s="77">
        <v>0.85007999999999995</v>
      </c>
      <c r="BF2757" s="106"/>
    </row>
    <row r="2758" spans="1:58" x14ac:dyDescent="0.25">
      <c r="A2758" t="s">
        <v>17</v>
      </c>
      <c r="B2758" s="25">
        <v>2019</v>
      </c>
      <c r="C2758" s="25" t="s">
        <v>1</v>
      </c>
      <c r="D2758" s="25" t="s">
        <v>60</v>
      </c>
      <c r="E2758" s="25" t="s">
        <v>309</v>
      </c>
      <c r="F2758" s="23" t="s">
        <v>310</v>
      </c>
      <c r="G2758" s="23" t="s">
        <v>552</v>
      </c>
      <c r="H2758" s="32" t="s">
        <v>354</v>
      </c>
      <c r="I2758" s="32" t="s">
        <v>574</v>
      </c>
      <c r="J2758" s="135">
        <v>122</v>
      </c>
      <c r="K2758" s="28">
        <v>0.77049000000000001</v>
      </c>
      <c r="L2758" s="28">
        <f t="shared" si="84"/>
        <v>0.82640000000000002</v>
      </c>
      <c r="O2758" s="77">
        <v>0.85524</v>
      </c>
      <c r="BF2758" s="106"/>
    </row>
    <row r="2759" spans="1:58" x14ac:dyDescent="0.25">
      <c r="A2759" t="s">
        <v>17</v>
      </c>
      <c r="B2759" s="25">
        <v>2019</v>
      </c>
      <c r="C2759" s="25" t="s">
        <v>2</v>
      </c>
      <c r="D2759" s="25" t="s">
        <v>61</v>
      </c>
      <c r="E2759" s="25" t="s">
        <v>309</v>
      </c>
      <c r="F2759" s="23" t="s">
        <v>310</v>
      </c>
      <c r="G2759" s="23" t="s">
        <v>552</v>
      </c>
      <c r="H2759" s="32" t="s">
        <v>354</v>
      </c>
      <c r="I2759" s="32" t="s">
        <v>574</v>
      </c>
      <c r="J2759" s="135">
        <v>155</v>
      </c>
      <c r="K2759" s="28">
        <v>0.87741999999999998</v>
      </c>
      <c r="L2759" s="28">
        <f t="shared" si="84"/>
        <v>0.83389999999999997</v>
      </c>
      <c r="O2759" s="77">
        <v>0.85079000000000005</v>
      </c>
      <c r="BF2759" s="106"/>
    </row>
    <row r="2760" spans="1:58" x14ac:dyDescent="0.25">
      <c r="A2760" t="s">
        <v>17</v>
      </c>
      <c r="B2760" s="25">
        <v>2019</v>
      </c>
      <c r="C2760" s="25" t="s">
        <v>3</v>
      </c>
      <c r="D2760" s="25" t="s">
        <v>62</v>
      </c>
      <c r="E2760" s="25" t="s">
        <v>309</v>
      </c>
      <c r="F2760" s="23" t="s">
        <v>310</v>
      </c>
      <c r="G2760" s="23" t="s">
        <v>552</v>
      </c>
      <c r="H2760" s="32" t="s">
        <v>354</v>
      </c>
      <c r="I2760" s="32" t="s">
        <v>574</v>
      </c>
      <c r="J2760" s="135">
        <v>119</v>
      </c>
      <c r="K2760" s="28">
        <v>0.84874000000000005</v>
      </c>
      <c r="L2760" s="28">
        <f t="shared" si="84"/>
        <v>0.84880999999999995</v>
      </c>
      <c r="O2760" s="77">
        <v>0.85265000000000002</v>
      </c>
      <c r="BF2760" s="106"/>
    </row>
    <row r="2761" spans="1:58" x14ac:dyDescent="0.25">
      <c r="A2761" t="s">
        <v>17</v>
      </c>
      <c r="B2761" s="25">
        <v>2020</v>
      </c>
      <c r="C2761" s="25" t="s">
        <v>0</v>
      </c>
      <c r="D2761" s="25" t="s">
        <v>63</v>
      </c>
      <c r="E2761" s="25" t="s">
        <v>309</v>
      </c>
      <c r="F2761" s="23" t="s">
        <v>310</v>
      </c>
      <c r="G2761" s="23" t="s">
        <v>552</v>
      </c>
      <c r="H2761" s="32" t="s">
        <v>354</v>
      </c>
      <c r="I2761" s="32" t="s">
        <v>574</v>
      </c>
      <c r="J2761" s="135">
        <v>139</v>
      </c>
      <c r="K2761" s="28">
        <v>0.86331000000000002</v>
      </c>
      <c r="L2761" s="28">
        <f t="shared" si="84"/>
        <v>0.82018000000000002</v>
      </c>
      <c r="O2761" s="77">
        <v>0.84214</v>
      </c>
      <c r="BF2761" s="106"/>
    </row>
    <row r="2762" spans="1:58" x14ac:dyDescent="0.25">
      <c r="A2762" t="s">
        <v>17</v>
      </c>
      <c r="B2762" s="25">
        <v>2020</v>
      </c>
      <c r="C2762" s="25" t="s">
        <v>1</v>
      </c>
      <c r="D2762" s="25" t="s">
        <v>64</v>
      </c>
      <c r="E2762" s="25" t="s">
        <v>309</v>
      </c>
      <c r="F2762" s="23" t="s">
        <v>310</v>
      </c>
      <c r="G2762" s="23" t="s">
        <v>552</v>
      </c>
      <c r="H2762" s="32" t="s">
        <v>354</v>
      </c>
      <c r="I2762" s="32" t="s">
        <v>574</v>
      </c>
      <c r="J2762" s="135">
        <v>85</v>
      </c>
      <c r="K2762" s="28">
        <v>0.82352999999999998</v>
      </c>
      <c r="L2762" s="28">
        <f t="shared" si="84"/>
        <v>0.78981999999999997</v>
      </c>
      <c r="O2762" s="77">
        <v>0.81738999999999995</v>
      </c>
      <c r="BF2762" s="106"/>
    </row>
    <row r="2763" spans="1:58" x14ac:dyDescent="0.25">
      <c r="A2763" t="s">
        <v>17</v>
      </c>
      <c r="B2763" s="25">
        <v>2020</v>
      </c>
      <c r="C2763" s="25" t="s">
        <v>2</v>
      </c>
      <c r="D2763" s="25" t="s">
        <v>65</v>
      </c>
      <c r="E2763" s="25" t="s">
        <v>309</v>
      </c>
      <c r="F2763" s="23" t="s">
        <v>310</v>
      </c>
      <c r="G2763" s="23" t="s">
        <v>552</v>
      </c>
      <c r="H2763" s="32" t="s">
        <v>354</v>
      </c>
      <c r="I2763" s="32" t="s">
        <v>574</v>
      </c>
      <c r="J2763" s="135">
        <v>107</v>
      </c>
      <c r="K2763" s="28">
        <v>0.79439000000000004</v>
      </c>
      <c r="L2763" s="28">
        <f t="shared" si="84"/>
        <v>0.80605000000000004</v>
      </c>
      <c r="O2763" s="77">
        <v>0.82706999999999997</v>
      </c>
      <c r="BF2763" s="106"/>
    </row>
    <row r="2764" spans="1:58" x14ac:dyDescent="0.25">
      <c r="A2764" t="s">
        <v>17</v>
      </c>
      <c r="B2764" s="25">
        <v>2020</v>
      </c>
      <c r="C2764" s="25" t="s">
        <v>3</v>
      </c>
      <c r="D2764" s="25" t="s">
        <v>66</v>
      </c>
      <c r="E2764" s="25" t="s">
        <v>309</v>
      </c>
      <c r="F2764" s="23" t="s">
        <v>310</v>
      </c>
      <c r="G2764" s="23" t="s">
        <v>552</v>
      </c>
      <c r="H2764" s="32" t="s">
        <v>354</v>
      </c>
      <c r="I2764" s="32" t="s">
        <v>574</v>
      </c>
      <c r="J2764" s="135">
        <v>147</v>
      </c>
      <c r="K2764" s="28">
        <v>0.90476000000000001</v>
      </c>
      <c r="L2764" s="28">
        <f t="shared" si="84"/>
        <v>0.84758</v>
      </c>
      <c r="O2764" s="77">
        <v>0.85233000000000003</v>
      </c>
      <c r="BF2764" s="106"/>
    </row>
    <row r="2765" spans="1:58" x14ac:dyDescent="0.25">
      <c r="A2765" t="s">
        <v>17</v>
      </c>
      <c r="B2765" s="25">
        <v>2021</v>
      </c>
      <c r="C2765" s="25" t="s">
        <v>0</v>
      </c>
      <c r="D2765" s="25" t="s">
        <v>67</v>
      </c>
      <c r="E2765" s="25" t="s">
        <v>309</v>
      </c>
      <c r="F2765" s="23" t="s">
        <v>310</v>
      </c>
      <c r="G2765" s="23" t="s">
        <v>552</v>
      </c>
      <c r="H2765" s="32" t="s">
        <v>354</v>
      </c>
      <c r="I2765" s="32" t="s">
        <v>574</v>
      </c>
      <c r="J2765" s="135">
        <v>131</v>
      </c>
      <c r="K2765" s="28">
        <v>0.86260000000000003</v>
      </c>
      <c r="L2765" s="28">
        <f t="shared" si="84"/>
        <v>0.84204999999999997</v>
      </c>
      <c r="O2765" s="77">
        <v>0.86184000000000005</v>
      </c>
      <c r="BF2765" s="106"/>
    </row>
    <row r="2766" spans="1:58" x14ac:dyDescent="0.25">
      <c r="A2766" t="s">
        <v>17</v>
      </c>
      <c r="B2766" s="25">
        <v>2021</v>
      </c>
      <c r="C2766" s="25" t="s">
        <v>1</v>
      </c>
      <c r="D2766" s="25" t="s">
        <v>68</v>
      </c>
      <c r="E2766" s="25" t="s">
        <v>309</v>
      </c>
      <c r="F2766" s="23" t="s">
        <v>310</v>
      </c>
      <c r="G2766" s="23" t="s">
        <v>552</v>
      </c>
      <c r="H2766" s="32" t="s">
        <v>354</v>
      </c>
      <c r="I2766" s="32" t="s">
        <v>574</v>
      </c>
      <c r="J2766" s="135">
        <v>132</v>
      </c>
      <c r="K2766" s="28">
        <v>0.85606000000000004</v>
      </c>
      <c r="L2766" s="28">
        <f t="shared" si="84"/>
        <v>0.84450000000000003</v>
      </c>
      <c r="O2766" s="77">
        <v>0.85790999999999995</v>
      </c>
      <c r="BF2766" s="106"/>
    </row>
    <row r="2767" spans="1:58" x14ac:dyDescent="0.25">
      <c r="A2767" t="s">
        <v>17</v>
      </c>
      <c r="B2767" s="25">
        <v>2021</v>
      </c>
      <c r="C2767" s="25" t="s">
        <v>2</v>
      </c>
      <c r="D2767" s="25" t="s">
        <v>69</v>
      </c>
      <c r="E2767" s="25" t="s">
        <v>309</v>
      </c>
      <c r="F2767" s="23" t="s">
        <v>310</v>
      </c>
      <c r="G2767" s="23" t="s">
        <v>552</v>
      </c>
      <c r="H2767" s="32" t="s">
        <v>354</v>
      </c>
      <c r="I2767" s="32" t="s">
        <v>574</v>
      </c>
      <c r="J2767" s="135">
        <v>155</v>
      </c>
      <c r="K2767" s="28">
        <v>0.86451999999999996</v>
      </c>
      <c r="L2767" s="28">
        <f t="shared" si="84"/>
        <v>0.85921000000000003</v>
      </c>
      <c r="O2767" s="77">
        <v>0.85472999999999999</v>
      </c>
      <c r="BF2767" s="106"/>
    </row>
    <row r="2768" spans="1:58" x14ac:dyDescent="0.25">
      <c r="A2768" t="s">
        <v>17</v>
      </c>
      <c r="B2768" s="25">
        <v>2021</v>
      </c>
      <c r="C2768" s="25" t="s">
        <v>3</v>
      </c>
      <c r="D2768" s="25" t="s">
        <v>70</v>
      </c>
      <c r="E2768" s="25" t="s">
        <v>309</v>
      </c>
      <c r="F2768" s="23" t="s">
        <v>310</v>
      </c>
      <c r="G2768" s="23" t="s">
        <v>552</v>
      </c>
      <c r="H2768" s="32" t="s">
        <v>354</v>
      </c>
      <c r="I2768" s="32" t="s">
        <v>574</v>
      </c>
      <c r="J2768" s="135">
        <v>163</v>
      </c>
      <c r="K2768" s="28">
        <v>0.87729999999999997</v>
      </c>
      <c r="L2768" s="28">
        <f t="shared" si="84"/>
        <v>0.86577999999999999</v>
      </c>
      <c r="O2768" s="77">
        <v>0.86302999999999996</v>
      </c>
      <c r="BF2768" s="106"/>
    </row>
    <row r="2769" spans="1:58" x14ac:dyDescent="0.25">
      <c r="A2769" t="s">
        <v>17</v>
      </c>
      <c r="B2769" s="25">
        <v>2022</v>
      </c>
      <c r="C2769" s="25" t="s">
        <v>0</v>
      </c>
      <c r="D2769" s="25" t="s">
        <v>71</v>
      </c>
      <c r="E2769" s="25" t="s">
        <v>309</v>
      </c>
      <c r="F2769" s="23" t="s">
        <v>310</v>
      </c>
      <c r="G2769" s="23" t="s">
        <v>552</v>
      </c>
      <c r="H2769" s="32" t="s">
        <v>354</v>
      </c>
      <c r="I2769" s="32" t="s">
        <v>574</v>
      </c>
      <c r="J2769" s="135">
        <v>158</v>
      </c>
      <c r="K2769" s="28">
        <v>0.79113999999999995</v>
      </c>
      <c r="L2769" s="28">
        <f t="shared" si="84"/>
        <v>0.84867000000000004</v>
      </c>
      <c r="O2769" s="77">
        <v>0.86423000000000005</v>
      </c>
      <c r="BF2769" s="106"/>
    </row>
    <row r="2770" spans="1:58" x14ac:dyDescent="0.25">
      <c r="A2770" t="s">
        <v>17</v>
      </c>
      <c r="B2770" s="25">
        <v>2022</v>
      </c>
      <c r="C2770" s="25" t="s">
        <v>1</v>
      </c>
      <c r="D2770" s="25" t="s">
        <v>72</v>
      </c>
      <c r="E2770" s="25" t="s">
        <v>309</v>
      </c>
      <c r="F2770" s="23" t="s">
        <v>310</v>
      </c>
      <c r="G2770" s="23" t="s">
        <v>552</v>
      </c>
      <c r="H2770" s="32" t="s">
        <v>354</v>
      </c>
      <c r="I2770" s="32" t="s">
        <v>574</v>
      </c>
      <c r="J2770" s="135">
        <v>127</v>
      </c>
      <c r="K2770" s="28">
        <v>0.85038999999999998</v>
      </c>
      <c r="L2770" s="28">
        <f t="shared" si="84"/>
        <v>0.83528999999999998</v>
      </c>
      <c r="O2770" s="77">
        <v>0.85797999999999996</v>
      </c>
      <c r="BF2770" s="106"/>
    </row>
    <row r="2771" spans="1:58" x14ac:dyDescent="0.25">
      <c r="A2771" t="s">
        <v>17</v>
      </c>
      <c r="B2771" s="25">
        <v>2022</v>
      </c>
      <c r="C2771" s="25" t="s">
        <v>2</v>
      </c>
      <c r="D2771" s="25" t="s">
        <v>73</v>
      </c>
      <c r="E2771" s="25" t="s">
        <v>309</v>
      </c>
      <c r="F2771" s="23" t="s">
        <v>310</v>
      </c>
      <c r="G2771" s="23" t="s">
        <v>552</v>
      </c>
      <c r="H2771" s="32" t="s">
        <v>354</v>
      </c>
      <c r="I2771" s="32" t="s">
        <v>574</v>
      </c>
      <c r="J2771" s="135">
        <v>158</v>
      </c>
      <c r="K2771" s="28">
        <v>0.86075999999999997</v>
      </c>
      <c r="L2771" s="28">
        <f t="shared" si="84"/>
        <v>0.83216999999999997</v>
      </c>
      <c r="O2771" s="77">
        <v>0.85080999999999996</v>
      </c>
      <c r="BF2771" s="106"/>
    </row>
    <row r="2772" spans="1:58" x14ac:dyDescent="0.25">
      <c r="A2772" t="s">
        <v>17</v>
      </c>
      <c r="B2772" s="25">
        <v>2022</v>
      </c>
      <c r="C2772" s="25" t="s">
        <v>3</v>
      </c>
      <c r="D2772" s="25" t="s">
        <v>493</v>
      </c>
      <c r="E2772" s="25" t="s">
        <v>309</v>
      </c>
      <c r="F2772" s="23" t="s">
        <v>310</v>
      </c>
      <c r="G2772" s="23" t="s">
        <v>552</v>
      </c>
      <c r="H2772" s="32" t="s">
        <v>354</v>
      </c>
      <c r="I2772" s="32" t="s">
        <v>574</v>
      </c>
      <c r="J2772" s="135">
        <v>158</v>
      </c>
      <c r="K2772" s="28">
        <v>0.84809999999999997</v>
      </c>
      <c r="L2772" s="28">
        <f t="shared" si="84"/>
        <v>0.85658999999999996</v>
      </c>
      <c r="O2772" s="77">
        <v>0.85358999999999996</v>
      </c>
      <c r="BF2772" s="106"/>
    </row>
    <row r="2773" spans="1:58" x14ac:dyDescent="0.25">
      <c r="A2773" t="s">
        <v>17</v>
      </c>
      <c r="B2773" s="25">
        <v>2023</v>
      </c>
      <c r="C2773" s="25" t="s">
        <v>0</v>
      </c>
      <c r="D2773" s="25" t="s">
        <v>537</v>
      </c>
      <c r="E2773" s="25" t="s">
        <v>309</v>
      </c>
      <c r="F2773" s="23" t="s">
        <v>310</v>
      </c>
      <c r="G2773" s="23" t="s">
        <v>552</v>
      </c>
      <c r="H2773" s="32" t="s">
        <v>354</v>
      </c>
      <c r="I2773" s="32" t="s">
        <v>574</v>
      </c>
      <c r="J2773" s="135">
        <v>180</v>
      </c>
      <c r="K2773" s="28">
        <v>0.89444000000000001</v>
      </c>
      <c r="L2773" s="28">
        <f t="shared" si="84"/>
        <v>0.86672000000000005</v>
      </c>
      <c r="O2773" s="77">
        <v>0.85650000000000004</v>
      </c>
      <c r="BF2773" s="106"/>
    </row>
    <row r="2774" spans="1:58" x14ac:dyDescent="0.25">
      <c r="A2774" t="s">
        <v>17</v>
      </c>
      <c r="B2774" s="25">
        <v>2018</v>
      </c>
      <c r="C2774" s="25" t="s">
        <v>0</v>
      </c>
      <c r="D2774" s="25" t="s">
        <v>54</v>
      </c>
      <c r="E2774" s="25" t="s">
        <v>311</v>
      </c>
      <c r="F2774" s="23" t="s">
        <v>312</v>
      </c>
      <c r="G2774" s="23" t="s">
        <v>544</v>
      </c>
      <c r="H2774" s="32" t="s">
        <v>359</v>
      </c>
      <c r="I2774" s="32" t="s">
        <v>574</v>
      </c>
      <c r="J2774" s="135">
        <v>59</v>
      </c>
      <c r="K2774" s="28">
        <v>0.72880999999999996</v>
      </c>
      <c r="L2774" s="28">
        <f t="shared" si="84"/>
        <v>0.83206000000000002</v>
      </c>
      <c r="O2774" s="77">
        <v>0.84830000000000005</v>
      </c>
      <c r="BF2774" s="106"/>
    </row>
    <row r="2775" spans="1:58" x14ac:dyDescent="0.25">
      <c r="A2775" t="s">
        <v>17</v>
      </c>
      <c r="B2775" s="25">
        <v>2018</v>
      </c>
      <c r="C2775" s="25" t="s">
        <v>1</v>
      </c>
      <c r="D2775" s="25" t="s">
        <v>56</v>
      </c>
      <c r="E2775" s="25" t="s">
        <v>311</v>
      </c>
      <c r="F2775" s="23" t="s">
        <v>312</v>
      </c>
      <c r="G2775" s="23" t="s">
        <v>544</v>
      </c>
      <c r="H2775" s="32" t="s">
        <v>359</v>
      </c>
      <c r="I2775" s="32" t="s">
        <v>574</v>
      </c>
      <c r="J2775" s="135">
        <v>79</v>
      </c>
      <c r="K2775" s="28">
        <v>0.92405000000000004</v>
      </c>
      <c r="L2775" s="28">
        <f t="shared" si="84"/>
        <v>0.88221000000000005</v>
      </c>
      <c r="O2775" s="77">
        <v>0.85524</v>
      </c>
      <c r="BF2775" s="106"/>
    </row>
    <row r="2776" spans="1:58" x14ac:dyDescent="0.25">
      <c r="A2776" t="s">
        <v>17</v>
      </c>
      <c r="B2776" s="25">
        <v>2018</v>
      </c>
      <c r="C2776" s="25" t="s">
        <v>2</v>
      </c>
      <c r="D2776" s="25" t="s">
        <v>57</v>
      </c>
      <c r="E2776" s="25" t="s">
        <v>311</v>
      </c>
      <c r="F2776" s="23" t="s">
        <v>312</v>
      </c>
      <c r="G2776" s="23" t="s">
        <v>544</v>
      </c>
      <c r="H2776" s="32" t="s">
        <v>359</v>
      </c>
      <c r="I2776" s="32" t="s">
        <v>574</v>
      </c>
      <c r="J2776" s="135">
        <v>100</v>
      </c>
      <c r="K2776" s="28">
        <v>0.95</v>
      </c>
      <c r="L2776" s="28">
        <f t="shared" si="84"/>
        <v>0.90569999999999995</v>
      </c>
      <c r="O2776" s="77">
        <v>0.85572000000000004</v>
      </c>
      <c r="BF2776" s="106"/>
    </row>
    <row r="2777" spans="1:58" x14ac:dyDescent="0.25">
      <c r="A2777" t="s">
        <v>17</v>
      </c>
      <c r="B2777" s="25">
        <v>2018</v>
      </c>
      <c r="C2777" s="25" t="s">
        <v>3</v>
      </c>
      <c r="D2777" s="25" t="s">
        <v>58</v>
      </c>
      <c r="E2777" s="25" t="s">
        <v>311</v>
      </c>
      <c r="F2777" s="23" t="s">
        <v>312</v>
      </c>
      <c r="G2777" s="23" t="s">
        <v>544</v>
      </c>
      <c r="H2777" s="32" t="s">
        <v>359</v>
      </c>
      <c r="I2777" s="32" t="s">
        <v>574</v>
      </c>
      <c r="J2777" s="135">
        <v>105</v>
      </c>
      <c r="K2777" s="28">
        <v>0.94286000000000003</v>
      </c>
      <c r="L2777" s="28">
        <f t="shared" si="84"/>
        <v>0.92523</v>
      </c>
      <c r="O2777" s="77">
        <v>0.85877999999999999</v>
      </c>
      <c r="BF2777" s="106"/>
    </row>
    <row r="2778" spans="1:58" x14ac:dyDescent="0.25">
      <c r="A2778" t="s">
        <v>17</v>
      </c>
      <c r="B2778" s="25">
        <v>2019</v>
      </c>
      <c r="C2778" s="25" t="s">
        <v>0</v>
      </c>
      <c r="D2778" s="25" t="s">
        <v>59</v>
      </c>
      <c r="E2778" s="25" t="s">
        <v>311</v>
      </c>
      <c r="F2778" s="23" t="s">
        <v>312</v>
      </c>
      <c r="G2778" s="23" t="s">
        <v>544</v>
      </c>
      <c r="H2778" s="32" t="s">
        <v>359</v>
      </c>
      <c r="I2778" s="32" t="s">
        <v>574</v>
      </c>
      <c r="J2778" s="135">
        <v>94</v>
      </c>
      <c r="K2778" s="28">
        <v>0.88297999999999999</v>
      </c>
      <c r="L2778" s="28">
        <f t="shared" si="84"/>
        <v>0.91041000000000005</v>
      </c>
      <c r="O2778" s="77">
        <v>0.85007999999999995</v>
      </c>
      <c r="BF2778" s="106"/>
    </row>
    <row r="2779" spans="1:58" x14ac:dyDescent="0.25">
      <c r="A2779" t="s">
        <v>17</v>
      </c>
      <c r="B2779" s="25">
        <v>2019</v>
      </c>
      <c r="C2779" s="25" t="s">
        <v>1</v>
      </c>
      <c r="D2779" s="25" t="s">
        <v>60</v>
      </c>
      <c r="E2779" s="25" t="s">
        <v>311</v>
      </c>
      <c r="F2779" s="23" t="s">
        <v>312</v>
      </c>
      <c r="G2779" s="23" t="s">
        <v>544</v>
      </c>
      <c r="H2779" s="32" t="s">
        <v>359</v>
      </c>
      <c r="I2779" s="32" t="s">
        <v>574</v>
      </c>
      <c r="J2779" s="135">
        <v>97</v>
      </c>
      <c r="K2779" s="28">
        <v>0.88660000000000005</v>
      </c>
      <c r="L2779" s="28">
        <f t="shared" si="84"/>
        <v>0.88124000000000002</v>
      </c>
      <c r="O2779" s="77">
        <v>0.85524</v>
      </c>
      <c r="BF2779" s="106"/>
    </row>
    <row r="2780" spans="1:58" x14ac:dyDescent="0.25">
      <c r="A2780" t="s">
        <v>17</v>
      </c>
      <c r="B2780" s="25">
        <v>2019</v>
      </c>
      <c r="C2780" s="25" t="s">
        <v>2</v>
      </c>
      <c r="D2780" s="25" t="s">
        <v>61</v>
      </c>
      <c r="E2780" s="25" t="s">
        <v>311</v>
      </c>
      <c r="F2780" s="23" t="s">
        <v>312</v>
      </c>
      <c r="G2780" s="23" t="s">
        <v>544</v>
      </c>
      <c r="H2780" s="32" t="s">
        <v>359</v>
      </c>
      <c r="I2780" s="32" t="s">
        <v>574</v>
      </c>
      <c r="J2780" s="135">
        <v>90</v>
      </c>
      <c r="K2780" s="28">
        <v>0.88888999999999996</v>
      </c>
      <c r="L2780" s="28">
        <f t="shared" si="84"/>
        <v>0.91649000000000003</v>
      </c>
      <c r="O2780" s="77">
        <v>0.85079000000000005</v>
      </c>
      <c r="BF2780" s="106"/>
    </row>
    <row r="2781" spans="1:58" x14ac:dyDescent="0.25">
      <c r="A2781" t="s">
        <v>17</v>
      </c>
      <c r="B2781" s="25">
        <v>2019</v>
      </c>
      <c r="C2781" s="25" t="s">
        <v>3</v>
      </c>
      <c r="D2781" s="25" t="s">
        <v>62</v>
      </c>
      <c r="E2781" s="25" t="s">
        <v>311</v>
      </c>
      <c r="F2781" s="23" t="s">
        <v>312</v>
      </c>
      <c r="G2781" s="23" t="s">
        <v>544</v>
      </c>
      <c r="H2781" s="32" t="s">
        <v>359</v>
      </c>
      <c r="I2781" s="32" t="s">
        <v>574</v>
      </c>
      <c r="J2781" s="135">
        <v>101</v>
      </c>
      <c r="K2781" s="28">
        <v>0.91088999999999998</v>
      </c>
      <c r="L2781" s="28">
        <f t="shared" si="84"/>
        <v>0.87846000000000002</v>
      </c>
      <c r="O2781" s="77">
        <v>0.85265000000000002</v>
      </c>
      <c r="BF2781" s="106"/>
    </row>
    <row r="2782" spans="1:58" x14ac:dyDescent="0.25">
      <c r="A2782" t="s">
        <v>17</v>
      </c>
      <c r="B2782" s="25">
        <v>2020</v>
      </c>
      <c r="C2782" s="25" t="s">
        <v>0</v>
      </c>
      <c r="D2782" s="25" t="s">
        <v>63</v>
      </c>
      <c r="E2782" s="25" t="s">
        <v>311</v>
      </c>
      <c r="F2782" s="23" t="s">
        <v>312</v>
      </c>
      <c r="G2782" s="23" t="s">
        <v>544</v>
      </c>
      <c r="H2782" s="32" t="s">
        <v>359</v>
      </c>
      <c r="I2782" s="32" t="s">
        <v>574</v>
      </c>
      <c r="J2782" s="135">
        <v>82</v>
      </c>
      <c r="K2782" s="28">
        <v>0.91463000000000005</v>
      </c>
      <c r="L2782" s="28">
        <f t="shared" si="84"/>
        <v>0.87822</v>
      </c>
      <c r="O2782" s="77">
        <v>0.84214</v>
      </c>
      <c r="BF2782" s="106"/>
    </row>
    <row r="2783" spans="1:58" x14ac:dyDescent="0.25">
      <c r="A2783" t="s">
        <v>17</v>
      </c>
      <c r="B2783" s="25">
        <v>2020</v>
      </c>
      <c r="C2783" s="25" t="s">
        <v>1</v>
      </c>
      <c r="D2783" s="25" t="s">
        <v>64</v>
      </c>
      <c r="E2783" s="25" t="s">
        <v>311</v>
      </c>
      <c r="F2783" s="23" t="s">
        <v>312</v>
      </c>
      <c r="G2783" s="23" t="s">
        <v>544</v>
      </c>
      <c r="H2783" s="32" t="s">
        <v>359</v>
      </c>
      <c r="I2783" s="32" t="s">
        <v>574</v>
      </c>
      <c r="J2783" s="135">
        <v>25</v>
      </c>
      <c r="K2783" s="28">
        <v>0.68</v>
      </c>
      <c r="L2783" s="28">
        <f t="shared" si="84"/>
        <v>0.82759000000000005</v>
      </c>
      <c r="O2783" s="77">
        <v>0.81738999999999995</v>
      </c>
      <c r="BF2783" s="106"/>
    </row>
    <row r="2784" spans="1:58" x14ac:dyDescent="0.25">
      <c r="A2784" t="s">
        <v>17</v>
      </c>
      <c r="B2784" s="25">
        <v>2020</v>
      </c>
      <c r="C2784" s="25" t="s">
        <v>2</v>
      </c>
      <c r="D2784" s="25" t="s">
        <v>65</v>
      </c>
      <c r="E2784" s="25" t="s">
        <v>311</v>
      </c>
      <c r="F2784" s="23" t="s">
        <v>312</v>
      </c>
      <c r="G2784" s="23" t="s">
        <v>544</v>
      </c>
      <c r="H2784" s="32" t="s">
        <v>359</v>
      </c>
      <c r="I2784" s="32" t="s">
        <v>574</v>
      </c>
      <c r="J2784" s="135">
        <v>40</v>
      </c>
      <c r="K2784" s="28">
        <v>0.82499999999999996</v>
      </c>
      <c r="L2784" s="28">
        <f t="shared" si="84"/>
        <v>0.83043</v>
      </c>
      <c r="O2784" s="77">
        <v>0.82706999999999997</v>
      </c>
      <c r="BF2784" s="106"/>
    </row>
    <row r="2785" spans="1:58" x14ac:dyDescent="0.25">
      <c r="A2785" t="s">
        <v>17</v>
      </c>
      <c r="B2785" s="25">
        <v>2020</v>
      </c>
      <c r="C2785" s="25" t="s">
        <v>3</v>
      </c>
      <c r="D2785" s="25" t="s">
        <v>66</v>
      </c>
      <c r="E2785" s="25" t="s">
        <v>311</v>
      </c>
      <c r="F2785" s="23" t="s">
        <v>312</v>
      </c>
      <c r="G2785" s="23" t="s">
        <v>544</v>
      </c>
      <c r="H2785" s="32" t="s">
        <v>359</v>
      </c>
      <c r="I2785" s="32" t="s">
        <v>574</v>
      </c>
      <c r="J2785" s="135">
        <v>73</v>
      </c>
      <c r="K2785" s="28">
        <v>0.93150999999999995</v>
      </c>
      <c r="L2785" s="28">
        <f t="shared" si="84"/>
        <v>0.92120000000000002</v>
      </c>
      <c r="O2785" s="77">
        <v>0.85233000000000003</v>
      </c>
      <c r="BF2785" s="106"/>
    </row>
    <row r="2786" spans="1:58" x14ac:dyDescent="0.25">
      <c r="A2786" t="s">
        <v>17</v>
      </c>
      <c r="B2786" s="25">
        <v>2021</v>
      </c>
      <c r="C2786" s="25" t="s">
        <v>0</v>
      </c>
      <c r="D2786" s="25" t="s">
        <v>67</v>
      </c>
      <c r="E2786" s="25" t="s">
        <v>311</v>
      </c>
      <c r="F2786" s="23" t="s">
        <v>312</v>
      </c>
      <c r="G2786" s="23" t="s">
        <v>544</v>
      </c>
      <c r="H2786" s="32" t="s">
        <v>359</v>
      </c>
      <c r="I2786" s="32" t="s">
        <v>574</v>
      </c>
      <c r="J2786" s="135">
        <v>86</v>
      </c>
      <c r="K2786" s="28">
        <v>0.84884000000000004</v>
      </c>
      <c r="L2786" s="28">
        <f t="shared" si="84"/>
        <v>0.87668000000000001</v>
      </c>
      <c r="O2786" s="77">
        <v>0.86184000000000005</v>
      </c>
      <c r="BF2786" s="106"/>
    </row>
    <row r="2787" spans="1:58" x14ac:dyDescent="0.25">
      <c r="A2787" t="s">
        <v>17</v>
      </c>
      <c r="B2787" s="25">
        <v>2021</v>
      </c>
      <c r="C2787" s="25" t="s">
        <v>1</v>
      </c>
      <c r="D2787" s="25" t="s">
        <v>68</v>
      </c>
      <c r="E2787" s="25" t="s">
        <v>311</v>
      </c>
      <c r="F2787" s="23" t="s">
        <v>312</v>
      </c>
      <c r="G2787" s="23" t="s">
        <v>544</v>
      </c>
      <c r="H2787" s="32" t="s">
        <v>359</v>
      </c>
      <c r="I2787" s="32" t="s">
        <v>574</v>
      </c>
      <c r="J2787" s="135">
        <v>79</v>
      </c>
      <c r="K2787" s="28">
        <v>0.92405000000000004</v>
      </c>
      <c r="L2787" s="28">
        <f t="shared" si="84"/>
        <v>0.9012</v>
      </c>
      <c r="O2787" s="77">
        <v>0.85790999999999995</v>
      </c>
      <c r="BF2787" s="106"/>
    </row>
    <row r="2788" spans="1:58" x14ac:dyDescent="0.25">
      <c r="A2788" t="s">
        <v>17</v>
      </c>
      <c r="B2788" s="25">
        <v>2021</v>
      </c>
      <c r="C2788" s="25" t="s">
        <v>2</v>
      </c>
      <c r="D2788" s="25" t="s">
        <v>69</v>
      </c>
      <c r="E2788" s="25" t="s">
        <v>311</v>
      </c>
      <c r="F2788" s="23" t="s">
        <v>312</v>
      </c>
      <c r="G2788" s="23" t="s">
        <v>544</v>
      </c>
      <c r="H2788" s="32" t="s">
        <v>359</v>
      </c>
      <c r="I2788" s="32" t="s">
        <v>574</v>
      </c>
      <c r="J2788" s="135">
        <v>73</v>
      </c>
      <c r="K2788" s="28">
        <v>0.87670999999999999</v>
      </c>
      <c r="L2788" s="28">
        <f t="shared" si="84"/>
        <v>0.87021000000000004</v>
      </c>
      <c r="O2788" s="77">
        <v>0.85472999999999999</v>
      </c>
      <c r="BF2788" s="106"/>
    </row>
    <row r="2789" spans="1:58" x14ac:dyDescent="0.25">
      <c r="A2789" t="s">
        <v>17</v>
      </c>
      <c r="B2789" s="25">
        <v>2021</v>
      </c>
      <c r="C2789" s="25" t="s">
        <v>3</v>
      </c>
      <c r="D2789" s="25" t="s">
        <v>70</v>
      </c>
      <c r="E2789" s="25" t="s">
        <v>311</v>
      </c>
      <c r="F2789" s="23" t="s">
        <v>312</v>
      </c>
      <c r="G2789" s="23" t="s">
        <v>544</v>
      </c>
      <c r="H2789" s="32" t="s">
        <v>359</v>
      </c>
      <c r="I2789" s="32" t="s">
        <v>574</v>
      </c>
      <c r="J2789" s="135">
        <v>53</v>
      </c>
      <c r="K2789" s="28">
        <v>0.86792000000000002</v>
      </c>
      <c r="L2789" s="28">
        <f t="shared" si="84"/>
        <v>0.81033999999999995</v>
      </c>
      <c r="O2789" s="77">
        <v>0.86302999999999996</v>
      </c>
      <c r="BF2789" s="106"/>
    </row>
    <row r="2790" spans="1:58" x14ac:dyDescent="0.25">
      <c r="A2790" t="s">
        <v>17</v>
      </c>
      <c r="B2790" s="25">
        <v>2022</v>
      </c>
      <c r="C2790" s="25" t="s">
        <v>0</v>
      </c>
      <c r="D2790" s="25" t="s">
        <v>71</v>
      </c>
      <c r="E2790" s="25" t="s">
        <v>311</v>
      </c>
      <c r="F2790" s="23" t="s">
        <v>312</v>
      </c>
      <c r="G2790" s="23" t="s">
        <v>544</v>
      </c>
      <c r="H2790" s="32" t="s">
        <v>359</v>
      </c>
      <c r="I2790" s="32" t="s">
        <v>574</v>
      </c>
      <c r="J2790" s="135">
        <v>61</v>
      </c>
      <c r="K2790" s="28">
        <v>0.86885000000000001</v>
      </c>
      <c r="L2790" s="28">
        <f t="shared" si="84"/>
        <v>0.82955000000000001</v>
      </c>
      <c r="O2790" s="77">
        <v>0.86423000000000005</v>
      </c>
      <c r="BF2790" s="106"/>
    </row>
    <row r="2791" spans="1:58" x14ac:dyDescent="0.25">
      <c r="A2791" t="s">
        <v>17</v>
      </c>
      <c r="B2791" s="25">
        <v>2022</v>
      </c>
      <c r="C2791" s="25" t="s">
        <v>1</v>
      </c>
      <c r="D2791" s="25" t="s">
        <v>72</v>
      </c>
      <c r="E2791" s="25" t="s">
        <v>311</v>
      </c>
      <c r="F2791" s="23" t="s">
        <v>312</v>
      </c>
      <c r="G2791" s="23" t="s">
        <v>544</v>
      </c>
      <c r="H2791" s="32" t="s">
        <v>359</v>
      </c>
      <c r="I2791" s="32" t="s">
        <v>574</v>
      </c>
      <c r="J2791" s="135">
        <v>58</v>
      </c>
      <c r="K2791" s="28">
        <v>0.75861999999999996</v>
      </c>
      <c r="L2791" s="28">
        <f t="shared" si="84"/>
        <v>0.83026</v>
      </c>
      <c r="O2791" s="77">
        <v>0.85797999999999996</v>
      </c>
      <c r="BF2791" s="106"/>
    </row>
    <row r="2792" spans="1:58" x14ac:dyDescent="0.25">
      <c r="A2792" t="s">
        <v>17</v>
      </c>
      <c r="B2792" s="25">
        <v>2022</v>
      </c>
      <c r="C2792" s="25" t="s">
        <v>2</v>
      </c>
      <c r="D2792" s="25" t="s">
        <v>73</v>
      </c>
      <c r="E2792" s="25" t="s">
        <v>311</v>
      </c>
      <c r="F2792" s="23" t="s">
        <v>312</v>
      </c>
      <c r="G2792" s="23" t="s">
        <v>544</v>
      </c>
      <c r="H2792" s="32" t="s">
        <v>359</v>
      </c>
      <c r="I2792" s="32" t="s">
        <v>574</v>
      </c>
      <c r="J2792" s="135">
        <v>66</v>
      </c>
      <c r="K2792" s="28">
        <v>0.80303000000000002</v>
      </c>
      <c r="L2792" s="28">
        <f t="shared" si="84"/>
        <v>0.78852999999999995</v>
      </c>
      <c r="O2792" s="77">
        <v>0.85080999999999996</v>
      </c>
      <c r="BF2792" s="106"/>
    </row>
    <row r="2793" spans="1:58" x14ac:dyDescent="0.25">
      <c r="A2793" t="s">
        <v>17</v>
      </c>
      <c r="B2793" s="25">
        <v>2022</v>
      </c>
      <c r="C2793" s="25" t="s">
        <v>3</v>
      </c>
      <c r="D2793" s="25" t="s">
        <v>493</v>
      </c>
      <c r="E2793" s="25" t="s">
        <v>311</v>
      </c>
      <c r="F2793" s="23" t="s">
        <v>312</v>
      </c>
      <c r="G2793" s="23" t="s">
        <v>544</v>
      </c>
      <c r="H2793" s="32" t="s">
        <v>359</v>
      </c>
      <c r="I2793" s="32" t="s">
        <v>574</v>
      </c>
      <c r="J2793" s="135">
        <v>41</v>
      </c>
      <c r="K2793" s="28">
        <v>0.87805</v>
      </c>
      <c r="L2793" s="28">
        <f t="shared" si="84"/>
        <v>0.86238999999999999</v>
      </c>
      <c r="O2793" s="77">
        <v>0.85358999999999996</v>
      </c>
      <c r="BF2793" s="106"/>
    </row>
    <row r="2794" spans="1:58" x14ac:dyDescent="0.25">
      <c r="A2794" t="s">
        <v>17</v>
      </c>
      <c r="B2794" s="25">
        <v>2023</v>
      </c>
      <c r="C2794" s="25" t="s">
        <v>0</v>
      </c>
      <c r="D2794" s="25" t="s">
        <v>537</v>
      </c>
      <c r="E2794" s="25" t="s">
        <v>311</v>
      </c>
      <c r="F2794" s="23" t="s">
        <v>312</v>
      </c>
      <c r="G2794" s="23" t="s">
        <v>544</v>
      </c>
      <c r="H2794" s="32" t="s">
        <v>359</v>
      </c>
      <c r="I2794" s="32" t="s">
        <v>574</v>
      </c>
      <c r="J2794" s="135">
        <v>45</v>
      </c>
      <c r="K2794" s="28">
        <v>0.86667000000000005</v>
      </c>
      <c r="L2794" s="28">
        <f t="shared" si="84"/>
        <v>0.89453000000000005</v>
      </c>
      <c r="O2794" s="77">
        <v>0.85650000000000004</v>
      </c>
      <c r="BF2794" s="106"/>
    </row>
    <row r="2795" spans="1:58" x14ac:dyDescent="0.25">
      <c r="A2795" t="s">
        <v>17</v>
      </c>
      <c r="B2795" s="25">
        <v>2018</v>
      </c>
      <c r="C2795" s="25" t="s">
        <v>0</v>
      </c>
      <c r="D2795" s="25" t="s">
        <v>54</v>
      </c>
      <c r="E2795" s="25" t="s">
        <v>313</v>
      </c>
      <c r="F2795" s="23" t="s">
        <v>314</v>
      </c>
      <c r="G2795" s="23" t="s">
        <v>552</v>
      </c>
      <c r="H2795" s="32" t="s">
        <v>354</v>
      </c>
      <c r="I2795" s="32" t="s">
        <v>574</v>
      </c>
      <c r="J2795" s="135">
        <v>46</v>
      </c>
      <c r="K2795" s="28">
        <v>0.84782999999999997</v>
      </c>
      <c r="L2795" s="28">
        <f t="shared" si="84"/>
        <v>0.83921999999999997</v>
      </c>
      <c r="O2795" s="77">
        <v>0.84830000000000005</v>
      </c>
      <c r="BF2795" s="106"/>
    </row>
    <row r="2796" spans="1:58" x14ac:dyDescent="0.25">
      <c r="A2796" t="s">
        <v>17</v>
      </c>
      <c r="B2796" s="25">
        <v>2018</v>
      </c>
      <c r="C2796" s="25" t="s">
        <v>1</v>
      </c>
      <c r="D2796" s="25" t="s">
        <v>56</v>
      </c>
      <c r="E2796" s="25" t="s">
        <v>313</v>
      </c>
      <c r="F2796" s="23" t="s">
        <v>314</v>
      </c>
      <c r="G2796" s="23" t="s">
        <v>552</v>
      </c>
      <c r="H2796" s="32" t="s">
        <v>354</v>
      </c>
      <c r="I2796" s="32" t="s">
        <v>574</v>
      </c>
      <c r="J2796" s="135">
        <v>44</v>
      </c>
      <c r="K2796" s="28">
        <v>0.81818000000000002</v>
      </c>
      <c r="L2796" s="28">
        <f t="shared" si="84"/>
        <v>0.83714999999999995</v>
      </c>
      <c r="O2796" s="77">
        <v>0.85524</v>
      </c>
      <c r="BF2796" s="106"/>
    </row>
    <row r="2797" spans="1:58" x14ac:dyDescent="0.25">
      <c r="A2797" t="s">
        <v>17</v>
      </c>
      <c r="B2797" s="25">
        <v>2018</v>
      </c>
      <c r="C2797" s="25" t="s">
        <v>2</v>
      </c>
      <c r="D2797" s="25" t="s">
        <v>57</v>
      </c>
      <c r="E2797" s="25" t="s">
        <v>313</v>
      </c>
      <c r="F2797" s="23" t="s">
        <v>314</v>
      </c>
      <c r="G2797" s="23" t="s">
        <v>552</v>
      </c>
      <c r="H2797" s="32" t="s">
        <v>354</v>
      </c>
      <c r="I2797" s="32" t="s">
        <v>574</v>
      </c>
      <c r="J2797" s="135">
        <v>45</v>
      </c>
      <c r="K2797" s="28">
        <v>0.95555999999999996</v>
      </c>
      <c r="L2797" s="28">
        <f t="shared" si="84"/>
        <v>0.84901000000000004</v>
      </c>
      <c r="O2797" s="77">
        <v>0.85572000000000004</v>
      </c>
      <c r="BF2797" s="106"/>
    </row>
    <row r="2798" spans="1:58" x14ac:dyDescent="0.25">
      <c r="A2798" t="s">
        <v>17</v>
      </c>
      <c r="B2798" s="25">
        <v>2018</v>
      </c>
      <c r="C2798" s="25" t="s">
        <v>3</v>
      </c>
      <c r="D2798" s="25" t="s">
        <v>58</v>
      </c>
      <c r="E2798" s="25" t="s">
        <v>313</v>
      </c>
      <c r="F2798" s="23" t="s">
        <v>314</v>
      </c>
      <c r="G2798" s="23" t="s">
        <v>552</v>
      </c>
      <c r="H2798" s="32" t="s">
        <v>354</v>
      </c>
      <c r="I2798" s="32" t="s">
        <v>574</v>
      </c>
      <c r="J2798" s="135">
        <v>48</v>
      </c>
      <c r="K2798" s="28">
        <v>0.83333000000000002</v>
      </c>
      <c r="L2798" s="28">
        <f t="shared" si="84"/>
        <v>0.84667999999999999</v>
      </c>
      <c r="O2798" s="77">
        <v>0.85877999999999999</v>
      </c>
      <c r="BF2798" s="106"/>
    </row>
    <row r="2799" spans="1:58" x14ac:dyDescent="0.25">
      <c r="A2799" t="s">
        <v>17</v>
      </c>
      <c r="B2799" s="25">
        <v>2019</v>
      </c>
      <c r="C2799" s="25" t="s">
        <v>0</v>
      </c>
      <c r="D2799" s="25" t="s">
        <v>59</v>
      </c>
      <c r="E2799" s="25" t="s">
        <v>313</v>
      </c>
      <c r="F2799" s="23" t="s">
        <v>314</v>
      </c>
      <c r="G2799" s="23" t="s">
        <v>552</v>
      </c>
      <c r="H2799" s="32" t="s">
        <v>354</v>
      </c>
      <c r="I2799" s="32" t="s">
        <v>574</v>
      </c>
      <c r="J2799" s="135">
        <v>40</v>
      </c>
      <c r="K2799" s="28">
        <v>0.9</v>
      </c>
      <c r="L2799" s="28">
        <f t="shared" si="84"/>
        <v>0.84623000000000004</v>
      </c>
      <c r="O2799" s="77">
        <v>0.85007999999999995</v>
      </c>
      <c r="BF2799" s="106"/>
    </row>
    <row r="2800" spans="1:58" x14ac:dyDescent="0.25">
      <c r="A2800" t="s">
        <v>17</v>
      </c>
      <c r="B2800" s="25">
        <v>2019</v>
      </c>
      <c r="C2800" s="25" t="s">
        <v>1</v>
      </c>
      <c r="D2800" s="25" t="s">
        <v>60</v>
      </c>
      <c r="E2800" s="25" t="s">
        <v>313</v>
      </c>
      <c r="F2800" s="23" t="s">
        <v>314</v>
      </c>
      <c r="G2800" s="23" t="s">
        <v>552</v>
      </c>
      <c r="H2800" s="32" t="s">
        <v>354</v>
      </c>
      <c r="I2800" s="32" t="s">
        <v>574</v>
      </c>
      <c r="J2800" s="135">
        <v>53</v>
      </c>
      <c r="K2800" s="28">
        <v>0.88678999999999997</v>
      </c>
      <c r="L2800" s="28">
        <f t="shared" si="84"/>
        <v>0.82640000000000002</v>
      </c>
      <c r="O2800" s="77">
        <v>0.85524</v>
      </c>
      <c r="BF2800" s="106"/>
    </row>
    <row r="2801" spans="1:58" x14ac:dyDescent="0.25">
      <c r="A2801" t="s">
        <v>17</v>
      </c>
      <c r="B2801" s="25">
        <v>2019</v>
      </c>
      <c r="C2801" s="25" t="s">
        <v>2</v>
      </c>
      <c r="D2801" s="25" t="s">
        <v>61</v>
      </c>
      <c r="E2801" s="25" t="s">
        <v>313</v>
      </c>
      <c r="F2801" s="23" t="s">
        <v>314</v>
      </c>
      <c r="G2801" s="23" t="s">
        <v>552</v>
      </c>
      <c r="H2801" s="32" t="s">
        <v>354</v>
      </c>
      <c r="I2801" s="32" t="s">
        <v>574</v>
      </c>
      <c r="J2801" s="135">
        <v>39</v>
      </c>
      <c r="K2801" s="28">
        <v>0.79486999999999997</v>
      </c>
      <c r="L2801" s="28">
        <f t="shared" si="84"/>
        <v>0.83389999999999997</v>
      </c>
      <c r="O2801" s="77">
        <v>0.85079000000000005</v>
      </c>
      <c r="BF2801" s="106"/>
    </row>
    <row r="2802" spans="1:58" x14ac:dyDescent="0.25">
      <c r="A2802" t="s">
        <v>17</v>
      </c>
      <c r="B2802" s="25">
        <v>2019</v>
      </c>
      <c r="C2802" s="25" t="s">
        <v>3</v>
      </c>
      <c r="D2802" s="25" t="s">
        <v>62</v>
      </c>
      <c r="E2802" s="25" t="s">
        <v>313</v>
      </c>
      <c r="F2802" s="23" t="s">
        <v>314</v>
      </c>
      <c r="G2802" s="23" t="s">
        <v>552</v>
      </c>
      <c r="H2802" s="32" t="s">
        <v>354</v>
      </c>
      <c r="I2802" s="32" t="s">
        <v>574</v>
      </c>
      <c r="J2802" s="135">
        <v>49</v>
      </c>
      <c r="K2802" s="28">
        <v>0.85714000000000001</v>
      </c>
      <c r="L2802" s="28">
        <f t="shared" si="84"/>
        <v>0.84880999999999995</v>
      </c>
      <c r="O2802" s="77">
        <v>0.85265000000000002</v>
      </c>
      <c r="BF2802" s="106"/>
    </row>
    <row r="2803" spans="1:58" x14ac:dyDescent="0.25">
      <c r="A2803" t="s">
        <v>17</v>
      </c>
      <c r="B2803" s="25">
        <v>2020</v>
      </c>
      <c r="C2803" s="25" t="s">
        <v>0</v>
      </c>
      <c r="D2803" s="25" t="s">
        <v>63</v>
      </c>
      <c r="E2803" s="25" t="s">
        <v>313</v>
      </c>
      <c r="F2803" s="23" t="s">
        <v>314</v>
      </c>
      <c r="G2803" s="23" t="s">
        <v>552</v>
      </c>
      <c r="H2803" s="32" t="s">
        <v>354</v>
      </c>
      <c r="I2803" s="32" t="s">
        <v>574</v>
      </c>
      <c r="J2803" s="135">
        <v>23</v>
      </c>
      <c r="K2803" s="28">
        <v>0.91303999999999996</v>
      </c>
      <c r="L2803" s="28">
        <f t="shared" si="84"/>
        <v>0.82018000000000002</v>
      </c>
      <c r="O2803" s="77">
        <v>0.84214</v>
      </c>
      <c r="BF2803" s="106"/>
    </row>
    <row r="2804" spans="1:58" x14ac:dyDescent="0.25">
      <c r="A2804" t="s">
        <v>17</v>
      </c>
      <c r="B2804" s="25">
        <v>2020</v>
      </c>
      <c r="C2804" s="25" t="s">
        <v>1</v>
      </c>
      <c r="D2804" s="25" t="s">
        <v>64</v>
      </c>
      <c r="E2804" s="25" t="s">
        <v>313</v>
      </c>
      <c r="F2804" s="23" t="s">
        <v>314</v>
      </c>
      <c r="G2804" s="23" t="s">
        <v>552</v>
      </c>
      <c r="H2804" s="32" t="s">
        <v>354</v>
      </c>
      <c r="I2804" s="32" t="s">
        <v>574</v>
      </c>
      <c r="J2804" s="135">
        <v>34</v>
      </c>
      <c r="K2804" s="28">
        <v>0.79412000000000005</v>
      </c>
      <c r="L2804" s="28">
        <f t="shared" si="84"/>
        <v>0.78981999999999997</v>
      </c>
      <c r="O2804" s="77">
        <v>0.81738999999999995</v>
      </c>
      <c r="BF2804" s="106"/>
    </row>
    <row r="2805" spans="1:58" x14ac:dyDescent="0.25">
      <c r="A2805" t="s">
        <v>17</v>
      </c>
      <c r="B2805" s="25">
        <v>2020</v>
      </c>
      <c r="C2805" s="25" t="s">
        <v>2</v>
      </c>
      <c r="D2805" s="25" t="s">
        <v>65</v>
      </c>
      <c r="E2805" s="25" t="s">
        <v>313</v>
      </c>
      <c r="F2805" s="23" t="s">
        <v>314</v>
      </c>
      <c r="G2805" s="23" t="s">
        <v>552</v>
      </c>
      <c r="H2805" s="32" t="s">
        <v>354</v>
      </c>
      <c r="I2805" s="32" t="s">
        <v>574</v>
      </c>
      <c r="J2805" s="135">
        <v>35</v>
      </c>
      <c r="K2805" s="28">
        <v>0.82857000000000003</v>
      </c>
      <c r="L2805" s="28">
        <f t="shared" si="84"/>
        <v>0.80605000000000004</v>
      </c>
      <c r="O2805" s="77">
        <v>0.82706999999999997</v>
      </c>
      <c r="BF2805" s="106"/>
    </row>
    <row r="2806" spans="1:58" x14ac:dyDescent="0.25">
      <c r="A2806" t="s">
        <v>17</v>
      </c>
      <c r="B2806" s="25">
        <v>2020</v>
      </c>
      <c r="C2806" s="25" t="s">
        <v>3</v>
      </c>
      <c r="D2806" s="25" t="s">
        <v>66</v>
      </c>
      <c r="E2806" s="25" t="s">
        <v>313</v>
      </c>
      <c r="F2806" s="23" t="s">
        <v>314</v>
      </c>
      <c r="G2806" s="23" t="s">
        <v>552</v>
      </c>
      <c r="H2806" s="32" t="s">
        <v>354</v>
      </c>
      <c r="I2806" s="32" t="s">
        <v>574</v>
      </c>
      <c r="J2806" s="135">
        <v>37</v>
      </c>
      <c r="K2806" s="28">
        <v>0.94594999999999996</v>
      </c>
      <c r="L2806" s="28">
        <f t="shared" si="84"/>
        <v>0.84758</v>
      </c>
      <c r="O2806" s="77">
        <v>0.85233000000000003</v>
      </c>
      <c r="BF2806" s="106"/>
    </row>
    <row r="2807" spans="1:58" x14ac:dyDescent="0.25">
      <c r="A2807" t="s">
        <v>17</v>
      </c>
      <c r="B2807" s="25">
        <v>2021</v>
      </c>
      <c r="C2807" s="25" t="s">
        <v>0</v>
      </c>
      <c r="D2807" s="25" t="s">
        <v>67</v>
      </c>
      <c r="E2807" s="25" t="s">
        <v>313</v>
      </c>
      <c r="F2807" s="23" t="s">
        <v>314</v>
      </c>
      <c r="G2807" s="23" t="s">
        <v>552</v>
      </c>
      <c r="H2807" s="32" t="s">
        <v>354</v>
      </c>
      <c r="I2807" s="32" t="s">
        <v>574</v>
      </c>
      <c r="J2807" s="135">
        <v>52</v>
      </c>
      <c r="K2807" s="28">
        <v>0.90385000000000004</v>
      </c>
      <c r="L2807" s="28">
        <f t="shared" si="84"/>
        <v>0.84204999999999997</v>
      </c>
      <c r="O2807" s="77">
        <v>0.86184000000000005</v>
      </c>
      <c r="BF2807" s="106"/>
    </row>
    <row r="2808" spans="1:58" x14ac:dyDescent="0.25">
      <c r="A2808" t="s">
        <v>17</v>
      </c>
      <c r="B2808" s="25">
        <v>2021</v>
      </c>
      <c r="C2808" s="25" t="s">
        <v>1</v>
      </c>
      <c r="D2808" s="25" t="s">
        <v>68</v>
      </c>
      <c r="E2808" s="25" t="s">
        <v>313</v>
      </c>
      <c r="F2808" s="23" t="s">
        <v>314</v>
      </c>
      <c r="G2808" s="23" t="s">
        <v>552</v>
      </c>
      <c r="H2808" s="32" t="s">
        <v>354</v>
      </c>
      <c r="I2808" s="32" t="s">
        <v>574</v>
      </c>
      <c r="J2808" s="135">
        <v>58</v>
      </c>
      <c r="K2808" s="28">
        <v>0.84482999999999997</v>
      </c>
      <c r="L2808" s="28">
        <f t="shared" si="84"/>
        <v>0.84450000000000003</v>
      </c>
      <c r="O2808" s="77">
        <v>0.85790999999999995</v>
      </c>
      <c r="BF2808" s="106"/>
    </row>
    <row r="2809" spans="1:58" x14ac:dyDescent="0.25">
      <c r="A2809" t="s">
        <v>17</v>
      </c>
      <c r="B2809" s="25">
        <v>2021</v>
      </c>
      <c r="C2809" s="25" t="s">
        <v>2</v>
      </c>
      <c r="D2809" s="25" t="s">
        <v>69</v>
      </c>
      <c r="E2809" s="25" t="s">
        <v>313</v>
      </c>
      <c r="F2809" s="23" t="s">
        <v>314</v>
      </c>
      <c r="G2809" s="23" t="s">
        <v>552</v>
      </c>
      <c r="H2809" s="32" t="s">
        <v>354</v>
      </c>
      <c r="I2809" s="32" t="s">
        <v>574</v>
      </c>
      <c r="J2809" s="135">
        <v>48</v>
      </c>
      <c r="K2809" s="28">
        <v>0.875</v>
      </c>
      <c r="L2809" s="28">
        <f t="shared" si="84"/>
        <v>0.85921000000000003</v>
      </c>
      <c r="O2809" s="77">
        <v>0.85472999999999999</v>
      </c>
      <c r="BF2809" s="106"/>
    </row>
    <row r="2810" spans="1:58" x14ac:dyDescent="0.25">
      <c r="A2810" t="s">
        <v>17</v>
      </c>
      <c r="B2810" s="25">
        <v>2021</v>
      </c>
      <c r="C2810" s="25" t="s">
        <v>3</v>
      </c>
      <c r="D2810" s="25" t="s">
        <v>70</v>
      </c>
      <c r="E2810" s="25" t="s">
        <v>313</v>
      </c>
      <c r="F2810" s="23" t="s">
        <v>314</v>
      </c>
      <c r="G2810" s="23" t="s">
        <v>552</v>
      </c>
      <c r="H2810" s="32" t="s">
        <v>354</v>
      </c>
      <c r="I2810" s="32" t="s">
        <v>574</v>
      </c>
      <c r="J2810" s="135">
        <v>54</v>
      </c>
      <c r="K2810" s="28">
        <v>0.92593000000000003</v>
      </c>
      <c r="L2810" s="28">
        <f t="shared" si="84"/>
        <v>0.86577999999999999</v>
      </c>
      <c r="O2810" s="77">
        <v>0.86302999999999996</v>
      </c>
      <c r="BF2810" s="106"/>
    </row>
    <row r="2811" spans="1:58" x14ac:dyDescent="0.25">
      <c r="A2811" t="s">
        <v>17</v>
      </c>
      <c r="B2811" s="25">
        <v>2022</v>
      </c>
      <c r="C2811" s="25" t="s">
        <v>0</v>
      </c>
      <c r="D2811" s="25" t="s">
        <v>71</v>
      </c>
      <c r="E2811" s="25" t="s">
        <v>313</v>
      </c>
      <c r="F2811" s="23" t="s">
        <v>314</v>
      </c>
      <c r="G2811" s="23" t="s">
        <v>552</v>
      </c>
      <c r="H2811" s="32" t="s">
        <v>354</v>
      </c>
      <c r="I2811" s="32" t="s">
        <v>574</v>
      </c>
      <c r="J2811" s="135">
        <v>50</v>
      </c>
      <c r="K2811" s="28">
        <v>0.94</v>
      </c>
      <c r="L2811" s="28">
        <f t="shared" si="84"/>
        <v>0.84867000000000004</v>
      </c>
      <c r="O2811" s="77">
        <v>0.86423000000000005</v>
      </c>
      <c r="BF2811" s="106"/>
    </row>
    <row r="2812" spans="1:58" x14ac:dyDescent="0.25">
      <c r="A2812" t="s">
        <v>17</v>
      </c>
      <c r="B2812" s="25">
        <v>2022</v>
      </c>
      <c r="C2812" s="25" t="s">
        <v>1</v>
      </c>
      <c r="D2812" s="25" t="s">
        <v>72</v>
      </c>
      <c r="E2812" s="25" t="s">
        <v>313</v>
      </c>
      <c r="F2812" s="23" t="s">
        <v>314</v>
      </c>
      <c r="G2812" s="23" t="s">
        <v>552</v>
      </c>
      <c r="H2812" s="32" t="s">
        <v>354</v>
      </c>
      <c r="I2812" s="32" t="s">
        <v>574</v>
      </c>
      <c r="J2812" s="135">
        <v>31</v>
      </c>
      <c r="K2812" s="28">
        <v>0.90322999999999998</v>
      </c>
      <c r="L2812" s="28">
        <f t="shared" si="84"/>
        <v>0.83528999999999998</v>
      </c>
      <c r="O2812" s="77">
        <v>0.85797999999999996</v>
      </c>
      <c r="BF2812" s="106"/>
    </row>
    <row r="2813" spans="1:58" x14ac:dyDescent="0.25">
      <c r="A2813" t="s">
        <v>17</v>
      </c>
      <c r="B2813" s="25">
        <v>2022</v>
      </c>
      <c r="C2813" s="25" t="s">
        <v>2</v>
      </c>
      <c r="D2813" s="25" t="s">
        <v>73</v>
      </c>
      <c r="E2813" s="25" t="s">
        <v>313</v>
      </c>
      <c r="F2813" s="23" t="s">
        <v>314</v>
      </c>
      <c r="G2813" s="23" t="s">
        <v>552</v>
      </c>
      <c r="H2813" s="32" t="s">
        <v>354</v>
      </c>
      <c r="I2813" s="32" t="s">
        <v>574</v>
      </c>
      <c r="J2813" s="135">
        <v>68</v>
      </c>
      <c r="K2813" s="28">
        <v>0.85294000000000003</v>
      </c>
      <c r="L2813" s="28">
        <f t="shared" si="84"/>
        <v>0.83216999999999997</v>
      </c>
      <c r="O2813" s="77">
        <v>0.85080999999999996</v>
      </c>
      <c r="BF2813" s="106"/>
    </row>
    <row r="2814" spans="1:58" x14ac:dyDescent="0.25">
      <c r="A2814" t="s">
        <v>17</v>
      </c>
      <c r="B2814" s="25">
        <v>2022</v>
      </c>
      <c r="C2814" s="25" t="s">
        <v>3</v>
      </c>
      <c r="D2814" s="25" t="s">
        <v>493</v>
      </c>
      <c r="E2814" s="25" t="s">
        <v>313</v>
      </c>
      <c r="F2814" s="23" t="s">
        <v>314</v>
      </c>
      <c r="G2814" s="23" t="s">
        <v>552</v>
      </c>
      <c r="H2814" s="32" t="s">
        <v>354</v>
      </c>
      <c r="I2814" s="32" t="s">
        <v>574</v>
      </c>
      <c r="J2814" s="135">
        <v>51</v>
      </c>
      <c r="K2814" s="28">
        <v>0.86275000000000002</v>
      </c>
      <c r="L2814" s="28">
        <f t="shared" si="84"/>
        <v>0.85658999999999996</v>
      </c>
      <c r="O2814" s="77">
        <v>0.85358999999999996</v>
      </c>
      <c r="BF2814" s="106"/>
    </row>
    <row r="2815" spans="1:58" x14ac:dyDescent="0.25">
      <c r="A2815" t="s">
        <v>17</v>
      </c>
      <c r="B2815" s="25">
        <v>2023</v>
      </c>
      <c r="C2815" s="25" t="s">
        <v>0</v>
      </c>
      <c r="D2815" s="25" t="s">
        <v>537</v>
      </c>
      <c r="E2815" s="25" t="s">
        <v>313</v>
      </c>
      <c r="F2815" s="23" t="s">
        <v>314</v>
      </c>
      <c r="G2815" s="23" t="s">
        <v>552</v>
      </c>
      <c r="H2815" s="32" t="s">
        <v>354</v>
      </c>
      <c r="I2815" s="32" t="s">
        <v>574</v>
      </c>
      <c r="J2815" s="135">
        <v>38</v>
      </c>
      <c r="K2815" s="28">
        <v>0.86841999999999997</v>
      </c>
      <c r="L2815" s="28">
        <f t="shared" si="84"/>
        <v>0.86672000000000005</v>
      </c>
      <c r="O2815" s="77">
        <v>0.85650000000000004</v>
      </c>
      <c r="BF2815" s="106"/>
    </row>
    <row r="2816" spans="1:58" x14ac:dyDescent="0.25">
      <c r="A2816" t="s">
        <v>17</v>
      </c>
      <c r="B2816" s="25">
        <v>2018</v>
      </c>
      <c r="C2816" s="25" t="s">
        <v>0</v>
      </c>
      <c r="D2816" s="25" t="s">
        <v>54</v>
      </c>
      <c r="E2816" s="25" t="s">
        <v>315</v>
      </c>
      <c r="F2816" s="23" t="s">
        <v>316</v>
      </c>
      <c r="G2816" s="23" t="s">
        <v>556</v>
      </c>
      <c r="H2816" s="32" t="s">
        <v>555</v>
      </c>
      <c r="I2816" s="32" t="s">
        <v>574</v>
      </c>
      <c r="J2816" s="135">
        <v>117</v>
      </c>
      <c r="K2816" s="28">
        <v>0.88034000000000001</v>
      </c>
      <c r="L2816" s="28">
        <f t="shared" si="84"/>
        <v>0.85580000000000001</v>
      </c>
      <c r="O2816" s="77">
        <v>0.84830000000000005</v>
      </c>
      <c r="BF2816" s="106"/>
    </row>
    <row r="2817" spans="1:58" x14ac:dyDescent="0.25">
      <c r="A2817" t="s">
        <v>17</v>
      </c>
      <c r="B2817" s="25">
        <v>2018</v>
      </c>
      <c r="C2817" s="25" t="s">
        <v>1</v>
      </c>
      <c r="D2817" s="25" t="s">
        <v>56</v>
      </c>
      <c r="E2817" s="25" t="s">
        <v>315</v>
      </c>
      <c r="F2817" s="23" t="s">
        <v>316</v>
      </c>
      <c r="G2817" s="23" t="s">
        <v>556</v>
      </c>
      <c r="H2817" s="32" t="s">
        <v>555</v>
      </c>
      <c r="I2817" s="32" t="s">
        <v>574</v>
      </c>
      <c r="J2817" s="135">
        <v>163</v>
      </c>
      <c r="K2817" s="28">
        <v>0.88344</v>
      </c>
      <c r="L2817" s="28">
        <f t="shared" si="84"/>
        <v>0.84097</v>
      </c>
      <c r="O2817" s="77">
        <v>0.85524</v>
      </c>
      <c r="BF2817" s="106"/>
    </row>
    <row r="2818" spans="1:58" x14ac:dyDescent="0.25">
      <c r="A2818" t="s">
        <v>17</v>
      </c>
      <c r="B2818" s="25">
        <v>2018</v>
      </c>
      <c r="C2818" s="25" t="s">
        <v>2</v>
      </c>
      <c r="D2818" s="25" t="s">
        <v>57</v>
      </c>
      <c r="E2818" s="25" t="s">
        <v>315</v>
      </c>
      <c r="F2818" s="23" t="s">
        <v>316</v>
      </c>
      <c r="G2818" s="23" t="s">
        <v>556</v>
      </c>
      <c r="H2818" s="32" t="s">
        <v>555</v>
      </c>
      <c r="I2818" s="32" t="s">
        <v>574</v>
      </c>
      <c r="J2818" s="135">
        <v>138</v>
      </c>
      <c r="K2818" s="28">
        <v>0.91303999999999996</v>
      </c>
      <c r="L2818" s="28">
        <f t="shared" ref="L2818:L2881" si="85">SUMIFS(K:K, E:E, G2818, D:D, D2818, I:I, I2818)</f>
        <v>0.86363999999999996</v>
      </c>
      <c r="O2818" s="77">
        <v>0.85572000000000004</v>
      </c>
      <c r="BF2818" s="106"/>
    </row>
    <row r="2819" spans="1:58" x14ac:dyDescent="0.25">
      <c r="A2819" t="s">
        <v>17</v>
      </c>
      <c r="B2819" s="25">
        <v>2018</v>
      </c>
      <c r="C2819" s="25" t="s">
        <v>3</v>
      </c>
      <c r="D2819" s="25" t="s">
        <v>58</v>
      </c>
      <c r="E2819" s="25" t="s">
        <v>315</v>
      </c>
      <c r="F2819" s="23" t="s">
        <v>316</v>
      </c>
      <c r="G2819" s="23" t="s">
        <v>556</v>
      </c>
      <c r="H2819" s="32" t="s">
        <v>555</v>
      </c>
      <c r="I2819" s="32" t="s">
        <v>574</v>
      </c>
      <c r="J2819" s="135">
        <v>143</v>
      </c>
      <c r="K2819" s="28">
        <v>0.90908999999999995</v>
      </c>
      <c r="L2819" s="28">
        <f t="shared" si="85"/>
        <v>0.87258000000000002</v>
      </c>
      <c r="O2819" s="77">
        <v>0.85877999999999999</v>
      </c>
      <c r="BF2819" s="106"/>
    </row>
    <row r="2820" spans="1:58" x14ac:dyDescent="0.25">
      <c r="A2820" t="s">
        <v>17</v>
      </c>
      <c r="B2820" s="25">
        <v>2019</v>
      </c>
      <c r="C2820" s="25" t="s">
        <v>0</v>
      </c>
      <c r="D2820" s="25" t="s">
        <v>59</v>
      </c>
      <c r="E2820" s="25" t="s">
        <v>315</v>
      </c>
      <c r="F2820" s="23" t="s">
        <v>316</v>
      </c>
      <c r="G2820" s="23" t="s">
        <v>556</v>
      </c>
      <c r="H2820" s="32" t="s">
        <v>555</v>
      </c>
      <c r="I2820" s="32" t="s">
        <v>574</v>
      </c>
      <c r="J2820" s="135">
        <v>132</v>
      </c>
      <c r="K2820" s="28">
        <v>0.88636000000000004</v>
      </c>
      <c r="L2820" s="28">
        <f t="shared" si="85"/>
        <v>0.84</v>
      </c>
      <c r="O2820" s="77">
        <v>0.85007999999999995</v>
      </c>
      <c r="BF2820" s="106"/>
    </row>
    <row r="2821" spans="1:58" x14ac:dyDescent="0.25">
      <c r="A2821" t="s">
        <v>17</v>
      </c>
      <c r="B2821" s="25">
        <v>2019</v>
      </c>
      <c r="C2821" s="25" t="s">
        <v>1</v>
      </c>
      <c r="D2821" s="25" t="s">
        <v>60</v>
      </c>
      <c r="E2821" s="25" t="s">
        <v>315</v>
      </c>
      <c r="F2821" s="23" t="s">
        <v>316</v>
      </c>
      <c r="G2821" s="23" t="s">
        <v>556</v>
      </c>
      <c r="H2821" s="32" t="s">
        <v>555</v>
      </c>
      <c r="I2821" s="32" t="s">
        <v>574</v>
      </c>
      <c r="J2821" s="135">
        <v>132</v>
      </c>
      <c r="K2821" s="28">
        <v>0.87121000000000004</v>
      </c>
      <c r="L2821" s="28">
        <f t="shared" si="85"/>
        <v>0.84457000000000004</v>
      </c>
      <c r="O2821" s="77">
        <v>0.85524</v>
      </c>
      <c r="BF2821" s="106"/>
    </row>
    <row r="2822" spans="1:58" x14ac:dyDescent="0.25">
      <c r="A2822" t="s">
        <v>17</v>
      </c>
      <c r="B2822" s="25">
        <v>2019</v>
      </c>
      <c r="C2822" s="25" t="s">
        <v>2</v>
      </c>
      <c r="D2822" s="25" t="s">
        <v>61</v>
      </c>
      <c r="E2822" s="25" t="s">
        <v>315</v>
      </c>
      <c r="F2822" s="23" t="s">
        <v>316</v>
      </c>
      <c r="G2822" s="23" t="s">
        <v>556</v>
      </c>
      <c r="H2822" s="32" t="s">
        <v>555</v>
      </c>
      <c r="I2822" s="32" t="s">
        <v>574</v>
      </c>
      <c r="J2822" s="135">
        <v>143</v>
      </c>
      <c r="K2822" s="28">
        <v>0.89510000000000001</v>
      </c>
      <c r="L2822" s="28">
        <f t="shared" si="85"/>
        <v>0.85753999999999997</v>
      </c>
      <c r="O2822" s="77">
        <v>0.85079000000000005</v>
      </c>
      <c r="BF2822" s="106"/>
    </row>
    <row r="2823" spans="1:58" x14ac:dyDescent="0.25">
      <c r="A2823" t="s">
        <v>17</v>
      </c>
      <c r="B2823" s="25">
        <v>2019</v>
      </c>
      <c r="C2823" s="25" t="s">
        <v>3</v>
      </c>
      <c r="D2823" s="25" t="s">
        <v>62</v>
      </c>
      <c r="E2823" s="25" t="s">
        <v>315</v>
      </c>
      <c r="F2823" s="23" t="s">
        <v>316</v>
      </c>
      <c r="G2823" s="23" t="s">
        <v>556</v>
      </c>
      <c r="H2823" s="32" t="s">
        <v>555</v>
      </c>
      <c r="I2823" s="32" t="s">
        <v>574</v>
      </c>
      <c r="J2823" s="135">
        <v>106</v>
      </c>
      <c r="K2823" s="28">
        <v>0.89622999999999997</v>
      </c>
      <c r="L2823" s="28">
        <f t="shared" si="85"/>
        <v>0.83067000000000002</v>
      </c>
      <c r="O2823" s="77">
        <v>0.85265000000000002</v>
      </c>
      <c r="BF2823" s="106"/>
    </row>
    <row r="2824" spans="1:58" x14ac:dyDescent="0.25">
      <c r="A2824" t="s">
        <v>17</v>
      </c>
      <c r="B2824" s="25">
        <v>2020</v>
      </c>
      <c r="C2824" s="25" t="s">
        <v>0</v>
      </c>
      <c r="D2824" s="25" t="s">
        <v>63</v>
      </c>
      <c r="E2824" s="25" t="s">
        <v>315</v>
      </c>
      <c r="F2824" s="23" t="s">
        <v>316</v>
      </c>
      <c r="G2824" s="23" t="s">
        <v>556</v>
      </c>
      <c r="H2824" s="32" t="s">
        <v>555</v>
      </c>
      <c r="I2824" s="32" t="s">
        <v>574</v>
      </c>
      <c r="J2824" s="135">
        <v>136</v>
      </c>
      <c r="K2824" s="28">
        <v>0.90441000000000005</v>
      </c>
      <c r="L2824" s="28">
        <f t="shared" si="85"/>
        <v>0.86512999999999995</v>
      </c>
      <c r="O2824" s="77">
        <v>0.84214</v>
      </c>
      <c r="BF2824" s="106"/>
    </row>
    <row r="2825" spans="1:58" x14ac:dyDescent="0.25">
      <c r="A2825" t="s">
        <v>17</v>
      </c>
      <c r="B2825" s="25">
        <v>2020</v>
      </c>
      <c r="C2825" s="25" t="s">
        <v>1</v>
      </c>
      <c r="D2825" s="25" t="s">
        <v>64</v>
      </c>
      <c r="E2825" s="25" t="s">
        <v>315</v>
      </c>
      <c r="F2825" s="23" t="s">
        <v>316</v>
      </c>
      <c r="G2825" s="23" t="s">
        <v>556</v>
      </c>
      <c r="H2825" s="32" t="s">
        <v>555</v>
      </c>
      <c r="I2825" s="32" t="s">
        <v>574</v>
      </c>
      <c r="J2825" s="135">
        <v>69</v>
      </c>
      <c r="K2825" s="28">
        <v>0.78261000000000003</v>
      </c>
      <c r="L2825" s="28">
        <f t="shared" si="85"/>
        <v>0.78659000000000001</v>
      </c>
      <c r="O2825" s="77">
        <v>0.81738999999999995</v>
      </c>
      <c r="BF2825" s="106"/>
    </row>
    <row r="2826" spans="1:58" x14ac:dyDescent="0.25">
      <c r="A2826" t="s">
        <v>17</v>
      </c>
      <c r="B2826" s="25">
        <v>2020</v>
      </c>
      <c r="C2826" s="25" t="s">
        <v>2</v>
      </c>
      <c r="D2826" s="25" t="s">
        <v>65</v>
      </c>
      <c r="E2826" s="25" t="s">
        <v>315</v>
      </c>
      <c r="F2826" s="23" t="s">
        <v>316</v>
      </c>
      <c r="G2826" s="23" t="s">
        <v>556</v>
      </c>
      <c r="H2826" s="32" t="s">
        <v>555</v>
      </c>
      <c r="I2826" s="32" t="s">
        <v>574</v>
      </c>
      <c r="J2826" s="135">
        <v>101</v>
      </c>
      <c r="K2826" s="28">
        <v>0.84157999999999999</v>
      </c>
      <c r="L2826" s="28">
        <f t="shared" si="85"/>
        <v>0.80769000000000002</v>
      </c>
      <c r="O2826" s="77">
        <v>0.82706999999999997</v>
      </c>
      <c r="BF2826" s="106"/>
    </row>
    <row r="2827" spans="1:58" x14ac:dyDescent="0.25">
      <c r="A2827" t="s">
        <v>17</v>
      </c>
      <c r="B2827" s="25">
        <v>2020</v>
      </c>
      <c r="C2827" s="25" t="s">
        <v>3</v>
      </c>
      <c r="D2827" s="25" t="s">
        <v>66</v>
      </c>
      <c r="E2827" s="25" t="s">
        <v>315</v>
      </c>
      <c r="F2827" s="23" t="s">
        <v>316</v>
      </c>
      <c r="G2827" s="23" t="s">
        <v>556</v>
      </c>
      <c r="H2827" s="32" t="s">
        <v>555</v>
      </c>
      <c r="I2827" s="32" t="s">
        <v>574</v>
      </c>
      <c r="J2827" s="135">
        <v>134</v>
      </c>
      <c r="K2827" s="28">
        <v>0.87312999999999996</v>
      </c>
      <c r="L2827" s="28">
        <f t="shared" si="85"/>
        <v>0.87143000000000004</v>
      </c>
      <c r="O2827" s="77">
        <v>0.85233000000000003</v>
      </c>
      <c r="BF2827" s="106"/>
    </row>
    <row r="2828" spans="1:58" x14ac:dyDescent="0.25">
      <c r="A2828" t="s">
        <v>17</v>
      </c>
      <c r="B2828" s="25">
        <v>2021</v>
      </c>
      <c r="C2828" s="25" t="s">
        <v>0</v>
      </c>
      <c r="D2828" s="25" t="s">
        <v>67</v>
      </c>
      <c r="E2828" s="25" t="s">
        <v>315</v>
      </c>
      <c r="F2828" s="23" t="s">
        <v>316</v>
      </c>
      <c r="G2828" s="23" t="s">
        <v>556</v>
      </c>
      <c r="H2828" s="32" t="s">
        <v>555</v>
      </c>
      <c r="I2828" s="32" t="s">
        <v>574</v>
      </c>
      <c r="J2828" s="135">
        <v>132</v>
      </c>
      <c r="K2828" s="28">
        <v>0.85606000000000004</v>
      </c>
      <c r="L2828" s="28">
        <f t="shared" si="85"/>
        <v>0.86878999999999995</v>
      </c>
      <c r="O2828" s="77">
        <v>0.86184000000000005</v>
      </c>
      <c r="BF2828" s="106"/>
    </row>
    <row r="2829" spans="1:58" x14ac:dyDescent="0.25">
      <c r="A2829" t="s">
        <v>17</v>
      </c>
      <c r="B2829" s="25">
        <v>2021</v>
      </c>
      <c r="C2829" s="25" t="s">
        <v>1</v>
      </c>
      <c r="D2829" s="25" t="s">
        <v>68</v>
      </c>
      <c r="E2829" s="25" t="s">
        <v>315</v>
      </c>
      <c r="F2829" s="23" t="s">
        <v>316</v>
      </c>
      <c r="G2829" s="23" t="s">
        <v>556</v>
      </c>
      <c r="H2829" s="32" t="s">
        <v>555</v>
      </c>
      <c r="I2829" s="32" t="s">
        <v>574</v>
      </c>
      <c r="J2829" s="135">
        <v>161</v>
      </c>
      <c r="K2829" s="28">
        <v>0.79503000000000001</v>
      </c>
      <c r="L2829" s="28">
        <f t="shared" si="85"/>
        <v>0.83416000000000001</v>
      </c>
      <c r="O2829" s="77">
        <v>0.85790999999999995</v>
      </c>
      <c r="BF2829" s="106"/>
    </row>
    <row r="2830" spans="1:58" x14ac:dyDescent="0.25">
      <c r="A2830" t="s">
        <v>17</v>
      </c>
      <c r="B2830" s="25">
        <v>2021</v>
      </c>
      <c r="C2830" s="25" t="s">
        <v>2</v>
      </c>
      <c r="D2830" s="25" t="s">
        <v>69</v>
      </c>
      <c r="E2830" s="25" t="s">
        <v>315</v>
      </c>
      <c r="F2830" s="23" t="s">
        <v>316</v>
      </c>
      <c r="G2830" s="23" t="s">
        <v>556</v>
      </c>
      <c r="H2830" s="32" t="s">
        <v>555</v>
      </c>
      <c r="I2830" s="32" t="s">
        <v>574</v>
      </c>
      <c r="J2830" s="135">
        <v>138</v>
      </c>
      <c r="K2830" s="28">
        <v>0.89129999999999998</v>
      </c>
      <c r="L2830" s="28">
        <f t="shared" si="85"/>
        <v>0.85233000000000003</v>
      </c>
      <c r="O2830" s="77">
        <v>0.85472999999999999</v>
      </c>
      <c r="BF2830" s="106"/>
    </row>
    <row r="2831" spans="1:58" x14ac:dyDescent="0.25">
      <c r="A2831" t="s">
        <v>17</v>
      </c>
      <c r="B2831" s="25">
        <v>2021</v>
      </c>
      <c r="C2831" s="25" t="s">
        <v>3</v>
      </c>
      <c r="D2831" s="25" t="s">
        <v>70</v>
      </c>
      <c r="E2831" s="25" t="s">
        <v>315</v>
      </c>
      <c r="F2831" s="23" t="s">
        <v>316</v>
      </c>
      <c r="G2831" s="23" t="s">
        <v>556</v>
      </c>
      <c r="H2831" s="32" t="s">
        <v>555</v>
      </c>
      <c r="I2831" s="32" t="s">
        <v>574</v>
      </c>
      <c r="J2831" s="135">
        <v>125</v>
      </c>
      <c r="K2831" s="28">
        <v>0.91200000000000003</v>
      </c>
      <c r="L2831" s="28">
        <f t="shared" si="85"/>
        <v>0.90415000000000001</v>
      </c>
      <c r="O2831" s="77">
        <v>0.86302999999999996</v>
      </c>
      <c r="BF2831" s="106"/>
    </row>
    <row r="2832" spans="1:58" x14ac:dyDescent="0.25">
      <c r="A2832" t="s">
        <v>17</v>
      </c>
      <c r="B2832" s="25">
        <v>2022</v>
      </c>
      <c r="C2832" s="25" t="s">
        <v>0</v>
      </c>
      <c r="D2832" s="25" t="s">
        <v>71</v>
      </c>
      <c r="E2832" s="25" t="s">
        <v>315</v>
      </c>
      <c r="F2832" s="23" t="s">
        <v>316</v>
      </c>
      <c r="G2832" s="23" t="s">
        <v>556</v>
      </c>
      <c r="H2832" s="32" t="s">
        <v>555</v>
      </c>
      <c r="I2832" s="32" t="s">
        <v>574</v>
      </c>
      <c r="J2832" s="135">
        <v>144</v>
      </c>
      <c r="K2832" s="28">
        <v>0.86806000000000005</v>
      </c>
      <c r="L2832" s="28">
        <f t="shared" si="85"/>
        <v>0.85246</v>
      </c>
      <c r="O2832" s="77">
        <v>0.86423000000000005</v>
      </c>
      <c r="BF2832" s="106"/>
    </row>
    <row r="2833" spans="1:58" x14ac:dyDescent="0.25">
      <c r="A2833" t="s">
        <v>17</v>
      </c>
      <c r="B2833" s="25">
        <v>2022</v>
      </c>
      <c r="C2833" s="25" t="s">
        <v>1</v>
      </c>
      <c r="D2833" s="25" t="s">
        <v>72</v>
      </c>
      <c r="E2833" s="25" t="s">
        <v>315</v>
      </c>
      <c r="F2833" s="23" t="s">
        <v>316</v>
      </c>
      <c r="G2833" s="23" t="s">
        <v>556</v>
      </c>
      <c r="H2833" s="32" t="s">
        <v>555</v>
      </c>
      <c r="I2833" s="32" t="s">
        <v>574</v>
      </c>
      <c r="J2833" s="135">
        <v>159</v>
      </c>
      <c r="K2833" s="28">
        <v>0.89307999999999998</v>
      </c>
      <c r="L2833" s="28">
        <f t="shared" si="85"/>
        <v>0.89005000000000001</v>
      </c>
      <c r="O2833" s="77">
        <v>0.85797999999999996</v>
      </c>
      <c r="BF2833" s="106"/>
    </row>
    <row r="2834" spans="1:58" x14ac:dyDescent="0.25">
      <c r="A2834" t="s">
        <v>17</v>
      </c>
      <c r="B2834" s="25">
        <v>2022</v>
      </c>
      <c r="C2834" s="25" t="s">
        <v>2</v>
      </c>
      <c r="D2834" s="25" t="s">
        <v>73</v>
      </c>
      <c r="E2834" s="25" t="s">
        <v>315</v>
      </c>
      <c r="F2834" s="23" t="s">
        <v>316</v>
      </c>
      <c r="G2834" s="23" t="s">
        <v>556</v>
      </c>
      <c r="H2834" s="32" t="s">
        <v>555</v>
      </c>
      <c r="I2834" s="32" t="s">
        <v>574</v>
      </c>
      <c r="J2834" s="135">
        <v>137</v>
      </c>
      <c r="K2834" s="28">
        <v>0.92701</v>
      </c>
      <c r="L2834" s="28">
        <f t="shared" si="85"/>
        <v>0.87302000000000002</v>
      </c>
      <c r="O2834" s="77">
        <v>0.85080999999999996</v>
      </c>
      <c r="BF2834" s="106"/>
    </row>
    <row r="2835" spans="1:58" x14ac:dyDescent="0.25">
      <c r="A2835" t="s">
        <v>17</v>
      </c>
      <c r="B2835" s="25">
        <v>2022</v>
      </c>
      <c r="C2835" s="25" t="s">
        <v>3</v>
      </c>
      <c r="D2835" s="25" t="s">
        <v>493</v>
      </c>
      <c r="E2835" s="25" t="s">
        <v>315</v>
      </c>
      <c r="F2835" s="23" t="s">
        <v>316</v>
      </c>
      <c r="G2835" s="23" t="s">
        <v>556</v>
      </c>
      <c r="H2835" s="32" t="s">
        <v>555</v>
      </c>
      <c r="I2835" s="32" t="s">
        <v>574</v>
      </c>
      <c r="J2835" s="135">
        <v>137</v>
      </c>
      <c r="K2835" s="28">
        <v>0.90510999999999997</v>
      </c>
      <c r="L2835" s="28">
        <f t="shared" si="85"/>
        <v>0.85465000000000002</v>
      </c>
      <c r="O2835" s="77">
        <v>0.85358999999999996</v>
      </c>
      <c r="BF2835" s="106"/>
    </row>
    <row r="2836" spans="1:58" x14ac:dyDescent="0.25">
      <c r="A2836" t="s">
        <v>17</v>
      </c>
      <c r="B2836" s="25">
        <v>2023</v>
      </c>
      <c r="C2836" s="25" t="s">
        <v>0</v>
      </c>
      <c r="D2836" s="25" t="s">
        <v>537</v>
      </c>
      <c r="E2836" s="25" t="s">
        <v>315</v>
      </c>
      <c r="F2836" s="23" t="s">
        <v>316</v>
      </c>
      <c r="G2836" s="23" t="s">
        <v>556</v>
      </c>
      <c r="H2836" s="32" t="s">
        <v>555</v>
      </c>
      <c r="I2836" s="32" t="s">
        <v>574</v>
      </c>
      <c r="J2836" s="135">
        <v>143</v>
      </c>
      <c r="K2836" s="28">
        <v>0.90210000000000001</v>
      </c>
      <c r="L2836" s="28">
        <f t="shared" si="85"/>
        <v>0.85672999999999999</v>
      </c>
      <c r="O2836" s="77">
        <v>0.85650000000000004</v>
      </c>
      <c r="BF2836" s="106"/>
    </row>
    <row r="2837" spans="1:58" x14ac:dyDescent="0.25">
      <c r="A2837" t="s">
        <v>17</v>
      </c>
      <c r="B2837" s="25">
        <v>2018</v>
      </c>
      <c r="C2837" s="25" t="s">
        <v>0</v>
      </c>
      <c r="D2837" s="25" t="s">
        <v>54</v>
      </c>
      <c r="E2837" s="25" t="s">
        <v>98</v>
      </c>
      <c r="F2837" s="23" t="s">
        <v>99</v>
      </c>
      <c r="G2837" s="23" t="s">
        <v>535</v>
      </c>
      <c r="H2837" s="32" t="s">
        <v>358</v>
      </c>
      <c r="I2837" s="32" t="s">
        <v>536</v>
      </c>
      <c r="J2837" s="135">
        <v>30</v>
      </c>
      <c r="K2837" s="28">
        <v>0.76666999999999996</v>
      </c>
      <c r="L2837" s="28">
        <f t="shared" si="85"/>
        <v>0.79740999999999995</v>
      </c>
      <c r="O2837" s="77">
        <v>0.64649000000000001</v>
      </c>
      <c r="BF2837" s="106"/>
    </row>
    <row r="2838" spans="1:58" x14ac:dyDescent="0.25">
      <c r="A2838" t="s">
        <v>17</v>
      </c>
      <c r="B2838" s="25">
        <v>2018</v>
      </c>
      <c r="C2838" s="25" t="s">
        <v>1</v>
      </c>
      <c r="D2838" s="25" t="s">
        <v>56</v>
      </c>
      <c r="E2838" s="25" t="s">
        <v>98</v>
      </c>
      <c r="F2838" s="23" t="s">
        <v>99</v>
      </c>
      <c r="G2838" s="23" t="s">
        <v>535</v>
      </c>
      <c r="H2838" s="32" t="s">
        <v>358</v>
      </c>
      <c r="I2838" s="32" t="s">
        <v>536</v>
      </c>
      <c r="J2838" s="135">
        <v>37</v>
      </c>
      <c r="K2838" s="28">
        <v>0.91891999999999996</v>
      </c>
      <c r="L2838" s="28">
        <f t="shared" si="85"/>
        <v>0.79764000000000002</v>
      </c>
      <c r="O2838" s="77">
        <v>0.66595000000000004</v>
      </c>
      <c r="BF2838" s="106"/>
    </row>
    <row r="2839" spans="1:58" x14ac:dyDescent="0.25">
      <c r="A2839" t="s">
        <v>17</v>
      </c>
      <c r="B2839" s="25">
        <v>2018</v>
      </c>
      <c r="C2839" s="25" t="s">
        <v>2</v>
      </c>
      <c r="D2839" s="25" t="s">
        <v>57</v>
      </c>
      <c r="E2839" s="25" t="s">
        <v>98</v>
      </c>
      <c r="F2839" s="23" t="s">
        <v>99</v>
      </c>
      <c r="G2839" s="23" t="s">
        <v>535</v>
      </c>
      <c r="H2839" s="32" t="s">
        <v>358</v>
      </c>
      <c r="I2839" s="32" t="s">
        <v>536</v>
      </c>
      <c r="J2839" s="135">
        <v>30</v>
      </c>
      <c r="K2839" s="28">
        <v>0.83333000000000002</v>
      </c>
      <c r="L2839" s="28">
        <f t="shared" si="85"/>
        <v>0.78305000000000002</v>
      </c>
      <c r="O2839" s="77">
        <v>0.65563000000000005</v>
      </c>
      <c r="BF2839" s="106"/>
    </row>
    <row r="2840" spans="1:58" x14ac:dyDescent="0.25">
      <c r="A2840" t="s">
        <v>17</v>
      </c>
      <c r="B2840" s="25">
        <v>2018</v>
      </c>
      <c r="C2840" s="25" t="s">
        <v>3</v>
      </c>
      <c r="D2840" s="25" t="s">
        <v>58</v>
      </c>
      <c r="E2840" s="25" t="s">
        <v>98</v>
      </c>
      <c r="F2840" s="23" t="s">
        <v>99</v>
      </c>
      <c r="G2840" s="23" t="s">
        <v>535</v>
      </c>
      <c r="H2840" s="32" t="s">
        <v>358</v>
      </c>
      <c r="I2840" s="32" t="s">
        <v>536</v>
      </c>
      <c r="J2840" s="135">
        <v>28</v>
      </c>
      <c r="K2840" s="28">
        <v>0.89285999999999999</v>
      </c>
      <c r="L2840" s="28">
        <f t="shared" si="85"/>
        <v>0.76768000000000003</v>
      </c>
      <c r="O2840" s="77">
        <v>0.64424999999999999</v>
      </c>
      <c r="BF2840" s="106"/>
    </row>
    <row r="2841" spans="1:58" x14ac:dyDescent="0.25">
      <c r="A2841" t="s">
        <v>17</v>
      </c>
      <c r="B2841" s="25">
        <v>2019</v>
      </c>
      <c r="C2841" s="25" t="s">
        <v>0</v>
      </c>
      <c r="D2841" s="25" t="s">
        <v>59</v>
      </c>
      <c r="E2841" s="25" t="s">
        <v>98</v>
      </c>
      <c r="F2841" s="23" t="s">
        <v>99</v>
      </c>
      <c r="G2841" s="23" t="s">
        <v>535</v>
      </c>
      <c r="H2841" s="32" t="s">
        <v>358</v>
      </c>
      <c r="I2841" s="32" t="s">
        <v>536</v>
      </c>
      <c r="J2841" s="135">
        <v>34</v>
      </c>
      <c r="K2841" s="28">
        <v>0.91176000000000001</v>
      </c>
      <c r="L2841" s="28">
        <f t="shared" si="85"/>
        <v>0.77317999999999998</v>
      </c>
      <c r="O2841" s="77">
        <v>0.67745999999999995</v>
      </c>
      <c r="BF2841" s="106"/>
    </row>
    <row r="2842" spans="1:58" x14ac:dyDescent="0.25">
      <c r="A2842" t="s">
        <v>17</v>
      </c>
      <c r="B2842" s="25">
        <v>2019</v>
      </c>
      <c r="C2842" s="25" t="s">
        <v>1</v>
      </c>
      <c r="D2842" s="25" t="s">
        <v>60</v>
      </c>
      <c r="E2842" s="25" t="s">
        <v>98</v>
      </c>
      <c r="F2842" s="23" t="s">
        <v>99</v>
      </c>
      <c r="G2842" s="23" t="s">
        <v>535</v>
      </c>
      <c r="H2842" s="32" t="s">
        <v>358</v>
      </c>
      <c r="I2842" s="32" t="s">
        <v>536</v>
      </c>
      <c r="J2842" s="135">
        <v>28</v>
      </c>
      <c r="K2842" s="28">
        <v>0.96428999999999998</v>
      </c>
      <c r="L2842" s="28">
        <f t="shared" si="85"/>
        <v>0.76715</v>
      </c>
      <c r="O2842" s="77">
        <v>0.69386000000000003</v>
      </c>
      <c r="BF2842" s="106"/>
    </row>
    <row r="2843" spans="1:58" x14ac:dyDescent="0.25">
      <c r="A2843" t="s">
        <v>17</v>
      </c>
      <c r="B2843" s="25">
        <v>2019</v>
      </c>
      <c r="C2843" s="25" t="s">
        <v>2</v>
      </c>
      <c r="D2843" s="25" t="s">
        <v>61</v>
      </c>
      <c r="E2843" s="25" t="s">
        <v>98</v>
      </c>
      <c r="F2843" s="23" t="s">
        <v>99</v>
      </c>
      <c r="G2843" s="23" t="s">
        <v>535</v>
      </c>
      <c r="H2843" s="32" t="s">
        <v>358</v>
      </c>
      <c r="I2843" s="32" t="s">
        <v>536</v>
      </c>
      <c r="J2843" s="135">
        <v>36</v>
      </c>
      <c r="K2843" s="28">
        <v>0.88888999999999996</v>
      </c>
      <c r="L2843" s="28">
        <f t="shared" si="85"/>
        <v>0.76604000000000005</v>
      </c>
      <c r="O2843" s="77">
        <v>0.68513999999999997</v>
      </c>
      <c r="BF2843" s="106"/>
    </row>
    <row r="2844" spans="1:58" x14ac:dyDescent="0.25">
      <c r="A2844" t="s">
        <v>17</v>
      </c>
      <c r="B2844" s="25">
        <v>2019</v>
      </c>
      <c r="C2844" s="25" t="s">
        <v>3</v>
      </c>
      <c r="D2844" s="25" t="s">
        <v>62</v>
      </c>
      <c r="E2844" s="25" t="s">
        <v>98</v>
      </c>
      <c r="F2844" s="23" t="s">
        <v>99</v>
      </c>
      <c r="G2844" s="23" t="s">
        <v>535</v>
      </c>
      <c r="H2844" s="32" t="s">
        <v>358</v>
      </c>
      <c r="I2844" s="32" t="s">
        <v>536</v>
      </c>
      <c r="J2844" s="135">
        <v>29</v>
      </c>
      <c r="K2844" s="28">
        <v>0.89654999999999996</v>
      </c>
      <c r="L2844" s="28">
        <f t="shared" si="85"/>
        <v>0.71814999999999996</v>
      </c>
      <c r="O2844" s="77">
        <v>0.67325000000000002</v>
      </c>
      <c r="BF2844" s="106"/>
    </row>
    <row r="2845" spans="1:58" x14ac:dyDescent="0.25">
      <c r="A2845" t="s">
        <v>17</v>
      </c>
      <c r="B2845" s="25">
        <v>2020</v>
      </c>
      <c r="C2845" s="25" t="s">
        <v>0</v>
      </c>
      <c r="D2845" s="25" t="s">
        <v>63</v>
      </c>
      <c r="E2845" s="25" t="s">
        <v>98</v>
      </c>
      <c r="F2845" s="23" t="s">
        <v>99</v>
      </c>
      <c r="G2845" s="23" t="s">
        <v>535</v>
      </c>
      <c r="H2845" s="32" t="s">
        <v>358</v>
      </c>
      <c r="I2845" s="32" t="s">
        <v>536</v>
      </c>
      <c r="J2845" s="135">
        <v>36</v>
      </c>
      <c r="K2845" s="28">
        <v>0.80556000000000005</v>
      </c>
      <c r="L2845" s="28">
        <f t="shared" si="85"/>
        <v>0.75692999999999999</v>
      </c>
      <c r="O2845" s="77">
        <v>0.68518000000000001</v>
      </c>
      <c r="BF2845" s="106"/>
    </row>
    <row r="2846" spans="1:58" x14ac:dyDescent="0.25">
      <c r="A2846" t="s">
        <v>17</v>
      </c>
      <c r="B2846" s="25">
        <v>2020</v>
      </c>
      <c r="C2846" s="25" t="s">
        <v>1</v>
      </c>
      <c r="D2846" s="25" t="s">
        <v>64</v>
      </c>
      <c r="E2846" s="25" t="s">
        <v>98</v>
      </c>
      <c r="F2846" s="23" t="s">
        <v>99</v>
      </c>
      <c r="G2846" s="23" t="s">
        <v>535</v>
      </c>
      <c r="H2846" s="32" t="s">
        <v>358</v>
      </c>
      <c r="I2846" s="32" t="s">
        <v>536</v>
      </c>
      <c r="J2846" s="135">
        <v>26</v>
      </c>
      <c r="K2846" s="28">
        <v>0.92308000000000001</v>
      </c>
      <c r="L2846" s="28">
        <f t="shared" si="85"/>
        <v>0.83333000000000002</v>
      </c>
      <c r="O2846" s="77">
        <v>0.67054000000000002</v>
      </c>
      <c r="BF2846" s="106"/>
    </row>
    <row r="2847" spans="1:58" x14ac:dyDescent="0.25">
      <c r="A2847" t="s">
        <v>17</v>
      </c>
      <c r="B2847" s="25">
        <v>2020</v>
      </c>
      <c r="C2847" s="25" t="s">
        <v>2</v>
      </c>
      <c r="D2847" s="25" t="s">
        <v>65</v>
      </c>
      <c r="E2847" s="25" t="s">
        <v>98</v>
      </c>
      <c r="F2847" s="23" t="s">
        <v>99</v>
      </c>
      <c r="G2847" s="23" t="s">
        <v>535</v>
      </c>
      <c r="H2847" s="32" t="s">
        <v>358</v>
      </c>
      <c r="I2847" s="32" t="s">
        <v>536</v>
      </c>
      <c r="J2847" s="135">
        <v>36</v>
      </c>
      <c r="K2847" s="28">
        <v>1</v>
      </c>
      <c r="L2847" s="28">
        <f t="shared" si="85"/>
        <v>0.77056999999999998</v>
      </c>
      <c r="O2847" s="77">
        <v>0.68157999999999996</v>
      </c>
      <c r="BF2847" s="106"/>
    </row>
    <row r="2848" spans="1:58" x14ac:dyDescent="0.25">
      <c r="A2848" t="s">
        <v>17</v>
      </c>
      <c r="B2848" s="25">
        <v>2020</v>
      </c>
      <c r="C2848" s="25" t="s">
        <v>3</v>
      </c>
      <c r="D2848" s="25" t="s">
        <v>66</v>
      </c>
      <c r="E2848" s="25" t="s">
        <v>98</v>
      </c>
      <c r="F2848" s="23" t="s">
        <v>99</v>
      </c>
      <c r="G2848" s="23" t="s">
        <v>535</v>
      </c>
      <c r="H2848" s="32" t="s">
        <v>358</v>
      </c>
      <c r="I2848" s="32" t="s">
        <v>536</v>
      </c>
      <c r="J2848" s="135">
        <v>31</v>
      </c>
      <c r="K2848" s="28">
        <v>0.93547999999999998</v>
      </c>
      <c r="L2848" s="28">
        <f t="shared" si="85"/>
        <v>0.70689999999999997</v>
      </c>
      <c r="O2848" s="77">
        <v>0.67688999999999999</v>
      </c>
      <c r="BF2848" s="106"/>
    </row>
    <row r="2849" spans="1:58" x14ac:dyDescent="0.25">
      <c r="A2849" t="s">
        <v>17</v>
      </c>
      <c r="B2849" s="25">
        <v>2021</v>
      </c>
      <c r="C2849" s="25" t="s">
        <v>0</v>
      </c>
      <c r="D2849" s="25" t="s">
        <v>67</v>
      </c>
      <c r="E2849" s="25" t="s">
        <v>98</v>
      </c>
      <c r="F2849" s="23" t="s">
        <v>99</v>
      </c>
      <c r="G2849" s="23" t="s">
        <v>535</v>
      </c>
      <c r="H2849" s="32" t="s">
        <v>358</v>
      </c>
      <c r="I2849" s="32" t="s">
        <v>536</v>
      </c>
      <c r="J2849" s="135">
        <v>42</v>
      </c>
      <c r="K2849" s="28">
        <v>0.90476000000000001</v>
      </c>
      <c r="L2849" s="28">
        <f t="shared" si="85"/>
        <v>0.70362999999999998</v>
      </c>
      <c r="O2849" s="77">
        <v>0.72143000000000002</v>
      </c>
      <c r="BF2849" s="106"/>
    </row>
    <row r="2850" spans="1:58" x14ac:dyDescent="0.25">
      <c r="A2850" t="s">
        <v>17</v>
      </c>
      <c r="B2850" s="25">
        <v>2021</v>
      </c>
      <c r="C2850" s="25" t="s">
        <v>1</v>
      </c>
      <c r="D2850" s="25" t="s">
        <v>68</v>
      </c>
      <c r="E2850" s="25" t="s">
        <v>98</v>
      </c>
      <c r="F2850" s="23" t="s">
        <v>99</v>
      </c>
      <c r="G2850" s="23" t="s">
        <v>535</v>
      </c>
      <c r="H2850" s="32" t="s">
        <v>358</v>
      </c>
      <c r="I2850" s="32" t="s">
        <v>536</v>
      </c>
      <c r="J2850" s="135">
        <v>38</v>
      </c>
      <c r="K2850" s="28">
        <v>0.97367999999999999</v>
      </c>
      <c r="L2850" s="28">
        <f t="shared" si="85"/>
        <v>0.71114999999999995</v>
      </c>
      <c r="O2850" s="77">
        <v>0.71777999999999997</v>
      </c>
      <c r="BF2850" s="106"/>
    </row>
    <row r="2851" spans="1:58" x14ac:dyDescent="0.25">
      <c r="A2851" t="s">
        <v>17</v>
      </c>
      <c r="B2851" s="25">
        <v>2021</v>
      </c>
      <c r="C2851" s="25" t="s">
        <v>2</v>
      </c>
      <c r="D2851" s="25" t="s">
        <v>69</v>
      </c>
      <c r="E2851" s="25" t="s">
        <v>98</v>
      </c>
      <c r="F2851" s="23" t="s">
        <v>99</v>
      </c>
      <c r="G2851" s="23" t="s">
        <v>535</v>
      </c>
      <c r="H2851" s="32" t="s">
        <v>358</v>
      </c>
      <c r="I2851" s="32" t="s">
        <v>536</v>
      </c>
      <c r="J2851" s="135">
        <v>24</v>
      </c>
      <c r="K2851" s="28">
        <v>0.95833000000000002</v>
      </c>
      <c r="L2851" s="28">
        <f t="shared" si="85"/>
        <v>0.74790000000000001</v>
      </c>
      <c r="O2851" s="77">
        <v>0.72623000000000004</v>
      </c>
      <c r="BF2851" s="106"/>
    </row>
    <row r="2852" spans="1:58" x14ac:dyDescent="0.25">
      <c r="A2852" t="s">
        <v>17</v>
      </c>
      <c r="B2852" s="25">
        <v>2021</v>
      </c>
      <c r="C2852" s="25" t="s">
        <v>3</v>
      </c>
      <c r="D2852" s="25" t="s">
        <v>70</v>
      </c>
      <c r="E2852" s="25" t="s">
        <v>98</v>
      </c>
      <c r="F2852" s="23" t="s">
        <v>99</v>
      </c>
      <c r="G2852" s="23" t="s">
        <v>535</v>
      </c>
      <c r="H2852" s="32" t="s">
        <v>358</v>
      </c>
      <c r="I2852" s="32" t="s">
        <v>536</v>
      </c>
      <c r="J2852" s="135">
        <v>28</v>
      </c>
      <c r="K2852" s="28">
        <v>0.92857000000000001</v>
      </c>
      <c r="L2852" s="28">
        <f t="shared" si="85"/>
        <v>0.74951000000000001</v>
      </c>
      <c r="O2852" s="77">
        <v>0.70416999999999996</v>
      </c>
      <c r="BF2852" s="106"/>
    </row>
    <row r="2853" spans="1:58" x14ac:dyDescent="0.25">
      <c r="A2853" t="s">
        <v>17</v>
      </c>
      <c r="B2853" s="25">
        <v>2022</v>
      </c>
      <c r="C2853" s="25" t="s">
        <v>0</v>
      </c>
      <c r="D2853" s="25" t="s">
        <v>71</v>
      </c>
      <c r="E2853" s="25" t="s">
        <v>98</v>
      </c>
      <c r="F2853" s="23" t="s">
        <v>99</v>
      </c>
      <c r="G2853" s="23" t="s">
        <v>535</v>
      </c>
      <c r="H2853" s="32" t="s">
        <v>358</v>
      </c>
      <c r="I2853" s="32" t="s">
        <v>536</v>
      </c>
      <c r="J2853" s="135">
        <v>35</v>
      </c>
      <c r="K2853" s="28">
        <v>0.97143000000000002</v>
      </c>
      <c r="L2853" s="28">
        <f t="shared" si="85"/>
        <v>0.73346999999999996</v>
      </c>
      <c r="O2853" s="77">
        <v>0.71772000000000002</v>
      </c>
      <c r="BF2853" s="106"/>
    </row>
    <row r="2854" spans="1:58" x14ac:dyDescent="0.25">
      <c r="A2854" t="s">
        <v>17</v>
      </c>
      <c r="B2854" s="25">
        <v>2022</v>
      </c>
      <c r="C2854" s="25" t="s">
        <v>1</v>
      </c>
      <c r="D2854" s="25" t="s">
        <v>72</v>
      </c>
      <c r="E2854" s="25" t="s">
        <v>98</v>
      </c>
      <c r="F2854" s="23" t="s">
        <v>99</v>
      </c>
      <c r="G2854" s="23" t="s">
        <v>535</v>
      </c>
      <c r="H2854" s="32" t="s">
        <v>358</v>
      </c>
      <c r="I2854" s="32" t="s">
        <v>536</v>
      </c>
      <c r="J2854" s="135">
        <v>42</v>
      </c>
      <c r="K2854" s="28">
        <v>0.90476000000000001</v>
      </c>
      <c r="L2854" s="28">
        <f t="shared" si="85"/>
        <v>0.64705999999999997</v>
      </c>
      <c r="O2854" s="77">
        <v>0.71509999999999996</v>
      </c>
      <c r="BF2854" s="106"/>
    </row>
    <row r="2855" spans="1:58" x14ac:dyDescent="0.25">
      <c r="A2855" t="s">
        <v>17</v>
      </c>
      <c r="B2855" s="25">
        <v>2022</v>
      </c>
      <c r="C2855" s="25" t="s">
        <v>2</v>
      </c>
      <c r="D2855" s="25" t="s">
        <v>73</v>
      </c>
      <c r="E2855" s="25" t="s">
        <v>98</v>
      </c>
      <c r="F2855" s="23" t="s">
        <v>99</v>
      </c>
      <c r="G2855" s="23" t="s">
        <v>535</v>
      </c>
      <c r="H2855" s="32" t="s">
        <v>358</v>
      </c>
      <c r="I2855" s="32" t="s">
        <v>536</v>
      </c>
      <c r="J2855" s="135">
        <v>42</v>
      </c>
      <c r="K2855" s="28">
        <v>0.83333000000000002</v>
      </c>
      <c r="L2855" s="28">
        <f t="shared" si="85"/>
        <v>0.68</v>
      </c>
      <c r="O2855" s="77">
        <v>0.71452000000000004</v>
      </c>
      <c r="BF2855" s="106"/>
    </row>
    <row r="2856" spans="1:58" x14ac:dyDescent="0.25">
      <c r="A2856" t="s">
        <v>17</v>
      </c>
      <c r="B2856" s="25">
        <v>2022</v>
      </c>
      <c r="C2856" s="25" t="s">
        <v>3</v>
      </c>
      <c r="D2856" s="25" t="s">
        <v>493</v>
      </c>
      <c r="E2856" s="25" t="s">
        <v>98</v>
      </c>
      <c r="F2856" s="23" t="s">
        <v>99</v>
      </c>
      <c r="G2856" s="23" t="s">
        <v>535</v>
      </c>
      <c r="H2856" s="32" t="s">
        <v>358</v>
      </c>
      <c r="I2856" s="32" t="s">
        <v>536</v>
      </c>
      <c r="J2856" s="135">
        <v>29</v>
      </c>
      <c r="K2856" s="28">
        <v>0.86207</v>
      </c>
      <c r="L2856" s="28">
        <f t="shared" si="85"/>
        <v>0.61302999999999996</v>
      </c>
      <c r="O2856" s="77">
        <v>0.68925999999999998</v>
      </c>
      <c r="BF2856" s="106"/>
    </row>
    <row r="2857" spans="1:58" x14ac:dyDescent="0.25">
      <c r="A2857" t="s">
        <v>17</v>
      </c>
      <c r="B2857" s="25">
        <v>2023</v>
      </c>
      <c r="C2857" s="25" t="s">
        <v>0</v>
      </c>
      <c r="D2857" s="25" t="s">
        <v>537</v>
      </c>
      <c r="E2857" s="25" t="s">
        <v>98</v>
      </c>
      <c r="F2857" s="23" t="s">
        <v>99</v>
      </c>
      <c r="G2857" s="23" t="s">
        <v>535</v>
      </c>
      <c r="H2857" s="32" t="s">
        <v>358</v>
      </c>
      <c r="I2857" s="32" t="s">
        <v>536</v>
      </c>
      <c r="J2857" s="135">
        <v>36</v>
      </c>
      <c r="K2857" s="28">
        <v>0.77778000000000003</v>
      </c>
      <c r="L2857" s="28">
        <f t="shared" si="85"/>
        <v>0.55452999999999997</v>
      </c>
      <c r="O2857" s="77">
        <v>0.66224000000000005</v>
      </c>
      <c r="BF2857" s="106"/>
    </row>
    <row r="2858" spans="1:58" x14ac:dyDescent="0.25">
      <c r="A2858" t="s">
        <v>17</v>
      </c>
      <c r="B2858" s="25">
        <v>2018</v>
      </c>
      <c r="C2858" s="25" t="s">
        <v>0</v>
      </c>
      <c r="D2858" s="25" t="s">
        <v>54</v>
      </c>
      <c r="E2858" s="25" t="s">
        <v>100</v>
      </c>
      <c r="F2858" s="23" t="s">
        <v>101</v>
      </c>
      <c r="G2858" s="23" t="s">
        <v>538</v>
      </c>
      <c r="H2858" s="32" t="s">
        <v>362</v>
      </c>
      <c r="I2858" s="32" t="s">
        <v>536</v>
      </c>
      <c r="J2858" s="135">
        <v>48</v>
      </c>
      <c r="K2858" s="28">
        <v>0.625</v>
      </c>
      <c r="L2858" s="28">
        <f t="shared" si="85"/>
        <v>0.57989000000000002</v>
      </c>
      <c r="O2858" s="77">
        <v>0.64649000000000001</v>
      </c>
      <c r="BF2858" s="106"/>
    </row>
    <row r="2859" spans="1:58" x14ac:dyDescent="0.25">
      <c r="A2859" t="s">
        <v>17</v>
      </c>
      <c r="B2859" s="25">
        <v>2018</v>
      </c>
      <c r="C2859" s="25" t="s">
        <v>1</v>
      </c>
      <c r="D2859" s="25" t="s">
        <v>56</v>
      </c>
      <c r="E2859" s="25" t="s">
        <v>100</v>
      </c>
      <c r="F2859" s="23" t="s">
        <v>101</v>
      </c>
      <c r="G2859" s="23" t="s">
        <v>538</v>
      </c>
      <c r="H2859" s="32" t="s">
        <v>362</v>
      </c>
      <c r="I2859" s="32" t="s">
        <v>536</v>
      </c>
      <c r="J2859" s="135">
        <v>80</v>
      </c>
      <c r="K2859" s="28">
        <v>0.6875</v>
      </c>
      <c r="L2859" s="28">
        <f t="shared" si="85"/>
        <v>0.58753999999999995</v>
      </c>
      <c r="O2859" s="77">
        <v>0.66595000000000004</v>
      </c>
      <c r="BF2859" s="106"/>
    </row>
    <row r="2860" spans="1:58" x14ac:dyDescent="0.25">
      <c r="A2860" t="s">
        <v>17</v>
      </c>
      <c r="B2860" s="25">
        <v>2018</v>
      </c>
      <c r="C2860" s="25" t="s">
        <v>2</v>
      </c>
      <c r="D2860" s="25" t="s">
        <v>57</v>
      </c>
      <c r="E2860" s="25" t="s">
        <v>100</v>
      </c>
      <c r="F2860" s="23" t="s">
        <v>101</v>
      </c>
      <c r="G2860" s="23" t="s">
        <v>538</v>
      </c>
      <c r="H2860" s="32" t="s">
        <v>362</v>
      </c>
      <c r="I2860" s="32" t="s">
        <v>536</v>
      </c>
      <c r="J2860" s="135">
        <v>66</v>
      </c>
      <c r="K2860" s="28">
        <v>0.72726999999999997</v>
      </c>
      <c r="L2860" s="28">
        <f t="shared" si="85"/>
        <v>0.55142999999999998</v>
      </c>
      <c r="O2860" s="77">
        <v>0.65563000000000005</v>
      </c>
      <c r="BF2860" s="106"/>
    </row>
    <row r="2861" spans="1:58" x14ac:dyDescent="0.25">
      <c r="A2861" t="s">
        <v>17</v>
      </c>
      <c r="B2861" s="25">
        <v>2018</v>
      </c>
      <c r="C2861" s="25" t="s">
        <v>3</v>
      </c>
      <c r="D2861" s="25" t="s">
        <v>58</v>
      </c>
      <c r="E2861" s="25" t="s">
        <v>100</v>
      </c>
      <c r="F2861" s="23" t="s">
        <v>101</v>
      </c>
      <c r="G2861" s="23" t="s">
        <v>538</v>
      </c>
      <c r="H2861" s="32" t="s">
        <v>362</v>
      </c>
      <c r="I2861" s="32" t="s">
        <v>536</v>
      </c>
      <c r="J2861" s="135">
        <v>70</v>
      </c>
      <c r="K2861" s="28">
        <v>0.88571</v>
      </c>
      <c r="L2861" s="28">
        <f t="shared" si="85"/>
        <v>0.54239000000000004</v>
      </c>
      <c r="O2861" s="77">
        <v>0.64424999999999999</v>
      </c>
      <c r="BF2861" s="106"/>
    </row>
    <row r="2862" spans="1:58" x14ac:dyDescent="0.25">
      <c r="A2862" t="s">
        <v>17</v>
      </c>
      <c r="B2862" s="25">
        <v>2019</v>
      </c>
      <c r="C2862" s="25" t="s">
        <v>0</v>
      </c>
      <c r="D2862" s="25" t="s">
        <v>59</v>
      </c>
      <c r="E2862" s="25" t="s">
        <v>100</v>
      </c>
      <c r="F2862" s="23" t="s">
        <v>101</v>
      </c>
      <c r="G2862" s="23" t="s">
        <v>538</v>
      </c>
      <c r="H2862" s="32" t="s">
        <v>362</v>
      </c>
      <c r="I2862" s="32" t="s">
        <v>536</v>
      </c>
      <c r="J2862" s="135">
        <v>72</v>
      </c>
      <c r="K2862" s="28">
        <v>0.56943999999999995</v>
      </c>
      <c r="L2862" s="28">
        <f t="shared" si="85"/>
        <v>0.56789999999999996</v>
      </c>
      <c r="O2862" s="77">
        <v>0.67745999999999995</v>
      </c>
      <c r="BF2862" s="106"/>
    </row>
    <row r="2863" spans="1:58" x14ac:dyDescent="0.25">
      <c r="A2863" t="s">
        <v>17</v>
      </c>
      <c r="B2863" s="25">
        <v>2019</v>
      </c>
      <c r="C2863" s="25" t="s">
        <v>1</v>
      </c>
      <c r="D2863" s="25" t="s">
        <v>60</v>
      </c>
      <c r="E2863" s="25" t="s">
        <v>100</v>
      </c>
      <c r="F2863" s="23" t="s">
        <v>101</v>
      </c>
      <c r="G2863" s="23" t="s">
        <v>538</v>
      </c>
      <c r="H2863" s="32" t="s">
        <v>362</v>
      </c>
      <c r="I2863" s="32" t="s">
        <v>536</v>
      </c>
      <c r="J2863" s="135">
        <v>80</v>
      </c>
      <c r="K2863" s="28">
        <v>0.67500000000000004</v>
      </c>
      <c r="L2863" s="28">
        <f t="shared" si="85"/>
        <v>0.58164000000000005</v>
      </c>
      <c r="O2863" s="77">
        <v>0.69386000000000003</v>
      </c>
      <c r="BF2863" s="106"/>
    </row>
    <row r="2864" spans="1:58" x14ac:dyDescent="0.25">
      <c r="A2864" t="s">
        <v>17</v>
      </c>
      <c r="B2864" s="25">
        <v>2019</v>
      </c>
      <c r="C2864" s="25" t="s">
        <v>2</v>
      </c>
      <c r="D2864" s="25" t="s">
        <v>61</v>
      </c>
      <c r="E2864" s="25" t="s">
        <v>100</v>
      </c>
      <c r="F2864" s="23" t="s">
        <v>101</v>
      </c>
      <c r="G2864" s="23" t="s">
        <v>538</v>
      </c>
      <c r="H2864" s="32" t="s">
        <v>362</v>
      </c>
      <c r="I2864" s="32" t="s">
        <v>536</v>
      </c>
      <c r="J2864" s="135">
        <v>80</v>
      </c>
      <c r="K2864" s="28">
        <v>0.67500000000000004</v>
      </c>
      <c r="L2864" s="28">
        <f t="shared" si="85"/>
        <v>0.58011999999999997</v>
      </c>
      <c r="O2864" s="77">
        <v>0.68513999999999997</v>
      </c>
      <c r="BF2864" s="106"/>
    </row>
    <row r="2865" spans="1:58" x14ac:dyDescent="0.25">
      <c r="A2865" t="s">
        <v>17</v>
      </c>
      <c r="B2865" s="25">
        <v>2019</v>
      </c>
      <c r="C2865" s="25" t="s">
        <v>3</v>
      </c>
      <c r="D2865" s="25" t="s">
        <v>62</v>
      </c>
      <c r="E2865" s="25" t="s">
        <v>100</v>
      </c>
      <c r="F2865" s="23" t="s">
        <v>101</v>
      </c>
      <c r="G2865" s="23" t="s">
        <v>538</v>
      </c>
      <c r="H2865" s="32" t="s">
        <v>362</v>
      </c>
      <c r="I2865" s="32" t="s">
        <v>536</v>
      </c>
      <c r="J2865" s="135">
        <v>48</v>
      </c>
      <c r="K2865" s="28">
        <v>0.77083000000000002</v>
      </c>
      <c r="L2865" s="28">
        <f t="shared" si="85"/>
        <v>0.64129999999999998</v>
      </c>
      <c r="O2865" s="77">
        <v>0.67325000000000002</v>
      </c>
      <c r="BF2865" s="106"/>
    </row>
    <row r="2866" spans="1:58" x14ac:dyDescent="0.25">
      <c r="A2866" t="s">
        <v>17</v>
      </c>
      <c r="B2866" s="25">
        <v>2020</v>
      </c>
      <c r="C2866" s="25" t="s">
        <v>0</v>
      </c>
      <c r="D2866" s="25" t="s">
        <v>63</v>
      </c>
      <c r="E2866" s="25" t="s">
        <v>100</v>
      </c>
      <c r="F2866" s="23" t="s">
        <v>101</v>
      </c>
      <c r="G2866" s="23" t="s">
        <v>538</v>
      </c>
      <c r="H2866" s="32" t="s">
        <v>362</v>
      </c>
      <c r="I2866" s="32" t="s">
        <v>536</v>
      </c>
      <c r="J2866" s="135">
        <v>80</v>
      </c>
      <c r="K2866" s="28">
        <v>0.71250000000000002</v>
      </c>
      <c r="L2866" s="28">
        <f t="shared" si="85"/>
        <v>0.68908999999999998</v>
      </c>
      <c r="O2866" s="77">
        <v>0.68518000000000001</v>
      </c>
      <c r="BF2866" s="106"/>
    </row>
    <row r="2867" spans="1:58" x14ac:dyDescent="0.25">
      <c r="A2867" t="s">
        <v>17</v>
      </c>
      <c r="B2867" s="25">
        <v>2020</v>
      </c>
      <c r="C2867" s="25" t="s">
        <v>1</v>
      </c>
      <c r="D2867" s="25" t="s">
        <v>64</v>
      </c>
      <c r="E2867" s="25" t="s">
        <v>100</v>
      </c>
      <c r="F2867" s="23" t="s">
        <v>101</v>
      </c>
      <c r="G2867" s="23" t="s">
        <v>538</v>
      </c>
      <c r="H2867" s="32" t="s">
        <v>362</v>
      </c>
      <c r="I2867" s="32" t="s">
        <v>536</v>
      </c>
      <c r="J2867" s="135">
        <v>47</v>
      </c>
      <c r="K2867" s="28">
        <v>0.61702000000000001</v>
      </c>
      <c r="L2867" s="28">
        <f t="shared" si="85"/>
        <v>0.57442000000000004</v>
      </c>
      <c r="O2867" s="77">
        <v>0.67054000000000002</v>
      </c>
      <c r="BF2867" s="106"/>
    </row>
    <row r="2868" spans="1:58" x14ac:dyDescent="0.25">
      <c r="A2868" t="s">
        <v>17</v>
      </c>
      <c r="B2868" s="25">
        <v>2020</v>
      </c>
      <c r="C2868" s="25" t="s">
        <v>2</v>
      </c>
      <c r="D2868" s="25" t="s">
        <v>65</v>
      </c>
      <c r="E2868" s="25" t="s">
        <v>100</v>
      </c>
      <c r="F2868" s="23" t="s">
        <v>101</v>
      </c>
      <c r="G2868" s="23" t="s">
        <v>538</v>
      </c>
      <c r="H2868" s="32" t="s">
        <v>362</v>
      </c>
      <c r="I2868" s="32" t="s">
        <v>536</v>
      </c>
      <c r="J2868" s="135">
        <v>58</v>
      </c>
      <c r="K2868" s="28">
        <v>0.74138000000000004</v>
      </c>
      <c r="L2868" s="28">
        <f t="shared" si="85"/>
        <v>0.64900999999999998</v>
      </c>
      <c r="O2868" s="77">
        <v>0.68157999999999996</v>
      </c>
      <c r="BF2868" s="106"/>
    </row>
    <row r="2869" spans="1:58" x14ac:dyDescent="0.25">
      <c r="A2869" t="s">
        <v>17</v>
      </c>
      <c r="B2869" s="25">
        <v>2020</v>
      </c>
      <c r="C2869" s="25" t="s">
        <v>3</v>
      </c>
      <c r="D2869" s="25" t="s">
        <v>66</v>
      </c>
      <c r="E2869" s="25" t="s">
        <v>100</v>
      </c>
      <c r="F2869" s="23" t="s">
        <v>101</v>
      </c>
      <c r="G2869" s="23" t="s">
        <v>538</v>
      </c>
      <c r="H2869" s="32" t="s">
        <v>362</v>
      </c>
      <c r="I2869" s="32" t="s">
        <v>536</v>
      </c>
      <c r="J2869" s="135">
        <v>81</v>
      </c>
      <c r="K2869" s="28">
        <v>0.76543000000000005</v>
      </c>
      <c r="L2869" s="28">
        <f t="shared" si="85"/>
        <v>0.60433999999999999</v>
      </c>
      <c r="O2869" s="77">
        <v>0.67688999999999999</v>
      </c>
      <c r="BF2869" s="106"/>
    </row>
    <row r="2870" spans="1:58" x14ac:dyDescent="0.25">
      <c r="A2870" t="s">
        <v>17</v>
      </c>
      <c r="B2870" s="25">
        <v>2021</v>
      </c>
      <c r="C2870" s="25" t="s">
        <v>0</v>
      </c>
      <c r="D2870" s="25" t="s">
        <v>67</v>
      </c>
      <c r="E2870" s="25" t="s">
        <v>100</v>
      </c>
      <c r="F2870" s="23" t="s">
        <v>101</v>
      </c>
      <c r="G2870" s="23" t="s">
        <v>538</v>
      </c>
      <c r="H2870" s="32" t="s">
        <v>362</v>
      </c>
      <c r="I2870" s="32" t="s">
        <v>536</v>
      </c>
      <c r="J2870" s="135">
        <v>55</v>
      </c>
      <c r="K2870" s="28">
        <v>0.81818000000000002</v>
      </c>
      <c r="L2870" s="28">
        <f t="shared" si="85"/>
        <v>0.67617000000000005</v>
      </c>
      <c r="O2870" s="77">
        <v>0.72143000000000002</v>
      </c>
      <c r="BF2870" s="106"/>
    </row>
    <row r="2871" spans="1:58" x14ac:dyDescent="0.25">
      <c r="A2871" t="s">
        <v>17</v>
      </c>
      <c r="B2871" s="25">
        <v>2021</v>
      </c>
      <c r="C2871" s="25" t="s">
        <v>1</v>
      </c>
      <c r="D2871" s="25" t="s">
        <v>68</v>
      </c>
      <c r="E2871" s="25" t="s">
        <v>100</v>
      </c>
      <c r="F2871" s="23" t="s">
        <v>101</v>
      </c>
      <c r="G2871" s="23" t="s">
        <v>538</v>
      </c>
      <c r="H2871" s="32" t="s">
        <v>362</v>
      </c>
      <c r="I2871" s="32" t="s">
        <v>536</v>
      </c>
      <c r="J2871" s="135">
        <v>57</v>
      </c>
      <c r="K2871" s="28">
        <v>0.84211000000000003</v>
      </c>
      <c r="L2871" s="28">
        <f t="shared" si="85"/>
        <v>0.72738999999999998</v>
      </c>
      <c r="O2871" s="77">
        <v>0.71777999999999997</v>
      </c>
      <c r="BF2871" s="106"/>
    </row>
    <row r="2872" spans="1:58" x14ac:dyDescent="0.25">
      <c r="A2872" t="s">
        <v>17</v>
      </c>
      <c r="B2872" s="25">
        <v>2021</v>
      </c>
      <c r="C2872" s="25" t="s">
        <v>2</v>
      </c>
      <c r="D2872" s="25" t="s">
        <v>69</v>
      </c>
      <c r="E2872" s="25" t="s">
        <v>100</v>
      </c>
      <c r="F2872" s="23" t="s">
        <v>101</v>
      </c>
      <c r="G2872" s="23" t="s">
        <v>538</v>
      </c>
      <c r="H2872" s="32" t="s">
        <v>362</v>
      </c>
      <c r="I2872" s="32" t="s">
        <v>536</v>
      </c>
      <c r="J2872" s="135">
        <v>91</v>
      </c>
      <c r="K2872" s="28">
        <v>0.85714000000000001</v>
      </c>
      <c r="L2872" s="28">
        <f t="shared" si="85"/>
        <v>0.77268000000000003</v>
      </c>
      <c r="O2872" s="77">
        <v>0.72623000000000004</v>
      </c>
      <c r="BF2872" s="106"/>
    </row>
    <row r="2873" spans="1:58" x14ac:dyDescent="0.25">
      <c r="A2873" t="s">
        <v>17</v>
      </c>
      <c r="B2873" s="25">
        <v>2021</v>
      </c>
      <c r="C2873" s="25" t="s">
        <v>3</v>
      </c>
      <c r="D2873" s="25" t="s">
        <v>70</v>
      </c>
      <c r="E2873" s="25" t="s">
        <v>100</v>
      </c>
      <c r="F2873" s="23" t="s">
        <v>101</v>
      </c>
      <c r="G2873" s="23" t="s">
        <v>538</v>
      </c>
      <c r="H2873" s="32" t="s">
        <v>362</v>
      </c>
      <c r="I2873" s="32" t="s">
        <v>536</v>
      </c>
      <c r="J2873" s="135">
        <v>70</v>
      </c>
      <c r="K2873" s="28">
        <v>0.84286000000000005</v>
      </c>
      <c r="L2873" s="28">
        <f t="shared" si="85"/>
        <v>0.76156999999999997</v>
      </c>
      <c r="O2873" s="77">
        <v>0.70416999999999996</v>
      </c>
      <c r="BF2873" s="106"/>
    </row>
    <row r="2874" spans="1:58" x14ac:dyDescent="0.25">
      <c r="A2874" t="s">
        <v>17</v>
      </c>
      <c r="B2874" s="25">
        <v>2022</v>
      </c>
      <c r="C2874" s="25" t="s">
        <v>0</v>
      </c>
      <c r="D2874" s="25" t="s">
        <v>71</v>
      </c>
      <c r="E2874" s="25" t="s">
        <v>100</v>
      </c>
      <c r="F2874" s="23" t="s">
        <v>101</v>
      </c>
      <c r="G2874" s="23" t="s">
        <v>538</v>
      </c>
      <c r="H2874" s="32" t="s">
        <v>362</v>
      </c>
      <c r="I2874" s="32" t="s">
        <v>536</v>
      </c>
      <c r="J2874" s="135">
        <v>63</v>
      </c>
      <c r="K2874" s="28">
        <v>0.87302000000000002</v>
      </c>
      <c r="L2874" s="28">
        <f t="shared" si="85"/>
        <v>0.77251000000000003</v>
      </c>
      <c r="O2874" s="77">
        <v>0.71772000000000002</v>
      </c>
      <c r="BF2874" s="106"/>
    </row>
    <row r="2875" spans="1:58" x14ac:dyDescent="0.25">
      <c r="A2875" t="s">
        <v>17</v>
      </c>
      <c r="B2875" s="25">
        <v>2022</v>
      </c>
      <c r="C2875" s="25" t="s">
        <v>1</v>
      </c>
      <c r="D2875" s="25" t="s">
        <v>72</v>
      </c>
      <c r="E2875" s="25" t="s">
        <v>100</v>
      </c>
      <c r="F2875" s="23" t="s">
        <v>101</v>
      </c>
      <c r="G2875" s="23" t="s">
        <v>538</v>
      </c>
      <c r="H2875" s="32" t="s">
        <v>362</v>
      </c>
      <c r="I2875" s="32" t="s">
        <v>536</v>
      </c>
      <c r="J2875" s="135">
        <v>65</v>
      </c>
      <c r="K2875" s="28">
        <v>0.92308000000000001</v>
      </c>
      <c r="L2875" s="28">
        <f t="shared" si="85"/>
        <v>0.76090000000000002</v>
      </c>
      <c r="O2875" s="77">
        <v>0.71509999999999996</v>
      </c>
      <c r="BF2875" s="106"/>
    </row>
    <row r="2876" spans="1:58" x14ac:dyDescent="0.25">
      <c r="A2876" t="s">
        <v>17</v>
      </c>
      <c r="B2876" s="25">
        <v>2022</v>
      </c>
      <c r="C2876" s="25" t="s">
        <v>2</v>
      </c>
      <c r="D2876" s="25" t="s">
        <v>73</v>
      </c>
      <c r="E2876" s="25" t="s">
        <v>100</v>
      </c>
      <c r="F2876" s="23" t="s">
        <v>101</v>
      </c>
      <c r="G2876" s="23" t="s">
        <v>538</v>
      </c>
      <c r="H2876" s="32" t="s">
        <v>362</v>
      </c>
      <c r="I2876" s="32" t="s">
        <v>536</v>
      </c>
      <c r="J2876" s="135">
        <v>89</v>
      </c>
      <c r="K2876" s="28">
        <v>0.94381999999999999</v>
      </c>
      <c r="L2876" s="28">
        <f t="shared" si="85"/>
        <v>0.77995000000000003</v>
      </c>
      <c r="O2876" s="77">
        <v>0.71452000000000004</v>
      </c>
      <c r="BF2876" s="106"/>
    </row>
    <row r="2877" spans="1:58" x14ac:dyDescent="0.25">
      <c r="A2877" t="s">
        <v>17</v>
      </c>
      <c r="B2877" s="25">
        <v>2022</v>
      </c>
      <c r="C2877" s="25" t="s">
        <v>3</v>
      </c>
      <c r="D2877" s="25" t="s">
        <v>493</v>
      </c>
      <c r="E2877" s="25" t="s">
        <v>100</v>
      </c>
      <c r="F2877" s="23" t="s">
        <v>101</v>
      </c>
      <c r="G2877" s="23" t="s">
        <v>538</v>
      </c>
      <c r="H2877" s="32" t="s">
        <v>362</v>
      </c>
      <c r="I2877" s="32" t="s">
        <v>536</v>
      </c>
      <c r="J2877" s="135">
        <v>78</v>
      </c>
      <c r="K2877" s="28">
        <v>0.80769000000000002</v>
      </c>
      <c r="L2877" s="28">
        <f t="shared" si="85"/>
        <v>0.73450000000000004</v>
      </c>
      <c r="O2877" s="77">
        <v>0.68925999999999998</v>
      </c>
      <c r="BF2877" s="106"/>
    </row>
    <row r="2878" spans="1:58" x14ac:dyDescent="0.25">
      <c r="A2878" t="s">
        <v>17</v>
      </c>
      <c r="B2878" s="25">
        <v>2023</v>
      </c>
      <c r="C2878" s="25" t="s">
        <v>0</v>
      </c>
      <c r="D2878" s="25" t="s">
        <v>537</v>
      </c>
      <c r="E2878" s="25" t="s">
        <v>100</v>
      </c>
      <c r="F2878" s="23" t="s">
        <v>101</v>
      </c>
      <c r="G2878" s="23" t="s">
        <v>538</v>
      </c>
      <c r="H2878" s="32" t="s">
        <v>362</v>
      </c>
      <c r="I2878" s="32" t="s">
        <v>536</v>
      </c>
      <c r="J2878" s="135">
        <v>92</v>
      </c>
      <c r="K2878" s="28">
        <v>0.79347999999999996</v>
      </c>
      <c r="L2878" s="28">
        <f t="shared" si="85"/>
        <v>0.67922000000000005</v>
      </c>
      <c r="O2878" s="77">
        <v>0.66224000000000005</v>
      </c>
      <c r="BF2878" s="106"/>
    </row>
    <row r="2879" spans="1:58" x14ac:dyDescent="0.25">
      <c r="A2879" t="s">
        <v>17</v>
      </c>
      <c r="B2879" s="25">
        <v>2018</v>
      </c>
      <c r="C2879" s="25" t="s">
        <v>0</v>
      </c>
      <c r="D2879" s="25" t="s">
        <v>54</v>
      </c>
      <c r="E2879" s="25" t="s">
        <v>102</v>
      </c>
      <c r="F2879" s="23" t="s">
        <v>103</v>
      </c>
      <c r="G2879" s="23" t="s">
        <v>539</v>
      </c>
      <c r="H2879" s="32" t="s">
        <v>364</v>
      </c>
      <c r="I2879" s="32" t="s">
        <v>536</v>
      </c>
      <c r="J2879" s="135">
        <v>108</v>
      </c>
      <c r="K2879" s="28">
        <v>0.59258999999999995</v>
      </c>
      <c r="L2879" s="28">
        <f t="shared" si="85"/>
        <v>0.26190000000000002</v>
      </c>
      <c r="O2879" s="77">
        <v>0.64649000000000001</v>
      </c>
      <c r="BF2879" s="106"/>
    </row>
    <row r="2880" spans="1:58" x14ac:dyDescent="0.25">
      <c r="A2880" t="s">
        <v>17</v>
      </c>
      <c r="B2880" s="25">
        <v>2018</v>
      </c>
      <c r="C2880" s="25" t="s">
        <v>1</v>
      </c>
      <c r="D2880" s="25" t="s">
        <v>56</v>
      </c>
      <c r="E2880" s="25" t="s">
        <v>102</v>
      </c>
      <c r="F2880" s="23" t="s">
        <v>103</v>
      </c>
      <c r="G2880" s="23" t="s">
        <v>539</v>
      </c>
      <c r="H2880" s="32" t="s">
        <v>364</v>
      </c>
      <c r="I2880" s="32" t="s">
        <v>536</v>
      </c>
      <c r="J2880" s="135">
        <v>137</v>
      </c>
      <c r="K2880" s="28">
        <v>0.56203999999999998</v>
      </c>
      <c r="L2880" s="28">
        <f t="shared" si="85"/>
        <v>0.31324999999999997</v>
      </c>
      <c r="O2880" s="77">
        <v>0.66595000000000004</v>
      </c>
      <c r="BF2880" s="106"/>
    </row>
    <row r="2881" spans="1:58" x14ac:dyDescent="0.25">
      <c r="A2881" t="s">
        <v>17</v>
      </c>
      <c r="B2881" s="25">
        <v>2018</v>
      </c>
      <c r="C2881" s="25" t="s">
        <v>2</v>
      </c>
      <c r="D2881" s="25" t="s">
        <v>57</v>
      </c>
      <c r="E2881" s="25" t="s">
        <v>102</v>
      </c>
      <c r="F2881" s="23" t="s">
        <v>103</v>
      </c>
      <c r="G2881" s="23" t="s">
        <v>539</v>
      </c>
      <c r="H2881" s="32" t="s">
        <v>364</v>
      </c>
      <c r="I2881" s="32" t="s">
        <v>536</v>
      </c>
      <c r="J2881" s="135">
        <v>133</v>
      </c>
      <c r="K2881" s="28">
        <v>0.57142999999999999</v>
      </c>
      <c r="L2881" s="28">
        <f t="shared" si="85"/>
        <v>0.35293999999999998</v>
      </c>
      <c r="O2881" s="77">
        <v>0.65563000000000005</v>
      </c>
      <c r="BF2881" s="106"/>
    </row>
    <row r="2882" spans="1:58" x14ac:dyDescent="0.25">
      <c r="A2882" t="s">
        <v>17</v>
      </c>
      <c r="B2882" s="25">
        <v>2018</v>
      </c>
      <c r="C2882" s="25" t="s">
        <v>3</v>
      </c>
      <c r="D2882" s="25" t="s">
        <v>58</v>
      </c>
      <c r="E2882" s="25" t="s">
        <v>102</v>
      </c>
      <c r="F2882" s="23" t="s">
        <v>103</v>
      </c>
      <c r="G2882" s="23" t="s">
        <v>539</v>
      </c>
      <c r="H2882" s="32" t="s">
        <v>364</v>
      </c>
      <c r="I2882" s="32" t="s">
        <v>536</v>
      </c>
      <c r="J2882" s="135">
        <v>123</v>
      </c>
      <c r="K2882" s="28">
        <v>0.70731999999999995</v>
      </c>
      <c r="L2882" s="28">
        <f t="shared" ref="L2882:L2945" si="86">SUMIFS(K:K, E:E, G2882, D:D, D2882, I:I, I2882)</f>
        <v>0.45771000000000001</v>
      </c>
      <c r="O2882" s="77">
        <v>0.64424999999999999</v>
      </c>
      <c r="BF2882" s="106"/>
    </row>
    <row r="2883" spans="1:58" x14ac:dyDescent="0.25">
      <c r="A2883" t="s">
        <v>17</v>
      </c>
      <c r="B2883" s="25">
        <v>2019</v>
      </c>
      <c r="C2883" s="25" t="s">
        <v>0</v>
      </c>
      <c r="D2883" s="25" t="s">
        <v>59</v>
      </c>
      <c r="E2883" s="25" t="s">
        <v>102</v>
      </c>
      <c r="F2883" s="23" t="s">
        <v>103</v>
      </c>
      <c r="G2883" s="23" t="s">
        <v>539</v>
      </c>
      <c r="H2883" s="32" t="s">
        <v>364</v>
      </c>
      <c r="I2883" s="32" t="s">
        <v>536</v>
      </c>
      <c r="J2883" s="135">
        <v>102</v>
      </c>
      <c r="K2883" s="28">
        <v>0.70587999999999995</v>
      </c>
      <c r="L2883" s="28">
        <f t="shared" si="86"/>
        <v>0.40222999999999998</v>
      </c>
      <c r="O2883" s="77">
        <v>0.67745999999999995</v>
      </c>
      <c r="BF2883" s="106"/>
    </row>
    <row r="2884" spans="1:58" x14ac:dyDescent="0.25">
      <c r="A2884" t="s">
        <v>17</v>
      </c>
      <c r="B2884" s="25">
        <v>2019</v>
      </c>
      <c r="C2884" s="25" t="s">
        <v>1</v>
      </c>
      <c r="D2884" s="25" t="s">
        <v>60</v>
      </c>
      <c r="E2884" s="25" t="s">
        <v>102</v>
      </c>
      <c r="F2884" s="23" t="s">
        <v>103</v>
      </c>
      <c r="G2884" s="23" t="s">
        <v>539</v>
      </c>
      <c r="H2884" s="32" t="s">
        <v>364</v>
      </c>
      <c r="I2884" s="32" t="s">
        <v>536</v>
      </c>
      <c r="J2884" s="135">
        <v>121</v>
      </c>
      <c r="K2884" s="28">
        <v>0.75207000000000002</v>
      </c>
      <c r="L2884" s="28">
        <f t="shared" si="86"/>
        <v>0.47367999999999999</v>
      </c>
      <c r="O2884" s="77">
        <v>0.69386000000000003</v>
      </c>
      <c r="BF2884" s="106"/>
    </row>
    <row r="2885" spans="1:58" x14ac:dyDescent="0.25">
      <c r="A2885" t="s">
        <v>17</v>
      </c>
      <c r="B2885" s="25">
        <v>2019</v>
      </c>
      <c r="C2885" s="25" t="s">
        <v>2</v>
      </c>
      <c r="D2885" s="25" t="s">
        <v>61</v>
      </c>
      <c r="E2885" s="25" t="s">
        <v>102</v>
      </c>
      <c r="F2885" s="23" t="s">
        <v>103</v>
      </c>
      <c r="G2885" s="23" t="s">
        <v>539</v>
      </c>
      <c r="H2885" s="32" t="s">
        <v>364</v>
      </c>
      <c r="I2885" s="32" t="s">
        <v>536</v>
      </c>
      <c r="J2885" s="135">
        <v>122</v>
      </c>
      <c r="K2885" s="28">
        <v>0.72131000000000001</v>
      </c>
      <c r="L2885" s="28">
        <f t="shared" si="86"/>
        <v>0.48598000000000002</v>
      </c>
      <c r="O2885" s="77">
        <v>0.68513999999999997</v>
      </c>
      <c r="BF2885" s="106"/>
    </row>
    <row r="2886" spans="1:58" x14ac:dyDescent="0.25">
      <c r="A2886" t="s">
        <v>17</v>
      </c>
      <c r="B2886" s="25">
        <v>2019</v>
      </c>
      <c r="C2886" s="25" t="s">
        <v>3</v>
      </c>
      <c r="D2886" s="25" t="s">
        <v>62</v>
      </c>
      <c r="E2886" s="25" t="s">
        <v>102</v>
      </c>
      <c r="F2886" s="23" t="s">
        <v>103</v>
      </c>
      <c r="G2886" s="23" t="s">
        <v>539</v>
      </c>
      <c r="H2886" s="32" t="s">
        <v>364</v>
      </c>
      <c r="I2886" s="32" t="s">
        <v>536</v>
      </c>
      <c r="J2886" s="135">
        <v>127</v>
      </c>
      <c r="K2886" s="28">
        <v>0.77164999999999995</v>
      </c>
      <c r="L2886" s="28">
        <f t="shared" si="86"/>
        <v>0.52315</v>
      </c>
      <c r="O2886" s="77">
        <v>0.67325000000000002</v>
      </c>
      <c r="BF2886" s="106"/>
    </row>
    <row r="2887" spans="1:58" x14ac:dyDescent="0.25">
      <c r="A2887" t="s">
        <v>17</v>
      </c>
      <c r="B2887" s="25">
        <v>2020</v>
      </c>
      <c r="C2887" s="25" t="s">
        <v>0</v>
      </c>
      <c r="D2887" s="25" t="s">
        <v>63</v>
      </c>
      <c r="E2887" s="25" t="s">
        <v>102</v>
      </c>
      <c r="F2887" s="23" t="s">
        <v>103</v>
      </c>
      <c r="G2887" s="23" t="s">
        <v>539</v>
      </c>
      <c r="H2887" s="32" t="s">
        <v>364</v>
      </c>
      <c r="I2887" s="32" t="s">
        <v>536</v>
      </c>
      <c r="J2887" s="135">
        <v>136</v>
      </c>
      <c r="K2887" s="28">
        <v>0.74265000000000003</v>
      </c>
      <c r="L2887" s="28">
        <f t="shared" si="86"/>
        <v>0.50241999999999998</v>
      </c>
      <c r="O2887" s="77">
        <v>0.68518000000000001</v>
      </c>
      <c r="BF2887" s="106"/>
    </row>
    <row r="2888" spans="1:58" x14ac:dyDescent="0.25">
      <c r="A2888" t="s">
        <v>17</v>
      </c>
      <c r="B2888" s="25">
        <v>2020</v>
      </c>
      <c r="C2888" s="25" t="s">
        <v>1</v>
      </c>
      <c r="D2888" s="25" t="s">
        <v>64</v>
      </c>
      <c r="E2888" s="25" t="s">
        <v>102</v>
      </c>
      <c r="F2888" s="23" t="s">
        <v>103</v>
      </c>
      <c r="G2888" s="23" t="s">
        <v>539</v>
      </c>
      <c r="H2888" s="32" t="s">
        <v>364</v>
      </c>
      <c r="I2888" s="32" t="s">
        <v>536</v>
      </c>
      <c r="J2888" s="135">
        <v>39</v>
      </c>
      <c r="K2888" s="28">
        <v>0.51282000000000005</v>
      </c>
      <c r="L2888" s="28">
        <f t="shared" si="86"/>
        <v>0.24468000000000001</v>
      </c>
      <c r="O2888" s="77">
        <v>0.67054000000000002</v>
      </c>
      <c r="BF2888" s="106"/>
    </row>
    <row r="2889" spans="1:58" x14ac:dyDescent="0.25">
      <c r="A2889" t="s">
        <v>17</v>
      </c>
      <c r="B2889" s="25">
        <v>2020</v>
      </c>
      <c r="C2889" s="25" t="s">
        <v>2</v>
      </c>
      <c r="D2889" s="25" t="s">
        <v>65</v>
      </c>
      <c r="E2889" s="25" t="s">
        <v>102</v>
      </c>
      <c r="F2889" s="23" t="s">
        <v>103</v>
      </c>
      <c r="G2889" s="23" t="s">
        <v>539</v>
      </c>
      <c r="H2889" s="32" t="s">
        <v>364</v>
      </c>
      <c r="I2889" s="32" t="s">
        <v>536</v>
      </c>
      <c r="J2889" s="135">
        <v>98</v>
      </c>
      <c r="K2889" s="28">
        <v>0.79591999999999996</v>
      </c>
      <c r="L2889" s="28">
        <f t="shared" si="86"/>
        <v>0.46471000000000001</v>
      </c>
      <c r="O2889" s="77">
        <v>0.68157999999999996</v>
      </c>
      <c r="BF2889" s="106"/>
    </row>
    <row r="2890" spans="1:58" x14ac:dyDescent="0.25">
      <c r="A2890" t="s">
        <v>17</v>
      </c>
      <c r="B2890" s="25">
        <v>2020</v>
      </c>
      <c r="C2890" s="25" t="s">
        <v>3</v>
      </c>
      <c r="D2890" s="25" t="s">
        <v>66</v>
      </c>
      <c r="E2890" s="25" t="s">
        <v>102</v>
      </c>
      <c r="F2890" s="23" t="s">
        <v>103</v>
      </c>
      <c r="G2890" s="23" t="s">
        <v>539</v>
      </c>
      <c r="H2890" s="32" t="s">
        <v>364</v>
      </c>
      <c r="I2890" s="32" t="s">
        <v>536</v>
      </c>
      <c r="J2890" s="135">
        <v>130</v>
      </c>
      <c r="K2890" s="28">
        <v>0.83077000000000001</v>
      </c>
      <c r="L2890" s="28">
        <f t="shared" si="86"/>
        <v>0.55330000000000001</v>
      </c>
      <c r="O2890" s="77">
        <v>0.67688999999999999</v>
      </c>
      <c r="BF2890" s="106"/>
    </row>
    <row r="2891" spans="1:58" x14ac:dyDescent="0.25">
      <c r="A2891" t="s">
        <v>17</v>
      </c>
      <c r="B2891" s="25">
        <v>2021</v>
      </c>
      <c r="C2891" s="25" t="s">
        <v>0</v>
      </c>
      <c r="D2891" s="25" t="s">
        <v>67</v>
      </c>
      <c r="E2891" s="25" t="s">
        <v>102</v>
      </c>
      <c r="F2891" s="23" t="s">
        <v>103</v>
      </c>
      <c r="G2891" s="23" t="s">
        <v>539</v>
      </c>
      <c r="H2891" s="32" t="s">
        <v>364</v>
      </c>
      <c r="I2891" s="32" t="s">
        <v>536</v>
      </c>
      <c r="J2891" s="135">
        <v>116</v>
      </c>
      <c r="K2891" s="28">
        <v>0.86207</v>
      </c>
      <c r="L2891" s="28">
        <f t="shared" si="86"/>
        <v>0.55495000000000005</v>
      </c>
      <c r="O2891" s="77">
        <v>0.72143000000000002</v>
      </c>
      <c r="BF2891" s="106"/>
    </row>
    <row r="2892" spans="1:58" x14ac:dyDescent="0.25">
      <c r="A2892" t="s">
        <v>17</v>
      </c>
      <c r="B2892" s="25">
        <v>2021</v>
      </c>
      <c r="C2892" s="25" t="s">
        <v>1</v>
      </c>
      <c r="D2892" s="25" t="s">
        <v>68</v>
      </c>
      <c r="E2892" s="25" t="s">
        <v>102</v>
      </c>
      <c r="F2892" s="23" t="s">
        <v>103</v>
      </c>
      <c r="G2892" s="23" t="s">
        <v>539</v>
      </c>
      <c r="H2892" s="32" t="s">
        <v>364</v>
      </c>
      <c r="I2892" s="32" t="s">
        <v>536</v>
      </c>
      <c r="J2892" s="135">
        <v>121</v>
      </c>
      <c r="K2892" s="28">
        <v>0.88429999999999997</v>
      </c>
      <c r="L2892" s="28">
        <f t="shared" si="86"/>
        <v>0.55728999999999995</v>
      </c>
      <c r="O2892" s="77">
        <v>0.71777999999999997</v>
      </c>
      <c r="BF2892" s="106"/>
    </row>
    <row r="2893" spans="1:58" x14ac:dyDescent="0.25">
      <c r="A2893" t="s">
        <v>17</v>
      </c>
      <c r="B2893" s="25">
        <v>2021</v>
      </c>
      <c r="C2893" s="25" t="s">
        <v>2</v>
      </c>
      <c r="D2893" s="25" t="s">
        <v>69</v>
      </c>
      <c r="E2893" s="25" t="s">
        <v>102</v>
      </c>
      <c r="F2893" s="23" t="s">
        <v>103</v>
      </c>
      <c r="G2893" s="23" t="s">
        <v>539</v>
      </c>
      <c r="H2893" s="32" t="s">
        <v>364</v>
      </c>
      <c r="I2893" s="32" t="s">
        <v>536</v>
      </c>
      <c r="J2893" s="135">
        <v>113</v>
      </c>
      <c r="K2893" s="28">
        <v>0.76990999999999998</v>
      </c>
      <c r="L2893" s="28">
        <f t="shared" si="86"/>
        <v>0.47541</v>
      </c>
      <c r="O2893" s="77">
        <v>0.72623000000000004</v>
      </c>
      <c r="BF2893" s="106"/>
    </row>
    <row r="2894" spans="1:58" x14ac:dyDescent="0.25">
      <c r="A2894" t="s">
        <v>17</v>
      </c>
      <c r="B2894" s="25">
        <v>2021</v>
      </c>
      <c r="C2894" s="25" t="s">
        <v>3</v>
      </c>
      <c r="D2894" s="25" t="s">
        <v>70</v>
      </c>
      <c r="E2894" s="25" t="s">
        <v>102</v>
      </c>
      <c r="F2894" s="23" t="s">
        <v>103</v>
      </c>
      <c r="G2894" s="23" t="s">
        <v>539</v>
      </c>
      <c r="H2894" s="32" t="s">
        <v>364</v>
      </c>
      <c r="I2894" s="32" t="s">
        <v>536</v>
      </c>
      <c r="J2894" s="135">
        <v>129</v>
      </c>
      <c r="K2894" s="28">
        <v>0.85270999999999997</v>
      </c>
      <c r="L2894" s="28">
        <f t="shared" si="86"/>
        <v>0.53110000000000002</v>
      </c>
      <c r="O2894" s="77">
        <v>0.70416999999999996</v>
      </c>
      <c r="BF2894" s="106"/>
    </row>
    <row r="2895" spans="1:58" x14ac:dyDescent="0.25">
      <c r="A2895" t="s">
        <v>17</v>
      </c>
      <c r="B2895" s="25">
        <v>2022</v>
      </c>
      <c r="C2895" s="25" t="s">
        <v>0</v>
      </c>
      <c r="D2895" s="25" t="s">
        <v>71</v>
      </c>
      <c r="E2895" s="25" t="s">
        <v>102</v>
      </c>
      <c r="F2895" s="23" t="s">
        <v>103</v>
      </c>
      <c r="G2895" s="23" t="s">
        <v>539</v>
      </c>
      <c r="H2895" s="32" t="s">
        <v>364</v>
      </c>
      <c r="I2895" s="32" t="s">
        <v>536</v>
      </c>
      <c r="J2895" s="135">
        <v>121</v>
      </c>
      <c r="K2895" s="28">
        <v>0.84297999999999995</v>
      </c>
      <c r="L2895" s="28">
        <f t="shared" si="86"/>
        <v>0.57923000000000002</v>
      </c>
      <c r="O2895" s="77">
        <v>0.71772000000000002</v>
      </c>
      <c r="BF2895" s="106"/>
    </row>
    <row r="2896" spans="1:58" x14ac:dyDescent="0.25">
      <c r="A2896" t="s">
        <v>17</v>
      </c>
      <c r="B2896" s="25">
        <v>2022</v>
      </c>
      <c r="C2896" s="25" t="s">
        <v>1</v>
      </c>
      <c r="D2896" s="25" t="s">
        <v>72</v>
      </c>
      <c r="E2896" s="25" t="s">
        <v>102</v>
      </c>
      <c r="F2896" s="23" t="s">
        <v>103</v>
      </c>
      <c r="G2896" s="23" t="s">
        <v>539</v>
      </c>
      <c r="H2896" s="32" t="s">
        <v>364</v>
      </c>
      <c r="I2896" s="32" t="s">
        <v>536</v>
      </c>
      <c r="J2896" s="135">
        <v>108</v>
      </c>
      <c r="K2896" s="28">
        <v>0.86111000000000004</v>
      </c>
      <c r="L2896" s="28">
        <f t="shared" si="86"/>
        <v>0.59064000000000005</v>
      </c>
      <c r="O2896" s="77">
        <v>0.71509999999999996</v>
      </c>
      <c r="BF2896" s="106"/>
    </row>
    <row r="2897" spans="1:58" x14ac:dyDescent="0.25">
      <c r="A2897" t="s">
        <v>17</v>
      </c>
      <c r="B2897" s="25">
        <v>2022</v>
      </c>
      <c r="C2897" s="25" t="s">
        <v>2</v>
      </c>
      <c r="D2897" s="25" t="s">
        <v>73</v>
      </c>
      <c r="E2897" s="25" t="s">
        <v>102</v>
      </c>
      <c r="F2897" s="23" t="s">
        <v>103</v>
      </c>
      <c r="G2897" s="23" t="s">
        <v>539</v>
      </c>
      <c r="H2897" s="32" t="s">
        <v>364</v>
      </c>
      <c r="I2897" s="32" t="s">
        <v>536</v>
      </c>
      <c r="J2897" s="135">
        <v>133</v>
      </c>
      <c r="K2897" s="28">
        <v>0.75939999999999996</v>
      </c>
      <c r="L2897" s="28">
        <f t="shared" si="86"/>
        <v>0.47863</v>
      </c>
      <c r="O2897" s="77">
        <v>0.71452000000000004</v>
      </c>
      <c r="BF2897" s="106"/>
    </row>
    <row r="2898" spans="1:58" x14ac:dyDescent="0.25">
      <c r="A2898" t="s">
        <v>17</v>
      </c>
      <c r="B2898" s="25">
        <v>2022</v>
      </c>
      <c r="C2898" s="25" t="s">
        <v>3</v>
      </c>
      <c r="D2898" s="25" t="s">
        <v>493</v>
      </c>
      <c r="E2898" s="25" t="s">
        <v>102</v>
      </c>
      <c r="F2898" s="23" t="s">
        <v>103</v>
      </c>
      <c r="G2898" s="23" t="s">
        <v>539</v>
      </c>
      <c r="H2898" s="32" t="s">
        <v>364</v>
      </c>
      <c r="I2898" s="32" t="s">
        <v>536</v>
      </c>
      <c r="J2898" s="135">
        <v>120</v>
      </c>
      <c r="K2898" s="28">
        <v>0.81667000000000001</v>
      </c>
      <c r="L2898" s="28">
        <f t="shared" si="86"/>
        <v>0.5625</v>
      </c>
      <c r="O2898" s="77">
        <v>0.68925999999999998</v>
      </c>
      <c r="BF2898" s="106"/>
    </row>
    <row r="2899" spans="1:58" x14ac:dyDescent="0.25">
      <c r="A2899" t="s">
        <v>17</v>
      </c>
      <c r="B2899" s="25">
        <v>2023</v>
      </c>
      <c r="C2899" s="25" t="s">
        <v>0</v>
      </c>
      <c r="D2899" s="25" t="s">
        <v>537</v>
      </c>
      <c r="E2899" s="25" t="s">
        <v>102</v>
      </c>
      <c r="F2899" s="23" t="s">
        <v>103</v>
      </c>
      <c r="G2899" s="23" t="s">
        <v>539</v>
      </c>
      <c r="H2899" s="32" t="s">
        <v>364</v>
      </c>
      <c r="I2899" s="32" t="s">
        <v>536</v>
      </c>
      <c r="J2899" s="135">
        <v>125</v>
      </c>
      <c r="K2899" s="28">
        <v>0.78400000000000003</v>
      </c>
      <c r="L2899" s="28">
        <f t="shared" si="86"/>
        <v>0.72199000000000002</v>
      </c>
      <c r="O2899" s="77">
        <v>0.66224000000000005</v>
      </c>
      <c r="BF2899" s="106"/>
    </row>
    <row r="2900" spans="1:58" x14ac:dyDescent="0.25">
      <c r="A2900" t="s">
        <v>17</v>
      </c>
      <c r="B2900" s="25">
        <v>2018</v>
      </c>
      <c r="C2900" s="25" t="s">
        <v>0</v>
      </c>
      <c r="D2900" s="25" t="s">
        <v>54</v>
      </c>
      <c r="E2900" s="25" t="s">
        <v>104</v>
      </c>
      <c r="F2900" s="23" t="s">
        <v>105</v>
      </c>
      <c r="G2900" s="23" t="s">
        <v>540</v>
      </c>
      <c r="H2900" s="32" t="s">
        <v>367</v>
      </c>
      <c r="I2900" s="32" t="s">
        <v>536</v>
      </c>
      <c r="J2900" s="135">
        <v>50</v>
      </c>
      <c r="K2900" s="28">
        <v>0.94</v>
      </c>
      <c r="L2900" s="28">
        <f t="shared" si="86"/>
        <v>0.86385999999999996</v>
      </c>
      <c r="O2900" s="77">
        <v>0.64649000000000001</v>
      </c>
      <c r="BF2900" s="106"/>
    </row>
    <row r="2901" spans="1:58" x14ac:dyDescent="0.25">
      <c r="A2901" t="s">
        <v>17</v>
      </c>
      <c r="B2901" s="25">
        <v>2018</v>
      </c>
      <c r="C2901" s="25" t="s">
        <v>1</v>
      </c>
      <c r="D2901" s="25" t="s">
        <v>56</v>
      </c>
      <c r="E2901" s="25" t="s">
        <v>104</v>
      </c>
      <c r="F2901" s="23" t="s">
        <v>105</v>
      </c>
      <c r="G2901" s="23" t="s">
        <v>540</v>
      </c>
      <c r="H2901" s="32" t="s">
        <v>367</v>
      </c>
      <c r="I2901" s="32" t="s">
        <v>536</v>
      </c>
      <c r="J2901" s="135">
        <v>59</v>
      </c>
      <c r="K2901" s="28">
        <v>0.96609999999999996</v>
      </c>
      <c r="L2901" s="28">
        <f t="shared" si="86"/>
        <v>0.86836000000000002</v>
      </c>
      <c r="O2901" s="77">
        <v>0.66595000000000004</v>
      </c>
      <c r="BF2901" s="106"/>
    </row>
    <row r="2902" spans="1:58" x14ac:dyDescent="0.25">
      <c r="A2902" t="s">
        <v>17</v>
      </c>
      <c r="B2902" s="25">
        <v>2018</v>
      </c>
      <c r="C2902" s="25" t="s">
        <v>2</v>
      </c>
      <c r="D2902" s="25" t="s">
        <v>57</v>
      </c>
      <c r="E2902" s="25" t="s">
        <v>104</v>
      </c>
      <c r="F2902" s="23" t="s">
        <v>105</v>
      </c>
      <c r="G2902" s="23" t="s">
        <v>540</v>
      </c>
      <c r="H2902" s="32" t="s">
        <v>367</v>
      </c>
      <c r="I2902" s="32" t="s">
        <v>536</v>
      </c>
      <c r="J2902" s="135">
        <v>47</v>
      </c>
      <c r="K2902" s="28">
        <v>0.85106000000000004</v>
      </c>
      <c r="L2902" s="28">
        <f t="shared" si="86"/>
        <v>0.88675000000000004</v>
      </c>
      <c r="O2902" s="77">
        <v>0.65563000000000005</v>
      </c>
      <c r="BF2902" s="106"/>
    </row>
    <row r="2903" spans="1:58" x14ac:dyDescent="0.25">
      <c r="A2903" t="s">
        <v>17</v>
      </c>
      <c r="B2903" s="25">
        <v>2018</v>
      </c>
      <c r="C2903" s="25" t="s">
        <v>3</v>
      </c>
      <c r="D2903" s="25" t="s">
        <v>58</v>
      </c>
      <c r="E2903" s="25" t="s">
        <v>104</v>
      </c>
      <c r="F2903" s="23" t="s">
        <v>105</v>
      </c>
      <c r="G2903" s="23" t="s">
        <v>540</v>
      </c>
      <c r="H2903" s="32" t="s">
        <v>367</v>
      </c>
      <c r="I2903" s="32" t="s">
        <v>536</v>
      </c>
      <c r="J2903" s="135">
        <v>59</v>
      </c>
      <c r="K2903" s="28">
        <v>0.94915000000000005</v>
      </c>
      <c r="L2903" s="28">
        <f t="shared" si="86"/>
        <v>0.88641000000000003</v>
      </c>
      <c r="O2903" s="77">
        <v>0.64424999999999999</v>
      </c>
      <c r="BF2903" s="106"/>
    </row>
    <row r="2904" spans="1:58" x14ac:dyDescent="0.25">
      <c r="A2904" t="s">
        <v>17</v>
      </c>
      <c r="B2904" s="25">
        <v>2019</v>
      </c>
      <c r="C2904" s="25" t="s">
        <v>0</v>
      </c>
      <c r="D2904" s="25" t="s">
        <v>59</v>
      </c>
      <c r="E2904" s="25" t="s">
        <v>104</v>
      </c>
      <c r="F2904" s="23" t="s">
        <v>105</v>
      </c>
      <c r="G2904" s="23" t="s">
        <v>540</v>
      </c>
      <c r="H2904" s="32" t="s">
        <v>367</v>
      </c>
      <c r="I2904" s="32" t="s">
        <v>536</v>
      </c>
      <c r="J2904" s="135">
        <v>52</v>
      </c>
      <c r="K2904" s="28">
        <v>0.94230999999999998</v>
      </c>
      <c r="L2904" s="28">
        <f t="shared" si="86"/>
        <v>0.90498999999999996</v>
      </c>
      <c r="O2904" s="77">
        <v>0.67745999999999995</v>
      </c>
      <c r="BF2904" s="106"/>
    </row>
    <row r="2905" spans="1:58" x14ac:dyDescent="0.25">
      <c r="A2905" t="s">
        <v>17</v>
      </c>
      <c r="B2905" s="25">
        <v>2019</v>
      </c>
      <c r="C2905" s="25" t="s">
        <v>1</v>
      </c>
      <c r="D2905" s="25" t="s">
        <v>60</v>
      </c>
      <c r="E2905" s="25" t="s">
        <v>104</v>
      </c>
      <c r="F2905" s="23" t="s">
        <v>105</v>
      </c>
      <c r="G2905" s="23" t="s">
        <v>540</v>
      </c>
      <c r="H2905" s="32" t="s">
        <v>367</v>
      </c>
      <c r="I2905" s="32" t="s">
        <v>536</v>
      </c>
      <c r="J2905" s="135">
        <v>38</v>
      </c>
      <c r="K2905" s="28">
        <v>1</v>
      </c>
      <c r="L2905" s="28">
        <f t="shared" si="86"/>
        <v>0.90512999999999999</v>
      </c>
      <c r="O2905" s="77">
        <v>0.69386000000000003</v>
      </c>
      <c r="BF2905" s="106"/>
    </row>
    <row r="2906" spans="1:58" x14ac:dyDescent="0.25">
      <c r="A2906" t="s">
        <v>17</v>
      </c>
      <c r="B2906" s="25">
        <v>2019</v>
      </c>
      <c r="C2906" s="25" t="s">
        <v>2</v>
      </c>
      <c r="D2906" s="25" t="s">
        <v>61</v>
      </c>
      <c r="E2906" s="25" t="s">
        <v>104</v>
      </c>
      <c r="F2906" s="23" t="s">
        <v>105</v>
      </c>
      <c r="G2906" s="23" t="s">
        <v>540</v>
      </c>
      <c r="H2906" s="32" t="s">
        <v>367</v>
      </c>
      <c r="I2906" s="32" t="s">
        <v>536</v>
      </c>
      <c r="J2906" s="135">
        <v>54</v>
      </c>
      <c r="K2906" s="28">
        <v>0.96296000000000004</v>
      </c>
      <c r="L2906" s="28">
        <f t="shared" si="86"/>
        <v>0.88599000000000006</v>
      </c>
      <c r="O2906" s="77">
        <v>0.68513999999999997</v>
      </c>
      <c r="BF2906" s="106"/>
    </row>
    <row r="2907" spans="1:58" x14ac:dyDescent="0.25">
      <c r="A2907" t="s">
        <v>17</v>
      </c>
      <c r="B2907" s="25">
        <v>2019</v>
      </c>
      <c r="C2907" s="25" t="s">
        <v>3</v>
      </c>
      <c r="D2907" s="25" t="s">
        <v>62</v>
      </c>
      <c r="E2907" s="25" t="s">
        <v>104</v>
      </c>
      <c r="F2907" s="23" t="s">
        <v>105</v>
      </c>
      <c r="G2907" s="23" t="s">
        <v>540</v>
      </c>
      <c r="H2907" s="32" t="s">
        <v>367</v>
      </c>
      <c r="I2907" s="32" t="s">
        <v>536</v>
      </c>
      <c r="J2907" s="135">
        <v>43</v>
      </c>
      <c r="K2907" s="28">
        <v>0.93023</v>
      </c>
      <c r="L2907" s="28">
        <f t="shared" si="86"/>
        <v>0.74536000000000002</v>
      </c>
      <c r="O2907" s="77">
        <v>0.67325000000000002</v>
      </c>
      <c r="BF2907" s="106"/>
    </row>
    <row r="2908" spans="1:58" x14ac:dyDescent="0.25">
      <c r="A2908" t="s">
        <v>17</v>
      </c>
      <c r="B2908" s="25">
        <v>2020</v>
      </c>
      <c r="C2908" s="25" t="s">
        <v>0</v>
      </c>
      <c r="D2908" s="25" t="s">
        <v>63</v>
      </c>
      <c r="E2908" s="25" t="s">
        <v>104</v>
      </c>
      <c r="F2908" s="23" t="s">
        <v>105</v>
      </c>
      <c r="G2908" s="23" t="s">
        <v>540</v>
      </c>
      <c r="H2908" s="32" t="s">
        <v>367</v>
      </c>
      <c r="I2908" s="32" t="s">
        <v>536</v>
      </c>
      <c r="J2908" s="135">
        <v>68</v>
      </c>
      <c r="K2908" s="28">
        <v>0.88234999999999997</v>
      </c>
      <c r="L2908" s="28">
        <f t="shared" si="86"/>
        <v>0.79300999999999999</v>
      </c>
      <c r="O2908" s="77">
        <v>0.68518000000000001</v>
      </c>
      <c r="BF2908" s="106"/>
    </row>
    <row r="2909" spans="1:58" x14ac:dyDescent="0.25">
      <c r="A2909" t="s">
        <v>17</v>
      </c>
      <c r="B2909" s="25">
        <v>2020</v>
      </c>
      <c r="C2909" s="25" t="s">
        <v>1</v>
      </c>
      <c r="D2909" s="25" t="s">
        <v>64</v>
      </c>
      <c r="E2909" s="25" t="s">
        <v>104</v>
      </c>
      <c r="F2909" s="23" t="s">
        <v>105</v>
      </c>
      <c r="G2909" s="23" t="s">
        <v>540</v>
      </c>
      <c r="H2909" s="32" t="s">
        <v>367</v>
      </c>
      <c r="I2909" s="32" t="s">
        <v>536</v>
      </c>
      <c r="J2909" s="135">
        <v>42</v>
      </c>
      <c r="K2909" s="28">
        <v>0.92857000000000001</v>
      </c>
      <c r="L2909" s="28">
        <f t="shared" si="86"/>
        <v>0.70157000000000003</v>
      </c>
      <c r="O2909" s="77">
        <v>0.67054000000000002</v>
      </c>
      <c r="BF2909" s="106"/>
    </row>
    <row r="2910" spans="1:58" x14ac:dyDescent="0.25">
      <c r="A2910" t="s">
        <v>17</v>
      </c>
      <c r="B2910" s="25">
        <v>2020</v>
      </c>
      <c r="C2910" s="25" t="s">
        <v>2</v>
      </c>
      <c r="D2910" s="25" t="s">
        <v>65</v>
      </c>
      <c r="E2910" s="25" t="s">
        <v>104</v>
      </c>
      <c r="F2910" s="23" t="s">
        <v>105</v>
      </c>
      <c r="G2910" s="23" t="s">
        <v>540</v>
      </c>
      <c r="H2910" s="32" t="s">
        <v>367</v>
      </c>
      <c r="I2910" s="32" t="s">
        <v>536</v>
      </c>
      <c r="J2910" s="135">
        <v>37</v>
      </c>
      <c r="K2910" s="28">
        <v>0.86485999999999996</v>
      </c>
      <c r="L2910" s="28">
        <f t="shared" si="86"/>
        <v>0.82979000000000003</v>
      </c>
      <c r="O2910" s="77">
        <v>0.68157999999999996</v>
      </c>
      <c r="BF2910" s="106"/>
    </row>
    <row r="2911" spans="1:58" x14ac:dyDescent="0.25">
      <c r="A2911" t="s">
        <v>17</v>
      </c>
      <c r="B2911" s="25">
        <v>2020</v>
      </c>
      <c r="C2911" s="25" t="s">
        <v>3</v>
      </c>
      <c r="D2911" s="25" t="s">
        <v>66</v>
      </c>
      <c r="E2911" s="25" t="s">
        <v>104</v>
      </c>
      <c r="F2911" s="23" t="s">
        <v>105</v>
      </c>
      <c r="G2911" s="23" t="s">
        <v>540</v>
      </c>
      <c r="H2911" s="32" t="s">
        <v>367</v>
      </c>
      <c r="I2911" s="32" t="s">
        <v>536</v>
      </c>
      <c r="J2911" s="135">
        <v>41</v>
      </c>
      <c r="K2911" s="28">
        <v>1</v>
      </c>
      <c r="L2911" s="28">
        <f t="shared" si="86"/>
        <v>0.92795000000000005</v>
      </c>
      <c r="O2911" s="77">
        <v>0.67688999999999999</v>
      </c>
      <c r="BF2911" s="106"/>
    </row>
    <row r="2912" spans="1:58" x14ac:dyDescent="0.25">
      <c r="A2912" t="s">
        <v>17</v>
      </c>
      <c r="B2912" s="25">
        <v>2021</v>
      </c>
      <c r="C2912" s="25" t="s">
        <v>0</v>
      </c>
      <c r="D2912" s="25" t="s">
        <v>67</v>
      </c>
      <c r="E2912" s="25" t="s">
        <v>104</v>
      </c>
      <c r="F2912" s="23" t="s">
        <v>105</v>
      </c>
      <c r="G2912" s="23" t="s">
        <v>540</v>
      </c>
      <c r="H2912" s="32" t="s">
        <v>367</v>
      </c>
      <c r="I2912" s="32" t="s">
        <v>536</v>
      </c>
      <c r="J2912" s="135">
        <v>58</v>
      </c>
      <c r="K2912" s="28">
        <v>1</v>
      </c>
      <c r="L2912" s="28">
        <f t="shared" si="86"/>
        <v>0.94118000000000002</v>
      </c>
      <c r="O2912" s="77">
        <v>0.72143000000000002</v>
      </c>
      <c r="BF2912" s="106"/>
    </row>
    <row r="2913" spans="1:58" x14ac:dyDescent="0.25">
      <c r="A2913" t="s">
        <v>17</v>
      </c>
      <c r="B2913" s="25">
        <v>2021</v>
      </c>
      <c r="C2913" s="25" t="s">
        <v>1</v>
      </c>
      <c r="D2913" s="25" t="s">
        <v>68</v>
      </c>
      <c r="E2913" s="25" t="s">
        <v>104</v>
      </c>
      <c r="F2913" s="23" t="s">
        <v>105</v>
      </c>
      <c r="G2913" s="23" t="s">
        <v>540</v>
      </c>
      <c r="H2913" s="32" t="s">
        <v>367</v>
      </c>
      <c r="I2913" s="32" t="s">
        <v>536</v>
      </c>
      <c r="J2913" s="135">
        <v>51</v>
      </c>
      <c r="K2913" s="28">
        <v>0.96077999999999997</v>
      </c>
      <c r="L2913" s="28">
        <f t="shared" si="86"/>
        <v>0.92801999999999996</v>
      </c>
      <c r="O2913" s="77">
        <v>0.71777999999999997</v>
      </c>
      <c r="BF2913" s="106"/>
    </row>
    <row r="2914" spans="1:58" x14ac:dyDescent="0.25">
      <c r="A2914" t="s">
        <v>17</v>
      </c>
      <c r="B2914" s="25">
        <v>2021</v>
      </c>
      <c r="C2914" s="25" t="s">
        <v>2</v>
      </c>
      <c r="D2914" s="25" t="s">
        <v>69</v>
      </c>
      <c r="E2914" s="25" t="s">
        <v>104</v>
      </c>
      <c r="F2914" s="23" t="s">
        <v>105</v>
      </c>
      <c r="G2914" s="23" t="s">
        <v>540</v>
      </c>
      <c r="H2914" s="32" t="s">
        <v>367</v>
      </c>
      <c r="I2914" s="32" t="s">
        <v>536</v>
      </c>
      <c r="J2914" s="135">
        <v>58</v>
      </c>
      <c r="K2914" s="28">
        <v>0.87931000000000004</v>
      </c>
      <c r="L2914" s="28">
        <f t="shared" si="86"/>
        <v>0.90681999999999996</v>
      </c>
      <c r="O2914" s="77">
        <v>0.72623000000000004</v>
      </c>
      <c r="BF2914" s="106"/>
    </row>
    <row r="2915" spans="1:58" x14ac:dyDescent="0.25">
      <c r="A2915" t="s">
        <v>17</v>
      </c>
      <c r="B2915" s="25">
        <v>2021</v>
      </c>
      <c r="C2915" s="25" t="s">
        <v>3</v>
      </c>
      <c r="D2915" s="25" t="s">
        <v>70</v>
      </c>
      <c r="E2915" s="25" t="s">
        <v>104</v>
      </c>
      <c r="F2915" s="23" t="s">
        <v>105</v>
      </c>
      <c r="G2915" s="23" t="s">
        <v>540</v>
      </c>
      <c r="H2915" s="32" t="s">
        <v>367</v>
      </c>
      <c r="I2915" s="32" t="s">
        <v>536</v>
      </c>
      <c r="J2915" s="135">
        <v>61</v>
      </c>
      <c r="K2915" s="28">
        <v>0.91803000000000001</v>
      </c>
      <c r="L2915" s="28">
        <f t="shared" si="86"/>
        <v>0.87592999999999999</v>
      </c>
      <c r="O2915" s="77">
        <v>0.70416999999999996</v>
      </c>
      <c r="BF2915" s="106"/>
    </row>
    <row r="2916" spans="1:58" x14ac:dyDescent="0.25">
      <c r="A2916" t="s">
        <v>17</v>
      </c>
      <c r="B2916" s="25">
        <v>2022</v>
      </c>
      <c r="C2916" s="25" t="s">
        <v>0</v>
      </c>
      <c r="D2916" s="25" t="s">
        <v>71</v>
      </c>
      <c r="E2916" s="25" t="s">
        <v>104</v>
      </c>
      <c r="F2916" s="23" t="s">
        <v>105</v>
      </c>
      <c r="G2916" s="23" t="s">
        <v>540</v>
      </c>
      <c r="H2916" s="32" t="s">
        <v>367</v>
      </c>
      <c r="I2916" s="32" t="s">
        <v>536</v>
      </c>
      <c r="J2916" s="135">
        <v>69</v>
      </c>
      <c r="K2916" s="28">
        <v>0.88405999999999996</v>
      </c>
      <c r="L2916" s="28">
        <f t="shared" si="86"/>
        <v>0.86363999999999996</v>
      </c>
      <c r="O2916" s="77">
        <v>0.71772000000000002</v>
      </c>
      <c r="BF2916" s="106"/>
    </row>
    <row r="2917" spans="1:58" x14ac:dyDescent="0.25">
      <c r="A2917" t="s">
        <v>17</v>
      </c>
      <c r="B2917" s="25">
        <v>2022</v>
      </c>
      <c r="C2917" s="25" t="s">
        <v>1</v>
      </c>
      <c r="D2917" s="25" t="s">
        <v>72</v>
      </c>
      <c r="E2917" s="25" t="s">
        <v>104</v>
      </c>
      <c r="F2917" s="23" t="s">
        <v>105</v>
      </c>
      <c r="G2917" s="23" t="s">
        <v>540</v>
      </c>
      <c r="H2917" s="32" t="s">
        <v>367</v>
      </c>
      <c r="I2917" s="32" t="s">
        <v>536</v>
      </c>
      <c r="J2917" s="135">
        <v>64</v>
      </c>
      <c r="K2917" s="28">
        <v>0.95311999999999997</v>
      </c>
      <c r="L2917" s="28">
        <f t="shared" si="86"/>
        <v>0.80352999999999997</v>
      </c>
      <c r="O2917" s="77">
        <v>0.71509999999999996</v>
      </c>
      <c r="BF2917" s="106"/>
    </row>
    <row r="2918" spans="1:58" x14ac:dyDescent="0.25">
      <c r="A2918" t="s">
        <v>17</v>
      </c>
      <c r="B2918" s="25">
        <v>2022</v>
      </c>
      <c r="C2918" s="25" t="s">
        <v>2</v>
      </c>
      <c r="D2918" s="25" t="s">
        <v>73</v>
      </c>
      <c r="E2918" s="25" t="s">
        <v>104</v>
      </c>
      <c r="F2918" s="23" t="s">
        <v>105</v>
      </c>
      <c r="G2918" s="23" t="s">
        <v>540</v>
      </c>
      <c r="H2918" s="32" t="s">
        <v>367</v>
      </c>
      <c r="I2918" s="32" t="s">
        <v>536</v>
      </c>
      <c r="J2918" s="135">
        <v>47</v>
      </c>
      <c r="K2918" s="28">
        <v>0.91488999999999998</v>
      </c>
      <c r="L2918" s="28">
        <f t="shared" si="86"/>
        <v>0.82677</v>
      </c>
      <c r="O2918" s="77">
        <v>0.71452000000000004</v>
      </c>
      <c r="BF2918" s="106"/>
    </row>
    <row r="2919" spans="1:58" x14ac:dyDescent="0.25">
      <c r="A2919" t="s">
        <v>17</v>
      </c>
      <c r="B2919" s="25">
        <v>2022</v>
      </c>
      <c r="C2919" s="25" t="s">
        <v>3</v>
      </c>
      <c r="D2919" s="25" t="s">
        <v>493</v>
      </c>
      <c r="E2919" s="25" t="s">
        <v>104</v>
      </c>
      <c r="F2919" s="23" t="s">
        <v>105</v>
      </c>
      <c r="G2919" s="23" t="s">
        <v>540</v>
      </c>
      <c r="H2919" s="32" t="s">
        <v>367</v>
      </c>
      <c r="I2919" s="32" t="s">
        <v>536</v>
      </c>
      <c r="J2919" s="135">
        <v>49</v>
      </c>
      <c r="K2919" s="28">
        <v>0.89795999999999998</v>
      </c>
      <c r="L2919" s="28">
        <f t="shared" si="86"/>
        <v>0.82994999999999997</v>
      </c>
      <c r="O2919" s="77">
        <v>0.68925999999999998</v>
      </c>
      <c r="BF2919" s="106"/>
    </row>
    <row r="2920" spans="1:58" x14ac:dyDescent="0.25">
      <c r="A2920" t="s">
        <v>17</v>
      </c>
      <c r="B2920" s="25">
        <v>2023</v>
      </c>
      <c r="C2920" s="25" t="s">
        <v>0</v>
      </c>
      <c r="D2920" s="25" t="s">
        <v>537</v>
      </c>
      <c r="E2920" s="25" t="s">
        <v>104</v>
      </c>
      <c r="F2920" s="23" t="s">
        <v>105</v>
      </c>
      <c r="G2920" s="23" t="s">
        <v>540</v>
      </c>
      <c r="H2920" s="32" t="s">
        <v>367</v>
      </c>
      <c r="I2920" s="32" t="s">
        <v>536</v>
      </c>
      <c r="J2920" s="135">
        <v>57</v>
      </c>
      <c r="K2920" s="28">
        <v>0.77193000000000001</v>
      </c>
      <c r="L2920" s="28">
        <f t="shared" si="86"/>
        <v>0.72031999999999996</v>
      </c>
      <c r="O2920" s="77">
        <v>0.66224000000000005</v>
      </c>
      <c r="BF2920" s="106"/>
    </row>
    <row r="2921" spans="1:58" x14ac:dyDescent="0.25">
      <c r="A2921" t="s">
        <v>17</v>
      </c>
      <c r="B2921" s="25">
        <v>2018</v>
      </c>
      <c r="C2921" s="25" t="s">
        <v>0</v>
      </c>
      <c r="D2921" s="25" t="s">
        <v>54</v>
      </c>
      <c r="E2921" s="25" t="s">
        <v>106</v>
      </c>
      <c r="F2921" s="23" t="s">
        <v>107</v>
      </c>
      <c r="G2921" s="23" t="s">
        <v>539</v>
      </c>
      <c r="H2921" s="32" t="s">
        <v>364</v>
      </c>
      <c r="I2921" s="32" t="s">
        <v>536</v>
      </c>
      <c r="J2921" s="135">
        <v>144</v>
      </c>
      <c r="K2921" s="28">
        <v>1.389E-2</v>
      </c>
      <c r="L2921" s="28">
        <f t="shared" si="86"/>
        <v>0.26190000000000002</v>
      </c>
      <c r="O2921" s="77">
        <v>0.64649000000000001</v>
      </c>
      <c r="BF2921" s="106"/>
    </row>
    <row r="2922" spans="1:58" x14ac:dyDescent="0.25">
      <c r="A2922" t="s">
        <v>17</v>
      </c>
      <c r="B2922" s="25">
        <v>2018</v>
      </c>
      <c r="C2922" s="25" t="s">
        <v>1</v>
      </c>
      <c r="D2922" s="25" t="s">
        <v>56</v>
      </c>
      <c r="E2922" s="25" t="s">
        <v>106</v>
      </c>
      <c r="F2922" s="23" t="s">
        <v>107</v>
      </c>
      <c r="G2922" s="23" t="s">
        <v>539</v>
      </c>
      <c r="H2922" s="32" t="s">
        <v>364</v>
      </c>
      <c r="I2922" s="32" t="s">
        <v>536</v>
      </c>
      <c r="J2922" s="135">
        <v>112</v>
      </c>
      <c r="K2922" s="28">
        <v>8.9300000000000004E-3</v>
      </c>
      <c r="L2922" s="28">
        <f t="shared" si="86"/>
        <v>0.31324999999999997</v>
      </c>
      <c r="O2922" s="77">
        <v>0.66595000000000004</v>
      </c>
      <c r="BF2922" s="106"/>
    </row>
    <row r="2923" spans="1:58" x14ac:dyDescent="0.25">
      <c r="A2923" t="s">
        <v>17</v>
      </c>
      <c r="B2923" s="25">
        <v>2018</v>
      </c>
      <c r="C2923" s="25" t="s">
        <v>2</v>
      </c>
      <c r="D2923" s="25" t="s">
        <v>57</v>
      </c>
      <c r="E2923" s="25" t="s">
        <v>106</v>
      </c>
      <c r="F2923" s="23" t="s">
        <v>107</v>
      </c>
      <c r="G2923" s="23" t="s">
        <v>539</v>
      </c>
      <c r="H2923" s="32" t="s">
        <v>364</v>
      </c>
      <c r="I2923" s="32" t="s">
        <v>536</v>
      </c>
      <c r="J2923" s="135">
        <v>88</v>
      </c>
      <c r="K2923" s="28">
        <v>2.273E-2</v>
      </c>
      <c r="L2923" s="28">
        <f t="shared" si="86"/>
        <v>0.35293999999999998</v>
      </c>
      <c r="O2923" s="77">
        <v>0.65563000000000005</v>
      </c>
      <c r="BF2923" s="106"/>
    </row>
    <row r="2924" spans="1:58" x14ac:dyDescent="0.25">
      <c r="A2924" t="s">
        <v>17</v>
      </c>
      <c r="B2924" s="25">
        <v>2018</v>
      </c>
      <c r="C2924" s="25" t="s">
        <v>3</v>
      </c>
      <c r="D2924" s="25" t="s">
        <v>58</v>
      </c>
      <c r="E2924" s="25" t="s">
        <v>106</v>
      </c>
      <c r="F2924" s="23" t="s">
        <v>107</v>
      </c>
      <c r="G2924" s="23" t="s">
        <v>539</v>
      </c>
      <c r="H2924" s="32" t="s">
        <v>364</v>
      </c>
      <c r="I2924" s="32" t="s">
        <v>536</v>
      </c>
      <c r="J2924" s="135">
        <v>78</v>
      </c>
      <c r="K2924" s="28">
        <v>6.4100000000000004E-2</v>
      </c>
      <c r="L2924" s="28">
        <f t="shared" si="86"/>
        <v>0.45771000000000001</v>
      </c>
      <c r="O2924" s="77">
        <v>0.64424999999999999</v>
      </c>
      <c r="BF2924" s="106"/>
    </row>
    <row r="2925" spans="1:58" x14ac:dyDescent="0.25">
      <c r="A2925" t="s">
        <v>17</v>
      </c>
      <c r="B2925" s="25">
        <v>2019</v>
      </c>
      <c r="C2925" s="25" t="s">
        <v>0</v>
      </c>
      <c r="D2925" s="25" t="s">
        <v>59</v>
      </c>
      <c r="E2925" s="25" t="s">
        <v>106</v>
      </c>
      <c r="F2925" s="23" t="s">
        <v>107</v>
      </c>
      <c r="G2925" s="23" t="s">
        <v>539</v>
      </c>
      <c r="H2925" s="32" t="s">
        <v>364</v>
      </c>
      <c r="I2925" s="32" t="s">
        <v>536</v>
      </c>
      <c r="J2925" s="135">
        <v>77</v>
      </c>
      <c r="K2925" s="28">
        <v>0</v>
      </c>
      <c r="L2925" s="28">
        <f t="shared" si="86"/>
        <v>0.40222999999999998</v>
      </c>
      <c r="O2925" s="77">
        <v>0.67745999999999995</v>
      </c>
      <c r="BF2925" s="106"/>
    </row>
    <row r="2926" spans="1:58" x14ac:dyDescent="0.25">
      <c r="A2926" t="s">
        <v>17</v>
      </c>
      <c r="B2926" s="25">
        <v>2019</v>
      </c>
      <c r="C2926" s="25" t="s">
        <v>1</v>
      </c>
      <c r="D2926" s="25" t="s">
        <v>60</v>
      </c>
      <c r="E2926" s="25" t="s">
        <v>106</v>
      </c>
      <c r="F2926" s="23" t="s">
        <v>107</v>
      </c>
      <c r="G2926" s="23" t="s">
        <v>539</v>
      </c>
      <c r="H2926" s="32" t="s">
        <v>364</v>
      </c>
      <c r="I2926" s="32" t="s">
        <v>536</v>
      </c>
      <c r="J2926" s="135">
        <v>88</v>
      </c>
      <c r="K2926" s="28">
        <v>9.0910000000000005E-2</v>
      </c>
      <c r="L2926" s="28">
        <f t="shared" si="86"/>
        <v>0.47367999999999999</v>
      </c>
      <c r="O2926" s="77">
        <v>0.69386000000000003</v>
      </c>
      <c r="BF2926" s="106"/>
    </row>
    <row r="2927" spans="1:58" x14ac:dyDescent="0.25">
      <c r="A2927" t="s">
        <v>17</v>
      </c>
      <c r="B2927" s="25">
        <v>2019</v>
      </c>
      <c r="C2927" s="25" t="s">
        <v>2</v>
      </c>
      <c r="D2927" s="25" t="s">
        <v>61</v>
      </c>
      <c r="E2927" s="25" t="s">
        <v>106</v>
      </c>
      <c r="F2927" s="23" t="s">
        <v>107</v>
      </c>
      <c r="G2927" s="23" t="s">
        <v>539</v>
      </c>
      <c r="H2927" s="32" t="s">
        <v>364</v>
      </c>
      <c r="I2927" s="32" t="s">
        <v>536</v>
      </c>
      <c r="J2927" s="135">
        <v>92</v>
      </c>
      <c r="K2927" s="28">
        <v>0.17391000000000001</v>
      </c>
      <c r="L2927" s="28">
        <f t="shared" si="86"/>
        <v>0.48598000000000002</v>
      </c>
      <c r="O2927" s="77">
        <v>0.68513999999999997</v>
      </c>
      <c r="BF2927" s="106"/>
    </row>
    <row r="2928" spans="1:58" x14ac:dyDescent="0.25">
      <c r="A2928" t="s">
        <v>17</v>
      </c>
      <c r="B2928" s="25">
        <v>2019</v>
      </c>
      <c r="C2928" s="25" t="s">
        <v>3</v>
      </c>
      <c r="D2928" s="25" t="s">
        <v>62</v>
      </c>
      <c r="E2928" s="25" t="s">
        <v>106</v>
      </c>
      <c r="F2928" s="23" t="s">
        <v>107</v>
      </c>
      <c r="G2928" s="23" t="s">
        <v>539</v>
      </c>
      <c r="H2928" s="32" t="s">
        <v>364</v>
      </c>
      <c r="I2928" s="32" t="s">
        <v>536</v>
      </c>
      <c r="J2928" s="135">
        <v>89</v>
      </c>
      <c r="K2928" s="28">
        <v>0.16854</v>
      </c>
      <c r="L2928" s="28">
        <f t="shared" si="86"/>
        <v>0.52315</v>
      </c>
      <c r="O2928" s="77">
        <v>0.67325000000000002</v>
      </c>
      <c r="BF2928" s="106"/>
    </row>
    <row r="2929" spans="1:58" x14ac:dyDescent="0.25">
      <c r="A2929" t="s">
        <v>17</v>
      </c>
      <c r="B2929" s="25">
        <v>2020</v>
      </c>
      <c r="C2929" s="25" t="s">
        <v>0</v>
      </c>
      <c r="D2929" s="25" t="s">
        <v>63</v>
      </c>
      <c r="E2929" s="25" t="s">
        <v>106</v>
      </c>
      <c r="F2929" s="23" t="s">
        <v>107</v>
      </c>
      <c r="G2929" s="23" t="s">
        <v>539</v>
      </c>
      <c r="H2929" s="32" t="s">
        <v>364</v>
      </c>
      <c r="I2929" s="32" t="s">
        <v>536</v>
      </c>
      <c r="J2929" s="135">
        <v>71</v>
      </c>
      <c r="K2929" s="28">
        <v>4.2250000000000003E-2</v>
      </c>
      <c r="L2929" s="28">
        <f t="shared" si="86"/>
        <v>0.50241999999999998</v>
      </c>
      <c r="O2929" s="77">
        <v>0.68518000000000001</v>
      </c>
      <c r="BF2929" s="106"/>
    </row>
    <row r="2930" spans="1:58" x14ac:dyDescent="0.25">
      <c r="A2930" t="s">
        <v>17</v>
      </c>
      <c r="B2930" s="25">
        <v>2020</v>
      </c>
      <c r="C2930" s="25" t="s">
        <v>1</v>
      </c>
      <c r="D2930" s="25" t="s">
        <v>64</v>
      </c>
      <c r="E2930" s="25" t="s">
        <v>106</v>
      </c>
      <c r="F2930" s="23" t="s">
        <v>107</v>
      </c>
      <c r="G2930" s="23" t="s">
        <v>539</v>
      </c>
      <c r="H2930" s="32" t="s">
        <v>364</v>
      </c>
      <c r="I2930" s="32" t="s">
        <v>536</v>
      </c>
      <c r="J2930" s="135">
        <v>55</v>
      </c>
      <c r="K2930" s="28">
        <v>5.4550000000000001E-2</v>
      </c>
      <c r="L2930" s="28">
        <f t="shared" si="86"/>
        <v>0.24468000000000001</v>
      </c>
      <c r="O2930" s="77">
        <v>0.67054000000000002</v>
      </c>
      <c r="BF2930" s="106"/>
    </row>
    <row r="2931" spans="1:58" x14ac:dyDescent="0.25">
      <c r="A2931" t="s">
        <v>17</v>
      </c>
      <c r="B2931" s="25">
        <v>2020</v>
      </c>
      <c r="C2931" s="25" t="s">
        <v>2</v>
      </c>
      <c r="D2931" s="25" t="s">
        <v>65</v>
      </c>
      <c r="E2931" s="25" t="s">
        <v>106</v>
      </c>
      <c r="F2931" s="23" t="s">
        <v>107</v>
      </c>
      <c r="G2931" s="23" t="s">
        <v>539</v>
      </c>
      <c r="H2931" s="32" t="s">
        <v>364</v>
      </c>
      <c r="I2931" s="32" t="s">
        <v>536</v>
      </c>
      <c r="J2931" s="135">
        <v>72</v>
      </c>
      <c r="K2931" s="28">
        <v>1.389E-2</v>
      </c>
      <c r="L2931" s="28">
        <f t="shared" si="86"/>
        <v>0.46471000000000001</v>
      </c>
      <c r="O2931" s="77">
        <v>0.68157999999999996</v>
      </c>
      <c r="BF2931" s="106"/>
    </row>
    <row r="2932" spans="1:58" x14ac:dyDescent="0.25">
      <c r="A2932" t="s">
        <v>17</v>
      </c>
      <c r="B2932" s="25">
        <v>2020</v>
      </c>
      <c r="C2932" s="25" t="s">
        <v>3</v>
      </c>
      <c r="D2932" s="25" t="s">
        <v>66</v>
      </c>
      <c r="E2932" s="25" t="s">
        <v>106</v>
      </c>
      <c r="F2932" s="23" t="s">
        <v>107</v>
      </c>
      <c r="G2932" s="23" t="s">
        <v>539</v>
      </c>
      <c r="H2932" s="32" t="s">
        <v>364</v>
      </c>
      <c r="I2932" s="32" t="s">
        <v>536</v>
      </c>
      <c r="J2932" s="135">
        <v>67</v>
      </c>
      <c r="K2932" s="28">
        <v>1.4930000000000001E-2</v>
      </c>
      <c r="L2932" s="28">
        <f t="shared" si="86"/>
        <v>0.55330000000000001</v>
      </c>
      <c r="O2932" s="77">
        <v>0.67688999999999999</v>
      </c>
      <c r="BF2932" s="106"/>
    </row>
    <row r="2933" spans="1:58" x14ac:dyDescent="0.25">
      <c r="A2933" t="s">
        <v>17</v>
      </c>
      <c r="B2933" s="25">
        <v>2021</v>
      </c>
      <c r="C2933" s="25" t="s">
        <v>0</v>
      </c>
      <c r="D2933" s="25" t="s">
        <v>67</v>
      </c>
      <c r="E2933" s="25" t="s">
        <v>106</v>
      </c>
      <c r="F2933" s="23" t="s">
        <v>107</v>
      </c>
      <c r="G2933" s="23" t="s">
        <v>539</v>
      </c>
      <c r="H2933" s="32" t="s">
        <v>364</v>
      </c>
      <c r="I2933" s="32" t="s">
        <v>536</v>
      </c>
      <c r="J2933" s="135">
        <v>66</v>
      </c>
      <c r="K2933" s="28">
        <v>1.515E-2</v>
      </c>
      <c r="L2933" s="28">
        <f t="shared" si="86"/>
        <v>0.55495000000000005</v>
      </c>
      <c r="O2933" s="77">
        <v>0.72143000000000002</v>
      </c>
      <c r="BF2933" s="106"/>
    </row>
    <row r="2934" spans="1:58" x14ac:dyDescent="0.25">
      <c r="A2934" t="s">
        <v>17</v>
      </c>
      <c r="B2934" s="25">
        <v>2021</v>
      </c>
      <c r="C2934" s="25" t="s">
        <v>1</v>
      </c>
      <c r="D2934" s="25" t="s">
        <v>68</v>
      </c>
      <c r="E2934" s="25" t="s">
        <v>106</v>
      </c>
      <c r="F2934" s="23" t="s">
        <v>107</v>
      </c>
      <c r="G2934" s="23" t="s">
        <v>539</v>
      </c>
      <c r="H2934" s="32" t="s">
        <v>364</v>
      </c>
      <c r="I2934" s="32" t="s">
        <v>536</v>
      </c>
      <c r="J2934" s="135">
        <v>71</v>
      </c>
      <c r="K2934" s="28">
        <v>0</v>
      </c>
      <c r="L2934" s="28">
        <f t="shared" si="86"/>
        <v>0.55728999999999995</v>
      </c>
      <c r="O2934" s="77">
        <v>0.71777999999999997</v>
      </c>
      <c r="BF2934" s="106"/>
    </row>
    <row r="2935" spans="1:58" x14ac:dyDescent="0.25">
      <c r="A2935" t="s">
        <v>17</v>
      </c>
      <c r="B2935" s="25">
        <v>2021</v>
      </c>
      <c r="C2935" s="25" t="s">
        <v>2</v>
      </c>
      <c r="D2935" s="25" t="s">
        <v>69</v>
      </c>
      <c r="E2935" s="25" t="s">
        <v>106</v>
      </c>
      <c r="F2935" s="23" t="s">
        <v>107</v>
      </c>
      <c r="G2935" s="23" t="s">
        <v>539</v>
      </c>
      <c r="H2935" s="32" t="s">
        <v>364</v>
      </c>
      <c r="I2935" s="32" t="s">
        <v>536</v>
      </c>
      <c r="J2935" s="135">
        <v>70</v>
      </c>
      <c r="K2935" s="28">
        <v>0</v>
      </c>
      <c r="L2935" s="28">
        <f t="shared" si="86"/>
        <v>0.47541</v>
      </c>
      <c r="O2935" s="77">
        <v>0.72623000000000004</v>
      </c>
      <c r="BF2935" s="106"/>
    </row>
    <row r="2936" spans="1:58" x14ac:dyDescent="0.25">
      <c r="A2936" t="s">
        <v>17</v>
      </c>
      <c r="B2936" s="25">
        <v>2021</v>
      </c>
      <c r="C2936" s="25" t="s">
        <v>3</v>
      </c>
      <c r="D2936" s="25" t="s">
        <v>70</v>
      </c>
      <c r="E2936" s="25" t="s">
        <v>106</v>
      </c>
      <c r="F2936" s="23" t="s">
        <v>107</v>
      </c>
      <c r="G2936" s="23" t="s">
        <v>539</v>
      </c>
      <c r="H2936" s="32" t="s">
        <v>364</v>
      </c>
      <c r="I2936" s="32" t="s">
        <v>536</v>
      </c>
      <c r="J2936" s="135">
        <v>80</v>
      </c>
      <c r="K2936" s="28">
        <v>1.2500000000000001E-2</v>
      </c>
      <c r="L2936" s="28">
        <f t="shared" si="86"/>
        <v>0.53110000000000002</v>
      </c>
      <c r="O2936" s="77">
        <v>0.70416999999999996</v>
      </c>
      <c r="BF2936" s="106"/>
    </row>
    <row r="2937" spans="1:58" x14ac:dyDescent="0.25">
      <c r="A2937" t="s">
        <v>17</v>
      </c>
      <c r="B2937" s="25">
        <v>2022</v>
      </c>
      <c r="C2937" s="25" t="s">
        <v>0</v>
      </c>
      <c r="D2937" s="25" t="s">
        <v>71</v>
      </c>
      <c r="E2937" s="25" t="s">
        <v>106</v>
      </c>
      <c r="F2937" s="23" t="s">
        <v>107</v>
      </c>
      <c r="G2937" s="23" t="s">
        <v>539</v>
      </c>
      <c r="H2937" s="32" t="s">
        <v>364</v>
      </c>
      <c r="I2937" s="32" t="s">
        <v>536</v>
      </c>
      <c r="J2937" s="135">
        <v>62</v>
      </c>
      <c r="K2937" s="28">
        <v>6.4519999999999994E-2</v>
      </c>
      <c r="L2937" s="28">
        <f t="shared" si="86"/>
        <v>0.57923000000000002</v>
      </c>
      <c r="O2937" s="77">
        <v>0.71772000000000002</v>
      </c>
      <c r="BF2937" s="106"/>
    </row>
    <row r="2938" spans="1:58" x14ac:dyDescent="0.25">
      <c r="A2938" t="s">
        <v>17</v>
      </c>
      <c r="B2938" s="25">
        <v>2022</v>
      </c>
      <c r="C2938" s="25" t="s">
        <v>1</v>
      </c>
      <c r="D2938" s="25" t="s">
        <v>72</v>
      </c>
      <c r="E2938" s="25" t="s">
        <v>106</v>
      </c>
      <c r="F2938" s="23" t="s">
        <v>107</v>
      </c>
      <c r="G2938" s="23" t="s">
        <v>539</v>
      </c>
      <c r="H2938" s="32" t="s">
        <v>364</v>
      </c>
      <c r="I2938" s="32" t="s">
        <v>536</v>
      </c>
      <c r="J2938" s="135">
        <v>63</v>
      </c>
      <c r="K2938" s="28">
        <v>0.12698000000000001</v>
      </c>
      <c r="L2938" s="28">
        <f t="shared" si="86"/>
        <v>0.59064000000000005</v>
      </c>
      <c r="O2938" s="77">
        <v>0.71509999999999996</v>
      </c>
      <c r="BF2938" s="106"/>
    </row>
    <row r="2939" spans="1:58" x14ac:dyDescent="0.25">
      <c r="A2939" t="s">
        <v>17</v>
      </c>
      <c r="B2939" s="25">
        <v>2022</v>
      </c>
      <c r="C2939" s="25" t="s">
        <v>2</v>
      </c>
      <c r="D2939" s="25" t="s">
        <v>73</v>
      </c>
      <c r="E2939" s="25" t="s">
        <v>106</v>
      </c>
      <c r="F2939" s="23" t="s">
        <v>107</v>
      </c>
      <c r="G2939" s="23" t="s">
        <v>539</v>
      </c>
      <c r="H2939" s="32" t="s">
        <v>364</v>
      </c>
      <c r="I2939" s="32" t="s">
        <v>536</v>
      </c>
      <c r="J2939" s="135">
        <v>101</v>
      </c>
      <c r="K2939" s="28">
        <v>0.10891000000000001</v>
      </c>
      <c r="L2939" s="28">
        <f t="shared" si="86"/>
        <v>0.47863</v>
      </c>
      <c r="O2939" s="77">
        <v>0.71452000000000004</v>
      </c>
      <c r="BF2939" s="106"/>
    </row>
    <row r="2940" spans="1:58" x14ac:dyDescent="0.25">
      <c r="A2940" t="s">
        <v>17</v>
      </c>
      <c r="B2940" s="25">
        <v>2022</v>
      </c>
      <c r="C2940" s="25" t="s">
        <v>3</v>
      </c>
      <c r="D2940" s="25" t="s">
        <v>493</v>
      </c>
      <c r="E2940" s="25" t="s">
        <v>106</v>
      </c>
      <c r="F2940" s="23" t="s">
        <v>107</v>
      </c>
      <c r="G2940" s="23" t="s">
        <v>539</v>
      </c>
      <c r="H2940" s="32" t="s">
        <v>364</v>
      </c>
      <c r="I2940" s="32" t="s">
        <v>536</v>
      </c>
      <c r="J2940" s="135">
        <v>88</v>
      </c>
      <c r="K2940" s="28">
        <v>0.21590999999999999</v>
      </c>
      <c r="L2940" s="28">
        <f t="shared" si="86"/>
        <v>0.5625</v>
      </c>
      <c r="O2940" s="77">
        <v>0.68925999999999998</v>
      </c>
      <c r="BF2940" s="106"/>
    </row>
    <row r="2941" spans="1:58" x14ac:dyDescent="0.25">
      <c r="A2941" t="s">
        <v>17</v>
      </c>
      <c r="B2941" s="25">
        <v>2023</v>
      </c>
      <c r="C2941" s="25" t="s">
        <v>0</v>
      </c>
      <c r="D2941" s="25" t="s">
        <v>537</v>
      </c>
      <c r="E2941" s="25" t="s">
        <v>106</v>
      </c>
      <c r="F2941" s="23" t="s">
        <v>107</v>
      </c>
      <c r="G2941" s="23" t="s">
        <v>539</v>
      </c>
      <c r="H2941" s="32" t="s">
        <v>364</v>
      </c>
      <c r="I2941" s="32" t="s">
        <v>536</v>
      </c>
      <c r="J2941" s="135">
        <v>116</v>
      </c>
      <c r="K2941" s="28">
        <v>0.65517000000000003</v>
      </c>
      <c r="L2941" s="28">
        <f t="shared" si="86"/>
        <v>0.72199000000000002</v>
      </c>
      <c r="O2941" s="77">
        <v>0.66224000000000005</v>
      </c>
      <c r="BF2941" s="106"/>
    </row>
    <row r="2942" spans="1:58" x14ac:dyDescent="0.25">
      <c r="A2942" t="s">
        <v>17</v>
      </c>
      <c r="B2942" s="25">
        <v>2018</v>
      </c>
      <c r="C2942" s="25" t="s">
        <v>0</v>
      </c>
      <c r="D2942" s="25" t="s">
        <v>54</v>
      </c>
      <c r="E2942" s="25" t="s">
        <v>108</v>
      </c>
      <c r="F2942" s="23" t="s">
        <v>109</v>
      </c>
      <c r="G2942" s="23" t="s">
        <v>541</v>
      </c>
      <c r="H2942" s="32" t="s">
        <v>542</v>
      </c>
      <c r="I2942" s="32" t="s">
        <v>536</v>
      </c>
      <c r="J2942" s="135">
        <v>167</v>
      </c>
      <c r="K2942" s="28">
        <v>0.74850000000000005</v>
      </c>
      <c r="L2942" s="28">
        <f t="shared" si="86"/>
        <v>0.68576000000000004</v>
      </c>
      <c r="O2942" s="77">
        <v>0.64649000000000001</v>
      </c>
      <c r="BF2942" s="106"/>
    </row>
    <row r="2943" spans="1:58" x14ac:dyDescent="0.25">
      <c r="A2943" t="s">
        <v>17</v>
      </c>
      <c r="B2943" s="25">
        <v>2018</v>
      </c>
      <c r="C2943" s="25" t="s">
        <v>1</v>
      </c>
      <c r="D2943" s="25" t="s">
        <v>56</v>
      </c>
      <c r="E2943" s="25" t="s">
        <v>108</v>
      </c>
      <c r="F2943" s="23" t="s">
        <v>109</v>
      </c>
      <c r="G2943" s="23" t="s">
        <v>541</v>
      </c>
      <c r="H2943" s="32" t="s">
        <v>542</v>
      </c>
      <c r="I2943" s="32" t="s">
        <v>536</v>
      </c>
      <c r="J2943" s="135">
        <v>165</v>
      </c>
      <c r="K2943" s="28">
        <v>0.76970000000000005</v>
      </c>
      <c r="L2943" s="28">
        <f t="shared" si="86"/>
        <v>0.66754999999999998</v>
      </c>
      <c r="O2943" s="77">
        <v>0.66595000000000004</v>
      </c>
      <c r="BF2943" s="106"/>
    </row>
    <row r="2944" spans="1:58" x14ac:dyDescent="0.25">
      <c r="A2944" t="s">
        <v>17</v>
      </c>
      <c r="B2944" s="25">
        <v>2018</v>
      </c>
      <c r="C2944" s="25" t="s">
        <v>2</v>
      </c>
      <c r="D2944" s="25" t="s">
        <v>57</v>
      </c>
      <c r="E2944" s="25" t="s">
        <v>108</v>
      </c>
      <c r="F2944" s="23" t="s">
        <v>109</v>
      </c>
      <c r="G2944" s="23" t="s">
        <v>541</v>
      </c>
      <c r="H2944" s="32" t="s">
        <v>542</v>
      </c>
      <c r="I2944" s="32" t="s">
        <v>536</v>
      </c>
      <c r="J2944" s="135">
        <v>178</v>
      </c>
      <c r="K2944" s="28">
        <v>0.70225000000000004</v>
      </c>
      <c r="L2944" s="28">
        <f t="shared" si="86"/>
        <v>0.62238000000000004</v>
      </c>
      <c r="O2944" s="77">
        <v>0.65563000000000005</v>
      </c>
      <c r="BF2944" s="106"/>
    </row>
    <row r="2945" spans="1:58" x14ac:dyDescent="0.25">
      <c r="A2945" t="s">
        <v>17</v>
      </c>
      <c r="B2945" s="25">
        <v>2018</v>
      </c>
      <c r="C2945" s="25" t="s">
        <v>3</v>
      </c>
      <c r="D2945" s="25" t="s">
        <v>58</v>
      </c>
      <c r="E2945" s="25" t="s">
        <v>108</v>
      </c>
      <c r="F2945" s="23" t="s">
        <v>109</v>
      </c>
      <c r="G2945" s="23" t="s">
        <v>541</v>
      </c>
      <c r="H2945" s="32" t="s">
        <v>542</v>
      </c>
      <c r="I2945" s="32" t="s">
        <v>536</v>
      </c>
      <c r="J2945" s="135">
        <v>168</v>
      </c>
      <c r="K2945" s="28">
        <v>0.79166999999999998</v>
      </c>
      <c r="L2945" s="28">
        <f t="shared" si="86"/>
        <v>0.62382000000000004</v>
      </c>
      <c r="O2945" s="77">
        <v>0.64424999999999999</v>
      </c>
      <c r="BF2945" s="106"/>
    </row>
    <row r="2946" spans="1:58" x14ac:dyDescent="0.25">
      <c r="A2946" t="s">
        <v>17</v>
      </c>
      <c r="B2946" s="25">
        <v>2019</v>
      </c>
      <c r="C2946" s="25" t="s">
        <v>0</v>
      </c>
      <c r="D2946" s="25" t="s">
        <v>59</v>
      </c>
      <c r="E2946" s="25" t="s">
        <v>108</v>
      </c>
      <c r="F2946" s="23" t="s">
        <v>109</v>
      </c>
      <c r="G2946" s="23" t="s">
        <v>541</v>
      </c>
      <c r="H2946" s="32" t="s">
        <v>542</v>
      </c>
      <c r="I2946" s="32" t="s">
        <v>536</v>
      </c>
      <c r="J2946" s="135">
        <v>144</v>
      </c>
      <c r="K2946" s="28">
        <v>0.74306000000000005</v>
      </c>
      <c r="L2946" s="28">
        <f t="shared" ref="L2946:L3009" si="87">SUMIFS(K:K, E:E, G2946, D:D, D2946, I:I, I2946)</f>
        <v>0.68354999999999999</v>
      </c>
      <c r="O2946" s="77">
        <v>0.67745999999999995</v>
      </c>
      <c r="BF2946" s="106"/>
    </row>
    <row r="2947" spans="1:58" x14ac:dyDescent="0.25">
      <c r="A2947" t="s">
        <v>17</v>
      </c>
      <c r="B2947" s="25">
        <v>2019</v>
      </c>
      <c r="C2947" s="25" t="s">
        <v>1</v>
      </c>
      <c r="D2947" s="25" t="s">
        <v>60</v>
      </c>
      <c r="E2947" s="25" t="s">
        <v>108</v>
      </c>
      <c r="F2947" s="23" t="s">
        <v>109</v>
      </c>
      <c r="G2947" s="23" t="s">
        <v>541</v>
      </c>
      <c r="H2947" s="32" t="s">
        <v>542</v>
      </c>
      <c r="I2947" s="32" t="s">
        <v>536</v>
      </c>
      <c r="J2947" s="135">
        <v>156</v>
      </c>
      <c r="K2947" s="28">
        <v>0.80769000000000002</v>
      </c>
      <c r="L2947" s="28">
        <f t="shared" si="87"/>
        <v>0.72372000000000003</v>
      </c>
      <c r="O2947" s="77">
        <v>0.69386000000000003</v>
      </c>
      <c r="BF2947" s="106"/>
    </row>
    <row r="2948" spans="1:58" x14ac:dyDescent="0.25">
      <c r="A2948" t="s">
        <v>17</v>
      </c>
      <c r="B2948" s="25">
        <v>2019</v>
      </c>
      <c r="C2948" s="25" t="s">
        <v>2</v>
      </c>
      <c r="D2948" s="25" t="s">
        <v>61</v>
      </c>
      <c r="E2948" s="25" t="s">
        <v>108</v>
      </c>
      <c r="F2948" s="23" t="s">
        <v>109</v>
      </c>
      <c r="G2948" s="23" t="s">
        <v>541</v>
      </c>
      <c r="H2948" s="32" t="s">
        <v>542</v>
      </c>
      <c r="I2948" s="32" t="s">
        <v>536</v>
      </c>
      <c r="J2948" s="135">
        <v>152</v>
      </c>
      <c r="K2948" s="28">
        <v>0.86841999999999997</v>
      </c>
      <c r="L2948" s="28">
        <f t="shared" si="87"/>
        <v>0.73524999999999996</v>
      </c>
      <c r="O2948" s="77">
        <v>0.68513999999999997</v>
      </c>
      <c r="BF2948" s="106"/>
    </row>
    <row r="2949" spans="1:58" x14ac:dyDescent="0.25">
      <c r="A2949" t="s">
        <v>17</v>
      </c>
      <c r="B2949" s="25">
        <v>2019</v>
      </c>
      <c r="C2949" s="25" t="s">
        <v>3</v>
      </c>
      <c r="D2949" s="25" t="s">
        <v>62</v>
      </c>
      <c r="E2949" s="25" t="s">
        <v>108</v>
      </c>
      <c r="F2949" s="23" t="s">
        <v>109</v>
      </c>
      <c r="G2949" s="23" t="s">
        <v>541</v>
      </c>
      <c r="H2949" s="32" t="s">
        <v>542</v>
      </c>
      <c r="I2949" s="32" t="s">
        <v>536</v>
      </c>
      <c r="J2949" s="135">
        <v>167</v>
      </c>
      <c r="K2949" s="28">
        <v>0.80837999999999999</v>
      </c>
      <c r="L2949" s="28">
        <f t="shared" si="87"/>
        <v>0.69733000000000001</v>
      </c>
      <c r="O2949" s="77">
        <v>0.67325000000000002</v>
      </c>
      <c r="BF2949" s="106"/>
    </row>
    <row r="2950" spans="1:58" x14ac:dyDescent="0.25">
      <c r="A2950" t="s">
        <v>17</v>
      </c>
      <c r="B2950" s="25">
        <v>2020</v>
      </c>
      <c r="C2950" s="25" t="s">
        <v>0</v>
      </c>
      <c r="D2950" s="25" t="s">
        <v>63</v>
      </c>
      <c r="E2950" s="25" t="s">
        <v>108</v>
      </c>
      <c r="F2950" s="23" t="s">
        <v>109</v>
      </c>
      <c r="G2950" s="23" t="s">
        <v>541</v>
      </c>
      <c r="H2950" s="32" t="s">
        <v>542</v>
      </c>
      <c r="I2950" s="32" t="s">
        <v>536</v>
      </c>
      <c r="J2950" s="135">
        <v>181</v>
      </c>
      <c r="K2950" s="28">
        <v>0.87844999999999995</v>
      </c>
      <c r="L2950" s="28">
        <f t="shared" si="87"/>
        <v>0.71309999999999996</v>
      </c>
      <c r="O2950" s="77">
        <v>0.68518000000000001</v>
      </c>
      <c r="BF2950" s="106"/>
    </row>
    <row r="2951" spans="1:58" x14ac:dyDescent="0.25">
      <c r="A2951" t="s">
        <v>17</v>
      </c>
      <c r="B2951" s="25">
        <v>2020</v>
      </c>
      <c r="C2951" s="25" t="s">
        <v>1</v>
      </c>
      <c r="D2951" s="25" t="s">
        <v>64</v>
      </c>
      <c r="E2951" s="25" t="s">
        <v>108</v>
      </c>
      <c r="F2951" s="23" t="s">
        <v>109</v>
      </c>
      <c r="G2951" s="23" t="s">
        <v>541</v>
      </c>
      <c r="H2951" s="32" t="s">
        <v>542</v>
      </c>
      <c r="I2951" s="32" t="s">
        <v>536</v>
      </c>
      <c r="J2951" s="135">
        <v>80</v>
      </c>
      <c r="K2951" s="28">
        <v>0.8125</v>
      </c>
      <c r="L2951" s="28">
        <f t="shared" si="87"/>
        <v>0.71086000000000005</v>
      </c>
      <c r="O2951" s="77">
        <v>0.67054000000000002</v>
      </c>
      <c r="BF2951" s="106"/>
    </row>
    <row r="2952" spans="1:58" x14ac:dyDescent="0.25">
      <c r="A2952" t="s">
        <v>17</v>
      </c>
      <c r="B2952" s="25">
        <v>2020</v>
      </c>
      <c r="C2952" s="25" t="s">
        <v>2</v>
      </c>
      <c r="D2952" s="25" t="s">
        <v>65</v>
      </c>
      <c r="E2952" s="25" t="s">
        <v>108</v>
      </c>
      <c r="F2952" s="23" t="s">
        <v>109</v>
      </c>
      <c r="G2952" s="23" t="s">
        <v>541</v>
      </c>
      <c r="H2952" s="32" t="s">
        <v>542</v>
      </c>
      <c r="I2952" s="32" t="s">
        <v>536</v>
      </c>
      <c r="J2952" s="135">
        <v>134</v>
      </c>
      <c r="K2952" s="28">
        <v>0.93284</v>
      </c>
      <c r="L2952" s="28">
        <f t="shared" si="87"/>
        <v>0.76427</v>
      </c>
      <c r="O2952" s="77">
        <v>0.68157999999999996</v>
      </c>
      <c r="BF2952" s="106"/>
    </row>
    <row r="2953" spans="1:58" x14ac:dyDescent="0.25">
      <c r="A2953" t="s">
        <v>17</v>
      </c>
      <c r="B2953" s="25">
        <v>2020</v>
      </c>
      <c r="C2953" s="25" t="s">
        <v>3</v>
      </c>
      <c r="D2953" s="25" t="s">
        <v>66</v>
      </c>
      <c r="E2953" s="25" t="s">
        <v>108</v>
      </c>
      <c r="F2953" s="23" t="s">
        <v>109</v>
      </c>
      <c r="G2953" s="23" t="s">
        <v>541</v>
      </c>
      <c r="H2953" s="32" t="s">
        <v>542</v>
      </c>
      <c r="I2953" s="32" t="s">
        <v>536</v>
      </c>
      <c r="J2953" s="135">
        <v>132</v>
      </c>
      <c r="K2953" s="28">
        <v>0.81818000000000002</v>
      </c>
      <c r="L2953" s="28">
        <f t="shared" si="87"/>
        <v>0.72575999999999996</v>
      </c>
      <c r="O2953" s="77">
        <v>0.67688999999999999</v>
      </c>
      <c r="BF2953" s="106"/>
    </row>
    <row r="2954" spans="1:58" x14ac:dyDescent="0.25">
      <c r="A2954" t="s">
        <v>17</v>
      </c>
      <c r="B2954" s="25">
        <v>2021</v>
      </c>
      <c r="C2954" s="25" t="s">
        <v>0</v>
      </c>
      <c r="D2954" s="25" t="s">
        <v>67</v>
      </c>
      <c r="E2954" s="25" t="s">
        <v>108</v>
      </c>
      <c r="F2954" s="23" t="s">
        <v>109</v>
      </c>
      <c r="G2954" s="23" t="s">
        <v>541</v>
      </c>
      <c r="H2954" s="32" t="s">
        <v>542</v>
      </c>
      <c r="I2954" s="32" t="s">
        <v>536</v>
      </c>
      <c r="J2954" s="135">
        <v>129</v>
      </c>
      <c r="K2954" s="28">
        <v>0.82945999999999998</v>
      </c>
      <c r="L2954" s="28">
        <f t="shared" si="87"/>
        <v>0.79057999999999995</v>
      </c>
      <c r="O2954" s="77">
        <v>0.72143000000000002</v>
      </c>
      <c r="BF2954" s="106"/>
    </row>
    <row r="2955" spans="1:58" x14ac:dyDescent="0.25">
      <c r="A2955" t="s">
        <v>17</v>
      </c>
      <c r="B2955" s="25">
        <v>2021</v>
      </c>
      <c r="C2955" s="25" t="s">
        <v>1</v>
      </c>
      <c r="D2955" s="25" t="s">
        <v>68</v>
      </c>
      <c r="E2955" s="25" t="s">
        <v>108</v>
      </c>
      <c r="F2955" s="23" t="s">
        <v>109</v>
      </c>
      <c r="G2955" s="23" t="s">
        <v>541</v>
      </c>
      <c r="H2955" s="32" t="s">
        <v>542</v>
      </c>
      <c r="I2955" s="32" t="s">
        <v>536</v>
      </c>
      <c r="J2955" s="135">
        <v>187</v>
      </c>
      <c r="K2955" s="28">
        <v>0.71123000000000003</v>
      </c>
      <c r="L2955" s="28">
        <f t="shared" si="87"/>
        <v>0.77332999999999996</v>
      </c>
      <c r="O2955" s="77">
        <v>0.71777999999999997</v>
      </c>
      <c r="BF2955" s="106"/>
    </row>
    <row r="2956" spans="1:58" x14ac:dyDescent="0.25">
      <c r="A2956" t="s">
        <v>17</v>
      </c>
      <c r="B2956" s="25">
        <v>2021</v>
      </c>
      <c r="C2956" s="25" t="s">
        <v>2</v>
      </c>
      <c r="D2956" s="25" t="s">
        <v>69</v>
      </c>
      <c r="E2956" s="25" t="s">
        <v>108</v>
      </c>
      <c r="F2956" s="23" t="s">
        <v>109</v>
      </c>
      <c r="G2956" s="23" t="s">
        <v>541</v>
      </c>
      <c r="H2956" s="32" t="s">
        <v>542</v>
      </c>
      <c r="I2956" s="32" t="s">
        <v>536</v>
      </c>
      <c r="J2956" s="135">
        <v>171</v>
      </c>
      <c r="K2956" s="28">
        <v>0.71345000000000003</v>
      </c>
      <c r="L2956" s="28">
        <f t="shared" si="87"/>
        <v>0.76515999999999995</v>
      </c>
      <c r="O2956" s="77">
        <v>0.72623000000000004</v>
      </c>
      <c r="BF2956" s="106"/>
    </row>
    <row r="2957" spans="1:58" x14ac:dyDescent="0.25">
      <c r="A2957" t="s">
        <v>17</v>
      </c>
      <c r="B2957" s="25">
        <v>2021</v>
      </c>
      <c r="C2957" s="25" t="s">
        <v>3</v>
      </c>
      <c r="D2957" s="25" t="s">
        <v>70</v>
      </c>
      <c r="E2957" s="25" t="s">
        <v>108</v>
      </c>
      <c r="F2957" s="23" t="s">
        <v>109</v>
      </c>
      <c r="G2957" s="23" t="s">
        <v>541</v>
      </c>
      <c r="H2957" s="32" t="s">
        <v>542</v>
      </c>
      <c r="I2957" s="32" t="s">
        <v>536</v>
      </c>
      <c r="J2957" s="135">
        <v>136</v>
      </c>
      <c r="K2957" s="28">
        <v>0.80147000000000002</v>
      </c>
      <c r="L2957" s="28">
        <f t="shared" si="87"/>
        <v>0.73268</v>
      </c>
      <c r="O2957" s="77">
        <v>0.70416999999999996</v>
      </c>
      <c r="BF2957" s="106"/>
    </row>
    <row r="2958" spans="1:58" x14ac:dyDescent="0.25">
      <c r="A2958" t="s">
        <v>17</v>
      </c>
      <c r="B2958" s="25">
        <v>2022</v>
      </c>
      <c r="C2958" s="25" t="s">
        <v>0</v>
      </c>
      <c r="D2958" s="25" t="s">
        <v>71</v>
      </c>
      <c r="E2958" s="25" t="s">
        <v>108</v>
      </c>
      <c r="F2958" s="23" t="s">
        <v>109</v>
      </c>
      <c r="G2958" s="23" t="s">
        <v>541</v>
      </c>
      <c r="H2958" s="32" t="s">
        <v>542</v>
      </c>
      <c r="I2958" s="32" t="s">
        <v>536</v>
      </c>
      <c r="J2958" s="135">
        <v>159</v>
      </c>
      <c r="K2958" s="28">
        <v>0.75471999999999995</v>
      </c>
      <c r="L2958" s="28">
        <f t="shared" si="87"/>
        <v>0.75717000000000001</v>
      </c>
      <c r="O2958" s="77">
        <v>0.71772000000000002</v>
      </c>
      <c r="BF2958" s="106"/>
    </row>
    <row r="2959" spans="1:58" x14ac:dyDescent="0.25">
      <c r="A2959" t="s">
        <v>17</v>
      </c>
      <c r="B2959" s="25">
        <v>2022</v>
      </c>
      <c r="C2959" s="25" t="s">
        <v>1</v>
      </c>
      <c r="D2959" s="25" t="s">
        <v>72</v>
      </c>
      <c r="E2959" s="25" t="s">
        <v>108</v>
      </c>
      <c r="F2959" s="23" t="s">
        <v>109</v>
      </c>
      <c r="G2959" s="23" t="s">
        <v>541</v>
      </c>
      <c r="H2959" s="32" t="s">
        <v>542</v>
      </c>
      <c r="I2959" s="32" t="s">
        <v>536</v>
      </c>
      <c r="J2959" s="135">
        <v>153</v>
      </c>
      <c r="K2959" s="28">
        <v>0.75163000000000002</v>
      </c>
      <c r="L2959" s="28">
        <f t="shared" si="87"/>
        <v>0.78373000000000004</v>
      </c>
      <c r="O2959" s="77">
        <v>0.71509999999999996</v>
      </c>
      <c r="BF2959" s="106"/>
    </row>
    <row r="2960" spans="1:58" x14ac:dyDescent="0.25">
      <c r="A2960" t="s">
        <v>17</v>
      </c>
      <c r="B2960" s="25">
        <v>2022</v>
      </c>
      <c r="C2960" s="25" t="s">
        <v>2</v>
      </c>
      <c r="D2960" s="25" t="s">
        <v>73</v>
      </c>
      <c r="E2960" s="25" t="s">
        <v>108</v>
      </c>
      <c r="F2960" s="23" t="s">
        <v>109</v>
      </c>
      <c r="G2960" s="23" t="s">
        <v>541</v>
      </c>
      <c r="H2960" s="32" t="s">
        <v>542</v>
      </c>
      <c r="I2960" s="32" t="s">
        <v>536</v>
      </c>
      <c r="J2960" s="135">
        <v>159</v>
      </c>
      <c r="K2960" s="28">
        <v>0.74214000000000002</v>
      </c>
      <c r="L2960" s="28">
        <f t="shared" si="87"/>
        <v>0.78456000000000004</v>
      </c>
      <c r="O2960" s="77">
        <v>0.71452000000000004</v>
      </c>
      <c r="BF2960" s="106"/>
    </row>
    <row r="2961" spans="1:58" x14ac:dyDescent="0.25">
      <c r="A2961" t="s">
        <v>17</v>
      </c>
      <c r="B2961" s="25">
        <v>2022</v>
      </c>
      <c r="C2961" s="25" t="s">
        <v>3</v>
      </c>
      <c r="D2961" s="25" t="s">
        <v>493</v>
      </c>
      <c r="E2961" s="25" t="s">
        <v>108</v>
      </c>
      <c r="F2961" s="23" t="s">
        <v>109</v>
      </c>
      <c r="G2961" s="23" t="s">
        <v>541</v>
      </c>
      <c r="H2961" s="32" t="s">
        <v>542</v>
      </c>
      <c r="I2961" s="32" t="s">
        <v>536</v>
      </c>
      <c r="J2961" s="135">
        <v>185</v>
      </c>
      <c r="K2961" s="28">
        <v>0.75134999999999996</v>
      </c>
      <c r="L2961" s="28">
        <f t="shared" si="87"/>
        <v>0.76685999999999999</v>
      </c>
      <c r="O2961" s="77">
        <v>0.68925999999999998</v>
      </c>
      <c r="BF2961" s="106"/>
    </row>
    <row r="2962" spans="1:58" x14ac:dyDescent="0.25">
      <c r="A2962" t="s">
        <v>17</v>
      </c>
      <c r="B2962" s="25">
        <v>2023</v>
      </c>
      <c r="C2962" s="25" t="s">
        <v>0</v>
      </c>
      <c r="D2962" s="25" t="s">
        <v>537</v>
      </c>
      <c r="E2962" s="25" t="s">
        <v>108</v>
      </c>
      <c r="F2962" s="23" t="s">
        <v>109</v>
      </c>
      <c r="G2962" s="23" t="s">
        <v>541</v>
      </c>
      <c r="H2962" s="32" t="s">
        <v>542</v>
      </c>
      <c r="I2962" s="32" t="s">
        <v>536</v>
      </c>
      <c r="J2962" s="135">
        <v>184</v>
      </c>
      <c r="K2962" s="28">
        <v>0.70652000000000004</v>
      </c>
      <c r="L2962" s="28">
        <f t="shared" si="87"/>
        <v>0.69860999999999995</v>
      </c>
      <c r="O2962" s="77">
        <v>0.66224000000000005</v>
      </c>
      <c r="BF2962" s="106"/>
    </row>
    <row r="2963" spans="1:58" x14ac:dyDescent="0.25">
      <c r="A2963" t="s">
        <v>17</v>
      </c>
      <c r="B2963" s="25">
        <v>2018</v>
      </c>
      <c r="C2963" s="25" t="s">
        <v>0</v>
      </c>
      <c r="D2963" s="25" t="s">
        <v>54</v>
      </c>
      <c r="E2963" s="25" t="s">
        <v>110</v>
      </c>
      <c r="F2963" s="23" t="s">
        <v>111</v>
      </c>
      <c r="G2963" s="23" t="s">
        <v>543</v>
      </c>
      <c r="H2963" s="32" t="s">
        <v>351</v>
      </c>
      <c r="I2963" s="32" t="s">
        <v>536</v>
      </c>
      <c r="J2963" s="135">
        <v>55</v>
      </c>
      <c r="K2963" s="28">
        <v>0.76363999999999999</v>
      </c>
      <c r="L2963" s="28">
        <f t="shared" si="87"/>
        <v>0.76234999999999997</v>
      </c>
      <c r="O2963" s="77">
        <v>0.64649000000000001</v>
      </c>
      <c r="BF2963" s="106"/>
    </row>
    <row r="2964" spans="1:58" x14ac:dyDescent="0.25">
      <c r="A2964" t="s">
        <v>17</v>
      </c>
      <c r="B2964" s="25">
        <v>2018</v>
      </c>
      <c r="C2964" s="25" t="s">
        <v>1</v>
      </c>
      <c r="D2964" s="25" t="s">
        <v>56</v>
      </c>
      <c r="E2964" s="25" t="s">
        <v>110</v>
      </c>
      <c r="F2964" s="23" t="s">
        <v>111</v>
      </c>
      <c r="G2964" s="23" t="s">
        <v>543</v>
      </c>
      <c r="H2964" s="32" t="s">
        <v>351</v>
      </c>
      <c r="I2964" s="32" t="s">
        <v>536</v>
      </c>
      <c r="J2964" s="135">
        <v>61</v>
      </c>
      <c r="K2964" s="28">
        <v>0.75409999999999999</v>
      </c>
      <c r="L2964" s="28">
        <f t="shared" si="87"/>
        <v>0.75229000000000001</v>
      </c>
      <c r="O2964" s="77">
        <v>0.66595000000000004</v>
      </c>
      <c r="BF2964" s="106"/>
    </row>
    <row r="2965" spans="1:58" x14ac:dyDescent="0.25">
      <c r="A2965" t="s">
        <v>17</v>
      </c>
      <c r="B2965" s="25">
        <v>2018</v>
      </c>
      <c r="C2965" s="25" t="s">
        <v>2</v>
      </c>
      <c r="D2965" s="25" t="s">
        <v>57</v>
      </c>
      <c r="E2965" s="25" t="s">
        <v>110</v>
      </c>
      <c r="F2965" s="23" t="s">
        <v>111</v>
      </c>
      <c r="G2965" s="23" t="s">
        <v>543</v>
      </c>
      <c r="H2965" s="32" t="s">
        <v>351</v>
      </c>
      <c r="I2965" s="32" t="s">
        <v>536</v>
      </c>
      <c r="J2965" s="135">
        <v>63</v>
      </c>
      <c r="K2965" s="28">
        <v>0.77778000000000003</v>
      </c>
      <c r="L2965" s="28">
        <f t="shared" si="87"/>
        <v>0.80289999999999995</v>
      </c>
      <c r="O2965" s="77">
        <v>0.65563000000000005</v>
      </c>
      <c r="BF2965" s="106"/>
    </row>
    <row r="2966" spans="1:58" x14ac:dyDescent="0.25">
      <c r="A2966" t="s">
        <v>17</v>
      </c>
      <c r="B2966" s="25">
        <v>2018</v>
      </c>
      <c r="C2966" s="25" t="s">
        <v>3</v>
      </c>
      <c r="D2966" s="25" t="s">
        <v>58</v>
      </c>
      <c r="E2966" s="25" t="s">
        <v>110</v>
      </c>
      <c r="F2966" s="23" t="s">
        <v>111</v>
      </c>
      <c r="G2966" s="23" t="s">
        <v>543</v>
      </c>
      <c r="H2966" s="32" t="s">
        <v>351</v>
      </c>
      <c r="I2966" s="32" t="s">
        <v>536</v>
      </c>
      <c r="J2966" s="135">
        <v>52</v>
      </c>
      <c r="K2966" s="28">
        <v>0.76922999999999997</v>
      </c>
      <c r="L2966" s="28">
        <f t="shared" si="87"/>
        <v>0.74909999999999999</v>
      </c>
      <c r="O2966" s="77">
        <v>0.64424999999999999</v>
      </c>
      <c r="BF2966" s="106"/>
    </row>
    <row r="2967" spans="1:58" x14ac:dyDescent="0.25">
      <c r="A2967" t="s">
        <v>17</v>
      </c>
      <c r="B2967" s="25">
        <v>2019</v>
      </c>
      <c r="C2967" s="25" t="s">
        <v>0</v>
      </c>
      <c r="D2967" s="25" t="s">
        <v>59</v>
      </c>
      <c r="E2967" s="25" t="s">
        <v>110</v>
      </c>
      <c r="F2967" s="23" t="s">
        <v>111</v>
      </c>
      <c r="G2967" s="23" t="s">
        <v>543</v>
      </c>
      <c r="H2967" s="32" t="s">
        <v>351</v>
      </c>
      <c r="I2967" s="32" t="s">
        <v>536</v>
      </c>
      <c r="J2967" s="135">
        <v>54</v>
      </c>
      <c r="K2967" s="28">
        <v>1</v>
      </c>
      <c r="L2967" s="28">
        <f t="shared" si="87"/>
        <v>0.81698999999999999</v>
      </c>
      <c r="O2967" s="77">
        <v>0.67745999999999995</v>
      </c>
      <c r="BF2967" s="106"/>
    </row>
    <row r="2968" spans="1:58" x14ac:dyDescent="0.25">
      <c r="A2968" t="s">
        <v>17</v>
      </c>
      <c r="B2968" s="25">
        <v>2019</v>
      </c>
      <c r="C2968" s="25" t="s">
        <v>1</v>
      </c>
      <c r="D2968" s="25" t="s">
        <v>60</v>
      </c>
      <c r="E2968" s="25" t="s">
        <v>110</v>
      </c>
      <c r="F2968" s="23" t="s">
        <v>111</v>
      </c>
      <c r="G2968" s="23" t="s">
        <v>543</v>
      </c>
      <c r="H2968" s="32" t="s">
        <v>351</v>
      </c>
      <c r="I2968" s="32" t="s">
        <v>536</v>
      </c>
      <c r="J2968" s="135">
        <v>49</v>
      </c>
      <c r="K2968" s="28">
        <v>0.83672999999999997</v>
      </c>
      <c r="L2968" s="28">
        <f t="shared" si="87"/>
        <v>0.82957999999999998</v>
      </c>
      <c r="O2968" s="77">
        <v>0.69386000000000003</v>
      </c>
      <c r="BF2968" s="106"/>
    </row>
    <row r="2969" spans="1:58" x14ac:dyDescent="0.25">
      <c r="A2969" t="s">
        <v>17</v>
      </c>
      <c r="B2969" s="25">
        <v>2019</v>
      </c>
      <c r="C2969" s="25" t="s">
        <v>2</v>
      </c>
      <c r="D2969" s="25" t="s">
        <v>61</v>
      </c>
      <c r="E2969" s="25" t="s">
        <v>110</v>
      </c>
      <c r="F2969" s="23" t="s">
        <v>111</v>
      </c>
      <c r="G2969" s="23" t="s">
        <v>543</v>
      </c>
      <c r="H2969" s="32" t="s">
        <v>351</v>
      </c>
      <c r="I2969" s="32" t="s">
        <v>536</v>
      </c>
      <c r="J2969" s="135">
        <v>62</v>
      </c>
      <c r="K2969" s="28">
        <v>0.8871</v>
      </c>
      <c r="L2969" s="28">
        <f t="shared" si="87"/>
        <v>0.88288</v>
      </c>
      <c r="O2969" s="77">
        <v>0.68513999999999997</v>
      </c>
      <c r="BF2969" s="106"/>
    </row>
    <row r="2970" spans="1:58" x14ac:dyDescent="0.25">
      <c r="A2970" t="s">
        <v>17</v>
      </c>
      <c r="B2970" s="25">
        <v>2019</v>
      </c>
      <c r="C2970" s="25" t="s">
        <v>3</v>
      </c>
      <c r="D2970" s="25" t="s">
        <v>62</v>
      </c>
      <c r="E2970" s="25" t="s">
        <v>110</v>
      </c>
      <c r="F2970" s="23" t="s">
        <v>111</v>
      </c>
      <c r="G2970" s="23" t="s">
        <v>543</v>
      </c>
      <c r="H2970" s="32" t="s">
        <v>351</v>
      </c>
      <c r="I2970" s="32" t="s">
        <v>536</v>
      </c>
      <c r="J2970" s="135">
        <v>43</v>
      </c>
      <c r="K2970" s="28">
        <v>0.90698000000000001</v>
      </c>
      <c r="L2970" s="28">
        <f t="shared" si="87"/>
        <v>0.85031999999999996</v>
      </c>
      <c r="O2970" s="77">
        <v>0.67325000000000002</v>
      </c>
      <c r="BF2970" s="106"/>
    </row>
    <row r="2971" spans="1:58" x14ac:dyDescent="0.25">
      <c r="A2971" t="s">
        <v>17</v>
      </c>
      <c r="B2971" s="25">
        <v>2020</v>
      </c>
      <c r="C2971" s="25" t="s">
        <v>0</v>
      </c>
      <c r="D2971" s="25" t="s">
        <v>63</v>
      </c>
      <c r="E2971" s="25" t="s">
        <v>110</v>
      </c>
      <c r="F2971" s="23" t="s">
        <v>111</v>
      </c>
      <c r="G2971" s="23" t="s">
        <v>543</v>
      </c>
      <c r="H2971" s="32" t="s">
        <v>351</v>
      </c>
      <c r="I2971" s="32" t="s">
        <v>536</v>
      </c>
      <c r="J2971" s="135">
        <v>46</v>
      </c>
      <c r="K2971" s="28">
        <v>0.78261000000000003</v>
      </c>
      <c r="L2971" s="28">
        <f t="shared" si="87"/>
        <v>0.85401000000000005</v>
      </c>
      <c r="O2971" s="77">
        <v>0.68518000000000001</v>
      </c>
      <c r="BF2971" s="106"/>
    </row>
    <row r="2972" spans="1:58" x14ac:dyDescent="0.25">
      <c r="A2972" t="s">
        <v>17</v>
      </c>
      <c r="B2972" s="25">
        <v>2020</v>
      </c>
      <c r="C2972" s="25" t="s">
        <v>1</v>
      </c>
      <c r="D2972" s="25" t="s">
        <v>64</v>
      </c>
      <c r="E2972" s="25" t="s">
        <v>110</v>
      </c>
      <c r="F2972" s="23" t="s">
        <v>111</v>
      </c>
      <c r="G2972" s="23" t="s">
        <v>543</v>
      </c>
      <c r="H2972" s="32" t="s">
        <v>351</v>
      </c>
      <c r="I2972" s="32" t="s">
        <v>536</v>
      </c>
      <c r="J2972" s="135">
        <v>26</v>
      </c>
      <c r="K2972" s="28">
        <v>0.76922999999999997</v>
      </c>
      <c r="L2972" s="28">
        <f t="shared" si="87"/>
        <v>0.84472000000000003</v>
      </c>
      <c r="O2972" s="77">
        <v>0.67054000000000002</v>
      </c>
      <c r="BF2972" s="106"/>
    </row>
    <row r="2973" spans="1:58" x14ac:dyDescent="0.25">
      <c r="A2973" t="s">
        <v>17</v>
      </c>
      <c r="B2973" s="25">
        <v>2020</v>
      </c>
      <c r="C2973" s="25" t="s">
        <v>2</v>
      </c>
      <c r="D2973" s="25" t="s">
        <v>65</v>
      </c>
      <c r="E2973" s="25" t="s">
        <v>110</v>
      </c>
      <c r="F2973" s="23" t="s">
        <v>111</v>
      </c>
      <c r="G2973" s="23" t="s">
        <v>543</v>
      </c>
      <c r="H2973" s="32" t="s">
        <v>351</v>
      </c>
      <c r="I2973" s="32" t="s">
        <v>536</v>
      </c>
      <c r="J2973" s="135">
        <v>56</v>
      </c>
      <c r="K2973" s="28">
        <v>0.85714000000000001</v>
      </c>
      <c r="L2973" s="28">
        <f t="shared" si="87"/>
        <v>0.86809000000000003</v>
      </c>
      <c r="O2973" s="77">
        <v>0.68157999999999996</v>
      </c>
      <c r="BF2973" s="106"/>
    </row>
    <row r="2974" spans="1:58" x14ac:dyDescent="0.25">
      <c r="A2974" t="s">
        <v>17</v>
      </c>
      <c r="B2974" s="25">
        <v>2020</v>
      </c>
      <c r="C2974" s="25" t="s">
        <v>3</v>
      </c>
      <c r="D2974" s="25" t="s">
        <v>66</v>
      </c>
      <c r="E2974" s="25" t="s">
        <v>110</v>
      </c>
      <c r="F2974" s="23" t="s">
        <v>111</v>
      </c>
      <c r="G2974" s="23" t="s">
        <v>543</v>
      </c>
      <c r="H2974" s="32" t="s">
        <v>351</v>
      </c>
      <c r="I2974" s="32" t="s">
        <v>536</v>
      </c>
      <c r="J2974" s="135">
        <v>55</v>
      </c>
      <c r="K2974" s="28">
        <v>0.81818000000000002</v>
      </c>
      <c r="L2974" s="28">
        <f t="shared" si="87"/>
        <v>0.83333000000000002</v>
      </c>
      <c r="O2974" s="77">
        <v>0.67688999999999999</v>
      </c>
      <c r="BF2974" s="106"/>
    </row>
    <row r="2975" spans="1:58" x14ac:dyDescent="0.25">
      <c r="A2975" t="s">
        <v>17</v>
      </c>
      <c r="B2975" s="25">
        <v>2021</v>
      </c>
      <c r="C2975" s="25" t="s">
        <v>0</v>
      </c>
      <c r="D2975" s="25" t="s">
        <v>67</v>
      </c>
      <c r="E2975" s="25" t="s">
        <v>110</v>
      </c>
      <c r="F2975" s="23" t="s">
        <v>111</v>
      </c>
      <c r="G2975" s="23" t="s">
        <v>543</v>
      </c>
      <c r="H2975" s="32" t="s">
        <v>351</v>
      </c>
      <c r="I2975" s="32" t="s">
        <v>536</v>
      </c>
      <c r="J2975" s="135">
        <v>35</v>
      </c>
      <c r="K2975" s="28">
        <v>0.85714000000000001</v>
      </c>
      <c r="L2975" s="28">
        <f t="shared" si="87"/>
        <v>0.87619000000000002</v>
      </c>
      <c r="O2975" s="77">
        <v>0.72143000000000002</v>
      </c>
      <c r="BF2975" s="106"/>
    </row>
    <row r="2976" spans="1:58" x14ac:dyDescent="0.25">
      <c r="A2976" t="s">
        <v>17</v>
      </c>
      <c r="B2976" s="25">
        <v>2021</v>
      </c>
      <c r="C2976" s="25" t="s">
        <v>1</v>
      </c>
      <c r="D2976" s="25" t="s">
        <v>68</v>
      </c>
      <c r="E2976" s="25" t="s">
        <v>110</v>
      </c>
      <c r="F2976" s="23" t="s">
        <v>111</v>
      </c>
      <c r="G2976" s="23" t="s">
        <v>543</v>
      </c>
      <c r="H2976" s="32" t="s">
        <v>351</v>
      </c>
      <c r="I2976" s="32" t="s">
        <v>536</v>
      </c>
      <c r="J2976" s="135">
        <v>61</v>
      </c>
      <c r="K2976" s="28">
        <v>0.95082</v>
      </c>
      <c r="L2976" s="28">
        <f t="shared" si="87"/>
        <v>0.91117999999999999</v>
      </c>
      <c r="O2976" s="77">
        <v>0.71777999999999997</v>
      </c>
      <c r="BF2976" s="106"/>
    </row>
    <row r="2977" spans="1:58" x14ac:dyDescent="0.25">
      <c r="A2977" t="s">
        <v>17</v>
      </c>
      <c r="B2977" s="25">
        <v>2021</v>
      </c>
      <c r="C2977" s="25" t="s">
        <v>2</v>
      </c>
      <c r="D2977" s="25" t="s">
        <v>69</v>
      </c>
      <c r="E2977" s="25" t="s">
        <v>110</v>
      </c>
      <c r="F2977" s="23" t="s">
        <v>111</v>
      </c>
      <c r="G2977" s="23" t="s">
        <v>543</v>
      </c>
      <c r="H2977" s="32" t="s">
        <v>351</v>
      </c>
      <c r="I2977" s="32" t="s">
        <v>536</v>
      </c>
      <c r="J2977" s="135">
        <v>64</v>
      </c>
      <c r="K2977" s="28">
        <v>0.82813000000000003</v>
      </c>
      <c r="L2977" s="28">
        <f t="shared" si="87"/>
        <v>0.89</v>
      </c>
      <c r="O2977" s="77">
        <v>0.72623000000000004</v>
      </c>
      <c r="BF2977" s="106"/>
    </row>
    <row r="2978" spans="1:58" x14ac:dyDescent="0.25">
      <c r="A2978" t="s">
        <v>17</v>
      </c>
      <c r="B2978" s="25">
        <v>2021</v>
      </c>
      <c r="C2978" s="25" t="s">
        <v>3</v>
      </c>
      <c r="D2978" s="25" t="s">
        <v>70</v>
      </c>
      <c r="E2978" s="25" t="s">
        <v>110</v>
      </c>
      <c r="F2978" s="23" t="s">
        <v>111</v>
      </c>
      <c r="G2978" s="23" t="s">
        <v>543</v>
      </c>
      <c r="H2978" s="32" t="s">
        <v>351</v>
      </c>
      <c r="I2978" s="32" t="s">
        <v>536</v>
      </c>
      <c r="J2978" s="135">
        <v>83</v>
      </c>
      <c r="K2978" s="28">
        <v>0.93976000000000004</v>
      </c>
      <c r="L2978" s="28">
        <f t="shared" si="87"/>
        <v>0.89736000000000005</v>
      </c>
      <c r="O2978" s="77">
        <v>0.70416999999999996</v>
      </c>
      <c r="BF2978" s="106"/>
    </row>
    <row r="2979" spans="1:58" x14ac:dyDescent="0.25">
      <c r="A2979" t="s">
        <v>17</v>
      </c>
      <c r="B2979" s="25">
        <v>2022</v>
      </c>
      <c r="C2979" s="25" t="s">
        <v>0</v>
      </c>
      <c r="D2979" s="25" t="s">
        <v>71</v>
      </c>
      <c r="E2979" s="25" t="s">
        <v>110</v>
      </c>
      <c r="F2979" s="23" t="s">
        <v>111</v>
      </c>
      <c r="G2979" s="23" t="s">
        <v>543</v>
      </c>
      <c r="H2979" s="32" t="s">
        <v>351</v>
      </c>
      <c r="I2979" s="32" t="s">
        <v>536</v>
      </c>
      <c r="J2979" s="135">
        <v>67</v>
      </c>
      <c r="K2979" s="28">
        <v>0.85075000000000001</v>
      </c>
      <c r="L2979" s="28">
        <f t="shared" si="87"/>
        <v>0.86150000000000004</v>
      </c>
      <c r="O2979" s="77">
        <v>0.71772000000000002</v>
      </c>
      <c r="BF2979" s="106"/>
    </row>
    <row r="2980" spans="1:58" x14ac:dyDescent="0.25">
      <c r="A2980" t="s">
        <v>17</v>
      </c>
      <c r="B2980" s="25">
        <v>2022</v>
      </c>
      <c r="C2980" s="25" t="s">
        <v>1</v>
      </c>
      <c r="D2980" s="25" t="s">
        <v>72</v>
      </c>
      <c r="E2980" s="25" t="s">
        <v>110</v>
      </c>
      <c r="F2980" s="23" t="s">
        <v>111</v>
      </c>
      <c r="G2980" s="23" t="s">
        <v>543</v>
      </c>
      <c r="H2980" s="32" t="s">
        <v>351</v>
      </c>
      <c r="I2980" s="32" t="s">
        <v>536</v>
      </c>
      <c r="J2980" s="135">
        <v>56</v>
      </c>
      <c r="K2980" s="28">
        <v>0.875</v>
      </c>
      <c r="L2980" s="28">
        <f t="shared" si="87"/>
        <v>0.87921000000000005</v>
      </c>
      <c r="O2980" s="77">
        <v>0.71509999999999996</v>
      </c>
      <c r="BF2980" s="106"/>
    </row>
    <row r="2981" spans="1:58" x14ac:dyDescent="0.25">
      <c r="A2981" t="s">
        <v>17</v>
      </c>
      <c r="B2981" s="25">
        <v>2022</v>
      </c>
      <c r="C2981" s="25" t="s">
        <v>2</v>
      </c>
      <c r="D2981" s="25" t="s">
        <v>73</v>
      </c>
      <c r="E2981" s="25" t="s">
        <v>110</v>
      </c>
      <c r="F2981" s="23" t="s">
        <v>111</v>
      </c>
      <c r="G2981" s="23" t="s">
        <v>543</v>
      </c>
      <c r="H2981" s="32" t="s">
        <v>351</v>
      </c>
      <c r="I2981" s="32" t="s">
        <v>536</v>
      </c>
      <c r="J2981" s="135">
        <v>70</v>
      </c>
      <c r="K2981" s="28">
        <v>0.97143000000000002</v>
      </c>
      <c r="L2981" s="28">
        <f t="shared" si="87"/>
        <v>0.92415999999999998</v>
      </c>
      <c r="O2981" s="77">
        <v>0.71452000000000004</v>
      </c>
      <c r="BF2981" s="106"/>
    </row>
    <row r="2982" spans="1:58" x14ac:dyDescent="0.25">
      <c r="A2982" t="s">
        <v>17</v>
      </c>
      <c r="B2982" s="25">
        <v>2022</v>
      </c>
      <c r="C2982" s="25" t="s">
        <v>3</v>
      </c>
      <c r="D2982" s="25" t="s">
        <v>493</v>
      </c>
      <c r="E2982" s="25" t="s">
        <v>110</v>
      </c>
      <c r="F2982" s="23" t="s">
        <v>111</v>
      </c>
      <c r="G2982" s="23" t="s">
        <v>543</v>
      </c>
      <c r="H2982" s="32" t="s">
        <v>351</v>
      </c>
      <c r="I2982" s="32" t="s">
        <v>536</v>
      </c>
      <c r="J2982" s="135">
        <v>75</v>
      </c>
      <c r="K2982" s="28">
        <v>0.86667000000000005</v>
      </c>
      <c r="L2982" s="28">
        <f t="shared" si="87"/>
        <v>0.87222</v>
      </c>
      <c r="O2982" s="77">
        <v>0.68925999999999998</v>
      </c>
      <c r="BF2982" s="106"/>
    </row>
    <row r="2983" spans="1:58" x14ac:dyDescent="0.25">
      <c r="A2983" t="s">
        <v>17</v>
      </c>
      <c r="B2983" s="25">
        <v>2023</v>
      </c>
      <c r="C2983" s="25" t="s">
        <v>0</v>
      </c>
      <c r="D2983" s="25" t="s">
        <v>537</v>
      </c>
      <c r="E2983" s="25" t="s">
        <v>110</v>
      </c>
      <c r="F2983" s="23" t="s">
        <v>111</v>
      </c>
      <c r="G2983" s="23" t="s">
        <v>543</v>
      </c>
      <c r="H2983" s="32" t="s">
        <v>351</v>
      </c>
      <c r="I2983" s="32" t="s">
        <v>536</v>
      </c>
      <c r="J2983" s="135">
        <v>87</v>
      </c>
      <c r="K2983" s="28">
        <v>0.74712999999999996</v>
      </c>
      <c r="L2983" s="28">
        <f t="shared" si="87"/>
        <v>0.76080999999999999</v>
      </c>
      <c r="O2983" s="77">
        <v>0.66224000000000005</v>
      </c>
      <c r="BF2983" s="106"/>
    </row>
    <row r="2984" spans="1:58" x14ac:dyDescent="0.25">
      <c r="A2984" t="s">
        <v>17</v>
      </c>
      <c r="B2984" s="25">
        <v>2018</v>
      </c>
      <c r="C2984" s="25" t="s">
        <v>0</v>
      </c>
      <c r="D2984" s="25" t="s">
        <v>54</v>
      </c>
      <c r="E2984" s="25" t="s">
        <v>112</v>
      </c>
      <c r="F2984" s="23" t="s">
        <v>113</v>
      </c>
      <c r="G2984" s="23" t="s">
        <v>544</v>
      </c>
      <c r="H2984" s="32" t="s">
        <v>359</v>
      </c>
      <c r="I2984" s="32" t="s">
        <v>536</v>
      </c>
      <c r="J2984" s="135">
        <v>71</v>
      </c>
      <c r="K2984" s="28">
        <v>0.67605999999999999</v>
      </c>
      <c r="L2984" s="28">
        <f t="shared" si="87"/>
        <v>0.63941000000000003</v>
      </c>
      <c r="O2984" s="77">
        <v>0.64649000000000001</v>
      </c>
      <c r="BF2984" s="106"/>
    </row>
    <row r="2985" spans="1:58" x14ac:dyDescent="0.25">
      <c r="A2985" t="s">
        <v>17</v>
      </c>
      <c r="B2985" s="25">
        <v>2018</v>
      </c>
      <c r="C2985" s="25" t="s">
        <v>1</v>
      </c>
      <c r="D2985" s="25" t="s">
        <v>56</v>
      </c>
      <c r="E2985" s="25" t="s">
        <v>112</v>
      </c>
      <c r="F2985" s="23" t="s">
        <v>113</v>
      </c>
      <c r="G2985" s="23" t="s">
        <v>544</v>
      </c>
      <c r="H2985" s="32" t="s">
        <v>359</v>
      </c>
      <c r="I2985" s="32" t="s">
        <v>536</v>
      </c>
      <c r="J2985" s="135">
        <v>114</v>
      </c>
      <c r="K2985" s="28">
        <v>0.79825000000000002</v>
      </c>
      <c r="L2985" s="28">
        <f t="shared" si="87"/>
        <v>0.60606000000000004</v>
      </c>
      <c r="O2985" s="77">
        <v>0.66595000000000004</v>
      </c>
      <c r="BF2985" s="106"/>
    </row>
    <row r="2986" spans="1:58" x14ac:dyDescent="0.25">
      <c r="A2986" t="s">
        <v>17</v>
      </c>
      <c r="B2986" s="25">
        <v>2018</v>
      </c>
      <c r="C2986" s="25" t="s">
        <v>2</v>
      </c>
      <c r="D2986" s="25" t="s">
        <v>57</v>
      </c>
      <c r="E2986" s="25" t="s">
        <v>112</v>
      </c>
      <c r="F2986" s="23" t="s">
        <v>113</v>
      </c>
      <c r="G2986" s="23" t="s">
        <v>544</v>
      </c>
      <c r="H2986" s="32" t="s">
        <v>359</v>
      </c>
      <c r="I2986" s="32" t="s">
        <v>536</v>
      </c>
      <c r="J2986" s="135">
        <v>125</v>
      </c>
      <c r="K2986" s="28">
        <v>0.88800000000000001</v>
      </c>
      <c r="L2986" s="28">
        <f t="shared" si="87"/>
        <v>0.69723000000000002</v>
      </c>
      <c r="O2986" s="77">
        <v>0.65563000000000005</v>
      </c>
      <c r="BF2986" s="106"/>
    </row>
    <row r="2987" spans="1:58" x14ac:dyDescent="0.25">
      <c r="A2987" t="s">
        <v>17</v>
      </c>
      <c r="B2987" s="25">
        <v>2018</v>
      </c>
      <c r="C2987" s="25" t="s">
        <v>3</v>
      </c>
      <c r="D2987" s="25" t="s">
        <v>58</v>
      </c>
      <c r="E2987" s="25" t="s">
        <v>112</v>
      </c>
      <c r="F2987" s="23" t="s">
        <v>113</v>
      </c>
      <c r="G2987" s="23" t="s">
        <v>544</v>
      </c>
      <c r="H2987" s="32" t="s">
        <v>359</v>
      </c>
      <c r="I2987" s="32" t="s">
        <v>536</v>
      </c>
      <c r="J2987" s="135">
        <v>127</v>
      </c>
      <c r="K2987" s="28">
        <v>0.86614000000000002</v>
      </c>
      <c r="L2987" s="28">
        <f t="shared" si="87"/>
        <v>0.68396999999999997</v>
      </c>
      <c r="O2987" s="77">
        <v>0.64424999999999999</v>
      </c>
      <c r="BF2987" s="106"/>
    </row>
    <row r="2988" spans="1:58" x14ac:dyDescent="0.25">
      <c r="A2988" t="s">
        <v>17</v>
      </c>
      <c r="B2988" s="25">
        <v>2019</v>
      </c>
      <c r="C2988" s="25" t="s">
        <v>0</v>
      </c>
      <c r="D2988" s="25" t="s">
        <v>59</v>
      </c>
      <c r="E2988" s="25" t="s">
        <v>112</v>
      </c>
      <c r="F2988" s="23" t="s">
        <v>113</v>
      </c>
      <c r="G2988" s="23" t="s">
        <v>544</v>
      </c>
      <c r="H2988" s="32" t="s">
        <v>359</v>
      </c>
      <c r="I2988" s="32" t="s">
        <v>536</v>
      </c>
      <c r="J2988" s="135">
        <v>109</v>
      </c>
      <c r="K2988" s="28">
        <v>0.91742999999999997</v>
      </c>
      <c r="L2988" s="28">
        <f t="shared" si="87"/>
        <v>0.69952999999999999</v>
      </c>
      <c r="O2988" s="77">
        <v>0.67745999999999995</v>
      </c>
      <c r="BF2988" s="106"/>
    </row>
    <row r="2989" spans="1:58" x14ac:dyDescent="0.25">
      <c r="A2989" t="s">
        <v>17</v>
      </c>
      <c r="B2989" s="25">
        <v>2019</v>
      </c>
      <c r="C2989" s="25" t="s">
        <v>1</v>
      </c>
      <c r="D2989" s="25" t="s">
        <v>60</v>
      </c>
      <c r="E2989" s="25" t="s">
        <v>112</v>
      </c>
      <c r="F2989" s="23" t="s">
        <v>113</v>
      </c>
      <c r="G2989" s="23" t="s">
        <v>544</v>
      </c>
      <c r="H2989" s="32" t="s">
        <v>359</v>
      </c>
      <c r="I2989" s="32" t="s">
        <v>536</v>
      </c>
      <c r="J2989" s="135">
        <v>132</v>
      </c>
      <c r="K2989" s="28">
        <v>0.93938999999999995</v>
      </c>
      <c r="L2989" s="28">
        <f t="shared" si="87"/>
        <v>0.72158</v>
      </c>
      <c r="O2989" s="77">
        <v>0.69386000000000003</v>
      </c>
      <c r="BF2989" s="106"/>
    </row>
    <row r="2990" spans="1:58" x14ac:dyDescent="0.25">
      <c r="A2990" t="s">
        <v>17</v>
      </c>
      <c r="B2990" s="25">
        <v>2019</v>
      </c>
      <c r="C2990" s="25" t="s">
        <v>2</v>
      </c>
      <c r="D2990" s="25" t="s">
        <v>61</v>
      </c>
      <c r="E2990" s="25" t="s">
        <v>112</v>
      </c>
      <c r="F2990" s="23" t="s">
        <v>113</v>
      </c>
      <c r="G2990" s="23" t="s">
        <v>544</v>
      </c>
      <c r="H2990" s="32" t="s">
        <v>359</v>
      </c>
      <c r="I2990" s="32" t="s">
        <v>536</v>
      </c>
      <c r="J2990" s="135">
        <v>142</v>
      </c>
      <c r="K2990" s="28">
        <v>0.90141000000000004</v>
      </c>
      <c r="L2990" s="28">
        <f t="shared" si="87"/>
        <v>0.58586000000000005</v>
      </c>
      <c r="O2990" s="77">
        <v>0.68513999999999997</v>
      </c>
      <c r="BF2990" s="106"/>
    </row>
    <row r="2991" spans="1:58" x14ac:dyDescent="0.25">
      <c r="A2991" t="s">
        <v>17</v>
      </c>
      <c r="B2991" s="25">
        <v>2019</v>
      </c>
      <c r="C2991" s="25" t="s">
        <v>3</v>
      </c>
      <c r="D2991" s="25" t="s">
        <v>62</v>
      </c>
      <c r="E2991" s="25" t="s">
        <v>112</v>
      </c>
      <c r="F2991" s="23" t="s">
        <v>113</v>
      </c>
      <c r="G2991" s="23" t="s">
        <v>544</v>
      </c>
      <c r="H2991" s="32" t="s">
        <v>359</v>
      </c>
      <c r="I2991" s="32" t="s">
        <v>536</v>
      </c>
      <c r="J2991" s="135">
        <v>114</v>
      </c>
      <c r="K2991" s="28">
        <v>0.92105000000000004</v>
      </c>
      <c r="L2991" s="28">
        <f t="shared" si="87"/>
        <v>0.63048000000000004</v>
      </c>
      <c r="O2991" s="77">
        <v>0.67325000000000002</v>
      </c>
      <c r="BF2991" s="106"/>
    </row>
    <row r="2992" spans="1:58" x14ac:dyDescent="0.25">
      <c r="A2992" t="s">
        <v>17</v>
      </c>
      <c r="B2992" s="25">
        <v>2020</v>
      </c>
      <c r="C2992" s="25" t="s">
        <v>0</v>
      </c>
      <c r="D2992" s="25" t="s">
        <v>63</v>
      </c>
      <c r="E2992" s="25" t="s">
        <v>112</v>
      </c>
      <c r="F2992" s="23" t="s">
        <v>113</v>
      </c>
      <c r="G2992" s="23" t="s">
        <v>544</v>
      </c>
      <c r="H2992" s="32" t="s">
        <v>359</v>
      </c>
      <c r="I2992" s="32" t="s">
        <v>536</v>
      </c>
      <c r="J2992" s="135">
        <v>84</v>
      </c>
      <c r="K2992" s="28">
        <v>0.88095000000000001</v>
      </c>
      <c r="L2992" s="28">
        <f t="shared" si="87"/>
        <v>0.53932999999999998</v>
      </c>
      <c r="O2992" s="77">
        <v>0.68518000000000001</v>
      </c>
      <c r="BF2992" s="106"/>
    </row>
    <row r="2993" spans="1:58" x14ac:dyDescent="0.25">
      <c r="A2993" t="s">
        <v>17</v>
      </c>
      <c r="B2993" s="25">
        <v>2020</v>
      </c>
      <c r="C2993" s="25" t="s">
        <v>1</v>
      </c>
      <c r="D2993" s="25" t="s">
        <v>64</v>
      </c>
      <c r="E2993" s="25" t="s">
        <v>112</v>
      </c>
      <c r="F2993" s="23" t="s">
        <v>113</v>
      </c>
      <c r="G2993" s="23" t="s">
        <v>544</v>
      </c>
      <c r="H2993" s="32" t="s">
        <v>359</v>
      </c>
      <c r="I2993" s="32" t="s">
        <v>536</v>
      </c>
      <c r="J2993" s="135">
        <v>28</v>
      </c>
      <c r="K2993" s="28">
        <v>0.82142999999999999</v>
      </c>
      <c r="L2993" s="28">
        <f t="shared" si="87"/>
        <v>0.57237000000000005</v>
      </c>
      <c r="O2993" s="77">
        <v>0.67054000000000002</v>
      </c>
      <c r="BF2993" s="106"/>
    </row>
    <row r="2994" spans="1:58" x14ac:dyDescent="0.25">
      <c r="A2994" t="s">
        <v>17</v>
      </c>
      <c r="B2994" s="25">
        <v>2020</v>
      </c>
      <c r="C2994" s="25" t="s">
        <v>2</v>
      </c>
      <c r="D2994" s="25" t="s">
        <v>65</v>
      </c>
      <c r="E2994" s="25" t="s">
        <v>112</v>
      </c>
      <c r="F2994" s="23" t="s">
        <v>113</v>
      </c>
      <c r="G2994" s="23" t="s">
        <v>544</v>
      </c>
      <c r="H2994" s="32" t="s">
        <v>359</v>
      </c>
      <c r="I2994" s="32" t="s">
        <v>536</v>
      </c>
      <c r="J2994" s="135">
        <v>60</v>
      </c>
      <c r="K2994" s="28">
        <v>0.91666999999999998</v>
      </c>
      <c r="L2994" s="28">
        <f t="shared" si="87"/>
        <v>0.60504000000000002</v>
      </c>
      <c r="O2994" s="77">
        <v>0.68157999999999996</v>
      </c>
      <c r="BF2994" s="106"/>
    </row>
    <row r="2995" spans="1:58" x14ac:dyDescent="0.25">
      <c r="A2995" t="s">
        <v>17</v>
      </c>
      <c r="B2995" s="25">
        <v>2020</v>
      </c>
      <c r="C2995" s="25" t="s">
        <v>3</v>
      </c>
      <c r="D2995" s="25" t="s">
        <v>66</v>
      </c>
      <c r="E2995" s="25" t="s">
        <v>112</v>
      </c>
      <c r="F2995" s="23" t="s">
        <v>113</v>
      </c>
      <c r="G2995" s="23" t="s">
        <v>544</v>
      </c>
      <c r="H2995" s="32" t="s">
        <v>359</v>
      </c>
      <c r="I2995" s="32" t="s">
        <v>536</v>
      </c>
      <c r="J2995" s="135">
        <v>90</v>
      </c>
      <c r="K2995" s="28">
        <v>0.86667000000000005</v>
      </c>
      <c r="L2995" s="28">
        <f t="shared" si="87"/>
        <v>0.60846999999999996</v>
      </c>
      <c r="O2995" s="77">
        <v>0.67688999999999999</v>
      </c>
      <c r="BF2995" s="106"/>
    </row>
    <row r="2996" spans="1:58" x14ac:dyDescent="0.25">
      <c r="A2996" t="s">
        <v>17</v>
      </c>
      <c r="B2996" s="25">
        <v>2021</v>
      </c>
      <c r="C2996" s="25" t="s">
        <v>0</v>
      </c>
      <c r="D2996" s="25" t="s">
        <v>67</v>
      </c>
      <c r="E2996" s="25" t="s">
        <v>112</v>
      </c>
      <c r="F2996" s="23" t="s">
        <v>113</v>
      </c>
      <c r="G2996" s="23" t="s">
        <v>544</v>
      </c>
      <c r="H2996" s="32" t="s">
        <v>359</v>
      </c>
      <c r="I2996" s="32" t="s">
        <v>536</v>
      </c>
      <c r="J2996" s="135">
        <v>87</v>
      </c>
      <c r="K2996" s="28">
        <v>0.88505999999999996</v>
      </c>
      <c r="L2996" s="28">
        <f t="shared" si="87"/>
        <v>0.60950000000000004</v>
      </c>
      <c r="O2996" s="77">
        <v>0.72143000000000002</v>
      </c>
      <c r="BF2996" s="106"/>
    </row>
    <row r="2997" spans="1:58" x14ac:dyDescent="0.25">
      <c r="A2997" t="s">
        <v>17</v>
      </c>
      <c r="B2997" s="25">
        <v>2021</v>
      </c>
      <c r="C2997" s="25" t="s">
        <v>1</v>
      </c>
      <c r="D2997" s="25" t="s">
        <v>68</v>
      </c>
      <c r="E2997" s="25" t="s">
        <v>112</v>
      </c>
      <c r="F2997" s="23" t="s">
        <v>113</v>
      </c>
      <c r="G2997" s="23" t="s">
        <v>544</v>
      </c>
      <c r="H2997" s="32" t="s">
        <v>359</v>
      </c>
      <c r="I2997" s="32" t="s">
        <v>536</v>
      </c>
      <c r="J2997" s="135">
        <v>55</v>
      </c>
      <c r="K2997" s="28">
        <v>0.87273000000000001</v>
      </c>
      <c r="L2997" s="28">
        <f t="shared" si="87"/>
        <v>0.52186999999999995</v>
      </c>
      <c r="O2997" s="77">
        <v>0.71777999999999997</v>
      </c>
      <c r="BF2997" s="106"/>
    </row>
    <row r="2998" spans="1:58" x14ac:dyDescent="0.25">
      <c r="A2998" t="s">
        <v>17</v>
      </c>
      <c r="B2998" s="25">
        <v>2021</v>
      </c>
      <c r="C2998" s="25" t="s">
        <v>2</v>
      </c>
      <c r="D2998" s="25" t="s">
        <v>69</v>
      </c>
      <c r="E2998" s="25" t="s">
        <v>112</v>
      </c>
      <c r="F2998" s="23" t="s">
        <v>113</v>
      </c>
      <c r="G2998" s="23" t="s">
        <v>544</v>
      </c>
      <c r="H2998" s="32" t="s">
        <v>359</v>
      </c>
      <c r="I2998" s="32" t="s">
        <v>536</v>
      </c>
      <c r="J2998" s="135">
        <v>56</v>
      </c>
      <c r="K2998" s="28">
        <v>0.80357000000000001</v>
      </c>
      <c r="L2998" s="28">
        <f t="shared" si="87"/>
        <v>0.46063999999999999</v>
      </c>
      <c r="O2998" s="77">
        <v>0.72623000000000004</v>
      </c>
      <c r="BF2998" s="106"/>
    </row>
    <row r="2999" spans="1:58" x14ac:dyDescent="0.25">
      <c r="A2999" t="s">
        <v>17</v>
      </c>
      <c r="B2999" s="25">
        <v>2021</v>
      </c>
      <c r="C2999" s="25" t="s">
        <v>3</v>
      </c>
      <c r="D2999" s="25" t="s">
        <v>70</v>
      </c>
      <c r="E2999" s="25" t="s">
        <v>112</v>
      </c>
      <c r="F2999" s="23" t="s">
        <v>113</v>
      </c>
      <c r="G2999" s="23" t="s">
        <v>544</v>
      </c>
      <c r="H2999" s="32" t="s">
        <v>359</v>
      </c>
      <c r="I2999" s="32" t="s">
        <v>536</v>
      </c>
      <c r="J2999" s="135">
        <v>54</v>
      </c>
      <c r="K2999" s="28">
        <v>0.90741000000000005</v>
      </c>
      <c r="L2999" s="28">
        <f t="shared" si="87"/>
        <v>0.36176999999999998</v>
      </c>
      <c r="O2999" s="77">
        <v>0.70416999999999996</v>
      </c>
      <c r="BF2999" s="106"/>
    </row>
    <row r="3000" spans="1:58" x14ac:dyDescent="0.25">
      <c r="A3000" t="s">
        <v>17</v>
      </c>
      <c r="B3000" s="25">
        <v>2022</v>
      </c>
      <c r="C3000" s="25" t="s">
        <v>0</v>
      </c>
      <c r="D3000" s="25" t="s">
        <v>71</v>
      </c>
      <c r="E3000" s="25" t="s">
        <v>112</v>
      </c>
      <c r="F3000" s="23" t="s">
        <v>113</v>
      </c>
      <c r="G3000" s="23" t="s">
        <v>544</v>
      </c>
      <c r="H3000" s="32" t="s">
        <v>359</v>
      </c>
      <c r="I3000" s="32" t="s">
        <v>536</v>
      </c>
      <c r="J3000" s="135">
        <v>61</v>
      </c>
      <c r="K3000" s="28">
        <v>0.85246</v>
      </c>
      <c r="L3000" s="28">
        <f t="shared" si="87"/>
        <v>0.45693</v>
      </c>
      <c r="O3000" s="77">
        <v>0.71772000000000002</v>
      </c>
      <c r="BF3000" s="106"/>
    </row>
    <row r="3001" spans="1:58" x14ac:dyDescent="0.25">
      <c r="A3001" t="s">
        <v>17</v>
      </c>
      <c r="B3001" s="25">
        <v>2022</v>
      </c>
      <c r="C3001" s="25" t="s">
        <v>1</v>
      </c>
      <c r="D3001" s="25" t="s">
        <v>72</v>
      </c>
      <c r="E3001" s="25" t="s">
        <v>112</v>
      </c>
      <c r="F3001" s="23" t="s">
        <v>113</v>
      </c>
      <c r="G3001" s="23" t="s">
        <v>544</v>
      </c>
      <c r="H3001" s="32" t="s">
        <v>359</v>
      </c>
      <c r="I3001" s="32" t="s">
        <v>536</v>
      </c>
      <c r="J3001" s="135">
        <v>62</v>
      </c>
      <c r="K3001" s="28">
        <v>0.77419000000000004</v>
      </c>
      <c r="L3001" s="28">
        <f t="shared" si="87"/>
        <v>0.44642999999999999</v>
      </c>
      <c r="O3001" s="77">
        <v>0.71509999999999996</v>
      </c>
      <c r="BF3001" s="106"/>
    </row>
    <row r="3002" spans="1:58" x14ac:dyDescent="0.25">
      <c r="A3002" t="s">
        <v>17</v>
      </c>
      <c r="B3002" s="25">
        <v>2022</v>
      </c>
      <c r="C3002" s="25" t="s">
        <v>2</v>
      </c>
      <c r="D3002" s="25" t="s">
        <v>73</v>
      </c>
      <c r="E3002" s="25" t="s">
        <v>112</v>
      </c>
      <c r="F3002" s="23" t="s">
        <v>113</v>
      </c>
      <c r="G3002" s="23" t="s">
        <v>544</v>
      </c>
      <c r="H3002" s="32" t="s">
        <v>359</v>
      </c>
      <c r="I3002" s="32" t="s">
        <v>536</v>
      </c>
      <c r="J3002" s="135">
        <v>76</v>
      </c>
      <c r="K3002" s="28">
        <v>0.77632000000000001</v>
      </c>
      <c r="L3002" s="28">
        <f t="shared" si="87"/>
        <v>0.50349999999999995</v>
      </c>
      <c r="O3002" s="77">
        <v>0.71452000000000004</v>
      </c>
      <c r="BF3002" s="106"/>
    </row>
    <row r="3003" spans="1:58" x14ac:dyDescent="0.25">
      <c r="A3003" t="s">
        <v>17</v>
      </c>
      <c r="B3003" s="25">
        <v>2022</v>
      </c>
      <c r="C3003" s="25" t="s">
        <v>3</v>
      </c>
      <c r="D3003" s="25" t="s">
        <v>493</v>
      </c>
      <c r="E3003" s="25" t="s">
        <v>112</v>
      </c>
      <c r="F3003" s="23" t="s">
        <v>113</v>
      </c>
      <c r="G3003" s="23" t="s">
        <v>544</v>
      </c>
      <c r="H3003" s="32" t="s">
        <v>359</v>
      </c>
      <c r="I3003" s="32" t="s">
        <v>536</v>
      </c>
      <c r="J3003" s="135">
        <v>83</v>
      </c>
      <c r="K3003" s="28">
        <v>0.75904000000000005</v>
      </c>
      <c r="L3003" s="28">
        <f t="shared" si="87"/>
        <v>0.49091000000000001</v>
      </c>
      <c r="O3003" s="77">
        <v>0.68925999999999998</v>
      </c>
      <c r="BF3003" s="106"/>
    </row>
    <row r="3004" spans="1:58" x14ac:dyDescent="0.25">
      <c r="A3004" t="s">
        <v>17</v>
      </c>
      <c r="B3004" s="25">
        <v>2023</v>
      </c>
      <c r="C3004" s="25" t="s">
        <v>0</v>
      </c>
      <c r="D3004" s="25" t="s">
        <v>537</v>
      </c>
      <c r="E3004" s="25" t="s">
        <v>112</v>
      </c>
      <c r="F3004" s="23" t="s">
        <v>113</v>
      </c>
      <c r="G3004" s="23" t="s">
        <v>544</v>
      </c>
      <c r="H3004" s="32" t="s">
        <v>359</v>
      </c>
      <c r="I3004" s="32" t="s">
        <v>536</v>
      </c>
      <c r="J3004" s="135">
        <v>85</v>
      </c>
      <c r="K3004" s="28">
        <v>0.78824000000000005</v>
      </c>
      <c r="L3004" s="28">
        <f t="shared" si="87"/>
        <v>0.46538000000000002</v>
      </c>
      <c r="O3004" s="77">
        <v>0.66224000000000005</v>
      </c>
      <c r="BF3004" s="106"/>
    </row>
    <row r="3005" spans="1:58" x14ac:dyDescent="0.25">
      <c r="A3005" t="s">
        <v>17</v>
      </c>
      <c r="B3005" s="25">
        <v>2018</v>
      </c>
      <c r="C3005" s="25" t="s">
        <v>0</v>
      </c>
      <c r="D3005" s="25" t="s">
        <v>54</v>
      </c>
      <c r="E3005" s="25" t="s">
        <v>114</v>
      </c>
      <c r="F3005" s="23" t="s">
        <v>115</v>
      </c>
      <c r="G3005" s="23" t="s">
        <v>535</v>
      </c>
      <c r="H3005" s="32" t="s">
        <v>358</v>
      </c>
      <c r="I3005" s="32" t="s">
        <v>536</v>
      </c>
      <c r="J3005" s="135">
        <v>104</v>
      </c>
      <c r="K3005" s="28">
        <v>0.75961999999999996</v>
      </c>
      <c r="L3005" s="28">
        <f t="shared" si="87"/>
        <v>0.79740999999999995</v>
      </c>
      <c r="O3005" s="77">
        <v>0.64649000000000001</v>
      </c>
      <c r="BF3005" s="106"/>
    </row>
    <row r="3006" spans="1:58" x14ac:dyDescent="0.25">
      <c r="A3006" t="s">
        <v>17</v>
      </c>
      <c r="B3006" s="25">
        <v>2018</v>
      </c>
      <c r="C3006" s="25" t="s">
        <v>1</v>
      </c>
      <c r="D3006" s="25" t="s">
        <v>56</v>
      </c>
      <c r="E3006" s="25" t="s">
        <v>114</v>
      </c>
      <c r="F3006" s="23" t="s">
        <v>115</v>
      </c>
      <c r="G3006" s="23" t="s">
        <v>535</v>
      </c>
      <c r="H3006" s="32" t="s">
        <v>358</v>
      </c>
      <c r="I3006" s="32" t="s">
        <v>536</v>
      </c>
      <c r="J3006" s="135">
        <v>116</v>
      </c>
      <c r="K3006" s="28">
        <v>0.75</v>
      </c>
      <c r="L3006" s="28">
        <f t="shared" si="87"/>
        <v>0.79764000000000002</v>
      </c>
      <c r="O3006" s="77">
        <v>0.66595000000000004</v>
      </c>
      <c r="BF3006" s="106"/>
    </row>
    <row r="3007" spans="1:58" x14ac:dyDescent="0.25">
      <c r="A3007" t="s">
        <v>17</v>
      </c>
      <c r="B3007" s="25">
        <v>2018</v>
      </c>
      <c r="C3007" s="25" t="s">
        <v>2</v>
      </c>
      <c r="D3007" s="25" t="s">
        <v>57</v>
      </c>
      <c r="E3007" s="25" t="s">
        <v>114</v>
      </c>
      <c r="F3007" s="23" t="s">
        <v>115</v>
      </c>
      <c r="G3007" s="23" t="s">
        <v>535</v>
      </c>
      <c r="H3007" s="32" t="s">
        <v>358</v>
      </c>
      <c r="I3007" s="32" t="s">
        <v>536</v>
      </c>
      <c r="J3007" s="135">
        <v>127</v>
      </c>
      <c r="K3007" s="28">
        <v>0.66142000000000001</v>
      </c>
      <c r="L3007" s="28">
        <f t="shared" si="87"/>
        <v>0.78305000000000002</v>
      </c>
      <c r="O3007" s="77">
        <v>0.65563000000000005</v>
      </c>
      <c r="BF3007" s="106"/>
    </row>
    <row r="3008" spans="1:58" x14ac:dyDescent="0.25">
      <c r="A3008" t="s">
        <v>17</v>
      </c>
      <c r="B3008" s="25">
        <v>2018</v>
      </c>
      <c r="C3008" s="25" t="s">
        <v>3</v>
      </c>
      <c r="D3008" s="25" t="s">
        <v>58</v>
      </c>
      <c r="E3008" s="25" t="s">
        <v>114</v>
      </c>
      <c r="F3008" s="23" t="s">
        <v>115</v>
      </c>
      <c r="G3008" s="23" t="s">
        <v>535</v>
      </c>
      <c r="H3008" s="32" t="s">
        <v>358</v>
      </c>
      <c r="I3008" s="32" t="s">
        <v>536</v>
      </c>
      <c r="J3008" s="135">
        <v>128</v>
      </c>
      <c r="K3008" s="28">
        <v>0.58594000000000002</v>
      </c>
      <c r="L3008" s="28">
        <f t="shared" si="87"/>
        <v>0.76768000000000003</v>
      </c>
      <c r="O3008" s="77">
        <v>0.64424999999999999</v>
      </c>
      <c r="BF3008" s="106"/>
    </row>
    <row r="3009" spans="1:58" x14ac:dyDescent="0.25">
      <c r="A3009" t="s">
        <v>17</v>
      </c>
      <c r="B3009" s="25">
        <v>2019</v>
      </c>
      <c r="C3009" s="25" t="s">
        <v>0</v>
      </c>
      <c r="D3009" s="25" t="s">
        <v>59</v>
      </c>
      <c r="E3009" s="25" t="s">
        <v>114</v>
      </c>
      <c r="F3009" s="23" t="s">
        <v>115</v>
      </c>
      <c r="G3009" s="23" t="s">
        <v>535</v>
      </c>
      <c r="H3009" s="32" t="s">
        <v>358</v>
      </c>
      <c r="I3009" s="32" t="s">
        <v>536</v>
      </c>
      <c r="J3009" s="135">
        <v>121</v>
      </c>
      <c r="K3009" s="28">
        <v>0.64463000000000004</v>
      </c>
      <c r="L3009" s="28">
        <f t="shared" si="87"/>
        <v>0.77317999999999998</v>
      </c>
      <c r="O3009" s="77">
        <v>0.67745999999999995</v>
      </c>
      <c r="BF3009" s="106"/>
    </row>
    <row r="3010" spans="1:58" x14ac:dyDescent="0.25">
      <c r="A3010" t="s">
        <v>17</v>
      </c>
      <c r="B3010" s="25">
        <v>2019</v>
      </c>
      <c r="C3010" s="25" t="s">
        <v>1</v>
      </c>
      <c r="D3010" s="25" t="s">
        <v>60</v>
      </c>
      <c r="E3010" s="25" t="s">
        <v>114</v>
      </c>
      <c r="F3010" s="23" t="s">
        <v>115</v>
      </c>
      <c r="G3010" s="23" t="s">
        <v>535</v>
      </c>
      <c r="H3010" s="32" t="s">
        <v>358</v>
      </c>
      <c r="I3010" s="32" t="s">
        <v>536</v>
      </c>
      <c r="J3010" s="135">
        <v>113</v>
      </c>
      <c r="K3010" s="28">
        <v>0.62831999999999999</v>
      </c>
      <c r="L3010" s="28">
        <f t="shared" ref="L3010:L3073" si="88">SUMIFS(K:K, E:E, G3010, D:D, D3010, I:I, I3010)</f>
        <v>0.76715</v>
      </c>
      <c r="O3010" s="77">
        <v>0.69386000000000003</v>
      </c>
      <c r="BF3010" s="106"/>
    </row>
    <row r="3011" spans="1:58" x14ac:dyDescent="0.25">
      <c r="A3011" t="s">
        <v>17</v>
      </c>
      <c r="B3011" s="25">
        <v>2019</v>
      </c>
      <c r="C3011" s="25" t="s">
        <v>2</v>
      </c>
      <c r="D3011" s="25" t="s">
        <v>61</v>
      </c>
      <c r="E3011" s="25" t="s">
        <v>114</v>
      </c>
      <c r="F3011" s="23" t="s">
        <v>115</v>
      </c>
      <c r="G3011" s="23" t="s">
        <v>535</v>
      </c>
      <c r="H3011" s="32" t="s">
        <v>358</v>
      </c>
      <c r="I3011" s="32" t="s">
        <v>536</v>
      </c>
      <c r="J3011" s="135">
        <v>109</v>
      </c>
      <c r="K3011" s="28">
        <v>0.61468</v>
      </c>
      <c r="L3011" s="28">
        <f t="shared" si="88"/>
        <v>0.76604000000000005</v>
      </c>
      <c r="O3011" s="77">
        <v>0.68513999999999997</v>
      </c>
      <c r="BF3011" s="106"/>
    </row>
    <row r="3012" spans="1:58" x14ac:dyDescent="0.25">
      <c r="A3012" t="s">
        <v>17</v>
      </c>
      <c r="B3012" s="25">
        <v>2019</v>
      </c>
      <c r="C3012" s="25" t="s">
        <v>3</v>
      </c>
      <c r="D3012" s="25" t="s">
        <v>62</v>
      </c>
      <c r="E3012" s="25" t="s">
        <v>114</v>
      </c>
      <c r="F3012" s="23" t="s">
        <v>115</v>
      </c>
      <c r="G3012" s="23" t="s">
        <v>535</v>
      </c>
      <c r="H3012" s="32" t="s">
        <v>358</v>
      </c>
      <c r="I3012" s="32" t="s">
        <v>536</v>
      </c>
      <c r="J3012" s="135">
        <v>106</v>
      </c>
      <c r="K3012" s="28">
        <v>0.66037999999999997</v>
      </c>
      <c r="L3012" s="28">
        <f t="shared" si="88"/>
        <v>0.71814999999999996</v>
      </c>
      <c r="O3012" s="77">
        <v>0.67325000000000002</v>
      </c>
      <c r="BF3012" s="106"/>
    </row>
    <row r="3013" spans="1:58" x14ac:dyDescent="0.25">
      <c r="A3013" t="s">
        <v>17</v>
      </c>
      <c r="B3013" s="25">
        <v>2020</v>
      </c>
      <c r="C3013" s="25" t="s">
        <v>0</v>
      </c>
      <c r="D3013" s="25" t="s">
        <v>63</v>
      </c>
      <c r="E3013" s="25" t="s">
        <v>114</v>
      </c>
      <c r="F3013" s="23" t="s">
        <v>115</v>
      </c>
      <c r="G3013" s="23" t="s">
        <v>535</v>
      </c>
      <c r="H3013" s="32" t="s">
        <v>358</v>
      </c>
      <c r="I3013" s="32" t="s">
        <v>536</v>
      </c>
      <c r="J3013" s="135">
        <v>106</v>
      </c>
      <c r="K3013" s="28">
        <v>0.66037999999999997</v>
      </c>
      <c r="L3013" s="28">
        <f t="shared" si="88"/>
        <v>0.75692999999999999</v>
      </c>
      <c r="O3013" s="77">
        <v>0.68518000000000001</v>
      </c>
      <c r="BF3013" s="106"/>
    </row>
    <row r="3014" spans="1:58" x14ac:dyDescent="0.25">
      <c r="A3014" t="s">
        <v>17</v>
      </c>
      <c r="B3014" s="25">
        <v>2020</v>
      </c>
      <c r="C3014" s="25" t="s">
        <v>1</v>
      </c>
      <c r="D3014" s="25" t="s">
        <v>64</v>
      </c>
      <c r="E3014" s="25" t="s">
        <v>114</v>
      </c>
      <c r="F3014" s="23" t="s">
        <v>115</v>
      </c>
      <c r="G3014" s="23" t="s">
        <v>535</v>
      </c>
      <c r="H3014" s="32" t="s">
        <v>358</v>
      </c>
      <c r="I3014" s="32" t="s">
        <v>536</v>
      </c>
      <c r="J3014" s="135">
        <v>31</v>
      </c>
      <c r="K3014" s="28">
        <v>0.80645</v>
      </c>
      <c r="L3014" s="28">
        <f t="shared" si="88"/>
        <v>0.83333000000000002</v>
      </c>
      <c r="O3014" s="77">
        <v>0.67054000000000002</v>
      </c>
      <c r="BF3014" s="106"/>
    </row>
    <row r="3015" spans="1:58" x14ac:dyDescent="0.25">
      <c r="A3015" t="s">
        <v>17</v>
      </c>
      <c r="B3015" s="25">
        <v>2020</v>
      </c>
      <c r="C3015" s="25" t="s">
        <v>2</v>
      </c>
      <c r="D3015" s="25" t="s">
        <v>65</v>
      </c>
      <c r="E3015" s="25" t="s">
        <v>114</v>
      </c>
      <c r="F3015" s="23" t="s">
        <v>115</v>
      </c>
      <c r="G3015" s="23" t="s">
        <v>535</v>
      </c>
      <c r="H3015" s="32" t="s">
        <v>358</v>
      </c>
      <c r="I3015" s="32" t="s">
        <v>536</v>
      </c>
      <c r="J3015" s="135">
        <v>49</v>
      </c>
      <c r="K3015" s="28">
        <v>0.77551000000000003</v>
      </c>
      <c r="L3015" s="28">
        <f t="shared" si="88"/>
        <v>0.77056999999999998</v>
      </c>
      <c r="O3015" s="77">
        <v>0.68157999999999996</v>
      </c>
      <c r="BF3015" s="106"/>
    </row>
    <row r="3016" spans="1:58" x14ac:dyDescent="0.25">
      <c r="A3016" t="s">
        <v>17</v>
      </c>
      <c r="B3016" s="25">
        <v>2020</v>
      </c>
      <c r="C3016" s="25" t="s">
        <v>3</v>
      </c>
      <c r="D3016" s="25" t="s">
        <v>66</v>
      </c>
      <c r="E3016" s="25" t="s">
        <v>114</v>
      </c>
      <c r="F3016" s="23" t="s">
        <v>115</v>
      </c>
      <c r="G3016" s="23" t="s">
        <v>535</v>
      </c>
      <c r="H3016" s="32" t="s">
        <v>358</v>
      </c>
      <c r="I3016" s="32" t="s">
        <v>536</v>
      </c>
      <c r="J3016" s="135">
        <v>123</v>
      </c>
      <c r="K3016" s="28">
        <v>0.63414999999999999</v>
      </c>
      <c r="L3016" s="28">
        <f t="shared" si="88"/>
        <v>0.70689999999999997</v>
      </c>
      <c r="O3016" s="77">
        <v>0.67688999999999999</v>
      </c>
      <c r="BF3016" s="106"/>
    </row>
    <row r="3017" spans="1:58" x14ac:dyDescent="0.25">
      <c r="A3017" t="s">
        <v>17</v>
      </c>
      <c r="B3017" s="25">
        <v>2021</v>
      </c>
      <c r="C3017" s="25" t="s">
        <v>0</v>
      </c>
      <c r="D3017" s="25" t="s">
        <v>67</v>
      </c>
      <c r="E3017" s="25" t="s">
        <v>114</v>
      </c>
      <c r="F3017" s="23" t="s">
        <v>115</v>
      </c>
      <c r="G3017" s="23" t="s">
        <v>535</v>
      </c>
      <c r="H3017" s="32" t="s">
        <v>358</v>
      </c>
      <c r="I3017" s="32" t="s">
        <v>536</v>
      </c>
      <c r="J3017" s="135">
        <v>121</v>
      </c>
      <c r="K3017" s="28">
        <v>0.75207000000000002</v>
      </c>
      <c r="L3017" s="28">
        <f t="shared" si="88"/>
        <v>0.70362999999999998</v>
      </c>
      <c r="O3017" s="77">
        <v>0.72143000000000002</v>
      </c>
      <c r="BF3017" s="106"/>
    </row>
    <row r="3018" spans="1:58" x14ac:dyDescent="0.25">
      <c r="A3018" t="s">
        <v>17</v>
      </c>
      <c r="B3018" s="25">
        <v>2021</v>
      </c>
      <c r="C3018" s="25" t="s">
        <v>1</v>
      </c>
      <c r="D3018" s="25" t="s">
        <v>68</v>
      </c>
      <c r="E3018" s="25" t="s">
        <v>114</v>
      </c>
      <c r="F3018" s="23" t="s">
        <v>115</v>
      </c>
      <c r="G3018" s="23" t="s">
        <v>535</v>
      </c>
      <c r="H3018" s="32" t="s">
        <v>358</v>
      </c>
      <c r="I3018" s="32" t="s">
        <v>536</v>
      </c>
      <c r="J3018" s="135">
        <v>147</v>
      </c>
      <c r="K3018" s="28">
        <v>0.82313000000000003</v>
      </c>
      <c r="L3018" s="28">
        <f t="shared" si="88"/>
        <v>0.71114999999999995</v>
      </c>
      <c r="O3018" s="77">
        <v>0.71777999999999997</v>
      </c>
      <c r="BF3018" s="106"/>
    </row>
    <row r="3019" spans="1:58" x14ac:dyDescent="0.25">
      <c r="A3019" t="s">
        <v>17</v>
      </c>
      <c r="B3019" s="25">
        <v>2021</v>
      </c>
      <c r="C3019" s="25" t="s">
        <v>2</v>
      </c>
      <c r="D3019" s="25" t="s">
        <v>69</v>
      </c>
      <c r="E3019" s="25" t="s">
        <v>114</v>
      </c>
      <c r="F3019" s="23" t="s">
        <v>115</v>
      </c>
      <c r="G3019" s="23" t="s">
        <v>535</v>
      </c>
      <c r="H3019" s="32" t="s">
        <v>358</v>
      </c>
      <c r="I3019" s="32" t="s">
        <v>536</v>
      </c>
      <c r="J3019" s="135">
        <v>113</v>
      </c>
      <c r="K3019" s="28">
        <v>0.72565999999999997</v>
      </c>
      <c r="L3019" s="28">
        <f t="shared" si="88"/>
        <v>0.74790000000000001</v>
      </c>
      <c r="O3019" s="77">
        <v>0.72623000000000004</v>
      </c>
      <c r="BF3019" s="106"/>
    </row>
    <row r="3020" spans="1:58" x14ac:dyDescent="0.25">
      <c r="A3020" t="s">
        <v>17</v>
      </c>
      <c r="B3020" s="25">
        <v>2021</v>
      </c>
      <c r="C3020" s="25" t="s">
        <v>3</v>
      </c>
      <c r="D3020" s="25" t="s">
        <v>70</v>
      </c>
      <c r="E3020" s="25" t="s">
        <v>114</v>
      </c>
      <c r="F3020" s="23" t="s">
        <v>115</v>
      </c>
      <c r="G3020" s="23" t="s">
        <v>535</v>
      </c>
      <c r="H3020" s="32" t="s">
        <v>358</v>
      </c>
      <c r="I3020" s="32" t="s">
        <v>536</v>
      </c>
      <c r="J3020" s="135">
        <v>132</v>
      </c>
      <c r="K3020" s="28">
        <v>0.77273000000000003</v>
      </c>
      <c r="L3020" s="28">
        <f t="shared" si="88"/>
        <v>0.74951000000000001</v>
      </c>
      <c r="O3020" s="77">
        <v>0.70416999999999996</v>
      </c>
      <c r="BF3020" s="106"/>
    </row>
    <row r="3021" spans="1:58" x14ac:dyDescent="0.25">
      <c r="A3021" t="s">
        <v>17</v>
      </c>
      <c r="B3021" s="25">
        <v>2022</v>
      </c>
      <c r="C3021" s="25" t="s">
        <v>0</v>
      </c>
      <c r="D3021" s="25" t="s">
        <v>71</v>
      </c>
      <c r="E3021" s="25" t="s">
        <v>114</v>
      </c>
      <c r="F3021" s="23" t="s">
        <v>115</v>
      </c>
      <c r="G3021" s="23" t="s">
        <v>535</v>
      </c>
      <c r="H3021" s="32" t="s">
        <v>358</v>
      </c>
      <c r="I3021" s="32" t="s">
        <v>536</v>
      </c>
      <c r="J3021" s="135">
        <v>110</v>
      </c>
      <c r="K3021" s="28">
        <v>0.74544999999999995</v>
      </c>
      <c r="L3021" s="28">
        <f t="shared" si="88"/>
        <v>0.73346999999999996</v>
      </c>
      <c r="O3021" s="77">
        <v>0.71772000000000002</v>
      </c>
      <c r="BF3021" s="106"/>
    </row>
    <row r="3022" spans="1:58" x14ac:dyDescent="0.25">
      <c r="A3022" t="s">
        <v>17</v>
      </c>
      <c r="B3022" s="25">
        <v>2022</v>
      </c>
      <c r="C3022" s="25" t="s">
        <v>1</v>
      </c>
      <c r="D3022" s="25" t="s">
        <v>72</v>
      </c>
      <c r="E3022" s="25" t="s">
        <v>114</v>
      </c>
      <c r="F3022" s="23" t="s">
        <v>115</v>
      </c>
      <c r="G3022" s="23" t="s">
        <v>535</v>
      </c>
      <c r="H3022" s="32" t="s">
        <v>358</v>
      </c>
      <c r="I3022" s="32" t="s">
        <v>536</v>
      </c>
      <c r="J3022" s="135">
        <v>118</v>
      </c>
      <c r="K3022" s="28">
        <v>0.69491999999999998</v>
      </c>
      <c r="L3022" s="28">
        <f t="shared" si="88"/>
        <v>0.64705999999999997</v>
      </c>
      <c r="O3022" s="77">
        <v>0.71509999999999996</v>
      </c>
      <c r="BF3022" s="106"/>
    </row>
    <row r="3023" spans="1:58" x14ac:dyDescent="0.25">
      <c r="A3023" t="s">
        <v>17</v>
      </c>
      <c r="B3023" s="25">
        <v>2022</v>
      </c>
      <c r="C3023" s="25" t="s">
        <v>2</v>
      </c>
      <c r="D3023" s="25" t="s">
        <v>73</v>
      </c>
      <c r="E3023" s="25" t="s">
        <v>114</v>
      </c>
      <c r="F3023" s="23" t="s">
        <v>115</v>
      </c>
      <c r="G3023" s="23" t="s">
        <v>535</v>
      </c>
      <c r="H3023" s="32" t="s">
        <v>358</v>
      </c>
      <c r="I3023" s="32" t="s">
        <v>536</v>
      </c>
      <c r="J3023" s="135">
        <v>134</v>
      </c>
      <c r="K3023" s="28">
        <v>0.70148999999999995</v>
      </c>
      <c r="L3023" s="28">
        <f t="shared" si="88"/>
        <v>0.68</v>
      </c>
      <c r="O3023" s="77">
        <v>0.71452000000000004</v>
      </c>
      <c r="BF3023" s="106"/>
    </row>
    <row r="3024" spans="1:58" x14ac:dyDescent="0.25">
      <c r="A3024" t="s">
        <v>17</v>
      </c>
      <c r="B3024" s="25">
        <v>2022</v>
      </c>
      <c r="C3024" s="25" t="s">
        <v>3</v>
      </c>
      <c r="D3024" s="25" t="s">
        <v>493</v>
      </c>
      <c r="E3024" s="25" t="s">
        <v>114</v>
      </c>
      <c r="F3024" s="23" t="s">
        <v>115</v>
      </c>
      <c r="G3024" s="23" t="s">
        <v>535</v>
      </c>
      <c r="H3024" s="32" t="s">
        <v>358</v>
      </c>
      <c r="I3024" s="32" t="s">
        <v>536</v>
      </c>
      <c r="J3024" s="135">
        <v>114</v>
      </c>
      <c r="K3024" s="28">
        <v>0.67544000000000004</v>
      </c>
      <c r="L3024" s="28">
        <f t="shared" si="88"/>
        <v>0.61302999999999996</v>
      </c>
      <c r="O3024" s="77">
        <v>0.68925999999999998</v>
      </c>
      <c r="BF3024" s="106"/>
    </row>
    <row r="3025" spans="1:58" x14ac:dyDescent="0.25">
      <c r="A3025" t="s">
        <v>17</v>
      </c>
      <c r="B3025" s="25">
        <v>2023</v>
      </c>
      <c r="C3025" s="25" t="s">
        <v>0</v>
      </c>
      <c r="D3025" s="25" t="s">
        <v>537</v>
      </c>
      <c r="E3025" s="25" t="s">
        <v>114</v>
      </c>
      <c r="F3025" s="23" t="s">
        <v>115</v>
      </c>
      <c r="G3025" s="23" t="s">
        <v>535</v>
      </c>
      <c r="H3025" s="32" t="s">
        <v>358</v>
      </c>
      <c r="I3025" s="32" t="s">
        <v>536</v>
      </c>
      <c r="J3025" s="135">
        <v>128</v>
      </c>
      <c r="K3025" s="28">
        <v>0.73438000000000003</v>
      </c>
      <c r="L3025" s="28">
        <f t="shared" si="88"/>
        <v>0.55452999999999997</v>
      </c>
      <c r="O3025" s="77">
        <v>0.66224000000000005</v>
      </c>
      <c r="BF3025" s="106"/>
    </row>
    <row r="3026" spans="1:58" x14ac:dyDescent="0.25">
      <c r="A3026" t="s">
        <v>17</v>
      </c>
      <c r="B3026" s="25">
        <v>2018</v>
      </c>
      <c r="C3026" s="25" t="s">
        <v>0</v>
      </c>
      <c r="D3026" s="25" t="s">
        <v>54</v>
      </c>
      <c r="E3026" s="25" t="s">
        <v>116</v>
      </c>
      <c r="F3026" s="23" t="s">
        <v>117</v>
      </c>
      <c r="G3026" s="23" t="s">
        <v>545</v>
      </c>
      <c r="H3026" s="32" t="s">
        <v>366</v>
      </c>
      <c r="I3026" s="32" t="s">
        <v>536</v>
      </c>
      <c r="J3026" s="135">
        <v>100</v>
      </c>
      <c r="K3026" s="28">
        <v>0.62</v>
      </c>
      <c r="L3026" s="28">
        <f t="shared" si="88"/>
        <v>0.68408999999999998</v>
      </c>
      <c r="O3026" s="77">
        <v>0.64649000000000001</v>
      </c>
      <c r="BF3026" s="106"/>
    </row>
    <row r="3027" spans="1:58" x14ac:dyDescent="0.25">
      <c r="A3027" t="s">
        <v>17</v>
      </c>
      <c r="B3027" s="25">
        <v>2018</v>
      </c>
      <c r="C3027" s="25" t="s">
        <v>1</v>
      </c>
      <c r="D3027" s="25" t="s">
        <v>56</v>
      </c>
      <c r="E3027" s="25" t="s">
        <v>116</v>
      </c>
      <c r="F3027" s="23" t="s">
        <v>117</v>
      </c>
      <c r="G3027" s="23" t="s">
        <v>545</v>
      </c>
      <c r="H3027" s="32" t="s">
        <v>366</v>
      </c>
      <c r="I3027" s="32" t="s">
        <v>536</v>
      </c>
      <c r="J3027" s="135">
        <v>125</v>
      </c>
      <c r="K3027" s="28">
        <v>0.82399999999999995</v>
      </c>
      <c r="L3027" s="28">
        <f t="shared" si="88"/>
        <v>0.79837000000000002</v>
      </c>
      <c r="O3027" s="77">
        <v>0.66595000000000004</v>
      </c>
      <c r="BF3027" s="106"/>
    </row>
    <row r="3028" spans="1:58" x14ac:dyDescent="0.25">
      <c r="A3028" t="s">
        <v>17</v>
      </c>
      <c r="B3028" s="25">
        <v>2018</v>
      </c>
      <c r="C3028" s="25" t="s">
        <v>2</v>
      </c>
      <c r="D3028" s="25" t="s">
        <v>57</v>
      </c>
      <c r="E3028" s="25" t="s">
        <v>116</v>
      </c>
      <c r="F3028" s="23" t="s">
        <v>117</v>
      </c>
      <c r="G3028" s="23" t="s">
        <v>545</v>
      </c>
      <c r="H3028" s="32" t="s">
        <v>366</v>
      </c>
      <c r="I3028" s="32" t="s">
        <v>536</v>
      </c>
      <c r="J3028" s="135">
        <v>110</v>
      </c>
      <c r="K3028" s="28">
        <v>0.64544999999999997</v>
      </c>
      <c r="L3028" s="28">
        <f t="shared" si="88"/>
        <v>0.57433999999999996</v>
      </c>
      <c r="O3028" s="77">
        <v>0.65563000000000005</v>
      </c>
      <c r="BF3028" s="106"/>
    </row>
    <row r="3029" spans="1:58" x14ac:dyDescent="0.25">
      <c r="A3029" t="s">
        <v>17</v>
      </c>
      <c r="B3029" s="25">
        <v>2018</v>
      </c>
      <c r="C3029" s="25" t="s">
        <v>3</v>
      </c>
      <c r="D3029" s="25" t="s">
        <v>58</v>
      </c>
      <c r="E3029" s="25" t="s">
        <v>116</v>
      </c>
      <c r="F3029" s="23" t="s">
        <v>117</v>
      </c>
      <c r="G3029" s="23" t="s">
        <v>545</v>
      </c>
      <c r="H3029" s="32" t="s">
        <v>366</v>
      </c>
      <c r="I3029" s="32" t="s">
        <v>536</v>
      </c>
      <c r="J3029" s="135">
        <v>119</v>
      </c>
      <c r="K3029" s="28">
        <v>0.72269000000000005</v>
      </c>
      <c r="L3029" s="28">
        <f t="shared" si="88"/>
        <v>0.43370999999999998</v>
      </c>
      <c r="O3029" s="77">
        <v>0.64424999999999999</v>
      </c>
      <c r="BF3029" s="106"/>
    </row>
    <row r="3030" spans="1:58" x14ac:dyDescent="0.25">
      <c r="A3030" t="s">
        <v>17</v>
      </c>
      <c r="B3030" s="25">
        <v>2019</v>
      </c>
      <c r="C3030" s="25" t="s">
        <v>0</v>
      </c>
      <c r="D3030" s="25" t="s">
        <v>59</v>
      </c>
      <c r="E3030" s="25" t="s">
        <v>116</v>
      </c>
      <c r="F3030" s="23" t="s">
        <v>117</v>
      </c>
      <c r="G3030" s="23" t="s">
        <v>545</v>
      </c>
      <c r="H3030" s="32" t="s">
        <v>366</v>
      </c>
      <c r="I3030" s="32" t="s">
        <v>536</v>
      </c>
      <c r="J3030" s="135">
        <v>101</v>
      </c>
      <c r="K3030" s="28">
        <v>0.78217999999999999</v>
      </c>
      <c r="L3030" s="28">
        <f t="shared" si="88"/>
        <v>0.70850999999999997</v>
      </c>
      <c r="O3030" s="77">
        <v>0.67745999999999995</v>
      </c>
      <c r="BF3030" s="106"/>
    </row>
    <row r="3031" spans="1:58" x14ac:dyDescent="0.25">
      <c r="A3031" t="s">
        <v>17</v>
      </c>
      <c r="B3031" s="25">
        <v>2019</v>
      </c>
      <c r="C3031" s="25" t="s">
        <v>1</v>
      </c>
      <c r="D3031" s="25" t="s">
        <v>60</v>
      </c>
      <c r="E3031" s="25" t="s">
        <v>116</v>
      </c>
      <c r="F3031" s="23" t="s">
        <v>117</v>
      </c>
      <c r="G3031" s="23" t="s">
        <v>545</v>
      </c>
      <c r="H3031" s="32" t="s">
        <v>366</v>
      </c>
      <c r="I3031" s="32" t="s">
        <v>536</v>
      </c>
      <c r="J3031" s="135">
        <v>147</v>
      </c>
      <c r="K3031" s="28">
        <v>0.72789000000000004</v>
      </c>
      <c r="L3031" s="28">
        <f t="shared" si="88"/>
        <v>0.71713000000000005</v>
      </c>
      <c r="O3031" s="77">
        <v>0.69386000000000003</v>
      </c>
      <c r="BF3031" s="106"/>
    </row>
    <row r="3032" spans="1:58" x14ac:dyDescent="0.25">
      <c r="A3032" t="s">
        <v>17</v>
      </c>
      <c r="B3032" s="25">
        <v>2019</v>
      </c>
      <c r="C3032" s="25" t="s">
        <v>2</v>
      </c>
      <c r="D3032" s="25" t="s">
        <v>61</v>
      </c>
      <c r="E3032" s="25" t="s">
        <v>116</v>
      </c>
      <c r="F3032" s="23" t="s">
        <v>117</v>
      </c>
      <c r="G3032" s="23" t="s">
        <v>545</v>
      </c>
      <c r="H3032" s="32" t="s">
        <v>366</v>
      </c>
      <c r="I3032" s="32" t="s">
        <v>536</v>
      </c>
      <c r="J3032" s="135">
        <v>140</v>
      </c>
      <c r="K3032" s="28">
        <v>0.79286000000000001</v>
      </c>
      <c r="L3032" s="28">
        <f t="shared" si="88"/>
        <v>0.71269000000000005</v>
      </c>
      <c r="O3032" s="77">
        <v>0.68513999999999997</v>
      </c>
      <c r="BF3032" s="106"/>
    </row>
    <row r="3033" spans="1:58" x14ac:dyDescent="0.25">
      <c r="A3033" t="s">
        <v>17</v>
      </c>
      <c r="B3033" s="25">
        <v>2019</v>
      </c>
      <c r="C3033" s="25" t="s">
        <v>3</v>
      </c>
      <c r="D3033" s="25" t="s">
        <v>62</v>
      </c>
      <c r="E3033" s="25" t="s">
        <v>116</v>
      </c>
      <c r="F3033" s="23" t="s">
        <v>117</v>
      </c>
      <c r="G3033" s="23" t="s">
        <v>545</v>
      </c>
      <c r="H3033" s="32" t="s">
        <v>366</v>
      </c>
      <c r="I3033" s="32" t="s">
        <v>536</v>
      </c>
      <c r="J3033" s="135">
        <v>105</v>
      </c>
      <c r="K3033" s="28">
        <v>0.91429000000000005</v>
      </c>
      <c r="L3033" s="28">
        <f t="shared" si="88"/>
        <v>0.73684000000000005</v>
      </c>
      <c r="O3033" s="77">
        <v>0.67325000000000002</v>
      </c>
      <c r="BF3033" s="106"/>
    </row>
    <row r="3034" spans="1:58" x14ac:dyDescent="0.25">
      <c r="A3034" t="s">
        <v>17</v>
      </c>
      <c r="B3034" s="25">
        <v>2020</v>
      </c>
      <c r="C3034" s="25" t="s">
        <v>0</v>
      </c>
      <c r="D3034" s="25" t="s">
        <v>63</v>
      </c>
      <c r="E3034" s="25" t="s">
        <v>116</v>
      </c>
      <c r="F3034" s="23" t="s">
        <v>117</v>
      </c>
      <c r="G3034" s="23" t="s">
        <v>545</v>
      </c>
      <c r="H3034" s="32" t="s">
        <v>366</v>
      </c>
      <c r="I3034" s="32" t="s">
        <v>536</v>
      </c>
      <c r="J3034" s="135">
        <v>96</v>
      </c>
      <c r="K3034" s="28">
        <v>0.94791999999999998</v>
      </c>
      <c r="L3034" s="28">
        <f t="shared" si="88"/>
        <v>0.77651999999999999</v>
      </c>
      <c r="O3034" s="77">
        <v>0.68518000000000001</v>
      </c>
      <c r="BF3034" s="106"/>
    </row>
    <row r="3035" spans="1:58" x14ac:dyDescent="0.25">
      <c r="A3035" t="s">
        <v>17</v>
      </c>
      <c r="B3035" s="25">
        <v>2020</v>
      </c>
      <c r="C3035" s="25" t="s">
        <v>1</v>
      </c>
      <c r="D3035" s="25" t="s">
        <v>64</v>
      </c>
      <c r="E3035" s="25" t="s">
        <v>116</v>
      </c>
      <c r="F3035" s="23" t="s">
        <v>117</v>
      </c>
      <c r="G3035" s="23" t="s">
        <v>545</v>
      </c>
      <c r="H3035" s="32" t="s">
        <v>366</v>
      </c>
      <c r="I3035" s="32" t="s">
        <v>536</v>
      </c>
      <c r="J3035" s="135">
        <v>48</v>
      </c>
      <c r="K3035" s="28">
        <v>0.83333000000000002</v>
      </c>
      <c r="L3035" s="28">
        <f t="shared" si="88"/>
        <v>0.77542</v>
      </c>
      <c r="O3035" s="77">
        <v>0.67054000000000002</v>
      </c>
      <c r="BF3035" s="106"/>
    </row>
    <row r="3036" spans="1:58" x14ac:dyDescent="0.25">
      <c r="A3036" t="s">
        <v>17</v>
      </c>
      <c r="B3036" s="25">
        <v>2020</v>
      </c>
      <c r="C3036" s="25" t="s">
        <v>2</v>
      </c>
      <c r="D3036" s="25" t="s">
        <v>65</v>
      </c>
      <c r="E3036" s="25" t="s">
        <v>116</v>
      </c>
      <c r="F3036" s="23" t="s">
        <v>117</v>
      </c>
      <c r="G3036" s="23" t="s">
        <v>545</v>
      </c>
      <c r="H3036" s="32" t="s">
        <v>366</v>
      </c>
      <c r="I3036" s="32" t="s">
        <v>536</v>
      </c>
      <c r="J3036" s="135">
        <v>85</v>
      </c>
      <c r="K3036" s="28">
        <v>0.74117999999999995</v>
      </c>
      <c r="L3036" s="28">
        <f t="shared" si="88"/>
        <v>0.78866000000000003</v>
      </c>
      <c r="O3036" s="77">
        <v>0.68157999999999996</v>
      </c>
      <c r="BF3036" s="106"/>
    </row>
    <row r="3037" spans="1:58" x14ac:dyDescent="0.25">
      <c r="A3037" t="s">
        <v>17</v>
      </c>
      <c r="B3037" s="25">
        <v>2020</v>
      </c>
      <c r="C3037" s="25" t="s">
        <v>3</v>
      </c>
      <c r="D3037" s="25" t="s">
        <v>66</v>
      </c>
      <c r="E3037" s="25" t="s">
        <v>116</v>
      </c>
      <c r="F3037" s="23" t="s">
        <v>117</v>
      </c>
      <c r="G3037" s="23" t="s">
        <v>545</v>
      </c>
      <c r="H3037" s="32" t="s">
        <v>366</v>
      </c>
      <c r="I3037" s="32" t="s">
        <v>536</v>
      </c>
      <c r="J3037" s="135">
        <v>118</v>
      </c>
      <c r="K3037" s="28">
        <v>0.71186000000000005</v>
      </c>
      <c r="L3037" s="28">
        <f t="shared" si="88"/>
        <v>0.74178999999999995</v>
      </c>
      <c r="O3037" s="77">
        <v>0.67688999999999999</v>
      </c>
      <c r="BF3037" s="106"/>
    </row>
    <row r="3038" spans="1:58" x14ac:dyDescent="0.25">
      <c r="A3038" t="s">
        <v>17</v>
      </c>
      <c r="B3038" s="25">
        <v>2021</v>
      </c>
      <c r="C3038" s="25" t="s">
        <v>0</v>
      </c>
      <c r="D3038" s="25" t="s">
        <v>67</v>
      </c>
      <c r="E3038" s="25" t="s">
        <v>116</v>
      </c>
      <c r="F3038" s="23" t="s">
        <v>117</v>
      </c>
      <c r="G3038" s="23" t="s">
        <v>545</v>
      </c>
      <c r="H3038" s="32" t="s">
        <v>366</v>
      </c>
      <c r="I3038" s="32" t="s">
        <v>536</v>
      </c>
      <c r="J3038" s="135">
        <v>111</v>
      </c>
      <c r="K3038" s="28">
        <v>0.64864999999999995</v>
      </c>
      <c r="L3038" s="28">
        <f t="shared" si="88"/>
        <v>0.75726000000000004</v>
      </c>
      <c r="O3038" s="77">
        <v>0.72143000000000002</v>
      </c>
      <c r="BF3038" s="106"/>
    </row>
    <row r="3039" spans="1:58" x14ac:dyDescent="0.25">
      <c r="A3039" t="s">
        <v>17</v>
      </c>
      <c r="B3039" s="25">
        <v>2021</v>
      </c>
      <c r="C3039" s="25" t="s">
        <v>1</v>
      </c>
      <c r="D3039" s="25" t="s">
        <v>68</v>
      </c>
      <c r="E3039" s="25" t="s">
        <v>116</v>
      </c>
      <c r="F3039" s="23" t="s">
        <v>117</v>
      </c>
      <c r="G3039" s="23" t="s">
        <v>545</v>
      </c>
      <c r="H3039" s="32" t="s">
        <v>366</v>
      </c>
      <c r="I3039" s="32" t="s">
        <v>536</v>
      </c>
      <c r="J3039" s="135">
        <v>105</v>
      </c>
      <c r="K3039" s="28">
        <v>0.74285999999999996</v>
      </c>
      <c r="L3039" s="28">
        <f t="shared" si="88"/>
        <v>0.78117999999999999</v>
      </c>
      <c r="O3039" s="77">
        <v>0.71777999999999997</v>
      </c>
      <c r="BF3039" s="106"/>
    </row>
    <row r="3040" spans="1:58" x14ac:dyDescent="0.25">
      <c r="A3040" t="s">
        <v>17</v>
      </c>
      <c r="B3040" s="25">
        <v>2021</v>
      </c>
      <c r="C3040" s="25" t="s">
        <v>2</v>
      </c>
      <c r="D3040" s="25" t="s">
        <v>69</v>
      </c>
      <c r="E3040" s="25" t="s">
        <v>116</v>
      </c>
      <c r="F3040" s="23" t="s">
        <v>117</v>
      </c>
      <c r="G3040" s="23" t="s">
        <v>545</v>
      </c>
      <c r="H3040" s="32" t="s">
        <v>366</v>
      </c>
      <c r="I3040" s="32" t="s">
        <v>536</v>
      </c>
      <c r="J3040" s="135">
        <v>140</v>
      </c>
      <c r="K3040" s="28">
        <v>0.72143000000000002</v>
      </c>
      <c r="L3040" s="28">
        <f t="shared" si="88"/>
        <v>0.68796000000000002</v>
      </c>
      <c r="O3040" s="77">
        <v>0.72623000000000004</v>
      </c>
      <c r="BF3040" s="106"/>
    </row>
    <row r="3041" spans="1:58" x14ac:dyDescent="0.25">
      <c r="A3041" t="s">
        <v>17</v>
      </c>
      <c r="B3041" s="25">
        <v>2021</v>
      </c>
      <c r="C3041" s="25" t="s">
        <v>3</v>
      </c>
      <c r="D3041" s="25" t="s">
        <v>70</v>
      </c>
      <c r="E3041" s="25" t="s">
        <v>116</v>
      </c>
      <c r="F3041" s="23" t="s">
        <v>117</v>
      </c>
      <c r="G3041" s="23" t="s">
        <v>545</v>
      </c>
      <c r="H3041" s="32" t="s">
        <v>366</v>
      </c>
      <c r="I3041" s="32" t="s">
        <v>536</v>
      </c>
      <c r="J3041" s="135">
        <v>131</v>
      </c>
      <c r="K3041" s="28">
        <v>0.71755999999999998</v>
      </c>
      <c r="L3041" s="28">
        <f t="shared" si="88"/>
        <v>0.73936999999999997</v>
      </c>
      <c r="O3041" s="77">
        <v>0.70416999999999996</v>
      </c>
      <c r="BF3041" s="106"/>
    </row>
    <row r="3042" spans="1:58" x14ac:dyDescent="0.25">
      <c r="A3042" t="s">
        <v>17</v>
      </c>
      <c r="B3042" s="25">
        <v>2022</v>
      </c>
      <c r="C3042" s="25" t="s">
        <v>0</v>
      </c>
      <c r="D3042" s="25" t="s">
        <v>71</v>
      </c>
      <c r="E3042" s="25" t="s">
        <v>116</v>
      </c>
      <c r="F3042" s="23" t="s">
        <v>117</v>
      </c>
      <c r="G3042" s="23" t="s">
        <v>545</v>
      </c>
      <c r="H3042" s="32" t="s">
        <v>366</v>
      </c>
      <c r="I3042" s="32" t="s">
        <v>536</v>
      </c>
      <c r="J3042" s="135">
        <v>112</v>
      </c>
      <c r="K3042" s="28">
        <v>0.72321000000000002</v>
      </c>
      <c r="L3042" s="28">
        <f t="shared" si="88"/>
        <v>0.68820000000000003</v>
      </c>
      <c r="O3042" s="77">
        <v>0.71772000000000002</v>
      </c>
      <c r="BF3042" s="106"/>
    </row>
    <row r="3043" spans="1:58" x14ac:dyDescent="0.25">
      <c r="A3043" t="s">
        <v>17</v>
      </c>
      <c r="B3043" s="25">
        <v>2022</v>
      </c>
      <c r="C3043" s="25" t="s">
        <v>1</v>
      </c>
      <c r="D3043" s="25" t="s">
        <v>72</v>
      </c>
      <c r="E3043" s="25" t="s">
        <v>116</v>
      </c>
      <c r="F3043" s="23" t="s">
        <v>117</v>
      </c>
      <c r="G3043" s="23" t="s">
        <v>545</v>
      </c>
      <c r="H3043" s="32" t="s">
        <v>366</v>
      </c>
      <c r="I3043" s="32" t="s">
        <v>536</v>
      </c>
      <c r="J3043" s="135">
        <v>144</v>
      </c>
      <c r="K3043" s="28">
        <v>0.74306000000000005</v>
      </c>
      <c r="L3043" s="28">
        <f t="shared" si="88"/>
        <v>0.73185</v>
      </c>
      <c r="O3043" s="77">
        <v>0.71509999999999996</v>
      </c>
      <c r="BF3043" s="106"/>
    </row>
    <row r="3044" spans="1:58" x14ac:dyDescent="0.25">
      <c r="A3044" t="s">
        <v>17</v>
      </c>
      <c r="B3044" s="25">
        <v>2022</v>
      </c>
      <c r="C3044" s="25" t="s">
        <v>2</v>
      </c>
      <c r="D3044" s="25" t="s">
        <v>73</v>
      </c>
      <c r="E3044" s="25" t="s">
        <v>116</v>
      </c>
      <c r="F3044" s="23" t="s">
        <v>117</v>
      </c>
      <c r="G3044" s="23" t="s">
        <v>545</v>
      </c>
      <c r="H3044" s="32" t="s">
        <v>366</v>
      </c>
      <c r="I3044" s="32" t="s">
        <v>536</v>
      </c>
      <c r="J3044" s="135">
        <v>119</v>
      </c>
      <c r="K3044" s="28">
        <v>0.68067</v>
      </c>
      <c r="L3044" s="28">
        <f t="shared" si="88"/>
        <v>0.65305999999999997</v>
      </c>
      <c r="O3044" s="77">
        <v>0.71452000000000004</v>
      </c>
      <c r="BF3044" s="106"/>
    </row>
    <row r="3045" spans="1:58" x14ac:dyDescent="0.25">
      <c r="A3045" t="s">
        <v>17</v>
      </c>
      <c r="B3045" s="25">
        <v>2022</v>
      </c>
      <c r="C3045" s="25" t="s">
        <v>3</v>
      </c>
      <c r="D3045" s="25" t="s">
        <v>493</v>
      </c>
      <c r="E3045" s="25" t="s">
        <v>116</v>
      </c>
      <c r="F3045" s="23" t="s">
        <v>117</v>
      </c>
      <c r="G3045" s="23" t="s">
        <v>545</v>
      </c>
      <c r="H3045" s="32" t="s">
        <v>366</v>
      </c>
      <c r="I3045" s="32" t="s">
        <v>536</v>
      </c>
      <c r="J3045" s="135">
        <v>120</v>
      </c>
      <c r="K3045" s="28">
        <v>0.72499999999999998</v>
      </c>
      <c r="L3045" s="28">
        <f t="shared" si="88"/>
        <v>0.70713000000000004</v>
      </c>
      <c r="O3045" s="77">
        <v>0.68925999999999998</v>
      </c>
      <c r="BF3045" s="106"/>
    </row>
    <row r="3046" spans="1:58" x14ac:dyDescent="0.25">
      <c r="A3046" t="s">
        <v>17</v>
      </c>
      <c r="B3046" s="25">
        <v>2023</v>
      </c>
      <c r="C3046" s="25" t="s">
        <v>0</v>
      </c>
      <c r="D3046" s="25" t="s">
        <v>537</v>
      </c>
      <c r="E3046" s="25" t="s">
        <v>116</v>
      </c>
      <c r="F3046" s="23" t="s">
        <v>117</v>
      </c>
      <c r="G3046" s="23" t="s">
        <v>545</v>
      </c>
      <c r="H3046" s="32" t="s">
        <v>366</v>
      </c>
      <c r="I3046" s="32" t="s">
        <v>536</v>
      </c>
      <c r="J3046" s="135">
        <v>119</v>
      </c>
      <c r="K3046" s="28">
        <v>0.70587999999999995</v>
      </c>
      <c r="L3046" s="28">
        <f t="shared" si="88"/>
        <v>0.72435000000000005</v>
      </c>
      <c r="O3046" s="77">
        <v>0.66224000000000005</v>
      </c>
      <c r="BF3046" s="106"/>
    </row>
    <row r="3047" spans="1:58" x14ac:dyDescent="0.25">
      <c r="A3047" t="s">
        <v>17</v>
      </c>
      <c r="B3047" s="25">
        <v>2018</v>
      </c>
      <c r="C3047" s="25" t="s">
        <v>0</v>
      </c>
      <c r="D3047" s="25" t="s">
        <v>54</v>
      </c>
      <c r="E3047" s="25" t="s">
        <v>118</v>
      </c>
      <c r="F3047" s="23" t="s">
        <v>119</v>
      </c>
      <c r="G3047" s="23" t="s">
        <v>535</v>
      </c>
      <c r="H3047" s="32" t="s">
        <v>358</v>
      </c>
      <c r="I3047" s="32" t="s">
        <v>536</v>
      </c>
      <c r="J3047" s="135">
        <v>54</v>
      </c>
      <c r="K3047" s="28">
        <v>0.92593000000000003</v>
      </c>
      <c r="L3047" s="28">
        <f t="shared" si="88"/>
        <v>0.79740999999999995</v>
      </c>
      <c r="O3047" s="77">
        <v>0.64649000000000001</v>
      </c>
      <c r="BF3047" s="106"/>
    </row>
    <row r="3048" spans="1:58" x14ac:dyDescent="0.25">
      <c r="A3048" t="s">
        <v>17</v>
      </c>
      <c r="B3048" s="25">
        <v>2018</v>
      </c>
      <c r="C3048" s="25" t="s">
        <v>1</v>
      </c>
      <c r="D3048" s="25" t="s">
        <v>56</v>
      </c>
      <c r="E3048" s="25" t="s">
        <v>118</v>
      </c>
      <c r="F3048" s="23" t="s">
        <v>119</v>
      </c>
      <c r="G3048" s="23" t="s">
        <v>535</v>
      </c>
      <c r="H3048" s="32" t="s">
        <v>358</v>
      </c>
      <c r="I3048" s="32" t="s">
        <v>536</v>
      </c>
      <c r="J3048" s="135">
        <v>77</v>
      </c>
      <c r="K3048" s="28">
        <v>0.83116999999999996</v>
      </c>
      <c r="L3048" s="28">
        <f t="shared" si="88"/>
        <v>0.79764000000000002</v>
      </c>
      <c r="O3048" s="77">
        <v>0.66595000000000004</v>
      </c>
      <c r="BF3048" s="106"/>
    </row>
    <row r="3049" spans="1:58" x14ac:dyDescent="0.25">
      <c r="A3049" t="s">
        <v>17</v>
      </c>
      <c r="B3049" s="25">
        <v>2018</v>
      </c>
      <c r="C3049" s="25" t="s">
        <v>2</v>
      </c>
      <c r="D3049" s="25" t="s">
        <v>57</v>
      </c>
      <c r="E3049" s="25" t="s">
        <v>118</v>
      </c>
      <c r="F3049" s="23" t="s">
        <v>119</v>
      </c>
      <c r="G3049" s="23" t="s">
        <v>535</v>
      </c>
      <c r="H3049" s="32" t="s">
        <v>358</v>
      </c>
      <c r="I3049" s="32" t="s">
        <v>536</v>
      </c>
      <c r="J3049" s="135">
        <v>57</v>
      </c>
      <c r="K3049" s="28">
        <v>0.87719000000000003</v>
      </c>
      <c r="L3049" s="28">
        <f t="shared" si="88"/>
        <v>0.78305000000000002</v>
      </c>
      <c r="O3049" s="77">
        <v>0.65563000000000005</v>
      </c>
      <c r="BF3049" s="106"/>
    </row>
    <row r="3050" spans="1:58" x14ac:dyDescent="0.25">
      <c r="A3050" t="s">
        <v>17</v>
      </c>
      <c r="B3050" s="25">
        <v>2018</v>
      </c>
      <c r="C3050" s="25" t="s">
        <v>3</v>
      </c>
      <c r="D3050" s="25" t="s">
        <v>58</v>
      </c>
      <c r="E3050" s="25" t="s">
        <v>118</v>
      </c>
      <c r="F3050" s="23" t="s">
        <v>119</v>
      </c>
      <c r="G3050" s="23" t="s">
        <v>535</v>
      </c>
      <c r="H3050" s="32" t="s">
        <v>358</v>
      </c>
      <c r="I3050" s="32" t="s">
        <v>536</v>
      </c>
      <c r="J3050" s="135">
        <v>66</v>
      </c>
      <c r="K3050" s="28">
        <v>0.87878999999999996</v>
      </c>
      <c r="L3050" s="28">
        <f t="shared" si="88"/>
        <v>0.76768000000000003</v>
      </c>
      <c r="O3050" s="77">
        <v>0.64424999999999999</v>
      </c>
      <c r="BF3050" s="106"/>
    </row>
    <row r="3051" spans="1:58" x14ac:dyDescent="0.25">
      <c r="A3051" t="s">
        <v>17</v>
      </c>
      <c r="B3051" s="25">
        <v>2019</v>
      </c>
      <c r="C3051" s="25" t="s">
        <v>0</v>
      </c>
      <c r="D3051" s="25" t="s">
        <v>59</v>
      </c>
      <c r="E3051" s="25" t="s">
        <v>118</v>
      </c>
      <c r="F3051" s="23" t="s">
        <v>119</v>
      </c>
      <c r="G3051" s="23" t="s">
        <v>535</v>
      </c>
      <c r="H3051" s="32" t="s">
        <v>358</v>
      </c>
      <c r="I3051" s="32" t="s">
        <v>536</v>
      </c>
      <c r="J3051" s="135">
        <v>57</v>
      </c>
      <c r="K3051" s="28">
        <v>0.84211000000000003</v>
      </c>
      <c r="L3051" s="28">
        <f t="shared" si="88"/>
        <v>0.77317999999999998</v>
      </c>
      <c r="O3051" s="77">
        <v>0.67745999999999995</v>
      </c>
      <c r="BF3051" s="106"/>
    </row>
    <row r="3052" spans="1:58" x14ac:dyDescent="0.25">
      <c r="A3052" t="s">
        <v>17</v>
      </c>
      <c r="B3052" s="25">
        <v>2019</v>
      </c>
      <c r="C3052" s="25" t="s">
        <v>1</v>
      </c>
      <c r="D3052" s="25" t="s">
        <v>60</v>
      </c>
      <c r="E3052" s="25" t="s">
        <v>118</v>
      </c>
      <c r="F3052" s="23" t="s">
        <v>119</v>
      </c>
      <c r="G3052" s="23" t="s">
        <v>535</v>
      </c>
      <c r="H3052" s="32" t="s">
        <v>358</v>
      </c>
      <c r="I3052" s="32" t="s">
        <v>536</v>
      </c>
      <c r="J3052" s="135">
        <v>71</v>
      </c>
      <c r="K3052" s="28">
        <v>0.81689999999999996</v>
      </c>
      <c r="L3052" s="28">
        <f t="shared" si="88"/>
        <v>0.76715</v>
      </c>
      <c r="O3052" s="77">
        <v>0.69386000000000003</v>
      </c>
      <c r="BF3052" s="106"/>
    </row>
    <row r="3053" spans="1:58" x14ac:dyDescent="0.25">
      <c r="A3053" t="s">
        <v>17</v>
      </c>
      <c r="B3053" s="25">
        <v>2019</v>
      </c>
      <c r="C3053" s="25" t="s">
        <v>2</v>
      </c>
      <c r="D3053" s="25" t="s">
        <v>61</v>
      </c>
      <c r="E3053" s="25" t="s">
        <v>118</v>
      </c>
      <c r="F3053" s="23" t="s">
        <v>119</v>
      </c>
      <c r="G3053" s="23" t="s">
        <v>535</v>
      </c>
      <c r="H3053" s="32" t="s">
        <v>358</v>
      </c>
      <c r="I3053" s="32" t="s">
        <v>536</v>
      </c>
      <c r="J3053" s="135">
        <v>73</v>
      </c>
      <c r="K3053" s="28">
        <v>0.79452</v>
      </c>
      <c r="L3053" s="28">
        <f t="shared" si="88"/>
        <v>0.76604000000000005</v>
      </c>
      <c r="O3053" s="77">
        <v>0.68513999999999997</v>
      </c>
      <c r="BF3053" s="106"/>
    </row>
    <row r="3054" spans="1:58" x14ac:dyDescent="0.25">
      <c r="A3054" t="s">
        <v>17</v>
      </c>
      <c r="B3054" s="25">
        <v>2019</v>
      </c>
      <c r="C3054" s="25" t="s">
        <v>3</v>
      </c>
      <c r="D3054" s="25" t="s">
        <v>62</v>
      </c>
      <c r="E3054" s="25" t="s">
        <v>118</v>
      </c>
      <c r="F3054" s="23" t="s">
        <v>119</v>
      </c>
      <c r="G3054" s="23" t="s">
        <v>535</v>
      </c>
      <c r="H3054" s="32" t="s">
        <v>358</v>
      </c>
      <c r="I3054" s="32" t="s">
        <v>536</v>
      </c>
      <c r="J3054" s="135">
        <v>51</v>
      </c>
      <c r="K3054" s="28">
        <v>0.86275000000000002</v>
      </c>
      <c r="L3054" s="28">
        <f t="shared" si="88"/>
        <v>0.71814999999999996</v>
      </c>
      <c r="O3054" s="77">
        <v>0.67325000000000002</v>
      </c>
      <c r="BF3054" s="106"/>
    </row>
    <row r="3055" spans="1:58" x14ac:dyDescent="0.25">
      <c r="A3055" t="s">
        <v>17</v>
      </c>
      <c r="B3055" s="25">
        <v>2020</v>
      </c>
      <c r="C3055" s="25" t="s">
        <v>0</v>
      </c>
      <c r="D3055" s="25" t="s">
        <v>63</v>
      </c>
      <c r="E3055" s="25" t="s">
        <v>118</v>
      </c>
      <c r="F3055" s="23" t="s">
        <v>119</v>
      </c>
      <c r="G3055" s="23" t="s">
        <v>535</v>
      </c>
      <c r="H3055" s="32" t="s">
        <v>358</v>
      </c>
      <c r="I3055" s="32" t="s">
        <v>536</v>
      </c>
      <c r="J3055" s="135">
        <v>67</v>
      </c>
      <c r="K3055" s="28">
        <v>0.83582000000000001</v>
      </c>
      <c r="L3055" s="28">
        <f t="shared" si="88"/>
        <v>0.75692999999999999</v>
      </c>
      <c r="O3055" s="77">
        <v>0.68518000000000001</v>
      </c>
      <c r="BF3055" s="106"/>
    </row>
    <row r="3056" spans="1:58" x14ac:dyDescent="0.25">
      <c r="A3056" t="s">
        <v>17</v>
      </c>
      <c r="B3056" s="25">
        <v>2020</v>
      </c>
      <c r="C3056" s="25" t="s">
        <v>1</v>
      </c>
      <c r="D3056" s="25" t="s">
        <v>64</v>
      </c>
      <c r="E3056" s="25" t="s">
        <v>118</v>
      </c>
      <c r="F3056" s="23" t="s">
        <v>119</v>
      </c>
      <c r="G3056" s="23" t="s">
        <v>535</v>
      </c>
      <c r="H3056" s="32" t="s">
        <v>358</v>
      </c>
      <c r="I3056" s="32" t="s">
        <v>536</v>
      </c>
      <c r="J3056" s="135">
        <v>35</v>
      </c>
      <c r="K3056" s="28">
        <v>0.94286000000000003</v>
      </c>
      <c r="L3056" s="28">
        <f t="shared" si="88"/>
        <v>0.83333000000000002</v>
      </c>
      <c r="O3056" s="77">
        <v>0.67054000000000002</v>
      </c>
      <c r="BF3056" s="106"/>
    </row>
    <row r="3057" spans="1:58" x14ac:dyDescent="0.25">
      <c r="A3057" t="s">
        <v>17</v>
      </c>
      <c r="B3057" s="25">
        <v>2020</v>
      </c>
      <c r="C3057" s="25" t="s">
        <v>2</v>
      </c>
      <c r="D3057" s="25" t="s">
        <v>65</v>
      </c>
      <c r="E3057" s="25" t="s">
        <v>118</v>
      </c>
      <c r="F3057" s="23" t="s">
        <v>119</v>
      </c>
      <c r="G3057" s="23" t="s">
        <v>535</v>
      </c>
      <c r="H3057" s="32" t="s">
        <v>358</v>
      </c>
      <c r="I3057" s="32" t="s">
        <v>536</v>
      </c>
      <c r="J3057" s="135">
        <v>65</v>
      </c>
      <c r="K3057" s="28">
        <v>0.98462000000000005</v>
      </c>
      <c r="L3057" s="28">
        <f t="shared" si="88"/>
        <v>0.77056999999999998</v>
      </c>
      <c r="O3057" s="77">
        <v>0.68157999999999996</v>
      </c>
      <c r="BF3057" s="106"/>
    </row>
    <row r="3058" spans="1:58" x14ac:dyDescent="0.25">
      <c r="A3058" t="s">
        <v>17</v>
      </c>
      <c r="B3058" s="25">
        <v>2020</v>
      </c>
      <c r="C3058" s="25" t="s">
        <v>3</v>
      </c>
      <c r="D3058" s="25" t="s">
        <v>66</v>
      </c>
      <c r="E3058" s="25" t="s">
        <v>118</v>
      </c>
      <c r="F3058" s="23" t="s">
        <v>119</v>
      </c>
      <c r="G3058" s="23" t="s">
        <v>535</v>
      </c>
      <c r="H3058" s="32" t="s">
        <v>358</v>
      </c>
      <c r="I3058" s="32" t="s">
        <v>536</v>
      </c>
      <c r="J3058" s="135">
        <v>54</v>
      </c>
      <c r="K3058" s="28">
        <v>0.85185</v>
      </c>
      <c r="L3058" s="28">
        <f t="shared" si="88"/>
        <v>0.70689999999999997</v>
      </c>
      <c r="O3058" s="77">
        <v>0.67688999999999999</v>
      </c>
      <c r="BF3058" s="106"/>
    </row>
    <row r="3059" spans="1:58" x14ac:dyDescent="0.25">
      <c r="A3059" t="s">
        <v>17</v>
      </c>
      <c r="B3059" s="25">
        <v>2021</v>
      </c>
      <c r="C3059" s="25" t="s">
        <v>0</v>
      </c>
      <c r="D3059" s="25" t="s">
        <v>67</v>
      </c>
      <c r="E3059" s="25" t="s">
        <v>118</v>
      </c>
      <c r="F3059" s="23" t="s">
        <v>119</v>
      </c>
      <c r="G3059" s="23" t="s">
        <v>535</v>
      </c>
      <c r="H3059" s="32" t="s">
        <v>358</v>
      </c>
      <c r="I3059" s="32" t="s">
        <v>536</v>
      </c>
      <c r="J3059" s="135">
        <v>44</v>
      </c>
      <c r="K3059" s="28">
        <v>0.95455000000000001</v>
      </c>
      <c r="L3059" s="28">
        <f t="shared" si="88"/>
        <v>0.70362999999999998</v>
      </c>
      <c r="O3059" s="77">
        <v>0.72143000000000002</v>
      </c>
      <c r="BF3059" s="106"/>
    </row>
    <row r="3060" spans="1:58" x14ac:dyDescent="0.25">
      <c r="A3060" t="s">
        <v>17</v>
      </c>
      <c r="B3060" s="25">
        <v>2021</v>
      </c>
      <c r="C3060" s="25" t="s">
        <v>1</v>
      </c>
      <c r="D3060" s="25" t="s">
        <v>68</v>
      </c>
      <c r="E3060" s="25" t="s">
        <v>118</v>
      </c>
      <c r="F3060" s="23" t="s">
        <v>119</v>
      </c>
      <c r="G3060" s="23" t="s">
        <v>535</v>
      </c>
      <c r="H3060" s="32" t="s">
        <v>358</v>
      </c>
      <c r="I3060" s="32" t="s">
        <v>536</v>
      </c>
      <c r="J3060" s="135">
        <v>72</v>
      </c>
      <c r="K3060" s="28">
        <v>0.94443999999999995</v>
      </c>
      <c r="L3060" s="28">
        <f t="shared" si="88"/>
        <v>0.71114999999999995</v>
      </c>
      <c r="O3060" s="77">
        <v>0.71777999999999997</v>
      </c>
      <c r="BF3060" s="106"/>
    </row>
    <row r="3061" spans="1:58" x14ac:dyDescent="0.25">
      <c r="A3061" t="s">
        <v>17</v>
      </c>
      <c r="B3061" s="25">
        <v>2021</v>
      </c>
      <c r="C3061" s="25" t="s">
        <v>2</v>
      </c>
      <c r="D3061" s="25" t="s">
        <v>69</v>
      </c>
      <c r="E3061" s="25" t="s">
        <v>118</v>
      </c>
      <c r="F3061" s="23" t="s">
        <v>119</v>
      </c>
      <c r="G3061" s="23" t="s">
        <v>535</v>
      </c>
      <c r="H3061" s="32" t="s">
        <v>358</v>
      </c>
      <c r="I3061" s="32" t="s">
        <v>536</v>
      </c>
      <c r="J3061" s="135">
        <v>59</v>
      </c>
      <c r="K3061" s="28">
        <v>0.91525000000000001</v>
      </c>
      <c r="L3061" s="28">
        <f t="shared" si="88"/>
        <v>0.74790000000000001</v>
      </c>
      <c r="O3061" s="77">
        <v>0.72623000000000004</v>
      </c>
      <c r="BF3061" s="106"/>
    </row>
    <row r="3062" spans="1:58" x14ac:dyDescent="0.25">
      <c r="A3062" t="s">
        <v>17</v>
      </c>
      <c r="B3062" s="25">
        <v>2021</v>
      </c>
      <c r="C3062" s="25" t="s">
        <v>3</v>
      </c>
      <c r="D3062" s="25" t="s">
        <v>70</v>
      </c>
      <c r="E3062" s="25" t="s">
        <v>118</v>
      </c>
      <c r="F3062" s="23" t="s">
        <v>119</v>
      </c>
      <c r="G3062" s="23" t="s">
        <v>535</v>
      </c>
      <c r="H3062" s="32" t="s">
        <v>358</v>
      </c>
      <c r="I3062" s="32" t="s">
        <v>536</v>
      </c>
      <c r="J3062" s="135">
        <v>62</v>
      </c>
      <c r="K3062" s="28">
        <v>0.91935</v>
      </c>
      <c r="L3062" s="28">
        <f t="shared" si="88"/>
        <v>0.74951000000000001</v>
      </c>
      <c r="O3062" s="77">
        <v>0.70416999999999996</v>
      </c>
      <c r="BF3062" s="106"/>
    </row>
    <row r="3063" spans="1:58" x14ac:dyDescent="0.25">
      <c r="A3063" t="s">
        <v>17</v>
      </c>
      <c r="B3063" s="25">
        <v>2022</v>
      </c>
      <c r="C3063" s="25" t="s">
        <v>0</v>
      </c>
      <c r="D3063" s="25" t="s">
        <v>71</v>
      </c>
      <c r="E3063" s="25" t="s">
        <v>118</v>
      </c>
      <c r="F3063" s="23" t="s">
        <v>119</v>
      </c>
      <c r="G3063" s="23" t="s">
        <v>535</v>
      </c>
      <c r="H3063" s="32" t="s">
        <v>358</v>
      </c>
      <c r="I3063" s="32" t="s">
        <v>536</v>
      </c>
      <c r="J3063" s="135">
        <v>39</v>
      </c>
      <c r="K3063" s="28">
        <v>1</v>
      </c>
      <c r="L3063" s="28">
        <f t="shared" si="88"/>
        <v>0.73346999999999996</v>
      </c>
      <c r="O3063" s="77">
        <v>0.71772000000000002</v>
      </c>
      <c r="BF3063" s="106"/>
    </row>
    <row r="3064" spans="1:58" x14ac:dyDescent="0.25">
      <c r="A3064" t="s">
        <v>17</v>
      </c>
      <c r="B3064" s="25">
        <v>2022</v>
      </c>
      <c r="C3064" s="25" t="s">
        <v>1</v>
      </c>
      <c r="D3064" s="25" t="s">
        <v>72</v>
      </c>
      <c r="E3064" s="25" t="s">
        <v>118</v>
      </c>
      <c r="F3064" s="23" t="s">
        <v>119</v>
      </c>
      <c r="G3064" s="23" t="s">
        <v>535</v>
      </c>
      <c r="H3064" s="32" t="s">
        <v>358</v>
      </c>
      <c r="I3064" s="32" t="s">
        <v>536</v>
      </c>
      <c r="J3064" s="135">
        <v>61</v>
      </c>
      <c r="K3064" s="28">
        <v>0.95082</v>
      </c>
      <c r="L3064" s="28">
        <f t="shared" si="88"/>
        <v>0.64705999999999997</v>
      </c>
      <c r="O3064" s="77">
        <v>0.71509999999999996</v>
      </c>
      <c r="BF3064" s="106"/>
    </row>
    <row r="3065" spans="1:58" x14ac:dyDescent="0.25">
      <c r="A3065" t="s">
        <v>17</v>
      </c>
      <c r="B3065" s="25">
        <v>2022</v>
      </c>
      <c r="C3065" s="25" t="s">
        <v>2</v>
      </c>
      <c r="D3065" s="25" t="s">
        <v>73</v>
      </c>
      <c r="E3065" s="25" t="s">
        <v>118</v>
      </c>
      <c r="F3065" s="23" t="s">
        <v>119</v>
      </c>
      <c r="G3065" s="23" t="s">
        <v>535</v>
      </c>
      <c r="H3065" s="32" t="s">
        <v>358</v>
      </c>
      <c r="I3065" s="32" t="s">
        <v>536</v>
      </c>
      <c r="J3065" s="135">
        <v>69</v>
      </c>
      <c r="K3065" s="28">
        <v>0.95652000000000004</v>
      </c>
      <c r="L3065" s="28">
        <f t="shared" si="88"/>
        <v>0.68</v>
      </c>
      <c r="O3065" s="77">
        <v>0.71452000000000004</v>
      </c>
      <c r="BF3065" s="106"/>
    </row>
    <row r="3066" spans="1:58" x14ac:dyDescent="0.25">
      <c r="A3066" t="s">
        <v>17</v>
      </c>
      <c r="B3066" s="25">
        <v>2022</v>
      </c>
      <c r="C3066" s="25" t="s">
        <v>3</v>
      </c>
      <c r="D3066" s="25" t="s">
        <v>493</v>
      </c>
      <c r="E3066" s="25" t="s">
        <v>118</v>
      </c>
      <c r="F3066" s="23" t="s">
        <v>119</v>
      </c>
      <c r="G3066" s="23" t="s">
        <v>535</v>
      </c>
      <c r="H3066" s="32" t="s">
        <v>358</v>
      </c>
      <c r="I3066" s="32" t="s">
        <v>536</v>
      </c>
      <c r="J3066" s="135">
        <v>60</v>
      </c>
      <c r="K3066" s="28">
        <v>0.91666999999999998</v>
      </c>
      <c r="L3066" s="28">
        <f t="shared" si="88"/>
        <v>0.61302999999999996</v>
      </c>
      <c r="O3066" s="77">
        <v>0.68925999999999998</v>
      </c>
      <c r="BF3066" s="106"/>
    </row>
    <row r="3067" spans="1:58" x14ac:dyDescent="0.25">
      <c r="A3067" t="s">
        <v>17</v>
      </c>
      <c r="B3067" s="25">
        <v>2023</v>
      </c>
      <c r="C3067" s="25" t="s">
        <v>0</v>
      </c>
      <c r="D3067" s="25" t="s">
        <v>537</v>
      </c>
      <c r="E3067" s="25" t="s">
        <v>118</v>
      </c>
      <c r="F3067" s="23" t="s">
        <v>119</v>
      </c>
      <c r="G3067" s="23" t="s">
        <v>535</v>
      </c>
      <c r="H3067" s="32" t="s">
        <v>358</v>
      </c>
      <c r="I3067" s="32" t="s">
        <v>536</v>
      </c>
      <c r="J3067" s="135">
        <v>71</v>
      </c>
      <c r="K3067" s="28">
        <v>0.76056000000000001</v>
      </c>
      <c r="L3067" s="28">
        <f t="shared" si="88"/>
        <v>0.55452999999999997</v>
      </c>
      <c r="O3067" s="77">
        <v>0.66224000000000005</v>
      </c>
      <c r="BF3067" s="106"/>
    </row>
    <row r="3068" spans="1:58" x14ac:dyDescent="0.25">
      <c r="A3068" t="s">
        <v>17</v>
      </c>
      <c r="B3068" s="25">
        <v>2018</v>
      </c>
      <c r="C3068" s="25" t="s">
        <v>0</v>
      </c>
      <c r="D3068" s="25" t="s">
        <v>54</v>
      </c>
      <c r="E3068" s="25" t="s">
        <v>120</v>
      </c>
      <c r="F3068" s="23" t="s">
        <v>121</v>
      </c>
      <c r="G3068" s="23" t="s">
        <v>541</v>
      </c>
      <c r="H3068" s="32" t="s">
        <v>542</v>
      </c>
      <c r="I3068" s="32" t="s">
        <v>536</v>
      </c>
      <c r="J3068" s="135">
        <v>118</v>
      </c>
      <c r="K3068" s="28">
        <v>0.66949000000000003</v>
      </c>
      <c r="L3068" s="28">
        <f t="shared" si="88"/>
        <v>0.68576000000000004</v>
      </c>
      <c r="O3068" s="77">
        <v>0.64649000000000001</v>
      </c>
      <c r="BF3068" s="106"/>
    </row>
    <row r="3069" spans="1:58" x14ac:dyDescent="0.25">
      <c r="A3069" t="s">
        <v>17</v>
      </c>
      <c r="B3069" s="25">
        <v>2018</v>
      </c>
      <c r="C3069" s="25" t="s">
        <v>1</v>
      </c>
      <c r="D3069" s="25" t="s">
        <v>56</v>
      </c>
      <c r="E3069" s="25" t="s">
        <v>120</v>
      </c>
      <c r="F3069" s="23" t="s">
        <v>121</v>
      </c>
      <c r="G3069" s="23" t="s">
        <v>541</v>
      </c>
      <c r="H3069" s="32" t="s">
        <v>542</v>
      </c>
      <c r="I3069" s="32" t="s">
        <v>536</v>
      </c>
      <c r="J3069" s="135">
        <v>157</v>
      </c>
      <c r="K3069" s="28">
        <v>0.71338000000000001</v>
      </c>
      <c r="L3069" s="28">
        <f t="shared" si="88"/>
        <v>0.66754999999999998</v>
      </c>
      <c r="O3069" s="77">
        <v>0.66595000000000004</v>
      </c>
      <c r="BF3069" s="106"/>
    </row>
    <row r="3070" spans="1:58" x14ac:dyDescent="0.25">
      <c r="A3070" t="s">
        <v>17</v>
      </c>
      <c r="B3070" s="25">
        <v>2018</v>
      </c>
      <c r="C3070" s="25" t="s">
        <v>2</v>
      </c>
      <c r="D3070" s="25" t="s">
        <v>57</v>
      </c>
      <c r="E3070" s="25" t="s">
        <v>120</v>
      </c>
      <c r="F3070" s="23" t="s">
        <v>121</v>
      </c>
      <c r="G3070" s="23" t="s">
        <v>541</v>
      </c>
      <c r="H3070" s="32" t="s">
        <v>542</v>
      </c>
      <c r="I3070" s="32" t="s">
        <v>536</v>
      </c>
      <c r="J3070" s="135">
        <v>136</v>
      </c>
      <c r="K3070" s="28">
        <v>0.55147000000000002</v>
      </c>
      <c r="L3070" s="28">
        <f t="shared" si="88"/>
        <v>0.62238000000000004</v>
      </c>
      <c r="O3070" s="77">
        <v>0.65563000000000005</v>
      </c>
      <c r="BF3070" s="106"/>
    </row>
    <row r="3071" spans="1:58" x14ac:dyDescent="0.25">
      <c r="A3071" t="s">
        <v>17</v>
      </c>
      <c r="B3071" s="25">
        <v>2018</v>
      </c>
      <c r="C3071" s="25" t="s">
        <v>3</v>
      </c>
      <c r="D3071" s="25" t="s">
        <v>58</v>
      </c>
      <c r="E3071" s="25" t="s">
        <v>120</v>
      </c>
      <c r="F3071" s="23" t="s">
        <v>121</v>
      </c>
      <c r="G3071" s="23" t="s">
        <v>541</v>
      </c>
      <c r="H3071" s="32" t="s">
        <v>542</v>
      </c>
      <c r="I3071" s="32" t="s">
        <v>536</v>
      </c>
      <c r="J3071" s="135">
        <v>138</v>
      </c>
      <c r="K3071" s="28">
        <v>0.59419999999999995</v>
      </c>
      <c r="L3071" s="28">
        <f t="shared" si="88"/>
        <v>0.62382000000000004</v>
      </c>
      <c r="O3071" s="77">
        <v>0.64424999999999999</v>
      </c>
      <c r="BF3071" s="106"/>
    </row>
    <row r="3072" spans="1:58" x14ac:dyDescent="0.25">
      <c r="A3072" t="s">
        <v>17</v>
      </c>
      <c r="B3072" s="25">
        <v>2019</v>
      </c>
      <c r="C3072" s="25" t="s">
        <v>0</v>
      </c>
      <c r="D3072" s="25" t="s">
        <v>59</v>
      </c>
      <c r="E3072" s="25" t="s">
        <v>120</v>
      </c>
      <c r="F3072" s="23" t="s">
        <v>121</v>
      </c>
      <c r="G3072" s="23" t="s">
        <v>541</v>
      </c>
      <c r="H3072" s="32" t="s">
        <v>542</v>
      </c>
      <c r="I3072" s="32" t="s">
        <v>536</v>
      </c>
      <c r="J3072" s="135">
        <v>138</v>
      </c>
      <c r="K3072" s="28">
        <v>0.62319000000000002</v>
      </c>
      <c r="L3072" s="28">
        <f t="shared" si="88"/>
        <v>0.68354999999999999</v>
      </c>
      <c r="O3072" s="77">
        <v>0.67745999999999995</v>
      </c>
      <c r="BF3072" s="106"/>
    </row>
    <row r="3073" spans="1:58" x14ac:dyDescent="0.25">
      <c r="A3073" t="s">
        <v>17</v>
      </c>
      <c r="B3073" s="25">
        <v>2019</v>
      </c>
      <c r="C3073" s="25" t="s">
        <v>1</v>
      </c>
      <c r="D3073" s="25" t="s">
        <v>60</v>
      </c>
      <c r="E3073" s="25" t="s">
        <v>120</v>
      </c>
      <c r="F3073" s="23" t="s">
        <v>121</v>
      </c>
      <c r="G3073" s="23" t="s">
        <v>541</v>
      </c>
      <c r="H3073" s="32" t="s">
        <v>542</v>
      </c>
      <c r="I3073" s="32" t="s">
        <v>536</v>
      </c>
      <c r="J3073" s="135">
        <v>142</v>
      </c>
      <c r="K3073" s="28">
        <v>0.64788999999999997</v>
      </c>
      <c r="L3073" s="28">
        <f t="shared" si="88"/>
        <v>0.72372000000000003</v>
      </c>
      <c r="O3073" s="77">
        <v>0.69386000000000003</v>
      </c>
      <c r="BF3073" s="106"/>
    </row>
    <row r="3074" spans="1:58" x14ac:dyDescent="0.25">
      <c r="A3074" t="s">
        <v>17</v>
      </c>
      <c r="B3074" s="25">
        <v>2019</v>
      </c>
      <c r="C3074" s="25" t="s">
        <v>2</v>
      </c>
      <c r="D3074" s="25" t="s">
        <v>61</v>
      </c>
      <c r="E3074" s="25" t="s">
        <v>120</v>
      </c>
      <c r="F3074" s="23" t="s">
        <v>121</v>
      </c>
      <c r="G3074" s="23" t="s">
        <v>541</v>
      </c>
      <c r="H3074" s="32" t="s">
        <v>542</v>
      </c>
      <c r="I3074" s="32" t="s">
        <v>536</v>
      </c>
      <c r="J3074" s="135">
        <v>127</v>
      </c>
      <c r="K3074" s="28">
        <v>0.62992000000000004</v>
      </c>
      <c r="L3074" s="28">
        <f t="shared" ref="L3074:L3137" si="89">SUMIFS(K:K, E:E, G3074, D:D, D3074, I:I, I3074)</f>
        <v>0.73524999999999996</v>
      </c>
      <c r="O3074" s="77">
        <v>0.68513999999999997</v>
      </c>
      <c r="BF3074" s="106"/>
    </row>
    <row r="3075" spans="1:58" x14ac:dyDescent="0.25">
      <c r="A3075" t="s">
        <v>17</v>
      </c>
      <c r="B3075" s="25">
        <v>2019</v>
      </c>
      <c r="C3075" s="25" t="s">
        <v>3</v>
      </c>
      <c r="D3075" s="25" t="s">
        <v>62</v>
      </c>
      <c r="E3075" s="25" t="s">
        <v>120</v>
      </c>
      <c r="F3075" s="23" t="s">
        <v>121</v>
      </c>
      <c r="G3075" s="23" t="s">
        <v>541</v>
      </c>
      <c r="H3075" s="32" t="s">
        <v>542</v>
      </c>
      <c r="I3075" s="32" t="s">
        <v>536</v>
      </c>
      <c r="J3075" s="135">
        <v>117</v>
      </c>
      <c r="K3075" s="28">
        <v>0.68376000000000003</v>
      </c>
      <c r="L3075" s="28">
        <f t="shared" si="89"/>
        <v>0.69733000000000001</v>
      </c>
      <c r="O3075" s="77">
        <v>0.67325000000000002</v>
      </c>
      <c r="BF3075" s="106"/>
    </row>
    <row r="3076" spans="1:58" x14ac:dyDescent="0.25">
      <c r="A3076" t="s">
        <v>17</v>
      </c>
      <c r="B3076" s="25">
        <v>2020</v>
      </c>
      <c r="C3076" s="25" t="s">
        <v>0</v>
      </c>
      <c r="D3076" s="25" t="s">
        <v>63</v>
      </c>
      <c r="E3076" s="25" t="s">
        <v>120</v>
      </c>
      <c r="F3076" s="23" t="s">
        <v>121</v>
      </c>
      <c r="G3076" s="23" t="s">
        <v>541</v>
      </c>
      <c r="H3076" s="32" t="s">
        <v>542</v>
      </c>
      <c r="I3076" s="32" t="s">
        <v>536</v>
      </c>
      <c r="J3076" s="135">
        <v>107</v>
      </c>
      <c r="K3076" s="28">
        <v>0.70093000000000005</v>
      </c>
      <c r="L3076" s="28">
        <f t="shared" si="89"/>
        <v>0.71309999999999996</v>
      </c>
      <c r="O3076" s="77">
        <v>0.68518000000000001</v>
      </c>
      <c r="BF3076" s="106"/>
    </row>
    <row r="3077" spans="1:58" x14ac:dyDescent="0.25">
      <c r="A3077" t="s">
        <v>17</v>
      </c>
      <c r="B3077" s="25">
        <v>2020</v>
      </c>
      <c r="C3077" s="25" t="s">
        <v>1</v>
      </c>
      <c r="D3077" s="25" t="s">
        <v>64</v>
      </c>
      <c r="E3077" s="25" t="s">
        <v>120</v>
      </c>
      <c r="F3077" s="23" t="s">
        <v>121</v>
      </c>
      <c r="G3077" s="23" t="s">
        <v>541</v>
      </c>
      <c r="H3077" s="32" t="s">
        <v>542</v>
      </c>
      <c r="I3077" s="32" t="s">
        <v>536</v>
      </c>
      <c r="J3077" s="135">
        <v>87</v>
      </c>
      <c r="K3077" s="28">
        <v>0.82759000000000005</v>
      </c>
      <c r="L3077" s="28">
        <f t="shared" si="89"/>
        <v>0.71086000000000005</v>
      </c>
      <c r="O3077" s="77">
        <v>0.67054000000000002</v>
      </c>
      <c r="BF3077" s="106"/>
    </row>
    <row r="3078" spans="1:58" x14ac:dyDescent="0.25">
      <c r="A3078" t="s">
        <v>17</v>
      </c>
      <c r="B3078" s="25">
        <v>2020</v>
      </c>
      <c r="C3078" s="25" t="s">
        <v>2</v>
      </c>
      <c r="D3078" s="25" t="s">
        <v>65</v>
      </c>
      <c r="E3078" s="25" t="s">
        <v>120</v>
      </c>
      <c r="F3078" s="23" t="s">
        <v>121</v>
      </c>
      <c r="G3078" s="23" t="s">
        <v>541</v>
      </c>
      <c r="H3078" s="32" t="s">
        <v>542</v>
      </c>
      <c r="I3078" s="32" t="s">
        <v>536</v>
      </c>
      <c r="J3078" s="135">
        <v>118</v>
      </c>
      <c r="K3078" s="28">
        <v>0.74575999999999998</v>
      </c>
      <c r="L3078" s="28">
        <f t="shared" si="89"/>
        <v>0.76427</v>
      </c>
      <c r="O3078" s="77">
        <v>0.68157999999999996</v>
      </c>
      <c r="BF3078" s="106"/>
    </row>
    <row r="3079" spans="1:58" x14ac:dyDescent="0.25">
      <c r="A3079" t="s">
        <v>17</v>
      </c>
      <c r="B3079" s="25">
        <v>2020</v>
      </c>
      <c r="C3079" s="25" t="s">
        <v>3</v>
      </c>
      <c r="D3079" s="25" t="s">
        <v>66</v>
      </c>
      <c r="E3079" s="25" t="s">
        <v>120</v>
      </c>
      <c r="F3079" s="23" t="s">
        <v>121</v>
      </c>
      <c r="G3079" s="23" t="s">
        <v>541</v>
      </c>
      <c r="H3079" s="32" t="s">
        <v>542</v>
      </c>
      <c r="I3079" s="32" t="s">
        <v>536</v>
      </c>
      <c r="J3079" s="135">
        <v>125</v>
      </c>
      <c r="K3079" s="28">
        <v>0.58399999999999996</v>
      </c>
      <c r="L3079" s="28">
        <f t="shared" si="89"/>
        <v>0.72575999999999996</v>
      </c>
      <c r="O3079" s="77">
        <v>0.67688999999999999</v>
      </c>
      <c r="BF3079" s="106"/>
    </row>
    <row r="3080" spans="1:58" x14ac:dyDescent="0.25">
      <c r="A3080" t="s">
        <v>17</v>
      </c>
      <c r="B3080" s="25">
        <v>2021</v>
      </c>
      <c r="C3080" s="25" t="s">
        <v>0</v>
      </c>
      <c r="D3080" s="25" t="s">
        <v>67</v>
      </c>
      <c r="E3080" s="25" t="s">
        <v>120</v>
      </c>
      <c r="F3080" s="23" t="s">
        <v>121</v>
      </c>
      <c r="G3080" s="23" t="s">
        <v>541</v>
      </c>
      <c r="H3080" s="32" t="s">
        <v>542</v>
      </c>
      <c r="I3080" s="32" t="s">
        <v>536</v>
      </c>
      <c r="J3080" s="135">
        <v>98</v>
      </c>
      <c r="K3080" s="28">
        <v>0.68367</v>
      </c>
      <c r="L3080" s="28">
        <f t="shared" si="89"/>
        <v>0.79057999999999995</v>
      </c>
      <c r="O3080" s="77">
        <v>0.72143000000000002</v>
      </c>
      <c r="BF3080" s="106"/>
    </row>
    <row r="3081" spans="1:58" x14ac:dyDescent="0.25">
      <c r="A3081" t="s">
        <v>17</v>
      </c>
      <c r="B3081" s="25">
        <v>2021</v>
      </c>
      <c r="C3081" s="25" t="s">
        <v>1</v>
      </c>
      <c r="D3081" s="25" t="s">
        <v>68</v>
      </c>
      <c r="E3081" s="25" t="s">
        <v>120</v>
      </c>
      <c r="F3081" s="23" t="s">
        <v>121</v>
      </c>
      <c r="G3081" s="23" t="s">
        <v>541</v>
      </c>
      <c r="H3081" s="32" t="s">
        <v>542</v>
      </c>
      <c r="I3081" s="32" t="s">
        <v>536</v>
      </c>
      <c r="J3081" s="135">
        <v>116</v>
      </c>
      <c r="K3081" s="28">
        <v>0.67240999999999995</v>
      </c>
      <c r="L3081" s="28">
        <f t="shared" si="89"/>
        <v>0.77332999999999996</v>
      </c>
      <c r="O3081" s="77">
        <v>0.71777999999999997</v>
      </c>
      <c r="BF3081" s="106"/>
    </row>
    <row r="3082" spans="1:58" x14ac:dyDescent="0.25">
      <c r="A3082" t="s">
        <v>17</v>
      </c>
      <c r="B3082" s="25">
        <v>2021</v>
      </c>
      <c r="C3082" s="25" t="s">
        <v>2</v>
      </c>
      <c r="D3082" s="25" t="s">
        <v>69</v>
      </c>
      <c r="E3082" s="25" t="s">
        <v>120</v>
      </c>
      <c r="F3082" s="23" t="s">
        <v>121</v>
      </c>
      <c r="G3082" s="23" t="s">
        <v>541</v>
      </c>
      <c r="H3082" s="32" t="s">
        <v>542</v>
      </c>
      <c r="I3082" s="32" t="s">
        <v>536</v>
      </c>
      <c r="J3082" s="135">
        <v>160</v>
      </c>
      <c r="K3082" s="28">
        <v>0.65625</v>
      </c>
      <c r="L3082" s="28">
        <f t="shared" si="89"/>
        <v>0.76515999999999995</v>
      </c>
      <c r="O3082" s="77">
        <v>0.72623000000000004</v>
      </c>
      <c r="BF3082" s="106"/>
    </row>
    <row r="3083" spans="1:58" x14ac:dyDescent="0.25">
      <c r="A3083" t="s">
        <v>17</v>
      </c>
      <c r="B3083" s="25">
        <v>2021</v>
      </c>
      <c r="C3083" s="25" t="s">
        <v>3</v>
      </c>
      <c r="D3083" s="25" t="s">
        <v>70</v>
      </c>
      <c r="E3083" s="25" t="s">
        <v>120</v>
      </c>
      <c r="F3083" s="23" t="s">
        <v>121</v>
      </c>
      <c r="G3083" s="23" t="s">
        <v>541</v>
      </c>
      <c r="H3083" s="32" t="s">
        <v>542</v>
      </c>
      <c r="I3083" s="32" t="s">
        <v>536</v>
      </c>
      <c r="J3083" s="135">
        <v>151</v>
      </c>
      <c r="K3083" s="28">
        <v>0.72184999999999999</v>
      </c>
      <c r="L3083" s="28">
        <f t="shared" si="89"/>
        <v>0.73268</v>
      </c>
      <c r="O3083" s="77">
        <v>0.70416999999999996</v>
      </c>
      <c r="BF3083" s="106"/>
    </row>
    <row r="3084" spans="1:58" x14ac:dyDescent="0.25">
      <c r="A3084" t="s">
        <v>17</v>
      </c>
      <c r="B3084" s="25">
        <v>2022</v>
      </c>
      <c r="C3084" s="25" t="s">
        <v>0</v>
      </c>
      <c r="D3084" s="25" t="s">
        <v>71</v>
      </c>
      <c r="E3084" s="25" t="s">
        <v>120</v>
      </c>
      <c r="F3084" s="23" t="s">
        <v>121</v>
      </c>
      <c r="G3084" s="23" t="s">
        <v>541</v>
      </c>
      <c r="H3084" s="32" t="s">
        <v>542</v>
      </c>
      <c r="I3084" s="32" t="s">
        <v>536</v>
      </c>
      <c r="J3084" s="135">
        <v>140</v>
      </c>
      <c r="K3084" s="28">
        <v>0.74285999999999996</v>
      </c>
      <c r="L3084" s="28">
        <f t="shared" si="89"/>
        <v>0.75717000000000001</v>
      </c>
      <c r="O3084" s="77">
        <v>0.71772000000000002</v>
      </c>
      <c r="BF3084" s="106"/>
    </row>
    <row r="3085" spans="1:58" x14ac:dyDescent="0.25">
      <c r="A3085" t="s">
        <v>17</v>
      </c>
      <c r="B3085" s="25">
        <v>2022</v>
      </c>
      <c r="C3085" s="25" t="s">
        <v>1</v>
      </c>
      <c r="D3085" s="25" t="s">
        <v>72</v>
      </c>
      <c r="E3085" s="25" t="s">
        <v>120</v>
      </c>
      <c r="F3085" s="23" t="s">
        <v>121</v>
      </c>
      <c r="G3085" s="23" t="s">
        <v>541</v>
      </c>
      <c r="H3085" s="32" t="s">
        <v>542</v>
      </c>
      <c r="I3085" s="32" t="s">
        <v>536</v>
      </c>
      <c r="J3085" s="135">
        <v>139</v>
      </c>
      <c r="K3085" s="28">
        <v>0.76258999999999999</v>
      </c>
      <c r="L3085" s="28">
        <f t="shared" si="89"/>
        <v>0.78373000000000004</v>
      </c>
      <c r="O3085" s="77">
        <v>0.71509999999999996</v>
      </c>
      <c r="BF3085" s="106"/>
    </row>
    <row r="3086" spans="1:58" x14ac:dyDescent="0.25">
      <c r="A3086" t="s">
        <v>17</v>
      </c>
      <c r="B3086" s="25">
        <v>2022</v>
      </c>
      <c r="C3086" s="25" t="s">
        <v>2</v>
      </c>
      <c r="D3086" s="25" t="s">
        <v>73</v>
      </c>
      <c r="E3086" s="25" t="s">
        <v>120</v>
      </c>
      <c r="F3086" s="23" t="s">
        <v>121</v>
      </c>
      <c r="G3086" s="23" t="s">
        <v>541</v>
      </c>
      <c r="H3086" s="32" t="s">
        <v>542</v>
      </c>
      <c r="I3086" s="32" t="s">
        <v>536</v>
      </c>
      <c r="J3086" s="135">
        <v>121</v>
      </c>
      <c r="K3086" s="28">
        <v>0.66942000000000002</v>
      </c>
      <c r="L3086" s="28">
        <f t="shared" si="89"/>
        <v>0.78456000000000004</v>
      </c>
      <c r="O3086" s="77">
        <v>0.71452000000000004</v>
      </c>
      <c r="BF3086" s="106"/>
    </row>
    <row r="3087" spans="1:58" x14ac:dyDescent="0.25">
      <c r="A3087" t="s">
        <v>17</v>
      </c>
      <c r="B3087" s="25">
        <v>2022</v>
      </c>
      <c r="C3087" s="25" t="s">
        <v>3</v>
      </c>
      <c r="D3087" s="25" t="s">
        <v>493</v>
      </c>
      <c r="E3087" s="25" t="s">
        <v>120</v>
      </c>
      <c r="F3087" s="23" t="s">
        <v>121</v>
      </c>
      <c r="G3087" s="23" t="s">
        <v>541</v>
      </c>
      <c r="H3087" s="32" t="s">
        <v>542</v>
      </c>
      <c r="I3087" s="32" t="s">
        <v>536</v>
      </c>
      <c r="J3087" s="135">
        <v>125</v>
      </c>
      <c r="K3087" s="28">
        <v>0.74399999999999999</v>
      </c>
      <c r="L3087" s="28">
        <f t="shared" si="89"/>
        <v>0.76685999999999999</v>
      </c>
      <c r="O3087" s="77">
        <v>0.68925999999999998</v>
      </c>
      <c r="BF3087" s="106"/>
    </row>
    <row r="3088" spans="1:58" x14ac:dyDescent="0.25">
      <c r="A3088" t="s">
        <v>17</v>
      </c>
      <c r="B3088" s="25">
        <v>2023</v>
      </c>
      <c r="C3088" s="25" t="s">
        <v>0</v>
      </c>
      <c r="D3088" s="25" t="s">
        <v>537</v>
      </c>
      <c r="E3088" s="25" t="s">
        <v>120</v>
      </c>
      <c r="F3088" s="23" t="s">
        <v>121</v>
      </c>
      <c r="G3088" s="23" t="s">
        <v>541</v>
      </c>
      <c r="H3088" s="32" t="s">
        <v>542</v>
      </c>
      <c r="I3088" s="32" t="s">
        <v>536</v>
      </c>
      <c r="J3088" s="135">
        <v>141</v>
      </c>
      <c r="K3088" s="28">
        <v>0.46809000000000001</v>
      </c>
      <c r="L3088" s="28">
        <f t="shared" si="89"/>
        <v>0.69860999999999995</v>
      </c>
      <c r="O3088" s="77">
        <v>0.66224000000000005</v>
      </c>
      <c r="BF3088" s="106"/>
    </row>
    <row r="3089" spans="1:58" x14ac:dyDescent="0.25">
      <c r="A3089" t="s">
        <v>17</v>
      </c>
      <c r="B3089" s="25">
        <v>2018</v>
      </c>
      <c r="C3089" s="25" t="s">
        <v>0</v>
      </c>
      <c r="D3089" s="25" t="s">
        <v>54</v>
      </c>
      <c r="E3089" s="25" t="s">
        <v>122</v>
      </c>
      <c r="F3089" s="23" t="s">
        <v>123</v>
      </c>
      <c r="G3089" s="23" t="s">
        <v>546</v>
      </c>
      <c r="H3089" s="32" t="s">
        <v>547</v>
      </c>
      <c r="I3089" s="32" t="s">
        <v>536</v>
      </c>
      <c r="J3089" s="135">
        <v>45</v>
      </c>
      <c r="K3089" s="28">
        <v>0.2</v>
      </c>
      <c r="L3089" s="28">
        <f t="shared" si="89"/>
        <v>0.36119000000000001</v>
      </c>
      <c r="O3089" s="77">
        <v>0.64649000000000001</v>
      </c>
      <c r="BF3089" s="106"/>
    </row>
    <row r="3090" spans="1:58" x14ac:dyDescent="0.25">
      <c r="A3090" t="s">
        <v>17</v>
      </c>
      <c r="B3090" s="25">
        <v>2018</v>
      </c>
      <c r="C3090" s="25" t="s">
        <v>1</v>
      </c>
      <c r="D3090" s="25" t="s">
        <v>56</v>
      </c>
      <c r="E3090" s="25" t="s">
        <v>122</v>
      </c>
      <c r="F3090" s="23" t="s">
        <v>123</v>
      </c>
      <c r="G3090" s="23" t="s">
        <v>546</v>
      </c>
      <c r="H3090" s="32" t="s">
        <v>547</v>
      </c>
      <c r="I3090" s="32" t="s">
        <v>536</v>
      </c>
      <c r="J3090" s="135">
        <v>23</v>
      </c>
      <c r="K3090" s="28">
        <v>0.30435000000000001</v>
      </c>
      <c r="L3090" s="28">
        <f t="shared" si="89"/>
        <v>0.40418999999999999</v>
      </c>
      <c r="O3090" s="77">
        <v>0.66595000000000004</v>
      </c>
      <c r="BF3090" s="106"/>
    </row>
    <row r="3091" spans="1:58" x14ac:dyDescent="0.25">
      <c r="A3091" t="s">
        <v>17</v>
      </c>
      <c r="B3091" s="25">
        <v>2018</v>
      </c>
      <c r="C3091" s="25" t="s">
        <v>2</v>
      </c>
      <c r="D3091" s="25" t="s">
        <v>57</v>
      </c>
      <c r="E3091" s="25" t="s">
        <v>122</v>
      </c>
      <c r="F3091" s="23" t="s">
        <v>123</v>
      </c>
      <c r="G3091" s="23" t="s">
        <v>546</v>
      </c>
      <c r="H3091" s="32" t="s">
        <v>547</v>
      </c>
      <c r="I3091" s="32" t="s">
        <v>536</v>
      </c>
      <c r="J3091" s="135">
        <v>40</v>
      </c>
      <c r="K3091" s="28">
        <v>0.375</v>
      </c>
      <c r="L3091" s="28">
        <f t="shared" si="89"/>
        <v>0.40671000000000002</v>
      </c>
      <c r="O3091" s="77">
        <v>0.65563000000000005</v>
      </c>
      <c r="BF3091" s="106"/>
    </row>
    <row r="3092" spans="1:58" x14ac:dyDescent="0.25">
      <c r="A3092" t="s">
        <v>17</v>
      </c>
      <c r="B3092" s="25">
        <v>2018</v>
      </c>
      <c r="C3092" s="25" t="s">
        <v>3</v>
      </c>
      <c r="D3092" s="25" t="s">
        <v>58</v>
      </c>
      <c r="E3092" s="25" t="s">
        <v>122</v>
      </c>
      <c r="F3092" s="23" t="s">
        <v>123</v>
      </c>
      <c r="G3092" s="23" t="s">
        <v>546</v>
      </c>
      <c r="H3092" s="32" t="s">
        <v>547</v>
      </c>
      <c r="I3092" s="32" t="s">
        <v>536</v>
      </c>
      <c r="J3092" s="135">
        <v>30</v>
      </c>
      <c r="K3092" s="28">
        <v>0.43332999999999999</v>
      </c>
      <c r="L3092" s="28">
        <f t="shared" si="89"/>
        <v>0.43096000000000001</v>
      </c>
      <c r="O3092" s="77">
        <v>0.64424999999999999</v>
      </c>
      <c r="BF3092" s="106"/>
    </row>
    <row r="3093" spans="1:58" x14ac:dyDescent="0.25">
      <c r="A3093" t="s">
        <v>17</v>
      </c>
      <c r="B3093" s="25">
        <v>2019</v>
      </c>
      <c r="C3093" s="25" t="s">
        <v>0</v>
      </c>
      <c r="D3093" s="25" t="s">
        <v>59</v>
      </c>
      <c r="E3093" s="25" t="s">
        <v>122</v>
      </c>
      <c r="F3093" s="23" t="s">
        <v>123</v>
      </c>
      <c r="G3093" s="23" t="s">
        <v>546</v>
      </c>
      <c r="H3093" s="32" t="s">
        <v>547</v>
      </c>
      <c r="I3093" s="32" t="s">
        <v>536</v>
      </c>
      <c r="J3093" s="135">
        <v>31</v>
      </c>
      <c r="K3093" s="28">
        <v>0.48387000000000002</v>
      </c>
      <c r="L3093" s="28">
        <f t="shared" si="89"/>
        <v>0.40384999999999999</v>
      </c>
      <c r="O3093" s="77">
        <v>0.67745999999999995</v>
      </c>
      <c r="BF3093" s="106"/>
    </row>
    <row r="3094" spans="1:58" x14ac:dyDescent="0.25">
      <c r="A3094" t="s">
        <v>17</v>
      </c>
      <c r="B3094" s="25">
        <v>2019</v>
      </c>
      <c r="C3094" s="25" t="s">
        <v>1</v>
      </c>
      <c r="D3094" s="25" t="s">
        <v>60</v>
      </c>
      <c r="E3094" s="25" t="s">
        <v>122</v>
      </c>
      <c r="F3094" s="23" t="s">
        <v>123</v>
      </c>
      <c r="G3094" s="23" t="s">
        <v>546</v>
      </c>
      <c r="H3094" s="32" t="s">
        <v>547</v>
      </c>
      <c r="I3094" s="32" t="s">
        <v>536</v>
      </c>
      <c r="J3094" s="135">
        <v>39</v>
      </c>
      <c r="K3094" s="28">
        <v>0.48718</v>
      </c>
      <c r="L3094" s="28">
        <f t="shared" si="89"/>
        <v>0.42087999999999998</v>
      </c>
      <c r="O3094" s="77">
        <v>0.69386000000000003</v>
      </c>
      <c r="BF3094" s="106"/>
    </row>
    <row r="3095" spans="1:58" x14ac:dyDescent="0.25">
      <c r="A3095" t="s">
        <v>17</v>
      </c>
      <c r="B3095" s="25">
        <v>2019</v>
      </c>
      <c r="C3095" s="25" t="s">
        <v>2</v>
      </c>
      <c r="D3095" s="25" t="s">
        <v>61</v>
      </c>
      <c r="E3095" s="25" t="s">
        <v>122</v>
      </c>
      <c r="F3095" s="23" t="s">
        <v>123</v>
      </c>
      <c r="G3095" s="23" t="s">
        <v>546</v>
      </c>
      <c r="H3095" s="32" t="s">
        <v>547</v>
      </c>
      <c r="I3095" s="32" t="s">
        <v>536</v>
      </c>
      <c r="J3095" s="135">
        <v>46</v>
      </c>
      <c r="K3095" s="28">
        <v>0.5</v>
      </c>
      <c r="L3095" s="28">
        <f t="shared" si="89"/>
        <v>0.37534000000000001</v>
      </c>
      <c r="O3095" s="77">
        <v>0.68513999999999997</v>
      </c>
      <c r="BF3095" s="106"/>
    </row>
    <row r="3096" spans="1:58" x14ac:dyDescent="0.25">
      <c r="A3096" t="s">
        <v>17</v>
      </c>
      <c r="B3096" s="25">
        <v>2019</v>
      </c>
      <c r="C3096" s="25" t="s">
        <v>3</v>
      </c>
      <c r="D3096" s="25" t="s">
        <v>62</v>
      </c>
      <c r="E3096" s="25" t="s">
        <v>122</v>
      </c>
      <c r="F3096" s="23" t="s">
        <v>123</v>
      </c>
      <c r="G3096" s="23" t="s">
        <v>546</v>
      </c>
      <c r="H3096" s="32" t="s">
        <v>547</v>
      </c>
      <c r="I3096" s="32" t="s">
        <v>536</v>
      </c>
      <c r="J3096" s="135">
        <v>46</v>
      </c>
      <c r="K3096" s="28">
        <v>0.63043000000000005</v>
      </c>
      <c r="L3096" s="28">
        <f t="shared" si="89"/>
        <v>0.40028999999999998</v>
      </c>
      <c r="O3096" s="77">
        <v>0.67325000000000002</v>
      </c>
      <c r="BF3096" s="106"/>
    </row>
    <row r="3097" spans="1:58" x14ac:dyDescent="0.25">
      <c r="A3097" t="s">
        <v>17</v>
      </c>
      <c r="B3097" s="25">
        <v>2020</v>
      </c>
      <c r="C3097" s="25" t="s">
        <v>0</v>
      </c>
      <c r="D3097" s="25" t="s">
        <v>63</v>
      </c>
      <c r="E3097" s="25" t="s">
        <v>122</v>
      </c>
      <c r="F3097" s="23" t="s">
        <v>123</v>
      </c>
      <c r="G3097" s="23" t="s">
        <v>546</v>
      </c>
      <c r="H3097" s="32" t="s">
        <v>547</v>
      </c>
      <c r="I3097" s="32" t="s">
        <v>536</v>
      </c>
      <c r="J3097" s="135">
        <v>37</v>
      </c>
      <c r="K3097" s="28">
        <v>0.45945999999999998</v>
      </c>
      <c r="L3097" s="28">
        <f t="shared" si="89"/>
        <v>0.44168000000000002</v>
      </c>
      <c r="O3097" s="77">
        <v>0.68518000000000001</v>
      </c>
      <c r="BF3097" s="106"/>
    </row>
    <row r="3098" spans="1:58" x14ac:dyDescent="0.25">
      <c r="A3098" t="s">
        <v>17</v>
      </c>
      <c r="B3098" s="25">
        <v>2020</v>
      </c>
      <c r="C3098" s="25" t="s">
        <v>1</v>
      </c>
      <c r="D3098" s="25" t="s">
        <v>64</v>
      </c>
      <c r="E3098" s="25" t="s">
        <v>122</v>
      </c>
      <c r="F3098" s="23" t="s">
        <v>123</v>
      </c>
      <c r="G3098" s="23" t="s">
        <v>546</v>
      </c>
      <c r="H3098" s="32" t="s">
        <v>547</v>
      </c>
      <c r="I3098" s="32" t="s">
        <v>536</v>
      </c>
      <c r="J3098" s="135">
        <v>30</v>
      </c>
      <c r="K3098" s="28">
        <v>0.43332999999999999</v>
      </c>
      <c r="L3098" s="28">
        <f t="shared" si="89"/>
        <v>0.46377000000000002</v>
      </c>
      <c r="O3098" s="77">
        <v>0.67054000000000002</v>
      </c>
      <c r="BF3098" s="106"/>
    </row>
    <row r="3099" spans="1:58" x14ac:dyDescent="0.25">
      <c r="A3099" t="s">
        <v>17</v>
      </c>
      <c r="B3099" s="25">
        <v>2020</v>
      </c>
      <c r="C3099" s="25" t="s">
        <v>2</v>
      </c>
      <c r="D3099" s="25" t="s">
        <v>65</v>
      </c>
      <c r="E3099" s="25" t="s">
        <v>122</v>
      </c>
      <c r="F3099" s="23" t="s">
        <v>123</v>
      </c>
      <c r="G3099" s="23" t="s">
        <v>546</v>
      </c>
      <c r="H3099" s="32" t="s">
        <v>547</v>
      </c>
      <c r="I3099" s="32" t="s">
        <v>536</v>
      </c>
      <c r="J3099" s="135">
        <v>21</v>
      </c>
      <c r="K3099" s="28">
        <v>0.76190000000000002</v>
      </c>
      <c r="L3099" s="28">
        <f t="shared" si="89"/>
        <v>0.43010999999999999</v>
      </c>
      <c r="O3099" s="77">
        <v>0.68157999999999996</v>
      </c>
      <c r="BF3099" s="106"/>
    </row>
    <row r="3100" spans="1:58" x14ac:dyDescent="0.25">
      <c r="A3100" t="s">
        <v>17</v>
      </c>
      <c r="B3100" s="25">
        <v>2020</v>
      </c>
      <c r="C3100" s="25" t="s">
        <v>3</v>
      </c>
      <c r="D3100" s="25" t="s">
        <v>66</v>
      </c>
      <c r="E3100" s="25" t="s">
        <v>122</v>
      </c>
      <c r="F3100" s="23" t="s">
        <v>123</v>
      </c>
      <c r="G3100" s="23" t="s">
        <v>546</v>
      </c>
      <c r="H3100" s="32" t="s">
        <v>547</v>
      </c>
      <c r="I3100" s="32" t="s">
        <v>536</v>
      </c>
      <c r="J3100" s="135">
        <v>35</v>
      </c>
      <c r="K3100" s="28">
        <v>0.65713999999999995</v>
      </c>
      <c r="L3100" s="28">
        <f t="shared" si="89"/>
        <v>0.35082000000000002</v>
      </c>
      <c r="O3100" s="77">
        <v>0.67688999999999999</v>
      </c>
      <c r="BF3100" s="106"/>
    </row>
    <row r="3101" spans="1:58" x14ac:dyDescent="0.25">
      <c r="A3101" t="s">
        <v>17</v>
      </c>
      <c r="B3101" s="25">
        <v>2021</v>
      </c>
      <c r="C3101" s="25" t="s">
        <v>0</v>
      </c>
      <c r="D3101" s="25" t="s">
        <v>67</v>
      </c>
      <c r="E3101" s="25" t="s">
        <v>122</v>
      </c>
      <c r="F3101" s="23" t="s">
        <v>123</v>
      </c>
      <c r="G3101" s="23" t="s">
        <v>546</v>
      </c>
      <c r="H3101" s="32" t="s">
        <v>547</v>
      </c>
      <c r="I3101" s="32" t="s">
        <v>536</v>
      </c>
      <c r="J3101" s="135">
        <v>27</v>
      </c>
      <c r="K3101" s="28">
        <v>0.81481000000000003</v>
      </c>
      <c r="L3101" s="28">
        <f t="shared" si="89"/>
        <v>0.43617</v>
      </c>
      <c r="O3101" s="77">
        <v>0.72143000000000002</v>
      </c>
      <c r="BF3101" s="106"/>
    </row>
    <row r="3102" spans="1:58" x14ac:dyDescent="0.25">
      <c r="A3102" t="s">
        <v>17</v>
      </c>
      <c r="B3102" s="25">
        <v>2021</v>
      </c>
      <c r="C3102" s="25" t="s">
        <v>1</v>
      </c>
      <c r="D3102" s="25" t="s">
        <v>68</v>
      </c>
      <c r="E3102" s="25" t="s">
        <v>122</v>
      </c>
      <c r="F3102" s="23" t="s">
        <v>123</v>
      </c>
      <c r="G3102" s="23" t="s">
        <v>546</v>
      </c>
      <c r="H3102" s="32" t="s">
        <v>547</v>
      </c>
      <c r="I3102" s="32" t="s">
        <v>536</v>
      </c>
      <c r="J3102" s="135">
        <v>42</v>
      </c>
      <c r="K3102" s="28">
        <v>0.76190000000000002</v>
      </c>
      <c r="L3102" s="28">
        <f t="shared" si="89"/>
        <v>0.44846999999999998</v>
      </c>
      <c r="O3102" s="77">
        <v>0.71777999999999997</v>
      </c>
      <c r="BF3102" s="106"/>
    </row>
    <row r="3103" spans="1:58" x14ac:dyDescent="0.25">
      <c r="A3103" t="s">
        <v>17</v>
      </c>
      <c r="B3103" s="25">
        <v>2021</v>
      </c>
      <c r="C3103" s="25" t="s">
        <v>2</v>
      </c>
      <c r="D3103" s="25" t="s">
        <v>69</v>
      </c>
      <c r="E3103" s="25" t="s">
        <v>122</v>
      </c>
      <c r="F3103" s="23" t="s">
        <v>123</v>
      </c>
      <c r="G3103" s="23" t="s">
        <v>546</v>
      </c>
      <c r="H3103" s="32" t="s">
        <v>547</v>
      </c>
      <c r="I3103" s="32" t="s">
        <v>536</v>
      </c>
      <c r="J3103" s="135">
        <v>50</v>
      </c>
      <c r="K3103" s="28">
        <v>0.7</v>
      </c>
      <c r="L3103" s="28">
        <f t="shared" si="89"/>
        <v>0.51288999999999996</v>
      </c>
      <c r="O3103" s="77">
        <v>0.72623000000000004</v>
      </c>
      <c r="BF3103" s="106"/>
    </row>
    <row r="3104" spans="1:58" x14ac:dyDescent="0.25">
      <c r="A3104" t="s">
        <v>17</v>
      </c>
      <c r="B3104" s="25">
        <v>2021</v>
      </c>
      <c r="C3104" s="25" t="s">
        <v>3</v>
      </c>
      <c r="D3104" s="25" t="s">
        <v>70</v>
      </c>
      <c r="E3104" s="25" t="s">
        <v>122</v>
      </c>
      <c r="F3104" s="23" t="s">
        <v>123</v>
      </c>
      <c r="G3104" s="23" t="s">
        <v>546</v>
      </c>
      <c r="H3104" s="32" t="s">
        <v>547</v>
      </c>
      <c r="I3104" s="32" t="s">
        <v>536</v>
      </c>
      <c r="J3104" s="135">
        <v>36</v>
      </c>
      <c r="K3104" s="28">
        <v>0.77778000000000003</v>
      </c>
      <c r="L3104" s="28">
        <f t="shared" si="89"/>
        <v>0.41893999999999998</v>
      </c>
      <c r="O3104" s="77">
        <v>0.70416999999999996</v>
      </c>
      <c r="BF3104" s="106"/>
    </row>
    <row r="3105" spans="1:58" x14ac:dyDescent="0.25">
      <c r="A3105" t="s">
        <v>17</v>
      </c>
      <c r="B3105" s="25">
        <v>2022</v>
      </c>
      <c r="C3105" s="25" t="s">
        <v>0</v>
      </c>
      <c r="D3105" s="25" t="s">
        <v>71</v>
      </c>
      <c r="E3105" s="25" t="s">
        <v>122</v>
      </c>
      <c r="F3105" s="23" t="s">
        <v>123</v>
      </c>
      <c r="G3105" s="23" t="s">
        <v>546</v>
      </c>
      <c r="H3105" s="32" t="s">
        <v>547</v>
      </c>
      <c r="I3105" s="32" t="s">
        <v>536</v>
      </c>
      <c r="J3105" s="135">
        <v>40</v>
      </c>
      <c r="K3105" s="28">
        <v>0.625</v>
      </c>
      <c r="L3105" s="28">
        <f t="shared" si="89"/>
        <v>0.40177000000000002</v>
      </c>
      <c r="O3105" s="77">
        <v>0.71772000000000002</v>
      </c>
      <c r="BF3105" s="106"/>
    </row>
    <row r="3106" spans="1:58" x14ac:dyDescent="0.25">
      <c r="A3106" t="s">
        <v>17</v>
      </c>
      <c r="B3106" s="25">
        <v>2022</v>
      </c>
      <c r="C3106" s="25" t="s">
        <v>1</v>
      </c>
      <c r="D3106" s="25" t="s">
        <v>72</v>
      </c>
      <c r="E3106" s="25" t="s">
        <v>122</v>
      </c>
      <c r="F3106" s="23" t="s">
        <v>123</v>
      </c>
      <c r="G3106" s="23" t="s">
        <v>546</v>
      </c>
      <c r="H3106" s="32" t="s">
        <v>547</v>
      </c>
      <c r="I3106" s="32" t="s">
        <v>536</v>
      </c>
      <c r="J3106" s="135">
        <v>45</v>
      </c>
      <c r="K3106" s="28">
        <v>0.64444000000000001</v>
      </c>
      <c r="L3106" s="28">
        <f t="shared" si="89"/>
        <v>0.43414999999999998</v>
      </c>
      <c r="O3106" s="77">
        <v>0.71509999999999996</v>
      </c>
      <c r="BF3106" s="106"/>
    </row>
    <row r="3107" spans="1:58" x14ac:dyDescent="0.25">
      <c r="A3107" t="s">
        <v>17</v>
      </c>
      <c r="B3107" s="25">
        <v>2022</v>
      </c>
      <c r="C3107" s="25" t="s">
        <v>2</v>
      </c>
      <c r="D3107" s="25" t="s">
        <v>73</v>
      </c>
      <c r="E3107" s="25" t="s">
        <v>122</v>
      </c>
      <c r="F3107" s="23" t="s">
        <v>123</v>
      </c>
      <c r="G3107" s="23" t="s">
        <v>546</v>
      </c>
      <c r="H3107" s="32" t="s">
        <v>547</v>
      </c>
      <c r="I3107" s="32" t="s">
        <v>536</v>
      </c>
      <c r="J3107" s="135">
        <v>41</v>
      </c>
      <c r="K3107" s="28">
        <v>0.75609999999999999</v>
      </c>
      <c r="L3107" s="28">
        <f t="shared" si="89"/>
        <v>0.42581999999999998</v>
      </c>
      <c r="O3107" s="77">
        <v>0.71452000000000004</v>
      </c>
      <c r="BF3107" s="106"/>
    </row>
    <row r="3108" spans="1:58" x14ac:dyDescent="0.25">
      <c r="A3108" t="s">
        <v>17</v>
      </c>
      <c r="B3108" s="25">
        <v>2022</v>
      </c>
      <c r="C3108" s="25" t="s">
        <v>3</v>
      </c>
      <c r="D3108" s="25" t="s">
        <v>493</v>
      </c>
      <c r="E3108" s="25" t="s">
        <v>122</v>
      </c>
      <c r="F3108" s="23" t="s">
        <v>123</v>
      </c>
      <c r="G3108" s="23" t="s">
        <v>546</v>
      </c>
      <c r="H3108" s="32" t="s">
        <v>547</v>
      </c>
      <c r="I3108" s="32" t="s">
        <v>536</v>
      </c>
      <c r="J3108" s="135">
        <v>27</v>
      </c>
      <c r="K3108" s="28">
        <v>0.66666999999999998</v>
      </c>
      <c r="L3108" s="28">
        <f t="shared" si="89"/>
        <v>0.41255999999999998</v>
      </c>
      <c r="O3108" s="77">
        <v>0.68925999999999998</v>
      </c>
      <c r="BF3108" s="106"/>
    </row>
    <row r="3109" spans="1:58" x14ac:dyDescent="0.25">
      <c r="A3109" t="s">
        <v>17</v>
      </c>
      <c r="B3109" s="25">
        <v>2023</v>
      </c>
      <c r="C3109" s="25" t="s">
        <v>0</v>
      </c>
      <c r="D3109" s="25" t="s">
        <v>537</v>
      </c>
      <c r="E3109" s="25" t="s">
        <v>122</v>
      </c>
      <c r="F3109" s="23" t="s">
        <v>123</v>
      </c>
      <c r="G3109" s="23" t="s">
        <v>546</v>
      </c>
      <c r="H3109" s="32" t="s">
        <v>547</v>
      </c>
      <c r="I3109" s="32" t="s">
        <v>536</v>
      </c>
      <c r="J3109" s="135">
        <v>43</v>
      </c>
      <c r="K3109" s="28">
        <v>0.53488000000000002</v>
      </c>
      <c r="L3109" s="28">
        <f t="shared" si="89"/>
        <v>0.47598000000000001</v>
      </c>
      <c r="O3109" s="77">
        <v>0.66224000000000005</v>
      </c>
      <c r="BF3109" s="106"/>
    </row>
    <row r="3110" spans="1:58" x14ac:dyDescent="0.25">
      <c r="A3110" t="s">
        <v>17</v>
      </c>
      <c r="B3110" s="25">
        <v>2018</v>
      </c>
      <c r="C3110" s="25" t="s">
        <v>0</v>
      </c>
      <c r="D3110" s="25" t="s">
        <v>54</v>
      </c>
      <c r="E3110" s="25" t="s">
        <v>548</v>
      </c>
      <c r="F3110" s="23" t="s">
        <v>361</v>
      </c>
      <c r="G3110" s="23" t="s">
        <v>548</v>
      </c>
      <c r="H3110" s="32" t="s">
        <v>361</v>
      </c>
      <c r="I3110" s="32" t="s">
        <v>536</v>
      </c>
      <c r="J3110" s="135">
        <v>538</v>
      </c>
      <c r="K3110" s="28">
        <v>0.81784000000000001</v>
      </c>
      <c r="L3110" s="28">
        <f t="shared" si="89"/>
        <v>0.81784000000000001</v>
      </c>
      <c r="O3110" s="77">
        <v>0.64649000000000001</v>
      </c>
      <c r="BF3110" s="106"/>
    </row>
    <row r="3111" spans="1:58" x14ac:dyDescent="0.25">
      <c r="A3111" t="s">
        <v>17</v>
      </c>
      <c r="B3111" s="25">
        <v>2018</v>
      </c>
      <c r="C3111" s="25" t="s">
        <v>1</v>
      </c>
      <c r="D3111" s="25" t="s">
        <v>56</v>
      </c>
      <c r="E3111" s="25" t="s">
        <v>548</v>
      </c>
      <c r="F3111" s="23" t="s">
        <v>361</v>
      </c>
      <c r="G3111" s="23" t="s">
        <v>548</v>
      </c>
      <c r="H3111" s="32" t="s">
        <v>361</v>
      </c>
      <c r="I3111" s="32" t="s">
        <v>536</v>
      </c>
      <c r="J3111" s="135">
        <v>601</v>
      </c>
      <c r="K3111" s="28">
        <v>0.77205000000000001</v>
      </c>
      <c r="L3111" s="28">
        <f t="shared" si="89"/>
        <v>0.77205000000000001</v>
      </c>
      <c r="O3111" s="77">
        <v>0.66595000000000004</v>
      </c>
      <c r="BF3111" s="106"/>
    </row>
    <row r="3112" spans="1:58" x14ac:dyDescent="0.25">
      <c r="A3112" t="s">
        <v>17</v>
      </c>
      <c r="B3112" s="25">
        <v>2018</v>
      </c>
      <c r="C3112" s="25" t="s">
        <v>2</v>
      </c>
      <c r="D3112" s="25" t="s">
        <v>57</v>
      </c>
      <c r="E3112" s="25" t="s">
        <v>548</v>
      </c>
      <c r="F3112" s="23" t="s">
        <v>361</v>
      </c>
      <c r="G3112" s="23" t="s">
        <v>548</v>
      </c>
      <c r="H3112" s="32" t="s">
        <v>361</v>
      </c>
      <c r="I3112" s="32" t="s">
        <v>536</v>
      </c>
      <c r="J3112" s="135">
        <v>656</v>
      </c>
      <c r="K3112" s="28">
        <v>0.79268000000000005</v>
      </c>
      <c r="L3112" s="28">
        <f t="shared" si="89"/>
        <v>0.79268000000000005</v>
      </c>
      <c r="O3112" s="77">
        <v>0.65563000000000005</v>
      </c>
      <c r="BF3112" s="106"/>
    </row>
    <row r="3113" spans="1:58" x14ac:dyDescent="0.25">
      <c r="A3113" t="s">
        <v>17</v>
      </c>
      <c r="B3113" s="25">
        <v>2018</v>
      </c>
      <c r="C3113" s="25" t="s">
        <v>3</v>
      </c>
      <c r="D3113" s="25" t="s">
        <v>58</v>
      </c>
      <c r="E3113" s="25" t="s">
        <v>548</v>
      </c>
      <c r="F3113" s="23" t="s">
        <v>361</v>
      </c>
      <c r="G3113" s="23" t="s">
        <v>548</v>
      </c>
      <c r="H3113" s="32" t="s">
        <v>361</v>
      </c>
      <c r="I3113" s="32" t="s">
        <v>536</v>
      </c>
      <c r="J3113" s="135">
        <v>639</v>
      </c>
      <c r="K3113" s="28">
        <v>0.76368999999999998</v>
      </c>
      <c r="L3113" s="28">
        <f t="shared" si="89"/>
        <v>0.76368999999999998</v>
      </c>
      <c r="O3113" s="77">
        <v>0.64424999999999999</v>
      </c>
      <c r="BF3113" s="106"/>
    </row>
    <row r="3114" spans="1:58" x14ac:dyDescent="0.25">
      <c r="A3114" t="s">
        <v>17</v>
      </c>
      <c r="B3114" s="25">
        <v>2019</v>
      </c>
      <c r="C3114" s="25" t="s">
        <v>0</v>
      </c>
      <c r="D3114" s="25" t="s">
        <v>59</v>
      </c>
      <c r="E3114" s="25" t="s">
        <v>548</v>
      </c>
      <c r="F3114" s="23" t="s">
        <v>361</v>
      </c>
      <c r="G3114" s="23" t="s">
        <v>548</v>
      </c>
      <c r="H3114" s="32" t="s">
        <v>361</v>
      </c>
      <c r="I3114" s="32" t="s">
        <v>536</v>
      </c>
      <c r="J3114" s="135">
        <v>603</v>
      </c>
      <c r="K3114" s="28">
        <v>0.79601999999999995</v>
      </c>
      <c r="L3114" s="28">
        <f t="shared" si="89"/>
        <v>0.79601999999999995</v>
      </c>
      <c r="O3114" s="77">
        <v>0.67745999999999995</v>
      </c>
      <c r="BF3114" s="106"/>
    </row>
    <row r="3115" spans="1:58" x14ac:dyDescent="0.25">
      <c r="A3115" t="s">
        <v>17</v>
      </c>
      <c r="B3115" s="25">
        <v>2019</v>
      </c>
      <c r="C3115" s="25" t="s">
        <v>1</v>
      </c>
      <c r="D3115" s="25" t="s">
        <v>60</v>
      </c>
      <c r="E3115" s="25" t="s">
        <v>548</v>
      </c>
      <c r="F3115" s="23" t="s">
        <v>361</v>
      </c>
      <c r="G3115" s="23" t="s">
        <v>548</v>
      </c>
      <c r="H3115" s="32" t="s">
        <v>361</v>
      </c>
      <c r="I3115" s="32" t="s">
        <v>536</v>
      </c>
      <c r="J3115" s="135">
        <v>644</v>
      </c>
      <c r="K3115" s="28">
        <v>0.79037000000000002</v>
      </c>
      <c r="L3115" s="28">
        <f t="shared" si="89"/>
        <v>0.79037000000000002</v>
      </c>
      <c r="O3115" s="77">
        <v>0.69386000000000003</v>
      </c>
      <c r="BF3115" s="106"/>
    </row>
    <row r="3116" spans="1:58" x14ac:dyDescent="0.25">
      <c r="A3116" t="s">
        <v>17</v>
      </c>
      <c r="B3116" s="25">
        <v>2019</v>
      </c>
      <c r="C3116" s="25" t="s">
        <v>2</v>
      </c>
      <c r="D3116" s="25" t="s">
        <v>61</v>
      </c>
      <c r="E3116" s="25" t="s">
        <v>548</v>
      </c>
      <c r="F3116" s="23" t="s">
        <v>361</v>
      </c>
      <c r="G3116" s="23" t="s">
        <v>548</v>
      </c>
      <c r="H3116" s="32" t="s">
        <v>361</v>
      </c>
      <c r="I3116" s="32" t="s">
        <v>536</v>
      </c>
      <c r="J3116" s="135">
        <v>611</v>
      </c>
      <c r="K3116" s="28">
        <v>0.83796999999999999</v>
      </c>
      <c r="L3116" s="28">
        <f t="shared" si="89"/>
        <v>0.83796999999999999</v>
      </c>
      <c r="O3116" s="77">
        <v>0.68513999999999997</v>
      </c>
      <c r="BF3116" s="106"/>
    </row>
    <row r="3117" spans="1:58" x14ac:dyDescent="0.25">
      <c r="A3117" t="s">
        <v>17</v>
      </c>
      <c r="B3117" s="25">
        <v>2019</v>
      </c>
      <c r="C3117" s="25" t="s">
        <v>3</v>
      </c>
      <c r="D3117" s="25" t="s">
        <v>62</v>
      </c>
      <c r="E3117" s="25" t="s">
        <v>548</v>
      </c>
      <c r="F3117" s="23" t="s">
        <v>361</v>
      </c>
      <c r="G3117" s="23" t="s">
        <v>548</v>
      </c>
      <c r="H3117" s="32" t="s">
        <v>361</v>
      </c>
      <c r="I3117" s="32" t="s">
        <v>536</v>
      </c>
      <c r="J3117" s="135">
        <v>593</v>
      </c>
      <c r="K3117" s="28">
        <v>0.82630999999999999</v>
      </c>
      <c r="L3117" s="28">
        <f t="shared" si="89"/>
        <v>0.82630999999999999</v>
      </c>
      <c r="O3117" s="77">
        <v>0.67325000000000002</v>
      </c>
      <c r="BF3117" s="106"/>
    </row>
    <row r="3118" spans="1:58" x14ac:dyDescent="0.25">
      <c r="A3118" t="s">
        <v>17</v>
      </c>
      <c r="B3118" s="25">
        <v>2020</v>
      </c>
      <c r="C3118" s="25" t="s">
        <v>0</v>
      </c>
      <c r="D3118" s="25" t="s">
        <v>63</v>
      </c>
      <c r="E3118" s="25" t="s">
        <v>548</v>
      </c>
      <c r="F3118" s="23" t="s">
        <v>361</v>
      </c>
      <c r="G3118" s="23" t="s">
        <v>548</v>
      </c>
      <c r="H3118" s="32" t="s">
        <v>361</v>
      </c>
      <c r="I3118" s="32" t="s">
        <v>536</v>
      </c>
      <c r="J3118" s="135">
        <v>665</v>
      </c>
      <c r="K3118" s="28">
        <v>0.79549000000000003</v>
      </c>
      <c r="L3118" s="28">
        <f t="shared" si="89"/>
        <v>0.79549000000000003</v>
      </c>
      <c r="O3118" s="77">
        <v>0.68518000000000001</v>
      </c>
      <c r="BF3118" s="106"/>
    </row>
    <row r="3119" spans="1:58" x14ac:dyDescent="0.25">
      <c r="A3119" t="s">
        <v>17</v>
      </c>
      <c r="B3119" s="25">
        <v>2020</v>
      </c>
      <c r="C3119" s="25" t="s">
        <v>1</v>
      </c>
      <c r="D3119" s="25" t="s">
        <v>64</v>
      </c>
      <c r="E3119" s="25" t="s">
        <v>548</v>
      </c>
      <c r="F3119" s="23" t="s">
        <v>361</v>
      </c>
      <c r="G3119" s="23" t="s">
        <v>548</v>
      </c>
      <c r="H3119" s="32" t="s">
        <v>361</v>
      </c>
      <c r="I3119" s="32" t="s">
        <v>536</v>
      </c>
      <c r="J3119" s="135">
        <v>298</v>
      </c>
      <c r="K3119" s="28">
        <v>0.70469999999999999</v>
      </c>
      <c r="L3119" s="28">
        <f t="shared" si="89"/>
        <v>0.70469999999999999</v>
      </c>
      <c r="O3119" s="77">
        <v>0.67054000000000002</v>
      </c>
      <c r="BF3119" s="106"/>
    </row>
    <row r="3120" spans="1:58" x14ac:dyDescent="0.25">
      <c r="A3120" t="s">
        <v>17</v>
      </c>
      <c r="B3120" s="25">
        <v>2020</v>
      </c>
      <c r="C3120" s="25" t="s">
        <v>2</v>
      </c>
      <c r="D3120" s="25" t="s">
        <v>65</v>
      </c>
      <c r="E3120" s="25" t="s">
        <v>548</v>
      </c>
      <c r="F3120" s="23" t="s">
        <v>361</v>
      </c>
      <c r="G3120" s="23" t="s">
        <v>548</v>
      </c>
      <c r="H3120" s="32" t="s">
        <v>361</v>
      </c>
      <c r="I3120" s="32" t="s">
        <v>536</v>
      </c>
      <c r="J3120" s="135">
        <v>433</v>
      </c>
      <c r="K3120" s="28">
        <v>0.72748000000000002</v>
      </c>
      <c r="L3120" s="28">
        <f t="shared" si="89"/>
        <v>0.72748000000000002</v>
      </c>
      <c r="O3120" s="77">
        <v>0.68157999999999996</v>
      </c>
      <c r="BF3120" s="106"/>
    </row>
    <row r="3121" spans="1:58" x14ac:dyDescent="0.25">
      <c r="A3121" t="s">
        <v>17</v>
      </c>
      <c r="B3121" s="25">
        <v>2020</v>
      </c>
      <c r="C3121" s="25" t="s">
        <v>3</v>
      </c>
      <c r="D3121" s="25" t="s">
        <v>66</v>
      </c>
      <c r="E3121" s="25" t="s">
        <v>548</v>
      </c>
      <c r="F3121" s="23" t="s">
        <v>361</v>
      </c>
      <c r="G3121" s="23" t="s">
        <v>548</v>
      </c>
      <c r="H3121" s="32" t="s">
        <v>361</v>
      </c>
      <c r="I3121" s="32" t="s">
        <v>536</v>
      </c>
      <c r="J3121" s="135">
        <v>570</v>
      </c>
      <c r="K3121" s="28">
        <v>0.83509</v>
      </c>
      <c r="L3121" s="28">
        <f t="shared" si="89"/>
        <v>0.83509</v>
      </c>
      <c r="O3121" s="77">
        <v>0.67688999999999999</v>
      </c>
      <c r="BF3121" s="106"/>
    </row>
    <row r="3122" spans="1:58" x14ac:dyDescent="0.25">
      <c r="A3122" t="s">
        <v>17</v>
      </c>
      <c r="B3122" s="25">
        <v>2021</v>
      </c>
      <c r="C3122" s="25" t="s">
        <v>0</v>
      </c>
      <c r="D3122" s="25" t="s">
        <v>67</v>
      </c>
      <c r="E3122" s="25" t="s">
        <v>548</v>
      </c>
      <c r="F3122" s="23" t="s">
        <v>361</v>
      </c>
      <c r="G3122" s="23" t="s">
        <v>548</v>
      </c>
      <c r="H3122" s="32" t="s">
        <v>361</v>
      </c>
      <c r="I3122" s="32" t="s">
        <v>536</v>
      </c>
      <c r="J3122" s="135">
        <v>603</v>
      </c>
      <c r="K3122" s="28">
        <v>0.76617000000000002</v>
      </c>
      <c r="L3122" s="28">
        <f t="shared" si="89"/>
        <v>0.76617000000000002</v>
      </c>
      <c r="O3122" s="77">
        <v>0.72143000000000002</v>
      </c>
      <c r="BF3122" s="106"/>
    </row>
    <row r="3123" spans="1:58" x14ac:dyDescent="0.25">
      <c r="A3123" t="s">
        <v>17</v>
      </c>
      <c r="B3123" s="25">
        <v>2021</v>
      </c>
      <c r="C3123" s="25" t="s">
        <v>1</v>
      </c>
      <c r="D3123" s="25" t="s">
        <v>68</v>
      </c>
      <c r="E3123" s="25" t="s">
        <v>548</v>
      </c>
      <c r="F3123" s="23" t="s">
        <v>361</v>
      </c>
      <c r="G3123" s="23" t="s">
        <v>548</v>
      </c>
      <c r="H3123" s="32" t="s">
        <v>361</v>
      </c>
      <c r="I3123" s="32" t="s">
        <v>536</v>
      </c>
      <c r="J3123" s="135">
        <v>574</v>
      </c>
      <c r="K3123" s="28">
        <v>0.78049000000000002</v>
      </c>
      <c r="L3123" s="28">
        <f t="shared" si="89"/>
        <v>0.78049000000000002</v>
      </c>
      <c r="O3123" s="77">
        <v>0.71777999999999997</v>
      </c>
      <c r="BF3123" s="106"/>
    </row>
    <row r="3124" spans="1:58" x14ac:dyDescent="0.25">
      <c r="A3124" t="s">
        <v>17</v>
      </c>
      <c r="B3124" s="25">
        <v>2021</v>
      </c>
      <c r="C3124" s="25" t="s">
        <v>2</v>
      </c>
      <c r="D3124" s="25" t="s">
        <v>69</v>
      </c>
      <c r="E3124" s="25" t="s">
        <v>548</v>
      </c>
      <c r="F3124" s="23" t="s">
        <v>361</v>
      </c>
      <c r="G3124" s="23" t="s">
        <v>548</v>
      </c>
      <c r="H3124" s="32" t="s">
        <v>361</v>
      </c>
      <c r="I3124" s="32" t="s">
        <v>536</v>
      </c>
      <c r="J3124" s="135">
        <v>629</v>
      </c>
      <c r="K3124" s="28">
        <v>0.76788999999999996</v>
      </c>
      <c r="L3124" s="28">
        <f t="shared" si="89"/>
        <v>0.76788999999999996</v>
      </c>
      <c r="O3124" s="77">
        <v>0.72623000000000004</v>
      </c>
      <c r="BF3124" s="106"/>
    </row>
    <row r="3125" spans="1:58" x14ac:dyDescent="0.25">
      <c r="A3125" t="s">
        <v>17</v>
      </c>
      <c r="B3125" s="25">
        <v>2021</v>
      </c>
      <c r="C3125" s="25" t="s">
        <v>3</v>
      </c>
      <c r="D3125" s="25" t="s">
        <v>70</v>
      </c>
      <c r="E3125" s="25" t="s">
        <v>548</v>
      </c>
      <c r="F3125" s="23" t="s">
        <v>361</v>
      </c>
      <c r="G3125" s="23" t="s">
        <v>548</v>
      </c>
      <c r="H3125" s="32" t="s">
        <v>361</v>
      </c>
      <c r="I3125" s="32" t="s">
        <v>536</v>
      </c>
      <c r="J3125" s="135">
        <v>598</v>
      </c>
      <c r="K3125" s="28">
        <v>0.82776000000000005</v>
      </c>
      <c r="L3125" s="28">
        <f t="shared" si="89"/>
        <v>0.82776000000000005</v>
      </c>
      <c r="O3125" s="77">
        <v>0.70416999999999996</v>
      </c>
      <c r="BF3125" s="106"/>
    </row>
    <row r="3126" spans="1:58" x14ac:dyDescent="0.25">
      <c r="A3126" t="s">
        <v>17</v>
      </c>
      <c r="B3126" s="25">
        <v>2022</v>
      </c>
      <c r="C3126" s="25" t="s">
        <v>0</v>
      </c>
      <c r="D3126" s="25" t="s">
        <v>71</v>
      </c>
      <c r="E3126" s="25" t="s">
        <v>548</v>
      </c>
      <c r="F3126" s="23" t="s">
        <v>361</v>
      </c>
      <c r="G3126" s="23" t="s">
        <v>548</v>
      </c>
      <c r="H3126" s="32" t="s">
        <v>361</v>
      </c>
      <c r="I3126" s="32" t="s">
        <v>536</v>
      </c>
      <c r="J3126" s="135">
        <v>586</v>
      </c>
      <c r="K3126" s="28">
        <v>0.85665999999999998</v>
      </c>
      <c r="L3126" s="28">
        <f t="shared" si="89"/>
        <v>0.85665999999999998</v>
      </c>
      <c r="O3126" s="77">
        <v>0.71772000000000002</v>
      </c>
      <c r="BF3126" s="106"/>
    </row>
    <row r="3127" spans="1:58" x14ac:dyDescent="0.25">
      <c r="A3127" t="s">
        <v>17</v>
      </c>
      <c r="B3127" s="25">
        <v>2022</v>
      </c>
      <c r="C3127" s="25" t="s">
        <v>1</v>
      </c>
      <c r="D3127" s="25" t="s">
        <v>72</v>
      </c>
      <c r="E3127" s="25" t="s">
        <v>548</v>
      </c>
      <c r="F3127" s="23" t="s">
        <v>361</v>
      </c>
      <c r="G3127" s="23" t="s">
        <v>548</v>
      </c>
      <c r="H3127" s="32" t="s">
        <v>361</v>
      </c>
      <c r="I3127" s="32" t="s">
        <v>536</v>
      </c>
      <c r="J3127" s="135">
        <v>605</v>
      </c>
      <c r="K3127" s="28">
        <v>0.80164999999999997</v>
      </c>
      <c r="L3127" s="28">
        <f t="shared" si="89"/>
        <v>0.80164999999999997</v>
      </c>
      <c r="O3127" s="77">
        <v>0.71509999999999996</v>
      </c>
      <c r="BF3127" s="106"/>
    </row>
    <row r="3128" spans="1:58" x14ac:dyDescent="0.25">
      <c r="A3128" t="s">
        <v>17</v>
      </c>
      <c r="B3128" s="25">
        <v>2022</v>
      </c>
      <c r="C3128" s="25" t="s">
        <v>2</v>
      </c>
      <c r="D3128" s="25" t="s">
        <v>73</v>
      </c>
      <c r="E3128" s="25" t="s">
        <v>548</v>
      </c>
      <c r="F3128" s="23" t="s">
        <v>361</v>
      </c>
      <c r="G3128" s="23" t="s">
        <v>548</v>
      </c>
      <c r="H3128" s="32" t="s">
        <v>361</v>
      </c>
      <c r="I3128" s="32" t="s">
        <v>536</v>
      </c>
      <c r="J3128" s="135">
        <v>605</v>
      </c>
      <c r="K3128" s="28">
        <v>0.77354999999999996</v>
      </c>
      <c r="L3128" s="28">
        <f t="shared" si="89"/>
        <v>0.77354999999999996</v>
      </c>
      <c r="O3128" s="77">
        <v>0.71452000000000004</v>
      </c>
      <c r="BF3128" s="106"/>
    </row>
    <row r="3129" spans="1:58" x14ac:dyDescent="0.25">
      <c r="A3129" t="s">
        <v>17</v>
      </c>
      <c r="B3129" s="25">
        <v>2022</v>
      </c>
      <c r="C3129" s="25" t="s">
        <v>3</v>
      </c>
      <c r="D3129" s="25" t="s">
        <v>493</v>
      </c>
      <c r="E3129" s="25" t="s">
        <v>548</v>
      </c>
      <c r="F3129" s="23" t="s">
        <v>361</v>
      </c>
      <c r="G3129" s="23" t="s">
        <v>548</v>
      </c>
      <c r="H3129" s="32" t="s">
        <v>361</v>
      </c>
      <c r="I3129" s="32" t="s">
        <v>536</v>
      </c>
      <c r="J3129" s="135">
        <v>575</v>
      </c>
      <c r="K3129" s="28">
        <v>0.78956999999999999</v>
      </c>
      <c r="L3129" s="28">
        <f t="shared" si="89"/>
        <v>0.78956999999999999</v>
      </c>
      <c r="O3129" s="77">
        <v>0.68925999999999998</v>
      </c>
      <c r="BF3129" s="106"/>
    </row>
    <row r="3130" spans="1:58" x14ac:dyDescent="0.25">
      <c r="A3130" t="s">
        <v>17</v>
      </c>
      <c r="B3130" s="25">
        <v>2023</v>
      </c>
      <c r="C3130" s="25" t="s">
        <v>0</v>
      </c>
      <c r="D3130" s="25" t="s">
        <v>537</v>
      </c>
      <c r="E3130" s="25" t="s">
        <v>548</v>
      </c>
      <c r="F3130" s="23" t="s">
        <v>361</v>
      </c>
      <c r="G3130" s="23" t="s">
        <v>548</v>
      </c>
      <c r="H3130" s="32" t="s">
        <v>361</v>
      </c>
      <c r="I3130" s="32" t="s">
        <v>536</v>
      </c>
      <c r="J3130" s="135">
        <v>580</v>
      </c>
      <c r="K3130" s="28">
        <v>0.68793000000000004</v>
      </c>
      <c r="L3130" s="28">
        <f t="shared" si="89"/>
        <v>0.68793000000000004</v>
      </c>
      <c r="O3130" s="77">
        <v>0.66224000000000005</v>
      </c>
      <c r="BF3130" s="106"/>
    </row>
    <row r="3131" spans="1:58" x14ac:dyDescent="0.25">
      <c r="A3131" t="s">
        <v>17</v>
      </c>
      <c r="B3131" s="25">
        <v>2018</v>
      </c>
      <c r="C3131" s="25" t="s">
        <v>0</v>
      </c>
      <c r="D3131" s="25" t="s">
        <v>54</v>
      </c>
      <c r="E3131" s="25" t="s">
        <v>124</v>
      </c>
      <c r="F3131" s="23" t="s">
        <v>125</v>
      </c>
      <c r="G3131" s="23" t="s">
        <v>540</v>
      </c>
      <c r="H3131" s="32" t="s">
        <v>367</v>
      </c>
      <c r="I3131" s="32" t="s">
        <v>536</v>
      </c>
      <c r="J3131" s="135">
        <v>79</v>
      </c>
      <c r="K3131" s="28">
        <v>0.92405000000000004</v>
      </c>
      <c r="L3131" s="28">
        <f t="shared" si="89"/>
        <v>0.86385999999999996</v>
      </c>
      <c r="O3131" s="77">
        <v>0.64649000000000001</v>
      </c>
      <c r="BF3131" s="106"/>
    </row>
    <row r="3132" spans="1:58" x14ac:dyDescent="0.25">
      <c r="A3132" t="s">
        <v>17</v>
      </c>
      <c r="B3132" s="25">
        <v>2018</v>
      </c>
      <c r="C3132" s="25" t="s">
        <v>1</v>
      </c>
      <c r="D3132" s="25" t="s">
        <v>56</v>
      </c>
      <c r="E3132" s="25" t="s">
        <v>124</v>
      </c>
      <c r="F3132" s="23" t="s">
        <v>125</v>
      </c>
      <c r="G3132" s="23" t="s">
        <v>540</v>
      </c>
      <c r="H3132" s="32" t="s">
        <v>367</v>
      </c>
      <c r="I3132" s="32" t="s">
        <v>536</v>
      </c>
      <c r="J3132" s="135">
        <v>97</v>
      </c>
      <c r="K3132" s="28">
        <v>0.76288999999999996</v>
      </c>
      <c r="L3132" s="28">
        <f t="shared" si="89"/>
        <v>0.86836000000000002</v>
      </c>
      <c r="O3132" s="77">
        <v>0.66595000000000004</v>
      </c>
      <c r="BF3132" s="106"/>
    </row>
    <row r="3133" spans="1:58" x14ac:dyDescent="0.25">
      <c r="A3133" t="s">
        <v>17</v>
      </c>
      <c r="B3133" s="25">
        <v>2018</v>
      </c>
      <c r="C3133" s="25" t="s">
        <v>2</v>
      </c>
      <c r="D3133" s="25" t="s">
        <v>57</v>
      </c>
      <c r="E3133" s="25" t="s">
        <v>124</v>
      </c>
      <c r="F3133" s="23" t="s">
        <v>125</v>
      </c>
      <c r="G3133" s="23" t="s">
        <v>540</v>
      </c>
      <c r="H3133" s="32" t="s">
        <v>367</v>
      </c>
      <c r="I3133" s="32" t="s">
        <v>536</v>
      </c>
      <c r="J3133" s="135">
        <v>86</v>
      </c>
      <c r="K3133" s="28">
        <v>0.86046999999999996</v>
      </c>
      <c r="L3133" s="28">
        <f t="shared" si="89"/>
        <v>0.88675000000000004</v>
      </c>
      <c r="O3133" s="77">
        <v>0.65563000000000005</v>
      </c>
      <c r="BF3133" s="106"/>
    </row>
    <row r="3134" spans="1:58" x14ac:dyDescent="0.25">
      <c r="A3134" t="s">
        <v>17</v>
      </c>
      <c r="B3134" s="25">
        <v>2018</v>
      </c>
      <c r="C3134" s="25" t="s">
        <v>3</v>
      </c>
      <c r="D3134" s="25" t="s">
        <v>58</v>
      </c>
      <c r="E3134" s="25" t="s">
        <v>124</v>
      </c>
      <c r="F3134" s="23" t="s">
        <v>125</v>
      </c>
      <c r="G3134" s="23" t="s">
        <v>540</v>
      </c>
      <c r="H3134" s="32" t="s">
        <v>367</v>
      </c>
      <c r="I3134" s="32" t="s">
        <v>536</v>
      </c>
      <c r="J3134" s="135">
        <v>94</v>
      </c>
      <c r="K3134" s="28">
        <v>0.89361999999999997</v>
      </c>
      <c r="L3134" s="28">
        <f t="shared" si="89"/>
        <v>0.88641000000000003</v>
      </c>
      <c r="O3134" s="77">
        <v>0.64424999999999999</v>
      </c>
      <c r="BF3134" s="106"/>
    </row>
    <row r="3135" spans="1:58" x14ac:dyDescent="0.25">
      <c r="A3135" t="s">
        <v>17</v>
      </c>
      <c r="B3135" s="25">
        <v>2019</v>
      </c>
      <c r="C3135" s="25" t="s">
        <v>0</v>
      </c>
      <c r="D3135" s="25" t="s">
        <v>59</v>
      </c>
      <c r="E3135" s="25" t="s">
        <v>124</v>
      </c>
      <c r="F3135" s="23" t="s">
        <v>125</v>
      </c>
      <c r="G3135" s="23" t="s">
        <v>540</v>
      </c>
      <c r="H3135" s="32" t="s">
        <v>367</v>
      </c>
      <c r="I3135" s="32" t="s">
        <v>536</v>
      </c>
      <c r="J3135" s="135">
        <v>87</v>
      </c>
      <c r="K3135" s="28">
        <v>0.88505999999999996</v>
      </c>
      <c r="L3135" s="28">
        <f t="shared" si="89"/>
        <v>0.90498999999999996</v>
      </c>
      <c r="O3135" s="77">
        <v>0.67745999999999995</v>
      </c>
      <c r="BF3135" s="106"/>
    </row>
    <row r="3136" spans="1:58" x14ac:dyDescent="0.25">
      <c r="A3136" t="s">
        <v>17</v>
      </c>
      <c r="B3136" s="25">
        <v>2019</v>
      </c>
      <c r="C3136" s="25" t="s">
        <v>1</v>
      </c>
      <c r="D3136" s="25" t="s">
        <v>60</v>
      </c>
      <c r="E3136" s="25" t="s">
        <v>124</v>
      </c>
      <c r="F3136" s="23" t="s">
        <v>125</v>
      </c>
      <c r="G3136" s="23" t="s">
        <v>540</v>
      </c>
      <c r="H3136" s="32" t="s">
        <v>367</v>
      </c>
      <c r="I3136" s="32" t="s">
        <v>536</v>
      </c>
      <c r="J3136" s="135">
        <v>93</v>
      </c>
      <c r="K3136" s="28">
        <v>0.95699000000000001</v>
      </c>
      <c r="L3136" s="28">
        <f t="shared" si="89"/>
        <v>0.90512999999999999</v>
      </c>
      <c r="O3136" s="77">
        <v>0.69386000000000003</v>
      </c>
      <c r="BF3136" s="106"/>
    </row>
    <row r="3137" spans="1:58" x14ac:dyDescent="0.25">
      <c r="A3137" t="s">
        <v>17</v>
      </c>
      <c r="B3137" s="25">
        <v>2019</v>
      </c>
      <c r="C3137" s="25" t="s">
        <v>2</v>
      </c>
      <c r="D3137" s="25" t="s">
        <v>61</v>
      </c>
      <c r="E3137" s="25" t="s">
        <v>124</v>
      </c>
      <c r="F3137" s="23" t="s">
        <v>125</v>
      </c>
      <c r="G3137" s="23" t="s">
        <v>540</v>
      </c>
      <c r="H3137" s="32" t="s">
        <v>367</v>
      </c>
      <c r="I3137" s="32" t="s">
        <v>536</v>
      </c>
      <c r="J3137" s="135">
        <v>78</v>
      </c>
      <c r="K3137" s="28">
        <v>0.88461999999999996</v>
      </c>
      <c r="L3137" s="28">
        <f t="shared" si="89"/>
        <v>0.88599000000000006</v>
      </c>
      <c r="O3137" s="77">
        <v>0.68513999999999997</v>
      </c>
      <c r="BF3137" s="106"/>
    </row>
    <row r="3138" spans="1:58" x14ac:dyDescent="0.25">
      <c r="A3138" t="s">
        <v>17</v>
      </c>
      <c r="B3138" s="25">
        <v>2019</v>
      </c>
      <c r="C3138" s="25" t="s">
        <v>3</v>
      </c>
      <c r="D3138" s="25" t="s">
        <v>62</v>
      </c>
      <c r="E3138" s="25" t="s">
        <v>124</v>
      </c>
      <c r="F3138" s="23" t="s">
        <v>125</v>
      </c>
      <c r="G3138" s="23" t="s">
        <v>540</v>
      </c>
      <c r="H3138" s="32" t="s">
        <v>367</v>
      </c>
      <c r="I3138" s="32" t="s">
        <v>536</v>
      </c>
      <c r="J3138" s="135">
        <v>77</v>
      </c>
      <c r="K3138" s="28">
        <v>0.84416000000000002</v>
      </c>
      <c r="L3138" s="28">
        <f t="shared" ref="L3138:L3201" si="90">SUMIFS(K:K, E:E, G3138, D:D, D3138, I:I, I3138)</f>
        <v>0.74536000000000002</v>
      </c>
      <c r="O3138" s="77">
        <v>0.67325000000000002</v>
      </c>
      <c r="BF3138" s="106"/>
    </row>
    <row r="3139" spans="1:58" x14ac:dyDescent="0.25">
      <c r="A3139" t="s">
        <v>17</v>
      </c>
      <c r="B3139" s="25">
        <v>2020</v>
      </c>
      <c r="C3139" s="25" t="s">
        <v>0</v>
      </c>
      <c r="D3139" s="25" t="s">
        <v>63</v>
      </c>
      <c r="E3139" s="25" t="s">
        <v>124</v>
      </c>
      <c r="F3139" s="23" t="s">
        <v>125</v>
      </c>
      <c r="G3139" s="23" t="s">
        <v>540</v>
      </c>
      <c r="H3139" s="32" t="s">
        <v>367</v>
      </c>
      <c r="I3139" s="32" t="s">
        <v>536</v>
      </c>
      <c r="J3139" s="135">
        <v>75</v>
      </c>
      <c r="K3139" s="28">
        <v>0.77332999999999996</v>
      </c>
      <c r="L3139" s="28">
        <f t="shared" si="90"/>
        <v>0.79300999999999999</v>
      </c>
      <c r="O3139" s="77">
        <v>0.68518000000000001</v>
      </c>
      <c r="BF3139" s="106"/>
    </row>
    <row r="3140" spans="1:58" x14ac:dyDescent="0.25">
      <c r="A3140" t="s">
        <v>17</v>
      </c>
      <c r="B3140" s="25">
        <v>2020</v>
      </c>
      <c r="C3140" s="25" t="s">
        <v>1</v>
      </c>
      <c r="D3140" s="25" t="s">
        <v>64</v>
      </c>
      <c r="E3140" s="25" t="s">
        <v>124</v>
      </c>
      <c r="F3140" s="23" t="s">
        <v>125</v>
      </c>
      <c r="G3140" s="23" t="s">
        <v>540</v>
      </c>
      <c r="H3140" s="32" t="s">
        <v>367</v>
      </c>
      <c r="I3140" s="32" t="s">
        <v>536</v>
      </c>
      <c r="J3140" s="135">
        <v>39</v>
      </c>
      <c r="K3140" s="28">
        <v>0.66666999999999998</v>
      </c>
      <c r="L3140" s="28">
        <f t="shared" si="90"/>
        <v>0.70157000000000003</v>
      </c>
      <c r="O3140" s="77">
        <v>0.67054000000000002</v>
      </c>
      <c r="BF3140" s="106"/>
    </row>
    <row r="3141" spans="1:58" x14ac:dyDescent="0.25">
      <c r="A3141" t="s">
        <v>17</v>
      </c>
      <c r="B3141" s="25">
        <v>2020</v>
      </c>
      <c r="C3141" s="25" t="s">
        <v>2</v>
      </c>
      <c r="D3141" s="25" t="s">
        <v>65</v>
      </c>
      <c r="E3141" s="25" t="s">
        <v>124</v>
      </c>
      <c r="F3141" s="23" t="s">
        <v>125</v>
      </c>
      <c r="G3141" s="23" t="s">
        <v>540</v>
      </c>
      <c r="H3141" s="32" t="s">
        <v>367</v>
      </c>
      <c r="I3141" s="32" t="s">
        <v>536</v>
      </c>
      <c r="J3141" s="135">
        <v>65</v>
      </c>
      <c r="K3141" s="28">
        <v>0.87692000000000003</v>
      </c>
      <c r="L3141" s="28">
        <f t="shared" si="90"/>
        <v>0.82979000000000003</v>
      </c>
      <c r="O3141" s="77">
        <v>0.68157999999999996</v>
      </c>
      <c r="BF3141" s="106"/>
    </row>
    <row r="3142" spans="1:58" x14ac:dyDescent="0.25">
      <c r="A3142" t="s">
        <v>17</v>
      </c>
      <c r="B3142" s="25">
        <v>2020</v>
      </c>
      <c r="C3142" s="25" t="s">
        <v>3</v>
      </c>
      <c r="D3142" s="25" t="s">
        <v>66</v>
      </c>
      <c r="E3142" s="25" t="s">
        <v>124</v>
      </c>
      <c r="F3142" s="23" t="s">
        <v>125</v>
      </c>
      <c r="G3142" s="23" t="s">
        <v>540</v>
      </c>
      <c r="H3142" s="32" t="s">
        <v>367</v>
      </c>
      <c r="I3142" s="32" t="s">
        <v>536</v>
      </c>
      <c r="J3142" s="135">
        <v>74</v>
      </c>
      <c r="K3142" s="28">
        <v>0.93242999999999998</v>
      </c>
      <c r="L3142" s="28">
        <f t="shared" si="90"/>
        <v>0.92795000000000005</v>
      </c>
      <c r="O3142" s="77">
        <v>0.67688999999999999</v>
      </c>
      <c r="BF3142" s="106"/>
    </row>
    <row r="3143" spans="1:58" x14ac:dyDescent="0.25">
      <c r="A3143" t="s">
        <v>17</v>
      </c>
      <c r="B3143" s="25">
        <v>2021</v>
      </c>
      <c r="C3143" s="25" t="s">
        <v>0</v>
      </c>
      <c r="D3143" s="25" t="s">
        <v>67</v>
      </c>
      <c r="E3143" s="25" t="s">
        <v>124</v>
      </c>
      <c r="F3143" s="23" t="s">
        <v>125</v>
      </c>
      <c r="G3143" s="23" t="s">
        <v>540</v>
      </c>
      <c r="H3143" s="32" t="s">
        <v>367</v>
      </c>
      <c r="I3143" s="32" t="s">
        <v>536</v>
      </c>
      <c r="J3143" s="135">
        <v>80</v>
      </c>
      <c r="K3143" s="28">
        <v>0.97499999999999998</v>
      </c>
      <c r="L3143" s="28">
        <f t="shared" si="90"/>
        <v>0.94118000000000002</v>
      </c>
      <c r="O3143" s="77">
        <v>0.72143000000000002</v>
      </c>
      <c r="BF3143" s="106"/>
    </row>
    <row r="3144" spans="1:58" x14ac:dyDescent="0.25">
      <c r="A3144" t="s">
        <v>17</v>
      </c>
      <c r="B3144" s="25">
        <v>2021</v>
      </c>
      <c r="C3144" s="25" t="s">
        <v>1</v>
      </c>
      <c r="D3144" s="25" t="s">
        <v>68</v>
      </c>
      <c r="E3144" s="25" t="s">
        <v>124</v>
      </c>
      <c r="F3144" s="23" t="s">
        <v>125</v>
      </c>
      <c r="G3144" s="23" t="s">
        <v>540</v>
      </c>
      <c r="H3144" s="32" t="s">
        <v>367</v>
      </c>
      <c r="I3144" s="32" t="s">
        <v>536</v>
      </c>
      <c r="J3144" s="135">
        <v>72</v>
      </c>
      <c r="K3144" s="28">
        <v>0.875</v>
      </c>
      <c r="L3144" s="28">
        <f t="shared" si="90"/>
        <v>0.92801999999999996</v>
      </c>
      <c r="O3144" s="77">
        <v>0.71777999999999997</v>
      </c>
      <c r="BF3144" s="106"/>
    </row>
    <row r="3145" spans="1:58" x14ac:dyDescent="0.25">
      <c r="A3145" t="s">
        <v>17</v>
      </c>
      <c r="B3145" s="25">
        <v>2021</v>
      </c>
      <c r="C3145" s="25" t="s">
        <v>2</v>
      </c>
      <c r="D3145" s="25" t="s">
        <v>69</v>
      </c>
      <c r="E3145" s="25" t="s">
        <v>124</v>
      </c>
      <c r="F3145" s="23" t="s">
        <v>125</v>
      </c>
      <c r="G3145" s="23" t="s">
        <v>540</v>
      </c>
      <c r="H3145" s="32" t="s">
        <v>367</v>
      </c>
      <c r="I3145" s="32" t="s">
        <v>536</v>
      </c>
      <c r="J3145" s="135">
        <v>91</v>
      </c>
      <c r="K3145" s="28">
        <v>0.89010999999999996</v>
      </c>
      <c r="L3145" s="28">
        <f t="shared" si="90"/>
        <v>0.90681999999999996</v>
      </c>
      <c r="O3145" s="77">
        <v>0.72623000000000004</v>
      </c>
      <c r="BF3145" s="106"/>
    </row>
    <row r="3146" spans="1:58" x14ac:dyDescent="0.25">
      <c r="A3146" t="s">
        <v>17</v>
      </c>
      <c r="B3146" s="25">
        <v>2021</v>
      </c>
      <c r="C3146" s="25" t="s">
        <v>3</v>
      </c>
      <c r="D3146" s="25" t="s">
        <v>70</v>
      </c>
      <c r="E3146" s="25" t="s">
        <v>124</v>
      </c>
      <c r="F3146" s="23" t="s">
        <v>125</v>
      </c>
      <c r="G3146" s="23" t="s">
        <v>540</v>
      </c>
      <c r="H3146" s="32" t="s">
        <v>367</v>
      </c>
      <c r="I3146" s="32" t="s">
        <v>536</v>
      </c>
      <c r="J3146" s="135">
        <v>87</v>
      </c>
      <c r="K3146" s="28">
        <v>0.88505999999999996</v>
      </c>
      <c r="L3146" s="28">
        <f t="shared" si="90"/>
        <v>0.87592999999999999</v>
      </c>
      <c r="O3146" s="77">
        <v>0.70416999999999996</v>
      </c>
      <c r="BF3146" s="106"/>
    </row>
    <row r="3147" spans="1:58" x14ac:dyDescent="0.25">
      <c r="A3147" t="s">
        <v>17</v>
      </c>
      <c r="B3147" s="25">
        <v>2022</v>
      </c>
      <c r="C3147" s="25" t="s">
        <v>0</v>
      </c>
      <c r="D3147" s="25" t="s">
        <v>71</v>
      </c>
      <c r="E3147" s="25" t="s">
        <v>124</v>
      </c>
      <c r="F3147" s="23" t="s">
        <v>125</v>
      </c>
      <c r="G3147" s="23" t="s">
        <v>540</v>
      </c>
      <c r="H3147" s="32" t="s">
        <v>367</v>
      </c>
      <c r="I3147" s="32" t="s">
        <v>536</v>
      </c>
      <c r="J3147" s="135">
        <v>103</v>
      </c>
      <c r="K3147" s="28">
        <v>0.86407999999999996</v>
      </c>
      <c r="L3147" s="28">
        <f t="shared" si="90"/>
        <v>0.86363999999999996</v>
      </c>
      <c r="O3147" s="77">
        <v>0.71772000000000002</v>
      </c>
      <c r="BF3147" s="106"/>
    </row>
    <row r="3148" spans="1:58" x14ac:dyDescent="0.25">
      <c r="A3148" t="s">
        <v>17</v>
      </c>
      <c r="B3148" s="25">
        <v>2022</v>
      </c>
      <c r="C3148" s="25" t="s">
        <v>1</v>
      </c>
      <c r="D3148" s="25" t="s">
        <v>72</v>
      </c>
      <c r="E3148" s="25" t="s">
        <v>124</v>
      </c>
      <c r="F3148" s="23" t="s">
        <v>125</v>
      </c>
      <c r="G3148" s="23" t="s">
        <v>540</v>
      </c>
      <c r="H3148" s="32" t="s">
        <v>367</v>
      </c>
      <c r="I3148" s="32" t="s">
        <v>536</v>
      </c>
      <c r="J3148" s="135">
        <v>106</v>
      </c>
      <c r="K3148" s="28">
        <v>0.87736000000000003</v>
      </c>
      <c r="L3148" s="28">
        <f t="shared" si="90"/>
        <v>0.80352999999999997</v>
      </c>
      <c r="O3148" s="77">
        <v>0.71509999999999996</v>
      </c>
      <c r="BF3148" s="106"/>
    </row>
    <row r="3149" spans="1:58" x14ac:dyDescent="0.25">
      <c r="A3149" t="s">
        <v>17</v>
      </c>
      <c r="B3149" s="25">
        <v>2022</v>
      </c>
      <c r="C3149" s="25" t="s">
        <v>2</v>
      </c>
      <c r="D3149" s="25" t="s">
        <v>73</v>
      </c>
      <c r="E3149" s="25" t="s">
        <v>124</v>
      </c>
      <c r="F3149" s="23" t="s">
        <v>125</v>
      </c>
      <c r="G3149" s="23" t="s">
        <v>540</v>
      </c>
      <c r="H3149" s="32" t="s">
        <v>367</v>
      </c>
      <c r="I3149" s="32" t="s">
        <v>536</v>
      </c>
      <c r="J3149" s="135">
        <v>63</v>
      </c>
      <c r="K3149" s="28">
        <v>0.84126999999999996</v>
      </c>
      <c r="L3149" s="28">
        <f t="shared" si="90"/>
        <v>0.82677</v>
      </c>
      <c r="O3149" s="77">
        <v>0.71452000000000004</v>
      </c>
      <c r="BF3149" s="106"/>
    </row>
    <row r="3150" spans="1:58" x14ac:dyDescent="0.25">
      <c r="A3150" t="s">
        <v>17</v>
      </c>
      <c r="B3150" s="25">
        <v>2022</v>
      </c>
      <c r="C3150" s="25" t="s">
        <v>3</v>
      </c>
      <c r="D3150" s="25" t="s">
        <v>493</v>
      </c>
      <c r="E3150" s="25" t="s">
        <v>124</v>
      </c>
      <c r="F3150" s="23" t="s">
        <v>125</v>
      </c>
      <c r="G3150" s="23" t="s">
        <v>540</v>
      </c>
      <c r="H3150" s="32" t="s">
        <v>367</v>
      </c>
      <c r="I3150" s="32" t="s">
        <v>536</v>
      </c>
      <c r="J3150" s="135">
        <v>95</v>
      </c>
      <c r="K3150" s="28">
        <v>0.84211000000000003</v>
      </c>
      <c r="L3150" s="28">
        <f t="shared" si="90"/>
        <v>0.82994999999999997</v>
      </c>
      <c r="O3150" s="77">
        <v>0.68925999999999998</v>
      </c>
      <c r="BF3150" s="106"/>
    </row>
    <row r="3151" spans="1:58" x14ac:dyDescent="0.25">
      <c r="A3151" t="s">
        <v>17</v>
      </c>
      <c r="B3151" s="25">
        <v>2023</v>
      </c>
      <c r="C3151" s="25" t="s">
        <v>0</v>
      </c>
      <c r="D3151" s="25" t="s">
        <v>537</v>
      </c>
      <c r="E3151" s="25" t="s">
        <v>124</v>
      </c>
      <c r="F3151" s="23" t="s">
        <v>125</v>
      </c>
      <c r="G3151" s="23" t="s">
        <v>540</v>
      </c>
      <c r="H3151" s="32" t="s">
        <v>367</v>
      </c>
      <c r="I3151" s="32" t="s">
        <v>536</v>
      </c>
      <c r="J3151" s="135">
        <v>66</v>
      </c>
      <c r="K3151" s="28">
        <v>0.80303000000000002</v>
      </c>
      <c r="L3151" s="28">
        <f t="shared" si="90"/>
        <v>0.72031999999999996</v>
      </c>
      <c r="O3151" s="77">
        <v>0.66224000000000005</v>
      </c>
      <c r="BF3151" s="106"/>
    </row>
    <row r="3152" spans="1:58" x14ac:dyDescent="0.25">
      <c r="A3152" t="s">
        <v>17</v>
      </c>
      <c r="B3152" s="25">
        <v>2018</v>
      </c>
      <c r="C3152" s="25" t="s">
        <v>0</v>
      </c>
      <c r="D3152" s="25" t="s">
        <v>54</v>
      </c>
      <c r="E3152" s="25" t="s">
        <v>126</v>
      </c>
      <c r="F3152" s="23" t="s">
        <v>332</v>
      </c>
      <c r="G3152" s="23" t="s">
        <v>548</v>
      </c>
      <c r="H3152" s="32" t="s">
        <v>361</v>
      </c>
      <c r="I3152" s="32" t="s">
        <v>536</v>
      </c>
      <c r="J3152" s="135">
        <v>58</v>
      </c>
      <c r="K3152" s="28">
        <v>0.89654999999999996</v>
      </c>
      <c r="L3152" s="28">
        <f t="shared" si="90"/>
        <v>0.81784000000000001</v>
      </c>
      <c r="O3152" s="77">
        <v>0.64649000000000001</v>
      </c>
      <c r="BF3152" s="106"/>
    </row>
    <row r="3153" spans="1:58" x14ac:dyDescent="0.25">
      <c r="A3153" t="s">
        <v>17</v>
      </c>
      <c r="B3153" s="25">
        <v>2018</v>
      </c>
      <c r="C3153" s="25" t="s">
        <v>1</v>
      </c>
      <c r="D3153" s="25" t="s">
        <v>56</v>
      </c>
      <c r="E3153" s="25" t="s">
        <v>126</v>
      </c>
      <c r="F3153" s="23" t="s">
        <v>332</v>
      </c>
      <c r="G3153" s="23" t="s">
        <v>548</v>
      </c>
      <c r="H3153" s="32" t="s">
        <v>361</v>
      </c>
      <c r="I3153" s="32" t="s">
        <v>536</v>
      </c>
      <c r="J3153" s="135">
        <v>65</v>
      </c>
      <c r="K3153" s="28">
        <v>0.52307999999999999</v>
      </c>
      <c r="L3153" s="28">
        <f t="shared" si="90"/>
        <v>0.77205000000000001</v>
      </c>
      <c r="O3153" s="77">
        <v>0.66595000000000004</v>
      </c>
      <c r="BF3153" s="106"/>
    </row>
    <row r="3154" spans="1:58" x14ac:dyDescent="0.25">
      <c r="A3154" t="s">
        <v>17</v>
      </c>
      <c r="B3154" s="25">
        <v>2018</v>
      </c>
      <c r="C3154" s="25" t="s">
        <v>2</v>
      </c>
      <c r="D3154" s="25" t="s">
        <v>57</v>
      </c>
      <c r="E3154" s="25" t="s">
        <v>126</v>
      </c>
      <c r="F3154" s="23" t="s">
        <v>332</v>
      </c>
      <c r="G3154" s="23" t="s">
        <v>548</v>
      </c>
      <c r="H3154" s="32" t="s">
        <v>361</v>
      </c>
      <c r="I3154" s="32" t="s">
        <v>536</v>
      </c>
      <c r="J3154" s="135">
        <v>46</v>
      </c>
      <c r="K3154" s="28">
        <v>0.54347999999999996</v>
      </c>
      <c r="L3154" s="28">
        <f t="shared" si="90"/>
        <v>0.79268000000000005</v>
      </c>
      <c r="O3154" s="77">
        <v>0.65563000000000005</v>
      </c>
      <c r="BF3154" s="106"/>
    </row>
    <row r="3155" spans="1:58" x14ac:dyDescent="0.25">
      <c r="A3155" t="s">
        <v>17</v>
      </c>
      <c r="B3155" s="25">
        <v>2018</v>
      </c>
      <c r="C3155" s="25" t="s">
        <v>3</v>
      </c>
      <c r="D3155" s="25" t="s">
        <v>58</v>
      </c>
      <c r="E3155" s="25" t="s">
        <v>126</v>
      </c>
      <c r="F3155" s="23" t="s">
        <v>332</v>
      </c>
      <c r="G3155" s="23" t="s">
        <v>548</v>
      </c>
      <c r="H3155" s="32" t="s">
        <v>361</v>
      </c>
      <c r="I3155" s="32" t="s">
        <v>536</v>
      </c>
      <c r="J3155" s="135">
        <v>52</v>
      </c>
      <c r="K3155" s="28">
        <v>0.36537999999999998</v>
      </c>
      <c r="L3155" s="28">
        <f t="shared" si="90"/>
        <v>0.76368999999999998</v>
      </c>
      <c r="O3155" s="77">
        <v>0.64424999999999999</v>
      </c>
      <c r="BF3155" s="106"/>
    </row>
    <row r="3156" spans="1:58" x14ac:dyDescent="0.25">
      <c r="A3156" t="s">
        <v>17</v>
      </c>
      <c r="B3156" s="25">
        <v>2019</v>
      </c>
      <c r="C3156" s="25" t="s">
        <v>0</v>
      </c>
      <c r="D3156" s="25" t="s">
        <v>59</v>
      </c>
      <c r="E3156" s="25" t="s">
        <v>126</v>
      </c>
      <c r="F3156" s="23" t="s">
        <v>332</v>
      </c>
      <c r="G3156" s="23" t="s">
        <v>548</v>
      </c>
      <c r="H3156" s="32" t="s">
        <v>361</v>
      </c>
      <c r="I3156" s="32" t="s">
        <v>536</v>
      </c>
      <c r="J3156" s="135">
        <v>48</v>
      </c>
      <c r="K3156" s="28">
        <v>0.45833000000000002</v>
      </c>
      <c r="L3156" s="28">
        <f t="shared" si="90"/>
        <v>0.79601999999999995</v>
      </c>
      <c r="O3156" s="77">
        <v>0.67745999999999995</v>
      </c>
      <c r="BF3156" s="106"/>
    </row>
    <row r="3157" spans="1:58" x14ac:dyDescent="0.25">
      <c r="A3157" t="s">
        <v>17</v>
      </c>
      <c r="B3157" s="25">
        <v>2019</v>
      </c>
      <c r="C3157" s="25" t="s">
        <v>1</v>
      </c>
      <c r="D3157" s="25" t="s">
        <v>60</v>
      </c>
      <c r="E3157" s="25" t="s">
        <v>126</v>
      </c>
      <c r="F3157" s="23" t="s">
        <v>332</v>
      </c>
      <c r="G3157" s="23" t="s">
        <v>548</v>
      </c>
      <c r="H3157" s="32" t="s">
        <v>361</v>
      </c>
      <c r="I3157" s="32" t="s">
        <v>536</v>
      </c>
      <c r="J3157" s="135">
        <v>60</v>
      </c>
      <c r="K3157" s="28">
        <v>0.41666999999999998</v>
      </c>
      <c r="L3157" s="28">
        <f t="shared" si="90"/>
        <v>0.79037000000000002</v>
      </c>
      <c r="O3157" s="77">
        <v>0.69386000000000003</v>
      </c>
      <c r="BF3157" s="106"/>
    </row>
    <row r="3158" spans="1:58" x14ac:dyDescent="0.25">
      <c r="A3158" t="s">
        <v>17</v>
      </c>
      <c r="B3158" s="25">
        <v>2019</v>
      </c>
      <c r="C3158" s="25" t="s">
        <v>2</v>
      </c>
      <c r="D3158" s="25" t="s">
        <v>61</v>
      </c>
      <c r="E3158" s="25" t="s">
        <v>126</v>
      </c>
      <c r="F3158" s="23" t="s">
        <v>332</v>
      </c>
      <c r="G3158" s="23" t="s">
        <v>548</v>
      </c>
      <c r="H3158" s="32" t="s">
        <v>361</v>
      </c>
      <c r="I3158" s="32" t="s">
        <v>536</v>
      </c>
      <c r="J3158" s="135">
        <v>51</v>
      </c>
      <c r="K3158" s="28">
        <v>0.68627000000000005</v>
      </c>
      <c r="L3158" s="28">
        <f t="shared" si="90"/>
        <v>0.83796999999999999</v>
      </c>
      <c r="O3158" s="77">
        <v>0.68513999999999997</v>
      </c>
      <c r="BF3158" s="106"/>
    </row>
    <row r="3159" spans="1:58" x14ac:dyDescent="0.25">
      <c r="A3159" t="s">
        <v>17</v>
      </c>
      <c r="B3159" s="25">
        <v>2019</v>
      </c>
      <c r="C3159" s="25" t="s">
        <v>3</v>
      </c>
      <c r="D3159" s="25" t="s">
        <v>62</v>
      </c>
      <c r="E3159" s="25" t="s">
        <v>126</v>
      </c>
      <c r="F3159" s="23" t="s">
        <v>332</v>
      </c>
      <c r="G3159" s="23" t="s">
        <v>548</v>
      </c>
      <c r="H3159" s="32" t="s">
        <v>361</v>
      </c>
      <c r="I3159" s="32" t="s">
        <v>536</v>
      </c>
      <c r="J3159" s="135">
        <v>54</v>
      </c>
      <c r="K3159" s="28">
        <v>0.74073999999999995</v>
      </c>
      <c r="L3159" s="28">
        <f t="shared" si="90"/>
        <v>0.82630999999999999</v>
      </c>
      <c r="O3159" s="77">
        <v>0.67325000000000002</v>
      </c>
      <c r="BF3159" s="106"/>
    </row>
    <row r="3160" spans="1:58" x14ac:dyDescent="0.25">
      <c r="A3160" t="s">
        <v>17</v>
      </c>
      <c r="B3160" s="25">
        <v>2020</v>
      </c>
      <c r="C3160" s="25" t="s">
        <v>0</v>
      </c>
      <c r="D3160" s="25" t="s">
        <v>63</v>
      </c>
      <c r="E3160" s="25" t="s">
        <v>126</v>
      </c>
      <c r="F3160" s="23" t="s">
        <v>332</v>
      </c>
      <c r="G3160" s="23" t="s">
        <v>548</v>
      </c>
      <c r="H3160" s="32" t="s">
        <v>361</v>
      </c>
      <c r="I3160" s="32" t="s">
        <v>536</v>
      </c>
      <c r="J3160" s="135">
        <v>57</v>
      </c>
      <c r="K3160" s="28">
        <v>0.89473999999999998</v>
      </c>
      <c r="L3160" s="28">
        <f t="shared" si="90"/>
        <v>0.79549000000000003</v>
      </c>
      <c r="O3160" s="77">
        <v>0.68518000000000001</v>
      </c>
      <c r="BF3160" s="106"/>
    </row>
    <row r="3161" spans="1:58" x14ac:dyDescent="0.25">
      <c r="A3161" t="s">
        <v>17</v>
      </c>
      <c r="B3161" s="25">
        <v>2020</v>
      </c>
      <c r="C3161" s="25" t="s">
        <v>1</v>
      </c>
      <c r="D3161" s="25" t="s">
        <v>64</v>
      </c>
      <c r="E3161" s="25" t="s">
        <v>126</v>
      </c>
      <c r="F3161" s="23" t="s">
        <v>332</v>
      </c>
      <c r="G3161" s="23" t="s">
        <v>548</v>
      </c>
      <c r="H3161" s="32" t="s">
        <v>361</v>
      </c>
      <c r="I3161" s="32" t="s">
        <v>536</v>
      </c>
      <c r="J3161" s="135">
        <v>18</v>
      </c>
      <c r="K3161" s="28">
        <v>0.77778000000000003</v>
      </c>
      <c r="L3161" s="28">
        <f t="shared" si="90"/>
        <v>0.70469999999999999</v>
      </c>
      <c r="O3161" s="77">
        <v>0.67054000000000002</v>
      </c>
      <c r="BF3161" s="106"/>
    </row>
    <row r="3162" spans="1:58" x14ac:dyDescent="0.25">
      <c r="A3162" t="s">
        <v>17</v>
      </c>
      <c r="B3162" s="25">
        <v>2020</v>
      </c>
      <c r="C3162" s="25" t="s">
        <v>2</v>
      </c>
      <c r="D3162" s="25" t="s">
        <v>65</v>
      </c>
      <c r="E3162" s="25" t="s">
        <v>126</v>
      </c>
      <c r="F3162" s="23" t="s">
        <v>332</v>
      </c>
      <c r="G3162" s="23" t="s">
        <v>548</v>
      </c>
      <c r="H3162" s="32" t="s">
        <v>361</v>
      </c>
      <c r="I3162" s="32" t="s">
        <v>536</v>
      </c>
      <c r="J3162" s="135">
        <v>40</v>
      </c>
      <c r="K3162" s="28">
        <v>0.875</v>
      </c>
      <c r="L3162" s="28">
        <f t="shared" si="90"/>
        <v>0.72748000000000002</v>
      </c>
      <c r="O3162" s="77">
        <v>0.68157999999999996</v>
      </c>
      <c r="BF3162" s="106"/>
    </row>
    <row r="3163" spans="1:58" x14ac:dyDescent="0.25">
      <c r="A3163" t="s">
        <v>17</v>
      </c>
      <c r="B3163" s="25">
        <v>2020</v>
      </c>
      <c r="C3163" s="25" t="s">
        <v>3</v>
      </c>
      <c r="D3163" s="25" t="s">
        <v>66</v>
      </c>
      <c r="E3163" s="25" t="s">
        <v>126</v>
      </c>
      <c r="F3163" s="23" t="s">
        <v>332</v>
      </c>
      <c r="G3163" s="23" t="s">
        <v>548</v>
      </c>
      <c r="H3163" s="32" t="s">
        <v>361</v>
      </c>
      <c r="I3163" s="32" t="s">
        <v>536</v>
      </c>
      <c r="J3163" s="135">
        <v>38</v>
      </c>
      <c r="K3163" s="28">
        <v>0.84211000000000003</v>
      </c>
      <c r="L3163" s="28">
        <f t="shared" si="90"/>
        <v>0.83509</v>
      </c>
      <c r="O3163" s="77">
        <v>0.67688999999999999</v>
      </c>
      <c r="BF3163" s="106"/>
    </row>
    <row r="3164" spans="1:58" x14ac:dyDescent="0.25">
      <c r="A3164" t="s">
        <v>17</v>
      </c>
      <c r="B3164" s="25">
        <v>2021</v>
      </c>
      <c r="C3164" s="25" t="s">
        <v>0</v>
      </c>
      <c r="D3164" s="25" t="s">
        <v>67</v>
      </c>
      <c r="E3164" s="25" t="s">
        <v>126</v>
      </c>
      <c r="F3164" s="23" t="s">
        <v>332</v>
      </c>
      <c r="G3164" s="23" t="s">
        <v>548</v>
      </c>
      <c r="H3164" s="32" t="s">
        <v>361</v>
      </c>
      <c r="I3164" s="32" t="s">
        <v>536</v>
      </c>
      <c r="J3164" s="135">
        <v>47</v>
      </c>
      <c r="K3164" s="28">
        <v>0.87234</v>
      </c>
      <c r="L3164" s="28">
        <f t="shared" si="90"/>
        <v>0.76617000000000002</v>
      </c>
      <c r="O3164" s="77">
        <v>0.72143000000000002</v>
      </c>
      <c r="BF3164" s="106"/>
    </row>
    <row r="3165" spans="1:58" x14ac:dyDescent="0.25">
      <c r="A3165" t="s">
        <v>17</v>
      </c>
      <c r="B3165" s="25">
        <v>2021</v>
      </c>
      <c r="C3165" s="25" t="s">
        <v>1</v>
      </c>
      <c r="D3165" s="25" t="s">
        <v>68</v>
      </c>
      <c r="E3165" s="25" t="s">
        <v>126</v>
      </c>
      <c r="F3165" s="23" t="s">
        <v>332</v>
      </c>
      <c r="G3165" s="23" t="s">
        <v>548</v>
      </c>
      <c r="H3165" s="32" t="s">
        <v>361</v>
      </c>
      <c r="I3165" s="32" t="s">
        <v>536</v>
      </c>
      <c r="J3165" s="135">
        <v>47</v>
      </c>
      <c r="K3165" s="28">
        <v>0.80850999999999995</v>
      </c>
      <c r="L3165" s="28">
        <f t="shared" si="90"/>
        <v>0.78049000000000002</v>
      </c>
      <c r="O3165" s="77">
        <v>0.71777999999999997</v>
      </c>
      <c r="BF3165" s="106"/>
    </row>
    <row r="3166" spans="1:58" x14ac:dyDescent="0.25">
      <c r="A3166" t="s">
        <v>17</v>
      </c>
      <c r="B3166" s="25">
        <v>2021</v>
      </c>
      <c r="C3166" s="25" t="s">
        <v>2</v>
      </c>
      <c r="D3166" s="25" t="s">
        <v>69</v>
      </c>
      <c r="E3166" s="25" t="s">
        <v>126</v>
      </c>
      <c r="F3166" s="23" t="s">
        <v>332</v>
      </c>
      <c r="G3166" s="23" t="s">
        <v>548</v>
      </c>
      <c r="H3166" s="32" t="s">
        <v>361</v>
      </c>
      <c r="I3166" s="32" t="s">
        <v>536</v>
      </c>
      <c r="J3166" s="135">
        <v>61</v>
      </c>
      <c r="K3166" s="28">
        <v>0.78688999999999998</v>
      </c>
      <c r="L3166" s="28">
        <f t="shared" si="90"/>
        <v>0.76788999999999996</v>
      </c>
      <c r="O3166" s="77">
        <v>0.72623000000000004</v>
      </c>
      <c r="BF3166" s="106"/>
    </row>
    <row r="3167" spans="1:58" x14ac:dyDescent="0.25">
      <c r="A3167" t="s">
        <v>17</v>
      </c>
      <c r="B3167" s="25">
        <v>2021</v>
      </c>
      <c r="C3167" s="25" t="s">
        <v>3</v>
      </c>
      <c r="D3167" s="25" t="s">
        <v>70</v>
      </c>
      <c r="E3167" s="25" t="s">
        <v>126</v>
      </c>
      <c r="F3167" s="23" t="s">
        <v>332</v>
      </c>
      <c r="G3167" s="23" t="s">
        <v>548</v>
      </c>
      <c r="H3167" s="32" t="s">
        <v>361</v>
      </c>
      <c r="I3167" s="32" t="s">
        <v>536</v>
      </c>
      <c r="J3167" s="135">
        <v>59</v>
      </c>
      <c r="K3167" s="28">
        <v>0.66102000000000005</v>
      </c>
      <c r="L3167" s="28">
        <f t="shared" si="90"/>
        <v>0.82776000000000005</v>
      </c>
      <c r="O3167" s="77">
        <v>0.70416999999999996</v>
      </c>
      <c r="BF3167" s="106"/>
    </row>
    <row r="3168" spans="1:58" x14ac:dyDescent="0.25">
      <c r="A3168" t="s">
        <v>17</v>
      </c>
      <c r="B3168" s="25">
        <v>2022</v>
      </c>
      <c r="C3168" s="25" t="s">
        <v>0</v>
      </c>
      <c r="D3168" s="25" t="s">
        <v>71</v>
      </c>
      <c r="E3168" s="25" t="s">
        <v>126</v>
      </c>
      <c r="F3168" s="23" t="s">
        <v>332</v>
      </c>
      <c r="G3168" s="23" t="s">
        <v>548</v>
      </c>
      <c r="H3168" s="32" t="s">
        <v>361</v>
      </c>
      <c r="I3168" s="32" t="s">
        <v>536</v>
      </c>
      <c r="J3168" s="135">
        <v>64</v>
      </c>
      <c r="K3168" s="28">
        <v>0.60936999999999997</v>
      </c>
      <c r="L3168" s="28">
        <f t="shared" si="90"/>
        <v>0.85665999999999998</v>
      </c>
      <c r="O3168" s="77">
        <v>0.71772000000000002</v>
      </c>
      <c r="BF3168" s="106"/>
    </row>
    <row r="3169" spans="1:58" x14ac:dyDescent="0.25">
      <c r="A3169" t="s">
        <v>17</v>
      </c>
      <c r="B3169" s="25">
        <v>2022</v>
      </c>
      <c r="C3169" s="25" t="s">
        <v>1</v>
      </c>
      <c r="D3169" s="25" t="s">
        <v>72</v>
      </c>
      <c r="E3169" s="25" t="s">
        <v>126</v>
      </c>
      <c r="F3169" s="23" t="s">
        <v>332</v>
      </c>
      <c r="G3169" s="23" t="s">
        <v>548</v>
      </c>
      <c r="H3169" s="32" t="s">
        <v>361</v>
      </c>
      <c r="I3169" s="32" t="s">
        <v>536</v>
      </c>
      <c r="J3169" s="135">
        <v>53</v>
      </c>
      <c r="K3169" s="28">
        <v>0.62263999999999997</v>
      </c>
      <c r="L3169" s="28">
        <f t="shared" si="90"/>
        <v>0.80164999999999997</v>
      </c>
      <c r="O3169" s="77">
        <v>0.71509999999999996</v>
      </c>
      <c r="BF3169" s="106"/>
    </row>
    <row r="3170" spans="1:58" x14ac:dyDescent="0.25">
      <c r="A3170" t="s">
        <v>17</v>
      </c>
      <c r="B3170" s="25">
        <v>2022</v>
      </c>
      <c r="C3170" s="25" t="s">
        <v>2</v>
      </c>
      <c r="D3170" s="25" t="s">
        <v>73</v>
      </c>
      <c r="E3170" s="25" t="s">
        <v>126</v>
      </c>
      <c r="F3170" s="23" t="s">
        <v>332</v>
      </c>
      <c r="G3170" s="23" t="s">
        <v>548</v>
      </c>
      <c r="H3170" s="32" t="s">
        <v>361</v>
      </c>
      <c r="I3170" s="32" t="s">
        <v>536</v>
      </c>
      <c r="J3170" s="135">
        <v>52</v>
      </c>
      <c r="K3170" s="28">
        <v>0.75</v>
      </c>
      <c r="L3170" s="28">
        <f t="shared" si="90"/>
        <v>0.77354999999999996</v>
      </c>
      <c r="O3170" s="77">
        <v>0.71452000000000004</v>
      </c>
      <c r="BF3170" s="106"/>
    </row>
    <row r="3171" spans="1:58" x14ac:dyDescent="0.25">
      <c r="A3171" t="s">
        <v>17</v>
      </c>
      <c r="B3171" s="25">
        <v>2022</v>
      </c>
      <c r="C3171" s="25" t="s">
        <v>3</v>
      </c>
      <c r="D3171" s="25" t="s">
        <v>493</v>
      </c>
      <c r="E3171" s="25" t="s">
        <v>126</v>
      </c>
      <c r="F3171" s="23" t="s">
        <v>332</v>
      </c>
      <c r="G3171" s="23" t="s">
        <v>548</v>
      </c>
      <c r="H3171" s="32" t="s">
        <v>361</v>
      </c>
      <c r="I3171" s="32" t="s">
        <v>536</v>
      </c>
      <c r="J3171" s="135">
        <v>58</v>
      </c>
      <c r="K3171" s="28">
        <v>0.79310000000000003</v>
      </c>
      <c r="L3171" s="28">
        <f t="shared" si="90"/>
        <v>0.78956999999999999</v>
      </c>
      <c r="O3171" s="77">
        <v>0.68925999999999998</v>
      </c>
      <c r="BF3171" s="106"/>
    </row>
    <row r="3172" spans="1:58" x14ac:dyDescent="0.25">
      <c r="A3172" t="s">
        <v>17</v>
      </c>
      <c r="B3172" s="25">
        <v>2023</v>
      </c>
      <c r="C3172" s="25" t="s">
        <v>0</v>
      </c>
      <c r="D3172" s="25" t="s">
        <v>537</v>
      </c>
      <c r="E3172" s="25" t="s">
        <v>126</v>
      </c>
      <c r="F3172" s="23" t="s">
        <v>332</v>
      </c>
      <c r="G3172" s="23" t="s">
        <v>548</v>
      </c>
      <c r="H3172" s="32" t="s">
        <v>361</v>
      </c>
      <c r="I3172" s="32" t="s">
        <v>536</v>
      </c>
      <c r="J3172" s="135">
        <v>53</v>
      </c>
      <c r="K3172" s="28">
        <v>0.77358000000000005</v>
      </c>
      <c r="L3172" s="28">
        <f t="shared" si="90"/>
        <v>0.68793000000000004</v>
      </c>
      <c r="O3172" s="77">
        <v>0.66224000000000005</v>
      </c>
      <c r="BF3172" s="106"/>
    </row>
    <row r="3173" spans="1:58" x14ac:dyDescent="0.25">
      <c r="A3173" t="s">
        <v>17</v>
      </c>
      <c r="B3173" s="25">
        <v>2018</v>
      </c>
      <c r="C3173" s="25" t="s">
        <v>0</v>
      </c>
      <c r="D3173" s="25" t="s">
        <v>54</v>
      </c>
      <c r="E3173" s="25" t="s">
        <v>128</v>
      </c>
      <c r="F3173" s="23" t="s">
        <v>129</v>
      </c>
      <c r="G3173" s="23" t="s">
        <v>549</v>
      </c>
      <c r="H3173" s="32" t="s">
        <v>357</v>
      </c>
      <c r="I3173" s="32" t="s">
        <v>536</v>
      </c>
      <c r="J3173" s="135">
        <v>60</v>
      </c>
      <c r="K3173" s="28">
        <v>0.46666999999999997</v>
      </c>
      <c r="L3173" s="28">
        <f t="shared" si="90"/>
        <v>0.74689000000000005</v>
      </c>
      <c r="O3173" s="77">
        <v>0.64649000000000001</v>
      </c>
      <c r="BF3173" s="106"/>
    </row>
    <row r="3174" spans="1:58" x14ac:dyDescent="0.25">
      <c r="A3174" t="s">
        <v>17</v>
      </c>
      <c r="B3174" s="25">
        <v>2018</v>
      </c>
      <c r="C3174" s="25" t="s">
        <v>1</v>
      </c>
      <c r="D3174" s="25" t="s">
        <v>56</v>
      </c>
      <c r="E3174" s="25" t="s">
        <v>128</v>
      </c>
      <c r="F3174" s="23" t="s">
        <v>129</v>
      </c>
      <c r="G3174" s="23" t="s">
        <v>549</v>
      </c>
      <c r="H3174" s="32" t="s">
        <v>357</v>
      </c>
      <c r="I3174" s="32" t="s">
        <v>536</v>
      </c>
      <c r="J3174" s="135">
        <v>77</v>
      </c>
      <c r="K3174" s="28">
        <v>0.64934999999999998</v>
      </c>
      <c r="L3174" s="28">
        <f t="shared" si="90"/>
        <v>0.75838000000000005</v>
      </c>
      <c r="O3174" s="77">
        <v>0.66595000000000004</v>
      </c>
      <c r="BF3174" s="106"/>
    </row>
    <row r="3175" spans="1:58" x14ac:dyDescent="0.25">
      <c r="A3175" t="s">
        <v>17</v>
      </c>
      <c r="B3175" s="25">
        <v>2018</v>
      </c>
      <c r="C3175" s="25" t="s">
        <v>2</v>
      </c>
      <c r="D3175" s="25" t="s">
        <v>57</v>
      </c>
      <c r="E3175" s="25" t="s">
        <v>128</v>
      </c>
      <c r="F3175" s="23" t="s">
        <v>129</v>
      </c>
      <c r="G3175" s="23" t="s">
        <v>549</v>
      </c>
      <c r="H3175" s="32" t="s">
        <v>357</v>
      </c>
      <c r="I3175" s="32" t="s">
        <v>536</v>
      </c>
      <c r="J3175" s="135">
        <v>61</v>
      </c>
      <c r="K3175" s="28">
        <v>0.52459</v>
      </c>
      <c r="L3175" s="28">
        <f t="shared" si="90"/>
        <v>0.81806000000000001</v>
      </c>
      <c r="O3175" s="77">
        <v>0.65563000000000005</v>
      </c>
      <c r="BF3175" s="106"/>
    </row>
    <row r="3176" spans="1:58" x14ac:dyDescent="0.25">
      <c r="A3176" t="s">
        <v>17</v>
      </c>
      <c r="B3176" s="25">
        <v>2018</v>
      </c>
      <c r="C3176" s="25" t="s">
        <v>3</v>
      </c>
      <c r="D3176" s="25" t="s">
        <v>58</v>
      </c>
      <c r="E3176" s="25" t="s">
        <v>128</v>
      </c>
      <c r="F3176" s="23" t="s">
        <v>129</v>
      </c>
      <c r="G3176" s="23" t="s">
        <v>549</v>
      </c>
      <c r="H3176" s="32" t="s">
        <v>357</v>
      </c>
      <c r="I3176" s="32" t="s">
        <v>536</v>
      </c>
      <c r="J3176" s="135">
        <v>65</v>
      </c>
      <c r="K3176" s="28">
        <v>0.6</v>
      </c>
      <c r="L3176" s="28">
        <f t="shared" si="90"/>
        <v>0.76300000000000001</v>
      </c>
      <c r="O3176" s="77">
        <v>0.64424999999999999</v>
      </c>
      <c r="BF3176" s="106"/>
    </row>
    <row r="3177" spans="1:58" x14ac:dyDescent="0.25">
      <c r="A3177" t="s">
        <v>17</v>
      </c>
      <c r="B3177" s="25">
        <v>2019</v>
      </c>
      <c r="C3177" s="25" t="s">
        <v>0</v>
      </c>
      <c r="D3177" s="25" t="s">
        <v>59</v>
      </c>
      <c r="E3177" s="25" t="s">
        <v>128</v>
      </c>
      <c r="F3177" s="23" t="s">
        <v>129</v>
      </c>
      <c r="G3177" s="23" t="s">
        <v>549</v>
      </c>
      <c r="H3177" s="32" t="s">
        <v>357</v>
      </c>
      <c r="I3177" s="32" t="s">
        <v>536</v>
      </c>
      <c r="J3177" s="135">
        <v>75</v>
      </c>
      <c r="K3177" s="28">
        <v>0.77332999999999996</v>
      </c>
      <c r="L3177" s="28">
        <f t="shared" si="90"/>
        <v>0.77393999999999996</v>
      </c>
      <c r="O3177" s="77">
        <v>0.67745999999999995</v>
      </c>
      <c r="BF3177" s="106"/>
    </row>
    <row r="3178" spans="1:58" x14ac:dyDescent="0.25">
      <c r="A3178" t="s">
        <v>17</v>
      </c>
      <c r="B3178" s="25">
        <v>2019</v>
      </c>
      <c r="C3178" s="25" t="s">
        <v>1</v>
      </c>
      <c r="D3178" s="25" t="s">
        <v>60</v>
      </c>
      <c r="E3178" s="25" t="s">
        <v>128</v>
      </c>
      <c r="F3178" s="23" t="s">
        <v>129</v>
      </c>
      <c r="G3178" s="23" t="s">
        <v>549</v>
      </c>
      <c r="H3178" s="32" t="s">
        <v>357</v>
      </c>
      <c r="I3178" s="32" t="s">
        <v>536</v>
      </c>
      <c r="J3178" s="135">
        <v>87</v>
      </c>
      <c r="K3178" s="28">
        <v>0.80459999999999998</v>
      </c>
      <c r="L3178" s="28">
        <f t="shared" si="90"/>
        <v>0.79374</v>
      </c>
      <c r="O3178" s="77">
        <v>0.69386000000000003</v>
      </c>
      <c r="BF3178" s="106"/>
    </row>
    <row r="3179" spans="1:58" x14ac:dyDescent="0.25">
      <c r="A3179" t="s">
        <v>17</v>
      </c>
      <c r="B3179" s="25">
        <v>2019</v>
      </c>
      <c r="C3179" s="25" t="s">
        <v>2</v>
      </c>
      <c r="D3179" s="25" t="s">
        <v>61</v>
      </c>
      <c r="E3179" s="25" t="s">
        <v>128</v>
      </c>
      <c r="F3179" s="23" t="s">
        <v>129</v>
      </c>
      <c r="G3179" s="23" t="s">
        <v>549</v>
      </c>
      <c r="H3179" s="32" t="s">
        <v>357</v>
      </c>
      <c r="I3179" s="32" t="s">
        <v>536</v>
      </c>
      <c r="J3179" s="135">
        <v>69</v>
      </c>
      <c r="K3179" s="28">
        <v>0.82608999999999999</v>
      </c>
      <c r="L3179" s="28">
        <f t="shared" si="90"/>
        <v>0.72899000000000003</v>
      </c>
      <c r="O3179" s="77">
        <v>0.68513999999999997</v>
      </c>
      <c r="BF3179" s="106"/>
    </row>
    <row r="3180" spans="1:58" x14ac:dyDescent="0.25">
      <c r="A3180" t="s">
        <v>17</v>
      </c>
      <c r="B3180" s="25">
        <v>2019</v>
      </c>
      <c r="C3180" s="25" t="s">
        <v>3</v>
      </c>
      <c r="D3180" s="25" t="s">
        <v>62</v>
      </c>
      <c r="E3180" s="25" t="s">
        <v>128</v>
      </c>
      <c r="F3180" s="23" t="s">
        <v>129</v>
      </c>
      <c r="G3180" s="23" t="s">
        <v>549</v>
      </c>
      <c r="H3180" s="32" t="s">
        <v>357</v>
      </c>
      <c r="I3180" s="32" t="s">
        <v>536</v>
      </c>
      <c r="J3180" s="135">
        <v>59</v>
      </c>
      <c r="K3180" s="28">
        <v>0.79661000000000004</v>
      </c>
      <c r="L3180" s="28">
        <f t="shared" si="90"/>
        <v>0.72230000000000005</v>
      </c>
      <c r="O3180" s="77">
        <v>0.67325000000000002</v>
      </c>
      <c r="BF3180" s="106"/>
    </row>
    <row r="3181" spans="1:58" x14ac:dyDescent="0.25">
      <c r="A3181" t="s">
        <v>17</v>
      </c>
      <c r="B3181" s="25">
        <v>2020</v>
      </c>
      <c r="C3181" s="25" t="s">
        <v>0</v>
      </c>
      <c r="D3181" s="25" t="s">
        <v>63</v>
      </c>
      <c r="E3181" s="25" t="s">
        <v>128</v>
      </c>
      <c r="F3181" s="23" t="s">
        <v>129</v>
      </c>
      <c r="G3181" s="23" t="s">
        <v>549</v>
      </c>
      <c r="H3181" s="32" t="s">
        <v>357</v>
      </c>
      <c r="I3181" s="32" t="s">
        <v>536</v>
      </c>
      <c r="J3181" s="135">
        <v>59</v>
      </c>
      <c r="K3181" s="28">
        <v>0.52542</v>
      </c>
      <c r="L3181" s="28">
        <f t="shared" si="90"/>
        <v>0.69911999999999996</v>
      </c>
      <c r="O3181" s="77">
        <v>0.68518000000000001</v>
      </c>
      <c r="BF3181" s="106"/>
    </row>
    <row r="3182" spans="1:58" x14ac:dyDescent="0.25">
      <c r="A3182" t="s">
        <v>17</v>
      </c>
      <c r="B3182" s="25">
        <v>2020</v>
      </c>
      <c r="C3182" s="25" t="s">
        <v>1</v>
      </c>
      <c r="D3182" s="25" t="s">
        <v>64</v>
      </c>
      <c r="E3182" s="25" t="s">
        <v>128</v>
      </c>
      <c r="F3182" s="23" t="s">
        <v>129</v>
      </c>
      <c r="G3182" s="23" t="s">
        <v>549</v>
      </c>
      <c r="H3182" s="32" t="s">
        <v>357</v>
      </c>
      <c r="I3182" s="32" t="s">
        <v>536</v>
      </c>
      <c r="J3182" s="135">
        <v>55</v>
      </c>
      <c r="K3182" s="28">
        <v>0.8</v>
      </c>
      <c r="L3182" s="28">
        <f t="shared" si="90"/>
        <v>0.69027000000000005</v>
      </c>
      <c r="O3182" s="77">
        <v>0.67054000000000002</v>
      </c>
      <c r="BF3182" s="106"/>
    </row>
    <row r="3183" spans="1:58" x14ac:dyDescent="0.25">
      <c r="A3183" t="s">
        <v>17</v>
      </c>
      <c r="B3183" s="25">
        <v>2020</v>
      </c>
      <c r="C3183" s="25" t="s">
        <v>2</v>
      </c>
      <c r="D3183" s="25" t="s">
        <v>65</v>
      </c>
      <c r="E3183" s="25" t="s">
        <v>128</v>
      </c>
      <c r="F3183" s="23" t="s">
        <v>129</v>
      </c>
      <c r="G3183" s="23" t="s">
        <v>549</v>
      </c>
      <c r="H3183" s="32" t="s">
        <v>357</v>
      </c>
      <c r="I3183" s="32" t="s">
        <v>536</v>
      </c>
      <c r="J3183" s="135">
        <v>54</v>
      </c>
      <c r="K3183" s="28">
        <v>0.79630000000000001</v>
      </c>
      <c r="L3183" s="28">
        <f t="shared" si="90"/>
        <v>0.69091000000000002</v>
      </c>
      <c r="O3183" s="77">
        <v>0.68157999999999996</v>
      </c>
      <c r="BF3183" s="106"/>
    </row>
    <row r="3184" spans="1:58" x14ac:dyDescent="0.25">
      <c r="A3184" t="s">
        <v>17</v>
      </c>
      <c r="B3184" s="25">
        <v>2020</v>
      </c>
      <c r="C3184" s="25" t="s">
        <v>3</v>
      </c>
      <c r="D3184" s="25" t="s">
        <v>66</v>
      </c>
      <c r="E3184" s="25" t="s">
        <v>128</v>
      </c>
      <c r="F3184" s="23" t="s">
        <v>129</v>
      </c>
      <c r="G3184" s="23" t="s">
        <v>549</v>
      </c>
      <c r="H3184" s="32" t="s">
        <v>357</v>
      </c>
      <c r="I3184" s="32" t="s">
        <v>536</v>
      </c>
      <c r="J3184" s="135">
        <v>81</v>
      </c>
      <c r="K3184" s="28">
        <v>0.91357999999999995</v>
      </c>
      <c r="L3184" s="28">
        <f t="shared" si="90"/>
        <v>0.7</v>
      </c>
      <c r="O3184" s="77">
        <v>0.67688999999999999</v>
      </c>
      <c r="BF3184" s="106"/>
    </row>
    <row r="3185" spans="1:58" x14ac:dyDescent="0.25">
      <c r="A3185" t="s">
        <v>17</v>
      </c>
      <c r="B3185" s="25">
        <v>2021</v>
      </c>
      <c r="C3185" s="25" t="s">
        <v>0</v>
      </c>
      <c r="D3185" s="25" t="s">
        <v>67</v>
      </c>
      <c r="E3185" s="25" t="s">
        <v>128</v>
      </c>
      <c r="F3185" s="23" t="s">
        <v>129</v>
      </c>
      <c r="G3185" s="23" t="s">
        <v>549</v>
      </c>
      <c r="H3185" s="32" t="s">
        <v>357</v>
      </c>
      <c r="I3185" s="32" t="s">
        <v>536</v>
      </c>
      <c r="J3185" s="135">
        <v>74</v>
      </c>
      <c r="K3185" s="28">
        <v>0.71621999999999997</v>
      </c>
      <c r="L3185" s="28">
        <f t="shared" si="90"/>
        <v>0.76839999999999997</v>
      </c>
      <c r="O3185" s="77">
        <v>0.72143000000000002</v>
      </c>
      <c r="BF3185" s="106"/>
    </row>
    <row r="3186" spans="1:58" x14ac:dyDescent="0.25">
      <c r="A3186" t="s">
        <v>17</v>
      </c>
      <c r="B3186" s="25">
        <v>2021</v>
      </c>
      <c r="C3186" s="25" t="s">
        <v>1</v>
      </c>
      <c r="D3186" s="25" t="s">
        <v>68</v>
      </c>
      <c r="E3186" s="25" t="s">
        <v>128</v>
      </c>
      <c r="F3186" s="23" t="s">
        <v>129</v>
      </c>
      <c r="G3186" s="23" t="s">
        <v>549</v>
      </c>
      <c r="H3186" s="32" t="s">
        <v>357</v>
      </c>
      <c r="I3186" s="32" t="s">
        <v>536</v>
      </c>
      <c r="J3186" s="135">
        <v>103</v>
      </c>
      <c r="K3186" s="28">
        <v>0.84465999999999997</v>
      </c>
      <c r="L3186" s="28">
        <f t="shared" si="90"/>
        <v>0.76973000000000003</v>
      </c>
      <c r="O3186" s="77">
        <v>0.71777999999999997</v>
      </c>
      <c r="BF3186" s="106"/>
    </row>
    <row r="3187" spans="1:58" x14ac:dyDescent="0.25">
      <c r="A3187" t="s">
        <v>17</v>
      </c>
      <c r="B3187" s="25">
        <v>2021</v>
      </c>
      <c r="C3187" s="25" t="s">
        <v>2</v>
      </c>
      <c r="D3187" s="25" t="s">
        <v>69</v>
      </c>
      <c r="E3187" s="25" t="s">
        <v>128</v>
      </c>
      <c r="F3187" s="23" t="s">
        <v>129</v>
      </c>
      <c r="G3187" s="23" t="s">
        <v>549</v>
      </c>
      <c r="H3187" s="32" t="s">
        <v>357</v>
      </c>
      <c r="I3187" s="32" t="s">
        <v>536</v>
      </c>
      <c r="J3187" s="135">
        <v>87</v>
      </c>
      <c r="K3187" s="28">
        <v>0.85057000000000005</v>
      </c>
      <c r="L3187" s="28">
        <f t="shared" si="90"/>
        <v>0.78849000000000002</v>
      </c>
      <c r="O3187" s="77">
        <v>0.72623000000000004</v>
      </c>
      <c r="BF3187" s="106"/>
    </row>
    <row r="3188" spans="1:58" x14ac:dyDescent="0.25">
      <c r="A3188" t="s">
        <v>17</v>
      </c>
      <c r="B3188" s="25">
        <v>2021</v>
      </c>
      <c r="C3188" s="25" t="s">
        <v>3</v>
      </c>
      <c r="D3188" s="25" t="s">
        <v>70</v>
      </c>
      <c r="E3188" s="25" t="s">
        <v>128</v>
      </c>
      <c r="F3188" s="23" t="s">
        <v>129</v>
      </c>
      <c r="G3188" s="23" t="s">
        <v>549</v>
      </c>
      <c r="H3188" s="32" t="s">
        <v>357</v>
      </c>
      <c r="I3188" s="32" t="s">
        <v>536</v>
      </c>
      <c r="J3188" s="135">
        <v>86</v>
      </c>
      <c r="K3188" s="28">
        <v>0.83721000000000001</v>
      </c>
      <c r="L3188" s="28">
        <f t="shared" si="90"/>
        <v>0.79432000000000003</v>
      </c>
      <c r="O3188" s="77">
        <v>0.70416999999999996</v>
      </c>
      <c r="BF3188" s="106"/>
    </row>
    <row r="3189" spans="1:58" x14ac:dyDescent="0.25">
      <c r="A3189" t="s">
        <v>17</v>
      </c>
      <c r="B3189" s="25">
        <v>2022</v>
      </c>
      <c r="C3189" s="25" t="s">
        <v>0</v>
      </c>
      <c r="D3189" s="25" t="s">
        <v>71</v>
      </c>
      <c r="E3189" s="25" t="s">
        <v>128</v>
      </c>
      <c r="F3189" s="23" t="s">
        <v>129</v>
      </c>
      <c r="G3189" s="23" t="s">
        <v>549</v>
      </c>
      <c r="H3189" s="32" t="s">
        <v>357</v>
      </c>
      <c r="I3189" s="32" t="s">
        <v>536</v>
      </c>
      <c r="J3189" s="135">
        <v>85</v>
      </c>
      <c r="K3189" s="28">
        <v>0.81176000000000004</v>
      </c>
      <c r="L3189" s="28">
        <f t="shared" si="90"/>
        <v>0.79561000000000004</v>
      </c>
      <c r="O3189" s="77">
        <v>0.71772000000000002</v>
      </c>
      <c r="BF3189" s="106"/>
    </row>
    <row r="3190" spans="1:58" x14ac:dyDescent="0.25">
      <c r="A3190" t="s">
        <v>17</v>
      </c>
      <c r="B3190" s="25">
        <v>2022</v>
      </c>
      <c r="C3190" s="25" t="s">
        <v>1</v>
      </c>
      <c r="D3190" s="25" t="s">
        <v>72</v>
      </c>
      <c r="E3190" s="25" t="s">
        <v>128</v>
      </c>
      <c r="F3190" s="23" t="s">
        <v>129</v>
      </c>
      <c r="G3190" s="23" t="s">
        <v>549</v>
      </c>
      <c r="H3190" s="32" t="s">
        <v>357</v>
      </c>
      <c r="I3190" s="32" t="s">
        <v>536</v>
      </c>
      <c r="J3190" s="135">
        <v>75</v>
      </c>
      <c r="K3190" s="28">
        <v>0.92</v>
      </c>
      <c r="L3190" s="28">
        <f t="shared" si="90"/>
        <v>0.82833999999999997</v>
      </c>
      <c r="O3190" s="77">
        <v>0.71509999999999996</v>
      </c>
      <c r="BF3190" s="106"/>
    </row>
    <row r="3191" spans="1:58" x14ac:dyDescent="0.25">
      <c r="A3191" t="s">
        <v>17</v>
      </c>
      <c r="B3191" s="25">
        <v>2022</v>
      </c>
      <c r="C3191" s="25" t="s">
        <v>2</v>
      </c>
      <c r="D3191" s="25" t="s">
        <v>73</v>
      </c>
      <c r="E3191" s="25" t="s">
        <v>128</v>
      </c>
      <c r="F3191" s="23" t="s">
        <v>129</v>
      </c>
      <c r="G3191" s="23" t="s">
        <v>549</v>
      </c>
      <c r="H3191" s="32" t="s">
        <v>357</v>
      </c>
      <c r="I3191" s="32" t="s">
        <v>536</v>
      </c>
      <c r="J3191" s="135">
        <v>77</v>
      </c>
      <c r="K3191" s="28">
        <v>0.81818000000000002</v>
      </c>
      <c r="L3191" s="28">
        <f t="shared" si="90"/>
        <v>0.78095999999999999</v>
      </c>
      <c r="O3191" s="77">
        <v>0.71452000000000004</v>
      </c>
      <c r="BF3191" s="106"/>
    </row>
    <row r="3192" spans="1:58" x14ac:dyDescent="0.25">
      <c r="A3192" t="s">
        <v>17</v>
      </c>
      <c r="B3192" s="25">
        <v>2022</v>
      </c>
      <c r="C3192" s="25" t="s">
        <v>3</v>
      </c>
      <c r="D3192" s="25" t="s">
        <v>493</v>
      </c>
      <c r="E3192" s="25" t="s">
        <v>128</v>
      </c>
      <c r="F3192" s="23" t="s">
        <v>129</v>
      </c>
      <c r="G3192" s="23" t="s">
        <v>549</v>
      </c>
      <c r="H3192" s="32" t="s">
        <v>357</v>
      </c>
      <c r="I3192" s="32" t="s">
        <v>536</v>
      </c>
      <c r="J3192" s="135">
        <v>70</v>
      </c>
      <c r="K3192" s="28">
        <v>0.75714000000000004</v>
      </c>
      <c r="L3192" s="28">
        <f t="shared" si="90"/>
        <v>0.72938000000000003</v>
      </c>
      <c r="O3192" s="77">
        <v>0.68925999999999998</v>
      </c>
      <c r="BF3192" s="106"/>
    </row>
    <row r="3193" spans="1:58" x14ac:dyDescent="0.25">
      <c r="A3193" t="s">
        <v>17</v>
      </c>
      <c r="B3193" s="25">
        <v>2023</v>
      </c>
      <c r="C3193" s="25" t="s">
        <v>0</v>
      </c>
      <c r="D3193" s="25" t="s">
        <v>537</v>
      </c>
      <c r="E3193" s="25" t="s">
        <v>128</v>
      </c>
      <c r="F3193" s="23" t="s">
        <v>129</v>
      </c>
      <c r="G3193" s="23" t="s">
        <v>549</v>
      </c>
      <c r="H3193" s="32" t="s">
        <v>357</v>
      </c>
      <c r="I3193" s="32" t="s">
        <v>536</v>
      </c>
      <c r="J3193" s="135">
        <v>99</v>
      </c>
      <c r="K3193" s="28">
        <v>0.72726999999999997</v>
      </c>
      <c r="L3193" s="28">
        <f t="shared" si="90"/>
        <v>0.69477999999999995</v>
      </c>
      <c r="O3193" s="77">
        <v>0.66224000000000005</v>
      </c>
      <c r="BF3193" s="106"/>
    </row>
    <row r="3194" spans="1:58" x14ac:dyDescent="0.25">
      <c r="A3194" t="s">
        <v>17</v>
      </c>
      <c r="B3194" s="25">
        <v>2018</v>
      </c>
      <c r="C3194" s="25" t="s">
        <v>0</v>
      </c>
      <c r="D3194" s="25" t="s">
        <v>54</v>
      </c>
      <c r="E3194" s="25" t="s">
        <v>130</v>
      </c>
      <c r="F3194" s="23" t="s">
        <v>131</v>
      </c>
      <c r="G3194" s="23" t="s">
        <v>546</v>
      </c>
      <c r="H3194" s="32" t="s">
        <v>547</v>
      </c>
      <c r="I3194" s="32" t="s">
        <v>536</v>
      </c>
      <c r="J3194" s="135">
        <v>40</v>
      </c>
      <c r="K3194" s="28">
        <v>0.85</v>
      </c>
      <c r="L3194" s="28">
        <f t="shared" si="90"/>
        <v>0.36119000000000001</v>
      </c>
      <c r="O3194" s="77">
        <v>0.64649000000000001</v>
      </c>
      <c r="BF3194" s="106"/>
    </row>
    <row r="3195" spans="1:58" x14ac:dyDescent="0.25">
      <c r="A3195" t="s">
        <v>17</v>
      </c>
      <c r="B3195" s="25">
        <v>2018</v>
      </c>
      <c r="C3195" s="25" t="s">
        <v>1</v>
      </c>
      <c r="D3195" s="25" t="s">
        <v>56</v>
      </c>
      <c r="E3195" s="25" t="s">
        <v>130</v>
      </c>
      <c r="F3195" s="23" t="s">
        <v>131</v>
      </c>
      <c r="G3195" s="23" t="s">
        <v>546</v>
      </c>
      <c r="H3195" s="32" t="s">
        <v>547</v>
      </c>
      <c r="I3195" s="32" t="s">
        <v>536</v>
      </c>
      <c r="J3195" s="135">
        <v>41</v>
      </c>
      <c r="K3195" s="28">
        <v>0.82926999999999995</v>
      </c>
      <c r="L3195" s="28">
        <f t="shared" si="90"/>
        <v>0.40418999999999999</v>
      </c>
      <c r="O3195" s="77">
        <v>0.66595000000000004</v>
      </c>
      <c r="BF3195" s="106"/>
    </row>
    <row r="3196" spans="1:58" x14ac:dyDescent="0.25">
      <c r="A3196" t="s">
        <v>17</v>
      </c>
      <c r="B3196" s="25">
        <v>2018</v>
      </c>
      <c r="C3196" s="25" t="s">
        <v>2</v>
      </c>
      <c r="D3196" s="25" t="s">
        <v>57</v>
      </c>
      <c r="E3196" s="25" t="s">
        <v>130</v>
      </c>
      <c r="F3196" s="23" t="s">
        <v>131</v>
      </c>
      <c r="G3196" s="23" t="s">
        <v>546</v>
      </c>
      <c r="H3196" s="32" t="s">
        <v>547</v>
      </c>
      <c r="I3196" s="32" t="s">
        <v>536</v>
      </c>
      <c r="J3196" s="135">
        <v>38</v>
      </c>
      <c r="K3196" s="28">
        <v>0.89473999999999998</v>
      </c>
      <c r="L3196" s="28">
        <f t="shared" si="90"/>
        <v>0.40671000000000002</v>
      </c>
      <c r="O3196" s="77">
        <v>0.65563000000000005</v>
      </c>
      <c r="BF3196" s="106"/>
    </row>
    <row r="3197" spans="1:58" x14ac:dyDescent="0.25">
      <c r="A3197" t="s">
        <v>17</v>
      </c>
      <c r="B3197" s="25">
        <v>2018</v>
      </c>
      <c r="C3197" s="25" t="s">
        <v>3</v>
      </c>
      <c r="D3197" s="25" t="s">
        <v>58</v>
      </c>
      <c r="E3197" s="25" t="s">
        <v>130</v>
      </c>
      <c r="F3197" s="23" t="s">
        <v>131</v>
      </c>
      <c r="G3197" s="23" t="s">
        <v>546</v>
      </c>
      <c r="H3197" s="32" t="s">
        <v>547</v>
      </c>
      <c r="I3197" s="32" t="s">
        <v>536</v>
      </c>
      <c r="J3197" s="135">
        <v>40</v>
      </c>
      <c r="K3197" s="28">
        <v>0.77500000000000002</v>
      </c>
      <c r="L3197" s="28">
        <f t="shared" si="90"/>
        <v>0.43096000000000001</v>
      </c>
      <c r="O3197" s="77">
        <v>0.64424999999999999</v>
      </c>
      <c r="BF3197" s="106"/>
    </row>
    <row r="3198" spans="1:58" x14ac:dyDescent="0.25">
      <c r="A3198" t="s">
        <v>17</v>
      </c>
      <c r="B3198" s="25">
        <v>2019</v>
      </c>
      <c r="C3198" s="25" t="s">
        <v>0</v>
      </c>
      <c r="D3198" s="25" t="s">
        <v>59</v>
      </c>
      <c r="E3198" s="25" t="s">
        <v>130</v>
      </c>
      <c r="F3198" s="23" t="s">
        <v>131</v>
      </c>
      <c r="G3198" s="23" t="s">
        <v>546</v>
      </c>
      <c r="H3198" s="32" t="s">
        <v>547</v>
      </c>
      <c r="I3198" s="32" t="s">
        <v>536</v>
      </c>
      <c r="J3198" s="135">
        <v>33</v>
      </c>
      <c r="K3198" s="28">
        <v>0.75758000000000003</v>
      </c>
      <c r="L3198" s="28">
        <f t="shared" si="90"/>
        <v>0.40384999999999999</v>
      </c>
      <c r="O3198" s="77">
        <v>0.67745999999999995</v>
      </c>
      <c r="BF3198" s="106"/>
    </row>
    <row r="3199" spans="1:58" x14ac:dyDescent="0.25">
      <c r="A3199" t="s">
        <v>17</v>
      </c>
      <c r="B3199" s="25">
        <v>2019</v>
      </c>
      <c r="C3199" s="25" t="s">
        <v>1</v>
      </c>
      <c r="D3199" s="25" t="s">
        <v>60</v>
      </c>
      <c r="E3199" s="25" t="s">
        <v>130</v>
      </c>
      <c r="F3199" s="23" t="s">
        <v>131</v>
      </c>
      <c r="G3199" s="23" t="s">
        <v>546</v>
      </c>
      <c r="H3199" s="32" t="s">
        <v>547</v>
      </c>
      <c r="I3199" s="32" t="s">
        <v>536</v>
      </c>
      <c r="J3199" s="135">
        <v>27</v>
      </c>
      <c r="K3199" s="28">
        <v>0.59258999999999995</v>
      </c>
      <c r="L3199" s="28">
        <f t="shared" si="90"/>
        <v>0.42087999999999998</v>
      </c>
      <c r="O3199" s="77">
        <v>0.69386000000000003</v>
      </c>
      <c r="BF3199" s="106"/>
    </row>
    <row r="3200" spans="1:58" x14ac:dyDescent="0.25">
      <c r="A3200" t="s">
        <v>17</v>
      </c>
      <c r="B3200" s="25">
        <v>2019</v>
      </c>
      <c r="C3200" s="25" t="s">
        <v>2</v>
      </c>
      <c r="D3200" s="25" t="s">
        <v>61</v>
      </c>
      <c r="E3200" s="25" t="s">
        <v>130</v>
      </c>
      <c r="F3200" s="23" t="s">
        <v>131</v>
      </c>
      <c r="G3200" s="23" t="s">
        <v>546</v>
      </c>
      <c r="H3200" s="32" t="s">
        <v>547</v>
      </c>
      <c r="I3200" s="32" t="s">
        <v>536</v>
      </c>
      <c r="J3200" s="135">
        <v>23</v>
      </c>
      <c r="K3200" s="28">
        <v>0.78261000000000003</v>
      </c>
      <c r="L3200" s="28">
        <f t="shared" si="90"/>
        <v>0.37534000000000001</v>
      </c>
      <c r="O3200" s="77">
        <v>0.68513999999999997</v>
      </c>
      <c r="BF3200" s="106"/>
    </row>
    <row r="3201" spans="1:58" x14ac:dyDescent="0.25">
      <c r="A3201" t="s">
        <v>17</v>
      </c>
      <c r="B3201" s="25">
        <v>2019</v>
      </c>
      <c r="C3201" s="25" t="s">
        <v>3</v>
      </c>
      <c r="D3201" s="25" t="s">
        <v>62</v>
      </c>
      <c r="E3201" s="25" t="s">
        <v>130</v>
      </c>
      <c r="F3201" s="23" t="s">
        <v>131</v>
      </c>
      <c r="G3201" s="23" t="s">
        <v>546</v>
      </c>
      <c r="H3201" s="32" t="s">
        <v>547</v>
      </c>
      <c r="I3201" s="32" t="s">
        <v>536</v>
      </c>
      <c r="J3201" s="135">
        <v>39</v>
      </c>
      <c r="K3201" s="28">
        <v>0.79486999999999997</v>
      </c>
      <c r="L3201" s="28">
        <f t="shared" si="90"/>
        <v>0.40028999999999998</v>
      </c>
      <c r="O3201" s="77">
        <v>0.67325000000000002</v>
      </c>
      <c r="BF3201" s="106"/>
    </row>
    <row r="3202" spans="1:58" x14ac:dyDescent="0.25">
      <c r="A3202" t="s">
        <v>17</v>
      </c>
      <c r="B3202" s="25">
        <v>2020</v>
      </c>
      <c r="C3202" s="25" t="s">
        <v>0</v>
      </c>
      <c r="D3202" s="25" t="s">
        <v>63</v>
      </c>
      <c r="E3202" s="25" t="s">
        <v>130</v>
      </c>
      <c r="F3202" s="23" t="s">
        <v>131</v>
      </c>
      <c r="G3202" s="23" t="s">
        <v>546</v>
      </c>
      <c r="H3202" s="32" t="s">
        <v>547</v>
      </c>
      <c r="I3202" s="32" t="s">
        <v>536</v>
      </c>
      <c r="J3202" s="135">
        <v>30</v>
      </c>
      <c r="K3202" s="28">
        <v>0.76666999999999996</v>
      </c>
      <c r="L3202" s="28">
        <f t="shared" ref="L3202:L3265" si="91">SUMIFS(K:K, E:E, G3202, D:D, D3202, I:I, I3202)</f>
        <v>0.44168000000000002</v>
      </c>
      <c r="O3202" s="77">
        <v>0.68518000000000001</v>
      </c>
      <c r="BF3202" s="106"/>
    </row>
    <row r="3203" spans="1:58" x14ac:dyDescent="0.25">
      <c r="A3203" t="s">
        <v>17</v>
      </c>
      <c r="B3203" s="25">
        <v>2020</v>
      </c>
      <c r="C3203" s="25" t="s">
        <v>1</v>
      </c>
      <c r="D3203" s="25" t="s">
        <v>64</v>
      </c>
      <c r="E3203" s="25" t="s">
        <v>130</v>
      </c>
      <c r="F3203" s="23" t="s">
        <v>131</v>
      </c>
      <c r="G3203" s="23" t="s">
        <v>546</v>
      </c>
      <c r="H3203" s="32" t="s">
        <v>547</v>
      </c>
      <c r="I3203" s="32" t="s">
        <v>536</v>
      </c>
      <c r="J3203" s="135">
        <v>14</v>
      </c>
      <c r="K3203" s="28">
        <v>0.92857000000000001</v>
      </c>
      <c r="L3203" s="28">
        <f t="shared" si="91"/>
        <v>0.46377000000000002</v>
      </c>
      <c r="O3203" s="77">
        <v>0.67054000000000002</v>
      </c>
      <c r="BF3203" s="106"/>
    </row>
    <row r="3204" spans="1:58" x14ac:dyDescent="0.25">
      <c r="A3204" t="s">
        <v>17</v>
      </c>
      <c r="B3204" s="25">
        <v>2020</v>
      </c>
      <c r="C3204" s="25" t="s">
        <v>2</v>
      </c>
      <c r="D3204" s="25" t="s">
        <v>65</v>
      </c>
      <c r="E3204" s="25" t="s">
        <v>130</v>
      </c>
      <c r="F3204" s="23" t="s">
        <v>131</v>
      </c>
      <c r="G3204" s="23" t="s">
        <v>546</v>
      </c>
      <c r="H3204" s="32" t="s">
        <v>547</v>
      </c>
      <c r="I3204" s="32" t="s">
        <v>536</v>
      </c>
      <c r="J3204" s="135">
        <v>17</v>
      </c>
      <c r="K3204" s="28">
        <v>0.94118000000000002</v>
      </c>
      <c r="L3204" s="28">
        <f t="shared" si="91"/>
        <v>0.43010999999999999</v>
      </c>
      <c r="O3204" s="77">
        <v>0.68157999999999996</v>
      </c>
      <c r="BF3204" s="106"/>
    </row>
    <row r="3205" spans="1:58" x14ac:dyDescent="0.25">
      <c r="A3205" t="s">
        <v>17</v>
      </c>
      <c r="B3205" s="25">
        <v>2020</v>
      </c>
      <c r="C3205" s="25" t="s">
        <v>3</v>
      </c>
      <c r="D3205" s="25" t="s">
        <v>66</v>
      </c>
      <c r="E3205" s="25" t="s">
        <v>130</v>
      </c>
      <c r="F3205" s="23" t="s">
        <v>131</v>
      </c>
      <c r="G3205" s="23" t="s">
        <v>546</v>
      </c>
      <c r="H3205" s="32" t="s">
        <v>547</v>
      </c>
      <c r="I3205" s="32" t="s">
        <v>536</v>
      </c>
      <c r="J3205" s="135">
        <v>23</v>
      </c>
      <c r="K3205" s="28">
        <v>0.82608999999999999</v>
      </c>
      <c r="L3205" s="28">
        <f t="shared" si="91"/>
        <v>0.35082000000000002</v>
      </c>
      <c r="O3205" s="77">
        <v>0.67688999999999999</v>
      </c>
      <c r="BF3205" s="106"/>
    </row>
    <row r="3206" spans="1:58" x14ac:dyDescent="0.25">
      <c r="A3206" t="s">
        <v>17</v>
      </c>
      <c r="B3206" s="25">
        <v>2021</v>
      </c>
      <c r="C3206" s="25" t="s">
        <v>0</v>
      </c>
      <c r="D3206" s="25" t="s">
        <v>67</v>
      </c>
      <c r="E3206" s="25" t="s">
        <v>130</v>
      </c>
      <c r="F3206" s="23" t="s">
        <v>131</v>
      </c>
      <c r="G3206" s="23" t="s">
        <v>546</v>
      </c>
      <c r="H3206" s="32" t="s">
        <v>547</v>
      </c>
      <c r="I3206" s="32" t="s">
        <v>536</v>
      </c>
      <c r="J3206" s="135">
        <v>35</v>
      </c>
      <c r="K3206" s="28">
        <v>0.97143000000000002</v>
      </c>
      <c r="L3206" s="28">
        <f t="shared" si="91"/>
        <v>0.43617</v>
      </c>
      <c r="O3206" s="77">
        <v>0.72143000000000002</v>
      </c>
      <c r="BF3206" s="106"/>
    </row>
    <row r="3207" spans="1:58" x14ac:dyDescent="0.25">
      <c r="A3207" t="s">
        <v>17</v>
      </c>
      <c r="B3207" s="25">
        <v>2021</v>
      </c>
      <c r="C3207" s="25" t="s">
        <v>1</v>
      </c>
      <c r="D3207" s="25" t="s">
        <v>68</v>
      </c>
      <c r="E3207" s="25" t="s">
        <v>130</v>
      </c>
      <c r="F3207" s="23" t="s">
        <v>131</v>
      </c>
      <c r="G3207" s="23" t="s">
        <v>546</v>
      </c>
      <c r="H3207" s="32" t="s">
        <v>547</v>
      </c>
      <c r="I3207" s="32" t="s">
        <v>536</v>
      </c>
      <c r="J3207" s="135">
        <v>37</v>
      </c>
      <c r="K3207" s="28">
        <v>0.78378000000000003</v>
      </c>
      <c r="L3207" s="28">
        <f t="shared" si="91"/>
        <v>0.44846999999999998</v>
      </c>
      <c r="O3207" s="77">
        <v>0.71777999999999997</v>
      </c>
      <c r="BF3207" s="106"/>
    </row>
    <row r="3208" spans="1:58" x14ac:dyDescent="0.25">
      <c r="A3208" t="s">
        <v>17</v>
      </c>
      <c r="B3208" s="25">
        <v>2021</v>
      </c>
      <c r="C3208" s="25" t="s">
        <v>2</v>
      </c>
      <c r="D3208" s="25" t="s">
        <v>69</v>
      </c>
      <c r="E3208" s="25" t="s">
        <v>130</v>
      </c>
      <c r="F3208" s="23" t="s">
        <v>131</v>
      </c>
      <c r="G3208" s="23" t="s">
        <v>546</v>
      </c>
      <c r="H3208" s="32" t="s">
        <v>547</v>
      </c>
      <c r="I3208" s="32" t="s">
        <v>536</v>
      </c>
      <c r="J3208" s="135">
        <v>32</v>
      </c>
      <c r="K3208" s="28">
        <v>0.84375</v>
      </c>
      <c r="L3208" s="28">
        <f t="shared" si="91"/>
        <v>0.51288999999999996</v>
      </c>
      <c r="O3208" s="77">
        <v>0.72623000000000004</v>
      </c>
      <c r="BF3208" s="106"/>
    </row>
    <row r="3209" spans="1:58" x14ac:dyDescent="0.25">
      <c r="A3209" t="s">
        <v>17</v>
      </c>
      <c r="B3209" s="25">
        <v>2021</v>
      </c>
      <c r="C3209" s="25" t="s">
        <v>3</v>
      </c>
      <c r="D3209" s="25" t="s">
        <v>70</v>
      </c>
      <c r="E3209" s="25" t="s">
        <v>130</v>
      </c>
      <c r="F3209" s="23" t="s">
        <v>131</v>
      </c>
      <c r="G3209" s="23" t="s">
        <v>546</v>
      </c>
      <c r="H3209" s="32" t="s">
        <v>547</v>
      </c>
      <c r="I3209" s="32" t="s">
        <v>536</v>
      </c>
      <c r="J3209" s="135">
        <v>32</v>
      </c>
      <c r="K3209" s="28">
        <v>0.78125</v>
      </c>
      <c r="L3209" s="28">
        <f t="shared" si="91"/>
        <v>0.41893999999999998</v>
      </c>
      <c r="O3209" s="77">
        <v>0.70416999999999996</v>
      </c>
      <c r="BF3209" s="106"/>
    </row>
    <row r="3210" spans="1:58" x14ac:dyDescent="0.25">
      <c r="A3210" t="s">
        <v>17</v>
      </c>
      <c r="B3210" s="25">
        <v>2022</v>
      </c>
      <c r="C3210" s="25" t="s">
        <v>0</v>
      </c>
      <c r="D3210" s="25" t="s">
        <v>71</v>
      </c>
      <c r="E3210" s="25" t="s">
        <v>130</v>
      </c>
      <c r="F3210" s="23" t="s">
        <v>131</v>
      </c>
      <c r="G3210" s="23" t="s">
        <v>546</v>
      </c>
      <c r="H3210" s="32" t="s">
        <v>547</v>
      </c>
      <c r="I3210" s="32" t="s">
        <v>536</v>
      </c>
      <c r="J3210" s="135">
        <v>42</v>
      </c>
      <c r="K3210" s="28">
        <v>0.76190000000000002</v>
      </c>
      <c r="L3210" s="28">
        <f t="shared" si="91"/>
        <v>0.40177000000000002</v>
      </c>
      <c r="O3210" s="77">
        <v>0.71772000000000002</v>
      </c>
      <c r="BF3210" s="106"/>
    </row>
    <row r="3211" spans="1:58" x14ac:dyDescent="0.25">
      <c r="A3211" t="s">
        <v>17</v>
      </c>
      <c r="B3211" s="25">
        <v>2022</v>
      </c>
      <c r="C3211" s="25" t="s">
        <v>1</v>
      </c>
      <c r="D3211" s="25" t="s">
        <v>72</v>
      </c>
      <c r="E3211" s="25" t="s">
        <v>130</v>
      </c>
      <c r="F3211" s="23" t="s">
        <v>131</v>
      </c>
      <c r="G3211" s="23" t="s">
        <v>546</v>
      </c>
      <c r="H3211" s="32" t="s">
        <v>547</v>
      </c>
      <c r="I3211" s="32" t="s">
        <v>536</v>
      </c>
      <c r="J3211" s="135">
        <v>32</v>
      </c>
      <c r="K3211" s="28">
        <v>0.6875</v>
      </c>
      <c r="L3211" s="28">
        <f t="shared" si="91"/>
        <v>0.43414999999999998</v>
      </c>
      <c r="O3211" s="77">
        <v>0.71509999999999996</v>
      </c>
      <c r="BF3211" s="106"/>
    </row>
    <row r="3212" spans="1:58" x14ac:dyDescent="0.25">
      <c r="A3212" t="s">
        <v>17</v>
      </c>
      <c r="B3212" s="25">
        <v>2022</v>
      </c>
      <c r="C3212" s="25" t="s">
        <v>2</v>
      </c>
      <c r="D3212" s="25" t="s">
        <v>73</v>
      </c>
      <c r="E3212" s="25" t="s">
        <v>130</v>
      </c>
      <c r="F3212" s="23" t="s">
        <v>131</v>
      </c>
      <c r="G3212" s="23" t="s">
        <v>546</v>
      </c>
      <c r="H3212" s="32" t="s">
        <v>547</v>
      </c>
      <c r="I3212" s="32" t="s">
        <v>536</v>
      </c>
      <c r="J3212" s="135">
        <v>28</v>
      </c>
      <c r="K3212" s="28">
        <v>0.53571000000000002</v>
      </c>
      <c r="L3212" s="28">
        <f t="shared" si="91"/>
        <v>0.42581999999999998</v>
      </c>
      <c r="O3212" s="77">
        <v>0.71452000000000004</v>
      </c>
      <c r="BF3212" s="106"/>
    </row>
    <row r="3213" spans="1:58" x14ac:dyDescent="0.25">
      <c r="A3213" t="s">
        <v>17</v>
      </c>
      <c r="B3213" s="25">
        <v>2022</v>
      </c>
      <c r="C3213" s="25" t="s">
        <v>3</v>
      </c>
      <c r="D3213" s="25" t="s">
        <v>493</v>
      </c>
      <c r="E3213" s="25" t="s">
        <v>130</v>
      </c>
      <c r="F3213" s="23" t="s">
        <v>131</v>
      </c>
      <c r="G3213" s="23" t="s">
        <v>546</v>
      </c>
      <c r="H3213" s="32" t="s">
        <v>547</v>
      </c>
      <c r="I3213" s="32" t="s">
        <v>536</v>
      </c>
      <c r="J3213" s="135">
        <v>33</v>
      </c>
      <c r="K3213" s="28">
        <v>0.72726999999999997</v>
      </c>
      <c r="L3213" s="28">
        <f t="shared" si="91"/>
        <v>0.41255999999999998</v>
      </c>
      <c r="O3213" s="77">
        <v>0.68925999999999998</v>
      </c>
      <c r="BF3213" s="106"/>
    </row>
    <row r="3214" spans="1:58" x14ac:dyDescent="0.25">
      <c r="A3214" t="s">
        <v>17</v>
      </c>
      <c r="B3214" s="25">
        <v>2023</v>
      </c>
      <c r="C3214" s="25" t="s">
        <v>0</v>
      </c>
      <c r="D3214" s="25" t="s">
        <v>537</v>
      </c>
      <c r="E3214" s="25" t="s">
        <v>130</v>
      </c>
      <c r="F3214" s="23" t="s">
        <v>131</v>
      </c>
      <c r="G3214" s="23" t="s">
        <v>546</v>
      </c>
      <c r="H3214" s="32" t="s">
        <v>547</v>
      </c>
      <c r="I3214" s="32" t="s">
        <v>536</v>
      </c>
      <c r="J3214" s="135">
        <v>43</v>
      </c>
      <c r="K3214" s="28">
        <v>0.69767000000000001</v>
      </c>
      <c r="L3214" s="28">
        <f t="shared" si="91"/>
        <v>0.47598000000000001</v>
      </c>
      <c r="O3214" s="77">
        <v>0.66224000000000005</v>
      </c>
      <c r="BF3214" s="106"/>
    </row>
    <row r="3215" spans="1:58" x14ac:dyDescent="0.25">
      <c r="A3215" t="s">
        <v>17</v>
      </c>
      <c r="B3215" s="25">
        <v>2018</v>
      </c>
      <c r="C3215" s="25" t="s">
        <v>0</v>
      </c>
      <c r="D3215" s="25" t="s">
        <v>54</v>
      </c>
      <c r="E3215" s="25" t="s">
        <v>132</v>
      </c>
      <c r="F3215" s="23" t="s">
        <v>133</v>
      </c>
      <c r="G3215" s="23" t="s">
        <v>550</v>
      </c>
      <c r="H3215" s="32" t="s">
        <v>352</v>
      </c>
      <c r="I3215" s="32" t="s">
        <v>536</v>
      </c>
      <c r="J3215" s="135">
        <v>53</v>
      </c>
      <c r="K3215" s="28">
        <v>0.90566000000000002</v>
      </c>
      <c r="L3215" s="28">
        <f t="shared" si="91"/>
        <v>0.81481000000000003</v>
      </c>
      <c r="O3215" s="77">
        <v>0.64649000000000001</v>
      </c>
      <c r="BF3215" s="106"/>
    </row>
    <row r="3216" spans="1:58" x14ac:dyDescent="0.25">
      <c r="A3216" t="s">
        <v>17</v>
      </c>
      <c r="B3216" s="25">
        <v>2018</v>
      </c>
      <c r="C3216" s="25" t="s">
        <v>1</v>
      </c>
      <c r="D3216" s="25" t="s">
        <v>56</v>
      </c>
      <c r="E3216" s="25" t="s">
        <v>132</v>
      </c>
      <c r="F3216" s="23" t="s">
        <v>133</v>
      </c>
      <c r="G3216" s="23" t="s">
        <v>550</v>
      </c>
      <c r="H3216" s="32" t="s">
        <v>352</v>
      </c>
      <c r="I3216" s="32" t="s">
        <v>536</v>
      </c>
      <c r="J3216" s="135">
        <v>61</v>
      </c>
      <c r="K3216" s="28">
        <v>0.81967000000000001</v>
      </c>
      <c r="L3216" s="28">
        <f t="shared" si="91"/>
        <v>0.68171000000000004</v>
      </c>
      <c r="O3216" s="77">
        <v>0.66595000000000004</v>
      </c>
      <c r="BF3216" s="106"/>
    </row>
    <row r="3217" spans="1:58" x14ac:dyDescent="0.25">
      <c r="A3217" t="s">
        <v>17</v>
      </c>
      <c r="B3217" s="25">
        <v>2018</v>
      </c>
      <c r="C3217" s="25" t="s">
        <v>2</v>
      </c>
      <c r="D3217" s="25" t="s">
        <v>57</v>
      </c>
      <c r="E3217" s="25" t="s">
        <v>132</v>
      </c>
      <c r="F3217" s="23" t="s">
        <v>133</v>
      </c>
      <c r="G3217" s="23" t="s">
        <v>550</v>
      </c>
      <c r="H3217" s="32" t="s">
        <v>352</v>
      </c>
      <c r="I3217" s="32" t="s">
        <v>536</v>
      </c>
      <c r="J3217" s="135">
        <v>46</v>
      </c>
      <c r="K3217" s="28">
        <v>0.80435000000000001</v>
      </c>
      <c r="L3217" s="28">
        <f t="shared" si="91"/>
        <v>0.59389000000000003</v>
      </c>
      <c r="O3217" s="77">
        <v>0.65563000000000005</v>
      </c>
      <c r="BF3217" s="106"/>
    </row>
    <row r="3218" spans="1:58" x14ac:dyDescent="0.25">
      <c r="A3218" t="s">
        <v>17</v>
      </c>
      <c r="B3218" s="25">
        <v>2018</v>
      </c>
      <c r="C3218" s="25" t="s">
        <v>3</v>
      </c>
      <c r="D3218" s="25" t="s">
        <v>58</v>
      </c>
      <c r="E3218" s="25" t="s">
        <v>132</v>
      </c>
      <c r="F3218" s="23" t="s">
        <v>133</v>
      </c>
      <c r="G3218" s="23" t="s">
        <v>550</v>
      </c>
      <c r="H3218" s="32" t="s">
        <v>352</v>
      </c>
      <c r="I3218" s="32" t="s">
        <v>536</v>
      </c>
      <c r="J3218" s="135">
        <v>41</v>
      </c>
      <c r="K3218" s="28">
        <v>0.70731999999999995</v>
      </c>
      <c r="L3218" s="28">
        <f t="shared" si="91"/>
        <v>0.64944000000000002</v>
      </c>
      <c r="O3218" s="77">
        <v>0.64424999999999999</v>
      </c>
      <c r="BF3218" s="106"/>
    </row>
    <row r="3219" spans="1:58" x14ac:dyDescent="0.25">
      <c r="A3219" t="s">
        <v>17</v>
      </c>
      <c r="B3219" s="25">
        <v>2019</v>
      </c>
      <c r="C3219" s="25" t="s">
        <v>0</v>
      </c>
      <c r="D3219" s="25" t="s">
        <v>59</v>
      </c>
      <c r="E3219" s="25" t="s">
        <v>132</v>
      </c>
      <c r="F3219" s="23" t="s">
        <v>133</v>
      </c>
      <c r="G3219" s="23" t="s">
        <v>550</v>
      </c>
      <c r="H3219" s="32" t="s">
        <v>352</v>
      </c>
      <c r="I3219" s="32" t="s">
        <v>536</v>
      </c>
      <c r="J3219" s="135">
        <v>73</v>
      </c>
      <c r="K3219" s="28">
        <v>0.78081999999999996</v>
      </c>
      <c r="L3219" s="28">
        <f t="shared" si="91"/>
        <v>0.72304000000000002</v>
      </c>
      <c r="O3219" s="77">
        <v>0.67745999999999995</v>
      </c>
      <c r="BF3219" s="106"/>
    </row>
    <row r="3220" spans="1:58" x14ac:dyDescent="0.25">
      <c r="A3220" t="s">
        <v>17</v>
      </c>
      <c r="B3220" s="25">
        <v>2019</v>
      </c>
      <c r="C3220" s="25" t="s">
        <v>1</v>
      </c>
      <c r="D3220" s="25" t="s">
        <v>60</v>
      </c>
      <c r="E3220" s="25" t="s">
        <v>132</v>
      </c>
      <c r="F3220" s="23" t="s">
        <v>133</v>
      </c>
      <c r="G3220" s="23" t="s">
        <v>550</v>
      </c>
      <c r="H3220" s="32" t="s">
        <v>352</v>
      </c>
      <c r="I3220" s="32" t="s">
        <v>536</v>
      </c>
      <c r="J3220" s="135">
        <v>80</v>
      </c>
      <c r="K3220" s="28">
        <v>0.85</v>
      </c>
      <c r="L3220" s="28">
        <f t="shared" si="91"/>
        <v>0.66440999999999995</v>
      </c>
      <c r="O3220" s="77">
        <v>0.69386000000000003</v>
      </c>
      <c r="BF3220" s="106"/>
    </row>
    <row r="3221" spans="1:58" x14ac:dyDescent="0.25">
      <c r="A3221" t="s">
        <v>17</v>
      </c>
      <c r="B3221" s="25">
        <v>2019</v>
      </c>
      <c r="C3221" s="25" t="s">
        <v>2</v>
      </c>
      <c r="D3221" s="25" t="s">
        <v>61</v>
      </c>
      <c r="E3221" s="25" t="s">
        <v>132</v>
      </c>
      <c r="F3221" s="23" t="s">
        <v>133</v>
      </c>
      <c r="G3221" s="23" t="s">
        <v>550</v>
      </c>
      <c r="H3221" s="32" t="s">
        <v>352</v>
      </c>
      <c r="I3221" s="32" t="s">
        <v>536</v>
      </c>
      <c r="J3221" s="135">
        <v>65</v>
      </c>
      <c r="K3221" s="28">
        <v>0.83077000000000001</v>
      </c>
      <c r="L3221" s="28">
        <f t="shared" si="91"/>
        <v>0.70130000000000003</v>
      </c>
      <c r="O3221" s="77">
        <v>0.68513999999999997</v>
      </c>
      <c r="BF3221" s="106"/>
    </row>
    <row r="3222" spans="1:58" x14ac:dyDescent="0.25">
      <c r="A3222" t="s">
        <v>17</v>
      </c>
      <c r="B3222" s="25">
        <v>2019</v>
      </c>
      <c r="C3222" s="25" t="s">
        <v>3</v>
      </c>
      <c r="D3222" s="25" t="s">
        <v>62</v>
      </c>
      <c r="E3222" s="25" t="s">
        <v>132</v>
      </c>
      <c r="F3222" s="23" t="s">
        <v>133</v>
      </c>
      <c r="G3222" s="23" t="s">
        <v>550</v>
      </c>
      <c r="H3222" s="32" t="s">
        <v>352</v>
      </c>
      <c r="I3222" s="32" t="s">
        <v>536</v>
      </c>
      <c r="J3222" s="135">
        <v>86</v>
      </c>
      <c r="K3222" s="28">
        <v>0.91859999999999997</v>
      </c>
      <c r="L3222" s="28">
        <f t="shared" si="91"/>
        <v>0.86265999999999998</v>
      </c>
      <c r="O3222" s="77">
        <v>0.67325000000000002</v>
      </c>
      <c r="BF3222" s="106"/>
    </row>
    <row r="3223" spans="1:58" x14ac:dyDescent="0.25">
      <c r="A3223" t="s">
        <v>17</v>
      </c>
      <c r="B3223" s="25">
        <v>2020</v>
      </c>
      <c r="C3223" s="25" t="s">
        <v>0</v>
      </c>
      <c r="D3223" s="25" t="s">
        <v>63</v>
      </c>
      <c r="E3223" s="25" t="s">
        <v>132</v>
      </c>
      <c r="F3223" s="23" t="s">
        <v>133</v>
      </c>
      <c r="G3223" s="23" t="s">
        <v>550</v>
      </c>
      <c r="H3223" s="32" t="s">
        <v>352</v>
      </c>
      <c r="I3223" s="32" t="s">
        <v>536</v>
      </c>
      <c r="J3223" s="135">
        <v>67</v>
      </c>
      <c r="K3223" s="28">
        <v>0.83582000000000001</v>
      </c>
      <c r="L3223" s="28">
        <f t="shared" si="91"/>
        <v>0.79749999999999999</v>
      </c>
      <c r="O3223" s="77">
        <v>0.68518000000000001</v>
      </c>
      <c r="BF3223" s="106"/>
    </row>
    <row r="3224" spans="1:58" x14ac:dyDescent="0.25">
      <c r="A3224" t="s">
        <v>17</v>
      </c>
      <c r="B3224" s="25">
        <v>2020</v>
      </c>
      <c r="C3224" s="25" t="s">
        <v>1</v>
      </c>
      <c r="D3224" s="25" t="s">
        <v>64</v>
      </c>
      <c r="E3224" s="25" t="s">
        <v>132</v>
      </c>
      <c r="F3224" s="23" t="s">
        <v>133</v>
      </c>
      <c r="G3224" s="23" t="s">
        <v>550</v>
      </c>
      <c r="H3224" s="32" t="s">
        <v>352</v>
      </c>
      <c r="I3224" s="32" t="s">
        <v>536</v>
      </c>
      <c r="J3224" s="135">
        <v>44</v>
      </c>
      <c r="K3224" s="28">
        <v>0.86363999999999996</v>
      </c>
      <c r="L3224" s="28">
        <f t="shared" si="91"/>
        <v>0.71587000000000001</v>
      </c>
      <c r="O3224" s="77">
        <v>0.67054000000000002</v>
      </c>
      <c r="BF3224" s="106"/>
    </row>
    <row r="3225" spans="1:58" x14ac:dyDescent="0.25">
      <c r="A3225" t="s">
        <v>17</v>
      </c>
      <c r="B3225" s="25">
        <v>2020</v>
      </c>
      <c r="C3225" s="25" t="s">
        <v>2</v>
      </c>
      <c r="D3225" s="25" t="s">
        <v>65</v>
      </c>
      <c r="E3225" s="25" t="s">
        <v>132</v>
      </c>
      <c r="F3225" s="23" t="s">
        <v>133</v>
      </c>
      <c r="G3225" s="23" t="s">
        <v>550</v>
      </c>
      <c r="H3225" s="32" t="s">
        <v>352</v>
      </c>
      <c r="I3225" s="32" t="s">
        <v>536</v>
      </c>
      <c r="J3225" s="135">
        <v>45</v>
      </c>
      <c r="K3225" s="28">
        <v>0.86667000000000005</v>
      </c>
      <c r="L3225" s="28">
        <f t="shared" si="91"/>
        <v>0.73314999999999997</v>
      </c>
      <c r="O3225" s="77">
        <v>0.68157999999999996</v>
      </c>
      <c r="BF3225" s="106"/>
    </row>
    <row r="3226" spans="1:58" x14ac:dyDescent="0.25">
      <c r="A3226" t="s">
        <v>17</v>
      </c>
      <c r="B3226" s="25">
        <v>2020</v>
      </c>
      <c r="C3226" s="25" t="s">
        <v>3</v>
      </c>
      <c r="D3226" s="25" t="s">
        <v>66</v>
      </c>
      <c r="E3226" s="25" t="s">
        <v>132</v>
      </c>
      <c r="F3226" s="23" t="s">
        <v>133</v>
      </c>
      <c r="G3226" s="23" t="s">
        <v>550</v>
      </c>
      <c r="H3226" s="32" t="s">
        <v>352</v>
      </c>
      <c r="I3226" s="32" t="s">
        <v>536</v>
      </c>
      <c r="J3226" s="135">
        <v>73</v>
      </c>
      <c r="K3226" s="28">
        <v>0.89041000000000003</v>
      </c>
      <c r="L3226" s="28">
        <f t="shared" si="91"/>
        <v>0.66071000000000002</v>
      </c>
      <c r="O3226" s="77">
        <v>0.67688999999999999</v>
      </c>
      <c r="BF3226" s="106"/>
    </row>
    <row r="3227" spans="1:58" x14ac:dyDescent="0.25">
      <c r="A3227" t="s">
        <v>17</v>
      </c>
      <c r="B3227" s="25">
        <v>2021</v>
      </c>
      <c r="C3227" s="25" t="s">
        <v>0</v>
      </c>
      <c r="D3227" s="25" t="s">
        <v>67</v>
      </c>
      <c r="E3227" s="25" t="s">
        <v>132</v>
      </c>
      <c r="F3227" s="23" t="s">
        <v>133</v>
      </c>
      <c r="G3227" s="23" t="s">
        <v>550</v>
      </c>
      <c r="H3227" s="32" t="s">
        <v>352</v>
      </c>
      <c r="I3227" s="32" t="s">
        <v>536</v>
      </c>
      <c r="J3227" s="135">
        <v>73</v>
      </c>
      <c r="K3227" s="28">
        <v>0.89041000000000003</v>
      </c>
      <c r="L3227" s="28">
        <f t="shared" si="91"/>
        <v>0.74760000000000004</v>
      </c>
      <c r="O3227" s="77">
        <v>0.72143000000000002</v>
      </c>
      <c r="BF3227" s="106"/>
    </row>
    <row r="3228" spans="1:58" x14ac:dyDescent="0.25">
      <c r="A3228" t="s">
        <v>17</v>
      </c>
      <c r="B3228" s="25">
        <v>2021</v>
      </c>
      <c r="C3228" s="25" t="s">
        <v>1</v>
      </c>
      <c r="D3228" s="25" t="s">
        <v>68</v>
      </c>
      <c r="E3228" s="25" t="s">
        <v>132</v>
      </c>
      <c r="F3228" s="23" t="s">
        <v>133</v>
      </c>
      <c r="G3228" s="23" t="s">
        <v>550</v>
      </c>
      <c r="H3228" s="32" t="s">
        <v>352</v>
      </c>
      <c r="I3228" s="32" t="s">
        <v>536</v>
      </c>
      <c r="J3228" s="135">
        <v>75</v>
      </c>
      <c r="K3228" s="28">
        <v>0.86667000000000005</v>
      </c>
      <c r="L3228" s="28">
        <f t="shared" si="91"/>
        <v>0.75599000000000005</v>
      </c>
      <c r="O3228" s="77">
        <v>0.71777999999999997</v>
      </c>
      <c r="BF3228" s="106"/>
    </row>
    <row r="3229" spans="1:58" x14ac:dyDescent="0.25">
      <c r="A3229" t="s">
        <v>17</v>
      </c>
      <c r="B3229" s="25">
        <v>2021</v>
      </c>
      <c r="C3229" s="25" t="s">
        <v>2</v>
      </c>
      <c r="D3229" s="25" t="s">
        <v>69</v>
      </c>
      <c r="E3229" s="25" t="s">
        <v>132</v>
      </c>
      <c r="F3229" s="23" t="s">
        <v>133</v>
      </c>
      <c r="G3229" s="23" t="s">
        <v>550</v>
      </c>
      <c r="H3229" s="32" t="s">
        <v>352</v>
      </c>
      <c r="I3229" s="32" t="s">
        <v>536</v>
      </c>
      <c r="J3229" s="135">
        <v>64</v>
      </c>
      <c r="K3229" s="28">
        <v>0.9375</v>
      </c>
      <c r="L3229" s="28">
        <f t="shared" si="91"/>
        <v>0.70664000000000005</v>
      </c>
      <c r="O3229" s="77">
        <v>0.72623000000000004</v>
      </c>
      <c r="BF3229" s="106"/>
    </row>
    <row r="3230" spans="1:58" x14ac:dyDescent="0.25">
      <c r="A3230" t="s">
        <v>17</v>
      </c>
      <c r="B3230" s="25">
        <v>2021</v>
      </c>
      <c r="C3230" s="25" t="s">
        <v>3</v>
      </c>
      <c r="D3230" s="25" t="s">
        <v>70</v>
      </c>
      <c r="E3230" s="25" t="s">
        <v>132</v>
      </c>
      <c r="F3230" s="23" t="s">
        <v>133</v>
      </c>
      <c r="G3230" s="23" t="s">
        <v>550</v>
      </c>
      <c r="H3230" s="32" t="s">
        <v>352</v>
      </c>
      <c r="I3230" s="32" t="s">
        <v>536</v>
      </c>
      <c r="J3230" s="135">
        <v>39</v>
      </c>
      <c r="K3230" s="28">
        <v>0.76922999999999997</v>
      </c>
      <c r="L3230" s="28">
        <f t="shared" si="91"/>
        <v>0.56923000000000001</v>
      </c>
      <c r="O3230" s="77">
        <v>0.70416999999999996</v>
      </c>
      <c r="BF3230" s="106"/>
    </row>
    <row r="3231" spans="1:58" x14ac:dyDescent="0.25">
      <c r="A3231" t="s">
        <v>17</v>
      </c>
      <c r="B3231" s="25">
        <v>2022</v>
      </c>
      <c r="C3231" s="25" t="s">
        <v>0</v>
      </c>
      <c r="D3231" s="25" t="s">
        <v>71</v>
      </c>
      <c r="E3231" s="25" t="s">
        <v>132</v>
      </c>
      <c r="F3231" s="23" t="s">
        <v>133</v>
      </c>
      <c r="G3231" s="23" t="s">
        <v>550</v>
      </c>
      <c r="H3231" s="32" t="s">
        <v>352</v>
      </c>
      <c r="I3231" s="32" t="s">
        <v>536</v>
      </c>
      <c r="J3231" s="135">
        <v>91</v>
      </c>
      <c r="K3231" s="28">
        <v>0.85714000000000001</v>
      </c>
      <c r="L3231" s="28">
        <f t="shared" si="91"/>
        <v>0.77705999999999997</v>
      </c>
      <c r="O3231" s="77">
        <v>0.71772000000000002</v>
      </c>
      <c r="BF3231" s="106"/>
    </row>
    <row r="3232" spans="1:58" x14ac:dyDescent="0.25">
      <c r="A3232" t="s">
        <v>17</v>
      </c>
      <c r="B3232" s="25">
        <v>2022</v>
      </c>
      <c r="C3232" s="25" t="s">
        <v>1</v>
      </c>
      <c r="D3232" s="25" t="s">
        <v>72</v>
      </c>
      <c r="E3232" s="25" t="s">
        <v>132</v>
      </c>
      <c r="F3232" s="23" t="s">
        <v>133</v>
      </c>
      <c r="G3232" s="23" t="s">
        <v>550</v>
      </c>
      <c r="H3232" s="32" t="s">
        <v>352</v>
      </c>
      <c r="I3232" s="32" t="s">
        <v>536</v>
      </c>
      <c r="J3232" s="135">
        <v>97</v>
      </c>
      <c r="K3232" s="28">
        <v>0.74226999999999999</v>
      </c>
      <c r="L3232" s="28">
        <f t="shared" si="91"/>
        <v>0.71226999999999996</v>
      </c>
      <c r="O3232" s="77">
        <v>0.71509999999999996</v>
      </c>
      <c r="BF3232" s="106"/>
    </row>
    <row r="3233" spans="1:58" x14ac:dyDescent="0.25">
      <c r="A3233" t="s">
        <v>17</v>
      </c>
      <c r="B3233" s="25">
        <v>2022</v>
      </c>
      <c r="C3233" s="25" t="s">
        <v>2</v>
      </c>
      <c r="D3233" s="25" t="s">
        <v>73</v>
      </c>
      <c r="E3233" s="25" t="s">
        <v>132</v>
      </c>
      <c r="F3233" s="23" t="s">
        <v>133</v>
      </c>
      <c r="G3233" s="23" t="s">
        <v>550</v>
      </c>
      <c r="H3233" s="32" t="s">
        <v>352</v>
      </c>
      <c r="I3233" s="32" t="s">
        <v>536</v>
      </c>
      <c r="J3233" s="135">
        <v>85</v>
      </c>
      <c r="K3233" s="28">
        <v>0.72941</v>
      </c>
      <c r="L3233" s="28">
        <f t="shared" si="91"/>
        <v>0.76134000000000002</v>
      </c>
      <c r="O3233" s="77">
        <v>0.71452000000000004</v>
      </c>
      <c r="BF3233" s="106"/>
    </row>
    <row r="3234" spans="1:58" x14ac:dyDescent="0.25">
      <c r="A3234" t="s">
        <v>17</v>
      </c>
      <c r="B3234" s="25">
        <v>2022</v>
      </c>
      <c r="C3234" s="25" t="s">
        <v>3</v>
      </c>
      <c r="D3234" s="25" t="s">
        <v>493</v>
      </c>
      <c r="E3234" s="25" t="s">
        <v>132</v>
      </c>
      <c r="F3234" s="23" t="s">
        <v>133</v>
      </c>
      <c r="G3234" s="23" t="s">
        <v>550</v>
      </c>
      <c r="H3234" s="32" t="s">
        <v>352</v>
      </c>
      <c r="I3234" s="32" t="s">
        <v>536</v>
      </c>
      <c r="J3234" s="135">
        <v>85</v>
      </c>
      <c r="K3234" s="28">
        <v>0.77646999999999999</v>
      </c>
      <c r="L3234" s="28">
        <f t="shared" si="91"/>
        <v>0.75551000000000001</v>
      </c>
      <c r="O3234" s="77">
        <v>0.68925999999999998</v>
      </c>
      <c r="BF3234" s="106"/>
    </row>
    <row r="3235" spans="1:58" x14ac:dyDescent="0.25">
      <c r="A3235" t="s">
        <v>17</v>
      </c>
      <c r="B3235" s="25">
        <v>2023</v>
      </c>
      <c r="C3235" s="25" t="s">
        <v>0</v>
      </c>
      <c r="D3235" s="25" t="s">
        <v>537</v>
      </c>
      <c r="E3235" s="25" t="s">
        <v>132</v>
      </c>
      <c r="F3235" s="23" t="s">
        <v>133</v>
      </c>
      <c r="G3235" s="23" t="s">
        <v>550</v>
      </c>
      <c r="H3235" s="32" t="s">
        <v>352</v>
      </c>
      <c r="I3235" s="32" t="s">
        <v>536</v>
      </c>
      <c r="J3235" s="135">
        <v>88</v>
      </c>
      <c r="K3235" s="28">
        <v>0.67044999999999999</v>
      </c>
      <c r="L3235" s="28">
        <f t="shared" si="91"/>
        <v>0.70021</v>
      </c>
      <c r="O3235" s="77">
        <v>0.66224000000000005</v>
      </c>
      <c r="BF3235" s="106"/>
    </row>
    <row r="3236" spans="1:58" x14ac:dyDescent="0.25">
      <c r="A3236" t="s">
        <v>17</v>
      </c>
      <c r="B3236" s="25">
        <v>2018</v>
      </c>
      <c r="C3236" s="25" t="s">
        <v>0</v>
      </c>
      <c r="D3236" s="25" t="s">
        <v>54</v>
      </c>
      <c r="E3236" s="25" t="s">
        <v>134</v>
      </c>
      <c r="F3236" s="23" t="s">
        <v>135</v>
      </c>
      <c r="G3236" s="23" t="s">
        <v>540</v>
      </c>
      <c r="H3236" s="32" t="s">
        <v>367</v>
      </c>
      <c r="I3236" s="32" t="s">
        <v>536</v>
      </c>
      <c r="J3236" s="135">
        <v>109</v>
      </c>
      <c r="K3236" s="28">
        <v>0.82569000000000004</v>
      </c>
      <c r="L3236" s="28">
        <f t="shared" si="91"/>
        <v>0.86385999999999996</v>
      </c>
      <c r="O3236" s="77">
        <v>0.64649000000000001</v>
      </c>
      <c r="BF3236" s="106"/>
    </row>
    <row r="3237" spans="1:58" x14ac:dyDescent="0.25">
      <c r="A3237" t="s">
        <v>17</v>
      </c>
      <c r="B3237" s="25">
        <v>2018</v>
      </c>
      <c r="C3237" s="25" t="s">
        <v>1</v>
      </c>
      <c r="D3237" s="25" t="s">
        <v>56</v>
      </c>
      <c r="E3237" s="25" t="s">
        <v>134</v>
      </c>
      <c r="F3237" s="23" t="s">
        <v>135</v>
      </c>
      <c r="G3237" s="23" t="s">
        <v>540</v>
      </c>
      <c r="H3237" s="32" t="s">
        <v>367</v>
      </c>
      <c r="I3237" s="32" t="s">
        <v>536</v>
      </c>
      <c r="J3237" s="135">
        <v>89</v>
      </c>
      <c r="K3237" s="28">
        <v>0.87639999999999996</v>
      </c>
      <c r="L3237" s="28">
        <f t="shared" si="91"/>
        <v>0.86836000000000002</v>
      </c>
      <c r="O3237" s="77">
        <v>0.66595000000000004</v>
      </c>
      <c r="BF3237" s="106"/>
    </row>
    <row r="3238" spans="1:58" x14ac:dyDescent="0.25">
      <c r="A3238" t="s">
        <v>17</v>
      </c>
      <c r="B3238" s="25">
        <v>2018</v>
      </c>
      <c r="C3238" s="25" t="s">
        <v>2</v>
      </c>
      <c r="D3238" s="25" t="s">
        <v>57</v>
      </c>
      <c r="E3238" s="25" t="s">
        <v>134</v>
      </c>
      <c r="F3238" s="23" t="s">
        <v>135</v>
      </c>
      <c r="G3238" s="23" t="s">
        <v>540</v>
      </c>
      <c r="H3238" s="32" t="s">
        <v>367</v>
      </c>
      <c r="I3238" s="32" t="s">
        <v>536</v>
      </c>
      <c r="J3238" s="135">
        <v>88</v>
      </c>
      <c r="K3238" s="28">
        <v>0.90908999999999995</v>
      </c>
      <c r="L3238" s="28">
        <f t="shared" si="91"/>
        <v>0.88675000000000004</v>
      </c>
      <c r="O3238" s="77">
        <v>0.65563000000000005</v>
      </c>
      <c r="BF3238" s="106"/>
    </row>
    <row r="3239" spans="1:58" x14ac:dyDescent="0.25">
      <c r="A3239" t="s">
        <v>17</v>
      </c>
      <c r="B3239" s="25">
        <v>2018</v>
      </c>
      <c r="C3239" s="25" t="s">
        <v>3</v>
      </c>
      <c r="D3239" s="25" t="s">
        <v>58</v>
      </c>
      <c r="E3239" s="25" t="s">
        <v>134</v>
      </c>
      <c r="F3239" s="23" t="s">
        <v>135</v>
      </c>
      <c r="G3239" s="23" t="s">
        <v>540</v>
      </c>
      <c r="H3239" s="32" t="s">
        <v>367</v>
      </c>
      <c r="I3239" s="32" t="s">
        <v>536</v>
      </c>
      <c r="J3239" s="135">
        <v>114</v>
      </c>
      <c r="K3239" s="28">
        <v>0.88595999999999997</v>
      </c>
      <c r="L3239" s="28">
        <f t="shared" si="91"/>
        <v>0.88641000000000003</v>
      </c>
      <c r="O3239" s="77">
        <v>0.64424999999999999</v>
      </c>
      <c r="BF3239" s="106"/>
    </row>
    <row r="3240" spans="1:58" x14ac:dyDescent="0.25">
      <c r="A3240" t="s">
        <v>17</v>
      </c>
      <c r="B3240" s="25">
        <v>2019</v>
      </c>
      <c r="C3240" s="25" t="s">
        <v>0</v>
      </c>
      <c r="D3240" s="25" t="s">
        <v>59</v>
      </c>
      <c r="E3240" s="25" t="s">
        <v>134</v>
      </c>
      <c r="F3240" s="23" t="s">
        <v>135</v>
      </c>
      <c r="G3240" s="23" t="s">
        <v>540</v>
      </c>
      <c r="H3240" s="32" t="s">
        <v>367</v>
      </c>
      <c r="I3240" s="32" t="s">
        <v>536</v>
      </c>
      <c r="J3240" s="135">
        <v>102</v>
      </c>
      <c r="K3240" s="28">
        <v>0.87255000000000005</v>
      </c>
      <c r="L3240" s="28">
        <f t="shared" si="91"/>
        <v>0.90498999999999996</v>
      </c>
      <c r="O3240" s="77">
        <v>0.67745999999999995</v>
      </c>
      <c r="BF3240" s="106"/>
    </row>
    <row r="3241" spans="1:58" x14ac:dyDescent="0.25">
      <c r="A3241" t="s">
        <v>17</v>
      </c>
      <c r="B3241" s="25">
        <v>2019</v>
      </c>
      <c r="C3241" s="25" t="s">
        <v>1</v>
      </c>
      <c r="D3241" s="25" t="s">
        <v>60</v>
      </c>
      <c r="E3241" s="25" t="s">
        <v>134</v>
      </c>
      <c r="F3241" s="23" t="s">
        <v>135</v>
      </c>
      <c r="G3241" s="23" t="s">
        <v>540</v>
      </c>
      <c r="H3241" s="32" t="s">
        <v>367</v>
      </c>
      <c r="I3241" s="32" t="s">
        <v>536</v>
      </c>
      <c r="J3241" s="135">
        <v>100</v>
      </c>
      <c r="K3241" s="28">
        <v>0.85</v>
      </c>
      <c r="L3241" s="28">
        <f t="shared" si="91"/>
        <v>0.90512999999999999</v>
      </c>
      <c r="O3241" s="77">
        <v>0.69386000000000003</v>
      </c>
      <c r="BF3241" s="106"/>
    </row>
    <row r="3242" spans="1:58" x14ac:dyDescent="0.25">
      <c r="A3242" t="s">
        <v>17</v>
      </c>
      <c r="B3242" s="25">
        <v>2019</v>
      </c>
      <c r="C3242" s="25" t="s">
        <v>2</v>
      </c>
      <c r="D3242" s="25" t="s">
        <v>61</v>
      </c>
      <c r="E3242" s="25" t="s">
        <v>134</v>
      </c>
      <c r="F3242" s="23" t="s">
        <v>135</v>
      </c>
      <c r="G3242" s="23" t="s">
        <v>540</v>
      </c>
      <c r="H3242" s="32" t="s">
        <v>367</v>
      </c>
      <c r="I3242" s="32" t="s">
        <v>536</v>
      </c>
      <c r="J3242" s="135">
        <v>104</v>
      </c>
      <c r="K3242" s="28">
        <v>0.78846000000000005</v>
      </c>
      <c r="L3242" s="28">
        <f t="shared" si="91"/>
        <v>0.88599000000000006</v>
      </c>
      <c r="O3242" s="77">
        <v>0.68513999999999997</v>
      </c>
      <c r="BF3242" s="106"/>
    </row>
    <row r="3243" spans="1:58" x14ac:dyDescent="0.25">
      <c r="A3243" t="s">
        <v>17</v>
      </c>
      <c r="B3243" s="25">
        <v>2019</v>
      </c>
      <c r="C3243" s="25" t="s">
        <v>3</v>
      </c>
      <c r="D3243" s="25" t="s">
        <v>62</v>
      </c>
      <c r="E3243" s="25" t="s">
        <v>134</v>
      </c>
      <c r="F3243" s="23" t="s">
        <v>135</v>
      </c>
      <c r="G3243" s="23" t="s">
        <v>540</v>
      </c>
      <c r="H3243" s="32" t="s">
        <v>367</v>
      </c>
      <c r="I3243" s="32" t="s">
        <v>536</v>
      </c>
      <c r="J3243" s="135">
        <v>85</v>
      </c>
      <c r="K3243" s="28">
        <v>0.25881999999999999</v>
      </c>
      <c r="L3243" s="28">
        <f t="shared" si="91"/>
        <v>0.74536000000000002</v>
      </c>
      <c r="O3243" s="77">
        <v>0.67325000000000002</v>
      </c>
      <c r="BF3243" s="106"/>
    </row>
    <row r="3244" spans="1:58" x14ac:dyDescent="0.25">
      <c r="A3244" t="s">
        <v>17</v>
      </c>
      <c r="B3244" s="25">
        <v>2020</v>
      </c>
      <c r="C3244" s="25" t="s">
        <v>0</v>
      </c>
      <c r="D3244" s="25" t="s">
        <v>63</v>
      </c>
      <c r="E3244" s="25" t="s">
        <v>134</v>
      </c>
      <c r="F3244" s="23" t="s">
        <v>135</v>
      </c>
      <c r="G3244" s="23" t="s">
        <v>540</v>
      </c>
      <c r="H3244" s="32" t="s">
        <v>367</v>
      </c>
      <c r="I3244" s="32" t="s">
        <v>536</v>
      </c>
      <c r="J3244" s="135">
        <v>98</v>
      </c>
      <c r="K3244" s="28">
        <v>0.67347000000000001</v>
      </c>
      <c r="L3244" s="28">
        <f t="shared" si="91"/>
        <v>0.79300999999999999</v>
      </c>
      <c r="O3244" s="77">
        <v>0.68518000000000001</v>
      </c>
      <c r="BF3244" s="106"/>
    </row>
    <row r="3245" spans="1:58" x14ac:dyDescent="0.25">
      <c r="A3245" t="s">
        <v>17</v>
      </c>
      <c r="B3245" s="25">
        <v>2020</v>
      </c>
      <c r="C3245" s="25" t="s">
        <v>1</v>
      </c>
      <c r="D3245" s="25" t="s">
        <v>64</v>
      </c>
      <c r="E3245" s="25" t="s">
        <v>134</v>
      </c>
      <c r="F3245" s="23" t="s">
        <v>135</v>
      </c>
      <c r="G3245" s="23" t="s">
        <v>540</v>
      </c>
      <c r="H3245" s="32" t="s">
        <v>367</v>
      </c>
      <c r="I3245" s="32" t="s">
        <v>536</v>
      </c>
      <c r="J3245" s="135">
        <v>44</v>
      </c>
      <c r="K3245" s="28">
        <v>0.22727</v>
      </c>
      <c r="L3245" s="28">
        <f t="shared" si="91"/>
        <v>0.70157000000000003</v>
      </c>
      <c r="O3245" s="77">
        <v>0.67054000000000002</v>
      </c>
      <c r="BF3245" s="106"/>
    </row>
    <row r="3246" spans="1:58" x14ac:dyDescent="0.25">
      <c r="A3246" t="s">
        <v>17</v>
      </c>
      <c r="B3246" s="25">
        <v>2020</v>
      </c>
      <c r="C3246" s="25" t="s">
        <v>2</v>
      </c>
      <c r="D3246" s="25" t="s">
        <v>65</v>
      </c>
      <c r="E3246" s="25" t="s">
        <v>134</v>
      </c>
      <c r="F3246" s="23" t="s">
        <v>135</v>
      </c>
      <c r="G3246" s="23" t="s">
        <v>540</v>
      </c>
      <c r="H3246" s="32" t="s">
        <v>367</v>
      </c>
      <c r="I3246" s="32" t="s">
        <v>536</v>
      </c>
      <c r="J3246" s="135">
        <v>67</v>
      </c>
      <c r="K3246" s="28">
        <v>0.71641999999999995</v>
      </c>
      <c r="L3246" s="28">
        <f t="shared" si="91"/>
        <v>0.82979000000000003</v>
      </c>
      <c r="O3246" s="77">
        <v>0.68157999999999996</v>
      </c>
      <c r="BF3246" s="106"/>
    </row>
    <row r="3247" spans="1:58" x14ac:dyDescent="0.25">
      <c r="A3247" t="s">
        <v>17</v>
      </c>
      <c r="B3247" s="25">
        <v>2020</v>
      </c>
      <c r="C3247" s="25" t="s">
        <v>3</v>
      </c>
      <c r="D3247" s="25" t="s">
        <v>66</v>
      </c>
      <c r="E3247" s="25" t="s">
        <v>134</v>
      </c>
      <c r="F3247" s="23" t="s">
        <v>135</v>
      </c>
      <c r="G3247" s="23" t="s">
        <v>540</v>
      </c>
      <c r="H3247" s="32" t="s">
        <v>367</v>
      </c>
      <c r="I3247" s="32" t="s">
        <v>536</v>
      </c>
      <c r="J3247" s="135">
        <v>79</v>
      </c>
      <c r="K3247" s="28">
        <v>0.91139000000000003</v>
      </c>
      <c r="L3247" s="28">
        <f t="shared" si="91"/>
        <v>0.92795000000000005</v>
      </c>
      <c r="O3247" s="77">
        <v>0.67688999999999999</v>
      </c>
      <c r="BF3247" s="106"/>
    </row>
    <row r="3248" spans="1:58" x14ac:dyDescent="0.25">
      <c r="A3248" t="s">
        <v>17</v>
      </c>
      <c r="B3248" s="25">
        <v>2021</v>
      </c>
      <c r="C3248" s="25" t="s">
        <v>0</v>
      </c>
      <c r="D3248" s="25" t="s">
        <v>67</v>
      </c>
      <c r="E3248" s="25" t="s">
        <v>134</v>
      </c>
      <c r="F3248" s="23" t="s">
        <v>135</v>
      </c>
      <c r="G3248" s="23" t="s">
        <v>540</v>
      </c>
      <c r="H3248" s="32" t="s">
        <v>367</v>
      </c>
      <c r="I3248" s="32" t="s">
        <v>536</v>
      </c>
      <c r="J3248" s="135">
        <v>76</v>
      </c>
      <c r="K3248" s="28">
        <v>0.86841999999999997</v>
      </c>
      <c r="L3248" s="28">
        <f t="shared" si="91"/>
        <v>0.94118000000000002</v>
      </c>
      <c r="O3248" s="77">
        <v>0.72143000000000002</v>
      </c>
      <c r="BF3248" s="106"/>
    </row>
    <row r="3249" spans="1:58" x14ac:dyDescent="0.25">
      <c r="A3249" t="s">
        <v>17</v>
      </c>
      <c r="B3249" s="25">
        <v>2021</v>
      </c>
      <c r="C3249" s="25" t="s">
        <v>1</v>
      </c>
      <c r="D3249" s="25" t="s">
        <v>68</v>
      </c>
      <c r="E3249" s="25" t="s">
        <v>134</v>
      </c>
      <c r="F3249" s="23" t="s">
        <v>135</v>
      </c>
      <c r="G3249" s="23" t="s">
        <v>540</v>
      </c>
      <c r="H3249" s="32" t="s">
        <v>367</v>
      </c>
      <c r="I3249" s="32" t="s">
        <v>536</v>
      </c>
      <c r="J3249" s="135">
        <v>90</v>
      </c>
      <c r="K3249" s="28">
        <v>0.92222000000000004</v>
      </c>
      <c r="L3249" s="28">
        <f t="shared" si="91"/>
        <v>0.92801999999999996</v>
      </c>
      <c r="O3249" s="77">
        <v>0.71777999999999997</v>
      </c>
      <c r="BF3249" s="106"/>
    </row>
    <row r="3250" spans="1:58" x14ac:dyDescent="0.25">
      <c r="A3250" t="s">
        <v>17</v>
      </c>
      <c r="B3250" s="25">
        <v>2021</v>
      </c>
      <c r="C3250" s="25" t="s">
        <v>2</v>
      </c>
      <c r="D3250" s="25" t="s">
        <v>69</v>
      </c>
      <c r="E3250" s="25" t="s">
        <v>134</v>
      </c>
      <c r="F3250" s="23" t="s">
        <v>135</v>
      </c>
      <c r="G3250" s="23" t="s">
        <v>540</v>
      </c>
      <c r="H3250" s="32" t="s">
        <v>367</v>
      </c>
      <c r="I3250" s="32" t="s">
        <v>536</v>
      </c>
      <c r="J3250" s="135">
        <v>87</v>
      </c>
      <c r="K3250" s="28">
        <v>0.91954000000000002</v>
      </c>
      <c r="L3250" s="28">
        <f t="shared" si="91"/>
        <v>0.90681999999999996</v>
      </c>
      <c r="O3250" s="77">
        <v>0.72623000000000004</v>
      </c>
      <c r="BF3250" s="106"/>
    </row>
    <row r="3251" spans="1:58" x14ac:dyDescent="0.25">
      <c r="A3251" t="s">
        <v>17</v>
      </c>
      <c r="B3251" s="25">
        <v>2021</v>
      </c>
      <c r="C3251" s="25" t="s">
        <v>3</v>
      </c>
      <c r="D3251" s="25" t="s">
        <v>70</v>
      </c>
      <c r="E3251" s="25" t="s">
        <v>134</v>
      </c>
      <c r="F3251" s="23" t="s">
        <v>135</v>
      </c>
      <c r="G3251" s="23" t="s">
        <v>540</v>
      </c>
      <c r="H3251" s="32" t="s">
        <v>367</v>
      </c>
      <c r="I3251" s="32" t="s">
        <v>536</v>
      </c>
      <c r="J3251" s="135">
        <v>87</v>
      </c>
      <c r="K3251" s="28">
        <v>0.90805000000000002</v>
      </c>
      <c r="L3251" s="28">
        <f t="shared" si="91"/>
        <v>0.87592999999999999</v>
      </c>
      <c r="O3251" s="77">
        <v>0.70416999999999996</v>
      </c>
      <c r="BF3251" s="106"/>
    </row>
    <row r="3252" spans="1:58" x14ac:dyDescent="0.25">
      <c r="A3252" t="s">
        <v>17</v>
      </c>
      <c r="B3252" s="25">
        <v>2022</v>
      </c>
      <c r="C3252" s="25" t="s">
        <v>0</v>
      </c>
      <c r="D3252" s="25" t="s">
        <v>71</v>
      </c>
      <c r="E3252" s="25" t="s">
        <v>134</v>
      </c>
      <c r="F3252" s="23" t="s">
        <v>135</v>
      </c>
      <c r="G3252" s="23" t="s">
        <v>540</v>
      </c>
      <c r="H3252" s="32" t="s">
        <v>367</v>
      </c>
      <c r="I3252" s="32" t="s">
        <v>536</v>
      </c>
      <c r="J3252" s="135">
        <v>82</v>
      </c>
      <c r="K3252" s="28">
        <v>0.95121999999999995</v>
      </c>
      <c r="L3252" s="28">
        <f t="shared" si="91"/>
        <v>0.86363999999999996</v>
      </c>
      <c r="O3252" s="77">
        <v>0.71772000000000002</v>
      </c>
      <c r="BF3252" s="106"/>
    </row>
    <row r="3253" spans="1:58" x14ac:dyDescent="0.25">
      <c r="A3253" t="s">
        <v>17</v>
      </c>
      <c r="B3253" s="25">
        <v>2022</v>
      </c>
      <c r="C3253" s="25" t="s">
        <v>1</v>
      </c>
      <c r="D3253" s="25" t="s">
        <v>72</v>
      </c>
      <c r="E3253" s="25" t="s">
        <v>134</v>
      </c>
      <c r="F3253" s="23" t="s">
        <v>135</v>
      </c>
      <c r="G3253" s="23" t="s">
        <v>540</v>
      </c>
      <c r="H3253" s="32" t="s">
        <v>367</v>
      </c>
      <c r="I3253" s="32" t="s">
        <v>536</v>
      </c>
      <c r="J3253" s="135">
        <v>106</v>
      </c>
      <c r="K3253" s="28">
        <v>0.74528000000000005</v>
      </c>
      <c r="L3253" s="28">
        <f t="shared" si="91"/>
        <v>0.80352999999999997</v>
      </c>
      <c r="O3253" s="77">
        <v>0.71509999999999996</v>
      </c>
      <c r="BF3253" s="106"/>
    </row>
    <row r="3254" spans="1:58" x14ac:dyDescent="0.25">
      <c r="A3254" t="s">
        <v>17</v>
      </c>
      <c r="B3254" s="25">
        <v>2022</v>
      </c>
      <c r="C3254" s="25" t="s">
        <v>2</v>
      </c>
      <c r="D3254" s="25" t="s">
        <v>73</v>
      </c>
      <c r="E3254" s="25" t="s">
        <v>134</v>
      </c>
      <c r="F3254" s="23" t="s">
        <v>135</v>
      </c>
      <c r="G3254" s="23" t="s">
        <v>540</v>
      </c>
      <c r="H3254" s="32" t="s">
        <v>367</v>
      </c>
      <c r="I3254" s="32" t="s">
        <v>536</v>
      </c>
      <c r="J3254" s="135">
        <v>92</v>
      </c>
      <c r="K3254" s="28">
        <v>0.82608999999999999</v>
      </c>
      <c r="L3254" s="28">
        <f t="shared" si="91"/>
        <v>0.82677</v>
      </c>
      <c r="O3254" s="77">
        <v>0.71452000000000004</v>
      </c>
      <c r="BF3254" s="106"/>
    </row>
    <row r="3255" spans="1:58" x14ac:dyDescent="0.25">
      <c r="A3255" t="s">
        <v>17</v>
      </c>
      <c r="B3255" s="25">
        <v>2022</v>
      </c>
      <c r="C3255" s="25" t="s">
        <v>3</v>
      </c>
      <c r="D3255" s="25" t="s">
        <v>493</v>
      </c>
      <c r="E3255" s="25" t="s">
        <v>134</v>
      </c>
      <c r="F3255" s="23" t="s">
        <v>135</v>
      </c>
      <c r="G3255" s="23" t="s">
        <v>540</v>
      </c>
      <c r="H3255" s="32" t="s">
        <v>367</v>
      </c>
      <c r="I3255" s="32" t="s">
        <v>536</v>
      </c>
      <c r="J3255" s="135">
        <v>94</v>
      </c>
      <c r="K3255" s="28">
        <v>0.77659999999999996</v>
      </c>
      <c r="L3255" s="28">
        <f t="shared" si="91"/>
        <v>0.82994999999999997</v>
      </c>
      <c r="O3255" s="77">
        <v>0.68925999999999998</v>
      </c>
      <c r="BF3255" s="106"/>
    </row>
    <row r="3256" spans="1:58" x14ac:dyDescent="0.25">
      <c r="A3256" t="s">
        <v>17</v>
      </c>
      <c r="B3256" s="25">
        <v>2023</v>
      </c>
      <c r="C3256" s="25" t="s">
        <v>0</v>
      </c>
      <c r="D3256" s="25" t="s">
        <v>537</v>
      </c>
      <c r="E3256" s="25" t="s">
        <v>134</v>
      </c>
      <c r="F3256" s="23" t="s">
        <v>135</v>
      </c>
      <c r="G3256" s="23" t="s">
        <v>540</v>
      </c>
      <c r="H3256" s="32" t="s">
        <v>367</v>
      </c>
      <c r="I3256" s="32" t="s">
        <v>536</v>
      </c>
      <c r="J3256" s="135">
        <v>85</v>
      </c>
      <c r="K3256" s="28">
        <v>0.74117999999999995</v>
      </c>
      <c r="L3256" s="28">
        <f t="shared" si="91"/>
        <v>0.72031999999999996</v>
      </c>
      <c r="O3256" s="77">
        <v>0.66224000000000005</v>
      </c>
      <c r="BF3256" s="106"/>
    </row>
    <row r="3257" spans="1:58" x14ac:dyDescent="0.25">
      <c r="A3257" t="s">
        <v>17</v>
      </c>
      <c r="B3257" s="25">
        <v>2018</v>
      </c>
      <c r="C3257" s="25" t="s">
        <v>0</v>
      </c>
      <c r="D3257" s="25" t="s">
        <v>54</v>
      </c>
      <c r="E3257" s="25" t="s">
        <v>136</v>
      </c>
      <c r="F3257" s="23" t="s">
        <v>137</v>
      </c>
      <c r="G3257" s="23" t="s">
        <v>551</v>
      </c>
      <c r="H3257" s="32" t="s">
        <v>360</v>
      </c>
      <c r="I3257" s="32" t="s">
        <v>536</v>
      </c>
      <c r="J3257" s="135">
        <v>36</v>
      </c>
      <c r="K3257" s="28">
        <v>0.77778000000000003</v>
      </c>
      <c r="L3257" s="28">
        <f t="shared" si="91"/>
        <v>0.59</v>
      </c>
      <c r="O3257" s="77">
        <v>0.64649000000000001</v>
      </c>
      <c r="BF3257" s="106"/>
    </row>
    <row r="3258" spans="1:58" x14ac:dyDescent="0.25">
      <c r="A3258" t="s">
        <v>17</v>
      </c>
      <c r="B3258" s="25">
        <v>2018</v>
      </c>
      <c r="C3258" s="25" t="s">
        <v>1</v>
      </c>
      <c r="D3258" s="25" t="s">
        <v>56</v>
      </c>
      <c r="E3258" s="25" t="s">
        <v>136</v>
      </c>
      <c r="F3258" s="23" t="s">
        <v>137</v>
      </c>
      <c r="G3258" s="23" t="s">
        <v>551</v>
      </c>
      <c r="H3258" s="32" t="s">
        <v>360</v>
      </c>
      <c r="I3258" s="32" t="s">
        <v>536</v>
      </c>
      <c r="J3258" s="135">
        <v>43</v>
      </c>
      <c r="K3258" s="28">
        <v>0.79069999999999996</v>
      </c>
      <c r="L3258" s="28">
        <f t="shared" si="91"/>
        <v>0.65473000000000003</v>
      </c>
      <c r="O3258" s="77">
        <v>0.66595000000000004</v>
      </c>
      <c r="BF3258" s="106"/>
    </row>
    <row r="3259" spans="1:58" x14ac:dyDescent="0.25">
      <c r="A3259" t="s">
        <v>17</v>
      </c>
      <c r="B3259" s="25">
        <v>2018</v>
      </c>
      <c r="C3259" s="25" t="s">
        <v>2</v>
      </c>
      <c r="D3259" s="25" t="s">
        <v>57</v>
      </c>
      <c r="E3259" s="25" t="s">
        <v>136</v>
      </c>
      <c r="F3259" s="23" t="s">
        <v>137</v>
      </c>
      <c r="G3259" s="23" t="s">
        <v>551</v>
      </c>
      <c r="H3259" s="32" t="s">
        <v>360</v>
      </c>
      <c r="I3259" s="32" t="s">
        <v>536</v>
      </c>
      <c r="J3259" s="135">
        <v>46</v>
      </c>
      <c r="K3259" s="28">
        <v>0.73912999999999995</v>
      </c>
      <c r="L3259" s="28">
        <f t="shared" si="91"/>
        <v>0.63888999999999996</v>
      </c>
      <c r="O3259" s="77">
        <v>0.65563000000000005</v>
      </c>
      <c r="BF3259" s="106"/>
    </row>
    <row r="3260" spans="1:58" x14ac:dyDescent="0.25">
      <c r="A3260" t="s">
        <v>17</v>
      </c>
      <c r="B3260" s="25">
        <v>2018</v>
      </c>
      <c r="C3260" s="25" t="s">
        <v>3</v>
      </c>
      <c r="D3260" s="25" t="s">
        <v>58</v>
      </c>
      <c r="E3260" s="25" t="s">
        <v>136</v>
      </c>
      <c r="F3260" s="23" t="s">
        <v>137</v>
      </c>
      <c r="G3260" s="23" t="s">
        <v>551</v>
      </c>
      <c r="H3260" s="32" t="s">
        <v>360</v>
      </c>
      <c r="I3260" s="32" t="s">
        <v>536</v>
      </c>
      <c r="J3260" s="135">
        <v>28</v>
      </c>
      <c r="K3260" s="28">
        <v>0.67857000000000001</v>
      </c>
      <c r="L3260" s="28">
        <f t="shared" si="91"/>
        <v>0.57955000000000001</v>
      </c>
      <c r="O3260" s="77">
        <v>0.64424999999999999</v>
      </c>
      <c r="BF3260" s="106"/>
    </row>
    <row r="3261" spans="1:58" x14ac:dyDescent="0.25">
      <c r="A3261" t="s">
        <v>17</v>
      </c>
      <c r="B3261" s="25">
        <v>2019</v>
      </c>
      <c r="C3261" s="25" t="s">
        <v>0</v>
      </c>
      <c r="D3261" s="25" t="s">
        <v>59</v>
      </c>
      <c r="E3261" s="25" t="s">
        <v>136</v>
      </c>
      <c r="F3261" s="23" t="s">
        <v>137</v>
      </c>
      <c r="G3261" s="23" t="s">
        <v>551</v>
      </c>
      <c r="H3261" s="32" t="s">
        <v>360</v>
      </c>
      <c r="I3261" s="32" t="s">
        <v>536</v>
      </c>
      <c r="J3261" s="135">
        <v>35</v>
      </c>
      <c r="K3261" s="28">
        <v>0.88571</v>
      </c>
      <c r="L3261" s="28">
        <f t="shared" si="91"/>
        <v>0.65839000000000003</v>
      </c>
      <c r="O3261" s="77">
        <v>0.67745999999999995</v>
      </c>
      <c r="BF3261" s="106"/>
    </row>
    <row r="3262" spans="1:58" x14ac:dyDescent="0.25">
      <c r="A3262" t="s">
        <v>17</v>
      </c>
      <c r="B3262" s="25">
        <v>2019</v>
      </c>
      <c r="C3262" s="25" t="s">
        <v>1</v>
      </c>
      <c r="D3262" s="25" t="s">
        <v>60</v>
      </c>
      <c r="E3262" s="25" t="s">
        <v>136</v>
      </c>
      <c r="F3262" s="23" t="s">
        <v>137</v>
      </c>
      <c r="G3262" s="23" t="s">
        <v>551</v>
      </c>
      <c r="H3262" s="32" t="s">
        <v>360</v>
      </c>
      <c r="I3262" s="32" t="s">
        <v>536</v>
      </c>
      <c r="J3262" s="135">
        <v>31</v>
      </c>
      <c r="K3262" s="28">
        <v>0.80645</v>
      </c>
      <c r="L3262" s="28">
        <f t="shared" si="91"/>
        <v>0.68208999999999997</v>
      </c>
      <c r="O3262" s="77">
        <v>0.69386000000000003</v>
      </c>
      <c r="BF3262" s="106"/>
    </row>
    <row r="3263" spans="1:58" x14ac:dyDescent="0.25">
      <c r="A3263" t="s">
        <v>17</v>
      </c>
      <c r="B3263" s="25">
        <v>2019</v>
      </c>
      <c r="C3263" s="25" t="s">
        <v>2</v>
      </c>
      <c r="D3263" s="25" t="s">
        <v>61</v>
      </c>
      <c r="E3263" s="25" t="s">
        <v>136</v>
      </c>
      <c r="F3263" s="23" t="s">
        <v>137</v>
      </c>
      <c r="G3263" s="23" t="s">
        <v>551</v>
      </c>
      <c r="H3263" s="32" t="s">
        <v>360</v>
      </c>
      <c r="I3263" s="32" t="s">
        <v>536</v>
      </c>
      <c r="J3263" s="135">
        <v>44</v>
      </c>
      <c r="K3263" s="28">
        <v>0.77273000000000003</v>
      </c>
      <c r="L3263" s="28">
        <f t="shared" si="91"/>
        <v>0.71253999999999995</v>
      </c>
      <c r="O3263" s="77">
        <v>0.68513999999999997</v>
      </c>
      <c r="BF3263" s="106"/>
    </row>
    <row r="3264" spans="1:58" x14ac:dyDescent="0.25">
      <c r="A3264" t="s">
        <v>17</v>
      </c>
      <c r="B3264" s="25">
        <v>2019</v>
      </c>
      <c r="C3264" s="25" t="s">
        <v>3</v>
      </c>
      <c r="D3264" s="25" t="s">
        <v>62</v>
      </c>
      <c r="E3264" s="25" t="s">
        <v>136</v>
      </c>
      <c r="F3264" s="23" t="s">
        <v>137</v>
      </c>
      <c r="G3264" s="23" t="s">
        <v>551</v>
      </c>
      <c r="H3264" s="32" t="s">
        <v>360</v>
      </c>
      <c r="I3264" s="32" t="s">
        <v>536</v>
      </c>
      <c r="J3264" s="135">
        <v>36</v>
      </c>
      <c r="K3264" s="28">
        <v>0.75</v>
      </c>
      <c r="L3264" s="28">
        <f t="shared" si="91"/>
        <v>0.69679000000000002</v>
      </c>
      <c r="O3264" s="77">
        <v>0.67325000000000002</v>
      </c>
      <c r="BF3264" s="106"/>
    </row>
    <row r="3265" spans="1:58" x14ac:dyDescent="0.25">
      <c r="A3265" t="s">
        <v>17</v>
      </c>
      <c r="B3265" s="25">
        <v>2020</v>
      </c>
      <c r="C3265" s="25" t="s">
        <v>0</v>
      </c>
      <c r="D3265" s="25" t="s">
        <v>63</v>
      </c>
      <c r="E3265" s="25" t="s">
        <v>136</v>
      </c>
      <c r="F3265" s="23" t="s">
        <v>137</v>
      </c>
      <c r="G3265" s="23" t="s">
        <v>551</v>
      </c>
      <c r="H3265" s="32" t="s">
        <v>360</v>
      </c>
      <c r="I3265" s="32" t="s">
        <v>536</v>
      </c>
      <c r="J3265" s="135">
        <v>37</v>
      </c>
      <c r="K3265" s="28">
        <v>0.78378000000000003</v>
      </c>
      <c r="L3265" s="28">
        <f t="shared" si="91"/>
        <v>0.71228000000000002</v>
      </c>
      <c r="O3265" s="77">
        <v>0.68518000000000001</v>
      </c>
      <c r="BF3265" s="106"/>
    </row>
    <row r="3266" spans="1:58" x14ac:dyDescent="0.25">
      <c r="A3266" t="s">
        <v>17</v>
      </c>
      <c r="B3266" s="25">
        <v>2020</v>
      </c>
      <c r="C3266" s="25" t="s">
        <v>1</v>
      </c>
      <c r="D3266" s="25" t="s">
        <v>64</v>
      </c>
      <c r="E3266" s="25" t="s">
        <v>136</v>
      </c>
      <c r="F3266" s="23" t="s">
        <v>137</v>
      </c>
      <c r="G3266" s="23" t="s">
        <v>551</v>
      </c>
      <c r="H3266" s="32" t="s">
        <v>360</v>
      </c>
      <c r="I3266" s="32" t="s">
        <v>536</v>
      </c>
      <c r="J3266" s="135">
        <v>29</v>
      </c>
      <c r="K3266" s="28">
        <v>0.75861999999999996</v>
      </c>
      <c r="L3266" s="28">
        <f t="shared" ref="L3266:L3329" si="92">SUMIFS(K:K, E:E, G3266, D:D, D3266, I:I, I3266)</f>
        <v>0.72923000000000004</v>
      </c>
      <c r="O3266" s="77">
        <v>0.67054000000000002</v>
      </c>
      <c r="BF3266" s="106"/>
    </row>
    <row r="3267" spans="1:58" x14ac:dyDescent="0.25">
      <c r="A3267" t="s">
        <v>17</v>
      </c>
      <c r="B3267" s="25">
        <v>2020</v>
      </c>
      <c r="C3267" s="25" t="s">
        <v>2</v>
      </c>
      <c r="D3267" s="25" t="s">
        <v>65</v>
      </c>
      <c r="E3267" s="25" t="s">
        <v>136</v>
      </c>
      <c r="F3267" s="23" t="s">
        <v>137</v>
      </c>
      <c r="G3267" s="23" t="s">
        <v>551</v>
      </c>
      <c r="H3267" s="32" t="s">
        <v>360</v>
      </c>
      <c r="I3267" s="32" t="s">
        <v>536</v>
      </c>
      <c r="J3267" s="135">
        <v>34</v>
      </c>
      <c r="K3267" s="28">
        <v>0.88234999999999997</v>
      </c>
      <c r="L3267" s="28">
        <f t="shared" si="92"/>
        <v>0.61319000000000001</v>
      </c>
      <c r="O3267" s="77">
        <v>0.68157999999999996</v>
      </c>
      <c r="BF3267" s="106"/>
    </row>
    <row r="3268" spans="1:58" x14ac:dyDescent="0.25">
      <c r="A3268" t="s">
        <v>17</v>
      </c>
      <c r="B3268" s="25">
        <v>2020</v>
      </c>
      <c r="C3268" s="25" t="s">
        <v>3</v>
      </c>
      <c r="D3268" s="25" t="s">
        <v>66</v>
      </c>
      <c r="E3268" s="25" t="s">
        <v>136</v>
      </c>
      <c r="F3268" s="23" t="s">
        <v>137</v>
      </c>
      <c r="G3268" s="23" t="s">
        <v>551</v>
      </c>
      <c r="H3268" s="32" t="s">
        <v>360</v>
      </c>
      <c r="I3268" s="32" t="s">
        <v>536</v>
      </c>
      <c r="J3268" s="135">
        <v>35</v>
      </c>
      <c r="K3268" s="28">
        <v>0.82857000000000003</v>
      </c>
      <c r="L3268" s="28">
        <f t="shared" si="92"/>
        <v>0.62412999999999996</v>
      </c>
      <c r="O3268" s="77">
        <v>0.67688999999999999</v>
      </c>
      <c r="BF3268" s="106"/>
    </row>
    <row r="3269" spans="1:58" x14ac:dyDescent="0.25">
      <c r="A3269" t="s">
        <v>17</v>
      </c>
      <c r="B3269" s="25">
        <v>2021</v>
      </c>
      <c r="C3269" s="25" t="s">
        <v>0</v>
      </c>
      <c r="D3269" s="25" t="s">
        <v>67</v>
      </c>
      <c r="E3269" s="25" t="s">
        <v>136</v>
      </c>
      <c r="F3269" s="23" t="s">
        <v>137</v>
      </c>
      <c r="G3269" s="23" t="s">
        <v>551</v>
      </c>
      <c r="H3269" s="32" t="s">
        <v>360</v>
      </c>
      <c r="I3269" s="32" t="s">
        <v>536</v>
      </c>
      <c r="J3269" s="135">
        <v>37</v>
      </c>
      <c r="K3269" s="28">
        <v>0.91891999999999996</v>
      </c>
      <c r="L3269" s="28">
        <f t="shared" si="92"/>
        <v>0.71043000000000001</v>
      </c>
      <c r="O3269" s="77">
        <v>0.72143000000000002</v>
      </c>
      <c r="BF3269" s="106"/>
    </row>
    <row r="3270" spans="1:58" x14ac:dyDescent="0.25">
      <c r="A3270" t="s">
        <v>17</v>
      </c>
      <c r="B3270" s="25">
        <v>2021</v>
      </c>
      <c r="C3270" s="25" t="s">
        <v>1</v>
      </c>
      <c r="D3270" s="25" t="s">
        <v>68</v>
      </c>
      <c r="E3270" s="25" t="s">
        <v>136</v>
      </c>
      <c r="F3270" s="23" t="s">
        <v>137</v>
      </c>
      <c r="G3270" s="23" t="s">
        <v>551</v>
      </c>
      <c r="H3270" s="32" t="s">
        <v>360</v>
      </c>
      <c r="I3270" s="32" t="s">
        <v>536</v>
      </c>
      <c r="J3270" s="135">
        <v>30</v>
      </c>
      <c r="K3270" s="28">
        <v>0.9</v>
      </c>
      <c r="L3270" s="28">
        <f t="shared" si="92"/>
        <v>0.71755999999999998</v>
      </c>
      <c r="O3270" s="77">
        <v>0.71777999999999997</v>
      </c>
      <c r="BF3270" s="106"/>
    </row>
    <row r="3271" spans="1:58" x14ac:dyDescent="0.25">
      <c r="A3271" t="s">
        <v>17</v>
      </c>
      <c r="B3271" s="25">
        <v>2021</v>
      </c>
      <c r="C3271" s="25" t="s">
        <v>2</v>
      </c>
      <c r="D3271" s="25" t="s">
        <v>69</v>
      </c>
      <c r="E3271" s="25" t="s">
        <v>136</v>
      </c>
      <c r="F3271" s="23" t="s">
        <v>137</v>
      </c>
      <c r="G3271" s="23" t="s">
        <v>551</v>
      </c>
      <c r="H3271" s="32" t="s">
        <v>360</v>
      </c>
      <c r="I3271" s="32" t="s">
        <v>536</v>
      </c>
      <c r="J3271" s="135">
        <v>41</v>
      </c>
      <c r="K3271" s="28">
        <v>0.82926999999999995</v>
      </c>
      <c r="L3271" s="28">
        <f t="shared" si="92"/>
        <v>0.74646000000000001</v>
      </c>
      <c r="O3271" s="77">
        <v>0.72623000000000004</v>
      </c>
      <c r="BF3271" s="106"/>
    </row>
    <row r="3272" spans="1:58" x14ac:dyDescent="0.25">
      <c r="A3272" t="s">
        <v>17</v>
      </c>
      <c r="B3272" s="25">
        <v>2021</v>
      </c>
      <c r="C3272" s="25" t="s">
        <v>3</v>
      </c>
      <c r="D3272" s="25" t="s">
        <v>70</v>
      </c>
      <c r="E3272" s="25" t="s">
        <v>136</v>
      </c>
      <c r="F3272" s="23" t="s">
        <v>137</v>
      </c>
      <c r="G3272" s="23" t="s">
        <v>551</v>
      </c>
      <c r="H3272" s="32" t="s">
        <v>360</v>
      </c>
      <c r="I3272" s="32" t="s">
        <v>536</v>
      </c>
      <c r="J3272" s="135">
        <v>34</v>
      </c>
      <c r="K3272" s="28">
        <v>0.79412000000000005</v>
      </c>
      <c r="L3272" s="28">
        <f t="shared" si="92"/>
        <v>0.72058999999999995</v>
      </c>
      <c r="O3272" s="77">
        <v>0.70416999999999996</v>
      </c>
      <c r="BF3272" s="106"/>
    </row>
    <row r="3273" spans="1:58" x14ac:dyDescent="0.25">
      <c r="A3273" t="s">
        <v>17</v>
      </c>
      <c r="B3273" s="25">
        <v>2022</v>
      </c>
      <c r="C3273" s="25" t="s">
        <v>0</v>
      </c>
      <c r="D3273" s="25" t="s">
        <v>71</v>
      </c>
      <c r="E3273" s="25" t="s">
        <v>136</v>
      </c>
      <c r="F3273" s="23" t="s">
        <v>137</v>
      </c>
      <c r="G3273" s="23" t="s">
        <v>551</v>
      </c>
      <c r="H3273" s="32" t="s">
        <v>360</v>
      </c>
      <c r="I3273" s="32" t="s">
        <v>536</v>
      </c>
      <c r="J3273" s="135">
        <v>38</v>
      </c>
      <c r="K3273" s="28">
        <v>0.86841999999999997</v>
      </c>
      <c r="L3273" s="28">
        <f t="shared" si="92"/>
        <v>0.74085000000000001</v>
      </c>
      <c r="O3273" s="77">
        <v>0.71772000000000002</v>
      </c>
      <c r="BF3273" s="106"/>
    </row>
    <row r="3274" spans="1:58" x14ac:dyDescent="0.25">
      <c r="A3274" t="s">
        <v>17</v>
      </c>
      <c r="B3274" s="25">
        <v>2022</v>
      </c>
      <c r="C3274" s="25" t="s">
        <v>1</v>
      </c>
      <c r="D3274" s="25" t="s">
        <v>72</v>
      </c>
      <c r="E3274" s="25" t="s">
        <v>136</v>
      </c>
      <c r="F3274" s="23" t="s">
        <v>137</v>
      </c>
      <c r="G3274" s="23" t="s">
        <v>551</v>
      </c>
      <c r="H3274" s="32" t="s">
        <v>360</v>
      </c>
      <c r="I3274" s="32" t="s">
        <v>536</v>
      </c>
      <c r="J3274" s="135">
        <v>19</v>
      </c>
      <c r="K3274" s="28">
        <v>0.78947000000000001</v>
      </c>
      <c r="L3274" s="28">
        <f t="shared" si="92"/>
        <v>0.73724000000000001</v>
      </c>
      <c r="O3274" s="77">
        <v>0.71509999999999996</v>
      </c>
      <c r="BF3274" s="106"/>
    </row>
    <row r="3275" spans="1:58" x14ac:dyDescent="0.25">
      <c r="A3275" t="s">
        <v>17</v>
      </c>
      <c r="B3275" s="25">
        <v>2022</v>
      </c>
      <c r="C3275" s="25" t="s">
        <v>2</v>
      </c>
      <c r="D3275" s="25" t="s">
        <v>73</v>
      </c>
      <c r="E3275" s="25" t="s">
        <v>136</v>
      </c>
      <c r="F3275" s="23" t="s">
        <v>137</v>
      </c>
      <c r="G3275" s="23" t="s">
        <v>551</v>
      </c>
      <c r="H3275" s="32" t="s">
        <v>360</v>
      </c>
      <c r="I3275" s="32" t="s">
        <v>536</v>
      </c>
      <c r="J3275" s="135">
        <v>28</v>
      </c>
      <c r="K3275" s="28">
        <v>0.78571000000000002</v>
      </c>
      <c r="L3275" s="28">
        <f t="shared" si="92"/>
        <v>0.71709000000000001</v>
      </c>
      <c r="O3275" s="77">
        <v>0.71452000000000004</v>
      </c>
      <c r="BF3275" s="106"/>
    </row>
    <row r="3276" spans="1:58" x14ac:dyDescent="0.25">
      <c r="A3276" t="s">
        <v>17</v>
      </c>
      <c r="B3276" s="25">
        <v>2022</v>
      </c>
      <c r="C3276" s="25" t="s">
        <v>3</v>
      </c>
      <c r="D3276" s="25" t="s">
        <v>493</v>
      </c>
      <c r="E3276" s="25" t="s">
        <v>136</v>
      </c>
      <c r="F3276" s="23" t="s">
        <v>137</v>
      </c>
      <c r="G3276" s="23" t="s">
        <v>551</v>
      </c>
      <c r="H3276" s="32" t="s">
        <v>360</v>
      </c>
      <c r="I3276" s="32" t="s">
        <v>536</v>
      </c>
      <c r="J3276" s="135">
        <v>28</v>
      </c>
      <c r="K3276" s="28">
        <v>0.85714000000000001</v>
      </c>
      <c r="L3276" s="28">
        <f t="shared" si="92"/>
        <v>0.69701000000000002</v>
      </c>
      <c r="O3276" s="77">
        <v>0.68925999999999998</v>
      </c>
      <c r="BF3276" s="106"/>
    </row>
    <row r="3277" spans="1:58" x14ac:dyDescent="0.25">
      <c r="A3277" t="s">
        <v>17</v>
      </c>
      <c r="B3277" s="25">
        <v>2023</v>
      </c>
      <c r="C3277" s="25" t="s">
        <v>0</v>
      </c>
      <c r="D3277" s="25" t="s">
        <v>537</v>
      </c>
      <c r="E3277" s="25" t="s">
        <v>136</v>
      </c>
      <c r="F3277" s="23" t="s">
        <v>137</v>
      </c>
      <c r="G3277" s="23" t="s">
        <v>551</v>
      </c>
      <c r="H3277" s="32" t="s">
        <v>360</v>
      </c>
      <c r="I3277" s="32" t="s">
        <v>536</v>
      </c>
      <c r="J3277" s="135">
        <v>26</v>
      </c>
      <c r="K3277" s="28">
        <v>0.80769000000000002</v>
      </c>
      <c r="L3277" s="28">
        <f t="shared" si="92"/>
        <v>0.63319000000000003</v>
      </c>
      <c r="O3277" s="77">
        <v>0.66224000000000005</v>
      </c>
      <c r="BF3277" s="106"/>
    </row>
    <row r="3278" spans="1:58" x14ac:dyDescent="0.25">
      <c r="A3278" t="s">
        <v>17</v>
      </c>
      <c r="B3278" s="25">
        <v>2018</v>
      </c>
      <c r="C3278" s="25" t="s">
        <v>0</v>
      </c>
      <c r="D3278" s="25" t="s">
        <v>54</v>
      </c>
      <c r="E3278" s="25" t="s">
        <v>262</v>
      </c>
      <c r="F3278" s="23" t="s">
        <v>333</v>
      </c>
      <c r="G3278" s="23" t="s">
        <v>552</v>
      </c>
      <c r="H3278" s="32" t="s">
        <v>354</v>
      </c>
      <c r="I3278" s="32" t="s">
        <v>536</v>
      </c>
      <c r="J3278" s="135">
        <v>81</v>
      </c>
      <c r="K3278" s="28">
        <v>0.87653999999999999</v>
      </c>
      <c r="L3278" s="28">
        <f t="shared" si="92"/>
        <v>0.78173999999999999</v>
      </c>
      <c r="O3278" s="77">
        <v>0.64649000000000001</v>
      </c>
      <c r="BF3278" s="106"/>
    </row>
    <row r="3279" spans="1:58" x14ac:dyDescent="0.25">
      <c r="A3279" t="s">
        <v>17</v>
      </c>
      <c r="B3279" s="25">
        <v>2018</v>
      </c>
      <c r="C3279" s="25" t="s">
        <v>1</v>
      </c>
      <c r="D3279" s="25" t="s">
        <v>56</v>
      </c>
      <c r="E3279" s="25" t="s">
        <v>262</v>
      </c>
      <c r="F3279" s="23" t="s">
        <v>333</v>
      </c>
      <c r="G3279" s="23" t="s">
        <v>552</v>
      </c>
      <c r="H3279" s="32" t="s">
        <v>354</v>
      </c>
      <c r="I3279" s="32" t="s">
        <v>536</v>
      </c>
      <c r="J3279" s="135">
        <v>96</v>
      </c>
      <c r="K3279" s="28">
        <v>0.83333000000000002</v>
      </c>
      <c r="L3279" s="28">
        <f t="shared" si="92"/>
        <v>0.84355000000000002</v>
      </c>
      <c r="O3279" s="77">
        <v>0.66595000000000004</v>
      </c>
      <c r="BF3279" s="106"/>
    </row>
    <row r="3280" spans="1:58" x14ac:dyDescent="0.25">
      <c r="A3280" t="s">
        <v>17</v>
      </c>
      <c r="B3280" s="25">
        <v>2018</v>
      </c>
      <c r="C3280" s="25" t="s">
        <v>2</v>
      </c>
      <c r="D3280" s="25" t="s">
        <v>57</v>
      </c>
      <c r="E3280" s="25" t="s">
        <v>262</v>
      </c>
      <c r="F3280" s="23" t="s">
        <v>333</v>
      </c>
      <c r="G3280" s="23" t="s">
        <v>552</v>
      </c>
      <c r="H3280" s="32" t="s">
        <v>354</v>
      </c>
      <c r="I3280" s="32" t="s">
        <v>536</v>
      </c>
      <c r="J3280" s="135">
        <v>91</v>
      </c>
      <c r="K3280" s="28">
        <v>0.74724999999999997</v>
      </c>
      <c r="L3280" s="28">
        <f t="shared" si="92"/>
        <v>0.80210000000000004</v>
      </c>
      <c r="O3280" s="77">
        <v>0.65563000000000005</v>
      </c>
      <c r="BF3280" s="106"/>
    </row>
    <row r="3281" spans="1:58" x14ac:dyDescent="0.25">
      <c r="A3281" t="s">
        <v>17</v>
      </c>
      <c r="B3281" s="25">
        <v>2018</v>
      </c>
      <c r="C3281" s="25" t="s">
        <v>3</v>
      </c>
      <c r="D3281" s="25" t="s">
        <v>58</v>
      </c>
      <c r="E3281" s="25" t="s">
        <v>262</v>
      </c>
      <c r="F3281" s="23" t="s">
        <v>333</v>
      </c>
      <c r="G3281" s="23" t="s">
        <v>552</v>
      </c>
      <c r="H3281" s="32" t="s">
        <v>354</v>
      </c>
      <c r="I3281" s="32" t="s">
        <v>536</v>
      </c>
      <c r="J3281" s="135">
        <v>85</v>
      </c>
      <c r="K3281" s="28">
        <v>0.8</v>
      </c>
      <c r="L3281" s="28">
        <f t="shared" si="92"/>
        <v>0.79407000000000005</v>
      </c>
      <c r="O3281" s="77">
        <v>0.64424999999999999</v>
      </c>
      <c r="BF3281" s="106"/>
    </row>
    <row r="3282" spans="1:58" x14ac:dyDescent="0.25">
      <c r="A3282" t="s">
        <v>17</v>
      </c>
      <c r="B3282" s="25">
        <v>2019</v>
      </c>
      <c r="C3282" s="25" t="s">
        <v>0</v>
      </c>
      <c r="D3282" s="25" t="s">
        <v>59</v>
      </c>
      <c r="E3282" s="25" t="s">
        <v>262</v>
      </c>
      <c r="F3282" s="23" t="s">
        <v>333</v>
      </c>
      <c r="G3282" s="23" t="s">
        <v>552</v>
      </c>
      <c r="H3282" s="32" t="s">
        <v>354</v>
      </c>
      <c r="I3282" s="32" t="s">
        <v>536</v>
      </c>
      <c r="J3282" s="135">
        <v>75</v>
      </c>
      <c r="K3282" s="28">
        <v>0.85333000000000003</v>
      </c>
      <c r="L3282" s="28">
        <f t="shared" si="92"/>
        <v>0.76673000000000002</v>
      </c>
      <c r="O3282" s="77">
        <v>0.67745999999999995</v>
      </c>
      <c r="BF3282" s="106"/>
    </row>
    <row r="3283" spans="1:58" x14ac:dyDescent="0.25">
      <c r="A3283" t="s">
        <v>17</v>
      </c>
      <c r="B3283" s="25">
        <v>2019</v>
      </c>
      <c r="C3283" s="25" t="s">
        <v>1</v>
      </c>
      <c r="D3283" s="25" t="s">
        <v>60</v>
      </c>
      <c r="E3283" s="25" t="s">
        <v>262</v>
      </c>
      <c r="F3283" s="23" t="s">
        <v>333</v>
      </c>
      <c r="G3283" s="23" t="s">
        <v>552</v>
      </c>
      <c r="H3283" s="32" t="s">
        <v>354</v>
      </c>
      <c r="I3283" s="32" t="s">
        <v>536</v>
      </c>
      <c r="J3283" s="135">
        <v>92</v>
      </c>
      <c r="K3283" s="28">
        <v>0.89129999999999998</v>
      </c>
      <c r="L3283" s="28">
        <f t="shared" si="92"/>
        <v>0.81303999999999998</v>
      </c>
      <c r="O3283" s="77">
        <v>0.69386000000000003</v>
      </c>
      <c r="BF3283" s="106"/>
    </row>
    <row r="3284" spans="1:58" x14ac:dyDescent="0.25">
      <c r="A3284" t="s">
        <v>17</v>
      </c>
      <c r="B3284" s="25">
        <v>2019</v>
      </c>
      <c r="C3284" s="25" t="s">
        <v>2</v>
      </c>
      <c r="D3284" s="25" t="s">
        <v>61</v>
      </c>
      <c r="E3284" s="25" t="s">
        <v>262</v>
      </c>
      <c r="F3284" s="23" t="s">
        <v>333</v>
      </c>
      <c r="G3284" s="23" t="s">
        <v>552</v>
      </c>
      <c r="H3284" s="32" t="s">
        <v>354</v>
      </c>
      <c r="I3284" s="32" t="s">
        <v>536</v>
      </c>
      <c r="J3284" s="135">
        <v>71</v>
      </c>
      <c r="K3284" s="28">
        <v>0.85914999999999997</v>
      </c>
      <c r="L3284" s="28">
        <f t="shared" si="92"/>
        <v>0.80633999999999995</v>
      </c>
      <c r="O3284" s="77">
        <v>0.68513999999999997</v>
      </c>
      <c r="BF3284" s="106"/>
    </row>
    <row r="3285" spans="1:58" x14ac:dyDescent="0.25">
      <c r="A3285" t="s">
        <v>17</v>
      </c>
      <c r="B3285" s="25">
        <v>2019</v>
      </c>
      <c r="C3285" s="25" t="s">
        <v>3</v>
      </c>
      <c r="D3285" s="25" t="s">
        <v>62</v>
      </c>
      <c r="E3285" s="25" t="s">
        <v>262</v>
      </c>
      <c r="F3285" s="23" t="s">
        <v>333</v>
      </c>
      <c r="G3285" s="23" t="s">
        <v>552</v>
      </c>
      <c r="H3285" s="32" t="s">
        <v>354</v>
      </c>
      <c r="I3285" s="32" t="s">
        <v>536</v>
      </c>
      <c r="J3285" s="135">
        <v>81</v>
      </c>
      <c r="K3285" s="28">
        <v>0.90122999999999998</v>
      </c>
      <c r="L3285" s="28">
        <f t="shared" si="92"/>
        <v>0.74029</v>
      </c>
      <c r="O3285" s="77">
        <v>0.67325000000000002</v>
      </c>
      <c r="BF3285" s="106"/>
    </row>
    <row r="3286" spans="1:58" x14ac:dyDescent="0.25">
      <c r="A3286" t="s">
        <v>17</v>
      </c>
      <c r="B3286" s="25">
        <v>2020</v>
      </c>
      <c r="C3286" s="25" t="s">
        <v>0</v>
      </c>
      <c r="D3286" s="25" t="s">
        <v>63</v>
      </c>
      <c r="E3286" s="25" t="s">
        <v>262</v>
      </c>
      <c r="F3286" s="23" t="s">
        <v>333</v>
      </c>
      <c r="G3286" s="23" t="s">
        <v>552</v>
      </c>
      <c r="H3286" s="32" t="s">
        <v>354</v>
      </c>
      <c r="I3286" s="32" t="s">
        <v>536</v>
      </c>
      <c r="J3286" s="135">
        <v>83</v>
      </c>
      <c r="K3286" s="28">
        <v>0.55422000000000005</v>
      </c>
      <c r="L3286" s="28">
        <f t="shared" si="92"/>
        <v>0.71514</v>
      </c>
      <c r="O3286" s="77">
        <v>0.68518000000000001</v>
      </c>
      <c r="BF3286" s="106"/>
    </row>
    <row r="3287" spans="1:58" x14ac:dyDescent="0.25">
      <c r="A3287" t="s">
        <v>17</v>
      </c>
      <c r="B3287" s="25">
        <v>2020</v>
      </c>
      <c r="C3287" s="25" t="s">
        <v>1</v>
      </c>
      <c r="D3287" s="25" t="s">
        <v>64</v>
      </c>
      <c r="E3287" s="25" t="s">
        <v>262</v>
      </c>
      <c r="F3287" s="23" t="s">
        <v>333</v>
      </c>
      <c r="G3287" s="23" t="s">
        <v>552</v>
      </c>
      <c r="H3287" s="32" t="s">
        <v>354</v>
      </c>
      <c r="I3287" s="32" t="s">
        <v>536</v>
      </c>
      <c r="J3287" s="135">
        <v>33</v>
      </c>
      <c r="K3287" s="28">
        <v>0.39394000000000001</v>
      </c>
      <c r="L3287" s="28">
        <f t="shared" si="92"/>
        <v>0.74841999999999997</v>
      </c>
      <c r="O3287" s="77">
        <v>0.67054000000000002</v>
      </c>
      <c r="BF3287" s="106"/>
    </row>
    <row r="3288" spans="1:58" x14ac:dyDescent="0.25">
      <c r="A3288" t="s">
        <v>17</v>
      </c>
      <c r="B3288" s="25">
        <v>2020</v>
      </c>
      <c r="C3288" s="25" t="s">
        <v>2</v>
      </c>
      <c r="D3288" s="25" t="s">
        <v>65</v>
      </c>
      <c r="E3288" s="25" t="s">
        <v>262</v>
      </c>
      <c r="F3288" s="23" t="s">
        <v>333</v>
      </c>
      <c r="G3288" s="23" t="s">
        <v>552</v>
      </c>
      <c r="H3288" s="32" t="s">
        <v>354</v>
      </c>
      <c r="I3288" s="32" t="s">
        <v>536</v>
      </c>
      <c r="J3288" s="135">
        <v>45</v>
      </c>
      <c r="K3288" s="28">
        <v>0.37778</v>
      </c>
      <c r="L3288" s="28">
        <f t="shared" si="92"/>
        <v>0.73358000000000001</v>
      </c>
      <c r="O3288" s="77">
        <v>0.68157999999999996</v>
      </c>
      <c r="BF3288" s="106"/>
    </row>
    <row r="3289" spans="1:58" x14ac:dyDescent="0.25">
      <c r="A3289" t="s">
        <v>17</v>
      </c>
      <c r="B3289" s="25">
        <v>2020</v>
      </c>
      <c r="C3289" s="25" t="s">
        <v>3</v>
      </c>
      <c r="D3289" s="25" t="s">
        <v>66</v>
      </c>
      <c r="E3289" s="25" t="s">
        <v>262</v>
      </c>
      <c r="F3289" s="23" t="s">
        <v>333</v>
      </c>
      <c r="G3289" s="23" t="s">
        <v>552</v>
      </c>
      <c r="H3289" s="32" t="s">
        <v>354</v>
      </c>
      <c r="I3289" s="32" t="s">
        <v>536</v>
      </c>
      <c r="J3289" s="135">
        <v>83</v>
      </c>
      <c r="K3289" s="28">
        <v>0.46988000000000002</v>
      </c>
      <c r="L3289" s="28">
        <f t="shared" si="92"/>
        <v>0.76832</v>
      </c>
      <c r="O3289" s="77">
        <v>0.67688999999999999</v>
      </c>
      <c r="BF3289" s="106"/>
    </row>
    <row r="3290" spans="1:58" x14ac:dyDescent="0.25">
      <c r="A3290" t="s">
        <v>17</v>
      </c>
      <c r="B3290" s="25">
        <v>2021</v>
      </c>
      <c r="C3290" s="25" t="s">
        <v>0</v>
      </c>
      <c r="D3290" s="25" t="s">
        <v>67</v>
      </c>
      <c r="E3290" s="25" t="s">
        <v>262</v>
      </c>
      <c r="F3290" s="23" t="s">
        <v>333</v>
      </c>
      <c r="G3290" s="23" t="s">
        <v>552</v>
      </c>
      <c r="H3290" s="32" t="s">
        <v>354</v>
      </c>
      <c r="I3290" s="32" t="s">
        <v>536</v>
      </c>
      <c r="J3290" s="135">
        <v>87</v>
      </c>
      <c r="K3290" s="28">
        <v>0.67815999999999999</v>
      </c>
      <c r="L3290" s="28">
        <f t="shared" si="92"/>
        <v>0.79437000000000002</v>
      </c>
      <c r="O3290" s="77">
        <v>0.72143000000000002</v>
      </c>
      <c r="BF3290" s="106"/>
    </row>
    <row r="3291" spans="1:58" x14ac:dyDescent="0.25">
      <c r="A3291" t="s">
        <v>17</v>
      </c>
      <c r="B3291" s="25">
        <v>2021</v>
      </c>
      <c r="C3291" s="25" t="s">
        <v>1</v>
      </c>
      <c r="D3291" s="25" t="s">
        <v>68</v>
      </c>
      <c r="E3291" s="25" t="s">
        <v>262</v>
      </c>
      <c r="F3291" s="23" t="s">
        <v>333</v>
      </c>
      <c r="G3291" s="23" t="s">
        <v>552</v>
      </c>
      <c r="H3291" s="32" t="s">
        <v>354</v>
      </c>
      <c r="I3291" s="32" t="s">
        <v>536</v>
      </c>
      <c r="J3291" s="135">
        <v>90</v>
      </c>
      <c r="K3291" s="28">
        <v>0.64444000000000001</v>
      </c>
      <c r="L3291" s="28">
        <f t="shared" si="92"/>
        <v>0.74253000000000002</v>
      </c>
      <c r="O3291" s="77">
        <v>0.71777999999999997</v>
      </c>
      <c r="BF3291" s="106"/>
    </row>
    <row r="3292" spans="1:58" x14ac:dyDescent="0.25">
      <c r="A3292" t="s">
        <v>17</v>
      </c>
      <c r="B3292" s="25">
        <v>2021</v>
      </c>
      <c r="C3292" s="25" t="s">
        <v>2</v>
      </c>
      <c r="D3292" s="25" t="s">
        <v>69</v>
      </c>
      <c r="E3292" s="25" t="s">
        <v>262</v>
      </c>
      <c r="F3292" s="23" t="s">
        <v>333</v>
      </c>
      <c r="G3292" s="23" t="s">
        <v>552</v>
      </c>
      <c r="H3292" s="32" t="s">
        <v>354</v>
      </c>
      <c r="I3292" s="32" t="s">
        <v>536</v>
      </c>
      <c r="J3292" s="135">
        <v>78</v>
      </c>
      <c r="K3292" s="28">
        <v>0.79486999999999997</v>
      </c>
      <c r="L3292" s="28">
        <f t="shared" si="92"/>
        <v>0.80062999999999995</v>
      </c>
      <c r="O3292" s="77">
        <v>0.72623000000000004</v>
      </c>
      <c r="BF3292" s="106"/>
    </row>
    <row r="3293" spans="1:58" x14ac:dyDescent="0.25">
      <c r="A3293" t="s">
        <v>17</v>
      </c>
      <c r="B3293" s="25">
        <v>2021</v>
      </c>
      <c r="C3293" s="25" t="s">
        <v>3</v>
      </c>
      <c r="D3293" s="25" t="s">
        <v>70</v>
      </c>
      <c r="E3293" s="25" t="s">
        <v>262</v>
      </c>
      <c r="F3293" s="23" t="s">
        <v>333</v>
      </c>
      <c r="G3293" s="23" t="s">
        <v>552</v>
      </c>
      <c r="H3293" s="32" t="s">
        <v>354</v>
      </c>
      <c r="I3293" s="32" t="s">
        <v>536</v>
      </c>
      <c r="J3293" s="135">
        <v>84</v>
      </c>
      <c r="K3293" s="28">
        <v>0.79762</v>
      </c>
      <c r="L3293" s="28">
        <f t="shared" si="92"/>
        <v>0.81560999999999995</v>
      </c>
      <c r="O3293" s="77">
        <v>0.70416999999999996</v>
      </c>
      <c r="BF3293" s="106"/>
    </row>
    <row r="3294" spans="1:58" x14ac:dyDescent="0.25">
      <c r="A3294" t="s">
        <v>17</v>
      </c>
      <c r="B3294" s="25">
        <v>2022</v>
      </c>
      <c r="C3294" s="25" t="s">
        <v>0</v>
      </c>
      <c r="D3294" s="25" t="s">
        <v>71</v>
      </c>
      <c r="E3294" s="25" t="s">
        <v>262</v>
      </c>
      <c r="F3294" s="23" t="s">
        <v>333</v>
      </c>
      <c r="G3294" s="23" t="s">
        <v>552</v>
      </c>
      <c r="H3294" s="32" t="s">
        <v>354</v>
      </c>
      <c r="I3294" s="32" t="s">
        <v>536</v>
      </c>
      <c r="J3294" s="135">
        <v>84</v>
      </c>
      <c r="K3294" s="28">
        <v>0.77381</v>
      </c>
      <c r="L3294" s="28">
        <f t="shared" si="92"/>
        <v>0.78637999999999997</v>
      </c>
      <c r="O3294" s="77">
        <v>0.71772000000000002</v>
      </c>
      <c r="BF3294" s="106"/>
    </row>
    <row r="3295" spans="1:58" x14ac:dyDescent="0.25">
      <c r="A3295" t="s">
        <v>17</v>
      </c>
      <c r="B3295" s="25">
        <v>2022</v>
      </c>
      <c r="C3295" s="25" t="s">
        <v>1</v>
      </c>
      <c r="D3295" s="25" t="s">
        <v>72</v>
      </c>
      <c r="E3295" s="25" t="s">
        <v>262</v>
      </c>
      <c r="F3295" s="23" t="s">
        <v>333</v>
      </c>
      <c r="G3295" s="23" t="s">
        <v>552</v>
      </c>
      <c r="H3295" s="32" t="s">
        <v>354</v>
      </c>
      <c r="I3295" s="32" t="s">
        <v>536</v>
      </c>
      <c r="J3295" s="135">
        <v>86</v>
      </c>
      <c r="K3295" s="28">
        <v>0.75580999999999998</v>
      </c>
      <c r="L3295" s="28">
        <f t="shared" si="92"/>
        <v>0.80869999999999997</v>
      </c>
      <c r="O3295" s="77">
        <v>0.71509999999999996</v>
      </c>
      <c r="BF3295" s="106"/>
    </row>
    <row r="3296" spans="1:58" x14ac:dyDescent="0.25">
      <c r="A3296" t="s">
        <v>17</v>
      </c>
      <c r="B3296" s="25">
        <v>2022</v>
      </c>
      <c r="C3296" s="25" t="s">
        <v>2</v>
      </c>
      <c r="D3296" s="25" t="s">
        <v>73</v>
      </c>
      <c r="E3296" s="25" t="s">
        <v>262</v>
      </c>
      <c r="F3296" s="23" t="s">
        <v>333</v>
      </c>
      <c r="G3296" s="23" t="s">
        <v>552</v>
      </c>
      <c r="H3296" s="32" t="s">
        <v>354</v>
      </c>
      <c r="I3296" s="32" t="s">
        <v>536</v>
      </c>
      <c r="J3296" s="135">
        <v>98</v>
      </c>
      <c r="K3296" s="28">
        <v>0.82652999999999999</v>
      </c>
      <c r="L3296" s="28">
        <f t="shared" si="92"/>
        <v>0.81728000000000001</v>
      </c>
      <c r="O3296" s="77">
        <v>0.71452000000000004</v>
      </c>
      <c r="BF3296" s="106"/>
    </row>
    <row r="3297" spans="1:58" x14ac:dyDescent="0.25">
      <c r="A3297" t="s">
        <v>17</v>
      </c>
      <c r="B3297" s="25">
        <v>2022</v>
      </c>
      <c r="C3297" s="25" t="s">
        <v>3</v>
      </c>
      <c r="D3297" s="25" t="s">
        <v>493</v>
      </c>
      <c r="E3297" s="25" t="s">
        <v>262</v>
      </c>
      <c r="F3297" s="23" t="s">
        <v>333</v>
      </c>
      <c r="G3297" s="23" t="s">
        <v>552</v>
      </c>
      <c r="H3297" s="32" t="s">
        <v>354</v>
      </c>
      <c r="I3297" s="32" t="s">
        <v>536</v>
      </c>
      <c r="J3297" s="135">
        <v>63</v>
      </c>
      <c r="K3297" s="28">
        <v>0.65078999999999998</v>
      </c>
      <c r="L3297" s="28">
        <f t="shared" si="92"/>
        <v>0.77337999999999996</v>
      </c>
      <c r="O3297" s="77">
        <v>0.68925999999999998</v>
      </c>
      <c r="BF3297" s="106"/>
    </row>
    <row r="3298" spans="1:58" x14ac:dyDescent="0.25">
      <c r="A3298" t="s">
        <v>17</v>
      </c>
      <c r="B3298" s="25">
        <v>2023</v>
      </c>
      <c r="C3298" s="25" t="s">
        <v>0</v>
      </c>
      <c r="D3298" s="25" t="s">
        <v>537</v>
      </c>
      <c r="E3298" s="25" t="s">
        <v>262</v>
      </c>
      <c r="F3298" s="23" t="s">
        <v>333</v>
      </c>
      <c r="G3298" s="23" t="s">
        <v>552</v>
      </c>
      <c r="H3298" s="32" t="s">
        <v>354</v>
      </c>
      <c r="I3298" s="32" t="s">
        <v>536</v>
      </c>
      <c r="J3298" s="135">
        <v>71</v>
      </c>
      <c r="K3298" s="28">
        <v>0.73238999999999999</v>
      </c>
      <c r="L3298" s="28">
        <f t="shared" si="92"/>
        <v>0.73377999999999999</v>
      </c>
      <c r="O3298" s="77">
        <v>0.66224000000000005</v>
      </c>
      <c r="BF3298" s="106"/>
    </row>
    <row r="3299" spans="1:58" x14ac:dyDescent="0.25">
      <c r="A3299" t="s">
        <v>17</v>
      </c>
      <c r="B3299" s="25">
        <v>2018</v>
      </c>
      <c r="C3299" s="25" t="s">
        <v>0</v>
      </c>
      <c r="D3299" s="25" t="s">
        <v>54</v>
      </c>
      <c r="E3299" s="25" t="s">
        <v>138</v>
      </c>
      <c r="F3299" s="23" t="s">
        <v>139</v>
      </c>
      <c r="G3299" s="23" t="s">
        <v>548</v>
      </c>
      <c r="H3299" s="32" t="s">
        <v>361</v>
      </c>
      <c r="I3299" s="32" t="s">
        <v>536</v>
      </c>
      <c r="J3299" s="135">
        <v>53</v>
      </c>
      <c r="K3299" s="28">
        <v>0.88678999999999997</v>
      </c>
      <c r="L3299" s="28">
        <f t="shared" si="92"/>
        <v>0.81784000000000001</v>
      </c>
      <c r="O3299" s="77">
        <v>0.64649000000000001</v>
      </c>
      <c r="BF3299" s="106"/>
    </row>
    <row r="3300" spans="1:58" x14ac:dyDescent="0.25">
      <c r="A3300" t="s">
        <v>17</v>
      </c>
      <c r="B3300" s="25">
        <v>2018</v>
      </c>
      <c r="C3300" s="25" t="s">
        <v>1</v>
      </c>
      <c r="D3300" s="25" t="s">
        <v>56</v>
      </c>
      <c r="E3300" s="25" t="s">
        <v>138</v>
      </c>
      <c r="F3300" s="23" t="s">
        <v>139</v>
      </c>
      <c r="G3300" s="23" t="s">
        <v>548</v>
      </c>
      <c r="H3300" s="32" t="s">
        <v>361</v>
      </c>
      <c r="I3300" s="32" t="s">
        <v>536</v>
      </c>
      <c r="J3300" s="135">
        <v>62</v>
      </c>
      <c r="K3300" s="28">
        <v>0.93547999999999998</v>
      </c>
      <c r="L3300" s="28">
        <f t="shared" si="92"/>
        <v>0.77205000000000001</v>
      </c>
      <c r="O3300" s="77">
        <v>0.66595000000000004</v>
      </c>
      <c r="BF3300" s="106"/>
    </row>
    <row r="3301" spans="1:58" x14ac:dyDescent="0.25">
      <c r="A3301" t="s">
        <v>17</v>
      </c>
      <c r="B3301" s="25">
        <v>2018</v>
      </c>
      <c r="C3301" s="25" t="s">
        <v>2</v>
      </c>
      <c r="D3301" s="25" t="s">
        <v>57</v>
      </c>
      <c r="E3301" s="25" t="s">
        <v>138</v>
      </c>
      <c r="F3301" s="23" t="s">
        <v>139</v>
      </c>
      <c r="G3301" s="23" t="s">
        <v>548</v>
      </c>
      <c r="H3301" s="32" t="s">
        <v>361</v>
      </c>
      <c r="I3301" s="32" t="s">
        <v>536</v>
      </c>
      <c r="J3301" s="135">
        <v>74</v>
      </c>
      <c r="K3301" s="28">
        <v>0.94594999999999996</v>
      </c>
      <c r="L3301" s="28">
        <f t="shared" si="92"/>
        <v>0.79268000000000005</v>
      </c>
      <c r="O3301" s="77">
        <v>0.65563000000000005</v>
      </c>
      <c r="BF3301" s="106"/>
    </row>
    <row r="3302" spans="1:58" x14ac:dyDescent="0.25">
      <c r="A3302" t="s">
        <v>17</v>
      </c>
      <c r="B3302" s="25">
        <v>2018</v>
      </c>
      <c r="C3302" s="25" t="s">
        <v>3</v>
      </c>
      <c r="D3302" s="25" t="s">
        <v>58</v>
      </c>
      <c r="E3302" s="25" t="s">
        <v>138</v>
      </c>
      <c r="F3302" s="23" t="s">
        <v>139</v>
      </c>
      <c r="G3302" s="23" t="s">
        <v>548</v>
      </c>
      <c r="H3302" s="32" t="s">
        <v>361</v>
      </c>
      <c r="I3302" s="32" t="s">
        <v>536</v>
      </c>
      <c r="J3302" s="135">
        <v>81</v>
      </c>
      <c r="K3302" s="28">
        <v>0.88888999999999996</v>
      </c>
      <c r="L3302" s="28">
        <f t="shared" si="92"/>
        <v>0.76368999999999998</v>
      </c>
      <c r="O3302" s="77">
        <v>0.64424999999999999</v>
      </c>
      <c r="BF3302" s="106"/>
    </row>
    <row r="3303" spans="1:58" x14ac:dyDescent="0.25">
      <c r="A3303" t="s">
        <v>17</v>
      </c>
      <c r="B3303" s="25">
        <v>2019</v>
      </c>
      <c r="C3303" s="25" t="s">
        <v>0</v>
      </c>
      <c r="D3303" s="25" t="s">
        <v>59</v>
      </c>
      <c r="E3303" s="25" t="s">
        <v>138</v>
      </c>
      <c r="F3303" s="23" t="s">
        <v>139</v>
      </c>
      <c r="G3303" s="23" t="s">
        <v>548</v>
      </c>
      <c r="H3303" s="32" t="s">
        <v>361</v>
      </c>
      <c r="I3303" s="32" t="s">
        <v>536</v>
      </c>
      <c r="J3303" s="135">
        <v>73</v>
      </c>
      <c r="K3303" s="28">
        <v>0.84931999999999996</v>
      </c>
      <c r="L3303" s="28">
        <f t="shared" si="92"/>
        <v>0.79601999999999995</v>
      </c>
      <c r="O3303" s="77">
        <v>0.67745999999999995</v>
      </c>
      <c r="BF3303" s="106"/>
    </row>
    <row r="3304" spans="1:58" x14ac:dyDescent="0.25">
      <c r="A3304" t="s">
        <v>17</v>
      </c>
      <c r="B3304" s="25">
        <v>2019</v>
      </c>
      <c r="C3304" s="25" t="s">
        <v>1</v>
      </c>
      <c r="D3304" s="25" t="s">
        <v>60</v>
      </c>
      <c r="E3304" s="25" t="s">
        <v>138</v>
      </c>
      <c r="F3304" s="23" t="s">
        <v>139</v>
      </c>
      <c r="G3304" s="23" t="s">
        <v>548</v>
      </c>
      <c r="H3304" s="32" t="s">
        <v>361</v>
      </c>
      <c r="I3304" s="32" t="s">
        <v>536</v>
      </c>
      <c r="J3304" s="135">
        <v>72</v>
      </c>
      <c r="K3304" s="28">
        <v>0.93056000000000005</v>
      </c>
      <c r="L3304" s="28">
        <f t="shared" si="92"/>
        <v>0.79037000000000002</v>
      </c>
      <c r="O3304" s="77">
        <v>0.69386000000000003</v>
      </c>
      <c r="BF3304" s="106"/>
    </row>
    <row r="3305" spans="1:58" x14ac:dyDescent="0.25">
      <c r="A3305" t="s">
        <v>17</v>
      </c>
      <c r="B3305" s="25">
        <v>2019</v>
      </c>
      <c r="C3305" s="25" t="s">
        <v>2</v>
      </c>
      <c r="D3305" s="25" t="s">
        <v>61</v>
      </c>
      <c r="E3305" s="25" t="s">
        <v>138</v>
      </c>
      <c r="F3305" s="23" t="s">
        <v>139</v>
      </c>
      <c r="G3305" s="23" t="s">
        <v>548</v>
      </c>
      <c r="H3305" s="32" t="s">
        <v>361</v>
      </c>
      <c r="I3305" s="32" t="s">
        <v>536</v>
      </c>
      <c r="J3305" s="135">
        <v>72</v>
      </c>
      <c r="K3305" s="28">
        <v>0.95833000000000002</v>
      </c>
      <c r="L3305" s="28">
        <f t="shared" si="92"/>
        <v>0.83796999999999999</v>
      </c>
      <c r="O3305" s="77">
        <v>0.68513999999999997</v>
      </c>
      <c r="BF3305" s="106"/>
    </row>
    <row r="3306" spans="1:58" x14ac:dyDescent="0.25">
      <c r="A3306" t="s">
        <v>17</v>
      </c>
      <c r="B3306" s="25">
        <v>2019</v>
      </c>
      <c r="C3306" s="25" t="s">
        <v>3</v>
      </c>
      <c r="D3306" s="25" t="s">
        <v>62</v>
      </c>
      <c r="E3306" s="25" t="s">
        <v>138</v>
      </c>
      <c r="F3306" s="23" t="s">
        <v>139</v>
      </c>
      <c r="G3306" s="23" t="s">
        <v>548</v>
      </c>
      <c r="H3306" s="32" t="s">
        <v>361</v>
      </c>
      <c r="I3306" s="32" t="s">
        <v>536</v>
      </c>
      <c r="J3306" s="135">
        <v>85</v>
      </c>
      <c r="K3306" s="28">
        <v>0.92940999999999996</v>
      </c>
      <c r="L3306" s="28">
        <f t="shared" si="92"/>
        <v>0.82630999999999999</v>
      </c>
      <c r="O3306" s="77">
        <v>0.67325000000000002</v>
      </c>
      <c r="BF3306" s="106"/>
    </row>
    <row r="3307" spans="1:58" x14ac:dyDescent="0.25">
      <c r="A3307" t="s">
        <v>17</v>
      </c>
      <c r="B3307" s="25">
        <v>2020</v>
      </c>
      <c r="C3307" s="25" t="s">
        <v>0</v>
      </c>
      <c r="D3307" s="25" t="s">
        <v>63</v>
      </c>
      <c r="E3307" s="25" t="s">
        <v>138</v>
      </c>
      <c r="F3307" s="23" t="s">
        <v>139</v>
      </c>
      <c r="G3307" s="23" t="s">
        <v>548</v>
      </c>
      <c r="H3307" s="32" t="s">
        <v>361</v>
      </c>
      <c r="I3307" s="32" t="s">
        <v>536</v>
      </c>
      <c r="J3307" s="135">
        <v>85</v>
      </c>
      <c r="K3307" s="28">
        <v>0.89412000000000003</v>
      </c>
      <c r="L3307" s="28">
        <f t="shared" si="92"/>
        <v>0.79549000000000003</v>
      </c>
      <c r="O3307" s="77">
        <v>0.68518000000000001</v>
      </c>
      <c r="BF3307" s="106"/>
    </row>
    <row r="3308" spans="1:58" x14ac:dyDescent="0.25">
      <c r="A3308" t="s">
        <v>17</v>
      </c>
      <c r="B3308" s="25">
        <v>2020</v>
      </c>
      <c r="C3308" s="25" t="s">
        <v>1</v>
      </c>
      <c r="D3308" s="25" t="s">
        <v>64</v>
      </c>
      <c r="E3308" s="25" t="s">
        <v>138</v>
      </c>
      <c r="F3308" s="23" t="s">
        <v>139</v>
      </c>
      <c r="G3308" s="23" t="s">
        <v>548</v>
      </c>
      <c r="H3308" s="32" t="s">
        <v>361</v>
      </c>
      <c r="I3308" s="32" t="s">
        <v>536</v>
      </c>
      <c r="J3308" s="135">
        <v>39</v>
      </c>
      <c r="K3308" s="28">
        <v>0.82050999999999996</v>
      </c>
      <c r="L3308" s="28">
        <f t="shared" si="92"/>
        <v>0.70469999999999999</v>
      </c>
      <c r="O3308" s="77">
        <v>0.67054000000000002</v>
      </c>
      <c r="BF3308" s="106"/>
    </row>
    <row r="3309" spans="1:58" x14ac:dyDescent="0.25">
      <c r="A3309" t="s">
        <v>17</v>
      </c>
      <c r="B3309" s="25">
        <v>2020</v>
      </c>
      <c r="C3309" s="25" t="s">
        <v>2</v>
      </c>
      <c r="D3309" s="25" t="s">
        <v>65</v>
      </c>
      <c r="E3309" s="25" t="s">
        <v>138</v>
      </c>
      <c r="F3309" s="23" t="s">
        <v>139</v>
      </c>
      <c r="G3309" s="23" t="s">
        <v>548</v>
      </c>
      <c r="H3309" s="32" t="s">
        <v>361</v>
      </c>
      <c r="I3309" s="32" t="s">
        <v>536</v>
      </c>
      <c r="J3309" s="135">
        <v>47</v>
      </c>
      <c r="K3309" s="28">
        <v>0.85106000000000004</v>
      </c>
      <c r="L3309" s="28">
        <f t="shared" si="92"/>
        <v>0.72748000000000002</v>
      </c>
      <c r="O3309" s="77">
        <v>0.68157999999999996</v>
      </c>
      <c r="BF3309" s="106"/>
    </row>
    <row r="3310" spans="1:58" x14ac:dyDescent="0.25">
      <c r="A3310" t="s">
        <v>17</v>
      </c>
      <c r="B3310" s="25">
        <v>2020</v>
      </c>
      <c r="C3310" s="25" t="s">
        <v>3</v>
      </c>
      <c r="D3310" s="25" t="s">
        <v>66</v>
      </c>
      <c r="E3310" s="25" t="s">
        <v>138</v>
      </c>
      <c r="F3310" s="23" t="s">
        <v>139</v>
      </c>
      <c r="G3310" s="23" t="s">
        <v>548</v>
      </c>
      <c r="H3310" s="32" t="s">
        <v>361</v>
      </c>
      <c r="I3310" s="32" t="s">
        <v>536</v>
      </c>
      <c r="J3310" s="135">
        <v>70</v>
      </c>
      <c r="K3310" s="28">
        <v>0.84286000000000005</v>
      </c>
      <c r="L3310" s="28">
        <f t="shared" si="92"/>
        <v>0.83509</v>
      </c>
      <c r="O3310" s="77">
        <v>0.67688999999999999</v>
      </c>
      <c r="BF3310" s="106"/>
    </row>
    <row r="3311" spans="1:58" x14ac:dyDescent="0.25">
      <c r="A3311" t="s">
        <v>17</v>
      </c>
      <c r="B3311" s="25">
        <v>2021</v>
      </c>
      <c r="C3311" s="25" t="s">
        <v>0</v>
      </c>
      <c r="D3311" s="25" t="s">
        <v>67</v>
      </c>
      <c r="E3311" s="25" t="s">
        <v>138</v>
      </c>
      <c r="F3311" s="23" t="s">
        <v>139</v>
      </c>
      <c r="G3311" s="23" t="s">
        <v>548</v>
      </c>
      <c r="H3311" s="32" t="s">
        <v>361</v>
      </c>
      <c r="I3311" s="32" t="s">
        <v>536</v>
      </c>
      <c r="J3311" s="135">
        <v>74</v>
      </c>
      <c r="K3311" s="28">
        <v>0.75675999999999999</v>
      </c>
      <c r="L3311" s="28">
        <f t="shared" si="92"/>
        <v>0.76617000000000002</v>
      </c>
      <c r="O3311" s="77">
        <v>0.72143000000000002</v>
      </c>
      <c r="BF3311" s="106"/>
    </row>
    <row r="3312" spans="1:58" x14ac:dyDescent="0.25">
      <c r="A3312" t="s">
        <v>17</v>
      </c>
      <c r="B3312" s="25">
        <v>2021</v>
      </c>
      <c r="C3312" s="25" t="s">
        <v>1</v>
      </c>
      <c r="D3312" s="25" t="s">
        <v>68</v>
      </c>
      <c r="E3312" s="25" t="s">
        <v>138</v>
      </c>
      <c r="F3312" s="23" t="s">
        <v>139</v>
      </c>
      <c r="G3312" s="23" t="s">
        <v>548</v>
      </c>
      <c r="H3312" s="32" t="s">
        <v>361</v>
      </c>
      <c r="I3312" s="32" t="s">
        <v>536</v>
      </c>
      <c r="J3312" s="135">
        <v>70</v>
      </c>
      <c r="K3312" s="28">
        <v>0.94286000000000003</v>
      </c>
      <c r="L3312" s="28">
        <f t="shared" si="92"/>
        <v>0.78049000000000002</v>
      </c>
      <c r="O3312" s="77">
        <v>0.71777999999999997</v>
      </c>
      <c r="BF3312" s="106"/>
    </row>
    <row r="3313" spans="1:58" x14ac:dyDescent="0.25">
      <c r="A3313" t="s">
        <v>17</v>
      </c>
      <c r="B3313" s="25">
        <v>2021</v>
      </c>
      <c r="C3313" s="25" t="s">
        <v>2</v>
      </c>
      <c r="D3313" s="25" t="s">
        <v>69</v>
      </c>
      <c r="E3313" s="25" t="s">
        <v>138</v>
      </c>
      <c r="F3313" s="23" t="s">
        <v>139</v>
      </c>
      <c r="G3313" s="23" t="s">
        <v>548</v>
      </c>
      <c r="H3313" s="32" t="s">
        <v>361</v>
      </c>
      <c r="I3313" s="32" t="s">
        <v>536</v>
      </c>
      <c r="J3313" s="135">
        <v>73</v>
      </c>
      <c r="K3313" s="28">
        <v>0.86301000000000005</v>
      </c>
      <c r="L3313" s="28">
        <f t="shared" si="92"/>
        <v>0.76788999999999996</v>
      </c>
      <c r="O3313" s="77">
        <v>0.72623000000000004</v>
      </c>
      <c r="BF3313" s="106"/>
    </row>
    <row r="3314" spans="1:58" x14ac:dyDescent="0.25">
      <c r="A3314" t="s">
        <v>17</v>
      </c>
      <c r="B3314" s="25">
        <v>2021</v>
      </c>
      <c r="C3314" s="25" t="s">
        <v>3</v>
      </c>
      <c r="D3314" s="25" t="s">
        <v>70</v>
      </c>
      <c r="E3314" s="25" t="s">
        <v>138</v>
      </c>
      <c r="F3314" s="23" t="s">
        <v>139</v>
      </c>
      <c r="G3314" s="23" t="s">
        <v>548</v>
      </c>
      <c r="H3314" s="32" t="s">
        <v>361</v>
      </c>
      <c r="I3314" s="32" t="s">
        <v>536</v>
      </c>
      <c r="J3314" s="135">
        <v>72</v>
      </c>
      <c r="K3314" s="28">
        <v>0.90278000000000003</v>
      </c>
      <c r="L3314" s="28">
        <f t="shared" si="92"/>
        <v>0.82776000000000005</v>
      </c>
      <c r="O3314" s="77">
        <v>0.70416999999999996</v>
      </c>
      <c r="BF3314" s="106"/>
    </row>
    <row r="3315" spans="1:58" x14ac:dyDescent="0.25">
      <c r="A3315" t="s">
        <v>17</v>
      </c>
      <c r="B3315" s="25">
        <v>2022</v>
      </c>
      <c r="C3315" s="25" t="s">
        <v>0</v>
      </c>
      <c r="D3315" s="25" t="s">
        <v>71</v>
      </c>
      <c r="E3315" s="25" t="s">
        <v>138</v>
      </c>
      <c r="F3315" s="23" t="s">
        <v>139</v>
      </c>
      <c r="G3315" s="23" t="s">
        <v>548</v>
      </c>
      <c r="H3315" s="32" t="s">
        <v>361</v>
      </c>
      <c r="I3315" s="32" t="s">
        <v>536</v>
      </c>
      <c r="J3315" s="135">
        <v>71</v>
      </c>
      <c r="K3315" s="28">
        <v>0.94366000000000005</v>
      </c>
      <c r="L3315" s="28">
        <f t="shared" si="92"/>
        <v>0.85665999999999998</v>
      </c>
      <c r="O3315" s="77">
        <v>0.71772000000000002</v>
      </c>
      <c r="BF3315" s="106"/>
    </row>
    <row r="3316" spans="1:58" x14ac:dyDescent="0.25">
      <c r="A3316" t="s">
        <v>17</v>
      </c>
      <c r="B3316" s="25">
        <v>2022</v>
      </c>
      <c r="C3316" s="25" t="s">
        <v>1</v>
      </c>
      <c r="D3316" s="25" t="s">
        <v>72</v>
      </c>
      <c r="E3316" s="25" t="s">
        <v>138</v>
      </c>
      <c r="F3316" s="23" t="s">
        <v>139</v>
      </c>
      <c r="G3316" s="23" t="s">
        <v>548</v>
      </c>
      <c r="H3316" s="32" t="s">
        <v>361</v>
      </c>
      <c r="I3316" s="32" t="s">
        <v>536</v>
      </c>
      <c r="J3316" s="135">
        <v>77</v>
      </c>
      <c r="K3316" s="28">
        <v>0.90908999999999995</v>
      </c>
      <c r="L3316" s="28">
        <f t="shared" si="92"/>
        <v>0.80164999999999997</v>
      </c>
      <c r="O3316" s="77">
        <v>0.71509999999999996</v>
      </c>
      <c r="BF3316" s="106"/>
    </row>
    <row r="3317" spans="1:58" x14ac:dyDescent="0.25">
      <c r="A3317" t="s">
        <v>17</v>
      </c>
      <c r="B3317" s="25">
        <v>2022</v>
      </c>
      <c r="C3317" s="25" t="s">
        <v>2</v>
      </c>
      <c r="D3317" s="25" t="s">
        <v>73</v>
      </c>
      <c r="E3317" s="25" t="s">
        <v>138</v>
      </c>
      <c r="F3317" s="23" t="s">
        <v>139</v>
      </c>
      <c r="G3317" s="23" t="s">
        <v>548</v>
      </c>
      <c r="H3317" s="32" t="s">
        <v>361</v>
      </c>
      <c r="I3317" s="32" t="s">
        <v>536</v>
      </c>
      <c r="J3317" s="135">
        <v>70</v>
      </c>
      <c r="K3317" s="28">
        <v>0.78571000000000002</v>
      </c>
      <c r="L3317" s="28">
        <f t="shared" si="92"/>
        <v>0.77354999999999996</v>
      </c>
      <c r="O3317" s="77">
        <v>0.71452000000000004</v>
      </c>
      <c r="BF3317" s="106"/>
    </row>
    <row r="3318" spans="1:58" x14ac:dyDescent="0.25">
      <c r="A3318" t="s">
        <v>17</v>
      </c>
      <c r="B3318" s="25">
        <v>2022</v>
      </c>
      <c r="C3318" s="25" t="s">
        <v>3</v>
      </c>
      <c r="D3318" s="25" t="s">
        <v>493</v>
      </c>
      <c r="E3318" s="25" t="s">
        <v>138</v>
      </c>
      <c r="F3318" s="23" t="s">
        <v>139</v>
      </c>
      <c r="G3318" s="23" t="s">
        <v>548</v>
      </c>
      <c r="H3318" s="32" t="s">
        <v>361</v>
      </c>
      <c r="I3318" s="32" t="s">
        <v>536</v>
      </c>
      <c r="J3318" s="135">
        <v>67</v>
      </c>
      <c r="K3318" s="28">
        <v>0.88060000000000005</v>
      </c>
      <c r="L3318" s="28">
        <f t="shared" si="92"/>
        <v>0.78956999999999999</v>
      </c>
      <c r="O3318" s="77">
        <v>0.68925999999999998</v>
      </c>
      <c r="BF3318" s="106"/>
    </row>
    <row r="3319" spans="1:58" x14ac:dyDescent="0.25">
      <c r="A3319" t="s">
        <v>17</v>
      </c>
      <c r="B3319" s="25">
        <v>2023</v>
      </c>
      <c r="C3319" s="25" t="s">
        <v>0</v>
      </c>
      <c r="D3319" s="25" t="s">
        <v>537</v>
      </c>
      <c r="E3319" s="25" t="s">
        <v>138</v>
      </c>
      <c r="F3319" s="23" t="s">
        <v>139</v>
      </c>
      <c r="G3319" s="23" t="s">
        <v>548</v>
      </c>
      <c r="H3319" s="32" t="s">
        <v>361</v>
      </c>
      <c r="I3319" s="32" t="s">
        <v>536</v>
      </c>
      <c r="J3319" s="135">
        <v>57</v>
      </c>
      <c r="K3319" s="28">
        <v>0.66666999999999998</v>
      </c>
      <c r="L3319" s="28">
        <f t="shared" si="92"/>
        <v>0.68793000000000004</v>
      </c>
      <c r="O3319" s="77">
        <v>0.66224000000000005</v>
      </c>
      <c r="BF3319" s="106"/>
    </row>
    <row r="3320" spans="1:58" x14ac:dyDescent="0.25">
      <c r="A3320" t="s">
        <v>17</v>
      </c>
      <c r="B3320" s="25">
        <v>2018</v>
      </c>
      <c r="C3320" s="25" t="s">
        <v>0</v>
      </c>
      <c r="D3320" s="25" t="s">
        <v>54</v>
      </c>
      <c r="E3320" s="25" t="s">
        <v>140</v>
      </c>
      <c r="F3320" s="23" t="s">
        <v>141</v>
      </c>
      <c r="G3320" s="23" t="s">
        <v>550</v>
      </c>
      <c r="H3320" s="32" t="s">
        <v>352</v>
      </c>
      <c r="I3320" s="32" t="s">
        <v>536</v>
      </c>
      <c r="J3320" s="135">
        <v>117</v>
      </c>
      <c r="K3320" s="28">
        <v>0.76068000000000002</v>
      </c>
      <c r="L3320" s="28">
        <f t="shared" si="92"/>
        <v>0.81481000000000003</v>
      </c>
      <c r="O3320" s="77">
        <v>0.64649000000000001</v>
      </c>
      <c r="BF3320" s="106"/>
    </row>
    <row r="3321" spans="1:58" x14ac:dyDescent="0.25">
      <c r="A3321" t="s">
        <v>17</v>
      </c>
      <c r="B3321" s="25">
        <v>2018</v>
      </c>
      <c r="C3321" s="25" t="s">
        <v>1</v>
      </c>
      <c r="D3321" s="25" t="s">
        <v>56</v>
      </c>
      <c r="E3321" s="25" t="s">
        <v>140</v>
      </c>
      <c r="F3321" s="23" t="s">
        <v>141</v>
      </c>
      <c r="G3321" s="23" t="s">
        <v>550</v>
      </c>
      <c r="H3321" s="32" t="s">
        <v>352</v>
      </c>
      <c r="I3321" s="32" t="s">
        <v>536</v>
      </c>
      <c r="J3321" s="135">
        <v>168</v>
      </c>
      <c r="K3321" s="28">
        <v>0.73809999999999998</v>
      </c>
      <c r="L3321" s="28">
        <f t="shared" si="92"/>
        <v>0.68171000000000004</v>
      </c>
      <c r="O3321" s="77">
        <v>0.66595000000000004</v>
      </c>
      <c r="BF3321" s="106"/>
    </row>
    <row r="3322" spans="1:58" x14ac:dyDescent="0.25">
      <c r="A3322" t="s">
        <v>17</v>
      </c>
      <c r="B3322" s="25">
        <v>2018</v>
      </c>
      <c r="C3322" s="25" t="s">
        <v>2</v>
      </c>
      <c r="D3322" s="25" t="s">
        <v>57</v>
      </c>
      <c r="E3322" s="25" t="s">
        <v>140</v>
      </c>
      <c r="F3322" s="23" t="s">
        <v>141</v>
      </c>
      <c r="G3322" s="23" t="s">
        <v>550</v>
      </c>
      <c r="H3322" s="32" t="s">
        <v>352</v>
      </c>
      <c r="I3322" s="32" t="s">
        <v>536</v>
      </c>
      <c r="J3322" s="135">
        <v>178</v>
      </c>
      <c r="K3322" s="28">
        <v>0.57865</v>
      </c>
      <c r="L3322" s="28">
        <f t="shared" si="92"/>
        <v>0.59389000000000003</v>
      </c>
      <c r="O3322" s="77">
        <v>0.65563000000000005</v>
      </c>
      <c r="BF3322" s="106"/>
    </row>
    <row r="3323" spans="1:58" x14ac:dyDescent="0.25">
      <c r="A3323" t="s">
        <v>17</v>
      </c>
      <c r="B3323" s="25">
        <v>2018</v>
      </c>
      <c r="C3323" s="25" t="s">
        <v>3</v>
      </c>
      <c r="D3323" s="25" t="s">
        <v>58</v>
      </c>
      <c r="E3323" s="25" t="s">
        <v>140</v>
      </c>
      <c r="F3323" s="23" t="s">
        <v>141</v>
      </c>
      <c r="G3323" s="23" t="s">
        <v>550</v>
      </c>
      <c r="H3323" s="32" t="s">
        <v>352</v>
      </c>
      <c r="I3323" s="32" t="s">
        <v>536</v>
      </c>
      <c r="J3323" s="135">
        <v>160</v>
      </c>
      <c r="K3323" s="28">
        <v>0.54374999999999996</v>
      </c>
      <c r="L3323" s="28">
        <f t="shared" si="92"/>
        <v>0.64944000000000002</v>
      </c>
      <c r="O3323" s="77">
        <v>0.64424999999999999</v>
      </c>
      <c r="BF3323" s="106"/>
    </row>
    <row r="3324" spans="1:58" x14ac:dyDescent="0.25">
      <c r="A3324" t="s">
        <v>17</v>
      </c>
      <c r="B3324" s="25">
        <v>2019</v>
      </c>
      <c r="C3324" s="25" t="s">
        <v>0</v>
      </c>
      <c r="D3324" s="25" t="s">
        <v>59</v>
      </c>
      <c r="E3324" s="25" t="s">
        <v>140</v>
      </c>
      <c r="F3324" s="23" t="s">
        <v>141</v>
      </c>
      <c r="G3324" s="23" t="s">
        <v>550</v>
      </c>
      <c r="H3324" s="32" t="s">
        <v>352</v>
      </c>
      <c r="I3324" s="32" t="s">
        <v>536</v>
      </c>
      <c r="J3324" s="135">
        <v>150</v>
      </c>
      <c r="K3324" s="28">
        <v>0.58667000000000002</v>
      </c>
      <c r="L3324" s="28">
        <f t="shared" si="92"/>
        <v>0.72304000000000002</v>
      </c>
      <c r="O3324" s="77">
        <v>0.67745999999999995</v>
      </c>
      <c r="BF3324" s="106"/>
    </row>
    <row r="3325" spans="1:58" x14ac:dyDescent="0.25">
      <c r="A3325" t="s">
        <v>17</v>
      </c>
      <c r="B3325" s="25">
        <v>2019</v>
      </c>
      <c r="C3325" s="25" t="s">
        <v>1</v>
      </c>
      <c r="D3325" s="25" t="s">
        <v>60</v>
      </c>
      <c r="E3325" s="25" t="s">
        <v>140</v>
      </c>
      <c r="F3325" s="23" t="s">
        <v>141</v>
      </c>
      <c r="G3325" s="23" t="s">
        <v>550</v>
      </c>
      <c r="H3325" s="32" t="s">
        <v>352</v>
      </c>
      <c r="I3325" s="32" t="s">
        <v>536</v>
      </c>
      <c r="J3325" s="135">
        <v>159</v>
      </c>
      <c r="K3325" s="28">
        <v>0.52829999999999999</v>
      </c>
      <c r="L3325" s="28">
        <f t="shared" si="92"/>
        <v>0.66440999999999995</v>
      </c>
      <c r="O3325" s="77">
        <v>0.69386000000000003</v>
      </c>
      <c r="BF3325" s="106"/>
    </row>
    <row r="3326" spans="1:58" x14ac:dyDescent="0.25">
      <c r="A3326" t="s">
        <v>17</v>
      </c>
      <c r="B3326" s="25">
        <v>2019</v>
      </c>
      <c r="C3326" s="25" t="s">
        <v>2</v>
      </c>
      <c r="D3326" s="25" t="s">
        <v>61</v>
      </c>
      <c r="E3326" s="25" t="s">
        <v>140</v>
      </c>
      <c r="F3326" s="23" t="s">
        <v>141</v>
      </c>
      <c r="G3326" s="23" t="s">
        <v>550</v>
      </c>
      <c r="H3326" s="32" t="s">
        <v>352</v>
      </c>
      <c r="I3326" s="32" t="s">
        <v>536</v>
      </c>
      <c r="J3326" s="135">
        <v>189</v>
      </c>
      <c r="K3326" s="28">
        <v>0.57672000000000001</v>
      </c>
      <c r="L3326" s="28">
        <f t="shared" si="92"/>
        <v>0.70130000000000003</v>
      </c>
      <c r="O3326" s="77">
        <v>0.68513999999999997</v>
      </c>
      <c r="BF3326" s="106"/>
    </row>
    <row r="3327" spans="1:58" x14ac:dyDescent="0.25">
      <c r="A3327" t="s">
        <v>17</v>
      </c>
      <c r="B3327" s="25">
        <v>2019</v>
      </c>
      <c r="C3327" s="25" t="s">
        <v>3</v>
      </c>
      <c r="D3327" s="25" t="s">
        <v>62</v>
      </c>
      <c r="E3327" s="25" t="s">
        <v>140</v>
      </c>
      <c r="F3327" s="23" t="s">
        <v>141</v>
      </c>
      <c r="G3327" s="23" t="s">
        <v>550</v>
      </c>
      <c r="H3327" s="32" t="s">
        <v>352</v>
      </c>
      <c r="I3327" s="32" t="s">
        <v>536</v>
      </c>
      <c r="J3327" s="135">
        <v>160</v>
      </c>
      <c r="K3327" s="28">
        <v>0.86875000000000002</v>
      </c>
      <c r="L3327" s="28">
        <f t="shared" si="92"/>
        <v>0.86265999999999998</v>
      </c>
      <c r="O3327" s="77">
        <v>0.67325000000000002</v>
      </c>
      <c r="BF3327" s="106"/>
    </row>
    <row r="3328" spans="1:58" x14ac:dyDescent="0.25">
      <c r="A3328" t="s">
        <v>17</v>
      </c>
      <c r="B3328" s="25">
        <v>2020</v>
      </c>
      <c r="C3328" s="25" t="s">
        <v>0</v>
      </c>
      <c r="D3328" s="25" t="s">
        <v>63</v>
      </c>
      <c r="E3328" s="25" t="s">
        <v>140</v>
      </c>
      <c r="F3328" s="23" t="s">
        <v>141</v>
      </c>
      <c r="G3328" s="23" t="s">
        <v>550</v>
      </c>
      <c r="H3328" s="32" t="s">
        <v>352</v>
      </c>
      <c r="I3328" s="32" t="s">
        <v>536</v>
      </c>
      <c r="J3328" s="135">
        <v>147</v>
      </c>
      <c r="K3328" s="28">
        <v>0.81633</v>
      </c>
      <c r="L3328" s="28">
        <f t="shared" si="92"/>
        <v>0.79749999999999999</v>
      </c>
      <c r="O3328" s="77">
        <v>0.68518000000000001</v>
      </c>
      <c r="BF3328" s="106"/>
    </row>
    <row r="3329" spans="1:58" x14ac:dyDescent="0.25">
      <c r="A3329" t="s">
        <v>17</v>
      </c>
      <c r="B3329" s="25">
        <v>2020</v>
      </c>
      <c r="C3329" s="25" t="s">
        <v>1</v>
      </c>
      <c r="D3329" s="25" t="s">
        <v>64</v>
      </c>
      <c r="E3329" s="25" t="s">
        <v>140</v>
      </c>
      <c r="F3329" s="23" t="s">
        <v>141</v>
      </c>
      <c r="G3329" s="23" t="s">
        <v>550</v>
      </c>
      <c r="H3329" s="32" t="s">
        <v>352</v>
      </c>
      <c r="I3329" s="32" t="s">
        <v>536</v>
      </c>
      <c r="J3329" s="135">
        <v>93</v>
      </c>
      <c r="K3329" s="28">
        <v>0.73118000000000005</v>
      </c>
      <c r="L3329" s="28">
        <f t="shared" si="92"/>
        <v>0.71587000000000001</v>
      </c>
      <c r="O3329" s="77">
        <v>0.67054000000000002</v>
      </c>
      <c r="BF3329" s="106"/>
    </row>
    <row r="3330" spans="1:58" x14ac:dyDescent="0.25">
      <c r="A3330" t="s">
        <v>17</v>
      </c>
      <c r="B3330" s="25">
        <v>2020</v>
      </c>
      <c r="C3330" s="25" t="s">
        <v>2</v>
      </c>
      <c r="D3330" s="25" t="s">
        <v>65</v>
      </c>
      <c r="E3330" s="25" t="s">
        <v>140</v>
      </c>
      <c r="F3330" s="23" t="s">
        <v>141</v>
      </c>
      <c r="G3330" s="23" t="s">
        <v>550</v>
      </c>
      <c r="H3330" s="32" t="s">
        <v>352</v>
      </c>
      <c r="I3330" s="32" t="s">
        <v>536</v>
      </c>
      <c r="J3330" s="135">
        <v>150</v>
      </c>
      <c r="K3330" s="28">
        <v>0.77332999999999996</v>
      </c>
      <c r="L3330" s="28">
        <f t="shared" ref="L3330:L3393" si="93">SUMIFS(K:K, E:E, G3330, D:D, D3330, I:I, I3330)</f>
        <v>0.73314999999999997</v>
      </c>
      <c r="O3330" s="77">
        <v>0.68157999999999996</v>
      </c>
      <c r="BF3330" s="106"/>
    </row>
    <row r="3331" spans="1:58" x14ac:dyDescent="0.25">
      <c r="A3331" t="s">
        <v>17</v>
      </c>
      <c r="B3331" s="25">
        <v>2020</v>
      </c>
      <c r="C3331" s="25" t="s">
        <v>3</v>
      </c>
      <c r="D3331" s="25" t="s">
        <v>66</v>
      </c>
      <c r="E3331" s="25" t="s">
        <v>140</v>
      </c>
      <c r="F3331" s="23" t="s">
        <v>141</v>
      </c>
      <c r="G3331" s="23" t="s">
        <v>550</v>
      </c>
      <c r="H3331" s="32" t="s">
        <v>352</v>
      </c>
      <c r="I3331" s="32" t="s">
        <v>536</v>
      </c>
      <c r="J3331" s="135">
        <v>146</v>
      </c>
      <c r="K3331" s="28">
        <v>0.63698999999999995</v>
      </c>
      <c r="L3331" s="28">
        <f t="shared" si="93"/>
        <v>0.66071000000000002</v>
      </c>
      <c r="O3331" s="77">
        <v>0.67688999999999999</v>
      </c>
      <c r="BF3331" s="106"/>
    </row>
    <row r="3332" spans="1:58" x14ac:dyDescent="0.25">
      <c r="A3332" t="s">
        <v>17</v>
      </c>
      <c r="B3332" s="25">
        <v>2021</v>
      </c>
      <c r="C3332" s="25" t="s">
        <v>0</v>
      </c>
      <c r="D3332" s="25" t="s">
        <v>67</v>
      </c>
      <c r="E3332" s="25" t="s">
        <v>140</v>
      </c>
      <c r="F3332" s="23" t="s">
        <v>141</v>
      </c>
      <c r="G3332" s="23" t="s">
        <v>550</v>
      </c>
      <c r="H3332" s="32" t="s">
        <v>352</v>
      </c>
      <c r="I3332" s="32" t="s">
        <v>536</v>
      </c>
      <c r="J3332" s="135">
        <v>138</v>
      </c>
      <c r="K3332" s="28">
        <v>0.77536000000000005</v>
      </c>
      <c r="L3332" s="28">
        <f t="shared" si="93"/>
        <v>0.74760000000000004</v>
      </c>
      <c r="O3332" s="77">
        <v>0.72143000000000002</v>
      </c>
      <c r="BF3332" s="106"/>
    </row>
    <row r="3333" spans="1:58" x14ac:dyDescent="0.25">
      <c r="A3333" t="s">
        <v>17</v>
      </c>
      <c r="B3333" s="25">
        <v>2021</v>
      </c>
      <c r="C3333" s="25" t="s">
        <v>1</v>
      </c>
      <c r="D3333" s="25" t="s">
        <v>68</v>
      </c>
      <c r="E3333" s="25" t="s">
        <v>140</v>
      </c>
      <c r="F3333" s="23" t="s">
        <v>141</v>
      </c>
      <c r="G3333" s="23" t="s">
        <v>550</v>
      </c>
      <c r="H3333" s="32" t="s">
        <v>352</v>
      </c>
      <c r="I3333" s="32" t="s">
        <v>536</v>
      </c>
      <c r="J3333" s="135">
        <v>157</v>
      </c>
      <c r="K3333" s="28">
        <v>0.80254999999999999</v>
      </c>
      <c r="L3333" s="28">
        <f t="shared" si="93"/>
        <v>0.75599000000000005</v>
      </c>
      <c r="O3333" s="77">
        <v>0.71777999999999997</v>
      </c>
      <c r="BF3333" s="106"/>
    </row>
    <row r="3334" spans="1:58" x14ac:dyDescent="0.25">
      <c r="A3334" t="s">
        <v>17</v>
      </c>
      <c r="B3334" s="25">
        <v>2021</v>
      </c>
      <c r="C3334" s="25" t="s">
        <v>2</v>
      </c>
      <c r="D3334" s="25" t="s">
        <v>69</v>
      </c>
      <c r="E3334" s="25" t="s">
        <v>140</v>
      </c>
      <c r="F3334" s="23" t="s">
        <v>141</v>
      </c>
      <c r="G3334" s="23" t="s">
        <v>550</v>
      </c>
      <c r="H3334" s="32" t="s">
        <v>352</v>
      </c>
      <c r="I3334" s="32" t="s">
        <v>536</v>
      </c>
      <c r="J3334" s="135">
        <v>152</v>
      </c>
      <c r="K3334" s="28">
        <v>0.75658000000000003</v>
      </c>
      <c r="L3334" s="28">
        <f t="shared" si="93"/>
        <v>0.70664000000000005</v>
      </c>
      <c r="O3334" s="77">
        <v>0.72623000000000004</v>
      </c>
      <c r="BF3334" s="106"/>
    </row>
    <row r="3335" spans="1:58" x14ac:dyDescent="0.25">
      <c r="A3335" t="s">
        <v>17</v>
      </c>
      <c r="B3335" s="25">
        <v>2021</v>
      </c>
      <c r="C3335" s="25" t="s">
        <v>3</v>
      </c>
      <c r="D3335" s="25" t="s">
        <v>70</v>
      </c>
      <c r="E3335" s="25" t="s">
        <v>140</v>
      </c>
      <c r="F3335" s="23" t="s">
        <v>141</v>
      </c>
      <c r="G3335" s="23" t="s">
        <v>550</v>
      </c>
      <c r="H3335" s="32" t="s">
        <v>352</v>
      </c>
      <c r="I3335" s="32" t="s">
        <v>536</v>
      </c>
      <c r="J3335" s="135">
        <v>156</v>
      </c>
      <c r="K3335" s="28">
        <v>0.58974000000000004</v>
      </c>
      <c r="L3335" s="28">
        <f t="shared" si="93"/>
        <v>0.56923000000000001</v>
      </c>
      <c r="O3335" s="77">
        <v>0.70416999999999996</v>
      </c>
      <c r="BF3335" s="106"/>
    </row>
    <row r="3336" spans="1:58" x14ac:dyDescent="0.25">
      <c r="A3336" t="s">
        <v>17</v>
      </c>
      <c r="B3336" s="25">
        <v>2022</v>
      </c>
      <c r="C3336" s="25" t="s">
        <v>0</v>
      </c>
      <c r="D3336" s="25" t="s">
        <v>71</v>
      </c>
      <c r="E3336" s="25" t="s">
        <v>140</v>
      </c>
      <c r="F3336" s="23" t="s">
        <v>141</v>
      </c>
      <c r="G3336" s="23" t="s">
        <v>550</v>
      </c>
      <c r="H3336" s="32" t="s">
        <v>352</v>
      </c>
      <c r="I3336" s="32" t="s">
        <v>536</v>
      </c>
      <c r="J3336" s="135">
        <v>141</v>
      </c>
      <c r="K3336" s="28">
        <v>0.81559999999999999</v>
      </c>
      <c r="L3336" s="28">
        <f t="shared" si="93"/>
        <v>0.77705999999999997</v>
      </c>
      <c r="O3336" s="77">
        <v>0.71772000000000002</v>
      </c>
      <c r="BF3336" s="106"/>
    </row>
    <row r="3337" spans="1:58" x14ac:dyDescent="0.25">
      <c r="A3337" t="s">
        <v>17</v>
      </c>
      <c r="B3337" s="25">
        <v>2022</v>
      </c>
      <c r="C3337" s="25" t="s">
        <v>1</v>
      </c>
      <c r="D3337" s="25" t="s">
        <v>72</v>
      </c>
      <c r="E3337" s="25" t="s">
        <v>140</v>
      </c>
      <c r="F3337" s="23" t="s">
        <v>141</v>
      </c>
      <c r="G3337" s="23" t="s">
        <v>550</v>
      </c>
      <c r="H3337" s="32" t="s">
        <v>352</v>
      </c>
      <c r="I3337" s="32" t="s">
        <v>536</v>
      </c>
      <c r="J3337" s="135">
        <v>177</v>
      </c>
      <c r="K3337" s="28">
        <v>0.76271</v>
      </c>
      <c r="L3337" s="28">
        <f t="shared" si="93"/>
        <v>0.71226999999999996</v>
      </c>
      <c r="O3337" s="77">
        <v>0.71509999999999996</v>
      </c>
      <c r="BF3337" s="106"/>
    </row>
    <row r="3338" spans="1:58" x14ac:dyDescent="0.25">
      <c r="A3338" t="s">
        <v>17</v>
      </c>
      <c r="B3338" s="25">
        <v>2022</v>
      </c>
      <c r="C3338" s="25" t="s">
        <v>2</v>
      </c>
      <c r="D3338" s="25" t="s">
        <v>73</v>
      </c>
      <c r="E3338" s="25" t="s">
        <v>140</v>
      </c>
      <c r="F3338" s="23" t="s">
        <v>141</v>
      </c>
      <c r="G3338" s="23" t="s">
        <v>550</v>
      </c>
      <c r="H3338" s="32" t="s">
        <v>352</v>
      </c>
      <c r="I3338" s="32" t="s">
        <v>536</v>
      </c>
      <c r="J3338" s="135">
        <v>167</v>
      </c>
      <c r="K3338" s="28">
        <v>0.82635000000000003</v>
      </c>
      <c r="L3338" s="28">
        <f t="shared" si="93"/>
        <v>0.76134000000000002</v>
      </c>
      <c r="O3338" s="77">
        <v>0.71452000000000004</v>
      </c>
      <c r="BF3338" s="106"/>
    </row>
    <row r="3339" spans="1:58" x14ac:dyDescent="0.25">
      <c r="A3339" t="s">
        <v>17</v>
      </c>
      <c r="B3339" s="25">
        <v>2022</v>
      </c>
      <c r="C3339" s="25" t="s">
        <v>3</v>
      </c>
      <c r="D3339" s="25" t="s">
        <v>493</v>
      </c>
      <c r="E3339" s="25" t="s">
        <v>140</v>
      </c>
      <c r="F3339" s="23" t="s">
        <v>141</v>
      </c>
      <c r="G3339" s="23" t="s">
        <v>550</v>
      </c>
      <c r="H3339" s="32" t="s">
        <v>352</v>
      </c>
      <c r="I3339" s="32" t="s">
        <v>536</v>
      </c>
      <c r="J3339" s="135">
        <v>163</v>
      </c>
      <c r="K3339" s="28">
        <v>0.80981999999999998</v>
      </c>
      <c r="L3339" s="28">
        <f t="shared" si="93"/>
        <v>0.75551000000000001</v>
      </c>
      <c r="O3339" s="77">
        <v>0.68925999999999998</v>
      </c>
      <c r="BF3339" s="106"/>
    </row>
    <row r="3340" spans="1:58" x14ac:dyDescent="0.25">
      <c r="A3340" t="s">
        <v>17</v>
      </c>
      <c r="B3340" s="25">
        <v>2023</v>
      </c>
      <c r="C3340" s="25" t="s">
        <v>0</v>
      </c>
      <c r="D3340" s="25" t="s">
        <v>537</v>
      </c>
      <c r="E3340" s="25" t="s">
        <v>140</v>
      </c>
      <c r="F3340" s="23" t="s">
        <v>141</v>
      </c>
      <c r="G3340" s="23" t="s">
        <v>550</v>
      </c>
      <c r="H3340" s="32" t="s">
        <v>352</v>
      </c>
      <c r="I3340" s="32" t="s">
        <v>536</v>
      </c>
      <c r="J3340" s="135">
        <v>175</v>
      </c>
      <c r="K3340" s="28">
        <v>0.72</v>
      </c>
      <c r="L3340" s="28">
        <f t="shared" si="93"/>
        <v>0.70021</v>
      </c>
      <c r="O3340" s="77">
        <v>0.66224000000000005</v>
      </c>
      <c r="BF3340" s="106"/>
    </row>
    <row r="3341" spans="1:58" x14ac:dyDescent="0.25">
      <c r="A3341" t="s">
        <v>17</v>
      </c>
      <c r="B3341" s="25">
        <v>2018</v>
      </c>
      <c r="C3341" s="25" t="s">
        <v>0</v>
      </c>
      <c r="D3341" s="25" t="s">
        <v>54</v>
      </c>
      <c r="E3341" s="25" t="s">
        <v>142</v>
      </c>
      <c r="F3341" s="23" t="s">
        <v>143</v>
      </c>
      <c r="G3341" s="23" t="s">
        <v>543</v>
      </c>
      <c r="H3341" s="32" t="s">
        <v>351</v>
      </c>
      <c r="I3341" s="32" t="s">
        <v>536</v>
      </c>
      <c r="J3341" s="135">
        <v>70</v>
      </c>
      <c r="K3341" s="28">
        <v>0.81428999999999996</v>
      </c>
      <c r="L3341" s="28">
        <f t="shared" si="93"/>
        <v>0.76234999999999997</v>
      </c>
      <c r="O3341" s="77">
        <v>0.64649000000000001</v>
      </c>
      <c r="BF3341" s="106"/>
    </row>
    <row r="3342" spans="1:58" x14ac:dyDescent="0.25">
      <c r="A3342" t="s">
        <v>17</v>
      </c>
      <c r="B3342" s="25">
        <v>2018</v>
      </c>
      <c r="C3342" s="25" t="s">
        <v>1</v>
      </c>
      <c r="D3342" s="25" t="s">
        <v>56</v>
      </c>
      <c r="E3342" s="25" t="s">
        <v>142</v>
      </c>
      <c r="F3342" s="23" t="s">
        <v>143</v>
      </c>
      <c r="G3342" s="23" t="s">
        <v>543</v>
      </c>
      <c r="H3342" s="32" t="s">
        <v>351</v>
      </c>
      <c r="I3342" s="32" t="s">
        <v>536</v>
      </c>
      <c r="J3342" s="135">
        <v>107</v>
      </c>
      <c r="K3342" s="28">
        <v>0.85980999999999996</v>
      </c>
      <c r="L3342" s="28">
        <f t="shared" si="93"/>
        <v>0.75229000000000001</v>
      </c>
      <c r="O3342" s="77">
        <v>0.66595000000000004</v>
      </c>
      <c r="BF3342" s="106"/>
    </row>
    <row r="3343" spans="1:58" x14ac:dyDescent="0.25">
      <c r="A3343" t="s">
        <v>17</v>
      </c>
      <c r="B3343" s="25">
        <v>2018</v>
      </c>
      <c r="C3343" s="25" t="s">
        <v>2</v>
      </c>
      <c r="D3343" s="25" t="s">
        <v>57</v>
      </c>
      <c r="E3343" s="25" t="s">
        <v>142</v>
      </c>
      <c r="F3343" s="23" t="s">
        <v>143</v>
      </c>
      <c r="G3343" s="23" t="s">
        <v>543</v>
      </c>
      <c r="H3343" s="32" t="s">
        <v>351</v>
      </c>
      <c r="I3343" s="32" t="s">
        <v>536</v>
      </c>
      <c r="J3343" s="135">
        <v>111</v>
      </c>
      <c r="K3343" s="28">
        <v>0.88288</v>
      </c>
      <c r="L3343" s="28">
        <f t="shared" si="93"/>
        <v>0.80289999999999995</v>
      </c>
      <c r="O3343" s="77">
        <v>0.65563000000000005</v>
      </c>
      <c r="BF3343" s="106"/>
    </row>
    <row r="3344" spans="1:58" x14ac:dyDescent="0.25">
      <c r="A3344" t="s">
        <v>17</v>
      </c>
      <c r="B3344" s="25">
        <v>2018</v>
      </c>
      <c r="C3344" s="25" t="s">
        <v>3</v>
      </c>
      <c r="D3344" s="25" t="s">
        <v>58</v>
      </c>
      <c r="E3344" s="25" t="s">
        <v>142</v>
      </c>
      <c r="F3344" s="23" t="s">
        <v>143</v>
      </c>
      <c r="G3344" s="23" t="s">
        <v>543</v>
      </c>
      <c r="H3344" s="32" t="s">
        <v>351</v>
      </c>
      <c r="I3344" s="32" t="s">
        <v>536</v>
      </c>
      <c r="J3344" s="135">
        <v>86</v>
      </c>
      <c r="K3344" s="28">
        <v>0.93023</v>
      </c>
      <c r="L3344" s="28">
        <f t="shared" si="93"/>
        <v>0.74909999999999999</v>
      </c>
      <c r="O3344" s="77">
        <v>0.64424999999999999</v>
      </c>
      <c r="BF3344" s="106"/>
    </row>
    <row r="3345" spans="1:58" x14ac:dyDescent="0.25">
      <c r="A3345" t="s">
        <v>17</v>
      </c>
      <c r="B3345" s="25">
        <v>2019</v>
      </c>
      <c r="C3345" s="25" t="s">
        <v>0</v>
      </c>
      <c r="D3345" s="25" t="s">
        <v>59</v>
      </c>
      <c r="E3345" s="25" t="s">
        <v>142</v>
      </c>
      <c r="F3345" s="23" t="s">
        <v>143</v>
      </c>
      <c r="G3345" s="23" t="s">
        <v>543</v>
      </c>
      <c r="H3345" s="32" t="s">
        <v>351</v>
      </c>
      <c r="I3345" s="32" t="s">
        <v>536</v>
      </c>
      <c r="J3345" s="135">
        <v>101</v>
      </c>
      <c r="K3345" s="28">
        <v>0.80198000000000003</v>
      </c>
      <c r="L3345" s="28">
        <f t="shared" si="93"/>
        <v>0.81698999999999999</v>
      </c>
      <c r="O3345" s="77">
        <v>0.67745999999999995</v>
      </c>
      <c r="BF3345" s="106"/>
    </row>
    <row r="3346" spans="1:58" x14ac:dyDescent="0.25">
      <c r="A3346" t="s">
        <v>17</v>
      </c>
      <c r="B3346" s="25">
        <v>2019</v>
      </c>
      <c r="C3346" s="25" t="s">
        <v>1</v>
      </c>
      <c r="D3346" s="25" t="s">
        <v>60</v>
      </c>
      <c r="E3346" s="25" t="s">
        <v>142</v>
      </c>
      <c r="F3346" s="23" t="s">
        <v>143</v>
      </c>
      <c r="G3346" s="23" t="s">
        <v>543</v>
      </c>
      <c r="H3346" s="32" t="s">
        <v>351</v>
      </c>
      <c r="I3346" s="32" t="s">
        <v>536</v>
      </c>
      <c r="J3346" s="135">
        <v>108</v>
      </c>
      <c r="K3346" s="28">
        <v>0.84258999999999995</v>
      </c>
      <c r="L3346" s="28">
        <f t="shared" si="93"/>
        <v>0.82957999999999998</v>
      </c>
      <c r="O3346" s="77">
        <v>0.69386000000000003</v>
      </c>
      <c r="BF3346" s="106"/>
    </row>
    <row r="3347" spans="1:58" x14ac:dyDescent="0.25">
      <c r="A3347" t="s">
        <v>17</v>
      </c>
      <c r="B3347" s="25">
        <v>2019</v>
      </c>
      <c r="C3347" s="25" t="s">
        <v>2</v>
      </c>
      <c r="D3347" s="25" t="s">
        <v>61</v>
      </c>
      <c r="E3347" s="25" t="s">
        <v>142</v>
      </c>
      <c r="F3347" s="23" t="s">
        <v>143</v>
      </c>
      <c r="G3347" s="23" t="s">
        <v>543</v>
      </c>
      <c r="H3347" s="32" t="s">
        <v>351</v>
      </c>
      <c r="I3347" s="32" t="s">
        <v>536</v>
      </c>
      <c r="J3347" s="135">
        <v>95</v>
      </c>
      <c r="K3347" s="28">
        <v>0.94737000000000005</v>
      </c>
      <c r="L3347" s="28">
        <f t="shared" si="93"/>
        <v>0.88288</v>
      </c>
      <c r="O3347" s="77">
        <v>0.68513999999999997</v>
      </c>
      <c r="BF3347" s="106"/>
    </row>
    <row r="3348" spans="1:58" x14ac:dyDescent="0.25">
      <c r="A3348" t="s">
        <v>17</v>
      </c>
      <c r="B3348" s="25">
        <v>2019</v>
      </c>
      <c r="C3348" s="25" t="s">
        <v>3</v>
      </c>
      <c r="D3348" s="25" t="s">
        <v>62</v>
      </c>
      <c r="E3348" s="25" t="s">
        <v>142</v>
      </c>
      <c r="F3348" s="23" t="s">
        <v>143</v>
      </c>
      <c r="G3348" s="23" t="s">
        <v>543</v>
      </c>
      <c r="H3348" s="32" t="s">
        <v>351</v>
      </c>
      <c r="I3348" s="32" t="s">
        <v>536</v>
      </c>
      <c r="J3348" s="135">
        <v>122</v>
      </c>
      <c r="K3348" s="28">
        <v>0.90983999999999998</v>
      </c>
      <c r="L3348" s="28">
        <f t="shared" si="93"/>
        <v>0.85031999999999996</v>
      </c>
      <c r="O3348" s="77">
        <v>0.67325000000000002</v>
      </c>
      <c r="BF3348" s="106"/>
    </row>
    <row r="3349" spans="1:58" x14ac:dyDescent="0.25">
      <c r="A3349" t="s">
        <v>17</v>
      </c>
      <c r="B3349" s="25">
        <v>2020</v>
      </c>
      <c r="C3349" s="25" t="s">
        <v>0</v>
      </c>
      <c r="D3349" s="25" t="s">
        <v>63</v>
      </c>
      <c r="E3349" s="25" t="s">
        <v>142</v>
      </c>
      <c r="F3349" s="23" t="s">
        <v>143</v>
      </c>
      <c r="G3349" s="23" t="s">
        <v>543</v>
      </c>
      <c r="H3349" s="32" t="s">
        <v>351</v>
      </c>
      <c r="I3349" s="32" t="s">
        <v>536</v>
      </c>
      <c r="J3349" s="135">
        <v>72</v>
      </c>
      <c r="K3349" s="28">
        <v>0.93056000000000005</v>
      </c>
      <c r="L3349" s="28">
        <f t="shared" si="93"/>
        <v>0.85401000000000005</v>
      </c>
      <c r="O3349" s="77">
        <v>0.68518000000000001</v>
      </c>
      <c r="BF3349" s="106"/>
    </row>
    <row r="3350" spans="1:58" x14ac:dyDescent="0.25">
      <c r="A3350" t="s">
        <v>17</v>
      </c>
      <c r="B3350" s="25">
        <v>2020</v>
      </c>
      <c r="C3350" s="25" t="s">
        <v>1</v>
      </c>
      <c r="D3350" s="25" t="s">
        <v>64</v>
      </c>
      <c r="E3350" s="25" t="s">
        <v>142</v>
      </c>
      <c r="F3350" s="23" t="s">
        <v>143</v>
      </c>
      <c r="G3350" s="23" t="s">
        <v>543</v>
      </c>
      <c r="H3350" s="32" t="s">
        <v>351</v>
      </c>
      <c r="I3350" s="32" t="s">
        <v>536</v>
      </c>
      <c r="J3350" s="135">
        <v>52</v>
      </c>
      <c r="K3350" s="28">
        <v>0.86538000000000004</v>
      </c>
      <c r="L3350" s="28">
        <f t="shared" si="93"/>
        <v>0.84472000000000003</v>
      </c>
      <c r="O3350" s="77">
        <v>0.67054000000000002</v>
      </c>
      <c r="BF3350" s="106"/>
    </row>
    <row r="3351" spans="1:58" x14ac:dyDescent="0.25">
      <c r="A3351" t="s">
        <v>17</v>
      </c>
      <c r="B3351" s="25">
        <v>2020</v>
      </c>
      <c r="C3351" s="25" t="s">
        <v>2</v>
      </c>
      <c r="D3351" s="25" t="s">
        <v>65</v>
      </c>
      <c r="E3351" s="25" t="s">
        <v>142</v>
      </c>
      <c r="F3351" s="23" t="s">
        <v>143</v>
      </c>
      <c r="G3351" s="23" t="s">
        <v>543</v>
      </c>
      <c r="H3351" s="32" t="s">
        <v>351</v>
      </c>
      <c r="I3351" s="32" t="s">
        <v>536</v>
      </c>
      <c r="J3351" s="135">
        <v>84</v>
      </c>
      <c r="K3351" s="28">
        <v>0.95238</v>
      </c>
      <c r="L3351" s="28">
        <f t="shared" si="93"/>
        <v>0.86809000000000003</v>
      </c>
      <c r="O3351" s="77">
        <v>0.68157999999999996</v>
      </c>
      <c r="BF3351" s="106"/>
    </row>
    <row r="3352" spans="1:58" x14ac:dyDescent="0.25">
      <c r="A3352" t="s">
        <v>17</v>
      </c>
      <c r="B3352" s="25">
        <v>2020</v>
      </c>
      <c r="C3352" s="25" t="s">
        <v>3</v>
      </c>
      <c r="D3352" s="25" t="s">
        <v>66</v>
      </c>
      <c r="E3352" s="25" t="s">
        <v>142</v>
      </c>
      <c r="F3352" s="23" t="s">
        <v>143</v>
      </c>
      <c r="G3352" s="23" t="s">
        <v>543</v>
      </c>
      <c r="H3352" s="32" t="s">
        <v>351</v>
      </c>
      <c r="I3352" s="32" t="s">
        <v>536</v>
      </c>
      <c r="J3352" s="135">
        <v>77</v>
      </c>
      <c r="K3352" s="28">
        <v>0.88312000000000002</v>
      </c>
      <c r="L3352" s="28">
        <f t="shared" si="93"/>
        <v>0.83333000000000002</v>
      </c>
      <c r="O3352" s="77">
        <v>0.67688999999999999</v>
      </c>
      <c r="BF3352" s="106"/>
    </row>
    <row r="3353" spans="1:58" x14ac:dyDescent="0.25">
      <c r="A3353" t="s">
        <v>17</v>
      </c>
      <c r="B3353" s="25">
        <v>2021</v>
      </c>
      <c r="C3353" s="25" t="s">
        <v>0</v>
      </c>
      <c r="D3353" s="25" t="s">
        <v>67</v>
      </c>
      <c r="E3353" s="25" t="s">
        <v>142</v>
      </c>
      <c r="F3353" s="23" t="s">
        <v>143</v>
      </c>
      <c r="G3353" s="23" t="s">
        <v>543</v>
      </c>
      <c r="H3353" s="32" t="s">
        <v>351</v>
      </c>
      <c r="I3353" s="32" t="s">
        <v>536</v>
      </c>
      <c r="J3353" s="135">
        <v>105</v>
      </c>
      <c r="K3353" s="28">
        <v>0.92381000000000002</v>
      </c>
      <c r="L3353" s="28">
        <f t="shared" si="93"/>
        <v>0.87619000000000002</v>
      </c>
      <c r="O3353" s="77">
        <v>0.72143000000000002</v>
      </c>
      <c r="BF3353" s="106"/>
    </row>
    <row r="3354" spans="1:58" x14ac:dyDescent="0.25">
      <c r="A3354" t="s">
        <v>17</v>
      </c>
      <c r="B3354" s="25">
        <v>2021</v>
      </c>
      <c r="C3354" s="25" t="s">
        <v>1</v>
      </c>
      <c r="D3354" s="25" t="s">
        <v>68</v>
      </c>
      <c r="E3354" s="25" t="s">
        <v>142</v>
      </c>
      <c r="F3354" s="23" t="s">
        <v>143</v>
      </c>
      <c r="G3354" s="23" t="s">
        <v>543</v>
      </c>
      <c r="H3354" s="32" t="s">
        <v>351</v>
      </c>
      <c r="I3354" s="32" t="s">
        <v>536</v>
      </c>
      <c r="J3354" s="135">
        <v>71</v>
      </c>
      <c r="K3354" s="28">
        <v>0.92957999999999996</v>
      </c>
      <c r="L3354" s="28">
        <f t="shared" si="93"/>
        <v>0.91117999999999999</v>
      </c>
      <c r="O3354" s="77">
        <v>0.71777999999999997</v>
      </c>
      <c r="BF3354" s="106"/>
    </row>
    <row r="3355" spans="1:58" x14ac:dyDescent="0.25">
      <c r="A3355" t="s">
        <v>17</v>
      </c>
      <c r="B3355" s="25">
        <v>2021</v>
      </c>
      <c r="C3355" s="25" t="s">
        <v>2</v>
      </c>
      <c r="D3355" s="25" t="s">
        <v>69</v>
      </c>
      <c r="E3355" s="25" t="s">
        <v>142</v>
      </c>
      <c r="F3355" s="23" t="s">
        <v>143</v>
      </c>
      <c r="G3355" s="23" t="s">
        <v>543</v>
      </c>
      <c r="H3355" s="32" t="s">
        <v>351</v>
      </c>
      <c r="I3355" s="32" t="s">
        <v>536</v>
      </c>
      <c r="J3355" s="135">
        <v>82</v>
      </c>
      <c r="K3355" s="28">
        <v>0.90244000000000002</v>
      </c>
      <c r="L3355" s="28">
        <f t="shared" si="93"/>
        <v>0.89</v>
      </c>
      <c r="O3355" s="77">
        <v>0.72623000000000004</v>
      </c>
      <c r="BF3355" s="106"/>
    </row>
    <row r="3356" spans="1:58" x14ac:dyDescent="0.25">
      <c r="A3356" t="s">
        <v>17</v>
      </c>
      <c r="B3356" s="25">
        <v>2021</v>
      </c>
      <c r="C3356" s="25" t="s">
        <v>3</v>
      </c>
      <c r="D3356" s="25" t="s">
        <v>70</v>
      </c>
      <c r="E3356" s="25" t="s">
        <v>142</v>
      </c>
      <c r="F3356" s="23" t="s">
        <v>143</v>
      </c>
      <c r="G3356" s="23" t="s">
        <v>543</v>
      </c>
      <c r="H3356" s="32" t="s">
        <v>351</v>
      </c>
      <c r="I3356" s="32" t="s">
        <v>536</v>
      </c>
      <c r="J3356" s="135">
        <v>86</v>
      </c>
      <c r="K3356" s="28">
        <v>0.83721000000000001</v>
      </c>
      <c r="L3356" s="28">
        <f t="shared" si="93"/>
        <v>0.89736000000000005</v>
      </c>
      <c r="O3356" s="77">
        <v>0.70416999999999996</v>
      </c>
      <c r="BF3356" s="106"/>
    </row>
    <row r="3357" spans="1:58" x14ac:dyDescent="0.25">
      <c r="A3357" t="s">
        <v>17</v>
      </c>
      <c r="B3357" s="25">
        <v>2022</v>
      </c>
      <c r="C3357" s="25" t="s">
        <v>0</v>
      </c>
      <c r="D3357" s="25" t="s">
        <v>71</v>
      </c>
      <c r="E3357" s="25" t="s">
        <v>142</v>
      </c>
      <c r="F3357" s="23" t="s">
        <v>143</v>
      </c>
      <c r="G3357" s="23" t="s">
        <v>543</v>
      </c>
      <c r="H3357" s="32" t="s">
        <v>351</v>
      </c>
      <c r="I3357" s="32" t="s">
        <v>536</v>
      </c>
      <c r="J3357" s="135">
        <v>107</v>
      </c>
      <c r="K3357" s="28">
        <v>0.90654000000000001</v>
      </c>
      <c r="L3357" s="28">
        <f t="shared" si="93"/>
        <v>0.86150000000000004</v>
      </c>
      <c r="O3357" s="77">
        <v>0.71772000000000002</v>
      </c>
      <c r="BF3357" s="106"/>
    </row>
    <row r="3358" spans="1:58" x14ac:dyDescent="0.25">
      <c r="A3358" t="s">
        <v>17</v>
      </c>
      <c r="B3358" s="25">
        <v>2022</v>
      </c>
      <c r="C3358" s="25" t="s">
        <v>1</v>
      </c>
      <c r="D3358" s="25" t="s">
        <v>72</v>
      </c>
      <c r="E3358" s="25" t="s">
        <v>142</v>
      </c>
      <c r="F3358" s="23" t="s">
        <v>143</v>
      </c>
      <c r="G3358" s="23" t="s">
        <v>543</v>
      </c>
      <c r="H3358" s="32" t="s">
        <v>351</v>
      </c>
      <c r="I3358" s="32" t="s">
        <v>536</v>
      </c>
      <c r="J3358" s="135">
        <v>124</v>
      </c>
      <c r="K3358" s="28">
        <v>0.89515999999999996</v>
      </c>
      <c r="L3358" s="28">
        <f t="shared" si="93"/>
        <v>0.87921000000000005</v>
      </c>
      <c r="O3358" s="77">
        <v>0.71509999999999996</v>
      </c>
      <c r="BF3358" s="106"/>
    </row>
    <row r="3359" spans="1:58" x14ac:dyDescent="0.25">
      <c r="A3359" t="s">
        <v>17</v>
      </c>
      <c r="B3359" s="25">
        <v>2022</v>
      </c>
      <c r="C3359" s="25" t="s">
        <v>2</v>
      </c>
      <c r="D3359" s="25" t="s">
        <v>73</v>
      </c>
      <c r="E3359" s="25" t="s">
        <v>142</v>
      </c>
      <c r="F3359" s="23" t="s">
        <v>143</v>
      </c>
      <c r="G3359" s="23" t="s">
        <v>543</v>
      </c>
      <c r="H3359" s="32" t="s">
        <v>351</v>
      </c>
      <c r="I3359" s="32" t="s">
        <v>536</v>
      </c>
      <c r="J3359" s="135">
        <v>107</v>
      </c>
      <c r="K3359" s="28">
        <v>0.8972</v>
      </c>
      <c r="L3359" s="28">
        <f t="shared" si="93"/>
        <v>0.92415999999999998</v>
      </c>
      <c r="O3359" s="77">
        <v>0.71452000000000004</v>
      </c>
      <c r="BF3359" s="106"/>
    </row>
    <row r="3360" spans="1:58" x14ac:dyDescent="0.25">
      <c r="A3360" t="s">
        <v>17</v>
      </c>
      <c r="B3360" s="25">
        <v>2022</v>
      </c>
      <c r="C3360" s="25" t="s">
        <v>3</v>
      </c>
      <c r="D3360" s="25" t="s">
        <v>493</v>
      </c>
      <c r="E3360" s="25" t="s">
        <v>142</v>
      </c>
      <c r="F3360" s="23" t="s">
        <v>143</v>
      </c>
      <c r="G3360" s="23" t="s">
        <v>543</v>
      </c>
      <c r="H3360" s="32" t="s">
        <v>351</v>
      </c>
      <c r="I3360" s="32" t="s">
        <v>536</v>
      </c>
      <c r="J3360" s="135">
        <v>107</v>
      </c>
      <c r="K3360" s="28">
        <v>0.85046999999999995</v>
      </c>
      <c r="L3360" s="28">
        <f t="shared" si="93"/>
        <v>0.87222</v>
      </c>
      <c r="O3360" s="77">
        <v>0.68925999999999998</v>
      </c>
      <c r="BF3360" s="106"/>
    </row>
    <row r="3361" spans="1:58" x14ac:dyDescent="0.25">
      <c r="A3361" t="s">
        <v>17</v>
      </c>
      <c r="B3361" s="25">
        <v>2023</v>
      </c>
      <c r="C3361" s="25" t="s">
        <v>0</v>
      </c>
      <c r="D3361" s="25" t="s">
        <v>537</v>
      </c>
      <c r="E3361" s="25" t="s">
        <v>142</v>
      </c>
      <c r="F3361" s="23" t="s">
        <v>143</v>
      </c>
      <c r="G3361" s="23" t="s">
        <v>543</v>
      </c>
      <c r="H3361" s="32" t="s">
        <v>351</v>
      </c>
      <c r="I3361" s="32" t="s">
        <v>536</v>
      </c>
      <c r="J3361" s="135">
        <v>85</v>
      </c>
      <c r="K3361" s="28">
        <v>0.75294000000000005</v>
      </c>
      <c r="L3361" s="28">
        <f t="shared" si="93"/>
        <v>0.76080999999999999</v>
      </c>
      <c r="O3361" s="77">
        <v>0.66224000000000005</v>
      </c>
      <c r="BF3361" s="106"/>
    </row>
    <row r="3362" spans="1:58" x14ac:dyDescent="0.25">
      <c r="A3362" t="s">
        <v>17</v>
      </c>
      <c r="B3362" s="25">
        <v>2018</v>
      </c>
      <c r="C3362" s="25" t="s">
        <v>0</v>
      </c>
      <c r="D3362" s="25" t="s">
        <v>54</v>
      </c>
      <c r="E3362" s="25" t="s">
        <v>558</v>
      </c>
      <c r="F3362" s="23" t="s">
        <v>355</v>
      </c>
      <c r="G3362" s="23" t="s">
        <v>558</v>
      </c>
      <c r="H3362" s="32" t="s">
        <v>355</v>
      </c>
      <c r="I3362" s="32" t="s">
        <v>536</v>
      </c>
      <c r="J3362" s="135">
        <v>854</v>
      </c>
      <c r="K3362" s="28">
        <v>0.49414999999999998</v>
      </c>
      <c r="L3362" s="28">
        <f t="shared" si="93"/>
        <v>0.49414999999999998</v>
      </c>
      <c r="O3362" s="77">
        <v>0.64649000000000001</v>
      </c>
      <c r="BF3362" s="106"/>
    </row>
    <row r="3363" spans="1:58" x14ac:dyDescent="0.25">
      <c r="A3363" t="s">
        <v>17</v>
      </c>
      <c r="B3363" s="25">
        <v>2018</v>
      </c>
      <c r="C3363" s="25" t="s">
        <v>1</v>
      </c>
      <c r="D3363" s="25" t="s">
        <v>56</v>
      </c>
      <c r="E3363" s="25" t="s">
        <v>558</v>
      </c>
      <c r="F3363" s="23" t="s">
        <v>355</v>
      </c>
      <c r="G3363" s="23" t="s">
        <v>558</v>
      </c>
      <c r="H3363" s="32" t="s">
        <v>355</v>
      </c>
      <c r="I3363" s="32" t="s">
        <v>536</v>
      </c>
      <c r="J3363" s="135">
        <v>914</v>
      </c>
      <c r="K3363" s="28">
        <v>0.58314999999999995</v>
      </c>
      <c r="L3363" s="28">
        <f t="shared" si="93"/>
        <v>0.58314999999999995</v>
      </c>
      <c r="O3363" s="77">
        <v>0.66595000000000004</v>
      </c>
      <c r="BF3363" s="106"/>
    </row>
    <row r="3364" spans="1:58" x14ac:dyDescent="0.25">
      <c r="A3364" t="s">
        <v>17</v>
      </c>
      <c r="B3364" s="25">
        <v>2018</v>
      </c>
      <c r="C3364" s="25" t="s">
        <v>2</v>
      </c>
      <c r="D3364" s="25" t="s">
        <v>57</v>
      </c>
      <c r="E3364" s="25" t="s">
        <v>558</v>
      </c>
      <c r="F3364" s="23" t="s">
        <v>355</v>
      </c>
      <c r="G3364" s="23" t="s">
        <v>558</v>
      </c>
      <c r="H3364" s="32" t="s">
        <v>355</v>
      </c>
      <c r="I3364" s="32" t="s">
        <v>536</v>
      </c>
      <c r="J3364" s="135">
        <v>914</v>
      </c>
      <c r="K3364" s="28">
        <v>0.69255999999999995</v>
      </c>
      <c r="L3364" s="28">
        <f t="shared" si="93"/>
        <v>0.69255999999999995</v>
      </c>
      <c r="O3364" s="77">
        <v>0.65563000000000005</v>
      </c>
      <c r="BF3364" s="106"/>
    </row>
    <row r="3365" spans="1:58" x14ac:dyDescent="0.25">
      <c r="A3365" t="s">
        <v>17</v>
      </c>
      <c r="B3365" s="25">
        <v>2018</v>
      </c>
      <c r="C3365" s="25" t="s">
        <v>3</v>
      </c>
      <c r="D3365" s="25" t="s">
        <v>58</v>
      </c>
      <c r="E3365" s="25" t="s">
        <v>558</v>
      </c>
      <c r="F3365" s="23" t="s">
        <v>355</v>
      </c>
      <c r="G3365" s="23" t="s">
        <v>558</v>
      </c>
      <c r="H3365" s="32" t="s">
        <v>355</v>
      </c>
      <c r="I3365" s="32" t="s">
        <v>536</v>
      </c>
      <c r="J3365" s="135">
        <v>908</v>
      </c>
      <c r="K3365" s="28">
        <v>0.69603999999999999</v>
      </c>
      <c r="L3365" s="28">
        <f t="shared" si="93"/>
        <v>0.69603999999999999</v>
      </c>
      <c r="O3365" s="77">
        <v>0.64424999999999999</v>
      </c>
      <c r="BF3365" s="106"/>
    </row>
    <row r="3366" spans="1:58" x14ac:dyDescent="0.25">
      <c r="A3366" t="s">
        <v>17</v>
      </c>
      <c r="B3366" s="25">
        <v>2019</v>
      </c>
      <c r="C3366" s="25" t="s">
        <v>0</v>
      </c>
      <c r="D3366" s="25" t="s">
        <v>59</v>
      </c>
      <c r="E3366" s="25" t="s">
        <v>558</v>
      </c>
      <c r="F3366" s="23" t="s">
        <v>355</v>
      </c>
      <c r="G3366" s="23" t="s">
        <v>558</v>
      </c>
      <c r="H3366" s="32" t="s">
        <v>355</v>
      </c>
      <c r="I3366" s="32" t="s">
        <v>536</v>
      </c>
      <c r="J3366" s="135">
        <v>870</v>
      </c>
      <c r="K3366" s="28">
        <v>0.77700999999999998</v>
      </c>
      <c r="L3366" s="28">
        <f t="shared" si="93"/>
        <v>0.77700999999999998</v>
      </c>
      <c r="O3366" s="77">
        <v>0.67745999999999995</v>
      </c>
      <c r="BF3366" s="106"/>
    </row>
    <row r="3367" spans="1:58" x14ac:dyDescent="0.25">
      <c r="A3367" t="s">
        <v>17</v>
      </c>
      <c r="B3367" s="25">
        <v>2019</v>
      </c>
      <c r="C3367" s="25" t="s">
        <v>1</v>
      </c>
      <c r="D3367" s="25" t="s">
        <v>60</v>
      </c>
      <c r="E3367" s="25" t="s">
        <v>558</v>
      </c>
      <c r="F3367" s="23" t="s">
        <v>355</v>
      </c>
      <c r="G3367" s="23" t="s">
        <v>558</v>
      </c>
      <c r="H3367" s="32" t="s">
        <v>355</v>
      </c>
      <c r="I3367" s="32" t="s">
        <v>536</v>
      </c>
      <c r="J3367" s="135">
        <v>947</v>
      </c>
      <c r="K3367" s="28">
        <v>0.76663000000000003</v>
      </c>
      <c r="L3367" s="28">
        <f t="shared" si="93"/>
        <v>0.76663000000000003</v>
      </c>
      <c r="O3367" s="77">
        <v>0.69386000000000003</v>
      </c>
      <c r="BF3367" s="106"/>
    </row>
    <row r="3368" spans="1:58" x14ac:dyDescent="0.25">
      <c r="A3368" t="s">
        <v>17</v>
      </c>
      <c r="B3368" s="25">
        <v>2019</v>
      </c>
      <c r="C3368" s="25" t="s">
        <v>2</v>
      </c>
      <c r="D3368" s="25" t="s">
        <v>61</v>
      </c>
      <c r="E3368" s="25" t="s">
        <v>558</v>
      </c>
      <c r="F3368" s="23" t="s">
        <v>355</v>
      </c>
      <c r="G3368" s="23" t="s">
        <v>558</v>
      </c>
      <c r="H3368" s="32" t="s">
        <v>355</v>
      </c>
      <c r="I3368" s="32" t="s">
        <v>536</v>
      </c>
      <c r="J3368" s="135">
        <v>894</v>
      </c>
      <c r="K3368" s="28">
        <v>0.75056</v>
      </c>
      <c r="L3368" s="28">
        <f t="shared" si="93"/>
        <v>0.75056</v>
      </c>
      <c r="O3368" s="77">
        <v>0.68513999999999997</v>
      </c>
      <c r="BF3368" s="106"/>
    </row>
    <row r="3369" spans="1:58" x14ac:dyDescent="0.25">
      <c r="A3369" t="s">
        <v>17</v>
      </c>
      <c r="B3369" s="25">
        <v>2019</v>
      </c>
      <c r="C3369" s="25" t="s">
        <v>3</v>
      </c>
      <c r="D3369" s="25" t="s">
        <v>62</v>
      </c>
      <c r="E3369" s="25" t="s">
        <v>558</v>
      </c>
      <c r="F3369" s="23" t="s">
        <v>355</v>
      </c>
      <c r="G3369" s="23" t="s">
        <v>558</v>
      </c>
      <c r="H3369" s="32" t="s">
        <v>355</v>
      </c>
      <c r="I3369" s="32" t="s">
        <v>536</v>
      </c>
      <c r="J3369" s="135">
        <v>962</v>
      </c>
      <c r="K3369" s="28">
        <v>0.71309999999999996</v>
      </c>
      <c r="L3369" s="28">
        <f t="shared" si="93"/>
        <v>0.71309999999999996</v>
      </c>
      <c r="O3369" s="77">
        <v>0.67325000000000002</v>
      </c>
      <c r="BF3369" s="106"/>
    </row>
    <row r="3370" spans="1:58" x14ac:dyDescent="0.25">
      <c r="A3370" t="s">
        <v>17</v>
      </c>
      <c r="B3370" s="25">
        <v>2020</v>
      </c>
      <c r="C3370" s="25" t="s">
        <v>0</v>
      </c>
      <c r="D3370" s="25" t="s">
        <v>63</v>
      </c>
      <c r="E3370" s="25" t="s">
        <v>558</v>
      </c>
      <c r="F3370" s="23" t="s">
        <v>355</v>
      </c>
      <c r="G3370" s="23" t="s">
        <v>558</v>
      </c>
      <c r="H3370" s="32" t="s">
        <v>355</v>
      </c>
      <c r="I3370" s="32" t="s">
        <v>536</v>
      </c>
      <c r="J3370" s="135">
        <v>921</v>
      </c>
      <c r="K3370" s="28">
        <v>0.68078000000000005</v>
      </c>
      <c r="L3370" s="28">
        <f t="shared" si="93"/>
        <v>0.68078000000000005</v>
      </c>
      <c r="O3370" s="77">
        <v>0.68518000000000001</v>
      </c>
      <c r="BF3370" s="106"/>
    </row>
    <row r="3371" spans="1:58" x14ac:dyDescent="0.25">
      <c r="A3371" t="s">
        <v>17</v>
      </c>
      <c r="B3371" s="25">
        <v>2020</v>
      </c>
      <c r="C3371" s="25" t="s">
        <v>1</v>
      </c>
      <c r="D3371" s="25" t="s">
        <v>64</v>
      </c>
      <c r="E3371" s="25" t="s">
        <v>558</v>
      </c>
      <c r="F3371" s="23" t="s">
        <v>355</v>
      </c>
      <c r="G3371" s="23" t="s">
        <v>558</v>
      </c>
      <c r="H3371" s="32" t="s">
        <v>355</v>
      </c>
      <c r="I3371" s="32" t="s">
        <v>536</v>
      </c>
      <c r="J3371" s="135">
        <v>503</v>
      </c>
      <c r="K3371" s="28">
        <v>0.70377999999999996</v>
      </c>
      <c r="L3371" s="28">
        <f t="shared" si="93"/>
        <v>0.70377999999999996</v>
      </c>
      <c r="O3371" s="77">
        <v>0.67054000000000002</v>
      </c>
      <c r="BF3371" s="106"/>
    </row>
    <row r="3372" spans="1:58" x14ac:dyDescent="0.25">
      <c r="A3372" t="s">
        <v>17</v>
      </c>
      <c r="B3372" s="25">
        <v>2020</v>
      </c>
      <c r="C3372" s="25" t="s">
        <v>2</v>
      </c>
      <c r="D3372" s="25" t="s">
        <v>65</v>
      </c>
      <c r="E3372" s="25" t="s">
        <v>558</v>
      </c>
      <c r="F3372" s="23" t="s">
        <v>355</v>
      </c>
      <c r="G3372" s="23" t="s">
        <v>558</v>
      </c>
      <c r="H3372" s="32" t="s">
        <v>355</v>
      </c>
      <c r="I3372" s="32" t="s">
        <v>536</v>
      </c>
      <c r="J3372" s="135">
        <v>643</v>
      </c>
      <c r="K3372" s="28">
        <v>0.65473999999999999</v>
      </c>
      <c r="L3372" s="28">
        <f t="shared" si="93"/>
        <v>0.65473999999999999</v>
      </c>
      <c r="O3372" s="77">
        <v>0.68157999999999996</v>
      </c>
      <c r="BF3372" s="106"/>
    </row>
    <row r="3373" spans="1:58" x14ac:dyDescent="0.25">
      <c r="A3373" t="s">
        <v>17</v>
      </c>
      <c r="B3373" s="25">
        <v>2020</v>
      </c>
      <c r="C3373" s="25" t="s">
        <v>3</v>
      </c>
      <c r="D3373" s="25" t="s">
        <v>66</v>
      </c>
      <c r="E3373" s="25" t="s">
        <v>558</v>
      </c>
      <c r="F3373" s="23" t="s">
        <v>355</v>
      </c>
      <c r="G3373" s="23" t="s">
        <v>558</v>
      </c>
      <c r="H3373" s="32" t="s">
        <v>355</v>
      </c>
      <c r="I3373" s="32" t="s">
        <v>536</v>
      </c>
      <c r="J3373" s="135">
        <v>860</v>
      </c>
      <c r="K3373" s="28">
        <v>0.62092999999999998</v>
      </c>
      <c r="L3373" s="28">
        <f t="shared" si="93"/>
        <v>0.62092999999999998</v>
      </c>
      <c r="O3373" s="77">
        <v>0.67688999999999999</v>
      </c>
      <c r="BF3373" s="106"/>
    </row>
    <row r="3374" spans="1:58" x14ac:dyDescent="0.25">
      <c r="A3374" t="s">
        <v>17</v>
      </c>
      <c r="B3374" s="25">
        <v>2021</v>
      </c>
      <c r="C3374" s="25" t="s">
        <v>0</v>
      </c>
      <c r="D3374" s="25" t="s">
        <v>67</v>
      </c>
      <c r="E3374" s="25" t="s">
        <v>558</v>
      </c>
      <c r="F3374" s="23" t="s">
        <v>355</v>
      </c>
      <c r="G3374" s="23" t="s">
        <v>558</v>
      </c>
      <c r="H3374" s="32" t="s">
        <v>355</v>
      </c>
      <c r="I3374" s="32" t="s">
        <v>536</v>
      </c>
      <c r="J3374" s="135">
        <v>771</v>
      </c>
      <c r="K3374" s="28">
        <v>0.71335999999999999</v>
      </c>
      <c r="L3374" s="28">
        <f t="shared" si="93"/>
        <v>0.71335999999999999</v>
      </c>
      <c r="O3374" s="77">
        <v>0.72143000000000002</v>
      </c>
      <c r="BF3374" s="106"/>
    </row>
    <row r="3375" spans="1:58" x14ac:dyDescent="0.25">
      <c r="A3375" t="s">
        <v>17</v>
      </c>
      <c r="B3375" s="25">
        <v>2021</v>
      </c>
      <c r="C3375" s="25" t="s">
        <v>1</v>
      </c>
      <c r="D3375" s="25" t="s">
        <v>68</v>
      </c>
      <c r="E3375" s="25" t="s">
        <v>558</v>
      </c>
      <c r="F3375" s="23" t="s">
        <v>355</v>
      </c>
      <c r="G3375" s="23" t="s">
        <v>558</v>
      </c>
      <c r="H3375" s="32" t="s">
        <v>355</v>
      </c>
      <c r="I3375" s="32" t="s">
        <v>536</v>
      </c>
      <c r="J3375" s="135">
        <v>930</v>
      </c>
      <c r="K3375" s="28">
        <v>0.70430000000000004</v>
      </c>
      <c r="L3375" s="28">
        <f t="shared" si="93"/>
        <v>0.70430000000000004</v>
      </c>
      <c r="O3375" s="77">
        <v>0.71777999999999997</v>
      </c>
      <c r="BF3375" s="106"/>
    </row>
    <row r="3376" spans="1:58" x14ac:dyDescent="0.25">
      <c r="A3376" t="s">
        <v>17</v>
      </c>
      <c r="B3376" s="25">
        <v>2021</v>
      </c>
      <c r="C3376" s="25" t="s">
        <v>2</v>
      </c>
      <c r="D3376" s="25" t="s">
        <v>69</v>
      </c>
      <c r="E3376" s="25" t="s">
        <v>558</v>
      </c>
      <c r="F3376" s="23" t="s">
        <v>355</v>
      </c>
      <c r="G3376" s="23" t="s">
        <v>558</v>
      </c>
      <c r="H3376" s="32" t="s">
        <v>355</v>
      </c>
      <c r="I3376" s="32" t="s">
        <v>536</v>
      </c>
      <c r="J3376" s="135">
        <v>927</v>
      </c>
      <c r="K3376" s="28">
        <v>0.71089999999999998</v>
      </c>
      <c r="L3376" s="28">
        <f t="shared" si="93"/>
        <v>0.71089999999999998</v>
      </c>
      <c r="O3376" s="77">
        <v>0.72623000000000004</v>
      </c>
      <c r="BF3376" s="106"/>
    </row>
    <row r="3377" spans="1:58" x14ac:dyDescent="0.25">
      <c r="A3377" t="s">
        <v>17</v>
      </c>
      <c r="B3377" s="25">
        <v>2021</v>
      </c>
      <c r="C3377" s="25" t="s">
        <v>3</v>
      </c>
      <c r="D3377" s="25" t="s">
        <v>70</v>
      </c>
      <c r="E3377" s="25" t="s">
        <v>558</v>
      </c>
      <c r="F3377" s="23" t="s">
        <v>355</v>
      </c>
      <c r="G3377" s="23" t="s">
        <v>558</v>
      </c>
      <c r="H3377" s="32" t="s">
        <v>355</v>
      </c>
      <c r="I3377" s="32" t="s">
        <v>536</v>
      </c>
      <c r="J3377" s="135">
        <v>912</v>
      </c>
      <c r="K3377" s="28">
        <v>0.69737000000000005</v>
      </c>
      <c r="L3377" s="28">
        <f t="shared" si="93"/>
        <v>0.69737000000000005</v>
      </c>
      <c r="O3377" s="77">
        <v>0.70416999999999996</v>
      </c>
      <c r="BF3377" s="106"/>
    </row>
    <row r="3378" spans="1:58" x14ac:dyDescent="0.25">
      <c r="A3378" t="s">
        <v>17</v>
      </c>
      <c r="B3378" s="25">
        <v>2022</v>
      </c>
      <c r="C3378" s="25" t="s">
        <v>0</v>
      </c>
      <c r="D3378" s="25" t="s">
        <v>71</v>
      </c>
      <c r="E3378" s="25" t="s">
        <v>558</v>
      </c>
      <c r="F3378" s="23" t="s">
        <v>355</v>
      </c>
      <c r="G3378" s="23" t="s">
        <v>558</v>
      </c>
      <c r="H3378" s="32" t="s">
        <v>355</v>
      </c>
      <c r="I3378" s="32" t="s">
        <v>536</v>
      </c>
      <c r="J3378" s="135">
        <v>929</v>
      </c>
      <c r="K3378" s="28">
        <v>0.67061000000000004</v>
      </c>
      <c r="L3378" s="28">
        <f t="shared" si="93"/>
        <v>0.67061000000000004</v>
      </c>
      <c r="O3378" s="77">
        <v>0.71772000000000002</v>
      </c>
      <c r="BF3378" s="106"/>
    </row>
    <row r="3379" spans="1:58" x14ac:dyDescent="0.25">
      <c r="A3379" t="s">
        <v>17</v>
      </c>
      <c r="B3379" s="25">
        <v>2022</v>
      </c>
      <c r="C3379" s="25" t="s">
        <v>1</v>
      </c>
      <c r="D3379" s="25" t="s">
        <v>72</v>
      </c>
      <c r="E3379" s="25" t="s">
        <v>558</v>
      </c>
      <c r="F3379" s="23" t="s">
        <v>355</v>
      </c>
      <c r="G3379" s="23" t="s">
        <v>558</v>
      </c>
      <c r="H3379" s="32" t="s">
        <v>355</v>
      </c>
      <c r="I3379" s="32" t="s">
        <v>536</v>
      </c>
      <c r="J3379" s="135">
        <v>851</v>
      </c>
      <c r="K3379" s="28">
        <v>0.62280000000000002</v>
      </c>
      <c r="L3379" s="28">
        <f t="shared" si="93"/>
        <v>0.62280000000000002</v>
      </c>
      <c r="O3379" s="77">
        <v>0.71509999999999996</v>
      </c>
      <c r="BF3379" s="106"/>
    </row>
    <row r="3380" spans="1:58" x14ac:dyDescent="0.25">
      <c r="A3380" t="s">
        <v>17</v>
      </c>
      <c r="B3380" s="25">
        <v>2022</v>
      </c>
      <c r="C3380" s="25" t="s">
        <v>2</v>
      </c>
      <c r="D3380" s="25" t="s">
        <v>73</v>
      </c>
      <c r="E3380" s="25" t="s">
        <v>558</v>
      </c>
      <c r="F3380" s="23" t="s">
        <v>355</v>
      </c>
      <c r="G3380" s="23" t="s">
        <v>558</v>
      </c>
      <c r="H3380" s="32" t="s">
        <v>355</v>
      </c>
      <c r="I3380" s="32" t="s">
        <v>536</v>
      </c>
      <c r="J3380" s="135">
        <v>955</v>
      </c>
      <c r="K3380" s="28">
        <v>0.70365999999999995</v>
      </c>
      <c r="L3380" s="28">
        <f t="shared" si="93"/>
        <v>0.70365999999999995</v>
      </c>
      <c r="O3380" s="77">
        <v>0.71452000000000004</v>
      </c>
      <c r="BF3380" s="106"/>
    </row>
    <row r="3381" spans="1:58" x14ac:dyDescent="0.25">
      <c r="A3381" t="s">
        <v>17</v>
      </c>
      <c r="B3381" s="25">
        <v>2022</v>
      </c>
      <c r="C3381" s="25" t="s">
        <v>3</v>
      </c>
      <c r="D3381" s="25" t="s">
        <v>493</v>
      </c>
      <c r="E3381" s="25" t="s">
        <v>558</v>
      </c>
      <c r="F3381" s="23" t="s">
        <v>355</v>
      </c>
      <c r="G3381" s="23" t="s">
        <v>558</v>
      </c>
      <c r="H3381" s="32" t="s">
        <v>355</v>
      </c>
      <c r="I3381" s="32" t="s">
        <v>536</v>
      </c>
      <c r="J3381" s="135">
        <v>917</v>
      </c>
      <c r="K3381" s="28">
        <v>0.64995000000000003</v>
      </c>
      <c r="L3381" s="28">
        <f t="shared" si="93"/>
        <v>0.64995000000000003</v>
      </c>
      <c r="O3381" s="77">
        <v>0.68925999999999998</v>
      </c>
      <c r="BF3381" s="106"/>
    </row>
    <row r="3382" spans="1:58" x14ac:dyDescent="0.25">
      <c r="A3382" t="s">
        <v>17</v>
      </c>
      <c r="B3382" s="25">
        <v>2023</v>
      </c>
      <c r="C3382" s="25" t="s">
        <v>0</v>
      </c>
      <c r="D3382" s="25" t="s">
        <v>537</v>
      </c>
      <c r="E3382" s="25" t="s">
        <v>558</v>
      </c>
      <c r="F3382" s="23" t="s">
        <v>355</v>
      </c>
      <c r="G3382" s="23" t="s">
        <v>558</v>
      </c>
      <c r="H3382" s="32" t="s">
        <v>355</v>
      </c>
      <c r="I3382" s="32" t="s">
        <v>536</v>
      </c>
      <c r="J3382" s="135">
        <v>889</v>
      </c>
      <c r="K3382" s="28">
        <v>0.64229000000000003</v>
      </c>
      <c r="L3382" s="28">
        <f t="shared" si="93"/>
        <v>0.64229000000000003</v>
      </c>
      <c r="O3382" s="77">
        <v>0.66224000000000005</v>
      </c>
      <c r="BF3382" s="106"/>
    </row>
    <row r="3383" spans="1:58" x14ac:dyDescent="0.25">
      <c r="A3383" t="s">
        <v>17</v>
      </c>
      <c r="B3383" s="25">
        <v>2018</v>
      </c>
      <c r="C3383" s="25" t="s">
        <v>0</v>
      </c>
      <c r="D3383" s="25" t="s">
        <v>54</v>
      </c>
      <c r="E3383" s="25" t="s">
        <v>144</v>
      </c>
      <c r="F3383" s="23" t="s">
        <v>145</v>
      </c>
      <c r="G3383" s="23" t="s">
        <v>541</v>
      </c>
      <c r="H3383" s="32" t="s">
        <v>542</v>
      </c>
      <c r="I3383" s="32" t="s">
        <v>536</v>
      </c>
      <c r="J3383" s="135">
        <v>170</v>
      </c>
      <c r="K3383" s="28">
        <v>0.87058999999999997</v>
      </c>
      <c r="L3383" s="28">
        <f t="shared" si="93"/>
        <v>0.68576000000000004</v>
      </c>
      <c r="O3383" s="77">
        <v>0.64649000000000001</v>
      </c>
      <c r="BF3383" s="106"/>
    </row>
    <row r="3384" spans="1:58" x14ac:dyDescent="0.25">
      <c r="A3384" t="s">
        <v>17</v>
      </c>
      <c r="B3384" s="25">
        <v>2018</v>
      </c>
      <c r="C3384" s="25" t="s">
        <v>1</v>
      </c>
      <c r="D3384" s="25" t="s">
        <v>56</v>
      </c>
      <c r="E3384" s="25" t="s">
        <v>144</v>
      </c>
      <c r="F3384" s="23" t="s">
        <v>145</v>
      </c>
      <c r="G3384" s="23" t="s">
        <v>541</v>
      </c>
      <c r="H3384" s="32" t="s">
        <v>542</v>
      </c>
      <c r="I3384" s="32" t="s">
        <v>536</v>
      </c>
      <c r="J3384" s="135">
        <v>185</v>
      </c>
      <c r="K3384" s="28">
        <v>0.80540999999999996</v>
      </c>
      <c r="L3384" s="28">
        <f t="shared" si="93"/>
        <v>0.66754999999999998</v>
      </c>
      <c r="O3384" s="77">
        <v>0.66595000000000004</v>
      </c>
      <c r="BF3384" s="106"/>
    </row>
    <row r="3385" spans="1:58" x14ac:dyDescent="0.25">
      <c r="A3385" t="s">
        <v>17</v>
      </c>
      <c r="B3385" s="25">
        <v>2018</v>
      </c>
      <c r="C3385" s="25" t="s">
        <v>2</v>
      </c>
      <c r="D3385" s="25" t="s">
        <v>57</v>
      </c>
      <c r="E3385" s="25" t="s">
        <v>144</v>
      </c>
      <c r="F3385" s="23" t="s">
        <v>145</v>
      </c>
      <c r="G3385" s="23" t="s">
        <v>541</v>
      </c>
      <c r="H3385" s="32" t="s">
        <v>542</v>
      </c>
      <c r="I3385" s="32" t="s">
        <v>536</v>
      </c>
      <c r="J3385" s="135">
        <v>168</v>
      </c>
      <c r="K3385" s="28">
        <v>0.89285999999999999</v>
      </c>
      <c r="L3385" s="28">
        <f t="shared" si="93"/>
        <v>0.62238000000000004</v>
      </c>
      <c r="O3385" s="77">
        <v>0.65563000000000005</v>
      </c>
      <c r="BF3385" s="106"/>
    </row>
    <row r="3386" spans="1:58" x14ac:dyDescent="0.25">
      <c r="A3386" t="s">
        <v>17</v>
      </c>
      <c r="B3386" s="25">
        <v>2018</v>
      </c>
      <c r="C3386" s="25" t="s">
        <v>3</v>
      </c>
      <c r="D3386" s="25" t="s">
        <v>58</v>
      </c>
      <c r="E3386" s="25" t="s">
        <v>144</v>
      </c>
      <c r="F3386" s="23" t="s">
        <v>145</v>
      </c>
      <c r="G3386" s="23" t="s">
        <v>541</v>
      </c>
      <c r="H3386" s="32" t="s">
        <v>542</v>
      </c>
      <c r="I3386" s="32" t="s">
        <v>536</v>
      </c>
      <c r="J3386" s="135">
        <v>136</v>
      </c>
      <c r="K3386" s="28">
        <v>0.91912000000000005</v>
      </c>
      <c r="L3386" s="28">
        <f t="shared" si="93"/>
        <v>0.62382000000000004</v>
      </c>
      <c r="O3386" s="77">
        <v>0.64424999999999999</v>
      </c>
      <c r="BF3386" s="106"/>
    </row>
    <row r="3387" spans="1:58" x14ac:dyDescent="0.25">
      <c r="A3387" t="s">
        <v>17</v>
      </c>
      <c r="B3387" s="25">
        <v>2019</v>
      </c>
      <c r="C3387" s="25" t="s">
        <v>0</v>
      </c>
      <c r="D3387" s="25" t="s">
        <v>59</v>
      </c>
      <c r="E3387" s="25" t="s">
        <v>144</v>
      </c>
      <c r="F3387" s="23" t="s">
        <v>145</v>
      </c>
      <c r="G3387" s="23" t="s">
        <v>541</v>
      </c>
      <c r="H3387" s="32" t="s">
        <v>542</v>
      </c>
      <c r="I3387" s="32" t="s">
        <v>536</v>
      </c>
      <c r="J3387" s="135">
        <v>202</v>
      </c>
      <c r="K3387" s="28">
        <v>0.91583999999999999</v>
      </c>
      <c r="L3387" s="28">
        <f t="shared" si="93"/>
        <v>0.68354999999999999</v>
      </c>
      <c r="O3387" s="77">
        <v>0.67745999999999995</v>
      </c>
      <c r="BF3387" s="106"/>
    </row>
    <row r="3388" spans="1:58" x14ac:dyDescent="0.25">
      <c r="A3388" t="s">
        <v>17</v>
      </c>
      <c r="B3388" s="25">
        <v>2019</v>
      </c>
      <c r="C3388" s="25" t="s">
        <v>1</v>
      </c>
      <c r="D3388" s="25" t="s">
        <v>60</v>
      </c>
      <c r="E3388" s="25" t="s">
        <v>144</v>
      </c>
      <c r="F3388" s="23" t="s">
        <v>145</v>
      </c>
      <c r="G3388" s="23" t="s">
        <v>541</v>
      </c>
      <c r="H3388" s="32" t="s">
        <v>542</v>
      </c>
      <c r="I3388" s="32" t="s">
        <v>536</v>
      </c>
      <c r="J3388" s="135">
        <v>199</v>
      </c>
      <c r="K3388" s="28">
        <v>0.89446999999999999</v>
      </c>
      <c r="L3388" s="28">
        <f t="shared" si="93"/>
        <v>0.72372000000000003</v>
      </c>
      <c r="O3388" s="77">
        <v>0.69386000000000003</v>
      </c>
      <c r="BF3388" s="106"/>
    </row>
    <row r="3389" spans="1:58" x14ac:dyDescent="0.25">
      <c r="A3389" t="s">
        <v>17</v>
      </c>
      <c r="B3389" s="25">
        <v>2019</v>
      </c>
      <c r="C3389" s="25" t="s">
        <v>2</v>
      </c>
      <c r="D3389" s="25" t="s">
        <v>61</v>
      </c>
      <c r="E3389" s="25" t="s">
        <v>144</v>
      </c>
      <c r="F3389" s="23" t="s">
        <v>145</v>
      </c>
      <c r="G3389" s="23" t="s">
        <v>541</v>
      </c>
      <c r="H3389" s="32" t="s">
        <v>542</v>
      </c>
      <c r="I3389" s="32" t="s">
        <v>536</v>
      </c>
      <c r="J3389" s="135">
        <v>170</v>
      </c>
      <c r="K3389" s="28">
        <v>0.72353000000000001</v>
      </c>
      <c r="L3389" s="28">
        <f t="shared" si="93"/>
        <v>0.73524999999999996</v>
      </c>
      <c r="O3389" s="77">
        <v>0.68513999999999997</v>
      </c>
      <c r="BF3389" s="106"/>
    </row>
    <row r="3390" spans="1:58" x14ac:dyDescent="0.25">
      <c r="A3390" t="s">
        <v>17</v>
      </c>
      <c r="B3390" s="25">
        <v>2019</v>
      </c>
      <c r="C3390" s="25" t="s">
        <v>3</v>
      </c>
      <c r="D3390" s="25" t="s">
        <v>62</v>
      </c>
      <c r="E3390" s="25" t="s">
        <v>144</v>
      </c>
      <c r="F3390" s="23" t="s">
        <v>145</v>
      </c>
      <c r="G3390" s="23" t="s">
        <v>541</v>
      </c>
      <c r="H3390" s="32" t="s">
        <v>542</v>
      </c>
      <c r="I3390" s="32" t="s">
        <v>536</v>
      </c>
      <c r="J3390" s="135">
        <v>157</v>
      </c>
      <c r="K3390" s="28">
        <v>0.48408000000000001</v>
      </c>
      <c r="L3390" s="28">
        <f t="shared" si="93"/>
        <v>0.69733000000000001</v>
      </c>
      <c r="O3390" s="77">
        <v>0.67325000000000002</v>
      </c>
      <c r="BF3390" s="106"/>
    </row>
    <row r="3391" spans="1:58" x14ac:dyDescent="0.25">
      <c r="A3391" t="s">
        <v>17</v>
      </c>
      <c r="B3391" s="25">
        <v>2020</v>
      </c>
      <c r="C3391" s="25" t="s">
        <v>0</v>
      </c>
      <c r="D3391" s="25" t="s">
        <v>63</v>
      </c>
      <c r="E3391" s="25" t="s">
        <v>144</v>
      </c>
      <c r="F3391" s="23" t="s">
        <v>145</v>
      </c>
      <c r="G3391" s="23" t="s">
        <v>541</v>
      </c>
      <c r="H3391" s="32" t="s">
        <v>542</v>
      </c>
      <c r="I3391" s="32" t="s">
        <v>536</v>
      </c>
      <c r="J3391" s="135">
        <v>164</v>
      </c>
      <c r="K3391" s="28">
        <v>0.55488000000000004</v>
      </c>
      <c r="L3391" s="28">
        <f t="shared" si="93"/>
        <v>0.71309999999999996</v>
      </c>
      <c r="O3391" s="77">
        <v>0.68518000000000001</v>
      </c>
      <c r="BF3391" s="106"/>
    </row>
    <row r="3392" spans="1:58" x14ac:dyDescent="0.25">
      <c r="A3392" t="s">
        <v>17</v>
      </c>
      <c r="B3392" s="25">
        <v>2020</v>
      </c>
      <c r="C3392" s="25" t="s">
        <v>1</v>
      </c>
      <c r="D3392" s="25" t="s">
        <v>64</v>
      </c>
      <c r="E3392" s="25" t="s">
        <v>144</v>
      </c>
      <c r="F3392" s="23" t="s">
        <v>145</v>
      </c>
      <c r="G3392" s="23" t="s">
        <v>541</v>
      </c>
      <c r="H3392" s="32" t="s">
        <v>542</v>
      </c>
      <c r="I3392" s="32" t="s">
        <v>536</v>
      </c>
      <c r="J3392" s="135">
        <v>88</v>
      </c>
      <c r="K3392" s="28">
        <v>0.63636000000000004</v>
      </c>
      <c r="L3392" s="28">
        <f t="shared" si="93"/>
        <v>0.71086000000000005</v>
      </c>
      <c r="O3392" s="77">
        <v>0.67054000000000002</v>
      </c>
      <c r="BF3392" s="106"/>
    </row>
    <row r="3393" spans="1:58" x14ac:dyDescent="0.25">
      <c r="A3393" t="s">
        <v>17</v>
      </c>
      <c r="B3393" s="25">
        <v>2020</v>
      </c>
      <c r="C3393" s="25" t="s">
        <v>2</v>
      </c>
      <c r="D3393" s="25" t="s">
        <v>65</v>
      </c>
      <c r="E3393" s="25" t="s">
        <v>144</v>
      </c>
      <c r="F3393" s="23" t="s">
        <v>145</v>
      </c>
      <c r="G3393" s="23" t="s">
        <v>541</v>
      </c>
      <c r="H3393" s="32" t="s">
        <v>542</v>
      </c>
      <c r="I3393" s="32" t="s">
        <v>536</v>
      </c>
      <c r="J3393" s="135">
        <v>158</v>
      </c>
      <c r="K3393" s="28">
        <v>0.63290999999999997</v>
      </c>
      <c r="L3393" s="28">
        <f t="shared" si="93"/>
        <v>0.76427</v>
      </c>
      <c r="O3393" s="77">
        <v>0.68157999999999996</v>
      </c>
      <c r="BF3393" s="106"/>
    </row>
    <row r="3394" spans="1:58" x14ac:dyDescent="0.25">
      <c r="A3394" t="s">
        <v>17</v>
      </c>
      <c r="B3394" s="25">
        <v>2020</v>
      </c>
      <c r="C3394" s="25" t="s">
        <v>3</v>
      </c>
      <c r="D3394" s="25" t="s">
        <v>66</v>
      </c>
      <c r="E3394" s="25" t="s">
        <v>144</v>
      </c>
      <c r="F3394" s="23" t="s">
        <v>145</v>
      </c>
      <c r="G3394" s="23" t="s">
        <v>541</v>
      </c>
      <c r="H3394" s="32" t="s">
        <v>542</v>
      </c>
      <c r="I3394" s="32" t="s">
        <v>536</v>
      </c>
      <c r="J3394" s="135">
        <v>173</v>
      </c>
      <c r="K3394" s="28">
        <v>0.71097999999999995</v>
      </c>
      <c r="L3394" s="28">
        <f t="shared" ref="L3394:L3457" si="94">SUMIFS(K:K, E:E, G3394, D:D, D3394, I:I, I3394)</f>
        <v>0.72575999999999996</v>
      </c>
      <c r="O3394" s="77">
        <v>0.67688999999999999</v>
      </c>
      <c r="BF3394" s="106"/>
    </row>
    <row r="3395" spans="1:58" x14ac:dyDescent="0.25">
      <c r="A3395" t="s">
        <v>17</v>
      </c>
      <c r="B3395" s="25">
        <v>2021</v>
      </c>
      <c r="C3395" s="25" t="s">
        <v>0</v>
      </c>
      <c r="D3395" s="25" t="s">
        <v>67</v>
      </c>
      <c r="E3395" s="25" t="s">
        <v>144</v>
      </c>
      <c r="F3395" s="23" t="s">
        <v>145</v>
      </c>
      <c r="G3395" s="23" t="s">
        <v>541</v>
      </c>
      <c r="H3395" s="32" t="s">
        <v>542</v>
      </c>
      <c r="I3395" s="32" t="s">
        <v>536</v>
      </c>
      <c r="J3395" s="135">
        <v>182</v>
      </c>
      <c r="K3395" s="28">
        <v>0.89559999999999995</v>
      </c>
      <c r="L3395" s="28">
        <f t="shared" si="94"/>
        <v>0.79057999999999995</v>
      </c>
      <c r="O3395" s="77">
        <v>0.72143000000000002</v>
      </c>
      <c r="BF3395" s="106"/>
    </row>
    <row r="3396" spans="1:58" x14ac:dyDescent="0.25">
      <c r="A3396" t="s">
        <v>17</v>
      </c>
      <c r="B3396" s="25">
        <v>2021</v>
      </c>
      <c r="C3396" s="25" t="s">
        <v>1</v>
      </c>
      <c r="D3396" s="25" t="s">
        <v>68</v>
      </c>
      <c r="E3396" s="25" t="s">
        <v>144</v>
      </c>
      <c r="F3396" s="23" t="s">
        <v>145</v>
      </c>
      <c r="G3396" s="23" t="s">
        <v>541</v>
      </c>
      <c r="H3396" s="32" t="s">
        <v>542</v>
      </c>
      <c r="I3396" s="32" t="s">
        <v>536</v>
      </c>
      <c r="J3396" s="135">
        <v>170</v>
      </c>
      <c r="K3396" s="28">
        <v>0.85882000000000003</v>
      </c>
      <c r="L3396" s="28">
        <f t="shared" si="94"/>
        <v>0.77332999999999996</v>
      </c>
      <c r="O3396" s="77">
        <v>0.71777999999999997</v>
      </c>
      <c r="BF3396" s="106"/>
    </row>
    <row r="3397" spans="1:58" x14ac:dyDescent="0.25">
      <c r="A3397" t="s">
        <v>17</v>
      </c>
      <c r="B3397" s="25">
        <v>2021</v>
      </c>
      <c r="C3397" s="25" t="s">
        <v>2</v>
      </c>
      <c r="D3397" s="25" t="s">
        <v>69</v>
      </c>
      <c r="E3397" s="25" t="s">
        <v>144</v>
      </c>
      <c r="F3397" s="23" t="s">
        <v>145</v>
      </c>
      <c r="G3397" s="23" t="s">
        <v>541</v>
      </c>
      <c r="H3397" s="32" t="s">
        <v>542</v>
      </c>
      <c r="I3397" s="32" t="s">
        <v>536</v>
      </c>
      <c r="J3397" s="135">
        <v>197</v>
      </c>
      <c r="K3397" s="28">
        <v>0.84772000000000003</v>
      </c>
      <c r="L3397" s="28">
        <f t="shared" si="94"/>
        <v>0.76515999999999995</v>
      </c>
      <c r="O3397" s="77">
        <v>0.72623000000000004</v>
      </c>
      <c r="BF3397" s="106"/>
    </row>
    <row r="3398" spans="1:58" x14ac:dyDescent="0.25">
      <c r="A3398" t="s">
        <v>17</v>
      </c>
      <c r="B3398" s="25">
        <v>2021</v>
      </c>
      <c r="C3398" s="25" t="s">
        <v>3</v>
      </c>
      <c r="D3398" s="25" t="s">
        <v>70</v>
      </c>
      <c r="E3398" s="25" t="s">
        <v>144</v>
      </c>
      <c r="F3398" s="23" t="s">
        <v>145</v>
      </c>
      <c r="G3398" s="23" t="s">
        <v>541</v>
      </c>
      <c r="H3398" s="32" t="s">
        <v>542</v>
      </c>
      <c r="I3398" s="32" t="s">
        <v>536</v>
      </c>
      <c r="J3398" s="135">
        <v>171</v>
      </c>
      <c r="K3398" s="28">
        <v>0.73099000000000003</v>
      </c>
      <c r="L3398" s="28">
        <f t="shared" si="94"/>
        <v>0.73268</v>
      </c>
      <c r="O3398" s="77">
        <v>0.70416999999999996</v>
      </c>
      <c r="BF3398" s="106"/>
    </row>
    <row r="3399" spans="1:58" x14ac:dyDescent="0.25">
      <c r="A3399" t="s">
        <v>17</v>
      </c>
      <c r="B3399" s="25">
        <v>2022</v>
      </c>
      <c r="C3399" s="25" t="s">
        <v>0</v>
      </c>
      <c r="D3399" s="25" t="s">
        <v>71</v>
      </c>
      <c r="E3399" s="25" t="s">
        <v>144</v>
      </c>
      <c r="F3399" s="23" t="s">
        <v>145</v>
      </c>
      <c r="G3399" s="23" t="s">
        <v>541</v>
      </c>
      <c r="H3399" s="32" t="s">
        <v>542</v>
      </c>
      <c r="I3399" s="32" t="s">
        <v>536</v>
      </c>
      <c r="J3399" s="135">
        <v>169</v>
      </c>
      <c r="K3399" s="28">
        <v>0.84023999999999999</v>
      </c>
      <c r="L3399" s="28">
        <f t="shared" si="94"/>
        <v>0.75717000000000001</v>
      </c>
      <c r="O3399" s="77">
        <v>0.71772000000000002</v>
      </c>
      <c r="BF3399" s="106"/>
    </row>
    <row r="3400" spans="1:58" x14ac:dyDescent="0.25">
      <c r="A3400" t="s">
        <v>17</v>
      </c>
      <c r="B3400" s="25">
        <v>2022</v>
      </c>
      <c r="C3400" s="25" t="s">
        <v>1</v>
      </c>
      <c r="D3400" s="25" t="s">
        <v>72</v>
      </c>
      <c r="E3400" s="25" t="s">
        <v>144</v>
      </c>
      <c r="F3400" s="23" t="s">
        <v>145</v>
      </c>
      <c r="G3400" s="23" t="s">
        <v>541</v>
      </c>
      <c r="H3400" s="32" t="s">
        <v>542</v>
      </c>
      <c r="I3400" s="32" t="s">
        <v>536</v>
      </c>
      <c r="J3400" s="135">
        <v>164</v>
      </c>
      <c r="K3400" s="28">
        <v>0.81098000000000003</v>
      </c>
      <c r="L3400" s="28">
        <f t="shared" si="94"/>
        <v>0.78373000000000004</v>
      </c>
      <c r="O3400" s="77">
        <v>0.71509999999999996</v>
      </c>
      <c r="BF3400" s="106"/>
    </row>
    <row r="3401" spans="1:58" x14ac:dyDescent="0.25">
      <c r="A3401" t="s">
        <v>17</v>
      </c>
      <c r="B3401" s="25">
        <v>2022</v>
      </c>
      <c r="C3401" s="25" t="s">
        <v>2</v>
      </c>
      <c r="D3401" s="25" t="s">
        <v>73</v>
      </c>
      <c r="E3401" s="25" t="s">
        <v>144</v>
      </c>
      <c r="F3401" s="23" t="s">
        <v>145</v>
      </c>
      <c r="G3401" s="23" t="s">
        <v>541</v>
      </c>
      <c r="H3401" s="32" t="s">
        <v>542</v>
      </c>
      <c r="I3401" s="32" t="s">
        <v>536</v>
      </c>
      <c r="J3401" s="135">
        <v>182</v>
      </c>
      <c r="K3401" s="28">
        <v>0.89559999999999995</v>
      </c>
      <c r="L3401" s="28">
        <f t="shared" si="94"/>
        <v>0.78456000000000004</v>
      </c>
      <c r="O3401" s="77">
        <v>0.71452000000000004</v>
      </c>
      <c r="BF3401" s="106"/>
    </row>
    <row r="3402" spans="1:58" x14ac:dyDescent="0.25">
      <c r="A3402" t="s">
        <v>17</v>
      </c>
      <c r="B3402" s="25">
        <v>2022</v>
      </c>
      <c r="C3402" s="25" t="s">
        <v>3</v>
      </c>
      <c r="D3402" s="25" t="s">
        <v>493</v>
      </c>
      <c r="E3402" s="25" t="s">
        <v>144</v>
      </c>
      <c r="F3402" s="23" t="s">
        <v>145</v>
      </c>
      <c r="G3402" s="23" t="s">
        <v>541</v>
      </c>
      <c r="H3402" s="32" t="s">
        <v>542</v>
      </c>
      <c r="I3402" s="32" t="s">
        <v>536</v>
      </c>
      <c r="J3402" s="135">
        <v>170</v>
      </c>
      <c r="K3402" s="28">
        <v>0.84118000000000004</v>
      </c>
      <c r="L3402" s="28">
        <f t="shared" si="94"/>
        <v>0.76685999999999999</v>
      </c>
      <c r="O3402" s="77">
        <v>0.68925999999999998</v>
      </c>
      <c r="BF3402" s="106"/>
    </row>
    <row r="3403" spans="1:58" x14ac:dyDescent="0.25">
      <c r="A3403" t="s">
        <v>17</v>
      </c>
      <c r="B3403" s="25">
        <v>2023</v>
      </c>
      <c r="C3403" s="25" t="s">
        <v>0</v>
      </c>
      <c r="D3403" s="25" t="s">
        <v>537</v>
      </c>
      <c r="E3403" s="25" t="s">
        <v>144</v>
      </c>
      <c r="F3403" s="23" t="s">
        <v>145</v>
      </c>
      <c r="G3403" s="23" t="s">
        <v>541</v>
      </c>
      <c r="H3403" s="32" t="s">
        <v>542</v>
      </c>
      <c r="I3403" s="32" t="s">
        <v>536</v>
      </c>
      <c r="J3403" s="135">
        <v>162</v>
      </c>
      <c r="K3403" s="28">
        <v>0.79012000000000004</v>
      </c>
      <c r="L3403" s="28">
        <f t="shared" si="94"/>
        <v>0.69860999999999995</v>
      </c>
      <c r="O3403" s="77">
        <v>0.66224000000000005</v>
      </c>
      <c r="BF3403" s="106"/>
    </row>
    <row r="3404" spans="1:58" x14ac:dyDescent="0.25">
      <c r="A3404" t="s">
        <v>17</v>
      </c>
      <c r="B3404" s="25">
        <v>2018</v>
      </c>
      <c r="C3404" s="25" t="s">
        <v>0</v>
      </c>
      <c r="D3404" s="25" t="s">
        <v>54</v>
      </c>
      <c r="E3404" s="25" t="s">
        <v>146</v>
      </c>
      <c r="F3404" s="23" t="s">
        <v>147</v>
      </c>
      <c r="G3404" s="23" t="s">
        <v>538</v>
      </c>
      <c r="H3404" s="32" t="s">
        <v>362</v>
      </c>
      <c r="I3404" s="32" t="s">
        <v>536</v>
      </c>
      <c r="J3404" s="135">
        <v>70</v>
      </c>
      <c r="K3404" s="28">
        <v>0.72857000000000005</v>
      </c>
      <c r="L3404" s="28">
        <f t="shared" si="94"/>
        <v>0.57989000000000002</v>
      </c>
      <c r="O3404" s="77">
        <v>0.64649000000000001</v>
      </c>
      <c r="BF3404" s="106"/>
    </row>
    <row r="3405" spans="1:58" x14ac:dyDescent="0.25">
      <c r="A3405" t="s">
        <v>17</v>
      </c>
      <c r="B3405" s="25">
        <v>2018</v>
      </c>
      <c r="C3405" s="25" t="s">
        <v>1</v>
      </c>
      <c r="D3405" s="25" t="s">
        <v>56</v>
      </c>
      <c r="E3405" s="25" t="s">
        <v>146</v>
      </c>
      <c r="F3405" s="23" t="s">
        <v>147</v>
      </c>
      <c r="G3405" s="23" t="s">
        <v>538</v>
      </c>
      <c r="H3405" s="32" t="s">
        <v>362</v>
      </c>
      <c r="I3405" s="32" t="s">
        <v>536</v>
      </c>
      <c r="J3405" s="135">
        <v>70</v>
      </c>
      <c r="K3405" s="28">
        <v>0.71428999999999998</v>
      </c>
      <c r="L3405" s="28">
        <f t="shared" si="94"/>
        <v>0.58753999999999995</v>
      </c>
      <c r="O3405" s="77">
        <v>0.66595000000000004</v>
      </c>
      <c r="BF3405" s="106"/>
    </row>
    <row r="3406" spans="1:58" x14ac:dyDescent="0.25">
      <c r="A3406" t="s">
        <v>17</v>
      </c>
      <c r="B3406" s="25">
        <v>2018</v>
      </c>
      <c r="C3406" s="25" t="s">
        <v>2</v>
      </c>
      <c r="D3406" s="25" t="s">
        <v>57</v>
      </c>
      <c r="E3406" s="25" t="s">
        <v>146</v>
      </c>
      <c r="F3406" s="23" t="s">
        <v>147</v>
      </c>
      <c r="G3406" s="23" t="s">
        <v>538</v>
      </c>
      <c r="H3406" s="32" t="s">
        <v>362</v>
      </c>
      <c r="I3406" s="32" t="s">
        <v>536</v>
      </c>
      <c r="J3406" s="135">
        <v>66</v>
      </c>
      <c r="K3406" s="28">
        <v>0.69696999999999998</v>
      </c>
      <c r="L3406" s="28">
        <f t="shared" si="94"/>
        <v>0.55142999999999998</v>
      </c>
      <c r="O3406" s="77">
        <v>0.65563000000000005</v>
      </c>
      <c r="BF3406" s="106"/>
    </row>
    <row r="3407" spans="1:58" x14ac:dyDescent="0.25">
      <c r="A3407" t="s">
        <v>17</v>
      </c>
      <c r="B3407" s="25">
        <v>2018</v>
      </c>
      <c r="C3407" s="25" t="s">
        <v>3</v>
      </c>
      <c r="D3407" s="25" t="s">
        <v>58</v>
      </c>
      <c r="E3407" s="25" t="s">
        <v>146</v>
      </c>
      <c r="F3407" s="23" t="s">
        <v>147</v>
      </c>
      <c r="G3407" s="23" t="s">
        <v>538</v>
      </c>
      <c r="H3407" s="32" t="s">
        <v>362</v>
      </c>
      <c r="I3407" s="32" t="s">
        <v>536</v>
      </c>
      <c r="J3407" s="135">
        <v>56</v>
      </c>
      <c r="K3407" s="28">
        <v>0.53571000000000002</v>
      </c>
      <c r="L3407" s="28">
        <f t="shared" si="94"/>
        <v>0.54239000000000004</v>
      </c>
      <c r="O3407" s="77">
        <v>0.64424999999999999</v>
      </c>
      <c r="BF3407" s="106"/>
    </row>
    <row r="3408" spans="1:58" x14ac:dyDescent="0.25">
      <c r="A3408" t="s">
        <v>17</v>
      </c>
      <c r="B3408" s="25">
        <v>2019</v>
      </c>
      <c r="C3408" s="25" t="s">
        <v>0</v>
      </c>
      <c r="D3408" s="25" t="s">
        <v>59</v>
      </c>
      <c r="E3408" s="25" t="s">
        <v>146</v>
      </c>
      <c r="F3408" s="23" t="s">
        <v>147</v>
      </c>
      <c r="G3408" s="23" t="s">
        <v>538</v>
      </c>
      <c r="H3408" s="32" t="s">
        <v>362</v>
      </c>
      <c r="I3408" s="32" t="s">
        <v>536</v>
      </c>
      <c r="J3408" s="135">
        <v>80</v>
      </c>
      <c r="K3408" s="28">
        <v>0.63749999999999996</v>
      </c>
      <c r="L3408" s="28">
        <f t="shared" si="94"/>
        <v>0.56789999999999996</v>
      </c>
      <c r="O3408" s="77">
        <v>0.67745999999999995</v>
      </c>
      <c r="BF3408" s="106"/>
    </row>
    <row r="3409" spans="1:58" x14ac:dyDescent="0.25">
      <c r="A3409" t="s">
        <v>17</v>
      </c>
      <c r="B3409" s="25">
        <v>2019</v>
      </c>
      <c r="C3409" s="25" t="s">
        <v>1</v>
      </c>
      <c r="D3409" s="25" t="s">
        <v>60</v>
      </c>
      <c r="E3409" s="25" t="s">
        <v>146</v>
      </c>
      <c r="F3409" s="23" t="s">
        <v>147</v>
      </c>
      <c r="G3409" s="23" t="s">
        <v>538</v>
      </c>
      <c r="H3409" s="32" t="s">
        <v>362</v>
      </c>
      <c r="I3409" s="32" t="s">
        <v>536</v>
      </c>
      <c r="J3409" s="135">
        <v>62</v>
      </c>
      <c r="K3409" s="28">
        <v>0.54839000000000004</v>
      </c>
      <c r="L3409" s="28">
        <f t="shared" si="94"/>
        <v>0.58164000000000005</v>
      </c>
      <c r="O3409" s="77">
        <v>0.69386000000000003</v>
      </c>
      <c r="BF3409" s="106"/>
    </row>
    <row r="3410" spans="1:58" x14ac:dyDescent="0.25">
      <c r="A3410" t="s">
        <v>17</v>
      </c>
      <c r="B3410" s="25">
        <v>2019</v>
      </c>
      <c r="C3410" s="25" t="s">
        <v>2</v>
      </c>
      <c r="D3410" s="25" t="s">
        <v>61</v>
      </c>
      <c r="E3410" s="25" t="s">
        <v>146</v>
      </c>
      <c r="F3410" s="23" t="s">
        <v>147</v>
      </c>
      <c r="G3410" s="23" t="s">
        <v>538</v>
      </c>
      <c r="H3410" s="32" t="s">
        <v>362</v>
      </c>
      <c r="I3410" s="32" t="s">
        <v>536</v>
      </c>
      <c r="J3410" s="135">
        <v>78</v>
      </c>
      <c r="K3410" s="28">
        <v>0.57691999999999999</v>
      </c>
      <c r="L3410" s="28">
        <f t="shared" si="94"/>
        <v>0.58011999999999997</v>
      </c>
      <c r="O3410" s="77">
        <v>0.68513999999999997</v>
      </c>
      <c r="BF3410" s="106"/>
    </row>
    <row r="3411" spans="1:58" x14ac:dyDescent="0.25">
      <c r="A3411" t="s">
        <v>17</v>
      </c>
      <c r="B3411" s="25">
        <v>2019</v>
      </c>
      <c r="C3411" s="25" t="s">
        <v>3</v>
      </c>
      <c r="D3411" s="25" t="s">
        <v>62</v>
      </c>
      <c r="E3411" s="25" t="s">
        <v>146</v>
      </c>
      <c r="F3411" s="23" t="s">
        <v>147</v>
      </c>
      <c r="G3411" s="23" t="s">
        <v>538</v>
      </c>
      <c r="H3411" s="32" t="s">
        <v>362</v>
      </c>
      <c r="I3411" s="32" t="s">
        <v>536</v>
      </c>
      <c r="J3411" s="135">
        <v>81</v>
      </c>
      <c r="K3411" s="28">
        <v>0.64198</v>
      </c>
      <c r="L3411" s="28">
        <f t="shared" si="94"/>
        <v>0.64129999999999998</v>
      </c>
      <c r="O3411" s="77">
        <v>0.67325000000000002</v>
      </c>
      <c r="BF3411" s="106"/>
    </row>
    <row r="3412" spans="1:58" x14ac:dyDescent="0.25">
      <c r="A3412" t="s">
        <v>17</v>
      </c>
      <c r="B3412" s="25">
        <v>2020</v>
      </c>
      <c r="C3412" s="25" t="s">
        <v>0</v>
      </c>
      <c r="D3412" s="25" t="s">
        <v>63</v>
      </c>
      <c r="E3412" s="25" t="s">
        <v>146</v>
      </c>
      <c r="F3412" s="23" t="s">
        <v>147</v>
      </c>
      <c r="G3412" s="23" t="s">
        <v>538</v>
      </c>
      <c r="H3412" s="32" t="s">
        <v>362</v>
      </c>
      <c r="I3412" s="32" t="s">
        <v>536</v>
      </c>
      <c r="J3412" s="135">
        <v>74</v>
      </c>
      <c r="K3412" s="28">
        <v>0.68918999999999997</v>
      </c>
      <c r="L3412" s="28">
        <f t="shared" si="94"/>
        <v>0.68908999999999998</v>
      </c>
      <c r="O3412" s="77">
        <v>0.68518000000000001</v>
      </c>
      <c r="BF3412" s="106"/>
    </row>
    <row r="3413" spans="1:58" x14ac:dyDescent="0.25">
      <c r="A3413" t="s">
        <v>17</v>
      </c>
      <c r="B3413" s="25">
        <v>2020</v>
      </c>
      <c r="C3413" s="25" t="s">
        <v>1</v>
      </c>
      <c r="D3413" s="25" t="s">
        <v>64</v>
      </c>
      <c r="E3413" s="25" t="s">
        <v>146</v>
      </c>
      <c r="F3413" s="23" t="s">
        <v>147</v>
      </c>
      <c r="G3413" s="23" t="s">
        <v>538</v>
      </c>
      <c r="H3413" s="32" t="s">
        <v>362</v>
      </c>
      <c r="I3413" s="32" t="s">
        <v>536</v>
      </c>
      <c r="J3413" s="135">
        <v>38</v>
      </c>
      <c r="K3413" s="28">
        <v>0.52632000000000001</v>
      </c>
      <c r="L3413" s="28">
        <f t="shared" si="94"/>
        <v>0.57442000000000004</v>
      </c>
      <c r="O3413" s="77">
        <v>0.67054000000000002</v>
      </c>
      <c r="BF3413" s="106"/>
    </row>
    <row r="3414" spans="1:58" x14ac:dyDescent="0.25">
      <c r="A3414" t="s">
        <v>17</v>
      </c>
      <c r="B3414" s="25">
        <v>2020</v>
      </c>
      <c r="C3414" s="25" t="s">
        <v>2</v>
      </c>
      <c r="D3414" s="25" t="s">
        <v>65</v>
      </c>
      <c r="E3414" s="25" t="s">
        <v>146</v>
      </c>
      <c r="F3414" s="23" t="s">
        <v>147</v>
      </c>
      <c r="G3414" s="23" t="s">
        <v>538</v>
      </c>
      <c r="H3414" s="32" t="s">
        <v>362</v>
      </c>
      <c r="I3414" s="32" t="s">
        <v>536</v>
      </c>
      <c r="J3414" s="135">
        <v>59</v>
      </c>
      <c r="K3414" s="28">
        <v>0.61016999999999999</v>
      </c>
      <c r="L3414" s="28">
        <f t="shared" si="94"/>
        <v>0.64900999999999998</v>
      </c>
      <c r="O3414" s="77">
        <v>0.68157999999999996</v>
      </c>
      <c r="BF3414" s="106"/>
    </row>
    <row r="3415" spans="1:58" x14ac:dyDescent="0.25">
      <c r="A3415" t="s">
        <v>17</v>
      </c>
      <c r="B3415" s="25">
        <v>2020</v>
      </c>
      <c r="C3415" s="25" t="s">
        <v>3</v>
      </c>
      <c r="D3415" s="25" t="s">
        <v>66</v>
      </c>
      <c r="E3415" s="25" t="s">
        <v>146</v>
      </c>
      <c r="F3415" s="23" t="s">
        <v>147</v>
      </c>
      <c r="G3415" s="23" t="s">
        <v>538</v>
      </c>
      <c r="H3415" s="32" t="s">
        <v>362</v>
      </c>
      <c r="I3415" s="32" t="s">
        <v>536</v>
      </c>
      <c r="J3415" s="135">
        <v>56</v>
      </c>
      <c r="K3415" s="28">
        <v>0.80357000000000001</v>
      </c>
      <c r="L3415" s="28">
        <f t="shared" si="94"/>
        <v>0.60433999999999999</v>
      </c>
      <c r="O3415" s="77">
        <v>0.67688999999999999</v>
      </c>
      <c r="BF3415" s="106"/>
    </row>
    <row r="3416" spans="1:58" x14ac:dyDescent="0.25">
      <c r="A3416" t="s">
        <v>17</v>
      </c>
      <c r="B3416" s="25">
        <v>2021</v>
      </c>
      <c r="C3416" s="25" t="s">
        <v>0</v>
      </c>
      <c r="D3416" s="25" t="s">
        <v>67</v>
      </c>
      <c r="E3416" s="25" t="s">
        <v>146</v>
      </c>
      <c r="F3416" s="23" t="s">
        <v>147</v>
      </c>
      <c r="G3416" s="23" t="s">
        <v>538</v>
      </c>
      <c r="H3416" s="32" t="s">
        <v>362</v>
      </c>
      <c r="I3416" s="32" t="s">
        <v>536</v>
      </c>
      <c r="J3416" s="135">
        <v>51</v>
      </c>
      <c r="K3416" s="28">
        <v>0.86275000000000002</v>
      </c>
      <c r="L3416" s="28">
        <f t="shared" si="94"/>
        <v>0.67617000000000005</v>
      </c>
      <c r="O3416" s="77">
        <v>0.72143000000000002</v>
      </c>
      <c r="BF3416" s="106"/>
    </row>
    <row r="3417" spans="1:58" x14ac:dyDescent="0.25">
      <c r="A3417" t="s">
        <v>17</v>
      </c>
      <c r="B3417" s="25">
        <v>2021</v>
      </c>
      <c r="C3417" s="25" t="s">
        <v>1</v>
      </c>
      <c r="D3417" s="25" t="s">
        <v>68</v>
      </c>
      <c r="E3417" s="25" t="s">
        <v>146</v>
      </c>
      <c r="F3417" s="23" t="s">
        <v>147</v>
      </c>
      <c r="G3417" s="23" t="s">
        <v>538</v>
      </c>
      <c r="H3417" s="32" t="s">
        <v>362</v>
      </c>
      <c r="I3417" s="32" t="s">
        <v>536</v>
      </c>
      <c r="J3417" s="135">
        <v>60</v>
      </c>
      <c r="K3417" s="28">
        <v>0.85</v>
      </c>
      <c r="L3417" s="28">
        <f t="shared" si="94"/>
        <v>0.72738999999999998</v>
      </c>
      <c r="O3417" s="77">
        <v>0.71777999999999997</v>
      </c>
      <c r="BF3417" s="106"/>
    </row>
    <row r="3418" spans="1:58" x14ac:dyDescent="0.25">
      <c r="A3418" t="s">
        <v>17</v>
      </c>
      <c r="B3418" s="25">
        <v>2021</v>
      </c>
      <c r="C3418" s="25" t="s">
        <v>2</v>
      </c>
      <c r="D3418" s="25" t="s">
        <v>69</v>
      </c>
      <c r="E3418" s="25" t="s">
        <v>146</v>
      </c>
      <c r="F3418" s="23" t="s">
        <v>147</v>
      </c>
      <c r="G3418" s="23" t="s">
        <v>538</v>
      </c>
      <c r="H3418" s="32" t="s">
        <v>362</v>
      </c>
      <c r="I3418" s="32" t="s">
        <v>536</v>
      </c>
      <c r="J3418" s="135">
        <v>68</v>
      </c>
      <c r="K3418" s="28">
        <v>0.73529</v>
      </c>
      <c r="L3418" s="28">
        <f t="shared" si="94"/>
        <v>0.77268000000000003</v>
      </c>
      <c r="O3418" s="77">
        <v>0.72623000000000004</v>
      </c>
      <c r="BF3418" s="106"/>
    </row>
    <row r="3419" spans="1:58" x14ac:dyDescent="0.25">
      <c r="A3419" t="s">
        <v>17</v>
      </c>
      <c r="B3419" s="25">
        <v>2021</v>
      </c>
      <c r="C3419" s="25" t="s">
        <v>3</v>
      </c>
      <c r="D3419" s="25" t="s">
        <v>70</v>
      </c>
      <c r="E3419" s="25" t="s">
        <v>146</v>
      </c>
      <c r="F3419" s="23" t="s">
        <v>147</v>
      </c>
      <c r="G3419" s="23" t="s">
        <v>538</v>
      </c>
      <c r="H3419" s="32" t="s">
        <v>362</v>
      </c>
      <c r="I3419" s="32" t="s">
        <v>536</v>
      </c>
      <c r="J3419" s="135">
        <v>80</v>
      </c>
      <c r="K3419" s="28">
        <v>0.72499999999999998</v>
      </c>
      <c r="L3419" s="28">
        <f t="shared" si="94"/>
        <v>0.76156999999999997</v>
      </c>
      <c r="O3419" s="77">
        <v>0.70416999999999996</v>
      </c>
      <c r="BF3419" s="106"/>
    </row>
    <row r="3420" spans="1:58" x14ac:dyDescent="0.25">
      <c r="A3420" t="s">
        <v>17</v>
      </c>
      <c r="B3420" s="25">
        <v>2022</v>
      </c>
      <c r="C3420" s="25" t="s">
        <v>0</v>
      </c>
      <c r="D3420" s="25" t="s">
        <v>71</v>
      </c>
      <c r="E3420" s="25" t="s">
        <v>146</v>
      </c>
      <c r="F3420" s="23" t="s">
        <v>147</v>
      </c>
      <c r="G3420" s="23" t="s">
        <v>538</v>
      </c>
      <c r="H3420" s="32" t="s">
        <v>362</v>
      </c>
      <c r="I3420" s="32" t="s">
        <v>536</v>
      </c>
      <c r="J3420" s="135">
        <v>65</v>
      </c>
      <c r="K3420" s="28">
        <v>0.72307999999999995</v>
      </c>
      <c r="L3420" s="28">
        <f t="shared" si="94"/>
        <v>0.77251000000000003</v>
      </c>
      <c r="O3420" s="77">
        <v>0.71772000000000002</v>
      </c>
      <c r="BF3420" s="106"/>
    </row>
    <row r="3421" spans="1:58" x14ac:dyDescent="0.25">
      <c r="A3421" t="s">
        <v>17</v>
      </c>
      <c r="B3421" s="25">
        <v>2022</v>
      </c>
      <c r="C3421" s="25" t="s">
        <v>1</v>
      </c>
      <c r="D3421" s="25" t="s">
        <v>72</v>
      </c>
      <c r="E3421" s="25" t="s">
        <v>146</v>
      </c>
      <c r="F3421" s="23" t="s">
        <v>147</v>
      </c>
      <c r="G3421" s="23" t="s">
        <v>538</v>
      </c>
      <c r="H3421" s="32" t="s">
        <v>362</v>
      </c>
      <c r="I3421" s="32" t="s">
        <v>536</v>
      </c>
      <c r="J3421" s="135">
        <v>74</v>
      </c>
      <c r="K3421" s="28">
        <v>0.74324000000000001</v>
      </c>
      <c r="L3421" s="28">
        <f t="shared" si="94"/>
        <v>0.76090000000000002</v>
      </c>
      <c r="O3421" s="77">
        <v>0.71509999999999996</v>
      </c>
      <c r="BF3421" s="106"/>
    </row>
    <row r="3422" spans="1:58" x14ac:dyDescent="0.25">
      <c r="A3422" t="s">
        <v>17</v>
      </c>
      <c r="B3422" s="25">
        <v>2022</v>
      </c>
      <c r="C3422" s="25" t="s">
        <v>2</v>
      </c>
      <c r="D3422" s="25" t="s">
        <v>73</v>
      </c>
      <c r="E3422" s="25" t="s">
        <v>146</v>
      </c>
      <c r="F3422" s="23" t="s">
        <v>147</v>
      </c>
      <c r="G3422" s="23" t="s">
        <v>538</v>
      </c>
      <c r="H3422" s="32" t="s">
        <v>362</v>
      </c>
      <c r="I3422" s="32" t="s">
        <v>536</v>
      </c>
      <c r="J3422" s="135">
        <v>76</v>
      </c>
      <c r="K3422" s="28">
        <v>0.71052999999999999</v>
      </c>
      <c r="L3422" s="28">
        <f t="shared" si="94"/>
        <v>0.77995000000000003</v>
      </c>
      <c r="O3422" s="77">
        <v>0.71452000000000004</v>
      </c>
      <c r="BF3422" s="106"/>
    </row>
    <row r="3423" spans="1:58" x14ac:dyDescent="0.25">
      <c r="A3423" t="s">
        <v>17</v>
      </c>
      <c r="B3423" s="25">
        <v>2022</v>
      </c>
      <c r="C3423" s="25" t="s">
        <v>3</v>
      </c>
      <c r="D3423" s="25" t="s">
        <v>493</v>
      </c>
      <c r="E3423" s="25" t="s">
        <v>146</v>
      </c>
      <c r="F3423" s="23" t="s">
        <v>147</v>
      </c>
      <c r="G3423" s="23" t="s">
        <v>538</v>
      </c>
      <c r="H3423" s="32" t="s">
        <v>362</v>
      </c>
      <c r="I3423" s="32" t="s">
        <v>536</v>
      </c>
      <c r="J3423" s="135">
        <v>52</v>
      </c>
      <c r="K3423" s="28">
        <v>0.63461999999999996</v>
      </c>
      <c r="L3423" s="28">
        <f t="shared" si="94"/>
        <v>0.73450000000000004</v>
      </c>
      <c r="O3423" s="77">
        <v>0.68925999999999998</v>
      </c>
      <c r="BF3423" s="106"/>
    </row>
    <row r="3424" spans="1:58" x14ac:dyDescent="0.25">
      <c r="A3424" t="s">
        <v>17</v>
      </c>
      <c r="B3424" s="25">
        <v>2023</v>
      </c>
      <c r="C3424" s="25" t="s">
        <v>0</v>
      </c>
      <c r="D3424" s="25" t="s">
        <v>537</v>
      </c>
      <c r="E3424" s="25" t="s">
        <v>146</v>
      </c>
      <c r="F3424" s="23" t="s">
        <v>147</v>
      </c>
      <c r="G3424" s="23" t="s">
        <v>538</v>
      </c>
      <c r="H3424" s="32" t="s">
        <v>362</v>
      </c>
      <c r="I3424" s="32" t="s">
        <v>536</v>
      </c>
      <c r="J3424" s="135">
        <v>70</v>
      </c>
      <c r="K3424" s="28">
        <v>0.68571000000000004</v>
      </c>
      <c r="L3424" s="28">
        <f t="shared" si="94"/>
        <v>0.67922000000000005</v>
      </c>
      <c r="O3424" s="77">
        <v>0.66224000000000005</v>
      </c>
      <c r="BF3424" s="106"/>
    </row>
    <row r="3425" spans="1:58" x14ac:dyDescent="0.25">
      <c r="A3425" t="s">
        <v>17</v>
      </c>
      <c r="B3425" s="25">
        <v>2018</v>
      </c>
      <c r="C3425" s="25" t="s">
        <v>0</v>
      </c>
      <c r="D3425" s="25" t="s">
        <v>54</v>
      </c>
      <c r="E3425" s="25" t="s">
        <v>148</v>
      </c>
      <c r="F3425" s="23" t="s">
        <v>149</v>
      </c>
      <c r="G3425" s="23" t="s">
        <v>541</v>
      </c>
      <c r="H3425" s="32" t="s">
        <v>542</v>
      </c>
      <c r="I3425" s="32" t="s">
        <v>536</v>
      </c>
      <c r="J3425" s="135">
        <v>73</v>
      </c>
      <c r="K3425" s="28">
        <v>0.45205000000000001</v>
      </c>
      <c r="L3425" s="28">
        <f t="shared" si="94"/>
        <v>0.68576000000000004</v>
      </c>
      <c r="O3425" s="77">
        <v>0.64649000000000001</v>
      </c>
      <c r="BF3425" s="106"/>
    </row>
    <row r="3426" spans="1:58" x14ac:dyDescent="0.25">
      <c r="A3426" t="s">
        <v>17</v>
      </c>
      <c r="B3426" s="25">
        <v>2018</v>
      </c>
      <c r="C3426" s="25" t="s">
        <v>1</v>
      </c>
      <c r="D3426" s="25" t="s">
        <v>56</v>
      </c>
      <c r="E3426" s="25" t="s">
        <v>148</v>
      </c>
      <c r="F3426" s="23" t="s">
        <v>149</v>
      </c>
      <c r="G3426" s="23" t="s">
        <v>541</v>
      </c>
      <c r="H3426" s="32" t="s">
        <v>542</v>
      </c>
      <c r="I3426" s="32" t="s">
        <v>536</v>
      </c>
      <c r="J3426" s="135">
        <v>78</v>
      </c>
      <c r="K3426" s="28">
        <v>0.46154000000000001</v>
      </c>
      <c r="L3426" s="28">
        <f t="shared" si="94"/>
        <v>0.66754999999999998</v>
      </c>
      <c r="O3426" s="77">
        <v>0.66595000000000004</v>
      </c>
      <c r="BF3426" s="106"/>
    </row>
    <row r="3427" spans="1:58" x14ac:dyDescent="0.25">
      <c r="A3427" t="s">
        <v>17</v>
      </c>
      <c r="B3427" s="25">
        <v>2018</v>
      </c>
      <c r="C3427" s="25" t="s">
        <v>2</v>
      </c>
      <c r="D3427" s="25" t="s">
        <v>57</v>
      </c>
      <c r="E3427" s="25" t="s">
        <v>148</v>
      </c>
      <c r="F3427" s="23" t="s">
        <v>149</v>
      </c>
      <c r="G3427" s="23" t="s">
        <v>541</v>
      </c>
      <c r="H3427" s="32" t="s">
        <v>542</v>
      </c>
      <c r="I3427" s="32" t="s">
        <v>536</v>
      </c>
      <c r="J3427" s="135">
        <v>84</v>
      </c>
      <c r="K3427" s="28">
        <v>0.27381</v>
      </c>
      <c r="L3427" s="28">
        <f t="shared" si="94"/>
        <v>0.62238000000000004</v>
      </c>
      <c r="O3427" s="77">
        <v>0.65563000000000005</v>
      </c>
      <c r="BF3427" s="106"/>
    </row>
    <row r="3428" spans="1:58" x14ac:dyDescent="0.25">
      <c r="A3428" t="s">
        <v>17</v>
      </c>
      <c r="B3428" s="25">
        <v>2018</v>
      </c>
      <c r="C3428" s="25" t="s">
        <v>3</v>
      </c>
      <c r="D3428" s="25" t="s">
        <v>58</v>
      </c>
      <c r="E3428" s="25" t="s">
        <v>148</v>
      </c>
      <c r="F3428" s="23" t="s">
        <v>149</v>
      </c>
      <c r="G3428" s="23" t="s">
        <v>541</v>
      </c>
      <c r="H3428" s="32" t="s">
        <v>542</v>
      </c>
      <c r="I3428" s="32" t="s">
        <v>536</v>
      </c>
      <c r="J3428" s="135">
        <v>100</v>
      </c>
      <c r="K3428" s="28">
        <v>0.18</v>
      </c>
      <c r="L3428" s="28">
        <f t="shared" si="94"/>
        <v>0.62382000000000004</v>
      </c>
      <c r="O3428" s="77">
        <v>0.64424999999999999</v>
      </c>
      <c r="BF3428" s="106"/>
    </row>
    <row r="3429" spans="1:58" x14ac:dyDescent="0.25">
      <c r="A3429" t="s">
        <v>17</v>
      </c>
      <c r="B3429" s="25">
        <v>2019</v>
      </c>
      <c r="C3429" s="25" t="s">
        <v>0</v>
      </c>
      <c r="D3429" s="25" t="s">
        <v>59</v>
      </c>
      <c r="E3429" s="25" t="s">
        <v>148</v>
      </c>
      <c r="F3429" s="23" t="s">
        <v>149</v>
      </c>
      <c r="G3429" s="23" t="s">
        <v>541</v>
      </c>
      <c r="H3429" s="32" t="s">
        <v>542</v>
      </c>
      <c r="I3429" s="32" t="s">
        <v>536</v>
      </c>
      <c r="J3429" s="135">
        <v>70</v>
      </c>
      <c r="K3429" s="28">
        <v>0.31429000000000001</v>
      </c>
      <c r="L3429" s="28">
        <f t="shared" si="94"/>
        <v>0.68354999999999999</v>
      </c>
      <c r="O3429" s="77">
        <v>0.67745999999999995</v>
      </c>
      <c r="BF3429" s="106"/>
    </row>
    <row r="3430" spans="1:58" x14ac:dyDescent="0.25">
      <c r="A3430" t="s">
        <v>17</v>
      </c>
      <c r="B3430" s="25">
        <v>2019</v>
      </c>
      <c r="C3430" s="25" t="s">
        <v>1</v>
      </c>
      <c r="D3430" s="25" t="s">
        <v>60</v>
      </c>
      <c r="E3430" s="25" t="s">
        <v>148</v>
      </c>
      <c r="F3430" s="23" t="s">
        <v>149</v>
      </c>
      <c r="G3430" s="23" t="s">
        <v>541</v>
      </c>
      <c r="H3430" s="32" t="s">
        <v>542</v>
      </c>
      <c r="I3430" s="32" t="s">
        <v>536</v>
      </c>
      <c r="J3430" s="135">
        <v>83</v>
      </c>
      <c r="K3430" s="28">
        <v>0.30120000000000002</v>
      </c>
      <c r="L3430" s="28">
        <f t="shared" si="94"/>
        <v>0.72372000000000003</v>
      </c>
      <c r="O3430" s="77">
        <v>0.69386000000000003</v>
      </c>
      <c r="BF3430" s="106"/>
    </row>
    <row r="3431" spans="1:58" x14ac:dyDescent="0.25">
      <c r="A3431" t="s">
        <v>17</v>
      </c>
      <c r="B3431" s="25">
        <v>2019</v>
      </c>
      <c r="C3431" s="25" t="s">
        <v>2</v>
      </c>
      <c r="D3431" s="25" t="s">
        <v>61</v>
      </c>
      <c r="E3431" s="25" t="s">
        <v>148</v>
      </c>
      <c r="F3431" s="23" t="s">
        <v>149</v>
      </c>
      <c r="G3431" s="23" t="s">
        <v>541</v>
      </c>
      <c r="H3431" s="32" t="s">
        <v>542</v>
      </c>
      <c r="I3431" s="32" t="s">
        <v>536</v>
      </c>
      <c r="J3431" s="135">
        <v>87</v>
      </c>
      <c r="K3431" s="28">
        <v>0.31034</v>
      </c>
      <c r="L3431" s="28">
        <f t="shared" si="94"/>
        <v>0.73524999999999996</v>
      </c>
      <c r="O3431" s="77">
        <v>0.68513999999999997</v>
      </c>
      <c r="BF3431" s="106"/>
    </row>
    <row r="3432" spans="1:58" x14ac:dyDescent="0.25">
      <c r="A3432" t="s">
        <v>17</v>
      </c>
      <c r="B3432" s="25">
        <v>2019</v>
      </c>
      <c r="C3432" s="25" t="s">
        <v>3</v>
      </c>
      <c r="D3432" s="25" t="s">
        <v>62</v>
      </c>
      <c r="E3432" s="25" t="s">
        <v>148</v>
      </c>
      <c r="F3432" s="23" t="s">
        <v>149</v>
      </c>
      <c r="G3432" s="23" t="s">
        <v>541</v>
      </c>
      <c r="H3432" s="32" t="s">
        <v>542</v>
      </c>
      <c r="I3432" s="32" t="s">
        <v>536</v>
      </c>
      <c r="J3432" s="135">
        <v>69</v>
      </c>
      <c r="K3432" s="28">
        <v>0.28986000000000001</v>
      </c>
      <c r="L3432" s="28">
        <f t="shared" si="94"/>
        <v>0.69733000000000001</v>
      </c>
      <c r="O3432" s="77">
        <v>0.67325000000000002</v>
      </c>
      <c r="BF3432" s="106"/>
    </row>
    <row r="3433" spans="1:58" x14ac:dyDescent="0.25">
      <c r="A3433" t="s">
        <v>17</v>
      </c>
      <c r="B3433" s="25">
        <v>2020</v>
      </c>
      <c r="C3433" s="25" t="s">
        <v>0</v>
      </c>
      <c r="D3433" s="25" t="s">
        <v>63</v>
      </c>
      <c r="E3433" s="25" t="s">
        <v>148</v>
      </c>
      <c r="F3433" s="23" t="s">
        <v>149</v>
      </c>
      <c r="G3433" s="23" t="s">
        <v>541</v>
      </c>
      <c r="H3433" s="32" t="s">
        <v>542</v>
      </c>
      <c r="I3433" s="32" t="s">
        <v>536</v>
      </c>
      <c r="J3433" s="135">
        <v>57</v>
      </c>
      <c r="K3433" s="28">
        <v>0.45613999999999999</v>
      </c>
      <c r="L3433" s="28">
        <f t="shared" si="94"/>
        <v>0.71309999999999996</v>
      </c>
      <c r="O3433" s="77">
        <v>0.68518000000000001</v>
      </c>
      <c r="BF3433" s="106"/>
    </row>
    <row r="3434" spans="1:58" x14ac:dyDescent="0.25">
      <c r="A3434" t="s">
        <v>17</v>
      </c>
      <c r="B3434" s="25">
        <v>2020</v>
      </c>
      <c r="C3434" s="25" t="s">
        <v>1</v>
      </c>
      <c r="D3434" s="25" t="s">
        <v>64</v>
      </c>
      <c r="E3434" s="25" t="s">
        <v>148</v>
      </c>
      <c r="F3434" s="23" t="s">
        <v>149</v>
      </c>
      <c r="G3434" s="23" t="s">
        <v>541</v>
      </c>
      <c r="H3434" s="32" t="s">
        <v>542</v>
      </c>
      <c r="I3434" s="32" t="s">
        <v>536</v>
      </c>
      <c r="J3434" s="135">
        <v>63</v>
      </c>
      <c r="K3434" s="28">
        <v>0.25396999999999997</v>
      </c>
      <c r="L3434" s="28">
        <f t="shared" si="94"/>
        <v>0.71086000000000005</v>
      </c>
      <c r="O3434" s="77">
        <v>0.67054000000000002</v>
      </c>
      <c r="BF3434" s="106"/>
    </row>
    <row r="3435" spans="1:58" x14ac:dyDescent="0.25">
      <c r="A3435" t="s">
        <v>17</v>
      </c>
      <c r="B3435" s="25">
        <v>2020</v>
      </c>
      <c r="C3435" s="25" t="s">
        <v>2</v>
      </c>
      <c r="D3435" s="25" t="s">
        <v>65</v>
      </c>
      <c r="E3435" s="25" t="s">
        <v>148</v>
      </c>
      <c r="F3435" s="23" t="s">
        <v>149</v>
      </c>
      <c r="G3435" s="23" t="s">
        <v>541</v>
      </c>
      <c r="H3435" s="32" t="s">
        <v>542</v>
      </c>
      <c r="I3435" s="32" t="s">
        <v>536</v>
      </c>
      <c r="J3435" s="135">
        <v>64</v>
      </c>
      <c r="K3435" s="28">
        <v>0.34375</v>
      </c>
      <c r="L3435" s="28">
        <f t="shared" si="94"/>
        <v>0.76427</v>
      </c>
      <c r="O3435" s="77">
        <v>0.68157999999999996</v>
      </c>
      <c r="BF3435" s="106"/>
    </row>
    <row r="3436" spans="1:58" x14ac:dyDescent="0.25">
      <c r="A3436" t="s">
        <v>17</v>
      </c>
      <c r="B3436" s="25">
        <v>2020</v>
      </c>
      <c r="C3436" s="25" t="s">
        <v>3</v>
      </c>
      <c r="D3436" s="25" t="s">
        <v>66</v>
      </c>
      <c r="E3436" s="25" t="s">
        <v>148</v>
      </c>
      <c r="F3436" s="23" t="s">
        <v>149</v>
      </c>
      <c r="G3436" s="23" t="s">
        <v>541</v>
      </c>
      <c r="H3436" s="32" t="s">
        <v>542</v>
      </c>
      <c r="I3436" s="32" t="s">
        <v>536</v>
      </c>
      <c r="J3436" s="135">
        <v>88</v>
      </c>
      <c r="K3436" s="28">
        <v>0.23863999999999999</v>
      </c>
      <c r="L3436" s="28">
        <f t="shared" si="94"/>
        <v>0.72575999999999996</v>
      </c>
      <c r="O3436" s="77">
        <v>0.67688999999999999</v>
      </c>
      <c r="BF3436" s="106"/>
    </row>
    <row r="3437" spans="1:58" x14ac:dyDescent="0.25">
      <c r="A3437" t="s">
        <v>17</v>
      </c>
      <c r="B3437" s="25">
        <v>2021</v>
      </c>
      <c r="C3437" s="25" t="s">
        <v>0</v>
      </c>
      <c r="D3437" s="25" t="s">
        <v>67</v>
      </c>
      <c r="E3437" s="25" t="s">
        <v>148</v>
      </c>
      <c r="F3437" s="23" t="s">
        <v>149</v>
      </c>
      <c r="G3437" s="23" t="s">
        <v>541</v>
      </c>
      <c r="H3437" s="32" t="s">
        <v>542</v>
      </c>
      <c r="I3437" s="32" t="s">
        <v>536</v>
      </c>
      <c r="J3437" s="135">
        <v>74</v>
      </c>
      <c r="K3437" s="28">
        <v>0.58108000000000004</v>
      </c>
      <c r="L3437" s="28">
        <f t="shared" si="94"/>
        <v>0.79057999999999995</v>
      </c>
      <c r="O3437" s="77">
        <v>0.72143000000000002</v>
      </c>
      <c r="BF3437" s="106"/>
    </row>
    <row r="3438" spans="1:58" x14ac:dyDescent="0.25">
      <c r="A3438" t="s">
        <v>17</v>
      </c>
      <c r="B3438" s="25">
        <v>2021</v>
      </c>
      <c r="C3438" s="25" t="s">
        <v>1</v>
      </c>
      <c r="D3438" s="25" t="s">
        <v>68</v>
      </c>
      <c r="E3438" s="25" t="s">
        <v>148</v>
      </c>
      <c r="F3438" s="23" t="s">
        <v>149</v>
      </c>
      <c r="G3438" s="23" t="s">
        <v>541</v>
      </c>
      <c r="H3438" s="32" t="s">
        <v>542</v>
      </c>
      <c r="I3438" s="32" t="s">
        <v>536</v>
      </c>
      <c r="J3438" s="135">
        <v>62</v>
      </c>
      <c r="K3438" s="28">
        <v>0.51612999999999998</v>
      </c>
      <c r="L3438" s="28">
        <f t="shared" si="94"/>
        <v>0.77332999999999996</v>
      </c>
      <c r="O3438" s="77">
        <v>0.71777999999999997</v>
      </c>
      <c r="BF3438" s="106"/>
    </row>
    <row r="3439" spans="1:58" x14ac:dyDescent="0.25">
      <c r="A3439" t="s">
        <v>17</v>
      </c>
      <c r="B3439" s="25">
        <v>2021</v>
      </c>
      <c r="C3439" s="25" t="s">
        <v>2</v>
      </c>
      <c r="D3439" s="25" t="s">
        <v>69</v>
      </c>
      <c r="E3439" s="25" t="s">
        <v>148</v>
      </c>
      <c r="F3439" s="23" t="s">
        <v>149</v>
      </c>
      <c r="G3439" s="23" t="s">
        <v>541</v>
      </c>
      <c r="H3439" s="32" t="s">
        <v>542</v>
      </c>
      <c r="I3439" s="32" t="s">
        <v>536</v>
      </c>
      <c r="J3439" s="135">
        <v>77</v>
      </c>
      <c r="K3439" s="28">
        <v>0.44156000000000001</v>
      </c>
      <c r="L3439" s="28">
        <f t="shared" si="94"/>
        <v>0.76515999999999995</v>
      </c>
      <c r="O3439" s="77">
        <v>0.72623000000000004</v>
      </c>
      <c r="BF3439" s="106"/>
    </row>
    <row r="3440" spans="1:58" x14ac:dyDescent="0.25">
      <c r="A3440" t="s">
        <v>17</v>
      </c>
      <c r="B3440" s="25">
        <v>2021</v>
      </c>
      <c r="C3440" s="25" t="s">
        <v>3</v>
      </c>
      <c r="D3440" s="25" t="s">
        <v>70</v>
      </c>
      <c r="E3440" s="25" t="s">
        <v>148</v>
      </c>
      <c r="F3440" s="23" t="s">
        <v>149</v>
      </c>
      <c r="G3440" s="23" t="s">
        <v>541</v>
      </c>
      <c r="H3440" s="32" t="s">
        <v>542</v>
      </c>
      <c r="I3440" s="32" t="s">
        <v>536</v>
      </c>
      <c r="J3440" s="135">
        <v>92</v>
      </c>
      <c r="K3440" s="28">
        <v>0.42391000000000001</v>
      </c>
      <c r="L3440" s="28">
        <f t="shared" si="94"/>
        <v>0.73268</v>
      </c>
      <c r="O3440" s="77">
        <v>0.70416999999999996</v>
      </c>
      <c r="BF3440" s="106"/>
    </row>
    <row r="3441" spans="1:58" x14ac:dyDescent="0.25">
      <c r="A3441" t="s">
        <v>17</v>
      </c>
      <c r="B3441" s="25">
        <v>2022</v>
      </c>
      <c r="C3441" s="25" t="s">
        <v>0</v>
      </c>
      <c r="D3441" s="25" t="s">
        <v>71</v>
      </c>
      <c r="E3441" s="25" t="s">
        <v>148</v>
      </c>
      <c r="F3441" s="23" t="s">
        <v>149</v>
      </c>
      <c r="G3441" s="23" t="s">
        <v>541</v>
      </c>
      <c r="H3441" s="32" t="s">
        <v>542</v>
      </c>
      <c r="I3441" s="32" t="s">
        <v>536</v>
      </c>
      <c r="J3441" s="135">
        <v>89</v>
      </c>
      <c r="K3441" s="28">
        <v>0.62921000000000005</v>
      </c>
      <c r="L3441" s="28">
        <f t="shared" si="94"/>
        <v>0.75717000000000001</v>
      </c>
      <c r="O3441" s="77">
        <v>0.71772000000000002</v>
      </c>
      <c r="BF3441" s="106"/>
    </row>
    <row r="3442" spans="1:58" x14ac:dyDescent="0.25">
      <c r="A3442" t="s">
        <v>17</v>
      </c>
      <c r="B3442" s="25">
        <v>2022</v>
      </c>
      <c r="C3442" s="25" t="s">
        <v>1</v>
      </c>
      <c r="D3442" s="25" t="s">
        <v>72</v>
      </c>
      <c r="E3442" s="25" t="s">
        <v>148</v>
      </c>
      <c r="F3442" s="23" t="s">
        <v>149</v>
      </c>
      <c r="G3442" s="23" t="s">
        <v>541</v>
      </c>
      <c r="H3442" s="32" t="s">
        <v>542</v>
      </c>
      <c r="I3442" s="32" t="s">
        <v>536</v>
      </c>
      <c r="J3442" s="135">
        <v>89</v>
      </c>
      <c r="K3442" s="28">
        <v>0.66291999999999995</v>
      </c>
      <c r="L3442" s="28">
        <f t="shared" si="94"/>
        <v>0.78373000000000004</v>
      </c>
      <c r="O3442" s="77">
        <v>0.71509999999999996</v>
      </c>
      <c r="BF3442" s="106"/>
    </row>
    <row r="3443" spans="1:58" x14ac:dyDescent="0.25">
      <c r="A3443" t="s">
        <v>17</v>
      </c>
      <c r="B3443" s="25">
        <v>2022</v>
      </c>
      <c r="C3443" s="25" t="s">
        <v>2</v>
      </c>
      <c r="D3443" s="25" t="s">
        <v>73</v>
      </c>
      <c r="E3443" s="25" t="s">
        <v>148</v>
      </c>
      <c r="F3443" s="23" t="s">
        <v>149</v>
      </c>
      <c r="G3443" s="23" t="s">
        <v>541</v>
      </c>
      <c r="H3443" s="32" t="s">
        <v>542</v>
      </c>
      <c r="I3443" s="32" t="s">
        <v>536</v>
      </c>
      <c r="J3443" s="135">
        <v>81</v>
      </c>
      <c r="K3443" s="28">
        <v>0.62963000000000002</v>
      </c>
      <c r="L3443" s="28">
        <f t="shared" si="94"/>
        <v>0.78456000000000004</v>
      </c>
      <c r="O3443" s="77">
        <v>0.71452000000000004</v>
      </c>
      <c r="BF3443" s="106"/>
    </row>
    <row r="3444" spans="1:58" x14ac:dyDescent="0.25">
      <c r="A3444" t="s">
        <v>17</v>
      </c>
      <c r="B3444" s="25">
        <v>2022</v>
      </c>
      <c r="C3444" s="25" t="s">
        <v>3</v>
      </c>
      <c r="D3444" s="25" t="s">
        <v>493</v>
      </c>
      <c r="E3444" s="25" t="s">
        <v>148</v>
      </c>
      <c r="F3444" s="23" t="s">
        <v>149</v>
      </c>
      <c r="G3444" s="23" t="s">
        <v>541</v>
      </c>
      <c r="H3444" s="32" t="s">
        <v>542</v>
      </c>
      <c r="I3444" s="32" t="s">
        <v>536</v>
      </c>
      <c r="J3444" s="135">
        <v>50</v>
      </c>
      <c r="K3444" s="28">
        <v>0.7</v>
      </c>
      <c r="L3444" s="28">
        <f t="shared" si="94"/>
        <v>0.76685999999999999</v>
      </c>
      <c r="O3444" s="77">
        <v>0.68925999999999998</v>
      </c>
      <c r="BF3444" s="106"/>
    </row>
    <row r="3445" spans="1:58" x14ac:dyDescent="0.25">
      <c r="A3445" t="s">
        <v>17</v>
      </c>
      <c r="B3445" s="25">
        <v>2023</v>
      </c>
      <c r="C3445" s="25" t="s">
        <v>0</v>
      </c>
      <c r="D3445" s="25" t="s">
        <v>537</v>
      </c>
      <c r="E3445" s="25" t="s">
        <v>148</v>
      </c>
      <c r="F3445" s="23" t="s">
        <v>149</v>
      </c>
      <c r="G3445" s="23" t="s">
        <v>541</v>
      </c>
      <c r="H3445" s="32" t="s">
        <v>542</v>
      </c>
      <c r="I3445" s="32" t="s">
        <v>536</v>
      </c>
      <c r="J3445" s="135">
        <v>76</v>
      </c>
      <c r="K3445" s="28">
        <v>0.69737000000000005</v>
      </c>
      <c r="L3445" s="28">
        <f t="shared" si="94"/>
        <v>0.69860999999999995</v>
      </c>
      <c r="O3445" s="77">
        <v>0.66224000000000005</v>
      </c>
      <c r="BF3445" s="106"/>
    </row>
    <row r="3446" spans="1:58" x14ac:dyDescent="0.25">
      <c r="A3446" t="s">
        <v>17</v>
      </c>
      <c r="B3446" s="25">
        <v>2018</v>
      </c>
      <c r="C3446" s="25" t="s">
        <v>0</v>
      </c>
      <c r="D3446" s="25" t="s">
        <v>54</v>
      </c>
      <c r="E3446" s="25" t="s">
        <v>541</v>
      </c>
      <c r="F3446" s="23" t="s">
        <v>542</v>
      </c>
      <c r="G3446" s="23" t="s">
        <v>541</v>
      </c>
      <c r="H3446" s="32" t="s">
        <v>542</v>
      </c>
      <c r="I3446" s="32" t="s">
        <v>536</v>
      </c>
      <c r="J3446" s="135">
        <v>1327</v>
      </c>
      <c r="K3446" s="28">
        <v>0.68576000000000004</v>
      </c>
      <c r="L3446" s="28">
        <f t="shared" si="94"/>
        <v>0.68576000000000004</v>
      </c>
      <c r="O3446" s="77">
        <v>0.64649000000000001</v>
      </c>
      <c r="BF3446" s="106"/>
    </row>
    <row r="3447" spans="1:58" x14ac:dyDescent="0.25">
      <c r="A3447" t="s">
        <v>17</v>
      </c>
      <c r="B3447" s="25">
        <v>2018</v>
      </c>
      <c r="C3447" s="25" t="s">
        <v>1</v>
      </c>
      <c r="D3447" s="25" t="s">
        <v>56</v>
      </c>
      <c r="E3447" s="25" t="s">
        <v>541</v>
      </c>
      <c r="F3447" s="23" t="s">
        <v>542</v>
      </c>
      <c r="G3447" s="23" t="s">
        <v>541</v>
      </c>
      <c r="H3447" s="32" t="s">
        <v>542</v>
      </c>
      <c r="I3447" s="32" t="s">
        <v>536</v>
      </c>
      <c r="J3447" s="135">
        <v>1513</v>
      </c>
      <c r="K3447" s="28">
        <v>0.66754999999999998</v>
      </c>
      <c r="L3447" s="28">
        <f t="shared" si="94"/>
        <v>0.66754999999999998</v>
      </c>
      <c r="O3447" s="77">
        <v>0.66595000000000004</v>
      </c>
      <c r="BF3447" s="106"/>
    </row>
    <row r="3448" spans="1:58" x14ac:dyDescent="0.25">
      <c r="A3448" t="s">
        <v>17</v>
      </c>
      <c r="B3448" s="25">
        <v>2018</v>
      </c>
      <c r="C3448" s="25" t="s">
        <v>2</v>
      </c>
      <c r="D3448" s="25" t="s">
        <v>57</v>
      </c>
      <c r="E3448" s="25" t="s">
        <v>541</v>
      </c>
      <c r="F3448" s="23" t="s">
        <v>542</v>
      </c>
      <c r="G3448" s="23" t="s">
        <v>541</v>
      </c>
      <c r="H3448" s="32" t="s">
        <v>542</v>
      </c>
      <c r="I3448" s="32" t="s">
        <v>536</v>
      </c>
      <c r="J3448" s="135">
        <v>1528</v>
      </c>
      <c r="K3448" s="28">
        <v>0.62238000000000004</v>
      </c>
      <c r="L3448" s="28">
        <f t="shared" si="94"/>
        <v>0.62238000000000004</v>
      </c>
      <c r="O3448" s="77">
        <v>0.65563000000000005</v>
      </c>
      <c r="BF3448" s="106"/>
    </row>
    <row r="3449" spans="1:58" x14ac:dyDescent="0.25">
      <c r="A3449" t="s">
        <v>17</v>
      </c>
      <c r="B3449" s="25">
        <v>2018</v>
      </c>
      <c r="C3449" s="25" t="s">
        <v>3</v>
      </c>
      <c r="D3449" s="25" t="s">
        <v>58</v>
      </c>
      <c r="E3449" s="25" t="s">
        <v>541</v>
      </c>
      <c r="F3449" s="23" t="s">
        <v>542</v>
      </c>
      <c r="G3449" s="23" t="s">
        <v>541</v>
      </c>
      <c r="H3449" s="32" t="s">
        <v>542</v>
      </c>
      <c r="I3449" s="32" t="s">
        <v>536</v>
      </c>
      <c r="J3449" s="135">
        <v>1478</v>
      </c>
      <c r="K3449" s="28">
        <v>0.62382000000000004</v>
      </c>
      <c r="L3449" s="28">
        <f t="shared" si="94"/>
        <v>0.62382000000000004</v>
      </c>
      <c r="O3449" s="77">
        <v>0.64424999999999999</v>
      </c>
      <c r="BF3449" s="106"/>
    </row>
    <row r="3450" spans="1:58" x14ac:dyDescent="0.25">
      <c r="A3450" t="s">
        <v>17</v>
      </c>
      <c r="B3450" s="25">
        <v>2019</v>
      </c>
      <c r="C3450" s="25" t="s">
        <v>0</v>
      </c>
      <c r="D3450" s="25" t="s">
        <v>59</v>
      </c>
      <c r="E3450" s="25" t="s">
        <v>541</v>
      </c>
      <c r="F3450" s="23" t="s">
        <v>542</v>
      </c>
      <c r="G3450" s="23" t="s">
        <v>541</v>
      </c>
      <c r="H3450" s="32" t="s">
        <v>542</v>
      </c>
      <c r="I3450" s="32" t="s">
        <v>536</v>
      </c>
      <c r="J3450" s="135">
        <v>1441</v>
      </c>
      <c r="K3450" s="28">
        <v>0.68354999999999999</v>
      </c>
      <c r="L3450" s="28">
        <f t="shared" si="94"/>
        <v>0.68354999999999999</v>
      </c>
      <c r="O3450" s="77">
        <v>0.67745999999999995</v>
      </c>
      <c r="BF3450" s="106"/>
    </row>
    <row r="3451" spans="1:58" x14ac:dyDescent="0.25">
      <c r="A3451" t="s">
        <v>17</v>
      </c>
      <c r="B3451" s="25">
        <v>2019</v>
      </c>
      <c r="C3451" s="25" t="s">
        <v>1</v>
      </c>
      <c r="D3451" s="25" t="s">
        <v>60</v>
      </c>
      <c r="E3451" s="25" t="s">
        <v>541</v>
      </c>
      <c r="F3451" s="23" t="s">
        <v>542</v>
      </c>
      <c r="G3451" s="23" t="s">
        <v>541</v>
      </c>
      <c r="H3451" s="32" t="s">
        <v>542</v>
      </c>
      <c r="I3451" s="32" t="s">
        <v>536</v>
      </c>
      <c r="J3451" s="135">
        <v>1408</v>
      </c>
      <c r="K3451" s="28">
        <v>0.72372000000000003</v>
      </c>
      <c r="L3451" s="28">
        <f t="shared" si="94"/>
        <v>0.72372000000000003</v>
      </c>
      <c r="O3451" s="77">
        <v>0.69386000000000003</v>
      </c>
      <c r="BF3451" s="106"/>
    </row>
    <row r="3452" spans="1:58" x14ac:dyDescent="0.25">
      <c r="A3452" t="s">
        <v>17</v>
      </c>
      <c r="B3452" s="25">
        <v>2019</v>
      </c>
      <c r="C3452" s="25" t="s">
        <v>2</v>
      </c>
      <c r="D3452" s="25" t="s">
        <v>61</v>
      </c>
      <c r="E3452" s="25" t="s">
        <v>541</v>
      </c>
      <c r="F3452" s="23" t="s">
        <v>542</v>
      </c>
      <c r="G3452" s="23" t="s">
        <v>541</v>
      </c>
      <c r="H3452" s="32" t="s">
        <v>542</v>
      </c>
      <c r="I3452" s="32" t="s">
        <v>536</v>
      </c>
      <c r="J3452" s="135">
        <v>1458</v>
      </c>
      <c r="K3452" s="28">
        <v>0.73524999999999996</v>
      </c>
      <c r="L3452" s="28">
        <f t="shared" si="94"/>
        <v>0.73524999999999996</v>
      </c>
      <c r="O3452" s="77">
        <v>0.68513999999999997</v>
      </c>
      <c r="BF3452" s="106"/>
    </row>
    <row r="3453" spans="1:58" x14ac:dyDescent="0.25">
      <c r="A3453" t="s">
        <v>17</v>
      </c>
      <c r="B3453" s="25">
        <v>2019</v>
      </c>
      <c r="C3453" s="25" t="s">
        <v>3</v>
      </c>
      <c r="D3453" s="25" t="s">
        <v>62</v>
      </c>
      <c r="E3453" s="25" t="s">
        <v>541</v>
      </c>
      <c r="F3453" s="23" t="s">
        <v>542</v>
      </c>
      <c r="G3453" s="23" t="s">
        <v>541</v>
      </c>
      <c r="H3453" s="32" t="s">
        <v>542</v>
      </c>
      <c r="I3453" s="32" t="s">
        <v>536</v>
      </c>
      <c r="J3453" s="135">
        <v>1424</v>
      </c>
      <c r="K3453" s="28">
        <v>0.69733000000000001</v>
      </c>
      <c r="L3453" s="28">
        <f t="shared" si="94"/>
        <v>0.69733000000000001</v>
      </c>
      <c r="O3453" s="77">
        <v>0.67325000000000002</v>
      </c>
      <c r="BF3453" s="106"/>
    </row>
    <row r="3454" spans="1:58" x14ac:dyDescent="0.25">
      <c r="A3454" t="s">
        <v>17</v>
      </c>
      <c r="B3454" s="25">
        <v>2020</v>
      </c>
      <c r="C3454" s="25" t="s">
        <v>0</v>
      </c>
      <c r="D3454" s="25" t="s">
        <v>63</v>
      </c>
      <c r="E3454" s="25" t="s">
        <v>541</v>
      </c>
      <c r="F3454" s="23" t="s">
        <v>542</v>
      </c>
      <c r="G3454" s="23" t="s">
        <v>541</v>
      </c>
      <c r="H3454" s="32" t="s">
        <v>542</v>
      </c>
      <c r="I3454" s="32" t="s">
        <v>536</v>
      </c>
      <c r="J3454" s="135">
        <v>1328</v>
      </c>
      <c r="K3454" s="28">
        <v>0.71309999999999996</v>
      </c>
      <c r="L3454" s="28">
        <f t="shared" si="94"/>
        <v>0.71309999999999996</v>
      </c>
      <c r="O3454" s="77">
        <v>0.68518000000000001</v>
      </c>
      <c r="BF3454" s="106"/>
    </row>
    <row r="3455" spans="1:58" x14ac:dyDescent="0.25">
      <c r="A3455" t="s">
        <v>17</v>
      </c>
      <c r="B3455" s="25">
        <v>2020</v>
      </c>
      <c r="C3455" s="25" t="s">
        <v>1</v>
      </c>
      <c r="D3455" s="25" t="s">
        <v>64</v>
      </c>
      <c r="E3455" s="25" t="s">
        <v>541</v>
      </c>
      <c r="F3455" s="23" t="s">
        <v>542</v>
      </c>
      <c r="G3455" s="23" t="s">
        <v>541</v>
      </c>
      <c r="H3455" s="32" t="s">
        <v>542</v>
      </c>
      <c r="I3455" s="32" t="s">
        <v>536</v>
      </c>
      <c r="J3455" s="135">
        <v>792</v>
      </c>
      <c r="K3455" s="28">
        <v>0.71086000000000005</v>
      </c>
      <c r="L3455" s="28">
        <f t="shared" si="94"/>
        <v>0.71086000000000005</v>
      </c>
      <c r="O3455" s="77">
        <v>0.67054000000000002</v>
      </c>
      <c r="BF3455" s="106"/>
    </row>
    <row r="3456" spans="1:58" x14ac:dyDescent="0.25">
      <c r="A3456" t="s">
        <v>17</v>
      </c>
      <c r="B3456" s="25">
        <v>2020</v>
      </c>
      <c r="C3456" s="25" t="s">
        <v>2</v>
      </c>
      <c r="D3456" s="25" t="s">
        <v>65</v>
      </c>
      <c r="E3456" s="25" t="s">
        <v>541</v>
      </c>
      <c r="F3456" s="23" t="s">
        <v>542</v>
      </c>
      <c r="G3456" s="23" t="s">
        <v>541</v>
      </c>
      <c r="H3456" s="32" t="s">
        <v>542</v>
      </c>
      <c r="I3456" s="32" t="s">
        <v>536</v>
      </c>
      <c r="J3456" s="135">
        <v>1209</v>
      </c>
      <c r="K3456" s="28">
        <v>0.76427</v>
      </c>
      <c r="L3456" s="28">
        <f t="shared" si="94"/>
        <v>0.76427</v>
      </c>
      <c r="O3456" s="77">
        <v>0.68157999999999996</v>
      </c>
      <c r="BF3456" s="106"/>
    </row>
    <row r="3457" spans="1:58" x14ac:dyDescent="0.25">
      <c r="A3457" t="s">
        <v>17</v>
      </c>
      <c r="B3457" s="25">
        <v>2020</v>
      </c>
      <c r="C3457" s="25" t="s">
        <v>3</v>
      </c>
      <c r="D3457" s="25" t="s">
        <v>66</v>
      </c>
      <c r="E3457" s="25" t="s">
        <v>541</v>
      </c>
      <c r="F3457" s="23" t="s">
        <v>542</v>
      </c>
      <c r="G3457" s="23" t="s">
        <v>541</v>
      </c>
      <c r="H3457" s="32" t="s">
        <v>542</v>
      </c>
      <c r="I3457" s="32" t="s">
        <v>536</v>
      </c>
      <c r="J3457" s="135">
        <v>1382</v>
      </c>
      <c r="K3457" s="28">
        <v>0.72575999999999996</v>
      </c>
      <c r="L3457" s="28">
        <f t="shared" si="94"/>
        <v>0.72575999999999996</v>
      </c>
      <c r="O3457" s="77">
        <v>0.67688999999999999</v>
      </c>
      <c r="BF3457" s="106"/>
    </row>
    <row r="3458" spans="1:58" x14ac:dyDescent="0.25">
      <c r="A3458" t="s">
        <v>17</v>
      </c>
      <c r="B3458" s="25">
        <v>2021</v>
      </c>
      <c r="C3458" s="25" t="s">
        <v>0</v>
      </c>
      <c r="D3458" s="25" t="s">
        <v>67</v>
      </c>
      <c r="E3458" s="25" t="s">
        <v>541</v>
      </c>
      <c r="F3458" s="23" t="s">
        <v>542</v>
      </c>
      <c r="G3458" s="23" t="s">
        <v>541</v>
      </c>
      <c r="H3458" s="32" t="s">
        <v>542</v>
      </c>
      <c r="I3458" s="32" t="s">
        <v>536</v>
      </c>
      <c r="J3458" s="135">
        <v>1337</v>
      </c>
      <c r="K3458" s="28">
        <v>0.79057999999999995</v>
      </c>
      <c r="L3458" s="28">
        <f t="shared" ref="L3458:L3521" si="95">SUMIFS(K:K, E:E, G3458, D:D, D3458, I:I, I3458)</f>
        <v>0.79057999999999995</v>
      </c>
      <c r="O3458" s="77">
        <v>0.72143000000000002</v>
      </c>
      <c r="BF3458" s="106"/>
    </row>
    <row r="3459" spans="1:58" x14ac:dyDescent="0.25">
      <c r="A3459" t="s">
        <v>17</v>
      </c>
      <c r="B3459" s="25">
        <v>2021</v>
      </c>
      <c r="C3459" s="25" t="s">
        <v>1</v>
      </c>
      <c r="D3459" s="25" t="s">
        <v>68</v>
      </c>
      <c r="E3459" s="25" t="s">
        <v>541</v>
      </c>
      <c r="F3459" s="23" t="s">
        <v>542</v>
      </c>
      <c r="G3459" s="23" t="s">
        <v>541</v>
      </c>
      <c r="H3459" s="32" t="s">
        <v>542</v>
      </c>
      <c r="I3459" s="32" t="s">
        <v>536</v>
      </c>
      <c r="J3459" s="135">
        <v>1500</v>
      </c>
      <c r="K3459" s="28">
        <v>0.77332999999999996</v>
      </c>
      <c r="L3459" s="28">
        <f t="shared" si="95"/>
        <v>0.77332999999999996</v>
      </c>
      <c r="O3459" s="77">
        <v>0.71777999999999997</v>
      </c>
      <c r="BF3459" s="106"/>
    </row>
    <row r="3460" spans="1:58" x14ac:dyDescent="0.25">
      <c r="A3460" t="s">
        <v>17</v>
      </c>
      <c r="B3460" s="25">
        <v>2021</v>
      </c>
      <c r="C3460" s="25" t="s">
        <v>2</v>
      </c>
      <c r="D3460" s="25" t="s">
        <v>69</v>
      </c>
      <c r="E3460" s="25" t="s">
        <v>541</v>
      </c>
      <c r="F3460" s="23" t="s">
        <v>542</v>
      </c>
      <c r="G3460" s="23" t="s">
        <v>541</v>
      </c>
      <c r="H3460" s="32" t="s">
        <v>542</v>
      </c>
      <c r="I3460" s="32" t="s">
        <v>536</v>
      </c>
      <c r="J3460" s="135">
        <v>1550</v>
      </c>
      <c r="K3460" s="28">
        <v>0.76515999999999995</v>
      </c>
      <c r="L3460" s="28">
        <f t="shared" si="95"/>
        <v>0.76515999999999995</v>
      </c>
      <c r="O3460" s="77">
        <v>0.72623000000000004</v>
      </c>
      <c r="BF3460" s="106"/>
    </row>
    <row r="3461" spans="1:58" x14ac:dyDescent="0.25">
      <c r="A3461" t="s">
        <v>17</v>
      </c>
      <c r="B3461" s="25">
        <v>2021</v>
      </c>
      <c r="C3461" s="25" t="s">
        <v>3</v>
      </c>
      <c r="D3461" s="25" t="s">
        <v>70</v>
      </c>
      <c r="E3461" s="25" t="s">
        <v>541</v>
      </c>
      <c r="F3461" s="23" t="s">
        <v>542</v>
      </c>
      <c r="G3461" s="23" t="s">
        <v>541</v>
      </c>
      <c r="H3461" s="32" t="s">
        <v>542</v>
      </c>
      <c r="I3461" s="32" t="s">
        <v>536</v>
      </c>
      <c r="J3461" s="135">
        <v>1429</v>
      </c>
      <c r="K3461" s="28">
        <v>0.73268</v>
      </c>
      <c r="L3461" s="28">
        <f t="shared" si="95"/>
        <v>0.73268</v>
      </c>
      <c r="O3461" s="77">
        <v>0.70416999999999996</v>
      </c>
      <c r="BF3461" s="106"/>
    </row>
    <row r="3462" spans="1:58" x14ac:dyDescent="0.25">
      <c r="A3462" t="s">
        <v>17</v>
      </c>
      <c r="B3462" s="25">
        <v>2022</v>
      </c>
      <c r="C3462" s="25" t="s">
        <v>0</v>
      </c>
      <c r="D3462" s="25" t="s">
        <v>71</v>
      </c>
      <c r="E3462" s="25" t="s">
        <v>541</v>
      </c>
      <c r="F3462" s="23" t="s">
        <v>542</v>
      </c>
      <c r="G3462" s="23" t="s">
        <v>541</v>
      </c>
      <c r="H3462" s="32" t="s">
        <v>542</v>
      </c>
      <c r="I3462" s="32" t="s">
        <v>536</v>
      </c>
      <c r="J3462" s="135">
        <v>1359</v>
      </c>
      <c r="K3462" s="28">
        <v>0.75717000000000001</v>
      </c>
      <c r="L3462" s="28">
        <f t="shared" si="95"/>
        <v>0.75717000000000001</v>
      </c>
      <c r="O3462" s="77">
        <v>0.71772000000000002</v>
      </c>
      <c r="BF3462" s="106"/>
    </row>
    <row r="3463" spans="1:58" x14ac:dyDescent="0.25">
      <c r="A3463" t="s">
        <v>17</v>
      </c>
      <c r="B3463" s="25">
        <v>2022</v>
      </c>
      <c r="C3463" s="25" t="s">
        <v>1</v>
      </c>
      <c r="D3463" s="25" t="s">
        <v>72</v>
      </c>
      <c r="E3463" s="25" t="s">
        <v>541</v>
      </c>
      <c r="F3463" s="23" t="s">
        <v>542</v>
      </c>
      <c r="G3463" s="23" t="s">
        <v>541</v>
      </c>
      <c r="H3463" s="32" t="s">
        <v>542</v>
      </c>
      <c r="I3463" s="32" t="s">
        <v>536</v>
      </c>
      <c r="J3463" s="135">
        <v>1475</v>
      </c>
      <c r="K3463" s="28">
        <v>0.78373000000000004</v>
      </c>
      <c r="L3463" s="28">
        <f t="shared" si="95"/>
        <v>0.78373000000000004</v>
      </c>
      <c r="O3463" s="77">
        <v>0.71509999999999996</v>
      </c>
      <c r="BF3463" s="106"/>
    </row>
    <row r="3464" spans="1:58" x14ac:dyDescent="0.25">
      <c r="A3464" t="s">
        <v>17</v>
      </c>
      <c r="B3464" s="25">
        <v>2022</v>
      </c>
      <c r="C3464" s="25" t="s">
        <v>2</v>
      </c>
      <c r="D3464" s="25" t="s">
        <v>73</v>
      </c>
      <c r="E3464" s="25" t="s">
        <v>541</v>
      </c>
      <c r="F3464" s="23" t="s">
        <v>542</v>
      </c>
      <c r="G3464" s="23" t="s">
        <v>541</v>
      </c>
      <c r="H3464" s="32" t="s">
        <v>542</v>
      </c>
      <c r="I3464" s="32" t="s">
        <v>536</v>
      </c>
      <c r="J3464" s="135">
        <v>1425</v>
      </c>
      <c r="K3464" s="28">
        <v>0.78456000000000004</v>
      </c>
      <c r="L3464" s="28">
        <f t="shared" si="95"/>
        <v>0.78456000000000004</v>
      </c>
      <c r="O3464" s="77">
        <v>0.71452000000000004</v>
      </c>
      <c r="BF3464" s="106"/>
    </row>
    <row r="3465" spans="1:58" x14ac:dyDescent="0.25">
      <c r="A3465" t="s">
        <v>17</v>
      </c>
      <c r="B3465" s="25">
        <v>2022</v>
      </c>
      <c r="C3465" s="25" t="s">
        <v>3</v>
      </c>
      <c r="D3465" s="25" t="s">
        <v>493</v>
      </c>
      <c r="E3465" s="25" t="s">
        <v>541</v>
      </c>
      <c r="F3465" s="23" t="s">
        <v>542</v>
      </c>
      <c r="G3465" s="23" t="s">
        <v>541</v>
      </c>
      <c r="H3465" s="32" t="s">
        <v>542</v>
      </c>
      <c r="I3465" s="32" t="s">
        <v>536</v>
      </c>
      <c r="J3465" s="135">
        <v>1364</v>
      </c>
      <c r="K3465" s="28">
        <v>0.76685999999999999</v>
      </c>
      <c r="L3465" s="28">
        <f t="shared" si="95"/>
        <v>0.76685999999999999</v>
      </c>
      <c r="O3465" s="77">
        <v>0.68925999999999998</v>
      </c>
      <c r="BF3465" s="106"/>
    </row>
    <row r="3466" spans="1:58" x14ac:dyDescent="0.25">
      <c r="A3466" t="s">
        <v>17</v>
      </c>
      <c r="B3466" s="25">
        <v>2023</v>
      </c>
      <c r="C3466" s="25" t="s">
        <v>0</v>
      </c>
      <c r="D3466" s="25" t="s">
        <v>537</v>
      </c>
      <c r="E3466" s="25" t="s">
        <v>541</v>
      </c>
      <c r="F3466" s="23" t="s">
        <v>542</v>
      </c>
      <c r="G3466" s="23" t="s">
        <v>541</v>
      </c>
      <c r="H3466" s="32" t="s">
        <v>542</v>
      </c>
      <c r="I3466" s="32" t="s">
        <v>536</v>
      </c>
      <c r="J3466" s="135">
        <v>1440</v>
      </c>
      <c r="K3466" s="28">
        <v>0.69860999999999995</v>
      </c>
      <c r="L3466" s="28">
        <f t="shared" si="95"/>
        <v>0.69860999999999995</v>
      </c>
      <c r="O3466" s="77">
        <v>0.66224000000000005</v>
      </c>
      <c r="BF3466" s="106"/>
    </row>
    <row r="3467" spans="1:58" x14ac:dyDescent="0.25">
      <c r="A3467" t="s">
        <v>17</v>
      </c>
      <c r="B3467" s="25">
        <v>2018</v>
      </c>
      <c r="C3467" s="25" t="s">
        <v>0</v>
      </c>
      <c r="D3467" s="25" t="s">
        <v>54</v>
      </c>
      <c r="E3467" s="25" t="s">
        <v>494</v>
      </c>
      <c r="F3467" s="23" t="s">
        <v>488</v>
      </c>
      <c r="G3467" s="23" t="s">
        <v>494</v>
      </c>
      <c r="H3467" s="32" t="s">
        <v>488</v>
      </c>
      <c r="I3467" s="32" t="s">
        <v>536</v>
      </c>
      <c r="J3467" s="135">
        <v>10823</v>
      </c>
      <c r="K3467" s="28">
        <v>0.64649000000000001</v>
      </c>
      <c r="L3467" s="28" t="e">
        <v>#N/A</v>
      </c>
      <c r="O3467" s="77">
        <v>0.64649000000000001</v>
      </c>
      <c r="BF3467" s="106"/>
    </row>
    <row r="3468" spans="1:58" x14ac:dyDescent="0.25">
      <c r="A3468" t="s">
        <v>17</v>
      </c>
      <c r="B3468" s="25">
        <v>2018</v>
      </c>
      <c r="C3468" s="25" t="s">
        <v>1</v>
      </c>
      <c r="D3468" s="25" t="s">
        <v>56</v>
      </c>
      <c r="E3468" s="25" t="s">
        <v>494</v>
      </c>
      <c r="F3468" s="23" t="s">
        <v>488</v>
      </c>
      <c r="G3468" s="23" t="s">
        <v>494</v>
      </c>
      <c r="H3468" s="32" t="s">
        <v>488</v>
      </c>
      <c r="I3468" s="32" t="s">
        <v>536</v>
      </c>
      <c r="J3468" s="135">
        <v>12139</v>
      </c>
      <c r="K3468" s="28">
        <v>0.66595000000000004</v>
      </c>
      <c r="L3468" s="28" t="e">
        <v>#N/A</v>
      </c>
      <c r="O3468" s="77">
        <v>0.66595000000000004</v>
      </c>
      <c r="BF3468" s="106"/>
    </row>
    <row r="3469" spans="1:58" x14ac:dyDescent="0.25">
      <c r="A3469" t="s">
        <v>17</v>
      </c>
      <c r="B3469" s="25">
        <v>2018</v>
      </c>
      <c r="C3469" s="25" t="s">
        <v>2</v>
      </c>
      <c r="D3469" s="25" t="s">
        <v>57</v>
      </c>
      <c r="E3469" s="25" t="s">
        <v>494</v>
      </c>
      <c r="F3469" s="23" t="s">
        <v>488</v>
      </c>
      <c r="G3469" s="23" t="s">
        <v>494</v>
      </c>
      <c r="H3469" s="32" t="s">
        <v>488</v>
      </c>
      <c r="I3469" s="32" t="s">
        <v>536</v>
      </c>
      <c r="J3469" s="135">
        <v>12507</v>
      </c>
      <c r="K3469" s="28">
        <v>0.65563000000000005</v>
      </c>
      <c r="L3469" s="28" t="e">
        <v>#N/A</v>
      </c>
      <c r="O3469" s="77">
        <v>0.65563000000000005</v>
      </c>
      <c r="BF3469" s="106"/>
    </row>
    <row r="3470" spans="1:58" x14ac:dyDescent="0.25">
      <c r="A3470" t="s">
        <v>17</v>
      </c>
      <c r="B3470" s="25">
        <v>2018</v>
      </c>
      <c r="C3470" s="25" t="s">
        <v>3</v>
      </c>
      <c r="D3470" s="25" t="s">
        <v>58</v>
      </c>
      <c r="E3470" s="25" t="s">
        <v>494</v>
      </c>
      <c r="F3470" s="23" t="s">
        <v>488</v>
      </c>
      <c r="G3470" s="23" t="s">
        <v>494</v>
      </c>
      <c r="H3470" s="32" t="s">
        <v>488</v>
      </c>
      <c r="I3470" s="32" t="s">
        <v>536</v>
      </c>
      <c r="J3470" s="135">
        <v>11716</v>
      </c>
      <c r="K3470" s="28">
        <v>0.64424999999999999</v>
      </c>
      <c r="L3470" s="28" t="e">
        <v>#N/A</v>
      </c>
      <c r="O3470" s="77">
        <v>0.64424999999999999</v>
      </c>
      <c r="BF3470" s="106"/>
    </row>
    <row r="3471" spans="1:58" x14ac:dyDescent="0.25">
      <c r="A3471" t="s">
        <v>17</v>
      </c>
      <c r="B3471" s="25">
        <v>2019</v>
      </c>
      <c r="C3471" s="25" t="s">
        <v>0</v>
      </c>
      <c r="D3471" s="25" t="s">
        <v>59</v>
      </c>
      <c r="E3471" s="25" t="s">
        <v>494</v>
      </c>
      <c r="F3471" s="23" t="s">
        <v>488</v>
      </c>
      <c r="G3471" s="23" t="s">
        <v>494</v>
      </c>
      <c r="H3471" s="32" t="s">
        <v>488</v>
      </c>
      <c r="I3471" s="32" t="s">
        <v>536</v>
      </c>
      <c r="J3471" s="135">
        <v>11363</v>
      </c>
      <c r="K3471" s="28">
        <v>0.67745999999999995</v>
      </c>
      <c r="L3471" s="28" t="e">
        <v>#N/A</v>
      </c>
      <c r="O3471" s="77">
        <v>0.67745999999999995</v>
      </c>
      <c r="BF3471" s="106"/>
    </row>
    <row r="3472" spans="1:58" x14ac:dyDescent="0.25">
      <c r="A3472" t="s">
        <v>17</v>
      </c>
      <c r="B3472" s="25">
        <v>2019</v>
      </c>
      <c r="C3472" s="25" t="s">
        <v>1</v>
      </c>
      <c r="D3472" s="25" t="s">
        <v>60</v>
      </c>
      <c r="E3472" s="25" t="s">
        <v>494</v>
      </c>
      <c r="F3472" s="23" t="s">
        <v>488</v>
      </c>
      <c r="G3472" s="23" t="s">
        <v>494</v>
      </c>
      <c r="H3472" s="32" t="s">
        <v>488</v>
      </c>
      <c r="I3472" s="32" t="s">
        <v>536</v>
      </c>
      <c r="J3472" s="135">
        <v>12014</v>
      </c>
      <c r="K3472" s="28">
        <v>0.69386000000000003</v>
      </c>
      <c r="L3472" s="28" t="e">
        <v>#N/A</v>
      </c>
      <c r="O3472" s="77">
        <v>0.69386000000000003</v>
      </c>
      <c r="BF3472" s="106"/>
    </row>
    <row r="3473" spans="1:58" x14ac:dyDescent="0.25">
      <c r="A3473" t="s">
        <v>17</v>
      </c>
      <c r="B3473" s="25">
        <v>2019</v>
      </c>
      <c r="C3473" s="25" t="s">
        <v>2</v>
      </c>
      <c r="D3473" s="25" t="s">
        <v>61</v>
      </c>
      <c r="E3473" s="25" t="s">
        <v>494</v>
      </c>
      <c r="F3473" s="23" t="s">
        <v>488</v>
      </c>
      <c r="G3473" s="23" t="s">
        <v>494</v>
      </c>
      <c r="H3473" s="32" t="s">
        <v>488</v>
      </c>
      <c r="I3473" s="32" t="s">
        <v>536</v>
      </c>
      <c r="J3473" s="135">
        <v>12145</v>
      </c>
      <c r="K3473" s="28">
        <v>0.68513999999999997</v>
      </c>
      <c r="L3473" s="28" t="e">
        <v>#N/A</v>
      </c>
      <c r="O3473" s="77">
        <v>0.68513999999999997</v>
      </c>
      <c r="BF3473" s="106"/>
    </row>
    <row r="3474" spans="1:58" x14ac:dyDescent="0.25">
      <c r="A3474" t="s">
        <v>17</v>
      </c>
      <c r="B3474" s="25">
        <v>2019</v>
      </c>
      <c r="C3474" s="25" t="s">
        <v>3</v>
      </c>
      <c r="D3474" s="25" t="s">
        <v>62</v>
      </c>
      <c r="E3474" s="25" t="s">
        <v>494</v>
      </c>
      <c r="F3474" s="23" t="s">
        <v>488</v>
      </c>
      <c r="G3474" s="23" t="s">
        <v>494</v>
      </c>
      <c r="H3474" s="32" t="s">
        <v>488</v>
      </c>
      <c r="I3474" s="32" t="s">
        <v>536</v>
      </c>
      <c r="J3474" s="135">
        <v>11896</v>
      </c>
      <c r="K3474" s="28">
        <v>0.67325000000000002</v>
      </c>
      <c r="L3474" s="28" t="e">
        <v>#N/A</v>
      </c>
      <c r="O3474" s="77">
        <v>0.67325000000000002</v>
      </c>
      <c r="BF3474" s="106"/>
    </row>
    <row r="3475" spans="1:58" x14ac:dyDescent="0.25">
      <c r="A3475" t="s">
        <v>17</v>
      </c>
      <c r="B3475" s="25">
        <v>2020</v>
      </c>
      <c r="C3475" s="25" t="s">
        <v>0</v>
      </c>
      <c r="D3475" s="25" t="s">
        <v>63</v>
      </c>
      <c r="E3475" s="25" t="s">
        <v>494</v>
      </c>
      <c r="F3475" s="23" t="s">
        <v>488</v>
      </c>
      <c r="G3475" s="23" t="s">
        <v>494</v>
      </c>
      <c r="H3475" s="32" t="s">
        <v>488</v>
      </c>
      <c r="I3475" s="32" t="s">
        <v>536</v>
      </c>
      <c r="J3475" s="135">
        <v>11324</v>
      </c>
      <c r="K3475" s="28">
        <v>0.68518000000000001</v>
      </c>
      <c r="L3475" s="28" t="e">
        <v>#N/A</v>
      </c>
      <c r="O3475" s="77">
        <v>0.68518000000000001</v>
      </c>
      <c r="BF3475" s="106"/>
    </row>
    <row r="3476" spans="1:58" x14ac:dyDescent="0.25">
      <c r="A3476" t="s">
        <v>17</v>
      </c>
      <c r="B3476" s="25">
        <v>2020</v>
      </c>
      <c r="C3476" s="25" t="s">
        <v>1</v>
      </c>
      <c r="D3476" s="25" t="s">
        <v>64</v>
      </c>
      <c r="E3476" s="25" t="s">
        <v>494</v>
      </c>
      <c r="F3476" s="23" t="s">
        <v>488</v>
      </c>
      <c r="G3476" s="23" t="s">
        <v>494</v>
      </c>
      <c r="H3476" s="32" t="s">
        <v>488</v>
      </c>
      <c r="I3476" s="32" t="s">
        <v>536</v>
      </c>
      <c r="J3476" s="135">
        <v>6104</v>
      </c>
      <c r="K3476" s="28">
        <v>0.67054000000000002</v>
      </c>
      <c r="L3476" s="28" t="e">
        <v>#N/A</v>
      </c>
      <c r="O3476" s="77">
        <v>0.67054000000000002</v>
      </c>
      <c r="BF3476" s="106"/>
    </row>
    <row r="3477" spans="1:58" x14ac:dyDescent="0.25">
      <c r="A3477" t="s">
        <v>17</v>
      </c>
      <c r="B3477" s="25">
        <v>2020</v>
      </c>
      <c r="C3477" s="25" t="s">
        <v>2</v>
      </c>
      <c r="D3477" s="25" t="s">
        <v>65</v>
      </c>
      <c r="E3477" s="25" t="s">
        <v>494</v>
      </c>
      <c r="F3477" s="23" t="s">
        <v>488</v>
      </c>
      <c r="G3477" s="23" t="s">
        <v>494</v>
      </c>
      <c r="H3477" s="32" t="s">
        <v>488</v>
      </c>
      <c r="I3477" s="32" t="s">
        <v>536</v>
      </c>
      <c r="J3477" s="135">
        <v>8872</v>
      </c>
      <c r="K3477" s="28">
        <v>0.68157999999999996</v>
      </c>
      <c r="L3477" s="28" t="e">
        <v>#N/A</v>
      </c>
      <c r="O3477" s="77">
        <v>0.68157999999999996</v>
      </c>
      <c r="BF3477" s="106"/>
    </row>
    <row r="3478" spans="1:58" x14ac:dyDescent="0.25">
      <c r="A3478" t="s">
        <v>17</v>
      </c>
      <c r="B3478" s="25">
        <v>2020</v>
      </c>
      <c r="C3478" s="25" t="s">
        <v>3</v>
      </c>
      <c r="D3478" s="25" t="s">
        <v>66</v>
      </c>
      <c r="E3478" s="25" t="s">
        <v>494</v>
      </c>
      <c r="F3478" s="23" t="s">
        <v>488</v>
      </c>
      <c r="G3478" s="23" t="s">
        <v>494</v>
      </c>
      <c r="H3478" s="32" t="s">
        <v>488</v>
      </c>
      <c r="I3478" s="32" t="s">
        <v>536</v>
      </c>
      <c r="J3478" s="135">
        <v>11018</v>
      </c>
      <c r="K3478" s="28">
        <v>0.67688999999999999</v>
      </c>
      <c r="L3478" s="28" t="e">
        <v>#N/A</v>
      </c>
      <c r="O3478" s="77">
        <v>0.67688999999999999</v>
      </c>
      <c r="BF3478" s="106"/>
    </row>
    <row r="3479" spans="1:58" x14ac:dyDescent="0.25">
      <c r="A3479" t="s">
        <v>17</v>
      </c>
      <c r="B3479" s="25">
        <v>2021</v>
      </c>
      <c r="C3479" s="25" t="s">
        <v>0</v>
      </c>
      <c r="D3479" s="25" t="s">
        <v>67</v>
      </c>
      <c r="E3479" s="25" t="s">
        <v>494</v>
      </c>
      <c r="F3479" s="23" t="s">
        <v>488</v>
      </c>
      <c r="G3479" s="23" t="s">
        <v>494</v>
      </c>
      <c r="H3479" s="32" t="s">
        <v>488</v>
      </c>
      <c r="I3479" s="32" t="s">
        <v>536</v>
      </c>
      <c r="J3479" s="135">
        <v>10841</v>
      </c>
      <c r="K3479" s="28">
        <v>0.72143000000000002</v>
      </c>
      <c r="L3479" s="28" t="e">
        <v>#N/A</v>
      </c>
      <c r="O3479" s="77">
        <v>0.72143000000000002</v>
      </c>
      <c r="BF3479" s="106"/>
    </row>
    <row r="3480" spans="1:58" x14ac:dyDescent="0.25">
      <c r="A3480" t="s">
        <v>17</v>
      </c>
      <c r="B3480" s="25">
        <v>2021</v>
      </c>
      <c r="C3480" s="25" t="s">
        <v>1</v>
      </c>
      <c r="D3480" s="25" t="s">
        <v>68</v>
      </c>
      <c r="E3480" s="25" t="s">
        <v>494</v>
      </c>
      <c r="F3480" s="23" t="s">
        <v>488</v>
      </c>
      <c r="G3480" s="23" t="s">
        <v>494</v>
      </c>
      <c r="H3480" s="32" t="s">
        <v>488</v>
      </c>
      <c r="I3480" s="32" t="s">
        <v>536</v>
      </c>
      <c r="J3480" s="135">
        <v>12072</v>
      </c>
      <c r="K3480" s="28">
        <v>0.71777999999999997</v>
      </c>
      <c r="L3480" s="28" t="e">
        <v>#N/A</v>
      </c>
      <c r="O3480" s="77">
        <v>0.71777999999999997</v>
      </c>
      <c r="BF3480" s="106"/>
    </row>
    <row r="3481" spans="1:58" x14ac:dyDescent="0.25">
      <c r="A3481" t="s">
        <v>17</v>
      </c>
      <c r="B3481" s="25">
        <v>2021</v>
      </c>
      <c r="C3481" s="25" t="s">
        <v>2</v>
      </c>
      <c r="D3481" s="25" t="s">
        <v>69</v>
      </c>
      <c r="E3481" s="25" t="s">
        <v>494</v>
      </c>
      <c r="F3481" s="23" t="s">
        <v>488</v>
      </c>
      <c r="G3481" s="23" t="s">
        <v>494</v>
      </c>
      <c r="H3481" s="32" t="s">
        <v>488</v>
      </c>
      <c r="I3481" s="32" t="s">
        <v>536</v>
      </c>
      <c r="J3481" s="135">
        <v>12379</v>
      </c>
      <c r="K3481" s="28">
        <v>0.72623000000000004</v>
      </c>
      <c r="L3481" s="28" t="e">
        <v>#N/A</v>
      </c>
      <c r="O3481" s="77">
        <v>0.72623000000000004</v>
      </c>
      <c r="BF3481" s="106"/>
    </row>
    <row r="3482" spans="1:58" x14ac:dyDescent="0.25">
      <c r="A3482" t="s">
        <v>17</v>
      </c>
      <c r="B3482" s="25">
        <v>2021</v>
      </c>
      <c r="C3482" s="25" t="s">
        <v>3</v>
      </c>
      <c r="D3482" s="25" t="s">
        <v>70</v>
      </c>
      <c r="E3482" s="25" t="s">
        <v>494</v>
      </c>
      <c r="F3482" s="23" t="s">
        <v>488</v>
      </c>
      <c r="G3482" s="23" t="s">
        <v>494</v>
      </c>
      <c r="H3482" s="32" t="s">
        <v>488</v>
      </c>
      <c r="I3482" s="32" t="s">
        <v>536</v>
      </c>
      <c r="J3482" s="135">
        <v>12230</v>
      </c>
      <c r="K3482" s="28">
        <v>0.70416999999999996</v>
      </c>
      <c r="L3482" s="28" t="e">
        <v>#N/A</v>
      </c>
      <c r="O3482" s="77">
        <v>0.70416999999999996</v>
      </c>
      <c r="BF3482" s="106"/>
    </row>
    <row r="3483" spans="1:58" x14ac:dyDescent="0.25">
      <c r="A3483" t="s">
        <v>17</v>
      </c>
      <c r="B3483" s="25">
        <v>2022</v>
      </c>
      <c r="C3483" s="25" t="s">
        <v>0</v>
      </c>
      <c r="D3483" s="25" t="s">
        <v>71</v>
      </c>
      <c r="E3483" s="25" t="s">
        <v>494</v>
      </c>
      <c r="F3483" s="23" t="s">
        <v>488</v>
      </c>
      <c r="G3483" s="23" t="s">
        <v>494</v>
      </c>
      <c r="H3483" s="32" t="s">
        <v>488</v>
      </c>
      <c r="I3483" s="32" t="s">
        <v>536</v>
      </c>
      <c r="J3483" s="135">
        <v>11889</v>
      </c>
      <c r="K3483" s="28">
        <v>0.71772000000000002</v>
      </c>
      <c r="L3483" s="28" t="e">
        <v>#N/A</v>
      </c>
      <c r="O3483" s="77">
        <v>0.71772000000000002</v>
      </c>
      <c r="BF3483" s="106"/>
    </row>
    <row r="3484" spans="1:58" x14ac:dyDescent="0.25">
      <c r="A3484" t="s">
        <v>17</v>
      </c>
      <c r="B3484" s="25">
        <v>2022</v>
      </c>
      <c r="C3484" s="25" t="s">
        <v>1</v>
      </c>
      <c r="D3484" s="25" t="s">
        <v>72</v>
      </c>
      <c r="E3484" s="25" t="s">
        <v>494</v>
      </c>
      <c r="F3484" s="23" t="s">
        <v>488</v>
      </c>
      <c r="G3484" s="23" t="s">
        <v>494</v>
      </c>
      <c r="H3484" s="32" t="s">
        <v>488</v>
      </c>
      <c r="I3484" s="32" t="s">
        <v>536</v>
      </c>
      <c r="J3484" s="135">
        <v>12057</v>
      </c>
      <c r="K3484" s="28">
        <v>0.71509999999999996</v>
      </c>
      <c r="L3484" s="28" t="e">
        <v>#N/A</v>
      </c>
      <c r="O3484" s="77">
        <v>0.71509999999999996</v>
      </c>
      <c r="BF3484" s="106"/>
    </row>
    <row r="3485" spans="1:58" x14ac:dyDescent="0.25">
      <c r="A3485" t="s">
        <v>17</v>
      </c>
      <c r="B3485" s="25">
        <v>2022</v>
      </c>
      <c r="C3485" s="25" t="s">
        <v>2</v>
      </c>
      <c r="D3485" s="25" t="s">
        <v>73</v>
      </c>
      <c r="E3485" s="25" t="s">
        <v>494</v>
      </c>
      <c r="F3485" s="23" t="s">
        <v>488</v>
      </c>
      <c r="G3485" s="23" t="s">
        <v>494</v>
      </c>
      <c r="H3485" s="32" t="s">
        <v>488</v>
      </c>
      <c r="I3485" s="32" t="s">
        <v>536</v>
      </c>
      <c r="J3485" s="135">
        <v>12288</v>
      </c>
      <c r="K3485" s="28">
        <v>0.71452000000000004</v>
      </c>
      <c r="L3485" s="28" t="e">
        <v>#N/A</v>
      </c>
      <c r="O3485" s="77">
        <v>0.71452000000000004</v>
      </c>
      <c r="BF3485" s="106"/>
    </row>
    <row r="3486" spans="1:58" x14ac:dyDescent="0.25">
      <c r="A3486" t="s">
        <v>17</v>
      </c>
      <c r="B3486" s="25">
        <v>2022</v>
      </c>
      <c r="C3486" s="25" t="s">
        <v>3</v>
      </c>
      <c r="D3486" s="25" t="s">
        <v>493</v>
      </c>
      <c r="E3486" s="25" t="s">
        <v>494</v>
      </c>
      <c r="F3486" s="23" t="s">
        <v>488</v>
      </c>
      <c r="G3486" s="23" t="s">
        <v>494</v>
      </c>
      <c r="H3486" s="32" t="s">
        <v>488</v>
      </c>
      <c r="I3486" s="32" t="s">
        <v>536</v>
      </c>
      <c r="J3486" s="135">
        <v>11730</v>
      </c>
      <c r="K3486" s="28">
        <v>0.68925999999999998</v>
      </c>
      <c r="L3486" s="28" t="e">
        <v>#N/A</v>
      </c>
      <c r="O3486" s="77">
        <v>0.68925999999999998</v>
      </c>
      <c r="BF3486" s="106"/>
    </row>
    <row r="3487" spans="1:58" x14ac:dyDescent="0.25">
      <c r="A3487" t="s">
        <v>17</v>
      </c>
      <c r="B3487" s="25">
        <v>2023</v>
      </c>
      <c r="C3487" s="25" t="s">
        <v>0</v>
      </c>
      <c r="D3487" s="25" t="s">
        <v>537</v>
      </c>
      <c r="E3487" s="25" t="s">
        <v>494</v>
      </c>
      <c r="F3487" s="23" t="s">
        <v>488</v>
      </c>
      <c r="G3487" s="23" t="s">
        <v>494</v>
      </c>
      <c r="H3487" s="32" t="s">
        <v>488</v>
      </c>
      <c r="I3487" s="32" t="s">
        <v>536</v>
      </c>
      <c r="J3487" s="135">
        <v>11896</v>
      </c>
      <c r="K3487" s="28">
        <v>0.66224000000000005</v>
      </c>
      <c r="L3487" s="28" t="e">
        <v>#N/A</v>
      </c>
      <c r="O3487" s="77">
        <v>0.66224000000000005</v>
      </c>
      <c r="BF3487" s="106"/>
    </row>
    <row r="3488" spans="1:58" x14ac:dyDescent="0.25">
      <c r="A3488" t="s">
        <v>17</v>
      </c>
      <c r="B3488" s="25">
        <v>2018</v>
      </c>
      <c r="C3488" s="25" t="s">
        <v>0</v>
      </c>
      <c r="D3488" s="25" t="s">
        <v>54</v>
      </c>
      <c r="E3488" s="25" t="s">
        <v>150</v>
      </c>
      <c r="F3488" s="23" t="s">
        <v>151</v>
      </c>
      <c r="G3488" s="23" t="s">
        <v>538</v>
      </c>
      <c r="H3488" s="32" t="s">
        <v>362</v>
      </c>
      <c r="I3488" s="32" t="s">
        <v>536</v>
      </c>
      <c r="J3488" s="135">
        <v>150</v>
      </c>
      <c r="K3488" s="28">
        <v>0.43332999999999999</v>
      </c>
      <c r="L3488" s="28">
        <f t="shared" si="95"/>
        <v>0.57989000000000002</v>
      </c>
      <c r="O3488" s="77">
        <v>0.64649000000000001</v>
      </c>
      <c r="BF3488" s="106"/>
    </row>
    <row r="3489" spans="1:58" x14ac:dyDescent="0.25">
      <c r="A3489" t="s">
        <v>17</v>
      </c>
      <c r="B3489" s="25">
        <v>2018</v>
      </c>
      <c r="C3489" s="25" t="s">
        <v>1</v>
      </c>
      <c r="D3489" s="25" t="s">
        <v>56</v>
      </c>
      <c r="E3489" s="25" t="s">
        <v>150</v>
      </c>
      <c r="F3489" s="23" t="s">
        <v>151</v>
      </c>
      <c r="G3489" s="23" t="s">
        <v>538</v>
      </c>
      <c r="H3489" s="32" t="s">
        <v>362</v>
      </c>
      <c r="I3489" s="32" t="s">
        <v>536</v>
      </c>
      <c r="J3489" s="135">
        <v>180</v>
      </c>
      <c r="K3489" s="28">
        <v>0.49443999999999999</v>
      </c>
      <c r="L3489" s="28">
        <f t="shared" si="95"/>
        <v>0.58753999999999995</v>
      </c>
      <c r="O3489" s="77">
        <v>0.66595000000000004</v>
      </c>
      <c r="BF3489" s="106"/>
    </row>
    <row r="3490" spans="1:58" x14ac:dyDescent="0.25">
      <c r="A3490" t="s">
        <v>17</v>
      </c>
      <c r="B3490" s="25">
        <v>2018</v>
      </c>
      <c r="C3490" s="25" t="s">
        <v>2</v>
      </c>
      <c r="D3490" s="25" t="s">
        <v>57</v>
      </c>
      <c r="E3490" s="25" t="s">
        <v>150</v>
      </c>
      <c r="F3490" s="23" t="s">
        <v>151</v>
      </c>
      <c r="G3490" s="23" t="s">
        <v>538</v>
      </c>
      <c r="H3490" s="32" t="s">
        <v>362</v>
      </c>
      <c r="I3490" s="32" t="s">
        <v>536</v>
      </c>
      <c r="J3490" s="135">
        <v>175</v>
      </c>
      <c r="K3490" s="28">
        <v>0.45143</v>
      </c>
      <c r="L3490" s="28">
        <f t="shared" si="95"/>
        <v>0.55142999999999998</v>
      </c>
      <c r="O3490" s="77">
        <v>0.65563000000000005</v>
      </c>
      <c r="BF3490" s="106"/>
    </row>
    <row r="3491" spans="1:58" x14ac:dyDescent="0.25">
      <c r="A3491" t="s">
        <v>17</v>
      </c>
      <c r="B3491" s="25">
        <v>2018</v>
      </c>
      <c r="C3491" s="25" t="s">
        <v>3</v>
      </c>
      <c r="D3491" s="25" t="s">
        <v>58</v>
      </c>
      <c r="E3491" s="25" t="s">
        <v>150</v>
      </c>
      <c r="F3491" s="23" t="s">
        <v>151</v>
      </c>
      <c r="G3491" s="23" t="s">
        <v>538</v>
      </c>
      <c r="H3491" s="32" t="s">
        <v>362</v>
      </c>
      <c r="I3491" s="32" t="s">
        <v>536</v>
      </c>
      <c r="J3491" s="135">
        <v>171</v>
      </c>
      <c r="K3491" s="28">
        <v>0.57310000000000005</v>
      </c>
      <c r="L3491" s="28">
        <f t="shared" si="95"/>
        <v>0.54239000000000004</v>
      </c>
      <c r="O3491" s="77">
        <v>0.64424999999999999</v>
      </c>
      <c r="BF3491" s="106"/>
    </row>
    <row r="3492" spans="1:58" x14ac:dyDescent="0.25">
      <c r="A3492" t="s">
        <v>17</v>
      </c>
      <c r="B3492" s="25">
        <v>2019</v>
      </c>
      <c r="C3492" s="25" t="s">
        <v>0</v>
      </c>
      <c r="D3492" s="25" t="s">
        <v>59</v>
      </c>
      <c r="E3492" s="25" t="s">
        <v>150</v>
      </c>
      <c r="F3492" s="23" t="s">
        <v>151</v>
      </c>
      <c r="G3492" s="23" t="s">
        <v>538</v>
      </c>
      <c r="H3492" s="32" t="s">
        <v>362</v>
      </c>
      <c r="I3492" s="32" t="s">
        <v>536</v>
      </c>
      <c r="J3492" s="135">
        <v>151</v>
      </c>
      <c r="K3492" s="28">
        <v>0.62914000000000003</v>
      </c>
      <c r="L3492" s="28">
        <f t="shared" si="95"/>
        <v>0.56789999999999996</v>
      </c>
      <c r="O3492" s="77">
        <v>0.67745999999999995</v>
      </c>
      <c r="BF3492" s="106"/>
    </row>
    <row r="3493" spans="1:58" x14ac:dyDescent="0.25">
      <c r="A3493" t="s">
        <v>17</v>
      </c>
      <c r="B3493" s="25">
        <v>2019</v>
      </c>
      <c r="C3493" s="25" t="s">
        <v>1</v>
      </c>
      <c r="D3493" s="25" t="s">
        <v>60</v>
      </c>
      <c r="E3493" s="25" t="s">
        <v>150</v>
      </c>
      <c r="F3493" s="23" t="s">
        <v>151</v>
      </c>
      <c r="G3493" s="23" t="s">
        <v>538</v>
      </c>
      <c r="H3493" s="32" t="s">
        <v>362</v>
      </c>
      <c r="I3493" s="32" t="s">
        <v>536</v>
      </c>
      <c r="J3493" s="135">
        <v>163</v>
      </c>
      <c r="K3493" s="28">
        <v>0.63804000000000005</v>
      </c>
      <c r="L3493" s="28">
        <f t="shared" si="95"/>
        <v>0.58164000000000005</v>
      </c>
      <c r="O3493" s="77">
        <v>0.69386000000000003</v>
      </c>
      <c r="BF3493" s="106"/>
    </row>
    <row r="3494" spans="1:58" x14ac:dyDescent="0.25">
      <c r="A3494" t="s">
        <v>17</v>
      </c>
      <c r="B3494" s="25">
        <v>2019</v>
      </c>
      <c r="C3494" s="25" t="s">
        <v>2</v>
      </c>
      <c r="D3494" s="25" t="s">
        <v>61</v>
      </c>
      <c r="E3494" s="25" t="s">
        <v>150</v>
      </c>
      <c r="F3494" s="23" t="s">
        <v>151</v>
      </c>
      <c r="G3494" s="23" t="s">
        <v>538</v>
      </c>
      <c r="H3494" s="32" t="s">
        <v>362</v>
      </c>
      <c r="I3494" s="32" t="s">
        <v>536</v>
      </c>
      <c r="J3494" s="135">
        <v>164</v>
      </c>
      <c r="K3494" s="28">
        <v>0.56706999999999996</v>
      </c>
      <c r="L3494" s="28">
        <f t="shared" si="95"/>
        <v>0.58011999999999997</v>
      </c>
      <c r="O3494" s="77">
        <v>0.68513999999999997</v>
      </c>
      <c r="BF3494" s="106"/>
    </row>
    <row r="3495" spans="1:58" x14ac:dyDescent="0.25">
      <c r="A3495" t="s">
        <v>17</v>
      </c>
      <c r="B3495" s="25">
        <v>2019</v>
      </c>
      <c r="C3495" s="25" t="s">
        <v>3</v>
      </c>
      <c r="D3495" s="25" t="s">
        <v>62</v>
      </c>
      <c r="E3495" s="25" t="s">
        <v>150</v>
      </c>
      <c r="F3495" s="23" t="s">
        <v>151</v>
      </c>
      <c r="G3495" s="23" t="s">
        <v>538</v>
      </c>
      <c r="H3495" s="32" t="s">
        <v>362</v>
      </c>
      <c r="I3495" s="32" t="s">
        <v>536</v>
      </c>
      <c r="J3495" s="135">
        <v>157</v>
      </c>
      <c r="K3495" s="28">
        <v>0.68152999999999997</v>
      </c>
      <c r="L3495" s="28">
        <f t="shared" si="95"/>
        <v>0.64129999999999998</v>
      </c>
      <c r="O3495" s="77">
        <v>0.67325000000000002</v>
      </c>
      <c r="BF3495" s="106"/>
    </row>
    <row r="3496" spans="1:58" x14ac:dyDescent="0.25">
      <c r="A3496" t="s">
        <v>17</v>
      </c>
      <c r="B3496" s="25">
        <v>2020</v>
      </c>
      <c r="C3496" s="25" t="s">
        <v>0</v>
      </c>
      <c r="D3496" s="25" t="s">
        <v>63</v>
      </c>
      <c r="E3496" s="25" t="s">
        <v>150</v>
      </c>
      <c r="F3496" s="23" t="s">
        <v>151</v>
      </c>
      <c r="G3496" s="23" t="s">
        <v>538</v>
      </c>
      <c r="H3496" s="32" t="s">
        <v>362</v>
      </c>
      <c r="I3496" s="32" t="s">
        <v>536</v>
      </c>
      <c r="J3496" s="135">
        <v>183</v>
      </c>
      <c r="K3496" s="28">
        <v>0.72677999999999998</v>
      </c>
      <c r="L3496" s="28">
        <f t="shared" si="95"/>
        <v>0.68908999999999998</v>
      </c>
      <c r="O3496" s="77">
        <v>0.68518000000000001</v>
      </c>
      <c r="BF3496" s="106"/>
    </row>
    <row r="3497" spans="1:58" x14ac:dyDescent="0.25">
      <c r="A3497" t="s">
        <v>17</v>
      </c>
      <c r="B3497" s="25">
        <v>2020</v>
      </c>
      <c r="C3497" s="25" t="s">
        <v>1</v>
      </c>
      <c r="D3497" s="25" t="s">
        <v>64</v>
      </c>
      <c r="E3497" s="25" t="s">
        <v>150</v>
      </c>
      <c r="F3497" s="23" t="s">
        <v>151</v>
      </c>
      <c r="G3497" s="23" t="s">
        <v>538</v>
      </c>
      <c r="H3497" s="32" t="s">
        <v>362</v>
      </c>
      <c r="I3497" s="32" t="s">
        <v>536</v>
      </c>
      <c r="J3497" s="135">
        <v>100</v>
      </c>
      <c r="K3497" s="28">
        <v>0.76</v>
      </c>
      <c r="L3497" s="28">
        <f t="shared" si="95"/>
        <v>0.57442000000000004</v>
      </c>
      <c r="O3497" s="77">
        <v>0.67054000000000002</v>
      </c>
      <c r="BF3497" s="106"/>
    </row>
    <row r="3498" spans="1:58" x14ac:dyDescent="0.25">
      <c r="A3498" t="s">
        <v>17</v>
      </c>
      <c r="B3498" s="25">
        <v>2020</v>
      </c>
      <c r="C3498" s="25" t="s">
        <v>2</v>
      </c>
      <c r="D3498" s="25" t="s">
        <v>65</v>
      </c>
      <c r="E3498" s="25" t="s">
        <v>150</v>
      </c>
      <c r="F3498" s="23" t="s">
        <v>151</v>
      </c>
      <c r="G3498" s="23" t="s">
        <v>538</v>
      </c>
      <c r="H3498" s="32" t="s">
        <v>362</v>
      </c>
      <c r="I3498" s="32" t="s">
        <v>536</v>
      </c>
      <c r="J3498" s="135">
        <v>140</v>
      </c>
      <c r="K3498" s="28">
        <v>0.78571000000000002</v>
      </c>
      <c r="L3498" s="28">
        <f t="shared" si="95"/>
        <v>0.64900999999999998</v>
      </c>
      <c r="O3498" s="77">
        <v>0.68157999999999996</v>
      </c>
      <c r="BF3498" s="106"/>
    </row>
    <row r="3499" spans="1:58" x14ac:dyDescent="0.25">
      <c r="A3499" t="s">
        <v>17</v>
      </c>
      <c r="B3499" s="25">
        <v>2020</v>
      </c>
      <c r="C3499" s="25" t="s">
        <v>3</v>
      </c>
      <c r="D3499" s="25" t="s">
        <v>66</v>
      </c>
      <c r="E3499" s="25" t="s">
        <v>150</v>
      </c>
      <c r="F3499" s="23" t="s">
        <v>151</v>
      </c>
      <c r="G3499" s="23" t="s">
        <v>538</v>
      </c>
      <c r="H3499" s="32" t="s">
        <v>362</v>
      </c>
      <c r="I3499" s="32" t="s">
        <v>536</v>
      </c>
      <c r="J3499" s="135">
        <v>182</v>
      </c>
      <c r="K3499" s="28">
        <v>0.70879000000000003</v>
      </c>
      <c r="L3499" s="28">
        <f t="shared" si="95"/>
        <v>0.60433999999999999</v>
      </c>
      <c r="O3499" s="77">
        <v>0.67688999999999999</v>
      </c>
      <c r="BF3499" s="106"/>
    </row>
    <row r="3500" spans="1:58" x14ac:dyDescent="0.25">
      <c r="A3500" t="s">
        <v>17</v>
      </c>
      <c r="B3500" s="25">
        <v>2021</v>
      </c>
      <c r="C3500" s="25" t="s">
        <v>0</v>
      </c>
      <c r="D3500" s="25" t="s">
        <v>67</v>
      </c>
      <c r="E3500" s="25" t="s">
        <v>150</v>
      </c>
      <c r="F3500" s="23" t="s">
        <v>151</v>
      </c>
      <c r="G3500" s="23" t="s">
        <v>538</v>
      </c>
      <c r="H3500" s="32" t="s">
        <v>362</v>
      </c>
      <c r="I3500" s="32" t="s">
        <v>536</v>
      </c>
      <c r="J3500" s="135">
        <v>177</v>
      </c>
      <c r="K3500" s="28">
        <v>0.75705999999999996</v>
      </c>
      <c r="L3500" s="28">
        <f t="shared" si="95"/>
        <v>0.67617000000000005</v>
      </c>
      <c r="O3500" s="77">
        <v>0.72143000000000002</v>
      </c>
      <c r="BF3500" s="106"/>
    </row>
    <row r="3501" spans="1:58" x14ac:dyDescent="0.25">
      <c r="A3501" t="s">
        <v>17</v>
      </c>
      <c r="B3501" s="25">
        <v>2021</v>
      </c>
      <c r="C3501" s="25" t="s">
        <v>1</v>
      </c>
      <c r="D3501" s="25" t="s">
        <v>68</v>
      </c>
      <c r="E3501" s="25" t="s">
        <v>150</v>
      </c>
      <c r="F3501" s="23" t="s">
        <v>151</v>
      </c>
      <c r="G3501" s="23" t="s">
        <v>538</v>
      </c>
      <c r="H3501" s="32" t="s">
        <v>362</v>
      </c>
      <c r="I3501" s="32" t="s">
        <v>536</v>
      </c>
      <c r="J3501" s="135">
        <v>172</v>
      </c>
      <c r="K3501" s="28">
        <v>0.86046999999999996</v>
      </c>
      <c r="L3501" s="28">
        <f t="shared" si="95"/>
        <v>0.72738999999999998</v>
      </c>
      <c r="O3501" s="77">
        <v>0.71777999999999997</v>
      </c>
      <c r="BF3501" s="106"/>
    </row>
    <row r="3502" spans="1:58" x14ac:dyDescent="0.25">
      <c r="A3502" t="s">
        <v>17</v>
      </c>
      <c r="B3502" s="25">
        <v>2021</v>
      </c>
      <c r="C3502" s="25" t="s">
        <v>2</v>
      </c>
      <c r="D3502" s="25" t="s">
        <v>69</v>
      </c>
      <c r="E3502" s="25" t="s">
        <v>150</v>
      </c>
      <c r="F3502" s="23" t="s">
        <v>151</v>
      </c>
      <c r="G3502" s="23" t="s">
        <v>538</v>
      </c>
      <c r="H3502" s="32" t="s">
        <v>362</v>
      </c>
      <c r="I3502" s="32" t="s">
        <v>536</v>
      </c>
      <c r="J3502" s="135">
        <v>187</v>
      </c>
      <c r="K3502" s="28">
        <v>0.81283000000000005</v>
      </c>
      <c r="L3502" s="28">
        <f t="shared" si="95"/>
        <v>0.77268000000000003</v>
      </c>
      <c r="O3502" s="77">
        <v>0.72623000000000004</v>
      </c>
      <c r="BF3502" s="106"/>
    </row>
    <row r="3503" spans="1:58" x14ac:dyDescent="0.25">
      <c r="A3503" t="s">
        <v>17</v>
      </c>
      <c r="B3503" s="25">
        <v>2021</v>
      </c>
      <c r="C3503" s="25" t="s">
        <v>3</v>
      </c>
      <c r="D3503" s="25" t="s">
        <v>70</v>
      </c>
      <c r="E3503" s="25" t="s">
        <v>150</v>
      </c>
      <c r="F3503" s="23" t="s">
        <v>151</v>
      </c>
      <c r="G3503" s="23" t="s">
        <v>538</v>
      </c>
      <c r="H3503" s="32" t="s">
        <v>362</v>
      </c>
      <c r="I3503" s="32" t="s">
        <v>536</v>
      </c>
      <c r="J3503" s="135">
        <v>194</v>
      </c>
      <c r="K3503" s="28">
        <v>0.83504999999999996</v>
      </c>
      <c r="L3503" s="28">
        <f t="shared" si="95"/>
        <v>0.76156999999999997</v>
      </c>
      <c r="O3503" s="77">
        <v>0.70416999999999996</v>
      </c>
      <c r="BF3503" s="106"/>
    </row>
    <row r="3504" spans="1:58" x14ac:dyDescent="0.25">
      <c r="A3504" t="s">
        <v>17</v>
      </c>
      <c r="B3504" s="25">
        <v>2022</v>
      </c>
      <c r="C3504" s="25" t="s">
        <v>0</v>
      </c>
      <c r="D3504" s="25" t="s">
        <v>71</v>
      </c>
      <c r="E3504" s="25" t="s">
        <v>150</v>
      </c>
      <c r="F3504" s="23" t="s">
        <v>151</v>
      </c>
      <c r="G3504" s="23" t="s">
        <v>538</v>
      </c>
      <c r="H3504" s="32" t="s">
        <v>362</v>
      </c>
      <c r="I3504" s="32" t="s">
        <v>536</v>
      </c>
      <c r="J3504" s="135">
        <v>182</v>
      </c>
      <c r="K3504" s="28">
        <v>0.78571000000000002</v>
      </c>
      <c r="L3504" s="28">
        <f t="shared" si="95"/>
        <v>0.77251000000000003</v>
      </c>
      <c r="O3504" s="77">
        <v>0.71772000000000002</v>
      </c>
      <c r="BF3504" s="106"/>
    </row>
    <row r="3505" spans="1:58" x14ac:dyDescent="0.25">
      <c r="A3505" t="s">
        <v>17</v>
      </c>
      <c r="B3505" s="25">
        <v>2022</v>
      </c>
      <c r="C3505" s="25" t="s">
        <v>1</v>
      </c>
      <c r="D3505" s="25" t="s">
        <v>72</v>
      </c>
      <c r="E3505" s="25" t="s">
        <v>150</v>
      </c>
      <c r="F3505" s="23" t="s">
        <v>151</v>
      </c>
      <c r="G3505" s="23" t="s">
        <v>538</v>
      </c>
      <c r="H3505" s="32" t="s">
        <v>362</v>
      </c>
      <c r="I3505" s="32" t="s">
        <v>536</v>
      </c>
      <c r="J3505" s="135">
        <v>144</v>
      </c>
      <c r="K3505" s="28">
        <v>0.75</v>
      </c>
      <c r="L3505" s="28">
        <f t="shared" si="95"/>
        <v>0.76090000000000002</v>
      </c>
      <c r="O3505" s="77">
        <v>0.71509999999999996</v>
      </c>
      <c r="BF3505" s="106"/>
    </row>
    <row r="3506" spans="1:58" x14ac:dyDescent="0.25">
      <c r="A3506" t="s">
        <v>17</v>
      </c>
      <c r="B3506" s="25">
        <v>2022</v>
      </c>
      <c r="C3506" s="25" t="s">
        <v>2</v>
      </c>
      <c r="D3506" s="25" t="s">
        <v>73</v>
      </c>
      <c r="E3506" s="25" t="s">
        <v>150</v>
      </c>
      <c r="F3506" s="23" t="s">
        <v>151</v>
      </c>
      <c r="G3506" s="23" t="s">
        <v>538</v>
      </c>
      <c r="H3506" s="32" t="s">
        <v>362</v>
      </c>
      <c r="I3506" s="32" t="s">
        <v>536</v>
      </c>
      <c r="J3506" s="135">
        <v>163</v>
      </c>
      <c r="K3506" s="28">
        <v>0.79754999999999998</v>
      </c>
      <c r="L3506" s="28">
        <f t="shared" si="95"/>
        <v>0.77995000000000003</v>
      </c>
      <c r="O3506" s="77">
        <v>0.71452000000000004</v>
      </c>
      <c r="BF3506" s="106"/>
    </row>
    <row r="3507" spans="1:58" x14ac:dyDescent="0.25">
      <c r="A3507" t="s">
        <v>17</v>
      </c>
      <c r="B3507" s="25">
        <v>2022</v>
      </c>
      <c r="C3507" s="25" t="s">
        <v>3</v>
      </c>
      <c r="D3507" s="25" t="s">
        <v>493</v>
      </c>
      <c r="E3507" s="25" t="s">
        <v>150</v>
      </c>
      <c r="F3507" s="23" t="s">
        <v>151</v>
      </c>
      <c r="G3507" s="23" t="s">
        <v>538</v>
      </c>
      <c r="H3507" s="32" t="s">
        <v>362</v>
      </c>
      <c r="I3507" s="32" t="s">
        <v>536</v>
      </c>
      <c r="J3507" s="135">
        <v>167</v>
      </c>
      <c r="K3507" s="28">
        <v>0.73653000000000002</v>
      </c>
      <c r="L3507" s="28">
        <f t="shared" si="95"/>
        <v>0.73450000000000004</v>
      </c>
      <c r="O3507" s="77">
        <v>0.68925999999999998</v>
      </c>
      <c r="BF3507" s="106"/>
    </row>
    <row r="3508" spans="1:58" x14ac:dyDescent="0.25">
      <c r="A3508" t="s">
        <v>17</v>
      </c>
      <c r="B3508" s="25">
        <v>2023</v>
      </c>
      <c r="C3508" s="25" t="s">
        <v>0</v>
      </c>
      <c r="D3508" s="25" t="s">
        <v>537</v>
      </c>
      <c r="E3508" s="25" t="s">
        <v>150</v>
      </c>
      <c r="F3508" s="23" t="s">
        <v>151</v>
      </c>
      <c r="G3508" s="23" t="s">
        <v>538</v>
      </c>
      <c r="H3508" s="32" t="s">
        <v>362</v>
      </c>
      <c r="I3508" s="32" t="s">
        <v>536</v>
      </c>
      <c r="J3508" s="135">
        <v>165</v>
      </c>
      <c r="K3508" s="28">
        <v>0.71514999999999995</v>
      </c>
      <c r="L3508" s="28">
        <f t="shared" si="95"/>
        <v>0.67922000000000005</v>
      </c>
      <c r="O3508" s="77">
        <v>0.66224000000000005</v>
      </c>
      <c r="BF3508" s="106"/>
    </row>
    <row r="3509" spans="1:58" x14ac:dyDescent="0.25">
      <c r="A3509" t="s">
        <v>17</v>
      </c>
      <c r="B3509" s="25">
        <v>2018</v>
      </c>
      <c r="C3509" s="25" t="s">
        <v>0</v>
      </c>
      <c r="D3509" s="25" t="s">
        <v>54</v>
      </c>
      <c r="E3509" s="25" t="s">
        <v>152</v>
      </c>
      <c r="F3509" s="23" t="s">
        <v>153</v>
      </c>
      <c r="G3509" s="23" t="s">
        <v>549</v>
      </c>
      <c r="H3509" s="32" t="s">
        <v>357</v>
      </c>
      <c r="I3509" s="32" t="s">
        <v>536</v>
      </c>
      <c r="J3509" s="135">
        <v>148</v>
      </c>
      <c r="K3509" s="28">
        <v>0.92567999999999995</v>
      </c>
      <c r="L3509" s="28">
        <f t="shared" si="95"/>
        <v>0.74689000000000005</v>
      </c>
      <c r="O3509" s="77">
        <v>0.64649000000000001</v>
      </c>
      <c r="BF3509" s="106"/>
    </row>
    <row r="3510" spans="1:58" x14ac:dyDescent="0.25">
      <c r="A3510" t="s">
        <v>17</v>
      </c>
      <c r="B3510" s="25">
        <v>2018</v>
      </c>
      <c r="C3510" s="25" t="s">
        <v>1</v>
      </c>
      <c r="D3510" s="25" t="s">
        <v>56</v>
      </c>
      <c r="E3510" s="25" t="s">
        <v>152</v>
      </c>
      <c r="F3510" s="23" t="s">
        <v>153</v>
      </c>
      <c r="G3510" s="23" t="s">
        <v>549</v>
      </c>
      <c r="H3510" s="32" t="s">
        <v>357</v>
      </c>
      <c r="I3510" s="32" t="s">
        <v>536</v>
      </c>
      <c r="J3510" s="135">
        <v>150</v>
      </c>
      <c r="K3510" s="28">
        <v>0.88666999999999996</v>
      </c>
      <c r="L3510" s="28">
        <f t="shared" si="95"/>
        <v>0.75838000000000005</v>
      </c>
      <c r="O3510" s="77">
        <v>0.66595000000000004</v>
      </c>
      <c r="BF3510" s="106"/>
    </row>
    <row r="3511" spans="1:58" x14ac:dyDescent="0.25">
      <c r="A3511" t="s">
        <v>17</v>
      </c>
      <c r="B3511" s="25">
        <v>2018</v>
      </c>
      <c r="C3511" s="25" t="s">
        <v>2</v>
      </c>
      <c r="D3511" s="25" t="s">
        <v>57</v>
      </c>
      <c r="E3511" s="25" t="s">
        <v>152</v>
      </c>
      <c r="F3511" s="23" t="s">
        <v>153</v>
      </c>
      <c r="G3511" s="23" t="s">
        <v>549</v>
      </c>
      <c r="H3511" s="32" t="s">
        <v>357</v>
      </c>
      <c r="I3511" s="32" t="s">
        <v>536</v>
      </c>
      <c r="J3511" s="135">
        <v>184</v>
      </c>
      <c r="K3511" s="28">
        <v>0.93478000000000006</v>
      </c>
      <c r="L3511" s="28">
        <f t="shared" si="95"/>
        <v>0.81806000000000001</v>
      </c>
      <c r="O3511" s="77">
        <v>0.65563000000000005</v>
      </c>
      <c r="BF3511" s="106"/>
    </row>
    <row r="3512" spans="1:58" x14ac:dyDescent="0.25">
      <c r="A3512" t="s">
        <v>17</v>
      </c>
      <c r="B3512" s="25">
        <v>2018</v>
      </c>
      <c r="C3512" s="25" t="s">
        <v>3</v>
      </c>
      <c r="D3512" s="25" t="s">
        <v>58</v>
      </c>
      <c r="E3512" s="25" t="s">
        <v>152</v>
      </c>
      <c r="F3512" s="23" t="s">
        <v>153</v>
      </c>
      <c r="G3512" s="23" t="s">
        <v>549</v>
      </c>
      <c r="H3512" s="32" t="s">
        <v>357</v>
      </c>
      <c r="I3512" s="32" t="s">
        <v>536</v>
      </c>
      <c r="J3512" s="135">
        <v>139</v>
      </c>
      <c r="K3512" s="28">
        <v>0.92806</v>
      </c>
      <c r="L3512" s="28">
        <f t="shared" si="95"/>
        <v>0.76300000000000001</v>
      </c>
      <c r="O3512" s="77">
        <v>0.64424999999999999</v>
      </c>
      <c r="BF3512" s="106"/>
    </row>
    <row r="3513" spans="1:58" x14ac:dyDescent="0.25">
      <c r="A3513" t="s">
        <v>17</v>
      </c>
      <c r="B3513" s="25">
        <v>2019</v>
      </c>
      <c r="C3513" s="25" t="s">
        <v>0</v>
      </c>
      <c r="D3513" s="25" t="s">
        <v>59</v>
      </c>
      <c r="E3513" s="25" t="s">
        <v>152</v>
      </c>
      <c r="F3513" s="23" t="s">
        <v>153</v>
      </c>
      <c r="G3513" s="23" t="s">
        <v>549</v>
      </c>
      <c r="H3513" s="32" t="s">
        <v>357</v>
      </c>
      <c r="I3513" s="32" t="s">
        <v>536</v>
      </c>
      <c r="J3513" s="135">
        <v>127</v>
      </c>
      <c r="K3513" s="28">
        <v>0.91339000000000004</v>
      </c>
      <c r="L3513" s="28">
        <f t="shared" si="95"/>
        <v>0.77393999999999996</v>
      </c>
      <c r="O3513" s="77">
        <v>0.67745999999999995</v>
      </c>
      <c r="BF3513" s="106"/>
    </row>
    <row r="3514" spans="1:58" x14ac:dyDescent="0.25">
      <c r="A3514" t="s">
        <v>17</v>
      </c>
      <c r="B3514" s="25">
        <v>2019</v>
      </c>
      <c r="C3514" s="25" t="s">
        <v>1</v>
      </c>
      <c r="D3514" s="25" t="s">
        <v>60</v>
      </c>
      <c r="E3514" s="25" t="s">
        <v>152</v>
      </c>
      <c r="F3514" s="23" t="s">
        <v>153</v>
      </c>
      <c r="G3514" s="23" t="s">
        <v>549</v>
      </c>
      <c r="H3514" s="32" t="s">
        <v>357</v>
      </c>
      <c r="I3514" s="32" t="s">
        <v>536</v>
      </c>
      <c r="J3514" s="135">
        <v>133</v>
      </c>
      <c r="K3514" s="28">
        <v>0.92481000000000002</v>
      </c>
      <c r="L3514" s="28">
        <f t="shared" si="95"/>
        <v>0.79374</v>
      </c>
      <c r="O3514" s="77">
        <v>0.69386000000000003</v>
      </c>
      <c r="BF3514" s="106"/>
    </row>
    <row r="3515" spans="1:58" x14ac:dyDescent="0.25">
      <c r="A3515" t="s">
        <v>17</v>
      </c>
      <c r="B3515" s="25">
        <v>2019</v>
      </c>
      <c r="C3515" s="25" t="s">
        <v>2</v>
      </c>
      <c r="D3515" s="25" t="s">
        <v>61</v>
      </c>
      <c r="E3515" s="25" t="s">
        <v>152</v>
      </c>
      <c r="F3515" s="23" t="s">
        <v>153</v>
      </c>
      <c r="G3515" s="23" t="s">
        <v>549</v>
      </c>
      <c r="H3515" s="32" t="s">
        <v>357</v>
      </c>
      <c r="I3515" s="32" t="s">
        <v>536</v>
      </c>
      <c r="J3515" s="135">
        <v>160</v>
      </c>
      <c r="K3515" s="28">
        <v>0.76249999999999996</v>
      </c>
      <c r="L3515" s="28">
        <f t="shared" si="95"/>
        <v>0.72899000000000003</v>
      </c>
      <c r="O3515" s="77">
        <v>0.68513999999999997</v>
      </c>
      <c r="BF3515" s="106"/>
    </row>
    <row r="3516" spans="1:58" x14ac:dyDescent="0.25">
      <c r="A3516" t="s">
        <v>17</v>
      </c>
      <c r="B3516" s="25">
        <v>2019</v>
      </c>
      <c r="C3516" s="25" t="s">
        <v>3</v>
      </c>
      <c r="D3516" s="25" t="s">
        <v>62</v>
      </c>
      <c r="E3516" s="25" t="s">
        <v>152</v>
      </c>
      <c r="F3516" s="23" t="s">
        <v>153</v>
      </c>
      <c r="G3516" s="23" t="s">
        <v>549</v>
      </c>
      <c r="H3516" s="32" t="s">
        <v>357</v>
      </c>
      <c r="I3516" s="32" t="s">
        <v>536</v>
      </c>
      <c r="J3516" s="135">
        <v>162</v>
      </c>
      <c r="K3516" s="28">
        <v>0.91974999999999996</v>
      </c>
      <c r="L3516" s="28">
        <f t="shared" si="95"/>
        <v>0.72230000000000005</v>
      </c>
      <c r="O3516" s="77">
        <v>0.67325000000000002</v>
      </c>
      <c r="BF3516" s="106"/>
    </row>
    <row r="3517" spans="1:58" x14ac:dyDescent="0.25">
      <c r="A3517" t="s">
        <v>17</v>
      </c>
      <c r="B3517" s="25">
        <v>2020</v>
      </c>
      <c r="C3517" s="25" t="s">
        <v>0</v>
      </c>
      <c r="D3517" s="25" t="s">
        <v>63</v>
      </c>
      <c r="E3517" s="25" t="s">
        <v>152</v>
      </c>
      <c r="F3517" s="23" t="s">
        <v>153</v>
      </c>
      <c r="G3517" s="23" t="s">
        <v>549</v>
      </c>
      <c r="H3517" s="32" t="s">
        <v>357</v>
      </c>
      <c r="I3517" s="32" t="s">
        <v>536</v>
      </c>
      <c r="J3517" s="135">
        <v>146</v>
      </c>
      <c r="K3517" s="28">
        <v>0.88356000000000001</v>
      </c>
      <c r="L3517" s="28">
        <f t="shared" si="95"/>
        <v>0.69911999999999996</v>
      </c>
      <c r="O3517" s="77">
        <v>0.68518000000000001</v>
      </c>
      <c r="BF3517" s="106"/>
    </row>
    <row r="3518" spans="1:58" x14ac:dyDescent="0.25">
      <c r="A3518" t="s">
        <v>17</v>
      </c>
      <c r="B3518" s="25">
        <v>2020</v>
      </c>
      <c r="C3518" s="25" t="s">
        <v>1</v>
      </c>
      <c r="D3518" s="25" t="s">
        <v>64</v>
      </c>
      <c r="E3518" s="25" t="s">
        <v>152</v>
      </c>
      <c r="F3518" s="23" t="s">
        <v>153</v>
      </c>
      <c r="G3518" s="23" t="s">
        <v>549</v>
      </c>
      <c r="H3518" s="32" t="s">
        <v>357</v>
      </c>
      <c r="I3518" s="32" t="s">
        <v>536</v>
      </c>
      <c r="J3518" s="135">
        <v>44</v>
      </c>
      <c r="K3518" s="28">
        <v>0.88636000000000004</v>
      </c>
      <c r="L3518" s="28">
        <f t="shared" si="95"/>
        <v>0.69027000000000005</v>
      </c>
      <c r="O3518" s="77">
        <v>0.67054000000000002</v>
      </c>
      <c r="BF3518" s="106"/>
    </row>
    <row r="3519" spans="1:58" x14ac:dyDescent="0.25">
      <c r="A3519" t="s">
        <v>17</v>
      </c>
      <c r="B3519" s="25">
        <v>2020</v>
      </c>
      <c r="C3519" s="25" t="s">
        <v>2</v>
      </c>
      <c r="D3519" s="25" t="s">
        <v>65</v>
      </c>
      <c r="E3519" s="25" t="s">
        <v>152</v>
      </c>
      <c r="F3519" s="23" t="s">
        <v>153</v>
      </c>
      <c r="G3519" s="23" t="s">
        <v>549</v>
      </c>
      <c r="H3519" s="32" t="s">
        <v>357</v>
      </c>
      <c r="I3519" s="32" t="s">
        <v>536</v>
      </c>
      <c r="J3519" s="135">
        <v>112</v>
      </c>
      <c r="K3519" s="28">
        <v>0.82142999999999999</v>
      </c>
      <c r="L3519" s="28">
        <f t="shared" si="95"/>
        <v>0.69091000000000002</v>
      </c>
      <c r="O3519" s="77">
        <v>0.68157999999999996</v>
      </c>
      <c r="BF3519" s="106"/>
    </row>
    <row r="3520" spans="1:58" x14ac:dyDescent="0.25">
      <c r="A3520" t="s">
        <v>17</v>
      </c>
      <c r="B3520" s="25">
        <v>2020</v>
      </c>
      <c r="C3520" s="25" t="s">
        <v>3</v>
      </c>
      <c r="D3520" s="25" t="s">
        <v>66</v>
      </c>
      <c r="E3520" s="25" t="s">
        <v>152</v>
      </c>
      <c r="F3520" s="23" t="s">
        <v>153</v>
      </c>
      <c r="G3520" s="23" t="s">
        <v>549</v>
      </c>
      <c r="H3520" s="32" t="s">
        <v>357</v>
      </c>
      <c r="I3520" s="32" t="s">
        <v>536</v>
      </c>
      <c r="J3520" s="135">
        <v>130</v>
      </c>
      <c r="K3520" s="28">
        <v>0.78461999999999998</v>
      </c>
      <c r="L3520" s="28">
        <f t="shared" si="95"/>
        <v>0.7</v>
      </c>
      <c r="O3520" s="77">
        <v>0.67688999999999999</v>
      </c>
      <c r="BF3520" s="106"/>
    </row>
    <row r="3521" spans="1:58" x14ac:dyDescent="0.25">
      <c r="A3521" t="s">
        <v>17</v>
      </c>
      <c r="B3521" s="25">
        <v>2021</v>
      </c>
      <c r="C3521" s="25" t="s">
        <v>0</v>
      </c>
      <c r="D3521" s="25" t="s">
        <v>67</v>
      </c>
      <c r="E3521" s="25" t="s">
        <v>152</v>
      </c>
      <c r="F3521" s="23" t="s">
        <v>153</v>
      </c>
      <c r="G3521" s="23" t="s">
        <v>549</v>
      </c>
      <c r="H3521" s="32" t="s">
        <v>357</v>
      </c>
      <c r="I3521" s="32" t="s">
        <v>536</v>
      </c>
      <c r="J3521" s="135">
        <v>164</v>
      </c>
      <c r="K3521" s="28">
        <v>0.80488000000000004</v>
      </c>
      <c r="L3521" s="28">
        <f t="shared" si="95"/>
        <v>0.76839999999999997</v>
      </c>
      <c r="O3521" s="77">
        <v>0.72143000000000002</v>
      </c>
      <c r="BF3521" s="106"/>
    </row>
    <row r="3522" spans="1:58" x14ac:dyDescent="0.25">
      <c r="A3522" t="s">
        <v>17</v>
      </c>
      <c r="B3522" s="25">
        <v>2021</v>
      </c>
      <c r="C3522" s="25" t="s">
        <v>1</v>
      </c>
      <c r="D3522" s="25" t="s">
        <v>68</v>
      </c>
      <c r="E3522" s="25" t="s">
        <v>152</v>
      </c>
      <c r="F3522" s="23" t="s">
        <v>153</v>
      </c>
      <c r="G3522" s="23" t="s">
        <v>549</v>
      </c>
      <c r="H3522" s="32" t="s">
        <v>357</v>
      </c>
      <c r="I3522" s="32" t="s">
        <v>536</v>
      </c>
      <c r="J3522" s="135">
        <v>167</v>
      </c>
      <c r="K3522" s="28">
        <v>0.81437000000000004</v>
      </c>
      <c r="L3522" s="28">
        <f t="shared" ref="L3522:L3585" si="96">SUMIFS(K:K, E:E, G3522, D:D, D3522, I:I, I3522)</f>
        <v>0.76973000000000003</v>
      </c>
      <c r="O3522" s="77">
        <v>0.71777999999999997</v>
      </c>
      <c r="BF3522" s="106"/>
    </row>
    <row r="3523" spans="1:58" x14ac:dyDescent="0.25">
      <c r="A3523" t="s">
        <v>17</v>
      </c>
      <c r="B3523" s="25">
        <v>2021</v>
      </c>
      <c r="C3523" s="25" t="s">
        <v>2</v>
      </c>
      <c r="D3523" s="25" t="s">
        <v>69</v>
      </c>
      <c r="E3523" s="25" t="s">
        <v>152</v>
      </c>
      <c r="F3523" s="23" t="s">
        <v>153</v>
      </c>
      <c r="G3523" s="23" t="s">
        <v>549</v>
      </c>
      <c r="H3523" s="32" t="s">
        <v>357</v>
      </c>
      <c r="I3523" s="32" t="s">
        <v>536</v>
      </c>
      <c r="J3523" s="135">
        <v>173</v>
      </c>
      <c r="K3523" s="28">
        <v>0.89017000000000002</v>
      </c>
      <c r="L3523" s="28">
        <f t="shared" si="96"/>
        <v>0.78849000000000002</v>
      </c>
      <c r="O3523" s="77">
        <v>0.72623000000000004</v>
      </c>
      <c r="BF3523" s="106"/>
    </row>
    <row r="3524" spans="1:58" x14ac:dyDescent="0.25">
      <c r="A3524" t="s">
        <v>17</v>
      </c>
      <c r="B3524" s="25">
        <v>2021</v>
      </c>
      <c r="C3524" s="25" t="s">
        <v>3</v>
      </c>
      <c r="D3524" s="25" t="s">
        <v>70</v>
      </c>
      <c r="E3524" s="25" t="s">
        <v>152</v>
      </c>
      <c r="F3524" s="23" t="s">
        <v>153</v>
      </c>
      <c r="G3524" s="23" t="s">
        <v>549</v>
      </c>
      <c r="H3524" s="32" t="s">
        <v>357</v>
      </c>
      <c r="I3524" s="32" t="s">
        <v>536</v>
      </c>
      <c r="J3524" s="135">
        <v>163</v>
      </c>
      <c r="K3524" s="28">
        <v>0.90183999999999997</v>
      </c>
      <c r="L3524" s="28">
        <f t="shared" si="96"/>
        <v>0.79432000000000003</v>
      </c>
      <c r="O3524" s="77">
        <v>0.70416999999999996</v>
      </c>
      <c r="BF3524" s="106"/>
    </row>
    <row r="3525" spans="1:58" x14ac:dyDescent="0.25">
      <c r="A3525" t="s">
        <v>17</v>
      </c>
      <c r="B3525" s="25">
        <v>2022</v>
      </c>
      <c r="C3525" s="25" t="s">
        <v>0</v>
      </c>
      <c r="D3525" s="25" t="s">
        <v>71</v>
      </c>
      <c r="E3525" s="25" t="s">
        <v>152</v>
      </c>
      <c r="F3525" s="23" t="s">
        <v>153</v>
      </c>
      <c r="G3525" s="23" t="s">
        <v>549</v>
      </c>
      <c r="H3525" s="32" t="s">
        <v>357</v>
      </c>
      <c r="I3525" s="32" t="s">
        <v>536</v>
      </c>
      <c r="J3525" s="135">
        <v>148</v>
      </c>
      <c r="K3525" s="28">
        <v>0.97297</v>
      </c>
      <c r="L3525" s="28">
        <f t="shared" si="96"/>
        <v>0.79561000000000004</v>
      </c>
      <c r="O3525" s="77">
        <v>0.71772000000000002</v>
      </c>
      <c r="BF3525" s="106"/>
    </row>
    <row r="3526" spans="1:58" x14ac:dyDescent="0.25">
      <c r="A3526" t="s">
        <v>17</v>
      </c>
      <c r="B3526" s="25">
        <v>2022</v>
      </c>
      <c r="C3526" s="25" t="s">
        <v>1</v>
      </c>
      <c r="D3526" s="25" t="s">
        <v>72</v>
      </c>
      <c r="E3526" s="25" t="s">
        <v>152</v>
      </c>
      <c r="F3526" s="23" t="s">
        <v>153</v>
      </c>
      <c r="G3526" s="23" t="s">
        <v>549</v>
      </c>
      <c r="H3526" s="32" t="s">
        <v>357</v>
      </c>
      <c r="I3526" s="32" t="s">
        <v>536</v>
      </c>
      <c r="J3526" s="135">
        <v>160</v>
      </c>
      <c r="K3526" s="28">
        <v>0.95</v>
      </c>
      <c r="L3526" s="28">
        <f t="shared" si="96"/>
        <v>0.82833999999999997</v>
      </c>
      <c r="O3526" s="77">
        <v>0.71509999999999996</v>
      </c>
      <c r="BF3526" s="106"/>
    </row>
    <row r="3527" spans="1:58" x14ac:dyDescent="0.25">
      <c r="A3527" t="s">
        <v>17</v>
      </c>
      <c r="B3527" s="25">
        <v>2022</v>
      </c>
      <c r="C3527" s="25" t="s">
        <v>2</v>
      </c>
      <c r="D3527" s="25" t="s">
        <v>73</v>
      </c>
      <c r="E3527" s="25" t="s">
        <v>152</v>
      </c>
      <c r="F3527" s="23" t="s">
        <v>153</v>
      </c>
      <c r="G3527" s="23" t="s">
        <v>549</v>
      </c>
      <c r="H3527" s="32" t="s">
        <v>357</v>
      </c>
      <c r="I3527" s="32" t="s">
        <v>536</v>
      </c>
      <c r="J3527" s="135">
        <v>189</v>
      </c>
      <c r="K3527" s="28">
        <v>0.91005000000000003</v>
      </c>
      <c r="L3527" s="28">
        <f t="shared" si="96"/>
        <v>0.78095999999999999</v>
      </c>
      <c r="O3527" s="77">
        <v>0.71452000000000004</v>
      </c>
      <c r="BF3527" s="106"/>
    </row>
    <row r="3528" spans="1:58" x14ac:dyDescent="0.25">
      <c r="A3528" t="s">
        <v>17</v>
      </c>
      <c r="B3528" s="25">
        <v>2022</v>
      </c>
      <c r="C3528" s="25" t="s">
        <v>3</v>
      </c>
      <c r="D3528" s="25" t="s">
        <v>493</v>
      </c>
      <c r="E3528" s="25" t="s">
        <v>152</v>
      </c>
      <c r="F3528" s="23" t="s">
        <v>153</v>
      </c>
      <c r="G3528" s="23" t="s">
        <v>549</v>
      </c>
      <c r="H3528" s="32" t="s">
        <v>357</v>
      </c>
      <c r="I3528" s="32" t="s">
        <v>536</v>
      </c>
      <c r="J3528" s="135">
        <v>160</v>
      </c>
      <c r="K3528" s="28">
        <v>0.83125000000000004</v>
      </c>
      <c r="L3528" s="28">
        <f t="shared" si="96"/>
        <v>0.72938000000000003</v>
      </c>
      <c r="O3528" s="77">
        <v>0.68925999999999998</v>
      </c>
      <c r="BF3528" s="106"/>
    </row>
    <row r="3529" spans="1:58" x14ac:dyDescent="0.25">
      <c r="A3529" t="s">
        <v>17</v>
      </c>
      <c r="B3529" s="25">
        <v>2023</v>
      </c>
      <c r="C3529" s="25" t="s">
        <v>0</v>
      </c>
      <c r="D3529" s="25" t="s">
        <v>537</v>
      </c>
      <c r="E3529" s="25" t="s">
        <v>152</v>
      </c>
      <c r="F3529" s="23" t="s">
        <v>153</v>
      </c>
      <c r="G3529" s="23" t="s">
        <v>549</v>
      </c>
      <c r="H3529" s="32" t="s">
        <v>357</v>
      </c>
      <c r="I3529" s="32" t="s">
        <v>536</v>
      </c>
      <c r="J3529" s="135">
        <v>167</v>
      </c>
      <c r="K3529" s="28">
        <v>0.76646999999999998</v>
      </c>
      <c r="L3529" s="28">
        <f t="shared" si="96"/>
        <v>0.69477999999999995</v>
      </c>
      <c r="O3529" s="77">
        <v>0.66224000000000005</v>
      </c>
      <c r="BF3529" s="106"/>
    </row>
    <row r="3530" spans="1:58" x14ac:dyDescent="0.25">
      <c r="A3530" t="s">
        <v>17</v>
      </c>
      <c r="B3530" s="25">
        <v>2018</v>
      </c>
      <c r="C3530" s="25" t="s">
        <v>0</v>
      </c>
      <c r="D3530" s="25" t="s">
        <v>54</v>
      </c>
      <c r="E3530" s="25" t="s">
        <v>154</v>
      </c>
      <c r="F3530" s="23" t="s">
        <v>155</v>
      </c>
      <c r="G3530" s="23" t="s">
        <v>552</v>
      </c>
      <c r="H3530" s="32" t="s">
        <v>354</v>
      </c>
      <c r="I3530" s="32" t="s">
        <v>536</v>
      </c>
      <c r="J3530" s="135">
        <v>28</v>
      </c>
      <c r="K3530" s="28">
        <v>0.82142999999999999</v>
      </c>
      <c r="L3530" s="28">
        <f t="shared" si="96"/>
        <v>0.78173999999999999</v>
      </c>
      <c r="O3530" s="77">
        <v>0.64649000000000001</v>
      </c>
      <c r="BF3530" s="106"/>
    </row>
    <row r="3531" spans="1:58" x14ac:dyDescent="0.25">
      <c r="A3531" t="s">
        <v>17</v>
      </c>
      <c r="B3531" s="25">
        <v>2018</v>
      </c>
      <c r="C3531" s="25" t="s">
        <v>1</v>
      </c>
      <c r="D3531" s="25" t="s">
        <v>56</v>
      </c>
      <c r="E3531" s="25" t="s">
        <v>154</v>
      </c>
      <c r="F3531" s="23" t="s">
        <v>155</v>
      </c>
      <c r="G3531" s="23" t="s">
        <v>552</v>
      </c>
      <c r="H3531" s="32" t="s">
        <v>354</v>
      </c>
      <c r="I3531" s="32" t="s">
        <v>536</v>
      </c>
      <c r="J3531" s="135">
        <v>29</v>
      </c>
      <c r="K3531" s="28">
        <v>0.89654999999999996</v>
      </c>
      <c r="L3531" s="28">
        <f t="shared" si="96"/>
        <v>0.84355000000000002</v>
      </c>
      <c r="O3531" s="77">
        <v>0.66595000000000004</v>
      </c>
      <c r="BF3531" s="106"/>
    </row>
    <row r="3532" spans="1:58" x14ac:dyDescent="0.25">
      <c r="A3532" t="s">
        <v>17</v>
      </c>
      <c r="B3532" s="25">
        <v>2018</v>
      </c>
      <c r="C3532" s="25" t="s">
        <v>2</v>
      </c>
      <c r="D3532" s="25" t="s">
        <v>57</v>
      </c>
      <c r="E3532" s="25" t="s">
        <v>154</v>
      </c>
      <c r="F3532" s="23" t="s">
        <v>155</v>
      </c>
      <c r="G3532" s="23" t="s">
        <v>552</v>
      </c>
      <c r="H3532" s="32" t="s">
        <v>354</v>
      </c>
      <c r="I3532" s="32" t="s">
        <v>536</v>
      </c>
      <c r="J3532" s="135">
        <v>41</v>
      </c>
      <c r="K3532" s="28">
        <v>0.92683000000000004</v>
      </c>
      <c r="L3532" s="28">
        <f t="shared" si="96"/>
        <v>0.80210000000000004</v>
      </c>
      <c r="O3532" s="77">
        <v>0.65563000000000005</v>
      </c>
      <c r="BF3532" s="106"/>
    </row>
    <row r="3533" spans="1:58" x14ac:dyDescent="0.25">
      <c r="A3533" t="s">
        <v>17</v>
      </c>
      <c r="B3533" s="25">
        <v>2018</v>
      </c>
      <c r="C3533" s="25" t="s">
        <v>3</v>
      </c>
      <c r="D3533" s="25" t="s">
        <v>58</v>
      </c>
      <c r="E3533" s="25" t="s">
        <v>154</v>
      </c>
      <c r="F3533" s="23" t="s">
        <v>155</v>
      </c>
      <c r="G3533" s="23" t="s">
        <v>552</v>
      </c>
      <c r="H3533" s="32" t="s">
        <v>354</v>
      </c>
      <c r="I3533" s="32" t="s">
        <v>536</v>
      </c>
      <c r="J3533" s="135">
        <v>26</v>
      </c>
      <c r="K3533" s="28">
        <v>0.88461999999999996</v>
      </c>
      <c r="L3533" s="28">
        <f t="shared" si="96"/>
        <v>0.79407000000000005</v>
      </c>
      <c r="O3533" s="77">
        <v>0.64424999999999999</v>
      </c>
      <c r="BF3533" s="106"/>
    </row>
    <row r="3534" spans="1:58" x14ac:dyDescent="0.25">
      <c r="A3534" t="s">
        <v>17</v>
      </c>
      <c r="B3534" s="25">
        <v>2019</v>
      </c>
      <c r="C3534" s="25" t="s">
        <v>0</v>
      </c>
      <c r="D3534" s="25" t="s">
        <v>59</v>
      </c>
      <c r="E3534" s="25" t="s">
        <v>154</v>
      </c>
      <c r="F3534" s="23" t="s">
        <v>155</v>
      </c>
      <c r="G3534" s="23" t="s">
        <v>552</v>
      </c>
      <c r="H3534" s="32" t="s">
        <v>354</v>
      </c>
      <c r="I3534" s="32" t="s">
        <v>536</v>
      </c>
      <c r="J3534" s="135">
        <v>28</v>
      </c>
      <c r="K3534" s="28">
        <v>0.89285999999999999</v>
      </c>
      <c r="L3534" s="28">
        <f t="shared" si="96"/>
        <v>0.76673000000000002</v>
      </c>
      <c r="O3534" s="77">
        <v>0.67745999999999995</v>
      </c>
      <c r="BF3534" s="106"/>
    </row>
    <row r="3535" spans="1:58" x14ac:dyDescent="0.25">
      <c r="A3535" t="s">
        <v>17</v>
      </c>
      <c r="B3535" s="25">
        <v>2019</v>
      </c>
      <c r="C3535" s="25" t="s">
        <v>1</v>
      </c>
      <c r="D3535" s="25" t="s">
        <v>60</v>
      </c>
      <c r="E3535" s="25" t="s">
        <v>154</v>
      </c>
      <c r="F3535" s="23" t="s">
        <v>155</v>
      </c>
      <c r="G3535" s="23" t="s">
        <v>552</v>
      </c>
      <c r="H3535" s="32" t="s">
        <v>354</v>
      </c>
      <c r="I3535" s="32" t="s">
        <v>536</v>
      </c>
      <c r="J3535" s="135">
        <v>39</v>
      </c>
      <c r="K3535" s="28">
        <v>0.92308000000000001</v>
      </c>
      <c r="L3535" s="28">
        <f t="shared" si="96"/>
        <v>0.81303999999999998</v>
      </c>
      <c r="O3535" s="77">
        <v>0.69386000000000003</v>
      </c>
      <c r="BF3535" s="106"/>
    </row>
    <row r="3536" spans="1:58" x14ac:dyDescent="0.25">
      <c r="A3536" t="s">
        <v>17</v>
      </c>
      <c r="B3536" s="25">
        <v>2019</v>
      </c>
      <c r="C3536" s="25" t="s">
        <v>2</v>
      </c>
      <c r="D3536" s="25" t="s">
        <v>61</v>
      </c>
      <c r="E3536" s="25" t="s">
        <v>154</v>
      </c>
      <c r="F3536" s="23" t="s">
        <v>155</v>
      </c>
      <c r="G3536" s="23" t="s">
        <v>552</v>
      </c>
      <c r="H3536" s="32" t="s">
        <v>354</v>
      </c>
      <c r="I3536" s="32" t="s">
        <v>536</v>
      </c>
      <c r="J3536" s="135">
        <v>36</v>
      </c>
      <c r="K3536" s="28">
        <v>0.94443999999999995</v>
      </c>
      <c r="L3536" s="28">
        <f t="shared" si="96"/>
        <v>0.80633999999999995</v>
      </c>
      <c r="O3536" s="77">
        <v>0.68513999999999997</v>
      </c>
      <c r="BF3536" s="106"/>
    </row>
    <row r="3537" spans="1:58" x14ac:dyDescent="0.25">
      <c r="A3537" t="s">
        <v>17</v>
      </c>
      <c r="B3537" s="25">
        <v>2019</v>
      </c>
      <c r="C3537" s="25" t="s">
        <v>3</v>
      </c>
      <c r="D3537" s="25" t="s">
        <v>62</v>
      </c>
      <c r="E3537" s="25" t="s">
        <v>154</v>
      </c>
      <c r="F3537" s="23" t="s">
        <v>155</v>
      </c>
      <c r="G3537" s="23" t="s">
        <v>552</v>
      </c>
      <c r="H3537" s="32" t="s">
        <v>354</v>
      </c>
      <c r="I3537" s="32" t="s">
        <v>536</v>
      </c>
      <c r="J3537" s="135">
        <v>39</v>
      </c>
      <c r="K3537" s="28">
        <v>0.92308000000000001</v>
      </c>
      <c r="L3537" s="28">
        <f t="shared" si="96"/>
        <v>0.74029</v>
      </c>
      <c r="O3537" s="77">
        <v>0.67325000000000002</v>
      </c>
      <c r="BF3537" s="106"/>
    </row>
    <row r="3538" spans="1:58" x14ac:dyDescent="0.25">
      <c r="A3538" t="s">
        <v>17</v>
      </c>
      <c r="B3538" s="25">
        <v>2020</v>
      </c>
      <c r="C3538" s="25" t="s">
        <v>0</v>
      </c>
      <c r="D3538" s="25" t="s">
        <v>63</v>
      </c>
      <c r="E3538" s="25" t="s">
        <v>154</v>
      </c>
      <c r="F3538" s="23" t="s">
        <v>155</v>
      </c>
      <c r="G3538" s="23" t="s">
        <v>552</v>
      </c>
      <c r="H3538" s="32" t="s">
        <v>354</v>
      </c>
      <c r="I3538" s="32" t="s">
        <v>536</v>
      </c>
      <c r="J3538" s="135">
        <v>30</v>
      </c>
      <c r="K3538" s="28">
        <v>0.93332999999999999</v>
      </c>
      <c r="L3538" s="28">
        <f t="shared" si="96"/>
        <v>0.71514</v>
      </c>
      <c r="O3538" s="77">
        <v>0.68518000000000001</v>
      </c>
      <c r="BF3538" s="106"/>
    </row>
    <row r="3539" spans="1:58" x14ac:dyDescent="0.25">
      <c r="A3539" t="s">
        <v>17</v>
      </c>
      <c r="B3539" s="25">
        <v>2020</v>
      </c>
      <c r="C3539" s="25" t="s">
        <v>1</v>
      </c>
      <c r="D3539" s="25" t="s">
        <v>64</v>
      </c>
      <c r="E3539" s="25" t="s">
        <v>154</v>
      </c>
      <c r="F3539" s="23" t="s">
        <v>155</v>
      </c>
      <c r="G3539" s="23" t="s">
        <v>552</v>
      </c>
      <c r="H3539" s="32" t="s">
        <v>354</v>
      </c>
      <c r="I3539" s="32" t="s">
        <v>536</v>
      </c>
      <c r="J3539" s="135">
        <v>22</v>
      </c>
      <c r="K3539" s="28">
        <v>0.81818000000000002</v>
      </c>
      <c r="L3539" s="28">
        <f t="shared" si="96"/>
        <v>0.74841999999999997</v>
      </c>
      <c r="O3539" s="77">
        <v>0.67054000000000002</v>
      </c>
      <c r="BF3539" s="106"/>
    </row>
    <row r="3540" spans="1:58" x14ac:dyDescent="0.25">
      <c r="A3540" t="s">
        <v>17</v>
      </c>
      <c r="B3540" s="25">
        <v>2020</v>
      </c>
      <c r="C3540" s="25" t="s">
        <v>2</v>
      </c>
      <c r="D3540" s="25" t="s">
        <v>65</v>
      </c>
      <c r="E3540" s="25" t="s">
        <v>154</v>
      </c>
      <c r="F3540" s="23" t="s">
        <v>155</v>
      </c>
      <c r="G3540" s="23" t="s">
        <v>552</v>
      </c>
      <c r="H3540" s="32" t="s">
        <v>354</v>
      </c>
      <c r="I3540" s="32" t="s">
        <v>536</v>
      </c>
      <c r="J3540" s="135">
        <v>28</v>
      </c>
      <c r="K3540" s="28">
        <v>1</v>
      </c>
      <c r="L3540" s="28">
        <f t="shared" si="96"/>
        <v>0.73358000000000001</v>
      </c>
      <c r="O3540" s="77">
        <v>0.68157999999999996</v>
      </c>
      <c r="BF3540" s="106"/>
    </row>
    <row r="3541" spans="1:58" x14ac:dyDescent="0.25">
      <c r="A3541" t="s">
        <v>17</v>
      </c>
      <c r="B3541" s="25">
        <v>2020</v>
      </c>
      <c r="C3541" s="25" t="s">
        <v>3</v>
      </c>
      <c r="D3541" s="25" t="s">
        <v>66</v>
      </c>
      <c r="E3541" s="25" t="s">
        <v>154</v>
      </c>
      <c r="F3541" s="23" t="s">
        <v>155</v>
      </c>
      <c r="G3541" s="23" t="s">
        <v>552</v>
      </c>
      <c r="H3541" s="32" t="s">
        <v>354</v>
      </c>
      <c r="I3541" s="32" t="s">
        <v>536</v>
      </c>
      <c r="J3541" s="135">
        <v>31</v>
      </c>
      <c r="K3541" s="28">
        <v>0.93547999999999998</v>
      </c>
      <c r="L3541" s="28">
        <f t="shared" si="96"/>
        <v>0.76832</v>
      </c>
      <c r="O3541" s="77">
        <v>0.67688999999999999</v>
      </c>
      <c r="BF3541" s="106"/>
    </row>
    <row r="3542" spans="1:58" x14ac:dyDescent="0.25">
      <c r="A3542" t="s">
        <v>17</v>
      </c>
      <c r="B3542" s="25">
        <v>2021</v>
      </c>
      <c r="C3542" s="25" t="s">
        <v>0</v>
      </c>
      <c r="D3542" s="25" t="s">
        <v>67</v>
      </c>
      <c r="E3542" s="25" t="s">
        <v>154</v>
      </c>
      <c r="F3542" s="23" t="s">
        <v>155</v>
      </c>
      <c r="G3542" s="23" t="s">
        <v>552</v>
      </c>
      <c r="H3542" s="32" t="s">
        <v>354</v>
      </c>
      <c r="I3542" s="32" t="s">
        <v>536</v>
      </c>
      <c r="J3542" s="135">
        <v>24</v>
      </c>
      <c r="K3542" s="28">
        <v>0.875</v>
      </c>
      <c r="L3542" s="28">
        <f t="shared" si="96"/>
        <v>0.79437000000000002</v>
      </c>
      <c r="O3542" s="77">
        <v>0.72143000000000002</v>
      </c>
      <c r="BF3542" s="106"/>
    </row>
    <row r="3543" spans="1:58" x14ac:dyDescent="0.25">
      <c r="A3543" t="s">
        <v>17</v>
      </c>
      <c r="B3543" s="25">
        <v>2021</v>
      </c>
      <c r="C3543" s="25" t="s">
        <v>1</v>
      </c>
      <c r="D3543" s="25" t="s">
        <v>68</v>
      </c>
      <c r="E3543" s="25" t="s">
        <v>154</v>
      </c>
      <c r="F3543" s="23" t="s">
        <v>155</v>
      </c>
      <c r="G3543" s="23" t="s">
        <v>552</v>
      </c>
      <c r="H3543" s="32" t="s">
        <v>354</v>
      </c>
      <c r="I3543" s="32" t="s">
        <v>536</v>
      </c>
      <c r="J3543" s="135">
        <v>42</v>
      </c>
      <c r="K3543" s="28">
        <v>0.95238</v>
      </c>
      <c r="L3543" s="28">
        <f t="shared" si="96"/>
        <v>0.74253000000000002</v>
      </c>
      <c r="O3543" s="77">
        <v>0.71777999999999997</v>
      </c>
      <c r="BF3543" s="106"/>
    </row>
    <row r="3544" spans="1:58" x14ac:dyDescent="0.25">
      <c r="A3544" t="s">
        <v>17</v>
      </c>
      <c r="B3544" s="25">
        <v>2021</v>
      </c>
      <c r="C3544" s="25" t="s">
        <v>2</v>
      </c>
      <c r="D3544" s="25" t="s">
        <v>69</v>
      </c>
      <c r="E3544" s="25" t="s">
        <v>154</v>
      </c>
      <c r="F3544" s="23" t="s">
        <v>155</v>
      </c>
      <c r="G3544" s="23" t="s">
        <v>552</v>
      </c>
      <c r="H3544" s="32" t="s">
        <v>354</v>
      </c>
      <c r="I3544" s="32" t="s">
        <v>536</v>
      </c>
      <c r="J3544" s="135">
        <v>49</v>
      </c>
      <c r="K3544" s="28">
        <v>0.85714000000000001</v>
      </c>
      <c r="L3544" s="28">
        <f t="shared" si="96"/>
        <v>0.80062999999999995</v>
      </c>
      <c r="O3544" s="77">
        <v>0.72623000000000004</v>
      </c>
      <c r="BF3544" s="106"/>
    </row>
    <row r="3545" spans="1:58" x14ac:dyDescent="0.25">
      <c r="A3545" t="s">
        <v>17</v>
      </c>
      <c r="B3545" s="25">
        <v>2021</v>
      </c>
      <c r="C3545" s="25" t="s">
        <v>3</v>
      </c>
      <c r="D3545" s="25" t="s">
        <v>70</v>
      </c>
      <c r="E3545" s="25" t="s">
        <v>154</v>
      </c>
      <c r="F3545" s="23" t="s">
        <v>155</v>
      </c>
      <c r="G3545" s="23" t="s">
        <v>552</v>
      </c>
      <c r="H3545" s="32" t="s">
        <v>354</v>
      </c>
      <c r="I3545" s="32" t="s">
        <v>536</v>
      </c>
      <c r="J3545" s="135">
        <v>31</v>
      </c>
      <c r="K3545" s="28">
        <v>0.93547999999999998</v>
      </c>
      <c r="L3545" s="28">
        <f t="shared" si="96"/>
        <v>0.81560999999999995</v>
      </c>
      <c r="O3545" s="77">
        <v>0.70416999999999996</v>
      </c>
      <c r="BF3545" s="106"/>
    </row>
    <row r="3546" spans="1:58" x14ac:dyDescent="0.25">
      <c r="A3546" t="s">
        <v>17</v>
      </c>
      <c r="B3546" s="25">
        <v>2022</v>
      </c>
      <c r="C3546" s="25" t="s">
        <v>0</v>
      </c>
      <c r="D3546" s="25" t="s">
        <v>71</v>
      </c>
      <c r="E3546" s="25" t="s">
        <v>154</v>
      </c>
      <c r="F3546" s="23" t="s">
        <v>155</v>
      </c>
      <c r="G3546" s="23" t="s">
        <v>552</v>
      </c>
      <c r="H3546" s="32" t="s">
        <v>354</v>
      </c>
      <c r="I3546" s="32" t="s">
        <v>536</v>
      </c>
      <c r="J3546" s="135">
        <v>26</v>
      </c>
      <c r="K3546" s="28">
        <v>0.88461999999999996</v>
      </c>
      <c r="L3546" s="28">
        <f t="shared" si="96"/>
        <v>0.78637999999999997</v>
      </c>
      <c r="O3546" s="77">
        <v>0.71772000000000002</v>
      </c>
      <c r="BF3546" s="106"/>
    </row>
    <row r="3547" spans="1:58" x14ac:dyDescent="0.25">
      <c r="A3547" t="s">
        <v>17</v>
      </c>
      <c r="B3547" s="25">
        <v>2022</v>
      </c>
      <c r="C3547" s="25" t="s">
        <v>1</v>
      </c>
      <c r="D3547" s="25" t="s">
        <v>72</v>
      </c>
      <c r="E3547" s="25" t="s">
        <v>154</v>
      </c>
      <c r="F3547" s="23" t="s">
        <v>155</v>
      </c>
      <c r="G3547" s="23" t="s">
        <v>552</v>
      </c>
      <c r="H3547" s="32" t="s">
        <v>354</v>
      </c>
      <c r="I3547" s="32" t="s">
        <v>536</v>
      </c>
      <c r="J3547" s="135">
        <v>31</v>
      </c>
      <c r="K3547" s="28">
        <v>0.93547999999999998</v>
      </c>
      <c r="L3547" s="28">
        <f t="shared" si="96"/>
        <v>0.80869999999999997</v>
      </c>
      <c r="O3547" s="77">
        <v>0.71509999999999996</v>
      </c>
      <c r="BF3547" s="106"/>
    </row>
    <row r="3548" spans="1:58" x14ac:dyDescent="0.25">
      <c r="A3548" t="s">
        <v>17</v>
      </c>
      <c r="B3548" s="25">
        <v>2022</v>
      </c>
      <c r="C3548" s="25" t="s">
        <v>2</v>
      </c>
      <c r="D3548" s="25" t="s">
        <v>73</v>
      </c>
      <c r="E3548" s="25" t="s">
        <v>154</v>
      </c>
      <c r="F3548" s="23" t="s">
        <v>155</v>
      </c>
      <c r="G3548" s="23" t="s">
        <v>552</v>
      </c>
      <c r="H3548" s="32" t="s">
        <v>354</v>
      </c>
      <c r="I3548" s="32" t="s">
        <v>536</v>
      </c>
      <c r="J3548" s="135">
        <v>37</v>
      </c>
      <c r="K3548" s="28">
        <v>0.83784000000000003</v>
      </c>
      <c r="L3548" s="28">
        <f t="shared" si="96"/>
        <v>0.81728000000000001</v>
      </c>
      <c r="O3548" s="77">
        <v>0.71452000000000004</v>
      </c>
      <c r="BF3548" s="106"/>
    </row>
    <row r="3549" spans="1:58" x14ac:dyDescent="0.25">
      <c r="A3549" t="s">
        <v>17</v>
      </c>
      <c r="B3549" s="25">
        <v>2022</v>
      </c>
      <c r="C3549" s="25" t="s">
        <v>3</v>
      </c>
      <c r="D3549" s="25" t="s">
        <v>493</v>
      </c>
      <c r="E3549" s="25" t="s">
        <v>154</v>
      </c>
      <c r="F3549" s="23" t="s">
        <v>155</v>
      </c>
      <c r="G3549" s="23" t="s">
        <v>552</v>
      </c>
      <c r="H3549" s="32" t="s">
        <v>354</v>
      </c>
      <c r="I3549" s="32" t="s">
        <v>536</v>
      </c>
      <c r="J3549" s="135">
        <v>44</v>
      </c>
      <c r="K3549" s="28">
        <v>0.88636000000000004</v>
      </c>
      <c r="L3549" s="28">
        <f t="shared" si="96"/>
        <v>0.77337999999999996</v>
      </c>
      <c r="O3549" s="77">
        <v>0.68925999999999998</v>
      </c>
      <c r="BF3549" s="106"/>
    </row>
    <row r="3550" spans="1:58" x14ac:dyDescent="0.25">
      <c r="A3550" t="s">
        <v>17</v>
      </c>
      <c r="B3550" s="25">
        <v>2023</v>
      </c>
      <c r="C3550" s="25" t="s">
        <v>0</v>
      </c>
      <c r="D3550" s="25" t="s">
        <v>537</v>
      </c>
      <c r="E3550" s="25" t="s">
        <v>154</v>
      </c>
      <c r="F3550" s="23" t="s">
        <v>155</v>
      </c>
      <c r="G3550" s="23" t="s">
        <v>552</v>
      </c>
      <c r="H3550" s="32" t="s">
        <v>354</v>
      </c>
      <c r="I3550" s="32" t="s">
        <v>536</v>
      </c>
      <c r="J3550" s="135">
        <v>37</v>
      </c>
      <c r="K3550" s="28">
        <v>0.78378000000000003</v>
      </c>
      <c r="L3550" s="28">
        <f t="shared" si="96"/>
        <v>0.73377999999999999</v>
      </c>
      <c r="O3550" s="77">
        <v>0.66224000000000005</v>
      </c>
      <c r="BF3550" s="106"/>
    </row>
    <row r="3551" spans="1:58" x14ac:dyDescent="0.25">
      <c r="A3551" t="s">
        <v>17</v>
      </c>
      <c r="B3551" s="25">
        <v>2018</v>
      </c>
      <c r="C3551" s="25" t="s">
        <v>0</v>
      </c>
      <c r="D3551" s="25" t="s">
        <v>54</v>
      </c>
      <c r="E3551" s="25" t="s">
        <v>156</v>
      </c>
      <c r="F3551" s="23" t="s">
        <v>157</v>
      </c>
      <c r="G3551" s="23" t="s">
        <v>559</v>
      </c>
      <c r="H3551" s="32" t="s">
        <v>469</v>
      </c>
      <c r="I3551" s="32" t="s">
        <v>536</v>
      </c>
      <c r="J3551" s="135">
        <v>139</v>
      </c>
      <c r="K3551" s="28">
        <v>0.89209000000000005</v>
      </c>
      <c r="L3551" s="28">
        <f t="shared" si="96"/>
        <v>0.54891000000000001</v>
      </c>
      <c r="O3551" s="77">
        <v>0.64649000000000001</v>
      </c>
      <c r="BF3551" s="106"/>
    </row>
    <row r="3552" spans="1:58" x14ac:dyDescent="0.25">
      <c r="A3552" t="s">
        <v>17</v>
      </c>
      <c r="B3552" s="25">
        <v>2018</v>
      </c>
      <c r="C3552" s="25" t="s">
        <v>1</v>
      </c>
      <c r="D3552" s="25" t="s">
        <v>56</v>
      </c>
      <c r="E3552" s="25" t="s">
        <v>156</v>
      </c>
      <c r="F3552" s="23" t="s">
        <v>157</v>
      </c>
      <c r="G3552" s="23" t="s">
        <v>559</v>
      </c>
      <c r="H3552" s="32" t="s">
        <v>469</v>
      </c>
      <c r="I3552" s="32" t="s">
        <v>536</v>
      </c>
      <c r="J3552" s="135">
        <v>153</v>
      </c>
      <c r="K3552" s="28">
        <v>0.86928000000000005</v>
      </c>
      <c r="L3552" s="28">
        <f t="shared" si="96"/>
        <v>0.58209</v>
      </c>
      <c r="O3552" s="77">
        <v>0.66595000000000004</v>
      </c>
      <c r="BF3552" s="106"/>
    </row>
    <row r="3553" spans="1:58" x14ac:dyDescent="0.25">
      <c r="A3553" t="s">
        <v>17</v>
      </c>
      <c r="B3553" s="25">
        <v>2018</v>
      </c>
      <c r="C3553" s="25" t="s">
        <v>2</v>
      </c>
      <c r="D3553" s="25" t="s">
        <v>57</v>
      </c>
      <c r="E3553" s="25" t="s">
        <v>156</v>
      </c>
      <c r="F3553" s="23" t="s">
        <v>157</v>
      </c>
      <c r="G3553" s="23" t="s">
        <v>559</v>
      </c>
      <c r="H3553" s="32" t="s">
        <v>469</v>
      </c>
      <c r="I3553" s="32" t="s">
        <v>536</v>
      </c>
      <c r="J3553" s="135">
        <v>165</v>
      </c>
      <c r="K3553" s="28">
        <v>0.86060999999999999</v>
      </c>
      <c r="L3553" s="28">
        <f t="shared" si="96"/>
        <v>0.56752999999999998</v>
      </c>
      <c r="O3553" s="77">
        <v>0.65563000000000005</v>
      </c>
      <c r="BF3553" s="106"/>
    </row>
    <row r="3554" spans="1:58" x14ac:dyDescent="0.25">
      <c r="A3554" t="s">
        <v>17</v>
      </c>
      <c r="B3554" s="25">
        <v>2018</v>
      </c>
      <c r="C3554" s="25" t="s">
        <v>3</v>
      </c>
      <c r="D3554" s="25" t="s">
        <v>58</v>
      </c>
      <c r="E3554" s="25" t="s">
        <v>156</v>
      </c>
      <c r="F3554" s="23" t="s">
        <v>157</v>
      </c>
      <c r="G3554" s="23" t="s">
        <v>559</v>
      </c>
      <c r="H3554" s="32" t="s">
        <v>469</v>
      </c>
      <c r="I3554" s="32" t="s">
        <v>536</v>
      </c>
      <c r="J3554" s="135">
        <v>157</v>
      </c>
      <c r="K3554" s="28">
        <v>0.89171999999999996</v>
      </c>
      <c r="L3554" s="28">
        <f t="shared" si="96"/>
        <v>0.56494</v>
      </c>
      <c r="O3554" s="77">
        <v>0.64424999999999999</v>
      </c>
      <c r="BF3554" s="106"/>
    </row>
    <row r="3555" spans="1:58" x14ac:dyDescent="0.25">
      <c r="A3555" t="s">
        <v>17</v>
      </c>
      <c r="B3555" s="25">
        <v>2019</v>
      </c>
      <c r="C3555" s="25" t="s">
        <v>0</v>
      </c>
      <c r="D3555" s="25" t="s">
        <v>59</v>
      </c>
      <c r="E3555" s="25" t="s">
        <v>156</v>
      </c>
      <c r="F3555" s="23" t="s">
        <v>157</v>
      </c>
      <c r="G3555" s="23" t="s">
        <v>559</v>
      </c>
      <c r="H3555" s="32" t="s">
        <v>469</v>
      </c>
      <c r="I3555" s="32" t="s">
        <v>536</v>
      </c>
      <c r="J3555" s="135">
        <v>152</v>
      </c>
      <c r="K3555" s="28">
        <v>0.81579000000000002</v>
      </c>
      <c r="L3555" s="28">
        <f t="shared" si="96"/>
        <v>0.57167000000000001</v>
      </c>
      <c r="O3555" s="77">
        <v>0.67745999999999995</v>
      </c>
      <c r="BF3555" s="106"/>
    </row>
    <row r="3556" spans="1:58" x14ac:dyDescent="0.25">
      <c r="A3556" t="s">
        <v>17</v>
      </c>
      <c r="B3556" s="25">
        <v>2019</v>
      </c>
      <c r="C3556" s="25" t="s">
        <v>1</v>
      </c>
      <c r="D3556" s="25" t="s">
        <v>60</v>
      </c>
      <c r="E3556" s="25" t="s">
        <v>156</v>
      </c>
      <c r="F3556" s="23" t="s">
        <v>157</v>
      </c>
      <c r="G3556" s="23" t="s">
        <v>559</v>
      </c>
      <c r="H3556" s="32" t="s">
        <v>469</v>
      </c>
      <c r="I3556" s="32" t="s">
        <v>536</v>
      </c>
      <c r="J3556" s="135">
        <v>178</v>
      </c>
      <c r="K3556" s="28">
        <v>0.83145999999999998</v>
      </c>
      <c r="L3556" s="28">
        <f t="shared" si="96"/>
        <v>0.54590000000000005</v>
      </c>
      <c r="O3556" s="77">
        <v>0.69386000000000003</v>
      </c>
      <c r="BF3556" s="106"/>
    </row>
    <row r="3557" spans="1:58" x14ac:dyDescent="0.25">
      <c r="A3557" t="s">
        <v>17</v>
      </c>
      <c r="B3557" s="25">
        <v>2019</v>
      </c>
      <c r="C3557" s="25" t="s">
        <v>2</v>
      </c>
      <c r="D3557" s="25" t="s">
        <v>61</v>
      </c>
      <c r="E3557" s="25" t="s">
        <v>156</v>
      </c>
      <c r="F3557" s="23" t="s">
        <v>157</v>
      </c>
      <c r="G3557" s="23" t="s">
        <v>559</v>
      </c>
      <c r="H3557" s="32" t="s">
        <v>469</v>
      </c>
      <c r="I3557" s="32" t="s">
        <v>536</v>
      </c>
      <c r="J3557" s="135">
        <v>164</v>
      </c>
      <c r="K3557" s="28">
        <v>0.84145999999999999</v>
      </c>
      <c r="L3557" s="28">
        <f t="shared" si="96"/>
        <v>0.49842999999999998</v>
      </c>
      <c r="O3557" s="77">
        <v>0.68513999999999997</v>
      </c>
      <c r="BF3557" s="106"/>
    </row>
    <row r="3558" spans="1:58" x14ac:dyDescent="0.25">
      <c r="A3558" t="s">
        <v>17</v>
      </c>
      <c r="B3558" s="25">
        <v>2019</v>
      </c>
      <c r="C3558" s="25" t="s">
        <v>3</v>
      </c>
      <c r="D3558" s="25" t="s">
        <v>62</v>
      </c>
      <c r="E3558" s="25" t="s">
        <v>156</v>
      </c>
      <c r="F3558" s="23" t="s">
        <v>157</v>
      </c>
      <c r="G3558" s="23" t="s">
        <v>559</v>
      </c>
      <c r="H3558" s="32" t="s">
        <v>469</v>
      </c>
      <c r="I3558" s="32" t="s">
        <v>536</v>
      </c>
      <c r="J3558" s="135">
        <v>148</v>
      </c>
      <c r="K3558" s="28">
        <v>0.81757000000000002</v>
      </c>
      <c r="L3558" s="28">
        <f t="shared" si="96"/>
        <v>0.50921000000000005</v>
      </c>
      <c r="O3558" s="77">
        <v>0.67325000000000002</v>
      </c>
      <c r="BF3558" s="106"/>
    </row>
    <row r="3559" spans="1:58" x14ac:dyDescent="0.25">
      <c r="A3559" t="s">
        <v>17</v>
      </c>
      <c r="B3559" s="25">
        <v>2020</v>
      </c>
      <c r="C3559" s="25" t="s">
        <v>0</v>
      </c>
      <c r="D3559" s="25" t="s">
        <v>63</v>
      </c>
      <c r="E3559" s="25" t="s">
        <v>156</v>
      </c>
      <c r="F3559" s="23" t="s">
        <v>157</v>
      </c>
      <c r="G3559" s="23" t="s">
        <v>559</v>
      </c>
      <c r="H3559" s="32" t="s">
        <v>469</v>
      </c>
      <c r="I3559" s="32" t="s">
        <v>536</v>
      </c>
      <c r="J3559" s="135">
        <v>165</v>
      </c>
      <c r="K3559" s="28">
        <v>0.72121000000000002</v>
      </c>
      <c r="L3559" s="28">
        <f t="shared" si="96"/>
        <v>0.57530000000000003</v>
      </c>
      <c r="O3559" s="77">
        <v>0.68518000000000001</v>
      </c>
      <c r="BF3559" s="106"/>
    </row>
    <row r="3560" spans="1:58" x14ac:dyDescent="0.25">
      <c r="A3560" t="s">
        <v>17</v>
      </c>
      <c r="B3560" s="25">
        <v>2020</v>
      </c>
      <c r="C3560" s="25" t="s">
        <v>1</v>
      </c>
      <c r="D3560" s="25" t="s">
        <v>64</v>
      </c>
      <c r="E3560" s="25" t="s">
        <v>156</v>
      </c>
      <c r="F3560" s="23" t="s">
        <v>157</v>
      </c>
      <c r="G3560" s="23" t="s">
        <v>559</v>
      </c>
      <c r="H3560" s="32" t="s">
        <v>469</v>
      </c>
      <c r="I3560" s="32" t="s">
        <v>536</v>
      </c>
      <c r="J3560" s="135">
        <v>85</v>
      </c>
      <c r="K3560" s="28">
        <v>0.75294000000000005</v>
      </c>
      <c r="L3560" s="28">
        <f t="shared" si="96"/>
        <v>0.53178999999999998</v>
      </c>
      <c r="O3560" s="77">
        <v>0.67054000000000002</v>
      </c>
      <c r="BF3560" s="106"/>
    </row>
    <row r="3561" spans="1:58" x14ac:dyDescent="0.25">
      <c r="A3561" t="s">
        <v>17</v>
      </c>
      <c r="B3561" s="25">
        <v>2020</v>
      </c>
      <c r="C3561" s="25" t="s">
        <v>2</v>
      </c>
      <c r="D3561" s="25" t="s">
        <v>65</v>
      </c>
      <c r="E3561" s="25" t="s">
        <v>156</v>
      </c>
      <c r="F3561" s="23" t="s">
        <v>157</v>
      </c>
      <c r="G3561" s="23" t="s">
        <v>559</v>
      </c>
      <c r="H3561" s="32" t="s">
        <v>469</v>
      </c>
      <c r="I3561" s="32" t="s">
        <v>536</v>
      </c>
      <c r="J3561" s="135">
        <v>147</v>
      </c>
      <c r="K3561" s="28">
        <v>0.77551000000000003</v>
      </c>
      <c r="L3561" s="28">
        <f t="shared" si="96"/>
        <v>0.62209999999999999</v>
      </c>
      <c r="O3561" s="77">
        <v>0.68157999999999996</v>
      </c>
      <c r="BF3561" s="106"/>
    </row>
    <row r="3562" spans="1:58" x14ac:dyDescent="0.25">
      <c r="A3562" t="s">
        <v>17</v>
      </c>
      <c r="B3562" s="25">
        <v>2020</v>
      </c>
      <c r="C3562" s="25" t="s">
        <v>3</v>
      </c>
      <c r="D3562" s="25" t="s">
        <v>66</v>
      </c>
      <c r="E3562" s="25" t="s">
        <v>156</v>
      </c>
      <c r="F3562" s="23" t="s">
        <v>157</v>
      </c>
      <c r="G3562" s="23" t="s">
        <v>559</v>
      </c>
      <c r="H3562" s="23" t="s">
        <v>469</v>
      </c>
      <c r="I3562" s="32" t="s">
        <v>536</v>
      </c>
      <c r="J3562" s="135">
        <v>169</v>
      </c>
      <c r="K3562" s="28">
        <v>0.87573999999999996</v>
      </c>
      <c r="L3562" s="28">
        <f t="shared" si="96"/>
        <v>0.77324999999999999</v>
      </c>
      <c r="O3562" s="77">
        <v>0.67688999999999999</v>
      </c>
      <c r="BF3562" s="106"/>
    </row>
    <row r="3563" spans="1:58" x14ac:dyDescent="0.25">
      <c r="A3563" t="s">
        <v>17</v>
      </c>
      <c r="B3563" s="25">
        <v>2021</v>
      </c>
      <c r="C3563" s="25" t="s">
        <v>0</v>
      </c>
      <c r="D3563" s="25" t="s">
        <v>67</v>
      </c>
      <c r="E3563" s="25" t="s">
        <v>156</v>
      </c>
      <c r="F3563" s="23" t="s">
        <v>157</v>
      </c>
      <c r="G3563" s="23" t="s">
        <v>559</v>
      </c>
      <c r="H3563" s="23" t="s">
        <v>469</v>
      </c>
      <c r="I3563" s="32" t="s">
        <v>536</v>
      </c>
      <c r="J3563" s="135">
        <v>159</v>
      </c>
      <c r="K3563" s="28">
        <v>0.81132000000000004</v>
      </c>
      <c r="L3563" s="28">
        <f t="shared" si="96"/>
        <v>0.79969000000000001</v>
      </c>
      <c r="O3563" s="77">
        <v>0.72143000000000002</v>
      </c>
      <c r="BF3563" s="106"/>
    </row>
    <row r="3564" spans="1:58" x14ac:dyDescent="0.25">
      <c r="A3564" t="s">
        <v>17</v>
      </c>
      <c r="B3564" s="25">
        <v>2021</v>
      </c>
      <c r="C3564" s="25" t="s">
        <v>1</v>
      </c>
      <c r="D3564" s="25" t="s">
        <v>68</v>
      </c>
      <c r="E3564" s="25" t="s">
        <v>156</v>
      </c>
      <c r="F3564" s="23" t="s">
        <v>157</v>
      </c>
      <c r="G3564" s="23" t="s">
        <v>559</v>
      </c>
      <c r="H3564" s="23" t="s">
        <v>469</v>
      </c>
      <c r="I3564" s="32" t="s">
        <v>536</v>
      </c>
      <c r="J3564" s="135">
        <v>168</v>
      </c>
      <c r="K3564" s="28">
        <v>0.89881</v>
      </c>
      <c r="L3564" s="28">
        <f t="shared" si="96"/>
        <v>0.82250000000000001</v>
      </c>
      <c r="O3564" s="77">
        <v>0.71777999999999997</v>
      </c>
      <c r="BF3564" s="106"/>
    </row>
    <row r="3565" spans="1:58" x14ac:dyDescent="0.25">
      <c r="A3565" t="s">
        <v>17</v>
      </c>
      <c r="B3565" s="25">
        <v>2021</v>
      </c>
      <c r="C3565" s="25" t="s">
        <v>2</v>
      </c>
      <c r="D3565" s="25" t="s">
        <v>69</v>
      </c>
      <c r="E3565" s="25" t="s">
        <v>156</v>
      </c>
      <c r="F3565" s="23" t="s">
        <v>157</v>
      </c>
      <c r="G3565" s="23" t="s">
        <v>559</v>
      </c>
      <c r="H3565" s="23" t="s">
        <v>469</v>
      </c>
      <c r="I3565" s="32" t="s">
        <v>536</v>
      </c>
      <c r="J3565" s="135">
        <v>186</v>
      </c>
      <c r="K3565" s="28">
        <v>0.70967999999999998</v>
      </c>
      <c r="L3565" s="28">
        <f t="shared" si="96"/>
        <v>0.74819000000000002</v>
      </c>
      <c r="O3565" s="77">
        <v>0.72623000000000004</v>
      </c>
      <c r="BF3565" s="106"/>
    </row>
    <row r="3566" spans="1:58" x14ac:dyDescent="0.25">
      <c r="A3566" t="s">
        <v>17</v>
      </c>
      <c r="B3566" s="25">
        <v>2021</v>
      </c>
      <c r="C3566" s="25" t="s">
        <v>3</v>
      </c>
      <c r="D3566" s="25" t="s">
        <v>70</v>
      </c>
      <c r="E3566" s="25" t="s">
        <v>156</v>
      </c>
      <c r="F3566" s="23" t="s">
        <v>157</v>
      </c>
      <c r="G3566" s="23" t="s">
        <v>559</v>
      </c>
      <c r="H3566" s="23" t="s">
        <v>469</v>
      </c>
      <c r="I3566" s="32" t="s">
        <v>536</v>
      </c>
      <c r="J3566" s="135">
        <v>194</v>
      </c>
      <c r="K3566" s="28">
        <v>0.74226999999999999</v>
      </c>
      <c r="L3566" s="28">
        <f t="shared" si="96"/>
        <v>0.75175000000000003</v>
      </c>
      <c r="O3566" s="77">
        <v>0.70416999999999996</v>
      </c>
      <c r="BF3566" s="106"/>
    </row>
    <row r="3567" spans="1:58" x14ac:dyDescent="0.25">
      <c r="A3567" t="s">
        <v>17</v>
      </c>
      <c r="B3567" s="25">
        <v>2022</v>
      </c>
      <c r="C3567" s="25" t="s">
        <v>0</v>
      </c>
      <c r="D3567" s="25" t="s">
        <v>71</v>
      </c>
      <c r="E3567" s="25" t="s">
        <v>156</v>
      </c>
      <c r="F3567" s="23" t="s">
        <v>157</v>
      </c>
      <c r="G3567" s="23" t="s">
        <v>559</v>
      </c>
      <c r="H3567" s="23" t="s">
        <v>469</v>
      </c>
      <c r="I3567" s="32" t="s">
        <v>536</v>
      </c>
      <c r="J3567" s="135">
        <v>172</v>
      </c>
      <c r="K3567" s="28">
        <v>0.90115999999999996</v>
      </c>
      <c r="L3567" s="28">
        <f t="shared" si="96"/>
        <v>0.76261999999999996</v>
      </c>
      <c r="O3567" s="77">
        <v>0.71772000000000002</v>
      </c>
      <c r="BF3567" s="106"/>
    </row>
    <row r="3568" spans="1:58" x14ac:dyDescent="0.25">
      <c r="A3568" t="s">
        <v>17</v>
      </c>
      <c r="B3568" s="25">
        <v>2022</v>
      </c>
      <c r="C3568" s="25" t="s">
        <v>1</v>
      </c>
      <c r="D3568" s="25" t="s">
        <v>72</v>
      </c>
      <c r="E3568" s="25" t="s">
        <v>156</v>
      </c>
      <c r="F3568" s="23" t="s">
        <v>157</v>
      </c>
      <c r="G3568" s="23" t="s">
        <v>559</v>
      </c>
      <c r="H3568" s="23" t="s">
        <v>469</v>
      </c>
      <c r="I3568" s="32" t="s">
        <v>536</v>
      </c>
      <c r="J3568" s="135">
        <v>159</v>
      </c>
      <c r="K3568" s="28">
        <v>0.89937</v>
      </c>
      <c r="L3568" s="28">
        <f t="shared" si="96"/>
        <v>0.79393999999999998</v>
      </c>
      <c r="O3568" s="77">
        <v>0.71509999999999996</v>
      </c>
      <c r="BF3568" s="106"/>
    </row>
    <row r="3569" spans="1:58" x14ac:dyDescent="0.25">
      <c r="A3569" t="s">
        <v>17</v>
      </c>
      <c r="B3569" s="25">
        <v>2022</v>
      </c>
      <c r="C3569" s="25" t="s">
        <v>2</v>
      </c>
      <c r="D3569" s="25" t="s">
        <v>73</v>
      </c>
      <c r="E3569" s="25" t="s">
        <v>156</v>
      </c>
      <c r="F3569" s="23" t="s">
        <v>157</v>
      </c>
      <c r="G3569" s="23" t="s">
        <v>559</v>
      </c>
      <c r="H3569" s="23" t="s">
        <v>469</v>
      </c>
      <c r="I3569" s="32" t="s">
        <v>536</v>
      </c>
      <c r="J3569" s="135">
        <v>144</v>
      </c>
      <c r="K3569" s="28">
        <v>0.9375</v>
      </c>
      <c r="L3569" s="28">
        <f t="shared" si="96"/>
        <v>0.79205000000000003</v>
      </c>
      <c r="O3569" s="77">
        <v>0.71452000000000004</v>
      </c>
      <c r="BF3569" s="106"/>
    </row>
    <row r="3570" spans="1:58" x14ac:dyDescent="0.25">
      <c r="A3570" t="s">
        <v>17</v>
      </c>
      <c r="B3570" s="25">
        <v>2022</v>
      </c>
      <c r="C3570" s="25" t="s">
        <v>3</v>
      </c>
      <c r="D3570" s="25" t="s">
        <v>493</v>
      </c>
      <c r="E3570" s="25" t="s">
        <v>156</v>
      </c>
      <c r="F3570" s="23" t="s">
        <v>157</v>
      </c>
      <c r="G3570" s="23" t="s">
        <v>559</v>
      </c>
      <c r="H3570" s="23" t="s">
        <v>469</v>
      </c>
      <c r="I3570" s="32" t="s">
        <v>536</v>
      </c>
      <c r="J3570" s="135">
        <v>158</v>
      </c>
      <c r="K3570" s="28">
        <v>0.85443000000000002</v>
      </c>
      <c r="L3570" s="28">
        <f t="shared" si="96"/>
        <v>0.75368999999999997</v>
      </c>
      <c r="O3570" s="77">
        <v>0.68925999999999998</v>
      </c>
      <c r="BF3570" s="106"/>
    </row>
    <row r="3571" spans="1:58" x14ac:dyDescent="0.25">
      <c r="A3571" t="s">
        <v>17</v>
      </c>
      <c r="B3571" s="25">
        <v>2023</v>
      </c>
      <c r="C3571" s="25" t="s">
        <v>0</v>
      </c>
      <c r="D3571" s="25" t="s">
        <v>537</v>
      </c>
      <c r="E3571" s="25" t="s">
        <v>156</v>
      </c>
      <c r="F3571" s="23" t="s">
        <v>157</v>
      </c>
      <c r="G3571" s="23" t="s">
        <v>559</v>
      </c>
      <c r="H3571" s="23" t="s">
        <v>469</v>
      </c>
      <c r="I3571" s="32" t="s">
        <v>536</v>
      </c>
      <c r="J3571" s="135">
        <v>170</v>
      </c>
      <c r="K3571" s="28">
        <v>0.78824000000000005</v>
      </c>
      <c r="L3571" s="28">
        <f t="shared" si="96"/>
        <v>0.71960000000000002</v>
      </c>
      <c r="O3571" s="77">
        <v>0.66224000000000005</v>
      </c>
      <c r="BF3571" s="106"/>
    </row>
    <row r="3572" spans="1:58" x14ac:dyDescent="0.25">
      <c r="A3572" t="s">
        <v>17</v>
      </c>
      <c r="B3572" s="25">
        <v>2018</v>
      </c>
      <c r="C3572" s="25" t="s">
        <v>0</v>
      </c>
      <c r="D3572" s="25" t="s">
        <v>54</v>
      </c>
      <c r="E3572" s="25" t="s">
        <v>158</v>
      </c>
      <c r="F3572" s="23" t="s">
        <v>159</v>
      </c>
      <c r="G3572" s="23" t="s">
        <v>545</v>
      </c>
      <c r="H3572" s="23" t="s">
        <v>366</v>
      </c>
      <c r="I3572" s="32" t="s">
        <v>536</v>
      </c>
      <c r="J3572" s="135">
        <v>111</v>
      </c>
      <c r="K3572" s="28">
        <v>0.34233999999999998</v>
      </c>
      <c r="L3572" s="28">
        <f t="shared" si="96"/>
        <v>0.68408999999999998</v>
      </c>
      <c r="O3572" s="77">
        <v>0.64649000000000001</v>
      </c>
      <c r="BF3572" s="106"/>
    </row>
    <row r="3573" spans="1:58" x14ac:dyDescent="0.25">
      <c r="A3573" t="s">
        <v>17</v>
      </c>
      <c r="B3573" s="25">
        <v>2018</v>
      </c>
      <c r="C3573" s="25" t="s">
        <v>1</v>
      </c>
      <c r="D3573" s="25" t="s">
        <v>56</v>
      </c>
      <c r="E3573" s="25" t="s">
        <v>158</v>
      </c>
      <c r="F3573" s="23" t="s">
        <v>159</v>
      </c>
      <c r="G3573" s="23" t="s">
        <v>545</v>
      </c>
      <c r="H3573" s="23" t="s">
        <v>366</v>
      </c>
      <c r="I3573" s="32" t="s">
        <v>536</v>
      </c>
      <c r="J3573" s="135">
        <v>114</v>
      </c>
      <c r="K3573" s="28">
        <v>0.66666999999999998</v>
      </c>
      <c r="L3573" s="28">
        <f t="shared" si="96"/>
        <v>0.79837000000000002</v>
      </c>
      <c r="O3573" s="77">
        <v>0.66595000000000004</v>
      </c>
      <c r="BF3573" s="106"/>
    </row>
    <row r="3574" spans="1:58" x14ac:dyDescent="0.25">
      <c r="A3574" t="s">
        <v>17</v>
      </c>
      <c r="B3574" s="25">
        <v>2018</v>
      </c>
      <c r="C3574" s="25" t="s">
        <v>2</v>
      </c>
      <c r="D3574" s="25" t="s">
        <v>57</v>
      </c>
      <c r="E3574" s="25" t="s">
        <v>158</v>
      </c>
      <c r="F3574" s="23" t="s">
        <v>159</v>
      </c>
      <c r="G3574" s="23" t="s">
        <v>545</v>
      </c>
      <c r="H3574" s="23" t="s">
        <v>366</v>
      </c>
      <c r="I3574" s="32" t="s">
        <v>536</v>
      </c>
      <c r="J3574" s="135">
        <v>106</v>
      </c>
      <c r="K3574" s="28">
        <v>0.40566000000000002</v>
      </c>
      <c r="L3574" s="28">
        <f t="shared" si="96"/>
        <v>0.57433999999999996</v>
      </c>
      <c r="O3574" s="77">
        <v>0.65563000000000005</v>
      </c>
      <c r="BF3574" s="106"/>
    </row>
    <row r="3575" spans="1:58" x14ac:dyDescent="0.25">
      <c r="A3575" t="s">
        <v>17</v>
      </c>
      <c r="B3575" s="25">
        <v>2018</v>
      </c>
      <c r="C3575" s="25" t="s">
        <v>3</v>
      </c>
      <c r="D3575" s="25" t="s">
        <v>58</v>
      </c>
      <c r="E3575" s="25" t="s">
        <v>158</v>
      </c>
      <c r="F3575" s="23" t="s">
        <v>159</v>
      </c>
      <c r="G3575" s="23" t="s">
        <v>545</v>
      </c>
      <c r="H3575" s="23" t="s">
        <v>366</v>
      </c>
      <c r="I3575" s="32" t="s">
        <v>536</v>
      </c>
      <c r="J3575" s="135">
        <v>75</v>
      </c>
      <c r="K3575" s="28">
        <v>0.33333000000000002</v>
      </c>
      <c r="L3575" s="28">
        <f t="shared" si="96"/>
        <v>0.43370999999999998</v>
      </c>
      <c r="O3575" s="77">
        <v>0.64424999999999999</v>
      </c>
      <c r="BF3575" s="106"/>
    </row>
    <row r="3576" spans="1:58" x14ac:dyDescent="0.25">
      <c r="A3576" t="s">
        <v>17</v>
      </c>
      <c r="B3576" s="25">
        <v>2019</v>
      </c>
      <c r="C3576" s="25" t="s">
        <v>0</v>
      </c>
      <c r="D3576" s="25" t="s">
        <v>59</v>
      </c>
      <c r="E3576" s="25" t="s">
        <v>158</v>
      </c>
      <c r="F3576" s="23" t="s">
        <v>159</v>
      </c>
      <c r="G3576" s="23" t="s">
        <v>545</v>
      </c>
      <c r="H3576" s="23" t="s">
        <v>366</v>
      </c>
      <c r="I3576" s="32" t="s">
        <v>536</v>
      </c>
      <c r="J3576" s="135">
        <v>137</v>
      </c>
      <c r="K3576" s="28">
        <v>0.37956000000000001</v>
      </c>
      <c r="L3576" s="28">
        <f t="shared" si="96"/>
        <v>0.70850999999999997</v>
      </c>
      <c r="O3576" s="77">
        <v>0.67745999999999995</v>
      </c>
      <c r="BF3576" s="106"/>
    </row>
    <row r="3577" spans="1:58" x14ac:dyDescent="0.25">
      <c r="A3577" t="s">
        <v>17</v>
      </c>
      <c r="B3577" s="25">
        <v>2019</v>
      </c>
      <c r="C3577" s="25" t="s">
        <v>1</v>
      </c>
      <c r="D3577" s="25" t="s">
        <v>60</v>
      </c>
      <c r="E3577" s="25" t="s">
        <v>158</v>
      </c>
      <c r="F3577" s="23" t="s">
        <v>159</v>
      </c>
      <c r="G3577" s="23" t="s">
        <v>545</v>
      </c>
      <c r="H3577" s="23" t="s">
        <v>366</v>
      </c>
      <c r="I3577" s="32" t="s">
        <v>536</v>
      </c>
      <c r="J3577" s="135">
        <v>116</v>
      </c>
      <c r="K3577" s="28">
        <v>0.44828000000000001</v>
      </c>
      <c r="L3577" s="28">
        <f t="shared" si="96"/>
        <v>0.71713000000000005</v>
      </c>
      <c r="O3577" s="77">
        <v>0.69386000000000003</v>
      </c>
      <c r="BF3577" s="106"/>
    </row>
    <row r="3578" spans="1:58" x14ac:dyDescent="0.25">
      <c r="A3578" t="s">
        <v>17</v>
      </c>
      <c r="B3578" s="25">
        <v>2019</v>
      </c>
      <c r="C3578" s="25" t="s">
        <v>2</v>
      </c>
      <c r="D3578" s="25" t="s">
        <v>61</v>
      </c>
      <c r="E3578" s="25" t="s">
        <v>158</v>
      </c>
      <c r="F3578" s="23" t="s">
        <v>159</v>
      </c>
      <c r="G3578" s="23" t="s">
        <v>545</v>
      </c>
      <c r="H3578" s="23" t="s">
        <v>366</v>
      </c>
      <c r="I3578" s="32" t="s">
        <v>536</v>
      </c>
      <c r="J3578" s="135">
        <v>114</v>
      </c>
      <c r="K3578" s="28">
        <v>0.45613999999999999</v>
      </c>
      <c r="L3578" s="28">
        <f t="shared" si="96"/>
        <v>0.71269000000000005</v>
      </c>
      <c r="O3578" s="77">
        <v>0.68513999999999997</v>
      </c>
      <c r="BF3578" s="106"/>
    </row>
    <row r="3579" spans="1:58" x14ac:dyDescent="0.25">
      <c r="A3579" t="s">
        <v>17</v>
      </c>
      <c r="B3579" s="25">
        <v>2019</v>
      </c>
      <c r="C3579" s="25" t="s">
        <v>3</v>
      </c>
      <c r="D3579" s="25" t="s">
        <v>62</v>
      </c>
      <c r="E3579" s="25" t="s">
        <v>158</v>
      </c>
      <c r="F3579" s="23" t="s">
        <v>159</v>
      </c>
      <c r="G3579" s="23" t="s">
        <v>545</v>
      </c>
      <c r="H3579" s="23" t="s">
        <v>366</v>
      </c>
      <c r="I3579" s="32" t="s">
        <v>536</v>
      </c>
      <c r="J3579" s="135">
        <v>94</v>
      </c>
      <c r="K3579" s="28">
        <v>0.51063999999999998</v>
      </c>
      <c r="L3579" s="28">
        <f t="shared" si="96"/>
        <v>0.73684000000000005</v>
      </c>
      <c r="O3579" s="77">
        <v>0.67325000000000002</v>
      </c>
      <c r="BF3579" s="106"/>
    </row>
    <row r="3580" spans="1:58" x14ac:dyDescent="0.25">
      <c r="A3580" t="s">
        <v>17</v>
      </c>
      <c r="B3580" s="25">
        <v>2020</v>
      </c>
      <c r="C3580" s="25" t="s">
        <v>0</v>
      </c>
      <c r="D3580" s="25" t="s">
        <v>63</v>
      </c>
      <c r="E3580" s="25" t="s">
        <v>158</v>
      </c>
      <c r="F3580" s="23" t="s">
        <v>159</v>
      </c>
      <c r="G3580" s="23" t="s">
        <v>545</v>
      </c>
      <c r="H3580" s="23" t="s">
        <v>366</v>
      </c>
      <c r="I3580" s="32" t="s">
        <v>536</v>
      </c>
      <c r="J3580" s="135">
        <v>109</v>
      </c>
      <c r="K3580" s="28">
        <v>0.48624000000000001</v>
      </c>
      <c r="L3580" s="28">
        <f t="shared" si="96"/>
        <v>0.77651999999999999</v>
      </c>
      <c r="O3580" s="77">
        <v>0.68518000000000001</v>
      </c>
      <c r="BF3580" s="106"/>
    </row>
    <row r="3581" spans="1:58" x14ac:dyDescent="0.25">
      <c r="A3581" t="s">
        <v>17</v>
      </c>
      <c r="B3581" s="25">
        <v>2020</v>
      </c>
      <c r="C3581" s="25" t="s">
        <v>1</v>
      </c>
      <c r="D3581" s="25" t="s">
        <v>64</v>
      </c>
      <c r="E3581" s="25" t="s">
        <v>158</v>
      </c>
      <c r="F3581" s="23" t="s">
        <v>159</v>
      </c>
      <c r="G3581" s="23" t="s">
        <v>545</v>
      </c>
      <c r="H3581" s="23" t="s">
        <v>366</v>
      </c>
      <c r="I3581" s="32" t="s">
        <v>536</v>
      </c>
      <c r="J3581" s="135">
        <v>59</v>
      </c>
      <c r="K3581" s="28">
        <v>0.66102000000000005</v>
      </c>
      <c r="L3581" s="28">
        <f t="shared" si="96"/>
        <v>0.77542</v>
      </c>
      <c r="O3581" s="77">
        <v>0.67054000000000002</v>
      </c>
      <c r="BF3581" s="106"/>
    </row>
    <row r="3582" spans="1:58" x14ac:dyDescent="0.25">
      <c r="A3582" t="s">
        <v>17</v>
      </c>
      <c r="B3582" s="25">
        <v>2020</v>
      </c>
      <c r="C3582" s="25" t="s">
        <v>2</v>
      </c>
      <c r="D3582" s="25" t="s">
        <v>65</v>
      </c>
      <c r="E3582" s="25" t="s">
        <v>158</v>
      </c>
      <c r="F3582" s="23" t="s">
        <v>159</v>
      </c>
      <c r="G3582" s="23" t="s">
        <v>545</v>
      </c>
      <c r="H3582" s="23" t="s">
        <v>366</v>
      </c>
      <c r="I3582" s="32" t="s">
        <v>536</v>
      </c>
      <c r="J3582" s="135">
        <v>97</v>
      </c>
      <c r="K3582" s="28">
        <v>0.91752999999999996</v>
      </c>
      <c r="L3582" s="28">
        <f t="shared" si="96"/>
        <v>0.78866000000000003</v>
      </c>
      <c r="O3582" s="77">
        <v>0.68157999999999996</v>
      </c>
      <c r="BF3582" s="106"/>
    </row>
    <row r="3583" spans="1:58" x14ac:dyDescent="0.25">
      <c r="A3583" t="s">
        <v>17</v>
      </c>
      <c r="B3583" s="25">
        <v>2020</v>
      </c>
      <c r="C3583" s="25" t="s">
        <v>3</v>
      </c>
      <c r="D3583" s="25" t="s">
        <v>66</v>
      </c>
      <c r="E3583" s="25" t="s">
        <v>158</v>
      </c>
      <c r="F3583" s="23" t="s">
        <v>159</v>
      </c>
      <c r="G3583" s="23" t="s">
        <v>545</v>
      </c>
      <c r="H3583" s="23" t="s">
        <v>366</v>
      </c>
      <c r="I3583" s="32" t="s">
        <v>536</v>
      </c>
      <c r="J3583" s="135">
        <v>98</v>
      </c>
      <c r="K3583" s="28">
        <v>0.75509999999999999</v>
      </c>
      <c r="L3583" s="28">
        <f t="shared" si="96"/>
        <v>0.74178999999999995</v>
      </c>
      <c r="O3583" s="77">
        <v>0.67688999999999999</v>
      </c>
      <c r="BF3583" s="106"/>
    </row>
    <row r="3584" spans="1:58" x14ac:dyDescent="0.25">
      <c r="A3584" t="s">
        <v>17</v>
      </c>
      <c r="B3584" s="25">
        <v>2021</v>
      </c>
      <c r="C3584" s="25" t="s">
        <v>0</v>
      </c>
      <c r="D3584" s="25" t="s">
        <v>67</v>
      </c>
      <c r="E3584" s="25" t="s">
        <v>158</v>
      </c>
      <c r="F3584" s="23" t="s">
        <v>159</v>
      </c>
      <c r="G3584" s="23" t="s">
        <v>545</v>
      </c>
      <c r="H3584" s="23" t="s">
        <v>366</v>
      </c>
      <c r="I3584" s="32" t="s">
        <v>536</v>
      </c>
      <c r="J3584" s="135">
        <v>99</v>
      </c>
      <c r="K3584" s="28">
        <v>0.90908999999999995</v>
      </c>
      <c r="L3584" s="28">
        <f t="shared" si="96"/>
        <v>0.75726000000000004</v>
      </c>
      <c r="O3584" s="77">
        <v>0.72143000000000002</v>
      </c>
      <c r="BF3584" s="106"/>
    </row>
    <row r="3585" spans="1:58" x14ac:dyDescent="0.25">
      <c r="A3585" t="s">
        <v>17</v>
      </c>
      <c r="B3585" s="25">
        <v>2021</v>
      </c>
      <c r="C3585" s="25" t="s">
        <v>1</v>
      </c>
      <c r="D3585" s="25" t="s">
        <v>68</v>
      </c>
      <c r="E3585" s="25" t="s">
        <v>158</v>
      </c>
      <c r="F3585" s="23" t="s">
        <v>159</v>
      </c>
      <c r="G3585" s="23" t="s">
        <v>545</v>
      </c>
      <c r="H3585" s="23" t="s">
        <v>366</v>
      </c>
      <c r="I3585" s="32" t="s">
        <v>536</v>
      </c>
      <c r="J3585" s="135">
        <v>98</v>
      </c>
      <c r="K3585" s="28">
        <v>0.88775999999999999</v>
      </c>
      <c r="L3585" s="28">
        <f t="shared" si="96"/>
        <v>0.78117999999999999</v>
      </c>
      <c r="O3585" s="77">
        <v>0.71777999999999997</v>
      </c>
      <c r="BF3585" s="106"/>
    </row>
    <row r="3586" spans="1:58" x14ac:dyDescent="0.25">
      <c r="A3586" t="s">
        <v>17</v>
      </c>
      <c r="B3586" s="25">
        <v>2021</v>
      </c>
      <c r="C3586" s="25" t="s">
        <v>2</v>
      </c>
      <c r="D3586" s="25" t="s">
        <v>69</v>
      </c>
      <c r="E3586" s="25" t="s">
        <v>158</v>
      </c>
      <c r="F3586" s="23" t="s">
        <v>159</v>
      </c>
      <c r="G3586" s="23" t="s">
        <v>545</v>
      </c>
      <c r="H3586" s="23" t="s">
        <v>366</v>
      </c>
      <c r="I3586" s="32" t="s">
        <v>536</v>
      </c>
      <c r="J3586" s="135">
        <v>126</v>
      </c>
      <c r="K3586" s="28">
        <v>0.67459999999999998</v>
      </c>
      <c r="L3586" s="28">
        <f t="shared" ref="L3586:L3649" si="97">SUMIFS(K:K, E:E, G3586, D:D, D3586, I:I, I3586)</f>
        <v>0.68796000000000002</v>
      </c>
      <c r="O3586" s="77">
        <v>0.72623000000000004</v>
      </c>
      <c r="BF3586" s="106"/>
    </row>
    <row r="3587" spans="1:58" x14ac:dyDescent="0.25">
      <c r="A3587" t="s">
        <v>17</v>
      </c>
      <c r="B3587" s="25">
        <v>2021</v>
      </c>
      <c r="C3587" s="25" t="s">
        <v>3</v>
      </c>
      <c r="D3587" s="25" t="s">
        <v>70</v>
      </c>
      <c r="E3587" s="25" t="s">
        <v>158</v>
      </c>
      <c r="F3587" s="23" t="s">
        <v>159</v>
      </c>
      <c r="G3587" s="23" t="s">
        <v>545</v>
      </c>
      <c r="H3587" s="23" t="s">
        <v>366</v>
      </c>
      <c r="I3587" s="32" t="s">
        <v>536</v>
      </c>
      <c r="J3587" s="135">
        <v>100</v>
      </c>
      <c r="K3587" s="28">
        <v>0.72</v>
      </c>
      <c r="L3587" s="28">
        <f t="shared" si="97"/>
        <v>0.73936999999999997</v>
      </c>
      <c r="O3587" s="77">
        <v>0.70416999999999996</v>
      </c>
      <c r="BF3587" s="106"/>
    </row>
    <row r="3588" spans="1:58" x14ac:dyDescent="0.25">
      <c r="A3588" t="s">
        <v>17</v>
      </c>
      <c r="B3588" s="25">
        <v>2022</v>
      </c>
      <c r="C3588" s="25" t="s">
        <v>0</v>
      </c>
      <c r="D3588" s="25" t="s">
        <v>71</v>
      </c>
      <c r="E3588" s="25" t="s">
        <v>158</v>
      </c>
      <c r="F3588" s="23" t="s">
        <v>159</v>
      </c>
      <c r="G3588" s="23" t="s">
        <v>545</v>
      </c>
      <c r="H3588" s="23" t="s">
        <v>366</v>
      </c>
      <c r="I3588" s="32" t="s">
        <v>536</v>
      </c>
      <c r="J3588" s="135">
        <v>97</v>
      </c>
      <c r="K3588" s="28">
        <v>0.78351000000000004</v>
      </c>
      <c r="L3588" s="28">
        <f t="shared" si="97"/>
        <v>0.68820000000000003</v>
      </c>
      <c r="O3588" s="77">
        <v>0.71772000000000002</v>
      </c>
      <c r="BF3588" s="106"/>
    </row>
    <row r="3589" spans="1:58" x14ac:dyDescent="0.25">
      <c r="A3589" t="s">
        <v>17</v>
      </c>
      <c r="B3589" s="25">
        <v>2022</v>
      </c>
      <c r="C3589" s="25" t="s">
        <v>1</v>
      </c>
      <c r="D3589" s="25" t="s">
        <v>72</v>
      </c>
      <c r="E3589" s="25" t="s">
        <v>158</v>
      </c>
      <c r="F3589" s="23" t="s">
        <v>159</v>
      </c>
      <c r="G3589" s="23" t="s">
        <v>545</v>
      </c>
      <c r="H3589" s="23" t="s">
        <v>366</v>
      </c>
      <c r="I3589" s="32" t="s">
        <v>536</v>
      </c>
      <c r="J3589" s="135">
        <v>97</v>
      </c>
      <c r="K3589" s="28">
        <v>0.79381000000000002</v>
      </c>
      <c r="L3589" s="28">
        <f t="shared" si="97"/>
        <v>0.73185</v>
      </c>
      <c r="O3589" s="77">
        <v>0.71509999999999996</v>
      </c>
      <c r="BF3589" s="106"/>
    </row>
    <row r="3590" spans="1:58" x14ac:dyDescent="0.25">
      <c r="A3590" t="s">
        <v>17</v>
      </c>
      <c r="B3590" s="25">
        <v>2022</v>
      </c>
      <c r="C3590" s="25" t="s">
        <v>2</v>
      </c>
      <c r="D3590" s="25" t="s">
        <v>73</v>
      </c>
      <c r="E3590" s="25" t="s">
        <v>158</v>
      </c>
      <c r="F3590" s="23" t="s">
        <v>159</v>
      </c>
      <c r="G3590" s="23" t="s">
        <v>545</v>
      </c>
      <c r="H3590" s="23" t="s">
        <v>366</v>
      </c>
      <c r="I3590" s="32" t="s">
        <v>536</v>
      </c>
      <c r="J3590" s="135">
        <v>98</v>
      </c>
      <c r="K3590" s="28">
        <v>0.75509999999999999</v>
      </c>
      <c r="L3590" s="28">
        <f t="shared" si="97"/>
        <v>0.65305999999999997</v>
      </c>
      <c r="O3590" s="77">
        <v>0.71452000000000004</v>
      </c>
      <c r="BF3590" s="106"/>
    </row>
    <row r="3591" spans="1:58" x14ac:dyDescent="0.25">
      <c r="A3591" t="s">
        <v>17</v>
      </c>
      <c r="B3591" s="25">
        <v>2022</v>
      </c>
      <c r="C3591" s="25" t="s">
        <v>3</v>
      </c>
      <c r="D3591" s="25" t="s">
        <v>493</v>
      </c>
      <c r="E3591" s="25" t="s">
        <v>158</v>
      </c>
      <c r="F3591" s="23" t="s">
        <v>159</v>
      </c>
      <c r="G3591" s="23" t="s">
        <v>545</v>
      </c>
      <c r="H3591" s="23" t="s">
        <v>366</v>
      </c>
      <c r="I3591" s="32" t="s">
        <v>536</v>
      </c>
      <c r="J3591" s="135">
        <v>105</v>
      </c>
      <c r="K3591" s="28">
        <v>0.73333000000000004</v>
      </c>
      <c r="L3591" s="28">
        <f t="shared" si="97"/>
        <v>0.70713000000000004</v>
      </c>
      <c r="O3591" s="77">
        <v>0.68925999999999998</v>
      </c>
      <c r="BF3591" s="106"/>
    </row>
    <row r="3592" spans="1:58" x14ac:dyDescent="0.25">
      <c r="A3592" t="s">
        <v>17</v>
      </c>
      <c r="B3592" s="25">
        <v>2023</v>
      </c>
      <c r="C3592" s="25" t="s">
        <v>0</v>
      </c>
      <c r="D3592" s="25" t="s">
        <v>537</v>
      </c>
      <c r="E3592" s="25" t="s">
        <v>158</v>
      </c>
      <c r="F3592" s="23" t="s">
        <v>159</v>
      </c>
      <c r="G3592" s="23" t="s">
        <v>545</v>
      </c>
      <c r="H3592" s="23" t="s">
        <v>366</v>
      </c>
      <c r="I3592" s="32" t="s">
        <v>536</v>
      </c>
      <c r="J3592" s="135">
        <v>101</v>
      </c>
      <c r="K3592" s="28">
        <v>0.77227999999999997</v>
      </c>
      <c r="L3592" s="28">
        <f t="shared" si="97"/>
        <v>0.72435000000000005</v>
      </c>
      <c r="O3592" s="77">
        <v>0.66224000000000005</v>
      </c>
      <c r="BF3592" s="106"/>
    </row>
    <row r="3593" spans="1:58" x14ac:dyDescent="0.25">
      <c r="A3593" t="s">
        <v>17</v>
      </c>
      <c r="B3593" s="25">
        <v>2018</v>
      </c>
      <c r="C3593" s="25" t="s">
        <v>0</v>
      </c>
      <c r="D3593" s="25" t="s">
        <v>54</v>
      </c>
      <c r="E3593" s="25" t="s">
        <v>544</v>
      </c>
      <c r="F3593" s="23" t="s">
        <v>359</v>
      </c>
      <c r="G3593" s="23" t="s">
        <v>544</v>
      </c>
      <c r="H3593" s="23" t="s">
        <v>359</v>
      </c>
      <c r="I3593" s="32" t="s">
        <v>536</v>
      </c>
      <c r="J3593" s="135">
        <v>269</v>
      </c>
      <c r="K3593" s="28">
        <v>0.63941000000000003</v>
      </c>
      <c r="L3593" s="28">
        <f t="shared" si="97"/>
        <v>0.63941000000000003</v>
      </c>
      <c r="O3593" s="77">
        <v>0.64649000000000001</v>
      </c>
      <c r="BF3593" s="106"/>
    </row>
    <row r="3594" spans="1:58" x14ac:dyDescent="0.25">
      <c r="A3594" t="s">
        <v>17</v>
      </c>
      <c r="B3594" s="25">
        <v>2018</v>
      </c>
      <c r="C3594" s="25" t="s">
        <v>1</v>
      </c>
      <c r="D3594" s="25" t="s">
        <v>56</v>
      </c>
      <c r="E3594" s="25" t="s">
        <v>544</v>
      </c>
      <c r="F3594" s="23" t="s">
        <v>359</v>
      </c>
      <c r="G3594" s="23" t="s">
        <v>544</v>
      </c>
      <c r="H3594" s="23" t="s">
        <v>359</v>
      </c>
      <c r="I3594" s="32" t="s">
        <v>536</v>
      </c>
      <c r="J3594" s="135">
        <v>429</v>
      </c>
      <c r="K3594" s="28">
        <v>0.60606000000000004</v>
      </c>
      <c r="L3594" s="28">
        <f t="shared" si="97"/>
        <v>0.60606000000000004</v>
      </c>
      <c r="O3594" s="77">
        <v>0.66595000000000004</v>
      </c>
      <c r="BF3594" s="106"/>
    </row>
    <row r="3595" spans="1:58" x14ac:dyDescent="0.25">
      <c r="A3595" t="s">
        <v>17</v>
      </c>
      <c r="B3595" s="25">
        <v>2018</v>
      </c>
      <c r="C3595" s="25" t="s">
        <v>2</v>
      </c>
      <c r="D3595" s="25" t="s">
        <v>57</v>
      </c>
      <c r="E3595" s="25" t="s">
        <v>544</v>
      </c>
      <c r="F3595" s="23" t="s">
        <v>359</v>
      </c>
      <c r="G3595" s="23" t="s">
        <v>544</v>
      </c>
      <c r="H3595" s="23" t="s">
        <v>359</v>
      </c>
      <c r="I3595" s="32" t="s">
        <v>536</v>
      </c>
      <c r="J3595" s="135">
        <v>469</v>
      </c>
      <c r="K3595" s="28">
        <v>0.69723000000000002</v>
      </c>
      <c r="L3595" s="28">
        <f t="shared" si="97"/>
        <v>0.69723000000000002</v>
      </c>
      <c r="O3595" s="77">
        <v>0.65563000000000005</v>
      </c>
      <c r="BF3595" s="106"/>
    </row>
    <row r="3596" spans="1:58" x14ac:dyDescent="0.25">
      <c r="A3596" t="s">
        <v>17</v>
      </c>
      <c r="B3596" s="25">
        <v>2018</v>
      </c>
      <c r="C3596" s="25" t="s">
        <v>3</v>
      </c>
      <c r="D3596" s="25" t="s">
        <v>58</v>
      </c>
      <c r="E3596" s="25" t="s">
        <v>544</v>
      </c>
      <c r="F3596" s="23" t="s">
        <v>359</v>
      </c>
      <c r="G3596" s="23" t="s">
        <v>544</v>
      </c>
      <c r="H3596" s="23" t="s">
        <v>359</v>
      </c>
      <c r="I3596" s="32" t="s">
        <v>536</v>
      </c>
      <c r="J3596" s="135">
        <v>443</v>
      </c>
      <c r="K3596" s="28">
        <v>0.68396999999999997</v>
      </c>
      <c r="L3596" s="28">
        <f t="shared" si="97"/>
        <v>0.68396999999999997</v>
      </c>
      <c r="O3596" s="77">
        <v>0.64424999999999999</v>
      </c>
      <c r="BF3596" s="106"/>
    </row>
    <row r="3597" spans="1:58" x14ac:dyDescent="0.25">
      <c r="A3597" t="s">
        <v>17</v>
      </c>
      <c r="B3597" s="25">
        <v>2019</v>
      </c>
      <c r="C3597" s="25" t="s">
        <v>0</v>
      </c>
      <c r="D3597" s="25" t="s">
        <v>59</v>
      </c>
      <c r="E3597" s="25" t="s">
        <v>544</v>
      </c>
      <c r="F3597" s="23" t="s">
        <v>359</v>
      </c>
      <c r="G3597" s="23" t="s">
        <v>544</v>
      </c>
      <c r="H3597" s="23" t="s">
        <v>359</v>
      </c>
      <c r="I3597" s="32" t="s">
        <v>536</v>
      </c>
      <c r="J3597" s="135">
        <v>426</v>
      </c>
      <c r="K3597" s="28">
        <v>0.69952999999999999</v>
      </c>
      <c r="L3597" s="28">
        <f t="shared" si="97"/>
        <v>0.69952999999999999</v>
      </c>
      <c r="O3597" s="77">
        <v>0.67745999999999995</v>
      </c>
      <c r="BF3597" s="106"/>
    </row>
    <row r="3598" spans="1:58" x14ac:dyDescent="0.25">
      <c r="A3598" t="s">
        <v>17</v>
      </c>
      <c r="B3598" s="25">
        <v>2019</v>
      </c>
      <c r="C3598" s="25" t="s">
        <v>1</v>
      </c>
      <c r="D3598" s="25" t="s">
        <v>60</v>
      </c>
      <c r="E3598" s="25" t="s">
        <v>544</v>
      </c>
      <c r="F3598" s="23" t="s">
        <v>359</v>
      </c>
      <c r="G3598" s="23" t="s">
        <v>544</v>
      </c>
      <c r="H3598" s="23" t="s">
        <v>359</v>
      </c>
      <c r="I3598" s="32" t="s">
        <v>536</v>
      </c>
      <c r="J3598" s="135">
        <v>431</v>
      </c>
      <c r="K3598" s="28">
        <v>0.72158</v>
      </c>
      <c r="L3598" s="28">
        <f t="shared" si="97"/>
        <v>0.72158</v>
      </c>
      <c r="O3598" s="77">
        <v>0.69386000000000003</v>
      </c>
      <c r="BF3598" s="106"/>
    </row>
    <row r="3599" spans="1:58" x14ac:dyDescent="0.25">
      <c r="A3599" t="s">
        <v>17</v>
      </c>
      <c r="B3599" s="25">
        <v>2019</v>
      </c>
      <c r="C3599" s="25" t="s">
        <v>2</v>
      </c>
      <c r="D3599" s="25" t="s">
        <v>61</v>
      </c>
      <c r="E3599" s="25" t="s">
        <v>544</v>
      </c>
      <c r="F3599" s="23" t="s">
        <v>359</v>
      </c>
      <c r="G3599" s="23" t="s">
        <v>544</v>
      </c>
      <c r="H3599" s="23" t="s">
        <v>359</v>
      </c>
      <c r="I3599" s="32" t="s">
        <v>536</v>
      </c>
      <c r="J3599" s="135">
        <v>495</v>
      </c>
      <c r="K3599" s="28">
        <v>0.58586000000000005</v>
      </c>
      <c r="L3599" s="28">
        <f t="shared" si="97"/>
        <v>0.58586000000000005</v>
      </c>
      <c r="O3599" s="77">
        <v>0.68513999999999997</v>
      </c>
      <c r="BF3599" s="106"/>
    </row>
    <row r="3600" spans="1:58" x14ac:dyDescent="0.25">
      <c r="A3600" t="s">
        <v>17</v>
      </c>
      <c r="B3600" s="25">
        <v>2019</v>
      </c>
      <c r="C3600" s="25" t="s">
        <v>3</v>
      </c>
      <c r="D3600" s="25" t="s">
        <v>62</v>
      </c>
      <c r="E3600" s="25" t="s">
        <v>544</v>
      </c>
      <c r="F3600" s="23" t="s">
        <v>359</v>
      </c>
      <c r="G3600" s="23" t="s">
        <v>544</v>
      </c>
      <c r="H3600" s="23" t="s">
        <v>359</v>
      </c>
      <c r="I3600" s="32" t="s">
        <v>536</v>
      </c>
      <c r="J3600" s="135">
        <v>479</v>
      </c>
      <c r="K3600" s="28">
        <v>0.63048000000000004</v>
      </c>
      <c r="L3600" s="28">
        <f t="shared" si="97"/>
        <v>0.63048000000000004</v>
      </c>
      <c r="O3600" s="77">
        <v>0.67325000000000002</v>
      </c>
      <c r="BF3600" s="106"/>
    </row>
    <row r="3601" spans="1:58" x14ac:dyDescent="0.25">
      <c r="A3601" t="s">
        <v>17</v>
      </c>
      <c r="B3601" s="25">
        <v>2020</v>
      </c>
      <c r="C3601" s="25" t="s">
        <v>0</v>
      </c>
      <c r="D3601" s="25" t="s">
        <v>63</v>
      </c>
      <c r="E3601" s="25" t="s">
        <v>544</v>
      </c>
      <c r="F3601" s="23" t="s">
        <v>359</v>
      </c>
      <c r="G3601" s="23" t="s">
        <v>544</v>
      </c>
      <c r="H3601" s="23" t="s">
        <v>359</v>
      </c>
      <c r="I3601" s="32" t="s">
        <v>536</v>
      </c>
      <c r="J3601" s="135">
        <v>445</v>
      </c>
      <c r="K3601" s="28">
        <v>0.53932999999999998</v>
      </c>
      <c r="L3601" s="28">
        <f t="shared" si="97"/>
        <v>0.53932999999999998</v>
      </c>
      <c r="O3601" s="77">
        <v>0.68518000000000001</v>
      </c>
      <c r="BF3601" s="106"/>
    </row>
    <row r="3602" spans="1:58" x14ac:dyDescent="0.25">
      <c r="A3602" t="s">
        <v>17</v>
      </c>
      <c r="B3602" s="25">
        <v>2020</v>
      </c>
      <c r="C3602" s="25" t="s">
        <v>1</v>
      </c>
      <c r="D3602" s="25" t="s">
        <v>64</v>
      </c>
      <c r="E3602" s="25" t="s">
        <v>544</v>
      </c>
      <c r="F3602" s="23" t="s">
        <v>359</v>
      </c>
      <c r="G3602" s="23" t="s">
        <v>544</v>
      </c>
      <c r="H3602" s="32" t="s">
        <v>359</v>
      </c>
      <c r="I3602" s="32" t="s">
        <v>536</v>
      </c>
      <c r="J3602" s="135">
        <v>152</v>
      </c>
      <c r="K3602" s="28">
        <v>0.57237000000000005</v>
      </c>
      <c r="L3602" s="28">
        <f t="shared" si="97"/>
        <v>0.57237000000000005</v>
      </c>
      <c r="O3602" s="77">
        <v>0.67054000000000002</v>
      </c>
      <c r="BF3602" s="106"/>
    </row>
    <row r="3603" spans="1:58" x14ac:dyDescent="0.25">
      <c r="A3603" t="s">
        <v>17</v>
      </c>
      <c r="B3603" s="25">
        <v>2020</v>
      </c>
      <c r="C3603" s="25" t="s">
        <v>2</v>
      </c>
      <c r="D3603" s="25" t="s">
        <v>65</v>
      </c>
      <c r="E3603" s="25" t="s">
        <v>544</v>
      </c>
      <c r="F3603" s="23" t="s">
        <v>359</v>
      </c>
      <c r="G3603" s="23" t="s">
        <v>544</v>
      </c>
      <c r="H3603" s="32" t="s">
        <v>359</v>
      </c>
      <c r="I3603" s="32" t="s">
        <v>536</v>
      </c>
      <c r="J3603" s="135">
        <v>238</v>
      </c>
      <c r="K3603" s="28">
        <v>0.60504000000000002</v>
      </c>
      <c r="L3603" s="28">
        <f t="shared" si="97"/>
        <v>0.60504000000000002</v>
      </c>
      <c r="O3603" s="77">
        <v>0.68157999999999996</v>
      </c>
      <c r="BF3603" s="106"/>
    </row>
    <row r="3604" spans="1:58" x14ac:dyDescent="0.25">
      <c r="A3604" t="s">
        <v>17</v>
      </c>
      <c r="B3604" s="25">
        <v>2020</v>
      </c>
      <c r="C3604" s="25" t="s">
        <v>3</v>
      </c>
      <c r="D3604" s="25" t="s">
        <v>66</v>
      </c>
      <c r="E3604" s="25" t="s">
        <v>544</v>
      </c>
      <c r="F3604" s="23" t="s">
        <v>359</v>
      </c>
      <c r="G3604" s="23" t="s">
        <v>544</v>
      </c>
      <c r="H3604" s="32" t="s">
        <v>359</v>
      </c>
      <c r="I3604" s="32" t="s">
        <v>536</v>
      </c>
      <c r="J3604" s="135">
        <v>378</v>
      </c>
      <c r="K3604" s="28">
        <v>0.60846999999999996</v>
      </c>
      <c r="L3604" s="28">
        <f t="shared" si="97"/>
        <v>0.60846999999999996</v>
      </c>
      <c r="O3604" s="77">
        <v>0.67688999999999999</v>
      </c>
      <c r="BF3604" s="106"/>
    </row>
    <row r="3605" spans="1:58" x14ac:dyDescent="0.25">
      <c r="A3605" t="s">
        <v>17</v>
      </c>
      <c r="B3605" s="25">
        <v>2021</v>
      </c>
      <c r="C3605" s="25" t="s">
        <v>0</v>
      </c>
      <c r="D3605" s="25" t="s">
        <v>67</v>
      </c>
      <c r="E3605" s="25" t="s">
        <v>544</v>
      </c>
      <c r="F3605" s="23" t="s">
        <v>359</v>
      </c>
      <c r="G3605" s="23" t="s">
        <v>544</v>
      </c>
      <c r="H3605" s="32" t="s">
        <v>359</v>
      </c>
      <c r="I3605" s="32" t="s">
        <v>536</v>
      </c>
      <c r="J3605" s="135">
        <v>379</v>
      </c>
      <c r="K3605" s="28">
        <v>0.60950000000000004</v>
      </c>
      <c r="L3605" s="28">
        <f t="shared" si="97"/>
        <v>0.60950000000000004</v>
      </c>
      <c r="O3605" s="77">
        <v>0.72143000000000002</v>
      </c>
      <c r="BF3605" s="106"/>
    </row>
    <row r="3606" spans="1:58" x14ac:dyDescent="0.25">
      <c r="A3606" t="s">
        <v>17</v>
      </c>
      <c r="B3606" s="25">
        <v>2021</v>
      </c>
      <c r="C3606" s="25" t="s">
        <v>1</v>
      </c>
      <c r="D3606" s="25" t="s">
        <v>68</v>
      </c>
      <c r="E3606" s="25" t="s">
        <v>544</v>
      </c>
      <c r="F3606" s="23" t="s">
        <v>359</v>
      </c>
      <c r="G3606" s="23" t="s">
        <v>544</v>
      </c>
      <c r="H3606" s="32" t="s">
        <v>359</v>
      </c>
      <c r="I3606" s="32" t="s">
        <v>536</v>
      </c>
      <c r="J3606" s="135">
        <v>343</v>
      </c>
      <c r="K3606" s="28">
        <v>0.52186999999999995</v>
      </c>
      <c r="L3606" s="28">
        <f t="shared" si="97"/>
        <v>0.52186999999999995</v>
      </c>
      <c r="O3606" s="77">
        <v>0.71777999999999997</v>
      </c>
      <c r="BF3606" s="106"/>
    </row>
    <row r="3607" spans="1:58" x14ac:dyDescent="0.25">
      <c r="A3607" t="s">
        <v>17</v>
      </c>
      <c r="B3607" s="25">
        <v>2021</v>
      </c>
      <c r="C3607" s="25" t="s">
        <v>2</v>
      </c>
      <c r="D3607" s="25" t="s">
        <v>69</v>
      </c>
      <c r="E3607" s="25" t="s">
        <v>544</v>
      </c>
      <c r="F3607" s="23" t="s">
        <v>359</v>
      </c>
      <c r="G3607" s="23" t="s">
        <v>544</v>
      </c>
      <c r="H3607" s="32" t="s">
        <v>359</v>
      </c>
      <c r="I3607" s="32" t="s">
        <v>536</v>
      </c>
      <c r="J3607" s="135">
        <v>343</v>
      </c>
      <c r="K3607" s="28">
        <v>0.46063999999999999</v>
      </c>
      <c r="L3607" s="28">
        <f t="shared" si="97"/>
        <v>0.46063999999999999</v>
      </c>
      <c r="O3607" s="77">
        <v>0.72623000000000004</v>
      </c>
      <c r="BF3607" s="106"/>
    </row>
    <row r="3608" spans="1:58" x14ac:dyDescent="0.25">
      <c r="A3608" t="s">
        <v>17</v>
      </c>
      <c r="B3608" s="25">
        <v>2021</v>
      </c>
      <c r="C3608" s="25" t="s">
        <v>3</v>
      </c>
      <c r="D3608" s="25" t="s">
        <v>70</v>
      </c>
      <c r="E3608" s="25" t="s">
        <v>544</v>
      </c>
      <c r="F3608" s="23" t="s">
        <v>359</v>
      </c>
      <c r="G3608" s="23" t="s">
        <v>544</v>
      </c>
      <c r="H3608" s="32" t="s">
        <v>359</v>
      </c>
      <c r="I3608" s="32" t="s">
        <v>536</v>
      </c>
      <c r="J3608" s="135">
        <v>293</v>
      </c>
      <c r="K3608" s="28">
        <v>0.36176999999999998</v>
      </c>
      <c r="L3608" s="28">
        <f t="shared" si="97"/>
        <v>0.36176999999999998</v>
      </c>
      <c r="O3608" s="77">
        <v>0.70416999999999996</v>
      </c>
      <c r="BF3608" s="106"/>
    </row>
    <row r="3609" spans="1:58" x14ac:dyDescent="0.25">
      <c r="A3609" t="s">
        <v>17</v>
      </c>
      <c r="B3609" s="25">
        <v>2022</v>
      </c>
      <c r="C3609" s="25" t="s">
        <v>0</v>
      </c>
      <c r="D3609" s="25" t="s">
        <v>71</v>
      </c>
      <c r="E3609" s="25" t="s">
        <v>544</v>
      </c>
      <c r="F3609" s="23" t="s">
        <v>359</v>
      </c>
      <c r="G3609" s="23" t="s">
        <v>544</v>
      </c>
      <c r="H3609" s="32" t="s">
        <v>359</v>
      </c>
      <c r="I3609" s="32" t="s">
        <v>536</v>
      </c>
      <c r="J3609" s="135">
        <v>267</v>
      </c>
      <c r="K3609" s="28">
        <v>0.45693</v>
      </c>
      <c r="L3609" s="28">
        <f t="shared" si="97"/>
        <v>0.45693</v>
      </c>
      <c r="O3609" s="77">
        <v>0.71772000000000002</v>
      </c>
      <c r="BF3609" s="106"/>
    </row>
    <row r="3610" spans="1:58" x14ac:dyDescent="0.25">
      <c r="A3610" t="s">
        <v>17</v>
      </c>
      <c r="B3610" s="25">
        <v>2022</v>
      </c>
      <c r="C3610" s="25" t="s">
        <v>1</v>
      </c>
      <c r="D3610" s="25" t="s">
        <v>72</v>
      </c>
      <c r="E3610" s="25" t="s">
        <v>544</v>
      </c>
      <c r="F3610" s="23" t="s">
        <v>359</v>
      </c>
      <c r="G3610" s="23" t="s">
        <v>544</v>
      </c>
      <c r="H3610" s="32" t="s">
        <v>359</v>
      </c>
      <c r="I3610" s="32" t="s">
        <v>536</v>
      </c>
      <c r="J3610" s="135">
        <v>280</v>
      </c>
      <c r="K3610" s="28">
        <v>0.44642999999999999</v>
      </c>
      <c r="L3610" s="28">
        <f t="shared" si="97"/>
        <v>0.44642999999999999</v>
      </c>
      <c r="O3610" s="77">
        <v>0.71509999999999996</v>
      </c>
      <c r="BF3610" s="106"/>
    </row>
    <row r="3611" spans="1:58" x14ac:dyDescent="0.25">
      <c r="A3611" t="s">
        <v>17</v>
      </c>
      <c r="B3611" s="25">
        <v>2022</v>
      </c>
      <c r="C3611" s="25" t="s">
        <v>2</v>
      </c>
      <c r="D3611" s="25" t="s">
        <v>73</v>
      </c>
      <c r="E3611" s="25" t="s">
        <v>544</v>
      </c>
      <c r="F3611" s="23" t="s">
        <v>359</v>
      </c>
      <c r="G3611" s="23" t="s">
        <v>544</v>
      </c>
      <c r="H3611" s="32" t="s">
        <v>359</v>
      </c>
      <c r="I3611" s="32" t="s">
        <v>536</v>
      </c>
      <c r="J3611" s="135">
        <v>286</v>
      </c>
      <c r="K3611" s="28">
        <v>0.50349999999999995</v>
      </c>
      <c r="L3611" s="28">
        <f t="shared" si="97"/>
        <v>0.50349999999999995</v>
      </c>
      <c r="O3611" s="77">
        <v>0.71452000000000004</v>
      </c>
      <c r="BF3611" s="106"/>
    </row>
    <row r="3612" spans="1:58" x14ac:dyDescent="0.25">
      <c r="A3612" t="s">
        <v>17</v>
      </c>
      <c r="B3612" s="25">
        <v>2022</v>
      </c>
      <c r="C3612" s="25" t="s">
        <v>3</v>
      </c>
      <c r="D3612" s="25" t="s">
        <v>493</v>
      </c>
      <c r="E3612" s="25" t="s">
        <v>544</v>
      </c>
      <c r="F3612" s="23" t="s">
        <v>359</v>
      </c>
      <c r="G3612" s="23" t="s">
        <v>544</v>
      </c>
      <c r="H3612" s="32" t="s">
        <v>359</v>
      </c>
      <c r="I3612" s="32" t="s">
        <v>536</v>
      </c>
      <c r="J3612" s="135">
        <v>220</v>
      </c>
      <c r="K3612" s="28">
        <v>0.49091000000000001</v>
      </c>
      <c r="L3612" s="28">
        <f t="shared" si="97"/>
        <v>0.49091000000000001</v>
      </c>
      <c r="O3612" s="77">
        <v>0.68925999999999998</v>
      </c>
      <c r="BF3612" s="106"/>
    </row>
    <row r="3613" spans="1:58" x14ac:dyDescent="0.25">
      <c r="A3613" t="s">
        <v>17</v>
      </c>
      <c r="B3613" s="25">
        <v>2023</v>
      </c>
      <c r="C3613" s="25" t="s">
        <v>0</v>
      </c>
      <c r="D3613" s="25" t="s">
        <v>537</v>
      </c>
      <c r="E3613" s="25" t="s">
        <v>544</v>
      </c>
      <c r="F3613" s="23" t="s">
        <v>359</v>
      </c>
      <c r="G3613" s="23" t="s">
        <v>544</v>
      </c>
      <c r="H3613" s="32" t="s">
        <v>359</v>
      </c>
      <c r="I3613" s="32" t="s">
        <v>536</v>
      </c>
      <c r="J3613" s="135">
        <v>260</v>
      </c>
      <c r="K3613" s="28">
        <v>0.46538000000000002</v>
      </c>
      <c r="L3613" s="28">
        <f t="shared" si="97"/>
        <v>0.46538000000000002</v>
      </c>
      <c r="O3613" s="77">
        <v>0.66224000000000005</v>
      </c>
      <c r="BF3613" s="106"/>
    </row>
    <row r="3614" spans="1:58" x14ac:dyDescent="0.25">
      <c r="A3614" t="s">
        <v>17</v>
      </c>
      <c r="B3614" s="25">
        <v>2018</v>
      </c>
      <c r="C3614" s="25" t="s">
        <v>0</v>
      </c>
      <c r="D3614" s="25" t="s">
        <v>54</v>
      </c>
      <c r="E3614" s="25" t="s">
        <v>160</v>
      </c>
      <c r="F3614" s="23" t="s">
        <v>161</v>
      </c>
      <c r="G3614" s="23" t="s">
        <v>553</v>
      </c>
      <c r="H3614" s="32" t="s">
        <v>365</v>
      </c>
      <c r="I3614" s="32" t="s">
        <v>536</v>
      </c>
      <c r="J3614" s="135">
        <v>70</v>
      </c>
      <c r="K3614" s="28">
        <v>0.47143000000000002</v>
      </c>
      <c r="L3614" s="28">
        <f t="shared" si="97"/>
        <v>0.61446000000000001</v>
      </c>
      <c r="O3614" s="77">
        <v>0.64649000000000001</v>
      </c>
      <c r="BF3614" s="106"/>
    </row>
    <row r="3615" spans="1:58" x14ac:dyDescent="0.25">
      <c r="A3615" t="s">
        <v>17</v>
      </c>
      <c r="B3615" s="25">
        <v>2018</v>
      </c>
      <c r="C3615" s="25" t="s">
        <v>1</v>
      </c>
      <c r="D3615" s="25" t="s">
        <v>56</v>
      </c>
      <c r="E3615" s="25" t="s">
        <v>160</v>
      </c>
      <c r="F3615" s="23" t="s">
        <v>161</v>
      </c>
      <c r="G3615" s="23" t="s">
        <v>553</v>
      </c>
      <c r="H3615" s="32" t="s">
        <v>365</v>
      </c>
      <c r="I3615" s="32" t="s">
        <v>536</v>
      </c>
      <c r="J3615" s="135">
        <v>111</v>
      </c>
      <c r="K3615" s="28">
        <v>0.62161999999999995</v>
      </c>
      <c r="L3615" s="28">
        <f t="shared" si="97"/>
        <v>0.63063000000000002</v>
      </c>
      <c r="O3615" s="77">
        <v>0.66595000000000004</v>
      </c>
      <c r="BF3615" s="106"/>
    </row>
    <row r="3616" spans="1:58" x14ac:dyDescent="0.25">
      <c r="A3616" t="s">
        <v>17</v>
      </c>
      <c r="B3616" s="25">
        <v>2018</v>
      </c>
      <c r="C3616" s="25" t="s">
        <v>2</v>
      </c>
      <c r="D3616" s="25" t="s">
        <v>57</v>
      </c>
      <c r="E3616" s="25" t="s">
        <v>160</v>
      </c>
      <c r="F3616" s="23" t="s">
        <v>161</v>
      </c>
      <c r="G3616" s="23" t="s">
        <v>553</v>
      </c>
      <c r="H3616" s="32" t="s">
        <v>365</v>
      </c>
      <c r="I3616" s="32" t="s">
        <v>536</v>
      </c>
      <c r="J3616" s="135">
        <v>108</v>
      </c>
      <c r="K3616" s="28">
        <v>0.51851999999999998</v>
      </c>
      <c r="L3616" s="28">
        <f t="shared" si="97"/>
        <v>0.60065999999999997</v>
      </c>
      <c r="O3616" s="77">
        <v>0.65563000000000005</v>
      </c>
      <c r="BF3616" s="106"/>
    </row>
    <row r="3617" spans="1:58" x14ac:dyDescent="0.25">
      <c r="A3617" t="s">
        <v>17</v>
      </c>
      <c r="B3617" s="25">
        <v>2018</v>
      </c>
      <c r="C3617" s="25" t="s">
        <v>3</v>
      </c>
      <c r="D3617" s="25" t="s">
        <v>58</v>
      </c>
      <c r="E3617" s="25" t="s">
        <v>160</v>
      </c>
      <c r="F3617" s="23" t="s">
        <v>161</v>
      </c>
      <c r="G3617" s="23" t="s">
        <v>553</v>
      </c>
      <c r="H3617" s="32" t="s">
        <v>365</v>
      </c>
      <c r="I3617" s="32" t="s">
        <v>536</v>
      </c>
      <c r="J3617" s="135">
        <v>73</v>
      </c>
      <c r="K3617" s="28">
        <v>0.67122999999999999</v>
      </c>
      <c r="L3617" s="28">
        <f t="shared" si="97"/>
        <v>0.42753999999999998</v>
      </c>
      <c r="O3617" s="77">
        <v>0.64424999999999999</v>
      </c>
      <c r="BF3617" s="106"/>
    </row>
    <row r="3618" spans="1:58" x14ac:dyDescent="0.25">
      <c r="A3618" t="s">
        <v>17</v>
      </c>
      <c r="B3618" s="25">
        <v>2019</v>
      </c>
      <c r="C3618" s="25" t="s">
        <v>0</v>
      </c>
      <c r="D3618" s="25" t="s">
        <v>59</v>
      </c>
      <c r="E3618" s="25" t="s">
        <v>160</v>
      </c>
      <c r="F3618" s="23" t="s">
        <v>161</v>
      </c>
      <c r="G3618" s="23" t="s">
        <v>553</v>
      </c>
      <c r="H3618" s="32" t="s">
        <v>365</v>
      </c>
      <c r="I3618" s="32" t="s">
        <v>536</v>
      </c>
      <c r="J3618" s="135">
        <v>63</v>
      </c>
      <c r="K3618" s="28">
        <v>0.58730000000000004</v>
      </c>
      <c r="L3618" s="28">
        <f t="shared" si="97"/>
        <v>0.42014000000000001</v>
      </c>
      <c r="O3618" s="77">
        <v>0.67745999999999995</v>
      </c>
      <c r="BF3618" s="106"/>
    </row>
    <row r="3619" spans="1:58" x14ac:dyDescent="0.25">
      <c r="A3619" t="s">
        <v>17</v>
      </c>
      <c r="B3619" s="25">
        <v>2019</v>
      </c>
      <c r="C3619" s="25" t="s">
        <v>1</v>
      </c>
      <c r="D3619" s="25" t="s">
        <v>60</v>
      </c>
      <c r="E3619" s="25" t="s">
        <v>160</v>
      </c>
      <c r="F3619" s="23" t="s">
        <v>161</v>
      </c>
      <c r="G3619" s="23" t="s">
        <v>553</v>
      </c>
      <c r="H3619" s="32" t="s">
        <v>365</v>
      </c>
      <c r="I3619" s="32" t="s">
        <v>536</v>
      </c>
      <c r="J3619" s="135">
        <v>71</v>
      </c>
      <c r="K3619" s="28">
        <v>0.66196999999999995</v>
      </c>
      <c r="L3619" s="28">
        <f t="shared" si="97"/>
        <v>0.61311000000000004</v>
      </c>
      <c r="O3619" s="77">
        <v>0.69386000000000003</v>
      </c>
      <c r="BF3619" s="106"/>
    </row>
    <row r="3620" spans="1:58" x14ac:dyDescent="0.25">
      <c r="A3620" t="s">
        <v>17</v>
      </c>
      <c r="B3620" s="25">
        <v>2019</v>
      </c>
      <c r="C3620" s="25" t="s">
        <v>2</v>
      </c>
      <c r="D3620" s="25" t="s">
        <v>61</v>
      </c>
      <c r="E3620" s="25" t="s">
        <v>160</v>
      </c>
      <c r="F3620" s="23" t="s">
        <v>161</v>
      </c>
      <c r="G3620" s="23" t="s">
        <v>553</v>
      </c>
      <c r="H3620" s="32" t="s">
        <v>365</v>
      </c>
      <c r="I3620" s="32" t="s">
        <v>536</v>
      </c>
      <c r="J3620" s="135">
        <v>85</v>
      </c>
      <c r="K3620" s="28">
        <v>0.65881999999999996</v>
      </c>
      <c r="L3620" s="28">
        <f t="shared" si="97"/>
        <v>0.69257000000000002</v>
      </c>
      <c r="O3620" s="77">
        <v>0.68513999999999997</v>
      </c>
      <c r="BF3620" s="106"/>
    </row>
    <row r="3621" spans="1:58" x14ac:dyDescent="0.25">
      <c r="A3621" t="s">
        <v>17</v>
      </c>
      <c r="B3621" s="25">
        <v>2019</v>
      </c>
      <c r="C3621" s="25" t="s">
        <v>3</v>
      </c>
      <c r="D3621" s="25" t="s">
        <v>62</v>
      </c>
      <c r="E3621" s="25" t="s">
        <v>160</v>
      </c>
      <c r="F3621" s="23" t="s">
        <v>161</v>
      </c>
      <c r="G3621" s="23" t="s">
        <v>553</v>
      </c>
      <c r="H3621" s="32" t="s">
        <v>365</v>
      </c>
      <c r="I3621" s="32" t="s">
        <v>536</v>
      </c>
      <c r="J3621" s="135">
        <v>59</v>
      </c>
      <c r="K3621" s="28">
        <v>0.86441000000000001</v>
      </c>
      <c r="L3621" s="28">
        <f t="shared" si="97"/>
        <v>0.67213000000000001</v>
      </c>
      <c r="O3621" s="77">
        <v>0.67325000000000002</v>
      </c>
      <c r="BF3621" s="106"/>
    </row>
    <row r="3622" spans="1:58" x14ac:dyDescent="0.25">
      <c r="A3622" t="s">
        <v>17</v>
      </c>
      <c r="B3622" s="25">
        <v>2020</v>
      </c>
      <c r="C3622" s="25" t="s">
        <v>0</v>
      </c>
      <c r="D3622" s="25" t="s">
        <v>63</v>
      </c>
      <c r="E3622" s="25" t="s">
        <v>160</v>
      </c>
      <c r="F3622" s="23" t="s">
        <v>161</v>
      </c>
      <c r="G3622" s="23" t="s">
        <v>553</v>
      </c>
      <c r="H3622" s="32" t="s">
        <v>365</v>
      </c>
      <c r="I3622" s="32" t="s">
        <v>536</v>
      </c>
      <c r="J3622" s="135">
        <v>58</v>
      </c>
      <c r="K3622" s="28">
        <v>0.70689999999999997</v>
      </c>
      <c r="L3622" s="28">
        <f t="shared" si="97"/>
        <v>0.64173000000000002</v>
      </c>
      <c r="O3622" s="77">
        <v>0.68518000000000001</v>
      </c>
      <c r="BF3622" s="106"/>
    </row>
    <row r="3623" spans="1:58" x14ac:dyDescent="0.25">
      <c r="A3623" t="s">
        <v>17</v>
      </c>
      <c r="B3623" s="25">
        <v>2020</v>
      </c>
      <c r="C3623" s="25" t="s">
        <v>1</v>
      </c>
      <c r="D3623" s="25" t="s">
        <v>64</v>
      </c>
      <c r="E3623" s="25" t="s">
        <v>160</v>
      </c>
      <c r="F3623" s="23" t="s">
        <v>161</v>
      </c>
      <c r="G3623" s="23" t="s">
        <v>553</v>
      </c>
      <c r="H3623" s="32" t="s">
        <v>365</v>
      </c>
      <c r="I3623" s="32" t="s">
        <v>536</v>
      </c>
      <c r="J3623" s="135">
        <v>46</v>
      </c>
      <c r="K3623" s="28">
        <v>0.65217000000000003</v>
      </c>
      <c r="L3623" s="28">
        <f t="shared" si="97"/>
        <v>0.72535000000000005</v>
      </c>
      <c r="O3623" s="77">
        <v>0.67054000000000002</v>
      </c>
      <c r="BF3623" s="106"/>
    </row>
    <row r="3624" spans="1:58" x14ac:dyDescent="0.25">
      <c r="A3624" t="s">
        <v>17</v>
      </c>
      <c r="B3624" s="25">
        <v>2020</v>
      </c>
      <c r="C3624" s="25" t="s">
        <v>2</v>
      </c>
      <c r="D3624" s="25" t="s">
        <v>65</v>
      </c>
      <c r="E3624" s="25" t="s">
        <v>160</v>
      </c>
      <c r="F3624" s="23" t="s">
        <v>161</v>
      </c>
      <c r="G3624" s="23" t="s">
        <v>553</v>
      </c>
      <c r="H3624" s="32" t="s">
        <v>365</v>
      </c>
      <c r="I3624" s="32" t="s">
        <v>536</v>
      </c>
      <c r="J3624" s="135">
        <v>64</v>
      </c>
      <c r="K3624" s="28">
        <v>0.60936999999999997</v>
      </c>
      <c r="L3624" s="28">
        <f t="shared" si="97"/>
        <v>0.75111000000000006</v>
      </c>
      <c r="O3624" s="77">
        <v>0.68157999999999996</v>
      </c>
      <c r="BF3624" s="106"/>
    </row>
    <row r="3625" spans="1:58" x14ac:dyDescent="0.25">
      <c r="A3625" t="s">
        <v>17</v>
      </c>
      <c r="B3625" s="25">
        <v>2020</v>
      </c>
      <c r="C3625" s="25" t="s">
        <v>3</v>
      </c>
      <c r="D3625" s="25" t="s">
        <v>66</v>
      </c>
      <c r="E3625" s="25" t="s">
        <v>160</v>
      </c>
      <c r="F3625" s="23" t="s">
        <v>161</v>
      </c>
      <c r="G3625" s="23" t="s">
        <v>553</v>
      </c>
      <c r="H3625" s="32" t="s">
        <v>365</v>
      </c>
      <c r="I3625" s="32" t="s">
        <v>536</v>
      </c>
      <c r="J3625" s="135">
        <v>65</v>
      </c>
      <c r="K3625" s="28">
        <v>0.55384999999999995</v>
      </c>
      <c r="L3625" s="28">
        <f t="shared" si="97"/>
        <v>0.70706999999999998</v>
      </c>
      <c r="O3625" s="77">
        <v>0.67688999999999999</v>
      </c>
      <c r="BF3625" s="106"/>
    </row>
    <row r="3626" spans="1:58" x14ac:dyDescent="0.25">
      <c r="A3626" t="s">
        <v>17</v>
      </c>
      <c r="B3626" s="25">
        <v>2021</v>
      </c>
      <c r="C3626" s="25" t="s">
        <v>0</v>
      </c>
      <c r="D3626" s="25" t="s">
        <v>67</v>
      </c>
      <c r="E3626" s="25" t="s">
        <v>160</v>
      </c>
      <c r="F3626" s="23" t="s">
        <v>161</v>
      </c>
      <c r="G3626" s="23" t="s">
        <v>553</v>
      </c>
      <c r="H3626" s="32" t="s">
        <v>365</v>
      </c>
      <c r="I3626" s="32" t="s">
        <v>536</v>
      </c>
      <c r="J3626" s="135">
        <v>56</v>
      </c>
      <c r="K3626" s="28">
        <v>0.58928999999999998</v>
      </c>
      <c r="L3626" s="28">
        <f t="shared" si="97"/>
        <v>0.69294999999999995</v>
      </c>
      <c r="O3626" s="77">
        <v>0.72143000000000002</v>
      </c>
      <c r="BF3626" s="106"/>
    </row>
    <row r="3627" spans="1:58" x14ac:dyDescent="0.25">
      <c r="A3627" t="s">
        <v>17</v>
      </c>
      <c r="B3627" s="25">
        <v>2021</v>
      </c>
      <c r="C3627" s="25" t="s">
        <v>1</v>
      </c>
      <c r="D3627" s="25" t="s">
        <v>68</v>
      </c>
      <c r="E3627" s="25" t="s">
        <v>160</v>
      </c>
      <c r="F3627" s="23" t="s">
        <v>161</v>
      </c>
      <c r="G3627" s="23" t="s">
        <v>553</v>
      </c>
      <c r="H3627" s="32" t="s">
        <v>365</v>
      </c>
      <c r="I3627" s="32" t="s">
        <v>536</v>
      </c>
      <c r="J3627" s="135">
        <v>60</v>
      </c>
      <c r="K3627" s="28">
        <v>0.46666999999999997</v>
      </c>
      <c r="L3627" s="28">
        <f t="shared" si="97"/>
        <v>0.67698000000000003</v>
      </c>
      <c r="O3627" s="77">
        <v>0.71777999999999997</v>
      </c>
      <c r="BF3627" s="106"/>
    </row>
    <row r="3628" spans="1:58" x14ac:dyDescent="0.25">
      <c r="A3628" t="s">
        <v>17</v>
      </c>
      <c r="B3628" s="25">
        <v>2021</v>
      </c>
      <c r="C3628" s="25" t="s">
        <v>2</v>
      </c>
      <c r="D3628" s="25" t="s">
        <v>69</v>
      </c>
      <c r="E3628" s="25" t="s">
        <v>160</v>
      </c>
      <c r="F3628" s="23" t="s">
        <v>161</v>
      </c>
      <c r="G3628" s="23" t="s">
        <v>553</v>
      </c>
      <c r="H3628" s="32" t="s">
        <v>365</v>
      </c>
      <c r="I3628" s="32" t="s">
        <v>536</v>
      </c>
      <c r="J3628" s="135">
        <v>76</v>
      </c>
      <c r="K3628" s="28">
        <v>0.69737000000000005</v>
      </c>
      <c r="L3628" s="28">
        <f t="shared" si="97"/>
        <v>0.78369</v>
      </c>
      <c r="O3628" s="77">
        <v>0.72623000000000004</v>
      </c>
      <c r="BF3628" s="106"/>
    </row>
    <row r="3629" spans="1:58" x14ac:dyDescent="0.25">
      <c r="A3629" t="s">
        <v>17</v>
      </c>
      <c r="B3629" s="25">
        <v>2021</v>
      </c>
      <c r="C3629" s="25" t="s">
        <v>3</v>
      </c>
      <c r="D3629" s="25" t="s">
        <v>70</v>
      </c>
      <c r="E3629" s="25" t="s">
        <v>160</v>
      </c>
      <c r="F3629" s="23" t="s">
        <v>161</v>
      </c>
      <c r="G3629" s="23" t="s">
        <v>553</v>
      </c>
      <c r="H3629" s="32" t="s">
        <v>365</v>
      </c>
      <c r="I3629" s="32" t="s">
        <v>536</v>
      </c>
      <c r="J3629" s="135">
        <v>55</v>
      </c>
      <c r="K3629" s="28">
        <v>0.34544999999999998</v>
      </c>
      <c r="L3629" s="28">
        <f t="shared" si="97"/>
        <v>0.75478000000000001</v>
      </c>
      <c r="O3629" s="77">
        <v>0.70416999999999996</v>
      </c>
      <c r="BF3629" s="106"/>
    </row>
    <row r="3630" spans="1:58" x14ac:dyDescent="0.25">
      <c r="A3630" t="s">
        <v>17</v>
      </c>
      <c r="B3630" s="25">
        <v>2022</v>
      </c>
      <c r="C3630" s="25" t="s">
        <v>0</v>
      </c>
      <c r="D3630" s="25" t="s">
        <v>71</v>
      </c>
      <c r="E3630" s="25" t="s">
        <v>160</v>
      </c>
      <c r="F3630" s="23" t="s">
        <v>161</v>
      </c>
      <c r="G3630" s="23" t="s">
        <v>553</v>
      </c>
      <c r="H3630" s="32" t="s">
        <v>365</v>
      </c>
      <c r="I3630" s="32" t="s">
        <v>536</v>
      </c>
      <c r="J3630" s="135">
        <v>58</v>
      </c>
      <c r="K3630" s="28">
        <v>0.81033999999999995</v>
      </c>
      <c r="L3630" s="28">
        <f t="shared" si="97"/>
        <v>0.83279999999999998</v>
      </c>
      <c r="O3630" s="77">
        <v>0.71772000000000002</v>
      </c>
      <c r="BF3630" s="106"/>
    </row>
    <row r="3631" spans="1:58" x14ac:dyDescent="0.25">
      <c r="A3631" t="s">
        <v>17</v>
      </c>
      <c r="B3631" s="25">
        <v>2022</v>
      </c>
      <c r="C3631" s="25" t="s">
        <v>1</v>
      </c>
      <c r="D3631" s="25" t="s">
        <v>72</v>
      </c>
      <c r="E3631" s="25" t="s">
        <v>160</v>
      </c>
      <c r="F3631" s="23" t="s">
        <v>161</v>
      </c>
      <c r="G3631" s="23" t="s">
        <v>553</v>
      </c>
      <c r="H3631" s="32" t="s">
        <v>365</v>
      </c>
      <c r="I3631" s="32" t="s">
        <v>536</v>
      </c>
      <c r="J3631" s="135">
        <v>63</v>
      </c>
      <c r="K3631" s="28">
        <v>0.22222</v>
      </c>
      <c r="L3631" s="28">
        <f t="shared" si="97"/>
        <v>0.62209000000000003</v>
      </c>
      <c r="O3631" s="77">
        <v>0.71509999999999996</v>
      </c>
      <c r="BF3631" s="106"/>
    </row>
    <row r="3632" spans="1:58" x14ac:dyDescent="0.25">
      <c r="A3632" t="s">
        <v>17</v>
      </c>
      <c r="B3632" s="25">
        <v>2022</v>
      </c>
      <c r="C3632" s="25" t="s">
        <v>2</v>
      </c>
      <c r="D3632" s="25" t="s">
        <v>73</v>
      </c>
      <c r="E3632" s="25" t="s">
        <v>160</v>
      </c>
      <c r="F3632" s="23" t="s">
        <v>161</v>
      </c>
      <c r="G3632" s="23" t="s">
        <v>553</v>
      </c>
      <c r="H3632" s="32" t="s">
        <v>365</v>
      </c>
      <c r="I3632" s="32" t="s">
        <v>536</v>
      </c>
      <c r="J3632" s="135">
        <v>81</v>
      </c>
      <c r="K3632" s="28">
        <v>0.56789999999999996</v>
      </c>
      <c r="L3632" s="28">
        <f t="shared" si="97"/>
        <v>0.65203</v>
      </c>
      <c r="O3632" s="77">
        <v>0.71452000000000004</v>
      </c>
      <c r="BF3632" s="106"/>
    </row>
    <row r="3633" spans="1:58" x14ac:dyDescent="0.25">
      <c r="A3633" t="s">
        <v>17</v>
      </c>
      <c r="B3633" s="25">
        <v>2022</v>
      </c>
      <c r="C3633" s="25" t="s">
        <v>3</v>
      </c>
      <c r="D3633" s="25" t="s">
        <v>493</v>
      </c>
      <c r="E3633" s="25" t="s">
        <v>160</v>
      </c>
      <c r="F3633" s="23" t="s">
        <v>161</v>
      </c>
      <c r="G3633" s="23" t="s">
        <v>553</v>
      </c>
      <c r="H3633" s="32" t="s">
        <v>365</v>
      </c>
      <c r="I3633" s="32" t="s">
        <v>536</v>
      </c>
      <c r="J3633" s="135">
        <v>74</v>
      </c>
      <c r="K3633" s="28">
        <v>0.66215999999999997</v>
      </c>
      <c r="L3633" s="28">
        <f t="shared" si="97"/>
        <v>0.78451000000000004</v>
      </c>
      <c r="O3633" s="77">
        <v>0.68925999999999998</v>
      </c>
      <c r="BF3633" s="106"/>
    </row>
    <row r="3634" spans="1:58" x14ac:dyDescent="0.25">
      <c r="A3634" t="s">
        <v>17</v>
      </c>
      <c r="B3634" s="25">
        <v>2023</v>
      </c>
      <c r="C3634" s="25" t="s">
        <v>0</v>
      </c>
      <c r="D3634" s="25" t="s">
        <v>537</v>
      </c>
      <c r="E3634" s="25" t="s">
        <v>160</v>
      </c>
      <c r="F3634" s="23" t="s">
        <v>161</v>
      </c>
      <c r="G3634" s="23" t="s">
        <v>553</v>
      </c>
      <c r="H3634" s="32" t="s">
        <v>365</v>
      </c>
      <c r="I3634" s="32" t="s">
        <v>536</v>
      </c>
      <c r="J3634" s="135">
        <v>71</v>
      </c>
      <c r="K3634" s="28">
        <v>0.67605999999999999</v>
      </c>
      <c r="L3634" s="28">
        <f t="shared" si="97"/>
        <v>0.76190000000000002</v>
      </c>
      <c r="O3634" s="77">
        <v>0.66224000000000005</v>
      </c>
      <c r="BF3634" s="106"/>
    </row>
    <row r="3635" spans="1:58" x14ac:dyDescent="0.25">
      <c r="A3635" t="s">
        <v>17</v>
      </c>
      <c r="B3635" s="25">
        <v>2018</v>
      </c>
      <c r="C3635" s="25" t="s">
        <v>0</v>
      </c>
      <c r="D3635" s="25" t="s">
        <v>54</v>
      </c>
      <c r="E3635" s="25" t="s">
        <v>162</v>
      </c>
      <c r="F3635" s="23" t="s">
        <v>163</v>
      </c>
      <c r="G3635" s="23" t="s">
        <v>551</v>
      </c>
      <c r="H3635" s="32" t="s">
        <v>360</v>
      </c>
      <c r="I3635" s="32" t="s">
        <v>536</v>
      </c>
      <c r="J3635" s="135">
        <v>108</v>
      </c>
      <c r="K3635" s="28">
        <v>0.69443999999999995</v>
      </c>
      <c r="L3635" s="28">
        <f t="shared" si="97"/>
        <v>0.59</v>
      </c>
      <c r="O3635" s="77">
        <v>0.64649000000000001</v>
      </c>
      <c r="BF3635" s="106"/>
    </row>
    <row r="3636" spans="1:58" x14ac:dyDescent="0.25">
      <c r="A3636" t="s">
        <v>17</v>
      </c>
      <c r="B3636" s="25">
        <v>2018</v>
      </c>
      <c r="C3636" s="25" t="s">
        <v>1</v>
      </c>
      <c r="D3636" s="25" t="s">
        <v>56</v>
      </c>
      <c r="E3636" s="25" t="s">
        <v>162</v>
      </c>
      <c r="F3636" s="23" t="s">
        <v>163</v>
      </c>
      <c r="G3636" s="23" t="s">
        <v>551</v>
      </c>
      <c r="H3636" s="32" t="s">
        <v>360</v>
      </c>
      <c r="I3636" s="32" t="s">
        <v>536</v>
      </c>
      <c r="J3636" s="135">
        <v>129</v>
      </c>
      <c r="K3636" s="28">
        <v>0.68991999999999998</v>
      </c>
      <c r="L3636" s="28">
        <f t="shared" si="97"/>
        <v>0.65473000000000003</v>
      </c>
      <c r="O3636" s="77">
        <v>0.66595000000000004</v>
      </c>
      <c r="BF3636" s="106"/>
    </row>
    <row r="3637" spans="1:58" x14ac:dyDescent="0.25">
      <c r="A3637" t="s">
        <v>17</v>
      </c>
      <c r="B3637" s="25">
        <v>2018</v>
      </c>
      <c r="C3637" s="25" t="s">
        <v>2</v>
      </c>
      <c r="D3637" s="25" t="s">
        <v>57</v>
      </c>
      <c r="E3637" s="25" t="s">
        <v>162</v>
      </c>
      <c r="F3637" s="23" t="s">
        <v>163</v>
      </c>
      <c r="G3637" s="23" t="s">
        <v>551</v>
      </c>
      <c r="H3637" s="32" t="s">
        <v>360</v>
      </c>
      <c r="I3637" s="32" t="s">
        <v>536</v>
      </c>
      <c r="J3637" s="135">
        <v>136</v>
      </c>
      <c r="K3637" s="28">
        <v>0.68381999999999998</v>
      </c>
      <c r="L3637" s="28">
        <f t="shared" si="97"/>
        <v>0.63888999999999996</v>
      </c>
      <c r="O3637" s="77">
        <v>0.65563000000000005</v>
      </c>
      <c r="BF3637" s="106"/>
    </row>
    <row r="3638" spans="1:58" x14ac:dyDescent="0.25">
      <c r="A3638" t="s">
        <v>17</v>
      </c>
      <c r="B3638" s="25">
        <v>2018</v>
      </c>
      <c r="C3638" s="25" t="s">
        <v>3</v>
      </c>
      <c r="D3638" s="25" t="s">
        <v>58</v>
      </c>
      <c r="E3638" s="25" t="s">
        <v>162</v>
      </c>
      <c r="F3638" s="23" t="s">
        <v>163</v>
      </c>
      <c r="G3638" s="23" t="s">
        <v>551</v>
      </c>
      <c r="H3638" s="32" t="s">
        <v>360</v>
      </c>
      <c r="I3638" s="32" t="s">
        <v>536</v>
      </c>
      <c r="J3638" s="135">
        <v>127</v>
      </c>
      <c r="K3638" s="28">
        <v>0.66142000000000001</v>
      </c>
      <c r="L3638" s="28">
        <f t="shared" si="97"/>
        <v>0.57955000000000001</v>
      </c>
      <c r="O3638" s="77">
        <v>0.64424999999999999</v>
      </c>
      <c r="BF3638" s="106"/>
    </row>
    <row r="3639" spans="1:58" x14ac:dyDescent="0.25">
      <c r="A3639" t="s">
        <v>17</v>
      </c>
      <c r="B3639" s="25">
        <v>2019</v>
      </c>
      <c r="C3639" s="25" t="s">
        <v>0</v>
      </c>
      <c r="D3639" s="25" t="s">
        <v>59</v>
      </c>
      <c r="E3639" s="25" t="s">
        <v>162</v>
      </c>
      <c r="F3639" s="23" t="s">
        <v>163</v>
      </c>
      <c r="G3639" s="23" t="s">
        <v>551</v>
      </c>
      <c r="H3639" s="32" t="s">
        <v>360</v>
      </c>
      <c r="I3639" s="32" t="s">
        <v>536</v>
      </c>
      <c r="J3639" s="135">
        <v>125</v>
      </c>
      <c r="K3639" s="28">
        <v>0.80800000000000005</v>
      </c>
      <c r="L3639" s="28">
        <f t="shared" si="97"/>
        <v>0.65839000000000003</v>
      </c>
      <c r="O3639" s="77">
        <v>0.67745999999999995</v>
      </c>
      <c r="BF3639" s="106"/>
    </row>
    <row r="3640" spans="1:58" x14ac:dyDescent="0.25">
      <c r="A3640" t="s">
        <v>17</v>
      </c>
      <c r="B3640" s="25">
        <v>2019</v>
      </c>
      <c r="C3640" s="25" t="s">
        <v>1</v>
      </c>
      <c r="D3640" s="25" t="s">
        <v>60</v>
      </c>
      <c r="E3640" s="25" t="s">
        <v>162</v>
      </c>
      <c r="F3640" s="23" t="s">
        <v>163</v>
      </c>
      <c r="G3640" s="23" t="s">
        <v>551</v>
      </c>
      <c r="H3640" s="32" t="s">
        <v>360</v>
      </c>
      <c r="I3640" s="32" t="s">
        <v>536</v>
      </c>
      <c r="J3640" s="135">
        <v>118</v>
      </c>
      <c r="K3640" s="28">
        <v>0.80508000000000002</v>
      </c>
      <c r="L3640" s="28">
        <f t="shared" si="97"/>
        <v>0.68208999999999997</v>
      </c>
      <c r="O3640" s="77">
        <v>0.69386000000000003</v>
      </c>
      <c r="BF3640" s="106"/>
    </row>
    <row r="3641" spans="1:58" x14ac:dyDescent="0.25">
      <c r="A3641" t="s">
        <v>17</v>
      </c>
      <c r="B3641" s="25">
        <v>2019</v>
      </c>
      <c r="C3641" s="25" t="s">
        <v>2</v>
      </c>
      <c r="D3641" s="25" t="s">
        <v>61</v>
      </c>
      <c r="E3641" s="25" t="s">
        <v>162</v>
      </c>
      <c r="F3641" s="23" t="s">
        <v>163</v>
      </c>
      <c r="G3641" s="23" t="s">
        <v>551</v>
      </c>
      <c r="H3641" s="32" t="s">
        <v>360</v>
      </c>
      <c r="I3641" s="32" t="s">
        <v>536</v>
      </c>
      <c r="J3641" s="135">
        <v>132</v>
      </c>
      <c r="K3641" s="28">
        <v>0.80303000000000002</v>
      </c>
      <c r="L3641" s="28">
        <f t="shared" si="97"/>
        <v>0.71253999999999995</v>
      </c>
      <c r="O3641" s="77">
        <v>0.68513999999999997</v>
      </c>
      <c r="BF3641" s="106"/>
    </row>
    <row r="3642" spans="1:58" x14ac:dyDescent="0.25">
      <c r="A3642" t="s">
        <v>17</v>
      </c>
      <c r="B3642" s="25">
        <v>2019</v>
      </c>
      <c r="C3642" s="25" t="s">
        <v>3</v>
      </c>
      <c r="D3642" s="25" t="s">
        <v>62</v>
      </c>
      <c r="E3642" s="25" t="s">
        <v>162</v>
      </c>
      <c r="F3642" s="23" t="s">
        <v>163</v>
      </c>
      <c r="G3642" s="23" t="s">
        <v>551</v>
      </c>
      <c r="H3642" s="32" t="s">
        <v>360</v>
      </c>
      <c r="I3642" s="32" t="s">
        <v>536</v>
      </c>
      <c r="J3642" s="135">
        <v>115</v>
      </c>
      <c r="K3642" s="28">
        <v>0.87826000000000004</v>
      </c>
      <c r="L3642" s="28">
        <f t="shared" si="97"/>
        <v>0.69679000000000002</v>
      </c>
      <c r="O3642" s="77">
        <v>0.67325000000000002</v>
      </c>
      <c r="BF3642" s="106"/>
    </row>
    <row r="3643" spans="1:58" x14ac:dyDescent="0.25">
      <c r="A3643" t="s">
        <v>17</v>
      </c>
      <c r="B3643" s="25">
        <v>2020</v>
      </c>
      <c r="C3643" s="25" t="s">
        <v>0</v>
      </c>
      <c r="D3643" s="25" t="s">
        <v>63</v>
      </c>
      <c r="E3643" s="25" t="s">
        <v>162</v>
      </c>
      <c r="F3643" s="23" t="s">
        <v>163</v>
      </c>
      <c r="G3643" s="23" t="s">
        <v>551</v>
      </c>
      <c r="H3643" s="32" t="s">
        <v>360</v>
      </c>
      <c r="I3643" s="32" t="s">
        <v>536</v>
      </c>
      <c r="J3643" s="135">
        <v>133</v>
      </c>
      <c r="K3643" s="28">
        <v>0.84962000000000004</v>
      </c>
      <c r="L3643" s="28">
        <f t="shared" si="97"/>
        <v>0.71228000000000002</v>
      </c>
      <c r="O3643" s="77">
        <v>0.68518000000000001</v>
      </c>
      <c r="BF3643" s="106"/>
    </row>
    <row r="3644" spans="1:58" x14ac:dyDescent="0.25">
      <c r="A3644" t="s">
        <v>17</v>
      </c>
      <c r="B3644" s="25">
        <v>2020</v>
      </c>
      <c r="C3644" s="25" t="s">
        <v>1</v>
      </c>
      <c r="D3644" s="25" t="s">
        <v>64</v>
      </c>
      <c r="E3644" s="25" t="s">
        <v>162</v>
      </c>
      <c r="F3644" s="23" t="s">
        <v>163</v>
      </c>
      <c r="G3644" s="23" t="s">
        <v>551</v>
      </c>
      <c r="H3644" s="32" t="s">
        <v>360</v>
      </c>
      <c r="I3644" s="32" t="s">
        <v>536</v>
      </c>
      <c r="J3644" s="135">
        <v>63</v>
      </c>
      <c r="K3644" s="28">
        <v>0.71428999999999998</v>
      </c>
      <c r="L3644" s="28">
        <f t="shared" si="97"/>
        <v>0.72923000000000004</v>
      </c>
      <c r="O3644" s="77">
        <v>0.67054000000000002</v>
      </c>
      <c r="BF3644" s="106"/>
    </row>
    <row r="3645" spans="1:58" x14ac:dyDescent="0.25">
      <c r="A3645" t="s">
        <v>17</v>
      </c>
      <c r="B3645" s="25">
        <v>2020</v>
      </c>
      <c r="C3645" s="25" t="s">
        <v>2</v>
      </c>
      <c r="D3645" s="25" t="s">
        <v>65</v>
      </c>
      <c r="E3645" s="25" t="s">
        <v>162</v>
      </c>
      <c r="F3645" s="23" t="s">
        <v>163</v>
      </c>
      <c r="G3645" s="23" t="s">
        <v>551</v>
      </c>
      <c r="H3645" s="32" t="s">
        <v>360</v>
      </c>
      <c r="I3645" s="32" t="s">
        <v>536</v>
      </c>
      <c r="J3645" s="135">
        <v>90</v>
      </c>
      <c r="K3645" s="28">
        <v>0.8</v>
      </c>
      <c r="L3645" s="28">
        <f t="shared" si="97"/>
        <v>0.61319000000000001</v>
      </c>
      <c r="O3645" s="77">
        <v>0.68157999999999996</v>
      </c>
      <c r="BF3645" s="106"/>
    </row>
    <row r="3646" spans="1:58" x14ac:dyDescent="0.25">
      <c r="A3646" t="s">
        <v>17</v>
      </c>
      <c r="B3646" s="25">
        <v>2020</v>
      </c>
      <c r="C3646" s="25" t="s">
        <v>3</v>
      </c>
      <c r="D3646" s="25" t="s">
        <v>66</v>
      </c>
      <c r="E3646" s="25" t="s">
        <v>162</v>
      </c>
      <c r="F3646" s="23" t="s">
        <v>163</v>
      </c>
      <c r="G3646" s="23" t="s">
        <v>551</v>
      </c>
      <c r="H3646" s="32" t="s">
        <v>360</v>
      </c>
      <c r="I3646" s="32" t="s">
        <v>536</v>
      </c>
      <c r="J3646" s="135">
        <v>120</v>
      </c>
      <c r="K3646" s="28">
        <v>0.76666999999999996</v>
      </c>
      <c r="L3646" s="28">
        <f t="shared" si="97"/>
        <v>0.62412999999999996</v>
      </c>
      <c r="O3646" s="77">
        <v>0.67688999999999999</v>
      </c>
      <c r="BF3646" s="106"/>
    </row>
    <row r="3647" spans="1:58" x14ac:dyDescent="0.25">
      <c r="A3647" t="s">
        <v>17</v>
      </c>
      <c r="B3647" s="25">
        <v>2021</v>
      </c>
      <c r="C3647" s="25" t="s">
        <v>0</v>
      </c>
      <c r="D3647" s="25" t="s">
        <v>67</v>
      </c>
      <c r="E3647" s="25" t="s">
        <v>162</v>
      </c>
      <c r="F3647" s="23" t="s">
        <v>163</v>
      </c>
      <c r="G3647" s="23" t="s">
        <v>551</v>
      </c>
      <c r="H3647" s="32" t="s">
        <v>360</v>
      </c>
      <c r="I3647" s="32" t="s">
        <v>536</v>
      </c>
      <c r="J3647" s="135">
        <v>106</v>
      </c>
      <c r="K3647" s="28">
        <v>0.73585</v>
      </c>
      <c r="L3647" s="28">
        <f t="shared" si="97"/>
        <v>0.71043000000000001</v>
      </c>
      <c r="O3647" s="77">
        <v>0.72143000000000002</v>
      </c>
      <c r="BF3647" s="106"/>
    </row>
    <row r="3648" spans="1:58" x14ac:dyDescent="0.25">
      <c r="A3648" t="s">
        <v>17</v>
      </c>
      <c r="B3648" s="25">
        <v>2021</v>
      </c>
      <c r="C3648" s="25" t="s">
        <v>1</v>
      </c>
      <c r="D3648" s="25" t="s">
        <v>68</v>
      </c>
      <c r="E3648" s="25" t="s">
        <v>162</v>
      </c>
      <c r="F3648" s="23" t="s">
        <v>163</v>
      </c>
      <c r="G3648" s="23" t="s">
        <v>551</v>
      </c>
      <c r="H3648" s="32" t="s">
        <v>360</v>
      </c>
      <c r="I3648" s="32" t="s">
        <v>536</v>
      </c>
      <c r="J3648" s="135">
        <v>111</v>
      </c>
      <c r="K3648" s="28">
        <v>0.77476999999999996</v>
      </c>
      <c r="L3648" s="28">
        <f t="shared" si="97"/>
        <v>0.71755999999999998</v>
      </c>
      <c r="O3648" s="77">
        <v>0.71777999999999997</v>
      </c>
      <c r="BF3648" s="106"/>
    </row>
    <row r="3649" spans="1:58" x14ac:dyDescent="0.25">
      <c r="A3649" t="s">
        <v>17</v>
      </c>
      <c r="B3649" s="25">
        <v>2021</v>
      </c>
      <c r="C3649" s="25" t="s">
        <v>2</v>
      </c>
      <c r="D3649" s="25" t="s">
        <v>69</v>
      </c>
      <c r="E3649" s="25" t="s">
        <v>162</v>
      </c>
      <c r="F3649" s="23" t="s">
        <v>163</v>
      </c>
      <c r="G3649" s="23" t="s">
        <v>551</v>
      </c>
      <c r="H3649" s="32" t="s">
        <v>360</v>
      </c>
      <c r="I3649" s="32" t="s">
        <v>536</v>
      </c>
      <c r="J3649" s="135">
        <v>129</v>
      </c>
      <c r="K3649" s="28">
        <v>0.72092999999999996</v>
      </c>
      <c r="L3649" s="28">
        <f t="shared" si="97"/>
        <v>0.74646000000000001</v>
      </c>
      <c r="O3649" s="77">
        <v>0.72623000000000004</v>
      </c>
      <c r="BF3649" s="106"/>
    </row>
    <row r="3650" spans="1:58" x14ac:dyDescent="0.25">
      <c r="A3650" t="s">
        <v>17</v>
      </c>
      <c r="B3650" s="25">
        <v>2021</v>
      </c>
      <c r="C3650" s="25" t="s">
        <v>3</v>
      </c>
      <c r="D3650" s="25" t="s">
        <v>70</v>
      </c>
      <c r="E3650" s="25" t="s">
        <v>162</v>
      </c>
      <c r="F3650" s="23" t="s">
        <v>163</v>
      </c>
      <c r="G3650" s="23" t="s">
        <v>551</v>
      </c>
      <c r="H3650" s="32" t="s">
        <v>360</v>
      </c>
      <c r="I3650" s="32" t="s">
        <v>536</v>
      </c>
      <c r="J3650" s="135">
        <v>117</v>
      </c>
      <c r="K3650" s="28">
        <v>0.82050999999999996</v>
      </c>
      <c r="L3650" s="28">
        <f t="shared" ref="L3650:L3713" si="98">SUMIFS(K:K, E:E, G3650, D:D, D3650, I:I, I3650)</f>
        <v>0.72058999999999995</v>
      </c>
      <c r="O3650" s="77">
        <v>0.70416999999999996</v>
      </c>
      <c r="BF3650" s="106"/>
    </row>
    <row r="3651" spans="1:58" x14ac:dyDescent="0.25">
      <c r="A3651" t="s">
        <v>17</v>
      </c>
      <c r="B3651" s="25">
        <v>2022</v>
      </c>
      <c r="C3651" s="25" t="s">
        <v>0</v>
      </c>
      <c r="D3651" s="25" t="s">
        <v>71</v>
      </c>
      <c r="E3651" s="25" t="s">
        <v>162</v>
      </c>
      <c r="F3651" s="23" t="s">
        <v>163</v>
      </c>
      <c r="G3651" s="23" t="s">
        <v>551</v>
      </c>
      <c r="H3651" s="32" t="s">
        <v>360</v>
      </c>
      <c r="I3651" s="32" t="s">
        <v>536</v>
      </c>
      <c r="J3651" s="135">
        <v>116</v>
      </c>
      <c r="K3651" s="28">
        <v>0.71552000000000004</v>
      </c>
      <c r="L3651" s="28">
        <f t="shared" si="98"/>
        <v>0.74085000000000001</v>
      </c>
      <c r="O3651" s="77">
        <v>0.71772000000000002</v>
      </c>
      <c r="BF3651" s="106"/>
    </row>
    <row r="3652" spans="1:58" x14ac:dyDescent="0.25">
      <c r="A3652" t="s">
        <v>17</v>
      </c>
      <c r="B3652" s="25">
        <v>2022</v>
      </c>
      <c r="C3652" s="25" t="s">
        <v>1</v>
      </c>
      <c r="D3652" s="25" t="s">
        <v>72</v>
      </c>
      <c r="E3652" s="25" t="s">
        <v>162</v>
      </c>
      <c r="F3652" s="23" t="s">
        <v>163</v>
      </c>
      <c r="G3652" s="23" t="s">
        <v>551</v>
      </c>
      <c r="H3652" s="32" t="s">
        <v>360</v>
      </c>
      <c r="I3652" s="32" t="s">
        <v>536</v>
      </c>
      <c r="J3652" s="135">
        <v>121</v>
      </c>
      <c r="K3652" s="28">
        <v>0.74380000000000002</v>
      </c>
      <c r="L3652" s="28">
        <f t="shared" si="98"/>
        <v>0.73724000000000001</v>
      </c>
      <c r="O3652" s="77">
        <v>0.71509999999999996</v>
      </c>
      <c r="BF3652" s="106"/>
    </row>
    <row r="3653" spans="1:58" x14ac:dyDescent="0.25">
      <c r="A3653" t="s">
        <v>17</v>
      </c>
      <c r="B3653" s="25">
        <v>2022</v>
      </c>
      <c r="C3653" s="25" t="s">
        <v>2</v>
      </c>
      <c r="D3653" s="25" t="s">
        <v>73</v>
      </c>
      <c r="E3653" s="25" t="s">
        <v>162</v>
      </c>
      <c r="F3653" s="23" t="s">
        <v>163</v>
      </c>
      <c r="G3653" s="23" t="s">
        <v>551</v>
      </c>
      <c r="H3653" s="32" t="s">
        <v>360</v>
      </c>
      <c r="I3653" s="32" t="s">
        <v>536</v>
      </c>
      <c r="J3653" s="135">
        <v>107</v>
      </c>
      <c r="K3653" s="28">
        <v>0.69159000000000004</v>
      </c>
      <c r="L3653" s="28">
        <f t="shared" si="98"/>
        <v>0.71709000000000001</v>
      </c>
      <c r="O3653" s="77">
        <v>0.71452000000000004</v>
      </c>
      <c r="BF3653" s="106"/>
    </row>
    <row r="3654" spans="1:58" x14ac:dyDescent="0.25">
      <c r="A3654" t="s">
        <v>17</v>
      </c>
      <c r="B3654" s="25">
        <v>2022</v>
      </c>
      <c r="C3654" s="25" t="s">
        <v>3</v>
      </c>
      <c r="D3654" s="25" t="s">
        <v>493</v>
      </c>
      <c r="E3654" s="25" t="s">
        <v>162</v>
      </c>
      <c r="F3654" s="23" t="s">
        <v>163</v>
      </c>
      <c r="G3654" s="23" t="s">
        <v>551</v>
      </c>
      <c r="H3654" s="32" t="s">
        <v>360</v>
      </c>
      <c r="I3654" s="32" t="s">
        <v>536</v>
      </c>
      <c r="J3654" s="135">
        <v>107</v>
      </c>
      <c r="K3654" s="28">
        <v>0.78505000000000003</v>
      </c>
      <c r="L3654" s="28">
        <f t="shared" si="98"/>
        <v>0.69701000000000002</v>
      </c>
      <c r="O3654" s="77">
        <v>0.68925999999999998</v>
      </c>
      <c r="BF3654" s="106"/>
    </row>
    <row r="3655" spans="1:58" x14ac:dyDescent="0.25">
      <c r="A3655" t="s">
        <v>17</v>
      </c>
      <c r="B3655" s="25">
        <v>2023</v>
      </c>
      <c r="C3655" s="25" t="s">
        <v>0</v>
      </c>
      <c r="D3655" s="25" t="s">
        <v>537</v>
      </c>
      <c r="E3655" s="25" t="s">
        <v>162</v>
      </c>
      <c r="F3655" s="23" t="s">
        <v>163</v>
      </c>
      <c r="G3655" s="23" t="s">
        <v>551</v>
      </c>
      <c r="H3655" s="32" t="s">
        <v>360</v>
      </c>
      <c r="I3655" s="32" t="s">
        <v>536</v>
      </c>
      <c r="J3655" s="135">
        <v>123</v>
      </c>
      <c r="K3655" s="28">
        <v>0.60163</v>
      </c>
      <c r="L3655" s="28">
        <f t="shared" si="98"/>
        <v>0.63319000000000003</v>
      </c>
      <c r="O3655" s="77">
        <v>0.66224000000000005</v>
      </c>
      <c r="BF3655" s="106"/>
    </row>
    <row r="3656" spans="1:58" x14ac:dyDescent="0.25">
      <c r="A3656" t="s">
        <v>17</v>
      </c>
      <c r="B3656" s="25">
        <v>2018</v>
      </c>
      <c r="C3656" s="25" t="s">
        <v>0</v>
      </c>
      <c r="D3656" s="25" t="s">
        <v>54</v>
      </c>
      <c r="E3656" s="25" t="s">
        <v>164</v>
      </c>
      <c r="F3656" s="23" t="s">
        <v>165</v>
      </c>
      <c r="G3656" s="23" t="s">
        <v>535</v>
      </c>
      <c r="H3656" s="32" t="s">
        <v>358</v>
      </c>
      <c r="I3656" s="32" t="s">
        <v>536</v>
      </c>
      <c r="J3656" s="135">
        <v>38</v>
      </c>
      <c r="K3656" s="28">
        <v>0.34211000000000003</v>
      </c>
      <c r="L3656" s="28">
        <f t="shared" si="98"/>
        <v>0.79740999999999995</v>
      </c>
      <c r="O3656" s="77">
        <v>0.64649000000000001</v>
      </c>
      <c r="BF3656" s="106"/>
    </row>
    <row r="3657" spans="1:58" x14ac:dyDescent="0.25">
      <c r="A3657" t="s">
        <v>17</v>
      </c>
      <c r="B3657" s="25">
        <v>2018</v>
      </c>
      <c r="C3657" s="25" t="s">
        <v>1</v>
      </c>
      <c r="D3657" s="25" t="s">
        <v>56</v>
      </c>
      <c r="E3657" s="25" t="s">
        <v>164</v>
      </c>
      <c r="F3657" s="23" t="s">
        <v>165</v>
      </c>
      <c r="G3657" s="23" t="s">
        <v>535</v>
      </c>
      <c r="H3657" s="32" t="s">
        <v>358</v>
      </c>
      <c r="I3657" s="32" t="s">
        <v>536</v>
      </c>
      <c r="J3657" s="135">
        <v>33</v>
      </c>
      <c r="K3657" s="28">
        <v>0.81818000000000002</v>
      </c>
      <c r="L3657" s="28">
        <f t="shared" si="98"/>
        <v>0.79764000000000002</v>
      </c>
      <c r="O3657" s="77">
        <v>0.66595000000000004</v>
      </c>
      <c r="BF3657" s="106"/>
    </row>
    <row r="3658" spans="1:58" x14ac:dyDescent="0.25">
      <c r="A3658" t="s">
        <v>17</v>
      </c>
      <c r="B3658" s="25">
        <v>2018</v>
      </c>
      <c r="C3658" s="25" t="s">
        <v>2</v>
      </c>
      <c r="D3658" s="25" t="s">
        <v>57</v>
      </c>
      <c r="E3658" s="25" t="s">
        <v>164</v>
      </c>
      <c r="F3658" s="23" t="s">
        <v>165</v>
      </c>
      <c r="G3658" s="23" t="s">
        <v>535</v>
      </c>
      <c r="H3658" s="32" t="s">
        <v>358</v>
      </c>
      <c r="I3658" s="32" t="s">
        <v>536</v>
      </c>
      <c r="J3658" s="135">
        <v>48</v>
      </c>
      <c r="K3658" s="28">
        <v>0.83333000000000002</v>
      </c>
      <c r="L3658" s="28">
        <f t="shared" si="98"/>
        <v>0.78305000000000002</v>
      </c>
      <c r="O3658" s="77">
        <v>0.65563000000000005</v>
      </c>
      <c r="BF3658" s="106"/>
    </row>
    <row r="3659" spans="1:58" x14ac:dyDescent="0.25">
      <c r="A3659" t="s">
        <v>17</v>
      </c>
      <c r="B3659" s="25">
        <v>2018</v>
      </c>
      <c r="C3659" s="25" t="s">
        <v>3</v>
      </c>
      <c r="D3659" s="25" t="s">
        <v>58</v>
      </c>
      <c r="E3659" s="25" t="s">
        <v>164</v>
      </c>
      <c r="F3659" s="23" t="s">
        <v>165</v>
      </c>
      <c r="G3659" s="23" t="s">
        <v>535</v>
      </c>
      <c r="H3659" s="32" t="s">
        <v>358</v>
      </c>
      <c r="I3659" s="32" t="s">
        <v>536</v>
      </c>
      <c r="J3659" s="135">
        <v>34</v>
      </c>
      <c r="K3659" s="28">
        <v>0.94118000000000002</v>
      </c>
      <c r="L3659" s="28">
        <f t="shared" si="98"/>
        <v>0.76768000000000003</v>
      </c>
      <c r="O3659" s="77">
        <v>0.64424999999999999</v>
      </c>
      <c r="BF3659" s="106"/>
    </row>
    <row r="3660" spans="1:58" x14ac:dyDescent="0.25">
      <c r="A3660" t="s">
        <v>17</v>
      </c>
      <c r="B3660" s="25">
        <v>2019</v>
      </c>
      <c r="C3660" s="25" t="s">
        <v>0</v>
      </c>
      <c r="D3660" s="25" t="s">
        <v>59</v>
      </c>
      <c r="E3660" s="25" t="s">
        <v>164</v>
      </c>
      <c r="F3660" s="23" t="s">
        <v>165</v>
      </c>
      <c r="G3660" s="23" t="s">
        <v>535</v>
      </c>
      <c r="H3660" s="32" t="s">
        <v>358</v>
      </c>
      <c r="I3660" s="32" t="s">
        <v>536</v>
      </c>
      <c r="J3660" s="135">
        <v>38</v>
      </c>
      <c r="K3660" s="28">
        <v>0.97367999999999999</v>
      </c>
      <c r="L3660" s="28">
        <f t="shared" si="98"/>
        <v>0.77317999999999998</v>
      </c>
      <c r="O3660" s="77">
        <v>0.67745999999999995</v>
      </c>
      <c r="BF3660" s="106"/>
    </row>
    <row r="3661" spans="1:58" x14ac:dyDescent="0.25">
      <c r="A3661" t="s">
        <v>17</v>
      </c>
      <c r="B3661" s="25">
        <v>2019</v>
      </c>
      <c r="C3661" s="25" t="s">
        <v>1</v>
      </c>
      <c r="D3661" s="25" t="s">
        <v>60</v>
      </c>
      <c r="E3661" s="25" t="s">
        <v>164</v>
      </c>
      <c r="F3661" s="23" t="s">
        <v>165</v>
      </c>
      <c r="G3661" s="23" t="s">
        <v>535</v>
      </c>
      <c r="H3661" s="32" t="s">
        <v>358</v>
      </c>
      <c r="I3661" s="32" t="s">
        <v>536</v>
      </c>
      <c r="J3661" s="135">
        <v>32</v>
      </c>
      <c r="K3661" s="28">
        <v>0.9375</v>
      </c>
      <c r="L3661" s="28">
        <f t="shared" si="98"/>
        <v>0.76715</v>
      </c>
      <c r="O3661" s="77">
        <v>0.69386000000000003</v>
      </c>
      <c r="BF3661" s="106"/>
    </row>
    <row r="3662" spans="1:58" x14ac:dyDescent="0.25">
      <c r="A3662" t="s">
        <v>17</v>
      </c>
      <c r="B3662" s="25">
        <v>2019</v>
      </c>
      <c r="C3662" s="25" t="s">
        <v>2</v>
      </c>
      <c r="D3662" s="25" t="s">
        <v>61</v>
      </c>
      <c r="E3662" s="25" t="s">
        <v>164</v>
      </c>
      <c r="F3662" s="23" t="s">
        <v>165</v>
      </c>
      <c r="G3662" s="23" t="s">
        <v>535</v>
      </c>
      <c r="H3662" s="32" t="s">
        <v>358</v>
      </c>
      <c r="I3662" s="32" t="s">
        <v>536</v>
      </c>
      <c r="J3662" s="135">
        <v>35</v>
      </c>
      <c r="K3662" s="28">
        <v>0.88571</v>
      </c>
      <c r="L3662" s="28">
        <f t="shared" si="98"/>
        <v>0.76604000000000005</v>
      </c>
      <c r="O3662" s="77">
        <v>0.68513999999999997</v>
      </c>
      <c r="BF3662" s="106"/>
    </row>
    <row r="3663" spans="1:58" x14ac:dyDescent="0.25">
      <c r="A3663" t="s">
        <v>17</v>
      </c>
      <c r="B3663" s="25">
        <v>2019</v>
      </c>
      <c r="C3663" s="25" t="s">
        <v>3</v>
      </c>
      <c r="D3663" s="25" t="s">
        <v>62</v>
      </c>
      <c r="E3663" s="25" t="s">
        <v>164</v>
      </c>
      <c r="F3663" s="23" t="s">
        <v>165</v>
      </c>
      <c r="G3663" s="23" t="s">
        <v>535</v>
      </c>
      <c r="H3663" s="32" t="s">
        <v>358</v>
      </c>
      <c r="I3663" s="32" t="s">
        <v>536</v>
      </c>
      <c r="J3663" s="135">
        <v>33</v>
      </c>
      <c r="K3663" s="28">
        <v>0.81818000000000002</v>
      </c>
      <c r="L3663" s="28">
        <f t="shared" si="98"/>
        <v>0.71814999999999996</v>
      </c>
      <c r="O3663" s="77">
        <v>0.67325000000000002</v>
      </c>
      <c r="BF3663" s="106"/>
    </row>
    <row r="3664" spans="1:58" x14ac:dyDescent="0.25">
      <c r="A3664" t="s">
        <v>17</v>
      </c>
      <c r="B3664" s="25">
        <v>2020</v>
      </c>
      <c r="C3664" s="25" t="s">
        <v>0</v>
      </c>
      <c r="D3664" s="25" t="s">
        <v>63</v>
      </c>
      <c r="E3664" s="25" t="s">
        <v>164</v>
      </c>
      <c r="F3664" s="23" t="s">
        <v>165</v>
      </c>
      <c r="G3664" s="23" t="s">
        <v>535</v>
      </c>
      <c r="H3664" s="32" t="s">
        <v>358</v>
      </c>
      <c r="I3664" s="32" t="s">
        <v>536</v>
      </c>
      <c r="J3664" s="135">
        <v>25</v>
      </c>
      <c r="K3664" s="28">
        <v>0.8</v>
      </c>
      <c r="L3664" s="28">
        <f t="shared" si="98"/>
        <v>0.75692999999999999</v>
      </c>
      <c r="O3664" s="77">
        <v>0.68518000000000001</v>
      </c>
      <c r="BF3664" s="106"/>
    </row>
    <row r="3665" spans="1:58" x14ac:dyDescent="0.25">
      <c r="A3665" t="s">
        <v>17</v>
      </c>
      <c r="B3665" s="25">
        <v>2020</v>
      </c>
      <c r="C3665" s="25" t="s">
        <v>1</v>
      </c>
      <c r="D3665" s="25" t="s">
        <v>64</v>
      </c>
      <c r="E3665" s="25" t="s">
        <v>164</v>
      </c>
      <c r="F3665" s="23" t="s">
        <v>165</v>
      </c>
      <c r="G3665" s="23" t="s">
        <v>535</v>
      </c>
      <c r="H3665" s="32" t="s">
        <v>358</v>
      </c>
      <c r="I3665" s="32" t="s">
        <v>536</v>
      </c>
      <c r="J3665" s="135">
        <v>26</v>
      </c>
      <c r="K3665" s="28">
        <v>0.96153999999999995</v>
      </c>
      <c r="L3665" s="28">
        <f t="shared" si="98"/>
        <v>0.83333000000000002</v>
      </c>
      <c r="O3665" s="77">
        <v>0.67054000000000002</v>
      </c>
      <c r="BF3665" s="106"/>
    </row>
    <row r="3666" spans="1:58" x14ac:dyDescent="0.25">
      <c r="A3666" t="s">
        <v>17</v>
      </c>
      <c r="B3666" s="25">
        <v>2020</v>
      </c>
      <c r="C3666" s="25" t="s">
        <v>2</v>
      </c>
      <c r="D3666" s="25" t="s">
        <v>65</v>
      </c>
      <c r="E3666" s="25" t="s">
        <v>164</v>
      </c>
      <c r="F3666" s="23" t="s">
        <v>165</v>
      </c>
      <c r="G3666" s="23" t="s">
        <v>535</v>
      </c>
      <c r="H3666" s="32" t="s">
        <v>358</v>
      </c>
      <c r="I3666" s="32" t="s">
        <v>536</v>
      </c>
      <c r="J3666" s="135">
        <v>25</v>
      </c>
      <c r="K3666" s="28">
        <v>0.92</v>
      </c>
      <c r="L3666" s="28">
        <f t="shared" si="98"/>
        <v>0.77056999999999998</v>
      </c>
      <c r="O3666" s="77">
        <v>0.68157999999999996</v>
      </c>
      <c r="BF3666" s="106"/>
    </row>
    <row r="3667" spans="1:58" x14ac:dyDescent="0.25">
      <c r="A3667" t="s">
        <v>17</v>
      </c>
      <c r="B3667" s="25">
        <v>2020</v>
      </c>
      <c r="C3667" s="25" t="s">
        <v>3</v>
      </c>
      <c r="D3667" s="25" t="s">
        <v>66</v>
      </c>
      <c r="E3667" s="25" t="s">
        <v>164</v>
      </c>
      <c r="F3667" s="23" t="s">
        <v>165</v>
      </c>
      <c r="G3667" s="23" t="s">
        <v>535</v>
      </c>
      <c r="H3667" s="32" t="s">
        <v>358</v>
      </c>
      <c r="I3667" s="32" t="s">
        <v>536</v>
      </c>
      <c r="J3667" s="135">
        <v>22</v>
      </c>
      <c r="K3667" s="28">
        <v>0.86363999999999996</v>
      </c>
      <c r="L3667" s="28">
        <f t="shared" si="98"/>
        <v>0.70689999999999997</v>
      </c>
      <c r="O3667" s="77">
        <v>0.67688999999999999</v>
      </c>
      <c r="BF3667" s="106"/>
    </row>
    <row r="3668" spans="1:58" x14ac:dyDescent="0.25">
      <c r="A3668" t="s">
        <v>17</v>
      </c>
      <c r="B3668" s="25">
        <v>2021</v>
      </c>
      <c r="C3668" s="25" t="s">
        <v>0</v>
      </c>
      <c r="D3668" s="25" t="s">
        <v>67</v>
      </c>
      <c r="E3668" s="25" t="s">
        <v>164</v>
      </c>
      <c r="F3668" s="23" t="s">
        <v>165</v>
      </c>
      <c r="G3668" s="23" t="s">
        <v>535</v>
      </c>
      <c r="H3668" s="32" t="s">
        <v>358</v>
      </c>
      <c r="I3668" s="32" t="s">
        <v>536</v>
      </c>
      <c r="J3668" s="135">
        <v>36</v>
      </c>
      <c r="K3668" s="28">
        <v>0.80556000000000005</v>
      </c>
      <c r="L3668" s="28">
        <f t="shared" si="98"/>
        <v>0.70362999999999998</v>
      </c>
      <c r="O3668" s="77">
        <v>0.72143000000000002</v>
      </c>
      <c r="BF3668" s="106"/>
    </row>
    <row r="3669" spans="1:58" x14ac:dyDescent="0.25">
      <c r="A3669" t="s">
        <v>17</v>
      </c>
      <c r="B3669" s="25">
        <v>2021</v>
      </c>
      <c r="C3669" s="25" t="s">
        <v>1</v>
      </c>
      <c r="D3669" s="25" t="s">
        <v>68</v>
      </c>
      <c r="E3669" s="25" t="s">
        <v>164</v>
      </c>
      <c r="F3669" s="23" t="s">
        <v>165</v>
      </c>
      <c r="G3669" s="23" t="s">
        <v>535</v>
      </c>
      <c r="H3669" s="32" t="s">
        <v>358</v>
      </c>
      <c r="I3669" s="32" t="s">
        <v>536</v>
      </c>
      <c r="J3669" s="135">
        <v>47</v>
      </c>
      <c r="K3669" s="28">
        <v>0.80850999999999995</v>
      </c>
      <c r="L3669" s="28">
        <f t="shared" si="98"/>
        <v>0.71114999999999995</v>
      </c>
      <c r="O3669" s="77">
        <v>0.71777999999999997</v>
      </c>
      <c r="BF3669" s="106"/>
    </row>
    <row r="3670" spans="1:58" x14ac:dyDescent="0.25">
      <c r="A3670" t="s">
        <v>17</v>
      </c>
      <c r="B3670" s="25">
        <v>2021</v>
      </c>
      <c r="C3670" s="25" t="s">
        <v>2</v>
      </c>
      <c r="D3670" s="25" t="s">
        <v>69</v>
      </c>
      <c r="E3670" s="25" t="s">
        <v>164</v>
      </c>
      <c r="F3670" s="23" t="s">
        <v>165</v>
      </c>
      <c r="G3670" s="23" t="s">
        <v>535</v>
      </c>
      <c r="H3670" s="32" t="s">
        <v>358</v>
      </c>
      <c r="I3670" s="32" t="s">
        <v>536</v>
      </c>
      <c r="J3670" s="135">
        <v>50</v>
      </c>
      <c r="K3670" s="28">
        <v>0.92</v>
      </c>
      <c r="L3670" s="28">
        <f t="shared" si="98"/>
        <v>0.74790000000000001</v>
      </c>
      <c r="O3670" s="77">
        <v>0.72623000000000004</v>
      </c>
      <c r="BF3670" s="106"/>
    </row>
    <row r="3671" spans="1:58" x14ac:dyDescent="0.25">
      <c r="A3671" t="s">
        <v>17</v>
      </c>
      <c r="B3671" s="25">
        <v>2021</v>
      </c>
      <c r="C3671" s="25" t="s">
        <v>3</v>
      </c>
      <c r="D3671" s="25" t="s">
        <v>70</v>
      </c>
      <c r="E3671" s="25" t="s">
        <v>164</v>
      </c>
      <c r="F3671" s="23" t="s">
        <v>165</v>
      </c>
      <c r="G3671" s="23" t="s">
        <v>535</v>
      </c>
      <c r="H3671" s="32" t="s">
        <v>358</v>
      </c>
      <c r="I3671" s="32" t="s">
        <v>536</v>
      </c>
      <c r="J3671" s="135">
        <v>46</v>
      </c>
      <c r="K3671" s="28">
        <v>0.82608999999999999</v>
      </c>
      <c r="L3671" s="28">
        <f t="shared" si="98"/>
        <v>0.74951000000000001</v>
      </c>
      <c r="O3671" s="77">
        <v>0.70416999999999996</v>
      </c>
      <c r="BF3671" s="106"/>
    </row>
    <row r="3672" spans="1:58" x14ac:dyDescent="0.25">
      <c r="A3672" t="s">
        <v>17</v>
      </c>
      <c r="B3672" s="25">
        <v>2022</v>
      </c>
      <c r="C3672" s="25" t="s">
        <v>0</v>
      </c>
      <c r="D3672" s="25" t="s">
        <v>71</v>
      </c>
      <c r="E3672" s="25" t="s">
        <v>164</v>
      </c>
      <c r="F3672" s="23" t="s">
        <v>165</v>
      </c>
      <c r="G3672" s="23" t="s">
        <v>535</v>
      </c>
      <c r="H3672" s="32" t="s">
        <v>358</v>
      </c>
      <c r="I3672" s="32" t="s">
        <v>536</v>
      </c>
      <c r="J3672" s="135">
        <v>47</v>
      </c>
      <c r="K3672" s="28">
        <v>0.91488999999999998</v>
      </c>
      <c r="L3672" s="28">
        <f t="shared" si="98"/>
        <v>0.73346999999999996</v>
      </c>
      <c r="O3672" s="77">
        <v>0.71772000000000002</v>
      </c>
      <c r="BF3672" s="106"/>
    </row>
    <row r="3673" spans="1:58" x14ac:dyDescent="0.25">
      <c r="A3673" t="s">
        <v>17</v>
      </c>
      <c r="B3673" s="25">
        <v>2022</v>
      </c>
      <c r="C3673" s="25" t="s">
        <v>1</v>
      </c>
      <c r="D3673" s="25" t="s">
        <v>72</v>
      </c>
      <c r="E3673" s="25" t="s">
        <v>164</v>
      </c>
      <c r="F3673" s="23" t="s">
        <v>165</v>
      </c>
      <c r="G3673" s="23" t="s">
        <v>535</v>
      </c>
      <c r="H3673" s="32" t="s">
        <v>358</v>
      </c>
      <c r="I3673" s="32" t="s">
        <v>536</v>
      </c>
      <c r="J3673" s="135">
        <v>38</v>
      </c>
      <c r="K3673" s="28">
        <v>0.28947000000000001</v>
      </c>
      <c r="L3673" s="28">
        <f t="shared" si="98"/>
        <v>0.64705999999999997</v>
      </c>
      <c r="O3673" s="77">
        <v>0.71509999999999996</v>
      </c>
      <c r="BF3673" s="106"/>
    </row>
    <row r="3674" spans="1:58" x14ac:dyDescent="0.25">
      <c r="A3674" t="s">
        <v>17</v>
      </c>
      <c r="B3674" s="25">
        <v>2022</v>
      </c>
      <c r="C3674" s="25" t="s">
        <v>2</v>
      </c>
      <c r="D3674" s="25" t="s">
        <v>73</v>
      </c>
      <c r="E3674" s="25" t="s">
        <v>164</v>
      </c>
      <c r="F3674" s="23" t="s">
        <v>165</v>
      </c>
      <c r="G3674" s="23" t="s">
        <v>535</v>
      </c>
      <c r="H3674" s="32" t="s">
        <v>358</v>
      </c>
      <c r="I3674" s="32" t="s">
        <v>536</v>
      </c>
      <c r="J3674" s="135">
        <v>31</v>
      </c>
      <c r="K3674" s="28">
        <v>0.51612999999999998</v>
      </c>
      <c r="L3674" s="28">
        <f t="shared" si="98"/>
        <v>0.68</v>
      </c>
      <c r="O3674" s="77">
        <v>0.71452000000000004</v>
      </c>
      <c r="BF3674" s="106"/>
    </row>
    <row r="3675" spans="1:58" x14ac:dyDescent="0.25">
      <c r="A3675" t="s">
        <v>17</v>
      </c>
      <c r="B3675" s="25">
        <v>2022</v>
      </c>
      <c r="C3675" s="25" t="s">
        <v>3</v>
      </c>
      <c r="D3675" s="25" t="s">
        <v>493</v>
      </c>
      <c r="E3675" s="25" t="s">
        <v>164</v>
      </c>
      <c r="F3675" s="23" t="s">
        <v>165</v>
      </c>
      <c r="G3675" s="23" t="s">
        <v>535</v>
      </c>
      <c r="H3675" s="32" t="s">
        <v>358</v>
      </c>
      <c r="I3675" s="32" t="s">
        <v>536</v>
      </c>
      <c r="J3675" s="135">
        <v>26</v>
      </c>
      <c r="K3675" s="28">
        <v>0.76922999999999997</v>
      </c>
      <c r="L3675" s="28">
        <f t="shared" si="98"/>
        <v>0.61302999999999996</v>
      </c>
      <c r="O3675" s="77">
        <v>0.68925999999999998</v>
      </c>
      <c r="BF3675" s="106"/>
    </row>
    <row r="3676" spans="1:58" x14ac:dyDescent="0.25">
      <c r="A3676" t="s">
        <v>17</v>
      </c>
      <c r="B3676" s="25">
        <v>2023</v>
      </c>
      <c r="C3676" s="25" t="s">
        <v>0</v>
      </c>
      <c r="D3676" s="25" t="s">
        <v>537</v>
      </c>
      <c r="E3676" s="25" t="s">
        <v>164</v>
      </c>
      <c r="F3676" s="23" t="s">
        <v>165</v>
      </c>
      <c r="G3676" s="23" t="s">
        <v>535</v>
      </c>
      <c r="H3676" s="32" t="s">
        <v>358</v>
      </c>
      <c r="I3676" s="32" t="s">
        <v>536</v>
      </c>
      <c r="J3676" s="135">
        <v>20</v>
      </c>
      <c r="K3676" s="28">
        <v>0.8</v>
      </c>
      <c r="L3676" s="28">
        <f t="shared" si="98"/>
        <v>0.55452999999999997</v>
      </c>
      <c r="O3676" s="77">
        <v>0.66224000000000005</v>
      </c>
      <c r="BF3676" s="106"/>
    </row>
    <row r="3677" spans="1:58" x14ac:dyDescent="0.25">
      <c r="A3677" t="s">
        <v>17</v>
      </c>
      <c r="B3677" s="25">
        <v>2018</v>
      </c>
      <c r="C3677" s="25" t="s">
        <v>0</v>
      </c>
      <c r="D3677" s="25" t="s">
        <v>54</v>
      </c>
      <c r="E3677" s="25" t="s">
        <v>263</v>
      </c>
      <c r="F3677" s="23" t="s">
        <v>334</v>
      </c>
      <c r="G3677" s="23" t="s">
        <v>546</v>
      </c>
      <c r="H3677" s="32" t="s">
        <v>547</v>
      </c>
      <c r="I3677" s="32" t="s">
        <v>536</v>
      </c>
      <c r="J3677" s="135">
        <v>29</v>
      </c>
      <c r="K3677" s="28">
        <v>0.58621000000000001</v>
      </c>
      <c r="L3677" s="28">
        <f t="shared" si="98"/>
        <v>0.36119000000000001</v>
      </c>
      <c r="O3677" s="77">
        <v>0.64649000000000001</v>
      </c>
      <c r="BF3677" s="106"/>
    </row>
    <row r="3678" spans="1:58" x14ac:dyDescent="0.25">
      <c r="A3678" t="s">
        <v>17</v>
      </c>
      <c r="B3678" s="25">
        <v>2018</v>
      </c>
      <c r="C3678" s="25" t="s">
        <v>1</v>
      </c>
      <c r="D3678" s="25" t="s">
        <v>56</v>
      </c>
      <c r="E3678" s="25" t="s">
        <v>263</v>
      </c>
      <c r="F3678" s="23" t="s">
        <v>334</v>
      </c>
      <c r="G3678" s="23" t="s">
        <v>546</v>
      </c>
      <c r="H3678" s="32" t="s">
        <v>547</v>
      </c>
      <c r="I3678" s="32" t="s">
        <v>536</v>
      </c>
      <c r="J3678" s="135">
        <v>36</v>
      </c>
      <c r="K3678" s="28">
        <v>0.72221999999999997</v>
      </c>
      <c r="L3678" s="28">
        <f t="shared" si="98"/>
        <v>0.40418999999999999</v>
      </c>
      <c r="O3678" s="77">
        <v>0.66595000000000004</v>
      </c>
      <c r="BF3678" s="106"/>
    </row>
    <row r="3679" spans="1:58" x14ac:dyDescent="0.25">
      <c r="A3679" t="s">
        <v>17</v>
      </c>
      <c r="B3679" s="25">
        <v>2018</v>
      </c>
      <c r="C3679" s="25" t="s">
        <v>2</v>
      </c>
      <c r="D3679" s="25" t="s">
        <v>57</v>
      </c>
      <c r="E3679" s="25" t="s">
        <v>263</v>
      </c>
      <c r="F3679" s="23" t="s">
        <v>334</v>
      </c>
      <c r="G3679" s="23" t="s">
        <v>546</v>
      </c>
      <c r="H3679" s="32" t="s">
        <v>547</v>
      </c>
      <c r="I3679" s="32" t="s">
        <v>536</v>
      </c>
      <c r="J3679" s="135">
        <v>44</v>
      </c>
      <c r="K3679" s="28">
        <v>0.65908999999999995</v>
      </c>
      <c r="L3679" s="28">
        <f t="shared" si="98"/>
        <v>0.40671000000000002</v>
      </c>
      <c r="O3679" s="77">
        <v>0.65563000000000005</v>
      </c>
      <c r="BF3679" s="106"/>
    </row>
    <row r="3680" spans="1:58" x14ac:dyDescent="0.25">
      <c r="A3680" t="s">
        <v>17</v>
      </c>
      <c r="B3680" s="25">
        <v>2018</v>
      </c>
      <c r="C3680" s="25" t="s">
        <v>3</v>
      </c>
      <c r="D3680" s="25" t="s">
        <v>58</v>
      </c>
      <c r="E3680" s="25" t="s">
        <v>263</v>
      </c>
      <c r="F3680" s="23" t="s">
        <v>334</v>
      </c>
      <c r="G3680" s="23" t="s">
        <v>546</v>
      </c>
      <c r="H3680" s="32" t="s">
        <v>547</v>
      </c>
      <c r="I3680" s="32" t="s">
        <v>536</v>
      </c>
      <c r="J3680" s="135">
        <v>30</v>
      </c>
      <c r="K3680" s="28">
        <v>0.8</v>
      </c>
      <c r="L3680" s="28">
        <f t="shared" si="98"/>
        <v>0.43096000000000001</v>
      </c>
      <c r="O3680" s="77">
        <v>0.64424999999999999</v>
      </c>
      <c r="BF3680" s="106"/>
    </row>
    <row r="3681" spans="1:58" x14ac:dyDescent="0.25">
      <c r="A3681" t="s">
        <v>17</v>
      </c>
      <c r="B3681" s="25">
        <v>2019</v>
      </c>
      <c r="C3681" s="25" t="s">
        <v>0</v>
      </c>
      <c r="D3681" s="25" t="s">
        <v>59</v>
      </c>
      <c r="E3681" s="25" t="s">
        <v>263</v>
      </c>
      <c r="F3681" s="23" t="s">
        <v>334</v>
      </c>
      <c r="G3681" s="23" t="s">
        <v>546</v>
      </c>
      <c r="H3681" s="32" t="s">
        <v>547</v>
      </c>
      <c r="I3681" s="32" t="s">
        <v>536</v>
      </c>
      <c r="J3681" s="135">
        <v>29</v>
      </c>
      <c r="K3681" s="28">
        <v>0.68966000000000005</v>
      </c>
      <c r="L3681" s="28">
        <f t="shared" si="98"/>
        <v>0.40384999999999999</v>
      </c>
      <c r="O3681" s="77">
        <v>0.67745999999999995</v>
      </c>
      <c r="BF3681" s="106"/>
    </row>
    <row r="3682" spans="1:58" x14ac:dyDescent="0.25">
      <c r="A3682" t="s">
        <v>17</v>
      </c>
      <c r="B3682" s="25">
        <v>2019</v>
      </c>
      <c r="C3682" s="25" t="s">
        <v>1</v>
      </c>
      <c r="D3682" s="25" t="s">
        <v>60</v>
      </c>
      <c r="E3682" s="25" t="s">
        <v>263</v>
      </c>
      <c r="F3682" s="23" t="s">
        <v>334</v>
      </c>
      <c r="G3682" s="23" t="s">
        <v>546</v>
      </c>
      <c r="H3682" s="32" t="s">
        <v>547</v>
      </c>
      <c r="I3682" s="32" t="s">
        <v>536</v>
      </c>
      <c r="J3682" s="135">
        <v>30</v>
      </c>
      <c r="K3682" s="28">
        <v>0.66666999999999998</v>
      </c>
      <c r="L3682" s="28">
        <f t="shared" si="98"/>
        <v>0.42087999999999998</v>
      </c>
      <c r="O3682" s="77">
        <v>0.69386000000000003</v>
      </c>
      <c r="BF3682" s="106"/>
    </row>
    <row r="3683" spans="1:58" x14ac:dyDescent="0.25">
      <c r="A3683" t="s">
        <v>17</v>
      </c>
      <c r="B3683" s="25">
        <v>2019</v>
      </c>
      <c r="C3683" s="25" t="s">
        <v>2</v>
      </c>
      <c r="D3683" s="25" t="s">
        <v>61</v>
      </c>
      <c r="E3683" s="25" t="s">
        <v>263</v>
      </c>
      <c r="F3683" s="23" t="s">
        <v>334</v>
      </c>
      <c r="G3683" s="23" t="s">
        <v>546</v>
      </c>
      <c r="H3683" s="32" t="s">
        <v>547</v>
      </c>
      <c r="I3683" s="32" t="s">
        <v>536</v>
      </c>
      <c r="J3683" s="135">
        <v>30</v>
      </c>
      <c r="K3683" s="28">
        <v>0.56667000000000001</v>
      </c>
      <c r="L3683" s="28">
        <f t="shared" si="98"/>
        <v>0.37534000000000001</v>
      </c>
      <c r="O3683" s="77">
        <v>0.68513999999999997</v>
      </c>
      <c r="BF3683" s="106"/>
    </row>
    <row r="3684" spans="1:58" x14ac:dyDescent="0.25">
      <c r="A3684" t="s">
        <v>17</v>
      </c>
      <c r="B3684" s="25">
        <v>2019</v>
      </c>
      <c r="C3684" s="25" t="s">
        <v>3</v>
      </c>
      <c r="D3684" s="25" t="s">
        <v>62</v>
      </c>
      <c r="E3684" s="25" t="s">
        <v>263</v>
      </c>
      <c r="F3684" s="23" t="s">
        <v>334</v>
      </c>
      <c r="G3684" s="23" t="s">
        <v>546</v>
      </c>
      <c r="H3684" s="32" t="s">
        <v>547</v>
      </c>
      <c r="I3684" s="32" t="s">
        <v>536</v>
      </c>
      <c r="J3684" s="135">
        <v>27</v>
      </c>
      <c r="K3684" s="28">
        <v>0.55556000000000005</v>
      </c>
      <c r="L3684" s="28">
        <f t="shared" si="98"/>
        <v>0.40028999999999998</v>
      </c>
      <c r="O3684" s="77">
        <v>0.67325000000000002</v>
      </c>
      <c r="BF3684" s="106"/>
    </row>
    <row r="3685" spans="1:58" x14ac:dyDescent="0.25">
      <c r="A3685" t="s">
        <v>17</v>
      </c>
      <c r="B3685" s="25">
        <v>2020</v>
      </c>
      <c r="C3685" s="25" t="s">
        <v>0</v>
      </c>
      <c r="D3685" s="25" t="s">
        <v>63</v>
      </c>
      <c r="E3685" s="25" t="s">
        <v>263</v>
      </c>
      <c r="F3685" s="23" t="s">
        <v>334</v>
      </c>
      <c r="G3685" s="23" t="s">
        <v>546</v>
      </c>
      <c r="H3685" s="32" t="s">
        <v>547</v>
      </c>
      <c r="I3685" s="32" t="s">
        <v>536</v>
      </c>
      <c r="J3685" s="135">
        <v>32</v>
      </c>
      <c r="K3685" s="28">
        <v>0.40625</v>
      </c>
      <c r="L3685" s="28">
        <f t="shared" si="98"/>
        <v>0.44168000000000002</v>
      </c>
      <c r="O3685" s="77">
        <v>0.68518000000000001</v>
      </c>
      <c r="BF3685" s="106"/>
    </row>
    <row r="3686" spans="1:58" x14ac:dyDescent="0.25">
      <c r="A3686" t="s">
        <v>17</v>
      </c>
      <c r="B3686" s="25">
        <v>2020</v>
      </c>
      <c r="C3686" s="25" t="s">
        <v>1</v>
      </c>
      <c r="D3686" s="25" t="s">
        <v>64</v>
      </c>
      <c r="E3686" s="25" t="s">
        <v>263</v>
      </c>
      <c r="F3686" s="23" t="s">
        <v>334</v>
      </c>
      <c r="G3686" s="23" t="s">
        <v>546</v>
      </c>
      <c r="H3686" s="32" t="s">
        <v>547</v>
      </c>
      <c r="I3686" s="32" t="s">
        <v>536</v>
      </c>
      <c r="J3686" s="135">
        <v>23</v>
      </c>
      <c r="K3686" s="28">
        <v>0.60870000000000002</v>
      </c>
      <c r="L3686" s="28">
        <f t="shared" si="98"/>
        <v>0.46377000000000002</v>
      </c>
      <c r="O3686" s="77">
        <v>0.67054000000000002</v>
      </c>
      <c r="BF3686" s="106"/>
    </row>
    <row r="3687" spans="1:58" x14ac:dyDescent="0.25">
      <c r="A3687" t="s">
        <v>17</v>
      </c>
      <c r="B3687" s="25">
        <v>2020</v>
      </c>
      <c r="C3687" s="25" t="s">
        <v>2</v>
      </c>
      <c r="D3687" s="25" t="s">
        <v>65</v>
      </c>
      <c r="E3687" s="25" t="s">
        <v>263</v>
      </c>
      <c r="F3687" s="23" t="s">
        <v>334</v>
      </c>
      <c r="G3687" s="23" t="s">
        <v>546</v>
      </c>
      <c r="H3687" s="32" t="s">
        <v>547</v>
      </c>
      <c r="I3687" s="32" t="s">
        <v>536</v>
      </c>
      <c r="J3687" s="135">
        <v>30</v>
      </c>
      <c r="K3687" s="28">
        <v>0.5</v>
      </c>
      <c r="L3687" s="28">
        <f t="shared" si="98"/>
        <v>0.43010999999999999</v>
      </c>
      <c r="O3687" s="77">
        <v>0.68157999999999996</v>
      </c>
      <c r="BF3687" s="106"/>
    </row>
    <row r="3688" spans="1:58" x14ac:dyDescent="0.25">
      <c r="A3688" t="s">
        <v>17</v>
      </c>
      <c r="B3688" s="25">
        <v>2020</v>
      </c>
      <c r="C3688" s="25" t="s">
        <v>3</v>
      </c>
      <c r="D3688" s="25" t="s">
        <v>66</v>
      </c>
      <c r="E3688" s="25" t="s">
        <v>263</v>
      </c>
      <c r="F3688" s="23" t="s">
        <v>334</v>
      </c>
      <c r="G3688" s="23" t="s">
        <v>546</v>
      </c>
      <c r="H3688" s="32" t="s">
        <v>547</v>
      </c>
      <c r="I3688" s="32" t="s">
        <v>536</v>
      </c>
      <c r="J3688" s="135">
        <v>27</v>
      </c>
      <c r="K3688" s="28">
        <v>0.48148000000000002</v>
      </c>
      <c r="L3688" s="28">
        <f t="shared" si="98"/>
        <v>0.35082000000000002</v>
      </c>
      <c r="O3688" s="77">
        <v>0.67688999999999999</v>
      </c>
      <c r="BF3688" s="106"/>
    </row>
    <row r="3689" spans="1:58" x14ac:dyDescent="0.25">
      <c r="A3689" t="s">
        <v>17</v>
      </c>
      <c r="B3689" s="25">
        <v>2021</v>
      </c>
      <c r="C3689" s="25" t="s">
        <v>0</v>
      </c>
      <c r="D3689" s="25" t="s">
        <v>67</v>
      </c>
      <c r="E3689" s="25" t="s">
        <v>263</v>
      </c>
      <c r="F3689" s="23" t="s">
        <v>334</v>
      </c>
      <c r="G3689" s="23" t="s">
        <v>546</v>
      </c>
      <c r="H3689" s="32" t="s">
        <v>547</v>
      </c>
      <c r="I3689" s="32" t="s">
        <v>536</v>
      </c>
      <c r="J3689" s="135">
        <v>29</v>
      </c>
      <c r="K3689" s="28">
        <v>0.68966000000000005</v>
      </c>
      <c r="L3689" s="28">
        <f t="shared" si="98"/>
        <v>0.43617</v>
      </c>
      <c r="O3689" s="77">
        <v>0.72143000000000002</v>
      </c>
      <c r="BF3689" s="106"/>
    </row>
    <row r="3690" spans="1:58" x14ac:dyDescent="0.25">
      <c r="A3690" t="s">
        <v>17</v>
      </c>
      <c r="B3690" s="25">
        <v>2021</v>
      </c>
      <c r="C3690" s="25" t="s">
        <v>1</v>
      </c>
      <c r="D3690" s="25" t="s">
        <v>68</v>
      </c>
      <c r="E3690" s="25" t="s">
        <v>263</v>
      </c>
      <c r="F3690" s="23" t="s">
        <v>334</v>
      </c>
      <c r="G3690" s="23" t="s">
        <v>546</v>
      </c>
      <c r="H3690" s="32" t="s">
        <v>547</v>
      </c>
      <c r="I3690" s="32" t="s">
        <v>536</v>
      </c>
      <c r="J3690" s="135">
        <v>33</v>
      </c>
      <c r="K3690" s="28">
        <v>0.93938999999999995</v>
      </c>
      <c r="L3690" s="28">
        <f t="shared" si="98"/>
        <v>0.44846999999999998</v>
      </c>
      <c r="O3690" s="77">
        <v>0.71777999999999997</v>
      </c>
      <c r="BF3690" s="106"/>
    </row>
    <row r="3691" spans="1:58" x14ac:dyDescent="0.25">
      <c r="A3691" t="s">
        <v>17</v>
      </c>
      <c r="B3691" s="25">
        <v>2021</v>
      </c>
      <c r="C3691" s="25" t="s">
        <v>2</v>
      </c>
      <c r="D3691" s="25" t="s">
        <v>69</v>
      </c>
      <c r="E3691" s="25" t="s">
        <v>263</v>
      </c>
      <c r="F3691" s="23" t="s">
        <v>334</v>
      </c>
      <c r="G3691" s="23" t="s">
        <v>546</v>
      </c>
      <c r="H3691" s="32" t="s">
        <v>547</v>
      </c>
      <c r="I3691" s="32" t="s">
        <v>536</v>
      </c>
      <c r="J3691" s="135">
        <v>35</v>
      </c>
      <c r="K3691" s="28">
        <v>0.8</v>
      </c>
      <c r="L3691" s="28">
        <f t="shared" si="98"/>
        <v>0.51288999999999996</v>
      </c>
      <c r="O3691" s="77">
        <v>0.72623000000000004</v>
      </c>
      <c r="BF3691" s="106"/>
    </row>
    <row r="3692" spans="1:58" x14ac:dyDescent="0.25">
      <c r="A3692" t="s">
        <v>17</v>
      </c>
      <c r="B3692" s="25">
        <v>2021</v>
      </c>
      <c r="C3692" s="25" t="s">
        <v>3</v>
      </c>
      <c r="D3692" s="25" t="s">
        <v>70</v>
      </c>
      <c r="E3692" s="25" t="s">
        <v>263</v>
      </c>
      <c r="F3692" s="23" t="s">
        <v>334</v>
      </c>
      <c r="G3692" s="23" t="s">
        <v>546</v>
      </c>
      <c r="H3692" s="32" t="s">
        <v>547</v>
      </c>
      <c r="I3692" s="32" t="s">
        <v>536</v>
      </c>
      <c r="J3692" s="135">
        <v>35</v>
      </c>
      <c r="K3692" s="28">
        <v>0.65713999999999995</v>
      </c>
      <c r="L3692" s="28">
        <f t="shared" si="98"/>
        <v>0.41893999999999998</v>
      </c>
      <c r="O3692" s="77">
        <v>0.70416999999999996</v>
      </c>
      <c r="BF3692" s="106"/>
    </row>
    <row r="3693" spans="1:58" x14ac:dyDescent="0.25">
      <c r="A3693" t="s">
        <v>17</v>
      </c>
      <c r="B3693" s="25">
        <v>2022</v>
      </c>
      <c r="C3693" s="25" t="s">
        <v>0</v>
      </c>
      <c r="D3693" s="25" t="s">
        <v>71</v>
      </c>
      <c r="E3693" s="25" t="s">
        <v>263</v>
      </c>
      <c r="F3693" s="23" t="s">
        <v>334</v>
      </c>
      <c r="G3693" s="23" t="s">
        <v>546</v>
      </c>
      <c r="H3693" s="32" t="s">
        <v>547</v>
      </c>
      <c r="I3693" s="32" t="s">
        <v>536</v>
      </c>
      <c r="J3693" s="135">
        <v>36</v>
      </c>
      <c r="K3693" s="28">
        <v>0.83333000000000002</v>
      </c>
      <c r="L3693" s="28">
        <f t="shared" si="98"/>
        <v>0.40177000000000002</v>
      </c>
      <c r="O3693" s="77">
        <v>0.71772000000000002</v>
      </c>
      <c r="BF3693" s="106"/>
    </row>
    <row r="3694" spans="1:58" x14ac:dyDescent="0.25">
      <c r="A3694" t="s">
        <v>17</v>
      </c>
      <c r="B3694" s="25">
        <v>2022</v>
      </c>
      <c r="C3694" s="25" t="s">
        <v>1</v>
      </c>
      <c r="D3694" s="25" t="s">
        <v>72</v>
      </c>
      <c r="E3694" s="25" t="s">
        <v>263</v>
      </c>
      <c r="F3694" s="23" t="s">
        <v>334</v>
      </c>
      <c r="G3694" s="23" t="s">
        <v>546</v>
      </c>
      <c r="H3694" s="32" t="s">
        <v>547</v>
      </c>
      <c r="I3694" s="32" t="s">
        <v>536</v>
      </c>
      <c r="J3694" s="135">
        <v>35</v>
      </c>
      <c r="K3694" s="28">
        <v>0.88571</v>
      </c>
      <c r="L3694" s="28">
        <f t="shared" si="98"/>
        <v>0.43414999999999998</v>
      </c>
      <c r="O3694" s="77">
        <v>0.71509999999999996</v>
      </c>
      <c r="BF3694" s="106"/>
    </row>
    <row r="3695" spans="1:58" x14ac:dyDescent="0.25">
      <c r="A3695" t="s">
        <v>17</v>
      </c>
      <c r="B3695" s="25">
        <v>2022</v>
      </c>
      <c r="C3695" s="25" t="s">
        <v>2</v>
      </c>
      <c r="D3695" s="25" t="s">
        <v>73</v>
      </c>
      <c r="E3695" s="25" t="s">
        <v>263</v>
      </c>
      <c r="F3695" s="23" t="s">
        <v>334</v>
      </c>
      <c r="G3695" s="23" t="s">
        <v>546</v>
      </c>
      <c r="H3695" s="32" t="s">
        <v>547</v>
      </c>
      <c r="I3695" s="32" t="s">
        <v>536</v>
      </c>
      <c r="J3695" s="135">
        <v>45</v>
      </c>
      <c r="K3695" s="28">
        <v>0.82221999999999995</v>
      </c>
      <c r="L3695" s="28">
        <f t="shared" si="98"/>
        <v>0.42581999999999998</v>
      </c>
      <c r="O3695" s="77">
        <v>0.71452000000000004</v>
      </c>
      <c r="BF3695" s="106"/>
    </row>
    <row r="3696" spans="1:58" x14ac:dyDescent="0.25">
      <c r="A3696" t="s">
        <v>17</v>
      </c>
      <c r="B3696" s="25">
        <v>2022</v>
      </c>
      <c r="C3696" s="25" t="s">
        <v>3</v>
      </c>
      <c r="D3696" s="25" t="s">
        <v>493</v>
      </c>
      <c r="E3696" s="25" t="s">
        <v>263</v>
      </c>
      <c r="F3696" s="23" t="s">
        <v>334</v>
      </c>
      <c r="G3696" s="23" t="s">
        <v>546</v>
      </c>
      <c r="H3696" s="32" t="s">
        <v>547</v>
      </c>
      <c r="I3696" s="32" t="s">
        <v>536</v>
      </c>
      <c r="J3696" s="135">
        <v>34</v>
      </c>
      <c r="K3696" s="28">
        <v>0.85294000000000003</v>
      </c>
      <c r="L3696" s="28">
        <f t="shared" si="98"/>
        <v>0.41255999999999998</v>
      </c>
      <c r="O3696" s="77">
        <v>0.68925999999999998</v>
      </c>
      <c r="BF3696" s="106"/>
    </row>
    <row r="3697" spans="1:58" x14ac:dyDescent="0.25">
      <c r="A3697" t="s">
        <v>17</v>
      </c>
      <c r="B3697" s="25">
        <v>2023</v>
      </c>
      <c r="C3697" s="25" t="s">
        <v>0</v>
      </c>
      <c r="D3697" s="25" t="s">
        <v>537</v>
      </c>
      <c r="E3697" s="25" t="s">
        <v>263</v>
      </c>
      <c r="F3697" s="23" t="s">
        <v>334</v>
      </c>
      <c r="G3697" s="23" t="s">
        <v>546</v>
      </c>
      <c r="H3697" s="32" t="s">
        <v>547</v>
      </c>
      <c r="I3697" s="32" t="s">
        <v>536</v>
      </c>
      <c r="J3697" s="135">
        <v>30</v>
      </c>
      <c r="K3697" s="28">
        <v>0.73333000000000004</v>
      </c>
      <c r="L3697" s="28">
        <f t="shared" si="98"/>
        <v>0.47598000000000001</v>
      </c>
      <c r="O3697" s="77">
        <v>0.66224000000000005</v>
      </c>
      <c r="BF3697" s="106"/>
    </row>
    <row r="3698" spans="1:58" x14ac:dyDescent="0.25">
      <c r="A3698" t="s">
        <v>17</v>
      </c>
      <c r="B3698" s="25">
        <v>2018</v>
      </c>
      <c r="C3698" s="25" t="s">
        <v>0</v>
      </c>
      <c r="D3698" s="25" t="s">
        <v>54</v>
      </c>
      <c r="E3698" s="25" t="s">
        <v>166</v>
      </c>
      <c r="F3698" s="23" t="s">
        <v>167</v>
      </c>
      <c r="G3698" s="23" t="s">
        <v>556</v>
      </c>
      <c r="H3698" s="32" t="s">
        <v>555</v>
      </c>
      <c r="I3698" s="32" t="s">
        <v>536</v>
      </c>
      <c r="J3698" s="135">
        <v>141</v>
      </c>
      <c r="K3698" s="28">
        <v>0.86524999999999996</v>
      </c>
      <c r="L3698" s="28">
        <f t="shared" si="98"/>
        <v>0.71779000000000004</v>
      </c>
      <c r="O3698" s="77">
        <v>0.64649000000000001</v>
      </c>
      <c r="BF3698" s="106"/>
    </row>
    <row r="3699" spans="1:58" x14ac:dyDescent="0.25">
      <c r="A3699" t="s">
        <v>17</v>
      </c>
      <c r="B3699" s="25">
        <v>2018</v>
      </c>
      <c r="C3699" s="25" t="s">
        <v>1</v>
      </c>
      <c r="D3699" s="25" t="s">
        <v>56</v>
      </c>
      <c r="E3699" s="25" t="s">
        <v>166</v>
      </c>
      <c r="F3699" s="23" t="s">
        <v>167</v>
      </c>
      <c r="G3699" s="23" t="s">
        <v>556</v>
      </c>
      <c r="H3699" s="32" t="s">
        <v>555</v>
      </c>
      <c r="I3699" s="32" t="s">
        <v>536</v>
      </c>
      <c r="J3699" s="135">
        <v>140</v>
      </c>
      <c r="K3699" s="28">
        <v>0.84286000000000005</v>
      </c>
      <c r="L3699" s="28">
        <f t="shared" si="98"/>
        <v>0.68074000000000001</v>
      </c>
      <c r="O3699" s="77">
        <v>0.66595000000000004</v>
      </c>
      <c r="BF3699" s="106"/>
    </row>
    <row r="3700" spans="1:58" x14ac:dyDescent="0.25">
      <c r="A3700" t="s">
        <v>17</v>
      </c>
      <c r="B3700" s="25">
        <v>2018</v>
      </c>
      <c r="C3700" s="25" t="s">
        <v>2</v>
      </c>
      <c r="D3700" s="25" t="s">
        <v>57</v>
      </c>
      <c r="E3700" s="25" t="s">
        <v>166</v>
      </c>
      <c r="F3700" s="23" t="s">
        <v>167</v>
      </c>
      <c r="G3700" s="23" t="s">
        <v>556</v>
      </c>
      <c r="H3700" s="32" t="s">
        <v>555</v>
      </c>
      <c r="I3700" s="32" t="s">
        <v>536</v>
      </c>
      <c r="J3700" s="135">
        <v>170</v>
      </c>
      <c r="K3700" s="28">
        <v>0.84706000000000004</v>
      </c>
      <c r="L3700" s="28">
        <f t="shared" si="98"/>
        <v>0.73107</v>
      </c>
      <c r="O3700" s="77">
        <v>0.65563000000000005</v>
      </c>
      <c r="BF3700" s="106"/>
    </row>
    <row r="3701" spans="1:58" x14ac:dyDescent="0.25">
      <c r="A3701" t="s">
        <v>17</v>
      </c>
      <c r="B3701" s="25">
        <v>2018</v>
      </c>
      <c r="C3701" s="25" t="s">
        <v>3</v>
      </c>
      <c r="D3701" s="25" t="s">
        <v>58</v>
      </c>
      <c r="E3701" s="25" t="s">
        <v>166</v>
      </c>
      <c r="F3701" s="23" t="s">
        <v>167</v>
      </c>
      <c r="G3701" s="23" t="s">
        <v>556</v>
      </c>
      <c r="H3701" s="32" t="s">
        <v>555</v>
      </c>
      <c r="I3701" s="32" t="s">
        <v>536</v>
      </c>
      <c r="J3701" s="135">
        <v>151</v>
      </c>
      <c r="K3701" s="28">
        <v>0.87417</v>
      </c>
      <c r="L3701" s="28">
        <f t="shared" si="98"/>
        <v>0.76358999999999999</v>
      </c>
      <c r="O3701" s="77">
        <v>0.64424999999999999</v>
      </c>
      <c r="BF3701" s="106"/>
    </row>
    <row r="3702" spans="1:58" x14ac:dyDescent="0.25">
      <c r="A3702" t="s">
        <v>17</v>
      </c>
      <c r="B3702" s="25">
        <v>2019</v>
      </c>
      <c r="C3702" s="25" t="s">
        <v>0</v>
      </c>
      <c r="D3702" s="25" t="s">
        <v>59</v>
      </c>
      <c r="E3702" s="25" t="s">
        <v>166</v>
      </c>
      <c r="F3702" s="23" t="s">
        <v>167</v>
      </c>
      <c r="G3702" s="23" t="s">
        <v>556</v>
      </c>
      <c r="H3702" s="32" t="s">
        <v>555</v>
      </c>
      <c r="I3702" s="32" t="s">
        <v>536</v>
      </c>
      <c r="J3702" s="135">
        <v>135</v>
      </c>
      <c r="K3702" s="28">
        <v>0.85926000000000002</v>
      </c>
      <c r="L3702" s="28">
        <f t="shared" si="98"/>
        <v>0.80303000000000002</v>
      </c>
      <c r="O3702" s="77">
        <v>0.67745999999999995</v>
      </c>
      <c r="BF3702" s="106"/>
    </row>
    <row r="3703" spans="1:58" x14ac:dyDescent="0.25">
      <c r="A3703" t="s">
        <v>17</v>
      </c>
      <c r="B3703" s="25">
        <v>2019</v>
      </c>
      <c r="C3703" s="25" t="s">
        <v>1</v>
      </c>
      <c r="D3703" s="25" t="s">
        <v>60</v>
      </c>
      <c r="E3703" s="25" t="s">
        <v>166</v>
      </c>
      <c r="F3703" s="23" t="s">
        <v>167</v>
      </c>
      <c r="G3703" s="23" t="s">
        <v>556</v>
      </c>
      <c r="H3703" s="32" t="s">
        <v>555</v>
      </c>
      <c r="I3703" s="32" t="s">
        <v>536</v>
      </c>
      <c r="J3703" s="135">
        <v>151</v>
      </c>
      <c r="K3703" s="28">
        <v>0.90727999999999998</v>
      </c>
      <c r="L3703" s="28">
        <f t="shared" si="98"/>
        <v>0.77714000000000005</v>
      </c>
      <c r="O3703" s="77">
        <v>0.69386000000000003</v>
      </c>
      <c r="BF3703" s="106"/>
    </row>
    <row r="3704" spans="1:58" x14ac:dyDescent="0.25">
      <c r="A3704" t="s">
        <v>17</v>
      </c>
      <c r="B3704" s="25">
        <v>2019</v>
      </c>
      <c r="C3704" s="25" t="s">
        <v>2</v>
      </c>
      <c r="D3704" s="25" t="s">
        <v>61</v>
      </c>
      <c r="E3704" s="25" t="s">
        <v>166</v>
      </c>
      <c r="F3704" s="23" t="s">
        <v>167</v>
      </c>
      <c r="G3704" s="23" t="s">
        <v>556</v>
      </c>
      <c r="H3704" s="32" t="s">
        <v>555</v>
      </c>
      <c r="I3704" s="32" t="s">
        <v>536</v>
      </c>
      <c r="J3704" s="135">
        <v>141</v>
      </c>
      <c r="K3704" s="28">
        <v>0.84397</v>
      </c>
      <c r="L3704" s="28">
        <f t="shared" si="98"/>
        <v>0.78393000000000002</v>
      </c>
      <c r="O3704" s="77">
        <v>0.68513999999999997</v>
      </c>
      <c r="BF3704" s="106"/>
    </row>
    <row r="3705" spans="1:58" x14ac:dyDescent="0.25">
      <c r="A3705" t="s">
        <v>17</v>
      </c>
      <c r="B3705" s="25">
        <v>2019</v>
      </c>
      <c r="C3705" s="25" t="s">
        <v>3</v>
      </c>
      <c r="D3705" s="25" t="s">
        <v>62</v>
      </c>
      <c r="E3705" s="25" t="s">
        <v>166</v>
      </c>
      <c r="F3705" s="23" t="s">
        <v>167</v>
      </c>
      <c r="G3705" s="23" t="s">
        <v>556</v>
      </c>
      <c r="H3705" s="32" t="s">
        <v>555</v>
      </c>
      <c r="I3705" s="32" t="s">
        <v>536</v>
      </c>
      <c r="J3705" s="135">
        <v>149</v>
      </c>
      <c r="K3705" s="28">
        <v>0.83221000000000001</v>
      </c>
      <c r="L3705" s="28">
        <f t="shared" si="98"/>
        <v>0.74131999999999998</v>
      </c>
      <c r="O3705" s="77">
        <v>0.67325000000000002</v>
      </c>
      <c r="BF3705" s="106"/>
    </row>
    <row r="3706" spans="1:58" x14ac:dyDescent="0.25">
      <c r="A3706" t="s">
        <v>17</v>
      </c>
      <c r="B3706" s="25">
        <v>2020</v>
      </c>
      <c r="C3706" s="25" t="s">
        <v>0</v>
      </c>
      <c r="D3706" s="25" t="s">
        <v>63</v>
      </c>
      <c r="E3706" s="25" t="s">
        <v>166</v>
      </c>
      <c r="F3706" s="23" t="s">
        <v>167</v>
      </c>
      <c r="G3706" s="23" t="s">
        <v>556</v>
      </c>
      <c r="H3706" s="32" t="s">
        <v>555</v>
      </c>
      <c r="I3706" s="32" t="s">
        <v>536</v>
      </c>
      <c r="J3706" s="135">
        <v>117</v>
      </c>
      <c r="K3706" s="28">
        <v>0.88034000000000001</v>
      </c>
      <c r="L3706" s="28">
        <f t="shared" si="98"/>
        <v>0.82372000000000001</v>
      </c>
      <c r="O3706" s="77">
        <v>0.68518000000000001</v>
      </c>
      <c r="BF3706" s="106"/>
    </row>
    <row r="3707" spans="1:58" x14ac:dyDescent="0.25">
      <c r="A3707" t="s">
        <v>17</v>
      </c>
      <c r="B3707" s="25">
        <v>2020</v>
      </c>
      <c r="C3707" s="25" t="s">
        <v>1</v>
      </c>
      <c r="D3707" s="25" t="s">
        <v>64</v>
      </c>
      <c r="E3707" s="25" t="s">
        <v>166</v>
      </c>
      <c r="F3707" s="23" t="s">
        <v>167</v>
      </c>
      <c r="G3707" s="23" t="s">
        <v>556</v>
      </c>
      <c r="H3707" s="32" t="s">
        <v>555</v>
      </c>
      <c r="I3707" s="32" t="s">
        <v>536</v>
      </c>
      <c r="J3707" s="135">
        <v>52</v>
      </c>
      <c r="K3707" s="28">
        <v>0.57691999999999999</v>
      </c>
      <c r="L3707" s="28">
        <f t="shared" si="98"/>
        <v>0.64071999999999996</v>
      </c>
      <c r="O3707" s="77">
        <v>0.67054000000000002</v>
      </c>
      <c r="BF3707" s="106"/>
    </row>
    <row r="3708" spans="1:58" x14ac:dyDescent="0.25">
      <c r="A3708" t="s">
        <v>17</v>
      </c>
      <c r="B3708" s="25">
        <v>2020</v>
      </c>
      <c r="C3708" s="25" t="s">
        <v>2</v>
      </c>
      <c r="D3708" s="25" t="s">
        <v>65</v>
      </c>
      <c r="E3708" s="25" t="s">
        <v>166</v>
      </c>
      <c r="F3708" s="23" t="s">
        <v>167</v>
      </c>
      <c r="G3708" s="23" t="s">
        <v>556</v>
      </c>
      <c r="H3708" s="32" t="s">
        <v>555</v>
      </c>
      <c r="I3708" s="32" t="s">
        <v>536</v>
      </c>
      <c r="J3708" s="135">
        <v>105</v>
      </c>
      <c r="K3708" s="28">
        <v>0.8</v>
      </c>
      <c r="L3708" s="28">
        <f t="shared" si="98"/>
        <v>0.71482999999999997</v>
      </c>
      <c r="O3708" s="77">
        <v>0.68157999999999996</v>
      </c>
      <c r="BF3708" s="106"/>
    </row>
    <row r="3709" spans="1:58" x14ac:dyDescent="0.25">
      <c r="A3709" t="s">
        <v>17</v>
      </c>
      <c r="B3709" s="25">
        <v>2020</v>
      </c>
      <c r="C3709" s="25" t="s">
        <v>3</v>
      </c>
      <c r="D3709" s="25" t="s">
        <v>66</v>
      </c>
      <c r="E3709" s="25" t="s">
        <v>166</v>
      </c>
      <c r="F3709" s="23" t="s">
        <v>167</v>
      </c>
      <c r="G3709" s="23" t="s">
        <v>556</v>
      </c>
      <c r="H3709" s="32" t="s">
        <v>555</v>
      </c>
      <c r="I3709" s="32" t="s">
        <v>536</v>
      </c>
      <c r="J3709" s="135">
        <v>97</v>
      </c>
      <c r="K3709" s="28">
        <v>0.79381000000000002</v>
      </c>
      <c r="L3709" s="28">
        <f t="shared" si="98"/>
        <v>0.84211000000000003</v>
      </c>
      <c r="O3709" s="77">
        <v>0.67688999999999999</v>
      </c>
      <c r="BF3709" s="106"/>
    </row>
    <row r="3710" spans="1:58" x14ac:dyDescent="0.25">
      <c r="A3710" t="s">
        <v>17</v>
      </c>
      <c r="B3710" s="25">
        <v>2021</v>
      </c>
      <c r="C3710" s="25" t="s">
        <v>0</v>
      </c>
      <c r="D3710" s="25" t="s">
        <v>67</v>
      </c>
      <c r="E3710" s="25" t="s">
        <v>166</v>
      </c>
      <c r="F3710" s="23" t="s">
        <v>167</v>
      </c>
      <c r="G3710" s="23" t="s">
        <v>556</v>
      </c>
      <c r="H3710" s="32" t="s">
        <v>555</v>
      </c>
      <c r="I3710" s="32" t="s">
        <v>536</v>
      </c>
      <c r="J3710" s="135">
        <v>78</v>
      </c>
      <c r="K3710" s="28">
        <v>0.83333000000000002</v>
      </c>
      <c r="L3710" s="28">
        <f t="shared" si="98"/>
        <v>0.86268</v>
      </c>
      <c r="O3710" s="77">
        <v>0.72143000000000002</v>
      </c>
      <c r="BF3710" s="106"/>
    </row>
    <row r="3711" spans="1:58" x14ac:dyDescent="0.25">
      <c r="A3711" t="s">
        <v>17</v>
      </c>
      <c r="B3711" s="25">
        <v>2021</v>
      </c>
      <c r="C3711" s="25" t="s">
        <v>1</v>
      </c>
      <c r="D3711" s="25" t="s">
        <v>68</v>
      </c>
      <c r="E3711" s="25" t="s">
        <v>166</v>
      </c>
      <c r="F3711" s="23" t="s">
        <v>167</v>
      </c>
      <c r="G3711" s="23" t="s">
        <v>556</v>
      </c>
      <c r="H3711" s="32" t="s">
        <v>555</v>
      </c>
      <c r="I3711" s="32" t="s">
        <v>536</v>
      </c>
      <c r="J3711" s="135">
        <v>178</v>
      </c>
      <c r="K3711" s="28">
        <v>0.82584000000000002</v>
      </c>
      <c r="L3711" s="28">
        <f t="shared" si="98"/>
        <v>0.82064000000000004</v>
      </c>
      <c r="O3711" s="77">
        <v>0.71777999999999997</v>
      </c>
      <c r="BF3711" s="106"/>
    </row>
    <row r="3712" spans="1:58" x14ac:dyDescent="0.25">
      <c r="A3712" t="s">
        <v>17</v>
      </c>
      <c r="B3712" s="25">
        <v>2021</v>
      </c>
      <c r="C3712" s="25" t="s">
        <v>2</v>
      </c>
      <c r="D3712" s="25" t="s">
        <v>69</v>
      </c>
      <c r="E3712" s="25" t="s">
        <v>166</v>
      </c>
      <c r="F3712" s="23" t="s">
        <v>167</v>
      </c>
      <c r="G3712" s="23" t="s">
        <v>556</v>
      </c>
      <c r="H3712" s="32" t="s">
        <v>555</v>
      </c>
      <c r="I3712" s="32" t="s">
        <v>536</v>
      </c>
      <c r="J3712" s="135">
        <v>173</v>
      </c>
      <c r="K3712" s="28">
        <v>0.80925000000000002</v>
      </c>
      <c r="L3712" s="28">
        <f t="shared" si="98"/>
        <v>0.86548000000000003</v>
      </c>
      <c r="O3712" s="77">
        <v>0.72623000000000004</v>
      </c>
      <c r="BF3712" s="106"/>
    </row>
    <row r="3713" spans="1:58" x14ac:dyDescent="0.25">
      <c r="A3713" t="s">
        <v>17</v>
      </c>
      <c r="B3713" s="25">
        <v>2021</v>
      </c>
      <c r="C3713" s="25" t="s">
        <v>3</v>
      </c>
      <c r="D3713" s="25" t="s">
        <v>70</v>
      </c>
      <c r="E3713" s="25" t="s">
        <v>166</v>
      </c>
      <c r="F3713" s="23" t="s">
        <v>167</v>
      </c>
      <c r="G3713" s="23" t="s">
        <v>556</v>
      </c>
      <c r="H3713" s="32" t="s">
        <v>555</v>
      </c>
      <c r="I3713" s="32" t="s">
        <v>536</v>
      </c>
      <c r="J3713" s="135">
        <v>189</v>
      </c>
      <c r="K3713" s="28">
        <v>0.84126999999999996</v>
      </c>
      <c r="L3713" s="28">
        <f t="shared" si="98"/>
        <v>0.84694000000000003</v>
      </c>
      <c r="O3713" s="77">
        <v>0.70416999999999996</v>
      </c>
      <c r="BF3713" s="106"/>
    </row>
    <row r="3714" spans="1:58" x14ac:dyDescent="0.25">
      <c r="A3714" t="s">
        <v>17</v>
      </c>
      <c r="B3714" s="25">
        <v>2022</v>
      </c>
      <c r="C3714" s="25" t="s">
        <v>0</v>
      </c>
      <c r="D3714" s="25" t="s">
        <v>71</v>
      </c>
      <c r="E3714" s="25" t="s">
        <v>166</v>
      </c>
      <c r="F3714" s="23" t="s">
        <v>167</v>
      </c>
      <c r="G3714" s="23" t="s">
        <v>556</v>
      </c>
      <c r="H3714" s="32" t="s">
        <v>555</v>
      </c>
      <c r="I3714" s="32" t="s">
        <v>536</v>
      </c>
      <c r="J3714" s="135">
        <v>163</v>
      </c>
      <c r="K3714" s="28">
        <v>0.88344</v>
      </c>
      <c r="L3714" s="28">
        <f t="shared" ref="L3714:L3777" si="99">SUMIFS(K:K, E:E, G3714, D:D, D3714, I:I, I3714)</f>
        <v>0.84140000000000004</v>
      </c>
      <c r="O3714" s="77">
        <v>0.71772000000000002</v>
      </c>
      <c r="BF3714" s="106"/>
    </row>
    <row r="3715" spans="1:58" x14ac:dyDescent="0.25">
      <c r="A3715" t="s">
        <v>17</v>
      </c>
      <c r="B3715" s="25">
        <v>2022</v>
      </c>
      <c r="C3715" s="25" t="s">
        <v>1</v>
      </c>
      <c r="D3715" s="25" t="s">
        <v>72</v>
      </c>
      <c r="E3715" s="25" t="s">
        <v>166</v>
      </c>
      <c r="F3715" s="23" t="s">
        <v>167</v>
      </c>
      <c r="G3715" s="23" t="s">
        <v>556</v>
      </c>
      <c r="H3715" s="32" t="s">
        <v>555</v>
      </c>
      <c r="I3715" s="32" t="s">
        <v>536</v>
      </c>
      <c r="J3715" s="135">
        <v>157</v>
      </c>
      <c r="K3715" s="28">
        <v>0.89809000000000005</v>
      </c>
      <c r="L3715" s="28">
        <f t="shared" si="99"/>
        <v>0.85823000000000005</v>
      </c>
      <c r="O3715" s="77">
        <v>0.71509999999999996</v>
      </c>
      <c r="BF3715" s="106"/>
    </row>
    <row r="3716" spans="1:58" x14ac:dyDescent="0.25">
      <c r="A3716" t="s">
        <v>17</v>
      </c>
      <c r="B3716" s="25">
        <v>2022</v>
      </c>
      <c r="C3716" s="25" t="s">
        <v>2</v>
      </c>
      <c r="D3716" s="25" t="s">
        <v>73</v>
      </c>
      <c r="E3716" s="25" t="s">
        <v>166</v>
      </c>
      <c r="F3716" s="23" t="s">
        <v>167</v>
      </c>
      <c r="G3716" s="23" t="s">
        <v>556</v>
      </c>
      <c r="H3716" s="32" t="s">
        <v>555</v>
      </c>
      <c r="I3716" s="32" t="s">
        <v>536</v>
      </c>
      <c r="J3716" s="135">
        <v>185</v>
      </c>
      <c r="K3716" s="28">
        <v>0.89729999999999999</v>
      </c>
      <c r="L3716" s="28">
        <f t="shared" si="99"/>
        <v>0.74868999999999997</v>
      </c>
      <c r="O3716" s="77">
        <v>0.71452000000000004</v>
      </c>
      <c r="BF3716" s="106"/>
    </row>
    <row r="3717" spans="1:58" x14ac:dyDescent="0.25">
      <c r="A3717" t="s">
        <v>17</v>
      </c>
      <c r="B3717" s="25">
        <v>2022</v>
      </c>
      <c r="C3717" s="25" t="s">
        <v>3</v>
      </c>
      <c r="D3717" s="25" t="s">
        <v>493</v>
      </c>
      <c r="E3717" s="25" t="s">
        <v>166</v>
      </c>
      <c r="F3717" s="23" t="s">
        <v>167</v>
      </c>
      <c r="G3717" s="23" t="s">
        <v>556</v>
      </c>
      <c r="H3717" s="32" t="s">
        <v>555</v>
      </c>
      <c r="I3717" s="32" t="s">
        <v>536</v>
      </c>
      <c r="J3717" s="135">
        <v>141</v>
      </c>
      <c r="K3717" s="28">
        <v>0.87943000000000005</v>
      </c>
      <c r="L3717" s="28">
        <f t="shared" si="99"/>
        <v>0.55586999999999998</v>
      </c>
      <c r="O3717" s="77">
        <v>0.68925999999999998</v>
      </c>
      <c r="BF3717" s="106"/>
    </row>
    <row r="3718" spans="1:58" x14ac:dyDescent="0.25">
      <c r="A3718" t="s">
        <v>17</v>
      </c>
      <c r="B3718" s="25">
        <v>2023</v>
      </c>
      <c r="C3718" s="25" t="s">
        <v>0</v>
      </c>
      <c r="D3718" s="25" t="s">
        <v>537</v>
      </c>
      <c r="E3718" s="25" t="s">
        <v>166</v>
      </c>
      <c r="F3718" s="23" t="s">
        <v>167</v>
      </c>
      <c r="G3718" s="23" t="s">
        <v>556</v>
      </c>
      <c r="H3718" s="32" t="s">
        <v>555</v>
      </c>
      <c r="I3718" s="32" t="s">
        <v>536</v>
      </c>
      <c r="J3718" s="135">
        <v>151</v>
      </c>
      <c r="K3718" s="28">
        <v>0.79469999999999996</v>
      </c>
      <c r="L3718" s="28">
        <f t="shared" si="99"/>
        <v>0.59321999999999997</v>
      </c>
      <c r="O3718" s="77">
        <v>0.66224000000000005</v>
      </c>
      <c r="BF3718" s="106"/>
    </row>
    <row r="3719" spans="1:58" x14ac:dyDescent="0.25">
      <c r="A3719" t="s">
        <v>17</v>
      </c>
      <c r="B3719" s="25">
        <v>2018</v>
      </c>
      <c r="C3719" s="25" t="s">
        <v>0</v>
      </c>
      <c r="D3719" s="25" t="s">
        <v>54</v>
      </c>
      <c r="E3719" s="25" t="s">
        <v>556</v>
      </c>
      <c r="F3719" s="166" t="s">
        <v>526</v>
      </c>
      <c r="G3719" s="23" t="s">
        <v>556</v>
      </c>
      <c r="H3719" s="32" t="s">
        <v>555</v>
      </c>
      <c r="I3719" s="32" t="s">
        <v>536</v>
      </c>
      <c r="J3719" s="135">
        <v>326</v>
      </c>
      <c r="K3719" s="28">
        <v>0.71779000000000004</v>
      </c>
      <c r="L3719" s="28">
        <f t="shared" si="99"/>
        <v>0.71779000000000004</v>
      </c>
      <c r="O3719" s="77">
        <v>0.64649000000000001</v>
      </c>
      <c r="BF3719" s="106"/>
    </row>
    <row r="3720" spans="1:58" x14ac:dyDescent="0.25">
      <c r="A3720" t="s">
        <v>17</v>
      </c>
      <c r="B3720" s="25">
        <v>2018</v>
      </c>
      <c r="C3720" s="25" t="s">
        <v>1</v>
      </c>
      <c r="D3720" s="25" t="s">
        <v>56</v>
      </c>
      <c r="E3720" s="25" t="s">
        <v>556</v>
      </c>
      <c r="F3720" s="166" t="s">
        <v>526</v>
      </c>
      <c r="G3720" s="23" t="s">
        <v>556</v>
      </c>
      <c r="H3720" s="32" t="s">
        <v>555</v>
      </c>
      <c r="I3720" s="32" t="s">
        <v>536</v>
      </c>
      <c r="J3720" s="135">
        <v>379</v>
      </c>
      <c r="K3720" s="28">
        <v>0.68074000000000001</v>
      </c>
      <c r="L3720" s="28">
        <f t="shared" si="99"/>
        <v>0.68074000000000001</v>
      </c>
      <c r="O3720" s="77">
        <v>0.66595000000000004</v>
      </c>
      <c r="BF3720" s="106"/>
    </row>
    <row r="3721" spans="1:58" x14ac:dyDescent="0.25">
      <c r="A3721" t="s">
        <v>17</v>
      </c>
      <c r="B3721" s="25">
        <v>2018</v>
      </c>
      <c r="C3721" s="25" t="s">
        <v>2</v>
      </c>
      <c r="D3721" s="25" t="s">
        <v>57</v>
      </c>
      <c r="E3721" s="25" t="s">
        <v>556</v>
      </c>
      <c r="F3721" s="166" t="s">
        <v>526</v>
      </c>
      <c r="G3721" s="23" t="s">
        <v>556</v>
      </c>
      <c r="H3721" s="32" t="s">
        <v>555</v>
      </c>
      <c r="I3721" s="32" t="s">
        <v>536</v>
      </c>
      <c r="J3721" s="135">
        <v>383</v>
      </c>
      <c r="K3721" s="28">
        <v>0.73107</v>
      </c>
      <c r="L3721" s="28">
        <f t="shared" si="99"/>
        <v>0.73107</v>
      </c>
      <c r="O3721" s="77">
        <v>0.65563000000000005</v>
      </c>
      <c r="BF3721" s="106"/>
    </row>
    <row r="3722" spans="1:58" x14ac:dyDescent="0.25">
      <c r="A3722" t="s">
        <v>17</v>
      </c>
      <c r="B3722" s="25">
        <v>2018</v>
      </c>
      <c r="C3722" s="25" t="s">
        <v>3</v>
      </c>
      <c r="D3722" s="25" t="s">
        <v>58</v>
      </c>
      <c r="E3722" s="25" t="s">
        <v>556</v>
      </c>
      <c r="F3722" s="166" t="s">
        <v>526</v>
      </c>
      <c r="G3722" s="23" t="s">
        <v>556</v>
      </c>
      <c r="H3722" s="32" t="s">
        <v>555</v>
      </c>
      <c r="I3722" s="32" t="s">
        <v>536</v>
      </c>
      <c r="J3722" s="135">
        <v>368</v>
      </c>
      <c r="K3722" s="28">
        <v>0.76358999999999999</v>
      </c>
      <c r="L3722" s="28">
        <f t="shared" si="99"/>
        <v>0.76358999999999999</v>
      </c>
      <c r="O3722" s="77">
        <v>0.64424999999999999</v>
      </c>
      <c r="BF3722" s="106"/>
    </row>
    <row r="3723" spans="1:58" x14ac:dyDescent="0.25">
      <c r="A3723" t="s">
        <v>17</v>
      </c>
      <c r="B3723" s="25">
        <v>2019</v>
      </c>
      <c r="C3723" s="25" t="s">
        <v>0</v>
      </c>
      <c r="D3723" s="25" t="s">
        <v>59</v>
      </c>
      <c r="E3723" s="25" t="s">
        <v>556</v>
      </c>
      <c r="F3723" s="166" t="s">
        <v>526</v>
      </c>
      <c r="G3723" s="23" t="s">
        <v>556</v>
      </c>
      <c r="H3723" s="32" t="s">
        <v>555</v>
      </c>
      <c r="I3723" s="32" t="s">
        <v>536</v>
      </c>
      <c r="J3723" s="135">
        <v>330</v>
      </c>
      <c r="K3723" s="28">
        <v>0.80303000000000002</v>
      </c>
      <c r="L3723" s="28">
        <f t="shared" si="99"/>
        <v>0.80303000000000002</v>
      </c>
      <c r="O3723" s="77">
        <v>0.67745999999999995</v>
      </c>
      <c r="BF3723" s="106"/>
    </row>
    <row r="3724" spans="1:58" x14ac:dyDescent="0.25">
      <c r="A3724" t="s">
        <v>17</v>
      </c>
      <c r="B3724" s="25">
        <v>2019</v>
      </c>
      <c r="C3724" s="25" t="s">
        <v>1</v>
      </c>
      <c r="D3724" s="25" t="s">
        <v>60</v>
      </c>
      <c r="E3724" s="25" t="s">
        <v>556</v>
      </c>
      <c r="F3724" s="166" t="s">
        <v>526</v>
      </c>
      <c r="G3724" s="23" t="s">
        <v>556</v>
      </c>
      <c r="H3724" s="32" t="s">
        <v>555</v>
      </c>
      <c r="I3724" s="32" t="s">
        <v>536</v>
      </c>
      <c r="J3724" s="135">
        <v>350</v>
      </c>
      <c r="K3724" s="28">
        <v>0.77714000000000005</v>
      </c>
      <c r="L3724" s="28">
        <f t="shared" si="99"/>
        <v>0.77714000000000005</v>
      </c>
      <c r="O3724" s="77">
        <v>0.69386000000000003</v>
      </c>
      <c r="BF3724" s="106"/>
    </row>
    <row r="3725" spans="1:58" x14ac:dyDescent="0.25">
      <c r="A3725" t="s">
        <v>17</v>
      </c>
      <c r="B3725" s="25">
        <v>2019</v>
      </c>
      <c r="C3725" s="25" t="s">
        <v>2</v>
      </c>
      <c r="D3725" s="25" t="s">
        <v>61</v>
      </c>
      <c r="E3725" s="25" t="s">
        <v>556</v>
      </c>
      <c r="F3725" s="166" t="s">
        <v>526</v>
      </c>
      <c r="G3725" s="23" t="s">
        <v>556</v>
      </c>
      <c r="H3725" s="32" t="s">
        <v>555</v>
      </c>
      <c r="I3725" s="32" t="s">
        <v>536</v>
      </c>
      <c r="J3725" s="135">
        <v>361</v>
      </c>
      <c r="K3725" s="28">
        <v>0.78393000000000002</v>
      </c>
      <c r="L3725" s="28">
        <f t="shared" si="99"/>
        <v>0.78393000000000002</v>
      </c>
      <c r="O3725" s="77">
        <v>0.68513999999999997</v>
      </c>
      <c r="BF3725" s="106"/>
    </row>
    <row r="3726" spans="1:58" x14ac:dyDescent="0.25">
      <c r="A3726" t="s">
        <v>17</v>
      </c>
      <c r="B3726" s="25">
        <v>2019</v>
      </c>
      <c r="C3726" s="25" t="s">
        <v>3</v>
      </c>
      <c r="D3726" s="25" t="s">
        <v>62</v>
      </c>
      <c r="E3726" s="25" t="s">
        <v>556</v>
      </c>
      <c r="F3726" s="166" t="s">
        <v>526</v>
      </c>
      <c r="G3726" s="23" t="s">
        <v>556</v>
      </c>
      <c r="H3726" s="32" t="s">
        <v>555</v>
      </c>
      <c r="I3726" s="32" t="s">
        <v>536</v>
      </c>
      <c r="J3726" s="135">
        <v>317</v>
      </c>
      <c r="K3726" s="28">
        <v>0.74131999999999998</v>
      </c>
      <c r="L3726" s="28">
        <f t="shared" si="99"/>
        <v>0.74131999999999998</v>
      </c>
      <c r="O3726" s="77">
        <v>0.67325000000000002</v>
      </c>
      <c r="BF3726" s="106"/>
    </row>
    <row r="3727" spans="1:58" x14ac:dyDescent="0.25">
      <c r="A3727" t="s">
        <v>17</v>
      </c>
      <c r="B3727" s="25">
        <v>2020</v>
      </c>
      <c r="C3727" s="25" t="s">
        <v>0</v>
      </c>
      <c r="D3727" s="25" t="s">
        <v>63</v>
      </c>
      <c r="E3727" s="25" t="s">
        <v>556</v>
      </c>
      <c r="F3727" s="166" t="s">
        <v>526</v>
      </c>
      <c r="G3727" s="23" t="s">
        <v>556</v>
      </c>
      <c r="H3727" s="32" t="s">
        <v>555</v>
      </c>
      <c r="I3727" s="32" t="s">
        <v>536</v>
      </c>
      <c r="J3727" s="135">
        <v>312</v>
      </c>
      <c r="K3727" s="28">
        <v>0.82372000000000001</v>
      </c>
      <c r="L3727" s="28">
        <f t="shared" si="99"/>
        <v>0.82372000000000001</v>
      </c>
      <c r="O3727" s="77">
        <v>0.68518000000000001</v>
      </c>
      <c r="BF3727" s="106"/>
    </row>
    <row r="3728" spans="1:58" x14ac:dyDescent="0.25">
      <c r="A3728" t="s">
        <v>17</v>
      </c>
      <c r="B3728" s="25">
        <v>2020</v>
      </c>
      <c r="C3728" s="25" t="s">
        <v>1</v>
      </c>
      <c r="D3728" s="25" t="s">
        <v>64</v>
      </c>
      <c r="E3728" s="25" t="s">
        <v>556</v>
      </c>
      <c r="F3728" s="166" t="s">
        <v>526</v>
      </c>
      <c r="G3728" s="23" t="s">
        <v>556</v>
      </c>
      <c r="H3728" s="32" t="s">
        <v>555</v>
      </c>
      <c r="I3728" s="32" t="s">
        <v>536</v>
      </c>
      <c r="J3728" s="135">
        <v>167</v>
      </c>
      <c r="K3728" s="28">
        <v>0.64071999999999996</v>
      </c>
      <c r="L3728" s="28">
        <f t="shared" si="99"/>
        <v>0.64071999999999996</v>
      </c>
      <c r="O3728" s="77">
        <v>0.67054000000000002</v>
      </c>
      <c r="BF3728" s="106"/>
    </row>
    <row r="3729" spans="1:58" x14ac:dyDescent="0.25">
      <c r="A3729" t="s">
        <v>17</v>
      </c>
      <c r="B3729" s="25">
        <v>2020</v>
      </c>
      <c r="C3729" s="25" t="s">
        <v>2</v>
      </c>
      <c r="D3729" s="25" t="s">
        <v>65</v>
      </c>
      <c r="E3729" s="25" t="s">
        <v>556</v>
      </c>
      <c r="F3729" s="166" t="s">
        <v>526</v>
      </c>
      <c r="G3729" s="23" t="s">
        <v>556</v>
      </c>
      <c r="H3729" s="32" t="s">
        <v>555</v>
      </c>
      <c r="I3729" s="32" t="s">
        <v>536</v>
      </c>
      <c r="J3729" s="135">
        <v>263</v>
      </c>
      <c r="K3729" s="28">
        <v>0.71482999999999997</v>
      </c>
      <c r="L3729" s="28">
        <f t="shared" si="99"/>
        <v>0.71482999999999997</v>
      </c>
      <c r="O3729" s="77">
        <v>0.68157999999999996</v>
      </c>
      <c r="BF3729" s="106"/>
    </row>
    <row r="3730" spans="1:58" x14ac:dyDescent="0.25">
      <c r="A3730" t="s">
        <v>17</v>
      </c>
      <c r="B3730" s="25">
        <v>2020</v>
      </c>
      <c r="C3730" s="25" t="s">
        <v>3</v>
      </c>
      <c r="D3730" s="25" t="s">
        <v>66</v>
      </c>
      <c r="E3730" s="25" t="s">
        <v>556</v>
      </c>
      <c r="F3730" s="166" t="s">
        <v>526</v>
      </c>
      <c r="G3730" s="23" t="s">
        <v>556</v>
      </c>
      <c r="H3730" s="32" t="s">
        <v>555</v>
      </c>
      <c r="I3730" s="32" t="s">
        <v>536</v>
      </c>
      <c r="J3730" s="135">
        <v>285</v>
      </c>
      <c r="K3730" s="28">
        <v>0.84211000000000003</v>
      </c>
      <c r="L3730" s="28">
        <f t="shared" si="99"/>
        <v>0.84211000000000003</v>
      </c>
      <c r="O3730" s="77">
        <v>0.67688999999999999</v>
      </c>
      <c r="BF3730" s="106"/>
    </row>
    <row r="3731" spans="1:58" x14ac:dyDescent="0.25">
      <c r="A3731" t="s">
        <v>17</v>
      </c>
      <c r="B3731" s="25">
        <v>2021</v>
      </c>
      <c r="C3731" s="25" t="s">
        <v>0</v>
      </c>
      <c r="D3731" s="25" t="s">
        <v>67</v>
      </c>
      <c r="E3731" s="25" t="s">
        <v>556</v>
      </c>
      <c r="F3731" s="166" t="s">
        <v>526</v>
      </c>
      <c r="G3731" s="23" t="s">
        <v>556</v>
      </c>
      <c r="H3731" s="32" t="s">
        <v>555</v>
      </c>
      <c r="I3731" s="32" t="s">
        <v>536</v>
      </c>
      <c r="J3731" s="135">
        <v>284</v>
      </c>
      <c r="K3731" s="28">
        <v>0.86268</v>
      </c>
      <c r="L3731" s="28">
        <f t="shared" si="99"/>
        <v>0.86268</v>
      </c>
      <c r="O3731" s="77">
        <v>0.72143000000000002</v>
      </c>
      <c r="BF3731" s="106"/>
    </row>
    <row r="3732" spans="1:58" x14ac:dyDescent="0.25">
      <c r="A3732" t="s">
        <v>17</v>
      </c>
      <c r="B3732" s="25">
        <v>2021</v>
      </c>
      <c r="C3732" s="25" t="s">
        <v>1</v>
      </c>
      <c r="D3732" s="25" t="s">
        <v>68</v>
      </c>
      <c r="E3732" s="25" t="s">
        <v>556</v>
      </c>
      <c r="F3732" s="166" t="s">
        <v>526</v>
      </c>
      <c r="G3732" s="23" t="s">
        <v>556</v>
      </c>
      <c r="H3732" s="32" t="s">
        <v>555</v>
      </c>
      <c r="I3732" s="32" t="s">
        <v>536</v>
      </c>
      <c r="J3732" s="135">
        <v>407</v>
      </c>
      <c r="K3732" s="28">
        <v>0.82064000000000004</v>
      </c>
      <c r="L3732" s="28">
        <f t="shared" si="99"/>
        <v>0.82064000000000004</v>
      </c>
      <c r="O3732" s="77">
        <v>0.71777999999999997</v>
      </c>
      <c r="BF3732" s="106"/>
    </row>
    <row r="3733" spans="1:58" x14ac:dyDescent="0.25">
      <c r="A3733" t="s">
        <v>17</v>
      </c>
      <c r="B3733" s="25">
        <v>2021</v>
      </c>
      <c r="C3733" s="25" t="s">
        <v>2</v>
      </c>
      <c r="D3733" s="25" t="s">
        <v>69</v>
      </c>
      <c r="E3733" s="25" t="s">
        <v>556</v>
      </c>
      <c r="F3733" s="166" t="s">
        <v>526</v>
      </c>
      <c r="G3733" s="23" t="s">
        <v>556</v>
      </c>
      <c r="H3733" s="32" t="s">
        <v>555</v>
      </c>
      <c r="I3733" s="32" t="s">
        <v>536</v>
      </c>
      <c r="J3733" s="135">
        <v>394</v>
      </c>
      <c r="K3733" s="28">
        <v>0.86548000000000003</v>
      </c>
      <c r="L3733" s="28">
        <f t="shared" si="99"/>
        <v>0.86548000000000003</v>
      </c>
      <c r="O3733" s="77">
        <v>0.72623000000000004</v>
      </c>
      <c r="BF3733" s="106"/>
    </row>
    <row r="3734" spans="1:58" x14ac:dyDescent="0.25">
      <c r="A3734" t="s">
        <v>17</v>
      </c>
      <c r="B3734" s="25">
        <v>2021</v>
      </c>
      <c r="C3734" s="25" t="s">
        <v>3</v>
      </c>
      <c r="D3734" s="25" t="s">
        <v>70</v>
      </c>
      <c r="E3734" s="25" t="s">
        <v>556</v>
      </c>
      <c r="F3734" s="166" t="s">
        <v>526</v>
      </c>
      <c r="G3734" s="23" t="s">
        <v>556</v>
      </c>
      <c r="H3734" s="32" t="s">
        <v>555</v>
      </c>
      <c r="I3734" s="32" t="s">
        <v>536</v>
      </c>
      <c r="J3734" s="135">
        <v>392</v>
      </c>
      <c r="K3734" s="28">
        <v>0.84694000000000003</v>
      </c>
      <c r="L3734" s="28">
        <f t="shared" si="99"/>
        <v>0.84694000000000003</v>
      </c>
      <c r="O3734" s="77">
        <v>0.70416999999999996</v>
      </c>
      <c r="BF3734" s="106"/>
    </row>
    <row r="3735" spans="1:58" x14ac:dyDescent="0.25">
      <c r="A3735" t="s">
        <v>17</v>
      </c>
      <c r="B3735" s="25">
        <v>2022</v>
      </c>
      <c r="C3735" s="25" t="s">
        <v>0</v>
      </c>
      <c r="D3735" s="25" t="s">
        <v>71</v>
      </c>
      <c r="E3735" s="25" t="s">
        <v>556</v>
      </c>
      <c r="F3735" s="166" t="s">
        <v>526</v>
      </c>
      <c r="G3735" s="23" t="s">
        <v>556</v>
      </c>
      <c r="H3735" s="32" t="s">
        <v>555</v>
      </c>
      <c r="I3735" s="32" t="s">
        <v>536</v>
      </c>
      <c r="J3735" s="135">
        <v>372</v>
      </c>
      <c r="K3735" s="28">
        <v>0.84140000000000004</v>
      </c>
      <c r="L3735" s="28">
        <f t="shared" si="99"/>
        <v>0.84140000000000004</v>
      </c>
      <c r="O3735" s="77">
        <v>0.71772000000000002</v>
      </c>
      <c r="BF3735" s="106"/>
    </row>
    <row r="3736" spans="1:58" x14ac:dyDescent="0.25">
      <c r="A3736" t="s">
        <v>17</v>
      </c>
      <c r="B3736" s="25">
        <v>2022</v>
      </c>
      <c r="C3736" s="25" t="s">
        <v>1</v>
      </c>
      <c r="D3736" s="25" t="s">
        <v>72</v>
      </c>
      <c r="E3736" s="25" t="s">
        <v>556</v>
      </c>
      <c r="F3736" s="166" t="s">
        <v>526</v>
      </c>
      <c r="G3736" s="23" t="s">
        <v>556</v>
      </c>
      <c r="H3736" s="32" t="s">
        <v>555</v>
      </c>
      <c r="I3736" s="32" t="s">
        <v>536</v>
      </c>
      <c r="J3736" s="135">
        <v>395</v>
      </c>
      <c r="K3736" s="28">
        <v>0.85823000000000005</v>
      </c>
      <c r="L3736" s="28">
        <f t="shared" si="99"/>
        <v>0.85823000000000005</v>
      </c>
      <c r="O3736" s="77">
        <v>0.71509999999999996</v>
      </c>
      <c r="BF3736" s="106"/>
    </row>
    <row r="3737" spans="1:58" x14ac:dyDescent="0.25">
      <c r="A3737" t="s">
        <v>17</v>
      </c>
      <c r="B3737" s="25">
        <v>2022</v>
      </c>
      <c r="C3737" s="25" t="s">
        <v>2</v>
      </c>
      <c r="D3737" s="25" t="s">
        <v>73</v>
      </c>
      <c r="E3737" s="25" t="s">
        <v>556</v>
      </c>
      <c r="F3737" s="166" t="s">
        <v>526</v>
      </c>
      <c r="G3737" s="23" t="s">
        <v>556</v>
      </c>
      <c r="H3737" s="32" t="s">
        <v>555</v>
      </c>
      <c r="I3737" s="32" t="s">
        <v>536</v>
      </c>
      <c r="J3737" s="135">
        <v>382</v>
      </c>
      <c r="K3737" s="28">
        <v>0.74868999999999997</v>
      </c>
      <c r="L3737" s="28">
        <f t="shared" si="99"/>
        <v>0.74868999999999997</v>
      </c>
      <c r="O3737" s="77">
        <v>0.71452000000000004</v>
      </c>
      <c r="BF3737" s="106"/>
    </row>
    <row r="3738" spans="1:58" x14ac:dyDescent="0.25">
      <c r="A3738" t="s">
        <v>17</v>
      </c>
      <c r="B3738" s="25">
        <v>2022</v>
      </c>
      <c r="C3738" s="25" t="s">
        <v>3</v>
      </c>
      <c r="D3738" s="25" t="s">
        <v>493</v>
      </c>
      <c r="E3738" s="25" t="s">
        <v>556</v>
      </c>
      <c r="F3738" s="166" t="s">
        <v>526</v>
      </c>
      <c r="G3738" s="23" t="s">
        <v>556</v>
      </c>
      <c r="H3738" s="32" t="s">
        <v>555</v>
      </c>
      <c r="I3738" s="32" t="s">
        <v>536</v>
      </c>
      <c r="J3738" s="135">
        <v>349</v>
      </c>
      <c r="K3738" s="28">
        <v>0.55586999999999998</v>
      </c>
      <c r="L3738" s="28">
        <f t="shared" si="99"/>
        <v>0.55586999999999998</v>
      </c>
      <c r="O3738" s="77">
        <v>0.68925999999999998</v>
      </c>
      <c r="BF3738" s="106"/>
    </row>
    <row r="3739" spans="1:58" x14ac:dyDescent="0.25">
      <c r="A3739" t="s">
        <v>17</v>
      </c>
      <c r="B3739" s="25">
        <v>2023</v>
      </c>
      <c r="C3739" s="25" t="s">
        <v>0</v>
      </c>
      <c r="D3739" s="25" t="s">
        <v>537</v>
      </c>
      <c r="E3739" s="25" t="s">
        <v>556</v>
      </c>
      <c r="F3739" s="166" t="s">
        <v>526</v>
      </c>
      <c r="G3739" s="23" t="s">
        <v>556</v>
      </c>
      <c r="H3739" s="32" t="s">
        <v>555</v>
      </c>
      <c r="I3739" s="32" t="s">
        <v>536</v>
      </c>
      <c r="J3739" s="135">
        <v>354</v>
      </c>
      <c r="K3739" s="28">
        <v>0.59321999999999997</v>
      </c>
      <c r="L3739" s="28">
        <f t="shared" si="99"/>
        <v>0.59321999999999997</v>
      </c>
      <c r="O3739" s="77">
        <v>0.66224000000000005</v>
      </c>
      <c r="BF3739" s="106"/>
    </row>
    <row r="3740" spans="1:58" x14ac:dyDescent="0.25">
      <c r="A3740" t="s">
        <v>17</v>
      </c>
      <c r="B3740" s="25">
        <v>2018</v>
      </c>
      <c r="C3740" s="25" t="s">
        <v>0</v>
      </c>
      <c r="D3740" s="25" t="s">
        <v>54</v>
      </c>
      <c r="E3740" s="25" t="s">
        <v>168</v>
      </c>
      <c r="F3740" s="23" t="s">
        <v>169</v>
      </c>
      <c r="G3740" s="23" t="s">
        <v>546</v>
      </c>
      <c r="H3740" s="32" t="s">
        <v>547</v>
      </c>
      <c r="I3740" s="32" t="s">
        <v>536</v>
      </c>
      <c r="J3740" s="135">
        <v>144</v>
      </c>
      <c r="K3740" s="28">
        <v>0.55556000000000005</v>
      </c>
      <c r="L3740" s="28">
        <f t="shared" si="99"/>
        <v>0.36119000000000001</v>
      </c>
      <c r="O3740" s="77">
        <v>0.64649000000000001</v>
      </c>
      <c r="BF3740" s="106"/>
    </row>
    <row r="3741" spans="1:58" x14ac:dyDescent="0.25">
      <c r="A3741" t="s">
        <v>17</v>
      </c>
      <c r="B3741" s="25">
        <v>2018</v>
      </c>
      <c r="C3741" s="25" t="s">
        <v>1</v>
      </c>
      <c r="D3741" s="25" t="s">
        <v>56</v>
      </c>
      <c r="E3741" s="25" t="s">
        <v>168</v>
      </c>
      <c r="F3741" s="23" t="s">
        <v>169</v>
      </c>
      <c r="G3741" s="23" t="s">
        <v>546</v>
      </c>
      <c r="H3741" s="32" t="s">
        <v>547</v>
      </c>
      <c r="I3741" s="32" t="s">
        <v>536</v>
      </c>
      <c r="J3741" s="135">
        <v>156</v>
      </c>
      <c r="K3741" s="28">
        <v>0.54486999999999997</v>
      </c>
      <c r="L3741" s="28">
        <f t="shared" si="99"/>
        <v>0.40418999999999999</v>
      </c>
      <c r="O3741" s="77">
        <v>0.66595000000000004</v>
      </c>
      <c r="BF3741" s="106"/>
    </row>
    <row r="3742" spans="1:58" x14ac:dyDescent="0.25">
      <c r="A3742" t="s">
        <v>17</v>
      </c>
      <c r="B3742" s="25">
        <v>2018</v>
      </c>
      <c r="C3742" s="25" t="s">
        <v>2</v>
      </c>
      <c r="D3742" s="25" t="s">
        <v>57</v>
      </c>
      <c r="E3742" s="25" t="s">
        <v>168</v>
      </c>
      <c r="F3742" s="23" t="s">
        <v>169</v>
      </c>
      <c r="G3742" s="23" t="s">
        <v>546</v>
      </c>
      <c r="H3742" s="32" t="s">
        <v>547</v>
      </c>
      <c r="I3742" s="32" t="s">
        <v>536</v>
      </c>
      <c r="J3742" s="135">
        <v>137</v>
      </c>
      <c r="K3742" s="28">
        <v>0.78102000000000005</v>
      </c>
      <c r="L3742" s="28">
        <f t="shared" si="99"/>
        <v>0.40671000000000002</v>
      </c>
      <c r="O3742" s="77">
        <v>0.65563000000000005</v>
      </c>
      <c r="BF3742" s="106"/>
    </row>
    <row r="3743" spans="1:58" x14ac:dyDescent="0.25">
      <c r="A3743" t="s">
        <v>17</v>
      </c>
      <c r="B3743" s="25">
        <v>2018</v>
      </c>
      <c r="C3743" s="25" t="s">
        <v>3</v>
      </c>
      <c r="D3743" s="25" t="s">
        <v>58</v>
      </c>
      <c r="E3743" s="25" t="s">
        <v>168</v>
      </c>
      <c r="F3743" s="23" t="s">
        <v>169</v>
      </c>
      <c r="G3743" s="23" t="s">
        <v>546</v>
      </c>
      <c r="H3743" s="32" t="s">
        <v>547</v>
      </c>
      <c r="I3743" s="32" t="s">
        <v>536</v>
      </c>
      <c r="J3743" s="135">
        <v>144</v>
      </c>
      <c r="K3743" s="28">
        <v>0.72221999999999997</v>
      </c>
      <c r="L3743" s="28">
        <f t="shared" si="99"/>
        <v>0.43096000000000001</v>
      </c>
      <c r="O3743" s="77">
        <v>0.64424999999999999</v>
      </c>
      <c r="BF3743" s="106"/>
    </row>
    <row r="3744" spans="1:58" x14ac:dyDescent="0.25">
      <c r="A3744" t="s">
        <v>17</v>
      </c>
      <c r="B3744" s="25">
        <v>2019</v>
      </c>
      <c r="C3744" s="25" t="s">
        <v>0</v>
      </c>
      <c r="D3744" s="25" t="s">
        <v>59</v>
      </c>
      <c r="E3744" s="25" t="s">
        <v>168</v>
      </c>
      <c r="F3744" s="23" t="s">
        <v>169</v>
      </c>
      <c r="G3744" s="23" t="s">
        <v>546</v>
      </c>
      <c r="H3744" s="32" t="s">
        <v>547</v>
      </c>
      <c r="I3744" s="32" t="s">
        <v>536</v>
      </c>
      <c r="J3744" s="135">
        <v>111</v>
      </c>
      <c r="K3744" s="28">
        <v>0.66666999999999998</v>
      </c>
      <c r="L3744" s="28">
        <f t="shared" si="99"/>
        <v>0.40384999999999999</v>
      </c>
      <c r="O3744" s="77">
        <v>0.67745999999999995</v>
      </c>
      <c r="BF3744" s="106"/>
    </row>
    <row r="3745" spans="1:58" x14ac:dyDescent="0.25">
      <c r="A3745" t="s">
        <v>17</v>
      </c>
      <c r="B3745" s="25">
        <v>2019</v>
      </c>
      <c r="C3745" s="25" t="s">
        <v>1</v>
      </c>
      <c r="D3745" s="25" t="s">
        <v>60</v>
      </c>
      <c r="E3745" s="25" t="s">
        <v>168</v>
      </c>
      <c r="F3745" s="23" t="s">
        <v>169</v>
      </c>
      <c r="G3745" s="23" t="s">
        <v>546</v>
      </c>
      <c r="H3745" s="32" t="s">
        <v>547</v>
      </c>
      <c r="I3745" s="32" t="s">
        <v>536</v>
      </c>
      <c r="J3745" s="135">
        <v>135</v>
      </c>
      <c r="K3745" s="28">
        <v>0.77037</v>
      </c>
      <c r="L3745" s="28">
        <f t="shared" si="99"/>
        <v>0.42087999999999998</v>
      </c>
      <c r="O3745" s="77">
        <v>0.69386000000000003</v>
      </c>
      <c r="BF3745" s="106"/>
    </row>
    <row r="3746" spans="1:58" x14ac:dyDescent="0.25">
      <c r="A3746" t="s">
        <v>17</v>
      </c>
      <c r="B3746" s="25">
        <v>2019</v>
      </c>
      <c r="C3746" s="25" t="s">
        <v>2</v>
      </c>
      <c r="D3746" s="25" t="s">
        <v>61</v>
      </c>
      <c r="E3746" s="25" t="s">
        <v>168</v>
      </c>
      <c r="F3746" s="23" t="s">
        <v>169</v>
      </c>
      <c r="G3746" s="23" t="s">
        <v>546</v>
      </c>
      <c r="H3746" s="32" t="s">
        <v>547</v>
      </c>
      <c r="I3746" s="32" t="s">
        <v>536</v>
      </c>
      <c r="J3746" s="135">
        <v>175</v>
      </c>
      <c r="K3746" s="28">
        <v>0.76</v>
      </c>
      <c r="L3746" s="28">
        <f t="shared" si="99"/>
        <v>0.37534000000000001</v>
      </c>
      <c r="O3746" s="77">
        <v>0.68513999999999997</v>
      </c>
      <c r="BF3746" s="106"/>
    </row>
    <row r="3747" spans="1:58" x14ac:dyDescent="0.25">
      <c r="A3747" t="s">
        <v>17</v>
      </c>
      <c r="B3747" s="25">
        <v>2019</v>
      </c>
      <c r="C3747" s="25" t="s">
        <v>3</v>
      </c>
      <c r="D3747" s="25" t="s">
        <v>62</v>
      </c>
      <c r="E3747" s="25" t="s">
        <v>168</v>
      </c>
      <c r="F3747" s="23" t="s">
        <v>169</v>
      </c>
      <c r="G3747" s="23" t="s">
        <v>546</v>
      </c>
      <c r="H3747" s="32" t="s">
        <v>547</v>
      </c>
      <c r="I3747" s="32" t="s">
        <v>536</v>
      </c>
      <c r="J3747" s="135">
        <v>135</v>
      </c>
      <c r="K3747" s="28">
        <v>0.75556000000000001</v>
      </c>
      <c r="L3747" s="28">
        <f t="shared" si="99"/>
        <v>0.40028999999999998</v>
      </c>
      <c r="O3747" s="77">
        <v>0.67325000000000002</v>
      </c>
      <c r="BF3747" s="106"/>
    </row>
    <row r="3748" spans="1:58" x14ac:dyDescent="0.25">
      <c r="A3748" t="s">
        <v>17</v>
      </c>
      <c r="B3748" s="25">
        <v>2020</v>
      </c>
      <c r="C3748" s="25" t="s">
        <v>0</v>
      </c>
      <c r="D3748" s="25" t="s">
        <v>63</v>
      </c>
      <c r="E3748" s="25" t="s">
        <v>168</v>
      </c>
      <c r="F3748" s="23" t="s">
        <v>169</v>
      </c>
      <c r="G3748" s="23" t="s">
        <v>546</v>
      </c>
      <c r="H3748" s="32" t="s">
        <v>547</v>
      </c>
      <c r="I3748" s="32" t="s">
        <v>536</v>
      </c>
      <c r="J3748" s="135">
        <v>145</v>
      </c>
      <c r="K3748" s="28">
        <v>0.77930999999999995</v>
      </c>
      <c r="L3748" s="28">
        <f t="shared" si="99"/>
        <v>0.44168000000000002</v>
      </c>
      <c r="O3748" s="77">
        <v>0.68518000000000001</v>
      </c>
      <c r="BF3748" s="106"/>
    </row>
    <row r="3749" spans="1:58" x14ac:dyDescent="0.25">
      <c r="A3749" t="s">
        <v>17</v>
      </c>
      <c r="B3749" s="25">
        <v>2020</v>
      </c>
      <c r="C3749" s="25" t="s">
        <v>1</v>
      </c>
      <c r="D3749" s="25" t="s">
        <v>64</v>
      </c>
      <c r="E3749" s="25" t="s">
        <v>168</v>
      </c>
      <c r="F3749" s="23" t="s">
        <v>169</v>
      </c>
      <c r="G3749" s="23" t="s">
        <v>546</v>
      </c>
      <c r="H3749" s="32" t="s">
        <v>547</v>
      </c>
      <c r="I3749" s="32" t="s">
        <v>536</v>
      </c>
      <c r="J3749" s="135">
        <v>64</v>
      </c>
      <c r="K3749" s="28">
        <v>0.8125</v>
      </c>
      <c r="L3749" s="28">
        <f t="shared" si="99"/>
        <v>0.46377000000000002</v>
      </c>
      <c r="O3749" s="77">
        <v>0.67054000000000002</v>
      </c>
      <c r="BF3749" s="106"/>
    </row>
    <row r="3750" spans="1:58" x14ac:dyDescent="0.25">
      <c r="A3750" t="s">
        <v>17</v>
      </c>
      <c r="B3750" s="25">
        <v>2020</v>
      </c>
      <c r="C3750" s="25" t="s">
        <v>2</v>
      </c>
      <c r="D3750" s="25" t="s">
        <v>65</v>
      </c>
      <c r="E3750" s="25" t="s">
        <v>168</v>
      </c>
      <c r="F3750" s="23" t="s">
        <v>169</v>
      </c>
      <c r="G3750" s="23" t="s">
        <v>546</v>
      </c>
      <c r="H3750" s="32" t="s">
        <v>547</v>
      </c>
      <c r="I3750" s="32" t="s">
        <v>536</v>
      </c>
      <c r="J3750" s="135">
        <v>85</v>
      </c>
      <c r="K3750" s="28">
        <v>0.58823999999999999</v>
      </c>
      <c r="L3750" s="28">
        <f t="shared" si="99"/>
        <v>0.43010999999999999</v>
      </c>
      <c r="O3750" s="77">
        <v>0.68157999999999996</v>
      </c>
      <c r="BF3750" s="106"/>
    </row>
    <row r="3751" spans="1:58" x14ac:dyDescent="0.25">
      <c r="A3751" t="s">
        <v>17</v>
      </c>
      <c r="B3751" s="25">
        <v>2020</v>
      </c>
      <c r="C3751" s="25" t="s">
        <v>3</v>
      </c>
      <c r="D3751" s="25" t="s">
        <v>66</v>
      </c>
      <c r="E3751" s="25" t="s">
        <v>168</v>
      </c>
      <c r="F3751" s="23" t="s">
        <v>169</v>
      </c>
      <c r="G3751" s="23" t="s">
        <v>546</v>
      </c>
      <c r="H3751" s="32" t="s">
        <v>547</v>
      </c>
      <c r="I3751" s="32" t="s">
        <v>536</v>
      </c>
      <c r="J3751" s="135">
        <v>125</v>
      </c>
      <c r="K3751" s="28">
        <v>0.432</v>
      </c>
      <c r="L3751" s="28">
        <f t="shared" si="99"/>
        <v>0.35082000000000002</v>
      </c>
      <c r="O3751" s="77">
        <v>0.67688999999999999</v>
      </c>
      <c r="BF3751" s="106"/>
    </row>
    <row r="3752" spans="1:58" x14ac:dyDescent="0.25">
      <c r="A3752" t="s">
        <v>17</v>
      </c>
      <c r="B3752" s="25">
        <v>2021</v>
      </c>
      <c r="C3752" s="25" t="s">
        <v>0</v>
      </c>
      <c r="D3752" s="25" t="s">
        <v>67</v>
      </c>
      <c r="E3752" s="25" t="s">
        <v>168</v>
      </c>
      <c r="F3752" s="23" t="s">
        <v>169</v>
      </c>
      <c r="G3752" s="23" t="s">
        <v>546</v>
      </c>
      <c r="H3752" s="32" t="s">
        <v>547</v>
      </c>
      <c r="I3752" s="32" t="s">
        <v>536</v>
      </c>
      <c r="J3752" s="135">
        <v>103</v>
      </c>
      <c r="K3752" s="28">
        <v>0.72816000000000003</v>
      </c>
      <c r="L3752" s="28">
        <f t="shared" si="99"/>
        <v>0.43617</v>
      </c>
      <c r="O3752" s="77">
        <v>0.72143000000000002</v>
      </c>
      <c r="BF3752" s="106"/>
    </row>
    <row r="3753" spans="1:58" x14ac:dyDescent="0.25">
      <c r="A3753" t="s">
        <v>17</v>
      </c>
      <c r="B3753" s="25">
        <v>2021</v>
      </c>
      <c r="C3753" s="25" t="s">
        <v>1</v>
      </c>
      <c r="D3753" s="25" t="s">
        <v>68</v>
      </c>
      <c r="E3753" s="25" t="s">
        <v>168</v>
      </c>
      <c r="F3753" s="23" t="s">
        <v>169</v>
      </c>
      <c r="G3753" s="23" t="s">
        <v>546</v>
      </c>
      <c r="H3753" s="32" t="s">
        <v>547</v>
      </c>
      <c r="I3753" s="32" t="s">
        <v>536</v>
      </c>
      <c r="J3753" s="135">
        <v>146</v>
      </c>
      <c r="K3753" s="28">
        <v>0.74658000000000002</v>
      </c>
      <c r="L3753" s="28">
        <f t="shared" si="99"/>
        <v>0.44846999999999998</v>
      </c>
      <c r="O3753" s="77">
        <v>0.71777999999999997</v>
      </c>
      <c r="BF3753" s="106"/>
    </row>
    <row r="3754" spans="1:58" x14ac:dyDescent="0.25">
      <c r="A3754" t="s">
        <v>17</v>
      </c>
      <c r="B3754" s="25">
        <v>2021</v>
      </c>
      <c r="C3754" s="25" t="s">
        <v>2</v>
      </c>
      <c r="D3754" s="25" t="s">
        <v>69</v>
      </c>
      <c r="E3754" s="25" t="s">
        <v>168</v>
      </c>
      <c r="F3754" s="23" t="s">
        <v>169</v>
      </c>
      <c r="G3754" s="23" t="s">
        <v>546</v>
      </c>
      <c r="H3754" s="32" t="s">
        <v>547</v>
      </c>
      <c r="I3754" s="32" t="s">
        <v>536</v>
      </c>
      <c r="J3754" s="135">
        <v>167</v>
      </c>
      <c r="K3754" s="28">
        <v>0.75448999999999999</v>
      </c>
      <c r="L3754" s="28">
        <f t="shared" si="99"/>
        <v>0.51288999999999996</v>
      </c>
      <c r="O3754" s="77">
        <v>0.72623000000000004</v>
      </c>
      <c r="BF3754" s="106"/>
    </row>
    <row r="3755" spans="1:58" x14ac:dyDescent="0.25">
      <c r="A3755" t="s">
        <v>17</v>
      </c>
      <c r="B3755" s="25">
        <v>2021</v>
      </c>
      <c r="C3755" s="25" t="s">
        <v>3</v>
      </c>
      <c r="D3755" s="25" t="s">
        <v>70</v>
      </c>
      <c r="E3755" s="25" t="s">
        <v>168</v>
      </c>
      <c r="F3755" s="23" t="s">
        <v>169</v>
      </c>
      <c r="G3755" s="23" t="s">
        <v>546</v>
      </c>
      <c r="H3755" s="32" t="s">
        <v>547</v>
      </c>
      <c r="I3755" s="32" t="s">
        <v>536</v>
      </c>
      <c r="J3755" s="135">
        <v>147</v>
      </c>
      <c r="K3755" s="28">
        <v>0.57823000000000002</v>
      </c>
      <c r="L3755" s="28">
        <f t="shared" si="99"/>
        <v>0.41893999999999998</v>
      </c>
      <c r="O3755" s="77">
        <v>0.70416999999999996</v>
      </c>
      <c r="BF3755" s="106"/>
    </row>
    <row r="3756" spans="1:58" x14ac:dyDescent="0.25">
      <c r="A3756" t="s">
        <v>17</v>
      </c>
      <c r="B3756" s="25">
        <v>2022</v>
      </c>
      <c r="C3756" s="25" t="s">
        <v>0</v>
      </c>
      <c r="D3756" s="25" t="s">
        <v>71</v>
      </c>
      <c r="E3756" s="25" t="s">
        <v>168</v>
      </c>
      <c r="F3756" s="23" t="s">
        <v>169</v>
      </c>
      <c r="G3756" s="23" t="s">
        <v>546</v>
      </c>
      <c r="H3756" s="32" t="s">
        <v>547</v>
      </c>
      <c r="I3756" s="32" t="s">
        <v>536</v>
      </c>
      <c r="J3756" s="135">
        <v>135</v>
      </c>
      <c r="K3756" s="28">
        <v>0.71111000000000002</v>
      </c>
      <c r="L3756" s="28">
        <f t="shared" si="99"/>
        <v>0.40177000000000002</v>
      </c>
      <c r="O3756" s="77">
        <v>0.71772000000000002</v>
      </c>
      <c r="BF3756" s="106"/>
    </row>
    <row r="3757" spans="1:58" x14ac:dyDescent="0.25">
      <c r="A3757" t="s">
        <v>17</v>
      </c>
      <c r="B3757" s="25">
        <v>2022</v>
      </c>
      <c r="C3757" s="25" t="s">
        <v>1</v>
      </c>
      <c r="D3757" s="25" t="s">
        <v>72</v>
      </c>
      <c r="E3757" s="25" t="s">
        <v>168</v>
      </c>
      <c r="F3757" s="23" t="s">
        <v>169</v>
      </c>
      <c r="G3757" s="23" t="s">
        <v>546</v>
      </c>
      <c r="H3757" s="32" t="s">
        <v>547</v>
      </c>
      <c r="I3757" s="32" t="s">
        <v>536</v>
      </c>
      <c r="J3757" s="135">
        <v>147</v>
      </c>
      <c r="K3757" s="28">
        <v>0.72109000000000001</v>
      </c>
      <c r="L3757" s="28">
        <f t="shared" si="99"/>
        <v>0.43414999999999998</v>
      </c>
      <c r="O3757" s="77">
        <v>0.71509999999999996</v>
      </c>
      <c r="BF3757" s="106"/>
    </row>
    <row r="3758" spans="1:58" x14ac:dyDescent="0.25">
      <c r="A3758" t="s">
        <v>17</v>
      </c>
      <c r="B3758" s="25">
        <v>2022</v>
      </c>
      <c r="C3758" s="25" t="s">
        <v>2</v>
      </c>
      <c r="D3758" s="25" t="s">
        <v>73</v>
      </c>
      <c r="E3758" s="25" t="s">
        <v>168</v>
      </c>
      <c r="F3758" s="23" t="s">
        <v>169</v>
      </c>
      <c r="G3758" s="23" t="s">
        <v>546</v>
      </c>
      <c r="H3758" s="32" t="s">
        <v>547</v>
      </c>
      <c r="I3758" s="32" t="s">
        <v>536</v>
      </c>
      <c r="J3758" s="135">
        <v>161</v>
      </c>
      <c r="K3758" s="28">
        <v>0.68323</v>
      </c>
      <c r="L3758" s="28">
        <f t="shared" si="99"/>
        <v>0.42581999999999998</v>
      </c>
      <c r="O3758" s="77">
        <v>0.71452000000000004</v>
      </c>
      <c r="BF3758" s="106"/>
    </row>
    <row r="3759" spans="1:58" x14ac:dyDescent="0.25">
      <c r="A3759" t="s">
        <v>17</v>
      </c>
      <c r="B3759" s="25">
        <v>2022</v>
      </c>
      <c r="C3759" s="25" t="s">
        <v>3</v>
      </c>
      <c r="D3759" s="25" t="s">
        <v>493</v>
      </c>
      <c r="E3759" s="25" t="s">
        <v>168</v>
      </c>
      <c r="F3759" s="23" t="s">
        <v>169</v>
      </c>
      <c r="G3759" s="23" t="s">
        <v>546</v>
      </c>
      <c r="H3759" s="32" t="s">
        <v>547</v>
      </c>
      <c r="I3759" s="32" t="s">
        <v>536</v>
      </c>
      <c r="J3759" s="135">
        <v>125</v>
      </c>
      <c r="K3759" s="28">
        <v>0.66400000000000003</v>
      </c>
      <c r="L3759" s="28">
        <f t="shared" si="99"/>
        <v>0.41255999999999998</v>
      </c>
      <c r="O3759" s="77">
        <v>0.68925999999999998</v>
      </c>
      <c r="BF3759" s="106"/>
    </row>
    <row r="3760" spans="1:58" x14ac:dyDescent="0.25">
      <c r="A3760" t="s">
        <v>17</v>
      </c>
      <c r="B3760" s="25">
        <v>2023</v>
      </c>
      <c r="C3760" s="25" t="s">
        <v>0</v>
      </c>
      <c r="D3760" s="25" t="s">
        <v>537</v>
      </c>
      <c r="E3760" s="25" t="s">
        <v>168</v>
      </c>
      <c r="F3760" s="23" t="s">
        <v>169</v>
      </c>
      <c r="G3760" s="23" t="s">
        <v>546</v>
      </c>
      <c r="H3760" s="32" t="s">
        <v>547</v>
      </c>
      <c r="I3760" s="32" t="s">
        <v>536</v>
      </c>
      <c r="J3760" s="135">
        <v>152</v>
      </c>
      <c r="K3760" s="28">
        <v>0.81579000000000002</v>
      </c>
      <c r="L3760" s="28">
        <f t="shared" si="99"/>
        <v>0.47598000000000001</v>
      </c>
      <c r="O3760" s="77">
        <v>0.66224000000000005</v>
      </c>
      <c r="BF3760" s="106"/>
    </row>
    <row r="3761" spans="1:58" x14ac:dyDescent="0.25">
      <c r="A3761" t="s">
        <v>17</v>
      </c>
      <c r="B3761" s="25">
        <v>2018</v>
      </c>
      <c r="C3761" s="25" t="s">
        <v>0</v>
      </c>
      <c r="D3761" s="25" t="s">
        <v>54</v>
      </c>
      <c r="E3761" s="25" t="s">
        <v>170</v>
      </c>
      <c r="F3761" s="23" t="s">
        <v>335</v>
      </c>
      <c r="G3761" s="23" t="s">
        <v>551</v>
      </c>
      <c r="H3761" s="32" t="s">
        <v>360</v>
      </c>
      <c r="I3761" s="32" t="s">
        <v>536</v>
      </c>
      <c r="J3761" s="135">
        <v>38</v>
      </c>
      <c r="K3761" s="28">
        <v>0.81579000000000002</v>
      </c>
      <c r="L3761" s="28">
        <f t="shared" si="99"/>
        <v>0.59</v>
      </c>
      <c r="O3761" s="77">
        <v>0.64649000000000001</v>
      </c>
      <c r="BF3761" s="106"/>
    </row>
    <row r="3762" spans="1:58" x14ac:dyDescent="0.25">
      <c r="A3762" t="s">
        <v>17</v>
      </c>
      <c r="B3762" s="25">
        <v>2018</v>
      </c>
      <c r="C3762" s="25" t="s">
        <v>1</v>
      </c>
      <c r="D3762" s="25" t="s">
        <v>56</v>
      </c>
      <c r="E3762" s="25" t="s">
        <v>170</v>
      </c>
      <c r="F3762" s="23" t="s">
        <v>335</v>
      </c>
      <c r="G3762" s="23" t="s">
        <v>551</v>
      </c>
      <c r="H3762" s="32" t="s">
        <v>360</v>
      </c>
      <c r="I3762" s="32" t="s">
        <v>536</v>
      </c>
      <c r="J3762" s="135">
        <v>36</v>
      </c>
      <c r="K3762" s="28">
        <v>0.91666999999999998</v>
      </c>
      <c r="L3762" s="28">
        <f t="shared" si="99"/>
        <v>0.65473000000000003</v>
      </c>
      <c r="O3762" s="77">
        <v>0.66595000000000004</v>
      </c>
      <c r="BF3762" s="106"/>
    </row>
    <row r="3763" spans="1:58" x14ac:dyDescent="0.25">
      <c r="A3763" t="s">
        <v>17</v>
      </c>
      <c r="B3763" s="25">
        <v>2018</v>
      </c>
      <c r="C3763" s="25" t="s">
        <v>2</v>
      </c>
      <c r="D3763" s="25" t="s">
        <v>57</v>
      </c>
      <c r="E3763" s="25" t="s">
        <v>170</v>
      </c>
      <c r="F3763" s="23" t="s">
        <v>335</v>
      </c>
      <c r="G3763" s="23" t="s">
        <v>551</v>
      </c>
      <c r="H3763" s="32" t="s">
        <v>360</v>
      </c>
      <c r="I3763" s="32" t="s">
        <v>536</v>
      </c>
      <c r="J3763" s="135">
        <v>47</v>
      </c>
      <c r="K3763" s="28">
        <v>0.91488999999999998</v>
      </c>
      <c r="L3763" s="28">
        <f t="shared" si="99"/>
        <v>0.63888999999999996</v>
      </c>
      <c r="O3763" s="77">
        <v>0.65563000000000005</v>
      </c>
      <c r="BF3763" s="106"/>
    </row>
    <row r="3764" spans="1:58" x14ac:dyDescent="0.25">
      <c r="A3764" t="s">
        <v>17</v>
      </c>
      <c r="B3764" s="25">
        <v>2018</v>
      </c>
      <c r="C3764" s="25" t="s">
        <v>3</v>
      </c>
      <c r="D3764" s="25" t="s">
        <v>58</v>
      </c>
      <c r="E3764" s="25" t="s">
        <v>170</v>
      </c>
      <c r="F3764" s="23" t="s">
        <v>335</v>
      </c>
      <c r="G3764" s="23" t="s">
        <v>551</v>
      </c>
      <c r="H3764" s="32" t="s">
        <v>360</v>
      </c>
      <c r="I3764" s="32" t="s">
        <v>536</v>
      </c>
      <c r="J3764" s="135">
        <v>31</v>
      </c>
      <c r="K3764" s="28">
        <v>0.64515999999999996</v>
      </c>
      <c r="L3764" s="28">
        <f t="shared" si="99"/>
        <v>0.57955000000000001</v>
      </c>
      <c r="O3764" s="77">
        <v>0.64424999999999999</v>
      </c>
      <c r="BF3764" s="106"/>
    </row>
    <row r="3765" spans="1:58" x14ac:dyDescent="0.25">
      <c r="A3765" t="s">
        <v>17</v>
      </c>
      <c r="B3765" s="25">
        <v>2019</v>
      </c>
      <c r="C3765" s="25" t="s">
        <v>0</v>
      </c>
      <c r="D3765" s="25" t="s">
        <v>59</v>
      </c>
      <c r="E3765" s="25" t="s">
        <v>170</v>
      </c>
      <c r="F3765" s="23" t="s">
        <v>335</v>
      </c>
      <c r="G3765" s="23" t="s">
        <v>551</v>
      </c>
      <c r="H3765" s="32" t="s">
        <v>360</v>
      </c>
      <c r="I3765" s="32" t="s">
        <v>536</v>
      </c>
      <c r="J3765" s="135">
        <v>44</v>
      </c>
      <c r="K3765" s="28">
        <v>0.90908999999999995</v>
      </c>
      <c r="L3765" s="28">
        <f t="shared" si="99"/>
        <v>0.65839000000000003</v>
      </c>
      <c r="O3765" s="77">
        <v>0.67745999999999995</v>
      </c>
      <c r="BF3765" s="106"/>
    </row>
    <row r="3766" spans="1:58" x14ac:dyDescent="0.25">
      <c r="A3766" t="s">
        <v>17</v>
      </c>
      <c r="B3766" s="25">
        <v>2019</v>
      </c>
      <c r="C3766" s="25" t="s">
        <v>1</v>
      </c>
      <c r="D3766" s="25" t="s">
        <v>60</v>
      </c>
      <c r="E3766" s="25" t="s">
        <v>170</v>
      </c>
      <c r="F3766" s="23" t="s">
        <v>335</v>
      </c>
      <c r="G3766" s="23" t="s">
        <v>551</v>
      </c>
      <c r="H3766" s="32" t="s">
        <v>360</v>
      </c>
      <c r="I3766" s="32" t="s">
        <v>536</v>
      </c>
      <c r="J3766" s="135">
        <v>46</v>
      </c>
      <c r="K3766" s="28">
        <v>0.76087000000000005</v>
      </c>
      <c r="L3766" s="28">
        <f t="shared" si="99"/>
        <v>0.68208999999999997</v>
      </c>
      <c r="O3766" s="77">
        <v>0.69386000000000003</v>
      </c>
      <c r="BF3766" s="106"/>
    </row>
    <row r="3767" spans="1:58" x14ac:dyDescent="0.25">
      <c r="A3767" t="s">
        <v>17</v>
      </c>
      <c r="B3767" s="25">
        <v>2019</v>
      </c>
      <c r="C3767" s="25" t="s">
        <v>2</v>
      </c>
      <c r="D3767" s="25" t="s">
        <v>61</v>
      </c>
      <c r="E3767" s="25" t="s">
        <v>170</v>
      </c>
      <c r="F3767" s="23" t="s">
        <v>335</v>
      </c>
      <c r="G3767" s="23" t="s">
        <v>551</v>
      </c>
      <c r="H3767" s="32" t="s">
        <v>360</v>
      </c>
      <c r="I3767" s="32" t="s">
        <v>536</v>
      </c>
      <c r="J3767" s="135">
        <v>48</v>
      </c>
      <c r="K3767" s="28">
        <v>0.9375</v>
      </c>
      <c r="L3767" s="28">
        <f t="shared" si="99"/>
        <v>0.71253999999999995</v>
      </c>
      <c r="O3767" s="77">
        <v>0.68513999999999997</v>
      </c>
      <c r="BF3767" s="106"/>
    </row>
    <row r="3768" spans="1:58" x14ac:dyDescent="0.25">
      <c r="A3768" t="s">
        <v>17</v>
      </c>
      <c r="B3768" s="25">
        <v>2019</v>
      </c>
      <c r="C3768" s="25" t="s">
        <v>3</v>
      </c>
      <c r="D3768" s="25" t="s">
        <v>62</v>
      </c>
      <c r="E3768" s="25" t="s">
        <v>170</v>
      </c>
      <c r="F3768" s="23" t="s">
        <v>335</v>
      </c>
      <c r="G3768" s="23" t="s">
        <v>551</v>
      </c>
      <c r="H3768" s="32" t="s">
        <v>360</v>
      </c>
      <c r="I3768" s="32" t="s">
        <v>536</v>
      </c>
      <c r="J3768" s="135">
        <v>53</v>
      </c>
      <c r="K3768" s="28">
        <v>0.88678999999999997</v>
      </c>
      <c r="L3768" s="28">
        <f t="shared" si="99"/>
        <v>0.69679000000000002</v>
      </c>
      <c r="O3768" s="77">
        <v>0.67325000000000002</v>
      </c>
      <c r="BF3768" s="106"/>
    </row>
    <row r="3769" spans="1:58" x14ac:dyDescent="0.25">
      <c r="A3769" t="s">
        <v>17</v>
      </c>
      <c r="B3769" s="25">
        <v>2020</v>
      </c>
      <c r="C3769" s="25" t="s">
        <v>0</v>
      </c>
      <c r="D3769" s="25" t="s">
        <v>63</v>
      </c>
      <c r="E3769" s="25" t="s">
        <v>170</v>
      </c>
      <c r="F3769" s="23" t="s">
        <v>335</v>
      </c>
      <c r="G3769" s="23" t="s">
        <v>551</v>
      </c>
      <c r="H3769" s="32" t="s">
        <v>360</v>
      </c>
      <c r="I3769" s="32" t="s">
        <v>536</v>
      </c>
      <c r="J3769" s="135">
        <v>48</v>
      </c>
      <c r="K3769" s="28">
        <v>0.89583000000000002</v>
      </c>
      <c r="L3769" s="28">
        <f t="shared" si="99"/>
        <v>0.71228000000000002</v>
      </c>
      <c r="O3769" s="77">
        <v>0.68518000000000001</v>
      </c>
      <c r="BF3769" s="106"/>
    </row>
    <row r="3770" spans="1:58" x14ac:dyDescent="0.25">
      <c r="A3770" t="s">
        <v>17</v>
      </c>
      <c r="B3770" s="25">
        <v>2020</v>
      </c>
      <c r="C3770" s="25" t="s">
        <v>1</v>
      </c>
      <c r="D3770" s="25" t="s">
        <v>64</v>
      </c>
      <c r="E3770" s="25" t="s">
        <v>170</v>
      </c>
      <c r="F3770" s="23" t="s">
        <v>335</v>
      </c>
      <c r="G3770" s="23" t="s">
        <v>551</v>
      </c>
      <c r="H3770" s="32" t="s">
        <v>360</v>
      </c>
      <c r="I3770" s="32" t="s">
        <v>536</v>
      </c>
      <c r="J3770" s="135">
        <v>20</v>
      </c>
      <c r="K3770" s="28">
        <v>0.9</v>
      </c>
      <c r="L3770" s="28">
        <f t="shared" si="99"/>
        <v>0.72923000000000004</v>
      </c>
      <c r="O3770" s="77">
        <v>0.67054000000000002</v>
      </c>
      <c r="BF3770" s="106"/>
    </row>
    <row r="3771" spans="1:58" x14ac:dyDescent="0.25">
      <c r="A3771" t="s">
        <v>17</v>
      </c>
      <c r="B3771" s="25">
        <v>2020</v>
      </c>
      <c r="C3771" s="25" t="s">
        <v>2</v>
      </c>
      <c r="D3771" s="25" t="s">
        <v>65</v>
      </c>
      <c r="E3771" s="25" t="s">
        <v>170</v>
      </c>
      <c r="F3771" s="23" t="s">
        <v>335</v>
      </c>
      <c r="G3771" s="23" t="s">
        <v>551</v>
      </c>
      <c r="H3771" s="32" t="s">
        <v>360</v>
      </c>
      <c r="I3771" s="32" t="s">
        <v>536</v>
      </c>
      <c r="J3771" s="135">
        <v>31</v>
      </c>
      <c r="K3771" s="28">
        <v>0.93547999999999998</v>
      </c>
      <c r="L3771" s="28">
        <f t="shared" si="99"/>
        <v>0.61319000000000001</v>
      </c>
      <c r="O3771" s="77">
        <v>0.68157999999999996</v>
      </c>
      <c r="BF3771" s="106"/>
    </row>
    <row r="3772" spans="1:58" x14ac:dyDescent="0.25">
      <c r="A3772" t="s">
        <v>17</v>
      </c>
      <c r="B3772" s="25">
        <v>2020</v>
      </c>
      <c r="C3772" s="25" t="s">
        <v>3</v>
      </c>
      <c r="D3772" s="25" t="s">
        <v>66</v>
      </c>
      <c r="E3772" s="25" t="s">
        <v>170</v>
      </c>
      <c r="F3772" s="23" t="s">
        <v>335</v>
      </c>
      <c r="G3772" s="23" t="s">
        <v>551</v>
      </c>
      <c r="H3772" s="32" t="s">
        <v>360</v>
      </c>
      <c r="I3772" s="32" t="s">
        <v>536</v>
      </c>
      <c r="J3772" s="135">
        <v>42</v>
      </c>
      <c r="K3772" s="28">
        <v>0.80952000000000002</v>
      </c>
      <c r="L3772" s="28">
        <f t="shared" si="99"/>
        <v>0.62412999999999996</v>
      </c>
      <c r="O3772" s="77">
        <v>0.67688999999999999</v>
      </c>
      <c r="BF3772" s="106"/>
    </row>
    <row r="3773" spans="1:58" x14ac:dyDescent="0.25">
      <c r="A3773" t="s">
        <v>17</v>
      </c>
      <c r="B3773" s="25">
        <v>2021</v>
      </c>
      <c r="C3773" s="25" t="s">
        <v>0</v>
      </c>
      <c r="D3773" s="25" t="s">
        <v>67</v>
      </c>
      <c r="E3773" s="25" t="s">
        <v>170</v>
      </c>
      <c r="F3773" s="23" t="s">
        <v>335</v>
      </c>
      <c r="G3773" s="23" t="s">
        <v>551</v>
      </c>
      <c r="H3773" s="32" t="s">
        <v>360</v>
      </c>
      <c r="I3773" s="32" t="s">
        <v>536</v>
      </c>
      <c r="J3773" s="135">
        <v>34</v>
      </c>
      <c r="K3773" s="28">
        <v>0.88234999999999997</v>
      </c>
      <c r="L3773" s="28">
        <f t="shared" si="99"/>
        <v>0.71043000000000001</v>
      </c>
      <c r="O3773" s="77">
        <v>0.72143000000000002</v>
      </c>
      <c r="BF3773" s="106"/>
    </row>
    <row r="3774" spans="1:58" x14ac:dyDescent="0.25">
      <c r="A3774" t="s">
        <v>17</v>
      </c>
      <c r="B3774" s="25">
        <v>2021</v>
      </c>
      <c r="C3774" s="25" t="s">
        <v>1</v>
      </c>
      <c r="D3774" s="25" t="s">
        <v>68</v>
      </c>
      <c r="E3774" s="25" t="s">
        <v>170</v>
      </c>
      <c r="F3774" s="23" t="s">
        <v>335</v>
      </c>
      <c r="G3774" s="23" t="s">
        <v>551</v>
      </c>
      <c r="H3774" s="32" t="s">
        <v>360</v>
      </c>
      <c r="I3774" s="32" t="s">
        <v>536</v>
      </c>
      <c r="J3774" s="135">
        <v>39</v>
      </c>
      <c r="K3774" s="28">
        <v>0.92308000000000001</v>
      </c>
      <c r="L3774" s="28">
        <f t="shared" si="99"/>
        <v>0.71755999999999998</v>
      </c>
      <c r="O3774" s="77">
        <v>0.71777999999999997</v>
      </c>
      <c r="BF3774" s="106"/>
    </row>
    <row r="3775" spans="1:58" x14ac:dyDescent="0.25">
      <c r="A3775" t="s">
        <v>17</v>
      </c>
      <c r="B3775" s="25">
        <v>2021</v>
      </c>
      <c r="C3775" s="25" t="s">
        <v>2</v>
      </c>
      <c r="D3775" s="25" t="s">
        <v>69</v>
      </c>
      <c r="E3775" s="25" t="s">
        <v>170</v>
      </c>
      <c r="F3775" s="23" t="s">
        <v>335</v>
      </c>
      <c r="G3775" s="23" t="s">
        <v>551</v>
      </c>
      <c r="H3775" s="32" t="s">
        <v>360</v>
      </c>
      <c r="I3775" s="32" t="s">
        <v>536</v>
      </c>
      <c r="J3775" s="135">
        <v>44</v>
      </c>
      <c r="K3775" s="28">
        <v>0.93181999999999998</v>
      </c>
      <c r="L3775" s="28">
        <f t="shared" si="99"/>
        <v>0.74646000000000001</v>
      </c>
      <c r="O3775" s="77">
        <v>0.72623000000000004</v>
      </c>
      <c r="BF3775" s="106"/>
    </row>
    <row r="3776" spans="1:58" x14ac:dyDescent="0.25">
      <c r="A3776" t="s">
        <v>17</v>
      </c>
      <c r="B3776" s="25">
        <v>2021</v>
      </c>
      <c r="C3776" s="25" t="s">
        <v>3</v>
      </c>
      <c r="D3776" s="25" t="s">
        <v>70</v>
      </c>
      <c r="E3776" s="25" t="s">
        <v>170</v>
      </c>
      <c r="F3776" s="23" t="s">
        <v>335</v>
      </c>
      <c r="G3776" s="23" t="s">
        <v>551</v>
      </c>
      <c r="H3776" s="32" t="s">
        <v>360</v>
      </c>
      <c r="I3776" s="32" t="s">
        <v>536</v>
      </c>
      <c r="J3776" s="135">
        <v>45</v>
      </c>
      <c r="K3776" s="28">
        <v>0.84443999999999997</v>
      </c>
      <c r="L3776" s="28">
        <f t="shared" si="99"/>
        <v>0.72058999999999995</v>
      </c>
      <c r="O3776" s="77">
        <v>0.70416999999999996</v>
      </c>
      <c r="BF3776" s="106"/>
    </row>
    <row r="3777" spans="1:58" x14ac:dyDescent="0.25">
      <c r="A3777" t="s">
        <v>17</v>
      </c>
      <c r="B3777" s="25">
        <v>2022</v>
      </c>
      <c r="C3777" s="25" t="s">
        <v>0</v>
      </c>
      <c r="D3777" s="25" t="s">
        <v>71</v>
      </c>
      <c r="E3777" s="25" t="s">
        <v>170</v>
      </c>
      <c r="F3777" s="23" t="s">
        <v>335</v>
      </c>
      <c r="G3777" s="23" t="s">
        <v>551</v>
      </c>
      <c r="H3777" s="32" t="s">
        <v>360</v>
      </c>
      <c r="I3777" s="32" t="s">
        <v>536</v>
      </c>
      <c r="J3777" s="135">
        <v>38</v>
      </c>
      <c r="K3777" s="28">
        <v>0.81579000000000002</v>
      </c>
      <c r="L3777" s="28">
        <f t="shared" si="99"/>
        <v>0.74085000000000001</v>
      </c>
      <c r="O3777" s="77">
        <v>0.71772000000000002</v>
      </c>
      <c r="BF3777" s="106"/>
    </row>
    <row r="3778" spans="1:58" x14ac:dyDescent="0.25">
      <c r="A3778" t="s">
        <v>17</v>
      </c>
      <c r="B3778" s="25">
        <v>2022</v>
      </c>
      <c r="C3778" s="25" t="s">
        <v>1</v>
      </c>
      <c r="D3778" s="25" t="s">
        <v>72</v>
      </c>
      <c r="E3778" s="25" t="s">
        <v>170</v>
      </c>
      <c r="F3778" s="23" t="s">
        <v>335</v>
      </c>
      <c r="G3778" s="23" t="s">
        <v>551</v>
      </c>
      <c r="H3778" s="32" t="s">
        <v>360</v>
      </c>
      <c r="I3778" s="32" t="s">
        <v>536</v>
      </c>
      <c r="J3778" s="135">
        <v>35</v>
      </c>
      <c r="K3778" s="28">
        <v>0.88571</v>
      </c>
      <c r="L3778" s="28">
        <f t="shared" ref="L3778:L3841" si="100">SUMIFS(K:K, E:E, G3778, D:D, D3778, I:I, I3778)</f>
        <v>0.73724000000000001</v>
      </c>
      <c r="O3778" s="77">
        <v>0.71509999999999996</v>
      </c>
      <c r="BF3778" s="106"/>
    </row>
    <row r="3779" spans="1:58" x14ac:dyDescent="0.25">
      <c r="A3779" t="s">
        <v>17</v>
      </c>
      <c r="B3779" s="25">
        <v>2022</v>
      </c>
      <c r="C3779" s="25" t="s">
        <v>2</v>
      </c>
      <c r="D3779" s="25" t="s">
        <v>73</v>
      </c>
      <c r="E3779" s="25" t="s">
        <v>170</v>
      </c>
      <c r="F3779" s="23" t="s">
        <v>335</v>
      </c>
      <c r="G3779" s="23" t="s">
        <v>551</v>
      </c>
      <c r="H3779" s="32" t="s">
        <v>360</v>
      </c>
      <c r="I3779" s="32" t="s">
        <v>536</v>
      </c>
      <c r="J3779" s="135">
        <v>54</v>
      </c>
      <c r="K3779" s="28">
        <v>0.88888999999999996</v>
      </c>
      <c r="L3779" s="28">
        <f t="shared" si="100"/>
        <v>0.71709000000000001</v>
      </c>
      <c r="O3779" s="77">
        <v>0.71452000000000004</v>
      </c>
      <c r="BF3779" s="106"/>
    </row>
    <row r="3780" spans="1:58" x14ac:dyDescent="0.25">
      <c r="A3780" t="s">
        <v>17</v>
      </c>
      <c r="B3780" s="25">
        <v>2022</v>
      </c>
      <c r="C3780" s="25" t="s">
        <v>3</v>
      </c>
      <c r="D3780" s="25" t="s">
        <v>493</v>
      </c>
      <c r="E3780" s="25" t="s">
        <v>170</v>
      </c>
      <c r="F3780" s="23" t="s">
        <v>335</v>
      </c>
      <c r="G3780" s="23" t="s">
        <v>551</v>
      </c>
      <c r="H3780" s="32" t="s">
        <v>360</v>
      </c>
      <c r="I3780" s="32" t="s">
        <v>536</v>
      </c>
      <c r="J3780" s="135">
        <v>50</v>
      </c>
      <c r="K3780" s="28">
        <v>0.74</v>
      </c>
      <c r="L3780" s="28">
        <f t="shared" si="100"/>
        <v>0.69701000000000002</v>
      </c>
      <c r="O3780" s="77">
        <v>0.68925999999999998</v>
      </c>
      <c r="BF3780" s="106"/>
    </row>
    <row r="3781" spans="1:58" x14ac:dyDescent="0.25">
      <c r="A3781" t="s">
        <v>17</v>
      </c>
      <c r="B3781" s="25">
        <v>2023</v>
      </c>
      <c r="C3781" s="25" t="s">
        <v>0</v>
      </c>
      <c r="D3781" s="25" t="s">
        <v>537</v>
      </c>
      <c r="E3781" s="25" t="s">
        <v>170</v>
      </c>
      <c r="F3781" s="23" t="s">
        <v>335</v>
      </c>
      <c r="G3781" s="23" t="s">
        <v>551</v>
      </c>
      <c r="H3781" s="32" t="s">
        <v>360</v>
      </c>
      <c r="I3781" s="32" t="s">
        <v>536</v>
      </c>
      <c r="J3781" s="135">
        <v>44</v>
      </c>
      <c r="K3781" s="28">
        <v>0.75</v>
      </c>
      <c r="L3781" s="28">
        <f t="shared" si="100"/>
        <v>0.63319000000000003</v>
      </c>
      <c r="O3781" s="77">
        <v>0.66224000000000005</v>
      </c>
      <c r="BF3781" s="106"/>
    </row>
    <row r="3782" spans="1:58" x14ac:dyDescent="0.25">
      <c r="A3782" t="s">
        <v>17</v>
      </c>
      <c r="B3782" s="25">
        <v>2018</v>
      </c>
      <c r="C3782" s="25" t="s">
        <v>0</v>
      </c>
      <c r="D3782" s="25" t="s">
        <v>54</v>
      </c>
      <c r="E3782" s="25" t="s">
        <v>172</v>
      </c>
      <c r="F3782" s="23" t="s">
        <v>173</v>
      </c>
      <c r="G3782" s="23" t="s">
        <v>541</v>
      </c>
      <c r="H3782" s="32" t="s">
        <v>542</v>
      </c>
      <c r="I3782" s="32" t="s">
        <v>536</v>
      </c>
      <c r="J3782" s="135">
        <v>45</v>
      </c>
      <c r="K3782" s="28">
        <v>0.84443999999999997</v>
      </c>
      <c r="L3782" s="28">
        <f t="shared" si="100"/>
        <v>0.68576000000000004</v>
      </c>
      <c r="O3782" s="77">
        <v>0.64649000000000001</v>
      </c>
      <c r="BF3782" s="106"/>
    </row>
    <row r="3783" spans="1:58" x14ac:dyDescent="0.25">
      <c r="A3783" t="s">
        <v>17</v>
      </c>
      <c r="B3783" s="25">
        <v>2018</v>
      </c>
      <c r="C3783" s="25" t="s">
        <v>1</v>
      </c>
      <c r="D3783" s="25" t="s">
        <v>56</v>
      </c>
      <c r="E3783" s="25" t="s">
        <v>172</v>
      </c>
      <c r="F3783" s="23" t="s">
        <v>173</v>
      </c>
      <c r="G3783" s="23" t="s">
        <v>541</v>
      </c>
      <c r="H3783" s="32" t="s">
        <v>542</v>
      </c>
      <c r="I3783" s="32" t="s">
        <v>536</v>
      </c>
      <c r="J3783" s="135">
        <v>62</v>
      </c>
      <c r="K3783" s="28">
        <v>0.83870999999999996</v>
      </c>
      <c r="L3783" s="28">
        <f t="shared" si="100"/>
        <v>0.66754999999999998</v>
      </c>
      <c r="O3783" s="77">
        <v>0.66595000000000004</v>
      </c>
      <c r="BF3783" s="106"/>
    </row>
    <row r="3784" spans="1:58" x14ac:dyDescent="0.25">
      <c r="A3784" t="s">
        <v>17</v>
      </c>
      <c r="B3784" s="25">
        <v>2018</v>
      </c>
      <c r="C3784" s="25" t="s">
        <v>2</v>
      </c>
      <c r="D3784" s="25" t="s">
        <v>57</v>
      </c>
      <c r="E3784" s="25" t="s">
        <v>172</v>
      </c>
      <c r="F3784" s="23" t="s">
        <v>173</v>
      </c>
      <c r="G3784" s="23" t="s">
        <v>541</v>
      </c>
      <c r="H3784" s="32" t="s">
        <v>542</v>
      </c>
      <c r="I3784" s="32" t="s">
        <v>536</v>
      </c>
      <c r="J3784" s="135">
        <v>67</v>
      </c>
      <c r="K3784" s="28">
        <v>0.59701000000000004</v>
      </c>
      <c r="L3784" s="28">
        <f t="shared" si="100"/>
        <v>0.62238000000000004</v>
      </c>
      <c r="O3784" s="77">
        <v>0.65563000000000005</v>
      </c>
      <c r="BF3784" s="106"/>
    </row>
    <row r="3785" spans="1:58" x14ac:dyDescent="0.25">
      <c r="A3785" t="s">
        <v>17</v>
      </c>
      <c r="B3785" s="25">
        <v>2018</v>
      </c>
      <c r="C3785" s="25" t="s">
        <v>3</v>
      </c>
      <c r="D3785" s="25" t="s">
        <v>58</v>
      </c>
      <c r="E3785" s="25" t="s">
        <v>172</v>
      </c>
      <c r="F3785" s="23" t="s">
        <v>173</v>
      </c>
      <c r="G3785" s="23" t="s">
        <v>541</v>
      </c>
      <c r="H3785" s="32" t="s">
        <v>542</v>
      </c>
      <c r="I3785" s="32" t="s">
        <v>536</v>
      </c>
      <c r="J3785" s="135">
        <v>58</v>
      </c>
      <c r="K3785" s="28">
        <v>0.67240999999999995</v>
      </c>
      <c r="L3785" s="28">
        <f t="shared" si="100"/>
        <v>0.62382000000000004</v>
      </c>
      <c r="O3785" s="77">
        <v>0.64424999999999999</v>
      </c>
      <c r="BF3785" s="106"/>
    </row>
    <row r="3786" spans="1:58" x14ac:dyDescent="0.25">
      <c r="A3786" t="s">
        <v>17</v>
      </c>
      <c r="B3786" s="25">
        <v>2019</v>
      </c>
      <c r="C3786" s="25" t="s">
        <v>0</v>
      </c>
      <c r="D3786" s="25" t="s">
        <v>59</v>
      </c>
      <c r="E3786" s="25" t="s">
        <v>172</v>
      </c>
      <c r="F3786" s="23" t="s">
        <v>173</v>
      </c>
      <c r="G3786" s="23" t="s">
        <v>541</v>
      </c>
      <c r="H3786" s="32" t="s">
        <v>542</v>
      </c>
      <c r="I3786" s="32" t="s">
        <v>536</v>
      </c>
      <c r="J3786" s="135">
        <v>74</v>
      </c>
      <c r="K3786" s="28">
        <v>0.91891999999999996</v>
      </c>
      <c r="L3786" s="28">
        <f t="shared" si="100"/>
        <v>0.68354999999999999</v>
      </c>
      <c r="O3786" s="77">
        <v>0.67745999999999995</v>
      </c>
      <c r="BF3786" s="106"/>
    </row>
    <row r="3787" spans="1:58" x14ac:dyDescent="0.25">
      <c r="A3787" t="s">
        <v>17</v>
      </c>
      <c r="B3787" s="25">
        <v>2019</v>
      </c>
      <c r="C3787" s="25" t="s">
        <v>1</v>
      </c>
      <c r="D3787" s="25" t="s">
        <v>60</v>
      </c>
      <c r="E3787" s="25" t="s">
        <v>172</v>
      </c>
      <c r="F3787" s="23" t="s">
        <v>173</v>
      </c>
      <c r="G3787" s="23" t="s">
        <v>541</v>
      </c>
      <c r="H3787" s="32" t="s">
        <v>542</v>
      </c>
      <c r="I3787" s="32" t="s">
        <v>536</v>
      </c>
      <c r="J3787" s="135">
        <v>62</v>
      </c>
      <c r="K3787" s="28">
        <v>0.80645</v>
      </c>
      <c r="L3787" s="28">
        <f t="shared" si="100"/>
        <v>0.72372000000000003</v>
      </c>
      <c r="O3787" s="77">
        <v>0.69386000000000003</v>
      </c>
      <c r="BF3787" s="106"/>
    </row>
    <row r="3788" spans="1:58" x14ac:dyDescent="0.25">
      <c r="A3788" t="s">
        <v>17</v>
      </c>
      <c r="B3788" s="25">
        <v>2019</v>
      </c>
      <c r="C3788" s="25" t="s">
        <v>2</v>
      </c>
      <c r="D3788" s="25" t="s">
        <v>61</v>
      </c>
      <c r="E3788" s="25" t="s">
        <v>172</v>
      </c>
      <c r="F3788" s="23" t="s">
        <v>173</v>
      </c>
      <c r="G3788" s="23" t="s">
        <v>541</v>
      </c>
      <c r="H3788" s="32" t="s">
        <v>542</v>
      </c>
      <c r="I3788" s="32" t="s">
        <v>536</v>
      </c>
      <c r="J3788" s="135">
        <v>38</v>
      </c>
      <c r="K3788" s="28">
        <v>0.81579000000000002</v>
      </c>
      <c r="L3788" s="28">
        <f t="shared" si="100"/>
        <v>0.73524999999999996</v>
      </c>
      <c r="O3788" s="77">
        <v>0.68513999999999997</v>
      </c>
      <c r="BF3788" s="106"/>
    </row>
    <row r="3789" spans="1:58" x14ac:dyDescent="0.25">
      <c r="A3789" t="s">
        <v>17</v>
      </c>
      <c r="B3789" s="25">
        <v>2019</v>
      </c>
      <c r="C3789" s="25" t="s">
        <v>3</v>
      </c>
      <c r="D3789" s="25" t="s">
        <v>62</v>
      </c>
      <c r="E3789" s="25" t="s">
        <v>172</v>
      </c>
      <c r="F3789" s="23" t="s">
        <v>173</v>
      </c>
      <c r="G3789" s="23" t="s">
        <v>541</v>
      </c>
      <c r="H3789" s="32" t="s">
        <v>542</v>
      </c>
      <c r="I3789" s="32" t="s">
        <v>536</v>
      </c>
      <c r="J3789" s="135">
        <v>57</v>
      </c>
      <c r="K3789" s="28">
        <v>0.89473999999999998</v>
      </c>
      <c r="L3789" s="28">
        <f t="shared" si="100"/>
        <v>0.69733000000000001</v>
      </c>
      <c r="O3789" s="77">
        <v>0.67325000000000002</v>
      </c>
      <c r="BF3789" s="106"/>
    </row>
    <row r="3790" spans="1:58" x14ac:dyDescent="0.25">
      <c r="A3790" t="s">
        <v>17</v>
      </c>
      <c r="B3790" s="25">
        <v>2020</v>
      </c>
      <c r="C3790" s="25" t="s">
        <v>0</v>
      </c>
      <c r="D3790" s="25" t="s">
        <v>63</v>
      </c>
      <c r="E3790" s="25" t="s">
        <v>172</v>
      </c>
      <c r="F3790" s="23" t="s">
        <v>173</v>
      </c>
      <c r="G3790" s="23" t="s">
        <v>541</v>
      </c>
      <c r="H3790" s="32" t="s">
        <v>542</v>
      </c>
      <c r="I3790" s="32" t="s">
        <v>536</v>
      </c>
      <c r="J3790" s="135">
        <v>72</v>
      </c>
      <c r="K3790" s="28">
        <v>0.72221999999999997</v>
      </c>
      <c r="L3790" s="28">
        <f t="shared" si="100"/>
        <v>0.71309999999999996</v>
      </c>
      <c r="O3790" s="77">
        <v>0.68518000000000001</v>
      </c>
      <c r="BF3790" s="106"/>
    </row>
    <row r="3791" spans="1:58" x14ac:dyDescent="0.25">
      <c r="A3791" t="s">
        <v>17</v>
      </c>
      <c r="B3791" s="25">
        <v>2020</v>
      </c>
      <c r="C3791" s="25" t="s">
        <v>1</v>
      </c>
      <c r="D3791" s="25" t="s">
        <v>64</v>
      </c>
      <c r="E3791" s="25" t="s">
        <v>172</v>
      </c>
      <c r="F3791" s="23" t="s">
        <v>173</v>
      </c>
      <c r="G3791" s="23" t="s">
        <v>541</v>
      </c>
      <c r="H3791" s="32" t="s">
        <v>542</v>
      </c>
      <c r="I3791" s="32" t="s">
        <v>536</v>
      </c>
      <c r="J3791" s="135">
        <v>30</v>
      </c>
      <c r="K3791" s="28">
        <v>0.86667000000000005</v>
      </c>
      <c r="L3791" s="28">
        <f t="shared" si="100"/>
        <v>0.71086000000000005</v>
      </c>
      <c r="O3791" s="77">
        <v>0.67054000000000002</v>
      </c>
      <c r="BF3791" s="106"/>
    </row>
    <row r="3792" spans="1:58" x14ac:dyDescent="0.25">
      <c r="A3792" t="s">
        <v>17</v>
      </c>
      <c r="B3792" s="25">
        <v>2020</v>
      </c>
      <c r="C3792" s="25" t="s">
        <v>2</v>
      </c>
      <c r="D3792" s="25" t="s">
        <v>65</v>
      </c>
      <c r="E3792" s="25" t="s">
        <v>172</v>
      </c>
      <c r="F3792" s="23" t="s">
        <v>173</v>
      </c>
      <c r="G3792" s="23" t="s">
        <v>541</v>
      </c>
      <c r="H3792" s="32" t="s">
        <v>542</v>
      </c>
      <c r="I3792" s="32" t="s">
        <v>536</v>
      </c>
      <c r="J3792" s="135">
        <v>44</v>
      </c>
      <c r="K3792" s="28">
        <v>0.81818000000000002</v>
      </c>
      <c r="L3792" s="28">
        <f t="shared" si="100"/>
        <v>0.76427</v>
      </c>
      <c r="O3792" s="77">
        <v>0.68157999999999996</v>
      </c>
      <c r="BF3792" s="106"/>
    </row>
    <row r="3793" spans="1:58" x14ac:dyDescent="0.25">
      <c r="A3793" t="s">
        <v>17</v>
      </c>
      <c r="B3793" s="25">
        <v>2020</v>
      </c>
      <c r="C3793" s="25" t="s">
        <v>3</v>
      </c>
      <c r="D3793" s="25" t="s">
        <v>66</v>
      </c>
      <c r="E3793" s="25" t="s">
        <v>172</v>
      </c>
      <c r="F3793" s="23" t="s">
        <v>173</v>
      </c>
      <c r="G3793" s="23" t="s">
        <v>541</v>
      </c>
      <c r="H3793" s="32" t="s">
        <v>542</v>
      </c>
      <c r="I3793" s="32" t="s">
        <v>536</v>
      </c>
      <c r="J3793" s="135">
        <v>64</v>
      </c>
      <c r="K3793" s="28">
        <v>0.82813000000000003</v>
      </c>
      <c r="L3793" s="28">
        <f t="shared" si="100"/>
        <v>0.72575999999999996</v>
      </c>
      <c r="O3793" s="77">
        <v>0.67688999999999999</v>
      </c>
      <c r="BF3793" s="106"/>
    </row>
    <row r="3794" spans="1:58" x14ac:dyDescent="0.25">
      <c r="A3794" t="s">
        <v>17</v>
      </c>
      <c r="B3794" s="25">
        <v>2021</v>
      </c>
      <c r="C3794" s="25" t="s">
        <v>0</v>
      </c>
      <c r="D3794" s="25" t="s">
        <v>67</v>
      </c>
      <c r="E3794" s="25" t="s">
        <v>172</v>
      </c>
      <c r="F3794" s="23" t="s">
        <v>173</v>
      </c>
      <c r="G3794" s="23" t="s">
        <v>541</v>
      </c>
      <c r="H3794" s="32" t="s">
        <v>542</v>
      </c>
      <c r="I3794" s="32" t="s">
        <v>536</v>
      </c>
      <c r="J3794" s="135">
        <v>51</v>
      </c>
      <c r="K3794" s="28">
        <v>0.92157</v>
      </c>
      <c r="L3794" s="28">
        <f t="shared" si="100"/>
        <v>0.79057999999999995</v>
      </c>
      <c r="O3794" s="77">
        <v>0.72143000000000002</v>
      </c>
      <c r="BF3794" s="106"/>
    </row>
    <row r="3795" spans="1:58" x14ac:dyDescent="0.25">
      <c r="A3795" t="s">
        <v>17</v>
      </c>
      <c r="B3795" s="25">
        <v>2021</v>
      </c>
      <c r="C3795" s="25" t="s">
        <v>1</v>
      </c>
      <c r="D3795" s="25" t="s">
        <v>68</v>
      </c>
      <c r="E3795" s="25" t="s">
        <v>172</v>
      </c>
      <c r="F3795" s="23" t="s">
        <v>173</v>
      </c>
      <c r="G3795" s="23" t="s">
        <v>541</v>
      </c>
      <c r="H3795" s="32" t="s">
        <v>542</v>
      </c>
      <c r="I3795" s="32" t="s">
        <v>536</v>
      </c>
      <c r="J3795" s="135">
        <v>52</v>
      </c>
      <c r="K3795" s="28">
        <v>0.82691999999999999</v>
      </c>
      <c r="L3795" s="28">
        <f t="shared" si="100"/>
        <v>0.77332999999999996</v>
      </c>
      <c r="O3795" s="77">
        <v>0.71777999999999997</v>
      </c>
      <c r="BF3795" s="106"/>
    </row>
    <row r="3796" spans="1:58" x14ac:dyDescent="0.25">
      <c r="A3796" t="s">
        <v>17</v>
      </c>
      <c r="B3796" s="25">
        <v>2021</v>
      </c>
      <c r="C3796" s="25" t="s">
        <v>2</v>
      </c>
      <c r="D3796" s="25" t="s">
        <v>69</v>
      </c>
      <c r="E3796" s="25" t="s">
        <v>172</v>
      </c>
      <c r="F3796" s="23" t="s">
        <v>173</v>
      </c>
      <c r="G3796" s="23" t="s">
        <v>541</v>
      </c>
      <c r="H3796" s="32" t="s">
        <v>542</v>
      </c>
      <c r="I3796" s="32" t="s">
        <v>536</v>
      </c>
      <c r="J3796" s="135">
        <v>68</v>
      </c>
      <c r="K3796" s="28">
        <v>0.85294000000000003</v>
      </c>
      <c r="L3796" s="28">
        <f t="shared" si="100"/>
        <v>0.76515999999999995</v>
      </c>
      <c r="O3796" s="77">
        <v>0.72623000000000004</v>
      </c>
      <c r="BF3796" s="106"/>
    </row>
    <row r="3797" spans="1:58" x14ac:dyDescent="0.25">
      <c r="A3797" t="s">
        <v>17</v>
      </c>
      <c r="B3797" s="25">
        <v>2021</v>
      </c>
      <c r="C3797" s="25" t="s">
        <v>3</v>
      </c>
      <c r="D3797" s="25" t="s">
        <v>70</v>
      </c>
      <c r="E3797" s="25" t="s">
        <v>172</v>
      </c>
      <c r="F3797" s="23" t="s">
        <v>173</v>
      </c>
      <c r="G3797" s="23" t="s">
        <v>541</v>
      </c>
      <c r="H3797" s="32" t="s">
        <v>542</v>
      </c>
      <c r="I3797" s="32" t="s">
        <v>536</v>
      </c>
      <c r="J3797" s="135">
        <v>62</v>
      </c>
      <c r="K3797" s="28">
        <v>0.80645</v>
      </c>
      <c r="L3797" s="28">
        <f t="shared" si="100"/>
        <v>0.73268</v>
      </c>
      <c r="O3797" s="77">
        <v>0.70416999999999996</v>
      </c>
      <c r="BF3797" s="106"/>
    </row>
    <row r="3798" spans="1:58" x14ac:dyDescent="0.25">
      <c r="A3798" t="s">
        <v>17</v>
      </c>
      <c r="B3798" s="25">
        <v>2022</v>
      </c>
      <c r="C3798" s="25" t="s">
        <v>0</v>
      </c>
      <c r="D3798" s="25" t="s">
        <v>71</v>
      </c>
      <c r="E3798" s="25" t="s">
        <v>172</v>
      </c>
      <c r="F3798" s="23" t="s">
        <v>173</v>
      </c>
      <c r="G3798" s="23" t="s">
        <v>541</v>
      </c>
      <c r="H3798" s="32" t="s">
        <v>542</v>
      </c>
      <c r="I3798" s="32" t="s">
        <v>536</v>
      </c>
      <c r="J3798" s="135">
        <v>59</v>
      </c>
      <c r="K3798" s="28">
        <v>0.77966000000000002</v>
      </c>
      <c r="L3798" s="28">
        <f t="shared" si="100"/>
        <v>0.75717000000000001</v>
      </c>
      <c r="O3798" s="77">
        <v>0.71772000000000002</v>
      </c>
      <c r="BF3798" s="106"/>
    </row>
    <row r="3799" spans="1:58" x14ac:dyDescent="0.25">
      <c r="A3799" t="s">
        <v>17</v>
      </c>
      <c r="B3799" s="25">
        <v>2022</v>
      </c>
      <c r="C3799" s="25" t="s">
        <v>1</v>
      </c>
      <c r="D3799" s="25" t="s">
        <v>72</v>
      </c>
      <c r="E3799" s="25" t="s">
        <v>172</v>
      </c>
      <c r="F3799" s="23" t="s">
        <v>173</v>
      </c>
      <c r="G3799" s="23" t="s">
        <v>541</v>
      </c>
      <c r="H3799" s="32" t="s">
        <v>542</v>
      </c>
      <c r="I3799" s="32" t="s">
        <v>536</v>
      </c>
      <c r="J3799" s="135">
        <v>41</v>
      </c>
      <c r="K3799" s="28">
        <v>0.82926999999999995</v>
      </c>
      <c r="L3799" s="28">
        <f t="shared" si="100"/>
        <v>0.78373000000000004</v>
      </c>
      <c r="O3799" s="77">
        <v>0.71509999999999996</v>
      </c>
      <c r="BF3799" s="106"/>
    </row>
    <row r="3800" spans="1:58" x14ac:dyDescent="0.25">
      <c r="A3800" t="s">
        <v>17</v>
      </c>
      <c r="B3800" s="25">
        <v>2022</v>
      </c>
      <c r="C3800" s="25" t="s">
        <v>2</v>
      </c>
      <c r="D3800" s="25" t="s">
        <v>73</v>
      </c>
      <c r="E3800" s="25" t="s">
        <v>172</v>
      </c>
      <c r="F3800" s="23" t="s">
        <v>173</v>
      </c>
      <c r="G3800" s="23" t="s">
        <v>541</v>
      </c>
      <c r="H3800" s="32" t="s">
        <v>542</v>
      </c>
      <c r="I3800" s="32" t="s">
        <v>536</v>
      </c>
      <c r="J3800" s="135">
        <v>69</v>
      </c>
      <c r="K3800" s="28">
        <v>0.92754000000000003</v>
      </c>
      <c r="L3800" s="28">
        <f t="shared" si="100"/>
        <v>0.78456000000000004</v>
      </c>
      <c r="O3800" s="77">
        <v>0.71452000000000004</v>
      </c>
      <c r="BF3800" s="106"/>
    </row>
    <row r="3801" spans="1:58" x14ac:dyDescent="0.25">
      <c r="A3801" t="s">
        <v>17</v>
      </c>
      <c r="B3801" s="25">
        <v>2022</v>
      </c>
      <c r="C3801" s="25" t="s">
        <v>3</v>
      </c>
      <c r="D3801" s="25" t="s">
        <v>493</v>
      </c>
      <c r="E3801" s="25" t="s">
        <v>172</v>
      </c>
      <c r="F3801" s="23" t="s">
        <v>173</v>
      </c>
      <c r="G3801" s="23" t="s">
        <v>541</v>
      </c>
      <c r="H3801" s="32" t="s">
        <v>542</v>
      </c>
      <c r="I3801" s="32" t="s">
        <v>536</v>
      </c>
      <c r="J3801" s="135">
        <v>45</v>
      </c>
      <c r="K3801" s="28">
        <v>0.82221999999999995</v>
      </c>
      <c r="L3801" s="28">
        <f t="shared" si="100"/>
        <v>0.76685999999999999</v>
      </c>
      <c r="O3801" s="77">
        <v>0.68925999999999998</v>
      </c>
      <c r="BF3801" s="106"/>
    </row>
    <row r="3802" spans="1:58" x14ac:dyDescent="0.25">
      <c r="A3802" t="s">
        <v>17</v>
      </c>
      <c r="B3802" s="25">
        <v>2023</v>
      </c>
      <c r="C3802" s="25" t="s">
        <v>0</v>
      </c>
      <c r="D3802" s="25" t="s">
        <v>537</v>
      </c>
      <c r="E3802" s="25" t="s">
        <v>172</v>
      </c>
      <c r="F3802" s="23" t="s">
        <v>173</v>
      </c>
      <c r="G3802" s="23" t="s">
        <v>541</v>
      </c>
      <c r="H3802" s="32" t="s">
        <v>542</v>
      </c>
      <c r="I3802" s="32" t="s">
        <v>536</v>
      </c>
      <c r="J3802" s="135">
        <v>71</v>
      </c>
      <c r="K3802" s="28">
        <v>0.74648000000000003</v>
      </c>
      <c r="L3802" s="28">
        <f t="shared" si="100"/>
        <v>0.69860999999999995</v>
      </c>
      <c r="O3802" s="77">
        <v>0.66224000000000005</v>
      </c>
      <c r="BF3802" s="106"/>
    </row>
    <row r="3803" spans="1:58" x14ac:dyDescent="0.25">
      <c r="A3803" t="s">
        <v>17</v>
      </c>
      <c r="B3803" s="25">
        <v>2018</v>
      </c>
      <c r="C3803" s="25" t="s">
        <v>0</v>
      </c>
      <c r="D3803" s="25" t="s">
        <v>54</v>
      </c>
      <c r="E3803" s="25" t="s">
        <v>550</v>
      </c>
      <c r="F3803" s="23" t="s">
        <v>352</v>
      </c>
      <c r="G3803" s="23" t="s">
        <v>550</v>
      </c>
      <c r="H3803" s="32" t="s">
        <v>352</v>
      </c>
      <c r="I3803" s="32" t="s">
        <v>536</v>
      </c>
      <c r="J3803" s="135">
        <v>378</v>
      </c>
      <c r="K3803" s="28">
        <v>0.81481000000000003</v>
      </c>
      <c r="L3803" s="28">
        <f t="shared" si="100"/>
        <v>0.81481000000000003</v>
      </c>
      <c r="O3803" s="77">
        <v>0.64649000000000001</v>
      </c>
      <c r="BF3803" s="106"/>
    </row>
    <row r="3804" spans="1:58" x14ac:dyDescent="0.25">
      <c r="A3804" t="s">
        <v>17</v>
      </c>
      <c r="B3804" s="25">
        <v>2018</v>
      </c>
      <c r="C3804" s="25" t="s">
        <v>1</v>
      </c>
      <c r="D3804" s="25" t="s">
        <v>56</v>
      </c>
      <c r="E3804" s="25" t="s">
        <v>550</v>
      </c>
      <c r="F3804" s="23" t="s">
        <v>352</v>
      </c>
      <c r="G3804" s="23" t="s">
        <v>550</v>
      </c>
      <c r="H3804" s="32" t="s">
        <v>352</v>
      </c>
      <c r="I3804" s="32" t="s">
        <v>536</v>
      </c>
      <c r="J3804" s="135">
        <v>421</v>
      </c>
      <c r="K3804" s="28">
        <v>0.68171000000000004</v>
      </c>
      <c r="L3804" s="28">
        <f t="shared" si="100"/>
        <v>0.68171000000000004</v>
      </c>
      <c r="O3804" s="77">
        <v>0.66595000000000004</v>
      </c>
      <c r="BF3804" s="106"/>
    </row>
    <row r="3805" spans="1:58" x14ac:dyDescent="0.25">
      <c r="A3805" t="s">
        <v>17</v>
      </c>
      <c r="B3805" s="25">
        <v>2018</v>
      </c>
      <c r="C3805" s="25" t="s">
        <v>2</v>
      </c>
      <c r="D3805" s="25" t="s">
        <v>57</v>
      </c>
      <c r="E3805" s="25" t="s">
        <v>550</v>
      </c>
      <c r="F3805" s="23" t="s">
        <v>352</v>
      </c>
      <c r="G3805" s="23" t="s">
        <v>550</v>
      </c>
      <c r="H3805" s="32" t="s">
        <v>352</v>
      </c>
      <c r="I3805" s="32" t="s">
        <v>536</v>
      </c>
      <c r="J3805" s="135">
        <v>458</v>
      </c>
      <c r="K3805" s="28">
        <v>0.59389000000000003</v>
      </c>
      <c r="L3805" s="28">
        <f t="shared" si="100"/>
        <v>0.59389000000000003</v>
      </c>
      <c r="O3805" s="77">
        <v>0.65563000000000005</v>
      </c>
      <c r="BF3805" s="106"/>
    </row>
    <row r="3806" spans="1:58" x14ac:dyDescent="0.25">
      <c r="A3806" t="s">
        <v>17</v>
      </c>
      <c r="B3806" s="25">
        <v>2018</v>
      </c>
      <c r="C3806" s="25" t="s">
        <v>3</v>
      </c>
      <c r="D3806" s="25" t="s">
        <v>58</v>
      </c>
      <c r="E3806" s="25" t="s">
        <v>550</v>
      </c>
      <c r="F3806" s="23" t="s">
        <v>352</v>
      </c>
      <c r="G3806" s="23" t="s">
        <v>550</v>
      </c>
      <c r="H3806" s="32" t="s">
        <v>352</v>
      </c>
      <c r="I3806" s="32" t="s">
        <v>536</v>
      </c>
      <c r="J3806" s="135">
        <v>445</v>
      </c>
      <c r="K3806" s="28">
        <v>0.64944000000000002</v>
      </c>
      <c r="L3806" s="28">
        <f t="shared" si="100"/>
        <v>0.64944000000000002</v>
      </c>
      <c r="O3806" s="77">
        <v>0.64424999999999999</v>
      </c>
      <c r="BF3806" s="106"/>
    </row>
    <row r="3807" spans="1:58" x14ac:dyDescent="0.25">
      <c r="A3807" t="s">
        <v>17</v>
      </c>
      <c r="B3807" s="25">
        <v>2019</v>
      </c>
      <c r="C3807" s="25" t="s">
        <v>0</v>
      </c>
      <c r="D3807" s="25" t="s">
        <v>59</v>
      </c>
      <c r="E3807" s="25" t="s">
        <v>550</v>
      </c>
      <c r="F3807" s="23" t="s">
        <v>352</v>
      </c>
      <c r="G3807" s="23" t="s">
        <v>550</v>
      </c>
      <c r="H3807" s="32" t="s">
        <v>352</v>
      </c>
      <c r="I3807" s="32" t="s">
        <v>536</v>
      </c>
      <c r="J3807" s="135">
        <v>408</v>
      </c>
      <c r="K3807" s="28">
        <v>0.72304000000000002</v>
      </c>
      <c r="L3807" s="28">
        <f t="shared" si="100"/>
        <v>0.72304000000000002</v>
      </c>
      <c r="O3807" s="77">
        <v>0.67745999999999995</v>
      </c>
      <c r="BF3807" s="106"/>
    </row>
    <row r="3808" spans="1:58" x14ac:dyDescent="0.25">
      <c r="A3808" t="s">
        <v>17</v>
      </c>
      <c r="B3808" s="25">
        <v>2019</v>
      </c>
      <c r="C3808" s="25" t="s">
        <v>1</v>
      </c>
      <c r="D3808" s="25" t="s">
        <v>60</v>
      </c>
      <c r="E3808" s="25" t="s">
        <v>550</v>
      </c>
      <c r="F3808" s="23" t="s">
        <v>352</v>
      </c>
      <c r="G3808" s="23" t="s">
        <v>550</v>
      </c>
      <c r="H3808" s="32" t="s">
        <v>352</v>
      </c>
      <c r="I3808" s="32" t="s">
        <v>536</v>
      </c>
      <c r="J3808" s="135">
        <v>444</v>
      </c>
      <c r="K3808" s="28">
        <v>0.66440999999999995</v>
      </c>
      <c r="L3808" s="28">
        <f t="shared" si="100"/>
        <v>0.66440999999999995</v>
      </c>
      <c r="O3808" s="77">
        <v>0.69386000000000003</v>
      </c>
      <c r="BF3808" s="106"/>
    </row>
    <row r="3809" spans="1:58" x14ac:dyDescent="0.25">
      <c r="A3809" t="s">
        <v>17</v>
      </c>
      <c r="B3809" s="25">
        <v>2019</v>
      </c>
      <c r="C3809" s="25" t="s">
        <v>2</v>
      </c>
      <c r="D3809" s="25" t="s">
        <v>61</v>
      </c>
      <c r="E3809" s="25" t="s">
        <v>550</v>
      </c>
      <c r="F3809" s="23" t="s">
        <v>352</v>
      </c>
      <c r="G3809" s="23" t="s">
        <v>550</v>
      </c>
      <c r="H3809" s="32" t="s">
        <v>352</v>
      </c>
      <c r="I3809" s="32" t="s">
        <v>536</v>
      </c>
      <c r="J3809" s="135">
        <v>462</v>
      </c>
      <c r="K3809" s="28">
        <v>0.70130000000000003</v>
      </c>
      <c r="L3809" s="28">
        <f t="shared" si="100"/>
        <v>0.70130000000000003</v>
      </c>
      <c r="O3809" s="77">
        <v>0.68513999999999997</v>
      </c>
      <c r="BF3809" s="106"/>
    </row>
    <row r="3810" spans="1:58" x14ac:dyDescent="0.25">
      <c r="A3810" t="s">
        <v>17</v>
      </c>
      <c r="B3810" s="25">
        <v>2019</v>
      </c>
      <c r="C3810" s="25" t="s">
        <v>3</v>
      </c>
      <c r="D3810" s="25" t="s">
        <v>62</v>
      </c>
      <c r="E3810" s="25" t="s">
        <v>550</v>
      </c>
      <c r="F3810" s="23" t="s">
        <v>352</v>
      </c>
      <c r="G3810" s="23" t="s">
        <v>550</v>
      </c>
      <c r="H3810" s="32" t="s">
        <v>352</v>
      </c>
      <c r="I3810" s="32" t="s">
        <v>536</v>
      </c>
      <c r="J3810" s="135">
        <v>466</v>
      </c>
      <c r="K3810" s="28">
        <v>0.86265999999999998</v>
      </c>
      <c r="L3810" s="28">
        <f t="shared" si="100"/>
        <v>0.86265999999999998</v>
      </c>
      <c r="O3810" s="77">
        <v>0.67325000000000002</v>
      </c>
      <c r="BF3810" s="106"/>
    </row>
    <row r="3811" spans="1:58" x14ac:dyDescent="0.25">
      <c r="A3811" t="s">
        <v>17</v>
      </c>
      <c r="B3811" s="25">
        <v>2020</v>
      </c>
      <c r="C3811" s="25" t="s">
        <v>0</v>
      </c>
      <c r="D3811" s="25" t="s">
        <v>63</v>
      </c>
      <c r="E3811" s="25" t="s">
        <v>550</v>
      </c>
      <c r="F3811" s="23" t="s">
        <v>352</v>
      </c>
      <c r="G3811" s="23" t="s">
        <v>550</v>
      </c>
      <c r="H3811" s="32" t="s">
        <v>352</v>
      </c>
      <c r="I3811" s="32" t="s">
        <v>536</v>
      </c>
      <c r="J3811" s="135">
        <v>400</v>
      </c>
      <c r="K3811" s="28">
        <v>0.79749999999999999</v>
      </c>
      <c r="L3811" s="28">
        <f t="shared" si="100"/>
        <v>0.79749999999999999</v>
      </c>
      <c r="O3811" s="77">
        <v>0.68518000000000001</v>
      </c>
      <c r="BF3811" s="106"/>
    </row>
    <row r="3812" spans="1:58" x14ac:dyDescent="0.25">
      <c r="A3812" t="s">
        <v>17</v>
      </c>
      <c r="B3812" s="25">
        <v>2020</v>
      </c>
      <c r="C3812" s="25" t="s">
        <v>1</v>
      </c>
      <c r="D3812" s="25" t="s">
        <v>64</v>
      </c>
      <c r="E3812" s="25" t="s">
        <v>550</v>
      </c>
      <c r="F3812" s="23" t="s">
        <v>352</v>
      </c>
      <c r="G3812" s="23" t="s">
        <v>550</v>
      </c>
      <c r="H3812" s="32" t="s">
        <v>352</v>
      </c>
      <c r="I3812" s="32" t="s">
        <v>536</v>
      </c>
      <c r="J3812" s="135">
        <v>271</v>
      </c>
      <c r="K3812" s="28">
        <v>0.71587000000000001</v>
      </c>
      <c r="L3812" s="28">
        <f t="shared" si="100"/>
        <v>0.71587000000000001</v>
      </c>
      <c r="O3812" s="77">
        <v>0.67054000000000002</v>
      </c>
      <c r="BF3812" s="106"/>
    </row>
    <row r="3813" spans="1:58" x14ac:dyDescent="0.25">
      <c r="A3813" t="s">
        <v>17</v>
      </c>
      <c r="B3813" s="25">
        <v>2020</v>
      </c>
      <c r="C3813" s="25" t="s">
        <v>2</v>
      </c>
      <c r="D3813" s="25" t="s">
        <v>65</v>
      </c>
      <c r="E3813" s="25" t="s">
        <v>550</v>
      </c>
      <c r="F3813" s="23" t="s">
        <v>352</v>
      </c>
      <c r="G3813" s="23" t="s">
        <v>550</v>
      </c>
      <c r="H3813" s="32" t="s">
        <v>352</v>
      </c>
      <c r="I3813" s="32" t="s">
        <v>536</v>
      </c>
      <c r="J3813" s="135">
        <v>356</v>
      </c>
      <c r="K3813" s="28">
        <v>0.73314999999999997</v>
      </c>
      <c r="L3813" s="28">
        <f t="shared" si="100"/>
        <v>0.73314999999999997</v>
      </c>
      <c r="O3813" s="77">
        <v>0.68157999999999996</v>
      </c>
      <c r="BF3813" s="106"/>
    </row>
    <row r="3814" spans="1:58" x14ac:dyDescent="0.25">
      <c r="A3814" t="s">
        <v>17</v>
      </c>
      <c r="B3814" s="25">
        <v>2020</v>
      </c>
      <c r="C3814" s="25" t="s">
        <v>3</v>
      </c>
      <c r="D3814" s="25" t="s">
        <v>66</v>
      </c>
      <c r="E3814" s="25" t="s">
        <v>550</v>
      </c>
      <c r="F3814" s="23" t="s">
        <v>352</v>
      </c>
      <c r="G3814" s="23" t="s">
        <v>550</v>
      </c>
      <c r="H3814" s="32" t="s">
        <v>352</v>
      </c>
      <c r="I3814" s="32" t="s">
        <v>536</v>
      </c>
      <c r="J3814" s="135">
        <v>392</v>
      </c>
      <c r="K3814" s="28">
        <v>0.66071000000000002</v>
      </c>
      <c r="L3814" s="28">
        <f t="shared" si="100"/>
        <v>0.66071000000000002</v>
      </c>
      <c r="O3814" s="77">
        <v>0.67688999999999999</v>
      </c>
      <c r="BF3814" s="106"/>
    </row>
    <row r="3815" spans="1:58" x14ac:dyDescent="0.25">
      <c r="A3815" t="s">
        <v>17</v>
      </c>
      <c r="B3815" s="25">
        <v>2021</v>
      </c>
      <c r="C3815" s="25" t="s">
        <v>0</v>
      </c>
      <c r="D3815" s="25" t="s">
        <v>67</v>
      </c>
      <c r="E3815" s="25" t="s">
        <v>550</v>
      </c>
      <c r="F3815" s="23" t="s">
        <v>352</v>
      </c>
      <c r="G3815" s="23" t="s">
        <v>550</v>
      </c>
      <c r="H3815" s="32" t="s">
        <v>352</v>
      </c>
      <c r="I3815" s="32" t="s">
        <v>536</v>
      </c>
      <c r="J3815" s="135">
        <v>416</v>
      </c>
      <c r="K3815" s="28">
        <v>0.74760000000000004</v>
      </c>
      <c r="L3815" s="28">
        <f t="shared" si="100"/>
        <v>0.74760000000000004</v>
      </c>
      <c r="O3815" s="77">
        <v>0.72143000000000002</v>
      </c>
      <c r="BF3815" s="106"/>
    </row>
    <row r="3816" spans="1:58" x14ac:dyDescent="0.25">
      <c r="A3816" t="s">
        <v>17</v>
      </c>
      <c r="B3816" s="25">
        <v>2021</v>
      </c>
      <c r="C3816" s="25" t="s">
        <v>1</v>
      </c>
      <c r="D3816" s="25" t="s">
        <v>68</v>
      </c>
      <c r="E3816" s="25" t="s">
        <v>550</v>
      </c>
      <c r="F3816" s="23" t="s">
        <v>352</v>
      </c>
      <c r="G3816" s="23" t="s">
        <v>550</v>
      </c>
      <c r="H3816" s="32" t="s">
        <v>352</v>
      </c>
      <c r="I3816" s="32" t="s">
        <v>536</v>
      </c>
      <c r="J3816" s="135">
        <v>459</v>
      </c>
      <c r="K3816" s="28">
        <v>0.75599000000000005</v>
      </c>
      <c r="L3816" s="28">
        <f t="shared" si="100"/>
        <v>0.75599000000000005</v>
      </c>
      <c r="O3816" s="77">
        <v>0.71777999999999997</v>
      </c>
      <c r="BF3816" s="106"/>
    </row>
    <row r="3817" spans="1:58" x14ac:dyDescent="0.25">
      <c r="A3817" t="s">
        <v>17</v>
      </c>
      <c r="B3817" s="25">
        <v>2021</v>
      </c>
      <c r="C3817" s="25" t="s">
        <v>2</v>
      </c>
      <c r="D3817" s="25" t="s">
        <v>69</v>
      </c>
      <c r="E3817" s="25" t="s">
        <v>550</v>
      </c>
      <c r="F3817" s="23" t="s">
        <v>352</v>
      </c>
      <c r="G3817" s="23" t="s">
        <v>550</v>
      </c>
      <c r="H3817" s="32" t="s">
        <v>352</v>
      </c>
      <c r="I3817" s="32" t="s">
        <v>536</v>
      </c>
      <c r="J3817" s="135">
        <v>467</v>
      </c>
      <c r="K3817" s="28">
        <v>0.70664000000000005</v>
      </c>
      <c r="L3817" s="28">
        <f t="shared" si="100"/>
        <v>0.70664000000000005</v>
      </c>
      <c r="O3817" s="77">
        <v>0.72623000000000004</v>
      </c>
      <c r="BF3817" s="106"/>
    </row>
    <row r="3818" spans="1:58" x14ac:dyDescent="0.25">
      <c r="A3818" t="s">
        <v>17</v>
      </c>
      <c r="B3818" s="25">
        <v>2021</v>
      </c>
      <c r="C3818" s="25" t="s">
        <v>3</v>
      </c>
      <c r="D3818" s="25" t="s">
        <v>70</v>
      </c>
      <c r="E3818" s="25" t="s">
        <v>550</v>
      </c>
      <c r="F3818" s="23" t="s">
        <v>352</v>
      </c>
      <c r="G3818" s="23" t="s">
        <v>550</v>
      </c>
      <c r="H3818" s="32" t="s">
        <v>352</v>
      </c>
      <c r="I3818" s="32" t="s">
        <v>536</v>
      </c>
      <c r="J3818" s="135">
        <v>455</v>
      </c>
      <c r="K3818" s="28">
        <v>0.56923000000000001</v>
      </c>
      <c r="L3818" s="28">
        <f t="shared" si="100"/>
        <v>0.56923000000000001</v>
      </c>
      <c r="O3818" s="77">
        <v>0.70416999999999996</v>
      </c>
      <c r="BF3818" s="106"/>
    </row>
    <row r="3819" spans="1:58" x14ac:dyDescent="0.25">
      <c r="A3819" t="s">
        <v>17</v>
      </c>
      <c r="B3819" s="25">
        <v>2022</v>
      </c>
      <c r="C3819" s="25" t="s">
        <v>0</v>
      </c>
      <c r="D3819" s="25" t="s">
        <v>71</v>
      </c>
      <c r="E3819" s="25" t="s">
        <v>550</v>
      </c>
      <c r="F3819" s="23" t="s">
        <v>352</v>
      </c>
      <c r="G3819" s="23" t="s">
        <v>550</v>
      </c>
      <c r="H3819" s="32" t="s">
        <v>352</v>
      </c>
      <c r="I3819" s="32" t="s">
        <v>536</v>
      </c>
      <c r="J3819" s="135">
        <v>462</v>
      </c>
      <c r="K3819" s="28">
        <v>0.77705999999999997</v>
      </c>
      <c r="L3819" s="28">
        <f t="shared" si="100"/>
        <v>0.77705999999999997</v>
      </c>
      <c r="O3819" s="77">
        <v>0.71772000000000002</v>
      </c>
      <c r="BF3819" s="106"/>
    </row>
    <row r="3820" spans="1:58" x14ac:dyDescent="0.25">
      <c r="A3820" t="s">
        <v>17</v>
      </c>
      <c r="B3820" s="25">
        <v>2022</v>
      </c>
      <c r="C3820" s="25" t="s">
        <v>1</v>
      </c>
      <c r="D3820" s="25" t="s">
        <v>72</v>
      </c>
      <c r="E3820" s="25" t="s">
        <v>550</v>
      </c>
      <c r="F3820" s="23" t="s">
        <v>352</v>
      </c>
      <c r="G3820" s="23" t="s">
        <v>550</v>
      </c>
      <c r="H3820" s="32" t="s">
        <v>352</v>
      </c>
      <c r="I3820" s="32" t="s">
        <v>536</v>
      </c>
      <c r="J3820" s="135">
        <v>497</v>
      </c>
      <c r="K3820" s="28">
        <v>0.71226999999999996</v>
      </c>
      <c r="L3820" s="28">
        <f t="shared" si="100"/>
        <v>0.71226999999999996</v>
      </c>
      <c r="O3820" s="77">
        <v>0.71509999999999996</v>
      </c>
      <c r="BF3820" s="106"/>
    </row>
    <row r="3821" spans="1:58" x14ac:dyDescent="0.25">
      <c r="A3821" t="s">
        <v>17</v>
      </c>
      <c r="B3821" s="25">
        <v>2022</v>
      </c>
      <c r="C3821" s="25" t="s">
        <v>2</v>
      </c>
      <c r="D3821" s="25" t="s">
        <v>73</v>
      </c>
      <c r="E3821" s="25" t="s">
        <v>550</v>
      </c>
      <c r="F3821" s="23" t="s">
        <v>352</v>
      </c>
      <c r="G3821" s="23" t="s">
        <v>550</v>
      </c>
      <c r="H3821" s="32" t="s">
        <v>352</v>
      </c>
      <c r="I3821" s="32" t="s">
        <v>536</v>
      </c>
      <c r="J3821" s="135">
        <v>507</v>
      </c>
      <c r="K3821" s="28">
        <v>0.76134000000000002</v>
      </c>
      <c r="L3821" s="28">
        <f t="shared" si="100"/>
        <v>0.76134000000000002</v>
      </c>
      <c r="O3821" s="77">
        <v>0.71452000000000004</v>
      </c>
      <c r="BF3821" s="106"/>
    </row>
    <row r="3822" spans="1:58" x14ac:dyDescent="0.25">
      <c r="A3822" t="s">
        <v>17</v>
      </c>
      <c r="B3822" s="25">
        <v>2022</v>
      </c>
      <c r="C3822" s="25" t="s">
        <v>3</v>
      </c>
      <c r="D3822" s="25" t="s">
        <v>493</v>
      </c>
      <c r="E3822" s="25" t="s">
        <v>550</v>
      </c>
      <c r="F3822" s="23" t="s">
        <v>352</v>
      </c>
      <c r="G3822" s="23" t="s">
        <v>550</v>
      </c>
      <c r="H3822" s="32" t="s">
        <v>352</v>
      </c>
      <c r="I3822" s="32" t="s">
        <v>536</v>
      </c>
      <c r="J3822" s="135">
        <v>454</v>
      </c>
      <c r="K3822" s="28">
        <v>0.75551000000000001</v>
      </c>
      <c r="L3822" s="28">
        <f t="shared" si="100"/>
        <v>0.75551000000000001</v>
      </c>
      <c r="O3822" s="77">
        <v>0.68925999999999998</v>
      </c>
      <c r="BF3822" s="106"/>
    </row>
    <row r="3823" spans="1:58" x14ac:dyDescent="0.25">
      <c r="A3823" t="s">
        <v>17</v>
      </c>
      <c r="B3823" s="25">
        <v>2023</v>
      </c>
      <c r="C3823" s="25" t="s">
        <v>0</v>
      </c>
      <c r="D3823" s="25" t="s">
        <v>537</v>
      </c>
      <c r="E3823" s="25" t="s">
        <v>550</v>
      </c>
      <c r="F3823" s="23" t="s">
        <v>352</v>
      </c>
      <c r="G3823" s="23" t="s">
        <v>550</v>
      </c>
      <c r="H3823" s="32" t="s">
        <v>352</v>
      </c>
      <c r="I3823" s="32" t="s">
        <v>536</v>
      </c>
      <c r="J3823" s="135">
        <v>487</v>
      </c>
      <c r="K3823" s="28">
        <v>0.70021</v>
      </c>
      <c r="L3823" s="28">
        <f t="shared" si="100"/>
        <v>0.70021</v>
      </c>
      <c r="O3823" s="77">
        <v>0.66224000000000005</v>
      </c>
      <c r="BF3823" s="106"/>
    </row>
    <row r="3824" spans="1:58" x14ac:dyDescent="0.25">
      <c r="A3824" t="s">
        <v>17</v>
      </c>
      <c r="B3824" s="25">
        <v>2018</v>
      </c>
      <c r="C3824" s="25" t="s">
        <v>0</v>
      </c>
      <c r="D3824" s="25" t="s">
        <v>54</v>
      </c>
      <c r="E3824" s="25" t="s">
        <v>174</v>
      </c>
      <c r="F3824" s="23" t="s">
        <v>175</v>
      </c>
      <c r="G3824" s="23" t="s">
        <v>558</v>
      </c>
      <c r="H3824" s="32" t="s">
        <v>355</v>
      </c>
      <c r="I3824" s="32" t="s">
        <v>536</v>
      </c>
      <c r="J3824" s="135">
        <v>60</v>
      </c>
      <c r="K3824" s="28">
        <v>0.91666999999999998</v>
      </c>
      <c r="L3824" s="28">
        <f t="shared" si="100"/>
        <v>0.49414999999999998</v>
      </c>
      <c r="O3824" s="77">
        <v>0.64649000000000001</v>
      </c>
      <c r="BF3824" s="106"/>
    </row>
    <row r="3825" spans="1:58" x14ac:dyDescent="0.25">
      <c r="A3825" t="s">
        <v>17</v>
      </c>
      <c r="B3825" s="25">
        <v>2018</v>
      </c>
      <c r="C3825" s="25" t="s">
        <v>1</v>
      </c>
      <c r="D3825" s="25" t="s">
        <v>56</v>
      </c>
      <c r="E3825" s="25" t="s">
        <v>174</v>
      </c>
      <c r="F3825" s="23" t="s">
        <v>175</v>
      </c>
      <c r="G3825" s="23" t="s">
        <v>558</v>
      </c>
      <c r="H3825" s="32" t="s">
        <v>355</v>
      </c>
      <c r="I3825" s="32" t="s">
        <v>536</v>
      </c>
      <c r="J3825" s="135">
        <v>57</v>
      </c>
      <c r="K3825" s="28">
        <v>0.75439000000000001</v>
      </c>
      <c r="L3825" s="28">
        <f t="shared" si="100"/>
        <v>0.58314999999999995</v>
      </c>
      <c r="O3825" s="77">
        <v>0.66595000000000004</v>
      </c>
      <c r="BF3825" s="106"/>
    </row>
    <row r="3826" spans="1:58" x14ac:dyDescent="0.25">
      <c r="A3826" t="s">
        <v>17</v>
      </c>
      <c r="B3826" s="25">
        <v>2018</v>
      </c>
      <c r="C3826" s="25" t="s">
        <v>2</v>
      </c>
      <c r="D3826" s="25" t="s">
        <v>57</v>
      </c>
      <c r="E3826" s="25" t="s">
        <v>174</v>
      </c>
      <c r="F3826" s="23" t="s">
        <v>175</v>
      </c>
      <c r="G3826" s="23" t="s">
        <v>558</v>
      </c>
      <c r="H3826" s="32" t="s">
        <v>355</v>
      </c>
      <c r="I3826" s="32" t="s">
        <v>536</v>
      </c>
      <c r="J3826" s="135">
        <v>75</v>
      </c>
      <c r="K3826" s="28">
        <v>0.69333</v>
      </c>
      <c r="L3826" s="28">
        <f t="shared" si="100"/>
        <v>0.69255999999999995</v>
      </c>
      <c r="O3826" s="77">
        <v>0.65563000000000005</v>
      </c>
      <c r="BF3826" s="106"/>
    </row>
    <row r="3827" spans="1:58" x14ac:dyDescent="0.25">
      <c r="A3827" t="s">
        <v>17</v>
      </c>
      <c r="B3827" s="25">
        <v>2018</v>
      </c>
      <c r="C3827" s="25" t="s">
        <v>3</v>
      </c>
      <c r="D3827" s="25" t="s">
        <v>58</v>
      </c>
      <c r="E3827" s="25" t="s">
        <v>174</v>
      </c>
      <c r="F3827" s="23" t="s">
        <v>175</v>
      </c>
      <c r="G3827" s="23" t="s">
        <v>558</v>
      </c>
      <c r="H3827" s="32" t="s">
        <v>355</v>
      </c>
      <c r="I3827" s="32" t="s">
        <v>536</v>
      </c>
      <c r="J3827" s="135">
        <v>72</v>
      </c>
      <c r="K3827" s="28">
        <v>0.79166999999999998</v>
      </c>
      <c r="L3827" s="28">
        <f t="shared" si="100"/>
        <v>0.69603999999999999</v>
      </c>
      <c r="O3827" s="77">
        <v>0.64424999999999999</v>
      </c>
      <c r="BF3827" s="106"/>
    </row>
    <row r="3828" spans="1:58" x14ac:dyDescent="0.25">
      <c r="A3828" t="s">
        <v>17</v>
      </c>
      <c r="B3828" s="25">
        <v>2019</v>
      </c>
      <c r="C3828" s="25" t="s">
        <v>0</v>
      </c>
      <c r="D3828" s="25" t="s">
        <v>59</v>
      </c>
      <c r="E3828" s="25" t="s">
        <v>174</v>
      </c>
      <c r="F3828" s="23" t="s">
        <v>175</v>
      </c>
      <c r="G3828" s="23" t="s">
        <v>558</v>
      </c>
      <c r="H3828" s="32" t="s">
        <v>355</v>
      </c>
      <c r="I3828" s="32" t="s">
        <v>536</v>
      </c>
      <c r="J3828" s="135">
        <v>72</v>
      </c>
      <c r="K3828" s="28">
        <v>0.86111000000000004</v>
      </c>
      <c r="L3828" s="28">
        <f t="shared" si="100"/>
        <v>0.77700999999999998</v>
      </c>
      <c r="O3828" s="77">
        <v>0.67745999999999995</v>
      </c>
      <c r="BF3828" s="106"/>
    </row>
    <row r="3829" spans="1:58" x14ac:dyDescent="0.25">
      <c r="A3829" t="s">
        <v>17</v>
      </c>
      <c r="B3829" s="25">
        <v>2019</v>
      </c>
      <c r="C3829" s="25" t="s">
        <v>1</v>
      </c>
      <c r="D3829" s="25" t="s">
        <v>60</v>
      </c>
      <c r="E3829" s="25" t="s">
        <v>174</v>
      </c>
      <c r="F3829" s="23" t="s">
        <v>175</v>
      </c>
      <c r="G3829" s="23" t="s">
        <v>558</v>
      </c>
      <c r="H3829" s="32" t="s">
        <v>355</v>
      </c>
      <c r="I3829" s="32" t="s">
        <v>536</v>
      </c>
      <c r="J3829" s="135">
        <v>48</v>
      </c>
      <c r="K3829" s="28">
        <v>0.85416999999999998</v>
      </c>
      <c r="L3829" s="28">
        <f t="shared" si="100"/>
        <v>0.76663000000000003</v>
      </c>
      <c r="O3829" s="77">
        <v>0.69386000000000003</v>
      </c>
      <c r="BF3829" s="106"/>
    </row>
    <row r="3830" spans="1:58" x14ac:dyDescent="0.25">
      <c r="A3830" t="s">
        <v>17</v>
      </c>
      <c r="B3830" s="25">
        <v>2019</v>
      </c>
      <c r="C3830" s="25" t="s">
        <v>2</v>
      </c>
      <c r="D3830" s="25" t="s">
        <v>61</v>
      </c>
      <c r="E3830" s="25" t="s">
        <v>174</v>
      </c>
      <c r="F3830" s="23" t="s">
        <v>175</v>
      </c>
      <c r="G3830" s="23" t="s">
        <v>558</v>
      </c>
      <c r="H3830" s="32" t="s">
        <v>355</v>
      </c>
      <c r="I3830" s="32" t="s">
        <v>536</v>
      </c>
      <c r="J3830" s="135">
        <v>62</v>
      </c>
      <c r="K3830" s="28">
        <v>0.6129</v>
      </c>
      <c r="L3830" s="28">
        <f t="shared" si="100"/>
        <v>0.75056</v>
      </c>
      <c r="O3830" s="77">
        <v>0.68513999999999997</v>
      </c>
      <c r="BF3830" s="106"/>
    </row>
    <row r="3831" spans="1:58" x14ac:dyDescent="0.25">
      <c r="A3831" t="s">
        <v>17</v>
      </c>
      <c r="B3831" s="25">
        <v>2019</v>
      </c>
      <c r="C3831" s="25" t="s">
        <v>3</v>
      </c>
      <c r="D3831" s="25" t="s">
        <v>62</v>
      </c>
      <c r="E3831" s="25" t="s">
        <v>174</v>
      </c>
      <c r="F3831" s="23" t="s">
        <v>175</v>
      </c>
      <c r="G3831" s="23" t="s">
        <v>558</v>
      </c>
      <c r="H3831" s="32" t="s">
        <v>355</v>
      </c>
      <c r="I3831" s="32" t="s">
        <v>536</v>
      </c>
      <c r="J3831" s="135">
        <v>90</v>
      </c>
      <c r="K3831" s="28">
        <v>0.53332999999999997</v>
      </c>
      <c r="L3831" s="28">
        <f t="shared" si="100"/>
        <v>0.71309999999999996</v>
      </c>
      <c r="O3831" s="77">
        <v>0.67325000000000002</v>
      </c>
      <c r="BF3831" s="106"/>
    </row>
    <row r="3832" spans="1:58" x14ac:dyDescent="0.25">
      <c r="A3832" t="s">
        <v>17</v>
      </c>
      <c r="B3832" s="25">
        <v>2020</v>
      </c>
      <c r="C3832" s="25" t="s">
        <v>0</v>
      </c>
      <c r="D3832" s="25" t="s">
        <v>63</v>
      </c>
      <c r="E3832" s="25" t="s">
        <v>174</v>
      </c>
      <c r="F3832" s="23" t="s">
        <v>175</v>
      </c>
      <c r="G3832" s="23" t="s">
        <v>558</v>
      </c>
      <c r="H3832" s="32" t="s">
        <v>355</v>
      </c>
      <c r="I3832" s="32" t="s">
        <v>536</v>
      </c>
      <c r="J3832" s="135">
        <v>70</v>
      </c>
      <c r="K3832" s="28">
        <v>0.67142999999999997</v>
      </c>
      <c r="L3832" s="28">
        <f t="shared" si="100"/>
        <v>0.68078000000000005</v>
      </c>
      <c r="O3832" s="77">
        <v>0.68518000000000001</v>
      </c>
      <c r="BF3832" s="106"/>
    </row>
    <row r="3833" spans="1:58" x14ac:dyDescent="0.25">
      <c r="A3833" t="s">
        <v>17</v>
      </c>
      <c r="B3833" s="25">
        <v>2020</v>
      </c>
      <c r="C3833" s="25" t="s">
        <v>1</v>
      </c>
      <c r="D3833" s="25" t="s">
        <v>64</v>
      </c>
      <c r="E3833" s="25" t="s">
        <v>174</v>
      </c>
      <c r="F3833" s="23" t="s">
        <v>175</v>
      </c>
      <c r="G3833" s="23" t="s">
        <v>558</v>
      </c>
      <c r="H3833" s="32" t="s">
        <v>355</v>
      </c>
      <c r="I3833" s="32" t="s">
        <v>536</v>
      </c>
      <c r="J3833" s="135">
        <v>37</v>
      </c>
      <c r="K3833" s="28">
        <v>0.75675999999999999</v>
      </c>
      <c r="L3833" s="28">
        <f t="shared" si="100"/>
        <v>0.70377999999999996</v>
      </c>
      <c r="O3833" s="77">
        <v>0.67054000000000002</v>
      </c>
      <c r="BF3833" s="106"/>
    </row>
    <row r="3834" spans="1:58" x14ac:dyDescent="0.25">
      <c r="A3834" t="s">
        <v>17</v>
      </c>
      <c r="B3834" s="25">
        <v>2020</v>
      </c>
      <c r="C3834" s="25" t="s">
        <v>2</v>
      </c>
      <c r="D3834" s="25" t="s">
        <v>65</v>
      </c>
      <c r="E3834" s="25" t="s">
        <v>174</v>
      </c>
      <c r="F3834" s="23" t="s">
        <v>175</v>
      </c>
      <c r="G3834" s="23" t="s">
        <v>558</v>
      </c>
      <c r="H3834" s="32" t="s">
        <v>355</v>
      </c>
      <c r="I3834" s="32" t="s">
        <v>536</v>
      </c>
      <c r="J3834" s="135">
        <v>68</v>
      </c>
      <c r="K3834" s="28">
        <v>0.52941000000000005</v>
      </c>
      <c r="L3834" s="28">
        <f t="shared" si="100"/>
        <v>0.65473999999999999</v>
      </c>
      <c r="O3834" s="77">
        <v>0.68157999999999996</v>
      </c>
      <c r="BF3834" s="106"/>
    </row>
    <row r="3835" spans="1:58" x14ac:dyDescent="0.25">
      <c r="A3835" t="s">
        <v>17</v>
      </c>
      <c r="B3835" s="25">
        <v>2020</v>
      </c>
      <c r="C3835" s="25" t="s">
        <v>3</v>
      </c>
      <c r="D3835" s="25" t="s">
        <v>66</v>
      </c>
      <c r="E3835" s="25" t="s">
        <v>174</v>
      </c>
      <c r="F3835" s="23" t="s">
        <v>175</v>
      </c>
      <c r="G3835" s="23" t="s">
        <v>558</v>
      </c>
      <c r="H3835" s="32" t="s">
        <v>355</v>
      </c>
      <c r="I3835" s="32" t="s">
        <v>536</v>
      </c>
      <c r="J3835" s="135">
        <v>72</v>
      </c>
      <c r="K3835" s="28">
        <v>0.58333000000000002</v>
      </c>
      <c r="L3835" s="28">
        <f t="shared" si="100"/>
        <v>0.62092999999999998</v>
      </c>
      <c r="O3835" s="77">
        <v>0.67688999999999999</v>
      </c>
      <c r="BF3835" s="106"/>
    </row>
    <row r="3836" spans="1:58" x14ac:dyDescent="0.25">
      <c r="A3836" t="s">
        <v>17</v>
      </c>
      <c r="B3836" s="25">
        <v>2021</v>
      </c>
      <c r="C3836" s="25" t="s">
        <v>0</v>
      </c>
      <c r="D3836" s="25" t="s">
        <v>67</v>
      </c>
      <c r="E3836" s="25" t="s">
        <v>174</v>
      </c>
      <c r="F3836" s="23" t="s">
        <v>175</v>
      </c>
      <c r="G3836" s="23" t="s">
        <v>558</v>
      </c>
      <c r="H3836" s="32" t="s">
        <v>355</v>
      </c>
      <c r="I3836" s="32" t="s">
        <v>536</v>
      </c>
      <c r="J3836" s="135">
        <v>79</v>
      </c>
      <c r="K3836" s="28">
        <v>0.69620000000000004</v>
      </c>
      <c r="L3836" s="28">
        <f t="shared" si="100"/>
        <v>0.71335999999999999</v>
      </c>
      <c r="O3836" s="77">
        <v>0.72143000000000002</v>
      </c>
      <c r="BF3836" s="106"/>
    </row>
    <row r="3837" spans="1:58" x14ac:dyDescent="0.25">
      <c r="A3837" t="s">
        <v>17</v>
      </c>
      <c r="B3837" s="25">
        <v>2021</v>
      </c>
      <c r="C3837" s="25" t="s">
        <v>1</v>
      </c>
      <c r="D3837" s="25" t="s">
        <v>68</v>
      </c>
      <c r="E3837" s="25" t="s">
        <v>174</v>
      </c>
      <c r="F3837" s="23" t="s">
        <v>175</v>
      </c>
      <c r="G3837" s="23" t="s">
        <v>558</v>
      </c>
      <c r="H3837" s="32" t="s">
        <v>355</v>
      </c>
      <c r="I3837" s="32" t="s">
        <v>536</v>
      </c>
      <c r="J3837" s="135">
        <v>79</v>
      </c>
      <c r="K3837" s="28">
        <v>0.72152000000000005</v>
      </c>
      <c r="L3837" s="28">
        <f t="shared" si="100"/>
        <v>0.70430000000000004</v>
      </c>
      <c r="O3837" s="77">
        <v>0.71777999999999997</v>
      </c>
      <c r="BF3837" s="106"/>
    </row>
    <row r="3838" spans="1:58" x14ac:dyDescent="0.25">
      <c r="A3838" t="s">
        <v>17</v>
      </c>
      <c r="B3838" s="25">
        <v>2021</v>
      </c>
      <c r="C3838" s="25" t="s">
        <v>2</v>
      </c>
      <c r="D3838" s="25" t="s">
        <v>69</v>
      </c>
      <c r="E3838" s="25" t="s">
        <v>174</v>
      </c>
      <c r="F3838" s="23" t="s">
        <v>175</v>
      </c>
      <c r="G3838" s="23" t="s">
        <v>558</v>
      </c>
      <c r="H3838" s="32" t="s">
        <v>355</v>
      </c>
      <c r="I3838" s="32" t="s">
        <v>536</v>
      </c>
      <c r="J3838" s="135">
        <v>72</v>
      </c>
      <c r="K3838" s="28">
        <v>0.76388999999999996</v>
      </c>
      <c r="L3838" s="28">
        <f t="shared" si="100"/>
        <v>0.71089999999999998</v>
      </c>
      <c r="O3838" s="77">
        <v>0.72623000000000004</v>
      </c>
      <c r="BF3838" s="106"/>
    </row>
    <row r="3839" spans="1:58" x14ac:dyDescent="0.25">
      <c r="A3839" t="s">
        <v>17</v>
      </c>
      <c r="B3839" s="25">
        <v>2021</v>
      </c>
      <c r="C3839" s="25" t="s">
        <v>3</v>
      </c>
      <c r="D3839" s="25" t="s">
        <v>70</v>
      </c>
      <c r="E3839" s="25" t="s">
        <v>174</v>
      </c>
      <c r="F3839" s="23" t="s">
        <v>175</v>
      </c>
      <c r="G3839" s="23" t="s">
        <v>558</v>
      </c>
      <c r="H3839" s="32" t="s">
        <v>355</v>
      </c>
      <c r="I3839" s="32" t="s">
        <v>536</v>
      </c>
      <c r="J3839" s="135">
        <v>71</v>
      </c>
      <c r="K3839" s="28">
        <v>0.74648000000000003</v>
      </c>
      <c r="L3839" s="28">
        <f t="shared" si="100"/>
        <v>0.69737000000000005</v>
      </c>
      <c r="O3839" s="77">
        <v>0.70416999999999996</v>
      </c>
      <c r="BF3839" s="106"/>
    </row>
    <row r="3840" spans="1:58" x14ac:dyDescent="0.25">
      <c r="A3840" t="s">
        <v>17</v>
      </c>
      <c r="B3840" s="25">
        <v>2022</v>
      </c>
      <c r="C3840" s="25" t="s">
        <v>0</v>
      </c>
      <c r="D3840" s="25" t="s">
        <v>71</v>
      </c>
      <c r="E3840" s="25" t="s">
        <v>174</v>
      </c>
      <c r="F3840" s="23" t="s">
        <v>175</v>
      </c>
      <c r="G3840" s="23" t="s">
        <v>558</v>
      </c>
      <c r="H3840" s="32" t="s">
        <v>355</v>
      </c>
      <c r="I3840" s="32" t="s">
        <v>536</v>
      </c>
      <c r="J3840" s="135">
        <v>77</v>
      </c>
      <c r="K3840" s="28">
        <v>0.77922000000000002</v>
      </c>
      <c r="L3840" s="28">
        <f t="shared" si="100"/>
        <v>0.67061000000000004</v>
      </c>
      <c r="O3840" s="77">
        <v>0.71772000000000002</v>
      </c>
      <c r="BF3840" s="106"/>
    </row>
    <row r="3841" spans="1:58" x14ac:dyDescent="0.25">
      <c r="A3841" t="s">
        <v>17</v>
      </c>
      <c r="B3841" s="25">
        <v>2022</v>
      </c>
      <c r="C3841" s="25" t="s">
        <v>1</v>
      </c>
      <c r="D3841" s="25" t="s">
        <v>72</v>
      </c>
      <c r="E3841" s="25" t="s">
        <v>174</v>
      </c>
      <c r="F3841" s="23" t="s">
        <v>175</v>
      </c>
      <c r="G3841" s="23" t="s">
        <v>558</v>
      </c>
      <c r="H3841" s="32" t="s">
        <v>355</v>
      </c>
      <c r="I3841" s="32" t="s">
        <v>536</v>
      </c>
      <c r="J3841" s="135">
        <v>74</v>
      </c>
      <c r="K3841" s="28">
        <v>0.85135000000000005</v>
      </c>
      <c r="L3841" s="28">
        <f t="shared" si="100"/>
        <v>0.62280000000000002</v>
      </c>
      <c r="O3841" s="77">
        <v>0.71509999999999996</v>
      </c>
      <c r="BF3841" s="106"/>
    </row>
    <row r="3842" spans="1:58" x14ac:dyDescent="0.25">
      <c r="A3842" t="s">
        <v>17</v>
      </c>
      <c r="B3842" s="25">
        <v>2022</v>
      </c>
      <c r="C3842" s="25" t="s">
        <v>2</v>
      </c>
      <c r="D3842" s="25" t="s">
        <v>73</v>
      </c>
      <c r="E3842" s="25" t="s">
        <v>174</v>
      </c>
      <c r="F3842" s="23" t="s">
        <v>175</v>
      </c>
      <c r="G3842" s="23" t="s">
        <v>558</v>
      </c>
      <c r="H3842" s="32" t="s">
        <v>355</v>
      </c>
      <c r="I3842" s="32" t="s">
        <v>536</v>
      </c>
      <c r="J3842" s="135">
        <v>86</v>
      </c>
      <c r="K3842" s="28">
        <v>0.72092999999999996</v>
      </c>
      <c r="L3842" s="28">
        <f t="shared" ref="L3842:L3905" si="101">SUMIFS(K:K, E:E, G3842, D:D, D3842, I:I, I3842)</f>
        <v>0.70365999999999995</v>
      </c>
      <c r="O3842" s="77">
        <v>0.71452000000000004</v>
      </c>
      <c r="BF3842" s="106"/>
    </row>
    <row r="3843" spans="1:58" x14ac:dyDescent="0.25">
      <c r="A3843" t="s">
        <v>17</v>
      </c>
      <c r="B3843" s="25">
        <v>2022</v>
      </c>
      <c r="C3843" s="25" t="s">
        <v>3</v>
      </c>
      <c r="D3843" s="25" t="s">
        <v>493</v>
      </c>
      <c r="E3843" s="25" t="s">
        <v>174</v>
      </c>
      <c r="F3843" s="23" t="s">
        <v>175</v>
      </c>
      <c r="G3843" s="23" t="s">
        <v>558</v>
      </c>
      <c r="H3843" s="32" t="s">
        <v>355</v>
      </c>
      <c r="I3843" s="32" t="s">
        <v>536</v>
      </c>
      <c r="J3843" s="135">
        <v>66</v>
      </c>
      <c r="K3843" s="28">
        <v>0.68181999999999998</v>
      </c>
      <c r="L3843" s="28">
        <f t="shared" si="101"/>
        <v>0.64995000000000003</v>
      </c>
      <c r="O3843" s="77">
        <v>0.68925999999999998</v>
      </c>
      <c r="BF3843" s="106"/>
    </row>
    <row r="3844" spans="1:58" x14ac:dyDescent="0.25">
      <c r="A3844" t="s">
        <v>17</v>
      </c>
      <c r="B3844" s="25">
        <v>2023</v>
      </c>
      <c r="C3844" s="25" t="s">
        <v>0</v>
      </c>
      <c r="D3844" s="25" t="s">
        <v>537</v>
      </c>
      <c r="E3844" s="25" t="s">
        <v>174</v>
      </c>
      <c r="F3844" s="23" t="s">
        <v>175</v>
      </c>
      <c r="G3844" s="23" t="s">
        <v>558</v>
      </c>
      <c r="H3844" s="32" t="s">
        <v>355</v>
      </c>
      <c r="I3844" s="32" t="s">
        <v>536</v>
      </c>
      <c r="J3844" s="135">
        <v>67</v>
      </c>
      <c r="K3844" s="28">
        <v>0.65671999999999997</v>
      </c>
      <c r="L3844" s="28">
        <f t="shared" si="101"/>
        <v>0.64229000000000003</v>
      </c>
      <c r="O3844" s="77">
        <v>0.66224000000000005</v>
      </c>
      <c r="BF3844" s="106"/>
    </row>
    <row r="3845" spans="1:58" x14ac:dyDescent="0.25">
      <c r="A3845" t="s">
        <v>17</v>
      </c>
      <c r="B3845" s="25">
        <v>2018</v>
      </c>
      <c r="C3845" s="25" t="s">
        <v>0</v>
      </c>
      <c r="D3845" s="25" t="s">
        <v>54</v>
      </c>
      <c r="E3845" s="25" t="s">
        <v>176</v>
      </c>
      <c r="F3845" s="23" t="s">
        <v>177</v>
      </c>
      <c r="G3845" s="23" t="s">
        <v>553</v>
      </c>
      <c r="H3845" s="32" t="s">
        <v>365</v>
      </c>
      <c r="I3845" s="32" t="s">
        <v>536</v>
      </c>
      <c r="J3845" s="135">
        <v>140</v>
      </c>
      <c r="K3845" s="28">
        <v>0.85</v>
      </c>
      <c r="L3845" s="28">
        <f t="shared" si="101"/>
        <v>0.61446000000000001</v>
      </c>
      <c r="O3845" s="77">
        <v>0.64649000000000001</v>
      </c>
      <c r="BF3845" s="106"/>
    </row>
    <row r="3846" spans="1:58" x14ac:dyDescent="0.25">
      <c r="A3846" t="s">
        <v>17</v>
      </c>
      <c r="B3846" s="25">
        <v>2018</v>
      </c>
      <c r="C3846" s="25" t="s">
        <v>1</v>
      </c>
      <c r="D3846" s="25" t="s">
        <v>56</v>
      </c>
      <c r="E3846" s="25" t="s">
        <v>176</v>
      </c>
      <c r="F3846" s="23" t="s">
        <v>177</v>
      </c>
      <c r="G3846" s="23" t="s">
        <v>553</v>
      </c>
      <c r="H3846" s="32" t="s">
        <v>365</v>
      </c>
      <c r="I3846" s="32" t="s">
        <v>536</v>
      </c>
      <c r="J3846" s="135">
        <v>176</v>
      </c>
      <c r="K3846" s="28">
        <v>0.75</v>
      </c>
      <c r="L3846" s="28">
        <f t="shared" si="101"/>
        <v>0.63063000000000002</v>
      </c>
      <c r="O3846" s="77">
        <v>0.66595000000000004</v>
      </c>
      <c r="BF3846" s="106"/>
    </row>
    <row r="3847" spans="1:58" x14ac:dyDescent="0.25">
      <c r="A3847" t="s">
        <v>17</v>
      </c>
      <c r="B3847" s="25">
        <v>2018</v>
      </c>
      <c r="C3847" s="25" t="s">
        <v>2</v>
      </c>
      <c r="D3847" s="25" t="s">
        <v>57</v>
      </c>
      <c r="E3847" s="25" t="s">
        <v>176</v>
      </c>
      <c r="F3847" s="23" t="s">
        <v>177</v>
      </c>
      <c r="G3847" s="23" t="s">
        <v>553</v>
      </c>
      <c r="H3847" s="32" t="s">
        <v>365</v>
      </c>
      <c r="I3847" s="32" t="s">
        <v>536</v>
      </c>
      <c r="J3847" s="135">
        <v>152</v>
      </c>
      <c r="K3847" s="28">
        <v>0.67762999999999995</v>
      </c>
      <c r="L3847" s="28">
        <f t="shared" si="101"/>
        <v>0.60065999999999997</v>
      </c>
      <c r="O3847" s="77">
        <v>0.65563000000000005</v>
      </c>
      <c r="BF3847" s="106"/>
    </row>
    <row r="3848" spans="1:58" x14ac:dyDescent="0.25">
      <c r="A3848" t="s">
        <v>17</v>
      </c>
      <c r="B3848" s="25">
        <v>2018</v>
      </c>
      <c r="C3848" s="25" t="s">
        <v>3</v>
      </c>
      <c r="D3848" s="25" t="s">
        <v>58</v>
      </c>
      <c r="E3848" s="25" t="s">
        <v>176</v>
      </c>
      <c r="F3848" s="23" t="s">
        <v>177</v>
      </c>
      <c r="G3848" s="23" t="s">
        <v>553</v>
      </c>
      <c r="H3848" s="32" t="s">
        <v>365</v>
      </c>
      <c r="I3848" s="32" t="s">
        <v>536</v>
      </c>
      <c r="J3848" s="135">
        <v>160</v>
      </c>
      <c r="K3848" s="28">
        <v>0.30625000000000002</v>
      </c>
      <c r="L3848" s="28">
        <f t="shared" si="101"/>
        <v>0.42753999999999998</v>
      </c>
      <c r="O3848" s="77">
        <v>0.64424999999999999</v>
      </c>
      <c r="BF3848" s="106"/>
    </row>
    <row r="3849" spans="1:58" x14ac:dyDescent="0.25">
      <c r="A3849" t="s">
        <v>17</v>
      </c>
      <c r="B3849" s="25">
        <v>2019</v>
      </c>
      <c r="C3849" s="25" t="s">
        <v>0</v>
      </c>
      <c r="D3849" s="25" t="s">
        <v>59</v>
      </c>
      <c r="E3849" s="25" t="s">
        <v>176</v>
      </c>
      <c r="F3849" s="23" t="s">
        <v>177</v>
      </c>
      <c r="G3849" s="23" t="s">
        <v>553</v>
      </c>
      <c r="H3849" s="32" t="s">
        <v>365</v>
      </c>
      <c r="I3849" s="32" t="s">
        <v>536</v>
      </c>
      <c r="J3849" s="135">
        <v>173</v>
      </c>
      <c r="K3849" s="28">
        <v>0.29480000000000001</v>
      </c>
      <c r="L3849" s="28">
        <f t="shared" si="101"/>
        <v>0.42014000000000001</v>
      </c>
      <c r="O3849" s="77">
        <v>0.67745999999999995</v>
      </c>
      <c r="BF3849" s="106"/>
    </row>
    <row r="3850" spans="1:58" x14ac:dyDescent="0.25">
      <c r="A3850" t="s">
        <v>17</v>
      </c>
      <c r="B3850" s="25">
        <v>2019</v>
      </c>
      <c r="C3850" s="25" t="s">
        <v>1</v>
      </c>
      <c r="D3850" s="25" t="s">
        <v>60</v>
      </c>
      <c r="E3850" s="25" t="s">
        <v>176</v>
      </c>
      <c r="F3850" s="23" t="s">
        <v>177</v>
      </c>
      <c r="G3850" s="23" t="s">
        <v>553</v>
      </c>
      <c r="H3850" s="32" t="s">
        <v>365</v>
      </c>
      <c r="I3850" s="32" t="s">
        <v>536</v>
      </c>
      <c r="J3850" s="135">
        <v>182</v>
      </c>
      <c r="K3850" s="28">
        <v>0.52198</v>
      </c>
      <c r="L3850" s="28">
        <f t="shared" si="101"/>
        <v>0.61311000000000004</v>
      </c>
      <c r="O3850" s="77">
        <v>0.69386000000000003</v>
      </c>
      <c r="BF3850" s="106"/>
    </row>
    <row r="3851" spans="1:58" x14ac:dyDescent="0.25">
      <c r="A3851" t="s">
        <v>17</v>
      </c>
      <c r="B3851" s="25">
        <v>2019</v>
      </c>
      <c r="C3851" s="25" t="s">
        <v>2</v>
      </c>
      <c r="D3851" s="25" t="s">
        <v>61</v>
      </c>
      <c r="E3851" s="25" t="s">
        <v>176</v>
      </c>
      <c r="F3851" s="23" t="s">
        <v>177</v>
      </c>
      <c r="G3851" s="23" t="s">
        <v>553</v>
      </c>
      <c r="H3851" s="32" t="s">
        <v>365</v>
      </c>
      <c r="I3851" s="32" t="s">
        <v>536</v>
      </c>
      <c r="J3851" s="135">
        <v>165</v>
      </c>
      <c r="K3851" s="28">
        <v>0.69091000000000002</v>
      </c>
      <c r="L3851" s="28">
        <f t="shared" si="101"/>
        <v>0.69257000000000002</v>
      </c>
      <c r="O3851" s="77">
        <v>0.68513999999999997</v>
      </c>
      <c r="BF3851" s="106"/>
    </row>
    <row r="3852" spans="1:58" x14ac:dyDescent="0.25">
      <c r="A3852" t="s">
        <v>17</v>
      </c>
      <c r="B3852" s="25">
        <v>2019</v>
      </c>
      <c r="C3852" s="25" t="s">
        <v>3</v>
      </c>
      <c r="D3852" s="25" t="s">
        <v>62</v>
      </c>
      <c r="E3852" s="25" t="s">
        <v>176</v>
      </c>
      <c r="F3852" s="23" t="s">
        <v>177</v>
      </c>
      <c r="G3852" s="23" t="s">
        <v>553</v>
      </c>
      <c r="H3852" s="32" t="s">
        <v>365</v>
      </c>
      <c r="I3852" s="32" t="s">
        <v>536</v>
      </c>
      <c r="J3852" s="135">
        <v>186</v>
      </c>
      <c r="K3852" s="28">
        <v>0.60753000000000001</v>
      </c>
      <c r="L3852" s="28">
        <f t="shared" si="101"/>
        <v>0.67213000000000001</v>
      </c>
      <c r="O3852" s="77">
        <v>0.67325000000000002</v>
      </c>
      <c r="BF3852" s="106"/>
    </row>
    <row r="3853" spans="1:58" x14ac:dyDescent="0.25">
      <c r="A3853" t="s">
        <v>17</v>
      </c>
      <c r="B3853" s="25">
        <v>2020</v>
      </c>
      <c r="C3853" s="25" t="s">
        <v>0</v>
      </c>
      <c r="D3853" s="25" t="s">
        <v>63</v>
      </c>
      <c r="E3853" s="25" t="s">
        <v>176</v>
      </c>
      <c r="F3853" s="23" t="s">
        <v>177</v>
      </c>
      <c r="G3853" s="23" t="s">
        <v>553</v>
      </c>
      <c r="H3853" s="32" t="s">
        <v>365</v>
      </c>
      <c r="I3853" s="32" t="s">
        <v>536</v>
      </c>
      <c r="J3853" s="135">
        <v>154</v>
      </c>
      <c r="K3853" s="28">
        <v>0.61687999999999998</v>
      </c>
      <c r="L3853" s="28">
        <f t="shared" si="101"/>
        <v>0.64173000000000002</v>
      </c>
      <c r="O3853" s="77">
        <v>0.68518000000000001</v>
      </c>
      <c r="BF3853" s="106"/>
    </row>
    <row r="3854" spans="1:58" x14ac:dyDescent="0.25">
      <c r="A3854" t="s">
        <v>17</v>
      </c>
      <c r="B3854" s="25">
        <v>2020</v>
      </c>
      <c r="C3854" s="25" t="s">
        <v>1</v>
      </c>
      <c r="D3854" s="25" t="s">
        <v>64</v>
      </c>
      <c r="E3854" s="25" t="s">
        <v>176</v>
      </c>
      <c r="F3854" s="23" t="s">
        <v>177</v>
      </c>
      <c r="G3854" s="23" t="s">
        <v>553</v>
      </c>
      <c r="H3854" s="32" t="s">
        <v>365</v>
      </c>
      <c r="I3854" s="32" t="s">
        <v>536</v>
      </c>
      <c r="J3854" s="135">
        <v>67</v>
      </c>
      <c r="K3854" s="28">
        <v>0.73133999999999999</v>
      </c>
      <c r="L3854" s="28">
        <f t="shared" si="101"/>
        <v>0.72535000000000005</v>
      </c>
      <c r="O3854" s="77">
        <v>0.67054000000000002</v>
      </c>
      <c r="BF3854" s="106"/>
    </row>
    <row r="3855" spans="1:58" x14ac:dyDescent="0.25">
      <c r="A3855" t="s">
        <v>17</v>
      </c>
      <c r="B3855" s="25">
        <v>2020</v>
      </c>
      <c r="C3855" s="25" t="s">
        <v>2</v>
      </c>
      <c r="D3855" s="25" t="s">
        <v>65</v>
      </c>
      <c r="E3855" s="25" t="s">
        <v>176</v>
      </c>
      <c r="F3855" s="23" t="s">
        <v>177</v>
      </c>
      <c r="G3855" s="23" t="s">
        <v>553</v>
      </c>
      <c r="H3855" s="32" t="s">
        <v>365</v>
      </c>
      <c r="I3855" s="32" t="s">
        <v>536</v>
      </c>
      <c r="J3855" s="135">
        <v>107</v>
      </c>
      <c r="K3855" s="28">
        <v>0.74765999999999999</v>
      </c>
      <c r="L3855" s="28">
        <f t="shared" si="101"/>
        <v>0.75111000000000006</v>
      </c>
      <c r="O3855" s="77">
        <v>0.68157999999999996</v>
      </c>
      <c r="BF3855" s="106"/>
    </row>
    <row r="3856" spans="1:58" x14ac:dyDescent="0.25">
      <c r="A3856" t="s">
        <v>17</v>
      </c>
      <c r="B3856" s="25">
        <v>2020</v>
      </c>
      <c r="C3856" s="25" t="s">
        <v>3</v>
      </c>
      <c r="D3856" s="25" t="s">
        <v>66</v>
      </c>
      <c r="E3856" s="25" t="s">
        <v>176</v>
      </c>
      <c r="F3856" s="23" t="s">
        <v>177</v>
      </c>
      <c r="G3856" s="23" t="s">
        <v>553</v>
      </c>
      <c r="H3856" s="32" t="s">
        <v>365</v>
      </c>
      <c r="I3856" s="32" t="s">
        <v>536</v>
      </c>
      <c r="J3856" s="135">
        <v>177</v>
      </c>
      <c r="K3856" s="28">
        <v>0.71750999999999998</v>
      </c>
      <c r="L3856" s="28">
        <f t="shared" si="101"/>
        <v>0.70706999999999998</v>
      </c>
      <c r="O3856" s="77">
        <v>0.67688999999999999</v>
      </c>
      <c r="BF3856" s="106"/>
    </row>
    <row r="3857" spans="1:58" x14ac:dyDescent="0.25">
      <c r="A3857" t="s">
        <v>17</v>
      </c>
      <c r="B3857" s="25">
        <v>2021</v>
      </c>
      <c r="C3857" s="25" t="s">
        <v>0</v>
      </c>
      <c r="D3857" s="25" t="s">
        <v>67</v>
      </c>
      <c r="E3857" s="25" t="s">
        <v>176</v>
      </c>
      <c r="F3857" s="23" t="s">
        <v>177</v>
      </c>
      <c r="G3857" s="23" t="s">
        <v>553</v>
      </c>
      <c r="H3857" s="32" t="s">
        <v>365</v>
      </c>
      <c r="I3857" s="32" t="s">
        <v>536</v>
      </c>
      <c r="J3857" s="135">
        <v>130</v>
      </c>
      <c r="K3857" s="28">
        <v>0.68462000000000001</v>
      </c>
      <c r="L3857" s="28">
        <f t="shared" si="101"/>
        <v>0.69294999999999995</v>
      </c>
      <c r="O3857" s="77">
        <v>0.72143000000000002</v>
      </c>
      <c r="BF3857" s="106"/>
    </row>
    <row r="3858" spans="1:58" x14ac:dyDescent="0.25">
      <c r="A3858" t="s">
        <v>17</v>
      </c>
      <c r="B3858" s="25">
        <v>2021</v>
      </c>
      <c r="C3858" s="25" t="s">
        <v>1</v>
      </c>
      <c r="D3858" s="25" t="s">
        <v>68</v>
      </c>
      <c r="E3858" s="25" t="s">
        <v>176</v>
      </c>
      <c r="F3858" s="23" t="s">
        <v>177</v>
      </c>
      <c r="G3858" s="23" t="s">
        <v>553</v>
      </c>
      <c r="H3858" s="32" t="s">
        <v>365</v>
      </c>
      <c r="I3858" s="32" t="s">
        <v>536</v>
      </c>
      <c r="J3858" s="135">
        <v>169</v>
      </c>
      <c r="K3858" s="28">
        <v>0.72780999999999996</v>
      </c>
      <c r="L3858" s="28">
        <f t="shared" si="101"/>
        <v>0.67698000000000003</v>
      </c>
      <c r="O3858" s="77">
        <v>0.71777999999999997</v>
      </c>
      <c r="BF3858" s="106"/>
    </row>
    <row r="3859" spans="1:58" x14ac:dyDescent="0.25">
      <c r="A3859" t="s">
        <v>17</v>
      </c>
      <c r="B3859" s="25">
        <v>2021</v>
      </c>
      <c r="C3859" s="25" t="s">
        <v>2</v>
      </c>
      <c r="D3859" s="25" t="s">
        <v>69</v>
      </c>
      <c r="E3859" s="25" t="s">
        <v>176</v>
      </c>
      <c r="F3859" s="23" t="s">
        <v>177</v>
      </c>
      <c r="G3859" s="23" t="s">
        <v>553</v>
      </c>
      <c r="H3859" s="32" t="s">
        <v>365</v>
      </c>
      <c r="I3859" s="32" t="s">
        <v>536</v>
      </c>
      <c r="J3859" s="135">
        <v>155</v>
      </c>
      <c r="K3859" s="28">
        <v>0.80645</v>
      </c>
      <c r="L3859" s="28">
        <f t="shared" si="101"/>
        <v>0.78369</v>
      </c>
      <c r="O3859" s="77">
        <v>0.72623000000000004</v>
      </c>
      <c r="BF3859" s="106"/>
    </row>
    <row r="3860" spans="1:58" x14ac:dyDescent="0.25">
      <c r="A3860" t="s">
        <v>17</v>
      </c>
      <c r="B3860" s="25">
        <v>2021</v>
      </c>
      <c r="C3860" s="25" t="s">
        <v>3</v>
      </c>
      <c r="D3860" s="25" t="s">
        <v>70</v>
      </c>
      <c r="E3860" s="25" t="s">
        <v>176</v>
      </c>
      <c r="F3860" s="23" t="s">
        <v>177</v>
      </c>
      <c r="G3860" s="23" t="s">
        <v>553</v>
      </c>
      <c r="H3860" s="32" t="s">
        <v>365</v>
      </c>
      <c r="I3860" s="32" t="s">
        <v>536</v>
      </c>
      <c r="J3860" s="135">
        <v>214</v>
      </c>
      <c r="K3860" s="28">
        <v>0.83645000000000003</v>
      </c>
      <c r="L3860" s="28">
        <f t="shared" si="101"/>
        <v>0.75478000000000001</v>
      </c>
      <c r="O3860" s="77">
        <v>0.70416999999999996</v>
      </c>
      <c r="BF3860" s="106"/>
    </row>
    <row r="3861" spans="1:58" x14ac:dyDescent="0.25">
      <c r="A3861" t="s">
        <v>17</v>
      </c>
      <c r="B3861" s="25">
        <v>2022</v>
      </c>
      <c r="C3861" s="25" t="s">
        <v>0</v>
      </c>
      <c r="D3861" s="25" t="s">
        <v>71</v>
      </c>
      <c r="E3861" s="25" t="s">
        <v>176</v>
      </c>
      <c r="F3861" s="23" t="s">
        <v>177</v>
      </c>
      <c r="G3861" s="23" t="s">
        <v>553</v>
      </c>
      <c r="H3861" s="32" t="s">
        <v>365</v>
      </c>
      <c r="I3861" s="32" t="s">
        <v>536</v>
      </c>
      <c r="J3861" s="135">
        <v>207</v>
      </c>
      <c r="K3861" s="28">
        <v>0.85024</v>
      </c>
      <c r="L3861" s="28">
        <f t="shared" si="101"/>
        <v>0.83279999999999998</v>
      </c>
      <c r="O3861" s="77">
        <v>0.71772000000000002</v>
      </c>
      <c r="BF3861" s="106"/>
    </row>
    <row r="3862" spans="1:58" x14ac:dyDescent="0.25">
      <c r="A3862" t="s">
        <v>17</v>
      </c>
      <c r="B3862" s="25">
        <v>2022</v>
      </c>
      <c r="C3862" s="25" t="s">
        <v>1</v>
      </c>
      <c r="D3862" s="25" t="s">
        <v>72</v>
      </c>
      <c r="E3862" s="25" t="s">
        <v>176</v>
      </c>
      <c r="F3862" s="23" t="s">
        <v>177</v>
      </c>
      <c r="G3862" s="23" t="s">
        <v>553</v>
      </c>
      <c r="H3862" s="32" t="s">
        <v>365</v>
      </c>
      <c r="I3862" s="32" t="s">
        <v>536</v>
      </c>
      <c r="J3862" s="135">
        <v>224</v>
      </c>
      <c r="K3862" s="28">
        <v>0.72321000000000002</v>
      </c>
      <c r="L3862" s="28">
        <f t="shared" si="101"/>
        <v>0.62209000000000003</v>
      </c>
      <c r="O3862" s="77">
        <v>0.71509999999999996</v>
      </c>
      <c r="BF3862" s="106"/>
    </row>
    <row r="3863" spans="1:58" x14ac:dyDescent="0.25">
      <c r="A3863" t="s">
        <v>17</v>
      </c>
      <c r="B3863" s="25">
        <v>2022</v>
      </c>
      <c r="C3863" s="25" t="s">
        <v>2</v>
      </c>
      <c r="D3863" s="25" t="s">
        <v>73</v>
      </c>
      <c r="E3863" s="25" t="s">
        <v>176</v>
      </c>
      <c r="F3863" s="23" t="s">
        <v>177</v>
      </c>
      <c r="G3863" s="23" t="s">
        <v>553</v>
      </c>
      <c r="H3863" s="32" t="s">
        <v>365</v>
      </c>
      <c r="I3863" s="32" t="s">
        <v>536</v>
      </c>
      <c r="J3863" s="135">
        <v>173</v>
      </c>
      <c r="K3863" s="28">
        <v>0.67630000000000001</v>
      </c>
      <c r="L3863" s="28">
        <f t="shared" si="101"/>
        <v>0.65203</v>
      </c>
      <c r="O3863" s="77">
        <v>0.71452000000000004</v>
      </c>
      <c r="BF3863" s="106"/>
    </row>
    <row r="3864" spans="1:58" x14ac:dyDescent="0.25">
      <c r="A3864" t="s">
        <v>17</v>
      </c>
      <c r="B3864" s="25">
        <v>2022</v>
      </c>
      <c r="C3864" s="25" t="s">
        <v>3</v>
      </c>
      <c r="D3864" s="25" t="s">
        <v>493</v>
      </c>
      <c r="E3864" s="25" t="s">
        <v>176</v>
      </c>
      <c r="F3864" s="23" t="s">
        <v>177</v>
      </c>
      <c r="G3864" s="23" t="s">
        <v>553</v>
      </c>
      <c r="H3864" s="32" t="s">
        <v>365</v>
      </c>
      <c r="I3864" s="32" t="s">
        <v>536</v>
      </c>
      <c r="J3864" s="135">
        <v>189</v>
      </c>
      <c r="K3864" s="28">
        <v>0.83069000000000004</v>
      </c>
      <c r="L3864" s="28">
        <f t="shared" si="101"/>
        <v>0.78451000000000004</v>
      </c>
      <c r="O3864" s="77">
        <v>0.68925999999999998</v>
      </c>
      <c r="BF3864" s="106"/>
    </row>
    <row r="3865" spans="1:58" x14ac:dyDescent="0.25">
      <c r="A3865" t="s">
        <v>17</v>
      </c>
      <c r="B3865" s="25">
        <v>2023</v>
      </c>
      <c r="C3865" s="25" t="s">
        <v>0</v>
      </c>
      <c r="D3865" s="25" t="s">
        <v>537</v>
      </c>
      <c r="E3865" s="25" t="s">
        <v>176</v>
      </c>
      <c r="F3865" s="23" t="s">
        <v>177</v>
      </c>
      <c r="G3865" s="23" t="s">
        <v>553</v>
      </c>
      <c r="H3865" s="32" t="s">
        <v>365</v>
      </c>
      <c r="I3865" s="32" t="s">
        <v>536</v>
      </c>
      <c r="J3865" s="135">
        <v>176</v>
      </c>
      <c r="K3865" s="28">
        <v>0.78408999999999995</v>
      </c>
      <c r="L3865" s="28">
        <f t="shared" si="101"/>
        <v>0.76190000000000002</v>
      </c>
      <c r="O3865" s="77">
        <v>0.66224000000000005</v>
      </c>
      <c r="BF3865" s="106"/>
    </row>
    <row r="3866" spans="1:58" x14ac:dyDescent="0.25">
      <c r="A3866" t="s">
        <v>17</v>
      </c>
      <c r="B3866" s="25">
        <v>2018</v>
      </c>
      <c r="C3866" s="25" t="s">
        <v>0</v>
      </c>
      <c r="D3866" s="25" t="s">
        <v>54</v>
      </c>
      <c r="E3866" s="25" t="s">
        <v>178</v>
      </c>
      <c r="F3866" s="23" t="s">
        <v>179</v>
      </c>
      <c r="G3866" s="23" t="s">
        <v>546</v>
      </c>
      <c r="H3866" s="32" t="s">
        <v>547</v>
      </c>
      <c r="I3866" s="32" t="s">
        <v>536</v>
      </c>
      <c r="J3866" s="135">
        <v>44</v>
      </c>
      <c r="K3866" s="28">
        <v>0.63636000000000004</v>
      </c>
      <c r="L3866" s="28">
        <f t="shared" si="101"/>
        <v>0.36119000000000001</v>
      </c>
      <c r="O3866" s="77">
        <v>0.64649000000000001</v>
      </c>
      <c r="BF3866" s="106"/>
    </row>
    <row r="3867" spans="1:58" x14ac:dyDescent="0.25">
      <c r="A3867" t="s">
        <v>17</v>
      </c>
      <c r="B3867" s="25">
        <v>2018</v>
      </c>
      <c r="C3867" s="25" t="s">
        <v>1</v>
      </c>
      <c r="D3867" s="25" t="s">
        <v>56</v>
      </c>
      <c r="E3867" s="25" t="s">
        <v>178</v>
      </c>
      <c r="F3867" s="23" t="s">
        <v>179</v>
      </c>
      <c r="G3867" s="23" t="s">
        <v>546</v>
      </c>
      <c r="H3867" s="32" t="s">
        <v>547</v>
      </c>
      <c r="I3867" s="32" t="s">
        <v>536</v>
      </c>
      <c r="J3867" s="135">
        <v>36</v>
      </c>
      <c r="K3867" s="28">
        <v>0.75</v>
      </c>
      <c r="L3867" s="28">
        <f t="shared" si="101"/>
        <v>0.40418999999999999</v>
      </c>
      <c r="O3867" s="77">
        <v>0.66595000000000004</v>
      </c>
      <c r="BF3867" s="106"/>
    </row>
    <row r="3868" spans="1:58" x14ac:dyDescent="0.25">
      <c r="A3868" t="s">
        <v>17</v>
      </c>
      <c r="B3868" s="25">
        <v>2018</v>
      </c>
      <c r="C3868" s="25" t="s">
        <v>2</v>
      </c>
      <c r="D3868" s="25" t="s">
        <v>57</v>
      </c>
      <c r="E3868" s="25" t="s">
        <v>178</v>
      </c>
      <c r="F3868" s="23" t="s">
        <v>179</v>
      </c>
      <c r="G3868" s="23" t="s">
        <v>546</v>
      </c>
      <c r="H3868" s="32" t="s">
        <v>547</v>
      </c>
      <c r="I3868" s="32" t="s">
        <v>536</v>
      </c>
      <c r="J3868" s="135">
        <v>47</v>
      </c>
      <c r="K3868" s="28">
        <v>0.68084999999999996</v>
      </c>
      <c r="L3868" s="28">
        <f t="shared" si="101"/>
        <v>0.40671000000000002</v>
      </c>
      <c r="O3868" s="77">
        <v>0.65563000000000005</v>
      </c>
      <c r="BF3868" s="106"/>
    </row>
    <row r="3869" spans="1:58" x14ac:dyDescent="0.25">
      <c r="A3869" t="s">
        <v>17</v>
      </c>
      <c r="B3869" s="25">
        <v>2018</v>
      </c>
      <c r="C3869" s="25" t="s">
        <v>3</v>
      </c>
      <c r="D3869" s="25" t="s">
        <v>58</v>
      </c>
      <c r="E3869" s="25" t="s">
        <v>178</v>
      </c>
      <c r="F3869" s="23" t="s">
        <v>179</v>
      </c>
      <c r="G3869" s="23" t="s">
        <v>546</v>
      </c>
      <c r="H3869" s="32" t="s">
        <v>547</v>
      </c>
      <c r="I3869" s="32" t="s">
        <v>536</v>
      </c>
      <c r="J3869" s="135">
        <v>58</v>
      </c>
      <c r="K3869" s="28">
        <v>0.72414000000000001</v>
      </c>
      <c r="L3869" s="28">
        <f t="shared" si="101"/>
        <v>0.43096000000000001</v>
      </c>
      <c r="O3869" s="77">
        <v>0.64424999999999999</v>
      </c>
      <c r="BF3869" s="106"/>
    </row>
    <row r="3870" spans="1:58" x14ac:dyDescent="0.25">
      <c r="A3870" t="s">
        <v>17</v>
      </c>
      <c r="B3870" s="25">
        <v>2019</v>
      </c>
      <c r="C3870" s="25" t="s">
        <v>0</v>
      </c>
      <c r="D3870" s="25" t="s">
        <v>59</v>
      </c>
      <c r="E3870" s="25" t="s">
        <v>178</v>
      </c>
      <c r="F3870" s="23" t="s">
        <v>179</v>
      </c>
      <c r="G3870" s="23" t="s">
        <v>546</v>
      </c>
      <c r="H3870" s="32" t="s">
        <v>547</v>
      </c>
      <c r="I3870" s="32" t="s">
        <v>536</v>
      </c>
      <c r="J3870" s="135">
        <v>45</v>
      </c>
      <c r="K3870" s="28">
        <v>0.71111000000000002</v>
      </c>
      <c r="L3870" s="28">
        <f t="shared" si="101"/>
        <v>0.40384999999999999</v>
      </c>
      <c r="O3870" s="77">
        <v>0.67745999999999995</v>
      </c>
      <c r="BF3870" s="106"/>
    </row>
    <row r="3871" spans="1:58" x14ac:dyDescent="0.25">
      <c r="A3871" t="s">
        <v>17</v>
      </c>
      <c r="B3871" s="25">
        <v>2019</v>
      </c>
      <c r="C3871" s="25" t="s">
        <v>1</v>
      </c>
      <c r="D3871" s="25" t="s">
        <v>60</v>
      </c>
      <c r="E3871" s="25" t="s">
        <v>178</v>
      </c>
      <c r="F3871" s="23" t="s">
        <v>179</v>
      </c>
      <c r="G3871" s="23" t="s">
        <v>546</v>
      </c>
      <c r="H3871" s="32" t="s">
        <v>547</v>
      </c>
      <c r="I3871" s="32" t="s">
        <v>536</v>
      </c>
      <c r="J3871" s="135">
        <v>42</v>
      </c>
      <c r="K3871" s="28">
        <v>0.80952000000000002</v>
      </c>
      <c r="L3871" s="28">
        <f t="shared" si="101"/>
        <v>0.42087999999999998</v>
      </c>
      <c r="O3871" s="77">
        <v>0.69386000000000003</v>
      </c>
      <c r="BF3871" s="106"/>
    </row>
    <row r="3872" spans="1:58" x14ac:dyDescent="0.25">
      <c r="A3872" t="s">
        <v>17</v>
      </c>
      <c r="B3872" s="25">
        <v>2019</v>
      </c>
      <c r="C3872" s="25" t="s">
        <v>2</v>
      </c>
      <c r="D3872" s="25" t="s">
        <v>61</v>
      </c>
      <c r="E3872" s="25" t="s">
        <v>178</v>
      </c>
      <c r="F3872" s="23" t="s">
        <v>179</v>
      </c>
      <c r="G3872" s="23" t="s">
        <v>546</v>
      </c>
      <c r="H3872" s="32" t="s">
        <v>547</v>
      </c>
      <c r="I3872" s="32" t="s">
        <v>536</v>
      </c>
      <c r="J3872" s="135">
        <v>38</v>
      </c>
      <c r="K3872" s="28">
        <v>0.5</v>
      </c>
      <c r="L3872" s="28">
        <f t="shared" si="101"/>
        <v>0.37534000000000001</v>
      </c>
      <c r="O3872" s="77">
        <v>0.68513999999999997</v>
      </c>
      <c r="BF3872" s="106"/>
    </row>
    <row r="3873" spans="1:58" x14ac:dyDescent="0.25">
      <c r="A3873" t="s">
        <v>17</v>
      </c>
      <c r="B3873" s="25">
        <v>2019</v>
      </c>
      <c r="C3873" s="25" t="s">
        <v>3</v>
      </c>
      <c r="D3873" s="25" t="s">
        <v>62</v>
      </c>
      <c r="E3873" s="25" t="s">
        <v>178</v>
      </c>
      <c r="F3873" s="23" t="s">
        <v>179</v>
      </c>
      <c r="G3873" s="23" t="s">
        <v>546</v>
      </c>
      <c r="H3873" s="32" t="s">
        <v>547</v>
      </c>
      <c r="I3873" s="32" t="s">
        <v>536</v>
      </c>
      <c r="J3873" s="135">
        <v>50</v>
      </c>
      <c r="K3873" s="28">
        <v>0.36</v>
      </c>
      <c r="L3873" s="28">
        <f t="shared" si="101"/>
        <v>0.40028999999999998</v>
      </c>
      <c r="O3873" s="77">
        <v>0.67325000000000002</v>
      </c>
      <c r="BF3873" s="106"/>
    </row>
    <row r="3874" spans="1:58" x14ac:dyDescent="0.25">
      <c r="A3874" t="s">
        <v>17</v>
      </c>
      <c r="B3874" s="25">
        <v>2020</v>
      </c>
      <c r="C3874" s="25" t="s">
        <v>0</v>
      </c>
      <c r="D3874" s="25" t="s">
        <v>63</v>
      </c>
      <c r="E3874" s="25" t="s">
        <v>178</v>
      </c>
      <c r="F3874" s="23" t="s">
        <v>179</v>
      </c>
      <c r="G3874" s="23" t="s">
        <v>546</v>
      </c>
      <c r="H3874" s="32" t="s">
        <v>547</v>
      </c>
      <c r="I3874" s="32" t="s">
        <v>536</v>
      </c>
      <c r="J3874" s="135">
        <v>42</v>
      </c>
      <c r="K3874" s="28">
        <v>0.69047999999999998</v>
      </c>
      <c r="L3874" s="28">
        <f t="shared" si="101"/>
        <v>0.44168000000000002</v>
      </c>
      <c r="O3874" s="77">
        <v>0.68518000000000001</v>
      </c>
      <c r="BF3874" s="106"/>
    </row>
    <row r="3875" spans="1:58" x14ac:dyDescent="0.25">
      <c r="A3875" t="s">
        <v>17</v>
      </c>
      <c r="B3875" s="25">
        <v>2020</v>
      </c>
      <c r="C3875" s="25" t="s">
        <v>1</v>
      </c>
      <c r="D3875" s="25" t="s">
        <v>64</v>
      </c>
      <c r="E3875" s="25" t="s">
        <v>178</v>
      </c>
      <c r="F3875" s="23" t="s">
        <v>179</v>
      </c>
      <c r="G3875" s="23" t="s">
        <v>546</v>
      </c>
      <c r="H3875" s="32" t="s">
        <v>547</v>
      </c>
      <c r="I3875" s="32" t="s">
        <v>536</v>
      </c>
      <c r="J3875" s="135">
        <v>31</v>
      </c>
      <c r="K3875" s="28">
        <v>0.6129</v>
      </c>
      <c r="L3875" s="28">
        <f t="shared" si="101"/>
        <v>0.46377000000000002</v>
      </c>
      <c r="O3875" s="77">
        <v>0.67054000000000002</v>
      </c>
      <c r="BF3875" s="106"/>
    </row>
    <row r="3876" spans="1:58" x14ac:dyDescent="0.25">
      <c r="A3876" t="s">
        <v>17</v>
      </c>
      <c r="B3876" s="25">
        <v>2020</v>
      </c>
      <c r="C3876" s="25" t="s">
        <v>2</v>
      </c>
      <c r="D3876" s="25" t="s">
        <v>65</v>
      </c>
      <c r="E3876" s="25" t="s">
        <v>178</v>
      </c>
      <c r="F3876" s="23" t="s">
        <v>179</v>
      </c>
      <c r="G3876" s="23" t="s">
        <v>546</v>
      </c>
      <c r="H3876" s="32" t="s">
        <v>547</v>
      </c>
      <c r="I3876" s="32" t="s">
        <v>536</v>
      </c>
      <c r="J3876" s="135">
        <v>44</v>
      </c>
      <c r="K3876" s="28">
        <v>0.72726999999999997</v>
      </c>
      <c r="L3876" s="28">
        <f t="shared" si="101"/>
        <v>0.43010999999999999</v>
      </c>
      <c r="O3876" s="77">
        <v>0.68157999999999996</v>
      </c>
      <c r="BF3876" s="106"/>
    </row>
    <row r="3877" spans="1:58" x14ac:dyDescent="0.25">
      <c r="A3877" t="s">
        <v>17</v>
      </c>
      <c r="B3877" s="25">
        <v>2020</v>
      </c>
      <c r="C3877" s="25" t="s">
        <v>3</v>
      </c>
      <c r="D3877" s="25" t="s">
        <v>66</v>
      </c>
      <c r="E3877" s="25" t="s">
        <v>178</v>
      </c>
      <c r="F3877" s="23" t="s">
        <v>179</v>
      </c>
      <c r="G3877" s="23" t="s">
        <v>546</v>
      </c>
      <c r="H3877" s="32" t="s">
        <v>547</v>
      </c>
      <c r="I3877" s="32" t="s">
        <v>536</v>
      </c>
      <c r="J3877" s="135">
        <v>45</v>
      </c>
      <c r="K3877" s="28">
        <v>0.73333000000000004</v>
      </c>
      <c r="L3877" s="28">
        <f t="shared" si="101"/>
        <v>0.35082000000000002</v>
      </c>
      <c r="O3877" s="77">
        <v>0.67688999999999999</v>
      </c>
      <c r="BF3877" s="106"/>
    </row>
    <row r="3878" spans="1:58" x14ac:dyDescent="0.25">
      <c r="A3878" t="s">
        <v>17</v>
      </c>
      <c r="B3878" s="25">
        <v>2021</v>
      </c>
      <c r="C3878" s="25" t="s">
        <v>0</v>
      </c>
      <c r="D3878" s="25" t="s">
        <v>67</v>
      </c>
      <c r="E3878" s="25" t="s">
        <v>178</v>
      </c>
      <c r="F3878" s="23" t="s">
        <v>179</v>
      </c>
      <c r="G3878" s="23" t="s">
        <v>546</v>
      </c>
      <c r="H3878" s="32" t="s">
        <v>547</v>
      </c>
      <c r="I3878" s="32" t="s">
        <v>536</v>
      </c>
      <c r="J3878" s="135">
        <v>52</v>
      </c>
      <c r="K3878" s="28">
        <v>0.76922999999999997</v>
      </c>
      <c r="L3878" s="28">
        <f t="shared" si="101"/>
        <v>0.43617</v>
      </c>
      <c r="O3878" s="77">
        <v>0.72143000000000002</v>
      </c>
      <c r="BF3878" s="106"/>
    </row>
    <row r="3879" spans="1:58" x14ac:dyDescent="0.25">
      <c r="A3879" t="s">
        <v>17</v>
      </c>
      <c r="B3879" s="25">
        <v>2021</v>
      </c>
      <c r="C3879" s="25" t="s">
        <v>1</v>
      </c>
      <c r="D3879" s="25" t="s">
        <v>68</v>
      </c>
      <c r="E3879" s="25" t="s">
        <v>178</v>
      </c>
      <c r="F3879" s="23" t="s">
        <v>179</v>
      </c>
      <c r="G3879" s="23" t="s">
        <v>546</v>
      </c>
      <c r="H3879" s="32" t="s">
        <v>547</v>
      </c>
      <c r="I3879" s="32" t="s">
        <v>536</v>
      </c>
      <c r="J3879" s="135">
        <v>51</v>
      </c>
      <c r="K3879" s="28">
        <v>0.78430999999999995</v>
      </c>
      <c r="L3879" s="28">
        <f t="shared" si="101"/>
        <v>0.44846999999999998</v>
      </c>
      <c r="O3879" s="77">
        <v>0.71777999999999997</v>
      </c>
      <c r="BF3879" s="106"/>
    </row>
    <row r="3880" spans="1:58" x14ac:dyDescent="0.25">
      <c r="A3880" t="s">
        <v>17</v>
      </c>
      <c r="B3880" s="25">
        <v>2021</v>
      </c>
      <c r="C3880" s="25" t="s">
        <v>2</v>
      </c>
      <c r="D3880" s="25" t="s">
        <v>69</v>
      </c>
      <c r="E3880" s="25" t="s">
        <v>178</v>
      </c>
      <c r="F3880" s="23" t="s">
        <v>179</v>
      </c>
      <c r="G3880" s="23" t="s">
        <v>546</v>
      </c>
      <c r="H3880" s="32" t="s">
        <v>547</v>
      </c>
      <c r="I3880" s="32" t="s">
        <v>536</v>
      </c>
      <c r="J3880" s="135">
        <v>47</v>
      </c>
      <c r="K3880" s="28">
        <v>0.91488999999999998</v>
      </c>
      <c r="L3880" s="28">
        <f t="shared" si="101"/>
        <v>0.51288999999999996</v>
      </c>
      <c r="O3880" s="77">
        <v>0.72623000000000004</v>
      </c>
      <c r="BF3880" s="106"/>
    </row>
    <row r="3881" spans="1:58" x14ac:dyDescent="0.25">
      <c r="A3881" t="s">
        <v>17</v>
      </c>
      <c r="B3881" s="25">
        <v>2021</v>
      </c>
      <c r="C3881" s="25" t="s">
        <v>3</v>
      </c>
      <c r="D3881" s="25" t="s">
        <v>70</v>
      </c>
      <c r="E3881" s="25" t="s">
        <v>178</v>
      </c>
      <c r="F3881" s="23" t="s">
        <v>179</v>
      </c>
      <c r="G3881" s="23" t="s">
        <v>546</v>
      </c>
      <c r="H3881" s="32" t="s">
        <v>547</v>
      </c>
      <c r="I3881" s="32" t="s">
        <v>536</v>
      </c>
      <c r="J3881" s="135">
        <v>42</v>
      </c>
      <c r="K3881" s="28">
        <v>0.66666999999999998</v>
      </c>
      <c r="L3881" s="28">
        <f t="shared" si="101"/>
        <v>0.41893999999999998</v>
      </c>
      <c r="O3881" s="77">
        <v>0.70416999999999996</v>
      </c>
      <c r="BF3881" s="106"/>
    </row>
    <row r="3882" spans="1:58" x14ac:dyDescent="0.25">
      <c r="A3882" t="s">
        <v>17</v>
      </c>
      <c r="B3882" s="25">
        <v>2022</v>
      </c>
      <c r="C3882" s="25" t="s">
        <v>0</v>
      </c>
      <c r="D3882" s="25" t="s">
        <v>71</v>
      </c>
      <c r="E3882" s="25" t="s">
        <v>178</v>
      </c>
      <c r="F3882" s="23" t="s">
        <v>179</v>
      </c>
      <c r="G3882" s="23" t="s">
        <v>546</v>
      </c>
      <c r="H3882" s="32" t="s">
        <v>547</v>
      </c>
      <c r="I3882" s="32" t="s">
        <v>536</v>
      </c>
      <c r="J3882" s="135">
        <v>49</v>
      </c>
      <c r="K3882" s="28">
        <v>0.75509999999999999</v>
      </c>
      <c r="L3882" s="28">
        <f t="shared" si="101"/>
        <v>0.40177000000000002</v>
      </c>
      <c r="O3882" s="77">
        <v>0.71772000000000002</v>
      </c>
      <c r="BF3882" s="106"/>
    </row>
    <row r="3883" spans="1:58" x14ac:dyDescent="0.25">
      <c r="A3883" t="s">
        <v>17</v>
      </c>
      <c r="B3883" s="25">
        <v>2022</v>
      </c>
      <c r="C3883" s="25" t="s">
        <v>1</v>
      </c>
      <c r="D3883" s="25" t="s">
        <v>72</v>
      </c>
      <c r="E3883" s="25" t="s">
        <v>178</v>
      </c>
      <c r="F3883" s="23" t="s">
        <v>179</v>
      </c>
      <c r="G3883" s="23" t="s">
        <v>546</v>
      </c>
      <c r="H3883" s="32" t="s">
        <v>547</v>
      </c>
      <c r="I3883" s="32" t="s">
        <v>536</v>
      </c>
      <c r="J3883" s="135">
        <v>58</v>
      </c>
      <c r="K3883" s="28">
        <v>0.62068999999999996</v>
      </c>
      <c r="L3883" s="28">
        <f t="shared" si="101"/>
        <v>0.43414999999999998</v>
      </c>
      <c r="O3883" s="77">
        <v>0.71509999999999996</v>
      </c>
      <c r="BF3883" s="106"/>
    </row>
    <row r="3884" spans="1:58" x14ac:dyDescent="0.25">
      <c r="A3884" t="s">
        <v>17</v>
      </c>
      <c r="B3884" s="25">
        <v>2022</v>
      </c>
      <c r="C3884" s="25" t="s">
        <v>2</v>
      </c>
      <c r="D3884" s="25" t="s">
        <v>73</v>
      </c>
      <c r="E3884" s="25" t="s">
        <v>178</v>
      </c>
      <c r="F3884" s="23" t="s">
        <v>179</v>
      </c>
      <c r="G3884" s="23" t="s">
        <v>546</v>
      </c>
      <c r="H3884" s="32" t="s">
        <v>547</v>
      </c>
      <c r="I3884" s="32" t="s">
        <v>536</v>
      </c>
      <c r="J3884" s="135">
        <v>65</v>
      </c>
      <c r="K3884" s="28">
        <v>0.47692000000000001</v>
      </c>
      <c r="L3884" s="28">
        <f t="shared" si="101"/>
        <v>0.42581999999999998</v>
      </c>
      <c r="O3884" s="77">
        <v>0.71452000000000004</v>
      </c>
      <c r="BF3884" s="106"/>
    </row>
    <row r="3885" spans="1:58" x14ac:dyDescent="0.25">
      <c r="A3885" t="s">
        <v>17</v>
      </c>
      <c r="B3885" s="25">
        <v>2022</v>
      </c>
      <c r="C3885" s="25" t="s">
        <v>3</v>
      </c>
      <c r="D3885" s="25" t="s">
        <v>493</v>
      </c>
      <c r="E3885" s="25" t="s">
        <v>178</v>
      </c>
      <c r="F3885" s="23" t="s">
        <v>179</v>
      </c>
      <c r="G3885" s="23" t="s">
        <v>546</v>
      </c>
      <c r="H3885" s="32" t="s">
        <v>547</v>
      </c>
      <c r="I3885" s="32" t="s">
        <v>536</v>
      </c>
      <c r="J3885" s="135">
        <v>36</v>
      </c>
      <c r="K3885" s="28">
        <v>0.66666999999999998</v>
      </c>
      <c r="L3885" s="28">
        <f t="shared" si="101"/>
        <v>0.41255999999999998</v>
      </c>
      <c r="O3885" s="77">
        <v>0.68925999999999998</v>
      </c>
      <c r="BF3885" s="106"/>
    </row>
    <row r="3886" spans="1:58" x14ac:dyDescent="0.25">
      <c r="A3886" t="s">
        <v>17</v>
      </c>
      <c r="B3886" s="25">
        <v>2023</v>
      </c>
      <c r="C3886" s="25" t="s">
        <v>0</v>
      </c>
      <c r="D3886" s="25" t="s">
        <v>537</v>
      </c>
      <c r="E3886" s="25" t="s">
        <v>178</v>
      </c>
      <c r="F3886" s="23" t="s">
        <v>179</v>
      </c>
      <c r="G3886" s="23" t="s">
        <v>546</v>
      </c>
      <c r="H3886" s="32" t="s">
        <v>547</v>
      </c>
      <c r="I3886" s="32" t="s">
        <v>536</v>
      </c>
      <c r="J3886" s="135">
        <v>58</v>
      </c>
      <c r="K3886" s="28">
        <v>0.62068999999999996</v>
      </c>
      <c r="L3886" s="28">
        <f t="shared" si="101"/>
        <v>0.47598000000000001</v>
      </c>
      <c r="O3886" s="77">
        <v>0.66224000000000005</v>
      </c>
      <c r="BF3886" s="106"/>
    </row>
    <row r="3887" spans="1:58" x14ac:dyDescent="0.25">
      <c r="A3887" t="s">
        <v>17</v>
      </c>
      <c r="B3887" s="25">
        <v>2018</v>
      </c>
      <c r="C3887" s="25" t="s">
        <v>0</v>
      </c>
      <c r="D3887" s="25" t="s">
        <v>54</v>
      </c>
      <c r="E3887" s="25" t="s">
        <v>180</v>
      </c>
      <c r="F3887" s="23" t="s">
        <v>181</v>
      </c>
      <c r="G3887" s="23" t="s">
        <v>543</v>
      </c>
      <c r="H3887" s="32" t="s">
        <v>351</v>
      </c>
      <c r="I3887" s="32" t="s">
        <v>536</v>
      </c>
      <c r="J3887" s="135">
        <v>49</v>
      </c>
      <c r="K3887" s="28">
        <v>0.81633</v>
      </c>
      <c r="L3887" s="28">
        <f t="shared" si="101"/>
        <v>0.76234999999999997</v>
      </c>
      <c r="O3887" s="77">
        <v>0.64649000000000001</v>
      </c>
      <c r="BF3887" s="106"/>
    </row>
    <row r="3888" spans="1:58" x14ac:dyDescent="0.25">
      <c r="A3888" t="s">
        <v>17</v>
      </c>
      <c r="B3888" s="25">
        <v>2018</v>
      </c>
      <c r="C3888" s="25" t="s">
        <v>1</v>
      </c>
      <c r="D3888" s="25" t="s">
        <v>56</v>
      </c>
      <c r="E3888" s="25" t="s">
        <v>180</v>
      </c>
      <c r="F3888" s="23" t="s">
        <v>181</v>
      </c>
      <c r="G3888" s="23" t="s">
        <v>543</v>
      </c>
      <c r="H3888" s="32" t="s">
        <v>351</v>
      </c>
      <c r="I3888" s="32" t="s">
        <v>536</v>
      </c>
      <c r="J3888" s="135">
        <v>55</v>
      </c>
      <c r="K3888" s="28">
        <v>0.70909</v>
      </c>
      <c r="L3888" s="28">
        <f t="shared" si="101"/>
        <v>0.75229000000000001</v>
      </c>
      <c r="O3888" s="77">
        <v>0.66595000000000004</v>
      </c>
      <c r="BF3888" s="106"/>
    </row>
    <row r="3889" spans="1:58" x14ac:dyDescent="0.25">
      <c r="A3889" t="s">
        <v>17</v>
      </c>
      <c r="B3889" s="25">
        <v>2018</v>
      </c>
      <c r="C3889" s="25" t="s">
        <v>2</v>
      </c>
      <c r="D3889" s="25" t="s">
        <v>57</v>
      </c>
      <c r="E3889" s="25" t="s">
        <v>180</v>
      </c>
      <c r="F3889" s="23" t="s">
        <v>181</v>
      </c>
      <c r="G3889" s="23" t="s">
        <v>543</v>
      </c>
      <c r="H3889" s="32" t="s">
        <v>351</v>
      </c>
      <c r="I3889" s="32" t="s">
        <v>536</v>
      </c>
      <c r="J3889" s="135">
        <v>56</v>
      </c>
      <c r="K3889" s="28">
        <v>0.64285999999999999</v>
      </c>
      <c r="L3889" s="28">
        <f t="shared" si="101"/>
        <v>0.80289999999999995</v>
      </c>
      <c r="O3889" s="77">
        <v>0.65563000000000005</v>
      </c>
      <c r="BF3889" s="106"/>
    </row>
    <row r="3890" spans="1:58" x14ac:dyDescent="0.25">
      <c r="A3890" t="s">
        <v>17</v>
      </c>
      <c r="B3890" s="25">
        <v>2018</v>
      </c>
      <c r="C3890" s="25" t="s">
        <v>3</v>
      </c>
      <c r="D3890" s="25" t="s">
        <v>58</v>
      </c>
      <c r="E3890" s="25" t="s">
        <v>180</v>
      </c>
      <c r="F3890" s="23" t="s">
        <v>181</v>
      </c>
      <c r="G3890" s="23" t="s">
        <v>543</v>
      </c>
      <c r="H3890" s="32" t="s">
        <v>351</v>
      </c>
      <c r="I3890" s="32" t="s">
        <v>536</v>
      </c>
      <c r="J3890" s="135">
        <v>45</v>
      </c>
      <c r="K3890" s="28">
        <v>0.53332999999999997</v>
      </c>
      <c r="L3890" s="28">
        <f t="shared" si="101"/>
        <v>0.74909999999999999</v>
      </c>
      <c r="O3890" s="77">
        <v>0.64424999999999999</v>
      </c>
      <c r="BF3890" s="106"/>
    </row>
    <row r="3891" spans="1:58" x14ac:dyDescent="0.25">
      <c r="A3891" t="s">
        <v>17</v>
      </c>
      <c r="B3891" s="25">
        <v>2019</v>
      </c>
      <c r="C3891" s="25" t="s">
        <v>0</v>
      </c>
      <c r="D3891" s="25" t="s">
        <v>59</v>
      </c>
      <c r="E3891" s="25" t="s">
        <v>180</v>
      </c>
      <c r="F3891" s="23" t="s">
        <v>181</v>
      </c>
      <c r="G3891" s="23" t="s">
        <v>543</v>
      </c>
      <c r="H3891" s="32" t="s">
        <v>351</v>
      </c>
      <c r="I3891" s="32" t="s">
        <v>536</v>
      </c>
      <c r="J3891" s="135">
        <v>61</v>
      </c>
      <c r="K3891" s="28">
        <v>0.70491999999999999</v>
      </c>
      <c r="L3891" s="28">
        <f t="shared" si="101"/>
        <v>0.81698999999999999</v>
      </c>
      <c r="O3891" s="77">
        <v>0.67745999999999995</v>
      </c>
      <c r="BF3891" s="106"/>
    </row>
    <row r="3892" spans="1:58" x14ac:dyDescent="0.25">
      <c r="A3892" t="s">
        <v>17</v>
      </c>
      <c r="B3892" s="25">
        <v>2019</v>
      </c>
      <c r="C3892" s="25" t="s">
        <v>1</v>
      </c>
      <c r="D3892" s="25" t="s">
        <v>60</v>
      </c>
      <c r="E3892" s="25" t="s">
        <v>180</v>
      </c>
      <c r="F3892" s="23" t="s">
        <v>181</v>
      </c>
      <c r="G3892" s="23" t="s">
        <v>543</v>
      </c>
      <c r="H3892" s="32" t="s">
        <v>351</v>
      </c>
      <c r="I3892" s="32" t="s">
        <v>536</v>
      </c>
      <c r="J3892" s="135">
        <v>63</v>
      </c>
      <c r="K3892" s="28">
        <v>0.71428999999999998</v>
      </c>
      <c r="L3892" s="28">
        <f t="shared" si="101"/>
        <v>0.82957999999999998</v>
      </c>
      <c r="O3892" s="77">
        <v>0.69386000000000003</v>
      </c>
      <c r="BF3892" s="106"/>
    </row>
    <row r="3893" spans="1:58" x14ac:dyDescent="0.25">
      <c r="A3893" t="s">
        <v>17</v>
      </c>
      <c r="B3893" s="25">
        <v>2019</v>
      </c>
      <c r="C3893" s="25" t="s">
        <v>2</v>
      </c>
      <c r="D3893" s="25" t="s">
        <v>61</v>
      </c>
      <c r="E3893" s="25" t="s">
        <v>180</v>
      </c>
      <c r="F3893" s="23" t="s">
        <v>181</v>
      </c>
      <c r="G3893" s="23" t="s">
        <v>543</v>
      </c>
      <c r="H3893" s="32" t="s">
        <v>351</v>
      </c>
      <c r="I3893" s="32" t="s">
        <v>536</v>
      </c>
      <c r="J3893" s="135">
        <v>59</v>
      </c>
      <c r="K3893" s="28">
        <v>0.64407000000000003</v>
      </c>
      <c r="L3893" s="28">
        <f t="shared" si="101"/>
        <v>0.88288</v>
      </c>
      <c r="O3893" s="77">
        <v>0.68513999999999997</v>
      </c>
      <c r="BF3893" s="106"/>
    </row>
    <row r="3894" spans="1:58" x14ac:dyDescent="0.25">
      <c r="A3894" t="s">
        <v>17</v>
      </c>
      <c r="B3894" s="25">
        <v>2019</v>
      </c>
      <c r="C3894" s="25" t="s">
        <v>3</v>
      </c>
      <c r="D3894" s="25" t="s">
        <v>62</v>
      </c>
      <c r="E3894" s="25" t="s">
        <v>180</v>
      </c>
      <c r="F3894" s="23" t="s">
        <v>181</v>
      </c>
      <c r="G3894" s="23" t="s">
        <v>543</v>
      </c>
      <c r="H3894" s="32" t="s">
        <v>351</v>
      </c>
      <c r="I3894" s="32" t="s">
        <v>536</v>
      </c>
      <c r="J3894" s="135">
        <v>52</v>
      </c>
      <c r="K3894" s="28">
        <v>0.61538000000000004</v>
      </c>
      <c r="L3894" s="28">
        <f t="shared" si="101"/>
        <v>0.85031999999999996</v>
      </c>
      <c r="O3894" s="77">
        <v>0.67325000000000002</v>
      </c>
      <c r="BF3894" s="106"/>
    </row>
    <row r="3895" spans="1:58" x14ac:dyDescent="0.25">
      <c r="A3895" t="s">
        <v>17</v>
      </c>
      <c r="B3895" s="25">
        <v>2020</v>
      </c>
      <c r="C3895" s="25" t="s">
        <v>0</v>
      </c>
      <c r="D3895" s="25" t="s">
        <v>63</v>
      </c>
      <c r="E3895" s="25" t="s">
        <v>180</v>
      </c>
      <c r="F3895" s="23" t="s">
        <v>181</v>
      </c>
      <c r="G3895" s="23" t="s">
        <v>543</v>
      </c>
      <c r="H3895" s="32" t="s">
        <v>351</v>
      </c>
      <c r="I3895" s="32" t="s">
        <v>536</v>
      </c>
      <c r="J3895" s="135">
        <v>54</v>
      </c>
      <c r="K3895" s="28">
        <v>0.74073999999999995</v>
      </c>
      <c r="L3895" s="28">
        <f t="shared" si="101"/>
        <v>0.85401000000000005</v>
      </c>
      <c r="O3895" s="77">
        <v>0.68518000000000001</v>
      </c>
      <c r="BF3895" s="106"/>
    </row>
    <row r="3896" spans="1:58" x14ac:dyDescent="0.25">
      <c r="A3896" t="s">
        <v>17</v>
      </c>
      <c r="B3896" s="25">
        <v>2020</v>
      </c>
      <c r="C3896" s="25" t="s">
        <v>1</v>
      </c>
      <c r="D3896" s="25" t="s">
        <v>64</v>
      </c>
      <c r="E3896" s="25" t="s">
        <v>180</v>
      </c>
      <c r="F3896" s="23" t="s">
        <v>181</v>
      </c>
      <c r="G3896" s="23" t="s">
        <v>543</v>
      </c>
      <c r="H3896" s="32" t="s">
        <v>351</v>
      </c>
      <c r="I3896" s="32" t="s">
        <v>536</v>
      </c>
      <c r="J3896" s="135">
        <v>33</v>
      </c>
      <c r="K3896" s="28">
        <v>0.81818000000000002</v>
      </c>
      <c r="L3896" s="28">
        <f t="shared" si="101"/>
        <v>0.84472000000000003</v>
      </c>
      <c r="O3896" s="77">
        <v>0.67054000000000002</v>
      </c>
      <c r="BF3896" s="106"/>
    </row>
    <row r="3897" spans="1:58" x14ac:dyDescent="0.25">
      <c r="A3897" t="s">
        <v>17</v>
      </c>
      <c r="B3897" s="25">
        <v>2020</v>
      </c>
      <c r="C3897" s="25" t="s">
        <v>2</v>
      </c>
      <c r="D3897" s="25" t="s">
        <v>65</v>
      </c>
      <c r="E3897" s="25" t="s">
        <v>180</v>
      </c>
      <c r="F3897" s="23" t="s">
        <v>181</v>
      </c>
      <c r="G3897" s="23" t="s">
        <v>543</v>
      </c>
      <c r="H3897" s="32" t="s">
        <v>351</v>
      </c>
      <c r="I3897" s="32" t="s">
        <v>536</v>
      </c>
      <c r="J3897" s="135">
        <v>54</v>
      </c>
      <c r="K3897" s="28">
        <v>0.68518999999999997</v>
      </c>
      <c r="L3897" s="28">
        <f t="shared" si="101"/>
        <v>0.86809000000000003</v>
      </c>
      <c r="O3897" s="77">
        <v>0.68157999999999996</v>
      </c>
      <c r="BF3897" s="106"/>
    </row>
    <row r="3898" spans="1:58" x14ac:dyDescent="0.25">
      <c r="A3898" t="s">
        <v>17</v>
      </c>
      <c r="B3898" s="25">
        <v>2020</v>
      </c>
      <c r="C3898" s="25" t="s">
        <v>3</v>
      </c>
      <c r="D3898" s="25" t="s">
        <v>66</v>
      </c>
      <c r="E3898" s="25" t="s">
        <v>180</v>
      </c>
      <c r="F3898" s="23" t="s">
        <v>181</v>
      </c>
      <c r="G3898" s="23" t="s">
        <v>543</v>
      </c>
      <c r="H3898" s="32" t="s">
        <v>351</v>
      </c>
      <c r="I3898" s="32" t="s">
        <v>536</v>
      </c>
      <c r="J3898" s="135">
        <v>51</v>
      </c>
      <c r="K3898" s="28">
        <v>0.82352999999999998</v>
      </c>
      <c r="L3898" s="28">
        <f t="shared" si="101"/>
        <v>0.83333000000000002</v>
      </c>
      <c r="O3898" s="77">
        <v>0.67688999999999999</v>
      </c>
      <c r="BF3898" s="106"/>
    </row>
    <row r="3899" spans="1:58" x14ac:dyDescent="0.25">
      <c r="A3899" t="s">
        <v>17</v>
      </c>
      <c r="B3899" s="25">
        <v>2021</v>
      </c>
      <c r="C3899" s="25" t="s">
        <v>0</v>
      </c>
      <c r="D3899" s="25" t="s">
        <v>67</v>
      </c>
      <c r="E3899" s="25" t="s">
        <v>180</v>
      </c>
      <c r="F3899" s="23" t="s">
        <v>181</v>
      </c>
      <c r="G3899" s="23" t="s">
        <v>543</v>
      </c>
      <c r="H3899" s="32" t="s">
        <v>351</v>
      </c>
      <c r="I3899" s="32" t="s">
        <v>536</v>
      </c>
      <c r="J3899" s="135">
        <v>60</v>
      </c>
      <c r="K3899" s="28">
        <v>0.88332999999999995</v>
      </c>
      <c r="L3899" s="28">
        <f t="shared" si="101"/>
        <v>0.87619000000000002</v>
      </c>
      <c r="O3899" s="77">
        <v>0.72143000000000002</v>
      </c>
      <c r="BF3899" s="106"/>
    </row>
    <row r="3900" spans="1:58" x14ac:dyDescent="0.25">
      <c r="A3900" t="s">
        <v>17</v>
      </c>
      <c r="B3900" s="25">
        <v>2021</v>
      </c>
      <c r="C3900" s="25" t="s">
        <v>1</v>
      </c>
      <c r="D3900" s="25" t="s">
        <v>68</v>
      </c>
      <c r="E3900" s="25" t="s">
        <v>180</v>
      </c>
      <c r="F3900" s="23" t="s">
        <v>181</v>
      </c>
      <c r="G3900" s="23" t="s">
        <v>543</v>
      </c>
      <c r="H3900" s="32" t="s">
        <v>351</v>
      </c>
      <c r="I3900" s="32" t="s">
        <v>536</v>
      </c>
      <c r="J3900" s="135">
        <v>63</v>
      </c>
      <c r="K3900" s="28">
        <v>0.88888999999999996</v>
      </c>
      <c r="L3900" s="28">
        <f t="shared" si="101"/>
        <v>0.91117999999999999</v>
      </c>
      <c r="O3900" s="77">
        <v>0.71777999999999997</v>
      </c>
      <c r="BF3900" s="106"/>
    </row>
    <row r="3901" spans="1:58" x14ac:dyDescent="0.25">
      <c r="A3901" t="s">
        <v>17</v>
      </c>
      <c r="B3901" s="25">
        <v>2021</v>
      </c>
      <c r="C3901" s="25" t="s">
        <v>2</v>
      </c>
      <c r="D3901" s="25" t="s">
        <v>69</v>
      </c>
      <c r="E3901" s="25" t="s">
        <v>180</v>
      </c>
      <c r="F3901" s="23" t="s">
        <v>181</v>
      </c>
      <c r="G3901" s="23" t="s">
        <v>543</v>
      </c>
      <c r="H3901" s="32" t="s">
        <v>351</v>
      </c>
      <c r="I3901" s="32" t="s">
        <v>536</v>
      </c>
      <c r="J3901" s="135">
        <v>39</v>
      </c>
      <c r="K3901" s="28">
        <v>0.92308000000000001</v>
      </c>
      <c r="L3901" s="28">
        <f t="shared" si="101"/>
        <v>0.89</v>
      </c>
      <c r="O3901" s="77">
        <v>0.72623000000000004</v>
      </c>
      <c r="BF3901" s="106"/>
    </row>
    <row r="3902" spans="1:58" x14ac:dyDescent="0.25">
      <c r="A3902" t="s">
        <v>17</v>
      </c>
      <c r="B3902" s="25">
        <v>2021</v>
      </c>
      <c r="C3902" s="25" t="s">
        <v>3</v>
      </c>
      <c r="D3902" s="25" t="s">
        <v>70</v>
      </c>
      <c r="E3902" s="25" t="s">
        <v>180</v>
      </c>
      <c r="F3902" s="23" t="s">
        <v>181</v>
      </c>
      <c r="G3902" s="23" t="s">
        <v>543</v>
      </c>
      <c r="H3902" s="32" t="s">
        <v>351</v>
      </c>
      <c r="I3902" s="32" t="s">
        <v>536</v>
      </c>
      <c r="J3902" s="135">
        <v>56</v>
      </c>
      <c r="K3902" s="28">
        <v>0.91071000000000002</v>
      </c>
      <c r="L3902" s="28">
        <f t="shared" si="101"/>
        <v>0.89736000000000005</v>
      </c>
      <c r="O3902" s="77">
        <v>0.70416999999999996</v>
      </c>
      <c r="BF3902" s="106"/>
    </row>
    <row r="3903" spans="1:58" x14ac:dyDescent="0.25">
      <c r="A3903" t="s">
        <v>17</v>
      </c>
      <c r="B3903" s="25">
        <v>2022</v>
      </c>
      <c r="C3903" s="25" t="s">
        <v>0</v>
      </c>
      <c r="D3903" s="25" t="s">
        <v>71</v>
      </c>
      <c r="E3903" s="25" t="s">
        <v>180</v>
      </c>
      <c r="F3903" s="23" t="s">
        <v>181</v>
      </c>
      <c r="G3903" s="23" t="s">
        <v>543</v>
      </c>
      <c r="H3903" s="32" t="s">
        <v>351</v>
      </c>
      <c r="I3903" s="32" t="s">
        <v>536</v>
      </c>
      <c r="J3903" s="135">
        <v>71</v>
      </c>
      <c r="K3903" s="28">
        <v>0.84506999999999999</v>
      </c>
      <c r="L3903" s="28">
        <f t="shared" si="101"/>
        <v>0.86150000000000004</v>
      </c>
      <c r="O3903" s="77">
        <v>0.71772000000000002</v>
      </c>
      <c r="BF3903" s="106"/>
    </row>
    <row r="3904" spans="1:58" x14ac:dyDescent="0.25">
      <c r="A3904" t="s">
        <v>17</v>
      </c>
      <c r="B3904" s="25">
        <v>2022</v>
      </c>
      <c r="C3904" s="25" t="s">
        <v>1</v>
      </c>
      <c r="D3904" s="25" t="s">
        <v>72</v>
      </c>
      <c r="E3904" s="25" t="s">
        <v>180</v>
      </c>
      <c r="F3904" s="23" t="s">
        <v>181</v>
      </c>
      <c r="G3904" s="23" t="s">
        <v>543</v>
      </c>
      <c r="H3904" s="32" t="s">
        <v>351</v>
      </c>
      <c r="I3904" s="32" t="s">
        <v>536</v>
      </c>
      <c r="J3904" s="135">
        <v>57</v>
      </c>
      <c r="K3904" s="28">
        <v>0.75439000000000001</v>
      </c>
      <c r="L3904" s="28">
        <f t="shared" si="101"/>
        <v>0.87921000000000005</v>
      </c>
      <c r="O3904" s="77">
        <v>0.71509999999999996</v>
      </c>
      <c r="BF3904" s="106"/>
    </row>
    <row r="3905" spans="1:58" x14ac:dyDescent="0.25">
      <c r="A3905" t="s">
        <v>17</v>
      </c>
      <c r="B3905" s="25">
        <v>2022</v>
      </c>
      <c r="C3905" s="25" t="s">
        <v>2</v>
      </c>
      <c r="D3905" s="25" t="s">
        <v>73</v>
      </c>
      <c r="E3905" s="25" t="s">
        <v>180</v>
      </c>
      <c r="F3905" s="23" t="s">
        <v>181</v>
      </c>
      <c r="G3905" s="23" t="s">
        <v>543</v>
      </c>
      <c r="H3905" s="32" t="s">
        <v>351</v>
      </c>
      <c r="I3905" s="32" t="s">
        <v>536</v>
      </c>
      <c r="J3905" s="135">
        <v>67</v>
      </c>
      <c r="K3905" s="28">
        <v>0.86567000000000005</v>
      </c>
      <c r="L3905" s="28">
        <f t="shared" si="101"/>
        <v>0.92415999999999998</v>
      </c>
      <c r="O3905" s="77">
        <v>0.71452000000000004</v>
      </c>
      <c r="BF3905" s="106"/>
    </row>
    <row r="3906" spans="1:58" x14ac:dyDescent="0.25">
      <c r="A3906" t="s">
        <v>17</v>
      </c>
      <c r="B3906" s="25">
        <v>2022</v>
      </c>
      <c r="C3906" s="25" t="s">
        <v>3</v>
      </c>
      <c r="D3906" s="25" t="s">
        <v>493</v>
      </c>
      <c r="E3906" s="25" t="s">
        <v>180</v>
      </c>
      <c r="F3906" s="23" t="s">
        <v>181</v>
      </c>
      <c r="G3906" s="23" t="s">
        <v>543</v>
      </c>
      <c r="H3906" s="32" t="s">
        <v>351</v>
      </c>
      <c r="I3906" s="32" t="s">
        <v>536</v>
      </c>
      <c r="J3906" s="135">
        <v>55</v>
      </c>
      <c r="K3906" s="28">
        <v>0.92727000000000004</v>
      </c>
      <c r="L3906" s="28">
        <f t="shared" ref="L3906:L3969" si="102">SUMIFS(K:K, E:E, G3906, D:D, D3906, I:I, I3906)</f>
        <v>0.87222</v>
      </c>
      <c r="O3906" s="77">
        <v>0.68925999999999998</v>
      </c>
      <c r="BF3906" s="106"/>
    </row>
    <row r="3907" spans="1:58" x14ac:dyDescent="0.25">
      <c r="A3907" t="s">
        <v>17</v>
      </c>
      <c r="B3907" s="25">
        <v>2023</v>
      </c>
      <c r="C3907" s="25" t="s">
        <v>0</v>
      </c>
      <c r="D3907" s="25" t="s">
        <v>537</v>
      </c>
      <c r="E3907" s="25" t="s">
        <v>180</v>
      </c>
      <c r="F3907" s="23" t="s">
        <v>181</v>
      </c>
      <c r="G3907" s="23" t="s">
        <v>543</v>
      </c>
      <c r="H3907" s="32" t="s">
        <v>351</v>
      </c>
      <c r="I3907" s="32" t="s">
        <v>536</v>
      </c>
      <c r="J3907" s="135">
        <v>63</v>
      </c>
      <c r="K3907" s="28">
        <v>0.76190000000000002</v>
      </c>
      <c r="L3907" s="28">
        <f t="shared" si="102"/>
        <v>0.76080999999999999</v>
      </c>
      <c r="O3907" s="77">
        <v>0.66224000000000005</v>
      </c>
      <c r="BF3907" s="106"/>
    </row>
    <row r="3908" spans="1:58" x14ac:dyDescent="0.25">
      <c r="A3908" t="s">
        <v>17</v>
      </c>
      <c r="B3908" s="25">
        <v>2018</v>
      </c>
      <c r="C3908" s="25" t="s">
        <v>0</v>
      </c>
      <c r="D3908" s="25" t="s">
        <v>54</v>
      </c>
      <c r="E3908" s="25" t="s">
        <v>543</v>
      </c>
      <c r="F3908" s="23" t="s">
        <v>351</v>
      </c>
      <c r="G3908" s="23" t="s">
        <v>543</v>
      </c>
      <c r="H3908" s="32" t="s">
        <v>351</v>
      </c>
      <c r="I3908" s="32" t="s">
        <v>536</v>
      </c>
      <c r="J3908" s="135">
        <v>324</v>
      </c>
      <c r="K3908" s="28">
        <v>0.76234999999999997</v>
      </c>
      <c r="L3908" s="28">
        <f t="shared" si="102"/>
        <v>0.76234999999999997</v>
      </c>
      <c r="O3908" s="77">
        <v>0.64649000000000001</v>
      </c>
      <c r="BF3908" s="106"/>
    </row>
    <row r="3909" spans="1:58" x14ac:dyDescent="0.25">
      <c r="A3909" t="s">
        <v>17</v>
      </c>
      <c r="B3909" s="25">
        <v>2018</v>
      </c>
      <c r="C3909" s="25" t="s">
        <v>1</v>
      </c>
      <c r="D3909" s="25" t="s">
        <v>56</v>
      </c>
      <c r="E3909" s="25" t="s">
        <v>543</v>
      </c>
      <c r="F3909" s="23" t="s">
        <v>351</v>
      </c>
      <c r="G3909" s="23" t="s">
        <v>543</v>
      </c>
      <c r="H3909" s="32" t="s">
        <v>351</v>
      </c>
      <c r="I3909" s="32" t="s">
        <v>536</v>
      </c>
      <c r="J3909" s="135">
        <v>327</v>
      </c>
      <c r="K3909" s="28">
        <v>0.75229000000000001</v>
      </c>
      <c r="L3909" s="28">
        <f t="shared" si="102"/>
        <v>0.75229000000000001</v>
      </c>
      <c r="O3909" s="77">
        <v>0.66595000000000004</v>
      </c>
      <c r="BF3909" s="106"/>
    </row>
    <row r="3910" spans="1:58" x14ac:dyDescent="0.25">
      <c r="A3910" t="s">
        <v>17</v>
      </c>
      <c r="B3910" s="25">
        <v>2018</v>
      </c>
      <c r="C3910" s="25" t="s">
        <v>2</v>
      </c>
      <c r="D3910" s="25" t="s">
        <v>57</v>
      </c>
      <c r="E3910" s="25" t="s">
        <v>543</v>
      </c>
      <c r="F3910" s="23" t="s">
        <v>351</v>
      </c>
      <c r="G3910" s="23" t="s">
        <v>543</v>
      </c>
      <c r="H3910" s="32" t="s">
        <v>351</v>
      </c>
      <c r="I3910" s="32" t="s">
        <v>536</v>
      </c>
      <c r="J3910" s="135">
        <v>345</v>
      </c>
      <c r="K3910" s="28">
        <v>0.80289999999999995</v>
      </c>
      <c r="L3910" s="28">
        <f t="shared" si="102"/>
        <v>0.80289999999999995</v>
      </c>
      <c r="O3910" s="77">
        <v>0.65563000000000005</v>
      </c>
      <c r="BF3910" s="106"/>
    </row>
    <row r="3911" spans="1:58" x14ac:dyDescent="0.25">
      <c r="A3911" t="s">
        <v>17</v>
      </c>
      <c r="B3911" s="25">
        <v>2018</v>
      </c>
      <c r="C3911" s="25" t="s">
        <v>3</v>
      </c>
      <c r="D3911" s="25" t="s">
        <v>58</v>
      </c>
      <c r="E3911" s="25" t="s">
        <v>543</v>
      </c>
      <c r="F3911" s="23" t="s">
        <v>351</v>
      </c>
      <c r="G3911" s="23" t="s">
        <v>543</v>
      </c>
      <c r="H3911" s="32" t="s">
        <v>351</v>
      </c>
      <c r="I3911" s="32" t="s">
        <v>536</v>
      </c>
      <c r="J3911" s="135">
        <v>279</v>
      </c>
      <c r="K3911" s="28">
        <v>0.74909999999999999</v>
      </c>
      <c r="L3911" s="28">
        <f t="shared" si="102"/>
        <v>0.74909999999999999</v>
      </c>
      <c r="O3911" s="77">
        <v>0.64424999999999999</v>
      </c>
      <c r="BF3911" s="106"/>
    </row>
    <row r="3912" spans="1:58" x14ac:dyDescent="0.25">
      <c r="A3912" t="s">
        <v>17</v>
      </c>
      <c r="B3912" s="25">
        <v>2019</v>
      </c>
      <c r="C3912" s="25" t="s">
        <v>0</v>
      </c>
      <c r="D3912" s="25" t="s">
        <v>59</v>
      </c>
      <c r="E3912" s="25" t="s">
        <v>543</v>
      </c>
      <c r="F3912" s="23" t="s">
        <v>351</v>
      </c>
      <c r="G3912" s="23" t="s">
        <v>543</v>
      </c>
      <c r="H3912" s="32" t="s">
        <v>351</v>
      </c>
      <c r="I3912" s="32" t="s">
        <v>536</v>
      </c>
      <c r="J3912" s="135">
        <v>306</v>
      </c>
      <c r="K3912" s="28">
        <v>0.81698999999999999</v>
      </c>
      <c r="L3912" s="28">
        <f t="shared" si="102"/>
        <v>0.81698999999999999</v>
      </c>
      <c r="O3912" s="77">
        <v>0.67745999999999995</v>
      </c>
      <c r="BF3912" s="106"/>
    </row>
    <row r="3913" spans="1:58" x14ac:dyDescent="0.25">
      <c r="A3913" t="s">
        <v>17</v>
      </c>
      <c r="B3913" s="25">
        <v>2019</v>
      </c>
      <c r="C3913" s="25" t="s">
        <v>1</v>
      </c>
      <c r="D3913" s="25" t="s">
        <v>60</v>
      </c>
      <c r="E3913" s="25" t="s">
        <v>543</v>
      </c>
      <c r="F3913" s="23" t="s">
        <v>351</v>
      </c>
      <c r="G3913" s="23" t="s">
        <v>543</v>
      </c>
      <c r="H3913" s="32" t="s">
        <v>351</v>
      </c>
      <c r="I3913" s="32" t="s">
        <v>536</v>
      </c>
      <c r="J3913" s="135">
        <v>311</v>
      </c>
      <c r="K3913" s="28">
        <v>0.82957999999999998</v>
      </c>
      <c r="L3913" s="28">
        <f t="shared" si="102"/>
        <v>0.82957999999999998</v>
      </c>
      <c r="O3913" s="77">
        <v>0.69386000000000003</v>
      </c>
      <c r="BF3913" s="106"/>
    </row>
    <row r="3914" spans="1:58" x14ac:dyDescent="0.25">
      <c r="A3914" t="s">
        <v>17</v>
      </c>
      <c r="B3914" s="25">
        <v>2019</v>
      </c>
      <c r="C3914" s="25" t="s">
        <v>2</v>
      </c>
      <c r="D3914" s="25" t="s">
        <v>61</v>
      </c>
      <c r="E3914" s="25" t="s">
        <v>543</v>
      </c>
      <c r="F3914" s="23" t="s">
        <v>351</v>
      </c>
      <c r="G3914" s="23" t="s">
        <v>543</v>
      </c>
      <c r="H3914" s="32" t="s">
        <v>351</v>
      </c>
      <c r="I3914" s="32" t="s">
        <v>536</v>
      </c>
      <c r="J3914" s="135">
        <v>333</v>
      </c>
      <c r="K3914" s="28">
        <v>0.88288</v>
      </c>
      <c r="L3914" s="28">
        <f t="shared" si="102"/>
        <v>0.88288</v>
      </c>
      <c r="O3914" s="77">
        <v>0.68513999999999997</v>
      </c>
      <c r="BF3914" s="106"/>
    </row>
    <row r="3915" spans="1:58" x14ac:dyDescent="0.25">
      <c r="A3915" t="s">
        <v>17</v>
      </c>
      <c r="B3915" s="25">
        <v>2019</v>
      </c>
      <c r="C3915" s="25" t="s">
        <v>3</v>
      </c>
      <c r="D3915" s="25" t="s">
        <v>62</v>
      </c>
      <c r="E3915" s="25" t="s">
        <v>543</v>
      </c>
      <c r="F3915" s="23" t="s">
        <v>351</v>
      </c>
      <c r="G3915" s="23" t="s">
        <v>543</v>
      </c>
      <c r="H3915" s="32" t="s">
        <v>351</v>
      </c>
      <c r="I3915" s="32" t="s">
        <v>536</v>
      </c>
      <c r="J3915" s="135">
        <v>314</v>
      </c>
      <c r="K3915" s="28">
        <v>0.85031999999999996</v>
      </c>
      <c r="L3915" s="28">
        <f t="shared" si="102"/>
        <v>0.85031999999999996</v>
      </c>
      <c r="O3915" s="77">
        <v>0.67325000000000002</v>
      </c>
      <c r="BF3915" s="106"/>
    </row>
    <row r="3916" spans="1:58" x14ac:dyDescent="0.25">
      <c r="A3916" t="s">
        <v>17</v>
      </c>
      <c r="B3916" s="25">
        <v>2020</v>
      </c>
      <c r="C3916" s="25" t="s">
        <v>0</v>
      </c>
      <c r="D3916" s="25" t="s">
        <v>63</v>
      </c>
      <c r="E3916" s="25" t="s">
        <v>543</v>
      </c>
      <c r="F3916" s="23" t="s">
        <v>351</v>
      </c>
      <c r="G3916" s="23" t="s">
        <v>543</v>
      </c>
      <c r="H3916" s="32" t="s">
        <v>351</v>
      </c>
      <c r="I3916" s="32" t="s">
        <v>536</v>
      </c>
      <c r="J3916" s="135">
        <v>274</v>
      </c>
      <c r="K3916" s="28">
        <v>0.85401000000000005</v>
      </c>
      <c r="L3916" s="28">
        <f t="shared" si="102"/>
        <v>0.85401000000000005</v>
      </c>
      <c r="O3916" s="77">
        <v>0.68518000000000001</v>
      </c>
      <c r="BF3916" s="106"/>
    </row>
    <row r="3917" spans="1:58" x14ac:dyDescent="0.25">
      <c r="A3917" t="s">
        <v>17</v>
      </c>
      <c r="B3917" s="25">
        <v>2020</v>
      </c>
      <c r="C3917" s="25" t="s">
        <v>1</v>
      </c>
      <c r="D3917" s="25" t="s">
        <v>64</v>
      </c>
      <c r="E3917" s="25" t="s">
        <v>543</v>
      </c>
      <c r="F3917" s="23" t="s">
        <v>351</v>
      </c>
      <c r="G3917" s="23" t="s">
        <v>543</v>
      </c>
      <c r="H3917" s="32" t="s">
        <v>351</v>
      </c>
      <c r="I3917" s="32" t="s">
        <v>536</v>
      </c>
      <c r="J3917" s="135">
        <v>161</v>
      </c>
      <c r="K3917" s="28">
        <v>0.84472000000000003</v>
      </c>
      <c r="L3917" s="28">
        <f t="shared" si="102"/>
        <v>0.84472000000000003</v>
      </c>
      <c r="O3917" s="77">
        <v>0.67054000000000002</v>
      </c>
      <c r="BF3917" s="106"/>
    </row>
    <row r="3918" spans="1:58" x14ac:dyDescent="0.25">
      <c r="A3918" t="s">
        <v>17</v>
      </c>
      <c r="B3918" s="25">
        <v>2020</v>
      </c>
      <c r="C3918" s="25" t="s">
        <v>2</v>
      </c>
      <c r="D3918" s="25" t="s">
        <v>65</v>
      </c>
      <c r="E3918" s="25" t="s">
        <v>543</v>
      </c>
      <c r="F3918" s="23" t="s">
        <v>351</v>
      </c>
      <c r="G3918" s="23" t="s">
        <v>543</v>
      </c>
      <c r="H3918" s="32" t="s">
        <v>351</v>
      </c>
      <c r="I3918" s="32" t="s">
        <v>536</v>
      </c>
      <c r="J3918" s="135">
        <v>235</v>
      </c>
      <c r="K3918" s="28">
        <v>0.86809000000000003</v>
      </c>
      <c r="L3918" s="28">
        <f t="shared" si="102"/>
        <v>0.86809000000000003</v>
      </c>
      <c r="O3918" s="77">
        <v>0.68157999999999996</v>
      </c>
      <c r="BF3918" s="106"/>
    </row>
    <row r="3919" spans="1:58" x14ac:dyDescent="0.25">
      <c r="A3919" t="s">
        <v>17</v>
      </c>
      <c r="B3919" s="25">
        <v>2020</v>
      </c>
      <c r="C3919" s="25" t="s">
        <v>3</v>
      </c>
      <c r="D3919" s="25" t="s">
        <v>66</v>
      </c>
      <c r="E3919" s="25" t="s">
        <v>543</v>
      </c>
      <c r="F3919" s="23" t="s">
        <v>351</v>
      </c>
      <c r="G3919" s="23" t="s">
        <v>543</v>
      </c>
      <c r="H3919" s="32" t="s">
        <v>351</v>
      </c>
      <c r="I3919" s="32" t="s">
        <v>536</v>
      </c>
      <c r="J3919" s="135">
        <v>252</v>
      </c>
      <c r="K3919" s="28">
        <v>0.83333000000000002</v>
      </c>
      <c r="L3919" s="28">
        <f t="shared" si="102"/>
        <v>0.83333000000000002</v>
      </c>
      <c r="O3919" s="77">
        <v>0.67688999999999999</v>
      </c>
      <c r="BF3919" s="106"/>
    </row>
    <row r="3920" spans="1:58" x14ac:dyDescent="0.25">
      <c r="A3920" t="s">
        <v>17</v>
      </c>
      <c r="B3920" s="25">
        <v>2021</v>
      </c>
      <c r="C3920" s="25" t="s">
        <v>0</v>
      </c>
      <c r="D3920" s="25" t="s">
        <v>67</v>
      </c>
      <c r="E3920" s="25" t="s">
        <v>543</v>
      </c>
      <c r="F3920" s="23" t="s">
        <v>351</v>
      </c>
      <c r="G3920" s="23" t="s">
        <v>543</v>
      </c>
      <c r="H3920" s="32" t="s">
        <v>351</v>
      </c>
      <c r="I3920" s="32" t="s">
        <v>536</v>
      </c>
      <c r="J3920" s="135">
        <v>315</v>
      </c>
      <c r="K3920" s="28">
        <v>0.87619000000000002</v>
      </c>
      <c r="L3920" s="28">
        <f t="shared" si="102"/>
        <v>0.87619000000000002</v>
      </c>
      <c r="O3920" s="77">
        <v>0.72143000000000002</v>
      </c>
      <c r="BF3920" s="106"/>
    </row>
    <row r="3921" spans="1:58" x14ac:dyDescent="0.25">
      <c r="A3921" t="s">
        <v>17</v>
      </c>
      <c r="B3921" s="25">
        <v>2021</v>
      </c>
      <c r="C3921" s="25" t="s">
        <v>1</v>
      </c>
      <c r="D3921" s="25" t="s">
        <v>68</v>
      </c>
      <c r="E3921" s="25" t="s">
        <v>543</v>
      </c>
      <c r="F3921" s="23" t="s">
        <v>351</v>
      </c>
      <c r="G3921" s="23" t="s">
        <v>543</v>
      </c>
      <c r="H3921" s="32" t="s">
        <v>351</v>
      </c>
      <c r="I3921" s="32" t="s">
        <v>536</v>
      </c>
      <c r="J3921" s="135">
        <v>304</v>
      </c>
      <c r="K3921" s="28">
        <v>0.91117999999999999</v>
      </c>
      <c r="L3921" s="28">
        <f t="shared" si="102"/>
        <v>0.91117999999999999</v>
      </c>
      <c r="O3921" s="77">
        <v>0.71777999999999997</v>
      </c>
      <c r="BF3921" s="106"/>
    </row>
    <row r="3922" spans="1:58" x14ac:dyDescent="0.25">
      <c r="A3922" t="s">
        <v>17</v>
      </c>
      <c r="B3922" s="25">
        <v>2021</v>
      </c>
      <c r="C3922" s="25" t="s">
        <v>2</v>
      </c>
      <c r="D3922" s="25" t="s">
        <v>69</v>
      </c>
      <c r="E3922" s="25" t="s">
        <v>543</v>
      </c>
      <c r="F3922" s="23" t="s">
        <v>351</v>
      </c>
      <c r="G3922" s="23" t="s">
        <v>543</v>
      </c>
      <c r="H3922" s="32" t="s">
        <v>351</v>
      </c>
      <c r="I3922" s="32" t="s">
        <v>536</v>
      </c>
      <c r="J3922" s="135">
        <v>300</v>
      </c>
      <c r="K3922" s="28">
        <v>0.89</v>
      </c>
      <c r="L3922" s="28">
        <f t="shared" si="102"/>
        <v>0.89</v>
      </c>
      <c r="O3922" s="77">
        <v>0.72623000000000004</v>
      </c>
      <c r="BF3922" s="106"/>
    </row>
    <row r="3923" spans="1:58" x14ac:dyDescent="0.25">
      <c r="A3923" t="s">
        <v>17</v>
      </c>
      <c r="B3923" s="25">
        <v>2021</v>
      </c>
      <c r="C3923" s="25" t="s">
        <v>3</v>
      </c>
      <c r="D3923" s="25" t="s">
        <v>70</v>
      </c>
      <c r="E3923" s="25" t="s">
        <v>543</v>
      </c>
      <c r="F3923" s="23" t="s">
        <v>351</v>
      </c>
      <c r="G3923" s="23" t="s">
        <v>543</v>
      </c>
      <c r="H3923" s="32" t="s">
        <v>351</v>
      </c>
      <c r="I3923" s="32" t="s">
        <v>536</v>
      </c>
      <c r="J3923" s="135">
        <v>341</v>
      </c>
      <c r="K3923" s="28">
        <v>0.89736000000000005</v>
      </c>
      <c r="L3923" s="28">
        <f t="shared" si="102"/>
        <v>0.89736000000000005</v>
      </c>
      <c r="O3923" s="77">
        <v>0.70416999999999996</v>
      </c>
      <c r="BF3923" s="106"/>
    </row>
    <row r="3924" spans="1:58" x14ac:dyDescent="0.25">
      <c r="A3924" t="s">
        <v>17</v>
      </c>
      <c r="B3924" s="25">
        <v>2022</v>
      </c>
      <c r="C3924" s="25" t="s">
        <v>0</v>
      </c>
      <c r="D3924" s="25" t="s">
        <v>71</v>
      </c>
      <c r="E3924" s="25" t="s">
        <v>543</v>
      </c>
      <c r="F3924" s="23" t="s">
        <v>351</v>
      </c>
      <c r="G3924" s="23" t="s">
        <v>543</v>
      </c>
      <c r="H3924" s="32" t="s">
        <v>351</v>
      </c>
      <c r="I3924" s="32" t="s">
        <v>536</v>
      </c>
      <c r="J3924" s="135">
        <v>361</v>
      </c>
      <c r="K3924" s="28">
        <v>0.86150000000000004</v>
      </c>
      <c r="L3924" s="28">
        <f t="shared" si="102"/>
        <v>0.86150000000000004</v>
      </c>
      <c r="O3924" s="77">
        <v>0.71772000000000002</v>
      </c>
      <c r="BF3924" s="106"/>
    </row>
    <row r="3925" spans="1:58" x14ac:dyDescent="0.25">
      <c r="A3925" t="s">
        <v>17</v>
      </c>
      <c r="B3925" s="25">
        <v>2022</v>
      </c>
      <c r="C3925" s="25" t="s">
        <v>1</v>
      </c>
      <c r="D3925" s="25" t="s">
        <v>72</v>
      </c>
      <c r="E3925" s="25" t="s">
        <v>543</v>
      </c>
      <c r="F3925" s="23" t="s">
        <v>351</v>
      </c>
      <c r="G3925" s="23" t="s">
        <v>543</v>
      </c>
      <c r="H3925" s="32" t="s">
        <v>351</v>
      </c>
      <c r="I3925" s="32" t="s">
        <v>536</v>
      </c>
      <c r="J3925" s="135">
        <v>356</v>
      </c>
      <c r="K3925" s="28">
        <v>0.87921000000000005</v>
      </c>
      <c r="L3925" s="28">
        <f t="shared" si="102"/>
        <v>0.87921000000000005</v>
      </c>
      <c r="O3925" s="77">
        <v>0.71509999999999996</v>
      </c>
      <c r="BF3925" s="106"/>
    </row>
    <row r="3926" spans="1:58" x14ac:dyDescent="0.25">
      <c r="A3926" t="s">
        <v>17</v>
      </c>
      <c r="B3926" s="25">
        <v>2022</v>
      </c>
      <c r="C3926" s="25" t="s">
        <v>2</v>
      </c>
      <c r="D3926" s="25" t="s">
        <v>73</v>
      </c>
      <c r="E3926" s="25" t="s">
        <v>543</v>
      </c>
      <c r="F3926" s="23" t="s">
        <v>351</v>
      </c>
      <c r="G3926" s="23" t="s">
        <v>543</v>
      </c>
      <c r="H3926" s="32" t="s">
        <v>351</v>
      </c>
      <c r="I3926" s="32" t="s">
        <v>536</v>
      </c>
      <c r="J3926" s="135">
        <v>356</v>
      </c>
      <c r="K3926" s="28">
        <v>0.92415999999999998</v>
      </c>
      <c r="L3926" s="28">
        <f t="shared" si="102"/>
        <v>0.92415999999999998</v>
      </c>
      <c r="O3926" s="77">
        <v>0.71452000000000004</v>
      </c>
      <c r="BF3926" s="106"/>
    </row>
    <row r="3927" spans="1:58" x14ac:dyDescent="0.25">
      <c r="A3927" t="s">
        <v>17</v>
      </c>
      <c r="B3927" s="25">
        <v>2022</v>
      </c>
      <c r="C3927" s="25" t="s">
        <v>3</v>
      </c>
      <c r="D3927" s="25" t="s">
        <v>493</v>
      </c>
      <c r="E3927" s="25" t="s">
        <v>543</v>
      </c>
      <c r="F3927" s="23" t="s">
        <v>351</v>
      </c>
      <c r="G3927" s="23" t="s">
        <v>543</v>
      </c>
      <c r="H3927" s="32" t="s">
        <v>351</v>
      </c>
      <c r="I3927" s="32" t="s">
        <v>536</v>
      </c>
      <c r="J3927" s="135">
        <v>360</v>
      </c>
      <c r="K3927" s="28">
        <v>0.87222</v>
      </c>
      <c r="L3927" s="28">
        <f t="shared" si="102"/>
        <v>0.87222</v>
      </c>
      <c r="O3927" s="77">
        <v>0.68925999999999998</v>
      </c>
      <c r="BF3927" s="106"/>
    </row>
    <row r="3928" spans="1:58" x14ac:dyDescent="0.25">
      <c r="A3928" t="s">
        <v>17</v>
      </c>
      <c r="B3928" s="25">
        <v>2023</v>
      </c>
      <c r="C3928" s="25" t="s">
        <v>0</v>
      </c>
      <c r="D3928" s="25" t="s">
        <v>537</v>
      </c>
      <c r="E3928" s="25" t="s">
        <v>543</v>
      </c>
      <c r="F3928" s="23" t="s">
        <v>351</v>
      </c>
      <c r="G3928" s="23" t="s">
        <v>543</v>
      </c>
      <c r="H3928" s="32" t="s">
        <v>351</v>
      </c>
      <c r="I3928" s="32" t="s">
        <v>536</v>
      </c>
      <c r="J3928" s="135">
        <v>347</v>
      </c>
      <c r="K3928" s="28">
        <v>0.76080999999999999</v>
      </c>
      <c r="L3928" s="28">
        <f t="shared" si="102"/>
        <v>0.76080999999999999</v>
      </c>
      <c r="O3928" s="77">
        <v>0.66224000000000005</v>
      </c>
      <c r="BF3928" s="106"/>
    </row>
    <row r="3929" spans="1:58" x14ac:dyDescent="0.25">
      <c r="A3929" t="s">
        <v>17</v>
      </c>
      <c r="B3929" s="25">
        <v>2018</v>
      </c>
      <c r="C3929" s="25" t="s">
        <v>0</v>
      </c>
      <c r="D3929" s="25" t="s">
        <v>54</v>
      </c>
      <c r="E3929" s="25" t="s">
        <v>182</v>
      </c>
      <c r="F3929" s="23" t="s">
        <v>183</v>
      </c>
      <c r="G3929" s="23" t="s">
        <v>535</v>
      </c>
      <c r="H3929" s="32" t="s">
        <v>358</v>
      </c>
      <c r="I3929" s="32" t="s">
        <v>536</v>
      </c>
      <c r="J3929" s="135">
        <v>146</v>
      </c>
      <c r="K3929" s="28">
        <v>0.86985999999999997</v>
      </c>
      <c r="L3929" s="28">
        <f t="shared" si="102"/>
        <v>0.79740999999999995</v>
      </c>
      <c r="O3929" s="77">
        <v>0.64649000000000001</v>
      </c>
      <c r="BF3929" s="106"/>
    </row>
    <row r="3930" spans="1:58" x14ac:dyDescent="0.25">
      <c r="A3930" t="s">
        <v>17</v>
      </c>
      <c r="B3930" s="25">
        <v>2018</v>
      </c>
      <c r="C3930" s="25" t="s">
        <v>1</v>
      </c>
      <c r="D3930" s="25" t="s">
        <v>56</v>
      </c>
      <c r="E3930" s="25" t="s">
        <v>182</v>
      </c>
      <c r="F3930" s="23" t="s">
        <v>183</v>
      </c>
      <c r="G3930" s="23" t="s">
        <v>535</v>
      </c>
      <c r="H3930" s="32" t="s">
        <v>358</v>
      </c>
      <c r="I3930" s="32" t="s">
        <v>536</v>
      </c>
      <c r="J3930" s="135">
        <v>137</v>
      </c>
      <c r="K3930" s="28">
        <v>0.76641999999999999</v>
      </c>
      <c r="L3930" s="28">
        <f t="shared" si="102"/>
        <v>0.79764000000000002</v>
      </c>
      <c r="O3930" s="77">
        <v>0.66595000000000004</v>
      </c>
      <c r="BF3930" s="106"/>
    </row>
    <row r="3931" spans="1:58" x14ac:dyDescent="0.25">
      <c r="A3931" t="s">
        <v>17</v>
      </c>
      <c r="B3931" s="25">
        <v>2018</v>
      </c>
      <c r="C3931" s="25" t="s">
        <v>2</v>
      </c>
      <c r="D3931" s="25" t="s">
        <v>57</v>
      </c>
      <c r="E3931" s="25" t="s">
        <v>182</v>
      </c>
      <c r="F3931" s="23" t="s">
        <v>183</v>
      </c>
      <c r="G3931" s="23" t="s">
        <v>535</v>
      </c>
      <c r="H3931" s="32" t="s">
        <v>358</v>
      </c>
      <c r="I3931" s="32" t="s">
        <v>536</v>
      </c>
      <c r="J3931" s="135">
        <v>209</v>
      </c>
      <c r="K3931" s="28">
        <v>0.77990000000000004</v>
      </c>
      <c r="L3931" s="28">
        <f t="shared" si="102"/>
        <v>0.78305000000000002</v>
      </c>
      <c r="O3931" s="77">
        <v>0.65563000000000005</v>
      </c>
      <c r="BF3931" s="106"/>
    </row>
    <row r="3932" spans="1:58" x14ac:dyDescent="0.25">
      <c r="A3932" t="s">
        <v>17</v>
      </c>
      <c r="B3932" s="25">
        <v>2018</v>
      </c>
      <c r="C3932" s="25" t="s">
        <v>3</v>
      </c>
      <c r="D3932" s="25" t="s">
        <v>58</v>
      </c>
      <c r="E3932" s="25" t="s">
        <v>182</v>
      </c>
      <c r="F3932" s="23" t="s">
        <v>183</v>
      </c>
      <c r="G3932" s="23" t="s">
        <v>535</v>
      </c>
      <c r="H3932" s="32" t="s">
        <v>358</v>
      </c>
      <c r="I3932" s="32" t="s">
        <v>536</v>
      </c>
      <c r="J3932" s="135">
        <v>155</v>
      </c>
      <c r="K3932" s="28">
        <v>0.79354999999999998</v>
      </c>
      <c r="L3932" s="28">
        <f t="shared" si="102"/>
        <v>0.76768000000000003</v>
      </c>
      <c r="O3932" s="77">
        <v>0.64424999999999999</v>
      </c>
      <c r="BF3932" s="106"/>
    </row>
    <row r="3933" spans="1:58" x14ac:dyDescent="0.25">
      <c r="A3933" t="s">
        <v>17</v>
      </c>
      <c r="B3933" s="25">
        <v>2019</v>
      </c>
      <c r="C3933" s="25" t="s">
        <v>0</v>
      </c>
      <c r="D3933" s="25" t="s">
        <v>59</v>
      </c>
      <c r="E3933" s="25" t="s">
        <v>182</v>
      </c>
      <c r="F3933" s="23" t="s">
        <v>183</v>
      </c>
      <c r="G3933" s="23" t="s">
        <v>535</v>
      </c>
      <c r="H3933" s="32" t="s">
        <v>358</v>
      </c>
      <c r="I3933" s="32" t="s">
        <v>536</v>
      </c>
      <c r="J3933" s="135">
        <v>173</v>
      </c>
      <c r="K3933" s="28">
        <v>0.77456999999999998</v>
      </c>
      <c r="L3933" s="28">
        <f t="shared" si="102"/>
        <v>0.77317999999999998</v>
      </c>
      <c r="O3933" s="77">
        <v>0.67745999999999995</v>
      </c>
      <c r="BF3933" s="106"/>
    </row>
    <row r="3934" spans="1:58" x14ac:dyDescent="0.25">
      <c r="A3934" t="s">
        <v>17</v>
      </c>
      <c r="B3934" s="25">
        <v>2019</v>
      </c>
      <c r="C3934" s="25" t="s">
        <v>1</v>
      </c>
      <c r="D3934" s="25" t="s">
        <v>60</v>
      </c>
      <c r="E3934" s="25" t="s">
        <v>182</v>
      </c>
      <c r="F3934" s="23" t="s">
        <v>183</v>
      </c>
      <c r="G3934" s="23" t="s">
        <v>535</v>
      </c>
      <c r="H3934" s="32" t="s">
        <v>358</v>
      </c>
      <c r="I3934" s="32" t="s">
        <v>536</v>
      </c>
      <c r="J3934" s="135">
        <v>206</v>
      </c>
      <c r="K3934" s="28">
        <v>0.74272000000000005</v>
      </c>
      <c r="L3934" s="28">
        <f t="shared" si="102"/>
        <v>0.76715</v>
      </c>
      <c r="O3934" s="77">
        <v>0.69386000000000003</v>
      </c>
      <c r="BF3934" s="106"/>
    </row>
    <row r="3935" spans="1:58" x14ac:dyDescent="0.25">
      <c r="A3935" t="s">
        <v>17</v>
      </c>
      <c r="B3935" s="25">
        <v>2019</v>
      </c>
      <c r="C3935" s="25" t="s">
        <v>2</v>
      </c>
      <c r="D3935" s="25" t="s">
        <v>61</v>
      </c>
      <c r="E3935" s="25" t="s">
        <v>182</v>
      </c>
      <c r="F3935" s="23" t="s">
        <v>183</v>
      </c>
      <c r="G3935" s="23" t="s">
        <v>535</v>
      </c>
      <c r="H3935" s="32" t="s">
        <v>358</v>
      </c>
      <c r="I3935" s="32" t="s">
        <v>536</v>
      </c>
      <c r="J3935" s="135">
        <v>188</v>
      </c>
      <c r="K3935" s="28">
        <v>0.80850999999999995</v>
      </c>
      <c r="L3935" s="28">
        <f t="shared" si="102"/>
        <v>0.76604000000000005</v>
      </c>
      <c r="O3935" s="77">
        <v>0.68513999999999997</v>
      </c>
      <c r="BF3935" s="106"/>
    </row>
    <row r="3936" spans="1:58" x14ac:dyDescent="0.25">
      <c r="A3936" t="s">
        <v>17</v>
      </c>
      <c r="B3936" s="25">
        <v>2019</v>
      </c>
      <c r="C3936" s="25" t="s">
        <v>3</v>
      </c>
      <c r="D3936" s="25" t="s">
        <v>62</v>
      </c>
      <c r="E3936" s="25" t="s">
        <v>182</v>
      </c>
      <c r="F3936" s="23" t="s">
        <v>183</v>
      </c>
      <c r="G3936" s="23" t="s">
        <v>535</v>
      </c>
      <c r="H3936" s="32" t="s">
        <v>358</v>
      </c>
      <c r="I3936" s="32" t="s">
        <v>536</v>
      </c>
      <c r="J3936" s="135">
        <v>225</v>
      </c>
      <c r="K3936" s="28">
        <v>0.64444000000000001</v>
      </c>
      <c r="L3936" s="28">
        <f t="shared" si="102"/>
        <v>0.71814999999999996</v>
      </c>
      <c r="O3936" s="77">
        <v>0.67325000000000002</v>
      </c>
      <c r="BF3936" s="106"/>
    </row>
    <row r="3937" spans="1:58" x14ac:dyDescent="0.25">
      <c r="A3937" t="s">
        <v>17</v>
      </c>
      <c r="B3937" s="25">
        <v>2020</v>
      </c>
      <c r="C3937" s="25" t="s">
        <v>0</v>
      </c>
      <c r="D3937" s="25" t="s">
        <v>63</v>
      </c>
      <c r="E3937" s="25" t="s">
        <v>182</v>
      </c>
      <c r="F3937" s="23" t="s">
        <v>183</v>
      </c>
      <c r="G3937" s="23" t="s">
        <v>535</v>
      </c>
      <c r="H3937" s="32" t="s">
        <v>358</v>
      </c>
      <c r="I3937" s="32" t="s">
        <v>536</v>
      </c>
      <c r="J3937" s="135">
        <v>159</v>
      </c>
      <c r="K3937" s="28">
        <v>0.76729999999999998</v>
      </c>
      <c r="L3937" s="28">
        <f t="shared" si="102"/>
        <v>0.75692999999999999</v>
      </c>
      <c r="O3937" s="77">
        <v>0.68518000000000001</v>
      </c>
      <c r="BF3937" s="106"/>
    </row>
    <row r="3938" spans="1:58" x14ac:dyDescent="0.25">
      <c r="A3938" t="s">
        <v>17</v>
      </c>
      <c r="B3938" s="25">
        <v>2020</v>
      </c>
      <c r="C3938" s="25" t="s">
        <v>1</v>
      </c>
      <c r="D3938" s="25" t="s">
        <v>64</v>
      </c>
      <c r="E3938" s="25" t="s">
        <v>182</v>
      </c>
      <c r="F3938" s="23" t="s">
        <v>183</v>
      </c>
      <c r="G3938" s="23" t="s">
        <v>535</v>
      </c>
      <c r="H3938" s="32" t="s">
        <v>358</v>
      </c>
      <c r="I3938" s="32" t="s">
        <v>536</v>
      </c>
      <c r="J3938" s="135">
        <v>70</v>
      </c>
      <c r="K3938" s="28">
        <v>0.74285999999999996</v>
      </c>
      <c r="L3938" s="28">
        <f t="shared" si="102"/>
        <v>0.83333000000000002</v>
      </c>
      <c r="O3938" s="77">
        <v>0.67054000000000002</v>
      </c>
      <c r="BF3938" s="106"/>
    </row>
    <row r="3939" spans="1:58" x14ac:dyDescent="0.25">
      <c r="A3939" t="s">
        <v>17</v>
      </c>
      <c r="B3939" s="25">
        <v>2020</v>
      </c>
      <c r="C3939" s="25" t="s">
        <v>2</v>
      </c>
      <c r="D3939" s="25" t="s">
        <v>65</v>
      </c>
      <c r="E3939" s="25" t="s">
        <v>182</v>
      </c>
      <c r="F3939" s="23" t="s">
        <v>183</v>
      </c>
      <c r="G3939" s="23" t="s">
        <v>535</v>
      </c>
      <c r="H3939" s="32" t="s">
        <v>358</v>
      </c>
      <c r="I3939" s="32" t="s">
        <v>536</v>
      </c>
      <c r="J3939" s="135">
        <v>149</v>
      </c>
      <c r="K3939" s="28">
        <v>0.57047000000000003</v>
      </c>
      <c r="L3939" s="28">
        <f t="shared" si="102"/>
        <v>0.77056999999999998</v>
      </c>
      <c r="O3939" s="77">
        <v>0.68157999999999996</v>
      </c>
      <c r="BF3939" s="106"/>
    </row>
    <row r="3940" spans="1:58" x14ac:dyDescent="0.25">
      <c r="A3940" t="s">
        <v>17</v>
      </c>
      <c r="B3940" s="25">
        <v>2020</v>
      </c>
      <c r="C3940" s="25" t="s">
        <v>3</v>
      </c>
      <c r="D3940" s="25" t="s">
        <v>66</v>
      </c>
      <c r="E3940" s="25" t="s">
        <v>182</v>
      </c>
      <c r="F3940" s="23" t="s">
        <v>183</v>
      </c>
      <c r="G3940" s="23" t="s">
        <v>535</v>
      </c>
      <c r="H3940" s="32" t="s">
        <v>358</v>
      </c>
      <c r="I3940" s="32" t="s">
        <v>536</v>
      </c>
      <c r="J3940" s="135">
        <v>159</v>
      </c>
      <c r="K3940" s="28">
        <v>0.60377000000000003</v>
      </c>
      <c r="L3940" s="28">
        <f t="shared" si="102"/>
        <v>0.70689999999999997</v>
      </c>
      <c r="O3940" s="77">
        <v>0.67688999999999999</v>
      </c>
      <c r="BF3940" s="106"/>
    </row>
    <row r="3941" spans="1:58" x14ac:dyDescent="0.25">
      <c r="A3941" t="s">
        <v>17</v>
      </c>
      <c r="B3941" s="25">
        <v>2021</v>
      </c>
      <c r="C3941" s="25" t="s">
        <v>0</v>
      </c>
      <c r="D3941" s="25" t="s">
        <v>67</v>
      </c>
      <c r="E3941" s="25" t="s">
        <v>182</v>
      </c>
      <c r="F3941" s="23" t="s">
        <v>183</v>
      </c>
      <c r="G3941" s="23" t="s">
        <v>535</v>
      </c>
      <c r="H3941" s="32" t="s">
        <v>358</v>
      </c>
      <c r="I3941" s="32" t="s">
        <v>536</v>
      </c>
      <c r="J3941" s="135">
        <v>187</v>
      </c>
      <c r="K3941" s="28">
        <v>0.54544999999999999</v>
      </c>
      <c r="L3941" s="28">
        <f t="shared" si="102"/>
        <v>0.70362999999999998</v>
      </c>
      <c r="O3941" s="77">
        <v>0.72143000000000002</v>
      </c>
      <c r="BF3941" s="106"/>
    </row>
    <row r="3942" spans="1:58" x14ac:dyDescent="0.25">
      <c r="A3942" t="s">
        <v>17</v>
      </c>
      <c r="B3942" s="25">
        <v>2021</v>
      </c>
      <c r="C3942" s="25" t="s">
        <v>1</v>
      </c>
      <c r="D3942" s="25" t="s">
        <v>68</v>
      </c>
      <c r="E3942" s="25" t="s">
        <v>182</v>
      </c>
      <c r="F3942" s="23" t="s">
        <v>183</v>
      </c>
      <c r="G3942" s="23" t="s">
        <v>535</v>
      </c>
      <c r="H3942" s="32" t="s">
        <v>358</v>
      </c>
      <c r="I3942" s="32" t="s">
        <v>536</v>
      </c>
      <c r="J3942" s="135">
        <v>177</v>
      </c>
      <c r="K3942" s="28">
        <v>0.41243000000000002</v>
      </c>
      <c r="L3942" s="28">
        <f t="shared" si="102"/>
        <v>0.71114999999999995</v>
      </c>
      <c r="O3942" s="77">
        <v>0.71777999999999997</v>
      </c>
      <c r="BF3942" s="106"/>
    </row>
    <row r="3943" spans="1:58" x14ac:dyDescent="0.25">
      <c r="A3943" t="s">
        <v>17</v>
      </c>
      <c r="B3943" s="25">
        <v>2021</v>
      </c>
      <c r="C3943" s="25" t="s">
        <v>2</v>
      </c>
      <c r="D3943" s="25" t="s">
        <v>69</v>
      </c>
      <c r="E3943" s="25" t="s">
        <v>182</v>
      </c>
      <c r="F3943" s="23" t="s">
        <v>183</v>
      </c>
      <c r="G3943" s="23" t="s">
        <v>535</v>
      </c>
      <c r="H3943" s="32" t="s">
        <v>358</v>
      </c>
      <c r="I3943" s="32" t="s">
        <v>536</v>
      </c>
      <c r="J3943" s="135">
        <v>160</v>
      </c>
      <c r="K3943" s="28">
        <v>0.625</v>
      </c>
      <c r="L3943" s="28">
        <f t="shared" si="102"/>
        <v>0.74790000000000001</v>
      </c>
      <c r="O3943" s="77">
        <v>0.72623000000000004</v>
      </c>
      <c r="BF3943" s="106"/>
    </row>
    <row r="3944" spans="1:58" x14ac:dyDescent="0.25">
      <c r="A3944" t="s">
        <v>17</v>
      </c>
      <c r="B3944" s="25">
        <v>2021</v>
      </c>
      <c r="C3944" s="25" t="s">
        <v>3</v>
      </c>
      <c r="D3944" s="25" t="s">
        <v>70</v>
      </c>
      <c r="E3944" s="25" t="s">
        <v>182</v>
      </c>
      <c r="F3944" s="23" t="s">
        <v>183</v>
      </c>
      <c r="G3944" s="23" t="s">
        <v>535</v>
      </c>
      <c r="H3944" s="32" t="s">
        <v>358</v>
      </c>
      <c r="I3944" s="32" t="s">
        <v>536</v>
      </c>
      <c r="J3944" s="135">
        <v>163</v>
      </c>
      <c r="K3944" s="28">
        <v>0.60736000000000001</v>
      </c>
      <c r="L3944" s="28">
        <f t="shared" si="102"/>
        <v>0.74951000000000001</v>
      </c>
      <c r="O3944" s="77">
        <v>0.70416999999999996</v>
      </c>
      <c r="BF3944" s="106"/>
    </row>
    <row r="3945" spans="1:58" x14ac:dyDescent="0.25">
      <c r="A3945" t="s">
        <v>17</v>
      </c>
      <c r="B3945" s="25">
        <v>2022</v>
      </c>
      <c r="C3945" s="25" t="s">
        <v>0</v>
      </c>
      <c r="D3945" s="25" t="s">
        <v>71</v>
      </c>
      <c r="E3945" s="25" t="s">
        <v>182</v>
      </c>
      <c r="F3945" s="23" t="s">
        <v>183</v>
      </c>
      <c r="G3945" s="23" t="s">
        <v>535</v>
      </c>
      <c r="H3945" s="32" t="s">
        <v>358</v>
      </c>
      <c r="I3945" s="32" t="s">
        <v>536</v>
      </c>
      <c r="J3945" s="135">
        <v>181</v>
      </c>
      <c r="K3945" s="28">
        <v>0.55801000000000001</v>
      </c>
      <c r="L3945" s="28">
        <f t="shared" si="102"/>
        <v>0.73346999999999996</v>
      </c>
      <c r="O3945" s="77">
        <v>0.71772000000000002</v>
      </c>
      <c r="BF3945" s="106"/>
    </row>
    <row r="3946" spans="1:58" x14ac:dyDescent="0.25">
      <c r="A3946" t="s">
        <v>17</v>
      </c>
      <c r="B3946" s="25">
        <v>2022</v>
      </c>
      <c r="C3946" s="25" t="s">
        <v>1</v>
      </c>
      <c r="D3946" s="25" t="s">
        <v>72</v>
      </c>
      <c r="E3946" s="25" t="s">
        <v>182</v>
      </c>
      <c r="F3946" s="23" t="s">
        <v>183</v>
      </c>
      <c r="G3946" s="23" t="s">
        <v>535</v>
      </c>
      <c r="H3946" s="32" t="s">
        <v>358</v>
      </c>
      <c r="I3946" s="32" t="s">
        <v>536</v>
      </c>
      <c r="J3946" s="135">
        <v>202</v>
      </c>
      <c r="K3946" s="28">
        <v>0.48515000000000003</v>
      </c>
      <c r="L3946" s="28">
        <f t="shared" si="102"/>
        <v>0.64705999999999997</v>
      </c>
      <c r="O3946" s="77">
        <v>0.71509999999999996</v>
      </c>
      <c r="BF3946" s="106"/>
    </row>
    <row r="3947" spans="1:58" x14ac:dyDescent="0.25">
      <c r="A3947" t="s">
        <v>17</v>
      </c>
      <c r="B3947" s="25">
        <v>2022</v>
      </c>
      <c r="C3947" s="25" t="s">
        <v>2</v>
      </c>
      <c r="D3947" s="25" t="s">
        <v>73</v>
      </c>
      <c r="E3947" s="25" t="s">
        <v>182</v>
      </c>
      <c r="F3947" s="23" t="s">
        <v>183</v>
      </c>
      <c r="G3947" s="23" t="s">
        <v>535</v>
      </c>
      <c r="H3947" s="32" t="s">
        <v>358</v>
      </c>
      <c r="I3947" s="32" t="s">
        <v>536</v>
      </c>
      <c r="J3947" s="135">
        <v>192</v>
      </c>
      <c r="K3947" s="28">
        <v>0.5</v>
      </c>
      <c r="L3947" s="28">
        <f t="shared" si="102"/>
        <v>0.68</v>
      </c>
      <c r="O3947" s="77">
        <v>0.71452000000000004</v>
      </c>
      <c r="BF3947" s="106"/>
    </row>
    <row r="3948" spans="1:58" x14ac:dyDescent="0.25">
      <c r="A3948" t="s">
        <v>17</v>
      </c>
      <c r="B3948" s="25">
        <v>2022</v>
      </c>
      <c r="C3948" s="25" t="s">
        <v>3</v>
      </c>
      <c r="D3948" s="25" t="s">
        <v>493</v>
      </c>
      <c r="E3948" s="25" t="s">
        <v>182</v>
      </c>
      <c r="F3948" s="23" t="s">
        <v>183</v>
      </c>
      <c r="G3948" s="23" t="s">
        <v>535</v>
      </c>
      <c r="H3948" s="32" t="s">
        <v>358</v>
      </c>
      <c r="I3948" s="32" t="s">
        <v>536</v>
      </c>
      <c r="J3948" s="135">
        <v>182</v>
      </c>
      <c r="K3948" s="28">
        <v>0.39011000000000001</v>
      </c>
      <c r="L3948" s="28">
        <f t="shared" si="102"/>
        <v>0.61302999999999996</v>
      </c>
      <c r="O3948" s="77">
        <v>0.68925999999999998</v>
      </c>
      <c r="BF3948" s="106"/>
    </row>
    <row r="3949" spans="1:58" x14ac:dyDescent="0.25">
      <c r="A3949" t="s">
        <v>17</v>
      </c>
      <c r="B3949" s="25">
        <v>2023</v>
      </c>
      <c r="C3949" s="25" t="s">
        <v>0</v>
      </c>
      <c r="D3949" s="25" t="s">
        <v>537</v>
      </c>
      <c r="E3949" s="25" t="s">
        <v>182</v>
      </c>
      <c r="F3949" s="23" t="s">
        <v>183</v>
      </c>
      <c r="G3949" s="23" t="s">
        <v>535</v>
      </c>
      <c r="H3949" s="32" t="s">
        <v>358</v>
      </c>
      <c r="I3949" s="32" t="s">
        <v>536</v>
      </c>
      <c r="J3949" s="135">
        <v>201</v>
      </c>
      <c r="K3949" s="28">
        <v>0.25871</v>
      </c>
      <c r="L3949" s="28">
        <f t="shared" si="102"/>
        <v>0.55452999999999997</v>
      </c>
      <c r="O3949" s="77">
        <v>0.66224000000000005</v>
      </c>
      <c r="BF3949" s="106"/>
    </row>
    <row r="3950" spans="1:58" x14ac:dyDescent="0.25">
      <c r="A3950" t="s">
        <v>17</v>
      </c>
      <c r="B3950" s="25">
        <v>2018</v>
      </c>
      <c r="C3950" s="25" t="s">
        <v>0</v>
      </c>
      <c r="D3950" s="25" t="s">
        <v>54</v>
      </c>
      <c r="E3950" s="25" t="s">
        <v>184</v>
      </c>
      <c r="F3950" s="23" t="s">
        <v>185</v>
      </c>
      <c r="G3950" s="23" t="s">
        <v>553</v>
      </c>
      <c r="H3950" s="32" t="s">
        <v>365</v>
      </c>
      <c r="I3950" s="32" t="s">
        <v>536</v>
      </c>
      <c r="J3950" s="135">
        <v>39</v>
      </c>
      <c r="K3950" s="28">
        <v>2.564E-2</v>
      </c>
      <c r="L3950" s="28">
        <f t="shared" si="102"/>
        <v>0.61446000000000001</v>
      </c>
      <c r="O3950" s="77">
        <v>0.64649000000000001</v>
      </c>
      <c r="BF3950" s="106"/>
    </row>
    <row r="3951" spans="1:58" x14ac:dyDescent="0.25">
      <c r="A3951" t="s">
        <v>17</v>
      </c>
      <c r="B3951" s="25">
        <v>2018</v>
      </c>
      <c r="C3951" s="25" t="s">
        <v>1</v>
      </c>
      <c r="D3951" s="25" t="s">
        <v>56</v>
      </c>
      <c r="E3951" s="25" t="s">
        <v>184</v>
      </c>
      <c r="F3951" s="23" t="s">
        <v>185</v>
      </c>
      <c r="G3951" s="23" t="s">
        <v>553</v>
      </c>
      <c r="H3951" s="32" t="s">
        <v>365</v>
      </c>
      <c r="I3951" s="32" t="s">
        <v>536</v>
      </c>
      <c r="J3951" s="135">
        <v>46</v>
      </c>
      <c r="K3951" s="28">
        <v>0.19564999999999999</v>
      </c>
      <c r="L3951" s="28">
        <f t="shared" si="102"/>
        <v>0.63063000000000002</v>
      </c>
      <c r="O3951" s="77">
        <v>0.66595000000000004</v>
      </c>
      <c r="BF3951" s="106"/>
    </row>
    <row r="3952" spans="1:58" x14ac:dyDescent="0.25">
      <c r="A3952" t="s">
        <v>17</v>
      </c>
      <c r="B3952" s="25">
        <v>2018</v>
      </c>
      <c r="C3952" s="25" t="s">
        <v>2</v>
      </c>
      <c r="D3952" s="25" t="s">
        <v>57</v>
      </c>
      <c r="E3952" s="25" t="s">
        <v>184</v>
      </c>
      <c r="F3952" s="23" t="s">
        <v>185</v>
      </c>
      <c r="G3952" s="23" t="s">
        <v>553</v>
      </c>
      <c r="H3952" s="32" t="s">
        <v>365</v>
      </c>
      <c r="I3952" s="32" t="s">
        <v>536</v>
      </c>
      <c r="J3952" s="135">
        <v>43</v>
      </c>
      <c r="K3952" s="28">
        <v>0.53488000000000002</v>
      </c>
      <c r="L3952" s="28">
        <f t="shared" si="102"/>
        <v>0.60065999999999997</v>
      </c>
      <c r="O3952" s="77">
        <v>0.65563000000000005</v>
      </c>
      <c r="BF3952" s="106"/>
    </row>
    <row r="3953" spans="1:58" x14ac:dyDescent="0.25">
      <c r="A3953" t="s">
        <v>17</v>
      </c>
      <c r="B3953" s="25">
        <v>2018</v>
      </c>
      <c r="C3953" s="25" t="s">
        <v>3</v>
      </c>
      <c r="D3953" s="25" t="s">
        <v>58</v>
      </c>
      <c r="E3953" s="25" t="s">
        <v>184</v>
      </c>
      <c r="F3953" s="23" t="s">
        <v>185</v>
      </c>
      <c r="G3953" s="23" t="s">
        <v>553</v>
      </c>
      <c r="H3953" s="32" t="s">
        <v>365</v>
      </c>
      <c r="I3953" s="32" t="s">
        <v>536</v>
      </c>
      <c r="J3953" s="135">
        <v>43</v>
      </c>
      <c r="K3953" s="28">
        <v>0.46511999999999998</v>
      </c>
      <c r="L3953" s="28">
        <f t="shared" si="102"/>
        <v>0.42753999999999998</v>
      </c>
      <c r="O3953" s="77">
        <v>0.64424999999999999</v>
      </c>
      <c r="BF3953" s="106"/>
    </row>
    <row r="3954" spans="1:58" x14ac:dyDescent="0.25">
      <c r="A3954" t="s">
        <v>17</v>
      </c>
      <c r="B3954" s="25">
        <v>2019</v>
      </c>
      <c r="C3954" s="25" t="s">
        <v>0</v>
      </c>
      <c r="D3954" s="25" t="s">
        <v>59</v>
      </c>
      <c r="E3954" s="25" t="s">
        <v>184</v>
      </c>
      <c r="F3954" s="23" t="s">
        <v>185</v>
      </c>
      <c r="G3954" s="23" t="s">
        <v>553</v>
      </c>
      <c r="H3954" s="32" t="s">
        <v>365</v>
      </c>
      <c r="I3954" s="32" t="s">
        <v>536</v>
      </c>
      <c r="J3954" s="135">
        <v>52</v>
      </c>
      <c r="K3954" s="28">
        <v>0.63461999999999996</v>
      </c>
      <c r="L3954" s="28">
        <f t="shared" si="102"/>
        <v>0.42014000000000001</v>
      </c>
      <c r="O3954" s="77">
        <v>0.67745999999999995</v>
      </c>
      <c r="BF3954" s="106"/>
    </row>
    <row r="3955" spans="1:58" x14ac:dyDescent="0.25">
      <c r="A3955" t="s">
        <v>17</v>
      </c>
      <c r="B3955" s="25">
        <v>2019</v>
      </c>
      <c r="C3955" s="25" t="s">
        <v>1</v>
      </c>
      <c r="D3955" s="25" t="s">
        <v>60</v>
      </c>
      <c r="E3955" s="25" t="s">
        <v>184</v>
      </c>
      <c r="F3955" s="23" t="s">
        <v>185</v>
      </c>
      <c r="G3955" s="23" t="s">
        <v>553</v>
      </c>
      <c r="H3955" s="32" t="s">
        <v>365</v>
      </c>
      <c r="I3955" s="32" t="s">
        <v>536</v>
      </c>
      <c r="J3955" s="135">
        <v>52</v>
      </c>
      <c r="K3955" s="28">
        <v>0.86538000000000004</v>
      </c>
      <c r="L3955" s="28">
        <f t="shared" si="102"/>
        <v>0.61311000000000004</v>
      </c>
      <c r="O3955" s="77">
        <v>0.69386000000000003</v>
      </c>
      <c r="BF3955" s="106"/>
    </row>
    <row r="3956" spans="1:58" x14ac:dyDescent="0.25">
      <c r="A3956" t="s">
        <v>17</v>
      </c>
      <c r="B3956" s="25">
        <v>2019</v>
      </c>
      <c r="C3956" s="25" t="s">
        <v>2</v>
      </c>
      <c r="D3956" s="25" t="s">
        <v>61</v>
      </c>
      <c r="E3956" s="25" t="s">
        <v>184</v>
      </c>
      <c r="F3956" s="23" t="s">
        <v>185</v>
      </c>
      <c r="G3956" s="23" t="s">
        <v>553</v>
      </c>
      <c r="H3956" s="32" t="s">
        <v>365</v>
      </c>
      <c r="I3956" s="32" t="s">
        <v>536</v>
      </c>
      <c r="J3956" s="135">
        <v>46</v>
      </c>
      <c r="K3956" s="28">
        <v>0.76087000000000005</v>
      </c>
      <c r="L3956" s="28">
        <f t="shared" si="102"/>
        <v>0.69257000000000002</v>
      </c>
      <c r="O3956" s="77">
        <v>0.68513999999999997</v>
      </c>
      <c r="BF3956" s="106"/>
    </row>
    <row r="3957" spans="1:58" x14ac:dyDescent="0.25">
      <c r="A3957" t="s">
        <v>17</v>
      </c>
      <c r="B3957" s="25">
        <v>2019</v>
      </c>
      <c r="C3957" s="25" t="s">
        <v>3</v>
      </c>
      <c r="D3957" s="25" t="s">
        <v>62</v>
      </c>
      <c r="E3957" s="25" t="s">
        <v>184</v>
      </c>
      <c r="F3957" s="23" t="s">
        <v>185</v>
      </c>
      <c r="G3957" s="23" t="s">
        <v>553</v>
      </c>
      <c r="H3957" s="32" t="s">
        <v>365</v>
      </c>
      <c r="I3957" s="32" t="s">
        <v>536</v>
      </c>
      <c r="J3957" s="135">
        <v>60</v>
      </c>
      <c r="K3957" s="28">
        <v>0.68332999999999999</v>
      </c>
      <c r="L3957" s="28">
        <f t="shared" si="102"/>
        <v>0.67213000000000001</v>
      </c>
      <c r="O3957" s="77">
        <v>0.67325000000000002</v>
      </c>
      <c r="BF3957" s="106"/>
    </row>
    <row r="3958" spans="1:58" x14ac:dyDescent="0.25">
      <c r="A3958" t="s">
        <v>17</v>
      </c>
      <c r="B3958" s="25">
        <v>2020</v>
      </c>
      <c r="C3958" s="25" t="s">
        <v>0</v>
      </c>
      <c r="D3958" s="25" t="s">
        <v>63</v>
      </c>
      <c r="E3958" s="25" t="s">
        <v>184</v>
      </c>
      <c r="F3958" s="23" t="s">
        <v>185</v>
      </c>
      <c r="G3958" s="23" t="s">
        <v>553</v>
      </c>
      <c r="H3958" s="32" t="s">
        <v>365</v>
      </c>
      <c r="I3958" s="32" t="s">
        <v>536</v>
      </c>
      <c r="J3958" s="135">
        <v>42</v>
      </c>
      <c r="K3958" s="28">
        <v>0.64285999999999999</v>
      </c>
      <c r="L3958" s="28">
        <f t="shared" si="102"/>
        <v>0.64173000000000002</v>
      </c>
      <c r="O3958" s="77">
        <v>0.68518000000000001</v>
      </c>
      <c r="BF3958" s="106"/>
    </row>
    <row r="3959" spans="1:58" x14ac:dyDescent="0.25">
      <c r="A3959" t="s">
        <v>17</v>
      </c>
      <c r="B3959" s="25">
        <v>2020</v>
      </c>
      <c r="C3959" s="25" t="s">
        <v>1</v>
      </c>
      <c r="D3959" s="25" t="s">
        <v>64</v>
      </c>
      <c r="E3959" s="25" t="s">
        <v>184</v>
      </c>
      <c r="F3959" s="23" t="s">
        <v>185</v>
      </c>
      <c r="G3959" s="23" t="s">
        <v>553</v>
      </c>
      <c r="H3959" s="32" t="s">
        <v>365</v>
      </c>
      <c r="I3959" s="32" t="s">
        <v>536</v>
      </c>
      <c r="J3959" s="135">
        <v>29</v>
      </c>
      <c r="K3959" s="28">
        <v>0.82759000000000005</v>
      </c>
      <c r="L3959" s="28">
        <f t="shared" si="102"/>
        <v>0.72535000000000005</v>
      </c>
      <c r="O3959" s="77">
        <v>0.67054000000000002</v>
      </c>
      <c r="BF3959" s="106"/>
    </row>
    <row r="3960" spans="1:58" x14ac:dyDescent="0.25">
      <c r="A3960" t="s">
        <v>17</v>
      </c>
      <c r="B3960" s="25">
        <v>2020</v>
      </c>
      <c r="C3960" s="25" t="s">
        <v>2</v>
      </c>
      <c r="D3960" s="25" t="s">
        <v>65</v>
      </c>
      <c r="E3960" s="25" t="s">
        <v>184</v>
      </c>
      <c r="F3960" s="23" t="s">
        <v>185</v>
      </c>
      <c r="G3960" s="23" t="s">
        <v>553</v>
      </c>
      <c r="H3960" s="32" t="s">
        <v>365</v>
      </c>
      <c r="I3960" s="32" t="s">
        <v>536</v>
      </c>
      <c r="J3960" s="135">
        <v>54</v>
      </c>
      <c r="K3960" s="28">
        <v>0.92593000000000003</v>
      </c>
      <c r="L3960" s="28">
        <f t="shared" si="102"/>
        <v>0.75111000000000006</v>
      </c>
      <c r="O3960" s="77">
        <v>0.68157999999999996</v>
      </c>
      <c r="BF3960" s="106"/>
    </row>
    <row r="3961" spans="1:58" x14ac:dyDescent="0.25">
      <c r="A3961" t="s">
        <v>17</v>
      </c>
      <c r="B3961" s="25">
        <v>2020</v>
      </c>
      <c r="C3961" s="25" t="s">
        <v>3</v>
      </c>
      <c r="D3961" s="25" t="s">
        <v>66</v>
      </c>
      <c r="E3961" s="25" t="s">
        <v>184</v>
      </c>
      <c r="F3961" s="23" t="s">
        <v>185</v>
      </c>
      <c r="G3961" s="23" t="s">
        <v>553</v>
      </c>
      <c r="H3961" s="32" t="s">
        <v>365</v>
      </c>
      <c r="I3961" s="32" t="s">
        <v>536</v>
      </c>
      <c r="J3961" s="135">
        <v>55</v>
      </c>
      <c r="K3961" s="28">
        <v>0.85455000000000003</v>
      </c>
      <c r="L3961" s="28">
        <f t="shared" si="102"/>
        <v>0.70706999999999998</v>
      </c>
      <c r="O3961" s="77">
        <v>0.67688999999999999</v>
      </c>
      <c r="BF3961" s="106"/>
    </row>
    <row r="3962" spans="1:58" x14ac:dyDescent="0.25">
      <c r="A3962" t="s">
        <v>17</v>
      </c>
      <c r="B3962" s="25">
        <v>2021</v>
      </c>
      <c r="C3962" s="25" t="s">
        <v>0</v>
      </c>
      <c r="D3962" s="25" t="s">
        <v>67</v>
      </c>
      <c r="E3962" s="25" t="s">
        <v>184</v>
      </c>
      <c r="F3962" s="23" t="s">
        <v>185</v>
      </c>
      <c r="G3962" s="23" t="s">
        <v>553</v>
      </c>
      <c r="H3962" s="32" t="s">
        <v>365</v>
      </c>
      <c r="I3962" s="32" t="s">
        <v>536</v>
      </c>
      <c r="J3962" s="135">
        <v>55</v>
      </c>
      <c r="K3962" s="28">
        <v>0.81818000000000002</v>
      </c>
      <c r="L3962" s="28">
        <f t="shared" si="102"/>
        <v>0.69294999999999995</v>
      </c>
      <c r="O3962" s="77">
        <v>0.72143000000000002</v>
      </c>
      <c r="BF3962" s="106"/>
    </row>
    <row r="3963" spans="1:58" x14ac:dyDescent="0.25">
      <c r="A3963" t="s">
        <v>17</v>
      </c>
      <c r="B3963" s="25">
        <v>2021</v>
      </c>
      <c r="C3963" s="25" t="s">
        <v>1</v>
      </c>
      <c r="D3963" s="25" t="s">
        <v>68</v>
      </c>
      <c r="E3963" s="25" t="s">
        <v>184</v>
      </c>
      <c r="F3963" s="23" t="s">
        <v>185</v>
      </c>
      <c r="G3963" s="23" t="s">
        <v>553</v>
      </c>
      <c r="H3963" s="32" t="s">
        <v>365</v>
      </c>
      <c r="I3963" s="32" t="s">
        <v>536</v>
      </c>
      <c r="J3963" s="135">
        <v>62</v>
      </c>
      <c r="K3963" s="28">
        <v>0.74194000000000004</v>
      </c>
      <c r="L3963" s="28">
        <f t="shared" si="102"/>
        <v>0.67698000000000003</v>
      </c>
      <c r="O3963" s="77">
        <v>0.71777999999999997</v>
      </c>
      <c r="BF3963" s="106"/>
    </row>
    <row r="3964" spans="1:58" x14ac:dyDescent="0.25">
      <c r="A3964" t="s">
        <v>17</v>
      </c>
      <c r="B3964" s="25">
        <v>2021</v>
      </c>
      <c r="C3964" s="25" t="s">
        <v>2</v>
      </c>
      <c r="D3964" s="25" t="s">
        <v>69</v>
      </c>
      <c r="E3964" s="25" t="s">
        <v>184</v>
      </c>
      <c r="F3964" s="23" t="s">
        <v>185</v>
      </c>
      <c r="G3964" s="23" t="s">
        <v>553</v>
      </c>
      <c r="H3964" s="32" t="s">
        <v>365</v>
      </c>
      <c r="I3964" s="32" t="s">
        <v>536</v>
      </c>
      <c r="J3964" s="135">
        <v>51</v>
      </c>
      <c r="K3964" s="28">
        <v>0.84314</v>
      </c>
      <c r="L3964" s="28">
        <f t="shared" si="102"/>
        <v>0.78369</v>
      </c>
      <c r="O3964" s="77">
        <v>0.72623000000000004</v>
      </c>
      <c r="BF3964" s="106"/>
    </row>
    <row r="3965" spans="1:58" x14ac:dyDescent="0.25">
      <c r="A3965" t="s">
        <v>17</v>
      </c>
      <c r="B3965" s="25">
        <v>2021</v>
      </c>
      <c r="C3965" s="25" t="s">
        <v>3</v>
      </c>
      <c r="D3965" s="25" t="s">
        <v>70</v>
      </c>
      <c r="E3965" s="25" t="s">
        <v>184</v>
      </c>
      <c r="F3965" s="23" t="s">
        <v>185</v>
      </c>
      <c r="G3965" s="23" t="s">
        <v>553</v>
      </c>
      <c r="H3965" s="32" t="s">
        <v>365</v>
      </c>
      <c r="I3965" s="32" t="s">
        <v>536</v>
      </c>
      <c r="J3965" s="135">
        <v>45</v>
      </c>
      <c r="K3965" s="28">
        <v>0.86667000000000005</v>
      </c>
      <c r="L3965" s="28">
        <f t="shared" si="102"/>
        <v>0.75478000000000001</v>
      </c>
      <c r="O3965" s="77">
        <v>0.70416999999999996</v>
      </c>
      <c r="BF3965" s="106"/>
    </row>
    <row r="3966" spans="1:58" x14ac:dyDescent="0.25">
      <c r="A3966" t="s">
        <v>17</v>
      </c>
      <c r="B3966" s="25">
        <v>2022</v>
      </c>
      <c r="C3966" s="25" t="s">
        <v>0</v>
      </c>
      <c r="D3966" s="25" t="s">
        <v>71</v>
      </c>
      <c r="E3966" s="25" t="s">
        <v>184</v>
      </c>
      <c r="F3966" s="23" t="s">
        <v>185</v>
      </c>
      <c r="G3966" s="23" t="s">
        <v>553</v>
      </c>
      <c r="H3966" s="32" t="s">
        <v>365</v>
      </c>
      <c r="I3966" s="32" t="s">
        <v>536</v>
      </c>
      <c r="J3966" s="135">
        <v>46</v>
      </c>
      <c r="K3966" s="28">
        <v>0.78261000000000003</v>
      </c>
      <c r="L3966" s="28">
        <f t="shared" si="102"/>
        <v>0.83279999999999998</v>
      </c>
      <c r="O3966" s="77">
        <v>0.71772000000000002</v>
      </c>
      <c r="BF3966" s="106"/>
    </row>
    <row r="3967" spans="1:58" x14ac:dyDescent="0.25">
      <c r="A3967" t="s">
        <v>17</v>
      </c>
      <c r="B3967" s="25">
        <v>2022</v>
      </c>
      <c r="C3967" s="25" t="s">
        <v>1</v>
      </c>
      <c r="D3967" s="25" t="s">
        <v>72</v>
      </c>
      <c r="E3967" s="25" t="s">
        <v>184</v>
      </c>
      <c r="F3967" s="23" t="s">
        <v>185</v>
      </c>
      <c r="G3967" s="23" t="s">
        <v>553</v>
      </c>
      <c r="H3967" s="32" t="s">
        <v>365</v>
      </c>
      <c r="I3967" s="32" t="s">
        <v>536</v>
      </c>
      <c r="J3967" s="135">
        <v>57</v>
      </c>
      <c r="K3967" s="28">
        <v>0.66666999999999998</v>
      </c>
      <c r="L3967" s="28">
        <f t="shared" si="102"/>
        <v>0.62209000000000003</v>
      </c>
      <c r="O3967" s="77">
        <v>0.71509999999999996</v>
      </c>
      <c r="BF3967" s="106"/>
    </row>
    <row r="3968" spans="1:58" x14ac:dyDescent="0.25">
      <c r="A3968" t="s">
        <v>17</v>
      </c>
      <c r="B3968" s="25">
        <v>2022</v>
      </c>
      <c r="C3968" s="25" t="s">
        <v>2</v>
      </c>
      <c r="D3968" s="25" t="s">
        <v>73</v>
      </c>
      <c r="E3968" s="25" t="s">
        <v>184</v>
      </c>
      <c r="F3968" s="23" t="s">
        <v>185</v>
      </c>
      <c r="G3968" s="23" t="s">
        <v>553</v>
      </c>
      <c r="H3968" s="32" t="s">
        <v>365</v>
      </c>
      <c r="I3968" s="32" t="s">
        <v>536</v>
      </c>
      <c r="J3968" s="135">
        <v>42</v>
      </c>
      <c r="K3968" s="28">
        <v>0.71428999999999998</v>
      </c>
      <c r="L3968" s="28">
        <f t="shared" si="102"/>
        <v>0.65203</v>
      </c>
      <c r="O3968" s="77">
        <v>0.71452000000000004</v>
      </c>
      <c r="BF3968" s="106"/>
    </row>
    <row r="3969" spans="1:58" x14ac:dyDescent="0.25">
      <c r="A3969" t="s">
        <v>17</v>
      </c>
      <c r="B3969" s="25">
        <v>2022</v>
      </c>
      <c r="C3969" s="25" t="s">
        <v>3</v>
      </c>
      <c r="D3969" s="25" t="s">
        <v>493</v>
      </c>
      <c r="E3969" s="25" t="s">
        <v>184</v>
      </c>
      <c r="F3969" s="23" t="s">
        <v>185</v>
      </c>
      <c r="G3969" s="23" t="s">
        <v>553</v>
      </c>
      <c r="H3969" s="32" t="s">
        <v>365</v>
      </c>
      <c r="I3969" s="32" t="s">
        <v>536</v>
      </c>
      <c r="J3969" s="135">
        <v>34</v>
      </c>
      <c r="K3969" s="28">
        <v>0.79412000000000005</v>
      </c>
      <c r="L3969" s="28">
        <f t="shared" si="102"/>
        <v>0.78451000000000004</v>
      </c>
      <c r="O3969" s="77">
        <v>0.68925999999999998</v>
      </c>
      <c r="BF3969" s="106"/>
    </row>
    <row r="3970" spans="1:58" x14ac:dyDescent="0.25">
      <c r="A3970" t="s">
        <v>17</v>
      </c>
      <c r="B3970" s="25">
        <v>2023</v>
      </c>
      <c r="C3970" s="25" t="s">
        <v>0</v>
      </c>
      <c r="D3970" s="25" t="s">
        <v>537</v>
      </c>
      <c r="E3970" s="25" t="s">
        <v>184</v>
      </c>
      <c r="F3970" s="23" t="s">
        <v>185</v>
      </c>
      <c r="G3970" s="23" t="s">
        <v>553</v>
      </c>
      <c r="H3970" s="32" t="s">
        <v>365</v>
      </c>
      <c r="I3970" s="32" t="s">
        <v>536</v>
      </c>
      <c r="J3970" s="135">
        <v>47</v>
      </c>
      <c r="K3970" s="28">
        <v>0.80850999999999995</v>
      </c>
      <c r="L3970" s="28">
        <f t="shared" ref="L3970:L4033" si="103">SUMIFS(K:K, E:E, G3970, D:D, D3970, I:I, I3970)</f>
        <v>0.76190000000000002</v>
      </c>
      <c r="O3970" s="77">
        <v>0.66224000000000005</v>
      </c>
      <c r="BF3970" s="106"/>
    </row>
    <row r="3971" spans="1:58" x14ac:dyDescent="0.25">
      <c r="A3971" t="s">
        <v>17</v>
      </c>
      <c r="B3971" s="25">
        <v>2018</v>
      </c>
      <c r="C3971" s="25" t="s">
        <v>0</v>
      </c>
      <c r="D3971" s="25" t="s">
        <v>54</v>
      </c>
      <c r="E3971" s="25" t="s">
        <v>186</v>
      </c>
      <c r="F3971" s="23" t="s">
        <v>187</v>
      </c>
      <c r="G3971" s="23" t="s">
        <v>548</v>
      </c>
      <c r="H3971" s="32" t="s">
        <v>361</v>
      </c>
      <c r="I3971" s="32" t="s">
        <v>536</v>
      </c>
      <c r="J3971" s="135">
        <v>186</v>
      </c>
      <c r="K3971" s="28">
        <v>0.80645</v>
      </c>
      <c r="L3971" s="28">
        <f t="shared" si="103"/>
        <v>0.81784000000000001</v>
      </c>
      <c r="O3971" s="77">
        <v>0.64649000000000001</v>
      </c>
      <c r="BF3971" s="106"/>
    </row>
    <row r="3972" spans="1:58" x14ac:dyDescent="0.25">
      <c r="A3972" t="s">
        <v>17</v>
      </c>
      <c r="B3972" s="25">
        <v>2018</v>
      </c>
      <c r="C3972" s="25" t="s">
        <v>1</v>
      </c>
      <c r="D3972" s="25" t="s">
        <v>56</v>
      </c>
      <c r="E3972" s="25" t="s">
        <v>186</v>
      </c>
      <c r="F3972" s="23" t="s">
        <v>187</v>
      </c>
      <c r="G3972" s="23" t="s">
        <v>548</v>
      </c>
      <c r="H3972" s="32" t="s">
        <v>361</v>
      </c>
      <c r="I3972" s="32" t="s">
        <v>536</v>
      </c>
      <c r="J3972" s="135">
        <v>170</v>
      </c>
      <c r="K3972" s="28">
        <v>0.73529</v>
      </c>
      <c r="L3972" s="28">
        <f t="shared" si="103"/>
        <v>0.77205000000000001</v>
      </c>
      <c r="O3972" s="77">
        <v>0.66595000000000004</v>
      </c>
      <c r="BF3972" s="106"/>
    </row>
    <row r="3973" spans="1:58" x14ac:dyDescent="0.25">
      <c r="A3973" t="s">
        <v>17</v>
      </c>
      <c r="B3973" s="25">
        <v>2018</v>
      </c>
      <c r="C3973" s="25" t="s">
        <v>2</v>
      </c>
      <c r="D3973" s="25" t="s">
        <v>57</v>
      </c>
      <c r="E3973" s="25" t="s">
        <v>186</v>
      </c>
      <c r="F3973" s="23" t="s">
        <v>187</v>
      </c>
      <c r="G3973" s="23" t="s">
        <v>548</v>
      </c>
      <c r="H3973" s="32" t="s">
        <v>361</v>
      </c>
      <c r="I3973" s="32" t="s">
        <v>536</v>
      </c>
      <c r="J3973" s="135">
        <v>194</v>
      </c>
      <c r="K3973" s="28">
        <v>0.80928</v>
      </c>
      <c r="L3973" s="28">
        <f t="shared" si="103"/>
        <v>0.79268000000000005</v>
      </c>
      <c r="O3973" s="77">
        <v>0.65563000000000005</v>
      </c>
      <c r="BF3973" s="106"/>
    </row>
    <row r="3974" spans="1:58" x14ac:dyDescent="0.25">
      <c r="A3974" t="s">
        <v>17</v>
      </c>
      <c r="B3974" s="25">
        <v>2018</v>
      </c>
      <c r="C3974" s="25" t="s">
        <v>3</v>
      </c>
      <c r="D3974" s="25" t="s">
        <v>58</v>
      </c>
      <c r="E3974" s="25" t="s">
        <v>186</v>
      </c>
      <c r="F3974" s="23" t="s">
        <v>187</v>
      </c>
      <c r="G3974" s="23" t="s">
        <v>548</v>
      </c>
      <c r="H3974" s="32" t="s">
        <v>361</v>
      </c>
      <c r="I3974" s="32" t="s">
        <v>536</v>
      </c>
      <c r="J3974" s="135">
        <v>195</v>
      </c>
      <c r="K3974" s="28">
        <v>0.81537999999999999</v>
      </c>
      <c r="L3974" s="28">
        <f t="shared" si="103"/>
        <v>0.76368999999999998</v>
      </c>
      <c r="O3974" s="77">
        <v>0.64424999999999999</v>
      </c>
      <c r="BF3974" s="106"/>
    </row>
    <row r="3975" spans="1:58" x14ac:dyDescent="0.25">
      <c r="A3975" t="s">
        <v>17</v>
      </c>
      <c r="B3975" s="25">
        <v>2019</v>
      </c>
      <c r="C3975" s="25" t="s">
        <v>0</v>
      </c>
      <c r="D3975" s="25" t="s">
        <v>59</v>
      </c>
      <c r="E3975" s="25" t="s">
        <v>186</v>
      </c>
      <c r="F3975" s="23" t="s">
        <v>187</v>
      </c>
      <c r="G3975" s="23" t="s">
        <v>548</v>
      </c>
      <c r="H3975" s="32" t="s">
        <v>361</v>
      </c>
      <c r="I3975" s="32" t="s">
        <v>536</v>
      </c>
      <c r="J3975" s="135">
        <v>193</v>
      </c>
      <c r="K3975" s="28">
        <v>0.84974000000000005</v>
      </c>
      <c r="L3975" s="28">
        <f t="shared" si="103"/>
        <v>0.79601999999999995</v>
      </c>
      <c r="O3975" s="77">
        <v>0.67745999999999995</v>
      </c>
      <c r="BF3975" s="106"/>
    </row>
    <row r="3976" spans="1:58" x14ac:dyDescent="0.25">
      <c r="A3976" t="s">
        <v>17</v>
      </c>
      <c r="B3976" s="25">
        <v>2019</v>
      </c>
      <c r="C3976" s="25" t="s">
        <v>1</v>
      </c>
      <c r="D3976" s="25" t="s">
        <v>60</v>
      </c>
      <c r="E3976" s="25" t="s">
        <v>186</v>
      </c>
      <c r="F3976" s="23" t="s">
        <v>187</v>
      </c>
      <c r="G3976" s="23" t="s">
        <v>548</v>
      </c>
      <c r="H3976" s="32" t="s">
        <v>361</v>
      </c>
      <c r="I3976" s="32" t="s">
        <v>536</v>
      </c>
      <c r="J3976" s="135">
        <v>193</v>
      </c>
      <c r="K3976" s="28">
        <v>0.88083</v>
      </c>
      <c r="L3976" s="28">
        <f t="shared" si="103"/>
        <v>0.79037000000000002</v>
      </c>
      <c r="O3976" s="77">
        <v>0.69386000000000003</v>
      </c>
      <c r="BF3976" s="106"/>
    </row>
    <row r="3977" spans="1:58" x14ac:dyDescent="0.25">
      <c r="A3977" t="s">
        <v>17</v>
      </c>
      <c r="B3977" s="25">
        <v>2019</v>
      </c>
      <c r="C3977" s="25" t="s">
        <v>2</v>
      </c>
      <c r="D3977" s="25" t="s">
        <v>61</v>
      </c>
      <c r="E3977" s="25" t="s">
        <v>186</v>
      </c>
      <c r="F3977" s="23" t="s">
        <v>187</v>
      </c>
      <c r="G3977" s="23" t="s">
        <v>548</v>
      </c>
      <c r="H3977" s="32" t="s">
        <v>361</v>
      </c>
      <c r="I3977" s="32" t="s">
        <v>536</v>
      </c>
      <c r="J3977" s="135">
        <v>206</v>
      </c>
      <c r="K3977" s="28">
        <v>0.80583000000000005</v>
      </c>
      <c r="L3977" s="28">
        <f t="shared" si="103"/>
        <v>0.83796999999999999</v>
      </c>
      <c r="O3977" s="77">
        <v>0.68513999999999997</v>
      </c>
      <c r="BF3977" s="106"/>
    </row>
    <row r="3978" spans="1:58" x14ac:dyDescent="0.25">
      <c r="A3978" t="s">
        <v>17</v>
      </c>
      <c r="B3978" s="25">
        <v>2019</v>
      </c>
      <c r="C3978" s="25" t="s">
        <v>3</v>
      </c>
      <c r="D3978" s="25" t="s">
        <v>62</v>
      </c>
      <c r="E3978" s="25" t="s">
        <v>186</v>
      </c>
      <c r="F3978" s="23" t="s">
        <v>187</v>
      </c>
      <c r="G3978" s="23" t="s">
        <v>548</v>
      </c>
      <c r="H3978" s="32" t="s">
        <v>361</v>
      </c>
      <c r="I3978" s="32" t="s">
        <v>536</v>
      </c>
      <c r="J3978" s="135">
        <v>187</v>
      </c>
      <c r="K3978" s="28">
        <v>0.78610000000000002</v>
      </c>
      <c r="L3978" s="28">
        <f t="shared" si="103"/>
        <v>0.82630999999999999</v>
      </c>
      <c r="O3978" s="77">
        <v>0.67325000000000002</v>
      </c>
      <c r="BF3978" s="106"/>
    </row>
    <row r="3979" spans="1:58" x14ac:dyDescent="0.25">
      <c r="A3979" t="s">
        <v>17</v>
      </c>
      <c r="B3979" s="25">
        <v>2020</v>
      </c>
      <c r="C3979" s="25" t="s">
        <v>0</v>
      </c>
      <c r="D3979" s="25" t="s">
        <v>63</v>
      </c>
      <c r="E3979" s="25" t="s">
        <v>186</v>
      </c>
      <c r="F3979" s="23" t="s">
        <v>187</v>
      </c>
      <c r="G3979" s="23" t="s">
        <v>548</v>
      </c>
      <c r="H3979" s="32" t="s">
        <v>361</v>
      </c>
      <c r="I3979" s="32" t="s">
        <v>536</v>
      </c>
      <c r="J3979" s="135">
        <v>208</v>
      </c>
      <c r="K3979" s="28">
        <v>0.73077000000000003</v>
      </c>
      <c r="L3979" s="28">
        <f t="shared" si="103"/>
        <v>0.79549000000000003</v>
      </c>
      <c r="O3979" s="77">
        <v>0.68518000000000001</v>
      </c>
      <c r="BF3979" s="106"/>
    </row>
    <row r="3980" spans="1:58" x14ac:dyDescent="0.25">
      <c r="A3980" t="s">
        <v>17</v>
      </c>
      <c r="B3980" s="25">
        <v>2020</v>
      </c>
      <c r="C3980" s="25" t="s">
        <v>1</v>
      </c>
      <c r="D3980" s="25" t="s">
        <v>64</v>
      </c>
      <c r="E3980" s="25" t="s">
        <v>186</v>
      </c>
      <c r="F3980" s="23" t="s">
        <v>187</v>
      </c>
      <c r="G3980" s="23" t="s">
        <v>548</v>
      </c>
      <c r="H3980" s="32" t="s">
        <v>361</v>
      </c>
      <c r="I3980" s="32" t="s">
        <v>536</v>
      </c>
      <c r="J3980" s="135">
        <v>95</v>
      </c>
      <c r="K3980" s="28">
        <v>0.63158000000000003</v>
      </c>
      <c r="L3980" s="28">
        <f t="shared" si="103"/>
        <v>0.70469999999999999</v>
      </c>
      <c r="O3980" s="77">
        <v>0.67054000000000002</v>
      </c>
      <c r="BF3980" s="106"/>
    </row>
    <row r="3981" spans="1:58" x14ac:dyDescent="0.25">
      <c r="A3981" t="s">
        <v>17</v>
      </c>
      <c r="B3981" s="25">
        <v>2020</v>
      </c>
      <c r="C3981" s="25" t="s">
        <v>2</v>
      </c>
      <c r="D3981" s="25" t="s">
        <v>65</v>
      </c>
      <c r="E3981" s="25" t="s">
        <v>186</v>
      </c>
      <c r="F3981" s="23" t="s">
        <v>187</v>
      </c>
      <c r="G3981" s="23" t="s">
        <v>548</v>
      </c>
      <c r="H3981" s="32" t="s">
        <v>361</v>
      </c>
      <c r="I3981" s="32" t="s">
        <v>536</v>
      </c>
      <c r="J3981" s="135">
        <v>145</v>
      </c>
      <c r="K3981" s="28">
        <v>0.54483000000000004</v>
      </c>
      <c r="L3981" s="28">
        <f t="shared" si="103"/>
        <v>0.72748000000000002</v>
      </c>
      <c r="O3981" s="77">
        <v>0.68157999999999996</v>
      </c>
      <c r="BF3981" s="106"/>
    </row>
    <row r="3982" spans="1:58" x14ac:dyDescent="0.25">
      <c r="A3982" t="s">
        <v>17</v>
      </c>
      <c r="B3982" s="25">
        <v>2020</v>
      </c>
      <c r="C3982" s="25" t="s">
        <v>3</v>
      </c>
      <c r="D3982" s="25" t="s">
        <v>66</v>
      </c>
      <c r="E3982" s="25" t="s">
        <v>186</v>
      </c>
      <c r="F3982" s="23" t="s">
        <v>187</v>
      </c>
      <c r="G3982" s="23" t="s">
        <v>548</v>
      </c>
      <c r="H3982" s="32" t="s">
        <v>361</v>
      </c>
      <c r="I3982" s="32" t="s">
        <v>536</v>
      </c>
      <c r="J3982" s="135">
        <v>170</v>
      </c>
      <c r="K3982" s="28">
        <v>0.74117999999999995</v>
      </c>
      <c r="L3982" s="28">
        <f t="shared" si="103"/>
        <v>0.83509</v>
      </c>
      <c r="O3982" s="77">
        <v>0.67688999999999999</v>
      </c>
      <c r="BF3982" s="106"/>
    </row>
    <row r="3983" spans="1:58" x14ac:dyDescent="0.25">
      <c r="A3983" t="s">
        <v>17</v>
      </c>
      <c r="B3983" s="25">
        <v>2021</v>
      </c>
      <c r="C3983" s="25" t="s">
        <v>0</v>
      </c>
      <c r="D3983" s="25" t="s">
        <v>67</v>
      </c>
      <c r="E3983" s="25" t="s">
        <v>186</v>
      </c>
      <c r="F3983" s="23" t="s">
        <v>187</v>
      </c>
      <c r="G3983" s="23" t="s">
        <v>548</v>
      </c>
      <c r="H3983" s="32" t="s">
        <v>361</v>
      </c>
      <c r="I3983" s="32" t="s">
        <v>536</v>
      </c>
      <c r="J3983" s="135">
        <v>183</v>
      </c>
      <c r="K3983" s="28">
        <v>0.59562999999999999</v>
      </c>
      <c r="L3983" s="28">
        <f t="shared" si="103"/>
        <v>0.76617000000000002</v>
      </c>
      <c r="O3983" s="77">
        <v>0.72143000000000002</v>
      </c>
      <c r="BF3983" s="106"/>
    </row>
    <row r="3984" spans="1:58" x14ac:dyDescent="0.25">
      <c r="A3984" t="s">
        <v>17</v>
      </c>
      <c r="B3984" s="25">
        <v>2021</v>
      </c>
      <c r="C3984" s="25" t="s">
        <v>1</v>
      </c>
      <c r="D3984" s="25" t="s">
        <v>68</v>
      </c>
      <c r="E3984" s="25" t="s">
        <v>186</v>
      </c>
      <c r="F3984" s="23" t="s">
        <v>187</v>
      </c>
      <c r="G3984" s="23" t="s">
        <v>548</v>
      </c>
      <c r="H3984" s="32" t="s">
        <v>361</v>
      </c>
      <c r="I3984" s="32" t="s">
        <v>536</v>
      </c>
      <c r="J3984" s="135">
        <v>206</v>
      </c>
      <c r="K3984" s="28">
        <v>0.73301000000000005</v>
      </c>
      <c r="L3984" s="28">
        <f t="shared" si="103"/>
        <v>0.78049000000000002</v>
      </c>
      <c r="O3984" s="77">
        <v>0.71777999999999997</v>
      </c>
      <c r="BF3984" s="106"/>
    </row>
    <row r="3985" spans="1:58" x14ac:dyDescent="0.25">
      <c r="A3985" t="s">
        <v>17</v>
      </c>
      <c r="B3985" s="25">
        <v>2021</v>
      </c>
      <c r="C3985" s="25" t="s">
        <v>2</v>
      </c>
      <c r="D3985" s="25" t="s">
        <v>69</v>
      </c>
      <c r="E3985" s="25" t="s">
        <v>186</v>
      </c>
      <c r="F3985" s="23" t="s">
        <v>187</v>
      </c>
      <c r="G3985" s="23" t="s">
        <v>548</v>
      </c>
      <c r="H3985" s="32" t="s">
        <v>361</v>
      </c>
      <c r="I3985" s="32" t="s">
        <v>536</v>
      </c>
      <c r="J3985" s="135">
        <v>220</v>
      </c>
      <c r="K3985" s="28">
        <v>0.72726999999999997</v>
      </c>
      <c r="L3985" s="28">
        <f t="shared" si="103"/>
        <v>0.76788999999999996</v>
      </c>
      <c r="O3985" s="77">
        <v>0.72623000000000004</v>
      </c>
      <c r="BF3985" s="106"/>
    </row>
    <row r="3986" spans="1:58" x14ac:dyDescent="0.25">
      <c r="A3986" t="s">
        <v>17</v>
      </c>
      <c r="B3986" s="25">
        <v>2021</v>
      </c>
      <c r="C3986" s="25" t="s">
        <v>3</v>
      </c>
      <c r="D3986" s="25" t="s">
        <v>70</v>
      </c>
      <c r="E3986" s="25" t="s">
        <v>186</v>
      </c>
      <c r="F3986" s="23" t="s">
        <v>187</v>
      </c>
      <c r="G3986" s="23" t="s">
        <v>548</v>
      </c>
      <c r="H3986" s="32" t="s">
        <v>361</v>
      </c>
      <c r="I3986" s="32" t="s">
        <v>536</v>
      </c>
      <c r="J3986" s="135">
        <v>199</v>
      </c>
      <c r="K3986" s="28">
        <v>0.83919999999999995</v>
      </c>
      <c r="L3986" s="28">
        <f t="shared" si="103"/>
        <v>0.82776000000000005</v>
      </c>
      <c r="O3986" s="77">
        <v>0.70416999999999996</v>
      </c>
      <c r="BF3986" s="106"/>
    </row>
    <row r="3987" spans="1:58" x14ac:dyDescent="0.25">
      <c r="A3987" t="s">
        <v>17</v>
      </c>
      <c r="B3987" s="25">
        <v>2022</v>
      </c>
      <c r="C3987" s="25" t="s">
        <v>0</v>
      </c>
      <c r="D3987" s="25" t="s">
        <v>71</v>
      </c>
      <c r="E3987" s="25" t="s">
        <v>186</v>
      </c>
      <c r="F3987" s="23" t="s">
        <v>187</v>
      </c>
      <c r="G3987" s="23" t="s">
        <v>548</v>
      </c>
      <c r="H3987" s="32" t="s">
        <v>361</v>
      </c>
      <c r="I3987" s="32" t="s">
        <v>536</v>
      </c>
      <c r="J3987" s="135">
        <v>179</v>
      </c>
      <c r="K3987" s="28">
        <v>0.92737000000000003</v>
      </c>
      <c r="L3987" s="28">
        <f t="shared" si="103"/>
        <v>0.85665999999999998</v>
      </c>
      <c r="O3987" s="77">
        <v>0.71772000000000002</v>
      </c>
      <c r="BF3987" s="106"/>
    </row>
    <row r="3988" spans="1:58" x14ac:dyDescent="0.25">
      <c r="A3988" t="s">
        <v>17</v>
      </c>
      <c r="B3988" s="25">
        <v>2022</v>
      </c>
      <c r="C3988" s="25" t="s">
        <v>1</v>
      </c>
      <c r="D3988" s="25" t="s">
        <v>72</v>
      </c>
      <c r="E3988" s="25" t="s">
        <v>186</v>
      </c>
      <c r="F3988" s="23" t="s">
        <v>187</v>
      </c>
      <c r="G3988" s="23" t="s">
        <v>548</v>
      </c>
      <c r="H3988" s="32" t="s">
        <v>361</v>
      </c>
      <c r="I3988" s="32" t="s">
        <v>536</v>
      </c>
      <c r="J3988" s="135">
        <v>192</v>
      </c>
      <c r="K3988" s="28">
        <v>0.86978999999999995</v>
      </c>
      <c r="L3988" s="28">
        <f t="shared" si="103"/>
        <v>0.80164999999999997</v>
      </c>
      <c r="O3988" s="77">
        <v>0.71509999999999996</v>
      </c>
      <c r="BF3988" s="106"/>
    </row>
    <row r="3989" spans="1:58" x14ac:dyDescent="0.25">
      <c r="A3989" t="s">
        <v>17</v>
      </c>
      <c r="B3989" s="25">
        <v>2022</v>
      </c>
      <c r="C3989" s="25" t="s">
        <v>2</v>
      </c>
      <c r="D3989" s="25" t="s">
        <v>73</v>
      </c>
      <c r="E3989" s="25" t="s">
        <v>186</v>
      </c>
      <c r="F3989" s="23" t="s">
        <v>187</v>
      </c>
      <c r="G3989" s="23" t="s">
        <v>548</v>
      </c>
      <c r="H3989" s="32" t="s">
        <v>361</v>
      </c>
      <c r="I3989" s="32" t="s">
        <v>536</v>
      </c>
      <c r="J3989" s="135">
        <v>170</v>
      </c>
      <c r="K3989" s="28">
        <v>0.85294000000000003</v>
      </c>
      <c r="L3989" s="28">
        <f t="shared" si="103"/>
        <v>0.77354999999999996</v>
      </c>
      <c r="O3989" s="77">
        <v>0.71452000000000004</v>
      </c>
      <c r="BF3989" s="106"/>
    </row>
    <row r="3990" spans="1:58" x14ac:dyDescent="0.25">
      <c r="A3990" t="s">
        <v>17</v>
      </c>
      <c r="B3990" s="25">
        <v>2022</v>
      </c>
      <c r="C3990" s="25" t="s">
        <v>3</v>
      </c>
      <c r="D3990" s="25" t="s">
        <v>493</v>
      </c>
      <c r="E3990" s="25" t="s">
        <v>186</v>
      </c>
      <c r="F3990" s="23" t="s">
        <v>187</v>
      </c>
      <c r="G3990" s="23" t="s">
        <v>548</v>
      </c>
      <c r="H3990" s="32" t="s">
        <v>361</v>
      </c>
      <c r="I3990" s="32" t="s">
        <v>536</v>
      </c>
      <c r="J3990" s="135">
        <v>185</v>
      </c>
      <c r="K3990" s="28">
        <v>0.74053999999999998</v>
      </c>
      <c r="L3990" s="28">
        <f t="shared" si="103"/>
        <v>0.78956999999999999</v>
      </c>
      <c r="O3990" s="77">
        <v>0.68925999999999998</v>
      </c>
      <c r="BF3990" s="106"/>
    </row>
    <row r="3991" spans="1:58" x14ac:dyDescent="0.25">
      <c r="A3991" t="s">
        <v>17</v>
      </c>
      <c r="B3991" s="25">
        <v>2023</v>
      </c>
      <c r="C3991" s="25" t="s">
        <v>0</v>
      </c>
      <c r="D3991" s="25" t="s">
        <v>537</v>
      </c>
      <c r="E3991" s="25" t="s">
        <v>186</v>
      </c>
      <c r="F3991" s="23" t="s">
        <v>187</v>
      </c>
      <c r="G3991" s="23" t="s">
        <v>548</v>
      </c>
      <c r="H3991" s="32" t="s">
        <v>361</v>
      </c>
      <c r="I3991" s="32" t="s">
        <v>536</v>
      </c>
      <c r="J3991" s="135">
        <v>202</v>
      </c>
      <c r="K3991" s="28">
        <v>0.67327000000000004</v>
      </c>
      <c r="L3991" s="28">
        <f t="shared" si="103"/>
        <v>0.68793000000000004</v>
      </c>
      <c r="O3991" s="77">
        <v>0.66224000000000005</v>
      </c>
      <c r="BF3991" s="106"/>
    </row>
    <row r="3992" spans="1:58" x14ac:dyDescent="0.25">
      <c r="A3992" t="s">
        <v>17</v>
      </c>
      <c r="B3992" s="25">
        <v>2018</v>
      </c>
      <c r="C3992" s="25" t="s">
        <v>0</v>
      </c>
      <c r="D3992" s="25" t="s">
        <v>54</v>
      </c>
      <c r="E3992" s="25" t="s">
        <v>188</v>
      </c>
      <c r="F3992" s="23" t="s">
        <v>189</v>
      </c>
      <c r="G3992" s="23" t="s">
        <v>546</v>
      </c>
      <c r="H3992" s="32" t="s">
        <v>547</v>
      </c>
      <c r="I3992" s="32" t="s">
        <v>536</v>
      </c>
      <c r="J3992" s="135">
        <v>74</v>
      </c>
      <c r="K3992" s="28">
        <v>0.86485999999999996</v>
      </c>
      <c r="L3992" s="28">
        <f t="shared" si="103"/>
        <v>0.36119000000000001</v>
      </c>
      <c r="O3992" s="77">
        <v>0.64649000000000001</v>
      </c>
      <c r="BF3992" s="106"/>
    </row>
    <row r="3993" spans="1:58" x14ac:dyDescent="0.25">
      <c r="A3993" t="s">
        <v>17</v>
      </c>
      <c r="B3993" s="25">
        <v>2018</v>
      </c>
      <c r="C3993" s="25" t="s">
        <v>1</v>
      </c>
      <c r="D3993" s="25" t="s">
        <v>56</v>
      </c>
      <c r="E3993" s="25" t="s">
        <v>188</v>
      </c>
      <c r="F3993" s="23" t="s">
        <v>189</v>
      </c>
      <c r="G3993" s="23" t="s">
        <v>546</v>
      </c>
      <c r="H3993" s="32" t="s">
        <v>547</v>
      </c>
      <c r="I3993" s="32" t="s">
        <v>536</v>
      </c>
      <c r="J3993" s="135">
        <v>84</v>
      </c>
      <c r="K3993" s="28">
        <v>0.71428999999999998</v>
      </c>
      <c r="L3993" s="28">
        <f t="shared" si="103"/>
        <v>0.40418999999999999</v>
      </c>
      <c r="O3993" s="77">
        <v>0.66595000000000004</v>
      </c>
      <c r="BF3993" s="106"/>
    </row>
    <row r="3994" spans="1:58" x14ac:dyDescent="0.25">
      <c r="A3994" t="s">
        <v>17</v>
      </c>
      <c r="B3994" s="25">
        <v>2018</v>
      </c>
      <c r="C3994" s="25" t="s">
        <v>2</v>
      </c>
      <c r="D3994" s="25" t="s">
        <v>57</v>
      </c>
      <c r="E3994" s="25" t="s">
        <v>188</v>
      </c>
      <c r="F3994" s="23" t="s">
        <v>189</v>
      </c>
      <c r="G3994" s="23" t="s">
        <v>546</v>
      </c>
      <c r="H3994" s="32" t="s">
        <v>547</v>
      </c>
      <c r="I3994" s="32" t="s">
        <v>536</v>
      </c>
      <c r="J3994" s="135">
        <v>72</v>
      </c>
      <c r="K3994" s="28">
        <v>0.73611000000000004</v>
      </c>
      <c r="L3994" s="28">
        <f t="shared" si="103"/>
        <v>0.40671000000000002</v>
      </c>
      <c r="O3994" s="77">
        <v>0.65563000000000005</v>
      </c>
      <c r="BF3994" s="106"/>
    </row>
    <row r="3995" spans="1:58" x14ac:dyDescent="0.25">
      <c r="A3995" t="s">
        <v>17</v>
      </c>
      <c r="B3995" s="25">
        <v>2018</v>
      </c>
      <c r="C3995" s="25" t="s">
        <v>3</v>
      </c>
      <c r="D3995" s="25" t="s">
        <v>58</v>
      </c>
      <c r="E3995" s="25" t="s">
        <v>188</v>
      </c>
      <c r="F3995" s="23" t="s">
        <v>189</v>
      </c>
      <c r="G3995" s="23" t="s">
        <v>546</v>
      </c>
      <c r="H3995" s="32" t="s">
        <v>547</v>
      </c>
      <c r="I3995" s="32" t="s">
        <v>536</v>
      </c>
      <c r="J3995" s="135">
        <v>81</v>
      </c>
      <c r="K3995" s="28">
        <v>0.61728000000000005</v>
      </c>
      <c r="L3995" s="28">
        <f t="shared" si="103"/>
        <v>0.43096000000000001</v>
      </c>
      <c r="O3995" s="77">
        <v>0.64424999999999999</v>
      </c>
      <c r="BF3995" s="106"/>
    </row>
    <row r="3996" spans="1:58" x14ac:dyDescent="0.25">
      <c r="A3996" t="s">
        <v>17</v>
      </c>
      <c r="B3996" s="25">
        <v>2019</v>
      </c>
      <c r="C3996" s="25" t="s">
        <v>0</v>
      </c>
      <c r="D3996" s="25" t="s">
        <v>59</v>
      </c>
      <c r="E3996" s="25" t="s">
        <v>188</v>
      </c>
      <c r="F3996" s="23" t="s">
        <v>189</v>
      </c>
      <c r="G3996" s="23" t="s">
        <v>546</v>
      </c>
      <c r="H3996" s="32" t="s">
        <v>547</v>
      </c>
      <c r="I3996" s="32" t="s">
        <v>536</v>
      </c>
      <c r="J3996" s="135">
        <v>85</v>
      </c>
      <c r="K3996" s="28">
        <v>0.76471</v>
      </c>
      <c r="L3996" s="28">
        <f t="shared" si="103"/>
        <v>0.40384999999999999</v>
      </c>
      <c r="O3996" s="77">
        <v>0.67745999999999995</v>
      </c>
      <c r="BF3996" s="106"/>
    </row>
    <row r="3997" spans="1:58" x14ac:dyDescent="0.25">
      <c r="A3997" t="s">
        <v>17</v>
      </c>
      <c r="B3997" s="25">
        <v>2019</v>
      </c>
      <c r="C3997" s="25" t="s">
        <v>1</v>
      </c>
      <c r="D3997" s="25" t="s">
        <v>60</v>
      </c>
      <c r="E3997" s="25" t="s">
        <v>188</v>
      </c>
      <c r="F3997" s="23" t="s">
        <v>189</v>
      </c>
      <c r="G3997" s="23" t="s">
        <v>546</v>
      </c>
      <c r="H3997" s="32" t="s">
        <v>547</v>
      </c>
      <c r="I3997" s="32" t="s">
        <v>536</v>
      </c>
      <c r="J3997" s="135">
        <v>55</v>
      </c>
      <c r="K3997" s="28">
        <v>0.81818000000000002</v>
      </c>
      <c r="L3997" s="28">
        <f t="shared" si="103"/>
        <v>0.42087999999999998</v>
      </c>
      <c r="O3997" s="77">
        <v>0.69386000000000003</v>
      </c>
      <c r="BF3997" s="106"/>
    </row>
    <row r="3998" spans="1:58" x14ac:dyDescent="0.25">
      <c r="A3998" t="s">
        <v>17</v>
      </c>
      <c r="B3998" s="25">
        <v>2019</v>
      </c>
      <c r="C3998" s="25" t="s">
        <v>2</v>
      </c>
      <c r="D3998" s="25" t="s">
        <v>61</v>
      </c>
      <c r="E3998" s="25" t="s">
        <v>188</v>
      </c>
      <c r="F3998" s="23" t="s">
        <v>189</v>
      </c>
      <c r="G3998" s="23" t="s">
        <v>546</v>
      </c>
      <c r="H3998" s="32" t="s">
        <v>547</v>
      </c>
      <c r="I3998" s="32" t="s">
        <v>536</v>
      </c>
      <c r="J3998" s="135">
        <v>76</v>
      </c>
      <c r="K3998" s="28">
        <v>0.64473999999999998</v>
      </c>
      <c r="L3998" s="28">
        <f t="shared" si="103"/>
        <v>0.37534000000000001</v>
      </c>
      <c r="O3998" s="77">
        <v>0.68513999999999997</v>
      </c>
      <c r="BF3998" s="106"/>
    </row>
    <row r="3999" spans="1:58" x14ac:dyDescent="0.25">
      <c r="A3999" t="s">
        <v>17</v>
      </c>
      <c r="B3999" s="25">
        <v>2019</v>
      </c>
      <c r="C3999" s="25" t="s">
        <v>3</v>
      </c>
      <c r="D3999" s="25" t="s">
        <v>62</v>
      </c>
      <c r="E3999" s="25" t="s">
        <v>188</v>
      </c>
      <c r="F3999" s="23" t="s">
        <v>189</v>
      </c>
      <c r="G3999" s="23" t="s">
        <v>546</v>
      </c>
      <c r="H3999" s="32" t="s">
        <v>547</v>
      </c>
      <c r="I3999" s="32" t="s">
        <v>536</v>
      </c>
      <c r="J3999" s="135">
        <v>71</v>
      </c>
      <c r="K3999" s="28">
        <v>0.78873000000000004</v>
      </c>
      <c r="L3999" s="28">
        <f t="shared" si="103"/>
        <v>0.40028999999999998</v>
      </c>
      <c r="O3999" s="77">
        <v>0.67325000000000002</v>
      </c>
      <c r="BF3999" s="106"/>
    </row>
    <row r="4000" spans="1:58" x14ac:dyDescent="0.25">
      <c r="A4000" t="s">
        <v>17</v>
      </c>
      <c r="B4000" s="25">
        <v>2020</v>
      </c>
      <c r="C4000" s="25" t="s">
        <v>0</v>
      </c>
      <c r="D4000" s="25" t="s">
        <v>63</v>
      </c>
      <c r="E4000" s="25" t="s">
        <v>188</v>
      </c>
      <c r="F4000" s="23" t="s">
        <v>189</v>
      </c>
      <c r="G4000" s="23" t="s">
        <v>546</v>
      </c>
      <c r="H4000" s="32" t="s">
        <v>547</v>
      </c>
      <c r="I4000" s="32" t="s">
        <v>536</v>
      </c>
      <c r="J4000" s="135">
        <v>78</v>
      </c>
      <c r="K4000" s="28">
        <v>0.79486999999999997</v>
      </c>
      <c r="L4000" s="28">
        <f t="shared" si="103"/>
        <v>0.44168000000000002</v>
      </c>
      <c r="O4000" s="77">
        <v>0.68518000000000001</v>
      </c>
      <c r="BF4000" s="106"/>
    </row>
    <row r="4001" spans="1:58" x14ac:dyDescent="0.25">
      <c r="A4001" t="s">
        <v>17</v>
      </c>
      <c r="B4001" s="25">
        <v>2020</v>
      </c>
      <c r="C4001" s="25" t="s">
        <v>1</v>
      </c>
      <c r="D4001" s="25" t="s">
        <v>64</v>
      </c>
      <c r="E4001" s="25" t="s">
        <v>188</v>
      </c>
      <c r="F4001" s="23" t="s">
        <v>189</v>
      </c>
      <c r="G4001" s="23" t="s">
        <v>546</v>
      </c>
      <c r="H4001" s="32" t="s">
        <v>547</v>
      </c>
      <c r="I4001" s="32" t="s">
        <v>536</v>
      </c>
      <c r="J4001" s="135">
        <v>41</v>
      </c>
      <c r="K4001" s="28">
        <v>0.80488000000000004</v>
      </c>
      <c r="L4001" s="28">
        <f t="shared" si="103"/>
        <v>0.46377000000000002</v>
      </c>
      <c r="O4001" s="77">
        <v>0.67054000000000002</v>
      </c>
      <c r="BF4001" s="106"/>
    </row>
    <row r="4002" spans="1:58" x14ac:dyDescent="0.25">
      <c r="A4002" t="s">
        <v>17</v>
      </c>
      <c r="B4002" s="25">
        <v>2020</v>
      </c>
      <c r="C4002" s="25" t="s">
        <v>2</v>
      </c>
      <c r="D4002" s="25" t="s">
        <v>65</v>
      </c>
      <c r="E4002" s="25" t="s">
        <v>188</v>
      </c>
      <c r="F4002" s="23" t="s">
        <v>189</v>
      </c>
      <c r="G4002" s="23" t="s">
        <v>546</v>
      </c>
      <c r="H4002" s="32" t="s">
        <v>547</v>
      </c>
      <c r="I4002" s="32" t="s">
        <v>536</v>
      </c>
      <c r="J4002" s="135">
        <v>79</v>
      </c>
      <c r="K4002" s="28">
        <v>0.58228000000000002</v>
      </c>
      <c r="L4002" s="28">
        <f t="shared" si="103"/>
        <v>0.43010999999999999</v>
      </c>
      <c r="O4002" s="77">
        <v>0.68157999999999996</v>
      </c>
      <c r="BF4002" s="106"/>
    </row>
    <row r="4003" spans="1:58" x14ac:dyDescent="0.25">
      <c r="A4003" t="s">
        <v>17</v>
      </c>
      <c r="B4003" s="25">
        <v>2020</v>
      </c>
      <c r="C4003" s="25" t="s">
        <v>3</v>
      </c>
      <c r="D4003" s="25" t="s">
        <v>66</v>
      </c>
      <c r="E4003" s="25" t="s">
        <v>188</v>
      </c>
      <c r="F4003" s="23" t="s">
        <v>189</v>
      </c>
      <c r="G4003" s="23" t="s">
        <v>546</v>
      </c>
      <c r="H4003" s="32" t="s">
        <v>547</v>
      </c>
      <c r="I4003" s="32" t="s">
        <v>536</v>
      </c>
      <c r="J4003" s="135">
        <v>73</v>
      </c>
      <c r="K4003" s="28">
        <v>0.52054999999999996</v>
      </c>
      <c r="L4003" s="28">
        <f t="shared" si="103"/>
        <v>0.35082000000000002</v>
      </c>
      <c r="O4003" s="77">
        <v>0.67688999999999999</v>
      </c>
      <c r="BF4003" s="106"/>
    </row>
    <row r="4004" spans="1:58" x14ac:dyDescent="0.25">
      <c r="A4004" t="s">
        <v>17</v>
      </c>
      <c r="B4004" s="25">
        <v>2021</v>
      </c>
      <c r="C4004" s="25" t="s">
        <v>0</v>
      </c>
      <c r="D4004" s="25" t="s">
        <v>67</v>
      </c>
      <c r="E4004" s="25" t="s">
        <v>188</v>
      </c>
      <c r="F4004" s="23" t="s">
        <v>189</v>
      </c>
      <c r="G4004" s="23" t="s">
        <v>546</v>
      </c>
      <c r="H4004" s="32" t="s">
        <v>547</v>
      </c>
      <c r="I4004" s="32" t="s">
        <v>536</v>
      </c>
      <c r="J4004" s="135">
        <v>62</v>
      </c>
      <c r="K4004" s="28">
        <v>0.48387000000000002</v>
      </c>
      <c r="L4004" s="28">
        <f t="shared" si="103"/>
        <v>0.43617</v>
      </c>
      <c r="O4004" s="77">
        <v>0.72143000000000002</v>
      </c>
      <c r="BF4004" s="106"/>
    </row>
    <row r="4005" spans="1:58" x14ac:dyDescent="0.25">
      <c r="A4005" t="s">
        <v>17</v>
      </c>
      <c r="B4005" s="25">
        <v>2021</v>
      </c>
      <c r="C4005" s="25" t="s">
        <v>1</v>
      </c>
      <c r="D4005" s="25" t="s">
        <v>68</v>
      </c>
      <c r="E4005" s="25" t="s">
        <v>188</v>
      </c>
      <c r="F4005" s="23" t="s">
        <v>189</v>
      </c>
      <c r="G4005" s="23" t="s">
        <v>546</v>
      </c>
      <c r="H4005" s="32" t="s">
        <v>547</v>
      </c>
      <c r="I4005" s="32" t="s">
        <v>536</v>
      </c>
      <c r="J4005" s="135">
        <v>84</v>
      </c>
      <c r="K4005" s="28">
        <v>0.57142999999999999</v>
      </c>
      <c r="L4005" s="28">
        <f t="shared" si="103"/>
        <v>0.44846999999999998</v>
      </c>
      <c r="O4005" s="77">
        <v>0.71777999999999997</v>
      </c>
      <c r="BF4005" s="106"/>
    </row>
    <row r="4006" spans="1:58" x14ac:dyDescent="0.25">
      <c r="A4006" t="s">
        <v>17</v>
      </c>
      <c r="B4006" s="25">
        <v>2021</v>
      </c>
      <c r="C4006" s="25" t="s">
        <v>2</v>
      </c>
      <c r="D4006" s="25" t="s">
        <v>69</v>
      </c>
      <c r="E4006" s="25" t="s">
        <v>188</v>
      </c>
      <c r="F4006" s="23" t="s">
        <v>189</v>
      </c>
      <c r="G4006" s="23" t="s">
        <v>546</v>
      </c>
      <c r="H4006" s="32" t="s">
        <v>547</v>
      </c>
      <c r="I4006" s="32" t="s">
        <v>536</v>
      </c>
      <c r="J4006" s="135">
        <v>70</v>
      </c>
      <c r="K4006" s="28">
        <v>0.82857000000000003</v>
      </c>
      <c r="L4006" s="28">
        <f t="shared" si="103"/>
        <v>0.51288999999999996</v>
      </c>
      <c r="O4006" s="77">
        <v>0.72623000000000004</v>
      </c>
      <c r="BF4006" s="106"/>
    </row>
    <row r="4007" spans="1:58" x14ac:dyDescent="0.25">
      <c r="A4007" t="s">
        <v>17</v>
      </c>
      <c r="B4007" s="25">
        <v>2021</v>
      </c>
      <c r="C4007" s="25" t="s">
        <v>3</v>
      </c>
      <c r="D4007" s="25" t="s">
        <v>70</v>
      </c>
      <c r="E4007" s="25" t="s">
        <v>188</v>
      </c>
      <c r="F4007" s="23" t="s">
        <v>189</v>
      </c>
      <c r="G4007" s="23" t="s">
        <v>546</v>
      </c>
      <c r="H4007" s="32" t="s">
        <v>547</v>
      </c>
      <c r="I4007" s="32" t="s">
        <v>536</v>
      </c>
      <c r="J4007" s="135">
        <v>95</v>
      </c>
      <c r="K4007" s="28">
        <v>0.66315999999999997</v>
      </c>
      <c r="L4007" s="28">
        <f t="shared" si="103"/>
        <v>0.41893999999999998</v>
      </c>
      <c r="O4007" s="77">
        <v>0.70416999999999996</v>
      </c>
      <c r="BF4007" s="106"/>
    </row>
    <row r="4008" spans="1:58" x14ac:dyDescent="0.25">
      <c r="A4008" t="s">
        <v>17</v>
      </c>
      <c r="B4008" s="25">
        <v>2022</v>
      </c>
      <c r="C4008" s="25" t="s">
        <v>0</v>
      </c>
      <c r="D4008" s="25" t="s">
        <v>71</v>
      </c>
      <c r="E4008" s="25" t="s">
        <v>188</v>
      </c>
      <c r="F4008" s="23" t="s">
        <v>189</v>
      </c>
      <c r="G4008" s="23" t="s">
        <v>546</v>
      </c>
      <c r="H4008" s="32" t="s">
        <v>547</v>
      </c>
      <c r="I4008" s="32" t="s">
        <v>536</v>
      </c>
      <c r="J4008" s="135">
        <v>65</v>
      </c>
      <c r="K4008" s="28">
        <v>0.38462000000000002</v>
      </c>
      <c r="L4008" s="28">
        <f t="shared" si="103"/>
        <v>0.40177000000000002</v>
      </c>
      <c r="O4008" s="77">
        <v>0.71772000000000002</v>
      </c>
      <c r="BF4008" s="106"/>
    </row>
    <row r="4009" spans="1:58" x14ac:dyDescent="0.25">
      <c r="A4009" t="s">
        <v>17</v>
      </c>
      <c r="B4009" s="25">
        <v>2022</v>
      </c>
      <c r="C4009" s="25" t="s">
        <v>1</v>
      </c>
      <c r="D4009" s="25" t="s">
        <v>72</v>
      </c>
      <c r="E4009" s="25" t="s">
        <v>188</v>
      </c>
      <c r="F4009" s="23" t="s">
        <v>189</v>
      </c>
      <c r="G4009" s="23" t="s">
        <v>546</v>
      </c>
      <c r="H4009" s="32" t="s">
        <v>547</v>
      </c>
      <c r="I4009" s="32" t="s">
        <v>536</v>
      </c>
      <c r="J4009" s="135">
        <v>73</v>
      </c>
      <c r="K4009" s="28">
        <v>0.63014000000000003</v>
      </c>
      <c r="L4009" s="28">
        <f t="shared" si="103"/>
        <v>0.43414999999999998</v>
      </c>
      <c r="O4009" s="77">
        <v>0.71509999999999996</v>
      </c>
      <c r="BF4009" s="106"/>
    </row>
    <row r="4010" spans="1:58" x14ac:dyDescent="0.25">
      <c r="A4010" t="s">
        <v>17</v>
      </c>
      <c r="B4010" s="25">
        <v>2022</v>
      </c>
      <c r="C4010" s="25" t="s">
        <v>2</v>
      </c>
      <c r="D4010" s="25" t="s">
        <v>73</v>
      </c>
      <c r="E4010" s="25" t="s">
        <v>188</v>
      </c>
      <c r="F4010" s="23" t="s">
        <v>189</v>
      </c>
      <c r="G4010" s="23" t="s">
        <v>546</v>
      </c>
      <c r="H4010" s="32" t="s">
        <v>547</v>
      </c>
      <c r="I4010" s="32" t="s">
        <v>536</v>
      </c>
      <c r="J4010" s="135">
        <v>79</v>
      </c>
      <c r="K4010" s="28">
        <v>0.62024999999999997</v>
      </c>
      <c r="L4010" s="28">
        <f t="shared" si="103"/>
        <v>0.42581999999999998</v>
      </c>
      <c r="O4010" s="77">
        <v>0.71452000000000004</v>
      </c>
      <c r="BF4010" s="106"/>
    </row>
    <row r="4011" spans="1:58" x14ac:dyDescent="0.25">
      <c r="A4011" t="s">
        <v>17</v>
      </c>
      <c r="B4011" s="25">
        <v>2022</v>
      </c>
      <c r="C4011" s="25" t="s">
        <v>3</v>
      </c>
      <c r="D4011" s="25" t="s">
        <v>493</v>
      </c>
      <c r="E4011" s="25" t="s">
        <v>188</v>
      </c>
      <c r="F4011" s="23" t="s">
        <v>189</v>
      </c>
      <c r="G4011" s="23" t="s">
        <v>546</v>
      </c>
      <c r="H4011" s="32" t="s">
        <v>547</v>
      </c>
      <c r="I4011" s="32" t="s">
        <v>536</v>
      </c>
      <c r="J4011" s="135">
        <v>60</v>
      </c>
      <c r="K4011" s="28">
        <v>0.73333000000000004</v>
      </c>
      <c r="L4011" s="28">
        <f t="shared" si="103"/>
        <v>0.41255999999999998</v>
      </c>
      <c r="O4011" s="77">
        <v>0.68925999999999998</v>
      </c>
      <c r="BF4011" s="106"/>
    </row>
    <row r="4012" spans="1:58" x14ac:dyDescent="0.25">
      <c r="A4012" t="s">
        <v>17</v>
      </c>
      <c r="B4012" s="25">
        <v>2023</v>
      </c>
      <c r="C4012" s="25" t="s">
        <v>0</v>
      </c>
      <c r="D4012" s="25" t="s">
        <v>537</v>
      </c>
      <c r="E4012" s="25" t="s">
        <v>188</v>
      </c>
      <c r="F4012" s="23" t="s">
        <v>189</v>
      </c>
      <c r="G4012" s="23" t="s">
        <v>546</v>
      </c>
      <c r="H4012" s="32" t="s">
        <v>547</v>
      </c>
      <c r="I4012" s="32" t="s">
        <v>536</v>
      </c>
      <c r="J4012" s="135">
        <v>70</v>
      </c>
      <c r="K4012" s="28">
        <v>0.81428999999999996</v>
      </c>
      <c r="L4012" s="28">
        <f t="shared" si="103"/>
        <v>0.47598000000000001</v>
      </c>
      <c r="O4012" s="77">
        <v>0.66224000000000005</v>
      </c>
      <c r="BF4012" s="106"/>
    </row>
    <row r="4013" spans="1:58" x14ac:dyDescent="0.25">
      <c r="A4013" t="s">
        <v>17</v>
      </c>
      <c r="B4013" s="25">
        <v>2018</v>
      </c>
      <c r="C4013" s="25" t="s">
        <v>0</v>
      </c>
      <c r="D4013" s="25" t="s">
        <v>54</v>
      </c>
      <c r="E4013" s="25" t="s">
        <v>190</v>
      </c>
      <c r="F4013" s="23" t="s">
        <v>191</v>
      </c>
      <c r="G4013" s="23" t="s">
        <v>550</v>
      </c>
      <c r="H4013" s="32" t="s">
        <v>352</v>
      </c>
      <c r="I4013" s="32" t="s">
        <v>536</v>
      </c>
      <c r="J4013" s="135">
        <v>115</v>
      </c>
      <c r="K4013" s="28">
        <v>0.78261000000000003</v>
      </c>
      <c r="L4013" s="28">
        <f t="shared" si="103"/>
        <v>0.81481000000000003</v>
      </c>
      <c r="O4013" s="77">
        <v>0.64649000000000001</v>
      </c>
      <c r="BF4013" s="106"/>
    </row>
    <row r="4014" spans="1:58" x14ac:dyDescent="0.25">
      <c r="A4014" t="s">
        <v>17</v>
      </c>
      <c r="B4014" s="25">
        <v>2018</v>
      </c>
      <c r="C4014" s="25" t="s">
        <v>1</v>
      </c>
      <c r="D4014" s="25" t="s">
        <v>56</v>
      </c>
      <c r="E4014" s="25" t="s">
        <v>190</v>
      </c>
      <c r="F4014" s="23" t="s">
        <v>191</v>
      </c>
      <c r="G4014" s="23" t="s">
        <v>550</v>
      </c>
      <c r="H4014" s="32" t="s">
        <v>352</v>
      </c>
      <c r="I4014" s="32" t="s">
        <v>536</v>
      </c>
      <c r="J4014" s="135">
        <v>116</v>
      </c>
      <c r="K4014" s="28">
        <v>0.45689999999999997</v>
      </c>
      <c r="L4014" s="28">
        <f t="shared" si="103"/>
        <v>0.68171000000000004</v>
      </c>
      <c r="O4014" s="77">
        <v>0.66595000000000004</v>
      </c>
      <c r="BF4014" s="106"/>
    </row>
    <row r="4015" spans="1:58" x14ac:dyDescent="0.25">
      <c r="A4015" t="s">
        <v>17</v>
      </c>
      <c r="B4015" s="25">
        <v>2018</v>
      </c>
      <c r="C4015" s="25" t="s">
        <v>2</v>
      </c>
      <c r="D4015" s="25" t="s">
        <v>57</v>
      </c>
      <c r="E4015" s="25" t="s">
        <v>190</v>
      </c>
      <c r="F4015" s="23" t="s">
        <v>191</v>
      </c>
      <c r="G4015" s="23" t="s">
        <v>550</v>
      </c>
      <c r="H4015" s="32" t="s">
        <v>352</v>
      </c>
      <c r="I4015" s="32" t="s">
        <v>536</v>
      </c>
      <c r="J4015" s="135">
        <v>115</v>
      </c>
      <c r="K4015" s="28">
        <v>0.30435000000000001</v>
      </c>
      <c r="L4015" s="28">
        <f t="shared" si="103"/>
        <v>0.59389000000000003</v>
      </c>
      <c r="O4015" s="77">
        <v>0.65563000000000005</v>
      </c>
      <c r="BF4015" s="106"/>
    </row>
    <row r="4016" spans="1:58" x14ac:dyDescent="0.25">
      <c r="A4016" t="s">
        <v>17</v>
      </c>
      <c r="B4016" s="25">
        <v>2018</v>
      </c>
      <c r="C4016" s="25" t="s">
        <v>3</v>
      </c>
      <c r="D4016" s="25" t="s">
        <v>58</v>
      </c>
      <c r="E4016" s="25" t="s">
        <v>190</v>
      </c>
      <c r="F4016" s="23" t="s">
        <v>191</v>
      </c>
      <c r="G4016" s="23" t="s">
        <v>550</v>
      </c>
      <c r="H4016" s="32" t="s">
        <v>352</v>
      </c>
      <c r="I4016" s="32" t="s">
        <v>536</v>
      </c>
      <c r="J4016" s="135">
        <v>137</v>
      </c>
      <c r="K4016" s="28">
        <v>0.60584000000000005</v>
      </c>
      <c r="L4016" s="28">
        <f t="shared" si="103"/>
        <v>0.64944000000000002</v>
      </c>
      <c r="O4016" s="77">
        <v>0.64424999999999999</v>
      </c>
      <c r="BF4016" s="106"/>
    </row>
    <row r="4017" spans="1:58" x14ac:dyDescent="0.25">
      <c r="A4017" t="s">
        <v>17</v>
      </c>
      <c r="B4017" s="25">
        <v>2019</v>
      </c>
      <c r="C4017" s="25" t="s">
        <v>0</v>
      </c>
      <c r="D4017" s="25" t="s">
        <v>59</v>
      </c>
      <c r="E4017" s="25" t="s">
        <v>190</v>
      </c>
      <c r="F4017" s="23" t="s">
        <v>191</v>
      </c>
      <c r="G4017" s="23" t="s">
        <v>550</v>
      </c>
      <c r="H4017" s="32" t="s">
        <v>352</v>
      </c>
      <c r="I4017" s="32" t="s">
        <v>536</v>
      </c>
      <c r="J4017" s="135">
        <v>108</v>
      </c>
      <c r="K4017" s="28">
        <v>0.87036999999999998</v>
      </c>
      <c r="L4017" s="28">
        <f t="shared" si="103"/>
        <v>0.72304000000000002</v>
      </c>
      <c r="O4017" s="77">
        <v>0.67745999999999995</v>
      </c>
      <c r="BF4017" s="106"/>
    </row>
    <row r="4018" spans="1:58" x14ac:dyDescent="0.25">
      <c r="A4018" t="s">
        <v>17</v>
      </c>
      <c r="B4018" s="25">
        <v>2019</v>
      </c>
      <c r="C4018" s="25" t="s">
        <v>1</v>
      </c>
      <c r="D4018" s="25" t="s">
        <v>60</v>
      </c>
      <c r="E4018" s="25" t="s">
        <v>190</v>
      </c>
      <c r="F4018" s="23" t="s">
        <v>191</v>
      </c>
      <c r="G4018" s="23" t="s">
        <v>550</v>
      </c>
      <c r="H4018" s="32" t="s">
        <v>352</v>
      </c>
      <c r="I4018" s="32" t="s">
        <v>536</v>
      </c>
      <c r="J4018" s="135">
        <v>123</v>
      </c>
      <c r="K4018" s="28">
        <v>0.62602000000000002</v>
      </c>
      <c r="L4018" s="28">
        <f t="shared" si="103"/>
        <v>0.66440999999999995</v>
      </c>
      <c r="O4018" s="77">
        <v>0.69386000000000003</v>
      </c>
      <c r="BF4018" s="106"/>
    </row>
    <row r="4019" spans="1:58" x14ac:dyDescent="0.25">
      <c r="A4019" t="s">
        <v>17</v>
      </c>
      <c r="B4019" s="25">
        <v>2019</v>
      </c>
      <c r="C4019" s="25" t="s">
        <v>2</v>
      </c>
      <c r="D4019" s="25" t="s">
        <v>61</v>
      </c>
      <c r="E4019" s="25" t="s">
        <v>190</v>
      </c>
      <c r="F4019" s="23" t="s">
        <v>191</v>
      </c>
      <c r="G4019" s="23" t="s">
        <v>550</v>
      </c>
      <c r="H4019" s="32" t="s">
        <v>352</v>
      </c>
      <c r="I4019" s="32" t="s">
        <v>536</v>
      </c>
      <c r="J4019" s="135">
        <v>132</v>
      </c>
      <c r="K4019" s="28">
        <v>0.75</v>
      </c>
      <c r="L4019" s="28">
        <f t="shared" si="103"/>
        <v>0.70130000000000003</v>
      </c>
      <c r="O4019" s="77">
        <v>0.68513999999999997</v>
      </c>
      <c r="BF4019" s="106"/>
    </row>
    <row r="4020" spans="1:58" x14ac:dyDescent="0.25">
      <c r="A4020" t="s">
        <v>17</v>
      </c>
      <c r="B4020" s="25">
        <v>2019</v>
      </c>
      <c r="C4020" s="25" t="s">
        <v>3</v>
      </c>
      <c r="D4020" s="25" t="s">
        <v>62</v>
      </c>
      <c r="E4020" s="25" t="s">
        <v>190</v>
      </c>
      <c r="F4020" s="23" t="s">
        <v>191</v>
      </c>
      <c r="G4020" s="23" t="s">
        <v>550</v>
      </c>
      <c r="H4020" s="32" t="s">
        <v>352</v>
      </c>
      <c r="I4020" s="32" t="s">
        <v>536</v>
      </c>
      <c r="J4020" s="135">
        <v>128</v>
      </c>
      <c r="K4020" s="28">
        <v>0.84375</v>
      </c>
      <c r="L4020" s="28">
        <f t="shared" si="103"/>
        <v>0.86265999999999998</v>
      </c>
      <c r="O4020" s="77">
        <v>0.67325000000000002</v>
      </c>
      <c r="BF4020" s="106"/>
    </row>
    <row r="4021" spans="1:58" x14ac:dyDescent="0.25">
      <c r="A4021" t="s">
        <v>17</v>
      </c>
      <c r="B4021" s="25">
        <v>2020</v>
      </c>
      <c r="C4021" s="25" t="s">
        <v>0</v>
      </c>
      <c r="D4021" s="25" t="s">
        <v>63</v>
      </c>
      <c r="E4021" s="25" t="s">
        <v>190</v>
      </c>
      <c r="F4021" s="23" t="s">
        <v>191</v>
      </c>
      <c r="G4021" s="23" t="s">
        <v>550</v>
      </c>
      <c r="H4021" s="32" t="s">
        <v>352</v>
      </c>
      <c r="I4021" s="32" t="s">
        <v>536</v>
      </c>
      <c r="J4021" s="135">
        <v>118</v>
      </c>
      <c r="K4021" s="28">
        <v>0.86441000000000001</v>
      </c>
      <c r="L4021" s="28">
        <f t="shared" si="103"/>
        <v>0.79749999999999999</v>
      </c>
      <c r="O4021" s="77">
        <v>0.68518000000000001</v>
      </c>
      <c r="BF4021" s="106"/>
    </row>
    <row r="4022" spans="1:58" x14ac:dyDescent="0.25">
      <c r="A4022" t="s">
        <v>17</v>
      </c>
      <c r="B4022" s="25">
        <v>2020</v>
      </c>
      <c r="C4022" s="25" t="s">
        <v>1</v>
      </c>
      <c r="D4022" s="25" t="s">
        <v>64</v>
      </c>
      <c r="E4022" s="25" t="s">
        <v>190</v>
      </c>
      <c r="F4022" s="23" t="s">
        <v>191</v>
      </c>
      <c r="G4022" s="23" t="s">
        <v>550</v>
      </c>
      <c r="H4022" s="32" t="s">
        <v>352</v>
      </c>
      <c r="I4022" s="32" t="s">
        <v>536</v>
      </c>
      <c r="J4022" s="135">
        <v>86</v>
      </c>
      <c r="K4022" s="28">
        <v>0.83721000000000001</v>
      </c>
      <c r="L4022" s="28">
        <f t="shared" si="103"/>
        <v>0.71587000000000001</v>
      </c>
      <c r="O4022" s="77">
        <v>0.67054000000000002</v>
      </c>
      <c r="BF4022" s="106"/>
    </row>
    <row r="4023" spans="1:58" x14ac:dyDescent="0.25">
      <c r="A4023" t="s">
        <v>17</v>
      </c>
      <c r="B4023" s="25">
        <v>2020</v>
      </c>
      <c r="C4023" s="25" t="s">
        <v>2</v>
      </c>
      <c r="D4023" s="25" t="s">
        <v>65</v>
      </c>
      <c r="E4023" s="25" t="s">
        <v>190</v>
      </c>
      <c r="F4023" s="23" t="s">
        <v>191</v>
      </c>
      <c r="G4023" s="23" t="s">
        <v>550</v>
      </c>
      <c r="H4023" s="32" t="s">
        <v>352</v>
      </c>
      <c r="I4023" s="32" t="s">
        <v>536</v>
      </c>
      <c r="J4023" s="135">
        <v>94</v>
      </c>
      <c r="K4023" s="28">
        <v>0.81915000000000004</v>
      </c>
      <c r="L4023" s="28">
        <f t="shared" si="103"/>
        <v>0.73314999999999997</v>
      </c>
      <c r="O4023" s="77">
        <v>0.68157999999999996</v>
      </c>
      <c r="BF4023" s="106"/>
    </row>
    <row r="4024" spans="1:58" x14ac:dyDescent="0.25">
      <c r="A4024" t="s">
        <v>17</v>
      </c>
      <c r="B4024" s="25">
        <v>2020</v>
      </c>
      <c r="C4024" s="25" t="s">
        <v>3</v>
      </c>
      <c r="D4024" s="25" t="s">
        <v>66</v>
      </c>
      <c r="E4024" s="25" t="s">
        <v>190</v>
      </c>
      <c r="F4024" s="23" t="s">
        <v>191</v>
      </c>
      <c r="G4024" s="23" t="s">
        <v>550</v>
      </c>
      <c r="H4024" s="32" t="s">
        <v>352</v>
      </c>
      <c r="I4024" s="32" t="s">
        <v>536</v>
      </c>
      <c r="J4024" s="135">
        <v>109</v>
      </c>
      <c r="K4024" s="28">
        <v>0.71560000000000001</v>
      </c>
      <c r="L4024" s="28">
        <f t="shared" si="103"/>
        <v>0.66071000000000002</v>
      </c>
      <c r="O4024" s="77">
        <v>0.67688999999999999</v>
      </c>
      <c r="BF4024" s="106"/>
    </row>
    <row r="4025" spans="1:58" x14ac:dyDescent="0.25">
      <c r="A4025" t="s">
        <v>17</v>
      </c>
      <c r="B4025" s="25">
        <v>2021</v>
      </c>
      <c r="C4025" s="25" t="s">
        <v>0</v>
      </c>
      <c r="D4025" s="25" t="s">
        <v>67</v>
      </c>
      <c r="E4025" s="25" t="s">
        <v>190</v>
      </c>
      <c r="F4025" s="23" t="s">
        <v>191</v>
      </c>
      <c r="G4025" s="23" t="s">
        <v>550</v>
      </c>
      <c r="H4025" s="32" t="s">
        <v>352</v>
      </c>
      <c r="I4025" s="32" t="s">
        <v>536</v>
      </c>
      <c r="J4025" s="135">
        <v>127</v>
      </c>
      <c r="K4025" s="28">
        <v>0.75590999999999997</v>
      </c>
      <c r="L4025" s="28">
        <f t="shared" si="103"/>
        <v>0.74760000000000004</v>
      </c>
      <c r="O4025" s="77">
        <v>0.72143000000000002</v>
      </c>
      <c r="BF4025" s="106"/>
    </row>
    <row r="4026" spans="1:58" x14ac:dyDescent="0.25">
      <c r="A4026" t="s">
        <v>17</v>
      </c>
      <c r="B4026" s="25">
        <v>2021</v>
      </c>
      <c r="C4026" s="25" t="s">
        <v>1</v>
      </c>
      <c r="D4026" s="25" t="s">
        <v>68</v>
      </c>
      <c r="E4026" s="25" t="s">
        <v>190</v>
      </c>
      <c r="F4026" s="23" t="s">
        <v>191</v>
      </c>
      <c r="G4026" s="23" t="s">
        <v>550</v>
      </c>
      <c r="H4026" s="32" t="s">
        <v>352</v>
      </c>
      <c r="I4026" s="32" t="s">
        <v>536</v>
      </c>
      <c r="J4026" s="135">
        <v>125</v>
      </c>
      <c r="K4026" s="28">
        <v>0.70399999999999996</v>
      </c>
      <c r="L4026" s="28">
        <f t="shared" si="103"/>
        <v>0.75599000000000005</v>
      </c>
      <c r="O4026" s="77">
        <v>0.71777999999999997</v>
      </c>
      <c r="BF4026" s="106"/>
    </row>
    <row r="4027" spans="1:58" x14ac:dyDescent="0.25">
      <c r="A4027" t="s">
        <v>17</v>
      </c>
      <c r="B4027" s="25">
        <v>2021</v>
      </c>
      <c r="C4027" s="25" t="s">
        <v>2</v>
      </c>
      <c r="D4027" s="25" t="s">
        <v>69</v>
      </c>
      <c r="E4027" s="25" t="s">
        <v>190</v>
      </c>
      <c r="F4027" s="23" t="s">
        <v>191</v>
      </c>
      <c r="G4027" s="23" t="s">
        <v>550</v>
      </c>
      <c r="H4027" s="32" t="s">
        <v>352</v>
      </c>
      <c r="I4027" s="32" t="s">
        <v>536</v>
      </c>
      <c r="J4027" s="135">
        <v>139</v>
      </c>
      <c r="K4027" s="28">
        <v>0.57554000000000005</v>
      </c>
      <c r="L4027" s="28">
        <f t="shared" si="103"/>
        <v>0.70664000000000005</v>
      </c>
      <c r="O4027" s="77">
        <v>0.72623000000000004</v>
      </c>
      <c r="BF4027" s="106"/>
    </row>
    <row r="4028" spans="1:58" x14ac:dyDescent="0.25">
      <c r="A4028" t="s">
        <v>17</v>
      </c>
      <c r="B4028" s="25">
        <v>2021</v>
      </c>
      <c r="C4028" s="25" t="s">
        <v>3</v>
      </c>
      <c r="D4028" s="25" t="s">
        <v>70</v>
      </c>
      <c r="E4028" s="25" t="s">
        <v>190</v>
      </c>
      <c r="F4028" s="23" t="s">
        <v>191</v>
      </c>
      <c r="G4028" s="23" t="s">
        <v>550</v>
      </c>
      <c r="H4028" s="32" t="s">
        <v>352</v>
      </c>
      <c r="I4028" s="32" t="s">
        <v>536</v>
      </c>
      <c r="J4028" s="135">
        <v>151</v>
      </c>
      <c r="K4028" s="28">
        <v>0.57616000000000001</v>
      </c>
      <c r="L4028" s="28">
        <f t="shared" si="103"/>
        <v>0.56923000000000001</v>
      </c>
      <c r="O4028" s="77">
        <v>0.70416999999999996</v>
      </c>
      <c r="BF4028" s="106"/>
    </row>
    <row r="4029" spans="1:58" x14ac:dyDescent="0.25">
      <c r="A4029" t="s">
        <v>17</v>
      </c>
      <c r="B4029" s="25">
        <v>2022</v>
      </c>
      <c r="C4029" s="25" t="s">
        <v>0</v>
      </c>
      <c r="D4029" s="25" t="s">
        <v>71</v>
      </c>
      <c r="E4029" s="25" t="s">
        <v>190</v>
      </c>
      <c r="F4029" s="23" t="s">
        <v>191</v>
      </c>
      <c r="G4029" s="23" t="s">
        <v>550</v>
      </c>
      <c r="H4029" s="32" t="s">
        <v>352</v>
      </c>
      <c r="I4029" s="32" t="s">
        <v>536</v>
      </c>
      <c r="J4029" s="135">
        <v>134</v>
      </c>
      <c r="K4029" s="28">
        <v>0.73133999999999999</v>
      </c>
      <c r="L4029" s="28">
        <f t="shared" si="103"/>
        <v>0.77705999999999997</v>
      </c>
      <c r="O4029" s="77">
        <v>0.71772000000000002</v>
      </c>
      <c r="BF4029" s="106"/>
    </row>
    <row r="4030" spans="1:58" x14ac:dyDescent="0.25">
      <c r="A4030" t="s">
        <v>17</v>
      </c>
      <c r="B4030" s="25">
        <v>2022</v>
      </c>
      <c r="C4030" s="25" t="s">
        <v>1</v>
      </c>
      <c r="D4030" s="25" t="s">
        <v>72</v>
      </c>
      <c r="E4030" s="25" t="s">
        <v>190</v>
      </c>
      <c r="F4030" s="23" t="s">
        <v>191</v>
      </c>
      <c r="G4030" s="23" t="s">
        <v>550</v>
      </c>
      <c r="H4030" s="32" t="s">
        <v>352</v>
      </c>
      <c r="I4030" s="32" t="s">
        <v>536</v>
      </c>
      <c r="J4030" s="135">
        <v>137</v>
      </c>
      <c r="K4030" s="28">
        <v>0.66422999999999999</v>
      </c>
      <c r="L4030" s="28">
        <f t="shared" si="103"/>
        <v>0.71226999999999996</v>
      </c>
      <c r="O4030" s="77">
        <v>0.71509999999999996</v>
      </c>
      <c r="BF4030" s="106"/>
    </row>
    <row r="4031" spans="1:58" x14ac:dyDescent="0.25">
      <c r="A4031" t="s">
        <v>17</v>
      </c>
      <c r="B4031" s="25">
        <v>2022</v>
      </c>
      <c r="C4031" s="25" t="s">
        <v>2</v>
      </c>
      <c r="D4031" s="25" t="s">
        <v>73</v>
      </c>
      <c r="E4031" s="25" t="s">
        <v>190</v>
      </c>
      <c r="F4031" s="23" t="s">
        <v>191</v>
      </c>
      <c r="G4031" s="23" t="s">
        <v>550</v>
      </c>
      <c r="H4031" s="32" t="s">
        <v>352</v>
      </c>
      <c r="I4031" s="32" t="s">
        <v>536</v>
      </c>
      <c r="J4031" s="135">
        <v>162</v>
      </c>
      <c r="K4031" s="28">
        <v>0.70987999999999996</v>
      </c>
      <c r="L4031" s="28">
        <f t="shared" si="103"/>
        <v>0.76134000000000002</v>
      </c>
      <c r="O4031" s="77">
        <v>0.71452000000000004</v>
      </c>
      <c r="BF4031" s="106"/>
    </row>
    <row r="4032" spans="1:58" x14ac:dyDescent="0.25">
      <c r="A4032" t="s">
        <v>17</v>
      </c>
      <c r="B4032" s="25">
        <v>2022</v>
      </c>
      <c r="C4032" s="25" t="s">
        <v>3</v>
      </c>
      <c r="D4032" s="25" t="s">
        <v>493</v>
      </c>
      <c r="E4032" s="25" t="s">
        <v>190</v>
      </c>
      <c r="F4032" s="23" t="s">
        <v>191</v>
      </c>
      <c r="G4032" s="23" t="s">
        <v>550</v>
      </c>
      <c r="H4032" s="32" t="s">
        <v>352</v>
      </c>
      <c r="I4032" s="32" t="s">
        <v>536</v>
      </c>
      <c r="J4032" s="135">
        <v>120</v>
      </c>
      <c r="K4032" s="28">
        <v>0.63332999999999995</v>
      </c>
      <c r="L4032" s="28">
        <f t="shared" si="103"/>
        <v>0.75551000000000001</v>
      </c>
      <c r="O4032" s="77">
        <v>0.68925999999999998</v>
      </c>
      <c r="BF4032" s="106"/>
    </row>
    <row r="4033" spans="1:58" x14ac:dyDescent="0.25">
      <c r="A4033" t="s">
        <v>17</v>
      </c>
      <c r="B4033" s="25">
        <v>2023</v>
      </c>
      <c r="C4033" s="25" t="s">
        <v>0</v>
      </c>
      <c r="D4033" s="25" t="s">
        <v>537</v>
      </c>
      <c r="E4033" s="25" t="s">
        <v>190</v>
      </c>
      <c r="F4033" s="23" t="s">
        <v>191</v>
      </c>
      <c r="G4033" s="23" t="s">
        <v>550</v>
      </c>
      <c r="H4033" s="32" t="s">
        <v>352</v>
      </c>
      <c r="I4033" s="32" t="s">
        <v>536</v>
      </c>
      <c r="J4033" s="135">
        <v>151</v>
      </c>
      <c r="K4033" s="28">
        <v>0.67549999999999999</v>
      </c>
      <c r="L4033" s="28">
        <f t="shared" si="103"/>
        <v>0.70021</v>
      </c>
      <c r="O4033" s="77">
        <v>0.66224000000000005</v>
      </c>
      <c r="BF4033" s="106"/>
    </row>
    <row r="4034" spans="1:58" x14ac:dyDescent="0.25">
      <c r="A4034" t="s">
        <v>17</v>
      </c>
      <c r="B4034" s="25">
        <v>2018</v>
      </c>
      <c r="C4034" s="25" t="s">
        <v>0</v>
      </c>
      <c r="D4034" s="25" t="s">
        <v>54</v>
      </c>
      <c r="E4034" s="25" t="s">
        <v>192</v>
      </c>
      <c r="F4034" s="23" t="s">
        <v>193</v>
      </c>
      <c r="G4034" s="23" t="s">
        <v>544</v>
      </c>
      <c r="H4034" s="32" t="s">
        <v>359</v>
      </c>
      <c r="I4034" s="32" t="s">
        <v>536</v>
      </c>
      <c r="J4034" s="135">
        <v>117</v>
      </c>
      <c r="K4034" s="28">
        <v>0.47009000000000001</v>
      </c>
      <c r="L4034" s="28">
        <f t="shared" ref="L4034:L4097" si="104">SUMIFS(K:K, E:E, G4034, D:D, D4034, I:I, I4034)</f>
        <v>0.63941000000000003</v>
      </c>
      <c r="O4034" s="77">
        <v>0.64649000000000001</v>
      </c>
      <c r="BF4034" s="106"/>
    </row>
    <row r="4035" spans="1:58" x14ac:dyDescent="0.25">
      <c r="A4035" t="s">
        <v>17</v>
      </c>
      <c r="B4035" s="25">
        <v>2018</v>
      </c>
      <c r="C4035" s="25" t="s">
        <v>1</v>
      </c>
      <c r="D4035" s="25" t="s">
        <v>56</v>
      </c>
      <c r="E4035" s="25" t="s">
        <v>192</v>
      </c>
      <c r="F4035" s="23" t="s">
        <v>193</v>
      </c>
      <c r="G4035" s="23" t="s">
        <v>544</v>
      </c>
      <c r="H4035" s="32" t="s">
        <v>359</v>
      </c>
      <c r="I4035" s="32" t="s">
        <v>536</v>
      </c>
      <c r="J4035" s="135">
        <v>206</v>
      </c>
      <c r="K4035" s="28">
        <v>0.36408000000000001</v>
      </c>
      <c r="L4035" s="28">
        <f t="shared" si="104"/>
        <v>0.60606000000000004</v>
      </c>
      <c r="O4035" s="77">
        <v>0.66595000000000004</v>
      </c>
      <c r="BF4035" s="106"/>
    </row>
    <row r="4036" spans="1:58" x14ac:dyDescent="0.25">
      <c r="A4036" t="s">
        <v>17</v>
      </c>
      <c r="B4036" s="25">
        <v>2018</v>
      </c>
      <c r="C4036" s="25" t="s">
        <v>2</v>
      </c>
      <c r="D4036" s="25" t="s">
        <v>57</v>
      </c>
      <c r="E4036" s="25" t="s">
        <v>192</v>
      </c>
      <c r="F4036" s="23" t="s">
        <v>193</v>
      </c>
      <c r="G4036" s="23" t="s">
        <v>544</v>
      </c>
      <c r="H4036" s="32" t="s">
        <v>359</v>
      </c>
      <c r="I4036" s="32" t="s">
        <v>536</v>
      </c>
      <c r="J4036" s="135">
        <v>215</v>
      </c>
      <c r="K4036" s="28">
        <v>0.47907</v>
      </c>
      <c r="L4036" s="28">
        <f t="shared" si="104"/>
        <v>0.69723000000000002</v>
      </c>
      <c r="O4036" s="77">
        <v>0.65563000000000005</v>
      </c>
      <c r="BF4036" s="106"/>
    </row>
    <row r="4037" spans="1:58" x14ac:dyDescent="0.25">
      <c r="A4037" t="s">
        <v>17</v>
      </c>
      <c r="B4037" s="25">
        <v>2018</v>
      </c>
      <c r="C4037" s="25" t="s">
        <v>3</v>
      </c>
      <c r="D4037" s="25" t="s">
        <v>58</v>
      </c>
      <c r="E4037" s="25" t="s">
        <v>192</v>
      </c>
      <c r="F4037" s="23" t="s">
        <v>193</v>
      </c>
      <c r="G4037" s="23" t="s">
        <v>544</v>
      </c>
      <c r="H4037" s="32" t="s">
        <v>359</v>
      </c>
      <c r="I4037" s="32" t="s">
        <v>536</v>
      </c>
      <c r="J4037" s="135">
        <v>175</v>
      </c>
      <c r="K4037" s="28">
        <v>0.44</v>
      </c>
      <c r="L4037" s="28">
        <f t="shared" si="104"/>
        <v>0.68396999999999997</v>
      </c>
      <c r="O4037" s="77">
        <v>0.64424999999999999</v>
      </c>
      <c r="BF4037" s="106"/>
    </row>
    <row r="4038" spans="1:58" x14ac:dyDescent="0.25">
      <c r="A4038" t="s">
        <v>17</v>
      </c>
      <c r="B4038" s="25">
        <v>2019</v>
      </c>
      <c r="C4038" s="25" t="s">
        <v>0</v>
      </c>
      <c r="D4038" s="25" t="s">
        <v>59</v>
      </c>
      <c r="E4038" s="25" t="s">
        <v>192</v>
      </c>
      <c r="F4038" s="23" t="s">
        <v>193</v>
      </c>
      <c r="G4038" s="23" t="s">
        <v>544</v>
      </c>
      <c r="H4038" s="32" t="s">
        <v>359</v>
      </c>
      <c r="I4038" s="32" t="s">
        <v>536</v>
      </c>
      <c r="J4038" s="135">
        <v>187</v>
      </c>
      <c r="K4038" s="28">
        <v>0.45989000000000002</v>
      </c>
      <c r="L4038" s="28">
        <f t="shared" si="104"/>
        <v>0.69952999999999999</v>
      </c>
      <c r="O4038" s="77">
        <v>0.67745999999999995</v>
      </c>
      <c r="BF4038" s="106"/>
    </row>
    <row r="4039" spans="1:58" x14ac:dyDescent="0.25">
      <c r="A4039" t="s">
        <v>17</v>
      </c>
      <c r="B4039" s="25">
        <v>2019</v>
      </c>
      <c r="C4039" s="25" t="s">
        <v>1</v>
      </c>
      <c r="D4039" s="25" t="s">
        <v>60</v>
      </c>
      <c r="E4039" s="25" t="s">
        <v>192</v>
      </c>
      <c r="F4039" s="23" t="s">
        <v>193</v>
      </c>
      <c r="G4039" s="23" t="s">
        <v>544</v>
      </c>
      <c r="H4039" s="32" t="s">
        <v>359</v>
      </c>
      <c r="I4039" s="32" t="s">
        <v>536</v>
      </c>
      <c r="J4039" s="135">
        <v>162</v>
      </c>
      <c r="K4039" s="28">
        <v>0.47531000000000001</v>
      </c>
      <c r="L4039" s="28">
        <f t="shared" si="104"/>
        <v>0.72158</v>
      </c>
      <c r="O4039" s="77">
        <v>0.69386000000000003</v>
      </c>
      <c r="BF4039" s="106"/>
    </row>
    <row r="4040" spans="1:58" x14ac:dyDescent="0.25">
      <c r="A4040" t="s">
        <v>17</v>
      </c>
      <c r="B4040" s="25">
        <v>2019</v>
      </c>
      <c r="C4040" s="25" t="s">
        <v>2</v>
      </c>
      <c r="D4040" s="25" t="s">
        <v>61</v>
      </c>
      <c r="E4040" s="25" t="s">
        <v>192</v>
      </c>
      <c r="F4040" s="23" t="s">
        <v>193</v>
      </c>
      <c r="G4040" s="23" t="s">
        <v>544</v>
      </c>
      <c r="H4040" s="32" t="s">
        <v>359</v>
      </c>
      <c r="I4040" s="32" t="s">
        <v>536</v>
      </c>
      <c r="J4040" s="135">
        <v>219</v>
      </c>
      <c r="K4040" s="28">
        <v>0.39726</v>
      </c>
      <c r="L4040" s="28">
        <f t="shared" si="104"/>
        <v>0.58586000000000005</v>
      </c>
      <c r="O4040" s="77">
        <v>0.68513999999999997</v>
      </c>
      <c r="BF4040" s="106"/>
    </row>
    <row r="4041" spans="1:58" x14ac:dyDescent="0.25">
      <c r="A4041" t="s">
        <v>17</v>
      </c>
      <c r="B4041" s="25">
        <v>2019</v>
      </c>
      <c r="C4041" s="25" t="s">
        <v>3</v>
      </c>
      <c r="D4041" s="25" t="s">
        <v>62</v>
      </c>
      <c r="E4041" s="25" t="s">
        <v>192</v>
      </c>
      <c r="F4041" s="23" t="s">
        <v>193</v>
      </c>
      <c r="G4041" s="23" t="s">
        <v>544</v>
      </c>
      <c r="H4041" s="32" t="s">
        <v>359</v>
      </c>
      <c r="I4041" s="32" t="s">
        <v>536</v>
      </c>
      <c r="J4041" s="135">
        <v>226</v>
      </c>
      <c r="K4041" s="28">
        <v>0.37168000000000001</v>
      </c>
      <c r="L4041" s="28">
        <f t="shared" si="104"/>
        <v>0.63048000000000004</v>
      </c>
      <c r="O4041" s="77">
        <v>0.67325000000000002</v>
      </c>
      <c r="BF4041" s="106"/>
    </row>
    <row r="4042" spans="1:58" x14ac:dyDescent="0.25">
      <c r="A4042" t="s">
        <v>17</v>
      </c>
      <c r="B4042" s="25">
        <v>2020</v>
      </c>
      <c r="C4042" s="25" t="s">
        <v>0</v>
      </c>
      <c r="D4042" s="25" t="s">
        <v>63</v>
      </c>
      <c r="E4042" s="25" t="s">
        <v>192</v>
      </c>
      <c r="F4042" s="23" t="s">
        <v>193</v>
      </c>
      <c r="G4042" s="23" t="s">
        <v>544</v>
      </c>
      <c r="H4042" s="32" t="s">
        <v>359</v>
      </c>
      <c r="I4042" s="32" t="s">
        <v>536</v>
      </c>
      <c r="J4042" s="135">
        <v>241</v>
      </c>
      <c r="K4042" s="28">
        <v>0.32364999999999999</v>
      </c>
      <c r="L4042" s="28">
        <f t="shared" si="104"/>
        <v>0.53932999999999998</v>
      </c>
      <c r="O4042" s="77">
        <v>0.68518000000000001</v>
      </c>
      <c r="BF4042" s="106"/>
    </row>
    <row r="4043" spans="1:58" x14ac:dyDescent="0.25">
      <c r="A4043" t="s">
        <v>17</v>
      </c>
      <c r="B4043" s="25">
        <v>2020</v>
      </c>
      <c r="C4043" s="25" t="s">
        <v>1</v>
      </c>
      <c r="D4043" s="25" t="s">
        <v>64</v>
      </c>
      <c r="E4043" s="25" t="s">
        <v>192</v>
      </c>
      <c r="F4043" s="23" t="s">
        <v>193</v>
      </c>
      <c r="G4043" s="23" t="s">
        <v>544</v>
      </c>
      <c r="H4043" s="32" t="s">
        <v>359</v>
      </c>
      <c r="I4043" s="32" t="s">
        <v>536</v>
      </c>
      <c r="J4043" s="135">
        <v>78</v>
      </c>
      <c r="K4043" s="28">
        <v>0.34615000000000001</v>
      </c>
      <c r="L4043" s="28">
        <f t="shared" si="104"/>
        <v>0.57237000000000005</v>
      </c>
      <c r="O4043" s="77">
        <v>0.67054000000000002</v>
      </c>
      <c r="BF4043" s="106"/>
    </row>
    <row r="4044" spans="1:58" x14ac:dyDescent="0.25">
      <c r="A4044" t="s">
        <v>17</v>
      </c>
      <c r="B4044" s="25">
        <v>2020</v>
      </c>
      <c r="C4044" s="25" t="s">
        <v>2</v>
      </c>
      <c r="D4044" s="25" t="s">
        <v>65</v>
      </c>
      <c r="E4044" s="25" t="s">
        <v>192</v>
      </c>
      <c r="F4044" s="23" t="s">
        <v>193</v>
      </c>
      <c r="G4044" s="23" t="s">
        <v>544</v>
      </c>
      <c r="H4044" s="32" t="s">
        <v>359</v>
      </c>
      <c r="I4044" s="32" t="s">
        <v>536</v>
      </c>
      <c r="J4044" s="135">
        <v>116</v>
      </c>
      <c r="K4044" s="28">
        <v>0.34483000000000003</v>
      </c>
      <c r="L4044" s="28">
        <f t="shared" si="104"/>
        <v>0.60504000000000002</v>
      </c>
      <c r="O4044" s="77">
        <v>0.68157999999999996</v>
      </c>
      <c r="BF4044" s="106"/>
    </row>
    <row r="4045" spans="1:58" x14ac:dyDescent="0.25">
      <c r="A4045" t="s">
        <v>17</v>
      </c>
      <c r="B4045" s="25">
        <v>2020</v>
      </c>
      <c r="C4045" s="25" t="s">
        <v>3</v>
      </c>
      <c r="D4045" s="25" t="s">
        <v>66</v>
      </c>
      <c r="E4045" s="25" t="s">
        <v>192</v>
      </c>
      <c r="F4045" s="23" t="s">
        <v>193</v>
      </c>
      <c r="G4045" s="23" t="s">
        <v>544</v>
      </c>
      <c r="H4045" s="32" t="s">
        <v>359</v>
      </c>
      <c r="I4045" s="32" t="s">
        <v>536</v>
      </c>
      <c r="J4045" s="135">
        <v>179</v>
      </c>
      <c r="K4045" s="28">
        <v>0.32961000000000001</v>
      </c>
      <c r="L4045" s="28">
        <f t="shared" si="104"/>
        <v>0.60846999999999996</v>
      </c>
      <c r="O4045" s="77">
        <v>0.67688999999999999</v>
      </c>
      <c r="BF4045" s="106"/>
    </row>
    <row r="4046" spans="1:58" x14ac:dyDescent="0.25">
      <c r="A4046" t="s">
        <v>17</v>
      </c>
      <c r="B4046" s="25">
        <v>2021</v>
      </c>
      <c r="C4046" s="25" t="s">
        <v>0</v>
      </c>
      <c r="D4046" s="25" t="s">
        <v>67</v>
      </c>
      <c r="E4046" s="25" t="s">
        <v>192</v>
      </c>
      <c r="F4046" s="23" t="s">
        <v>193</v>
      </c>
      <c r="G4046" s="23" t="s">
        <v>544</v>
      </c>
      <c r="H4046" s="32" t="s">
        <v>359</v>
      </c>
      <c r="I4046" s="32" t="s">
        <v>536</v>
      </c>
      <c r="J4046" s="135">
        <v>165</v>
      </c>
      <c r="K4046" s="28">
        <v>0.29091</v>
      </c>
      <c r="L4046" s="28">
        <f t="shared" si="104"/>
        <v>0.60950000000000004</v>
      </c>
      <c r="O4046" s="77">
        <v>0.72143000000000002</v>
      </c>
      <c r="BF4046" s="106"/>
    </row>
    <row r="4047" spans="1:58" x14ac:dyDescent="0.25">
      <c r="A4047" t="s">
        <v>17</v>
      </c>
      <c r="B4047" s="25">
        <v>2021</v>
      </c>
      <c r="C4047" s="25" t="s">
        <v>1</v>
      </c>
      <c r="D4047" s="25" t="s">
        <v>68</v>
      </c>
      <c r="E4047" s="25" t="s">
        <v>192</v>
      </c>
      <c r="F4047" s="23" t="s">
        <v>193</v>
      </c>
      <c r="G4047" s="23" t="s">
        <v>544</v>
      </c>
      <c r="H4047" s="32" t="s">
        <v>359</v>
      </c>
      <c r="I4047" s="32" t="s">
        <v>536</v>
      </c>
      <c r="J4047" s="135">
        <v>178</v>
      </c>
      <c r="K4047" s="28">
        <v>0.22472</v>
      </c>
      <c r="L4047" s="28">
        <f t="shared" si="104"/>
        <v>0.52186999999999995</v>
      </c>
      <c r="O4047" s="77">
        <v>0.71777999999999997</v>
      </c>
      <c r="BF4047" s="106"/>
    </row>
    <row r="4048" spans="1:58" x14ac:dyDescent="0.25">
      <c r="A4048" t="s">
        <v>17</v>
      </c>
      <c r="B4048" s="25">
        <v>2021</v>
      </c>
      <c r="C4048" s="25" t="s">
        <v>2</v>
      </c>
      <c r="D4048" s="25" t="s">
        <v>69</v>
      </c>
      <c r="E4048" s="25" t="s">
        <v>192</v>
      </c>
      <c r="F4048" s="23" t="s">
        <v>193</v>
      </c>
      <c r="G4048" s="23" t="s">
        <v>544</v>
      </c>
      <c r="H4048" s="32" t="s">
        <v>359</v>
      </c>
      <c r="I4048" s="32" t="s">
        <v>536</v>
      </c>
      <c r="J4048" s="135">
        <v>182</v>
      </c>
      <c r="K4048" s="28">
        <v>0.15384999999999999</v>
      </c>
      <c r="L4048" s="28">
        <f t="shared" si="104"/>
        <v>0.46063999999999999</v>
      </c>
      <c r="O4048" s="77">
        <v>0.72623000000000004</v>
      </c>
      <c r="BF4048" s="106"/>
    </row>
    <row r="4049" spans="1:58" x14ac:dyDescent="0.25">
      <c r="A4049" t="s">
        <v>17</v>
      </c>
      <c r="B4049" s="25">
        <v>2021</v>
      </c>
      <c r="C4049" s="25" t="s">
        <v>3</v>
      </c>
      <c r="D4049" s="25" t="s">
        <v>70</v>
      </c>
      <c r="E4049" s="25" t="s">
        <v>192</v>
      </c>
      <c r="F4049" s="23" t="s">
        <v>193</v>
      </c>
      <c r="G4049" s="23" t="s">
        <v>544</v>
      </c>
      <c r="H4049" s="32" t="s">
        <v>359</v>
      </c>
      <c r="I4049" s="32" t="s">
        <v>536</v>
      </c>
      <c r="J4049" s="135">
        <v>164</v>
      </c>
      <c r="K4049" s="28">
        <v>1.2200000000000001E-2</v>
      </c>
      <c r="L4049" s="28">
        <f t="shared" si="104"/>
        <v>0.36176999999999998</v>
      </c>
      <c r="O4049" s="77">
        <v>0.70416999999999996</v>
      </c>
      <c r="BF4049" s="106"/>
    </row>
    <row r="4050" spans="1:58" x14ac:dyDescent="0.25">
      <c r="A4050" t="s">
        <v>17</v>
      </c>
      <c r="B4050" s="25">
        <v>2022</v>
      </c>
      <c r="C4050" s="25" t="s">
        <v>0</v>
      </c>
      <c r="D4050" s="25" t="s">
        <v>71</v>
      </c>
      <c r="E4050" s="25" t="s">
        <v>192</v>
      </c>
      <c r="F4050" s="23" t="s">
        <v>193</v>
      </c>
      <c r="G4050" s="23" t="s">
        <v>544</v>
      </c>
      <c r="H4050" s="32" t="s">
        <v>359</v>
      </c>
      <c r="I4050" s="32" t="s">
        <v>536</v>
      </c>
      <c r="J4050" s="135">
        <v>113</v>
      </c>
      <c r="K4050" s="28">
        <v>0</v>
      </c>
      <c r="L4050" s="28">
        <f t="shared" si="104"/>
        <v>0.45693</v>
      </c>
      <c r="O4050" s="77">
        <v>0.71772000000000002</v>
      </c>
      <c r="BF4050" s="106"/>
    </row>
    <row r="4051" spans="1:58" x14ac:dyDescent="0.25">
      <c r="A4051" t="s">
        <v>17</v>
      </c>
      <c r="B4051" s="25">
        <v>2022</v>
      </c>
      <c r="C4051" s="25" t="s">
        <v>1</v>
      </c>
      <c r="D4051" s="25" t="s">
        <v>72</v>
      </c>
      <c r="E4051" s="25" t="s">
        <v>192</v>
      </c>
      <c r="F4051" s="23" t="s">
        <v>193</v>
      </c>
      <c r="G4051" s="23" t="s">
        <v>544</v>
      </c>
      <c r="H4051" s="32" t="s">
        <v>359</v>
      </c>
      <c r="I4051" s="32" t="s">
        <v>536</v>
      </c>
      <c r="J4051" s="135">
        <v>121</v>
      </c>
      <c r="K4051" s="28">
        <v>0</v>
      </c>
      <c r="L4051" s="28">
        <f t="shared" si="104"/>
        <v>0.44642999999999999</v>
      </c>
      <c r="O4051" s="77">
        <v>0.71509999999999996</v>
      </c>
      <c r="BF4051" s="106"/>
    </row>
    <row r="4052" spans="1:58" x14ac:dyDescent="0.25">
      <c r="A4052" t="s">
        <v>17</v>
      </c>
      <c r="B4052" s="25">
        <v>2022</v>
      </c>
      <c r="C4052" s="25" t="s">
        <v>2</v>
      </c>
      <c r="D4052" s="25" t="s">
        <v>73</v>
      </c>
      <c r="E4052" s="25" t="s">
        <v>192</v>
      </c>
      <c r="F4052" s="23" t="s">
        <v>193</v>
      </c>
      <c r="G4052" s="23" t="s">
        <v>544</v>
      </c>
      <c r="H4052" s="32" t="s">
        <v>359</v>
      </c>
      <c r="I4052" s="32" t="s">
        <v>536</v>
      </c>
      <c r="J4052" s="135">
        <v>110</v>
      </c>
      <c r="K4052" s="28">
        <v>2.7269999999999999E-2</v>
      </c>
      <c r="L4052" s="28">
        <f t="shared" si="104"/>
        <v>0.50349999999999995</v>
      </c>
      <c r="O4052" s="77">
        <v>0.71452000000000004</v>
      </c>
      <c r="BF4052" s="106"/>
    </row>
    <row r="4053" spans="1:58" x14ac:dyDescent="0.25">
      <c r="A4053" t="s">
        <v>17</v>
      </c>
      <c r="B4053" s="25">
        <v>2022</v>
      </c>
      <c r="C4053" s="25" t="s">
        <v>3</v>
      </c>
      <c r="D4053" s="25" t="s">
        <v>493</v>
      </c>
      <c r="E4053" s="25" t="s">
        <v>192</v>
      </c>
      <c r="F4053" s="23" t="s">
        <v>193</v>
      </c>
      <c r="G4053" s="23" t="s">
        <v>544</v>
      </c>
      <c r="H4053" s="32" t="s">
        <v>359</v>
      </c>
      <c r="I4053" s="32" t="s">
        <v>536</v>
      </c>
      <c r="J4053" s="135">
        <v>79</v>
      </c>
      <c r="K4053" s="28">
        <v>0</v>
      </c>
      <c r="L4053" s="28">
        <f t="shared" si="104"/>
        <v>0.49091000000000001</v>
      </c>
      <c r="O4053" s="77">
        <v>0.68925999999999998</v>
      </c>
      <c r="BF4053" s="106"/>
    </row>
    <row r="4054" spans="1:58" x14ac:dyDescent="0.25">
      <c r="A4054" t="s">
        <v>17</v>
      </c>
      <c r="B4054" s="25">
        <v>2023</v>
      </c>
      <c r="C4054" s="25" t="s">
        <v>0</v>
      </c>
      <c r="D4054" s="25" t="s">
        <v>537</v>
      </c>
      <c r="E4054" s="25" t="s">
        <v>192</v>
      </c>
      <c r="F4054" s="23" t="s">
        <v>193</v>
      </c>
      <c r="G4054" s="23" t="s">
        <v>544</v>
      </c>
      <c r="H4054" s="32" t="s">
        <v>359</v>
      </c>
      <c r="I4054" s="32" t="s">
        <v>536</v>
      </c>
      <c r="J4054" s="135">
        <v>100</v>
      </c>
      <c r="K4054" s="28">
        <v>0.01</v>
      </c>
      <c r="L4054" s="28">
        <f t="shared" si="104"/>
        <v>0.46538000000000002</v>
      </c>
      <c r="O4054" s="77">
        <v>0.66224000000000005</v>
      </c>
      <c r="BF4054" s="106"/>
    </row>
    <row r="4055" spans="1:58" x14ac:dyDescent="0.25">
      <c r="A4055" t="s">
        <v>17</v>
      </c>
      <c r="B4055" s="25">
        <v>2018</v>
      </c>
      <c r="C4055" s="25" t="s">
        <v>0</v>
      </c>
      <c r="D4055" s="25" t="s">
        <v>54</v>
      </c>
      <c r="E4055" s="25" t="s">
        <v>194</v>
      </c>
      <c r="F4055" s="23" t="s">
        <v>195</v>
      </c>
      <c r="G4055" s="23" t="s">
        <v>550</v>
      </c>
      <c r="H4055" s="32" t="s">
        <v>352</v>
      </c>
      <c r="I4055" s="32" t="s">
        <v>536</v>
      </c>
      <c r="J4055" s="135">
        <v>93</v>
      </c>
      <c r="K4055" s="28">
        <v>0.87097000000000002</v>
      </c>
      <c r="L4055" s="28">
        <f t="shared" si="104"/>
        <v>0.81481000000000003</v>
      </c>
      <c r="O4055" s="77">
        <v>0.64649000000000001</v>
      </c>
      <c r="BF4055" s="106"/>
    </row>
    <row r="4056" spans="1:58" x14ac:dyDescent="0.25">
      <c r="A4056" t="s">
        <v>17</v>
      </c>
      <c r="B4056" s="25">
        <v>2018</v>
      </c>
      <c r="C4056" s="25" t="s">
        <v>1</v>
      </c>
      <c r="D4056" s="25" t="s">
        <v>56</v>
      </c>
      <c r="E4056" s="25" t="s">
        <v>194</v>
      </c>
      <c r="F4056" s="23" t="s">
        <v>195</v>
      </c>
      <c r="G4056" s="23" t="s">
        <v>550</v>
      </c>
      <c r="H4056" s="32" t="s">
        <v>352</v>
      </c>
      <c r="I4056" s="32" t="s">
        <v>536</v>
      </c>
      <c r="J4056" s="135">
        <v>76</v>
      </c>
      <c r="K4056" s="28">
        <v>0.78947000000000001</v>
      </c>
      <c r="L4056" s="28">
        <f t="shared" si="104"/>
        <v>0.68171000000000004</v>
      </c>
      <c r="O4056" s="77">
        <v>0.66595000000000004</v>
      </c>
      <c r="BF4056" s="106"/>
    </row>
    <row r="4057" spans="1:58" x14ac:dyDescent="0.25">
      <c r="A4057" t="s">
        <v>17</v>
      </c>
      <c r="B4057" s="25">
        <v>2018</v>
      </c>
      <c r="C4057" s="25" t="s">
        <v>2</v>
      </c>
      <c r="D4057" s="25" t="s">
        <v>57</v>
      </c>
      <c r="E4057" s="25" t="s">
        <v>194</v>
      </c>
      <c r="F4057" s="23" t="s">
        <v>195</v>
      </c>
      <c r="G4057" s="23" t="s">
        <v>550</v>
      </c>
      <c r="H4057" s="32" t="s">
        <v>352</v>
      </c>
      <c r="I4057" s="32" t="s">
        <v>536</v>
      </c>
      <c r="J4057" s="135">
        <v>119</v>
      </c>
      <c r="K4057" s="28">
        <v>0.81513000000000002</v>
      </c>
      <c r="L4057" s="28">
        <f t="shared" si="104"/>
        <v>0.59389000000000003</v>
      </c>
      <c r="O4057" s="77">
        <v>0.65563000000000005</v>
      </c>
      <c r="BF4057" s="106"/>
    </row>
    <row r="4058" spans="1:58" x14ac:dyDescent="0.25">
      <c r="A4058" t="s">
        <v>17</v>
      </c>
      <c r="B4058" s="25">
        <v>2018</v>
      </c>
      <c r="C4058" s="25" t="s">
        <v>3</v>
      </c>
      <c r="D4058" s="25" t="s">
        <v>58</v>
      </c>
      <c r="E4058" s="25" t="s">
        <v>194</v>
      </c>
      <c r="F4058" s="23" t="s">
        <v>195</v>
      </c>
      <c r="G4058" s="23" t="s">
        <v>550</v>
      </c>
      <c r="H4058" s="32" t="s">
        <v>352</v>
      </c>
      <c r="I4058" s="32" t="s">
        <v>536</v>
      </c>
      <c r="J4058" s="135">
        <v>107</v>
      </c>
      <c r="K4058" s="28">
        <v>0.84111999999999998</v>
      </c>
      <c r="L4058" s="28">
        <f t="shared" si="104"/>
        <v>0.64944000000000002</v>
      </c>
      <c r="O4058" s="77">
        <v>0.64424999999999999</v>
      </c>
      <c r="BF4058" s="106"/>
    </row>
    <row r="4059" spans="1:58" x14ac:dyDescent="0.25">
      <c r="A4059" t="s">
        <v>17</v>
      </c>
      <c r="B4059" s="25">
        <v>2019</v>
      </c>
      <c r="C4059" s="25" t="s">
        <v>0</v>
      </c>
      <c r="D4059" s="25" t="s">
        <v>59</v>
      </c>
      <c r="E4059" s="25" t="s">
        <v>194</v>
      </c>
      <c r="F4059" s="23" t="s">
        <v>195</v>
      </c>
      <c r="G4059" s="23" t="s">
        <v>550</v>
      </c>
      <c r="H4059" s="32" t="s">
        <v>352</v>
      </c>
      <c r="I4059" s="32" t="s">
        <v>536</v>
      </c>
      <c r="J4059" s="135">
        <v>77</v>
      </c>
      <c r="K4059" s="28">
        <v>0.72726999999999997</v>
      </c>
      <c r="L4059" s="28">
        <f t="shared" si="104"/>
        <v>0.72304000000000002</v>
      </c>
      <c r="O4059" s="77">
        <v>0.67745999999999995</v>
      </c>
      <c r="BF4059" s="106"/>
    </row>
    <row r="4060" spans="1:58" x14ac:dyDescent="0.25">
      <c r="A4060" t="s">
        <v>17</v>
      </c>
      <c r="B4060" s="25">
        <v>2019</v>
      </c>
      <c r="C4060" s="25" t="s">
        <v>1</v>
      </c>
      <c r="D4060" s="25" t="s">
        <v>60</v>
      </c>
      <c r="E4060" s="25" t="s">
        <v>194</v>
      </c>
      <c r="F4060" s="23" t="s">
        <v>195</v>
      </c>
      <c r="G4060" s="23" t="s">
        <v>550</v>
      </c>
      <c r="H4060" s="32" t="s">
        <v>352</v>
      </c>
      <c r="I4060" s="32" t="s">
        <v>536</v>
      </c>
      <c r="J4060" s="135">
        <v>82</v>
      </c>
      <c r="K4060" s="28">
        <v>0.80488000000000004</v>
      </c>
      <c r="L4060" s="28">
        <f t="shared" si="104"/>
        <v>0.66440999999999995</v>
      </c>
      <c r="O4060" s="77">
        <v>0.69386000000000003</v>
      </c>
      <c r="BF4060" s="106"/>
    </row>
    <row r="4061" spans="1:58" x14ac:dyDescent="0.25">
      <c r="A4061" t="s">
        <v>17</v>
      </c>
      <c r="B4061" s="25">
        <v>2019</v>
      </c>
      <c r="C4061" s="25" t="s">
        <v>2</v>
      </c>
      <c r="D4061" s="25" t="s">
        <v>61</v>
      </c>
      <c r="E4061" s="25" t="s">
        <v>194</v>
      </c>
      <c r="F4061" s="23" t="s">
        <v>195</v>
      </c>
      <c r="G4061" s="23" t="s">
        <v>550</v>
      </c>
      <c r="H4061" s="32" t="s">
        <v>352</v>
      </c>
      <c r="I4061" s="32" t="s">
        <v>536</v>
      </c>
      <c r="J4061" s="135">
        <v>76</v>
      </c>
      <c r="K4061" s="28">
        <v>0.81579000000000002</v>
      </c>
      <c r="L4061" s="28">
        <f t="shared" si="104"/>
        <v>0.70130000000000003</v>
      </c>
      <c r="O4061" s="77">
        <v>0.68513999999999997</v>
      </c>
      <c r="BF4061" s="106"/>
    </row>
    <row r="4062" spans="1:58" x14ac:dyDescent="0.25">
      <c r="A4062" t="s">
        <v>17</v>
      </c>
      <c r="B4062" s="25">
        <v>2019</v>
      </c>
      <c r="C4062" s="25" t="s">
        <v>3</v>
      </c>
      <c r="D4062" s="25" t="s">
        <v>62</v>
      </c>
      <c r="E4062" s="25" t="s">
        <v>194</v>
      </c>
      <c r="F4062" s="23" t="s">
        <v>195</v>
      </c>
      <c r="G4062" s="23" t="s">
        <v>550</v>
      </c>
      <c r="H4062" s="32" t="s">
        <v>352</v>
      </c>
      <c r="I4062" s="32" t="s">
        <v>536</v>
      </c>
      <c r="J4062" s="135">
        <v>92</v>
      </c>
      <c r="K4062" s="28">
        <v>0.82608999999999999</v>
      </c>
      <c r="L4062" s="28">
        <f t="shared" si="104"/>
        <v>0.86265999999999998</v>
      </c>
      <c r="O4062" s="77">
        <v>0.67325000000000002</v>
      </c>
      <c r="BF4062" s="106"/>
    </row>
    <row r="4063" spans="1:58" x14ac:dyDescent="0.25">
      <c r="A4063" t="s">
        <v>17</v>
      </c>
      <c r="B4063" s="25">
        <v>2020</v>
      </c>
      <c r="C4063" s="25" t="s">
        <v>0</v>
      </c>
      <c r="D4063" s="25" t="s">
        <v>63</v>
      </c>
      <c r="E4063" s="25" t="s">
        <v>194</v>
      </c>
      <c r="F4063" s="23" t="s">
        <v>195</v>
      </c>
      <c r="G4063" s="23" t="s">
        <v>550</v>
      </c>
      <c r="H4063" s="32" t="s">
        <v>352</v>
      </c>
      <c r="I4063" s="32" t="s">
        <v>536</v>
      </c>
      <c r="J4063" s="135">
        <v>68</v>
      </c>
      <c r="K4063" s="28">
        <v>0.60294000000000003</v>
      </c>
      <c r="L4063" s="28">
        <f t="shared" si="104"/>
        <v>0.79749999999999999</v>
      </c>
      <c r="O4063" s="77">
        <v>0.68518000000000001</v>
      </c>
      <c r="BF4063" s="106"/>
    </row>
    <row r="4064" spans="1:58" x14ac:dyDescent="0.25">
      <c r="A4064" t="s">
        <v>17</v>
      </c>
      <c r="B4064" s="25">
        <v>2020</v>
      </c>
      <c r="C4064" s="25" t="s">
        <v>1</v>
      </c>
      <c r="D4064" s="25" t="s">
        <v>64</v>
      </c>
      <c r="E4064" s="25" t="s">
        <v>194</v>
      </c>
      <c r="F4064" s="23" t="s">
        <v>195</v>
      </c>
      <c r="G4064" s="23" t="s">
        <v>550</v>
      </c>
      <c r="H4064" s="32" t="s">
        <v>352</v>
      </c>
      <c r="I4064" s="32" t="s">
        <v>536</v>
      </c>
      <c r="J4064" s="135">
        <v>48</v>
      </c>
      <c r="K4064" s="28">
        <v>0.33333000000000002</v>
      </c>
      <c r="L4064" s="28">
        <f t="shared" si="104"/>
        <v>0.71587000000000001</v>
      </c>
      <c r="O4064" s="77">
        <v>0.67054000000000002</v>
      </c>
      <c r="BF4064" s="106"/>
    </row>
    <row r="4065" spans="1:58" x14ac:dyDescent="0.25">
      <c r="A4065" t="s">
        <v>17</v>
      </c>
      <c r="B4065" s="25">
        <v>2020</v>
      </c>
      <c r="C4065" s="25" t="s">
        <v>2</v>
      </c>
      <c r="D4065" s="25" t="s">
        <v>65</v>
      </c>
      <c r="E4065" s="25" t="s">
        <v>194</v>
      </c>
      <c r="F4065" s="23" t="s">
        <v>195</v>
      </c>
      <c r="G4065" s="23" t="s">
        <v>550</v>
      </c>
      <c r="H4065" s="32" t="s">
        <v>352</v>
      </c>
      <c r="I4065" s="32" t="s">
        <v>536</v>
      </c>
      <c r="J4065" s="135">
        <v>67</v>
      </c>
      <c r="K4065" s="28">
        <v>0.43284</v>
      </c>
      <c r="L4065" s="28">
        <f t="shared" si="104"/>
        <v>0.73314999999999997</v>
      </c>
      <c r="O4065" s="77">
        <v>0.68157999999999996</v>
      </c>
      <c r="BF4065" s="106"/>
    </row>
    <row r="4066" spans="1:58" x14ac:dyDescent="0.25">
      <c r="A4066" t="s">
        <v>17</v>
      </c>
      <c r="B4066" s="25">
        <v>2020</v>
      </c>
      <c r="C4066" s="25" t="s">
        <v>3</v>
      </c>
      <c r="D4066" s="25" t="s">
        <v>66</v>
      </c>
      <c r="E4066" s="25" t="s">
        <v>194</v>
      </c>
      <c r="F4066" s="23" t="s">
        <v>195</v>
      </c>
      <c r="G4066" s="23" t="s">
        <v>550</v>
      </c>
      <c r="H4066" s="32" t="s">
        <v>352</v>
      </c>
      <c r="I4066" s="32" t="s">
        <v>536</v>
      </c>
      <c r="J4066" s="135">
        <v>64</v>
      </c>
      <c r="K4066" s="28">
        <v>0.35937999999999998</v>
      </c>
      <c r="L4066" s="28">
        <f t="shared" si="104"/>
        <v>0.66071000000000002</v>
      </c>
      <c r="O4066" s="77">
        <v>0.67688999999999999</v>
      </c>
      <c r="BF4066" s="106"/>
    </row>
    <row r="4067" spans="1:58" x14ac:dyDescent="0.25">
      <c r="A4067" t="s">
        <v>17</v>
      </c>
      <c r="B4067" s="25">
        <v>2021</v>
      </c>
      <c r="C4067" s="25" t="s">
        <v>0</v>
      </c>
      <c r="D4067" s="25" t="s">
        <v>67</v>
      </c>
      <c r="E4067" s="25" t="s">
        <v>194</v>
      </c>
      <c r="F4067" s="23" t="s">
        <v>195</v>
      </c>
      <c r="G4067" s="23" t="s">
        <v>550</v>
      </c>
      <c r="H4067" s="32" t="s">
        <v>352</v>
      </c>
      <c r="I4067" s="32" t="s">
        <v>536</v>
      </c>
      <c r="J4067" s="135">
        <v>78</v>
      </c>
      <c r="K4067" s="28">
        <v>0.55127999999999999</v>
      </c>
      <c r="L4067" s="28">
        <f t="shared" si="104"/>
        <v>0.74760000000000004</v>
      </c>
      <c r="O4067" s="77">
        <v>0.72143000000000002</v>
      </c>
      <c r="BF4067" s="106"/>
    </row>
    <row r="4068" spans="1:58" x14ac:dyDescent="0.25">
      <c r="A4068" t="s">
        <v>17</v>
      </c>
      <c r="B4068" s="25">
        <v>2021</v>
      </c>
      <c r="C4068" s="25" t="s">
        <v>1</v>
      </c>
      <c r="D4068" s="25" t="s">
        <v>68</v>
      </c>
      <c r="E4068" s="25" t="s">
        <v>194</v>
      </c>
      <c r="F4068" s="23" t="s">
        <v>195</v>
      </c>
      <c r="G4068" s="23" t="s">
        <v>550</v>
      </c>
      <c r="H4068" s="32" t="s">
        <v>352</v>
      </c>
      <c r="I4068" s="32" t="s">
        <v>536</v>
      </c>
      <c r="J4068" s="135">
        <v>102</v>
      </c>
      <c r="K4068" s="28">
        <v>0.66666999999999998</v>
      </c>
      <c r="L4068" s="28">
        <f t="shared" si="104"/>
        <v>0.75599000000000005</v>
      </c>
      <c r="O4068" s="77">
        <v>0.71777999999999997</v>
      </c>
      <c r="BF4068" s="106"/>
    </row>
    <row r="4069" spans="1:58" x14ac:dyDescent="0.25">
      <c r="A4069" t="s">
        <v>17</v>
      </c>
      <c r="B4069" s="25">
        <v>2021</v>
      </c>
      <c r="C4069" s="25" t="s">
        <v>2</v>
      </c>
      <c r="D4069" s="25" t="s">
        <v>69</v>
      </c>
      <c r="E4069" s="25" t="s">
        <v>194</v>
      </c>
      <c r="F4069" s="23" t="s">
        <v>195</v>
      </c>
      <c r="G4069" s="23" t="s">
        <v>550</v>
      </c>
      <c r="H4069" s="32" t="s">
        <v>352</v>
      </c>
      <c r="I4069" s="32" t="s">
        <v>536</v>
      </c>
      <c r="J4069" s="135">
        <v>112</v>
      </c>
      <c r="K4069" s="28">
        <v>0.66964000000000001</v>
      </c>
      <c r="L4069" s="28">
        <f t="shared" si="104"/>
        <v>0.70664000000000005</v>
      </c>
      <c r="O4069" s="77">
        <v>0.72623000000000004</v>
      </c>
      <c r="BF4069" s="106"/>
    </row>
    <row r="4070" spans="1:58" x14ac:dyDescent="0.25">
      <c r="A4070" t="s">
        <v>17</v>
      </c>
      <c r="B4070" s="25">
        <v>2021</v>
      </c>
      <c r="C4070" s="25" t="s">
        <v>3</v>
      </c>
      <c r="D4070" s="25" t="s">
        <v>70</v>
      </c>
      <c r="E4070" s="25" t="s">
        <v>194</v>
      </c>
      <c r="F4070" s="23" t="s">
        <v>195</v>
      </c>
      <c r="G4070" s="23" t="s">
        <v>550</v>
      </c>
      <c r="H4070" s="32" t="s">
        <v>352</v>
      </c>
      <c r="I4070" s="32" t="s">
        <v>536</v>
      </c>
      <c r="J4070" s="135">
        <v>109</v>
      </c>
      <c r="K4070" s="28">
        <v>0.45872000000000002</v>
      </c>
      <c r="L4070" s="28">
        <f t="shared" si="104"/>
        <v>0.56923000000000001</v>
      </c>
      <c r="O4070" s="77">
        <v>0.70416999999999996</v>
      </c>
      <c r="BF4070" s="106"/>
    </row>
    <row r="4071" spans="1:58" x14ac:dyDescent="0.25">
      <c r="A4071" t="s">
        <v>17</v>
      </c>
      <c r="B4071" s="25">
        <v>2022</v>
      </c>
      <c r="C4071" s="25" t="s">
        <v>0</v>
      </c>
      <c r="D4071" s="25" t="s">
        <v>71</v>
      </c>
      <c r="E4071" s="25" t="s">
        <v>194</v>
      </c>
      <c r="F4071" s="23" t="s">
        <v>195</v>
      </c>
      <c r="G4071" s="23" t="s">
        <v>550</v>
      </c>
      <c r="H4071" s="32" t="s">
        <v>352</v>
      </c>
      <c r="I4071" s="32" t="s">
        <v>536</v>
      </c>
      <c r="J4071" s="135">
        <v>96</v>
      </c>
      <c r="K4071" s="28">
        <v>0.70833000000000002</v>
      </c>
      <c r="L4071" s="28">
        <f t="shared" si="104"/>
        <v>0.77705999999999997</v>
      </c>
      <c r="O4071" s="77">
        <v>0.71772000000000002</v>
      </c>
      <c r="BF4071" s="106"/>
    </row>
    <row r="4072" spans="1:58" x14ac:dyDescent="0.25">
      <c r="A4072" t="s">
        <v>17</v>
      </c>
      <c r="B4072" s="25">
        <v>2022</v>
      </c>
      <c r="C4072" s="25" t="s">
        <v>1</v>
      </c>
      <c r="D4072" s="25" t="s">
        <v>72</v>
      </c>
      <c r="E4072" s="25" t="s">
        <v>194</v>
      </c>
      <c r="F4072" s="23" t="s">
        <v>195</v>
      </c>
      <c r="G4072" s="23" t="s">
        <v>550</v>
      </c>
      <c r="H4072" s="32" t="s">
        <v>352</v>
      </c>
      <c r="I4072" s="32" t="s">
        <v>536</v>
      </c>
      <c r="J4072" s="135">
        <v>86</v>
      </c>
      <c r="K4072" s="28">
        <v>0.65115999999999996</v>
      </c>
      <c r="L4072" s="28">
        <f t="shared" si="104"/>
        <v>0.71226999999999996</v>
      </c>
      <c r="O4072" s="77">
        <v>0.71509999999999996</v>
      </c>
      <c r="BF4072" s="106"/>
    </row>
    <row r="4073" spans="1:58" x14ac:dyDescent="0.25">
      <c r="A4073" t="s">
        <v>17</v>
      </c>
      <c r="B4073" s="25">
        <v>2022</v>
      </c>
      <c r="C4073" s="25" t="s">
        <v>2</v>
      </c>
      <c r="D4073" s="25" t="s">
        <v>73</v>
      </c>
      <c r="E4073" s="25" t="s">
        <v>194</v>
      </c>
      <c r="F4073" s="23" t="s">
        <v>195</v>
      </c>
      <c r="G4073" s="23" t="s">
        <v>550</v>
      </c>
      <c r="H4073" s="32" t="s">
        <v>352</v>
      </c>
      <c r="I4073" s="32" t="s">
        <v>536</v>
      </c>
      <c r="J4073" s="135">
        <v>93</v>
      </c>
      <c r="K4073" s="28">
        <v>0.76344000000000001</v>
      </c>
      <c r="L4073" s="28">
        <f t="shared" si="104"/>
        <v>0.76134000000000002</v>
      </c>
      <c r="O4073" s="77">
        <v>0.71452000000000004</v>
      </c>
      <c r="BF4073" s="106"/>
    </row>
    <row r="4074" spans="1:58" x14ac:dyDescent="0.25">
      <c r="A4074" t="s">
        <v>17</v>
      </c>
      <c r="B4074" s="25">
        <v>2022</v>
      </c>
      <c r="C4074" s="25" t="s">
        <v>3</v>
      </c>
      <c r="D4074" s="25" t="s">
        <v>493</v>
      </c>
      <c r="E4074" s="25" t="s">
        <v>194</v>
      </c>
      <c r="F4074" s="23" t="s">
        <v>195</v>
      </c>
      <c r="G4074" s="23" t="s">
        <v>550</v>
      </c>
      <c r="H4074" s="32" t="s">
        <v>352</v>
      </c>
      <c r="I4074" s="32" t="s">
        <v>536</v>
      </c>
      <c r="J4074" s="135">
        <v>86</v>
      </c>
      <c r="K4074" s="28">
        <v>0.80232999999999999</v>
      </c>
      <c r="L4074" s="28">
        <f t="shared" si="104"/>
        <v>0.75551000000000001</v>
      </c>
      <c r="O4074" s="77">
        <v>0.68925999999999998</v>
      </c>
      <c r="BF4074" s="106"/>
    </row>
    <row r="4075" spans="1:58" x14ac:dyDescent="0.25">
      <c r="A4075" t="s">
        <v>17</v>
      </c>
      <c r="B4075" s="25">
        <v>2023</v>
      </c>
      <c r="C4075" s="25" t="s">
        <v>0</v>
      </c>
      <c r="D4075" s="25" t="s">
        <v>537</v>
      </c>
      <c r="E4075" s="25" t="s">
        <v>194</v>
      </c>
      <c r="F4075" s="23" t="s">
        <v>195</v>
      </c>
      <c r="G4075" s="23" t="s">
        <v>550</v>
      </c>
      <c r="H4075" s="32" t="s">
        <v>352</v>
      </c>
      <c r="I4075" s="32" t="s">
        <v>536</v>
      </c>
      <c r="J4075" s="135">
        <v>73</v>
      </c>
      <c r="K4075" s="28">
        <v>0.73973</v>
      </c>
      <c r="L4075" s="28">
        <f t="shared" si="104"/>
        <v>0.70021</v>
      </c>
      <c r="O4075" s="77">
        <v>0.66224000000000005</v>
      </c>
      <c r="BF4075" s="106"/>
    </row>
    <row r="4076" spans="1:58" x14ac:dyDescent="0.25">
      <c r="A4076" t="s">
        <v>17</v>
      </c>
      <c r="B4076" s="25">
        <v>2018</v>
      </c>
      <c r="C4076" s="25" t="s">
        <v>0</v>
      </c>
      <c r="D4076" s="25" t="s">
        <v>54</v>
      </c>
      <c r="E4076" s="25" t="s">
        <v>196</v>
      </c>
      <c r="F4076" s="23" t="s">
        <v>197</v>
      </c>
      <c r="G4076" s="23" t="s">
        <v>548</v>
      </c>
      <c r="H4076" s="32" t="s">
        <v>361</v>
      </c>
      <c r="I4076" s="32" t="s">
        <v>536</v>
      </c>
      <c r="J4076" s="135">
        <v>64</v>
      </c>
      <c r="K4076" s="28">
        <v>0.8125</v>
      </c>
      <c r="L4076" s="28">
        <f t="shared" si="104"/>
        <v>0.81784000000000001</v>
      </c>
      <c r="O4076" s="77">
        <v>0.64649000000000001</v>
      </c>
      <c r="BF4076" s="106"/>
    </row>
    <row r="4077" spans="1:58" x14ac:dyDescent="0.25">
      <c r="A4077" t="s">
        <v>17</v>
      </c>
      <c r="B4077" s="25">
        <v>2018</v>
      </c>
      <c r="C4077" s="25" t="s">
        <v>1</v>
      </c>
      <c r="D4077" s="25" t="s">
        <v>56</v>
      </c>
      <c r="E4077" s="25" t="s">
        <v>196</v>
      </c>
      <c r="F4077" s="23" t="s">
        <v>197</v>
      </c>
      <c r="G4077" s="23" t="s">
        <v>548</v>
      </c>
      <c r="H4077" s="32" t="s">
        <v>361</v>
      </c>
      <c r="I4077" s="32" t="s">
        <v>536</v>
      </c>
      <c r="J4077" s="135">
        <v>78</v>
      </c>
      <c r="K4077" s="28">
        <v>0.89744000000000002</v>
      </c>
      <c r="L4077" s="28">
        <f t="shared" si="104"/>
        <v>0.77205000000000001</v>
      </c>
      <c r="O4077" s="77">
        <v>0.66595000000000004</v>
      </c>
      <c r="BF4077" s="106"/>
    </row>
    <row r="4078" spans="1:58" x14ac:dyDescent="0.25">
      <c r="A4078" t="s">
        <v>17</v>
      </c>
      <c r="B4078" s="25">
        <v>2018</v>
      </c>
      <c r="C4078" s="25" t="s">
        <v>2</v>
      </c>
      <c r="D4078" s="25" t="s">
        <v>57</v>
      </c>
      <c r="E4078" s="25" t="s">
        <v>196</v>
      </c>
      <c r="F4078" s="23" t="s">
        <v>197</v>
      </c>
      <c r="G4078" s="23" t="s">
        <v>548</v>
      </c>
      <c r="H4078" s="32" t="s">
        <v>361</v>
      </c>
      <c r="I4078" s="32" t="s">
        <v>536</v>
      </c>
      <c r="J4078" s="135">
        <v>80</v>
      </c>
      <c r="K4078" s="28">
        <v>0.875</v>
      </c>
      <c r="L4078" s="28">
        <f t="shared" si="104"/>
        <v>0.79268000000000005</v>
      </c>
      <c r="O4078" s="77">
        <v>0.65563000000000005</v>
      </c>
      <c r="BF4078" s="106"/>
    </row>
    <row r="4079" spans="1:58" x14ac:dyDescent="0.25">
      <c r="A4079" t="s">
        <v>17</v>
      </c>
      <c r="B4079" s="25">
        <v>2018</v>
      </c>
      <c r="C4079" s="25" t="s">
        <v>3</v>
      </c>
      <c r="D4079" s="25" t="s">
        <v>58</v>
      </c>
      <c r="E4079" s="25" t="s">
        <v>196</v>
      </c>
      <c r="F4079" s="23" t="s">
        <v>197</v>
      </c>
      <c r="G4079" s="23" t="s">
        <v>548</v>
      </c>
      <c r="H4079" s="32" t="s">
        <v>361</v>
      </c>
      <c r="I4079" s="32" t="s">
        <v>536</v>
      </c>
      <c r="J4079" s="135">
        <v>73</v>
      </c>
      <c r="K4079" s="28">
        <v>0.84931999999999996</v>
      </c>
      <c r="L4079" s="28">
        <f t="shared" si="104"/>
        <v>0.76368999999999998</v>
      </c>
      <c r="O4079" s="77">
        <v>0.64424999999999999</v>
      </c>
      <c r="BF4079" s="106"/>
    </row>
    <row r="4080" spans="1:58" x14ac:dyDescent="0.25">
      <c r="A4080" t="s">
        <v>17</v>
      </c>
      <c r="B4080" s="25">
        <v>2019</v>
      </c>
      <c r="C4080" s="25" t="s">
        <v>0</v>
      </c>
      <c r="D4080" s="25" t="s">
        <v>59</v>
      </c>
      <c r="E4080" s="25" t="s">
        <v>196</v>
      </c>
      <c r="F4080" s="23" t="s">
        <v>197</v>
      </c>
      <c r="G4080" s="23" t="s">
        <v>548</v>
      </c>
      <c r="H4080" s="32" t="s">
        <v>361</v>
      </c>
      <c r="I4080" s="32" t="s">
        <v>536</v>
      </c>
      <c r="J4080" s="135">
        <v>75</v>
      </c>
      <c r="K4080" s="28">
        <v>0.86667000000000005</v>
      </c>
      <c r="L4080" s="28">
        <f t="shared" si="104"/>
        <v>0.79601999999999995</v>
      </c>
      <c r="O4080" s="77">
        <v>0.67745999999999995</v>
      </c>
      <c r="BF4080" s="106"/>
    </row>
    <row r="4081" spans="1:58" x14ac:dyDescent="0.25">
      <c r="A4081" t="s">
        <v>17</v>
      </c>
      <c r="B4081" s="25">
        <v>2019</v>
      </c>
      <c r="C4081" s="25" t="s">
        <v>1</v>
      </c>
      <c r="D4081" s="25" t="s">
        <v>60</v>
      </c>
      <c r="E4081" s="25" t="s">
        <v>196</v>
      </c>
      <c r="F4081" s="23" t="s">
        <v>197</v>
      </c>
      <c r="G4081" s="23" t="s">
        <v>548</v>
      </c>
      <c r="H4081" s="32" t="s">
        <v>361</v>
      </c>
      <c r="I4081" s="32" t="s">
        <v>536</v>
      </c>
      <c r="J4081" s="135">
        <v>55</v>
      </c>
      <c r="K4081" s="28">
        <v>0.81818000000000002</v>
      </c>
      <c r="L4081" s="28">
        <f t="shared" si="104"/>
        <v>0.79037000000000002</v>
      </c>
      <c r="O4081" s="77">
        <v>0.69386000000000003</v>
      </c>
      <c r="BF4081" s="106"/>
    </row>
    <row r="4082" spans="1:58" x14ac:dyDescent="0.25">
      <c r="A4082" t="s">
        <v>17</v>
      </c>
      <c r="B4082" s="25">
        <v>2019</v>
      </c>
      <c r="C4082" s="25" t="s">
        <v>2</v>
      </c>
      <c r="D4082" s="25" t="s">
        <v>61</v>
      </c>
      <c r="E4082" s="25" t="s">
        <v>196</v>
      </c>
      <c r="F4082" s="23" t="s">
        <v>197</v>
      </c>
      <c r="G4082" s="23" t="s">
        <v>548</v>
      </c>
      <c r="H4082" s="32" t="s">
        <v>361</v>
      </c>
      <c r="I4082" s="32" t="s">
        <v>536</v>
      </c>
      <c r="J4082" s="135">
        <v>62</v>
      </c>
      <c r="K4082" s="28">
        <v>0.82257999999999998</v>
      </c>
      <c r="L4082" s="28">
        <f t="shared" si="104"/>
        <v>0.83796999999999999</v>
      </c>
      <c r="O4082" s="77">
        <v>0.68513999999999997</v>
      </c>
      <c r="BF4082" s="106"/>
    </row>
    <row r="4083" spans="1:58" x14ac:dyDescent="0.25">
      <c r="A4083" t="s">
        <v>17</v>
      </c>
      <c r="B4083" s="25">
        <v>2019</v>
      </c>
      <c r="C4083" s="25" t="s">
        <v>3</v>
      </c>
      <c r="D4083" s="25" t="s">
        <v>62</v>
      </c>
      <c r="E4083" s="25" t="s">
        <v>196</v>
      </c>
      <c r="F4083" s="23" t="s">
        <v>197</v>
      </c>
      <c r="G4083" s="23" t="s">
        <v>548</v>
      </c>
      <c r="H4083" s="32" t="s">
        <v>361</v>
      </c>
      <c r="I4083" s="32" t="s">
        <v>536</v>
      </c>
      <c r="J4083" s="135">
        <v>50</v>
      </c>
      <c r="K4083" s="28">
        <v>0.86</v>
      </c>
      <c r="L4083" s="28">
        <f t="shared" si="104"/>
        <v>0.82630999999999999</v>
      </c>
      <c r="O4083" s="77">
        <v>0.67325000000000002</v>
      </c>
      <c r="BF4083" s="106"/>
    </row>
    <row r="4084" spans="1:58" x14ac:dyDescent="0.25">
      <c r="A4084" t="s">
        <v>17</v>
      </c>
      <c r="B4084" s="25">
        <v>2020</v>
      </c>
      <c r="C4084" s="25" t="s">
        <v>0</v>
      </c>
      <c r="D4084" s="25" t="s">
        <v>63</v>
      </c>
      <c r="E4084" s="25" t="s">
        <v>196</v>
      </c>
      <c r="F4084" s="23" t="s">
        <v>197</v>
      </c>
      <c r="G4084" s="23" t="s">
        <v>548</v>
      </c>
      <c r="H4084" s="32" t="s">
        <v>361</v>
      </c>
      <c r="I4084" s="32" t="s">
        <v>536</v>
      </c>
      <c r="J4084" s="135">
        <v>46</v>
      </c>
      <c r="K4084" s="28">
        <v>0.80435000000000001</v>
      </c>
      <c r="L4084" s="28">
        <f t="shared" si="104"/>
        <v>0.79549000000000003</v>
      </c>
      <c r="O4084" s="77">
        <v>0.68518000000000001</v>
      </c>
      <c r="BF4084" s="106"/>
    </row>
    <row r="4085" spans="1:58" x14ac:dyDescent="0.25">
      <c r="A4085" t="s">
        <v>17</v>
      </c>
      <c r="B4085" s="25">
        <v>2020</v>
      </c>
      <c r="C4085" s="25" t="s">
        <v>1</v>
      </c>
      <c r="D4085" s="25" t="s">
        <v>64</v>
      </c>
      <c r="E4085" s="25" t="s">
        <v>196</v>
      </c>
      <c r="F4085" s="23" t="s">
        <v>197</v>
      </c>
      <c r="G4085" s="23" t="s">
        <v>548</v>
      </c>
      <c r="H4085" s="32" t="s">
        <v>361</v>
      </c>
      <c r="I4085" s="32" t="s">
        <v>536</v>
      </c>
      <c r="J4085" s="135">
        <v>29</v>
      </c>
      <c r="K4085" s="28">
        <v>0.75861999999999996</v>
      </c>
      <c r="L4085" s="28">
        <f t="shared" si="104"/>
        <v>0.70469999999999999</v>
      </c>
      <c r="O4085" s="77">
        <v>0.67054000000000002</v>
      </c>
      <c r="BF4085" s="106"/>
    </row>
    <row r="4086" spans="1:58" x14ac:dyDescent="0.25">
      <c r="A4086" t="s">
        <v>17</v>
      </c>
      <c r="B4086" s="25">
        <v>2020</v>
      </c>
      <c r="C4086" s="25" t="s">
        <v>2</v>
      </c>
      <c r="D4086" s="25" t="s">
        <v>65</v>
      </c>
      <c r="E4086" s="25" t="s">
        <v>196</v>
      </c>
      <c r="F4086" s="23" t="s">
        <v>197</v>
      </c>
      <c r="G4086" s="23" t="s">
        <v>548</v>
      </c>
      <c r="H4086" s="32" t="s">
        <v>361</v>
      </c>
      <c r="I4086" s="32" t="s">
        <v>536</v>
      </c>
      <c r="J4086" s="135">
        <v>43</v>
      </c>
      <c r="K4086" s="28">
        <v>0.81394999999999995</v>
      </c>
      <c r="L4086" s="28">
        <f t="shared" si="104"/>
        <v>0.72748000000000002</v>
      </c>
      <c r="O4086" s="77">
        <v>0.68157999999999996</v>
      </c>
      <c r="BF4086" s="106"/>
    </row>
    <row r="4087" spans="1:58" x14ac:dyDescent="0.25">
      <c r="A4087" t="s">
        <v>17</v>
      </c>
      <c r="B4087" s="25">
        <v>2020</v>
      </c>
      <c r="C4087" s="25" t="s">
        <v>3</v>
      </c>
      <c r="D4087" s="25" t="s">
        <v>66</v>
      </c>
      <c r="E4087" s="25" t="s">
        <v>196</v>
      </c>
      <c r="F4087" s="23" t="s">
        <v>197</v>
      </c>
      <c r="G4087" s="23" t="s">
        <v>548</v>
      </c>
      <c r="H4087" s="32" t="s">
        <v>361</v>
      </c>
      <c r="I4087" s="32" t="s">
        <v>536</v>
      </c>
      <c r="J4087" s="135">
        <v>57</v>
      </c>
      <c r="K4087" s="28">
        <v>0.89473999999999998</v>
      </c>
      <c r="L4087" s="28">
        <f t="shared" si="104"/>
        <v>0.83509</v>
      </c>
      <c r="O4087" s="77">
        <v>0.67688999999999999</v>
      </c>
      <c r="BF4087" s="106"/>
    </row>
    <row r="4088" spans="1:58" x14ac:dyDescent="0.25">
      <c r="A4088" t="s">
        <v>17</v>
      </c>
      <c r="B4088" s="25">
        <v>2021</v>
      </c>
      <c r="C4088" s="25" t="s">
        <v>0</v>
      </c>
      <c r="D4088" s="25" t="s">
        <v>67</v>
      </c>
      <c r="E4088" s="25" t="s">
        <v>196</v>
      </c>
      <c r="F4088" s="23" t="s">
        <v>197</v>
      </c>
      <c r="G4088" s="23" t="s">
        <v>548</v>
      </c>
      <c r="H4088" s="32" t="s">
        <v>361</v>
      </c>
      <c r="I4088" s="32" t="s">
        <v>536</v>
      </c>
      <c r="J4088" s="135">
        <v>67</v>
      </c>
      <c r="K4088" s="28">
        <v>0.88060000000000005</v>
      </c>
      <c r="L4088" s="28">
        <f t="shared" si="104"/>
        <v>0.76617000000000002</v>
      </c>
      <c r="O4088" s="77">
        <v>0.72143000000000002</v>
      </c>
      <c r="BF4088" s="106"/>
    </row>
    <row r="4089" spans="1:58" x14ac:dyDescent="0.25">
      <c r="A4089" t="s">
        <v>17</v>
      </c>
      <c r="B4089" s="25">
        <v>2021</v>
      </c>
      <c r="C4089" s="25" t="s">
        <v>1</v>
      </c>
      <c r="D4089" s="25" t="s">
        <v>68</v>
      </c>
      <c r="E4089" s="25" t="s">
        <v>196</v>
      </c>
      <c r="F4089" s="23" t="s">
        <v>197</v>
      </c>
      <c r="G4089" s="23" t="s">
        <v>548</v>
      </c>
      <c r="H4089" s="32" t="s">
        <v>361</v>
      </c>
      <c r="I4089" s="32" t="s">
        <v>536</v>
      </c>
      <c r="J4089" s="135">
        <v>58</v>
      </c>
      <c r="K4089" s="28">
        <v>0.82759000000000005</v>
      </c>
      <c r="L4089" s="28">
        <f t="shared" si="104"/>
        <v>0.78049000000000002</v>
      </c>
      <c r="O4089" s="77">
        <v>0.71777999999999997</v>
      </c>
      <c r="BF4089" s="106"/>
    </row>
    <row r="4090" spans="1:58" x14ac:dyDescent="0.25">
      <c r="A4090" t="s">
        <v>17</v>
      </c>
      <c r="B4090" s="25">
        <v>2021</v>
      </c>
      <c r="C4090" s="25" t="s">
        <v>2</v>
      </c>
      <c r="D4090" s="25" t="s">
        <v>69</v>
      </c>
      <c r="E4090" s="25" t="s">
        <v>196</v>
      </c>
      <c r="F4090" s="23" t="s">
        <v>197</v>
      </c>
      <c r="G4090" s="23" t="s">
        <v>548</v>
      </c>
      <c r="H4090" s="32" t="s">
        <v>361</v>
      </c>
      <c r="I4090" s="32" t="s">
        <v>536</v>
      </c>
      <c r="J4090" s="135">
        <v>52</v>
      </c>
      <c r="K4090" s="28">
        <v>0.82691999999999999</v>
      </c>
      <c r="L4090" s="28">
        <f t="shared" si="104"/>
        <v>0.76788999999999996</v>
      </c>
      <c r="O4090" s="77">
        <v>0.72623000000000004</v>
      </c>
      <c r="BF4090" s="106"/>
    </row>
    <row r="4091" spans="1:58" x14ac:dyDescent="0.25">
      <c r="A4091" t="s">
        <v>17</v>
      </c>
      <c r="B4091" s="25">
        <v>2021</v>
      </c>
      <c r="C4091" s="25" t="s">
        <v>3</v>
      </c>
      <c r="D4091" s="25" t="s">
        <v>70</v>
      </c>
      <c r="E4091" s="25" t="s">
        <v>196</v>
      </c>
      <c r="F4091" s="23" t="s">
        <v>197</v>
      </c>
      <c r="G4091" s="23" t="s">
        <v>548</v>
      </c>
      <c r="H4091" s="32" t="s">
        <v>361</v>
      </c>
      <c r="I4091" s="32" t="s">
        <v>536</v>
      </c>
      <c r="J4091" s="135">
        <v>64</v>
      </c>
      <c r="K4091" s="28">
        <v>0.89061999999999997</v>
      </c>
      <c r="L4091" s="28">
        <f t="shared" si="104"/>
        <v>0.82776000000000005</v>
      </c>
      <c r="O4091" s="77">
        <v>0.70416999999999996</v>
      </c>
      <c r="BF4091" s="106"/>
    </row>
    <row r="4092" spans="1:58" x14ac:dyDescent="0.25">
      <c r="A4092" t="s">
        <v>17</v>
      </c>
      <c r="B4092" s="25">
        <v>2022</v>
      </c>
      <c r="C4092" s="25" t="s">
        <v>0</v>
      </c>
      <c r="D4092" s="25" t="s">
        <v>71</v>
      </c>
      <c r="E4092" s="25" t="s">
        <v>196</v>
      </c>
      <c r="F4092" s="23" t="s">
        <v>197</v>
      </c>
      <c r="G4092" s="23" t="s">
        <v>548</v>
      </c>
      <c r="H4092" s="32" t="s">
        <v>361</v>
      </c>
      <c r="I4092" s="32" t="s">
        <v>536</v>
      </c>
      <c r="J4092" s="135">
        <v>67</v>
      </c>
      <c r="K4092" s="28">
        <v>0.89551999999999998</v>
      </c>
      <c r="L4092" s="28">
        <f t="shared" si="104"/>
        <v>0.85665999999999998</v>
      </c>
      <c r="O4092" s="77">
        <v>0.71772000000000002</v>
      </c>
      <c r="BF4092" s="106"/>
    </row>
    <row r="4093" spans="1:58" x14ac:dyDescent="0.25">
      <c r="A4093" t="s">
        <v>17</v>
      </c>
      <c r="B4093" s="25">
        <v>2022</v>
      </c>
      <c r="C4093" s="25" t="s">
        <v>1</v>
      </c>
      <c r="D4093" s="25" t="s">
        <v>72</v>
      </c>
      <c r="E4093" s="25" t="s">
        <v>196</v>
      </c>
      <c r="F4093" s="23" t="s">
        <v>197</v>
      </c>
      <c r="G4093" s="23" t="s">
        <v>548</v>
      </c>
      <c r="H4093" s="32" t="s">
        <v>361</v>
      </c>
      <c r="I4093" s="32" t="s">
        <v>536</v>
      </c>
      <c r="J4093" s="135">
        <v>63</v>
      </c>
      <c r="K4093" s="28">
        <v>0.88888999999999996</v>
      </c>
      <c r="L4093" s="28">
        <f t="shared" si="104"/>
        <v>0.80164999999999997</v>
      </c>
      <c r="O4093" s="77">
        <v>0.71509999999999996</v>
      </c>
      <c r="BF4093" s="106"/>
    </row>
    <row r="4094" spans="1:58" x14ac:dyDescent="0.25">
      <c r="A4094" t="s">
        <v>17</v>
      </c>
      <c r="B4094" s="25">
        <v>2022</v>
      </c>
      <c r="C4094" s="25" t="s">
        <v>2</v>
      </c>
      <c r="D4094" s="25" t="s">
        <v>73</v>
      </c>
      <c r="E4094" s="25" t="s">
        <v>196</v>
      </c>
      <c r="F4094" s="23" t="s">
        <v>197</v>
      </c>
      <c r="G4094" s="23" t="s">
        <v>548</v>
      </c>
      <c r="H4094" s="32" t="s">
        <v>361</v>
      </c>
      <c r="I4094" s="32" t="s">
        <v>536</v>
      </c>
      <c r="J4094" s="135">
        <v>61</v>
      </c>
      <c r="K4094" s="28">
        <v>0.80327999999999999</v>
      </c>
      <c r="L4094" s="28">
        <f t="shared" si="104"/>
        <v>0.77354999999999996</v>
      </c>
      <c r="O4094" s="77">
        <v>0.71452000000000004</v>
      </c>
      <c r="BF4094" s="106"/>
    </row>
    <row r="4095" spans="1:58" x14ac:dyDescent="0.25">
      <c r="A4095" t="s">
        <v>17</v>
      </c>
      <c r="B4095" s="25">
        <v>2022</v>
      </c>
      <c r="C4095" s="25" t="s">
        <v>3</v>
      </c>
      <c r="D4095" s="25" t="s">
        <v>493</v>
      </c>
      <c r="E4095" s="25" t="s">
        <v>196</v>
      </c>
      <c r="F4095" s="23" t="s">
        <v>197</v>
      </c>
      <c r="G4095" s="23" t="s">
        <v>548</v>
      </c>
      <c r="H4095" s="32" t="s">
        <v>361</v>
      </c>
      <c r="I4095" s="32" t="s">
        <v>536</v>
      </c>
      <c r="J4095" s="135">
        <v>60</v>
      </c>
      <c r="K4095" s="28">
        <v>0.91666999999999998</v>
      </c>
      <c r="L4095" s="28">
        <f t="shared" si="104"/>
        <v>0.78956999999999999</v>
      </c>
      <c r="O4095" s="77">
        <v>0.68925999999999998</v>
      </c>
      <c r="BF4095" s="106"/>
    </row>
    <row r="4096" spans="1:58" x14ac:dyDescent="0.25">
      <c r="A4096" t="s">
        <v>17</v>
      </c>
      <c r="B4096" s="25">
        <v>2023</v>
      </c>
      <c r="C4096" s="25" t="s">
        <v>0</v>
      </c>
      <c r="D4096" s="25" t="s">
        <v>537</v>
      </c>
      <c r="E4096" s="25" t="s">
        <v>196</v>
      </c>
      <c r="F4096" s="23" t="s">
        <v>197</v>
      </c>
      <c r="G4096" s="23" t="s">
        <v>548</v>
      </c>
      <c r="H4096" s="32" t="s">
        <v>361</v>
      </c>
      <c r="I4096" s="32" t="s">
        <v>536</v>
      </c>
      <c r="J4096" s="135">
        <v>64</v>
      </c>
      <c r="K4096" s="28">
        <v>0.71875</v>
      </c>
      <c r="L4096" s="28">
        <f t="shared" si="104"/>
        <v>0.68793000000000004</v>
      </c>
      <c r="O4096" s="77">
        <v>0.66224000000000005</v>
      </c>
      <c r="BF4096" s="106"/>
    </row>
    <row r="4097" spans="1:58" x14ac:dyDescent="0.25">
      <c r="A4097" t="s">
        <v>17</v>
      </c>
      <c r="B4097" s="25">
        <v>2018</v>
      </c>
      <c r="C4097" s="25" t="s">
        <v>0</v>
      </c>
      <c r="D4097" s="25" t="s">
        <v>54</v>
      </c>
      <c r="E4097" s="25" t="s">
        <v>198</v>
      </c>
      <c r="F4097" s="23" t="s">
        <v>199</v>
      </c>
      <c r="G4097" s="23" t="s">
        <v>548</v>
      </c>
      <c r="H4097" s="32" t="s">
        <v>361</v>
      </c>
      <c r="I4097" s="32" t="s">
        <v>536</v>
      </c>
      <c r="J4097" s="135">
        <v>47</v>
      </c>
      <c r="K4097" s="28">
        <v>0.91488999999999998</v>
      </c>
      <c r="L4097" s="28">
        <f t="shared" si="104"/>
        <v>0.81784000000000001</v>
      </c>
      <c r="O4097" s="77">
        <v>0.64649000000000001</v>
      </c>
      <c r="BF4097" s="106"/>
    </row>
    <row r="4098" spans="1:58" x14ac:dyDescent="0.25">
      <c r="A4098" t="s">
        <v>17</v>
      </c>
      <c r="B4098" s="25">
        <v>2018</v>
      </c>
      <c r="C4098" s="25" t="s">
        <v>1</v>
      </c>
      <c r="D4098" s="25" t="s">
        <v>56</v>
      </c>
      <c r="E4098" s="25" t="s">
        <v>198</v>
      </c>
      <c r="F4098" s="23" t="s">
        <v>199</v>
      </c>
      <c r="G4098" s="23" t="s">
        <v>548</v>
      </c>
      <c r="H4098" s="32" t="s">
        <v>361</v>
      </c>
      <c r="I4098" s="32" t="s">
        <v>536</v>
      </c>
      <c r="J4098" s="135">
        <v>74</v>
      </c>
      <c r="K4098" s="28">
        <v>0.87838000000000005</v>
      </c>
      <c r="L4098" s="28">
        <f t="shared" ref="L4098:L4161" si="105">SUMIFS(K:K, E:E, G4098, D:D, D4098, I:I, I4098)</f>
        <v>0.77205000000000001</v>
      </c>
      <c r="O4098" s="77">
        <v>0.66595000000000004</v>
      </c>
      <c r="BF4098" s="106"/>
    </row>
    <row r="4099" spans="1:58" x14ac:dyDescent="0.25">
      <c r="A4099" t="s">
        <v>17</v>
      </c>
      <c r="B4099" s="25">
        <v>2018</v>
      </c>
      <c r="C4099" s="25" t="s">
        <v>2</v>
      </c>
      <c r="D4099" s="25" t="s">
        <v>57</v>
      </c>
      <c r="E4099" s="25" t="s">
        <v>198</v>
      </c>
      <c r="F4099" s="23" t="s">
        <v>199</v>
      </c>
      <c r="G4099" s="23" t="s">
        <v>548</v>
      </c>
      <c r="H4099" s="32" t="s">
        <v>361</v>
      </c>
      <c r="I4099" s="32" t="s">
        <v>536</v>
      </c>
      <c r="J4099" s="135">
        <v>84</v>
      </c>
      <c r="K4099" s="28">
        <v>0.84523999999999999</v>
      </c>
      <c r="L4099" s="28">
        <f t="shared" si="105"/>
        <v>0.79268000000000005</v>
      </c>
      <c r="O4099" s="77">
        <v>0.65563000000000005</v>
      </c>
      <c r="BF4099" s="106"/>
    </row>
    <row r="4100" spans="1:58" x14ac:dyDescent="0.25">
      <c r="A4100" t="s">
        <v>17</v>
      </c>
      <c r="B4100" s="25">
        <v>2018</v>
      </c>
      <c r="C4100" s="25" t="s">
        <v>3</v>
      </c>
      <c r="D4100" s="25" t="s">
        <v>58</v>
      </c>
      <c r="E4100" s="25" t="s">
        <v>198</v>
      </c>
      <c r="F4100" s="23" t="s">
        <v>199</v>
      </c>
      <c r="G4100" s="23" t="s">
        <v>548</v>
      </c>
      <c r="H4100" s="32" t="s">
        <v>361</v>
      </c>
      <c r="I4100" s="32" t="s">
        <v>536</v>
      </c>
      <c r="J4100" s="135">
        <v>66</v>
      </c>
      <c r="K4100" s="28">
        <v>0.89393999999999996</v>
      </c>
      <c r="L4100" s="28">
        <f t="shared" si="105"/>
        <v>0.76368999999999998</v>
      </c>
      <c r="O4100" s="77">
        <v>0.64424999999999999</v>
      </c>
      <c r="BF4100" s="106"/>
    </row>
    <row r="4101" spans="1:58" x14ac:dyDescent="0.25">
      <c r="A4101" t="s">
        <v>17</v>
      </c>
      <c r="B4101" s="25">
        <v>2019</v>
      </c>
      <c r="C4101" s="25" t="s">
        <v>0</v>
      </c>
      <c r="D4101" s="25" t="s">
        <v>59</v>
      </c>
      <c r="E4101" s="25" t="s">
        <v>198</v>
      </c>
      <c r="F4101" s="23" t="s">
        <v>199</v>
      </c>
      <c r="G4101" s="23" t="s">
        <v>548</v>
      </c>
      <c r="H4101" s="32" t="s">
        <v>361</v>
      </c>
      <c r="I4101" s="32" t="s">
        <v>536</v>
      </c>
      <c r="J4101" s="135">
        <v>57</v>
      </c>
      <c r="K4101" s="28">
        <v>0.84211000000000003</v>
      </c>
      <c r="L4101" s="28">
        <f t="shared" si="105"/>
        <v>0.79601999999999995</v>
      </c>
      <c r="O4101" s="77">
        <v>0.67745999999999995</v>
      </c>
      <c r="BF4101" s="106"/>
    </row>
    <row r="4102" spans="1:58" x14ac:dyDescent="0.25">
      <c r="A4102" t="s">
        <v>17</v>
      </c>
      <c r="B4102" s="25">
        <v>2019</v>
      </c>
      <c r="C4102" s="25" t="s">
        <v>1</v>
      </c>
      <c r="D4102" s="25" t="s">
        <v>60</v>
      </c>
      <c r="E4102" s="25" t="s">
        <v>198</v>
      </c>
      <c r="F4102" s="23" t="s">
        <v>199</v>
      </c>
      <c r="G4102" s="23" t="s">
        <v>548</v>
      </c>
      <c r="H4102" s="32" t="s">
        <v>361</v>
      </c>
      <c r="I4102" s="32" t="s">
        <v>536</v>
      </c>
      <c r="J4102" s="135">
        <v>66</v>
      </c>
      <c r="K4102" s="28">
        <v>0.90908999999999995</v>
      </c>
      <c r="L4102" s="28">
        <f t="shared" si="105"/>
        <v>0.79037000000000002</v>
      </c>
      <c r="O4102" s="77">
        <v>0.69386000000000003</v>
      </c>
      <c r="BF4102" s="106"/>
    </row>
    <row r="4103" spans="1:58" x14ac:dyDescent="0.25">
      <c r="A4103" t="s">
        <v>17</v>
      </c>
      <c r="B4103" s="25">
        <v>2019</v>
      </c>
      <c r="C4103" s="25" t="s">
        <v>2</v>
      </c>
      <c r="D4103" s="25" t="s">
        <v>61</v>
      </c>
      <c r="E4103" s="25" t="s">
        <v>198</v>
      </c>
      <c r="F4103" s="23" t="s">
        <v>199</v>
      </c>
      <c r="G4103" s="23" t="s">
        <v>548</v>
      </c>
      <c r="H4103" s="32" t="s">
        <v>361</v>
      </c>
      <c r="I4103" s="32" t="s">
        <v>536</v>
      </c>
      <c r="J4103" s="135">
        <v>64</v>
      </c>
      <c r="K4103" s="28">
        <v>0.95311999999999997</v>
      </c>
      <c r="L4103" s="28">
        <f t="shared" si="105"/>
        <v>0.83796999999999999</v>
      </c>
      <c r="O4103" s="77">
        <v>0.68513999999999997</v>
      </c>
      <c r="BF4103" s="106"/>
    </row>
    <row r="4104" spans="1:58" x14ac:dyDescent="0.25">
      <c r="A4104" t="s">
        <v>17</v>
      </c>
      <c r="B4104" s="25">
        <v>2019</v>
      </c>
      <c r="C4104" s="25" t="s">
        <v>3</v>
      </c>
      <c r="D4104" s="25" t="s">
        <v>62</v>
      </c>
      <c r="E4104" s="25" t="s">
        <v>198</v>
      </c>
      <c r="F4104" s="23" t="s">
        <v>199</v>
      </c>
      <c r="G4104" s="23" t="s">
        <v>548</v>
      </c>
      <c r="H4104" s="32" t="s">
        <v>361</v>
      </c>
      <c r="I4104" s="32" t="s">
        <v>536</v>
      </c>
      <c r="J4104" s="135">
        <v>61</v>
      </c>
      <c r="K4104" s="28">
        <v>0.88524999999999998</v>
      </c>
      <c r="L4104" s="28">
        <f t="shared" si="105"/>
        <v>0.82630999999999999</v>
      </c>
      <c r="O4104" s="77">
        <v>0.67325000000000002</v>
      </c>
      <c r="BF4104" s="106"/>
    </row>
    <row r="4105" spans="1:58" x14ac:dyDescent="0.25">
      <c r="A4105" t="s">
        <v>17</v>
      </c>
      <c r="B4105" s="25">
        <v>2020</v>
      </c>
      <c r="C4105" s="25" t="s">
        <v>0</v>
      </c>
      <c r="D4105" s="25" t="s">
        <v>63</v>
      </c>
      <c r="E4105" s="25" t="s">
        <v>198</v>
      </c>
      <c r="F4105" s="23" t="s">
        <v>199</v>
      </c>
      <c r="G4105" s="23" t="s">
        <v>548</v>
      </c>
      <c r="H4105" s="32" t="s">
        <v>361</v>
      </c>
      <c r="I4105" s="32" t="s">
        <v>536</v>
      </c>
      <c r="J4105" s="135">
        <v>78</v>
      </c>
      <c r="K4105" s="28">
        <v>0.85897000000000001</v>
      </c>
      <c r="L4105" s="28">
        <f t="shared" si="105"/>
        <v>0.79549000000000003</v>
      </c>
      <c r="O4105" s="77">
        <v>0.68518000000000001</v>
      </c>
      <c r="BF4105" s="106"/>
    </row>
    <row r="4106" spans="1:58" x14ac:dyDescent="0.25">
      <c r="A4106" t="s">
        <v>17</v>
      </c>
      <c r="B4106" s="25">
        <v>2020</v>
      </c>
      <c r="C4106" s="25" t="s">
        <v>1</v>
      </c>
      <c r="D4106" s="25" t="s">
        <v>64</v>
      </c>
      <c r="E4106" s="25" t="s">
        <v>198</v>
      </c>
      <c r="F4106" s="23" t="s">
        <v>199</v>
      </c>
      <c r="G4106" s="23" t="s">
        <v>548</v>
      </c>
      <c r="H4106" s="32" t="s">
        <v>361</v>
      </c>
      <c r="I4106" s="32" t="s">
        <v>536</v>
      </c>
      <c r="J4106" s="135">
        <v>27</v>
      </c>
      <c r="K4106" s="28">
        <v>0.85185</v>
      </c>
      <c r="L4106" s="28">
        <f t="shared" si="105"/>
        <v>0.70469999999999999</v>
      </c>
      <c r="O4106" s="77">
        <v>0.67054000000000002</v>
      </c>
      <c r="BF4106" s="106"/>
    </row>
    <row r="4107" spans="1:58" x14ac:dyDescent="0.25">
      <c r="A4107" t="s">
        <v>17</v>
      </c>
      <c r="B4107" s="25">
        <v>2020</v>
      </c>
      <c r="C4107" s="25" t="s">
        <v>2</v>
      </c>
      <c r="D4107" s="25" t="s">
        <v>65</v>
      </c>
      <c r="E4107" s="25" t="s">
        <v>198</v>
      </c>
      <c r="F4107" s="23" t="s">
        <v>199</v>
      </c>
      <c r="G4107" s="23" t="s">
        <v>548</v>
      </c>
      <c r="H4107" s="32" t="s">
        <v>361</v>
      </c>
      <c r="I4107" s="32" t="s">
        <v>536</v>
      </c>
      <c r="J4107" s="135">
        <v>36</v>
      </c>
      <c r="K4107" s="28">
        <v>0.86111000000000004</v>
      </c>
      <c r="L4107" s="28">
        <f t="shared" si="105"/>
        <v>0.72748000000000002</v>
      </c>
      <c r="O4107" s="77">
        <v>0.68157999999999996</v>
      </c>
      <c r="BF4107" s="106"/>
    </row>
    <row r="4108" spans="1:58" x14ac:dyDescent="0.25">
      <c r="A4108" t="s">
        <v>17</v>
      </c>
      <c r="B4108" s="25">
        <v>2020</v>
      </c>
      <c r="C4108" s="25" t="s">
        <v>3</v>
      </c>
      <c r="D4108" s="25" t="s">
        <v>66</v>
      </c>
      <c r="E4108" s="25" t="s">
        <v>198</v>
      </c>
      <c r="F4108" s="23" t="s">
        <v>199</v>
      </c>
      <c r="G4108" s="23" t="s">
        <v>548</v>
      </c>
      <c r="H4108" s="32" t="s">
        <v>361</v>
      </c>
      <c r="I4108" s="32" t="s">
        <v>536</v>
      </c>
      <c r="J4108" s="135">
        <v>74</v>
      </c>
      <c r="K4108" s="28">
        <v>0.98648999999999998</v>
      </c>
      <c r="L4108" s="28">
        <f t="shared" si="105"/>
        <v>0.83509</v>
      </c>
      <c r="O4108" s="77">
        <v>0.67688999999999999</v>
      </c>
      <c r="BF4108" s="106"/>
    </row>
    <row r="4109" spans="1:58" x14ac:dyDescent="0.25">
      <c r="A4109" t="s">
        <v>17</v>
      </c>
      <c r="B4109" s="25">
        <v>2021</v>
      </c>
      <c r="C4109" s="25" t="s">
        <v>0</v>
      </c>
      <c r="D4109" s="25" t="s">
        <v>67</v>
      </c>
      <c r="E4109" s="25" t="s">
        <v>198</v>
      </c>
      <c r="F4109" s="23" t="s">
        <v>199</v>
      </c>
      <c r="G4109" s="23" t="s">
        <v>548</v>
      </c>
      <c r="H4109" s="32" t="s">
        <v>361</v>
      </c>
      <c r="I4109" s="32" t="s">
        <v>536</v>
      </c>
      <c r="J4109" s="135">
        <v>69</v>
      </c>
      <c r="K4109" s="28">
        <v>0.89854999999999996</v>
      </c>
      <c r="L4109" s="28">
        <f t="shared" si="105"/>
        <v>0.76617000000000002</v>
      </c>
      <c r="O4109" s="77">
        <v>0.72143000000000002</v>
      </c>
      <c r="BF4109" s="106"/>
    </row>
    <row r="4110" spans="1:58" x14ac:dyDescent="0.25">
      <c r="A4110" t="s">
        <v>17</v>
      </c>
      <c r="B4110" s="25">
        <v>2021</v>
      </c>
      <c r="C4110" s="25" t="s">
        <v>1</v>
      </c>
      <c r="D4110" s="25" t="s">
        <v>68</v>
      </c>
      <c r="E4110" s="25" t="s">
        <v>198</v>
      </c>
      <c r="F4110" s="23" t="s">
        <v>199</v>
      </c>
      <c r="G4110" s="23" t="s">
        <v>548</v>
      </c>
      <c r="H4110" s="32" t="s">
        <v>361</v>
      </c>
      <c r="I4110" s="32" t="s">
        <v>536</v>
      </c>
      <c r="J4110" s="135">
        <v>43</v>
      </c>
      <c r="K4110" s="28">
        <v>0.83721000000000001</v>
      </c>
      <c r="L4110" s="28">
        <f t="shared" si="105"/>
        <v>0.78049000000000002</v>
      </c>
      <c r="O4110" s="77">
        <v>0.71777999999999997</v>
      </c>
      <c r="BF4110" s="106"/>
    </row>
    <row r="4111" spans="1:58" x14ac:dyDescent="0.25">
      <c r="A4111" t="s">
        <v>17</v>
      </c>
      <c r="B4111" s="25">
        <v>2021</v>
      </c>
      <c r="C4111" s="25" t="s">
        <v>2</v>
      </c>
      <c r="D4111" s="25" t="s">
        <v>69</v>
      </c>
      <c r="E4111" s="25" t="s">
        <v>198</v>
      </c>
      <c r="F4111" s="23" t="s">
        <v>199</v>
      </c>
      <c r="G4111" s="23" t="s">
        <v>548</v>
      </c>
      <c r="H4111" s="32" t="s">
        <v>361</v>
      </c>
      <c r="I4111" s="32" t="s">
        <v>536</v>
      </c>
      <c r="J4111" s="135">
        <v>54</v>
      </c>
      <c r="K4111" s="28">
        <v>0.85185</v>
      </c>
      <c r="L4111" s="28">
        <f t="shared" si="105"/>
        <v>0.76788999999999996</v>
      </c>
      <c r="O4111" s="77">
        <v>0.72623000000000004</v>
      </c>
      <c r="BF4111" s="106"/>
    </row>
    <row r="4112" spans="1:58" x14ac:dyDescent="0.25">
      <c r="A4112" t="s">
        <v>17</v>
      </c>
      <c r="B4112" s="25">
        <v>2021</v>
      </c>
      <c r="C4112" s="25" t="s">
        <v>3</v>
      </c>
      <c r="D4112" s="25" t="s">
        <v>70</v>
      </c>
      <c r="E4112" s="25" t="s">
        <v>198</v>
      </c>
      <c r="F4112" s="23" t="s">
        <v>199</v>
      </c>
      <c r="G4112" s="23" t="s">
        <v>548</v>
      </c>
      <c r="H4112" s="32" t="s">
        <v>361</v>
      </c>
      <c r="I4112" s="32" t="s">
        <v>536</v>
      </c>
      <c r="J4112" s="135">
        <v>55</v>
      </c>
      <c r="K4112" s="28">
        <v>0.81818000000000002</v>
      </c>
      <c r="L4112" s="28">
        <f t="shared" si="105"/>
        <v>0.82776000000000005</v>
      </c>
      <c r="O4112" s="77">
        <v>0.70416999999999996</v>
      </c>
      <c r="BF4112" s="106"/>
    </row>
    <row r="4113" spans="1:58" x14ac:dyDescent="0.25">
      <c r="A4113" t="s">
        <v>17</v>
      </c>
      <c r="B4113" s="25">
        <v>2022</v>
      </c>
      <c r="C4113" s="25" t="s">
        <v>0</v>
      </c>
      <c r="D4113" s="25" t="s">
        <v>71</v>
      </c>
      <c r="E4113" s="25" t="s">
        <v>198</v>
      </c>
      <c r="F4113" s="23" t="s">
        <v>199</v>
      </c>
      <c r="G4113" s="23" t="s">
        <v>548</v>
      </c>
      <c r="H4113" s="32" t="s">
        <v>361</v>
      </c>
      <c r="I4113" s="32" t="s">
        <v>536</v>
      </c>
      <c r="J4113" s="135">
        <v>55</v>
      </c>
      <c r="K4113" s="28">
        <v>0.87273000000000001</v>
      </c>
      <c r="L4113" s="28">
        <f t="shared" si="105"/>
        <v>0.85665999999999998</v>
      </c>
      <c r="O4113" s="77">
        <v>0.71772000000000002</v>
      </c>
      <c r="BF4113" s="106"/>
    </row>
    <row r="4114" spans="1:58" x14ac:dyDescent="0.25">
      <c r="A4114" t="s">
        <v>17</v>
      </c>
      <c r="B4114" s="25">
        <v>2022</v>
      </c>
      <c r="C4114" s="25" t="s">
        <v>1</v>
      </c>
      <c r="D4114" s="25" t="s">
        <v>72</v>
      </c>
      <c r="E4114" s="25" t="s">
        <v>198</v>
      </c>
      <c r="F4114" s="23" t="s">
        <v>199</v>
      </c>
      <c r="G4114" s="23" t="s">
        <v>548</v>
      </c>
      <c r="H4114" s="32" t="s">
        <v>361</v>
      </c>
      <c r="I4114" s="32" t="s">
        <v>536</v>
      </c>
      <c r="J4114" s="135">
        <v>40</v>
      </c>
      <c r="K4114" s="28">
        <v>0.9</v>
      </c>
      <c r="L4114" s="28">
        <f t="shared" si="105"/>
        <v>0.80164999999999997</v>
      </c>
      <c r="O4114" s="77">
        <v>0.71509999999999996</v>
      </c>
      <c r="BF4114" s="106"/>
    </row>
    <row r="4115" spans="1:58" x14ac:dyDescent="0.25">
      <c r="A4115" t="s">
        <v>17</v>
      </c>
      <c r="B4115" s="25">
        <v>2022</v>
      </c>
      <c r="C4115" s="25" t="s">
        <v>2</v>
      </c>
      <c r="D4115" s="25" t="s">
        <v>73</v>
      </c>
      <c r="E4115" s="25" t="s">
        <v>198</v>
      </c>
      <c r="F4115" s="23" t="s">
        <v>199</v>
      </c>
      <c r="G4115" s="23" t="s">
        <v>548</v>
      </c>
      <c r="H4115" s="32" t="s">
        <v>361</v>
      </c>
      <c r="I4115" s="32" t="s">
        <v>536</v>
      </c>
      <c r="J4115" s="135">
        <v>61</v>
      </c>
      <c r="K4115" s="28">
        <v>0.83606999999999998</v>
      </c>
      <c r="L4115" s="28">
        <f t="shared" si="105"/>
        <v>0.77354999999999996</v>
      </c>
      <c r="O4115" s="77">
        <v>0.71452000000000004</v>
      </c>
      <c r="BF4115" s="106"/>
    </row>
    <row r="4116" spans="1:58" x14ac:dyDescent="0.25">
      <c r="A4116" t="s">
        <v>17</v>
      </c>
      <c r="B4116" s="25">
        <v>2022</v>
      </c>
      <c r="C4116" s="25" t="s">
        <v>3</v>
      </c>
      <c r="D4116" s="25" t="s">
        <v>493</v>
      </c>
      <c r="E4116" s="25" t="s">
        <v>198</v>
      </c>
      <c r="F4116" s="23" t="s">
        <v>199</v>
      </c>
      <c r="G4116" s="23" t="s">
        <v>548</v>
      </c>
      <c r="H4116" s="32" t="s">
        <v>361</v>
      </c>
      <c r="I4116" s="32" t="s">
        <v>536</v>
      </c>
      <c r="J4116" s="135">
        <v>47</v>
      </c>
      <c r="K4116" s="28">
        <v>0.89361999999999997</v>
      </c>
      <c r="L4116" s="28">
        <f t="shared" si="105"/>
        <v>0.78956999999999999</v>
      </c>
      <c r="O4116" s="77">
        <v>0.68925999999999998</v>
      </c>
      <c r="BF4116" s="106"/>
    </row>
    <row r="4117" spans="1:58" x14ac:dyDescent="0.25">
      <c r="A4117" t="s">
        <v>17</v>
      </c>
      <c r="B4117" s="25">
        <v>2023</v>
      </c>
      <c r="C4117" s="25" t="s">
        <v>0</v>
      </c>
      <c r="D4117" s="25" t="s">
        <v>537</v>
      </c>
      <c r="E4117" s="25" t="s">
        <v>198</v>
      </c>
      <c r="F4117" s="23" t="s">
        <v>199</v>
      </c>
      <c r="G4117" s="23" t="s">
        <v>548</v>
      </c>
      <c r="H4117" s="32" t="s">
        <v>361</v>
      </c>
      <c r="I4117" s="32" t="s">
        <v>536</v>
      </c>
      <c r="J4117" s="135">
        <v>40</v>
      </c>
      <c r="K4117" s="28">
        <v>0.65</v>
      </c>
      <c r="L4117" s="28">
        <f t="shared" si="105"/>
        <v>0.68793000000000004</v>
      </c>
      <c r="O4117" s="77">
        <v>0.66224000000000005</v>
      </c>
      <c r="BF4117" s="106"/>
    </row>
    <row r="4118" spans="1:58" x14ac:dyDescent="0.25">
      <c r="A4118" t="s">
        <v>17</v>
      </c>
      <c r="B4118" s="25">
        <v>2018</v>
      </c>
      <c r="C4118" s="25" t="s">
        <v>0</v>
      </c>
      <c r="D4118" s="25" t="s">
        <v>54</v>
      </c>
      <c r="E4118" s="25" t="s">
        <v>200</v>
      </c>
      <c r="F4118" s="23" t="s">
        <v>201</v>
      </c>
      <c r="G4118" s="23" t="s">
        <v>535</v>
      </c>
      <c r="H4118" s="32" t="s">
        <v>358</v>
      </c>
      <c r="I4118" s="32" t="s">
        <v>536</v>
      </c>
      <c r="J4118" s="135">
        <v>92</v>
      </c>
      <c r="K4118" s="28">
        <v>0.84782999999999997</v>
      </c>
      <c r="L4118" s="28">
        <f t="shared" si="105"/>
        <v>0.79740999999999995</v>
      </c>
      <c r="O4118" s="77">
        <v>0.64649000000000001</v>
      </c>
      <c r="BF4118" s="106"/>
    </row>
    <row r="4119" spans="1:58" x14ac:dyDescent="0.25">
      <c r="A4119" t="s">
        <v>17</v>
      </c>
      <c r="B4119" s="25">
        <v>2018</v>
      </c>
      <c r="C4119" s="25" t="s">
        <v>1</v>
      </c>
      <c r="D4119" s="25" t="s">
        <v>56</v>
      </c>
      <c r="E4119" s="25" t="s">
        <v>200</v>
      </c>
      <c r="F4119" s="23" t="s">
        <v>201</v>
      </c>
      <c r="G4119" s="23" t="s">
        <v>535</v>
      </c>
      <c r="H4119" s="32" t="s">
        <v>358</v>
      </c>
      <c r="I4119" s="32" t="s">
        <v>536</v>
      </c>
      <c r="J4119" s="135">
        <v>109</v>
      </c>
      <c r="K4119" s="28">
        <v>0.81650999999999996</v>
      </c>
      <c r="L4119" s="28">
        <f t="shared" si="105"/>
        <v>0.79764000000000002</v>
      </c>
      <c r="O4119" s="77">
        <v>0.66595000000000004</v>
      </c>
      <c r="BF4119" s="106"/>
    </row>
    <row r="4120" spans="1:58" x14ac:dyDescent="0.25">
      <c r="A4120" t="s">
        <v>17</v>
      </c>
      <c r="B4120" s="25">
        <v>2018</v>
      </c>
      <c r="C4120" s="25" t="s">
        <v>2</v>
      </c>
      <c r="D4120" s="25" t="s">
        <v>57</v>
      </c>
      <c r="E4120" s="25" t="s">
        <v>200</v>
      </c>
      <c r="F4120" s="23" t="s">
        <v>201</v>
      </c>
      <c r="G4120" s="23" t="s">
        <v>535</v>
      </c>
      <c r="H4120" s="32" t="s">
        <v>358</v>
      </c>
      <c r="I4120" s="32" t="s">
        <v>536</v>
      </c>
      <c r="J4120" s="135">
        <v>119</v>
      </c>
      <c r="K4120" s="28">
        <v>0.84033999999999998</v>
      </c>
      <c r="L4120" s="28">
        <f t="shared" si="105"/>
        <v>0.78305000000000002</v>
      </c>
      <c r="O4120" s="77">
        <v>0.65563000000000005</v>
      </c>
      <c r="BF4120" s="106"/>
    </row>
    <row r="4121" spans="1:58" x14ac:dyDescent="0.25">
      <c r="A4121" t="s">
        <v>17</v>
      </c>
      <c r="B4121" s="25">
        <v>2018</v>
      </c>
      <c r="C4121" s="25" t="s">
        <v>3</v>
      </c>
      <c r="D4121" s="25" t="s">
        <v>58</v>
      </c>
      <c r="E4121" s="25" t="s">
        <v>200</v>
      </c>
      <c r="F4121" s="23" t="s">
        <v>201</v>
      </c>
      <c r="G4121" s="23" t="s">
        <v>535</v>
      </c>
      <c r="H4121" s="32" t="s">
        <v>358</v>
      </c>
      <c r="I4121" s="32" t="s">
        <v>536</v>
      </c>
      <c r="J4121" s="135">
        <v>84</v>
      </c>
      <c r="K4121" s="28">
        <v>0.79762</v>
      </c>
      <c r="L4121" s="28">
        <f t="shared" si="105"/>
        <v>0.76768000000000003</v>
      </c>
      <c r="O4121" s="77">
        <v>0.64424999999999999</v>
      </c>
      <c r="BF4121" s="106"/>
    </row>
    <row r="4122" spans="1:58" x14ac:dyDescent="0.25">
      <c r="A4122" t="s">
        <v>17</v>
      </c>
      <c r="B4122" s="25">
        <v>2019</v>
      </c>
      <c r="C4122" s="25" t="s">
        <v>0</v>
      </c>
      <c r="D4122" s="25" t="s">
        <v>59</v>
      </c>
      <c r="E4122" s="25" t="s">
        <v>200</v>
      </c>
      <c r="F4122" s="23" t="s">
        <v>201</v>
      </c>
      <c r="G4122" s="23" t="s">
        <v>535</v>
      </c>
      <c r="H4122" s="32" t="s">
        <v>358</v>
      </c>
      <c r="I4122" s="32" t="s">
        <v>536</v>
      </c>
      <c r="J4122" s="135">
        <v>84</v>
      </c>
      <c r="K4122" s="28">
        <v>0.76190000000000002</v>
      </c>
      <c r="L4122" s="28">
        <f t="shared" si="105"/>
        <v>0.77317999999999998</v>
      </c>
      <c r="O4122" s="77">
        <v>0.67745999999999995</v>
      </c>
      <c r="BF4122" s="106"/>
    </row>
    <row r="4123" spans="1:58" x14ac:dyDescent="0.25">
      <c r="A4123" t="s">
        <v>17</v>
      </c>
      <c r="B4123" s="25">
        <v>2019</v>
      </c>
      <c r="C4123" s="25" t="s">
        <v>1</v>
      </c>
      <c r="D4123" s="25" t="s">
        <v>60</v>
      </c>
      <c r="E4123" s="25" t="s">
        <v>200</v>
      </c>
      <c r="F4123" s="23" t="s">
        <v>201</v>
      </c>
      <c r="G4123" s="23" t="s">
        <v>535</v>
      </c>
      <c r="H4123" s="32" t="s">
        <v>358</v>
      </c>
      <c r="I4123" s="32" t="s">
        <v>536</v>
      </c>
      <c r="J4123" s="135">
        <v>104</v>
      </c>
      <c r="K4123" s="28">
        <v>0.82691999999999999</v>
      </c>
      <c r="L4123" s="28">
        <f t="shared" si="105"/>
        <v>0.76715</v>
      </c>
      <c r="O4123" s="77">
        <v>0.69386000000000003</v>
      </c>
      <c r="BF4123" s="106"/>
    </row>
    <row r="4124" spans="1:58" x14ac:dyDescent="0.25">
      <c r="A4124" t="s">
        <v>17</v>
      </c>
      <c r="B4124" s="25">
        <v>2019</v>
      </c>
      <c r="C4124" s="25" t="s">
        <v>2</v>
      </c>
      <c r="D4124" s="25" t="s">
        <v>61</v>
      </c>
      <c r="E4124" s="25" t="s">
        <v>200</v>
      </c>
      <c r="F4124" s="23" t="s">
        <v>201</v>
      </c>
      <c r="G4124" s="23" t="s">
        <v>535</v>
      </c>
      <c r="H4124" s="32" t="s">
        <v>358</v>
      </c>
      <c r="I4124" s="32" t="s">
        <v>536</v>
      </c>
      <c r="J4124" s="135">
        <v>89</v>
      </c>
      <c r="K4124" s="28">
        <v>0.74156999999999995</v>
      </c>
      <c r="L4124" s="28">
        <f t="shared" si="105"/>
        <v>0.76604000000000005</v>
      </c>
      <c r="O4124" s="77">
        <v>0.68513999999999997</v>
      </c>
      <c r="BF4124" s="106"/>
    </row>
    <row r="4125" spans="1:58" x14ac:dyDescent="0.25">
      <c r="A4125" t="s">
        <v>17</v>
      </c>
      <c r="B4125" s="25">
        <v>2019</v>
      </c>
      <c r="C4125" s="25" t="s">
        <v>3</v>
      </c>
      <c r="D4125" s="25" t="s">
        <v>62</v>
      </c>
      <c r="E4125" s="25" t="s">
        <v>200</v>
      </c>
      <c r="F4125" s="23" t="s">
        <v>201</v>
      </c>
      <c r="G4125" s="23" t="s">
        <v>535</v>
      </c>
      <c r="H4125" s="32" t="s">
        <v>358</v>
      </c>
      <c r="I4125" s="32" t="s">
        <v>536</v>
      </c>
      <c r="J4125" s="135">
        <v>74</v>
      </c>
      <c r="K4125" s="28">
        <v>0.81081000000000003</v>
      </c>
      <c r="L4125" s="28">
        <f t="shared" si="105"/>
        <v>0.71814999999999996</v>
      </c>
      <c r="O4125" s="77">
        <v>0.67325000000000002</v>
      </c>
      <c r="BF4125" s="106"/>
    </row>
    <row r="4126" spans="1:58" x14ac:dyDescent="0.25">
      <c r="A4126" t="s">
        <v>17</v>
      </c>
      <c r="B4126" s="25">
        <v>2020</v>
      </c>
      <c r="C4126" s="25" t="s">
        <v>0</v>
      </c>
      <c r="D4126" s="25" t="s">
        <v>63</v>
      </c>
      <c r="E4126" s="25" t="s">
        <v>200</v>
      </c>
      <c r="F4126" s="23" t="s">
        <v>201</v>
      </c>
      <c r="G4126" s="23" t="s">
        <v>535</v>
      </c>
      <c r="H4126" s="32" t="s">
        <v>358</v>
      </c>
      <c r="I4126" s="32" t="s">
        <v>536</v>
      </c>
      <c r="J4126" s="135">
        <v>76</v>
      </c>
      <c r="K4126" s="28">
        <v>0.76315999999999995</v>
      </c>
      <c r="L4126" s="28">
        <f t="shared" si="105"/>
        <v>0.75692999999999999</v>
      </c>
      <c r="O4126" s="77">
        <v>0.68518000000000001</v>
      </c>
      <c r="BF4126" s="106"/>
    </row>
    <row r="4127" spans="1:58" x14ac:dyDescent="0.25">
      <c r="A4127" t="s">
        <v>17</v>
      </c>
      <c r="B4127" s="25">
        <v>2020</v>
      </c>
      <c r="C4127" s="25" t="s">
        <v>1</v>
      </c>
      <c r="D4127" s="25" t="s">
        <v>64</v>
      </c>
      <c r="E4127" s="25" t="s">
        <v>200</v>
      </c>
      <c r="F4127" s="23" t="s">
        <v>201</v>
      </c>
      <c r="G4127" s="23" t="s">
        <v>535</v>
      </c>
      <c r="H4127" s="32" t="s">
        <v>358</v>
      </c>
      <c r="I4127" s="32" t="s">
        <v>536</v>
      </c>
      <c r="J4127" s="135">
        <v>58</v>
      </c>
      <c r="K4127" s="28">
        <v>0.79310000000000003</v>
      </c>
      <c r="L4127" s="28">
        <f t="shared" si="105"/>
        <v>0.83333000000000002</v>
      </c>
      <c r="O4127" s="77">
        <v>0.67054000000000002</v>
      </c>
      <c r="BF4127" s="106"/>
    </row>
    <row r="4128" spans="1:58" x14ac:dyDescent="0.25">
      <c r="A4128" t="s">
        <v>17</v>
      </c>
      <c r="B4128" s="25">
        <v>2020</v>
      </c>
      <c r="C4128" s="25" t="s">
        <v>2</v>
      </c>
      <c r="D4128" s="25" t="s">
        <v>65</v>
      </c>
      <c r="E4128" s="25" t="s">
        <v>200</v>
      </c>
      <c r="F4128" s="23" t="s">
        <v>201</v>
      </c>
      <c r="G4128" s="23" t="s">
        <v>535</v>
      </c>
      <c r="H4128" s="32" t="s">
        <v>358</v>
      </c>
      <c r="I4128" s="32" t="s">
        <v>536</v>
      </c>
      <c r="J4128" s="135">
        <v>77</v>
      </c>
      <c r="K4128" s="28">
        <v>0.81818000000000002</v>
      </c>
      <c r="L4128" s="28">
        <f t="shared" si="105"/>
        <v>0.77056999999999998</v>
      </c>
      <c r="O4128" s="77">
        <v>0.68157999999999996</v>
      </c>
      <c r="BF4128" s="106"/>
    </row>
    <row r="4129" spans="1:58" x14ac:dyDescent="0.25">
      <c r="A4129" t="s">
        <v>17</v>
      </c>
      <c r="B4129" s="25">
        <v>2020</v>
      </c>
      <c r="C4129" s="25" t="s">
        <v>3</v>
      </c>
      <c r="D4129" s="25" t="s">
        <v>66</v>
      </c>
      <c r="E4129" s="25" t="s">
        <v>200</v>
      </c>
      <c r="F4129" s="23" t="s">
        <v>201</v>
      </c>
      <c r="G4129" s="23" t="s">
        <v>535</v>
      </c>
      <c r="H4129" s="32" t="s">
        <v>358</v>
      </c>
      <c r="I4129" s="32" t="s">
        <v>536</v>
      </c>
      <c r="J4129" s="135">
        <v>75</v>
      </c>
      <c r="K4129" s="28">
        <v>0.8</v>
      </c>
      <c r="L4129" s="28">
        <f t="shared" si="105"/>
        <v>0.70689999999999997</v>
      </c>
      <c r="O4129" s="77">
        <v>0.67688999999999999</v>
      </c>
      <c r="BF4129" s="106"/>
    </row>
    <row r="4130" spans="1:58" x14ac:dyDescent="0.25">
      <c r="A4130" t="s">
        <v>17</v>
      </c>
      <c r="B4130" s="25">
        <v>2021</v>
      </c>
      <c r="C4130" s="25" t="s">
        <v>0</v>
      </c>
      <c r="D4130" s="25" t="s">
        <v>67</v>
      </c>
      <c r="E4130" s="25" t="s">
        <v>200</v>
      </c>
      <c r="F4130" s="23" t="s">
        <v>201</v>
      </c>
      <c r="G4130" s="23" t="s">
        <v>535</v>
      </c>
      <c r="H4130" s="32" t="s">
        <v>358</v>
      </c>
      <c r="I4130" s="32" t="s">
        <v>536</v>
      </c>
      <c r="J4130" s="135">
        <v>93</v>
      </c>
      <c r="K4130" s="28">
        <v>0.70967999999999998</v>
      </c>
      <c r="L4130" s="28">
        <f t="shared" si="105"/>
        <v>0.70362999999999998</v>
      </c>
      <c r="O4130" s="77">
        <v>0.72143000000000002</v>
      </c>
      <c r="BF4130" s="106"/>
    </row>
    <row r="4131" spans="1:58" x14ac:dyDescent="0.25">
      <c r="A4131" t="s">
        <v>17</v>
      </c>
      <c r="B4131" s="25">
        <v>2021</v>
      </c>
      <c r="C4131" s="25" t="s">
        <v>1</v>
      </c>
      <c r="D4131" s="25" t="s">
        <v>68</v>
      </c>
      <c r="E4131" s="25" t="s">
        <v>200</v>
      </c>
      <c r="F4131" s="23" t="s">
        <v>201</v>
      </c>
      <c r="G4131" s="23" t="s">
        <v>535</v>
      </c>
      <c r="H4131" s="32" t="s">
        <v>358</v>
      </c>
      <c r="I4131" s="32" t="s">
        <v>536</v>
      </c>
      <c r="J4131" s="135">
        <v>66</v>
      </c>
      <c r="K4131" s="28">
        <v>0.78788000000000002</v>
      </c>
      <c r="L4131" s="28">
        <f t="shared" si="105"/>
        <v>0.71114999999999995</v>
      </c>
      <c r="O4131" s="77">
        <v>0.71777999999999997</v>
      </c>
      <c r="BF4131" s="106"/>
    </row>
    <row r="4132" spans="1:58" x14ac:dyDescent="0.25">
      <c r="A4132" t="s">
        <v>17</v>
      </c>
      <c r="B4132" s="25">
        <v>2021</v>
      </c>
      <c r="C4132" s="25" t="s">
        <v>2</v>
      </c>
      <c r="D4132" s="25" t="s">
        <v>69</v>
      </c>
      <c r="E4132" s="25" t="s">
        <v>200</v>
      </c>
      <c r="F4132" s="23" t="s">
        <v>201</v>
      </c>
      <c r="G4132" s="23" t="s">
        <v>535</v>
      </c>
      <c r="H4132" s="32" t="s">
        <v>358</v>
      </c>
      <c r="I4132" s="32" t="s">
        <v>536</v>
      </c>
      <c r="J4132" s="135">
        <v>70</v>
      </c>
      <c r="K4132" s="28">
        <v>0.72857000000000005</v>
      </c>
      <c r="L4132" s="28">
        <f t="shared" si="105"/>
        <v>0.74790000000000001</v>
      </c>
      <c r="O4132" s="77">
        <v>0.72623000000000004</v>
      </c>
      <c r="BF4132" s="106"/>
    </row>
    <row r="4133" spans="1:58" x14ac:dyDescent="0.25">
      <c r="A4133" t="s">
        <v>17</v>
      </c>
      <c r="B4133" s="25">
        <v>2021</v>
      </c>
      <c r="C4133" s="25" t="s">
        <v>3</v>
      </c>
      <c r="D4133" s="25" t="s">
        <v>70</v>
      </c>
      <c r="E4133" s="25" t="s">
        <v>200</v>
      </c>
      <c r="F4133" s="23" t="s">
        <v>201</v>
      </c>
      <c r="G4133" s="23" t="s">
        <v>535</v>
      </c>
      <c r="H4133" s="32" t="s">
        <v>358</v>
      </c>
      <c r="I4133" s="32" t="s">
        <v>536</v>
      </c>
      <c r="J4133" s="135">
        <v>80</v>
      </c>
      <c r="K4133" s="28">
        <v>0.76249999999999996</v>
      </c>
      <c r="L4133" s="28">
        <f t="shared" si="105"/>
        <v>0.74951000000000001</v>
      </c>
      <c r="O4133" s="77">
        <v>0.70416999999999996</v>
      </c>
      <c r="BF4133" s="106"/>
    </row>
    <row r="4134" spans="1:58" x14ac:dyDescent="0.25">
      <c r="A4134" t="s">
        <v>17</v>
      </c>
      <c r="B4134" s="25">
        <v>2022</v>
      </c>
      <c r="C4134" s="25" t="s">
        <v>0</v>
      </c>
      <c r="D4134" s="25" t="s">
        <v>71</v>
      </c>
      <c r="E4134" s="25" t="s">
        <v>200</v>
      </c>
      <c r="F4134" s="23" t="s">
        <v>201</v>
      </c>
      <c r="G4134" s="23" t="s">
        <v>535</v>
      </c>
      <c r="H4134" s="32" t="s">
        <v>358</v>
      </c>
      <c r="I4134" s="32" t="s">
        <v>536</v>
      </c>
      <c r="J4134" s="135">
        <v>72</v>
      </c>
      <c r="K4134" s="28">
        <v>0.77778000000000003</v>
      </c>
      <c r="L4134" s="28">
        <f t="shared" si="105"/>
        <v>0.73346999999999996</v>
      </c>
      <c r="O4134" s="77">
        <v>0.71772000000000002</v>
      </c>
      <c r="BF4134" s="106"/>
    </row>
    <row r="4135" spans="1:58" x14ac:dyDescent="0.25">
      <c r="A4135" t="s">
        <v>17</v>
      </c>
      <c r="B4135" s="25">
        <v>2022</v>
      </c>
      <c r="C4135" s="25" t="s">
        <v>1</v>
      </c>
      <c r="D4135" s="25" t="s">
        <v>72</v>
      </c>
      <c r="E4135" s="25" t="s">
        <v>200</v>
      </c>
      <c r="F4135" s="23" t="s">
        <v>201</v>
      </c>
      <c r="G4135" s="23" t="s">
        <v>535</v>
      </c>
      <c r="H4135" s="32" t="s">
        <v>358</v>
      </c>
      <c r="I4135" s="32" t="s">
        <v>536</v>
      </c>
      <c r="J4135" s="135">
        <v>83</v>
      </c>
      <c r="K4135" s="28">
        <v>0.78312999999999999</v>
      </c>
      <c r="L4135" s="28">
        <f t="shared" si="105"/>
        <v>0.64705999999999997</v>
      </c>
      <c r="O4135" s="77">
        <v>0.71509999999999996</v>
      </c>
      <c r="BF4135" s="106"/>
    </row>
    <row r="4136" spans="1:58" x14ac:dyDescent="0.25">
      <c r="A4136" t="s">
        <v>17</v>
      </c>
      <c r="B4136" s="25">
        <v>2022</v>
      </c>
      <c r="C4136" s="25" t="s">
        <v>2</v>
      </c>
      <c r="D4136" s="25" t="s">
        <v>73</v>
      </c>
      <c r="E4136" s="25" t="s">
        <v>200</v>
      </c>
      <c r="F4136" s="23" t="s">
        <v>201</v>
      </c>
      <c r="G4136" s="23" t="s">
        <v>535</v>
      </c>
      <c r="H4136" s="32" t="s">
        <v>358</v>
      </c>
      <c r="I4136" s="32" t="s">
        <v>536</v>
      </c>
      <c r="J4136" s="135">
        <v>82</v>
      </c>
      <c r="K4136" s="28">
        <v>0.81706999999999996</v>
      </c>
      <c r="L4136" s="28">
        <f t="shared" si="105"/>
        <v>0.68</v>
      </c>
      <c r="O4136" s="77">
        <v>0.71452000000000004</v>
      </c>
      <c r="BF4136" s="106"/>
    </row>
    <row r="4137" spans="1:58" x14ac:dyDescent="0.25">
      <c r="A4137" t="s">
        <v>17</v>
      </c>
      <c r="B4137" s="25">
        <v>2022</v>
      </c>
      <c r="C4137" s="25" t="s">
        <v>3</v>
      </c>
      <c r="D4137" s="25" t="s">
        <v>493</v>
      </c>
      <c r="E4137" s="25" t="s">
        <v>200</v>
      </c>
      <c r="F4137" s="23" t="s">
        <v>201</v>
      </c>
      <c r="G4137" s="23" t="s">
        <v>535</v>
      </c>
      <c r="H4137" s="32" t="s">
        <v>358</v>
      </c>
      <c r="I4137" s="32" t="s">
        <v>536</v>
      </c>
      <c r="J4137" s="135">
        <v>80</v>
      </c>
      <c r="K4137" s="28">
        <v>0.66249999999999998</v>
      </c>
      <c r="L4137" s="28">
        <f t="shared" si="105"/>
        <v>0.61302999999999996</v>
      </c>
      <c r="O4137" s="77">
        <v>0.68925999999999998</v>
      </c>
      <c r="BF4137" s="106"/>
    </row>
    <row r="4138" spans="1:58" x14ac:dyDescent="0.25">
      <c r="A4138" t="s">
        <v>17</v>
      </c>
      <c r="B4138" s="25">
        <v>2023</v>
      </c>
      <c r="C4138" s="25" t="s">
        <v>0</v>
      </c>
      <c r="D4138" s="25" t="s">
        <v>537</v>
      </c>
      <c r="E4138" s="25" t="s">
        <v>200</v>
      </c>
      <c r="F4138" s="23" t="s">
        <v>201</v>
      </c>
      <c r="G4138" s="23" t="s">
        <v>535</v>
      </c>
      <c r="H4138" s="32" t="s">
        <v>358</v>
      </c>
      <c r="I4138" s="32" t="s">
        <v>536</v>
      </c>
      <c r="J4138" s="135">
        <v>85</v>
      </c>
      <c r="K4138" s="28">
        <v>0.65881999999999996</v>
      </c>
      <c r="L4138" s="28">
        <f t="shared" si="105"/>
        <v>0.55452999999999997</v>
      </c>
      <c r="O4138" s="77">
        <v>0.66224000000000005</v>
      </c>
      <c r="BF4138" s="106"/>
    </row>
    <row r="4139" spans="1:58" x14ac:dyDescent="0.25">
      <c r="A4139" t="s">
        <v>17</v>
      </c>
      <c r="B4139" s="25">
        <v>2018</v>
      </c>
      <c r="C4139" s="25" t="s">
        <v>0</v>
      </c>
      <c r="D4139" s="25" t="s">
        <v>54</v>
      </c>
      <c r="E4139" s="25" t="s">
        <v>202</v>
      </c>
      <c r="F4139" s="23" t="s">
        <v>203</v>
      </c>
      <c r="G4139" s="23" t="s">
        <v>541</v>
      </c>
      <c r="H4139" s="32" t="s">
        <v>542</v>
      </c>
      <c r="I4139" s="32" t="s">
        <v>536</v>
      </c>
      <c r="J4139" s="135">
        <v>226</v>
      </c>
      <c r="K4139" s="28">
        <v>0.55752000000000002</v>
      </c>
      <c r="L4139" s="28">
        <f t="shared" si="105"/>
        <v>0.68576000000000004</v>
      </c>
      <c r="O4139" s="77">
        <v>0.64649000000000001</v>
      </c>
      <c r="BF4139" s="106"/>
    </row>
    <row r="4140" spans="1:58" x14ac:dyDescent="0.25">
      <c r="A4140" t="s">
        <v>17</v>
      </c>
      <c r="B4140" s="25">
        <v>2018</v>
      </c>
      <c r="C4140" s="25" t="s">
        <v>1</v>
      </c>
      <c r="D4140" s="25" t="s">
        <v>56</v>
      </c>
      <c r="E4140" s="25" t="s">
        <v>202</v>
      </c>
      <c r="F4140" s="23" t="s">
        <v>203</v>
      </c>
      <c r="G4140" s="23" t="s">
        <v>541</v>
      </c>
      <c r="H4140" s="32" t="s">
        <v>542</v>
      </c>
      <c r="I4140" s="32" t="s">
        <v>536</v>
      </c>
      <c r="J4140" s="135">
        <v>250</v>
      </c>
      <c r="K4140" s="28">
        <v>0.49199999999999999</v>
      </c>
      <c r="L4140" s="28">
        <f t="shared" si="105"/>
        <v>0.66754999999999998</v>
      </c>
      <c r="O4140" s="77">
        <v>0.66595000000000004</v>
      </c>
      <c r="BF4140" s="106"/>
    </row>
    <row r="4141" spans="1:58" x14ac:dyDescent="0.25">
      <c r="A4141" t="s">
        <v>17</v>
      </c>
      <c r="B4141" s="25">
        <v>2018</v>
      </c>
      <c r="C4141" s="25" t="s">
        <v>2</v>
      </c>
      <c r="D4141" s="25" t="s">
        <v>57</v>
      </c>
      <c r="E4141" s="25" t="s">
        <v>202</v>
      </c>
      <c r="F4141" s="23" t="s">
        <v>203</v>
      </c>
      <c r="G4141" s="23" t="s">
        <v>541</v>
      </c>
      <c r="H4141" s="32" t="s">
        <v>542</v>
      </c>
      <c r="I4141" s="32" t="s">
        <v>536</v>
      </c>
      <c r="J4141" s="135">
        <v>268</v>
      </c>
      <c r="K4141" s="28">
        <v>0.45895999999999998</v>
      </c>
      <c r="L4141" s="28">
        <f t="shared" si="105"/>
        <v>0.62238000000000004</v>
      </c>
      <c r="O4141" s="77">
        <v>0.65563000000000005</v>
      </c>
      <c r="BF4141" s="106"/>
    </row>
    <row r="4142" spans="1:58" x14ac:dyDescent="0.25">
      <c r="A4142" t="s">
        <v>17</v>
      </c>
      <c r="B4142" s="25">
        <v>2018</v>
      </c>
      <c r="C4142" s="25" t="s">
        <v>3</v>
      </c>
      <c r="D4142" s="25" t="s">
        <v>58</v>
      </c>
      <c r="E4142" s="25" t="s">
        <v>202</v>
      </c>
      <c r="F4142" s="23" t="s">
        <v>203</v>
      </c>
      <c r="G4142" s="23" t="s">
        <v>541</v>
      </c>
      <c r="H4142" s="32" t="s">
        <v>542</v>
      </c>
      <c r="I4142" s="32" t="s">
        <v>536</v>
      </c>
      <c r="J4142" s="135">
        <v>255</v>
      </c>
      <c r="K4142" s="28">
        <v>0.41960999999999998</v>
      </c>
      <c r="L4142" s="28">
        <f t="shared" si="105"/>
        <v>0.62382000000000004</v>
      </c>
      <c r="O4142" s="77">
        <v>0.64424999999999999</v>
      </c>
      <c r="BF4142" s="106"/>
    </row>
    <row r="4143" spans="1:58" x14ac:dyDescent="0.25">
      <c r="A4143" t="s">
        <v>17</v>
      </c>
      <c r="B4143" s="25">
        <v>2019</v>
      </c>
      <c r="C4143" s="25" t="s">
        <v>0</v>
      </c>
      <c r="D4143" s="25" t="s">
        <v>59</v>
      </c>
      <c r="E4143" s="25" t="s">
        <v>202</v>
      </c>
      <c r="F4143" s="23" t="s">
        <v>203</v>
      </c>
      <c r="G4143" s="23" t="s">
        <v>541</v>
      </c>
      <c r="H4143" s="32" t="s">
        <v>542</v>
      </c>
      <c r="I4143" s="32" t="s">
        <v>536</v>
      </c>
      <c r="J4143" s="135">
        <v>260</v>
      </c>
      <c r="K4143" s="28">
        <v>0.55769000000000002</v>
      </c>
      <c r="L4143" s="28">
        <f t="shared" si="105"/>
        <v>0.68354999999999999</v>
      </c>
      <c r="O4143" s="77">
        <v>0.67745999999999995</v>
      </c>
      <c r="BF4143" s="106"/>
    </row>
    <row r="4144" spans="1:58" x14ac:dyDescent="0.25">
      <c r="A4144" t="s">
        <v>17</v>
      </c>
      <c r="B4144" s="25">
        <v>2019</v>
      </c>
      <c r="C4144" s="25" t="s">
        <v>1</v>
      </c>
      <c r="D4144" s="25" t="s">
        <v>60</v>
      </c>
      <c r="E4144" s="25" t="s">
        <v>202</v>
      </c>
      <c r="F4144" s="23" t="s">
        <v>203</v>
      </c>
      <c r="G4144" s="23" t="s">
        <v>541</v>
      </c>
      <c r="H4144" s="32" t="s">
        <v>542</v>
      </c>
      <c r="I4144" s="32" t="s">
        <v>536</v>
      </c>
      <c r="J4144" s="135">
        <v>220</v>
      </c>
      <c r="K4144" s="28">
        <v>0.88182000000000005</v>
      </c>
      <c r="L4144" s="28">
        <f t="shared" si="105"/>
        <v>0.72372000000000003</v>
      </c>
      <c r="O4144" s="77">
        <v>0.69386000000000003</v>
      </c>
      <c r="BF4144" s="106"/>
    </row>
    <row r="4145" spans="1:58" x14ac:dyDescent="0.25">
      <c r="A4145" t="s">
        <v>17</v>
      </c>
      <c r="B4145" s="25">
        <v>2019</v>
      </c>
      <c r="C4145" s="25" t="s">
        <v>2</v>
      </c>
      <c r="D4145" s="25" t="s">
        <v>61</v>
      </c>
      <c r="E4145" s="25" t="s">
        <v>202</v>
      </c>
      <c r="F4145" s="23" t="s">
        <v>203</v>
      </c>
      <c r="G4145" s="23" t="s">
        <v>541</v>
      </c>
      <c r="H4145" s="32" t="s">
        <v>542</v>
      </c>
      <c r="I4145" s="32" t="s">
        <v>536</v>
      </c>
      <c r="J4145" s="135">
        <v>264</v>
      </c>
      <c r="K4145" s="28">
        <v>0.86363999999999996</v>
      </c>
      <c r="L4145" s="28">
        <f t="shared" si="105"/>
        <v>0.73524999999999996</v>
      </c>
      <c r="O4145" s="77">
        <v>0.68513999999999997</v>
      </c>
      <c r="BF4145" s="106"/>
    </row>
    <row r="4146" spans="1:58" x14ac:dyDescent="0.25">
      <c r="A4146" t="s">
        <v>17</v>
      </c>
      <c r="B4146" s="25">
        <v>2019</v>
      </c>
      <c r="C4146" s="25" t="s">
        <v>3</v>
      </c>
      <c r="D4146" s="25" t="s">
        <v>62</v>
      </c>
      <c r="E4146" s="25" t="s">
        <v>202</v>
      </c>
      <c r="F4146" s="23" t="s">
        <v>203</v>
      </c>
      <c r="G4146" s="23" t="s">
        <v>541</v>
      </c>
      <c r="H4146" s="32" t="s">
        <v>542</v>
      </c>
      <c r="I4146" s="32" t="s">
        <v>536</v>
      </c>
      <c r="J4146" s="135">
        <v>249</v>
      </c>
      <c r="K4146" s="28">
        <v>0.74297000000000002</v>
      </c>
      <c r="L4146" s="28">
        <f t="shared" si="105"/>
        <v>0.69733000000000001</v>
      </c>
      <c r="O4146" s="77">
        <v>0.67325000000000002</v>
      </c>
      <c r="BF4146" s="106"/>
    </row>
    <row r="4147" spans="1:58" x14ac:dyDescent="0.25">
      <c r="A4147" t="s">
        <v>17</v>
      </c>
      <c r="B4147" s="25">
        <v>2020</v>
      </c>
      <c r="C4147" s="25" t="s">
        <v>0</v>
      </c>
      <c r="D4147" s="25" t="s">
        <v>63</v>
      </c>
      <c r="E4147" s="25" t="s">
        <v>202</v>
      </c>
      <c r="F4147" s="23" t="s">
        <v>203</v>
      </c>
      <c r="G4147" s="23" t="s">
        <v>541</v>
      </c>
      <c r="H4147" s="32" t="s">
        <v>542</v>
      </c>
      <c r="I4147" s="32" t="s">
        <v>536</v>
      </c>
      <c r="J4147" s="135">
        <v>222</v>
      </c>
      <c r="K4147" s="28">
        <v>0.68467999999999996</v>
      </c>
      <c r="L4147" s="28">
        <f t="shared" si="105"/>
        <v>0.71309999999999996</v>
      </c>
      <c r="O4147" s="77">
        <v>0.68518000000000001</v>
      </c>
      <c r="BF4147" s="106"/>
    </row>
    <row r="4148" spans="1:58" x14ac:dyDescent="0.25">
      <c r="A4148" t="s">
        <v>17</v>
      </c>
      <c r="B4148" s="25">
        <v>2020</v>
      </c>
      <c r="C4148" s="25" t="s">
        <v>1</v>
      </c>
      <c r="D4148" s="25" t="s">
        <v>64</v>
      </c>
      <c r="E4148" s="25" t="s">
        <v>202</v>
      </c>
      <c r="F4148" s="23" t="s">
        <v>203</v>
      </c>
      <c r="G4148" s="23" t="s">
        <v>541</v>
      </c>
      <c r="H4148" s="32" t="s">
        <v>542</v>
      </c>
      <c r="I4148" s="32" t="s">
        <v>536</v>
      </c>
      <c r="J4148" s="135">
        <v>131</v>
      </c>
      <c r="K4148" s="28">
        <v>0.64885000000000004</v>
      </c>
      <c r="L4148" s="28">
        <f t="shared" si="105"/>
        <v>0.71086000000000005</v>
      </c>
      <c r="O4148" s="77">
        <v>0.67054000000000002</v>
      </c>
      <c r="BF4148" s="106"/>
    </row>
    <row r="4149" spans="1:58" x14ac:dyDescent="0.25">
      <c r="A4149" t="s">
        <v>17</v>
      </c>
      <c r="B4149" s="25">
        <v>2020</v>
      </c>
      <c r="C4149" s="25" t="s">
        <v>2</v>
      </c>
      <c r="D4149" s="25" t="s">
        <v>65</v>
      </c>
      <c r="E4149" s="25" t="s">
        <v>202</v>
      </c>
      <c r="F4149" s="23" t="s">
        <v>203</v>
      </c>
      <c r="G4149" s="23" t="s">
        <v>541</v>
      </c>
      <c r="H4149" s="32" t="s">
        <v>542</v>
      </c>
      <c r="I4149" s="32" t="s">
        <v>536</v>
      </c>
      <c r="J4149" s="135">
        <v>185</v>
      </c>
      <c r="K4149" s="28">
        <v>0.71892</v>
      </c>
      <c r="L4149" s="28">
        <f t="shared" si="105"/>
        <v>0.76427</v>
      </c>
      <c r="O4149" s="77">
        <v>0.68157999999999996</v>
      </c>
      <c r="BF4149" s="106"/>
    </row>
    <row r="4150" spans="1:58" x14ac:dyDescent="0.25">
      <c r="A4150" t="s">
        <v>17</v>
      </c>
      <c r="B4150" s="25">
        <v>2020</v>
      </c>
      <c r="C4150" s="25" t="s">
        <v>3</v>
      </c>
      <c r="D4150" s="25" t="s">
        <v>66</v>
      </c>
      <c r="E4150" s="25" t="s">
        <v>202</v>
      </c>
      <c r="F4150" s="23" t="s">
        <v>203</v>
      </c>
      <c r="G4150" s="23" t="s">
        <v>541</v>
      </c>
      <c r="H4150" s="32" t="s">
        <v>542</v>
      </c>
      <c r="I4150" s="32" t="s">
        <v>536</v>
      </c>
      <c r="J4150" s="135">
        <v>214</v>
      </c>
      <c r="K4150" s="28">
        <v>0.72430000000000005</v>
      </c>
      <c r="L4150" s="28">
        <f t="shared" si="105"/>
        <v>0.72575999999999996</v>
      </c>
      <c r="O4150" s="77">
        <v>0.67688999999999999</v>
      </c>
      <c r="BF4150" s="106"/>
    </row>
    <row r="4151" spans="1:58" x14ac:dyDescent="0.25">
      <c r="A4151" t="s">
        <v>17</v>
      </c>
      <c r="B4151" s="25">
        <v>2021</v>
      </c>
      <c r="C4151" s="25" t="s">
        <v>0</v>
      </c>
      <c r="D4151" s="25" t="s">
        <v>67</v>
      </c>
      <c r="E4151" s="25" t="s">
        <v>202</v>
      </c>
      <c r="F4151" s="23" t="s">
        <v>203</v>
      </c>
      <c r="G4151" s="23" t="s">
        <v>541</v>
      </c>
      <c r="H4151" s="32" t="s">
        <v>542</v>
      </c>
      <c r="I4151" s="32" t="s">
        <v>536</v>
      </c>
      <c r="J4151" s="135">
        <v>196</v>
      </c>
      <c r="K4151" s="28">
        <v>0.72958999999999996</v>
      </c>
      <c r="L4151" s="28">
        <f t="shared" si="105"/>
        <v>0.79057999999999995</v>
      </c>
      <c r="O4151" s="77">
        <v>0.72143000000000002</v>
      </c>
      <c r="BF4151" s="106"/>
    </row>
    <row r="4152" spans="1:58" x14ac:dyDescent="0.25">
      <c r="A4152" t="s">
        <v>17</v>
      </c>
      <c r="B4152" s="25">
        <v>2021</v>
      </c>
      <c r="C4152" s="25" t="s">
        <v>1</v>
      </c>
      <c r="D4152" s="25" t="s">
        <v>68</v>
      </c>
      <c r="E4152" s="25" t="s">
        <v>202</v>
      </c>
      <c r="F4152" s="23" t="s">
        <v>203</v>
      </c>
      <c r="G4152" s="23" t="s">
        <v>541</v>
      </c>
      <c r="H4152" s="32" t="s">
        <v>542</v>
      </c>
      <c r="I4152" s="32" t="s">
        <v>536</v>
      </c>
      <c r="J4152" s="135">
        <v>261</v>
      </c>
      <c r="K4152" s="28">
        <v>0.78927000000000003</v>
      </c>
      <c r="L4152" s="28">
        <f t="shared" si="105"/>
        <v>0.77332999999999996</v>
      </c>
      <c r="O4152" s="77">
        <v>0.71777999999999997</v>
      </c>
      <c r="BF4152" s="106"/>
    </row>
    <row r="4153" spans="1:58" x14ac:dyDescent="0.25">
      <c r="A4153" t="s">
        <v>17</v>
      </c>
      <c r="B4153" s="25">
        <v>2021</v>
      </c>
      <c r="C4153" s="25" t="s">
        <v>2</v>
      </c>
      <c r="D4153" s="25" t="s">
        <v>69</v>
      </c>
      <c r="E4153" s="25" t="s">
        <v>202</v>
      </c>
      <c r="F4153" s="23" t="s">
        <v>203</v>
      </c>
      <c r="G4153" s="23" t="s">
        <v>541</v>
      </c>
      <c r="H4153" s="32" t="s">
        <v>542</v>
      </c>
      <c r="I4153" s="32" t="s">
        <v>536</v>
      </c>
      <c r="J4153" s="135">
        <v>261</v>
      </c>
      <c r="K4153" s="28">
        <v>0.65517000000000003</v>
      </c>
      <c r="L4153" s="28">
        <f t="shared" si="105"/>
        <v>0.76515999999999995</v>
      </c>
      <c r="O4153" s="77">
        <v>0.72623000000000004</v>
      </c>
      <c r="BF4153" s="106"/>
    </row>
    <row r="4154" spans="1:58" x14ac:dyDescent="0.25">
      <c r="A4154" t="s">
        <v>17</v>
      </c>
      <c r="B4154" s="25">
        <v>2021</v>
      </c>
      <c r="C4154" s="25" t="s">
        <v>3</v>
      </c>
      <c r="D4154" s="25" t="s">
        <v>70</v>
      </c>
      <c r="E4154" s="25" t="s">
        <v>202</v>
      </c>
      <c r="F4154" s="23" t="s">
        <v>203</v>
      </c>
      <c r="G4154" s="23" t="s">
        <v>541</v>
      </c>
      <c r="H4154" s="32" t="s">
        <v>542</v>
      </c>
      <c r="I4154" s="32" t="s">
        <v>536</v>
      </c>
      <c r="J4154" s="135">
        <v>232</v>
      </c>
      <c r="K4154" s="28">
        <v>0.67240999999999995</v>
      </c>
      <c r="L4154" s="28">
        <f t="shared" si="105"/>
        <v>0.73268</v>
      </c>
      <c r="O4154" s="77">
        <v>0.70416999999999996</v>
      </c>
      <c r="BF4154" s="106"/>
    </row>
    <row r="4155" spans="1:58" x14ac:dyDescent="0.25">
      <c r="A4155" t="s">
        <v>17</v>
      </c>
      <c r="B4155" s="25">
        <v>2022</v>
      </c>
      <c r="C4155" s="25" t="s">
        <v>0</v>
      </c>
      <c r="D4155" s="25" t="s">
        <v>71</v>
      </c>
      <c r="E4155" s="25" t="s">
        <v>202</v>
      </c>
      <c r="F4155" s="23" t="s">
        <v>203</v>
      </c>
      <c r="G4155" s="23" t="s">
        <v>541</v>
      </c>
      <c r="H4155" s="32" t="s">
        <v>542</v>
      </c>
      <c r="I4155" s="32" t="s">
        <v>536</v>
      </c>
      <c r="J4155" s="135">
        <v>208</v>
      </c>
      <c r="K4155" s="28">
        <v>0.58172999999999997</v>
      </c>
      <c r="L4155" s="28">
        <f t="shared" si="105"/>
        <v>0.75717000000000001</v>
      </c>
      <c r="O4155" s="77">
        <v>0.71772000000000002</v>
      </c>
      <c r="BF4155" s="106"/>
    </row>
    <row r="4156" spans="1:58" x14ac:dyDescent="0.25">
      <c r="A4156" t="s">
        <v>17</v>
      </c>
      <c r="B4156" s="25">
        <v>2022</v>
      </c>
      <c r="C4156" s="25" t="s">
        <v>1</v>
      </c>
      <c r="D4156" s="25" t="s">
        <v>72</v>
      </c>
      <c r="E4156" s="25" t="s">
        <v>202</v>
      </c>
      <c r="F4156" s="23" t="s">
        <v>203</v>
      </c>
      <c r="G4156" s="23" t="s">
        <v>541</v>
      </c>
      <c r="H4156" s="32" t="s">
        <v>542</v>
      </c>
      <c r="I4156" s="32" t="s">
        <v>536</v>
      </c>
      <c r="J4156" s="135">
        <v>294</v>
      </c>
      <c r="K4156" s="28">
        <v>0.71087999999999996</v>
      </c>
      <c r="L4156" s="28">
        <f t="shared" si="105"/>
        <v>0.78373000000000004</v>
      </c>
      <c r="O4156" s="77">
        <v>0.71509999999999996</v>
      </c>
      <c r="BF4156" s="106"/>
    </row>
    <row r="4157" spans="1:58" x14ac:dyDescent="0.25">
      <c r="A4157" t="s">
        <v>17</v>
      </c>
      <c r="B4157" s="25">
        <v>2022</v>
      </c>
      <c r="C4157" s="25" t="s">
        <v>2</v>
      </c>
      <c r="D4157" s="25" t="s">
        <v>73</v>
      </c>
      <c r="E4157" s="25" t="s">
        <v>202</v>
      </c>
      <c r="F4157" s="23" t="s">
        <v>203</v>
      </c>
      <c r="G4157" s="23" t="s">
        <v>541</v>
      </c>
      <c r="H4157" s="32" t="s">
        <v>542</v>
      </c>
      <c r="I4157" s="32" t="s">
        <v>536</v>
      </c>
      <c r="J4157" s="135">
        <v>242</v>
      </c>
      <c r="K4157" s="28">
        <v>0.65288999999999997</v>
      </c>
      <c r="L4157" s="28">
        <f t="shared" si="105"/>
        <v>0.78456000000000004</v>
      </c>
      <c r="O4157" s="77">
        <v>0.71452000000000004</v>
      </c>
      <c r="BF4157" s="106"/>
    </row>
    <row r="4158" spans="1:58" x14ac:dyDescent="0.25">
      <c r="A4158" t="s">
        <v>17</v>
      </c>
      <c r="B4158" s="25">
        <v>2022</v>
      </c>
      <c r="C4158" s="25" t="s">
        <v>3</v>
      </c>
      <c r="D4158" s="25" t="s">
        <v>493</v>
      </c>
      <c r="E4158" s="25" t="s">
        <v>202</v>
      </c>
      <c r="F4158" s="23" t="s">
        <v>203</v>
      </c>
      <c r="G4158" s="23" t="s">
        <v>541</v>
      </c>
      <c r="H4158" s="32" t="s">
        <v>542</v>
      </c>
      <c r="I4158" s="32" t="s">
        <v>536</v>
      </c>
      <c r="J4158" s="135">
        <v>218</v>
      </c>
      <c r="K4158" s="28">
        <v>0.70182999999999995</v>
      </c>
      <c r="L4158" s="28">
        <f t="shared" si="105"/>
        <v>0.76685999999999999</v>
      </c>
      <c r="O4158" s="77">
        <v>0.68925999999999998</v>
      </c>
      <c r="BF4158" s="106"/>
    </row>
    <row r="4159" spans="1:58" x14ac:dyDescent="0.25">
      <c r="A4159" t="s">
        <v>17</v>
      </c>
      <c r="B4159" s="25">
        <v>2023</v>
      </c>
      <c r="C4159" s="25" t="s">
        <v>0</v>
      </c>
      <c r="D4159" s="25" t="s">
        <v>537</v>
      </c>
      <c r="E4159" s="25" t="s">
        <v>202</v>
      </c>
      <c r="F4159" s="23" t="s">
        <v>203</v>
      </c>
      <c r="G4159" s="23" t="s">
        <v>541</v>
      </c>
      <c r="H4159" s="32" t="s">
        <v>542</v>
      </c>
      <c r="I4159" s="32" t="s">
        <v>536</v>
      </c>
      <c r="J4159" s="135">
        <v>236</v>
      </c>
      <c r="K4159" s="28">
        <v>0.64407000000000003</v>
      </c>
      <c r="L4159" s="28">
        <f t="shared" si="105"/>
        <v>0.69860999999999995</v>
      </c>
      <c r="O4159" s="77">
        <v>0.66224000000000005</v>
      </c>
      <c r="BF4159" s="106"/>
    </row>
    <row r="4160" spans="1:58" x14ac:dyDescent="0.25">
      <c r="A4160" t="s">
        <v>17</v>
      </c>
      <c r="B4160" s="25">
        <v>2018</v>
      </c>
      <c r="C4160" s="25" t="s">
        <v>0</v>
      </c>
      <c r="D4160" s="25" t="s">
        <v>54</v>
      </c>
      <c r="E4160" s="25" t="s">
        <v>204</v>
      </c>
      <c r="F4160" s="23" t="s">
        <v>205</v>
      </c>
      <c r="G4160" s="23" t="s">
        <v>541</v>
      </c>
      <c r="H4160" s="32" t="s">
        <v>542</v>
      </c>
      <c r="I4160" s="32" t="s">
        <v>536</v>
      </c>
      <c r="J4160" s="135">
        <v>60</v>
      </c>
      <c r="K4160" s="28">
        <v>0.9</v>
      </c>
      <c r="L4160" s="28">
        <f t="shared" si="105"/>
        <v>0.68576000000000004</v>
      </c>
      <c r="O4160" s="77">
        <v>0.64649000000000001</v>
      </c>
      <c r="BF4160" s="106"/>
    </row>
    <row r="4161" spans="1:58" x14ac:dyDescent="0.25">
      <c r="A4161" t="s">
        <v>17</v>
      </c>
      <c r="B4161" s="25">
        <v>2018</v>
      </c>
      <c r="C4161" s="25" t="s">
        <v>1</v>
      </c>
      <c r="D4161" s="25" t="s">
        <v>56</v>
      </c>
      <c r="E4161" s="25" t="s">
        <v>204</v>
      </c>
      <c r="F4161" s="23" t="s">
        <v>205</v>
      </c>
      <c r="G4161" s="23" t="s">
        <v>541</v>
      </c>
      <c r="H4161" s="32" t="s">
        <v>542</v>
      </c>
      <c r="I4161" s="32" t="s">
        <v>536</v>
      </c>
      <c r="J4161" s="135">
        <v>67</v>
      </c>
      <c r="K4161" s="28">
        <v>0.89551999999999998</v>
      </c>
      <c r="L4161" s="28">
        <f t="shared" si="105"/>
        <v>0.66754999999999998</v>
      </c>
      <c r="O4161" s="77">
        <v>0.66595000000000004</v>
      </c>
      <c r="BF4161" s="106"/>
    </row>
    <row r="4162" spans="1:58" x14ac:dyDescent="0.25">
      <c r="A4162" t="s">
        <v>17</v>
      </c>
      <c r="B4162" s="25">
        <v>2018</v>
      </c>
      <c r="C4162" s="25" t="s">
        <v>2</v>
      </c>
      <c r="D4162" s="25" t="s">
        <v>57</v>
      </c>
      <c r="E4162" s="25" t="s">
        <v>204</v>
      </c>
      <c r="F4162" s="23" t="s">
        <v>205</v>
      </c>
      <c r="G4162" s="23" t="s">
        <v>541</v>
      </c>
      <c r="H4162" s="32" t="s">
        <v>542</v>
      </c>
      <c r="I4162" s="32" t="s">
        <v>536</v>
      </c>
      <c r="J4162" s="135">
        <v>71</v>
      </c>
      <c r="K4162" s="28">
        <v>0.88732</v>
      </c>
      <c r="L4162" s="28">
        <f t="shared" ref="L4162:L4225" si="106">SUMIFS(K:K, E:E, G4162, D:D, D4162, I:I, I4162)</f>
        <v>0.62238000000000004</v>
      </c>
      <c r="O4162" s="77">
        <v>0.65563000000000005</v>
      </c>
      <c r="BF4162" s="106"/>
    </row>
    <row r="4163" spans="1:58" x14ac:dyDescent="0.25">
      <c r="A4163" t="s">
        <v>17</v>
      </c>
      <c r="B4163" s="25">
        <v>2018</v>
      </c>
      <c r="C4163" s="25" t="s">
        <v>3</v>
      </c>
      <c r="D4163" s="25" t="s">
        <v>58</v>
      </c>
      <c r="E4163" s="25" t="s">
        <v>204</v>
      </c>
      <c r="F4163" s="23" t="s">
        <v>205</v>
      </c>
      <c r="G4163" s="23" t="s">
        <v>541</v>
      </c>
      <c r="H4163" s="32" t="s">
        <v>542</v>
      </c>
      <c r="I4163" s="32" t="s">
        <v>536</v>
      </c>
      <c r="J4163" s="135">
        <v>75</v>
      </c>
      <c r="K4163" s="28">
        <v>0.90666999999999998</v>
      </c>
      <c r="L4163" s="28">
        <f t="shared" si="106"/>
        <v>0.62382000000000004</v>
      </c>
      <c r="O4163" s="77">
        <v>0.64424999999999999</v>
      </c>
      <c r="BF4163" s="106"/>
    </row>
    <row r="4164" spans="1:58" x14ac:dyDescent="0.25">
      <c r="A4164" t="s">
        <v>17</v>
      </c>
      <c r="B4164" s="25">
        <v>2019</v>
      </c>
      <c r="C4164" s="25" t="s">
        <v>0</v>
      </c>
      <c r="D4164" s="25" t="s">
        <v>59</v>
      </c>
      <c r="E4164" s="25" t="s">
        <v>204</v>
      </c>
      <c r="F4164" s="23" t="s">
        <v>205</v>
      </c>
      <c r="G4164" s="23" t="s">
        <v>541</v>
      </c>
      <c r="H4164" s="32" t="s">
        <v>542</v>
      </c>
      <c r="I4164" s="32" t="s">
        <v>536</v>
      </c>
      <c r="J4164" s="135">
        <v>47</v>
      </c>
      <c r="K4164" s="28">
        <v>0.85106000000000004</v>
      </c>
      <c r="L4164" s="28">
        <f t="shared" si="106"/>
        <v>0.68354999999999999</v>
      </c>
      <c r="O4164" s="77">
        <v>0.67745999999999995</v>
      </c>
      <c r="BF4164" s="106"/>
    </row>
    <row r="4165" spans="1:58" x14ac:dyDescent="0.25">
      <c r="A4165" t="s">
        <v>17</v>
      </c>
      <c r="B4165" s="25">
        <v>2019</v>
      </c>
      <c r="C4165" s="25" t="s">
        <v>1</v>
      </c>
      <c r="D4165" s="25" t="s">
        <v>60</v>
      </c>
      <c r="E4165" s="25" t="s">
        <v>204</v>
      </c>
      <c r="F4165" s="23" t="s">
        <v>205</v>
      </c>
      <c r="G4165" s="23" t="s">
        <v>541</v>
      </c>
      <c r="H4165" s="32" t="s">
        <v>542</v>
      </c>
      <c r="I4165" s="32" t="s">
        <v>536</v>
      </c>
      <c r="J4165" s="135">
        <v>56</v>
      </c>
      <c r="K4165" s="28">
        <v>0.875</v>
      </c>
      <c r="L4165" s="28">
        <f t="shared" si="106"/>
        <v>0.72372000000000003</v>
      </c>
      <c r="O4165" s="77">
        <v>0.69386000000000003</v>
      </c>
      <c r="BF4165" s="106"/>
    </row>
    <row r="4166" spans="1:58" x14ac:dyDescent="0.25">
      <c r="A4166" t="s">
        <v>17</v>
      </c>
      <c r="B4166" s="25">
        <v>2019</v>
      </c>
      <c r="C4166" s="25" t="s">
        <v>2</v>
      </c>
      <c r="D4166" s="25" t="s">
        <v>61</v>
      </c>
      <c r="E4166" s="25" t="s">
        <v>204</v>
      </c>
      <c r="F4166" s="23" t="s">
        <v>205</v>
      </c>
      <c r="G4166" s="23" t="s">
        <v>541</v>
      </c>
      <c r="H4166" s="32" t="s">
        <v>542</v>
      </c>
      <c r="I4166" s="32" t="s">
        <v>536</v>
      </c>
      <c r="J4166" s="135">
        <v>63</v>
      </c>
      <c r="K4166" s="28">
        <v>0.80952000000000002</v>
      </c>
      <c r="L4166" s="28">
        <f t="shared" si="106"/>
        <v>0.73524999999999996</v>
      </c>
      <c r="O4166" s="77">
        <v>0.68513999999999997</v>
      </c>
      <c r="BF4166" s="106"/>
    </row>
    <row r="4167" spans="1:58" x14ac:dyDescent="0.25">
      <c r="A4167" t="s">
        <v>17</v>
      </c>
      <c r="B4167" s="25">
        <v>2019</v>
      </c>
      <c r="C4167" s="25" t="s">
        <v>3</v>
      </c>
      <c r="D4167" s="25" t="s">
        <v>62</v>
      </c>
      <c r="E4167" s="25" t="s">
        <v>204</v>
      </c>
      <c r="F4167" s="23" t="s">
        <v>205</v>
      </c>
      <c r="G4167" s="23" t="s">
        <v>541</v>
      </c>
      <c r="H4167" s="32" t="s">
        <v>542</v>
      </c>
      <c r="I4167" s="32" t="s">
        <v>536</v>
      </c>
      <c r="J4167" s="135">
        <v>69</v>
      </c>
      <c r="K4167" s="28">
        <v>0.76812000000000002</v>
      </c>
      <c r="L4167" s="28">
        <f t="shared" si="106"/>
        <v>0.69733000000000001</v>
      </c>
      <c r="O4167" s="77">
        <v>0.67325000000000002</v>
      </c>
      <c r="BF4167" s="106"/>
    </row>
    <row r="4168" spans="1:58" x14ac:dyDescent="0.25">
      <c r="A4168" t="s">
        <v>17</v>
      </c>
      <c r="B4168" s="25">
        <v>2020</v>
      </c>
      <c r="C4168" s="25" t="s">
        <v>0</v>
      </c>
      <c r="D4168" s="25" t="s">
        <v>63</v>
      </c>
      <c r="E4168" s="25" t="s">
        <v>204</v>
      </c>
      <c r="F4168" s="23" t="s">
        <v>205</v>
      </c>
      <c r="G4168" s="23" t="s">
        <v>541</v>
      </c>
      <c r="H4168" s="32" t="s">
        <v>542</v>
      </c>
      <c r="I4168" s="32" t="s">
        <v>536</v>
      </c>
      <c r="J4168" s="135">
        <v>66</v>
      </c>
      <c r="K4168" s="28">
        <v>0.83333000000000002</v>
      </c>
      <c r="L4168" s="28">
        <f t="shared" si="106"/>
        <v>0.71309999999999996</v>
      </c>
      <c r="O4168" s="77">
        <v>0.68518000000000001</v>
      </c>
      <c r="BF4168" s="106"/>
    </row>
    <row r="4169" spans="1:58" x14ac:dyDescent="0.25">
      <c r="A4169" t="s">
        <v>17</v>
      </c>
      <c r="B4169" s="25">
        <v>2020</v>
      </c>
      <c r="C4169" s="25" t="s">
        <v>1</v>
      </c>
      <c r="D4169" s="25" t="s">
        <v>64</v>
      </c>
      <c r="E4169" s="25" t="s">
        <v>204</v>
      </c>
      <c r="F4169" s="23" t="s">
        <v>205</v>
      </c>
      <c r="G4169" s="23" t="s">
        <v>541</v>
      </c>
      <c r="H4169" s="32" t="s">
        <v>542</v>
      </c>
      <c r="I4169" s="32" t="s">
        <v>536</v>
      </c>
      <c r="J4169" s="135">
        <v>33</v>
      </c>
      <c r="K4169" s="28">
        <v>0.84848000000000001</v>
      </c>
      <c r="L4169" s="28">
        <f t="shared" si="106"/>
        <v>0.71086000000000005</v>
      </c>
      <c r="O4169" s="77">
        <v>0.67054000000000002</v>
      </c>
      <c r="BF4169" s="106"/>
    </row>
    <row r="4170" spans="1:58" x14ac:dyDescent="0.25">
      <c r="A4170" t="s">
        <v>17</v>
      </c>
      <c r="B4170" s="25">
        <v>2020</v>
      </c>
      <c r="C4170" s="25" t="s">
        <v>2</v>
      </c>
      <c r="D4170" s="25" t="s">
        <v>65</v>
      </c>
      <c r="E4170" s="25" t="s">
        <v>204</v>
      </c>
      <c r="F4170" s="23" t="s">
        <v>205</v>
      </c>
      <c r="G4170" s="23" t="s">
        <v>541</v>
      </c>
      <c r="H4170" s="32" t="s">
        <v>542</v>
      </c>
      <c r="I4170" s="32" t="s">
        <v>536</v>
      </c>
      <c r="J4170" s="135">
        <v>57</v>
      </c>
      <c r="K4170" s="28">
        <v>0.78947000000000001</v>
      </c>
      <c r="L4170" s="28">
        <f t="shared" si="106"/>
        <v>0.76427</v>
      </c>
      <c r="O4170" s="77">
        <v>0.68157999999999996</v>
      </c>
      <c r="BF4170" s="106"/>
    </row>
    <row r="4171" spans="1:58" x14ac:dyDescent="0.25">
      <c r="A4171" t="s">
        <v>17</v>
      </c>
      <c r="B4171" s="25">
        <v>2020</v>
      </c>
      <c r="C4171" s="25" t="s">
        <v>3</v>
      </c>
      <c r="D4171" s="25" t="s">
        <v>66</v>
      </c>
      <c r="E4171" s="25" t="s">
        <v>204</v>
      </c>
      <c r="F4171" s="23" t="s">
        <v>205</v>
      </c>
      <c r="G4171" s="23" t="s">
        <v>541</v>
      </c>
      <c r="H4171" s="32" t="s">
        <v>542</v>
      </c>
      <c r="I4171" s="32" t="s">
        <v>536</v>
      </c>
      <c r="J4171" s="135">
        <v>85</v>
      </c>
      <c r="K4171" s="28">
        <v>0.8</v>
      </c>
      <c r="L4171" s="28">
        <f t="shared" si="106"/>
        <v>0.72575999999999996</v>
      </c>
      <c r="O4171" s="77">
        <v>0.67688999999999999</v>
      </c>
      <c r="BF4171" s="106"/>
    </row>
    <row r="4172" spans="1:58" x14ac:dyDescent="0.25">
      <c r="A4172" t="s">
        <v>17</v>
      </c>
      <c r="B4172" s="25">
        <v>2021</v>
      </c>
      <c r="C4172" s="25" t="s">
        <v>0</v>
      </c>
      <c r="D4172" s="25" t="s">
        <v>67</v>
      </c>
      <c r="E4172" s="25" t="s">
        <v>204</v>
      </c>
      <c r="F4172" s="23" t="s">
        <v>205</v>
      </c>
      <c r="G4172" s="23" t="s">
        <v>541</v>
      </c>
      <c r="H4172" s="32" t="s">
        <v>542</v>
      </c>
      <c r="I4172" s="32" t="s">
        <v>536</v>
      </c>
      <c r="J4172" s="135">
        <v>79</v>
      </c>
      <c r="K4172" s="28">
        <v>0.79747000000000001</v>
      </c>
      <c r="L4172" s="28">
        <f t="shared" si="106"/>
        <v>0.79057999999999995</v>
      </c>
      <c r="O4172" s="77">
        <v>0.72143000000000002</v>
      </c>
      <c r="BF4172" s="106"/>
    </row>
    <row r="4173" spans="1:58" x14ac:dyDescent="0.25">
      <c r="A4173" t="s">
        <v>17</v>
      </c>
      <c r="B4173" s="25">
        <v>2021</v>
      </c>
      <c r="C4173" s="25" t="s">
        <v>1</v>
      </c>
      <c r="D4173" s="25" t="s">
        <v>68</v>
      </c>
      <c r="E4173" s="25" t="s">
        <v>204</v>
      </c>
      <c r="F4173" s="23" t="s">
        <v>205</v>
      </c>
      <c r="G4173" s="23" t="s">
        <v>541</v>
      </c>
      <c r="H4173" s="32" t="s">
        <v>542</v>
      </c>
      <c r="I4173" s="32" t="s">
        <v>536</v>
      </c>
      <c r="J4173" s="135">
        <v>74</v>
      </c>
      <c r="K4173" s="28">
        <v>0.63514000000000004</v>
      </c>
      <c r="L4173" s="28">
        <f t="shared" si="106"/>
        <v>0.77332999999999996</v>
      </c>
      <c r="O4173" s="77">
        <v>0.71777999999999997</v>
      </c>
      <c r="BF4173" s="106"/>
    </row>
    <row r="4174" spans="1:58" x14ac:dyDescent="0.25">
      <c r="A4174" t="s">
        <v>17</v>
      </c>
      <c r="B4174" s="25">
        <v>2021</v>
      </c>
      <c r="C4174" s="25" t="s">
        <v>2</v>
      </c>
      <c r="D4174" s="25" t="s">
        <v>69</v>
      </c>
      <c r="E4174" s="25" t="s">
        <v>204</v>
      </c>
      <c r="F4174" s="23" t="s">
        <v>205</v>
      </c>
      <c r="G4174" s="23" t="s">
        <v>541</v>
      </c>
      <c r="H4174" s="32" t="s">
        <v>542</v>
      </c>
      <c r="I4174" s="32" t="s">
        <v>536</v>
      </c>
      <c r="J4174" s="135">
        <v>68</v>
      </c>
      <c r="K4174" s="28">
        <v>0.83823999999999999</v>
      </c>
      <c r="L4174" s="28">
        <f t="shared" si="106"/>
        <v>0.76515999999999995</v>
      </c>
      <c r="O4174" s="77">
        <v>0.72623000000000004</v>
      </c>
      <c r="BF4174" s="106"/>
    </row>
    <row r="4175" spans="1:58" x14ac:dyDescent="0.25">
      <c r="A4175" t="s">
        <v>17</v>
      </c>
      <c r="B4175" s="25">
        <v>2021</v>
      </c>
      <c r="C4175" s="25" t="s">
        <v>3</v>
      </c>
      <c r="D4175" s="25" t="s">
        <v>70</v>
      </c>
      <c r="E4175" s="25" t="s">
        <v>204</v>
      </c>
      <c r="F4175" s="23" t="s">
        <v>205</v>
      </c>
      <c r="G4175" s="23" t="s">
        <v>541</v>
      </c>
      <c r="H4175" s="32" t="s">
        <v>542</v>
      </c>
      <c r="I4175" s="32" t="s">
        <v>536</v>
      </c>
      <c r="J4175" s="135">
        <v>68</v>
      </c>
      <c r="K4175" s="28">
        <v>0.85294000000000003</v>
      </c>
      <c r="L4175" s="28">
        <f t="shared" si="106"/>
        <v>0.73268</v>
      </c>
      <c r="O4175" s="77">
        <v>0.70416999999999996</v>
      </c>
      <c r="BF4175" s="106"/>
    </row>
    <row r="4176" spans="1:58" x14ac:dyDescent="0.25">
      <c r="A4176" t="s">
        <v>17</v>
      </c>
      <c r="B4176" s="25">
        <v>2022</v>
      </c>
      <c r="C4176" s="25" t="s">
        <v>0</v>
      </c>
      <c r="D4176" s="25" t="s">
        <v>71</v>
      </c>
      <c r="E4176" s="25" t="s">
        <v>204</v>
      </c>
      <c r="F4176" s="23" t="s">
        <v>205</v>
      </c>
      <c r="G4176" s="23" t="s">
        <v>541</v>
      </c>
      <c r="H4176" s="32" t="s">
        <v>542</v>
      </c>
      <c r="I4176" s="32" t="s">
        <v>536</v>
      </c>
      <c r="J4176" s="135">
        <v>63</v>
      </c>
      <c r="K4176" s="28">
        <v>0.98412999999999995</v>
      </c>
      <c r="L4176" s="28">
        <f t="shared" si="106"/>
        <v>0.75717000000000001</v>
      </c>
      <c r="O4176" s="77">
        <v>0.71772000000000002</v>
      </c>
      <c r="BF4176" s="106"/>
    </row>
    <row r="4177" spans="1:58" x14ac:dyDescent="0.25">
      <c r="A4177" t="s">
        <v>17</v>
      </c>
      <c r="B4177" s="25">
        <v>2022</v>
      </c>
      <c r="C4177" s="25" t="s">
        <v>1</v>
      </c>
      <c r="D4177" s="25" t="s">
        <v>72</v>
      </c>
      <c r="E4177" s="25" t="s">
        <v>204</v>
      </c>
      <c r="F4177" s="23" t="s">
        <v>205</v>
      </c>
      <c r="G4177" s="23" t="s">
        <v>541</v>
      </c>
      <c r="H4177" s="32" t="s">
        <v>542</v>
      </c>
      <c r="I4177" s="32" t="s">
        <v>536</v>
      </c>
      <c r="J4177" s="135">
        <v>67</v>
      </c>
      <c r="K4177" s="28">
        <v>0.91044999999999998</v>
      </c>
      <c r="L4177" s="28">
        <f t="shared" si="106"/>
        <v>0.78373000000000004</v>
      </c>
      <c r="O4177" s="77">
        <v>0.71509999999999996</v>
      </c>
      <c r="BF4177" s="106"/>
    </row>
    <row r="4178" spans="1:58" x14ac:dyDescent="0.25">
      <c r="A4178" t="s">
        <v>17</v>
      </c>
      <c r="B4178" s="25">
        <v>2022</v>
      </c>
      <c r="C4178" s="25" t="s">
        <v>2</v>
      </c>
      <c r="D4178" s="25" t="s">
        <v>73</v>
      </c>
      <c r="E4178" s="25" t="s">
        <v>204</v>
      </c>
      <c r="F4178" s="23" t="s">
        <v>205</v>
      </c>
      <c r="G4178" s="23" t="s">
        <v>541</v>
      </c>
      <c r="H4178" s="32" t="s">
        <v>542</v>
      </c>
      <c r="I4178" s="32" t="s">
        <v>536</v>
      </c>
      <c r="J4178" s="135">
        <v>59</v>
      </c>
      <c r="K4178" s="28">
        <v>0.89831000000000005</v>
      </c>
      <c r="L4178" s="28">
        <f t="shared" si="106"/>
        <v>0.78456000000000004</v>
      </c>
      <c r="O4178" s="77">
        <v>0.71452000000000004</v>
      </c>
      <c r="BF4178" s="106"/>
    </row>
    <row r="4179" spans="1:58" x14ac:dyDescent="0.25">
      <c r="A4179" t="s">
        <v>17</v>
      </c>
      <c r="B4179" s="25">
        <v>2022</v>
      </c>
      <c r="C4179" s="25" t="s">
        <v>3</v>
      </c>
      <c r="D4179" s="25" t="s">
        <v>493</v>
      </c>
      <c r="E4179" s="25" t="s">
        <v>204</v>
      </c>
      <c r="F4179" s="23" t="s">
        <v>205</v>
      </c>
      <c r="G4179" s="23" t="s">
        <v>541</v>
      </c>
      <c r="H4179" s="32" t="s">
        <v>542</v>
      </c>
      <c r="I4179" s="32" t="s">
        <v>536</v>
      </c>
      <c r="J4179" s="135">
        <v>62</v>
      </c>
      <c r="K4179" s="28">
        <v>0.8871</v>
      </c>
      <c r="L4179" s="28">
        <f t="shared" si="106"/>
        <v>0.76685999999999999</v>
      </c>
      <c r="O4179" s="77">
        <v>0.68925999999999998</v>
      </c>
      <c r="BF4179" s="106"/>
    </row>
    <row r="4180" spans="1:58" x14ac:dyDescent="0.25">
      <c r="A4180" t="s">
        <v>17</v>
      </c>
      <c r="B4180" s="25">
        <v>2023</v>
      </c>
      <c r="C4180" s="25" t="s">
        <v>0</v>
      </c>
      <c r="D4180" s="25" t="s">
        <v>537</v>
      </c>
      <c r="E4180" s="25" t="s">
        <v>204</v>
      </c>
      <c r="F4180" s="23" t="s">
        <v>205</v>
      </c>
      <c r="G4180" s="23" t="s">
        <v>541</v>
      </c>
      <c r="H4180" s="32" t="s">
        <v>542</v>
      </c>
      <c r="I4180" s="32" t="s">
        <v>536</v>
      </c>
      <c r="J4180" s="135">
        <v>81</v>
      </c>
      <c r="K4180" s="28">
        <v>0.74073999999999995</v>
      </c>
      <c r="L4180" s="28">
        <f t="shared" si="106"/>
        <v>0.69860999999999995</v>
      </c>
      <c r="O4180" s="77">
        <v>0.66224000000000005</v>
      </c>
      <c r="BF4180" s="106"/>
    </row>
    <row r="4181" spans="1:58" x14ac:dyDescent="0.25">
      <c r="A4181" t="s">
        <v>17</v>
      </c>
      <c r="B4181" s="25">
        <v>2018</v>
      </c>
      <c r="C4181" s="25" t="s">
        <v>0</v>
      </c>
      <c r="D4181" s="25" t="s">
        <v>54</v>
      </c>
      <c r="E4181" s="25" t="s">
        <v>264</v>
      </c>
      <c r="F4181" s="23" t="s">
        <v>336</v>
      </c>
      <c r="G4181" s="23" t="s">
        <v>549</v>
      </c>
      <c r="H4181" s="32" t="s">
        <v>357</v>
      </c>
      <c r="I4181" s="32" t="s">
        <v>536</v>
      </c>
      <c r="J4181" s="135">
        <v>151</v>
      </c>
      <c r="K4181" s="28">
        <v>0.85429999999999995</v>
      </c>
      <c r="L4181" s="28">
        <f t="shared" si="106"/>
        <v>0.74689000000000005</v>
      </c>
      <c r="O4181" s="77">
        <v>0.64649000000000001</v>
      </c>
      <c r="BF4181" s="106"/>
    </row>
    <row r="4182" spans="1:58" x14ac:dyDescent="0.25">
      <c r="A4182" t="s">
        <v>17</v>
      </c>
      <c r="B4182" s="25">
        <v>2018</v>
      </c>
      <c r="C4182" s="25" t="s">
        <v>1</v>
      </c>
      <c r="D4182" s="25" t="s">
        <v>56</v>
      </c>
      <c r="E4182" s="25" t="s">
        <v>264</v>
      </c>
      <c r="F4182" s="23" t="s">
        <v>336</v>
      </c>
      <c r="G4182" s="23" t="s">
        <v>549</v>
      </c>
      <c r="H4182" s="32" t="s">
        <v>357</v>
      </c>
      <c r="I4182" s="32" t="s">
        <v>536</v>
      </c>
      <c r="J4182" s="135">
        <v>150</v>
      </c>
      <c r="K4182" s="28">
        <v>0.85333000000000003</v>
      </c>
      <c r="L4182" s="28">
        <f t="shared" si="106"/>
        <v>0.75838000000000005</v>
      </c>
      <c r="O4182" s="77">
        <v>0.66595000000000004</v>
      </c>
      <c r="BF4182" s="106"/>
    </row>
    <row r="4183" spans="1:58" x14ac:dyDescent="0.25">
      <c r="A4183" t="s">
        <v>17</v>
      </c>
      <c r="B4183" s="25">
        <v>2018</v>
      </c>
      <c r="C4183" s="25" t="s">
        <v>2</v>
      </c>
      <c r="D4183" s="25" t="s">
        <v>57</v>
      </c>
      <c r="E4183" s="25" t="s">
        <v>264</v>
      </c>
      <c r="F4183" s="23" t="s">
        <v>336</v>
      </c>
      <c r="G4183" s="23" t="s">
        <v>549</v>
      </c>
      <c r="H4183" s="32" t="s">
        <v>357</v>
      </c>
      <c r="I4183" s="32" t="s">
        <v>536</v>
      </c>
      <c r="J4183" s="135">
        <v>178</v>
      </c>
      <c r="K4183" s="28">
        <v>0.86516999999999999</v>
      </c>
      <c r="L4183" s="28">
        <f t="shared" si="106"/>
        <v>0.81806000000000001</v>
      </c>
      <c r="O4183" s="77">
        <v>0.65563000000000005</v>
      </c>
      <c r="BF4183" s="106"/>
    </row>
    <row r="4184" spans="1:58" x14ac:dyDescent="0.25">
      <c r="A4184" t="s">
        <v>17</v>
      </c>
      <c r="B4184" s="25">
        <v>2018</v>
      </c>
      <c r="C4184" s="25" t="s">
        <v>3</v>
      </c>
      <c r="D4184" s="25" t="s">
        <v>58</v>
      </c>
      <c r="E4184" s="25" t="s">
        <v>264</v>
      </c>
      <c r="F4184" s="23" t="s">
        <v>336</v>
      </c>
      <c r="G4184" s="23" t="s">
        <v>549</v>
      </c>
      <c r="H4184" s="32" t="s">
        <v>357</v>
      </c>
      <c r="I4184" s="32" t="s">
        <v>536</v>
      </c>
      <c r="J4184" s="135">
        <v>146</v>
      </c>
      <c r="K4184" s="28">
        <v>0.84247000000000005</v>
      </c>
      <c r="L4184" s="28">
        <f t="shared" si="106"/>
        <v>0.76300000000000001</v>
      </c>
      <c r="O4184" s="77">
        <v>0.64424999999999999</v>
      </c>
      <c r="BF4184" s="106"/>
    </row>
    <row r="4185" spans="1:58" x14ac:dyDescent="0.25">
      <c r="A4185" t="s">
        <v>17</v>
      </c>
      <c r="B4185" s="25">
        <v>2019</v>
      </c>
      <c r="C4185" s="25" t="s">
        <v>0</v>
      </c>
      <c r="D4185" s="25" t="s">
        <v>59</v>
      </c>
      <c r="E4185" s="25" t="s">
        <v>264</v>
      </c>
      <c r="F4185" s="23" t="s">
        <v>336</v>
      </c>
      <c r="G4185" s="23" t="s">
        <v>549</v>
      </c>
      <c r="H4185" s="32" t="s">
        <v>357</v>
      </c>
      <c r="I4185" s="32" t="s">
        <v>536</v>
      </c>
      <c r="J4185" s="135">
        <v>130</v>
      </c>
      <c r="K4185" s="28">
        <v>0.89231000000000005</v>
      </c>
      <c r="L4185" s="28">
        <f t="shared" si="106"/>
        <v>0.77393999999999996</v>
      </c>
      <c r="O4185" s="77">
        <v>0.67745999999999995</v>
      </c>
      <c r="BF4185" s="106"/>
    </row>
    <row r="4186" spans="1:58" x14ac:dyDescent="0.25">
      <c r="A4186" t="s">
        <v>17</v>
      </c>
      <c r="B4186" s="25">
        <v>2019</v>
      </c>
      <c r="C4186" s="25" t="s">
        <v>1</v>
      </c>
      <c r="D4186" s="25" t="s">
        <v>60</v>
      </c>
      <c r="E4186" s="25" t="s">
        <v>264</v>
      </c>
      <c r="F4186" s="23" t="s">
        <v>336</v>
      </c>
      <c r="G4186" s="23" t="s">
        <v>549</v>
      </c>
      <c r="H4186" s="32" t="s">
        <v>357</v>
      </c>
      <c r="I4186" s="32" t="s">
        <v>536</v>
      </c>
      <c r="J4186" s="135">
        <v>152</v>
      </c>
      <c r="K4186" s="28">
        <v>0.88158000000000003</v>
      </c>
      <c r="L4186" s="28">
        <f t="shared" si="106"/>
        <v>0.79374</v>
      </c>
      <c r="O4186" s="77">
        <v>0.69386000000000003</v>
      </c>
      <c r="BF4186" s="106"/>
    </row>
    <row r="4187" spans="1:58" x14ac:dyDescent="0.25">
      <c r="A4187" t="s">
        <v>17</v>
      </c>
      <c r="B4187" s="25">
        <v>2019</v>
      </c>
      <c r="C4187" s="25" t="s">
        <v>2</v>
      </c>
      <c r="D4187" s="25" t="s">
        <v>61</v>
      </c>
      <c r="E4187" s="25" t="s">
        <v>264</v>
      </c>
      <c r="F4187" s="23" t="s">
        <v>336</v>
      </c>
      <c r="G4187" s="23" t="s">
        <v>549</v>
      </c>
      <c r="H4187" s="32" t="s">
        <v>357</v>
      </c>
      <c r="I4187" s="32" t="s">
        <v>536</v>
      </c>
      <c r="J4187" s="135">
        <v>152</v>
      </c>
      <c r="K4187" s="28">
        <v>0.89473999999999998</v>
      </c>
      <c r="L4187" s="28">
        <f t="shared" si="106"/>
        <v>0.72899000000000003</v>
      </c>
      <c r="O4187" s="77">
        <v>0.68513999999999997</v>
      </c>
      <c r="BF4187" s="106"/>
    </row>
    <row r="4188" spans="1:58" x14ac:dyDescent="0.25">
      <c r="A4188" t="s">
        <v>17</v>
      </c>
      <c r="B4188" s="25">
        <v>2019</v>
      </c>
      <c r="C4188" s="25" t="s">
        <v>3</v>
      </c>
      <c r="D4188" s="25" t="s">
        <v>62</v>
      </c>
      <c r="E4188" s="25" t="s">
        <v>264</v>
      </c>
      <c r="F4188" s="23" t="s">
        <v>336</v>
      </c>
      <c r="G4188" s="23" t="s">
        <v>549</v>
      </c>
      <c r="H4188" s="32" t="s">
        <v>357</v>
      </c>
      <c r="I4188" s="32" t="s">
        <v>536</v>
      </c>
      <c r="J4188" s="135">
        <v>163</v>
      </c>
      <c r="K4188" s="28">
        <v>0.77300999999999997</v>
      </c>
      <c r="L4188" s="28">
        <f t="shared" si="106"/>
        <v>0.72230000000000005</v>
      </c>
      <c r="O4188" s="77">
        <v>0.67325000000000002</v>
      </c>
      <c r="BF4188" s="106"/>
    </row>
    <row r="4189" spans="1:58" x14ac:dyDescent="0.25">
      <c r="A4189" t="s">
        <v>17</v>
      </c>
      <c r="B4189" s="25">
        <v>2020</v>
      </c>
      <c r="C4189" s="25" t="s">
        <v>0</v>
      </c>
      <c r="D4189" s="25" t="s">
        <v>63</v>
      </c>
      <c r="E4189" s="25" t="s">
        <v>264</v>
      </c>
      <c r="F4189" s="23" t="s">
        <v>336</v>
      </c>
      <c r="G4189" s="23" t="s">
        <v>549</v>
      </c>
      <c r="H4189" s="32" t="s">
        <v>357</v>
      </c>
      <c r="I4189" s="32" t="s">
        <v>536</v>
      </c>
      <c r="J4189" s="135">
        <v>145</v>
      </c>
      <c r="K4189" s="28">
        <v>0.88966000000000001</v>
      </c>
      <c r="L4189" s="28">
        <f t="shared" si="106"/>
        <v>0.69911999999999996</v>
      </c>
      <c r="O4189" s="77">
        <v>0.68518000000000001</v>
      </c>
      <c r="BF4189" s="106"/>
    </row>
    <row r="4190" spans="1:58" x14ac:dyDescent="0.25">
      <c r="A4190" t="s">
        <v>17</v>
      </c>
      <c r="B4190" s="25">
        <v>2020</v>
      </c>
      <c r="C4190" s="25" t="s">
        <v>1</v>
      </c>
      <c r="D4190" s="25" t="s">
        <v>64</v>
      </c>
      <c r="E4190" s="25" t="s">
        <v>264</v>
      </c>
      <c r="F4190" s="23" t="s">
        <v>336</v>
      </c>
      <c r="G4190" s="23" t="s">
        <v>549</v>
      </c>
      <c r="H4190" s="32" t="s">
        <v>357</v>
      </c>
      <c r="I4190" s="32" t="s">
        <v>536</v>
      </c>
      <c r="J4190" s="135">
        <v>55</v>
      </c>
      <c r="K4190" s="28">
        <v>0.81818000000000002</v>
      </c>
      <c r="L4190" s="28">
        <f t="shared" si="106"/>
        <v>0.69027000000000005</v>
      </c>
      <c r="O4190" s="77">
        <v>0.67054000000000002</v>
      </c>
      <c r="BF4190" s="106"/>
    </row>
    <row r="4191" spans="1:58" x14ac:dyDescent="0.25">
      <c r="A4191" t="s">
        <v>17</v>
      </c>
      <c r="B4191" s="25">
        <v>2020</v>
      </c>
      <c r="C4191" s="25" t="s">
        <v>2</v>
      </c>
      <c r="D4191" s="25" t="s">
        <v>65</v>
      </c>
      <c r="E4191" s="25" t="s">
        <v>264</v>
      </c>
      <c r="F4191" s="23" t="s">
        <v>336</v>
      </c>
      <c r="G4191" s="23" t="s">
        <v>549</v>
      </c>
      <c r="H4191" s="32" t="s">
        <v>357</v>
      </c>
      <c r="I4191" s="32" t="s">
        <v>536</v>
      </c>
      <c r="J4191" s="135">
        <v>82</v>
      </c>
      <c r="K4191" s="28">
        <v>0.87805</v>
      </c>
      <c r="L4191" s="28">
        <f t="shared" si="106"/>
        <v>0.69091000000000002</v>
      </c>
      <c r="O4191" s="77">
        <v>0.68157999999999996</v>
      </c>
      <c r="BF4191" s="106"/>
    </row>
    <row r="4192" spans="1:58" x14ac:dyDescent="0.25">
      <c r="A4192" t="s">
        <v>17</v>
      </c>
      <c r="B4192" s="25">
        <v>2020</v>
      </c>
      <c r="C4192" s="25" t="s">
        <v>3</v>
      </c>
      <c r="D4192" s="25" t="s">
        <v>66</v>
      </c>
      <c r="E4192" s="25" t="s">
        <v>264</v>
      </c>
      <c r="F4192" s="23" t="s">
        <v>336</v>
      </c>
      <c r="G4192" s="23" t="s">
        <v>549</v>
      </c>
      <c r="H4192" s="32" t="s">
        <v>357</v>
      </c>
      <c r="I4192" s="32" t="s">
        <v>536</v>
      </c>
      <c r="J4192" s="135">
        <v>136</v>
      </c>
      <c r="K4192" s="28">
        <v>0.85294000000000003</v>
      </c>
      <c r="L4192" s="28">
        <f t="shared" si="106"/>
        <v>0.7</v>
      </c>
      <c r="O4192" s="77">
        <v>0.67688999999999999</v>
      </c>
      <c r="BF4192" s="106"/>
    </row>
    <row r="4193" spans="1:58" x14ac:dyDescent="0.25">
      <c r="A4193" t="s">
        <v>17</v>
      </c>
      <c r="B4193" s="25">
        <v>2021</v>
      </c>
      <c r="C4193" s="25" t="s">
        <v>0</v>
      </c>
      <c r="D4193" s="25" t="s">
        <v>67</v>
      </c>
      <c r="E4193" s="25" t="s">
        <v>264</v>
      </c>
      <c r="F4193" s="23" t="s">
        <v>336</v>
      </c>
      <c r="G4193" s="23" t="s">
        <v>549</v>
      </c>
      <c r="H4193" s="32" t="s">
        <v>357</v>
      </c>
      <c r="I4193" s="32" t="s">
        <v>536</v>
      </c>
      <c r="J4193" s="135">
        <v>130</v>
      </c>
      <c r="K4193" s="28">
        <v>0.9</v>
      </c>
      <c r="L4193" s="28">
        <f t="shared" si="106"/>
        <v>0.76839999999999997</v>
      </c>
      <c r="O4193" s="77">
        <v>0.72143000000000002</v>
      </c>
      <c r="BF4193" s="106"/>
    </row>
    <row r="4194" spans="1:58" x14ac:dyDescent="0.25">
      <c r="A4194" t="s">
        <v>17</v>
      </c>
      <c r="B4194" s="25">
        <v>2021</v>
      </c>
      <c r="C4194" s="25" t="s">
        <v>1</v>
      </c>
      <c r="D4194" s="25" t="s">
        <v>68</v>
      </c>
      <c r="E4194" s="25" t="s">
        <v>264</v>
      </c>
      <c r="F4194" s="23" t="s">
        <v>336</v>
      </c>
      <c r="G4194" s="23" t="s">
        <v>549</v>
      </c>
      <c r="H4194" s="32" t="s">
        <v>357</v>
      </c>
      <c r="I4194" s="32" t="s">
        <v>536</v>
      </c>
      <c r="J4194" s="135">
        <v>173</v>
      </c>
      <c r="K4194" s="28">
        <v>0.91329000000000005</v>
      </c>
      <c r="L4194" s="28">
        <f t="shared" si="106"/>
        <v>0.76973000000000003</v>
      </c>
      <c r="O4194" s="77">
        <v>0.71777999999999997</v>
      </c>
      <c r="BF4194" s="106"/>
    </row>
    <row r="4195" spans="1:58" x14ac:dyDescent="0.25">
      <c r="A4195" t="s">
        <v>17</v>
      </c>
      <c r="B4195" s="25">
        <v>2021</v>
      </c>
      <c r="C4195" s="25" t="s">
        <v>2</v>
      </c>
      <c r="D4195" s="25" t="s">
        <v>69</v>
      </c>
      <c r="E4195" s="25" t="s">
        <v>264</v>
      </c>
      <c r="F4195" s="23" t="s">
        <v>336</v>
      </c>
      <c r="G4195" s="23" t="s">
        <v>549</v>
      </c>
      <c r="H4195" s="32" t="s">
        <v>357</v>
      </c>
      <c r="I4195" s="32" t="s">
        <v>536</v>
      </c>
      <c r="J4195" s="135">
        <v>148</v>
      </c>
      <c r="K4195" s="28">
        <v>0.91891999999999996</v>
      </c>
      <c r="L4195" s="28">
        <f t="shared" si="106"/>
        <v>0.78849000000000002</v>
      </c>
      <c r="O4195" s="77">
        <v>0.72623000000000004</v>
      </c>
      <c r="BF4195" s="106"/>
    </row>
    <row r="4196" spans="1:58" x14ac:dyDescent="0.25">
      <c r="A4196" t="s">
        <v>17</v>
      </c>
      <c r="B4196" s="25">
        <v>2021</v>
      </c>
      <c r="C4196" s="25" t="s">
        <v>3</v>
      </c>
      <c r="D4196" s="25" t="s">
        <v>70</v>
      </c>
      <c r="E4196" s="25" t="s">
        <v>264</v>
      </c>
      <c r="F4196" s="23" t="s">
        <v>336</v>
      </c>
      <c r="G4196" s="23" t="s">
        <v>549</v>
      </c>
      <c r="H4196" s="32" t="s">
        <v>357</v>
      </c>
      <c r="I4196" s="32" t="s">
        <v>536</v>
      </c>
      <c r="J4196" s="135">
        <v>116</v>
      </c>
      <c r="K4196" s="28">
        <v>0.93103000000000002</v>
      </c>
      <c r="L4196" s="28">
        <f t="shared" si="106"/>
        <v>0.79432000000000003</v>
      </c>
      <c r="O4196" s="77">
        <v>0.70416999999999996</v>
      </c>
      <c r="BF4196" s="106"/>
    </row>
    <row r="4197" spans="1:58" x14ac:dyDescent="0.25">
      <c r="A4197" t="s">
        <v>17</v>
      </c>
      <c r="B4197" s="25">
        <v>2022</v>
      </c>
      <c r="C4197" s="25" t="s">
        <v>0</v>
      </c>
      <c r="D4197" s="25" t="s">
        <v>71</v>
      </c>
      <c r="E4197" s="25" t="s">
        <v>264</v>
      </c>
      <c r="F4197" s="23" t="s">
        <v>336</v>
      </c>
      <c r="G4197" s="23" t="s">
        <v>549</v>
      </c>
      <c r="H4197" s="32" t="s">
        <v>357</v>
      </c>
      <c r="I4197" s="32" t="s">
        <v>536</v>
      </c>
      <c r="J4197" s="135">
        <v>121</v>
      </c>
      <c r="K4197" s="28">
        <v>0.85950000000000004</v>
      </c>
      <c r="L4197" s="28">
        <f t="shared" si="106"/>
        <v>0.79561000000000004</v>
      </c>
      <c r="O4197" s="77">
        <v>0.71772000000000002</v>
      </c>
      <c r="BF4197" s="106"/>
    </row>
    <row r="4198" spans="1:58" x14ac:dyDescent="0.25">
      <c r="A4198" t="s">
        <v>17</v>
      </c>
      <c r="B4198" s="25">
        <v>2022</v>
      </c>
      <c r="C4198" s="25" t="s">
        <v>1</v>
      </c>
      <c r="D4198" s="25" t="s">
        <v>72</v>
      </c>
      <c r="E4198" s="25" t="s">
        <v>264</v>
      </c>
      <c r="F4198" s="23" t="s">
        <v>336</v>
      </c>
      <c r="G4198" s="23" t="s">
        <v>549</v>
      </c>
      <c r="H4198" s="32" t="s">
        <v>357</v>
      </c>
      <c r="I4198" s="32" t="s">
        <v>536</v>
      </c>
      <c r="J4198" s="135">
        <v>154</v>
      </c>
      <c r="K4198" s="28">
        <v>0.92857000000000001</v>
      </c>
      <c r="L4198" s="28">
        <f t="shared" si="106"/>
        <v>0.82833999999999997</v>
      </c>
      <c r="O4198" s="77">
        <v>0.71509999999999996</v>
      </c>
      <c r="BF4198" s="106"/>
    </row>
    <row r="4199" spans="1:58" x14ac:dyDescent="0.25">
      <c r="A4199" t="s">
        <v>17</v>
      </c>
      <c r="B4199" s="25">
        <v>2022</v>
      </c>
      <c r="C4199" s="25" t="s">
        <v>2</v>
      </c>
      <c r="D4199" s="25" t="s">
        <v>73</v>
      </c>
      <c r="E4199" s="25" t="s">
        <v>264</v>
      </c>
      <c r="F4199" s="23" t="s">
        <v>336</v>
      </c>
      <c r="G4199" s="23" t="s">
        <v>549</v>
      </c>
      <c r="H4199" s="32" t="s">
        <v>357</v>
      </c>
      <c r="I4199" s="32" t="s">
        <v>536</v>
      </c>
      <c r="J4199" s="135">
        <v>146</v>
      </c>
      <c r="K4199" s="28">
        <v>0.84931999999999996</v>
      </c>
      <c r="L4199" s="28">
        <f t="shared" si="106"/>
        <v>0.78095999999999999</v>
      </c>
      <c r="O4199" s="77">
        <v>0.71452000000000004</v>
      </c>
      <c r="BF4199" s="106"/>
    </row>
    <row r="4200" spans="1:58" x14ac:dyDescent="0.25">
      <c r="A4200" t="s">
        <v>17</v>
      </c>
      <c r="B4200" s="25">
        <v>2022</v>
      </c>
      <c r="C4200" s="25" t="s">
        <v>3</v>
      </c>
      <c r="D4200" s="25" t="s">
        <v>493</v>
      </c>
      <c r="E4200" s="25" t="s">
        <v>264</v>
      </c>
      <c r="F4200" s="23" t="s">
        <v>336</v>
      </c>
      <c r="G4200" s="23" t="s">
        <v>549</v>
      </c>
      <c r="H4200" s="32" t="s">
        <v>357</v>
      </c>
      <c r="I4200" s="32" t="s">
        <v>536</v>
      </c>
      <c r="J4200" s="135">
        <v>128</v>
      </c>
      <c r="K4200" s="28">
        <v>0.89844000000000002</v>
      </c>
      <c r="L4200" s="28">
        <f t="shared" si="106"/>
        <v>0.72938000000000003</v>
      </c>
      <c r="O4200" s="77">
        <v>0.68925999999999998</v>
      </c>
      <c r="BF4200" s="106"/>
    </row>
    <row r="4201" spans="1:58" x14ac:dyDescent="0.25">
      <c r="A4201" t="s">
        <v>17</v>
      </c>
      <c r="B4201" s="25">
        <v>2023</v>
      </c>
      <c r="C4201" s="25" t="s">
        <v>0</v>
      </c>
      <c r="D4201" s="25" t="s">
        <v>537</v>
      </c>
      <c r="E4201" s="25" t="s">
        <v>264</v>
      </c>
      <c r="F4201" s="23" t="s">
        <v>336</v>
      </c>
      <c r="G4201" s="23" t="s">
        <v>549</v>
      </c>
      <c r="H4201" s="32" t="s">
        <v>357</v>
      </c>
      <c r="I4201" s="32" t="s">
        <v>536</v>
      </c>
      <c r="J4201" s="135">
        <v>161</v>
      </c>
      <c r="K4201" s="28">
        <v>0.77639999999999998</v>
      </c>
      <c r="L4201" s="28">
        <f t="shared" si="106"/>
        <v>0.69477999999999995</v>
      </c>
      <c r="O4201" s="77">
        <v>0.66224000000000005</v>
      </c>
      <c r="BF4201" s="106"/>
    </row>
    <row r="4202" spans="1:58" x14ac:dyDescent="0.25">
      <c r="A4202" t="s">
        <v>17</v>
      </c>
      <c r="B4202" s="25">
        <v>2018</v>
      </c>
      <c r="C4202" s="25" t="s">
        <v>0</v>
      </c>
      <c r="D4202" s="25" t="s">
        <v>54</v>
      </c>
      <c r="E4202" s="25" t="s">
        <v>206</v>
      </c>
      <c r="F4202" s="23" t="s">
        <v>207</v>
      </c>
      <c r="G4202" s="23" t="s">
        <v>541</v>
      </c>
      <c r="H4202" s="32" t="s">
        <v>542</v>
      </c>
      <c r="I4202" s="32" t="s">
        <v>536</v>
      </c>
      <c r="J4202" s="135">
        <v>144</v>
      </c>
      <c r="K4202" s="28">
        <v>0.80556000000000005</v>
      </c>
      <c r="L4202" s="28">
        <f t="shared" si="106"/>
        <v>0.68576000000000004</v>
      </c>
      <c r="O4202" s="77">
        <v>0.64649000000000001</v>
      </c>
      <c r="BF4202" s="106"/>
    </row>
    <row r="4203" spans="1:58" x14ac:dyDescent="0.25">
      <c r="A4203" t="s">
        <v>17</v>
      </c>
      <c r="B4203" s="25">
        <v>2018</v>
      </c>
      <c r="C4203" s="25" t="s">
        <v>1</v>
      </c>
      <c r="D4203" s="25" t="s">
        <v>56</v>
      </c>
      <c r="E4203" s="25" t="s">
        <v>206</v>
      </c>
      <c r="F4203" s="23" t="s">
        <v>207</v>
      </c>
      <c r="G4203" s="23" t="s">
        <v>541</v>
      </c>
      <c r="H4203" s="32" t="s">
        <v>542</v>
      </c>
      <c r="I4203" s="32" t="s">
        <v>536</v>
      </c>
      <c r="J4203" s="135">
        <v>157</v>
      </c>
      <c r="K4203" s="28">
        <v>0.79618</v>
      </c>
      <c r="L4203" s="28">
        <f t="shared" si="106"/>
        <v>0.66754999999999998</v>
      </c>
      <c r="O4203" s="77">
        <v>0.66595000000000004</v>
      </c>
      <c r="BF4203" s="106"/>
    </row>
    <row r="4204" spans="1:58" x14ac:dyDescent="0.25">
      <c r="A4204" t="s">
        <v>17</v>
      </c>
      <c r="B4204" s="25">
        <v>2018</v>
      </c>
      <c r="C4204" s="25" t="s">
        <v>2</v>
      </c>
      <c r="D4204" s="25" t="s">
        <v>57</v>
      </c>
      <c r="E4204" s="25" t="s">
        <v>206</v>
      </c>
      <c r="F4204" s="23" t="s">
        <v>207</v>
      </c>
      <c r="G4204" s="23" t="s">
        <v>541</v>
      </c>
      <c r="H4204" s="32" t="s">
        <v>542</v>
      </c>
      <c r="I4204" s="32" t="s">
        <v>536</v>
      </c>
      <c r="J4204" s="135">
        <v>160</v>
      </c>
      <c r="K4204" s="28">
        <v>0.78125</v>
      </c>
      <c r="L4204" s="28">
        <f t="shared" si="106"/>
        <v>0.62238000000000004</v>
      </c>
      <c r="O4204" s="77">
        <v>0.65563000000000005</v>
      </c>
      <c r="BF4204" s="106"/>
    </row>
    <row r="4205" spans="1:58" x14ac:dyDescent="0.25">
      <c r="A4205" t="s">
        <v>17</v>
      </c>
      <c r="B4205" s="25">
        <v>2018</v>
      </c>
      <c r="C4205" s="25" t="s">
        <v>3</v>
      </c>
      <c r="D4205" s="25" t="s">
        <v>58</v>
      </c>
      <c r="E4205" s="25" t="s">
        <v>206</v>
      </c>
      <c r="F4205" s="23" t="s">
        <v>207</v>
      </c>
      <c r="G4205" s="23" t="s">
        <v>541</v>
      </c>
      <c r="H4205" s="32" t="s">
        <v>542</v>
      </c>
      <c r="I4205" s="32" t="s">
        <v>536</v>
      </c>
      <c r="J4205" s="135">
        <v>152</v>
      </c>
      <c r="K4205" s="28">
        <v>0.74341999999999997</v>
      </c>
      <c r="L4205" s="28">
        <f t="shared" si="106"/>
        <v>0.62382000000000004</v>
      </c>
      <c r="O4205" s="77">
        <v>0.64424999999999999</v>
      </c>
      <c r="BF4205" s="106"/>
    </row>
    <row r="4206" spans="1:58" x14ac:dyDescent="0.25">
      <c r="A4206" t="s">
        <v>17</v>
      </c>
      <c r="B4206" s="25">
        <v>2019</v>
      </c>
      <c r="C4206" s="25" t="s">
        <v>0</v>
      </c>
      <c r="D4206" s="25" t="s">
        <v>59</v>
      </c>
      <c r="E4206" s="25" t="s">
        <v>206</v>
      </c>
      <c r="F4206" s="23" t="s">
        <v>207</v>
      </c>
      <c r="G4206" s="23" t="s">
        <v>541</v>
      </c>
      <c r="H4206" s="32" t="s">
        <v>542</v>
      </c>
      <c r="I4206" s="32" t="s">
        <v>536</v>
      </c>
      <c r="J4206" s="135">
        <v>154</v>
      </c>
      <c r="K4206" s="28">
        <v>0.69481000000000004</v>
      </c>
      <c r="L4206" s="28">
        <f t="shared" si="106"/>
        <v>0.68354999999999999</v>
      </c>
      <c r="O4206" s="77">
        <v>0.67745999999999995</v>
      </c>
      <c r="BF4206" s="106"/>
    </row>
    <row r="4207" spans="1:58" x14ac:dyDescent="0.25">
      <c r="A4207" t="s">
        <v>17</v>
      </c>
      <c r="B4207" s="25">
        <v>2019</v>
      </c>
      <c r="C4207" s="25" t="s">
        <v>1</v>
      </c>
      <c r="D4207" s="25" t="s">
        <v>60</v>
      </c>
      <c r="E4207" s="25" t="s">
        <v>206</v>
      </c>
      <c r="F4207" s="23" t="s">
        <v>207</v>
      </c>
      <c r="G4207" s="23" t="s">
        <v>541</v>
      </c>
      <c r="H4207" s="32" t="s">
        <v>542</v>
      </c>
      <c r="I4207" s="32" t="s">
        <v>536</v>
      </c>
      <c r="J4207" s="135">
        <v>146</v>
      </c>
      <c r="K4207" s="28">
        <v>0.67122999999999999</v>
      </c>
      <c r="L4207" s="28">
        <f t="shared" si="106"/>
        <v>0.72372000000000003</v>
      </c>
      <c r="O4207" s="77">
        <v>0.69386000000000003</v>
      </c>
      <c r="BF4207" s="106"/>
    </row>
    <row r="4208" spans="1:58" x14ac:dyDescent="0.25">
      <c r="A4208" t="s">
        <v>17</v>
      </c>
      <c r="B4208" s="25">
        <v>2019</v>
      </c>
      <c r="C4208" s="25" t="s">
        <v>2</v>
      </c>
      <c r="D4208" s="25" t="s">
        <v>61</v>
      </c>
      <c r="E4208" s="25" t="s">
        <v>206</v>
      </c>
      <c r="F4208" s="23" t="s">
        <v>207</v>
      </c>
      <c r="G4208" s="23" t="s">
        <v>541</v>
      </c>
      <c r="H4208" s="32" t="s">
        <v>542</v>
      </c>
      <c r="I4208" s="32" t="s">
        <v>536</v>
      </c>
      <c r="J4208" s="135">
        <v>157</v>
      </c>
      <c r="K4208" s="28">
        <v>0.75795999999999997</v>
      </c>
      <c r="L4208" s="28">
        <f t="shared" si="106"/>
        <v>0.73524999999999996</v>
      </c>
      <c r="O4208" s="77">
        <v>0.68513999999999997</v>
      </c>
      <c r="BF4208" s="106"/>
    </row>
    <row r="4209" spans="1:58" x14ac:dyDescent="0.25">
      <c r="A4209" t="s">
        <v>17</v>
      </c>
      <c r="B4209" s="25">
        <v>2019</v>
      </c>
      <c r="C4209" s="25" t="s">
        <v>3</v>
      </c>
      <c r="D4209" s="25" t="s">
        <v>62</v>
      </c>
      <c r="E4209" s="25" t="s">
        <v>206</v>
      </c>
      <c r="F4209" s="23" t="s">
        <v>207</v>
      </c>
      <c r="G4209" s="23" t="s">
        <v>541</v>
      </c>
      <c r="H4209" s="32" t="s">
        <v>542</v>
      </c>
      <c r="I4209" s="32" t="s">
        <v>536</v>
      </c>
      <c r="J4209" s="135">
        <v>160</v>
      </c>
      <c r="K4209" s="28">
        <v>0.8</v>
      </c>
      <c r="L4209" s="28">
        <f t="shared" si="106"/>
        <v>0.69733000000000001</v>
      </c>
      <c r="O4209" s="77">
        <v>0.67325000000000002</v>
      </c>
      <c r="BF4209" s="106"/>
    </row>
    <row r="4210" spans="1:58" x14ac:dyDescent="0.25">
      <c r="A4210" t="s">
        <v>17</v>
      </c>
      <c r="B4210" s="25">
        <v>2020</v>
      </c>
      <c r="C4210" s="25" t="s">
        <v>0</v>
      </c>
      <c r="D4210" s="25" t="s">
        <v>63</v>
      </c>
      <c r="E4210" s="25" t="s">
        <v>206</v>
      </c>
      <c r="F4210" s="23" t="s">
        <v>207</v>
      </c>
      <c r="G4210" s="23" t="s">
        <v>541</v>
      </c>
      <c r="H4210" s="32" t="s">
        <v>542</v>
      </c>
      <c r="I4210" s="32" t="s">
        <v>536</v>
      </c>
      <c r="J4210" s="135">
        <v>123</v>
      </c>
      <c r="K4210" s="28">
        <v>0.88617999999999997</v>
      </c>
      <c r="L4210" s="28">
        <f t="shared" si="106"/>
        <v>0.71309999999999996</v>
      </c>
      <c r="O4210" s="77">
        <v>0.68518000000000001</v>
      </c>
      <c r="BF4210" s="106"/>
    </row>
    <row r="4211" spans="1:58" x14ac:dyDescent="0.25">
      <c r="A4211" t="s">
        <v>17</v>
      </c>
      <c r="B4211" s="25">
        <v>2020</v>
      </c>
      <c r="C4211" s="25" t="s">
        <v>1</v>
      </c>
      <c r="D4211" s="25" t="s">
        <v>64</v>
      </c>
      <c r="E4211" s="25" t="s">
        <v>206</v>
      </c>
      <c r="F4211" s="23" t="s">
        <v>207</v>
      </c>
      <c r="G4211" s="23" t="s">
        <v>541</v>
      </c>
      <c r="H4211" s="32" t="s">
        <v>542</v>
      </c>
      <c r="I4211" s="32" t="s">
        <v>536</v>
      </c>
      <c r="J4211" s="135">
        <v>94</v>
      </c>
      <c r="K4211" s="28">
        <v>0.84043000000000001</v>
      </c>
      <c r="L4211" s="28">
        <f t="shared" si="106"/>
        <v>0.71086000000000005</v>
      </c>
      <c r="O4211" s="77">
        <v>0.67054000000000002</v>
      </c>
      <c r="BF4211" s="106"/>
    </row>
    <row r="4212" spans="1:58" x14ac:dyDescent="0.25">
      <c r="A4212" t="s">
        <v>17</v>
      </c>
      <c r="B4212" s="25">
        <v>2020</v>
      </c>
      <c r="C4212" s="25" t="s">
        <v>2</v>
      </c>
      <c r="D4212" s="25" t="s">
        <v>65</v>
      </c>
      <c r="E4212" s="25" t="s">
        <v>206</v>
      </c>
      <c r="F4212" s="23" t="s">
        <v>207</v>
      </c>
      <c r="G4212" s="23" t="s">
        <v>541</v>
      </c>
      <c r="H4212" s="32" t="s">
        <v>542</v>
      </c>
      <c r="I4212" s="32" t="s">
        <v>536</v>
      </c>
      <c r="J4212" s="135">
        <v>136</v>
      </c>
      <c r="K4212" s="28">
        <v>0.875</v>
      </c>
      <c r="L4212" s="28">
        <f t="shared" si="106"/>
        <v>0.76427</v>
      </c>
      <c r="O4212" s="77">
        <v>0.68157999999999996</v>
      </c>
      <c r="BF4212" s="106"/>
    </row>
    <row r="4213" spans="1:58" x14ac:dyDescent="0.25">
      <c r="A4213" t="s">
        <v>17</v>
      </c>
      <c r="B4213" s="25">
        <v>2020</v>
      </c>
      <c r="C4213" s="25" t="s">
        <v>3</v>
      </c>
      <c r="D4213" s="25" t="s">
        <v>66</v>
      </c>
      <c r="E4213" s="25" t="s">
        <v>206</v>
      </c>
      <c r="F4213" s="23" t="s">
        <v>207</v>
      </c>
      <c r="G4213" s="23" t="s">
        <v>541</v>
      </c>
      <c r="H4213" s="32" t="s">
        <v>542</v>
      </c>
      <c r="I4213" s="32" t="s">
        <v>536</v>
      </c>
      <c r="J4213" s="135">
        <v>157</v>
      </c>
      <c r="K4213" s="28">
        <v>0.76432999999999995</v>
      </c>
      <c r="L4213" s="28">
        <f t="shared" si="106"/>
        <v>0.72575999999999996</v>
      </c>
      <c r="O4213" s="77">
        <v>0.67688999999999999</v>
      </c>
      <c r="BF4213" s="106"/>
    </row>
    <row r="4214" spans="1:58" x14ac:dyDescent="0.25">
      <c r="A4214" t="s">
        <v>17</v>
      </c>
      <c r="B4214" s="25">
        <v>2021</v>
      </c>
      <c r="C4214" s="25" t="s">
        <v>0</v>
      </c>
      <c r="D4214" s="25" t="s">
        <v>67</v>
      </c>
      <c r="E4214" s="25" t="s">
        <v>206</v>
      </c>
      <c r="F4214" s="23" t="s">
        <v>207</v>
      </c>
      <c r="G4214" s="23" t="s">
        <v>541</v>
      </c>
      <c r="H4214" s="32" t="s">
        <v>542</v>
      </c>
      <c r="I4214" s="32" t="s">
        <v>536</v>
      </c>
      <c r="J4214" s="135">
        <v>194</v>
      </c>
      <c r="K4214" s="28">
        <v>0.69588000000000005</v>
      </c>
      <c r="L4214" s="28">
        <f t="shared" si="106"/>
        <v>0.79057999999999995</v>
      </c>
      <c r="O4214" s="77">
        <v>0.72143000000000002</v>
      </c>
      <c r="BF4214" s="106"/>
    </row>
    <row r="4215" spans="1:58" x14ac:dyDescent="0.25">
      <c r="A4215" t="s">
        <v>17</v>
      </c>
      <c r="B4215" s="25">
        <v>2021</v>
      </c>
      <c r="C4215" s="25" t="s">
        <v>1</v>
      </c>
      <c r="D4215" s="25" t="s">
        <v>68</v>
      </c>
      <c r="E4215" s="25" t="s">
        <v>206</v>
      </c>
      <c r="F4215" s="23" t="s">
        <v>207</v>
      </c>
      <c r="G4215" s="23" t="s">
        <v>541</v>
      </c>
      <c r="H4215" s="32" t="s">
        <v>542</v>
      </c>
      <c r="I4215" s="32" t="s">
        <v>536</v>
      </c>
      <c r="J4215" s="135">
        <v>173</v>
      </c>
      <c r="K4215" s="28">
        <v>0.76300999999999997</v>
      </c>
      <c r="L4215" s="28">
        <f t="shared" si="106"/>
        <v>0.77332999999999996</v>
      </c>
      <c r="O4215" s="77">
        <v>0.71777999999999997</v>
      </c>
      <c r="BF4215" s="106"/>
    </row>
    <row r="4216" spans="1:58" x14ac:dyDescent="0.25">
      <c r="A4216" t="s">
        <v>17</v>
      </c>
      <c r="B4216" s="25">
        <v>2021</v>
      </c>
      <c r="C4216" s="25" t="s">
        <v>2</v>
      </c>
      <c r="D4216" s="25" t="s">
        <v>69</v>
      </c>
      <c r="E4216" s="25" t="s">
        <v>206</v>
      </c>
      <c r="F4216" s="23" t="s">
        <v>207</v>
      </c>
      <c r="G4216" s="23" t="s">
        <v>541</v>
      </c>
      <c r="H4216" s="32" t="s">
        <v>542</v>
      </c>
      <c r="I4216" s="32" t="s">
        <v>536</v>
      </c>
      <c r="J4216" s="135">
        <v>175</v>
      </c>
      <c r="K4216" s="28">
        <v>0.81142999999999998</v>
      </c>
      <c r="L4216" s="28">
        <f t="shared" si="106"/>
        <v>0.76515999999999995</v>
      </c>
      <c r="O4216" s="77">
        <v>0.72623000000000004</v>
      </c>
      <c r="BF4216" s="106"/>
    </row>
    <row r="4217" spans="1:58" x14ac:dyDescent="0.25">
      <c r="A4217" t="s">
        <v>17</v>
      </c>
      <c r="B4217" s="25">
        <v>2021</v>
      </c>
      <c r="C4217" s="25" t="s">
        <v>3</v>
      </c>
      <c r="D4217" s="25" t="s">
        <v>70</v>
      </c>
      <c r="E4217" s="25" t="s">
        <v>206</v>
      </c>
      <c r="F4217" s="23" t="s">
        <v>207</v>
      </c>
      <c r="G4217" s="23" t="s">
        <v>541</v>
      </c>
      <c r="H4217" s="32" t="s">
        <v>542</v>
      </c>
      <c r="I4217" s="32" t="s">
        <v>536</v>
      </c>
      <c r="J4217" s="135">
        <v>155</v>
      </c>
      <c r="K4217" s="28">
        <v>0.70967999999999998</v>
      </c>
      <c r="L4217" s="28">
        <f t="shared" si="106"/>
        <v>0.73268</v>
      </c>
      <c r="O4217" s="77">
        <v>0.70416999999999996</v>
      </c>
      <c r="BF4217" s="106"/>
    </row>
    <row r="4218" spans="1:58" x14ac:dyDescent="0.25">
      <c r="A4218" t="s">
        <v>17</v>
      </c>
      <c r="B4218" s="25">
        <v>2022</v>
      </c>
      <c r="C4218" s="25" t="s">
        <v>0</v>
      </c>
      <c r="D4218" s="25" t="s">
        <v>71</v>
      </c>
      <c r="E4218" s="25" t="s">
        <v>206</v>
      </c>
      <c r="F4218" s="23" t="s">
        <v>207</v>
      </c>
      <c r="G4218" s="23" t="s">
        <v>541</v>
      </c>
      <c r="H4218" s="32" t="s">
        <v>542</v>
      </c>
      <c r="I4218" s="32" t="s">
        <v>536</v>
      </c>
      <c r="J4218" s="135">
        <v>149</v>
      </c>
      <c r="K4218" s="28">
        <v>0.74497000000000002</v>
      </c>
      <c r="L4218" s="28">
        <f t="shared" si="106"/>
        <v>0.75717000000000001</v>
      </c>
      <c r="O4218" s="77">
        <v>0.71772000000000002</v>
      </c>
      <c r="BF4218" s="106"/>
    </row>
    <row r="4219" spans="1:58" x14ac:dyDescent="0.25">
      <c r="A4219" t="s">
        <v>17</v>
      </c>
      <c r="B4219" s="25">
        <v>2022</v>
      </c>
      <c r="C4219" s="25" t="s">
        <v>1</v>
      </c>
      <c r="D4219" s="25" t="s">
        <v>72</v>
      </c>
      <c r="E4219" s="25" t="s">
        <v>206</v>
      </c>
      <c r="F4219" s="23" t="s">
        <v>207</v>
      </c>
      <c r="G4219" s="23" t="s">
        <v>541</v>
      </c>
      <c r="H4219" s="32" t="s">
        <v>542</v>
      </c>
      <c r="I4219" s="32" t="s">
        <v>536</v>
      </c>
      <c r="J4219" s="135">
        <v>146</v>
      </c>
      <c r="K4219" s="28">
        <v>0.77397000000000005</v>
      </c>
      <c r="L4219" s="28">
        <f t="shared" si="106"/>
        <v>0.78373000000000004</v>
      </c>
      <c r="O4219" s="77">
        <v>0.71509999999999996</v>
      </c>
      <c r="BF4219" s="106"/>
    </row>
    <row r="4220" spans="1:58" x14ac:dyDescent="0.25">
      <c r="A4220" t="s">
        <v>17</v>
      </c>
      <c r="B4220" s="25">
        <v>2022</v>
      </c>
      <c r="C4220" s="25" t="s">
        <v>2</v>
      </c>
      <c r="D4220" s="25" t="s">
        <v>73</v>
      </c>
      <c r="E4220" s="25" t="s">
        <v>206</v>
      </c>
      <c r="F4220" s="23" t="s">
        <v>207</v>
      </c>
      <c r="G4220" s="23" t="s">
        <v>541</v>
      </c>
      <c r="H4220" s="32" t="s">
        <v>542</v>
      </c>
      <c r="I4220" s="32" t="s">
        <v>536</v>
      </c>
      <c r="J4220" s="135">
        <v>128</v>
      </c>
      <c r="K4220" s="28">
        <v>0.8125</v>
      </c>
      <c r="L4220" s="28">
        <f t="shared" si="106"/>
        <v>0.78456000000000004</v>
      </c>
      <c r="O4220" s="77">
        <v>0.71452000000000004</v>
      </c>
      <c r="BF4220" s="106"/>
    </row>
    <row r="4221" spans="1:58" x14ac:dyDescent="0.25">
      <c r="A4221" t="s">
        <v>17</v>
      </c>
      <c r="B4221" s="25">
        <v>2022</v>
      </c>
      <c r="C4221" s="25" t="s">
        <v>3</v>
      </c>
      <c r="D4221" s="25" t="s">
        <v>493</v>
      </c>
      <c r="E4221" s="25" t="s">
        <v>206</v>
      </c>
      <c r="F4221" s="23" t="s">
        <v>207</v>
      </c>
      <c r="G4221" s="23" t="s">
        <v>541</v>
      </c>
      <c r="H4221" s="32" t="s">
        <v>542</v>
      </c>
      <c r="I4221" s="32" t="s">
        <v>536</v>
      </c>
      <c r="J4221" s="135">
        <v>150</v>
      </c>
      <c r="K4221" s="28">
        <v>0.66</v>
      </c>
      <c r="L4221" s="28">
        <f t="shared" si="106"/>
        <v>0.76685999999999999</v>
      </c>
      <c r="O4221" s="77">
        <v>0.68925999999999998</v>
      </c>
      <c r="BF4221" s="106"/>
    </row>
    <row r="4222" spans="1:58" x14ac:dyDescent="0.25">
      <c r="A4222" t="s">
        <v>17</v>
      </c>
      <c r="B4222" s="25">
        <v>2023</v>
      </c>
      <c r="C4222" s="25" t="s">
        <v>0</v>
      </c>
      <c r="D4222" s="25" t="s">
        <v>537</v>
      </c>
      <c r="E4222" s="25" t="s">
        <v>206</v>
      </c>
      <c r="F4222" s="23" t="s">
        <v>207</v>
      </c>
      <c r="G4222" s="23" t="s">
        <v>541</v>
      </c>
      <c r="H4222" s="32" t="s">
        <v>542</v>
      </c>
      <c r="I4222" s="32" t="s">
        <v>536</v>
      </c>
      <c r="J4222" s="135">
        <v>164</v>
      </c>
      <c r="K4222" s="28">
        <v>0.70121999999999995</v>
      </c>
      <c r="L4222" s="28">
        <f t="shared" si="106"/>
        <v>0.69860999999999995</v>
      </c>
      <c r="O4222" s="77">
        <v>0.66224000000000005</v>
      </c>
      <c r="BF4222" s="106"/>
    </row>
    <row r="4223" spans="1:58" x14ac:dyDescent="0.25">
      <c r="A4223" t="s">
        <v>17</v>
      </c>
      <c r="B4223" s="25">
        <v>2018</v>
      </c>
      <c r="C4223" s="25" t="s">
        <v>0</v>
      </c>
      <c r="D4223" s="25" t="s">
        <v>54</v>
      </c>
      <c r="E4223" s="25" t="s">
        <v>208</v>
      </c>
      <c r="F4223" s="23" t="s">
        <v>209</v>
      </c>
      <c r="G4223" s="23" t="s">
        <v>559</v>
      </c>
      <c r="H4223" s="32" t="s">
        <v>469</v>
      </c>
      <c r="I4223" s="32" t="s">
        <v>536</v>
      </c>
      <c r="J4223" s="135">
        <v>193</v>
      </c>
      <c r="K4223" s="28">
        <v>0.45595999999999998</v>
      </c>
      <c r="L4223" s="28">
        <f t="shared" si="106"/>
        <v>0.54891000000000001</v>
      </c>
      <c r="O4223" s="77">
        <v>0.64649000000000001</v>
      </c>
      <c r="BF4223" s="106"/>
    </row>
    <row r="4224" spans="1:58" x14ac:dyDescent="0.25">
      <c r="A4224" t="s">
        <v>17</v>
      </c>
      <c r="B4224" s="25">
        <v>2018</v>
      </c>
      <c r="C4224" s="25" t="s">
        <v>1</v>
      </c>
      <c r="D4224" s="25" t="s">
        <v>56</v>
      </c>
      <c r="E4224" s="25" t="s">
        <v>208</v>
      </c>
      <c r="F4224" s="23" t="s">
        <v>209</v>
      </c>
      <c r="G4224" s="23" t="s">
        <v>559</v>
      </c>
      <c r="H4224" s="32" t="s">
        <v>469</v>
      </c>
      <c r="I4224" s="32" t="s">
        <v>536</v>
      </c>
      <c r="J4224" s="135">
        <v>222</v>
      </c>
      <c r="K4224" s="28">
        <v>0.42342000000000002</v>
      </c>
      <c r="L4224" s="28">
        <f t="shared" si="106"/>
        <v>0.58209</v>
      </c>
      <c r="O4224" s="77">
        <v>0.66595000000000004</v>
      </c>
      <c r="BF4224" s="106"/>
    </row>
    <row r="4225" spans="1:58" x14ac:dyDescent="0.25">
      <c r="A4225" t="s">
        <v>17</v>
      </c>
      <c r="B4225" s="25">
        <v>2018</v>
      </c>
      <c r="C4225" s="25" t="s">
        <v>2</v>
      </c>
      <c r="D4225" s="25" t="s">
        <v>57</v>
      </c>
      <c r="E4225" s="25" t="s">
        <v>208</v>
      </c>
      <c r="F4225" s="23" t="s">
        <v>209</v>
      </c>
      <c r="G4225" s="23" t="s">
        <v>559</v>
      </c>
      <c r="H4225" s="32" t="s">
        <v>469</v>
      </c>
      <c r="I4225" s="32" t="s">
        <v>536</v>
      </c>
      <c r="J4225" s="135">
        <v>277</v>
      </c>
      <c r="K4225" s="28">
        <v>0.36462</v>
      </c>
      <c r="L4225" s="28">
        <f t="shared" si="106"/>
        <v>0.56752999999999998</v>
      </c>
      <c r="O4225" s="77">
        <v>0.65563000000000005</v>
      </c>
      <c r="BF4225" s="106"/>
    </row>
    <row r="4226" spans="1:58" x14ac:dyDescent="0.25">
      <c r="A4226" t="s">
        <v>17</v>
      </c>
      <c r="B4226" s="25">
        <v>2018</v>
      </c>
      <c r="C4226" s="25" t="s">
        <v>3</v>
      </c>
      <c r="D4226" s="25" t="s">
        <v>58</v>
      </c>
      <c r="E4226" s="25" t="s">
        <v>208</v>
      </c>
      <c r="F4226" s="23" t="s">
        <v>209</v>
      </c>
      <c r="G4226" s="23" t="s">
        <v>559</v>
      </c>
      <c r="H4226" s="32" t="s">
        <v>469</v>
      </c>
      <c r="I4226" s="32" t="s">
        <v>536</v>
      </c>
      <c r="J4226" s="135">
        <v>207</v>
      </c>
      <c r="K4226" s="28">
        <v>0.36714999999999998</v>
      </c>
      <c r="L4226" s="28">
        <f t="shared" ref="L4226:L4289" si="107">SUMIFS(K:K, E:E, G4226, D:D, D4226, I:I, I4226)</f>
        <v>0.56494</v>
      </c>
      <c r="O4226" s="77">
        <v>0.64424999999999999</v>
      </c>
      <c r="BF4226" s="106"/>
    </row>
    <row r="4227" spans="1:58" x14ac:dyDescent="0.25">
      <c r="A4227" t="s">
        <v>17</v>
      </c>
      <c r="B4227" s="25">
        <v>2019</v>
      </c>
      <c r="C4227" s="25" t="s">
        <v>0</v>
      </c>
      <c r="D4227" s="25" t="s">
        <v>59</v>
      </c>
      <c r="E4227" s="25" t="s">
        <v>208</v>
      </c>
      <c r="F4227" s="23" t="s">
        <v>209</v>
      </c>
      <c r="G4227" s="23" t="s">
        <v>559</v>
      </c>
      <c r="H4227" s="32" t="s">
        <v>469</v>
      </c>
      <c r="I4227" s="32" t="s">
        <v>536</v>
      </c>
      <c r="J4227" s="135">
        <v>214</v>
      </c>
      <c r="K4227" s="28">
        <v>0.38784999999999997</v>
      </c>
      <c r="L4227" s="28">
        <f t="shared" si="107"/>
        <v>0.57167000000000001</v>
      </c>
      <c r="O4227" s="77">
        <v>0.67745999999999995</v>
      </c>
      <c r="BF4227" s="106"/>
    </row>
    <row r="4228" spans="1:58" x14ac:dyDescent="0.25">
      <c r="A4228" t="s">
        <v>17</v>
      </c>
      <c r="B4228" s="25">
        <v>2019</v>
      </c>
      <c r="C4228" s="25" t="s">
        <v>1</v>
      </c>
      <c r="D4228" s="25" t="s">
        <v>60</v>
      </c>
      <c r="E4228" s="25" t="s">
        <v>208</v>
      </c>
      <c r="F4228" s="23" t="s">
        <v>209</v>
      </c>
      <c r="G4228" s="23" t="s">
        <v>559</v>
      </c>
      <c r="H4228" s="32" t="s">
        <v>469</v>
      </c>
      <c r="I4228" s="32" t="s">
        <v>536</v>
      </c>
      <c r="J4228" s="135">
        <v>206</v>
      </c>
      <c r="K4228" s="28">
        <v>0.24757000000000001</v>
      </c>
      <c r="L4228" s="28">
        <f t="shared" si="107"/>
        <v>0.54590000000000005</v>
      </c>
      <c r="O4228" s="77">
        <v>0.69386000000000003</v>
      </c>
      <c r="BF4228" s="106"/>
    </row>
    <row r="4229" spans="1:58" x14ac:dyDescent="0.25">
      <c r="A4229" t="s">
        <v>17</v>
      </c>
      <c r="B4229" s="25">
        <v>2019</v>
      </c>
      <c r="C4229" s="25" t="s">
        <v>2</v>
      </c>
      <c r="D4229" s="25" t="s">
        <v>61</v>
      </c>
      <c r="E4229" s="25" t="s">
        <v>208</v>
      </c>
      <c r="F4229" s="23" t="s">
        <v>209</v>
      </c>
      <c r="G4229" s="23" t="s">
        <v>559</v>
      </c>
      <c r="H4229" s="32" t="s">
        <v>469</v>
      </c>
      <c r="I4229" s="32" t="s">
        <v>536</v>
      </c>
      <c r="J4229" s="135">
        <v>217</v>
      </c>
      <c r="K4229" s="28">
        <v>0.17971999999999999</v>
      </c>
      <c r="L4229" s="28">
        <f t="shared" si="107"/>
        <v>0.49842999999999998</v>
      </c>
      <c r="O4229" s="77">
        <v>0.68513999999999997</v>
      </c>
      <c r="BF4229" s="106"/>
    </row>
    <row r="4230" spans="1:58" x14ac:dyDescent="0.25">
      <c r="A4230" t="s">
        <v>17</v>
      </c>
      <c r="B4230" s="25">
        <v>2019</v>
      </c>
      <c r="C4230" s="25" t="s">
        <v>3</v>
      </c>
      <c r="D4230" s="25" t="s">
        <v>62</v>
      </c>
      <c r="E4230" s="25" t="s">
        <v>208</v>
      </c>
      <c r="F4230" s="23" t="s">
        <v>209</v>
      </c>
      <c r="G4230" s="23" t="s">
        <v>559</v>
      </c>
      <c r="H4230" s="32" t="s">
        <v>469</v>
      </c>
      <c r="I4230" s="32" t="s">
        <v>536</v>
      </c>
      <c r="J4230" s="135">
        <v>226</v>
      </c>
      <c r="K4230" s="28">
        <v>0.22566</v>
      </c>
      <c r="L4230" s="28">
        <f t="shared" si="107"/>
        <v>0.50921000000000005</v>
      </c>
      <c r="O4230" s="77">
        <v>0.67325000000000002</v>
      </c>
      <c r="BF4230" s="106"/>
    </row>
    <row r="4231" spans="1:58" x14ac:dyDescent="0.25">
      <c r="A4231" t="s">
        <v>17</v>
      </c>
      <c r="B4231" s="25">
        <v>2020</v>
      </c>
      <c r="C4231" s="25" t="s">
        <v>0</v>
      </c>
      <c r="D4231" s="25" t="s">
        <v>63</v>
      </c>
      <c r="E4231" s="25" t="s">
        <v>208</v>
      </c>
      <c r="F4231" s="23" t="s">
        <v>209</v>
      </c>
      <c r="G4231" s="23" t="s">
        <v>559</v>
      </c>
      <c r="H4231" s="32" t="s">
        <v>469</v>
      </c>
      <c r="I4231" s="32" t="s">
        <v>536</v>
      </c>
      <c r="J4231" s="135">
        <v>226</v>
      </c>
      <c r="K4231" s="28">
        <v>0.44247999999999998</v>
      </c>
      <c r="L4231" s="28">
        <f t="shared" si="107"/>
        <v>0.57530000000000003</v>
      </c>
      <c r="O4231" s="77">
        <v>0.68518000000000001</v>
      </c>
      <c r="BF4231" s="106"/>
    </row>
    <row r="4232" spans="1:58" x14ac:dyDescent="0.25">
      <c r="A4232" t="s">
        <v>17</v>
      </c>
      <c r="B4232" s="25">
        <v>2020</v>
      </c>
      <c r="C4232" s="25" t="s">
        <v>1</v>
      </c>
      <c r="D4232" s="25" t="s">
        <v>64</v>
      </c>
      <c r="E4232" s="25" t="s">
        <v>208</v>
      </c>
      <c r="F4232" s="23" t="s">
        <v>209</v>
      </c>
      <c r="G4232" s="23" t="s">
        <v>559</v>
      </c>
      <c r="H4232" s="32" t="s">
        <v>469</v>
      </c>
      <c r="I4232" s="32" t="s">
        <v>536</v>
      </c>
      <c r="J4232" s="135">
        <v>109</v>
      </c>
      <c r="K4232" s="28">
        <v>0.44954</v>
      </c>
      <c r="L4232" s="28">
        <f t="shared" si="107"/>
        <v>0.53178999999999998</v>
      </c>
      <c r="O4232" s="77">
        <v>0.67054000000000002</v>
      </c>
      <c r="BF4232" s="106"/>
    </row>
    <row r="4233" spans="1:58" x14ac:dyDescent="0.25">
      <c r="A4233" t="s">
        <v>17</v>
      </c>
      <c r="B4233" s="25">
        <v>2020</v>
      </c>
      <c r="C4233" s="25" t="s">
        <v>2</v>
      </c>
      <c r="D4233" s="25" t="s">
        <v>65</v>
      </c>
      <c r="E4233" s="25" t="s">
        <v>208</v>
      </c>
      <c r="F4233" s="23" t="s">
        <v>209</v>
      </c>
      <c r="G4233" s="23" t="s">
        <v>559</v>
      </c>
      <c r="H4233" s="32" t="s">
        <v>469</v>
      </c>
      <c r="I4233" s="32" t="s">
        <v>536</v>
      </c>
      <c r="J4233" s="135">
        <v>186</v>
      </c>
      <c r="K4233" s="28">
        <v>0.54300999999999999</v>
      </c>
      <c r="L4233" s="28">
        <f t="shared" si="107"/>
        <v>0.62209999999999999</v>
      </c>
      <c r="O4233" s="77">
        <v>0.68157999999999996</v>
      </c>
      <c r="BF4233" s="106"/>
    </row>
    <row r="4234" spans="1:58" x14ac:dyDescent="0.25">
      <c r="A4234" t="s">
        <v>17</v>
      </c>
      <c r="B4234" s="25">
        <v>2020</v>
      </c>
      <c r="C4234" s="25" t="s">
        <v>3</v>
      </c>
      <c r="D4234" s="25" t="s">
        <v>66</v>
      </c>
      <c r="E4234" s="25" t="s">
        <v>208</v>
      </c>
      <c r="F4234" s="23" t="s">
        <v>209</v>
      </c>
      <c r="G4234" s="23" t="s">
        <v>559</v>
      </c>
      <c r="H4234" s="32" t="s">
        <v>469</v>
      </c>
      <c r="I4234" s="32" t="s">
        <v>536</v>
      </c>
      <c r="J4234" s="135">
        <v>199</v>
      </c>
      <c r="K4234" s="28">
        <v>0.65829000000000004</v>
      </c>
      <c r="L4234" s="28">
        <f t="shared" si="107"/>
        <v>0.77324999999999999</v>
      </c>
      <c r="O4234" s="77">
        <v>0.67688999999999999</v>
      </c>
      <c r="BF4234" s="106"/>
    </row>
    <row r="4235" spans="1:58" x14ac:dyDescent="0.25">
      <c r="A4235" t="s">
        <v>17</v>
      </c>
      <c r="B4235" s="25">
        <v>2021</v>
      </c>
      <c r="C4235" s="25" t="s">
        <v>0</v>
      </c>
      <c r="D4235" s="25" t="s">
        <v>67</v>
      </c>
      <c r="E4235" s="25" t="s">
        <v>208</v>
      </c>
      <c r="F4235" s="23" t="s">
        <v>209</v>
      </c>
      <c r="G4235" s="23" t="s">
        <v>559</v>
      </c>
      <c r="H4235" s="32" t="s">
        <v>469</v>
      </c>
      <c r="I4235" s="32" t="s">
        <v>536</v>
      </c>
      <c r="J4235" s="135">
        <v>233</v>
      </c>
      <c r="K4235" s="28">
        <v>0.72960999999999998</v>
      </c>
      <c r="L4235" s="28">
        <f t="shared" si="107"/>
        <v>0.79969000000000001</v>
      </c>
      <c r="O4235" s="77">
        <v>0.72143000000000002</v>
      </c>
      <c r="BF4235" s="106"/>
    </row>
    <row r="4236" spans="1:58" x14ac:dyDescent="0.25">
      <c r="A4236" t="s">
        <v>17</v>
      </c>
      <c r="B4236" s="25">
        <v>2021</v>
      </c>
      <c r="C4236" s="25" t="s">
        <v>1</v>
      </c>
      <c r="D4236" s="25" t="s">
        <v>68</v>
      </c>
      <c r="E4236" s="25" t="s">
        <v>208</v>
      </c>
      <c r="F4236" s="23" t="s">
        <v>209</v>
      </c>
      <c r="G4236" s="23" t="s">
        <v>559</v>
      </c>
      <c r="H4236" s="32" t="s">
        <v>469</v>
      </c>
      <c r="I4236" s="32" t="s">
        <v>536</v>
      </c>
      <c r="J4236" s="135">
        <v>197</v>
      </c>
      <c r="K4236" s="28">
        <v>0.68528</v>
      </c>
      <c r="L4236" s="28">
        <f t="shared" si="107"/>
        <v>0.82250000000000001</v>
      </c>
      <c r="O4236" s="77">
        <v>0.71777999999999997</v>
      </c>
      <c r="BF4236" s="106"/>
    </row>
    <row r="4237" spans="1:58" x14ac:dyDescent="0.25">
      <c r="A4237" t="s">
        <v>17</v>
      </c>
      <c r="B4237" s="25">
        <v>2021</v>
      </c>
      <c r="C4237" s="25" t="s">
        <v>2</v>
      </c>
      <c r="D4237" s="25" t="s">
        <v>69</v>
      </c>
      <c r="E4237" s="25" t="s">
        <v>208</v>
      </c>
      <c r="F4237" s="23" t="s">
        <v>209</v>
      </c>
      <c r="G4237" s="23" t="s">
        <v>559</v>
      </c>
      <c r="H4237" s="32" t="s">
        <v>469</v>
      </c>
      <c r="I4237" s="32" t="s">
        <v>536</v>
      </c>
      <c r="J4237" s="135">
        <v>235</v>
      </c>
      <c r="K4237" s="28">
        <v>0.67234000000000005</v>
      </c>
      <c r="L4237" s="28">
        <f t="shared" si="107"/>
        <v>0.74819000000000002</v>
      </c>
      <c r="O4237" s="77">
        <v>0.72623000000000004</v>
      </c>
      <c r="BF4237" s="106"/>
    </row>
    <row r="4238" spans="1:58" x14ac:dyDescent="0.25">
      <c r="A4238" t="s">
        <v>17</v>
      </c>
      <c r="B4238" s="25">
        <v>2021</v>
      </c>
      <c r="C4238" s="25" t="s">
        <v>3</v>
      </c>
      <c r="D4238" s="25" t="s">
        <v>70</v>
      </c>
      <c r="E4238" s="25" t="s">
        <v>208</v>
      </c>
      <c r="F4238" s="23" t="s">
        <v>209</v>
      </c>
      <c r="G4238" s="23" t="s">
        <v>559</v>
      </c>
      <c r="H4238" s="32" t="s">
        <v>469</v>
      </c>
      <c r="I4238" s="32" t="s">
        <v>536</v>
      </c>
      <c r="J4238" s="135">
        <v>242</v>
      </c>
      <c r="K4238" s="28">
        <v>0.67354999999999998</v>
      </c>
      <c r="L4238" s="28">
        <f t="shared" si="107"/>
        <v>0.75175000000000003</v>
      </c>
      <c r="O4238" s="77">
        <v>0.70416999999999996</v>
      </c>
      <c r="BF4238" s="106"/>
    </row>
    <row r="4239" spans="1:58" x14ac:dyDescent="0.25">
      <c r="A4239" t="s">
        <v>17</v>
      </c>
      <c r="B4239" s="25">
        <v>2022</v>
      </c>
      <c r="C4239" s="25" t="s">
        <v>0</v>
      </c>
      <c r="D4239" s="25" t="s">
        <v>71</v>
      </c>
      <c r="E4239" s="25" t="s">
        <v>208</v>
      </c>
      <c r="F4239" s="23" t="s">
        <v>209</v>
      </c>
      <c r="G4239" s="23" t="s">
        <v>559</v>
      </c>
      <c r="H4239" s="32" t="s">
        <v>469</v>
      </c>
      <c r="I4239" s="32" t="s">
        <v>536</v>
      </c>
      <c r="J4239" s="135">
        <v>266</v>
      </c>
      <c r="K4239" s="28">
        <v>0.62029999999999996</v>
      </c>
      <c r="L4239" s="28">
        <f t="shared" si="107"/>
        <v>0.76261999999999996</v>
      </c>
      <c r="O4239" s="77">
        <v>0.71772000000000002</v>
      </c>
      <c r="BF4239" s="106"/>
    </row>
    <row r="4240" spans="1:58" x14ac:dyDescent="0.25">
      <c r="A4240" t="s">
        <v>17</v>
      </c>
      <c r="B4240" s="25">
        <v>2022</v>
      </c>
      <c r="C4240" s="25" t="s">
        <v>1</v>
      </c>
      <c r="D4240" s="25" t="s">
        <v>72</v>
      </c>
      <c r="E4240" s="25" t="s">
        <v>208</v>
      </c>
      <c r="F4240" s="23" t="s">
        <v>209</v>
      </c>
      <c r="G4240" s="23" t="s">
        <v>559</v>
      </c>
      <c r="H4240" s="32" t="s">
        <v>469</v>
      </c>
      <c r="I4240" s="32" t="s">
        <v>536</v>
      </c>
      <c r="J4240" s="135">
        <v>226</v>
      </c>
      <c r="K4240" s="28">
        <v>0.72565999999999997</v>
      </c>
      <c r="L4240" s="28">
        <f t="shared" si="107"/>
        <v>0.79393999999999998</v>
      </c>
      <c r="O4240" s="77">
        <v>0.71509999999999996</v>
      </c>
      <c r="BF4240" s="106"/>
    </row>
    <row r="4241" spans="1:58" x14ac:dyDescent="0.25">
      <c r="A4241" t="s">
        <v>17</v>
      </c>
      <c r="B4241" s="25">
        <v>2022</v>
      </c>
      <c r="C4241" s="25" t="s">
        <v>2</v>
      </c>
      <c r="D4241" s="25" t="s">
        <v>73</v>
      </c>
      <c r="E4241" s="25" t="s">
        <v>208</v>
      </c>
      <c r="F4241" s="23" t="s">
        <v>209</v>
      </c>
      <c r="G4241" s="23" t="s">
        <v>559</v>
      </c>
      <c r="H4241" s="32" t="s">
        <v>469</v>
      </c>
      <c r="I4241" s="32" t="s">
        <v>536</v>
      </c>
      <c r="J4241" s="135">
        <v>224</v>
      </c>
      <c r="K4241" s="28">
        <v>0.66071000000000002</v>
      </c>
      <c r="L4241" s="28">
        <f t="shared" si="107"/>
        <v>0.79205000000000003</v>
      </c>
      <c r="O4241" s="77">
        <v>0.71452000000000004</v>
      </c>
      <c r="BF4241" s="106"/>
    </row>
    <row r="4242" spans="1:58" x14ac:dyDescent="0.25">
      <c r="A4242" t="s">
        <v>17</v>
      </c>
      <c r="B4242" s="25">
        <v>2022</v>
      </c>
      <c r="C4242" s="25" t="s">
        <v>3</v>
      </c>
      <c r="D4242" s="25" t="s">
        <v>493</v>
      </c>
      <c r="E4242" s="25" t="s">
        <v>208</v>
      </c>
      <c r="F4242" s="23" t="s">
        <v>209</v>
      </c>
      <c r="G4242" s="23" t="s">
        <v>559</v>
      </c>
      <c r="H4242" s="23" t="s">
        <v>469</v>
      </c>
      <c r="I4242" s="32" t="s">
        <v>536</v>
      </c>
      <c r="J4242" s="135">
        <v>255</v>
      </c>
      <c r="K4242" s="28">
        <v>0.69411999999999996</v>
      </c>
      <c r="L4242" s="28">
        <f t="shared" si="107"/>
        <v>0.75368999999999997</v>
      </c>
      <c r="O4242" s="77">
        <v>0.68925999999999998</v>
      </c>
      <c r="BF4242" s="106"/>
    </row>
    <row r="4243" spans="1:58" x14ac:dyDescent="0.25">
      <c r="A4243" t="s">
        <v>17</v>
      </c>
      <c r="B4243" s="25">
        <v>2023</v>
      </c>
      <c r="C4243" s="25" t="s">
        <v>0</v>
      </c>
      <c r="D4243" s="25" t="s">
        <v>537</v>
      </c>
      <c r="E4243" s="25" t="s">
        <v>208</v>
      </c>
      <c r="F4243" s="23" t="s">
        <v>209</v>
      </c>
      <c r="G4243" s="23" t="s">
        <v>559</v>
      </c>
      <c r="H4243" s="23" t="s">
        <v>469</v>
      </c>
      <c r="I4243" s="32" t="s">
        <v>536</v>
      </c>
      <c r="J4243" s="135">
        <v>262</v>
      </c>
      <c r="K4243" s="28">
        <v>0.70992</v>
      </c>
      <c r="L4243" s="28">
        <f t="shared" si="107"/>
        <v>0.71960000000000002</v>
      </c>
      <c r="O4243" s="77">
        <v>0.66224000000000005</v>
      </c>
      <c r="BF4243" s="106"/>
    </row>
    <row r="4244" spans="1:58" x14ac:dyDescent="0.25">
      <c r="A4244" t="s">
        <v>17</v>
      </c>
      <c r="B4244" s="25">
        <v>2018</v>
      </c>
      <c r="C4244" s="25" t="s">
        <v>0</v>
      </c>
      <c r="D4244" s="25" t="s">
        <v>54</v>
      </c>
      <c r="E4244" s="25" t="s">
        <v>557</v>
      </c>
      <c r="F4244" s="23" t="s">
        <v>356</v>
      </c>
      <c r="G4244" s="23" t="s">
        <v>557</v>
      </c>
      <c r="H4244" s="23" t="s">
        <v>356</v>
      </c>
      <c r="I4244" s="32" t="s">
        <v>536</v>
      </c>
      <c r="J4244" s="135">
        <v>298</v>
      </c>
      <c r="K4244" s="28">
        <v>0.30871999999999999</v>
      </c>
      <c r="L4244" s="28">
        <f t="shared" si="107"/>
        <v>0.30871999999999999</v>
      </c>
      <c r="O4244" s="77">
        <v>0.64649000000000001</v>
      </c>
      <c r="BF4244" s="106"/>
    </row>
    <row r="4245" spans="1:58" x14ac:dyDescent="0.25">
      <c r="A4245" t="s">
        <v>17</v>
      </c>
      <c r="B4245" s="25">
        <v>2018</v>
      </c>
      <c r="C4245" s="25" t="s">
        <v>1</v>
      </c>
      <c r="D4245" s="25" t="s">
        <v>56</v>
      </c>
      <c r="E4245" s="25" t="s">
        <v>557</v>
      </c>
      <c r="F4245" s="23" t="s">
        <v>356</v>
      </c>
      <c r="G4245" s="23" t="s">
        <v>557</v>
      </c>
      <c r="H4245" s="23" t="s">
        <v>356</v>
      </c>
      <c r="I4245" s="32" t="s">
        <v>536</v>
      </c>
      <c r="J4245" s="135">
        <v>306</v>
      </c>
      <c r="K4245" s="28">
        <v>0.24837000000000001</v>
      </c>
      <c r="L4245" s="28">
        <f t="shared" si="107"/>
        <v>0.24837000000000001</v>
      </c>
      <c r="O4245" s="77">
        <v>0.66595000000000004</v>
      </c>
      <c r="BF4245" s="106"/>
    </row>
    <row r="4246" spans="1:58" x14ac:dyDescent="0.25">
      <c r="A4246" t="s">
        <v>17</v>
      </c>
      <c r="B4246" s="25">
        <v>2018</v>
      </c>
      <c r="C4246" s="25" t="s">
        <v>2</v>
      </c>
      <c r="D4246" s="25" t="s">
        <v>57</v>
      </c>
      <c r="E4246" s="25" t="s">
        <v>557</v>
      </c>
      <c r="F4246" s="23" t="s">
        <v>356</v>
      </c>
      <c r="G4246" s="23" t="s">
        <v>557</v>
      </c>
      <c r="H4246" s="23" t="s">
        <v>356</v>
      </c>
      <c r="I4246" s="32" t="s">
        <v>536</v>
      </c>
      <c r="J4246" s="135">
        <v>319</v>
      </c>
      <c r="K4246" s="28">
        <v>0.28839999999999999</v>
      </c>
      <c r="L4246" s="28">
        <f t="shared" si="107"/>
        <v>0.28839999999999999</v>
      </c>
      <c r="O4246" s="77">
        <v>0.65563000000000005</v>
      </c>
      <c r="BF4246" s="106"/>
    </row>
    <row r="4247" spans="1:58" x14ac:dyDescent="0.25">
      <c r="A4247" t="s">
        <v>17</v>
      </c>
      <c r="B4247" s="25">
        <v>2018</v>
      </c>
      <c r="C4247" s="25" t="s">
        <v>3</v>
      </c>
      <c r="D4247" s="25" t="s">
        <v>58</v>
      </c>
      <c r="E4247" s="25" t="s">
        <v>557</v>
      </c>
      <c r="F4247" s="23" t="s">
        <v>356</v>
      </c>
      <c r="G4247" s="23" t="s">
        <v>557</v>
      </c>
      <c r="H4247" s="23" t="s">
        <v>356</v>
      </c>
      <c r="I4247" s="32" t="s">
        <v>536</v>
      </c>
      <c r="J4247" s="135">
        <v>308</v>
      </c>
      <c r="K4247" s="28">
        <v>0.35389999999999999</v>
      </c>
      <c r="L4247" s="28">
        <f t="shared" si="107"/>
        <v>0.35389999999999999</v>
      </c>
      <c r="O4247" s="77">
        <v>0.64424999999999999</v>
      </c>
      <c r="BF4247" s="106"/>
    </row>
    <row r="4248" spans="1:58" x14ac:dyDescent="0.25">
      <c r="A4248" t="s">
        <v>17</v>
      </c>
      <c r="B4248" s="25">
        <v>2019</v>
      </c>
      <c r="C4248" s="25" t="s">
        <v>0</v>
      </c>
      <c r="D4248" s="25" t="s">
        <v>59</v>
      </c>
      <c r="E4248" s="25" t="s">
        <v>557</v>
      </c>
      <c r="F4248" s="23" t="s">
        <v>356</v>
      </c>
      <c r="G4248" s="23" t="s">
        <v>557</v>
      </c>
      <c r="H4248" s="23" t="s">
        <v>356</v>
      </c>
      <c r="I4248" s="32" t="s">
        <v>536</v>
      </c>
      <c r="J4248" s="135">
        <v>281</v>
      </c>
      <c r="K4248" s="28">
        <v>0.35231000000000001</v>
      </c>
      <c r="L4248" s="28">
        <f t="shared" si="107"/>
        <v>0.35231000000000001</v>
      </c>
      <c r="O4248" s="77">
        <v>0.67745999999999995</v>
      </c>
      <c r="BF4248" s="106"/>
    </row>
    <row r="4249" spans="1:58" x14ac:dyDescent="0.25">
      <c r="A4249" t="s">
        <v>17</v>
      </c>
      <c r="B4249" s="25">
        <v>2019</v>
      </c>
      <c r="C4249" s="25" t="s">
        <v>1</v>
      </c>
      <c r="D4249" s="25" t="s">
        <v>60</v>
      </c>
      <c r="E4249" s="25" t="s">
        <v>557</v>
      </c>
      <c r="F4249" s="23" t="s">
        <v>356</v>
      </c>
      <c r="G4249" s="23" t="s">
        <v>557</v>
      </c>
      <c r="H4249" s="23" t="s">
        <v>356</v>
      </c>
      <c r="I4249" s="32" t="s">
        <v>536</v>
      </c>
      <c r="J4249" s="135">
        <v>400</v>
      </c>
      <c r="K4249" s="28">
        <v>0.4</v>
      </c>
      <c r="L4249" s="28">
        <f t="shared" si="107"/>
        <v>0.4</v>
      </c>
      <c r="O4249" s="77">
        <v>0.69386000000000003</v>
      </c>
      <c r="BF4249" s="106"/>
    </row>
    <row r="4250" spans="1:58" x14ac:dyDescent="0.25">
      <c r="A4250" t="s">
        <v>17</v>
      </c>
      <c r="B4250" s="25">
        <v>2019</v>
      </c>
      <c r="C4250" s="25" t="s">
        <v>2</v>
      </c>
      <c r="D4250" s="25" t="s">
        <v>61</v>
      </c>
      <c r="E4250" s="25" t="s">
        <v>557</v>
      </c>
      <c r="F4250" s="23" t="s">
        <v>356</v>
      </c>
      <c r="G4250" s="23" t="s">
        <v>557</v>
      </c>
      <c r="H4250" s="23" t="s">
        <v>356</v>
      </c>
      <c r="I4250" s="32" t="s">
        <v>536</v>
      </c>
      <c r="J4250" s="135">
        <v>340</v>
      </c>
      <c r="K4250" s="28">
        <v>0.35</v>
      </c>
      <c r="L4250" s="28">
        <f t="shared" si="107"/>
        <v>0.35</v>
      </c>
      <c r="O4250" s="77">
        <v>0.68513999999999997</v>
      </c>
      <c r="BF4250" s="106"/>
    </row>
    <row r="4251" spans="1:58" x14ac:dyDescent="0.25">
      <c r="A4251" t="s">
        <v>17</v>
      </c>
      <c r="B4251" s="25">
        <v>2019</v>
      </c>
      <c r="C4251" s="25" t="s">
        <v>3</v>
      </c>
      <c r="D4251" s="25" t="s">
        <v>62</v>
      </c>
      <c r="E4251" s="25" t="s">
        <v>557</v>
      </c>
      <c r="F4251" s="23" t="s">
        <v>356</v>
      </c>
      <c r="G4251" s="23" t="s">
        <v>557</v>
      </c>
      <c r="H4251" s="23" t="s">
        <v>356</v>
      </c>
      <c r="I4251" s="32" t="s">
        <v>536</v>
      </c>
      <c r="J4251" s="135">
        <v>431</v>
      </c>
      <c r="K4251" s="28">
        <v>0.31786999999999999</v>
      </c>
      <c r="L4251" s="28">
        <f t="shared" si="107"/>
        <v>0.31786999999999999</v>
      </c>
      <c r="O4251" s="77">
        <v>0.67325000000000002</v>
      </c>
      <c r="BF4251" s="106"/>
    </row>
    <row r="4252" spans="1:58" x14ac:dyDescent="0.25">
      <c r="A4252" t="s">
        <v>17</v>
      </c>
      <c r="B4252" s="25">
        <v>2020</v>
      </c>
      <c r="C4252" s="25" t="s">
        <v>0</v>
      </c>
      <c r="D4252" s="25" t="s">
        <v>63</v>
      </c>
      <c r="E4252" s="25" t="s">
        <v>557</v>
      </c>
      <c r="F4252" s="23" t="s">
        <v>356</v>
      </c>
      <c r="G4252" s="23" t="s">
        <v>557</v>
      </c>
      <c r="H4252" s="23" t="s">
        <v>356</v>
      </c>
      <c r="I4252" s="32" t="s">
        <v>536</v>
      </c>
      <c r="J4252" s="135">
        <v>353</v>
      </c>
      <c r="K4252" s="28">
        <v>0.30595</v>
      </c>
      <c r="L4252" s="28">
        <f t="shared" si="107"/>
        <v>0.30595</v>
      </c>
      <c r="O4252" s="77">
        <v>0.68518000000000001</v>
      </c>
      <c r="BF4252" s="106"/>
    </row>
    <row r="4253" spans="1:58" x14ac:dyDescent="0.25">
      <c r="A4253" t="s">
        <v>17</v>
      </c>
      <c r="B4253" s="25">
        <v>2020</v>
      </c>
      <c r="C4253" s="25" t="s">
        <v>1</v>
      </c>
      <c r="D4253" s="25" t="s">
        <v>64</v>
      </c>
      <c r="E4253" s="25" t="s">
        <v>557</v>
      </c>
      <c r="F4253" s="23" t="s">
        <v>356</v>
      </c>
      <c r="G4253" s="23" t="s">
        <v>557</v>
      </c>
      <c r="H4253" s="23" t="s">
        <v>356</v>
      </c>
      <c r="I4253" s="32" t="s">
        <v>536</v>
      </c>
      <c r="J4253" s="135">
        <v>151</v>
      </c>
      <c r="K4253" s="28">
        <v>0.30464000000000002</v>
      </c>
      <c r="L4253" s="28">
        <f t="shared" si="107"/>
        <v>0.30464000000000002</v>
      </c>
      <c r="O4253" s="77">
        <v>0.67054000000000002</v>
      </c>
      <c r="BF4253" s="106"/>
    </row>
    <row r="4254" spans="1:58" x14ac:dyDescent="0.25">
      <c r="A4254" t="s">
        <v>17</v>
      </c>
      <c r="B4254" s="25">
        <v>2020</v>
      </c>
      <c r="C4254" s="25" t="s">
        <v>2</v>
      </c>
      <c r="D4254" s="25" t="s">
        <v>65</v>
      </c>
      <c r="E4254" s="25" t="s">
        <v>557</v>
      </c>
      <c r="F4254" s="23" t="s">
        <v>356</v>
      </c>
      <c r="G4254" s="23" t="s">
        <v>557</v>
      </c>
      <c r="H4254" s="23" t="s">
        <v>356</v>
      </c>
      <c r="I4254" s="32" t="s">
        <v>536</v>
      </c>
      <c r="J4254" s="135">
        <v>259</v>
      </c>
      <c r="K4254" s="28">
        <v>0.13514000000000001</v>
      </c>
      <c r="L4254" s="28">
        <f t="shared" si="107"/>
        <v>0.13514000000000001</v>
      </c>
      <c r="O4254" s="77">
        <v>0.68157999999999996</v>
      </c>
      <c r="BF4254" s="106"/>
    </row>
    <row r="4255" spans="1:58" x14ac:dyDescent="0.25">
      <c r="A4255" t="s">
        <v>17</v>
      </c>
      <c r="B4255" s="25">
        <v>2020</v>
      </c>
      <c r="C4255" s="25" t="s">
        <v>3</v>
      </c>
      <c r="D4255" s="25" t="s">
        <v>66</v>
      </c>
      <c r="E4255" s="25" t="s">
        <v>557</v>
      </c>
      <c r="F4255" s="23" t="s">
        <v>356</v>
      </c>
      <c r="G4255" s="23" t="s">
        <v>557</v>
      </c>
      <c r="H4255" s="23" t="s">
        <v>356</v>
      </c>
      <c r="I4255" s="32" t="s">
        <v>536</v>
      </c>
      <c r="J4255" s="135">
        <v>310</v>
      </c>
      <c r="K4255" s="28">
        <v>0.15484000000000001</v>
      </c>
      <c r="L4255" s="28">
        <f t="shared" si="107"/>
        <v>0.15484000000000001</v>
      </c>
      <c r="O4255" s="77">
        <v>0.67688999999999999</v>
      </c>
      <c r="BF4255" s="106"/>
    </row>
    <row r="4256" spans="1:58" x14ac:dyDescent="0.25">
      <c r="A4256" t="s">
        <v>17</v>
      </c>
      <c r="B4256" s="25">
        <v>2021</v>
      </c>
      <c r="C4256" s="25" t="s">
        <v>0</v>
      </c>
      <c r="D4256" s="25" t="s">
        <v>67</v>
      </c>
      <c r="E4256" s="25" t="s">
        <v>557</v>
      </c>
      <c r="F4256" s="23" t="s">
        <v>356</v>
      </c>
      <c r="G4256" s="23" t="s">
        <v>557</v>
      </c>
      <c r="H4256" s="23" t="s">
        <v>356</v>
      </c>
      <c r="I4256" s="32" t="s">
        <v>536</v>
      </c>
      <c r="J4256" s="135">
        <v>297</v>
      </c>
      <c r="K4256" s="28">
        <v>0.24242</v>
      </c>
      <c r="L4256" s="28">
        <f t="shared" si="107"/>
        <v>0.24242</v>
      </c>
      <c r="O4256" s="77">
        <v>0.72143000000000002</v>
      </c>
      <c r="BF4256" s="106"/>
    </row>
    <row r="4257" spans="1:58" x14ac:dyDescent="0.25">
      <c r="A4257" t="s">
        <v>17</v>
      </c>
      <c r="B4257" s="25">
        <v>2021</v>
      </c>
      <c r="C4257" s="25" t="s">
        <v>1</v>
      </c>
      <c r="D4257" s="25" t="s">
        <v>68</v>
      </c>
      <c r="E4257" s="25" t="s">
        <v>557</v>
      </c>
      <c r="F4257" s="23" t="s">
        <v>356</v>
      </c>
      <c r="G4257" s="23" t="s">
        <v>557</v>
      </c>
      <c r="H4257" s="23" t="s">
        <v>356</v>
      </c>
      <c r="I4257" s="32" t="s">
        <v>536</v>
      </c>
      <c r="J4257" s="135">
        <v>403</v>
      </c>
      <c r="K4257" s="28">
        <v>0.3201</v>
      </c>
      <c r="L4257" s="28">
        <f t="shared" si="107"/>
        <v>0.3201</v>
      </c>
      <c r="O4257" s="77">
        <v>0.71777999999999997</v>
      </c>
      <c r="BF4257" s="106"/>
    </row>
    <row r="4258" spans="1:58" x14ac:dyDescent="0.25">
      <c r="A4258" t="s">
        <v>17</v>
      </c>
      <c r="B4258" s="25">
        <v>2021</v>
      </c>
      <c r="C4258" s="25" t="s">
        <v>2</v>
      </c>
      <c r="D4258" s="25" t="s">
        <v>69</v>
      </c>
      <c r="E4258" s="25" t="s">
        <v>557</v>
      </c>
      <c r="F4258" s="23" t="s">
        <v>356</v>
      </c>
      <c r="G4258" s="23" t="s">
        <v>557</v>
      </c>
      <c r="H4258" s="23" t="s">
        <v>356</v>
      </c>
      <c r="I4258" s="32" t="s">
        <v>536</v>
      </c>
      <c r="J4258" s="135">
        <v>366</v>
      </c>
      <c r="K4258" s="28">
        <v>0.32513999999999998</v>
      </c>
      <c r="L4258" s="28">
        <f t="shared" si="107"/>
        <v>0.32513999999999998</v>
      </c>
      <c r="O4258" s="77">
        <v>0.72623000000000004</v>
      </c>
      <c r="BF4258" s="106"/>
    </row>
    <row r="4259" spans="1:58" x14ac:dyDescent="0.25">
      <c r="A4259" t="s">
        <v>17</v>
      </c>
      <c r="B4259" s="25">
        <v>2021</v>
      </c>
      <c r="C4259" s="25" t="s">
        <v>3</v>
      </c>
      <c r="D4259" s="25" t="s">
        <v>70</v>
      </c>
      <c r="E4259" s="25" t="s">
        <v>557</v>
      </c>
      <c r="F4259" s="23" t="s">
        <v>356</v>
      </c>
      <c r="G4259" s="23" t="s">
        <v>557</v>
      </c>
      <c r="H4259" s="23" t="s">
        <v>356</v>
      </c>
      <c r="I4259" s="32" t="s">
        <v>536</v>
      </c>
      <c r="J4259" s="135">
        <v>369</v>
      </c>
      <c r="K4259" s="28">
        <v>0.38211000000000001</v>
      </c>
      <c r="L4259" s="28">
        <f t="shared" si="107"/>
        <v>0.38211000000000001</v>
      </c>
      <c r="O4259" s="77">
        <v>0.70416999999999996</v>
      </c>
      <c r="BF4259" s="106"/>
    </row>
    <row r="4260" spans="1:58" x14ac:dyDescent="0.25">
      <c r="A4260" t="s">
        <v>17</v>
      </c>
      <c r="B4260" s="25">
        <v>2022</v>
      </c>
      <c r="C4260" s="25" t="s">
        <v>0</v>
      </c>
      <c r="D4260" s="25" t="s">
        <v>71</v>
      </c>
      <c r="E4260" s="25" t="s">
        <v>557</v>
      </c>
      <c r="F4260" s="23" t="s">
        <v>356</v>
      </c>
      <c r="G4260" s="23" t="s">
        <v>557</v>
      </c>
      <c r="H4260" s="23" t="s">
        <v>356</v>
      </c>
      <c r="I4260" s="32" t="s">
        <v>536</v>
      </c>
      <c r="J4260" s="135">
        <v>370</v>
      </c>
      <c r="K4260" s="28">
        <v>0.39189000000000002</v>
      </c>
      <c r="L4260" s="28">
        <f t="shared" si="107"/>
        <v>0.39189000000000002</v>
      </c>
      <c r="O4260" s="77">
        <v>0.71772000000000002</v>
      </c>
      <c r="BF4260" s="106"/>
    </row>
    <row r="4261" spans="1:58" x14ac:dyDescent="0.25">
      <c r="A4261" t="s">
        <v>17</v>
      </c>
      <c r="B4261" s="25">
        <v>2022</v>
      </c>
      <c r="C4261" s="25" t="s">
        <v>1</v>
      </c>
      <c r="D4261" s="25" t="s">
        <v>72</v>
      </c>
      <c r="E4261" s="25" t="s">
        <v>557</v>
      </c>
      <c r="F4261" s="23" t="s">
        <v>356</v>
      </c>
      <c r="G4261" s="23" t="s">
        <v>557</v>
      </c>
      <c r="H4261" s="23" t="s">
        <v>356</v>
      </c>
      <c r="I4261" s="32" t="s">
        <v>536</v>
      </c>
      <c r="J4261" s="135">
        <v>384</v>
      </c>
      <c r="K4261" s="28">
        <v>0.54947999999999997</v>
      </c>
      <c r="L4261" s="28">
        <f t="shared" si="107"/>
        <v>0.54947999999999997</v>
      </c>
      <c r="O4261" s="77">
        <v>0.71509999999999996</v>
      </c>
      <c r="BF4261" s="106"/>
    </row>
    <row r="4262" spans="1:58" x14ac:dyDescent="0.25">
      <c r="A4262" t="s">
        <v>17</v>
      </c>
      <c r="B4262" s="25">
        <v>2022</v>
      </c>
      <c r="C4262" s="25" t="s">
        <v>2</v>
      </c>
      <c r="D4262" s="25" t="s">
        <v>73</v>
      </c>
      <c r="E4262" s="25" t="s">
        <v>557</v>
      </c>
      <c r="F4262" s="23" t="s">
        <v>356</v>
      </c>
      <c r="G4262" s="23" t="s">
        <v>557</v>
      </c>
      <c r="H4262" s="32" t="s">
        <v>356</v>
      </c>
      <c r="I4262" s="32" t="s">
        <v>536</v>
      </c>
      <c r="J4262" s="135">
        <v>389</v>
      </c>
      <c r="K4262" s="28">
        <v>0.47558</v>
      </c>
      <c r="L4262" s="28">
        <f t="shared" si="107"/>
        <v>0.47558</v>
      </c>
      <c r="O4262" s="77">
        <v>0.71452000000000004</v>
      </c>
      <c r="BF4262" s="106"/>
    </row>
    <row r="4263" spans="1:58" x14ac:dyDescent="0.25">
      <c r="A4263" t="s">
        <v>17</v>
      </c>
      <c r="B4263" s="25">
        <v>2022</v>
      </c>
      <c r="C4263" s="25" t="s">
        <v>3</v>
      </c>
      <c r="D4263" s="25" t="s">
        <v>493</v>
      </c>
      <c r="E4263" s="25" t="s">
        <v>557</v>
      </c>
      <c r="F4263" s="23" t="s">
        <v>356</v>
      </c>
      <c r="G4263" s="23" t="s">
        <v>557</v>
      </c>
      <c r="H4263" s="32" t="s">
        <v>356</v>
      </c>
      <c r="I4263" s="32" t="s">
        <v>536</v>
      </c>
      <c r="J4263" s="135">
        <v>355</v>
      </c>
      <c r="K4263" s="28">
        <v>0.47042</v>
      </c>
      <c r="L4263" s="28">
        <f t="shared" si="107"/>
        <v>0.47042</v>
      </c>
      <c r="O4263" s="77">
        <v>0.68925999999999998</v>
      </c>
      <c r="BF4263" s="106"/>
    </row>
    <row r="4264" spans="1:58" x14ac:dyDescent="0.25">
      <c r="A4264" t="s">
        <v>17</v>
      </c>
      <c r="B4264" s="25">
        <v>2023</v>
      </c>
      <c r="C4264" s="25" t="s">
        <v>0</v>
      </c>
      <c r="D4264" s="25" t="s">
        <v>537</v>
      </c>
      <c r="E4264" s="25" t="s">
        <v>557</v>
      </c>
      <c r="F4264" s="23" t="s">
        <v>356</v>
      </c>
      <c r="G4264" s="23" t="s">
        <v>557</v>
      </c>
      <c r="H4264" s="32" t="s">
        <v>356</v>
      </c>
      <c r="I4264" s="32" t="s">
        <v>536</v>
      </c>
      <c r="J4264" s="135">
        <v>343</v>
      </c>
      <c r="K4264" s="28">
        <v>0.64431000000000005</v>
      </c>
      <c r="L4264" s="28">
        <f t="shared" si="107"/>
        <v>0.64431000000000005</v>
      </c>
      <c r="O4264" s="77">
        <v>0.66224000000000005</v>
      </c>
      <c r="BF4264" s="106"/>
    </row>
    <row r="4265" spans="1:58" x14ac:dyDescent="0.25">
      <c r="A4265" t="s">
        <v>17</v>
      </c>
      <c r="B4265" s="25">
        <v>2018</v>
      </c>
      <c r="C4265" s="25" t="s">
        <v>0</v>
      </c>
      <c r="D4265" s="25" t="s">
        <v>54</v>
      </c>
      <c r="E4265" s="25" t="s">
        <v>210</v>
      </c>
      <c r="F4265" s="23" t="s">
        <v>211</v>
      </c>
      <c r="G4265" s="23" t="s">
        <v>549</v>
      </c>
      <c r="H4265" s="32" t="s">
        <v>357</v>
      </c>
      <c r="I4265" s="32" t="s">
        <v>536</v>
      </c>
      <c r="J4265" s="135">
        <v>73</v>
      </c>
      <c r="K4265" s="28">
        <v>9.5890000000000003E-2</v>
      </c>
      <c r="L4265" s="28">
        <f t="shared" si="107"/>
        <v>0.74689000000000005</v>
      </c>
      <c r="O4265" s="77">
        <v>0.64649000000000001</v>
      </c>
      <c r="BF4265" s="106"/>
    </row>
    <row r="4266" spans="1:58" x14ac:dyDescent="0.25">
      <c r="A4266" t="s">
        <v>17</v>
      </c>
      <c r="B4266" s="25">
        <v>2018</v>
      </c>
      <c r="C4266" s="25" t="s">
        <v>1</v>
      </c>
      <c r="D4266" s="25" t="s">
        <v>56</v>
      </c>
      <c r="E4266" s="25" t="s">
        <v>210</v>
      </c>
      <c r="F4266" s="23" t="s">
        <v>211</v>
      </c>
      <c r="G4266" s="23" t="s">
        <v>549</v>
      </c>
      <c r="H4266" s="32" t="s">
        <v>357</v>
      </c>
      <c r="I4266" s="32" t="s">
        <v>536</v>
      </c>
      <c r="J4266" s="135">
        <v>89</v>
      </c>
      <c r="K4266" s="28">
        <v>0.22472</v>
      </c>
      <c r="L4266" s="28">
        <f t="shared" si="107"/>
        <v>0.75838000000000005</v>
      </c>
      <c r="O4266" s="77">
        <v>0.66595000000000004</v>
      </c>
      <c r="BF4266" s="106"/>
    </row>
    <row r="4267" spans="1:58" x14ac:dyDescent="0.25">
      <c r="A4267" t="s">
        <v>17</v>
      </c>
      <c r="B4267" s="25">
        <v>2018</v>
      </c>
      <c r="C4267" s="25" t="s">
        <v>2</v>
      </c>
      <c r="D4267" s="25" t="s">
        <v>57</v>
      </c>
      <c r="E4267" s="25" t="s">
        <v>210</v>
      </c>
      <c r="F4267" s="23" t="s">
        <v>211</v>
      </c>
      <c r="G4267" s="23" t="s">
        <v>549</v>
      </c>
      <c r="H4267" s="32" t="s">
        <v>357</v>
      </c>
      <c r="I4267" s="32" t="s">
        <v>536</v>
      </c>
      <c r="J4267" s="135">
        <v>86</v>
      </c>
      <c r="K4267" s="28">
        <v>0.41860000000000003</v>
      </c>
      <c r="L4267" s="28">
        <f t="shared" si="107"/>
        <v>0.81806000000000001</v>
      </c>
      <c r="O4267" s="77">
        <v>0.65563000000000005</v>
      </c>
      <c r="BF4267" s="106"/>
    </row>
    <row r="4268" spans="1:58" x14ac:dyDescent="0.25">
      <c r="A4268" t="s">
        <v>17</v>
      </c>
      <c r="B4268" s="25">
        <v>2018</v>
      </c>
      <c r="C4268" s="25" t="s">
        <v>3</v>
      </c>
      <c r="D4268" s="25" t="s">
        <v>58</v>
      </c>
      <c r="E4268" s="25" t="s">
        <v>210</v>
      </c>
      <c r="F4268" s="23" t="s">
        <v>211</v>
      </c>
      <c r="G4268" s="23" t="s">
        <v>549</v>
      </c>
      <c r="H4268" s="32" t="s">
        <v>357</v>
      </c>
      <c r="I4268" s="32" t="s">
        <v>536</v>
      </c>
      <c r="J4268" s="135">
        <v>82</v>
      </c>
      <c r="K4268" s="28">
        <v>0.36585000000000001</v>
      </c>
      <c r="L4268" s="28">
        <f t="shared" si="107"/>
        <v>0.76300000000000001</v>
      </c>
      <c r="O4268" s="77">
        <v>0.64424999999999999</v>
      </c>
      <c r="BF4268" s="106"/>
    </row>
    <row r="4269" spans="1:58" x14ac:dyDescent="0.25">
      <c r="A4269" t="s">
        <v>17</v>
      </c>
      <c r="B4269" s="25">
        <v>2019</v>
      </c>
      <c r="C4269" s="25" t="s">
        <v>0</v>
      </c>
      <c r="D4269" s="25" t="s">
        <v>59</v>
      </c>
      <c r="E4269" s="25" t="s">
        <v>210</v>
      </c>
      <c r="F4269" s="23" t="s">
        <v>211</v>
      </c>
      <c r="G4269" s="23" t="s">
        <v>549</v>
      </c>
      <c r="H4269" s="32" t="s">
        <v>357</v>
      </c>
      <c r="I4269" s="32" t="s">
        <v>536</v>
      </c>
      <c r="J4269" s="135">
        <v>73</v>
      </c>
      <c r="K4269" s="28">
        <v>0.30137000000000003</v>
      </c>
      <c r="L4269" s="28">
        <f t="shared" si="107"/>
        <v>0.77393999999999996</v>
      </c>
      <c r="O4269" s="77">
        <v>0.67745999999999995</v>
      </c>
      <c r="BF4269" s="106"/>
    </row>
    <row r="4270" spans="1:58" x14ac:dyDescent="0.25">
      <c r="A4270" t="s">
        <v>17</v>
      </c>
      <c r="B4270" s="25">
        <v>2019</v>
      </c>
      <c r="C4270" s="25" t="s">
        <v>1</v>
      </c>
      <c r="D4270" s="25" t="s">
        <v>60</v>
      </c>
      <c r="E4270" s="25" t="s">
        <v>210</v>
      </c>
      <c r="F4270" s="23" t="s">
        <v>211</v>
      </c>
      <c r="G4270" s="23" t="s">
        <v>549</v>
      </c>
      <c r="H4270" s="32" t="s">
        <v>357</v>
      </c>
      <c r="I4270" s="32" t="s">
        <v>536</v>
      </c>
      <c r="J4270" s="135">
        <v>75</v>
      </c>
      <c r="K4270" s="28">
        <v>0.24</v>
      </c>
      <c r="L4270" s="28">
        <f t="shared" si="107"/>
        <v>0.79374</v>
      </c>
      <c r="O4270" s="77">
        <v>0.69386000000000003</v>
      </c>
      <c r="BF4270" s="106"/>
    </row>
    <row r="4271" spans="1:58" x14ac:dyDescent="0.25">
      <c r="A4271" t="s">
        <v>17</v>
      </c>
      <c r="B4271" s="25">
        <v>2019</v>
      </c>
      <c r="C4271" s="25" t="s">
        <v>2</v>
      </c>
      <c r="D4271" s="25" t="s">
        <v>61</v>
      </c>
      <c r="E4271" s="25" t="s">
        <v>210</v>
      </c>
      <c r="F4271" s="23" t="s">
        <v>211</v>
      </c>
      <c r="G4271" s="23" t="s">
        <v>549</v>
      </c>
      <c r="H4271" s="32" t="s">
        <v>357</v>
      </c>
      <c r="I4271" s="32" t="s">
        <v>536</v>
      </c>
      <c r="J4271" s="135">
        <v>65</v>
      </c>
      <c r="K4271" s="28">
        <v>0.12307999999999999</v>
      </c>
      <c r="L4271" s="28">
        <f t="shared" si="107"/>
        <v>0.72899000000000003</v>
      </c>
      <c r="O4271" s="77">
        <v>0.68513999999999997</v>
      </c>
      <c r="BF4271" s="106"/>
    </row>
    <row r="4272" spans="1:58" x14ac:dyDescent="0.25">
      <c r="A4272" t="s">
        <v>17</v>
      </c>
      <c r="B4272" s="25">
        <v>2019</v>
      </c>
      <c r="C4272" s="25" t="s">
        <v>3</v>
      </c>
      <c r="D4272" s="25" t="s">
        <v>62</v>
      </c>
      <c r="E4272" s="25" t="s">
        <v>210</v>
      </c>
      <c r="F4272" s="23" t="s">
        <v>211</v>
      </c>
      <c r="G4272" s="23" t="s">
        <v>549</v>
      </c>
      <c r="H4272" s="32" t="s">
        <v>357</v>
      </c>
      <c r="I4272" s="32" t="s">
        <v>536</v>
      </c>
      <c r="J4272" s="135">
        <v>67</v>
      </c>
      <c r="K4272" s="28">
        <v>5.9700000000000003E-2</v>
      </c>
      <c r="L4272" s="28">
        <f t="shared" si="107"/>
        <v>0.72230000000000005</v>
      </c>
      <c r="O4272" s="77">
        <v>0.67325000000000002</v>
      </c>
      <c r="BF4272" s="106"/>
    </row>
    <row r="4273" spans="1:58" x14ac:dyDescent="0.25">
      <c r="A4273" t="s">
        <v>17</v>
      </c>
      <c r="B4273" s="25">
        <v>2020</v>
      </c>
      <c r="C4273" s="25" t="s">
        <v>0</v>
      </c>
      <c r="D4273" s="25" t="s">
        <v>63</v>
      </c>
      <c r="E4273" s="25" t="s">
        <v>210</v>
      </c>
      <c r="F4273" s="23" t="s">
        <v>211</v>
      </c>
      <c r="G4273" s="23" t="s">
        <v>549</v>
      </c>
      <c r="H4273" s="32" t="s">
        <v>357</v>
      </c>
      <c r="I4273" s="32" t="s">
        <v>536</v>
      </c>
      <c r="J4273" s="135">
        <v>65</v>
      </c>
      <c r="K4273" s="28">
        <v>1.538E-2</v>
      </c>
      <c r="L4273" s="28">
        <f t="shared" si="107"/>
        <v>0.69911999999999996</v>
      </c>
      <c r="O4273" s="77">
        <v>0.68518000000000001</v>
      </c>
      <c r="BF4273" s="106"/>
    </row>
    <row r="4274" spans="1:58" x14ac:dyDescent="0.25">
      <c r="A4274" t="s">
        <v>17</v>
      </c>
      <c r="B4274" s="25">
        <v>2020</v>
      </c>
      <c r="C4274" s="25" t="s">
        <v>1</v>
      </c>
      <c r="D4274" s="25" t="s">
        <v>64</v>
      </c>
      <c r="E4274" s="25" t="s">
        <v>210</v>
      </c>
      <c r="F4274" s="23" t="s">
        <v>211</v>
      </c>
      <c r="G4274" s="23" t="s">
        <v>549</v>
      </c>
      <c r="H4274" s="32" t="s">
        <v>357</v>
      </c>
      <c r="I4274" s="32" t="s">
        <v>536</v>
      </c>
      <c r="J4274" s="135">
        <v>53</v>
      </c>
      <c r="K4274" s="28">
        <v>3.7740000000000003E-2</v>
      </c>
      <c r="L4274" s="28">
        <f t="shared" si="107"/>
        <v>0.69027000000000005</v>
      </c>
      <c r="O4274" s="77">
        <v>0.67054000000000002</v>
      </c>
      <c r="BF4274" s="106"/>
    </row>
    <row r="4275" spans="1:58" x14ac:dyDescent="0.25">
      <c r="A4275" t="s">
        <v>17</v>
      </c>
      <c r="B4275" s="25">
        <v>2020</v>
      </c>
      <c r="C4275" s="25" t="s">
        <v>2</v>
      </c>
      <c r="D4275" s="25" t="s">
        <v>65</v>
      </c>
      <c r="E4275" s="25" t="s">
        <v>210</v>
      </c>
      <c r="F4275" s="23" t="s">
        <v>211</v>
      </c>
      <c r="G4275" s="23" t="s">
        <v>549</v>
      </c>
      <c r="H4275" s="32" t="s">
        <v>357</v>
      </c>
      <c r="I4275" s="32" t="s">
        <v>536</v>
      </c>
      <c r="J4275" s="135">
        <v>49</v>
      </c>
      <c r="K4275" s="28">
        <v>0</v>
      </c>
      <c r="L4275" s="28">
        <f t="shared" si="107"/>
        <v>0.69091000000000002</v>
      </c>
      <c r="O4275" s="77">
        <v>0.68157999999999996</v>
      </c>
      <c r="BF4275" s="106"/>
    </row>
    <row r="4276" spans="1:58" x14ac:dyDescent="0.25">
      <c r="A4276" t="s">
        <v>17</v>
      </c>
      <c r="B4276" s="25">
        <v>2020</v>
      </c>
      <c r="C4276" s="25" t="s">
        <v>3</v>
      </c>
      <c r="D4276" s="25" t="s">
        <v>66</v>
      </c>
      <c r="E4276" s="25" t="s">
        <v>210</v>
      </c>
      <c r="F4276" s="23" t="s">
        <v>211</v>
      </c>
      <c r="G4276" s="23" t="s">
        <v>549</v>
      </c>
      <c r="H4276" s="32" t="s">
        <v>357</v>
      </c>
      <c r="I4276" s="32" t="s">
        <v>536</v>
      </c>
      <c r="J4276" s="135">
        <v>70</v>
      </c>
      <c r="K4276" s="28">
        <v>0</v>
      </c>
      <c r="L4276" s="28">
        <f t="shared" si="107"/>
        <v>0.7</v>
      </c>
      <c r="O4276" s="77">
        <v>0.67688999999999999</v>
      </c>
      <c r="BF4276" s="106"/>
    </row>
    <row r="4277" spans="1:58" x14ac:dyDescent="0.25">
      <c r="A4277" t="s">
        <v>17</v>
      </c>
      <c r="B4277" s="25">
        <v>2021</v>
      </c>
      <c r="C4277" s="25" t="s">
        <v>0</v>
      </c>
      <c r="D4277" s="25" t="s">
        <v>67</v>
      </c>
      <c r="E4277" s="25" t="s">
        <v>210</v>
      </c>
      <c r="F4277" s="23" t="s">
        <v>211</v>
      </c>
      <c r="G4277" s="23" t="s">
        <v>549</v>
      </c>
      <c r="H4277" s="32" t="s">
        <v>357</v>
      </c>
      <c r="I4277" s="32" t="s">
        <v>536</v>
      </c>
      <c r="J4277" s="135">
        <v>54</v>
      </c>
      <c r="K4277" s="28">
        <v>0</v>
      </c>
      <c r="L4277" s="28">
        <f t="shared" si="107"/>
        <v>0.76839999999999997</v>
      </c>
      <c r="O4277" s="77">
        <v>0.72143000000000002</v>
      </c>
      <c r="BF4277" s="106"/>
    </row>
    <row r="4278" spans="1:58" x14ac:dyDescent="0.25">
      <c r="A4278" t="s">
        <v>17</v>
      </c>
      <c r="B4278" s="25">
        <v>2021</v>
      </c>
      <c r="C4278" s="25" t="s">
        <v>1</v>
      </c>
      <c r="D4278" s="25" t="s">
        <v>68</v>
      </c>
      <c r="E4278" s="25" t="s">
        <v>210</v>
      </c>
      <c r="F4278" s="23" t="s">
        <v>211</v>
      </c>
      <c r="G4278" s="23" t="s">
        <v>549</v>
      </c>
      <c r="H4278" s="32" t="s">
        <v>357</v>
      </c>
      <c r="I4278" s="32" t="s">
        <v>536</v>
      </c>
      <c r="J4278" s="135">
        <v>69</v>
      </c>
      <c r="K4278" s="28">
        <v>0</v>
      </c>
      <c r="L4278" s="28">
        <f t="shared" si="107"/>
        <v>0.76973000000000003</v>
      </c>
      <c r="O4278" s="77">
        <v>0.71777999999999997</v>
      </c>
      <c r="BF4278" s="106"/>
    </row>
    <row r="4279" spans="1:58" x14ac:dyDescent="0.25">
      <c r="A4279" t="s">
        <v>17</v>
      </c>
      <c r="B4279" s="25">
        <v>2021</v>
      </c>
      <c r="C4279" s="25" t="s">
        <v>2</v>
      </c>
      <c r="D4279" s="25" t="s">
        <v>69</v>
      </c>
      <c r="E4279" s="25" t="s">
        <v>210</v>
      </c>
      <c r="F4279" s="23" t="s">
        <v>211</v>
      </c>
      <c r="G4279" s="23" t="s">
        <v>549</v>
      </c>
      <c r="H4279" s="32" t="s">
        <v>357</v>
      </c>
      <c r="I4279" s="32" t="s">
        <v>536</v>
      </c>
      <c r="J4279" s="135">
        <v>73</v>
      </c>
      <c r="K4279" s="28">
        <v>1.37E-2</v>
      </c>
      <c r="L4279" s="28">
        <f t="shared" si="107"/>
        <v>0.78849000000000002</v>
      </c>
      <c r="O4279" s="77">
        <v>0.72623000000000004</v>
      </c>
      <c r="BF4279" s="106"/>
    </row>
    <row r="4280" spans="1:58" x14ac:dyDescent="0.25">
      <c r="A4280" t="s">
        <v>17</v>
      </c>
      <c r="B4280" s="25">
        <v>2021</v>
      </c>
      <c r="C4280" s="25" t="s">
        <v>3</v>
      </c>
      <c r="D4280" s="25" t="s">
        <v>70</v>
      </c>
      <c r="E4280" s="25" t="s">
        <v>210</v>
      </c>
      <c r="F4280" s="23" t="s">
        <v>211</v>
      </c>
      <c r="G4280" s="23" t="s">
        <v>549</v>
      </c>
      <c r="H4280" s="32" t="s">
        <v>357</v>
      </c>
      <c r="I4280" s="32" t="s">
        <v>536</v>
      </c>
      <c r="J4280" s="135">
        <v>78</v>
      </c>
      <c r="K4280" s="28">
        <v>2.564E-2</v>
      </c>
      <c r="L4280" s="28">
        <f t="shared" si="107"/>
        <v>0.79432000000000003</v>
      </c>
      <c r="O4280" s="77">
        <v>0.70416999999999996</v>
      </c>
      <c r="BF4280" s="106"/>
    </row>
    <row r="4281" spans="1:58" x14ac:dyDescent="0.25">
      <c r="A4281" t="s">
        <v>17</v>
      </c>
      <c r="B4281" s="25">
        <v>2022</v>
      </c>
      <c r="C4281" s="25" t="s">
        <v>0</v>
      </c>
      <c r="D4281" s="25" t="s">
        <v>71</v>
      </c>
      <c r="E4281" s="25" t="s">
        <v>210</v>
      </c>
      <c r="F4281" s="23" t="s">
        <v>211</v>
      </c>
      <c r="G4281" s="23" t="s">
        <v>549</v>
      </c>
      <c r="H4281" s="32" t="s">
        <v>357</v>
      </c>
      <c r="I4281" s="32" t="s">
        <v>536</v>
      </c>
      <c r="J4281" s="135">
        <v>78</v>
      </c>
      <c r="K4281" s="28">
        <v>0</v>
      </c>
      <c r="L4281" s="28">
        <f t="shared" si="107"/>
        <v>0.79561000000000004</v>
      </c>
      <c r="O4281" s="77">
        <v>0.71772000000000002</v>
      </c>
      <c r="BF4281" s="106"/>
    </row>
    <row r="4282" spans="1:58" x14ac:dyDescent="0.25">
      <c r="A4282" t="s">
        <v>17</v>
      </c>
      <c r="B4282" s="25">
        <v>2022</v>
      </c>
      <c r="C4282" s="25" t="s">
        <v>1</v>
      </c>
      <c r="D4282" s="25" t="s">
        <v>72</v>
      </c>
      <c r="E4282" s="25" t="s">
        <v>210</v>
      </c>
      <c r="F4282" s="23" t="s">
        <v>211</v>
      </c>
      <c r="G4282" s="23" t="s">
        <v>549</v>
      </c>
      <c r="H4282" s="32" t="s">
        <v>357</v>
      </c>
      <c r="I4282" s="32" t="s">
        <v>536</v>
      </c>
      <c r="J4282" s="135">
        <v>78</v>
      </c>
      <c r="K4282" s="28">
        <v>2.564E-2</v>
      </c>
      <c r="L4282" s="28">
        <f t="shared" si="107"/>
        <v>0.82833999999999997</v>
      </c>
      <c r="O4282" s="77">
        <v>0.71509999999999996</v>
      </c>
      <c r="BF4282" s="106"/>
    </row>
    <row r="4283" spans="1:58" x14ac:dyDescent="0.25">
      <c r="A4283" t="s">
        <v>17</v>
      </c>
      <c r="B4283" s="25">
        <v>2022</v>
      </c>
      <c r="C4283" s="25" t="s">
        <v>2</v>
      </c>
      <c r="D4283" s="25" t="s">
        <v>73</v>
      </c>
      <c r="E4283" s="25" t="s">
        <v>210</v>
      </c>
      <c r="F4283" s="23" t="s">
        <v>211</v>
      </c>
      <c r="G4283" s="23" t="s">
        <v>549</v>
      </c>
      <c r="H4283" s="32" t="s">
        <v>357</v>
      </c>
      <c r="I4283" s="32" t="s">
        <v>536</v>
      </c>
      <c r="J4283" s="135">
        <v>81</v>
      </c>
      <c r="K4283" s="28">
        <v>0</v>
      </c>
      <c r="L4283" s="28">
        <f t="shared" si="107"/>
        <v>0.78095999999999999</v>
      </c>
      <c r="O4283" s="77">
        <v>0.71452000000000004</v>
      </c>
      <c r="BF4283" s="106"/>
    </row>
    <row r="4284" spans="1:58" x14ac:dyDescent="0.25">
      <c r="A4284" t="s">
        <v>17</v>
      </c>
      <c r="B4284" s="25">
        <v>2022</v>
      </c>
      <c r="C4284" s="25" t="s">
        <v>3</v>
      </c>
      <c r="D4284" s="25" t="s">
        <v>493</v>
      </c>
      <c r="E4284" s="25" t="s">
        <v>210</v>
      </c>
      <c r="F4284" s="23" t="s">
        <v>211</v>
      </c>
      <c r="G4284" s="23" t="s">
        <v>549</v>
      </c>
      <c r="H4284" s="32" t="s">
        <v>357</v>
      </c>
      <c r="I4284" s="32" t="s">
        <v>536</v>
      </c>
      <c r="J4284" s="135">
        <v>85</v>
      </c>
      <c r="K4284" s="28">
        <v>2.3529999999999999E-2</v>
      </c>
      <c r="L4284" s="28">
        <f t="shared" si="107"/>
        <v>0.72938000000000003</v>
      </c>
      <c r="O4284" s="77">
        <v>0.68925999999999998</v>
      </c>
      <c r="BF4284" s="106"/>
    </row>
    <row r="4285" spans="1:58" x14ac:dyDescent="0.25">
      <c r="A4285" t="s">
        <v>17</v>
      </c>
      <c r="B4285" s="25">
        <v>2023</v>
      </c>
      <c r="C4285" s="25" t="s">
        <v>0</v>
      </c>
      <c r="D4285" s="25" t="s">
        <v>537</v>
      </c>
      <c r="E4285" s="25" t="s">
        <v>210</v>
      </c>
      <c r="F4285" s="23" t="s">
        <v>211</v>
      </c>
      <c r="G4285" s="23" t="s">
        <v>549</v>
      </c>
      <c r="H4285" s="32" t="s">
        <v>357</v>
      </c>
      <c r="I4285" s="32" t="s">
        <v>536</v>
      </c>
      <c r="J4285" s="135">
        <v>68</v>
      </c>
      <c r="K4285" s="28">
        <v>0</v>
      </c>
      <c r="L4285" s="28">
        <f t="shared" si="107"/>
        <v>0.69477999999999995</v>
      </c>
      <c r="O4285" s="77">
        <v>0.66224000000000005</v>
      </c>
      <c r="BF4285" s="106"/>
    </row>
    <row r="4286" spans="1:58" x14ac:dyDescent="0.25">
      <c r="A4286" t="s">
        <v>17</v>
      </c>
      <c r="B4286" s="25">
        <v>2018</v>
      </c>
      <c r="C4286" s="25" t="s">
        <v>0</v>
      </c>
      <c r="D4286" s="25" t="s">
        <v>54</v>
      </c>
      <c r="E4286" s="25" t="s">
        <v>539</v>
      </c>
      <c r="F4286" s="23" t="s">
        <v>364</v>
      </c>
      <c r="G4286" s="23" t="s">
        <v>539</v>
      </c>
      <c r="H4286" s="32" t="s">
        <v>364</v>
      </c>
      <c r="I4286" s="32" t="s">
        <v>536</v>
      </c>
      <c r="J4286" s="135">
        <v>252</v>
      </c>
      <c r="K4286" s="28">
        <v>0.26190000000000002</v>
      </c>
      <c r="L4286" s="28">
        <f t="shared" si="107"/>
        <v>0.26190000000000002</v>
      </c>
      <c r="O4286" s="77">
        <v>0.64649000000000001</v>
      </c>
      <c r="BF4286" s="106"/>
    </row>
    <row r="4287" spans="1:58" x14ac:dyDescent="0.25">
      <c r="A4287" t="s">
        <v>17</v>
      </c>
      <c r="B4287" s="25">
        <v>2018</v>
      </c>
      <c r="C4287" s="25" t="s">
        <v>1</v>
      </c>
      <c r="D4287" s="25" t="s">
        <v>56</v>
      </c>
      <c r="E4287" s="25" t="s">
        <v>539</v>
      </c>
      <c r="F4287" s="23" t="s">
        <v>364</v>
      </c>
      <c r="G4287" s="23" t="s">
        <v>539</v>
      </c>
      <c r="H4287" s="32" t="s">
        <v>364</v>
      </c>
      <c r="I4287" s="32" t="s">
        <v>536</v>
      </c>
      <c r="J4287" s="135">
        <v>249</v>
      </c>
      <c r="K4287" s="28">
        <v>0.31324999999999997</v>
      </c>
      <c r="L4287" s="28">
        <f t="shared" si="107"/>
        <v>0.31324999999999997</v>
      </c>
      <c r="O4287" s="77">
        <v>0.66595000000000004</v>
      </c>
      <c r="BF4287" s="106"/>
    </row>
    <row r="4288" spans="1:58" x14ac:dyDescent="0.25">
      <c r="A4288" t="s">
        <v>17</v>
      </c>
      <c r="B4288" s="25">
        <v>2018</v>
      </c>
      <c r="C4288" s="25" t="s">
        <v>2</v>
      </c>
      <c r="D4288" s="25" t="s">
        <v>57</v>
      </c>
      <c r="E4288" s="25" t="s">
        <v>539</v>
      </c>
      <c r="F4288" s="23" t="s">
        <v>364</v>
      </c>
      <c r="G4288" s="23" t="s">
        <v>539</v>
      </c>
      <c r="H4288" s="32" t="s">
        <v>364</v>
      </c>
      <c r="I4288" s="32" t="s">
        <v>536</v>
      </c>
      <c r="J4288" s="135">
        <v>221</v>
      </c>
      <c r="K4288" s="28">
        <v>0.35293999999999998</v>
      </c>
      <c r="L4288" s="28">
        <f t="shared" si="107"/>
        <v>0.35293999999999998</v>
      </c>
      <c r="O4288" s="77">
        <v>0.65563000000000005</v>
      </c>
      <c r="BF4288" s="106"/>
    </row>
    <row r="4289" spans="1:58" x14ac:dyDescent="0.25">
      <c r="A4289" t="s">
        <v>17</v>
      </c>
      <c r="B4289" s="25">
        <v>2018</v>
      </c>
      <c r="C4289" s="25" t="s">
        <v>3</v>
      </c>
      <c r="D4289" s="25" t="s">
        <v>58</v>
      </c>
      <c r="E4289" s="25" t="s">
        <v>539</v>
      </c>
      <c r="F4289" s="23" t="s">
        <v>364</v>
      </c>
      <c r="G4289" s="23" t="s">
        <v>539</v>
      </c>
      <c r="H4289" s="32" t="s">
        <v>364</v>
      </c>
      <c r="I4289" s="32" t="s">
        <v>536</v>
      </c>
      <c r="J4289" s="135">
        <v>201</v>
      </c>
      <c r="K4289" s="28">
        <v>0.45771000000000001</v>
      </c>
      <c r="L4289" s="28">
        <f t="shared" si="107"/>
        <v>0.45771000000000001</v>
      </c>
      <c r="O4289" s="77">
        <v>0.64424999999999999</v>
      </c>
      <c r="BF4289" s="106"/>
    </row>
    <row r="4290" spans="1:58" x14ac:dyDescent="0.25">
      <c r="A4290" t="s">
        <v>17</v>
      </c>
      <c r="B4290" s="25">
        <v>2019</v>
      </c>
      <c r="C4290" s="25" t="s">
        <v>0</v>
      </c>
      <c r="D4290" s="25" t="s">
        <v>59</v>
      </c>
      <c r="E4290" s="25" t="s">
        <v>539</v>
      </c>
      <c r="F4290" s="23" t="s">
        <v>364</v>
      </c>
      <c r="G4290" s="23" t="s">
        <v>539</v>
      </c>
      <c r="H4290" s="32" t="s">
        <v>364</v>
      </c>
      <c r="I4290" s="32" t="s">
        <v>536</v>
      </c>
      <c r="J4290" s="135">
        <v>179</v>
      </c>
      <c r="K4290" s="28">
        <v>0.40222999999999998</v>
      </c>
      <c r="L4290" s="28">
        <f t="shared" ref="L4290:L4353" si="108">SUMIFS(K:K, E:E, G4290, D:D, D4290, I:I, I4290)</f>
        <v>0.40222999999999998</v>
      </c>
      <c r="O4290" s="77">
        <v>0.67745999999999995</v>
      </c>
      <c r="BF4290" s="106"/>
    </row>
    <row r="4291" spans="1:58" x14ac:dyDescent="0.25">
      <c r="A4291" t="s">
        <v>17</v>
      </c>
      <c r="B4291" s="25">
        <v>2019</v>
      </c>
      <c r="C4291" s="25" t="s">
        <v>1</v>
      </c>
      <c r="D4291" s="25" t="s">
        <v>60</v>
      </c>
      <c r="E4291" s="25" t="s">
        <v>539</v>
      </c>
      <c r="F4291" s="23" t="s">
        <v>364</v>
      </c>
      <c r="G4291" s="23" t="s">
        <v>539</v>
      </c>
      <c r="H4291" s="32" t="s">
        <v>364</v>
      </c>
      <c r="I4291" s="32" t="s">
        <v>536</v>
      </c>
      <c r="J4291" s="135">
        <v>209</v>
      </c>
      <c r="K4291" s="28">
        <v>0.47367999999999999</v>
      </c>
      <c r="L4291" s="28">
        <f t="shared" si="108"/>
        <v>0.47367999999999999</v>
      </c>
      <c r="O4291" s="77">
        <v>0.69386000000000003</v>
      </c>
      <c r="BF4291" s="106"/>
    </row>
    <row r="4292" spans="1:58" x14ac:dyDescent="0.25">
      <c r="A4292" t="s">
        <v>17</v>
      </c>
      <c r="B4292" s="25">
        <v>2019</v>
      </c>
      <c r="C4292" s="25" t="s">
        <v>2</v>
      </c>
      <c r="D4292" s="25" t="s">
        <v>61</v>
      </c>
      <c r="E4292" s="25" t="s">
        <v>539</v>
      </c>
      <c r="F4292" s="23" t="s">
        <v>364</v>
      </c>
      <c r="G4292" s="23" t="s">
        <v>539</v>
      </c>
      <c r="H4292" s="32" t="s">
        <v>364</v>
      </c>
      <c r="I4292" s="32" t="s">
        <v>536</v>
      </c>
      <c r="J4292" s="135">
        <v>214</v>
      </c>
      <c r="K4292" s="28">
        <v>0.48598000000000002</v>
      </c>
      <c r="L4292" s="28">
        <f t="shared" si="108"/>
        <v>0.48598000000000002</v>
      </c>
      <c r="O4292" s="77">
        <v>0.68513999999999997</v>
      </c>
      <c r="BF4292" s="106"/>
    </row>
    <row r="4293" spans="1:58" x14ac:dyDescent="0.25">
      <c r="A4293" t="s">
        <v>17</v>
      </c>
      <c r="B4293" s="25">
        <v>2019</v>
      </c>
      <c r="C4293" s="25" t="s">
        <v>3</v>
      </c>
      <c r="D4293" s="25" t="s">
        <v>62</v>
      </c>
      <c r="E4293" s="25" t="s">
        <v>539</v>
      </c>
      <c r="F4293" s="23" t="s">
        <v>364</v>
      </c>
      <c r="G4293" s="23" t="s">
        <v>539</v>
      </c>
      <c r="H4293" s="32" t="s">
        <v>364</v>
      </c>
      <c r="I4293" s="32" t="s">
        <v>536</v>
      </c>
      <c r="J4293" s="135">
        <v>216</v>
      </c>
      <c r="K4293" s="28">
        <v>0.52315</v>
      </c>
      <c r="L4293" s="28">
        <f t="shared" si="108"/>
        <v>0.52315</v>
      </c>
      <c r="O4293" s="77">
        <v>0.67325000000000002</v>
      </c>
      <c r="BF4293" s="106"/>
    </row>
    <row r="4294" spans="1:58" x14ac:dyDescent="0.25">
      <c r="A4294" t="s">
        <v>17</v>
      </c>
      <c r="B4294" s="25">
        <v>2020</v>
      </c>
      <c r="C4294" s="25" t="s">
        <v>0</v>
      </c>
      <c r="D4294" s="25" t="s">
        <v>63</v>
      </c>
      <c r="E4294" s="25" t="s">
        <v>539</v>
      </c>
      <c r="F4294" s="23" t="s">
        <v>364</v>
      </c>
      <c r="G4294" s="23" t="s">
        <v>539</v>
      </c>
      <c r="H4294" s="32" t="s">
        <v>364</v>
      </c>
      <c r="I4294" s="32" t="s">
        <v>536</v>
      </c>
      <c r="J4294" s="135">
        <v>207</v>
      </c>
      <c r="K4294" s="28">
        <v>0.50241999999999998</v>
      </c>
      <c r="L4294" s="28">
        <f t="shared" si="108"/>
        <v>0.50241999999999998</v>
      </c>
      <c r="O4294" s="77">
        <v>0.68518000000000001</v>
      </c>
      <c r="BF4294" s="106"/>
    </row>
    <row r="4295" spans="1:58" x14ac:dyDescent="0.25">
      <c r="A4295" t="s">
        <v>17</v>
      </c>
      <c r="B4295" s="25">
        <v>2020</v>
      </c>
      <c r="C4295" s="25" t="s">
        <v>1</v>
      </c>
      <c r="D4295" s="25" t="s">
        <v>64</v>
      </c>
      <c r="E4295" s="25" t="s">
        <v>539</v>
      </c>
      <c r="F4295" s="23" t="s">
        <v>364</v>
      </c>
      <c r="G4295" s="23" t="s">
        <v>539</v>
      </c>
      <c r="H4295" s="32" t="s">
        <v>364</v>
      </c>
      <c r="I4295" s="32" t="s">
        <v>536</v>
      </c>
      <c r="J4295" s="135">
        <v>94</v>
      </c>
      <c r="K4295" s="28">
        <v>0.24468000000000001</v>
      </c>
      <c r="L4295" s="28">
        <f t="shared" si="108"/>
        <v>0.24468000000000001</v>
      </c>
      <c r="O4295" s="77">
        <v>0.67054000000000002</v>
      </c>
      <c r="BF4295" s="106"/>
    </row>
    <row r="4296" spans="1:58" x14ac:dyDescent="0.25">
      <c r="A4296" t="s">
        <v>17</v>
      </c>
      <c r="B4296" s="25">
        <v>2020</v>
      </c>
      <c r="C4296" s="25" t="s">
        <v>2</v>
      </c>
      <c r="D4296" s="25" t="s">
        <v>65</v>
      </c>
      <c r="E4296" s="25" t="s">
        <v>539</v>
      </c>
      <c r="F4296" s="23" t="s">
        <v>364</v>
      </c>
      <c r="G4296" s="23" t="s">
        <v>539</v>
      </c>
      <c r="H4296" s="32" t="s">
        <v>364</v>
      </c>
      <c r="I4296" s="32" t="s">
        <v>536</v>
      </c>
      <c r="J4296" s="135">
        <v>170</v>
      </c>
      <c r="K4296" s="28">
        <v>0.46471000000000001</v>
      </c>
      <c r="L4296" s="28">
        <f t="shared" si="108"/>
        <v>0.46471000000000001</v>
      </c>
      <c r="O4296" s="77">
        <v>0.68157999999999996</v>
      </c>
      <c r="BF4296" s="106"/>
    </row>
    <row r="4297" spans="1:58" x14ac:dyDescent="0.25">
      <c r="A4297" t="s">
        <v>17</v>
      </c>
      <c r="B4297" s="25">
        <v>2020</v>
      </c>
      <c r="C4297" s="25" t="s">
        <v>3</v>
      </c>
      <c r="D4297" s="25" t="s">
        <v>66</v>
      </c>
      <c r="E4297" s="25" t="s">
        <v>539</v>
      </c>
      <c r="F4297" s="23" t="s">
        <v>364</v>
      </c>
      <c r="G4297" s="23" t="s">
        <v>539</v>
      </c>
      <c r="H4297" s="32" t="s">
        <v>364</v>
      </c>
      <c r="I4297" s="32" t="s">
        <v>536</v>
      </c>
      <c r="J4297" s="135">
        <v>197</v>
      </c>
      <c r="K4297" s="28">
        <v>0.55330000000000001</v>
      </c>
      <c r="L4297" s="28">
        <f t="shared" si="108"/>
        <v>0.55330000000000001</v>
      </c>
      <c r="O4297" s="77">
        <v>0.67688999999999999</v>
      </c>
      <c r="BF4297" s="106"/>
    </row>
    <row r="4298" spans="1:58" x14ac:dyDescent="0.25">
      <c r="A4298" t="s">
        <v>17</v>
      </c>
      <c r="B4298" s="25">
        <v>2021</v>
      </c>
      <c r="C4298" s="25" t="s">
        <v>0</v>
      </c>
      <c r="D4298" s="25" t="s">
        <v>67</v>
      </c>
      <c r="E4298" s="25" t="s">
        <v>539</v>
      </c>
      <c r="F4298" s="23" t="s">
        <v>364</v>
      </c>
      <c r="G4298" s="23" t="s">
        <v>539</v>
      </c>
      <c r="H4298" s="32" t="s">
        <v>364</v>
      </c>
      <c r="I4298" s="32" t="s">
        <v>536</v>
      </c>
      <c r="J4298" s="135">
        <v>182</v>
      </c>
      <c r="K4298" s="28">
        <v>0.55495000000000005</v>
      </c>
      <c r="L4298" s="28">
        <f t="shared" si="108"/>
        <v>0.55495000000000005</v>
      </c>
      <c r="O4298" s="77">
        <v>0.72143000000000002</v>
      </c>
      <c r="BF4298" s="106"/>
    </row>
    <row r="4299" spans="1:58" x14ac:dyDescent="0.25">
      <c r="A4299" t="s">
        <v>17</v>
      </c>
      <c r="B4299" s="25">
        <v>2021</v>
      </c>
      <c r="C4299" s="25" t="s">
        <v>1</v>
      </c>
      <c r="D4299" s="25" t="s">
        <v>68</v>
      </c>
      <c r="E4299" s="25" t="s">
        <v>539</v>
      </c>
      <c r="F4299" s="23" t="s">
        <v>364</v>
      </c>
      <c r="G4299" s="23" t="s">
        <v>539</v>
      </c>
      <c r="H4299" s="32" t="s">
        <v>364</v>
      </c>
      <c r="I4299" s="32" t="s">
        <v>536</v>
      </c>
      <c r="J4299" s="135">
        <v>192</v>
      </c>
      <c r="K4299" s="28">
        <v>0.55728999999999995</v>
      </c>
      <c r="L4299" s="28">
        <f t="shared" si="108"/>
        <v>0.55728999999999995</v>
      </c>
      <c r="O4299" s="77">
        <v>0.71777999999999997</v>
      </c>
      <c r="BF4299" s="106"/>
    </row>
    <row r="4300" spans="1:58" x14ac:dyDescent="0.25">
      <c r="A4300" t="s">
        <v>17</v>
      </c>
      <c r="B4300" s="25">
        <v>2021</v>
      </c>
      <c r="C4300" s="25" t="s">
        <v>2</v>
      </c>
      <c r="D4300" s="25" t="s">
        <v>69</v>
      </c>
      <c r="E4300" s="25" t="s">
        <v>539</v>
      </c>
      <c r="F4300" s="23" t="s">
        <v>364</v>
      </c>
      <c r="G4300" s="23" t="s">
        <v>539</v>
      </c>
      <c r="H4300" s="32" t="s">
        <v>364</v>
      </c>
      <c r="I4300" s="32" t="s">
        <v>536</v>
      </c>
      <c r="J4300" s="135">
        <v>183</v>
      </c>
      <c r="K4300" s="28">
        <v>0.47541</v>
      </c>
      <c r="L4300" s="28">
        <f t="shared" si="108"/>
        <v>0.47541</v>
      </c>
      <c r="O4300" s="77">
        <v>0.72623000000000004</v>
      </c>
      <c r="BF4300" s="106"/>
    </row>
    <row r="4301" spans="1:58" x14ac:dyDescent="0.25">
      <c r="A4301" t="s">
        <v>17</v>
      </c>
      <c r="B4301" s="25">
        <v>2021</v>
      </c>
      <c r="C4301" s="25" t="s">
        <v>3</v>
      </c>
      <c r="D4301" s="25" t="s">
        <v>70</v>
      </c>
      <c r="E4301" s="25" t="s">
        <v>539</v>
      </c>
      <c r="F4301" s="23" t="s">
        <v>364</v>
      </c>
      <c r="G4301" s="23" t="s">
        <v>539</v>
      </c>
      <c r="H4301" s="32" t="s">
        <v>364</v>
      </c>
      <c r="I4301" s="32" t="s">
        <v>536</v>
      </c>
      <c r="J4301" s="135">
        <v>209</v>
      </c>
      <c r="K4301" s="28">
        <v>0.53110000000000002</v>
      </c>
      <c r="L4301" s="28">
        <f t="shared" si="108"/>
        <v>0.53110000000000002</v>
      </c>
      <c r="O4301" s="77">
        <v>0.70416999999999996</v>
      </c>
      <c r="BF4301" s="106"/>
    </row>
    <row r="4302" spans="1:58" x14ac:dyDescent="0.25">
      <c r="A4302" t="s">
        <v>17</v>
      </c>
      <c r="B4302" s="25">
        <v>2022</v>
      </c>
      <c r="C4302" s="25" t="s">
        <v>0</v>
      </c>
      <c r="D4302" s="25" t="s">
        <v>71</v>
      </c>
      <c r="E4302" s="25" t="s">
        <v>539</v>
      </c>
      <c r="F4302" s="23" t="s">
        <v>364</v>
      </c>
      <c r="G4302" s="23" t="s">
        <v>539</v>
      </c>
      <c r="H4302" s="32" t="s">
        <v>364</v>
      </c>
      <c r="I4302" s="32" t="s">
        <v>536</v>
      </c>
      <c r="J4302" s="135">
        <v>183</v>
      </c>
      <c r="K4302" s="28">
        <v>0.57923000000000002</v>
      </c>
      <c r="L4302" s="28">
        <f t="shared" si="108"/>
        <v>0.57923000000000002</v>
      </c>
      <c r="O4302" s="77">
        <v>0.71772000000000002</v>
      </c>
      <c r="BF4302" s="106"/>
    </row>
    <row r="4303" spans="1:58" x14ac:dyDescent="0.25">
      <c r="A4303" t="s">
        <v>17</v>
      </c>
      <c r="B4303" s="25">
        <v>2022</v>
      </c>
      <c r="C4303" s="25" t="s">
        <v>1</v>
      </c>
      <c r="D4303" s="25" t="s">
        <v>72</v>
      </c>
      <c r="E4303" s="25" t="s">
        <v>539</v>
      </c>
      <c r="F4303" s="23" t="s">
        <v>364</v>
      </c>
      <c r="G4303" s="23" t="s">
        <v>539</v>
      </c>
      <c r="H4303" s="32" t="s">
        <v>364</v>
      </c>
      <c r="I4303" s="32" t="s">
        <v>536</v>
      </c>
      <c r="J4303" s="135">
        <v>171</v>
      </c>
      <c r="K4303" s="28">
        <v>0.59064000000000005</v>
      </c>
      <c r="L4303" s="28">
        <f t="shared" si="108"/>
        <v>0.59064000000000005</v>
      </c>
      <c r="O4303" s="77">
        <v>0.71509999999999996</v>
      </c>
      <c r="BF4303" s="106"/>
    </row>
    <row r="4304" spans="1:58" x14ac:dyDescent="0.25">
      <c r="A4304" t="s">
        <v>17</v>
      </c>
      <c r="B4304" s="25">
        <v>2022</v>
      </c>
      <c r="C4304" s="25" t="s">
        <v>2</v>
      </c>
      <c r="D4304" s="25" t="s">
        <v>73</v>
      </c>
      <c r="E4304" s="25" t="s">
        <v>539</v>
      </c>
      <c r="F4304" s="23" t="s">
        <v>364</v>
      </c>
      <c r="G4304" s="23" t="s">
        <v>539</v>
      </c>
      <c r="H4304" s="32" t="s">
        <v>364</v>
      </c>
      <c r="I4304" s="32" t="s">
        <v>536</v>
      </c>
      <c r="J4304" s="135">
        <v>234</v>
      </c>
      <c r="K4304" s="28">
        <v>0.47863</v>
      </c>
      <c r="L4304" s="28">
        <f t="shared" si="108"/>
        <v>0.47863</v>
      </c>
      <c r="O4304" s="77">
        <v>0.71452000000000004</v>
      </c>
      <c r="BF4304" s="106"/>
    </row>
    <row r="4305" spans="1:58" x14ac:dyDescent="0.25">
      <c r="A4305" t="s">
        <v>17</v>
      </c>
      <c r="B4305" s="25">
        <v>2022</v>
      </c>
      <c r="C4305" s="25" t="s">
        <v>3</v>
      </c>
      <c r="D4305" s="25" t="s">
        <v>493</v>
      </c>
      <c r="E4305" s="25" t="s">
        <v>539</v>
      </c>
      <c r="F4305" s="23" t="s">
        <v>364</v>
      </c>
      <c r="G4305" s="23" t="s">
        <v>539</v>
      </c>
      <c r="H4305" s="32" t="s">
        <v>364</v>
      </c>
      <c r="I4305" s="32" t="s">
        <v>536</v>
      </c>
      <c r="J4305" s="135">
        <v>208</v>
      </c>
      <c r="K4305" s="28">
        <v>0.5625</v>
      </c>
      <c r="L4305" s="28">
        <f t="shared" si="108"/>
        <v>0.5625</v>
      </c>
      <c r="O4305" s="77">
        <v>0.68925999999999998</v>
      </c>
      <c r="BF4305" s="106"/>
    </row>
    <row r="4306" spans="1:58" x14ac:dyDescent="0.25">
      <c r="A4306" t="s">
        <v>17</v>
      </c>
      <c r="B4306" s="25">
        <v>2023</v>
      </c>
      <c r="C4306" s="25" t="s">
        <v>0</v>
      </c>
      <c r="D4306" s="25" t="s">
        <v>537</v>
      </c>
      <c r="E4306" s="25" t="s">
        <v>539</v>
      </c>
      <c r="F4306" s="23" t="s">
        <v>364</v>
      </c>
      <c r="G4306" s="23" t="s">
        <v>539</v>
      </c>
      <c r="H4306" s="32" t="s">
        <v>364</v>
      </c>
      <c r="I4306" s="32" t="s">
        <v>536</v>
      </c>
      <c r="J4306" s="135">
        <v>241</v>
      </c>
      <c r="K4306" s="28">
        <v>0.72199000000000002</v>
      </c>
      <c r="L4306" s="28">
        <f t="shared" si="108"/>
        <v>0.72199000000000002</v>
      </c>
      <c r="O4306" s="77">
        <v>0.66224000000000005</v>
      </c>
      <c r="BF4306" s="106"/>
    </row>
    <row r="4307" spans="1:58" x14ac:dyDescent="0.25">
      <c r="A4307" t="s">
        <v>17</v>
      </c>
      <c r="B4307" s="25">
        <v>2018</v>
      </c>
      <c r="C4307" s="25" t="s">
        <v>0</v>
      </c>
      <c r="D4307" s="25" t="s">
        <v>54</v>
      </c>
      <c r="E4307" s="25" t="s">
        <v>212</v>
      </c>
      <c r="F4307" s="23" t="s">
        <v>213</v>
      </c>
      <c r="G4307" s="23" t="s">
        <v>557</v>
      </c>
      <c r="H4307" s="32" t="s">
        <v>356</v>
      </c>
      <c r="I4307" s="32" t="s">
        <v>536</v>
      </c>
      <c r="J4307" s="135">
        <v>21</v>
      </c>
      <c r="K4307" s="28">
        <v>4.7620000000000003E-2</v>
      </c>
      <c r="L4307" s="28">
        <f t="shared" si="108"/>
        <v>0.30871999999999999</v>
      </c>
      <c r="O4307" s="77">
        <v>0.64649000000000001</v>
      </c>
      <c r="BF4307" s="106"/>
    </row>
    <row r="4308" spans="1:58" x14ac:dyDescent="0.25">
      <c r="A4308" t="s">
        <v>17</v>
      </c>
      <c r="B4308" s="25">
        <v>2018</v>
      </c>
      <c r="C4308" s="25" t="s">
        <v>1</v>
      </c>
      <c r="D4308" s="25" t="s">
        <v>56</v>
      </c>
      <c r="E4308" s="25" t="s">
        <v>212</v>
      </c>
      <c r="F4308" s="23" t="s">
        <v>213</v>
      </c>
      <c r="G4308" s="23" t="s">
        <v>557</v>
      </c>
      <c r="H4308" s="32" t="s">
        <v>356</v>
      </c>
      <c r="I4308" s="32" t="s">
        <v>536</v>
      </c>
      <c r="J4308" s="135">
        <v>25</v>
      </c>
      <c r="K4308" s="28">
        <v>0.04</v>
      </c>
      <c r="L4308" s="28">
        <f t="shared" si="108"/>
        <v>0.24837000000000001</v>
      </c>
      <c r="O4308" s="77">
        <v>0.66595000000000004</v>
      </c>
      <c r="BF4308" s="106"/>
    </row>
    <row r="4309" spans="1:58" x14ac:dyDescent="0.25">
      <c r="A4309" t="s">
        <v>17</v>
      </c>
      <c r="B4309" s="25">
        <v>2018</v>
      </c>
      <c r="C4309" s="25" t="s">
        <v>2</v>
      </c>
      <c r="D4309" s="25" t="s">
        <v>57</v>
      </c>
      <c r="E4309" s="25" t="s">
        <v>212</v>
      </c>
      <c r="F4309" s="23" t="s">
        <v>213</v>
      </c>
      <c r="G4309" s="23" t="s">
        <v>557</v>
      </c>
      <c r="H4309" s="32" t="s">
        <v>356</v>
      </c>
      <c r="I4309" s="32" t="s">
        <v>536</v>
      </c>
      <c r="J4309" s="135">
        <v>26</v>
      </c>
      <c r="K4309" s="28">
        <v>0</v>
      </c>
      <c r="L4309" s="28">
        <f t="shared" si="108"/>
        <v>0.28839999999999999</v>
      </c>
      <c r="O4309" s="77">
        <v>0.65563000000000005</v>
      </c>
      <c r="BF4309" s="106"/>
    </row>
    <row r="4310" spans="1:58" x14ac:dyDescent="0.25">
      <c r="A4310" t="s">
        <v>17</v>
      </c>
      <c r="B4310" s="25">
        <v>2018</v>
      </c>
      <c r="C4310" s="25" t="s">
        <v>3</v>
      </c>
      <c r="D4310" s="25" t="s">
        <v>58</v>
      </c>
      <c r="E4310" s="25" t="s">
        <v>212</v>
      </c>
      <c r="F4310" s="23" t="s">
        <v>213</v>
      </c>
      <c r="G4310" s="23" t="s">
        <v>557</v>
      </c>
      <c r="H4310" s="32" t="s">
        <v>356</v>
      </c>
      <c r="I4310" s="32" t="s">
        <v>536</v>
      </c>
      <c r="J4310" s="135">
        <v>18</v>
      </c>
      <c r="K4310" s="28">
        <v>0.16667000000000001</v>
      </c>
      <c r="L4310" s="28">
        <f t="shared" si="108"/>
        <v>0.35389999999999999</v>
      </c>
      <c r="O4310" s="77">
        <v>0.64424999999999999</v>
      </c>
      <c r="BF4310" s="106"/>
    </row>
    <row r="4311" spans="1:58" x14ac:dyDescent="0.25">
      <c r="A4311" t="s">
        <v>17</v>
      </c>
      <c r="B4311" s="25">
        <v>2019</v>
      </c>
      <c r="C4311" s="25" t="s">
        <v>0</v>
      </c>
      <c r="D4311" s="25" t="s">
        <v>59</v>
      </c>
      <c r="E4311" s="25" t="s">
        <v>212</v>
      </c>
      <c r="F4311" s="23" t="s">
        <v>213</v>
      </c>
      <c r="G4311" s="23" t="s">
        <v>557</v>
      </c>
      <c r="H4311" s="32" t="s">
        <v>356</v>
      </c>
      <c r="I4311" s="32" t="s">
        <v>536</v>
      </c>
      <c r="J4311" s="135">
        <v>16</v>
      </c>
      <c r="K4311" s="28">
        <v>0.375</v>
      </c>
      <c r="L4311" s="28">
        <f t="shared" si="108"/>
        <v>0.35231000000000001</v>
      </c>
      <c r="O4311" s="77">
        <v>0.67745999999999995</v>
      </c>
      <c r="BF4311" s="106"/>
    </row>
    <row r="4312" spans="1:58" x14ac:dyDescent="0.25">
      <c r="A4312" t="s">
        <v>17</v>
      </c>
      <c r="B4312" s="25">
        <v>2019</v>
      </c>
      <c r="C4312" s="25" t="s">
        <v>1</v>
      </c>
      <c r="D4312" s="25" t="s">
        <v>60</v>
      </c>
      <c r="E4312" s="25" t="s">
        <v>212</v>
      </c>
      <c r="F4312" s="23" t="s">
        <v>213</v>
      </c>
      <c r="G4312" s="23" t="s">
        <v>557</v>
      </c>
      <c r="H4312" s="32" t="s">
        <v>356</v>
      </c>
      <c r="I4312" s="32" t="s">
        <v>536</v>
      </c>
      <c r="J4312" s="135">
        <v>30</v>
      </c>
      <c r="K4312" s="28">
        <v>0.2</v>
      </c>
      <c r="L4312" s="28">
        <f t="shared" si="108"/>
        <v>0.4</v>
      </c>
      <c r="O4312" s="77">
        <v>0.69386000000000003</v>
      </c>
      <c r="BF4312" s="106"/>
    </row>
    <row r="4313" spans="1:58" x14ac:dyDescent="0.25">
      <c r="A4313" t="s">
        <v>17</v>
      </c>
      <c r="B4313" s="25">
        <v>2019</v>
      </c>
      <c r="C4313" s="25" t="s">
        <v>2</v>
      </c>
      <c r="D4313" s="25" t="s">
        <v>61</v>
      </c>
      <c r="E4313" s="25" t="s">
        <v>212</v>
      </c>
      <c r="F4313" s="23" t="s">
        <v>213</v>
      </c>
      <c r="G4313" s="23" t="s">
        <v>557</v>
      </c>
      <c r="H4313" s="32" t="s">
        <v>356</v>
      </c>
      <c r="I4313" s="32" t="s">
        <v>536</v>
      </c>
      <c r="J4313" s="135">
        <v>24</v>
      </c>
      <c r="K4313" s="28">
        <v>0.45833000000000002</v>
      </c>
      <c r="L4313" s="28">
        <f t="shared" si="108"/>
        <v>0.35</v>
      </c>
      <c r="O4313" s="77">
        <v>0.68513999999999997</v>
      </c>
      <c r="BF4313" s="106"/>
    </row>
    <row r="4314" spans="1:58" x14ac:dyDescent="0.25">
      <c r="A4314" t="s">
        <v>17</v>
      </c>
      <c r="B4314" s="25">
        <v>2019</v>
      </c>
      <c r="C4314" s="25" t="s">
        <v>3</v>
      </c>
      <c r="D4314" s="25" t="s">
        <v>62</v>
      </c>
      <c r="E4314" s="25" t="s">
        <v>212</v>
      </c>
      <c r="F4314" s="23" t="s">
        <v>213</v>
      </c>
      <c r="G4314" s="23" t="s">
        <v>557</v>
      </c>
      <c r="H4314" s="32" t="s">
        <v>356</v>
      </c>
      <c r="I4314" s="32" t="s">
        <v>536</v>
      </c>
      <c r="J4314" s="135">
        <v>28</v>
      </c>
      <c r="K4314" s="28">
        <v>0.5</v>
      </c>
      <c r="L4314" s="28">
        <f t="shared" si="108"/>
        <v>0.31786999999999999</v>
      </c>
      <c r="O4314" s="77">
        <v>0.67325000000000002</v>
      </c>
      <c r="BF4314" s="106"/>
    </row>
    <row r="4315" spans="1:58" x14ac:dyDescent="0.25">
      <c r="A4315" t="s">
        <v>17</v>
      </c>
      <c r="B4315" s="25">
        <v>2020</v>
      </c>
      <c r="C4315" s="25" t="s">
        <v>0</v>
      </c>
      <c r="D4315" s="25" t="s">
        <v>63</v>
      </c>
      <c r="E4315" s="25" t="s">
        <v>212</v>
      </c>
      <c r="F4315" s="23" t="s">
        <v>213</v>
      </c>
      <c r="G4315" s="23" t="s">
        <v>557</v>
      </c>
      <c r="H4315" s="32" t="s">
        <v>356</v>
      </c>
      <c r="I4315" s="32" t="s">
        <v>536</v>
      </c>
      <c r="J4315" s="135">
        <v>31</v>
      </c>
      <c r="K4315" s="28">
        <v>0.48387000000000002</v>
      </c>
      <c r="L4315" s="28">
        <f t="shared" si="108"/>
        <v>0.30595</v>
      </c>
      <c r="O4315" s="77">
        <v>0.68518000000000001</v>
      </c>
      <c r="BF4315" s="106"/>
    </row>
    <row r="4316" spans="1:58" x14ac:dyDescent="0.25">
      <c r="A4316" t="s">
        <v>17</v>
      </c>
      <c r="B4316" s="25">
        <v>2020</v>
      </c>
      <c r="C4316" s="25" t="s">
        <v>1</v>
      </c>
      <c r="D4316" s="25" t="s">
        <v>64</v>
      </c>
      <c r="E4316" s="25" t="s">
        <v>212</v>
      </c>
      <c r="F4316" s="23" t="s">
        <v>213</v>
      </c>
      <c r="G4316" s="23" t="s">
        <v>557</v>
      </c>
      <c r="H4316" s="32" t="s">
        <v>356</v>
      </c>
      <c r="I4316" s="32" t="s">
        <v>536</v>
      </c>
      <c r="J4316" s="135">
        <v>20</v>
      </c>
      <c r="K4316" s="28">
        <v>0.75</v>
      </c>
      <c r="L4316" s="28">
        <f t="shared" si="108"/>
        <v>0.30464000000000002</v>
      </c>
      <c r="O4316" s="77">
        <v>0.67054000000000002</v>
      </c>
      <c r="BF4316" s="106"/>
    </row>
    <row r="4317" spans="1:58" x14ac:dyDescent="0.25">
      <c r="A4317" t="s">
        <v>17</v>
      </c>
      <c r="B4317" s="25">
        <v>2020</v>
      </c>
      <c r="C4317" s="25" t="s">
        <v>2</v>
      </c>
      <c r="D4317" s="25" t="s">
        <v>65</v>
      </c>
      <c r="E4317" s="25" t="s">
        <v>212</v>
      </c>
      <c r="F4317" s="23" t="s">
        <v>213</v>
      </c>
      <c r="G4317" s="23" t="s">
        <v>557</v>
      </c>
      <c r="H4317" s="32" t="s">
        <v>356</v>
      </c>
      <c r="I4317" s="32" t="s">
        <v>536</v>
      </c>
      <c r="J4317" s="135">
        <v>20</v>
      </c>
      <c r="K4317" s="28">
        <v>0.6</v>
      </c>
      <c r="L4317" s="28">
        <f t="shared" si="108"/>
        <v>0.13514000000000001</v>
      </c>
      <c r="O4317" s="77">
        <v>0.68157999999999996</v>
      </c>
      <c r="BF4317" s="106"/>
    </row>
    <row r="4318" spans="1:58" x14ac:dyDescent="0.25">
      <c r="A4318" t="s">
        <v>17</v>
      </c>
      <c r="B4318" s="25">
        <v>2020</v>
      </c>
      <c r="C4318" s="25" t="s">
        <v>3</v>
      </c>
      <c r="D4318" s="25" t="s">
        <v>66</v>
      </c>
      <c r="E4318" s="25" t="s">
        <v>212</v>
      </c>
      <c r="F4318" s="23" t="s">
        <v>213</v>
      </c>
      <c r="G4318" s="23" t="s">
        <v>557</v>
      </c>
      <c r="H4318" s="32" t="s">
        <v>356</v>
      </c>
      <c r="I4318" s="32" t="s">
        <v>536</v>
      </c>
      <c r="J4318" s="135">
        <v>21</v>
      </c>
      <c r="K4318" s="28">
        <v>0.61904999999999999</v>
      </c>
      <c r="L4318" s="28">
        <f t="shared" si="108"/>
        <v>0.15484000000000001</v>
      </c>
      <c r="O4318" s="77">
        <v>0.67688999999999999</v>
      </c>
      <c r="BF4318" s="106"/>
    </row>
    <row r="4319" spans="1:58" x14ac:dyDescent="0.25">
      <c r="A4319" t="s">
        <v>17</v>
      </c>
      <c r="B4319" s="25">
        <v>2021</v>
      </c>
      <c r="C4319" s="25" t="s">
        <v>0</v>
      </c>
      <c r="D4319" s="25" t="s">
        <v>67</v>
      </c>
      <c r="E4319" s="25" t="s">
        <v>212</v>
      </c>
      <c r="F4319" s="23" t="s">
        <v>213</v>
      </c>
      <c r="G4319" s="23" t="s">
        <v>557</v>
      </c>
      <c r="H4319" s="32" t="s">
        <v>356</v>
      </c>
      <c r="I4319" s="32" t="s">
        <v>536</v>
      </c>
      <c r="J4319" s="135">
        <v>18</v>
      </c>
      <c r="K4319" s="28">
        <v>0.55556000000000005</v>
      </c>
      <c r="L4319" s="28">
        <f t="shared" si="108"/>
        <v>0.24242</v>
      </c>
      <c r="O4319" s="77">
        <v>0.72143000000000002</v>
      </c>
      <c r="BF4319" s="106"/>
    </row>
    <row r="4320" spans="1:58" x14ac:dyDescent="0.25">
      <c r="A4320" t="s">
        <v>17</v>
      </c>
      <c r="B4320" s="25">
        <v>2021</v>
      </c>
      <c r="C4320" s="25" t="s">
        <v>1</v>
      </c>
      <c r="D4320" s="25" t="s">
        <v>68</v>
      </c>
      <c r="E4320" s="25" t="s">
        <v>212</v>
      </c>
      <c r="F4320" s="23" t="s">
        <v>213</v>
      </c>
      <c r="G4320" s="23" t="s">
        <v>557</v>
      </c>
      <c r="H4320" s="32" t="s">
        <v>356</v>
      </c>
      <c r="I4320" s="32" t="s">
        <v>536</v>
      </c>
      <c r="J4320" s="135">
        <v>22</v>
      </c>
      <c r="K4320" s="28">
        <v>0.68181999999999998</v>
      </c>
      <c r="L4320" s="28">
        <f t="shared" si="108"/>
        <v>0.3201</v>
      </c>
      <c r="O4320" s="77">
        <v>0.71777999999999997</v>
      </c>
      <c r="BF4320" s="106"/>
    </row>
    <row r="4321" spans="1:58" x14ac:dyDescent="0.25">
      <c r="A4321" t="s">
        <v>17</v>
      </c>
      <c r="B4321" s="25">
        <v>2021</v>
      </c>
      <c r="C4321" s="25" t="s">
        <v>2</v>
      </c>
      <c r="D4321" s="25" t="s">
        <v>69</v>
      </c>
      <c r="E4321" s="25" t="s">
        <v>212</v>
      </c>
      <c r="F4321" s="23" t="s">
        <v>213</v>
      </c>
      <c r="G4321" s="23" t="s">
        <v>557</v>
      </c>
      <c r="H4321" s="32" t="s">
        <v>356</v>
      </c>
      <c r="I4321" s="32" t="s">
        <v>536</v>
      </c>
      <c r="J4321" s="135">
        <v>17</v>
      </c>
      <c r="K4321" s="28">
        <v>0.70587999999999995</v>
      </c>
      <c r="L4321" s="28">
        <f t="shared" si="108"/>
        <v>0.32513999999999998</v>
      </c>
      <c r="O4321" s="77">
        <v>0.72623000000000004</v>
      </c>
      <c r="BF4321" s="106"/>
    </row>
    <row r="4322" spans="1:58" x14ac:dyDescent="0.25">
      <c r="A4322" t="s">
        <v>17</v>
      </c>
      <c r="B4322" s="25">
        <v>2021</v>
      </c>
      <c r="C4322" s="25" t="s">
        <v>3</v>
      </c>
      <c r="D4322" s="25" t="s">
        <v>70</v>
      </c>
      <c r="E4322" s="25" t="s">
        <v>212</v>
      </c>
      <c r="F4322" s="23" t="s">
        <v>213</v>
      </c>
      <c r="G4322" s="23" t="s">
        <v>557</v>
      </c>
      <c r="H4322" s="32" t="s">
        <v>356</v>
      </c>
      <c r="I4322" s="32" t="s">
        <v>536</v>
      </c>
      <c r="J4322" s="135">
        <v>13</v>
      </c>
      <c r="K4322" s="28">
        <v>0.61538000000000004</v>
      </c>
      <c r="L4322" s="28">
        <f t="shared" si="108"/>
        <v>0.38211000000000001</v>
      </c>
      <c r="O4322" s="77">
        <v>0.70416999999999996</v>
      </c>
      <c r="BF4322" s="106"/>
    </row>
    <row r="4323" spans="1:58" x14ac:dyDescent="0.25">
      <c r="A4323" t="s">
        <v>17</v>
      </c>
      <c r="B4323" s="25">
        <v>2022</v>
      </c>
      <c r="C4323" s="25" t="s">
        <v>0</v>
      </c>
      <c r="D4323" s="25" t="s">
        <v>71</v>
      </c>
      <c r="E4323" s="25" t="s">
        <v>212</v>
      </c>
      <c r="F4323" s="23" t="s">
        <v>213</v>
      </c>
      <c r="G4323" s="23" t="s">
        <v>557</v>
      </c>
      <c r="H4323" s="32" t="s">
        <v>356</v>
      </c>
      <c r="I4323" s="32" t="s">
        <v>536</v>
      </c>
      <c r="J4323" s="135" t="s">
        <v>603</v>
      </c>
      <c r="K4323" s="28">
        <v>0.3</v>
      </c>
      <c r="L4323" s="28">
        <f t="shared" si="108"/>
        <v>0.39189000000000002</v>
      </c>
      <c r="O4323" s="77">
        <v>0.71772000000000002</v>
      </c>
      <c r="BF4323" s="106"/>
    </row>
    <row r="4324" spans="1:58" x14ac:dyDescent="0.25">
      <c r="A4324" t="s">
        <v>17</v>
      </c>
      <c r="B4324" s="25">
        <v>2022</v>
      </c>
      <c r="C4324" s="25" t="s">
        <v>1</v>
      </c>
      <c r="D4324" s="25" t="s">
        <v>72</v>
      </c>
      <c r="E4324" s="25" t="s">
        <v>212</v>
      </c>
      <c r="F4324" s="23" t="s">
        <v>213</v>
      </c>
      <c r="G4324" s="23" t="s">
        <v>557</v>
      </c>
      <c r="H4324" s="32" t="s">
        <v>356</v>
      </c>
      <c r="I4324" s="32" t="s">
        <v>536</v>
      </c>
      <c r="J4324" s="135">
        <v>17</v>
      </c>
      <c r="K4324" s="28">
        <v>0.11765</v>
      </c>
      <c r="L4324" s="28">
        <f t="shared" si="108"/>
        <v>0.54947999999999997</v>
      </c>
      <c r="O4324" s="77">
        <v>0.71509999999999996</v>
      </c>
      <c r="BF4324" s="106"/>
    </row>
    <row r="4325" spans="1:58" x14ac:dyDescent="0.25">
      <c r="A4325" t="s">
        <v>17</v>
      </c>
      <c r="B4325" s="25">
        <v>2022</v>
      </c>
      <c r="C4325" s="25" t="s">
        <v>2</v>
      </c>
      <c r="D4325" s="25" t="s">
        <v>73</v>
      </c>
      <c r="E4325" s="25" t="s">
        <v>212</v>
      </c>
      <c r="F4325" s="23" t="s">
        <v>213</v>
      </c>
      <c r="G4325" s="23" t="s">
        <v>557</v>
      </c>
      <c r="H4325" s="32" t="s">
        <v>356</v>
      </c>
      <c r="I4325" s="32" t="s">
        <v>536</v>
      </c>
      <c r="J4325" s="135">
        <v>15</v>
      </c>
      <c r="K4325" s="28">
        <v>0.33333000000000002</v>
      </c>
      <c r="L4325" s="28">
        <f t="shared" si="108"/>
        <v>0.47558</v>
      </c>
      <c r="O4325" s="77">
        <v>0.71452000000000004</v>
      </c>
      <c r="BF4325" s="106"/>
    </row>
    <row r="4326" spans="1:58" x14ac:dyDescent="0.25">
      <c r="A4326" t="s">
        <v>17</v>
      </c>
      <c r="B4326" s="25">
        <v>2022</v>
      </c>
      <c r="C4326" s="25" t="s">
        <v>3</v>
      </c>
      <c r="D4326" s="25" t="s">
        <v>493</v>
      </c>
      <c r="E4326" s="25" t="s">
        <v>212</v>
      </c>
      <c r="F4326" s="23" t="s">
        <v>213</v>
      </c>
      <c r="G4326" s="23" t="s">
        <v>557</v>
      </c>
      <c r="H4326" s="32" t="s">
        <v>356</v>
      </c>
      <c r="I4326" s="32" t="s">
        <v>536</v>
      </c>
      <c r="J4326" s="135">
        <v>21</v>
      </c>
      <c r="K4326" s="28">
        <v>0.33333000000000002</v>
      </c>
      <c r="L4326" s="28">
        <f t="shared" si="108"/>
        <v>0.47042</v>
      </c>
      <c r="O4326" s="77">
        <v>0.68925999999999998</v>
      </c>
      <c r="BF4326" s="106"/>
    </row>
    <row r="4327" spans="1:58" x14ac:dyDescent="0.25">
      <c r="A4327" t="s">
        <v>17</v>
      </c>
      <c r="B4327" s="25">
        <v>2023</v>
      </c>
      <c r="C4327" s="25" t="s">
        <v>0</v>
      </c>
      <c r="D4327" s="25" t="s">
        <v>537</v>
      </c>
      <c r="E4327" s="25" t="s">
        <v>212</v>
      </c>
      <c r="F4327" s="23" t="s">
        <v>213</v>
      </c>
      <c r="G4327" s="23" t="s">
        <v>557</v>
      </c>
      <c r="H4327" s="32" t="s">
        <v>356</v>
      </c>
      <c r="I4327" s="32" t="s">
        <v>536</v>
      </c>
      <c r="J4327" s="135">
        <v>25</v>
      </c>
      <c r="K4327" s="28">
        <v>0.76</v>
      </c>
      <c r="L4327" s="28">
        <f t="shared" si="108"/>
        <v>0.64431000000000005</v>
      </c>
      <c r="O4327" s="77">
        <v>0.66224000000000005</v>
      </c>
      <c r="BF4327" s="106"/>
    </row>
    <row r="4328" spans="1:58" x14ac:dyDescent="0.25">
      <c r="A4328" t="s">
        <v>17</v>
      </c>
      <c r="B4328" s="25">
        <v>2018</v>
      </c>
      <c r="C4328" s="25" t="s">
        <v>0</v>
      </c>
      <c r="D4328" s="25" t="s">
        <v>54</v>
      </c>
      <c r="E4328" s="25" t="s">
        <v>214</v>
      </c>
      <c r="F4328" s="23" t="s">
        <v>215</v>
      </c>
      <c r="G4328" s="23" t="s">
        <v>549</v>
      </c>
      <c r="H4328" s="32" t="s">
        <v>357</v>
      </c>
      <c r="I4328" s="32" t="s">
        <v>536</v>
      </c>
      <c r="J4328" s="135">
        <v>128</v>
      </c>
      <c r="K4328" s="28">
        <v>0.88280999999999998</v>
      </c>
      <c r="L4328" s="28">
        <f t="shared" si="108"/>
        <v>0.74689000000000005</v>
      </c>
      <c r="O4328" s="77">
        <v>0.64649000000000001</v>
      </c>
      <c r="BF4328" s="106"/>
    </row>
    <row r="4329" spans="1:58" x14ac:dyDescent="0.25">
      <c r="A4329" t="s">
        <v>17</v>
      </c>
      <c r="B4329" s="25">
        <v>2018</v>
      </c>
      <c r="C4329" s="25" t="s">
        <v>1</v>
      </c>
      <c r="D4329" s="25" t="s">
        <v>56</v>
      </c>
      <c r="E4329" s="25" t="s">
        <v>214</v>
      </c>
      <c r="F4329" s="23" t="s">
        <v>215</v>
      </c>
      <c r="G4329" s="23" t="s">
        <v>549</v>
      </c>
      <c r="H4329" s="32" t="s">
        <v>357</v>
      </c>
      <c r="I4329" s="32" t="s">
        <v>536</v>
      </c>
      <c r="J4329" s="135">
        <v>167</v>
      </c>
      <c r="K4329" s="28">
        <v>0.86228000000000005</v>
      </c>
      <c r="L4329" s="28">
        <f t="shared" si="108"/>
        <v>0.75838000000000005</v>
      </c>
      <c r="O4329" s="77">
        <v>0.66595000000000004</v>
      </c>
      <c r="BF4329" s="106"/>
    </row>
    <row r="4330" spans="1:58" x14ac:dyDescent="0.25">
      <c r="A4330" t="s">
        <v>17</v>
      </c>
      <c r="B4330" s="25">
        <v>2018</v>
      </c>
      <c r="C4330" s="25" t="s">
        <v>2</v>
      </c>
      <c r="D4330" s="25" t="s">
        <v>57</v>
      </c>
      <c r="E4330" s="25" t="s">
        <v>214</v>
      </c>
      <c r="F4330" s="23" t="s">
        <v>215</v>
      </c>
      <c r="G4330" s="23" t="s">
        <v>549</v>
      </c>
      <c r="H4330" s="32" t="s">
        <v>357</v>
      </c>
      <c r="I4330" s="32" t="s">
        <v>536</v>
      </c>
      <c r="J4330" s="135">
        <v>183</v>
      </c>
      <c r="K4330" s="28">
        <v>0.92349999999999999</v>
      </c>
      <c r="L4330" s="28">
        <f t="shared" si="108"/>
        <v>0.81806000000000001</v>
      </c>
      <c r="O4330" s="77">
        <v>0.65563000000000005</v>
      </c>
      <c r="BF4330" s="106"/>
    </row>
    <row r="4331" spans="1:58" x14ac:dyDescent="0.25">
      <c r="A4331" t="s">
        <v>17</v>
      </c>
      <c r="B4331" s="25">
        <v>2018</v>
      </c>
      <c r="C4331" s="25" t="s">
        <v>3</v>
      </c>
      <c r="D4331" s="25" t="s">
        <v>58</v>
      </c>
      <c r="E4331" s="25" t="s">
        <v>214</v>
      </c>
      <c r="F4331" s="23" t="s">
        <v>215</v>
      </c>
      <c r="G4331" s="23" t="s">
        <v>549</v>
      </c>
      <c r="H4331" s="32" t="s">
        <v>357</v>
      </c>
      <c r="I4331" s="32" t="s">
        <v>536</v>
      </c>
      <c r="J4331" s="135">
        <v>154</v>
      </c>
      <c r="K4331" s="28">
        <v>0.91557999999999995</v>
      </c>
      <c r="L4331" s="28">
        <f t="shared" si="108"/>
        <v>0.76300000000000001</v>
      </c>
      <c r="O4331" s="77">
        <v>0.64424999999999999</v>
      </c>
      <c r="BF4331" s="106"/>
    </row>
    <row r="4332" spans="1:58" x14ac:dyDescent="0.25">
      <c r="A4332" t="s">
        <v>17</v>
      </c>
      <c r="B4332" s="25">
        <v>2019</v>
      </c>
      <c r="C4332" s="25" t="s">
        <v>0</v>
      </c>
      <c r="D4332" s="25" t="s">
        <v>59</v>
      </c>
      <c r="E4332" s="25" t="s">
        <v>214</v>
      </c>
      <c r="F4332" s="23" t="s">
        <v>215</v>
      </c>
      <c r="G4332" s="23" t="s">
        <v>549</v>
      </c>
      <c r="H4332" s="32" t="s">
        <v>357</v>
      </c>
      <c r="I4332" s="32" t="s">
        <v>536</v>
      </c>
      <c r="J4332" s="135">
        <v>160</v>
      </c>
      <c r="K4332" s="28">
        <v>0.86875000000000002</v>
      </c>
      <c r="L4332" s="28">
        <f t="shared" si="108"/>
        <v>0.77393999999999996</v>
      </c>
      <c r="O4332" s="77">
        <v>0.67745999999999995</v>
      </c>
      <c r="BF4332" s="106"/>
    </row>
    <row r="4333" spans="1:58" x14ac:dyDescent="0.25">
      <c r="A4333" t="s">
        <v>17</v>
      </c>
      <c r="B4333" s="25">
        <v>2019</v>
      </c>
      <c r="C4333" s="25" t="s">
        <v>1</v>
      </c>
      <c r="D4333" s="25" t="s">
        <v>60</v>
      </c>
      <c r="E4333" s="25" t="s">
        <v>214</v>
      </c>
      <c r="F4333" s="23" t="s">
        <v>215</v>
      </c>
      <c r="G4333" s="23" t="s">
        <v>549</v>
      </c>
      <c r="H4333" s="32" t="s">
        <v>357</v>
      </c>
      <c r="I4333" s="32" t="s">
        <v>536</v>
      </c>
      <c r="J4333" s="135">
        <v>167</v>
      </c>
      <c r="K4333" s="28">
        <v>0.93413000000000002</v>
      </c>
      <c r="L4333" s="28">
        <f t="shared" si="108"/>
        <v>0.79374</v>
      </c>
      <c r="O4333" s="77">
        <v>0.69386000000000003</v>
      </c>
      <c r="BF4333" s="106"/>
    </row>
    <row r="4334" spans="1:58" x14ac:dyDescent="0.25">
      <c r="A4334" t="s">
        <v>17</v>
      </c>
      <c r="B4334" s="25">
        <v>2019</v>
      </c>
      <c r="C4334" s="25" t="s">
        <v>2</v>
      </c>
      <c r="D4334" s="25" t="s">
        <v>61</v>
      </c>
      <c r="E4334" s="25" t="s">
        <v>214</v>
      </c>
      <c r="F4334" s="23" t="s">
        <v>215</v>
      </c>
      <c r="G4334" s="23" t="s">
        <v>549</v>
      </c>
      <c r="H4334" s="32" t="s">
        <v>357</v>
      </c>
      <c r="I4334" s="25" t="s">
        <v>536</v>
      </c>
      <c r="J4334" s="135">
        <v>168</v>
      </c>
      <c r="K4334" s="28">
        <v>0.88690000000000002</v>
      </c>
      <c r="L4334" s="28">
        <f t="shared" si="108"/>
        <v>0.72899000000000003</v>
      </c>
      <c r="O4334" s="77">
        <v>0.68513999999999997</v>
      </c>
      <c r="BF4334" s="106"/>
    </row>
    <row r="4335" spans="1:58" x14ac:dyDescent="0.25">
      <c r="A4335" t="s">
        <v>17</v>
      </c>
      <c r="B4335" s="25">
        <v>2019</v>
      </c>
      <c r="C4335" s="25" t="s">
        <v>3</v>
      </c>
      <c r="D4335" s="25" t="s">
        <v>62</v>
      </c>
      <c r="E4335" s="25" t="s">
        <v>214</v>
      </c>
      <c r="F4335" s="23" t="s">
        <v>215</v>
      </c>
      <c r="G4335" s="23" t="s">
        <v>549</v>
      </c>
      <c r="H4335" s="32" t="s">
        <v>357</v>
      </c>
      <c r="I4335" s="25" t="s">
        <v>536</v>
      </c>
      <c r="J4335" s="135">
        <v>139</v>
      </c>
      <c r="K4335" s="28">
        <v>0.88488999999999995</v>
      </c>
      <c r="L4335" s="28">
        <f t="shared" si="108"/>
        <v>0.72230000000000005</v>
      </c>
      <c r="O4335" s="77">
        <v>0.67325000000000002</v>
      </c>
      <c r="BF4335" s="106"/>
    </row>
    <row r="4336" spans="1:58" x14ac:dyDescent="0.25">
      <c r="A4336" t="s">
        <v>17</v>
      </c>
      <c r="B4336" s="25">
        <v>2020</v>
      </c>
      <c r="C4336" s="25" t="s">
        <v>0</v>
      </c>
      <c r="D4336" s="25" t="s">
        <v>63</v>
      </c>
      <c r="E4336" s="25" t="s">
        <v>214</v>
      </c>
      <c r="F4336" s="23" t="s">
        <v>215</v>
      </c>
      <c r="G4336" s="23" t="s">
        <v>549</v>
      </c>
      <c r="H4336" s="32" t="s">
        <v>357</v>
      </c>
      <c r="I4336" s="25" t="s">
        <v>536</v>
      </c>
      <c r="J4336" s="135">
        <v>170</v>
      </c>
      <c r="K4336" s="28">
        <v>0.91176000000000001</v>
      </c>
      <c r="L4336" s="28">
        <f t="shared" si="108"/>
        <v>0.69911999999999996</v>
      </c>
      <c r="O4336" s="77">
        <v>0.68518000000000001</v>
      </c>
      <c r="BF4336" s="106"/>
    </row>
    <row r="4337" spans="1:58" x14ac:dyDescent="0.25">
      <c r="A4337" t="s">
        <v>17</v>
      </c>
      <c r="B4337" s="25">
        <v>2020</v>
      </c>
      <c r="C4337" s="25" t="s">
        <v>1</v>
      </c>
      <c r="D4337" s="25" t="s">
        <v>64</v>
      </c>
      <c r="E4337" s="25" t="s">
        <v>214</v>
      </c>
      <c r="F4337" s="23" t="s">
        <v>215</v>
      </c>
      <c r="G4337" s="23" t="s">
        <v>549</v>
      </c>
      <c r="H4337" s="32" t="s">
        <v>357</v>
      </c>
      <c r="I4337" s="25" t="s">
        <v>536</v>
      </c>
      <c r="J4337" s="135">
        <v>71</v>
      </c>
      <c r="K4337" s="28">
        <v>0.94366000000000005</v>
      </c>
      <c r="L4337" s="28">
        <f t="shared" si="108"/>
        <v>0.69027000000000005</v>
      </c>
      <c r="O4337" s="77">
        <v>0.67054000000000002</v>
      </c>
      <c r="BF4337" s="106"/>
    </row>
    <row r="4338" spans="1:58" x14ac:dyDescent="0.25">
      <c r="A4338" t="s">
        <v>17</v>
      </c>
      <c r="B4338" s="25">
        <v>2020</v>
      </c>
      <c r="C4338" s="25" t="s">
        <v>2</v>
      </c>
      <c r="D4338" s="25" t="s">
        <v>65</v>
      </c>
      <c r="E4338" s="25" t="s">
        <v>214</v>
      </c>
      <c r="F4338" s="23" t="s">
        <v>215</v>
      </c>
      <c r="G4338" s="23" t="s">
        <v>549</v>
      </c>
      <c r="H4338" s="32" t="s">
        <v>357</v>
      </c>
      <c r="I4338" s="25" t="s">
        <v>536</v>
      </c>
      <c r="J4338" s="135">
        <v>108</v>
      </c>
      <c r="K4338" s="28">
        <v>0.88888999999999996</v>
      </c>
      <c r="L4338" s="28">
        <f t="shared" si="108"/>
        <v>0.69091000000000002</v>
      </c>
      <c r="O4338" s="77">
        <v>0.68157999999999996</v>
      </c>
      <c r="BF4338" s="106"/>
    </row>
    <row r="4339" spans="1:58" x14ac:dyDescent="0.25">
      <c r="A4339" t="s">
        <v>17</v>
      </c>
      <c r="B4339" s="25">
        <v>2020</v>
      </c>
      <c r="C4339" s="25" t="s">
        <v>3</v>
      </c>
      <c r="D4339" s="25" t="s">
        <v>66</v>
      </c>
      <c r="E4339" s="25" t="s">
        <v>214</v>
      </c>
      <c r="F4339" s="23" t="s">
        <v>215</v>
      </c>
      <c r="G4339" s="23" t="s">
        <v>549</v>
      </c>
      <c r="H4339" s="32" t="s">
        <v>357</v>
      </c>
      <c r="I4339" s="25" t="s">
        <v>536</v>
      </c>
      <c r="J4339" s="135">
        <v>181</v>
      </c>
      <c r="K4339" s="28">
        <v>0.90608</v>
      </c>
      <c r="L4339" s="28">
        <f t="shared" si="108"/>
        <v>0.7</v>
      </c>
      <c r="O4339" s="77">
        <v>0.67688999999999999</v>
      </c>
      <c r="BF4339" s="106"/>
    </row>
    <row r="4340" spans="1:58" x14ac:dyDescent="0.25">
      <c r="A4340" t="s">
        <v>17</v>
      </c>
      <c r="B4340" s="25">
        <v>2021</v>
      </c>
      <c r="C4340" s="25" t="s">
        <v>0</v>
      </c>
      <c r="D4340" s="25" t="s">
        <v>67</v>
      </c>
      <c r="E4340" s="25" t="s">
        <v>214</v>
      </c>
      <c r="F4340" s="23" t="s">
        <v>215</v>
      </c>
      <c r="G4340" s="23" t="s">
        <v>549</v>
      </c>
      <c r="H4340" s="32" t="s">
        <v>357</v>
      </c>
      <c r="I4340" s="25" t="s">
        <v>536</v>
      </c>
      <c r="J4340" s="135">
        <v>150</v>
      </c>
      <c r="K4340" s="28">
        <v>0.96</v>
      </c>
      <c r="L4340" s="28">
        <f t="shared" si="108"/>
        <v>0.76839999999999997</v>
      </c>
      <c r="O4340" s="77">
        <v>0.72143000000000002</v>
      </c>
      <c r="BF4340" s="106"/>
    </row>
    <row r="4341" spans="1:58" x14ac:dyDescent="0.25">
      <c r="A4341" t="s">
        <v>17</v>
      </c>
      <c r="B4341" s="25">
        <v>2021</v>
      </c>
      <c r="C4341" s="25" t="s">
        <v>1</v>
      </c>
      <c r="D4341" s="25" t="s">
        <v>68</v>
      </c>
      <c r="E4341" s="25" t="s">
        <v>214</v>
      </c>
      <c r="F4341" s="23" t="s">
        <v>215</v>
      </c>
      <c r="G4341" s="23" t="s">
        <v>549</v>
      </c>
      <c r="H4341" s="32" t="s">
        <v>357</v>
      </c>
      <c r="I4341" s="25" t="s">
        <v>536</v>
      </c>
      <c r="J4341" s="135">
        <v>153</v>
      </c>
      <c r="K4341" s="28">
        <v>0.90195999999999998</v>
      </c>
      <c r="L4341" s="28">
        <f t="shared" si="108"/>
        <v>0.76973000000000003</v>
      </c>
      <c r="O4341" s="77">
        <v>0.71777999999999997</v>
      </c>
      <c r="BF4341" s="106"/>
    </row>
    <row r="4342" spans="1:58" x14ac:dyDescent="0.25">
      <c r="A4342" t="s">
        <v>17</v>
      </c>
      <c r="B4342" s="25">
        <v>2021</v>
      </c>
      <c r="C4342" s="25" t="s">
        <v>2</v>
      </c>
      <c r="D4342" s="25" t="s">
        <v>69</v>
      </c>
      <c r="E4342" s="25" t="s">
        <v>214</v>
      </c>
      <c r="F4342" s="23" t="s">
        <v>215</v>
      </c>
      <c r="G4342" s="23" t="s">
        <v>549</v>
      </c>
      <c r="H4342" s="32" t="s">
        <v>357</v>
      </c>
      <c r="I4342" s="25" t="s">
        <v>536</v>
      </c>
      <c r="J4342" s="135">
        <v>182</v>
      </c>
      <c r="K4342" s="28">
        <v>0.85714000000000001</v>
      </c>
      <c r="L4342" s="28">
        <f t="shared" si="108"/>
        <v>0.78849000000000002</v>
      </c>
      <c r="O4342" s="77">
        <v>0.72623000000000004</v>
      </c>
      <c r="BF4342" s="106"/>
    </row>
    <row r="4343" spans="1:58" x14ac:dyDescent="0.25">
      <c r="A4343" t="s">
        <v>17</v>
      </c>
      <c r="B4343" s="25">
        <v>2021</v>
      </c>
      <c r="C4343" s="25" t="s">
        <v>3</v>
      </c>
      <c r="D4343" s="25" t="s">
        <v>70</v>
      </c>
      <c r="E4343" s="25" t="s">
        <v>214</v>
      </c>
      <c r="F4343" s="23" t="s">
        <v>215</v>
      </c>
      <c r="G4343" s="23" t="s">
        <v>549</v>
      </c>
      <c r="H4343" s="32" t="s">
        <v>357</v>
      </c>
      <c r="I4343" s="25" t="s">
        <v>536</v>
      </c>
      <c r="J4343" s="135">
        <v>203</v>
      </c>
      <c r="K4343" s="28">
        <v>0.91625999999999996</v>
      </c>
      <c r="L4343" s="28">
        <f t="shared" si="108"/>
        <v>0.79432000000000003</v>
      </c>
      <c r="O4343" s="77">
        <v>0.70416999999999996</v>
      </c>
      <c r="BF4343" s="106"/>
    </row>
    <row r="4344" spans="1:58" x14ac:dyDescent="0.25">
      <c r="A4344" t="s">
        <v>17</v>
      </c>
      <c r="B4344" s="25">
        <v>2022</v>
      </c>
      <c r="C4344" s="25" t="s">
        <v>0</v>
      </c>
      <c r="D4344" s="25" t="s">
        <v>71</v>
      </c>
      <c r="E4344" s="25" t="s">
        <v>214</v>
      </c>
      <c r="F4344" s="23" t="s">
        <v>215</v>
      </c>
      <c r="G4344" s="23" t="s">
        <v>549</v>
      </c>
      <c r="H4344" s="32" t="s">
        <v>357</v>
      </c>
      <c r="I4344" s="25" t="s">
        <v>536</v>
      </c>
      <c r="J4344" s="135">
        <v>210</v>
      </c>
      <c r="K4344" s="28">
        <v>0.93332999999999999</v>
      </c>
      <c r="L4344" s="28">
        <f t="shared" si="108"/>
        <v>0.79561000000000004</v>
      </c>
      <c r="O4344" s="77">
        <v>0.71772000000000002</v>
      </c>
      <c r="BF4344" s="106"/>
    </row>
    <row r="4345" spans="1:58" x14ac:dyDescent="0.25">
      <c r="A4345" t="s">
        <v>17</v>
      </c>
      <c r="B4345" s="25">
        <v>2022</v>
      </c>
      <c r="C4345" s="25" t="s">
        <v>1</v>
      </c>
      <c r="D4345" s="25" t="s">
        <v>72</v>
      </c>
      <c r="E4345" s="25" t="s">
        <v>214</v>
      </c>
      <c r="F4345" s="23" t="s">
        <v>215</v>
      </c>
      <c r="G4345" s="23" t="s">
        <v>549</v>
      </c>
      <c r="H4345" s="32" t="s">
        <v>357</v>
      </c>
      <c r="I4345" s="25" t="s">
        <v>536</v>
      </c>
      <c r="J4345" s="135">
        <v>168</v>
      </c>
      <c r="K4345" s="28">
        <v>0.93452000000000002</v>
      </c>
      <c r="L4345" s="28">
        <f t="shared" si="108"/>
        <v>0.82833999999999997</v>
      </c>
      <c r="O4345" s="77">
        <v>0.71509999999999996</v>
      </c>
      <c r="BF4345" s="106"/>
    </row>
    <row r="4346" spans="1:58" x14ac:dyDescent="0.25">
      <c r="A4346" t="s">
        <v>17</v>
      </c>
      <c r="B4346" s="25">
        <v>2022</v>
      </c>
      <c r="C4346" s="25" t="s">
        <v>2</v>
      </c>
      <c r="D4346" s="25" t="s">
        <v>73</v>
      </c>
      <c r="E4346" s="25" t="s">
        <v>214</v>
      </c>
      <c r="F4346" s="23" t="s">
        <v>215</v>
      </c>
      <c r="G4346" s="23" t="s">
        <v>549</v>
      </c>
      <c r="H4346" s="32" t="s">
        <v>357</v>
      </c>
      <c r="I4346" s="25" t="s">
        <v>536</v>
      </c>
      <c r="J4346" s="135">
        <v>171</v>
      </c>
      <c r="K4346" s="28">
        <v>0.90642999999999996</v>
      </c>
      <c r="L4346" s="28">
        <f t="shared" si="108"/>
        <v>0.78095999999999999</v>
      </c>
      <c r="O4346" s="77">
        <v>0.71452000000000004</v>
      </c>
      <c r="BF4346" s="106"/>
    </row>
    <row r="4347" spans="1:58" x14ac:dyDescent="0.25">
      <c r="A4347" t="s">
        <v>17</v>
      </c>
      <c r="B4347" s="25">
        <v>2022</v>
      </c>
      <c r="C4347" s="25" t="s">
        <v>3</v>
      </c>
      <c r="D4347" s="25" t="s">
        <v>493</v>
      </c>
      <c r="E4347" s="25" t="s">
        <v>214</v>
      </c>
      <c r="F4347" s="23" t="s">
        <v>215</v>
      </c>
      <c r="G4347" s="23" t="s">
        <v>549</v>
      </c>
      <c r="H4347" s="32" t="s">
        <v>357</v>
      </c>
      <c r="I4347" s="25" t="s">
        <v>536</v>
      </c>
      <c r="J4347" s="135">
        <v>167</v>
      </c>
      <c r="K4347" s="28">
        <v>0.83831999999999995</v>
      </c>
      <c r="L4347" s="28">
        <f t="shared" si="108"/>
        <v>0.72938000000000003</v>
      </c>
      <c r="O4347" s="77">
        <v>0.68925999999999998</v>
      </c>
      <c r="BF4347" s="106"/>
    </row>
    <row r="4348" spans="1:58" x14ac:dyDescent="0.25">
      <c r="A4348" t="s">
        <v>17</v>
      </c>
      <c r="B4348" s="25">
        <v>2023</v>
      </c>
      <c r="C4348" s="25" t="s">
        <v>0</v>
      </c>
      <c r="D4348" s="25" t="s">
        <v>537</v>
      </c>
      <c r="E4348" s="25" t="s">
        <v>214</v>
      </c>
      <c r="F4348" s="23" t="s">
        <v>215</v>
      </c>
      <c r="G4348" s="23" t="s">
        <v>549</v>
      </c>
      <c r="H4348" s="32" t="s">
        <v>357</v>
      </c>
      <c r="I4348" s="25" t="s">
        <v>536</v>
      </c>
      <c r="J4348" s="135">
        <v>157</v>
      </c>
      <c r="K4348" s="28">
        <v>0.78981000000000001</v>
      </c>
      <c r="L4348" s="28">
        <f t="shared" si="108"/>
        <v>0.69477999999999995</v>
      </c>
      <c r="O4348" s="77">
        <v>0.66224000000000005</v>
      </c>
      <c r="BF4348" s="106"/>
    </row>
    <row r="4349" spans="1:58" x14ac:dyDescent="0.25">
      <c r="A4349" t="s">
        <v>17</v>
      </c>
      <c r="B4349" s="25">
        <v>2018</v>
      </c>
      <c r="C4349" s="25" t="s">
        <v>0</v>
      </c>
      <c r="D4349" s="25" t="s">
        <v>54</v>
      </c>
      <c r="E4349" s="25" t="s">
        <v>216</v>
      </c>
      <c r="F4349" s="23" t="s">
        <v>217</v>
      </c>
      <c r="G4349" s="23" t="s">
        <v>541</v>
      </c>
      <c r="H4349" s="32" t="s">
        <v>542</v>
      </c>
      <c r="I4349" s="25" t="s">
        <v>536</v>
      </c>
      <c r="J4349" s="135">
        <v>103</v>
      </c>
      <c r="K4349" s="28">
        <v>0.31068000000000001</v>
      </c>
      <c r="L4349" s="28">
        <f t="shared" si="108"/>
        <v>0.68576000000000004</v>
      </c>
      <c r="O4349" s="77">
        <v>0.64649000000000001</v>
      </c>
      <c r="BF4349" s="106"/>
    </row>
    <row r="4350" spans="1:58" x14ac:dyDescent="0.25">
      <c r="A4350" t="s">
        <v>17</v>
      </c>
      <c r="B4350" s="25">
        <v>2018</v>
      </c>
      <c r="C4350" s="25" t="s">
        <v>1</v>
      </c>
      <c r="D4350" s="25" t="s">
        <v>56</v>
      </c>
      <c r="E4350" s="25" t="s">
        <v>216</v>
      </c>
      <c r="F4350" s="23" t="s">
        <v>217</v>
      </c>
      <c r="G4350" s="23" t="s">
        <v>541</v>
      </c>
      <c r="H4350" s="32" t="s">
        <v>542</v>
      </c>
      <c r="I4350" s="25" t="s">
        <v>536</v>
      </c>
      <c r="J4350" s="135">
        <v>128</v>
      </c>
      <c r="K4350" s="28">
        <v>0.36719000000000002</v>
      </c>
      <c r="L4350" s="28">
        <f t="shared" si="108"/>
        <v>0.66754999999999998</v>
      </c>
      <c r="O4350" s="77">
        <v>0.66595000000000004</v>
      </c>
      <c r="BF4350" s="106"/>
    </row>
    <row r="4351" spans="1:58" x14ac:dyDescent="0.25">
      <c r="A4351" t="s">
        <v>17</v>
      </c>
      <c r="B4351" s="25">
        <v>2018</v>
      </c>
      <c r="C4351" s="25" t="s">
        <v>2</v>
      </c>
      <c r="D4351" s="25" t="s">
        <v>57</v>
      </c>
      <c r="E4351" s="25" t="s">
        <v>216</v>
      </c>
      <c r="F4351" s="23" t="s">
        <v>217</v>
      </c>
      <c r="G4351" s="23" t="s">
        <v>541</v>
      </c>
      <c r="H4351" s="32" t="s">
        <v>542</v>
      </c>
      <c r="I4351" s="25" t="s">
        <v>536</v>
      </c>
      <c r="J4351" s="135">
        <v>120</v>
      </c>
      <c r="K4351" s="28">
        <v>0.30832999999999999</v>
      </c>
      <c r="L4351" s="28">
        <f t="shared" si="108"/>
        <v>0.62238000000000004</v>
      </c>
      <c r="O4351" s="77">
        <v>0.65563000000000005</v>
      </c>
      <c r="BF4351" s="106"/>
    </row>
    <row r="4352" spans="1:58" x14ac:dyDescent="0.25">
      <c r="A4352" t="s">
        <v>17</v>
      </c>
      <c r="B4352" s="25">
        <v>2018</v>
      </c>
      <c r="C4352" s="25" t="s">
        <v>3</v>
      </c>
      <c r="D4352" s="25" t="s">
        <v>58</v>
      </c>
      <c r="E4352" s="25" t="s">
        <v>216</v>
      </c>
      <c r="F4352" s="23" t="s">
        <v>217</v>
      </c>
      <c r="G4352" s="23" t="s">
        <v>541</v>
      </c>
      <c r="H4352" s="32" t="s">
        <v>542</v>
      </c>
      <c r="I4352" s="25" t="s">
        <v>536</v>
      </c>
      <c r="J4352" s="135">
        <v>125</v>
      </c>
      <c r="K4352" s="28">
        <v>0.25600000000000001</v>
      </c>
      <c r="L4352" s="28">
        <f t="shared" si="108"/>
        <v>0.62382000000000004</v>
      </c>
      <c r="O4352" s="77">
        <v>0.64424999999999999</v>
      </c>
      <c r="BF4352" s="106"/>
    </row>
    <row r="4353" spans="1:58" x14ac:dyDescent="0.25">
      <c r="A4353" t="s">
        <v>17</v>
      </c>
      <c r="B4353" s="25">
        <v>2019</v>
      </c>
      <c r="C4353" s="25" t="s">
        <v>0</v>
      </c>
      <c r="D4353" s="25" t="s">
        <v>59</v>
      </c>
      <c r="E4353" s="25" t="s">
        <v>216</v>
      </c>
      <c r="F4353" s="23" t="s">
        <v>217</v>
      </c>
      <c r="G4353" s="23" t="s">
        <v>541</v>
      </c>
      <c r="H4353" s="32" t="s">
        <v>542</v>
      </c>
      <c r="I4353" s="25" t="s">
        <v>536</v>
      </c>
      <c r="J4353" s="135">
        <v>98</v>
      </c>
      <c r="K4353" s="28">
        <v>0.12245</v>
      </c>
      <c r="L4353" s="28">
        <f t="shared" si="108"/>
        <v>0.68354999999999999</v>
      </c>
      <c r="O4353" s="77">
        <v>0.67745999999999995</v>
      </c>
      <c r="BF4353" s="106"/>
    </row>
    <row r="4354" spans="1:58" x14ac:dyDescent="0.25">
      <c r="A4354" t="s">
        <v>17</v>
      </c>
      <c r="B4354" s="25">
        <v>2019</v>
      </c>
      <c r="C4354" s="25" t="s">
        <v>1</v>
      </c>
      <c r="D4354" s="25" t="s">
        <v>60</v>
      </c>
      <c r="E4354" s="25" t="s">
        <v>216</v>
      </c>
      <c r="F4354" s="23" t="s">
        <v>217</v>
      </c>
      <c r="G4354" s="23" t="s">
        <v>541</v>
      </c>
      <c r="H4354" s="32" t="s">
        <v>542</v>
      </c>
      <c r="I4354" s="25" t="s">
        <v>536</v>
      </c>
      <c r="J4354" s="135">
        <v>84</v>
      </c>
      <c r="K4354" s="28">
        <v>0.29762</v>
      </c>
      <c r="L4354" s="28">
        <f t="shared" ref="L4354:L4417" si="109">SUMIFS(K:K, E:E, G4354, D:D, D4354, I:I, I4354)</f>
        <v>0.72372000000000003</v>
      </c>
      <c r="O4354" s="77">
        <v>0.69386000000000003</v>
      </c>
      <c r="BF4354" s="106"/>
    </row>
    <row r="4355" spans="1:58" x14ac:dyDescent="0.25">
      <c r="A4355" t="s">
        <v>17</v>
      </c>
      <c r="B4355" s="25">
        <v>2019</v>
      </c>
      <c r="C4355" s="25" t="s">
        <v>2</v>
      </c>
      <c r="D4355" s="25" t="s">
        <v>61</v>
      </c>
      <c r="E4355" s="25" t="s">
        <v>216</v>
      </c>
      <c r="F4355" s="23" t="s">
        <v>217</v>
      </c>
      <c r="G4355" s="23" t="s">
        <v>541</v>
      </c>
      <c r="H4355" s="32" t="s">
        <v>542</v>
      </c>
      <c r="I4355" s="25" t="s">
        <v>536</v>
      </c>
      <c r="J4355" s="135">
        <v>108</v>
      </c>
      <c r="K4355" s="28">
        <v>0.80556000000000005</v>
      </c>
      <c r="L4355" s="28">
        <f t="shared" si="109"/>
        <v>0.73524999999999996</v>
      </c>
      <c r="O4355" s="77">
        <v>0.68513999999999997</v>
      </c>
      <c r="BF4355" s="106"/>
    </row>
    <row r="4356" spans="1:58" x14ac:dyDescent="0.25">
      <c r="A4356" t="s">
        <v>17</v>
      </c>
      <c r="B4356" s="25">
        <v>2019</v>
      </c>
      <c r="C4356" s="25" t="s">
        <v>3</v>
      </c>
      <c r="D4356" s="25" t="s">
        <v>62</v>
      </c>
      <c r="E4356" s="25" t="s">
        <v>216</v>
      </c>
      <c r="F4356" s="23" t="s">
        <v>217</v>
      </c>
      <c r="G4356" s="23" t="s">
        <v>541</v>
      </c>
      <c r="H4356" s="32" t="s">
        <v>542</v>
      </c>
      <c r="I4356" s="25" t="s">
        <v>536</v>
      </c>
      <c r="J4356" s="135">
        <v>97</v>
      </c>
      <c r="K4356" s="28">
        <v>0.74226999999999999</v>
      </c>
      <c r="L4356" s="28">
        <f t="shared" si="109"/>
        <v>0.69733000000000001</v>
      </c>
      <c r="O4356" s="77">
        <v>0.67325000000000002</v>
      </c>
      <c r="BF4356" s="106"/>
    </row>
    <row r="4357" spans="1:58" x14ac:dyDescent="0.25">
      <c r="A4357" t="s">
        <v>17</v>
      </c>
      <c r="B4357" s="25">
        <v>2020</v>
      </c>
      <c r="C4357" s="25" t="s">
        <v>0</v>
      </c>
      <c r="D4357" s="25" t="s">
        <v>63</v>
      </c>
      <c r="E4357" s="25" t="s">
        <v>216</v>
      </c>
      <c r="F4357" s="23" t="s">
        <v>217</v>
      </c>
      <c r="G4357" s="23" t="s">
        <v>541</v>
      </c>
      <c r="H4357" s="32" t="s">
        <v>542</v>
      </c>
      <c r="I4357" s="25" t="s">
        <v>536</v>
      </c>
      <c r="J4357" s="135">
        <v>84</v>
      </c>
      <c r="K4357" s="28">
        <v>0.55952000000000002</v>
      </c>
      <c r="L4357" s="28">
        <f t="shared" si="109"/>
        <v>0.71309999999999996</v>
      </c>
      <c r="O4357" s="77">
        <v>0.68518000000000001</v>
      </c>
      <c r="BF4357" s="106"/>
    </row>
    <row r="4358" spans="1:58" x14ac:dyDescent="0.25">
      <c r="A4358" t="s">
        <v>17</v>
      </c>
      <c r="B4358" s="25">
        <v>2020</v>
      </c>
      <c r="C4358" s="25" t="s">
        <v>1</v>
      </c>
      <c r="D4358" s="25" t="s">
        <v>64</v>
      </c>
      <c r="E4358" s="25" t="s">
        <v>216</v>
      </c>
      <c r="F4358" s="23" t="s">
        <v>217</v>
      </c>
      <c r="G4358" s="23" t="s">
        <v>541</v>
      </c>
      <c r="H4358" s="32" t="s">
        <v>542</v>
      </c>
      <c r="I4358" s="25" t="s">
        <v>536</v>
      </c>
      <c r="J4358" s="135">
        <v>58</v>
      </c>
      <c r="K4358" s="28">
        <v>0.84482999999999997</v>
      </c>
      <c r="L4358" s="28">
        <f t="shared" si="109"/>
        <v>0.71086000000000005</v>
      </c>
      <c r="O4358" s="77">
        <v>0.67054000000000002</v>
      </c>
      <c r="BF4358" s="106"/>
    </row>
    <row r="4359" spans="1:58" x14ac:dyDescent="0.25">
      <c r="A4359" t="s">
        <v>17</v>
      </c>
      <c r="B4359" s="25">
        <v>2020</v>
      </c>
      <c r="C4359" s="25" t="s">
        <v>2</v>
      </c>
      <c r="D4359" s="25" t="s">
        <v>65</v>
      </c>
      <c r="E4359" s="25" t="s">
        <v>216</v>
      </c>
      <c r="F4359" s="23" t="s">
        <v>217</v>
      </c>
      <c r="G4359" s="23" t="s">
        <v>541</v>
      </c>
      <c r="H4359" s="32" t="s">
        <v>542</v>
      </c>
      <c r="I4359" s="25" t="s">
        <v>536</v>
      </c>
      <c r="J4359" s="135">
        <v>97</v>
      </c>
      <c r="K4359" s="28">
        <v>0.75258000000000003</v>
      </c>
      <c r="L4359" s="28">
        <f t="shared" si="109"/>
        <v>0.76427</v>
      </c>
      <c r="O4359" s="77">
        <v>0.68157999999999996</v>
      </c>
      <c r="BF4359" s="106"/>
    </row>
    <row r="4360" spans="1:58" x14ac:dyDescent="0.25">
      <c r="A4360" t="s">
        <v>17</v>
      </c>
      <c r="B4360" s="25">
        <v>2020</v>
      </c>
      <c r="C4360" s="25" t="s">
        <v>3</v>
      </c>
      <c r="D4360" s="25" t="s">
        <v>66</v>
      </c>
      <c r="E4360" s="25" t="s">
        <v>216</v>
      </c>
      <c r="F4360" s="23" t="s">
        <v>217</v>
      </c>
      <c r="G4360" s="23" t="s">
        <v>541</v>
      </c>
      <c r="H4360" s="32" t="s">
        <v>542</v>
      </c>
      <c r="I4360" s="25" t="s">
        <v>536</v>
      </c>
      <c r="J4360" s="135">
        <v>103</v>
      </c>
      <c r="K4360" s="28">
        <v>0.84465999999999997</v>
      </c>
      <c r="L4360" s="28">
        <f t="shared" si="109"/>
        <v>0.72575999999999996</v>
      </c>
      <c r="O4360" s="77">
        <v>0.67688999999999999</v>
      </c>
      <c r="BF4360" s="106"/>
    </row>
    <row r="4361" spans="1:58" x14ac:dyDescent="0.25">
      <c r="A4361" t="s">
        <v>17</v>
      </c>
      <c r="B4361" s="25">
        <v>2021</v>
      </c>
      <c r="C4361" s="25" t="s">
        <v>0</v>
      </c>
      <c r="D4361" s="25" t="s">
        <v>67</v>
      </c>
      <c r="E4361" s="25" t="s">
        <v>216</v>
      </c>
      <c r="F4361" s="23" t="s">
        <v>217</v>
      </c>
      <c r="G4361" s="23" t="s">
        <v>541</v>
      </c>
      <c r="H4361" s="32" t="s">
        <v>542</v>
      </c>
      <c r="I4361" s="25" t="s">
        <v>536</v>
      </c>
      <c r="J4361" s="135">
        <v>98</v>
      </c>
      <c r="K4361" s="28">
        <v>0.86734999999999995</v>
      </c>
      <c r="L4361" s="28">
        <f t="shared" si="109"/>
        <v>0.79057999999999995</v>
      </c>
      <c r="O4361" s="77">
        <v>0.72143000000000002</v>
      </c>
      <c r="BF4361" s="106"/>
    </row>
    <row r="4362" spans="1:58" x14ac:dyDescent="0.25">
      <c r="A4362" t="s">
        <v>17</v>
      </c>
      <c r="B4362" s="25">
        <v>2021</v>
      </c>
      <c r="C4362" s="25" t="s">
        <v>1</v>
      </c>
      <c r="D4362" s="25" t="s">
        <v>68</v>
      </c>
      <c r="E4362" s="25" t="s">
        <v>216</v>
      </c>
      <c r="F4362" s="23" t="s">
        <v>217</v>
      </c>
      <c r="G4362" s="23" t="s">
        <v>541</v>
      </c>
      <c r="H4362" s="32" t="s">
        <v>542</v>
      </c>
      <c r="I4362" s="25" t="s">
        <v>536</v>
      </c>
      <c r="J4362" s="135">
        <v>98</v>
      </c>
      <c r="K4362" s="28">
        <v>0.85714000000000001</v>
      </c>
      <c r="L4362" s="28">
        <f t="shared" si="109"/>
        <v>0.77332999999999996</v>
      </c>
      <c r="O4362" s="77">
        <v>0.71777999999999997</v>
      </c>
      <c r="BF4362" s="106"/>
    </row>
    <row r="4363" spans="1:58" x14ac:dyDescent="0.25">
      <c r="A4363" t="s">
        <v>17</v>
      </c>
      <c r="B4363" s="25">
        <v>2021</v>
      </c>
      <c r="C4363" s="25" t="s">
        <v>2</v>
      </c>
      <c r="D4363" s="25" t="s">
        <v>69</v>
      </c>
      <c r="E4363" s="25" t="s">
        <v>216</v>
      </c>
      <c r="F4363" s="23" t="s">
        <v>217</v>
      </c>
      <c r="G4363" s="23" t="s">
        <v>541</v>
      </c>
      <c r="H4363" s="32" t="s">
        <v>542</v>
      </c>
      <c r="I4363" s="25" t="s">
        <v>536</v>
      </c>
      <c r="J4363" s="135">
        <v>105</v>
      </c>
      <c r="K4363" s="28">
        <v>0.90476000000000001</v>
      </c>
      <c r="L4363" s="28">
        <f t="shared" si="109"/>
        <v>0.76515999999999995</v>
      </c>
      <c r="O4363" s="77">
        <v>0.72623000000000004</v>
      </c>
      <c r="BF4363" s="106"/>
    </row>
    <row r="4364" spans="1:58" x14ac:dyDescent="0.25">
      <c r="A4364" t="s">
        <v>17</v>
      </c>
      <c r="B4364" s="25">
        <v>2021</v>
      </c>
      <c r="C4364" s="25" t="s">
        <v>3</v>
      </c>
      <c r="D4364" s="25" t="s">
        <v>70</v>
      </c>
      <c r="E4364" s="25" t="s">
        <v>216</v>
      </c>
      <c r="F4364" s="23" t="s">
        <v>217</v>
      </c>
      <c r="G4364" s="23" t="s">
        <v>541</v>
      </c>
      <c r="H4364" s="32" t="s">
        <v>542</v>
      </c>
      <c r="I4364" s="25" t="s">
        <v>536</v>
      </c>
      <c r="J4364" s="135">
        <v>84</v>
      </c>
      <c r="K4364" s="28">
        <v>0.85714000000000001</v>
      </c>
      <c r="L4364" s="28">
        <f t="shared" si="109"/>
        <v>0.73268</v>
      </c>
      <c r="O4364" s="77">
        <v>0.70416999999999996</v>
      </c>
      <c r="BF4364" s="106"/>
    </row>
    <row r="4365" spans="1:58" x14ac:dyDescent="0.25">
      <c r="A4365" t="s">
        <v>17</v>
      </c>
      <c r="B4365" s="25">
        <v>2022</v>
      </c>
      <c r="C4365" s="25" t="s">
        <v>0</v>
      </c>
      <c r="D4365" s="25" t="s">
        <v>71</v>
      </c>
      <c r="E4365" s="25" t="s">
        <v>216</v>
      </c>
      <c r="F4365" s="23" t="s">
        <v>217</v>
      </c>
      <c r="G4365" s="23" t="s">
        <v>541</v>
      </c>
      <c r="H4365" s="32" t="s">
        <v>542</v>
      </c>
      <c r="I4365" s="25" t="s">
        <v>536</v>
      </c>
      <c r="J4365" s="135">
        <v>85</v>
      </c>
      <c r="K4365" s="28">
        <v>0.92940999999999996</v>
      </c>
      <c r="L4365" s="28">
        <f t="shared" si="109"/>
        <v>0.75717000000000001</v>
      </c>
      <c r="O4365" s="77">
        <v>0.71772000000000002</v>
      </c>
      <c r="BF4365" s="106"/>
    </row>
    <row r="4366" spans="1:58" x14ac:dyDescent="0.25">
      <c r="A4366" t="s">
        <v>17</v>
      </c>
      <c r="B4366" s="25">
        <v>2022</v>
      </c>
      <c r="C4366" s="25" t="s">
        <v>1</v>
      </c>
      <c r="D4366" s="25" t="s">
        <v>72</v>
      </c>
      <c r="E4366" s="25" t="s">
        <v>216</v>
      </c>
      <c r="F4366" s="23" t="s">
        <v>217</v>
      </c>
      <c r="G4366" s="23" t="s">
        <v>541</v>
      </c>
      <c r="H4366" s="32" t="s">
        <v>542</v>
      </c>
      <c r="I4366" s="25" t="s">
        <v>536</v>
      </c>
      <c r="J4366" s="135">
        <v>104</v>
      </c>
      <c r="K4366" s="28">
        <v>0.88461999999999996</v>
      </c>
      <c r="L4366" s="28">
        <f t="shared" si="109"/>
        <v>0.78373000000000004</v>
      </c>
      <c r="O4366" s="77">
        <v>0.71509999999999996</v>
      </c>
      <c r="BF4366" s="106"/>
    </row>
    <row r="4367" spans="1:58" x14ac:dyDescent="0.25">
      <c r="A4367" t="s">
        <v>17</v>
      </c>
      <c r="B4367" s="25">
        <v>2022</v>
      </c>
      <c r="C4367" s="25" t="s">
        <v>2</v>
      </c>
      <c r="D4367" s="25" t="s">
        <v>73</v>
      </c>
      <c r="E4367" s="25" t="s">
        <v>216</v>
      </c>
      <c r="F4367" s="23" t="s">
        <v>217</v>
      </c>
      <c r="G4367" s="23" t="s">
        <v>541</v>
      </c>
      <c r="H4367" s="32" t="s">
        <v>542</v>
      </c>
      <c r="I4367" s="25" t="s">
        <v>536</v>
      </c>
      <c r="J4367" s="135">
        <v>105</v>
      </c>
      <c r="K4367" s="28">
        <v>0.92381000000000002</v>
      </c>
      <c r="L4367" s="28">
        <f t="shared" si="109"/>
        <v>0.78456000000000004</v>
      </c>
      <c r="O4367" s="77">
        <v>0.71452000000000004</v>
      </c>
      <c r="BF4367" s="106"/>
    </row>
    <row r="4368" spans="1:58" x14ac:dyDescent="0.25">
      <c r="A4368" t="s">
        <v>17</v>
      </c>
      <c r="B4368" s="25">
        <v>2022</v>
      </c>
      <c r="C4368" s="25" t="s">
        <v>3</v>
      </c>
      <c r="D4368" s="25" t="s">
        <v>493</v>
      </c>
      <c r="E4368" s="25" t="s">
        <v>216</v>
      </c>
      <c r="F4368" s="23" t="s">
        <v>217</v>
      </c>
      <c r="G4368" s="23" t="s">
        <v>541</v>
      </c>
      <c r="H4368" s="32" t="s">
        <v>542</v>
      </c>
      <c r="I4368" s="25" t="s">
        <v>536</v>
      </c>
      <c r="J4368" s="135">
        <v>86</v>
      </c>
      <c r="K4368" s="28">
        <v>0.84884000000000004</v>
      </c>
      <c r="L4368" s="28">
        <f t="shared" si="109"/>
        <v>0.76685999999999999</v>
      </c>
      <c r="O4368" s="77">
        <v>0.68925999999999998</v>
      </c>
      <c r="BF4368" s="106"/>
    </row>
    <row r="4369" spans="1:58" x14ac:dyDescent="0.25">
      <c r="A4369" t="s">
        <v>17</v>
      </c>
      <c r="B4369" s="25">
        <v>2023</v>
      </c>
      <c r="C4369" s="25" t="s">
        <v>0</v>
      </c>
      <c r="D4369" s="25" t="s">
        <v>537</v>
      </c>
      <c r="E4369" s="25" t="s">
        <v>216</v>
      </c>
      <c r="F4369" s="23" t="s">
        <v>217</v>
      </c>
      <c r="G4369" s="23" t="s">
        <v>541</v>
      </c>
      <c r="H4369" s="32" t="s">
        <v>542</v>
      </c>
      <c r="I4369" s="25" t="s">
        <v>536</v>
      </c>
      <c r="J4369" s="135">
        <v>84</v>
      </c>
      <c r="K4369" s="28">
        <v>0.76190000000000002</v>
      </c>
      <c r="L4369" s="28">
        <f t="shared" si="109"/>
        <v>0.69860999999999995</v>
      </c>
      <c r="O4369" s="77">
        <v>0.66224000000000005</v>
      </c>
      <c r="BF4369" s="106"/>
    </row>
    <row r="4370" spans="1:58" x14ac:dyDescent="0.25">
      <c r="A4370" t="s">
        <v>17</v>
      </c>
      <c r="B4370" s="25">
        <v>2018</v>
      </c>
      <c r="C4370" s="25" t="s">
        <v>0</v>
      </c>
      <c r="D4370" s="25" t="s">
        <v>54</v>
      </c>
      <c r="E4370" s="25" t="s">
        <v>218</v>
      </c>
      <c r="F4370" s="23" t="s">
        <v>219</v>
      </c>
      <c r="G4370" s="23" t="s">
        <v>558</v>
      </c>
      <c r="H4370" s="32" t="s">
        <v>355</v>
      </c>
      <c r="I4370" s="25" t="s">
        <v>536</v>
      </c>
      <c r="J4370" s="135">
        <v>84</v>
      </c>
      <c r="K4370" s="28">
        <v>0.72619</v>
      </c>
      <c r="L4370" s="28">
        <f t="shared" si="109"/>
        <v>0.49414999999999998</v>
      </c>
      <c r="O4370" s="77">
        <v>0.64649000000000001</v>
      </c>
      <c r="BF4370" s="106"/>
    </row>
    <row r="4371" spans="1:58" x14ac:dyDescent="0.25">
      <c r="A4371" t="s">
        <v>17</v>
      </c>
      <c r="B4371" s="25">
        <v>2018</v>
      </c>
      <c r="C4371" s="25" t="s">
        <v>1</v>
      </c>
      <c r="D4371" s="25" t="s">
        <v>56</v>
      </c>
      <c r="E4371" s="25" t="s">
        <v>218</v>
      </c>
      <c r="F4371" s="23" t="s">
        <v>219</v>
      </c>
      <c r="G4371" s="23" t="s">
        <v>558</v>
      </c>
      <c r="H4371" s="32" t="s">
        <v>355</v>
      </c>
      <c r="I4371" s="25" t="s">
        <v>536</v>
      </c>
      <c r="J4371" s="135">
        <v>86</v>
      </c>
      <c r="K4371" s="28">
        <v>0.81394999999999995</v>
      </c>
      <c r="L4371" s="28">
        <f t="shared" si="109"/>
        <v>0.58314999999999995</v>
      </c>
      <c r="O4371" s="77">
        <v>0.66595000000000004</v>
      </c>
      <c r="BF4371" s="106"/>
    </row>
    <row r="4372" spans="1:58" x14ac:dyDescent="0.25">
      <c r="A4372" t="s">
        <v>17</v>
      </c>
      <c r="B4372" s="25">
        <v>2018</v>
      </c>
      <c r="C4372" s="25" t="s">
        <v>2</v>
      </c>
      <c r="D4372" s="25" t="s">
        <v>57</v>
      </c>
      <c r="E4372" s="25" t="s">
        <v>218</v>
      </c>
      <c r="F4372" s="23" t="s">
        <v>219</v>
      </c>
      <c r="G4372" s="23" t="s">
        <v>558</v>
      </c>
      <c r="H4372" s="32" t="s">
        <v>355</v>
      </c>
      <c r="I4372" s="32" t="s">
        <v>536</v>
      </c>
      <c r="J4372" s="135">
        <v>78</v>
      </c>
      <c r="K4372" s="28">
        <v>0.92308000000000001</v>
      </c>
      <c r="L4372" s="28">
        <f t="shared" si="109"/>
        <v>0.69255999999999995</v>
      </c>
      <c r="O4372" s="77">
        <v>0.65563000000000005</v>
      </c>
      <c r="BF4372" s="106"/>
    </row>
    <row r="4373" spans="1:58" x14ac:dyDescent="0.25">
      <c r="A4373" t="s">
        <v>17</v>
      </c>
      <c r="B4373" s="25">
        <v>2018</v>
      </c>
      <c r="C4373" s="25" t="s">
        <v>3</v>
      </c>
      <c r="D4373" s="25" t="s">
        <v>58</v>
      </c>
      <c r="E4373" s="25" t="s">
        <v>218</v>
      </c>
      <c r="F4373" s="23" t="s">
        <v>219</v>
      </c>
      <c r="G4373" s="23" t="s">
        <v>558</v>
      </c>
      <c r="H4373" s="32" t="s">
        <v>355</v>
      </c>
      <c r="I4373" s="32" t="s">
        <v>536</v>
      </c>
      <c r="J4373" s="135">
        <v>76</v>
      </c>
      <c r="K4373" s="28">
        <v>0.85526000000000002</v>
      </c>
      <c r="L4373" s="28">
        <f t="shared" si="109"/>
        <v>0.69603999999999999</v>
      </c>
      <c r="O4373" s="77">
        <v>0.64424999999999999</v>
      </c>
      <c r="BF4373" s="106"/>
    </row>
    <row r="4374" spans="1:58" x14ac:dyDescent="0.25">
      <c r="A4374" t="s">
        <v>17</v>
      </c>
      <c r="B4374" s="25">
        <v>2019</v>
      </c>
      <c r="C4374" s="25" t="s">
        <v>0</v>
      </c>
      <c r="D4374" s="25" t="s">
        <v>59</v>
      </c>
      <c r="E4374" s="25" t="s">
        <v>218</v>
      </c>
      <c r="F4374" s="23" t="s">
        <v>219</v>
      </c>
      <c r="G4374" s="23" t="s">
        <v>558</v>
      </c>
      <c r="H4374" s="32" t="s">
        <v>355</v>
      </c>
      <c r="I4374" s="32" t="s">
        <v>536</v>
      </c>
      <c r="J4374" s="135">
        <v>83</v>
      </c>
      <c r="K4374" s="28">
        <v>0.87951999999999997</v>
      </c>
      <c r="L4374" s="28">
        <f t="shared" si="109"/>
        <v>0.77700999999999998</v>
      </c>
      <c r="O4374" s="77">
        <v>0.67745999999999995</v>
      </c>
      <c r="BF4374" s="106"/>
    </row>
    <row r="4375" spans="1:58" x14ac:dyDescent="0.25">
      <c r="A4375" t="s">
        <v>17</v>
      </c>
      <c r="B4375" s="25">
        <v>2019</v>
      </c>
      <c r="C4375" s="25" t="s">
        <v>1</v>
      </c>
      <c r="D4375" s="25" t="s">
        <v>60</v>
      </c>
      <c r="E4375" s="25" t="s">
        <v>218</v>
      </c>
      <c r="F4375" s="23" t="s">
        <v>219</v>
      </c>
      <c r="G4375" s="23" t="s">
        <v>558</v>
      </c>
      <c r="H4375" s="32" t="s">
        <v>355</v>
      </c>
      <c r="I4375" s="32" t="s">
        <v>536</v>
      </c>
      <c r="J4375" s="135">
        <v>80</v>
      </c>
      <c r="K4375" s="28">
        <v>0.85</v>
      </c>
      <c r="L4375" s="28">
        <f t="shared" si="109"/>
        <v>0.76663000000000003</v>
      </c>
      <c r="O4375" s="77">
        <v>0.69386000000000003</v>
      </c>
      <c r="BF4375" s="106"/>
    </row>
    <row r="4376" spans="1:58" x14ac:dyDescent="0.25">
      <c r="A4376" t="s">
        <v>17</v>
      </c>
      <c r="B4376" s="25">
        <v>2019</v>
      </c>
      <c r="C4376" s="25" t="s">
        <v>2</v>
      </c>
      <c r="D4376" s="25" t="s">
        <v>61</v>
      </c>
      <c r="E4376" s="25" t="s">
        <v>218</v>
      </c>
      <c r="F4376" s="23" t="s">
        <v>219</v>
      </c>
      <c r="G4376" s="23" t="s">
        <v>558</v>
      </c>
      <c r="H4376" s="32" t="s">
        <v>355</v>
      </c>
      <c r="I4376" s="32" t="s">
        <v>536</v>
      </c>
      <c r="J4376" s="135">
        <v>72</v>
      </c>
      <c r="K4376" s="28">
        <v>0.875</v>
      </c>
      <c r="L4376" s="28">
        <f t="shared" si="109"/>
        <v>0.75056</v>
      </c>
      <c r="O4376" s="77">
        <v>0.68513999999999997</v>
      </c>
      <c r="BF4376" s="106"/>
    </row>
    <row r="4377" spans="1:58" x14ac:dyDescent="0.25">
      <c r="A4377" t="s">
        <v>17</v>
      </c>
      <c r="B4377" s="25">
        <v>2019</v>
      </c>
      <c r="C4377" s="25" t="s">
        <v>3</v>
      </c>
      <c r="D4377" s="25" t="s">
        <v>62</v>
      </c>
      <c r="E4377" s="25" t="s">
        <v>218</v>
      </c>
      <c r="F4377" s="23" t="s">
        <v>219</v>
      </c>
      <c r="G4377" s="23" t="s">
        <v>558</v>
      </c>
      <c r="H4377" s="32" t="s">
        <v>355</v>
      </c>
      <c r="I4377" s="32" t="s">
        <v>536</v>
      </c>
      <c r="J4377" s="135">
        <v>87</v>
      </c>
      <c r="K4377" s="28">
        <v>0.93103000000000002</v>
      </c>
      <c r="L4377" s="28">
        <f t="shared" si="109"/>
        <v>0.71309999999999996</v>
      </c>
      <c r="O4377" s="77">
        <v>0.67325000000000002</v>
      </c>
      <c r="BF4377" s="106"/>
    </row>
    <row r="4378" spans="1:58" x14ac:dyDescent="0.25">
      <c r="A4378" t="s">
        <v>17</v>
      </c>
      <c r="B4378" s="25">
        <v>2020</v>
      </c>
      <c r="C4378" s="25" t="s">
        <v>0</v>
      </c>
      <c r="D4378" s="25" t="s">
        <v>63</v>
      </c>
      <c r="E4378" s="25" t="s">
        <v>218</v>
      </c>
      <c r="F4378" s="23" t="s">
        <v>219</v>
      </c>
      <c r="G4378" s="23" t="s">
        <v>558</v>
      </c>
      <c r="H4378" s="32" t="s">
        <v>355</v>
      </c>
      <c r="I4378" s="32" t="s">
        <v>536</v>
      </c>
      <c r="J4378" s="135">
        <v>69</v>
      </c>
      <c r="K4378" s="28">
        <v>0.84057999999999999</v>
      </c>
      <c r="L4378" s="28">
        <f t="shared" si="109"/>
        <v>0.68078000000000005</v>
      </c>
      <c r="O4378" s="77">
        <v>0.68518000000000001</v>
      </c>
      <c r="BF4378" s="106"/>
    </row>
    <row r="4379" spans="1:58" x14ac:dyDescent="0.25">
      <c r="A4379" t="s">
        <v>17</v>
      </c>
      <c r="B4379" s="25">
        <v>2020</v>
      </c>
      <c r="C4379" s="25" t="s">
        <v>1</v>
      </c>
      <c r="D4379" s="25" t="s">
        <v>64</v>
      </c>
      <c r="E4379" s="25" t="s">
        <v>218</v>
      </c>
      <c r="F4379" s="23" t="s">
        <v>219</v>
      </c>
      <c r="G4379" s="23" t="s">
        <v>558</v>
      </c>
      <c r="H4379" s="32" t="s">
        <v>355</v>
      </c>
      <c r="I4379" s="32" t="s">
        <v>536</v>
      </c>
      <c r="J4379" s="135">
        <v>48</v>
      </c>
      <c r="K4379" s="28">
        <v>0.64583000000000002</v>
      </c>
      <c r="L4379" s="28">
        <f t="shared" si="109"/>
        <v>0.70377999999999996</v>
      </c>
      <c r="O4379" s="77">
        <v>0.67054000000000002</v>
      </c>
      <c r="BF4379" s="106"/>
    </row>
    <row r="4380" spans="1:58" x14ac:dyDescent="0.25">
      <c r="A4380" t="s">
        <v>17</v>
      </c>
      <c r="B4380" s="25">
        <v>2020</v>
      </c>
      <c r="C4380" s="25" t="s">
        <v>2</v>
      </c>
      <c r="D4380" s="25" t="s">
        <v>65</v>
      </c>
      <c r="E4380" s="25" t="s">
        <v>218</v>
      </c>
      <c r="F4380" s="23" t="s">
        <v>219</v>
      </c>
      <c r="G4380" s="23" t="s">
        <v>558</v>
      </c>
      <c r="H4380" s="32" t="s">
        <v>355</v>
      </c>
      <c r="I4380" s="32" t="s">
        <v>536</v>
      </c>
      <c r="J4380" s="135">
        <v>70</v>
      </c>
      <c r="K4380" s="28">
        <v>0.85714000000000001</v>
      </c>
      <c r="L4380" s="28">
        <f t="shared" si="109"/>
        <v>0.65473999999999999</v>
      </c>
      <c r="O4380" s="77">
        <v>0.68157999999999996</v>
      </c>
      <c r="BF4380" s="106"/>
    </row>
    <row r="4381" spans="1:58" x14ac:dyDescent="0.25">
      <c r="A4381" t="s">
        <v>17</v>
      </c>
      <c r="B4381" s="25">
        <v>2020</v>
      </c>
      <c r="C4381" s="25" t="s">
        <v>3</v>
      </c>
      <c r="D4381" s="25" t="s">
        <v>66</v>
      </c>
      <c r="E4381" s="25" t="s">
        <v>218</v>
      </c>
      <c r="F4381" s="23" t="s">
        <v>219</v>
      </c>
      <c r="G4381" s="23" t="s">
        <v>558</v>
      </c>
      <c r="H4381" s="32" t="s">
        <v>355</v>
      </c>
      <c r="I4381" s="32" t="s">
        <v>536</v>
      </c>
      <c r="J4381" s="135">
        <v>70</v>
      </c>
      <c r="K4381" s="28">
        <v>0.82857000000000003</v>
      </c>
      <c r="L4381" s="28">
        <f t="shared" si="109"/>
        <v>0.62092999999999998</v>
      </c>
      <c r="O4381" s="77">
        <v>0.67688999999999999</v>
      </c>
      <c r="BF4381" s="106"/>
    </row>
    <row r="4382" spans="1:58" x14ac:dyDescent="0.25">
      <c r="A4382" t="s">
        <v>17</v>
      </c>
      <c r="B4382" s="25">
        <v>2021</v>
      </c>
      <c r="C4382" s="25" t="s">
        <v>0</v>
      </c>
      <c r="D4382" s="25" t="s">
        <v>67</v>
      </c>
      <c r="E4382" s="25" t="s">
        <v>218</v>
      </c>
      <c r="F4382" s="23" t="s">
        <v>219</v>
      </c>
      <c r="G4382" s="23" t="s">
        <v>558</v>
      </c>
      <c r="H4382" s="32" t="s">
        <v>355</v>
      </c>
      <c r="I4382" s="32" t="s">
        <v>536</v>
      </c>
      <c r="J4382" s="135">
        <v>60</v>
      </c>
      <c r="K4382" s="28">
        <v>0.9</v>
      </c>
      <c r="L4382" s="28">
        <f t="shared" si="109"/>
        <v>0.71335999999999999</v>
      </c>
      <c r="O4382" s="77">
        <v>0.72143000000000002</v>
      </c>
      <c r="BF4382" s="106"/>
    </row>
    <row r="4383" spans="1:58" x14ac:dyDescent="0.25">
      <c r="A4383" t="s">
        <v>17</v>
      </c>
      <c r="B4383" s="25">
        <v>2021</v>
      </c>
      <c r="C4383" s="25" t="s">
        <v>1</v>
      </c>
      <c r="D4383" s="25" t="s">
        <v>68</v>
      </c>
      <c r="E4383" s="25" t="s">
        <v>218</v>
      </c>
      <c r="F4383" s="23" t="s">
        <v>219</v>
      </c>
      <c r="G4383" s="23" t="s">
        <v>558</v>
      </c>
      <c r="H4383" s="32" t="s">
        <v>355</v>
      </c>
      <c r="I4383" s="32" t="s">
        <v>536</v>
      </c>
      <c r="J4383" s="135">
        <v>71</v>
      </c>
      <c r="K4383" s="28">
        <v>0.95774999999999999</v>
      </c>
      <c r="L4383" s="28">
        <f t="shared" si="109"/>
        <v>0.70430000000000004</v>
      </c>
      <c r="O4383" s="77">
        <v>0.71777999999999997</v>
      </c>
      <c r="BF4383" s="106"/>
    </row>
    <row r="4384" spans="1:58" x14ac:dyDescent="0.25">
      <c r="A4384" t="s">
        <v>17</v>
      </c>
      <c r="B4384" s="25">
        <v>2021</v>
      </c>
      <c r="C4384" s="25" t="s">
        <v>2</v>
      </c>
      <c r="D4384" s="25" t="s">
        <v>69</v>
      </c>
      <c r="E4384" s="25" t="s">
        <v>218</v>
      </c>
      <c r="F4384" s="23" t="s">
        <v>219</v>
      </c>
      <c r="G4384" s="23" t="s">
        <v>558</v>
      </c>
      <c r="H4384" s="32" t="s">
        <v>355</v>
      </c>
      <c r="I4384" s="32" t="s">
        <v>536</v>
      </c>
      <c r="J4384" s="135">
        <v>74</v>
      </c>
      <c r="K4384" s="28">
        <v>0.87838000000000005</v>
      </c>
      <c r="L4384" s="28">
        <f t="shared" si="109"/>
        <v>0.71089999999999998</v>
      </c>
      <c r="O4384" s="77">
        <v>0.72623000000000004</v>
      </c>
      <c r="BF4384" s="106"/>
    </row>
    <row r="4385" spans="1:58" x14ac:dyDescent="0.25">
      <c r="A4385" t="s">
        <v>17</v>
      </c>
      <c r="B4385" s="25">
        <v>2021</v>
      </c>
      <c r="C4385" s="25" t="s">
        <v>3</v>
      </c>
      <c r="D4385" s="25" t="s">
        <v>70</v>
      </c>
      <c r="E4385" s="25" t="s">
        <v>218</v>
      </c>
      <c r="F4385" s="23" t="s">
        <v>219</v>
      </c>
      <c r="G4385" s="23" t="s">
        <v>558</v>
      </c>
      <c r="H4385" s="32" t="s">
        <v>355</v>
      </c>
      <c r="I4385" s="32" t="s">
        <v>536</v>
      </c>
      <c r="J4385" s="135">
        <v>68</v>
      </c>
      <c r="K4385" s="28">
        <v>0.86765000000000003</v>
      </c>
      <c r="L4385" s="28">
        <f t="shared" si="109"/>
        <v>0.69737000000000005</v>
      </c>
      <c r="O4385" s="77">
        <v>0.70416999999999996</v>
      </c>
      <c r="BF4385" s="106"/>
    </row>
    <row r="4386" spans="1:58" x14ac:dyDescent="0.25">
      <c r="A4386" t="s">
        <v>17</v>
      </c>
      <c r="B4386" s="25">
        <v>2022</v>
      </c>
      <c r="C4386" s="25" t="s">
        <v>0</v>
      </c>
      <c r="D4386" s="25" t="s">
        <v>71</v>
      </c>
      <c r="E4386" s="25" t="s">
        <v>218</v>
      </c>
      <c r="F4386" s="23" t="s">
        <v>219</v>
      </c>
      <c r="G4386" s="23" t="s">
        <v>558</v>
      </c>
      <c r="H4386" s="32" t="s">
        <v>355</v>
      </c>
      <c r="I4386" s="32" t="s">
        <v>536</v>
      </c>
      <c r="J4386" s="135">
        <v>70</v>
      </c>
      <c r="K4386" s="28">
        <v>0.92857000000000001</v>
      </c>
      <c r="L4386" s="28">
        <f t="shared" si="109"/>
        <v>0.67061000000000004</v>
      </c>
      <c r="O4386" s="77">
        <v>0.71772000000000002</v>
      </c>
      <c r="BF4386" s="106"/>
    </row>
    <row r="4387" spans="1:58" x14ac:dyDescent="0.25">
      <c r="A4387" t="s">
        <v>17</v>
      </c>
      <c r="B4387" s="25">
        <v>2022</v>
      </c>
      <c r="C4387" s="25" t="s">
        <v>1</v>
      </c>
      <c r="D4387" s="25" t="s">
        <v>72</v>
      </c>
      <c r="E4387" s="25" t="s">
        <v>218</v>
      </c>
      <c r="F4387" s="23" t="s">
        <v>219</v>
      </c>
      <c r="G4387" s="23" t="s">
        <v>558</v>
      </c>
      <c r="H4387" s="32" t="s">
        <v>355</v>
      </c>
      <c r="I4387" s="32" t="s">
        <v>536</v>
      </c>
      <c r="J4387" s="135">
        <v>75</v>
      </c>
      <c r="K4387" s="28">
        <v>0.77332999999999996</v>
      </c>
      <c r="L4387" s="28">
        <f t="shared" si="109"/>
        <v>0.62280000000000002</v>
      </c>
      <c r="O4387" s="77">
        <v>0.71509999999999996</v>
      </c>
      <c r="BF4387" s="106"/>
    </row>
    <row r="4388" spans="1:58" x14ac:dyDescent="0.25">
      <c r="A4388" t="s">
        <v>17</v>
      </c>
      <c r="B4388" s="25">
        <v>2022</v>
      </c>
      <c r="C4388" s="25" t="s">
        <v>2</v>
      </c>
      <c r="D4388" s="25" t="s">
        <v>73</v>
      </c>
      <c r="E4388" s="25" t="s">
        <v>218</v>
      </c>
      <c r="F4388" s="23" t="s">
        <v>219</v>
      </c>
      <c r="G4388" s="23" t="s">
        <v>558</v>
      </c>
      <c r="H4388" s="32" t="s">
        <v>355</v>
      </c>
      <c r="I4388" s="32" t="s">
        <v>536</v>
      </c>
      <c r="J4388" s="135">
        <v>84</v>
      </c>
      <c r="K4388" s="28">
        <v>0.76190000000000002</v>
      </c>
      <c r="L4388" s="28">
        <f t="shared" si="109"/>
        <v>0.70365999999999995</v>
      </c>
      <c r="O4388" s="77">
        <v>0.71452000000000004</v>
      </c>
      <c r="BF4388" s="106"/>
    </row>
    <row r="4389" spans="1:58" x14ac:dyDescent="0.25">
      <c r="A4389" t="s">
        <v>17</v>
      </c>
      <c r="B4389" s="25">
        <v>2022</v>
      </c>
      <c r="C4389" s="25" t="s">
        <v>3</v>
      </c>
      <c r="D4389" s="25" t="s">
        <v>493</v>
      </c>
      <c r="E4389" s="25" t="s">
        <v>218</v>
      </c>
      <c r="F4389" s="23" t="s">
        <v>219</v>
      </c>
      <c r="G4389" s="23" t="s">
        <v>558</v>
      </c>
      <c r="H4389" s="32" t="s">
        <v>355</v>
      </c>
      <c r="I4389" s="32" t="s">
        <v>536</v>
      </c>
      <c r="J4389" s="135">
        <v>68</v>
      </c>
      <c r="K4389" s="28">
        <v>0.80881999999999998</v>
      </c>
      <c r="L4389" s="28">
        <f t="shared" si="109"/>
        <v>0.64995000000000003</v>
      </c>
      <c r="O4389" s="77">
        <v>0.68925999999999998</v>
      </c>
      <c r="BF4389" s="106"/>
    </row>
    <row r="4390" spans="1:58" x14ac:dyDescent="0.25">
      <c r="A4390" t="s">
        <v>17</v>
      </c>
      <c r="B4390" s="25">
        <v>2023</v>
      </c>
      <c r="C4390" s="25" t="s">
        <v>0</v>
      </c>
      <c r="D4390" s="25" t="s">
        <v>537</v>
      </c>
      <c r="E4390" s="25" t="s">
        <v>218</v>
      </c>
      <c r="F4390" s="23" t="s">
        <v>219</v>
      </c>
      <c r="G4390" s="23" t="s">
        <v>558</v>
      </c>
      <c r="H4390" s="32" t="s">
        <v>355</v>
      </c>
      <c r="I4390" s="32" t="s">
        <v>536</v>
      </c>
      <c r="J4390" s="135">
        <v>75</v>
      </c>
      <c r="K4390" s="28">
        <v>0.78666999999999998</v>
      </c>
      <c r="L4390" s="28">
        <f t="shared" si="109"/>
        <v>0.64229000000000003</v>
      </c>
      <c r="O4390" s="77">
        <v>0.66224000000000005</v>
      </c>
      <c r="BF4390" s="106"/>
    </row>
    <row r="4391" spans="1:58" x14ac:dyDescent="0.25">
      <c r="A4391" t="s">
        <v>17</v>
      </c>
      <c r="B4391" s="25">
        <v>2018</v>
      </c>
      <c r="C4391" s="25" t="s">
        <v>0</v>
      </c>
      <c r="D4391" s="25" t="s">
        <v>54</v>
      </c>
      <c r="E4391" s="25" t="s">
        <v>549</v>
      </c>
      <c r="F4391" s="23" t="s">
        <v>357</v>
      </c>
      <c r="G4391" s="23" t="s">
        <v>549</v>
      </c>
      <c r="H4391" s="32" t="s">
        <v>357</v>
      </c>
      <c r="I4391" s="32" t="s">
        <v>536</v>
      </c>
      <c r="J4391" s="135">
        <v>644</v>
      </c>
      <c r="K4391" s="28">
        <v>0.74689000000000005</v>
      </c>
      <c r="L4391" s="28">
        <f t="shared" si="109"/>
        <v>0.74689000000000005</v>
      </c>
      <c r="O4391" s="77">
        <v>0.64649000000000001</v>
      </c>
      <c r="BF4391" s="106"/>
    </row>
    <row r="4392" spans="1:58" x14ac:dyDescent="0.25">
      <c r="A4392" t="s">
        <v>17</v>
      </c>
      <c r="B4392" s="25">
        <v>2018</v>
      </c>
      <c r="C4392" s="25" t="s">
        <v>1</v>
      </c>
      <c r="D4392" s="25" t="s">
        <v>56</v>
      </c>
      <c r="E4392" s="25" t="s">
        <v>549</v>
      </c>
      <c r="F4392" s="23" t="s">
        <v>357</v>
      </c>
      <c r="G4392" s="23" t="s">
        <v>549</v>
      </c>
      <c r="H4392" s="32" t="s">
        <v>357</v>
      </c>
      <c r="I4392" s="32" t="s">
        <v>536</v>
      </c>
      <c r="J4392" s="135">
        <v>716</v>
      </c>
      <c r="K4392" s="28">
        <v>0.75838000000000005</v>
      </c>
      <c r="L4392" s="28">
        <f t="shared" si="109"/>
        <v>0.75838000000000005</v>
      </c>
      <c r="O4392" s="77">
        <v>0.66595000000000004</v>
      </c>
      <c r="BF4392" s="106"/>
    </row>
    <row r="4393" spans="1:58" x14ac:dyDescent="0.25">
      <c r="A4393" t="s">
        <v>17</v>
      </c>
      <c r="B4393" s="25">
        <v>2018</v>
      </c>
      <c r="C4393" s="25" t="s">
        <v>2</v>
      </c>
      <c r="D4393" s="25" t="s">
        <v>57</v>
      </c>
      <c r="E4393" s="25" t="s">
        <v>549</v>
      </c>
      <c r="F4393" s="23" t="s">
        <v>357</v>
      </c>
      <c r="G4393" s="23" t="s">
        <v>549</v>
      </c>
      <c r="H4393" s="32" t="s">
        <v>357</v>
      </c>
      <c r="I4393" s="32" t="s">
        <v>536</v>
      </c>
      <c r="J4393" s="135">
        <v>775</v>
      </c>
      <c r="K4393" s="28">
        <v>0.81806000000000001</v>
      </c>
      <c r="L4393" s="28">
        <f t="shared" si="109"/>
        <v>0.81806000000000001</v>
      </c>
      <c r="O4393" s="77">
        <v>0.65563000000000005</v>
      </c>
      <c r="BF4393" s="106"/>
    </row>
    <row r="4394" spans="1:58" x14ac:dyDescent="0.25">
      <c r="A4394" t="s">
        <v>17</v>
      </c>
      <c r="B4394" s="25">
        <v>2018</v>
      </c>
      <c r="C4394" s="25" t="s">
        <v>3</v>
      </c>
      <c r="D4394" s="25" t="s">
        <v>58</v>
      </c>
      <c r="E4394" s="25" t="s">
        <v>549</v>
      </c>
      <c r="F4394" s="23" t="s">
        <v>357</v>
      </c>
      <c r="G4394" s="23" t="s">
        <v>549</v>
      </c>
      <c r="H4394" s="32" t="s">
        <v>357</v>
      </c>
      <c r="I4394" s="32" t="s">
        <v>536</v>
      </c>
      <c r="J4394" s="135">
        <v>654</v>
      </c>
      <c r="K4394" s="28">
        <v>0.76300000000000001</v>
      </c>
      <c r="L4394" s="28">
        <f t="shared" si="109"/>
        <v>0.76300000000000001</v>
      </c>
      <c r="O4394" s="77">
        <v>0.64424999999999999</v>
      </c>
      <c r="BF4394" s="106"/>
    </row>
    <row r="4395" spans="1:58" x14ac:dyDescent="0.25">
      <c r="A4395" t="s">
        <v>17</v>
      </c>
      <c r="B4395" s="25">
        <v>2019</v>
      </c>
      <c r="C4395" s="25" t="s">
        <v>0</v>
      </c>
      <c r="D4395" s="25" t="s">
        <v>59</v>
      </c>
      <c r="E4395" s="25" t="s">
        <v>549</v>
      </c>
      <c r="F4395" s="23" t="s">
        <v>357</v>
      </c>
      <c r="G4395" s="23" t="s">
        <v>549</v>
      </c>
      <c r="H4395" s="32" t="s">
        <v>357</v>
      </c>
      <c r="I4395" s="32" t="s">
        <v>536</v>
      </c>
      <c r="J4395" s="135">
        <v>637</v>
      </c>
      <c r="K4395" s="28">
        <v>0.77393999999999996</v>
      </c>
      <c r="L4395" s="28">
        <f t="shared" si="109"/>
        <v>0.77393999999999996</v>
      </c>
      <c r="O4395" s="77">
        <v>0.67745999999999995</v>
      </c>
      <c r="BF4395" s="106"/>
    </row>
    <row r="4396" spans="1:58" x14ac:dyDescent="0.25">
      <c r="A4396" t="s">
        <v>17</v>
      </c>
      <c r="B4396" s="25">
        <v>2019</v>
      </c>
      <c r="C4396" s="25" t="s">
        <v>1</v>
      </c>
      <c r="D4396" s="25" t="s">
        <v>60</v>
      </c>
      <c r="E4396" s="25" t="s">
        <v>549</v>
      </c>
      <c r="F4396" s="23" t="s">
        <v>357</v>
      </c>
      <c r="G4396" s="23" t="s">
        <v>549</v>
      </c>
      <c r="H4396" s="32" t="s">
        <v>357</v>
      </c>
      <c r="I4396" s="32" t="s">
        <v>536</v>
      </c>
      <c r="J4396" s="135">
        <v>703</v>
      </c>
      <c r="K4396" s="28">
        <v>0.79374</v>
      </c>
      <c r="L4396" s="28">
        <f t="shared" si="109"/>
        <v>0.79374</v>
      </c>
      <c r="O4396" s="77">
        <v>0.69386000000000003</v>
      </c>
      <c r="BF4396" s="106"/>
    </row>
    <row r="4397" spans="1:58" x14ac:dyDescent="0.25">
      <c r="A4397" t="s">
        <v>17</v>
      </c>
      <c r="B4397" s="25">
        <v>2019</v>
      </c>
      <c r="C4397" s="25" t="s">
        <v>2</v>
      </c>
      <c r="D4397" s="25" t="s">
        <v>61</v>
      </c>
      <c r="E4397" s="25" t="s">
        <v>549</v>
      </c>
      <c r="F4397" s="23" t="s">
        <v>357</v>
      </c>
      <c r="G4397" s="23" t="s">
        <v>549</v>
      </c>
      <c r="H4397" s="32" t="s">
        <v>357</v>
      </c>
      <c r="I4397" s="32" t="s">
        <v>536</v>
      </c>
      <c r="J4397" s="135">
        <v>690</v>
      </c>
      <c r="K4397" s="28">
        <v>0.72899000000000003</v>
      </c>
      <c r="L4397" s="28">
        <f t="shared" si="109"/>
        <v>0.72899000000000003</v>
      </c>
      <c r="O4397" s="77">
        <v>0.68513999999999997</v>
      </c>
      <c r="BF4397" s="106"/>
    </row>
    <row r="4398" spans="1:58" x14ac:dyDescent="0.25">
      <c r="A4398" t="s">
        <v>17</v>
      </c>
      <c r="B4398" s="25">
        <v>2019</v>
      </c>
      <c r="C4398" s="25" t="s">
        <v>3</v>
      </c>
      <c r="D4398" s="25" t="s">
        <v>62</v>
      </c>
      <c r="E4398" s="25" t="s">
        <v>549</v>
      </c>
      <c r="F4398" s="23" t="s">
        <v>357</v>
      </c>
      <c r="G4398" s="23" t="s">
        <v>549</v>
      </c>
      <c r="H4398" s="32" t="s">
        <v>357</v>
      </c>
      <c r="I4398" s="32" t="s">
        <v>536</v>
      </c>
      <c r="J4398" s="135">
        <v>677</v>
      </c>
      <c r="K4398" s="28">
        <v>0.72230000000000005</v>
      </c>
      <c r="L4398" s="28">
        <f t="shared" si="109"/>
        <v>0.72230000000000005</v>
      </c>
      <c r="O4398" s="77">
        <v>0.67325000000000002</v>
      </c>
      <c r="BF4398" s="106"/>
    </row>
    <row r="4399" spans="1:58" x14ac:dyDescent="0.25">
      <c r="A4399" t="s">
        <v>17</v>
      </c>
      <c r="B4399" s="25">
        <v>2020</v>
      </c>
      <c r="C4399" s="25" t="s">
        <v>0</v>
      </c>
      <c r="D4399" s="25" t="s">
        <v>63</v>
      </c>
      <c r="E4399" s="25" t="s">
        <v>549</v>
      </c>
      <c r="F4399" s="23" t="s">
        <v>357</v>
      </c>
      <c r="G4399" s="23" t="s">
        <v>549</v>
      </c>
      <c r="H4399" s="32" t="s">
        <v>357</v>
      </c>
      <c r="I4399" s="32" t="s">
        <v>536</v>
      </c>
      <c r="J4399" s="135">
        <v>678</v>
      </c>
      <c r="K4399" s="28">
        <v>0.69911999999999996</v>
      </c>
      <c r="L4399" s="28">
        <f t="shared" si="109"/>
        <v>0.69911999999999996</v>
      </c>
      <c r="O4399" s="77">
        <v>0.68518000000000001</v>
      </c>
      <c r="BF4399" s="106"/>
    </row>
    <row r="4400" spans="1:58" x14ac:dyDescent="0.25">
      <c r="A4400" t="s">
        <v>17</v>
      </c>
      <c r="B4400" s="25">
        <v>2020</v>
      </c>
      <c r="C4400" s="25" t="s">
        <v>1</v>
      </c>
      <c r="D4400" s="25" t="s">
        <v>64</v>
      </c>
      <c r="E4400" s="25" t="s">
        <v>549</v>
      </c>
      <c r="F4400" s="23" t="s">
        <v>357</v>
      </c>
      <c r="G4400" s="23" t="s">
        <v>549</v>
      </c>
      <c r="H4400" s="32" t="s">
        <v>357</v>
      </c>
      <c r="I4400" s="32" t="s">
        <v>536</v>
      </c>
      <c r="J4400" s="135">
        <v>339</v>
      </c>
      <c r="K4400" s="28">
        <v>0.69027000000000005</v>
      </c>
      <c r="L4400" s="28">
        <f t="shared" si="109"/>
        <v>0.69027000000000005</v>
      </c>
      <c r="O4400" s="77">
        <v>0.67054000000000002</v>
      </c>
      <c r="BF4400" s="106"/>
    </row>
    <row r="4401" spans="1:58" x14ac:dyDescent="0.25">
      <c r="A4401" t="s">
        <v>17</v>
      </c>
      <c r="B4401" s="25">
        <v>2020</v>
      </c>
      <c r="C4401" s="25" t="s">
        <v>2</v>
      </c>
      <c r="D4401" s="25" t="s">
        <v>65</v>
      </c>
      <c r="E4401" s="25" t="s">
        <v>549</v>
      </c>
      <c r="F4401" s="23" t="s">
        <v>357</v>
      </c>
      <c r="G4401" s="23" t="s">
        <v>549</v>
      </c>
      <c r="H4401" s="32" t="s">
        <v>357</v>
      </c>
      <c r="I4401" s="32" t="s">
        <v>536</v>
      </c>
      <c r="J4401" s="135">
        <v>495</v>
      </c>
      <c r="K4401" s="28">
        <v>0.69091000000000002</v>
      </c>
      <c r="L4401" s="28">
        <f t="shared" si="109"/>
        <v>0.69091000000000002</v>
      </c>
      <c r="O4401" s="77">
        <v>0.68157999999999996</v>
      </c>
      <c r="BF4401" s="106"/>
    </row>
    <row r="4402" spans="1:58" x14ac:dyDescent="0.25">
      <c r="A4402" t="s">
        <v>17</v>
      </c>
      <c r="B4402" s="25">
        <v>2020</v>
      </c>
      <c r="C4402" s="25" t="s">
        <v>3</v>
      </c>
      <c r="D4402" s="25" t="s">
        <v>66</v>
      </c>
      <c r="E4402" s="25" t="s">
        <v>549</v>
      </c>
      <c r="F4402" s="23" t="s">
        <v>357</v>
      </c>
      <c r="G4402" s="23" t="s">
        <v>549</v>
      </c>
      <c r="H4402" s="32" t="s">
        <v>357</v>
      </c>
      <c r="I4402" s="32" t="s">
        <v>536</v>
      </c>
      <c r="J4402" s="135">
        <v>700</v>
      </c>
      <c r="K4402" s="28">
        <v>0.7</v>
      </c>
      <c r="L4402" s="28">
        <f t="shared" si="109"/>
        <v>0.7</v>
      </c>
      <c r="O4402" s="77">
        <v>0.67688999999999999</v>
      </c>
      <c r="BF4402" s="106"/>
    </row>
    <row r="4403" spans="1:58" x14ac:dyDescent="0.25">
      <c r="A4403" t="s">
        <v>17</v>
      </c>
      <c r="B4403" s="25">
        <v>2021</v>
      </c>
      <c r="C4403" s="25" t="s">
        <v>0</v>
      </c>
      <c r="D4403" s="25" t="s">
        <v>67</v>
      </c>
      <c r="E4403" s="25" t="s">
        <v>549</v>
      </c>
      <c r="F4403" s="23" t="s">
        <v>357</v>
      </c>
      <c r="G4403" s="23" t="s">
        <v>549</v>
      </c>
      <c r="H4403" s="32" t="s">
        <v>357</v>
      </c>
      <c r="I4403" s="32" t="s">
        <v>536</v>
      </c>
      <c r="J4403" s="135">
        <v>652</v>
      </c>
      <c r="K4403" s="28">
        <v>0.76839999999999997</v>
      </c>
      <c r="L4403" s="28">
        <f t="shared" si="109"/>
        <v>0.76839999999999997</v>
      </c>
      <c r="O4403" s="77">
        <v>0.72143000000000002</v>
      </c>
      <c r="BF4403" s="106"/>
    </row>
    <row r="4404" spans="1:58" x14ac:dyDescent="0.25">
      <c r="A4404" t="s">
        <v>17</v>
      </c>
      <c r="B4404" s="25">
        <v>2021</v>
      </c>
      <c r="C4404" s="25" t="s">
        <v>1</v>
      </c>
      <c r="D4404" s="25" t="s">
        <v>68</v>
      </c>
      <c r="E4404" s="25" t="s">
        <v>549</v>
      </c>
      <c r="F4404" s="23" t="s">
        <v>357</v>
      </c>
      <c r="G4404" s="23" t="s">
        <v>549</v>
      </c>
      <c r="H4404" s="32" t="s">
        <v>357</v>
      </c>
      <c r="I4404" s="32" t="s">
        <v>536</v>
      </c>
      <c r="J4404" s="135">
        <v>773</v>
      </c>
      <c r="K4404" s="28">
        <v>0.76973000000000003</v>
      </c>
      <c r="L4404" s="28">
        <f t="shared" si="109"/>
        <v>0.76973000000000003</v>
      </c>
      <c r="O4404" s="77">
        <v>0.71777999999999997</v>
      </c>
      <c r="BF4404" s="106"/>
    </row>
    <row r="4405" spans="1:58" x14ac:dyDescent="0.25">
      <c r="A4405" t="s">
        <v>17</v>
      </c>
      <c r="B4405" s="25">
        <v>2021</v>
      </c>
      <c r="C4405" s="25" t="s">
        <v>2</v>
      </c>
      <c r="D4405" s="25" t="s">
        <v>69</v>
      </c>
      <c r="E4405" s="25" t="s">
        <v>549</v>
      </c>
      <c r="F4405" s="23" t="s">
        <v>357</v>
      </c>
      <c r="G4405" s="23" t="s">
        <v>549</v>
      </c>
      <c r="H4405" s="32" t="s">
        <v>357</v>
      </c>
      <c r="I4405" s="32" t="s">
        <v>536</v>
      </c>
      <c r="J4405" s="135">
        <v>747</v>
      </c>
      <c r="K4405" s="28">
        <v>0.78849000000000002</v>
      </c>
      <c r="L4405" s="28">
        <f t="shared" si="109"/>
        <v>0.78849000000000002</v>
      </c>
      <c r="O4405" s="77">
        <v>0.72623000000000004</v>
      </c>
      <c r="BF4405" s="106"/>
    </row>
    <row r="4406" spans="1:58" x14ac:dyDescent="0.25">
      <c r="A4406" t="s">
        <v>17</v>
      </c>
      <c r="B4406" s="25">
        <v>2021</v>
      </c>
      <c r="C4406" s="25" t="s">
        <v>3</v>
      </c>
      <c r="D4406" s="25" t="s">
        <v>70</v>
      </c>
      <c r="E4406" s="25" t="s">
        <v>549</v>
      </c>
      <c r="F4406" s="23" t="s">
        <v>357</v>
      </c>
      <c r="G4406" s="23" t="s">
        <v>549</v>
      </c>
      <c r="H4406" s="32" t="s">
        <v>357</v>
      </c>
      <c r="I4406" s="32" t="s">
        <v>536</v>
      </c>
      <c r="J4406" s="135">
        <v>739</v>
      </c>
      <c r="K4406" s="28">
        <v>0.79432000000000003</v>
      </c>
      <c r="L4406" s="28">
        <f t="shared" si="109"/>
        <v>0.79432000000000003</v>
      </c>
      <c r="O4406" s="77">
        <v>0.70416999999999996</v>
      </c>
      <c r="BF4406" s="106"/>
    </row>
    <row r="4407" spans="1:58" x14ac:dyDescent="0.25">
      <c r="A4407" t="s">
        <v>17</v>
      </c>
      <c r="B4407" s="25">
        <v>2022</v>
      </c>
      <c r="C4407" s="25" t="s">
        <v>0</v>
      </c>
      <c r="D4407" s="25" t="s">
        <v>71</v>
      </c>
      <c r="E4407" s="25" t="s">
        <v>549</v>
      </c>
      <c r="F4407" s="23" t="s">
        <v>357</v>
      </c>
      <c r="G4407" s="23" t="s">
        <v>549</v>
      </c>
      <c r="H4407" s="32" t="s">
        <v>357</v>
      </c>
      <c r="I4407" s="32" t="s">
        <v>536</v>
      </c>
      <c r="J4407" s="135">
        <v>729</v>
      </c>
      <c r="K4407" s="28">
        <v>0.79561000000000004</v>
      </c>
      <c r="L4407" s="28">
        <f t="shared" si="109"/>
        <v>0.79561000000000004</v>
      </c>
      <c r="O4407" s="77">
        <v>0.71772000000000002</v>
      </c>
      <c r="BF4407" s="106"/>
    </row>
    <row r="4408" spans="1:58" x14ac:dyDescent="0.25">
      <c r="A4408" t="s">
        <v>17</v>
      </c>
      <c r="B4408" s="25">
        <v>2022</v>
      </c>
      <c r="C4408" s="25" t="s">
        <v>1</v>
      </c>
      <c r="D4408" s="25" t="s">
        <v>72</v>
      </c>
      <c r="E4408" s="25" t="s">
        <v>549</v>
      </c>
      <c r="F4408" s="23" t="s">
        <v>357</v>
      </c>
      <c r="G4408" s="23" t="s">
        <v>549</v>
      </c>
      <c r="H4408" s="32" t="s">
        <v>357</v>
      </c>
      <c r="I4408" s="32" t="s">
        <v>536</v>
      </c>
      <c r="J4408" s="135">
        <v>734</v>
      </c>
      <c r="K4408" s="28">
        <v>0.82833999999999997</v>
      </c>
      <c r="L4408" s="28">
        <f t="shared" si="109"/>
        <v>0.82833999999999997</v>
      </c>
      <c r="O4408" s="77">
        <v>0.71509999999999996</v>
      </c>
      <c r="BF4408" s="106"/>
    </row>
    <row r="4409" spans="1:58" x14ac:dyDescent="0.25">
      <c r="A4409" t="s">
        <v>17</v>
      </c>
      <c r="B4409" s="25">
        <v>2022</v>
      </c>
      <c r="C4409" s="25" t="s">
        <v>2</v>
      </c>
      <c r="D4409" s="25" t="s">
        <v>73</v>
      </c>
      <c r="E4409" s="25" t="s">
        <v>549</v>
      </c>
      <c r="F4409" s="23" t="s">
        <v>357</v>
      </c>
      <c r="G4409" s="23" t="s">
        <v>549</v>
      </c>
      <c r="H4409" s="32" t="s">
        <v>357</v>
      </c>
      <c r="I4409" s="32" t="s">
        <v>536</v>
      </c>
      <c r="J4409" s="135">
        <v>767</v>
      </c>
      <c r="K4409" s="28">
        <v>0.78095999999999999</v>
      </c>
      <c r="L4409" s="28">
        <f t="shared" si="109"/>
        <v>0.78095999999999999</v>
      </c>
      <c r="O4409" s="77">
        <v>0.71452000000000004</v>
      </c>
      <c r="BF4409" s="106"/>
    </row>
    <row r="4410" spans="1:58" x14ac:dyDescent="0.25">
      <c r="A4410" t="s">
        <v>17</v>
      </c>
      <c r="B4410" s="25">
        <v>2022</v>
      </c>
      <c r="C4410" s="25" t="s">
        <v>3</v>
      </c>
      <c r="D4410" s="25" t="s">
        <v>493</v>
      </c>
      <c r="E4410" s="25" t="s">
        <v>549</v>
      </c>
      <c r="F4410" s="23" t="s">
        <v>357</v>
      </c>
      <c r="G4410" s="23" t="s">
        <v>549</v>
      </c>
      <c r="H4410" s="32" t="s">
        <v>357</v>
      </c>
      <c r="I4410" s="32" t="s">
        <v>536</v>
      </c>
      <c r="J4410" s="135">
        <v>691</v>
      </c>
      <c r="K4410" s="28">
        <v>0.72938000000000003</v>
      </c>
      <c r="L4410" s="28">
        <f t="shared" si="109"/>
        <v>0.72938000000000003</v>
      </c>
      <c r="O4410" s="77">
        <v>0.68925999999999998</v>
      </c>
      <c r="BF4410" s="106"/>
    </row>
    <row r="4411" spans="1:58" x14ac:dyDescent="0.25">
      <c r="A4411" t="s">
        <v>17</v>
      </c>
      <c r="B4411" s="25">
        <v>2023</v>
      </c>
      <c r="C4411" s="25" t="s">
        <v>0</v>
      </c>
      <c r="D4411" s="25" t="s">
        <v>537</v>
      </c>
      <c r="E4411" s="25" t="s">
        <v>549</v>
      </c>
      <c r="F4411" s="23" t="s">
        <v>357</v>
      </c>
      <c r="G4411" s="23" t="s">
        <v>549</v>
      </c>
      <c r="H4411" s="32" t="s">
        <v>357</v>
      </c>
      <c r="I4411" s="32" t="s">
        <v>536</v>
      </c>
      <c r="J4411" s="135">
        <v>747</v>
      </c>
      <c r="K4411" s="28">
        <v>0.69477999999999995</v>
      </c>
      <c r="L4411" s="28">
        <f t="shared" si="109"/>
        <v>0.69477999999999995</v>
      </c>
      <c r="O4411" s="77">
        <v>0.66224000000000005</v>
      </c>
      <c r="BF4411" s="106"/>
    </row>
    <row r="4412" spans="1:58" x14ac:dyDescent="0.25">
      <c r="A4412" t="s">
        <v>17</v>
      </c>
      <c r="B4412" s="25">
        <v>2018</v>
      </c>
      <c r="C4412" s="25" t="s">
        <v>0</v>
      </c>
      <c r="D4412" s="25" t="s">
        <v>54</v>
      </c>
      <c r="E4412" s="25" t="s">
        <v>220</v>
      </c>
      <c r="F4412" s="23" t="s">
        <v>221</v>
      </c>
      <c r="G4412" s="23" t="s">
        <v>556</v>
      </c>
      <c r="H4412" s="32" t="s">
        <v>555</v>
      </c>
      <c r="I4412" s="32" t="s">
        <v>536</v>
      </c>
      <c r="J4412" s="135">
        <v>64</v>
      </c>
      <c r="K4412" s="28">
        <v>0.54686999999999997</v>
      </c>
      <c r="L4412" s="28">
        <f t="shared" si="109"/>
        <v>0.71779000000000004</v>
      </c>
      <c r="O4412" s="77">
        <v>0.64649000000000001</v>
      </c>
      <c r="BF4412" s="106"/>
    </row>
    <row r="4413" spans="1:58" x14ac:dyDescent="0.25">
      <c r="A4413" t="s">
        <v>17</v>
      </c>
      <c r="B4413" s="25">
        <v>2018</v>
      </c>
      <c r="C4413" s="25" t="s">
        <v>1</v>
      </c>
      <c r="D4413" s="25" t="s">
        <v>56</v>
      </c>
      <c r="E4413" s="25" t="s">
        <v>220</v>
      </c>
      <c r="F4413" s="23" t="s">
        <v>221</v>
      </c>
      <c r="G4413" s="23" t="s">
        <v>556</v>
      </c>
      <c r="H4413" s="32" t="s">
        <v>555</v>
      </c>
      <c r="I4413" s="32" t="s">
        <v>536</v>
      </c>
      <c r="J4413" s="135">
        <v>71</v>
      </c>
      <c r="K4413" s="28">
        <v>0.50704000000000005</v>
      </c>
      <c r="L4413" s="28">
        <f t="shared" si="109"/>
        <v>0.68074000000000001</v>
      </c>
      <c r="O4413" s="77">
        <v>0.66595000000000004</v>
      </c>
      <c r="BF4413" s="106"/>
    </row>
    <row r="4414" spans="1:58" x14ac:dyDescent="0.25">
      <c r="A4414" t="s">
        <v>17</v>
      </c>
      <c r="B4414" s="25">
        <v>2018</v>
      </c>
      <c r="C4414" s="25" t="s">
        <v>2</v>
      </c>
      <c r="D4414" s="25" t="s">
        <v>57</v>
      </c>
      <c r="E4414" s="25" t="s">
        <v>220</v>
      </c>
      <c r="F4414" s="23" t="s">
        <v>221</v>
      </c>
      <c r="G4414" s="23" t="s">
        <v>556</v>
      </c>
      <c r="H4414" s="32" t="s">
        <v>555</v>
      </c>
      <c r="I4414" s="32" t="s">
        <v>536</v>
      </c>
      <c r="J4414" s="135">
        <v>71</v>
      </c>
      <c r="K4414" s="28">
        <v>0.67605999999999999</v>
      </c>
      <c r="L4414" s="28">
        <f t="shared" si="109"/>
        <v>0.73107</v>
      </c>
      <c r="O4414" s="77">
        <v>0.65563000000000005</v>
      </c>
      <c r="BF4414" s="106"/>
    </row>
    <row r="4415" spans="1:58" x14ac:dyDescent="0.25">
      <c r="A4415" t="s">
        <v>17</v>
      </c>
      <c r="B4415" s="25">
        <v>2018</v>
      </c>
      <c r="C4415" s="25" t="s">
        <v>3</v>
      </c>
      <c r="D4415" s="25" t="s">
        <v>58</v>
      </c>
      <c r="E4415" s="25" t="s">
        <v>220</v>
      </c>
      <c r="F4415" s="23" t="s">
        <v>221</v>
      </c>
      <c r="G4415" s="23" t="s">
        <v>556</v>
      </c>
      <c r="H4415" s="32" t="s">
        <v>555</v>
      </c>
      <c r="I4415" s="32" t="s">
        <v>536</v>
      </c>
      <c r="J4415" s="135">
        <v>69</v>
      </c>
      <c r="K4415" s="28">
        <v>0.68115999999999999</v>
      </c>
      <c r="L4415" s="28">
        <f t="shared" si="109"/>
        <v>0.76358999999999999</v>
      </c>
      <c r="O4415" s="77">
        <v>0.64424999999999999</v>
      </c>
      <c r="BF4415" s="106"/>
    </row>
    <row r="4416" spans="1:58" x14ac:dyDescent="0.25">
      <c r="A4416" t="s">
        <v>17</v>
      </c>
      <c r="B4416" s="25">
        <v>2019</v>
      </c>
      <c r="C4416" s="25" t="s">
        <v>0</v>
      </c>
      <c r="D4416" s="25" t="s">
        <v>59</v>
      </c>
      <c r="E4416" s="25" t="s">
        <v>220</v>
      </c>
      <c r="F4416" s="23" t="s">
        <v>221</v>
      </c>
      <c r="G4416" s="23" t="s">
        <v>556</v>
      </c>
      <c r="H4416" s="32" t="s">
        <v>555</v>
      </c>
      <c r="I4416" s="32" t="s">
        <v>536</v>
      </c>
      <c r="J4416" s="135">
        <v>59</v>
      </c>
      <c r="K4416" s="28">
        <v>0.74575999999999998</v>
      </c>
      <c r="L4416" s="28">
        <f t="shared" si="109"/>
        <v>0.80303000000000002</v>
      </c>
      <c r="O4416" s="77">
        <v>0.67745999999999995</v>
      </c>
      <c r="BF4416" s="106"/>
    </row>
    <row r="4417" spans="1:58" x14ac:dyDescent="0.25">
      <c r="A4417" t="s">
        <v>17</v>
      </c>
      <c r="B4417" s="25">
        <v>2019</v>
      </c>
      <c r="C4417" s="25" t="s">
        <v>1</v>
      </c>
      <c r="D4417" s="25" t="s">
        <v>60</v>
      </c>
      <c r="E4417" s="25" t="s">
        <v>220</v>
      </c>
      <c r="F4417" s="23" t="s">
        <v>221</v>
      </c>
      <c r="G4417" s="23" t="s">
        <v>556</v>
      </c>
      <c r="H4417" s="32" t="s">
        <v>555</v>
      </c>
      <c r="I4417" s="32" t="s">
        <v>536</v>
      </c>
      <c r="J4417" s="135">
        <v>62</v>
      </c>
      <c r="K4417" s="28">
        <v>0.80645</v>
      </c>
      <c r="L4417" s="28">
        <f t="shared" si="109"/>
        <v>0.77714000000000005</v>
      </c>
      <c r="O4417" s="77">
        <v>0.69386000000000003</v>
      </c>
      <c r="BF4417" s="106"/>
    </row>
    <row r="4418" spans="1:58" x14ac:dyDescent="0.25">
      <c r="A4418" t="s">
        <v>17</v>
      </c>
      <c r="B4418" s="25">
        <v>2019</v>
      </c>
      <c r="C4418" s="25" t="s">
        <v>2</v>
      </c>
      <c r="D4418" s="25" t="s">
        <v>61</v>
      </c>
      <c r="E4418" s="25" t="s">
        <v>220</v>
      </c>
      <c r="F4418" s="23" t="s">
        <v>221</v>
      </c>
      <c r="G4418" s="23" t="s">
        <v>556</v>
      </c>
      <c r="H4418" s="32" t="s">
        <v>555</v>
      </c>
      <c r="I4418" s="32" t="s">
        <v>536</v>
      </c>
      <c r="J4418" s="135">
        <v>74</v>
      </c>
      <c r="K4418" s="28">
        <v>0.79730000000000001</v>
      </c>
      <c r="L4418" s="28">
        <f t="shared" ref="L4418:L4481" si="110">SUMIFS(K:K, E:E, G4418, D:D, D4418, I:I, I4418)</f>
        <v>0.78393000000000002</v>
      </c>
      <c r="O4418" s="77">
        <v>0.68513999999999997</v>
      </c>
      <c r="BF4418" s="106"/>
    </row>
    <row r="4419" spans="1:58" x14ac:dyDescent="0.25">
      <c r="A4419" t="s">
        <v>17</v>
      </c>
      <c r="B4419" s="25">
        <v>2019</v>
      </c>
      <c r="C4419" s="25" t="s">
        <v>3</v>
      </c>
      <c r="D4419" s="25" t="s">
        <v>62</v>
      </c>
      <c r="E4419" s="25" t="s">
        <v>220</v>
      </c>
      <c r="F4419" s="23" t="s">
        <v>221</v>
      </c>
      <c r="G4419" s="23" t="s">
        <v>556</v>
      </c>
      <c r="H4419" s="32" t="s">
        <v>555</v>
      </c>
      <c r="I4419" s="32" t="s">
        <v>536</v>
      </c>
      <c r="J4419" s="135">
        <v>60</v>
      </c>
      <c r="K4419" s="28">
        <v>0.88332999999999995</v>
      </c>
      <c r="L4419" s="28">
        <f t="shared" si="110"/>
        <v>0.74131999999999998</v>
      </c>
      <c r="O4419" s="77">
        <v>0.67325000000000002</v>
      </c>
      <c r="BF4419" s="106"/>
    </row>
    <row r="4420" spans="1:58" x14ac:dyDescent="0.25">
      <c r="A4420" t="s">
        <v>17</v>
      </c>
      <c r="B4420" s="25">
        <v>2020</v>
      </c>
      <c r="C4420" s="25" t="s">
        <v>0</v>
      </c>
      <c r="D4420" s="25" t="s">
        <v>63</v>
      </c>
      <c r="E4420" s="25" t="s">
        <v>220</v>
      </c>
      <c r="F4420" s="23" t="s">
        <v>221</v>
      </c>
      <c r="G4420" s="23" t="s">
        <v>556</v>
      </c>
      <c r="H4420" s="32" t="s">
        <v>555</v>
      </c>
      <c r="I4420" s="32" t="s">
        <v>536</v>
      </c>
      <c r="J4420" s="135">
        <v>53</v>
      </c>
      <c r="K4420" s="28">
        <v>0.92452999999999996</v>
      </c>
      <c r="L4420" s="28">
        <f t="shared" si="110"/>
        <v>0.82372000000000001</v>
      </c>
      <c r="O4420" s="77">
        <v>0.68518000000000001</v>
      </c>
      <c r="BF4420" s="106"/>
    </row>
    <row r="4421" spans="1:58" x14ac:dyDescent="0.25">
      <c r="A4421" t="s">
        <v>17</v>
      </c>
      <c r="B4421" s="25">
        <v>2020</v>
      </c>
      <c r="C4421" s="25" t="s">
        <v>1</v>
      </c>
      <c r="D4421" s="25" t="s">
        <v>64</v>
      </c>
      <c r="E4421" s="25" t="s">
        <v>220</v>
      </c>
      <c r="F4421" s="23" t="s">
        <v>221</v>
      </c>
      <c r="G4421" s="23" t="s">
        <v>556</v>
      </c>
      <c r="H4421" s="32" t="s">
        <v>555</v>
      </c>
      <c r="I4421" s="32" t="s">
        <v>536</v>
      </c>
      <c r="J4421" s="135">
        <v>43</v>
      </c>
      <c r="K4421" s="28">
        <v>0.74419000000000002</v>
      </c>
      <c r="L4421" s="28">
        <f t="shared" si="110"/>
        <v>0.64071999999999996</v>
      </c>
      <c r="O4421" s="77">
        <v>0.67054000000000002</v>
      </c>
      <c r="BF4421" s="106"/>
    </row>
    <row r="4422" spans="1:58" x14ac:dyDescent="0.25">
      <c r="A4422" t="s">
        <v>17</v>
      </c>
      <c r="B4422" s="25">
        <v>2020</v>
      </c>
      <c r="C4422" s="25" t="s">
        <v>2</v>
      </c>
      <c r="D4422" s="25" t="s">
        <v>65</v>
      </c>
      <c r="E4422" s="25" t="s">
        <v>220</v>
      </c>
      <c r="F4422" s="23" t="s">
        <v>221</v>
      </c>
      <c r="G4422" s="23" t="s">
        <v>556</v>
      </c>
      <c r="H4422" s="32" t="s">
        <v>555</v>
      </c>
      <c r="I4422" s="32" t="s">
        <v>536</v>
      </c>
      <c r="J4422" s="135">
        <v>56</v>
      </c>
      <c r="K4422" s="28">
        <v>0.82142999999999999</v>
      </c>
      <c r="L4422" s="28">
        <f t="shared" si="110"/>
        <v>0.71482999999999997</v>
      </c>
      <c r="O4422" s="77">
        <v>0.68157999999999996</v>
      </c>
      <c r="BF4422" s="106"/>
    </row>
    <row r="4423" spans="1:58" x14ac:dyDescent="0.25">
      <c r="A4423" t="s">
        <v>17</v>
      </c>
      <c r="B4423" s="25">
        <v>2020</v>
      </c>
      <c r="C4423" s="25" t="s">
        <v>3</v>
      </c>
      <c r="D4423" s="25" t="s">
        <v>66</v>
      </c>
      <c r="E4423" s="25" t="s">
        <v>220</v>
      </c>
      <c r="F4423" s="23" t="s">
        <v>221</v>
      </c>
      <c r="G4423" s="23" t="s">
        <v>556</v>
      </c>
      <c r="H4423" s="32" t="s">
        <v>555</v>
      </c>
      <c r="I4423" s="32" t="s">
        <v>536</v>
      </c>
      <c r="J4423" s="135">
        <v>53</v>
      </c>
      <c r="K4423" s="28">
        <v>0.84906000000000004</v>
      </c>
      <c r="L4423" s="28">
        <f t="shared" si="110"/>
        <v>0.84211000000000003</v>
      </c>
      <c r="O4423" s="77">
        <v>0.67688999999999999</v>
      </c>
      <c r="BF4423" s="106"/>
    </row>
    <row r="4424" spans="1:58" x14ac:dyDescent="0.25">
      <c r="A4424" t="s">
        <v>17</v>
      </c>
      <c r="B4424" s="25">
        <v>2021</v>
      </c>
      <c r="C4424" s="25" t="s">
        <v>0</v>
      </c>
      <c r="D4424" s="25" t="s">
        <v>67</v>
      </c>
      <c r="E4424" s="25" t="s">
        <v>220</v>
      </c>
      <c r="F4424" s="23" t="s">
        <v>221</v>
      </c>
      <c r="G4424" s="23" t="s">
        <v>556</v>
      </c>
      <c r="H4424" s="32" t="s">
        <v>555</v>
      </c>
      <c r="I4424" s="32" t="s">
        <v>536</v>
      </c>
      <c r="J4424" s="135">
        <v>73</v>
      </c>
      <c r="K4424" s="28">
        <v>0.89041000000000003</v>
      </c>
      <c r="L4424" s="28">
        <f t="shared" si="110"/>
        <v>0.86268</v>
      </c>
      <c r="O4424" s="77">
        <v>0.72143000000000002</v>
      </c>
      <c r="BF4424" s="106"/>
    </row>
    <row r="4425" spans="1:58" x14ac:dyDescent="0.25">
      <c r="A4425" t="s">
        <v>17</v>
      </c>
      <c r="B4425" s="25">
        <v>2021</v>
      </c>
      <c r="C4425" s="25" t="s">
        <v>1</v>
      </c>
      <c r="D4425" s="25" t="s">
        <v>68</v>
      </c>
      <c r="E4425" s="25" t="s">
        <v>220</v>
      </c>
      <c r="F4425" s="23" t="s">
        <v>221</v>
      </c>
      <c r="G4425" s="23" t="s">
        <v>556</v>
      </c>
      <c r="H4425" s="32" t="s">
        <v>555</v>
      </c>
      <c r="I4425" s="32" t="s">
        <v>536</v>
      </c>
      <c r="J4425" s="135">
        <v>67</v>
      </c>
      <c r="K4425" s="28">
        <v>0.80596999999999996</v>
      </c>
      <c r="L4425" s="28">
        <f t="shared" si="110"/>
        <v>0.82064000000000004</v>
      </c>
      <c r="O4425" s="77">
        <v>0.71777999999999997</v>
      </c>
      <c r="BF4425" s="106"/>
    </row>
    <row r="4426" spans="1:58" x14ac:dyDescent="0.25">
      <c r="A4426" t="s">
        <v>17</v>
      </c>
      <c r="B4426" s="25">
        <v>2021</v>
      </c>
      <c r="C4426" s="25" t="s">
        <v>2</v>
      </c>
      <c r="D4426" s="25" t="s">
        <v>69</v>
      </c>
      <c r="E4426" s="25" t="s">
        <v>220</v>
      </c>
      <c r="F4426" s="23" t="s">
        <v>221</v>
      </c>
      <c r="G4426" s="23" t="s">
        <v>556</v>
      </c>
      <c r="H4426" s="32" t="s">
        <v>555</v>
      </c>
      <c r="I4426" s="32" t="s">
        <v>536</v>
      </c>
      <c r="J4426" s="135">
        <v>80</v>
      </c>
      <c r="K4426" s="28">
        <v>0.91249999999999998</v>
      </c>
      <c r="L4426" s="28">
        <f t="shared" si="110"/>
        <v>0.86548000000000003</v>
      </c>
      <c r="O4426" s="77">
        <v>0.72623000000000004</v>
      </c>
      <c r="BF4426" s="106"/>
    </row>
    <row r="4427" spans="1:58" x14ac:dyDescent="0.25">
      <c r="A4427" t="s">
        <v>17</v>
      </c>
      <c r="B4427" s="25">
        <v>2021</v>
      </c>
      <c r="C4427" s="25" t="s">
        <v>3</v>
      </c>
      <c r="D4427" s="25" t="s">
        <v>70</v>
      </c>
      <c r="E4427" s="25" t="s">
        <v>220</v>
      </c>
      <c r="F4427" s="23" t="s">
        <v>221</v>
      </c>
      <c r="G4427" s="23" t="s">
        <v>556</v>
      </c>
      <c r="H4427" s="32" t="s">
        <v>555</v>
      </c>
      <c r="I4427" s="32" t="s">
        <v>536</v>
      </c>
      <c r="J4427" s="135">
        <v>72</v>
      </c>
      <c r="K4427" s="28">
        <v>0.88888999999999996</v>
      </c>
      <c r="L4427" s="28">
        <f t="shared" si="110"/>
        <v>0.84694000000000003</v>
      </c>
      <c r="O4427" s="77">
        <v>0.70416999999999996</v>
      </c>
      <c r="BF4427" s="106"/>
    </row>
    <row r="4428" spans="1:58" x14ac:dyDescent="0.25">
      <c r="A4428" t="s">
        <v>17</v>
      </c>
      <c r="B4428" s="25">
        <v>2022</v>
      </c>
      <c r="C4428" s="25" t="s">
        <v>0</v>
      </c>
      <c r="D4428" s="25" t="s">
        <v>71</v>
      </c>
      <c r="E4428" s="25" t="s">
        <v>220</v>
      </c>
      <c r="F4428" s="23" t="s">
        <v>221</v>
      </c>
      <c r="G4428" s="23" t="s">
        <v>556</v>
      </c>
      <c r="H4428" s="32" t="s">
        <v>555</v>
      </c>
      <c r="I4428" s="32" t="s">
        <v>536</v>
      </c>
      <c r="J4428" s="135">
        <v>63</v>
      </c>
      <c r="K4428" s="28">
        <v>0.84126999999999996</v>
      </c>
      <c r="L4428" s="28">
        <f t="shared" si="110"/>
        <v>0.84140000000000004</v>
      </c>
      <c r="O4428" s="77">
        <v>0.71772000000000002</v>
      </c>
      <c r="BF4428" s="106"/>
    </row>
    <row r="4429" spans="1:58" x14ac:dyDescent="0.25">
      <c r="A4429" t="s">
        <v>17</v>
      </c>
      <c r="B4429" s="25">
        <v>2022</v>
      </c>
      <c r="C4429" s="25" t="s">
        <v>1</v>
      </c>
      <c r="D4429" s="25" t="s">
        <v>72</v>
      </c>
      <c r="E4429" s="25" t="s">
        <v>220</v>
      </c>
      <c r="F4429" s="23" t="s">
        <v>221</v>
      </c>
      <c r="G4429" s="23" t="s">
        <v>556</v>
      </c>
      <c r="H4429" s="32" t="s">
        <v>555</v>
      </c>
      <c r="I4429" s="32" t="s">
        <v>536</v>
      </c>
      <c r="J4429" s="135">
        <v>71</v>
      </c>
      <c r="K4429" s="28">
        <v>0.80281999999999998</v>
      </c>
      <c r="L4429" s="28">
        <f t="shared" si="110"/>
        <v>0.85823000000000005</v>
      </c>
      <c r="O4429" s="77">
        <v>0.71509999999999996</v>
      </c>
      <c r="BF4429" s="106"/>
    </row>
    <row r="4430" spans="1:58" x14ac:dyDescent="0.25">
      <c r="A4430" t="s">
        <v>17</v>
      </c>
      <c r="B4430" s="25">
        <v>2022</v>
      </c>
      <c r="C4430" s="25" t="s">
        <v>2</v>
      </c>
      <c r="D4430" s="25" t="s">
        <v>73</v>
      </c>
      <c r="E4430" s="25" t="s">
        <v>220</v>
      </c>
      <c r="F4430" s="23" t="s">
        <v>221</v>
      </c>
      <c r="G4430" s="23" t="s">
        <v>556</v>
      </c>
      <c r="H4430" s="32" t="s">
        <v>555</v>
      </c>
      <c r="I4430" s="32" t="s">
        <v>536</v>
      </c>
      <c r="J4430" s="135">
        <v>58</v>
      </c>
      <c r="K4430" s="28">
        <v>0.81033999999999995</v>
      </c>
      <c r="L4430" s="28">
        <f t="shared" si="110"/>
        <v>0.74868999999999997</v>
      </c>
      <c r="O4430" s="77">
        <v>0.71452000000000004</v>
      </c>
      <c r="BF4430" s="106"/>
    </row>
    <row r="4431" spans="1:58" x14ac:dyDescent="0.25">
      <c r="A4431" t="s">
        <v>17</v>
      </c>
      <c r="B4431" s="25">
        <v>2022</v>
      </c>
      <c r="C4431" s="25" t="s">
        <v>3</v>
      </c>
      <c r="D4431" s="25" t="s">
        <v>493</v>
      </c>
      <c r="E4431" s="25" t="s">
        <v>220</v>
      </c>
      <c r="F4431" s="23" t="s">
        <v>221</v>
      </c>
      <c r="G4431" s="23" t="s">
        <v>556</v>
      </c>
      <c r="H4431" s="32" t="s">
        <v>555</v>
      </c>
      <c r="I4431" s="32" t="s">
        <v>536</v>
      </c>
      <c r="J4431" s="135">
        <v>70</v>
      </c>
      <c r="K4431" s="28">
        <v>0.9</v>
      </c>
      <c r="L4431" s="28">
        <f t="shared" si="110"/>
        <v>0.55586999999999998</v>
      </c>
      <c r="O4431" s="77">
        <v>0.68925999999999998</v>
      </c>
      <c r="BF4431" s="106"/>
    </row>
    <row r="4432" spans="1:58" x14ac:dyDescent="0.25">
      <c r="A4432" t="s">
        <v>17</v>
      </c>
      <c r="B4432" s="25">
        <v>2023</v>
      </c>
      <c r="C4432" s="25" t="s">
        <v>0</v>
      </c>
      <c r="D4432" s="25" t="s">
        <v>537</v>
      </c>
      <c r="E4432" s="25" t="s">
        <v>220</v>
      </c>
      <c r="F4432" s="23" t="s">
        <v>221</v>
      </c>
      <c r="G4432" s="23" t="s">
        <v>556</v>
      </c>
      <c r="H4432" s="32" t="s">
        <v>555</v>
      </c>
      <c r="I4432" s="32" t="s">
        <v>536</v>
      </c>
      <c r="J4432" s="135">
        <v>57</v>
      </c>
      <c r="K4432" s="28">
        <v>0.66666999999999998</v>
      </c>
      <c r="L4432" s="28">
        <f t="shared" si="110"/>
        <v>0.59321999999999997</v>
      </c>
      <c r="O4432" s="77">
        <v>0.66224000000000005</v>
      </c>
      <c r="BF4432" s="106"/>
    </row>
    <row r="4433" spans="1:58" x14ac:dyDescent="0.25">
      <c r="A4433" t="s">
        <v>17</v>
      </c>
      <c r="B4433" s="25">
        <v>2018</v>
      </c>
      <c r="C4433" s="25" t="s">
        <v>0</v>
      </c>
      <c r="D4433" s="25" t="s">
        <v>54</v>
      </c>
      <c r="E4433" s="25" t="s">
        <v>222</v>
      </c>
      <c r="F4433" s="23" t="s">
        <v>223</v>
      </c>
      <c r="G4433" s="23" t="s">
        <v>549</v>
      </c>
      <c r="H4433" s="32" t="s">
        <v>357</v>
      </c>
      <c r="I4433" s="32" t="s">
        <v>536</v>
      </c>
      <c r="J4433" s="135">
        <v>67</v>
      </c>
      <c r="K4433" s="28">
        <v>0.94030000000000002</v>
      </c>
      <c r="L4433" s="28">
        <f t="shared" si="110"/>
        <v>0.74689000000000005</v>
      </c>
      <c r="O4433" s="77">
        <v>0.64649000000000001</v>
      </c>
      <c r="BF4433" s="106"/>
    </row>
    <row r="4434" spans="1:58" x14ac:dyDescent="0.25">
      <c r="A4434" t="s">
        <v>17</v>
      </c>
      <c r="B4434" s="25">
        <v>2018</v>
      </c>
      <c r="C4434" s="25" t="s">
        <v>1</v>
      </c>
      <c r="D4434" s="25" t="s">
        <v>56</v>
      </c>
      <c r="E4434" s="25" t="s">
        <v>222</v>
      </c>
      <c r="F4434" s="23" t="s">
        <v>223</v>
      </c>
      <c r="G4434" s="23" t="s">
        <v>549</v>
      </c>
      <c r="H4434" s="32" t="s">
        <v>357</v>
      </c>
      <c r="I4434" s="32" t="s">
        <v>536</v>
      </c>
      <c r="J4434" s="135">
        <v>58</v>
      </c>
      <c r="K4434" s="28">
        <v>0.86207</v>
      </c>
      <c r="L4434" s="28">
        <f t="shared" si="110"/>
        <v>0.75838000000000005</v>
      </c>
      <c r="O4434" s="77">
        <v>0.66595000000000004</v>
      </c>
      <c r="BF4434" s="106"/>
    </row>
    <row r="4435" spans="1:58" x14ac:dyDescent="0.25">
      <c r="A4435" t="s">
        <v>17</v>
      </c>
      <c r="B4435" s="25">
        <v>2018</v>
      </c>
      <c r="C4435" s="25" t="s">
        <v>2</v>
      </c>
      <c r="D4435" s="25" t="s">
        <v>57</v>
      </c>
      <c r="E4435" s="25" t="s">
        <v>222</v>
      </c>
      <c r="F4435" s="23" t="s">
        <v>223</v>
      </c>
      <c r="G4435" s="23" t="s">
        <v>549</v>
      </c>
      <c r="H4435" s="32" t="s">
        <v>357</v>
      </c>
      <c r="I4435" s="32" t="s">
        <v>536</v>
      </c>
      <c r="J4435" s="135">
        <v>68</v>
      </c>
      <c r="K4435" s="28">
        <v>0.88234999999999997</v>
      </c>
      <c r="L4435" s="28">
        <f t="shared" si="110"/>
        <v>0.81806000000000001</v>
      </c>
      <c r="O4435" s="77">
        <v>0.65563000000000005</v>
      </c>
      <c r="BF4435" s="106"/>
    </row>
    <row r="4436" spans="1:58" x14ac:dyDescent="0.25">
      <c r="A4436" t="s">
        <v>17</v>
      </c>
      <c r="B4436" s="25">
        <v>2018</v>
      </c>
      <c r="C4436" s="25" t="s">
        <v>3</v>
      </c>
      <c r="D4436" s="25" t="s">
        <v>58</v>
      </c>
      <c r="E4436" s="25" t="s">
        <v>222</v>
      </c>
      <c r="F4436" s="23" t="s">
        <v>223</v>
      </c>
      <c r="G4436" s="23" t="s">
        <v>549</v>
      </c>
      <c r="H4436" s="32" t="s">
        <v>357</v>
      </c>
      <c r="I4436" s="32" t="s">
        <v>536</v>
      </c>
      <c r="J4436" s="135">
        <v>45</v>
      </c>
      <c r="K4436" s="28">
        <v>0.73333000000000004</v>
      </c>
      <c r="L4436" s="28">
        <f t="shared" si="110"/>
        <v>0.76300000000000001</v>
      </c>
      <c r="O4436" s="77">
        <v>0.64424999999999999</v>
      </c>
      <c r="BF4436" s="106"/>
    </row>
    <row r="4437" spans="1:58" x14ac:dyDescent="0.25">
      <c r="A4437" t="s">
        <v>17</v>
      </c>
      <c r="B4437" s="25">
        <v>2019</v>
      </c>
      <c r="C4437" s="25" t="s">
        <v>0</v>
      </c>
      <c r="D4437" s="25" t="s">
        <v>59</v>
      </c>
      <c r="E4437" s="25" t="s">
        <v>222</v>
      </c>
      <c r="F4437" s="23" t="s">
        <v>223</v>
      </c>
      <c r="G4437" s="23" t="s">
        <v>549</v>
      </c>
      <c r="H4437" s="32" t="s">
        <v>357</v>
      </c>
      <c r="I4437" s="32" t="s">
        <v>536</v>
      </c>
      <c r="J4437" s="135">
        <v>51</v>
      </c>
      <c r="K4437" s="28">
        <v>0.76471</v>
      </c>
      <c r="L4437" s="28">
        <f t="shared" si="110"/>
        <v>0.77393999999999996</v>
      </c>
      <c r="O4437" s="77">
        <v>0.67745999999999995</v>
      </c>
      <c r="BF4437" s="106"/>
    </row>
    <row r="4438" spans="1:58" x14ac:dyDescent="0.25">
      <c r="A4438" t="s">
        <v>17</v>
      </c>
      <c r="B4438" s="25">
        <v>2019</v>
      </c>
      <c r="C4438" s="25" t="s">
        <v>1</v>
      </c>
      <c r="D4438" s="25" t="s">
        <v>60</v>
      </c>
      <c r="E4438" s="25" t="s">
        <v>222</v>
      </c>
      <c r="F4438" s="23" t="s">
        <v>223</v>
      </c>
      <c r="G4438" s="23" t="s">
        <v>549</v>
      </c>
      <c r="H4438" s="32" t="s">
        <v>357</v>
      </c>
      <c r="I4438" s="32" t="s">
        <v>536</v>
      </c>
      <c r="J4438" s="135">
        <v>66</v>
      </c>
      <c r="K4438" s="28">
        <v>0.84848000000000001</v>
      </c>
      <c r="L4438" s="28">
        <f t="shared" si="110"/>
        <v>0.79374</v>
      </c>
      <c r="O4438" s="77">
        <v>0.69386000000000003</v>
      </c>
      <c r="BF4438" s="106"/>
    </row>
    <row r="4439" spans="1:58" x14ac:dyDescent="0.25">
      <c r="A4439" t="s">
        <v>17</v>
      </c>
      <c r="B4439" s="25">
        <v>2019</v>
      </c>
      <c r="C4439" s="25" t="s">
        <v>2</v>
      </c>
      <c r="D4439" s="25" t="s">
        <v>61</v>
      </c>
      <c r="E4439" s="25" t="s">
        <v>222</v>
      </c>
      <c r="F4439" s="23" t="s">
        <v>223</v>
      </c>
      <c r="G4439" s="23" t="s">
        <v>549</v>
      </c>
      <c r="H4439" s="32" t="s">
        <v>357</v>
      </c>
      <c r="I4439" s="32" t="s">
        <v>536</v>
      </c>
      <c r="J4439" s="135">
        <v>58</v>
      </c>
      <c r="K4439" s="28">
        <v>0.51724000000000003</v>
      </c>
      <c r="L4439" s="28">
        <f t="shared" si="110"/>
        <v>0.72899000000000003</v>
      </c>
      <c r="O4439" s="77">
        <v>0.68513999999999997</v>
      </c>
      <c r="BF4439" s="106"/>
    </row>
    <row r="4440" spans="1:58" x14ac:dyDescent="0.25">
      <c r="A4440" t="s">
        <v>17</v>
      </c>
      <c r="B4440" s="25">
        <v>2019</v>
      </c>
      <c r="C4440" s="25" t="s">
        <v>3</v>
      </c>
      <c r="D4440" s="25" t="s">
        <v>62</v>
      </c>
      <c r="E4440" s="25" t="s">
        <v>222</v>
      </c>
      <c r="F4440" s="23" t="s">
        <v>223</v>
      </c>
      <c r="G4440" s="23" t="s">
        <v>549</v>
      </c>
      <c r="H4440" s="32" t="s">
        <v>357</v>
      </c>
      <c r="I4440" s="32" t="s">
        <v>536</v>
      </c>
      <c r="J4440" s="135">
        <v>65</v>
      </c>
      <c r="K4440" s="28">
        <v>0.56923000000000001</v>
      </c>
      <c r="L4440" s="28">
        <f t="shared" si="110"/>
        <v>0.72230000000000005</v>
      </c>
      <c r="O4440" s="77">
        <v>0.67325000000000002</v>
      </c>
      <c r="BF4440" s="106"/>
    </row>
    <row r="4441" spans="1:58" x14ac:dyDescent="0.25">
      <c r="A4441" t="s">
        <v>17</v>
      </c>
      <c r="B4441" s="25">
        <v>2020</v>
      </c>
      <c r="C4441" s="25" t="s">
        <v>0</v>
      </c>
      <c r="D4441" s="25" t="s">
        <v>63</v>
      </c>
      <c r="E4441" s="25" t="s">
        <v>222</v>
      </c>
      <c r="F4441" s="23" t="s">
        <v>223</v>
      </c>
      <c r="G4441" s="23" t="s">
        <v>549</v>
      </c>
      <c r="H4441" s="32" t="s">
        <v>357</v>
      </c>
      <c r="I4441" s="32" t="s">
        <v>536</v>
      </c>
      <c r="J4441" s="135">
        <v>76</v>
      </c>
      <c r="K4441" s="28">
        <v>0.36842000000000003</v>
      </c>
      <c r="L4441" s="28">
        <f t="shared" si="110"/>
        <v>0.69911999999999996</v>
      </c>
      <c r="O4441" s="77">
        <v>0.68518000000000001</v>
      </c>
      <c r="BF4441" s="106"/>
    </row>
    <row r="4442" spans="1:58" x14ac:dyDescent="0.25">
      <c r="A4442" t="s">
        <v>17</v>
      </c>
      <c r="B4442" s="25">
        <v>2020</v>
      </c>
      <c r="C4442" s="25" t="s">
        <v>1</v>
      </c>
      <c r="D4442" s="25" t="s">
        <v>64</v>
      </c>
      <c r="E4442" s="25" t="s">
        <v>222</v>
      </c>
      <c r="F4442" s="23" t="s">
        <v>223</v>
      </c>
      <c r="G4442" s="23" t="s">
        <v>549</v>
      </c>
      <c r="H4442" s="32" t="s">
        <v>357</v>
      </c>
      <c r="I4442" s="32" t="s">
        <v>536</v>
      </c>
      <c r="J4442" s="135">
        <v>45</v>
      </c>
      <c r="K4442" s="28">
        <v>0.57777999999999996</v>
      </c>
      <c r="L4442" s="28">
        <f t="shared" si="110"/>
        <v>0.69027000000000005</v>
      </c>
      <c r="O4442" s="77">
        <v>0.67054000000000002</v>
      </c>
      <c r="BF4442" s="106"/>
    </row>
    <row r="4443" spans="1:58" x14ac:dyDescent="0.25">
      <c r="A4443" t="s">
        <v>17</v>
      </c>
      <c r="B4443" s="25">
        <v>2020</v>
      </c>
      <c r="C4443" s="25" t="s">
        <v>2</v>
      </c>
      <c r="D4443" s="25" t="s">
        <v>65</v>
      </c>
      <c r="E4443" s="25" t="s">
        <v>222</v>
      </c>
      <c r="F4443" s="23" t="s">
        <v>223</v>
      </c>
      <c r="G4443" s="23" t="s">
        <v>549</v>
      </c>
      <c r="H4443" s="32" t="s">
        <v>357</v>
      </c>
      <c r="I4443" s="32" t="s">
        <v>536</v>
      </c>
      <c r="J4443" s="135">
        <v>67</v>
      </c>
      <c r="K4443" s="28">
        <v>0.44775999999999999</v>
      </c>
      <c r="L4443" s="28">
        <f t="shared" si="110"/>
        <v>0.69091000000000002</v>
      </c>
      <c r="O4443" s="77">
        <v>0.68157999999999996</v>
      </c>
      <c r="BF4443" s="106"/>
    </row>
    <row r="4444" spans="1:58" x14ac:dyDescent="0.25">
      <c r="A4444" t="s">
        <v>17</v>
      </c>
      <c r="B4444" s="25">
        <v>2020</v>
      </c>
      <c r="C4444" s="25" t="s">
        <v>3</v>
      </c>
      <c r="D4444" s="25" t="s">
        <v>66</v>
      </c>
      <c r="E4444" s="25" t="s">
        <v>222</v>
      </c>
      <c r="F4444" s="23" t="s">
        <v>223</v>
      </c>
      <c r="G4444" s="23" t="s">
        <v>549</v>
      </c>
      <c r="H4444" s="32" t="s">
        <v>357</v>
      </c>
      <c r="I4444" s="32" t="s">
        <v>536</v>
      </c>
      <c r="J4444" s="135">
        <v>84</v>
      </c>
      <c r="K4444" s="28">
        <v>0.32142999999999999</v>
      </c>
      <c r="L4444" s="28">
        <f t="shared" si="110"/>
        <v>0.7</v>
      </c>
      <c r="O4444" s="77">
        <v>0.67688999999999999</v>
      </c>
      <c r="BF4444" s="106"/>
    </row>
    <row r="4445" spans="1:58" x14ac:dyDescent="0.25">
      <c r="A4445" t="s">
        <v>17</v>
      </c>
      <c r="B4445" s="25">
        <v>2021</v>
      </c>
      <c r="C4445" s="25" t="s">
        <v>0</v>
      </c>
      <c r="D4445" s="25" t="s">
        <v>67</v>
      </c>
      <c r="E4445" s="25" t="s">
        <v>222</v>
      </c>
      <c r="F4445" s="23" t="s">
        <v>223</v>
      </c>
      <c r="G4445" s="23" t="s">
        <v>549</v>
      </c>
      <c r="H4445" s="32" t="s">
        <v>357</v>
      </c>
      <c r="I4445" s="32" t="s">
        <v>536</v>
      </c>
      <c r="J4445" s="135">
        <v>64</v>
      </c>
      <c r="K4445" s="28">
        <v>0.75</v>
      </c>
      <c r="L4445" s="28">
        <f t="shared" si="110"/>
        <v>0.76839999999999997</v>
      </c>
      <c r="O4445" s="77">
        <v>0.72143000000000002</v>
      </c>
      <c r="BF4445" s="106"/>
    </row>
    <row r="4446" spans="1:58" x14ac:dyDescent="0.25">
      <c r="A4446" t="s">
        <v>17</v>
      </c>
      <c r="B4446" s="25">
        <v>2021</v>
      </c>
      <c r="C4446" s="25" t="s">
        <v>1</v>
      </c>
      <c r="D4446" s="25" t="s">
        <v>68</v>
      </c>
      <c r="E4446" s="25" t="s">
        <v>222</v>
      </c>
      <c r="F4446" s="23" t="s">
        <v>223</v>
      </c>
      <c r="G4446" s="23" t="s">
        <v>549</v>
      </c>
      <c r="H4446" s="32" t="s">
        <v>357</v>
      </c>
      <c r="I4446" s="32" t="s">
        <v>536</v>
      </c>
      <c r="J4446" s="135">
        <v>78</v>
      </c>
      <c r="K4446" s="28">
        <v>0.91025999999999996</v>
      </c>
      <c r="L4446" s="28">
        <f t="shared" si="110"/>
        <v>0.76973000000000003</v>
      </c>
      <c r="O4446" s="77">
        <v>0.71777999999999997</v>
      </c>
      <c r="BF4446" s="106"/>
    </row>
    <row r="4447" spans="1:58" x14ac:dyDescent="0.25">
      <c r="A4447" t="s">
        <v>17</v>
      </c>
      <c r="B4447" s="25">
        <v>2021</v>
      </c>
      <c r="C4447" s="25" t="s">
        <v>2</v>
      </c>
      <c r="D4447" s="25" t="s">
        <v>69</v>
      </c>
      <c r="E4447" s="25" t="s">
        <v>222</v>
      </c>
      <c r="F4447" s="23" t="s">
        <v>223</v>
      </c>
      <c r="G4447" s="23" t="s">
        <v>549</v>
      </c>
      <c r="H4447" s="32" t="s">
        <v>357</v>
      </c>
      <c r="I4447" s="32" t="s">
        <v>536</v>
      </c>
      <c r="J4447" s="135">
        <v>65</v>
      </c>
      <c r="K4447" s="28">
        <v>0.87692000000000003</v>
      </c>
      <c r="L4447" s="28">
        <f t="shared" si="110"/>
        <v>0.78849000000000002</v>
      </c>
      <c r="O4447" s="77">
        <v>0.72623000000000004</v>
      </c>
      <c r="BF4447" s="106"/>
    </row>
    <row r="4448" spans="1:58" x14ac:dyDescent="0.25">
      <c r="A4448" t="s">
        <v>17</v>
      </c>
      <c r="B4448" s="25">
        <v>2021</v>
      </c>
      <c r="C4448" s="25" t="s">
        <v>3</v>
      </c>
      <c r="D4448" s="25" t="s">
        <v>70</v>
      </c>
      <c r="E4448" s="25" t="s">
        <v>222</v>
      </c>
      <c r="F4448" s="23" t="s">
        <v>223</v>
      </c>
      <c r="G4448" s="23" t="s">
        <v>549</v>
      </c>
      <c r="H4448" s="32" t="s">
        <v>357</v>
      </c>
      <c r="I4448" s="32" t="s">
        <v>536</v>
      </c>
      <c r="J4448" s="135">
        <v>71</v>
      </c>
      <c r="K4448" s="28">
        <v>0.88732</v>
      </c>
      <c r="L4448" s="28">
        <f t="shared" si="110"/>
        <v>0.79432000000000003</v>
      </c>
      <c r="O4448" s="77">
        <v>0.70416999999999996</v>
      </c>
      <c r="BF4448" s="106"/>
    </row>
    <row r="4449" spans="1:58" x14ac:dyDescent="0.25">
      <c r="A4449" t="s">
        <v>17</v>
      </c>
      <c r="B4449" s="25">
        <v>2022</v>
      </c>
      <c r="C4449" s="25" t="s">
        <v>0</v>
      </c>
      <c r="D4449" s="25" t="s">
        <v>71</v>
      </c>
      <c r="E4449" s="25" t="s">
        <v>222</v>
      </c>
      <c r="F4449" s="23" t="s">
        <v>223</v>
      </c>
      <c r="G4449" s="23" t="s">
        <v>549</v>
      </c>
      <c r="H4449" s="32" t="s">
        <v>357</v>
      </c>
      <c r="I4449" s="32" t="s">
        <v>536</v>
      </c>
      <c r="J4449" s="135">
        <v>64</v>
      </c>
      <c r="K4449" s="28">
        <v>0.73438000000000003</v>
      </c>
      <c r="L4449" s="28">
        <f t="shared" si="110"/>
        <v>0.79561000000000004</v>
      </c>
      <c r="O4449" s="77">
        <v>0.71772000000000002</v>
      </c>
      <c r="BF4449" s="106"/>
    </row>
    <row r="4450" spans="1:58" x14ac:dyDescent="0.25">
      <c r="A4450" t="s">
        <v>17</v>
      </c>
      <c r="B4450" s="25">
        <v>2022</v>
      </c>
      <c r="C4450" s="25" t="s">
        <v>1</v>
      </c>
      <c r="D4450" s="25" t="s">
        <v>72</v>
      </c>
      <c r="E4450" s="25" t="s">
        <v>222</v>
      </c>
      <c r="F4450" s="23" t="s">
        <v>223</v>
      </c>
      <c r="G4450" s="23" t="s">
        <v>549</v>
      </c>
      <c r="H4450" s="32" t="s">
        <v>357</v>
      </c>
      <c r="I4450" s="32" t="s">
        <v>536</v>
      </c>
      <c r="J4450" s="135">
        <v>72</v>
      </c>
      <c r="K4450" s="28">
        <v>0.88888999999999996</v>
      </c>
      <c r="L4450" s="28">
        <f t="shared" si="110"/>
        <v>0.82833999999999997</v>
      </c>
      <c r="O4450" s="77">
        <v>0.71509999999999996</v>
      </c>
      <c r="BF4450" s="106"/>
    </row>
    <row r="4451" spans="1:58" x14ac:dyDescent="0.25">
      <c r="A4451" t="s">
        <v>17</v>
      </c>
      <c r="B4451" s="25">
        <v>2022</v>
      </c>
      <c r="C4451" s="25" t="s">
        <v>2</v>
      </c>
      <c r="D4451" s="25" t="s">
        <v>73</v>
      </c>
      <c r="E4451" s="25" t="s">
        <v>222</v>
      </c>
      <c r="F4451" s="23" t="s">
        <v>223</v>
      </c>
      <c r="G4451" s="23" t="s">
        <v>549</v>
      </c>
      <c r="H4451" s="32" t="s">
        <v>357</v>
      </c>
      <c r="I4451" s="32" t="s">
        <v>536</v>
      </c>
      <c r="J4451" s="135">
        <v>74</v>
      </c>
      <c r="K4451" s="28">
        <v>0.85135000000000005</v>
      </c>
      <c r="L4451" s="28">
        <f t="shared" si="110"/>
        <v>0.78095999999999999</v>
      </c>
      <c r="O4451" s="77">
        <v>0.71452000000000004</v>
      </c>
      <c r="BF4451" s="106"/>
    </row>
    <row r="4452" spans="1:58" x14ac:dyDescent="0.25">
      <c r="A4452" t="s">
        <v>17</v>
      </c>
      <c r="B4452" s="25">
        <v>2022</v>
      </c>
      <c r="C4452" s="25" t="s">
        <v>3</v>
      </c>
      <c r="D4452" s="25" t="s">
        <v>493</v>
      </c>
      <c r="E4452" s="25" t="s">
        <v>222</v>
      </c>
      <c r="F4452" s="23" t="s">
        <v>223</v>
      </c>
      <c r="G4452" s="23" t="s">
        <v>549</v>
      </c>
      <c r="H4452" s="32" t="s">
        <v>357</v>
      </c>
      <c r="I4452" s="32" t="s">
        <v>536</v>
      </c>
      <c r="J4452" s="135">
        <v>62</v>
      </c>
      <c r="K4452" s="28">
        <v>0.77419000000000004</v>
      </c>
      <c r="L4452" s="28">
        <f t="shared" si="110"/>
        <v>0.72938000000000003</v>
      </c>
      <c r="O4452" s="77">
        <v>0.68925999999999998</v>
      </c>
      <c r="BF4452" s="106"/>
    </row>
    <row r="4453" spans="1:58" x14ac:dyDescent="0.25">
      <c r="A4453" t="s">
        <v>17</v>
      </c>
      <c r="B4453" s="25">
        <v>2023</v>
      </c>
      <c r="C4453" s="25" t="s">
        <v>0</v>
      </c>
      <c r="D4453" s="25" t="s">
        <v>537</v>
      </c>
      <c r="E4453" s="25" t="s">
        <v>222</v>
      </c>
      <c r="F4453" s="23" t="s">
        <v>223</v>
      </c>
      <c r="G4453" s="23" t="s">
        <v>549</v>
      </c>
      <c r="H4453" s="32" t="s">
        <v>357</v>
      </c>
      <c r="I4453" s="32" t="s">
        <v>536</v>
      </c>
      <c r="J4453" s="135">
        <v>77</v>
      </c>
      <c r="K4453" s="28">
        <v>0.74026000000000003</v>
      </c>
      <c r="L4453" s="28">
        <f t="shared" si="110"/>
        <v>0.69477999999999995</v>
      </c>
      <c r="O4453" s="77">
        <v>0.66224000000000005</v>
      </c>
      <c r="BF4453" s="106"/>
    </row>
    <row r="4454" spans="1:58" x14ac:dyDescent="0.25">
      <c r="A4454" t="s">
        <v>17</v>
      </c>
      <c r="B4454" s="25">
        <v>2018</v>
      </c>
      <c r="C4454" s="25" t="s">
        <v>0</v>
      </c>
      <c r="D4454" s="25" t="s">
        <v>54</v>
      </c>
      <c r="E4454" s="25" t="s">
        <v>224</v>
      </c>
      <c r="F4454" s="23" t="s">
        <v>225</v>
      </c>
      <c r="G4454" s="23" t="s">
        <v>558</v>
      </c>
      <c r="H4454" s="32" t="s">
        <v>355</v>
      </c>
      <c r="I4454" s="32" t="s">
        <v>536</v>
      </c>
      <c r="J4454" s="135">
        <v>156</v>
      </c>
      <c r="K4454" s="28">
        <v>0.85897000000000001</v>
      </c>
      <c r="L4454" s="28">
        <f t="shared" si="110"/>
        <v>0.49414999999999998</v>
      </c>
      <c r="O4454" s="77">
        <v>0.64649000000000001</v>
      </c>
      <c r="BF4454" s="106"/>
    </row>
    <row r="4455" spans="1:58" x14ac:dyDescent="0.25">
      <c r="A4455" t="s">
        <v>17</v>
      </c>
      <c r="B4455" s="25">
        <v>2018</v>
      </c>
      <c r="C4455" s="25" t="s">
        <v>1</v>
      </c>
      <c r="D4455" s="25" t="s">
        <v>56</v>
      </c>
      <c r="E4455" s="25" t="s">
        <v>224</v>
      </c>
      <c r="F4455" s="23" t="s">
        <v>225</v>
      </c>
      <c r="G4455" s="23" t="s">
        <v>558</v>
      </c>
      <c r="H4455" s="32" t="s">
        <v>355</v>
      </c>
      <c r="I4455" s="32" t="s">
        <v>536</v>
      </c>
      <c r="J4455" s="135">
        <v>185</v>
      </c>
      <c r="K4455" s="28">
        <v>0.86485999999999996</v>
      </c>
      <c r="L4455" s="28">
        <f t="shared" si="110"/>
        <v>0.58314999999999995</v>
      </c>
      <c r="O4455" s="77">
        <v>0.66595000000000004</v>
      </c>
      <c r="BF4455" s="106"/>
    </row>
    <row r="4456" spans="1:58" x14ac:dyDescent="0.25">
      <c r="A4456" t="s">
        <v>17</v>
      </c>
      <c r="B4456" s="25">
        <v>2018</v>
      </c>
      <c r="C4456" s="25" t="s">
        <v>2</v>
      </c>
      <c r="D4456" s="25" t="s">
        <v>57</v>
      </c>
      <c r="E4456" s="25" t="s">
        <v>224</v>
      </c>
      <c r="F4456" s="23" t="s">
        <v>225</v>
      </c>
      <c r="G4456" s="23" t="s">
        <v>558</v>
      </c>
      <c r="H4456" s="32" t="s">
        <v>355</v>
      </c>
      <c r="I4456" s="32" t="s">
        <v>536</v>
      </c>
      <c r="J4456" s="135">
        <v>188</v>
      </c>
      <c r="K4456" s="28">
        <v>0.95213000000000003</v>
      </c>
      <c r="L4456" s="28">
        <f t="shared" si="110"/>
        <v>0.69255999999999995</v>
      </c>
      <c r="O4456" s="77">
        <v>0.65563000000000005</v>
      </c>
      <c r="BF4456" s="106"/>
    </row>
    <row r="4457" spans="1:58" x14ac:dyDescent="0.25">
      <c r="A4457" t="s">
        <v>17</v>
      </c>
      <c r="B4457" s="25">
        <v>2018</v>
      </c>
      <c r="C4457" s="25" t="s">
        <v>3</v>
      </c>
      <c r="D4457" s="25" t="s">
        <v>58</v>
      </c>
      <c r="E4457" s="25" t="s">
        <v>224</v>
      </c>
      <c r="F4457" s="23" t="s">
        <v>225</v>
      </c>
      <c r="G4457" s="23" t="s">
        <v>558</v>
      </c>
      <c r="H4457" s="32" t="s">
        <v>355</v>
      </c>
      <c r="I4457" s="32" t="s">
        <v>536</v>
      </c>
      <c r="J4457" s="135">
        <v>180</v>
      </c>
      <c r="K4457" s="28">
        <v>0.87222</v>
      </c>
      <c r="L4457" s="28">
        <f t="shared" si="110"/>
        <v>0.69603999999999999</v>
      </c>
      <c r="O4457" s="77">
        <v>0.64424999999999999</v>
      </c>
      <c r="BF4457" s="106"/>
    </row>
    <row r="4458" spans="1:58" x14ac:dyDescent="0.25">
      <c r="A4458" t="s">
        <v>17</v>
      </c>
      <c r="B4458" s="25">
        <v>2019</v>
      </c>
      <c r="C4458" s="25" t="s">
        <v>0</v>
      </c>
      <c r="D4458" s="25" t="s">
        <v>59</v>
      </c>
      <c r="E4458" s="25" t="s">
        <v>224</v>
      </c>
      <c r="F4458" s="23" t="s">
        <v>225</v>
      </c>
      <c r="G4458" s="23" t="s">
        <v>558</v>
      </c>
      <c r="H4458" s="32" t="s">
        <v>355</v>
      </c>
      <c r="I4458" s="32" t="s">
        <v>536</v>
      </c>
      <c r="J4458" s="135">
        <v>164</v>
      </c>
      <c r="K4458" s="28">
        <v>0.82926999999999995</v>
      </c>
      <c r="L4458" s="28">
        <f t="shared" si="110"/>
        <v>0.77700999999999998</v>
      </c>
      <c r="O4458" s="77">
        <v>0.67745999999999995</v>
      </c>
      <c r="BF4458" s="106"/>
    </row>
    <row r="4459" spans="1:58" x14ac:dyDescent="0.25">
      <c r="A4459" t="s">
        <v>17</v>
      </c>
      <c r="B4459" s="25">
        <v>2019</v>
      </c>
      <c r="C4459" s="25" t="s">
        <v>1</v>
      </c>
      <c r="D4459" s="25" t="s">
        <v>60</v>
      </c>
      <c r="E4459" s="25" t="s">
        <v>224</v>
      </c>
      <c r="F4459" s="23" t="s">
        <v>225</v>
      </c>
      <c r="G4459" s="23" t="s">
        <v>558</v>
      </c>
      <c r="H4459" s="32" t="s">
        <v>355</v>
      </c>
      <c r="I4459" s="32" t="s">
        <v>536</v>
      </c>
      <c r="J4459" s="135">
        <v>176</v>
      </c>
      <c r="K4459" s="28">
        <v>0.80113999999999996</v>
      </c>
      <c r="L4459" s="28">
        <f t="shared" si="110"/>
        <v>0.76663000000000003</v>
      </c>
      <c r="O4459" s="77">
        <v>0.69386000000000003</v>
      </c>
      <c r="BF4459" s="106"/>
    </row>
    <row r="4460" spans="1:58" x14ac:dyDescent="0.25">
      <c r="A4460" t="s">
        <v>17</v>
      </c>
      <c r="B4460" s="25">
        <v>2019</v>
      </c>
      <c r="C4460" s="25" t="s">
        <v>2</v>
      </c>
      <c r="D4460" s="25" t="s">
        <v>61</v>
      </c>
      <c r="E4460" s="25" t="s">
        <v>224</v>
      </c>
      <c r="F4460" s="23" t="s">
        <v>225</v>
      </c>
      <c r="G4460" s="23" t="s">
        <v>558</v>
      </c>
      <c r="H4460" s="32" t="s">
        <v>355</v>
      </c>
      <c r="I4460" s="32" t="s">
        <v>536</v>
      </c>
      <c r="J4460" s="135">
        <v>171</v>
      </c>
      <c r="K4460" s="28">
        <v>0.89473999999999998</v>
      </c>
      <c r="L4460" s="28">
        <f t="shared" si="110"/>
        <v>0.75056</v>
      </c>
      <c r="O4460" s="77">
        <v>0.68513999999999997</v>
      </c>
      <c r="BF4460" s="106"/>
    </row>
    <row r="4461" spans="1:58" x14ac:dyDescent="0.25">
      <c r="A4461" t="s">
        <v>17</v>
      </c>
      <c r="B4461" s="25">
        <v>2019</v>
      </c>
      <c r="C4461" s="25" t="s">
        <v>3</v>
      </c>
      <c r="D4461" s="25" t="s">
        <v>62</v>
      </c>
      <c r="E4461" s="25" t="s">
        <v>224</v>
      </c>
      <c r="F4461" s="23" t="s">
        <v>225</v>
      </c>
      <c r="G4461" s="23" t="s">
        <v>558</v>
      </c>
      <c r="H4461" s="32" t="s">
        <v>355</v>
      </c>
      <c r="I4461" s="32" t="s">
        <v>536</v>
      </c>
      <c r="J4461" s="135">
        <v>164</v>
      </c>
      <c r="K4461" s="28">
        <v>0.82316999999999996</v>
      </c>
      <c r="L4461" s="28">
        <f t="shared" si="110"/>
        <v>0.71309999999999996</v>
      </c>
      <c r="O4461" s="77">
        <v>0.67325000000000002</v>
      </c>
      <c r="BF4461" s="106"/>
    </row>
    <row r="4462" spans="1:58" x14ac:dyDescent="0.25">
      <c r="A4462" t="s">
        <v>17</v>
      </c>
      <c r="B4462" s="25">
        <v>2020</v>
      </c>
      <c r="C4462" s="25" t="s">
        <v>0</v>
      </c>
      <c r="D4462" s="25" t="s">
        <v>63</v>
      </c>
      <c r="E4462" s="25" t="s">
        <v>224</v>
      </c>
      <c r="F4462" s="23" t="s">
        <v>225</v>
      </c>
      <c r="G4462" s="23" t="s">
        <v>558</v>
      </c>
      <c r="H4462" s="32" t="s">
        <v>355</v>
      </c>
      <c r="I4462" s="32" t="s">
        <v>536</v>
      </c>
      <c r="J4462" s="135">
        <v>183</v>
      </c>
      <c r="K4462" s="28">
        <v>0.79235</v>
      </c>
      <c r="L4462" s="28">
        <f t="shared" si="110"/>
        <v>0.68078000000000005</v>
      </c>
      <c r="O4462" s="77">
        <v>0.68518000000000001</v>
      </c>
      <c r="BF4462" s="106"/>
    </row>
    <row r="4463" spans="1:58" x14ac:dyDescent="0.25">
      <c r="A4463" t="s">
        <v>17</v>
      </c>
      <c r="B4463" s="25">
        <v>2020</v>
      </c>
      <c r="C4463" s="25" t="s">
        <v>1</v>
      </c>
      <c r="D4463" s="25" t="s">
        <v>64</v>
      </c>
      <c r="E4463" s="25" t="s">
        <v>224</v>
      </c>
      <c r="F4463" s="23" t="s">
        <v>225</v>
      </c>
      <c r="G4463" s="23" t="s">
        <v>558</v>
      </c>
      <c r="H4463" s="32" t="s">
        <v>355</v>
      </c>
      <c r="I4463" s="32" t="s">
        <v>536</v>
      </c>
      <c r="J4463" s="135">
        <v>97</v>
      </c>
      <c r="K4463" s="28">
        <v>0.87629000000000001</v>
      </c>
      <c r="L4463" s="28">
        <f t="shared" si="110"/>
        <v>0.70377999999999996</v>
      </c>
      <c r="O4463" s="77">
        <v>0.67054000000000002</v>
      </c>
      <c r="BF4463" s="106"/>
    </row>
    <row r="4464" spans="1:58" x14ac:dyDescent="0.25">
      <c r="A4464" t="s">
        <v>17</v>
      </c>
      <c r="B4464" s="25">
        <v>2020</v>
      </c>
      <c r="C4464" s="25" t="s">
        <v>2</v>
      </c>
      <c r="D4464" s="25" t="s">
        <v>65</v>
      </c>
      <c r="E4464" s="25" t="s">
        <v>224</v>
      </c>
      <c r="F4464" s="23" t="s">
        <v>225</v>
      </c>
      <c r="G4464" s="23" t="s">
        <v>558</v>
      </c>
      <c r="H4464" s="32" t="s">
        <v>355</v>
      </c>
      <c r="I4464" s="32" t="s">
        <v>536</v>
      </c>
      <c r="J4464" s="135">
        <v>125</v>
      </c>
      <c r="K4464" s="28">
        <v>0.78400000000000003</v>
      </c>
      <c r="L4464" s="28">
        <f t="shared" si="110"/>
        <v>0.65473999999999999</v>
      </c>
      <c r="O4464" s="77">
        <v>0.68157999999999996</v>
      </c>
      <c r="BF4464" s="106"/>
    </row>
    <row r="4465" spans="1:58" x14ac:dyDescent="0.25">
      <c r="A4465" t="s">
        <v>17</v>
      </c>
      <c r="B4465" s="25">
        <v>2020</v>
      </c>
      <c r="C4465" s="25" t="s">
        <v>3</v>
      </c>
      <c r="D4465" s="25" t="s">
        <v>66</v>
      </c>
      <c r="E4465" s="25" t="s">
        <v>224</v>
      </c>
      <c r="F4465" s="23" t="s">
        <v>225</v>
      </c>
      <c r="G4465" s="23" t="s">
        <v>558</v>
      </c>
      <c r="H4465" s="32" t="s">
        <v>355</v>
      </c>
      <c r="I4465" s="32" t="s">
        <v>536</v>
      </c>
      <c r="J4465" s="135">
        <v>161</v>
      </c>
      <c r="K4465" s="28">
        <v>0.83850999999999998</v>
      </c>
      <c r="L4465" s="28">
        <f t="shared" si="110"/>
        <v>0.62092999999999998</v>
      </c>
      <c r="O4465" s="77">
        <v>0.67688999999999999</v>
      </c>
      <c r="BF4465" s="106"/>
    </row>
    <row r="4466" spans="1:58" x14ac:dyDescent="0.25">
      <c r="A4466" t="s">
        <v>17</v>
      </c>
      <c r="B4466" s="25">
        <v>2021</v>
      </c>
      <c r="C4466" s="25" t="s">
        <v>0</v>
      </c>
      <c r="D4466" s="25" t="s">
        <v>67</v>
      </c>
      <c r="E4466" s="25" t="s">
        <v>224</v>
      </c>
      <c r="F4466" s="23" t="s">
        <v>225</v>
      </c>
      <c r="G4466" s="23" t="s">
        <v>558</v>
      </c>
      <c r="H4466" s="32" t="s">
        <v>355</v>
      </c>
      <c r="I4466" s="32" t="s">
        <v>536</v>
      </c>
      <c r="J4466" s="135">
        <v>154</v>
      </c>
      <c r="K4466" s="28">
        <v>0.90908999999999995</v>
      </c>
      <c r="L4466" s="28">
        <f t="shared" si="110"/>
        <v>0.71335999999999999</v>
      </c>
      <c r="O4466" s="77">
        <v>0.72143000000000002</v>
      </c>
      <c r="BF4466" s="106"/>
    </row>
    <row r="4467" spans="1:58" x14ac:dyDescent="0.25">
      <c r="A4467" t="s">
        <v>17</v>
      </c>
      <c r="B4467" s="25">
        <v>2021</v>
      </c>
      <c r="C4467" s="25" t="s">
        <v>1</v>
      </c>
      <c r="D4467" s="25" t="s">
        <v>68</v>
      </c>
      <c r="E4467" s="25" t="s">
        <v>224</v>
      </c>
      <c r="F4467" s="23" t="s">
        <v>225</v>
      </c>
      <c r="G4467" s="23" t="s">
        <v>558</v>
      </c>
      <c r="H4467" s="32" t="s">
        <v>355</v>
      </c>
      <c r="I4467" s="32" t="s">
        <v>536</v>
      </c>
      <c r="J4467" s="135">
        <v>157</v>
      </c>
      <c r="K4467" s="28">
        <v>0.93630999999999998</v>
      </c>
      <c r="L4467" s="28">
        <f t="shared" si="110"/>
        <v>0.70430000000000004</v>
      </c>
      <c r="O4467" s="77">
        <v>0.71777999999999997</v>
      </c>
      <c r="BF4467" s="106"/>
    </row>
    <row r="4468" spans="1:58" x14ac:dyDescent="0.25">
      <c r="A4468" t="s">
        <v>17</v>
      </c>
      <c r="B4468" s="25">
        <v>2021</v>
      </c>
      <c r="C4468" s="25" t="s">
        <v>2</v>
      </c>
      <c r="D4468" s="25" t="s">
        <v>69</v>
      </c>
      <c r="E4468" s="25" t="s">
        <v>224</v>
      </c>
      <c r="F4468" s="23" t="s">
        <v>225</v>
      </c>
      <c r="G4468" s="23" t="s">
        <v>558</v>
      </c>
      <c r="H4468" s="32" t="s">
        <v>355</v>
      </c>
      <c r="I4468" s="32" t="s">
        <v>536</v>
      </c>
      <c r="J4468" s="135">
        <v>192</v>
      </c>
      <c r="K4468" s="28">
        <v>0.71353999999999995</v>
      </c>
      <c r="L4468" s="28">
        <f t="shared" si="110"/>
        <v>0.71089999999999998</v>
      </c>
      <c r="O4468" s="77">
        <v>0.72623000000000004</v>
      </c>
      <c r="BF4468" s="106"/>
    </row>
    <row r="4469" spans="1:58" x14ac:dyDescent="0.25">
      <c r="A4469" t="s">
        <v>17</v>
      </c>
      <c r="B4469" s="25">
        <v>2021</v>
      </c>
      <c r="C4469" s="25" t="s">
        <v>3</v>
      </c>
      <c r="D4469" s="25" t="s">
        <v>70</v>
      </c>
      <c r="E4469" s="25" t="s">
        <v>224</v>
      </c>
      <c r="F4469" s="23" t="s">
        <v>225</v>
      </c>
      <c r="G4469" s="23" t="s">
        <v>558</v>
      </c>
      <c r="H4469" s="32" t="s">
        <v>355</v>
      </c>
      <c r="I4469" s="32" t="s">
        <v>536</v>
      </c>
      <c r="J4469" s="135">
        <v>165</v>
      </c>
      <c r="K4469" s="28">
        <v>0.81818000000000002</v>
      </c>
      <c r="L4469" s="28">
        <f t="shared" si="110"/>
        <v>0.69737000000000005</v>
      </c>
      <c r="O4469" s="77">
        <v>0.70416999999999996</v>
      </c>
      <c r="BF4469" s="106"/>
    </row>
    <row r="4470" spans="1:58" x14ac:dyDescent="0.25">
      <c r="A4470" t="s">
        <v>17</v>
      </c>
      <c r="B4470" s="25">
        <v>2022</v>
      </c>
      <c r="C4470" s="25" t="s">
        <v>0</v>
      </c>
      <c r="D4470" s="25" t="s">
        <v>71</v>
      </c>
      <c r="E4470" s="25" t="s">
        <v>224</v>
      </c>
      <c r="F4470" s="23" t="s">
        <v>225</v>
      </c>
      <c r="G4470" s="23" t="s">
        <v>558</v>
      </c>
      <c r="H4470" s="32" t="s">
        <v>355</v>
      </c>
      <c r="I4470" s="32" t="s">
        <v>536</v>
      </c>
      <c r="J4470" s="135">
        <v>149</v>
      </c>
      <c r="K4470" s="28">
        <v>0.91946000000000006</v>
      </c>
      <c r="L4470" s="28">
        <f t="shared" si="110"/>
        <v>0.67061000000000004</v>
      </c>
      <c r="O4470" s="77">
        <v>0.71772000000000002</v>
      </c>
      <c r="BF4470" s="106"/>
    </row>
    <row r="4471" spans="1:58" x14ac:dyDescent="0.25">
      <c r="A4471" t="s">
        <v>17</v>
      </c>
      <c r="B4471" s="25">
        <v>2022</v>
      </c>
      <c r="C4471" s="25" t="s">
        <v>1</v>
      </c>
      <c r="D4471" s="25" t="s">
        <v>72</v>
      </c>
      <c r="E4471" s="25" t="s">
        <v>224</v>
      </c>
      <c r="F4471" s="23" t="s">
        <v>225</v>
      </c>
      <c r="G4471" s="23" t="s">
        <v>558</v>
      </c>
      <c r="H4471" s="32" t="s">
        <v>355</v>
      </c>
      <c r="I4471" s="32" t="s">
        <v>536</v>
      </c>
      <c r="J4471" s="135">
        <v>136</v>
      </c>
      <c r="K4471" s="28">
        <v>0.88971</v>
      </c>
      <c r="L4471" s="28">
        <f t="shared" si="110"/>
        <v>0.62280000000000002</v>
      </c>
      <c r="O4471" s="77">
        <v>0.71509999999999996</v>
      </c>
      <c r="BF4471" s="106"/>
    </row>
    <row r="4472" spans="1:58" x14ac:dyDescent="0.25">
      <c r="A4472" t="s">
        <v>17</v>
      </c>
      <c r="B4472" s="25">
        <v>2022</v>
      </c>
      <c r="C4472" s="25" t="s">
        <v>2</v>
      </c>
      <c r="D4472" s="25" t="s">
        <v>73</v>
      </c>
      <c r="E4472" s="25" t="s">
        <v>224</v>
      </c>
      <c r="F4472" s="23" t="s">
        <v>225</v>
      </c>
      <c r="G4472" s="23" t="s">
        <v>558</v>
      </c>
      <c r="H4472" s="32" t="s">
        <v>355</v>
      </c>
      <c r="I4472" s="32" t="s">
        <v>536</v>
      </c>
      <c r="J4472" s="135">
        <v>179</v>
      </c>
      <c r="K4472" s="28">
        <v>0.90503</v>
      </c>
      <c r="L4472" s="28">
        <f t="shared" si="110"/>
        <v>0.70365999999999995</v>
      </c>
      <c r="O4472" s="77">
        <v>0.71452000000000004</v>
      </c>
      <c r="BF4472" s="106"/>
    </row>
    <row r="4473" spans="1:58" x14ac:dyDescent="0.25">
      <c r="A4473" t="s">
        <v>17</v>
      </c>
      <c r="B4473" s="25">
        <v>2022</v>
      </c>
      <c r="C4473" s="25" t="s">
        <v>3</v>
      </c>
      <c r="D4473" s="25" t="s">
        <v>493</v>
      </c>
      <c r="E4473" s="25" t="s">
        <v>224</v>
      </c>
      <c r="F4473" s="23" t="s">
        <v>225</v>
      </c>
      <c r="G4473" s="23" t="s">
        <v>558</v>
      </c>
      <c r="H4473" s="32" t="s">
        <v>355</v>
      </c>
      <c r="I4473" s="32" t="s">
        <v>536</v>
      </c>
      <c r="J4473" s="135">
        <v>173</v>
      </c>
      <c r="K4473" s="28">
        <v>0.86126999999999998</v>
      </c>
      <c r="L4473" s="28">
        <f t="shared" si="110"/>
        <v>0.64995000000000003</v>
      </c>
      <c r="O4473" s="77">
        <v>0.68925999999999998</v>
      </c>
      <c r="BF4473" s="106"/>
    </row>
    <row r="4474" spans="1:58" x14ac:dyDescent="0.25">
      <c r="A4474" t="s">
        <v>17</v>
      </c>
      <c r="B4474" s="25">
        <v>2023</v>
      </c>
      <c r="C4474" s="25" t="s">
        <v>0</v>
      </c>
      <c r="D4474" s="25" t="s">
        <v>537</v>
      </c>
      <c r="E4474" s="25" t="s">
        <v>224</v>
      </c>
      <c r="F4474" s="23" t="s">
        <v>225</v>
      </c>
      <c r="G4474" s="23" t="s">
        <v>558</v>
      </c>
      <c r="H4474" s="32" t="s">
        <v>355</v>
      </c>
      <c r="I4474" s="32" t="s">
        <v>536</v>
      </c>
      <c r="J4474" s="135">
        <v>167</v>
      </c>
      <c r="K4474" s="28">
        <v>0.7006</v>
      </c>
      <c r="L4474" s="28">
        <f t="shared" si="110"/>
        <v>0.64229000000000003</v>
      </c>
      <c r="O4474" s="77">
        <v>0.66224000000000005</v>
      </c>
      <c r="BF4474" s="106"/>
    </row>
    <row r="4475" spans="1:58" x14ac:dyDescent="0.25">
      <c r="A4475" t="s">
        <v>17</v>
      </c>
      <c r="B4475" s="25">
        <v>2018</v>
      </c>
      <c r="C4475" s="25" t="s">
        <v>0</v>
      </c>
      <c r="D4475" s="25" t="s">
        <v>54</v>
      </c>
      <c r="E4475" s="25" t="s">
        <v>226</v>
      </c>
      <c r="F4475" s="23" t="s">
        <v>227</v>
      </c>
      <c r="G4475" s="23" t="s">
        <v>545</v>
      </c>
      <c r="H4475" s="32" t="s">
        <v>366</v>
      </c>
      <c r="I4475" s="32" t="s">
        <v>536</v>
      </c>
      <c r="J4475" s="135">
        <v>155</v>
      </c>
      <c r="K4475" s="28">
        <v>0.87741999999999998</v>
      </c>
      <c r="L4475" s="28">
        <f t="shared" si="110"/>
        <v>0.68408999999999998</v>
      </c>
      <c r="O4475" s="77">
        <v>0.64649000000000001</v>
      </c>
      <c r="BF4475" s="106"/>
    </row>
    <row r="4476" spans="1:58" x14ac:dyDescent="0.25">
      <c r="A4476" t="s">
        <v>17</v>
      </c>
      <c r="B4476" s="25">
        <v>2018</v>
      </c>
      <c r="C4476" s="25" t="s">
        <v>1</v>
      </c>
      <c r="D4476" s="25" t="s">
        <v>56</v>
      </c>
      <c r="E4476" s="25" t="s">
        <v>226</v>
      </c>
      <c r="F4476" s="23" t="s">
        <v>227</v>
      </c>
      <c r="G4476" s="23" t="s">
        <v>545</v>
      </c>
      <c r="H4476" s="32" t="s">
        <v>366</v>
      </c>
      <c r="I4476" s="32" t="s">
        <v>536</v>
      </c>
      <c r="J4476" s="135">
        <v>162</v>
      </c>
      <c r="K4476" s="28">
        <v>0.87653999999999999</v>
      </c>
      <c r="L4476" s="28">
        <f t="shared" si="110"/>
        <v>0.79837000000000002</v>
      </c>
      <c r="O4476" s="77">
        <v>0.66595000000000004</v>
      </c>
      <c r="BF4476" s="106"/>
    </row>
    <row r="4477" spans="1:58" x14ac:dyDescent="0.25">
      <c r="A4477" t="s">
        <v>17</v>
      </c>
      <c r="B4477" s="25">
        <v>2018</v>
      </c>
      <c r="C4477" s="25" t="s">
        <v>2</v>
      </c>
      <c r="D4477" s="25" t="s">
        <v>57</v>
      </c>
      <c r="E4477" s="25" t="s">
        <v>226</v>
      </c>
      <c r="F4477" s="23" t="s">
        <v>227</v>
      </c>
      <c r="G4477" s="23" t="s">
        <v>545</v>
      </c>
      <c r="H4477" s="32" t="s">
        <v>366</v>
      </c>
      <c r="I4477" s="32" t="s">
        <v>536</v>
      </c>
      <c r="J4477" s="135">
        <v>180</v>
      </c>
      <c r="K4477" s="28">
        <v>0.48888999999999999</v>
      </c>
      <c r="L4477" s="28">
        <f t="shared" si="110"/>
        <v>0.57433999999999996</v>
      </c>
      <c r="O4477" s="77">
        <v>0.65563000000000005</v>
      </c>
      <c r="BF4477" s="106"/>
    </row>
    <row r="4478" spans="1:58" x14ac:dyDescent="0.25">
      <c r="A4478" t="s">
        <v>17</v>
      </c>
      <c r="B4478" s="25">
        <v>2018</v>
      </c>
      <c r="C4478" s="25" t="s">
        <v>3</v>
      </c>
      <c r="D4478" s="25" t="s">
        <v>58</v>
      </c>
      <c r="E4478" s="25" t="s">
        <v>226</v>
      </c>
      <c r="F4478" s="23" t="s">
        <v>227</v>
      </c>
      <c r="G4478" s="23" t="s">
        <v>545</v>
      </c>
      <c r="H4478" s="32" t="s">
        <v>366</v>
      </c>
      <c r="I4478" s="32" t="s">
        <v>536</v>
      </c>
      <c r="J4478" s="135">
        <v>162</v>
      </c>
      <c r="K4478" s="28">
        <v>6.7900000000000002E-2</v>
      </c>
      <c r="L4478" s="28">
        <f t="shared" si="110"/>
        <v>0.43370999999999998</v>
      </c>
      <c r="O4478" s="77">
        <v>0.64424999999999999</v>
      </c>
      <c r="BF4478" s="106"/>
    </row>
    <row r="4479" spans="1:58" x14ac:dyDescent="0.25">
      <c r="A4479" t="s">
        <v>17</v>
      </c>
      <c r="B4479" s="25">
        <v>2019</v>
      </c>
      <c r="C4479" s="25" t="s">
        <v>0</v>
      </c>
      <c r="D4479" s="25" t="s">
        <v>59</v>
      </c>
      <c r="E4479" s="25" t="s">
        <v>226</v>
      </c>
      <c r="F4479" s="23" t="s">
        <v>227</v>
      </c>
      <c r="G4479" s="23" t="s">
        <v>545</v>
      </c>
      <c r="H4479" s="32" t="s">
        <v>366</v>
      </c>
      <c r="I4479" s="32" t="s">
        <v>536</v>
      </c>
      <c r="J4479" s="135">
        <v>149</v>
      </c>
      <c r="K4479" s="28">
        <v>0.88590999999999998</v>
      </c>
      <c r="L4479" s="28">
        <f t="shared" si="110"/>
        <v>0.70850999999999997</v>
      </c>
      <c r="O4479" s="77">
        <v>0.67745999999999995</v>
      </c>
      <c r="BF4479" s="106"/>
    </row>
    <row r="4480" spans="1:58" x14ac:dyDescent="0.25">
      <c r="A4480" t="s">
        <v>17</v>
      </c>
      <c r="B4480" s="25">
        <v>2019</v>
      </c>
      <c r="C4480" s="25" t="s">
        <v>1</v>
      </c>
      <c r="D4480" s="25" t="s">
        <v>60</v>
      </c>
      <c r="E4480" s="25" t="s">
        <v>226</v>
      </c>
      <c r="F4480" s="23" t="s">
        <v>227</v>
      </c>
      <c r="G4480" s="23" t="s">
        <v>545</v>
      </c>
      <c r="H4480" s="32" t="s">
        <v>366</v>
      </c>
      <c r="I4480" s="32" t="s">
        <v>536</v>
      </c>
      <c r="J4480" s="135">
        <v>162</v>
      </c>
      <c r="K4480" s="28">
        <v>0.85185</v>
      </c>
      <c r="L4480" s="28">
        <f t="shared" si="110"/>
        <v>0.71713000000000005</v>
      </c>
      <c r="O4480" s="77">
        <v>0.69386000000000003</v>
      </c>
      <c r="BF4480" s="106"/>
    </row>
    <row r="4481" spans="1:58" x14ac:dyDescent="0.25">
      <c r="A4481" t="s">
        <v>17</v>
      </c>
      <c r="B4481" s="25">
        <v>2019</v>
      </c>
      <c r="C4481" s="25" t="s">
        <v>2</v>
      </c>
      <c r="D4481" s="25" t="s">
        <v>61</v>
      </c>
      <c r="E4481" s="25" t="s">
        <v>226</v>
      </c>
      <c r="F4481" s="23" t="s">
        <v>227</v>
      </c>
      <c r="G4481" s="23" t="s">
        <v>545</v>
      </c>
      <c r="H4481" s="32" t="s">
        <v>366</v>
      </c>
      <c r="I4481" s="32" t="s">
        <v>536</v>
      </c>
      <c r="J4481" s="135">
        <v>185</v>
      </c>
      <c r="K4481" s="28">
        <v>0.85946</v>
      </c>
      <c r="L4481" s="28">
        <f t="shared" si="110"/>
        <v>0.71269000000000005</v>
      </c>
      <c r="O4481" s="77">
        <v>0.68513999999999997</v>
      </c>
      <c r="BF4481" s="106"/>
    </row>
    <row r="4482" spans="1:58" x14ac:dyDescent="0.25">
      <c r="A4482" t="s">
        <v>17</v>
      </c>
      <c r="B4482" s="25">
        <v>2019</v>
      </c>
      <c r="C4482" s="25" t="s">
        <v>3</v>
      </c>
      <c r="D4482" s="25" t="s">
        <v>62</v>
      </c>
      <c r="E4482" s="25" t="s">
        <v>226</v>
      </c>
      <c r="F4482" s="23" t="s">
        <v>227</v>
      </c>
      <c r="G4482" s="23" t="s">
        <v>545</v>
      </c>
      <c r="H4482" s="32" t="s">
        <v>366</v>
      </c>
      <c r="I4482" s="32" t="s">
        <v>536</v>
      </c>
      <c r="J4482" s="135">
        <v>152</v>
      </c>
      <c r="K4482" s="28">
        <v>0.71052999999999999</v>
      </c>
      <c r="L4482" s="28">
        <f t="shared" ref="L4482:L4545" si="111">SUMIFS(K:K, E:E, G4482, D:D, D4482, I:I, I4482)</f>
        <v>0.73684000000000005</v>
      </c>
      <c r="O4482" s="77">
        <v>0.67325000000000002</v>
      </c>
      <c r="BF4482" s="106"/>
    </row>
    <row r="4483" spans="1:58" x14ac:dyDescent="0.25">
      <c r="A4483" t="s">
        <v>17</v>
      </c>
      <c r="B4483" s="25">
        <v>2020</v>
      </c>
      <c r="C4483" s="25" t="s">
        <v>0</v>
      </c>
      <c r="D4483" s="25" t="s">
        <v>63</v>
      </c>
      <c r="E4483" s="25" t="s">
        <v>226</v>
      </c>
      <c r="F4483" s="23" t="s">
        <v>227</v>
      </c>
      <c r="G4483" s="23" t="s">
        <v>545</v>
      </c>
      <c r="H4483" s="32" t="s">
        <v>366</v>
      </c>
      <c r="I4483" s="32" t="s">
        <v>536</v>
      </c>
      <c r="J4483" s="135">
        <v>161</v>
      </c>
      <c r="K4483" s="28">
        <v>0.86956999999999995</v>
      </c>
      <c r="L4483" s="28">
        <f t="shared" si="111"/>
        <v>0.77651999999999999</v>
      </c>
      <c r="O4483" s="77">
        <v>0.68518000000000001</v>
      </c>
      <c r="BF4483" s="106"/>
    </row>
    <row r="4484" spans="1:58" x14ac:dyDescent="0.25">
      <c r="A4484" t="s">
        <v>17</v>
      </c>
      <c r="B4484" s="25">
        <v>2020</v>
      </c>
      <c r="C4484" s="25" t="s">
        <v>1</v>
      </c>
      <c r="D4484" s="25" t="s">
        <v>64</v>
      </c>
      <c r="E4484" s="25" t="s">
        <v>226</v>
      </c>
      <c r="F4484" s="23" t="s">
        <v>227</v>
      </c>
      <c r="G4484" s="23" t="s">
        <v>545</v>
      </c>
      <c r="H4484" s="32" t="s">
        <v>366</v>
      </c>
      <c r="I4484" s="32" t="s">
        <v>536</v>
      </c>
      <c r="J4484" s="135">
        <v>90</v>
      </c>
      <c r="K4484" s="28">
        <v>0.84443999999999997</v>
      </c>
      <c r="L4484" s="28">
        <f t="shared" si="111"/>
        <v>0.77542</v>
      </c>
      <c r="O4484" s="77">
        <v>0.67054000000000002</v>
      </c>
      <c r="BF4484" s="106"/>
    </row>
    <row r="4485" spans="1:58" x14ac:dyDescent="0.25">
      <c r="A4485" t="s">
        <v>17</v>
      </c>
      <c r="B4485" s="25">
        <v>2020</v>
      </c>
      <c r="C4485" s="25" t="s">
        <v>2</v>
      </c>
      <c r="D4485" s="25" t="s">
        <v>65</v>
      </c>
      <c r="E4485" s="25" t="s">
        <v>226</v>
      </c>
      <c r="F4485" s="23" t="s">
        <v>227</v>
      </c>
      <c r="G4485" s="23" t="s">
        <v>545</v>
      </c>
      <c r="H4485" s="32" t="s">
        <v>366</v>
      </c>
      <c r="I4485" s="32" t="s">
        <v>536</v>
      </c>
      <c r="J4485" s="135">
        <v>139</v>
      </c>
      <c r="K4485" s="28">
        <v>0.74100999999999995</v>
      </c>
      <c r="L4485" s="28">
        <f t="shared" si="111"/>
        <v>0.78866000000000003</v>
      </c>
      <c r="O4485" s="77">
        <v>0.68157999999999996</v>
      </c>
      <c r="BF4485" s="106"/>
    </row>
    <row r="4486" spans="1:58" x14ac:dyDescent="0.25">
      <c r="A4486" t="s">
        <v>17</v>
      </c>
      <c r="B4486" s="25">
        <v>2020</v>
      </c>
      <c r="C4486" s="25" t="s">
        <v>3</v>
      </c>
      <c r="D4486" s="25" t="s">
        <v>66</v>
      </c>
      <c r="E4486" s="25" t="s">
        <v>226</v>
      </c>
      <c r="F4486" s="23" t="s">
        <v>227</v>
      </c>
      <c r="G4486" s="23" t="s">
        <v>545</v>
      </c>
      <c r="H4486" s="32" t="s">
        <v>366</v>
      </c>
      <c r="I4486" s="32" t="s">
        <v>536</v>
      </c>
      <c r="J4486" s="135">
        <v>157</v>
      </c>
      <c r="K4486" s="28">
        <v>0.74521999999999999</v>
      </c>
      <c r="L4486" s="28">
        <f t="shared" si="111"/>
        <v>0.74178999999999995</v>
      </c>
      <c r="O4486" s="77">
        <v>0.67688999999999999</v>
      </c>
      <c r="BF4486" s="106"/>
    </row>
    <row r="4487" spans="1:58" x14ac:dyDescent="0.25">
      <c r="A4487" t="s">
        <v>17</v>
      </c>
      <c r="B4487" s="25">
        <v>2021</v>
      </c>
      <c r="C4487" s="25" t="s">
        <v>0</v>
      </c>
      <c r="D4487" s="25" t="s">
        <v>67</v>
      </c>
      <c r="E4487" s="25" t="s">
        <v>226</v>
      </c>
      <c r="F4487" s="23" t="s">
        <v>227</v>
      </c>
      <c r="G4487" s="23" t="s">
        <v>545</v>
      </c>
      <c r="H4487" s="32" t="s">
        <v>366</v>
      </c>
      <c r="I4487" s="32" t="s">
        <v>536</v>
      </c>
      <c r="J4487" s="135">
        <v>176</v>
      </c>
      <c r="K4487" s="28">
        <v>0.72158999999999995</v>
      </c>
      <c r="L4487" s="28">
        <f t="shared" si="111"/>
        <v>0.75726000000000004</v>
      </c>
      <c r="O4487" s="77">
        <v>0.72143000000000002</v>
      </c>
      <c r="BF4487" s="106"/>
    </row>
    <row r="4488" spans="1:58" x14ac:dyDescent="0.25">
      <c r="A4488" t="s">
        <v>17</v>
      </c>
      <c r="B4488" s="25">
        <v>2021</v>
      </c>
      <c r="C4488" s="25" t="s">
        <v>1</v>
      </c>
      <c r="D4488" s="25" t="s">
        <v>68</v>
      </c>
      <c r="E4488" s="25" t="s">
        <v>226</v>
      </c>
      <c r="F4488" s="23" t="s">
        <v>227</v>
      </c>
      <c r="G4488" s="23" t="s">
        <v>545</v>
      </c>
      <c r="H4488" s="32" t="s">
        <v>366</v>
      </c>
      <c r="I4488" s="32" t="s">
        <v>536</v>
      </c>
      <c r="J4488" s="135">
        <v>166</v>
      </c>
      <c r="K4488" s="28">
        <v>0.68071999999999999</v>
      </c>
      <c r="L4488" s="28">
        <f t="shared" si="111"/>
        <v>0.78117999999999999</v>
      </c>
      <c r="O4488" s="77">
        <v>0.71777999999999997</v>
      </c>
      <c r="BF4488" s="106"/>
    </row>
    <row r="4489" spans="1:58" x14ac:dyDescent="0.25">
      <c r="A4489" t="s">
        <v>17</v>
      </c>
      <c r="B4489" s="25">
        <v>2021</v>
      </c>
      <c r="C4489" s="25" t="s">
        <v>2</v>
      </c>
      <c r="D4489" s="25" t="s">
        <v>69</v>
      </c>
      <c r="E4489" s="25" t="s">
        <v>226</v>
      </c>
      <c r="F4489" s="23" t="s">
        <v>227</v>
      </c>
      <c r="G4489" s="23" t="s">
        <v>545</v>
      </c>
      <c r="H4489" s="32" t="s">
        <v>366</v>
      </c>
      <c r="I4489" s="32" t="s">
        <v>536</v>
      </c>
      <c r="J4489" s="135">
        <v>195</v>
      </c>
      <c r="K4489" s="28">
        <v>0.6</v>
      </c>
      <c r="L4489" s="28">
        <f t="shared" si="111"/>
        <v>0.68796000000000002</v>
      </c>
      <c r="O4489" s="77">
        <v>0.72623000000000004</v>
      </c>
      <c r="BF4489" s="106"/>
    </row>
    <row r="4490" spans="1:58" x14ac:dyDescent="0.25">
      <c r="A4490" t="s">
        <v>17</v>
      </c>
      <c r="B4490" s="25">
        <v>2021</v>
      </c>
      <c r="C4490" s="25" t="s">
        <v>3</v>
      </c>
      <c r="D4490" s="25" t="s">
        <v>70</v>
      </c>
      <c r="E4490" s="25" t="s">
        <v>226</v>
      </c>
      <c r="F4490" s="23" t="s">
        <v>227</v>
      </c>
      <c r="G4490" s="23" t="s">
        <v>545</v>
      </c>
      <c r="H4490" s="32" t="s">
        <v>366</v>
      </c>
      <c r="I4490" s="32" t="s">
        <v>536</v>
      </c>
      <c r="J4490" s="135">
        <v>194</v>
      </c>
      <c r="K4490" s="28">
        <v>0.68040999999999996</v>
      </c>
      <c r="L4490" s="28">
        <f t="shared" si="111"/>
        <v>0.73936999999999997</v>
      </c>
      <c r="O4490" s="77">
        <v>0.70416999999999996</v>
      </c>
      <c r="BF4490" s="106"/>
    </row>
    <row r="4491" spans="1:58" x14ac:dyDescent="0.25">
      <c r="A4491" t="s">
        <v>17</v>
      </c>
      <c r="B4491" s="25">
        <v>2022</v>
      </c>
      <c r="C4491" s="25" t="s">
        <v>0</v>
      </c>
      <c r="D4491" s="25" t="s">
        <v>71</v>
      </c>
      <c r="E4491" s="25" t="s">
        <v>226</v>
      </c>
      <c r="F4491" s="23" t="s">
        <v>227</v>
      </c>
      <c r="G4491" s="23" t="s">
        <v>545</v>
      </c>
      <c r="H4491" s="32" t="s">
        <v>366</v>
      </c>
      <c r="I4491" s="32" t="s">
        <v>536</v>
      </c>
      <c r="J4491" s="135">
        <v>154</v>
      </c>
      <c r="K4491" s="28">
        <v>0.5</v>
      </c>
      <c r="L4491" s="28">
        <f t="shared" si="111"/>
        <v>0.68820000000000003</v>
      </c>
      <c r="O4491" s="77">
        <v>0.71772000000000002</v>
      </c>
      <c r="BF4491" s="106"/>
    </row>
    <row r="4492" spans="1:58" x14ac:dyDescent="0.25">
      <c r="A4492" t="s">
        <v>17</v>
      </c>
      <c r="B4492" s="25">
        <v>2022</v>
      </c>
      <c r="C4492" s="25" t="s">
        <v>1</v>
      </c>
      <c r="D4492" s="25" t="s">
        <v>72</v>
      </c>
      <c r="E4492" s="25" t="s">
        <v>226</v>
      </c>
      <c r="F4492" s="23" t="s">
        <v>227</v>
      </c>
      <c r="G4492" s="23" t="s">
        <v>545</v>
      </c>
      <c r="H4492" s="32" t="s">
        <v>366</v>
      </c>
      <c r="I4492" s="32" t="s">
        <v>536</v>
      </c>
      <c r="J4492" s="135">
        <v>143</v>
      </c>
      <c r="K4492" s="28">
        <v>0.56642999999999999</v>
      </c>
      <c r="L4492" s="28">
        <f t="shared" si="111"/>
        <v>0.73185</v>
      </c>
      <c r="O4492" s="77">
        <v>0.71509999999999996</v>
      </c>
      <c r="BF4492" s="106"/>
    </row>
    <row r="4493" spans="1:58" x14ac:dyDescent="0.25">
      <c r="A4493" t="s">
        <v>17</v>
      </c>
      <c r="B4493" s="25">
        <v>2022</v>
      </c>
      <c r="C4493" s="25" t="s">
        <v>2</v>
      </c>
      <c r="D4493" s="25" t="s">
        <v>73</v>
      </c>
      <c r="E4493" s="25" t="s">
        <v>226</v>
      </c>
      <c r="F4493" s="23" t="s">
        <v>227</v>
      </c>
      <c r="G4493" s="23" t="s">
        <v>545</v>
      </c>
      <c r="H4493" s="32" t="s">
        <v>366</v>
      </c>
      <c r="I4493" s="32" t="s">
        <v>536</v>
      </c>
      <c r="J4493" s="135">
        <v>169</v>
      </c>
      <c r="K4493" s="28">
        <v>0.42603999999999997</v>
      </c>
      <c r="L4493" s="28">
        <f t="shared" si="111"/>
        <v>0.65305999999999997</v>
      </c>
      <c r="O4493" s="77">
        <v>0.71452000000000004</v>
      </c>
      <c r="BF4493" s="106"/>
    </row>
    <row r="4494" spans="1:58" x14ac:dyDescent="0.25">
      <c r="A4494" t="s">
        <v>17</v>
      </c>
      <c r="B4494" s="25">
        <v>2022</v>
      </c>
      <c r="C4494" s="25" t="s">
        <v>3</v>
      </c>
      <c r="D4494" s="25" t="s">
        <v>493</v>
      </c>
      <c r="E4494" s="25" t="s">
        <v>226</v>
      </c>
      <c r="F4494" s="23" t="s">
        <v>227</v>
      </c>
      <c r="G4494" s="23" t="s">
        <v>545</v>
      </c>
      <c r="H4494" s="32" t="s">
        <v>366</v>
      </c>
      <c r="I4494" s="32" t="s">
        <v>536</v>
      </c>
      <c r="J4494" s="135">
        <v>199</v>
      </c>
      <c r="K4494" s="28">
        <v>0.66834000000000005</v>
      </c>
      <c r="L4494" s="28">
        <f t="shared" si="111"/>
        <v>0.70713000000000004</v>
      </c>
      <c r="O4494" s="77">
        <v>0.68925999999999998</v>
      </c>
      <c r="BF4494" s="106"/>
    </row>
    <row r="4495" spans="1:58" x14ac:dyDescent="0.25">
      <c r="A4495" t="s">
        <v>17</v>
      </c>
      <c r="B4495" s="25">
        <v>2023</v>
      </c>
      <c r="C4495" s="25" t="s">
        <v>0</v>
      </c>
      <c r="D4495" s="25" t="s">
        <v>537</v>
      </c>
      <c r="E4495" s="25" t="s">
        <v>226</v>
      </c>
      <c r="F4495" s="23" t="s">
        <v>227</v>
      </c>
      <c r="G4495" s="23" t="s">
        <v>545</v>
      </c>
      <c r="H4495" s="32" t="s">
        <v>366</v>
      </c>
      <c r="I4495" s="32" t="s">
        <v>536</v>
      </c>
      <c r="J4495" s="135">
        <v>173</v>
      </c>
      <c r="K4495" s="28">
        <v>0.72253999999999996</v>
      </c>
      <c r="L4495" s="28">
        <f t="shared" si="111"/>
        <v>0.72435000000000005</v>
      </c>
      <c r="O4495" s="77">
        <v>0.66224000000000005</v>
      </c>
      <c r="BF4495" s="106"/>
    </row>
    <row r="4496" spans="1:58" x14ac:dyDescent="0.25">
      <c r="A4496" t="s">
        <v>17</v>
      </c>
      <c r="B4496" s="25">
        <v>2018</v>
      </c>
      <c r="C4496" s="25" t="s">
        <v>0</v>
      </c>
      <c r="D4496" s="25" t="s">
        <v>54</v>
      </c>
      <c r="E4496" s="25" t="s">
        <v>554</v>
      </c>
      <c r="F4496" s="23" t="s">
        <v>363</v>
      </c>
      <c r="G4496" s="23" t="s">
        <v>554</v>
      </c>
      <c r="H4496" s="32" t="s">
        <v>363</v>
      </c>
      <c r="I4496" s="32" t="s">
        <v>536</v>
      </c>
      <c r="J4496" s="135">
        <v>413</v>
      </c>
      <c r="K4496" s="28">
        <v>0.66827999999999999</v>
      </c>
      <c r="L4496" s="28">
        <f t="shared" si="111"/>
        <v>0.66827999999999999</v>
      </c>
      <c r="O4496" s="77">
        <v>0.64649000000000001</v>
      </c>
      <c r="BF4496" s="106"/>
    </row>
    <row r="4497" spans="1:58" x14ac:dyDescent="0.25">
      <c r="A4497" t="s">
        <v>17</v>
      </c>
      <c r="B4497" s="25">
        <v>2018</v>
      </c>
      <c r="C4497" s="25" t="s">
        <v>1</v>
      </c>
      <c r="D4497" s="25" t="s">
        <v>56</v>
      </c>
      <c r="E4497" s="25" t="s">
        <v>554</v>
      </c>
      <c r="F4497" s="23" t="s">
        <v>363</v>
      </c>
      <c r="G4497" s="23" t="s">
        <v>554</v>
      </c>
      <c r="H4497" s="32" t="s">
        <v>363</v>
      </c>
      <c r="I4497" s="32" t="s">
        <v>536</v>
      </c>
      <c r="J4497" s="135">
        <v>458</v>
      </c>
      <c r="K4497" s="28">
        <v>0.70086999999999999</v>
      </c>
      <c r="L4497" s="28">
        <f t="shared" si="111"/>
        <v>0.70086999999999999</v>
      </c>
      <c r="O4497" s="77">
        <v>0.66595000000000004</v>
      </c>
      <c r="BF4497" s="106"/>
    </row>
    <row r="4498" spans="1:58" x14ac:dyDescent="0.25">
      <c r="A4498" t="s">
        <v>17</v>
      </c>
      <c r="B4498" s="25">
        <v>2018</v>
      </c>
      <c r="C4498" s="25" t="s">
        <v>2</v>
      </c>
      <c r="D4498" s="25" t="s">
        <v>57</v>
      </c>
      <c r="E4498" s="25" t="s">
        <v>554</v>
      </c>
      <c r="F4498" s="23" t="s">
        <v>363</v>
      </c>
      <c r="G4498" s="23" t="s">
        <v>554</v>
      </c>
      <c r="H4498" s="32" t="s">
        <v>363</v>
      </c>
      <c r="I4498" s="32" t="s">
        <v>536</v>
      </c>
      <c r="J4498" s="135">
        <v>529</v>
      </c>
      <c r="K4498" s="28">
        <v>0.55388000000000004</v>
      </c>
      <c r="L4498" s="28">
        <f t="shared" si="111"/>
        <v>0.55388000000000004</v>
      </c>
      <c r="O4498" s="77">
        <v>0.65563000000000005</v>
      </c>
      <c r="BF4498" s="106"/>
    </row>
    <row r="4499" spans="1:58" x14ac:dyDescent="0.25">
      <c r="A4499" t="s">
        <v>17</v>
      </c>
      <c r="B4499" s="25">
        <v>2018</v>
      </c>
      <c r="C4499" s="25" t="s">
        <v>3</v>
      </c>
      <c r="D4499" s="25" t="s">
        <v>58</v>
      </c>
      <c r="E4499" s="25" t="s">
        <v>554</v>
      </c>
      <c r="F4499" s="23" t="s">
        <v>363</v>
      </c>
      <c r="G4499" s="23" t="s">
        <v>554</v>
      </c>
      <c r="H4499" s="32" t="s">
        <v>363</v>
      </c>
      <c r="I4499" s="32" t="s">
        <v>536</v>
      </c>
      <c r="J4499" s="135">
        <v>455</v>
      </c>
      <c r="K4499" s="28">
        <v>0.60219999999999996</v>
      </c>
      <c r="L4499" s="28">
        <f t="shared" si="111"/>
        <v>0.60219999999999996</v>
      </c>
      <c r="O4499" s="77">
        <v>0.64424999999999999</v>
      </c>
      <c r="BF4499" s="106"/>
    </row>
    <row r="4500" spans="1:58" x14ac:dyDescent="0.25">
      <c r="A4500" t="s">
        <v>17</v>
      </c>
      <c r="B4500" s="25">
        <v>2019</v>
      </c>
      <c r="C4500" s="25" t="s">
        <v>0</v>
      </c>
      <c r="D4500" s="25" t="s">
        <v>59</v>
      </c>
      <c r="E4500" s="25" t="s">
        <v>554</v>
      </c>
      <c r="F4500" s="23" t="s">
        <v>363</v>
      </c>
      <c r="G4500" s="23" t="s">
        <v>554</v>
      </c>
      <c r="H4500" s="32" t="s">
        <v>363</v>
      </c>
      <c r="I4500" s="32" t="s">
        <v>536</v>
      </c>
      <c r="J4500" s="135">
        <v>408</v>
      </c>
      <c r="K4500" s="28">
        <v>0.56618000000000002</v>
      </c>
      <c r="L4500" s="28">
        <f t="shared" si="111"/>
        <v>0.56618000000000002</v>
      </c>
      <c r="O4500" s="77">
        <v>0.67745999999999995</v>
      </c>
      <c r="BF4500" s="106"/>
    </row>
    <row r="4501" spans="1:58" x14ac:dyDescent="0.25">
      <c r="A4501" t="s">
        <v>17</v>
      </c>
      <c r="B4501" s="25">
        <v>2019</v>
      </c>
      <c r="C4501" s="25" t="s">
        <v>1</v>
      </c>
      <c r="D4501" s="25" t="s">
        <v>60</v>
      </c>
      <c r="E4501" s="25" t="s">
        <v>554</v>
      </c>
      <c r="F4501" s="23" t="s">
        <v>363</v>
      </c>
      <c r="G4501" s="23" t="s">
        <v>554</v>
      </c>
      <c r="H4501" s="32" t="s">
        <v>363</v>
      </c>
      <c r="I4501" s="32" t="s">
        <v>536</v>
      </c>
      <c r="J4501" s="135">
        <v>534</v>
      </c>
      <c r="K4501" s="28">
        <v>0.62360000000000004</v>
      </c>
      <c r="L4501" s="28">
        <f t="shared" si="111"/>
        <v>0.62360000000000004</v>
      </c>
      <c r="O4501" s="77">
        <v>0.69386000000000003</v>
      </c>
      <c r="BF4501" s="106"/>
    </row>
    <row r="4502" spans="1:58" x14ac:dyDescent="0.25">
      <c r="A4502" t="s">
        <v>17</v>
      </c>
      <c r="B4502" s="25">
        <v>2019</v>
      </c>
      <c r="C4502" s="25" t="s">
        <v>2</v>
      </c>
      <c r="D4502" s="25" t="s">
        <v>61</v>
      </c>
      <c r="E4502" s="25" t="s">
        <v>554</v>
      </c>
      <c r="F4502" s="23" t="s">
        <v>363</v>
      </c>
      <c r="G4502" s="23" t="s">
        <v>554</v>
      </c>
      <c r="H4502" s="32" t="s">
        <v>363</v>
      </c>
      <c r="I4502" s="32" t="s">
        <v>536</v>
      </c>
      <c r="J4502" s="135">
        <v>473</v>
      </c>
      <c r="K4502" s="28">
        <v>0.61311000000000004</v>
      </c>
      <c r="L4502" s="28">
        <f t="shared" si="111"/>
        <v>0.61311000000000004</v>
      </c>
      <c r="O4502" s="77">
        <v>0.68513999999999997</v>
      </c>
      <c r="BF4502" s="106"/>
    </row>
    <row r="4503" spans="1:58" x14ac:dyDescent="0.25">
      <c r="A4503" t="s">
        <v>17</v>
      </c>
      <c r="B4503" s="25">
        <v>2019</v>
      </c>
      <c r="C4503" s="25" t="s">
        <v>3</v>
      </c>
      <c r="D4503" s="25" t="s">
        <v>62</v>
      </c>
      <c r="E4503" s="25" t="s">
        <v>554</v>
      </c>
      <c r="F4503" s="23" t="s">
        <v>363</v>
      </c>
      <c r="G4503" s="23" t="s">
        <v>554</v>
      </c>
      <c r="H4503" s="32" t="s">
        <v>363</v>
      </c>
      <c r="I4503" s="32" t="s">
        <v>536</v>
      </c>
      <c r="J4503" s="135">
        <v>428</v>
      </c>
      <c r="K4503" s="28">
        <v>0.62383</v>
      </c>
      <c r="L4503" s="28">
        <f t="shared" si="111"/>
        <v>0.62383</v>
      </c>
      <c r="O4503" s="77">
        <v>0.67325000000000002</v>
      </c>
      <c r="BF4503" s="106"/>
    </row>
    <row r="4504" spans="1:58" x14ac:dyDescent="0.25">
      <c r="A4504" t="s">
        <v>17</v>
      </c>
      <c r="B4504" s="25">
        <v>2020</v>
      </c>
      <c r="C4504" s="25" t="s">
        <v>0</v>
      </c>
      <c r="D4504" s="25" t="s">
        <v>63</v>
      </c>
      <c r="E4504" s="25" t="s">
        <v>554</v>
      </c>
      <c r="F4504" s="23" t="s">
        <v>363</v>
      </c>
      <c r="G4504" s="23" t="s">
        <v>554</v>
      </c>
      <c r="H4504" s="32" t="s">
        <v>363</v>
      </c>
      <c r="I4504" s="32" t="s">
        <v>536</v>
      </c>
      <c r="J4504" s="135">
        <v>442</v>
      </c>
      <c r="K4504" s="28">
        <v>0.80089999999999995</v>
      </c>
      <c r="L4504" s="28">
        <f t="shared" si="111"/>
        <v>0.80089999999999995</v>
      </c>
      <c r="O4504" s="77">
        <v>0.68518000000000001</v>
      </c>
      <c r="BF4504" s="106"/>
    </row>
    <row r="4505" spans="1:58" x14ac:dyDescent="0.25">
      <c r="A4505" t="s">
        <v>17</v>
      </c>
      <c r="B4505" s="25">
        <v>2020</v>
      </c>
      <c r="C4505" s="25" t="s">
        <v>1</v>
      </c>
      <c r="D4505" s="25" t="s">
        <v>64</v>
      </c>
      <c r="E4505" s="25" t="s">
        <v>554</v>
      </c>
      <c r="F4505" s="23" t="s">
        <v>363</v>
      </c>
      <c r="G4505" s="23" t="s">
        <v>554</v>
      </c>
      <c r="H4505" s="32" t="s">
        <v>363</v>
      </c>
      <c r="I4505" s="32" t="s">
        <v>536</v>
      </c>
      <c r="J4505" s="135">
        <v>283</v>
      </c>
      <c r="K4505" s="28">
        <v>0.75265000000000004</v>
      </c>
      <c r="L4505" s="28">
        <f t="shared" si="111"/>
        <v>0.75265000000000004</v>
      </c>
      <c r="O4505" s="77">
        <v>0.67054000000000002</v>
      </c>
      <c r="BF4505" s="106"/>
    </row>
    <row r="4506" spans="1:58" x14ac:dyDescent="0.25">
      <c r="A4506" t="s">
        <v>17</v>
      </c>
      <c r="B4506" s="25">
        <v>2020</v>
      </c>
      <c r="C4506" s="25" t="s">
        <v>2</v>
      </c>
      <c r="D4506" s="25" t="s">
        <v>65</v>
      </c>
      <c r="E4506" s="25" t="s">
        <v>554</v>
      </c>
      <c r="F4506" s="23" t="s">
        <v>363</v>
      </c>
      <c r="G4506" s="23" t="s">
        <v>554</v>
      </c>
      <c r="H4506" s="32" t="s">
        <v>363</v>
      </c>
      <c r="I4506" s="32" t="s">
        <v>536</v>
      </c>
      <c r="J4506" s="135">
        <v>383</v>
      </c>
      <c r="K4506" s="28">
        <v>0.79373000000000005</v>
      </c>
      <c r="L4506" s="28">
        <f t="shared" si="111"/>
        <v>0.79373000000000005</v>
      </c>
      <c r="O4506" s="77">
        <v>0.68157999999999996</v>
      </c>
      <c r="BF4506" s="106"/>
    </row>
    <row r="4507" spans="1:58" x14ac:dyDescent="0.25">
      <c r="A4507" t="s">
        <v>17</v>
      </c>
      <c r="B4507" s="25">
        <v>2020</v>
      </c>
      <c r="C4507" s="25" t="s">
        <v>3</v>
      </c>
      <c r="D4507" s="25" t="s">
        <v>66</v>
      </c>
      <c r="E4507" s="25" t="s">
        <v>554</v>
      </c>
      <c r="F4507" s="23" t="s">
        <v>363</v>
      </c>
      <c r="G4507" s="23" t="s">
        <v>554</v>
      </c>
      <c r="H4507" s="32" t="s">
        <v>363</v>
      </c>
      <c r="I4507" s="32" t="s">
        <v>536</v>
      </c>
      <c r="J4507" s="135">
        <v>411</v>
      </c>
      <c r="K4507" s="28">
        <v>0.66910000000000003</v>
      </c>
      <c r="L4507" s="28">
        <f t="shared" si="111"/>
        <v>0.66910000000000003</v>
      </c>
      <c r="O4507" s="77">
        <v>0.67688999999999999</v>
      </c>
      <c r="BF4507" s="106"/>
    </row>
    <row r="4508" spans="1:58" x14ac:dyDescent="0.25">
      <c r="A4508" t="s">
        <v>17</v>
      </c>
      <c r="B4508" s="25">
        <v>2021</v>
      </c>
      <c r="C4508" s="25" t="s">
        <v>0</v>
      </c>
      <c r="D4508" s="25" t="s">
        <v>67</v>
      </c>
      <c r="E4508" s="25" t="s">
        <v>554</v>
      </c>
      <c r="F4508" s="23" t="s">
        <v>363</v>
      </c>
      <c r="G4508" s="23" t="s">
        <v>554</v>
      </c>
      <c r="H4508" s="32" t="s">
        <v>363</v>
      </c>
      <c r="I4508" s="32" t="s">
        <v>536</v>
      </c>
      <c r="J4508" s="135">
        <v>401</v>
      </c>
      <c r="K4508" s="28">
        <v>0.62343999999999999</v>
      </c>
      <c r="L4508" s="28">
        <f t="shared" si="111"/>
        <v>0.62343999999999999</v>
      </c>
      <c r="O4508" s="77">
        <v>0.72143000000000002</v>
      </c>
      <c r="BF4508" s="106"/>
    </row>
    <row r="4509" spans="1:58" x14ac:dyDescent="0.25">
      <c r="A4509" t="s">
        <v>17</v>
      </c>
      <c r="B4509" s="25">
        <v>2021</v>
      </c>
      <c r="C4509" s="25" t="s">
        <v>1</v>
      </c>
      <c r="D4509" s="25" t="s">
        <v>68</v>
      </c>
      <c r="E4509" s="25" t="s">
        <v>554</v>
      </c>
      <c r="F4509" s="23" t="s">
        <v>363</v>
      </c>
      <c r="G4509" s="23" t="s">
        <v>554</v>
      </c>
      <c r="H4509" s="32" t="s">
        <v>363</v>
      </c>
      <c r="I4509" s="32" t="s">
        <v>536</v>
      </c>
      <c r="J4509" s="135">
        <v>475</v>
      </c>
      <c r="K4509" s="28">
        <v>0.69052999999999998</v>
      </c>
      <c r="L4509" s="28">
        <f t="shared" si="111"/>
        <v>0.69052999999999998</v>
      </c>
      <c r="O4509" s="77">
        <v>0.71777999999999997</v>
      </c>
      <c r="BF4509" s="106"/>
    </row>
    <row r="4510" spans="1:58" x14ac:dyDescent="0.25">
      <c r="A4510" t="s">
        <v>17</v>
      </c>
      <c r="B4510" s="25">
        <v>2021</v>
      </c>
      <c r="C4510" s="25" t="s">
        <v>2</v>
      </c>
      <c r="D4510" s="25" t="s">
        <v>69</v>
      </c>
      <c r="E4510" s="25" t="s">
        <v>554</v>
      </c>
      <c r="F4510" s="23" t="s">
        <v>363</v>
      </c>
      <c r="G4510" s="23" t="s">
        <v>554</v>
      </c>
      <c r="H4510" s="32" t="s">
        <v>363</v>
      </c>
      <c r="I4510" s="32" t="s">
        <v>536</v>
      </c>
      <c r="J4510" s="135">
        <v>470</v>
      </c>
      <c r="K4510" s="28">
        <v>0.65956999999999999</v>
      </c>
      <c r="L4510" s="28">
        <f t="shared" si="111"/>
        <v>0.65956999999999999</v>
      </c>
      <c r="O4510" s="77">
        <v>0.72623000000000004</v>
      </c>
      <c r="BF4510" s="106"/>
    </row>
    <row r="4511" spans="1:58" x14ac:dyDescent="0.25">
      <c r="A4511" t="s">
        <v>17</v>
      </c>
      <c r="B4511" s="25">
        <v>2021</v>
      </c>
      <c r="C4511" s="25" t="s">
        <v>3</v>
      </c>
      <c r="D4511" s="25" t="s">
        <v>70</v>
      </c>
      <c r="E4511" s="25" t="s">
        <v>554</v>
      </c>
      <c r="F4511" s="23" t="s">
        <v>363</v>
      </c>
      <c r="G4511" s="23" t="s">
        <v>554</v>
      </c>
      <c r="H4511" s="32" t="s">
        <v>363</v>
      </c>
      <c r="I4511" s="32" t="s">
        <v>536</v>
      </c>
      <c r="J4511" s="135">
        <v>463</v>
      </c>
      <c r="K4511" s="28">
        <v>0.38229000000000002</v>
      </c>
      <c r="L4511" s="28">
        <f t="shared" si="111"/>
        <v>0.38229000000000002</v>
      </c>
      <c r="O4511" s="77">
        <v>0.70416999999999996</v>
      </c>
      <c r="BF4511" s="106"/>
    </row>
    <row r="4512" spans="1:58" x14ac:dyDescent="0.25">
      <c r="A4512" t="s">
        <v>17</v>
      </c>
      <c r="B4512" s="25">
        <v>2022</v>
      </c>
      <c r="C4512" s="25" t="s">
        <v>0</v>
      </c>
      <c r="D4512" s="25" t="s">
        <v>71</v>
      </c>
      <c r="E4512" s="25" t="s">
        <v>554</v>
      </c>
      <c r="F4512" s="23" t="s">
        <v>363</v>
      </c>
      <c r="G4512" s="23" t="s">
        <v>554</v>
      </c>
      <c r="H4512" s="32" t="s">
        <v>363</v>
      </c>
      <c r="I4512" s="32" t="s">
        <v>536</v>
      </c>
      <c r="J4512" s="135">
        <v>466</v>
      </c>
      <c r="K4512" s="28">
        <v>0.46566999999999997</v>
      </c>
      <c r="L4512" s="28">
        <f t="shared" si="111"/>
        <v>0.46566999999999997</v>
      </c>
      <c r="O4512" s="77">
        <v>0.71772000000000002</v>
      </c>
      <c r="BF4512" s="106"/>
    </row>
    <row r="4513" spans="1:58" x14ac:dyDescent="0.25">
      <c r="A4513" t="s">
        <v>17</v>
      </c>
      <c r="B4513" s="25">
        <v>2022</v>
      </c>
      <c r="C4513" s="25" t="s">
        <v>1</v>
      </c>
      <c r="D4513" s="25" t="s">
        <v>72</v>
      </c>
      <c r="E4513" s="25" t="s">
        <v>554</v>
      </c>
      <c r="F4513" s="23" t="s">
        <v>363</v>
      </c>
      <c r="G4513" s="23" t="s">
        <v>554</v>
      </c>
      <c r="H4513" s="32" t="s">
        <v>363</v>
      </c>
      <c r="I4513" s="32" t="s">
        <v>536</v>
      </c>
      <c r="J4513" s="135">
        <v>480</v>
      </c>
      <c r="K4513" s="28">
        <v>0.48125000000000001</v>
      </c>
      <c r="L4513" s="28">
        <f t="shared" si="111"/>
        <v>0.48125000000000001</v>
      </c>
      <c r="O4513" s="77">
        <v>0.71509999999999996</v>
      </c>
      <c r="BF4513" s="106"/>
    </row>
    <row r="4514" spans="1:58" x14ac:dyDescent="0.25">
      <c r="A4514" t="s">
        <v>17</v>
      </c>
      <c r="B4514" s="25">
        <v>2022</v>
      </c>
      <c r="C4514" s="25" t="s">
        <v>2</v>
      </c>
      <c r="D4514" s="25" t="s">
        <v>73</v>
      </c>
      <c r="E4514" s="25" t="s">
        <v>554</v>
      </c>
      <c r="F4514" s="23" t="s">
        <v>363</v>
      </c>
      <c r="G4514" s="23" t="s">
        <v>554</v>
      </c>
      <c r="H4514" s="32" t="s">
        <v>363</v>
      </c>
      <c r="I4514" s="32" t="s">
        <v>536</v>
      </c>
      <c r="J4514" s="135">
        <v>443</v>
      </c>
      <c r="K4514" s="28">
        <v>0.52370000000000005</v>
      </c>
      <c r="L4514" s="28">
        <f t="shared" si="111"/>
        <v>0.52370000000000005</v>
      </c>
      <c r="O4514" s="77">
        <v>0.71452000000000004</v>
      </c>
      <c r="BF4514" s="106"/>
    </row>
    <row r="4515" spans="1:58" x14ac:dyDescent="0.25">
      <c r="A4515" t="s">
        <v>17</v>
      </c>
      <c r="B4515" s="25">
        <v>2022</v>
      </c>
      <c r="C4515" s="25" t="s">
        <v>3</v>
      </c>
      <c r="D4515" s="25" t="s">
        <v>493</v>
      </c>
      <c r="E4515" s="25" t="s">
        <v>554</v>
      </c>
      <c r="F4515" s="23" t="s">
        <v>363</v>
      </c>
      <c r="G4515" s="23" t="s">
        <v>554</v>
      </c>
      <c r="H4515" s="32" t="s">
        <v>363</v>
      </c>
      <c r="I4515" s="32" t="s">
        <v>536</v>
      </c>
      <c r="J4515" s="135">
        <v>429</v>
      </c>
      <c r="K4515" s="28">
        <v>0.40793000000000001</v>
      </c>
      <c r="L4515" s="28">
        <f t="shared" si="111"/>
        <v>0.40793000000000001</v>
      </c>
      <c r="O4515" s="77">
        <v>0.68925999999999998</v>
      </c>
      <c r="BF4515" s="106"/>
    </row>
    <row r="4516" spans="1:58" x14ac:dyDescent="0.25">
      <c r="A4516" t="s">
        <v>17</v>
      </c>
      <c r="B4516" s="25">
        <v>2023</v>
      </c>
      <c r="C4516" s="25" t="s">
        <v>0</v>
      </c>
      <c r="D4516" s="25" t="s">
        <v>537</v>
      </c>
      <c r="E4516" s="25" t="s">
        <v>554</v>
      </c>
      <c r="F4516" s="23" t="s">
        <v>363</v>
      </c>
      <c r="G4516" s="23" t="s">
        <v>554</v>
      </c>
      <c r="H4516" s="32" t="s">
        <v>363</v>
      </c>
      <c r="I4516" s="32" t="s">
        <v>536</v>
      </c>
      <c r="J4516" s="135">
        <v>467</v>
      </c>
      <c r="K4516" s="28">
        <v>0.50534999999999997</v>
      </c>
      <c r="L4516" s="28">
        <f t="shared" si="111"/>
        <v>0.50534999999999997</v>
      </c>
      <c r="O4516" s="77">
        <v>0.66224000000000005</v>
      </c>
      <c r="BF4516" s="106"/>
    </row>
    <row r="4517" spans="1:58" x14ac:dyDescent="0.25">
      <c r="A4517" t="s">
        <v>17</v>
      </c>
      <c r="B4517" s="25">
        <v>2018</v>
      </c>
      <c r="C4517" s="25" t="s">
        <v>0</v>
      </c>
      <c r="D4517" s="25" t="s">
        <v>54</v>
      </c>
      <c r="E4517" s="25" t="s">
        <v>228</v>
      </c>
      <c r="F4517" s="23" t="s">
        <v>229</v>
      </c>
      <c r="G4517" s="23" t="s">
        <v>551</v>
      </c>
      <c r="H4517" s="32" t="s">
        <v>360</v>
      </c>
      <c r="I4517" s="32" t="s">
        <v>536</v>
      </c>
      <c r="J4517" s="135">
        <v>121</v>
      </c>
      <c r="K4517" s="28">
        <v>0.58677999999999997</v>
      </c>
      <c r="L4517" s="28">
        <f t="shared" si="111"/>
        <v>0.59</v>
      </c>
      <c r="O4517" s="77">
        <v>0.64649000000000001</v>
      </c>
      <c r="BF4517" s="106"/>
    </row>
    <row r="4518" spans="1:58" x14ac:dyDescent="0.25">
      <c r="A4518" t="s">
        <v>17</v>
      </c>
      <c r="B4518" s="25">
        <v>2018</v>
      </c>
      <c r="C4518" s="25" t="s">
        <v>1</v>
      </c>
      <c r="D4518" s="25" t="s">
        <v>56</v>
      </c>
      <c r="E4518" s="25" t="s">
        <v>228</v>
      </c>
      <c r="F4518" s="23" t="s">
        <v>229</v>
      </c>
      <c r="G4518" s="23" t="s">
        <v>551</v>
      </c>
      <c r="H4518" s="32" t="s">
        <v>360</v>
      </c>
      <c r="I4518" s="32" t="s">
        <v>536</v>
      </c>
      <c r="J4518" s="135">
        <v>139</v>
      </c>
      <c r="K4518" s="28">
        <v>0.73380999999999996</v>
      </c>
      <c r="L4518" s="28">
        <f t="shared" si="111"/>
        <v>0.65473000000000003</v>
      </c>
      <c r="O4518" s="77">
        <v>0.66595000000000004</v>
      </c>
      <c r="BF4518" s="106"/>
    </row>
    <row r="4519" spans="1:58" x14ac:dyDescent="0.25">
      <c r="A4519" t="s">
        <v>17</v>
      </c>
      <c r="B4519" s="25">
        <v>2018</v>
      </c>
      <c r="C4519" s="25" t="s">
        <v>2</v>
      </c>
      <c r="D4519" s="25" t="s">
        <v>57</v>
      </c>
      <c r="E4519" s="25" t="s">
        <v>228</v>
      </c>
      <c r="F4519" s="23" t="s">
        <v>229</v>
      </c>
      <c r="G4519" s="23" t="s">
        <v>551</v>
      </c>
      <c r="H4519" s="32" t="s">
        <v>360</v>
      </c>
      <c r="I4519" s="32" t="s">
        <v>536</v>
      </c>
      <c r="J4519" s="135">
        <v>162</v>
      </c>
      <c r="K4519" s="28">
        <v>0.59877000000000002</v>
      </c>
      <c r="L4519" s="28">
        <f t="shared" si="111"/>
        <v>0.63888999999999996</v>
      </c>
      <c r="O4519" s="77">
        <v>0.65563000000000005</v>
      </c>
      <c r="BF4519" s="106"/>
    </row>
    <row r="4520" spans="1:58" x14ac:dyDescent="0.25">
      <c r="A4520" t="s">
        <v>17</v>
      </c>
      <c r="B4520" s="25">
        <v>2018</v>
      </c>
      <c r="C4520" s="25" t="s">
        <v>3</v>
      </c>
      <c r="D4520" s="25" t="s">
        <v>58</v>
      </c>
      <c r="E4520" s="25" t="s">
        <v>228</v>
      </c>
      <c r="F4520" s="23" t="s">
        <v>229</v>
      </c>
      <c r="G4520" s="23" t="s">
        <v>551</v>
      </c>
      <c r="H4520" s="32" t="s">
        <v>360</v>
      </c>
      <c r="I4520" s="32" t="s">
        <v>536</v>
      </c>
      <c r="J4520" s="135">
        <v>129</v>
      </c>
      <c r="K4520" s="28">
        <v>0.39534999999999998</v>
      </c>
      <c r="L4520" s="28">
        <f t="shared" si="111"/>
        <v>0.57955000000000001</v>
      </c>
      <c r="O4520" s="77">
        <v>0.64424999999999999</v>
      </c>
      <c r="BF4520" s="106"/>
    </row>
    <row r="4521" spans="1:58" x14ac:dyDescent="0.25">
      <c r="A4521" t="s">
        <v>17</v>
      </c>
      <c r="B4521" s="25">
        <v>2019</v>
      </c>
      <c r="C4521" s="25" t="s">
        <v>0</v>
      </c>
      <c r="D4521" s="25" t="s">
        <v>59</v>
      </c>
      <c r="E4521" s="25" t="s">
        <v>228</v>
      </c>
      <c r="F4521" s="23" t="s">
        <v>229</v>
      </c>
      <c r="G4521" s="23" t="s">
        <v>551</v>
      </c>
      <c r="H4521" s="32" t="s">
        <v>360</v>
      </c>
      <c r="I4521" s="32" t="s">
        <v>536</v>
      </c>
      <c r="J4521" s="135">
        <v>148</v>
      </c>
      <c r="K4521" s="28">
        <v>0.55405000000000004</v>
      </c>
      <c r="L4521" s="28">
        <f t="shared" si="111"/>
        <v>0.65839000000000003</v>
      </c>
      <c r="O4521" s="77">
        <v>0.67745999999999995</v>
      </c>
      <c r="BF4521" s="106"/>
    </row>
    <row r="4522" spans="1:58" x14ac:dyDescent="0.25">
      <c r="A4522" t="s">
        <v>17</v>
      </c>
      <c r="B4522" s="25">
        <v>2019</v>
      </c>
      <c r="C4522" s="25" t="s">
        <v>1</v>
      </c>
      <c r="D4522" s="25" t="s">
        <v>60</v>
      </c>
      <c r="E4522" s="25" t="s">
        <v>228</v>
      </c>
      <c r="F4522" s="23" t="s">
        <v>229</v>
      </c>
      <c r="G4522" s="23" t="s">
        <v>551</v>
      </c>
      <c r="H4522" s="32" t="s">
        <v>360</v>
      </c>
      <c r="I4522" s="32" t="s">
        <v>536</v>
      </c>
      <c r="J4522" s="135">
        <v>128</v>
      </c>
      <c r="K4522" s="28">
        <v>0.50780999999999998</v>
      </c>
      <c r="L4522" s="28">
        <f t="shared" si="111"/>
        <v>0.68208999999999997</v>
      </c>
      <c r="O4522" s="77">
        <v>0.69386000000000003</v>
      </c>
      <c r="BF4522" s="106"/>
    </row>
    <row r="4523" spans="1:58" x14ac:dyDescent="0.25">
      <c r="A4523" t="s">
        <v>17</v>
      </c>
      <c r="B4523" s="25">
        <v>2019</v>
      </c>
      <c r="C4523" s="25" t="s">
        <v>2</v>
      </c>
      <c r="D4523" s="25" t="s">
        <v>61</v>
      </c>
      <c r="E4523" s="25" t="s">
        <v>228</v>
      </c>
      <c r="F4523" s="23" t="s">
        <v>229</v>
      </c>
      <c r="G4523" s="23" t="s">
        <v>551</v>
      </c>
      <c r="H4523" s="32" t="s">
        <v>360</v>
      </c>
      <c r="I4523" s="32" t="s">
        <v>536</v>
      </c>
      <c r="J4523" s="135">
        <v>132</v>
      </c>
      <c r="K4523" s="28">
        <v>0.67423999999999995</v>
      </c>
      <c r="L4523" s="28">
        <f t="shared" si="111"/>
        <v>0.71253999999999995</v>
      </c>
      <c r="O4523" s="77">
        <v>0.68513999999999997</v>
      </c>
      <c r="BF4523" s="106"/>
    </row>
    <row r="4524" spans="1:58" x14ac:dyDescent="0.25">
      <c r="A4524" t="s">
        <v>17</v>
      </c>
      <c r="B4524" s="25">
        <v>2019</v>
      </c>
      <c r="C4524" s="25" t="s">
        <v>3</v>
      </c>
      <c r="D4524" s="25" t="s">
        <v>62</v>
      </c>
      <c r="E4524" s="25" t="s">
        <v>228</v>
      </c>
      <c r="F4524" s="23" t="s">
        <v>229</v>
      </c>
      <c r="G4524" s="23" t="s">
        <v>551</v>
      </c>
      <c r="H4524" s="32" t="s">
        <v>360</v>
      </c>
      <c r="I4524" s="32" t="s">
        <v>536</v>
      </c>
      <c r="J4524" s="135">
        <v>158</v>
      </c>
      <c r="K4524" s="28">
        <v>0.67088999999999999</v>
      </c>
      <c r="L4524" s="28">
        <f t="shared" si="111"/>
        <v>0.69679000000000002</v>
      </c>
      <c r="O4524" s="77">
        <v>0.67325000000000002</v>
      </c>
      <c r="BF4524" s="106"/>
    </row>
    <row r="4525" spans="1:58" x14ac:dyDescent="0.25">
      <c r="A4525" t="s">
        <v>17</v>
      </c>
      <c r="B4525" s="25">
        <v>2020</v>
      </c>
      <c r="C4525" s="25" t="s">
        <v>0</v>
      </c>
      <c r="D4525" s="25" t="s">
        <v>63</v>
      </c>
      <c r="E4525" s="25" t="s">
        <v>228</v>
      </c>
      <c r="F4525" s="23" t="s">
        <v>229</v>
      </c>
      <c r="G4525" s="23" t="s">
        <v>551</v>
      </c>
      <c r="H4525" s="32" t="s">
        <v>360</v>
      </c>
      <c r="I4525" s="32" t="s">
        <v>536</v>
      </c>
      <c r="J4525" s="135">
        <v>108</v>
      </c>
      <c r="K4525" s="28">
        <v>0.63888999999999996</v>
      </c>
      <c r="L4525" s="28">
        <f t="shared" si="111"/>
        <v>0.71228000000000002</v>
      </c>
      <c r="O4525" s="77">
        <v>0.68518000000000001</v>
      </c>
      <c r="BF4525" s="106"/>
    </row>
    <row r="4526" spans="1:58" x14ac:dyDescent="0.25">
      <c r="A4526" t="s">
        <v>17</v>
      </c>
      <c r="B4526" s="25">
        <v>2020</v>
      </c>
      <c r="C4526" s="25" t="s">
        <v>1</v>
      </c>
      <c r="D4526" s="25" t="s">
        <v>64</v>
      </c>
      <c r="E4526" s="25" t="s">
        <v>228</v>
      </c>
      <c r="F4526" s="23" t="s">
        <v>229</v>
      </c>
      <c r="G4526" s="23" t="s">
        <v>551</v>
      </c>
      <c r="H4526" s="32" t="s">
        <v>360</v>
      </c>
      <c r="I4526" s="32" t="s">
        <v>536</v>
      </c>
      <c r="J4526" s="135">
        <v>79</v>
      </c>
      <c r="K4526" s="28">
        <v>0.79747000000000001</v>
      </c>
      <c r="L4526" s="28">
        <f t="shared" si="111"/>
        <v>0.72923000000000004</v>
      </c>
      <c r="O4526" s="77">
        <v>0.67054000000000002</v>
      </c>
      <c r="BF4526" s="106"/>
    </row>
    <row r="4527" spans="1:58" x14ac:dyDescent="0.25">
      <c r="A4527" t="s">
        <v>17</v>
      </c>
      <c r="B4527" s="25">
        <v>2020</v>
      </c>
      <c r="C4527" s="25" t="s">
        <v>2</v>
      </c>
      <c r="D4527" s="25" t="s">
        <v>65</v>
      </c>
      <c r="E4527" s="25" t="s">
        <v>228</v>
      </c>
      <c r="F4527" s="23" t="s">
        <v>229</v>
      </c>
      <c r="G4527" s="23" t="s">
        <v>551</v>
      </c>
      <c r="H4527" s="32" t="s">
        <v>360</v>
      </c>
      <c r="I4527" s="32" t="s">
        <v>536</v>
      </c>
      <c r="J4527" s="135">
        <v>109</v>
      </c>
      <c r="K4527" s="28">
        <v>0.26606000000000002</v>
      </c>
      <c r="L4527" s="28">
        <f t="shared" si="111"/>
        <v>0.61319000000000001</v>
      </c>
      <c r="O4527" s="77">
        <v>0.68157999999999996</v>
      </c>
      <c r="BF4527" s="106"/>
    </row>
    <row r="4528" spans="1:58" x14ac:dyDescent="0.25">
      <c r="A4528" t="s">
        <v>17</v>
      </c>
      <c r="B4528" s="25">
        <v>2020</v>
      </c>
      <c r="C4528" s="25" t="s">
        <v>3</v>
      </c>
      <c r="D4528" s="25" t="s">
        <v>66</v>
      </c>
      <c r="E4528" s="25" t="s">
        <v>228</v>
      </c>
      <c r="F4528" s="23" t="s">
        <v>229</v>
      </c>
      <c r="G4528" s="23" t="s">
        <v>551</v>
      </c>
      <c r="H4528" s="32" t="s">
        <v>360</v>
      </c>
      <c r="I4528" s="32" t="s">
        <v>536</v>
      </c>
      <c r="J4528" s="135">
        <v>96</v>
      </c>
      <c r="K4528" s="28">
        <v>6.25E-2</v>
      </c>
      <c r="L4528" s="28">
        <f t="shared" si="111"/>
        <v>0.62412999999999996</v>
      </c>
      <c r="O4528" s="77">
        <v>0.67688999999999999</v>
      </c>
      <c r="BF4528" s="106"/>
    </row>
    <row r="4529" spans="1:58" x14ac:dyDescent="0.25">
      <c r="A4529" t="s">
        <v>17</v>
      </c>
      <c r="B4529" s="25">
        <v>2021</v>
      </c>
      <c r="C4529" s="25" t="s">
        <v>0</v>
      </c>
      <c r="D4529" s="25" t="s">
        <v>67</v>
      </c>
      <c r="E4529" s="25" t="s">
        <v>228</v>
      </c>
      <c r="F4529" s="23" t="s">
        <v>229</v>
      </c>
      <c r="G4529" s="23" t="s">
        <v>551</v>
      </c>
      <c r="H4529" s="32" t="s">
        <v>360</v>
      </c>
      <c r="I4529" s="32" t="s">
        <v>536</v>
      </c>
      <c r="J4529" s="135">
        <v>124</v>
      </c>
      <c r="K4529" s="28">
        <v>0.62097000000000002</v>
      </c>
      <c r="L4529" s="28">
        <f t="shared" si="111"/>
        <v>0.71043000000000001</v>
      </c>
      <c r="O4529" s="77">
        <v>0.72143000000000002</v>
      </c>
      <c r="BF4529" s="106"/>
    </row>
    <row r="4530" spans="1:58" x14ac:dyDescent="0.25">
      <c r="A4530" t="s">
        <v>17</v>
      </c>
      <c r="B4530" s="25">
        <v>2021</v>
      </c>
      <c r="C4530" s="25" t="s">
        <v>1</v>
      </c>
      <c r="D4530" s="25" t="s">
        <v>68</v>
      </c>
      <c r="E4530" s="25" t="s">
        <v>228</v>
      </c>
      <c r="F4530" s="23" t="s">
        <v>229</v>
      </c>
      <c r="G4530" s="23" t="s">
        <v>551</v>
      </c>
      <c r="H4530" s="32" t="s">
        <v>360</v>
      </c>
      <c r="I4530" s="32" t="s">
        <v>536</v>
      </c>
      <c r="J4530" s="135">
        <v>137</v>
      </c>
      <c r="K4530" s="28">
        <v>0.92701</v>
      </c>
      <c r="L4530" s="28">
        <f t="shared" si="111"/>
        <v>0.71755999999999998</v>
      </c>
      <c r="O4530" s="77">
        <v>0.71777999999999997</v>
      </c>
      <c r="BF4530" s="106"/>
    </row>
    <row r="4531" spans="1:58" x14ac:dyDescent="0.25">
      <c r="A4531" t="s">
        <v>17</v>
      </c>
      <c r="B4531" s="25">
        <v>2021</v>
      </c>
      <c r="C4531" s="25" t="s">
        <v>2</v>
      </c>
      <c r="D4531" s="25" t="s">
        <v>69</v>
      </c>
      <c r="E4531" s="25" t="s">
        <v>228</v>
      </c>
      <c r="F4531" s="23" t="s">
        <v>229</v>
      </c>
      <c r="G4531" s="23" t="s">
        <v>551</v>
      </c>
      <c r="H4531" s="32" t="s">
        <v>360</v>
      </c>
      <c r="I4531" s="32" t="s">
        <v>536</v>
      </c>
      <c r="J4531" s="135">
        <v>171</v>
      </c>
      <c r="K4531" s="28">
        <v>0.91813</v>
      </c>
      <c r="L4531" s="28">
        <f t="shared" si="111"/>
        <v>0.74646000000000001</v>
      </c>
      <c r="O4531" s="77">
        <v>0.72623000000000004</v>
      </c>
      <c r="BF4531" s="106"/>
    </row>
    <row r="4532" spans="1:58" x14ac:dyDescent="0.25">
      <c r="A4532" t="s">
        <v>17</v>
      </c>
      <c r="B4532" s="25">
        <v>2021</v>
      </c>
      <c r="C4532" s="25" t="s">
        <v>3</v>
      </c>
      <c r="D4532" s="25" t="s">
        <v>70</v>
      </c>
      <c r="E4532" s="25" t="s">
        <v>228</v>
      </c>
      <c r="F4532" s="23" t="s">
        <v>229</v>
      </c>
      <c r="G4532" s="23" t="s">
        <v>551</v>
      </c>
      <c r="H4532" s="32" t="s">
        <v>360</v>
      </c>
      <c r="I4532" s="32" t="s">
        <v>536</v>
      </c>
      <c r="J4532" s="135">
        <v>147</v>
      </c>
      <c r="K4532" s="28">
        <v>0.93196999999999997</v>
      </c>
      <c r="L4532" s="28">
        <f t="shared" si="111"/>
        <v>0.72058999999999995</v>
      </c>
      <c r="O4532" s="77">
        <v>0.70416999999999996</v>
      </c>
      <c r="BF4532" s="106"/>
    </row>
    <row r="4533" spans="1:58" x14ac:dyDescent="0.25">
      <c r="A4533" t="s">
        <v>17</v>
      </c>
      <c r="B4533" s="25">
        <v>2022</v>
      </c>
      <c r="C4533" s="25" t="s">
        <v>0</v>
      </c>
      <c r="D4533" s="25" t="s">
        <v>71</v>
      </c>
      <c r="E4533" s="25" t="s">
        <v>228</v>
      </c>
      <c r="F4533" s="23" t="s">
        <v>229</v>
      </c>
      <c r="G4533" s="23" t="s">
        <v>551</v>
      </c>
      <c r="H4533" s="32" t="s">
        <v>360</v>
      </c>
      <c r="I4533" s="32" t="s">
        <v>536</v>
      </c>
      <c r="J4533" s="135">
        <v>157</v>
      </c>
      <c r="K4533" s="28">
        <v>0.89809000000000005</v>
      </c>
      <c r="L4533" s="28">
        <f t="shared" si="111"/>
        <v>0.74085000000000001</v>
      </c>
      <c r="O4533" s="77">
        <v>0.71772000000000002</v>
      </c>
      <c r="BF4533" s="106"/>
    </row>
    <row r="4534" spans="1:58" x14ac:dyDescent="0.25">
      <c r="A4534" t="s">
        <v>17</v>
      </c>
      <c r="B4534" s="25">
        <v>2022</v>
      </c>
      <c r="C4534" s="25" t="s">
        <v>1</v>
      </c>
      <c r="D4534" s="25" t="s">
        <v>72</v>
      </c>
      <c r="E4534" s="25" t="s">
        <v>228</v>
      </c>
      <c r="F4534" s="23" t="s">
        <v>229</v>
      </c>
      <c r="G4534" s="23" t="s">
        <v>551</v>
      </c>
      <c r="H4534" s="32" t="s">
        <v>360</v>
      </c>
      <c r="I4534" s="32" t="s">
        <v>536</v>
      </c>
      <c r="J4534" s="135">
        <v>148</v>
      </c>
      <c r="K4534" s="28">
        <v>0.89188999999999996</v>
      </c>
      <c r="L4534" s="28">
        <f t="shared" si="111"/>
        <v>0.73724000000000001</v>
      </c>
      <c r="O4534" s="77">
        <v>0.71509999999999996</v>
      </c>
      <c r="BF4534" s="106"/>
    </row>
    <row r="4535" spans="1:58" x14ac:dyDescent="0.25">
      <c r="A4535" t="s">
        <v>17</v>
      </c>
      <c r="B4535" s="25">
        <v>2022</v>
      </c>
      <c r="C4535" s="25" t="s">
        <v>2</v>
      </c>
      <c r="D4535" s="25" t="s">
        <v>73</v>
      </c>
      <c r="E4535" s="25" t="s">
        <v>228</v>
      </c>
      <c r="F4535" s="23" t="s">
        <v>229</v>
      </c>
      <c r="G4535" s="23" t="s">
        <v>551</v>
      </c>
      <c r="H4535" s="32" t="s">
        <v>360</v>
      </c>
      <c r="I4535" s="32" t="s">
        <v>536</v>
      </c>
      <c r="J4535" s="135">
        <v>161</v>
      </c>
      <c r="K4535" s="28">
        <v>0.93167999999999995</v>
      </c>
      <c r="L4535" s="28">
        <f t="shared" si="111"/>
        <v>0.71709000000000001</v>
      </c>
      <c r="O4535" s="77">
        <v>0.71452000000000004</v>
      </c>
      <c r="BF4535" s="106"/>
    </row>
    <row r="4536" spans="1:58" x14ac:dyDescent="0.25">
      <c r="A4536" t="s">
        <v>17</v>
      </c>
      <c r="B4536" s="25">
        <v>2022</v>
      </c>
      <c r="C4536" s="25" t="s">
        <v>3</v>
      </c>
      <c r="D4536" s="25" t="s">
        <v>493</v>
      </c>
      <c r="E4536" s="25" t="s">
        <v>228</v>
      </c>
      <c r="F4536" s="23" t="s">
        <v>229</v>
      </c>
      <c r="G4536" s="23" t="s">
        <v>551</v>
      </c>
      <c r="H4536" s="32" t="s">
        <v>360</v>
      </c>
      <c r="I4536" s="32" t="s">
        <v>536</v>
      </c>
      <c r="J4536" s="135">
        <v>144</v>
      </c>
      <c r="K4536" s="28">
        <v>0.89583000000000002</v>
      </c>
      <c r="L4536" s="28">
        <f t="shared" si="111"/>
        <v>0.69701000000000002</v>
      </c>
      <c r="O4536" s="77">
        <v>0.68925999999999998</v>
      </c>
      <c r="BF4536" s="106"/>
    </row>
    <row r="4537" spans="1:58" x14ac:dyDescent="0.25">
      <c r="A4537" t="s">
        <v>17</v>
      </c>
      <c r="B4537" s="25">
        <v>2023</v>
      </c>
      <c r="C4537" s="25" t="s">
        <v>0</v>
      </c>
      <c r="D4537" s="25" t="s">
        <v>537</v>
      </c>
      <c r="E4537" s="25" t="s">
        <v>228</v>
      </c>
      <c r="F4537" s="23" t="s">
        <v>229</v>
      </c>
      <c r="G4537" s="23" t="s">
        <v>551</v>
      </c>
      <c r="H4537" s="32" t="s">
        <v>360</v>
      </c>
      <c r="I4537" s="32" t="s">
        <v>536</v>
      </c>
      <c r="J4537" s="135">
        <v>134</v>
      </c>
      <c r="K4537" s="28">
        <v>0.79851000000000005</v>
      </c>
      <c r="L4537" s="28">
        <f t="shared" si="111"/>
        <v>0.63319000000000003</v>
      </c>
      <c r="O4537" s="77">
        <v>0.66224000000000005</v>
      </c>
      <c r="BF4537" s="106"/>
    </row>
    <row r="4538" spans="1:58" x14ac:dyDescent="0.25">
      <c r="A4538" t="s">
        <v>17</v>
      </c>
      <c r="B4538" s="25">
        <v>2018</v>
      </c>
      <c r="C4538" s="25" t="s">
        <v>0</v>
      </c>
      <c r="D4538" s="25" t="s">
        <v>54</v>
      </c>
      <c r="E4538" s="25" t="s">
        <v>265</v>
      </c>
      <c r="F4538" s="23" t="s">
        <v>337</v>
      </c>
      <c r="G4538" s="23" t="s">
        <v>541</v>
      </c>
      <c r="H4538" s="32" t="s">
        <v>542</v>
      </c>
      <c r="I4538" s="32" t="s">
        <v>536</v>
      </c>
      <c r="J4538" s="135">
        <v>58</v>
      </c>
      <c r="K4538" s="28">
        <v>0.37930999999999998</v>
      </c>
      <c r="L4538" s="28">
        <f t="shared" si="111"/>
        <v>0.68576000000000004</v>
      </c>
      <c r="O4538" s="77">
        <v>0.64649000000000001</v>
      </c>
      <c r="BF4538" s="106"/>
    </row>
    <row r="4539" spans="1:58" x14ac:dyDescent="0.25">
      <c r="A4539" t="s">
        <v>17</v>
      </c>
      <c r="B4539" s="25">
        <v>2018</v>
      </c>
      <c r="C4539" s="25" t="s">
        <v>1</v>
      </c>
      <c r="D4539" s="25" t="s">
        <v>56</v>
      </c>
      <c r="E4539" s="25" t="s">
        <v>265</v>
      </c>
      <c r="F4539" s="23" t="s">
        <v>337</v>
      </c>
      <c r="G4539" s="23" t="s">
        <v>541</v>
      </c>
      <c r="H4539" s="32" t="s">
        <v>542</v>
      </c>
      <c r="I4539" s="32" t="s">
        <v>536</v>
      </c>
      <c r="J4539" s="135">
        <v>72</v>
      </c>
      <c r="K4539" s="28">
        <v>0.375</v>
      </c>
      <c r="L4539" s="28">
        <f t="shared" si="111"/>
        <v>0.66754999999999998</v>
      </c>
      <c r="O4539" s="77">
        <v>0.66595000000000004</v>
      </c>
      <c r="BF4539" s="106"/>
    </row>
    <row r="4540" spans="1:58" x14ac:dyDescent="0.25">
      <c r="A4540" t="s">
        <v>17</v>
      </c>
      <c r="B4540" s="25">
        <v>2018</v>
      </c>
      <c r="C4540" s="25" t="s">
        <v>2</v>
      </c>
      <c r="D4540" s="25" t="s">
        <v>57</v>
      </c>
      <c r="E4540" s="25" t="s">
        <v>265</v>
      </c>
      <c r="F4540" s="23" t="s">
        <v>337</v>
      </c>
      <c r="G4540" s="23" t="s">
        <v>541</v>
      </c>
      <c r="H4540" s="32" t="s">
        <v>542</v>
      </c>
      <c r="I4540" s="32" t="s">
        <v>536</v>
      </c>
      <c r="J4540" s="135">
        <v>74</v>
      </c>
      <c r="K4540" s="28">
        <v>0.45945999999999998</v>
      </c>
      <c r="L4540" s="28">
        <f t="shared" si="111"/>
        <v>0.62238000000000004</v>
      </c>
      <c r="O4540" s="77">
        <v>0.65563000000000005</v>
      </c>
      <c r="BF4540" s="106"/>
    </row>
    <row r="4541" spans="1:58" x14ac:dyDescent="0.25">
      <c r="A4541" t="s">
        <v>17</v>
      </c>
      <c r="B4541" s="25">
        <v>2018</v>
      </c>
      <c r="C4541" s="25" t="s">
        <v>3</v>
      </c>
      <c r="D4541" s="25" t="s">
        <v>58</v>
      </c>
      <c r="E4541" s="25" t="s">
        <v>265</v>
      </c>
      <c r="F4541" s="23" t="s">
        <v>337</v>
      </c>
      <c r="G4541" s="23" t="s">
        <v>541</v>
      </c>
      <c r="H4541" s="32" t="s">
        <v>542</v>
      </c>
      <c r="I4541" s="32" t="s">
        <v>536</v>
      </c>
      <c r="J4541" s="135">
        <v>79</v>
      </c>
      <c r="K4541" s="28">
        <v>0.68354000000000004</v>
      </c>
      <c r="L4541" s="28">
        <f t="shared" si="111"/>
        <v>0.62382000000000004</v>
      </c>
      <c r="O4541" s="77">
        <v>0.64424999999999999</v>
      </c>
      <c r="BF4541" s="106"/>
    </row>
    <row r="4542" spans="1:58" x14ac:dyDescent="0.25">
      <c r="A4542" t="s">
        <v>17</v>
      </c>
      <c r="B4542" s="25">
        <v>2019</v>
      </c>
      <c r="C4542" s="25" t="s">
        <v>0</v>
      </c>
      <c r="D4542" s="25" t="s">
        <v>59</v>
      </c>
      <c r="E4542" s="25" t="s">
        <v>265</v>
      </c>
      <c r="F4542" s="23" t="s">
        <v>337</v>
      </c>
      <c r="G4542" s="23" t="s">
        <v>541</v>
      </c>
      <c r="H4542" s="32" t="s">
        <v>542</v>
      </c>
      <c r="I4542" s="32" t="s">
        <v>536</v>
      </c>
      <c r="J4542" s="135">
        <v>70</v>
      </c>
      <c r="K4542" s="28">
        <v>0.82857000000000003</v>
      </c>
      <c r="L4542" s="28">
        <f t="shared" si="111"/>
        <v>0.68354999999999999</v>
      </c>
      <c r="O4542" s="77">
        <v>0.67745999999999995</v>
      </c>
      <c r="BF4542" s="106"/>
    </row>
    <row r="4543" spans="1:58" x14ac:dyDescent="0.25">
      <c r="A4543" t="s">
        <v>17</v>
      </c>
      <c r="B4543" s="25">
        <v>2019</v>
      </c>
      <c r="C4543" s="25" t="s">
        <v>1</v>
      </c>
      <c r="D4543" s="25" t="s">
        <v>60</v>
      </c>
      <c r="E4543" s="25" t="s">
        <v>265</v>
      </c>
      <c r="F4543" s="23" t="s">
        <v>337</v>
      </c>
      <c r="G4543" s="23" t="s">
        <v>541</v>
      </c>
      <c r="H4543" s="32" t="s">
        <v>542</v>
      </c>
      <c r="I4543" s="32" t="s">
        <v>536</v>
      </c>
      <c r="J4543" s="135">
        <v>69</v>
      </c>
      <c r="K4543" s="28">
        <v>0.55071999999999999</v>
      </c>
      <c r="L4543" s="28">
        <f t="shared" si="111"/>
        <v>0.72372000000000003</v>
      </c>
      <c r="O4543" s="77">
        <v>0.69386000000000003</v>
      </c>
      <c r="BF4543" s="106"/>
    </row>
    <row r="4544" spans="1:58" x14ac:dyDescent="0.25">
      <c r="A4544" t="s">
        <v>17</v>
      </c>
      <c r="B4544" s="25">
        <v>2019</v>
      </c>
      <c r="C4544" s="25" t="s">
        <v>2</v>
      </c>
      <c r="D4544" s="25" t="s">
        <v>61</v>
      </c>
      <c r="E4544" s="25" t="s">
        <v>265</v>
      </c>
      <c r="F4544" s="23" t="s">
        <v>337</v>
      </c>
      <c r="G4544" s="23" t="s">
        <v>541</v>
      </c>
      <c r="H4544" s="32" t="s">
        <v>542</v>
      </c>
      <c r="I4544" s="32" t="s">
        <v>536</v>
      </c>
      <c r="J4544" s="135">
        <v>89</v>
      </c>
      <c r="K4544" s="28">
        <v>0.62921000000000005</v>
      </c>
      <c r="L4544" s="28">
        <f t="shared" si="111"/>
        <v>0.73524999999999996</v>
      </c>
      <c r="O4544" s="77">
        <v>0.68513999999999997</v>
      </c>
      <c r="BF4544" s="106"/>
    </row>
    <row r="4545" spans="1:58" x14ac:dyDescent="0.25">
      <c r="A4545" t="s">
        <v>17</v>
      </c>
      <c r="B4545" s="25">
        <v>2019</v>
      </c>
      <c r="C4545" s="25" t="s">
        <v>3</v>
      </c>
      <c r="D4545" s="25" t="s">
        <v>62</v>
      </c>
      <c r="E4545" s="25" t="s">
        <v>265</v>
      </c>
      <c r="F4545" s="23" t="s">
        <v>337</v>
      </c>
      <c r="G4545" s="23" t="s">
        <v>541</v>
      </c>
      <c r="H4545" s="32" t="s">
        <v>542</v>
      </c>
      <c r="I4545" s="32" t="s">
        <v>536</v>
      </c>
      <c r="J4545" s="135">
        <v>82</v>
      </c>
      <c r="K4545" s="28">
        <v>0.69511999999999996</v>
      </c>
      <c r="L4545" s="28">
        <f t="shared" si="111"/>
        <v>0.69733000000000001</v>
      </c>
      <c r="O4545" s="77">
        <v>0.67325000000000002</v>
      </c>
      <c r="BF4545" s="106"/>
    </row>
    <row r="4546" spans="1:58" x14ac:dyDescent="0.25">
      <c r="A4546" t="s">
        <v>17</v>
      </c>
      <c r="B4546" s="25">
        <v>2020</v>
      </c>
      <c r="C4546" s="25" t="s">
        <v>0</v>
      </c>
      <c r="D4546" s="25" t="s">
        <v>63</v>
      </c>
      <c r="E4546" s="25" t="s">
        <v>265</v>
      </c>
      <c r="F4546" s="23" t="s">
        <v>337</v>
      </c>
      <c r="G4546" s="23" t="s">
        <v>541</v>
      </c>
      <c r="H4546" s="32" t="s">
        <v>542</v>
      </c>
      <c r="I4546" s="32" t="s">
        <v>536</v>
      </c>
      <c r="J4546" s="135">
        <v>70</v>
      </c>
      <c r="K4546" s="28">
        <v>0.58570999999999995</v>
      </c>
      <c r="L4546" s="28">
        <f t="shared" ref="L4546:L4609" si="112">SUMIFS(K:K, E:E, G4546, D:D, D4546, I:I, I4546)</f>
        <v>0.71309999999999996</v>
      </c>
      <c r="O4546" s="77">
        <v>0.68518000000000001</v>
      </c>
      <c r="BF4546" s="106"/>
    </row>
    <row r="4547" spans="1:58" x14ac:dyDescent="0.25">
      <c r="A4547" t="s">
        <v>17</v>
      </c>
      <c r="B4547" s="25">
        <v>2020</v>
      </c>
      <c r="C4547" s="25" t="s">
        <v>1</v>
      </c>
      <c r="D4547" s="25" t="s">
        <v>64</v>
      </c>
      <c r="E4547" s="25" t="s">
        <v>265</v>
      </c>
      <c r="F4547" s="23" t="s">
        <v>337</v>
      </c>
      <c r="G4547" s="23" t="s">
        <v>541</v>
      </c>
      <c r="H4547" s="32" t="s">
        <v>542</v>
      </c>
      <c r="I4547" s="32" t="s">
        <v>536</v>
      </c>
      <c r="J4547" s="135">
        <v>33</v>
      </c>
      <c r="K4547" s="28">
        <v>0.81818000000000002</v>
      </c>
      <c r="L4547" s="28">
        <f t="shared" si="112"/>
        <v>0.71086000000000005</v>
      </c>
      <c r="O4547" s="77">
        <v>0.67054000000000002</v>
      </c>
      <c r="BF4547" s="106"/>
    </row>
    <row r="4548" spans="1:58" x14ac:dyDescent="0.25">
      <c r="A4548" t="s">
        <v>17</v>
      </c>
      <c r="B4548" s="25">
        <v>2020</v>
      </c>
      <c r="C4548" s="25" t="s">
        <v>2</v>
      </c>
      <c r="D4548" s="25" t="s">
        <v>65</v>
      </c>
      <c r="E4548" s="25" t="s">
        <v>265</v>
      </c>
      <c r="F4548" s="23" t="s">
        <v>337</v>
      </c>
      <c r="G4548" s="23" t="s">
        <v>541</v>
      </c>
      <c r="H4548" s="32" t="s">
        <v>542</v>
      </c>
      <c r="I4548" s="32" t="s">
        <v>536</v>
      </c>
      <c r="J4548" s="135">
        <v>46</v>
      </c>
      <c r="K4548" s="28">
        <v>0.76087000000000005</v>
      </c>
      <c r="L4548" s="28">
        <f t="shared" si="112"/>
        <v>0.76427</v>
      </c>
      <c r="O4548" s="77">
        <v>0.68157999999999996</v>
      </c>
      <c r="BF4548" s="106"/>
    </row>
    <row r="4549" spans="1:58" x14ac:dyDescent="0.25">
      <c r="A4549" t="s">
        <v>17</v>
      </c>
      <c r="B4549" s="25">
        <v>2020</v>
      </c>
      <c r="C4549" s="25" t="s">
        <v>3</v>
      </c>
      <c r="D4549" s="25" t="s">
        <v>66</v>
      </c>
      <c r="E4549" s="25" t="s">
        <v>265</v>
      </c>
      <c r="F4549" s="23" t="s">
        <v>337</v>
      </c>
      <c r="G4549" s="23" t="s">
        <v>541</v>
      </c>
      <c r="H4549" s="32" t="s">
        <v>542</v>
      </c>
      <c r="I4549" s="32" t="s">
        <v>536</v>
      </c>
      <c r="J4549" s="135">
        <v>63</v>
      </c>
      <c r="K4549" s="28">
        <v>0.76190000000000002</v>
      </c>
      <c r="L4549" s="28">
        <f t="shared" si="112"/>
        <v>0.72575999999999996</v>
      </c>
      <c r="O4549" s="77">
        <v>0.67688999999999999</v>
      </c>
      <c r="BF4549" s="106"/>
    </row>
    <row r="4550" spans="1:58" x14ac:dyDescent="0.25">
      <c r="A4550" t="s">
        <v>17</v>
      </c>
      <c r="B4550" s="25">
        <v>2021</v>
      </c>
      <c r="C4550" s="25" t="s">
        <v>0</v>
      </c>
      <c r="D4550" s="25" t="s">
        <v>67</v>
      </c>
      <c r="E4550" s="25" t="s">
        <v>265</v>
      </c>
      <c r="F4550" s="23" t="s">
        <v>337</v>
      </c>
      <c r="G4550" s="23" t="s">
        <v>541</v>
      </c>
      <c r="H4550" s="32" t="s">
        <v>542</v>
      </c>
      <c r="I4550" s="32" t="s">
        <v>536</v>
      </c>
      <c r="J4550" s="135">
        <v>56</v>
      </c>
      <c r="K4550" s="28">
        <v>0.76785999999999999</v>
      </c>
      <c r="L4550" s="28">
        <f t="shared" si="112"/>
        <v>0.79057999999999995</v>
      </c>
      <c r="O4550" s="77">
        <v>0.72143000000000002</v>
      </c>
      <c r="BF4550" s="106"/>
    </row>
    <row r="4551" spans="1:58" x14ac:dyDescent="0.25">
      <c r="A4551" t="s">
        <v>17</v>
      </c>
      <c r="B4551" s="25">
        <v>2021</v>
      </c>
      <c r="C4551" s="25" t="s">
        <v>1</v>
      </c>
      <c r="D4551" s="25" t="s">
        <v>68</v>
      </c>
      <c r="E4551" s="25" t="s">
        <v>265</v>
      </c>
      <c r="F4551" s="23" t="s">
        <v>337</v>
      </c>
      <c r="G4551" s="23" t="s">
        <v>541</v>
      </c>
      <c r="H4551" s="32" t="s">
        <v>542</v>
      </c>
      <c r="I4551" s="32" t="s">
        <v>536</v>
      </c>
      <c r="J4551" s="135">
        <v>88</v>
      </c>
      <c r="K4551" s="28">
        <v>0.76136000000000004</v>
      </c>
      <c r="L4551" s="28">
        <f t="shared" si="112"/>
        <v>0.77332999999999996</v>
      </c>
      <c r="O4551" s="77">
        <v>0.71777999999999997</v>
      </c>
      <c r="BF4551" s="106"/>
    </row>
    <row r="4552" spans="1:58" x14ac:dyDescent="0.25">
      <c r="A4552" t="s">
        <v>17</v>
      </c>
      <c r="B4552" s="25">
        <v>2021</v>
      </c>
      <c r="C4552" s="25" t="s">
        <v>2</v>
      </c>
      <c r="D4552" s="25" t="s">
        <v>69</v>
      </c>
      <c r="E4552" s="25" t="s">
        <v>265</v>
      </c>
      <c r="F4552" s="23" t="s">
        <v>337</v>
      </c>
      <c r="G4552" s="23" t="s">
        <v>541</v>
      </c>
      <c r="H4552" s="32" t="s">
        <v>542</v>
      </c>
      <c r="I4552" s="32" t="s">
        <v>536</v>
      </c>
      <c r="J4552" s="135">
        <v>70</v>
      </c>
      <c r="K4552" s="28">
        <v>0.77142999999999995</v>
      </c>
      <c r="L4552" s="28">
        <f t="shared" si="112"/>
        <v>0.76515999999999995</v>
      </c>
      <c r="O4552" s="77">
        <v>0.72623000000000004</v>
      </c>
      <c r="BF4552" s="106"/>
    </row>
    <row r="4553" spans="1:58" x14ac:dyDescent="0.25">
      <c r="A4553" t="s">
        <v>17</v>
      </c>
      <c r="B4553" s="25">
        <v>2021</v>
      </c>
      <c r="C4553" s="25" t="s">
        <v>3</v>
      </c>
      <c r="D4553" s="25" t="s">
        <v>70</v>
      </c>
      <c r="E4553" s="25" t="s">
        <v>265</v>
      </c>
      <c r="F4553" s="23" t="s">
        <v>337</v>
      </c>
      <c r="G4553" s="23" t="s">
        <v>541</v>
      </c>
      <c r="H4553" s="32" t="s">
        <v>542</v>
      </c>
      <c r="I4553" s="32" t="s">
        <v>536</v>
      </c>
      <c r="J4553" s="135">
        <v>69</v>
      </c>
      <c r="K4553" s="28">
        <v>0.55071999999999999</v>
      </c>
      <c r="L4553" s="28">
        <f t="shared" si="112"/>
        <v>0.73268</v>
      </c>
      <c r="O4553" s="77">
        <v>0.70416999999999996</v>
      </c>
      <c r="BF4553" s="106"/>
    </row>
    <row r="4554" spans="1:58" x14ac:dyDescent="0.25">
      <c r="A4554" t="s">
        <v>17</v>
      </c>
      <c r="B4554" s="25">
        <v>2022</v>
      </c>
      <c r="C4554" s="25" t="s">
        <v>0</v>
      </c>
      <c r="D4554" s="25" t="s">
        <v>71</v>
      </c>
      <c r="E4554" s="25" t="s">
        <v>265</v>
      </c>
      <c r="F4554" s="23" t="s">
        <v>337</v>
      </c>
      <c r="G4554" s="23" t="s">
        <v>541</v>
      </c>
      <c r="H4554" s="32" t="s">
        <v>542</v>
      </c>
      <c r="I4554" s="32" t="s">
        <v>536</v>
      </c>
      <c r="J4554" s="135">
        <v>83</v>
      </c>
      <c r="K4554" s="28">
        <v>0.72289000000000003</v>
      </c>
      <c r="L4554" s="28">
        <f t="shared" si="112"/>
        <v>0.75717000000000001</v>
      </c>
      <c r="O4554" s="77">
        <v>0.71772000000000002</v>
      </c>
      <c r="BF4554" s="106"/>
    </row>
    <row r="4555" spans="1:58" x14ac:dyDescent="0.25">
      <c r="A4555" t="s">
        <v>17</v>
      </c>
      <c r="B4555" s="25">
        <v>2022</v>
      </c>
      <c r="C4555" s="25" t="s">
        <v>1</v>
      </c>
      <c r="D4555" s="25" t="s">
        <v>72</v>
      </c>
      <c r="E4555" s="25" t="s">
        <v>265</v>
      </c>
      <c r="F4555" s="23" t="s">
        <v>337</v>
      </c>
      <c r="G4555" s="23" t="s">
        <v>541</v>
      </c>
      <c r="H4555" s="32" t="s">
        <v>542</v>
      </c>
      <c r="I4555" s="32" t="s">
        <v>536</v>
      </c>
      <c r="J4555" s="135">
        <v>69</v>
      </c>
      <c r="K4555" s="28">
        <v>0.73912999999999995</v>
      </c>
      <c r="L4555" s="28">
        <f t="shared" si="112"/>
        <v>0.78373000000000004</v>
      </c>
      <c r="O4555" s="77">
        <v>0.71509999999999996</v>
      </c>
      <c r="BF4555" s="106"/>
    </row>
    <row r="4556" spans="1:58" x14ac:dyDescent="0.25">
      <c r="A4556" t="s">
        <v>17</v>
      </c>
      <c r="B4556" s="25">
        <v>2022</v>
      </c>
      <c r="C4556" s="25" t="s">
        <v>2</v>
      </c>
      <c r="D4556" s="25" t="s">
        <v>73</v>
      </c>
      <c r="E4556" s="25" t="s">
        <v>265</v>
      </c>
      <c r="F4556" s="23" t="s">
        <v>337</v>
      </c>
      <c r="G4556" s="23" t="s">
        <v>541</v>
      </c>
      <c r="H4556" s="32" t="s">
        <v>542</v>
      </c>
      <c r="I4556" s="32" t="s">
        <v>536</v>
      </c>
      <c r="J4556" s="135">
        <v>79</v>
      </c>
      <c r="K4556" s="28">
        <v>0.73418000000000005</v>
      </c>
      <c r="L4556" s="28">
        <f t="shared" si="112"/>
        <v>0.78456000000000004</v>
      </c>
      <c r="O4556" s="77">
        <v>0.71452000000000004</v>
      </c>
      <c r="BF4556" s="106"/>
    </row>
    <row r="4557" spans="1:58" x14ac:dyDescent="0.25">
      <c r="A4557" t="s">
        <v>17</v>
      </c>
      <c r="B4557" s="25">
        <v>2022</v>
      </c>
      <c r="C4557" s="25" t="s">
        <v>3</v>
      </c>
      <c r="D4557" s="25" t="s">
        <v>493</v>
      </c>
      <c r="E4557" s="25" t="s">
        <v>265</v>
      </c>
      <c r="F4557" s="23" t="s">
        <v>337</v>
      </c>
      <c r="G4557" s="23" t="s">
        <v>541</v>
      </c>
      <c r="H4557" s="32" t="s">
        <v>542</v>
      </c>
      <c r="I4557" s="32" t="s">
        <v>536</v>
      </c>
      <c r="J4557" s="135">
        <v>70</v>
      </c>
      <c r="K4557" s="28">
        <v>0.75714000000000004</v>
      </c>
      <c r="L4557" s="28">
        <f t="shared" si="112"/>
        <v>0.76685999999999999</v>
      </c>
      <c r="O4557" s="77">
        <v>0.68925999999999998</v>
      </c>
      <c r="BF4557" s="106"/>
    </row>
    <row r="4558" spans="1:58" x14ac:dyDescent="0.25">
      <c r="A4558" t="s">
        <v>17</v>
      </c>
      <c r="B4558" s="25">
        <v>2023</v>
      </c>
      <c r="C4558" s="25" t="s">
        <v>0</v>
      </c>
      <c r="D4558" s="25" t="s">
        <v>537</v>
      </c>
      <c r="E4558" s="25" t="s">
        <v>265</v>
      </c>
      <c r="F4558" s="23" t="s">
        <v>337</v>
      </c>
      <c r="G4558" s="23" t="s">
        <v>541</v>
      </c>
      <c r="H4558" s="32" t="s">
        <v>542</v>
      </c>
      <c r="I4558" s="32" t="s">
        <v>536</v>
      </c>
      <c r="J4558" s="135">
        <v>69</v>
      </c>
      <c r="K4558" s="28">
        <v>0.84057999999999999</v>
      </c>
      <c r="L4558" s="28">
        <f t="shared" si="112"/>
        <v>0.69860999999999995</v>
      </c>
      <c r="O4558" s="77">
        <v>0.66224000000000005</v>
      </c>
      <c r="BF4558" s="106"/>
    </row>
    <row r="4559" spans="1:58" x14ac:dyDescent="0.25">
      <c r="A4559" t="s">
        <v>17</v>
      </c>
      <c r="B4559" s="25">
        <v>2018</v>
      </c>
      <c r="C4559" s="25" t="s">
        <v>0</v>
      </c>
      <c r="D4559" s="25" t="s">
        <v>54</v>
      </c>
      <c r="E4559" s="25" t="s">
        <v>266</v>
      </c>
      <c r="F4559" s="23" t="s">
        <v>338</v>
      </c>
      <c r="G4559" s="23" t="s">
        <v>541</v>
      </c>
      <c r="H4559" s="32" t="s">
        <v>542</v>
      </c>
      <c r="I4559" s="32" t="s">
        <v>536</v>
      </c>
      <c r="J4559" s="135">
        <v>46</v>
      </c>
      <c r="K4559" s="28">
        <v>0.84782999999999997</v>
      </c>
      <c r="L4559" s="28">
        <f t="shared" si="112"/>
        <v>0.68576000000000004</v>
      </c>
      <c r="O4559" s="77">
        <v>0.64649000000000001</v>
      </c>
      <c r="BF4559" s="106"/>
    </row>
    <row r="4560" spans="1:58" x14ac:dyDescent="0.25">
      <c r="A4560" t="s">
        <v>17</v>
      </c>
      <c r="B4560" s="25">
        <v>2018</v>
      </c>
      <c r="C4560" s="25" t="s">
        <v>1</v>
      </c>
      <c r="D4560" s="25" t="s">
        <v>56</v>
      </c>
      <c r="E4560" s="25" t="s">
        <v>266</v>
      </c>
      <c r="F4560" s="23" t="s">
        <v>338</v>
      </c>
      <c r="G4560" s="23" t="s">
        <v>541</v>
      </c>
      <c r="H4560" s="32" t="s">
        <v>542</v>
      </c>
      <c r="I4560" s="32" t="s">
        <v>536</v>
      </c>
      <c r="J4560" s="135">
        <v>54</v>
      </c>
      <c r="K4560" s="28">
        <v>0.90741000000000005</v>
      </c>
      <c r="L4560" s="28">
        <f t="shared" si="112"/>
        <v>0.66754999999999998</v>
      </c>
      <c r="O4560" s="77">
        <v>0.66595000000000004</v>
      </c>
      <c r="BF4560" s="106"/>
    </row>
    <row r="4561" spans="1:58" x14ac:dyDescent="0.25">
      <c r="A4561" t="s">
        <v>17</v>
      </c>
      <c r="B4561" s="25">
        <v>2018</v>
      </c>
      <c r="C4561" s="25" t="s">
        <v>2</v>
      </c>
      <c r="D4561" s="25" t="s">
        <v>57</v>
      </c>
      <c r="E4561" s="25" t="s">
        <v>266</v>
      </c>
      <c r="F4561" s="23" t="s">
        <v>338</v>
      </c>
      <c r="G4561" s="23" t="s">
        <v>541</v>
      </c>
      <c r="H4561" s="32" t="s">
        <v>542</v>
      </c>
      <c r="I4561" s="32" t="s">
        <v>536</v>
      </c>
      <c r="J4561" s="135">
        <v>56</v>
      </c>
      <c r="K4561" s="28">
        <v>0.96428999999999998</v>
      </c>
      <c r="L4561" s="28">
        <f t="shared" si="112"/>
        <v>0.62238000000000004</v>
      </c>
      <c r="O4561" s="77">
        <v>0.65563000000000005</v>
      </c>
      <c r="BF4561" s="106"/>
    </row>
    <row r="4562" spans="1:58" x14ac:dyDescent="0.25">
      <c r="A4562" t="s">
        <v>17</v>
      </c>
      <c r="B4562" s="25">
        <v>2018</v>
      </c>
      <c r="C4562" s="25" t="s">
        <v>3</v>
      </c>
      <c r="D4562" s="25" t="s">
        <v>58</v>
      </c>
      <c r="E4562" s="25" t="s">
        <v>266</v>
      </c>
      <c r="F4562" s="23" t="s">
        <v>338</v>
      </c>
      <c r="G4562" s="23" t="s">
        <v>541</v>
      </c>
      <c r="H4562" s="32" t="s">
        <v>542</v>
      </c>
      <c r="I4562" s="32" t="s">
        <v>536</v>
      </c>
      <c r="J4562" s="135">
        <v>65</v>
      </c>
      <c r="K4562" s="28">
        <v>0.89231000000000005</v>
      </c>
      <c r="L4562" s="28">
        <f t="shared" si="112"/>
        <v>0.62382000000000004</v>
      </c>
      <c r="O4562" s="77">
        <v>0.64424999999999999</v>
      </c>
      <c r="BF4562" s="106"/>
    </row>
    <row r="4563" spans="1:58" x14ac:dyDescent="0.25">
      <c r="A4563" t="s">
        <v>17</v>
      </c>
      <c r="B4563" s="25">
        <v>2019</v>
      </c>
      <c r="C4563" s="25" t="s">
        <v>0</v>
      </c>
      <c r="D4563" s="25" t="s">
        <v>59</v>
      </c>
      <c r="E4563" s="25" t="s">
        <v>266</v>
      </c>
      <c r="F4563" s="23" t="s">
        <v>338</v>
      </c>
      <c r="G4563" s="23" t="s">
        <v>541</v>
      </c>
      <c r="H4563" s="32" t="s">
        <v>542</v>
      </c>
      <c r="I4563" s="32" t="s">
        <v>536</v>
      </c>
      <c r="J4563" s="135">
        <v>62</v>
      </c>
      <c r="K4563" s="28">
        <v>0.85484000000000004</v>
      </c>
      <c r="L4563" s="28">
        <f t="shared" si="112"/>
        <v>0.68354999999999999</v>
      </c>
      <c r="O4563" s="77">
        <v>0.67745999999999995</v>
      </c>
      <c r="BF4563" s="106"/>
    </row>
    <row r="4564" spans="1:58" x14ac:dyDescent="0.25">
      <c r="A4564" t="s">
        <v>17</v>
      </c>
      <c r="B4564" s="25">
        <v>2019</v>
      </c>
      <c r="C4564" s="25" t="s">
        <v>1</v>
      </c>
      <c r="D4564" s="25" t="s">
        <v>60</v>
      </c>
      <c r="E4564" s="25" t="s">
        <v>266</v>
      </c>
      <c r="F4564" s="23" t="s">
        <v>338</v>
      </c>
      <c r="G4564" s="23" t="s">
        <v>541</v>
      </c>
      <c r="H4564" s="32" t="s">
        <v>542</v>
      </c>
      <c r="I4564" s="32" t="s">
        <v>536</v>
      </c>
      <c r="J4564" s="135">
        <v>69</v>
      </c>
      <c r="K4564" s="28">
        <v>0.79710000000000003</v>
      </c>
      <c r="L4564" s="28">
        <f t="shared" si="112"/>
        <v>0.72372000000000003</v>
      </c>
      <c r="O4564" s="77">
        <v>0.69386000000000003</v>
      </c>
      <c r="BF4564" s="106"/>
    </row>
    <row r="4565" spans="1:58" x14ac:dyDescent="0.25">
      <c r="A4565" t="s">
        <v>17</v>
      </c>
      <c r="B4565" s="25">
        <v>2019</v>
      </c>
      <c r="C4565" s="25" t="s">
        <v>2</v>
      </c>
      <c r="D4565" s="25" t="s">
        <v>61</v>
      </c>
      <c r="E4565" s="25" t="s">
        <v>266</v>
      </c>
      <c r="F4565" s="23" t="s">
        <v>338</v>
      </c>
      <c r="G4565" s="23" t="s">
        <v>541</v>
      </c>
      <c r="H4565" s="32" t="s">
        <v>542</v>
      </c>
      <c r="I4565" s="32" t="s">
        <v>536</v>
      </c>
      <c r="J4565" s="135">
        <v>64</v>
      </c>
      <c r="K4565" s="28">
        <v>0.65625</v>
      </c>
      <c r="L4565" s="28">
        <f t="shared" si="112"/>
        <v>0.73524999999999996</v>
      </c>
      <c r="O4565" s="77">
        <v>0.68513999999999997</v>
      </c>
      <c r="BF4565" s="106"/>
    </row>
    <row r="4566" spans="1:58" x14ac:dyDescent="0.25">
      <c r="A4566" t="s">
        <v>17</v>
      </c>
      <c r="B4566" s="25">
        <v>2019</v>
      </c>
      <c r="C4566" s="25" t="s">
        <v>3</v>
      </c>
      <c r="D4566" s="25" t="s">
        <v>62</v>
      </c>
      <c r="E4566" s="25" t="s">
        <v>266</v>
      </c>
      <c r="F4566" s="23" t="s">
        <v>338</v>
      </c>
      <c r="G4566" s="23" t="s">
        <v>541</v>
      </c>
      <c r="H4566" s="32" t="s">
        <v>542</v>
      </c>
      <c r="I4566" s="32" t="s">
        <v>536</v>
      </c>
      <c r="J4566" s="135">
        <v>52</v>
      </c>
      <c r="K4566" s="28">
        <v>0.75</v>
      </c>
      <c r="L4566" s="28">
        <f t="shared" si="112"/>
        <v>0.69733000000000001</v>
      </c>
      <c r="O4566" s="77">
        <v>0.67325000000000002</v>
      </c>
      <c r="BF4566" s="106"/>
    </row>
    <row r="4567" spans="1:58" x14ac:dyDescent="0.25">
      <c r="A4567" t="s">
        <v>17</v>
      </c>
      <c r="B4567" s="25">
        <v>2020</v>
      </c>
      <c r="C4567" s="25" t="s">
        <v>0</v>
      </c>
      <c r="D4567" s="25" t="s">
        <v>63</v>
      </c>
      <c r="E4567" s="25" t="s">
        <v>266</v>
      </c>
      <c r="F4567" s="23" t="s">
        <v>338</v>
      </c>
      <c r="G4567" s="23" t="s">
        <v>541</v>
      </c>
      <c r="H4567" s="32" t="s">
        <v>542</v>
      </c>
      <c r="I4567" s="32" t="s">
        <v>536</v>
      </c>
      <c r="J4567" s="135">
        <v>67</v>
      </c>
      <c r="K4567" s="28">
        <v>0.64178999999999997</v>
      </c>
      <c r="L4567" s="28">
        <f t="shared" si="112"/>
        <v>0.71309999999999996</v>
      </c>
      <c r="O4567" s="77">
        <v>0.68518000000000001</v>
      </c>
      <c r="BF4567" s="106"/>
    </row>
    <row r="4568" spans="1:58" x14ac:dyDescent="0.25">
      <c r="A4568" t="s">
        <v>17</v>
      </c>
      <c r="B4568" s="25">
        <v>2020</v>
      </c>
      <c r="C4568" s="25" t="s">
        <v>1</v>
      </c>
      <c r="D4568" s="25" t="s">
        <v>64</v>
      </c>
      <c r="E4568" s="25" t="s">
        <v>266</v>
      </c>
      <c r="F4568" s="23" t="s">
        <v>338</v>
      </c>
      <c r="G4568" s="23" t="s">
        <v>541</v>
      </c>
      <c r="H4568" s="32" t="s">
        <v>542</v>
      </c>
      <c r="I4568" s="32" t="s">
        <v>536</v>
      </c>
      <c r="J4568" s="135">
        <v>19</v>
      </c>
      <c r="K4568" s="28">
        <v>0.57894999999999996</v>
      </c>
      <c r="L4568" s="28">
        <f t="shared" si="112"/>
        <v>0.71086000000000005</v>
      </c>
      <c r="O4568" s="77">
        <v>0.67054000000000002</v>
      </c>
      <c r="BF4568" s="106"/>
    </row>
    <row r="4569" spans="1:58" x14ac:dyDescent="0.25">
      <c r="A4569" t="s">
        <v>17</v>
      </c>
      <c r="B4569" s="25">
        <v>2020</v>
      </c>
      <c r="C4569" s="25" t="s">
        <v>2</v>
      </c>
      <c r="D4569" s="25" t="s">
        <v>65</v>
      </c>
      <c r="E4569" s="25" t="s">
        <v>266</v>
      </c>
      <c r="F4569" s="23" t="s">
        <v>338</v>
      </c>
      <c r="G4569" s="23" t="s">
        <v>541</v>
      </c>
      <c r="H4569" s="32" t="s">
        <v>542</v>
      </c>
      <c r="I4569" s="32" t="s">
        <v>536</v>
      </c>
      <c r="J4569" s="135">
        <v>42</v>
      </c>
      <c r="K4569" s="28">
        <v>0.78571000000000002</v>
      </c>
      <c r="L4569" s="28">
        <f t="shared" si="112"/>
        <v>0.76427</v>
      </c>
      <c r="O4569" s="77">
        <v>0.68157999999999996</v>
      </c>
      <c r="BF4569" s="106"/>
    </row>
    <row r="4570" spans="1:58" x14ac:dyDescent="0.25">
      <c r="A4570" t="s">
        <v>17</v>
      </c>
      <c r="B4570" s="25">
        <v>2020</v>
      </c>
      <c r="C4570" s="25" t="s">
        <v>3</v>
      </c>
      <c r="D4570" s="25" t="s">
        <v>66</v>
      </c>
      <c r="E4570" s="25" t="s">
        <v>266</v>
      </c>
      <c r="F4570" s="23" t="s">
        <v>338</v>
      </c>
      <c r="G4570" s="23" t="s">
        <v>541</v>
      </c>
      <c r="H4570" s="32" t="s">
        <v>542</v>
      </c>
      <c r="I4570" s="32" t="s">
        <v>536</v>
      </c>
      <c r="J4570" s="135">
        <v>53</v>
      </c>
      <c r="K4570" s="28">
        <v>0.86792000000000002</v>
      </c>
      <c r="L4570" s="28">
        <f t="shared" si="112"/>
        <v>0.72575999999999996</v>
      </c>
      <c r="O4570" s="77">
        <v>0.67688999999999999</v>
      </c>
      <c r="BF4570" s="106"/>
    </row>
    <row r="4571" spans="1:58" x14ac:dyDescent="0.25">
      <c r="A4571" t="s">
        <v>17</v>
      </c>
      <c r="B4571" s="25">
        <v>2021</v>
      </c>
      <c r="C4571" s="25" t="s">
        <v>0</v>
      </c>
      <c r="D4571" s="25" t="s">
        <v>67</v>
      </c>
      <c r="E4571" s="25" t="s">
        <v>266</v>
      </c>
      <c r="F4571" s="23" t="s">
        <v>338</v>
      </c>
      <c r="G4571" s="23" t="s">
        <v>541</v>
      </c>
      <c r="H4571" s="32" t="s">
        <v>542</v>
      </c>
      <c r="I4571" s="32" t="s">
        <v>536</v>
      </c>
      <c r="J4571" s="135">
        <v>54</v>
      </c>
      <c r="K4571" s="28">
        <v>0.87036999999999998</v>
      </c>
      <c r="L4571" s="28">
        <f t="shared" si="112"/>
        <v>0.79057999999999995</v>
      </c>
      <c r="O4571" s="77">
        <v>0.72143000000000002</v>
      </c>
      <c r="BF4571" s="106"/>
    </row>
    <row r="4572" spans="1:58" x14ac:dyDescent="0.25">
      <c r="A4572" t="s">
        <v>17</v>
      </c>
      <c r="B4572" s="25">
        <v>2021</v>
      </c>
      <c r="C4572" s="25" t="s">
        <v>1</v>
      </c>
      <c r="D4572" s="25" t="s">
        <v>68</v>
      </c>
      <c r="E4572" s="25" t="s">
        <v>266</v>
      </c>
      <c r="F4572" s="23" t="s">
        <v>338</v>
      </c>
      <c r="G4572" s="23" t="s">
        <v>541</v>
      </c>
      <c r="H4572" s="32" t="s">
        <v>542</v>
      </c>
      <c r="I4572" s="32" t="s">
        <v>536</v>
      </c>
      <c r="J4572" s="135">
        <v>57</v>
      </c>
      <c r="K4572" s="28">
        <v>0.94737000000000005</v>
      </c>
      <c r="L4572" s="28">
        <f t="shared" si="112"/>
        <v>0.77332999999999996</v>
      </c>
      <c r="O4572" s="77">
        <v>0.71777999999999997</v>
      </c>
      <c r="BF4572" s="106"/>
    </row>
    <row r="4573" spans="1:58" x14ac:dyDescent="0.25">
      <c r="A4573" t="s">
        <v>17</v>
      </c>
      <c r="B4573" s="25">
        <v>2021</v>
      </c>
      <c r="C4573" s="25" t="s">
        <v>2</v>
      </c>
      <c r="D4573" s="25" t="s">
        <v>69</v>
      </c>
      <c r="E4573" s="25" t="s">
        <v>266</v>
      </c>
      <c r="F4573" s="23" t="s">
        <v>338</v>
      </c>
      <c r="G4573" s="23" t="s">
        <v>541</v>
      </c>
      <c r="H4573" s="32" t="s">
        <v>542</v>
      </c>
      <c r="I4573" s="32" t="s">
        <v>536</v>
      </c>
      <c r="J4573" s="135">
        <v>56</v>
      </c>
      <c r="K4573" s="28">
        <v>0.92857000000000001</v>
      </c>
      <c r="L4573" s="28">
        <f t="shared" si="112"/>
        <v>0.76515999999999995</v>
      </c>
      <c r="O4573" s="77">
        <v>0.72623000000000004</v>
      </c>
      <c r="BF4573" s="106"/>
    </row>
    <row r="4574" spans="1:58" x14ac:dyDescent="0.25">
      <c r="A4574" t="s">
        <v>17</v>
      </c>
      <c r="B4574" s="25">
        <v>2021</v>
      </c>
      <c r="C4574" s="25" t="s">
        <v>3</v>
      </c>
      <c r="D4574" s="25" t="s">
        <v>70</v>
      </c>
      <c r="E4574" s="25" t="s">
        <v>266</v>
      </c>
      <c r="F4574" s="23" t="s">
        <v>338</v>
      </c>
      <c r="G4574" s="23" t="s">
        <v>541</v>
      </c>
      <c r="H4574" s="32" t="s">
        <v>542</v>
      </c>
      <c r="I4574" s="32" t="s">
        <v>536</v>
      </c>
      <c r="J4574" s="135">
        <v>53</v>
      </c>
      <c r="K4574" s="28">
        <v>0.88678999999999997</v>
      </c>
      <c r="L4574" s="28">
        <f t="shared" si="112"/>
        <v>0.73268</v>
      </c>
      <c r="O4574" s="77">
        <v>0.70416999999999996</v>
      </c>
      <c r="BF4574" s="106"/>
    </row>
    <row r="4575" spans="1:58" x14ac:dyDescent="0.25">
      <c r="A4575" t="s">
        <v>17</v>
      </c>
      <c r="B4575" s="25">
        <v>2022</v>
      </c>
      <c r="C4575" s="25" t="s">
        <v>0</v>
      </c>
      <c r="D4575" s="25" t="s">
        <v>71</v>
      </c>
      <c r="E4575" s="25" t="s">
        <v>266</v>
      </c>
      <c r="F4575" s="23" t="s">
        <v>338</v>
      </c>
      <c r="G4575" s="23" t="s">
        <v>541</v>
      </c>
      <c r="H4575" s="32" t="s">
        <v>542</v>
      </c>
      <c r="I4575" s="32" t="s">
        <v>536</v>
      </c>
      <c r="J4575" s="135">
        <v>53</v>
      </c>
      <c r="K4575" s="28">
        <v>0.81132000000000004</v>
      </c>
      <c r="L4575" s="28">
        <f t="shared" si="112"/>
        <v>0.75717000000000001</v>
      </c>
      <c r="O4575" s="77">
        <v>0.71772000000000002</v>
      </c>
      <c r="BF4575" s="106"/>
    </row>
    <row r="4576" spans="1:58" x14ac:dyDescent="0.25">
      <c r="A4576" t="s">
        <v>17</v>
      </c>
      <c r="B4576" s="25">
        <v>2022</v>
      </c>
      <c r="C4576" s="25" t="s">
        <v>1</v>
      </c>
      <c r="D4576" s="25" t="s">
        <v>72</v>
      </c>
      <c r="E4576" s="25" t="s">
        <v>266</v>
      </c>
      <c r="F4576" s="23" t="s">
        <v>338</v>
      </c>
      <c r="G4576" s="23" t="s">
        <v>541</v>
      </c>
      <c r="H4576" s="32" t="s">
        <v>542</v>
      </c>
      <c r="I4576" s="32" t="s">
        <v>536</v>
      </c>
      <c r="J4576" s="135">
        <v>74</v>
      </c>
      <c r="K4576" s="28">
        <v>0.93242999999999998</v>
      </c>
      <c r="L4576" s="28">
        <f t="shared" si="112"/>
        <v>0.78373000000000004</v>
      </c>
      <c r="O4576" s="77">
        <v>0.71509999999999996</v>
      </c>
      <c r="BF4576" s="106"/>
    </row>
    <row r="4577" spans="1:58" x14ac:dyDescent="0.25">
      <c r="A4577" t="s">
        <v>17</v>
      </c>
      <c r="B4577" s="25">
        <v>2022</v>
      </c>
      <c r="C4577" s="25" t="s">
        <v>2</v>
      </c>
      <c r="D4577" s="25" t="s">
        <v>73</v>
      </c>
      <c r="E4577" s="25" t="s">
        <v>266</v>
      </c>
      <c r="F4577" s="23" t="s">
        <v>338</v>
      </c>
      <c r="G4577" s="23" t="s">
        <v>541</v>
      </c>
      <c r="H4577" s="32" t="s">
        <v>542</v>
      </c>
      <c r="I4577" s="32" t="s">
        <v>536</v>
      </c>
      <c r="J4577" s="135">
        <v>47</v>
      </c>
      <c r="K4577" s="28">
        <v>0.89361999999999997</v>
      </c>
      <c r="L4577" s="28">
        <f t="shared" si="112"/>
        <v>0.78456000000000004</v>
      </c>
      <c r="O4577" s="77">
        <v>0.71452000000000004</v>
      </c>
      <c r="BF4577" s="106"/>
    </row>
    <row r="4578" spans="1:58" x14ac:dyDescent="0.25">
      <c r="A4578" t="s">
        <v>17</v>
      </c>
      <c r="B4578" s="25">
        <v>2022</v>
      </c>
      <c r="C4578" s="25" t="s">
        <v>3</v>
      </c>
      <c r="D4578" s="25" t="s">
        <v>493</v>
      </c>
      <c r="E4578" s="25" t="s">
        <v>266</v>
      </c>
      <c r="F4578" s="23" t="s">
        <v>338</v>
      </c>
      <c r="G4578" s="23" t="s">
        <v>541</v>
      </c>
      <c r="H4578" s="32" t="s">
        <v>542</v>
      </c>
      <c r="I4578" s="32" t="s">
        <v>536</v>
      </c>
      <c r="J4578" s="135">
        <v>49</v>
      </c>
      <c r="K4578" s="28">
        <v>0.91837000000000002</v>
      </c>
      <c r="L4578" s="28">
        <f t="shared" si="112"/>
        <v>0.76685999999999999</v>
      </c>
      <c r="O4578" s="77">
        <v>0.68925999999999998</v>
      </c>
      <c r="BF4578" s="106"/>
    </row>
    <row r="4579" spans="1:58" x14ac:dyDescent="0.25">
      <c r="A4579" t="s">
        <v>17</v>
      </c>
      <c r="B4579" s="25">
        <v>2023</v>
      </c>
      <c r="C4579" s="25" t="s">
        <v>0</v>
      </c>
      <c r="D4579" s="25" t="s">
        <v>537</v>
      </c>
      <c r="E4579" s="25" t="s">
        <v>266</v>
      </c>
      <c r="F4579" s="23" t="s">
        <v>338</v>
      </c>
      <c r="G4579" s="23" t="s">
        <v>541</v>
      </c>
      <c r="H4579" s="32" t="s">
        <v>542</v>
      </c>
      <c r="I4579" s="32" t="s">
        <v>536</v>
      </c>
      <c r="J4579" s="135">
        <v>39</v>
      </c>
      <c r="K4579" s="28">
        <v>0.79486999999999997</v>
      </c>
      <c r="L4579" s="28">
        <f t="shared" si="112"/>
        <v>0.69860999999999995</v>
      </c>
      <c r="O4579" s="77">
        <v>0.66224000000000005</v>
      </c>
      <c r="BF4579" s="106"/>
    </row>
    <row r="4580" spans="1:58" x14ac:dyDescent="0.25">
      <c r="A4580" t="s">
        <v>17</v>
      </c>
      <c r="B4580" s="25">
        <v>2018</v>
      </c>
      <c r="C4580" s="25" t="s">
        <v>0</v>
      </c>
      <c r="D4580" s="25" t="s">
        <v>54</v>
      </c>
      <c r="E4580" s="25" t="s">
        <v>267</v>
      </c>
      <c r="F4580" s="23" t="s">
        <v>339</v>
      </c>
      <c r="G4580" s="23" t="s">
        <v>540</v>
      </c>
      <c r="H4580" s="32" t="s">
        <v>367</v>
      </c>
      <c r="I4580" s="32" t="s">
        <v>536</v>
      </c>
      <c r="J4580" s="135">
        <v>50</v>
      </c>
      <c r="K4580" s="28">
        <v>0.76</v>
      </c>
      <c r="L4580" s="28">
        <f t="shared" si="112"/>
        <v>0.86385999999999996</v>
      </c>
      <c r="O4580" s="77">
        <v>0.64649000000000001</v>
      </c>
      <c r="BF4580" s="106"/>
    </row>
    <row r="4581" spans="1:58" x14ac:dyDescent="0.25">
      <c r="A4581" t="s">
        <v>17</v>
      </c>
      <c r="B4581" s="25">
        <v>2018</v>
      </c>
      <c r="C4581" s="25" t="s">
        <v>1</v>
      </c>
      <c r="D4581" s="25" t="s">
        <v>56</v>
      </c>
      <c r="E4581" s="25" t="s">
        <v>267</v>
      </c>
      <c r="F4581" s="23" t="s">
        <v>339</v>
      </c>
      <c r="G4581" s="23" t="s">
        <v>540</v>
      </c>
      <c r="H4581" s="32" t="s">
        <v>367</v>
      </c>
      <c r="I4581" s="32" t="s">
        <v>536</v>
      </c>
      <c r="J4581" s="135">
        <v>60</v>
      </c>
      <c r="K4581" s="28">
        <v>0.88332999999999995</v>
      </c>
      <c r="L4581" s="28">
        <f t="shared" si="112"/>
        <v>0.86836000000000002</v>
      </c>
      <c r="O4581" s="77">
        <v>0.66595000000000004</v>
      </c>
      <c r="BF4581" s="106"/>
    </row>
    <row r="4582" spans="1:58" x14ac:dyDescent="0.25">
      <c r="A4582" t="s">
        <v>17</v>
      </c>
      <c r="B4582" s="25">
        <v>2018</v>
      </c>
      <c r="C4582" s="25" t="s">
        <v>2</v>
      </c>
      <c r="D4582" s="25" t="s">
        <v>57</v>
      </c>
      <c r="E4582" s="25" t="s">
        <v>267</v>
      </c>
      <c r="F4582" s="23" t="s">
        <v>339</v>
      </c>
      <c r="G4582" s="23" t="s">
        <v>540</v>
      </c>
      <c r="H4582" s="32" t="s">
        <v>367</v>
      </c>
      <c r="I4582" s="32" t="s">
        <v>536</v>
      </c>
      <c r="J4582" s="135">
        <v>57</v>
      </c>
      <c r="K4582" s="28">
        <v>0.85965000000000003</v>
      </c>
      <c r="L4582" s="28">
        <f t="shared" si="112"/>
        <v>0.88675000000000004</v>
      </c>
      <c r="O4582" s="77">
        <v>0.65563000000000005</v>
      </c>
      <c r="BF4582" s="106"/>
    </row>
    <row r="4583" spans="1:58" x14ac:dyDescent="0.25">
      <c r="A4583" t="s">
        <v>17</v>
      </c>
      <c r="B4583" s="25">
        <v>2018</v>
      </c>
      <c r="C4583" s="25" t="s">
        <v>3</v>
      </c>
      <c r="D4583" s="25" t="s">
        <v>58</v>
      </c>
      <c r="E4583" s="25" t="s">
        <v>267</v>
      </c>
      <c r="F4583" s="23" t="s">
        <v>339</v>
      </c>
      <c r="G4583" s="23" t="s">
        <v>540</v>
      </c>
      <c r="H4583" s="32" t="s">
        <v>367</v>
      </c>
      <c r="I4583" s="32" t="s">
        <v>536</v>
      </c>
      <c r="J4583" s="135">
        <v>57</v>
      </c>
      <c r="K4583" s="28">
        <v>0.75439000000000001</v>
      </c>
      <c r="L4583" s="28">
        <f t="shared" si="112"/>
        <v>0.88641000000000003</v>
      </c>
      <c r="O4583" s="77">
        <v>0.64424999999999999</v>
      </c>
      <c r="BF4583" s="106"/>
    </row>
    <row r="4584" spans="1:58" x14ac:dyDescent="0.25">
      <c r="A4584" t="s">
        <v>17</v>
      </c>
      <c r="B4584" s="25">
        <v>2019</v>
      </c>
      <c r="C4584" s="25" t="s">
        <v>0</v>
      </c>
      <c r="D4584" s="25" t="s">
        <v>59</v>
      </c>
      <c r="E4584" s="25" t="s">
        <v>267</v>
      </c>
      <c r="F4584" s="23" t="s">
        <v>339</v>
      </c>
      <c r="G4584" s="23" t="s">
        <v>540</v>
      </c>
      <c r="H4584" s="32" t="s">
        <v>367</v>
      </c>
      <c r="I4584" s="32" t="s">
        <v>536</v>
      </c>
      <c r="J4584" s="135">
        <v>55</v>
      </c>
      <c r="K4584" s="28">
        <v>0.81818000000000002</v>
      </c>
      <c r="L4584" s="28">
        <f t="shared" si="112"/>
        <v>0.90498999999999996</v>
      </c>
      <c r="O4584" s="77">
        <v>0.67745999999999995</v>
      </c>
      <c r="BF4584" s="106"/>
    </row>
    <row r="4585" spans="1:58" x14ac:dyDescent="0.25">
      <c r="A4585" t="s">
        <v>17</v>
      </c>
      <c r="B4585" s="25">
        <v>2019</v>
      </c>
      <c r="C4585" s="25" t="s">
        <v>1</v>
      </c>
      <c r="D4585" s="25" t="s">
        <v>60</v>
      </c>
      <c r="E4585" s="25" t="s">
        <v>267</v>
      </c>
      <c r="F4585" s="23" t="s">
        <v>339</v>
      </c>
      <c r="G4585" s="23" t="s">
        <v>540</v>
      </c>
      <c r="H4585" s="32" t="s">
        <v>367</v>
      </c>
      <c r="I4585" s="32" t="s">
        <v>536</v>
      </c>
      <c r="J4585" s="135">
        <v>59</v>
      </c>
      <c r="K4585" s="28">
        <v>0.83050999999999997</v>
      </c>
      <c r="L4585" s="28">
        <f t="shared" si="112"/>
        <v>0.90512999999999999</v>
      </c>
      <c r="O4585" s="77">
        <v>0.69386000000000003</v>
      </c>
      <c r="BF4585" s="106"/>
    </row>
    <row r="4586" spans="1:58" x14ac:dyDescent="0.25">
      <c r="A4586" t="s">
        <v>17</v>
      </c>
      <c r="B4586" s="25">
        <v>2019</v>
      </c>
      <c r="C4586" s="25" t="s">
        <v>2</v>
      </c>
      <c r="D4586" s="25" t="s">
        <v>61</v>
      </c>
      <c r="E4586" s="25" t="s">
        <v>267</v>
      </c>
      <c r="F4586" s="23" t="s">
        <v>339</v>
      </c>
      <c r="G4586" s="23" t="s">
        <v>540</v>
      </c>
      <c r="H4586" s="32" t="s">
        <v>367</v>
      </c>
      <c r="I4586" s="32" t="s">
        <v>536</v>
      </c>
      <c r="J4586" s="135">
        <v>60</v>
      </c>
      <c r="K4586" s="28">
        <v>0.88332999999999995</v>
      </c>
      <c r="L4586" s="28">
        <f t="shared" si="112"/>
        <v>0.88599000000000006</v>
      </c>
      <c r="O4586" s="77">
        <v>0.68513999999999997</v>
      </c>
      <c r="BF4586" s="106"/>
    </row>
    <row r="4587" spans="1:58" x14ac:dyDescent="0.25">
      <c r="A4587" t="s">
        <v>17</v>
      </c>
      <c r="B4587" s="25">
        <v>2019</v>
      </c>
      <c r="C4587" s="25" t="s">
        <v>3</v>
      </c>
      <c r="D4587" s="25" t="s">
        <v>62</v>
      </c>
      <c r="E4587" s="25" t="s">
        <v>267</v>
      </c>
      <c r="F4587" s="23" t="s">
        <v>339</v>
      </c>
      <c r="G4587" s="23" t="s">
        <v>540</v>
      </c>
      <c r="H4587" s="32" t="s">
        <v>367</v>
      </c>
      <c r="I4587" s="32" t="s">
        <v>536</v>
      </c>
      <c r="J4587" s="135">
        <v>60</v>
      </c>
      <c r="K4587" s="28">
        <v>0.91666999999999998</v>
      </c>
      <c r="L4587" s="28">
        <f t="shared" si="112"/>
        <v>0.74536000000000002</v>
      </c>
      <c r="O4587" s="77">
        <v>0.67325000000000002</v>
      </c>
      <c r="BF4587" s="106"/>
    </row>
    <row r="4588" spans="1:58" x14ac:dyDescent="0.25">
      <c r="A4588" t="s">
        <v>17</v>
      </c>
      <c r="B4588" s="25">
        <v>2020</v>
      </c>
      <c r="C4588" s="25" t="s">
        <v>0</v>
      </c>
      <c r="D4588" s="25" t="s">
        <v>63</v>
      </c>
      <c r="E4588" s="25" t="s">
        <v>267</v>
      </c>
      <c r="F4588" s="23" t="s">
        <v>339</v>
      </c>
      <c r="G4588" s="23" t="s">
        <v>540</v>
      </c>
      <c r="H4588" s="32" t="s">
        <v>367</v>
      </c>
      <c r="I4588" s="32" t="s">
        <v>536</v>
      </c>
      <c r="J4588" s="135">
        <v>46</v>
      </c>
      <c r="K4588" s="28">
        <v>0.89129999999999998</v>
      </c>
      <c r="L4588" s="28">
        <f t="shared" si="112"/>
        <v>0.79300999999999999</v>
      </c>
      <c r="O4588" s="77">
        <v>0.68518000000000001</v>
      </c>
      <c r="BF4588" s="106"/>
    </row>
    <row r="4589" spans="1:58" x14ac:dyDescent="0.25">
      <c r="A4589" t="s">
        <v>17</v>
      </c>
      <c r="B4589" s="25">
        <v>2020</v>
      </c>
      <c r="C4589" s="25" t="s">
        <v>1</v>
      </c>
      <c r="D4589" s="25" t="s">
        <v>64</v>
      </c>
      <c r="E4589" s="25" t="s">
        <v>267</v>
      </c>
      <c r="F4589" s="23" t="s">
        <v>339</v>
      </c>
      <c r="G4589" s="23" t="s">
        <v>540</v>
      </c>
      <c r="H4589" s="32" t="s">
        <v>367</v>
      </c>
      <c r="I4589" s="32" t="s">
        <v>536</v>
      </c>
      <c r="J4589" s="135">
        <v>16</v>
      </c>
      <c r="K4589" s="28">
        <v>0.9375</v>
      </c>
      <c r="L4589" s="28">
        <f t="shared" si="112"/>
        <v>0.70157000000000003</v>
      </c>
      <c r="O4589" s="77">
        <v>0.67054000000000002</v>
      </c>
      <c r="BF4589" s="106"/>
    </row>
    <row r="4590" spans="1:58" x14ac:dyDescent="0.25">
      <c r="A4590" t="s">
        <v>17</v>
      </c>
      <c r="B4590" s="25">
        <v>2020</v>
      </c>
      <c r="C4590" s="25" t="s">
        <v>2</v>
      </c>
      <c r="D4590" s="25" t="s">
        <v>65</v>
      </c>
      <c r="E4590" s="25" t="s">
        <v>267</v>
      </c>
      <c r="F4590" s="23" t="s">
        <v>339</v>
      </c>
      <c r="G4590" s="23" t="s">
        <v>540</v>
      </c>
      <c r="H4590" s="32" t="s">
        <v>367</v>
      </c>
      <c r="I4590" s="32" t="s">
        <v>536</v>
      </c>
      <c r="J4590" s="135">
        <v>43</v>
      </c>
      <c r="K4590" s="28">
        <v>0.81394999999999995</v>
      </c>
      <c r="L4590" s="28">
        <f t="shared" si="112"/>
        <v>0.82979000000000003</v>
      </c>
      <c r="O4590" s="77">
        <v>0.68157999999999996</v>
      </c>
      <c r="BF4590" s="106"/>
    </row>
    <row r="4591" spans="1:58" x14ac:dyDescent="0.25">
      <c r="A4591" t="s">
        <v>17</v>
      </c>
      <c r="B4591" s="25">
        <v>2020</v>
      </c>
      <c r="C4591" s="25" t="s">
        <v>3</v>
      </c>
      <c r="D4591" s="25" t="s">
        <v>66</v>
      </c>
      <c r="E4591" s="25" t="s">
        <v>267</v>
      </c>
      <c r="F4591" s="23" t="s">
        <v>339</v>
      </c>
      <c r="G4591" s="23" t="s">
        <v>540</v>
      </c>
      <c r="H4591" s="32" t="s">
        <v>367</v>
      </c>
      <c r="I4591" s="32" t="s">
        <v>536</v>
      </c>
      <c r="J4591" s="135">
        <v>52</v>
      </c>
      <c r="K4591" s="28">
        <v>0.88461999999999996</v>
      </c>
      <c r="L4591" s="28">
        <f t="shared" si="112"/>
        <v>0.92795000000000005</v>
      </c>
      <c r="O4591" s="77">
        <v>0.67688999999999999</v>
      </c>
      <c r="BF4591" s="106"/>
    </row>
    <row r="4592" spans="1:58" x14ac:dyDescent="0.25">
      <c r="A4592" t="s">
        <v>17</v>
      </c>
      <c r="B4592" s="25">
        <v>2021</v>
      </c>
      <c r="C4592" s="25" t="s">
        <v>0</v>
      </c>
      <c r="D4592" s="25" t="s">
        <v>67</v>
      </c>
      <c r="E4592" s="25" t="s">
        <v>267</v>
      </c>
      <c r="F4592" s="23" t="s">
        <v>339</v>
      </c>
      <c r="G4592" s="23" t="s">
        <v>540</v>
      </c>
      <c r="H4592" s="32" t="s">
        <v>367</v>
      </c>
      <c r="I4592" s="32" t="s">
        <v>536</v>
      </c>
      <c r="J4592" s="135">
        <v>71</v>
      </c>
      <c r="K4592" s="28">
        <v>0.91549000000000003</v>
      </c>
      <c r="L4592" s="28">
        <f t="shared" si="112"/>
        <v>0.94118000000000002</v>
      </c>
      <c r="O4592" s="77">
        <v>0.72143000000000002</v>
      </c>
      <c r="BF4592" s="106"/>
    </row>
    <row r="4593" spans="1:58" x14ac:dyDescent="0.25">
      <c r="A4593" t="s">
        <v>17</v>
      </c>
      <c r="B4593" s="25">
        <v>2021</v>
      </c>
      <c r="C4593" s="25" t="s">
        <v>1</v>
      </c>
      <c r="D4593" s="25" t="s">
        <v>68</v>
      </c>
      <c r="E4593" s="25" t="s">
        <v>267</v>
      </c>
      <c r="F4593" s="23" t="s">
        <v>339</v>
      </c>
      <c r="G4593" s="23" t="s">
        <v>540</v>
      </c>
      <c r="H4593" s="32" t="s">
        <v>367</v>
      </c>
      <c r="I4593" s="32" t="s">
        <v>536</v>
      </c>
      <c r="J4593" s="135">
        <v>69</v>
      </c>
      <c r="K4593" s="28">
        <v>0.95652000000000004</v>
      </c>
      <c r="L4593" s="28">
        <f t="shared" si="112"/>
        <v>0.92801999999999996</v>
      </c>
      <c r="O4593" s="77">
        <v>0.71777999999999997</v>
      </c>
      <c r="BF4593" s="106"/>
    </row>
    <row r="4594" spans="1:58" x14ac:dyDescent="0.25">
      <c r="A4594" t="s">
        <v>17</v>
      </c>
      <c r="B4594" s="25">
        <v>2021</v>
      </c>
      <c r="C4594" s="25" t="s">
        <v>2</v>
      </c>
      <c r="D4594" s="25" t="s">
        <v>69</v>
      </c>
      <c r="E4594" s="25" t="s">
        <v>267</v>
      </c>
      <c r="F4594" s="23" t="s">
        <v>339</v>
      </c>
      <c r="G4594" s="23" t="s">
        <v>540</v>
      </c>
      <c r="H4594" s="32" t="s">
        <v>367</v>
      </c>
      <c r="I4594" s="32" t="s">
        <v>536</v>
      </c>
      <c r="J4594" s="135">
        <v>60</v>
      </c>
      <c r="K4594" s="28">
        <v>0.9</v>
      </c>
      <c r="L4594" s="28">
        <f t="shared" si="112"/>
        <v>0.90681999999999996</v>
      </c>
      <c r="O4594" s="77">
        <v>0.72623000000000004</v>
      </c>
      <c r="BF4594" s="106"/>
    </row>
    <row r="4595" spans="1:58" x14ac:dyDescent="0.25">
      <c r="A4595" t="s">
        <v>17</v>
      </c>
      <c r="B4595" s="25">
        <v>2021</v>
      </c>
      <c r="C4595" s="25" t="s">
        <v>3</v>
      </c>
      <c r="D4595" s="25" t="s">
        <v>70</v>
      </c>
      <c r="E4595" s="25" t="s">
        <v>267</v>
      </c>
      <c r="F4595" s="23" t="s">
        <v>339</v>
      </c>
      <c r="G4595" s="23" t="s">
        <v>540</v>
      </c>
      <c r="H4595" s="32" t="s">
        <v>367</v>
      </c>
      <c r="I4595" s="32" t="s">
        <v>536</v>
      </c>
      <c r="J4595" s="135">
        <v>62</v>
      </c>
      <c r="K4595" s="28">
        <v>0.82257999999999998</v>
      </c>
      <c r="L4595" s="28">
        <f t="shared" si="112"/>
        <v>0.87592999999999999</v>
      </c>
      <c r="O4595" s="77">
        <v>0.70416999999999996</v>
      </c>
      <c r="BF4595" s="106"/>
    </row>
    <row r="4596" spans="1:58" x14ac:dyDescent="0.25">
      <c r="A4596" t="s">
        <v>17</v>
      </c>
      <c r="B4596" s="25">
        <v>2022</v>
      </c>
      <c r="C4596" s="25" t="s">
        <v>0</v>
      </c>
      <c r="D4596" s="25" t="s">
        <v>71</v>
      </c>
      <c r="E4596" s="25" t="s">
        <v>267</v>
      </c>
      <c r="F4596" s="23" t="s">
        <v>339</v>
      </c>
      <c r="G4596" s="23" t="s">
        <v>540</v>
      </c>
      <c r="H4596" s="32" t="s">
        <v>367</v>
      </c>
      <c r="I4596" s="32" t="s">
        <v>536</v>
      </c>
      <c r="J4596" s="135">
        <v>76</v>
      </c>
      <c r="K4596" s="28">
        <v>0.85526000000000002</v>
      </c>
      <c r="L4596" s="28">
        <f t="shared" si="112"/>
        <v>0.86363999999999996</v>
      </c>
      <c r="O4596" s="77">
        <v>0.71772000000000002</v>
      </c>
      <c r="BF4596" s="106"/>
    </row>
    <row r="4597" spans="1:58" x14ac:dyDescent="0.25">
      <c r="A4597" t="s">
        <v>17</v>
      </c>
      <c r="B4597" s="25">
        <v>2022</v>
      </c>
      <c r="C4597" s="25" t="s">
        <v>1</v>
      </c>
      <c r="D4597" s="25" t="s">
        <v>72</v>
      </c>
      <c r="E4597" s="25" t="s">
        <v>267</v>
      </c>
      <c r="F4597" s="23" t="s">
        <v>339</v>
      </c>
      <c r="G4597" s="23" t="s">
        <v>540</v>
      </c>
      <c r="H4597" s="32" t="s">
        <v>367</v>
      </c>
      <c r="I4597" s="32" t="s">
        <v>536</v>
      </c>
      <c r="J4597" s="135">
        <v>47</v>
      </c>
      <c r="K4597" s="28">
        <v>0.91488999999999998</v>
      </c>
      <c r="L4597" s="28">
        <f t="shared" si="112"/>
        <v>0.80352999999999997</v>
      </c>
      <c r="O4597" s="77">
        <v>0.71509999999999996</v>
      </c>
      <c r="BF4597" s="106"/>
    </row>
    <row r="4598" spans="1:58" x14ac:dyDescent="0.25">
      <c r="A4598" t="s">
        <v>17</v>
      </c>
      <c r="B4598" s="25">
        <v>2022</v>
      </c>
      <c r="C4598" s="25" t="s">
        <v>2</v>
      </c>
      <c r="D4598" s="25" t="s">
        <v>73</v>
      </c>
      <c r="E4598" s="25" t="s">
        <v>267</v>
      </c>
      <c r="F4598" s="23" t="s">
        <v>339</v>
      </c>
      <c r="G4598" s="23" t="s">
        <v>540</v>
      </c>
      <c r="H4598" s="32" t="s">
        <v>367</v>
      </c>
      <c r="I4598" s="32" t="s">
        <v>536</v>
      </c>
      <c r="J4598" s="135">
        <v>64</v>
      </c>
      <c r="K4598" s="28">
        <v>0.82813000000000003</v>
      </c>
      <c r="L4598" s="28">
        <f t="shared" si="112"/>
        <v>0.82677</v>
      </c>
      <c r="O4598" s="77">
        <v>0.71452000000000004</v>
      </c>
      <c r="BF4598" s="106"/>
    </row>
    <row r="4599" spans="1:58" x14ac:dyDescent="0.25">
      <c r="A4599" t="s">
        <v>17</v>
      </c>
      <c r="B4599" s="25">
        <v>2022</v>
      </c>
      <c r="C4599" s="25" t="s">
        <v>3</v>
      </c>
      <c r="D4599" s="25" t="s">
        <v>493</v>
      </c>
      <c r="E4599" s="25" t="s">
        <v>267</v>
      </c>
      <c r="F4599" s="23" t="s">
        <v>339</v>
      </c>
      <c r="G4599" s="23" t="s">
        <v>540</v>
      </c>
      <c r="H4599" s="32" t="s">
        <v>367</v>
      </c>
      <c r="I4599" s="32" t="s">
        <v>536</v>
      </c>
      <c r="J4599" s="135">
        <v>49</v>
      </c>
      <c r="K4599" s="28">
        <v>0.89795999999999998</v>
      </c>
      <c r="L4599" s="28">
        <f t="shared" si="112"/>
        <v>0.82994999999999997</v>
      </c>
      <c r="O4599" s="77">
        <v>0.68925999999999998</v>
      </c>
      <c r="BF4599" s="106"/>
    </row>
    <row r="4600" spans="1:58" x14ac:dyDescent="0.25">
      <c r="A4600" t="s">
        <v>17</v>
      </c>
      <c r="B4600" s="23">
        <v>2023</v>
      </c>
      <c r="C4600" s="25" t="s">
        <v>0</v>
      </c>
      <c r="D4600" s="23" t="s">
        <v>537</v>
      </c>
      <c r="E4600" s="23" t="s">
        <v>267</v>
      </c>
      <c r="F4600" s="23" t="s">
        <v>339</v>
      </c>
      <c r="G4600" s="23" t="s">
        <v>540</v>
      </c>
      <c r="H4600" s="32" t="s">
        <v>367</v>
      </c>
      <c r="I4600" s="32" t="s">
        <v>536</v>
      </c>
      <c r="J4600" s="135">
        <v>57</v>
      </c>
      <c r="K4600" s="28">
        <v>0.64912000000000003</v>
      </c>
      <c r="L4600" s="28">
        <f t="shared" si="112"/>
        <v>0.72031999999999996</v>
      </c>
      <c r="O4600" s="77">
        <v>0.66224000000000005</v>
      </c>
      <c r="BF4600" s="106"/>
    </row>
    <row r="4601" spans="1:58" x14ac:dyDescent="0.25">
      <c r="A4601" t="s">
        <v>17</v>
      </c>
      <c r="B4601" s="23">
        <v>2018</v>
      </c>
      <c r="C4601" s="23" t="s">
        <v>0</v>
      </c>
      <c r="D4601" s="23" t="s">
        <v>54</v>
      </c>
      <c r="E4601" s="23" t="s">
        <v>230</v>
      </c>
      <c r="F4601" s="23" t="s">
        <v>231</v>
      </c>
      <c r="G4601" s="23" t="s">
        <v>545</v>
      </c>
      <c r="H4601" s="32" t="s">
        <v>366</v>
      </c>
      <c r="I4601" s="32" t="s">
        <v>536</v>
      </c>
      <c r="J4601" s="135">
        <v>74</v>
      </c>
      <c r="K4601" s="28">
        <v>0.87838000000000005</v>
      </c>
      <c r="L4601" s="28">
        <f t="shared" si="112"/>
        <v>0.68408999999999998</v>
      </c>
      <c r="O4601" s="77">
        <v>0.64649000000000001</v>
      </c>
      <c r="BF4601" s="106"/>
    </row>
    <row r="4602" spans="1:58" x14ac:dyDescent="0.25">
      <c r="A4602" t="s">
        <v>17</v>
      </c>
      <c r="B4602" s="23">
        <v>2018</v>
      </c>
      <c r="C4602" s="23" t="s">
        <v>1</v>
      </c>
      <c r="D4602" s="23" t="s">
        <v>56</v>
      </c>
      <c r="E4602" s="23" t="s">
        <v>230</v>
      </c>
      <c r="F4602" s="23" t="s">
        <v>231</v>
      </c>
      <c r="G4602" s="23" t="s">
        <v>545</v>
      </c>
      <c r="H4602" s="32" t="s">
        <v>366</v>
      </c>
      <c r="I4602" s="32" t="s">
        <v>536</v>
      </c>
      <c r="J4602" s="135">
        <v>90</v>
      </c>
      <c r="K4602" s="28">
        <v>0.78888999999999998</v>
      </c>
      <c r="L4602" s="28">
        <f t="shared" si="112"/>
        <v>0.79837000000000002</v>
      </c>
      <c r="O4602" s="77">
        <v>0.66595000000000004</v>
      </c>
      <c r="BF4602" s="106"/>
    </row>
    <row r="4603" spans="1:58" x14ac:dyDescent="0.25">
      <c r="A4603" t="s">
        <v>17</v>
      </c>
      <c r="B4603" s="23">
        <v>2018</v>
      </c>
      <c r="C4603" s="23" t="s">
        <v>2</v>
      </c>
      <c r="D4603" s="23" t="s">
        <v>57</v>
      </c>
      <c r="E4603" s="23" t="s">
        <v>230</v>
      </c>
      <c r="F4603" s="23" t="s">
        <v>231</v>
      </c>
      <c r="G4603" s="23" t="s">
        <v>545</v>
      </c>
      <c r="H4603" s="32" t="s">
        <v>366</v>
      </c>
      <c r="I4603" s="32" t="s">
        <v>536</v>
      </c>
      <c r="J4603" s="135">
        <v>95</v>
      </c>
      <c r="K4603" s="28">
        <v>0.84211000000000003</v>
      </c>
      <c r="L4603" s="28">
        <f t="shared" si="112"/>
        <v>0.57433999999999996</v>
      </c>
      <c r="O4603" s="77">
        <v>0.65563000000000005</v>
      </c>
      <c r="BF4603" s="106"/>
    </row>
    <row r="4604" spans="1:58" x14ac:dyDescent="0.25">
      <c r="A4604" t="s">
        <v>17</v>
      </c>
      <c r="B4604" s="23">
        <v>2018</v>
      </c>
      <c r="C4604" s="23" t="s">
        <v>3</v>
      </c>
      <c r="D4604" s="23" t="s">
        <v>58</v>
      </c>
      <c r="E4604" s="23" t="s">
        <v>230</v>
      </c>
      <c r="F4604" s="23" t="s">
        <v>231</v>
      </c>
      <c r="G4604" s="23" t="s">
        <v>545</v>
      </c>
      <c r="H4604" s="32" t="s">
        <v>366</v>
      </c>
      <c r="I4604" s="32" t="s">
        <v>536</v>
      </c>
      <c r="J4604" s="135">
        <v>89</v>
      </c>
      <c r="K4604" s="28">
        <v>0.79774999999999996</v>
      </c>
      <c r="L4604" s="28">
        <f t="shared" si="112"/>
        <v>0.43370999999999998</v>
      </c>
      <c r="O4604" s="77">
        <v>0.64424999999999999</v>
      </c>
      <c r="BF4604" s="106"/>
    </row>
    <row r="4605" spans="1:58" x14ac:dyDescent="0.25">
      <c r="A4605" t="s">
        <v>17</v>
      </c>
      <c r="B4605" s="23">
        <v>2019</v>
      </c>
      <c r="C4605" s="23" t="s">
        <v>0</v>
      </c>
      <c r="D4605" s="23" t="s">
        <v>59</v>
      </c>
      <c r="E4605" s="23" t="s">
        <v>230</v>
      </c>
      <c r="F4605" s="23" t="s">
        <v>231</v>
      </c>
      <c r="G4605" s="23" t="s">
        <v>545</v>
      </c>
      <c r="H4605" s="32" t="s">
        <v>366</v>
      </c>
      <c r="I4605" s="32" t="s">
        <v>536</v>
      </c>
      <c r="J4605" s="135">
        <v>83</v>
      </c>
      <c r="K4605" s="28">
        <v>0.84336999999999995</v>
      </c>
      <c r="L4605" s="28">
        <f t="shared" si="112"/>
        <v>0.70850999999999997</v>
      </c>
      <c r="O4605" s="77">
        <v>0.67745999999999995</v>
      </c>
      <c r="BF4605" s="106"/>
    </row>
    <row r="4606" spans="1:58" x14ac:dyDescent="0.25">
      <c r="A4606" t="s">
        <v>17</v>
      </c>
      <c r="B4606" s="23">
        <v>2019</v>
      </c>
      <c r="C4606" s="23" t="s">
        <v>1</v>
      </c>
      <c r="D4606" s="23" t="s">
        <v>60</v>
      </c>
      <c r="E4606" s="23" t="s">
        <v>230</v>
      </c>
      <c r="F4606" s="23" t="s">
        <v>231</v>
      </c>
      <c r="G4606" s="23" t="s">
        <v>545</v>
      </c>
      <c r="H4606" s="32" t="s">
        <v>366</v>
      </c>
      <c r="I4606" s="32" t="s">
        <v>536</v>
      </c>
      <c r="J4606" s="135">
        <v>77</v>
      </c>
      <c r="K4606" s="28">
        <v>0.81818000000000002</v>
      </c>
      <c r="L4606" s="28">
        <f t="shared" si="112"/>
        <v>0.71713000000000005</v>
      </c>
      <c r="O4606" s="77">
        <v>0.69386000000000003</v>
      </c>
      <c r="BF4606" s="106"/>
    </row>
    <row r="4607" spans="1:58" x14ac:dyDescent="0.25">
      <c r="A4607" t="s">
        <v>17</v>
      </c>
      <c r="B4607" s="23">
        <v>2019</v>
      </c>
      <c r="C4607" s="23" t="s">
        <v>2</v>
      </c>
      <c r="D4607" s="23" t="s">
        <v>61</v>
      </c>
      <c r="E4607" s="23" t="s">
        <v>230</v>
      </c>
      <c r="F4607" s="23" t="s">
        <v>231</v>
      </c>
      <c r="G4607" s="23" t="s">
        <v>545</v>
      </c>
      <c r="H4607" s="32" t="s">
        <v>366</v>
      </c>
      <c r="I4607" s="32" t="s">
        <v>536</v>
      </c>
      <c r="J4607" s="135">
        <v>97</v>
      </c>
      <c r="K4607" s="28">
        <v>0.61856</v>
      </c>
      <c r="L4607" s="28">
        <f t="shared" si="112"/>
        <v>0.71269000000000005</v>
      </c>
      <c r="O4607" s="77">
        <v>0.68513999999999997</v>
      </c>
      <c r="BF4607" s="106"/>
    </row>
    <row r="4608" spans="1:58" x14ac:dyDescent="0.25">
      <c r="A4608" t="s">
        <v>17</v>
      </c>
      <c r="B4608" s="23">
        <v>2019</v>
      </c>
      <c r="C4608" s="23" t="s">
        <v>3</v>
      </c>
      <c r="D4608" s="23" t="s">
        <v>62</v>
      </c>
      <c r="E4608" s="23" t="s">
        <v>230</v>
      </c>
      <c r="F4608" s="23" t="s">
        <v>231</v>
      </c>
      <c r="G4608" s="23" t="s">
        <v>545</v>
      </c>
      <c r="H4608" s="32" t="s">
        <v>366</v>
      </c>
      <c r="I4608" s="32" t="s">
        <v>536</v>
      </c>
      <c r="J4608" s="135">
        <v>86</v>
      </c>
      <c r="K4608" s="28">
        <v>0.81394999999999995</v>
      </c>
      <c r="L4608" s="28">
        <f t="shared" si="112"/>
        <v>0.73684000000000005</v>
      </c>
      <c r="O4608" s="77">
        <v>0.67325000000000002</v>
      </c>
      <c r="BF4608" s="106"/>
    </row>
    <row r="4609" spans="1:58" x14ac:dyDescent="0.25">
      <c r="A4609" t="s">
        <v>17</v>
      </c>
      <c r="B4609" s="23">
        <v>2020</v>
      </c>
      <c r="C4609" s="23" t="s">
        <v>0</v>
      </c>
      <c r="D4609" s="23" t="s">
        <v>63</v>
      </c>
      <c r="E4609" s="23" t="s">
        <v>230</v>
      </c>
      <c r="F4609" s="23" t="s">
        <v>231</v>
      </c>
      <c r="G4609" s="23" t="s">
        <v>545</v>
      </c>
      <c r="H4609" s="32" t="s">
        <v>366</v>
      </c>
      <c r="I4609" s="32" t="s">
        <v>536</v>
      </c>
      <c r="J4609" s="135">
        <v>77</v>
      </c>
      <c r="K4609" s="28">
        <v>0.77922000000000002</v>
      </c>
      <c r="L4609" s="28">
        <f t="shared" si="112"/>
        <v>0.77651999999999999</v>
      </c>
      <c r="O4609" s="77">
        <v>0.68518000000000001</v>
      </c>
      <c r="BF4609" s="106"/>
    </row>
    <row r="4610" spans="1:58" x14ac:dyDescent="0.25">
      <c r="A4610" t="s">
        <v>17</v>
      </c>
      <c r="B4610" s="23">
        <v>2020</v>
      </c>
      <c r="C4610" s="23" t="s">
        <v>1</v>
      </c>
      <c r="D4610" s="23" t="s">
        <v>64</v>
      </c>
      <c r="E4610" s="23" t="s">
        <v>230</v>
      </c>
      <c r="F4610" s="23" t="s">
        <v>231</v>
      </c>
      <c r="G4610" s="23" t="s">
        <v>545</v>
      </c>
      <c r="H4610" s="32" t="s">
        <v>366</v>
      </c>
      <c r="I4610" s="32" t="s">
        <v>536</v>
      </c>
      <c r="J4610" s="135">
        <v>39</v>
      </c>
      <c r="K4610" s="28">
        <v>0.71794999999999998</v>
      </c>
      <c r="L4610" s="28">
        <f t="shared" ref="L4610:L4673" si="113">SUMIFS(K:K, E:E, G4610, D:D, D4610, I:I, I4610)</f>
        <v>0.77542</v>
      </c>
      <c r="O4610" s="77">
        <v>0.67054000000000002</v>
      </c>
      <c r="BF4610" s="106"/>
    </row>
    <row r="4611" spans="1:58" x14ac:dyDescent="0.25">
      <c r="A4611" t="s">
        <v>17</v>
      </c>
      <c r="B4611" s="23">
        <v>2020</v>
      </c>
      <c r="C4611" s="23" t="s">
        <v>2</v>
      </c>
      <c r="D4611" s="23" t="s">
        <v>65</v>
      </c>
      <c r="E4611" s="23" t="s">
        <v>230</v>
      </c>
      <c r="F4611" s="23" t="s">
        <v>231</v>
      </c>
      <c r="G4611" s="23" t="s">
        <v>545</v>
      </c>
      <c r="H4611" s="32" t="s">
        <v>366</v>
      </c>
      <c r="I4611" s="32" t="s">
        <v>536</v>
      </c>
      <c r="J4611" s="135">
        <v>67</v>
      </c>
      <c r="K4611" s="28">
        <v>0.76119000000000003</v>
      </c>
      <c r="L4611" s="28">
        <f t="shared" si="113"/>
        <v>0.78866000000000003</v>
      </c>
      <c r="O4611" s="77">
        <v>0.68157999999999996</v>
      </c>
      <c r="BF4611" s="106"/>
    </row>
    <row r="4612" spans="1:58" x14ac:dyDescent="0.25">
      <c r="A4612" t="s">
        <v>17</v>
      </c>
      <c r="B4612" s="23">
        <v>2020</v>
      </c>
      <c r="C4612" s="23" t="s">
        <v>3</v>
      </c>
      <c r="D4612" s="23" t="s">
        <v>66</v>
      </c>
      <c r="E4612" s="23" t="s">
        <v>230</v>
      </c>
      <c r="F4612" s="23" t="s">
        <v>231</v>
      </c>
      <c r="G4612" s="23" t="s">
        <v>545</v>
      </c>
      <c r="H4612" s="32" t="s">
        <v>366</v>
      </c>
      <c r="I4612" s="32" t="s">
        <v>536</v>
      </c>
      <c r="J4612" s="135">
        <v>84</v>
      </c>
      <c r="K4612" s="28">
        <v>0.76190000000000002</v>
      </c>
      <c r="L4612" s="28">
        <f t="shared" si="113"/>
        <v>0.74178999999999995</v>
      </c>
      <c r="O4612" s="77">
        <v>0.67688999999999999</v>
      </c>
      <c r="BF4612" s="106"/>
    </row>
    <row r="4613" spans="1:58" x14ac:dyDescent="0.25">
      <c r="A4613" t="s">
        <v>17</v>
      </c>
      <c r="B4613" s="23">
        <v>2021</v>
      </c>
      <c r="C4613" s="23" t="s">
        <v>0</v>
      </c>
      <c r="D4613" s="23" t="s">
        <v>67</v>
      </c>
      <c r="E4613" s="23" t="s">
        <v>230</v>
      </c>
      <c r="F4613" s="23" t="s">
        <v>231</v>
      </c>
      <c r="G4613" s="23" t="s">
        <v>545</v>
      </c>
      <c r="H4613" s="32" t="s">
        <v>366</v>
      </c>
      <c r="I4613" s="32" t="s">
        <v>536</v>
      </c>
      <c r="J4613" s="135">
        <v>96</v>
      </c>
      <c r="K4613" s="28">
        <v>0.79166999999999998</v>
      </c>
      <c r="L4613" s="28">
        <f t="shared" si="113"/>
        <v>0.75726000000000004</v>
      </c>
      <c r="O4613" s="77">
        <v>0.72143000000000002</v>
      </c>
      <c r="BF4613" s="106"/>
    </row>
    <row r="4614" spans="1:58" x14ac:dyDescent="0.25">
      <c r="A4614" t="s">
        <v>17</v>
      </c>
      <c r="B4614" s="23">
        <v>2021</v>
      </c>
      <c r="C4614" s="23" t="s">
        <v>1</v>
      </c>
      <c r="D4614" s="23" t="s">
        <v>68</v>
      </c>
      <c r="E4614" s="23" t="s">
        <v>230</v>
      </c>
      <c r="F4614" s="23" t="s">
        <v>231</v>
      </c>
      <c r="G4614" s="23" t="s">
        <v>545</v>
      </c>
      <c r="H4614" s="32" t="s">
        <v>366</v>
      </c>
      <c r="I4614" s="32" t="s">
        <v>536</v>
      </c>
      <c r="J4614" s="135">
        <v>88</v>
      </c>
      <c r="K4614" s="28">
        <v>0.89773000000000003</v>
      </c>
      <c r="L4614" s="28">
        <f t="shared" si="113"/>
        <v>0.78117999999999999</v>
      </c>
      <c r="O4614" s="77">
        <v>0.71777999999999997</v>
      </c>
      <c r="BF4614" s="106"/>
    </row>
    <row r="4615" spans="1:58" x14ac:dyDescent="0.25">
      <c r="A4615" t="s">
        <v>17</v>
      </c>
      <c r="B4615" s="23">
        <v>2021</v>
      </c>
      <c r="C4615" s="23" t="s">
        <v>2</v>
      </c>
      <c r="D4615" s="23" t="s">
        <v>69</v>
      </c>
      <c r="E4615" s="23" t="s">
        <v>230</v>
      </c>
      <c r="F4615" s="23" t="s">
        <v>231</v>
      </c>
      <c r="G4615" s="23" t="s">
        <v>545</v>
      </c>
      <c r="H4615" s="32" t="s">
        <v>366</v>
      </c>
      <c r="I4615" s="32" t="s">
        <v>536</v>
      </c>
      <c r="J4615" s="135">
        <v>87</v>
      </c>
      <c r="K4615" s="28">
        <v>0.85057000000000005</v>
      </c>
      <c r="L4615" s="28">
        <f t="shared" si="113"/>
        <v>0.68796000000000002</v>
      </c>
      <c r="O4615" s="77">
        <v>0.72623000000000004</v>
      </c>
      <c r="BF4615" s="106"/>
    </row>
    <row r="4616" spans="1:58" x14ac:dyDescent="0.25">
      <c r="A4616" t="s">
        <v>17</v>
      </c>
      <c r="B4616" s="23">
        <v>2021</v>
      </c>
      <c r="C4616" s="23" t="s">
        <v>3</v>
      </c>
      <c r="D4616" s="23" t="s">
        <v>70</v>
      </c>
      <c r="E4616" s="23" t="s">
        <v>230</v>
      </c>
      <c r="F4616" s="23" t="s">
        <v>231</v>
      </c>
      <c r="G4616" s="23" t="s">
        <v>545</v>
      </c>
      <c r="H4616" s="32" t="s">
        <v>366</v>
      </c>
      <c r="I4616" s="32" t="s">
        <v>536</v>
      </c>
      <c r="J4616" s="135">
        <v>116</v>
      </c>
      <c r="K4616" s="28">
        <v>0.87931000000000004</v>
      </c>
      <c r="L4616" s="28">
        <f t="shared" si="113"/>
        <v>0.73936999999999997</v>
      </c>
      <c r="O4616" s="77">
        <v>0.70416999999999996</v>
      </c>
      <c r="BF4616" s="106"/>
    </row>
    <row r="4617" spans="1:58" x14ac:dyDescent="0.25">
      <c r="A4617" t="s">
        <v>17</v>
      </c>
      <c r="B4617" s="23">
        <v>2022</v>
      </c>
      <c r="C4617" s="23" t="s">
        <v>0</v>
      </c>
      <c r="D4617" s="23" t="s">
        <v>71</v>
      </c>
      <c r="E4617" s="23" t="s">
        <v>230</v>
      </c>
      <c r="F4617" s="23" t="s">
        <v>231</v>
      </c>
      <c r="G4617" s="23" t="s">
        <v>545</v>
      </c>
      <c r="H4617" s="32" t="s">
        <v>366</v>
      </c>
      <c r="I4617" s="32" t="s">
        <v>536</v>
      </c>
      <c r="J4617" s="135">
        <v>86</v>
      </c>
      <c r="K4617" s="28">
        <v>0.87209000000000003</v>
      </c>
      <c r="L4617" s="28">
        <f t="shared" si="113"/>
        <v>0.68820000000000003</v>
      </c>
      <c r="O4617" s="77">
        <v>0.71772000000000002</v>
      </c>
      <c r="BF4617" s="106"/>
    </row>
    <row r="4618" spans="1:58" x14ac:dyDescent="0.25">
      <c r="A4618" t="s">
        <v>17</v>
      </c>
      <c r="B4618" s="23">
        <v>2022</v>
      </c>
      <c r="C4618" s="23" t="s">
        <v>1</v>
      </c>
      <c r="D4618" s="23" t="s">
        <v>72</v>
      </c>
      <c r="E4618" s="23" t="s">
        <v>230</v>
      </c>
      <c r="F4618" s="23" t="s">
        <v>231</v>
      </c>
      <c r="G4618" s="23" t="s">
        <v>545</v>
      </c>
      <c r="H4618" s="32" t="s">
        <v>366</v>
      </c>
      <c r="I4618" s="32" t="s">
        <v>536</v>
      </c>
      <c r="J4618" s="135">
        <v>112</v>
      </c>
      <c r="K4618" s="28">
        <v>0.875</v>
      </c>
      <c r="L4618" s="28">
        <f t="shared" si="113"/>
        <v>0.73185</v>
      </c>
      <c r="O4618" s="77">
        <v>0.71509999999999996</v>
      </c>
      <c r="BF4618" s="106"/>
    </row>
    <row r="4619" spans="1:58" x14ac:dyDescent="0.25">
      <c r="A4619" t="s">
        <v>17</v>
      </c>
      <c r="B4619" s="23">
        <v>2022</v>
      </c>
      <c r="C4619" s="23" t="s">
        <v>2</v>
      </c>
      <c r="D4619" s="23" t="s">
        <v>73</v>
      </c>
      <c r="E4619" s="23" t="s">
        <v>230</v>
      </c>
      <c r="F4619" s="23" t="s">
        <v>231</v>
      </c>
      <c r="G4619" s="23" t="s">
        <v>545</v>
      </c>
      <c r="H4619" s="32" t="s">
        <v>366</v>
      </c>
      <c r="I4619" s="32" t="s">
        <v>536</v>
      </c>
      <c r="J4619" s="135">
        <v>104</v>
      </c>
      <c r="K4619" s="28">
        <v>0.89422999999999997</v>
      </c>
      <c r="L4619" s="28">
        <f t="shared" si="113"/>
        <v>0.65305999999999997</v>
      </c>
      <c r="O4619" s="77">
        <v>0.71452000000000004</v>
      </c>
      <c r="BF4619" s="106"/>
    </row>
    <row r="4620" spans="1:58" x14ac:dyDescent="0.25">
      <c r="A4620" t="s">
        <v>17</v>
      </c>
      <c r="B4620" s="23">
        <v>2022</v>
      </c>
      <c r="C4620" s="23" t="s">
        <v>3</v>
      </c>
      <c r="D4620" s="23" t="s">
        <v>493</v>
      </c>
      <c r="E4620" s="23" t="s">
        <v>230</v>
      </c>
      <c r="F4620" s="23" t="s">
        <v>231</v>
      </c>
      <c r="G4620" s="23" t="s">
        <v>545</v>
      </c>
      <c r="H4620" s="32" t="s">
        <v>366</v>
      </c>
      <c r="I4620" s="32" t="s">
        <v>536</v>
      </c>
      <c r="J4620" s="135">
        <v>95</v>
      </c>
      <c r="K4620" s="28">
        <v>0.73684000000000005</v>
      </c>
      <c r="L4620" s="28">
        <f t="shared" si="113"/>
        <v>0.70713000000000004</v>
      </c>
      <c r="O4620" s="77">
        <v>0.68925999999999998</v>
      </c>
      <c r="BF4620" s="106"/>
    </row>
    <row r="4621" spans="1:58" x14ac:dyDescent="0.25">
      <c r="A4621" t="s">
        <v>17</v>
      </c>
      <c r="B4621" s="23">
        <v>2023</v>
      </c>
      <c r="C4621" s="23" t="s">
        <v>0</v>
      </c>
      <c r="D4621" s="23" t="s">
        <v>537</v>
      </c>
      <c r="E4621" s="23" t="s">
        <v>230</v>
      </c>
      <c r="F4621" s="23" t="s">
        <v>231</v>
      </c>
      <c r="G4621" s="23" t="s">
        <v>545</v>
      </c>
      <c r="H4621" s="32" t="s">
        <v>366</v>
      </c>
      <c r="I4621" s="32" t="s">
        <v>536</v>
      </c>
      <c r="J4621" s="135">
        <v>104</v>
      </c>
      <c r="K4621" s="28">
        <v>0.70191999999999999</v>
      </c>
      <c r="L4621" s="28">
        <f t="shared" si="113"/>
        <v>0.72435000000000005</v>
      </c>
      <c r="O4621" s="77">
        <v>0.66224000000000005</v>
      </c>
      <c r="BF4621" s="106"/>
    </row>
    <row r="4622" spans="1:58" x14ac:dyDescent="0.25">
      <c r="A4622" t="s">
        <v>17</v>
      </c>
      <c r="B4622" s="23">
        <v>2018</v>
      </c>
      <c r="C4622" s="23" t="s">
        <v>0</v>
      </c>
      <c r="D4622" s="23" t="s">
        <v>54</v>
      </c>
      <c r="E4622" s="23" t="s">
        <v>232</v>
      </c>
      <c r="F4622" s="23" t="s">
        <v>233</v>
      </c>
      <c r="G4622" s="23" t="s">
        <v>554</v>
      </c>
      <c r="H4622" s="32" t="s">
        <v>363</v>
      </c>
      <c r="I4622" s="32" t="s">
        <v>536</v>
      </c>
      <c r="J4622" s="135">
        <v>115</v>
      </c>
      <c r="K4622" s="28">
        <v>0.46956999999999999</v>
      </c>
      <c r="L4622" s="28">
        <f t="shared" si="113"/>
        <v>0.66827999999999999</v>
      </c>
      <c r="O4622" s="77">
        <v>0.64649000000000001</v>
      </c>
      <c r="BF4622" s="106"/>
    </row>
    <row r="4623" spans="1:58" x14ac:dyDescent="0.25">
      <c r="A4623" t="s">
        <v>17</v>
      </c>
      <c r="B4623" s="23">
        <v>2018</v>
      </c>
      <c r="C4623" s="23" t="s">
        <v>1</v>
      </c>
      <c r="D4623" s="23" t="s">
        <v>56</v>
      </c>
      <c r="E4623" s="23" t="s">
        <v>232</v>
      </c>
      <c r="F4623" s="23" t="s">
        <v>233</v>
      </c>
      <c r="G4623" s="23" t="s">
        <v>554</v>
      </c>
      <c r="H4623" s="32" t="s">
        <v>363</v>
      </c>
      <c r="I4623" s="32" t="s">
        <v>536</v>
      </c>
      <c r="J4623" s="135">
        <v>106</v>
      </c>
      <c r="K4623" s="28">
        <v>0.63207999999999998</v>
      </c>
      <c r="L4623" s="28">
        <f t="shared" si="113"/>
        <v>0.70086999999999999</v>
      </c>
      <c r="O4623" s="77">
        <v>0.66595000000000004</v>
      </c>
      <c r="BF4623" s="106"/>
    </row>
    <row r="4624" spans="1:58" x14ac:dyDescent="0.25">
      <c r="A4624" t="s">
        <v>17</v>
      </c>
      <c r="B4624" s="23">
        <v>2018</v>
      </c>
      <c r="C4624" s="23" t="s">
        <v>2</v>
      </c>
      <c r="D4624" s="23" t="s">
        <v>57</v>
      </c>
      <c r="E4624" s="23" t="s">
        <v>232</v>
      </c>
      <c r="F4624" s="23" t="s">
        <v>233</v>
      </c>
      <c r="G4624" s="23" t="s">
        <v>554</v>
      </c>
      <c r="H4624" s="32" t="s">
        <v>363</v>
      </c>
      <c r="I4624" s="32" t="s">
        <v>536</v>
      </c>
      <c r="J4624" s="135">
        <v>140</v>
      </c>
      <c r="K4624" s="28">
        <v>0.61429</v>
      </c>
      <c r="L4624" s="28">
        <f t="shared" si="113"/>
        <v>0.55388000000000004</v>
      </c>
      <c r="O4624" s="77">
        <v>0.65563000000000005</v>
      </c>
      <c r="BF4624" s="106"/>
    </row>
    <row r="4625" spans="1:58" x14ac:dyDescent="0.25">
      <c r="A4625" t="s">
        <v>17</v>
      </c>
      <c r="B4625" s="23">
        <v>2018</v>
      </c>
      <c r="C4625" s="23" t="s">
        <v>3</v>
      </c>
      <c r="D4625" s="23" t="s">
        <v>58</v>
      </c>
      <c r="E4625" s="23" t="s">
        <v>232</v>
      </c>
      <c r="F4625" s="23" t="s">
        <v>233</v>
      </c>
      <c r="G4625" s="23" t="s">
        <v>554</v>
      </c>
      <c r="H4625" s="32" t="s">
        <v>363</v>
      </c>
      <c r="I4625" s="32" t="s">
        <v>536</v>
      </c>
      <c r="J4625" s="135">
        <v>126</v>
      </c>
      <c r="K4625" s="28">
        <v>0.78571000000000002</v>
      </c>
      <c r="L4625" s="28">
        <f t="shared" si="113"/>
        <v>0.60219999999999996</v>
      </c>
      <c r="O4625" s="77">
        <v>0.64424999999999999</v>
      </c>
      <c r="BF4625" s="106"/>
    </row>
    <row r="4626" spans="1:58" x14ac:dyDescent="0.25">
      <c r="A4626" t="s">
        <v>17</v>
      </c>
      <c r="B4626" s="23">
        <v>2019</v>
      </c>
      <c r="C4626" s="23" t="s">
        <v>0</v>
      </c>
      <c r="D4626" s="23" t="s">
        <v>59</v>
      </c>
      <c r="E4626" s="23" t="s">
        <v>232</v>
      </c>
      <c r="F4626" s="23" t="s">
        <v>233</v>
      </c>
      <c r="G4626" s="23" t="s">
        <v>554</v>
      </c>
      <c r="H4626" s="32" t="s">
        <v>363</v>
      </c>
      <c r="I4626" s="32" t="s">
        <v>536</v>
      </c>
      <c r="J4626" s="135">
        <v>94</v>
      </c>
      <c r="K4626" s="28">
        <v>0.85106000000000004</v>
      </c>
      <c r="L4626" s="28">
        <f t="shared" si="113"/>
        <v>0.56618000000000002</v>
      </c>
      <c r="O4626" s="77">
        <v>0.67745999999999995</v>
      </c>
      <c r="BF4626" s="106"/>
    </row>
    <row r="4627" spans="1:58" x14ac:dyDescent="0.25">
      <c r="A4627" t="s">
        <v>17</v>
      </c>
      <c r="B4627" s="23">
        <v>2019</v>
      </c>
      <c r="C4627" s="23" t="s">
        <v>1</v>
      </c>
      <c r="D4627" s="23" t="s">
        <v>60</v>
      </c>
      <c r="E4627" s="23" t="s">
        <v>232</v>
      </c>
      <c r="F4627" s="23" t="s">
        <v>233</v>
      </c>
      <c r="G4627" s="23" t="s">
        <v>554</v>
      </c>
      <c r="H4627" s="32" t="s">
        <v>363</v>
      </c>
      <c r="I4627" s="32" t="s">
        <v>536</v>
      </c>
      <c r="J4627" s="135">
        <v>134</v>
      </c>
      <c r="K4627" s="28">
        <v>0.86567000000000005</v>
      </c>
      <c r="L4627" s="28">
        <f t="shared" si="113"/>
        <v>0.62360000000000004</v>
      </c>
      <c r="O4627" s="77">
        <v>0.69386000000000003</v>
      </c>
      <c r="BF4627" s="106"/>
    </row>
    <row r="4628" spans="1:58" x14ac:dyDescent="0.25">
      <c r="A4628" t="s">
        <v>17</v>
      </c>
      <c r="B4628" s="23">
        <v>2019</v>
      </c>
      <c r="C4628" s="23" t="s">
        <v>2</v>
      </c>
      <c r="D4628" s="23" t="s">
        <v>61</v>
      </c>
      <c r="E4628" s="23" t="s">
        <v>232</v>
      </c>
      <c r="F4628" s="23" t="s">
        <v>233</v>
      </c>
      <c r="G4628" s="23" t="s">
        <v>554</v>
      </c>
      <c r="H4628" s="32" t="s">
        <v>363</v>
      </c>
      <c r="I4628" s="32" t="s">
        <v>536</v>
      </c>
      <c r="J4628" s="135">
        <v>127</v>
      </c>
      <c r="K4628" s="28">
        <v>0.74016000000000004</v>
      </c>
      <c r="L4628" s="28">
        <f t="shared" si="113"/>
        <v>0.61311000000000004</v>
      </c>
      <c r="O4628" s="77">
        <v>0.68513999999999997</v>
      </c>
      <c r="BF4628" s="106"/>
    </row>
    <row r="4629" spans="1:58" x14ac:dyDescent="0.25">
      <c r="A4629" t="s">
        <v>17</v>
      </c>
      <c r="B4629" s="23">
        <v>2019</v>
      </c>
      <c r="C4629" s="23" t="s">
        <v>3</v>
      </c>
      <c r="D4629" s="23" t="s">
        <v>62</v>
      </c>
      <c r="E4629" s="23" t="s">
        <v>232</v>
      </c>
      <c r="F4629" s="23" t="s">
        <v>233</v>
      </c>
      <c r="G4629" s="23" t="s">
        <v>554</v>
      </c>
      <c r="H4629" s="32" t="s">
        <v>363</v>
      </c>
      <c r="I4629" s="32" t="s">
        <v>536</v>
      </c>
      <c r="J4629" s="135">
        <v>97</v>
      </c>
      <c r="K4629" s="28">
        <v>0.74226999999999999</v>
      </c>
      <c r="L4629" s="28">
        <f t="shared" si="113"/>
        <v>0.62383</v>
      </c>
      <c r="O4629" s="77">
        <v>0.67325000000000002</v>
      </c>
      <c r="BF4629" s="106"/>
    </row>
    <row r="4630" spans="1:58" x14ac:dyDescent="0.25">
      <c r="A4630" t="s">
        <v>17</v>
      </c>
      <c r="B4630" s="23">
        <v>2020</v>
      </c>
      <c r="C4630" s="23" t="s">
        <v>0</v>
      </c>
      <c r="D4630" s="23" t="s">
        <v>63</v>
      </c>
      <c r="E4630" s="23" t="s">
        <v>232</v>
      </c>
      <c r="F4630" s="23" t="s">
        <v>233</v>
      </c>
      <c r="G4630" s="23" t="s">
        <v>554</v>
      </c>
      <c r="H4630" s="32" t="s">
        <v>363</v>
      </c>
      <c r="I4630" s="32" t="s">
        <v>536</v>
      </c>
      <c r="J4630" s="135">
        <v>106</v>
      </c>
      <c r="K4630" s="28">
        <v>0.81132000000000004</v>
      </c>
      <c r="L4630" s="28">
        <f t="shared" si="113"/>
        <v>0.80089999999999995</v>
      </c>
      <c r="O4630" s="77">
        <v>0.68518000000000001</v>
      </c>
      <c r="BF4630" s="106"/>
    </row>
    <row r="4631" spans="1:58" x14ac:dyDescent="0.25">
      <c r="A4631" t="s">
        <v>17</v>
      </c>
      <c r="B4631" s="23">
        <v>2020</v>
      </c>
      <c r="C4631" s="23" t="s">
        <v>1</v>
      </c>
      <c r="D4631" s="23" t="s">
        <v>64</v>
      </c>
      <c r="E4631" s="23" t="s">
        <v>232</v>
      </c>
      <c r="F4631" s="23" t="s">
        <v>233</v>
      </c>
      <c r="G4631" s="23" t="s">
        <v>554</v>
      </c>
      <c r="H4631" s="32" t="s">
        <v>363</v>
      </c>
      <c r="I4631" s="32" t="s">
        <v>536</v>
      </c>
      <c r="J4631" s="135">
        <v>77</v>
      </c>
      <c r="K4631" s="28">
        <v>0.88312000000000002</v>
      </c>
      <c r="L4631" s="28">
        <f t="shared" si="113"/>
        <v>0.75265000000000004</v>
      </c>
      <c r="O4631" s="77">
        <v>0.67054000000000002</v>
      </c>
      <c r="BF4631" s="106"/>
    </row>
    <row r="4632" spans="1:58" x14ac:dyDescent="0.25">
      <c r="A4632" t="s">
        <v>17</v>
      </c>
      <c r="B4632" s="23">
        <v>2020</v>
      </c>
      <c r="C4632" s="23" t="s">
        <v>2</v>
      </c>
      <c r="D4632" s="23" t="s">
        <v>65</v>
      </c>
      <c r="E4632" s="23" t="s">
        <v>232</v>
      </c>
      <c r="F4632" s="23" t="s">
        <v>233</v>
      </c>
      <c r="G4632" s="23" t="s">
        <v>554</v>
      </c>
      <c r="H4632" s="32" t="s">
        <v>363</v>
      </c>
      <c r="I4632" s="32" t="s">
        <v>536</v>
      </c>
      <c r="J4632" s="135">
        <v>90</v>
      </c>
      <c r="K4632" s="28">
        <v>0.93332999999999999</v>
      </c>
      <c r="L4632" s="28">
        <f t="shared" si="113"/>
        <v>0.79373000000000005</v>
      </c>
      <c r="O4632" s="77">
        <v>0.68157999999999996</v>
      </c>
      <c r="BF4632" s="106"/>
    </row>
    <row r="4633" spans="1:58" x14ac:dyDescent="0.25">
      <c r="A4633" t="s">
        <v>17</v>
      </c>
      <c r="B4633" s="23">
        <v>2020</v>
      </c>
      <c r="C4633" s="23" t="s">
        <v>3</v>
      </c>
      <c r="D4633" s="23" t="s">
        <v>66</v>
      </c>
      <c r="E4633" s="23" t="s">
        <v>232</v>
      </c>
      <c r="F4633" s="23" t="s">
        <v>233</v>
      </c>
      <c r="G4633" s="23" t="s">
        <v>554</v>
      </c>
      <c r="H4633" s="32" t="s">
        <v>363</v>
      </c>
      <c r="I4633" s="32" t="s">
        <v>536</v>
      </c>
      <c r="J4633" s="135">
        <v>93</v>
      </c>
      <c r="K4633" s="28">
        <v>0.84945999999999999</v>
      </c>
      <c r="L4633" s="28">
        <f t="shared" si="113"/>
        <v>0.66910000000000003</v>
      </c>
      <c r="O4633" s="77">
        <v>0.67688999999999999</v>
      </c>
      <c r="BF4633" s="106"/>
    </row>
    <row r="4634" spans="1:58" x14ac:dyDescent="0.25">
      <c r="A4634" t="s">
        <v>17</v>
      </c>
      <c r="B4634" s="23">
        <v>2021</v>
      </c>
      <c r="C4634" s="23" t="s">
        <v>0</v>
      </c>
      <c r="D4634" s="23" t="s">
        <v>67</v>
      </c>
      <c r="E4634" s="23" t="s">
        <v>232</v>
      </c>
      <c r="F4634" s="23" t="s">
        <v>233</v>
      </c>
      <c r="G4634" s="23" t="s">
        <v>554</v>
      </c>
      <c r="H4634" s="32" t="s">
        <v>363</v>
      </c>
      <c r="I4634" s="32" t="s">
        <v>536</v>
      </c>
      <c r="J4634" s="135">
        <v>114</v>
      </c>
      <c r="K4634" s="28">
        <v>0.90351000000000004</v>
      </c>
      <c r="L4634" s="28">
        <f t="shared" si="113"/>
        <v>0.62343999999999999</v>
      </c>
      <c r="O4634" s="77">
        <v>0.72143000000000002</v>
      </c>
      <c r="BF4634" s="106"/>
    </row>
    <row r="4635" spans="1:58" x14ac:dyDescent="0.25">
      <c r="A4635" t="s">
        <v>17</v>
      </c>
      <c r="B4635" s="23">
        <v>2021</v>
      </c>
      <c r="C4635" s="23" t="s">
        <v>1</v>
      </c>
      <c r="D4635" s="23" t="s">
        <v>68</v>
      </c>
      <c r="E4635" s="23" t="s">
        <v>232</v>
      </c>
      <c r="F4635" s="23" t="s">
        <v>233</v>
      </c>
      <c r="G4635" s="23" t="s">
        <v>554</v>
      </c>
      <c r="H4635" s="32" t="s">
        <v>363</v>
      </c>
      <c r="I4635" s="32" t="s">
        <v>536</v>
      </c>
      <c r="J4635" s="135">
        <v>114</v>
      </c>
      <c r="K4635" s="28">
        <v>0.92105000000000004</v>
      </c>
      <c r="L4635" s="28">
        <f t="shared" si="113"/>
        <v>0.69052999999999998</v>
      </c>
      <c r="O4635" s="77">
        <v>0.71777999999999997</v>
      </c>
      <c r="BF4635" s="106"/>
    </row>
    <row r="4636" spans="1:58" x14ac:dyDescent="0.25">
      <c r="A4636" t="s">
        <v>17</v>
      </c>
      <c r="B4636" s="23">
        <v>2021</v>
      </c>
      <c r="C4636" s="23" t="s">
        <v>2</v>
      </c>
      <c r="D4636" s="23" t="s">
        <v>69</v>
      </c>
      <c r="E4636" s="23" t="s">
        <v>232</v>
      </c>
      <c r="F4636" s="23" t="s">
        <v>233</v>
      </c>
      <c r="G4636" s="23" t="s">
        <v>554</v>
      </c>
      <c r="H4636" s="32" t="s">
        <v>363</v>
      </c>
      <c r="I4636" s="32" t="s">
        <v>536</v>
      </c>
      <c r="J4636" s="135">
        <v>131</v>
      </c>
      <c r="K4636" s="28">
        <v>0.93130000000000002</v>
      </c>
      <c r="L4636" s="28">
        <f t="shared" si="113"/>
        <v>0.65956999999999999</v>
      </c>
      <c r="O4636" s="77">
        <v>0.72623000000000004</v>
      </c>
      <c r="BF4636" s="106"/>
    </row>
    <row r="4637" spans="1:58" x14ac:dyDescent="0.25">
      <c r="A4637" t="s">
        <v>17</v>
      </c>
      <c r="B4637" s="23">
        <v>2021</v>
      </c>
      <c r="C4637" s="23" t="s">
        <v>3</v>
      </c>
      <c r="D4637" s="23" t="s">
        <v>70</v>
      </c>
      <c r="E4637" s="23" t="s">
        <v>232</v>
      </c>
      <c r="F4637" s="23" t="s">
        <v>233</v>
      </c>
      <c r="G4637" s="23" t="s">
        <v>554</v>
      </c>
      <c r="H4637" s="32" t="s">
        <v>363</v>
      </c>
      <c r="I4637" s="32" t="s">
        <v>536</v>
      </c>
      <c r="J4637" s="135">
        <v>110</v>
      </c>
      <c r="K4637" s="28">
        <v>0.92727000000000004</v>
      </c>
      <c r="L4637" s="28">
        <f t="shared" si="113"/>
        <v>0.38229000000000002</v>
      </c>
      <c r="O4637" s="77">
        <v>0.70416999999999996</v>
      </c>
      <c r="BF4637" s="106"/>
    </row>
    <row r="4638" spans="1:58" x14ac:dyDescent="0.25">
      <c r="A4638" t="s">
        <v>17</v>
      </c>
      <c r="B4638" s="23">
        <v>2022</v>
      </c>
      <c r="C4638" s="23" t="s">
        <v>0</v>
      </c>
      <c r="D4638" s="23" t="s">
        <v>71</v>
      </c>
      <c r="E4638" s="23" t="s">
        <v>232</v>
      </c>
      <c r="F4638" s="23" t="s">
        <v>233</v>
      </c>
      <c r="G4638" s="23" t="s">
        <v>554</v>
      </c>
      <c r="H4638" s="32" t="s">
        <v>363</v>
      </c>
      <c r="I4638" s="32" t="s">
        <v>536</v>
      </c>
      <c r="J4638" s="135">
        <v>122</v>
      </c>
      <c r="K4638" s="28">
        <v>0.92623</v>
      </c>
      <c r="L4638" s="28">
        <f t="shared" si="113"/>
        <v>0.46566999999999997</v>
      </c>
      <c r="O4638" s="77">
        <v>0.71772000000000002</v>
      </c>
      <c r="BF4638" s="106"/>
    </row>
    <row r="4639" spans="1:58" x14ac:dyDescent="0.25">
      <c r="A4639" t="s">
        <v>17</v>
      </c>
      <c r="B4639" s="23">
        <v>2022</v>
      </c>
      <c r="C4639" s="23" t="s">
        <v>1</v>
      </c>
      <c r="D4639" s="23" t="s">
        <v>72</v>
      </c>
      <c r="E4639" s="23" t="s">
        <v>232</v>
      </c>
      <c r="F4639" s="23" t="s">
        <v>233</v>
      </c>
      <c r="G4639" s="23" t="s">
        <v>554</v>
      </c>
      <c r="H4639" s="32" t="s">
        <v>363</v>
      </c>
      <c r="I4639" s="32" t="s">
        <v>536</v>
      </c>
      <c r="J4639" s="135">
        <v>127</v>
      </c>
      <c r="K4639" s="28">
        <v>0.85038999999999998</v>
      </c>
      <c r="L4639" s="28">
        <f t="shared" si="113"/>
        <v>0.48125000000000001</v>
      </c>
      <c r="O4639" s="77">
        <v>0.71509999999999996</v>
      </c>
      <c r="BF4639" s="106"/>
    </row>
    <row r="4640" spans="1:58" x14ac:dyDescent="0.25">
      <c r="A4640" t="s">
        <v>17</v>
      </c>
      <c r="B4640" s="23">
        <v>2022</v>
      </c>
      <c r="C4640" s="23" t="s">
        <v>2</v>
      </c>
      <c r="D4640" s="23" t="s">
        <v>73</v>
      </c>
      <c r="E4640" s="23" t="s">
        <v>232</v>
      </c>
      <c r="F4640" s="23" t="s">
        <v>233</v>
      </c>
      <c r="G4640" s="23" t="s">
        <v>554</v>
      </c>
      <c r="H4640" s="32" t="s">
        <v>363</v>
      </c>
      <c r="I4640" s="32" t="s">
        <v>536</v>
      </c>
      <c r="J4640" s="135">
        <v>115</v>
      </c>
      <c r="K4640" s="28">
        <v>0.90434999999999999</v>
      </c>
      <c r="L4640" s="28">
        <f t="shared" si="113"/>
        <v>0.52370000000000005</v>
      </c>
      <c r="O4640" s="77">
        <v>0.71452000000000004</v>
      </c>
      <c r="BF4640" s="106"/>
    </row>
    <row r="4641" spans="1:58" x14ac:dyDescent="0.25">
      <c r="A4641" t="s">
        <v>17</v>
      </c>
      <c r="B4641" s="23">
        <v>2022</v>
      </c>
      <c r="C4641" s="23" t="s">
        <v>3</v>
      </c>
      <c r="D4641" s="23" t="s">
        <v>493</v>
      </c>
      <c r="E4641" s="23" t="s">
        <v>232</v>
      </c>
      <c r="F4641" s="23" t="s">
        <v>233</v>
      </c>
      <c r="G4641" s="23" t="s">
        <v>554</v>
      </c>
      <c r="H4641" s="32" t="s">
        <v>363</v>
      </c>
      <c r="I4641" s="32" t="s">
        <v>536</v>
      </c>
      <c r="J4641" s="135">
        <v>99</v>
      </c>
      <c r="K4641" s="28">
        <v>0.86868999999999996</v>
      </c>
      <c r="L4641" s="28">
        <f t="shared" si="113"/>
        <v>0.40793000000000001</v>
      </c>
      <c r="O4641" s="77">
        <v>0.68925999999999998</v>
      </c>
      <c r="BF4641" s="106"/>
    </row>
    <row r="4642" spans="1:58" x14ac:dyDescent="0.25">
      <c r="A4642" t="s">
        <v>17</v>
      </c>
      <c r="B4642" s="23">
        <v>2023</v>
      </c>
      <c r="C4642" s="23" t="s">
        <v>0</v>
      </c>
      <c r="D4642" s="23" t="s">
        <v>537</v>
      </c>
      <c r="E4642" s="23" t="s">
        <v>232</v>
      </c>
      <c r="F4642" s="23" t="s">
        <v>233</v>
      </c>
      <c r="G4642" s="23" t="s">
        <v>554</v>
      </c>
      <c r="H4642" s="32" t="s">
        <v>363</v>
      </c>
      <c r="I4642" s="32" t="s">
        <v>536</v>
      </c>
      <c r="J4642" s="135">
        <v>108</v>
      </c>
      <c r="K4642" s="28">
        <v>0.66666999999999998</v>
      </c>
      <c r="L4642" s="28">
        <f t="shared" si="113"/>
        <v>0.50534999999999997</v>
      </c>
      <c r="O4642" s="77">
        <v>0.66224000000000005</v>
      </c>
      <c r="BF4642" s="106"/>
    </row>
    <row r="4643" spans="1:58" x14ac:dyDescent="0.25">
      <c r="A4643" t="s">
        <v>17</v>
      </c>
      <c r="B4643" s="23">
        <v>2018</v>
      </c>
      <c r="C4643" s="23" t="s">
        <v>0</v>
      </c>
      <c r="D4643" s="23" t="s">
        <v>54</v>
      </c>
      <c r="E4643" s="23" t="s">
        <v>234</v>
      </c>
      <c r="F4643" s="23" t="s">
        <v>235</v>
      </c>
      <c r="G4643" s="23" t="s">
        <v>554</v>
      </c>
      <c r="H4643" s="32" t="s">
        <v>363</v>
      </c>
      <c r="I4643" s="32" t="s">
        <v>536</v>
      </c>
      <c r="J4643" s="135">
        <v>124</v>
      </c>
      <c r="K4643" s="28">
        <v>0.81452000000000002</v>
      </c>
      <c r="L4643" s="28">
        <f t="shared" si="113"/>
        <v>0.66827999999999999</v>
      </c>
      <c r="O4643" s="77">
        <v>0.64649000000000001</v>
      </c>
      <c r="BF4643" s="106"/>
    </row>
    <row r="4644" spans="1:58" x14ac:dyDescent="0.25">
      <c r="A4644" t="s">
        <v>17</v>
      </c>
      <c r="B4644" s="23">
        <v>2018</v>
      </c>
      <c r="C4644" s="23" t="s">
        <v>1</v>
      </c>
      <c r="D4644" s="23" t="s">
        <v>56</v>
      </c>
      <c r="E4644" s="23" t="s">
        <v>234</v>
      </c>
      <c r="F4644" s="23" t="s">
        <v>235</v>
      </c>
      <c r="G4644" s="23" t="s">
        <v>554</v>
      </c>
      <c r="H4644" s="32" t="s">
        <v>363</v>
      </c>
      <c r="I4644" s="32" t="s">
        <v>536</v>
      </c>
      <c r="J4644" s="135">
        <v>170</v>
      </c>
      <c r="K4644" s="28">
        <v>0.84118000000000004</v>
      </c>
      <c r="L4644" s="28">
        <f t="shared" si="113"/>
        <v>0.70086999999999999</v>
      </c>
      <c r="O4644" s="77">
        <v>0.66595000000000004</v>
      </c>
      <c r="BF4644" s="106"/>
    </row>
    <row r="4645" spans="1:58" x14ac:dyDescent="0.25">
      <c r="A4645" t="s">
        <v>17</v>
      </c>
      <c r="B4645" s="23">
        <v>2018</v>
      </c>
      <c r="C4645" s="23" t="s">
        <v>2</v>
      </c>
      <c r="D4645" s="23" t="s">
        <v>57</v>
      </c>
      <c r="E4645" s="23" t="s">
        <v>234</v>
      </c>
      <c r="F4645" s="23" t="s">
        <v>235</v>
      </c>
      <c r="G4645" s="23" t="s">
        <v>554</v>
      </c>
      <c r="H4645" s="32" t="s">
        <v>363</v>
      </c>
      <c r="I4645" s="32" t="s">
        <v>536</v>
      </c>
      <c r="J4645" s="135">
        <v>146</v>
      </c>
      <c r="K4645" s="28">
        <v>0.80822000000000005</v>
      </c>
      <c r="L4645" s="28">
        <f t="shared" si="113"/>
        <v>0.55388000000000004</v>
      </c>
      <c r="O4645" s="77">
        <v>0.65563000000000005</v>
      </c>
      <c r="BF4645" s="106"/>
    </row>
    <row r="4646" spans="1:58" x14ac:dyDescent="0.25">
      <c r="A4646" t="s">
        <v>17</v>
      </c>
      <c r="B4646" s="23">
        <v>2018</v>
      </c>
      <c r="C4646" s="23" t="s">
        <v>3</v>
      </c>
      <c r="D4646" s="23" t="s">
        <v>58</v>
      </c>
      <c r="E4646" s="23" t="s">
        <v>234</v>
      </c>
      <c r="F4646" s="23" t="s">
        <v>235</v>
      </c>
      <c r="G4646" s="23" t="s">
        <v>554</v>
      </c>
      <c r="H4646" s="32" t="s">
        <v>363</v>
      </c>
      <c r="I4646" s="32" t="s">
        <v>536</v>
      </c>
      <c r="J4646" s="135">
        <v>137</v>
      </c>
      <c r="K4646" s="28">
        <v>0.83942000000000005</v>
      </c>
      <c r="L4646" s="28">
        <f t="shared" si="113"/>
        <v>0.60219999999999996</v>
      </c>
      <c r="O4646" s="77">
        <v>0.64424999999999999</v>
      </c>
      <c r="BF4646" s="106"/>
    </row>
    <row r="4647" spans="1:58" x14ac:dyDescent="0.25">
      <c r="A4647" t="s">
        <v>17</v>
      </c>
      <c r="B4647" s="23">
        <v>2019</v>
      </c>
      <c r="C4647" s="23" t="s">
        <v>0</v>
      </c>
      <c r="D4647" s="23" t="s">
        <v>59</v>
      </c>
      <c r="E4647" s="23" t="s">
        <v>234</v>
      </c>
      <c r="F4647" s="23" t="s">
        <v>235</v>
      </c>
      <c r="G4647" s="23" t="s">
        <v>554</v>
      </c>
      <c r="H4647" s="32" t="s">
        <v>363</v>
      </c>
      <c r="I4647" s="32" t="s">
        <v>536</v>
      </c>
      <c r="J4647" s="135">
        <v>123</v>
      </c>
      <c r="K4647" s="28">
        <v>0.76422999999999996</v>
      </c>
      <c r="L4647" s="28">
        <f t="shared" si="113"/>
        <v>0.56618000000000002</v>
      </c>
      <c r="O4647" s="77">
        <v>0.67745999999999995</v>
      </c>
      <c r="BF4647" s="106"/>
    </row>
    <row r="4648" spans="1:58" x14ac:dyDescent="0.25">
      <c r="A4648" t="s">
        <v>17</v>
      </c>
      <c r="B4648" s="23">
        <v>2019</v>
      </c>
      <c r="C4648" s="23" t="s">
        <v>1</v>
      </c>
      <c r="D4648" s="23" t="s">
        <v>60</v>
      </c>
      <c r="E4648" s="23" t="s">
        <v>234</v>
      </c>
      <c r="F4648" s="23" t="s">
        <v>235</v>
      </c>
      <c r="G4648" s="23" t="s">
        <v>554</v>
      </c>
      <c r="H4648" s="32" t="s">
        <v>363</v>
      </c>
      <c r="I4648" s="32" t="s">
        <v>536</v>
      </c>
      <c r="J4648" s="135">
        <v>195</v>
      </c>
      <c r="K4648" s="28">
        <v>0.79486999999999997</v>
      </c>
      <c r="L4648" s="28">
        <f t="shared" si="113"/>
        <v>0.62360000000000004</v>
      </c>
      <c r="O4648" s="77">
        <v>0.69386000000000003</v>
      </c>
      <c r="BF4648" s="106"/>
    </row>
    <row r="4649" spans="1:58" x14ac:dyDescent="0.25">
      <c r="A4649" t="s">
        <v>17</v>
      </c>
      <c r="B4649" s="23">
        <v>2019</v>
      </c>
      <c r="C4649" s="23" t="s">
        <v>2</v>
      </c>
      <c r="D4649" s="23" t="s">
        <v>61</v>
      </c>
      <c r="E4649" s="23" t="s">
        <v>234</v>
      </c>
      <c r="F4649" s="23" t="s">
        <v>235</v>
      </c>
      <c r="G4649" s="23" t="s">
        <v>554</v>
      </c>
      <c r="H4649" s="32" t="s">
        <v>363</v>
      </c>
      <c r="I4649" s="32" t="s">
        <v>536</v>
      </c>
      <c r="J4649" s="135">
        <v>159</v>
      </c>
      <c r="K4649" s="28">
        <v>0.86163999999999996</v>
      </c>
      <c r="L4649" s="28">
        <f t="shared" si="113"/>
        <v>0.61311000000000004</v>
      </c>
      <c r="O4649" s="77">
        <v>0.68513999999999997</v>
      </c>
      <c r="BF4649" s="106"/>
    </row>
    <row r="4650" spans="1:58" x14ac:dyDescent="0.25">
      <c r="A4650" t="s">
        <v>17</v>
      </c>
      <c r="B4650" s="23">
        <v>2019</v>
      </c>
      <c r="C4650" s="23" t="s">
        <v>3</v>
      </c>
      <c r="D4650" s="23" t="s">
        <v>62</v>
      </c>
      <c r="E4650" s="23" t="s">
        <v>234</v>
      </c>
      <c r="F4650" s="23" t="s">
        <v>235</v>
      </c>
      <c r="G4650" s="23" t="s">
        <v>554</v>
      </c>
      <c r="H4650" s="32" t="s">
        <v>363</v>
      </c>
      <c r="I4650" s="32" t="s">
        <v>536</v>
      </c>
      <c r="J4650" s="135">
        <v>157</v>
      </c>
      <c r="K4650" s="28">
        <v>0.84075999999999995</v>
      </c>
      <c r="L4650" s="28">
        <f t="shared" si="113"/>
        <v>0.62383</v>
      </c>
      <c r="O4650" s="77">
        <v>0.67325000000000002</v>
      </c>
      <c r="BF4650" s="106"/>
    </row>
    <row r="4651" spans="1:58" x14ac:dyDescent="0.25">
      <c r="A4651" t="s">
        <v>17</v>
      </c>
      <c r="B4651" s="23">
        <v>2020</v>
      </c>
      <c r="C4651" s="23" t="s">
        <v>0</v>
      </c>
      <c r="D4651" s="23" t="s">
        <v>63</v>
      </c>
      <c r="E4651" s="23" t="s">
        <v>234</v>
      </c>
      <c r="F4651" s="23" t="s">
        <v>235</v>
      </c>
      <c r="G4651" s="23" t="s">
        <v>554</v>
      </c>
      <c r="H4651" s="32" t="s">
        <v>363</v>
      </c>
      <c r="I4651" s="32" t="s">
        <v>536</v>
      </c>
      <c r="J4651" s="135">
        <v>156</v>
      </c>
      <c r="K4651" s="28">
        <v>0.76282000000000005</v>
      </c>
      <c r="L4651" s="28">
        <f t="shared" si="113"/>
        <v>0.80089999999999995</v>
      </c>
      <c r="O4651" s="77">
        <v>0.68518000000000001</v>
      </c>
      <c r="BF4651" s="106"/>
    </row>
    <row r="4652" spans="1:58" x14ac:dyDescent="0.25">
      <c r="A4652" t="s">
        <v>17</v>
      </c>
      <c r="B4652" s="23">
        <v>2020</v>
      </c>
      <c r="C4652" s="23" t="s">
        <v>1</v>
      </c>
      <c r="D4652" s="23" t="s">
        <v>64</v>
      </c>
      <c r="E4652" s="23" t="s">
        <v>234</v>
      </c>
      <c r="F4652" s="23" t="s">
        <v>235</v>
      </c>
      <c r="G4652" s="23" t="s">
        <v>554</v>
      </c>
      <c r="H4652" s="32" t="s">
        <v>363</v>
      </c>
      <c r="I4652" s="32" t="s">
        <v>536</v>
      </c>
      <c r="J4652" s="135">
        <v>102</v>
      </c>
      <c r="K4652" s="28">
        <v>0.70587999999999995</v>
      </c>
      <c r="L4652" s="28">
        <f t="shared" si="113"/>
        <v>0.75265000000000004</v>
      </c>
      <c r="O4652" s="77">
        <v>0.67054000000000002</v>
      </c>
      <c r="BF4652" s="106"/>
    </row>
    <row r="4653" spans="1:58" x14ac:dyDescent="0.25">
      <c r="A4653" t="s">
        <v>17</v>
      </c>
      <c r="B4653" s="23">
        <v>2020</v>
      </c>
      <c r="C4653" s="23" t="s">
        <v>2</v>
      </c>
      <c r="D4653" s="23" t="s">
        <v>65</v>
      </c>
      <c r="E4653" s="23" t="s">
        <v>234</v>
      </c>
      <c r="F4653" s="23" t="s">
        <v>235</v>
      </c>
      <c r="G4653" s="23" t="s">
        <v>554</v>
      </c>
      <c r="H4653" s="32" t="s">
        <v>363</v>
      </c>
      <c r="I4653" s="32" t="s">
        <v>536</v>
      </c>
      <c r="J4653" s="135">
        <v>115</v>
      </c>
      <c r="K4653" s="28">
        <v>0.64348000000000005</v>
      </c>
      <c r="L4653" s="28">
        <f t="shared" si="113"/>
        <v>0.79373000000000005</v>
      </c>
      <c r="O4653" s="77">
        <v>0.68157999999999996</v>
      </c>
      <c r="BF4653" s="106"/>
    </row>
    <row r="4654" spans="1:58" x14ac:dyDescent="0.25">
      <c r="A4654" t="s">
        <v>17</v>
      </c>
      <c r="B4654" s="23">
        <v>2020</v>
      </c>
      <c r="C4654" s="23" t="s">
        <v>3</v>
      </c>
      <c r="D4654" s="23" t="s">
        <v>66</v>
      </c>
      <c r="E4654" s="23" t="s">
        <v>234</v>
      </c>
      <c r="F4654" s="23" t="s">
        <v>235</v>
      </c>
      <c r="G4654" s="23" t="s">
        <v>554</v>
      </c>
      <c r="H4654" s="32" t="s">
        <v>363</v>
      </c>
      <c r="I4654" s="32" t="s">
        <v>536</v>
      </c>
      <c r="J4654" s="135">
        <v>122</v>
      </c>
      <c r="K4654" s="28">
        <v>0.19672000000000001</v>
      </c>
      <c r="L4654" s="28">
        <f t="shared" si="113"/>
        <v>0.66910000000000003</v>
      </c>
      <c r="O4654" s="77">
        <v>0.67688999999999999</v>
      </c>
      <c r="BF4654" s="106"/>
    </row>
    <row r="4655" spans="1:58" x14ac:dyDescent="0.25">
      <c r="A4655" t="s">
        <v>17</v>
      </c>
      <c r="B4655" s="23">
        <v>2021</v>
      </c>
      <c r="C4655" s="23" t="s">
        <v>0</v>
      </c>
      <c r="D4655" s="23" t="s">
        <v>67</v>
      </c>
      <c r="E4655" s="23" t="s">
        <v>234</v>
      </c>
      <c r="F4655" s="23" t="s">
        <v>235</v>
      </c>
      <c r="G4655" s="23" t="s">
        <v>554</v>
      </c>
      <c r="H4655" s="32" t="s">
        <v>363</v>
      </c>
      <c r="I4655" s="32" t="s">
        <v>536</v>
      </c>
      <c r="J4655" s="135">
        <v>122</v>
      </c>
      <c r="K4655" s="28">
        <v>0.19672000000000001</v>
      </c>
      <c r="L4655" s="28">
        <f t="shared" si="113"/>
        <v>0.62343999999999999</v>
      </c>
      <c r="O4655" s="77">
        <v>0.72143000000000002</v>
      </c>
      <c r="BF4655" s="106"/>
    </row>
    <row r="4656" spans="1:58" x14ac:dyDescent="0.25">
      <c r="A4656" t="s">
        <v>17</v>
      </c>
      <c r="B4656" s="23">
        <v>2021</v>
      </c>
      <c r="C4656" s="23" t="s">
        <v>1</v>
      </c>
      <c r="D4656" s="23" t="s">
        <v>68</v>
      </c>
      <c r="E4656" s="23" t="s">
        <v>234</v>
      </c>
      <c r="F4656" s="23" t="s">
        <v>235</v>
      </c>
      <c r="G4656" s="23" t="s">
        <v>554</v>
      </c>
      <c r="H4656" s="32" t="s">
        <v>363</v>
      </c>
      <c r="I4656" s="32" t="s">
        <v>536</v>
      </c>
      <c r="J4656" s="135">
        <v>142</v>
      </c>
      <c r="K4656" s="28">
        <v>0.20422999999999999</v>
      </c>
      <c r="L4656" s="28">
        <f t="shared" si="113"/>
        <v>0.69052999999999998</v>
      </c>
      <c r="O4656" s="77">
        <v>0.71777999999999997</v>
      </c>
      <c r="BF4656" s="106"/>
    </row>
    <row r="4657" spans="1:58" x14ac:dyDescent="0.25">
      <c r="A4657" t="s">
        <v>17</v>
      </c>
      <c r="B4657" s="23">
        <v>2021</v>
      </c>
      <c r="C4657" s="23" t="s">
        <v>2</v>
      </c>
      <c r="D4657" s="23" t="s">
        <v>69</v>
      </c>
      <c r="E4657" s="23" t="s">
        <v>234</v>
      </c>
      <c r="F4657" s="23" t="s">
        <v>235</v>
      </c>
      <c r="G4657" s="23" t="s">
        <v>554</v>
      </c>
      <c r="H4657" s="32" t="s">
        <v>363</v>
      </c>
      <c r="I4657" s="32" t="s">
        <v>536</v>
      </c>
      <c r="J4657" s="135">
        <v>143</v>
      </c>
      <c r="K4657" s="28">
        <v>0.20280000000000001</v>
      </c>
      <c r="L4657" s="28">
        <f t="shared" si="113"/>
        <v>0.65956999999999999</v>
      </c>
      <c r="O4657" s="77">
        <v>0.72623000000000004</v>
      </c>
      <c r="BF4657" s="106"/>
    </row>
    <row r="4658" spans="1:58" x14ac:dyDescent="0.25">
      <c r="A4658" t="s">
        <v>17</v>
      </c>
      <c r="B4658" s="23">
        <v>2021</v>
      </c>
      <c r="C4658" s="23" t="s">
        <v>3</v>
      </c>
      <c r="D4658" s="23" t="s">
        <v>70</v>
      </c>
      <c r="E4658" s="23" t="s">
        <v>234</v>
      </c>
      <c r="F4658" s="23" t="s">
        <v>235</v>
      </c>
      <c r="G4658" s="23" t="s">
        <v>554</v>
      </c>
      <c r="H4658" s="32" t="s">
        <v>363</v>
      </c>
      <c r="I4658" s="32" t="s">
        <v>536</v>
      </c>
      <c r="J4658" s="135">
        <v>144</v>
      </c>
      <c r="K4658" s="28">
        <v>0.19444</v>
      </c>
      <c r="L4658" s="28">
        <f t="shared" si="113"/>
        <v>0.38229000000000002</v>
      </c>
      <c r="O4658" s="77">
        <v>0.70416999999999996</v>
      </c>
      <c r="BF4658" s="106"/>
    </row>
    <row r="4659" spans="1:58" x14ac:dyDescent="0.25">
      <c r="A4659" t="s">
        <v>17</v>
      </c>
      <c r="B4659" s="23">
        <v>2022</v>
      </c>
      <c r="C4659" s="23" t="s">
        <v>0</v>
      </c>
      <c r="D4659" s="23" t="s">
        <v>71</v>
      </c>
      <c r="E4659" s="23" t="s">
        <v>234</v>
      </c>
      <c r="F4659" s="23" t="s">
        <v>235</v>
      </c>
      <c r="G4659" s="23" t="s">
        <v>554</v>
      </c>
      <c r="H4659" s="32" t="s">
        <v>363</v>
      </c>
      <c r="I4659" s="32" t="s">
        <v>536</v>
      </c>
      <c r="J4659" s="135">
        <v>142</v>
      </c>
      <c r="K4659" s="28">
        <v>0.21831</v>
      </c>
      <c r="L4659" s="28">
        <f t="shared" si="113"/>
        <v>0.46566999999999997</v>
      </c>
      <c r="O4659" s="77">
        <v>0.71772000000000002</v>
      </c>
      <c r="BF4659" s="106"/>
    </row>
    <row r="4660" spans="1:58" x14ac:dyDescent="0.25">
      <c r="A4660" t="s">
        <v>17</v>
      </c>
      <c r="B4660" s="23">
        <v>2022</v>
      </c>
      <c r="C4660" s="23" t="s">
        <v>1</v>
      </c>
      <c r="D4660" s="23" t="s">
        <v>72</v>
      </c>
      <c r="E4660" s="23" t="s">
        <v>234</v>
      </c>
      <c r="F4660" s="23" t="s">
        <v>235</v>
      </c>
      <c r="G4660" s="23" t="s">
        <v>554</v>
      </c>
      <c r="H4660" s="32" t="s">
        <v>363</v>
      </c>
      <c r="I4660" s="32" t="s">
        <v>536</v>
      </c>
      <c r="J4660" s="135">
        <v>161</v>
      </c>
      <c r="K4660" s="28">
        <v>9.9379999999999996E-2</v>
      </c>
      <c r="L4660" s="28">
        <f t="shared" si="113"/>
        <v>0.48125000000000001</v>
      </c>
      <c r="O4660" s="77">
        <v>0.71509999999999996</v>
      </c>
      <c r="BF4660" s="106"/>
    </row>
    <row r="4661" spans="1:58" x14ac:dyDescent="0.25">
      <c r="A4661" t="s">
        <v>17</v>
      </c>
      <c r="B4661" s="23">
        <v>2022</v>
      </c>
      <c r="C4661" s="23" t="s">
        <v>2</v>
      </c>
      <c r="D4661" s="23" t="s">
        <v>73</v>
      </c>
      <c r="E4661" s="23" t="s">
        <v>234</v>
      </c>
      <c r="F4661" s="23" t="s">
        <v>235</v>
      </c>
      <c r="G4661" s="23" t="s">
        <v>554</v>
      </c>
      <c r="H4661" s="32" t="s">
        <v>363</v>
      </c>
      <c r="I4661" s="32" t="s">
        <v>536</v>
      </c>
      <c r="J4661" s="135">
        <v>139</v>
      </c>
      <c r="K4661" s="28">
        <v>8.6330000000000004E-2</v>
      </c>
      <c r="L4661" s="28">
        <f t="shared" si="113"/>
        <v>0.52370000000000005</v>
      </c>
      <c r="O4661" s="77">
        <v>0.71452000000000004</v>
      </c>
      <c r="BF4661" s="106"/>
    </row>
    <row r="4662" spans="1:58" x14ac:dyDescent="0.25">
      <c r="A4662" t="s">
        <v>17</v>
      </c>
      <c r="B4662" s="23">
        <v>2022</v>
      </c>
      <c r="C4662" s="23" t="s">
        <v>3</v>
      </c>
      <c r="D4662" s="23" t="s">
        <v>493</v>
      </c>
      <c r="E4662" s="23" t="s">
        <v>234</v>
      </c>
      <c r="F4662" s="23" t="s">
        <v>235</v>
      </c>
      <c r="G4662" s="23" t="s">
        <v>554</v>
      </c>
      <c r="H4662" s="32" t="s">
        <v>363</v>
      </c>
      <c r="I4662" s="32" t="s">
        <v>536</v>
      </c>
      <c r="J4662" s="135">
        <v>159</v>
      </c>
      <c r="K4662" s="28">
        <v>6.2890000000000001E-2</v>
      </c>
      <c r="L4662" s="28">
        <f t="shared" si="113"/>
        <v>0.40793000000000001</v>
      </c>
      <c r="O4662" s="77">
        <v>0.68925999999999998</v>
      </c>
      <c r="BF4662" s="106"/>
    </row>
    <row r="4663" spans="1:58" x14ac:dyDescent="0.25">
      <c r="A4663" t="s">
        <v>17</v>
      </c>
      <c r="B4663" s="23">
        <v>2023</v>
      </c>
      <c r="C4663" s="23" t="s">
        <v>0</v>
      </c>
      <c r="D4663" s="23" t="s">
        <v>537</v>
      </c>
      <c r="E4663" s="23" t="s">
        <v>234</v>
      </c>
      <c r="F4663" s="23" t="s">
        <v>235</v>
      </c>
      <c r="G4663" s="23" t="s">
        <v>554</v>
      </c>
      <c r="H4663" s="32" t="s">
        <v>363</v>
      </c>
      <c r="I4663" s="32" t="s">
        <v>536</v>
      </c>
      <c r="J4663" s="135">
        <v>159</v>
      </c>
      <c r="K4663" s="28">
        <v>0.1195</v>
      </c>
      <c r="L4663" s="28">
        <f t="shared" si="113"/>
        <v>0.50534999999999997</v>
      </c>
      <c r="O4663" s="77">
        <v>0.66224000000000005</v>
      </c>
      <c r="BF4663" s="106"/>
    </row>
    <row r="4664" spans="1:58" x14ac:dyDescent="0.25">
      <c r="A4664" t="s">
        <v>17</v>
      </c>
      <c r="B4664" s="23">
        <v>2018</v>
      </c>
      <c r="C4664" s="23" t="s">
        <v>0</v>
      </c>
      <c r="D4664" s="23" t="s">
        <v>54</v>
      </c>
      <c r="E4664" s="23" t="s">
        <v>236</v>
      </c>
      <c r="F4664" s="23" t="s">
        <v>237</v>
      </c>
      <c r="G4664" s="23" t="s">
        <v>557</v>
      </c>
      <c r="H4664" s="32" t="s">
        <v>356</v>
      </c>
      <c r="I4664" s="32" t="s">
        <v>536</v>
      </c>
      <c r="J4664" s="135">
        <v>211</v>
      </c>
      <c r="K4664" s="28">
        <v>0.32227</v>
      </c>
      <c r="L4664" s="28">
        <f t="shared" si="113"/>
        <v>0.30871999999999999</v>
      </c>
      <c r="O4664" s="77">
        <v>0.64649000000000001</v>
      </c>
      <c r="BF4664" s="106"/>
    </row>
    <row r="4665" spans="1:58" x14ac:dyDescent="0.25">
      <c r="A4665" t="s">
        <v>17</v>
      </c>
      <c r="B4665" s="23">
        <v>2018</v>
      </c>
      <c r="C4665" s="23" t="s">
        <v>1</v>
      </c>
      <c r="D4665" s="23" t="s">
        <v>56</v>
      </c>
      <c r="E4665" s="23" t="s">
        <v>236</v>
      </c>
      <c r="F4665" s="23" t="s">
        <v>237</v>
      </c>
      <c r="G4665" s="23" t="s">
        <v>557</v>
      </c>
      <c r="H4665" s="32" t="s">
        <v>356</v>
      </c>
      <c r="I4665" s="32" t="s">
        <v>536</v>
      </c>
      <c r="J4665" s="135">
        <v>231</v>
      </c>
      <c r="K4665" s="28">
        <v>0.23810000000000001</v>
      </c>
      <c r="L4665" s="28">
        <f t="shared" si="113"/>
        <v>0.24837000000000001</v>
      </c>
      <c r="O4665" s="77">
        <v>0.66595000000000004</v>
      </c>
      <c r="BF4665" s="106"/>
    </row>
    <row r="4666" spans="1:58" x14ac:dyDescent="0.25">
      <c r="A4666" t="s">
        <v>17</v>
      </c>
      <c r="B4666" s="23">
        <v>2018</v>
      </c>
      <c r="C4666" s="23" t="s">
        <v>2</v>
      </c>
      <c r="D4666" s="23" t="s">
        <v>57</v>
      </c>
      <c r="E4666" s="23" t="s">
        <v>236</v>
      </c>
      <c r="F4666" s="23" t="s">
        <v>237</v>
      </c>
      <c r="G4666" s="23" t="s">
        <v>557</v>
      </c>
      <c r="H4666" s="32" t="s">
        <v>356</v>
      </c>
      <c r="I4666" s="32" t="s">
        <v>536</v>
      </c>
      <c r="J4666" s="135">
        <v>228</v>
      </c>
      <c r="K4666" s="28">
        <v>0.29825000000000002</v>
      </c>
      <c r="L4666" s="28">
        <f t="shared" si="113"/>
        <v>0.28839999999999999</v>
      </c>
      <c r="O4666" s="77">
        <v>0.65563000000000005</v>
      </c>
      <c r="BF4666" s="106"/>
    </row>
    <row r="4667" spans="1:58" x14ac:dyDescent="0.25">
      <c r="A4667" t="s">
        <v>17</v>
      </c>
      <c r="B4667" s="23">
        <v>2018</v>
      </c>
      <c r="C4667" s="23" t="s">
        <v>3</v>
      </c>
      <c r="D4667" s="23" t="s">
        <v>58</v>
      </c>
      <c r="E4667" s="23" t="s">
        <v>236</v>
      </c>
      <c r="F4667" s="23" t="s">
        <v>237</v>
      </c>
      <c r="G4667" s="23" t="s">
        <v>557</v>
      </c>
      <c r="H4667" s="32" t="s">
        <v>356</v>
      </c>
      <c r="I4667" s="32" t="s">
        <v>536</v>
      </c>
      <c r="J4667" s="135">
        <v>243</v>
      </c>
      <c r="K4667" s="28">
        <v>0.36625999999999997</v>
      </c>
      <c r="L4667" s="28">
        <f t="shared" si="113"/>
        <v>0.35389999999999999</v>
      </c>
      <c r="O4667" s="77">
        <v>0.64424999999999999</v>
      </c>
      <c r="BF4667" s="106"/>
    </row>
    <row r="4668" spans="1:58" x14ac:dyDescent="0.25">
      <c r="A4668" t="s">
        <v>17</v>
      </c>
      <c r="B4668" s="23">
        <v>2019</v>
      </c>
      <c r="C4668" s="23" t="s">
        <v>0</v>
      </c>
      <c r="D4668" s="23" t="s">
        <v>59</v>
      </c>
      <c r="E4668" s="23" t="s">
        <v>236</v>
      </c>
      <c r="F4668" s="23" t="s">
        <v>237</v>
      </c>
      <c r="G4668" s="23" t="s">
        <v>557</v>
      </c>
      <c r="H4668" s="32" t="s">
        <v>356</v>
      </c>
      <c r="I4668" s="32" t="s">
        <v>536</v>
      </c>
      <c r="J4668" s="135">
        <v>232</v>
      </c>
      <c r="K4668" s="28">
        <v>0.37069000000000002</v>
      </c>
      <c r="L4668" s="28">
        <f t="shared" si="113"/>
        <v>0.35231000000000001</v>
      </c>
      <c r="O4668" s="77">
        <v>0.67745999999999995</v>
      </c>
      <c r="BF4668" s="106"/>
    </row>
    <row r="4669" spans="1:58" x14ac:dyDescent="0.25">
      <c r="A4669" t="s">
        <v>17</v>
      </c>
      <c r="B4669" s="23">
        <v>2019</v>
      </c>
      <c r="C4669" s="23" t="s">
        <v>1</v>
      </c>
      <c r="D4669" s="23" t="s">
        <v>60</v>
      </c>
      <c r="E4669" s="23" t="s">
        <v>236</v>
      </c>
      <c r="F4669" s="23" t="s">
        <v>237</v>
      </c>
      <c r="G4669" s="23" t="s">
        <v>557</v>
      </c>
      <c r="H4669" s="32" t="s">
        <v>356</v>
      </c>
      <c r="I4669" s="32" t="s">
        <v>536</v>
      </c>
      <c r="J4669" s="135">
        <v>306</v>
      </c>
      <c r="K4669" s="28">
        <v>0.41830000000000001</v>
      </c>
      <c r="L4669" s="28">
        <f t="shared" si="113"/>
        <v>0.4</v>
      </c>
      <c r="O4669" s="77">
        <v>0.69386000000000003</v>
      </c>
      <c r="BF4669" s="106"/>
    </row>
    <row r="4670" spans="1:58" x14ac:dyDescent="0.25">
      <c r="A4670" t="s">
        <v>17</v>
      </c>
      <c r="B4670" s="23">
        <v>2019</v>
      </c>
      <c r="C4670" s="23" t="s">
        <v>2</v>
      </c>
      <c r="D4670" s="23" t="s">
        <v>61</v>
      </c>
      <c r="E4670" s="23" t="s">
        <v>236</v>
      </c>
      <c r="F4670" s="23" t="s">
        <v>237</v>
      </c>
      <c r="G4670" s="23" t="s">
        <v>557</v>
      </c>
      <c r="H4670" s="32" t="s">
        <v>356</v>
      </c>
      <c r="I4670" s="32" t="s">
        <v>536</v>
      </c>
      <c r="J4670" s="135">
        <v>259</v>
      </c>
      <c r="K4670" s="28">
        <v>0.32818999999999998</v>
      </c>
      <c r="L4670" s="28">
        <f t="shared" si="113"/>
        <v>0.35</v>
      </c>
      <c r="O4670" s="77">
        <v>0.68513999999999997</v>
      </c>
      <c r="BF4670" s="106"/>
    </row>
    <row r="4671" spans="1:58" x14ac:dyDescent="0.25">
      <c r="A4671" t="s">
        <v>17</v>
      </c>
      <c r="B4671" s="23">
        <v>2019</v>
      </c>
      <c r="C4671" s="23" t="s">
        <v>3</v>
      </c>
      <c r="D4671" s="23" t="s">
        <v>62</v>
      </c>
      <c r="E4671" s="23" t="s">
        <v>236</v>
      </c>
      <c r="F4671" s="23" t="s">
        <v>237</v>
      </c>
      <c r="G4671" s="23" t="s">
        <v>557</v>
      </c>
      <c r="H4671" s="32" t="s">
        <v>356</v>
      </c>
      <c r="I4671" s="32" t="s">
        <v>536</v>
      </c>
      <c r="J4671" s="135">
        <v>331</v>
      </c>
      <c r="K4671" s="28">
        <v>0.29003000000000001</v>
      </c>
      <c r="L4671" s="28">
        <f t="shared" si="113"/>
        <v>0.31786999999999999</v>
      </c>
      <c r="O4671" s="77">
        <v>0.67325000000000002</v>
      </c>
      <c r="BF4671" s="106"/>
    </row>
    <row r="4672" spans="1:58" x14ac:dyDescent="0.25">
      <c r="A4672" t="s">
        <v>17</v>
      </c>
      <c r="B4672" s="23">
        <v>2020</v>
      </c>
      <c r="C4672" s="23" t="s">
        <v>0</v>
      </c>
      <c r="D4672" s="23" t="s">
        <v>63</v>
      </c>
      <c r="E4672" s="23" t="s">
        <v>236</v>
      </c>
      <c r="F4672" s="23" t="s">
        <v>237</v>
      </c>
      <c r="G4672" s="23" t="s">
        <v>557</v>
      </c>
      <c r="H4672" s="32" t="s">
        <v>356</v>
      </c>
      <c r="I4672" s="32" t="s">
        <v>536</v>
      </c>
      <c r="J4672" s="135">
        <v>264</v>
      </c>
      <c r="K4672" s="28">
        <v>0.29924000000000001</v>
      </c>
      <c r="L4672" s="28">
        <f t="shared" si="113"/>
        <v>0.30595</v>
      </c>
      <c r="O4672" s="77">
        <v>0.68518000000000001</v>
      </c>
      <c r="BF4672" s="106"/>
    </row>
    <row r="4673" spans="1:58" x14ac:dyDescent="0.25">
      <c r="A4673" t="s">
        <v>17</v>
      </c>
      <c r="B4673" s="23">
        <v>2020</v>
      </c>
      <c r="C4673" s="23" t="s">
        <v>1</v>
      </c>
      <c r="D4673" s="23" t="s">
        <v>64</v>
      </c>
      <c r="E4673" s="23" t="s">
        <v>236</v>
      </c>
      <c r="F4673" s="23" t="s">
        <v>237</v>
      </c>
      <c r="G4673" s="23" t="s">
        <v>557</v>
      </c>
      <c r="H4673" s="32" t="s">
        <v>356</v>
      </c>
      <c r="I4673" s="32" t="s">
        <v>536</v>
      </c>
      <c r="J4673" s="135">
        <v>103</v>
      </c>
      <c r="K4673" s="28">
        <v>0.24271999999999999</v>
      </c>
      <c r="L4673" s="28">
        <f t="shared" si="113"/>
        <v>0.30464000000000002</v>
      </c>
      <c r="O4673" s="77">
        <v>0.67054000000000002</v>
      </c>
      <c r="BF4673" s="106"/>
    </row>
    <row r="4674" spans="1:58" x14ac:dyDescent="0.25">
      <c r="A4674" t="s">
        <v>17</v>
      </c>
      <c r="B4674" s="23">
        <v>2020</v>
      </c>
      <c r="C4674" s="23" t="s">
        <v>2</v>
      </c>
      <c r="D4674" s="23" t="s">
        <v>65</v>
      </c>
      <c r="E4674" s="23" t="s">
        <v>236</v>
      </c>
      <c r="F4674" s="23" t="s">
        <v>237</v>
      </c>
      <c r="G4674" s="23" t="s">
        <v>557</v>
      </c>
      <c r="H4674" s="32" t="s">
        <v>356</v>
      </c>
      <c r="I4674" s="32" t="s">
        <v>536</v>
      </c>
      <c r="J4674" s="135">
        <v>195</v>
      </c>
      <c r="K4674" s="28">
        <v>6.6669999999999993E-2</v>
      </c>
      <c r="L4674" s="28">
        <f t="shared" ref="L4674:L4737" si="114">SUMIFS(K:K, E:E, G4674, D:D, D4674, I:I, I4674)</f>
        <v>0.13514000000000001</v>
      </c>
      <c r="O4674" s="77">
        <v>0.68157999999999996</v>
      </c>
      <c r="BF4674" s="106"/>
    </row>
    <row r="4675" spans="1:58" x14ac:dyDescent="0.25">
      <c r="A4675" t="s">
        <v>17</v>
      </c>
      <c r="B4675" s="23">
        <v>2020</v>
      </c>
      <c r="C4675" s="23" t="s">
        <v>3</v>
      </c>
      <c r="D4675" s="23" t="s">
        <v>66</v>
      </c>
      <c r="E4675" s="23" t="s">
        <v>236</v>
      </c>
      <c r="F4675" s="23" t="s">
        <v>237</v>
      </c>
      <c r="G4675" s="23" t="s">
        <v>557</v>
      </c>
      <c r="H4675" s="32" t="s">
        <v>356</v>
      </c>
      <c r="I4675" s="32" t="s">
        <v>536</v>
      </c>
      <c r="J4675" s="135">
        <v>229</v>
      </c>
      <c r="K4675" s="28">
        <v>0.10044</v>
      </c>
      <c r="L4675" s="28">
        <f t="shared" si="114"/>
        <v>0.15484000000000001</v>
      </c>
      <c r="O4675" s="77">
        <v>0.67688999999999999</v>
      </c>
      <c r="BF4675" s="106"/>
    </row>
    <row r="4676" spans="1:58" x14ac:dyDescent="0.25">
      <c r="A4676" t="s">
        <v>17</v>
      </c>
      <c r="B4676" s="23">
        <v>2021</v>
      </c>
      <c r="C4676" s="23" t="s">
        <v>0</v>
      </c>
      <c r="D4676" s="23" t="s">
        <v>67</v>
      </c>
      <c r="E4676" s="23" t="s">
        <v>236</v>
      </c>
      <c r="F4676" s="23" t="s">
        <v>237</v>
      </c>
      <c r="G4676" s="23" t="s">
        <v>557</v>
      </c>
      <c r="H4676" s="32" t="s">
        <v>356</v>
      </c>
      <c r="I4676" s="32" t="s">
        <v>536</v>
      </c>
      <c r="J4676" s="135">
        <v>231</v>
      </c>
      <c r="K4676" s="28">
        <v>0.20779</v>
      </c>
      <c r="L4676" s="28">
        <f t="shared" si="114"/>
        <v>0.24242</v>
      </c>
      <c r="O4676" s="77">
        <v>0.72143000000000002</v>
      </c>
      <c r="BF4676" s="106"/>
    </row>
    <row r="4677" spans="1:58" x14ac:dyDescent="0.25">
      <c r="A4677" t="s">
        <v>17</v>
      </c>
      <c r="B4677" s="23">
        <v>2021</v>
      </c>
      <c r="C4677" s="23" t="s">
        <v>1</v>
      </c>
      <c r="D4677" s="23" t="s">
        <v>68</v>
      </c>
      <c r="E4677" s="23" t="s">
        <v>236</v>
      </c>
      <c r="F4677" s="23" t="s">
        <v>237</v>
      </c>
      <c r="G4677" s="23" t="s">
        <v>557</v>
      </c>
      <c r="H4677" s="32" t="s">
        <v>356</v>
      </c>
      <c r="I4677" s="32" t="s">
        <v>536</v>
      </c>
      <c r="J4677" s="135">
        <v>316</v>
      </c>
      <c r="K4677" s="28">
        <v>0.30063000000000001</v>
      </c>
      <c r="L4677" s="28">
        <f t="shared" si="114"/>
        <v>0.3201</v>
      </c>
      <c r="O4677" s="77">
        <v>0.71777999999999997</v>
      </c>
      <c r="BF4677" s="106"/>
    </row>
    <row r="4678" spans="1:58" x14ac:dyDescent="0.25">
      <c r="A4678" t="s">
        <v>17</v>
      </c>
      <c r="B4678" s="23">
        <v>2021</v>
      </c>
      <c r="C4678" s="23" t="s">
        <v>2</v>
      </c>
      <c r="D4678" s="23" t="s">
        <v>69</v>
      </c>
      <c r="E4678" s="23" t="s">
        <v>236</v>
      </c>
      <c r="F4678" s="23" t="s">
        <v>237</v>
      </c>
      <c r="G4678" s="23" t="s">
        <v>557</v>
      </c>
      <c r="H4678" s="32" t="s">
        <v>356</v>
      </c>
      <c r="I4678" s="32" t="s">
        <v>536</v>
      </c>
      <c r="J4678" s="135">
        <v>290</v>
      </c>
      <c r="K4678" s="28">
        <v>0.30345</v>
      </c>
      <c r="L4678" s="28">
        <f t="shared" si="114"/>
        <v>0.32513999999999998</v>
      </c>
      <c r="O4678" s="77">
        <v>0.72623000000000004</v>
      </c>
      <c r="BF4678" s="106"/>
    </row>
    <row r="4679" spans="1:58" x14ac:dyDescent="0.25">
      <c r="A4679" t="s">
        <v>17</v>
      </c>
      <c r="B4679" s="23">
        <v>2021</v>
      </c>
      <c r="C4679" s="23" t="s">
        <v>3</v>
      </c>
      <c r="D4679" s="23" t="s">
        <v>70</v>
      </c>
      <c r="E4679" s="23" t="s">
        <v>236</v>
      </c>
      <c r="F4679" s="23" t="s">
        <v>237</v>
      </c>
      <c r="G4679" s="23" t="s">
        <v>557</v>
      </c>
      <c r="H4679" s="32" t="s">
        <v>356</v>
      </c>
      <c r="I4679" s="32" t="s">
        <v>536</v>
      </c>
      <c r="J4679" s="135">
        <v>285</v>
      </c>
      <c r="K4679" s="28">
        <v>0.36491000000000001</v>
      </c>
      <c r="L4679" s="28">
        <f t="shared" si="114"/>
        <v>0.38211000000000001</v>
      </c>
      <c r="O4679" s="77">
        <v>0.70416999999999996</v>
      </c>
      <c r="BF4679" s="106"/>
    </row>
    <row r="4680" spans="1:58" x14ac:dyDescent="0.25">
      <c r="A4680" t="s">
        <v>17</v>
      </c>
      <c r="B4680" s="23">
        <v>2022</v>
      </c>
      <c r="C4680" s="23" t="s">
        <v>0</v>
      </c>
      <c r="D4680" s="23" t="s">
        <v>71</v>
      </c>
      <c r="E4680" s="23" t="s">
        <v>236</v>
      </c>
      <c r="F4680" s="23" t="s">
        <v>237</v>
      </c>
      <c r="G4680" s="23" t="s">
        <v>557</v>
      </c>
      <c r="H4680" s="32" t="s">
        <v>356</v>
      </c>
      <c r="I4680" s="32" t="s">
        <v>536</v>
      </c>
      <c r="J4680" s="135">
        <v>320</v>
      </c>
      <c r="K4680" s="28">
        <v>0.37812000000000001</v>
      </c>
      <c r="L4680" s="28">
        <f t="shared" si="114"/>
        <v>0.39189000000000002</v>
      </c>
      <c r="O4680" s="77">
        <v>0.71772000000000002</v>
      </c>
      <c r="BF4680" s="106"/>
    </row>
    <row r="4681" spans="1:58" x14ac:dyDescent="0.25">
      <c r="A4681" t="s">
        <v>17</v>
      </c>
      <c r="B4681" s="23">
        <v>2022</v>
      </c>
      <c r="C4681" s="23" t="s">
        <v>1</v>
      </c>
      <c r="D4681" s="23" t="s">
        <v>72</v>
      </c>
      <c r="E4681" s="23" t="s">
        <v>236</v>
      </c>
      <c r="F4681" s="23" t="s">
        <v>237</v>
      </c>
      <c r="G4681" s="23" t="s">
        <v>557</v>
      </c>
      <c r="H4681" s="32" t="s">
        <v>356</v>
      </c>
      <c r="I4681" s="32" t="s">
        <v>536</v>
      </c>
      <c r="J4681" s="135">
        <v>298</v>
      </c>
      <c r="K4681" s="28">
        <v>0.5302</v>
      </c>
      <c r="L4681" s="28">
        <f t="shared" si="114"/>
        <v>0.54947999999999997</v>
      </c>
      <c r="O4681" s="77">
        <v>0.71509999999999996</v>
      </c>
      <c r="BF4681" s="106"/>
    </row>
    <row r="4682" spans="1:58" x14ac:dyDescent="0.25">
      <c r="A4682" t="s">
        <v>17</v>
      </c>
      <c r="B4682" s="23">
        <v>2022</v>
      </c>
      <c r="C4682" s="23" t="s">
        <v>2</v>
      </c>
      <c r="D4682" s="23" t="s">
        <v>73</v>
      </c>
      <c r="E4682" s="23" t="s">
        <v>236</v>
      </c>
      <c r="F4682" s="23" t="s">
        <v>237</v>
      </c>
      <c r="G4682" s="23" t="s">
        <v>557</v>
      </c>
      <c r="H4682" s="32" t="s">
        <v>356</v>
      </c>
      <c r="I4682" s="32" t="s">
        <v>536</v>
      </c>
      <c r="J4682" s="135">
        <v>307</v>
      </c>
      <c r="K4682" s="28">
        <v>0.42670999999999998</v>
      </c>
      <c r="L4682" s="28">
        <f t="shared" si="114"/>
        <v>0.47558</v>
      </c>
      <c r="O4682" s="77">
        <v>0.71452000000000004</v>
      </c>
      <c r="BF4682" s="106"/>
    </row>
    <row r="4683" spans="1:58" x14ac:dyDescent="0.25">
      <c r="A4683" t="s">
        <v>17</v>
      </c>
      <c r="B4683" s="23">
        <v>2022</v>
      </c>
      <c r="C4683" s="23" t="s">
        <v>3</v>
      </c>
      <c r="D4683" s="23" t="s">
        <v>493</v>
      </c>
      <c r="E4683" s="23" t="s">
        <v>236</v>
      </c>
      <c r="F4683" s="23" t="s">
        <v>237</v>
      </c>
      <c r="G4683" s="23" t="s">
        <v>557</v>
      </c>
      <c r="H4683" s="32" t="s">
        <v>356</v>
      </c>
      <c r="I4683" s="32" t="s">
        <v>536</v>
      </c>
      <c r="J4683" s="135">
        <v>269</v>
      </c>
      <c r="K4683" s="28">
        <v>0.47583999999999999</v>
      </c>
      <c r="L4683" s="28">
        <f t="shared" si="114"/>
        <v>0.47042</v>
      </c>
      <c r="O4683" s="77">
        <v>0.68925999999999998</v>
      </c>
      <c r="BF4683" s="106"/>
    </row>
    <row r="4684" spans="1:58" x14ac:dyDescent="0.25">
      <c r="A4684" t="s">
        <v>17</v>
      </c>
      <c r="B4684" s="23">
        <v>2023</v>
      </c>
      <c r="C4684" s="23" t="s">
        <v>0</v>
      </c>
      <c r="D4684" s="23" t="s">
        <v>537</v>
      </c>
      <c r="E4684" s="23" t="s">
        <v>236</v>
      </c>
      <c r="F4684" s="23" t="s">
        <v>237</v>
      </c>
      <c r="G4684" s="23" t="s">
        <v>557</v>
      </c>
      <c r="H4684" s="32" t="s">
        <v>356</v>
      </c>
      <c r="I4684" s="32" t="s">
        <v>536</v>
      </c>
      <c r="J4684" s="135">
        <v>253</v>
      </c>
      <c r="K4684" s="28">
        <v>0.64427000000000001</v>
      </c>
      <c r="L4684" s="28">
        <f t="shared" si="114"/>
        <v>0.64431000000000005</v>
      </c>
      <c r="O4684" s="77">
        <v>0.66224000000000005</v>
      </c>
      <c r="BF4684" s="106"/>
    </row>
    <row r="4685" spans="1:58" x14ac:dyDescent="0.25">
      <c r="A4685" t="s">
        <v>17</v>
      </c>
      <c r="B4685" s="23">
        <v>2018</v>
      </c>
      <c r="C4685" s="23" t="s">
        <v>0</v>
      </c>
      <c r="D4685" s="23" t="s">
        <v>54</v>
      </c>
      <c r="E4685" s="23" t="s">
        <v>268</v>
      </c>
      <c r="F4685" s="23" t="s">
        <v>340</v>
      </c>
      <c r="G4685" s="23" t="s">
        <v>546</v>
      </c>
      <c r="H4685" s="32" t="s">
        <v>547</v>
      </c>
      <c r="I4685" s="32" t="s">
        <v>536</v>
      </c>
      <c r="J4685" s="135">
        <v>168</v>
      </c>
      <c r="K4685" s="28">
        <v>0</v>
      </c>
      <c r="L4685" s="28">
        <f t="shared" si="114"/>
        <v>0.36119000000000001</v>
      </c>
      <c r="O4685" s="77">
        <v>0.64649000000000001</v>
      </c>
      <c r="BF4685" s="106"/>
    </row>
    <row r="4686" spans="1:58" x14ac:dyDescent="0.25">
      <c r="A4686" t="s">
        <v>17</v>
      </c>
      <c r="B4686" s="23">
        <v>2018</v>
      </c>
      <c r="C4686" s="23" t="s">
        <v>1</v>
      </c>
      <c r="D4686" s="23" t="s">
        <v>56</v>
      </c>
      <c r="E4686" s="23" t="s">
        <v>268</v>
      </c>
      <c r="F4686" s="23" t="s">
        <v>340</v>
      </c>
      <c r="G4686" s="23" t="s">
        <v>546</v>
      </c>
      <c r="H4686" s="32" t="s">
        <v>547</v>
      </c>
      <c r="I4686" s="32" t="s">
        <v>536</v>
      </c>
      <c r="J4686" s="135">
        <v>171</v>
      </c>
      <c r="K4686" s="28">
        <v>6.4329999999999998E-2</v>
      </c>
      <c r="L4686" s="28">
        <f t="shared" si="114"/>
        <v>0.40418999999999999</v>
      </c>
      <c r="O4686" s="77">
        <v>0.66595000000000004</v>
      </c>
      <c r="BF4686" s="106"/>
    </row>
    <row r="4687" spans="1:58" x14ac:dyDescent="0.25">
      <c r="A4687" t="s">
        <v>17</v>
      </c>
      <c r="B4687" s="23">
        <v>2018</v>
      </c>
      <c r="C4687" s="23" t="s">
        <v>2</v>
      </c>
      <c r="D4687" s="23" t="s">
        <v>57</v>
      </c>
      <c r="E4687" s="23" t="s">
        <v>268</v>
      </c>
      <c r="F4687" s="23" t="s">
        <v>340</v>
      </c>
      <c r="G4687" s="23" t="s">
        <v>546</v>
      </c>
      <c r="H4687" s="32" t="s">
        <v>547</v>
      </c>
      <c r="I4687" s="32" t="s">
        <v>536</v>
      </c>
      <c r="J4687" s="135">
        <v>167</v>
      </c>
      <c r="K4687" s="28">
        <v>2.3949999999999999E-2</v>
      </c>
      <c r="L4687" s="28">
        <f t="shared" si="114"/>
        <v>0.40671000000000002</v>
      </c>
      <c r="O4687" s="77">
        <v>0.65563000000000005</v>
      </c>
      <c r="BF4687" s="106"/>
    </row>
    <row r="4688" spans="1:58" x14ac:dyDescent="0.25">
      <c r="A4688" t="s">
        <v>17</v>
      </c>
      <c r="B4688" s="23">
        <v>2018</v>
      </c>
      <c r="C4688" s="23" t="s">
        <v>3</v>
      </c>
      <c r="D4688" s="23" t="s">
        <v>58</v>
      </c>
      <c r="E4688" s="23" t="s">
        <v>268</v>
      </c>
      <c r="F4688" s="23" t="s">
        <v>340</v>
      </c>
      <c r="G4688" s="23" t="s">
        <v>546</v>
      </c>
      <c r="H4688" s="32" t="s">
        <v>547</v>
      </c>
      <c r="I4688" s="32" t="s">
        <v>536</v>
      </c>
      <c r="J4688" s="135">
        <v>116</v>
      </c>
      <c r="K4688" s="28">
        <v>4.3099999999999999E-2</v>
      </c>
      <c r="L4688" s="28">
        <f t="shared" si="114"/>
        <v>0.43096000000000001</v>
      </c>
      <c r="O4688" s="77">
        <v>0.64424999999999999</v>
      </c>
      <c r="BF4688" s="106"/>
    </row>
    <row r="4689" spans="1:58" x14ac:dyDescent="0.25">
      <c r="A4689" t="s">
        <v>17</v>
      </c>
      <c r="B4689" s="23">
        <v>2019</v>
      </c>
      <c r="C4689" s="23" t="s">
        <v>0</v>
      </c>
      <c r="D4689" s="23" t="s">
        <v>59</v>
      </c>
      <c r="E4689" s="23" t="s">
        <v>268</v>
      </c>
      <c r="F4689" s="23" t="s">
        <v>340</v>
      </c>
      <c r="G4689" s="23" t="s">
        <v>546</v>
      </c>
      <c r="H4689" s="32" t="s">
        <v>547</v>
      </c>
      <c r="I4689" s="32" t="s">
        <v>536</v>
      </c>
      <c r="J4689" s="135">
        <v>158</v>
      </c>
      <c r="K4689" s="28">
        <v>5.6959999999999997E-2</v>
      </c>
      <c r="L4689" s="28">
        <f t="shared" si="114"/>
        <v>0.40384999999999999</v>
      </c>
      <c r="O4689" s="77">
        <v>0.67745999999999995</v>
      </c>
      <c r="BF4689" s="106"/>
    </row>
    <row r="4690" spans="1:58" x14ac:dyDescent="0.25">
      <c r="A4690" t="s">
        <v>17</v>
      </c>
      <c r="B4690" s="23">
        <v>2019</v>
      </c>
      <c r="C4690" s="23" t="s">
        <v>1</v>
      </c>
      <c r="D4690" s="23" t="s">
        <v>60</v>
      </c>
      <c r="E4690" s="23" t="s">
        <v>268</v>
      </c>
      <c r="F4690" s="23" t="s">
        <v>340</v>
      </c>
      <c r="G4690" s="23" t="s">
        <v>546</v>
      </c>
      <c r="H4690" s="32" t="s">
        <v>547</v>
      </c>
      <c r="I4690" s="32" t="s">
        <v>536</v>
      </c>
      <c r="J4690" s="135">
        <v>156</v>
      </c>
      <c r="K4690" s="28">
        <v>5.1279999999999999E-2</v>
      </c>
      <c r="L4690" s="28">
        <f t="shared" si="114"/>
        <v>0.42087999999999998</v>
      </c>
      <c r="O4690" s="77">
        <v>0.69386000000000003</v>
      </c>
      <c r="BF4690" s="106"/>
    </row>
    <row r="4691" spans="1:58" x14ac:dyDescent="0.25">
      <c r="A4691" t="s">
        <v>17</v>
      </c>
      <c r="B4691" s="23">
        <v>2019</v>
      </c>
      <c r="C4691" s="23" t="s">
        <v>2</v>
      </c>
      <c r="D4691" s="23" t="s">
        <v>61</v>
      </c>
      <c r="E4691" s="23" t="s">
        <v>268</v>
      </c>
      <c r="F4691" s="23" t="s">
        <v>340</v>
      </c>
      <c r="G4691" s="23" t="s">
        <v>546</v>
      </c>
      <c r="H4691" s="32" t="s">
        <v>547</v>
      </c>
      <c r="I4691" s="32" t="s">
        <v>536</v>
      </c>
      <c r="J4691" s="135">
        <v>204</v>
      </c>
      <c r="K4691" s="28">
        <v>3.9219999999999998E-2</v>
      </c>
      <c r="L4691" s="28">
        <f t="shared" si="114"/>
        <v>0.37534000000000001</v>
      </c>
      <c r="O4691" s="77">
        <v>0.68513999999999997</v>
      </c>
      <c r="BF4691" s="106"/>
    </row>
    <row r="4692" spans="1:58" x14ac:dyDescent="0.25">
      <c r="A4692" t="s">
        <v>17</v>
      </c>
      <c r="B4692" s="23">
        <v>2019</v>
      </c>
      <c r="C4692" s="23" t="s">
        <v>3</v>
      </c>
      <c r="D4692" s="23" t="s">
        <v>62</v>
      </c>
      <c r="E4692" s="23" t="s">
        <v>268</v>
      </c>
      <c r="F4692" s="23" t="s">
        <v>340</v>
      </c>
      <c r="G4692" s="23" t="s">
        <v>546</v>
      </c>
      <c r="H4692" s="32" t="s">
        <v>547</v>
      </c>
      <c r="I4692" s="32" t="s">
        <v>536</v>
      </c>
      <c r="J4692" s="135">
        <v>172</v>
      </c>
      <c r="K4692" s="28">
        <v>7.5579999999999994E-2</v>
      </c>
      <c r="L4692" s="28">
        <f t="shared" si="114"/>
        <v>0.40028999999999998</v>
      </c>
      <c r="O4692" s="77">
        <v>0.67325000000000002</v>
      </c>
      <c r="BF4692" s="106"/>
    </row>
    <row r="4693" spans="1:58" x14ac:dyDescent="0.25">
      <c r="A4693" t="s">
        <v>17</v>
      </c>
      <c r="B4693" s="23">
        <v>2020</v>
      </c>
      <c r="C4693" s="23" t="s">
        <v>0</v>
      </c>
      <c r="D4693" s="23" t="s">
        <v>63</v>
      </c>
      <c r="E4693" s="23" t="s">
        <v>268</v>
      </c>
      <c r="F4693" s="23" t="s">
        <v>340</v>
      </c>
      <c r="G4693" s="23" t="s">
        <v>546</v>
      </c>
      <c r="H4693" s="32" t="s">
        <v>547</v>
      </c>
      <c r="I4693" s="32" t="s">
        <v>536</v>
      </c>
      <c r="J4693" s="135">
        <v>169</v>
      </c>
      <c r="K4693" s="28">
        <v>5.917E-2</v>
      </c>
      <c r="L4693" s="28">
        <f t="shared" si="114"/>
        <v>0.44168000000000002</v>
      </c>
      <c r="O4693" s="77">
        <v>0.68518000000000001</v>
      </c>
      <c r="BF4693" s="106"/>
    </row>
    <row r="4694" spans="1:58" x14ac:dyDescent="0.25">
      <c r="A4694" t="s">
        <v>17</v>
      </c>
      <c r="B4694" s="23">
        <v>2020</v>
      </c>
      <c r="C4694" s="23" t="s">
        <v>1</v>
      </c>
      <c r="D4694" s="23" t="s">
        <v>64</v>
      </c>
      <c r="E4694" s="23" t="s">
        <v>268</v>
      </c>
      <c r="F4694" s="23" t="s">
        <v>340</v>
      </c>
      <c r="G4694" s="23" t="s">
        <v>546</v>
      </c>
      <c r="H4694" s="32" t="s">
        <v>547</v>
      </c>
      <c r="I4694" s="32" t="s">
        <v>536</v>
      </c>
      <c r="J4694" s="135">
        <v>102</v>
      </c>
      <c r="K4694" s="28">
        <v>0.12745000000000001</v>
      </c>
      <c r="L4694" s="28">
        <f t="shared" si="114"/>
        <v>0.46377000000000002</v>
      </c>
      <c r="O4694" s="77">
        <v>0.67054000000000002</v>
      </c>
      <c r="BF4694" s="106"/>
    </row>
    <row r="4695" spans="1:58" x14ac:dyDescent="0.25">
      <c r="A4695" t="s">
        <v>17</v>
      </c>
      <c r="B4695" s="23">
        <v>2020</v>
      </c>
      <c r="C4695" s="23" t="s">
        <v>2</v>
      </c>
      <c r="D4695" s="23" t="s">
        <v>65</v>
      </c>
      <c r="E4695" s="23" t="s">
        <v>268</v>
      </c>
      <c r="F4695" s="23" t="s">
        <v>340</v>
      </c>
      <c r="G4695" s="23" t="s">
        <v>546</v>
      </c>
      <c r="H4695" s="32" t="s">
        <v>547</v>
      </c>
      <c r="I4695" s="32" t="s">
        <v>536</v>
      </c>
      <c r="J4695" s="135">
        <v>133</v>
      </c>
      <c r="K4695" s="28">
        <v>0.11278000000000001</v>
      </c>
      <c r="L4695" s="28">
        <f t="shared" si="114"/>
        <v>0.43010999999999999</v>
      </c>
      <c r="O4695" s="77">
        <v>0.68157999999999996</v>
      </c>
      <c r="BF4695" s="106"/>
    </row>
    <row r="4696" spans="1:58" x14ac:dyDescent="0.25">
      <c r="A4696" t="s">
        <v>17</v>
      </c>
      <c r="B4696" s="23">
        <v>2020</v>
      </c>
      <c r="C4696" s="23" t="s">
        <v>3</v>
      </c>
      <c r="D4696" s="23" t="s">
        <v>66</v>
      </c>
      <c r="E4696" s="23" t="s">
        <v>268</v>
      </c>
      <c r="F4696" s="23" t="s">
        <v>340</v>
      </c>
      <c r="G4696" s="23" t="s">
        <v>546</v>
      </c>
      <c r="H4696" s="32" t="s">
        <v>547</v>
      </c>
      <c r="I4696" s="32" t="s">
        <v>536</v>
      </c>
      <c r="J4696" s="135">
        <v>164</v>
      </c>
      <c r="K4696" s="28">
        <v>6.0979999999999999E-2</v>
      </c>
      <c r="L4696" s="28">
        <f t="shared" si="114"/>
        <v>0.35082000000000002</v>
      </c>
      <c r="O4696" s="77">
        <v>0.67688999999999999</v>
      </c>
      <c r="BF4696" s="106"/>
    </row>
    <row r="4697" spans="1:58" x14ac:dyDescent="0.25">
      <c r="A4697" t="s">
        <v>17</v>
      </c>
      <c r="B4697" s="23">
        <v>2021</v>
      </c>
      <c r="C4697" s="23" t="s">
        <v>0</v>
      </c>
      <c r="D4697" s="23" t="s">
        <v>67</v>
      </c>
      <c r="E4697" s="23" t="s">
        <v>268</v>
      </c>
      <c r="F4697" s="23" t="s">
        <v>340</v>
      </c>
      <c r="G4697" s="23" t="s">
        <v>546</v>
      </c>
      <c r="H4697" s="32" t="s">
        <v>547</v>
      </c>
      <c r="I4697" s="32" t="s">
        <v>536</v>
      </c>
      <c r="J4697" s="135">
        <v>171</v>
      </c>
      <c r="K4697" s="28">
        <v>5.8479999999999997E-2</v>
      </c>
      <c r="L4697" s="28">
        <f t="shared" si="114"/>
        <v>0.43617</v>
      </c>
      <c r="O4697" s="77">
        <v>0.72143000000000002</v>
      </c>
      <c r="BF4697" s="106"/>
    </row>
    <row r="4698" spans="1:58" x14ac:dyDescent="0.25">
      <c r="A4698" t="s">
        <v>17</v>
      </c>
      <c r="B4698" s="23">
        <v>2021</v>
      </c>
      <c r="C4698" s="23" t="s">
        <v>1</v>
      </c>
      <c r="D4698" s="23" t="s">
        <v>68</v>
      </c>
      <c r="E4698" s="23" t="s">
        <v>268</v>
      </c>
      <c r="F4698" s="23" t="s">
        <v>340</v>
      </c>
      <c r="G4698" s="23" t="s">
        <v>546</v>
      </c>
      <c r="H4698" s="32" t="s">
        <v>547</v>
      </c>
      <c r="I4698" s="32" t="s">
        <v>536</v>
      </c>
      <c r="J4698" s="135">
        <v>191</v>
      </c>
      <c r="K4698" s="28">
        <v>6.8059999999999996E-2</v>
      </c>
      <c r="L4698" s="28">
        <f t="shared" si="114"/>
        <v>0.44846999999999998</v>
      </c>
      <c r="O4698" s="77">
        <v>0.71777999999999997</v>
      </c>
      <c r="BF4698" s="106"/>
    </row>
    <row r="4699" spans="1:58" x14ac:dyDescent="0.25">
      <c r="A4699" t="s">
        <v>17</v>
      </c>
      <c r="B4699" s="23">
        <v>2021</v>
      </c>
      <c r="C4699" s="23" t="s">
        <v>2</v>
      </c>
      <c r="D4699" s="23" t="s">
        <v>69</v>
      </c>
      <c r="E4699" s="23" t="s">
        <v>268</v>
      </c>
      <c r="F4699" s="23" t="s">
        <v>340</v>
      </c>
      <c r="G4699" s="23" t="s">
        <v>546</v>
      </c>
      <c r="H4699" s="32" t="s">
        <v>547</v>
      </c>
      <c r="I4699" s="32" t="s">
        <v>536</v>
      </c>
      <c r="J4699" s="135">
        <v>188</v>
      </c>
      <c r="K4699" s="28">
        <v>7.979E-2</v>
      </c>
      <c r="L4699" s="28">
        <f t="shared" si="114"/>
        <v>0.51288999999999996</v>
      </c>
      <c r="O4699" s="77">
        <v>0.72623000000000004</v>
      </c>
      <c r="BF4699" s="106"/>
    </row>
    <row r="4700" spans="1:58" x14ac:dyDescent="0.25">
      <c r="A4700" t="s">
        <v>17</v>
      </c>
      <c r="B4700" s="23">
        <v>2021</v>
      </c>
      <c r="C4700" s="23" t="s">
        <v>3</v>
      </c>
      <c r="D4700" s="23" t="s">
        <v>70</v>
      </c>
      <c r="E4700" s="23" t="s">
        <v>268</v>
      </c>
      <c r="F4700" s="23" t="s">
        <v>340</v>
      </c>
      <c r="G4700" s="23" t="s">
        <v>546</v>
      </c>
      <c r="H4700" s="32" t="s">
        <v>547</v>
      </c>
      <c r="I4700" s="32" t="s">
        <v>536</v>
      </c>
      <c r="J4700" s="135">
        <v>189</v>
      </c>
      <c r="K4700" s="28">
        <v>9.5240000000000005E-2</v>
      </c>
      <c r="L4700" s="28">
        <f t="shared" si="114"/>
        <v>0.41893999999999998</v>
      </c>
      <c r="O4700" s="77">
        <v>0.70416999999999996</v>
      </c>
      <c r="BF4700" s="106"/>
    </row>
    <row r="4701" spans="1:58" x14ac:dyDescent="0.25">
      <c r="A4701" t="s">
        <v>17</v>
      </c>
      <c r="B4701" s="23">
        <v>2022</v>
      </c>
      <c r="C4701" s="23" t="s">
        <v>0</v>
      </c>
      <c r="D4701" s="23" t="s">
        <v>71</v>
      </c>
      <c r="E4701" s="23" t="s">
        <v>268</v>
      </c>
      <c r="F4701" s="23" t="s">
        <v>340</v>
      </c>
      <c r="G4701" s="23" t="s">
        <v>546</v>
      </c>
      <c r="H4701" s="32" t="s">
        <v>547</v>
      </c>
      <c r="I4701" s="32" t="s">
        <v>536</v>
      </c>
      <c r="J4701" s="135">
        <v>181</v>
      </c>
      <c r="K4701" s="28">
        <v>6.6299999999999998E-2</v>
      </c>
      <c r="L4701" s="28">
        <f t="shared" si="114"/>
        <v>0.40177000000000002</v>
      </c>
      <c r="O4701" s="77">
        <v>0.71772000000000002</v>
      </c>
      <c r="BF4701" s="106"/>
    </row>
    <row r="4702" spans="1:58" x14ac:dyDescent="0.25">
      <c r="A4702" t="s">
        <v>17</v>
      </c>
      <c r="B4702" s="23">
        <v>2022</v>
      </c>
      <c r="C4702" s="23" t="s">
        <v>1</v>
      </c>
      <c r="D4702" s="23" t="s">
        <v>72</v>
      </c>
      <c r="E4702" s="23" t="s">
        <v>268</v>
      </c>
      <c r="F4702" s="23" t="s">
        <v>340</v>
      </c>
      <c r="G4702" s="23" t="s">
        <v>546</v>
      </c>
      <c r="H4702" s="32" t="s">
        <v>547</v>
      </c>
      <c r="I4702" s="32" t="s">
        <v>536</v>
      </c>
      <c r="J4702" s="135">
        <v>181</v>
      </c>
      <c r="K4702" s="28">
        <v>7.1819999999999995E-2</v>
      </c>
      <c r="L4702" s="28">
        <f t="shared" si="114"/>
        <v>0.43414999999999998</v>
      </c>
      <c r="O4702" s="77">
        <v>0.71509999999999996</v>
      </c>
      <c r="BF4702" s="106"/>
    </row>
    <row r="4703" spans="1:58" x14ac:dyDescent="0.25">
      <c r="A4703" t="s">
        <v>17</v>
      </c>
      <c r="B4703" s="23">
        <v>2022</v>
      </c>
      <c r="C4703" s="23" t="s">
        <v>2</v>
      </c>
      <c r="D4703" s="23" t="s">
        <v>73</v>
      </c>
      <c r="E4703" s="23" t="s">
        <v>268</v>
      </c>
      <c r="F4703" s="23" t="s">
        <v>340</v>
      </c>
      <c r="G4703" s="23" t="s">
        <v>546</v>
      </c>
      <c r="H4703" s="32" t="s">
        <v>547</v>
      </c>
      <c r="I4703" s="32" t="s">
        <v>536</v>
      </c>
      <c r="J4703" s="135">
        <v>196</v>
      </c>
      <c r="K4703" s="28">
        <v>7.6530000000000001E-2</v>
      </c>
      <c r="L4703" s="28">
        <f t="shared" si="114"/>
        <v>0.42581999999999998</v>
      </c>
      <c r="O4703" s="77">
        <v>0.71452000000000004</v>
      </c>
      <c r="BF4703" s="106"/>
    </row>
    <row r="4704" spans="1:58" x14ac:dyDescent="0.25">
      <c r="A4704" t="s">
        <v>17</v>
      </c>
      <c r="B4704" s="23">
        <v>2022</v>
      </c>
      <c r="C4704" s="23" t="s">
        <v>3</v>
      </c>
      <c r="D4704" s="23" t="s">
        <v>493</v>
      </c>
      <c r="E4704" s="23" t="s">
        <v>268</v>
      </c>
      <c r="F4704" s="23" t="s">
        <v>340</v>
      </c>
      <c r="G4704" s="23" t="s">
        <v>546</v>
      </c>
      <c r="H4704" s="32" t="s">
        <v>547</v>
      </c>
      <c r="I4704" s="32" t="s">
        <v>536</v>
      </c>
      <c r="J4704" s="135">
        <v>215</v>
      </c>
      <c r="K4704" s="28">
        <v>9.3020000000000005E-2</v>
      </c>
      <c r="L4704" s="28">
        <f t="shared" si="114"/>
        <v>0.41255999999999998</v>
      </c>
      <c r="O4704" s="77">
        <v>0.68925999999999998</v>
      </c>
      <c r="BF4704" s="106"/>
    </row>
    <row r="4705" spans="1:58" x14ac:dyDescent="0.25">
      <c r="A4705" t="s">
        <v>17</v>
      </c>
      <c r="B4705" s="23">
        <v>2023</v>
      </c>
      <c r="C4705" s="23" t="s">
        <v>0</v>
      </c>
      <c r="D4705" s="23" t="s">
        <v>537</v>
      </c>
      <c r="E4705" s="23" t="s">
        <v>268</v>
      </c>
      <c r="F4705" s="23" t="s">
        <v>340</v>
      </c>
      <c r="G4705" s="23" t="s">
        <v>546</v>
      </c>
      <c r="H4705" s="32" t="s">
        <v>547</v>
      </c>
      <c r="I4705" s="32" t="s">
        <v>536</v>
      </c>
      <c r="J4705" s="135">
        <v>147</v>
      </c>
      <c r="K4705" s="28">
        <v>5.4420000000000003E-2</v>
      </c>
      <c r="L4705" s="28">
        <f t="shared" si="114"/>
        <v>0.47598000000000001</v>
      </c>
      <c r="O4705" s="77">
        <v>0.66224000000000005</v>
      </c>
      <c r="BF4705" s="106"/>
    </row>
    <row r="4706" spans="1:58" x14ac:dyDescent="0.25">
      <c r="A4706" t="s">
        <v>17</v>
      </c>
      <c r="B4706" s="23">
        <v>2018</v>
      </c>
      <c r="C4706" s="23" t="s">
        <v>0</v>
      </c>
      <c r="D4706" s="23" t="s">
        <v>54</v>
      </c>
      <c r="E4706" s="23" t="s">
        <v>238</v>
      </c>
      <c r="F4706" s="23" t="s">
        <v>239</v>
      </c>
      <c r="G4706" s="23" t="s">
        <v>538</v>
      </c>
      <c r="H4706" s="32" t="s">
        <v>362</v>
      </c>
      <c r="I4706" s="32" t="s">
        <v>536</v>
      </c>
      <c r="J4706" s="135">
        <v>90</v>
      </c>
      <c r="K4706" s="28">
        <v>0.8</v>
      </c>
      <c r="L4706" s="28">
        <f t="shared" si="114"/>
        <v>0.57989000000000002</v>
      </c>
      <c r="O4706" s="77">
        <v>0.64649000000000001</v>
      </c>
      <c r="BF4706" s="106"/>
    </row>
    <row r="4707" spans="1:58" x14ac:dyDescent="0.25">
      <c r="A4707" t="s">
        <v>17</v>
      </c>
      <c r="B4707" s="23">
        <v>2018</v>
      </c>
      <c r="C4707" s="23" t="s">
        <v>1</v>
      </c>
      <c r="D4707" s="23" t="s">
        <v>56</v>
      </c>
      <c r="E4707" s="23" t="s">
        <v>238</v>
      </c>
      <c r="F4707" s="23" t="s">
        <v>239</v>
      </c>
      <c r="G4707" s="23" t="s">
        <v>538</v>
      </c>
      <c r="H4707" s="32" t="s">
        <v>362</v>
      </c>
      <c r="I4707" s="32" t="s">
        <v>536</v>
      </c>
      <c r="J4707" s="135">
        <v>97</v>
      </c>
      <c r="K4707" s="28">
        <v>0.83504999999999996</v>
      </c>
      <c r="L4707" s="28">
        <f t="shared" si="114"/>
        <v>0.58753999999999995</v>
      </c>
      <c r="O4707" s="77">
        <v>0.66595000000000004</v>
      </c>
      <c r="BF4707" s="106"/>
    </row>
    <row r="4708" spans="1:58" x14ac:dyDescent="0.25">
      <c r="A4708" t="s">
        <v>17</v>
      </c>
      <c r="B4708" s="23">
        <v>2018</v>
      </c>
      <c r="C4708" s="23" t="s">
        <v>2</v>
      </c>
      <c r="D4708" s="23" t="s">
        <v>57</v>
      </c>
      <c r="E4708" s="23" t="s">
        <v>238</v>
      </c>
      <c r="F4708" s="23" t="s">
        <v>239</v>
      </c>
      <c r="G4708" s="23" t="s">
        <v>538</v>
      </c>
      <c r="H4708" s="32" t="s">
        <v>362</v>
      </c>
      <c r="I4708" s="32" t="s">
        <v>536</v>
      </c>
      <c r="J4708" s="135">
        <v>99</v>
      </c>
      <c r="K4708" s="28">
        <v>0.70706999999999998</v>
      </c>
      <c r="L4708" s="28">
        <f t="shared" si="114"/>
        <v>0.55142999999999998</v>
      </c>
      <c r="O4708" s="77">
        <v>0.65563000000000005</v>
      </c>
      <c r="BF4708" s="106"/>
    </row>
    <row r="4709" spans="1:58" x14ac:dyDescent="0.25">
      <c r="A4709" t="s">
        <v>17</v>
      </c>
      <c r="B4709" s="23">
        <v>2018</v>
      </c>
      <c r="C4709" s="23" t="s">
        <v>3</v>
      </c>
      <c r="D4709" s="23" t="s">
        <v>58</v>
      </c>
      <c r="E4709" s="23" t="s">
        <v>238</v>
      </c>
      <c r="F4709" s="23" t="s">
        <v>239</v>
      </c>
      <c r="G4709" s="23" t="s">
        <v>538</v>
      </c>
      <c r="H4709" s="32" t="s">
        <v>362</v>
      </c>
      <c r="I4709" s="32" t="s">
        <v>536</v>
      </c>
      <c r="J4709" s="135">
        <v>96</v>
      </c>
      <c r="K4709" s="28">
        <v>0.13542000000000001</v>
      </c>
      <c r="L4709" s="28">
        <f t="shared" si="114"/>
        <v>0.54239000000000004</v>
      </c>
      <c r="O4709" s="77">
        <v>0.64424999999999999</v>
      </c>
      <c r="BF4709" s="106"/>
    </row>
    <row r="4710" spans="1:58" x14ac:dyDescent="0.25">
      <c r="A4710" t="s">
        <v>17</v>
      </c>
      <c r="B4710" s="23">
        <v>2019</v>
      </c>
      <c r="C4710" s="23" t="s">
        <v>0</v>
      </c>
      <c r="D4710" s="23" t="s">
        <v>59</v>
      </c>
      <c r="E4710" s="23" t="s">
        <v>238</v>
      </c>
      <c r="F4710" s="23" t="s">
        <v>239</v>
      </c>
      <c r="G4710" s="23" t="s">
        <v>538</v>
      </c>
      <c r="H4710" s="32" t="s">
        <v>362</v>
      </c>
      <c r="I4710" s="32" t="s">
        <v>536</v>
      </c>
      <c r="J4710" s="135">
        <v>100</v>
      </c>
      <c r="K4710" s="28">
        <v>0.03</v>
      </c>
      <c r="L4710" s="28">
        <f t="shared" si="114"/>
        <v>0.56789999999999996</v>
      </c>
      <c r="O4710" s="77">
        <v>0.67745999999999995</v>
      </c>
      <c r="BF4710" s="106"/>
    </row>
    <row r="4711" spans="1:58" x14ac:dyDescent="0.25">
      <c r="A4711" t="s">
        <v>17</v>
      </c>
      <c r="B4711" s="23">
        <v>2019</v>
      </c>
      <c r="C4711" s="23" t="s">
        <v>1</v>
      </c>
      <c r="D4711" s="23" t="s">
        <v>60</v>
      </c>
      <c r="E4711" s="23" t="s">
        <v>238</v>
      </c>
      <c r="F4711" s="23" t="s">
        <v>239</v>
      </c>
      <c r="G4711" s="23" t="s">
        <v>538</v>
      </c>
      <c r="H4711" s="32" t="s">
        <v>362</v>
      </c>
      <c r="I4711" s="32" t="s">
        <v>536</v>
      </c>
      <c r="J4711" s="135">
        <v>94</v>
      </c>
      <c r="K4711" s="28">
        <v>3.1910000000000001E-2</v>
      </c>
      <c r="L4711" s="28">
        <f t="shared" si="114"/>
        <v>0.58164000000000005</v>
      </c>
      <c r="O4711" s="77">
        <v>0.69386000000000003</v>
      </c>
      <c r="BF4711" s="106"/>
    </row>
    <row r="4712" spans="1:58" x14ac:dyDescent="0.25">
      <c r="A4712" t="s">
        <v>17</v>
      </c>
      <c r="B4712" s="23">
        <v>2019</v>
      </c>
      <c r="C4712" s="23" t="s">
        <v>2</v>
      </c>
      <c r="D4712" s="23" t="s">
        <v>61</v>
      </c>
      <c r="E4712" s="23" t="s">
        <v>238</v>
      </c>
      <c r="F4712" s="23" t="s">
        <v>239</v>
      </c>
      <c r="G4712" s="23" t="s">
        <v>538</v>
      </c>
      <c r="H4712" s="32" t="s">
        <v>362</v>
      </c>
      <c r="I4712" s="32" t="s">
        <v>536</v>
      </c>
      <c r="J4712" s="135">
        <v>82</v>
      </c>
      <c r="K4712" s="28">
        <v>8.5370000000000001E-2</v>
      </c>
      <c r="L4712" s="28">
        <f t="shared" si="114"/>
        <v>0.58011999999999997</v>
      </c>
      <c r="O4712" s="77">
        <v>0.68513999999999997</v>
      </c>
      <c r="BF4712" s="106"/>
    </row>
    <row r="4713" spans="1:58" x14ac:dyDescent="0.25">
      <c r="A4713" t="s">
        <v>17</v>
      </c>
      <c r="B4713" s="23">
        <v>2019</v>
      </c>
      <c r="C4713" s="23" t="s">
        <v>3</v>
      </c>
      <c r="D4713" s="23" t="s">
        <v>62</v>
      </c>
      <c r="E4713" s="23" t="s">
        <v>238</v>
      </c>
      <c r="F4713" s="23" t="s">
        <v>239</v>
      </c>
      <c r="G4713" s="23" t="s">
        <v>538</v>
      </c>
      <c r="H4713" s="32" t="s">
        <v>362</v>
      </c>
      <c r="I4713" s="32" t="s">
        <v>536</v>
      </c>
      <c r="J4713" s="135">
        <v>78</v>
      </c>
      <c r="K4713" s="28">
        <v>0.23077</v>
      </c>
      <c r="L4713" s="28">
        <f t="shared" si="114"/>
        <v>0.64129999999999998</v>
      </c>
      <c r="O4713" s="77">
        <v>0.67325000000000002</v>
      </c>
      <c r="BF4713" s="106"/>
    </row>
    <row r="4714" spans="1:58" x14ac:dyDescent="0.25">
      <c r="A4714" t="s">
        <v>17</v>
      </c>
      <c r="B4714" s="23">
        <v>2020</v>
      </c>
      <c r="C4714" s="23" t="s">
        <v>0</v>
      </c>
      <c r="D4714" s="23" t="s">
        <v>63</v>
      </c>
      <c r="E4714" s="23" t="s">
        <v>238</v>
      </c>
      <c r="F4714" s="23" t="s">
        <v>239</v>
      </c>
      <c r="G4714" s="23" t="s">
        <v>538</v>
      </c>
      <c r="H4714" s="32" t="s">
        <v>362</v>
      </c>
      <c r="I4714" s="32" t="s">
        <v>536</v>
      </c>
      <c r="J4714" s="135">
        <v>86</v>
      </c>
      <c r="K4714" s="28">
        <v>0.74419000000000002</v>
      </c>
      <c r="L4714" s="28">
        <f t="shared" si="114"/>
        <v>0.68908999999999998</v>
      </c>
      <c r="O4714" s="77">
        <v>0.68518000000000001</v>
      </c>
      <c r="BF4714" s="106"/>
    </row>
    <row r="4715" spans="1:58" x14ac:dyDescent="0.25">
      <c r="A4715" t="s">
        <v>17</v>
      </c>
      <c r="B4715" s="23">
        <v>2020</v>
      </c>
      <c r="C4715" s="23" t="s">
        <v>1</v>
      </c>
      <c r="D4715" s="23" t="s">
        <v>64</v>
      </c>
      <c r="E4715" s="23" t="s">
        <v>238</v>
      </c>
      <c r="F4715" s="23" t="s">
        <v>239</v>
      </c>
      <c r="G4715" s="23" t="s">
        <v>538</v>
      </c>
      <c r="H4715" s="32" t="s">
        <v>362</v>
      </c>
      <c r="I4715" s="32" t="s">
        <v>536</v>
      </c>
      <c r="J4715" s="135">
        <v>41</v>
      </c>
      <c r="K4715" s="28">
        <v>0.75609999999999999</v>
      </c>
      <c r="L4715" s="28">
        <f t="shared" si="114"/>
        <v>0.57442000000000004</v>
      </c>
      <c r="O4715" s="77">
        <v>0.67054000000000002</v>
      </c>
      <c r="BF4715" s="106"/>
    </row>
    <row r="4716" spans="1:58" x14ac:dyDescent="0.25">
      <c r="A4716" t="s">
        <v>17</v>
      </c>
      <c r="B4716" s="23">
        <v>2020</v>
      </c>
      <c r="C4716" s="23" t="s">
        <v>2</v>
      </c>
      <c r="D4716" s="23" t="s">
        <v>65</v>
      </c>
      <c r="E4716" s="23" t="s">
        <v>238</v>
      </c>
      <c r="F4716" s="23" t="s">
        <v>239</v>
      </c>
      <c r="G4716" s="23" t="s">
        <v>538</v>
      </c>
      <c r="H4716" s="32" t="s">
        <v>362</v>
      </c>
      <c r="I4716" s="32" t="s">
        <v>536</v>
      </c>
      <c r="J4716" s="135">
        <v>63</v>
      </c>
      <c r="K4716" s="28">
        <v>0.58730000000000004</v>
      </c>
      <c r="L4716" s="28">
        <f t="shared" si="114"/>
        <v>0.64900999999999998</v>
      </c>
      <c r="O4716" s="77">
        <v>0.68157999999999996</v>
      </c>
      <c r="BF4716" s="106"/>
    </row>
    <row r="4717" spans="1:58" x14ac:dyDescent="0.25">
      <c r="A4717" t="s">
        <v>17</v>
      </c>
      <c r="B4717" s="23">
        <v>2020</v>
      </c>
      <c r="C4717" s="23" t="s">
        <v>3</v>
      </c>
      <c r="D4717" s="23" t="s">
        <v>66</v>
      </c>
      <c r="E4717" s="23" t="s">
        <v>238</v>
      </c>
      <c r="F4717" s="23" t="s">
        <v>239</v>
      </c>
      <c r="G4717" s="23" t="s">
        <v>538</v>
      </c>
      <c r="H4717" s="32" t="s">
        <v>362</v>
      </c>
      <c r="I4717" s="32" t="s">
        <v>536</v>
      </c>
      <c r="J4717" s="135">
        <v>78</v>
      </c>
      <c r="K4717" s="28">
        <v>0.35897000000000001</v>
      </c>
      <c r="L4717" s="28">
        <f t="shared" si="114"/>
        <v>0.60433999999999999</v>
      </c>
      <c r="O4717" s="77">
        <v>0.67688999999999999</v>
      </c>
      <c r="BF4717" s="106"/>
    </row>
    <row r="4718" spans="1:58" x14ac:dyDescent="0.25">
      <c r="A4718" t="s">
        <v>17</v>
      </c>
      <c r="B4718" s="23">
        <v>2021</v>
      </c>
      <c r="C4718" s="23" t="s">
        <v>0</v>
      </c>
      <c r="D4718" s="23" t="s">
        <v>67</v>
      </c>
      <c r="E4718" s="23" t="s">
        <v>238</v>
      </c>
      <c r="F4718" s="23" t="s">
        <v>239</v>
      </c>
      <c r="G4718" s="23" t="s">
        <v>538</v>
      </c>
      <c r="H4718" s="32" t="s">
        <v>362</v>
      </c>
      <c r="I4718" s="32" t="s">
        <v>536</v>
      </c>
      <c r="J4718" s="135">
        <v>84</v>
      </c>
      <c r="K4718" s="28">
        <v>0.59523999999999999</v>
      </c>
      <c r="L4718" s="28">
        <f t="shared" si="114"/>
        <v>0.67617000000000005</v>
      </c>
      <c r="O4718" s="77">
        <v>0.72143000000000002</v>
      </c>
      <c r="BF4718" s="106"/>
    </row>
    <row r="4719" spans="1:58" x14ac:dyDescent="0.25">
      <c r="A4719" t="s">
        <v>17</v>
      </c>
      <c r="B4719" s="23">
        <v>2021</v>
      </c>
      <c r="C4719" s="23" t="s">
        <v>1</v>
      </c>
      <c r="D4719" s="23" t="s">
        <v>68</v>
      </c>
      <c r="E4719" s="23" t="s">
        <v>238</v>
      </c>
      <c r="F4719" s="23" t="s">
        <v>239</v>
      </c>
      <c r="G4719" s="23" t="s">
        <v>538</v>
      </c>
      <c r="H4719" s="32" t="s">
        <v>362</v>
      </c>
      <c r="I4719" s="32" t="s">
        <v>536</v>
      </c>
      <c r="J4719" s="135">
        <v>91</v>
      </c>
      <c r="K4719" s="28">
        <v>0.78022000000000002</v>
      </c>
      <c r="L4719" s="28">
        <f t="shared" si="114"/>
        <v>0.72738999999999998</v>
      </c>
      <c r="O4719" s="77">
        <v>0.71777999999999997</v>
      </c>
      <c r="BF4719" s="106"/>
    </row>
    <row r="4720" spans="1:58" x14ac:dyDescent="0.25">
      <c r="A4720" t="s">
        <v>17</v>
      </c>
      <c r="B4720" s="23">
        <v>2021</v>
      </c>
      <c r="C4720" s="23" t="s">
        <v>2</v>
      </c>
      <c r="D4720" s="23" t="s">
        <v>69</v>
      </c>
      <c r="E4720" s="23" t="s">
        <v>238</v>
      </c>
      <c r="F4720" s="23" t="s">
        <v>239</v>
      </c>
      <c r="G4720" s="23" t="s">
        <v>538</v>
      </c>
      <c r="H4720" s="32" t="s">
        <v>362</v>
      </c>
      <c r="I4720" s="32" t="s">
        <v>536</v>
      </c>
      <c r="J4720" s="135">
        <v>88</v>
      </c>
      <c r="K4720" s="28">
        <v>0.73863999999999996</v>
      </c>
      <c r="L4720" s="28">
        <f t="shared" si="114"/>
        <v>0.77268000000000003</v>
      </c>
      <c r="O4720" s="77">
        <v>0.72623000000000004</v>
      </c>
      <c r="BF4720" s="106"/>
    </row>
    <row r="4721" spans="1:58" x14ac:dyDescent="0.25">
      <c r="A4721" t="s">
        <v>17</v>
      </c>
      <c r="B4721" s="23">
        <v>2021</v>
      </c>
      <c r="C4721" s="23" t="s">
        <v>3</v>
      </c>
      <c r="D4721" s="23" t="s">
        <v>70</v>
      </c>
      <c r="E4721" s="23" t="s">
        <v>238</v>
      </c>
      <c r="F4721" s="23" t="s">
        <v>239</v>
      </c>
      <c r="G4721" s="23" t="s">
        <v>538</v>
      </c>
      <c r="H4721" s="32" t="s">
        <v>362</v>
      </c>
      <c r="I4721" s="32" t="s">
        <v>536</v>
      </c>
      <c r="J4721" s="135">
        <v>105</v>
      </c>
      <c r="K4721" s="28">
        <v>0.74285999999999996</v>
      </c>
      <c r="L4721" s="28">
        <f t="shared" si="114"/>
        <v>0.76156999999999997</v>
      </c>
      <c r="O4721" s="77">
        <v>0.70416999999999996</v>
      </c>
      <c r="BF4721" s="106"/>
    </row>
    <row r="4722" spans="1:58" x14ac:dyDescent="0.25">
      <c r="A4722" t="s">
        <v>17</v>
      </c>
      <c r="B4722" s="23">
        <v>2022</v>
      </c>
      <c r="C4722" s="23" t="s">
        <v>0</v>
      </c>
      <c r="D4722" s="23" t="s">
        <v>71</v>
      </c>
      <c r="E4722" s="23" t="s">
        <v>238</v>
      </c>
      <c r="F4722" s="23" t="s">
        <v>239</v>
      </c>
      <c r="G4722" s="23" t="s">
        <v>538</v>
      </c>
      <c r="H4722" s="32" t="s">
        <v>362</v>
      </c>
      <c r="I4722" s="32" t="s">
        <v>536</v>
      </c>
      <c r="J4722" s="135">
        <v>110</v>
      </c>
      <c r="K4722" s="28">
        <v>0.82726999999999995</v>
      </c>
      <c r="L4722" s="28">
        <f t="shared" si="114"/>
        <v>0.77251000000000003</v>
      </c>
      <c r="O4722" s="77">
        <v>0.71772000000000002</v>
      </c>
      <c r="BF4722" s="106"/>
    </row>
    <row r="4723" spans="1:58" x14ac:dyDescent="0.25">
      <c r="A4723" t="s">
        <v>17</v>
      </c>
      <c r="B4723" s="23">
        <v>2022</v>
      </c>
      <c r="C4723" s="23" t="s">
        <v>1</v>
      </c>
      <c r="D4723" s="23" t="s">
        <v>72</v>
      </c>
      <c r="E4723" s="23" t="s">
        <v>238</v>
      </c>
      <c r="F4723" s="23" t="s">
        <v>239</v>
      </c>
      <c r="G4723" s="23" t="s">
        <v>538</v>
      </c>
      <c r="H4723" s="32" t="s">
        <v>362</v>
      </c>
      <c r="I4723" s="32" t="s">
        <v>536</v>
      </c>
      <c r="J4723" s="135">
        <v>76</v>
      </c>
      <c r="K4723" s="28">
        <v>0.73684000000000005</v>
      </c>
      <c r="L4723" s="28">
        <f t="shared" si="114"/>
        <v>0.76090000000000002</v>
      </c>
      <c r="O4723" s="77">
        <v>0.71509999999999996</v>
      </c>
      <c r="BF4723" s="106"/>
    </row>
    <row r="4724" spans="1:58" x14ac:dyDescent="0.25">
      <c r="A4724" t="s">
        <v>17</v>
      </c>
      <c r="B4724" s="23">
        <v>2022</v>
      </c>
      <c r="C4724" s="23" t="s">
        <v>2</v>
      </c>
      <c r="D4724" s="23" t="s">
        <v>73</v>
      </c>
      <c r="E4724" s="23" t="s">
        <v>238</v>
      </c>
      <c r="F4724" s="23" t="s">
        <v>239</v>
      </c>
      <c r="G4724" s="23" t="s">
        <v>538</v>
      </c>
      <c r="H4724" s="32" t="s">
        <v>362</v>
      </c>
      <c r="I4724" s="32" t="s">
        <v>536</v>
      </c>
      <c r="J4724" s="135">
        <v>105</v>
      </c>
      <c r="K4724" s="28">
        <v>0.79047999999999996</v>
      </c>
      <c r="L4724" s="28">
        <f t="shared" si="114"/>
        <v>0.77995000000000003</v>
      </c>
      <c r="O4724" s="77">
        <v>0.71452000000000004</v>
      </c>
      <c r="BF4724" s="106"/>
    </row>
    <row r="4725" spans="1:58" x14ac:dyDescent="0.25">
      <c r="A4725" t="s">
        <v>17</v>
      </c>
      <c r="B4725" s="23">
        <v>2022</v>
      </c>
      <c r="C4725" s="23" t="s">
        <v>3</v>
      </c>
      <c r="D4725" s="23" t="s">
        <v>493</v>
      </c>
      <c r="E4725" s="23" t="s">
        <v>238</v>
      </c>
      <c r="F4725" s="23" t="s">
        <v>239</v>
      </c>
      <c r="G4725" s="23" t="s">
        <v>538</v>
      </c>
      <c r="H4725" s="32" t="s">
        <v>362</v>
      </c>
      <c r="I4725" s="32" t="s">
        <v>536</v>
      </c>
      <c r="J4725" s="135">
        <v>88</v>
      </c>
      <c r="K4725" s="28">
        <v>0.75</v>
      </c>
      <c r="L4725" s="28">
        <f t="shared" si="114"/>
        <v>0.73450000000000004</v>
      </c>
      <c r="O4725" s="77">
        <v>0.68925999999999998</v>
      </c>
      <c r="BF4725" s="106"/>
    </row>
    <row r="4726" spans="1:58" x14ac:dyDescent="0.25">
      <c r="A4726" t="s">
        <v>17</v>
      </c>
      <c r="B4726" s="23">
        <v>2023</v>
      </c>
      <c r="C4726" s="23" t="s">
        <v>0</v>
      </c>
      <c r="D4726" s="23" t="s">
        <v>537</v>
      </c>
      <c r="E4726" s="23" t="s">
        <v>238</v>
      </c>
      <c r="F4726" s="23" t="s">
        <v>239</v>
      </c>
      <c r="G4726" s="23" t="s">
        <v>538</v>
      </c>
      <c r="H4726" s="32" t="s">
        <v>362</v>
      </c>
      <c r="I4726" s="32" t="s">
        <v>536</v>
      </c>
      <c r="J4726" s="135">
        <v>70</v>
      </c>
      <c r="K4726" s="28">
        <v>0.72857000000000005</v>
      </c>
      <c r="L4726" s="28">
        <f t="shared" si="114"/>
        <v>0.67922000000000005</v>
      </c>
      <c r="O4726" s="77">
        <v>0.66224000000000005</v>
      </c>
      <c r="BF4726" s="106"/>
    </row>
    <row r="4727" spans="1:58" x14ac:dyDescent="0.25">
      <c r="A4727" t="s">
        <v>17</v>
      </c>
      <c r="B4727" s="23">
        <v>2018</v>
      </c>
      <c r="C4727" s="23" t="s">
        <v>0</v>
      </c>
      <c r="D4727" s="23" t="s">
        <v>54</v>
      </c>
      <c r="E4727" s="23" t="s">
        <v>240</v>
      </c>
      <c r="F4727" s="23" t="s">
        <v>241</v>
      </c>
      <c r="G4727" s="23" t="s">
        <v>559</v>
      </c>
      <c r="H4727" s="32" t="s">
        <v>469</v>
      </c>
      <c r="I4727" s="32" t="s">
        <v>536</v>
      </c>
      <c r="J4727" s="135">
        <v>76</v>
      </c>
      <c r="K4727" s="28">
        <v>6.5790000000000001E-2</v>
      </c>
      <c r="L4727" s="28">
        <f t="shared" si="114"/>
        <v>0.54891000000000001</v>
      </c>
      <c r="O4727" s="77">
        <v>0.64649000000000001</v>
      </c>
      <c r="BF4727" s="106"/>
    </row>
    <row r="4728" spans="1:58" x14ac:dyDescent="0.25">
      <c r="A4728" t="s">
        <v>17</v>
      </c>
      <c r="B4728" s="23">
        <v>2018</v>
      </c>
      <c r="C4728" s="23" t="s">
        <v>1</v>
      </c>
      <c r="D4728" s="23" t="s">
        <v>56</v>
      </c>
      <c r="E4728" s="23" t="s">
        <v>240</v>
      </c>
      <c r="F4728" s="23" t="s">
        <v>241</v>
      </c>
      <c r="G4728" s="23" t="s">
        <v>559</v>
      </c>
      <c r="H4728" s="32" t="s">
        <v>469</v>
      </c>
      <c r="I4728" s="32" t="s">
        <v>536</v>
      </c>
      <c r="J4728" s="135">
        <v>62</v>
      </c>
      <c r="K4728" s="28">
        <v>1.6129999999999999E-2</v>
      </c>
      <c r="L4728" s="28">
        <f t="shared" si="114"/>
        <v>0.58209</v>
      </c>
      <c r="O4728" s="77">
        <v>0.66595000000000004</v>
      </c>
      <c r="BF4728" s="106"/>
    </row>
    <row r="4729" spans="1:58" x14ac:dyDescent="0.25">
      <c r="A4729" t="s">
        <v>17</v>
      </c>
      <c r="B4729" s="23">
        <v>2018</v>
      </c>
      <c r="C4729" s="23" t="s">
        <v>2</v>
      </c>
      <c r="D4729" s="23" t="s">
        <v>57</v>
      </c>
      <c r="E4729" s="23" t="s">
        <v>240</v>
      </c>
      <c r="F4729" s="23" t="s">
        <v>241</v>
      </c>
      <c r="G4729" s="23" t="s">
        <v>559</v>
      </c>
      <c r="H4729" s="32" t="s">
        <v>469</v>
      </c>
      <c r="I4729" s="32" t="s">
        <v>536</v>
      </c>
      <c r="J4729" s="135">
        <v>55</v>
      </c>
      <c r="K4729" s="28">
        <v>0.16364000000000001</v>
      </c>
      <c r="L4729" s="28">
        <f t="shared" si="114"/>
        <v>0.56752999999999998</v>
      </c>
      <c r="O4729" s="77">
        <v>0.65563000000000005</v>
      </c>
      <c r="BF4729" s="106"/>
    </row>
    <row r="4730" spans="1:58" x14ac:dyDescent="0.25">
      <c r="A4730" t="s">
        <v>17</v>
      </c>
      <c r="B4730" s="23">
        <v>2018</v>
      </c>
      <c r="C4730" s="23" t="s">
        <v>3</v>
      </c>
      <c r="D4730" s="23" t="s">
        <v>58</v>
      </c>
      <c r="E4730" s="23" t="s">
        <v>240</v>
      </c>
      <c r="F4730" s="23" t="s">
        <v>241</v>
      </c>
      <c r="G4730" s="23" t="s">
        <v>559</v>
      </c>
      <c r="H4730" s="32" t="s">
        <v>469</v>
      </c>
      <c r="I4730" s="32" t="s">
        <v>536</v>
      </c>
      <c r="J4730" s="135">
        <v>75</v>
      </c>
      <c r="K4730" s="28">
        <v>0</v>
      </c>
      <c r="L4730" s="28">
        <f t="shared" si="114"/>
        <v>0.56494</v>
      </c>
      <c r="O4730" s="77">
        <v>0.64424999999999999</v>
      </c>
      <c r="BF4730" s="106"/>
    </row>
    <row r="4731" spans="1:58" x14ac:dyDescent="0.25">
      <c r="A4731" t="s">
        <v>17</v>
      </c>
      <c r="B4731" s="23">
        <v>2019</v>
      </c>
      <c r="C4731" s="23" t="s">
        <v>0</v>
      </c>
      <c r="D4731" s="23" t="s">
        <v>59</v>
      </c>
      <c r="E4731" s="23" t="s">
        <v>240</v>
      </c>
      <c r="F4731" s="23" t="s">
        <v>241</v>
      </c>
      <c r="G4731" s="23" t="s">
        <v>559</v>
      </c>
      <c r="H4731" s="32" t="s">
        <v>469</v>
      </c>
      <c r="I4731" s="32" t="s">
        <v>536</v>
      </c>
      <c r="J4731" s="135">
        <v>68</v>
      </c>
      <c r="K4731" s="28">
        <v>0</v>
      </c>
      <c r="L4731" s="28">
        <f t="shared" si="114"/>
        <v>0.57167000000000001</v>
      </c>
      <c r="O4731" s="77">
        <v>0.67745999999999995</v>
      </c>
      <c r="BF4731" s="106"/>
    </row>
    <row r="4732" spans="1:58" x14ac:dyDescent="0.25">
      <c r="A4732" t="s">
        <v>17</v>
      </c>
      <c r="B4732" s="23">
        <v>2019</v>
      </c>
      <c r="C4732" s="23" t="s">
        <v>1</v>
      </c>
      <c r="D4732" s="23" t="s">
        <v>60</v>
      </c>
      <c r="E4732" s="23" t="s">
        <v>240</v>
      </c>
      <c r="F4732" s="23" t="s">
        <v>241</v>
      </c>
      <c r="G4732" s="23" t="s">
        <v>559</v>
      </c>
      <c r="H4732" s="32" t="s">
        <v>469</v>
      </c>
      <c r="I4732" s="32" t="s">
        <v>536</v>
      </c>
      <c r="J4732" s="135">
        <v>61</v>
      </c>
      <c r="K4732" s="28">
        <v>0</v>
      </c>
      <c r="L4732" s="28">
        <f t="shared" si="114"/>
        <v>0.54590000000000005</v>
      </c>
      <c r="O4732" s="77">
        <v>0.69386000000000003</v>
      </c>
      <c r="BF4732" s="106"/>
    </row>
    <row r="4733" spans="1:58" x14ac:dyDescent="0.25">
      <c r="A4733" t="s">
        <v>17</v>
      </c>
      <c r="B4733" s="23">
        <v>2019</v>
      </c>
      <c r="C4733" s="23" t="s">
        <v>2</v>
      </c>
      <c r="D4733" s="23" t="s">
        <v>61</v>
      </c>
      <c r="E4733" s="23" t="s">
        <v>240</v>
      </c>
      <c r="F4733" s="23" t="s">
        <v>241</v>
      </c>
      <c r="G4733" s="23" t="s">
        <v>559</v>
      </c>
      <c r="H4733" s="32" t="s">
        <v>469</v>
      </c>
      <c r="I4733" s="32" t="s">
        <v>536</v>
      </c>
      <c r="J4733" s="135">
        <v>84</v>
      </c>
      <c r="K4733" s="28">
        <v>0</v>
      </c>
      <c r="L4733" s="28">
        <f t="shared" si="114"/>
        <v>0.49842999999999998</v>
      </c>
      <c r="O4733" s="77">
        <v>0.68513999999999997</v>
      </c>
      <c r="BF4733" s="106"/>
    </row>
    <row r="4734" spans="1:58" x14ac:dyDescent="0.25">
      <c r="A4734" t="s">
        <v>17</v>
      </c>
      <c r="B4734" s="23">
        <v>2019</v>
      </c>
      <c r="C4734" s="23" t="s">
        <v>3</v>
      </c>
      <c r="D4734" s="23" t="s">
        <v>62</v>
      </c>
      <c r="E4734" s="23" t="s">
        <v>240</v>
      </c>
      <c r="F4734" s="23" t="s">
        <v>241</v>
      </c>
      <c r="G4734" s="23" t="s">
        <v>559</v>
      </c>
      <c r="H4734" s="32" t="s">
        <v>469</v>
      </c>
      <c r="I4734" s="32" t="s">
        <v>536</v>
      </c>
      <c r="J4734" s="135">
        <v>69</v>
      </c>
      <c r="K4734" s="28">
        <v>0</v>
      </c>
      <c r="L4734" s="28">
        <f t="shared" si="114"/>
        <v>0.50921000000000005</v>
      </c>
      <c r="O4734" s="77">
        <v>0.67325000000000002</v>
      </c>
      <c r="BF4734" s="106"/>
    </row>
    <row r="4735" spans="1:58" x14ac:dyDescent="0.25">
      <c r="A4735" t="s">
        <v>17</v>
      </c>
      <c r="B4735" s="23">
        <v>2020</v>
      </c>
      <c r="C4735" s="23" t="s">
        <v>0</v>
      </c>
      <c r="D4735" s="23" t="s">
        <v>63</v>
      </c>
      <c r="E4735" s="23" t="s">
        <v>240</v>
      </c>
      <c r="F4735" s="23" t="s">
        <v>241</v>
      </c>
      <c r="G4735" s="23" t="s">
        <v>559</v>
      </c>
      <c r="H4735" s="32" t="s">
        <v>469</v>
      </c>
      <c r="I4735" s="32" t="s">
        <v>536</v>
      </c>
      <c r="J4735" s="135">
        <v>62</v>
      </c>
      <c r="K4735" s="28">
        <v>3.2259999999999997E-2</v>
      </c>
      <c r="L4735" s="28">
        <f t="shared" si="114"/>
        <v>0.57530000000000003</v>
      </c>
      <c r="O4735" s="77">
        <v>0.68518000000000001</v>
      </c>
      <c r="BF4735" s="106"/>
    </row>
    <row r="4736" spans="1:58" x14ac:dyDescent="0.25">
      <c r="A4736" t="s">
        <v>17</v>
      </c>
      <c r="B4736" s="23">
        <v>2020</v>
      </c>
      <c r="C4736" s="23" t="s">
        <v>1</v>
      </c>
      <c r="D4736" s="23" t="s">
        <v>64</v>
      </c>
      <c r="E4736" s="23" t="s">
        <v>240</v>
      </c>
      <c r="F4736" s="23" t="s">
        <v>241</v>
      </c>
      <c r="G4736" s="23" t="s">
        <v>559</v>
      </c>
      <c r="H4736" s="32" t="s">
        <v>469</v>
      </c>
      <c r="I4736" s="32" t="s">
        <v>536</v>
      </c>
      <c r="J4736" s="135">
        <v>59</v>
      </c>
      <c r="K4736" s="28">
        <v>5.0849999999999999E-2</v>
      </c>
      <c r="L4736" s="28">
        <f t="shared" si="114"/>
        <v>0.53178999999999998</v>
      </c>
      <c r="O4736" s="77">
        <v>0.67054000000000002</v>
      </c>
      <c r="BF4736" s="106"/>
    </row>
    <row r="4737" spans="1:58" x14ac:dyDescent="0.25">
      <c r="A4737" t="s">
        <v>17</v>
      </c>
      <c r="B4737" s="23">
        <v>2020</v>
      </c>
      <c r="C4737" s="23" t="s">
        <v>2</v>
      </c>
      <c r="D4737" s="23" t="s">
        <v>65</v>
      </c>
      <c r="E4737" s="23" t="s">
        <v>240</v>
      </c>
      <c r="F4737" s="23" t="s">
        <v>241</v>
      </c>
      <c r="G4737" s="23" t="s">
        <v>559</v>
      </c>
      <c r="H4737" s="32" t="s">
        <v>469</v>
      </c>
      <c r="I4737" s="32" t="s">
        <v>536</v>
      </c>
      <c r="J4737" s="135">
        <v>86</v>
      </c>
      <c r="K4737" s="28">
        <v>0.13952999999999999</v>
      </c>
      <c r="L4737" s="28">
        <f t="shared" si="114"/>
        <v>0.62209999999999999</v>
      </c>
      <c r="O4737" s="77">
        <v>0.68157999999999996</v>
      </c>
      <c r="BF4737" s="106"/>
    </row>
    <row r="4738" spans="1:58" x14ac:dyDescent="0.25">
      <c r="A4738" t="s">
        <v>17</v>
      </c>
      <c r="B4738" s="23">
        <v>2020</v>
      </c>
      <c r="C4738" s="23" t="s">
        <v>3</v>
      </c>
      <c r="D4738" s="23" t="s">
        <v>66</v>
      </c>
      <c r="E4738" s="23" t="s">
        <v>240</v>
      </c>
      <c r="F4738" s="23" t="s">
        <v>241</v>
      </c>
      <c r="G4738" s="23" t="s">
        <v>559</v>
      </c>
      <c r="H4738" s="32" t="s">
        <v>469</v>
      </c>
      <c r="I4738" s="32" t="s">
        <v>536</v>
      </c>
      <c r="J4738" s="135">
        <v>72</v>
      </c>
      <c r="K4738" s="28">
        <v>0.44444</v>
      </c>
      <c r="L4738" s="28">
        <f t="shared" ref="L4738:L4801" si="115">SUMIFS(K:K, E:E, G4738, D:D, D4738, I:I, I4738)</f>
        <v>0.77324999999999999</v>
      </c>
      <c r="O4738" s="77">
        <v>0.67688999999999999</v>
      </c>
      <c r="BF4738" s="106"/>
    </row>
    <row r="4739" spans="1:58" x14ac:dyDescent="0.25">
      <c r="A4739" t="s">
        <v>17</v>
      </c>
      <c r="B4739" s="23">
        <v>2021</v>
      </c>
      <c r="C4739" s="23" t="s">
        <v>0</v>
      </c>
      <c r="D4739" s="23" t="s">
        <v>67</v>
      </c>
      <c r="E4739" s="23" t="s">
        <v>240</v>
      </c>
      <c r="F4739" s="23" t="s">
        <v>241</v>
      </c>
      <c r="G4739" s="23" t="s">
        <v>559</v>
      </c>
      <c r="H4739" s="32" t="s">
        <v>469</v>
      </c>
      <c r="I4739" s="32" t="s">
        <v>536</v>
      </c>
      <c r="J4739" s="135">
        <v>77</v>
      </c>
      <c r="K4739" s="28">
        <v>0.89610000000000001</v>
      </c>
      <c r="L4739" s="28">
        <f t="shared" si="115"/>
        <v>0.79969000000000001</v>
      </c>
      <c r="O4739" s="77">
        <v>0.72143000000000002</v>
      </c>
      <c r="BF4739" s="106"/>
    </row>
    <row r="4740" spans="1:58" x14ac:dyDescent="0.25">
      <c r="A4740" t="s">
        <v>17</v>
      </c>
      <c r="B4740" s="23">
        <v>2021</v>
      </c>
      <c r="C4740" s="23" t="s">
        <v>1</v>
      </c>
      <c r="D4740" s="23" t="s">
        <v>68</v>
      </c>
      <c r="E4740" s="23" t="s">
        <v>240</v>
      </c>
      <c r="F4740" s="23" t="s">
        <v>241</v>
      </c>
      <c r="G4740" s="23" t="s">
        <v>559</v>
      </c>
      <c r="H4740" s="32" t="s">
        <v>469</v>
      </c>
      <c r="I4740" s="32" t="s">
        <v>536</v>
      </c>
      <c r="J4740" s="135">
        <v>78</v>
      </c>
      <c r="K4740" s="28">
        <v>0.91025999999999996</v>
      </c>
      <c r="L4740" s="28">
        <f t="shared" si="115"/>
        <v>0.82250000000000001</v>
      </c>
      <c r="O4740" s="77">
        <v>0.71777999999999997</v>
      </c>
      <c r="BF4740" s="106"/>
    </row>
    <row r="4741" spans="1:58" x14ac:dyDescent="0.25">
      <c r="A4741" t="s">
        <v>17</v>
      </c>
      <c r="B4741" s="23">
        <v>2021</v>
      </c>
      <c r="C4741" s="23" t="s">
        <v>2</v>
      </c>
      <c r="D4741" s="23" t="s">
        <v>69</v>
      </c>
      <c r="E4741" s="23" t="s">
        <v>240</v>
      </c>
      <c r="F4741" s="23" t="s">
        <v>241</v>
      </c>
      <c r="G4741" s="23" t="s">
        <v>559</v>
      </c>
      <c r="H4741" s="32" t="s">
        <v>469</v>
      </c>
      <c r="I4741" s="32" t="s">
        <v>536</v>
      </c>
      <c r="J4741" s="135">
        <v>84</v>
      </c>
      <c r="K4741" s="28">
        <v>0.86904999999999999</v>
      </c>
      <c r="L4741" s="28">
        <f t="shared" si="115"/>
        <v>0.74819000000000002</v>
      </c>
      <c r="O4741" s="77">
        <v>0.72623000000000004</v>
      </c>
      <c r="BF4741" s="106"/>
    </row>
    <row r="4742" spans="1:58" x14ac:dyDescent="0.25">
      <c r="A4742" t="s">
        <v>17</v>
      </c>
      <c r="B4742" s="23">
        <v>2021</v>
      </c>
      <c r="C4742" s="23" t="s">
        <v>3</v>
      </c>
      <c r="D4742" s="23" t="s">
        <v>70</v>
      </c>
      <c r="E4742" s="23" t="s">
        <v>240</v>
      </c>
      <c r="F4742" s="23" t="s">
        <v>241</v>
      </c>
      <c r="G4742" s="23" t="s">
        <v>559</v>
      </c>
      <c r="H4742" s="32" t="s">
        <v>469</v>
      </c>
      <c r="I4742" s="32" t="s">
        <v>536</v>
      </c>
      <c r="J4742" s="135">
        <v>81</v>
      </c>
      <c r="K4742" s="28">
        <v>0.83950999999999998</v>
      </c>
      <c r="L4742" s="28">
        <f t="shared" si="115"/>
        <v>0.75175000000000003</v>
      </c>
      <c r="O4742" s="77">
        <v>0.70416999999999996</v>
      </c>
      <c r="BF4742" s="106"/>
    </row>
    <row r="4743" spans="1:58" x14ac:dyDescent="0.25">
      <c r="A4743" t="s">
        <v>17</v>
      </c>
      <c r="B4743" s="23">
        <v>2022</v>
      </c>
      <c r="C4743" s="23" t="s">
        <v>0</v>
      </c>
      <c r="D4743" s="23" t="s">
        <v>71</v>
      </c>
      <c r="E4743" s="23" t="s">
        <v>240</v>
      </c>
      <c r="F4743" s="23" t="s">
        <v>241</v>
      </c>
      <c r="G4743" s="23" t="s">
        <v>559</v>
      </c>
      <c r="H4743" s="32" t="s">
        <v>469</v>
      </c>
      <c r="I4743" s="32" t="s">
        <v>536</v>
      </c>
      <c r="J4743" s="135">
        <v>83</v>
      </c>
      <c r="K4743" s="28">
        <v>0.90361000000000002</v>
      </c>
      <c r="L4743" s="28">
        <f t="shared" si="115"/>
        <v>0.76261999999999996</v>
      </c>
      <c r="O4743" s="77">
        <v>0.71772000000000002</v>
      </c>
      <c r="BF4743" s="106"/>
    </row>
    <row r="4744" spans="1:58" x14ac:dyDescent="0.25">
      <c r="A4744" t="s">
        <v>17</v>
      </c>
      <c r="B4744" s="23">
        <v>2022</v>
      </c>
      <c r="C4744" s="23" t="s">
        <v>1</v>
      </c>
      <c r="D4744" s="23" t="s">
        <v>72</v>
      </c>
      <c r="E4744" s="23" t="s">
        <v>240</v>
      </c>
      <c r="F4744" s="23" t="s">
        <v>241</v>
      </c>
      <c r="G4744" s="23" t="s">
        <v>559</v>
      </c>
      <c r="H4744" s="32" t="s">
        <v>469</v>
      </c>
      <c r="I4744" s="32" t="s">
        <v>536</v>
      </c>
      <c r="J4744" s="135">
        <v>101</v>
      </c>
      <c r="K4744" s="28">
        <v>0.80198000000000003</v>
      </c>
      <c r="L4744" s="28">
        <f t="shared" si="115"/>
        <v>0.79393999999999998</v>
      </c>
      <c r="O4744" s="77">
        <v>0.71509999999999996</v>
      </c>
      <c r="BF4744" s="106"/>
    </row>
    <row r="4745" spans="1:58" x14ac:dyDescent="0.25">
      <c r="A4745" t="s">
        <v>17</v>
      </c>
      <c r="B4745" s="23">
        <v>2022</v>
      </c>
      <c r="C4745" s="23" t="s">
        <v>2</v>
      </c>
      <c r="D4745" s="23" t="s">
        <v>73</v>
      </c>
      <c r="E4745" s="23" t="s">
        <v>240</v>
      </c>
      <c r="F4745" s="23" t="s">
        <v>241</v>
      </c>
      <c r="G4745" s="23" t="s">
        <v>559</v>
      </c>
      <c r="H4745" s="32" t="s">
        <v>469</v>
      </c>
      <c r="I4745" s="32" t="s">
        <v>536</v>
      </c>
      <c r="J4745" s="135">
        <v>85</v>
      </c>
      <c r="K4745" s="28">
        <v>0.87058999999999997</v>
      </c>
      <c r="L4745" s="28">
        <f t="shared" si="115"/>
        <v>0.79205000000000003</v>
      </c>
      <c r="O4745" s="77">
        <v>0.71452000000000004</v>
      </c>
      <c r="BF4745" s="106"/>
    </row>
    <row r="4746" spans="1:58" x14ac:dyDescent="0.25">
      <c r="A4746" t="s">
        <v>17</v>
      </c>
      <c r="B4746" s="23">
        <v>2022</v>
      </c>
      <c r="C4746" s="23" t="s">
        <v>3</v>
      </c>
      <c r="D4746" s="23" t="s">
        <v>493</v>
      </c>
      <c r="E4746" s="23" t="s">
        <v>240</v>
      </c>
      <c r="F4746" s="23" t="s">
        <v>241</v>
      </c>
      <c r="G4746" s="23" t="s">
        <v>559</v>
      </c>
      <c r="H4746" s="32" t="s">
        <v>469</v>
      </c>
      <c r="I4746" s="32" t="s">
        <v>536</v>
      </c>
      <c r="J4746" s="135">
        <v>64</v>
      </c>
      <c r="K4746" s="28">
        <v>0.76563000000000003</v>
      </c>
      <c r="L4746" s="28">
        <f t="shared" si="115"/>
        <v>0.75368999999999997</v>
      </c>
      <c r="O4746" s="77">
        <v>0.68925999999999998</v>
      </c>
      <c r="BF4746" s="106"/>
    </row>
    <row r="4747" spans="1:58" x14ac:dyDescent="0.25">
      <c r="A4747" t="s">
        <v>17</v>
      </c>
      <c r="B4747" s="23">
        <v>2023</v>
      </c>
      <c r="C4747" s="23" t="s">
        <v>0</v>
      </c>
      <c r="D4747" s="23" t="s">
        <v>537</v>
      </c>
      <c r="E4747" s="23" t="s">
        <v>240</v>
      </c>
      <c r="F4747" s="23" t="s">
        <v>241</v>
      </c>
      <c r="G4747" s="23" t="s">
        <v>559</v>
      </c>
      <c r="H4747" s="32" t="s">
        <v>469</v>
      </c>
      <c r="I4747" s="32" t="s">
        <v>536</v>
      </c>
      <c r="J4747" s="135">
        <v>66</v>
      </c>
      <c r="K4747" s="28">
        <v>0.69696999999999998</v>
      </c>
      <c r="L4747" s="28">
        <f t="shared" si="115"/>
        <v>0.71960000000000002</v>
      </c>
      <c r="O4747" s="77">
        <v>0.66224000000000005</v>
      </c>
      <c r="BF4747" s="106"/>
    </row>
    <row r="4748" spans="1:58" x14ac:dyDescent="0.25">
      <c r="A4748" t="s">
        <v>17</v>
      </c>
      <c r="B4748" s="23">
        <v>2018</v>
      </c>
      <c r="C4748" s="23" t="s">
        <v>0</v>
      </c>
      <c r="D4748" s="23" t="s">
        <v>54</v>
      </c>
      <c r="E4748" s="23" t="s">
        <v>269</v>
      </c>
      <c r="F4748" s="23" t="s">
        <v>341</v>
      </c>
      <c r="G4748" s="23" t="s">
        <v>552</v>
      </c>
      <c r="H4748" s="32" t="s">
        <v>354</v>
      </c>
      <c r="I4748" s="32" t="s">
        <v>536</v>
      </c>
      <c r="J4748" s="135">
        <v>90</v>
      </c>
      <c r="K4748" s="28">
        <v>0.8</v>
      </c>
      <c r="L4748" s="28">
        <f t="shared" si="115"/>
        <v>0.78173999999999999</v>
      </c>
      <c r="O4748" s="77">
        <v>0.64649000000000001</v>
      </c>
      <c r="BF4748" s="106"/>
    </row>
    <row r="4749" spans="1:58" x14ac:dyDescent="0.25">
      <c r="A4749" t="s">
        <v>17</v>
      </c>
      <c r="B4749" s="23">
        <v>2018</v>
      </c>
      <c r="C4749" s="23" t="s">
        <v>1</v>
      </c>
      <c r="D4749" s="23" t="s">
        <v>56</v>
      </c>
      <c r="E4749" s="23" t="s">
        <v>269</v>
      </c>
      <c r="F4749" s="23" t="s">
        <v>341</v>
      </c>
      <c r="G4749" s="23" t="s">
        <v>552</v>
      </c>
      <c r="H4749" s="32" t="s">
        <v>354</v>
      </c>
      <c r="I4749" s="32" t="s">
        <v>536</v>
      </c>
      <c r="J4749" s="135">
        <v>99</v>
      </c>
      <c r="K4749" s="28">
        <v>0.76768000000000003</v>
      </c>
      <c r="L4749" s="28">
        <f t="shared" si="115"/>
        <v>0.84355000000000002</v>
      </c>
      <c r="O4749" s="77">
        <v>0.66595000000000004</v>
      </c>
      <c r="BF4749" s="106"/>
    </row>
    <row r="4750" spans="1:58" x14ac:dyDescent="0.25">
      <c r="A4750" t="s">
        <v>17</v>
      </c>
      <c r="B4750" s="23">
        <v>2018</v>
      </c>
      <c r="C4750" s="23" t="s">
        <v>2</v>
      </c>
      <c r="D4750" s="23" t="s">
        <v>57</v>
      </c>
      <c r="E4750" s="23" t="s">
        <v>269</v>
      </c>
      <c r="F4750" s="23" t="s">
        <v>341</v>
      </c>
      <c r="G4750" s="23" t="s">
        <v>552</v>
      </c>
      <c r="H4750" s="32" t="s">
        <v>354</v>
      </c>
      <c r="I4750" s="32" t="s">
        <v>536</v>
      </c>
      <c r="J4750" s="135">
        <v>82</v>
      </c>
      <c r="K4750" s="28">
        <v>0.82926999999999995</v>
      </c>
      <c r="L4750" s="28">
        <f t="shared" si="115"/>
        <v>0.80210000000000004</v>
      </c>
      <c r="O4750" s="77">
        <v>0.65563000000000005</v>
      </c>
      <c r="BF4750" s="106"/>
    </row>
    <row r="4751" spans="1:58" x14ac:dyDescent="0.25">
      <c r="A4751" t="s">
        <v>17</v>
      </c>
      <c r="B4751" s="23">
        <v>2018</v>
      </c>
      <c r="C4751" s="23" t="s">
        <v>3</v>
      </c>
      <c r="D4751" s="23" t="s">
        <v>58</v>
      </c>
      <c r="E4751" s="23" t="s">
        <v>269</v>
      </c>
      <c r="F4751" s="23" t="s">
        <v>341</v>
      </c>
      <c r="G4751" s="23" t="s">
        <v>552</v>
      </c>
      <c r="H4751" s="32" t="s">
        <v>354</v>
      </c>
      <c r="I4751" s="32" t="s">
        <v>536</v>
      </c>
      <c r="J4751" s="135">
        <v>102</v>
      </c>
      <c r="K4751" s="28">
        <v>0.85294000000000003</v>
      </c>
      <c r="L4751" s="28">
        <f t="shared" si="115"/>
        <v>0.79407000000000005</v>
      </c>
      <c r="O4751" s="77">
        <v>0.64424999999999999</v>
      </c>
      <c r="BF4751" s="106"/>
    </row>
    <row r="4752" spans="1:58" x14ac:dyDescent="0.25">
      <c r="A4752" t="s">
        <v>17</v>
      </c>
      <c r="B4752" s="23">
        <v>2019</v>
      </c>
      <c r="C4752" s="23" t="s">
        <v>0</v>
      </c>
      <c r="D4752" s="23" t="s">
        <v>59</v>
      </c>
      <c r="E4752" s="23" t="s">
        <v>269</v>
      </c>
      <c r="F4752" s="23" t="s">
        <v>341</v>
      </c>
      <c r="G4752" s="23" t="s">
        <v>552</v>
      </c>
      <c r="H4752" s="32" t="s">
        <v>354</v>
      </c>
      <c r="I4752" s="32" t="s">
        <v>536</v>
      </c>
      <c r="J4752" s="135">
        <v>84</v>
      </c>
      <c r="K4752" s="28">
        <v>0.82142999999999999</v>
      </c>
      <c r="L4752" s="28">
        <f t="shared" si="115"/>
        <v>0.76673000000000002</v>
      </c>
      <c r="O4752" s="77">
        <v>0.67745999999999995</v>
      </c>
      <c r="BF4752" s="106"/>
    </row>
    <row r="4753" spans="1:58" x14ac:dyDescent="0.25">
      <c r="A4753" t="s">
        <v>17</v>
      </c>
      <c r="B4753" s="23">
        <v>2019</v>
      </c>
      <c r="C4753" s="23" t="s">
        <v>1</v>
      </c>
      <c r="D4753" s="23" t="s">
        <v>60</v>
      </c>
      <c r="E4753" s="23" t="s">
        <v>269</v>
      </c>
      <c r="F4753" s="23" t="s">
        <v>341</v>
      </c>
      <c r="G4753" s="23" t="s">
        <v>552</v>
      </c>
      <c r="H4753" s="32" t="s">
        <v>354</v>
      </c>
      <c r="I4753" s="32" t="s">
        <v>536</v>
      </c>
      <c r="J4753" s="135">
        <v>99</v>
      </c>
      <c r="K4753" s="28">
        <v>0.73736999999999997</v>
      </c>
      <c r="L4753" s="28">
        <f t="shared" si="115"/>
        <v>0.81303999999999998</v>
      </c>
      <c r="O4753" s="77">
        <v>0.69386000000000003</v>
      </c>
      <c r="BF4753" s="106"/>
    </row>
    <row r="4754" spans="1:58" x14ac:dyDescent="0.25">
      <c r="A4754" t="s">
        <v>17</v>
      </c>
      <c r="B4754" s="23">
        <v>2019</v>
      </c>
      <c r="C4754" s="23" t="s">
        <v>2</v>
      </c>
      <c r="D4754" s="23" t="s">
        <v>61</v>
      </c>
      <c r="E4754" s="23" t="s">
        <v>269</v>
      </c>
      <c r="F4754" s="23" t="s">
        <v>341</v>
      </c>
      <c r="G4754" s="23" t="s">
        <v>552</v>
      </c>
      <c r="H4754" s="32" t="s">
        <v>354</v>
      </c>
      <c r="I4754" s="32" t="s">
        <v>536</v>
      </c>
      <c r="J4754" s="135">
        <v>86</v>
      </c>
      <c r="K4754" s="28">
        <v>0.84884000000000004</v>
      </c>
      <c r="L4754" s="28">
        <f t="shared" si="115"/>
        <v>0.80633999999999995</v>
      </c>
      <c r="O4754" s="77">
        <v>0.68513999999999997</v>
      </c>
      <c r="BF4754" s="106"/>
    </row>
    <row r="4755" spans="1:58" x14ac:dyDescent="0.25">
      <c r="A4755" t="s">
        <v>17</v>
      </c>
      <c r="B4755" s="23">
        <v>2019</v>
      </c>
      <c r="C4755" s="23" t="s">
        <v>3</v>
      </c>
      <c r="D4755" s="23" t="s">
        <v>62</v>
      </c>
      <c r="E4755" s="23" t="s">
        <v>269</v>
      </c>
      <c r="F4755" s="23" t="s">
        <v>341</v>
      </c>
      <c r="G4755" s="23" t="s">
        <v>552</v>
      </c>
      <c r="H4755" s="32" t="s">
        <v>354</v>
      </c>
      <c r="I4755" s="32" t="s">
        <v>536</v>
      </c>
      <c r="J4755" s="135">
        <v>102</v>
      </c>
      <c r="K4755" s="28">
        <v>0.72548999999999997</v>
      </c>
      <c r="L4755" s="28">
        <f t="shared" si="115"/>
        <v>0.74029</v>
      </c>
      <c r="O4755" s="77">
        <v>0.67325000000000002</v>
      </c>
      <c r="BF4755" s="106"/>
    </row>
    <row r="4756" spans="1:58" x14ac:dyDescent="0.25">
      <c r="A4756" t="s">
        <v>17</v>
      </c>
      <c r="B4756" s="23">
        <v>2020</v>
      </c>
      <c r="C4756" s="23" t="s">
        <v>0</v>
      </c>
      <c r="D4756" s="23" t="s">
        <v>63</v>
      </c>
      <c r="E4756" s="23" t="s">
        <v>269</v>
      </c>
      <c r="F4756" s="23" t="s">
        <v>341</v>
      </c>
      <c r="G4756" s="23" t="s">
        <v>552</v>
      </c>
      <c r="H4756" s="32" t="s">
        <v>354</v>
      </c>
      <c r="I4756" s="32" t="s">
        <v>536</v>
      </c>
      <c r="J4756" s="135">
        <v>125</v>
      </c>
      <c r="K4756" s="28">
        <v>0.78400000000000003</v>
      </c>
      <c r="L4756" s="28">
        <f t="shared" si="115"/>
        <v>0.71514</v>
      </c>
      <c r="O4756" s="77">
        <v>0.68518000000000001</v>
      </c>
      <c r="BF4756" s="106"/>
    </row>
    <row r="4757" spans="1:58" x14ac:dyDescent="0.25">
      <c r="A4757" t="s">
        <v>17</v>
      </c>
      <c r="B4757" s="23">
        <v>2020</v>
      </c>
      <c r="C4757" s="23" t="s">
        <v>1</v>
      </c>
      <c r="D4757" s="23" t="s">
        <v>64</v>
      </c>
      <c r="E4757" s="23" t="s">
        <v>269</v>
      </c>
      <c r="F4757" s="23" t="s">
        <v>341</v>
      </c>
      <c r="G4757" s="23" t="s">
        <v>552</v>
      </c>
      <c r="H4757" s="32" t="s">
        <v>354</v>
      </c>
      <c r="I4757" s="32" t="s">
        <v>536</v>
      </c>
      <c r="J4757" s="135">
        <v>45</v>
      </c>
      <c r="K4757" s="28">
        <v>0.86667000000000005</v>
      </c>
      <c r="L4757" s="28">
        <f t="shared" si="115"/>
        <v>0.74841999999999997</v>
      </c>
      <c r="O4757" s="77">
        <v>0.67054000000000002</v>
      </c>
      <c r="BF4757" s="106"/>
    </row>
    <row r="4758" spans="1:58" x14ac:dyDescent="0.25">
      <c r="A4758" t="s">
        <v>17</v>
      </c>
      <c r="B4758" s="23">
        <v>2020</v>
      </c>
      <c r="C4758" s="23" t="s">
        <v>2</v>
      </c>
      <c r="D4758" s="23" t="s">
        <v>65</v>
      </c>
      <c r="E4758" s="23" t="s">
        <v>269</v>
      </c>
      <c r="F4758" s="23" t="s">
        <v>341</v>
      </c>
      <c r="G4758" s="23" t="s">
        <v>552</v>
      </c>
      <c r="H4758" s="32" t="s">
        <v>354</v>
      </c>
      <c r="I4758" s="32" t="s">
        <v>536</v>
      </c>
      <c r="J4758" s="135">
        <v>70</v>
      </c>
      <c r="K4758" s="28">
        <v>0.85714000000000001</v>
      </c>
      <c r="L4758" s="28">
        <f t="shared" si="115"/>
        <v>0.73358000000000001</v>
      </c>
      <c r="O4758" s="77">
        <v>0.68157999999999996</v>
      </c>
      <c r="BF4758" s="106"/>
    </row>
    <row r="4759" spans="1:58" x14ac:dyDescent="0.25">
      <c r="A4759" t="s">
        <v>17</v>
      </c>
      <c r="B4759" s="23">
        <v>2020</v>
      </c>
      <c r="C4759" s="23" t="s">
        <v>3</v>
      </c>
      <c r="D4759" s="23" t="s">
        <v>66</v>
      </c>
      <c r="E4759" s="23" t="s">
        <v>269</v>
      </c>
      <c r="F4759" s="23" t="s">
        <v>341</v>
      </c>
      <c r="G4759" s="23" t="s">
        <v>552</v>
      </c>
      <c r="H4759" s="32" t="s">
        <v>354</v>
      </c>
      <c r="I4759" s="32" t="s">
        <v>536</v>
      </c>
      <c r="J4759" s="135">
        <v>75</v>
      </c>
      <c r="K4759" s="28">
        <v>0.69333</v>
      </c>
      <c r="L4759" s="28">
        <f t="shared" si="115"/>
        <v>0.76832</v>
      </c>
      <c r="O4759" s="77">
        <v>0.67688999999999999</v>
      </c>
      <c r="BF4759" s="106"/>
    </row>
    <row r="4760" spans="1:58" x14ac:dyDescent="0.25">
      <c r="A4760" t="s">
        <v>17</v>
      </c>
      <c r="B4760" s="23">
        <v>2021</v>
      </c>
      <c r="C4760" s="23" t="s">
        <v>0</v>
      </c>
      <c r="D4760" s="23" t="s">
        <v>67</v>
      </c>
      <c r="E4760" s="23" t="s">
        <v>269</v>
      </c>
      <c r="F4760" s="23" t="s">
        <v>341</v>
      </c>
      <c r="G4760" s="23" t="s">
        <v>552</v>
      </c>
      <c r="H4760" s="32" t="s">
        <v>354</v>
      </c>
      <c r="I4760" s="32" t="s">
        <v>536</v>
      </c>
      <c r="J4760" s="135">
        <v>66</v>
      </c>
      <c r="K4760" s="28">
        <v>0.68181999999999998</v>
      </c>
      <c r="L4760" s="28">
        <f t="shared" si="115"/>
        <v>0.79437000000000002</v>
      </c>
      <c r="O4760" s="77">
        <v>0.72143000000000002</v>
      </c>
      <c r="BF4760" s="106"/>
    </row>
    <row r="4761" spans="1:58" x14ac:dyDescent="0.25">
      <c r="A4761" t="s">
        <v>17</v>
      </c>
      <c r="B4761" s="23">
        <v>2021</v>
      </c>
      <c r="C4761" s="23" t="s">
        <v>1</v>
      </c>
      <c r="D4761" s="23" t="s">
        <v>68</v>
      </c>
      <c r="E4761" s="23" t="s">
        <v>269</v>
      </c>
      <c r="F4761" s="23" t="s">
        <v>341</v>
      </c>
      <c r="G4761" s="23" t="s">
        <v>552</v>
      </c>
      <c r="H4761" s="32" t="s">
        <v>354</v>
      </c>
      <c r="I4761" s="32" t="s">
        <v>536</v>
      </c>
      <c r="J4761" s="135">
        <v>83</v>
      </c>
      <c r="K4761" s="28">
        <v>0.56627000000000005</v>
      </c>
      <c r="L4761" s="28">
        <f t="shared" si="115"/>
        <v>0.74253000000000002</v>
      </c>
      <c r="O4761" s="77">
        <v>0.71777999999999997</v>
      </c>
      <c r="BF4761" s="106"/>
    </row>
    <row r="4762" spans="1:58" x14ac:dyDescent="0.25">
      <c r="A4762" t="s">
        <v>17</v>
      </c>
      <c r="B4762" s="23">
        <v>2021</v>
      </c>
      <c r="C4762" s="23" t="s">
        <v>2</v>
      </c>
      <c r="D4762" s="23" t="s">
        <v>69</v>
      </c>
      <c r="E4762" s="23" t="s">
        <v>269</v>
      </c>
      <c r="F4762" s="23" t="s">
        <v>341</v>
      </c>
      <c r="G4762" s="23" t="s">
        <v>552</v>
      </c>
      <c r="H4762" s="32" t="s">
        <v>354</v>
      </c>
      <c r="I4762" s="32" t="s">
        <v>536</v>
      </c>
      <c r="J4762" s="135">
        <v>101</v>
      </c>
      <c r="K4762" s="28">
        <v>0.80198000000000003</v>
      </c>
      <c r="L4762" s="28">
        <f t="shared" si="115"/>
        <v>0.80062999999999995</v>
      </c>
      <c r="O4762" s="77">
        <v>0.72623000000000004</v>
      </c>
      <c r="BF4762" s="106"/>
    </row>
    <row r="4763" spans="1:58" x14ac:dyDescent="0.25">
      <c r="A4763" t="s">
        <v>17</v>
      </c>
      <c r="B4763" s="23">
        <v>2021</v>
      </c>
      <c r="C4763" s="23" t="s">
        <v>3</v>
      </c>
      <c r="D4763" s="23" t="s">
        <v>70</v>
      </c>
      <c r="E4763" s="23" t="s">
        <v>269</v>
      </c>
      <c r="F4763" s="23" t="s">
        <v>341</v>
      </c>
      <c r="G4763" s="23" t="s">
        <v>552</v>
      </c>
      <c r="H4763" s="32" t="s">
        <v>354</v>
      </c>
      <c r="I4763" s="32" t="s">
        <v>536</v>
      </c>
      <c r="J4763" s="135">
        <v>104</v>
      </c>
      <c r="K4763" s="28">
        <v>0.82691999999999999</v>
      </c>
      <c r="L4763" s="28">
        <f t="shared" si="115"/>
        <v>0.81560999999999995</v>
      </c>
      <c r="O4763" s="77">
        <v>0.70416999999999996</v>
      </c>
      <c r="BF4763" s="106"/>
    </row>
    <row r="4764" spans="1:58" x14ac:dyDescent="0.25">
      <c r="A4764" t="s">
        <v>17</v>
      </c>
      <c r="B4764" s="23">
        <v>2022</v>
      </c>
      <c r="C4764" s="23" t="s">
        <v>0</v>
      </c>
      <c r="D4764" s="23" t="s">
        <v>71</v>
      </c>
      <c r="E4764" s="23" t="s">
        <v>269</v>
      </c>
      <c r="F4764" s="23" t="s">
        <v>341</v>
      </c>
      <c r="G4764" s="23" t="s">
        <v>552</v>
      </c>
      <c r="H4764" s="32" t="s">
        <v>354</v>
      </c>
      <c r="I4764" s="32" t="s">
        <v>536</v>
      </c>
      <c r="J4764" s="135">
        <v>108</v>
      </c>
      <c r="K4764" s="28">
        <v>0.84258999999999995</v>
      </c>
      <c r="L4764" s="28">
        <f t="shared" si="115"/>
        <v>0.78637999999999997</v>
      </c>
      <c r="O4764" s="77">
        <v>0.71772000000000002</v>
      </c>
      <c r="BF4764" s="106"/>
    </row>
    <row r="4765" spans="1:58" x14ac:dyDescent="0.25">
      <c r="A4765" t="s">
        <v>17</v>
      </c>
      <c r="B4765" s="23">
        <v>2022</v>
      </c>
      <c r="C4765" s="23" t="s">
        <v>1</v>
      </c>
      <c r="D4765" s="23" t="s">
        <v>72</v>
      </c>
      <c r="E4765" s="23" t="s">
        <v>269</v>
      </c>
      <c r="F4765" s="23" t="s">
        <v>341</v>
      </c>
      <c r="G4765" s="23" t="s">
        <v>552</v>
      </c>
      <c r="H4765" s="32" t="s">
        <v>354</v>
      </c>
      <c r="I4765" s="32" t="s">
        <v>536</v>
      </c>
      <c r="J4765" s="135">
        <v>125</v>
      </c>
      <c r="K4765" s="28">
        <v>0.81599999999999995</v>
      </c>
      <c r="L4765" s="28">
        <f t="shared" si="115"/>
        <v>0.80869999999999997</v>
      </c>
      <c r="O4765" s="77">
        <v>0.71509999999999996</v>
      </c>
      <c r="BF4765" s="106"/>
    </row>
    <row r="4766" spans="1:58" x14ac:dyDescent="0.25">
      <c r="A4766" t="s">
        <v>17</v>
      </c>
      <c r="B4766" s="23">
        <v>2022</v>
      </c>
      <c r="C4766" s="23" t="s">
        <v>2</v>
      </c>
      <c r="D4766" s="23" t="s">
        <v>73</v>
      </c>
      <c r="E4766" s="23" t="s">
        <v>269</v>
      </c>
      <c r="F4766" s="23" t="s">
        <v>341</v>
      </c>
      <c r="G4766" s="23" t="s">
        <v>552</v>
      </c>
      <c r="H4766" s="32" t="s">
        <v>354</v>
      </c>
      <c r="I4766" s="32" t="s">
        <v>536</v>
      </c>
      <c r="J4766" s="135">
        <v>94</v>
      </c>
      <c r="K4766" s="28">
        <v>0.77659999999999996</v>
      </c>
      <c r="L4766" s="28">
        <f t="shared" si="115"/>
        <v>0.81728000000000001</v>
      </c>
      <c r="O4766" s="77">
        <v>0.71452000000000004</v>
      </c>
      <c r="BF4766" s="106"/>
    </row>
    <row r="4767" spans="1:58" x14ac:dyDescent="0.25">
      <c r="A4767" t="s">
        <v>17</v>
      </c>
      <c r="B4767" s="23">
        <v>2022</v>
      </c>
      <c r="C4767" s="23" t="s">
        <v>3</v>
      </c>
      <c r="D4767" s="23" t="s">
        <v>493</v>
      </c>
      <c r="E4767" s="23" t="s">
        <v>269</v>
      </c>
      <c r="F4767" s="23" t="s">
        <v>341</v>
      </c>
      <c r="G4767" s="23" t="s">
        <v>552</v>
      </c>
      <c r="H4767" s="32" t="s">
        <v>354</v>
      </c>
      <c r="I4767" s="32" t="s">
        <v>536</v>
      </c>
      <c r="J4767" s="135">
        <v>97</v>
      </c>
      <c r="K4767" s="28">
        <v>0.78351000000000004</v>
      </c>
      <c r="L4767" s="28">
        <f t="shared" si="115"/>
        <v>0.77337999999999996</v>
      </c>
      <c r="O4767" s="77">
        <v>0.68925999999999998</v>
      </c>
      <c r="BF4767" s="106"/>
    </row>
    <row r="4768" spans="1:58" x14ac:dyDescent="0.25">
      <c r="A4768" t="s">
        <v>17</v>
      </c>
      <c r="B4768" s="23">
        <v>2023</v>
      </c>
      <c r="C4768" s="23" t="s">
        <v>0</v>
      </c>
      <c r="D4768" s="23" t="s">
        <v>537</v>
      </c>
      <c r="E4768" s="23" t="s">
        <v>269</v>
      </c>
      <c r="F4768" s="23" t="s">
        <v>341</v>
      </c>
      <c r="G4768" s="23" t="s">
        <v>552</v>
      </c>
      <c r="H4768" s="32" t="s">
        <v>354</v>
      </c>
      <c r="I4768" s="32" t="s">
        <v>536</v>
      </c>
      <c r="J4768" s="135">
        <v>114</v>
      </c>
      <c r="K4768" s="28">
        <v>0.75439000000000001</v>
      </c>
      <c r="L4768" s="28">
        <f t="shared" si="115"/>
        <v>0.73377999999999999</v>
      </c>
      <c r="O4768" s="77">
        <v>0.66224000000000005</v>
      </c>
      <c r="BF4768" s="106"/>
    </row>
    <row r="4769" spans="1:58" x14ac:dyDescent="0.25">
      <c r="A4769" t="s">
        <v>17</v>
      </c>
      <c r="B4769" s="23">
        <v>2018</v>
      </c>
      <c r="C4769" s="23" t="s">
        <v>0</v>
      </c>
      <c r="D4769" s="23" t="s">
        <v>54</v>
      </c>
      <c r="E4769" s="23" t="s">
        <v>242</v>
      </c>
      <c r="F4769" s="23" t="s">
        <v>243</v>
      </c>
      <c r="G4769" s="23" t="s">
        <v>559</v>
      </c>
      <c r="H4769" s="32" t="s">
        <v>469</v>
      </c>
      <c r="I4769" s="32" t="s">
        <v>536</v>
      </c>
      <c r="J4769" s="135">
        <v>36</v>
      </c>
      <c r="K4769" s="28">
        <v>0.77778000000000003</v>
      </c>
      <c r="L4769" s="28">
        <f t="shared" si="115"/>
        <v>0.54891000000000001</v>
      </c>
      <c r="O4769" s="77">
        <v>0.64649000000000001</v>
      </c>
      <c r="BF4769" s="106"/>
    </row>
    <row r="4770" spans="1:58" x14ac:dyDescent="0.25">
      <c r="A4770" t="s">
        <v>17</v>
      </c>
      <c r="B4770" s="23">
        <v>2018</v>
      </c>
      <c r="C4770" s="23" t="s">
        <v>1</v>
      </c>
      <c r="D4770" s="23" t="s">
        <v>56</v>
      </c>
      <c r="E4770" s="23" t="s">
        <v>242</v>
      </c>
      <c r="F4770" s="23" t="s">
        <v>243</v>
      </c>
      <c r="G4770" s="23" t="s">
        <v>559</v>
      </c>
      <c r="H4770" s="32" t="s">
        <v>469</v>
      </c>
      <c r="I4770" s="32" t="s">
        <v>536</v>
      </c>
      <c r="J4770" s="135">
        <v>45</v>
      </c>
      <c r="K4770" s="28">
        <v>0.8</v>
      </c>
      <c r="L4770" s="28">
        <f t="shared" si="115"/>
        <v>0.58209</v>
      </c>
      <c r="O4770" s="77">
        <v>0.66595000000000004</v>
      </c>
      <c r="BF4770" s="106"/>
    </row>
    <row r="4771" spans="1:58" x14ac:dyDescent="0.25">
      <c r="A4771" t="s">
        <v>17</v>
      </c>
      <c r="B4771" s="23">
        <v>2018</v>
      </c>
      <c r="C4771" s="23" t="s">
        <v>2</v>
      </c>
      <c r="D4771" s="23" t="s">
        <v>57</v>
      </c>
      <c r="E4771" s="23" t="s">
        <v>242</v>
      </c>
      <c r="F4771" s="23" t="s">
        <v>243</v>
      </c>
      <c r="G4771" s="23" t="s">
        <v>559</v>
      </c>
      <c r="H4771" s="32" t="s">
        <v>469</v>
      </c>
      <c r="I4771" s="32" t="s">
        <v>536</v>
      </c>
      <c r="J4771" s="135">
        <v>50</v>
      </c>
      <c r="K4771" s="28">
        <v>0.6</v>
      </c>
      <c r="L4771" s="28">
        <f t="shared" si="115"/>
        <v>0.56752999999999998</v>
      </c>
      <c r="O4771" s="77">
        <v>0.65563000000000005</v>
      </c>
      <c r="BF4771" s="106"/>
    </row>
    <row r="4772" spans="1:58" x14ac:dyDescent="0.25">
      <c r="A4772" t="s">
        <v>17</v>
      </c>
      <c r="B4772" s="23">
        <v>2018</v>
      </c>
      <c r="C4772" s="23" t="s">
        <v>3</v>
      </c>
      <c r="D4772" s="23" t="s">
        <v>58</v>
      </c>
      <c r="E4772" s="23" t="s">
        <v>242</v>
      </c>
      <c r="F4772" s="23" t="s">
        <v>243</v>
      </c>
      <c r="G4772" s="23" t="s">
        <v>559</v>
      </c>
      <c r="H4772" s="32" t="s">
        <v>469</v>
      </c>
      <c r="I4772" s="32" t="s">
        <v>536</v>
      </c>
      <c r="J4772" s="135">
        <v>35</v>
      </c>
      <c r="K4772" s="28">
        <v>0.74285999999999996</v>
      </c>
      <c r="L4772" s="28">
        <f t="shared" si="115"/>
        <v>0.56494</v>
      </c>
      <c r="O4772" s="77">
        <v>0.64424999999999999</v>
      </c>
      <c r="BF4772" s="106"/>
    </row>
    <row r="4773" spans="1:58" x14ac:dyDescent="0.25">
      <c r="A4773" t="s">
        <v>17</v>
      </c>
      <c r="B4773" s="23">
        <v>2019</v>
      </c>
      <c r="C4773" s="23" t="s">
        <v>0</v>
      </c>
      <c r="D4773" s="23" t="s">
        <v>59</v>
      </c>
      <c r="E4773" s="23" t="s">
        <v>242</v>
      </c>
      <c r="F4773" s="23" t="s">
        <v>243</v>
      </c>
      <c r="G4773" s="23" t="s">
        <v>559</v>
      </c>
      <c r="H4773" s="32" t="s">
        <v>469</v>
      </c>
      <c r="I4773" s="32" t="s">
        <v>536</v>
      </c>
      <c r="J4773" s="135">
        <v>41</v>
      </c>
      <c r="K4773" s="28">
        <v>0.82926999999999995</v>
      </c>
      <c r="L4773" s="28">
        <f t="shared" si="115"/>
        <v>0.57167000000000001</v>
      </c>
      <c r="O4773" s="77">
        <v>0.67745999999999995</v>
      </c>
      <c r="BF4773" s="106"/>
    </row>
    <row r="4774" spans="1:58" x14ac:dyDescent="0.25">
      <c r="A4774" t="s">
        <v>17</v>
      </c>
      <c r="B4774" s="23">
        <v>2019</v>
      </c>
      <c r="C4774" s="23" t="s">
        <v>1</v>
      </c>
      <c r="D4774" s="23" t="s">
        <v>60</v>
      </c>
      <c r="E4774" s="23" t="s">
        <v>242</v>
      </c>
      <c r="F4774" s="23" t="s">
        <v>243</v>
      </c>
      <c r="G4774" s="23" t="s">
        <v>559</v>
      </c>
      <c r="H4774" s="32" t="s">
        <v>469</v>
      </c>
      <c r="I4774" s="32" t="s">
        <v>536</v>
      </c>
      <c r="J4774" s="135">
        <v>32</v>
      </c>
      <c r="K4774" s="28">
        <v>0.78125</v>
      </c>
      <c r="L4774" s="28">
        <f t="shared" si="115"/>
        <v>0.54590000000000005</v>
      </c>
      <c r="O4774" s="77">
        <v>0.69386000000000003</v>
      </c>
      <c r="BF4774" s="106"/>
    </row>
    <row r="4775" spans="1:58" x14ac:dyDescent="0.25">
      <c r="A4775" t="s">
        <v>17</v>
      </c>
      <c r="B4775" s="23">
        <v>2019</v>
      </c>
      <c r="C4775" s="23" t="s">
        <v>2</v>
      </c>
      <c r="D4775" s="23" t="s">
        <v>61</v>
      </c>
      <c r="E4775" s="23" t="s">
        <v>242</v>
      </c>
      <c r="F4775" s="23" t="s">
        <v>243</v>
      </c>
      <c r="G4775" s="23" t="s">
        <v>559</v>
      </c>
      <c r="H4775" s="32" t="s">
        <v>469</v>
      </c>
      <c r="I4775" s="32" t="s">
        <v>536</v>
      </c>
      <c r="J4775" s="135">
        <v>58</v>
      </c>
      <c r="K4775" s="28">
        <v>0.82759000000000005</v>
      </c>
      <c r="L4775" s="28">
        <f t="shared" si="115"/>
        <v>0.49842999999999998</v>
      </c>
      <c r="O4775" s="77">
        <v>0.68513999999999997</v>
      </c>
      <c r="BF4775" s="106"/>
    </row>
    <row r="4776" spans="1:58" x14ac:dyDescent="0.25">
      <c r="A4776" t="s">
        <v>17</v>
      </c>
      <c r="B4776" s="23">
        <v>2019</v>
      </c>
      <c r="C4776" s="23" t="s">
        <v>3</v>
      </c>
      <c r="D4776" s="23" t="s">
        <v>62</v>
      </c>
      <c r="E4776" s="23" t="s">
        <v>242</v>
      </c>
      <c r="F4776" s="23" t="s">
        <v>243</v>
      </c>
      <c r="G4776" s="23" t="s">
        <v>559</v>
      </c>
      <c r="H4776" s="32" t="s">
        <v>469</v>
      </c>
      <c r="I4776" s="32" t="s">
        <v>536</v>
      </c>
      <c r="J4776" s="135">
        <v>30</v>
      </c>
      <c r="K4776" s="28">
        <v>0.73333000000000004</v>
      </c>
      <c r="L4776" s="28">
        <f t="shared" si="115"/>
        <v>0.50921000000000005</v>
      </c>
      <c r="O4776" s="77">
        <v>0.67325000000000002</v>
      </c>
      <c r="BF4776" s="106"/>
    </row>
    <row r="4777" spans="1:58" x14ac:dyDescent="0.25">
      <c r="A4777" t="s">
        <v>17</v>
      </c>
      <c r="B4777" s="23">
        <v>2020</v>
      </c>
      <c r="C4777" s="23" t="s">
        <v>0</v>
      </c>
      <c r="D4777" s="23" t="s">
        <v>63</v>
      </c>
      <c r="E4777" s="23" t="s">
        <v>242</v>
      </c>
      <c r="F4777" s="23" t="s">
        <v>243</v>
      </c>
      <c r="G4777" s="23" t="s">
        <v>559</v>
      </c>
      <c r="H4777" s="32" t="s">
        <v>469</v>
      </c>
      <c r="I4777" s="32" t="s">
        <v>536</v>
      </c>
      <c r="J4777" s="135">
        <v>41</v>
      </c>
      <c r="K4777" s="28">
        <v>0.90244000000000002</v>
      </c>
      <c r="L4777" s="28">
        <f t="shared" si="115"/>
        <v>0.57530000000000003</v>
      </c>
      <c r="O4777" s="77">
        <v>0.68518000000000001</v>
      </c>
      <c r="BF4777" s="106"/>
    </row>
    <row r="4778" spans="1:58" x14ac:dyDescent="0.25">
      <c r="A4778" t="s">
        <v>17</v>
      </c>
      <c r="B4778" s="23">
        <v>2020</v>
      </c>
      <c r="C4778" s="23" t="s">
        <v>1</v>
      </c>
      <c r="D4778" s="23" t="s">
        <v>64</v>
      </c>
      <c r="E4778" s="23" t="s">
        <v>242</v>
      </c>
      <c r="F4778" s="23" t="s">
        <v>243</v>
      </c>
      <c r="G4778" s="23" t="s">
        <v>559</v>
      </c>
      <c r="H4778" s="32" t="s">
        <v>469</v>
      </c>
      <c r="I4778" s="32" t="s">
        <v>536</v>
      </c>
      <c r="J4778" s="135">
        <v>36</v>
      </c>
      <c r="K4778" s="28">
        <v>0.83333000000000002</v>
      </c>
      <c r="L4778" s="28">
        <f t="shared" si="115"/>
        <v>0.53178999999999998</v>
      </c>
      <c r="O4778" s="77">
        <v>0.67054000000000002</v>
      </c>
      <c r="BF4778" s="106"/>
    </row>
    <row r="4779" spans="1:58" x14ac:dyDescent="0.25">
      <c r="A4779" t="s">
        <v>17</v>
      </c>
      <c r="B4779" s="23">
        <v>2020</v>
      </c>
      <c r="C4779" s="23" t="s">
        <v>2</v>
      </c>
      <c r="D4779" s="23" t="s">
        <v>65</v>
      </c>
      <c r="E4779" s="23" t="s">
        <v>242</v>
      </c>
      <c r="F4779" s="23" t="s">
        <v>243</v>
      </c>
      <c r="G4779" s="23" t="s">
        <v>559</v>
      </c>
      <c r="H4779" s="32" t="s">
        <v>469</v>
      </c>
      <c r="I4779" s="32" t="s">
        <v>536</v>
      </c>
      <c r="J4779" s="135">
        <v>52</v>
      </c>
      <c r="K4779" s="28">
        <v>0.88461999999999996</v>
      </c>
      <c r="L4779" s="28">
        <f t="shared" si="115"/>
        <v>0.62209999999999999</v>
      </c>
      <c r="O4779" s="77">
        <v>0.68157999999999996</v>
      </c>
      <c r="BF4779" s="106"/>
    </row>
    <row r="4780" spans="1:58" x14ac:dyDescent="0.25">
      <c r="A4780" t="s">
        <v>17</v>
      </c>
      <c r="B4780" s="23">
        <v>2020</v>
      </c>
      <c r="C4780" s="23" t="s">
        <v>3</v>
      </c>
      <c r="D4780" s="23" t="s">
        <v>66</v>
      </c>
      <c r="E4780" s="23" t="s">
        <v>242</v>
      </c>
      <c r="F4780" s="23" t="s">
        <v>243</v>
      </c>
      <c r="G4780" s="23" t="s">
        <v>559</v>
      </c>
      <c r="H4780" s="32" t="s">
        <v>469</v>
      </c>
      <c r="I4780" s="32" t="s">
        <v>536</v>
      </c>
      <c r="J4780" s="135">
        <v>45</v>
      </c>
      <c r="K4780" s="28">
        <v>0.88888999999999996</v>
      </c>
      <c r="L4780" s="28">
        <f t="shared" si="115"/>
        <v>0.77324999999999999</v>
      </c>
      <c r="O4780" s="77">
        <v>0.67688999999999999</v>
      </c>
      <c r="BF4780" s="106"/>
    </row>
    <row r="4781" spans="1:58" x14ac:dyDescent="0.25">
      <c r="A4781" t="s">
        <v>17</v>
      </c>
      <c r="B4781" s="23">
        <v>2021</v>
      </c>
      <c r="C4781" s="23" t="s">
        <v>0</v>
      </c>
      <c r="D4781" s="23" t="s">
        <v>67</v>
      </c>
      <c r="E4781" s="23" t="s">
        <v>242</v>
      </c>
      <c r="F4781" s="23" t="s">
        <v>243</v>
      </c>
      <c r="G4781" s="23" t="s">
        <v>559</v>
      </c>
      <c r="H4781" s="32" t="s">
        <v>469</v>
      </c>
      <c r="I4781" s="32" t="s">
        <v>536</v>
      </c>
      <c r="J4781" s="135">
        <v>41</v>
      </c>
      <c r="K4781" s="28">
        <v>0.73170999999999997</v>
      </c>
      <c r="L4781" s="28">
        <f t="shared" si="115"/>
        <v>0.79969000000000001</v>
      </c>
      <c r="O4781" s="77">
        <v>0.72143000000000002</v>
      </c>
      <c r="BF4781" s="106"/>
    </row>
    <row r="4782" spans="1:58" x14ac:dyDescent="0.25">
      <c r="A4782" t="s">
        <v>17</v>
      </c>
      <c r="B4782" s="23">
        <v>2021</v>
      </c>
      <c r="C4782" s="23" t="s">
        <v>1</v>
      </c>
      <c r="D4782" s="23" t="s">
        <v>68</v>
      </c>
      <c r="E4782" s="23" t="s">
        <v>242</v>
      </c>
      <c r="F4782" s="23" t="s">
        <v>243</v>
      </c>
      <c r="G4782" s="23" t="s">
        <v>559</v>
      </c>
      <c r="H4782" s="32" t="s">
        <v>469</v>
      </c>
      <c r="I4782" s="32" t="s">
        <v>536</v>
      </c>
      <c r="J4782" s="135">
        <v>36</v>
      </c>
      <c r="K4782" s="28">
        <v>0.86111000000000004</v>
      </c>
      <c r="L4782" s="28">
        <f t="shared" si="115"/>
        <v>0.82250000000000001</v>
      </c>
      <c r="O4782" s="77">
        <v>0.71777999999999997</v>
      </c>
      <c r="BF4782" s="106"/>
    </row>
    <row r="4783" spans="1:58" x14ac:dyDescent="0.25">
      <c r="A4783" t="s">
        <v>17</v>
      </c>
      <c r="B4783" s="23">
        <v>2021</v>
      </c>
      <c r="C4783" s="23" t="s">
        <v>2</v>
      </c>
      <c r="D4783" s="23" t="s">
        <v>69</v>
      </c>
      <c r="E4783" s="23" t="s">
        <v>242</v>
      </c>
      <c r="F4783" s="23" t="s">
        <v>243</v>
      </c>
      <c r="G4783" s="23" t="s">
        <v>559</v>
      </c>
      <c r="H4783" s="32" t="s">
        <v>469</v>
      </c>
      <c r="I4783" s="32" t="s">
        <v>536</v>
      </c>
      <c r="J4783" s="135">
        <v>44</v>
      </c>
      <c r="K4783" s="28">
        <v>0.84091000000000005</v>
      </c>
      <c r="L4783" s="28">
        <f t="shared" si="115"/>
        <v>0.74819000000000002</v>
      </c>
      <c r="O4783" s="77">
        <v>0.72623000000000004</v>
      </c>
      <c r="BF4783" s="106"/>
    </row>
    <row r="4784" spans="1:58" x14ac:dyDescent="0.25">
      <c r="A4784" t="s">
        <v>17</v>
      </c>
      <c r="B4784" s="23">
        <v>2021</v>
      </c>
      <c r="C4784" s="23" t="s">
        <v>3</v>
      </c>
      <c r="D4784" s="23" t="s">
        <v>70</v>
      </c>
      <c r="E4784" s="23" t="s">
        <v>242</v>
      </c>
      <c r="F4784" s="23" t="s">
        <v>243</v>
      </c>
      <c r="G4784" s="23" t="s">
        <v>559</v>
      </c>
      <c r="H4784" s="32" t="s">
        <v>469</v>
      </c>
      <c r="I4784" s="32" t="s">
        <v>536</v>
      </c>
      <c r="J4784" s="135">
        <v>56</v>
      </c>
      <c r="K4784" s="28">
        <v>0.76785999999999999</v>
      </c>
      <c r="L4784" s="28">
        <f t="shared" si="115"/>
        <v>0.75175000000000003</v>
      </c>
      <c r="O4784" s="77">
        <v>0.70416999999999996</v>
      </c>
      <c r="BF4784" s="106"/>
    </row>
    <row r="4785" spans="1:58" x14ac:dyDescent="0.25">
      <c r="A4785" t="s">
        <v>17</v>
      </c>
      <c r="B4785" s="23">
        <v>2022</v>
      </c>
      <c r="C4785" s="23" t="s">
        <v>0</v>
      </c>
      <c r="D4785" s="23" t="s">
        <v>71</v>
      </c>
      <c r="E4785" s="23" t="s">
        <v>242</v>
      </c>
      <c r="F4785" s="23" t="s">
        <v>243</v>
      </c>
      <c r="G4785" s="23" t="s">
        <v>559</v>
      </c>
      <c r="H4785" s="32" t="s">
        <v>469</v>
      </c>
      <c r="I4785" s="32" t="s">
        <v>536</v>
      </c>
      <c r="J4785" s="135">
        <v>42</v>
      </c>
      <c r="K4785" s="28">
        <v>0.59523999999999999</v>
      </c>
      <c r="L4785" s="28">
        <f t="shared" si="115"/>
        <v>0.76261999999999996</v>
      </c>
      <c r="O4785" s="77">
        <v>0.71772000000000002</v>
      </c>
      <c r="BF4785" s="106"/>
    </row>
    <row r="4786" spans="1:58" x14ac:dyDescent="0.25">
      <c r="A4786" t="s">
        <v>17</v>
      </c>
      <c r="B4786" s="23">
        <v>2022</v>
      </c>
      <c r="C4786" s="23" t="s">
        <v>1</v>
      </c>
      <c r="D4786" s="23" t="s">
        <v>72</v>
      </c>
      <c r="E4786" s="23" t="s">
        <v>242</v>
      </c>
      <c r="F4786" s="23" t="s">
        <v>243</v>
      </c>
      <c r="G4786" s="23" t="s">
        <v>559</v>
      </c>
      <c r="H4786" s="32" t="s">
        <v>469</v>
      </c>
      <c r="I4786" s="32" t="s">
        <v>536</v>
      </c>
      <c r="J4786" s="135">
        <v>38</v>
      </c>
      <c r="K4786" s="28">
        <v>0.81579000000000002</v>
      </c>
      <c r="L4786" s="28">
        <f t="shared" si="115"/>
        <v>0.79393999999999998</v>
      </c>
      <c r="O4786" s="77">
        <v>0.71509999999999996</v>
      </c>
      <c r="BF4786" s="106"/>
    </row>
    <row r="4787" spans="1:58" x14ac:dyDescent="0.25">
      <c r="A4787" t="s">
        <v>17</v>
      </c>
      <c r="B4787" s="23">
        <v>2022</v>
      </c>
      <c r="C4787" s="23" t="s">
        <v>2</v>
      </c>
      <c r="D4787" s="23" t="s">
        <v>73</v>
      </c>
      <c r="E4787" s="23" t="s">
        <v>242</v>
      </c>
      <c r="F4787" s="23" t="s">
        <v>243</v>
      </c>
      <c r="G4787" s="23" t="s">
        <v>559</v>
      </c>
      <c r="H4787" s="32" t="s">
        <v>469</v>
      </c>
      <c r="I4787" s="32" t="s">
        <v>536</v>
      </c>
      <c r="J4787" s="135">
        <v>52</v>
      </c>
      <c r="K4787" s="28">
        <v>0.80769000000000002</v>
      </c>
      <c r="L4787" s="28">
        <f t="shared" si="115"/>
        <v>0.79205000000000003</v>
      </c>
      <c r="O4787" s="77">
        <v>0.71452000000000004</v>
      </c>
      <c r="BF4787" s="106"/>
    </row>
    <row r="4788" spans="1:58" x14ac:dyDescent="0.25">
      <c r="A4788" t="s">
        <v>17</v>
      </c>
      <c r="B4788" s="23">
        <v>2022</v>
      </c>
      <c r="C4788" s="23" t="s">
        <v>3</v>
      </c>
      <c r="D4788" s="23" t="s">
        <v>493</v>
      </c>
      <c r="E4788" s="23" t="s">
        <v>242</v>
      </c>
      <c r="F4788" s="23" t="s">
        <v>243</v>
      </c>
      <c r="G4788" s="23" t="s">
        <v>559</v>
      </c>
      <c r="H4788" s="32" t="s">
        <v>469</v>
      </c>
      <c r="I4788" s="32" t="s">
        <v>536</v>
      </c>
      <c r="J4788" s="135">
        <v>55</v>
      </c>
      <c r="K4788" s="28">
        <v>0.78181999999999996</v>
      </c>
      <c r="L4788" s="28">
        <f t="shared" si="115"/>
        <v>0.75368999999999997</v>
      </c>
      <c r="O4788" s="77">
        <v>0.68925999999999998</v>
      </c>
      <c r="BF4788" s="106"/>
    </row>
    <row r="4789" spans="1:58" x14ac:dyDescent="0.25">
      <c r="A4789" t="s">
        <v>17</v>
      </c>
      <c r="B4789" s="23">
        <v>2023</v>
      </c>
      <c r="C4789" s="23" t="s">
        <v>0</v>
      </c>
      <c r="D4789" s="23" t="s">
        <v>537</v>
      </c>
      <c r="E4789" s="23" t="s">
        <v>242</v>
      </c>
      <c r="F4789" s="23" t="s">
        <v>243</v>
      </c>
      <c r="G4789" s="23" t="s">
        <v>559</v>
      </c>
      <c r="H4789" s="32" t="s">
        <v>469</v>
      </c>
      <c r="I4789" s="32" t="s">
        <v>536</v>
      </c>
      <c r="J4789" s="135">
        <v>42</v>
      </c>
      <c r="K4789" s="28">
        <v>0.66666999999999998</v>
      </c>
      <c r="L4789" s="28">
        <f t="shared" si="115"/>
        <v>0.71960000000000002</v>
      </c>
      <c r="O4789" s="77">
        <v>0.66224000000000005</v>
      </c>
      <c r="BF4789" s="106"/>
    </row>
    <row r="4790" spans="1:58" x14ac:dyDescent="0.25">
      <c r="A4790" t="s">
        <v>17</v>
      </c>
      <c r="B4790" s="23">
        <v>2018</v>
      </c>
      <c r="C4790" s="23" t="s">
        <v>0</v>
      </c>
      <c r="D4790" s="23" t="s">
        <v>54</v>
      </c>
      <c r="E4790" s="23" t="s">
        <v>244</v>
      </c>
      <c r="F4790" s="23" t="s">
        <v>245</v>
      </c>
      <c r="G4790" s="23" t="s">
        <v>552</v>
      </c>
      <c r="H4790" s="32" t="s">
        <v>354</v>
      </c>
      <c r="I4790" s="32" t="s">
        <v>536</v>
      </c>
      <c r="J4790" s="135">
        <v>92</v>
      </c>
      <c r="K4790" s="28">
        <v>0.83696000000000004</v>
      </c>
      <c r="L4790" s="28">
        <f t="shared" si="115"/>
        <v>0.78173999999999999</v>
      </c>
      <c r="O4790" s="77">
        <v>0.64649000000000001</v>
      </c>
      <c r="BF4790" s="106"/>
    </row>
    <row r="4791" spans="1:58" x14ac:dyDescent="0.25">
      <c r="A4791" t="s">
        <v>17</v>
      </c>
      <c r="B4791" s="23">
        <v>2018</v>
      </c>
      <c r="C4791" s="23" t="s">
        <v>1</v>
      </c>
      <c r="D4791" s="23" t="s">
        <v>56</v>
      </c>
      <c r="E4791" s="23" t="s">
        <v>244</v>
      </c>
      <c r="F4791" s="23" t="s">
        <v>245</v>
      </c>
      <c r="G4791" s="23" t="s">
        <v>552</v>
      </c>
      <c r="H4791" s="32" t="s">
        <v>354</v>
      </c>
      <c r="I4791" s="32" t="s">
        <v>536</v>
      </c>
      <c r="J4791" s="135">
        <v>100</v>
      </c>
      <c r="K4791" s="28">
        <v>0.83</v>
      </c>
      <c r="L4791" s="28">
        <f t="shared" si="115"/>
        <v>0.84355000000000002</v>
      </c>
      <c r="O4791" s="77">
        <v>0.66595000000000004</v>
      </c>
      <c r="BF4791" s="106"/>
    </row>
    <row r="4792" spans="1:58" x14ac:dyDescent="0.25">
      <c r="A4792" t="s">
        <v>17</v>
      </c>
      <c r="B4792" s="23">
        <v>2018</v>
      </c>
      <c r="C4792" s="23" t="s">
        <v>2</v>
      </c>
      <c r="D4792" s="23" t="s">
        <v>57</v>
      </c>
      <c r="E4792" s="23" t="s">
        <v>244</v>
      </c>
      <c r="F4792" s="23" t="s">
        <v>245</v>
      </c>
      <c r="G4792" s="23" t="s">
        <v>552</v>
      </c>
      <c r="H4792" s="32" t="s">
        <v>354</v>
      </c>
      <c r="I4792" s="32" t="s">
        <v>536</v>
      </c>
      <c r="J4792" s="135">
        <v>96</v>
      </c>
      <c r="K4792" s="28">
        <v>0.70833000000000002</v>
      </c>
      <c r="L4792" s="28">
        <f t="shared" si="115"/>
        <v>0.80210000000000004</v>
      </c>
      <c r="O4792" s="77">
        <v>0.65563000000000005</v>
      </c>
      <c r="BF4792" s="106"/>
    </row>
    <row r="4793" spans="1:58" x14ac:dyDescent="0.25">
      <c r="A4793" t="s">
        <v>17</v>
      </c>
      <c r="B4793" s="23">
        <v>2018</v>
      </c>
      <c r="C4793" s="23" t="s">
        <v>3</v>
      </c>
      <c r="D4793" s="23" t="s">
        <v>58</v>
      </c>
      <c r="E4793" s="23" t="s">
        <v>244</v>
      </c>
      <c r="F4793" s="23" t="s">
        <v>245</v>
      </c>
      <c r="G4793" s="23" t="s">
        <v>552</v>
      </c>
      <c r="H4793" s="32" t="s">
        <v>354</v>
      </c>
      <c r="I4793" s="32" t="s">
        <v>536</v>
      </c>
      <c r="J4793" s="135">
        <v>131</v>
      </c>
      <c r="K4793" s="28">
        <v>0.80915999999999999</v>
      </c>
      <c r="L4793" s="28">
        <f t="shared" si="115"/>
        <v>0.79407000000000005</v>
      </c>
      <c r="O4793" s="77">
        <v>0.64424999999999999</v>
      </c>
      <c r="BF4793" s="106"/>
    </row>
    <row r="4794" spans="1:58" x14ac:dyDescent="0.25">
      <c r="A4794" t="s">
        <v>17</v>
      </c>
      <c r="B4794" s="23">
        <v>2019</v>
      </c>
      <c r="C4794" s="23" t="s">
        <v>0</v>
      </c>
      <c r="D4794" s="23" t="s">
        <v>59</v>
      </c>
      <c r="E4794" s="23" t="s">
        <v>244</v>
      </c>
      <c r="F4794" s="23" t="s">
        <v>245</v>
      </c>
      <c r="G4794" s="23" t="s">
        <v>552</v>
      </c>
      <c r="H4794" s="32" t="s">
        <v>354</v>
      </c>
      <c r="I4794" s="32" t="s">
        <v>536</v>
      </c>
      <c r="J4794" s="135">
        <v>112</v>
      </c>
      <c r="K4794" s="28">
        <v>0.875</v>
      </c>
      <c r="L4794" s="28">
        <f t="shared" si="115"/>
        <v>0.76673000000000002</v>
      </c>
      <c r="O4794" s="77">
        <v>0.67745999999999995</v>
      </c>
      <c r="BF4794" s="106"/>
    </row>
    <row r="4795" spans="1:58" x14ac:dyDescent="0.25">
      <c r="A4795" t="s">
        <v>17</v>
      </c>
      <c r="B4795" s="23">
        <v>2019</v>
      </c>
      <c r="C4795" s="23" t="s">
        <v>1</v>
      </c>
      <c r="D4795" s="23" t="s">
        <v>60</v>
      </c>
      <c r="E4795" s="23" t="s">
        <v>244</v>
      </c>
      <c r="F4795" s="23" t="s">
        <v>245</v>
      </c>
      <c r="G4795" s="23" t="s">
        <v>552</v>
      </c>
      <c r="H4795" s="32" t="s">
        <v>354</v>
      </c>
      <c r="I4795" s="32" t="s">
        <v>536</v>
      </c>
      <c r="J4795" s="135">
        <v>112</v>
      </c>
      <c r="K4795" s="28">
        <v>0.85714000000000001</v>
      </c>
      <c r="L4795" s="28">
        <f t="shared" si="115"/>
        <v>0.81303999999999998</v>
      </c>
      <c r="O4795" s="77">
        <v>0.69386000000000003</v>
      </c>
      <c r="BF4795" s="106"/>
    </row>
    <row r="4796" spans="1:58" x14ac:dyDescent="0.25">
      <c r="A4796" t="s">
        <v>17</v>
      </c>
      <c r="B4796" s="23">
        <v>2019</v>
      </c>
      <c r="C4796" s="23" t="s">
        <v>2</v>
      </c>
      <c r="D4796" s="23" t="s">
        <v>61</v>
      </c>
      <c r="E4796" s="23" t="s">
        <v>244</v>
      </c>
      <c r="F4796" s="23" t="s">
        <v>245</v>
      </c>
      <c r="G4796" s="23" t="s">
        <v>552</v>
      </c>
      <c r="H4796" s="32" t="s">
        <v>354</v>
      </c>
      <c r="I4796" s="32" t="s">
        <v>536</v>
      </c>
      <c r="J4796" s="135">
        <v>114</v>
      </c>
      <c r="K4796" s="28">
        <v>0.85965000000000003</v>
      </c>
      <c r="L4796" s="28">
        <f t="shared" si="115"/>
        <v>0.80633999999999995</v>
      </c>
      <c r="O4796" s="77">
        <v>0.68513999999999997</v>
      </c>
      <c r="BF4796" s="106"/>
    </row>
    <row r="4797" spans="1:58" x14ac:dyDescent="0.25">
      <c r="A4797" t="s">
        <v>17</v>
      </c>
      <c r="B4797" s="23">
        <v>2019</v>
      </c>
      <c r="C4797" s="23" t="s">
        <v>3</v>
      </c>
      <c r="D4797" s="23" t="s">
        <v>62</v>
      </c>
      <c r="E4797" s="23" t="s">
        <v>244</v>
      </c>
      <c r="F4797" s="23" t="s">
        <v>245</v>
      </c>
      <c r="G4797" s="23" t="s">
        <v>552</v>
      </c>
      <c r="H4797" s="32" t="s">
        <v>354</v>
      </c>
      <c r="I4797" s="32" t="s">
        <v>536</v>
      </c>
      <c r="J4797" s="135">
        <v>105</v>
      </c>
      <c r="K4797" s="28">
        <v>0.84762000000000004</v>
      </c>
      <c r="L4797" s="28">
        <f t="shared" si="115"/>
        <v>0.74029</v>
      </c>
      <c r="O4797" s="77">
        <v>0.67325000000000002</v>
      </c>
      <c r="BF4797" s="106"/>
    </row>
    <row r="4798" spans="1:58" x14ac:dyDescent="0.25">
      <c r="A4798" t="s">
        <v>17</v>
      </c>
      <c r="B4798" s="23">
        <v>2020</v>
      </c>
      <c r="C4798" s="23" t="s">
        <v>0</v>
      </c>
      <c r="D4798" s="23" t="s">
        <v>63</v>
      </c>
      <c r="E4798" s="23" t="s">
        <v>244</v>
      </c>
      <c r="F4798" s="23" t="s">
        <v>245</v>
      </c>
      <c r="G4798" s="23" t="s">
        <v>552</v>
      </c>
      <c r="H4798" s="32" t="s">
        <v>354</v>
      </c>
      <c r="I4798" s="32" t="s">
        <v>536</v>
      </c>
      <c r="J4798" s="135">
        <v>109</v>
      </c>
      <c r="K4798" s="28">
        <v>0.81650999999999996</v>
      </c>
      <c r="L4798" s="28">
        <f t="shared" si="115"/>
        <v>0.71514</v>
      </c>
      <c r="O4798" s="77">
        <v>0.68518000000000001</v>
      </c>
      <c r="BF4798" s="106"/>
    </row>
    <row r="4799" spans="1:58" x14ac:dyDescent="0.25">
      <c r="A4799" t="s">
        <v>17</v>
      </c>
      <c r="B4799" s="23">
        <v>2020</v>
      </c>
      <c r="C4799" s="23" t="s">
        <v>1</v>
      </c>
      <c r="D4799" s="23" t="s">
        <v>64</v>
      </c>
      <c r="E4799" s="23" t="s">
        <v>244</v>
      </c>
      <c r="F4799" s="23" t="s">
        <v>245</v>
      </c>
      <c r="G4799" s="23" t="s">
        <v>552</v>
      </c>
      <c r="H4799" s="32" t="s">
        <v>354</v>
      </c>
      <c r="I4799" s="32" t="s">
        <v>536</v>
      </c>
      <c r="J4799" s="135">
        <v>44</v>
      </c>
      <c r="K4799" s="28">
        <v>0.77273000000000003</v>
      </c>
      <c r="L4799" s="28">
        <f t="shared" si="115"/>
        <v>0.74841999999999997</v>
      </c>
      <c r="O4799" s="77">
        <v>0.67054000000000002</v>
      </c>
      <c r="BF4799" s="106"/>
    </row>
    <row r="4800" spans="1:58" x14ac:dyDescent="0.25">
      <c r="A4800" t="s">
        <v>17</v>
      </c>
      <c r="B4800" s="23">
        <v>2020</v>
      </c>
      <c r="C4800" s="23" t="s">
        <v>2</v>
      </c>
      <c r="D4800" s="23" t="s">
        <v>65</v>
      </c>
      <c r="E4800" s="23" t="s">
        <v>244</v>
      </c>
      <c r="F4800" s="23" t="s">
        <v>245</v>
      </c>
      <c r="G4800" s="23" t="s">
        <v>552</v>
      </c>
      <c r="H4800" s="32" t="s">
        <v>354</v>
      </c>
      <c r="I4800" s="32" t="s">
        <v>536</v>
      </c>
      <c r="J4800" s="135">
        <v>68</v>
      </c>
      <c r="K4800" s="28">
        <v>0.80881999999999998</v>
      </c>
      <c r="L4800" s="28">
        <f t="shared" si="115"/>
        <v>0.73358000000000001</v>
      </c>
      <c r="O4800" s="77">
        <v>0.68157999999999996</v>
      </c>
      <c r="BF4800" s="106"/>
    </row>
    <row r="4801" spans="1:58" x14ac:dyDescent="0.25">
      <c r="A4801" t="s">
        <v>17</v>
      </c>
      <c r="B4801" s="23">
        <v>2020</v>
      </c>
      <c r="C4801" s="23" t="s">
        <v>3</v>
      </c>
      <c r="D4801" s="23" t="s">
        <v>66</v>
      </c>
      <c r="E4801" s="23" t="s">
        <v>244</v>
      </c>
      <c r="F4801" s="23" t="s">
        <v>245</v>
      </c>
      <c r="G4801" s="23" t="s">
        <v>552</v>
      </c>
      <c r="H4801" s="32" t="s">
        <v>354</v>
      </c>
      <c r="I4801" s="32" t="s">
        <v>536</v>
      </c>
      <c r="J4801" s="135">
        <v>101</v>
      </c>
      <c r="K4801" s="28">
        <v>0.75248000000000004</v>
      </c>
      <c r="L4801" s="28">
        <f t="shared" si="115"/>
        <v>0.76832</v>
      </c>
      <c r="O4801" s="77">
        <v>0.67688999999999999</v>
      </c>
      <c r="BF4801" s="106"/>
    </row>
    <row r="4802" spans="1:58" x14ac:dyDescent="0.25">
      <c r="A4802" t="s">
        <v>17</v>
      </c>
      <c r="B4802" s="23">
        <v>2021</v>
      </c>
      <c r="C4802" s="23" t="s">
        <v>0</v>
      </c>
      <c r="D4802" s="23" t="s">
        <v>67</v>
      </c>
      <c r="E4802" s="23" t="s">
        <v>244</v>
      </c>
      <c r="F4802" s="23" t="s">
        <v>245</v>
      </c>
      <c r="G4802" s="23" t="s">
        <v>552</v>
      </c>
      <c r="H4802" s="32" t="s">
        <v>354</v>
      </c>
      <c r="I4802" s="32" t="s">
        <v>536</v>
      </c>
      <c r="J4802" s="135">
        <v>94</v>
      </c>
      <c r="K4802" s="28">
        <v>0.91488999999999998</v>
      </c>
      <c r="L4802" s="28">
        <f t="shared" ref="L4802:L4865" si="116">SUMIFS(K:K, E:E, G4802, D:D, D4802, I:I, I4802)</f>
        <v>0.79437000000000002</v>
      </c>
      <c r="O4802" s="77">
        <v>0.72143000000000002</v>
      </c>
      <c r="BF4802" s="106"/>
    </row>
    <row r="4803" spans="1:58" x14ac:dyDescent="0.25">
      <c r="A4803" t="s">
        <v>17</v>
      </c>
      <c r="B4803" s="23">
        <v>2021</v>
      </c>
      <c r="C4803" s="23" t="s">
        <v>1</v>
      </c>
      <c r="D4803" s="23" t="s">
        <v>68</v>
      </c>
      <c r="E4803" s="23" t="s">
        <v>244</v>
      </c>
      <c r="F4803" s="23" t="s">
        <v>245</v>
      </c>
      <c r="G4803" s="23" t="s">
        <v>552</v>
      </c>
      <c r="H4803" s="32" t="s">
        <v>354</v>
      </c>
      <c r="I4803" s="32" t="s">
        <v>536</v>
      </c>
      <c r="J4803" s="135">
        <v>107</v>
      </c>
      <c r="K4803" s="28">
        <v>0.86916000000000004</v>
      </c>
      <c r="L4803" s="28">
        <f t="shared" si="116"/>
        <v>0.74253000000000002</v>
      </c>
      <c r="O4803" s="77">
        <v>0.71777999999999997</v>
      </c>
      <c r="BF4803" s="106"/>
    </row>
    <row r="4804" spans="1:58" x14ac:dyDescent="0.25">
      <c r="A4804" t="s">
        <v>17</v>
      </c>
      <c r="B4804" s="23">
        <v>2021</v>
      </c>
      <c r="C4804" s="23" t="s">
        <v>2</v>
      </c>
      <c r="D4804" s="23" t="s">
        <v>69</v>
      </c>
      <c r="E4804" s="23" t="s">
        <v>244</v>
      </c>
      <c r="F4804" s="23" t="s">
        <v>245</v>
      </c>
      <c r="G4804" s="23" t="s">
        <v>552</v>
      </c>
      <c r="H4804" s="32" t="s">
        <v>354</v>
      </c>
      <c r="I4804" s="32" t="s">
        <v>536</v>
      </c>
      <c r="J4804" s="135">
        <v>104</v>
      </c>
      <c r="K4804" s="28">
        <v>0.86538000000000004</v>
      </c>
      <c r="L4804" s="28">
        <f t="shared" si="116"/>
        <v>0.80062999999999995</v>
      </c>
      <c r="O4804" s="77">
        <v>0.72623000000000004</v>
      </c>
      <c r="BF4804" s="106"/>
    </row>
    <row r="4805" spans="1:58" x14ac:dyDescent="0.25">
      <c r="A4805" t="s">
        <v>17</v>
      </c>
      <c r="B4805" s="23">
        <v>2021</v>
      </c>
      <c r="C4805" s="23" t="s">
        <v>3</v>
      </c>
      <c r="D4805" s="23" t="s">
        <v>70</v>
      </c>
      <c r="E4805" s="23" t="s">
        <v>244</v>
      </c>
      <c r="F4805" s="23" t="s">
        <v>245</v>
      </c>
      <c r="G4805" s="23" t="s">
        <v>552</v>
      </c>
      <c r="H4805" s="32" t="s">
        <v>354</v>
      </c>
      <c r="I4805" s="32" t="s">
        <v>536</v>
      </c>
      <c r="J4805" s="135">
        <v>128</v>
      </c>
      <c r="K4805" s="28">
        <v>0.875</v>
      </c>
      <c r="L4805" s="28">
        <f t="shared" si="116"/>
        <v>0.81560999999999995</v>
      </c>
      <c r="O4805" s="77">
        <v>0.70416999999999996</v>
      </c>
      <c r="BF4805" s="106"/>
    </row>
    <row r="4806" spans="1:58" x14ac:dyDescent="0.25">
      <c r="A4806" t="s">
        <v>17</v>
      </c>
      <c r="B4806" s="23">
        <v>2022</v>
      </c>
      <c r="C4806" s="23" t="s">
        <v>0</v>
      </c>
      <c r="D4806" s="23" t="s">
        <v>71</v>
      </c>
      <c r="E4806" s="23" t="s">
        <v>244</v>
      </c>
      <c r="F4806" s="23" t="s">
        <v>245</v>
      </c>
      <c r="G4806" s="23" t="s">
        <v>552</v>
      </c>
      <c r="H4806" s="32" t="s">
        <v>354</v>
      </c>
      <c r="I4806" s="32" t="s">
        <v>536</v>
      </c>
      <c r="J4806" s="135">
        <v>121</v>
      </c>
      <c r="K4806" s="28">
        <v>0.86777000000000004</v>
      </c>
      <c r="L4806" s="28">
        <f t="shared" si="116"/>
        <v>0.78637999999999997</v>
      </c>
      <c r="O4806" s="77">
        <v>0.71772000000000002</v>
      </c>
      <c r="BF4806" s="106"/>
    </row>
    <row r="4807" spans="1:58" x14ac:dyDescent="0.25">
      <c r="A4807" t="s">
        <v>17</v>
      </c>
      <c r="B4807" s="23">
        <v>2022</v>
      </c>
      <c r="C4807" s="23" t="s">
        <v>1</v>
      </c>
      <c r="D4807" s="23" t="s">
        <v>72</v>
      </c>
      <c r="E4807" s="23" t="s">
        <v>244</v>
      </c>
      <c r="F4807" s="23" t="s">
        <v>245</v>
      </c>
      <c r="G4807" s="23" t="s">
        <v>552</v>
      </c>
      <c r="H4807" s="32" t="s">
        <v>354</v>
      </c>
      <c r="I4807" s="32" t="s">
        <v>536</v>
      </c>
      <c r="J4807" s="135">
        <v>100</v>
      </c>
      <c r="K4807" s="28">
        <v>0.95</v>
      </c>
      <c r="L4807" s="28">
        <f t="shared" si="116"/>
        <v>0.80869999999999997</v>
      </c>
      <c r="O4807" s="77">
        <v>0.71509999999999996</v>
      </c>
      <c r="BF4807" s="106"/>
    </row>
    <row r="4808" spans="1:58" x14ac:dyDescent="0.25">
      <c r="A4808" t="s">
        <v>17</v>
      </c>
      <c r="B4808" s="23">
        <v>2022</v>
      </c>
      <c r="C4808" s="23" t="s">
        <v>2</v>
      </c>
      <c r="D4808" s="23" t="s">
        <v>73</v>
      </c>
      <c r="E4808" s="23" t="s">
        <v>244</v>
      </c>
      <c r="F4808" s="23" t="s">
        <v>245</v>
      </c>
      <c r="G4808" s="23" t="s">
        <v>552</v>
      </c>
      <c r="H4808" s="32" t="s">
        <v>354</v>
      </c>
      <c r="I4808" s="32" t="s">
        <v>536</v>
      </c>
      <c r="J4808" s="135">
        <v>117</v>
      </c>
      <c r="K4808" s="28">
        <v>0.89744000000000002</v>
      </c>
      <c r="L4808" s="28">
        <f t="shared" si="116"/>
        <v>0.81728000000000001</v>
      </c>
      <c r="O4808" s="77">
        <v>0.71452000000000004</v>
      </c>
      <c r="BF4808" s="106"/>
    </row>
    <row r="4809" spans="1:58" x14ac:dyDescent="0.25">
      <c r="A4809" t="s">
        <v>17</v>
      </c>
      <c r="B4809" s="23">
        <v>2022</v>
      </c>
      <c r="C4809" s="23" t="s">
        <v>3</v>
      </c>
      <c r="D4809" s="23" t="s">
        <v>493</v>
      </c>
      <c r="E4809" s="23" t="s">
        <v>244</v>
      </c>
      <c r="F4809" s="23" t="s">
        <v>245</v>
      </c>
      <c r="G4809" s="23" t="s">
        <v>552</v>
      </c>
      <c r="H4809" s="32" t="s">
        <v>354</v>
      </c>
      <c r="I4809" s="32" t="s">
        <v>536</v>
      </c>
      <c r="J4809" s="135">
        <v>88</v>
      </c>
      <c r="K4809" s="28">
        <v>0.86363999999999996</v>
      </c>
      <c r="L4809" s="28">
        <f t="shared" si="116"/>
        <v>0.77337999999999996</v>
      </c>
      <c r="O4809" s="77">
        <v>0.68925999999999998</v>
      </c>
      <c r="BF4809" s="106"/>
    </row>
    <row r="4810" spans="1:58" x14ac:dyDescent="0.25">
      <c r="A4810" t="s">
        <v>17</v>
      </c>
      <c r="B4810" s="23">
        <v>2023</v>
      </c>
      <c r="C4810" s="23" t="s">
        <v>0</v>
      </c>
      <c r="D4810" s="23" t="s">
        <v>537</v>
      </c>
      <c r="E4810" s="23" t="s">
        <v>244</v>
      </c>
      <c r="F4810" s="23" t="s">
        <v>245</v>
      </c>
      <c r="G4810" s="23" t="s">
        <v>552</v>
      </c>
      <c r="H4810" s="32" t="s">
        <v>354</v>
      </c>
      <c r="I4810" s="32" t="s">
        <v>536</v>
      </c>
      <c r="J4810" s="135">
        <v>101</v>
      </c>
      <c r="K4810" s="28">
        <v>0.87129000000000001</v>
      </c>
      <c r="L4810" s="28">
        <f t="shared" si="116"/>
        <v>0.73377999999999999</v>
      </c>
      <c r="O4810" s="77">
        <v>0.66224000000000005</v>
      </c>
      <c r="BF4810" s="106"/>
    </row>
    <row r="4811" spans="1:58" x14ac:dyDescent="0.25">
      <c r="A4811" t="s">
        <v>17</v>
      </c>
      <c r="B4811" s="23">
        <v>2018</v>
      </c>
      <c r="C4811" s="23" t="s">
        <v>0</v>
      </c>
      <c r="D4811" s="23" t="s">
        <v>54</v>
      </c>
      <c r="E4811" s="23" t="s">
        <v>246</v>
      </c>
      <c r="F4811" s="23" t="s">
        <v>247</v>
      </c>
      <c r="G4811" s="23" t="s">
        <v>540</v>
      </c>
      <c r="H4811" s="32" t="s">
        <v>367</v>
      </c>
      <c r="I4811" s="32" t="s">
        <v>536</v>
      </c>
      <c r="J4811" s="135">
        <v>116</v>
      </c>
      <c r="K4811" s="28">
        <v>0.87068999999999996</v>
      </c>
      <c r="L4811" s="28">
        <f t="shared" si="116"/>
        <v>0.86385999999999996</v>
      </c>
      <c r="O4811" s="77">
        <v>0.64649000000000001</v>
      </c>
      <c r="BF4811" s="106"/>
    </row>
    <row r="4812" spans="1:58" x14ac:dyDescent="0.25">
      <c r="A4812" t="s">
        <v>17</v>
      </c>
      <c r="B4812" s="23">
        <v>2018</v>
      </c>
      <c r="C4812" s="23" t="s">
        <v>1</v>
      </c>
      <c r="D4812" s="23" t="s">
        <v>56</v>
      </c>
      <c r="E4812" s="23" t="s">
        <v>246</v>
      </c>
      <c r="F4812" s="23" t="s">
        <v>247</v>
      </c>
      <c r="G4812" s="23" t="s">
        <v>540</v>
      </c>
      <c r="H4812" s="32" t="s">
        <v>367</v>
      </c>
      <c r="I4812" s="32" t="s">
        <v>536</v>
      </c>
      <c r="J4812" s="135">
        <v>128</v>
      </c>
      <c r="K4812" s="28">
        <v>0.89061999999999997</v>
      </c>
      <c r="L4812" s="28">
        <f t="shared" si="116"/>
        <v>0.86836000000000002</v>
      </c>
      <c r="O4812" s="77">
        <v>0.66595000000000004</v>
      </c>
      <c r="BF4812" s="106"/>
    </row>
    <row r="4813" spans="1:58" x14ac:dyDescent="0.25">
      <c r="A4813" t="s">
        <v>17</v>
      </c>
      <c r="B4813" s="23">
        <v>2018</v>
      </c>
      <c r="C4813" s="23" t="s">
        <v>2</v>
      </c>
      <c r="D4813" s="23" t="s">
        <v>57</v>
      </c>
      <c r="E4813" s="23" t="s">
        <v>246</v>
      </c>
      <c r="F4813" s="23" t="s">
        <v>247</v>
      </c>
      <c r="G4813" s="23" t="s">
        <v>540</v>
      </c>
      <c r="H4813" s="32" t="s">
        <v>367</v>
      </c>
      <c r="I4813" s="32" t="s">
        <v>536</v>
      </c>
      <c r="J4813" s="135">
        <v>137</v>
      </c>
      <c r="K4813" s="28">
        <v>0.91241000000000005</v>
      </c>
      <c r="L4813" s="28">
        <f t="shared" si="116"/>
        <v>0.88675000000000004</v>
      </c>
      <c r="O4813" s="77">
        <v>0.65563000000000005</v>
      </c>
      <c r="BF4813" s="106"/>
    </row>
    <row r="4814" spans="1:58" x14ac:dyDescent="0.25">
      <c r="A4814" t="s">
        <v>17</v>
      </c>
      <c r="B4814" s="23">
        <v>2018</v>
      </c>
      <c r="C4814" s="23" t="s">
        <v>3</v>
      </c>
      <c r="D4814" s="23" t="s">
        <v>58</v>
      </c>
      <c r="E4814" s="23" t="s">
        <v>246</v>
      </c>
      <c r="F4814" s="23" t="s">
        <v>247</v>
      </c>
      <c r="G4814" s="23" t="s">
        <v>540</v>
      </c>
      <c r="H4814" s="32" t="s">
        <v>367</v>
      </c>
      <c r="I4814" s="32" t="s">
        <v>536</v>
      </c>
      <c r="J4814" s="135">
        <v>125</v>
      </c>
      <c r="K4814" s="28">
        <v>0.91200000000000003</v>
      </c>
      <c r="L4814" s="28">
        <f t="shared" si="116"/>
        <v>0.88641000000000003</v>
      </c>
      <c r="O4814" s="77">
        <v>0.64424999999999999</v>
      </c>
      <c r="BF4814" s="106"/>
    </row>
    <row r="4815" spans="1:58" x14ac:dyDescent="0.25">
      <c r="A4815" t="s">
        <v>17</v>
      </c>
      <c r="B4815" s="23">
        <v>2019</v>
      </c>
      <c r="C4815" s="23" t="s">
        <v>0</v>
      </c>
      <c r="D4815" s="23" t="s">
        <v>59</v>
      </c>
      <c r="E4815" s="23" t="s">
        <v>246</v>
      </c>
      <c r="F4815" s="23" t="s">
        <v>247</v>
      </c>
      <c r="G4815" s="23" t="s">
        <v>540</v>
      </c>
      <c r="H4815" s="32" t="s">
        <v>367</v>
      </c>
      <c r="I4815" s="32" t="s">
        <v>536</v>
      </c>
      <c r="J4815" s="135">
        <v>125</v>
      </c>
      <c r="K4815" s="28">
        <v>0.96799999999999997</v>
      </c>
      <c r="L4815" s="28">
        <f t="shared" si="116"/>
        <v>0.90498999999999996</v>
      </c>
      <c r="O4815" s="77">
        <v>0.67745999999999995</v>
      </c>
      <c r="BF4815" s="106"/>
    </row>
    <row r="4816" spans="1:58" x14ac:dyDescent="0.25">
      <c r="A4816" t="s">
        <v>17</v>
      </c>
      <c r="B4816" s="23">
        <v>2019</v>
      </c>
      <c r="C4816" s="23" t="s">
        <v>1</v>
      </c>
      <c r="D4816" s="23" t="s">
        <v>60</v>
      </c>
      <c r="E4816" s="23" t="s">
        <v>246</v>
      </c>
      <c r="F4816" s="23" t="s">
        <v>247</v>
      </c>
      <c r="G4816" s="23" t="s">
        <v>540</v>
      </c>
      <c r="H4816" s="32" t="s">
        <v>367</v>
      </c>
      <c r="I4816" s="32" t="s">
        <v>536</v>
      </c>
      <c r="J4816" s="135">
        <v>100</v>
      </c>
      <c r="K4816" s="28">
        <v>0.92</v>
      </c>
      <c r="L4816" s="28">
        <f t="shared" si="116"/>
        <v>0.90512999999999999</v>
      </c>
      <c r="O4816" s="77">
        <v>0.69386000000000003</v>
      </c>
      <c r="BF4816" s="106"/>
    </row>
    <row r="4817" spans="1:58" x14ac:dyDescent="0.25">
      <c r="A4817" t="s">
        <v>17</v>
      </c>
      <c r="B4817" s="23">
        <v>2019</v>
      </c>
      <c r="C4817" s="23" t="s">
        <v>2</v>
      </c>
      <c r="D4817" s="23" t="s">
        <v>61</v>
      </c>
      <c r="E4817" s="23" t="s">
        <v>246</v>
      </c>
      <c r="F4817" s="23" t="s">
        <v>247</v>
      </c>
      <c r="G4817" s="23" t="s">
        <v>540</v>
      </c>
      <c r="H4817" s="32" t="s">
        <v>367</v>
      </c>
      <c r="I4817" s="32" t="s">
        <v>536</v>
      </c>
      <c r="J4817" s="135">
        <v>125</v>
      </c>
      <c r="K4817" s="28">
        <v>0.93600000000000005</v>
      </c>
      <c r="L4817" s="28">
        <f t="shared" si="116"/>
        <v>0.88599000000000006</v>
      </c>
      <c r="O4817" s="77">
        <v>0.68513999999999997</v>
      </c>
      <c r="BF4817" s="106"/>
    </row>
    <row r="4818" spans="1:58" x14ac:dyDescent="0.25">
      <c r="A4818" t="s">
        <v>17</v>
      </c>
      <c r="B4818" s="23">
        <v>2019</v>
      </c>
      <c r="C4818" s="23" t="s">
        <v>3</v>
      </c>
      <c r="D4818" s="23" t="s">
        <v>62</v>
      </c>
      <c r="E4818" s="23" t="s">
        <v>246</v>
      </c>
      <c r="F4818" s="23" t="s">
        <v>247</v>
      </c>
      <c r="G4818" s="23" t="s">
        <v>540</v>
      </c>
      <c r="H4818" s="32" t="s">
        <v>367</v>
      </c>
      <c r="I4818" s="32" t="s">
        <v>536</v>
      </c>
      <c r="J4818" s="135">
        <v>112</v>
      </c>
      <c r="K4818" s="28">
        <v>0.88392999999999999</v>
      </c>
      <c r="L4818" s="28">
        <f t="shared" si="116"/>
        <v>0.74536000000000002</v>
      </c>
      <c r="O4818" s="77">
        <v>0.67325000000000002</v>
      </c>
      <c r="BF4818" s="106"/>
    </row>
    <row r="4819" spans="1:58" x14ac:dyDescent="0.25">
      <c r="A4819" t="s">
        <v>17</v>
      </c>
      <c r="B4819" s="23">
        <v>2020</v>
      </c>
      <c r="C4819" s="23" t="s">
        <v>0</v>
      </c>
      <c r="D4819" s="23" t="s">
        <v>63</v>
      </c>
      <c r="E4819" s="23" t="s">
        <v>246</v>
      </c>
      <c r="F4819" s="23" t="s">
        <v>247</v>
      </c>
      <c r="G4819" s="23" t="s">
        <v>540</v>
      </c>
      <c r="H4819" s="32" t="s">
        <v>367</v>
      </c>
      <c r="I4819" s="32" t="s">
        <v>536</v>
      </c>
      <c r="J4819" s="135">
        <v>85</v>
      </c>
      <c r="K4819" s="28">
        <v>0.82352999999999998</v>
      </c>
      <c r="L4819" s="28">
        <f t="shared" si="116"/>
        <v>0.79300999999999999</v>
      </c>
      <c r="O4819" s="77">
        <v>0.68518000000000001</v>
      </c>
      <c r="BF4819" s="106"/>
    </row>
    <row r="4820" spans="1:58" x14ac:dyDescent="0.25">
      <c r="A4820" t="s">
        <v>17</v>
      </c>
      <c r="B4820" s="23">
        <v>2020</v>
      </c>
      <c r="C4820" s="23" t="s">
        <v>1</v>
      </c>
      <c r="D4820" s="23" t="s">
        <v>64</v>
      </c>
      <c r="E4820" s="23" t="s">
        <v>246</v>
      </c>
      <c r="F4820" s="23" t="s">
        <v>247</v>
      </c>
      <c r="G4820" s="23" t="s">
        <v>540</v>
      </c>
      <c r="H4820" s="32" t="s">
        <v>367</v>
      </c>
      <c r="I4820" s="32" t="s">
        <v>536</v>
      </c>
      <c r="J4820" s="135">
        <v>50</v>
      </c>
      <c r="K4820" s="28">
        <v>0.88</v>
      </c>
      <c r="L4820" s="28">
        <f t="shared" si="116"/>
        <v>0.70157000000000003</v>
      </c>
      <c r="O4820" s="77">
        <v>0.67054000000000002</v>
      </c>
      <c r="BF4820" s="106"/>
    </row>
    <row r="4821" spans="1:58" x14ac:dyDescent="0.25">
      <c r="A4821" t="s">
        <v>17</v>
      </c>
      <c r="B4821" s="23">
        <v>2020</v>
      </c>
      <c r="C4821" s="23" t="s">
        <v>2</v>
      </c>
      <c r="D4821" s="23" t="s">
        <v>65</v>
      </c>
      <c r="E4821" s="23" t="s">
        <v>246</v>
      </c>
      <c r="F4821" s="23" t="s">
        <v>247</v>
      </c>
      <c r="G4821" s="23" t="s">
        <v>540</v>
      </c>
      <c r="H4821" s="32" t="s">
        <v>367</v>
      </c>
      <c r="I4821" s="32" t="s">
        <v>536</v>
      </c>
      <c r="J4821" s="135">
        <v>70</v>
      </c>
      <c r="K4821" s="28">
        <v>0.88571</v>
      </c>
      <c r="L4821" s="28">
        <f t="shared" si="116"/>
        <v>0.82979000000000003</v>
      </c>
      <c r="O4821" s="77">
        <v>0.68157999999999996</v>
      </c>
      <c r="BF4821" s="106"/>
    </row>
    <row r="4822" spans="1:58" x14ac:dyDescent="0.25">
      <c r="A4822" t="s">
        <v>17</v>
      </c>
      <c r="B4822" s="23">
        <v>2020</v>
      </c>
      <c r="C4822" s="23" t="s">
        <v>3</v>
      </c>
      <c r="D4822" s="23" t="s">
        <v>66</v>
      </c>
      <c r="E4822" s="23" t="s">
        <v>246</v>
      </c>
      <c r="F4822" s="23" t="s">
        <v>247</v>
      </c>
      <c r="G4822" s="23" t="s">
        <v>540</v>
      </c>
      <c r="H4822" s="32" t="s">
        <v>367</v>
      </c>
      <c r="I4822" s="32" t="s">
        <v>536</v>
      </c>
      <c r="J4822" s="135">
        <v>101</v>
      </c>
      <c r="K4822" s="28">
        <v>0.93069000000000002</v>
      </c>
      <c r="L4822" s="28">
        <f t="shared" si="116"/>
        <v>0.92795000000000005</v>
      </c>
      <c r="O4822" s="77">
        <v>0.67688999999999999</v>
      </c>
      <c r="BF4822" s="106"/>
    </row>
    <row r="4823" spans="1:58" x14ac:dyDescent="0.25">
      <c r="A4823" t="s">
        <v>17</v>
      </c>
      <c r="B4823" s="23">
        <v>2021</v>
      </c>
      <c r="C4823" s="23" t="s">
        <v>0</v>
      </c>
      <c r="D4823" s="23" t="s">
        <v>67</v>
      </c>
      <c r="E4823" s="23" t="s">
        <v>246</v>
      </c>
      <c r="F4823" s="23" t="s">
        <v>247</v>
      </c>
      <c r="G4823" s="23" t="s">
        <v>540</v>
      </c>
      <c r="H4823" s="32" t="s">
        <v>367</v>
      </c>
      <c r="I4823" s="32" t="s">
        <v>536</v>
      </c>
      <c r="J4823" s="135">
        <v>106</v>
      </c>
      <c r="K4823" s="28">
        <v>0.95282999999999995</v>
      </c>
      <c r="L4823" s="28">
        <f t="shared" si="116"/>
        <v>0.94118000000000002</v>
      </c>
      <c r="O4823" s="77">
        <v>0.72143000000000002</v>
      </c>
      <c r="BF4823" s="106"/>
    </row>
    <row r="4824" spans="1:58" x14ac:dyDescent="0.25">
      <c r="A4824" t="s">
        <v>17</v>
      </c>
      <c r="B4824" s="23">
        <v>2021</v>
      </c>
      <c r="C4824" s="23" t="s">
        <v>1</v>
      </c>
      <c r="D4824" s="23" t="s">
        <v>68</v>
      </c>
      <c r="E4824" s="23" t="s">
        <v>246</v>
      </c>
      <c r="F4824" s="23" t="s">
        <v>247</v>
      </c>
      <c r="G4824" s="23" t="s">
        <v>540</v>
      </c>
      <c r="H4824" s="32" t="s">
        <v>367</v>
      </c>
      <c r="I4824" s="32" t="s">
        <v>536</v>
      </c>
      <c r="J4824" s="135">
        <v>107</v>
      </c>
      <c r="K4824" s="28">
        <v>0.93457999999999997</v>
      </c>
      <c r="L4824" s="28">
        <f t="shared" si="116"/>
        <v>0.92801999999999996</v>
      </c>
      <c r="O4824" s="77">
        <v>0.71777999999999997</v>
      </c>
      <c r="BF4824" s="106"/>
    </row>
    <row r="4825" spans="1:58" x14ac:dyDescent="0.25">
      <c r="A4825" t="s">
        <v>17</v>
      </c>
      <c r="B4825" s="23">
        <v>2021</v>
      </c>
      <c r="C4825" s="23" t="s">
        <v>2</v>
      </c>
      <c r="D4825" s="23" t="s">
        <v>69</v>
      </c>
      <c r="E4825" s="23" t="s">
        <v>246</v>
      </c>
      <c r="F4825" s="23" t="s">
        <v>247</v>
      </c>
      <c r="G4825" s="23" t="s">
        <v>540</v>
      </c>
      <c r="H4825" s="32" t="s">
        <v>367</v>
      </c>
      <c r="I4825" s="32" t="s">
        <v>536</v>
      </c>
      <c r="J4825" s="135">
        <v>144</v>
      </c>
      <c r="K4825" s="28">
        <v>0.92361000000000004</v>
      </c>
      <c r="L4825" s="28">
        <f t="shared" si="116"/>
        <v>0.90681999999999996</v>
      </c>
      <c r="O4825" s="77">
        <v>0.72623000000000004</v>
      </c>
      <c r="BF4825" s="106"/>
    </row>
    <row r="4826" spans="1:58" x14ac:dyDescent="0.25">
      <c r="A4826" t="s">
        <v>17</v>
      </c>
      <c r="B4826" s="23">
        <v>2021</v>
      </c>
      <c r="C4826" s="23" t="s">
        <v>3</v>
      </c>
      <c r="D4826" s="23" t="s">
        <v>70</v>
      </c>
      <c r="E4826" s="23" t="s">
        <v>246</v>
      </c>
      <c r="F4826" s="23" t="s">
        <v>247</v>
      </c>
      <c r="G4826" s="23" t="s">
        <v>540</v>
      </c>
      <c r="H4826" s="32" t="s">
        <v>367</v>
      </c>
      <c r="I4826" s="32" t="s">
        <v>536</v>
      </c>
      <c r="J4826" s="135">
        <v>106</v>
      </c>
      <c r="K4826" s="28">
        <v>0.84906000000000004</v>
      </c>
      <c r="L4826" s="28">
        <f t="shared" si="116"/>
        <v>0.87592999999999999</v>
      </c>
      <c r="O4826" s="77">
        <v>0.70416999999999996</v>
      </c>
      <c r="BF4826" s="106"/>
    </row>
    <row r="4827" spans="1:58" x14ac:dyDescent="0.25">
      <c r="A4827" t="s">
        <v>17</v>
      </c>
      <c r="B4827" s="23">
        <v>2022</v>
      </c>
      <c r="C4827" s="23" t="s">
        <v>0</v>
      </c>
      <c r="D4827" s="23" t="s">
        <v>71</v>
      </c>
      <c r="E4827" s="23" t="s">
        <v>246</v>
      </c>
      <c r="F4827" s="23" t="s">
        <v>247</v>
      </c>
      <c r="G4827" s="23" t="s">
        <v>540</v>
      </c>
      <c r="H4827" s="32" t="s">
        <v>367</v>
      </c>
      <c r="I4827" s="32" t="s">
        <v>536</v>
      </c>
      <c r="J4827" s="135">
        <v>132</v>
      </c>
      <c r="K4827" s="28">
        <v>0.80303000000000002</v>
      </c>
      <c r="L4827" s="28">
        <f t="shared" si="116"/>
        <v>0.86363999999999996</v>
      </c>
      <c r="O4827" s="77">
        <v>0.71772000000000002</v>
      </c>
      <c r="BF4827" s="106"/>
    </row>
    <row r="4828" spans="1:58" x14ac:dyDescent="0.25">
      <c r="A4828" t="s">
        <v>17</v>
      </c>
      <c r="B4828" s="23">
        <v>2022</v>
      </c>
      <c r="C4828" s="23" t="s">
        <v>1</v>
      </c>
      <c r="D4828" s="23" t="s">
        <v>72</v>
      </c>
      <c r="E4828" s="23" t="s">
        <v>246</v>
      </c>
      <c r="F4828" s="23" t="s">
        <v>247</v>
      </c>
      <c r="G4828" s="23" t="s">
        <v>540</v>
      </c>
      <c r="H4828" s="32" t="s">
        <v>367</v>
      </c>
      <c r="I4828" s="32" t="s">
        <v>536</v>
      </c>
      <c r="J4828" s="135">
        <v>130</v>
      </c>
      <c r="K4828" s="28">
        <v>0.67691999999999997</v>
      </c>
      <c r="L4828" s="28">
        <f t="shared" si="116"/>
        <v>0.80352999999999997</v>
      </c>
      <c r="O4828" s="77">
        <v>0.71509999999999996</v>
      </c>
      <c r="BF4828" s="106"/>
    </row>
    <row r="4829" spans="1:58" x14ac:dyDescent="0.25">
      <c r="A4829" t="s">
        <v>17</v>
      </c>
      <c r="B4829" s="23">
        <v>2022</v>
      </c>
      <c r="C4829" s="23" t="s">
        <v>2</v>
      </c>
      <c r="D4829" s="23" t="s">
        <v>73</v>
      </c>
      <c r="E4829" s="23" t="s">
        <v>246</v>
      </c>
      <c r="F4829" s="23" t="s">
        <v>247</v>
      </c>
      <c r="G4829" s="23" t="s">
        <v>540</v>
      </c>
      <c r="H4829" s="32" t="s">
        <v>367</v>
      </c>
      <c r="I4829" s="32" t="s">
        <v>536</v>
      </c>
      <c r="J4829" s="135">
        <v>115</v>
      </c>
      <c r="K4829" s="28">
        <v>0.78261000000000003</v>
      </c>
      <c r="L4829" s="28">
        <f t="shared" si="116"/>
        <v>0.82677</v>
      </c>
      <c r="O4829" s="77">
        <v>0.71452000000000004</v>
      </c>
      <c r="BF4829" s="106"/>
    </row>
    <row r="4830" spans="1:58" x14ac:dyDescent="0.25">
      <c r="A4830" t="s">
        <v>17</v>
      </c>
      <c r="B4830" s="23">
        <v>2022</v>
      </c>
      <c r="C4830" s="23" t="s">
        <v>3</v>
      </c>
      <c r="D4830" s="23" t="s">
        <v>493</v>
      </c>
      <c r="E4830" s="23" t="s">
        <v>246</v>
      </c>
      <c r="F4830" s="23" t="s">
        <v>247</v>
      </c>
      <c r="G4830" s="23" t="s">
        <v>540</v>
      </c>
      <c r="H4830" s="32" t="s">
        <v>367</v>
      </c>
      <c r="I4830" s="32" t="s">
        <v>536</v>
      </c>
      <c r="J4830" s="135">
        <v>107</v>
      </c>
      <c r="K4830" s="28">
        <v>0.80374000000000001</v>
      </c>
      <c r="L4830" s="28">
        <f t="shared" si="116"/>
        <v>0.82994999999999997</v>
      </c>
      <c r="O4830" s="77">
        <v>0.68925999999999998</v>
      </c>
      <c r="BF4830" s="106"/>
    </row>
    <row r="4831" spans="1:58" x14ac:dyDescent="0.25">
      <c r="A4831" t="s">
        <v>17</v>
      </c>
      <c r="B4831" s="23">
        <v>2023</v>
      </c>
      <c r="C4831" s="23" t="s">
        <v>0</v>
      </c>
      <c r="D4831" s="23" t="s">
        <v>537</v>
      </c>
      <c r="E4831" s="23" t="s">
        <v>246</v>
      </c>
      <c r="F4831" s="23" t="s">
        <v>247</v>
      </c>
      <c r="G4831" s="23" t="s">
        <v>540</v>
      </c>
      <c r="H4831" s="32" t="s">
        <v>367</v>
      </c>
      <c r="I4831" s="32" t="s">
        <v>536</v>
      </c>
      <c r="J4831" s="135">
        <v>114</v>
      </c>
      <c r="K4831" s="28">
        <v>0.66666999999999998</v>
      </c>
      <c r="L4831" s="28">
        <f t="shared" si="116"/>
        <v>0.72031999999999996</v>
      </c>
      <c r="O4831" s="77">
        <v>0.66224000000000005</v>
      </c>
      <c r="BF4831" s="106"/>
    </row>
    <row r="4832" spans="1:58" x14ac:dyDescent="0.25">
      <c r="A4832" t="s">
        <v>17</v>
      </c>
      <c r="B4832" s="23">
        <v>2018</v>
      </c>
      <c r="C4832" s="23" t="s">
        <v>0</v>
      </c>
      <c r="D4832" s="23" t="s">
        <v>54</v>
      </c>
      <c r="E4832" s="23" t="s">
        <v>248</v>
      </c>
      <c r="F4832" s="23" t="s">
        <v>249</v>
      </c>
      <c r="G4832" s="23" t="s">
        <v>558</v>
      </c>
      <c r="H4832" s="32" t="s">
        <v>355</v>
      </c>
      <c r="I4832" s="32" t="s">
        <v>536</v>
      </c>
      <c r="J4832" s="135">
        <v>56</v>
      </c>
      <c r="K4832" s="28">
        <v>3.5709999999999999E-2</v>
      </c>
      <c r="L4832" s="28">
        <f t="shared" si="116"/>
        <v>0.49414999999999998</v>
      </c>
      <c r="O4832" s="77">
        <v>0.64649000000000001</v>
      </c>
      <c r="BF4832" s="106"/>
    </row>
    <row r="4833" spans="1:58" x14ac:dyDescent="0.25">
      <c r="A4833" t="s">
        <v>17</v>
      </c>
      <c r="B4833" s="23">
        <v>2018</v>
      </c>
      <c r="C4833" s="23" t="s">
        <v>1</v>
      </c>
      <c r="D4833" s="23" t="s">
        <v>56</v>
      </c>
      <c r="E4833" s="23" t="s">
        <v>248</v>
      </c>
      <c r="F4833" s="23" t="s">
        <v>249</v>
      </c>
      <c r="G4833" s="23" t="s">
        <v>558</v>
      </c>
      <c r="H4833" s="32" t="s">
        <v>355</v>
      </c>
      <c r="I4833" s="32" t="s">
        <v>536</v>
      </c>
      <c r="J4833" s="135">
        <v>59</v>
      </c>
      <c r="K4833" s="28">
        <v>1.695E-2</v>
      </c>
      <c r="L4833" s="28">
        <f t="shared" si="116"/>
        <v>0.58314999999999995</v>
      </c>
      <c r="O4833" s="77">
        <v>0.66595000000000004</v>
      </c>
      <c r="BF4833" s="106"/>
    </row>
    <row r="4834" spans="1:58" x14ac:dyDescent="0.25">
      <c r="A4834" t="s">
        <v>17</v>
      </c>
      <c r="B4834" s="23">
        <v>2018</v>
      </c>
      <c r="C4834" s="23" t="s">
        <v>2</v>
      </c>
      <c r="D4834" s="23" t="s">
        <v>57</v>
      </c>
      <c r="E4834" s="23" t="s">
        <v>248</v>
      </c>
      <c r="F4834" s="23" t="s">
        <v>249</v>
      </c>
      <c r="G4834" s="23" t="s">
        <v>558</v>
      </c>
      <c r="H4834" s="32" t="s">
        <v>355</v>
      </c>
      <c r="I4834" s="32" t="s">
        <v>536</v>
      </c>
      <c r="J4834" s="135">
        <v>45</v>
      </c>
      <c r="K4834" s="28">
        <v>0</v>
      </c>
      <c r="L4834" s="28">
        <f t="shared" si="116"/>
        <v>0.69255999999999995</v>
      </c>
      <c r="O4834" s="77">
        <v>0.65563000000000005</v>
      </c>
      <c r="BF4834" s="106"/>
    </row>
    <row r="4835" spans="1:58" x14ac:dyDescent="0.25">
      <c r="A4835" t="s">
        <v>17</v>
      </c>
      <c r="B4835" s="23">
        <v>2018</v>
      </c>
      <c r="C4835" s="23" t="s">
        <v>3</v>
      </c>
      <c r="D4835" s="23" t="s">
        <v>58</v>
      </c>
      <c r="E4835" s="23" t="s">
        <v>248</v>
      </c>
      <c r="F4835" s="23" t="s">
        <v>249</v>
      </c>
      <c r="G4835" s="23" t="s">
        <v>558</v>
      </c>
      <c r="H4835" s="32" t="s">
        <v>355</v>
      </c>
      <c r="I4835" s="32" t="s">
        <v>536</v>
      </c>
      <c r="J4835" s="135">
        <v>70</v>
      </c>
      <c r="K4835" s="28">
        <v>0</v>
      </c>
      <c r="L4835" s="28">
        <f t="shared" si="116"/>
        <v>0.69603999999999999</v>
      </c>
      <c r="O4835" s="77">
        <v>0.64424999999999999</v>
      </c>
      <c r="BF4835" s="106"/>
    </row>
    <row r="4836" spans="1:58" x14ac:dyDescent="0.25">
      <c r="A4836" t="s">
        <v>17</v>
      </c>
      <c r="B4836" s="23">
        <v>2019</v>
      </c>
      <c r="C4836" s="23" t="s">
        <v>0</v>
      </c>
      <c r="D4836" s="23" t="s">
        <v>59</v>
      </c>
      <c r="E4836" s="23" t="s">
        <v>248</v>
      </c>
      <c r="F4836" s="23" t="s">
        <v>249</v>
      </c>
      <c r="G4836" s="23" t="s">
        <v>558</v>
      </c>
      <c r="H4836" s="32" t="s">
        <v>355</v>
      </c>
      <c r="I4836" s="32" t="s">
        <v>536</v>
      </c>
      <c r="J4836" s="135">
        <v>54</v>
      </c>
      <c r="K4836" s="28">
        <v>0.88888999999999996</v>
      </c>
      <c r="L4836" s="28">
        <f t="shared" si="116"/>
        <v>0.77700999999999998</v>
      </c>
      <c r="O4836" s="77">
        <v>0.67745999999999995</v>
      </c>
      <c r="BF4836" s="106"/>
    </row>
    <row r="4837" spans="1:58" x14ac:dyDescent="0.25">
      <c r="A4837" t="s">
        <v>17</v>
      </c>
      <c r="B4837" s="23">
        <v>2019</v>
      </c>
      <c r="C4837" s="23" t="s">
        <v>1</v>
      </c>
      <c r="D4837" s="23" t="s">
        <v>60</v>
      </c>
      <c r="E4837" s="23" t="s">
        <v>248</v>
      </c>
      <c r="F4837" s="23" t="s">
        <v>249</v>
      </c>
      <c r="G4837" s="23" t="s">
        <v>558</v>
      </c>
      <c r="H4837" s="32" t="s">
        <v>355</v>
      </c>
      <c r="I4837" s="32" t="s">
        <v>536</v>
      </c>
      <c r="J4837" s="135">
        <v>67</v>
      </c>
      <c r="K4837" s="28">
        <v>0.88060000000000005</v>
      </c>
      <c r="L4837" s="28">
        <f t="shared" si="116"/>
        <v>0.76663000000000003</v>
      </c>
      <c r="O4837" s="77">
        <v>0.69386000000000003</v>
      </c>
      <c r="BF4837" s="106"/>
    </row>
    <row r="4838" spans="1:58" x14ac:dyDescent="0.25">
      <c r="A4838" t="s">
        <v>17</v>
      </c>
      <c r="B4838" s="23">
        <v>2019</v>
      </c>
      <c r="C4838" s="23" t="s">
        <v>2</v>
      </c>
      <c r="D4838" s="23" t="s">
        <v>61</v>
      </c>
      <c r="E4838" s="23" t="s">
        <v>248</v>
      </c>
      <c r="F4838" s="23" t="s">
        <v>249</v>
      </c>
      <c r="G4838" s="23" t="s">
        <v>558</v>
      </c>
      <c r="H4838" s="32" t="s">
        <v>355</v>
      </c>
      <c r="I4838" s="32" t="s">
        <v>536</v>
      </c>
      <c r="J4838" s="135">
        <v>75</v>
      </c>
      <c r="K4838" s="28">
        <v>0.85333000000000003</v>
      </c>
      <c r="L4838" s="28">
        <f t="shared" si="116"/>
        <v>0.75056</v>
      </c>
      <c r="O4838" s="77">
        <v>0.68513999999999997</v>
      </c>
      <c r="BF4838" s="106"/>
    </row>
    <row r="4839" spans="1:58" x14ac:dyDescent="0.25">
      <c r="A4839" t="s">
        <v>17</v>
      </c>
      <c r="B4839" s="23">
        <v>2019</v>
      </c>
      <c r="C4839" s="23" t="s">
        <v>3</v>
      </c>
      <c r="D4839" s="23" t="s">
        <v>62</v>
      </c>
      <c r="E4839" s="23" t="s">
        <v>248</v>
      </c>
      <c r="F4839" s="23" t="s">
        <v>249</v>
      </c>
      <c r="G4839" s="23" t="s">
        <v>558</v>
      </c>
      <c r="H4839" s="32" t="s">
        <v>355</v>
      </c>
      <c r="I4839" s="32" t="s">
        <v>536</v>
      </c>
      <c r="J4839" s="135">
        <v>62</v>
      </c>
      <c r="K4839" s="28">
        <v>0.85484000000000004</v>
      </c>
      <c r="L4839" s="28">
        <f t="shared" si="116"/>
        <v>0.71309999999999996</v>
      </c>
      <c r="O4839" s="77">
        <v>0.67325000000000002</v>
      </c>
      <c r="BF4839" s="106"/>
    </row>
    <row r="4840" spans="1:58" x14ac:dyDescent="0.25">
      <c r="A4840" t="s">
        <v>17</v>
      </c>
      <c r="B4840" s="23">
        <v>2020</v>
      </c>
      <c r="C4840" s="23" t="s">
        <v>0</v>
      </c>
      <c r="D4840" s="23" t="s">
        <v>63</v>
      </c>
      <c r="E4840" s="23" t="s">
        <v>248</v>
      </c>
      <c r="F4840" s="23" t="s">
        <v>249</v>
      </c>
      <c r="G4840" s="23" t="s">
        <v>558</v>
      </c>
      <c r="H4840" s="32" t="s">
        <v>355</v>
      </c>
      <c r="I4840" s="32" t="s">
        <v>536</v>
      </c>
      <c r="J4840" s="135">
        <v>68</v>
      </c>
      <c r="K4840" s="28">
        <v>0.80881999999999998</v>
      </c>
      <c r="L4840" s="28">
        <f t="shared" si="116"/>
        <v>0.68078000000000005</v>
      </c>
      <c r="O4840" s="77">
        <v>0.68518000000000001</v>
      </c>
      <c r="BF4840" s="106"/>
    </row>
    <row r="4841" spans="1:58" x14ac:dyDescent="0.25">
      <c r="A4841" t="s">
        <v>17</v>
      </c>
      <c r="B4841" s="23">
        <v>2020</v>
      </c>
      <c r="C4841" s="23" t="s">
        <v>1</v>
      </c>
      <c r="D4841" s="23" t="s">
        <v>64</v>
      </c>
      <c r="E4841" s="23" t="s">
        <v>248</v>
      </c>
      <c r="F4841" s="23" t="s">
        <v>249</v>
      </c>
      <c r="G4841" s="23" t="s">
        <v>558</v>
      </c>
      <c r="H4841" s="32" t="s">
        <v>355</v>
      </c>
      <c r="I4841" s="32" t="s">
        <v>536</v>
      </c>
      <c r="J4841" s="135">
        <v>22</v>
      </c>
      <c r="K4841" s="28">
        <v>0.72726999999999997</v>
      </c>
      <c r="L4841" s="28">
        <f t="shared" si="116"/>
        <v>0.70377999999999996</v>
      </c>
      <c r="O4841" s="77">
        <v>0.67054000000000002</v>
      </c>
      <c r="BF4841" s="106"/>
    </row>
    <row r="4842" spans="1:58" x14ac:dyDescent="0.25">
      <c r="A4842" t="s">
        <v>17</v>
      </c>
      <c r="B4842" s="23">
        <v>2020</v>
      </c>
      <c r="C4842" s="23" t="s">
        <v>2</v>
      </c>
      <c r="D4842" s="23" t="s">
        <v>65</v>
      </c>
      <c r="E4842" s="23" t="s">
        <v>248</v>
      </c>
      <c r="F4842" s="23" t="s">
        <v>249</v>
      </c>
      <c r="G4842" s="23" t="s">
        <v>558</v>
      </c>
      <c r="H4842" s="32" t="s">
        <v>355</v>
      </c>
      <c r="I4842" s="32" t="s">
        <v>536</v>
      </c>
      <c r="J4842" s="135">
        <v>40</v>
      </c>
      <c r="K4842" s="28">
        <v>0.57499999999999996</v>
      </c>
      <c r="L4842" s="28">
        <f t="shared" si="116"/>
        <v>0.65473999999999999</v>
      </c>
      <c r="O4842" s="77">
        <v>0.68157999999999996</v>
      </c>
      <c r="BF4842" s="106"/>
    </row>
    <row r="4843" spans="1:58" x14ac:dyDescent="0.25">
      <c r="A4843" t="s">
        <v>17</v>
      </c>
      <c r="B4843" s="23">
        <v>2020</v>
      </c>
      <c r="C4843" s="23" t="s">
        <v>3</v>
      </c>
      <c r="D4843" s="23" t="s">
        <v>66</v>
      </c>
      <c r="E4843" s="23" t="s">
        <v>248</v>
      </c>
      <c r="F4843" s="23" t="s">
        <v>249</v>
      </c>
      <c r="G4843" s="23" t="s">
        <v>558</v>
      </c>
      <c r="H4843" s="32" t="s">
        <v>355</v>
      </c>
      <c r="I4843" s="32" t="s">
        <v>536</v>
      </c>
      <c r="J4843" s="135">
        <v>69</v>
      </c>
      <c r="K4843" s="28">
        <v>0.31884000000000001</v>
      </c>
      <c r="L4843" s="28">
        <f t="shared" si="116"/>
        <v>0.62092999999999998</v>
      </c>
      <c r="O4843" s="77">
        <v>0.67688999999999999</v>
      </c>
      <c r="BF4843" s="106"/>
    </row>
    <row r="4844" spans="1:58" x14ac:dyDescent="0.25">
      <c r="A4844" t="s">
        <v>17</v>
      </c>
      <c r="B4844" s="23">
        <v>2021</v>
      </c>
      <c r="C4844" s="23" t="s">
        <v>0</v>
      </c>
      <c r="D4844" s="23" t="s">
        <v>67</v>
      </c>
      <c r="E4844" s="23" t="s">
        <v>248</v>
      </c>
      <c r="F4844" s="23" t="s">
        <v>249</v>
      </c>
      <c r="G4844" s="23" t="s">
        <v>558</v>
      </c>
      <c r="H4844" s="32" t="s">
        <v>355</v>
      </c>
      <c r="I4844" s="32" t="s">
        <v>536</v>
      </c>
      <c r="J4844" s="135">
        <v>74</v>
      </c>
      <c r="K4844" s="28">
        <v>0.41892000000000001</v>
      </c>
      <c r="L4844" s="28">
        <f t="shared" si="116"/>
        <v>0.71335999999999999</v>
      </c>
      <c r="O4844" s="77">
        <v>0.72143000000000002</v>
      </c>
      <c r="BF4844" s="106"/>
    </row>
    <row r="4845" spans="1:58" x14ac:dyDescent="0.25">
      <c r="A4845" t="s">
        <v>17</v>
      </c>
      <c r="B4845" s="23">
        <v>2021</v>
      </c>
      <c r="C4845" s="23" t="s">
        <v>1</v>
      </c>
      <c r="D4845" s="23" t="s">
        <v>68</v>
      </c>
      <c r="E4845" s="23" t="s">
        <v>248</v>
      </c>
      <c r="F4845" s="23" t="s">
        <v>249</v>
      </c>
      <c r="G4845" s="23" t="s">
        <v>558</v>
      </c>
      <c r="H4845" s="32" t="s">
        <v>355</v>
      </c>
      <c r="I4845" s="32" t="s">
        <v>536</v>
      </c>
      <c r="J4845" s="135">
        <v>83</v>
      </c>
      <c r="K4845" s="28">
        <v>0.49397999999999997</v>
      </c>
      <c r="L4845" s="28">
        <f t="shared" si="116"/>
        <v>0.70430000000000004</v>
      </c>
      <c r="O4845" s="77">
        <v>0.71777999999999997</v>
      </c>
      <c r="BF4845" s="106"/>
    </row>
    <row r="4846" spans="1:58" x14ac:dyDescent="0.25">
      <c r="A4846" t="s">
        <v>17</v>
      </c>
      <c r="B4846" s="23">
        <v>2021</v>
      </c>
      <c r="C4846" s="23" t="s">
        <v>2</v>
      </c>
      <c r="D4846" s="23" t="s">
        <v>69</v>
      </c>
      <c r="E4846" s="23" t="s">
        <v>248</v>
      </c>
      <c r="F4846" s="23" t="s">
        <v>249</v>
      </c>
      <c r="G4846" s="23" t="s">
        <v>558</v>
      </c>
      <c r="H4846" s="32" t="s">
        <v>355</v>
      </c>
      <c r="I4846" s="32" t="s">
        <v>536</v>
      </c>
      <c r="J4846" s="135">
        <v>67</v>
      </c>
      <c r="K4846" s="28">
        <v>0.32835999999999999</v>
      </c>
      <c r="L4846" s="28">
        <f t="shared" si="116"/>
        <v>0.71089999999999998</v>
      </c>
      <c r="O4846" s="77">
        <v>0.72623000000000004</v>
      </c>
      <c r="BF4846" s="106"/>
    </row>
    <row r="4847" spans="1:58" x14ac:dyDescent="0.25">
      <c r="A4847" t="s">
        <v>17</v>
      </c>
      <c r="B4847" s="23">
        <v>2021</v>
      </c>
      <c r="C4847" s="23" t="s">
        <v>3</v>
      </c>
      <c r="D4847" s="23" t="s">
        <v>70</v>
      </c>
      <c r="E4847" s="23" t="s">
        <v>248</v>
      </c>
      <c r="F4847" s="23" t="s">
        <v>249</v>
      </c>
      <c r="G4847" s="23" t="s">
        <v>558</v>
      </c>
      <c r="H4847" s="32" t="s">
        <v>355</v>
      </c>
      <c r="I4847" s="32" t="s">
        <v>536</v>
      </c>
      <c r="J4847" s="135">
        <v>69</v>
      </c>
      <c r="K4847" s="28">
        <v>0.39129999999999998</v>
      </c>
      <c r="L4847" s="28">
        <f t="shared" si="116"/>
        <v>0.69737000000000005</v>
      </c>
      <c r="O4847" s="77">
        <v>0.70416999999999996</v>
      </c>
      <c r="BF4847" s="106"/>
    </row>
    <row r="4848" spans="1:58" x14ac:dyDescent="0.25">
      <c r="A4848" t="s">
        <v>17</v>
      </c>
      <c r="B4848" s="23">
        <v>2022</v>
      </c>
      <c r="C4848" s="23" t="s">
        <v>0</v>
      </c>
      <c r="D4848" s="23" t="s">
        <v>71</v>
      </c>
      <c r="E4848" s="23" t="s">
        <v>248</v>
      </c>
      <c r="F4848" s="23" t="s">
        <v>249</v>
      </c>
      <c r="G4848" s="23" t="s">
        <v>558</v>
      </c>
      <c r="H4848" s="32" t="s">
        <v>355</v>
      </c>
      <c r="I4848" s="32" t="s">
        <v>536</v>
      </c>
      <c r="J4848" s="135">
        <v>77</v>
      </c>
      <c r="K4848" s="28">
        <v>0.10390000000000001</v>
      </c>
      <c r="L4848" s="28">
        <f t="shared" si="116"/>
        <v>0.67061000000000004</v>
      </c>
      <c r="O4848" s="77">
        <v>0.71772000000000002</v>
      </c>
      <c r="BF4848" s="106"/>
    </row>
    <row r="4849" spans="1:58" x14ac:dyDescent="0.25">
      <c r="A4849" t="s">
        <v>17</v>
      </c>
      <c r="B4849" s="23">
        <v>2022</v>
      </c>
      <c r="C4849" s="23" t="s">
        <v>1</v>
      </c>
      <c r="D4849" s="23" t="s">
        <v>72</v>
      </c>
      <c r="E4849" s="23" t="s">
        <v>248</v>
      </c>
      <c r="F4849" s="23" t="s">
        <v>249</v>
      </c>
      <c r="G4849" s="23" t="s">
        <v>558</v>
      </c>
      <c r="H4849" s="32" t="s">
        <v>355</v>
      </c>
      <c r="I4849" s="32" t="s">
        <v>536</v>
      </c>
      <c r="J4849" s="135">
        <v>71</v>
      </c>
      <c r="K4849" s="28">
        <v>0.21127000000000001</v>
      </c>
      <c r="L4849" s="28">
        <f t="shared" si="116"/>
        <v>0.62280000000000002</v>
      </c>
      <c r="O4849" s="77">
        <v>0.71509999999999996</v>
      </c>
      <c r="BF4849" s="106"/>
    </row>
    <row r="4850" spans="1:58" x14ac:dyDescent="0.25">
      <c r="A4850" t="s">
        <v>17</v>
      </c>
      <c r="B4850" s="23">
        <v>2022</v>
      </c>
      <c r="C4850" s="23" t="s">
        <v>2</v>
      </c>
      <c r="D4850" s="23" t="s">
        <v>73</v>
      </c>
      <c r="E4850" s="23" t="s">
        <v>248</v>
      </c>
      <c r="F4850" s="23" t="s">
        <v>249</v>
      </c>
      <c r="G4850" s="23" t="s">
        <v>558</v>
      </c>
      <c r="H4850" s="32" t="s">
        <v>355</v>
      </c>
      <c r="I4850" s="32" t="s">
        <v>536</v>
      </c>
      <c r="J4850" s="135">
        <v>73</v>
      </c>
      <c r="K4850" s="28">
        <v>0.45205000000000001</v>
      </c>
      <c r="L4850" s="28">
        <f t="shared" si="116"/>
        <v>0.70365999999999995</v>
      </c>
      <c r="O4850" s="77">
        <v>0.71452000000000004</v>
      </c>
      <c r="BF4850" s="106"/>
    </row>
    <row r="4851" spans="1:58" x14ac:dyDescent="0.25">
      <c r="A4851" t="s">
        <v>17</v>
      </c>
      <c r="B4851" s="23">
        <v>2022</v>
      </c>
      <c r="C4851" s="23" t="s">
        <v>3</v>
      </c>
      <c r="D4851" s="23" t="s">
        <v>493</v>
      </c>
      <c r="E4851" s="23" t="s">
        <v>248</v>
      </c>
      <c r="F4851" s="23" t="s">
        <v>249</v>
      </c>
      <c r="G4851" s="23" t="s">
        <v>558</v>
      </c>
      <c r="H4851" s="32" t="s">
        <v>355</v>
      </c>
      <c r="I4851" s="32" t="s">
        <v>536</v>
      </c>
      <c r="J4851" s="135">
        <v>61</v>
      </c>
      <c r="K4851" s="28">
        <v>4.9180000000000001E-2</v>
      </c>
      <c r="L4851" s="28">
        <f t="shared" si="116"/>
        <v>0.64995000000000003</v>
      </c>
      <c r="O4851" s="77">
        <v>0.68925999999999998</v>
      </c>
      <c r="BF4851" s="106"/>
    </row>
    <row r="4852" spans="1:58" x14ac:dyDescent="0.25">
      <c r="A4852" t="s">
        <v>17</v>
      </c>
      <c r="B4852" s="23">
        <v>2023</v>
      </c>
      <c r="C4852" s="23" t="s">
        <v>0</v>
      </c>
      <c r="D4852" s="23" t="s">
        <v>537</v>
      </c>
      <c r="E4852" s="23" t="s">
        <v>248</v>
      </c>
      <c r="F4852" s="23" t="s">
        <v>249</v>
      </c>
      <c r="G4852" s="23" t="s">
        <v>558</v>
      </c>
      <c r="H4852" s="32" t="s">
        <v>355</v>
      </c>
      <c r="I4852" s="32" t="s">
        <v>536</v>
      </c>
      <c r="J4852" s="135">
        <v>68</v>
      </c>
      <c r="K4852" s="28">
        <v>0.39706000000000002</v>
      </c>
      <c r="L4852" s="28">
        <f t="shared" si="116"/>
        <v>0.64229000000000003</v>
      </c>
      <c r="O4852" s="77">
        <v>0.66224000000000005</v>
      </c>
      <c r="BF4852" s="106"/>
    </row>
    <row r="4853" spans="1:58" x14ac:dyDescent="0.25">
      <c r="A4853" t="s">
        <v>17</v>
      </c>
      <c r="B4853" s="23">
        <v>2018</v>
      </c>
      <c r="C4853" s="23" t="s">
        <v>0</v>
      </c>
      <c r="D4853" s="23" t="s">
        <v>54</v>
      </c>
      <c r="E4853" s="23" t="s">
        <v>270</v>
      </c>
      <c r="F4853" s="23" t="s">
        <v>342</v>
      </c>
      <c r="G4853" s="23" t="s">
        <v>552</v>
      </c>
      <c r="H4853" s="32" t="s">
        <v>354</v>
      </c>
      <c r="I4853" s="32" t="s">
        <v>536</v>
      </c>
      <c r="J4853" s="135">
        <v>135</v>
      </c>
      <c r="K4853" s="28">
        <v>0.92593000000000003</v>
      </c>
      <c r="L4853" s="28">
        <f t="shared" si="116"/>
        <v>0.78173999999999999</v>
      </c>
      <c r="O4853" s="77">
        <v>0.64649000000000001</v>
      </c>
      <c r="BF4853" s="106"/>
    </row>
    <row r="4854" spans="1:58" x14ac:dyDescent="0.25">
      <c r="A4854" t="s">
        <v>17</v>
      </c>
      <c r="B4854" s="23">
        <v>2018</v>
      </c>
      <c r="C4854" s="23" t="s">
        <v>1</v>
      </c>
      <c r="D4854" s="23" t="s">
        <v>56</v>
      </c>
      <c r="E4854" s="23" t="s">
        <v>270</v>
      </c>
      <c r="F4854" s="23" t="s">
        <v>342</v>
      </c>
      <c r="G4854" s="23" t="s">
        <v>552</v>
      </c>
      <c r="H4854" s="32" t="s">
        <v>354</v>
      </c>
      <c r="I4854" s="32" t="s">
        <v>536</v>
      </c>
      <c r="J4854" s="135">
        <v>111</v>
      </c>
      <c r="K4854" s="28">
        <v>0.90090000000000003</v>
      </c>
      <c r="L4854" s="28">
        <f t="shared" si="116"/>
        <v>0.84355000000000002</v>
      </c>
      <c r="O4854" s="77">
        <v>0.66595000000000004</v>
      </c>
      <c r="BF4854" s="106"/>
    </row>
    <row r="4855" spans="1:58" x14ac:dyDescent="0.25">
      <c r="A4855" t="s">
        <v>17</v>
      </c>
      <c r="B4855" s="23">
        <v>2018</v>
      </c>
      <c r="C4855" s="23" t="s">
        <v>2</v>
      </c>
      <c r="D4855" s="23" t="s">
        <v>57</v>
      </c>
      <c r="E4855" s="23" t="s">
        <v>270</v>
      </c>
      <c r="F4855" s="23" t="s">
        <v>342</v>
      </c>
      <c r="G4855" s="23" t="s">
        <v>552</v>
      </c>
      <c r="H4855" s="32" t="s">
        <v>354</v>
      </c>
      <c r="I4855" s="32" t="s">
        <v>536</v>
      </c>
      <c r="J4855" s="135">
        <v>96</v>
      </c>
      <c r="K4855" s="28">
        <v>0.86458000000000002</v>
      </c>
      <c r="L4855" s="28">
        <f t="shared" si="116"/>
        <v>0.80210000000000004</v>
      </c>
      <c r="O4855" s="77">
        <v>0.65563000000000005</v>
      </c>
      <c r="BF4855" s="106"/>
    </row>
    <row r="4856" spans="1:58" x14ac:dyDescent="0.25">
      <c r="A4856" t="s">
        <v>17</v>
      </c>
      <c r="B4856" s="23">
        <v>2018</v>
      </c>
      <c r="C4856" s="23" t="s">
        <v>3</v>
      </c>
      <c r="D4856" s="23" t="s">
        <v>58</v>
      </c>
      <c r="E4856" s="23" t="s">
        <v>270</v>
      </c>
      <c r="F4856" s="23" t="s">
        <v>342</v>
      </c>
      <c r="G4856" s="23" t="s">
        <v>552</v>
      </c>
      <c r="H4856" s="32" t="s">
        <v>354</v>
      </c>
      <c r="I4856" s="32" t="s">
        <v>536</v>
      </c>
      <c r="J4856" s="135">
        <v>121</v>
      </c>
      <c r="K4856" s="28">
        <v>0.91735999999999995</v>
      </c>
      <c r="L4856" s="28">
        <f t="shared" si="116"/>
        <v>0.79407000000000005</v>
      </c>
      <c r="O4856" s="77">
        <v>0.64424999999999999</v>
      </c>
      <c r="BF4856" s="106"/>
    </row>
    <row r="4857" spans="1:58" x14ac:dyDescent="0.25">
      <c r="A4857" t="s">
        <v>17</v>
      </c>
      <c r="B4857" s="23">
        <v>2019</v>
      </c>
      <c r="C4857" s="23" t="s">
        <v>0</v>
      </c>
      <c r="D4857" s="23" t="s">
        <v>59</v>
      </c>
      <c r="E4857" s="23" t="s">
        <v>270</v>
      </c>
      <c r="F4857" s="23" t="s">
        <v>342</v>
      </c>
      <c r="G4857" s="23" t="s">
        <v>552</v>
      </c>
      <c r="H4857" s="32" t="s">
        <v>354</v>
      </c>
      <c r="I4857" s="32" t="s">
        <v>536</v>
      </c>
      <c r="J4857" s="135">
        <v>102</v>
      </c>
      <c r="K4857" s="28">
        <v>0.89215999999999995</v>
      </c>
      <c r="L4857" s="28">
        <f t="shared" si="116"/>
        <v>0.76673000000000002</v>
      </c>
      <c r="O4857" s="77">
        <v>0.67745999999999995</v>
      </c>
      <c r="BF4857" s="106"/>
    </row>
    <row r="4858" spans="1:58" x14ac:dyDescent="0.25">
      <c r="A4858" t="s">
        <v>17</v>
      </c>
      <c r="B4858" s="23">
        <v>2019</v>
      </c>
      <c r="C4858" s="23" t="s">
        <v>1</v>
      </c>
      <c r="D4858" s="23" t="s">
        <v>60</v>
      </c>
      <c r="E4858" s="23" t="s">
        <v>270</v>
      </c>
      <c r="F4858" s="23" t="s">
        <v>342</v>
      </c>
      <c r="G4858" s="23" t="s">
        <v>552</v>
      </c>
      <c r="H4858" s="32" t="s">
        <v>354</v>
      </c>
      <c r="I4858" s="32" t="s">
        <v>536</v>
      </c>
      <c r="J4858" s="135">
        <v>106</v>
      </c>
      <c r="K4858" s="28">
        <v>0.92452999999999996</v>
      </c>
      <c r="L4858" s="28">
        <f t="shared" si="116"/>
        <v>0.81303999999999998</v>
      </c>
      <c r="O4858" s="77">
        <v>0.69386000000000003</v>
      </c>
      <c r="BF4858" s="106"/>
    </row>
    <row r="4859" spans="1:58" x14ac:dyDescent="0.25">
      <c r="A4859" t="s">
        <v>17</v>
      </c>
      <c r="B4859" s="23">
        <v>2019</v>
      </c>
      <c r="C4859" s="23" t="s">
        <v>2</v>
      </c>
      <c r="D4859" s="23" t="s">
        <v>61</v>
      </c>
      <c r="E4859" s="23" t="s">
        <v>270</v>
      </c>
      <c r="F4859" s="23" t="s">
        <v>342</v>
      </c>
      <c r="G4859" s="23" t="s">
        <v>552</v>
      </c>
      <c r="H4859" s="32" t="s">
        <v>354</v>
      </c>
      <c r="I4859" s="32" t="s">
        <v>536</v>
      </c>
      <c r="J4859" s="135">
        <v>109</v>
      </c>
      <c r="K4859" s="28">
        <v>0.89907999999999999</v>
      </c>
      <c r="L4859" s="28">
        <f t="shared" si="116"/>
        <v>0.80633999999999995</v>
      </c>
      <c r="O4859" s="77">
        <v>0.68513999999999997</v>
      </c>
      <c r="BF4859" s="106"/>
    </row>
    <row r="4860" spans="1:58" x14ac:dyDescent="0.25">
      <c r="A4860" t="s">
        <v>17</v>
      </c>
      <c r="B4860" s="23">
        <v>2019</v>
      </c>
      <c r="C4860" s="23" t="s">
        <v>3</v>
      </c>
      <c r="D4860" s="23" t="s">
        <v>62</v>
      </c>
      <c r="E4860" s="23" t="s">
        <v>270</v>
      </c>
      <c r="F4860" s="23" t="s">
        <v>342</v>
      </c>
      <c r="G4860" s="23" t="s">
        <v>552</v>
      </c>
      <c r="H4860" s="32" t="s">
        <v>354</v>
      </c>
      <c r="I4860" s="32" t="s">
        <v>536</v>
      </c>
      <c r="J4860" s="135">
        <v>135</v>
      </c>
      <c r="K4860" s="28">
        <v>0.93332999999999999</v>
      </c>
      <c r="L4860" s="28">
        <f t="shared" si="116"/>
        <v>0.74029</v>
      </c>
      <c r="O4860" s="77">
        <v>0.67325000000000002</v>
      </c>
      <c r="BF4860" s="106"/>
    </row>
    <row r="4861" spans="1:58" x14ac:dyDescent="0.25">
      <c r="A4861" t="s">
        <v>17</v>
      </c>
      <c r="B4861" s="23">
        <v>2020</v>
      </c>
      <c r="C4861" s="23" t="s">
        <v>0</v>
      </c>
      <c r="D4861" s="23" t="s">
        <v>63</v>
      </c>
      <c r="E4861" s="23" t="s">
        <v>270</v>
      </c>
      <c r="F4861" s="23" t="s">
        <v>342</v>
      </c>
      <c r="G4861" s="23" t="s">
        <v>552</v>
      </c>
      <c r="H4861" s="32" t="s">
        <v>354</v>
      </c>
      <c r="I4861" s="32" t="s">
        <v>536</v>
      </c>
      <c r="J4861" s="135">
        <v>95</v>
      </c>
      <c r="K4861" s="28">
        <v>0.90525999999999995</v>
      </c>
      <c r="L4861" s="28">
        <f t="shared" si="116"/>
        <v>0.71514</v>
      </c>
      <c r="O4861" s="77">
        <v>0.68518000000000001</v>
      </c>
      <c r="BF4861" s="106"/>
    </row>
    <row r="4862" spans="1:58" x14ac:dyDescent="0.25">
      <c r="A4862" t="s">
        <v>17</v>
      </c>
      <c r="B4862" s="23">
        <v>2020</v>
      </c>
      <c r="C4862" s="23" t="s">
        <v>1</v>
      </c>
      <c r="D4862" s="23" t="s">
        <v>64</v>
      </c>
      <c r="E4862" s="23" t="s">
        <v>270</v>
      </c>
      <c r="F4862" s="23" t="s">
        <v>342</v>
      </c>
      <c r="G4862" s="23" t="s">
        <v>552</v>
      </c>
      <c r="H4862" s="32" t="s">
        <v>354</v>
      </c>
      <c r="I4862" s="32" t="s">
        <v>536</v>
      </c>
      <c r="J4862" s="135">
        <v>58</v>
      </c>
      <c r="K4862" s="28">
        <v>0.93103000000000002</v>
      </c>
      <c r="L4862" s="28">
        <f t="shared" si="116"/>
        <v>0.74841999999999997</v>
      </c>
      <c r="O4862" s="77">
        <v>0.67054000000000002</v>
      </c>
      <c r="BF4862" s="106"/>
    </row>
    <row r="4863" spans="1:58" x14ac:dyDescent="0.25">
      <c r="A4863" t="s">
        <v>17</v>
      </c>
      <c r="B4863" s="23">
        <v>2020</v>
      </c>
      <c r="C4863" s="23" t="s">
        <v>2</v>
      </c>
      <c r="D4863" s="23" t="s">
        <v>65</v>
      </c>
      <c r="E4863" s="23" t="s">
        <v>270</v>
      </c>
      <c r="F4863" s="23" t="s">
        <v>342</v>
      </c>
      <c r="G4863" s="23" t="s">
        <v>552</v>
      </c>
      <c r="H4863" s="32" t="s">
        <v>354</v>
      </c>
      <c r="I4863" s="32" t="s">
        <v>536</v>
      </c>
      <c r="J4863" s="135">
        <v>71</v>
      </c>
      <c r="K4863" s="28">
        <v>0.94366000000000005</v>
      </c>
      <c r="L4863" s="28">
        <f t="shared" si="116"/>
        <v>0.73358000000000001</v>
      </c>
      <c r="O4863" s="77">
        <v>0.68157999999999996</v>
      </c>
      <c r="BF4863" s="106"/>
    </row>
    <row r="4864" spans="1:58" x14ac:dyDescent="0.25">
      <c r="A4864" t="s">
        <v>17</v>
      </c>
      <c r="B4864" s="23">
        <v>2020</v>
      </c>
      <c r="C4864" s="23" t="s">
        <v>3</v>
      </c>
      <c r="D4864" s="23" t="s">
        <v>66</v>
      </c>
      <c r="E4864" s="23" t="s">
        <v>270</v>
      </c>
      <c r="F4864" s="23" t="s">
        <v>342</v>
      </c>
      <c r="G4864" s="23" t="s">
        <v>552</v>
      </c>
      <c r="H4864" s="32" t="s">
        <v>354</v>
      </c>
      <c r="I4864" s="32" t="s">
        <v>536</v>
      </c>
      <c r="J4864" s="135">
        <v>82</v>
      </c>
      <c r="K4864" s="28">
        <v>0.96340999999999999</v>
      </c>
      <c r="L4864" s="28">
        <f t="shared" si="116"/>
        <v>0.76832</v>
      </c>
      <c r="O4864" s="77">
        <v>0.67688999999999999</v>
      </c>
      <c r="BF4864" s="106"/>
    </row>
    <row r="4865" spans="1:58" x14ac:dyDescent="0.25">
      <c r="A4865" t="s">
        <v>17</v>
      </c>
      <c r="B4865" s="23">
        <v>2021</v>
      </c>
      <c r="C4865" s="23" t="s">
        <v>0</v>
      </c>
      <c r="D4865" s="23" t="s">
        <v>67</v>
      </c>
      <c r="E4865" s="23" t="s">
        <v>270</v>
      </c>
      <c r="F4865" s="23" t="s">
        <v>342</v>
      </c>
      <c r="G4865" s="23" t="s">
        <v>552</v>
      </c>
      <c r="H4865" s="32" t="s">
        <v>354</v>
      </c>
      <c r="I4865" s="32" t="s">
        <v>536</v>
      </c>
      <c r="J4865" s="135">
        <v>91</v>
      </c>
      <c r="K4865" s="28">
        <v>0.92308000000000001</v>
      </c>
      <c r="L4865" s="28">
        <f t="shared" si="116"/>
        <v>0.79437000000000002</v>
      </c>
      <c r="O4865" s="77">
        <v>0.72143000000000002</v>
      </c>
      <c r="BF4865" s="106"/>
    </row>
    <row r="4866" spans="1:58" x14ac:dyDescent="0.25">
      <c r="A4866" t="s">
        <v>17</v>
      </c>
      <c r="B4866" s="23">
        <v>2021</v>
      </c>
      <c r="C4866" s="23" t="s">
        <v>1</v>
      </c>
      <c r="D4866" s="23" t="s">
        <v>68</v>
      </c>
      <c r="E4866" s="23" t="s">
        <v>270</v>
      </c>
      <c r="F4866" s="23" t="s">
        <v>342</v>
      </c>
      <c r="G4866" s="23" t="s">
        <v>552</v>
      </c>
      <c r="H4866" s="32" t="s">
        <v>354</v>
      </c>
      <c r="I4866" s="32" t="s">
        <v>536</v>
      </c>
      <c r="J4866" s="135">
        <v>102</v>
      </c>
      <c r="K4866" s="28">
        <v>0.85294000000000003</v>
      </c>
      <c r="L4866" s="28">
        <f t="shared" ref="L4866:L4929" si="117">SUMIFS(K:K, E:E, G4866, D:D, D4866, I:I, I4866)</f>
        <v>0.74253000000000002</v>
      </c>
      <c r="O4866" s="77">
        <v>0.71777999999999997</v>
      </c>
      <c r="BF4866" s="106"/>
    </row>
    <row r="4867" spans="1:58" x14ac:dyDescent="0.25">
      <c r="A4867" t="s">
        <v>17</v>
      </c>
      <c r="B4867" s="23">
        <v>2021</v>
      </c>
      <c r="C4867" s="23" t="s">
        <v>2</v>
      </c>
      <c r="D4867" s="23" t="s">
        <v>69</v>
      </c>
      <c r="E4867" s="23" t="s">
        <v>270</v>
      </c>
      <c r="F4867" s="23" t="s">
        <v>342</v>
      </c>
      <c r="G4867" s="23" t="s">
        <v>552</v>
      </c>
      <c r="H4867" s="32" t="s">
        <v>354</v>
      </c>
      <c r="I4867" s="32" t="s">
        <v>536</v>
      </c>
      <c r="J4867" s="135">
        <v>113</v>
      </c>
      <c r="K4867" s="28">
        <v>0.78761000000000003</v>
      </c>
      <c r="L4867" s="28">
        <f t="shared" si="117"/>
        <v>0.80062999999999995</v>
      </c>
      <c r="O4867" s="77">
        <v>0.72623000000000004</v>
      </c>
      <c r="BF4867" s="106"/>
    </row>
    <row r="4868" spans="1:58" x14ac:dyDescent="0.25">
      <c r="A4868" t="s">
        <v>17</v>
      </c>
      <c r="B4868" s="23">
        <v>2021</v>
      </c>
      <c r="C4868" s="23" t="s">
        <v>3</v>
      </c>
      <c r="D4868" s="23" t="s">
        <v>70</v>
      </c>
      <c r="E4868" s="23" t="s">
        <v>270</v>
      </c>
      <c r="F4868" s="23" t="s">
        <v>342</v>
      </c>
      <c r="G4868" s="23" t="s">
        <v>552</v>
      </c>
      <c r="H4868" s="32" t="s">
        <v>354</v>
      </c>
      <c r="I4868" s="32" t="s">
        <v>536</v>
      </c>
      <c r="J4868" s="135">
        <v>142</v>
      </c>
      <c r="K4868" s="28">
        <v>0.80986000000000002</v>
      </c>
      <c r="L4868" s="28">
        <f t="shared" si="117"/>
        <v>0.81560999999999995</v>
      </c>
      <c r="O4868" s="77">
        <v>0.70416999999999996</v>
      </c>
      <c r="BF4868" s="106"/>
    </row>
    <row r="4869" spans="1:58" x14ac:dyDescent="0.25">
      <c r="A4869" t="s">
        <v>17</v>
      </c>
      <c r="B4869" s="23">
        <v>2022</v>
      </c>
      <c r="C4869" s="23" t="s">
        <v>0</v>
      </c>
      <c r="D4869" s="23" t="s">
        <v>71</v>
      </c>
      <c r="E4869" s="23" t="s">
        <v>270</v>
      </c>
      <c r="F4869" s="23" t="s">
        <v>342</v>
      </c>
      <c r="G4869" s="23" t="s">
        <v>552</v>
      </c>
      <c r="H4869" s="32" t="s">
        <v>354</v>
      </c>
      <c r="I4869" s="32" t="s">
        <v>536</v>
      </c>
      <c r="J4869" s="135">
        <v>108</v>
      </c>
      <c r="K4869" s="28">
        <v>0.62963000000000002</v>
      </c>
      <c r="L4869" s="28">
        <f t="shared" si="117"/>
        <v>0.78637999999999997</v>
      </c>
      <c r="O4869" s="77">
        <v>0.71772000000000002</v>
      </c>
      <c r="BF4869" s="106"/>
    </row>
    <row r="4870" spans="1:58" x14ac:dyDescent="0.25">
      <c r="A4870" t="s">
        <v>17</v>
      </c>
      <c r="B4870" s="23">
        <v>2022</v>
      </c>
      <c r="C4870" s="23" t="s">
        <v>1</v>
      </c>
      <c r="D4870" s="23" t="s">
        <v>72</v>
      </c>
      <c r="E4870" s="23" t="s">
        <v>270</v>
      </c>
      <c r="F4870" s="23" t="s">
        <v>342</v>
      </c>
      <c r="G4870" s="23" t="s">
        <v>552</v>
      </c>
      <c r="H4870" s="32" t="s">
        <v>354</v>
      </c>
      <c r="I4870" s="32" t="s">
        <v>536</v>
      </c>
      <c r="J4870" s="135">
        <v>114</v>
      </c>
      <c r="K4870" s="28">
        <v>0.70174999999999998</v>
      </c>
      <c r="L4870" s="28">
        <f t="shared" si="117"/>
        <v>0.80869999999999997</v>
      </c>
      <c r="O4870" s="77">
        <v>0.71509999999999996</v>
      </c>
      <c r="BF4870" s="106"/>
    </row>
    <row r="4871" spans="1:58" x14ac:dyDescent="0.25">
      <c r="A4871" t="s">
        <v>17</v>
      </c>
      <c r="B4871" s="23">
        <v>2022</v>
      </c>
      <c r="C4871" s="23" t="s">
        <v>2</v>
      </c>
      <c r="D4871" s="23" t="s">
        <v>73</v>
      </c>
      <c r="E4871" s="23" t="s">
        <v>270</v>
      </c>
      <c r="F4871" s="23" t="s">
        <v>342</v>
      </c>
      <c r="G4871" s="23" t="s">
        <v>552</v>
      </c>
      <c r="H4871" s="32" t="s">
        <v>354</v>
      </c>
      <c r="I4871" s="32" t="s">
        <v>536</v>
      </c>
      <c r="J4871" s="135">
        <v>173</v>
      </c>
      <c r="K4871" s="28">
        <v>0.82659000000000005</v>
      </c>
      <c r="L4871" s="28">
        <f t="shared" si="117"/>
        <v>0.81728000000000001</v>
      </c>
      <c r="O4871" s="77">
        <v>0.71452000000000004</v>
      </c>
      <c r="BF4871" s="106"/>
    </row>
    <row r="4872" spans="1:58" x14ac:dyDescent="0.25">
      <c r="A4872" t="s">
        <v>17</v>
      </c>
      <c r="B4872" s="23">
        <v>2022</v>
      </c>
      <c r="C4872" s="23" t="s">
        <v>3</v>
      </c>
      <c r="D4872" s="23" t="s">
        <v>493</v>
      </c>
      <c r="E4872" s="23" t="s">
        <v>270</v>
      </c>
      <c r="F4872" s="23" t="s">
        <v>342</v>
      </c>
      <c r="G4872" s="23" t="s">
        <v>552</v>
      </c>
      <c r="H4872" s="32" t="s">
        <v>354</v>
      </c>
      <c r="I4872" s="32" t="s">
        <v>536</v>
      </c>
      <c r="J4872" s="135">
        <v>168</v>
      </c>
      <c r="K4872" s="28">
        <v>0.82738</v>
      </c>
      <c r="L4872" s="28">
        <f t="shared" si="117"/>
        <v>0.77337999999999996</v>
      </c>
      <c r="O4872" s="77">
        <v>0.68925999999999998</v>
      </c>
      <c r="BF4872" s="106"/>
    </row>
    <row r="4873" spans="1:58" x14ac:dyDescent="0.25">
      <c r="A4873" t="s">
        <v>17</v>
      </c>
      <c r="B4873" s="23">
        <v>2023</v>
      </c>
      <c r="C4873" s="23" t="s">
        <v>0</v>
      </c>
      <c r="D4873" s="23" t="s">
        <v>537</v>
      </c>
      <c r="E4873" s="23" t="s">
        <v>270</v>
      </c>
      <c r="F4873" s="23" t="s">
        <v>342</v>
      </c>
      <c r="G4873" s="23" t="s">
        <v>552</v>
      </c>
      <c r="H4873" s="32" t="s">
        <v>354</v>
      </c>
      <c r="I4873" s="32" t="s">
        <v>536</v>
      </c>
      <c r="J4873" s="135">
        <v>130</v>
      </c>
      <c r="K4873" s="28">
        <v>0.77692000000000005</v>
      </c>
      <c r="L4873" s="28">
        <f t="shared" si="117"/>
        <v>0.73377999999999999</v>
      </c>
      <c r="O4873" s="77">
        <v>0.66224000000000005</v>
      </c>
      <c r="BF4873" s="106"/>
    </row>
    <row r="4874" spans="1:58" x14ac:dyDescent="0.25">
      <c r="A4874" t="s">
        <v>17</v>
      </c>
      <c r="B4874" s="23">
        <v>2018</v>
      </c>
      <c r="C4874" s="23" t="s">
        <v>0</v>
      </c>
      <c r="D4874" s="23" t="s">
        <v>54</v>
      </c>
      <c r="E4874" s="23" t="s">
        <v>250</v>
      </c>
      <c r="F4874" s="23" t="s">
        <v>251</v>
      </c>
      <c r="G4874" s="23" t="s">
        <v>559</v>
      </c>
      <c r="H4874" s="32" t="s">
        <v>469</v>
      </c>
      <c r="I4874" s="32" t="s">
        <v>536</v>
      </c>
      <c r="J4874" s="135">
        <v>108</v>
      </c>
      <c r="K4874" s="28">
        <v>0.53703999999999996</v>
      </c>
      <c r="L4874" s="28">
        <f t="shared" si="117"/>
        <v>0.54891000000000001</v>
      </c>
      <c r="O4874" s="77">
        <v>0.64649000000000001</v>
      </c>
      <c r="BF4874" s="106"/>
    </row>
    <row r="4875" spans="1:58" x14ac:dyDescent="0.25">
      <c r="A4875" t="s">
        <v>17</v>
      </c>
      <c r="B4875" s="23">
        <v>2018</v>
      </c>
      <c r="C4875" s="23" t="s">
        <v>1</v>
      </c>
      <c r="D4875" s="23" t="s">
        <v>56</v>
      </c>
      <c r="E4875" s="23" t="s">
        <v>250</v>
      </c>
      <c r="F4875" s="23" t="s">
        <v>251</v>
      </c>
      <c r="G4875" s="23" t="s">
        <v>559</v>
      </c>
      <c r="H4875" s="32" t="s">
        <v>469</v>
      </c>
      <c r="I4875" s="32" t="s">
        <v>536</v>
      </c>
      <c r="J4875" s="135">
        <v>121</v>
      </c>
      <c r="K4875" s="28">
        <v>0.71901000000000004</v>
      </c>
      <c r="L4875" s="28">
        <f t="shared" si="117"/>
        <v>0.58209</v>
      </c>
      <c r="O4875" s="77">
        <v>0.66595000000000004</v>
      </c>
      <c r="BF4875" s="106"/>
    </row>
    <row r="4876" spans="1:58" x14ac:dyDescent="0.25">
      <c r="A4876" t="s">
        <v>17</v>
      </c>
      <c r="B4876" s="23">
        <v>2018</v>
      </c>
      <c r="C4876" s="23" t="s">
        <v>2</v>
      </c>
      <c r="D4876" s="23" t="s">
        <v>57</v>
      </c>
      <c r="E4876" s="23" t="s">
        <v>250</v>
      </c>
      <c r="F4876" s="23" t="s">
        <v>251</v>
      </c>
      <c r="G4876" s="23" t="s">
        <v>559</v>
      </c>
      <c r="H4876" s="32" t="s">
        <v>469</v>
      </c>
      <c r="I4876" s="32" t="s">
        <v>536</v>
      </c>
      <c r="J4876" s="135">
        <v>149</v>
      </c>
      <c r="K4876" s="28">
        <v>0.75839000000000001</v>
      </c>
      <c r="L4876" s="28">
        <f t="shared" si="117"/>
        <v>0.56752999999999998</v>
      </c>
      <c r="O4876" s="77">
        <v>0.65563000000000005</v>
      </c>
      <c r="BF4876" s="106"/>
    </row>
    <row r="4877" spans="1:58" x14ac:dyDescent="0.25">
      <c r="A4877" t="s">
        <v>17</v>
      </c>
      <c r="B4877" s="23">
        <v>2018</v>
      </c>
      <c r="C4877" s="23" t="s">
        <v>3</v>
      </c>
      <c r="D4877" s="23" t="s">
        <v>58</v>
      </c>
      <c r="E4877" s="23" t="s">
        <v>250</v>
      </c>
      <c r="F4877" s="23" t="s">
        <v>251</v>
      </c>
      <c r="G4877" s="23" t="s">
        <v>559</v>
      </c>
      <c r="H4877" s="32" t="s">
        <v>469</v>
      </c>
      <c r="I4877" s="32" t="s">
        <v>536</v>
      </c>
      <c r="J4877" s="135">
        <v>142</v>
      </c>
      <c r="K4877" s="28">
        <v>0.74648000000000003</v>
      </c>
      <c r="L4877" s="28">
        <f t="shared" si="117"/>
        <v>0.56494</v>
      </c>
      <c r="O4877" s="77">
        <v>0.64424999999999999</v>
      </c>
      <c r="BF4877" s="106"/>
    </row>
    <row r="4878" spans="1:58" x14ac:dyDescent="0.25">
      <c r="A4878" t="s">
        <v>17</v>
      </c>
      <c r="B4878" s="23">
        <v>2019</v>
      </c>
      <c r="C4878" s="23" t="s">
        <v>0</v>
      </c>
      <c r="D4878" s="23" t="s">
        <v>59</v>
      </c>
      <c r="E4878" s="23" t="s">
        <v>250</v>
      </c>
      <c r="F4878" s="23" t="s">
        <v>251</v>
      </c>
      <c r="G4878" s="23" t="s">
        <v>559</v>
      </c>
      <c r="H4878" s="32" t="s">
        <v>469</v>
      </c>
      <c r="I4878" s="32" t="s">
        <v>536</v>
      </c>
      <c r="J4878" s="135">
        <v>118</v>
      </c>
      <c r="K4878" s="28">
        <v>0.83050999999999997</v>
      </c>
      <c r="L4878" s="28">
        <f t="shared" si="117"/>
        <v>0.57167000000000001</v>
      </c>
      <c r="O4878" s="77">
        <v>0.67745999999999995</v>
      </c>
      <c r="BF4878" s="106"/>
    </row>
    <row r="4879" spans="1:58" x14ac:dyDescent="0.25">
      <c r="A4879" t="s">
        <v>17</v>
      </c>
      <c r="B4879" s="23">
        <v>2019</v>
      </c>
      <c r="C4879" s="23" t="s">
        <v>1</v>
      </c>
      <c r="D4879" s="23" t="s">
        <v>60</v>
      </c>
      <c r="E4879" s="23" t="s">
        <v>250</v>
      </c>
      <c r="F4879" s="23" t="s">
        <v>251</v>
      </c>
      <c r="G4879" s="23" t="s">
        <v>559</v>
      </c>
      <c r="H4879" s="32" t="s">
        <v>469</v>
      </c>
      <c r="I4879" s="32" t="s">
        <v>536</v>
      </c>
      <c r="J4879" s="135">
        <v>133</v>
      </c>
      <c r="K4879" s="28">
        <v>0.81955</v>
      </c>
      <c r="L4879" s="28">
        <f t="shared" si="117"/>
        <v>0.54590000000000005</v>
      </c>
      <c r="O4879" s="77">
        <v>0.69386000000000003</v>
      </c>
      <c r="BF4879" s="106"/>
    </row>
    <row r="4880" spans="1:58" x14ac:dyDescent="0.25">
      <c r="A4880" t="s">
        <v>17</v>
      </c>
      <c r="B4880" s="23">
        <v>2019</v>
      </c>
      <c r="C4880" s="23" t="s">
        <v>2</v>
      </c>
      <c r="D4880" s="23" t="s">
        <v>61</v>
      </c>
      <c r="E4880" s="23" t="s">
        <v>250</v>
      </c>
      <c r="F4880" s="23" t="s">
        <v>251</v>
      </c>
      <c r="G4880" s="23" t="s">
        <v>559</v>
      </c>
      <c r="H4880" s="32" t="s">
        <v>469</v>
      </c>
      <c r="I4880" s="32" t="s">
        <v>536</v>
      </c>
      <c r="J4880" s="135">
        <v>113</v>
      </c>
      <c r="K4880" s="28">
        <v>0.81415999999999999</v>
      </c>
      <c r="L4880" s="28">
        <f t="shared" si="117"/>
        <v>0.49842999999999998</v>
      </c>
      <c r="O4880" s="77">
        <v>0.68513999999999997</v>
      </c>
      <c r="BF4880" s="106"/>
    </row>
    <row r="4881" spans="1:58" x14ac:dyDescent="0.25">
      <c r="A4881" t="s">
        <v>17</v>
      </c>
      <c r="B4881" s="23">
        <v>2019</v>
      </c>
      <c r="C4881" s="23" t="s">
        <v>3</v>
      </c>
      <c r="D4881" s="23" t="s">
        <v>62</v>
      </c>
      <c r="E4881" s="23" t="s">
        <v>250</v>
      </c>
      <c r="F4881" s="23" t="s">
        <v>251</v>
      </c>
      <c r="G4881" s="23" t="s">
        <v>559</v>
      </c>
      <c r="H4881" s="32" t="s">
        <v>469</v>
      </c>
      <c r="I4881" s="32" t="s">
        <v>536</v>
      </c>
      <c r="J4881" s="135">
        <v>124</v>
      </c>
      <c r="K4881" s="28">
        <v>0.8871</v>
      </c>
      <c r="L4881" s="28">
        <f t="shared" si="117"/>
        <v>0.50921000000000005</v>
      </c>
      <c r="O4881" s="77">
        <v>0.67325000000000002</v>
      </c>
      <c r="BF4881" s="106"/>
    </row>
    <row r="4882" spans="1:58" x14ac:dyDescent="0.25">
      <c r="A4882" t="s">
        <v>17</v>
      </c>
      <c r="B4882" s="23">
        <v>2020</v>
      </c>
      <c r="C4882" s="23" t="s">
        <v>0</v>
      </c>
      <c r="D4882" s="23" t="s">
        <v>63</v>
      </c>
      <c r="E4882" s="23" t="s">
        <v>250</v>
      </c>
      <c r="F4882" s="23" t="s">
        <v>251</v>
      </c>
      <c r="G4882" s="23" t="s">
        <v>559</v>
      </c>
      <c r="H4882" s="32" t="s">
        <v>469</v>
      </c>
      <c r="I4882" s="32" t="s">
        <v>536</v>
      </c>
      <c r="J4882" s="135">
        <v>97</v>
      </c>
      <c r="K4882" s="28">
        <v>0.84536</v>
      </c>
      <c r="L4882" s="28">
        <f t="shared" si="117"/>
        <v>0.57530000000000003</v>
      </c>
      <c r="O4882" s="77">
        <v>0.68518000000000001</v>
      </c>
      <c r="BF4882" s="106"/>
    </row>
    <row r="4883" spans="1:58" x14ac:dyDescent="0.25">
      <c r="A4883" t="s">
        <v>17</v>
      </c>
      <c r="B4883" s="23">
        <v>2020</v>
      </c>
      <c r="C4883" s="23" t="s">
        <v>1</v>
      </c>
      <c r="D4883" s="23" t="s">
        <v>64</v>
      </c>
      <c r="E4883" s="23" t="s">
        <v>250</v>
      </c>
      <c r="F4883" s="23" t="s">
        <v>251</v>
      </c>
      <c r="G4883" s="23" t="s">
        <v>559</v>
      </c>
      <c r="H4883" s="32" t="s">
        <v>469</v>
      </c>
      <c r="I4883" s="32" t="s">
        <v>536</v>
      </c>
      <c r="J4883" s="135">
        <v>57</v>
      </c>
      <c r="K4883" s="28">
        <v>0.66666999999999998</v>
      </c>
      <c r="L4883" s="28">
        <f t="shared" si="117"/>
        <v>0.53178999999999998</v>
      </c>
      <c r="O4883" s="77">
        <v>0.67054000000000002</v>
      </c>
      <c r="BF4883" s="106"/>
    </row>
    <row r="4884" spans="1:58" x14ac:dyDescent="0.25">
      <c r="A4884" t="s">
        <v>17</v>
      </c>
      <c r="B4884" s="23">
        <v>2020</v>
      </c>
      <c r="C4884" s="23" t="s">
        <v>2</v>
      </c>
      <c r="D4884" s="23" t="s">
        <v>65</v>
      </c>
      <c r="E4884" s="23" t="s">
        <v>250</v>
      </c>
      <c r="F4884" s="23" t="s">
        <v>251</v>
      </c>
      <c r="G4884" s="23" t="s">
        <v>559</v>
      </c>
      <c r="H4884" s="32" t="s">
        <v>469</v>
      </c>
      <c r="I4884" s="32" t="s">
        <v>536</v>
      </c>
      <c r="J4884" s="135">
        <v>90</v>
      </c>
      <c r="K4884" s="28">
        <v>0.84443999999999997</v>
      </c>
      <c r="L4884" s="28">
        <f t="shared" si="117"/>
        <v>0.62209999999999999</v>
      </c>
      <c r="O4884" s="77">
        <v>0.68157999999999996</v>
      </c>
      <c r="BF4884" s="106"/>
    </row>
    <row r="4885" spans="1:58" x14ac:dyDescent="0.25">
      <c r="A4885" t="s">
        <v>17</v>
      </c>
      <c r="B4885" s="23">
        <v>2020</v>
      </c>
      <c r="C4885" s="23" t="s">
        <v>3</v>
      </c>
      <c r="D4885" s="23" t="s">
        <v>66</v>
      </c>
      <c r="E4885" s="23" t="s">
        <v>250</v>
      </c>
      <c r="F4885" s="23" t="s">
        <v>251</v>
      </c>
      <c r="G4885" s="23" t="s">
        <v>559</v>
      </c>
      <c r="H4885" s="32" t="s">
        <v>469</v>
      </c>
      <c r="I4885" s="32" t="s">
        <v>536</v>
      </c>
      <c r="J4885" s="135">
        <v>128</v>
      </c>
      <c r="K4885" s="28">
        <v>0.96094000000000002</v>
      </c>
      <c r="L4885" s="28">
        <f t="shared" si="117"/>
        <v>0.77324999999999999</v>
      </c>
      <c r="O4885" s="77">
        <v>0.67688999999999999</v>
      </c>
      <c r="BF4885" s="106"/>
    </row>
    <row r="4886" spans="1:58" x14ac:dyDescent="0.25">
      <c r="A4886" t="s">
        <v>17</v>
      </c>
      <c r="B4886" s="23">
        <v>2021</v>
      </c>
      <c r="C4886" s="23" t="s">
        <v>0</v>
      </c>
      <c r="D4886" s="23" t="s">
        <v>67</v>
      </c>
      <c r="E4886" s="23" t="s">
        <v>250</v>
      </c>
      <c r="F4886" s="23" t="s">
        <v>251</v>
      </c>
      <c r="G4886" s="23" t="s">
        <v>559</v>
      </c>
      <c r="H4886" s="32" t="s">
        <v>469</v>
      </c>
      <c r="I4886" s="32" t="s">
        <v>536</v>
      </c>
      <c r="J4886" s="135">
        <v>134</v>
      </c>
      <c r="K4886" s="28">
        <v>0.87312999999999996</v>
      </c>
      <c r="L4886" s="28">
        <f t="shared" si="117"/>
        <v>0.79969000000000001</v>
      </c>
      <c r="O4886" s="77">
        <v>0.72143000000000002</v>
      </c>
      <c r="BF4886" s="106"/>
    </row>
    <row r="4887" spans="1:58" x14ac:dyDescent="0.25">
      <c r="A4887" t="s">
        <v>17</v>
      </c>
      <c r="B4887" s="23">
        <v>2021</v>
      </c>
      <c r="C4887" s="23" t="s">
        <v>1</v>
      </c>
      <c r="D4887" s="23" t="s">
        <v>68</v>
      </c>
      <c r="E4887" s="23" t="s">
        <v>250</v>
      </c>
      <c r="F4887" s="23" t="s">
        <v>251</v>
      </c>
      <c r="G4887" s="23" t="s">
        <v>559</v>
      </c>
      <c r="H4887" s="32" t="s">
        <v>469</v>
      </c>
      <c r="I4887" s="32" t="s">
        <v>536</v>
      </c>
      <c r="J4887" s="135">
        <v>152</v>
      </c>
      <c r="K4887" s="28">
        <v>0.86184000000000005</v>
      </c>
      <c r="L4887" s="28">
        <f t="shared" si="117"/>
        <v>0.82250000000000001</v>
      </c>
      <c r="O4887" s="77">
        <v>0.71777999999999997</v>
      </c>
      <c r="BF4887" s="106"/>
    </row>
    <row r="4888" spans="1:58" x14ac:dyDescent="0.25">
      <c r="A4888" t="s">
        <v>17</v>
      </c>
      <c r="B4888" s="23">
        <v>2021</v>
      </c>
      <c r="C4888" s="23" t="s">
        <v>2</v>
      </c>
      <c r="D4888" s="23" t="s">
        <v>69</v>
      </c>
      <c r="E4888" s="23" t="s">
        <v>250</v>
      </c>
      <c r="F4888" s="23" t="s">
        <v>251</v>
      </c>
      <c r="G4888" s="23" t="s">
        <v>559</v>
      </c>
      <c r="H4888" s="32" t="s">
        <v>469</v>
      </c>
      <c r="I4888" s="32" t="s">
        <v>536</v>
      </c>
      <c r="J4888" s="135">
        <v>142</v>
      </c>
      <c r="K4888" s="28">
        <v>0.82394000000000001</v>
      </c>
      <c r="L4888" s="28">
        <f t="shared" si="117"/>
        <v>0.74819000000000002</v>
      </c>
      <c r="O4888" s="77">
        <v>0.72623000000000004</v>
      </c>
      <c r="BF4888" s="106"/>
    </row>
    <row r="4889" spans="1:58" x14ac:dyDescent="0.25">
      <c r="A4889" t="s">
        <v>17</v>
      </c>
      <c r="B4889" s="23">
        <v>2021</v>
      </c>
      <c r="C4889" s="23" t="s">
        <v>3</v>
      </c>
      <c r="D4889" s="23" t="s">
        <v>70</v>
      </c>
      <c r="E4889" s="23" t="s">
        <v>250</v>
      </c>
      <c r="F4889" s="23" t="s">
        <v>251</v>
      </c>
      <c r="G4889" s="23" t="s">
        <v>559</v>
      </c>
      <c r="H4889" s="32" t="s">
        <v>469</v>
      </c>
      <c r="I4889" s="32" t="s">
        <v>536</v>
      </c>
      <c r="J4889" s="135">
        <v>140</v>
      </c>
      <c r="K4889" s="28">
        <v>0.84286000000000005</v>
      </c>
      <c r="L4889" s="28">
        <f t="shared" si="117"/>
        <v>0.75175000000000003</v>
      </c>
      <c r="O4889" s="77">
        <v>0.70416999999999996</v>
      </c>
      <c r="BF4889" s="106"/>
    </row>
    <row r="4890" spans="1:58" x14ac:dyDescent="0.25">
      <c r="A4890" t="s">
        <v>17</v>
      </c>
      <c r="B4890" s="23">
        <v>2022</v>
      </c>
      <c r="C4890" s="23" t="s">
        <v>0</v>
      </c>
      <c r="D4890" s="23" t="s">
        <v>71</v>
      </c>
      <c r="E4890" s="23" t="s">
        <v>250</v>
      </c>
      <c r="F4890" s="23" t="s">
        <v>251</v>
      </c>
      <c r="G4890" s="23" t="s">
        <v>559</v>
      </c>
      <c r="H4890" s="32" t="s">
        <v>469</v>
      </c>
      <c r="I4890" s="32" t="s">
        <v>536</v>
      </c>
      <c r="J4890" s="135">
        <v>170</v>
      </c>
      <c r="K4890" s="28">
        <v>0.81764999999999999</v>
      </c>
      <c r="L4890" s="28">
        <f t="shared" si="117"/>
        <v>0.76261999999999996</v>
      </c>
      <c r="O4890" s="77">
        <v>0.71772000000000002</v>
      </c>
      <c r="BF4890" s="106"/>
    </row>
    <row r="4891" spans="1:58" x14ac:dyDescent="0.25">
      <c r="A4891" t="s">
        <v>17</v>
      </c>
      <c r="B4891" s="23">
        <v>2022</v>
      </c>
      <c r="C4891" s="23" t="s">
        <v>1</v>
      </c>
      <c r="D4891" s="23" t="s">
        <v>72</v>
      </c>
      <c r="E4891" s="23" t="s">
        <v>250</v>
      </c>
      <c r="F4891" s="23" t="s">
        <v>251</v>
      </c>
      <c r="G4891" s="23" t="s">
        <v>559</v>
      </c>
      <c r="H4891" s="32" t="s">
        <v>469</v>
      </c>
      <c r="I4891" s="32" t="s">
        <v>536</v>
      </c>
      <c r="J4891" s="135">
        <v>136</v>
      </c>
      <c r="K4891" s="28">
        <v>0.77205999999999997</v>
      </c>
      <c r="L4891" s="28">
        <f t="shared" si="117"/>
        <v>0.79393999999999998</v>
      </c>
      <c r="O4891" s="77">
        <v>0.71509999999999996</v>
      </c>
      <c r="BF4891" s="106"/>
    </row>
    <row r="4892" spans="1:58" x14ac:dyDescent="0.25">
      <c r="A4892" t="s">
        <v>17</v>
      </c>
      <c r="B4892" s="23">
        <v>2022</v>
      </c>
      <c r="C4892" s="23" t="s">
        <v>2</v>
      </c>
      <c r="D4892" s="23" t="s">
        <v>73</v>
      </c>
      <c r="E4892" s="23" t="s">
        <v>250</v>
      </c>
      <c r="F4892" s="23" t="s">
        <v>251</v>
      </c>
      <c r="G4892" s="23" t="s">
        <v>559</v>
      </c>
      <c r="H4892" s="32" t="s">
        <v>469</v>
      </c>
      <c r="I4892" s="32" t="s">
        <v>536</v>
      </c>
      <c r="J4892" s="135">
        <v>149</v>
      </c>
      <c r="K4892" s="28">
        <v>0.79866000000000004</v>
      </c>
      <c r="L4892" s="28">
        <f t="shared" si="117"/>
        <v>0.79205000000000003</v>
      </c>
      <c r="O4892" s="77">
        <v>0.71452000000000004</v>
      </c>
      <c r="BF4892" s="106"/>
    </row>
    <row r="4893" spans="1:58" x14ac:dyDescent="0.25">
      <c r="A4893" t="s">
        <v>17</v>
      </c>
      <c r="B4893" s="23">
        <v>2022</v>
      </c>
      <c r="C4893" s="23" t="s">
        <v>3</v>
      </c>
      <c r="D4893" s="23" t="s">
        <v>493</v>
      </c>
      <c r="E4893" s="23" t="s">
        <v>250</v>
      </c>
      <c r="F4893" s="23" t="s">
        <v>251</v>
      </c>
      <c r="G4893" s="23" t="s">
        <v>559</v>
      </c>
      <c r="H4893" s="32" t="s">
        <v>469</v>
      </c>
      <c r="I4893" s="32" t="s">
        <v>536</v>
      </c>
      <c r="J4893" s="135">
        <v>146</v>
      </c>
      <c r="K4893" s="28">
        <v>0.73287999999999998</v>
      </c>
      <c r="L4893" s="28">
        <f t="shared" si="117"/>
        <v>0.75368999999999997</v>
      </c>
      <c r="O4893" s="77">
        <v>0.68925999999999998</v>
      </c>
      <c r="BF4893" s="106"/>
    </row>
    <row r="4894" spans="1:58" x14ac:dyDescent="0.25">
      <c r="A4894" t="s">
        <v>17</v>
      </c>
      <c r="B4894" s="23">
        <v>2023</v>
      </c>
      <c r="C4894" s="23" t="s">
        <v>0</v>
      </c>
      <c r="D4894" s="23" t="s">
        <v>537</v>
      </c>
      <c r="E4894" s="23" t="s">
        <v>250</v>
      </c>
      <c r="F4894" s="23" t="s">
        <v>251</v>
      </c>
      <c r="G4894" s="23" t="s">
        <v>559</v>
      </c>
      <c r="H4894" s="32" t="s">
        <v>469</v>
      </c>
      <c r="I4894" s="32" t="s">
        <v>536</v>
      </c>
      <c r="J4894" s="135">
        <v>159</v>
      </c>
      <c r="K4894" s="28">
        <v>0.68552999999999997</v>
      </c>
      <c r="L4894" s="28">
        <f t="shared" si="117"/>
        <v>0.71960000000000002</v>
      </c>
      <c r="O4894" s="77">
        <v>0.66224000000000005</v>
      </c>
      <c r="BF4894" s="106"/>
    </row>
    <row r="4895" spans="1:58" x14ac:dyDescent="0.25">
      <c r="A4895" t="s">
        <v>17</v>
      </c>
      <c r="B4895" s="23">
        <v>2018</v>
      </c>
      <c r="C4895" s="23" t="s">
        <v>0</v>
      </c>
      <c r="D4895" s="23" t="s">
        <v>54</v>
      </c>
      <c r="E4895" s="23" t="s">
        <v>559</v>
      </c>
      <c r="F4895" s="23" t="s">
        <v>469</v>
      </c>
      <c r="G4895" s="23" t="s">
        <v>559</v>
      </c>
      <c r="H4895" s="32" t="s">
        <v>469</v>
      </c>
      <c r="I4895" s="32" t="s">
        <v>536</v>
      </c>
      <c r="J4895" s="135">
        <v>552</v>
      </c>
      <c r="K4895" s="28">
        <v>0.54891000000000001</v>
      </c>
      <c r="L4895" s="28">
        <f t="shared" si="117"/>
        <v>0.54891000000000001</v>
      </c>
      <c r="O4895" s="77">
        <v>0.64649000000000001</v>
      </c>
      <c r="BF4895" s="106"/>
    </row>
    <row r="4896" spans="1:58" x14ac:dyDescent="0.25">
      <c r="A4896" t="s">
        <v>17</v>
      </c>
      <c r="B4896" s="23">
        <v>2018</v>
      </c>
      <c r="C4896" s="23" t="s">
        <v>1</v>
      </c>
      <c r="D4896" s="23" t="s">
        <v>56</v>
      </c>
      <c r="E4896" s="23" t="s">
        <v>559</v>
      </c>
      <c r="F4896" s="23" t="s">
        <v>469</v>
      </c>
      <c r="G4896" s="23" t="s">
        <v>559</v>
      </c>
      <c r="H4896" s="32" t="s">
        <v>469</v>
      </c>
      <c r="I4896" s="32" t="s">
        <v>536</v>
      </c>
      <c r="J4896" s="135">
        <v>603</v>
      </c>
      <c r="K4896" s="28">
        <v>0.58209</v>
      </c>
      <c r="L4896" s="28">
        <f t="shared" si="117"/>
        <v>0.58209</v>
      </c>
      <c r="O4896" s="77">
        <v>0.66595000000000004</v>
      </c>
      <c r="BF4896" s="106"/>
    </row>
    <row r="4897" spans="1:58" x14ac:dyDescent="0.25">
      <c r="A4897" t="s">
        <v>17</v>
      </c>
      <c r="B4897" s="23">
        <v>2018</v>
      </c>
      <c r="C4897" s="23" t="s">
        <v>2</v>
      </c>
      <c r="D4897" s="23" t="s">
        <v>57</v>
      </c>
      <c r="E4897" s="23" t="s">
        <v>559</v>
      </c>
      <c r="F4897" s="23" t="s">
        <v>469</v>
      </c>
      <c r="G4897" s="23" t="s">
        <v>559</v>
      </c>
      <c r="H4897" s="32" t="s">
        <v>469</v>
      </c>
      <c r="I4897" s="32" t="s">
        <v>536</v>
      </c>
      <c r="J4897" s="135">
        <v>696</v>
      </c>
      <c r="K4897" s="28">
        <v>0.56752999999999998</v>
      </c>
      <c r="L4897" s="28">
        <f t="shared" si="117"/>
        <v>0.56752999999999998</v>
      </c>
      <c r="O4897" s="77">
        <v>0.65563000000000005</v>
      </c>
      <c r="BF4897" s="106"/>
    </row>
    <row r="4898" spans="1:58" x14ac:dyDescent="0.25">
      <c r="A4898" t="s">
        <v>17</v>
      </c>
      <c r="B4898" s="23">
        <v>2018</v>
      </c>
      <c r="C4898" s="23" t="s">
        <v>3</v>
      </c>
      <c r="D4898" s="23" t="s">
        <v>58</v>
      </c>
      <c r="E4898" s="23" t="s">
        <v>559</v>
      </c>
      <c r="F4898" s="23" t="s">
        <v>469</v>
      </c>
      <c r="G4898" s="23" t="s">
        <v>559</v>
      </c>
      <c r="H4898" s="32" t="s">
        <v>469</v>
      </c>
      <c r="I4898" s="32" t="s">
        <v>536</v>
      </c>
      <c r="J4898" s="135">
        <v>616</v>
      </c>
      <c r="K4898" s="28">
        <v>0.56494</v>
      </c>
      <c r="L4898" s="28">
        <f t="shared" si="117"/>
        <v>0.56494</v>
      </c>
      <c r="O4898" s="77">
        <v>0.64424999999999999</v>
      </c>
      <c r="BF4898" s="106"/>
    </row>
    <row r="4899" spans="1:58" x14ac:dyDescent="0.25">
      <c r="A4899" t="s">
        <v>17</v>
      </c>
      <c r="B4899" s="23">
        <v>2019</v>
      </c>
      <c r="C4899" s="23" t="s">
        <v>0</v>
      </c>
      <c r="D4899" s="23" t="s">
        <v>59</v>
      </c>
      <c r="E4899" s="23" t="s">
        <v>559</v>
      </c>
      <c r="F4899" s="23" t="s">
        <v>469</v>
      </c>
      <c r="G4899" s="23" t="s">
        <v>559</v>
      </c>
      <c r="H4899" s="32" t="s">
        <v>469</v>
      </c>
      <c r="I4899" s="32" t="s">
        <v>536</v>
      </c>
      <c r="J4899" s="135">
        <v>593</v>
      </c>
      <c r="K4899" s="28">
        <v>0.57167000000000001</v>
      </c>
      <c r="L4899" s="28">
        <f t="shared" si="117"/>
        <v>0.57167000000000001</v>
      </c>
      <c r="O4899" s="77">
        <v>0.67745999999999995</v>
      </c>
      <c r="BF4899" s="106"/>
    </row>
    <row r="4900" spans="1:58" x14ac:dyDescent="0.25">
      <c r="A4900" t="s">
        <v>17</v>
      </c>
      <c r="B4900" s="23">
        <v>2019</v>
      </c>
      <c r="C4900" s="23" t="s">
        <v>1</v>
      </c>
      <c r="D4900" s="23" t="s">
        <v>60</v>
      </c>
      <c r="E4900" s="23" t="s">
        <v>559</v>
      </c>
      <c r="F4900" s="23" t="s">
        <v>469</v>
      </c>
      <c r="G4900" s="23" t="s">
        <v>559</v>
      </c>
      <c r="H4900" s="32" t="s">
        <v>469</v>
      </c>
      <c r="I4900" s="32" t="s">
        <v>536</v>
      </c>
      <c r="J4900" s="135">
        <v>610</v>
      </c>
      <c r="K4900" s="28">
        <v>0.54590000000000005</v>
      </c>
      <c r="L4900" s="28">
        <f t="shared" si="117"/>
        <v>0.54590000000000005</v>
      </c>
      <c r="O4900" s="77">
        <v>0.69386000000000003</v>
      </c>
      <c r="BF4900" s="106"/>
    </row>
    <row r="4901" spans="1:58" x14ac:dyDescent="0.25">
      <c r="A4901" t="s">
        <v>17</v>
      </c>
      <c r="B4901" s="23">
        <v>2019</v>
      </c>
      <c r="C4901" s="23" t="s">
        <v>2</v>
      </c>
      <c r="D4901" s="23" t="s">
        <v>61</v>
      </c>
      <c r="E4901" s="23" t="s">
        <v>559</v>
      </c>
      <c r="F4901" s="23" t="s">
        <v>469</v>
      </c>
      <c r="G4901" s="23" t="s">
        <v>559</v>
      </c>
      <c r="H4901" s="32" t="s">
        <v>469</v>
      </c>
      <c r="I4901" s="32" t="s">
        <v>536</v>
      </c>
      <c r="J4901" s="135">
        <v>636</v>
      </c>
      <c r="K4901" s="28">
        <v>0.49842999999999998</v>
      </c>
      <c r="L4901" s="28">
        <f t="shared" si="117"/>
        <v>0.49842999999999998</v>
      </c>
      <c r="O4901" s="77">
        <v>0.68513999999999997</v>
      </c>
      <c r="BF4901" s="106"/>
    </row>
    <row r="4902" spans="1:58" x14ac:dyDescent="0.25">
      <c r="A4902" t="s">
        <v>17</v>
      </c>
      <c r="B4902" s="23">
        <v>2019</v>
      </c>
      <c r="C4902" s="23" t="s">
        <v>3</v>
      </c>
      <c r="D4902" s="23" t="s">
        <v>62</v>
      </c>
      <c r="E4902" s="23" t="s">
        <v>559</v>
      </c>
      <c r="F4902" s="23" t="s">
        <v>469</v>
      </c>
      <c r="G4902" s="23" t="s">
        <v>559</v>
      </c>
      <c r="H4902" s="32" t="s">
        <v>469</v>
      </c>
      <c r="I4902" s="32" t="s">
        <v>536</v>
      </c>
      <c r="J4902" s="135">
        <v>597</v>
      </c>
      <c r="K4902" s="28">
        <v>0.50921000000000005</v>
      </c>
      <c r="L4902" s="28">
        <f t="shared" si="117"/>
        <v>0.50921000000000005</v>
      </c>
      <c r="O4902" s="77">
        <v>0.67325000000000002</v>
      </c>
      <c r="BF4902" s="106"/>
    </row>
    <row r="4903" spans="1:58" x14ac:dyDescent="0.25">
      <c r="A4903" t="s">
        <v>17</v>
      </c>
      <c r="B4903" s="23">
        <v>2020</v>
      </c>
      <c r="C4903" s="23" t="s">
        <v>0</v>
      </c>
      <c r="D4903" s="23" t="s">
        <v>63</v>
      </c>
      <c r="E4903" s="23" t="s">
        <v>559</v>
      </c>
      <c r="F4903" s="23" t="s">
        <v>469</v>
      </c>
      <c r="G4903" s="23" t="s">
        <v>559</v>
      </c>
      <c r="H4903" s="32" t="s">
        <v>469</v>
      </c>
      <c r="I4903" s="32" t="s">
        <v>536</v>
      </c>
      <c r="J4903" s="135">
        <v>591</v>
      </c>
      <c r="K4903" s="28">
        <v>0.57530000000000003</v>
      </c>
      <c r="L4903" s="28">
        <f t="shared" si="117"/>
        <v>0.57530000000000003</v>
      </c>
      <c r="O4903" s="77">
        <v>0.68518000000000001</v>
      </c>
      <c r="BF4903" s="106"/>
    </row>
    <row r="4904" spans="1:58" x14ac:dyDescent="0.25">
      <c r="A4904" t="s">
        <v>17</v>
      </c>
      <c r="B4904" s="23">
        <v>2020</v>
      </c>
      <c r="C4904" s="23" t="s">
        <v>1</v>
      </c>
      <c r="D4904" s="23" t="s">
        <v>64</v>
      </c>
      <c r="E4904" s="23" t="s">
        <v>559</v>
      </c>
      <c r="F4904" s="23" t="s">
        <v>469</v>
      </c>
      <c r="G4904" s="23" t="s">
        <v>559</v>
      </c>
      <c r="H4904" s="32" t="s">
        <v>469</v>
      </c>
      <c r="I4904" s="32" t="s">
        <v>536</v>
      </c>
      <c r="J4904" s="135">
        <v>346</v>
      </c>
      <c r="K4904" s="28">
        <v>0.53178999999999998</v>
      </c>
      <c r="L4904" s="28">
        <f t="shared" si="117"/>
        <v>0.53178999999999998</v>
      </c>
      <c r="O4904" s="77">
        <v>0.67054000000000002</v>
      </c>
      <c r="BF4904" s="106"/>
    </row>
    <row r="4905" spans="1:58" x14ac:dyDescent="0.25">
      <c r="A4905" t="s">
        <v>17</v>
      </c>
      <c r="B4905" s="23">
        <v>2020</v>
      </c>
      <c r="C4905" s="23" t="s">
        <v>2</v>
      </c>
      <c r="D4905" s="23" t="s">
        <v>65</v>
      </c>
      <c r="E4905" s="23" t="s">
        <v>559</v>
      </c>
      <c r="F4905" s="23" t="s">
        <v>469</v>
      </c>
      <c r="G4905" s="23" t="s">
        <v>559</v>
      </c>
      <c r="H4905" s="32" t="s">
        <v>469</v>
      </c>
      <c r="I4905" s="32" t="s">
        <v>536</v>
      </c>
      <c r="J4905" s="135">
        <v>561</v>
      </c>
      <c r="K4905" s="28">
        <v>0.62209999999999999</v>
      </c>
      <c r="L4905" s="28">
        <f t="shared" si="117"/>
        <v>0.62209999999999999</v>
      </c>
      <c r="O4905" s="77">
        <v>0.68157999999999996</v>
      </c>
      <c r="BF4905" s="106"/>
    </row>
    <row r="4906" spans="1:58" x14ac:dyDescent="0.25">
      <c r="A4906" t="s">
        <v>17</v>
      </c>
      <c r="B4906" s="23">
        <v>2020</v>
      </c>
      <c r="C4906" s="23" t="s">
        <v>3</v>
      </c>
      <c r="D4906" s="23" t="s">
        <v>66</v>
      </c>
      <c r="E4906" s="23" t="s">
        <v>559</v>
      </c>
      <c r="F4906" s="23" t="s">
        <v>469</v>
      </c>
      <c r="G4906" s="23" t="s">
        <v>559</v>
      </c>
      <c r="H4906" s="32" t="s">
        <v>469</v>
      </c>
      <c r="I4906" s="32" t="s">
        <v>536</v>
      </c>
      <c r="J4906" s="135">
        <v>613</v>
      </c>
      <c r="K4906" s="28">
        <v>0.77324999999999999</v>
      </c>
      <c r="L4906" s="28">
        <f t="shared" si="117"/>
        <v>0.77324999999999999</v>
      </c>
      <c r="O4906" s="77">
        <v>0.67688999999999999</v>
      </c>
      <c r="BF4906" s="106"/>
    </row>
    <row r="4907" spans="1:58" x14ac:dyDescent="0.25">
      <c r="A4907" t="s">
        <v>17</v>
      </c>
      <c r="B4907" s="23">
        <v>2021</v>
      </c>
      <c r="C4907" s="23" t="s">
        <v>0</v>
      </c>
      <c r="D4907" s="23" t="s">
        <v>67</v>
      </c>
      <c r="E4907" s="23" t="s">
        <v>559</v>
      </c>
      <c r="F4907" s="23" t="s">
        <v>469</v>
      </c>
      <c r="G4907" s="23" t="s">
        <v>559</v>
      </c>
      <c r="H4907" s="32" t="s">
        <v>469</v>
      </c>
      <c r="I4907" s="32" t="s">
        <v>536</v>
      </c>
      <c r="J4907" s="135">
        <v>644</v>
      </c>
      <c r="K4907" s="28">
        <v>0.79969000000000001</v>
      </c>
      <c r="L4907" s="28">
        <f t="shared" si="117"/>
        <v>0.79969000000000001</v>
      </c>
      <c r="O4907" s="77">
        <v>0.72143000000000002</v>
      </c>
      <c r="BF4907" s="106"/>
    </row>
    <row r="4908" spans="1:58" x14ac:dyDescent="0.25">
      <c r="A4908" t="s">
        <v>17</v>
      </c>
      <c r="B4908" s="23">
        <v>2021</v>
      </c>
      <c r="C4908" s="23" t="s">
        <v>1</v>
      </c>
      <c r="D4908" s="23" t="s">
        <v>68</v>
      </c>
      <c r="E4908" s="23" t="s">
        <v>559</v>
      </c>
      <c r="F4908" s="23" t="s">
        <v>469</v>
      </c>
      <c r="G4908" s="23" t="s">
        <v>559</v>
      </c>
      <c r="H4908" s="32" t="s">
        <v>469</v>
      </c>
      <c r="I4908" s="32" t="s">
        <v>536</v>
      </c>
      <c r="J4908" s="135">
        <v>631</v>
      </c>
      <c r="K4908" s="28">
        <v>0.82250000000000001</v>
      </c>
      <c r="L4908" s="28">
        <f t="shared" si="117"/>
        <v>0.82250000000000001</v>
      </c>
      <c r="O4908" s="77">
        <v>0.71777999999999997</v>
      </c>
      <c r="BF4908" s="106"/>
    </row>
    <row r="4909" spans="1:58" x14ac:dyDescent="0.25">
      <c r="A4909" t="s">
        <v>17</v>
      </c>
      <c r="B4909" s="23">
        <v>2021</v>
      </c>
      <c r="C4909" s="23" t="s">
        <v>2</v>
      </c>
      <c r="D4909" s="23" t="s">
        <v>69</v>
      </c>
      <c r="E4909" s="23" t="s">
        <v>559</v>
      </c>
      <c r="F4909" s="23" t="s">
        <v>469</v>
      </c>
      <c r="G4909" s="23" t="s">
        <v>559</v>
      </c>
      <c r="H4909" s="32" t="s">
        <v>469</v>
      </c>
      <c r="I4909" s="32" t="s">
        <v>536</v>
      </c>
      <c r="J4909" s="135">
        <v>691</v>
      </c>
      <c r="K4909" s="28">
        <v>0.74819000000000002</v>
      </c>
      <c r="L4909" s="28">
        <f t="shared" si="117"/>
        <v>0.74819000000000002</v>
      </c>
      <c r="O4909" s="77">
        <v>0.72623000000000004</v>
      </c>
      <c r="BF4909" s="106"/>
    </row>
    <row r="4910" spans="1:58" x14ac:dyDescent="0.25">
      <c r="A4910" t="s">
        <v>17</v>
      </c>
      <c r="B4910" s="23">
        <v>2021</v>
      </c>
      <c r="C4910" s="23" t="s">
        <v>3</v>
      </c>
      <c r="D4910" s="23" t="s">
        <v>70</v>
      </c>
      <c r="E4910" s="23" t="s">
        <v>559</v>
      </c>
      <c r="F4910" s="23" t="s">
        <v>469</v>
      </c>
      <c r="G4910" s="23" t="s">
        <v>559</v>
      </c>
      <c r="H4910" s="32" t="s">
        <v>469</v>
      </c>
      <c r="I4910" s="32" t="s">
        <v>536</v>
      </c>
      <c r="J4910" s="135">
        <v>713</v>
      </c>
      <c r="K4910" s="28">
        <v>0.75175000000000003</v>
      </c>
      <c r="L4910" s="28">
        <f t="shared" si="117"/>
        <v>0.75175000000000003</v>
      </c>
      <c r="O4910" s="77">
        <v>0.70416999999999996</v>
      </c>
      <c r="BF4910" s="106"/>
    </row>
    <row r="4911" spans="1:58" x14ac:dyDescent="0.25">
      <c r="A4911" t="s">
        <v>17</v>
      </c>
      <c r="B4911" s="23">
        <v>2022</v>
      </c>
      <c r="C4911" s="23" t="s">
        <v>0</v>
      </c>
      <c r="D4911" s="23" t="s">
        <v>71</v>
      </c>
      <c r="E4911" s="23" t="s">
        <v>559</v>
      </c>
      <c r="F4911" s="23" t="s">
        <v>469</v>
      </c>
      <c r="G4911" s="23" t="s">
        <v>559</v>
      </c>
      <c r="H4911" s="32" t="s">
        <v>469</v>
      </c>
      <c r="I4911" s="32" t="s">
        <v>536</v>
      </c>
      <c r="J4911" s="135">
        <v>733</v>
      </c>
      <c r="K4911" s="28">
        <v>0.76261999999999996</v>
      </c>
      <c r="L4911" s="28">
        <f t="shared" si="117"/>
        <v>0.76261999999999996</v>
      </c>
      <c r="O4911" s="77">
        <v>0.71772000000000002</v>
      </c>
      <c r="BF4911" s="106"/>
    </row>
    <row r="4912" spans="1:58" x14ac:dyDescent="0.25">
      <c r="A4912" t="s">
        <v>17</v>
      </c>
      <c r="B4912" s="23">
        <v>2022</v>
      </c>
      <c r="C4912" s="23" t="s">
        <v>1</v>
      </c>
      <c r="D4912" s="23" t="s">
        <v>72</v>
      </c>
      <c r="E4912" s="23" t="s">
        <v>559</v>
      </c>
      <c r="F4912" s="23" t="s">
        <v>469</v>
      </c>
      <c r="G4912" s="23" t="s">
        <v>559</v>
      </c>
      <c r="H4912" s="32" t="s">
        <v>469</v>
      </c>
      <c r="I4912" s="32" t="s">
        <v>536</v>
      </c>
      <c r="J4912" s="135">
        <v>660</v>
      </c>
      <c r="K4912" s="28">
        <v>0.79393999999999998</v>
      </c>
      <c r="L4912" s="28">
        <f t="shared" si="117"/>
        <v>0.79393999999999998</v>
      </c>
      <c r="O4912" s="77">
        <v>0.71509999999999996</v>
      </c>
      <c r="BF4912" s="106"/>
    </row>
    <row r="4913" spans="1:58" x14ac:dyDescent="0.25">
      <c r="A4913" t="s">
        <v>17</v>
      </c>
      <c r="B4913" s="23">
        <v>2022</v>
      </c>
      <c r="C4913" s="23" t="s">
        <v>2</v>
      </c>
      <c r="D4913" s="23" t="s">
        <v>73</v>
      </c>
      <c r="E4913" s="23" t="s">
        <v>559</v>
      </c>
      <c r="F4913" s="23" t="s">
        <v>469</v>
      </c>
      <c r="G4913" s="23" t="s">
        <v>559</v>
      </c>
      <c r="H4913" s="32" t="s">
        <v>469</v>
      </c>
      <c r="I4913" s="32" t="s">
        <v>536</v>
      </c>
      <c r="J4913" s="135">
        <v>654</v>
      </c>
      <c r="K4913" s="28">
        <v>0.79205000000000003</v>
      </c>
      <c r="L4913" s="28">
        <f t="shared" si="117"/>
        <v>0.79205000000000003</v>
      </c>
      <c r="O4913" s="77">
        <v>0.71452000000000004</v>
      </c>
      <c r="BF4913" s="106"/>
    </row>
    <row r="4914" spans="1:58" x14ac:dyDescent="0.25">
      <c r="A4914" t="s">
        <v>17</v>
      </c>
      <c r="B4914" s="23">
        <v>2022</v>
      </c>
      <c r="C4914" s="23" t="s">
        <v>3</v>
      </c>
      <c r="D4914" s="23" t="s">
        <v>493</v>
      </c>
      <c r="E4914" s="23" t="s">
        <v>559</v>
      </c>
      <c r="F4914" s="23" t="s">
        <v>469</v>
      </c>
      <c r="G4914" s="23" t="s">
        <v>559</v>
      </c>
      <c r="H4914" s="32" t="s">
        <v>469</v>
      </c>
      <c r="I4914" s="32" t="s">
        <v>536</v>
      </c>
      <c r="J4914" s="135">
        <v>678</v>
      </c>
      <c r="K4914" s="28">
        <v>0.75368999999999997</v>
      </c>
      <c r="L4914" s="28">
        <f t="shared" si="117"/>
        <v>0.75368999999999997</v>
      </c>
      <c r="O4914" s="77">
        <v>0.68925999999999998</v>
      </c>
      <c r="BF4914" s="106"/>
    </row>
    <row r="4915" spans="1:58" x14ac:dyDescent="0.25">
      <c r="A4915" t="s">
        <v>17</v>
      </c>
      <c r="B4915" s="23">
        <v>2023</v>
      </c>
      <c r="C4915" s="23" t="s">
        <v>0</v>
      </c>
      <c r="D4915" s="23" t="s">
        <v>537</v>
      </c>
      <c r="E4915" s="23" t="s">
        <v>559</v>
      </c>
      <c r="F4915" s="23" t="s">
        <v>469</v>
      </c>
      <c r="G4915" s="23" t="s">
        <v>559</v>
      </c>
      <c r="H4915" s="32" t="s">
        <v>469</v>
      </c>
      <c r="I4915" s="32" t="s">
        <v>536</v>
      </c>
      <c r="J4915" s="135">
        <v>699</v>
      </c>
      <c r="K4915" s="28">
        <v>0.71960000000000002</v>
      </c>
      <c r="L4915" s="28">
        <f t="shared" si="117"/>
        <v>0.71960000000000002</v>
      </c>
      <c r="O4915" s="77">
        <v>0.66224000000000005</v>
      </c>
      <c r="BF4915" s="106"/>
    </row>
    <row r="4916" spans="1:58" x14ac:dyDescent="0.25">
      <c r="A4916" t="s">
        <v>17</v>
      </c>
      <c r="B4916" s="23">
        <v>2018</v>
      </c>
      <c r="C4916" s="23" t="s">
        <v>0</v>
      </c>
      <c r="D4916" s="23" t="s">
        <v>54</v>
      </c>
      <c r="E4916" s="23" t="s">
        <v>553</v>
      </c>
      <c r="F4916" s="23" t="s">
        <v>365</v>
      </c>
      <c r="G4916" s="23" t="s">
        <v>553</v>
      </c>
      <c r="H4916" s="32" t="s">
        <v>365</v>
      </c>
      <c r="I4916" s="32" t="s">
        <v>536</v>
      </c>
      <c r="J4916" s="135">
        <v>249</v>
      </c>
      <c r="K4916" s="28">
        <v>0.61446000000000001</v>
      </c>
      <c r="L4916" s="28">
        <f t="shared" si="117"/>
        <v>0.61446000000000001</v>
      </c>
      <c r="O4916" s="77">
        <v>0.64649000000000001</v>
      </c>
      <c r="BF4916" s="106"/>
    </row>
    <row r="4917" spans="1:58" x14ac:dyDescent="0.25">
      <c r="A4917" t="s">
        <v>17</v>
      </c>
      <c r="B4917" s="23">
        <v>2018</v>
      </c>
      <c r="C4917" s="23" t="s">
        <v>1</v>
      </c>
      <c r="D4917" s="23" t="s">
        <v>56</v>
      </c>
      <c r="E4917" s="23" t="s">
        <v>553</v>
      </c>
      <c r="F4917" s="23" t="s">
        <v>365</v>
      </c>
      <c r="G4917" s="23" t="s">
        <v>553</v>
      </c>
      <c r="H4917" s="32" t="s">
        <v>365</v>
      </c>
      <c r="I4917" s="32" t="s">
        <v>536</v>
      </c>
      <c r="J4917" s="135">
        <v>333</v>
      </c>
      <c r="K4917" s="28">
        <v>0.63063000000000002</v>
      </c>
      <c r="L4917" s="28">
        <f t="shared" si="117"/>
        <v>0.63063000000000002</v>
      </c>
      <c r="O4917" s="77">
        <v>0.66595000000000004</v>
      </c>
      <c r="BF4917" s="106"/>
    </row>
    <row r="4918" spans="1:58" x14ac:dyDescent="0.25">
      <c r="A4918" t="s">
        <v>17</v>
      </c>
      <c r="B4918" s="23">
        <v>2018</v>
      </c>
      <c r="C4918" s="23" t="s">
        <v>2</v>
      </c>
      <c r="D4918" s="23" t="s">
        <v>57</v>
      </c>
      <c r="E4918" s="23" t="s">
        <v>553</v>
      </c>
      <c r="F4918" s="23" t="s">
        <v>365</v>
      </c>
      <c r="G4918" s="23" t="s">
        <v>553</v>
      </c>
      <c r="H4918" s="32" t="s">
        <v>365</v>
      </c>
      <c r="I4918" s="32" t="s">
        <v>536</v>
      </c>
      <c r="J4918" s="135">
        <v>303</v>
      </c>
      <c r="K4918" s="28">
        <v>0.60065999999999997</v>
      </c>
      <c r="L4918" s="28">
        <f t="shared" si="117"/>
        <v>0.60065999999999997</v>
      </c>
      <c r="O4918" s="77">
        <v>0.65563000000000005</v>
      </c>
      <c r="BF4918" s="106"/>
    </row>
    <row r="4919" spans="1:58" x14ac:dyDescent="0.25">
      <c r="A4919" t="s">
        <v>17</v>
      </c>
      <c r="B4919" s="23">
        <v>2018</v>
      </c>
      <c r="C4919" s="23" t="s">
        <v>3</v>
      </c>
      <c r="D4919" s="23" t="s">
        <v>58</v>
      </c>
      <c r="E4919" s="23" t="s">
        <v>553</v>
      </c>
      <c r="F4919" s="23" t="s">
        <v>365</v>
      </c>
      <c r="G4919" s="23" t="s">
        <v>553</v>
      </c>
      <c r="H4919" s="32" t="s">
        <v>365</v>
      </c>
      <c r="I4919" s="32" t="s">
        <v>536</v>
      </c>
      <c r="J4919" s="135">
        <v>276</v>
      </c>
      <c r="K4919" s="28">
        <v>0.42753999999999998</v>
      </c>
      <c r="L4919" s="28">
        <f t="shared" si="117"/>
        <v>0.42753999999999998</v>
      </c>
      <c r="O4919" s="77">
        <v>0.64424999999999999</v>
      </c>
      <c r="BF4919" s="106"/>
    </row>
    <row r="4920" spans="1:58" x14ac:dyDescent="0.25">
      <c r="A4920" t="s">
        <v>17</v>
      </c>
      <c r="B4920" s="23">
        <v>2019</v>
      </c>
      <c r="C4920" s="23" t="s">
        <v>0</v>
      </c>
      <c r="D4920" s="23" t="s">
        <v>59</v>
      </c>
      <c r="E4920" s="23" t="s">
        <v>553</v>
      </c>
      <c r="F4920" s="23" t="s">
        <v>365</v>
      </c>
      <c r="G4920" s="23" t="s">
        <v>553</v>
      </c>
      <c r="H4920" s="32" t="s">
        <v>365</v>
      </c>
      <c r="I4920" s="32" t="s">
        <v>536</v>
      </c>
      <c r="J4920" s="135">
        <v>288</v>
      </c>
      <c r="K4920" s="28">
        <v>0.42014000000000001</v>
      </c>
      <c r="L4920" s="28">
        <f t="shared" si="117"/>
        <v>0.42014000000000001</v>
      </c>
      <c r="O4920" s="77">
        <v>0.67745999999999995</v>
      </c>
      <c r="BF4920" s="106"/>
    </row>
    <row r="4921" spans="1:58" x14ac:dyDescent="0.25">
      <c r="A4921" t="s">
        <v>17</v>
      </c>
      <c r="B4921" s="23">
        <v>2019</v>
      </c>
      <c r="C4921" s="23" t="s">
        <v>1</v>
      </c>
      <c r="D4921" s="23" t="s">
        <v>60</v>
      </c>
      <c r="E4921" s="23" t="s">
        <v>553</v>
      </c>
      <c r="F4921" s="23" t="s">
        <v>365</v>
      </c>
      <c r="G4921" s="23" t="s">
        <v>553</v>
      </c>
      <c r="H4921" s="32" t="s">
        <v>365</v>
      </c>
      <c r="I4921" s="32" t="s">
        <v>536</v>
      </c>
      <c r="J4921" s="135">
        <v>305</v>
      </c>
      <c r="K4921" s="28">
        <v>0.61311000000000004</v>
      </c>
      <c r="L4921" s="28">
        <f t="shared" si="117"/>
        <v>0.61311000000000004</v>
      </c>
      <c r="O4921" s="77">
        <v>0.69386000000000003</v>
      </c>
      <c r="BF4921" s="106"/>
    </row>
    <row r="4922" spans="1:58" x14ac:dyDescent="0.25">
      <c r="A4922" t="s">
        <v>17</v>
      </c>
      <c r="B4922" s="23">
        <v>2019</v>
      </c>
      <c r="C4922" s="23" t="s">
        <v>2</v>
      </c>
      <c r="D4922" s="23" t="s">
        <v>61</v>
      </c>
      <c r="E4922" s="23" t="s">
        <v>553</v>
      </c>
      <c r="F4922" s="23" t="s">
        <v>365</v>
      </c>
      <c r="G4922" s="23" t="s">
        <v>553</v>
      </c>
      <c r="H4922" s="32" t="s">
        <v>365</v>
      </c>
      <c r="I4922" s="32" t="s">
        <v>536</v>
      </c>
      <c r="J4922" s="135">
        <v>296</v>
      </c>
      <c r="K4922" s="28">
        <v>0.69257000000000002</v>
      </c>
      <c r="L4922" s="28">
        <f t="shared" si="117"/>
        <v>0.69257000000000002</v>
      </c>
      <c r="O4922" s="77">
        <v>0.68513999999999997</v>
      </c>
      <c r="BF4922" s="106"/>
    </row>
    <row r="4923" spans="1:58" x14ac:dyDescent="0.25">
      <c r="A4923" t="s">
        <v>17</v>
      </c>
      <c r="B4923" s="23">
        <v>2019</v>
      </c>
      <c r="C4923" s="23" t="s">
        <v>3</v>
      </c>
      <c r="D4923" s="23" t="s">
        <v>62</v>
      </c>
      <c r="E4923" s="23" t="s">
        <v>553</v>
      </c>
      <c r="F4923" s="23" t="s">
        <v>365</v>
      </c>
      <c r="G4923" s="23" t="s">
        <v>553</v>
      </c>
      <c r="H4923" s="32" t="s">
        <v>365</v>
      </c>
      <c r="I4923" s="32" t="s">
        <v>536</v>
      </c>
      <c r="J4923" s="135">
        <v>305</v>
      </c>
      <c r="K4923" s="28">
        <v>0.67213000000000001</v>
      </c>
      <c r="L4923" s="28">
        <f t="shared" si="117"/>
        <v>0.67213000000000001</v>
      </c>
      <c r="O4923" s="77">
        <v>0.67325000000000002</v>
      </c>
      <c r="BF4923" s="106"/>
    </row>
    <row r="4924" spans="1:58" x14ac:dyDescent="0.25">
      <c r="A4924" t="s">
        <v>17</v>
      </c>
      <c r="B4924" s="23">
        <v>2020</v>
      </c>
      <c r="C4924" s="23" t="s">
        <v>0</v>
      </c>
      <c r="D4924" s="23" t="s">
        <v>63</v>
      </c>
      <c r="E4924" s="23" t="s">
        <v>553</v>
      </c>
      <c r="F4924" s="23" t="s">
        <v>365</v>
      </c>
      <c r="G4924" s="23" t="s">
        <v>553</v>
      </c>
      <c r="H4924" s="32" t="s">
        <v>365</v>
      </c>
      <c r="I4924" s="32" t="s">
        <v>536</v>
      </c>
      <c r="J4924" s="135">
        <v>254</v>
      </c>
      <c r="K4924" s="28">
        <v>0.64173000000000002</v>
      </c>
      <c r="L4924" s="28">
        <f t="shared" si="117"/>
        <v>0.64173000000000002</v>
      </c>
      <c r="O4924" s="77">
        <v>0.68518000000000001</v>
      </c>
      <c r="BF4924" s="106"/>
    </row>
    <row r="4925" spans="1:58" x14ac:dyDescent="0.25">
      <c r="A4925" t="s">
        <v>17</v>
      </c>
      <c r="B4925" s="23">
        <v>2020</v>
      </c>
      <c r="C4925" s="23" t="s">
        <v>1</v>
      </c>
      <c r="D4925" s="23" t="s">
        <v>64</v>
      </c>
      <c r="E4925" s="23" t="s">
        <v>553</v>
      </c>
      <c r="F4925" s="23" t="s">
        <v>365</v>
      </c>
      <c r="G4925" s="23" t="s">
        <v>553</v>
      </c>
      <c r="H4925" s="32" t="s">
        <v>365</v>
      </c>
      <c r="I4925" s="32" t="s">
        <v>536</v>
      </c>
      <c r="J4925" s="135">
        <v>142</v>
      </c>
      <c r="K4925" s="28">
        <v>0.72535000000000005</v>
      </c>
      <c r="L4925" s="28">
        <f t="shared" si="117"/>
        <v>0.72535000000000005</v>
      </c>
      <c r="O4925" s="77">
        <v>0.67054000000000002</v>
      </c>
      <c r="BF4925" s="106"/>
    </row>
    <row r="4926" spans="1:58" x14ac:dyDescent="0.25">
      <c r="A4926" t="s">
        <v>17</v>
      </c>
      <c r="B4926" s="23">
        <v>2020</v>
      </c>
      <c r="C4926" s="23" t="s">
        <v>2</v>
      </c>
      <c r="D4926" s="23" t="s">
        <v>65</v>
      </c>
      <c r="E4926" s="23" t="s">
        <v>553</v>
      </c>
      <c r="F4926" s="23" t="s">
        <v>365</v>
      </c>
      <c r="G4926" s="23" t="s">
        <v>553</v>
      </c>
      <c r="H4926" s="32" t="s">
        <v>365</v>
      </c>
      <c r="I4926" s="32" t="s">
        <v>536</v>
      </c>
      <c r="J4926" s="135">
        <v>225</v>
      </c>
      <c r="K4926" s="28">
        <v>0.75111000000000006</v>
      </c>
      <c r="L4926" s="28">
        <f t="shared" si="117"/>
        <v>0.75111000000000006</v>
      </c>
      <c r="O4926" s="77">
        <v>0.68157999999999996</v>
      </c>
      <c r="BF4926" s="106"/>
    </row>
    <row r="4927" spans="1:58" x14ac:dyDescent="0.25">
      <c r="A4927" t="s">
        <v>17</v>
      </c>
      <c r="B4927" s="23">
        <v>2020</v>
      </c>
      <c r="C4927" s="23" t="s">
        <v>3</v>
      </c>
      <c r="D4927" s="23" t="s">
        <v>66</v>
      </c>
      <c r="E4927" s="23" t="s">
        <v>553</v>
      </c>
      <c r="F4927" s="23" t="s">
        <v>365</v>
      </c>
      <c r="G4927" s="23" t="s">
        <v>553</v>
      </c>
      <c r="H4927" s="32" t="s">
        <v>365</v>
      </c>
      <c r="I4927" s="32" t="s">
        <v>536</v>
      </c>
      <c r="J4927" s="135">
        <v>297</v>
      </c>
      <c r="K4927" s="28">
        <v>0.70706999999999998</v>
      </c>
      <c r="L4927" s="28">
        <f t="shared" si="117"/>
        <v>0.70706999999999998</v>
      </c>
      <c r="O4927" s="77">
        <v>0.67688999999999999</v>
      </c>
      <c r="BF4927" s="106"/>
    </row>
    <row r="4928" spans="1:58" x14ac:dyDescent="0.25">
      <c r="A4928" t="s">
        <v>17</v>
      </c>
      <c r="B4928" s="23">
        <v>2021</v>
      </c>
      <c r="C4928" s="23" t="s">
        <v>0</v>
      </c>
      <c r="D4928" s="23" t="s">
        <v>67</v>
      </c>
      <c r="E4928" s="23" t="s">
        <v>553</v>
      </c>
      <c r="F4928" s="23" t="s">
        <v>365</v>
      </c>
      <c r="G4928" s="23" t="s">
        <v>553</v>
      </c>
      <c r="H4928" s="32" t="s">
        <v>365</v>
      </c>
      <c r="I4928" s="32" t="s">
        <v>536</v>
      </c>
      <c r="J4928" s="135">
        <v>241</v>
      </c>
      <c r="K4928" s="28">
        <v>0.69294999999999995</v>
      </c>
      <c r="L4928" s="28">
        <f t="shared" si="117"/>
        <v>0.69294999999999995</v>
      </c>
      <c r="O4928" s="77">
        <v>0.72143000000000002</v>
      </c>
      <c r="BF4928" s="106"/>
    </row>
    <row r="4929" spans="1:58" x14ac:dyDescent="0.25">
      <c r="A4929" t="s">
        <v>17</v>
      </c>
      <c r="B4929" s="23">
        <v>2021</v>
      </c>
      <c r="C4929" s="23" t="s">
        <v>1</v>
      </c>
      <c r="D4929" s="23" t="s">
        <v>68</v>
      </c>
      <c r="E4929" s="23" t="s">
        <v>553</v>
      </c>
      <c r="F4929" s="23" t="s">
        <v>365</v>
      </c>
      <c r="G4929" s="23" t="s">
        <v>553</v>
      </c>
      <c r="H4929" s="32" t="s">
        <v>365</v>
      </c>
      <c r="I4929" s="32" t="s">
        <v>536</v>
      </c>
      <c r="J4929" s="135">
        <v>291</v>
      </c>
      <c r="K4929" s="28">
        <v>0.67698000000000003</v>
      </c>
      <c r="L4929" s="28">
        <f t="shared" si="117"/>
        <v>0.67698000000000003</v>
      </c>
      <c r="O4929" s="77">
        <v>0.71777999999999997</v>
      </c>
      <c r="BF4929" s="106"/>
    </row>
    <row r="4930" spans="1:58" x14ac:dyDescent="0.25">
      <c r="A4930" t="s">
        <v>17</v>
      </c>
      <c r="B4930" s="23">
        <v>2021</v>
      </c>
      <c r="C4930" s="23" t="s">
        <v>2</v>
      </c>
      <c r="D4930" s="23" t="s">
        <v>69</v>
      </c>
      <c r="E4930" s="23" t="s">
        <v>553</v>
      </c>
      <c r="F4930" s="23" t="s">
        <v>365</v>
      </c>
      <c r="G4930" s="23" t="s">
        <v>553</v>
      </c>
      <c r="H4930" s="32" t="s">
        <v>365</v>
      </c>
      <c r="I4930" s="32" t="s">
        <v>536</v>
      </c>
      <c r="J4930" s="135">
        <v>282</v>
      </c>
      <c r="K4930" s="28">
        <v>0.78369</v>
      </c>
      <c r="L4930" s="28">
        <f t="shared" ref="L4930:L4993" si="118">SUMIFS(K:K, E:E, G4930, D:D, D4930, I:I, I4930)</f>
        <v>0.78369</v>
      </c>
      <c r="O4930" s="77">
        <v>0.72623000000000004</v>
      </c>
      <c r="BF4930" s="106"/>
    </row>
    <row r="4931" spans="1:58" x14ac:dyDescent="0.25">
      <c r="A4931" t="s">
        <v>17</v>
      </c>
      <c r="B4931" s="23">
        <v>2021</v>
      </c>
      <c r="C4931" s="23" t="s">
        <v>3</v>
      </c>
      <c r="D4931" s="23" t="s">
        <v>70</v>
      </c>
      <c r="E4931" s="23" t="s">
        <v>553</v>
      </c>
      <c r="F4931" s="23" t="s">
        <v>365</v>
      </c>
      <c r="G4931" s="23" t="s">
        <v>553</v>
      </c>
      <c r="H4931" s="32" t="s">
        <v>365</v>
      </c>
      <c r="I4931" s="32" t="s">
        <v>536</v>
      </c>
      <c r="J4931" s="135">
        <v>314</v>
      </c>
      <c r="K4931" s="28">
        <v>0.75478000000000001</v>
      </c>
      <c r="L4931" s="28">
        <f t="shared" si="118"/>
        <v>0.75478000000000001</v>
      </c>
      <c r="O4931" s="77">
        <v>0.70416999999999996</v>
      </c>
      <c r="BF4931" s="106"/>
    </row>
    <row r="4932" spans="1:58" x14ac:dyDescent="0.25">
      <c r="A4932" t="s">
        <v>17</v>
      </c>
      <c r="B4932" s="23">
        <v>2022</v>
      </c>
      <c r="C4932" s="23" t="s">
        <v>0</v>
      </c>
      <c r="D4932" s="23" t="s">
        <v>71</v>
      </c>
      <c r="E4932" s="23" t="s">
        <v>553</v>
      </c>
      <c r="F4932" s="23" t="s">
        <v>365</v>
      </c>
      <c r="G4932" s="23" t="s">
        <v>553</v>
      </c>
      <c r="H4932" s="32" t="s">
        <v>365</v>
      </c>
      <c r="I4932" s="32" t="s">
        <v>536</v>
      </c>
      <c r="J4932" s="135">
        <v>311</v>
      </c>
      <c r="K4932" s="28">
        <v>0.83279999999999998</v>
      </c>
      <c r="L4932" s="28">
        <f t="shared" si="118"/>
        <v>0.83279999999999998</v>
      </c>
      <c r="O4932" s="77">
        <v>0.71772000000000002</v>
      </c>
      <c r="BF4932" s="106"/>
    </row>
    <row r="4933" spans="1:58" x14ac:dyDescent="0.25">
      <c r="A4933" t="s">
        <v>17</v>
      </c>
      <c r="B4933" s="23">
        <v>2022</v>
      </c>
      <c r="C4933" s="23" t="s">
        <v>1</v>
      </c>
      <c r="D4933" s="23" t="s">
        <v>72</v>
      </c>
      <c r="E4933" s="23" t="s">
        <v>553</v>
      </c>
      <c r="F4933" s="23" t="s">
        <v>365</v>
      </c>
      <c r="G4933" s="23" t="s">
        <v>553</v>
      </c>
      <c r="H4933" s="32" t="s">
        <v>365</v>
      </c>
      <c r="I4933" s="32" t="s">
        <v>536</v>
      </c>
      <c r="J4933" s="135">
        <v>344</v>
      </c>
      <c r="K4933" s="28">
        <v>0.62209000000000003</v>
      </c>
      <c r="L4933" s="28">
        <f t="shared" si="118"/>
        <v>0.62209000000000003</v>
      </c>
      <c r="O4933" s="77">
        <v>0.71509999999999996</v>
      </c>
      <c r="BF4933" s="106"/>
    </row>
    <row r="4934" spans="1:58" x14ac:dyDescent="0.25">
      <c r="A4934" t="s">
        <v>17</v>
      </c>
      <c r="B4934" s="23">
        <v>2022</v>
      </c>
      <c r="C4934" s="23" t="s">
        <v>2</v>
      </c>
      <c r="D4934" s="23" t="s">
        <v>73</v>
      </c>
      <c r="E4934" s="23" t="s">
        <v>553</v>
      </c>
      <c r="F4934" s="23" t="s">
        <v>365</v>
      </c>
      <c r="G4934" s="23" t="s">
        <v>553</v>
      </c>
      <c r="H4934" s="32" t="s">
        <v>365</v>
      </c>
      <c r="I4934" s="32" t="s">
        <v>536</v>
      </c>
      <c r="J4934" s="135">
        <v>296</v>
      </c>
      <c r="K4934" s="28">
        <v>0.65203</v>
      </c>
      <c r="L4934" s="28">
        <f t="shared" si="118"/>
        <v>0.65203</v>
      </c>
      <c r="O4934" s="77">
        <v>0.71452000000000004</v>
      </c>
      <c r="BF4934" s="106"/>
    </row>
    <row r="4935" spans="1:58" x14ac:dyDescent="0.25">
      <c r="A4935" t="s">
        <v>17</v>
      </c>
      <c r="B4935" s="23">
        <v>2022</v>
      </c>
      <c r="C4935" s="23" t="s">
        <v>3</v>
      </c>
      <c r="D4935" s="23" t="s">
        <v>493</v>
      </c>
      <c r="E4935" s="23" t="s">
        <v>553</v>
      </c>
      <c r="F4935" s="23" t="s">
        <v>365</v>
      </c>
      <c r="G4935" s="23" t="s">
        <v>553</v>
      </c>
      <c r="H4935" s="32" t="s">
        <v>365</v>
      </c>
      <c r="I4935" s="32" t="s">
        <v>536</v>
      </c>
      <c r="J4935" s="135">
        <v>297</v>
      </c>
      <c r="K4935" s="28">
        <v>0.78451000000000004</v>
      </c>
      <c r="L4935" s="28">
        <f t="shared" si="118"/>
        <v>0.78451000000000004</v>
      </c>
      <c r="O4935" s="77">
        <v>0.68925999999999998</v>
      </c>
      <c r="BF4935" s="106"/>
    </row>
    <row r="4936" spans="1:58" x14ac:dyDescent="0.25">
      <c r="A4936" t="s">
        <v>17</v>
      </c>
      <c r="B4936" s="23">
        <v>2023</v>
      </c>
      <c r="C4936" s="23" t="s">
        <v>0</v>
      </c>
      <c r="D4936" s="23" t="s">
        <v>537</v>
      </c>
      <c r="E4936" s="23" t="s">
        <v>553</v>
      </c>
      <c r="F4936" s="23" t="s">
        <v>365</v>
      </c>
      <c r="G4936" s="23" t="s">
        <v>553</v>
      </c>
      <c r="H4936" s="32" t="s">
        <v>365</v>
      </c>
      <c r="I4936" s="32" t="s">
        <v>536</v>
      </c>
      <c r="J4936" s="135">
        <v>294</v>
      </c>
      <c r="K4936" s="28">
        <v>0.76190000000000002</v>
      </c>
      <c r="L4936" s="28">
        <f t="shared" si="118"/>
        <v>0.76190000000000002</v>
      </c>
      <c r="O4936" s="77">
        <v>0.66224000000000005</v>
      </c>
      <c r="BF4936" s="106"/>
    </row>
    <row r="4937" spans="1:58" x14ac:dyDescent="0.25">
      <c r="A4937" t="s">
        <v>17</v>
      </c>
      <c r="B4937" s="23">
        <v>2018</v>
      </c>
      <c r="C4937" s="23" t="s">
        <v>0</v>
      </c>
      <c r="D4937" s="23" t="s">
        <v>54</v>
      </c>
      <c r="E4937" s="23" t="s">
        <v>252</v>
      </c>
      <c r="F4937" s="23" t="s">
        <v>253</v>
      </c>
      <c r="G4937" s="23" t="s">
        <v>549</v>
      </c>
      <c r="H4937" s="32" t="s">
        <v>357</v>
      </c>
      <c r="I4937" s="32" t="s">
        <v>536</v>
      </c>
      <c r="J4937" s="135">
        <v>17</v>
      </c>
      <c r="K4937" s="28">
        <v>0.23529</v>
      </c>
      <c r="L4937" s="28">
        <f t="shared" si="118"/>
        <v>0.74689000000000005</v>
      </c>
      <c r="O4937" s="77">
        <v>0.64649000000000001</v>
      </c>
      <c r="BF4937" s="106"/>
    </row>
    <row r="4938" spans="1:58" x14ac:dyDescent="0.25">
      <c r="A4938" t="s">
        <v>17</v>
      </c>
      <c r="B4938" s="23">
        <v>2018</v>
      </c>
      <c r="C4938" s="23" t="s">
        <v>1</v>
      </c>
      <c r="D4938" s="23" t="s">
        <v>56</v>
      </c>
      <c r="E4938" s="23" t="s">
        <v>252</v>
      </c>
      <c r="F4938" s="23" t="s">
        <v>253</v>
      </c>
      <c r="G4938" s="23" t="s">
        <v>549</v>
      </c>
      <c r="H4938" s="32" t="s">
        <v>357</v>
      </c>
      <c r="I4938" s="32" t="s">
        <v>536</v>
      </c>
      <c r="J4938" s="135">
        <v>25</v>
      </c>
      <c r="K4938" s="28">
        <v>0.72</v>
      </c>
      <c r="L4938" s="28">
        <f t="shared" si="118"/>
        <v>0.75838000000000005</v>
      </c>
      <c r="O4938" s="77">
        <v>0.66595000000000004</v>
      </c>
      <c r="BF4938" s="106"/>
    </row>
    <row r="4939" spans="1:58" x14ac:dyDescent="0.25">
      <c r="A4939" t="s">
        <v>17</v>
      </c>
      <c r="B4939" s="23">
        <v>2018</v>
      </c>
      <c r="C4939" s="23" t="s">
        <v>2</v>
      </c>
      <c r="D4939" s="23" t="s">
        <v>57</v>
      </c>
      <c r="E4939" s="23" t="s">
        <v>252</v>
      </c>
      <c r="F4939" s="23" t="s">
        <v>253</v>
      </c>
      <c r="G4939" s="23" t="s">
        <v>549</v>
      </c>
      <c r="H4939" s="32" t="s">
        <v>357</v>
      </c>
      <c r="I4939" s="32" t="s">
        <v>536</v>
      </c>
      <c r="J4939" s="135">
        <v>15</v>
      </c>
      <c r="K4939" s="28">
        <v>0.73333000000000004</v>
      </c>
      <c r="L4939" s="28">
        <f t="shared" si="118"/>
        <v>0.81806000000000001</v>
      </c>
      <c r="O4939" s="77">
        <v>0.65563000000000005</v>
      </c>
      <c r="BF4939" s="106"/>
    </row>
    <row r="4940" spans="1:58" x14ac:dyDescent="0.25">
      <c r="A4940" t="s">
        <v>17</v>
      </c>
      <c r="B4940" s="23">
        <v>2018</v>
      </c>
      <c r="C4940" s="23" t="s">
        <v>3</v>
      </c>
      <c r="D4940" s="23" t="s">
        <v>58</v>
      </c>
      <c r="E4940" s="23" t="s">
        <v>252</v>
      </c>
      <c r="F4940" s="23" t="s">
        <v>253</v>
      </c>
      <c r="G4940" s="23" t="s">
        <v>549</v>
      </c>
      <c r="H4940" s="32" t="s">
        <v>357</v>
      </c>
      <c r="I4940" s="32" t="s">
        <v>536</v>
      </c>
      <c r="J4940" s="135">
        <v>23</v>
      </c>
      <c r="K4940" s="28">
        <v>0.17391000000000001</v>
      </c>
      <c r="L4940" s="28">
        <f t="shared" si="118"/>
        <v>0.76300000000000001</v>
      </c>
      <c r="O4940" s="77">
        <v>0.64424999999999999</v>
      </c>
      <c r="BF4940" s="106"/>
    </row>
    <row r="4941" spans="1:58" x14ac:dyDescent="0.25">
      <c r="A4941" t="s">
        <v>17</v>
      </c>
      <c r="B4941" s="23">
        <v>2019</v>
      </c>
      <c r="C4941" s="23" t="s">
        <v>0</v>
      </c>
      <c r="D4941" s="23" t="s">
        <v>59</v>
      </c>
      <c r="E4941" s="23" t="s">
        <v>252</v>
      </c>
      <c r="F4941" s="23" t="s">
        <v>253</v>
      </c>
      <c r="G4941" s="23" t="s">
        <v>549</v>
      </c>
      <c r="H4941" s="32" t="s">
        <v>357</v>
      </c>
      <c r="I4941" s="32" t="s">
        <v>536</v>
      </c>
      <c r="J4941" s="135">
        <v>21</v>
      </c>
      <c r="K4941" s="28">
        <v>0.14285999999999999</v>
      </c>
      <c r="L4941" s="28">
        <f t="shared" si="118"/>
        <v>0.77393999999999996</v>
      </c>
      <c r="O4941" s="77">
        <v>0.67745999999999995</v>
      </c>
      <c r="BF4941" s="106"/>
    </row>
    <row r="4942" spans="1:58" x14ac:dyDescent="0.25">
      <c r="A4942" t="s">
        <v>17</v>
      </c>
      <c r="B4942" s="23">
        <v>2019</v>
      </c>
      <c r="C4942" s="23" t="s">
        <v>1</v>
      </c>
      <c r="D4942" s="23" t="s">
        <v>60</v>
      </c>
      <c r="E4942" s="23" t="s">
        <v>252</v>
      </c>
      <c r="F4942" s="23" t="s">
        <v>253</v>
      </c>
      <c r="G4942" s="23" t="s">
        <v>549</v>
      </c>
      <c r="H4942" s="32" t="s">
        <v>357</v>
      </c>
      <c r="I4942" s="32" t="s">
        <v>536</v>
      </c>
      <c r="J4942" s="135">
        <v>23</v>
      </c>
      <c r="K4942" s="28">
        <v>4.3479999999999998E-2</v>
      </c>
      <c r="L4942" s="28">
        <f t="shared" si="118"/>
        <v>0.79374</v>
      </c>
      <c r="O4942" s="77">
        <v>0.69386000000000003</v>
      </c>
      <c r="BF4942" s="106"/>
    </row>
    <row r="4943" spans="1:58" x14ac:dyDescent="0.25">
      <c r="A4943" t="s">
        <v>17</v>
      </c>
      <c r="B4943" s="23">
        <v>2019</v>
      </c>
      <c r="C4943" s="23" t="s">
        <v>2</v>
      </c>
      <c r="D4943" s="23" t="s">
        <v>61</v>
      </c>
      <c r="E4943" s="23" t="s">
        <v>252</v>
      </c>
      <c r="F4943" s="23" t="s">
        <v>253</v>
      </c>
      <c r="G4943" s="23" t="s">
        <v>549</v>
      </c>
      <c r="H4943" s="32" t="s">
        <v>357</v>
      </c>
      <c r="I4943" s="32" t="s">
        <v>536</v>
      </c>
      <c r="J4943" s="135">
        <v>18</v>
      </c>
      <c r="K4943" s="28">
        <v>5.5559999999999998E-2</v>
      </c>
      <c r="L4943" s="28">
        <f t="shared" si="118"/>
        <v>0.72899000000000003</v>
      </c>
      <c r="O4943" s="77">
        <v>0.68513999999999997</v>
      </c>
      <c r="BF4943" s="106"/>
    </row>
    <row r="4944" spans="1:58" x14ac:dyDescent="0.25">
      <c r="A4944" t="s">
        <v>17</v>
      </c>
      <c r="B4944" s="23">
        <v>2019</v>
      </c>
      <c r="C4944" s="23" t="s">
        <v>3</v>
      </c>
      <c r="D4944" s="23" t="s">
        <v>62</v>
      </c>
      <c r="E4944" s="23" t="s">
        <v>252</v>
      </c>
      <c r="F4944" s="23" t="s">
        <v>253</v>
      </c>
      <c r="G4944" s="23" t="s">
        <v>549</v>
      </c>
      <c r="H4944" s="32" t="s">
        <v>357</v>
      </c>
      <c r="I4944" s="32" t="s">
        <v>536</v>
      </c>
      <c r="J4944" s="135">
        <v>22</v>
      </c>
      <c r="K4944" s="28">
        <v>0.13636000000000001</v>
      </c>
      <c r="L4944" s="28">
        <f t="shared" si="118"/>
        <v>0.72230000000000005</v>
      </c>
      <c r="O4944" s="77">
        <v>0.67325000000000002</v>
      </c>
      <c r="BF4944" s="106"/>
    </row>
    <row r="4945" spans="1:58" x14ac:dyDescent="0.25">
      <c r="A4945" t="s">
        <v>17</v>
      </c>
      <c r="B4945" s="23">
        <v>2020</v>
      </c>
      <c r="C4945" s="23" t="s">
        <v>0</v>
      </c>
      <c r="D4945" s="23" t="s">
        <v>63</v>
      </c>
      <c r="E4945" s="23" t="s">
        <v>252</v>
      </c>
      <c r="F4945" s="23" t="s">
        <v>253</v>
      </c>
      <c r="G4945" s="23" t="s">
        <v>549</v>
      </c>
      <c r="H4945" s="32" t="s">
        <v>357</v>
      </c>
      <c r="I4945" s="32" t="s">
        <v>536</v>
      </c>
      <c r="J4945" s="135">
        <v>17</v>
      </c>
      <c r="K4945" s="28">
        <v>5.8819999999999997E-2</v>
      </c>
      <c r="L4945" s="28">
        <f t="shared" si="118"/>
        <v>0.69911999999999996</v>
      </c>
      <c r="O4945" s="77">
        <v>0.68518000000000001</v>
      </c>
      <c r="BF4945" s="106"/>
    </row>
    <row r="4946" spans="1:58" x14ac:dyDescent="0.25">
      <c r="A4946" t="s">
        <v>17</v>
      </c>
      <c r="B4946" s="23">
        <v>2020</v>
      </c>
      <c r="C4946" s="23" t="s">
        <v>1</v>
      </c>
      <c r="D4946" s="23" t="s">
        <v>64</v>
      </c>
      <c r="E4946" s="23" t="s">
        <v>252</v>
      </c>
      <c r="F4946" s="23" t="s">
        <v>253</v>
      </c>
      <c r="G4946" s="23" t="s">
        <v>549</v>
      </c>
      <c r="H4946" s="32" t="s">
        <v>357</v>
      </c>
      <c r="I4946" s="32" t="s">
        <v>536</v>
      </c>
      <c r="J4946" s="135">
        <v>16</v>
      </c>
      <c r="K4946" s="28">
        <v>0.6875</v>
      </c>
      <c r="L4946" s="28">
        <f t="shared" si="118"/>
        <v>0.69027000000000005</v>
      </c>
      <c r="O4946" s="77">
        <v>0.67054000000000002</v>
      </c>
      <c r="BF4946" s="106"/>
    </row>
    <row r="4947" spans="1:58" x14ac:dyDescent="0.25">
      <c r="A4947" t="s">
        <v>17</v>
      </c>
      <c r="B4947" s="23">
        <v>2020</v>
      </c>
      <c r="C4947" s="23" t="s">
        <v>2</v>
      </c>
      <c r="D4947" s="23" t="s">
        <v>65</v>
      </c>
      <c r="E4947" s="23" t="s">
        <v>252</v>
      </c>
      <c r="F4947" s="23" t="s">
        <v>253</v>
      </c>
      <c r="G4947" s="23" t="s">
        <v>549</v>
      </c>
      <c r="H4947" s="32" t="s">
        <v>357</v>
      </c>
      <c r="I4947" s="32" t="s">
        <v>536</v>
      </c>
      <c r="J4947" s="135">
        <v>23</v>
      </c>
      <c r="K4947" s="28">
        <v>0.39129999999999998</v>
      </c>
      <c r="L4947" s="28">
        <f t="shared" si="118"/>
        <v>0.69091000000000002</v>
      </c>
      <c r="O4947" s="77">
        <v>0.68157999999999996</v>
      </c>
      <c r="BF4947" s="106"/>
    </row>
    <row r="4948" spans="1:58" x14ac:dyDescent="0.25">
      <c r="A4948" t="s">
        <v>17</v>
      </c>
      <c r="B4948" s="23">
        <v>2020</v>
      </c>
      <c r="C4948" s="23" t="s">
        <v>3</v>
      </c>
      <c r="D4948" s="23" t="s">
        <v>66</v>
      </c>
      <c r="E4948" s="23" t="s">
        <v>252</v>
      </c>
      <c r="F4948" s="23" t="s">
        <v>253</v>
      </c>
      <c r="G4948" s="23" t="s">
        <v>549</v>
      </c>
      <c r="H4948" s="32" t="s">
        <v>357</v>
      </c>
      <c r="I4948" s="32" t="s">
        <v>536</v>
      </c>
      <c r="J4948" s="135">
        <v>18</v>
      </c>
      <c r="K4948" s="28">
        <v>0.38889000000000001</v>
      </c>
      <c r="L4948" s="28">
        <f t="shared" si="118"/>
        <v>0.7</v>
      </c>
      <c r="O4948" s="77">
        <v>0.67688999999999999</v>
      </c>
      <c r="BF4948" s="106"/>
    </row>
    <row r="4949" spans="1:58" x14ac:dyDescent="0.25">
      <c r="A4949" t="s">
        <v>17</v>
      </c>
      <c r="B4949" s="23">
        <v>2021</v>
      </c>
      <c r="C4949" s="23" t="s">
        <v>0</v>
      </c>
      <c r="D4949" s="23" t="s">
        <v>67</v>
      </c>
      <c r="E4949" s="23" t="s">
        <v>252</v>
      </c>
      <c r="F4949" s="23" t="s">
        <v>253</v>
      </c>
      <c r="G4949" s="23" t="s">
        <v>549</v>
      </c>
      <c r="H4949" s="32" t="s">
        <v>357</v>
      </c>
      <c r="I4949" s="32" t="s">
        <v>536</v>
      </c>
      <c r="J4949" s="135">
        <v>16</v>
      </c>
      <c r="K4949" s="28">
        <v>0.4375</v>
      </c>
      <c r="L4949" s="28">
        <f t="shared" si="118"/>
        <v>0.76839999999999997</v>
      </c>
      <c r="O4949" s="77">
        <v>0.72143000000000002</v>
      </c>
      <c r="BF4949" s="106"/>
    </row>
    <row r="4950" spans="1:58" x14ac:dyDescent="0.25">
      <c r="A4950" t="s">
        <v>17</v>
      </c>
      <c r="B4950" s="23">
        <v>2021</v>
      </c>
      <c r="C4950" s="23" t="s">
        <v>1</v>
      </c>
      <c r="D4950" s="23" t="s">
        <v>68</v>
      </c>
      <c r="E4950" s="23" t="s">
        <v>252</v>
      </c>
      <c r="F4950" s="23" t="s">
        <v>253</v>
      </c>
      <c r="G4950" s="23" t="s">
        <v>549</v>
      </c>
      <c r="H4950" s="32" t="s">
        <v>357</v>
      </c>
      <c r="I4950" s="32" t="s">
        <v>536</v>
      </c>
      <c r="J4950" s="135">
        <v>30</v>
      </c>
      <c r="K4950" s="28">
        <v>0.16667000000000001</v>
      </c>
      <c r="L4950" s="28">
        <f t="shared" si="118"/>
        <v>0.76973000000000003</v>
      </c>
      <c r="O4950" s="77">
        <v>0.71777999999999997</v>
      </c>
      <c r="BF4950" s="106"/>
    </row>
    <row r="4951" spans="1:58" x14ac:dyDescent="0.25">
      <c r="A4951" t="s">
        <v>17</v>
      </c>
      <c r="B4951" s="23">
        <v>2021</v>
      </c>
      <c r="C4951" s="23" t="s">
        <v>2</v>
      </c>
      <c r="D4951" s="23" t="s">
        <v>69</v>
      </c>
      <c r="E4951" s="23" t="s">
        <v>252</v>
      </c>
      <c r="F4951" s="23" t="s">
        <v>253</v>
      </c>
      <c r="G4951" s="23" t="s">
        <v>549</v>
      </c>
      <c r="H4951" s="32" t="s">
        <v>357</v>
      </c>
      <c r="I4951" s="32" t="s">
        <v>536</v>
      </c>
      <c r="J4951" s="135">
        <v>19</v>
      </c>
      <c r="K4951" s="28">
        <v>0.57894999999999996</v>
      </c>
      <c r="L4951" s="28">
        <f t="shared" si="118"/>
        <v>0.78849000000000002</v>
      </c>
      <c r="O4951" s="77">
        <v>0.72623000000000004</v>
      </c>
      <c r="BF4951" s="106"/>
    </row>
    <row r="4952" spans="1:58" x14ac:dyDescent="0.25">
      <c r="A4952" t="s">
        <v>17</v>
      </c>
      <c r="B4952" s="23">
        <v>2021</v>
      </c>
      <c r="C4952" s="23" t="s">
        <v>3</v>
      </c>
      <c r="D4952" s="23" t="s">
        <v>70</v>
      </c>
      <c r="E4952" s="23" t="s">
        <v>252</v>
      </c>
      <c r="F4952" s="23" t="s">
        <v>253</v>
      </c>
      <c r="G4952" s="23" t="s">
        <v>549</v>
      </c>
      <c r="H4952" s="32" t="s">
        <v>357</v>
      </c>
      <c r="I4952" s="32" t="s">
        <v>536</v>
      </c>
      <c r="J4952" s="135">
        <v>22</v>
      </c>
      <c r="K4952" s="28">
        <v>0.40909000000000001</v>
      </c>
      <c r="L4952" s="28">
        <f t="shared" si="118"/>
        <v>0.79432000000000003</v>
      </c>
      <c r="O4952" s="77">
        <v>0.70416999999999996</v>
      </c>
      <c r="BF4952" s="106"/>
    </row>
    <row r="4953" spans="1:58" x14ac:dyDescent="0.25">
      <c r="A4953" t="s">
        <v>17</v>
      </c>
      <c r="B4953" s="23">
        <v>2022</v>
      </c>
      <c r="C4953" s="23" t="s">
        <v>0</v>
      </c>
      <c r="D4953" s="23" t="s">
        <v>71</v>
      </c>
      <c r="E4953" s="23" t="s">
        <v>252</v>
      </c>
      <c r="F4953" s="23" t="s">
        <v>253</v>
      </c>
      <c r="G4953" s="23" t="s">
        <v>549</v>
      </c>
      <c r="H4953" s="32" t="s">
        <v>357</v>
      </c>
      <c r="I4953" s="32" t="s">
        <v>536</v>
      </c>
      <c r="J4953" s="135">
        <v>23</v>
      </c>
      <c r="K4953" s="28">
        <v>0.86956999999999995</v>
      </c>
      <c r="L4953" s="28">
        <f t="shared" si="118"/>
        <v>0.79561000000000004</v>
      </c>
      <c r="O4953" s="77">
        <v>0.71772000000000002</v>
      </c>
      <c r="BF4953" s="106"/>
    </row>
    <row r="4954" spans="1:58" x14ac:dyDescent="0.25">
      <c r="A4954" t="s">
        <v>17</v>
      </c>
      <c r="B4954" s="23">
        <v>2022</v>
      </c>
      <c r="C4954" s="23" t="s">
        <v>1</v>
      </c>
      <c r="D4954" s="23" t="s">
        <v>72</v>
      </c>
      <c r="E4954" s="23" t="s">
        <v>252</v>
      </c>
      <c r="F4954" s="23" t="s">
        <v>253</v>
      </c>
      <c r="G4954" s="23" t="s">
        <v>549</v>
      </c>
      <c r="H4954" s="32" t="s">
        <v>357</v>
      </c>
      <c r="I4954" s="32" t="s">
        <v>536</v>
      </c>
      <c r="J4954" s="135">
        <v>27</v>
      </c>
      <c r="K4954" s="28">
        <v>0.77778000000000003</v>
      </c>
      <c r="L4954" s="28">
        <f t="shared" si="118"/>
        <v>0.82833999999999997</v>
      </c>
      <c r="O4954" s="77">
        <v>0.71509999999999996</v>
      </c>
      <c r="BF4954" s="106"/>
    </row>
    <row r="4955" spans="1:58" x14ac:dyDescent="0.25">
      <c r="A4955" t="s">
        <v>17</v>
      </c>
      <c r="B4955" s="23">
        <v>2022</v>
      </c>
      <c r="C4955" s="23" t="s">
        <v>2</v>
      </c>
      <c r="D4955" s="23" t="s">
        <v>73</v>
      </c>
      <c r="E4955" s="23" t="s">
        <v>252</v>
      </c>
      <c r="F4955" s="23" t="s">
        <v>253</v>
      </c>
      <c r="G4955" s="23" t="s">
        <v>549</v>
      </c>
      <c r="H4955" s="32" t="s">
        <v>357</v>
      </c>
      <c r="I4955" s="32" t="s">
        <v>536</v>
      </c>
      <c r="J4955" s="135">
        <v>29</v>
      </c>
      <c r="K4955" s="28">
        <v>0.75861999999999996</v>
      </c>
      <c r="L4955" s="28">
        <f t="shared" si="118"/>
        <v>0.78095999999999999</v>
      </c>
      <c r="O4955" s="77">
        <v>0.71452000000000004</v>
      </c>
      <c r="BF4955" s="106"/>
    </row>
    <row r="4956" spans="1:58" x14ac:dyDescent="0.25">
      <c r="A4956" t="s">
        <v>17</v>
      </c>
      <c r="B4956" s="23">
        <v>2022</v>
      </c>
      <c r="C4956" s="23" t="s">
        <v>3</v>
      </c>
      <c r="D4956" s="23" t="s">
        <v>493</v>
      </c>
      <c r="E4956" s="23" t="s">
        <v>252</v>
      </c>
      <c r="F4956" s="23" t="s">
        <v>253</v>
      </c>
      <c r="G4956" s="23" t="s">
        <v>549</v>
      </c>
      <c r="H4956" s="32" t="s">
        <v>357</v>
      </c>
      <c r="I4956" s="32" t="s">
        <v>536</v>
      </c>
      <c r="J4956" s="135">
        <v>19</v>
      </c>
      <c r="K4956" s="28">
        <v>0.68420999999999998</v>
      </c>
      <c r="L4956" s="28">
        <f t="shared" si="118"/>
        <v>0.72938000000000003</v>
      </c>
      <c r="O4956" s="77">
        <v>0.68925999999999998</v>
      </c>
      <c r="BF4956" s="106"/>
    </row>
    <row r="4957" spans="1:58" x14ac:dyDescent="0.25">
      <c r="A4957" t="s">
        <v>17</v>
      </c>
      <c r="B4957" s="23">
        <v>2023</v>
      </c>
      <c r="C4957" s="23" t="s">
        <v>0</v>
      </c>
      <c r="D4957" s="23" t="s">
        <v>537</v>
      </c>
      <c r="E4957" s="23" t="s">
        <v>252</v>
      </c>
      <c r="F4957" s="23" t="s">
        <v>253</v>
      </c>
      <c r="G4957" s="23" t="s">
        <v>549</v>
      </c>
      <c r="H4957" s="32" t="s">
        <v>357</v>
      </c>
      <c r="I4957" s="32" t="s">
        <v>536</v>
      </c>
      <c r="J4957" s="135">
        <v>18</v>
      </c>
      <c r="K4957" s="28">
        <v>0.72221999999999997</v>
      </c>
      <c r="L4957" s="28">
        <f t="shared" si="118"/>
        <v>0.69477999999999995</v>
      </c>
      <c r="O4957" s="77">
        <v>0.66224000000000005</v>
      </c>
      <c r="BF4957" s="106"/>
    </row>
    <row r="4958" spans="1:58" x14ac:dyDescent="0.25">
      <c r="A4958" t="s">
        <v>17</v>
      </c>
      <c r="B4958" s="23">
        <v>2018</v>
      </c>
      <c r="C4958" s="23" t="s">
        <v>0</v>
      </c>
      <c r="D4958" s="23" t="s">
        <v>54</v>
      </c>
      <c r="E4958" s="23" t="s">
        <v>254</v>
      </c>
      <c r="F4958" s="23" t="s">
        <v>255</v>
      </c>
      <c r="G4958" s="23" t="s">
        <v>552</v>
      </c>
      <c r="H4958" s="32" t="s">
        <v>354</v>
      </c>
      <c r="I4958" s="32" t="s">
        <v>536</v>
      </c>
      <c r="J4958" s="135">
        <v>42</v>
      </c>
      <c r="K4958" s="28">
        <v>0.19048000000000001</v>
      </c>
      <c r="L4958" s="28">
        <f t="shared" si="118"/>
        <v>0.78173999999999999</v>
      </c>
      <c r="O4958" s="77">
        <v>0.64649000000000001</v>
      </c>
      <c r="BF4958" s="106"/>
    </row>
    <row r="4959" spans="1:58" x14ac:dyDescent="0.25">
      <c r="A4959" t="s">
        <v>17</v>
      </c>
      <c r="B4959" s="23">
        <v>2018</v>
      </c>
      <c r="C4959" s="23" t="s">
        <v>1</v>
      </c>
      <c r="D4959" s="23" t="s">
        <v>56</v>
      </c>
      <c r="E4959" s="23" t="s">
        <v>254</v>
      </c>
      <c r="F4959" s="23" t="s">
        <v>255</v>
      </c>
      <c r="G4959" s="23" t="s">
        <v>552</v>
      </c>
      <c r="H4959" s="32" t="s">
        <v>354</v>
      </c>
      <c r="I4959" s="32" t="s">
        <v>536</v>
      </c>
      <c r="J4959" s="135">
        <v>58</v>
      </c>
      <c r="K4959" s="28">
        <v>0.79310000000000003</v>
      </c>
      <c r="L4959" s="28">
        <f t="shared" si="118"/>
        <v>0.84355000000000002</v>
      </c>
      <c r="O4959" s="77">
        <v>0.66595000000000004</v>
      </c>
      <c r="BF4959" s="106"/>
    </row>
    <row r="4960" spans="1:58" x14ac:dyDescent="0.25">
      <c r="A4960" t="s">
        <v>17</v>
      </c>
      <c r="B4960" s="23">
        <v>2018</v>
      </c>
      <c r="C4960" s="23" t="s">
        <v>2</v>
      </c>
      <c r="D4960" s="23" t="s">
        <v>57</v>
      </c>
      <c r="E4960" s="23" t="s">
        <v>254</v>
      </c>
      <c r="F4960" s="23" t="s">
        <v>255</v>
      </c>
      <c r="G4960" s="23" t="s">
        <v>552</v>
      </c>
      <c r="H4960" s="32" t="s">
        <v>354</v>
      </c>
      <c r="I4960" s="32" t="s">
        <v>536</v>
      </c>
      <c r="J4960" s="135">
        <v>62</v>
      </c>
      <c r="K4960" s="28">
        <v>0.85484000000000004</v>
      </c>
      <c r="L4960" s="28">
        <f t="shared" si="118"/>
        <v>0.80210000000000004</v>
      </c>
      <c r="O4960" s="77">
        <v>0.65563000000000005</v>
      </c>
      <c r="BF4960" s="106"/>
    </row>
    <row r="4961" spans="1:58" x14ac:dyDescent="0.25">
      <c r="A4961" t="s">
        <v>17</v>
      </c>
      <c r="B4961" s="23">
        <v>2018</v>
      </c>
      <c r="C4961" s="23" t="s">
        <v>3</v>
      </c>
      <c r="D4961" s="23" t="s">
        <v>58</v>
      </c>
      <c r="E4961" s="23" t="s">
        <v>254</v>
      </c>
      <c r="F4961" s="23" t="s">
        <v>255</v>
      </c>
      <c r="G4961" s="23" t="s">
        <v>552</v>
      </c>
      <c r="H4961" s="32" t="s">
        <v>354</v>
      </c>
      <c r="I4961" s="32" t="s">
        <v>536</v>
      </c>
      <c r="J4961" s="135">
        <v>50</v>
      </c>
      <c r="K4961" s="28">
        <v>0.92</v>
      </c>
      <c r="L4961" s="28">
        <f t="shared" si="118"/>
        <v>0.79407000000000005</v>
      </c>
      <c r="O4961" s="77">
        <v>0.64424999999999999</v>
      </c>
      <c r="BF4961" s="106"/>
    </row>
    <row r="4962" spans="1:58" x14ac:dyDescent="0.25">
      <c r="A4962" t="s">
        <v>17</v>
      </c>
      <c r="B4962" s="23">
        <v>2019</v>
      </c>
      <c r="C4962" s="23" t="s">
        <v>0</v>
      </c>
      <c r="D4962" s="23" t="s">
        <v>59</v>
      </c>
      <c r="E4962" s="23" t="s">
        <v>254</v>
      </c>
      <c r="F4962" s="23" t="s">
        <v>255</v>
      </c>
      <c r="G4962" s="23" t="s">
        <v>552</v>
      </c>
      <c r="H4962" s="32" t="s">
        <v>354</v>
      </c>
      <c r="I4962" s="32" t="s">
        <v>536</v>
      </c>
      <c r="J4962" s="135">
        <v>50</v>
      </c>
      <c r="K4962" s="28">
        <v>0.88</v>
      </c>
      <c r="L4962" s="28">
        <f t="shared" si="118"/>
        <v>0.76673000000000002</v>
      </c>
      <c r="O4962" s="77">
        <v>0.67745999999999995</v>
      </c>
      <c r="BF4962" s="106"/>
    </row>
    <row r="4963" spans="1:58" x14ac:dyDescent="0.25">
      <c r="A4963" t="s">
        <v>17</v>
      </c>
      <c r="B4963" s="23">
        <v>2019</v>
      </c>
      <c r="C4963" s="23" t="s">
        <v>1</v>
      </c>
      <c r="D4963" s="23" t="s">
        <v>60</v>
      </c>
      <c r="E4963" s="23" t="s">
        <v>254</v>
      </c>
      <c r="F4963" s="23" t="s">
        <v>255</v>
      </c>
      <c r="G4963" s="23" t="s">
        <v>552</v>
      </c>
      <c r="H4963" s="32" t="s">
        <v>354</v>
      </c>
      <c r="I4963" s="32" t="s">
        <v>536</v>
      </c>
      <c r="J4963" s="135">
        <v>63</v>
      </c>
      <c r="K4963" s="28">
        <v>0.79364999999999997</v>
      </c>
      <c r="L4963" s="28">
        <f t="shared" si="118"/>
        <v>0.81303999999999998</v>
      </c>
      <c r="O4963" s="77">
        <v>0.69386000000000003</v>
      </c>
      <c r="BF4963" s="106"/>
    </row>
    <row r="4964" spans="1:58" x14ac:dyDescent="0.25">
      <c r="A4964" t="s">
        <v>17</v>
      </c>
      <c r="B4964" s="23">
        <v>2019</v>
      </c>
      <c r="C4964" s="23" t="s">
        <v>2</v>
      </c>
      <c r="D4964" s="23" t="s">
        <v>61</v>
      </c>
      <c r="E4964" s="23" t="s">
        <v>254</v>
      </c>
      <c r="F4964" s="23" t="s">
        <v>255</v>
      </c>
      <c r="G4964" s="23" t="s">
        <v>552</v>
      </c>
      <c r="H4964" s="32" t="s">
        <v>354</v>
      </c>
      <c r="I4964" s="32" t="s">
        <v>536</v>
      </c>
      <c r="J4964" s="135">
        <v>59</v>
      </c>
      <c r="K4964" s="28">
        <v>0.81355999999999995</v>
      </c>
      <c r="L4964" s="28">
        <f t="shared" si="118"/>
        <v>0.80633999999999995</v>
      </c>
      <c r="O4964" s="77">
        <v>0.68513999999999997</v>
      </c>
      <c r="BF4964" s="106"/>
    </row>
    <row r="4965" spans="1:58" x14ac:dyDescent="0.25">
      <c r="A4965" t="s">
        <v>17</v>
      </c>
      <c r="B4965" s="23">
        <v>2019</v>
      </c>
      <c r="C4965" s="23" t="s">
        <v>3</v>
      </c>
      <c r="D4965" s="23" t="s">
        <v>62</v>
      </c>
      <c r="E4965" s="23" t="s">
        <v>254</v>
      </c>
      <c r="F4965" s="23" t="s">
        <v>255</v>
      </c>
      <c r="G4965" s="23" t="s">
        <v>552</v>
      </c>
      <c r="H4965" s="32" t="s">
        <v>354</v>
      </c>
      <c r="I4965" s="32" t="s">
        <v>536</v>
      </c>
      <c r="J4965" s="135">
        <v>82</v>
      </c>
      <c r="K4965" s="28">
        <v>0.68293000000000004</v>
      </c>
      <c r="L4965" s="28">
        <f t="shared" si="118"/>
        <v>0.74029</v>
      </c>
      <c r="O4965" s="77">
        <v>0.67325000000000002</v>
      </c>
      <c r="BF4965" s="106"/>
    </row>
    <row r="4966" spans="1:58" x14ac:dyDescent="0.25">
      <c r="A4966" t="s">
        <v>17</v>
      </c>
      <c r="B4966" s="23">
        <v>2020</v>
      </c>
      <c r="C4966" s="23" t="s">
        <v>0</v>
      </c>
      <c r="D4966" s="23" t="s">
        <v>63</v>
      </c>
      <c r="E4966" s="23" t="s">
        <v>254</v>
      </c>
      <c r="F4966" s="23" t="s">
        <v>255</v>
      </c>
      <c r="G4966" s="23" t="s">
        <v>552</v>
      </c>
      <c r="H4966" s="32" t="s">
        <v>354</v>
      </c>
      <c r="I4966" s="32" t="s">
        <v>536</v>
      </c>
      <c r="J4966" s="135">
        <v>96</v>
      </c>
      <c r="K4966" s="28">
        <v>0.76041999999999998</v>
      </c>
      <c r="L4966" s="28">
        <f t="shared" si="118"/>
        <v>0.71514</v>
      </c>
      <c r="O4966" s="77">
        <v>0.68518000000000001</v>
      </c>
      <c r="BF4966" s="106"/>
    </row>
    <row r="4967" spans="1:58" x14ac:dyDescent="0.25">
      <c r="A4967" t="s">
        <v>17</v>
      </c>
      <c r="B4967" s="23">
        <v>2020</v>
      </c>
      <c r="C4967" s="23" t="s">
        <v>1</v>
      </c>
      <c r="D4967" s="23" t="s">
        <v>64</v>
      </c>
      <c r="E4967" s="23" t="s">
        <v>254</v>
      </c>
      <c r="F4967" s="23" t="s">
        <v>255</v>
      </c>
      <c r="G4967" s="23" t="s">
        <v>552</v>
      </c>
      <c r="H4967" s="32" t="s">
        <v>354</v>
      </c>
      <c r="I4967" s="32" t="s">
        <v>536</v>
      </c>
      <c r="J4967" s="135">
        <v>50</v>
      </c>
      <c r="K4967" s="28">
        <v>0.84</v>
      </c>
      <c r="L4967" s="28">
        <f t="shared" si="118"/>
        <v>0.74841999999999997</v>
      </c>
      <c r="O4967" s="77">
        <v>0.67054000000000002</v>
      </c>
      <c r="BF4967" s="106"/>
    </row>
    <row r="4968" spans="1:58" x14ac:dyDescent="0.25">
      <c r="A4968" t="s">
        <v>17</v>
      </c>
      <c r="B4968" s="23">
        <v>2020</v>
      </c>
      <c r="C4968" s="23" t="s">
        <v>2</v>
      </c>
      <c r="D4968" s="23" t="s">
        <v>65</v>
      </c>
      <c r="E4968" s="23" t="s">
        <v>254</v>
      </c>
      <c r="F4968" s="23" t="s">
        <v>255</v>
      </c>
      <c r="G4968" s="23" t="s">
        <v>552</v>
      </c>
      <c r="H4968" s="32" t="s">
        <v>354</v>
      </c>
      <c r="I4968" s="32" t="s">
        <v>536</v>
      </c>
      <c r="J4968" s="135">
        <v>46</v>
      </c>
      <c r="K4968" s="28">
        <v>0.86956999999999995</v>
      </c>
      <c r="L4968" s="28">
        <f t="shared" si="118"/>
        <v>0.73358000000000001</v>
      </c>
      <c r="O4968" s="77">
        <v>0.68157999999999996</v>
      </c>
      <c r="BF4968" s="106"/>
    </row>
    <row r="4969" spans="1:58" x14ac:dyDescent="0.25">
      <c r="A4969" t="s">
        <v>17</v>
      </c>
      <c r="B4969" s="23">
        <v>2020</v>
      </c>
      <c r="C4969" s="23" t="s">
        <v>3</v>
      </c>
      <c r="D4969" s="23" t="s">
        <v>66</v>
      </c>
      <c r="E4969" s="23" t="s">
        <v>254</v>
      </c>
      <c r="F4969" s="23" t="s">
        <v>255</v>
      </c>
      <c r="G4969" s="23" t="s">
        <v>552</v>
      </c>
      <c r="H4969" s="32" t="s">
        <v>354</v>
      </c>
      <c r="I4969" s="32" t="s">
        <v>536</v>
      </c>
      <c r="J4969" s="135">
        <v>47</v>
      </c>
      <c r="K4969" s="28">
        <v>0.97872000000000003</v>
      </c>
      <c r="L4969" s="28">
        <f t="shared" si="118"/>
        <v>0.76832</v>
      </c>
      <c r="O4969" s="77">
        <v>0.67688999999999999</v>
      </c>
      <c r="BF4969" s="106"/>
    </row>
    <row r="4970" spans="1:58" x14ac:dyDescent="0.25">
      <c r="A4970" t="s">
        <v>17</v>
      </c>
      <c r="B4970" s="23">
        <v>2021</v>
      </c>
      <c r="C4970" s="23" t="s">
        <v>0</v>
      </c>
      <c r="D4970" s="23" t="s">
        <v>67</v>
      </c>
      <c r="E4970" s="23" t="s">
        <v>254</v>
      </c>
      <c r="F4970" s="23" t="s">
        <v>255</v>
      </c>
      <c r="G4970" s="23" t="s">
        <v>552</v>
      </c>
      <c r="H4970" s="32" t="s">
        <v>354</v>
      </c>
      <c r="I4970" s="32" t="s">
        <v>536</v>
      </c>
      <c r="J4970" s="135">
        <v>50</v>
      </c>
      <c r="K4970" s="28">
        <v>0.84</v>
      </c>
      <c r="L4970" s="28">
        <f t="shared" si="118"/>
        <v>0.79437000000000002</v>
      </c>
      <c r="O4970" s="77">
        <v>0.72143000000000002</v>
      </c>
      <c r="BF4970" s="106"/>
    </row>
    <row r="4971" spans="1:58" x14ac:dyDescent="0.25">
      <c r="A4971" t="s">
        <v>17</v>
      </c>
      <c r="B4971" s="23">
        <v>2021</v>
      </c>
      <c r="C4971" s="23" t="s">
        <v>1</v>
      </c>
      <c r="D4971" s="23" t="s">
        <v>68</v>
      </c>
      <c r="E4971" s="23" t="s">
        <v>254</v>
      </c>
      <c r="F4971" s="23" t="s">
        <v>255</v>
      </c>
      <c r="G4971" s="23" t="s">
        <v>552</v>
      </c>
      <c r="H4971" s="32" t="s">
        <v>354</v>
      </c>
      <c r="I4971" s="32" t="s">
        <v>536</v>
      </c>
      <c r="J4971" s="135">
        <v>69</v>
      </c>
      <c r="K4971" s="28">
        <v>0.89854999999999996</v>
      </c>
      <c r="L4971" s="28">
        <f t="shared" si="118"/>
        <v>0.74253000000000002</v>
      </c>
      <c r="O4971" s="77">
        <v>0.71777999999999997</v>
      </c>
      <c r="BF4971" s="106"/>
    </row>
    <row r="4972" spans="1:58" x14ac:dyDescent="0.25">
      <c r="A4972" t="s">
        <v>17</v>
      </c>
      <c r="B4972" s="23">
        <v>2021</v>
      </c>
      <c r="C4972" s="23" t="s">
        <v>2</v>
      </c>
      <c r="D4972" s="23" t="s">
        <v>69</v>
      </c>
      <c r="E4972" s="23" t="s">
        <v>254</v>
      </c>
      <c r="F4972" s="23" t="s">
        <v>255</v>
      </c>
      <c r="G4972" s="23" t="s">
        <v>552</v>
      </c>
      <c r="H4972" s="32" t="s">
        <v>354</v>
      </c>
      <c r="I4972" s="32" t="s">
        <v>536</v>
      </c>
      <c r="J4972" s="135">
        <v>88</v>
      </c>
      <c r="K4972" s="28">
        <v>0.90908999999999995</v>
      </c>
      <c r="L4972" s="28">
        <f t="shared" si="118"/>
        <v>0.80062999999999995</v>
      </c>
      <c r="O4972" s="77">
        <v>0.72623000000000004</v>
      </c>
      <c r="BF4972" s="106"/>
    </row>
    <row r="4973" spans="1:58" x14ac:dyDescent="0.25">
      <c r="A4973" t="s">
        <v>17</v>
      </c>
      <c r="B4973" s="23">
        <v>2021</v>
      </c>
      <c r="C4973" s="23" t="s">
        <v>3</v>
      </c>
      <c r="D4973" s="23" t="s">
        <v>70</v>
      </c>
      <c r="E4973" s="23" t="s">
        <v>254</v>
      </c>
      <c r="F4973" s="23" t="s">
        <v>255</v>
      </c>
      <c r="G4973" s="23" t="s">
        <v>552</v>
      </c>
      <c r="H4973" s="32" t="s">
        <v>354</v>
      </c>
      <c r="I4973" s="32" t="s">
        <v>536</v>
      </c>
      <c r="J4973" s="135">
        <v>107</v>
      </c>
      <c r="K4973" s="28">
        <v>0.85046999999999995</v>
      </c>
      <c r="L4973" s="28">
        <f t="shared" si="118"/>
        <v>0.81560999999999995</v>
      </c>
      <c r="O4973" s="77">
        <v>0.70416999999999996</v>
      </c>
      <c r="BF4973" s="106"/>
    </row>
    <row r="4974" spans="1:58" x14ac:dyDescent="0.25">
      <c r="A4974" t="s">
        <v>17</v>
      </c>
      <c r="B4974" s="23">
        <v>2022</v>
      </c>
      <c r="C4974" s="23" t="s">
        <v>0</v>
      </c>
      <c r="D4974" s="23" t="s">
        <v>71</v>
      </c>
      <c r="E4974" s="23" t="s">
        <v>254</v>
      </c>
      <c r="F4974" s="23" t="s">
        <v>255</v>
      </c>
      <c r="G4974" s="23" t="s">
        <v>552</v>
      </c>
      <c r="H4974" s="32" t="s">
        <v>354</v>
      </c>
      <c r="I4974" s="32" t="s">
        <v>536</v>
      </c>
      <c r="J4974" s="135">
        <v>75</v>
      </c>
      <c r="K4974" s="28">
        <v>0.85333000000000003</v>
      </c>
      <c r="L4974" s="28">
        <f t="shared" si="118"/>
        <v>0.78637999999999997</v>
      </c>
      <c r="O4974" s="77">
        <v>0.71772000000000002</v>
      </c>
      <c r="BF4974" s="106"/>
    </row>
    <row r="4975" spans="1:58" x14ac:dyDescent="0.25">
      <c r="A4975" t="s">
        <v>17</v>
      </c>
      <c r="B4975" s="23">
        <v>2022</v>
      </c>
      <c r="C4975" s="23" t="s">
        <v>1</v>
      </c>
      <c r="D4975" s="23" t="s">
        <v>72</v>
      </c>
      <c r="E4975" s="23" t="s">
        <v>254</v>
      </c>
      <c r="F4975" s="23" t="s">
        <v>255</v>
      </c>
      <c r="G4975" s="23" t="s">
        <v>552</v>
      </c>
      <c r="H4975" s="32" t="s">
        <v>354</v>
      </c>
      <c r="I4975" s="32" t="s">
        <v>536</v>
      </c>
      <c r="J4975" s="135">
        <v>66</v>
      </c>
      <c r="K4975" s="28">
        <v>0.48485</v>
      </c>
      <c r="L4975" s="28">
        <f t="shared" si="118"/>
        <v>0.80869999999999997</v>
      </c>
      <c r="O4975" s="77">
        <v>0.71509999999999996</v>
      </c>
      <c r="BF4975" s="106"/>
    </row>
    <row r="4976" spans="1:58" x14ac:dyDescent="0.25">
      <c r="A4976" t="s">
        <v>17</v>
      </c>
      <c r="B4976" s="23">
        <v>2022</v>
      </c>
      <c r="C4976" s="23" t="s">
        <v>2</v>
      </c>
      <c r="D4976" s="23" t="s">
        <v>73</v>
      </c>
      <c r="E4976" s="23" t="s">
        <v>254</v>
      </c>
      <c r="F4976" s="23" t="s">
        <v>255</v>
      </c>
      <c r="G4976" s="23" t="s">
        <v>552</v>
      </c>
      <c r="H4976" s="32" t="s">
        <v>354</v>
      </c>
      <c r="I4976" s="32" t="s">
        <v>536</v>
      </c>
      <c r="J4976" s="135">
        <v>67</v>
      </c>
      <c r="K4976" s="28">
        <v>0.82089999999999996</v>
      </c>
      <c r="L4976" s="28">
        <f t="shared" si="118"/>
        <v>0.81728000000000001</v>
      </c>
      <c r="O4976" s="77">
        <v>0.71452000000000004</v>
      </c>
      <c r="BF4976" s="106"/>
    </row>
    <row r="4977" spans="1:58" x14ac:dyDescent="0.25">
      <c r="A4977" t="s">
        <v>17</v>
      </c>
      <c r="B4977" s="23">
        <v>2022</v>
      </c>
      <c r="C4977" s="23" t="s">
        <v>3</v>
      </c>
      <c r="D4977" s="23" t="s">
        <v>493</v>
      </c>
      <c r="E4977" s="23" t="s">
        <v>254</v>
      </c>
      <c r="F4977" s="23" t="s">
        <v>255</v>
      </c>
      <c r="G4977" s="23" t="s">
        <v>552</v>
      </c>
      <c r="H4977" s="32" t="s">
        <v>354</v>
      </c>
      <c r="I4977" s="32" t="s">
        <v>536</v>
      </c>
      <c r="J4977" s="135">
        <v>86</v>
      </c>
      <c r="K4977" s="28">
        <v>0.81394999999999995</v>
      </c>
      <c r="L4977" s="28">
        <f t="shared" si="118"/>
        <v>0.77337999999999996</v>
      </c>
      <c r="O4977" s="77">
        <v>0.68925999999999998</v>
      </c>
      <c r="BF4977" s="106"/>
    </row>
    <row r="4978" spans="1:58" x14ac:dyDescent="0.25">
      <c r="A4978" t="s">
        <v>17</v>
      </c>
      <c r="B4978" s="23">
        <v>2023</v>
      </c>
      <c r="C4978" s="23" t="s">
        <v>0</v>
      </c>
      <c r="D4978" s="23" t="s">
        <v>537</v>
      </c>
      <c r="E4978" s="23" t="s">
        <v>254</v>
      </c>
      <c r="F4978" s="23" t="s">
        <v>255</v>
      </c>
      <c r="G4978" s="23" t="s">
        <v>552</v>
      </c>
      <c r="H4978" s="32" t="s">
        <v>354</v>
      </c>
      <c r="I4978" s="32" t="s">
        <v>536</v>
      </c>
      <c r="J4978" s="135">
        <v>70</v>
      </c>
      <c r="K4978" s="28">
        <v>0.75714000000000004</v>
      </c>
      <c r="L4978" s="28">
        <f t="shared" si="118"/>
        <v>0.73377999999999999</v>
      </c>
      <c r="O4978" s="77">
        <v>0.66224000000000005</v>
      </c>
      <c r="BF4978" s="106"/>
    </row>
    <row r="4979" spans="1:58" x14ac:dyDescent="0.25">
      <c r="A4979" t="s">
        <v>17</v>
      </c>
      <c r="B4979" s="23">
        <v>2018</v>
      </c>
      <c r="C4979" s="23" t="s">
        <v>0</v>
      </c>
      <c r="D4979" s="23" t="s">
        <v>54</v>
      </c>
      <c r="E4979" s="23" t="s">
        <v>540</v>
      </c>
      <c r="F4979" s="23" t="s">
        <v>367</v>
      </c>
      <c r="G4979" s="23" t="s">
        <v>540</v>
      </c>
      <c r="H4979" s="32" t="s">
        <v>367</v>
      </c>
      <c r="I4979" s="32" t="s">
        <v>536</v>
      </c>
      <c r="J4979" s="135">
        <v>404</v>
      </c>
      <c r="K4979" s="28">
        <v>0.86385999999999996</v>
      </c>
      <c r="L4979" s="28">
        <f t="shared" si="118"/>
        <v>0.86385999999999996</v>
      </c>
      <c r="O4979" s="77">
        <v>0.64649000000000001</v>
      </c>
      <c r="BF4979" s="106"/>
    </row>
    <row r="4980" spans="1:58" x14ac:dyDescent="0.25">
      <c r="A4980" t="s">
        <v>17</v>
      </c>
      <c r="B4980" s="23">
        <v>2018</v>
      </c>
      <c r="C4980" s="23" t="s">
        <v>1</v>
      </c>
      <c r="D4980" s="23" t="s">
        <v>56</v>
      </c>
      <c r="E4980" s="23" t="s">
        <v>540</v>
      </c>
      <c r="F4980" s="23" t="s">
        <v>367</v>
      </c>
      <c r="G4980" s="23" t="s">
        <v>540</v>
      </c>
      <c r="H4980" s="32" t="s">
        <v>367</v>
      </c>
      <c r="I4980" s="32" t="s">
        <v>536</v>
      </c>
      <c r="J4980" s="135">
        <v>433</v>
      </c>
      <c r="K4980" s="28">
        <v>0.86836000000000002</v>
      </c>
      <c r="L4980" s="28">
        <f t="shared" si="118"/>
        <v>0.86836000000000002</v>
      </c>
      <c r="O4980" s="77">
        <v>0.66595000000000004</v>
      </c>
      <c r="BF4980" s="106"/>
    </row>
    <row r="4981" spans="1:58" x14ac:dyDescent="0.25">
      <c r="A4981" t="s">
        <v>17</v>
      </c>
      <c r="B4981" s="23">
        <v>2018</v>
      </c>
      <c r="C4981" s="23" t="s">
        <v>2</v>
      </c>
      <c r="D4981" s="23" t="s">
        <v>57</v>
      </c>
      <c r="E4981" s="23" t="s">
        <v>540</v>
      </c>
      <c r="F4981" s="23" t="s">
        <v>367</v>
      </c>
      <c r="G4981" s="23" t="s">
        <v>540</v>
      </c>
      <c r="H4981" s="32" t="s">
        <v>367</v>
      </c>
      <c r="I4981" s="32" t="s">
        <v>536</v>
      </c>
      <c r="J4981" s="135">
        <v>415</v>
      </c>
      <c r="K4981" s="28">
        <v>0.88675000000000004</v>
      </c>
      <c r="L4981" s="28">
        <f t="shared" si="118"/>
        <v>0.88675000000000004</v>
      </c>
      <c r="O4981" s="77">
        <v>0.65563000000000005</v>
      </c>
      <c r="BF4981" s="106"/>
    </row>
    <row r="4982" spans="1:58" x14ac:dyDescent="0.25">
      <c r="A4982" t="s">
        <v>17</v>
      </c>
      <c r="B4982" s="23">
        <v>2018</v>
      </c>
      <c r="C4982" s="23" t="s">
        <v>3</v>
      </c>
      <c r="D4982" s="23" t="s">
        <v>58</v>
      </c>
      <c r="E4982" s="23" t="s">
        <v>540</v>
      </c>
      <c r="F4982" s="23" t="s">
        <v>367</v>
      </c>
      <c r="G4982" s="23" t="s">
        <v>540</v>
      </c>
      <c r="H4982" s="32" t="s">
        <v>367</v>
      </c>
      <c r="I4982" s="32" t="s">
        <v>536</v>
      </c>
      <c r="J4982" s="135">
        <v>449</v>
      </c>
      <c r="K4982" s="28">
        <v>0.88641000000000003</v>
      </c>
      <c r="L4982" s="28">
        <f t="shared" si="118"/>
        <v>0.88641000000000003</v>
      </c>
      <c r="O4982" s="77">
        <v>0.64424999999999999</v>
      </c>
      <c r="BF4982" s="106"/>
    </row>
    <row r="4983" spans="1:58" x14ac:dyDescent="0.25">
      <c r="A4983" t="s">
        <v>17</v>
      </c>
      <c r="B4983" s="23">
        <v>2019</v>
      </c>
      <c r="C4983" s="23" t="s">
        <v>0</v>
      </c>
      <c r="D4983" s="23" t="s">
        <v>59</v>
      </c>
      <c r="E4983" s="23" t="s">
        <v>540</v>
      </c>
      <c r="F4983" s="23" t="s">
        <v>367</v>
      </c>
      <c r="G4983" s="23" t="s">
        <v>540</v>
      </c>
      <c r="H4983" s="32" t="s">
        <v>367</v>
      </c>
      <c r="I4983" s="32" t="s">
        <v>536</v>
      </c>
      <c r="J4983" s="135">
        <v>421</v>
      </c>
      <c r="K4983" s="28">
        <v>0.90498999999999996</v>
      </c>
      <c r="L4983" s="28">
        <f t="shared" si="118"/>
        <v>0.90498999999999996</v>
      </c>
      <c r="O4983" s="77">
        <v>0.67745999999999995</v>
      </c>
      <c r="BF4983" s="106"/>
    </row>
    <row r="4984" spans="1:58" x14ac:dyDescent="0.25">
      <c r="A4984" t="s">
        <v>17</v>
      </c>
      <c r="B4984" s="23">
        <v>2019</v>
      </c>
      <c r="C4984" s="23" t="s">
        <v>1</v>
      </c>
      <c r="D4984" s="23" t="s">
        <v>60</v>
      </c>
      <c r="E4984" s="23" t="s">
        <v>540</v>
      </c>
      <c r="F4984" s="23" t="s">
        <v>367</v>
      </c>
      <c r="G4984" s="23" t="s">
        <v>540</v>
      </c>
      <c r="H4984" s="32" t="s">
        <v>367</v>
      </c>
      <c r="I4984" s="32" t="s">
        <v>536</v>
      </c>
      <c r="J4984" s="135">
        <v>390</v>
      </c>
      <c r="K4984" s="28">
        <v>0.90512999999999999</v>
      </c>
      <c r="L4984" s="28">
        <f t="shared" si="118"/>
        <v>0.90512999999999999</v>
      </c>
      <c r="O4984" s="77">
        <v>0.69386000000000003</v>
      </c>
      <c r="BF4984" s="106"/>
    </row>
    <row r="4985" spans="1:58" x14ac:dyDescent="0.25">
      <c r="A4985" t="s">
        <v>17</v>
      </c>
      <c r="B4985" s="23">
        <v>2019</v>
      </c>
      <c r="C4985" s="23" t="s">
        <v>2</v>
      </c>
      <c r="D4985" s="23" t="s">
        <v>61</v>
      </c>
      <c r="E4985" s="23" t="s">
        <v>540</v>
      </c>
      <c r="F4985" s="23" t="s">
        <v>367</v>
      </c>
      <c r="G4985" s="23" t="s">
        <v>540</v>
      </c>
      <c r="H4985" s="32" t="s">
        <v>367</v>
      </c>
      <c r="I4985" s="32" t="s">
        <v>536</v>
      </c>
      <c r="J4985" s="135">
        <v>421</v>
      </c>
      <c r="K4985" s="28">
        <v>0.88599000000000006</v>
      </c>
      <c r="L4985" s="28">
        <f t="shared" si="118"/>
        <v>0.88599000000000006</v>
      </c>
      <c r="O4985" s="77">
        <v>0.68513999999999997</v>
      </c>
      <c r="BF4985" s="106"/>
    </row>
    <row r="4986" spans="1:58" x14ac:dyDescent="0.25">
      <c r="A4986" t="s">
        <v>17</v>
      </c>
      <c r="B4986" s="23">
        <v>2019</v>
      </c>
      <c r="C4986" s="23" t="s">
        <v>3</v>
      </c>
      <c r="D4986" s="23" t="s">
        <v>62</v>
      </c>
      <c r="E4986" s="23" t="s">
        <v>540</v>
      </c>
      <c r="F4986" s="23" t="s">
        <v>367</v>
      </c>
      <c r="G4986" s="23" t="s">
        <v>540</v>
      </c>
      <c r="H4986" s="32" t="s">
        <v>367</v>
      </c>
      <c r="I4986" s="32" t="s">
        <v>536</v>
      </c>
      <c r="J4986" s="135">
        <v>377</v>
      </c>
      <c r="K4986" s="28">
        <v>0.74536000000000002</v>
      </c>
      <c r="L4986" s="28">
        <f t="shared" si="118"/>
        <v>0.74536000000000002</v>
      </c>
      <c r="O4986" s="77">
        <v>0.67325000000000002</v>
      </c>
      <c r="BF4986" s="106"/>
    </row>
    <row r="4987" spans="1:58" x14ac:dyDescent="0.25">
      <c r="A4987" t="s">
        <v>17</v>
      </c>
      <c r="B4987" s="23">
        <v>2020</v>
      </c>
      <c r="C4987" s="23" t="s">
        <v>0</v>
      </c>
      <c r="D4987" s="23" t="s">
        <v>63</v>
      </c>
      <c r="E4987" s="23" t="s">
        <v>540</v>
      </c>
      <c r="F4987" s="23" t="s">
        <v>367</v>
      </c>
      <c r="G4987" s="23" t="s">
        <v>540</v>
      </c>
      <c r="H4987" s="32" t="s">
        <v>367</v>
      </c>
      <c r="I4987" s="32" t="s">
        <v>536</v>
      </c>
      <c r="J4987" s="135">
        <v>372</v>
      </c>
      <c r="K4987" s="28">
        <v>0.79300999999999999</v>
      </c>
      <c r="L4987" s="28">
        <f t="shared" si="118"/>
        <v>0.79300999999999999</v>
      </c>
      <c r="O4987" s="77">
        <v>0.68518000000000001</v>
      </c>
      <c r="BF4987" s="106"/>
    </row>
    <row r="4988" spans="1:58" x14ac:dyDescent="0.25">
      <c r="A4988" t="s">
        <v>17</v>
      </c>
      <c r="B4988" s="23">
        <v>2020</v>
      </c>
      <c r="C4988" s="23" t="s">
        <v>1</v>
      </c>
      <c r="D4988" s="23" t="s">
        <v>64</v>
      </c>
      <c r="E4988" s="23" t="s">
        <v>540</v>
      </c>
      <c r="F4988" s="23" t="s">
        <v>367</v>
      </c>
      <c r="G4988" s="23" t="s">
        <v>540</v>
      </c>
      <c r="H4988" s="32" t="s">
        <v>367</v>
      </c>
      <c r="I4988" s="32" t="s">
        <v>536</v>
      </c>
      <c r="J4988" s="135">
        <v>191</v>
      </c>
      <c r="K4988" s="28">
        <v>0.70157000000000003</v>
      </c>
      <c r="L4988" s="28">
        <f t="shared" si="118"/>
        <v>0.70157000000000003</v>
      </c>
      <c r="O4988" s="77">
        <v>0.67054000000000002</v>
      </c>
      <c r="BF4988" s="106"/>
    </row>
    <row r="4989" spans="1:58" x14ac:dyDescent="0.25">
      <c r="A4989" t="s">
        <v>17</v>
      </c>
      <c r="B4989" s="23">
        <v>2020</v>
      </c>
      <c r="C4989" s="23" t="s">
        <v>2</v>
      </c>
      <c r="D4989" s="23" t="s">
        <v>65</v>
      </c>
      <c r="E4989" s="23" t="s">
        <v>540</v>
      </c>
      <c r="F4989" s="23" t="s">
        <v>367</v>
      </c>
      <c r="G4989" s="23" t="s">
        <v>540</v>
      </c>
      <c r="H4989" s="32" t="s">
        <v>367</v>
      </c>
      <c r="I4989" s="32" t="s">
        <v>536</v>
      </c>
      <c r="J4989" s="135">
        <v>282</v>
      </c>
      <c r="K4989" s="28">
        <v>0.82979000000000003</v>
      </c>
      <c r="L4989" s="28">
        <f t="shared" si="118"/>
        <v>0.82979000000000003</v>
      </c>
      <c r="O4989" s="77">
        <v>0.68157999999999996</v>
      </c>
      <c r="BF4989" s="106"/>
    </row>
    <row r="4990" spans="1:58" x14ac:dyDescent="0.25">
      <c r="A4990" t="s">
        <v>17</v>
      </c>
      <c r="B4990" s="23">
        <v>2020</v>
      </c>
      <c r="C4990" s="23" t="s">
        <v>3</v>
      </c>
      <c r="D4990" s="23" t="s">
        <v>66</v>
      </c>
      <c r="E4990" s="23" t="s">
        <v>540</v>
      </c>
      <c r="F4990" s="23" t="s">
        <v>367</v>
      </c>
      <c r="G4990" s="23" t="s">
        <v>540</v>
      </c>
      <c r="H4990" s="32" t="s">
        <v>367</v>
      </c>
      <c r="I4990" s="32" t="s">
        <v>536</v>
      </c>
      <c r="J4990" s="135">
        <v>347</v>
      </c>
      <c r="K4990" s="28">
        <v>0.92795000000000005</v>
      </c>
      <c r="L4990" s="28">
        <f t="shared" si="118"/>
        <v>0.92795000000000005</v>
      </c>
      <c r="O4990" s="77">
        <v>0.67688999999999999</v>
      </c>
      <c r="BF4990" s="106"/>
    </row>
    <row r="4991" spans="1:58" x14ac:dyDescent="0.25">
      <c r="A4991" t="s">
        <v>17</v>
      </c>
      <c r="B4991" s="23">
        <v>2021</v>
      </c>
      <c r="C4991" s="23" t="s">
        <v>0</v>
      </c>
      <c r="D4991" s="23" t="s">
        <v>67</v>
      </c>
      <c r="E4991" s="23" t="s">
        <v>540</v>
      </c>
      <c r="F4991" s="23" t="s">
        <v>367</v>
      </c>
      <c r="G4991" s="23" t="s">
        <v>540</v>
      </c>
      <c r="H4991" s="32" t="s">
        <v>367</v>
      </c>
      <c r="I4991" s="32" t="s">
        <v>536</v>
      </c>
      <c r="J4991" s="135">
        <v>391</v>
      </c>
      <c r="K4991" s="28">
        <v>0.94118000000000002</v>
      </c>
      <c r="L4991" s="28">
        <f t="shared" si="118"/>
        <v>0.94118000000000002</v>
      </c>
      <c r="O4991" s="77">
        <v>0.72143000000000002</v>
      </c>
      <c r="BF4991" s="106"/>
    </row>
    <row r="4992" spans="1:58" x14ac:dyDescent="0.25">
      <c r="A4992" t="s">
        <v>17</v>
      </c>
      <c r="B4992" s="23">
        <v>2021</v>
      </c>
      <c r="C4992" s="23" t="s">
        <v>1</v>
      </c>
      <c r="D4992" s="23" t="s">
        <v>68</v>
      </c>
      <c r="E4992" s="23" t="s">
        <v>540</v>
      </c>
      <c r="F4992" s="23" t="s">
        <v>367</v>
      </c>
      <c r="G4992" s="23" t="s">
        <v>540</v>
      </c>
      <c r="H4992" s="32" t="s">
        <v>367</v>
      </c>
      <c r="I4992" s="32" t="s">
        <v>536</v>
      </c>
      <c r="J4992" s="135">
        <v>389</v>
      </c>
      <c r="K4992" s="28">
        <v>0.92801999999999996</v>
      </c>
      <c r="L4992" s="28">
        <f t="shared" si="118"/>
        <v>0.92801999999999996</v>
      </c>
      <c r="O4992" s="77">
        <v>0.71777999999999997</v>
      </c>
      <c r="BF4992" s="106"/>
    </row>
    <row r="4993" spans="1:58" x14ac:dyDescent="0.25">
      <c r="A4993" t="s">
        <v>17</v>
      </c>
      <c r="B4993" s="23">
        <v>2021</v>
      </c>
      <c r="C4993" s="23" t="s">
        <v>2</v>
      </c>
      <c r="D4993" s="23" t="s">
        <v>69</v>
      </c>
      <c r="E4993" s="23" t="s">
        <v>540</v>
      </c>
      <c r="F4993" s="23" t="s">
        <v>367</v>
      </c>
      <c r="G4993" s="23" t="s">
        <v>540</v>
      </c>
      <c r="H4993" s="32" t="s">
        <v>367</v>
      </c>
      <c r="I4993" s="32" t="s">
        <v>536</v>
      </c>
      <c r="J4993" s="135">
        <v>440</v>
      </c>
      <c r="K4993" s="28">
        <v>0.90681999999999996</v>
      </c>
      <c r="L4993" s="28">
        <f t="shared" si="118"/>
        <v>0.90681999999999996</v>
      </c>
      <c r="O4993" s="77">
        <v>0.72623000000000004</v>
      </c>
      <c r="BF4993" s="106"/>
    </row>
    <row r="4994" spans="1:58" x14ac:dyDescent="0.25">
      <c r="A4994" t="s">
        <v>17</v>
      </c>
      <c r="B4994" s="23">
        <v>2021</v>
      </c>
      <c r="C4994" s="23" t="s">
        <v>3</v>
      </c>
      <c r="D4994" s="23" t="s">
        <v>70</v>
      </c>
      <c r="E4994" s="23" t="s">
        <v>540</v>
      </c>
      <c r="F4994" s="23" t="s">
        <v>367</v>
      </c>
      <c r="G4994" s="23" t="s">
        <v>540</v>
      </c>
      <c r="H4994" s="32" t="s">
        <v>367</v>
      </c>
      <c r="I4994" s="32" t="s">
        <v>536</v>
      </c>
      <c r="J4994" s="135">
        <v>403</v>
      </c>
      <c r="K4994" s="28">
        <v>0.87592999999999999</v>
      </c>
      <c r="L4994" s="28">
        <f t="shared" ref="L4994:L5057" si="119">SUMIFS(K:K, E:E, G4994, D:D, D4994, I:I, I4994)</f>
        <v>0.87592999999999999</v>
      </c>
      <c r="O4994" s="77">
        <v>0.70416999999999996</v>
      </c>
      <c r="BF4994" s="106"/>
    </row>
    <row r="4995" spans="1:58" x14ac:dyDescent="0.25">
      <c r="A4995" t="s">
        <v>17</v>
      </c>
      <c r="B4995" s="23">
        <v>2022</v>
      </c>
      <c r="C4995" s="23" t="s">
        <v>0</v>
      </c>
      <c r="D4995" s="23" t="s">
        <v>71</v>
      </c>
      <c r="E4995" s="23" t="s">
        <v>540</v>
      </c>
      <c r="F4995" s="23" t="s">
        <v>367</v>
      </c>
      <c r="G4995" s="23" t="s">
        <v>540</v>
      </c>
      <c r="H4995" s="32" t="s">
        <v>367</v>
      </c>
      <c r="I4995" s="32" t="s">
        <v>536</v>
      </c>
      <c r="J4995" s="135">
        <v>462</v>
      </c>
      <c r="K4995" s="28">
        <v>0.86363999999999996</v>
      </c>
      <c r="L4995" s="28">
        <f t="shared" si="119"/>
        <v>0.86363999999999996</v>
      </c>
      <c r="O4995" s="77">
        <v>0.71772000000000002</v>
      </c>
      <c r="BF4995" s="106"/>
    </row>
    <row r="4996" spans="1:58" x14ac:dyDescent="0.25">
      <c r="A4996" t="s">
        <v>17</v>
      </c>
      <c r="B4996" s="23">
        <v>2022</v>
      </c>
      <c r="C4996" s="23" t="s">
        <v>1</v>
      </c>
      <c r="D4996" s="23" t="s">
        <v>72</v>
      </c>
      <c r="E4996" s="23" t="s">
        <v>540</v>
      </c>
      <c r="F4996" s="23" t="s">
        <v>367</v>
      </c>
      <c r="G4996" s="23" t="s">
        <v>540</v>
      </c>
      <c r="H4996" s="32" t="s">
        <v>367</v>
      </c>
      <c r="I4996" s="32" t="s">
        <v>536</v>
      </c>
      <c r="J4996" s="135">
        <v>453</v>
      </c>
      <c r="K4996" s="28">
        <v>0.80352999999999997</v>
      </c>
      <c r="L4996" s="28">
        <f t="shared" si="119"/>
        <v>0.80352999999999997</v>
      </c>
      <c r="O4996" s="77">
        <v>0.71509999999999996</v>
      </c>
      <c r="BF4996" s="106"/>
    </row>
    <row r="4997" spans="1:58" x14ac:dyDescent="0.25">
      <c r="A4997" t="s">
        <v>17</v>
      </c>
      <c r="B4997" s="23">
        <v>2022</v>
      </c>
      <c r="C4997" s="23" t="s">
        <v>2</v>
      </c>
      <c r="D4997" s="23" t="s">
        <v>73</v>
      </c>
      <c r="E4997" s="23" t="s">
        <v>540</v>
      </c>
      <c r="F4997" s="23" t="s">
        <v>367</v>
      </c>
      <c r="G4997" s="23" t="s">
        <v>540</v>
      </c>
      <c r="H4997" s="32" t="s">
        <v>367</v>
      </c>
      <c r="I4997" s="32" t="s">
        <v>536</v>
      </c>
      <c r="J4997" s="135">
        <v>381</v>
      </c>
      <c r="K4997" s="28">
        <v>0.82677</v>
      </c>
      <c r="L4997" s="28">
        <f t="shared" si="119"/>
        <v>0.82677</v>
      </c>
      <c r="O4997" s="77">
        <v>0.71452000000000004</v>
      </c>
      <c r="BF4997" s="106"/>
    </row>
    <row r="4998" spans="1:58" x14ac:dyDescent="0.25">
      <c r="A4998" t="s">
        <v>17</v>
      </c>
      <c r="B4998" s="23">
        <v>2022</v>
      </c>
      <c r="C4998" s="23" t="s">
        <v>3</v>
      </c>
      <c r="D4998" s="23" t="s">
        <v>493</v>
      </c>
      <c r="E4998" s="23" t="s">
        <v>540</v>
      </c>
      <c r="F4998" s="23" t="s">
        <v>367</v>
      </c>
      <c r="G4998" s="23" t="s">
        <v>540</v>
      </c>
      <c r="H4998" s="32" t="s">
        <v>367</v>
      </c>
      <c r="I4998" s="32" t="s">
        <v>536</v>
      </c>
      <c r="J4998" s="135">
        <v>394</v>
      </c>
      <c r="K4998" s="28">
        <v>0.82994999999999997</v>
      </c>
      <c r="L4998" s="28">
        <f t="shared" si="119"/>
        <v>0.82994999999999997</v>
      </c>
      <c r="O4998" s="77">
        <v>0.68925999999999998</v>
      </c>
      <c r="BF4998" s="106"/>
    </row>
    <row r="4999" spans="1:58" x14ac:dyDescent="0.25">
      <c r="A4999" t="s">
        <v>17</v>
      </c>
      <c r="B4999" s="23">
        <v>2023</v>
      </c>
      <c r="C4999" s="23" t="s">
        <v>0</v>
      </c>
      <c r="D4999" s="23" t="s">
        <v>537</v>
      </c>
      <c r="E4999" s="23" t="s">
        <v>540</v>
      </c>
      <c r="F4999" s="23" t="s">
        <v>367</v>
      </c>
      <c r="G4999" s="23" t="s">
        <v>540</v>
      </c>
      <c r="H4999" s="32" t="s">
        <v>367</v>
      </c>
      <c r="I4999" s="32" t="s">
        <v>536</v>
      </c>
      <c r="J4999" s="135">
        <v>379</v>
      </c>
      <c r="K4999" s="28">
        <v>0.72031999999999996</v>
      </c>
      <c r="L4999" s="28">
        <f t="shared" si="119"/>
        <v>0.72031999999999996</v>
      </c>
      <c r="O4999" s="77">
        <v>0.66224000000000005</v>
      </c>
      <c r="BF4999" s="106"/>
    </row>
    <row r="5000" spans="1:58" x14ac:dyDescent="0.25">
      <c r="A5000" t="s">
        <v>17</v>
      </c>
      <c r="B5000" s="23">
        <v>2018</v>
      </c>
      <c r="C5000" s="23" t="s">
        <v>0</v>
      </c>
      <c r="D5000" s="23" t="s">
        <v>54</v>
      </c>
      <c r="E5000" s="23" t="s">
        <v>256</v>
      </c>
      <c r="F5000" s="23" t="s">
        <v>257</v>
      </c>
      <c r="G5000" s="23" t="s">
        <v>546</v>
      </c>
      <c r="H5000" s="32" t="s">
        <v>547</v>
      </c>
      <c r="I5000" s="32" t="s">
        <v>536</v>
      </c>
      <c r="J5000" s="135">
        <v>126</v>
      </c>
      <c r="K5000" s="28">
        <v>7.9369999999999996E-2</v>
      </c>
      <c r="L5000" s="28">
        <f t="shared" si="119"/>
        <v>0.36119000000000001</v>
      </c>
      <c r="O5000" s="77">
        <v>0.64649000000000001</v>
      </c>
      <c r="BF5000" s="106"/>
    </row>
    <row r="5001" spans="1:58" x14ac:dyDescent="0.25">
      <c r="A5001" t="s">
        <v>17</v>
      </c>
      <c r="B5001" s="23">
        <v>2018</v>
      </c>
      <c r="C5001" s="23" t="s">
        <v>1</v>
      </c>
      <c r="D5001" s="23" t="s">
        <v>56</v>
      </c>
      <c r="E5001" s="23" t="s">
        <v>256</v>
      </c>
      <c r="F5001" s="23" t="s">
        <v>257</v>
      </c>
      <c r="G5001" s="23" t="s">
        <v>546</v>
      </c>
      <c r="H5001" s="32" t="s">
        <v>547</v>
      </c>
      <c r="I5001" s="32" t="s">
        <v>536</v>
      </c>
      <c r="J5001" s="135">
        <v>121</v>
      </c>
      <c r="K5001" s="28">
        <v>0.16528999999999999</v>
      </c>
      <c r="L5001" s="28">
        <f t="shared" si="119"/>
        <v>0.40418999999999999</v>
      </c>
      <c r="O5001" s="77">
        <v>0.66595000000000004</v>
      </c>
      <c r="BF5001" s="106"/>
    </row>
    <row r="5002" spans="1:58" x14ac:dyDescent="0.25">
      <c r="A5002" t="s">
        <v>17</v>
      </c>
      <c r="B5002" s="23">
        <v>2018</v>
      </c>
      <c r="C5002" s="23" t="s">
        <v>2</v>
      </c>
      <c r="D5002" s="23" t="s">
        <v>57</v>
      </c>
      <c r="E5002" s="23" t="s">
        <v>256</v>
      </c>
      <c r="F5002" s="23" t="s">
        <v>257</v>
      </c>
      <c r="G5002" s="23" t="s">
        <v>546</v>
      </c>
      <c r="H5002" s="32" t="s">
        <v>547</v>
      </c>
      <c r="I5002" s="32" t="s">
        <v>536</v>
      </c>
      <c r="J5002" s="135">
        <v>141</v>
      </c>
      <c r="K5002" s="28">
        <v>3.5459999999999998E-2</v>
      </c>
      <c r="L5002" s="28">
        <f t="shared" si="119"/>
        <v>0.40671000000000002</v>
      </c>
      <c r="O5002" s="77">
        <v>0.65563000000000005</v>
      </c>
      <c r="BF5002" s="106"/>
    </row>
    <row r="5003" spans="1:58" x14ac:dyDescent="0.25">
      <c r="A5003" t="s">
        <v>17</v>
      </c>
      <c r="B5003" s="23">
        <v>2018</v>
      </c>
      <c r="C5003" s="23" t="s">
        <v>3</v>
      </c>
      <c r="D5003" s="23" t="s">
        <v>58</v>
      </c>
      <c r="E5003" s="23" t="s">
        <v>256</v>
      </c>
      <c r="F5003" s="23" t="s">
        <v>257</v>
      </c>
      <c r="G5003" s="23" t="s">
        <v>546</v>
      </c>
      <c r="H5003" s="32" t="s">
        <v>547</v>
      </c>
      <c r="I5003" s="32" t="s">
        <v>536</v>
      </c>
      <c r="J5003" s="135">
        <v>160</v>
      </c>
      <c r="K5003" s="28">
        <v>9.375E-2</v>
      </c>
      <c r="L5003" s="28">
        <f t="shared" si="119"/>
        <v>0.43096000000000001</v>
      </c>
      <c r="O5003" s="77">
        <v>0.64424999999999999</v>
      </c>
      <c r="BF5003" s="106"/>
    </row>
    <row r="5004" spans="1:58" x14ac:dyDescent="0.25">
      <c r="A5004" t="s">
        <v>17</v>
      </c>
      <c r="B5004" s="23">
        <v>2019</v>
      </c>
      <c r="C5004" s="23" t="s">
        <v>0</v>
      </c>
      <c r="D5004" s="23" t="s">
        <v>59</v>
      </c>
      <c r="E5004" s="23" t="s">
        <v>256</v>
      </c>
      <c r="F5004" s="23" t="s">
        <v>257</v>
      </c>
      <c r="G5004" s="23" t="s">
        <v>546</v>
      </c>
      <c r="H5004" s="32" t="s">
        <v>547</v>
      </c>
      <c r="I5004" s="32" t="s">
        <v>536</v>
      </c>
      <c r="J5004" s="135">
        <v>132</v>
      </c>
      <c r="K5004" s="28">
        <v>9.0910000000000005E-2</v>
      </c>
      <c r="L5004" s="28">
        <f t="shared" si="119"/>
        <v>0.40384999999999999</v>
      </c>
      <c r="O5004" s="77">
        <v>0.67745999999999995</v>
      </c>
      <c r="BF5004" s="106"/>
    </row>
    <row r="5005" spans="1:58" x14ac:dyDescent="0.25">
      <c r="A5005" t="s">
        <v>17</v>
      </c>
      <c r="B5005" s="23">
        <v>2019</v>
      </c>
      <c r="C5005" s="23" t="s">
        <v>1</v>
      </c>
      <c r="D5005" s="23" t="s">
        <v>60</v>
      </c>
      <c r="E5005" s="23" t="s">
        <v>256</v>
      </c>
      <c r="F5005" s="23" t="s">
        <v>257</v>
      </c>
      <c r="G5005" s="23" t="s">
        <v>546</v>
      </c>
      <c r="H5005" s="32" t="s">
        <v>547</v>
      </c>
      <c r="I5005" s="32" t="s">
        <v>536</v>
      </c>
      <c r="J5005" s="135">
        <v>129</v>
      </c>
      <c r="K5005" s="28">
        <v>9.3020000000000005E-2</v>
      </c>
      <c r="L5005" s="28">
        <f t="shared" si="119"/>
        <v>0.42087999999999998</v>
      </c>
      <c r="O5005" s="77">
        <v>0.69386000000000003</v>
      </c>
      <c r="BF5005" s="106"/>
    </row>
    <row r="5006" spans="1:58" x14ac:dyDescent="0.25">
      <c r="A5006" t="s">
        <v>17</v>
      </c>
      <c r="B5006" s="23">
        <v>2019</v>
      </c>
      <c r="C5006" s="23" t="s">
        <v>2</v>
      </c>
      <c r="D5006" s="23" t="s">
        <v>61</v>
      </c>
      <c r="E5006" s="23" t="s">
        <v>256</v>
      </c>
      <c r="F5006" s="23" t="s">
        <v>257</v>
      </c>
      <c r="G5006" s="23" t="s">
        <v>546</v>
      </c>
      <c r="H5006" s="32" t="s">
        <v>547</v>
      </c>
      <c r="I5006" s="32" t="s">
        <v>536</v>
      </c>
      <c r="J5006" s="135">
        <v>146</v>
      </c>
      <c r="K5006" s="28">
        <v>6.8489999999999995E-2</v>
      </c>
      <c r="L5006" s="28">
        <f t="shared" si="119"/>
        <v>0.37534000000000001</v>
      </c>
      <c r="O5006" s="77">
        <v>0.68513999999999997</v>
      </c>
      <c r="BF5006" s="106"/>
    </row>
    <row r="5007" spans="1:58" x14ac:dyDescent="0.25">
      <c r="A5007" t="s">
        <v>17</v>
      </c>
      <c r="B5007" s="23">
        <v>2019</v>
      </c>
      <c r="C5007" s="23" t="s">
        <v>3</v>
      </c>
      <c r="D5007" s="23" t="s">
        <v>62</v>
      </c>
      <c r="E5007" s="23" t="s">
        <v>256</v>
      </c>
      <c r="F5007" s="23" t="s">
        <v>257</v>
      </c>
      <c r="G5007" s="23" t="s">
        <v>546</v>
      </c>
      <c r="H5007" s="32" t="s">
        <v>547</v>
      </c>
      <c r="I5007" s="32" t="s">
        <v>536</v>
      </c>
      <c r="J5007" s="135">
        <v>157</v>
      </c>
      <c r="K5007" s="28">
        <v>9.554E-2</v>
      </c>
      <c r="L5007" s="28">
        <f t="shared" si="119"/>
        <v>0.40028999999999998</v>
      </c>
      <c r="O5007" s="77">
        <v>0.67325000000000002</v>
      </c>
      <c r="BF5007" s="106"/>
    </row>
    <row r="5008" spans="1:58" x14ac:dyDescent="0.25">
      <c r="A5008" t="s">
        <v>17</v>
      </c>
      <c r="B5008" s="23">
        <v>2020</v>
      </c>
      <c r="C5008" s="23" t="s">
        <v>0</v>
      </c>
      <c r="D5008" s="23" t="s">
        <v>63</v>
      </c>
      <c r="E5008" s="23" t="s">
        <v>256</v>
      </c>
      <c r="F5008" s="23" t="s">
        <v>257</v>
      </c>
      <c r="G5008" s="23" t="s">
        <v>546</v>
      </c>
      <c r="H5008" s="32" t="s">
        <v>547</v>
      </c>
      <c r="I5008" s="32" t="s">
        <v>536</v>
      </c>
      <c r="J5008" s="135">
        <v>110</v>
      </c>
      <c r="K5008" s="28">
        <v>0.15454999999999999</v>
      </c>
      <c r="L5008" s="28">
        <f t="shared" si="119"/>
        <v>0.44168000000000002</v>
      </c>
      <c r="O5008" s="77">
        <v>0.68518000000000001</v>
      </c>
      <c r="BF5008" s="106"/>
    </row>
    <row r="5009" spans="1:58" x14ac:dyDescent="0.25">
      <c r="A5009" t="s">
        <v>17</v>
      </c>
      <c r="B5009" s="23">
        <v>2020</v>
      </c>
      <c r="C5009" s="23" t="s">
        <v>1</v>
      </c>
      <c r="D5009" s="23" t="s">
        <v>64</v>
      </c>
      <c r="E5009" s="23" t="s">
        <v>256</v>
      </c>
      <c r="F5009" s="23" t="s">
        <v>257</v>
      </c>
      <c r="G5009" s="23" t="s">
        <v>546</v>
      </c>
      <c r="H5009" s="32" t="s">
        <v>547</v>
      </c>
      <c r="I5009" s="32" t="s">
        <v>536</v>
      </c>
      <c r="J5009" s="135">
        <v>40</v>
      </c>
      <c r="K5009" s="28">
        <v>7.4999999999999997E-2</v>
      </c>
      <c r="L5009" s="28">
        <f t="shared" si="119"/>
        <v>0.46377000000000002</v>
      </c>
      <c r="O5009" s="77">
        <v>0.67054000000000002</v>
      </c>
      <c r="BF5009" s="106"/>
    </row>
    <row r="5010" spans="1:58" x14ac:dyDescent="0.25">
      <c r="A5010" t="s">
        <v>17</v>
      </c>
      <c r="B5010" s="23">
        <v>2020</v>
      </c>
      <c r="C5010" s="23" t="s">
        <v>2</v>
      </c>
      <c r="D5010" s="23" t="s">
        <v>65</v>
      </c>
      <c r="E5010" s="23" t="s">
        <v>256</v>
      </c>
      <c r="F5010" s="23" t="s">
        <v>257</v>
      </c>
      <c r="G5010" s="23" t="s">
        <v>546</v>
      </c>
      <c r="H5010" s="32" t="s">
        <v>547</v>
      </c>
      <c r="I5010" s="32" t="s">
        <v>536</v>
      </c>
      <c r="J5010" s="135">
        <v>56</v>
      </c>
      <c r="K5010" s="28">
        <v>0.17857000000000001</v>
      </c>
      <c r="L5010" s="28">
        <f t="shared" si="119"/>
        <v>0.43010999999999999</v>
      </c>
      <c r="O5010" s="77">
        <v>0.68157999999999996</v>
      </c>
      <c r="BF5010" s="106"/>
    </row>
    <row r="5011" spans="1:58" x14ac:dyDescent="0.25">
      <c r="A5011" t="s">
        <v>17</v>
      </c>
      <c r="B5011" s="23">
        <v>2020</v>
      </c>
      <c r="C5011" s="23" t="s">
        <v>3</v>
      </c>
      <c r="D5011" s="23" t="s">
        <v>66</v>
      </c>
      <c r="E5011" s="23" t="s">
        <v>256</v>
      </c>
      <c r="F5011" s="23" t="s">
        <v>257</v>
      </c>
      <c r="G5011" s="23" t="s">
        <v>546</v>
      </c>
      <c r="H5011" s="32" t="s">
        <v>547</v>
      </c>
      <c r="I5011" s="32" t="s">
        <v>536</v>
      </c>
      <c r="J5011" s="135">
        <v>118</v>
      </c>
      <c r="K5011" s="28">
        <v>0.20338999999999999</v>
      </c>
      <c r="L5011" s="28">
        <f t="shared" si="119"/>
        <v>0.35082000000000002</v>
      </c>
      <c r="O5011" s="77">
        <v>0.67688999999999999</v>
      </c>
      <c r="BF5011" s="106"/>
    </row>
    <row r="5012" spans="1:58" x14ac:dyDescent="0.25">
      <c r="A5012" t="s">
        <v>17</v>
      </c>
      <c r="B5012" s="23">
        <v>2021</v>
      </c>
      <c r="C5012" s="23" t="s">
        <v>0</v>
      </c>
      <c r="D5012" s="23" t="s">
        <v>67</v>
      </c>
      <c r="E5012" s="23" t="s">
        <v>256</v>
      </c>
      <c r="F5012" s="23" t="s">
        <v>257</v>
      </c>
      <c r="G5012" s="23" t="s">
        <v>546</v>
      </c>
      <c r="H5012" s="32" t="s">
        <v>547</v>
      </c>
      <c r="I5012" s="32" t="s">
        <v>536</v>
      </c>
      <c r="J5012" s="135">
        <v>85</v>
      </c>
      <c r="K5012" s="28">
        <v>0.17646999999999999</v>
      </c>
      <c r="L5012" s="28">
        <f t="shared" si="119"/>
        <v>0.43617</v>
      </c>
      <c r="O5012" s="77">
        <v>0.72143000000000002</v>
      </c>
      <c r="BF5012" s="106"/>
    </row>
    <row r="5013" spans="1:58" x14ac:dyDescent="0.25">
      <c r="A5013" t="s">
        <v>17</v>
      </c>
      <c r="B5013" s="23">
        <v>2021</v>
      </c>
      <c r="C5013" s="23" t="s">
        <v>1</v>
      </c>
      <c r="D5013" s="23" t="s">
        <v>68</v>
      </c>
      <c r="E5013" s="23" t="s">
        <v>256</v>
      </c>
      <c r="F5013" s="23" t="s">
        <v>257</v>
      </c>
      <c r="G5013" s="23" t="s">
        <v>546</v>
      </c>
      <c r="H5013" s="32" t="s">
        <v>547</v>
      </c>
      <c r="I5013" s="32" t="s">
        <v>536</v>
      </c>
      <c r="J5013" s="135">
        <v>134</v>
      </c>
      <c r="K5013" s="28">
        <v>0.14924999999999999</v>
      </c>
      <c r="L5013" s="28">
        <f t="shared" si="119"/>
        <v>0.44846999999999998</v>
      </c>
      <c r="O5013" s="77">
        <v>0.71777999999999997</v>
      </c>
      <c r="BF5013" s="106"/>
    </row>
    <row r="5014" spans="1:58" x14ac:dyDescent="0.25">
      <c r="A5014" t="s">
        <v>17</v>
      </c>
      <c r="B5014" s="23">
        <v>2021</v>
      </c>
      <c r="C5014" s="23" t="s">
        <v>2</v>
      </c>
      <c r="D5014" s="23" t="s">
        <v>69</v>
      </c>
      <c r="E5014" s="23" t="s">
        <v>256</v>
      </c>
      <c r="F5014" s="23" t="s">
        <v>257</v>
      </c>
      <c r="G5014" s="23" t="s">
        <v>546</v>
      </c>
      <c r="H5014" s="32" t="s">
        <v>547</v>
      </c>
      <c r="I5014" s="32" t="s">
        <v>536</v>
      </c>
      <c r="J5014" s="135">
        <v>109</v>
      </c>
      <c r="K5014" s="28">
        <v>0.23852999999999999</v>
      </c>
      <c r="L5014" s="28">
        <f t="shared" si="119"/>
        <v>0.51288999999999996</v>
      </c>
      <c r="O5014" s="77">
        <v>0.72623000000000004</v>
      </c>
      <c r="BF5014" s="106"/>
    </row>
    <row r="5015" spans="1:58" x14ac:dyDescent="0.25">
      <c r="A5015" t="s">
        <v>17</v>
      </c>
      <c r="B5015" s="23">
        <v>2021</v>
      </c>
      <c r="C5015" s="23" t="s">
        <v>3</v>
      </c>
      <c r="D5015" s="23" t="s">
        <v>70</v>
      </c>
      <c r="E5015" s="23" t="s">
        <v>256</v>
      </c>
      <c r="F5015" s="23" t="s">
        <v>257</v>
      </c>
      <c r="G5015" s="23" t="s">
        <v>546</v>
      </c>
      <c r="H5015" s="32" t="s">
        <v>547</v>
      </c>
      <c r="I5015" s="32" t="s">
        <v>536</v>
      </c>
      <c r="J5015" s="135">
        <v>121</v>
      </c>
      <c r="K5015" s="28">
        <v>0.18182000000000001</v>
      </c>
      <c r="L5015" s="28">
        <f t="shared" si="119"/>
        <v>0.41893999999999998</v>
      </c>
      <c r="O5015" s="77">
        <v>0.70416999999999996</v>
      </c>
      <c r="BF5015" s="106"/>
    </row>
    <row r="5016" spans="1:58" x14ac:dyDescent="0.25">
      <c r="A5016" t="s">
        <v>17</v>
      </c>
      <c r="B5016" s="23">
        <v>2022</v>
      </c>
      <c r="C5016" s="23" t="s">
        <v>0</v>
      </c>
      <c r="D5016" s="23" t="s">
        <v>71</v>
      </c>
      <c r="E5016" s="23" t="s">
        <v>256</v>
      </c>
      <c r="F5016" s="23" t="s">
        <v>257</v>
      </c>
      <c r="G5016" s="23" t="s">
        <v>546</v>
      </c>
      <c r="H5016" s="32" t="s">
        <v>547</v>
      </c>
      <c r="I5016" s="32" t="s">
        <v>536</v>
      </c>
      <c r="J5016" s="135">
        <v>129</v>
      </c>
      <c r="K5016" s="28">
        <v>0.11627999999999999</v>
      </c>
      <c r="L5016" s="28">
        <f t="shared" si="119"/>
        <v>0.40177000000000002</v>
      </c>
      <c r="O5016" s="77">
        <v>0.71772000000000002</v>
      </c>
      <c r="BF5016" s="106"/>
    </row>
    <row r="5017" spans="1:58" x14ac:dyDescent="0.25">
      <c r="A5017" t="s">
        <v>17</v>
      </c>
      <c r="B5017" s="23">
        <v>2022</v>
      </c>
      <c r="C5017" s="23" t="s">
        <v>1</v>
      </c>
      <c r="D5017" s="23" t="s">
        <v>72</v>
      </c>
      <c r="E5017" s="23" t="s">
        <v>256</v>
      </c>
      <c r="F5017" s="23" t="s">
        <v>257</v>
      </c>
      <c r="G5017" s="23" t="s">
        <v>546</v>
      </c>
      <c r="H5017" s="32" t="s">
        <v>547</v>
      </c>
      <c r="I5017" s="32" t="s">
        <v>536</v>
      </c>
      <c r="J5017" s="135">
        <v>120</v>
      </c>
      <c r="K5017" s="28">
        <v>0.14166999999999999</v>
      </c>
      <c r="L5017" s="28">
        <f t="shared" si="119"/>
        <v>0.43414999999999998</v>
      </c>
      <c r="O5017" s="77">
        <v>0.71509999999999996</v>
      </c>
      <c r="BF5017" s="106"/>
    </row>
    <row r="5018" spans="1:58" x14ac:dyDescent="0.25">
      <c r="A5018" t="s">
        <v>17</v>
      </c>
      <c r="B5018" s="23">
        <v>2022</v>
      </c>
      <c r="C5018" s="23" t="s">
        <v>2</v>
      </c>
      <c r="D5018" s="23" t="s">
        <v>73</v>
      </c>
      <c r="E5018" s="23" t="s">
        <v>256</v>
      </c>
      <c r="F5018" s="23" t="s">
        <v>257</v>
      </c>
      <c r="G5018" s="23" t="s">
        <v>546</v>
      </c>
      <c r="H5018" s="32" t="s">
        <v>547</v>
      </c>
      <c r="I5018" s="32" t="s">
        <v>536</v>
      </c>
      <c r="J5018" s="135">
        <v>113</v>
      </c>
      <c r="K5018" s="28">
        <v>0.19469</v>
      </c>
      <c r="L5018" s="28">
        <f t="shared" si="119"/>
        <v>0.42581999999999998</v>
      </c>
      <c r="O5018" s="77">
        <v>0.71452000000000004</v>
      </c>
      <c r="BF5018" s="106"/>
    </row>
    <row r="5019" spans="1:58" x14ac:dyDescent="0.25">
      <c r="A5019" t="s">
        <v>17</v>
      </c>
      <c r="B5019" s="23">
        <v>2022</v>
      </c>
      <c r="C5019" s="23" t="s">
        <v>3</v>
      </c>
      <c r="D5019" s="23" t="s">
        <v>493</v>
      </c>
      <c r="E5019" s="23" t="s">
        <v>256</v>
      </c>
      <c r="F5019" s="23" t="s">
        <v>257</v>
      </c>
      <c r="G5019" s="23" t="s">
        <v>546</v>
      </c>
      <c r="H5019" s="32" t="s">
        <v>547</v>
      </c>
      <c r="I5019" s="32" t="s">
        <v>536</v>
      </c>
      <c r="J5019" s="135">
        <v>139</v>
      </c>
      <c r="K5019" s="28">
        <v>0.24460000000000001</v>
      </c>
      <c r="L5019" s="28">
        <f t="shared" si="119"/>
        <v>0.41255999999999998</v>
      </c>
      <c r="O5019" s="77">
        <v>0.68925999999999998</v>
      </c>
      <c r="BF5019" s="106"/>
    </row>
    <row r="5020" spans="1:58" x14ac:dyDescent="0.25">
      <c r="A5020" t="s">
        <v>17</v>
      </c>
      <c r="B5020" s="23">
        <v>2023</v>
      </c>
      <c r="C5020" s="23" t="s">
        <v>0</v>
      </c>
      <c r="D5020" s="23" t="s">
        <v>537</v>
      </c>
      <c r="E5020" s="23" t="s">
        <v>256</v>
      </c>
      <c r="F5020" s="23" t="s">
        <v>257</v>
      </c>
      <c r="G5020" s="23" t="s">
        <v>546</v>
      </c>
      <c r="H5020" s="32" t="s">
        <v>547</v>
      </c>
      <c r="I5020" s="32" t="s">
        <v>536</v>
      </c>
      <c r="J5020" s="135">
        <v>144</v>
      </c>
      <c r="K5020" s="28">
        <v>0.1875</v>
      </c>
      <c r="L5020" s="28">
        <f t="shared" si="119"/>
        <v>0.47598000000000001</v>
      </c>
      <c r="O5020" s="77">
        <v>0.66224000000000005</v>
      </c>
      <c r="BF5020" s="106"/>
    </row>
    <row r="5021" spans="1:58" x14ac:dyDescent="0.25">
      <c r="A5021" t="s">
        <v>17</v>
      </c>
      <c r="B5021" s="23">
        <v>2018</v>
      </c>
      <c r="C5021" s="23" t="s">
        <v>0</v>
      </c>
      <c r="D5021" s="23" t="s">
        <v>54</v>
      </c>
      <c r="E5021" s="23" t="s">
        <v>538</v>
      </c>
      <c r="F5021" s="23" t="s">
        <v>362</v>
      </c>
      <c r="G5021" s="23" t="s">
        <v>538</v>
      </c>
      <c r="H5021" s="32" t="s">
        <v>362</v>
      </c>
      <c r="I5021" s="32" t="s">
        <v>536</v>
      </c>
      <c r="J5021" s="135">
        <v>726</v>
      </c>
      <c r="K5021" s="28">
        <v>0.57989000000000002</v>
      </c>
      <c r="L5021" s="28">
        <f t="shared" si="119"/>
        <v>0.57989000000000002</v>
      </c>
      <c r="O5021" s="77">
        <v>0.64649000000000001</v>
      </c>
      <c r="BF5021" s="106"/>
    </row>
    <row r="5022" spans="1:58" x14ac:dyDescent="0.25">
      <c r="A5022" t="s">
        <v>17</v>
      </c>
      <c r="B5022" s="23">
        <v>2018</v>
      </c>
      <c r="C5022" s="23" t="s">
        <v>1</v>
      </c>
      <c r="D5022" s="23" t="s">
        <v>56</v>
      </c>
      <c r="E5022" s="23" t="s">
        <v>538</v>
      </c>
      <c r="F5022" s="23" t="s">
        <v>362</v>
      </c>
      <c r="G5022" s="23" t="s">
        <v>538</v>
      </c>
      <c r="H5022" s="32" t="s">
        <v>362</v>
      </c>
      <c r="I5022" s="32" t="s">
        <v>536</v>
      </c>
      <c r="J5022" s="135">
        <v>851</v>
      </c>
      <c r="K5022" s="28">
        <v>0.58753999999999995</v>
      </c>
      <c r="L5022" s="28">
        <f t="shared" si="119"/>
        <v>0.58753999999999995</v>
      </c>
      <c r="O5022" s="77">
        <v>0.66595000000000004</v>
      </c>
      <c r="BF5022" s="106"/>
    </row>
    <row r="5023" spans="1:58" x14ac:dyDescent="0.25">
      <c r="A5023" t="s">
        <v>17</v>
      </c>
      <c r="B5023" s="23">
        <v>2018</v>
      </c>
      <c r="C5023" s="23" t="s">
        <v>2</v>
      </c>
      <c r="D5023" s="23" t="s">
        <v>57</v>
      </c>
      <c r="E5023" s="23" t="s">
        <v>538</v>
      </c>
      <c r="F5023" s="23" t="s">
        <v>362</v>
      </c>
      <c r="G5023" s="23" t="s">
        <v>538</v>
      </c>
      <c r="H5023" s="32" t="s">
        <v>362</v>
      </c>
      <c r="I5023" s="32" t="s">
        <v>536</v>
      </c>
      <c r="J5023" s="135">
        <v>807</v>
      </c>
      <c r="K5023" s="28">
        <v>0.55142999999999998</v>
      </c>
      <c r="L5023" s="28">
        <f t="shared" si="119"/>
        <v>0.55142999999999998</v>
      </c>
      <c r="O5023" s="77">
        <v>0.65563000000000005</v>
      </c>
      <c r="BF5023" s="106"/>
    </row>
    <row r="5024" spans="1:58" x14ac:dyDescent="0.25">
      <c r="A5024" t="s">
        <v>17</v>
      </c>
      <c r="B5024" s="23">
        <v>2018</v>
      </c>
      <c r="C5024" s="23" t="s">
        <v>3</v>
      </c>
      <c r="D5024" s="23" t="s">
        <v>58</v>
      </c>
      <c r="E5024" s="23" t="s">
        <v>538</v>
      </c>
      <c r="F5024" s="23" t="s">
        <v>362</v>
      </c>
      <c r="G5024" s="23" t="s">
        <v>538</v>
      </c>
      <c r="H5024" s="32" t="s">
        <v>362</v>
      </c>
      <c r="I5024" s="32" t="s">
        <v>536</v>
      </c>
      <c r="J5024" s="135">
        <v>802</v>
      </c>
      <c r="K5024" s="28">
        <v>0.54239000000000004</v>
      </c>
      <c r="L5024" s="28">
        <f t="shared" si="119"/>
        <v>0.54239000000000004</v>
      </c>
      <c r="O5024" s="77">
        <v>0.64424999999999999</v>
      </c>
      <c r="BF5024" s="106"/>
    </row>
    <row r="5025" spans="1:58" x14ac:dyDescent="0.25">
      <c r="A5025" t="s">
        <v>17</v>
      </c>
      <c r="B5025" s="23">
        <v>2019</v>
      </c>
      <c r="C5025" s="23" t="s">
        <v>0</v>
      </c>
      <c r="D5025" s="23" t="s">
        <v>59</v>
      </c>
      <c r="E5025" s="23" t="s">
        <v>538</v>
      </c>
      <c r="F5025" s="23" t="s">
        <v>362</v>
      </c>
      <c r="G5025" s="23" t="s">
        <v>538</v>
      </c>
      <c r="H5025" s="32" t="s">
        <v>362</v>
      </c>
      <c r="I5025" s="32" t="s">
        <v>536</v>
      </c>
      <c r="J5025" s="135">
        <v>810</v>
      </c>
      <c r="K5025" s="28">
        <v>0.56789999999999996</v>
      </c>
      <c r="L5025" s="28">
        <f t="shared" si="119"/>
        <v>0.56789999999999996</v>
      </c>
      <c r="O5025" s="77">
        <v>0.67745999999999995</v>
      </c>
      <c r="BF5025" s="106"/>
    </row>
    <row r="5026" spans="1:58" x14ac:dyDescent="0.25">
      <c r="A5026" t="s">
        <v>17</v>
      </c>
      <c r="B5026" s="23">
        <v>2019</v>
      </c>
      <c r="C5026" s="23" t="s">
        <v>1</v>
      </c>
      <c r="D5026" s="23" t="s">
        <v>60</v>
      </c>
      <c r="E5026" s="23" t="s">
        <v>538</v>
      </c>
      <c r="F5026" s="23" t="s">
        <v>362</v>
      </c>
      <c r="G5026" s="23" t="s">
        <v>538</v>
      </c>
      <c r="H5026" s="32" t="s">
        <v>362</v>
      </c>
      <c r="I5026" s="32" t="s">
        <v>536</v>
      </c>
      <c r="J5026" s="135">
        <v>839</v>
      </c>
      <c r="K5026" s="28">
        <v>0.58164000000000005</v>
      </c>
      <c r="L5026" s="28">
        <f t="shared" si="119"/>
        <v>0.58164000000000005</v>
      </c>
      <c r="O5026" s="77">
        <v>0.69386000000000003</v>
      </c>
      <c r="BF5026" s="106"/>
    </row>
    <row r="5027" spans="1:58" x14ac:dyDescent="0.25">
      <c r="A5027" t="s">
        <v>17</v>
      </c>
      <c r="B5027" s="23">
        <v>2019</v>
      </c>
      <c r="C5027" s="23" t="s">
        <v>2</v>
      </c>
      <c r="D5027" s="23" t="s">
        <v>61</v>
      </c>
      <c r="E5027" s="23" t="s">
        <v>538</v>
      </c>
      <c r="F5027" s="23" t="s">
        <v>362</v>
      </c>
      <c r="G5027" s="23" t="s">
        <v>538</v>
      </c>
      <c r="H5027" s="32" t="s">
        <v>362</v>
      </c>
      <c r="I5027" s="32" t="s">
        <v>536</v>
      </c>
      <c r="J5027" s="135">
        <v>805</v>
      </c>
      <c r="K5027" s="28">
        <v>0.58011999999999997</v>
      </c>
      <c r="L5027" s="28">
        <f t="shared" si="119"/>
        <v>0.58011999999999997</v>
      </c>
      <c r="O5027" s="77">
        <v>0.68513999999999997</v>
      </c>
      <c r="BF5027" s="106"/>
    </row>
    <row r="5028" spans="1:58" x14ac:dyDescent="0.25">
      <c r="A5028" t="s">
        <v>17</v>
      </c>
      <c r="B5028" s="23">
        <v>2019</v>
      </c>
      <c r="C5028" s="23" t="s">
        <v>3</v>
      </c>
      <c r="D5028" s="23" t="s">
        <v>62</v>
      </c>
      <c r="E5028" s="23" t="s">
        <v>538</v>
      </c>
      <c r="F5028" s="23" t="s">
        <v>362</v>
      </c>
      <c r="G5028" s="23" t="s">
        <v>538</v>
      </c>
      <c r="H5028" s="32" t="s">
        <v>362</v>
      </c>
      <c r="I5028" s="32" t="s">
        <v>536</v>
      </c>
      <c r="J5028" s="135">
        <v>736</v>
      </c>
      <c r="K5028" s="28">
        <v>0.64129999999999998</v>
      </c>
      <c r="L5028" s="28">
        <f t="shared" si="119"/>
        <v>0.64129999999999998</v>
      </c>
      <c r="O5028" s="77">
        <v>0.67325000000000002</v>
      </c>
      <c r="BF5028" s="106"/>
    </row>
    <row r="5029" spans="1:58" x14ac:dyDescent="0.25">
      <c r="A5029" t="s">
        <v>17</v>
      </c>
      <c r="B5029" s="23">
        <v>2020</v>
      </c>
      <c r="C5029" s="23" t="s">
        <v>0</v>
      </c>
      <c r="D5029" s="23" t="s">
        <v>63</v>
      </c>
      <c r="E5029" s="23" t="s">
        <v>538</v>
      </c>
      <c r="F5029" s="23" t="s">
        <v>362</v>
      </c>
      <c r="G5029" s="23" t="s">
        <v>538</v>
      </c>
      <c r="H5029" s="32" t="s">
        <v>362</v>
      </c>
      <c r="I5029" s="32" t="s">
        <v>536</v>
      </c>
      <c r="J5029" s="135">
        <v>788</v>
      </c>
      <c r="K5029" s="28">
        <v>0.68908999999999998</v>
      </c>
      <c r="L5029" s="28">
        <f t="shared" si="119"/>
        <v>0.68908999999999998</v>
      </c>
      <c r="O5029" s="77">
        <v>0.68518000000000001</v>
      </c>
      <c r="BF5029" s="106"/>
    </row>
    <row r="5030" spans="1:58" x14ac:dyDescent="0.25">
      <c r="A5030" t="s">
        <v>17</v>
      </c>
      <c r="B5030" s="23">
        <v>2020</v>
      </c>
      <c r="C5030" s="23" t="s">
        <v>1</v>
      </c>
      <c r="D5030" s="23" t="s">
        <v>64</v>
      </c>
      <c r="E5030" s="23" t="s">
        <v>538</v>
      </c>
      <c r="F5030" s="23" t="s">
        <v>362</v>
      </c>
      <c r="G5030" s="23" t="s">
        <v>538</v>
      </c>
      <c r="H5030" s="32" t="s">
        <v>362</v>
      </c>
      <c r="I5030" s="32" t="s">
        <v>536</v>
      </c>
      <c r="J5030" s="135">
        <v>430</v>
      </c>
      <c r="K5030" s="28">
        <v>0.57442000000000004</v>
      </c>
      <c r="L5030" s="28">
        <f t="shared" si="119"/>
        <v>0.57442000000000004</v>
      </c>
      <c r="O5030" s="77">
        <v>0.67054000000000002</v>
      </c>
      <c r="BF5030" s="106"/>
    </row>
    <row r="5031" spans="1:58" x14ac:dyDescent="0.25">
      <c r="A5031" t="s">
        <v>17</v>
      </c>
      <c r="B5031" s="23">
        <v>2020</v>
      </c>
      <c r="C5031" s="23" t="s">
        <v>2</v>
      </c>
      <c r="D5031" s="23" t="s">
        <v>65</v>
      </c>
      <c r="E5031" s="23" t="s">
        <v>538</v>
      </c>
      <c r="F5031" s="23" t="s">
        <v>362</v>
      </c>
      <c r="G5031" s="23" t="s">
        <v>538</v>
      </c>
      <c r="H5031" s="32" t="s">
        <v>362</v>
      </c>
      <c r="I5031" s="32" t="s">
        <v>536</v>
      </c>
      <c r="J5031" s="135">
        <v>604</v>
      </c>
      <c r="K5031" s="28">
        <v>0.64900999999999998</v>
      </c>
      <c r="L5031" s="28">
        <f t="shared" si="119"/>
        <v>0.64900999999999998</v>
      </c>
      <c r="O5031" s="77">
        <v>0.68157999999999996</v>
      </c>
      <c r="BF5031" s="106"/>
    </row>
    <row r="5032" spans="1:58" x14ac:dyDescent="0.25">
      <c r="A5032" t="s">
        <v>17</v>
      </c>
      <c r="B5032" s="23">
        <v>2020</v>
      </c>
      <c r="C5032" s="23" t="s">
        <v>3</v>
      </c>
      <c r="D5032" s="23" t="s">
        <v>66</v>
      </c>
      <c r="E5032" s="23" t="s">
        <v>538</v>
      </c>
      <c r="F5032" s="23" t="s">
        <v>362</v>
      </c>
      <c r="G5032" s="23" t="s">
        <v>538</v>
      </c>
      <c r="H5032" s="32" t="s">
        <v>362</v>
      </c>
      <c r="I5032" s="32" t="s">
        <v>536</v>
      </c>
      <c r="J5032" s="135">
        <v>829</v>
      </c>
      <c r="K5032" s="28">
        <v>0.60433999999999999</v>
      </c>
      <c r="L5032" s="28">
        <f t="shared" si="119"/>
        <v>0.60433999999999999</v>
      </c>
      <c r="O5032" s="77">
        <v>0.67688999999999999</v>
      </c>
      <c r="BF5032" s="106"/>
    </row>
    <row r="5033" spans="1:58" x14ac:dyDescent="0.25">
      <c r="A5033" t="s">
        <v>17</v>
      </c>
      <c r="B5033" s="23">
        <v>2021</v>
      </c>
      <c r="C5033" s="23" t="s">
        <v>0</v>
      </c>
      <c r="D5033" s="23" t="s">
        <v>67</v>
      </c>
      <c r="E5033" s="23" t="s">
        <v>538</v>
      </c>
      <c r="F5033" s="23" t="s">
        <v>362</v>
      </c>
      <c r="G5033" s="23" t="s">
        <v>538</v>
      </c>
      <c r="H5033" s="32" t="s">
        <v>362</v>
      </c>
      <c r="I5033" s="32" t="s">
        <v>536</v>
      </c>
      <c r="J5033" s="135">
        <v>772</v>
      </c>
      <c r="K5033" s="28">
        <v>0.67617000000000005</v>
      </c>
      <c r="L5033" s="28">
        <f t="shared" si="119"/>
        <v>0.67617000000000005</v>
      </c>
      <c r="O5033" s="77">
        <v>0.72143000000000002</v>
      </c>
      <c r="BF5033" s="106"/>
    </row>
    <row r="5034" spans="1:58" x14ac:dyDescent="0.25">
      <c r="A5034" t="s">
        <v>17</v>
      </c>
      <c r="B5034" s="23">
        <v>2021</v>
      </c>
      <c r="C5034" s="23" t="s">
        <v>1</v>
      </c>
      <c r="D5034" s="23" t="s">
        <v>68</v>
      </c>
      <c r="E5034" s="23" t="s">
        <v>538</v>
      </c>
      <c r="F5034" s="23" t="s">
        <v>362</v>
      </c>
      <c r="G5034" s="23" t="s">
        <v>538</v>
      </c>
      <c r="H5034" s="32" t="s">
        <v>362</v>
      </c>
      <c r="I5034" s="32" t="s">
        <v>536</v>
      </c>
      <c r="J5034" s="135">
        <v>785</v>
      </c>
      <c r="K5034" s="28">
        <v>0.72738999999999998</v>
      </c>
      <c r="L5034" s="28">
        <f t="shared" si="119"/>
        <v>0.72738999999999998</v>
      </c>
      <c r="O5034" s="77">
        <v>0.71777999999999997</v>
      </c>
      <c r="BF5034" s="106"/>
    </row>
    <row r="5035" spans="1:58" x14ac:dyDescent="0.25">
      <c r="A5035" t="s">
        <v>17</v>
      </c>
      <c r="B5035" s="23">
        <v>2021</v>
      </c>
      <c r="C5035" s="23" t="s">
        <v>2</v>
      </c>
      <c r="D5035" s="23" t="s">
        <v>69</v>
      </c>
      <c r="E5035" s="23" t="s">
        <v>538</v>
      </c>
      <c r="F5035" s="23" t="s">
        <v>362</v>
      </c>
      <c r="G5035" s="23" t="s">
        <v>538</v>
      </c>
      <c r="H5035" s="32" t="s">
        <v>362</v>
      </c>
      <c r="I5035" s="32" t="s">
        <v>536</v>
      </c>
      <c r="J5035" s="135">
        <v>893</v>
      </c>
      <c r="K5035" s="28">
        <v>0.77268000000000003</v>
      </c>
      <c r="L5035" s="28">
        <f t="shared" si="119"/>
        <v>0.77268000000000003</v>
      </c>
      <c r="O5035" s="77">
        <v>0.72623000000000004</v>
      </c>
      <c r="BF5035" s="106"/>
    </row>
    <row r="5036" spans="1:58" x14ac:dyDescent="0.25">
      <c r="A5036" t="s">
        <v>17</v>
      </c>
      <c r="B5036" s="23">
        <v>2021</v>
      </c>
      <c r="C5036" s="23" t="s">
        <v>3</v>
      </c>
      <c r="D5036" s="23" t="s">
        <v>70</v>
      </c>
      <c r="E5036" s="23" t="s">
        <v>538</v>
      </c>
      <c r="F5036" s="23" t="s">
        <v>362</v>
      </c>
      <c r="G5036" s="23" t="s">
        <v>538</v>
      </c>
      <c r="H5036" s="32" t="s">
        <v>362</v>
      </c>
      <c r="I5036" s="32" t="s">
        <v>536</v>
      </c>
      <c r="J5036" s="135">
        <v>864</v>
      </c>
      <c r="K5036" s="28">
        <v>0.76156999999999997</v>
      </c>
      <c r="L5036" s="28">
        <f t="shared" si="119"/>
        <v>0.76156999999999997</v>
      </c>
      <c r="O5036" s="77">
        <v>0.70416999999999996</v>
      </c>
      <c r="BF5036" s="106"/>
    </row>
    <row r="5037" spans="1:58" x14ac:dyDescent="0.25">
      <c r="A5037" t="s">
        <v>17</v>
      </c>
      <c r="B5037" s="23">
        <v>2022</v>
      </c>
      <c r="C5037" s="23" t="s">
        <v>0</v>
      </c>
      <c r="D5037" s="23" t="s">
        <v>71</v>
      </c>
      <c r="E5037" s="23" t="s">
        <v>538</v>
      </c>
      <c r="F5037" s="23" t="s">
        <v>362</v>
      </c>
      <c r="G5037" s="23" t="s">
        <v>538</v>
      </c>
      <c r="H5037" s="32" t="s">
        <v>362</v>
      </c>
      <c r="I5037" s="32" t="s">
        <v>536</v>
      </c>
      <c r="J5037" s="135">
        <v>844</v>
      </c>
      <c r="K5037" s="28">
        <v>0.77251000000000003</v>
      </c>
      <c r="L5037" s="28">
        <f t="shared" si="119"/>
        <v>0.77251000000000003</v>
      </c>
      <c r="O5037" s="77">
        <v>0.71772000000000002</v>
      </c>
      <c r="BF5037" s="106"/>
    </row>
    <row r="5038" spans="1:58" x14ac:dyDescent="0.25">
      <c r="A5038" t="s">
        <v>17</v>
      </c>
      <c r="B5038" s="23">
        <v>2022</v>
      </c>
      <c r="C5038" s="23" t="s">
        <v>1</v>
      </c>
      <c r="D5038" s="23" t="s">
        <v>72</v>
      </c>
      <c r="E5038" s="23" t="s">
        <v>538</v>
      </c>
      <c r="F5038" s="23" t="s">
        <v>362</v>
      </c>
      <c r="G5038" s="23" t="s">
        <v>538</v>
      </c>
      <c r="H5038" s="32" t="s">
        <v>362</v>
      </c>
      <c r="I5038" s="32" t="s">
        <v>536</v>
      </c>
      <c r="J5038" s="135">
        <v>757</v>
      </c>
      <c r="K5038" s="28">
        <v>0.76090000000000002</v>
      </c>
      <c r="L5038" s="28">
        <f t="shared" si="119"/>
        <v>0.76090000000000002</v>
      </c>
      <c r="O5038" s="77">
        <v>0.71509999999999996</v>
      </c>
      <c r="BF5038" s="106"/>
    </row>
    <row r="5039" spans="1:58" x14ac:dyDescent="0.25">
      <c r="A5039" t="s">
        <v>17</v>
      </c>
      <c r="B5039" s="23">
        <v>2022</v>
      </c>
      <c r="C5039" s="23" t="s">
        <v>2</v>
      </c>
      <c r="D5039" s="23" t="s">
        <v>73</v>
      </c>
      <c r="E5039" s="23" t="s">
        <v>538</v>
      </c>
      <c r="F5039" s="23" t="s">
        <v>362</v>
      </c>
      <c r="G5039" s="23" t="s">
        <v>538</v>
      </c>
      <c r="H5039" s="32" t="s">
        <v>362</v>
      </c>
      <c r="I5039" s="32" t="s">
        <v>536</v>
      </c>
      <c r="J5039" s="135">
        <v>818</v>
      </c>
      <c r="K5039" s="28">
        <v>0.77995000000000003</v>
      </c>
      <c r="L5039" s="28">
        <f t="shared" si="119"/>
        <v>0.77995000000000003</v>
      </c>
      <c r="O5039" s="77">
        <v>0.71452000000000004</v>
      </c>
      <c r="BF5039" s="106"/>
    </row>
    <row r="5040" spans="1:58" x14ac:dyDescent="0.25">
      <c r="A5040" t="s">
        <v>17</v>
      </c>
      <c r="B5040" s="23">
        <v>2022</v>
      </c>
      <c r="C5040" s="23" t="s">
        <v>3</v>
      </c>
      <c r="D5040" s="23" t="s">
        <v>493</v>
      </c>
      <c r="E5040" s="23" t="s">
        <v>538</v>
      </c>
      <c r="F5040" s="23" t="s">
        <v>362</v>
      </c>
      <c r="G5040" s="23" t="s">
        <v>538</v>
      </c>
      <c r="H5040" s="32" t="s">
        <v>362</v>
      </c>
      <c r="I5040" s="32" t="s">
        <v>536</v>
      </c>
      <c r="J5040" s="135">
        <v>742</v>
      </c>
      <c r="K5040" s="28">
        <v>0.73450000000000004</v>
      </c>
      <c r="L5040" s="28">
        <f t="shared" si="119"/>
        <v>0.73450000000000004</v>
      </c>
      <c r="O5040" s="77">
        <v>0.68925999999999998</v>
      </c>
      <c r="BF5040" s="106"/>
    </row>
    <row r="5041" spans="1:58" x14ac:dyDescent="0.25">
      <c r="A5041" t="s">
        <v>17</v>
      </c>
      <c r="B5041" s="23">
        <v>2023</v>
      </c>
      <c r="C5041" s="23" t="s">
        <v>0</v>
      </c>
      <c r="D5041" s="23" t="s">
        <v>537</v>
      </c>
      <c r="E5041" s="23" t="s">
        <v>538</v>
      </c>
      <c r="F5041" s="23" t="s">
        <v>362</v>
      </c>
      <c r="G5041" s="23" t="s">
        <v>538</v>
      </c>
      <c r="H5041" s="32" t="s">
        <v>362</v>
      </c>
      <c r="I5041" s="32" t="s">
        <v>536</v>
      </c>
      <c r="J5041" s="135">
        <v>770</v>
      </c>
      <c r="K5041" s="28">
        <v>0.67922000000000005</v>
      </c>
      <c r="L5041" s="28">
        <f t="shared" si="119"/>
        <v>0.67922000000000005</v>
      </c>
      <c r="O5041" s="77">
        <v>0.66224000000000005</v>
      </c>
      <c r="BF5041" s="106"/>
    </row>
    <row r="5042" spans="1:58" x14ac:dyDescent="0.25">
      <c r="A5042" t="s">
        <v>17</v>
      </c>
      <c r="B5042" s="23">
        <v>2018</v>
      </c>
      <c r="C5042" s="23" t="s">
        <v>0</v>
      </c>
      <c r="D5042" s="23" t="s">
        <v>54</v>
      </c>
      <c r="E5042" s="23" t="s">
        <v>258</v>
      </c>
      <c r="F5042" s="23" t="s">
        <v>259</v>
      </c>
      <c r="G5042" s="23" t="s">
        <v>538</v>
      </c>
      <c r="H5042" s="32" t="s">
        <v>362</v>
      </c>
      <c r="I5042" s="32" t="s">
        <v>536</v>
      </c>
      <c r="J5042" s="135">
        <v>88</v>
      </c>
      <c r="K5042" s="28">
        <v>0.625</v>
      </c>
      <c r="L5042" s="28">
        <f t="shared" si="119"/>
        <v>0.57989000000000002</v>
      </c>
      <c r="O5042" s="77">
        <v>0.64649000000000001</v>
      </c>
      <c r="BF5042" s="106"/>
    </row>
    <row r="5043" spans="1:58" x14ac:dyDescent="0.25">
      <c r="A5043" t="s">
        <v>17</v>
      </c>
      <c r="B5043" s="23">
        <v>2018</v>
      </c>
      <c r="C5043" s="23" t="s">
        <v>1</v>
      </c>
      <c r="D5043" s="23" t="s">
        <v>56</v>
      </c>
      <c r="E5043" s="23" t="s">
        <v>258</v>
      </c>
      <c r="F5043" s="23" t="s">
        <v>259</v>
      </c>
      <c r="G5043" s="23" t="s">
        <v>538</v>
      </c>
      <c r="H5043" s="32" t="s">
        <v>362</v>
      </c>
      <c r="I5043" s="32" t="s">
        <v>536</v>
      </c>
      <c r="J5043" s="135">
        <v>89</v>
      </c>
      <c r="K5043" s="28">
        <v>0.59550999999999998</v>
      </c>
      <c r="L5043" s="28">
        <f t="shared" si="119"/>
        <v>0.58753999999999995</v>
      </c>
      <c r="O5043" s="77">
        <v>0.66595000000000004</v>
      </c>
      <c r="BF5043" s="106"/>
    </row>
    <row r="5044" spans="1:58" x14ac:dyDescent="0.25">
      <c r="A5044" t="s">
        <v>17</v>
      </c>
      <c r="B5044" s="23">
        <v>2018</v>
      </c>
      <c r="C5044" s="23" t="s">
        <v>2</v>
      </c>
      <c r="D5044" s="23" t="s">
        <v>57</v>
      </c>
      <c r="E5044" s="23" t="s">
        <v>258</v>
      </c>
      <c r="F5044" s="23" t="s">
        <v>259</v>
      </c>
      <c r="G5044" s="23" t="s">
        <v>538</v>
      </c>
      <c r="H5044" s="32" t="s">
        <v>362</v>
      </c>
      <c r="I5044" s="32" t="s">
        <v>536</v>
      </c>
      <c r="J5044" s="135">
        <v>84</v>
      </c>
      <c r="K5044" s="28">
        <v>0.5</v>
      </c>
      <c r="L5044" s="28">
        <f t="shared" si="119"/>
        <v>0.55142999999999998</v>
      </c>
      <c r="O5044" s="77">
        <v>0.65563000000000005</v>
      </c>
      <c r="BF5044" s="106"/>
    </row>
    <row r="5045" spans="1:58" x14ac:dyDescent="0.25">
      <c r="A5045" t="s">
        <v>17</v>
      </c>
      <c r="B5045" s="23">
        <v>2018</v>
      </c>
      <c r="C5045" s="23" t="s">
        <v>3</v>
      </c>
      <c r="D5045" s="23" t="s">
        <v>58</v>
      </c>
      <c r="E5045" s="23" t="s">
        <v>258</v>
      </c>
      <c r="F5045" s="23" t="s">
        <v>259</v>
      </c>
      <c r="G5045" s="23" t="s">
        <v>538</v>
      </c>
      <c r="H5045" s="32" t="s">
        <v>362</v>
      </c>
      <c r="I5045" s="32" t="s">
        <v>536</v>
      </c>
      <c r="J5045" s="135">
        <v>93</v>
      </c>
      <c r="K5045" s="28">
        <v>0.70967999999999998</v>
      </c>
      <c r="L5045" s="28">
        <f t="shared" si="119"/>
        <v>0.54239000000000004</v>
      </c>
      <c r="O5045" s="77">
        <v>0.64424999999999999</v>
      </c>
      <c r="BF5045" s="106"/>
    </row>
    <row r="5046" spans="1:58" x14ac:dyDescent="0.25">
      <c r="A5046" t="s">
        <v>17</v>
      </c>
      <c r="B5046" s="23">
        <v>2019</v>
      </c>
      <c r="C5046" s="23" t="s">
        <v>0</v>
      </c>
      <c r="D5046" s="23" t="s">
        <v>59</v>
      </c>
      <c r="E5046" s="23" t="s">
        <v>258</v>
      </c>
      <c r="F5046" s="23" t="s">
        <v>259</v>
      </c>
      <c r="G5046" s="23" t="s">
        <v>538</v>
      </c>
      <c r="H5046" s="32" t="s">
        <v>362</v>
      </c>
      <c r="I5046" s="32" t="s">
        <v>536</v>
      </c>
      <c r="J5046" s="135">
        <v>90</v>
      </c>
      <c r="K5046" s="28">
        <v>0.68889</v>
      </c>
      <c r="L5046" s="28">
        <f t="shared" si="119"/>
        <v>0.56789999999999996</v>
      </c>
      <c r="O5046" s="77">
        <v>0.67745999999999995</v>
      </c>
      <c r="BF5046" s="106"/>
    </row>
    <row r="5047" spans="1:58" x14ac:dyDescent="0.25">
      <c r="A5047" t="s">
        <v>17</v>
      </c>
      <c r="B5047" s="23">
        <v>2019</v>
      </c>
      <c r="C5047" s="23" t="s">
        <v>1</v>
      </c>
      <c r="D5047" s="23" t="s">
        <v>60</v>
      </c>
      <c r="E5047" s="23" t="s">
        <v>258</v>
      </c>
      <c r="F5047" s="23" t="s">
        <v>259</v>
      </c>
      <c r="G5047" s="23" t="s">
        <v>538</v>
      </c>
      <c r="H5047" s="32" t="s">
        <v>362</v>
      </c>
      <c r="I5047" s="32" t="s">
        <v>536</v>
      </c>
      <c r="J5047" s="135">
        <v>95</v>
      </c>
      <c r="K5047" s="28">
        <v>0.74736999999999998</v>
      </c>
      <c r="L5047" s="28">
        <f t="shared" si="119"/>
        <v>0.58164000000000005</v>
      </c>
      <c r="O5047" s="77">
        <v>0.69386000000000003</v>
      </c>
      <c r="BF5047" s="106"/>
    </row>
    <row r="5048" spans="1:58" x14ac:dyDescent="0.25">
      <c r="A5048" t="s">
        <v>17</v>
      </c>
      <c r="B5048" s="23">
        <v>2019</v>
      </c>
      <c r="C5048" s="23" t="s">
        <v>2</v>
      </c>
      <c r="D5048" s="23" t="s">
        <v>61</v>
      </c>
      <c r="E5048" s="23" t="s">
        <v>258</v>
      </c>
      <c r="F5048" s="23" t="s">
        <v>259</v>
      </c>
      <c r="G5048" s="23" t="s">
        <v>538</v>
      </c>
      <c r="H5048" s="32" t="s">
        <v>362</v>
      </c>
      <c r="I5048" s="32" t="s">
        <v>536</v>
      </c>
      <c r="J5048" s="135">
        <v>85</v>
      </c>
      <c r="K5048" s="28">
        <v>0.65881999999999996</v>
      </c>
      <c r="L5048" s="28">
        <f t="shared" si="119"/>
        <v>0.58011999999999997</v>
      </c>
      <c r="O5048" s="77">
        <v>0.68513999999999997</v>
      </c>
      <c r="BF5048" s="106"/>
    </row>
    <row r="5049" spans="1:58" x14ac:dyDescent="0.25">
      <c r="A5049" t="s">
        <v>17</v>
      </c>
      <c r="B5049" s="23">
        <v>2019</v>
      </c>
      <c r="C5049" s="23" t="s">
        <v>3</v>
      </c>
      <c r="D5049" s="23" t="s">
        <v>62</v>
      </c>
      <c r="E5049" s="23" t="s">
        <v>258</v>
      </c>
      <c r="F5049" s="23" t="s">
        <v>259</v>
      </c>
      <c r="G5049" s="23" t="s">
        <v>538</v>
      </c>
      <c r="H5049" s="32" t="s">
        <v>362</v>
      </c>
      <c r="I5049" s="32" t="s">
        <v>536</v>
      </c>
      <c r="J5049" s="135">
        <v>74</v>
      </c>
      <c r="K5049" s="28">
        <v>0.75675999999999999</v>
      </c>
      <c r="L5049" s="28">
        <f t="shared" si="119"/>
        <v>0.64129999999999998</v>
      </c>
      <c r="O5049" s="77">
        <v>0.67325000000000002</v>
      </c>
      <c r="BF5049" s="106"/>
    </row>
    <row r="5050" spans="1:58" x14ac:dyDescent="0.25">
      <c r="A5050" t="s">
        <v>17</v>
      </c>
      <c r="B5050" s="23">
        <v>2020</v>
      </c>
      <c r="C5050" s="23" t="s">
        <v>0</v>
      </c>
      <c r="D5050" s="23" t="s">
        <v>63</v>
      </c>
      <c r="E5050" s="23" t="s">
        <v>258</v>
      </c>
      <c r="F5050" s="23" t="s">
        <v>259</v>
      </c>
      <c r="G5050" s="23" t="s">
        <v>538</v>
      </c>
      <c r="H5050" s="32" t="s">
        <v>362</v>
      </c>
      <c r="I5050" s="32" t="s">
        <v>536</v>
      </c>
      <c r="J5050" s="135">
        <v>59</v>
      </c>
      <c r="K5050" s="28">
        <v>0.69491999999999998</v>
      </c>
      <c r="L5050" s="28">
        <f t="shared" si="119"/>
        <v>0.68908999999999998</v>
      </c>
      <c r="O5050" s="77">
        <v>0.68518000000000001</v>
      </c>
      <c r="BF5050" s="106"/>
    </row>
    <row r="5051" spans="1:58" x14ac:dyDescent="0.25">
      <c r="A5051" t="s">
        <v>17</v>
      </c>
      <c r="B5051" s="23">
        <v>2020</v>
      </c>
      <c r="C5051" s="23" t="s">
        <v>1</v>
      </c>
      <c r="D5051" s="23" t="s">
        <v>64</v>
      </c>
      <c r="E5051" s="23" t="s">
        <v>258</v>
      </c>
      <c r="F5051" s="23" t="s">
        <v>259</v>
      </c>
      <c r="G5051" s="23" t="s">
        <v>538</v>
      </c>
      <c r="H5051" s="32" t="s">
        <v>362</v>
      </c>
      <c r="I5051" s="32" t="s">
        <v>536</v>
      </c>
      <c r="J5051" s="135">
        <v>46</v>
      </c>
      <c r="K5051" s="28">
        <v>0.28260999999999997</v>
      </c>
      <c r="L5051" s="28">
        <f t="shared" si="119"/>
        <v>0.57442000000000004</v>
      </c>
      <c r="O5051" s="77">
        <v>0.67054000000000002</v>
      </c>
      <c r="BF5051" s="106"/>
    </row>
    <row r="5052" spans="1:58" x14ac:dyDescent="0.25">
      <c r="A5052" t="s">
        <v>17</v>
      </c>
      <c r="B5052" s="23">
        <v>2020</v>
      </c>
      <c r="C5052" s="23" t="s">
        <v>2</v>
      </c>
      <c r="D5052" s="23" t="s">
        <v>65</v>
      </c>
      <c r="E5052" s="23" t="s">
        <v>258</v>
      </c>
      <c r="F5052" s="23" t="s">
        <v>259</v>
      </c>
      <c r="G5052" s="23" t="s">
        <v>538</v>
      </c>
      <c r="H5052" s="32" t="s">
        <v>362</v>
      </c>
      <c r="I5052" s="32" t="s">
        <v>536</v>
      </c>
      <c r="J5052" s="135">
        <v>49</v>
      </c>
      <c r="K5052" s="28">
        <v>0.53061000000000003</v>
      </c>
      <c r="L5052" s="28">
        <f t="shared" si="119"/>
        <v>0.64900999999999998</v>
      </c>
      <c r="O5052" s="77">
        <v>0.68157999999999996</v>
      </c>
      <c r="BF5052" s="106"/>
    </row>
    <row r="5053" spans="1:58" x14ac:dyDescent="0.25">
      <c r="A5053" t="s">
        <v>17</v>
      </c>
      <c r="B5053" s="23">
        <v>2020</v>
      </c>
      <c r="C5053" s="23" t="s">
        <v>3</v>
      </c>
      <c r="D5053" s="23" t="s">
        <v>66</v>
      </c>
      <c r="E5053" s="23" t="s">
        <v>258</v>
      </c>
      <c r="F5053" s="23" t="s">
        <v>259</v>
      </c>
      <c r="G5053" s="23" t="s">
        <v>538</v>
      </c>
      <c r="H5053" s="32" t="s">
        <v>362</v>
      </c>
      <c r="I5053" s="32" t="s">
        <v>536</v>
      </c>
      <c r="J5053" s="135">
        <v>82</v>
      </c>
      <c r="K5053" s="28">
        <v>0.71950999999999998</v>
      </c>
      <c r="L5053" s="28">
        <f t="shared" si="119"/>
        <v>0.60433999999999999</v>
      </c>
      <c r="O5053" s="77">
        <v>0.67688999999999999</v>
      </c>
      <c r="BF5053" s="106"/>
    </row>
    <row r="5054" spans="1:58" x14ac:dyDescent="0.25">
      <c r="A5054" t="s">
        <v>17</v>
      </c>
      <c r="B5054" s="23">
        <v>2021</v>
      </c>
      <c r="C5054" s="23" t="s">
        <v>0</v>
      </c>
      <c r="D5054" s="23" t="s">
        <v>67</v>
      </c>
      <c r="E5054" s="23" t="s">
        <v>258</v>
      </c>
      <c r="F5054" s="23" t="s">
        <v>259</v>
      </c>
      <c r="G5054" s="23" t="s">
        <v>538</v>
      </c>
      <c r="H5054" s="32" t="s">
        <v>362</v>
      </c>
      <c r="I5054" s="32" t="s">
        <v>536</v>
      </c>
      <c r="J5054" s="135">
        <v>94</v>
      </c>
      <c r="K5054" s="28">
        <v>0.71277000000000001</v>
      </c>
      <c r="L5054" s="28">
        <f t="shared" si="119"/>
        <v>0.67617000000000005</v>
      </c>
      <c r="O5054" s="77">
        <v>0.72143000000000002</v>
      </c>
      <c r="BF5054" s="106"/>
    </row>
    <row r="5055" spans="1:58" x14ac:dyDescent="0.25">
      <c r="A5055" t="s">
        <v>17</v>
      </c>
      <c r="B5055" s="23">
        <v>2021</v>
      </c>
      <c r="C5055" s="23" t="s">
        <v>1</v>
      </c>
      <c r="D5055" s="23" t="s">
        <v>68</v>
      </c>
      <c r="E5055" s="23" t="s">
        <v>258</v>
      </c>
      <c r="F5055" s="23" t="s">
        <v>259</v>
      </c>
      <c r="G5055" s="23" t="s">
        <v>538</v>
      </c>
      <c r="H5055" s="32" t="s">
        <v>362</v>
      </c>
      <c r="I5055" s="32" t="s">
        <v>536</v>
      </c>
      <c r="J5055" s="135">
        <v>71</v>
      </c>
      <c r="K5055" s="28">
        <v>0.73238999999999999</v>
      </c>
      <c r="L5055" s="28">
        <f t="shared" si="119"/>
        <v>0.72738999999999998</v>
      </c>
      <c r="O5055" s="77">
        <v>0.71777999999999997</v>
      </c>
      <c r="BF5055" s="106"/>
    </row>
    <row r="5056" spans="1:58" x14ac:dyDescent="0.25">
      <c r="A5056" t="s">
        <v>17</v>
      </c>
      <c r="B5056" s="23">
        <v>2021</v>
      </c>
      <c r="C5056" s="23" t="s">
        <v>2</v>
      </c>
      <c r="D5056" s="23" t="s">
        <v>69</v>
      </c>
      <c r="E5056" s="23" t="s">
        <v>258</v>
      </c>
      <c r="F5056" s="23" t="s">
        <v>259</v>
      </c>
      <c r="G5056" s="23" t="s">
        <v>538</v>
      </c>
      <c r="H5056" s="32" t="s">
        <v>362</v>
      </c>
      <c r="I5056" s="32" t="s">
        <v>536</v>
      </c>
      <c r="J5056" s="135">
        <v>111</v>
      </c>
      <c r="K5056" s="28">
        <v>0.77476999999999996</v>
      </c>
      <c r="L5056" s="28">
        <f t="shared" si="119"/>
        <v>0.77268000000000003</v>
      </c>
      <c r="O5056" s="77">
        <v>0.72623000000000004</v>
      </c>
      <c r="BF5056" s="106"/>
    </row>
    <row r="5057" spans="1:58" x14ac:dyDescent="0.25">
      <c r="A5057" t="s">
        <v>17</v>
      </c>
      <c r="B5057" s="23">
        <v>2021</v>
      </c>
      <c r="C5057" s="23" t="s">
        <v>3</v>
      </c>
      <c r="D5057" s="23" t="s">
        <v>70</v>
      </c>
      <c r="E5057" s="23" t="s">
        <v>258</v>
      </c>
      <c r="F5057" s="23" t="s">
        <v>259</v>
      </c>
      <c r="G5057" s="23" t="s">
        <v>538</v>
      </c>
      <c r="H5057" s="32" t="s">
        <v>362</v>
      </c>
      <c r="I5057" s="32" t="s">
        <v>536</v>
      </c>
      <c r="J5057" s="135">
        <v>112</v>
      </c>
      <c r="K5057" s="28">
        <v>0.77678999999999998</v>
      </c>
      <c r="L5057" s="28">
        <f t="shared" si="119"/>
        <v>0.76156999999999997</v>
      </c>
      <c r="O5057" s="77">
        <v>0.70416999999999996</v>
      </c>
      <c r="BF5057" s="106"/>
    </row>
    <row r="5058" spans="1:58" x14ac:dyDescent="0.25">
      <c r="A5058" t="s">
        <v>17</v>
      </c>
      <c r="B5058" s="23">
        <v>2022</v>
      </c>
      <c r="C5058" s="23" t="s">
        <v>0</v>
      </c>
      <c r="D5058" s="23" t="s">
        <v>71</v>
      </c>
      <c r="E5058" s="23" t="s">
        <v>258</v>
      </c>
      <c r="F5058" s="23" t="s">
        <v>259</v>
      </c>
      <c r="G5058" s="23" t="s">
        <v>538</v>
      </c>
      <c r="H5058" s="32" t="s">
        <v>362</v>
      </c>
      <c r="I5058" s="32" t="s">
        <v>536</v>
      </c>
      <c r="J5058" s="135">
        <v>91</v>
      </c>
      <c r="K5058" s="28">
        <v>0.70330000000000004</v>
      </c>
      <c r="L5058" s="28">
        <f t="shared" ref="L5058:L5121" si="120">SUMIFS(K:K, E:E, G5058, D:D, D5058, I:I, I5058)</f>
        <v>0.77251000000000003</v>
      </c>
      <c r="O5058" s="77">
        <v>0.71772000000000002</v>
      </c>
      <c r="BF5058" s="106"/>
    </row>
    <row r="5059" spans="1:58" x14ac:dyDescent="0.25">
      <c r="A5059" t="s">
        <v>17</v>
      </c>
      <c r="B5059" s="23">
        <v>2022</v>
      </c>
      <c r="C5059" s="23" t="s">
        <v>1</v>
      </c>
      <c r="D5059" s="23" t="s">
        <v>72</v>
      </c>
      <c r="E5059" s="23" t="s">
        <v>258</v>
      </c>
      <c r="F5059" s="23" t="s">
        <v>259</v>
      </c>
      <c r="G5059" s="23" t="s">
        <v>538</v>
      </c>
      <c r="H5059" s="32" t="s">
        <v>362</v>
      </c>
      <c r="I5059" s="32" t="s">
        <v>536</v>
      </c>
      <c r="J5059" s="135">
        <v>81</v>
      </c>
      <c r="K5059" s="28">
        <v>0.69135999999999997</v>
      </c>
      <c r="L5059" s="28">
        <f t="shared" si="120"/>
        <v>0.76090000000000002</v>
      </c>
      <c r="O5059" s="77">
        <v>0.71509999999999996</v>
      </c>
      <c r="BF5059" s="106"/>
    </row>
    <row r="5060" spans="1:58" x14ac:dyDescent="0.25">
      <c r="A5060" t="s">
        <v>17</v>
      </c>
      <c r="B5060" s="23">
        <v>2022</v>
      </c>
      <c r="C5060" s="23" t="s">
        <v>2</v>
      </c>
      <c r="D5060" s="23" t="s">
        <v>73</v>
      </c>
      <c r="E5060" s="23" t="s">
        <v>258</v>
      </c>
      <c r="F5060" s="23" t="s">
        <v>259</v>
      </c>
      <c r="G5060" s="23" t="s">
        <v>538</v>
      </c>
      <c r="H5060" s="32" t="s">
        <v>362</v>
      </c>
      <c r="I5060" s="32" t="s">
        <v>536</v>
      </c>
      <c r="J5060" s="135">
        <v>94</v>
      </c>
      <c r="K5060" s="28">
        <v>0.73404000000000003</v>
      </c>
      <c r="L5060" s="28">
        <f t="shared" si="120"/>
        <v>0.77995000000000003</v>
      </c>
      <c r="O5060" s="77">
        <v>0.71452000000000004</v>
      </c>
      <c r="BF5060" s="106"/>
    </row>
    <row r="5061" spans="1:58" x14ac:dyDescent="0.25">
      <c r="A5061" t="s">
        <v>17</v>
      </c>
      <c r="B5061" s="23">
        <v>2022</v>
      </c>
      <c r="C5061" s="23" t="s">
        <v>3</v>
      </c>
      <c r="D5061" s="23" t="s">
        <v>493</v>
      </c>
      <c r="E5061" s="23" t="s">
        <v>258</v>
      </c>
      <c r="F5061" s="23" t="s">
        <v>259</v>
      </c>
      <c r="G5061" s="23" t="s">
        <v>538</v>
      </c>
      <c r="H5061" s="32" t="s">
        <v>362</v>
      </c>
      <c r="I5061" s="32" t="s">
        <v>536</v>
      </c>
      <c r="J5061" s="135">
        <v>66</v>
      </c>
      <c r="K5061" s="28">
        <v>0.74241999999999997</v>
      </c>
      <c r="L5061" s="28">
        <f t="shared" si="120"/>
        <v>0.73450000000000004</v>
      </c>
      <c r="O5061" s="77">
        <v>0.68925999999999998</v>
      </c>
      <c r="BF5061" s="106"/>
    </row>
    <row r="5062" spans="1:58" x14ac:dyDescent="0.25">
      <c r="A5062" t="s">
        <v>17</v>
      </c>
      <c r="B5062" s="23">
        <v>2023</v>
      </c>
      <c r="C5062" s="23" t="s">
        <v>0</v>
      </c>
      <c r="D5062" s="23" t="s">
        <v>537</v>
      </c>
      <c r="E5062" s="23" t="s">
        <v>258</v>
      </c>
      <c r="F5062" s="23" t="s">
        <v>259</v>
      </c>
      <c r="G5062" s="23" t="s">
        <v>538</v>
      </c>
      <c r="H5062" s="32" t="s">
        <v>362</v>
      </c>
      <c r="I5062" s="32" t="s">
        <v>536</v>
      </c>
      <c r="J5062" s="135">
        <v>78</v>
      </c>
      <c r="K5062" s="28">
        <v>0.78205000000000002</v>
      </c>
      <c r="L5062" s="28">
        <f t="shared" si="120"/>
        <v>0.67922000000000005</v>
      </c>
      <c r="O5062" s="77">
        <v>0.66224000000000005</v>
      </c>
      <c r="BF5062" s="106"/>
    </row>
    <row r="5063" spans="1:58" x14ac:dyDescent="0.25">
      <c r="A5063" t="s">
        <v>17</v>
      </c>
      <c r="B5063" s="23">
        <v>2018</v>
      </c>
      <c r="C5063" s="23" t="s">
        <v>0</v>
      </c>
      <c r="D5063" s="23" t="s">
        <v>54</v>
      </c>
      <c r="E5063" s="23" t="s">
        <v>260</v>
      </c>
      <c r="F5063" s="23" t="s">
        <v>261</v>
      </c>
      <c r="G5063" s="23" t="s">
        <v>544</v>
      </c>
      <c r="H5063" s="32" t="s">
        <v>359</v>
      </c>
      <c r="I5063" s="32" t="s">
        <v>536</v>
      </c>
      <c r="J5063" s="135">
        <v>18</v>
      </c>
      <c r="K5063" s="28">
        <v>0.94443999999999995</v>
      </c>
      <c r="L5063" s="28">
        <f t="shared" si="120"/>
        <v>0.63941000000000003</v>
      </c>
      <c r="O5063" s="77">
        <v>0.64649000000000001</v>
      </c>
      <c r="BF5063" s="106"/>
    </row>
    <row r="5064" spans="1:58" x14ac:dyDescent="0.25">
      <c r="A5064" t="s">
        <v>17</v>
      </c>
      <c r="B5064" s="23">
        <v>2018</v>
      </c>
      <c r="C5064" s="23" t="s">
        <v>1</v>
      </c>
      <c r="D5064" s="23" t="s">
        <v>56</v>
      </c>
      <c r="E5064" s="23" t="s">
        <v>260</v>
      </c>
      <c r="F5064" s="23" t="s">
        <v>261</v>
      </c>
      <c r="G5064" s="23" t="s">
        <v>544</v>
      </c>
      <c r="H5064" s="32" t="s">
        <v>359</v>
      </c>
      <c r="I5064" s="32" t="s">
        <v>536</v>
      </c>
      <c r="J5064" s="135">
        <v>29</v>
      </c>
      <c r="K5064" s="28">
        <v>0.79310000000000003</v>
      </c>
      <c r="L5064" s="28">
        <f t="shared" si="120"/>
        <v>0.60606000000000004</v>
      </c>
      <c r="O5064" s="77">
        <v>0.66595000000000004</v>
      </c>
      <c r="BF5064" s="106"/>
    </row>
    <row r="5065" spans="1:58" x14ac:dyDescent="0.25">
      <c r="A5065" t="s">
        <v>17</v>
      </c>
      <c r="B5065" s="23">
        <v>2018</v>
      </c>
      <c r="C5065" s="23" t="s">
        <v>2</v>
      </c>
      <c r="D5065" s="23" t="s">
        <v>57</v>
      </c>
      <c r="E5065" s="23" t="s">
        <v>260</v>
      </c>
      <c r="F5065" s="23" t="s">
        <v>261</v>
      </c>
      <c r="G5065" s="23" t="s">
        <v>544</v>
      </c>
      <c r="H5065" s="32" t="s">
        <v>359</v>
      </c>
      <c r="I5065" s="32" t="s">
        <v>536</v>
      </c>
      <c r="J5065" s="135">
        <v>25</v>
      </c>
      <c r="K5065" s="28">
        <v>0.92</v>
      </c>
      <c r="L5065" s="28">
        <f t="shared" si="120"/>
        <v>0.69723000000000002</v>
      </c>
      <c r="O5065" s="77">
        <v>0.65563000000000005</v>
      </c>
      <c r="BF5065" s="106"/>
    </row>
    <row r="5066" spans="1:58" x14ac:dyDescent="0.25">
      <c r="A5066" t="s">
        <v>17</v>
      </c>
      <c r="B5066" s="23">
        <v>2018</v>
      </c>
      <c r="C5066" s="23" t="s">
        <v>3</v>
      </c>
      <c r="D5066" s="23" t="s">
        <v>58</v>
      </c>
      <c r="E5066" s="23" t="s">
        <v>260</v>
      </c>
      <c r="F5066" s="23" t="s">
        <v>261</v>
      </c>
      <c r="G5066" s="23" t="s">
        <v>544</v>
      </c>
      <c r="H5066" s="32" t="s">
        <v>359</v>
      </c>
      <c r="I5066" s="32" t="s">
        <v>536</v>
      </c>
      <c r="J5066" s="135">
        <v>31</v>
      </c>
      <c r="K5066" s="28">
        <v>0.96774000000000004</v>
      </c>
      <c r="L5066" s="28">
        <f t="shared" si="120"/>
        <v>0.68396999999999997</v>
      </c>
      <c r="O5066" s="77">
        <v>0.64424999999999999</v>
      </c>
      <c r="BF5066" s="106"/>
    </row>
    <row r="5067" spans="1:58" x14ac:dyDescent="0.25">
      <c r="A5067" t="s">
        <v>17</v>
      </c>
      <c r="B5067" s="23">
        <v>2019</v>
      </c>
      <c r="C5067" s="23" t="s">
        <v>0</v>
      </c>
      <c r="D5067" s="23" t="s">
        <v>59</v>
      </c>
      <c r="E5067" s="23" t="s">
        <v>260</v>
      </c>
      <c r="F5067" s="23" t="s">
        <v>261</v>
      </c>
      <c r="G5067" s="23" t="s">
        <v>544</v>
      </c>
      <c r="H5067" s="32" t="s">
        <v>359</v>
      </c>
      <c r="I5067" s="32" t="s">
        <v>536</v>
      </c>
      <c r="J5067" s="135">
        <v>33</v>
      </c>
      <c r="K5067" s="28">
        <v>0.72726999999999997</v>
      </c>
      <c r="L5067" s="28">
        <f t="shared" si="120"/>
        <v>0.69952999999999999</v>
      </c>
      <c r="O5067" s="77">
        <v>0.67745999999999995</v>
      </c>
      <c r="BF5067" s="106"/>
    </row>
    <row r="5068" spans="1:58" x14ac:dyDescent="0.25">
      <c r="A5068" t="s">
        <v>17</v>
      </c>
      <c r="B5068" s="23">
        <v>2019</v>
      </c>
      <c r="C5068" s="23" t="s">
        <v>1</v>
      </c>
      <c r="D5068" s="23" t="s">
        <v>60</v>
      </c>
      <c r="E5068" s="23" t="s">
        <v>260</v>
      </c>
      <c r="F5068" s="23" t="s">
        <v>261</v>
      </c>
      <c r="G5068" s="23" t="s">
        <v>544</v>
      </c>
      <c r="H5068" s="32" t="s">
        <v>359</v>
      </c>
      <c r="I5068" s="32" t="s">
        <v>536</v>
      </c>
      <c r="J5068" s="135">
        <v>35</v>
      </c>
      <c r="K5068" s="28">
        <v>0.71428999999999998</v>
      </c>
      <c r="L5068" s="28">
        <f t="shared" si="120"/>
        <v>0.72158</v>
      </c>
      <c r="O5068" s="77">
        <v>0.69386000000000003</v>
      </c>
      <c r="BF5068" s="106"/>
    </row>
    <row r="5069" spans="1:58" x14ac:dyDescent="0.25">
      <c r="A5069" t="s">
        <v>17</v>
      </c>
      <c r="B5069" s="23">
        <v>2019</v>
      </c>
      <c r="C5069" s="23" t="s">
        <v>2</v>
      </c>
      <c r="D5069" s="23" t="s">
        <v>61</v>
      </c>
      <c r="E5069" s="23" t="s">
        <v>260</v>
      </c>
      <c r="F5069" s="23" t="s">
        <v>261</v>
      </c>
      <c r="G5069" s="23" t="s">
        <v>544</v>
      </c>
      <c r="H5069" s="32" t="s">
        <v>359</v>
      </c>
      <c r="I5069" s="32" t="s">
        <v>536</v>
      </c>
      <c r="J5069" s="135">
        <v>42</v>
      </c>
      <c r="K5069" s="28">
        <v>0.76190000000000002</v>
      </c>
      <c r="L5069" s="28">
        <f t="shared" si="120"/>
        <v>0.58586000000000005</v>
      </c>
      <c r="O5069" s="77">
        <v>0.68513999999999997</v>
      </c>
      <c r="BF5069" s="106"/>
    </row>
    <row r="5070" spans="1:58" x14ac:dyDescent="0.25">
      <c r="A5070" t="s">
        <v>17</v>
      </c>
      <c r="B5070" s="23">
        <v>2019</v>
      </c>
      <c r="C5070" s="23" t="s">
        <v>3</v>
      </c>
      <c r="D5070" s="23" t="s">
        <v>62</v>
      </c>
      <c r="E5070" s="23" t="s">
        <v>260</v>
      </c>
      <c r="F5070" s="23" t="s">
        <v>261</v>
      </c>
      <c r="G5070" s="23" t="s">
        <v>544</v>
      </c>
      <c r="H5070" s="32" t="s">
        <v>359</v>
      </c>
      <c r="I5070" s="32" t="s">
        <v>536</v>
      </c>
      <c r="J5070" s="135">
        <v>35</v>
      </c>
      <c r="K5070" s="28">
        <v>0.8</v>
      </c>
      <c r="L5070" s="28">
        <f t="shared" si="120"/>
        <v>0.63048000000000004</v>
      </c>
      <c r="O5070" s="77">
        <v>0.67325000000000002</v>
      </c>
      <c r="BF5070" s="106"/>
    </row>
    <row r="5071" spans="1:58" x14ac:dyDescent="0.25">
      <c r="A5071" t="s">
        <v>17</v>
      </c>
      <c r="B5071" s="23">
        <v>2020</v>
      </c>
      <c r="C5071" s="23" t="s">
        <v>0</v>
      </c>
      <c r="D5071" s="23" t="s">
        <v>63</v>
      </c>
      <c r="E5071" s="23" t="s">
        <v>260</v>
      </c>
      <c r="F5071" s="23" t="s">
        <v>261</v>
      </c>
      <c r="G5071" s="23" t="s">
        <v>544</v>
      </c>
      <c r="H5071" s="32" t="s">
        <v>359</v>
      </c>
      <c r="I5071" s="32" t="s">
        <v>536</v>
      </c>
      <c r="J5071" s="135">
        <v>34</v>
      </c>
      <c r="K5071" s="28">
        <v>0.64705999999999997</v>
      </c>
      <c r="L5071" s="28">
        <f t="shared" si="120"/>
        <v>0.53932999999999998</v>
      </c>
      <c r="O5071" s="77">
        <v>0.68518000000000001</v>
      </c>
      <c r="BF5071" s="106"/>
    </row>
    <row r="5072" spans="1:58" x14ac:dyDescent="0.25">
      <c r="A5072" t="s">
        <v>17</v>
      </c>
      <c r="B5072" s="23">
        <v>2020</v>
      </c>
      <c r="C5072" s="23" t="s">
        <v>1</v>
      </c>
      <c r="D5072" s="23" t="s">
        <v>64</v>
      </c>
      <c r="E5072" s="23" t="s">
        <v>260</v>
      </c>
      <c r="F5072" s="23" t="s">
        <v>261</v>
      </c>
      <c r="G5072" s="23" t="s">
        <v>544</v>
      </c>
      <c r="H5072" s="32" t="s">
        <v>359</v>
      </c>
      <c r="I5072" s="32" t="s">
        <v>536</v>
      </c>
      <c r="J5072" s="135">
        <v>21</v>
      </c>
      <c r="K5072" s="28">
        <v>1</v>
      </c>
      <c r="L5072" s="28">
        <f t="shared" si="120"/>
        <v>0.57237000000000005</v>
      </c>
      <c r="O5072" s="77">
        <v>0.67054000000000002</v>
      </c>
      <c r="BF5072" s="106"/>
    </row>
    <row r="5073" spans="1:58" x14ac:dyDescent="0.25">
      <c r="A5073" t="s">
        <v>17</v>
      </c>
      <c r="B5073" s="23">
        <v>2020</v>
      </c>
      <c r="C5073" s="23" t="s">
        <v>2</v>
      </c>
      <c r="D5073" s="23" t="s">
        <v>65</v>
      </c>
      <c r="E5073" s="23" t="s">
        <v>260</v>
      </c>
      <c r="F5073" s="23" t="s">
        <v>261</v>
      </c>
      <c r="G5073" s="23" t="s">
        <v>544</v>
      </c>
      <c r="H5073" s="32" t="s">
        <v>359</v>
      </c>
      <c r="I5073" s="32" t="s">
        <v>536</v>
      </c>
      <c r="J5073" s="135">
        <v>22</v>
      </c>
      <c r="K5073" s="28">
        <v>0.90908999999999995</v>
      </c>
      <c r="L5073" s="28">
        <f t="shared" si="120"/>
        <v>0.60504000000000002</v>
      </c>
      <c r="O5073" s="77">
        <v>0.68157999999999996</v>
      </c>
      <c r="BF5073" s="106"/>
    </row>
    <row r="5074" spans="1:58" x14ac:dyDescent="0.25">
      <c r="A5074" t="s">
        <v>17</v>
      </c>
      <c r="B5074" s="23">
        <v>2020</v>
      </c>
      <c r="C5074" s="23" t="s">
        <v>3</v>
      </c>
      <c r="D5074" s="23" t="s">
        <v>66</v>
      </c>
      <c r="E5074" s="23" t="s">
        <v>260</v>
      </c>
      <c r="F5074" s="23" t="s">
        <v>261</v>
      </c>
      <c r="G5074" s="23" t="s">
        <v>544</v>
      </c>
      <c r="H5074" s="32" t="s">
        <v>359</v>
      </c>
      <c r="I5074" s="32" t="s">
        <v>536</v>
      </c>
      <c r="J5074" s="135">
        <v>33</v>
      </c>
      <c r="K5074" s="28">
        <v>0.84848000000000001</v>
      </c>
      <c r="L5074" s="28">
        <f t="shared" si="120"/>
        <v>0.60846999999999996</v>
      </c>
      <c r="O5074" s="77">
        <v>0.67688999999999999</v>
      </c>
      <c r="BF5074" s="106"/>
    </row>
    <row r="5075" spans="1:58" x14ac:dyDescent="0.25">
      <c r="A5075" t="s">
        <v>17</v>
      </c>
      <c r="B5075" s="23">
        <v>2021</v>
      </c>
      <c r="C5075" s="23" t="s">
        <v>0</v>
      </c>
      <c r="D5075" s="23" t="s">
        <v>67</v>
      </c>
      <c r="E5075" s="23" t="s">
        <v>260</v>
      </c>
      <c r="F5075" s="23" t="s">
        <v>261</v>
      </c>
      <c r="G5075" s="23" t="s">
        <v>544</v>
      </c>
      <c r="H5075" s="32" t="s">
        <v>359</v>
      </c>
      <c r="I5075" s="32" t="s">
        <v>536</v>
      </c>
      <c r="J5075" s="135">
        <v>39</v>
      </c>
      <c r="K5075" s="28">
        <v>0.87178999999999995</v>
      </c>
      <c r="L5075" s="28">
        <f t="shared" si="120"/>
        <v>0.60950000000000004</v>
      </c>
      <c r="O5075" s="77">
        <v>0.72143000000000002</v>
      </c>
      <c r="BF5075" s="106"/>
    </row>
    <row r="5076" spans="1:58" x14ac:dyDescent="0.25">
      <c r="A5076" t="s">
        <v>17</v>
      </c>
      <c r="B5076" s="23">
        <v>2021</v>
      </c>
      <c r="C5076" s="23" t="s">
        <v>1</v>
      </c>
      <c r="D5076" s="23" t="s">
        <v>68</v>
      </c>
      <c r="E5076" s="23" t="s">
        <v>260</v>
      </c>
      <c r="F5076" s="23" t="s">
        <v>261</v>
      </c>
      <c r="G5076" s="23" t="s">
        <v>544</v>
      </c>
      <c r="H5076" s="32" t="s">
        <v>359</v>
      </c>
      <c r="I5076" s="32" t="s">
        <v>536</v>
      </c>
      <c r="J5076" s="135">
        <v>31</v>
      </c>
      <c r="K5076" s="28">
        <v>0.83870999999999996</v>
      </c>
      <c r="L5076" s="28">
        <f t="shared" si="120"/>
        <v>0.52186999999999995</v>
      </c>
      <c r="O5076" s="77">
        <v>0.71777999999999997</v>
      </c>
      <c r="BF5076" s="106"/>
    </row>
    <row r="5077" spans="1:58" x14ac:dyDescent="0.25">
      <c r="A5077" t="s">
        <v>17</v>
      </c>
      <c r="B5077" s="23">
        <v>2021</v>
      </c>
      <c r="C5077" s="23" t="s">
        <v>2</v>
      </c>
      <c r="D5077" s="23" t="s">
        <v>69</v>
      </c>
      <c r="E5077" s="23" t="s">
        <v>260</v>
      </c>
      <c r="F5077" s="23" t="s">
        <v>261</v>
      </c>
      <c r="G5077" s="23" t="s">
        <v>544</v>
      </c>
      <c r="H5077" s="32" t="s">
        <v>359</v>
      </c>
      <c r="I5077" s="32" t="s">
        <v>536</v>
      </c>
      <c r="J5077" s="135">
        <v>31</v>
      </c>
      <c r="K5077" s="28">
        <v>0.77419000000000004</v>
      </c>
      <c r="L5077" s="28">
        <f t="shared" si="120"/>
        <v>0.46063999999999999</v>
      </c>
      <c r="O5077" s="77">
        <v>0.72623000000000004</v>
      </c>
      <c r="BF5077" s="106"/>
    </row>
    <row r="5078" spans="1:58" x14ac:dyDescent="0.25">
      <c r="A5078" t="s">
        <v>17</v>
      </c>
      <c r="B5078" s="23">
        <v>2021</v>
      </c>
      <c r="C5078" s="23" t="s">
        <v>3</v>
      </c>
      <c r="D5078" s="23" t="s">
        <v>70</v>
      </c>
      <c r="E5078" s="23" t="s">
        <v>260</v>
      </c>
      <c r="F5078" s="23" t="s">
        <v>261</v>
      </c>
      <c r="G5078" s="23" t="s">
        <v>544</v>
      </c>
      <c r="H5078" s="32" t="s">
        <v>359</v>
      </c>
      <c r="I5078" s="32" t="s">
        <v>536</v>
      </c>
      <c r="J5078" s="135">
        <v>21</v>
      </c>
      <c r="K5078" s="28">
        <v>0.57142999999999999</v>
      </c>
      <c r="L5078" s="28">
        <f t="shared" si="120"/>
        <v>0.36176999999999998</v>
      </c>
      <c r="O5078" s="77">
        <v>0.70416999999999996</v>
      </c>
      <c r="BF5078" s="106"/>
    </row>
    <row r="5079" spans="1:58" x14ac:dyDescent="0.25">
      <c r="A5079" t="s">
        <v>17</v>
      </c>
      <c r="B5079" s="23">
        <v>2022</v>
      </c>
      <c r="C5079" s="23" t="s">
        <v>0</v>
      </c>
      <c r="D5079" s="23" t="s">
        <v>71</v>
      </c>
      <c r="E5079" s="23" t="s">
        <v>260</v>
      </c>
      <c r="F5079" s="23" t="s">
        <v>261</v>
      </c>
      <c r="G5079" s="23" t="s">
        <v>544</v>
      </c>
      <c r="H5079" s="32" t="s">
        <v>359</v>
      </c>
      <c r="I5079" s="32" t="s">
        <v>536</v>
      </c>
      <c r="J5079" s="135">
        <v>31</v>
      </c>
      <c r="K5079" s="28">
        <v>0.83870999999999996</v>
      </c>
      <c r="L5079" s="28">
        <f t="shared" si="120"/>
        <v>0.45693</v>
      </c>
      <c r="O5079" s="77">
        <v>0.71772000000000002</v>
      </c>
      <c r="BF5079" s="106"/>
    </row>
    <row r="5080" spans="1:58" x14ac:dyDescent="0.25">
      <c r="A5080" t="s">
        <v>17</v>
      </c>
      <c r="B5080" s="23">
        <v>2022</v>
      </c>
      <c r="C5080" s="23" t="s">
        <v>1</v>
      </c>
      <c r="D5080" s="23" t="s">
        <v>72</v>
      </c>
      <c r="E5080" s="23" t="s">
        <v>260</v>
      </c>
      <c r="F5080" s="23" t="s">
        <v>261</v>
      </c>
      <c r="G5080" s="23" t="s">
        <v>544</v>
      </c>
      <c r="H5080" s="32" t="s">
        <v>359</v>
      </c>
      <c r="I5080" s="32" t="s">
        <v>536</v>
      </c>
      <c r="J5080" s="135">
        <v>39</v>
      </c>
      <c r="K5080" s="28">
        <v>0.79486999999999997</v>
      </c>
      <c r="L5080" s="28">
        <f t="shared" si="120"/>
        <v>0.44642999999999999</v>
      </c>
      <c r="O5080" s="77">
        <v>0.71509999999999996</v>
      </c>
      <c r="BF5080" s="106"/>
    </row>
    <row r="5081" spans="1:58" x14ac:dyDescent="0.25">
      <c r="A5081" t="s">
        <v>17</v>
      </c>
      <c r="B5081" s="23">
        <v>2022</v>
      </c>
      <c r="C5081" s="23" t="s">
        <v>2</v>
      </c>
      <c r="D5081" s="23" t="s">
        <v>73</v>
      </c>
      <c r="E5081" s="23" t="s">
        <v>260</v>
      </c>
      <c r="F5081" s="23" t="s">
        <v>261</v>
      </c>
      <c r="G5081" s="23" t="s">
        <v>544</v>
      </c>
      <c r="H5081" s="32" t="s">
        <v>359</v>
      </c>
      <c r="I5081" s="32" t="s">
        <v>536</v>
      </c>
      <c r="J5081" s="135">
        <v>32</v>
      </c>
      <c r="K5081" s="28">
        <v>0.71875</v>
      </c>
      <c r="L5081" s="28">
        <f t="shared" si="120"/>
        <v>0.50349999999999995</v>
      </c>
      <c r="O5081" s="77">
        <v>0.71452000000000004</v>
      </c>
      <c r="BF5081" s="106"/>
    </row>
    <row r="5082" spans="1:58" x14ac:dyDescent="0.25">
      <c r="A5082" t="s">
        <v>17</v>
      </c>
      <c r="B5082" s="23">
        <v>2022</v>
      </c>
      <c r="C5082" s="23" t="s">
        <v>3</v>
      </c>
      <c r="D5082" s="23" t="s">
        <v>493</v>
      </c>
      <c r="E5082" s="23" t="s">
        <v>260</v>
      </c>
      <c r="F5082" s="23" t="s">
        <v>261</v>
      </c>
      <c r="G5082" s="23" t="s">
        <v>544</v>
      </c>
      <c r="H5082" s="32" t="s">
        <v>359</v>
      </c>
      <c r="I5082" s="32" t="s">
        <v>536</v>
      </c>
      <c r="J5082" s="135">
        <v>17</v>
      </c>
      <c r="K5082" s="28">
        <v>0.76471</v>
      </c>
      <c r="L5082" s="28">
        <f t="shared" si="120"/>
        <v>0.49091000000000001</v>
      </c>
      <c r="O5082" s="77">
        <v>0.68925999999999998</v>
      </c>
      <c r="BF5082" s="106"/>
    </row>
    <row r="5083" spans="1:58" x14ac:dyDescent="0.25">
      <c r="A5083" t="s">
        <v>17</v>
      </c>
      <c r="B5083" s="23">
        <v>2023</v>
      </c>
      <c r="C5083" s="23" t="s">
        <v>0</v>
      </c>
      <c r="D5083" s="23" t="s">
        <v>537</v>
      </c>
      <c r="E5083" s="23" t="s">
        <v>260</v>
      </c>
      <c r="F5083" s="23" t="s">
        <v>261</v>
      </c>
      <c r="G5083" s="23" t="s">
        <v>544</v>
      </c>
      <c r="H5083" s="32" t="s">
        <v>359</v>
      </c>
      <c r="I5083" s="32" t="s">
        <v>536</v>
      </c>
      <c r="J5083" s="135">
        <v>30</v>
      </c>
      <c r="K5083" s="28">
        <v>0.66666999999999998</v>
      </c>
      <c r="L5083" s="28">
        <f t="shared" si="120"/>
        <v>0.46538000000000002</v>
      </c>
      <c r="O5083" s="77">
        <v>0.66224000000000005</v>
      </c>
      <c r="BF5083" s="106"/>
    </row>
    <row r="5084" spans="1:58" x14ac:dyDescent="0.25">
      <c r="A5084" t="s">
        <v>17</v>
      </c>
      <c r="B5084" s="23">
        <v>2018</v>
      </c>
      <c r="C5084" s="23" t="s">
        <v>0</v>
      </c>
      <c r="D5084" s="23" t="s">
        <v>54</v>
      </c>
      <c r="E5084" s="23" t="s">
        <v>545</v>
      </c>
      <c r="F5084" s="23" t="s">
        <v>366</v>
      </c>
      <c r="G5084" s="23" t="s">
        <v>545</v>
      </c>
      <c r="H5084" s="32" t="s">
        <v>366</v>
      </c>
      <c r="I5084" s="32" t="s">
        <v>536</v>
      </c>
      <c r="J5084" s="135">
        <v>440</v>
      </c>
      <c r="K5084" s="28">
        <v>0.68408999999999998</v>
      </c>
      <c r="L5084" s="28">
        <f t="shared" si="120"/>
        <v>0.68408999999999998</v>
      </c>
      <c r="O5084" s="77">
        <v>0.64649000000000001</v>
      </c>
      <c r="BF5084" s="106"/>
    </row>
    <row r="5085" spans="1:58" x14ac:dyDescent="0.25">
      <c r="A5085" t="s">
        <v>17</v>
      </c>
      <c r="B5085" s="23">
        <v>2018</v>
      </c>
      <c r="C5085" s="23" t="s">
        <v>1</v>
      </c>
      <c r="D5085" s="23" t="s">
        <v>56</v>
      </c>
      <c r="E5085" s="23" t="s">
        <v>545</v>
      </c>
      <c r="F5085" s="23" t="s">
        <v>366</v>
      </c>
      <c r="G5085" s="23" t="s">
        <v>545</v>
      </c>
      <c r="H5085" s="32" t="s">
        <v>366</v>
      </c>
      <c r="I5085" s="32" t="s">
        <v>536</v>
      </c>
      <c r="J5085" s="135">
        <v>491</v>
      </c>
      <c r="K5085" s="28">
        <v>0.79837000000000002</v>
      </c>
      <c r="L5085" s="28">
        <f t="shared" si="120"/>
        <v>0.79837000000000002</v>
      </c>
      <c r="O5085" s="77">
        <v>0.66595000000000004</v>
      </c>
      <c r="BF5085" s="106"/>
    </row>
    <row r="5086" spans="1:58" x14ac:dyDescent="0.25">
      <c r="A5086" t="s">
        <v>17</v>
      </c>
      <c r="B5086" s="23">
        <v>2018</v>
      </c>
      <c r="C5086" s="23" t="s">
        <v>2</v>
      </c>
      <c r="D5086" s="23" t="s">
        <v>57</v>
      </c>
      <c r="E5086" s="23" t="s">
        <v>545</v>
      </c>
      <c r="F5086" s="23" t="s">
        <v>366</v>
      </c>
      <c r="G5086" s="23" t="s">
        <v>545</v>
      </c>
      <c r="H5086" s="32" t="s">
        <v>366</v>
      </c>
      <c r="I5086" s="32" t="s">
        <v>536</v>
      </c>
      <c r="J5086" s="135">
        <v>491</v>
      </c>
      <c r="K5086" s="28">
        <v>0.57433999999999996</v>
      </c>
      <c r="L5086" s="28">
        <f t="shared" si="120"/>
        <v>0.57433999999999996</v>
      </c>
      <c r="O5086" s="77">
        <v>0.65563000000000005</v>
      </c>
      <c r="BF5086" s="106"/>
    </row>
    <row r="5087" spans="1:58" x14ac:dyDescent="0.25">
      <c r="A5087" t="s">
        <v>17</v>
      </c>
      <c r="B5087" s="23">
        <v>2018</v>
      </c>
      <c r="C5087" s="23" t="s">
        <v>3</v>
      </c>
      <c r="D5087" s="23" t="s">
        <v>58</v>
      </c>
      <c r="E5087" s="23" t="s">
        <v>545</v>
      </c>
      <c r="F5087" s="23" t="s">
        <v>366</v>
      </c>
      <c r="G5087" s="23" t="s">
        <v>545</v>
      </c>
      <c r="H5087" s="32" t="s">
        <v>366</v>
      </c>
      <c r="I5087" s="32" t="s">
        <v>536</v>
      </c>
      <c r="J5087" s="135">
        <v>445</v>
      </c>
      <c r="K5087" s="28">
        <v>0.43370999999999998</v>
      </c>
      <c r="L5087" s="28">
        <f t="shared" si="120"/>
        <v>0.43370999999999998</v>
      </c>
      <c r="O5087" s="77">
        <v>0.64424999999999999</v>
      </c>
      <c r="BF5087" s="106"/>
    </row>
    <row r="5088" spans="1:58" x14ac:dyDescent="0.25">
      <c r="A5088" t="s">
        <v>17</v>
      </c>
      <c r="B5088" s="23">
        <v>2019</v>
      </c>
      <c r="C5088" s="23" t="s">
        <v>0</v>
      </c>
      <c r="D5088" s="23" t="s">
        <v>59</v>
      </c>
      <c r="E5088" s="23" t="s">
        <v>545</v>
      </c>
      <c r="F5088" s="23" t="s">
        <v>366</v>
      </c>
      <c r="G5088" s="23" t="s">
        <v>545</v>
      </c>
      <c r="H5088" s="32" t="s">
        <v>366</v>
      </c>
      <c r="I5088" s="32" t="s">
        <v>536</v>
      </c>
      <c r="J5088" s="135">
        <v>470</v>
      </c>
      <c r="K5088" s="28">
        <v>0.70850999999999997</v>
      </c>
      <c r="L5088" s="28">
        <f t="shared" si="120"/>
        <v>0.70850999999999997</v>
      </c>
      <c r="O5088" s="77">
        <v>0.67745999999999995</v>
      </c>
      <c r="BF5088" s="106"/>
    </row>
    <row r="5089" spans="1:58" x14ac:dyDescent="0.25">
      <c r="A5089" t="s">
        <v>17</v>
      </c>
      <c r="B5089" s="23">
        <v>2019</v>
      </c>
      <c r="C5089" s="23" t="s">
        <v>1</v>
      </c>
      <c r="D5089" s="23" t="s">
        <v>60</v>
      </c>
      <c r="E5089" s="23" t="s">
        <v>545</v>
      </c>
      <c r="F5089" s="23" t="s">
        <v>366</v>
      </c>
      <c r="G5089" s="23" t="s">
        <v>545</v>
      </c>
      <c r="H5089" s="32" t="s">
        <v>366</v>
      </c>
      <c r="I5089" s="32" t="s">
        <v>536</v>
      </c>
      <c r="J5089" s="135">
        <v>502</v>
      </c>
      <c r="K5089" s="28">
        <v>0.71713000000000005</v>
      </c>
      <c r="L5089" s="28">
        <f t="shared" si="120"/>
        <v>0.71713000000000005</v>
      </c>
      <c r="O5089" s="77">
        <v>0.69386000000000003</v>
      </c>
      <c r="BF5089" s="106"/>
    </row>
    <row r="5090" spans="1:58" x14ac:dyDescent="0.25">
      <c r="A5090" t="s">
        <v>17</v>
      </c>
      <c r="B5090" s="23">
        <v>2019</v>
      </c>
      <c r="C5090" s="23" t="s">
        <v>2</v>
      </c>
      <c r="D5090" s="23" t="s">
        <v>61</v>
      </c>
      <c r="E5090" s="23" t="s">
        <v>545</v>
      </c>
      <c r="F5090" s="23" t="s">
        <v>366</v>
      </c>
      <c r="G5090" s="23" t="s">
        <v>545</v>
      </c>
      <c r="H5090" s="32" t="s">
        <v>366</v>
      </c>
      <c r="I5090" s="32" t="s">
        <v>536</v>
      </c>
      <c r="J5090" s="135">
        <v>536</v>
      </c>
      <c r="K5090" s="28">
        <v>0.71269000000000005</v>
      </c>
      <c r="L5090" s="28">
        <f t="shared" si="120"/>
        <v>0.71269000000000005</v>
      </c>
      <c r="O5090" s="77">
        <v>0.68513999999999997</v>
      </c>
      <c r="BF5090" s="106"/>
    </row>
    <row r="5091" spans="1:58" x14ac:dyDescent="0.25">
      <c r="A5091" t="s">
        <v>17</v>
      </c>
      <c r="B5091" s="23">
        <v>2019</v>
      </c>
      <c r="C5091" s="23" t="s">
        <v>3</v>
      </c>
      <c r="D5091" s="23" t="s">
        <v>62</v>
      </c>
      <c r="E5091" s="23" t="s">
        <v>545</v>
      </c>
      <c r="F5091" s="23" t="s">
        <v>366</v>
      </c>
      <c r="G5091" s="23" t="s">
        <v>545</v>
      </c>
      <c r="H5091" s="32" t="s">
        <v>366</v>
      </c>
      <c r="I5091" s="32" t="s">
        <v>536</v>
      </c>
      <c r="J5091" s="135">
        <v>437</v>
      </c>
      <c r="K5091" s="28">
        <v>0.73684000000000005</v>
      </c>
      <c r="L5091" s="28">
        <f t="shared" si="120"/>
        <v>0.73684000000000005</v>
      </c>
      <c r="O5091" s="77">
        <v>0.67325000000000002</v>
      </c>
      <c r="BF5091" s="106"/>
    </row>
    <row r="5092" spans="1:58" x14ac:dyDescent="0.25">
      <c r="A5092" t="s">
        <v>17</v>
      </c>
      <c r="B5092" s="23">
        <v>2020</v>
      </c>
      <c r="C5092" s="23" t="s">
        <v>0</v>
      </c>
      <c r="D5092" s="23" t="s">
        <v>63</v>
      </c>
      <c r="E5092" s="23" t="s">
        <v>545</v>
      </c>
      <c r="F5092" s="23" t="s">
        <v>366</v>
      </c>
      <c r="G5092" s="23" t="s">
        <v>545</v>
      </c>
      <c r="H5092" s="32" t="s">
        <v>366</v>
      </c>
      <c r="I5092" s="32" t="s">
        <v>536</v>
      </c>
      <c r="J5092" s="135">
        <v>443</v>
      </c>
      <c r="K5092" s="28">
        <v>0.77651999999999999</v>
      </c>
      <c r="L5092" s="28">
        <f t="shared" si="120"/>
        <v>0.77651999999999999</v>
      </c>
      <c r="O5092" s="77">
        <v>0.68518000000000001</v>
      </c>
      <c r="BF5092" s="106"/>
    </row>
    <row r="5093" spans="1:58" x14ac:dyDescent="0.25">
      <c r="A5093" t="s">
        <v>17</v>
      </c>
      <c r="B5093" s="23">
        <v>2020</v>
      </c>
      <c r="C5093" s="23" t="s">
        <v>1</v>
      </c>
      <c r="D5093" s="23" t="s">
        <v>64</v>
      </c>
      <c r="E5093" s="23" t="s">
        <v>545</v>
      </c>
      <c r="F5093" s="23" t="s">
        <v>366</v>
      </c>
      <c r="G5093" s="23" t="s">
        <v>545</v>
      </c>
      <c r="H5093" s="32" t="s">
        <v>366</v>
      </c>
      <c r="I5093" s="32" t="s">
        <v>536</v>
      </c>
      <c r="J5093" s="135">
        <v>236</v>
      </c>
      <c r="K5093" s="28">
        <v>0.77542</v>
      </c>
      <c r="L5093" s="28">
        <f t="shared" si="120"/>
        <v>0.77542</v>
      </c>
      <c r="O5093" s="77">
        <v>0.67054000000000002</v>
      </c>
      <c r="BF5093" s="106"/>
    </row>
    <row r="5094" spans="1:58" x14ac:dyDescent="0.25">
      <c r="A5094" t="s">
        <v>17</v>
      </c>
      <c r="B5094" s="23">
        <v>2020</v>
      </c>
      <c r="C5094" s="23" t="s">
        <v>2</v>
      </c>
      <c r="D5094" s="23" t="s">
        <v>65</v>
      </c>
      <c r="E5094" s="23" t="s">
        <v>545</v>
      </c>
      <c r="F5094" s="23" t="s">
        <v>366</v>
      </c>
      <c r="G5094" s="23" t="s">
        <v>545</v>
      </c>
      <c r="H5094" s="32" t="s">
        <v>366</v>
      </c>
      <c r="I5094" s="32" t="s">
        <v>536</v>
      </c>
      <c r="J5094" s="135">
        <v>388</v>
      </c>
      <c r="K5094" s="28">
        <v>0.78866000000000003</v>
      </c>
      <c r="L5094" s="28">
        <f t="shared" si="120"/>
        <v>0.78866000000000003</v>
      </c>
      <c r="O5094" s="77">
        <v>0.68157999999999996</v>
      </c>
      <c r="BF5094" s="106"/>
    </row>
    <row r="5095" spans="1:58" x14ac:dyDescent="0.25">
      <c r="A5095" t="s">
        <v>17</v>
      </c>
      <c r="B5095" s="23">
        <v>2020</v>
      </c>
      <c r="C5095" s="23" t="s">
        <v>3</v>
      </c>
      <c r="D5095" s="23" t="s">
        <v>66</v>
      </c>
      <c r="E5095" s="23" t="s">
        <v>545</v>
      </c>
      <c r="F5095" s="23" t="s">
        <v>366</v>
      </c>
      <c r="G5095" s="23" t="s">
        <v>545</v>
      </c>
      <c r="H5095" s="32" t="s">
        <v>366</v>
      </c>
      <c r="I5095" s="32" t="s">
        <v>536</v>
      </c>
      <c r="J5095" s="135">
        <v>457</v>
      </c>
      <c r="K5095" s="28">
        <v>0.74178999999999995</v>
      </c>
      <c r="L5095" s="28">
        <f t="shared" si="120"/>
        <v>0.74178999999999995</v>
      </c>
      <c r="O5095" s="77">
        <v>0.67688999999999999</v>
      </c>
      <c r="BF5095" s="106"/>
    </row>
    <row r="5096" spans="1:58" x14ac:dyDescent="0.25">
      <c r="A5096" t="s">
        <v>17</v>
      </c>
      <c r="B5096" s="23">
        <v>2021</v>
      </c>
      <c r="C5096" s="23" t="s">
        <v>0</v>
      </c>
      <c r="D5096" s="23" t="s">
        <v>67</v>
      </c>
      <c r="E5096" s="23" t="s">
        <v>545</v>
      </c>
      <c r="F5096" s="23" t="s">
        <v>366</v>
      </c>
      <c r="G5096" s="23" t="s">
        <v>545</v>
      </c>
      <c r="H5096" s="32" t="s">
        <v>366</v>
      </c>
      <c r="I5096" s="32" t="s">
        <v>536</v>
      </c>
      <c r="J5096" s="135">
        <v>482</v>
      </c>
      <c r="K5096" s="28">
        <v>0.75726000000000004</v>
      </c>
      <c r="L5096" s="28">
        <f t="shared" si="120"/>
        <v>0.75726000000000004</v>
      </c>
      <c r="O5096" s="77">
        <v>0.72143000000000002</v>
      </c>
      <c r="BF5096" s="106"/>
    </row>
    <row r="5097" spans="1:58" x14ac:dyDescent="0.25">
      <c r="A5097" t="s">
        <v>17</v>
      </c>
      <c r="B5097" s="23">
        <v>2021</v>
      </c>
      <c r="C5097" s="23" t="s">
        <v>1</v>
      </c>
      <c r="D5097" s="23" t="s">
        <v>68</v>
      </c>
      <c r="E5097" s="23" t="s">
        <v>545</v>
      </c>
      <c r="F5097" s="23" t="s">
        <v>366</v>
      </c>
      <c r="G5097" s="23" t="s">
        <v>545</v>
      </c>
      <c r="H5097" s="32" t="s">
        <v>366</v>
      </c>
      <c r="I5097" s="32" t="s">
        <v>536</v>
      </c>
      <c r="J5097" s="135">
        <v>457</v>
      </c>
      <c r="K5097" s="28">
        <v>0.78117999999999999</v>
      </c>
      <c r="L5097" s="28">
        <f t="shared" si="120"/>
        <v>0.78117999999999999</v>
      </c>
      <c r="O5097" s="77">
        <v>0.71777999999999997</v>
      </c>
      <c r="BF5097" s="106"/>
    </row>
    <row r="5098" spans="1:58" x14ac:dyDescent="0.25">
      <c r="A5098" t="s">
        <v>17</v>
      </c>
      <c r="B5098" s="23">
        <v>2021</v>
      </c>
      <c r="C5098" s="23" t="s">
        <v>2</v>
      </c>
      <c r="D5098" s="23" t="s">
        <v>69</v>
      </c>
      <c r="E5098" s="23" t="s">
        <v>545</v>
      </c>
      <c r="F5098" s="23" t="s">
        <v>366</v>
      </c>
      <c r="G5098" s="23" t="s">
        <v>545</v>
      </c>
      <c r="H5098" s="32" t="s">
        <v>366</v>
      </c>
      <c r="I5098" s="32" t="s">
        <v>536</v>
      </c>
      <c r="J5098" s="135">
        <v>548</v>
      </c>
      <c r="K5098" s="28">
        <v>0.68796000000000002</v>
      </c>
      <c r="L5098" s="28">
        <f t="shared" si="120"/>
        <v>0.68796000000000002</v>
      </c>
      <c r="O5098" s="77">
        <v>0.72623000000000004</v>
      </c>
      <c r="BF5098" s="106"/>
    </row>
    <row r="5099" spans="1:58" x14ac:dyDescent="0.25">
      <c r="A5099" t="s">
        <v>17</v>
      </c>
      <c r="B5099" s="23">
        <v>2021</v>
      </c>
      <c r="C5099" s="23" t="s">
        <v>3</v>
      </c>
      <c r="D5099" s="23" t="s">
        <v>70</v>
      </c>
      <c r="E5099" s="23" t="s">
        <v>545</v>
      </c>
      <c r="F5099" s="23" t="s">
        <v>366</v>
      </c>
      <c r="G5099" s="23" t="s">
        <v>545</v>
      </c>
      <c r="H5099" s="32" t="s">
        <v>366</v>
      </c>
      <c r="I5099" s="32" t="s">
        <v>536</v>
      </c>
      <c r="J5099" s="135">
        <v>541</v>
      </c>
      <c r="K5099" s="28">
        <v>0.73936999999999997</v>
      </c>
      <c r="L5099" s="28">
        <f t="shared" si="120"/>
        <v>0.73936999999999997</v>
      </c>
      <c r="O5099" s="77">
        <v>0.70416999999999996</v>
      </c>
      <c r="BF5099" s="106"/>
    </row>
    <row r="5100" spans="1:58" x14ac:dyDescent="0.25">
      <c r="A5100" t="s">
        <v>17</v>
      </c>
      <c r="B5100" s="23">
        <v>2022</v>
      </c>
      <c r="C5100" s="23" t="s">
        <v>0</v>
      </c>
      <c r="D5100" s="23" t="s">
        <v>71</v>
      </c>
      <c r="E5100" s="23" t="s">
        <v>545</v>
      </c>
      <c r="F5100" s="23" t="s">
        <v>366</v>
      </c>
      <c r="G5100" s="23" t="s">
        <v>545</v>
      </c>
      <c r="H5100" s="32" t="s">
        <v>366</v>
      </c>
      <c r="I5100" s="32" t="s">
        <v>536</v>
      </c>
      <c r="J5100" s="135">
        <v>449</v>
      </c>
      <c r="K5100" s="28">
        <v>0.68820000000000003</v>
      </c>
      <c r="L5100" s="28">
        <f t="shared" si="120"/>
        <v>0.68820000000000003</v>
      </c>
      <c r="O5100" s="77">
        <v>0.71772000000000002</v>
      </c>
      <c r="BF5100" s="106"/>
    </row>
    <row r="5101" spans="1:58" x14ac:dyDescent="0.25">
      <c r="A5101" t="s">
        <v>17</v>
      </c>
      <c r="B5101" s="23">
        <v>2022</v>
      </c>
      <c r="C5101" s="23" t="s">
        <v>1</v>
      </c>
      <c r="D5101" s="23" t="s">
        <v>72</v>
      </c>
      <c r="E5101" s="23" t="s">
        <v>545</v>
      </c>
      <c r="F5101" s="23" t="s">
        <v>366</v>
      </c>
      <c r="G5101" s="23" t="s">
        <v>545</v>
      </c>
      <c r="H5101" s="32" t="s">
        <v>366</v>
      </c>
      <c r="I5101" s="32" t="s">
        <v>536</v>
      </c>
      <c r="J5101" s="135">
        <v>496</v>
      </c>
      <c r="K5101" s="28">
        <v>0.73185</v>
      </c>
      <c r="L5101" s="28">
        <f t="shared" si="120"/>
        <v>0.73185</v>
      </c>
      <c r="O5101" s="77">
        <v>0.71509999999999996</v>
      </c>
      <c r="BF5101" s="106"/>
    </row>
    <row r="5102" spans="1:58" x14ac:dyDescent="0.25">
      <c r="A5102" t="s">
        <v>17</v>
      </c>
      <c r="B5102" s="23">
        <v>2022</v>
      </c>
      <c r="C5102" s="23" t="s">
        <v>2</v>
      </c>
      <c r="D5102" s="23" t="s">
        <v>73</v>
      </c>
      <c r="E5102" s="23" t="s">
        <v>545</v>
      </c>
      <c r="F5102" s="23" t="s">
        <v>366</v>
      </c>
      <c r="G5102" s="23" t="s">
        <v>545</v>
      </c>
      <c r="H5102" s="32" t="s">
        <v>366</v>
      </c>
      <c r="I5102" s="32" t="s">
        <v>536</v>
      </c>
      <c r="J5102" s="135">
        <v>490</v>
      </c>
      <c r="K5102" s="28">
        <v>0.65305999999999997</v>
      </c>
      <c r="L5102" s="28">
        <f t="shared" si="120"/>
        <v>0.65305999999999997</v>
      </c>
      <c r="O5102" s="77">
        <v>0.71452000000000004</v>
      </c>
      <c r="BF5102" s="106"/>
    </row>
    <row r="5103" spans="1:58" x14ac:dyDescent="0.25">
      <c r="A5103" t="s">
        <v>17</v>
      </c>
      <c r="B5103" s="23">
        <v>2022</v>
      </c>
      <c r="C5103" s="23" t="s">
        <v>3</v>
      </c>
      <c r="D5103" s="23" t="s">
        <v>493</v>
      </c>
      <c r="E5103" s="23" t="s">
        <v>545</v>
      </c>
      <c r="F5103" s="23" t="s">
        <v>366</v>
      </c>
      <c r="G5103" s="23" t="s">
        <v>545</v>
      </c>
      <c r="H5103" s="32" t="s">
        <v>366</v>
      </c>
      <c r="I5103" s="32" t="s">
        <v>536</v>
      </c>
      <c r="J5103" s="135">
        <v>519</v>
      </c>
      <c r="K5103" s="28">
        <v>0.70713000000000004</v>
      </c>
      <c r="L5103" s="28">
        <f t="shared" si="120"/>
        <v>0.70713000000000004</v>
      </c>
      <c r="O5103" s="77">
        <v>0.68925999999999998</v>
      </c>
      <c r="BF5103" s="106"/>
    </row>
    <row r="5104" spans="1:58" x14ac:dyDescent="0.25">
      <c r="A5104" t="s">
        <v>17</v>
      </c>
      <c r="B5104" s="23">
        <v>2023</v>
      </c>
      <c r="C5104" s="23" t="s">
        <v>0</v>
      </c>
      <c r="D5104" s="23" t="s">
        <v>537</v>
      </c>
      <c r="E5104" s="23" t="s">
        <v>545</v>
      </c>
      <c r="F5104" s="23" t="s">
        <v>366</v>
      </c>
      <c r="G5104" s="23" t="s">
        <v>545</v>
      </c>
      <c r="H5104" s="32" t="s">
        <v>366</v>
      </c>
      <c r="I5104" s="32" t="s">
        <v>536</v>
      </c>
      <c r="J5104" s="135">
        <v>497</v>
      </c>
      <c r="K5104" s="28">
        <v>0.72435000000000005</v>
      </c>
      <c r="L5104" s="28">
        <f t="shared" si="120"/>
        <v>0.72435000000000005</v>
      </c>
      <c r="O5104" s="77">
        <v>0.66224000000000005</v>
      </c>
      <c r="BF5104" s="106"/>
    </row>
    <row r="5105" spans="1:58" x14ac:dyDescent="0.25">
      <c r="A5105" t="s">
        <v>17</v>
      </c>
      <c r="B5105" s="23">
        <v>2018</v>
      </c>
      <c r="C5105" s="23" t="s">
        <v>0</v>
      </c>
      <c r="D5105" s="23" t="s">
        <v>54</v>
      </c>
      <c r="E5105" s="23" t="s">
        <v>271</v>
      </c>
      <c r="F5105" s="23" t="s">
        <v>272</v>
      </c>
      <c r="G5105" s="23" t="s">
        <v>554</v>
      </c>
      <c r="H5105" s="32" t="s">
        <v>363</v>
      </c>
      <c r="I5105" s="32" t="s">
        <v>536</v>
      </c>
      <c r="J5105" s="135">
        <v>58</v>
      </c>
      <c r="K5105" s="28">
        <v>0.60345000000000004</v>
      </c>
      <c r="L5105" s="28">
        <f t="shared" si="120"/>
        <v>0.66827999999999999</v>
      </c>
      <c r="O5105" s="77">
        <v>0.64649000000000001</v>
      </c>
      <c r="BF5105" s="106"/>
    </row>
    <row r="5106" spans="1:58" x14ac:dyDescent="0.25">
      <c r="A5106" t="s">
        <v>17</v>
      </c>
      <c r="B5106" s="23">
        <v>2018</v>
      </c>
      <c r="C5106" s="23" t="s">
        <v>1</v>
      </c>
      <c r="D5106" s="23" t="s">
        <v>56</v>
      </c>
      <c r="E5106" s="23" t="s">
        <v>271</v>
      </c>
      <c r="F5106" s="23" t="s">
        <v>272</v>
      </c>
      <c r="G5106" s="23" t="s">
        <v>554</v>
      </c>
      <c r="H5106" s="32" t="s">
        <v>363</v>
      </c>
      <c r="I5106" s="32" t="s">
        <v>536</v>
      </c>
      <c r="J5106" s="135">
        <v>62</v>
      </c>
      <c r="K5106" s="28">
        <v>0.83870999999999996</v>
      </c>
      <c r="L5106" s="28">
        <f t="shared" si="120"/>
        <v>0.70086999999999999</v>
      </c>
      <c r="O5106" s="77">
        <v>0.66595000000000004</v>
      </c>
      <c r="BF5106" s="106"/>
    </row>
    <row r="5107" spans="1:58" x14ac:dyDescent="0.25">
      <c r="A5107" t="s">
        <v>17</v>
      </c>
      <c r="B5107" s="23">
        <v>2018</v>
      </c>
      <c r="C5107" s="23" t="s">
        <v>2</v>
      </c>
      <c r="D5107" s="23" t="s">
        <v>57</v>
      </c>
      <c r="E5107" s="23" t="s">
        <v>271</v>
      </c>
      <c r="F5107" s="23" t="s">
        <v>272</v>
      </c>
      <c r="G5107" s="23" t="s">
        <v>554</v>
      </c>
      <c r="H5107" s="32" t="s">
        <v>363</v>
      </c>
      <c r="I5107" s="32" t="s">
        <v>536</v>
      </c>
      <c r="J5107" s="135">
        <v>88</v>
      </c>
      <c r="K5107" s="28">
        <v>0.79544999999999999</v>
      </c>
      <c r="L5107" s="28">
        <f t="shared" si="120"/>
        <v>0.55388000000000004</v>
      </c>
      <c r="O5107" s="77">
        <v>0.65563000000000005</v>
      </c>
      <c r="BF5107" s="106"/>
    </row>
    <row r="5108" spans="1:58" x14ac:dyDescent="0.25">
      <c r="A5108" t="s">
        <v>17</v>
      </c>
      <c r="B5108" s="23">
        <v>2018</v>
      </c>
      <c r="C5108" s="23" t="s">
        <v>3</v>
      </c>
      <c r="D5108" s="23" t="s">
        <v>58</v>
      </c>
      <c r="E5108" s="23" t="s">
        <v>271</v>
      </c>
      <c r="F5108" s="23" t="s">
        <v>272</v>
      </c>
      <c r="G5108" s="23" t="s">
        <v>554</v>
      </c>
      <c r="H5108" s="32" t="s">
        <v>363</v>
      </c>
      <c r="I5108" s="32" t="s">
        <v>536</v>
      </c>
      <c r="J5108" s="135">
        <v>63</v>
      </c>
      <c r="K5108" s="28">
        <v>0.90476000000000001</v>
      </c>
      <c r="L5108" s="28">
        <f t="shared" si="120"/>
        <v>0.60219999999999996</v>
      </c>
      <c r="O5108" s="77">
        <v>0.64424999999999999</v>
      </c>
      <c r="BF5108" s="106"/>
    </row>
    <row r="5109" spans="1:58" x14ac:dyDescent="0.25">
      <c r="A5109" t="s">
        <v>17</v>
      </c>
      <c r="B5109" s="23">
        <v>2019</v>
      </c>
      <c r="C5109" s="23" t="s">
        <v>0</v>
      </c>
      <c r="D5109" s="23" t="s">
        <v>59</v>
      </c>
      <c r="E5109" s="23" t="s">
        <v>271</v>
      </c>
      <c r="F5109" s="23" t="s">
        <v>272</v>
      </c>
      <c r="G5109" s="23" t="s">
        <v>554</v>
      </c>
      <c r="H5109" s="32" t="s">
        <v>363</v>
      </c>
      <c r="I5109" s="32" t="s">
        <v>536</v>
      </c>
      <c r="J5109" s="135">
        <v>74</v>
      </c>
      <c r="K5109" s="28">
        <v>0.75675999999999999</v>
      </c>
      <c r="L5109" s="28">
        <f t="shared" si="120"/>
        <v>0.56618000000000002</v>
      </c>
      <c r="O5109" s="77">
        <v>0.67745999999999995</v>
      </c>
      <c r="BF5109" s="106"/>
    </row>
    <row r="5110" spans="1:58" x14ac:dyDescent="0.25">
      <c r="A5110" t="s">
        <v>17</v>
      </c>
      <c r="B5110" s="23">
        <v>2019</v>
      </c>
      <c r="C5110" s="23" t="s">
        <v>1</v>
      </c>
      <c r="D5110" s="23" t="s">
        <v>60</v>
      </c>
      <c r="E5110" s="23" t="s">
        <v>271</v>
      </c>
      <c r="F5110" s="23" t="s">
        <v>272</v>
      </c>
      <c r="G5110" s="23" t="s">
        <v>554</v>
      </c>
      <c r="H5110" s="32" t="s">
        <v>363</v>
      </c>
      <c r="I5110" s="32" t="s">
        <v>536</v>
      </c>
      <c r="J5110" s="135">
        <v>81</v>
      </c>
      <c r="K5110" s="28">
        <v>0.75309000000000004</v>
      </c>
      <c r="L5110" s="28">
        <f t="shared" si="120"/>
        <v>0.62360000000000004</v>
      </c>
      <c r="O5110" s="77">
        <v>0.69386000000000003</v>
      </c>
      <c r="BF5110" s="106"/>
    </row>
    <row r="5111" spans="1:58" x14ac:dyDescent="0.25">
      <c r="A5111" t="s">
        <v>17</v>
      </c>
      <c r="B5111" s="23">
        <v>2019</v>
      </c>
      <c r="C5111" s="23" t="s">
        <v>2</v>
      </c>
      <c r="D5111" s="23" t="s">
        <v>61</v>
      </c>
      <c r="E5111" s="23" t="s">
        <v>271</v>
      </c>
      <c r="F5111" s="23" t="s">
        <v>272</v>
      </c>
      <c r="G5111" s="23" t="s">
        <v>554</v>
      </c>
      <c r="H5111" s="32" t="s">
        <v>363</v>
      </c>
      <c r="I5111" s="32" t="s">
        <v>536</v>
      </c>
      <c r="J5111" s="135">
        <v>71</v>
      </c>
      <c r="K5111" s="28">
        <v>0.81689999999999996</v>
      </c>
      <c r="L5111" s="28">
        <f t="shared" si="120"/>
        <v>0.61311000000000004</v>
      </c>
      <c r="O5111" s="77">
        <v>0.68513999999999997</v>
      </c>
      <c r="BF5111" s="106"/>
    </row>
    <row r="5112" spans="1:58" x14ac:dyDescent="0.25">
      <c r="A5112" t="s">
        <v>17</v>
      </c>
      <c r="B5112" s="23">
        <v>2019</v>
      </c>
      <c r="C5112" s="23" t="s">
        <v>3</v>
      </c>
      <c r="D5112" s="23" t="s">
        <v>62</v>
      </c>
      <c r="E5112" s="23" t="s">
        <v>271</v>
      </c>
      <c r="F5112" s="23" t="s">
        <v>272</v>
      </c>
      <c r="G5112" s="23" t="s">
        <v>554</v>
      </c>
      <c r="H5112" s="32" t="s">
        <v>363</v>
      </c>
      <c r="I5112" s="32" t="s">
        <v>536</v>
      </c>
      <c r="J5112" s="135">
        <v>70</v>
      </c>
      <c r="K5112" s="28">
        <v>0.75714000000000004</v>
      </c>
      <c r="L5112" s="28">
        <f t="shared" si="120"/>
        <v>0.62383</v>
      </c>
      <c r="O5112" s="77">
        <v>0.67325000000000002</v>
      </c>
      <c r="BF5112" s="106"/>
    </row>
    <row r="5113" spans="1:58" x14ac:dyDescent="0.25">
      <c r="A5113" t="s">
        <v>17</v>
      </c>
      <c r="B5113" s="23">
        <v>2020</v>
      </c>
      <c r="C5113" s="23" t="s">
        <v>0</v>
      </c>
      <c r="D5113" s="23" t="s">
        <v>63</v>
      </c>
      <c r="E5113" s="23" t="s">
        <v>271</v>
      </c>
      <c r="F5113" s="23" t="s">
        <v>272</v>
      </c>
      <c r="G5113" s="23" t="s">
        <v>554</v>
      </c>
      <c r="H5113" s="32" t="s">
        <v>363</v>
      </c>
      <c r="I5113" s="32" t="s">
        <v>536</v>
      </c>
      <c r="J5113" s="135">
        <v>71</v>
      </c>
      <c r="K5113" s="28">
        <v>0.85914999999999997</v>
      </c>
      <c r="L5113" s="28">
        <f t="shared" si="120"/>
        <v>0.80089999999999995</v>
      </c>
      <c r="O5113" s="77">
        <v>0.68518000000000001</v>
      </c>
      <c r="BF5113" s="106"/>
    </row>
    <row r="5114" spans="1:58" x14ac:dyDescent="0.25">
      <c r="A5114" t="s">
        <v>17</v>
      </c>
      <c r="B5114" s="23">
        <v>2020</v>
      </c>
      <c r="C5114" s="23" t="s">
        <v>1</v>
      </c>
      <c r="D5114" s="23" t="s">
        <v>64</v>
      </c>
      <c r="E5114" s="23" t="s">
        <v>271</v>
      </c>
      <c r="F5114" s="23" t="s">
        <v>272</v>
      </c>
      <c r="G5114" s="23" t="s">
        <v>554</v>
      </c>
      <c r="H5114" s="32" t="s">
        <v>363</v>
      </c>
      <c r="I5114" s="32" t="s">
        <v>536</v>
      </c>
      <c r="J5114" s="135">
        <v>40</v>
      </c>
      <c r="K5114" s="28">
        <v>0.9</v>
      </c>
      <c r="L5114" s="28">
        <f t="shared" si="120"/>
        <v>0.75265000000000004</v>
      </c>
      <c r="O5114" s="77">
        <v>0.67054000000000002</v>
      </c>
      <c r="BF5114" s="106"/>
    </row>
    <row r="5115" spans="1:58" x14ac:dyDescent="0.25">
      <c r="A5115" t="s">
        <v>17</v>
      </c>
      <c r="B5115" s="23">
        <v>2020</v>
      </c>
      <c r="C5115" s="23" t="s">
        <v>2</v>
      </c>
      <c r="D5115" s="23" t="s">
        <v>65</v>
      </c>
      <c r="E5115" s="23" t="s">
        <v>271</v>
      </c>
      <c r="F5115" s="23" t="s">
        <v>272</v>
      </c>
      <c r="G5115" s="23" t="s">
        <v>554</v>
      </c>
      <c r="H5115" s="32" t="s">
        <v>363</v>
      </c>
      <c r="I5115" s="32" t="s">
        <v>536</v>
      </c>
      <c r="J5115" s="135">
        <v>56</v>
      </c>
      <c r="K5115" s="28">
        <v>0.92857000000000001</v>
      </c>
      <c r="L5115" s="28">
        <f t="shared" si="120"/>
        <v>0.79373000000000005</v>
      </c>
      <c r="O5115" s="77">
        <v>0.68157999999999996</v>
      </c>
      <c r="BF5115" s="106"/>
    </row>
    <row r="5116" spans="1:58" x14ac:dyDescent="0.25">
      <c r="A5116" t="s">
        <v>17</v>
      </c>
      <c r="B5116" s="23">
        <v>2020</v>
      </c>
      <c r="C5116" s="23" t="s">
        <v>3</v>
      </c>
      <c r="D5116" s="23" t="s">
        <v>66</v>
      </c>
      <c r="E5116" s="23" t="s">
        <v>271</v>
      </c>
      <c r="F5116" s="23" t="s">
        <v>272</v>
      </c>
      <c r="G5116" s="23" t="s">
        <v>554</v>
      </c>
      <c r="H5116" s="32" t="s">
        <v>363</v>
      </c>
      <c r="I5116" s="32" t="s">
        <v>536</v>
      </c>
      <c r="J5116" s="135">
        <v>71</v>
      </c>
      <c r="K5116" s="28">
        <v>0.83099000000000001</v>
      </c>
      <c r="L5116" s="28">
        <f t="shared" si="120"/>
        <v>0.66910000000000003</v>
      </c>
      <c r="O5116" s="77">
        <v>0.67688999999999999</v>
      </c>
      <c r="BF5116" s="106"/>
    </row>
    <row r="5117" spans="1:58" x14ac:dyDescent="0.25">
      <c r="A5117" t="s">
        <v>17</v>
      </c>
      <c r="B5117" s="23">
        <v>2021</v>
      </c>
      <c r="C5117" s="23" t="s">
        <v>0</v>
      </c>
      <c r="D5117" s="23" t="s">
        <v>67</v>
      </c>
      <c r="E5117" s="23" t="s">
        <v>271</v>
      </c>
      <c r="F5117" s="23" t="s">
        <v>272</v>
      </c>
      <c r="G5117" s="23" t="s">
        <v>554</v>
      </c>
      <c r="H5117" s="32" t="s">
        <v>363</v>
      </c>
      <c r="I5117" s="32" t="s">
        <v>536</v>
      </c>
      <c r="J5117" s="135">
        <v>57</v>
      </c>
      <c r="K5117" s="28">
        <v>0.45613999999999999</v>
      </c>
      <c r="L5117" s="28">
        <f t="shared" si="120"/>
        <v>0.62343999999999999</v>
      </c>
      <c r="O5117" s="77">
        <v>0.72143000000000002</v>
      </c>
      <c r="BF5117" s="106"/>
    </row>
    <row r="5118" spans="1:58" x14ac:dyDescent="0.25">
      <c r="A5118" t="s">
        <v>17</v>
      </c>
      <c r="B5118" s="23">
        <v>2021</v>
      </c>
      <c r="C5118" s="23" t="s">
        <v>1</v>
      </c>
      <c r="D5118" s="23" t="s">
        <v>68</v>
      </c>
      <c r="E5118" s="23" t="s">
        <v>271</v>
      </c>
      <c r="F5118" s="23" t="s">
        <v>272</v>
      </c>
      <c r="G5118" s="23" t="s">
        <v>554</v>
      </c>
      <c r="H5118" s="32" t="s">
        <v>363</v>
      </c>
      <c r="I5118" s="32" t="s">
        <v>536</v>
      </c>
      <c r="J5118" s="135">
        <v>82</v>
      </c>
      <c r="K5118" s="28">
        <v>0.85365999999999997</v>
      </c>
      <c r="L5118" s="28">
        <f t="shared" si="120"/>
        <v>0.69052999999999998</v>
      </c>
      <c r="O5118" s="77">
        <v>0.71777999999999997</v>
      </c>
      <c r="BF5118" s="106"/>
    </row>
    <row r="5119" spans="1:58" x14ac:dyDescent="0.25">
      <c r="A5119" t="s">
        <v>17</v>
      </c>
      <c r="B5119" s="23">
        <v>2021</v>
      </c>
      <c r="C5119" s="23" t="s">
        <v>2</v>
      </c>
      <c r="D5119" s="23" t="s">
        <v>69</v>
      </c>
      <c r="E5119" s="23" t="s">
        <v>271</v>
      </c>
      <c r="F5119" s="23" t="s">
        <v>272</v>
      </c>
      <c r="G5119" s="23" t="s">
        <v>554</v>
      </c>
      <c r="H5119" s="32" t="s">
        <v>363</v>
      </c>
      <c r="I5119" s="32" t="s">
        <v>536</v>
      </c>
      <c r="J5119" s="135">
        <v>60</v>
      </c>
      <c r="K5119" s="28">
        <v>0.83333000000000002</v>
      </c>
      <c r="L5119" s="28">
        <f t="shared" si="120"/>
        <v>0.65956999999999999</v>
      </c>
      <c r="O5119" s="77">
        <v>0.72623000000000004</v>
      </c>
      <c r="BF5119" s="106"/>
    </row>
    <row r="5120" spans="1:58" x14ac:dyDescent="0.25">
      <c r="A5120" t="s">
        <v>17</v>
      </c>
      <c r="B5120" s="23">
        <v>2021</v>
      </c>
      <c r="C5120" s="23" t="s">
        <v>3</v>
      </c>
      <c r="D5120" s="23" t="s">
        <v>70</v>
      </c>
      <c r="E5120" s="23" t="s">
        <v>271</v>
      </c>
      <c r="F5120" s="23" t="s">
        <v>272</v>
      </c>
      <c r="G5120" s="23" t="s">
        <v>554</v>
      </c>
      <c r="H5120" s="32" t="s">
        <v>363</v>
      </c>
      <c r="I5120" s="32" t="s">
        <v>536</v>
      </c>
      <c r="J5120" s="135">
        <v>79</v>
      </c>
      <c r="K5120" s="28">
        <v>2.5319999999999999E-2</v>
      </c>
      <c r="L5120" s="28">
        <f t="shared" si="120"/>
        <v>0.38229000000000002</v>
      </c>
      <c r="O5120" s="77">
        <v>0.70416999999999996</v>
      </c>
      <c r="BF5120" s="106"/>
    </row>
    <row r="5121" spans="1:58" x14ac:dyDescent="0.25">
      <c r="A5121" t="s">
        <v>17</v>
      </c>
      <c r="B5121" s="23">
        <v>2022</v>
      </c>
      <c r="C5121" s="23" t="s">
        <v>0</v>
      </c>
      <c r="D5121" s="23" t="s">
        <v>71</v>
      </c>
      <c r="E5121" s="23" t="s">
        <v>271</v>
      </c>
      <c r="F5121" s="23" t="s">
        <v>272</v>
      </c>
      <c r="G5121" s="23" t="s">
        <v>554</v>
      </c>
      <c r="H5121" s="32" t="s">
        <v>363</v>
      </c>
      <c r="I5121" s="32" t="s">
        <v>536</v>
      </c>
      <c r="J5121" s="135">
        <v>79</v>
      </c>
      <c r="K5121" s="28">
        <v>0.24051</v>
      </c>
      <c r="L5121" s="28">
        <f t="shared" si="120"/>
        <v>0.46566999999999997</v>
      </c>
      <c r="O5121" s="77">
        <v>0.71772000000000002</v>
      </c>
      <c r="BF5121" s="106"/>
    </row>
    <row r="5122" spans="1:58" x14ac:dyDescent="0.25">
      <c r="A5122" t="s">
        <v>17</v>
      </c>
      <c r="B5122" s="23">
        <v>2022</v>
      </c>
      <c r="C5122" s="23" t="s">
        <v>1</v>
      </c>
      <c r="D5122" s="23" t="s">
        <v>72</v>
      </c>
      <c r="E5122" s="23" t="s">
        <v>271</v>
      </c>
      <c r="F5122" s="23" t="s">
        <v>272</v>
      </c>
      <c r="G5122" s="23" t="s">
        <v>554</v>
      </c>
      <c r="H5122" s="32" t="s">
        <v>363</v>
      </c>
      <c r="I5122" s="32" t="s">
        <v>536</v>
      </c>
      <c r="J5122" s="135">
        <v>77</v>
      </c>
      <c r="K5122" s="28">
        <v>0.46753</v>
      </c>
      <c r="L5122" s="28">
        <f t="shared" ref="L5122:L5185" si="121">SUMIFS(K:K, E:E, G5122, D:D, D5122, I:I, I5122)</f>
        <v>0.48125000000000001</v>
      </c>
      <c r="O5122" s="77">
        <v>0.71509999999999996</v>
      </c>
      <c r="BF5122" s="106"/>
    </row>
    <row r="5123" spans="1:58" x14ac:dyDescent="0.25">
      <c r="A5123" t="s">
        <v>17</v>
      </c>
      <c r="B5123" s="23">
        <v>2022</v>
      </c>
      <c r="C5123" s="23" t="s">
        <v>2</v>
      </c>
      <c r="D5123" s="23" t="s">
        <v>73</v>
      </c>
      <c r="E5123" s="23" t="s">
        <v>271</v>
      </c>
      <c r="F5123" s="23" t="s">
        <v>272</v>
      </c>
      <c r="G5123" s="23" t="s">
        <v>554</v>
      </c>
      <c r="H5123" s="32" t="s">
        <v>363</v>
      </c>
      <c r="I5123" s="32" t="s">
        <v>536</v>
      </c>
      <c r="J5123" s="135">
        <v>81</v>
      </c>
      <c r="K5123" s="28">
        <v>0.74073999999999995</v>
      </c>
      <c r="L5123" s="28">
        <f t="shared" si="121"/>
        <v>0.52370000000000005</v>
      </c>
      <c r="O5123" s="77">
        <v>0.71452000000000004</v>
      </c>
      <c r="BF5123" s="106"/>
    </row>
    <row r="5124" spans="1:58" x14ac:dyDescent="0.25">
      <c r="A5124" t="s">
        <v>17</v>
      </c>
      <c r="B5124" s="23">
        <v>2022</v>
      </c>
      <c r="C5124" s="23" t="s">
        <v>3</v>
      </c>
      <c r="D5124" s="23" t="s">
        <v>493</v>
      </c>
      <c r="E5124" s="23" t="s">
        <v>271</v>
      </c>
      <c r="F5124" s="23" t="s">
        <v>272</v>
      </c>
      <c r="G5124" s="23" t="s">
        <v>554</v>
      </c>
      <c r="H5124" s="32" t="s">
        <v>363</v>
      </c>
      <c r="I5124" s="32" t="s">
        <v>536</v>
      </c>
      <c r="J5124" s="135">
        <v>69</v>
      </c>
      <c r="K5124" s="28">
        <v>0.79710000000000003</v>
      </c>
      <c r="L5124" s="28">
        <f t="shared" si="121"/>
        <v>0.40793000000000001</v>
      </c>
      <c r="O5124" s="77">
        <v>0.68925999999999998</v>
      </c>
      <c r="BF5124" s="106"/>
    </row>
    <row r="5125" spans="1:58" x14ac:dyDescent="0.25">
      <c r="A5125" t="s">
        <v>17</v>
      </c>
      <c r="B5125" s="23">
        <v>2023</v>
      </c>
      <c r="C5125" s="23" t="s">
        <v>0</v>
      </c>
      <c r="D5125" s="23" t="s">
        <v>537</v>
      </c>
      <c r="E5125" s="23" t="s">
        <v>271</v>
      </c>
      <c r="F5125" s="23" t="s">
        <v>272</v>
      </c>
      <c r="G5125" s="23" t="s">
        <v>554</v>
      </c>
      <c r="H5125" s="32" t="s">
        <v>363</v>
      </c>
      <c r="I5125" s="32" t="s">
        <v>536</v>
      </c>
      <c r="J5125" s="135">
        <v>69</v>
      </c>
      <c r="K5125" s="28">
        <v>0.73912999999999995</v>
      </c>
      <c r="L5125" s="28">
        <f t="shared" si="121"/>
        <v>0.50534999999999997</v>
      </c>
      <c r="O5125" s="77">
        <v>0.66224000000000005</v>
      </c>
      <c r="BF5125" s="106"/>
    </row>
    <row r="5126" spans="1:58" x14ac:dyDescent="0.25">
      <c r="A5126" t="s">
        <v>17</v>
      </c>
      <c r="B5126" s="23">
        <v>2018</v>
      </c>
      <c r="C5126" s="23" t="s">
        <v>0</v>
      </c>
      <c r="D5126" s="23" t="s">
        <v>54</v>
      </c>
      <c r="E5126" s="23" t="s">
        <v>273</v>
      </c>
      <c r="F5126" s="23" t="s">
        <v>274</v>
      </c>
      <c r="G5126" s="23" t="s">
        <v>558</v>
      </c>
      <c r="H5126" s="32" t="s">
        <v>355</v>
      </c>
      <c r="I5126" s="32" t="s">
        <v>536</v>
      </c>
      <c r="J5126" s="135">
        <v>111</v>
      </c>
      <c r="K5126" s="28">
        <v>1.8020000000000001E-2</v>
      </c>
      <c r="L5126" s="28">
        <f t="shared" si="121"/>
        <v>0.49414999999999998</v>
      </c>
      <c r="O5126" s="77">
        <v>0.64649000000000001</v>
      </c>
      <c r="BF5126" s="106"/>
    </row>
    <row r="5127" spans="1:58" x14ac:dyDescent="0.25">
      <c r="A5127" t="s">
        <v>17</v>
      </c>
      <c r="B5127" s="23">
        <v>2018</v>
      </c>
      <c r="C5127" s="23" t="s">
        <v>1</v>
      </c>
      <c r="D5127" s="23" t="s">
        <v>56</v>
      </c>
      <c r="E5127" s="23" t="s">
        <v>273</v>
      </c>
      <c r="F5127" s="23" t="s">
        <v>274</v>
      </c>
      <c r="G5127" s="23" t="s">
        <v>558</v>
      </c>
      <c r="H5127" s="32" t="s">
        <v>355</v>
      </c>
      <c r="I5127" s="32" t="s">
        <v>536</v>
      </c>
      <c r="J5127" s="135">
        <v>147</v>
      </c>
      <c r="K5127" s="28">
        <v>0.39456000000000002</v>
      </c>
      <c r="L5127" s="28">
        <f t="shared" si="121"/>
        <v>0.58314999999999995</v>
      </c>
      <c r="O5127" s="77">
        <v>0.66595000000000004</v>
      </c>
      <c r="BF5127" s="106"/>
    </row>
    <row r="5128" spans="1:58" x14ac:dyDescent="0.25">
      <c r="A5128" t="s">
        <v>17</v>
      </c>
      <c r="B5128" s="23">
        <v>2018</v>
      </c>
      <c r="C5128" s="23" t="s">
        <v>2</v>
      </c>
      <c r="D5128" s="23" t="s">
        <v>57</v>
      </c>
      <c r="E5128" s="23" t="s">
        <v>273</v>
      </c>
      <c r="F5128" s="23" t="s">
        <v>274</v>
      </c>
      <c r="G5128" s="23" t="s">
        <v>558</v>
      </c>
      <c r="H5128" s="32" t="s">
        <v>355</v>
      </c>
      <c r="I5128" s="32" t="s">
        <v>536</v>
      </c>
      <c r="J5128" s="135">
        <v>165</v>
      </c>
      <c r="K5128" s="28">
        <v>0.53332999999999997</v>
      </c>
      <c r="L5128" s="28">
        <f t="shared" si="121"/>
        <v>0.69255999999999995</v>
      </c>
      <c r="O5128" s="77">
        <v>0.65563000000000005</v>
      </c>
      <c r="BF5128" s="106"/>
    </row>
    <row r="5129" spans="1:58" x14ac:dyDescent="0.25">
      <c r="A5129" t="s">
        <v>17</v>
      </c>
      <c r="B5129" s="23">
        <v>2018</v>
      </c>
      <c r="C5129" s="23" t="s">
        <v>3</v>
      </c>
      <c r="D5129" s="23" t="s">
        <v>58</v>
      </c>
      <c r="E5129" s="23" t="s">
        <v>273</v>
      </c>
      <c r="F5129" s="23" t="s">
        <v>274</v>
      </c>
      <c r="G5129" s="23" t="s">
        <v>558</v>
      </c>
      <c r="H5129" s="32" t="s">
        <v>355</v>
      </c>
      <c r="I5129" s="32" t="s">
        <v>536</v>
      </c>
      <c r="J5129" s="135">
        <v>124</v>
      </c>
      <c r="K5129" s="28">
        <v>0.75</v>
      </c>
      <c r="L5129" s="28">
        <f t="shared" si="121"/>
        <v>0.69603999999999999</v>
      </c>
      <c r="O5129" s="77">
        <v>0.64424999999999999</v>
      </c>
      <c r="BF5129" s="106"/>
    </row>
    <row r="5130" spans="1:58" x14ac:dyDescent="0.25">
      <c r="A5130" t="s">
        <v>17</v>
      </c>
      <c r="B5130" s="23">
        <v>2019</v>
      </c>
      <c r="C5130" s="23" t="s">
        <v>0</v>
      </c>
      <c r="D5130" s="23" t="s">
        <v>59</v>
      </c>
      <c r="E5130" s="23" t="s">
        <v>273</v>
      </c>
      <c r="F5130" s="23" t="s">
        <v>274</v>
      </c>
      <c r="G5130" s="23" t="s">
        <v>558</v>
      </c>
      <c r="H5130" s="32" t="s">
        <v>355</v>
      </c>
      <c r="I5130" s="32" t="s">
        <v>536</v>
      </c>
      <c r="J5130" s="135">
        <v>131</v>
      </c>
      <c r="K5130" s="28">
        <v>0.59541999999999995</v>
      </c>
      <c r="L5130" s="28">
        <f t="shared" si="121"/>
        <v>0.77700999999999998</v>
      </c>
      <c r="O5130" s="77">
        <v>0.67745999999999995</v>
      </c>
      <c r="BF5130" s="106"/>
    </row>
    <row r="5131" spans="1:58" x14ac:dyDescent="0.25">
      <c r="A5131" t="s">
        <v>17</v>
      </c>
      <c r="B5131" s="23">
        <v>2019</v>
      </c>
      <c r="C5131" s="23" t="s">
        <v>1</v>
      </c>
      <c r="D5131" s="23" t="s">
        <v>60</v>
      </c>
      <c r="E5131" s="23" t="s">
        <v>273</v>
      </c>
      <c r="F5131" s="23" t="s">
        <v>274</v>
      </c>
      <c r="G5131" s="23" t="s">
        <v>558</v>
      </c>
      <c r="H5131" s="32" t="s">
        <v>355</v>
      </c>
      <c r="I5131" s="32" t="s">
        <v>536</v>
      </c>
      <c r="J5131" s="135">
        <v>160</v>
      </c>
      <c r="K5131" s="28">
        <v>0.7</v>
      </c>
      <c r="L5131" s="28">
        <f t="shared" si="121"/>
        <v>0.76663000000000003</v>
      </c>
      <c r="O5131" s="77">
        <v>0.69386000000000003</v>
      </c>
      <c r="BF5131" s="106"/>
    </row>
    <row r="5132" spans="1:58" x14ac:dyDescent="0.25">
      <c r="A5132" t="s">
        <v>17</v>
      </c>
      <c r="B5132" s="23">
        <v>2019</v>
      </c>
      <c r="C5132" s="23" t="s">
        <v>2</v>
      </c>
      <c r="D5132" s="23" t="s">
        <v>61</v>
      </c>
      <c r="E5132" s="23" t="s">
        <v>273</v>
      </c>
      <c r="F5132" s="23" t="s">
        <v>274</v>
      </c>
      <c r="G5132" s="23" t="s">
        <v>558</v>
      </c>
      <c r="H5132" s="32" t="s">
        <v>355</v>
      </c>
      <c r="I5132" s="32" t="s">
        <v>536</v>
      </c>
      <c r="J5132" s="135">
        <v>114</v>
      </c>
      <c r="K5132" s="28">
        <v>0.68420999999999998</v>
      </c>
      <c r="L5132" s="28">
        <f t="shared" si="121"/>
        <v>0.75056</v>
      </c>
      <c r="O5132" s="77">
        <v>0.68513999999999997</v>
      </c>
      <c r="BF5132" s="106"/>
    </row>
    <row r="5133" spans="1:58" x14ac:dyDescent="0.25">
      <c r="A5133" t="s">
        <v>17</v>
      </c>
      <c r="B5133" s="23">
        <v>2019</v>
      </c>
      <c r="C5133" s="23" t="s">
        <v>3</v>
      </c>
      <c r="D5133" s="23" t="s">
        <v>62</v>
      </c>
      <c r="E5133" s="23" t="s">
        <v>273</v>
      </c>
      <c r="F5133" s="23" t="s">
        <v>274</v>
      </c>
      <c r="G5133" s="23" t="s">
        <v>558</v>
      </c>
      <c r="H5133" s="32" t="s">
        <v>355</v>
      </c>
      <c r="I5133" s="32" t="s">
        <v>536</v>
      </c>
      <c r="J5133" s="135">
        <v>135</v>
      </c>
      <c r="K5133" s="28">
        <v>0.63704000000000005</v>
      </c>
      <c r="L5133" s="28">
        <f t="shared" si="121"/>
        <v>0.71309999999999996</v>
      </c>
      <c r="O5133" s="77">
        <v>0.67325000000000002</v>
      </c>
      <c r="BF5133" s="106"/>
    </row>
    <row r="5134" spans="1:58" x14ac:dyDescent="0.25">
      <c r="A5134" t="s">
        <v>17</v>
      </c>
      <c r="B5134" s="23">
        <v>2020</v>
      </c>
      <c r="C5134" s="23" t="s">
        <v>0</v>
      </c>
      <c r="D5134" s="23" t="s">
        <v>63</v>
      </c>
      <c r="E5134" s="23" t="s">
        <v>273</v>
      </c>
      <c r="F5134" s="23" t="s">
        <v>274</v>
      </c>
      <c r="G5134" s="23" t="s">
        <v>558</v>
      </c>
      <c r="H5134" s="32" t="s">
        <v>355</v>
      </c>
      <c r="I5134" s="32" t="s">
        <v>536</v>
      </c>
      <c r="J5134" s="135">
        <v>138</v>
      </c>
      <c r="K5134" s="28">
        <v>0.66666999999999998</v>
      </c>
      <c r="L5134" s="28">
        <f t="shared" si="121"/>
        <v>0.68078000000000005</v>
      </c>
      <c r="O5134" s="77">
        <v>0.68518000000000001</v>
      </c>
      <c r="BF5134" s="106"/>
    </row>
    <row r="5135" spans="1:58" x14ac:dyDescent="0.25">
      <c r="A5135" t="s">
        <v>17</v>
      </c>
      <c r="B5135" s="23">
        <v>2020</v>
      </c>
      <c r="C5135" s="23" t="s">
        <v>1</v>
      </c>
      <c r="D5135" s="23" t="s">
        <v>64</v>
      </c>
      <c r="E5135" s="23" t="s">
        <v>273</v>
      </c>
      <c r="F5135" s="23" t="s">
        <v>274</v>
      </c>
      <c r="G5135" s="23" t="s">
        <v>558</v>
      </c>
      <c r="H5135" s="32" t="s">
        <v>355</v>
      </c>
      <c r="I5135" s="32" t="s">
        <v>536</v>
      </c>
      <c r="J5135" s="135">
        <v>81</v>
      </c>
      <c r="K5135" s="28">
        <v>0.61728000000000005</v>
      </c>
      <c r="L5135" s="28">
        <f t="shared" si="121"/>
        <v>0.70377999999999996</v>
      </c>
      <c r="O5135" s="77">
        <v>0.67054000000000002</v>
      </c>
      <c r="BF5135" s="106"/>
    </row>
    <row r="5136" spans="1:58" x14ac:dyDescent="0.25">
      <c r="A5136" t="s">
        <v>17</v>
      </c>
      <c r="B5136" s="23">
        <v>2020</v>
      </c>
      <c r="C5136" s="23" t="s">
        <v>2</v>
      </c>
      <c r="D5136" s="23" t="s">
        <v>65</v>
      </c>
      <c r="E5136" s="23" t="s">
        <v>273</v>
      </c>
      <c r="F5136" s="23" t="s">
        <v>274</v>
      </c>
      <c r="G5136" s="23" t="s">
        <v>558</v>
      </c>
      <c r="H5136" s="32" t="s">
        <v>355</v>
      </c>
      <c r="I5136" s="32" t="s">
        <v>536</v>
      </c>
      <c r="J5136" s="135">
        <v>69</v>
      </c>
      <c r="K5136" s="28">
        <v>0.60870000000000002</v>
      </c>
      <c r="L5136" s="28">
        <f t="shared" si="121"/>
        <v>0.65473999999999999</v>
      </c>
      <c r="O5136" s="77">
        <v>0.68157999999999996</v>
      </c>
      <c r="BF5136" s="106"/>
    </row>
    <row r="5137" spans="1:58" x14ac:dyDescent="0.25">
      <c r="A5137" t="s">
        <v>17</v>
      </c>
      <c r="B5137" s="23">
        <v>2020</v>
      </c>
      <c r="C5137" s="23" t="s">
        <v>3</v>
      </c>
      <c r="D5137" s="23" t="s">
        <v>66</v>
      </c>
      <c r="E5137" s="23" t="s">
        <v>273</v>
      </c>
      <c r="F5137" s="23" t="s">
        <v>274</v>
      </c>
      <c r="G5137" s="23" t="s">
        <v>558</v>
      </c>
      <c r="H5137" s="32" t="s">
        <v>355</v>
      </c>
      <c r="I5137" s="32" t="s">
        <v>536</v>
      </c>
      <c r="J5137" s="135">
        <v>95</v>
      </c>
      <c r="K5137" s="28">
        <v>0.37895000000000001</v>
      </c>
      <c r="L5137" s="28">
        <f t="shared" si="121"/>
        <v>0.62092999999999998</v>
      </c>
      <c r="O5137" s="77">
        <v>0.67688999999999999</v>
      </c>
      <c r="BF5137" s="106"/>
    </row>
    <row r="5138" spans="1:58" x14ac:dyDescent="0.25">
      <c r="A5138" t="s">
        <v>17</v>
      </c>
      <c r="B5138" s="23">
        <v>2021</v>
      </c>
      <c r="C5138" s="23" t="s">
        <v>0</v>
      </c>
      <c r="D5138" s="23" t="s">
        <v>67</v>
      </c>
      <c r="E5138" s="23" t="s">
        <v>273</v>
      </c>
      <c r="F5138" s="23" t="s">
        <v>274</v>
      </c>
      <c r="G5138" s="23" t="s">
        <v>558</v>
      </c>
      <c r="H5138" s="32" t="s">
        <v>355</v>
      </c>
      <c r="I5138" s="32" t="s">
        <v>536</v>
      </c>
      <c r="J5138" s="135">
        <v>77</v>
      </c>
      <c r="K5138" s="28">
        <v>0.46753</v>
      </c>
      <c r="L5138" s="28">
        <f t="shared" si="121"/>
        <v>0.71335999999999999</v>
      </c>
      <c r="O5138" s="77">
        <v>0.72143000000000002</v>
      </c>
      <c r="BF5138" s="106"/>
    </row>
    <row r="5139" spans="1:58" x14ac:dyDescent="0.25">
      <c r="A5139" t="s">
        <v>17</v>
      </c>
      <c r="B5139" s="23">
        <v>2021</v>
      </c>
      <c r="C5139" s="23" t="s">
        <v>1</v>
      </c>
      <c r="D5139" s="23" t="s">
        <v>68</v>
      </c>
      <c r="E5139" s="23" t="s">
        <v>273</v>
      </c>
      <c r="F5139" s="23" t="s">
        <v>274</v>
      </c>
      <c r="G5139" s="23" t="s">
        <v>558</v>
      </c>
      <c r="H5139" s="32" t="s">
        <v>355</v>
      </c>
      <c r="I5139" s="32" t="s">
        <v>536</v>
      </c>
      <c r="J5139" s="135">
        <v>131</v>
      </c>
      <c r="K5139" s="28">
        <v>0.40458</v>
      </c>
      <c r="L5139" s="28">
        <f t="shared" si="121"/>
        <v>0.70430000000000004</v>
      </c>
      <c r="O5139" s="77">
        <v>0.71777999999999997</v>
      </c>
      <c r="BF5139" s="106"/>
    </row>
    <row r="5140" spans="1:58" x14ac:dyDescent="0.25">
      <c r="A5140" t="s">
        <v>17</v>
      </c>
      <c r="B5140" s="23">
        <v>2021</v>
      </c>
      <c r="C5140" s="23" t="s">
        <v>2</v>
      </c>
      <c r="D5140" s="23" t="s">
        <v>69</v>
      </c>
      <c r="E5140" s="23" t="s">
        <v>273</v>
      </c>
      <c r="F5140" s="23" t="s">
        <v>274</v>
      </c>
      <c r="G5140" s="23" t="s">
        <v>558</v>
      </c>
      <c r="H5140" s="32" t="s">
        <v>355</v>
      </c>
      <c r="I5140" s="32" t="s">
        <v>536</v>
      </c>
      <c r="J5140" s="135">
        <v>104</v>
      </c>
      <c r="K5140" s="28">
        <v>0.40384999999999999</v>
      </c>
      <c r="L5140" s="28">
        <f t="shared" si="121"/>
        <v>0.71089999999999998</v>
      </c>
      <c r="O5140" s="77">
        <v>0.72623000000000004</v>
      </c>
      <c r="BF5140" s="106"/>
    </row>
    <row r="5141" spans="1:58" x14ac:dyDescent="0.25">
      <c r="A5141" t="s">
        <v>17</v>
      </c>
      <c r="B5141" s="23">
        <v>2021</v>
      </c>
      <c r="C5141" s="23" t="s">
        <v>3</v>
      </c>
      <c r="D5141" s="23" t="s">
        <v>70</v>
      </c>
      <c r="E5141" s="23" t="s">
        <v>273</v>
      </c>
      <c r="F5141" s="23" t="s">
        <v>274</v>
      </c>
      <c r="G5141" s="23" t="s">
        <v>558</v>
      </c>
      <c r="H5141" s="32" t="s">
        <v>355</v>
      </c>
      <c r="I5141" s="32" t="s">
        <v>536</v>
      </c>
      <c r="J5141" s="135">
        <v>102</v>
      </c>
      <c r="K5141" s="28">
        <v>0.36275000000000002</v>
      </c>
      <c r="L5141" s="28">
        <f t="shared" si="121"/>
        <v>0.69737000000000005</v>
      </c>
      <c r="O5141" s="77">
        <v>0.70416999999999996</v>
      </c>
      <c r="BF5141" s="106"/>
    </row>
    <row r="5142" spans="1:58" x14ac:dyDescent="0.25">
      <c r="A5142" t="s">
        <v>17</v>
      </c>
      <c r="B5142" s="23">
        <v>2022</v>
      </c>
      <c r="C5142" s="23" t="s">
        <v>0</v>
      </c>
      <c r="D5142" s="23" t="s">
        <v>71</v>
      </c>
      <c r="E5142" s="23" t="s">
        <v>273</v>
      </c>
      <c r="F5142" s="23" t="s">
        <v>274</v>
      </c>
      <c r="G5142" s="23" t="s">
        <v>558</v>
      </c>
      <c r="H5142" s="32" t="s">
        <v>355</v>
      </c>
      <c r="I5142" s="32" t="s">
        <v>536</v>
      </c>
      <c r="J5142" s="135">
        <v>90</v>
      </c>
      <c r="K5142" s="28">
        <v>0.43332999999999999</v>
      </c>
      <c r="L5142" s="28">
        <f t="shared" si="121"/>
        <v>0.67061000000000004</v>
      </c>
      <c r="O5142" s="77">
        <v>0.71772000000000002</v>
      </c>
      <c r="BF5142" s="106"/>
    </row>
    <row r="5143" spans="1:58" x14ac:dyDescent="0.25">
      <c r="A5143" t="s">
        <v>17</v>
      </c>
      <c r="B5143" s="23">
        <v>2022</v>
      </c>
      <c r="C5143" s="23" t="s">
        <v>1</v>
      </c>
      <c r="D5143" s="23" t="s">
        <v>72</v>
      </c>
      <c r="E5143" s="23" t="s">
        <v>273</v>
      </c>
      <c r="F5143" s="23" t="s">
        <v>274</v>
      </c>
      <c r="G5143" s="23" t="s">
        <v>558</v>
      </c>
      <c r="H5143" s="32" t="s">
        <v>355</v>
      </c>
      <c r="I5143" s="32" t="s">
        <v>536</v>
      </c>
      <c r="J5143" s="135">
        <v>97</v>
      </c>
      <c r="K5143" s="28">
        <v>0.42268</v>
      </c>
      <c r="L5143" s="28">
        <f t="shared" si="121"/>
        <v>0.62280000000000002</v>
      </c>
      <c r="O5143" s="77">
        <v>0.71509999999999996</v>
      </c>
      <c r="BF5143" s="106"/>
    </row>
    <row r="5144" spans="1:58" x14ac:dyDescent="0.25">
      <c r="A5144" t="s">
        <v>17</v>
      </c>
      <c r="B5144" s="23">
        <v>2022</v>
      </c>
      <c r="C5144" s="23" t="s">
        <v>2</v>
      </c>
      <c r="D5144" s="23" t="s">
        <v>73</v>
      </c>
      <c r="E5144" s="23" t="s">
        <v>273</v>
      </c>
      <c r="F5144" s="23" t="s">
        <v>274</v>
      </c>
      <c r="G5144" s="23" t="s">
        <v>558</v>
      </c>
      <c r="H5144" s="32" t="s">
        <v>355</v>
      </c>
      <c r="I5144" s="32" t="s">
        <v>536</v>
      </c>
      <c r="J5144" s="135">
        <v>127</v>
      </c>
      <c r="K5144" s="28">
        <v>0.55906</v>
      </c>
      <c r="L5144" s="28">
        <f t="shared" si="121"/>
        <v>0.70365999999999995</v>
      </c>
      <c r="O5144" s="77">
        <v>0.71452000000000004</v>
      </c>
      <c r="BF5144" s="106"/>
    </row>
    <row r="5145" spans="1:58" x14ac:dyDescent="0.25">
      <c r="A5145" t="s">
        <v>17</v>
      </c>
      <c r="B5145" s="23">
        <v>2022</v>
      </c>
      <c r="C5145" s="23" t="s">
        <v>3</v>
      </c>
      <c r="D5145" s="23" t="s">
        <v>493</v>
      </c>
      <c r="E5145" s="23" t="s">
        <v>273</v>
      </c>
      <c r="F5145" s="23" t="s">
        <v>274</v>
      </c>
      <c r="G5145" s="23" t="s">
        <v>558</v>
      </c>
      <c r="H5145" s="32" t="s">
        <v>355</v>
      </c>
      <c r="I5145" s="32" t="s">
        <v>536</v>
      </c>
      <c r="J5145" s="135">
        <v>133</v>
      </c>
      <c r="K5145" s="28">
        <v>0.69925000000000004</v>
      </c>
      <c r="L5145" s="28">
        <f t="shared" si="121"/>
        <v>0.64995000000000003</v>
      </c>
      <c r="O5145" s="77">
        <v>0.68925999999999998</v>
      </c>
      <c r="BF5145" s="106"/>
    </row>
    <row r="5146" spans="1:58" x14ac:dyDescent="0.25">
      <c r="A5146" t="s">
        <v>17</v>
      </c>
      <c r="B5146" s="23">
        <v>2023</v>
      </c>
      <c r="C5146" s="23" t="s">
        <v>0</v>
      </c>
      <c r="D5146" s="23" t="s">
        <v>537</v>
      </c>
      <c r="E5146" s="23" t="s">
        <v>273</v>
      </c>
      <c r="F5146" s="23" t="s">
        <v>274</v>
      </c>
      <c r="G5146" s="23" t="s">
        <v>558</v>
      </c>
      <c r="H5146" s="32" t="s">
        <v>355</v>
      </c>
      <c r="I5146" s="32" t="s">
        <v>536</v>
      </c>
      <c r="J5146" s="135">
        <v>164</v>
      </c>
      <c r="K5146" s="28">
        <v>0.52439000000000002</v>
      </c>
      <c r="L5146" s="28">
        <f t="shared" si="121"/>
        <v>0.64229000000000003</v>
      </c>
      <c r="O5146" s="77">
        <v>0.66224000000000005</v>
      </c>
      <c r="BF5146" s="106"/>
    </row>
    <row r="5147" spans="1:58" x14ac:dyDescent="0.25">
      <c r="A5147" t="s">
        <v>17</v>
      </c>
      <c r="B5147" s="23">
        <v>2018</v>
      </c>
      <c r="C5147" s="23" t="s">
        <v>0</v>
      </c>
      <c r="D5147" s="23" t="s">
        <v>54</v>
      </c>
      <c r="E5147" s="23" t="s">
        <v>275</v>
      </c>
      <c r="F5147" s="23" t="s">
        <v>276</v>
      </c>
      <c r="G5147" s="23" t="s">
        <v>557</v>
      </c>
      <c r="H5147" s="32" t="s">
        <v>356</v>
      </c>
      <c r="I5147" s="32" t="s">
        <v>536</v>
      </c>
      <c r="J5147" s="135">
        <v>36</v>
      </c>
      <c r="K5147" s="28">
        <v>0.11111</v>
      </c>
      <c r="L5147" s="28">
        <f t="shared" si="121"/>
        <v>0.30871999999999999</v>
      </c>
      <c r="O5147" s="77">
        <v>0.64649000000000001</v>
      </c>
      <c r="BF5147" s="106"/>
    </row>
    <row r="5148" spans="1:58" x14ac:dyDescent="0.25">
      <c r="A5148" t="s">
        <v>17</v>
      </c>
      <c r="B5148" s="23">
        <v>2018</v>
      </c>
      <c r="C5148" s="23" t="s">
        <v>1</v>
      </c>
      <c r="D5148" s="23" t="s">
        <v>56</v>
      </c>
      <c r="E5148" s="23" t="s">
        <v>275</v>
      </c>
      <c r="F5148" s="23" t="s">
        <v>276</v>
      </c>
      <c r="G5148" s="23" t="s">
        <v>557</v>
      </c>
      <c r="H5148" s="32" t="s">
        <v>356</v>
      </c>
      <c r="I5148" s="32" t="s">
        <v>536</v>
      </c>
      <c r="J5148" s="135">
        <v>29</v>
      </c>
      <c r="K5148" s="28">
        <v>0.10345</v>
      </c>
      <c r="L5148" s="28">
        <f t="shared" si="121"/>
        <v>0.24837000000000001</v>
      </c>
      <c r="O5148" s="77">
        <v>0.66595000000000004</v>
      </c>
      <c r="BF5148" s="106"/>
    </row>
    <row r="5149" spans="1:58" x14ac:dyDescent="0.25">
      <c r="A5149" t="s">
        <v>17</v>
      </c>
      <c r="B5149" s="23">
        <v>2018</v>
      </c>
      <c r="C5149" s="23" t="s">
        <v>2</v>
      </c>
      <c r="D5149" s="23" t="s">
        <v>57</v>
      </c>
      <c r="E5149" s="23" t="s">
        <v>275</v>
      </c>
      <c r="F5149" s="23" t="s">
        <v>276</v>
      </c>
      <c r="G5149" s="23" t="s">
        <v>557</v>
      </c>
      <c r="H5149" s="32" t="s">
        <v>356</v>
      </c>
      <c r="I5149" s="32" t="s">
        <v>536</v>
      </c>
      <c r="J5149" s="135">
        <v>32</v>
      </c>
      <c r="K5149" s="28">
        <v>0</v>
      </c>
      <c r="L5149" s="28">
        <f t="shared" si="121"/>
        <v>0.28839999999999999</v>
      </c>
      <c r="O5149" s="77">
        <v>0.65563000000000005</v>
      </c>
      <c r="BF5149" s="106"/>
    </row>
    <row r="5150" spans="1:58" x14ac:dyDescent="0.25">
      <c r="A5150" t="s">
        <v>17</v>
      </c>
      <c r="B5150" s="23">
        <v>2018</v>
      </c>
      <c r="C5150" s="23" t="s">
        <v>3</v>
      </c>
      <c r="D5150" s="23" t="s">
        <v>58</v>
      </c>
      <c r="E5150" s="23" t="s">
        <v>275</v>
      </c>
      <c r="F5150" s="23" t="s">
        <v>276</v>
      </c>
      <c r="G5150" s="23" t="s">
        <v>557</v>
      </c>
      <c r="H5150" s="32" t="s">
        <v>356</v>
      </c>
      <c r="I5150" s="32" t="s">
        <v>536</v>
      </c>
      <c r="J5150" s="135">
        <v>27</v>
      </c>
      <c r="K5150" s="28">
        <v>3.7039999999999997E-2</v>
      </c>
      <c r="L5150" s="28">
        <f t="shared" si="121"/>
        <v>0.35389999999999999</v>
      </c>
      <c r="O5150" s="77">
        <v>0.64424999999999999</v>
      </c>
      <c r="BF5150" s="106"/>
    </row>
    <row r="5151" spans="1:58" x14ac:dyDescent="0.25">
      <c r="A5151" t="s">
        <v>17</v>
      </c>
      <c r="B5151" s="23">
        <v>2019</v>
      </c>
      <c r="C5151" s="23" t="s">
        <v>0</v>
      </c>
      <c r="D5151" s="23" t="s">
        <v>59</v>
      </c>
      <c r="E5151" s="23" t="s">
        <v>275</v>
      </c>
      <c r="F5151" s="23" t="s">
        <v>276</v>
      </c>
      <c r="G5151" s="23" t="s">
        <v>557</v>
      </c>
      <c r="H5151" s="32" t="s">
        <v>356</v>
      </c>
      <c r="I5151" s="32" t="s">
        <v>536</v>
      </c>
      <c r="J5151" s="135">
        <v>20</v>
      </c>
      <c r="K5151" s="28">
        <v>0</v>
      </c>
      <c r="L5151" s="28">
        <f t="shared" si="121"/>
        <v>0.35231000000000001</v>
      </c>
      <c r="O5151" s="77">
        <v>0.67745999999999995</v>
      </c>
      <c r="BF5151" s="106"/>
    </row>
    <row r="5152" spans="1:58" x14ac:dyDescent="0.25">
      <c r="A5152" t="s">
        <v>17</v>
      </c>
      <c r="B5152" s="23">
        <v>2019</v>
      </c>
      <c r="C5152" s="23" t="s">
        <v>1</v>
      </c>
      <c r="D5152" s="23" t="s">
        <v>60</v>
      </c>
      <c r="E5152" s="23" t="s">
        <v>275</v>
      </c>
      <c r="F5152" s="23" t="s">
        <v>276</v>
      </c>
      <c r="G5152" s="23" t="s">
        <v>557</v>
      </c>
      <c r="H5152" s="32" t="s">
        <v>356</v>
      </c>
      <c r="I5152" s="32" t="s">
        <v>536</v>
      </c>
      <c r="J5152" s="135">
        <v>32</v>
      </c>
      <c r="K5152" s="28">
        <v>0</v>
      </c>
      <c r="L5152" s="28">
        <f t="shared" si="121"/>
        <v>0.4</v>
      </c>
      <c r="O5152" s="77">
        <v>0.69386000000000003</v>
      </c>
      <c r="BF5152" s="106"/>
    </row>
    <row r="5153" spans="1:58" x14ac:dyDescent="0.25">
      <c r="A5153" t="s">
        <v>17</v>
      </c>
      <c r="B5153" s="23">
        <v>2019</v>
      </c>
      <c r="C5153" s="23" t="s">
        <v>2</v>
      </c>
      <c r="D5153" s="23" t="s">
        <v>61</v>
      </c>
      <c r="E5153" s="23" t="s">
        <v>275</v>
      </c>
      <c r="F5153" s="23" t="s">
        <v>276</v>
      </c>
      <c r="G5153" s="23" t="s">
        <v>557</v>
      </c>
      <c r="H5153" s="32" t="s">
        <v>356</v>
      </c>
      <c r="I5153" s="32" t="s">
        <v>536</v>
      </c>
      <c r="J5153" s="135">
        <v>30</v>
      </c>
      <c r="K5153" s="28">
        <v>6.6669999999999993E-2</v>
      </c>
      <c r="L5153" s="28">
        <f t="shared" si="121"/>
        <v>0.35</v>
      </c>
      <c r="O5153" s="77">
        <v>0.68513999999999997</v>
      </c>
      <c r="BF5153" s="106"/>
    </row>
    <row r="5154" spans="1:58" x14ac:dyDescent="0.25">
      <c r="A5154" t="s">
        <v>17</v>
      </c>
      <c r="B5154" s="23">
        <v>2019</v>
      </c>
      <c r="C5154" s="23" t="s">
        <v>3</v>
      </c>
      <c r="D5154" s="23" t="s">
        <v>62</v>
      </c>
      <c r="E5154" s="23" t="s">
        <v>275</v>
      </c>
      <c r="F5154" s="23" t="s">
        <v>276</v>
      </c>
      <c r="G5154" s="23" t="s">
        <v>557</v>
      </c>
      <c r="H5154" s="32" t="s">
        <v>356</v>
      </c>
      <c r="I5154" s="32" t="s">
        <v>536</v>
      </c>
      <c r="J5154" s="135">
        <v>38</v>
      </c>
      <c r="K5154" s="28">
        <v>0</v>
      </c>
      <c r="L5154" s="28">
        <f t="shared" si="121"/>
        <v>0.31786999999999999</v>
      </c>
      <c r="O5154" s="77">
        <v>0.67325000000000002</v>
      </c>
      <c r="BF5154" s="106"/>
    </row>
    <row r="5155" spans="1:58" x14ac:dyDescent="0.25">
      <c r="A5155" t="s">
        <v>17</v>
      </c>
      <c r="B5155" s="23">
        <v>2020</v>
      </c>
      <c r="C5155" s="23" t="s">
        <v>0</v>
      </c>
      <c r="D5155" s="23" t="s">
        <v>63</v>
      </c>
      <c r="E5155" s="23" t="s">
        <v>275</v>
      </c>
      <c r="F5155" s="23" t="s">
        <v>276</v>
      </c>
      <c r="G5155" s="23" t="s">
        <v>557</v>
      </c>
      <c r="H5155" s="32" t="s">
        <v>356</v>
      </c>
      <c r="I5155" s="32" t="s">
        <v>536</v>
      </c>
      <c r="J5155" s="135">
        <v>35</v>
      </c>
      <c r="K5155" s="28">
        <v>0</v>
      </c>
      <c r="L5155" s="28">
        <f t="shared" si="121"/>
        <v>0.30595</v>
      </c>
      <c r="O5155" s="77">
        <v>0.68518000000000001</v>
      </c>
      <c r="BF5155" s="106"/>
    </row>
    <row r="5156" spans="1:58" x14ac:dyDescent="0.25">
      <c r="A5156" t="s">
        <v>17</v>
      </c>
      <c r="B5156" s="23">
        <v>2020</v>
      </c>
      <c r="C5156" s="23" t="s">
        <v>1</v>
      </c>
      <c r="D5156" s="23" t="s">
        <v>64</v>
      </c>
      <c r="E5156" s="23" t="s">
        <v>275</v>
      </c>
      <c r="F5156" s="23" t="s">
        <v>276</v>
      </c>
      <c r="G5156" s="23" t="s">
        <v>557</v>
      </c>
      <c r="H5156" s="32" t="s">
        <v>356</v>
      </c>
      <c r="I5156" s="32" t="s">
        <v>536</v>
      </c>
      <c r="J5156" s="135">
        <v>14</v>
      </c>
      <c r="K5156" s="28">
        <v>0</v>
      </c>
      <c r="L5156" s="28">
        <f t="shared" si="121"/>
        <v>0.30464000000000002</v>
      </c>
      <c r="O5156" s="77">
        <v>0.67054000000000002</v>
      </c>
      <c r="BF5156" s="106"/>
    </row>
    <row r="5157" spans="1:58" x14ac:dyDescent="0.25">
      <c r="A5157" t="s">
        <v>17</v>
      </c>
      <c r="B5157" s="23">
        <v>2020</v>
      </c>
      <c r="C5157" s="23" t="s">
        <v>2</v>
      </c>
      <c r="D5157" s="23" t="s">
        <v>65</v>
      </c>
      <c r="E5157" s="23" t="s">
        <v>275</v>
      </c>
      <c r="F5157" s="23" t="s">
        <v>276</v>
      </c>
      <c r="G5157" s="23" t="s">
        <v>557</v>
      </c>
      <c r="H5157" s="32" t="s">
        <v>356</v>
      </c>
      <c r="I5157" s="32" t="s">
        <v>536</v>
      </c>
      <c r="J5157" s="135">
        <v>27</v>
      </c>
      <c r="K5157" s="28">
        <v>0</v>
      </c>
      <c r="L5157" s="28">
        <f t="shared" si="121"/>
        <v>0.13514000000000001</v>
      </c>
      <c r="O5157" s="77">
        <v>0.68157999999999996</v>
      </c>
      <c r="BF5157" s="106"/>
    </row>
    <row r="5158" spans="1:58" x14ac:dyDescent="0.25">
      <c r="A5158" t="s">
        <v>17</v>
      </c>
      <c r="B5158" s="23">
        <v>2020</v>
      </c>
      <c r="C5158" s="23" t="s">
        <v>3</v>
      </c>
      <c r="D5158" s="23" t="s">
        <v>66</v>
      </c>
      <c r="E5158" s="23" t="s">
        <v>275</v>
      </c>
      <c r="F5158" s="23" t="s">
        <v>276</v>
      </c>
      <c r="G5158" s="23" t="s">
        <v>557</v>
      </c>
      <c r="H5158" s="32" t="s">
        <v>356</v>
      </c>
      <c r="I5158" s="32" t="s">
        <v>536</v>
      </c>
      <c r="J5158" s="135">
        <v>33</v>
      </c>
      <c r="K5158" s="28">
        <v>0</v>
      </c>
      <c r="L5158" s="28">
        <f t="shared" si="121"/>
        <v>0.15484000000000001</v>
      </c>
      <c r="O5158" s="77">
        <v>0.67688999999999999</v>
      </c>
      <c r="BF5158" s="106"/>
    </row>
    <row r="5159" spans="1:58" x14ac:dyDescent="0.25">
      <c r="A5159" t="s">
        <v>17</v>
      </c>
      <c r="B5159" s="23">
        <v>2021</v>
      </c>
      <c r="C5159" s="23" t="s">
        <v>0</v>
      </c>
      <c r="D5159" s="23" t="s">
        <v>67</v>
      </c>
      <c r="E5159" s="23" t="s">
        <v>275</v>
      </c>
      <c r="F5159" s="23" t="s">
        <v>276</v>
      </c>
      <c r="G5159" s="23" t="s">
        <v>557</v>
      </c>
      <c r="H5159" s="32" t="s">
        <v>356</v>
      </c>
      <c r="I5159" s="32" t="s">
        <v>536</v>
      </c>
      <c r="J5159" s="135">
        <v>30</v>
      </c>
      <c r="K5159" s="28">
        <v>3.3329999999999999E-2</v>
      </c>
      <c r="L5159" s="28">
        <f t="shared" si="121"/>
        <v>0.24242</v>
      </c>
      <c r="O5159" s="77">
        <v>0.72143000000000002</v>
      </c>
      <c r="BF5159" s="106"/>
    </row>
    <row r="5160" spans="1:58" x14ac:dyDescent="0.25">
      <c r="A5160" t="s">
        <v>17</v>
      </c>
      <c r="B5160" s="23">
        <v>2021</v>
      </c>
      <c r="C5160" s="23" t="s">
        <v>1</v>
      </c>
      <c r="D5160" s="23" t="s">
        <v>68</v>
      </c>
      <c r="E5160" s="23" t="s">
        <v>275</v>
      </c>
      <c r="F5160" s="23" t="s">
        <v>276</v>
      </c>
      <c r="G5160" s="23" t="s">
        <v>557</v>
      </c>
      <c r="H5160" s="32" t="s">
        <v>356</v>
      </c>
      <c r="I5160" s="32" t="s">
        <v>536</v>
      </c>
      <c r="J5160" s="135">
        <v>37</v>
      </c>
      <c r="K5160" s="28">
        <v>5.4050000000000001E-2</v>
      </c>
      <c r="L5160" s="28">
        <f t="shared" si="121"/>
        <v>0.3201</v>
      </c>
      <c r="O5160" s="77">
        <v>0.71777999999999997</v>
      </c>
      <c r="BF5160" s="106"/>
    </row>
    <row r="5161" spans="1:58" x14ac:dyDescent="0.25">
      <c r="A5161" t="s">
        <v>17</v>
      </c>
      <c r="B5161" s="23">
        <v>2021</v>
      </c>
      <c r="C5161" s="23" t="s">
        <v>2</v>
      </c>
      <c r="D5161" s="23" t="s">
        <v>69</v>
      </c>
      <c r="E5161" s="23" t="s">
        <v>275</v>
      </c>
      <c r="F5161" s="23" t="s">
        <v>276</v>
      </c>
      <c r="G5161" s="23" t="s">
        <v>557</v>
      </c>
      <c r="H5161" s="32" t="s">
        <v>356</v>
      </c>
      <c r="I5161" s="32" t="s">
        <v>536</v>
      </c>
      <c r="J5161" s="135">
        <v>36</v>
      </c>
      <c r="K5161" s="28">
        <v>8.3330000000000001E-2</v>
      </c>
      <c r="L5161" s="28">
        <f t="shared" si="121"/>
        <v>0.32513999999999998</v>
      </c>
      <c r="O5161" s="77">
        <v>0.72623000000000004</v>
      </c>
      <c r="BF5161" s="106"/>
    </row>
    <row r="5162" spans="1:58" x14ac:dyDescent="0.25">
      <c r="A5162" t="s">
        <v>17</v>
      </c>
      <c r="B5162" s="23">
        <v>2021</v>
      </c>
      <c r="C5162" s="23" t="s">
        <v>3</v>
      </c>
      <c r="D5162" s="23" t="s">
        <v>70</v>
      </c>
      <c r="E5162" s="23" t="s">
        <v>275</v>
      </c>
      <c r="F5162" s="23" t="s">
        <v>276</v>
      </c>
      <c r="G5162" s="23" t="s">
        <v>557</v>
      </c>
      <c r="H5162" s="32" t="s">
        <v>356</v>
      </c>
      <c r="I5162" s="32" t="s">
        <v>536</v>
      </c>
      <c r="J5162" s="135">
        <v>46</v>
      </c>
      <c r="K5162" s="28">
        <v>0.26086999999999999</v>
      </c>
      <c r="L5162" s="28">
        <f t="shared" si="121"/>
        <v>0.38211000000000001</v>
      </c>
      <c r="O5162" s="77">
        <v>0.70416999999999996</v>
      </c>
      <c r="BF5162" s="106"/>
    </row>
    <row r="5163" spans="1:58" x14ac:dyDescent="0.25">
      <c r="A5163" t="s">
        <v>17</v>
      </c>
      <c r="B5163" s="23">
        <v>2022</v>
      </c>
      <c r="C5163" s="23" t="s">
        <v>0</v>
      </c>
      <c r="D5163" s="23" t="s">
        <v>71</v>
      </c>
      <c r="E5163" s="23" t="s">
        <v>275</v>
      </c>
      <c r="F5163" s="23" t="s">
        <v>276</v>
      </c>
      <c r="G5163" s="23" t="s">
        <v>557</v>
      </c>
      <c r="H5163" s="32" t="s">
        <v>356</v>
      </c>
      <c r="I5163" s="32" t="s">
        <v>536</v>
      </c>
      <c r="J5163" s="135">
        <v>19</v>
      </c>
      <c r="K5163" s="28">
        <v>0.31579000000000002</v>
      </c>
      <c r="L5163" s="28">
        <f t="shared" si="121"/>
        <v>0.39189000000000002</v>
      </c>
      <c r="O5163" s="77">
        <v>0.71772000000000002</v>
      </c>
      <c r="BF5163" s="106"/>
    </row>
    <row r="5164" spans="1:58" x14ac:dyDescent="0.25">
      <c r="A5164" t="s">
        <v>17</v>
      </c>
      <c r="B5164" s="23">
        <v>2022</v>
      </c>
      <c r="C5164" s="23" t="s">
        <v>1</v>
      </c>
      <c r="D5164" s="23" t="s">
        <v>72</v>
      </c>
      <c r="E5164" s="23" t="s">
        <v>275</v>
      </c>
      <c r="F5164" s="23" t="s">
        <v>276</v>
      </c>
      <c r="G5164" s="23" t="s">
        <v>557</v>
      </c>
      <c r="H5164" s="32" t="s">
        <v>356</v>
      </c>
      <c r="I5164" s="32" t="s">
        <v>536</v>
      </c>
      <c r="J5164" s="135">
        <v>39</v>
      </c>
      <c r="K5164" s="28">
        <v>0.71794999999999998</v>
      </c>
      <c r="L5164" s="28">
        <f t="shared" si="121"/>
        <v>0.54947999999999997</v>
      </c>
      <c r="O5164" s="77">
        <v>0.71509999999999996</v>
      </c>
      <c r="BF5164" s="106"/>
    </row>
    <row r="5165" spans="1:58" x14ac:dyDescent="0.25">
      <c r="A5165" t="s">
        <v>17</v>
      </c>
      <c r="B5165" s="23">
        <v>2022</v>
      </c>
      <c r="C5165" s="23" t="s">
        <v>2</v>
      </c>
      <c r="D5165" s="23" t="s">
        <v>73</v>
      </c>
      <c r="E5165" s="23" t="s">
        <v>275</v>
      </c>
      <c r="F5165" s="23" t="s">
        <v>276</v>
      </c>
      <c r="G5165" s="23" t="s">
        <v>557</v>
      </c>
      <c r="H5165" s="32" t="s">
        <v>356</v>
      </c>
      <c r="I5165" s="32" t="s">
        <v>536</v>
      </c>
      <c r="J5165" s="135">
        <v>41</v>
      </c>
      <c r="K5165" s="28">
        <v>0.68293000000000004</v>
      </c>
      <c r="L5165" s="28">
        <f t="shared" si="121"/>
        <v>0.47558</v>
      </c>
      <c r="O5165" s="77">
        <v>0.71452000000000004</v>
      </c>
      <c r="BF5165" s="106"/>
    </row>
    <row r="5166" spans="1:58" x14ac:dyDescent="0.25">
      <c r="A5166" t="s">
        <v>17</v>
      </c>
      <c r="B5166" s="23">
        <v>2022</v>
      </c>
      <c r="C5166" s="23" t="s">
        <v>3</v>
      </c>
      <c r="D5166" s="23" t="s">
        <v>493</v>
      </c>
      <c r="E5166" s="23" t="s">
        <v>275</v>
      </c>
      <c r="F5166" s="23" t="s">
        <v>276</v>
      </c>
      <c r="G5166" s="23" t="s">
        <v>557</v>
      </c>
      <c r="H5166" s="32" t="s">
        <v>356</v>
      </c>
      <c r="I5166" s="32" t="s">
        <v>536</v>
      </c>
      <c r="J5166" s="135">
        <v>43</v>
      </c>
      <c r="K5166" s="28">
        <v>0.41860000000000003</v>
      </c>
      <c r="L5166" s="28">
        <f t="shared" si="121"/>
        <v>0.47042</v>
      </c>
      <c r="O5166" s="77">
        <v>0.68925999999999998</v>
      </c>
      <c r="BF5166" s="106"/>
    </row>
    <row r="5167" spans="1:58" x14ac:dyDescent="0.25">
      <c r="A5167" t="s">
        <v>17</v>
      </c>
      <c r="B5167" s="23">
        <v>2023</v>
      </c>
      <c r="C5167" s="23" t="s">
        <v>0</v>
      </c>
      <c r="D5167" s="23" t="s">
        <v>537</v>
      </c>
      <c r="E5167" s="23" t="s">
        <v>275</v>
      </c>
      <c r="F5167" s="23" t="s">
        <v>276</v>
      </c>
      <c r="G5167" s="23" t="s">
        <v>557</v>
      </c>
      <c r="H5167" s="32" t="s">
        <v>356</v>
      </c>
      <c r="I5167" s="32" t="s">
        <v>536</v>
      </c>
      <c r="J5167" s="135">
        <v>42</v>
      </c>
      <c r="K5167" s="28">
        <v>0.54762</v>
      </c>
      <c r="L5167" s="28">
        <f t="shared" si="121"/>
        <v>0.64431000000000005</v>
      </c>
      <c r="O5167" s="77">
        <v>0.66224000000000005</v>
      </c>
      <c r="BF5167" s="106"/>
    </row>
    <row r="5168" spans="1:58" x14ac:dyDescent="0.25">
      <c r="A5168" t="s">
        <v>17</v>
      </c>
      <c r="B5168" s="23">
        <v>2018</v>
      </c>
      <c r="C5168" s="23" t="s">
        <v>0</v>
      </c>
      <c r="D5168" s="23" t="s">
        <v>54</v>
      </c>
      <c r="E5168" s="23" t="s">
        <v>277</v>
      </c>
      <c r="F5168" s="23" t="s">
        <v>278</v>
      </c>
      <c r="G5168" s="23" t="s">
        <v>551</v>
      </c>
      <c r="H5168" s="32" t="s">
        <v>360</v>
      </c>
      <c r="I5168" s="32" t="s">
        <v>536</v>
      </c>
      <c r="J5168" s="135">
        <v>119</v>
      </c>
      <c r="K5168" s="28">
        <v>0.63866000000000001</v>
      </c>
      <c r="L5168" s="28">
        <f t="shared" si="121"/>
        <v>0.59</v>
      </c>
      <c r="O5168" s="77">
        <v>0.64649000000000001</v>
      </c>
      <c r="BF5168" s="106"/>
    </row>
    <row r="5169" spans="1:58" x14ac:dyDescent="0.25">
      <c r="A5169" t="s">
        <v>17</v>
      </c>
      <c r="B5169" s="23">
        <v>2018</v>
      </c>
      <c r="C5169" s="23" t="s">
        <v>1</v>
      </c>
      <c r="D5169" s="23" t="s">
        <v>56</v>
      </c>
      <c r="E5169" s="23" t="s">
        <v>277</v>
      </c>
      <c r="F5169" s="23" t="s">
        <v>278</v>
      </c>
      <c r="G5169" s="23" t="s">
        <v>551</v>
      </c>
      <c r="H5169" s="32" t="s">
        <v>360</v>
      </c>
      <c r="I5169" s="32" t="s">
        <v>536</v>
      </c>
      <c r="J5169" s="135">
        <v>144</v>
      </c>
      <c r="K5169" s="28">
        <v>0.72916999999999998</v>
      </c>
      <c r="L5169" s="28">
        <f t="shared" si="121"/>
        <v>0.65473000000000003</v>
      </c>
      <c r="O5169" s="77">
        <v>0.66595000000000004</v>
      </c>
      <c r="BF5169" s="106"/>
    </row>
    <row r="5170" spans="1:58" x14ac:dyDescent="0.25">
      <c r="A5170" t="s">
        <v>17</v>
      </c>
      <c r="B5170" s="23">
        <v>2018</v>
      </c>
      <c r="C5170" s="23" t="s">
        <v>2</v>
      </c>
      <c r="D5170" s="23" t="s">
        <v>57</v>
      </c>
      <c r="E5170" s="23" t="s">
        <v>277</v>
      </c>
      <c r="F5170" s="23" t="s">
        <v>278</v>
      </c>
      <c r="G5170" s="23" t="s">
        <v>551</v>
      </c>
      <c r="H5170" s="32" t="s">
        <v>360</v>
      </c>
      <c r="I5170" s="32" t="s">
        <v>536</v>
      </c>
      <c r="J5170" s="135">
        <v>130</v>
      </c>
      <c r="K5170" s="28">
        <v>0.6</v>
      </c>
      <c r="L5170" s="28">
        <f t="shared" si="121"/>
        <v>0.63888999999999996</v>
      </c>
      <c r="O5170" s="77">
        <v>0.65563000000000005</v>
      </c>
      <c r="BF5170" s="106"/>
    </row>
    <row r="5171" spans="1:58" x14ac:dyDescent="0.25">
      <c r="A5171" t="s">
        <v>17</v>
      </c>
      <c r="B5171" s="23">
        <v>2018</v>
      </c>
      <c r="C5171" s="23" t="s">
        <v>3</v>
      </c>
      <c r="D5171" s="23" t="s">
        <v>58</v>
      </c>
      <c r="E5171" s="23" t="s">
        <v>277</v>
      </c>
      <c r="F5171" s="23" t="s">
        <v>278</v>
      </c>
      <c r="G5171" s="23" t="s">
        <v>551</v>
      </c>
      <c r="H5171" s="32" t="s">
        <v>360</v>
      </c>
      <c r="I5171" s="32" t="s">
        <v>536</v>
      </c>
      <c r="J5171" s="135">
        <v>125</v>
      </c>
      <c r="K5171" s="28">
        <v>0.65600000000000003</v>
      </c>
      <c r="L5171" s="28">
        <f t="shared" si="121"/>
        <v>0.57955000000000001</v>
      </c>
      <c r="O5171" s="77">
        <v>0.64424999999999999</v>
      </c>
      <c r="BF5171" s="106"/>
    </row>
    <row r="5172" spans="1:58" x14ac:dyDescent="0.25">
      <c r="A5172" t="s">
        <v>17</v>
      </c>
      <c r="B5172" s="23">
        <v>2019</v>
      </c>
      <c r="C5172" s="23" t="s">
        <v>0</v>
      </c>
      <c r="D5172" s="23" t="s">
        <v>59</v>
      </c>
      <c r="E5172" s="23" t="s">
        <v>277</v>
      </c>
      <c r="F5172" s="23" t="s">
        <v>278</v>
      </c>
      <c r="G5172" s="23" t="s">
        <v>551</v>
      </c>
      <c r="H5172" s="32" t="s">
        <v>360</v>
      </c>
      <c r="I5172" s="32" t="s">
        <v>536</v>
      </c>
      <c r="J5172" s="135">
        <v>145</v>
      </c>
      <c r="K5172" s="28">
        <v>0.67586000000000002</v>
      </c>
      <c r="L5172" s="28">
        <f t="shared" si="121"/>
        <v>0.65839000000000003</v>
      </c>
      <c r="O5172" s="77">
        <v>0.67745999999999995</v>
      </c>
      <c r="BF5172" s="106"/>
    </row>
    <row r="5173" spans="1:58" x14ac:dyDescent="0.25">
      <c r="A5173" t="s">
        <v>17</v>
      </c>
      <c r="B5173" s="23">
        <v>2019</v>
      </c>
      <c r="C5173" s="23" t="s">
        <v>1</v>
      </c>
      <c r="D5173" s="23" t="s">
        <v>60</v>
      </c>
      <c r="E5173" s="23" t="s">
        <v>277</v>
      </c>
      <c r="F5173" s="23" t="s">
        <v>278</v>
      </c>
      <c r="G5173" s="23" t="s">
        <v>551</v>
      </c>
      <c r="H5173" s="32" t="s">
        <v>360</v>
      </c>
      <c r="I5173" s="32" t="s">
        <v>536</v>
      </c>
      <c r="J5173" s="135">
        <v>163</v>
      </c>
      <c r="K5173" s="28">
        <v>0.84662999999999999</v>
      </c>
      <c r="L5173" s="28">
        <f t="shared" si="121"/>
        <v>0.68208999999999997</v>
      </c>
      <c r="O5173" s="77">
        <v>0.69386000000000003</v>
      </c>
      <c r="BF5173" s="106"/>
    </row>
    <row r="5174" spans="1:58" x14ac:dyDescent="0.25">
      <c r="A5174" t="s">
        <v>17</v>
      </c>
      <c r="B5174" s="23">
        <v>2019</v>
      </c>
      <c r="C5174" s="23" t="s">
        <v>2</v>
      </c>
      <c r="D5174" s="23" t="s">
        <v>61</v>
      </c>
      <c r="E5174" s="23" t="s">
        <v>277</v>
      </c>
      <c r="F5174" s="23" t="s">
        <v>278</v>
      </c>
      <c r="G5174" s="23" t="s">
        <v>551</v>
      </c>
      <c r="H5174" s="32" t="s">
        <v>360</v>
      </c>
      <c r="I5174" s="32" t="s">
        <v>536</v>
      </c>
      <c r="J5174" s="135">
        <v>127</v>
      </c>
      <c r="K5174" s="28">
        <v>0.89763999999999999</v>
      </c>
      <c r="L5174" s="28">
        <f t="shared" si="121"/>
        <v>0.71253999999999995</v>
      </c>
      <c r="O5174" s="77">
        <v>0.68513999999999997</v>
      </c>
      <c r="BF5174" s="106"/>
    </row>
    <row r="5175" spans="1:58" x14ac:dyDescent="0.25">
      <c r="A5175" t="s">
        <v>17</v>
      </c>
      <c r="B5175" s="23">
        <v>2019</v>
      </c>
      <c r="C5175" s="23" t="s">
        <v>3</v>
      </c>
      <c r="D5175" s="23" t="s">
        <v>62</v>
      </c>
      <c r="E5175" s="23" t="s">
        <v>277</v>
      </c>
      <c r="F5175" s="23" t="s">
        <v>278</v>
      </c>
      <c r="G5175" s="23" t="s">
        <v>551</v>
      </c>
      <c r="H5175" s="32" t="s">
        <v>360</v>
      </c>
      <c r="I5175" s="32" t="s">
        <v>536</v>
      </c>
      <c r="J5175" s="135">
        <v>129</v>
      </c>
      <c r="K5175" s="28">
        <v>0.89922000000000002</v>
      </c>
      <c r="L5175" s="28">
        <f t="shared" si="121"/>
        <v>0.69679000000000002</v>
      </c>
      <c r="O5175" s="77">
        <v>0.67325000000000002</v>
      </c>
      <c r="BF5175" s="106"/>
    </row>
    <row r="5176" spans="1:58" x14ac:dyDescent="0.25">
      <c r="A5176" t="s">
        <v>17</v>
      </c>
      <c r="B5176" s="23">
        <v>2020</v>
      </c>
      <c r="C5176" s="23" t="s">
        <v>0</v>
      </c>
      <c r="D5176" s="23" t="s">
        <v>63</v>
      </c>
      <c r="E5176" s="23" t="s">
        <v>277</v>
      </c>
      <c r="F5176" s="23" t="s">
        <v>278</v>
      </c>
      <c r="G5176" s="23" t="s">
        <v>551</v>
      </c>
      <c r="H5176" s="32" t="s">
        <v>360</v>
      </c>
      <c r="I5176" s="32" t="s">
        <v>536</v>
      </c>
      <c r="J5176" s="135">
        <v>100</v>
      </c>
      <c r="K5176" s="28">
        <v>0.89</v>
      </c>
      <c r="L5176" s="28">
        <f t="shared" si="121"/>
        <v>0.71228000000000002</v>
      </c>
      <c r="O5176" s="77">
        <v>0.68518000000000001</v>
      </c>
      <c r="BF5176" s="106"/>
    </row>
    <row r="5177" spans="1:58" x14ac:dyDescent="0.25">
      <c r="A5177" t="s">
        <v>17</v>
      </c>
      <c r="B5177" s="23">
        <v>2020</v>
      </c>
      <c r="C5177" s="23" t="s">
        <v>1</v>
      </c>
      <c r="D5177" s="23" t="s">
        <v>64</v>
      </c>
      <c r="E5177" s="23" t="s">
        <v>277</v>
      </c>
      <c r="F5177" s="23" t="s">
        <v>278</v>
      </c>
      <c r="G5177" s="23" t="s">
        <v>551</v>
      </c>
      <c r="H5177" s="32" t="s">
        <v>360</v>
      </c>
      <c r="I5177" s="32" t="s">
        <v>536</v>
      </c>
      <c r="J5177" s="135">
        <v>54</v>
      </c>
      <c r="K5177" s="28">
        <v>0.87036999999999998</v>
      </c>
      <c r="L5177" s="28">
        <f t="shared" si="121"/>
        <v>0.72923000000000004</v>
      </c>
      <c r="O5177" s="77">
        <v>0.67054000000000002</v>
      </c>
      <c r="BF5177" s="106"/>
    </row>
    <row r="5178" spans="1:58" x14ac:dyDescent="0.25">
      <c r="A5178" t="s">
        <v>17</v>
      </c>
      <c r="B5178" s="23">
        <v>2020</v>
      </c>
      <c r="C5178" s="23" t="s">
        <v>2</v>
      </c>
      <c r="D5178" s="23" t="s">
        <v>65</v>
      </c>
      <c r="E5178" s="23" t="s">
        <v>277</v>
      </c>
      <c r="F5178" s="23" t="s">
        <v>278</v>
      </c>
      <c r="G5178" s="23" t="s">
        <v>551</v>
      </c>
      <c r="H5178" s="32" t="s">
        <v>360</v>
      </c>
      <c r="I5178" s="32" t="s">
        <v>536</v>
      </c>
      <c r="J5178" s="135">
        <v>81</v>
      </c>
      <c r="K5178" s="28">
        <v>0.83950999999999998</v>
      </c>
      <c r="L5178" s="28">
        <f t="shared" si="121"/>
        <v>0.61319000000000001</v>
      </c>
      <c r="O5178" s="77">
        <v>0.68157999999999996</v>
      </c>
      <c r="BF5178" s="106"/>
    </row>
    <row r="5179" spans="1:58" x14ac:dyDescent="0.25">
      <c r="A5179" t="s">
        <v>17</v>
      </c>
      <c r="B5179" s="23">
        <v>2020</v>
      </c>
      <c r="C5179" s="23" t="s">
        <v>3</v>
      </c>
      <c r="D5179" s="23" t="s">
        <v>66</v>
      </c>
      <c r="E5179" s="23" t="s">
        <v>277</v>
      </c>
      <c r="F5179" s="23" t="s">
        <v>278</v>
      </c>
      <c r="G5179" s="23" t="s">
        <v>551</v>
      </c>
      <c r="H5179" s="32" t="s">
        <v>360</v>
      </c>
      <c r="I5179" s="32" t="s">
        <v>536</v>
      </c>
      <c r="J5179" s="135">
        <v>106</v>
      </c>
      <c r="K5179" s="28">
        <v>0.88678999999999997</v>
      </c>
      <c r="L5179" s="28">
        <f t="shared" si="121"/>
        <v>0.62412999999999996</v>
      </c>
      <c r="O5179" s="77">
        <v>0.67688999999999999</v>
      </c>
      <c r="BF5179" s="106"/>
    </row>
    <row r="5180" spans="1:58" x14ac:dyDescent="0.25">
      <c r="A5180" t="s">
        <v>17</v>
      </c>
      <c r="B5180" s="23">
        <v>2021</v>
      </c>
      <c r="C5180" s="23" t="s">
        <v>0</v>
      </c>
      <c r="D5180" s="23" t="s">
        <v>67</v>
      </c>
      <c r="E5180" s="23" t="s">
        <v>277</v>
      </c>
      <c r="F5180" s="23" t="s">
        <v>278</v>
      </c>
      <c r="G5180" s="23" t="s">
        <v>551</v>
      </c>
      <c r="H5180" s="32" t="s">
        <v>360</v>
      </c>
      <c r="I5180" s="32" t="s">
        <v>536</v>
      </c>
      <c r="J5180" s="135">
        <v>101</v>
      </c>
      <c r="K5180" s="28">
        <v>0.94059000000000004</v>
      </c>
      <c r="L5180" s="28">
        <f t="shared" si="121"/>
        <v>0.71043000000000001</v>
      </c>
      <c r="O5180" s="77">
        <v>0.72143000000000002</v>
      </c>
      <c r="BF5180" s="106"/>
    </row>
    <row r="5181" spans="1:58" x14ac:dyDescent="0.25">
      <c r="A5181" t="s">
        <v>17</v>
      </c>
      <c r="B5181" s="23">
        <v>2021</v>
      </c>
      <c r="C5181" s="23" t="s">
        <v>1</v>
      </c>
      <c r="D5181" s="23" t="s">
        <v>68</v>
      </c>
      <c r="E5181" s="23" t="s">
        <v>277</v>
      </c>
      <c r="F5181" s="23" t="s">
        <v>278</v>
      </c>
      <c r="G5181" s="23" t="s">
        <v>551</v>
      </c>
      <c r="H5181" s="32" t="s">
        <v>360</v>
      </c>
      <c r="I5181" s="32" t="s">
        <v>536</v>
      </c>
      <c r="J5181" s="135">
        <v>129</v>
      </c>
      <c r="K5181" s="28">
        <v>0.89922000000000002</v>
      </c>
      <c r="L5181" s="28">
        <f t="shared" si="121"/>
        <v>0.71755999999999998</v>
      </c>
      <c r="O5181" s="77">
        <v>0.71777999999999997</v>
      </c>
      <c r="BF5181" s="106"/>
    </row>
    <row r="5182" spans="1:58" x14ac:dyDescent="0.25">
      <c r="A5182" t="s">
        <v>17</v>
      </c>
      <c r="B5182" s="23">
        <v>2021</v>
      </c>
      <c r="C5182" s="23" t="s">
        <v>2</v>
      </c>
      <c r="D5182" s="23" t="s">
        <v>69</v>
      </c>
      <c r="E5182" s="23" t="s">
        <v>277</v>
      </c>
      <c r="F5182" s="23" t="s">
        <v>278</v>
      </c>
      <c r="G5182" s="23" t="s">
        <v>551</v>
      </c>
      <c r="H5182" s="32" t="s">
        <v>360</v>
      </c>
      <c r="I5182" s="32" t="s">
        <v>536</v>
      </c>
      <c r="J5182" s="135">
        <v>138</v>
      </c>
      <c r="K5182" s="28">
        <v>0.92754000000000003</v>
      </c>
      <c r="L5182" s="28">
        <f t="shared" si="121"/>
        <v>0.74646000000000001</v>
      </c>
      <c r="O5182" s="77">
        <v>0.72623000000000004</v>
      </c>
      <c r="BF5182" s="106"/>
    </row>
    <row r="5183" spans="1:58" x14ac:dyDescent="0.25">
      <c r="A5183" t="s">
        <v>17</v>
      </c>
      <c r="B5183" s="23">
        <v>2021</v>
      </c>
      <c r="C5183" s="23" t="s">
        <v>3</v>
      </c>
      <c r="D5183" s="23" t="s">
        <v>70</v>
      </c>
      <c r="E5183" s="23" t="s">
        <v>277</v>
      </c>
      <c r="F5183" s="23" t="s">
        <v>278</v>
      </c>
      <c r="G5183" s="23" t="s">
        <v>551</v>
      </c>
      <c r="H5183" s="32" t="s">
        <v>360</v>
      </c>
      <c r="I5183" s="32" t="s">
        <v>536</v>
      </c>
      <c r="J5183" s="135">
        <v>139</v>
      </c>
      <c r="K5183" s="28">
        <v>0.87050000000000005</v>
      </c>
      <c r="L5183" s="28">
        <f t="shared" si="121"/>
        <v>0.72058999999999995</v>
      </c>
      <c r="O5183" s="77">
        <v>0.70416999999999996</v>
      </c>
      <c r="BF5183" s="106"/>
    </row>
    <row r="5184" spans="1:58" x14ac:dyDescent="0.25">
      <c r="A5184" t="s">
        <v>17</v>
      </c>
      <c r="B5184" s="23">
        <v>2022</v>
      </c>
      <c r="C5184" s="23" t="s">
        <v>0</v>
      </c>
      <c r="D5184" s="23" t="s">
        <v>71</v>
      </c>
      <c r="E5184" s="23" t="s">
        <v>277</v>
      </c>
      <c r="F5184" s="23" t="s">
        <v>278</v>
      </c>
      <c r="G5184" s="23" t="s">
        <v>551</v>
      </c>
      <c r="H5184" s="32" t="s">
        <v>360</v>
      </c>
      <c r="I5184" s="32" t="s">
        <v>536</v>
      </c>
      <c r="J5184" s="135">
        <v>152</v>
      </c>
      <c r="K5184" s="28">
        <v>0.86184000000000005</v>
      </c>
      <c r="L5184" s="28">
        <f t="shared" si="121"/>
        <v>0.74085000000000001</v>
      </c>
      <c r="O5184" s="77">
        <v>0.71772000000000002</v>
      </c>
      <c r="BF5184" s="106"/>
    </row>
    <row r="5185" spans="1:58" x14ac:dyDescent="0.25">
      <c r="A5185" t="s">
        <v>17</v>
      </c>
      <c r="B5185" s="23">
        <v>2022</v>
      </c>
      <c r="C5185" s="23" t="s">
        <v>1</v>
      </c>
      <c r="D5185" s="23" t="s">
        <v>72</v>
      </c>
      <c r="E5185" s="23" t="s">
        <v>277</v>
      </c>
      <c r="F5185" s="23" t="s">
        <v>278</v>
      </c>
      <c r="G5185" s="23" t="s">
        <v>551</v>
      </c>
      <c r="H5185" s="32" t="s">
        <v>360</v>
      </c>
      <c r="I5185" s="32" t="s">
        <v>536</v>
      </c>
      <c r="J5185" s="135">
        <v>163</v>
      </c>
      <c r="K5185" s="28">
        <v>0.84048999999999996</v>
      </c>
      <c r="L5185" s="28">
        <f t="shared" si="121"/>
        <v>0.73724000000000001</v>
      </c>
      <c r="O5185" s="77">
        <v>0.71509999999999996</v>
      </c>
      <c r="BF5185" s="106"/>
    </row>
    <row r="5186" spans="1:58" x14ac:dyDescent="0.25">
      <c r="A5186" t="s">
        <v>17</v>
      </c>
      <c r="B5186" s="23">
        <v>2022</v>
      </c>
      <c r="C5186" s="23" t="s">
        <v>2</v>
      </c>
      <c r="D5186" s="23" t="s">
        <v>73</v>
      </c>
      <c r="E5186" s="23" t="s">
        <v>277</v>
      </c>
      <c r="F5186" s="23" t="s">
        <v>278</v>
      </c>
      <c r="G5186" s="23" t="s">
        <v>551</v>
      </c>
      <c r="H5186" s="32" t="s">
        <v>360</v>
      </c>
      <c r="I5186" s="32" t="s">
        <v>536</v>
      </c>
      <c r="J5186" s="135">
        <v>174</v>
      </c>
      <c r="K5186" s="28">
        <v>0.76436999999999999</v>
      </c>
      <c r="L5186" s="28">
        <f t="shared" ref="L5186:L5249" si="122">SUMIFS(K:K, E:E, G5186, D:D, D5186, I:I, I5186)</f>
        <v>0.71709000000000001</v>
      </c>
      <c r="O5186" s="77">
        <v>0.71452000000000004</v>
      </c>
      <c r="BF5186" s="106"/>
    </row>
    <row r="5187" spans="1:58" x14ac:dyDescent="0.25">
      <c r="A5187" t="s">
        <v>17</v>
      </c>
      <c r="B5187" s="23">
        <v>2022</v>
      </c>
      <c r="C5187" s="23" t="s">
        <v>3</v>
      </c>
      <c r="D5187" s="23" t="s">
        <v>493</v>
      </c>
      <c r="E5187" s="23" t="s">
        <v>277</v>
      </c>
      <c r="F5187" s="23" t="s">
        <v>278</v>
      </c>
      <c r="G5187" s="23" t="s">
        <v>551</v>
      </c>
      <c r="H5187" s="32" t="s">
        <v>360</v>
      </c>
      <c r="I5187" s="32" t="s">
        <v>536</v>
      </c>
      <c r="J5187" s="135">
        <v>180</v>
      </c>
      <c r="K5187" s="28">
        <v>0.73889000000000005</v>
      </c>
      <c r="L5187" s="28">
        <f t="shared" si="122"/>
        <v>0.69701000000000002</v>
      </c>
      <c r="O5187" s="77">
        <v>0.68925999999999998</v>
      </c>
      <c r="BF5187" s="106"/>
    </row>
    <row r="5188" spans="1:58" x14ac:dyDescent="0.25">
      <c r="A5188" t="s">
        <v>17</v>
      </c>
      <c r="B5188" s="23">
        <v>2023</v>
      </c>
      <c r="C5188" s="23" t="s">
        <v>0</v>
      </c>
      <c r="D5188" s="23" t="s">
        <v>537</v>
      </c>
      <c r="E5188" s="23" t="s">
        <v>277</v>
      </c>
      <c r="F5188" s="23" t="s">
        <v>278</v>
      </c>
      <c r="G5188" s="23" t="s">
        <v>551</v>
      </c>
      <c r="H5188" s="32" t="s">
        <v>360</v>
      </c>
      <c r="I5188" s="32" t="s">
        <v>536</v>
      </c>
      <c r="J5188" s="135">
        <v>158</v>
      </c>
      <c r="K5188" s="28">
        <v>0.69620000000000004</v>
      </c>
      <c r="L5188" s="28">
        <f t="shared" si="122"/>
        <v>0.63319000000000003</v>
      </c>
      <c r="O5188" s="77">
        <v>0.66224000000000005</v>
      </c>
      <c r="BF5188" s="106"/>
    </row>
    <row r="5189" spans="1:58" x14ac:dyDescent="0.25">
      <c r="A5189" t="s">
        <v>17</v>
      </c>
      <c r="B5189" s="23">
        <v>2018</v>
      </c>
      <c r="C5189" s="23" t="s">
        <v>0</v>
      </c>
      <c r="D5189" s="23" t="s">
        <v>54</v>
      </c>
      <c r="E5189" s="23" t="s">
        <v>279</v>
      </c>
      <c r="F5189" s="23" t="s">
        <v>280</v>
      </c>
      <c r="G5189" s="23" t="s">
        <v>552</v>
      </c>
      <c r="H5189" s="32" t="s">
        <v>354</v>
      </c>
      <c r="I5189" s="32" t="s">
        <v>536</v>
      </c>
      <c r="J5189" s="135">
        <v>192</v>
      </c>
      <c r="K5189" s="28">
        <v>0.72916999999999998</v>
      </c>
      <c r="L5189" s="28">
        <f t="shared" si="122"/>
        <v>0.78173999999999999</v>
      </c>
      <c r="O5189" s="77">
        <v>0.64649000000000001</v>
      </c>
      <c r="BF5189" s="106"/>
    </row>
    <row r="5190" spans="1:58" x14ac:dyDescent="0.25">
      <c r="A5190" t="s">
        <v>17</v>
      </c>
      <c r="B5190" s="23">
        <v>2018</v>
      </c>
      <c r="C5190" s="23" t="s">
        <v>1</v>
      </c>
      <c r="D5190" s="23" t="s">
        <v>56</v>
      </c>
      <c r="E5190" s="23" t="s">
        <v>279</v>
      </c>
      <c r="F5190" s="23" t="s">
        <v>280</v>
      </c>
      <c r="G5190" s="23" t="s">
        <v>552</v>
      </c>
      <c r="H5190" s="32" t="s">
        <v>354</v>
      </c>
      <c r="I5190" s="32" t="s">
        <v>536</v>
      </c>
      <c r="J5190" s="135">
        <v>215</v>
      </c>
      <c r="K5190" s="28">
        <v>0.78139999999999998</v>
      </c>
      <c r="L5190" s="28">
        <f t="shared" si="122"/>
        <v>0.84355000000000002</v>
      </c>
      <c r="O5190" s="77">
        <v>0.66595000000000004</v>
      </c>
      <c r="BF5190" s="106"/>
    </row>
    <row r="5191" spans="1:58" x14ac:dyDescent="0.25">
      <c r="A5191" t="s">
        <v>17</v>
      </c>
      <c r="B5191" s="23">
        <v>2018</v>
      </c>
      <c r="C5191" s="23" t="s">
        <v>2</v>
      </c>
      <c r="D5191" s="23" t="s">
        <v>57</v>
      </c>
      <c r="E5191" s="23" t="s">
        <v>279</v>
      </c>
      <c r="F5191" s="23" t="s">
        <v>280</v>
      </c>
      <c r="G5191" s="23" t="s">
        <v>552</v>
      </c>
      <c r="H5191" s="32" t="s">
        <v>354</v>
      </c>
      <c r="I5191" s="32" t="s">
        <v>536</v>
      </c>
      <c r="J5191" s="135">
        <v>207</v>
      </c>
      <c r="K5191" s="28">
        <v>0.85507</v>
      </c>
      <c r="L5191" s="28">
        <f t="shared" si="122"/>
        <v>0.80210000000000004</v>
      </c>
      <c r="O5191" s="77">
        <v>0.65563000000000005</v>
      </c>
      <c r="BF5191" s="106"/>
    </row>
    <row r="5192" spans="1:58" x14ac:dyDescent="0.25">
      <c r="A5192" t="s">
        <v>17</v>
      </c>
      <c r="B5192" s="23">
        <v>2018</v>
      </c>
      <c r="C5192" s="23" t="s">
        <v>3</v>
      </c>
      <c r="D5192" s="23" t="s">
        <v>58</v>
      </c>
      <c r="E5192" s="23" t="s">
        <v>279</v>
      </c>
      <c r="F5192" s="23" t="s">
        <v>280</v>
      </c>
      <c r="G5192" s="23" t="s">
        <v>552</v>
      </c>
      <c r="H5192" s="32" t="s">
        <v>354</v>
      </c>
      <c r="I5192" s="32" t="s">
        <v>536</v>
      </c>
      <c r="J5192" s="135">
        <v>209</v>
      </c>
      <c r="K5192" s="28">
        <v>0.76554999999999995</v>
      </c>
      <c r="L5192" s="28">
        <f t="shared" si="122"/>
        <v>0.79407000000000005</v>
      </c>
      <c r="O5192" s="77">
        <v>0.64424999999999999</v>
      </c>
      <c r="BF5192" s="106"/>
    </row>
    <row r="5193" spans="1:58" x14ac:dyDescent="0.25">
      <c r="A5193" t="s">
        <v>17</v>
      </c>
      <c r="B5193" s="23">
        <v>2019</v>
      </c>
      <c r="C5193" s="23" t="s">
        <v>0</v>
      </c>
      <c r="D5193" s="23" t="s">
        <v>59</v>
      </c>
      <c r="E5193" s="23" t="s">
        <v>279</v>
      </c>
      <c r="F5193" s="23" t="s">
        <v>280</v>
      </c>
      <c r="G5193" s="23" t="s">
        <v>552</v>
      </c>
      <c r="H5193" s="32" t="s">
        <v>354</v>
      </c>
      <c r="I5193" s="32" t="s">
        <v>536</v>
      </c>
      <c r="J5193" s="135">
        <v>184</v>
      </c>
      <c r="K5193" s="28">
        <v>0.65217000000000003</v>
      </c>
      <c r="L5193" s="28">
        <f t="shared" si="122"/>
        <v>0.76673000000000002</v>
      </c>
      <c r="O5193" s="77">
        <v>0.67745999999999995</v>
      </c>
      <c r="BF5193" s="106"/>
    </row>
    <row r="5194" spans="1:58" x14ac:dyDescent="0.25">
      <c r="A5194" t="s">
        <v>17</v>
      </c>
      <c r="B5194" s="23">
        <v>2019</v>
      </c>
      <c r="C5194" s="23" t="s">
        <v>1</v>
      </c>
      <c r="D5194" s="23" t="s">
        <v>60</v>
      </c>
      <c r="E5194" s="23" t="s">
        <v>279</v>
      </c>
      <c r="F5194" s="23" t="s">
        <v>280</v>
      </c>
      <c r="G5194" s="23" t="s">
        <v>552</v>
      </c>
      <c r="H5194" s="32" t="s">
        <v>354</v>
      </c>
      <c r="I5194" s="32" t="s">
        <v>536</v>
      </c>
      <c r="J5194" s="135">
        <v>211</v>
      </c>
      <c r="K5194" s="28">
        <v>0.80095000000000005</v>
      </c>
      <c r="L5194" s="28">
        <f t="shared" si="122"/>
        <v>0.81303999999999998</v>
      </c>
      <c r="O5194" s="77">
        <v>0.69386000000000003</v>
      </c>
      <c r="BF5194" s="106"/>
    </row>
    <row r="5195" spans="1:58" x14ac:dyDescent="0.25">
      <c r="A5195" t="s">
        <v>17</v>
      </c>
      <c r="B5195" s="23">
        <v>2019</v>
      </c>
      <c r="C5195" s="23" t="s">
        <v>2</v>
      </c>
      <c r="D5195" s="23" t="s">
        <v>61</v>
      </c>
      <c r="E5195" s="23" t="s">
        <v>279</v>
      </c>
      <c r="F5195" s="23" t="s">
        <v>280</v>
      </c>
      <c r="G5195" s="23" t="s">
        <v>552</v>
      </c>
      <c r="H5195" s="32" t="s">
        <v>354</v>
      </c>
      <c r="I5195" s="32" t="s">
        <v>536</v>
      </c>
      <c r="J5195" s="135">
        <v>212</v>
      </c>
      <c r="K5195" s="28">
        <v>0.68396000000000001</v>
      </c>
      <c r="L5195" s="28">
        <f t="shared" si="122"/>
        <v>0.80633999999999995</v>
      </c>
      <c r="O5195" s="77">
        <v>0.68513999999999997</v>
      </c>
      <c r="BF5195" s="106"/>
    </row>
    <row r="5196" spans="1:58" x14ac:dyDescent="0.25">
      <c r="A5196" t="s">
        <v>17</v>
      </c>
      <c r="B5196" s="23">
        <v>2019</v>
      </c>
      <c r="C5196" s="23" t="s">
        <v>3</v>
      </c>
      <c r="D5196" s="23" t="s">
        <v>62</v>
      </c>
      <c r="E5196" s="23" t="s">
        <v>279</v>
      </c>
      <c r="F5196" s="23" t="s">
        <v>280</v>
      </c>
      <c r="G5196" s="23" t="s">
        <v>552</v>
      </c>
      <c r="H5196" s="32" t="s">
        <v>354</v>
      </c>
      <c r="I5196" s="32" t="s">
        <v>536</v>
      </c>
      <c r="J5196" s="135">
        <v>221</v>
      </c>
      <c r="K5196" s="28">
        <v>0.61538000000000004</v>
      </c>
      <c r="L5196" s="28">
        <f t="shared" si="122"/>
        <v>0.74029</v>
      </c>
      <c r="O5196" s="77">
        <v>0.67325000000000002</v>
      </c>
      <c r="BF5196" s="106"/>
    </row>
    <row r="5197" spans="1:58" x14ac:dyDescent="0.25">
      <c r="A5197" t="s">
        <v>17</v>
      </c>
      <c r="B5197" s="23">
        <v>2020</v>
      </c>
      <c r="C5197" s="23" t="s">
        <v>0</v>
      </c>
      <c r="D5197" s="23" t="s">
        <v>63</v>
      </c>
      <c r="E5197" s="23" t="s">
        <v>279</v>
      </c>
      <c r="F5197" s="23" t="s">
        <v>280</v>
      </c>
      <c r="G5197" s="23" t="s">
        <v>552</v>
      </c>
      <c r="H5197" s="32" t="s">
        <v>354</v>
      </c>
      <c r="I5197" s="32" t="s">
        <v>536</v>
      </c>
      <c r="J5197" s="135">
        <v>177</v>
      </c>
      <c r="K5197" s="28">
        <v>0.43502999999999997</v>
      </c>
      <c r="L5197" s="28">
        <f t="shared" si="122"/>
        <v>0.71514</v>
      </c>
      <c r="O5197" s="77">
        <v>0.68518000000000001</v>
      </c>
      <c r="BF5197" s="106"/>
    </row>
    <row r="5198" spans="1:58" x14ac:dyDescent="0.25">
      <c r="A5198" t="s">
        <v>17</v>
      </c>
      <c r="B5198" s="23">
        <v>2020</v>
      </c>
      <c r="C5198" s="23" t="s">
        <v>1</v>
      </c>
      <c r="D5198" s="23" t="s">
        <v>64</v>
      </c>
      <c r="E5198" s="23" t="s">
        <v>279</v>
      </c>
      <c r="F5198" s="23" t="s">
        <v>280</v>
      </c>
      <c r="G5198" s="23" t="s">
        <v>552</v>
      </c>
      <c r="H5198" s="32" t="s">
        <v>354</v>
      </c>
      <c r="I5198" s="32" t="s">
        <v>536</v>
      </c>
      <c r="J5198" s="135">
        <v>123</v>
      </c>
      <c r="K5198" s="28">
        <v>0.54471999999999998</v>
      </c>
      <c r="L5198" s="28">
        <f t="shared" si="122"/>
        <v>0.74841999999999997</v>
      </c>
      <c r="O5198" s="77">
        <v>0.67054000000000002</v>
      </c>
      <c r="BF5198" s="106"/>
    </row>
    <row r="5199" spans="1:58" x14ac:dyDescent="0.25">
      <c r="A5199" t="s">
        <v>17</v>
      </c>
      <c r="B5199" s="23">
        <v>2020</v>
      </c>
      <c r="C5199" s="23" t="s">
        <v>2</v>
      </c>
      <c r="D5199" s="23" t="s">
        <v>65</v>
      </c>
      <c r="E5199" s="23" t="s">
        <v>279</v>
      </c>
      <c r="F5199" s="23" t="s">
        <v>280</v>
      </c>
      <c r="G5199" s="23" t="s">
        <v>552</v>
      </c>
      <c r="H5199" s="32" t="s">
        <v>354</v>
      </c>
      <c r="I5199" s="32" t="s">
        <v>536</v>
      </c>
      <c r="J5199" s="135">
        <v>122</v>
      </c>
      <c r="K5199" s="28">
        <v>0.34426000000000001</v>
      </c>
      <c r="L5199" s="28">
        <f t="shared" si="122"/>
        <v>0.73358000000000001</v>
      </c>
      <c r="O5199" s="77">
        <v>0.68157999999999996</v>
      </c>
      <c r="BF5199" s="106"/>
    </row>
    <row r="5200" spans="1:58" x14ac:dyDescent="0.25">
      <c r="A5200" t="s">
        <v>17</v>
      </c>
      <c r="B5200" s="23">
        <v>2020</v>
      </c>
      <c r="C5200" s="23" t="s">
        <v>3</v>
      </c>
      <c r="D5200" s="23" t="s">
        <v>66</v>
      </c>
      <c r="E5200" s="23" t="s">
        <v>279</v>
      </c>
      <c r="F5200" s="23" t="s">
        <v>280</v>
      </c>
      <c r="G5200" s="23" t="s">
        <v>552</v>
      </c>
      <c r="H5200" s="32" t="s">
        <v>354</v>
      </c>
      <c r="I5200" s="32" t="s">
        <v>536</v>
      </c>
      <c r="J5200" s="135">
        <v>181</v>
      </c>
      <c r="K5200" s="28">
        <v>0.48065999999999998</v>
      </c>
      <c r="L5200" s="28">
        <f t="shared" si="122"/>
        <v>0.76832</v>
      </c>
      <c r="O5200" s="77">
        <v>0.67688999999999999</v>
      </c>
      <c r="BF5200" s="106"/>
    </row>
    <row r="5201" spans="1:58" x14ac:dyDescent="0.25">
      <c r="A5201" t="s">
        <v>17</v>
      </c>
      <c r="B5201" s="23">
        <v>2021</v>
      </c>
      <c r="C5201" s="23" t="s">
        <v>0</v>
      </c>
      <c r="D5201" s="23" t="s">
        <v>67</v>
      </c>
      <c r="E5201" s="23" t="s">
        <v>279</v>
      </c>
      <c r="F5201" s="23" t="s">
        <v>280</v>
      </c>
      <c r="G5201" s="23" t="s">
        <v>552</v>
      </c>
      <c r="H5201" s="32" t="s">
        <v>354</v>
      </c>
      <c r="I5201" s="32" t="s">
        <v>536</v>
      </c>
      <c r="J5201" s="135">
        <v>161</v>
      </c>
      <c r="K5201" s="28">
        <v>0.56521999999999994</v>
      </c>
      <c r="L5201" s="28">
        <f t="shared" si="122"/>
        <v>0.79437000000000002</v>
      </c>
      <c r="O5201" s="77">
        <v>0.72143000000000002</v>
      </c>
      <c r="BF5201" s="106"/>
    </row>
    <row r="5202" spans="1:58" x14ac:dyDescent="0.25">
      <c r="A5202" t="s">
        <v>17</v>
      </c>
      <c r="B5202" s="23">
        <v>2021</v>
      </c>
      <c r="C5202" s="23" t="s">
        <v>1</v>
      </c>
      <c r="D5202" s="23" t="s">
        <v>68</v>
      </c>
      <c r="E5202" s="23" t="s">
        <v>279</v>
      </c>
      <c r="F5202" s="23" t="s">
        <v>280</v>
      </c>
      <c r="G5202" s="23" t="s">
        <v>552</v>
      </c>
      <c r="H5202" s="32" t="s">
        <v>354</v>
      </c>
      <c r="I5202" s="32" t="s">
        <v>536</v>
      </c>
      <c r="J5202" s="135">
        <v>213</v>
      </c>
      <c r="K5202" s="28">
        <v>0.36149999999999999</v>
      </c>
      <c r="L5202" s="28">
        <f t="shared" si="122"/>
        <v>0.74253000000000002</v>
      </c>
      <c r="O5202" s="77">
        <v>0.71777999999999997</v>
      </c>
      <c r="BF5202" s="106"/>
    </row>
    <row r="5203" spans="1:58" x14ac:dyDescent="0.25">
      <c r="A5203" t="s">
        <v>17</v>
      </c>
      <c r="B5203" s="23">
        <v>2021</v>
      </c>
      <c r="C5203" s="23" t="s">
        <v>2</v>
      </c>
      <c r="D5203" s="23" t="s">
        <v>69</v>
      </c>
      <c r="E5203" s="23" t="s">
        <v>279</v>
      </c>
      <c r="F5203" s="23" t="s">
        <v>280</v>
      </c>
      <c r="G5203" s="23" t="s">
        <v>552</v>
      </c>
      <c r="H5203" s="32" t="s">
        <v>354</v>
      </c>
      <c r="I5203" s="32" t="s">
        <v>536</v>
      </c>
      <c r="J5203" s="135">
        <v>233</v>
      </c>
      <c r="K5203" s="28">
        <v>0.60514999999999997</v>
      </c>
      <c r="L5203" s="28">
        <f t="shared" si="122"/>
        <v>0.80062999999999995</v>
      </c>
      <c r="O5203" s="77">
        <v>0.72623000000000004</v>
      </c>
      <c r="BF5203" s="106"/>
    </row>
    <row r="5204" spans="1:58" x14ac:dyDescent="0.25">
      <c r="A5204" t="s">
        <v>17</v>
      </c>
      <c r="B5204" s="23">
        <v>2021</v>
      </c>
      <c r="C5204" s="23" t="s">
        <v>3</v>
      </c>
      <c r="D5204" s="23" t="s">
        <v>70</v>
      </c>
      <c r="E5204" s="23" t="s">
        <v>279</v>
      </c>
      <c r="F5204" s="23" t="s">
        <v>280</v>
      </c>
      <c r="G5204" s="23" t="s">
        <v>552</v>
      </c>
      <c r="H5204" s="32" t="s">
        <v>354</v>
      </c>
      <c r="I5204" s="32" t="s">
        <v>536</v>
      </c>
      <c r="J5204" s="135">
        <v>196</v>
      </c>
      <c r="K5204" s="28">
        <v>0.76019999999999999</v>
      </c>
      <c r="L5204" s="28">
        <f t="shared" si="122"/>
        <v>0.81560999999999995</v>
      </c>
      <c r="O5204" s="77">
        <v>0.70416999999999996</v>
      </c>
      <c r="BF5204" s="106"/>
    </row>
    <row r="5205" spans="1:58" x14ac:dyDescent="0.25">
      <c r="A5205" t="s">
        <v>17</v>
      </c>
      <c r="B5205" s="23">
        <v>2022</v>
      </c>
      <c r="C5205" s="23" t="s">
        <v>0</v>
      </c>
      <c r="D5205" s="23" t="s">
        <v>71</v>
      </c>
      <c r="E5205" s="23" t="s">
        <v>279</v>
      </c>
      <c r="F5205" s="23" t="s">
        <v>280</v>
      </c>
      <c r="G5205" s="23" t="s">
        <v>552</v>
      </c>
      <c r="H5205" s="32" t="s">
        <v>354</v>
      </c>
      <c r="I5205" s="32" t="s">
        <v>536</v>
      </c>
      <c r="J5205" s="135">
        <v>189</v>
      </c>
      <c r="K5205" s="28">
        <v>0.82540000000000002</v>
      </c>
      <c r="L5205" s="28">
        <f t="shared" si="122"/>
        <v>0.78637999999999997</v>
      </c>
      <c r="O5205" s="77">
        <v>0.71772000000000002</v>
      </c>
      <c r="BF5205" s="106"/>
    </row>
    <row r="5206" spans="1:58" x14ac:dyDescent="0.25">
      <c r="A5206" t="s">
        <v>17</v>
      </c>
      <c r="B5206" s="23">
        <v>2022</v>
      </c>
      <c r="C5206" s="23" t="s">
        <v>1</v>
      </c>
      <c r="D5206" s="23" t="s">
        <v>72</v>
      </c>
      <c r="E5206" s="23" t="s">
        <v>279</v>
      </c>
      <c r="F5206" s="23" t="s">
        <v>280</v>
      </c>
      <c r="G5206" s="23" t="s">
        <v>552</v>
      </c>
      <c r="H5206" s="32" t="s">
        <v>354</v>
      </c>
      <c r="I5206" s="32" t="s">
        <v>536</v>
      </c>
      <c r="J5206" s="135">
        <v>229</v>
      </c>
      <c r="K5206" s="28">
        <v>0.83843000000000001</v>
      </c>
      <c r="L5206" s="28">
        <f t="shared" si="122"/>
        <v>0.80869999999999997</v>
      </c>
      <c r="O5206" s="77">
        <v>0.71509999999999996</v>
      </c>
      <c r="BF5206" s="106"/>
    </row>
    <row r="5207" spans="1:58" x14ac:dyDescent="0.25">
      <c r="A5207" t="s">
        <v>17</v>
      </c>
      <c r="B5207" s="23">
        <v>2022</v>
      </c>
      <c r="C5207" s="23" t="s">
        <v>2</v>
      </c>
      <c r="D5207" s="23" t="s">
        <v>73</v>
      </c>
      <c r="E5207" s="23" t="s">
        <v>279</v>
      </c>
      <c r="F5207" s="23" t="s">
        <v>280</v>
      </c>
      <c r="G5207" s="23" t="s">
        <v>552</v>
      </c>
      <c r="H5207" s="32" t="s">
        <v>354</v>
      </c>
      <c r="I5207" s="32" t="s">
        <v>536</v>
      </c>
      <c r="J5207" s="135">
        <v>194</v>
      </c>
      <c r="K5207" s="28">
        <v>0.82474000000000003</v>
      </c>
      <c r="L5207" s="28">
        <f t="shared" si="122"/>
        <v>0.81728000000000001</v>
      </c>
      <c r="O5207" s="77">
        <v>0.71452000000000004</v>
      </c>
      <c r="BF5207" s="106"/>
    </row>
    <row r="5208" spans="1:58" x14ac:dyDescent="0.25">
      <c r="A5208" t="s">
        <v>17</v>
      </c>
      <c r="B5208" s="23">
        <v>2022</v>
      </c>
      <c r="C5208" s="23" t="s">
        <v>3</v>
      </c>
      <c r="D5208" s="23" t="s">
        <v>493</v>
      </c>
      <c r="E5208" s="23" t="s">
        <v>279</v>
      </c>
      <c r="F5208" s="23" t="s">
        <v>280</v>
      </c>
      <c r="G5208" s="23" t="s">
        <v>552</v>
      </c>
      <c r="H5208" s="32" t="s">
        <v>354</v>
      </c>
      <c r="I5208" s="32" t="s">
        <v>536</v>
      </c>
      <c r="J5208" s="135">
        <v>232</v>
      </c>
      <c r="K5208" s="28">
        <v>0.78017000000000003</v>
      </c>
      <c r="L5208" s="28">
        <f t="shared" si="122"/>
        <v>0.77337999999999996</v>
      </c>
      <c r="O5208" s="77">
        <v>0.68925999999999998</v>
      </c>
      <c r="BF5208" s="106"/>
    </row>
    <row r="5209" spans="1:58" x14ac:dyDescent="0.25">
      <c r="A5209" t="s">
        <v>17</v>
      </c>
      <c r="B5209" s="23">
        <v>2023</v>
      </c>
      <c r="C5209" s="23" t="s">
        <v>0</v>
      </c>
      <c r="D5209" s="23" t="s">
        <v>537</v>
      </c>
      <c r="E5209" s="23" t="s">
        <v>279</v>
      </c>
      <c r="F5209" s="23" t="s">
        <v>280</v>
      </c>
      <c r="G5209" s="23" t="s">
        <v>552</v>
      </c>
      <c r="H5209" s="32" t="s">
        <v>354</v>
      </c>
      <c r="I5209" s="32" t="s">
        <v>536</v>
      </c>
      <c r="J5209" s="135">
        <v>181</v>
      </c>
      <c r="K5209" s="28">
        <v>0.76243000000000005</v>
      </c>
      <c r="L5209" s="28">
        <f t="shared" si="122"/>
        <v>0.73377999999999999</v>
      </c>
      <c r="O5209" s="77">
        <v>0.66224000000000005</v>
      </c>
      <c r="BF5209" s="106"/>
    </row>
    <row r="5210" spans="1:58" x14ac:dyDescent="0.25">
      <c r="A5210" t="s">
        <v>17</v>
      </c>
      <c r="B5210" s="23">
        <v>2018</v>
      </c>
      <c r="C5210" s="23" t="s">
        <v>0</v>
      </c>
      <c r="D5210" s="23" t="s">
        <v>54</v>
      </c>
      <c r="E5210" s="23" t="s">
        <v>281</v>
      </c>
      <c r="F5210" s="23" t="s">
        <v>282</v>
      </c>
      <c r="G5210" s="23" t="s">
        <v>552</v>
      </c>
      <c r="H5210" s="32" t="s">
        <v>354</v>
      </c>
      <c r="I5210" s="32" t="s">
        <v>536</v>
      </c>
      <c r="J5210" s="135">
        <v>94</v>
      </c>
      <c r="K5210" s="28">
        <v>0.69149000000000005</v>
      </c>
      <c r="L5210" s="28">
        <f t="shared" si="122"/>
        <v>0.78173999999999999</v>
      </c>
      <c r="O5210" s="77">
        <v>0.64649000000000001</v>
      </c>
      <c r="BF5210" s="106"/>
    </row>
    <row r="5211" spans="1:58" x14ac:dyDescent="0.25">
      <c r="A5211" t="s">
        <v>17</v>
      </c>
      <c r="B5211" s="23">
        <v>2018</v>
      </c>
      <c r="C5211" s="23" t="s">
        <v>1</v>
      </c>
      <c r="D5211" s="23" t="s">
        <v>56</v>
      </c>
      <c r="E5211" s="23" t="s">
        <v>281</v>
      </c>
      <c r="F5211" s="23" t="s">
        <v>282</v>
      </c>
      <c r="G5211" s="23" t="s">
        <v>552</v>
      </c>
      <c r="H5211" s="32" t="s">
        <v>354</v>
      </c>
      <c r="I5211" s="32" t="s">
        <v>536</v>
      </c>
      <c r="J5211" s="135">
        <v>113</v>
      </c>
      <c r="K5211" s="28">
        <v>0.80530999999999997</v>
      </c>
      <c r="L5211" s="28">
        <f t="shared" si="122"/>
        <v>0.84355000000000002</v>
      </c>
      <c r="O5211" s="77">
        <v>0.66595000000000004</v>
      </c>
      <c r="BF5211" s="106"/>
    </row>
    <row r="5212" spans="1:58" x14ac:dyDescent="0.25">
      <c r="A5212" t="s">
        <v>17</v>
      </c>
      <c r="B5212" s="23">
        <v>2018</v>
      </c>
      <c r="C5212" s="23" t="s">
        <v>2</v>
      </c>
      <c r="D5212" s="23" t="s">
        <v>57</v>
      </c>
      <c r="E5212" s="23" t="s">
        <v>281</v>
      </c>
      <c r="F5212" s="23" t="s">
        <v>282</v>
      </c>
      <c r="G5212" s="23" t="s">
        <v>552</v>
      </c>
      <c r="H5212" s="32" t="s">
        <v>354</v>
      </c>
      <c r="I5212" s="32" t="s">
        <v>536</v>
      </c>
      <c r="J5212" s="135">
        <v>113</v>
      </c>
      <c r="K5212" s="28">
        <v>0.84070999999999996</v>
      </c>
      <c r="L5212" s="28">
        <f t="shared" si="122"/>
        <v>0.80210000000000004</v>
      </c>
      <c r="O5212" s="77">
        <v>0.65563000000000005</v>
      </c>
      <c r="BF5212" s="106"/>
    </row>
    <row r="5213" spans="1:58" x14ac:dyDescent="0.25">
      <c r="A5213" t="s">
        <v>17</v>
      </c>
      <c r="B5213" s="23">
        <v>2018</v>
      </c>
      <c r="C5213" s="23" t="s">
        <v>3</v>
      </c>
      <c r="D5213" s="23" t="s">
        <v>58</v>
      </c>
      <c r="E5213" s="23" t="s">
        <v>281</v>
      </c>
      <c r="F5213" s="23" t="s">
        <v>282</v>
      </c>
      <c r="G5213" s="23" t="s">
        <v>552</v>
      </c>
      <c r="H5213" s="32" t="s">
        <v>354</v>
      </c>
      <c r="I5213" s="32" t="s">
        <v>536</v>
      </c>
      <c r="J5213" s="135">
        <v>97</v>
      </c>
      <c r="K5213" s="28">
        <v>0.87629000000000001</v>
      </c>
      <c r="L5213" s="28">
        <f t="shared" si="122"/>
        <v>0.79407000000000005</v>
      </c>
      <c r="O5213" s="77">
        <v>0.64424999999999999</v>
      </c>
      <c r="BF5213" s="106"/>
    </row>
    <row r="5214" spans="1:58" x14ac:dyDescent="0.25">
      <c r="A5214" t="s">
        <v>17</v>
      </c>
      <c r="B5214" s="23">
        <v>2019</v>
      </c>
      <c r="C5214" s="23" t="s">
        <v>0</v>
      </c>
      <c r="D5214" s="23" t="s">
        <v>59</v>
      </c>
      <c r="E5214" s="23" t="s">
        <v>281</v>
      </c>
      <c r="F5214" s="23" t="s">
        <v>282</v>
      </c>
      <c r="G5214" s="23" t="s">
        <v>552</v>
      </c>
      <c r="H5214" s="32" t="s">
        <v>354</v>
      </c>
      <c r="I5214" s="32" t="s">
        <v>536</v>
      </c>
      <c r="J5214" s="135">
        <v>68</v>
      </c>
      <c r="K5214" s="28">
        <v>0.75</v>
      </c>
      <c r="L5214" s="28">
        <f t="shared" si="122"/>
        <v>0.76673000000000002</v>
      </c>
      <c r="O5214" s="77">
        <v>0.67745999999999995</v>
      </c>
      <c r="BF5214" s="106"/>
    </row>
    <row r="5215" spans="1:58" x14ac:dyDescent="0.25">
      <c r="A5215" t="s">
        <v>17</v>
      </c>
      <c r="B5215" s="23">
        <v>2019</v>
      </c>
      <c r="C5215" s="23" t="s">
        <v>1</v>
      </c>
      <c r="D5215" s="23" t="s">
        <v>60</v>
      </c>
      <c r="E5215" s="23" t="s">
        <v>281</v>
      </c>
      <c r="F5215" s="23" t="s">
        <v>282</v>
      </c>
      <c r="G5215" s="23" t="s">
        <v>552</v>
      </c>
      <c r="H5215" s="32" t="s">
        <v>354</v>
      </c>
      <c r="I5215" s="32" t="s">
        <v>536</v>
      </c>
      <c r="J5215" s="135">
        <v>64</v>
      </c>
      <c r="K5215" s="28">
        <v>0.85938000000000003</v>
      </c>
      <c r="L5215" s="28">
        <f t="shared" si="122"/>
        <v>0.81303999999999998</v>
      </c>
      <c r="O5215" s="77">
        <v>0.69386000000000003</v>
      </c>
      <c r="BF5215" s="106"/>
    </row>
    <row r="5216" spans="1:58" x14ac:dyDescent="0.25">
      <c r="A5216" t="s">
        <v>17</v>
      </c>
      <c r="B5216" s="23">
        <v>2019</v>
      </c>
      <c r="C5216" s="23" t="s">
        <v>2</v>
      </c>
      <c r="D5216" s="23" t="s">
        <v>61</v>
      </c>
      <c r="E5216" s="23" t="s">
        <v>281</v>
      </c>
      <c r="F5216" s="23" t="s">
        <v>282</v>
      </c>
      <c r="G5216" s="23" t="s">
        <v>552</v>
      </c>
      <c r="H5216" s="32" t="s">
        <v>354</v>
      </c>
      <c r="I5216" s="32" t="s">
        <v>536</v>
      </c>
      <c r="J5216" s="135">
        <v>92</v>
      </c>
      <c r="K5216" s="28">
        <v>0.84782999999999997</v>
      </c>
      <c r="L5216" s="28">
        <f t="shared" si="122"/>
        <v>0.80633999999999995</v>
      </c>
      <c r="O5216" s="77">
        <v>0.68513999999999997</v>
      </c>
      <c r="BF5216" s="106"/>
    </row>
    <row r="5217" spans="1:58" x14ac:dyDescent="0.25">
      <c r="A5217" t="s">
        <v>17</v>
      </c>
      <c r="B5217" s="23">
        <v>2019</v>
      </c>
      <c r="C5217" s="23" t="s">
        <v>3</v>
      </c>
      <c r="D5217" s="23" t="s">
        <v>62</v>
      </c>
      <c r="E5217" s="23" t="s">
        <v>281</v>
      </c>
      <c r="F5217" s="23" t="s">
        <v>282</v>
      </c>
      <c r="G5217" s="23" t="s">
        <v>552</v>
      </c>
      <c r="H5217" s="32" t="s">
        <v>354</v>
      </c>
      <c r="I5217" s="32" t="s">
        <v>536</v>
      </c>
      <c r="J5217" s="135">
        <v>104</v>
      </c>
      <c r="K5217" s="28">
        <v>0.82691999999999999</v>
      </c>
      <c r="L5217" s="28">
        <f t="shared" si="122"/>
        <v>0.74029</v>
      </c>
      <c r="O5217" s="77">
        <v>0.67325000000000002</v>
      </c>
      <c r="BF5217" s="106"/>
    </row>
    <row r="5218" spans="1:58" x14ac:dyDescent="0.25">
      <c r="A5218" t="s">
        <v>17</v>
      </c>
      <c r="B5218" s="23">
        <v>2020</v>
      </c>
      <c r="C5218" s="23" t="s">
        <v>0</v>
      </c>
      <c r="D5218" s="23" t="s">
        <v>63</v>
      </c>
      <c r="E5218" s="23" t="s">
        <v>281</v>
      </c>
      <c r="F5218" s="23" t="s">
        <v>282</v>
      </c>
      <c r="G5218" s="23" t="s">
        <v>552</v>
      </c>
      <c r="H5218" s="32" t="s">
        <v>354</v>
      </c>
      <c r="I5218" s="32" t="s">
        <v>536</v>
      </c>
      <c r="J5218" s="135">
        <v>82</v>
      </c>
      <c r="K5218" s="28">
        <v>0.80488000000000004</v>
      </c>
      <c r="L5218" s="28">
        <f t="shared" si="122"/>
        <v>0.71514</v>
      </c>
      <c r="O5218" s="77">
        <v>0.68518000000000001</v>
      </c>
      <c r="BF5218" s="106"/>
    </row>
    <row r="5219" spans="1:58" x14ac:dyDescent="0.25">
      <c r="A5219" t="s">
        <v>17</v>
      </c>
      <c r="B5219" s="23">
        <v>2020</v>
      </c>
      <c r="C5219" s="23" t="s">
        <v>1</v>
      </c>
      <c r="D5219" s="23" t="s">
        <v>64</v>
      </c>
      <c r="E5219" s="23" t="s">
        <v>281</v>
      </c>
      <c r="F5219" s="23" t="s">
        <v>282</v>
      </c>
      <c r="G5219" s="23" t="s">
        <v>552</v>
      </c>
      <c r="H5219" s="32" t="s">
        <v>354</v>
      </c>
      <c r="I5219" s="32" t="s">
        <v>536</v>
      </c>
      <c r="J5219" s="135">
        <v>50</v>
      </c>
      <c r="K5219" s="28">
        <v>0.88</v>
      </c>
      <c r="L5219" s="28">
        <f t="shared" si="122"/>
        <v>0.74841999999999997</v>
      </c>
      <c r="O5219" s="77">
        <v>0.67054000000000002</v>
      </c>
      <c r="BF5219" s="106"/>
    </row>
    <row r="5220" spans="1:58" x14ac:dyDescent="0.25">
      <c r="A5220" t="s">
        <v>17</v>
      </c>
      <c r="B5220" s="23">
        <v>2020</v>
      </c>
      <c r="C5220" s="23" t="s">
        <v>2</v>
      </c>
      <c r="D5220" s="23" t="s">
        <v>65</v>
      </c>
      <c r="E5220" s="23" t="s">
        <v>281</v>
      </c>
      <c r="F5220" s="23" t="s">
        <v>282</v>
      </c>
      <c r="G5220" s="23" t="s">
        <v>552</v>
      </c>
      <c r="H5220" s="32" t="s">
        <v>354</v>
      </c>
      <c r="I5220" s="32" t="s">
        <v>536</v>
      </c>
      <c r="J5220" s="135">
        <v>51</v>
      </c>
      <c r="K5220" s="28">
        <v>0.80391999999999997</v>
      </c>
      <c r="L5220" s="28">
        <f t="shared" si="122"/>
        <v>0.73358000000000001</v>
      </c>
      <c r="O5220" s="77">
        <v>0.68157999999999996</v>
      </c>
      <c r="BF5220" s="106"/>
    </row>
    <row r="5221" spans="1:58" x14ac:dyDescent="0.25">
      <c r="A5221" t="s">
        <v>17</v>
      </c>
      <c r="B5221" s="23">
        <v>2020</v>
      </c>
      <c r="C5221" s="23" t="s">
        <v>3</v>
      </c>
      <c r="D5221" s="23" t="s">
        <v>66</v>
      </c>
      <c r="E5221" s="23" t="s">
        <v>281</v>
      </c>
      <c r="F5221" s="23" t="s">
        <v>282</v>
      </c>
      <c r="G5221" s="23" t="s">
        <v>552</v>
      </c>
      <c r="H5221" s="32" t="s">
        <v>354</v>
      </c>
      <c r="I5221" s="32" t="s">
        <v>536</v>
      </c>
      <c r="J5221" s="135">
        <v>99</v>
      </c>
      <c r="K5221" s="28">
        <v>0.88888999999999996</v>
      </c>
      <c r="L5221" s="28">
        <f t="shared" si="122"/>
        <v>0.76832</v>
      </c>
      <c r="O5221" s="77">
        <v>0.67688999999999999</v>
      </c>
      <c r="BF5221" s="106"/>
    </row>
    <row r="5222" spans="1:58" x14ac:dyDescent="0.25">
      <c r="A5222" t="s">
        <v>17</v>
      </c>
      <c r="B5222" s="23">
        <v>2021</v>
      </c>
      <c r="C5222" s="23" t="s">
        <v>0</v>
      </c>
      <c r="D5222" s="23" t="s">
        <v>67</v>
      </c>
      <c r="E5222" s="23" t="s">
        <v>281</v>
      </c>
      <c r="F5222" s="23" t="s">
        <v>282</v>
      </c>
      <c r="G5222" s="23" t="s">
        <v>552</v>
      </c>
      <c r="H5222" s="32" t="s">
        <v>354</v>
      </c>
      <c r="I5222" s="32" t="s">
        <v>536</v>
      </c>
      <c r="J5222" s="135">
        <v>67</v>
      </c>
      <c r="K5222" s="28">
        <v>0.74626999999999999</v>
      </c>
      <c r="L5222" s="28">
        <f t="shared" si="122"/>
        <v>0.79437000000000002</v>
      </c>
      <c r="O5222" s="77">
        <v>0.72143000000000002</v>
      </c>
      <c r="BF5222" s="106"/>
    </row>
    <row r="5223" spans="1:58" x14ac:dyDescent="0.25">
      <c r="A5223" t="s">
        <v>17</v>
      </c>
      <c r="B5223" s="23">
        <v>2021</v>
      </c>
      <c r="C5223" s="23" t="s">
        <v>1</v>
      </c>
      <c r="D5223" s="23" t="s">
        <v>68</v>
      </c>
      <c r="E5223" s="23" t="s">
        <v>281</v>
      </c>
      <c r="F5223" s="23" t="s">
        <v>282</v>
      </c>
      <c r="G5223" s="23" t="s">
        <v>552</v>
      </c>
      <c r="H5223" s="32" t="s">
        <v>354</v>
      </c>
      <c r="I5223" s="32" t="s">
        <v>536</v>
      </c>
      <c r="J5223" s="135">
        <v>112</v>
      </c>
      <c r="K5223" s="28">
        <v>0.85714000000000001</v>
      </c>
      <c r="L5223" s="28">
        <f t="shared" si="122"/>
        <v>0.74253000000000002</v>
      </c>
      <c r="O5223" s="77">
        <v>0.71777999999999997</v>
      </c>
      <c r="BF5223" s="106"/>
    </row>
    <row r="5224" spans="1:58" x14ac:dyDescent="0.25">
      <c r="A5224" t="s">
        <v>17</v>
      </c>
      <c r="B5224" s="23">
        <v>2021</v>
      </c>
      <c r="C5224" s="23" t="s">
        <v>2</v>
      </c>
      <c r="D5224" s="23" t="s">
        <v>69</v>
      </c>
      <c r="E5224" s="23" t="s">
        <v>281</v>
      </c>
      <c r="F5224" s="23" t="s">
        <v>282</v>
      </c>
      <c r="G5224" s="23" t="s">
        <v>552</v>
      </c>
      <c r="H5224" s="32" t="s">
        <v>354</v>
      </c>
      <c r="I5224" s="32" t="s">
        <v>536</v>
      </c>
      <c r="J5224" s="135">
        <v>87</v>
      </c>
      <c r="K5224" s="28">
        <v>0.79310000000000003</v>
      </c>
      <c r="L5224" s="28">
        <f t="shared" si="122"/>
        <v>0.80062999999999995</v>
      </c>
      <c r="O5224" s="77">
        <v>0.72623000000000004</v>
      </c>
      <c r="BF5224" s="106"/>
    </row>
    <row r="5225" spans="1:58" x14ac:dyDescent="0.25">
      <c r="A5225" t="s">
        <v>17</v>
      </c>
      <c r="B5225" s="23">
        <v>2021</v>
      </c>
      <c r="C5225" s="23" t="s">
        <v>3</v>
      </c>
      <c r="D5225" s="23" t="s">
        <v>70</v>
      </c>
      <c r="E5225" s="23" t="s">
        <v>281</v>
      </c>
      <c r="F5225" s="23" t="s">
        <v>282</v>
      </c>
      <c r="G5225" s="23" t="s">
        <v>552</v>
      </c>
      <c r="H5225" s="32" t="s">
        <v>354</v>
      </c>
      <c r="I5225" s="32" t="s">
        <v>536</v>
      </c>
      <c r="J5225" s="135">
        <v>108</v>
      </c>
      <c r="K5225" s="28">
        <v>0.92593000000000003</v>
      </c>
      <c r="L5225" s="28">
        <f t="shared" si="122"/>
        <v>0.81560999999999995</v>
      </c>
      <c r="O5225" s="77">
        <v>0.70416999999999996</v>
      </c>
      <c r="BF5225" s="106"/>
    </row>
    <row r="5226" spans="1:58" x14ac:dyDescent="0.25">
      <c r="A5226" t="s">
        <v>17</v>
      </c>
      <c r="B5226" s="23">
        <v>2022</v>
      </c>
      <c r="C5226" s="23" t="s">
        <v>0</v>
      </c>
      <c r="D5226" s="23" t="s">
        <v>71</v>
      </c>
      <c r="E5226" s="23" t="s">
        <v>281</v>
      </c>
      <c r="F5226" s="23" t="s">
        <v>282</v>
      </c>
      <c r="G5226" s="23" t="s">
        <v>552</v>
      </c>
      <c r="H5226" s="32" t="s">
        <v>354</v>
      </c>
      <c r="I5226" s="32" t="s">
        <v>536</v>
      </c>
      <c r="J5226" s="135">
        <v>110</v>
      </c>
      <c r="K5226" s="28">
        <v>0.80908999999999998</v>
      </c>
      <c r="L5226" s="28">
        <f t="shared" si="122"/>
        <v>0.78637999999999997</v>
      </c>
      <c r="O5226" s="77">
        <v>0.71772000000000002</v>
      </c>
      <c r="BF5226" s="106"/>
    </row>
    <row r="5227" spans="1:58" x14ac:dyDescent="0.25">
      <c r="A5227" t="s">
        <v>17</v>
      </c>
      <c r="B5227" s="23">
        <v>2022</v>
      </c>
      <c r="C5227" s="23" t="s">
        <v>1</v>
      </c>
      <c r="D5227" s="23" t="s">
        <v>72</v>
      </c>
      <c r="E5227" s="23" t="s">
        <v>281</v>
      </c>
      <c r="F5227" s="23" t="s">
        <v>282</v>
      </c>
      <c r="G5227" s="23" t="s">
        <v>552</v>
      </c>
      <c r="H5227" s="32" t="s">
        <v>354</v>
      </c>
      <c r="I5227" s="32" t="s">
        <v>536</v>
      </c>
      <c r="J5227" s="135">
        <v>99</v>
      </c>
      <c r="K5227" s="28">
        <v>0.82828000000000002</v>
      </c>
      <c r="L5227" s="28">
        <f t="shared" si="122"/>
        <v>0.80869999999999997</v>
      </c>
      <c r="O5227" s="77">
        <v>0.71509999999999996</v>
      </c>
      <c r="BF5227" s="106"/>
    </row>
    <row r="5228" spans="1:58" x14ac:dyDescent="0.25">
      <c r="A5228" t="s">
        <v>17</v>
      </c>
      <c r="B5228" s="23">
        <v>2022</v>
      </c>
      <c r="C5228" s="23" t="s">
        <v>2</v>
      </c>
      <c r="D5228" s="23" t="s">
        <v>73</v>
      </c>
      <c r="E5228" s="23" t="s">
        <v>281</v>
      </c>
      <c r="F5228" s="23" t="s">
        <v>282</v>
      </c>
      <c r="G5228" s="23" t="s">
        <v>552</v>
      </c>
      <c r="H5228" s="32" t="s">
        <v>354</v>
      </c>
      <c r="I5228" s="32" t="s">
        <v>536</v>
      </c>
      <c r="J5228" s="135">
        <v>90</v>
      </c>
      <c r="K5228" s="28">
        <v>0.91110999999999998</v>
      </c>
      <c r="L5228" s="28">
        <f t="shared" si="122"/>
        <v>0.81728000000000001</v>
      </c>
      <c r="O5228" s="77">
        <v>0.71452000000000004</v>
      </c>
      <c r="BF5228" s="106"/>
    </row>
    <row r="5229" spans="1:58" x14ac:dyDescent="0.25">
      <c r="A5229" t="s">
        <v>17</v>
      </c>
      <c r="B5229" s="23">
        <v>2022</v>
      </c>
      <c r="C5229" s="23" t="s">
        <v>3</v>
      </c>
      <c r="D5229" s="23" t="s">
        <v>493</v>
      </c>
      <c r="E5229" s="23" t="s">
        <v>281</v>
      </c>
      <c r="F5229" s="23" t="s">
        <v>282</v>
      </c>
      <c r="G5229" s="23" t="s">
        <v>552</v>
      </c>
      <c r="H5229" s="32" t="s">
        <v>354</v>
      </c>
      <c r="I5229" s="32" t="s">
        <v>536</v>
      </c>
      <c r="J5229" s="135">
        <v>133</v>
      </c>
      <c r="K5229" s="28">
        <v>0.66917000000000004</v>
      </c>
      <c r="L5229" s="28">
        <f t="shared" si="122"/>
        <v>0.77337999999999996</v>
      </c>
      <c r="O5229" s="77">
        <v>0.68925999999999998</v>
      </c>
      <c r="BF5229" s="106"/>
    </row>
    <row r="5230" spans="1:58" x14ac:dyDescent="0.25">
      <c r="A5230" t="s">
        <v>17</v>
      </c>
      <c r="B5230" s="23">
        <v>2023</v>
      </c>
      <c r="C5230" s="23" t="s">
        <v>0</v>
      </c>
      <c r="D5230" s="23" t="s">
        <v>537</v>
      </c>
      <c r="E5230" s="23" t="s">
        <v>281</v>
      </c>
      <c r="F5230" s="23" t="s">
        <v>282</v>
      </c>
      <c r="G5230" s="23" t="s">
        <v>552</v>
      </c>
      <c r="H5230" s="32" t="s">
        <v>354</v>
      </c>
      <c r="I5230" s="32" t="s">
        <v>536</v>
      </c>
      <c r="J5230" s="135">
        <v>71</v>
      </c>
      <c r="K5230" s="28">
        <v>0.63380000000000003</v>
      </c>
      <c r="L5230" s="28">
        <f t="shared" si="122"/>
        <v>0.73377999999999999</v>
      </c>
      <c r="O5230" s="77">
        <v>0.66224000000000005</v>
      </c>
      <c r="BF5230" s="106"/>
    </row>
    <row r="5231" spans="1:58" x14ac:dyDescent="0.25">
      <c r="A5231" t="s">
        <v>17</v>
      </c>
      <c r="B5231" s="23">
        <v>2018</v>
      </c>
      <c r="C5231" s="23" t="s">
        <v>0</v>
      </c>
      <c r="D5231" s="23" t="s">
        <v>54</v>
      </c>
      <c r="E5231" s="23" t="s">
        <v>283</v>
      </c>
      <c r="F5231" s="23" t="s">
        <v>284</v>
      </c>
      <c r="G5231" s="23" t="s">
        <v>551</v>
      </c>
      <c r="H5231" s="32" t="s">
        <v>360</v>
      </c>
      <c r="I5231" s="32" t="s">
        <v>536</v>
      </c>
      <c r="J5231" s="135">
        <v>178</v>
      </c>
      <c r="K5231" s="28">
        <v>0.41010999999999997</v>
      </c>
      <c r="L5231" s="28">
        <f t="shared" si="122"/>
        <v>0.59</v>
      </c>
      <c r="O5231" s="77">
        <v>0.64649000000000001</v>
      </c>
      <c r="BF5231" s="106"/>
    </row>
    <row r="5232" spans="1:58" x14ac:dyDescent="0.25">
      <c r="A5232" t="s">
        <v>17</v>
      </c>
      <c r="B5232" s="23">
        <v>2018</v>
      </c>
      <c r="C5232" s="23" t="s">
        <v>1</v>
      </c>
      <c r="D5232" s="23" t="s">
        <v>56</v>
      </c>
      <c r="E5232" s="23" t="s">
        <v>283</v>
      </c>
      <c r="F5232" s="23" t="s">
        <v>284</v>
      </c>
      <c r="G5232" s="23" t="s">
        <v>551</v>
      </c>
      <c r="H5232" s="32" t="s">
        <v>360</v>
      </c>
      <c r="I5232" s="32" t="s">
        <v>536</v>
      </c>
      <c r="J5232" s="135">
        <v>207</v>
      </c>
      <c r="K5232" s="28">
        <v>0.45411000000000001</v>
      </c>
      <c r="L5232" s="28">
        <f t="shared" si="122"/>
        <v>0.65473000000000003</v>
      </c>
      <c r="O5232" s="77">
        <v>0.66595000000000004</v>
      </c>
      <c r="BF5232" s="106"/>
    </row>
    <row r="5233" spans="1:58" x14ac:dyDescent="0.25">
      <c r="A5233" t="s">
        <v>17</v>
      </c>
      <c r="B5233" s="23">
        <v>2018</v>
      </c>
      <c r="C5233" s="23" t="s">
        <v>2</v>
      </c>
      <c r="D5233" s="23" t="s">
        <v>57</v>
      </c>
      <c r="E5233" s="23" t="s">
        <v>283</v>
      </c>
      <c r="F5233" s="23" t="s">
        <v>284</v>
      </c>
      <c r="G5233" s="23" t="s">
        <v>551</v>
      </c>
      <c r="H5233" s="32" t="s">
        <v>360</v>
      </c>
      <c r="I5233" s="32" t="s">
        <v>536</v>
      </c>
      <c r="J5233" s="135">
        <v>163</v>
      </c>
      <c r="K5233" s="28">
        <v>0.56442000000000003</v>
      </c>
      <c r="L5233" s="28">
        <f t="shared" si="122"/>
        <v>0.63888999999999996</v>
      </c>
      <c r="O5233" s="77">
        <v>0.65563000000000005</v>
      </c>
      <c r="BF5233" s="106"/>
    </row>
    <row r="5234" spans="1:58" x14ac:dyDescent="0.25">
      <c r="A5234" t="s">
        <v>17</v>
      </c>
      <c r="B5234" s="23">
        <v>2018</v>
      </c>
      <c r="C5234" s="23" t="s">
        <v>3</v>
      </c>
      <c r="D5234" s="23" t="s">
        <v>58</v>
      </c>
      <c r="E5234" s="23" t="s">
        <v>283</v>
      </c>
      <c r="F5234" s="23" t="s">
        <v>284</v>
      </c>
      <c r="G5234" s="23" t="s">
        <v>551</v>
      </c>
      <c r="H5234" s="32" t="s">
        <v>360</v>
      </c>
      <c r="I5234" s="32" t="s">
        <v>536</v>
      </c>
      <c r="J5234" s="135">
        <v>176</v>
      </c>
      <c r="K5234" s="28">
        <v>0.57386000000000004</v>
      </c>
      <c r="L5234" s="28">
        <f t="shared" si="122"/>
        <v>0.57955000000000001</v>
      </c>
      <c r="O5234" s="77">
        <v>0.64424999999999999</v>
      </c>
      <c r="BF5234" s="106"/>
    </row>
    <row r="5235" spans="1:58" x14ac:dyDescent="0.25">
      <c r="A5235" t="s">
        <v>17</v>
      </c>
      <c r="B5235" s="23">
        <v>2019</v>
      </c>
      <c r="C5235" s="23" t="s">
        <v>0</v>
      </c>
      <c r="D5235" s="23" t="s">
        <v>59</v>
      </c>
      <c r="E5235" s="23" t="s">
        <v>283</v>
      </c>
      <c r="F5235" s="23" t="s">
        <v>284</v>
      </c>
      <c r="G5235" s="23" t="s">
        <v>551</v>
      </c>
      <c r="H5235" s="32" t="s">
        <v>360</v>
      </c>
      <c r="I5235" s="32" t="s">
        <v>536</v>
      </c>
      <c r="J5235" s="135">
        <v>188</v>
      </c>
      <c r="K5235" s="28">
        <v>0.52659999999999996</v>
      </c>
      <c r="L5235" s="28">
        <f t="shared" si="122"/>
        <v>0.65839000000000003</v>
      </c>
      <c r="O5235" s="77">
        <v>0.67745999999999995</v>
      </c>
      <c r="BF5235" s="106"/>
    </row>
    <row r="5236" spans="1:58" x14ac:dyDescent="0.25">
      <c r="A5236" t="s">
        <v>17</v>
      </c>
      <c r="B5236" s="23">
        <v>2019</v>
      </c>
      <c r="C5236" s="23" t="s">
        <v>1</v>
      </c>
      <c r="D5236" s="23" t="s">
        <v>60</v>
      </c>
      <c r="E5236" s="23" t="s">
        <v>283</v>
      </c>
      <c r="F5236" s="23" t="s">
        <v>284</v>
      </c>
      <c r="G5236" s="23" t="s">
        <v>551</v>
      </c>
      <c r="H5236" s="32" t="s">
        <v>360</v>
      </c>
      <c r="I5236" s="32" t="s">
        <v>536</v>
      </c>
      <c r="J5236" s="135">
        <v>184</v>
      </c>
      <c r="K5236" s="28">
        <v>0.53803999999999996</v>
      </c>
      <c r="L5236" s="28">
        <f t="shared" si="122"/>
        <v>0.68208999999999997</v>
      </c>
      <c r="O5236" s="77">
        <v>0.69386000000000003</v>
      </c>
      <c r="BF5236" s="106"/>
    </row>
    <row r="5237" spans="1:58" x14ac:dyDescent="0.25">
      <c r="A5237" t="s">
        <v>17</v>
      </c>
      <c r="B5237" s="23">
        <v>2019</v>
      </c>
      <c r="C5237" s="23" t="s">
        <v>2</v>
      </c>
      <c r="D5237" s="23" t="s">
        <v>61</v>
      </c>
      <c r="E5237" s="23" t="s">
        <v>283</v>
      </c>
      <c r="F5237" s="23" t="s">
        <v>284</v>
      </c>
      <c r="G5237" s="23" t="s">
        <v>551</v>
      </c>
      <c r="H5237" s="32" t="s">
        <v>360</v>
      </c>
      <c r="I5237" s="32" t="s">
        <v>536</v>
      </c>
      <c r="J5237" s="135">
        <v>171</v>
      </c>
      <c r="K5237" s="28">
        <v>0.45613999999999999</v>
      </c>
      <c r="L5237" s="28">
        <f t="shared" si="122"/>
        <v>0.71253999999999995</v>
      </c>
      <c r="O5237" s="77">
        <v>0.68513999999999997</v>
      </c>
      <c r="BF5237" s="106"/>
    </row>
    <row r="5238" spans="1:58" x14ac:dyDescent="0.25">
      <c r="A5238" t="s">
        <v>17</v>
      </c>
      <c r="B5238" s="23">
        <v>2019</v>
      </c>
      <c r="C5238" s="23" t="s">
        <v>3</v>
      </c>
      <c r="D5238" s="23" t="s">
        <v>62</v>
      </c>
      <c r="E5238" s="23" t="s">
        <v>283</v>
      </c>
      <c r="F5238" s="23" t="s">
        <v>284</v>
      </c>
      <c r="G5238" s="23" t="s">
        <v>551</v>
      </c>
      <c r="H5238" s="32" t="s">
        <v>360</v>
      </c>
      <c r="I5238" s="32" t="s">
        <v>536</v>
      </c>
      <c r="J5238" s="135">
        <v>195</v>
      </c>
      <c r="K5238" s="28">
        <v>0.41538000000000003</v>
      </c>
      <c r="L5238" s="28">
        <f t="shared" si="122"/>
        <v>0.69679000000000002</v>
      </c>
      <c r="O5238" s="77">
        <v>0.67325000000000002</v>
      </c>
      <c r="BF5238" s="106"/>
    </row>
    <row r="5239" spans="1:58" x14ac:dyDescent="0.25">
      <c r="A5239" t="s">
        <v>17</v>
      </c>
      <c r="B5239" s="23">
        <v>2020</v>
      </c>
      <c r="C5239" s="23" t="s">
        <v>0</v>
      </c>
      <c r="D5239" s="23" t="s">
        <v>63</v>
      </c>
      <c r="E5239" s="23" t="s">
        <v>283</v>
      </c>
      <c r="F5239" s="23" t="s">
        <v>284</v>
      </c>
      <c r="G5239" s="23" t="s">
        <v>551</v>
      </c>
      <c r="H5239" s="32" t="s">
        <v>360</v>
      </c>
      <c r="I5239" s="32" t="s">
        <v>536</v>
      </c>
      <c r="J5239" s="135">
        <v>144</v>
      </c>
      <c r="K5239" s="28">
        <v>0.4375</v>
      </c>
      <c r="L5239" s="28">
        <f t="shared" si="122"/>
        <v>0.71228000000000002</v>
      </c>
      <c r="O5239" s="77">
        <v>0.68518000000000001</v>
      </c>
      <c r="BF5239" s="106"/>
    </row>
    <row r="5240" spans="1:58" x14ac:dyDescent="0.25">
      <c r="A5240" t="s">
        <v>17</v>
      </c>
      <c r="B5240" s="23">
        <v>2020</v>
      </c>
      <c r="C5240" s="23" t="s">
        <v>1</v>
      </c>
      <c r="D5240" s="23" t="s">
        <v>64</v>
      </c>
      <c r="E5240" s="23" t="s">
        <v>283</v>
      </c>
      <c r="F5240" s="23" t="s">
        <v>284</v>
      </c>
      <c r="G5240" s="23" t="s">
        <v>551</v>
      </c>
      <c r="H5240" s="32" t="s">
        <v>360</v>
      </c>
      <c r="I5240" s="32" t="s">
        <v>536</v>
      </c>
      <c r="J5240" s="135">
        <v>80</v>
      </c>
      <c r="K5240" s="28">
        <v>0.52500000000000002</v>
      </c>
      <c r="L5240" s="28">
        <f t="shared" si="122"/>
        <v>0.72923000000000004</v>
      </c>
      <c r="O5240" s="77">
        <v>0.67054000000000002</v>
      </c>
      <c r="BF5240" s="106"/>
    </row>
    <row r="5241" spans="1:58" x14ac:dyDescent="0.25">
      <c r="A5241" t="s">
        <v>17</v>
      </c>
      <c r="B5241" s="23">
        <v>2020</v>
      </c>
      <c r="C5241" s="23" t="s">
        <v>2</v>
      </c>
      <c r="D5241" s="23" t="s">
        <v>65</v>
      </c>
      <c r="E5241" s="23" t="s">
        <v>283</v>
      </c>
      <c r="F5241" s="23" t="s">
        <v>284</v>
      </c>
      <c r="G5241" s="23" t="s">
        <v>551</v>
      </c>
      <c r="H5241" s="32" t="s">
        <v>360</v>
      </c>
      <c r="I5241" s="32" t="s">
        <v>536</v>
      </c>
      <c r="J5241" s="135">
        <v>110</v>
      </c>
      <c r="K5241" s="28">
        <v>0.46364</v>
      </c>
      <c r="L5241" s="28">
        <f t="shared" si="122"/>
        <v>0.61319000000000001</v>
      </c>
      <c r="O5241" s="77">
        <v>0.68157999999999996</v>
      </c>
      <c r="BF5241" s="106"/>
    </row>
    <row r="5242" spans="1:58" x14ac:dyDescent="0.25">
      <c r="A5242" t="s">
        <v>17</v>
      </c>
      <c r="B5242" s="23">
        <v>2020</v>
      </c>
      <c r="C5242" s="23" t="s">
        <v>3</v>
      </c>
      <c r="D5242" s="23" t="s">
        <v>66</v>
      </c>
      <c r="E5242" s="23" t="s">
        <v>283</v>
      </c>
      <c r="F5242" s="23" t="s">
        <v>284</v>
      </c>
      <c r="G5242" s="23" t="s">
        <v>551</v>
      </c>
      <c r="H5242" s="32" t="s">
        <v>360</v>
      </c>
      <c r="I5242" s="32" t="s">
        <v>536</v>
      </c>
      <c r="J5242" s="135">
        <v>173</v>
      </c>
      <c r="K5242" s="28">
        <v>0.58960000000000001</v>
      </c>
      <c r="L5242" s="28">
        <f t="shared" si="122"/>
        <v>0.62412999999999996</v>
      </c>
      <c r="O5242" s="77">
        <v>0.67688999999999999</v>
      </c>
      <c r="BF5242" s="106"/>
    </row>
    <row r="5243" spans="1:58" x14ac:dyDescent="0.25">
      <c r="A5243" t="s">
        <v>17</v>
      </c>
      <c r="B5243" s="23">
        <v>2021</v>
      </c>
      <c r="C5243" s="23" t="s">
        <v>0</v>
      </c>
      <c r="D5243" s="23" t="s">
        <v>67</v>
      </c>
      <c r="E5243" s="23" t="s">
        <v>283</v>
      </c>
      <c r="F5243" s="23" t="s">
        <v>284</v>
      </c>
      <c r="G5243" s="23" t="s">
        <v>551</v>
      </c>
      <c r="H5243" s="32" t="s">
        <v>360</v>
      </c>
      <c r="I5243" s="32" t="s">
        <v>536</v>
      </c>
      <c r="J5243" s="135">
        <v>154</v>
      </c>
      <c r="K5243" s="28">
        <v>0.52597000000000005</v>
      </c>
      <c r="L5243" s="28">
        <f t="shared" si="122"/>
        <v>0.71043000000000001</v>
      </c>
      <c r="O5243" s="77">
        <v>0.72143000000000002</v>
      </c>
      <c r="BF5243" s="106"/>
    </row>
    <row r="5244" spans="1:58" x14ac:dyDescent="0.25">
      <c r="A5244" t="s">
        <v>17</v>
      </c>
      <c r="B5244" s="23">
        <v>2021</v>
      </c>
      <c r="C5244" s="23" t="s">
        <v>1</v>
      </c>
      <c r="D5244" s="23" t="s">
        <v>68</v>
      </c>
      <c r="E5244" s="23" t="s">
        <v>283</v>
      </c>
      <c r="F5244" s="23" t="s">
        <v>284</v>
      </c>
      <c r="G5244" s="23" t="s">
        <v>551</v>
      </c>
      <c r="H5244" s="32" t="s">
        <v>360</v>
      </c>
      <c r="I5244" s="32" t="s">
        <v>536</v>
      </c>
      <c r="J5244" s="135">
        <v>209</v>
      </c>
      <c r="K5244" s="28">
        <v>0.37320999999999999</v>
      </c>
      <c r="L5244" s="28">
        <f t="shared" si="122"/>
        <v>0.71755999999999998</v>
      </c>
      <c r="O5244" s="77">
        <v>0.71777999999999997</v>
      </c>
      <c r="BF5244" s="106"/>
    </row>
    <row r="5245" spans="1:58" x14ac:dyDescent="0.25">
      <c r="A5245" t="s">
        <v>17</v>
      </c>
      <c r="B5245" s="23">
        <v>2021</v>
      </c>
      <c r="C5245" s="23" t="s">
        <v>2</v>
      </c>
      <c r="D5245" s="23" t="s">
        <v>69</v>
      </c>
      <c r="E5245" s="23" t="s">
        <v>283</v>
      </c>
      <c r="F5245" s="23" t="s">
        <v>284</v>
      </c>
      <c r="G5245" s="23" t="s">
        <v>551</v>
      </c>
      <c r="H5245" s="32" t="s">
        <v>360</v>
      </c>
      <c r="I5245" s="32" t="s">
        <v>536</v>
      </c>
      <c r="J5245" s="135">
        <v>183</v>
      </c>
      <c r="K5245" s="28">
        <v>0.40437000000000001</v>
      </c>
      <c r="L5245" s="28">
        <f t="shared" si="122"/>
        <v>0.74646000000000001</v>
      </c>
      <c r="O5245" s="77">
        <v>0.72623000000000004</v>
      </c>
      <c r="BF5245" s="106"/>
    </row>
    <row r="5246" spans="1:58" x14ac:dyDescent="0.25">
      <c r="A5246" t="s">
        <v>17</v>
      </c>
      <c r="B5246" s="23">
        <v>2021</v>
      </c>
      <c r="C5246" s="23" t="s">
        <v>3</v>
      </c>
      <c r="D5246" s="23" t="s">
        <v>70</v>
      </c>
      <c r="E5246" s="23" t="s">
        <v>283</v>
      </c>
      <c r="F5246" s="23" t="s">
        <v>284</v>
      </c>
      <c r="G5246" s="23" t="s">
        <v>551</v>
      </c>
      <c r="H5246" s="32" t="s">
        <v>360</v>
      </c>
      <c r="I5246" s="32" t="s">
        <v>536</v>
      </c>
      <c r="J5246" s="135">
        <v>198</v>
      </c>
      <c r="K5246" s="28">
        <v>0.35859000000000002</v>
      </c>
      <c r="L5246" s="28">
        <f t="shared" si="122"/>
        <v>0.72058999999999995</v>
      </c>
      <c r="O5246" s="77">
        <v>0.70416999999999996</v>
      </c>
      <c r="BF5246" s="106"/>
    </row>
    <row r="5247" spans="1:58" x14ac:dyDescent="0.25">
      <c r="A5247" t="s">
        <v>17</v>
      </c>
      <c r="B5247" s="23">
        <v>2022</v>
      </c>
      <c r="C5247" s="23" t="s">
        <v>0</v>
      </c>
      <c r="D5247" s="23" t="s">
        <v>71</v>
      </c>
      <c r="E5247" s="23" t="s">
        <v>283</v>
      </c>
      <c r="F5247" s="23" t="s">
        <v>284</v>
      </c>
      <c r="G5247" s="23" t="s">
        <v>551</v>
      </c>
      <c r="H5247" s="32" t="s">
        <v>360</v>
      </c>
      <c r="I5247" s="32" t="s">
        <v>536</v>
      </c>
      <c r="J5247" s="135">
        <v>155</v>
      </c>
      <c r="K5247" s="28">
        <v>0.43225999999999998</v>
      </c>
      <c r="L5247" s="28">
        <f t="shared" si="122"/>
        <v>0.74085000000000001</v>
      </c>
      <c r="O5247" s="77">
        <v>0.71772000000000002</v>
      </c>
      <c r="BF5247" s="106"/>
    </row>
    <row r="5248" spans="1:58" x14ac:dyDescent="0.25">
      <c r="A5248" t="s">
        <v>17</v>
      </c>
      <c r="B5248" s="23">
        <v>2022</v>
      </c>
      <c r="C5248" s="23" t="s">
        <v>1</v>
      </c>
      <c r="D5248" s="23" t="s">
        <v>72</v>
      </c>
      <c r="E5248" s="23" t="s">
        <v>283</v>
      </c>
      <c r="F5248" s="23" t="s">
        <v>284</v>
      </c>
      <c r="G5248" s="23" t="s">
        <v>551</v>
      </c>
      <c r="H5248" s="32" t="s">
        <v>360</v>
      </c>
      <c r="I5248" s="32" t="s">
        <v>536</v>
      </c>
      <c r="J5248" s="135">
        <v>180</v>
      </c>
      <c r="K5248" s="28">
        <v>0.47777999999999998</v>
      </c>
      <c r="L5248" s="28">
        <f t="shared" si="122"/>
        <v>0.73724000000000001</v>
      </c>
      <c r="O5248" s="77">
        <v>0.71509999999999996</v>
      </c>
      <c r="BF5248" s="106"/>
    </row>
    <row r="5249" spans="1:58" x14ac:dyDescent="0.25">
      <c r="A5249" t="s">
        <v>17</v>
      </c>
      <c r="B5249" s="23">
        <v>2022</v>
      </c>
      <c r="C5249" s="23" t="s">
        <v>2</v>
      </c>
      <c r="D5249" s="23" t="s">
        <v>73</v>
      </c>
      <c r="E5249" s="23" t="s">
        <v>283</v>
      </c>
      <c r="F5249" s="23" t="s">
        <v>284</v>
      </c>
      <c r="G5249" s="23" t="s">
        <v>551</v>
      </c>
      <c r="H5249" s="32" t="s">
        <v>360</v>
      </c>
      <c r="I5249" s="32" t="s">
        <v>536</v>
      </c>
      <c r="J5249" s="135">
        <v>190</v>
      </c>
      <c r="K5249" s="28">
        <v>0.44736999999999999</v>
      </c>
      <c r="L5249" s="28">
        <f t="shared" si="122"/>
        <v>0.71709000000000001</v>
      </c>
      <c r="O5249" s="77">
        <v>0.71452000000000004</v>
      </c>
      <c r="BF5249" s="106"/>
    </row>
    <row r="5250" spans="1:58" x14ac:dyDescent="0.25">
      <c r="A5250" t="s">
        <v>17</v>
      </c>
      <c r="B5250" s="23">
        <v>2022</v>
      </c>
      <c r="C5250" s="23" t="s">
        <v>3</v>
      </c>
      <c r="D5250" s="23" t="s">
        <v>493</v>
      </c>
      <c r="E5250" s="23" t="s">
        <v>283</v>
      </c>
      <c r="F5250" s="23" t="s">
        <v>284</v>
      </c>
      <c r="G5250" s="23" t="s">
        <v>551</v>
      </c>
      <c r="H5250" s="32" t="s">
        <v>360</v>
      </c>
      <c r="I5250" s="32" t="s">
        <v>536</v>
      </c>
      <c r="J5250" s="135">
        <v>194</v>
      </c>
      <c r="K5250" s="28">
        <v>0.42784</v>
      </c>
      <c r="L5250" s="28">
        <f t="shared" ref="L5250:L5313" si="123">SUMIFS(K:K, E:E, G5250, D:D, D5250, I:I, I5250)</f>
        <v>0.69701000000000002</v>
      </c>
      <c r="O5250" s="77">
        <v>0.68925999999999998</v>
      </c>
      <c r="BF5250" s="106"/>
    </row>
    <row r="5251" spans="1:58" x14ac:dyDescent="0.25">
      <c r="A5251" t="s">
        <v>17</v>
      </c>
      <c r="B5251" s="23">
        <v>2023</v>
      </c>
      <c r="C5251" s="23" t="s">
        <v>0</v>
      </c>
      <c r="D5251" s="23" t="s">
        <v>537</v>
      </c>
      <c r="E5251" s="23" t="s">
        <v>283</v>
      </c>
      <c r="F5251" s="23" t="s">
        <v>284</v>
      </c>
      <c r="G5251" s="23" t="s">
        <v>551</v>
      </c>
      <c r="H5251" s="32" t="s">
        <v>360</v>
      </c>
      <c r="I5251" s="32" t="s">
        <v>536</v>
      </c>
      <c r="J5251" s="135">
        <v>202</v>
      </c>
      <c r="K5251" s="28">
        <v>0.44553999999999999</v>
      </c>
      <c r="L5251" s="28">
        <f t="shared" si="123"/>
        <v>0.63319000000000003</v>
      </c>
      <c r="O5251" s="77">
        <v>0.66224000000000005</v>
      </c>
      <c r="BF5251" s="106"/>
    </row>
    <row r="5252" spans="1:58" x14ac:dyDescent="0.25">
      <c r="A5252" t="s">
        <v>17</v>
      </c>
      <c r="B5252" s="23">
        <v>2018</v>
      </c>
      <c r="C5252" s="23" t="s">
        <v>0</v>
      </c>
      <c r="D5252" s="23" t="s">
        <v>54</v>
      </c>
      <c r="E5252" s="23" t="s">
        <v>293</v>
      </c>
      <c r="F5252" s="23" t="s">
        <v>294</v>
      </c>
      <c r="G5252" s="23" t="s">
        <v>554</v>
      </c>
      <c r="H5252" s="32" t="s">
        <v>363</v>
      </c>
      <c r="I5252" s="32" t="s">
        <v>536</v>
      </c>
      <c r="J5252" s="135">
        <v>116</v>
      </c>
      <c r="K5252" s="28">
        <v>0.74138000000000004</v>
      </c>
      <c r="L5252" s="28">
        <f t="shared" si="123"/>
        <v>0.66827999999999999</v>
      </c>
      <c r="O5252" s="77">
        <v>0.64649000000000001</v>
      </c>
      <c r="BF5252" s="106"/>
    </row>
    <row r="5253" spans="1:58" x14ac:dyDescent="0.25">
      <c r="A5253" t="s">
        <v>17</v>
      </c>
      <c r="B5253" s="23">
        <v>2018</v>
      </c>
      <c r="C5253" s="23" t="s">
        <v>1</v>
      </c>
      <c r="D5253" s="23" t="s">
        <v>56</v>
      </c>
      <c r="E5253" s="23" t="s">
        <v>293</v>
      </c>
      <c r="F5253" s="23" t="s">
        <v>294</v>
      </c>
      <c r="G5253" s="23" t="s">
        <v>554</v>
      </c>
      <c r="H5253" s="32" t="s">
        <v>363</v>
      </c>
      <c r="I5253" s="32" t="s">
        <v>536</v>
      </c>
      <c r="J5253" s="135">
        <v>120</v>
      </c>
      <c r="K5253" s="28">
        <v>0.49167</v>
      </c>
      <c r="L5253" s="28">
        <f t="shared" si="123"/>
        <v>0.70086999999999999</v>
      </c>
      <c r="O5253" s="77">
        <v>0.66595000000000004</v>
      </c>
      <c r="BF5253" s="106"/>
    </row>
    <row r="5254" spans="1:58" x14ac:dyDescent="0.25">
      <c r="A5254" t="s">
        <v>17</v>
      </c>
      <c r="B5254" s="23">
        <v>2018</v>
      </c>
      <c r="C5254" s="23" t="s">
        <v>2</v>
      </c>
      <c r="D5254" s="23" t="s">
        <v>57</v>
      </c>
      <c r="E5254" s="23" t="s">
        <v>293</v>
      </c>
      <c r="F5254" s="23" t="s">
        <v>294</v>
      </c>
      <c r="G5254" s="23" t="s">
        <v>554</v>
      </c>
      <c r="H5254" s="32" t="s">
        <v>363</v>
      </c>
      <c r="I5254" s="32" t="s">
        <v>536</v>
      </c>
      <c r="J5254" s="135">
        <v>155</v>
      </c>
      <c r="K5254" s="28">
        <v>0.12257999999999999</v>
      </c>
      <c r="L5254" s="28">
        <f t="shared" si="123"/>
        <v>0.55388000000000004</v>
      </c>
      <c r="O5254" s="77">
        <v>0.65563000000000005</v>
      </c>
      <c r="BF5254" s="106"/>
    </row>
    <row r="5255" spans="1:58" x14ac:dyDescent="0.25">
      <c r="A5255" t="s">
        <v>17</v>
      </c>
      <c r="B5255" s="23">
        <v>2018</v>
      </c>
      <c r="C5255" s="23" t="s">
        <v>3</v>
      </c>
      <c r="D5255" s="23" t="s">
        <v>58</v>
      </c>
      <c r="E5255" s="23" t="s">
        <v>293</v>
      </c>
      <c r="F5255" s="23" t="s">
        <v>294</v>
      </c>
      <c r="G5255" s="23" t="s">
        <v>554</v>
      </c>
      <c r="H5255" s="32" t="s">
        <v>363</v>
      </c>
      <c r="I5255" s="32" t="s">
        <v>536</v>
      </c>
      <c r="J5255" s="135">
        <v>129</v>
      </c>
      <c r="K5255" s="28">
        <v>2.3259999999999999E-2</v>
      </c>
      <c r="L5255" s="28">
        <f t="shared" si="123"/>
        <v>0.60219999999999996</v>
      </c>
      <c r="O5255" s="77">
        <v>0.64424999999999999</v>
      </c>
      <c r="BF5255" s="106"/>
    </row>
    <row r="5256" spans="1:58" x14ac:dyDescent="0.25">
      <c r="A5256" t="s">
        <v>17</v>
      </c>
      <c r="B5256" s="23">
        <v>2019</v>
      </c>
      <c r="C5256" s="23" t="s">
        <v>0</v>
      </c>
      <c r="D5256" s="23" t="s">
        <v>59</v>
      </c>
      <c r="E5256" s="23" t="s">
        <v>293</v>
      </c>
      <c r="F5256" s="23" t="s">
        <v>294</v>
      </c>
      <c r="G5256" s="23" t="s">
        <v>554</v>
      </c>
      <c r="H5256" s="32" t="s">
        <v>363</v>
      </c>
      <c r="I5256" s="32" t="s">
        <v>536</v>
      </c>
      <c r="J5256" s="135">
        <v>117</v>
      </c>
      <c r="K5256" s="28">
        <v>8.5500000000000003E-3</v>
      </c>
      <c r="L5256" s="28">
        <f t="shared" si="123"/>
        <v>0.56618000000000002</v>
      </c>
      <c r="O5256" s="77">
        <v>0.67745999999999995</v>
      </c>
      <c r="BF5256" s="106"/>
    </row>
    <row r="5257" spans="1:58" x14ac:dyDescent="0.25">
      <c r="A5257" t="s">
        <v>17</v>
      </c>
      <c r="B5257" s="23">
        <v>2019</v>
      </c>
      <c r="C5257" s="23" t="s">
        <v>1</v>
      </c>
      <c r="D5257" s="23" t="s">
        <v>60</v>
      </c>
      <c r="E5257" s="23" t="s">
        <v>293</v>
      </c>
      <c r="F5257" s="23" t="s">
        <v>294</v>
      </c>
      <c r="G5257" s="23" t="s">
        <v>554</v>
      </c>
      <c r="H5257" s="32" t="s">
        <v>363</v>
      </c>
      <c r="I5257" s="32" t="s">
        <v>536</v>
      </c>
      <c r="J5257" s="135">
        <v>124</v>
      </c>
      <c r="K5257" s="28">
        <v>8.0599999999999995E-3</v>
      </c>
      <c r="L5257" s="28">
        <f t="shared" si="123"/>
        <v>0.62360000000000004</v>
      </c>
      <c r="O5257" s="77">
        <v>0.69386000000000003</v>
      </c>
      <c r="BF5257" s="106"/>
    </row>
    <row r="5258" spans="1:58" x14ac:dyDescent="0.25">
      <c r="A5258" t="s">
        <v>17</v>
      </c>
      <c r="B5258" s="23">
        <v>2019</v>
      </c>
      <c r="C5258" s="23" t="s">
        <v>2</v>
      </c>
      <c r="D5258" s="23" t="s">
        <v>61</v>
      </c>
      <c r="E5258" s="23" t="s">
        <v>293</v>
      </c>
      <c r="F5258" s="23" t="s">
        <v>294</v>
      </c>
      <c r="G5258" s="23" t="s">
        <v>554</v>
      </c>
      <c r="H5258" s="32" t="s">
        <v>363</v>
      </c>
      <c r="I5258" s="32" t="s">
        <v>536</v>
      </c>
      <c r="J5258" s="135">
        <v>116</v>
      </c>
      <c r="K5258" s="28">
        <v>8.6199999999999992E-3</v>
      </c>
      <c r="L5258" s="28">
        <f t="shared" si="123"/>
        <v>0.61311000000000004</v>
      </c>
      <c r="O5258" s="77">
        <v>0.68513999999999997</v>
      </c>
      <c r="BF5258" s="106"/>
    </row>
    <row r="5259" spans="1:58" x14ac:dyDescent="0.25">
      <c r="A5259" t="s">
        <v>17</v>
      </c>
      <c r="B5259" s="23">
        <v>2019</v>
      </c>
      <c r="C5259" s="23" t="s">
        <v>3</v>
      </c>
      <c r="D5259" s="23" t="s">
        <v>62</v>
      </c>
      <c r="E5259" s="23" t="s">
        <v>293</v>
      </c>
      <c r="F5259" s="23" t="s">
        <v>294</v>
      </c>
      <c r="G5259" s="23" t="s">
        <v>554</v>
      </c>
      <c r="H5259" s="32" t="s">
        <v>363</v>
      </c>
      <c r="I5259" s="32" t="s">
        <v>536</v>
      </c>
      <c r="J5259" s="135">
        <v>104</v>
      </c>
      <c r="K5259" s="28">
        <v>9.6149999999999999E-2</v>
      </c>
      <c r="L5259" s="28">
        <f t="shared" si="123"/>
        <v>0.62383</v>
      </c>
      <c r="O5259" s="77">
        <v>0.67325000000000002</v>
      </c>
      <c r="BF5259" s="106"/>
    </row>
    <row r="5260" spans="1:58" x14ac:dyDescent="0.25">
      <c r="A5260" t="s">
        <v>17</v>
      </c>
      <c r="B5260" s="23">
        <v>2020</v>
      </c>
      <c r="C5260" s="23" t="s">
        <v>0</v>
      </c>
      <c r="D5260" s="23" t="s">
        <v>63</v>
      </c>
      <c r="E5260" s="23" t="s">
        <v>293</v>
      </c>
      <c r="F5260" s="23" t="s">
        <v>294</v>
      </c>
      <c r="G5260" s="23" t="s">
        <v>554</v>
      </c>
      <c r="H5260" s="32" t="s">
        <v>363</v>
      </c>
      <c r="I5260" s="32" t="s">
        <v>536</v>
      </c>
      <c r="J5260" s="135">
        <v>109</v>
      </c>
      <c r="K5260" s="28">
        <v>0.80733999999999995</v>
      </c>
      <c r="L5260" s="28">
        <f t="shared" si="123"/>
        <v>0.80089999999999995</v>
      </c>
      <c r="O5260" s="77">
        <v>0.68518000000000001</v>
      </c>
      <c r="BF5260" s="106"/>
    </row>
    <row r="5261" spans="1:58" x14ac:dyDescent="0.25">
      <c r="A5261" t="s">
        <v>17</v>
      </c>
      <c r="B5261" s="23">
        <v>2020</v>
      </c>
      <c r="C5261" s="23" t="s">
        <v>1</v>
      </c>
      <c r="D5261" s="23" t="s">
        <v>64</v>
      </c>
      <c r="E5261" s="23" t="s">
        <v>293</v>
      </c>
      <c r="F5261" s="23" t="s">
        <v>294</v>
      </c>
      <c r="G5261" s="23" t="s">
        <v>554</v>
      </c>
      <c r="H5261" s="32" t="s">
        <v>363</v>
      </c>
      <c r="I5261" s="32" t="s">
        <v>536</v>
      </c>
      <c r="J5261" s="135">
        <v>64</v>
      </c>
      <c r="K5261" s="28">
        <v>0.57811999999999997</v>
      </c>
      <c r="L5261" s="28">
        <f t="shared" si="123"/>
        <v>0.75265000000000004</v>
      </c>
      <c r="O5261" s="77">
        <v>0.67054000000000002</v>
      </c>
      <c r="BF5261" s="106"/>
    </row>
    <row r="5262" spans="1:58" x14ac:dyDescent="0.25">
      <c r="A5262" t="s">
        <v>17</v>
      </c>
      <c r="B5262" s="23">
        <v>2020</v>
      </c>
      <c r="C5262" s="23" t="s">
        <v>2</v>
      </c>
      <c r="D5262" s="23" t="s">
        <v>65</v>
      </c>
      <c r="E5262" s="23" t="s">
        <v>293</v>
      </c>
      <c r="F5262" s="23" t="s">
        <v>294</v>
      </c>
      <c r="G5262" s="23" t="s">
        <v>554</v>
      </c>
      <c r="H5262" s="32" t="s">
        <v>363</v>
      </c>
      <c r="I5262" s="32" t="s">
        <v>536</v>
      </c>
      <c r="J5262" s="135">
        <v>122</v>
      </c>
      <c r="K5262" s="28">
        <v>0.77049000000000001</v>
      </c>
      <c r="L5262" s="28">
        <f t="shared" si="123"/>
        <v>0.79373000000000005</v>
      </c>
      <c r="O5262" s="77">
        <v>0.68157999999999996</v>
      </c>
      <c r="BF5262" s="106"/>
    </row>
    <row r="5263" spans="1:58" x14ac:dyDescent="0.25">
      <c r="A5263" t="s">
        <v>17</v>
      </c>
      <c r="B5263" s="23">
        <v>2020</v>
      </c>
      <c r="C5263" s="23" t="s">
        <v>3</v>
      </c>
      <c r="D5263" s="23" t="s">
        <v>66</v>
      </c>
      <c r="E5263" s="23" t="s">
        <v>293</v>
      </c>
      <c r="F5263" s="23" t="s">
        <v>294</v>
      </c>
      <c r="G5263" s="23" t="s">
        <v>554</v>
      </c>
      <c r="H5263" s="32" t="s">
        <v>363</v>
      </c>
      <c r="I5263" s="32" t="s">
        <v>536</v>
      </c>
      <c r="J5263" s="135">
        <v>125</v>
      </c>
      <c r="K5263" s="28">
        <v>0.90400000000000003</v>
      </c>
      <c r="L5263" s="28">
        <f t="shared" si="123"/>
        <v>0.66910000000000003</v>
      </c>
      <c r="O5263" s="77">
        <v>0.67688999999999999</v>
      </c>
      <c r="BF5263" s="106"/>
    </row>
    <row r="5264" spans="1:58" x14ac:dyDescent="0.25">
      <c r="A5264" t="s">
        <v>17</v>
      </c>
      <c r="B5264" s="23">
        <v>2021</v>
      </c>
      <c r="C5264" s="23" t="s">
        <v>0</v>
      </c>
      <c r="D5264" s="23" t="s">
        <v>67</v>
      </c>
      <c r="E5264" s="23" t="s">
        <v>293</v>
      </c>
      <c r="F5264" s="23" t="s">
        <v>294</v>
      </c>
      <c r="G5264" s="23" t="s">
        <v>554</v>
      </c>
      <c r="H5264" s="32" t="s">
        <v>363</v>
      </c>
      <c r="I5264" s="32" t="s">
        <v>536</v>
      </c>
      <c r="J5264" s="135">
        <v>108</v>
      </c>
      <c r="K5264" s="28">
        <v>0.89815</v>
      </c>
      <c r="L5264" s="28">
        <f t="shared" si="123"/>
        <v>0.62343999999999999</v>
      </c>
      <c r="O5264" s="77">
        <v>0.72143000000000002</v>
      </c>
      <c r="BF5264" s="106"/>
    </row>
    <row r="5265" spans="1:58" x14ac:dyDescent="0.25">
      <c r="A5265" t="s">
        <v>17</v>
      </c>
      <c r="B5265" s="23">
        <v>2021</v>
      </c>
      <c r="C5265" s="23" t="s">
        <v>1</v>
      </c>
      <c r="D5265" s="23" t="s">
        <v>68</v>
      </c>
      <c r="E5265" s="23" t="s">
        <v>293</v>
      </c>
      <c r="F5265" s="23" t="s">
        <v>294</v>
      </c>
      <c r="G5265" s="23" t="s">
        <v>554</v>
      </c>
      <c r="H5265" s="32" t="s">
        <v>363</v>
      </c>
      <c r="I5265" s="32" t="s">
        <v>536</v>
      </c>
      <c r="J5265" s="135">
        <v>137</v>
      </c>
      <c r="K5265" s="28">
        <v>0.90510999999999997</v>
      </c>
      <c r="L5265" s="28">
        <f t="shared" si="123"/>
        <v>0.69052999999999998</v>
      </c>
      <c r="O5265" s="77">
        <v>0.71777999999999997</v>
      </c>
      <c r="BF5265" s="106"/>
    </row>
    <row r="5266" spans="1:58" x14ac:dyDescent="0.25">
      <c r="A5266" t="s">
        <v>17</v>
      </c>
      <c r="B5266" s="23">
        <v>2021</v>
      </c>
      <c r="C5266" s="23" t="s">
        <v>2</v>
      </c>
      <c r="D5266" s="23" t="s">
        <v>69</v>
      </c>
      <c r="E5266" s="23" t="s">
        <v>293</v>
      </c>
      <c r="F5266" s="23" t="s">
        <v>294</v>
      </c>
      <c r="G5266" s="23" t="s">
        <v>554</v>
      </c>
      <c r="H5266" s="32" t="s">
        <v>363</v>
      </c>
      <c r="I5266" s="32" t="s">
        <v>536</v>
      </c>
      <c r="J5266" s="135">
        <v>136</v>
      </c>
      <c r="K5266" s="28">
        <v>0.80147000000000002</v>
      </c>
      <c r="L5266" s="28">
        <f t="shared" si="123"/>
        <v>0.65956999999999999</v>
      </c>
      <c r="O5266" s="77">
        <v>0.72623000000000004</v>
      </c>
      <c r="BF5266" s="106"/>
    </row>
    <row r="5267" spans="1:58" x14ac:dyDescent="0.25">
      <c r="A5267" t="s">
        <v>17</v>
      </c>
      <c r="B5267" s="23">
        <v>2021</v>
      </c>
      <c r="C5267" s="23" t="s">
        <v>3</v>
      </c>
      <c r="D5267" s="23" t="s">
        <v>70</v>
      </c>
      <c r="E5267" s="23" t="s">
        <v>293</v>
      </c>
      <c r="F5267" s="23" t="s">
        <v>294</v>
      </c>
      <c r="G5267" s="23" t="s">
        <v>554</v>
      </c>
      <c r="H5267" s="32" t="s">
        <v>363</v>
      </c>
      <c r="I5267" s="32" t="s">
        <v>536</v>
      </c>
      <c r="J5267" s="135">
        <v>130</v>
      </c>
      <c r="K5267" s="28">
        <v>0.34615000000000001</v>
      </c>
      <c r="L5267" s="28">
        <f t="shared" si="123"/>
        <v>0.38229000000000002</v>
      </c>
      <c r="O5267" s="77">
        <v>0.70416999999999996</v>
      </c>
      <c r="BF5267" s="106"/>
    </row>
    <row r="5268" spans="1:58" x14ac:dyDescent="0.25">
      <c r="A5268" t="s">
        <v>17</v>
      </c>
      <c r="B5268" s="23">
        <v>2022</v>
      </c>
      <c r="C5268" s="23" t="s">
        <v>0</v>
      </c>
      <c r="D5268" s="23" t="s">
        <v>71</v>
      </c>
      <c r="E5268" s="23" t="s">
        <v>293</v>
      </c>
      <c r="F5268" s="23" t="s">
        <v>294</v>
      </c>
      <c r="G5268" s="23" t="s">
        <v>554</v>
      </c>
      <c r="H5268" s="32" t="s">
        <v>363</v>
      </c>
      <c r="I5268" s="32" t="s">
        <v>536</v>
      </c>
      <c r="J5268" s="135">
        <v>123</v>
      </c>
      <c r="K5268" s="28">
        <v>0.43902000000000002</v>
      </c>
      <c r="L5268" s="28">
        <f t="shared" si="123"/>
        <v>0.46566999999999997</v>
      </c>
      <c r="O5268" s="77">
        <v>0.71772000000000002</v>
      </c>
      <c r="BF5268" s="106"/>
    </row>
    <row r="5269" spans="1:58" x14ac:dyDescent="0.25">
      <c r="A5269" t="s">
        <v>17</v>
      </c>
      <c r="B5269" s="23">
        <v>2022</v>
      </c>
      <c r="C5269" s="23" t="s">
        <v>1</v>
      </c>
      <c r="D5269" s="23" t="s">
        <v>72</v>
      </c>
      <c r="E5269" s="23" t="s">
        <v>293</v>
      </c>
      <c r="F5269" s="23" t="s">
        <v>294</v>
      </c>
      <c r="G5269" s="23" t="s">
        <v>554</v>
      </c>
      <c r="H5269" s="32" t="s">
        <v>363</v>
      </c>
      <c r="I5269" s="32" t="s">
        <v>536</v>
      </c>
      <c r="J5269" s="135">
        <v>115</v>
      </c>
      <c r="K5269" s="28">
        <v>0.61738999999999999</v>
      </c>
      <c r="L5269" s="28">
        <f t="shared" si="123"/>
        <v>0.48125000000000001</v>
      </c>
      <c r="O5269" s="77">
        <v>0.71509999999999996</v>
      </c>
      <c r="BF5269" s="106"/>
    </row>
    <row r="5270" spans="1:58" x14ac:dyDescent="0.25">
      <c r="A5270" t="s">
        <v>17</v>
      </c>
      <c r="B5270" s="23">
        <v>2022</v>
      </c>
      <c r="C5270" s="23" t="s">
        <v>2</v>
      </c>
      <c r="D5270" s="23" t="s">
        <v>73</v>
      </c>
      <c r="E5270" s="23" t="s">
        <v>293</v>
      </c>
      <c r="F5270" s="23" t="s">
        <v>294</v>
      </c>
      <c r="G5270" s="23" t="s">
        <v>554</v>
      </c>
      <c r="H5270" s="32" t="s">
        <v>363</v>
      </c>
      <c r="I5270" s="32" t="s">
        <v>536</v>
      </c>
      <c r="J5270" s="135">
        <v>108</v>
      </c>
      <c r="K5270" s="28">
        <v>0.51851999999999998</v>
      </c>
      <c r="L5270" s="28">
        <f t="shared" si="123"/>
        <v>0.52370000000000005</v>
      </c>
      <c r="O5270" s="77">
        <v>0.71452000000000004</v>
      </c>
      <c r="BF5270" s="106"/>
    </row>
    <row r="5271" spans="1:58" x14ac:dyDescent="0.25">
      <c r="A5271" t="s">
        <v>17</v>
      </c>
      <c r="B5271" s="23">
        <v>2022</v>
      </c>
      <c r="C5271" s="23" t="s">
        <v>3</v>
      </c>
      <c r="D5271" s="23" t="s">
        <v>493</v>
      </c>
      <c r="E5271" s="23" t="s">
        <v>293</v>
      </c>
      <c r="F5271" s="23" t="s">
        <v>294</v>
      </c>
      <c r="G5271" s="23" t="s">
        <v>554</v>
      </c>
      <c r="H5271" s="32" t="s">
        <v>363</v>
      </c>
      <c r="I5271" s="32" t="s">
        <v>536</v>
      </c>
      <c r="J5271" s="135">
        <v>102</v>
      </c>
      <c r="K5271" s="28">
        <v>0.23529</v>
      </c>
      <c r="L5271" s="28">
        <f t="shared" si="123"/>
        <v>0.40793000000000001</v>
      </c>
      <c r="O5271" s="77">
        <v>0.68925999999999998</v>
      </c>
      <c r="BF5271" s="106"/>
    </row>
    <row r="5272" spans="1:58" x14ac:dyDescent="0.25">
      <c r="A5272" t="s">
        <v>17</v>
      </c>
      <c r="B5272" s="23">
        <v>2023</v>
      </c>
      <c r="C5272" s="23" t="s">
        <v>0</v>
      </c>
      <c r="D5272" s="23" t="s">
        <v>537</v>
      </c>
      <c r="E5272" s="23" t="s">
        <v>293</v>
      </c>
      <c r="F5272" s="23" t="s">
        <v>294</v>
      </c>
      <c r="G5272" s="23" t="s">
        <v>554</v>
      </c>
      <c r="H5272" s="32" t="s">
        <v>363</v>
      </c>
      <c r="I5272" s="32" t="s">
        <v>536</v>
      </c>
      <c r="J5272" s="135">
        <v>131</v>
      </c>
      <c r="K5272" s="28">
        <v>0.71755999999999998</v>
      </c>
      <c r="L5272" s="28">
        <f t="shared" si="123"/>
        <v>0.50534999999999997</v>
      </c>
      <c r="O5272" s="77">
        <v>0.66224000000000005</v>
      </c>
      <c r="BF5272" s="106"/>
    </row>
    <row r="5273" spans="1:58" x14ac:dyDescent="0.25">
      <c r="A5273" t="s">
        <v>17</v>
      </c>
      <c r="B5273" s="23">
        <v>2018</v>
      </c>
      <c r="C5273" s="23" t="s">
        <v>0</v>
      </c>
      <c r="D5273" s="23" t="s">
        <v>54</v>
      </c>
      <c r="E5273" s="23" t="s">
        <v>295</v>
      </c>
      <c r="F5273" s="23" t="s">
        <v>296</v>
      </c>
      <c r="G5273" s="23" t="s">
        <v>538</v>
      </c>
      <c r="H5273" s="32" t="s">
        <v>362</v>
      </c>
      <c r="I5273" s="32" t="s">
        <v>536</v>
      </c>
      <c r="J5273" s="135">
        <v>280</v>
      </c>
      <c r="K5273" s="28">
        <v>0.52856999999999998</v>
      </c>
      <c r="L5273" s="28">
        <f t="shared" si="123"/>
        <v>0.57989000000000002</v>
      </c>
      <c r="O5273" s="77">
        <v>0.64649000000000001</v>
      </c>
      <c r="BF5273" s="106"/>
    </row>
    <row r="5274" spans="1:58" x14ac:dyDescent="0.25">
      <c r="A5274" t="s">
        <v>17</v>
      </c>
      <c r="B5274" s="23">
        <v>2018</v>
      </c>
      <c r="C5274" s="23" t="s">
        <v>1</v>
      </c>
      <c r="D5274" s="23" t="s">
        <v>56</v>
      </c>
      <c r="E5274" s="23" t="s">
        <v>295</v>
      </c>
      <c r="F5274" s="23" t="s">
        <v>296</v>
      </c>
      <c r="G5274" s="23" t="s">
        <v>538</v>
      </c>
      <c r="H5274" s="32" t="s">
        <v>362</v>
      </c>
      <c r="I5274" s="32" t="s">
        <v>536</v>
      </c>
      <c r="J5274" s="135">
        <v>335</v>
      </c>
      <c r="K5274" s="28">
        <v>0.51343000000000005</v>
      </c>
      <c r="L5274" s="28">
        <f t="shared" si="123"/>
        <v>0.58753999999999995</v>
      </c>
      <c r="O5274" s="77">
        <v>0.66595000000000004</v>
      </c>
      <c r="BF5274" s="106"/>
    </row>
    <row r="5275" spans="1:58" x14ac:dyDescent="0.25">
      <c r="A5275" t="s">
        <v>17</v>
      </c>
      <c r="B5275" s="23">
        <v>2018</v>
      </c>
      <c r="C5275" s="23" t="s">
        <v>2</v>
      </c>
      <c r="D5275" s="23" t="s">
        <v>57</v>
      </c>
      <c r="E5275" s="23" t="s">
        <v>295</v>
      </c>
      <c r="F5275" s="23" t="s">
        <v>296</v>
      </c>
      <c r="G5275" s="23" t="s">
        <v>538</v>
      </c>
      <c r="H5275" s="32" t="s">
        <v>362</v>
      </c>
      <c r="I5275" s="32" t="s">
        <v>536</v>
      </c>
      <c r="J5275" s="135">
        <v>317</v>
      </c>
      <c r="K5275" s="28">
        <v>0.50473000000000001</v>
      </c>
      <c r="L5275" s="28">
        <f t="shared" si="123"/>
        <v>0.55142999999999998</v>
      </c>
      <c r="O5275" s="77">
        <v>0.65563000000000005</v>
      </c>
      <c r="BF5275" s="106"/>
    </row>
    <row r="5276" spans="1:58" x14ac:dyDescent="0.25">
      <c r="A5276" t="s">
        <v>17</v>
      </c>
      <c r="B5276" s="23">
        <v>2018</v>
      </c>
      <c r="C5276" s="23" t="s">
        <v>3</v>
      </c>
      <c r="D5276" s="23" t="s">
        <v>58</v>
      </c>
      <c r="E5276" s="23" t="s">
        <v>295</v>
      </c>
      <c r="F5276" s="23" t="s">
        <v>296</v>
      </c>
      <c r="G5276" s="23" t="s">
        <v>538</v>
      </c>
      <c r="H5276" s="32" t="s">
        <v>362</v>
      </c>
      <c r="I5276" s="32" t="s">
        <v>536</v>
      </c>
      <c r="J5276" s="135">
        <v>316</v>
      </c>
      <c r="K5276" s="28">
        <v>0.52532000000000001</v>
      </c>
      <c r="L5276" s="28">
        <f t="shared" si="123"/>
        <v>0.54239000000000004</v>
      </c>
      <c r="O5276" s="77">
        <v>0.64424999999999999</v>
      </c>
      <c r="BF5276" s="106"/>
    </row>
    <row r="5277" spans="1:58" x14ac:dyDescent="0.25">
      <c r="A5277" t="s">
        <v>17</v>
      </c>
      <c r="B5277" s="23">
        <v>2019</v>
      </c>
      <c r="C5277" s="23" t="s">
        <v>0</v>
      </c>
      <c r="D5277" s="23" t="s">
        <v>59</v>
      </c>
      <c r="E5277" s="23" t="s">
        <v>295</v>
      </c>
      <c r="F5277" s="23" t="s">
        <v>296</v>
      </c>
      <c r="G5277" s="23" t="s">
        <v>538</v>
      </c>
      <c r="H5277" s="32" t="s">
        <v>362</v>
      </c>
      <c r="I5277" s="32" t="s">
        <v>536</v>
      </c>
      <c r="J5277" s="135">
        <v>317</v>
      </c>
      <c r="K5277" s="28">
        <v>0.65615000000000001</v>
      </c>
      <c r="L5277" s="28">
        <f t="shared" si="123"/>
        <v>0.56789999999999996</v>
      </c>
      <c r="O5277" s="77">
        <v>0.67745999999999995</v>
      </c>
      <c r="BF5277" s="106"/>
    </row>
    <row r="5278" spans="1:58" x14ac:dyDescent="0.25">
      <c r="A5278" t="s">
        <v>17</v>
      </c>
      <c r="B5278" s="23">
        <v>2019</v>
      </c>
      <c r="C5278" s="23" t="s">
        <v>1</v>
      </c>
      <c r="D5278" s="23" t="s">
        <v>60</v>
      </c>
      <c r="E5278" s="23" t="s">
        <v>295</v>
      </c>
      <c r="F5278" s="23" t="s">
        <v>296</v>
      </c>
      <c r="G5278" s="23" t="s">
        <v>538</v>
      </c>
      <c r="H5278" s="32" t="s">
        <v>362</v>
      </c>
      <c r="I5278" s="32" t="s">
        <v>536</v>
      </c>
      <c r="J5278" s="135">
        <v>345</v>
      </c>
      <c r="K5278" s="28">
        <v>0.64348000000000005</v>
      </c>
      <c r="L5278" s="28">
        <f t="shared" si="123"/>
        <v>0.58164000000000005</v>
      </c>
      <c r="O5278" s="77">
        <v>0.69386000000000003</v>
      </c>
      <c r="BF5278" s="106"/>
    </row>
    <row r="5279" spans="1:58" x14ac:dyDescent="0.25">
      <c r="A5279" t="s">
        <v>17</v>
      </c>
      <c r="B5279" s="23">
        <v>2019</v>
      </c>
      <c r="C5279" s="23" t="s">
        <v>2</v>
      </c>
      <c r="D5279" s="23" t="s">
        <v>61</v>
      </c>
      <c r="E5279" s="23" t="s">
        <v>295</v>
      </c>
      <c r="F5279" s="23" t="s">
        <v>296</v>
      </c>
      <c r="G5279" s="23" t="s">
        <v>538</v>
      </c>
      <c r="H5279" s="32" t="s">
        <v>362</v>
      </c>
      <c r="I5279" s="32" t="s">
        <v>536</v>
      </c>
      <c r="J5279" s="135">
        <v>316</v>
      </c>
      <c r="K5279" s="28">
        <v>0.67088999999999999</v>
      </c>
      <c r="L5279" s="28">
        <f t="shared" si="123"/>
        <v>0.58011999999999997</v>
      </c>
      <c r="O5279" s="77">
        <v>0.68513999999999997</v>
      </c>
      <c r="BF5279" s="106"/>
    </row>
    <row r="5280" spans="1:58" x14ac:dyDescent="0.25">
      <c r="A5280" t="s">
        <v>17</v>
      </c>
      <c r="B5280" s="23">
        <v>2019</v>
      </c>
      <c r="C5280" s="23" t="s">
        <v>3</v>
      </c>
      <c r="D5280" s="23" t="s">
        <v>62</v>
      </c>
      <c r="E5280" s="23" t="s">
        <v>295</v>
      </c>
      <c r="F5280" s="23" t="s">
        <v>296</v>
      </c>
      <c r="G5280" s="23" t="s">
        <v>538</v>
      </c>
      <c r="H5280" s="32" t="s">
        <v>362</v>
      </c>
      <c r="I5280" s="32" t="s">
        <v>536</v>
      </c>
      <c r="J5280" s="135">
        <v>298</v>
      </c>
      <c r="K5280" s="28">
        <v>0.67784999999999995</v>
      </c>
      <c r="L5280" s="28">
        <f t="shared" si="123"/>
        <v>0.64129999999999998</v>
      </c>
      <c r="O5280" s="77">
        <v>0.67325000000000002</v>
      </c>
      <c r="BF5280" s="106"/>
    </row>
    <row r="5281" spans="1:58" x14ac:dyDescent="0.25">
      <c r="A5281" t="s">
        <v>17</v>
      </c>
      <c r="B5281" s="23">
        <v>2020</v>
      </c>
      <c r="C5281" s="23" t="s">
        <v>0</v>
      </c>
      <c r="D5281" s="23" t="s">
        <v>63</v>
      </c>
      <c r="E5281" s="23" t="s">
        <v>295</v>
      </c>
      <c r="F5281" s="23" t="s">
        <v>296</v>
      </c>
      <c r="G5281" s="23" t="s">
        <v>538</v>
      </c>
      <c r="H5281" s="32" t="s">
        <v>362</v>
      </c>
      <c r="I5281" s="32" t="s">
        <v>536</v>
      </c>
      <c r="J5281" s="135">
        <v>306</v>
      </c>
      <c r="K5281" s="28">
        <v>0.64378999999999997</v>
      </c>
      <c r="L5281" s="28">
        <f t="shared" si="123"/>
        <v>0.68908999999999998</v>
      </c>
      <c r="O5281" s="77">
        <v>0.68518000000000001</v>
      </c>
      <c r="BF5281" s="106"/>
    </row>
    <row r="5282" spans="1:58" x14ac:dyDescent="0.25">
      <c r="A5282" t="s">
        <v>17</v>
      </c>
      <c r="B5282" s="23">
        <v>2020</v>
      </c>
      <c r="C5282" s="23" t="s">
        <v>1</v>
      </c>
      <c r="D5282" s="23" t="s">
        <v>64</v>
      </c>
      <c r="E5282" s="23" t="s">
        <v>295</v>
      </c>
      <c r="F5282" s="23" t="s">
        <v>296</v>
      </c>
      <c r="G5282" s="23" t="s">
        <v>538</v>
      </c>
      <c r="H5282" s="32" t="s">
        <v>362</v>
      </c>
      <c r="I5282" s="32" t="s">
        <v>536</v>
      </c>
      <c r="J5282" s="135">
        <v>158</v>
      </c>
      <c r="K5282" s="28">
        <v>0.49367</v>
      </c>
      <c r="L5282" s="28">
        <f t="shared" si="123"/>
        <v>0.57442000000000004</v>
      </c>
      <c r="O5282" s="77">
        <v>0.67054000000000002</v>
      </c>
      <c r="BF5282" s="106"/>
    </row>
    <row r="5283" spans="1:58" x14ac:dyDescent="0.25">
      <c r="A5283" t="s">
        <v>17</v>
      </c>
      <c r="B5283" s="23">
        <v>2020</v>
      </c>
      <c r="C5283" s="23" t="s">
        <v>2</v>
      </c>
      <c r="D5283" s="23" t="s">
        <v>65</v>
      </c>
      <c r="E5283" s="23" t="s">
        <v>295</v>
      </c>
      <c r="F5283" s="23" t="s">
        <v>296</v>
      </c>
      <c r="G5283" s="23" t="s">
        <v>538</v>
      </c>
      <c r="H5283" s="32" t="s">
        <v>362</v>
      </c>
      <c r="I5283" s="32" t="s">
        <v>536</v>
      </c>
      <c r="J5283" s="135">
        <v>235</v>
      </c>
      <c r="K5283" s="28">
        <v>0.59574000000000005</v>
      </c>
      <c r="L5283" s="28">
        <f t="shared" si="123"/>
        <v>0.64900999999999998</v>
      </c>
      <c r="O5283" s="77">
        <v>0.68157999999999996</v>
      </c>
      <c r="BF5283" s="106"/>
    </row>
    <row r="5284" spans="1:58" x14ac:dyDescent="0.25">
      <c r="A5284" t="s">
        <v>17</v>
      </c>
      <c r="B5284" s="23">
        <v>2020</v>
      </c>
      <c r="C5284" s="23" t="s">
        <v>3</v>
      </c>
      <c r="D5284" s="23" t="s">
        <v>66</v>
      </c>
      <c r="E5284" s="23" t="s">
        <v>295</v>
      </c>
      <c r="F5284" s="23" t="s">
        <v>296</v>
      </c>
      <c r="G5284" s="23" t="s">
        <v>538</v>
      </c>
      <c r="H5284" s="32" t="s">
        <v>362</v>
      </c>
      <c r="I5284" s="32" t="s">
        <v>536</v>
      </c>
      <c r="J5284" s="135">
        <v>350</v>
      </c>
      <c r="K5284" s="28">
        <v>0.50856999999999997</v>
      </c>
      <c r="L5284" s="28">
        <f t="shared" si="123"/>
        <v>0.60433999999999999</v>
      </c>
      <c r="O5284" s="77">
        <v>0.67688999999999999</v>
      </c>
      <c r="BF5284" s="106"/>
    </row>
    <row r="5285" spans="1:58" x14ac:dyDescent="0.25">
      <c r="A5285" t="s">
        <v>17</v>
      </c>
      <c r="B5285" s="23">
        <v>2021</v>
      </c>
      <c r="C5285" s="23" t="s">
        <v>0</v>
      </c>
      <c r="D5285" s="23" t="s">
        <v>67</v>
      </c>
      <c r="E5285" s="23" t="s">
        <v>295</v>
      </c>
      <c r="F5285" s="23" t="s">
        <v>296</v>
      </c>
      <c r="G5285" s="23" t="s">
        <v>538</v>
      </c>
      <c r="H5285" s="32" t="s">
        <v>362</v>
      </c>
      <c r="I5285" s="32" t="s">
        <v>536</v>
      </c>
      <c r="J5285" s="135">
        <v>311</v>
      </c>
      <c r="K5285" s="28">
        <v>0.58521000000000001</v>
      </c>
      <c r="L5285" s="28">
        <f t="shared" si="123"/>
        <v>0.67617000000000005</v>
      </c>
      <c r="O5285" s="77">
        <v>0.72143000000000002</v>
      </c>
      <c r="BF5285" s="106"/>
    </row>
    <row r="5286" spans="1:58" x14ac:dyDescent="0.25">
      <c r="A5286" t="s">
        <v>17</v>
      </c>
      <c r="B5286" s="23">
        <v>2021</v>
      </c>
      <c r="C5286" s="23" t="s">
        <v>1</v>
      </c>
      <c r="D5286" s="23" t="s">
        <v>68</v>
      </c>
      <c r="E5286" s="23" t="s">
        <v>295</v>
      </c>
      <c r="F5286" s="23" t="s">
        <v>296</v>
      </c>
      <c r="G5286" s="23" t="s">
        <v>538</v>
      </c>
      <c r="H5286" s="32" t="s">
        <v>362</v>
      </c>
      <c r="I5286" s="32" t="s">
        <v>536</v>
      </c>
      <c r="J5286" s="135">
        <v>334</v>
      </c>
      <c r="K5286" s="28">
        <v>0.6018</v>
      </c>
      <c r="L5286" s="28">
        <f t="shared" si="123"/>
        <v>0.72738999999999998</v>
      </c>
      <c r="O5286" s="77">
        <v>0.71777999999999997</v>
      </c>
      <c r="BF5286" s="106"/>
    </row>
    <row r="5287" spans="1:58" x14ac:dyDescent="0.25">
      <c r="A5287" t="s">
        <v>17</v>
      </c>
      <c r="B5287" s="23">
        <v>2021</v>
      </c>
      <c r="C5287" s="23" t="s">
        <v>2</v>
      </c>
      <c r="D5287" s="23" t="s">
        <v>69</v>
      </c>
      <c r="E5287" s="23" t="s">
        <v>295</v>
      </c>
      <c r="F5287" s="23" t="s">
        <v>296</v>
      </c>
      <c r="G5287" s="23" t="s">
        <v>538</v>
      </c>
      <c r="H5287" s="32" t="s">
        <v>362</v>
      </c>
      <c r="I5287" s="32" t="s">
        <v>536</v>
      </c>
      <c r="J5287" s="135">
        <v>348</v>
      </c>
      <c r="K5287" s="28">
        <v>0.74424999999999997</v>
      </c>
      <c r="L5287" s="28">
        <f t="shared" si="123"/>
        <v>0.77268000000000003</v>
      </c>
      <c r="O5287" s="77">
        <v>0.72623000000000004</v>
      </c>
      <c r="BF5287" s="106"/>
    </row>
    <row r="5288" spans="1:58" x14ac:dyDescent="0.25">
      <c r="A5288" t="s">
        <v>17</v>
      </c>
      <c r="B5288" s="23">
        <v>2021</v>
      </c>
      <c r="C5288" s="23" t="s">
        <v>3</v>
      </c>
      <c r="D5288" s="23" t="s">
        <v>70</v>
      </c>
      <c r="E5288" s="23" t="s">
        <v>295</v>
      </c>
      <c r="F5288" s="23" t="s">
        <v>296</v>
      </c>
      <c r="G5288" s="23" t="s">
        <v>538</v>
      </c>
      <c r="H5288" s="32" t="s">
        <v>362</v>
      </c>
      <c r="I5288" s="32" t="s">
        <v>536</v>
      </c>
      <c r="J5288" s="135">
        <v>303</v>
      </c>
      <c r="K5288" s="28">
        <v>0.70626999999999995</v>
      </c>
      <c r="L5288" s="28">
        <f t="shared" si="123"/>
        <v>0.76156999999999997</v>
      </c>
      <c r="O5288" s="77">
        <v>0.70416999999999996</v>
      </c>
      <c r="BF5288" s="106"/>
    </row>
    <row r="5289" spans="1:58" x14ac:dyDescent="0.25">
      <c r="A5289" t="s">
        <v>17</v>
      </c>
      <c r="B5289" s="23">
        <v>2022</v>
      </c>
      <c r="C5289" s="23" t="s">
        <v>0</v>
      </c>
      <c r="D5289" s="23" t="s">
        <v>71</v>
      </c>
      <c r="E5289" s="23" t="s">
        <v>295</v>
      </c>
      <c r="F5289" s="23" t="s">
        <v>296</v>
      </c>
      <c r="G5289" s="23" t="s">
        <v>538</v>
      </c>
      <c r="H5289" s="32" t="s">
        <v>362</v>
      </c>
      <c r="I5289" s="32" t="s">
        <v>536</v>
      </c>
      <c r="J5289" s="135">
        <v>333</v>
      </c>
      <c r="K5289" s="28">
        <v>0.75675999999999999</v>
      </c>
      <c r="L5289" s="28">
        <f t="shared" si="123"/>
        <v>0.77251000000000003</v>
      </c>
      <c r="O5289" s="77">
        <v>0.71772000000000002</v>
      </c>
      <c r="BF5289" s="106"/>
    </row>
    <row r="5290" spans="1:58" x14ac:dyDescent="0.25">
      <c r="A5290" t="s">
        <v>17</v>
      </c>
      <c r="B5290" s="23">
        <v>2022</v>
      </c>
      <c r="C5290" s="23" t="s">
        <v>1</v>
      </c>
      <c r="D5290" s="23" t="s">
        <v>72</v>
      </c>
      <c r="E5290" s="23" t="s">
        <v>295</v>
      </c>
      <c r="F5290" s="23" t="s">
        <v>296</v>
      </c>
      <c r="G5290" s="23" t="s">
        <v>538</v>
      </c>
      <c r="H5290" s="32" t="s">
        <v>362</v>
      </c>
      <c r="I5290" s="32" t="s">
        <v>536</v>
      </c>
      <c r="J5290" s="135">
        <v>317</v>
      </c>
      <c r="K5290" s="28">
        <v>0.76024999999999998</v>
      </c>
      <c r="L5290" s="28">
        <f t="shared" si="123"/>
        <v>0.76090000000000002</v>
      </c>
      <c r="O5290" s="77">
        <v>0.71509999999999996</v>
      </c>
      <c r="BF5290" s="106"/>
    </row>
    <row r="5291" spans="1:58" x14ac:dyDescent="0.25">
      <c r="A5291" t="s">
        <v>17</v>
      </c>
      <c r="B5291" s="23">
        <v>2022</v>
      </c>
      <c r="C5291" s="23" t="s">
        <v>2</v>
      </c>
      <c r="D5291" s="23" t="s">
        <v>73</v>
      </c>
      <c r="E5291" s="23" t="s">
        <v>295</v>
      </c>
      <c r="F5291" s="23" t="s">
        <v>296</v>
      </c>
      <c r="G5291" s="23" t="s">
        <v>538</v>
      </c>
      <c r="H5291" s="32" t="s">
        <v>362</v>
      </c>
      <c r="I5291" s="32" t="s">
        <v>536</v>
      </c>
      <c r="J5291" s="135">
        <v>291</v>
      </c>
      <c r="K5291" s="28">
        <v>0.74914000000000003</v>
      </c>
      <c r="L5291" s="28">
        <f t="shared" si="123"/>
        <v>0.77995000000000003</v>
      </c>
      <c r="O5291" s="77">
        <v>0.71452000000000004</v>
      </c>
      <c r="BF5291" s="106"/>
    </row>
    <row r="5292" spans="1:58" x14ac:dyDescent="0.25">
      <c r="A5292" t="s">
        <v>17</v>
      </c>
      <c r="B5292" s="23">
        <v>2022</v>
      </c>
      <c r="C5292" s="23" t="s">
        <v>3</v>
      </c>
      <c r="D5292" s="23" t="s">
        <v>493</v>
      </c>
      <c r="E5292" s="23" t="s">
        <v>295</v>
      </c>
      <c r="F5292" s="23" t="s">
        <v>296</v>
      </c>
      <c r="G5292" s="23" t="s">
        <v>538</v>
      </c>
      <c r="H5292" s="32" t="s">
        <v>362</v>
      </c>
      <c r="I5292" s="32" t="s">
        <v>536</v>
      </c>
      <c r="J5292" s="135">
        <v>291</v>
      </c>
      <c r="K5292" s="28">
        <v>0.72509000000000001</v>
      </c>
      <c r="L5292" s="28">
        <f t="shared" si="123"/>
        <v>0.73450000000000004</v>
      </c>
      <c r="O5292" s="77">
        <v>0.68925999999999998</v>
      </c>
      <c r="BF5292" s="106"/>
    </row>
    <row r="5293" spans="1:58" x14ac:dyDescent="0.25">
      <c r="A5293" t="s">
        <v>17</v>
      </c>
      <c r="B5293" s="23">
        <v>2023</v>
      </c>
      <c r="C5293" s="23" t="s">
        <v>0</v>
      </c>
      <c r="D5293" s="23" t="s">
        <v>537</v>
      </c>
      <c r="E5293" s="23" t="s">
        <v>295</v>
      </c>
      <c r="F5293" s="23" t="s">
        <v>296</v>
      </c>
      <c r="G5293" s="23" t="s">
        <v>538</v>
      </c>
      <c r="H5293" s="32" t="s">
        <v>362</v>
      </c>
      <c r="I5293" s="32" t="s">
        <v>536</v>
      </c>
      <c r="J5293" s="135">
        <v>295</v>
      </c>
      <c r="K5293" s="28">
        <v>0.58304999999999996</v>
      </c>
      <c r="L5293" s="28">
        <f t="shared" si="123"/>
        <v>0.67922000000000005</v>
      </c>
      <c r="O5293" s="77">
        <v>0.66224000000000005</v>
      </c>
      <c r="BF5293" s="106"/>
    </row>
    <row r="5294" spans="1:58" x14ac:dyDescent="0.25">
      <c r="A5294" t="s">
        <v>17</v>
      </c>
      <c r="B5294" s="23">
        <v>2018</v>
      </c>
      <c r="C5294" s="23" t="s">
        <v>0</v>
      </c>
      <c r="D5294" s="23" t="s">
        <v>54</v>
      </c>
      <c r="E5294" s="23" t="s">
        <v>285</v>
      </c>
      <c r="F5294" s="23" t="s">
        <v>343</v>
      </c>
      <c r="G5294" s="23" t="s">
        <v>558</v>
      </c>
      <c r="H5294" s="32" t="s">
        <v>355</v>
      </c>
      <c r="I5294" s="32" t="s">
        <v>536</v>
      </c>
      <c r="J5294" s="135">
        <v>219</v>
      </c>
      <c r="K5294" s="28">
        <v>0.76256000000000002</v>
      </c>
      <c r="L5294" s="28">
        <f t="shared" si="123"/>
        <v>0.49414999999999998</v>
      </c>
      <c r="O5294" s="77">
        <v>0.64649000000000001</v>
      </c>
      <c r="BF5294" s="106"/>
    </row>
    <row r="5295" spans="1:58" x14ac:dyDescent="0.25">
      <c r="A5295" t="s">
        <v>17</v>
      </c>
      <c r="B5295" s="23">
        <v>2018</v>
      </c>
      <c r="C5295" s="23" t="s">
        <v>1</v>
      </c>
      <c r="D5295" s="23" t="s">
        <v>56</v>
      </c>
      <c r="E5295" s="23" t="s">
        <v>285</v>
      </c>
      <c r="F5295" s="23" t="s">
        <v>343</v>
      </c>
      <c r="G5295" s="23" t="s">
        <v>558</v>
      </c>
      <c r="H5295" s="32" t="s">
        <v>355</v>
      </c>
      <c r="I5295" s="32" t="s">
        <v>536</v>
      </c>
      <c r="J5295" s="135">
        <v>205</v>
      </c>
      <c r="K5295" s="28">
        <v>0.86341000000000001</v>
      </c>
      <c r="L5295" s="28">
        <f t="shared" si="123"/>
        <v>0.58314999999999995</v>
      </c>
      <c r="O5295" s="77">
        <v>0.66595000000000004</v>
      </c>
      <c r="BF5295" s="106"/>
    </row>
    <row r="5296" spans="1:58" x14ac:dyDescent="0.25">
      <c r="A5296" t="s">
        <v>17</v>
      </c>
      <c r="B5296" s="23">
        <v>2018</v>
      </c>
      <c r="C5296" s="23" t="s">
        <v>2</v>
      </c>
      <c r="D5296" s="23" t="s">
        <v>57</v>
      </c>
      <c r="E5296" s="23" t="s">
        <v>285</v>
      </c>
      <c r="F5296" s="23" t="s">
        <v>343</v>
      </c>
      <c r="G5296" s="23" t="s">
        <v>558</v>
      </c>
      <c r="H5296" s="32" t="s">
        <v>355</v>
      </c>
      <c r="I5296" s="32" t="s">
        <v>536</v>
      </c>
      <c r="J5296" s="135">
        <v>189</v>
      </c>
      <c r="K5296" s="28">
        <v>0.79893999999999998</v>
      </c>
      <c r="L5296" s="28">
        <f t="shared" si="123"/>
        <v>0.69255999999999995</v>
      </c>
      <c r="O5296" s="77">
        <v>0.65563000000000005</v>
      </c>
      <c r="BF5296" s="106"/>
    </row>
    <row r="5297" spans="1:58" x14ac:dyDescent="0.25">
      <c r="A5297" t="s">
        <v>17</v>
      </c>
      <c r="B5297" s="23">
        <v>2018</v>
      </c>
      <c r="C5297" s="23" t="s">
        <v>3</v>
      </c>
      <c r="D5297" s="23" t="s">
        <v>58</v>
      </c>
      <c r="E5297" s="23" t="s">
        <v>285</v>
      </c>
      <c r="F5297" s="23" t="s">
        <v>343</v>
      </c>
      <c r="G5297" s="23" t="s">
        <v>558</v>
      </c>
      <c r="H5297" s="32" t="s">
        <v>355</v>
      </c>
      <c r="I5297" s="32" t="s">
        <v>536</v>
      </c>
      <c r="J5297" s="135">
        <v>193</v>
      </c>
      <c r="K5297" s="28">
        <v>0.72021000000000002</v>
      </c>
      <c r="L5297" s="28">
        <f t="shared" si="123"/>
        <v>0.69603999999999999</v>
      </c>
      <c r="O5297" s="77">
        <v>0.64424999999999999</v>
      </c>
      <c r="BF5297" s="106"/>
    </row>
    <row r="5298" spans="1:58" x14ac:dyDescent="0.25">
      <c r="A5298" t="s">
        <v>17</v>
      </c>
      <c r="B5298" s="23">
        <v>2019</v>
      </c>
      <c r="C5298" s="23" t="s">
        <v>0</v>
      </c>
      <c r="D5298" s="23" t="s">
        <v>59</v>
      </c>
      <c r="E5298" s="23" t="s">
        <v>285</v>
      </c>
      <c r="F5298" s="23" t="s">
        <v>343</v>
      </c>
      <c r="G5298" s="23" t="s">
        <v>558</v>
      </c>
      <c r="H5298" s="32" t="s">
        <v>355</v>
      </c>
      <c r="I5298" s="32" t="s">
        <v>536</v>
      </c>
      <c r="J5298" s="135">
        <v>171</v>
      </c>
      <c r="K5298" s="28">
        <v>0.77778000000000003</v>
      </c>
      <c r="L5298" s="28">
        <f t="shared" si="123"/>
        <v>0.77700999999999998</v>
      </c>
      <c r="O5298" s="77">
        <v>0.67745999999999995</v>
      </c>
      <c r="BF5298" s="106"/>
    </row>
    <row r="5299" spans="1:58" x14ac:dyDescent="0.25">
      <c r="A5299" t="s">
        <v>17</v>
      </c>
      <c r="B5299" s="23">
        <v>2019</v>
      </c>
      <c r="C5299" s="23" t="s">
        <v>1</v>
      </c>
      <c r="D5299" s="23" t="s">
        <v>60</v>
      </c>
      <c r="E5299" s="23" t="s">
        <v>285</v>
      </c>
      <c r="F5299" s="23" t="s">
        <v>343</v>
      </c>
      <c r="G5299" s="23" t="s">
        <v>558</v>
      </c>
      <c r="H5299" s="32" t="s">
        <v>355</v>
      </c>
      <c r="I5299" s="32" t="s">
        <v>536</v>
      </c>
      <c r="J5299" s="135">
        <v>205</v>
      </c>
      <c r="K5299" s="28">
        <v>0.71706999999999999</v>
      </c>
      <c r="L5299" s="28">
        <f t="shared" si="123"/>
        <v>0.76663000000000003</v>
      </c>
      <c r="O5299" s="77">
        <v>0.69386000000000003</v>
      </c>
      <c r="BF5299" s="106"/>
    </row>
    <row r="5300" spans="1:58" x14ac:dyDescent="0.25">
      <c r="A5300" t="s">
        <v>17</v>
      </c>
      <c r="B5300" s="23">
        <v>2019</v>
      </c>
      <c r="C5300" s="23" t="s">
        <v>2</v>
      </c>
      <c r="D5300" s="23" t="s">
        <v>61</v>
      </c>
      <c r="E5300" s="23" t="s">
        <v>285</v>
      </c>
      <c r="F5300" s="23" t="s">
        <v>343</v>
      </c>
      <c r="G5300" s="23" t="s">
        <v>558</v>
      </c>
      <c r="H5300" s="32" t="s">
        <v>355</v>
      </c>
      <c r="I5300" s="32" t="s">
        <v>536</v>
      </c>
      <c r="J5300" s="135">
        <v>193</v>
      </c>
      <c r="K5300" s="28">
        <v>0.67876000000000003</v>
      </c>
      <c r="L5300" s="28">
        <f t="shared" si="123"/>
        <v>0.75056</v>
      </c>
      <c r="O5300" s="77">
        <v>0.68513999999999997</v>
      </c>
      <c r="BF5300" s="106"/>
    </row>
    <row r="5301" spans="1:58" x14ac:dyDescent="0.25">
      <c r="A5301" t="s">
        <v>17</v>
      </c>
      <c r="B5301" s="23">
        <v>2019</v>
      </c>
      <c r="C5301" s="23" t="s">
        <v>3</v>
      </c>
      <c r="D5301" s="23" t="s">
        <v>62</v>
      </c>
      <c r="E5301" s="23" t="s">
        <v>285</v>
      </c>
      <c r="F5301" s="23" t="s">
        <v>343</v>
      </c>
      <c r="G5301" s="23" t="s">
        <v>558</v>
      </c>
      <c r="H5301" s="32" t="s">
        <v>355</v>
      </c>
      <c r="I5301" s="32" t="s">
        <v>536</v>
      </c>
      <c r="J5301" s="135">
        <v>178</v>
      </c>
      <c r="K5301" s="28">
        <v>0.80337000000000003</v>
      </c>
      <c r="L5301" s="28">
        <f t="shared" si="123"/>
        <v>0.71309999999999996</v>
      </c>
      <c r="O5301" s="77">
        <v>0.67325000000000002</v>
      </c>
      <c r="BF5301" s="106"/>
    </row>
    <row r="5302" spans="1:58" x14ac:dyDescent="0.25">
      <c r="A5302" t="s">
        <v>17</v>
      </c>
      <c r="B5302" s="23">
        <v>2020</v>
      </c>
      <c r="C5302" s="23" t="s">
        <v>0</v>
      </c>
      <c r="D5302" s="23" t="s">
        <v>63</v>
      </c>
      <c r="E5302" s="23" t="s">
        <v>285</v>
      </c>
      <c r="F5302" s="23" t="s">
        <v>343</v>
      </c>
      <c r="G5302" s="23" t="s">
        <v>558</v>
      </c>
      <c r="H5302" s="32" t="s">
        <v>355</v>
      </c>
      <c r="I5302" s="32" t="s">
        <v>536</v>
      </c>
      <c r="J5302" s="135">
        <v>180</v>
      </c>
      <c r="K5302" s="28">
        <v>0.70555999999999996</v>
      </c>
      <c r="L5302" s="28">
        <f t="shared" si="123"/>
        <v>0.68078000000000005</v>
      </c>
      <c r="O5302" s="77">
        <v>0.68518000000000001</v>
      </c>
      <c r="BF5302" s="106"/>
    </row>
    <row r="5303" spans="1:58" x14ac:dyDescent="0.25">
      <c r="A5303" t="s">
        <v>17</v>
      </c>
      <c r="B5303" s="23">
        <v>2020</v>
      </c>
      <c r="C5303" s="23" t="s">
        <v>1</v>
      </c>
      <c r="D5303" s="23" t="s">
        <v>64</v>
      </c>
      <c r="E5303" s="23" t="s">
        <v>285</v>
      </c>
      <c r="F5303" s="23" t="s">
        <v>343</v>
      </c>
      <c r="G5303" s="23" t="s">
        <v>558</v>
      </c>
      <c r="H5303" s="32" t="s">
        <v>355</v>
      </c>
      <c r="I5303" s="32" t="s">
        <v>536</v>
      </c>
      <c r="J5303" s="135">
        <v>98</v>
      </c>
      <c r="K5303" s="28">
        <v>0.52041000000000004</v>
      </c>
      <c r="L5303" s="28">
        <f t="shared" si="123"/>
        <v>0.70377999999999996</v>
      </c>
      <c r="O5303" s="77">
        <v>0.67054000000000002</v>
      </c>
      <c r="BF5303" s="106"/>
    </row>
    <row r="5304" spans="1:58" x14ac:dyDescent="0.25">
      <c r="A5304" t="s">
        <v>17</v>
      </c>
      <c r="B5304" s="23">
        <v>2020</v>
      </c>
      <c r="C5304" s="23" t="s">
        <v>2</v>
      </c>
      <c r="D5304" s="23" t="s">
        <v>65</v>
      </c>
      <c r="E5304" s="23" t="s">
        <v>285</v>
      </c>
      <c r="F5304" s="23" t="s">
        <v>343</v>
      </c>
      <c r="G5304" s="23" t="s">
        <v>558</v>
      </c>
      <c r="H5304" s="32" t="s">
        <v>355</v>
      </c>
      <c r="I5304" s="32" t="s">
        <v>536</v>
      </c>
      <c r="J5304" s="135">
        <v>141</v>
      </c>
      <c r="K5304" s="28">
        <v>0.52481999999999995</v>
      </c>
      <c r="L5304" s="28">
        <f t="shared" si="123"/>
        <v>0.65473999999999999</v>
      </c>
      <c r="O5304" s="77">
        <v>0.68157999999999996</v>
      </c>
      <c r="BF5304" s="106"/>
    </row>
    <row r="5305" spans="1:58" x14ac:dyDescent="0.25">
      <c r="A5305" t="s">
        <v>17</v>
      </c>
      <c r="B5305" s="23">
        <v>2020</v>
      </c>
      <c r="C5305" s="23" t="s">
        <v>3</v>
      </c>
      <c r="D5305" s="23" t="s">
        <v>66</v>
      </c>
      <c r="E5305" s="23" t="s">
        <v>285</v>
      </c>
      <c r="F5305" s="23" t="s">
        <v>343</v>
      </c>
      <c r="G5305" s="23" t="s">
        <v>558</v>
      </c>
      <c r="H5305" s="32" t="s">
        <v>355</v>
      </c>
      <c r="I5305" s="32" t="s">
        <v>536</v>
      </c>
      <c r="J5305" s="135">
        <v>183</v>
      </c>
      <c r="K5305" s="28">
        <v>0.52459</v>
      </c>
      <c r="L5305" s="28">
        <f t="shared" si="123"/>
        <v>0.62092999999999998</v>
      </c>
      <c r="O5305" s="77">
        <v>0.67688999999999999</v>
      </c>
      <c r="BF5305" s="106"/>
    </row>
    <row r="5306" spans="1:58" x14ac:dyDescent="0.25">
      <c r="A5306" t="s">
        <v>17</v>
      </c>
      <c r="B5306" s="23">
        <v>2021</v>
      </c>
      <c r="C5306" s="23" t="s">
        <v>0</v>
      </c>
      <c r="D5306" s="23" t="s">
        <v>67</v>
      </c>
      <c r="E5306" s="23" t="s">
        <v>285</v>
      </c>
      <c r="F5306" s="23" t="s">
        <v>343</v>
      </c>
      <c r="G5306" s="23" t="s">
        <v>558</v>
      </c>
      <c r="H5306" s="32" t="s">
        <v>355</v>
      </c>
      <c r="I5306" s="32" t="s">
        <v>536</v>
      </c>
      <c r="J5306" s="135">
        <v>163</v>
      </c>
      <c r="K5306" s="28">
        <v>0.48465999999999998</v>
      </c>
      <c r="L5306" s="28">
        <f t="shared" si="123"/>
        <v>0.71335999999999999</v>
      </c>
      <c r="O5306" s="77">
        <v>0.72143000000000002</v>
      </c>
      <c r="BF5306" s="106"/>
    </row>
    <row r="5307" spans="1:58" x14ac:dyDescent="0.25">
      <c r="A5307" t="s">
        <v>17</v>
      </c>
      <c r="B5307" s="23">
        <v>2021</v>
      </c>
      <c r="C5307" s="23" t="s">
        <v>1</v>
      </c>
      <c r="D5307" s="23" t="s">
        <v>68</v>
      </c>
      <c r="E5307" s="23" t="s">
        <v>285</v>
      </c>
      <c r="F5307" s="23" t="s">
        <v>343</v>
      </c>
      <c r="G5307" s="23" t="s">
        <v>558</v>
      </c>
      <c r="H5307" s="32" t="s">
        <v>355</v>
      </c>
      <c r="I5307" s="32" t="s">
        <v>536</v>
      </c>
      <c r="J5307" s="135">
        <v>204</v>
      </c>
      <c r="K5307" s="28">
        <v>0.49020000000000002</v>
      </c>
      <c r="L5307" s="28">
        <f t="shared" si="123"/>
        <v>0.70430000000000004</v>
      </c>
      <c r="O5307" s="77">
        <v>0.71777999999999997</v>
      </c>
      <c r="BF5307" s="106"/>
    </row>
    <row r="5308" spans="1:58" x14ac:dyDescent="0.25">
      <c r="A5308" t="s">
        <v>17</v>
      </c>
      <c r="B5308" s="23">
        <v>2021</v>
      </c>
      <c r="C5308" s="23" t="s">
        <v>2</v>
      </c>
      <c r="D5308" s="23" t="s">
        <v>69</v>
      </c>
      <c r="E5308" s="23" t="s">
        <v>285</v>
      </c>
      <c r="F5308" s="23" t="s">
        <v>343</v>
      </c>
      <c r="G5308" s="23" t="s">
        <v>558</v>
      </c>
      <c r="H5308" s="32" t="s">
        <v>355</v>
      </c>
      <c r="I5308" s="32" t="s">
        <v>536</v>
      </c>
      <c r="J5308" s="135">
        <v>219</v>
      </c>
      <c r="K5308" s="28">
        <v>0.78081999999999996</v>
      </c>
      <c r="L5308" s="28">
        <f t="shared" si="123"/>
        <v>0.71089999999999998</v>
      </c>
      <c r="O5308" s="77">
        <v>0.72623000000000004</v>
      </c>
      <c r="BF5308" s="106"/>
    </row>
    <row r="5309" spans="1:58" x14ac:dyDescent="0.25">
      <c r="A5309" t="s">
        <v>17</v>
      </c>
      <c r="B5309" s="23">
        <v>2021</v>
      </c>
      <c r="C5309" s="23" t="s">
        <v>3</v>
      </c>
      <c r="D5309" s="23" t="s">
        <v>70</v>
      </c>
      <c r="E5309" s="23" t="s">
        <v>285</v>
      </c>
      <c r="F5309" s="23" t="s">
        <v>343</v>
      </c>
      <c r="G5309" s="23" t="s">
        <v>558</v>
      </c>
      <c r="H5309" s="32" t="s">
        <v>355</v>
      </c>
      <c r="I5309" s="32" t="s">
        <v>536</v>
      </c>
      <c r="J5309" s="135">
        <v>209</v>
      </c>
      <c r="K5309" s="28">
        <v>0.77032999999999996</v>
      </c>
      <c r="L5309" s="28">
        <f t="shared" si="123"/>
        <v>0.69737000000000005</v>
      </c>
      <c r="O5309" s="77">
        <v>0.70416999999999996</v>
      </c>
      <c r="BF5309" s="106"/>
    </row>
    <row r="5310" spans="1:58" x14ac:dyDescent="0.25">
      <c r="A5310" t="s">
        <v>17</v>
      </c>
      <c r="B5310" s="23">
        <v>2022</v>
      </c>
      <c r="C5310" s="23" t="s">
        <v>0</v>
      </c>
      <c r="D5310" s="23" t="s">
        <v>71</v>
      </c>
      <c r="E5310" s="23" t="s">
        <v>285</v>
      </c>
      <c r="F5310" s="23" t="s">
        <v>343</v>
      </c>
      <c r="G5310" s="23" t="s">
        <v>558</v>
      </c>
      <c r="H5310" s="32" t="s">
        <v>355</v>
      </c>
      <c r="I5310" s="32" t="s">
        <v>536</v>
      </c>
      <c r="J5310" s="135">
        <v>231</v>
      </c>
      <c r="K5310" s="28">
        <v>0.71428999999999998</v>
      </c>
      <c r="L5310" s="28">
        <f t="shared" si="123"/>
        <v>0.67061000000000004</v>
      </c>
      <c r="O5310" s="77">
        <v>0.71772000000000002</v>
      </c>
      <c r="BF5310" s="106"/>
    </row>
    <row r="5311" spans="1:58" x14ac:dyDescent="0.25">
      <c r="A5311" t="s">
        <v>17</v>
      </c>
      <c r="B5311" s="23">
        <v>2022</v>
      </c>
      <c r="C5311" s="23" t="s">
        <v>1</v>
      </c>
      <c r="D5311" s="23" t="s">
        <v>72</v>
      </c>
      <c r="E5311" s="23" t="s">
        <v>285</v>
      </c>
      <c r="F5311" s="23" t="s">
        <v>343</v>
      </c>
      <c r="G5311" s="23" t="s">
        <v>558</v>
      </c>
      <c r="H5311" s="32" t="s">
        <v>355</v>
      </c>
      <c r="I5311" s="32" t="s">
        <v>536</v>
      </c>
      <c r="J5311" s="135">
        <v>198</v>
      </c>
      <c r="K5311" s="28">
        <v>0.37879000000000002</v>
      </c>
      <c r="L5311" s="28">
        <f t="shared" si="123"/>
        <v>0.62280000000000002</v>
      </c>
      <c r="O5311" s="77">
        <v>0.71509999999999996</v>
      </c>
      <c r="BF5311" s="106"/>
    </row>
    <row r="5312" spans="1:58" x14ac:dyDescent="0.25">
      <c r="A5312" t="s">
        <v>17</v>
      </c>
      <c r="B5312" s="23">
        <v>2022</v>
      </c>
      <c r="C5312" s="23" t="s">
        <v>2</v>
      </c>
      <c r="D5312" s="23" t="s">
        <v>73</v>
      </c>
      <c r="E5312" s="23" t="s">
        <v>285</v>
      </c>
      <c r="F5312" s="23" t="s">
        <v>343</v>
      </c>
      <c r="G5312" s="23" t="s">
        <v>558</v>
      </c>
      <c r="H5312" s="32" t="s">
        <v>355</v>
      </c>
      <c r="I5312" s="32" t="s">
        <v>536</v>
      </c>
      <c r="J5312" s="135">
        <v>213</v>
      </c>
      <c r="K5312" s="28">
        <v>0.53051999999999999</v>
      </c>
      <c r="L5312" s="28">
        <f t="shared" si="123"/>
        <v>0.70365999999999995</v>
      </c>
      <c r="O5312" s="77">
        <v>0.71452000000000004</v>
      </c>
      <c r="BF5312" s="106"/>
    </row>
    <row r="5313" spans="1:58" x14ac:dyDescent="0.25">
      <c r="A5313" t="s">
        <v>17</v>
      </c>
      <c r="B5313" s="23">
        <v>2022</v>
      </c>
      <c r="C5313" s="23" t="s">
        <v>3</v>
      </c>
      <c r="D5313" s="23" t="s">
        <v>493</v>
      </c>
      <c r="E5313" s="23" t="s">
        <v>285</v>
      </c>
      <c r="F5313" s="23" t="s">
        <v>343</v>
      </c>
      <c r="G5313" s="23" t="s">
        <v>558</v>
      </c>
      <c r="H5313" s="32" t="s">
        <v>355</v>
      </c>
      <c r="I5313" s="32" t="s">
        <v>536</v>
      </c>
      <c r="J5313" s="135">
        <v>198</v>
      </c>
      <c r="K5313" s="28">
        <v>0.34343000000000001</v>
      </c>
      <c r="L5313" s="28">
        <f t="shared" si="123"/>
        <v>0.64995000000000003</v>
      </c>
      <c r="O5313" s="77">
        <v>0.68925999999999998</v>
      </c>
      <c r="BF5313" s="106"/>
    </row>
    <row r="5314" spans="1:58" x14ac:dyDescent="0.25">
      <c r="A5314" t="s">
        <v>17</v>
      </c>
      <c r="B5314" s="23">
        <v>2023</v>
      </c>
      <c r="C5314" s="23" t="s">
        <v>0</v>
      </c>
      <c r="D5314" s="23" t="s">
        <v>537</v>
      </c>
      <c r="E5314" s="23" t="s">
        <v>285</v>
      </c>
      <c r="F5314" s="23" t="s">
        <v>343</v>
      </c>
      <c r="G5314" s="23" t="s">
        <v>558</v>
      </c>
      <c r="H5314" s="32" t="s">
        <v>355</v>
      </c>
      <c r="I5314" s="32" t="s">
        <v>536</v>
      </c>
      <c r="J5314" s="135">
        <v>161</v>
      </c>
      <c r="K5314" s="28">
        <v>0.63353999999999999</v>
      </c>
      <c r="L5314" s="28">
        <f t="shared" ref="L5314:L5377" si="124">SUMIFS(K:K, E:E, G5314, D:D, D5314, I:I, I5314)</f>
        <v>0.64229000000000003</v>
      </c>
      <c r="O5314" s="77">
        <v>0.66224000000000005</v>
      </c>
      <c r="BF5314" s="106"/>
    </row>
    <row r="5315" spans="1:58" x14ac:dyDescent="0.25">
      <c r="A5315" t="s">
        <v>17</v>
      </c>
      <c r="B5315" s="23">
        <v>2018</v>
      </c>
      <c r="C5315" s="23" t="s">
        <v>0</v>
      </c>
      <c r="D5315" s="23" t="s">
        <v>54</v>
      </c>
      <c r="E5315" s="23" t="s">
        <v>287</v>
      </c>
      <c r="F5315" s="23" t="s">
        <v>344</v>
      </c>
      <c r="G5315" s="23" t="s">
        <v>558</v>
      </c>
      <c r="H5315" s="32" t="s">
        <v>355</v>
      </c>
      <c r="I5315" s="32" t="s">
        <v>536</v>
      </c>
      <c r="J5315" s="135">
        <v>168</v>
      </c>
      <c r="K5315" s="28">
        <v>5.9500000000000004E-3</v>
      </c>
      <c r="L5315" s="28">
        <f t="shared" si="124"/>
        <v>0.49414999999999998</v>
      </c>
      <c r="O5315" s="77">
        <v>0.64649000000000001</v>
      </c>
      <c r="BF5315" s="106"/>
    </row>
    <row r="5316" spans="1:58" x14ac:dyDescent="0.25">
      <c r="A5316" t="s">
        <v>17</v>
      </c>
      <c r="B5316" s="23">
        <v>2018</v>
      </c>
      <c r="C5316" s="23" t="s">
        <v>1</v>
      </c>
      <c r="D5316" s="23" t="s">
        <v>56</v>
      </c>
      <c r="E5316" s="23" t="s">
        <v>287</v>
      </c>
      <c r="F5316" s="23" t="s">
        <v>344</v>
      </c>
      <c r="G5316" s="23" t="s">
        <v>558</v>
      </c>
      <c r="H5316" s="32" t="s">
        <v>355</v>
      </c>
      <c r="I5316" s="32" t="s">
        <v>536</v>
      </c>
      <c r="J5316" s="135">
        <v>175</v>
      </c>
      <c r="K5316" s="28">
        <v>0.13714000000000001</v>
      </c>
      <c r="L5316" s="28">
        <f t="shared" si="124"/>
        <v>0.58314999999999995</v>
      </c>
      <c r="O5316" s="77">
        <v>0.66595000000000004</v>
      </c>
      <c r="BF5316" s="106"/>
    </row>
    <row r="5317" spans="1:58" x14ac:dyDescent="0.25">
      <c r="A5317" t="s">
        <v>17</v>
      </c>
      <c r="B5317" s="23">
        <v>2018</v>
      </c>
      <c r="C5317" s="23" t="s">
        <v>2</v>
      </c>
      <c r="D5317" s="23" t="s">
        <v>57</v>
      </c>
      <c r="E5317" s="23" t="s">
        <v>287</v>
      </c>
      <c r="F5317" s="23" t="s">
        <v>344</v>
      </c>
      <c r="G5317" s="23" t="s">
        <v>558</v>
      </c>
      <c r="H5317" s="32" t="s">
        <v>355</v>
      </c>
      <c r="I5317" s="32" t="s">
        <v>536</v>
      </c>
      <c r="J5317" s="135">
        <v>174</v>
      </c>
      <c r="K5317" s="28">
        <v>0.52298999999999995</v>
      </c>
      <c r="L5317" s="28">
        <f t="shared" si="124"/>
        <v>0.69255999999999995</v>
      </c>
      <c r="O5317" s="77">
        <v>0.65563000000000005</v>
      </c>
      <c r="BF5317" s="106"/>
    </row>
    <row r="5318" spans="1:58" x14ac:dyDescent="0.25">
      <c r="A5318" t="s">
        <v>17</v>
      </c>
      <c r="B5318" s="23">
        <v>2018</v>
      </c>
      <c r="C5318" s="23" t="s">
        <v>3</v>
      </c>
      <c r="D5318" s="23" t="s">
        <v>58</v>
      </c>
      <c r="E5318" s="23" t="s">
        <v>287</v>
      </c>
      <c r="F5318" s="23" t="s">
        <v>344</v>
      </c>
      <c r="G5318" s="23" t="s">
        <v>558</v>
      </c>
      <c r="H5318" s="32" t="s">
        <v>355</v>
      </c>
      <c r="I5318" s="32" t="s">
        <v>536</v>
      </c>
      <c r="J5318" s="135">
        <v>193</v>
      </c>
      <c r="K5318" s="28">
        <v>0.62694000000000005</v>
      </c>
      <c r="L5318" s="28">
        <f t="shared" si="124"/>
        <v>0.69603999999999999</v>
      </c>
      <c r="O5318" s="77">
        <v>0.64424999999999999</v>
      </c>
      <c r="BF5318" s="106"/>
    </row>
    <row r="5319" spans="1:58" x14ac:dyDescent="0.25">
      <c r="A5319" t="s">
        <v>17</v>
      </c>
      <c r="B5319" s="23">
        <v>2019</v>
      </c>
      <c r="C5319" s="23" t="s">
        <v>0</v>
      </c>
      <c r="D5319" s="23" t="s">
        <v>59</v>
      </c>
      <c r="E5319" s="23" t="s">
        <v>287</v>
      </c>
      <c r="F5319" s="23" t="s">
        <v>344</v>
      </c>
      <c r="G5319" s="23" t="s">
        <v>558</v>
      </c>
      <c r="H5319" s="32" t="s">
        <v>355</v>
      </c>
      <c r="I5319" s="32" t="s">
        <v>536</v>
      </c>
      <c r="J5319" s="135">
        <v>195</v>
      </c>
      <c r="K5319" s="28">
        <v>0.74872000000000005</v>
      </c>
      <c r="L5319" s="28">
        <f t="shared" si="124"/>
        <v>0.77700999999999998</v>
      </c>
      <c r="O5319" s="77">
        <v>0.67745999999999995</v>
      </c>
      <c r="BF5319" s="106"/>
    </row>
    <row r="5320" spans="1:58" x14ac:dyDescent="0.25">
      <c r="A5320" t="s">
        <v>17</v>
      </c>
      <c r="B5320" s="23">
        <v>2019</v>
      </c>
      <c r="C5320" s="23" t="s">
        <v>1</v>
      </c>
      <c r="D5320" s="23" t="s">
        <v>60</v>
      </c>
      <c r="E5320" s="23" t="s">
        <v>287</v>
      </c>
      <c r="F5320" s="23" t="s">
        <v>344</v>
      </c>
      <c r="G5320" s="23" t="s">
        <v>558</v>
      </c>
      <c r="H5320" s="32" t="s">
        <v>355</v>
      </c>
      <c r="I5320" s="32" t="s">
        <v>536</v>
      </c>
      <c r="J5320" s="135">
        <v>211</v>
      </c>
      <c r="K5320" s="28">
        <v>0.74882000000000004</v>
      </c>
      <c r="L5320" s="28">
        <f t="shared" si="124"/>
        <v>0.76663000000000003</v>
      </c>
      <c r="O5320" s="77">
        <v>0.69386000000000003</v>
      </c>
      <c r="BF5320" s="106"/>
    </row>
    <row r="5321" spans="1:58" x14ac:dyDescent="0.25">
      <c r="A5321" t="s">
        <v>17</v>
      </c>
      <c r="B5321" s="23">
        <v>2019</v>
      </c>
      <c r="C5321" s="23" t="s">
        <v>2</v>
      </c>
      <c r="D5321" s="23" t="s">
        <v>61</v>
      </c>
      <c r="E5321" s="23" t="s">
        <v>287</v>
      </c>
      <c r="F5321" s="23" t="s">
        <v>344</v>
      </c>
      <c r="G5321" s="23" t="s">
        <v>558</v>
      </c>
      <c r="H5321" s="32" t="s">
        <v>355</v>
      </c>
      <c r="I5321" s="32" t="s">
        <v>536</v>
      </c>
      <c r="J5321" s="135">
        <v>207</v>
      </c>
      <c r="K5321" s="28">
        <v>0.69564999999999999</v>
      </c>
      <c r="L5321" s="28">
        <f t="shared" si="124"/>
        <v>0.75056</v>
      </c>
      <c r="O5321" s="77">
        <v>0.68513999999999997</v>
      </c>
      <c r="BF5321" s="106"/>
    </row>
    <row r="5322" spans="1:58" x14ac:dyDescent="0.25">
      <c r="A5322" t="s">
        <v>17</v>
      </c>
      <c r="B5322" s="23">
        <v>2019</v>
      </c>
      <c r="C5322" s="23" t="s">
        <v>3</v>
      </c>
      <c r="D5322" s="23" t="s">
        <v>62</v>
      </c>
      <c r="E5322" s="23" t="s">
        <v>287</v>
      </c>
      <c r="F5322" s="23" t="s">
        <v>344</v>
      </c>
      <c r="G5322" s="23" t="s">
        <v>558</v>
      </c>
      <c r="H5322" s="32" t="s">
        <v>355</v>
      </c>
      <c r="I5322" s="32" t="s">
        <v>536</v>
      </c>
      <c r="J5322" s="135">
        <v>246</v>
      </c>
      <c r="K5322" s="28">
        <v>0.56911</v>
      </c>
      <c r="L5322" s="28">
        <f t="shared" si="124"/>
        <v>0.71309999999999996</v>
      </c>
      <c r="O5322" s="77">
        <v>0.67325000000000002</v>
      </c>
      <c r="BF5322" s="106"/>
    </row>
    <row r="5323" spans="1:58" x14ac:dyDescent="0.25">
      <c r="A5323" t="s">
        <v>17</v>
      </c>
      <c r="B5323" s="23">
        <v>2020</v>
      </c>
      <c r="C5323" s="23" t="s">
        <v>0</v>
      </c>
      <c r="D5323" s="23" t="s">
        <v>63</v>
      </c>
      <c r="E5323" s="23" t="s">
        <v>287</v>
      </c>
      <c r="F5323" s="23" t="s">
        <v>344</v>
      </c>
      <c r="G5323" s="23" t="s">
        <v>558</v>
      </c>
      <c r="H5323" s="32" t="s">
        <v>355</v>
      </c>
      <c r="I5323" s="32" t="s">
        <v>536</v>
      </c>
      <c r="J5323" s="135">
        <v>213</v>
      </c>
      <c r="K5323" s="28">
        <v>0.48357</v>
      </c>
      <c r="L5323" s="28">
        <f t="shared" si="124"/>
        <v>0.68078000000000005</v>
      </c>
      <c r="O5323" s="77">
        <v>0.68518000000000001</v>
      </c>
      <c r="BF5323" s="106"/>
    </row>
    <row r="5324" spans="1:58" x14ac:dyDescent="0.25">
      <c r="A5324" t="s">
        <v>17</v>
      </c>
      <c r="B5324" s="23">
        <v>2020</v>
      </c>
      <c r="C5324" s="23" t="s">
        <v>1</v>
      </c>
      <c r="D5324" s="23" t="s">
        <v>64</v>
      </c>
      <c r="E5324" s="23" t="s">
        <v>287</v>
      </c>
      <c r="F5324" s="23" t="s">
        <v>344</v>
      </c>
      <c r="G5324" s="23" t="s">
        <v>558</v>
      </c>
      <c r="H5324" s="32" t="s">
        <v>355</v>
      </c>
      <c r="I5324" s="32" t="s">
        <v>536</v>
      </c>
      <c r="J5324" s="135">
        <v>120</v>
      </c>
      <c r="K5324" s="28">
        <v>0.77500000000000002</v>
      </c>
      <c r="L5324" s="28">
        <f t="shared" si="124"/>
        <v>0.70377999999999996</v>
      </c>
      <c r="O5324" s="77">
        <v>0.67054000000000002</v>
      </c>
      <c r="BF5324" s="106"/>
    </row>
    <row r="5325" spans="1:58" x14ac:dyDescent="0.25">
      <c r="A5325" t="s">
        <v>17</v>
      </c>
      <c r="B5325" s="23">
        <v>2020</v>
      </c>
      <c r="C5325" s="23" t="s">
        <v>2</v>
      </c>
      <c r="D5325" s="23" t="s">
        <v>65</v>
      </c>
      <c r="E5325" s="23" t="s">
        <v>287</v>
      </c>
      <c r="F5325" s="23" t="s">
        <v>344</v>
      </c>
      <c r="G5325" s="23" t="s">
        <v>558</v>
      </c>
      <c r="H5325" s="32" t="s">
        <v>355</v>
      </c>
      <c r="I5325" s="32" t="s">
        <v>536</v>
      </c>
      <c r="J5325" s="135">
        <v>130</v>
      </c>
      <c r="K5325" s="28">
        <v>0.67691999999999997</v>
      </c>
      <c r="L5325" s="28">
        <f t="shared" si="124"/>
        <v>0.65473999999999999</v>
      </c>
      <c r="O5325" s="77">
        <v>0.68157999999999996</v>
      </c>
      <c r="BF5325" s="106"/>
    </row>
    <row r="5326" spans="1:58" x14ac:dyDescent="0.25">
      <c r="A5326" t="s">
        <v>17</v>
      </c>
      <c r="B5326" s="23">
        <v>2020</v>
      </c>
      <c r="C5326" s="23" t="s">
        <v>3</v>
      </c>
      <c r="D5326" s="23" t="s">
        <v>66</v>
      </c>
      <c r="E5326" s="23" t="s">
        <v>287</v>
      </c>
      <c r="F5326" s="23" t="s">
        <v>344</v>
      </c>
      <c r="G5326" s="23" t="s">
        <v>558</v>
      </c>
      <c r="H5326" s="32" t="s">
        <v>355</v>
      </c>
      <c r="I5326" s="32" t="s">
        <v>536</v>
      </c>
      <c r="J5326" s="135">
        <v>210</v>
      </c>
      <c r="K5326" s="28">
        <v>0.69047999999999998</v>
      </c>
      <c r="L5326" s="28">
        <f t="shared" si="124"/>
        <v>0.62092999999999998</v>
      </c>
      <c r="O5326" s="77">
        <v>0.67688999999999999</v>
      </c>
      <c r="BF5326" s="106"/>
    </row>
    <row r="5327" spans="1:58" x14ac:dyDescent="0.25">
      <c r="A5327" t="s">
        <v>17</v>
      </c>
      <c r="B5327" s="23">
        <v>2021</v>
      </c>
      <c r="C5327" s="23" t="s">
        <v>0</v>
      </c>
      <c r="D5327" s="23" t="s">
        <v>67</v>
      </c>
      <c r="E5327" s="23" t="s">
        <v>287</v>
      </c>
      <c r="F5327" s="23" t="s">
        <v>344</v>
      </c>
      <c r="G5327" s="23" t="s">
        <v>558</v>
      </c>
      <c r="H5327" s="32" t="s">
        <v>355</v>
      </c>
      <c r="I5327" s="32" t="s">
        <v>536</v>
      </c>
      <c r="J5327" s="135">
        <v>164</v>
      </c>
      <c r="K5327" s="28">
        <v>0.94511999999999996</v>
      </c>
      <c r="L5327" s="28">
        <f t="shared" si="124"/>
        <v>0.71335999999999999</v>
      </c>
      <c r="O5327" s="77">
        <v>0.72143000000000002</v>
      </c>
      <c r="BF5327" s="106"/>
    </row>
    <row r="5328" spans="1:58" x14ac:dyDescent="0.25">
      <c r="A5328" t="s">
        <v>17</v>
      </c>
      <c r="B5328" s="23">
        <v>2021</v>
      </c>
      <c r="C5328" s="23" t="s">
        <v>1</v>
      </c>
      <c r="D5328" s="23" t="s">
        <v>68</v>
      </c>
      <c r="E5328" s="23" t="s">
        <v>287</v>
      </c>
      <c r="F5328" s="23" t="s">
        <v>344</v>
      </c>
      <c r="G5328" s="23" t="s">
        <v>558</v>
      </c>
      <c r="H5328" s="32" t="s">
        <v>355</v>
      </c>
      <c r="I5328" s="32" t="s">
        <v>536</v>
      </c>
      <c r="J5328" s="135">
        <v>205</v>
      </c>
      <c r="K5328" s="28">
        <v>0.92195000000000005</v>
      </c>
      <c r="L5328" s="28">
        <f t="shared" si="124"/>
        <v>0.70430000000000004</v>
      </c>
      <c r="O5328" s="77">
        <v>0.71777999999999997</v>
      </c>
      <c r="BF5328" s="106"/>
    </row>
    <row r="5329" spans="1:58" x14ac:dyDescent="0.25">
      <c r="A5329" t="s">
        <v>17</v>
      </c>
      <c r="B5329" s="23">
        <v>2021</v>
      </c>
      <c r="C5329" s="23" t="s">
        <v>2</v>
      </c>
      <c r="D5329" s="23" t="s">
        <v>69</v>
      </c>
      <c r="E5329" s="23" t="s">
        <v>287</v>
      </c>
      <c r="F5329" s="23" t="s">
        <v>344</v>
      </c>
      <c r="G5329" s="23" t="s">
        <v>558</v>
      </c>
      <c r="H5329" s="32" t="s">
        <v>355</v>
      </c>
      <c r="I5329" s="32" t="s">
        <v>536</v>
      </c>
      <c r="J5329" s="135">
        <v>199</v>
      </c>
      <c r="K5329" s="28">
        <v>0.83919999999999995</v>
      </c>
      <c r="L5329" s="28">
        <f t="shared" si="124"/>
        <v>0.71089999999999998</v>
      </c>
      <c r="O5329" s="77">
        <v>0.72623000000000004</v>
      </c>
      <c r="BF5329" s="106"/>
    </row>
    <row r="5330" spans="1:58" x14ac:dyDescent="0.25">
      <c r="A5330" t="s">
        <v>17</v>
      </c>
      <c r="B5330" s="23">
        <v>2021</v>
      </c>
      <c r="C5330" s="23" t="s">
        <v>3</v>
      </c>
      <c r="D5330" s="23" t="s">
        <v>70</v>
      </c>
      <c r="E5330" s="23" t="s">
        <v>287</v>
      </c>
      <c r="F5330" s="23" t="s">
        <v>344</v>
      </c>
      <c r="G5330" s="23" t="s">
        <v>558</v>
      </c>
      <c r="H5330" s="32" t="s">
        <v>355</v>
      </c>
      <c r="I5330" s="32" t="s">
        <v>536</v>
      </c>
      <c r="J5330" s="135">
        <v>228</v>
      </c>
      <c r="K5330" s="28">
        <v>0.71930000000000005</v>
      </c>
      <c r="L5330" s="28">
        <f t="shared" si="124"/>
        <v>0.69737000000000005</v>
      </c>
      <c r="O5330" s="77">
        <v>0.70416999999999996</v>
      </c>
      <c r="BF5330" s="106"/>
    </row>
    <row r="5331" spans="1:58" x14ac:dyDescent="0.25">
      <c r="A5331" t="s">
        <v>17</v>
      </c>
      <c r="B5331" s="23">
        <v>2022</v>
      </c>
      <c r="C5331" s="23" t="s">
        <v>0</v>
      </c>
      <c r="D5331" s="23" t="s">
        <v>71</v>
      </c>
      <c r="E5331" s="23" t="s">
        <v>287</v>
      </c>
      <c r="F5331" s="23" t="s">
        <v>344</v>
      </c>
      <c r="G5331" s="23" t="s">
        <v>558</v>
      </c>
      <c r="H5331" s="32" t="s">
        <v>355</v>
      </c>
      <c r="I5331" s="32" t="s">
        <v>536</v>
      </c>
      <c r="J5331" s="135">
        <v>235</v>
      </c>
      <c r="K5331" s="28">
        <v>0.63404000000000005</v>
      </c>
      <c r="L5331" s="28">
        <f t="shared" si="124"/>
        <v>0.67061000000000004</v>
      </c>
      <c r="O5331" s="77">
        <v>0.71772000000000002</v>
      </c>
      <c r="BF5331" s="106"/>
    </row>
    <row r="5332" spans="1:58" x14ac:dyDescent="0.25">
      <c r="A5332" t="s">
        <v>17</v>
      </c>
      <c r="B5332" s="23">
        <v>2022</v>
      </c>
      <c r="C5332" s="23" t="s">
        <v>1</v>
      </c>
      <c r="D5332" s="23" t="s">
        <v>72</v>
      </c>
      <c r="E5332" s="23" t="s">
        <v>287</v>
      </c>
      <c r="F5332" s="23" t="s">
        <v>344</v>
      </c>
      <c r="G5332" s="23" t="s">
        <v>558</v>
      </c>
      <c r="H5332" s="32" t="s">
        <v>355</v>
      </c>
      <c r="I5332" s="32" t="s">
        <v>536</v>
      </c>
      <c r="J5332" s="135">
        <v>200</v>
      </c>
      <c r="K5332" s="28">
        <v>0.78500000000000003</v>
      </c>
      <c r="L5332" s="28">
        <f t="shared" si="124"/>
        <v>0.62280000000000002</v>
      </c>
      <c r="O5332" s="77">
        <v>0.71509999999999996</v>
      </c>
      <c r="BF5332" s="106"/>
    </row>
    <row r="5333" spans="1:58" x14ac:dyDescent="0.25">
      <c r="A5333" t="s">
        <v>17</v>
      </c>
      <c r="B5333" s="23">
        <v>2022</v>
      </c>
      <c r="C5333" s="23" t="s">
        <v>2</v>
      </c>
      <c r="D5333" s="23" t="s">
        <v>73</v>
      </c>
      <c r="E5333" s="23" t="s">
        <v>287</v>
      </c>
      <c r="F5333" s="23" t="s">
        <v>344</v>
      </c>
      <c r="G5333" s="23" t="s">
        <v>558</v>
      </c>
      <c r="H5333" s="32" t="s">
        <v>355</v>
      </c>
      <c r="I5333" s="32" t="s">
        <v>536</v>
      </c>
      <c r="J5333" s="135">
        <v>193</v>
      </c>
      <c r="K5333" s="28">
        <v>0.86528000000000005</v>
      </c>
      <c r="L5333" s="28">
        <f t="shared" si="124"/>
        <v>0.70365999999999995</v>
      </c>
      <c r="O5333" s="77">
        <v>0.71452000000000004</v>
      </c>
      <c r="BF5333" s="106"/>
    </row>
    <row r="5334" spans="1:58" x14ac:dyDescent="0.25">
      <c r="A5334" t="s">
        <v>17</v>
      </c>
      <c r="B5334" s="23">
        <v>2022</v>
      </c>
      <c r="C5334" s="23" t="s">
        <v>3</v>
      </c>
      <c r="D5334" s="23" t="s">
        <v>493</v>
      </c>
      <c r="E5334" s="23" t="s">
        <v>287</v>
      </c>
      <c r="F5334" s="23" t="s">
        <v>344</v>
      </c>
      <c r="G5334" s="23" t="s">
        <v>558</v>
      </c>
      <c r="H5334" s="32" t="s">
        <v>355</v>
      </c>
      <c r="I5334" s="32" t="s">
        <v>536</v>
      </c>
      <c r="J5334" s="135">
        <v>218</v>
      </c>
      <c r="K5334" s="28">
        <v>0.83945000000000003</v>
      </c>
      <c r="L5334" s="28">
        <f t="shared" si="124"/>
        <v>0.64995000000000003</v>
      </c>
      <c r="O5334" s="77">
        <v>0.68925999999999998</v>
      </c>
      <c r="BF5334" s="106"/>
    </row>
    <row r="5335" spans="1:58" x14ac:dyDescent="0.25">
      <c r="A5335" t="s">
        <v>17</v>
      </c>
      <c r="B5335" s="23">
        <v>2023</v>
      </c>
      <c r="C5335" s="23" t="s">
        <v>0</v>
      </c>
      <c r="D5335" s="23" t="s">
        <v>537</v>
      </c>
      <c r="E5335" s="23" t="s">
        <v>287</v>
      </c>
      <c r="F5335" s="23" t="s">
        <v>344</v>
      </c>
      <c r="G5335" s="23" t="s">
        <v>558</v>
      </c>
      <c r="H5335" s="32" t="s">
        <v>355</v>
      </c>
      <c r="I5335" s="32" t="s">
        <v>536</v>
      </c>
      <c r="J5335" s="135">
        <v>187</v>
      </c>
      <c r="K5335" s="28">
        <v>0.72726999999999997</v>
      </c>
      <c r="L5335" s="28">
        <f t="shared" si="124"/>
        <v>0.64229000000000003</v>
      </c>
      <c r="O5335" s="77">
        <v>0.66224000000000005</v>
      </c>
      <c r="BF5335" s="106"/>
    </row>
    <row r="5336" spans="1:58" x14ac:dyDescent="0.25">
      <c r="A5336" t="s">
        <v>17</v>
      </c>
      <c r="B5336" s="23">
        <v>2018</v>
      </c>
      <c r="C5336" s="23" t="s">
        <v>0</v>
      </c>
      <c r="D5336" s="23" t="s">
        <v>54</v>
      </c>
      <c r="E5336" s="23" t="s">
        <v>289</v>
      </c>
      <c r="F5336" s="23" t="s">
        <v>345</v>
      </c>
      <c r="G5336" s="23" t="s">
        <v>543</v>
      </c>
      <c r="H5336" s="32" t="s">
        <v>351</v>
      </c>
      <c r="I5336" s="32" t="s">
        <v>536</v>
      </c>
      <c r="J5336" s="135">
        <v>150</v>
      </c>
      <c r="K5336" s="28">
        <v>0.72</v>
      </c>
      <c r="L5336" s="28">
        <f t="shared" si="124"/>
        <v>0.76234999999999997</v>
      </c>
      <c r="O5336" s="77">
        <v>0.64649000000000001</v>
      </c>
      <c r="BF5336" s="106"/>
    </row>
    <row r="5337" spans="1:58" x14ac:dyDescent="0.25">
      <c r="A5337" t="s">
        <v>17</v>
      </c>
      <c r="B5337" s="23">
        <v>2018</v>
      </c>
      <c r="C5337" s="23" t="s">
        <v>1</v>
      </c>
      <c r="D5337" s="23" t="s">
        <v>56</v>
      </c>
      <c r="E5337" s="23" t="s">
        <v>289</v>
      </c>
      <c r="F5337" s="23" t="s">
        <v>345</v>
      </c>
      <c r="G5337" s="23" t="s">
        <v>543</v>
      </c>
      <c r="H5337" s="32" t="s">
        <v>351</v>
      </c>
      <c r="I5337" s="32" t="s">
        <v>536</v>
      </c>
      <c r="J5337" s="135">
        <v>104</v>
      </c>
      <c r="K5337" s="28">
        <v>0.66346000000000005</v>
      </c>
      <c r="L5337" s="28">
        <f t="shared" si="124"/>
        <v>0.75229000000000001</v>
      </c>
      <c r="O5337" s="77">
        <v>0.66595000000000004</v>
      </c>
      <c r="BF5337" s="106"/>
    </row>
    <row r="5338" spans="1:58" x14ac:dyDescent="0.25">
      <c r="A5338" t="s">
        <v>17</v>
      </c>
      <c r="B5338" s="23">
        <v>2018</v>
      </c>
      <c r="C5338" s="23" t="s">
        <v>2</v>
      </c>
      <c r="D5338" s="23" t="s">
        <v>57</v>
      </c>
      <c r="E5338" s="23" t="s">
        <v>289</v>
      </c>
      <c r="F5338" s="23" t="s">
        <v>345</v>
      </c>
      <c r="G5338" s="23" t="s">
        <v>543</v>
      </c>
      <c r="H5338" s="32" t="s">
        <v>351</v>
      </c>
      <c r="I5338" s="32" t="s">
        <v>536</v>
      </c>
      <c r="J5338" s="135">
        <v>115</v>
      </c>
      <c r="K5338" s="28">
        <v>0.81738999999999995</v>
      </c>
      <c r="L5338" s="28">
        <f t="shared" si="124"/>
        <v>0.80289999999999995</v>
      </c>
      <c r="O5338" s="77">
        <v>0.65563000000000005</v>
      </c>
      <c r="BF5338" s="106"/>
    </row>
    <row r="5339" spans="1:58" x14ac:dyDescent="0.25">
      <c r="A5339" t="s">
        <v>17</v>
      </c>
      <c r="B5339" s="23">
        <v>2018</v>
      </c>
      <c r="C5339" s="23" t="s">
        <v>3</v>
      </c>
      <c r="D5339" s="23" t="s">
        <v>58</v>
      </c>
      <c r="E5339" s="23" t="s">
        <v>289</v>
      </c>
      <c r="F5339" s="23" t="s">
        <v>345</v>
      </c>
      <c r="G5339" s="23" t="s">
        <v>543</v>
      </c>
      <c r="H5339" s="32" t="s">
        <v>351</v>
      </c>
      <c r="I5339" s="32" t="s">
        <v>536</v>
      </c>
      <c r="J5339" s="135">
        <v>96</v>
      </c>
      <c r="K5339" s="28">
        <v>0.67708000000000002</v>
      </c>
      <c r="L5339" s="28">
        <f t="shared" si="124"/>
        <v>0.74909999999999999</v>
      </c>
      <c r="O5339" s="77">
        <v>0.64424999999999999</v>
      </c>
      <c r="BF5339" s="106"/>
    </row>
    <row r="5340" spans="1:58" x14ac:dyDescent="0.25">
      <c r="A5340" t="s">
        <v>17</v>
      </c>
      <c r="B5340" s="23">
        <v>2019</v>
      </c>
      <c r="C5340" s="23" t="s">
        <v>0</v>
      </c>
      <c r="D5340" s="23" t="s">
        <v>59</v>
      </c>
      <c r="E5340" s="23" t="s">
        <v>289</v>
      </c>
      <c r="F5340" s="23" t="s">
        <v>345</v>
      </c>
      <c r="G5340" s="23" t="s">
        <v>543</v>
      </c>
      <c r="H5340" s="32" t="s">
        <v>351</v>
      </c>
      <c r="I5340" s="32" t="s">
        <v>536</v>
      </c>
      <c r="J5340" s="135">
        <v>90</v>
      </c>
      <c r="K5340" s="28">
        <v>0.8</v>
      </c>
      <c r="L5340" s="28">
        <f t="shared" si="124"/>
        <v>0.81698999999999999</v>
      </c>
      <c r="O5340" s="77">
        <v>0.67745999999999995</v>
      </c>
      <c r="BF5340" s="106"/>
    </row>
    <row r="5341" spans="1:58" x14ac:dyDescent="0.25">
      <c r="A5341" t="s">
        <v>17</v>
      </c>
      <c r="B5341" s="23">
        <v>2019</v>
      </c>
      <c r="C5341" s="23" t="s">
        <v>1</v>
      </c>
      <c r="D5341" s="23" t="s">
        <v>60</v>
      </c>
      <c r="E5341" s="23" t="s">
        <v>289</v>
      </c>
      <c r="F5341" s="23" t="s">
        <v>345</v>
      </c>
      <c r="G5341" s="23" t="s">
        <v>543</v>
      </c>
      <c r="H5341" s="32" t="s">
        <v>351</v>
      </c>
      <c r="I5341" s="32" t="s">
        <v>536</v>
      </c>
      <c r="J5341" s="135">
        <v>91</v>
      </c>
      <c r="K5341" s="28">
        <v>0.89010999999999996</v>
      </c>
      <c r="L5341" s="28">
        <f t="shared" si="124"/>
        <v>0.82957999999999998</v>
      </c>
      <c r="O5341" s="77">
        <v>0.69386000000000003</v>
      </c>
      <c r="BF5341" s="106"/>
    </row>
    <row r="5342" spans="1:58" x14ac:dyDescent="0.25">
      <c r="A5342" t="s">
        <v>17</v>
      </c>
      <c r="B5342" s="23">
        <v>2019</v>
      </c>
      <c r="C5342" s="23" t="s">
        <v>2</v>
      </c>
      <c r="D5342" s="23" t="s">
        <v>61</v>
      </c>
      <c r="E5342" s="23" t="s">
        <v>289</v>
      </c>
      <c r="F5342" s="23" t="s">
        <v>345</v>
      </c>
      <c r="G5342" s="23" t="s">
        <v>543</v>
      </c>
      <c r="H5342" s="32" t="s">
        <v>351</v>
      </c>
      <c r="I5342" s="32" t="s">
        <v>536</v>
      </c>
      <c r="J5342" s="135">
        <v>117</v>
      </c>
      <c r="K5342" s="28">
        <v>0.94872000000000001</v>
      </c>
      <c r="L5342" s="28">
        <f t="shared" si="124"/>
        <v>0.88288</v>
      </c>
      <c r="O5342" s="77">
        <v>0.68513999999999997</v>
      </c>
      <c r="BF5342" s="106"/>
    </row>
    <row r="5343" spans="1:58" x14ac:dyDescent="0.25">
      <c r="A5343" t="s">
        <v>17</v>
      </c>
      <c r="B5343" s="23">
        <v>2019</v>
      </c>
      <c r="C5343" s="23" t="s">
        <v>3</v>
      </c>
      <c r="D5343" s="23" t="s">
        <v>62</v>
      </c>
      <c r="E5343" s="23" t="s">
        <v>289</v>
      </c>
      <c r="F5343" s="23" t="s">
        <v>345</v>
      </c>
      <c r="G5343" s="23" t="s">
        <v>543</v>
      </c>
      <c r="H5343" s="32" t="s">
        <v>351</v>
      </c>
      <c r="I5343" s="32" t="s">
        <v>536</v>
      </c>
      <c r="J5343" s="135">
        <v>97</v>
      </c>
      <c r="K5343" s="28">
        <v>0.87629000000000001</v>
      </c>
      <c r="L5343" s="28">
        <f t="shared" si="124"/>
        <v>0.85031999999999996</v>
      </c>
      <c r="O5343" s="77">
        <v>0.67325000000000002</v>
      </c>
      <c r="BF5343" s="106"/>
    </row>
    <row r="5344" spans="1:58" x14ac:dyDescent="0.25">
      <c r="A5344" t="s">
        <v>17</v>
      </c>
      <c r="B5344" s="23">
        <v>2020</v>
      </c>
      <c r="C5344" s="23" t="s">
        <v>0</v>
      </c>
      <c r="D5344" s="23" t="s">
        <v>63</v>
      </c>
      <c r="E5344" s="23" t="s">
        <v>289</v>
      </c>
      <c r="F5344" s="23" t="s">
        <v>345</v>
      </c>
      <c r="G5344" s="23" t="s">
        <v>543</v>
      </c>
      <c r="H5344" s="32" t="s">
        <v>351</v>
      </c>
      <c r="I5344" s="32" t="s">
        <v>536</v>
      </c>
      <c r="J5344" s="135">
        <v>102</v>
      </c>
      <c r="K5344" s="28">
        <v>0.89215999999999995</v>
      </c>
      <c r="L5344" s="28">
        <f t="shared" si="124"/>
        <v>0.85401000000000005</v>
      </c>
      <c r="O5344" s="77">
        <v>0.68518000000000001</v>
      </c>
      <c r="BF5344" s="106"/>
    </row>
    <row r="5345" spans="1:58" x14ac:dyDescent="0.25">
      <c r="A5345" t="s">
        <v>17</v>
      </c>
      <c r="B5345" s="23">
        <v>2020</v>
      </c>
      <c r="C5345" s="23" t="s">
        <v>1</v>
      </c>
      <c r="D5345" s="23" t="s">
        <v>64</v>
      </c>
      <c r="E5345" s="23" t="s">
        <v>289</v>
      </c>
      <c r="F5345" s="23" t="s">
        <v>345</v>
      </c>
      <c r="G5345" s="23" t="s">
        <v>543</v>
      </c>
      <c r="H5345" s="32" t="s">
        <v>351</v>
      </c>
      <c r="I5345" s="32" t="s">
        <v>536</v>
      </c>
      <c r="J5345" s="135">
        <v>50</v>
      </c>
      <c r="K5345" s="28">
        <v>0.88</v>
      </c>
      <c r="L5345" s="28">
        <f t="shared" si="124"/>
        <v>0.84472000000000003</v>
      </c>
      <c r="O5345" s="77">
        <v>0.67054000000000002</v>
      </c>
      <c r="BF5345" s="106"/>
    </row>
    <row r="5346" spans="1:58" x14ac:dyDescent="0.25">
      <c r="A5346" t="s">
        <v>17</v>
      </c>
      <c r="B5346" s="23">
        <v>2020</v>
      </c>
      <c r="C5346" s="23" t="s">
        <v>2</v>
      </c>
      <c r="D5346" s="23" t="s">
        <v>65</v>
      </c>
      <c r="E5346" s="23" t="s">
        <v>289</v>
      </c>
      <c r="F5346" s="23" t="s">
        <v>345</v>
      </c>
      <c r="G5346" s="23" t="s">
        <v>543</v>
      </c>
      <c r="H5346" s="32" t="s">
        <v>351</v>
      </c>
      <c r="I5346" s="32" t="s">
        <v>536</v>
      </c>
      <c r="J5346" s="135">
        <v>41</v>
      </c>
      <c r="K5346" s="28">
        <v>0.95121999999999995</v>
      </c>
      <c r="L5346" s="28">
        <f t="shared" si="124"/>
        <v>0.86809000000000003</v>
      </c>
      <c r="O5346" s="77">
        <v>0.68157999999999996</v>
      </c>
      <c r="BF5346" s="106"/>
    </row>
    <row r="5347" spans="1:58" x14ac:dyDescent="0.25">
      <c r="A5347" t="s">
        <v>17</v>
      </c>
      <c r="B5347" s="23">
        <v>2020</v>
      </c>
      <c r="C5347" s="23" t="s">
        <v>3</v>
      </c>
      <c r="D5347" s="23" t="s">
        <v>66</v>
      </c>
      <c r="E5347" s="23" t="s">
        <v>289</v>
      </c>
      <c r="F5347" s="23" t="s">
        <v>345</v>
      </c>
      <c r="G5347" s="23" t="s">
        <v>543</v>
      </c>
      <c r="H5347" s="32" t="s">
        <v>351</v>
      </c>
      <c r="I5347" s="32" t="s">
        <v>536</v>
      </c>
      <c r="J5347" s="135">
        <v>69</v>
      </c>
      <c r="K5347" s="28">
        <v>0.79710000000000003</v>
      </c>
      <c r="L5347" s="28">
        <f t="shared" si="124"/>
        <v>0.83333000000000002</v>
      </c>
      <c r="O5347" s="77">
        <v>0.67688999999999999</v>
      </c>
      <c r="BF5347" s="106"/>
    </row>
    <row r="5348" spans="1:58" x14ac:dyDescent="0.25">
      <c r="A5348" t="s">
        <v>17</v>
      </c>
      <c r="B5348" s="23">
        <v>2021</v>
      </c>
      <c r="C5348" s="23" t="s">
        <v>0</v>
      </c>
      <c r="D5348" s="23" t="s">
        <v>67</v>
      </c>
      <c r="E5348" s="23" t="s">
        <v>289</v>
      </c>
      <c r="F5348" s="23" t="s">
        <v>345</v>
      </c>
      <c r="G5348" s="23" t="s">
        <v>543</v>
      </c>
      <c r="H5348" s="32" t="s">
        <v>351</v>
      </c>
      <c r="I5348" s="32" t="s">
        <v>536</v>
      </c>
      <c r="J5348" s="135">
        <v>115</v>
      </c>
      <c r="K5348" s="28">
        <v>0.83477999999999997</v>
      </c>
      <c r="L5348" s="28">
        <f t="shared" si="124"/>
        <v>0.87619000000000002</v>
      </c>
      <c r="O5348" s="77">
        <v>0.72143000000000002</v>
      </c>
      <c r="BF5348" s="106"/>
    </row>
    <row r="5349" spans="1:58" x14ac:dyDescent="0.25">
      <c r="A5349" t="s">
        <v>17</v>
      </c>
      <c r="B5349" s="23">
        <v>2021</v>
      </c>
      <c r="C5349" s="23" t="s">
        <v>1</v>
      </c>
      <c r="D5349" s="23" t="s">
        <v>68</v>
      </c>
      <c r="E5349" s="23" t="s">
        <v>289</v>
      </c>
      <c r="F5349" s="23" t="s">
        <v>345</v>
      </c>
      <c r="G5349" s="23" t="s">
        <v>543</v>
      </c>
      <c r="H5349" s="32" t="s">
        <v>351</v>
      </c>
      <c r="I5349" s="32" t="s">
        <v>536</v>
      </c>
      <c r="J5349" s="135">
        <v>109</v>
      </c>
      <c r="K5349" s="28">
        <v>0.88990999999999998</v>
      </c>
      <c r="L5349" s="28">
        <f t="shared" si="124"/>
        <v>0.91117999999999999</v>
      </c>
      <c r="O5349" s="77">
        <v>0.71777999999999997</v>
      </c>
      <c r="BF5349" s="106"/>
    </row>
    <row r="5350" spans="1:58" x14ac:dyDescent="0.25">
      <c r="A5350" t="s">
        <v>17</v>
      </c>
      <c r="B5350" s="23">
        <v>2021</v>
      </c>
      <c r="C5350" s="23" t="s">
        <v>2</v>
      </c>
      <c r="D5350" s="23" t="s">
        <v>69</v>
      </c>
      <c r="E5350" s="23" t="s">
        <v>289</v>
      </c>
      <c r="F5350" s="23" t="s">
        <v>345</v>
      </c>
      <c r="G5350" s="23" t="s">
        <v>543</v>
      </c>
      <c r="H5350" s="32" t="s">
        <v>351</v>
      </c>
      <c r="I5350" s="32" t="s">
        <v>536</v>
      </c>
      <c r="J5350" s="135">
        <v>115</v>
      </c>
      <c r="K5350" s="28">
        <v>0.90434999999999999</v>
      </c>
      <c r="L5350" s="28">
        <f t="shared" si="124"/>
        <v>0.89</v>
      </c>
      <c r="O5350" s="77">
        <v>0.72623000000000004</v>
      </c>
      <c r="BF5350" s="106"/>
    </row>
    <row r="5351" spans="1:58" x14ac:dyDescent="0.25">
      <c r="A5351" t="s">
        <v>17</v>
      </c>
      <c r="B5351" s="23">
        <v>2021</v>
      </c>
      <c r="C5351" s="23" t="s">
        <v>3</v>
      </c>
      <c r="D5351" s="23" t="s">
        <v>70</v>
      </c>
      <c r="E5351" s="23" t="s">
        <v>289</v>
      </c>
      <c r="F5351" s="23" t="s">
        <v>345</v>
      </c>
      <c r="G5351" s="23" t="s">
        <v>543</v>
      </c>
      <c r="H5351" s="32" t="s">
        <v>351</v>
      </c>
      <c r="I5351" s="32" t="s">
        <v>536</v>
      </c>
      <c r="J5351" s="135">
        <v>116</v>
      </c>
      <c r="K5351" s="28">
        <v>0.90517000000000003</v>
      </c>
      <c r="L5351" s="28">
        <f t="shared" si="124"/>
        <v>0.89736000000000005</v>
      </c>
      <c r="O5351" s="77">
        <v>0.70416999999999996</v>
      </c>
      <c r="BF5351" s="106"/>
    </row>
    <row r="5352" spans="1:58" x14ac:dyDescent="0.25">
      <c r="A5352" t="s">
        <v>17</v>
      </c>
      <c r="B5352" s="23">
        <v>2022</v>
      </c>
      <c r="C5352" s="23" t="s">
        <v>0</v>
      </c>
      <c r="D5352" s="23" t="s">
        <v>71</v>
      </c>
      <c r="E5352" s="23" t="s">
        <v>289</v>
      </c>
      <c r="F5352" s="23" t="s">
        <v>345</v>
      </c>
      <c r="G5352" s="23" t="s">
        <v>543</v>
      </c>
      <c r="H5352" s="32" t="s">
        <v>351</v>
      </c>
      <c r="I5352" s="32" t="s">
        <v>536</v>
      </c>
      <c r="J5352" s="135">
        <v>116</v>
      </c>
      <c r="K5352" s="28">
        <v>0.83621000000000001</v>
      </c>
      <c r="L5352" s="28">
        <f t="shared" si="124"/>
        <v>0.86150000000000004</v>
      </c>
      <c r="O5352" s="77">
        <v>0.71772000000000002</v>
      </c>
      <c r="BF5352" s="106"/>
    </row>
    <row r="5353" spans="1:58" x14ac:dyDescent="0.25">
      <c r="A5353" t="s">
        <v>17</v>
      </c>
      <c r="B5353" s="23">
        <v>2022</v>
      </c>
      <c r="C5353" s="23" t="s">
        <v>1</v>
      </c>
      <c r="D5353" s="23" t="s">
        <v>72</v>
      </c>
      <c r="E5353" s="23" t="s">
        <v>289</v>
      </c>
      <c r="F5353" s="23" t="s">
        <v>345</v>
      </c>
      <c r="G5353" s="23" t="s">
        <v>543</v>
      </c>
      <c r="H5353" s="32" t="s">
        <v>351</v>
      </c>
      <c r="I5353" s="32" t="s">
        <v>536</v>
      </c>
      <c r="J5353" s="135">
        <v>119</v>
      </c>
      <c r="K5353" s="28">
        <v>0.92437000000000002</v>
      </c>
      <c r="L5353" s="28">
        <f t="shared" si="124"/>
        <v>0.87921000000000005</v>
      </c>
      <c r="O5353" s="77">
        <v>0.71509999999999996</v>
      </c>
      <c r="BF5353" s="106"/>
    </row>
    <row r="5354" spans="1:58" x14ac:dyDescent="0.25">
      <c r="A5354" t="s">
        <v>17</v>
      </c>
      <c r="B5354" s="23">
        <v>2022</v>
      </c>
      <c r="C5354" s="23" t="s">
        <v>2</v>
      </c>
      <c r="D5354" s="23" t="s">
        <v>73</v>
      </c>
      <c r="E5354" s="23" t="s">
        <v>289</v>
      </c>
      <c r="F5354" s="23" t="s">
        <v>345</v>
      </c>
      <c r="G5354" s="23" t="s">
        <v>543</v>
      </c>
      <c r="H5354" s="32" t="s">
        <v>351</v>
      </c>
      <c r="I5354" s="32" t="s">
        <v>536</v>
      </c>
      <c r="J5354" s="135">
        <v>112</v>
      </c>
      <c r="K5354" s="28">
        <v>0.95535999999999999</v>
      </c>
      <c r="L5354" s="28">
        <f t="shared" si="124"/>
        <v>0.92415999999999998</v>
      </c>
      <c r="O5354" s="77">
        <v>0.71452000000000004</v>
      </c>
      <c r="BF5354" s="106"/>
    </row>
    <row r="5355" spans="1:58" x14ac:dyDescent="0.25">
      <c r="A5355" t="s">
        <v>17</v>
      </c>
      <c r="B5355" s="23">
        <v>2022</v>
      </c>
      <c r="C5355" s="23" t="s">
        <v>3</v>
      </c>
      <c r="D5355" s="23" t="s">
        <v>493</v>
      </c>
      <c r="E5355" s="23" t="s">
        <v>289</v>
      </c>
      <c r="F5355" s="23" t="s">
        <v>345</v>
      </c>
      <c r="G5355" s="23" t="s">
        <v>543</v>
      </c>
      <c r="H5355" s="32" t="s">
        <v>351</v>
      </c>
      <c r="I5355" s="32" t="s">
        <v>536</v>
      </c>
      <c r="J5355" s="135">
        <v>123</v>
      </c>
      <c r="K5355" s="28">
        <v>0.86992000000000003</v>
      </c>
      <c r="L5355" s="28">
        <f t="shared" si="124"/>
        <v>0.87222</v>
      </c>
      <c r="O5355" s="77">
        <v>0.68925999999999998</v>
      </c>
      <c r="BF5355" s="106"/>
    </row>
    <row r="5356" spans="1:58" x14ac:dyDescent="0.25">
      <c r="A5356" t="s">
        <v>17</v>
      </c>
      <c r="B5356" s="23">
        <v>2023</v>
      </c>
      <c r="C5356" s="23" t="s">
        <v>0</v>
      </c>
      <c r="D5356" s="23" t="s">
        <v>537</v>
      </c>
      <c r="E5356" s="23" t="s">
        <v>289</v>
      </c>
      <c r="F5356" s="23" t="s">
        <v>345</v>
      </c>
      <c r="G5356" s="23" t="s">
        <v>543</v>
      </c>
      <c r="H5356" s="32" t="s">
        <v>351</v>
      </c>
      <c r="I5356" s="32" t="s">
        <v>536</v>
      </c>
      <c r="J5356" s="135">
        <v>112</v>
      </c>
      <c r="K5356" s="28">
        <v>0.77678999999999998</v>
      </c>
      <c r="L5356" s="28">
        <f t="shared" si="124"/>
        <v>0.76080999999999999</v>
      </c>
      <c r="O5356" s="77">
        <v>0.66224000000000005</v>
      </c>
      <c r="BF5356" s="106"/>
    </row>
    <row r="5357" spans="1:58" x14ac:dyDescent="0.25">
      <c r="A5357" t="s">
        <v>17</v>
      </c>
      <c r="B5357" s="23">
        <v>2018</v>
      </c>
      <c r="C5357" s="23" t="s">
        <v>0</v>
      </c>
      <c r="D5357" s="23" t="s">
        <v>54</v>
      </c>
      <c r="E5357" s="23" t="s">
        <v>291</v>
      </c>
      <c r="F5357" s="23" t="s">
        <v>346</v>
      </c>
      <c r="G5357" s="23" t="s">
        <v>552</v>
      </c>
      <c r="H5357" s="32" t="s">
        <v>354</v>
      </c>
      <c r="I5357" s="32" t="s">
        <v>536</v>
      </c>
      <c r="J5357" s="135">
        <v>116</v>
      </c>
      <c r="K5357" s="28">
        <v>0.74138000000000004</v>
      </c>
      <c r="L5357" s="28">
        <f t="shared" si="124"/>
        <v>0.78173999999999999</v>
      </c>
      <c r="O5357" s="77">
        <v>0.64649000000000001</v>
      </c>
      <c r="BF5357" s="106"/>
    </row>
    <row r="5358" spans="1:58" x14ac:dyDescent="0.25">
      <c r="A5358" t="s">
        <v>17</v>
      </c>
      <c r="B5358" s="23">
        <v>2018</v>
      </c>
      <c r="C5358" s="23" t="s">
        <v>1</v>
      </c>
      <c r="D5358" s="23" t="s">
        <v>56</v>
      </c>
      <c r="E5358" s="23" t="s">
        <v>291</v>
      </c>
      <c r="F5358" s="23" t="s">
        <v>346</v>
      </c>
      <c r="G5358" s="23" t="s">
        <v>552</v>
      </c>
      <c r="H5358" s="32" t="s">
        <v>354</v>
      </c>
      <c r="I5358" s="32" t="s">
        <v>536</v>
      </c>
      <c r="J5358" s="135">
        <v>152</v>
      </c>
      <c r="K5358" s="28">
        <v>0.86841999999999997</v>
      </c>
      <c r="L5358" s="28">
        <f t="shared" si="124"/>
        <v>0.84355000000000002</v>
      </c>
      <c r="O5358" s="77">
        <v>0.66595000000000004</v>
      </c>
      <c r="BF5358" s="106"/>
    </row>
    <row r="5359" spans="1:58" x14ac:dyDescent="0.25">
      <c r="A5359" t="s">
        <v>17</v>
      </c>
      <c r="B5359" s="23">
        <v>2018</v>
      </c>
      <c r="C5359" s="23" t="s">
        <v>2</v>
      </c>
      <c r="D5359" s="23" t="s">
        <v>57</v>
      </c>
      <c r="E5359" s="23" t="s">
        <v>291</v>
      </c>
      <c r="F5359" s="23" t="s">
        <v>346</v>
      </c>
      <c r="G5359" s="23" t="s">
        <v>552</v>
      </c>
      <c r="H5359" s="32" t="s">
        <v>354</v>
      </c>
      <c r="I5359" s="32" t="s">
        <v>536</v>
      </c>
      <c r="J5359" s="135">
        <v>173</v>
      </c>
      <c r="K5359" s="28">
        <v>0.83237000000000005</v>
      </c>
      <c r="L5359" s="28">
        <f t="shared" si="124"/>
        <v>0.80210000000000004</v>
      </c>
      <c r="O5359" s="77">
        <v>0.65563000000000005</v>
      </c>
      <c r="BF5359" s="106"/>
    </row>
    <row r="5360" spans="1:58" x14ac:dyDescent="0.25">
      <c r="A5360" t="s">
        <v>17</v>
      </c>
      <c r="B5360" s="23">
        <v>2018</v>
      </c>
      <c r="C5360" s="23" t="s">
        <v>3</v>
      </c>
      <c r="D5360" s="23" t="s">
        <v>58</v>
      </c>
      <c r="E5360" s="23" t="s">
        <v>291</v>
      </c>
      <c r="F5360" s="23" t="s">
        <v>346</v>
      </c>
      <c r="G5360" s="23" t="s">
        <v>552</v>
      </c>
      <c r="H5360" s="32" t="s">
        <v>354</v>
      </c>
      <c r="I5360" s="32" t="s">
        <v>536</v>
      </c>
      <c r="J5360" s="135">
        <v>126</v>
      </c>
      <c r="K5360" s="28">
        <v>0.88095000000000001</v>
      </c>
      <c r="L5360" s="28">
        <f t="shared" si="124"/>
        <v>0.79407000000000005</v>
      </c>
      <c r="O5360" s="77">
        <v>0.64424999999999999</v>
      </c>
      <c r="BF5360" s="106"/>
    </row>
    <row r="5361" spans="1:58" x14ac:dyDescent="0.25">
      <c r="A5361" t="s">
        <v>17</v>
      </c>
      <c r="B5361" s="23">
        <v>2019</v>
      </c>
      <c r="C5361" s="23" t="s">
        <v>0</v>
      </c>
      <c r="D5361" s="23" t="s">
        <v>59</v>
      </c>
      <c r="E5361" s="23" t="s">
        <v>291</v>
      </c>
      <c r="F5361" s="23" t="s">
        <v>346</v>
      </c>
      <c r="G5361" s="23" t="s">
        <v>552</v>
      </c>
      <c r="H5361" s="32" t="s">
        <v>354</v>
      </c>
      <c r="I5361" s="32" t="s">
        <v>536</v>
      </c>
      <c r="J5361" s="135">
        <v>140</v>
      </c>
      <c r="K5361" s="28">
        <v>0.80713999999999997</v>
      </c>
      <c r="L5361" s="28">
        <f t="shared" si="124"/>
        <v>0.76673000000000002</v>
      </c>
      <c r="O5361" s="77">
        <v>0.67745999999999995</v>
      </c>
      <c r="BF5361" s="106"/>
    </row>
    <row r="5362" spans="1:58" x14ac:dyDescent="0.25">
      <c r="A5362" t="s">
        <v>17</v>
      </c>
      <c r="B5362" s="23">
        <v>2019</v>
      </c>
      <c r="C5362" s="23" t="s">
        <v>1</v>
      </c>
      <c r="D5362" s="23" t="s">
        <v>60</v>
      </c>
      <c r="E5362" s="23" t="s">
        <v>291</v>
      </c>
      <c r="F5362" s="23" t="s">
        <v>346</v>
      </c>
      <c r="G5362" s="23" t="s">
        <v>552</v>
      </c>
      <c r="H5362" s="32" t="s">
        <v>354</v>
      </c>
      <c r="I5362" s="32" t="s">
        <v>536</v>
      </c>
      <c r="J5362" s="135">
        <v>124</v>
      </c>
      <c r="K5362" s="28">
        <v>0.79839000000000004</v>
      </c>
      <c r="L5362" s="28">
        <f t="shared" si="124"/>
        <v>0.81303999999999998</v>
      </c>
      <c r="O5362" s="77">
        <v>0.69386000000000003</v>
      </c>
      <c r="BF5362" s="106"/>
    </row>
    <row r="5363" spans="1:58" x14ac:dyDescent="0.25">
      <c r="A5363" t="s">
        <v>17</v>
      </c>
      <c r="B5363" s="23">
        <v>2019</v>
      </c>
      <c r="C5363" s="23" t="s">
        <v>2</v>
      </c>
      <c r="D5363" s="23" t="s">
        <v>61</v>
      </c>
      <c r="E5363" s="23" t="s">
        <v>291</v>
      </c>
      <c r="F5363" s="23" t="s">
        <v>346</v>
      </c>
      <c r="G5363" s="23" t="s">
        <v>552</v>
      </c>
      <c r="H5363" s="32" t="s">
        <v>354</v>
      </c>
      <c r="I5363" s="32" t="s">
        <v>536</v>
      </c>
      <c r="J5363" s="135">
        <v>161</v>
      </c>
      <c r="K5363" s="28">
        <v>0.89441000000000004</v>
      </c>
      <c r="L5363" s="28">
        <f t="shared" si="124"/>
        <v>0.80633999999999995</v>
      </c>
      <c r="O5363" s="77">
        <v>0.68513999999999997</v>
      </c>
      <c r="BF5363" s="106"/>
    </row>
    <row r="5364" spans="1:58" x14ac:dyDescent="0.25">
      <c r="A5364" t="s">
        <v>17</v>
      </c>
      <c r="B5364" s="23">
        <v>2019</v>
      </c>
      <c r="C5364" s="23" t="s">
        <v>3</v>
      </c>
      <c r="D5364" s="23" t="s">
        <v>62</v>
      </c>
      <c r="E5364" s="23" t="s">
        <v>291</v>
      </c>
      <c r="F5364" s="23" t="s">
        <v>346</v>
      </c>
      <c r="G5364" s="23" t="s">
        <v>552</v>
      </c>
      <c r="H5364" s="32" t="s">
        <v>354</v>
      </c>
      <c r="I5364" s="32" t="s">
        <v>536</v>
      </c>
      <c r="J5364" s="135">
        <v>137</v>
      </c>
      <c r="K5364" s="28">
        <v>0.82482</v>
      </c>
      <c r="L5364" s="28">
        <f t="shared" si="124"/>
        <v>0.74029</v>
      </c>
      <c r="O5364" s="77">
        <v>0.67325000000000002</v>
      </c>
      <c r="BF5364" s="106"/>
    </row>
    <row r="5365" spans="1:58" x14ac:dyDescent="0.25">
      <c r="A5365" t="s">
        <v>17</v>
      </c>
      <c r="B5365" s="23">
        <v>2020</v>
      </c>
      <c r="C5365" s="23" t="s">
        <v>0</v>
      </c>
      <c r="D5365" s="23" t="s">
        <v>63</v>
      </c>
      <c r="E5365" s="23" t="s">
        <v>291</v>
      </c>
      <c r="F5365" s="23" t="s">
        <v>346</v>
      </c>
      <c r="G5365" s="23" t="s">
        <v>552</v>
      </c>
      <c r="H5365" s="32" t="s">
        <v>354</v>
      </c>
      <c r="I5365" s="32" t="s">
        <v>536</v>
      </c>
      <c r="J5365" s="135">
        <v>151</v>
      </c>
      <c r="K5365" s="28">
        <v>0.90727999999999998</v>
      </c>
      <c r="L5365" s="28">
        <f t="shared" si="124"/>
        <v>0.71514</v>
      </c>
      <c r="O5365" s="77">
        <v>0.68518000000000001</v>
      </c>
      <c r="BF5365" s="106"/>
    </row>
    <row r="5366" spans="1:58" x14ac:dyDescent="0.25">
      <c r="A5366" t="s">
        <v>17</v>
      </c>
      <c r="B5366" s="23">
        <v>2020</v>
      </c>
      <c r="C5366" s="23" t="s">
        <v>1</v>
      </c>
      <c r="D5366" s="23" t="s">
        <v>64</v>
      </c>
      <c r="E5366" s="23" t="s">
        <v>291</v>
      </c>
      <c r="F5366" s="23" t="s">
        <v>346</v>
      </c>
      <c r="G5366" s="23" t="s">
        <v>552</v>
      </c>
      <c r="H5366" s="32" t="s">
        <v>354</v>
      </c>
      <c r="I5366" s="32" t="s">
        <v>536</v>
      </c>
      <c r="J5366" s="135">
        <v>67</v>
      </c>
      <c r="K5366" s="28">
        <v>0.88060000000000005</v>
      </c>
      <c r="L5366" s="28">
        <f t="shared" si="124"/>
        <v>0.74841999999999997</v>
      </c>
      <c r="O5366" s="77">
        <v>0.67054000000000002</v>
      </c>
      <c r="BF5366" s="106"/>
    </row>
    <row r="5367" spans="1:58" x14ac:dyDescent="0.25">
      <c r="A5367" t="s">
        <v>17</v>
      </c>
      <c r="B5367" s="23">
        <v>2020</v>
      </c>
      <c r="C5367" s="23" t="s">
        <v>2</v>
      </c>
      <c r="D5367" s="23" t="s">
        <v>65</v>
      </c>
      <c r="E5367" s="23" t="s">
        <v>291</v>
      </c>
      <c r="F5367" s="23" t="s">
        <v>346</v>
      </c>
      <c r="G5367" s="23" t="s">
        <v>552</v>
      </c>
      <c r="H5367" s="32" t="s">
        <v>354</v>
      </c>
      <c r="I5367" s="32" t="s">
        <v>536</v>
      </c>
      <c r="J5367" s="135">
        <v>110</v>
      </c>
      <c r="K5367" s="28">
        <v>0.87273000000000001</v>
      </c>
      <c r="L5367" s="28">
        <f t="shared" si="124"/>
        <v>0.73358000000000001</v>
      </c>
      <c r="O5367" s="77">
        <v>0.68157999999999996</v>
      </c>
      <c r="BF5367" s="106"/>
    </row>
    <row r="5368" spans="1:58" x14ac:dyDescent="0.25">
      <c r="A5368" t="s">
        <v>17</v>
      </c>
      <c r="B5368" s="23">
        <v>2020</v>
      </c>
      <c r="C5368" s="23" t="s">
        <v>3</v>
      </c>
      <c r="D5368" s="23" t="s">
        <v>66</v>
      </c>
      <c r="E5368" s="23" t="s">
        <v>291</v>
      </c>
      <c r="F5368" s="23" t="s">
        <v>346</v>
      </c>
      <c r="G5368" s="23" t="s">
        <v>552</v>
      </c>
      <c r="H5368" s="32" t="s">
        <v>354</v>
      </c>
      <c r="I5368" s="32" t="s">
        <v>536</v>
      </c>
      <c r="J5368" s="135">
        <v>142</v>
      </c>
      <c r="K5368" s="28">
        <v>0.92254000000000003</v>
      </c>
      <c r="L5368" s="28">
        <f t="shared" si="124"/>
        <v>0.76832</v>
      </c>
      <c r="O5368" s="77">
        <v>0.67688999999999999</v>
      </c>
      <c r="BF5368" s="106"/>
    </row>
    <row r="5369" spans="1:58" x14ac:dyDescent="0.25">
      <c r="A5369" t="s">
        <v>17</v>
      </c>
      <c r="B5369" s="23">
        <v>2021</v>
      </c>
      <c r="C5369" s="23" t="s">
        <v>0</v>
      </c>
      <c r="D5369" s="23" t="s">
        <v>67</v>
      </c>
      <c r="E5369" s="23" t="s">
        <v>291</v>
      </c>
      <c r="F5369" s="23" t="s">
        <v>346</v>
      </c>
      <c r="G5369" s="23" t="s">
        <v>552</v>
      </c>
      <c r="H5369" s="32" t="s">
        <v>354</v>
      </c>
      <c r="I5369" s="32" t="s">
        <v>536</v>
      </c>
      <c r="J5369" s="135">
        <v>148</v>
      </c>
      <c r="K5369" s="28">
        <v>0.87838000000000005</v>
      </c>
      <c r="L5369" s="28">
        <f t="shared" si="124"/>
        <v>0.79437000000000002</v>
      </c>
      <c r="O5369" s="77">
        <v>0.72143000000000002</v>
      </c>
      <c r="BF5369" s="106"/>
    </row>
    <row r="5370" spans="1:58" x14ac:dyDescent="0.25">
      <c r="A5370" t="s">
        <v>17</v>
      </c>
      <c r="B5370" s="23">
        <v>2021</v>
      </c>
      <c r="C5370" s="23" t="s">
        <v>1</v>
      </c>
      <c r="D5370" s="23" t="s">
        <v>68</v>
      </c>
      <c r="E5370" s="23" t="s">
        <v>291</v>
      </c>
      <c r="F5370" s="23" t="s">
        <v>346</v>
      </c>
      <c r="G5370" s="23" t="s">
        <v>552</v>
      </c>
      <c r="H5370" s="32" t="s">
        <v>354</v>
      </c>
      <c r="I5370" s="32" t="s">
        <v>536</v>
      </c>
      <c r="J5370" s="135">
        <v>168</v>
      </c>
      <c r="K5370" s="28">
        <v>0.86309999999999998</v>
      </c>
      <c r="L5370" s="28">
        <f t="shared" si="124"/>
        <v>0.74253000000000002</v>
      </c>
      <c r="O5370" s="77">
        <v>0.71777999999999997</v>
      </c>
      <c r="BF5370" s="106"/>
    </row>
    <row r="5371" spans="1:58" x14ac:dyDescent="0.25">
      <c r="A5371" t="s">
        <v>17</v>
      </c>
      <c r="B5371" s="23">
        <v>2021</v>
      </c>
      <c r="C5371" s="23" t="s">
        <v>2</v>
      </c>
      <c r="D5371" s="23" t="s">
        <v>69</v>
      </c>
      <c r="E5371" s="23" t="s">
        <v>291</v>
      </c>
      <c r="F5371" s="23" t="s">
        <v>346</v>
      </c>
      <c r="G5371" s="23" t="s">
        <v>552</v>
      </c>
      <c r="H5371" s="32" t="s">
        <v>354</v>
      </c>
      <c r="I5371" s="32" t="s">
        <v>536</v>
      </c>
      <c r="J5371" s="135">
        <v>146</v>
      </c>
      <c r="K5371" s="28">
        <v>0.91781000000000001</v>
      </c>
      <c r="L5371" s="28">
        <f t="shared" si="124"/>
        <v>0.80062999999999995</v>
      </c>
      <c r="O5371" s="77">
        <v>0.72623000000000004</v>
      </c>
      <c r="BF5371" s="106"/>
    </row>
    <row r="5372" spans="1:58" x14ac:dyDescent="0.25">
      <c r="A5372" t="s">
        <v>17</v>
      </c>
      <c r="B5372" s="23">
        <v>2021</v>
      </c>
      <c r="C5372" s="23" t="s">
        <v>3</v>
      </c>
      <c r="D5372" s="23" t="s">
        <v>70</v>
      </c>
      <c r="E5372" s="23" t="s">
        <v>291</v>
      </c>
      <c r="F5372" s="23" t="s">
        <v>346</v>
      </c>
      <c r="G5372" s="23" t="s">
        <v>552</v>
      </c>
      <c r="H5372" s="32" t="s">
        <v>354</v>
      </c>
      <c r="I5372" s="32" t="s">
        <v>536</v>
      </c>
      <c r="J5372" s="135">
        <v>137</v>
      </c>
      <c r="K5372" s="28">
        <v>0.88321000000000005</v>
      </c>
      <c r="L5372" s="28">
        <f t="shared" si="124"/>
        <v>0.81560999999999995</v>
      </c>
      <c r="O5372" s="77">
        <v>0.70416999999999996</v>
      </c>
      <c r="BF5372" s="106"/>
    </row>
    <row r="5373" spans="1:58" x14ac:dyDescent="0.25">
      <c r="A5373" t="s">
        <v>17</v>
      </c>
      <c r="B5373" s="23">
        <v>2022</v>
      </c>
      <c r="C5373" s="23" t="s">
        <v>0</v>
      </c>
      <c r="D5373" s="23" t="s">
        <v>71</v>
      </c>
      <c r="E5373" s="23" t="s">
        <v>291</v>
      </c>
      <c r="F5373" s="23" t="s">
        <v>346</v>
      </c>
      <c r="G5373" s="23" t="s">
        <v>552</v>
      </c>
      <c r="H5373" s="32" t="s">
        <v>354</v>
      </c>
      <c r="I5373" s="32" t="s">
        <v>536</v>
      </c>
      <c r="J5373" s="135">
        <v>113</v>
      </c>
      <c r="K5373" s="28">
        <v>0.81415999999999999</v>
      </c>
      <c r="L5373" s="28">
        <f t="shared" si="124"/>
        <v>0.78637999999999997</v>
      </c>
      <c r="O5373" s="77">
        <v>0.71772000000000002</v>
      </c>
      <c r="BF5373" s="106"/>
    </row>
    <row r="5374" spans="1:58" x14ac:dyDescent="0.25">
      <c r="A5374" t="s">
        <v>17</v>
      </c>
      <c r="B5374" s="23">
        <v>2022</v>
      </c>
      <c r="C5374" s="23" t="s">
        <v>1</v>
      </c>
      <c r="D5374" s="23" t="s">
        <v>72</v>
      </c>
      <c r="E5374" s="23" t="s">
        <v>291</v>
      </c>
      <c r="F5374" s="23" t="s">
        <v>346</v>
      </c>
      <c r="G5374" s="23" t="s">
        <v>552</v>
      </c>
      <c r="H5374" s="32" t="s">
        <v>354</v>
      </c>
      <c r="I5374" s="32" t="s">
        <v>536</v>
      </c>
      <c r="J5374" s="135">
        <v>157</v>
      </c>
      <c r="K5374" s="28">
        <v>0.84075999999999995</v>
      </c>
      <c r="L5374" s="28">
        <f t="shared" si="124"/>
        <v>0.80869999999999997</v>
      </c>
      <c r="O5374" s="77">
        <v>0.71509999999999996</v>
      </c>
      <c r="BF5374" s="106"/>
    </row>
    <row r="5375" spans="1:58" x14ac:dyDescent="0.25">
      <c r="A5375" t="s">
        <v>17</v>
      </c>
      <c r="B5375" s="23">
        <v>2022</v>
      </c>
      <c r="C5375" s="23" t="s">
        <v>2</v>
      </c>
      <c r="D5375" s="23" t="s">
        <v>73</v>
      </c>
      <c r="E5375" s="23" t="s">
        <v>291</v>
      </c>
      <c r="F5375" s="23" t="s">
        <v>346</v>
      </c>
      <c r="G5375" s="23" t="s">
        <v>552</v>
      </c>
      <c r="H5375" s="32" t="s">
        <v>354</v>
      </c>
      <c r="I5375" s="32" t="s">
        <v>536</v>
      </c>
      <c r="J5375" s="135">
        <v>157</v>
      </c>
      <c r="K5375" s="28">
        <v>0.79618</v>
      </c>
      <c r="L5375" s="28">
        <f t="shared" si="124"/>
        <v>0.81728000000000001</v>
      </c>
      <c r="O5375" s="77">
        <v>0.71452000000000004</v>
      </c>
      <c r="BF5375" s="106"/>
    </row>
    <row r="5376" spans="1:58" x14ac:dyDescent="0.25">
      <c r="A5376" t="s">
        <v>17</v>
      </c>
      <c r="B5376" s="23">
        <v>2022</v>
      </c>
      <c r="C5376" s="23" t="s">
        <v>3</v>
      </c>
      <c r="D5376" s="23" t="s">
        <v>493</v>
      </c>
      <c r="E5376" s="23" t="s">
        <v>291</v>
      </c>
      <c r="F5376" s="23" t="s">
        <v>346</v>
      </c>
      <c r="G5376" s="23" t="s">
        <v>552</v>
      </c>
      <c r="H5376" s="32" t="s">
        <v>354</v>
      </c>
      <c r="I5376" s="32" t="s">
        <v>536</v>
      </c>
      <c r="J5376" s="135">
        <v>138</v>
      </c>
      <c r="K5376" s="28">
        <v>0.83333000000000002</v>
      </c>
      <c r="L5376" s="28">
        <f t="shared" si="124"/>
        <v>0.77337999999999996</v>
      </c>
      <c r="O5376" s="77">
        <v>0.68925999999999998</v>
      </c>
      <c r="BF5376" s="106"/>
    </row>
    <row r="5377" spans="1:58" x14ac:dyDescent="0.25">
      <c r="A5377" t="s">
        <v>17</v>
      </c>
      <c r="B5377" s="23">
        <v>2023</v>
      </c>
      <c r="C5377" s="23" t="s">
        <v>0</v>
      </c>
      <c r="D5377" s="23" t="s">
        <v>537</v>
      </c>
      <c r="E5377" s="23" t="s">
        <v>291</v>
      </c>
      <c r="F5377" s="23" t="s">
        <v>346</v>
      </c>
      <c r="G5377" s="23" t="s">
        <v>552</v>
      </c>
      <c r="H5377" s="32" t="s">
        <v>354</v>
      </c>
      <c r="I5377" s="32" t="s">
        <v>536</v>
      </c>
      <c r="J5377" s="135">
        <v>130</v>
      </c>
      <c r="K5377" s="28">
        <v>0.63077000000000005</v>
      </c>
      <c r="L5377" s="28">
        <f t="shared" si="124"/>
        <v>0.73377999999999999</v>
      </c>
      <c r="O5377" s="77">
        <v>0.66224000000000005</v>
      </c>
      <c r="BF5377" s="106"/>
    </row>
    <row r="5378" spans="1:58" x14ac:dyDescent="0.25">
      <c r="A5378" t="s">
        <v>17</v>
      </c>
      <c r="B5378" s="23">
        <v>2018</v>
      </c>
      <c r="C5378" s="23" t="s">
        <v>0</v>
      </c>
      <c r="D5378" s="23" t="s">
        <v>54</v>
      </c>
      <c r="E5378" s="23" t="s">
        <v>297</v>
      </c>
      <c r="F5378" s="23" t="s">
        <v>298</v>
      </c>
      <c r="G5378" s="23" t="s">
        <v>552</v>
      </c>
      <c r="H5378" s="32" t="s">
        <v>354</v>
      </c>
      <c r="I5378" s="32" t="s">
        <v>536</v>
      </c>
      <c r="J5378" s="135">
        <v>49</v>
      </c>
      <c r="K5378" s="28">
        <v>0.89795999999999998</v>
      </c>
      <c r="L5378" s="28">
        <f t="shared" ref="L5378:L5441" si="125">SUMIFS(K:K, E:E, G5378, D:D, D5378, I:I, I5378)</f>
        <v>0.78173999999999999</v>
      </c>
      <c r="O5378" s="77">
        <v>0.64649000000000001</v>
      </c>
      <c r="BF5378" s="106"/>
    </row>
    <row r="5379" spans="1:58" x14ac:dyDescent="0.25">
      <c r="A5379" t="s">
        <v>17</v>
      </c>
      <c r="B5379" s="23">
        <v>2018</v>
      </c>
      <c r="C5379" s="23" t="s">
        <v>1</v>
      </c>
      <c r="D5379" s="23" t="s">
        <v>56</v>
      </c>
      <c r="E5379" s="23" t="s">
        <v>297</v>
      </c>
      <c r="F5379" s="23" t="s">
        <v>298</v>
      </c>
      <c r="G5379" s="23" t="s">
        <v>552</v>
      </c>
      <c r="H5379" s="32" t="s">
        <v>354</v>
      </c>
      <c r="I5379" s="32" t="s">
        <v>536</v>
      </c>
      <c r="J5379" s="135">
        <v>62</v>
      </c>
      <c r="K5379" s="28">
        <v>0.91935</v>
      </c>
      <c r="L5379" s="28">
        <f t="shared" si="125"/>
        <v>0.84355000000000002</v>
      </c>
      <c r="O5379" s="77">
        <v>0.66595000000000004</v>
      </c>
      <c r="BF5379" s="106"/>
    </row>
    <row r="5380" spans="1:58" x14ac:dyDescent="0.25">
      <c r="A5380" t="s">
        <v>17</v>
      </c>
      <c r="B5380" s="23">
        <v>2018</v>
      </c>
      <c r="C5380" s="23" t="s">
        <v>2</v>
      </c>
      <c r="D5380" s="23" t="s">
        <v>57</v>
      </c>
      <c r="E5380" s="23" t="s">
        <v>297</v>
      </c>
      <c r="F5380" s="23" t="s">
        <v>298</v>
      </c>
      <c r="G5380" s="23" t="s">
        <v>552</v>
      </c>
      <c r="H5380" s="32" t="s">
        <v>354</v>
      </c>
      <c r="I5380" s="32" t="s">
        <v>536</v>
      </c>
      <c r="J5380" s="135">
        <v>55</v>
      </c>
      <c r="K5380" s="28">
        <v>0.87273000000000001</v>
      </c>
      <c r="L5380" s="28">
        <f t="shared" si="125"/>
        <v>0.80210000000000004</v>
      </c>
      <c r="O5380" s="77">
        <v>0.65563000000000005</v>
      </c>
      <c r="BF5380" s="106"/>
    </row>
    <row r="5381" spans="1:58" x14ac:dyDescent="0.25">
      <c r="A5381" t="s">
        <v>17</v>
      </c>
      <c r="B5381" s="23">
        <v>2018</v>
      </c>
      <c r="C5381" s="23" t="s">
        <v>3</v>
      </c>
      <c r="D5381" s="23" t="s">
        <v>58</v>
      </c>
      <c r="E5381" s="23" t="s">
        <v>297</v>
      </c>
      <c r="F5381" s="23" t="s">
        <v>298</v>
      </c>
      <c r="G5381" s="23" t="s">
        <v>552</v>
      </c>
      <c r="H5381" s="32" t="s">
        <v>354</v>
      </c>
      <c r="I5381" s="32" t="s">
        <v>536</v>
      </c>
      <c r="J5381" s="135">
        <v>49</v>
      </c>
      <c r="K5381" s="28">
        <v>0.85714000000000001</v>
      </c>
      <c r="L5381" s="28">
        <f t="shared" si="125"/>
        <v>0.79407000000000005</v>
      </c>
      <c r="O5381" s="77">
        <v>0.64424999999999999</v>
      </c>
      <c r="BF5381" s="106"/>
    </row>
    <row r="5382" spans="1:58" x14ac:dyDescent="0.25">
      <c r="A5382" t="s">
        <v>17</v>
      </c>
      <c r="B5382" s="23">
        <v>2019</v>
      </c>
      <c r="C5382" s="23" t="s">
        <v>0</v>
      </c>
      <c r="D5382" s="23" t="s">
        <v>59</v>
      </c>
      <c r="E5382" s="23" t="s">
        <v>297</v>
      </c>
      <c r="F5382" s="23" t="s">
        <v>298</v>
      </c>
      <c r="G5382" s="23" t="s">
        <v>552</v>
      </c>
      <c r="H5382" s="32" t="s">
        <v>354</v>
      </c>
      <c r="I5382" s="32" t="s">
        <v>536</v>
      </c>
      <c r="J5382" s="135">
        <v>67</v>
      </c>
      <c r="K5382" s="28">
        <v>0.82089999999999996</v>
      </c>
      <c r="L5382" s="28">
        <f t="shared" si="125"/>
        <v>0.76673000000000002</v>
      </c>
      <c r="O5382" s="77">
        <v>0.67745999999999995</v>
      </c>
      <c r="BF5382" s="106"/>
    </row>
    <row r="5383" spans="1:58" x14ac:dyDescent="0.25">
      <c r="A5383" t="s">
        <v>17</v>
      </c>
      <c r="B5383" s="23">
        <v>2019</v>
      </c>
      <c r="C5383" s="23" t="s">
        <v>1</v>
      </c>
      <c r="D5383" s="23" t="s">
        <v>60</v>
      </c>
      <c r="E5383" s="23" t="s">
        <v>297</v>
      </c>
      <c r="F5383" s="23" t="s">
        <v>298</v>
      </c>
      <c r="G5383" s="23" t="s">
        <v>552</v>
      </c>
      <c r="H5383" s="32" t="s">
        <v>354</v>
      </c>
      <c r="I5383" s="32" t="s">
        <v>536</v>
      </c>
      <c r="J5383" s="135">
        <v>63</v>
      </c>
      <c r="K5383" s="28">
        <v>0.90476000000000001</v>
      </c>
      <c r="L5383" s="28">
        <f t="shared" si="125"/>
        <v>0.81303999999999998</v>
      </c>
      <c r="O5383" s="77">
        <v>0.69386000000000003</v>
      </c>
      <c r="BF5383" s="106"/>
    </row>
    <row r="5384" spans="1:58" x14ac:dyDescent="0.25">
      <c r="A5384" t="s">
        <v>17</v>
      </c>
      <c r="B5384" s="23">
        <v>2019</v>
      </c>
      <c r="C5384" s="23" t="s">
        <v>2</v>
      </c>
      <c r="D5384" s="23" t="s">
        <v>61</v>
      </c>
      <c r="E5384" s="23" t="s">
        <v>297</v>
      </c>
      <c r="F5384" s="23" t="s">
        <v>298</v>
      </c>
      <c r="G5384" s="23" t="s">
        <v>552</v>
      </c>
      <c r="H5384" s="32" t="s">
        <v>354</v>
      </c>
      <c r="I5384" s="32" t="s">
        <v>536</v>
      </c>
      <c r="J5384" s="135">
        <v>61</v>
      </c>
      <c r="K5384" s="28">
        <v>0.78688999999999998</v>
      </c>
      <c r="L5384" s="28">
        <f t="shared" si="125"/>
        <v>0.80633999999999995</v>
      </c>
      <c r="O5384" s="77">
        <v>0.68513999999999997</v>
      </c>
      <c r="BF5384" s="106"/>
    </row>
    <row r="5385" spans="1:58" x14ac:dyDescent="0.25">
      <c r="A5385" t="s">
        <v>17</v>
      </c>
      <c r="B5385" s="23">
        <v>2019</v>
      </c>
      <c r="C5385" s="23" t="s">
        <v>3</v>
      </c>
      <c r="D5385" s="23" t="s">
        <v>62</v>
      </c>
      <c r="E5385" s="23" t="s">
        <v>297</v>
      </c>
      <c r="F5385" s="23" t="s">
        <v>298</v>
      </c>
      <c r="G5385" s="23" t="s">
        <v>552</v>
      </c>
      <c r="H5385" s="32" t="s">
        <v>354</v>
      </c>
      <c r="I5385" s="32" t="s">
        <v>536</v>
      </c>
      <c r="J5385" s="135">
        <v>60</v>
      </c>
      <c r="K5385" s="28">
        <v>0.85</v>
      </c>
      <c r="L5385" s="28">
        <f t="shared" si="125"/>
        <v>0.74029</v>
      </c>
      <c r="O5385" s="77">
        <v>0.67325000000000002</v>
      </c>
      <c r="BF5385" s="106"/>
    </row>
    <row r="5386" spans="1:58" x14ac:dyDescent="0.25">
      <c r="A5386" t="s">
        <v>17</v>
      </c>
      <c r="B5386" s="23">
        <v>2020</v>
      </c>
      <c r="C5386" s="23" t="s">
        <v>0</v>
      </c>
      <c r="D5386" s="23" t="s">
        <v>63</v>
      </c>
      <c r="E5386" s="23" t="s">
        <v>297</v>
      </c>
      <c r="F5386" s="23" t="s">
        <v>298</v>
      </c>
      <c r="G5386" s="23" t="s">
        <v>552</v>
      </c>
      <c r="H5386" s="32" t="s">
        <v>354</v>
      </c>
      <c r="I5386" s="32" t="s">
        <v>536</v>
      </c>
      <c r="J5386" s="135">
        <v>56</v>
      </c>
      <c r="K5386" s="28">
        <v>0.80357000000000001</v>
      </c>
      <c r="L5386" s="28">
        <f t="shared" si="125"/>
        <v>0.71514</v>
      </c>
      <c r="O5386" s="77">
        <v>0.68518000000000001</v>
      </c>
      <c r="BF5386" s="106"/>
    </row>
    <row r="5387" spans="1:58" x14ac:dyDescent="0.25">
      <c r="A5387" t="s">
        <v>17</v>
      </c>
      <c r="B5387" s="23">
        <v>2020</v>
      </c>
      <c r="C5387" s="23" t="s">
        <v>1</v>
      </c>
      <c r="D5387" s="23" t="s">
        <v>64</v>
      </c>
      <c r="E5387" s="23" t="s">
        <v>297</v>
      </c>
      <c r="F5387" s="23" t="s">
        <v>298</v>
      </c>
      <c r="G5387" s="23" t="s">
        <v>552</v>
      </c>
      <c r="H5387" s="32" t="s">
        <v>354</v>
      </c>
      <c r="I5387" s="32" t="s">
        <v>536</v>
      </c>
      <c r="J5387" s="135">
        <v>17</v>
      </c>
      <c r="K5387" s="28">
        <v>0.82352999999999998</v>
      </c>
      <c r="L5387" s="28">
        <f t="shared" si="125"/>
        <v>0.74841999999999997</v>
      </c>
      <c r="O5387" s="77">
        <v>0.67054000000000002</v>
      </c>
      <c r="BF5387" s="106"/>
    </row>
    <row r="5388" spans="1:58" x14ac:dyDescent="0.25">
      <c r="A5388" t="s">
        <v>17</v>
      </c>
      <c r="B5388" s="23">
        <v>2020</v>
      </c>
      <c r="C5388" s="23" t="s">
        <v>2</v>
      </c>
      <c r="D5388" s="23" t="s">
        <v>65</v>
      </c>
      <c r="E5388" s="23" t="s">
        <v>297</v>
      </c>
      <c r="F5388" s="23" t="s">
        <v>298</v>
      </c>
      <c r="G5388" s="23" t="s">
        <v>552</v>
      </c>
      <c r="H5388" s="32" t="s">
        <v>354</v>
      </c>
      <c r="I5388" s="32" t="s">
        <v>536</v>
      </c>
      <c r="J5388" s="135">
        <v>53</v>
      </c>
      <c r="K5388" s="28">
        <v>0.60377000000000003</v>
      </c>
      <c r="L5388" s="28">
        <f t="shared" si="125"/>
        <v>0.73358000000000001</v>
      </c>
      <c r="O5388" s="77">
        <v>0.68157999999999996</v>
      </c>
      <c r="BF5388" s="106"/>
    </row>
    <row r="5389" spans="1:58" x14ac:dyDescent="0.25">
      <c r="A5389" t="s">
        <v>17</v>
      </c>
      <c r="B5389" s="23">
        <v>2020</v>
      </c>
      <c r="C5389" s="23" t="s">
        <v>3</v>
      </c>
      <c r="D5389" s="23" t="s">
        <v>66</v>
      </c>
      <c r="E5389" s="23" t="s">
        <v>297</v>
      </c>
      <c r="F5389" s="23" t="s">
        <v>298</v>
      </c>
      <c r="G5389" s="23" t="s">
        <v>552</v>
      </c>
      <c r="H5389" s="32" t="s">
        <v>354</v>
      </c>
      <c r="I5389" s="32" t="s">
        <v>536</v>
      </c>
      <c r="J5389" s="135">
        <v>66</v>
      </c>
      <c r="K5389" s="28">
        <v>0.86363999999999996</v>
      </c>
      <c r="L5389" s="28">
        <f t="shared" si="125"/>
        <v>0.76832</v>
      </c>
      <c r="O5389" s="77">
        <v>0.67688999999999999</v>
      </c>
      <c r="BF5389" s="106"/>
    </row>
    <row r="5390" spans="1:58" x14ac:dyDescent="0.25">
      <c r="A5390" t="s">
        <v>17</v>
      </c>
      <c r="B5390" s="23">
        <v>2021</v>
      </c>
      <c r="C5390" s="23" t="s">
        <v>0</v>
      </c>
      <c r="D5390" s="23" t="s">
        <v>67</v>
      </c>
      <c r="E5390" s="23" t="s">
        <v>297</v>
      </c>
      <c r="F5390" s="23" t="s">
        <v>298</v>
      </c>
      <c r="G5390" s="23" t="s">
        <v>552</v>
      </c>
      <c r="H5390" s="32" t="s">
        <v>354</v>
      </c>
      <c r="I5390" s="32" t="s">
        <v>536</v>
      </c>
      <c r="J5390" s="135">
        <v>56</v>
      </c>
      <c r="K5390" s="28">
        <v>0.92857000000000001</v>
      </c>
      <c r="L5390" s="28">
        <f t="shared" si="125"/>
        <v>0.79437000000000002</v>
      </c>
      <c r="O5390" s="77">
        <v>0.72143000000000002</v>
      </c>
      <c r="BF5390" s="106"/>
    </row>
    <row r="5391" spans="1:58" x14ac:dyDescent="0.25">
      <c r="A5391" t="s">
        <v>17</v>
      </c>
      <c r="B5391" s="23">
        <v>2021</v>
      </c>
      <c r="C5391" s="23" t="s">
        <v>1</v>
      </c>
      <c r="D5391" s="23" t="s">
        <v>68</v>
      </c>
      <c r="E5391" s="23" t="s">
        <v>297</v>
      </c>
      <c r="F5391" s="23" t="s">
        <v>298</v>
      </c>
      <c r="G5391" s="23" t="s">
        <v>552</v>
      </c>
      <c r="H5391" s="32" t="s">
        <v>354</v>
      </c>
      <c r="I5391" s="32" t="s">
        <v>536</v>
      </c>
      <c r="J5391" s="135">
        <v>58</v>
      </c>
      <c r="K5391" s="28">
        <v>0.87931000000000004</v>
      </c>
      <c r="L5391" s="28">
        <f t="shared" si="125"/>
        <v>0.74253000000000002</v>
      </c>
      <c r="O5391" s="77">
        <v>0.71777999999999997</v>
      </c>
      <c r="BF5391" s="106"/>
    </row>
    <row r="5392" spans="1:58" x14ac:dyDescent="0.25">
      <c r="A5392" t="s">
        <v>17</v>
      </c>
      <c r="B5392" s="23">
        <v>2021</v>
      </c>
      <c r="C5392" s="23" t="s">
        <v>2</v>
      </c>
      <c r="D5392" s="23" t="s">
        <v>69</v>
      </c>
      <c r="E5392" s="23" t="s">
        <v>297</v>
      </c>
      <c r="F5392" s="23" t="s">
        <v>298</v>
      </c>
      <c r="G5392" s="23" t="s">
        <v>552</v>
      </c>
      <c r="H5392" s="32" t="s">
        <v>354</v>
      </c>
      <c r="I5392" s="32" t="s">
        <v>536</v>
      </c>
      <c r="J5392" s="135">
        <v>64</v>
      </c>
      <c r="K5392" s="28">
        <v>0.98436999999999997</v>
      </c>
      <c r="L5392" s="28">
        <f t="shared" si="125"/>
        <v>0.80062999999999995</v>
      </c>
      <c r="O5392" s="77">
        <v>0.72623000000000004</v>
      </c>
      <c r="BF5392" s="106"/>
    </row>
    <row r="5393" spans="1:58" x14ac:dyDescent="0.25">
      <c r="A5393" t="s">
        <v>17</v>
      </c>
      <c r="B5393" s="23">
        <v>2021</v>
      </c>
      <c r="C5393" s="23" t="s">
        <v>3</v>
      </c>
      <c r="D5393" s="23" t="s">
        <v>70</v>
      </c>
      <c r="E5393" s="23" t="s">
        <v>297</v>
      </c>
      <c r="F5393" s="23" t="s">
        <v>298</v>
      </c>
      <c r="G5393" s="23" t="s">
        <v>552</v>
      </c>
      <c r="H5393" s="32" t="s">
        <v>354</v>
      </c>
      <c r="I5393" s="32" t="s">
        <v>536</v>
      </c>
      <c r="J5393" s="135">
        <v>49</v>
      </c>
      <c r="K5393" s="28">
        <v>0.46938999999999997</v>
      </c>
      <c r="L5393" s="28">
        <f t="shared" si="125"/>
        <v>0.81560999999999995</v>
      </c>
      <c r="O5393" s="77">
        <v>0.70416999999999996</v>
      </c>
      <c r="BF5393" s="106"/>
    </row>
    <row r="5394" spans="1:58" x14ac:dyDescent="0.25">
      <c r="A5394" t="s">
        <v>17</v>
      </c>
      <c r="B5394" s="23">
        <v>2022</v>
      </c>
      <c r="C5394" s="23" t="s">
        <v>0</v>
      </c>
      <c r="D5394" s="23" t="s">
        <v>71</v>
      </c>
      <c r="E5394" s="23" t="s">
        <v>297</v>
      </c>
      <c r="F5394" s="23" t="s">
        <v>298</v>
      </c>
      <c r="G5394" s="23" t="s">
        <v>552</v>
      </c>
      <c r="H5394" s="32" t="s">
        <v>354</v>
      </c>
      <c r="I5394" s="32" t="s">
        <v>536</v>
      </c>
      <c r="J5394" s="135">
        <v>43</v>
      </c>
      <c r="K5394" s="28">
        <v>0.27906999999999998</v>
      </c>
      <c r="L5394" s="28">
        <f t="shared" si="125"/>
        <v>0.78637999999999997</v>
      </c>
      <c r="O5394" s="77">
        <v>0.71772000000000002</v>
      </c>
      <c r="BF5394" s="106"/>
    </row>
    <row r="5395" spans="1:58" x14ac:dyDescent="0.25">
      <c r="A5395" t="s">
        <v>17</v>
      </c>
      <c r="B5395" s="23">
        <v>2022</v>
      </c>
      <c r="C5395" s="23" t="s">
        <v>1</v>
      </c>
      <c r="D5395" s="23" t="s">
        <v>72</v>
      </c>
      <c r="E5395" s="23" t="s">
        <v>297</v>
      </c>
      <c r="F5395" s="23" t="s">
        <v>298</v>
      </c>
      <c r="G5395" s="23" t="s">
        <v>552</v>
      </c>
      <c r="H5395" s="32" t="s">
        <v>354</v>
      </c>
      <c r="I5395" s="32" t="s">
        <v>536</v>
      </c>
      <c r="J5395" s="135">
        <v>47</v>
      </c>
      <c r="K5395" s="28">
        <v>0.87234</v>
      </c>
      <c r="L5395" s="28">
        <f t="shared" si="125"/>
        <v>0.80869999999999997</v>
      </c>
      <c r="O5395" s="77">
        <v>0.71509999999999996</v>
      </c>
      <c r="BF5395" s="106"/>
    </row>
    <row r="5396" spans="1:58" x14ac:dyDescent="0.25">
      <c r="A5396" t="s">
        <v>17</v>
      </c>
      <c r="B5396" s="23">
        <v>2022</v>
      </c>
      <c r="C5396" s="23" t="s">
        <v>2</v>
      </c>
      <c r="D5396" s="23" t="s">
        <v>73</v>
      </c>
      <c r="E5396" s="23" t="s">
        <v>297</v>
      </c>
      <c r="F5396" s="23" t="s">
        <v>298</v>
      </c>
      <c r="G5396" s="23" t="s">
        <v>552</v>
      </c>
      <c r="H5396" s="32" t="s">
        <v>354</v>
      </c>
      <c r="I5396" s="32" t="s">
        <v>536</v>
      </c>
      <c r="J5396" s="135">
        <v>52</v>
      </c>
      <c r="K5396" s="28">
        <v>0.92308000000000001</v>
      </c>
      <c r="L5396" s="28">
        <f t="shared" si="125"/>
        <v>0.81728000000000001</v>
      </c>
      <c r="O5396" s="77">
        <v>0.71452000000000004</v>
      </c>
      <c r="BF5396" s="106"/>
    </row>
    <row r="5397" spans="1:58" x14ac:dyDescent="0.25">
      <c r="A5397" t="s">
        <v>17</v>
      </c>
      <c r="B5397" s="23">
        <v>2022</v>
      </c>
      <c r="C5397" s="23" t="s">
        <v>3</v>
      </c>
      <c r="D5397" s="23" t="s">
        <v>493</v>
      </c>
      <c r="E5397" s="23" t="s">
        <v>297</v>
      </c>
      <c r="F5397" s="23" t="s">
        <v>298</v>
      </c>
      <c r="G5397" s="23" t="s">
        <v>552</v>
      </c>
      <c r="H5397" s="32" t="s">
        <v>354</v>
      </c>
      <c r="I5397" s="32" t="s">
        <v>536</v>
      </c>
      <c r="J5397" s="135">
        <v>54</v>
      </c>
      <c r="K5397" s="28">
        <v>0.87036999999999998</v>
      </c>
      <c r="L5397" s="28">
        <f t="shared" si="125"/>
        <v>0.77337999999999996</v>
      </c>
      <c r="O5397" s="77">
        <v>0.68925999999999998</v>
      </c>
      <c r="BF5397" s="106"/>
    </row>
    <row r="5398" spans="1:58" x14ac:dyDescent="0.25">
      <c r="A5398" t="s">
        <v>17</v>
      </c>
      <c r="B5398" s="23">
        <v>2023</v>
      </c>
      <c r="C5398" s="23" t="s">
        <v>0</v>
      </c>
      <c r="D5398" s="23" t="s">
        <v>537</v>
      </c>
      <c r="E5398" s="23" t="s">
        <v>297</v>
      </c>
      <c r="F5398" s="23" t="s">
        <v>298</v>
      </c>
      <c r="G5398" s="23" t="s">
        <v>552</v>
      </c>
      <c r="H5398" s="32" t="s">
        <v>354</v>
      </c>
      <c r="I5398" s="32" t="s">
        <v>536</v>
      </c>
      <c r="J5398" s="135">
        <v>61</v>
      </c>
      <c r="K5398" s="28">
        <v>0.88524999999999998</v>
      </c>
      <c r="L5398" s="28">
        <f t="shared" si="125"/>
        <v>0.73377999999999999</v>
      </c>
      <c r="O5398" s="77">
        <v>0.66224000000000005</v>
      </c>
      <c r="BF5398" s="106"/>
    </row>
    <row r="5399" spans="1:58" x14ac:dyDescent="0.25">
      <c r="A5399" t="s">
        <v>17</v>
      </c>
      <c r="B5399" s="23">
        <v>2018</v>
      </c>
      <c r="C5399" s="23" t="s">
        <v>0</v>
      </c>
      <c r="D5399" s="23" t="s">
        <v>54</v>
      </c>
      <c r="E5399" s="23" t="s">
        <v>299</v>
      </c>
      <c r="F5399" s="23" t="s">
        <v>300</v>
      </c>
      <c r="G5399" s="23" t="s">
        <v>548</v>
      </c>
      <c r="H5399" s="32" t="s">
        <v>361</v>
      </c>
      <c r="I5399" s="32" t="s">
        <v>536</v>
      </c>
      <c r="J5399" s="135">
        <v>71</v>
      </c>
      <c r="K5399" s="28">
        <v>0.63380000000000003</v>
      </c>
      <c r="L5399" s="28">
        <f t="shared" si="125"/>
        <v>0.81784000000000001</v>
      </c>
      <c r="O5399" s="77">
        <v>0.64649000000000001</v>
      </c>
      <c r="BF5399" s="106"/>
    </row>
    <row r="5400" spans="1:58" x14ac:dyDescent="0.25">
      <c r="A5400" t="s">
        <v>17</v>
      </c>
      <c r="B5400" s="23">
        <v>2018</v>
      </c>
      <c r="C5400" s="23" t="s">
        <v>1</v>
      </c>
      <c r="D5400" s="23" t="s">
        <v>56</v>
      </c>
      <c r="E5400" s="23" t="s">
        <v>299</v>
      </c>
      <c r="F5400" s="23" t="s">
        <v>300</v>
      </c>
      <c r="G5400" s="23" t="s">
        <v>548</v>
      </c>
      <c r="H5400" s="32" t="s">
        <v>361</v>
      </c>
      <c r="I5400" s="32" t="s">
        <v>536</v>
      </c>
      <c r="J5400" s="135">
        <v>67</v>
      </c>
      <c r="K5400" s="28">
        <v>0.59701000000000004</v>
      </c>
      <c r="L5400" s="28">
        <f t="shared" si="125"/>
        <v>0.77205000000000001</v>
      </c>
      <c r="O5400" s="77">
        <v>0.66595000000000004</v>
      </c>
      <c r="BF5400" s="106"/>
    </row>
    <row r="5401" spans="1:58" x14ac:dyDescent="0.25">
      <c r="A5401" t="s">
        <v>17</v>
      </c>
      <c r="B5401" s="23">
        <v>2018</v>
      </c>
      <c r="C5401" s="23" t="s">
        <v>2</v>
      </c>
      <c r="D5401" s="23" t="s">
        <v>57</v>
      </c>
      <c r="E5401" s="23" t="s">
        <v>299</v>
      </c>
      <c r="F5401" s="23" t="s">
        <v>300</v>
      </c>
      <c r="G5401" s="23" t="s">
        <v>548</v>
      </c>
      <c r="H5401" s="32" t="s">
        <v>361</v>
      </c>
      <c r="I5401" s="32" t="s">
        <v>536</v>
      </c>
      <c r="J5401" s="135">
        <v>67</v>
      </c>
      <c r="K5401" s="28">
        <v>0.56716</v>
      </c>
      <c r="L5401" s="28">
        <f t="shared" si="125"/>
        <v>0.79268000000000005</v>
      </c>
      <c r="O5401" s="77">
        <v>0.65563000000000005</v>
      </c>
      <c r="BF5401" s="106"/>
    </row>
    <row r="5402" spans="1:58" x14ac:dyDescent="0.25">
      <c r="A5402" t="s">
        <v>17</v>
      </c>
      <c r="B5402" s="23">
        <v>2018</v>
      </c>
      <c r="C5402" s="23" t="s">
        <v>3</v>
      </c>
      <c r="D5402" s="23" t="s">
        <v>58</v>
      </c>
      <c r="E5402" s="23" t="s">
        <v>299</v>
      </c>
      <c r="F5402" s="23" t="s">
        <v>300</v>
      </c>
      <c r="G5402" s="23" t="s">
        <v>548</v>
      </c>
      <c r="H5402" s="32" t="s">
        <v>361</v>
      </c>
      <c r="I5402" s="32" t="s">
        <v>536</v>
      </c>
      <c r="J5402" s="135">
        <v>69</v>
      </c>
      <c r="K5402" s="28">
        <v>0.42029</v>
      </c>
      <c r="L5402" s="28">
        <f t="shared" si="125"/>
        <v>0.76368999999999998</v>
      </c>
      <c r="O5402" s="77">
        <v>0.64424999999999999</v>
      </c>
      <c r="BF5402" s="106"/>
    </row>
    <row r="5403" spans="1:58" x14ac:dyDescent="0.25">
      <c r="A5403" t="s">
        <v>17</v>
      </c>
      <c r="B5403" s="23">
        <v>2019</v>
      </c>
      <c r="C5403" s="23" t="s">
        <v>0</v>
      </c>
      <c r="D5403" s="23" t="s">
        <v>59</v>
      </c>
      <c r="E5403" s="23" t="s">
        <v>299</v>
      </c>
      <c r="F5403" s="23" t="s">
        <v>300</v>
      </c>
      <c r="G5403" s="23" t="s">
        <v>548</v>
      </c>
      <c r="H5403" s="32" t="s">
        <v>361</v>
      </c>
      <c r="I5403" s="32" t="s">
        <v>536</v>
      </c>
      <c r="J5403" s="135">
        <v>67</v>
      </c>
      <c r="K5403" s="28">
        <v>0.62687000000000004</v>
      </c>
      <c r="L5403" s="28">
        <f t="shared" si="125"/>
        <v>0.79601999999999995</v>
      </c>
      <c r="O5403" s="77">
        <v>0.67745999999999995</v>
      </c>
      <c r="BF5403" s="106"/>
    </row>
    <row r="5404" spans="1:58" x14ac:dyDescent="0.25">
      <c r="A5404" t="s">
        <v>17</v>
      </c>
      <c r="B5404" s="23">
        <v>2019</v>
      </c>
      <c r="C5404" s="23" t="s">
        <v>1</v>
      </c>
      <c r="D5404" s="23" t="s">
        <v>60</v>
      </c>
      <c r="E5404" s="23" t="s">
        <v>299</v>
      </c>
      <c r="F5404" s="23" t="s">
        <v>300</v>
      </c>
      <c r="G5404" s="23" t="s">
        <v>548</v>
      </c>
      <c r="H5404" s="32" t="s">
        <v>361</v>
      </c>
      <c r="I5404" s="32" t="s">
        <v>536</v>
      </c>
      <c r="J5404" s="135">
        <v>105</v>
      </c>
      <c r="K5404" s="28">
        <v>0.58094999999999997</v>
      </c>
      <c r="L5404" s="28">
        <f t="shared" si="125"/>
        <v>0.79037000000000002</v>
      </c>
      <c r="O5404" s="77">
        <v>0.69386000000000003</v>
      </c>
      <c r="BF5404" s="106"/>
    </row>
    <row r="5405" spans="1:58" x14ac:dyDescent="0.25">
      <c r="A5405" t="s">
        <v>17</v>
      </c>
      <c r="B5405" s="23">
        <v>2019</v>
      </c>
      <c r="C5405" s="23" t="s">
        <v>2</v>
      </c>
      <c r="D5405" s="23" t="s">
        <v>61</v>
      </c>
      <c r="E5405" s="23" t="s">
        <v>299</v>
      </c>
      <c r="F5405" s="23" t="s">
        <v>300</v>
      </c>
      <c r="G5405" s="23" t="s">
        <v>548</v>
      </c>
      <c r="H5405" s="32" t="s">
        <v>361</v>
      </c>
      <c r="I5405" s="32" t="s">
        <v>536</v>
      </c>
      <c r="J5405" s="135">
        <v>73</v>
      </c>
      <c r="K5405" s="28">
        <v>0.71233000000000002</v>
      </c>
      <c r="L5405" s="28">
        <f t="shared" si="125"/>
        <v>0.83796999999999999</v>
      </c>
      <c r="O5405" s="77">
        <v>0.68513999999999997</v>
      </c>
      <c r="BF5405" s="106"/>
    </row>
    <row r="5406" spans="1:58" x14ac:dyDescent="0.25">
      <c r="A5406" t="s">
        <v>17</v>
      </c>
      <c r="B5406" s="23">
        <v>2019</v>
      </c>
      <c r="C5406" s="23" t="s">
        <v>3</v>
      </c>
      <c r="D5406" s="23" t="s">
        <v>62</v>
      </c>
      <c r="E5406" s="23" t="s">
        <v>299</v>
      </c>
      <c r="F5406" s="23" t="s">
        <v>300</v>
      </c>
      <c r="G5406" s="23" t="s">
        <v>548</v>
      </c>
      <c r="H5406" s="32" t="s">
        <v>361</v>
      </c>
      <c r="I5406" s="32" t="s">
        <v>536</v>
      </c>
      <c r="J5406" s="135">
        <v>65</v>
      </c>
      <c r="K5406" s="28">
        <v>0.64615</v>
      </c>
      <c r="L5406" s="28">
        <f t="shared" si="125"/>
        <v>0.82630999999999999</v>
      </c>
      <c r="O5406" s="77">
        <v>0.67325000000000002</v>
      </c>
      <c r="BF5406" s="106"/>
    </row>
    <row r="5407" spans="1:58" x14ac:dyDescent="0.25">
      <c r="A5407" t="s">
        <v>17</v>
      </c>
      <c r="B5407" s="23">
        <v>2020</v>
      </c>
      <c r="C5407" s="23" t="s">
        <v>0</v>
      </c>
      <c r="D5407" s="23" t="s">
        <v>63</v>
      </c>
      <c r="E5407" s="23" t="s">
        <v>299</v>
      </c>
      <c r="F5407" s="23" t="s">
        <v>300</v>
      </c>
      <c r="G5407" s="23" t="s">
        <v>548</v>
      </c>
      <c r="H5407" s="32" t="s">
        <v>361</v>
      </c>
      <c r="I5407" s="32" t="s">
        <v>536</v>
      </c>
      <c r="J5407" s="135">
        <v>99</v>
      </c>
      <c r="K5407" s="28">
        <v>0.62626000000000004</v>
      </c>
      <c r="L5407" s="28">
        <f t="shared" si="125"/>
        <v>0.79549000000000003</v>
      </c>
      <c r="O5407" s="77">
        <v>0.68518000000000001</v>
      </c>
      <c r="BF5407" s="106"/>
    </row>
    <row r="5408" spans="1:58" x14ac:dyDescent="0.25">
      <c r="A5408" t="s">
        <v>17</v>
      </c>
      <c r="B5408" s="23">
        <v>2020</v>
      </c>
      <c r="C5408" s="23" t="s">
        <v>1</v>
      </c>
      <c r="D5408" s="23" t="s">
        <v>64</v>
      </c>
      <c r="E5408" s="23" t="s">
        <v>299</v>
      </c>
      <c r="F5408" s="23" t="s">
        <v>300</v>
      </c>
      <c r="G5408" s="23" t="s">
        <v>548</v>
      </c>
      <c r="H5408" s="32" t="s">
        <v>361</v>
      </c>
      <c r="I5408" s="32" t="s">
        <v>536</v>
      </c>
      <c r="J5408" s="135">
        <v>32</v>
      </c>
      <c r="K5408" s="28">
        <v>0.625</v>
      </c>
      <c r="L5408" s="28">
        <f t="shared" si="125"/>
        <v>0.70469999999999999</v>
      </c>
      <c r="O5408" s="77">
        <v>0.67054000000000002</v>
      </c>
      <c r="BF5408" s="106"/>
    </row>
    <row r="5409" spans="1:58" x14ac:dyDescent="0.25">
      <c r="A5409" t="s">
        <v>17</v>
      </c>
      <c r="B5409" s="23">
        <v>2020</v>
      </c>
      <c r="C5409" s="23" t="s">
        <v>2</v>
      </c>
      <c r="D5409" s="23" t="s">
        <v>65</v>
      </c>
      <c r="E5409" s="23" t="s">
        <v>299</v>
      </c>
      <c r="F5409" s="23" t="s">
        <v>300</v>
      </c>
      <c r="G5409" s="23" t="s">
        <v>548</v>
      </c>
      <c r="H5409" s="32" t="s">
        <v>361</v>
      </c>
      <c r="I5409" s="32" t="s">
        <v>536</v>
      </c>
      <c r="J5409" s="135">
        <v>66</v>
      </c>
      <c r="K5409" s="28">
        <v>0.77273000000000003</v>
      </c>
      <c r="L5409" s="28">
        <f t="shared" si="125"/>
        <v>0.72748000000000002</v>
      </c>
      <c r="O5409" s="77">
        <v>0.68157999999999996</v>
      </c>
      <c r="BF5409" s="106"/>
    </row>
    <row r="5410" spans="1:58" x14ac:dyDescent="0.25">
      <c r="A5410" t="s">
        <v>17</v>
      </c>
      <c r="B5410" s="23">
        <v>2020</v>
      </c>
      <c r="C5410" s="23" t="s">
        <v>3</v>
      </c>
      <c r="D5410" s="23" t="s">
        <v>66</v>
      </c>
      <c r="E5410" s="23" t="s">
        <v>299</v>
      </c>
      <c r="F5410" s="23" t="s">
        <v>300</v>
      </c>
      <c r="G5410" s="23" t="s">
        <v>548</v>
      </c>
      <c r="H5410" s="32" t="s">
        <v>361</v>
      </c>
      <c r="I5410" s="32" t="s">
        <v>536</v>
      </c>
      <c r="J5410" s="135">
        <v>63</v>
      </c>
      <c r="K5410" s="28">
        <v>0.73016000000000003</v>
      </c>
      <c r="L5410" s="28">
        <f t="shared" si="125"/>
        <v>0.83509</v>
      </c>
      <c r="O5410" s="77">
        <v>0.67688999999999999</v>
      </c>
      <c r="BF5410" s="106"/>
    </row>
    <row r="5411" spans="1:58" x14ac:dyDescent="0.25">
      <c r="A5411" t="s">
        <v>17</v>
      </c>
      <c r="B5411" s="23">
        <v>2021</v>
      </c>
      <c r="C5411" s="23" t="s">
        <v>0</v>
      </c>
      <c r="D5411" s="23" t="s">
        <v>67</v>
      </c>
      <c r="E5411" s="23" t="s">
        <v>299</v>
      </c>
      <c r="F5411" s="23" t="s">
        <v>300</v>
      </c>
      <c r="G5411" s="23" t="s">
        <v>548</v>
      </c>
      <c r="H5411" s="32" t="s">
        <v>361</v>
      </c>
      <c r="I5411" s="32" t="s">
        <v>536</v>
      </c>
      <c r="J5411" s="135">
        <v>61</v>
      </c>
      <c r="K5411" s="28">
        <v>0.62295</v>
      </c>
      <c r="L5411" s="28">
        <f t="shared" si="125"/>
        <v>0.76617000000000002</v>
      </c>
      <c r="O5411" s="77">
        <v>0.72143000000000002</v>
      </c>
      <c r="BF5411" s="106"/>
    </row>
    <row r="5412" spans="1:58" x14ac:dyDescent="0.25">
      <c r="A5412" t="s">
        <v>17</v>
      </c>
      <c r="B5412" s="23">
        <v>2021</v>
      </c>
      <c r="C5412" s="23" t="s">
        <v>1</v>
      </c>
      <c r="D5412" s="23" t="s">
        <v>68</v>
      </c>
      <c r="E5412" s="23" t="s">
        <v>299</v>
      </c>
      <c r="F5412" s="23" t="s">
        <v>300</v>
      </c>
      <c r="G5412" s="23" t="s">
        <v>548</v>
      </c>
      <c r="H5412" s="32" t="s">
        <v>361</v>
      </c>
      <c r="I5412" s="32" t="s">
        <v>536</v>
      </c>
      <c r="J5412" s="135">
        <v>77</v>
      </c>
      <c r="K5412" s="28">
        <v>0.55844000000000005</v>
      </c>
      <c r="L5412" s="28">
        <f t="shared" si="125"/>
        <v>0.78049000000000002</v>
      </c>
      <c r="O5412" s="77">
        <v>0.71777999999999997</v>
      </c>
      <c r="BF5412" s="106"/>
    </row>
    <row r="5413" spans="1:58" x14ac:dyDescent="0.25">
      <c r="A5413" t="s">
        <v>17</v>
      </c>
      <c r="B5413" s="23">
        <v>2021</v>
      </c>
      <c r="C5413" s="23" t="s">
        <v>2</v>
      </c>
      <c r="D5413" s="23" t="s">
        <v>69</v>
      </c>
      <c r="E5413" s="23" t="s">
        <v>299</v>
      </c>
      <c r="F5413" s="23" t="s">
        <v>300</v>
      </c>
      <c r="G5413" s="23" t="s">
        <v>548</v>
      </c>
      <c r="H5413" s="32" t="s">
        <v>361</v>
      </c>
      <c r="I5413" s="32" t="s">
        <v>536</v>
      </c>
      <c r="J5413" s="135">
        <v>83</v>
      </c>
      <c r="K5413" s="28">
        <v>0.54217000000000004</v>
      </c>
      <c r="L5413" s="28">
        <f t="shared" si="125"/>
        <v>0.76788999999999996</v>
      </c>
      <c r="O5413" s="77">
        <v>0.72623000000000004</v>
      </c>
      <c r="BF5413" s="106"/>
    </row>
    <row r="5414" spans="1:58" x14ac:dyDescent="0.25">
      <c r="A5414" t="s">
        <v>17</v>
      </c>
      <c r="B5414" s="23">
        <v>2021</v>
      </c>
      <c r="C5414" s="23" t="s">
        <v>3</v>
      </c>
      <c r="D5414" s="23" t="s">
        <v>70</v>
      </c>
      <c r="E5414" s="23" t="s">
        <v>299</v>
      </c>
      <c r="F5414" s="23" t="s">
        <v>300</v>
      </c>
      <c r="G5414" s="23" t="s">
        <v>548</v>
      </c>
      <c r="H5414" s="32" t="s">
        <v>361</v>
      </c>
      <c r="I5414" s="32" t="s">
        <v>536</v>
      </c>
      <c r="J5414" s="135">
        <v>68</v>
      </c>
      <c r="K5414" s="28">
        <v>0.73529</v>
      </c>
      <c r="L5414" s="28">
        <f t="shared" si="125"/>
        <v>0.82776000000000005</v>
      </c>
      <c r="O5414" s="77">
        <v>0.70416999999999996</v>
      </c>
      <c r="BF5414" s="106"/>
    </row>
    <row r="5415" spans="1:58" x14ac:dyDescent="0.25">
      <c r="A5415" t="s">
        <v>17</v>
      </c>
      <c r="B5415" s="23">
        <v>2022</v>
      </c>
      <c r="C5415" s="23" t="s">
        <v>0</v>
      </c>
      <c r="D5415" s="23" t="s">
        <v>71</v>
      </c>
      <c r="E5415" s="23" t="s">
        <v>299</v>
      </c>
      <c r="F5415" s="23" t="s">
        <v>300</v>
      </c>
      <c r="G5415" s="23" t="s">
        <v>548</v>
      </c>
      <c r="H5415" s="32" t="s">
        <v>361</v>
      </c>
      <c r="I5415" s="32" t="s">
        <v>536</v>
      </c>
      <c r="J5415" s="135">
        <v>75</v>
      </c>
      <c r="K5415" s="28">
        <v>0.73333000000000004</v>
      </c>
      <c r="L5415" s="28">
        <f t="shared" si="125"/>
        <v>0.85665999999999998</v>
      </c>
      <c r="O5415" s="77">
        <v>0.71772000000000002</v>
      </c>
      <c r="BF5415" s="106"/>
    </row>
    <row r="5416" spans="1:58" x14ac:dyDescent="0.25">
      <c r="A5416" t="s">
        <v>17</v>
      </c>
      <c r="B5416" s="23">
        <v>2022</v>
      </c>
      <c r="C5416" s="23" t="s">
        <v>1</v>
      </c>
      <c r="D5416" s="23" t="s">
        <v>72</v>
      </c>
      <c r="E5416" s="23" t="s">
        <v>299</v>
      </c>
      <c r="F5416" s="23" t="s">
        <v>300</v>
      </c>
      <c r="G5416" s="23" t="s">
        <v>548</v>
      </c>
      <c r="H5416" s="32" t="s">
        <v>361</v>
      </c>
      <c r="I5416" s="32" t="s">
        <v>536</v>
      </c>
      <c r="J5416" s="135">
        <v>95</v>
      </c>
      <c r="K5416" s="28">
        <v>0.52632000000000001</v>
      </c>
      <c r="L5416" s="28">
        <f t="shared" si="125"/>
        <v>0.80164999999999997</v>
      </c>
      <c r="O5416" s="77">
        <v>0.71509999999999996</v>
      </c>
      <c r="BF5416" s="106"/>
    </row>
    <row r="5417" spans="1:58" x14ac:dyDescent="0.25">
      <c r="A5417" t="s">
        <v>17</v>
      </c>
      <c r="B5417" s="23">
        <v>2022</v>
      </c>
      <c r="C5417" s="23" t="s">
        <v>2</v>
      </c>
      <c r="D5417" s="23" t="s">
        <v>73</v>
      </c>
      <c r="E5417" s="23" t="s">
        <v>299</v>
      </c>
      <c r="F5417" s="23" t="s">
        <v>300</v>
      </c>
      <c r="G5417" s="23" t="s">
        <v>548</v>
      </c>
      <c r="H5417" s="32" t="s">
        <v>361</v>
      </c>
      <c r="I5417" s="32" t="s">
        <v>536</v>
      </c>
      <c r="J5417" s="135">
        <v>81</v>
      </c>
      <c r="K5417" s="28">
        <v>0.51851999999999998</v>
      </c>
      <c r="L5417" s="28">
        <f t="shared" si="125"/>
        <v>0.77354999999999996</v>
      </c>
      <c r="O5417" s="77">
        <v>0.71452000000000004</v>
      </c>
      <c r="BF5417" s="106"/>
    </row>
    <row r="5418" spans="1:58" x14ac:dyDescent="0.25">
      <c r="A5418" t="s">
        <v>17</v>
      </c>
      <c r="B5418" s="23">
        <v>2022</v>
      </c>
      <c r="C5418" s="23" t="s">
        <v>3</v>
      </c>
      <c r="D5418" s="23" t="s">
        <v>493</v>
      </c>
      <c r="E5418" s="23" t="s">
        <v>299</v>
      </c>
      <c r="F5418" s="23" t="s">
        <v>300</v>
      </c>
      <c r="G5418" s="23" t="s">
        <v>548</v>
      </c>
      <c r="H5418" s="32" t="s">
        <v>361</v>
      </c>
      <c r="I5418" s="32" t="s">
        <v>536</v>
      </c>
      <c r="J5418" s="135">
        <v>72</v>
      </c>
      <c r="K5418" s="28">
        <v>0.61111000000000004</v>
      </c>
      <c r="L5418" s="28">
        <f t="shared" si="125"/>
        <v>0.78956999999999999</v>
      </c>
      <c r="O5418" s="77">
        <v>0.68925999999999998</v>
      </c>
      <c r="BF5418" s="106"/>
    </row>
    <row r="5419" spans="1:58" x14ac:dyDescent="0.25">
      <c r="A5419" t="s">
        <v>17</v>
      </c>
      <c r="B5419" s="23">
        <v>2023</v>
      </c>
      <c r="C5419" s="23" t="s">
        <v>0</v>
      </c>
      <c r="D5419" s="23" t="s">
        <v>537</v>
      </c>
      <c r="E5419" s="23" t="s">
        <v>299</v>
      </c>
      <c r="F5419" s="23" t="s">
        <v>300</v>
      </c>
      <c r="G5419" s="23" t="s">
        <v>548</v>
      </c>
      <c r="H5419" s="32" t="s">
        <v>361</v>
      </c>
      <c r="I5419" s="32" t="s">
        <v>536</v>
      </c>
      <c r="J5419" s="135">
        <v>82</v>
      </c>
      <c r="K5419" s="28">
        <v>0.62195</v>
      </c>
      <c r="L5419" s="28">
        <f t="shared" si="125"/>
        <v>0.68793000000000004</v>
      </c>
      <c r="O5419" s="77">
        <v>0.66224000000000005</v>
      </c>
      <c r="BF5419" s="106"/>
    </row>
    <row r="5420" spans="1:58" x14ac:dyDescent="0.25">
      <c r="A5420" t="s">
        <v>17</v>
      </c>
      <c r="B5420" s="23">
        <v>2018</v>
      </c>
      <c r="C5420" s="23" t="s">
        <v>0</v>
      </c>
      <c r="D5420" s="23" t="s">
        <v>54</v>
      </c>
      <c r="E5420" s="23" t="s">
        <v>551</v>
      </c>
      <c r="F5420" s="23" t="s">
        <v>360</v>
      </c>
      <c r="G5420" s="23" t="s">
        <v>551</v>
      </c>
      <c r="H5420" s="32" t="s">
        <v>360</v>
      </c>
      <c r="I5420" s="32" t="s">
        <v>536</v>
      </c>
      <c r="J5420" s="135">
        <v>600</v>
      </c>
      <c r="K5420" s="28">
        <v>0.59</v>
      </c>
      <c r="L5420" s="28">
        <f t="shared" si="125"/>
        <v>0.59</v>
      </c>
      <c r="O5420" s="77">
        <v>0.64649000000000001</v>
      </c>
      <c r="BF5420" s="106"/>
    </row>
    <row r="5421" spans="1:58" x14ac:dyDescent="0.25">
      <c r="A5421" t="s">
        <v>17</v>
      </c>
      <c r="B5421" s="23">
        <v>2018</v>
      </c>
      <c r="C5421" s="23" t="s">
        <v>1</v>
      </c>
      <c r="D5421" s="23" t="s">
        <v>56</v>
      </c>
      <c r="E5421" s="23" t="s">
        <v>551</v>
      </c>
      <c r="F5421" s="23" t="s">
        <v>360</v>
      </c>
      <c r="G5421" s="23" t="s">
        <v>551</v>
      </c>
      <c r="H5421" s="32" t="s">
        <v>360</v>
      </c>
      <c r="I5421" s="32" t="s">
        <v>536</v>
      </c>
      <c r="J5421" s="135">
        <v>698</v>
      </c>
      <c r="K5421" s="28">
        <v>0.65473000000000003</v>
      </c>
      <c r="L5421" s="28">
        <f t="shared" si="125"/>
        <v>0.65473000000000003</v>
      </c>
      <c r="O5421" s="77">
        <v>0.66595000000000004</v>
      </c>
      <c r="BF5421" s="106"/>
    </row>
    <row r="5422" spans="1:58" x14ac:dyDescent="0.25">
      <c r="A5422" t="s">
        <v>17</v>
      </c>
      <c r="B5422" s="23">
        <v>2018</v>
      </c>
      <c r="C5422" s="23" t="s">
        <v>2</v>
      </c>
      <c r="D5422" s="23" t="s">
        <v>57</v>
      </c>
      <c r="E5422" s="23" t="s">
        <v>551</v>
      </c>
      <c r="F5422" s="23" t="s">
        <v>360</v>
      </c>
      <c r="G5422" s="23" t="s">
        <v>551</v>
      </c>
      <c r="H5422" s="23" t="s">
        <v>360</v>
      </c>
      <c r="I5422" s="32" t="s">
        <v>536</v>
      </c>
      <c r="J5422" s="135">
        <v>684</v>
      </c>
      <c r="K5422" s="28">
        <v>0.63888999999999996</v>
      </c>
      <c r="L5422" s="28">
        <f t="shared" si="125"/>
        <v>0.63888999999999996</v>
      </c>
      <c r="O5422" s="77">
        <v>0.65563000000000005</v>
      </c>
      <c r="BF5422" s="106"/>
    </row>
    <row r="5423" spans="1:58" x14ac:dyDescent="0.25">
      <c r="A5423" t="s">
        <v>17</v>
      </c>
      <c r="B5423" s="23">
        <v>2018</v>
      </c>
      <c r="C5423" s="23" t="s">
        <v>3</v>
      </c>
      <c r="D5423" s="23" t="s">
        <v>58</v>
      </c>
      <c r="E5423" s="23" t="s">
        <v>551</v>
      </c>
      <c r="F5423" s="23" t="s">
        <v>360</v>
      </c>
      <c r="G5423" s="23" t="s">
        <v>551</v>
      </c>
      <c r="H5423" s="23" t="s">
        <v>360</v>
      </c>
      <c r="I5423" s="32" t="s">
        <v>536</v>
      </c>
      <c r="J5423" s="135">
        <v>616</v>
      </c>
      <c r="K5423" s="28">
        <v>0.57955000000000001</v>
      </c>
      <c r="L5423" s="28">
        <f t="shared" si="125"/>
        <v>0.57955000000000001</v>
      </c>
      <c r="O5423" s="77">
        <v>0.64424999999999999</v>
      </c>
      <c r="BF5423" s="106"/>
    </row>
    <row r="5424" spans="1:58" x14ac:dyDescent="0.25">
      <c r="A5424" t="s">
        <v>17</v>
      </c>
      <c r="B5424" s="23">
        <v>2019</v>
      </c>
      <c r="C5424" s="23" t="s">
        <v>0</v>
      </c>
      <c r="D5424" s="23" t="s">
        <v>59</v>
      </c>
      <c r="E5424" s="23" t="s">
        <v>551</v>
      </c>
      <c r="F5424" s="23" t="s">
        <v>360</v>
      </c>
      <c r="G5424" s="23" t="s">
        <v>551</v>
      </c>
      <c r="H5424" s="23" t="s">
        <v>360</v>
      </c>
      <c r="I5424" s="32" t="s">
        <v>536</v>
      </c>
      <c r="J5424" s="135">
        <v>685</v>
      </c>
      <c r="K5424" s="28">
        <v>0.65839000000000003</v>
      </c>
      <c r="L5424" s="28">
        <f t="shared" si="125"/>
        <v>0.65839000000000003</v>
      </c>
      <c r="O5424" s="77">
        <v>0.67745999999999995</v>
      </c>
      <c r="BF5424" s="106"/>
    </row>
    <row r="5425" spans="1:58" x14ac:dyDescent="0.25">
      <c r="A5425" t="s">
        <v>17</v>
      </c>
      <c r="B5425" s="23">
        <v>2019</v>
      </c>
      <c r="C5425" s="23" t="s">
        <v>1</v>
      </c>
      <c r="D5425" s="23" t="s">
        <v>60</v>
      </c>
      <c r="E5425" s="23" t="s">
        <v>551</v>
      </c>
      <c r="F5425" s="23" t="s">
        <v>360</v>
      </c>
      <c r="G5425" s="23" t="s">
        <v>551</v>
      </c>
      <c r="H5425" s="23" t="s">
        <v>360</v>
      </c>
      <c r="I5425" s="32" t="s">
        <v>536</v>
      </c>
      <c r="J5425" s="135">
        <v>670</v>
      </c>
      <c r="K5425" s="28">
        <v>0.68208999999999997</v>
      </c>
      <c r="L5425" s="28">
        <f t="shared" si="125"/>
        <v>0.68208999999999997</v>
      </c>
      <c r="O5425" s="77">
        <v>0.69386000000000003</v>
      </c>
      <c r="BF5425" s="106"/>
    </row>
    <row r="5426" spans="1:58" x14ac:dyDescent="0.25">
      <c r="A5426" t="s">
        <v>17</v>
      </c>
      <c r="B5426" s="23">
        <v>2019</v>
      </c>
      <c r="C5426" s="23" t="s">
        <v>2</v>
      </c>
      <c r="D5426" s="23" t="s">
        <v>61</v>
      </c>
      <c r="E5426" s="23" t="s">
        <v>551</v>
      </c>
      <c r="F5426" s="23" t="s">
        <v>360</v>
      </c>
      <c r="G5426" s="23" t="s">
        <v>551</v>
      </c>
      <c r="H5426" s="23" t="s">
        <v>360</v>
      </c>
      <c r="I5426" s="32" t="s">
        <v>536</v>
      </c>
      <c r="J5426" s="135">
        <v>654</v>
      </c>
      <c r="K5426" s="28">
        <v>0.71253999999999995</v>
      </c>
      <c r="L5426" s="28">
        <f t="shared" si="125"/>
        <v>0.71253999999999995</v>
      </c>
      <c r="O5426" s="77">
        <v>0.68513999999999997</v>
      </c>
      <c r="BF5426" s="106"/>
    </row>
    <row r="5427" spans="1:58" x14ac:dyDescent="0.25">
      <c r="A5427" t="s">
        <v>17</v>
      </c>
      <c r="B5427" s="23">
        <v>2019</v>
      </c>
      <c r="C5427" s="23" t="s">
        <v>3</v>
      </c>
      <c r="D5427" s="23" t="s">
        <v>62</v>
      </c>
      <c r="E5427" s="23" t="s">
        <v>551</v>
      </c>
      <c r="F5427" s="23" t="s">
        <v>360</v>
      </c>
      <c r="G5427" s="23" t="s">
        <v>551</v>
      </c>
      <c r="H5427" s="23" t="s">
        <v>360</v>
      </c>
      <c r="I5427" s="32" t="s">
        <v>536</v>
      </c>
      <c r="J5427" s="135">
        <v>686</v>
      </c>
      <c r="K5427" s="28">
        <v>0.69679000000000002</v>
      </c>
      <c r="L5427" s="28">
        <f t="shared" si="125"/>
        <v>0.69679000000000002</v>
      </c>
      <c r="O5427" s="77">
        <v>0.67325000000000002</v>
      </c>
      <c r="BF5427" s="106"/>
    </row>
    <row r="5428" spans="1:58" x14ac:dyDescent="0.25">
      <c r="A5428" t="s">
        <v>17</v>
      </c>
      <c r="B5428" s="23">
        <v>2020</v>
      </c>
      <c r="C5428" s="23" t="s">
        <v>0</v>
      </c>
      <c r="D5428" s="23" t="s">
        <v>63</v>
      </c>
      <c r="E5428" s="23" t="s">
        <v>551</v>
      </c>
      <c r="F5428" s="23" t="s">
        <v>360</v>
      </c>
      <c r="G5428" s="23" t="s">
        <v>551</v>
      </c>
      <c r="H5428" s="23" t="s">
        <v>360</v>
      </c>
      <c r="I5428" s="32" t="s">
        <v>536</v>
      </c>
      <c r="J5428" s="135">
        <v>570</v>
      </c>
      <c r="K5428" s="28">
        <v>0.71228000000000002</v>
      </c>
      <c r="L5428" s="28">
        <f t="shared" si="125"/>
        <v>0.71228000000000002</v>
      </c>
      <c r="O5428" s="77">
        <v>0.68518000000000001</v>
      </c>
      <c r="BF5428" s="106"/>
    </row>
    <row r="5429" spans="1:58" x14ac:dyDescent="0.25">
      <c r="A5429" t="s">
        <v>17</v>
      </c>
      <c r="B5429" s="23">
        <v>2020</v>
      </c>
      <c r="C5429" s="23" t="s">
        <v>1</v>
      </c>
      <c r="D5429" s="23" t="s">
        <v>64</v>
      </c>
      <c r="E5429" s="23" t="s">
        <v>551</v>
      </c>
      <c r="F5429" s="23" t="s">
        <v>360</v>
      </c>
      <c r="G5429" s="23" t="s">
        <v>551</v>
      </c>
      <c r="H5429" s="23" t="s">
        <v>360</v>
      </c>
      <c r="I5429" s="32" t="s">
        <v>536</v>
      </c>
      <c r="J5429" s="135">
        <v>325</v>
      </c>
      <c r="K5429" s="28">
        <v>0.72923000000000004</v>
      </c>
      <c r="L5429" s="28">
        <f t="shared" si="125"/>
        <v>0.72923000000000004</v>
      </c>
      <c r="O5429" s="77">
        <v>0.67054000000000002</v>
      </c>
      <c r="BF5429" s="106"/>
    </row>
    <row r="5430" spans="1:58" x14ac:dyDescent="0.25">
      <c r="A5430" t="s">
        <v>17</v>
      </c>
      <c r="B5430" s="23">
        <v>2020</v>
      </c>
      <c r="C5430" s="23" t="s">
        <v>2</v>
      </c>
      <c r="D5430" s="23" t="s">
        <v>65</v>
      </c>
      <c r="E5430" s="23" t="s">
        <v>551</v>
      </c>
      <c r="F5430" s="23" t="s">
        <v>360</v>
      </c>
      <c r="G5430" s="23" t="s">
        <v>551</v>
      </c>
      <c r="H5430" s="23" t="s">
        <v>360</v>
      </c>
      <c r="I5430" s="32" t="s">
        <v>536</v>
      </c>
      <c r="J5430" s="135">
        <v>455</v>
      </c>
      <c r="K5430" s="28">
        <v>0.61319000000000001</v>
      </c>
      <c r="L5430" s="28">
        <f t="shared" si="125"/>
        <v>0.61319000000000001</v>
      </c>
      <c r="O5430" s="77">
        <v>0.68157999999999996</v>
      </c>
      <c r="BF5430" s="106"/>
    </row>
    <row r="5431" spans="1:58" x14ac:dyDescent="0.25">
      <c r="A5431" t="s">
        <v>17</v>
      </c>
      <c r="B5431" s="23">
        <v>2020</v>
      </c>
      <c r="C5431" s="23" t="s">
        <v>3</v>
      </c>
      <c r="D5431" s="23" t="s">
        <v>66</v>
      </c>
      <c r="E5431" s="23" t="s">
        <v>551</v>
      </c>
      <c r="F5431" s="23" t="s">
        <v>360</v>
      </c>
      <c r="G5431" s="23" t="s">
        <v>551</v>
      </c>
      <c r="H5431" s="23" t="s">
        <v>360</v>
      </c>
      <c r="I5431" s="32" t="s">
        <v>536</v>
      </c>
      <c r="J5431" s="135">
        <v>572</v>
      </c>
      <c r="K5431" s="28">
        <v>0.62412999999999996</v>
      </c>
      <c r="L5431" s="28">
        <f t="shared" si="125"/>
        <v>0.62412999999999996</v>
      </c>
      <c r="O5431" s="77">
        <v>0.67688999999999999</v>
      </c>
      <c r="BF5431" s="106"/>
    </row>
    <row r="5432" spans="1:58" x14ac:dyDescent="0.25">
      <c r="A5432" t="s">
        <v>17</v>
      </c>
      <c r="B5432" s="23">
        <v>2021</v>
      </c>
      <c r="C5432" s="23" t="s">
        <v>0</v>
      </c>
      <c r="D5432" s="23" t="s">
        <v>67</v>
      </c>
      <c r="E5432" s="23" t="s">
        <v>551</v>
      </c>
      <c r="F5432" s="23" t="s">
        <v>360</v>
      </c>
      <c r="G5432" s="23" t="s">
        <v>551</v>
      </c>
      <c r="H5432" s="23" t="s">
        <v>360</v>
      </c>
      <c r="I5432" s="32" t="s">
        <v>536</v>
      </c>
      <c r="J5432" s="135">
        <v>556</v>
      </c>
      <c r="K5432" s="28">
        <v>0.71043000000000001</v>
      </c>
      <c r="L5432" s="28">
        <f t="shared" si="125"/>
        <v>0.71043000000000001</v>
      </c>
      <c r="O5432" s="77">
        <v>0.72143000000000002</v>
      </c>
      <c r="BF5432" s="106"/>
    </row>
    <row r="5433" spans="1:58" x14ac:dyDescent="0.25">
      <c r="A5433" t="s">
        <v>17</v>
      </c>
      <c r="B5433" s="23">
        <v>2021</v>
      </c>
      <c r="C5433" s="23" t="s">
        <v>1</v>
      </c>
      <c r="D5433" s="23" t="s">
        <v>68</v>
      </c>
      <c r="E5433" s="23" t="s">
        <v>551</v>
      </c>
      <c r="F5433" s="23" t="s">
        <v>360</v>
      </c>
      <c r="G5433" s="23" t="s">
        <v>551</v>
      </c>
      <c r="H5433" s="23" t="s">
        <v>360</v>
      </c>
      <c r="I5433" s="32" t="s">
        <v>536</v>
      </c>
      <c r="J5433" s="135">
        <v>655</v>
      </c>
      <c r="K5433" s="28">
        <v>0.71755999999999998</v>
      </c>
      <c r="L5433" s="28">
        <f t="shared" si="125"/>
        <v>0.71755999999999998</v>
      </c>
      <c r="O5433" s="77">
        <v>0.71777999999999997</v>
      </c>
      <c r="BF5433" s="106"/>
    </row>
    <row r="5434" spans="1:58" x14ac:dyDescent="0.25">
      <c r="A5434" t="s">
        <v>17</v>
      </c>
      <c r="B5434" s="23">
        <v>2021</v>
      </c>
      <c r="C5434" s="23" t="s">
        <v>2</v>
      </c>
      <c r="D5434" s="23" t="s">
        <v>69</v>
      </c>
      <c r="E5434" s="23" t="s">
        <v>551</v>
      </c>
      <c r="F5434" s="23" t="s">
        <v>360</v>
      </c>
      <c r="G5434" s="23" t="s">
        <v>551</v>
      </c>
      <c r="H5434" s="23" t="s">
        <v>360</v>
      </c>
      <c r="I5434" s="32" t="s">
        <v>536</v>
      </c>
      <c r="J5434" s="135">
        <v>706</v>
      </c>
      <c r="K5434" s="28">
        <v>0.74646000000000001</v>
      </c>
      <c r="L5434" s="28">
        <f t="shared" si="125"/>
        <v>0.74646000000000001</v>
      </c>
      <c r="O5434" s="77">
        <v>0.72623000000000004</v>
      </c>
      <c r="BF5434" s="106"/>
    </row>
    <row r="5435" spans="1:58" x14ac:dyDescent="0.25">
      <c r="A5435" t="s">
        <v>17</v>
      </c>
      <c r="B5435" s="23">
        <v>2021</v>
      </c>
      <c r="C5435" s="23" t="s">
        <v>3</v>
      </c>
      <c r="D5435" s="23" t="s">
        <v>70</v>
      </c>
      <c r="E5435" s="23" t="s">
        <v>551</v>
      </c>
      <c r="F5435" s="23" t="s">
        <v>360</v>
      </c>
      <c r="G5435" s="23" t="s">
        <v>551</v>
      </c>
      <c r="H5435" s="23" t="s">
        <v>360</v>
      </c>
      <c r="I5435" s="32" t="s">
        <v>536</v>
      </c>
      <c r="J5435" s="135">
        <v>680</v>
      </c>
      <c r="K5435" s="28">
        <v>0.72058999999999995</v>
      </c>
      <c r="L5435" s="28">
        <f t="shared" si="125"/>
        <v>0.72058999999999995</v>
      </c>
      <c r="O5435" s="77">
        <v>0.70416999999999996</v>
      </c>
      <c r="BF5435" s="106"/>
    </row>
    <row r="5436" spans="1:58" x14ac:dyDescent="0.25">
      <c r="A5436" t="s">
        <v>17</v>
      </c>
      <c r="B5436" s="23">
        <v>2022</v>
      </c>
      <c r="C5436" s="23" t="s">
        <v>0</v>
      </c>
      <c r="D5436" s="23" t="s">
        <v>71</v>
      </c>
      <c r="E5436" s="23" t="s">
        <v>551</v>
      </c>
      <c r="F5436" s="23" t="s">
        <v>360</v>
      </c>
      <c r="G5436" s="23" t="s">
        <v>551</v>
      </c>
      <c r="H5436" s="23" t="s">
        <v>360</v>
      </c>
      <c r="I5436" s="32" t="s">
        <v>536</v>
      </c>
      <c r="J5436" s="135">
        <v>656</v>
      </c>
      <c r="K5436" s="28">
        <v>0.74085000000000001</v>
      </c>
      <c r="L5436" s="28">
        <f t="shared" si="125"/>
        <v>0.74085000000000001</v>
      </c>
      <c r="O5436" s="77">
        <v>0.71772000000000002</v>
      </c>
      <c r="BF5436" s="106"/>
    </row>
    <row r="5437" spans="1:58" x14ac:dyDescent="0.25">
      <c r="A5437" t="s">
        <v>17</v>
      </c>
      <c r="B5437" s="23">
        <v>2022</v>
      </c>
      <c r="C5437" s="23" t="s">
        <v>1</v>
      </c>
      <c r="D5437" s="23" t="s">
        <v>72</v>
      </c>
      <c r="E5437" s="23" t="s">
        <v>551</v>
      </c>
      <c r="F5437" s="23" t="s">
        <v>360</v>
      </c>
      <c r="G5437" s="23" t="s">
        <v>551</v>
      </c>
      <c r="H5437" s="23" t="s">
        <v>360</v>
      </c>
      <c r="I5437" s="32" t="s">
        <v>536</v>
      </c>
      <c r="J5437" s="135">
        <v>666</v>
      </c>
      <c r="K5437" s="28">
        <v>0.73724000000000001</v>
      </c>
      <c r="L5437" s="28">
        <f t="shared" si="125"/>
        <v>0.73724000000000001</v>
      </c>
      <c r="O5437" s="77">
        <v>0.71509999999999996</v>
      </c>
      <c r="BF5437" s="106"/>
    </row>
    <row r="5438" spans="1:58" x14ac:dyDescent="0.25">
      <c r="A5438" t="s">
        <v>17</v>
      </c>
      <c r="B5438" s="23">
        <v>2022</v>
      </c>
      <c r="C5438" s="23" t="s">
        <v>2</v>
      </c>
      <c r="D5438" s="23" t="s">
        <v>73</v>
      </c>
      <c r="E5438" s="23" t="s">
        <v>551</v>
      </c>
      <c r="F5438" s="23" t="s">
        <v>360</v>
      </c>
      <c r="G5438" s="23" t="s">
        <v>551</v>
      </c>
      <c r="H5438" s="23" t="s">
        <v>360</v>
      </c>
      <c r="I5438" s="32" t="s">
        <v>536</v>
      </c>
      <c r="J5438" s="135">
        <v>714</v>
      </c>
      <c r="K5438" s="28">
        <v>0.71709000000000001</v>
      </c>
      <c r="L5438" s="28">
        <f t="shared" si="125"/>
        <v>0.71709000000000001</v>
      </c>
      <c r="O5438" s="77">
        <v>0.71452000000000004</v>
      </c>
      <c r="BF5438" s="106"/>
    </row>
    <row r="5439" spans="1:58" x14ac:dyDescent="0.25">
      <c r="A5439" t="s">
        <v>17</v>
      </c>
      <c r="B5439" s="23">
        <v>2022</v>
      </c>
      <c r="C5439" s="23" t="s">
        <v>3</v>
      </c>
      <c r="D5439" s="23" t="s">
        <v>493</v>
      </c>
      <c r="E5439" s="23" t="s">
        <v>551</v>
      </c>
      <c r="F5439" s="23" t="s">
        <v>360</v>
      </c>
      <c r="G5439" s="23" t="s">
        <v>551</v>
      </c>
      <c r="H5439" s="23" t="s">
        <v>360</v>
      </c>
      <c r="I5439" s="32" t="s">
        <v>536</v>
      </c>
      <c r="J5439" s="135">
        <v>703</v>
      </c>
      <c r="K5439" s="28">
        <v>0.69701000000000002</v>
      </c>
      <c r="L5439" s="28">
        <f t="shared" si="125"/>
        <v>0.69701000000000002</v>
      </c>
      <c r="O5439" s="77">
        <v>0.68925999999999998</v>
      </c>
      <c r="BF5439" s="106"/>
    </row>
    <row r="5440" spans="1:58" x14ac:dyDescent="0.25">
      <c r="A5440" t="s">
        <v>17</v>
      </c>
      <c r="B5440" s="23">
        <v>2023</v>
      </c>
      <c r="C5440" s="23" t="s">
        <v>0</v>
      </c>
      <c r="D5440" s="23" t="s">
        <v>537</v>
      </c>
      <c r="E5440" s="23" t="s">
        <v>551</v>
      </c>
      <c r="F5440" s="23" t="s">
        <v>360</v>
      </c>
      <c r="G5440" s="23" t="s">
        <v>551</v>
      </c>
      <c r="H5440" s="23" t="s">
        <v>360</v>
      </c>
      <c r="I5440" s="32" t="s">
        <v>536</v>
      </c>
      <c r="J5440" s="135">
        <v>687</v>
      </c>
      <c r="K5440" s="28">
        <v>0.63319000000000003</v>
      </c>
      <c r="L5440" s="28">
        <f t="shared" si="125"/>
        <v>0.63319000000000003</v>
      </c>
      <c r="O5440" s="77">
        <v>0.66224000000000005</v>
      </c>
      <c r="BF5440" s="106"/>
    </row>
    <row r="5441" spans="1:58" x14ac:dyDescent="0.25">
      <c r="A5441" t="s">
        <v>17</v>
      </c>
      <c r="B5441" s="23">
        <v>2018</v>
      </c>
      <c r="C5441" s="23" t="s">
        <v>0</v>
      </c>
      <c r="D5441" s="23" t="s">
        <v>54</v>
      </c>
      <c r="E5441" s="23" t="s">
        <v>301</v>
      </c>
      <c r="F5441" s="23" t="s">
        <v>302</v>
      </c>
      <c r="G5441" s="23" t="s">
        <v>541</v>
      </c>
      <c r="H5441" s="23" t="s">
        <v>542</v>
      </c>
      <c r="I5441" s="32" t="s">
        <v>536</v>
      </c>
      <c r="J5441" s="135">
        <v>70</v>
      </c>
      <c r="K5441" s="28">
        <v>0.78571000000000002</v>
      </c>
      <c r="L5441" s="28">
        <f t="shared" si="125"/>
        <v>0.68576000000000004</v>
      </c>
      <c r="O5441" s="77">
        <v>0.64649000000000001</v>
      </c>
      <c r="BF5441" s="106"/>
    </row>
    <row r="5442" spans="1:58" x14ac:dyDescent="0.25">
      <c r="A5442" t="s">
        <v>17</v>
      </c>
      <c r="B5442" s="23">
        <v>2018</v>
      </c>
      <c r="C5442" s="23" t="s">
        <v>1</v>
      </c>
      <c r="D5442" s="23" t="s">
        <v>56</v>
      </c>
      <c r="E5442" s="23" t="s">
        <v>301</v>
      </c>
      <c r="F5442" s="23" t="s">
        <v>302</v>
      </c>
      <c r="G5442" s="23" t="s">
        <v>541</v>
      </c>
      <c r="H5442" s="32" t="s">
        <v>542</v>
      </c>
      <c r="I5442" s="32" t="s">
        <v>536</v>
      </c>
      <c r="J5442" s="135">
        <v>63</v>
      </c>
      <c r="K5442" s="28">
        <v>0.57142999999999999</v>
      </c>
      <c r="L5442" s="28">
        <f t="shared" ref="L5442:L5505" si="126">SUMIFS(K:K, E:E, G5442, D:D, D5442, I:I, I5442)</f>
        <v>0.66754999999999998</v>
      </c>
      <c r="O5442" s="77">
        <v>0.66595000000000004</v>
      </c>
      <c r="BF5442" s="106"/>
    </row>
    <row r="5443" spans="1:58" x14ac:dyDescent="0.25">
      <c r="A5443" t="s">
        <v>17</v>
      </c>
      <c r="B5443" s="23">
        <v>2018</v>
      </c>
      <c r="C5443" s="23" t="s">
        <v>2</v>
      </c>
      <c r="D5443" s="23" t="s">
        <v>57</v>
      </c>
      <c r="E5443" s="23" t="s">
        <v>301</v>
      </c>
      <c r="F5443" s="23" t="s">
        <v>302</v>
      </c>
      <c r="G5443" s="23" t="s">
        <v>541</v>
      </c>
      <c r="H5443" s="32" t="s">
        <v>542</v>
      </c>
      <c r="I5443" s="32" t="s">
        <v>536</v>
      </c>
      <c r="J5443" s="135">
        <v>70</v>
      </c>
      <c r="K5443" s="28">
        <v>0.55713999999999997</v>
      </c>
      <c r="L5443" s="28">
        <f t="shared" si="126"/>
        <v>0.62238000000000004</v>
      </c>
      <c r="O5443" s="77">
        <v>0.65563000000000005</v>
      </c>
      <c r="BF5443" s="106"/>
    </row>
    <row r="5444" spans="1:58" x14ac:dyDescent="0.25">
      <c r="A5444" t="s">
        <v>17</v>
      </c>
      <c r="B5444" s="23">
        <v>2018</v>
      </c>
      <c r="C5444" s="23" t="s">
        <v>3</v>
      </c>
      <c r="D5444" s="23" t="s">
        <v>58</v>
      </c>
      <c r="E5444" s="23" t="s">
        <v>301</v>
      </c>
      <c r="F5444" s="23" t="s">
        <v>302</v>
      </c>
      <c r="G5444" s="23" t="s">
        <v>541</v>
      </c>
      <c r="H5444" s="32" t="s">
        <v>542</v>
      </c>
      <c r="I5444" s="32" t="s">
        <v>536</v>
      </c>
      <c r="J5444" s="135">
        <v>64</v>
      </c>
      <c r="K5444" s="28">
        <v>0.60936999999999997</v>
      </c>
      <c r="L5444" s="28">
        <f t="shared" si="126"/>
        <v>0.62382000000000004</v>
      </c>
      <c r="O5444" s="77">
        <v>0.64424999999999999</v>
      </c>
      <c r="BF5444" s="106"/>
    </row>
    <row r="5445" spans="1:58" x14ac:dyDescent="0.25">
      <c r="A5445" t="s">
        <v>17</v>
      </c>
      <c r="B5445" s="23">
        <v>2019</v>
      </c>
      <c r="C5445" s="23" t="s">
        <v>0</v>
      </c>
      <c r="D5445" s="23" t="s">
        <v>59</v>
      </c>
      <c r="E5445" s="23" t="s">
        <v>301</v>
      </c>
      <c r="F5445" s="23" t="s">
        <v>302</v>
      </c>
      <c r="G5445" s="23" t="s">
        <v>541</v>
      </c>
      <c r="H5445" s="32" t="s">
        <v>542</v>
      </c>
      <c r="I5445" s="32" t="s">
        <v>536</v>
      </c>
      <c r="J5445" s="135">
        <v>56</v>
      </c>
      <c r="K5445" s="28">
        <v>0.75</v>
      </c>
      <c r="L5445" s="28">
        <f t="shared" si="126"/>
        <v>0.68354999999999999</v>
      </c>
      <c r="O5445" s="77">
        <v>0.67745999999999995</v>
      </c>
      <c r="BF5445" s="106"/>
    </row>
    <row r="5446" spans="1:58" x14ac:dyDescent="0.25">
      <c r="A5446" t="s">
        <v>17</v>
      </c>
      <c r="B5446" s="23">
        <v>2019</v>
      </c>
      <c r="C5446" s="23" t="s">
        <v>1</v>
      </c>
      <c r="D5446" s="23" t="s">
        <v>60</v>
      </c>
      <c r="E5446" s="23" t="s">
        <v>301</v>
      </c>
      <c r="F5446" s="23" t="s">
        <v>302</v>
      </c>
      <c r="G5446" s="23" t="s">
        <v>541</v>
      </c>
      <c r="H5446" s="32" t="s">
        <v>542</v>
      </c>
      <c r="I5446" s="32" t="s">
        <v>536</v>
      </c>
      <c r="J5446" s="135">
        <v>60</v>
      </c>
      <c r="K5446" s="28">
        <v>0.61667000000000005</v>
      </c>
      <c r="L5446" s="28">
        <f t="shared" si="126"/>
        <v>0.72372000000000003</v>
      </c>
      <c r="O5446" s="77">
        <v>0.69386000000000003</v>
      </c>
      <c r="BF5446" s="106"/>
    </row>
    <row r="5447" spans="1:58" x14ac:dyDescent="0.25">
      <c r="A5447" t="s">
        <v>17</v>
      </c>
      <c r="B5447" s="23">
        <v>2019</v>
      </c>
      <c r="C5447" s="23" t="s">
        <v>2</v>
      </c>
      <c r="D5447" s="23" t="s">
        <v>61</v>
      </c>
      <c r="E5447" s="23" t="s">
        <v>301</v>
      </c>
      <c r="F5447" s="23" t="s">
        <v>302</v>
      </c>
      <c r="G5447" s="23" t="s">
        <v>541</v>
      </c>
      <c r="H5447" s="32" t="s">
        <v>542</v>
      </c>
      <c r="I5447" s="32" t="s">
        <v>536</v>
      </c>
      <c r="J5447" s="135">
        <v>64</v>
      </c>
      <c r="K5447" s="28">
        <v>0.54686999999999997</v>
      </c>
      <c r="L5447" s="28">
        <f t="shared" si="126"/>
        <v>0.73524999999999996</v>
      </c>
      <c r="O5447" s="77">
        <v>0.68513999999999997</v>
      </c>
      <c r="BF5447" s="106"/>
    </row>
    <row r="5448" spans="1:58" x14ac:dyDescent="0.25">
      <c r="A5448" t="s">
        <v>17</v>
      </c>
      <c r="B5448" s="23">
        <v>2019</v>
      </c>
      <c r="C5448" s="23" t="s">
        <v>3</v>
      </c>
      <c r="D5448" s="23" t="s">
        <v>62</v>
      </c>
      <c r="E5448" s="23" t="s">
        <v>301</v>
      </c>
      <c r="F5448" s="23" t="s">
        <v>302</v>
      </c>
      <c r="G5448" s="23" t="s">
        <v>541</v>
      </c>
      <c r="H5448" s="32" t="s">
        <v>542</v>
      </c>
      <c r="I5448" s="32" t="s">
        <v>536</v>
      </c>
      <c r="J5448" s="135">
        <v>71</v>
      </c>
      <c r="K5448" s="28">
        <v>0.45069999999999999</v>
      </c>
      <c r="L5448" s="28">
        <f t="shared" si="126"/>
        <v>0.69733000000000001</v>
      </c>
      <c r="O5448" s="77">
        <v>0.67325000000000002</v>
      </c>
      <c r="BF5448" s="106"/>
    </row>
    <row r="5449" spans="1:58" x14ac:dyDescent="0.25">
      <c r="A5449" t="s">
        <v>17</v>
      </c>
      <c r="B5449" s="23">
        <v>2020</v>
      </c>
      <c r="C5449" s="23" t="s">
        <v>0</v>
      </c>
      <c r="D5449" s="23" t="s">
        <v>63</v>
      </c>
      <c r="E5449" s="23" t="s">
        <v>301</v>
      </c>
      <c r="F5449" s="23" t="s">
        <v>302</v>
      </c>
      <c r="G5449" s="23" t="s">
        <v>541</v>
      </c>
      <c r="H5449" s="32" t="s">
        <v>542</v>
      </c>
      <c r="I5449" s="32" t="s">
        <v>536</v>
      </c>
      <c r="J5449" s="135">
        <v>61</v>
      </c>
      <c r="K5449" s="28">
        <v>0.80327999999999999</v>
      </c>
      <c r="L5449" s="28">
        <f t="shared" si="126"/>
        <v>0.71309999999999996</v>
      </c>
      <c r="O5449" s="77">
        <v>0.68518000000000001</v>
      </c>
      <c r="BF5449" s="106"/>
    </row>
    <row r="5450" spans="1:58" x14ac:dyDescent="0.25">
      <c r="A5450" t="s">
        <v>17</v>
      </c>
      <c r="B5450" s="23">
        <v>2020</v>
      </c>
      <c r="C5450" s="23" t="s">
        <v>1</v>
      </c>
      <c r="D5450" s="23" t="s">
        <v>64</v>
      </c>
      <c r="E5450" s="23" t="s">
        <v>301</v>
      </c>
      <c r="F5450" s="23" t="s">
        <v>302</v>
      </c>
      <c r="G5450" s="23" t="s">
        <v>541</v>
      </c>
      <c r="H5450" s="32" t="s">
        <v>542</v>
      </c>
      <c r="I5450" s="32" t="s">
        <v>536</v>
      </c>
      <c r="J5450" s="135">
        <v>42</v>
      </c>
      <c r="K5450" s="28">
        <v>0.52381</v>
      </c>
      <c r="L5450" s="28">
        <f t="shared" si="126"/>
        <v>0.71086000000000005</v>
      </c>
      <c r="O5450" s="77">
        <v>0.67054000000000002</v>
      </c>
      <c r="BF5450" s="106"/>
    </row>
    <row r="5451" spans="1:58" x14ac:dyDescent="0.25">
      <c r="A5451" t="s">
        <v>17</v>
      </c>
      <c r="B5451" s="23">
        <v>2020</v>
      </c>
      <c r="C5451" s="23" t="s">
        <v>2</v>
      </c>
      <c r="D5451" s="23" t="s">
        <v>65</v>
      </c>
      <c r="E5451" s="23" t="s">
        <v>301</v>
      </c>
      <c r="F5451" s="23" t="s">
        <v>302</v>
      </c>
      <c r="G5451" s="23" t="s">
        <v>541</v>
      </c>
      <c r="H5451" s="32" t="s">
        <v>542</v>
      </c>
      <c r="I5451" s="32" t="s">
        <v>536</v>
      </c>
      <c r="J5451" s="135">
        <v>59</v>
      </c>
      <c r="K5451" s="28">
        <v>0.86441000000000001</v>
      </c>
      <c r="L5451" s="28">
        <f t="shared" si="126"/>
        <v>0.76427</v>
      </c>
      <c r="O5451" s="77">
        <v>0.68157999999999996</v>
      </c>
      <c r="BF5451" s="106"/>
    </row>
    <row r="5452" spans="1:58" x14ac:dyDescent="0.25">
      <c r="A5452" t="s">
        <v>17</v>
      </c>
      <c r="B5452" s="23">
        <v>2020</v>
      </c>
      <c r="C5452" s="23" t="s">
        <v>3</v>
      </c>
      <c r="D5452" s="23" t="s">
        <v>66</v>
      </c>
      <c r="E5452" s="23" t="s">
        <v>301</v>
      </c>
      <c r="F5452" s="23" t="s">
        <v>302</v>
      </c>
      <c r="G5452" s="23" t="s">
        <v>541</v>
      </c>
      <c r="H5452" s="32" t="s">
        <v>542</v>
      </c>
      <c r="I5452" s="32" t="s">
        <v>536</v>
      </c>
      <c r="J5452" s="135">
        <v>67</v>
      </c>
      <c r="K5452" s="28">
        <v>0.92537000000000003</v>
      </c>
      <c r="L5452" s="28">
        <f t="shared" si="126"/>
        <v>0.72575999999999996</v>
      </c>
      <c r="O5452" s="77">
        <v>0.67688999999999999</v>
      </c>
      <c r="BF5452" s="106"/>
    </row>
    <row r="5453" spans="1:58" x14ac:dyDescent="0.25">
      <c r="A5453" t="s">
        <v>17</v>
      </c>
      <c r="B5453" s="23">
        <v>2021</v>
      </c>
      <c r="C5453" s="23" t="s">
        <v>0</v>
      </c>
      <c r="D5453" s="23" t="s">
        <v>67</v>
      </c>
      <c r="E5453" s="23" t="s">
        <v>301</v>
      </c>
      <c r="F5453" s="23" t="s">
        <v>302</v>
      </c>
      <c r="G5453" s="23" t="s">
        <v>541</v>
      </c>
      <c r="H5453" s="32" t="s">
        <v>542</v>
      </c>
      <c r="I5453" s="32" t="s">
        <v>536</v>
      </c>
      <c r="J5453" s="135">
        <v>60</v>
      </c>
      <c r="K5453" s="28">
        <v>0.9</v>
      </c>
      <c r="L5453" s="28">
        <f t="shared" si="126"/>
        <v>0.79057999999999995</v>
      </c>
      <c r="O5453" s="77">
        <v>0.72143000000000002</v>
      </c>
      <c r="BF5453" s="106"/>
    </row>
    <row r="5454" spans="1:58" x14ac:dyDescent="0.25">
      <c r="A5454" t="s">
        <v>17</v>
      </c>
      <c r="B5454" s="23">
        <v>2021</v>
      </c>
      <c r="C5454" s="23" t="s">
        <v>1</v>
      </c>
      <c r="D5454" s="23" t="s">
        <v>68</v>
      </c>
      <c r="E5454" s="23" t="s">
        <v>301</v>
      </c>
      <c r="F5454" s="23" t="s">
        <v>302</v>
      </c>
      <c r="G5454" s="23" t="s">
        <v>541</v>
      </c>
      <c r="H5454" s="32" t="s">
        <v>542</v>
      </c>
      <c r="I5454" s="32" t="s">
        <v>536</v>
      </c>
      <c r="J5454" s="135">
        <v>83</v>
      </c>
      <c r="K5454" s="28">
        <v>0.85541999999999996</v>
      </c>
      <c r="L5454" s="28">
        <f t="shared" si="126"/>
        <v>0.77332999999999996</v>
      </c>
      <c r="O5454" s="77">
        <v>0.71777999999999997</v>
      </c>
      <c r="BF5454" s="106"/>
    </row>
    <row r="5455" spans="1:58" x14ac:dyDescent="0.25">
      <c r="A5455" t="s">
        <v>17</v>
      </c>
      <c r="B5455" s="23">
        <v>2021</v>
      </c>
      <c r="C5455" s="23" t="s">
        <v>2</v>
      </c>
      <c r="D5455" s="23" t="s">
        <v>69</v>
      </c>
      <c r="E5455" s="23" t="s">
        <v>301</v>
      </c>
      <c r="F5455" s="23" t="s">
        <v>302</v>
      </c>
      <c r="G5455" s="23" t="s">
        <v>541</v>
      </c>
      <c r="H5455" s="32" t="s">
        <v>542</v>
      </c>
      <c r="I5455" s="32" t="s">
        <v>536</v>
      </c>
      <c r="J5455" s="135">
        <v>73</v>
      </c>
      <c r="K5455" s="28">
        <v>0.90410999999999997</v>
      </c>
      <c r="L5455" s="28">
        <f t="shared" si="126"/>
        <v>0.76515999999999995</v>
      </c>
      <c r="O5455" s="77">
        <v>0.72623000000000004</v>
      </c>
      <c r="BF5455" s="106"/>
    </row>
    <row r="5456" spans="1:58" x14ac:dyDescent="0.25">
      <c r="A5456" t="s">
        <v>17</v>
      </c>
      <c r="B5456" s="23">
        <v>2021</v>
      </c>
      <c r="C5456" s="23" t="s">
        <v>3</v>
      </c>
      <c r="D5456" s="23" t="s">
        <v>70</v>
      </c>
      <c r="E5456" s="23" t="s">
        <v>301</v>
      </c>
      <c r="F5456" s="23" t="s">
        <v>302</v>
      </c>
      <c r="G5456" s="23" t="s">
        <v>541</v>
      </c>
      <c r="H5456" s="32" t="s">
        <v>542</v>
      </c>
      <c r="I5456" s="32" t="s">
        <v>536</v>
      </c>
      <c r="J5456" s="135">
        <v>72</v>
      </c>
      <c r="K5456" s="28">
        <v>0.80556000000000005</v>
      </c>
      <c r="L5456" s="28">
        <f t="shared" si="126"/>
        <v>0.73268</v>
      </c>
      <c r="O5456" s="77">
        <v>0.70416999999999996</v>
      </c>
      <c r="BF5456" s="106"/>
    </row>
    <row r="5457" spans="1:58" x14ac:dyDescent="0.25">
      <c r="A5457" t="s">
        <v>17</v>
      </c>
      <c r="B5457" s="23">
        <v>2022</v>
      </c>
      <c r="C5457" s="23" t="s">
        <v>0</v>
      </c>
      <c r="D5457" s="23" t="s">
        <v>71</v>
      </c>
      <c r="E5457" s="23" t="s">
        <v>301</v>
      </c>
      <c r="F5457" s="23" t="s">
        <v>302</v>
      </c>
      <c r="G5457" s="23" t="s">
        <v>541</v>
      </c>
      <c r="H5457" s="32" t="s">
        <v>542</v>
      </c>
      <c r="I5457" s="32" t="s">
        <v>536</v>
      </c>
      <c r="J5457" s="135">
        <v>43</v>
      </c>
      <c r="K5457" s="28">
        <v>0.81394999999999995</v>
      </c>
      <c r="L5457" s="28">
        <f t="shared" si="126"/>
        <v>0.75717000000000001</v>
      </c>
      <c r="O5457" s="77">
        <v>0.71772000000000002</v>
      </c>
      <c r="BF5457" s="106"/>
    </row>
    <row r="5458" spans="1:58" x14ac:dyDescent="0.25">
      <c r="A5458" t="s">
        <v>17</v>
      </c>
      <c r="B5458" s="23">
        <v>2022</v>
      </c>
      <c r="C5458" s="23" t="s">
        <v>1</v>
      </c>
      <c r="D5458" s="23" t="s">
        <v>72</v>
      </c>
      <c r="E5458" s="23" t="s">
        <v>301</v>
      </c>
      <c r="F5458" s="23" t="s">
        <v>302</v>
      </c>
      <c r="G5458" s="23" t="s">
        <v>541</v>
      </c>
      <c r="H5458" s="32" t="s">
        <v>542</v>
      </c>
      <c r="I5458" s="32" t="s">
        <v>536</v>
      </c>
      <c r="J5458" s="135">
        <v>59</v>
      </c>
      <c r="K5458" s="28">
        <v>0.89831000000000005</v>
      </c>
      <c r="L5458" s="28">
        <f t="shared" si="126"/>
        <v>0.78373000000000004</v>
      </c>
      <c r="O5458" s="77">
        <v>0.71509999999999996</v>
      </c>
      <c r="BF5458" s="106"/>
    </row>
    <row r="5459" spans="1:58" x14ac:dyDescent="0.25">
      <c r="A5459" t="s">
        <v>17</v>
      </c>
      <c r="B5459" s="23">
        <v>2022</v>
      </c>
      <c r="C5459" s="23" t="s">
        <v>2</v>
      </c>
      <c r="D5459" s="23" t="s">
        <v>73</v>
      </c>
      <c r="E5459" s="23" t="s">
        <v>301</v>
      </c>
      <c r="F5459" s="23" t="s">
        <v>302</v>
      </c>
      <c r="G5459" s="23" t="s">
        <v>541</v>
      </c>
      <c r="H5459" s="32" t="s">
        <v>542</v>
      </c>
      <c r="I5459" s="32" t="s">
        <v>536</v>
      </c>
      <c r="J5459" s="135">
        <v>74</v>
      </c>
      <c r="K5459" s="28">
        <v>0.82432000000000005</v>
      </c>
      <c r="L5459" s="28">
        <f t="shared" si="126"/>
        <v>0.78456000000000004</v>
      </c>
      <c r="O5459" s="77">
        <v>0.71452000000000004</v>
      </c>
      <c r="BF5459" s="106"/>
    </row>
    <row r="5460" spans="1:58" x14ac:dyDescent="0.25">
      <c r="A5460" t="s">
        <v>17</v>
      </c>
      <c r="B5460" s="23">
        <v>2022</v>
      </c>
      <c r="C5460" s="23" t="s">
        <v>3</v>
      </c>
      <c r="D5460" s="23" t="s">
        <v>493</v>
      </c>
      <c r="E5460" s="23" t="s">
        <v>301</v>
      </c>
      <c r="F5460" s="23" t="s">
        <v>302</v>
      </c>
      <c r="G5460" s="23" t="s">
        <v>541</v>
      </c>
      <c r="H5460" s="32" t="s">
        <v>542</v>
      </c>
      <c r="I5460" s="32" t="s">
        <v>536</v>
      </c>
      <c r="J5460" s="135">
        <v>71</v>
      </c>
      <c r="K5460" s="28">
        <v>0.77464999999999995</v>
      </c>
      <c r="L5460" s="28">
        <f t="shared" si="126"/>
        <v>0.76685999999999999</v>
      </c>
      <c r="O5460" s="77">
        <v>0.68925999999999998</v>
      </c>
      <c r="BF5460" s="106"/>
    </row>
    <row r="5461" spans="1:58" x14ac:dyDescent="0.25">
      <c r="A5461" t="s">
        <v>17</v>
      </c>
      <c r="B5461" s="23">
        <v>2023</v>
      </c>
      <c r="C5461" s="23" t="s">
        <v>0</v>
      </c>
      <c r="D5461" s="23" t="s">
        <v>537</v>
      </c>
      <c r="E5461" s="23" t="s">
        <v>301</v>
      </c>
      <c r="F5461" s="23" t="s">
        <v>302</v>
      </c>
      <c r="G5461" s="23" t="s">
        <v>541</v>
      </c>
      <c r="H5461" s="32" t="s">
        <v>542</v>
      </c>
      <c r="I5461" s="32" t="s">
        <v>536</v>
      </c>
      <c r="J5461" s="135">
        <v>54</v>
      </c>
      <c r="K5461" s="28">
        <v>0.59258999999999995</v>
      </c>
      <c r="L5461" s="28">
        <f t="shared" si="126"/>
        <v>0.69860999999999995</v>
      </c>
      <c r="O5461" s="77">
        <v>0.66224000000000005</v>
      </c>
      <c r="BF5461" s="106"/>
    </row>
    <row r="5462" spans="1:58" x14ac:dyDescent="0.25">
      <c r="A5462" t="s">
        <v>17</v>
      </c>
      <c r="B5462" s="23">
        <v>2018</v>
      </c>
      <c r="C5462" s="23" t="s">
        <v>0</v>
      </c>
      <c r="D5462" s="23" t="s">
        <v>54</v>
      </c>
      <c r="E5462" s="23" t="s">
        <v>546</v>
      </c>
      <c r="F5462" s="23" t="s">
        <v>547</v>
      </c>
      <c r="G5462" s="23" t="s">
        <v>546</v>
      </c>
      <c r="H5462" s="32" t="s">
        <v>547</v>
      </c>
      <c r="I5462" s="32" t="s">
        <v>536</v>
      </c>
      <c r="J5462" s="135">
        <v>670</v>
      </c>
      <c r="K5462" s="28">
        <v>0.36119000000000001</v>
      </c>
      <c r="L5462" s="28">
        <f t="shared" si="126"/>
        <v>0.36119000000000001</v>
      </c>
      <c r="O5462" s="77">
        <v>0.64649000000000001</v>
      </c>
      <c r="BF5462" s="106"/>
    </row>
    <row r="5463" spans="1:58" x14ac:dyDescent="0.25">
      <c r="A5463" t="s">
        <v>17</v>
      </c>
      <c r="B5463" s="23">
        <v>2018</v>
      </c>
      <c r="C5463" s="23" t="s">
        <v>1</v>
      </c>
      <c r="D5463" s="23" t="s">
        <v>56</v>
      </c>
      <c r="E5463" s="23" t="s">
        <v>546</v>
      </c>
      <c r="F5463" s="23" t="s">
        <v>547</v>
      </c>
      <c r="G5463" s="23" t="s">
        <v>546</v>
      </c>
      <c r="H5463" s="32" t="s">
        <v>547</v>
      </c>
      <c r="I5463" s="32" t="s">
        <v>536</v>
      </c>
      <c r="J5463" s="135">
        <v>668</v>
      </c>
      <c r="K5463" s="28">
        <v>0.40418999999999999</v>
      </c>
      <c r="L5463" s="28">
        <f t="shared" si="126"/>
        <v>0.40418999999999999</v>
      </c>
      <c r="O5463" s="77">
        <v>0.66595000000000004</v>
      </c>
      <c r="BF5463" s="106"/>
    </row>
    <row r="5464" spans="1:58" x14ac:dyDescent="0.25">
      <c r="A5464" t="s">
        <v>17</v>
      </c>
      <c r="B5464" s="23">
        <v>2018</v>
      </c>
      <c r="C5464" s="23" t="s">
        <v>2</v>
      </c>
      <c r="D5464" s="23" t="s">
        <v>57</v>
      </c>
      <c r="E5464" s="23" t="s">
        <v>546</v>
      </c>
      <c r="F5464" s="23" t="s">
        <v>547</v>
      </c>
      <c r="G5464" s="23" t="s">
        <v>546</v>
      </c>
      <c r="H5464" s="32" t="s">
        <v>547</v>
      </c>
      <c r="I5464" s="32" t="s">
        <v>536</v>
      </c>
      <c r="J5464" s="135">
        <v>686</v>
      </c>
      <c r="K5464" s="28">
        <v>0.40671000000000002</v>
      </c>
      <c r="L5464" s="28">
        <f t="shared" si="126"/>
        <v>0.40671000000000002</v>
      </c>
      <c r="O5464" s="77">
        <v>0.65563000000000005</v>
      </c>
      <c r="BF5464" s="106"/>
    </row>
    <row r="5465" spans="1:58" x14ac:dyDescent="0.25">
      <c r="A5465" t="s">
        <v>17</v>
      </c>
      <c r="B5465" s="23">
        <v>2018</v>
      </c>
      <c r="C5465" s="23" t="s">
        <v>3</v>
      </c>
      <c r="D5465" s="23" t="s">
        <v>58</v>
      </c>
      <c r="E5465" s="23" t="s">
        <v>546</v>
      </c>
      <c r="F5465" s="23" t="s">
        <v>547</v>
      </c>
      <c r="G5465" s="23" t="s">
        <v>546</v>
      </c>
      <c r="H5465" s="32" t="s">
        <v>547</v>
      </c>
      <c r="I5465" s="32" t="s">
        <v>536</v>
      </c>
      <c r="J5465" s="135">
        <v>659</v>
      </c>
      <c r="K5465" s="28">
        <v>0.43096000000000001</v>
      </c>
      <c r="L5465" s="28">
        <f t="shared" si="126"/>
        <v>0.43096000000000001</v>
      </c>
      <c r="O5465" s="77">
        <v>0.64424999999999999</v>
      </c>
      <c r="BF5465" s="106"/>
    </row>
    <row r="5466" spans="1:58" x14ac:dyDescent="0.25">
      <c r="A5466" t="s">
        <v>17</v>
      </c>
      <c r="B5466" s="23">
        <v>2019</v>
      </c>
      <c r="C5466" s="23" t="s">
        <v>0</v>
      </c>
      <c r="D5466" s="23" t="s">
        <v>59</v>
      </c>
      <c r="E5466" s="23" t="s">
        <v>546</v>
      </c>
      <c r="F5466" s="23" t="s">
        <v>547</v>
      </c>
      <c r="G5466" s="23" t="s">
        <v>546</v>
      </c>
      <c r="H5466" s="32" t="s">
        <v>547</v>
      </c>
      <c r="I5466" s="32" t="s">
        <v>536</v>
      </c>
      <c r="J5466" s="135">
        <v>624</v>
      </c>
      <c r="K5466" s="28">
        <v>0.40384999999999999</v>
      </c>
      <c r="L5466" s="28">
        <f t="shared" si="126"/>
        <v>0.40384999999999999</v>
      </c>
      <c r="O5466" s="77">
        <v>0.67745999999999995</v>
      </c>
      <c r="BF5466" s="106"/>
    </row>
    <row r="5467" spans="1:58" x14ac:dyDescent="0.25">
      <c r="A5467" t="s">
        <v>17</v>
      </c>
      <c r="B5467" s="23">
        <v>2019</v>
      </c>
      <c r="C5467" s="23" t="s">
        <v>1</v>
      </c>
      <c r="D5467" s="23" t="s">
        <v>60</v>
      </c>
      <c r="E5467" s="23" t="s">
        <v>546</v>
      </c>
      <c r="F5467" s="23" t="s">
        <v>547</v>
      </c>
      <c r="G5467" s="23" t="s">
        <v>546</v>
      </c>
      <c r="H5467" s="32" t="s">
        <v>547</v>
      </c>
      <c r="I5467" s="32" t="s">
        <v>536</v>
      </c>
      <c r="J5467" s="135">
        <v>613</v>
      </c>
      <c r="K5467" s="28">
        <v>0.42087999999999998</v>
      </c>
      <c r="L5467" s="28">
        <f t="shared" si="126"/>
        <v>0.42087999999999998</v>
      </c>
      <c r="O5467" s="77">
        <v>0.69386000000000003</v>
      </c>
      <c r="BF5467" s="106"/>
    </row>
    <row r="5468" spans="1:58" x14ac:dyDescent="0.25">
      <c r="A5468" t="s">
        <v>17</v>
      </c>
      <c r="B5468" s="23">
        <v>2019</v>
      </c>
      <c r="C5468" s="23" t="s">
        <v>2</v>
      </c>
      <c r="D5468" s="23" t="s">
        <v>61</v>
      </c>
      <c r="E5468" s="23" t="s">
        <v>546</v>
      </c>
      <c r="F5468" s="23" t="s">
        <v>547</v>
      </c>
      <c r="G5468" s="23" t="s">
        <v>546</v>
      </c>
      <c r="H5468" s="32" t="s">
        <v>547</v>
      </c>
      <c r="I5468" s="32" t="s">
        <v>536</v>
      </c>
      <c r="J5468" s="135">
        <v>738</v>
      </c>
      <c r="K5468" s="28">
        <v>0.37534000000000001</v>
      </c>
      <c r="L5468" s="28">
        <f t="shared" si="126"/>
        <v>0.37534000000000001</v>
      </c>
      <c r="O5468" s="77">
        <v>0.68513999999999997</v>
      </c>
      <c r="BF5468" s="106"/>
    </row>
    <row r="5469" spans="1:58" x14ac:dyDescent="0.25">
      <c r="A5469" t="s">
        <v>17</v>
      </c>
      <c r="B5469" s="23">
        <v>2019</v>
      </c>
      <c r="C5469" s="23" t="s">
        <v>3</v>
      </c>
      <c r="D5469" s="23" t="s">
        <v>62</v>
      </c>
      <c r="E5469" s="23" t="s">
        <v>546</v>
      </c>
      <c r="F5469" s="23" t="s">
        <v>547</v>
      </c>
      <c r="G5469" s="23" t="s">
        <v>546</v>
      </c>
      <c r="H5469" s="32" t="s">
        <v>547</v>
      </c>
      <c r="I5469" s="32" t="s">
        <v>536</v>
      </c>
      <c r="J5469" s="135">
        <v>697</v>
      </c>
      <c r="K5469" s="28">
        <v>0.40028999999999998</v>
      </c>
      <c r="L5469" s="28">
        <f t="shared" si="126"/>
        <v>0.40028999999999998</v>
      </c>
      <c r="O5469" s="77">
        <v>0.67325000000000002</v>
      </c>
      <c r="BF5469" s="106"/>
    </row>
    <row r="5470" spans="1:58" x14ac:dyDescent="0.25">
      <c r="A5470" t="s">
        <v>17</v>
      </c>
      <c r="B5470" s="23">
        <v>2020</v>
      </c>
      <c r="C5470" s="23" t="s">
        <v>0</v>
      </c>
      <c r="D5470" s="23" t="s">
        <v>63</v>
      </c>
      <c r="E5470" s="23" t="s">
        <v>546</v>
      </c>
      <c r="F5470" s="23" t="s">
        <v>547</v>
      </c>
      <c r="G5470" s="23" t="s">
        <v>546</v>
      </c>
      <c r="H5470" s="32" t="s">
        <v>547</v>
      </c>
      <c r="I5470" s="32" t="s">
        <v>536</v>
      </c>
      <c r="J5470" s="135">
        <v>643</v>
      </c>
      <c r="K5470" s="28">
        <v>0.44168000000000002</v>
      </c>
      <c r="L5470" s="28">
        <f t="shared" si="126"/>
        <v>0.44168000000000002</v>
      </c>
      <c r="O5470" s="77">
        <v>0.68518000000000001</v>
      </c>
      <c r="BF5470" s="106"/>
    </row>
    <row r="5471" spans="1:58" x14ac:dyDescent="0.25">
      <c r="A5471" t="s">
        <v>17</v>
      </c>
      <c r="B5471" s="23">
        <v>2020</v>
      </c>
      <c r="C5471" s="23" t="s">
        <v>1</v>
      </c>
      <c r="D5471" s="23" t="s">
        <v>64</v>
      </c>
      <c r="E5471" s="23" t="s">
        <v>546</v>
      </c>
      <c r="F5471" s="23" t="s">
        <v>547</v>
      </c>
      <c r="G5471" s="23" t="s">
        <v>546</v>
      </c>
      <c r="H5471" s="32" t="s">
        <v>547</v>
      </c>
      <c r="I5471" s="32" t="s">
        <v>536</v>
      </c>
      <c r="J5471" s="135">
        <v>345</v>
      </c>
      <c r="K5471" s="28">
        <v>0.46377000000000002</v>
      </c>
      <c r="L5471" s="28">
        <f t="shared" si="126"/>
        <v>0.46377000000000002</v>
      </c>
      <c r="O5471" s="77">
        <v>0.67054000000000002</v>
      </c>
      <c r="BF5471" s="106"/>
    </row>
    <row r="5472" spans="1:58" x14ac:dyDescent="0.25">
      <c r="A5472" t="s">
        <v>17</v>
      </c>
      <c r="B5472" s="23">
        <v>2020</v>
      </c>
      <c r="C5472" s="23" t="s">
        <v>2</v>
      </c>
      <c r="D5472" s="23" t="s">
        <v>65</v>
      </c>
      <c r="E5472" s="23" t="s">
        <v>546</v>
      </c>
      <c r="F5472" s="23" t="s">
        <v>547</v>
      </c>
      <c r="G5472" s="23" t="s">
        <v>546</v>
      </c>
      <c r="H5472" s="32" t="s">
        <v>547</v>
      </c>
      <c r="I5472" s="32" t="s">
        <v>536</v>
      </c>
      <c r="J5472" s="135">
        <v>465</v>
      </c>
      <c r="K5472" s="28">
        <v>0.43010999999999999</v>
      </c>
      <c r="L5472" s="28">
        <f t="shared" si="126"/>
        <v>0.43010999999999999</v>
      </c>
      <c r="O5472" s="77">
        <v>0.68157999999999996</v>
      </c>
      <c r="BF5472" s="106"/>
    </row>
    <row r="5473" spans="1:58" x14ac:dyDescent="0.25">
      <c r="A5473" t="s">
        <v>17</v>
      </c>
      <c r="B5473" s="23">
        <v>2020</v>
      </c>
      <c r="C5473" s="23" t="s">
        <v>3</v>
      </c>
      <c r="D5473" s="23" t="s">
        <v>66</v>
      </c>
      <c r="E5473" s="23" t="s">
        <v>546</v>
      </c>
      <c r="F5473" s="23" t="s">
        <v>547</v>
      </c>
      <c r="G5473" s="23" t="s">
        <v>546</v>
      </c>
      <c r="H5473" s="32" t="s">
        <v>547</v>
      </c>
      <c r="I5473" s="32" t="s">
        <v>536</v>
      </c>
      <c r="J5473" s="135">
        <v>610</v>
      </c>
      <c r="K5473" s="28">
        <v>0.35082000000000002</v>
      </c>
      <c r="L5473" s="28">
        <f t="shared" si="126"/>
        <v>0.35082000000000002</v>
      </c>
      <c r="O5473" s="77">
        <v>0.67688999999999999</v>
      </c>
      <c r="BF5473" s="106"/>
    </row>
    <row r="5474" spans="1:58" x14ac:dyDescent="0.25">
      <c r="A5474" t="s">
        <v>17</v>
      </c>
      <c r="B5474" s="23">
        <v>2021</v>
      </c>
      <c r="C5474" s="23" t="s">
        <v>0</v>
      </c>
      <c r="D5474" s="23" t="s">
        <v>67</v>
      </c>
      <c r="E5474" s="23" t="s">
        <v>546</v>
      </c>
      <c r="F5474" s="23" t="s">
        <v>547</v>
      </c>
      <c r="G5474" s="23" t="s">
        <v>546</v>
      </c>
      <c r="H5474" s="32" t="s">
        <v>547</v>
      </c>
      <c r="I5474" s="32" t="s">
        <v>536</v>
      </c>
      <c r="J5474" s="135">
        <v>564</v>
      </c>
      <c r="K5474" s="28">
        <v>0.43617</v>
      </c>
      <c r="L5474" s="28">
        <f t="shared" si="126"/>
        <v>0.43617</v>
      </c>
      <c r="O5474" s="77">
        <v>0.72143000000000002</v>
      </c>
      <c r="BF5474" s="106"/>
    </row>
    <row r="5475" spans="1:58" x14ac:dyDescent="0.25">
      <c r="A5475" t="s">
        <v>17</v>
      </c>
      <c r="B5475" s="23">
        <v>2021</v>
      </c>
      <c r="C5475" s="23" t="s">
        <v>1</v>
      </c>
      <c r="D5475" s="23" t="s">
        <v>68</v>
      </c>
      <c r="E5475" s="23" t="s">
        <v>546</v>
      </c>
      <c r="F5475" s="23" t="s">
        <v>547</v>
      </c>
      <c r="G5475" s="23" t="s">
        <v>546</v>
      </c>
      <c r="H5475" s="32" t="s">
        <v>547</v>
      </c>
      <c r="I5475" s="32" t="s">
        <v>536</v>
      </c>
      <c r="J5475" s="135">
        <v>718</v>
      </c>
      <c r="K5475" s="28">
        <v>0.44846999999999998</v>
      </c>
      <c r="L5475" s="28">
        <f t="shared" si="126"/>
        <v>0.44846999999999998</v>
      </c>
      <c r="O5475" s="77">
        <v>0.71777999999999997</v>
      </c>
      <c r="BF5475" s="106"/>
    </row>
    <row r="5476" spans="1:58" x14ac:dyDescent="0.25">
      <c r="A5476" t="s">
        <v>17</v>
      </c>
      <c r="B5476" s="23">
        <v>2021</v>
      </c>
      <c r="C5476" s="23" t="s">
        <v>2</v>
      </c>
      <c r="D5476" s="23" t="s">
        <v>69</v>
      </c>
      <c r="E5476" s="23" t="s">
        <v>546</v>
      </c>
      <c r="F5476" s="23" t="s">
        <v>547</v>
      </c>
      <c r="G5476" s="23" t="s">
        <v>546</v>
      </c>
      <c r="H5476" s="32" t="s">
        <v>547</v>
      </c>
      <c r="I5476" s="32" t="s">
        <v>536</v>
      </c>
      <c r="J5476" s="135">
        <v>698</v>
      </c>
      <c r="K5476" s="28">
        <v>0.51288999999999996</v>
      </c>
      <c r="L5476" s="28">
        <f t="shared" si="126"/>
        <v>0.51288999999999996</v>
      </c>
      <c r="O5476" s="77">
        <v>0.72623000000000004</v>
      </c>
      <c r="BF5476" s="106"/>
    </row>
    <row r="5477" spans="1:58" x14ac:dyDescent="0.25">
      <c r="A5477" t="s">
        <v>17</v>
      </c>
      <c r="B5477" s="23">
        <v>2021</v>
      </c>
      <c r="C5477" s="23" t="s">
        <v>3</v>
      </c>
      <c r="D5477" s="23" t="s">
        <v>70</v>
      </c>
      <c r="E5477" s="23" t="s">
        <v>546</v>
      </c>
      <c r="F5477" s="23" t="s">
        <v>547</v>
      </c>
      <c r="G5477" s="23" t="s">
        <v>546</v>
      </c>
      <c r="H5477" s="32" t="s">
        <v>547</v>
      </c>
      <c r="I5477" s="32" t="s">
        <v>536</v>
      </c>
      <c r="J5477" s="135">
        <v>697</v>
      </c>
      <c r="K5477" s="28">
        <v>0.41893999999999998</v>
      </c>
      <c r="L5477" s="28">
        <f t="shared" si="126"/>
        <v>0.41893999999999998</v>
      </c>
      <c r="O5477" s="77">
        <v>0.70416999999999996</v>
      </c>
      <c r="BF5477" s="106"/>
    </row>
    <row r="5478" spans="1:58" x14ac:dyDescent="0.25">
      <c r="A5478" t="s">
        <v>17</v>
      </c>
      <c r="B5478" s="23">
        <v>2022</v>
      </c>
      <c r="C5478" s="23" t="s">
        <v>0</v>
      </c>
      <c r="D5478" s="23" t="s">
        <v>71</v>
      </c>
      <c r="E5478" s="23" t="s">
        <v>546</v>
      </c>
      <c r="F5478" s="23" t="s">
        <v>547</v>
      </c>
      <c r="G5478" s="23" t="s">
        <v>546</v>
      </c>
      <c r="H5478" s="32" t="s">
        <v>547</v>
      </c>
      <c r="I5478" s="32" t="s">
        <v>536</v>
      </c>
      <c r="J5478" s="135">
        <v>677</v>
      </c>
      <c r="K5478" s="28">
        <v>0.40177000000000002</v>
      </c>
      <c r="L5478" s="28">
        <f t="shared" si="126"/>
        <v>0.40177000000000002</v>
      </c>
      <c r="O5478" s="77">
        <v>0.71772000000000002</v>
      </c>
      <c r="BF5478" s="106"/>
    </row>
    <row r="5479" spans="1:58" x14ac:dyDescent="0.25">
      <c r="A5479" t="s">
        <v>17</v>
      </c>
      <c r="B5479" s="23">
        <v>2022</v>
      </c>
      <c r="C5479" s="23" t="s">
        <v>1</v>
      </c>
      <c r="D5479" s="23" t="s">
        <v>72</v>
      </c>
      <c r="E5479" s="23" t="s">
        <v>546</v>
      </c>
      <c r="F5479" s="23" t="s">
        <v>547</v>
      </c>
      <c r="G5479" s="23" t="s">
        <v>546</v>
      </c>
      <c r="H5479" s="32" t="s">
        <v>547</v>
      </c>
      <c r="I5479" s="32" t="s">
        <v>536</v>
      </c>
      <c r="J5479" s="135">
        <v>691</v>
      </c>
      <c r="K5479" s="28">
        <v>0.43414999999999998</v>
      </c>
      <c r="L5479" s="28">
        <f t="shared" si="126"/>
        <v>0.43414999999999998</v>
      </c>
      <c r="O5479" s="77">
        <v>0.71509999999999996</v>
      </c>
      <c r="BF5479" s="106"/>
    </row>
    <row r="5480" spans="1:58" x14ac:dyDescent="0.25">
      <c r="A5480" t="s">
        <v>17</v>
      </c>
      <c r="B5480" s="23">
        <v>2022</v>
      </c>
      <c r="C5480" s="23" t="s">
        <v>2</v>
      </c>
      <c r="D5480" s="23" t="s">
        <v>73</v>
      </c>
      <c r="E5480" s="23" t="s">
        <v>546</v>
      </c>
      <c r="F5480" s="23" t="s">
        <v>547</v>
      </c>
      <c r="G5480" s="23" t="s">
        <v>546</v>
      </c>
      <c r="H5480" s="32" t="s">
        <v>547</v>
      </c>
      <c r="I5480" s="32" t="s">
        <v>536</v>
      </c>
      <c r="J5480" s="135">
        <v>728</v>
      </c>
      <c r="K5480" s="28">
        <v>0.42581999999999998</v>
      </c>
      <c r="L5480" s="28">
        <f t="shared" si="126"/>
        <v>0.42581999999999998</v>
      </c>
      <c r="O5480" s="77">
        <v>0.71452000000000004</v>
      </c>
      <c r="BF5480" s="106"/>
    </row>
    <row r="5481" spans="1:58" x14ac:dyDescent="0.25">
      <c r="A5481" t="s">
        <v>17</v>
      </c>
      <c r="B5481" s="23">
        <v>2022</v>
      </c>
      <c r="C5481" s="23" t="s">
        <v>3</v>
      </c>
      <c r="D5481" s="23" t="s">
        <v>493</v>
      </c>
      <c r="E5481" s="23" t="s">
        <v>546</v>
      </c>
      <c r="F5481" s="23" t="s">
        <v>547</v>
      </c>
      <c r="G5481" s="23" t="s">
        <v>546</v>
      </c>
      <c r="H5481" s="32" t="s">
        <v>547</v>
      </c>
      <c r="I5481" s="32" t="s">
        <v>536</v>
      </c>
      <c r="J5481" s="135">
        <v>669</v>
      </c>
      <c r="K5481" s="28">
        <v>0.41255999999999998</v>
      </c>
      <c r="L5481" s="28">
        <f t="shared" si="126"/>
        <v>0.41255999999999998</v>
      </c>
      <c r="O5481" s="77">
        <v>0.68925999999999998</v>
      </c>
      <c r="BF5481" s="106"/>
    </row>
    <row r="5482" spans="1:58" x14ac:dyDescent="0.25">
      <c r="A5482" t="s">
        <v>17</v>
      </c>
      <c r="B5482" s="23">
        <v>2023</v>
      </c>
      <c r="C5482" s="23" t="s">
        <v>0</v>
      </c>
      <c r="D5482" s="23" t="s">
        <v>537</v>
      </c>
      <c r="E5482" s="23" t="s">
        <v>546</v>
      </c>
      <c r="F5482" s="23" t="s">
        <v>547</v>
      </c>
      <c r="G5482" s="23" t="s">
        <v>546</v>
      </c>
      <c r="H5482" s="32" t="s">
        <v>547</v>
      </c>
      <c r="I5482" s="32" t="s">
        <v>536</v>
      </c>
      <c r="J5482" s="135">
        <v>687</v>
      </c>
      <c r="K5482" s="28">
        <v>0.47598000000000001</v>
      </c>
      <c r="L5482" s="28">
        <f t="shared" si="126"/>
        <v>0.47598000000000001</v>
      </c>
      <c r="O5482" s="77">
        <v>0.66224000000000005</v>
      </c>
      <c r="BF5482" s="106"/>
    </row>
    <row r="5483" spans="1:58" x14ac:dyDescent="0.25">
      <c r="A5483" t="s">
        <v>17</v>
      </c>
      <c r="B5483" s="23">
        <v>2018</v>
      </c>
      <c r="C5483" s="23" t="s">
        <v>0</v>
      </c>
      <c r="D5483" s="23" t="s">
        <v>54</v>
      </c>
      <c r="E5483" s="23" t="s">
        <v>552</v>
      </c>
      <c r="F5483" s="23" t="s">
        <v>354</v>
      </c>
      <c r="G5483" s="23" t="s">
        <v>552</v>
      </c>
      <c r="H5483" s="32" t="s">
        <v>354</v>
      </c>
      <c r="I5483" s="32" t="s">
        <v>536</v>
      </c>
      <c r="J5483" s="135">
        <v>1095</v>
      </c>
      <c r="K5483" s="28">
        <v>0.78173999999999999</v>
      </c>
      <c r="L5483" s="28">
        <f t="shared" si="126"/>
        <v>0.78173999999999999</v>
      </c>
      <c r="O5483" s="77">
        <v>0.64649000000000001</v>
      </c>
      <c r="BF5483" s="106"/>
    </row>
    <row r="5484" spans="1:58" x14ac:dyDescent="0.25">
      <c r="A5484" t="s">
        <v>17</v>
      </c>
      <c r="B5484" s="23">
        <v>2018</v>
      </c>
      <c r="C5484" s="23" t="s">
        <v>1</v>
      </c>
      <c r="D5484" s="23" t="s">
        <v>56</v>
      </c>
      <c r="E5484" s="23" t="s">
        <v>552</v>
      </c>
      <c r="F5484" s="23" t="s">
        <v>354</v>
      </c>
      <c r="G5484" s="23" t="s">
        <v>552</v>
      </c>
      <c r="H5484" s="32" t="s">
        <v>354</v>
      </c>
      <c r="I5484" s="32" t="s">
        <v>536</v>
      </c>
      <c r="J5484" s="135">
        <v>1240</v>
      </c>
      <c r="K5484" s="28">
        <v>0.84355000000000002</v>
      </c>
      <c r="L5484" s="28">
        <f t="shared" si="126"/>
        <v>0.84355000000000002</v>
      </c>
      <c r="O5484" s="77">
        <v>0.66595000000000004</v>
      </c>
      <c r="BF5484" s="106"/>
    </row>
    <row r="5485" spans="1:58" x14ac:dyDescent="0.25">
      <c r="A5485" t="s">
        <v>17</v>
      </c>
      <c r="B5485" s="23">
        <v>2018</v>
      </c>
      <c r="C5485" s="23" t="s">
        <v>2</v>
      </c>
      <c r="D5485" s="23" t="s">
        <v>57</v>
      </c>
      <c r="E5485" s="23" t="s">
        <v>552</v>
      </c>
      <c r="F5485" s="23" t="s">
        <v>354</v>
      </c>
      <c r="G5485" s="23" t="s">
        <v>552</v>
      </c>
      <c r="H5485" s="32" t="s">
        <v>354</v>
      </c>
      <c r="I5485" s="32" t="s">
        <v>536</v>
      </c>
      <c r="J5485" s="135">
        <v>1238</v>
      </c>
      <c r="K5485" s="28">
        <v>0.80210000000000004</v>
      </c>
      <c r="L5485" s="28">
        <f t="shared" si="126"/>
        <v>0.80210000000000004</v>
      </c>
      <c r="O5485" s="77">
        <v>0.65563000000000005</v>
      </c>
      <c r="BF5485" s="106"/>
    </row>
    <row r="5486" spans="1:58" x14ac:dyDescent="0.25">
      <c r="A5486" t="s">
        <v>17</v>
      </c>
      <c r="B5486" s="23">
        <v>2018</v>
      </c>
      <c r="C5486" s="23" t="s">
        <v>3</v>
      </c>
      <c r="D5486" s="23" t="s">
        <v>58</v>
      </c>
      <c r="E5486" s="23" t="s">
        <v>552</v>
      </c>
      <c r="F5486" s="23" t="s">
        <v>354</v>
      </c>
      <c r="G5486" s="23" t="s">
        <v>552</v>
      </c>
      <c r="H5486" s="32" t="s">
        <v>354</v>
      </c>
      <c r="I5486" s="32" t="s">
        <v>536</v>
      </c>
      <c r="J5486" s="135">
        <v>1180</v>
      </c>
      <c r="K5486" s="28">
        <v>0.79407000000000005</v>
      </c>
      <c r="L5486" s="28">
        <f t="shared" si="126"/>
        <v>0.79407000000000005</v>
      </c>
      <c r="O5486" s="77">
        <v>0.64424999999999999</v>
      </c>
      <c r="BF5486" s="106"/>
    </row>
    <row r="5487" spans="1:58" x14ac:dyDescent="0.25">
      <c r="A5487" t="s">
        <v>17</v>
      </c>
      <c r="B5487" s="23">
        <v>2019</v>
      </c>
      <c r="C5487" s="23" t="s">
        <v>0</v>
      </c>
      <c r="D5487" s="23" t="s">
        <v>59</v>
      </c>
      <c r="E5487" s="23" t="s">
        <v>552</v>
      </c>
      <c r="F5487" s="23" t="s">
        <v>354</v>
      </c>
      <c r="G5487" s="23" t="s">
        <v>552</v>
      </c>
      <c r="H5487" s="32" t="s">
        <v>354</v>
      </c>
      <c r="I5487" s="32" t="s">
        <v>536</v>
      </c>
      <c r="J5487" s="135">
        <v>1076</v>
      </c>
      <c r="K5487" s="28">
        <v>0.76673000000000002</v>
      </c>
      <c r="L5487" s="28">
        <f t="shared" si="126"/>
        <v>0.76673000000000002</v>
      </c>
      <c r="O5487" s="77">
        <v>0.67745999999999995</v>
      </c>
      <c r="BF5487" s="106"/>
    </row>
    <row r="5488" spans="1:58" x14ac:dyDescent="0.25">
      <c r="A5488" t="s">
        <v>17</v>
      </c>
      <c r="B5488" s="23">
        <v>2019</v>
      </c>
      <c r="C5488" s="23" t="s">
        <v>1</v>
      </c>
      <c r="D5488" s="23" t="s">
        <v>60</v>
      </c>
      <c r="E5488" s="23" t="s">
        <v>552</v>
      </c>
      <c r="F5488" s="23" t="s">
        <v>354</v>
      </c>
      <c r="G5488" s="23" t="s">
        <v>552</v>
      </c>
      <c r="H5488" s="32" t="s">
        <v>354</v>
      </c>
      <c r="I5488" s="32" t="s">
        <v>536</v>
      </c>
      <c r="J5488" s="135">
        <v>1150</v>
      </c>
      <c r="K5488" s="28">
        <v>0.81303999999999998</v>
      </c>
      <c r="L5488" s="28">
        <f t="shared" si="126"/>
        <v>0.81303999999999998</v>
      </c>
      <c r="O5488" s="77">
        <v>0.69386000000000003</v>
      </c>
      <c r="BF5488" s="106"/>
    </row>
    <row r="5489" spans="1:58" x14ac:dyDescent="0.25">
      <c r="A5489" t="s">
        <v>17</v>
      </c>
      <c r="B5489" s="23">
        <v>2019</v>
      </c>
      <c r="C5489" s="23" t="s">
        <v>2</v>
      </c>
      <c r="D5489" s="23" t="s">
        <v>61</v>
      </c>
      <c r="E5489" s="23" t="s">
        <v>552</v>
      </c>
      <c r="F5489" s="23" t="s">
        <v>354</v>
      </c>
      <c r="G5489" s="23" t="s">
        <v>552</v>
      </c>
      <c r="H5489" s="32" t="s">
        <v>354</v>
      </c>
      <c r="I5489" s="32" t="s">
        <v>536</v>
      </c>
      <c r="J5489" s="135">
        <v>1198</v>
      </c>
      <c r="K5489" s="28">
        <v>0.80633999999999995</v>
      </c>
      <c r="L5489" s="28">
        <f t="shared" si="126"/>
        <v>0.80633999999999995</v>
      </c>
      <c r="O5489" s="77">
        <v>0.68513999999999997</v>
      </c>
      <c r="BF5489" s="106"/>
    </row>
    <row r="5490" spans="1:58" x14ac:dyDescent="0.25">
      <c r="A5490" t="s">
        <v>17</v>
      </c>
      <c r="B5490" s="23">
        <v>2019</v>
      </c>
      <c r="C5490" s="23" t="s">
        <v>3</v>
      </c>
      <c r="D5490" s="23" t="s">
        <v>62</v>
      </c>
      <c r="E5490" s="23" t="s">
        <v>552</v>
      </c>
      <c r="F5490" s="23" t="s">
        <v>354</v>
      </c>
      <c r="G5490" s="23" t="s">
        <v>552</v>
      </c>
      <c r="H5490" s="32" t="s">
        <v>354</v>
      </c>
      <c r="I5490" s="32" t="s">
        <v>536</v>
      </c>
      <c r="J5490" s="135">
        <v>1236</v>
      </c>
      <c r="K5490" s="28">
        <v>0.74029</v>
      </c>
      <c r="L5490" s="28">
        <f t="shared" si="126"/>
        <v>0.74029</v>
      </c>
      <c r="O5490" s="77">
        <v>0.67325000000000002</v>
      </c>
      <c r="BF5490" s="106"/>
    </row>
    <row r="5491" spans="1:58" x14ac:dyDescent="0.25">
      <c r="A5491" t="s">
        <v>17</v>
      </c>
      <c r="B5491" s="23">
        <v>2020</v>
      </c>
      <c r="C5491" s="23" t="s">
        <v>0</v>
      </c>
      <c r="D5491" s="23" t="s">
        <v>63</v>
      </c>
      <c r="E5491" s="23" t="s">
        <v>552</v>
      </c>
      <c r="F5491" s="23" t="s">
        <v>354</v>
      </c>
      <c r="G5491" s="23" t="s">
        <v>552</v>
      </c>
      <c r="H5491" s="32" t="s">
        <v>354</v>
      </c>
      <c r="I5491" s="32" t="s">
        <v>536</v>
      </c>
      <c r="J5491" s="135">
        <v>1169</v>
      </c>
      <c r="K5491" s="28">
        <v>0.71514</v>
      </c>
      <c r="L5491" s="28">
        <f t="shared" si="126"/>
        <v>0.71514</v>
      </c>
      <c r="O5491" s="77">
        <v>0.68518000000000001</v>
      </c>
      <c r="BF5491" s="106"/>
    </row>
    <row r="5492" spans="1:58" x14ac:dyDescent="0.25">
      <c r="A5492" t="s">
        <v>17</v>
      </c>
      <c r="B5492" s="23">
        <v>2020</v>
      </c>
      <c r="C5492" s="23" t="s">
        <v>1</v>
      </c>
      <c r="D5492" s="23" t="s">
        <v>64</v>
      </c>
      <c r="E5492" s="23" t="s">
        <v>552</v>
      </c>
      <c r="F5492" s="23" t="s">
        <v>354</v>
      </c>
      <c r="G5492" s="23" t="s">
        <v>552</v>
      </c>
      <c r="H5492" s="32" t="s">
        <v>354</v>
      </c>
      <c r="I5492" s="32" t="s">
        <v>536</v>
      </c>
      <c r="J5492" s="135">
        <v>632</v>
      </c>
      <c r="K5492" s="28">
        <v>0.74841999999999997</v>
      </c>
      <c r="L5492" s="28">
        <f t="shared" si="126"/>
        <v>0.74841999999999997</v>
      </c>
      <c r="O5492" s="77">
        <v>0.67054000000000002</v>
      </c>
      <c r="BF5492" s="106"/>
    </row>
    <row r="5493" spans="1:58" x14ac:dyDescent="0.25">
      <c r="A5493" t="s">
        <v>17</v>
      </c>
      <c r="B5493" s="23">
        <v>2020</v>
      </c>
      <c r="C5493" s="23" t="s">
        <v>2</v>
      </c>
      <c r="D5493" s="23" t="s">
        <v>65</v>
      </c>
      <c r="E5493" s="23" t="s">
        <v>552</v>
      </c>
      <c r="F5493" s="23" t="s">
        <v>354</v>
      </c>
      <c r="G5493" s="23" t="s">
        <v>552</v>
      </c>
      <c r="H5493" s="32" t="s">
        <v>354</v>
      </c>
      <c r="I5493" s="32" t="s">
        <v>536</v>
      </c>
      <c r="J5493" s="135">
        <v>807</v>
      </c>
      <c r="K5493" s="28">
        <v>0.73358000000000001</v>
      </c>
      <c r="L5493" s="28">
        <f t="shared" si="126"/>
        <v>0.73358000000000001</v>
      </c>
      <c r="O5493" s="77">
        <v>0.68157999999999996</v>
      </c>
      <c r="BF5493" s="106"/>
    </row>
    <row r="5494" spans="1:58" x14ac:dyDescent="0.25">
      <c r="A5494" t="s">
        <v>17</v>
      </c>
      <c r="B5494" s="23">
        <v>2020</v>
      </c>
      <c r="C5494" s="23" t="s">
        <v>3</v>
      </c>
      <c r="D5494" s="23" t="s">
        <v>66</v>
      </c>
      <c r="E5494" s="23" t="s">
        <v>552</v>
      </c>
      <c r="F5494" s="23" t="s">
        <v>354</v>
      </c>
      <c r="G5494" s="23" t="s">
        <v>552</v>
      </c>
      <c r="H5494" s="32" t="s">
        <v>354</v>
      </c>
      <c r="I5494" s="32" t="s">
        <v>536</v>
      </c>
      <c r="J5494" s="135">
        <v>1092</v>
      </c>
      <c r="K5494" s="28">
        <v>0.76832</v>
      </c>
      <c r="L5494" s="28">
        <f t="shared" si="126"/>
        <v>0.76832</v>
      </c>
      <c r="O5494" s="77">
        <v>0.67688999999999999</v>
      </c>
      <c r="BF5494" s="106"/>
    </row>
    <row r="5495" spans="1:58" x14ac:dyDescent="0.25">
      <c r="A5495" t="s">
        <v>17</v>
      </c>
      <c r="B5495" s="23">
        <v>2021</v>
      </c>
      <c r="C5495" s="23" t="s">
        <v>0</v>
      </c>
      <c r="D5495" s="23" t="s">
        <v>67</v>
      </c>
      <c r="E5495" s="23" t="s">
        <v>552</v>
      </c>
      <c r="F5495" s="23" t="s">
        <v>354</v>
      </c>
      <c r="G5495" s="23" t="s">
        <v>552</v>
      </c>
      <c r="H5495" s="32" t="s">
        <v>354</v>
      </c>
      <c r="I5495" s="32" t="s">
        <v>536</v>
      </c>
      <c r="J5495" s="135">
        <v>1031</v>
      </c>
      <c r="K5495" s="28">
        <v>0.79437000000000002</v>
      </c>
      <c r="L5495" s="28">
        <f t="shared" si="126"/>
        <v>0.79437000000000002</v>
      </c>
      <c r="O5495" s="77">
        <v>0.72143000000000002</v>
      </c>
      <c r="BF5495" s="106"/>
    </row>
    <row r="5496" spans="1:58" x14ac:dyDescent="0.25">
      <c r="A5496" t="s">
        <v>17</v>
      </c>
      <c r="B5496" s="23">
        <v>2021</v>
      </c>
      <c r="C5496" s="23" t="s">
        <v>1</v>
      </c>
      <c r="D5496" s="23" t="s">
        <v>68</v>
      </c>
      <c r="E5496" s="23" t="s">
        <v>552</v>
      </c>
      <c r="F5496" s="23" t="s">
        <v>354</v>
      </c>
      <c r="G5496" s="23" t="s">
        <v>552</v>
      </c>
      <c r="H5496" s="32" t="s">
        <v>354</v>
      </c>
      <c r="I5496" s="32" t="s">
        <v>536</v>
      </c>
      <c r="J5496" s="135">
        <v>1239</v>
      </c>
      <c r="K5496" s="28">
        <v>0.74253000000000002</v>
      </c>
      <c r="L5496" s="28">
        <f t="shared" si="126"/>
        <v>0.74253000000000002</v>
      </c>
      <c r="O5496" s="77">
        <v>0.71777999999999997</v>
      </c>
      <c r="BF5496" s="106"/>
    </row>
    <row r="5497" spans="1:58" x14ac:dyDescent="0.25">
      <c r="A5497" t="s">
        <v>17</v>
      </c>
      <c r="B5497" s="23">
        <v>2021</v>
      </c>
      <c r="C5497" s="23" t="s">
        <v>2</v>
      </c>
      <c r="D5497" s="23" t="s">
        <v>69</v>
      </c>
      <c r="E5497" s="23" t="s">
        <v>552</v>
      </c>
      <c r="F5497" s="23" t="s">
        <v>354</v>
      </c>
      <c r="G5497" s="23" t="s">
        <v>552</v>
      </c>
      <c r="H5497" s="32" t="s">
        <v>354</v>
      </c>
      <c r="I5497" s="32" t="s">
        <v>536</v>
      </c>
      <c r="J5497" s="135">
        <v>1269</v>
      </c>
      <c r="K5497" s="28">
        <v>0.80062999999999995</v>
      </c>
      <c r="L5497" s="28">
        <f t="shared" si="126"/>
        <v>0.80062999999999995</v>
      </c>
      <c r="O5497" s="77">
        <v>0.72623000000000004</v>
      </c>
      <c r="BF5497" s="106"/>
    </row>
    <row r="5498" spans="1:58" x14ac:dyDescent="0.25">
      <c r="A5498" t="s">
        <v>17</v>
      </c>
      <c r="B5498" s="23">
        <v>2021</v>
      </c>
      <c r="C5498" s="23" t="s">
        <v>3</v>
      </c>
      <c r="D5498" s="23" t="s">
        <v>70</v>
      </c>
      <c r="E5498" s="23" t="s">
        <v>552</v>
      </c>
      <c r="F5498" s="23" t="s">
        <v>354</v>
      </c>
      <c r="G5498" s="23" t="s">
        <v>552</v>
      </c>
      <c r="H5498" s="32" t="s">
        <v>354</v>
      </c>
      <c r="I5498" s="32" t="s">
        <v>536</v>
      </c>
      <c r="J5498" s="135">
        <v>1307</v>
      </c>
      <c r="K5498" s="28">
        <v>0.81560999999999995</v>
      </c>
      <c r="L5498" s="28">
        <f t="shared" si="126"/>
        <v>0.81560999999999995</v>
      </c>
      <c r="O5498" s="77">
        <v>0.70416999999999996</v>
      </c>
      <c r="BF5498" s="106"/>
    </row>
    <row r="5499" spans="1:58" x14ac:dyDescent="0.25">
      <c r="A5499" t="s">
        <v>17</v>
      </c>
      <c r="B5499" s="23">
        <v>2022</v>
      </c>
      <c r="C5499" s="23" t="s">
        <v>0</v>
      </c>
      <c r="D5499" s="23" t="s">
        <v>71</v>
      </c>
      <c r="E5499" s="23" t="s">
        <v>552</v>
      </c>
      <c r="F5499" s="23" t="s">
        <v>354</v>
      </c>
      <c r="G5499" s="23" t="s">
        <v>552</v>
      </c>
      <c r="H5499" s="32" t="s">
        <v>354</v>
      </c>
      <c r="I5499" s="32" t="s">
        <v>536</v>
      </c>
      <c r="J5499" s="135">
        <v>1189</v>
      </c>
      <c r="K5499" s="28">
        <v>0.78637999999999997</v>
      </c>
      <c r="L5499" s="28">
        <f t="shared" si="126"/>
        <v>0.78637999999999997</v>
      </c>
      <c r="O5499" s="77">
        <v>0.71772000000000002</v>
      </c>
      <c r="BF5499" s="106"/>
    </row>
    <row r="5500" spans="1:58" x14ac:dyDescent="0.25">
      <c r="A5500" t="s">
        <v>17</v>
      </c>
      <c r="B5500" s="23">
        <v>2022</v>
      </c>
      <c r="C5500" s="23" t="s">
        <v>1</v>
      </c>
      <c r="D5500" s="23" t="s">
        <v>72</v>
      </c>
      <c r="E5500" s="23" t="s">
        <v>552</v>
      </c>
      <c r="F5500" s="23" t="s">
        <v>354</v>
      </c>
      <c r="G5500" s="23" t="s">
        <v>552</v>
      </c>
      <c r="H5500" s="32" t="s">
        <v>354</v>
      </c>
      <c r="I5500" s="32" t="s">
        <v>536</v>
      </c>
      <c r="J5500" s="135">
        <v>1218</v>
      </c>
      <c r="K5500" s="28">
        <v>0.80869999999999997</v>
      </c>
      <c r="L5500" s="28">
        <f t="shared" si="126"/>
        <v>0.80869999999999997</v>
      </c>
      <c r="O5500" s="77">
        <v>0.71509999999999996</v>
      </c>
      <c r="BF5500" s="106"/>
    </row>
    <row r="5501" spans="1:58" x14ac:dyDescent="0.25">
      <c r="A5501" t="s">
        <v>17</v>
      </c>
      <c r="B5501" s="23">
        <v>2022</v>
      </c>
      <c r="C5501" s="23" t="s">
        <v>2</v>
      </c>
      <c r="D5501" s="23" t="s">
        <v>73</v>
      </c>
      <c r="E5501" s="23" t="s">
        <v>552</v>
      </c>
      <c r="F5501" s="23" t="s">
        <v>354</v>
      </c>
      <c r="G5501" s="23" t="s">
        <v>552</v>
      </c>
      <c r="H5501" s="32" t="s">
        <v>354</v>
      </c>
      <c r="I5501" s="32" t="s">
        <v>536</v>
      </c>
      <c r="J5501" s="135">
        <v>1308</v>
      </c>
      <c r="K5501" s="28">
        <v>0.81728000000000001</v>
      </c>
      <c r="L5501" s="28">
        <f t="shared" si="126"/>
        <v>0.81728000000000001</v>
      </c>
      <c r="O5501" s="77">
        <v>0.71452000000000004</v>
      </c>
      <c r="BF5501" s="106"/>
    </row>
    <row r="5502" spans="1:58" x14ac:dyDescent="0.25">
      <c r="A5502" t="s">
        <v>17</v>
      </c>
      <c r="B5502" s="23">
        <v>2022</v>
      </c>
      <c r="C5502" s="23" t="s">
        <v>3</v>
      </c>
      <c r="D5502" s="23" t="s">
        <v>493</v>
      </c>
      <c r="E5502" s="23" t="s">
        <v>552</v>
      </c>
      <c r="F5502" s="23" t="s">
        <v>354</v>
      </c>
      <c r="G5502" s="23" t="s">
        <v>552</v>
      </c>
      <c r="H5502" s="32" t="s">
        <v>354</v>
      </c>
      <c r="I5502" s="32" t="s">
        <v>536</v>
      </c>
      <c r="J5502" s="135">
        <v>1315</v>
      </c>
      <c r="K5502" s="28">
        <v>0.77337999999999996</v>
      </c>
      <c r="L5502" s="28">
        <f t="shared" si="126"/>
        <v>0.77337999999999996</v>
      </c>
      <c r="O5502" s="77">
        <v>0.68925999999999998</v>
      </c>
      <c r="BF5502" s="106"/>
    </row>
    <row r="5503" spans="1:58" x14ac:dyDescent="0.25">
      <c r="A5503" t="s">
        <v>17</v>
      </c>
      <c r="B5503" s="23">
        <v>2023</v>
      </c>
      <c r="C5503" s="23" t="s">
        <v>0</v>
      </c>
      <c r="D5503" s="23" t="s">
        <v>537</v>
      </c>
      <c r="E5503" s="23" t="s">
        <v>552</v>
      </c>
      <c r="F5503" s="23" t="s">
        <v>354</v>
      </c>
      <c r="G5503" s="23" t="s">
        <v>552</v>
      </c>
      <c r="H5503" s="32" t="s">
        <v>354</v>
      </c>
      <c r="I5503" s="32" t="s">
        <v>536</v>
      </c>
      <c r="J5503" s="135">
        <v>1187</v>
      </c>
      <c r="K5503" s="28">
        <v>0.73377999999999999</v>
      </c>
      <c r="L5503" s="28">
        <f t="shared" si="126"/>
        <v>0.73377999999999999</v>
      </c>
      <c r="O5503" s="77">
        <v>0.66224000000000005</v>
      </c>
      <c r="BF5503" s="106"/>
    </row>
    <row r="5504" spans="1:58" x14ac:dyDescent="0.25">
      <c r="A5504" t="s">
        <v>17</v>
      </c>
      <c r="B5504" s="23">
        <v>2018</v>
      </c>
      <c r="C5504" s="23" t="s">
        <v>0</v>
      </c>
      <c r="D5504" s="23" t="s">
        <v>54</v>
      </c>
      <c r="E5504" s="23" t="s">
        <v>303</v>
      </c>
      <c r="F5504" s="23" t="s">
        <v>304</v>
      </c>
      <c r="G5504" s="23" t="s">
        <v>541</v>
      </c>
      <c r="H5504" s="32" t="s">
        <v>542</v>
      </c>
      <c r="I5504" s="32" t="s">
        <v>536</v>
      </c>
      <c r="J5504" s="135">
        <v>47</v>
      </c>
      <c r="K5504" s="28">
        <v>0.91488999999999998</v>
      </c>
      <c r="L5504" s="28">
        <f t="shared" si="126"/>
        <v>0.68576000000000004</v>
      </c>
      <c r="O5504" s="77">
        <v>0.64649000000000001</v>
      </c>
      <c r="BF5504" s="106"/>
    </row>
    <row r="5505" spans="1:58" x14ac:dyDescent="0.25">
      <c r="A5505" t="s">
        <v>17</v>
      </c>
      <c r="B5505" s="23">
        <v>2018</v>
      </c>
      <c r="C5505" s="23" t="s">
        <v>1</v>
      </c>
      <c r="D5505" s="23" t="s">
        <v>56</v>
      </c>
      <c r="E5505" s="23" t="s">
        <v>303</v>
      </c>
      <c r="F5505" s="23" t="s">
        <v>304</v>
      </c>
      <c r="G5505" s="23" t="s">
        <v>541</v>
      </c>
      <c r="H5505" s="32" t="s">
        <v>542</v>
      </c>
      <c r="I5505" s="32" t="s">
        <v>536</v>
      </c>
      <c r="J5505" s="135">
        <v>75</v>
      </c>
      <c r="K5505" s="28">
        <v>0.89332999999999996</v>
      </c>
      <c r="L5505" s="28">
        <f t="shared" si="126"/>
        <v>0.66754999999999998</v>
      </c>
      <c r="O5505" s="77">
        <v>0.66595000000000004</v>
      </c>
      <c r="BF5505" s="106"/>
    </row>
    <row r="5506" spans="1:58" x14ac:dyDescent="0.25">
      <c r="A5506" t="s">
        <v>17</v>
      </c>
      <c r="B5506" s="23">
        <v>2018</v>
      </c>
      <c r="C5506" s="23" t="s">
        <v>2</v>
      </c>
      <c r="D5506" s="23" t="s">
        <v>57</v>
      </c>
      <c r="E5506" s="23" t="s">
        <v>303</v>
      </c>
      <c r="F5506" s="23" t="s">
        <v>304</v>
      </c>
      <c r="G5506" s="23" t="s">
        <v>541</v>
      </c>
      <c r="H5506" s="32" t="s">
        <v>542</v>
      </c>
      <c r="I5506" s="32" t="s">
        <v>536</v>
      </c>
      <c r="J5506" s="135">
        <v>76</v>
      </c>
      <c r="K5506" s="28">
        <v>0.82894999999999996</v>
      </c>
      <c r="L5506" s="28">
        <f t="shared" ref="L5506:L5569" si="127">SUMIFS(K:K, E:E, G5506, D:D, D5506, I:I, I5506)</f>
        <v>0.62238000000000004</v>
      </c>
      <c r="O5506" s="77">
        <v>0.65563000000000005</v>
      </c>
      <c r="BF5506" s="106"/>
    </row>
    <row r="5507" spans="1:58" x14ac:dyDescent="0.25">
      <c r="A5507" t="s">
        <v>17</v>
      </c>
      <c r="B5507" s="23">
        <v>2018</v>
      </c>
      <c r="C5507" s="23" t="s">
        <v>3</v>
      </c>
      <c r="D5507" s="23" t="s">
        <v>58</v>
      </c>
      <c r="E5507" s="23" t="s">
        <v>303</v>
      </c>
      <c r="F5507" s="23" t="s">
        <v>304</v>
      </c>
      <c r="G5507" s="23" t="s">
        <v>541</v>
      </c>
      <c r="H5507" s="32" t="s">
        <v>542</v>
      </c>
      <c r="I5507" s="32" t="s">
        <v>536</v>
      </c>
      <c r="J5507" s="135">
        <v>63</v>
      </c>
      <c r="K5507" s="28">
        <v>0.85714000000000001</v>
      </c>
      <c r="L5507" s="28">
        <f t="shared" si="127"/>
        <v>0.62382000000000004</v>
      </c>
      <c r="O5507" s="77">
        <v>0.64424999999999999</v>
      </c>
      <c r="BF5507" s="106"/>
    </row>
    <row r="5508" spans="1:58" x14ac:dyDescent="0.25">
      <c r="A5508" t="s">
        <v>17</v>
      </c>
      <c r="B5508" s="23">
        <v>2019</v>
      </c>
      <c r="C5508" s="23" t="s">
        <v>0</v>
      </c>
      <c r="D5508" s="23" t="s">
        <v>59</v>
      </c>
      <c r="E5508" s="23" t="s">
        <v>303</v>
      </c>
      <c r="F5508" s="23" t="s">
        <v>304</v>
      </c>
      <c r="G5508" s="23" t="s">
        <v>541</v>
      </c>
      <c r="H5508" s="32" t="s">
        <v>542</v>
      </c>
      <c r="I5508" s="32" t="s">
        <v>536</v>
      </c>
      <c r="J5508" s="135">
        <v>66</v>
      </c>
      <c r="K5508" s="28">
        <v>0.90908999999999995</v>
      </c>
      <c r="L5508" s="28">
        <f t="shared" si="127"/>
        <v>0.68354999999999999</v>
      </c>
      <c r="O5508" s="77">
        <v>0.67745999999999995</v>
      </c>
      <c r="BF5508" s="106"/>
    </row>
    <row r="5509" spans="1:58" x14ac:dyDescent="0.25">
      <c r="A5509" t="s">
        <v>17</v>
      </c>
      <c r="B5509" s="23">
        <v>2019</v>
      </c>
      <c r="C5509" s="23" t="s">
        <v>1</v>
      </c>
      <c r="D5509" s="23" t="s">
        <v>60</v>
      </c>
      <c r="E5509" s="23" t="s">
        <v>303</v>
      </c>
      <c r="F5509" s="23" t="s">
        <v>304</v>
      </c>
      <c r="G5509" s="23" t="s">
        <v>541</v>
      </c>
      <c r="H5509" s="32" t="s">
        <v>542</v>
      </c>
      <c r="I5509" s="32" t="s">
        <v>536</v>
      </c>
      <c r="J5509" s="135">
        <v>62</v>
      </c>
      <c r="K5509" s="28">
        <v>0.83870999999999996</v>
      </c>
      <c r="L5509" s="28">
        <f t="shared" si="127"/>
        <v>0.72372000000000003</v>
      </c>
      <c r="O5509" s="77">
        <v>0.69386000000000003</v>
      </c>
      <c r="BF5509" s="106"/>
    </row>
    <row r="5510" spans="1:58" x14ac:dyDescent="0.25">
      <c r="A5510" t="s">
        <v>17</v>
      </c>
      <c r="B5510" s="23">
        <v>2019</v>
      </c>
      <c r="C5510" s="23" t="s">
        <v>2</v>
      </c>
      <c r="D5510" s="23" t="s">
        <v>61</v>
      </c>
      <c r="E5510" s="23" t="s">
        <v>303</v>
      </c>
      <c r="F5510" s="23" t="s">
        <v>304</v>
      </c>
      <c r="G5510" s="23" t="s">
        <v>541</v>
      </c>
      <c r="H5510" s="32" t="s">
        <v>542</v>
      </c>
      <c r="I5510" s="32" t="s">
        <v>536</v>
      </c>
      <c r="J5510" s="135">
        <v>75</v>
      </c>
      <c r="K5510" s="28">
        <v>0.81333</v>
      </c>
      <c r="L5510" s="28">
        <f t="shared" si="127"/>
        <v>0.73524999999999996</v>
      </c>
      <c r="O5510" s="77">
        <v>0.68513999999999997</v>
      </c>
      <c r="BF5510" s="106"/>
    </row>
    <row r="5511" spans="1:58" x14ac:dyDescent="0.25">
      <c r="A5511" t="s">
        <v>17</v>
      </c>
      <c r="B5511" s="23">
        <v>2019</v>
      </c>
      <c r="C5511" s="23" t="s">
        <v>3</v>
      </c>
      <c r="D5511" s="23" t="s">
        <v>62</v>
      </c>
      <c r="E5511" s="23" t="s">
        <v>303</v>
      </c>
      <c r="F5511" s="23" t="s">
        <v>304</v>
      </c>
      <c r="G5511" s="23" t="s">
        <v>541</v>
      </c>
      <c r="H5511" s="32" t="s">
        <v>542</v>
      </c>
      <c r="I5511" s="32" t="s">
        <v>536</v>
      </c>
      <c r="J5511" s="135">
        <v>77</v>
      </c>
      <c r="K5511" s="28">
        <v>0.84416000000000002</v>
      </c>
      <c r="L5511" s="28">
        <f t="shared" si="127"/>
        <v>0.69733000000000001</v>
      </c>
      <c r="O5511" s="77">
        <v>0.67325000000000002</v>
      </c>
      <c r="BF5511" s="106"/>
    </row>
    <row r="5512" spans="1:58" x14ac:dyDescent="0.25">
      <c r="A5512" t="s">
        <v>17</v>
      </c>
      <c r="B5512" s="23">
        <v>2020</v>
      </c>
      <c r="C5512" s="23" t="s">
        <v>0</v>
      </c>
      <c r="D5512" s="23" t="s">
        <v>63</v>
      </c>
      <c r="E5512" s="23" t="s">
        <v>303</v>
      </c>
      <c r="F5512" s="23" t="s">
        <v>304</v>
      </c>
      <c r="G5512" s="23" t="s">
        <v>541</v>
      </c>
      <c r="H5512" s="32" t="s">
        <v>542</v>
      </c>
      <c r="I5512" s="32" t="s">
        <v>536</v>
      </c>
      <c r="J5512" s="135">
        <v>54</v>
      </c>
      <c r="K5512" s="28">
        <v>0.88888999999999996</v>
      </c>
      <c r="L5512" s="28">
        <f t="shared" si="127"/>
        <v>0.71309999999999996</v>
      </c>
      <c r="O5512" s="77">
        <v>0.68518000000000001</v>
      </c>
      <c r="BF5512" s="106"/>
    </row>
    <row r="5513" spans="1:58" x14ac:dyDescent="0.25">
      <c r="A5513" t="s">
        <v>17</v>
      </c>
      <c r="B5513" s="23">
        <v>2020</v>
      </c>
      <c r="C5513" s="23" t="s">
        <v>1</v>
      </c>
      <c r="D5513" s="23" t="s">
        <v>64</v>
      </c>
      <c r="E5513" s="23" t="s">
        <v>303</v>
      </c>
      <c r="F5513" s="23" t="s">
        <v>304</v>
      </c>
      <c r="G5513" s="23" t="s">
        <v>541</v>
      </c>
      <c r="H5513" s="32" t="s">
        <v>542</v>
      </c>
      <c r="I5513" s="32" t="s">
        <v>536</v>
      </c>
      <c r="J5513" s="135">
        <v>34</v>
      </c>
      <c r="K5513" s="28">
        <v>0.79412000000000005</v>
      </c>
      <c r="L5513" s="28">
        <f t="shared" si="127"/>
        <v>0.71086000000000005</v>
      </c>
      <c r="O5513" s="77">
        <v>0.67054000000000002</v>
      </c>
      <c r="BF5513" s="106"/>
    </row>
    <row r="5514" spans="1:58" x14ac:dyDescent="0.25">
      <c r="A5514" t="s">
        <v>17</v>
      </c>
      <c r="B5514" s="23">
        <v>2020</v>
      </c>
      <c r="C5514" s="23" t="s">
        <v>2</v>
      </c>
      <c r="D5514" s="23" t="s">
        <v>65</v>
      </c>
      <c r="E5514" s="23" t="s">
        <v>303</v>
      </c>
      <c r="F5514" s="23" t="s">
        <v>304</v>
      </c>
      <c r="G5514" s="23" t="s">
        <v>541</v>
      </c>
      <c r="H5514" s="32" t="s">
        <v>542</v>
      </c>
      <c r="I5514" s="32" t="s">
        <v>536</v>
      </c>
      <c r="J5514" s="135">
        <v>69</v>
      </c>
      <c r="K5514" s="28">
        <v>0.92754000000000003</v>
      </c>
      <c r="L5514" s="28">
        <f t="shared" si="127"/>
        <v>0.76427</v>
      </c>
      <c r="O5514" s="77">
        <v>0.68157999999999996</v>
      </c>
      <c r="BF5514" s="106"/>
    </row>
    <row r="5515" spans="1:58" x14ac:dyDescent="0.25">
      <c r="A5515" t="s">
        <v>17</v>
      </c>
      <c r="B5515" s="23">
        <v>2020</v>
      </c>
      <c r="C5515" s="23" t="s">
        <v>3</v>
      </c>
      <c r="D5515" s="23" t="s">
        <v>66</v>
      </c>
      <c r="E5515" s="23" t="s">
        <v>303</v>
      </c>
      <c r="F5515" s="23" t="s">
        <v>304</v>
      </c>
      <c r="G5515" s="23" t="s">
        <v>541</v>
      </c>
      <c r="H5515" s="32" t="s">
        <v>542</v>
      </c>
      <c r="I5515" s="32" t="s">
        <v>536</v>
      </c>
      <c r="J5515" s="135">
        <v>58</v>
      </c>
      <c r="K5515" s="28">
        <v>0.67240999999999995</v>
      </c>
      <c r="L5515" s="28">
        <f t="shared" si="127"/>
        <v>0.72575999999999996</v>
      </c>
      <c r="O5515" s="77">
        <v>0.67688999999999999</v>
      </c>
      <c r="BF5515" s="106"/>
    </row>
    <row r="5516" spans="1:58" x14ac:dyDescent="0.25">
      <c r="A5516" t="s">
        <v>17</v>
      </c>
      <c r="B5516" s="23">
        <v>2021</v>
      </c>
      <c r="C5516" s="23" t="s">
        <v>0</v>
      </c>
      <c r="D5516" s="23" t="s">
        <v>67</v>
      </c>
      <c r="E5516" s="23" t="s">
        <v>303</v>
      </c>
      <c r="F5516" s="23" t="s">
        <v>304</v>
      </c>
      <c r="G5516" s="23" t="s">
        <v>541</v>
      </c>
      <c r="H5516" s="32" t="s">
        <v>542</v>
      </c>
      <c r="I5516" s="32" t="s">
        <v>536</v>
      </c>
      <c r="J5516" s="135">
        <v>66</v>
      </c>
      <c r="K5516" s="28">
        <v>0.90908999999999995</v>
      </c>
      <c r="L5516" s="28">
        <f t="shared" si="127"/>
        <v>0.79057999999999995</v>
      </c>
      <c r="O5516" s="77">
        <v>0.72143000000000002</v>
      </c>
      <c r="BF5516" s="106"/>
    </row>
    <row r="5517" spans="1:58" x14ac:dyDescent="0.25">
      <c r="A5517" t="s">
        <v>17</v>
      </c>
      <c r="B5517" s="23">
        <v>2021</v>
      </c>
      <c r="C5517" s="23" t="s">
        <v>1</v>
      </c>
      <c r="D5517" s="23" t="s">
        <v>68</v>
      </c>
      <c r="E5517" s="23" t="s">
        <v>303</v>
      </c>
      <c r="F5517" s="23" t="s">
        <v>304</v>
      </c>
      <c r="G5517" s="23" t="s">
        <v>541</v>
      </c>
      <c r="H5517" s="32" t="s">
        <v>542</v>
      </c>
      <c r="I5517" s="32" t="s">
        <v>536</v>
      </c>
      <c r="J5517" s="135">
        <v>79</v>
      </c>
      <c r="K5517" s="28">
        <v>0.84809999999999997</v>
      </c>
      <c r="L5517" s="28">
        <f t="shared" si="127"/>
        <v>0.77332999999999996</v>
      </c>
      <c r="O5517" s="77">
        <v>0.71777999999999997</v>
      </c>
      <c r="BF5517" s="106"/>
    </row>
    <row r="5518" spans="1:58" x14ac:dyDescent="0.25">
      <c r="A5518" t="s">
        <v>17</v>
      </c>
      <c r="B5518" s="23">
        <v>2021</v>
      </c>
      <c r="C5518" s="23" t="s">
        <v>2</v>
      </c>
      <c r="D5518" s="23" t="s">
        <v>69</v>
      </c>
      <c r="E5518" s="23" t="s">
        <v>303</v>
      </c>
      <c r="F5518" s="23" t="s">
        <v>304</v>
      </c>
      <c r="G5518" s="23" t="s">
        <v>541</v>
      </c>
      <c r="H5518" s="32" t="s">
        <v>542</v>
      </c>
      <c r="I5518" s="32" t="s">
        <v>536</v>
      </c>
      <c r="J5518" s="135">
        <v>69</v>
      </c>
      <c r="K5518" s="28">
        <v>0.91303999999999996</v>
      </c>
      <c r="L5518" s="28">
        <f t="shared" si="127"/>
        <v>0.76515999999999995</v>
      </c>
      <c r="O5518" s="77">
        <v>0.72623000000000004</v>
      </c>
      <c r="BF5518" s="106"/>
    </row>
    <row r="5519" spans="1:58" x14ac:dyDescent="0.25">
      <c r="A5519" t="s">
        <v>17</v>
      </c>
      <c r="B5519" s="23">
        <v>2021</v>
      </c>
      <c r="C5519" s="23" t="s">
        <v>3</v>
      </c>
      <c r="D5519" s="23" t="s">
        <v>70</v>
      </c>
      <c r="E5519" s="23" t="s">
        <v>303</v>
      </c>
      <c r="F5519" s="23" t="s">
        <v>304</v>
      </c>
      <c r="G5519" s="23" t="s">
        <v>541</v>
      </c>
      <c r="H5519" s="32" t="s">
        <v>542</v>
      </c>
      <c r="I5519" s="32" t="s">
        <v>536</v>
      </c>
      <c r="J5519" s="135">
        <v>84</v>
      </c>
      <c r="K5519" s="28">
        <v>0.90476000000000001</v>
      </c>
      <c r="L5519" s="28">
        <f t="shared" si="127"/>
        <v>0.73268</v>
      </c>
      <c r="O5519" s="77">
        <v>0.70416999999999996</v>
      </c>
      <c r="BF5519" s="106"/>
    </row>
    <row r="5520" spans="1:58" x14ac:dyDescent="0.25">
      <c r="A5520" t="s">
        <v>17</v>
      </c>
      <c r="B5520" s="23">
        <v>2022</v>
      </c>
      <c r="C5520" s="23" t="s">
        <v>0</v>
      </c>
      <c r="D5520" s="23" t="s">
        <v>71</v>
      </c>
      <c r="E5520" s="23" t="s">
        <v>303</v>
      </c>
      <c r="F5520" s="23" t="s">
        <v>304</v>
      </c>
      <c r="G5520" s="23" t="s">
        <v>541</v>
      </c>
      <c r="H5520" s="32" t="s">
        <v>542</v>
      </c>
      <c r="I5520" s="32" t="s">
        <v>536</v>
      </c>
      <c r="J5520" s="135">
        <v>59</v>
      </c>
      <c r="K5520" s="28">
        <v>0.84745999999999999</v>
      </c>
      <c r="L5520" s="28">
        <f t="shared" si="127"/>
        <v>0.75717000000000001</v>
      </c>
      <c r="O5520" s="77">
        <v>0.71772000000000002</v>
      </c>
      <c r="BF5520" s="106"/>
    </row>
    <row r="5521" spans="1:58" x14ac:dyDescent="0.25">
      <c r="A5521" t="s">
        <v>17</v>
      </c>
      <c r="B5521" s="23">
        <v>2022</v>
      </c>
      <c r="C5521" s="23" t="s">
        <v>1</v>
      </c>
      <c r="D5521" s="23" t="s">
        <v>72</v>
      </c>
      <c r="E5521" s="23" t="s">
        <v>303</v>
      </c>
      <c r="F5521" s="23" t="s">
        <v>304</v>
      </c>
      <c r="G5521" s="23" t="s">
        <v>541</v>
      </c>
      <c r="H5521" s="32" t="s">
        <v>542</v>
      </c>
      <c r="I5521" s="32" t="s">
        <v>536</v>
      </c>
      <c r="J5521" s="135">
        <v>76</v>
      </c>
      <c r="K5521" s="28">
        <v>0.80262999999999995</v>
      </c>
      <c r="L5521" s="28">
        <f t="shared" si="127"/>
        <v>0.78373000000000004</v>
      </c>
      <c r="O5521" s="77">
        <v>0.71509999999999996</v>
      </c>
      <c r="BF5521" s="106"/>
    </row>
    <row r="5522" spans="1:58" x14ac:dyDescent="0.25">
      <c r="A5522" t="s">
        <v>17</v>
      </c>
      <c r="B5522" s="23">
        <v>2022</v>
      </c>
      <c r="C5522" s="23" t="s">
        <v>2</v>
      </c>
      <c r="D5522" s="23" t="s">
        <v>73</v>
      </c>
      <c r="E5522" s="23" t="s">
        <v>303</v>
      </c>
      <c r="F5522" s="23" t="s">
        <v>304</v>
      </c>
      <c r="G5522" s="23" t="s">
        <v>541</v>
      </c>
      <c r="H5522" s="32" t="s">
        <v>542</v>
      </c>
      <c r="I5522" s="32" t="s">
        <v>536</v>
      </c>
      <c r="J5522" s="135">
        <v>79</v>
      </c>
      <c r="K5522" s="28">
        <v>0.86075999999999997</v>
      </c>
      <c r="L5522" s="28">
        <f t="shared" si="127"/>
        <v>0.78456000000000004</v>
      </c>
      <c r="O5522" s="77">
        <v>0.71452000000000004</v>
      </c>
      <c r="BF5522" s="106"/>
    </row>
    <row r="5523" spans="1:58" x14ac:dyDescent="0.25">
      <c r="A5523" t="s">
        <v>17</v>
      </c>
      <c r="B5523" s="23">
        <v>2022</v>
      </c>
      <c r="C5523" s="23" t="s">
        <v>3</v>
      </c>
      <c r="D5523" s="23" t="s">
        <v>493</v>
      </c>
      <c r="E5523" s="23" t="s">
        <v>303</v>
      </c>
      <c r="F5523" s="23" t="s">
        <v>304</v>
      </c>
      <c r="G5523" s="23" t="s">
        <v>541</v>
      </c>
      <c r="H5523" s="32" t="s">
        <v>542</v>
      </c>
      <c r="I5523" s="32" t="s">
        <v>536</v>
      </c>
      <c r="J5523" s="135">
        <v>83</v>
      </c>
      <c r="K5523" s="28">
        <v>0.79518</v>
      </c>
      <c r="L5523" s="28">
        <f t="shared" si="127"/>
        <v>0.76685999999999999</v>
      </c>
      <c r="O5523" s="77">
        <v>0.68925999999999998</v>
      </c>
      <c r="BF5523" s="106"/>
    </row>
    <row r="5524" spans="1:58" x14ac:dyDescent="0.25">
      <c r="A5524" t="s">
        <v>17</v>
      </c>
      <c r="B5524" s="23">
        <v>2023</v>
      </c>
      <c r="C5524" s="23" t="s">
        <v>0</v>
      </c>
      <c r="D5524" s="23" t="s">
        <v>537</v>
      </c>
      <c r="E5524" s="23" t="s">
        <v>303</v>
      </c>
      <c r="F5524" s="23" t="s">
        <v>304</v>
      </c>
      <c r="G5524" s="23" t="s">
        <v>541</v>
      </c>
      <c r="H5524" s="32" t="s">
        <v>542</v>
      </c>
      <c r="I5524" s="32" t="s">
        <v>536</v>
      </c>
      <c r="J5524" s="135">
        <v>79</v>
      </c>
      <c r="K5524" s="28">
        <v>0.81013000000000002</v>
      </c>
      <c r="L5524" s="28">
        <f t="shared" si="127"/>
        <v>0.69860999999999995</v>
      </c>
      <c r="O5524" s="77">
        <v>0.66224000000000005</v>
      </c>
      <c r="BF5524" s="106"/>
    </row>
    <row r="5525" spans="1:58" x14ac:dyDescent="0.25">
      <c r="A5525" t="s">
        <v>17</v>
      </c>
      <c r="B5525" s="23">
        <v>2018</v>
      </c>
      <c r="C5525" s="23" t="s">
        <v>0</v>
      </c>
      <c r="D5525" s="23" t="s">
        <v>54</v>
      </c>
      <c r="E5525" s="23" t="s">
        <v>535</v>
      </c>
      <c r="F5525" s="23" t="s">
        <v>358</v>
      </c>
      <c r="G5525" s="23" t="s">
        <v>535</v>
      </c>
      <c r="H5525" s="32" t="s">
        <v>358</v>
      </c>
      <c r="I5525" s="32" t="s">
        <v>536</v>
      </c>
      <c r="J5525" s="135">
        <v>464</v>
      </c>
      <c r="K5525" s="28">
        <v>0.79740999999999995</v>
      </c>
      <c r="L5525" s="28">
        <f t="shared" si="127"/>
        <v>0.79740999999999995</v>
      </c>
      <c r="O5525" s="77">
        <v>0.64649000000000001</v>
      </c>
      <c r="BF5525" s="106"/>
    </row>
    <row r="5526" spans="1:58" x14ac:dyDescent="0.25">
      <c r="A5526" t="s">
        <v>17</v>
      </c>
      <c r="B5526" s="23">
        <v>2018</v>
      </c>
      <c r="C5526" s="23" t="s">
        <v>1</v>
      </c>
      <c r="D5526" s="23" t="s">
        <v>56</v>
      </c>
      <c r="E5526" s="23" t="s">
        <v>535</v>
      </c>
      <c r="F5526" s="23" t="s">
        <v>358</v>
      </c>
      <c r="G5526" s="23" t="s">
        <v>535</v>
      </c>
      <c r="H5526" s="32" t="s">
        <v>358</v>
      </c>
      <c r="I5526" s="32" t="s">
        <v>536</v>
      </c>
      <c r="J5526" s="135">
        <v>509</v>
      </c>
      <c r="K5526" s="28">
        <v>0.79764000000000002</v>
      </c>
      <c r="L5526" s="28">
        <f t="shared" si="127"/>
        <v>0.79764000000000002</v>
      </c>
      <c r="O5526" s="77">
        <v>0.66595000000000004</v>
      </c>
      <c r="BF5526" s="106"/>
    </row>
    <row r="5527" spans="1:58" x14ac:dyDescent="0.25">
      <c r="A5527" t="s">
        <v>17</v>
      </c>
      <c r="B5527" s="23">
        <v>2018</v>
      </c>
      <c r="C5527" s="23" t="s">
        <v>2</v>
      </c>
      <c r="D5527" s="23" t="s">
        <v>57</v>
      </c>
      <c r="E5527" s="23" t="s">
        <v>535</v>
      </c>
      <c r="F5527" s="23" t="s">
        <v>358</v>
      </c>
      <c r="G5527" s="23" t="s">
        <v>535</v>
      </c>
      <c r="H5527" s="32" t="s">
        <v>358</v>
      </c>
      <c r="I5527" s="32" t="s">
        <v>536</v>
      </c>
      <c r="J5527" s="135">
        <v>590</v>
      </c>
      <c r="K5527" s="28">
        <v>0.78305000000000002</v>
      </c>
      <c r="L5527" s="28">
        <f t="shared" si="127"/>
        <v>0.78305000000000002</v>
      </c>
      <c r="O5527" s="77">
        <v>0.65563000000000005</v>
      </c>
      <c r="BF5527" s="106"/>
    </row>
    <row r="5528" spans="1:58" x14ac:dyDescent="0.25">
      <c r="A5528" t="s">
        <v>17</v>
      </c>
      <c r="B5528" s="23">
        <v>2018</v>
      </c>
      <c r="C5528" s="23" t="s">
        <v>3</v>
      </c>
      <c r="D5528" s="23" t="s">
        <v>58</v>
      </c>
      <c r="E5528" s="23" t="s">
        <v>535</v>
      </c>
      <c r="F5528" s="23" t="s">
        <v>358</v>
      </c>
      <c r="G5528" s="23" t="s">
        <v>535</v>
      </c>
      <c r="H5528" s="32" t="s">
        <v>358</v>
      </c>
      <c r="I5528" s="32" t="s">
        <v>536</v>
      </c>
      <c r="J5528" s="135">
        <v>495</v>
      </c>
      <c r="K5528" s="28">
        <v>0.76768000000000003</v>
      </c>
      <c r="L5528" s="28">
        <f t="shared" si="127"/>
        <v>0.76768000000000003</v>
      </c>
      <c r="O5528" s="77">
        <v>0.64424999999999999</v>
      </c>
      <c r="BF5528" s="106"/>
    </row>
    <row r="5529" spans="1:58" x14ac:dyDescent="0.25">
      <c r="A5529" t="s">
        <v>17</v>
      </c>
      <c r="B5529" s="23">
        <v>2019</v>
      </c>
      <c r="C5529" s="23" t="s">
        <v>0</v>
      </c>
      <c r="D5529" s="23" t="s">
        <v>59</v>
      </c>
      <c r="E5529" s="23" t="s">
        <v>535</v>
      </c>
      <c r="F5529" s="23" t="s">
        <v>358</v>
      </c>
      <c r="G5529" s="23" t="s">
        <v>535</v>
      </c>
      <c r="H5529" s="32" t="s">
        <v>358</v>
      </c>
      <c r="I5529" s="32" t="s">
        <v>536</v>
      </c>
      <c r="J5529" s="135">
        <v>507</v>
      </c>
      <c r="K5529" s="28">
        <v>0.77317999999999998</v>
      </c>
      <c r="L5529" s="28">
        <f t="shared" si="127"/>
        <v>0.77317999999999998</v>
      </c>
      <c r="O5529" s="77">
        <v>0.67745999999999995</v>
      </c>
      <c r="BF5529" s="106"/>
    </row>
    <row r="5530" spans="1:58" x14ac:dyDescent="0.25">
      <c r="A5530" t="s">
        <v>17</v>
      </c>
      <c r="B5530" s="23">
        <v>2019</v>
      </c>
      <c r="C5530" s="23" t="s">
        <v>1</v>
      </c>
      <c r="D5530" s="23" t="s">
        <v>60</v>
      </c>
      <c r="E5530" s="23" t="s">
        <v>535</v>
      </c>
      <c r="F5530" s="23" t="s">
        <v>358</v>
      </c>
      <c r="G5530" s="23" t="s">
        <v>535</v>
      </c>
      <c r="H5530" s="32" t="s">
        <v>358</v>
      </c>
      <c r="I5530" s="32" t="s">
        <v>536</v>
      </c>
      <c r="J5530" s="135">
        <v>554</v>
      </c>
      <c r="K5530" s="28">
        <v>0.76715</v>
      </c>
      <c r="L5530" s="28">
        <f t="shared" si="127"/>
        <v>0.76715</v>
      </c>
      <c r="O5530" s="77">
        <v>0.69386000000000003</v>
      </c>
      <c r="BF5530" s="106"/>
    </row>
    <row r="5531" spans="1:58" x14ac:dyDescent="0.25">
      <c r="A5531" t="s">
        <v>17</v>
      </c>
      <c r="B5531" s="23">
        <v>2019</v>
      </c>
      <c r="C5531" s="23" t="s">
        <v>2</v>
      </c>
      <c r="D5531" s="23" t="s">
        <v>61</v>
      </c>
      <c r="E5531" s="23" t="s">
        <v>535</v>
      </c>
      <c r="F5531" s="23" t="s">
        <v>358</v>
      </c>
      <c r="G5531" s="23" t="s">
        <v>535</v>
      </c>
      <c r="H5531" s="32" t="s">
        <v>358</v>
      </c>
      <c r="I5531" s="32" t="s">
        <v>536</v>
      </c>
      <c r="J5531" s="135">
        <v>530</v>
      </c>
      <c r="K5531" s="28">
        <v>0.76604000000000005</v>
      </c>
      <c r="L5531" s="28">
        <f t="shared" si="127"/>
        <v>0.76604000000000005</v>
      </c>
      <c r="O5531" s="77">
        <v>0.68513999999999997</v>
      </c>
      <c r="BF5531" s="106"/>
    </row>
    <row r="5532" spans="1:58" x14ac:dyDescent="0.25">
      <c r="A5532" t="s">
        <v>17</v>
      </c>
      <c r="B5532" s="23">
        <v>2019</v>
      </c>
      <c r="C5532" s="23" t="s">
        <v>3</v>
      </c>
      <c r="D5532" s="23" t="s">
        <v>62</v>
      </c>
      <c r="E5532" s="23" t="s">
        <v>535</v>
      </c>
      <c r="F5532" s="23" t="s">
        <v>358</v>
      </c>
      <c r="G5532" s="23" t="s">
        <v>535</v>
      </c>
      <c r="H5532" s="32" t="s">
        <v>358</v>
      </c>
      <c r="I5532" s="32" t="s">
        <v>536</v>
      </c>
      <c r="J5532" s="135">
        <v>518</v>
      </c>
      <c r="K5532" s="28">
        <v>0.71814999999999996</v>
      </c>
      <c r="L5532" s="28">
        <f t="shared" si="127"/>
        <v>0.71814999999999996</v>
      </c>
      <c r="O5532" s="77">
        <v>0.67325000000000002</v>
      </c>
      <c r="BF5532" s="106"/>
    </row>
    <row r="5533" spans="1:58" x14ac:dyDescent="0.25">
      <c r="A5533" t="s">
        <v>17</v>
      </c>
      <c r="B5533" s="23">
        <v>2020</v>
      </c>
      <c r="C5533" s="23" t="s">
        <v>0</v>
      </c>
      <c r="D5533" s="23" t="s">
        <v>63</v>
      </c>
      <c r="E5533" s="23" t="s">
        <v>535</v>
      </c>
      <c r="F5533" s="23" t="s">
        <v>358</v>
      </c>
      <c r="G5533" s="23" t="s">
        <v>535</v>
      </c>
      <c r="H5533" s="32" t="s">
        <v>358</v>
      </c>
      <c r="I5533" s="32" t="s">
        <v>536</v>
      </c>
      <c r="J5533" s="135">
        <v>469</v>
      </c>
      <c r="K5533" s="28">
        <v>0.75692999999999999</v>
      </c>
      <c r="L5533" s="28">
        <f t="shared" si="127"/>
        <v>0.75692999999999999</v>
      </c>
      <c r="O5533" s="77">
        <v>0.68518000000000001</v>
      </c>
      <c r="BF5533" s="106"/>
    </row>
    <row r="5534" spans="1:58" x14ac:dyDescent="0.25">
      <c r="A5534" t="s">
        <v>17</v>
      </c>
      <c r="B5534" s="23">
        <v>2020</v>
      </c>
      <c r="C5534" s="23" t="s">
        <v>1</v>
      </c>
      <c r="D5534" s="23" t="s">
        <v>64</v>
      </c>
      <c r="E5534" s="23" t="s">
        <v>535</v>
      </c>
      <c r="F5534" s="23" t="s">
        <v>358</v>
      </c>
      <c r="G5534" s="23" t="s">
        <v>535</v>
      </c>
      <c r="H5534" s="32" t="s">
        <v>358</v>
      </c>
      <c r="I5534" s="32" t="s">
        <v>536</v>
      </c>
      <c r="J5534" s="135">
        <v>246</v>
      </c>
      <c r="K5534" s="28">
        <v>0.83333000000000002</v>
      </c>
      <c r="L5534" s="28">
        <f t="shared" si="127"/>
        <v>0.83333000000000002</v>
      </c>
      <c r="O5534" s="77">
        <v>0.67054000000000002</v>
      </c>
      <c r="BF5534" s="106"/>
    </row>
    <row r="5535" spans="1:58" x14ac:dyDescent="0.25">
      <c r="A5535" t="s">
        <v>17</v>
      </c>
      <c r="B5535" s="23">
        <v>2020</v>
      </c>
      <c r="C5535" s="23" t="s">
        <v>2</v>
      </c>
      <c r="D5535" s="23" t="s">
        <v>65</v>
      </c>
      <c r="E5535" s="23" t="s">
        <v>535</v>
      </c>
      <c r="F5535" s="23" t="s">
        <v>358</v>
      </c>
      <c r="G5535" s="23" t="s">
        <v>535</v>
      </c>
      <c r="H5535" s="32" t="s">
        <v>358</v>
      </c>
      <c r="I5535" s="32" t="s">
        <v>536</v>
      </c>
      <c r="J5535" s="135">
        <v>401</v>
      </c>
      <c r="K5535" s="28">
        <v>0.77056999999999998</v>
      </c>
      <c r="L5535" s="28">
        <f t="shared" si="127"/>
        <v>0.77056999999999998</v>
      </c>
      <c r="O5535" s="77">
        <v>0.68157999999999996</v>
      </c>
      <c r="BF5535" s="106"/>
    </row>
    <row r="5536" spans="1:58" x14ac:dyDescent="0.25">
      <c r="A5536" t="s">
        <v>17</v>
      </c>
      <c r="B5536" s="23">
        <v>2020</v>
      </c>
      <c r="C5536" s="23" t="s">
        <v>3</v>
      </c>
      <c r="D5536" s="23" t="s">
        <v>66</v>
      </c>
      <c r="E5536" s="23" t="s">
        <v>535</v>
      </c>
      <c r="F5536" s="23" t="s">
        <v>358</v>
      </c>
      <c r="G5536" s="23" t="s">
        <v>535</v>
      </c>
      <c r="H5536" s="32" t="s">
        <v>358</v>
      </c>
      <c r="I5536" s="32" t="s">
        <v>536</v>
      </c>
      <c r="J5536" s="135">
        <v>464</v>
      </c>
      <c r="K5536" s="28">
        <v>0.70689999999999997</v>
      </c>
      <c r="L5536" s="28">
        <f t="shared" si="127"/>
        <v>0.70689999999999997</v>
      </c>
      <c r="O5536" s="77">
        <v>0.67688999999999999</v>
      </c>
      <c r="BF5536" s="106"/>
    </row>
    <row r="5537" spans="1:58" x14ac:dyDescent="0.25">
      <c r="A5537" t="s">
        <v>17</v>
      </c>
      <c r="B5537" s="23">
        <v>2021</v>
      </c>
      <c r="C5537" s="23" t="s">
        <v>0</v>
      </c>
      <c r="D5537" s="23" t="s">
        <v>67</v>
      </c>
      <c r="E5537" s="23" t="s">
        <v>535</v>
      </c>
      <c r="F5537" s="23" t="s">
        <v>358</v>
      </c>
      <c r="G5537" s="23" t="s">
        <v>535</v>
      </c>
      <c r="H5537" s="32" t="s">
        <v>358</v>
      </c>
      <c r="I5537" s="32" t="s">
        <v>536</v>
      </c>
      <c r="J5537" s="135">
        <v>523</v>
      </c>
      <c r="K5537" s="28">
        <v>0.70362999999999998</v>
      </c>
      <c r="L5537" s="28">
        <f t="shared" si="127"/>
        <v>0.70362999999999998</v>
      </c>
      <c r="O5537" s="77">
        <v>0.72143000000000002</v>
      </c>
      <c r="BF5537" s="106"/>
    </row>
    <row r="5538" spans="1:58" x14ac:dyDescent="0.25">
      <c r="A5538" t="s">
        <v>17</v>
      </c>
      <c r="B5538" s="23">
        <v>2021</v>
      </c>
      <c r="C5538" s="23" t="s">
        <v>1</v>
      </c>
      <c r="D5538" s="23" t="s">
        <v>68</v>
      </c>
      <c r="E5538" s="23" t="s">
        <v>535</v>
      </c>
      <c r="F5538" s="23" t="s">
        <v>358</v>
      </c>
      <c r="G5538" s="23" t="s">
        <v>535</v>
      </c>
      <c r="H5538" s="32" t="s">
        <v>358</v>
      </c>
      <c r="I5538" s="32" t="s">
        <v>536</v>
      </c>
      <c r="J5538" s="135">
        <v>547</v>
      </c>
      <c r="K5538" s="28">
        <v>0.71114999999999995</v>
      </c>
      <c r="L5538" s="28">
        <f t="shared" si="127"/>
        <v>0.71114999999999995</v>
      </c>
      <c r="O5538" s="77">
        <v>0.71777999999999997</v>
      </c>
      <c r="BF5538" s="106"/>
    </row>
    <row r="5539" spans="1:58" x14ac:dyDescent="0.25">
      <c r="A5539" t="s">
        <v>17</v>
      </c>
      <c r="B5539" s="23">
        <v>2021</v>
      </c>
      <c r="C5539" s="23" t="s">
        <v>2</v>
      </c>
      <c r="D5539" s="23" t="s">
        <v>69</v>
      </c>
      <c r="E5539" s="23" t="s">
        <v>535</v>
      </c>
      <c r="F5539" s="23" t="s">
        <v>358</v>
      </c>
      <c r="G5539" s="23" t="s">
        <v>535</v>
      </c>
      <c r="H5539" s="32" t="s">
        <v>358</v>
      </c>
      <c r="I5539" s="32" t="s">
        <v>536</v>
      </c>
      <c r="J5539" s="135">
        <v>476</v>
      </c>
      <c r="K5539" s="28">
        <v>0.74790000000000001</v>
      </c>
      <c r="L5539" s="28">
        <f t="shared" si="127"/>
        <v>0.74790000000000001</v>
      </c>
      <c r="O5539" s="77">
        <v>0.72623000000000004</v>
      </c>
      <c r="BF5539" s="106"/>
    </row>
    <row r="5540" spans="1:58" x14ac:dyDescent="0.25">
      <c r="A5540" t="s">
        <v>17</v>
      </c>
      <c r="B5540" s="23">
        <v>2021</v>
      </c>
      <c r="C5540" s="23" t="s">
        <v>3</v>
      </c>
      <c r="D5540" s="23" t="s">
        <v>70</v>
      </c>
      <c r="E5540" s="23" t="s">
        <v>535</v>
      </c>
      <c r="F5540" s="23" t="s">
        <v>358</v>
      </c>
      <c r="G5540" s="23" t="s">
        <v>535</v>
      </c>
      <c r="H5540" s="32" t="s">
        <v>358</v>
      </c>
      <c r="I5540" s="32" t="s">
        <v>536</v>
      </c>
      <c r="J5540" s="135">
        <v>511</v>
      </c>
      <c r="K5540" s="28">
        <v>0.74951000000000001</v>
      </c>
      <c r="L5540" s="28">
        <f t="shared" si="127"/>
        <v>0.74951000000000001</v>
      </c>
      <c r="O5540" s="77">
        <v>0.70416999999999996</v>
      </c>
      <c r="BF5540" s="106"/>
    </row>
    <row r="5541" spans="1:58" x14ac:dyDescent="0.25">
      <c r="A5541" t="s">
        <v>17</v>
      </c>
      <c r="B5541" s="23">
        <v>2022</v>
      </c>
      <c r="C5541" s="23" t="s">
        <v>0</v>
      </c>
      <c r="D5541" s="23" t="s">
        <v>71</v>
      </c>
      <c r="E5541" s="23" t="s">
        <v>535</v>
      </c>
      <c r="F5541" s="23" t="s">
        <v>358</v>
      </c>
      <c r="G5541" s="23" t="s">
        <v>535</v>
      </c>
      <c r="H5541" s="32" t="s">
        <v>358</v>
      </c>
      <c r="I5541" s="32" t="s">
        <v>536</v>
      </c>
      <c r="J5541" s="135">
        <v>484</v>
      </c>
      <c r="K5541" s="28">
        <v>0.73346999999999996</v>
      </c>
      <c r="L5541" s="28">
        <f t="shared" si="127"/>
        <v>0.73346999999999996</v>
      </c>
      <c r="O5541" s="77">
        <v>0.71772000000000002</v>
      </c>
      <c r="BF5541" s="106"/>
    </row>
    <row r="5542" spans="1:58" x14ac:dyDescent="0.25">
      <c r="A5542" t="s">
        <v>17</v>
      </c>
      <c r="B5542" s="23">
        <v>2022</v>
      </c>
      <c r="C5542" s="23" t="s">
        <v>1</v>
      </c>
      <c r="D5542" s="23" t="s">
        <v>72</v>
      </c>
      <c r="E5542" s="23" t="s">
        <v>535</v>
      </c>
      <c r="F5542" s="23" t="s">
        <v>358</v>
      </c>
      <c r="G5542" s="23" t="s">
        <v>535</v>
      </c>
      <c r="H5542" s="32" t="s">
        <v>358</v>
      </c>
      <c r="I5542" s="32" t="s">
        <v>536</v>
      </c>
      <c r="J5542" s="135">
        <v>544</v>
      </c>
      <c r="K5542" s="28">
        <v>0.64705999999999997</v>
      </c>
      <c r="L5542" s="28">
        <f t="shared" si="127"/>
        <v>0.64705999999999997</v>
      </c>
      <c r="O5542" s="77">
        <v>0.71509999999999996</v>
      </c>
      <c r="BF5542" s="106"/>
    </row>
    <row r="5543" spans="1:58" x14ac:dyDescent="0.25">
      <c r="A5543" t="s">
        <v>17</v>
      </c>
      <c r="B5543" s="23">
        <v>2022</v>
      </c>
      <c r="C5543" s="23" t="s">
        <v>2</v>
      </c>
      <c r="D5543" s="23" t="s">
        <v>73</v>
      </c>
      <c r="E5543" s="23" t="s">
        <v>535</v>
      </c>
      <c r="F5543" s="23" t="s">
        <v>358</v>
      </c>
      <c r="G5543" s="23" t="s">
        <v>535</v>
      </c>
      <c r="H5543" s="32" t="s">
        <v>358</v>
      </c>
      <c r="I5543" s="32" t="s">
        <v>536</v>
      </c>
      <c r="J5543" s="135">
        <v>550</v>
      </c>
      <c r="K5543" s="28">
        <v>0.68</v>
      </c>
      <c r="L5543" s="28">
        <f t="shared" si="127"/>
        <v>0.68</v>
      </c>
      <c r="O5543" s="77">
        <v>0.71452000000000004</v>
      </c>
      <c r="BF5543" s="106"/>
    </row>
    <row r="5544" spans="1:58" x14ac:dyDescent="0.25">
      <c r="A5544" t="s">
        <v>17</v>
      </c>
      <c r="B5544" s="23">
        <v>2022</v>
      </c>
      <c r="C5544" s="23" t="s">
        <v>3</v>
      </c>
      <c r="D5544" s="23" t="s">
        <v>493</v>
      </c>
      <c r="E5544" s="23" t="s">
        <v>535</v>
      </c>
      <c r="F5544" s="23" t="s">
        <v>358</v>
      </c>
      <c r="G5544" s="23" t="s">
        <v>535</v>
      </c>
      <c r="H5544" s="32" t="s">
        <v>358</v>
      </c>
      <c r="I5544" s="32" t="s">
        <v>536</v>
      </c>
      <c r="J5544" s="135">
        <v>491</v>
      </c>
      <c r="K5544" s="28">
        <v>0.61302999999999996</v>
      </c>
      <c r="L5544" s="28">
        <f t="shared" si="127"/>
        <v>0.61302999999999996</v>
      </c>
      <c r="O5544" s="77">
        <v>0.68925999999999998</v>
      </c>
      <c r="BF5544" s="106"/>
    </row>
    <row r="5545" spans="1:58" x14ac:dyDescent="0.25">
      <c r="A5545" t="s">
        <v>17</v>
      </c>
      <c r="B5545" s="23">
        <v>2023</v>
      </c>
      <c r="C5545" s="23" t="s">
        <v>0</v>
      </c>
      <c r="D5545" s="23" t="s">
        <v>537</v>
      </c>
      <c r="E5545" s="23" t="s">
        <v>535</v>
      </c>
      <c r="F5545" s="23" t="s">
        <v>358</v>
      </c>
      <c r="G5545" s="23" t="s">
        <v>535</v>
      </c>
      <c r="H5545" s="32" t="s">
        <v>358</v>
      </c>
      <c r="I5545" s="32" t="s">
        <v>536</v>
      </c>
      <c r="J5545" s="135">
        <v>541</v>
      </c>
      <c r="K5545" s="28">
        <v>0.55452999999999997</v>
      </c>
      <c r="L5545" s="28">
        <f t="shared" si="127"/>
        <v>0.55452999999999997</v>
      </c>
      <c r="O5545" s="77">
        <v>0.66224000000000005</v>
      </c>
      <c r="BF5545" s="106"/>
    </row>
    <row r="5546" spans="1:58" x14ac:dyDescent="0.25">
      <c r="A5546" t="s">
        <v>17</v>
      </c>
      <c r="B5546" s="23">
        <v>2018</v>
      </c>
      <c r="C5546" s="23" t="s">
        <v>0</v>
      </c>
      <c r="D5546" s="23" t="s">
        <v>54</v>
      </c>
      <c r="E5546" s="23" t="s">
        <v>305</v>
      </c>
      <c r="F5546" s="23" t="s">
        <v>306</v>
      </c>
      <c r="G5546" s="23" t="s">
        <v>557</v>
      </c>
      <c r="H5546" s="32" t="s">
        <v>356</v>
      </c>
      <c r="I5546" s="32" t="s">
        <v>536</v>
      </c>
      <c r="J5546" s="135">
        <v>30</v>
      </c>
      <c r="K5546" s="28">
        <v>0.63332999999999995</v>
      </c>
      <c r="L5546" s="28">
        <f t="shared" si="127"/>
        <v>0.30871999999999999</v>
      </c>
      <c r="O5546" s="77">
        <v>0.64649000000000001</v>
      </c>
      <c r="BF5546" s="106"/>
    </row>
    <row r="5547" spans="1:58" x14ac:dyDescent="0.25">
      <c r="A5547" t="s">
        <v>17</v>
      </c>
      <c r="B5547" s="23">
        <v>2018</v>
      </c>
      <c r="C5547" s="23" t="s">
        <v>1</v>
      </c>
      <c r="D5547" s="23" t="s">
        <v>56</v>
      </c>
      <c r="E5547" s="23" t="s">
        <v>305</v>
      </c>
      <c r="F5547" s="23" t="s">
        <v>306</v>
      </c>
      <c r="G5547" s="23" t="s">
        <v>557</v>
      </c>
      <c r="H5547" s="32" t="s">
        <v>356</v>
      </c>
      <c r="I5547" s="32" t="s">
        <v>536</v>
      </c>
      <c r="J5547" s="135">
        <v>21</v>
      </c>
      <c r="K5547" s="28">
        <v>0.80952000000000002</v>
      </c>
      <c r="L5547" s="28">
        <f t="shared" si="127"/>
        <v>0.24837000000000001</v>
      </c>
      <c r="O5547" s="77">
        <v>0.66595000000000004</v>
      </c>
      <c r="BF5547" s="106"/>
    </row>
    <row r="5548" spans="1:58" x14ac:dyDescent="0.25">
      <c r="A5548" t="s">
        <v>17</v>
      </c>
      <c r="B5548" s="23">
        <v>2018</v>
      </c>
      <c r="C5548" s="23" t="s">
        <v>2</v>
      </c>
      <c r="D5548" s="23" t="s">
        <v>57</v>
      </c>
      <c r="E5548" s="23" t="s">
        <v>305</v>
      </c>
      <c r="F5548" s="23" t="s">
        <v>306</v>
      </c>
      <c r="G5548" s="23" t="s">
        <v>557</v>
      </c>
      <c r="H5548" s="32" t="s">
        <v>356</v>
      </c>
      <c r="I5548" s="32" t="s">
        <v>536</v>
      </c>
      <c r="J5548" s="135">
        <v>33</v>
      </c>
      <c r="K5548" s="28">
        <v>0.72726999999999997</v>
      </c>
      <c r="L5548" s="28">
        <f t="shared" si="127"/>
        <v>0.28839999999999999</v>
      </c>
      <c r="O5548" s="77">
        <v>0.65563000000000005</v>
      </c>
      <c r="BF5548" s="106"/>
    </row>
    <row r="5549" spans="1:58" x14ac:dyDescent="0.25">
      <c r="A5549" t="s">
        <v>17</v>
      </c>
      <c r="B5549" s="23">
        <v>2018</v>
      </c>
      <c r="C5549" s="23" t="s">
        <v>3</v>
      </c>
      <c r="D5549" s="23" t="s">
        <v>58</v>
      </c>
      <c r="E5549" s="23" t="s">
        <v>305</v>
      </c>
      <c r="F5549" s="23" t="s">
        <v>306</v>
      </c>
      <c r="G5549" s="23" t="s">
        <v>557</v>
      </c>
      <c r="H5549" s="32" t="s">
        <v>356</v>
      </c>
      <c r="I5549" s="32" t="s">
        <v>536</v>
      </c>
      <c r="J5549" s="135">
        <v>20</v>
      </c>
      <c r="K5549" s="28">
        <v>0.8</v>
      </c>
      <c r="L5549" s="28">
        <f t="shared" si="127"/>
        <v>0.35389999999999999</v>
      </c>
      <c r="O5549" s="77">
        <v>0.64424999999999999</v>
      </c>
      <c r="BF5549" s="106"/>
    </row>
    <row r="5550" spans="1:58" x14ac:dyDescent="0.25">
      <c r="A5550" t="s">
        <v>17</v>
      </c>
      <c r="B5550" s="23">
        <v>2019</v>
      </c>
      <c r="C5550" s="23" t="s">
        <v>0</v>
      </c>
      <c r="D5550" s="23" t="s">
        <v>59</v>
      </c>
      <c r="E5550" s="23" t="s">
        <v>305</v>
      </c>
      <c r="F5550" s="23" t="s">
        <v>306</v>
      </c>
      <c r="G5550" s="23" t="s">
        <v>557</v>
      </c>
      <c r="H5550" s="32" t="s">
        <v>356</v>
      </c>
      <c r="I5550" s="32" t="s">
        <v>536</v>
      </c>
      <c r="J5550" s="135">
        <v>13</v>
      </c>
      <c r="K5550" s="28">
        <v>0.53846000000000005</v>
      </c>
      <c r="L5550" s="28">
        <f t="shared" si="127"/>
        <v>0.35231000000000001</v>
      </c>
      <c r="O5550" s="77">
        <v>0.67745999999999995</v>
      </c>
      <c r="BF5550" s="106"/>
    </row>
    <row r="5551" spans="1:58" x14ac:dyDescent="0.25">
      <c r="A5551" t="s">
        <v>17</v>
      </c>
      <c r="B5551" s="23">
        <v>2019</v>
      </c>
      <c r="C5551" s="23" t="s">
        <v>1</v>
      </c>
      <c r="D5551" s="23" t="s">
        <v>60</v>
      </c>
      <c r="E5551" s="23" t="s">
        <v>305</v>
      </c>
      <c r="F5551" s="23" t="s">
        <v>306</v>
      </c>
      <c r="G5551" s="23" t="s">
        <v>557</v>
      </c>
      <c r="H5551" s="32" t="s">
        <v>356</v>
      </c>
      <c r="I5551" s="32" t="s">
        <v>536</v>
      </c>
      <c r="J5551" s="135">
        <v>32</v>
      </c>
      <c r="K5551" s="28">
        <v>0.8125</v>
      </c>
      <c r="L5551" s="28">
        <f t="shared" si="127"/>
        <v>0.4</v>
      </c>
      <c r="O5551" s="77">
        <v>0.69386000000000003</v>
      </c>
      <c r="BF5551" s="106"/>
    </row>
    <row r="5552" spans="1:58" x14ac:dyDescent="0.25">
      <c r="A5552" t="s">
        <v>17</v>
      </c>
      <c r="B5552" s="23">
        <v>2019</v>
      </c>
      <c r="C5552" s="23" t="s">
        <v>2</v>
      </c>
      <c r="D5552" s="23" t="s">
        <v>61</v>
      </c>
      <c r="E5552" s="23" t="s">
        <v>305</v>
      </c>
      <c r="F5552" s="23" t="s">
        <v>306</v>
      </c>
      <c r="G5552" s="23" t="s">
        <v>557</v>
      </c>
      <c r="H5552" s="32" t="s">
        <v>356</v>
      </c>
      <c r="I5552" s="32" t="s">
        <v>536</v>
      </c>
      <c r="J5552" s="135">
        <v>27</v>
      </c>
      <c r="K5552" s="28">
        <v>0.77778000000000003</v>
      </c>
      <c r="L5552" s="28">
        <f t="shared" si="127"/>
        <v>0.35</v>
      </c>
      <c r="O5552" s="77">
        <v>0.68513999999999997</v>
      </c>
      <c r="BF5552" s="106"/>
    </row>
    <row r="5553" spans="1:58" x14ac:dyDescent="0.25">
      <c r="A5553" t="s">
        <v>17</v>
      </c>
      <c r="B5553" s="23">
        <v>2019</v>
      </c>
      <c r="C5553" s="23" t="s">
        <v>3</v>
      </c>
      <c r="D5553" s="23" t="s">
        <v>62</v>
      </c>
      <c r="E5553" s="23" t="s">
        <v>305</v>
      </c>
      <c r="F5553" s="23" t="s">
        <v>306</v>
      </c>
      <c r="G5553" s="23" t="s">
        <v>557</v>
      </c>
      <c r="H5553" s="32" t="s">
        <v>356</v>
      </c>
      <c r="I5553" s="32" t="s">
        <v>536</v>
      </c>
      <c r="J5553" s="135">
        <v>34</v>
      </c>
      <c r="K5553" s="28">
        <v>0.79412000000000005</v>
      </c>
      <c r="L5553" s="28">
        <f t="shared" si="127"/>
        <v>0.31786999999999999</v>
      </c>
      <c r="O5553" s="77">
        <v>0.67325000000000002</v>
      </c>
      <c r="BF5553" s="106"/>
    </row>
    <row r="5554" spans="1:58" x14ac:dyDescent="0.25">
      <c r="A5554" t="s">
        <v>17</v>
      </c>
      <c r="B5554" s="23">
        <v>2020</v>
      </c>
      <c r="C5554" s="23" t="s">
        <v>0</v>
      </c>
      <c r="D5554" s="23" t="s">
        <v>63</v>
      </c>
      <c r="E5554" s="23" t="s">
        <v>305</v>
      </c>
      <c r="F5554" s="23" t="s">
        <v>306</v>
      </c>
      <c r="G5554" s="23" t="s">
        <v>557</v>
      </c>
      <c r="H5554" s="32" t="s">
        <v>356</v>
      </c>
      <c r="I5554" s="32" t="s">
        <v>536</v>
      </c>
      <c r="J5554" s="135">
        <v>23</v>
      </c>
      <c r="K5554" s="28">
        <v>0.60870000000000002</v>
      </c>
      <c r="L5554" s="28">
        <f t="shared" si="127"/>
        <v>0.30595</v>
      </c>
      <c r="O5554" s="77">
        <v>0.68518000000000001</v>
      </c>
      <c r="BF5554" s="106"/>
    </row>
    <row r="5555" spans="1:58" x14ac:dyDescent="0.25">
      <c r="A5555" t="s">
        <v>17</v>
      </c>
      <c r="B5555" s="23">
        <v>2020</v>
      </c>
      <c r="C5555" s="23" t="s">
        <v>1</v>
      </c>
      <c r="D5555" s="23" t="s">
        <v>64</v>
      </c>
      <c r="E5555" s="23" t="s">
        <v>305</v>
      </c>
      <c r="F5555" s="23" t="s">
        <v>306</v>
      </c>
      <c r="G5555" s="23" t="s">
        <v>557</v>
      </c>
      <c r="H5555" s="32" t="s">
        <v>356</v>
      </c>
      <c r="I5555" s="32" t="s">
        <v>536</v>
      </c>
      <c r="J5555" s="135">
        <v>14</v>
      </c>
      <c r="K5555" s="28">
        <v>0.42857000000000001</v>
      </c>
      <c r="L5555" s="28">
        <f t="shared" si="127"/>
        <v>0.30464000000000002</v>
      </c>
      <c r="O5555" s="77">
        <v>0.67054000000000002</v>
      </c>
      <c r="BF5555" s="106"/>
    </row>
    <row r="5556" spans="1:58" x14ac:dyDescent="0.25">
      <c r="A5556" t="s">
        <v>17</v>
      </c>
      <c r="B5556" s="23">
        <v>2020</v>
      </c>
      <c r="C5556" s="23" t="s">
        <v>2</v>
      </c>
      <c r="D5556" s="23" t="s">
        <v>65</v>
      </c>
      <c r="E5556" s="23" t="s">
        <v>305</v>
      </c>
      <c r="F5556" s="23" t="s">
        <v>306</v>
      </c>
      <c r="G5556" s="23" t="s">
        <v>557</v>
      </c>
      <c r="H5556" s="32" t="s">
        <v>356</v>
      </c>
      <c r="I5556" s="32" t="s">
        <v>536</v>
      </c>
      <c r="J5556" s="135">
        <v>17</v>
      </c>
      <c r="K5556" s="28">
        <v>0.58823999999999999</v>
      </c>
      <c r="L5556" s="28">
        <f t="shared" si="127"/>
        <v>0.13514000000000001</v>
      </c>
      <c r="O5556" s="77">
        <v>0.68157999999999996</v>
      </c>
      <c r="BF5556" s="106"/>
    </row>
    <row r="5557" spans="1:58" x14ac:dyDescent="0.25">
      <c r="A5557" t="s">
        <v>17</v>
      </c>
      <c r="B5557" s="23">
        <v>2020</v>
      </c>
      <c r="C5557" s="23" t="s">
        <v>3</v>
      </c>
      <c r="D5557" s="23" t="s">
        <v>66</v>
      </c>
      <c r="E5557" s="23" t="s">
        <v>305</v>
      </c>
      <c r="F5557" s="23" t="s">
        <v>306</v>
      </c>
      <c r="G5557" s="23" t="s">
        <v>557</v>
      </c>
      <c r="H5557" s="32" t="s">
        <v>356</v>
      </c>
      <c r="I5557" s="32" t="s">
        <v>536</v>
      </c>
      <c r="J5557" s="135">
        <v>27</v>
      </c>
      <c r="K5557" s="28">
        <v>0.44444</v>
      </c>
      <c r="L5557" s="28">
        <f t="shared" si="127"/>
        <v>0.15484000000000001</v>
      </c>
      <c r="O5557" s="77">
        <v>0.67688999999999999</v>
      </c>
      <c r="BF5557" s="106"/>
    </row>
    <row r="5558" spans="1:58" x14ac:dyDescent="0.25">
      <c r="A5558" t="s">
        <v>17</v>
      </c>
      <c r="B5558" s="23">
        <v>2021</v>
      </c>
      <c r="C5558" s="23" t="s">
        <v>0</v>
      </c>
      <c r="D5558" s="23" t="s">
        <v>67</v>
      </c>
      <c r="E5558" s="23" t="s">
        <v>305</v>
      </c>
      <c r="F5558" s="23" t="s">
        <v>306</v>
      </c>
      <c r="G5558" s="23" t="s">
        <v>557</v>
      </c>
      <c r="H5558" s="32" t="s">
        <v>356</v>
      </c>
      <c r="I5558" s="32" t="s">
        <v>536</v>
      </c>
      <c r="J5558" s="135">
        <v>18</v>
      </c>
      <c r="K5558" s="28">
        <v>0.72221999999999997</v>
      </c>
      <c r="L5558" s="28">
        <f t="shared" si="127"/>
        <v>0.24242</v>
      </c>
      <c r="O5558" s="77">
        <v>0.72143000000000002</v>
      </c>
      <c r="BF5558" s="106"/>
    </row>
    <row r="5559" spans="1:58" x14ac:dyDescent="0.25">
      <c r="A5559" t="s">
        <v>17</v>
      </c>
      <c r="B5559" s="23">
        <v>2021</v>
      </c>
      <c r="C5559" s="23" t="s">
        <v>1</v>
      </c>
      <c r="D5559" s="23" t="s">
        <v>68</v>
      </c>
      <c r="E5559" s="23" t="s">
        <v>305</v>
      </c>
      <c r="F5559" s="23" t="s">
        <v>306</v>
      </c>
      <c r="G5559" s="23" t="s">
        <v>557</v>
      </c>
      <c r="H5559" s="32" t="s">
        <v>356</v>
      </c>
      <c r="I5559" s="32" t="s">
        <v>536</v>
      </c>
      <c r="J5559" s="135">
        <v>28</v>
      </c>
      <c r="K5559" s="28">
        <v>0.60714000000000001</v>
      </c>
      <c r="L5559" s="28">
        <f t="shared" si="127"/>
        <v>0.3201</v>
      </c>
      <c r="O5559" s="77">
        <v>0.71777999999999997</v>
      </c>
      <c r="BF5559" s="106"/>
    </row>
    <row r="5560" spans="1:58" x14ac:dyDescent="0.25">
      <c r="A5560" t="s">
        <v>17</v>
      </c>
      <c r="B5560" s="23">
        <v>2021</v>
      </c>
      <c r="C5560" s="23" t="s">
        <v>2</v>
      </c>
      <c r="D5560" s="23" t="s">
        <v>69</v>
      </c>
      <c r="E5560" s="23" t="s">
        <v>305</v>
      </c>
      <c r="F5560" s="23" t="s">
        <v>306</v>
      </c>
      <c r="G5560" s="23" t="s">
        <v>557</v>
      </c>
      <c r="H5560" s="32" t="s">
        <v>356</v>
      </c>
      <c r="I5560" s="32" t="s">
        <v>536</v>
      </c>
      <c r="J5560" s="135">
        <v>23</v>
      </c>
      <c r="K5560" s="28">
        <v>0.69564999999999999</v>
      </c>
      <c r="L5560" s="28">
        <f t="shared" si="127"/>
        <v>0.32513999999999998</v>
      </c>
      <c r="O5560" s="77">
        <v>0.72623000000000004</v>
      </c>
      <c r="BF5560" s="106"/>
    </row>
    <row r="5561" spans="1:58" x14ac:dyDescent="0.25">
      <c r="A5561" t="s">
        <v>17</v>
      </c>
      <c r="B5561" s="23">
        <v>2021</v>
      </c>
      <c r="C5561" s="23" t="s">
        <v>3</v>
      </c>
      <c r="D5561" s="23" t="s">
        <v>70</v>
      </c>
      <c r="E5561" s="23" t="s">
        <v>305</v>
      </c>
      <c r="F5561" s="23" t="s">
        <v>306</v>
      </c>
      <c r="G5561" s="23" t="s">
        <v>557</v>
      </c>
      <c r="H5561" s="32" t="s">
        <v>356</v>
      </c>
      <c r="I5561" s="32" t="s">
        <v>536</v>
      </c>
      <c r="J5561" s="135">
        <v>25</v>
      </c>
      <c r="K5561" s="28">
        <v>0.68</v>
      </c>
      <c r="L5561" s="28">
        <f t="shared" si="127"/>
        <v>0.38211000000000001</v>
      </c>
      <c r="O5561" s="77">
        <v>0.70416999999999996</v>
      </c>
      <c r="BF5561" s="106"/>
    </row>
    <row r="5562" spans="1:58" x14ac:dyDescent="0.25">
      <c r="A5562" t="s">
        <v>17</v>
      </c>
      <c r="B5562" s="23">
        <v>2022</v>
      </c>
      <c r="C5562" s="23" t="s">
        <v>0</v>
      </c>
      <c r="D5562" s="23" t="s">
        <v>71</v>
      </c>
      <c r="E5562" s="23" t="s">
        <v>305</v>
      </c>
      <c r="F5562" s="23" t="s">
        <v>306</v>
      </c>
      <c r="G5562" s="23" t="s">
        <v>557</v>
      </c>
      <c r="H5562" s="32" t="s">
        <v>356</v>
      </c>
      <c r="I5562" s="32" t="s">
        <v>536</v>
      </c>
      <c r="J5562" s="135">
        <v>22</v>
      </c>
      <c r="K5562" s="28">
        <v>0.68181999999999998</v>
      </c>
      <c r="L5562" s="28">
        <f t="shared" si="127"/>
        <v>0.39189000000000002</v>
      </c>
      <c r="O5562" s="77">
        <v>0.71772000000000002</v>
      </c>
      <c r="BF5562" s="106"/>
    </row>
    <row r="5563" spans="1:58" x14ac:dyDescent="0.25">
      <c r="A5563" t="s">
        <v>17</v>
      </c>
      <c r="B5563" s="23">
        <v>2022</v>
      </c>
      <c r="C5563" s="23" t="s">
        <v>1</v>
      </c>
      <c r="D5563" s="23" t="s">
        <v>72</v>
      </c>
      <c r="E5563" s="23" t="s">
        <v>305</v>
      </c>
      <c r="F5563" s="23" t="s">
        <v>306</v>
      </c>
      <c r="G5563" s="23" t="s">
        <v>557</v>
      </c>
      <c r="H5563" s="32" t="s">
        <v>356</v>
      </c>
      <c r="I5563" s="32" t="s">
        <v>536</v>
      </c>
      <c r="J5563" s="135">
        <v>30</v>
      </c>
      <c r="K5563" s="28">
        <v>0.76666999999999996</v>
      </c>
      <c r="L5563" s="28">
        <f t="shared" si="127"/>
        <v>0.54947999999999997</v>
      </c>
      <c r="O5563" s="77">
        <v>0.71509999999999996</v>
      </c>
      <c r="BF5563" s="106"/>
    </row>
    <row r="5564" spans="1:58" x14ac:dyDescent="0.25">
      <c r="A5564" t="s">
        <v>17</v>
      </c>
      <c r="B5564" s="23">
        <v>2022</v>
      </c>
      <c r="C5564" s="23" t="s">
        <v>2</v>
      </c>
      <c r="D5564" s="23" t="s">
        <v>73</v>
      </c>
      <c r="E5564" s="23" t="s">
        <v>305</v>
      </c>
      <c r="F5564" s="23" t="s">
        <v>306</v>
      </c>
      <c r="G5564" s="23" t="s">
        <v>557</v>
      </c>
      <c r="H5564" s="32" t="s">
        <v>356</v>
      </c>
      <c r="I5564" s="32" t="s">
        <v>536</v>
      </c>
      <c r="J5564" s="135">
        <v>26</v>
      </c>
      <c r="K5564" s="28">
        <v>0.80769000000000002</v>
      </c>
      <c r="L5564" s="28">
        <f t="shared" si="127"/>
        <v>0.47558</v>
      </c>
      <c r="O5564" s="77">
        <v>0.71452000000000004</v>
      </c>
      <c r="BF5564" s="106"/>
    </row>
    <row r="5565" spans="1:58" x14ac:dyDescent="0.25">
      <c r="A5565" t="s">
        <v>17</v>
      </c>
      <c r="B5565" s="23">
        <v>2022</v>
      </c>
      <c r="C5565" s="23" t="s">
        <v>3</v>
      </c>
      <c r="D5565" s="23" t="s">
        <v>493</v>
      </c>
      <c r="E5565" s="23" t="s">
        <v>305</v>
      </c>
      <c r="F5565" s="23" t="s">
        <v>306</v>
      </c>
      <c r="G5565" s="23" t="s">
        <v>557</v>
      </c>
      <c r="H5565" s="32" t="s">
        <v>356</v>
      </c>
      <c r="I5565" s="32" t="s">
        <v>536</v>
      </c>
      <c r="J5565" s="135">
        <v>22</v>
      </c>
      <c r="K5565" s="28">
        <v>0.63636000000000004</v>
      </c>
      <c r="L5565" s="28">
        <f t="shared" si="127"/>
        <v>0.47042</v>
      </c>
      <c r="O5565" s="77">
        <v>0.68925999999999998</v>
      </c>
      <c r="BF5565" s="106"/>
    </row>
    <row r="5566" spans="1:58" x14ac:dyDescent="0.25">
      <c r="A5566" t="s">
        <v>17</v>
      </c>
      <c r="B5566" s="23">
        <v>2023</v>
      </c>
      <c r="C5566" s="23" t="s">
        <v>0</v>
      </c>
      <c r="D5566" s="23" t="s">
        <v>537</v>
      </c>
      <c r="E5566" s="23" t="s">
        <v>305</v>
      </c>
      <c r="F5566" s="23" t="s">
        <v>306</v>
      </c>
      <c r="G5566" s="23" t="s">
        <v>557</v>
      </c>
      <c r="H5566" s="32" t="s">
        <v>356</v>
      </c>
      <c r="I5566" s="32" t="s">
        <v>536</v>
      </c>
      <c r="J5566" s="135">
        <v>23</v>
      </c>
      <c r="K5566" s="28">
        <v>0.69564999999999999</v>
      </c>
      <c r="L5566" s="28">
        <f t="shared" si="127"/>
        <v>0.64431000000000005</v>
      </c>
      <c r="O5566" s="77">
        <v>0.66224000000000005</v>
      </c>
      <c r="BF5566" s="106"/>
    </row>
    <row r="5567" spans="1:58" x14ac:dyDescent="0.25">
      <c r="A5567" t="s">
        <v>17</v>
      </c>
      <c r="B5567" s="23">
        <v>2018</v>
      </c>
      <c r="C5567" s="23" t="s">
        <v>0</v>
      </c>
      <c r="D5567" s="23" t="s">
        <v>54</v>
      </c>
      <c r="E5567" s="23" t="s">
        <v>307</v>
      </c>
      <c r="F5567" s="23" t="s">
        <v>308</v>
      </c>
      <c r="G5567" s="23" t="s">
        <v>548</v>
      </c>
      <c r="H5567" s="32" t="s">
        <v>361</v>
      </c>
      <c r="I5567" s="32" t="s">
        <v>536</v>
      </c>
      <c r="J5567" s="135">
        <v>59</v>
      </c>
      <c r="K5567" s="28">
        <v>0.86441000000000001</v>
      </c>
      <c r="L5567" s="28">
        <f t="shared" si="127"/>
        <v>0.81784000000000001</v>
      </c>
      <c r="O5567" s="77">
        <v>0.64649000000000001</v>
      </c>
      <c r="BF5567" s="106"/>
    </row>
    <row r="5568" spans="1:58" x14ac:dyDescent="0.25">
      <c r="A5568" t="s">
        <v>17</v>
      </c>
      <c r="B5568" s="23">
        <v>2018</v>
      </c>
      <c r="C5568" s="23" t="s">
        <v>1</v>
      </c>
      <c r="D5568" s="23" t="s">
        <v>56</v>
      </c>
      <c r="E5568" s="23" t="s">
        <v>307</v>
      </c>
      <c r="F5568" s="23" t="s">
        <v>308</v>
      </c>
      <c r="G5568" s="23" t="s">
        <v>548</v>
      </c>
      <c r="H5568" s="32" t="s">
        <v>361</v>
      </c>
      <c r="I5568" s="32" t="s">
        <v>536</v>
      </c>
      <c r="J5568" s="135">
        <v>85</v>
      </c>
      <c r="K5568" s="28">
        <v>0.84706000000000004</v>
      </c>
      <c r="L5568" s="28">
        <f t="shared" si="127"/>
        <v>0.77205000000000001</v>
      </c>
      <c r="O5568" s="77">
        <v>0.66595000000000004</v>
      </c>
      <c r="BF5568" s="106"/>
    </row>
    <row r="5569" spans="1:58" x14ac:dyDescent="0.25">
      <c r="A5569" t="s">
        <v>17</v>
      </c>
      <c r="B5569" s="23">
        <v>2018</v>
      </c>
      <c r="C5569" s="23" t="s">
        <v>2</v>
      </c>
      <c r="D5569" s="23" t="s">
        <v>57</v>
      </c>
      <c r="E5569" s="23" t="s">
        <v>307</v>
      </c>
      <c r="F5569" s="23" t="s">
        <v>308</v>
      </c>
      <c r="G5569" s="23" t="s">
        <v>548</v>
      </c>
      <c r="H5569" s="32" t="s">
        <v>361</v>
      </c>
      <c r="I5569" s="32" t="s">
        <v>536</v>
      </c>
      <c r="J5569" s="135">
        <v>111</v>
      </c>
      <c r="K5569" s="28">
        <v>0.80179999999999996</v>
      </c>
      <c r="L5569" s="28">
        <f t="shared" si="127"/>
        <v>0.79268000000000005</v>
      </c>
      <c r="O5569" s="77">
        <v>0.65563000000000005</v>
      </c>
      <c r="BF5569" s="106"/>
    </row>
    <row r="5570" spans="1:58" x14ac:dyDescent="0.25">
      <c r="A5570" t="s">
        <v>17</v>
      </c>
      <c r="B5570" s="23">
        <v>2018</v>
      </c>
      <c r="C5570" s="23" t="s">
        <v>3</v>
      </c>
      <c r="D5570" s="23" t="s">
        <v>58</v>
      </c>
      <c r="E5570" s="23" t="s">
        <v>307</v>
      </c>
      <c r="F5570" s="23" t="s">
        <v>308</v>
      </c>
      <c r="G5570" s="23" t="s">
        <v>548</v>
      </c>
      <c r="H5570" s="32" t="s">
        <v>361</v>
      </c>
      <c r="I5570" s="32" t="s">
        <v>536</v>
      </c>
      <c r="J5570" s="135">
        <v>103</v>
      </c>
      <c r="K5570" s="28">
        <v>0.85436999999999996</v>
      </c>
      <c r="L5570" s="28">
        <f t="shared" ref="L5570:L5633" si="128">SUMIFS(K:K, E:E, G5570, D:D, D5570, I:I, I5570)</f>
        <v>0.76368999999999998</v>
      </c>
      <c r="O5570" s="77">
        <v>0.64424999999999999</v>
      </c>
      <c r="BF5570" s="106"/>
    </row>
    <row r="5571" spans="1:58" x14ac:dyDescent="0.25">
      <c r="A5571" t="s">
        <v>17</v>
      </c>
      <c r="B5571" s="23">
        <v>2019</v>
      </c>
      <c r="C5571" s="23" t="s">
        <v>0</v>
      </c>
      <c r="D5571" s="23" t="s">
        <v>59</v>
      </c>
      <c r="E5571" s="23" t="s">
        <v>307</v>
      </c>
      <c r="F5571" s="23" t="s">
        <v>308</v>
      </c>
      <c r="G5571" s="23" t="s">
        <v>548</v>
      </c>
      <c r="H5571" s="32" t="s">
        <v>361</v>
      </c>
      <c r="I5571" s="32" t="s">
        <v>536</v>
      </c>
      <c r="J5571" s="135">
        <v>90</v>
      </c>
      <c r="K5571" s="28">
        <v>0.85555999999999999</v>
      </c>
      <c r="L5571" s="28">
        <f t="shared" si="128"/>
        <v>0.79601999999999995</v>
      </c>
      <c r="O5571" s="77">
        <v>0.67745999999999995</v>
      </c>
      <c r="BF5571" s="106"/>
    </row>
    <row r="5572" spans="1:58" x14ac:dyDescent="0.25">
      <c r="A5572" t="s">
        <v>17</v>
      </c>
      <c r="B5572" s="23">
        <v>2019</v>
      </c>
      <c r="C5572" s="23" t="s">
        <v>1</v>
      </c>
      <c r="D5572" s="23" t="s">
        <v>60</v>
      </c>
      <c r="E5572" s="23" t="s">
        <v>307</v>
      </c>
      <c r="F5572" s="23" t="s">
        <v>308</v>
      </c>
      <c r="G5572" s="23" t="s">
        <v>548</v>
      </c>
      <c r="H5572" s="32" t="s">
        <v>361</v>
      </c>
      <c r="I5572" s="32" t="s">
        <v>536</v>
      </c>
      <c r="J5572" s="135">
        <v>93</v>
      </c>
      <c r="K5572" s="28">
        <v>0.87097000000000002</v>
      </c>
      <c r="L5572" s="28">
        <f t="shared" si="128"/>
        <v>0.79037000000000002</v>
      </c>
      <c r="O5572" s="77">
        <v>0.69386000000000003</v>
      </c>
      <c r="BF5572" s="106"/>
    </row>
    <row r="5573" spans="1:58" x14ac:dyDescent="0.25">
      <c r="A5573" t="s">
        <v>17</v>
      </c>
      <c r="B5573" s="23">
        <v>2019</v>
      </c>
      <c r="C5573" s="23" t="s">
        <v>2</v>
      </c>
      <c r="D5573" s="23" t="s">
        <v>61</v>
      </c>
      <c r="E5573" s="23" t="s">
        <v>307</v>
      </c>
      <c r="F5573" s="23" t="s">
        <v>308</v>
      </c>
      <c r="G5573" s="23" t="s">
        <v>548</v>
      </c>
      <c r="H5573" s="32" t="s">
        <v>361</v>
      </c>
      <c r="I5573" s="32" t="s">
        <v>536</v>
      </c>
      <c r="J5573" s="135">
        <v>83</v>
      </c>
      <c r="K5573" s="28">
        <v>0.93976000000000004</v>
      </c>
      <c r="L5573" s="28">
        <f t="shared" si="128"/>
        <v>0.83796999999999999</v>
      </c>
      <c r="O5573" s="77">
        <v>0.68513999999999997</v>
      </c>
      <c r="BF5573" s="106"/>
    </row>
    <row r="5574" spans="1:58" x14ac:dyDescent="0.25">
      <c r="A5574" t="s">
        <v>17</v>
      </c>
      <c r="B5574" s="23">
        <v>2019</v>
      </c>
      <c r="C5574" s="23" t="s">
        <v>3</v>
      </c>
      <c r="D5574" s="23" t="s">
        <v>62</v>
      </c>
      <c r="E5574" s="23" t="s">
        <v>307</v>
      </c>
      <c r="F5574" s="23" t="s">
        <v>308</v>
      </c>
      <c r="G5574" s="23" t="s">
        <v>548</v>
      </c>
      <c r="H5574" s="32" t="s">
        <v>361</v>
      </c>
      <c r="I5574" s="32" t="s">
        <v>536</v>
      </c>
      <c r="J5574" s="135">
        <v>91</v>
      </c>
      <c r="K5574" s="28">
        <v>0.93406999999999996</v>
      </c>
      <c r="L5574" s="28">
        <f t="shared" si="128"/>
        <v>0.82630999999999999</v>
      </c>
      <c r="O5574" s="77">
        <v>0.67325000000000002</v>
      </c>
      <c r="BF5574" s="106"/>
    </row>
    <row r="5575" spans="1:58" x14ac:dyDescent="0.25">
      <c r="A5575" t="s">
        <v>17</v>
      </c>
      <c r="B5575" s="23">
        <v>2020</v>
      </c>
      <c r="C5575" s="23" t="s">
        <v>0</v>
      </c>
      <c r="D5575" s="23" t="s">
        <v>63</v>
      </c>
      <c r="E5575" s="23" t="s">
        <v>307</v>
      </c>
      <c r="F5575" s="23" t="s">
        <v>308</v>
      </c>
      <c r="G5575" s="23" t="s">
        <v>548</v>
      </c>
      <c r="H5575" s="32" t="s">
        <v>361</v>
      </c>
      <c r="I5575" s="32" t="s">
        <v>536</v>
      </c>
      <c r="J5575" s="135">
        <v>92</v>
      </c>
      <c r="K5575" s="28">
        <v>0.91303999999999996</v>
      </c>
      <c r="L5575" s="28">
        <f t="shared" si="128"/>
        <v>0.79549000000000003</v>
      </c>
      <c r="O5575" s="77">
        <v>0.68518000000000001</v>
      </c>
      <c r="BF5575" s="106"/>
    </row>
    <row r="5576" spans="1:58" x14ac:dyDescent="0.25">
      <c r="A5576" t="s">
        <v>17</v>
      </c>
      <c r="B5576" s="23">
        <v>2020</v>
      </c>
      <c r="C5576" s="23" t="s">
        <v>1</v>
      </c>
      <c r="D5576" s="23" t="s">
        <v>64</v>
      </c>
      <c r="E5576" s="23" t="s">
        <v>307</v>
      </c>
      <c r="F5576" s="23" t="s">
        <v>308</v>
      </c>
      <c r="G5576" s="23" t="s">
        <v>548</v>
      </c>
      <c r="H5576" s="32" t="s">
        <v>361</v>
      </c>
      <c r="I5576" s="32" t="s">
        <v>536</v>
      </c>
      <c r="J5576" s="135">
        <v>58</v>
      </c>
      <c r="K5576" s="28">
        <v>0.67240999999999995</v>
      </c>
      <c r="L5576" s="28">
        <f t="shared" si="128"/>
        <v>0.70469999999999999</v>
      </c>
      <c r="O5576" s="77">
        <v>0.67054000000000002</v>
      </c>
      <c r="BF5576" s="106"/>
    </row>
    <row r="5577" spans="1:58" x14ac:dyDescent="0.25">
      <c r="A5577" t="s">
        <v>17</v>
      </c>
      <c r="B5577" s="23">
        <v>2020</v>
      </c>
      <c r="C5577" s="23" t="s">
        <v>2</v>
      </c>
      <c r="D5577" s="23" t="s">
        <v>65</v>
      </c>
      <c r="E5577" s="23" t="s">
        <v>307</v>
      </c>
      <c r="F5577" s="23" t="s">
        <v>308</v>
      </c>
      <c r="G5577" s="23" t="s">
        <v>548</v>
      </c>
      <c r="H5577" s="32" t="s">
        <v>361</v>
      </c>
      <c r="I5577" s="32" t="s">
        <v>536</v>
      </c>
      <c r="J5577" s="135">
        <v>56</v>
      </c>
      <c r="K5577" s="28">
        <v>0.78571000000000002</v>
      </c>
      <c r="L5577" s="28">
        <f t="shared" si="128"/>
        <v>0.72748000000000002</v>
      </c>
      <c r="O5577" s="77">
        <v>0.68157999999999996</v>
      </c>
      <c r="BF5577" s="106"/>
    </row>
    <row r="5578" spans="1:58" x14ac:dyDescent="0.25">
      <c r="A5578" t="s">
        <v>17</v>
      </c>
      <c r="B5578" s="23">
        <v>2020</v>
      </c>
      <c r="C5578" s="23" t="s">
        <v>3</v>
      </c>
      <c r="D5578" s="23" t="s">
        <v>66</v>
      </c>
      <c r="E5578" s="23" t="s">
        <v>307</v>
      </c>
      <c r="F5578" s="23" t="s">
        <v>308</v>
      </c>
      <c r="G5578" s="23" t="s">
        <v>548</v>
      </c>
      <c r="H5578" s="32" t="s">
        <v>361</v>
      </c>
      <c r="I5578" s="32" t="s">
        <v>536</v>
      </c>
      <c r="J5578" s="135">
        <v>98</v>
      </c>
      <c r="K5578" s="28">
        <v>0.90815999999999997</v>
      </c>
      <c r="L5578" s="28">
        <f t="shared" si="128"/>
        <v>0.83509</v>
      </c>
      <c r="O5578" s="77">
        <v>0.67688999999999999</v>
      </c>
      <c r="BF5578" s="106"/>
    </row>
    <row r="5579" spans="1:58" x14ac:dyDescent="0.25">
      <c r="A5579" t="s">
        <v>17</v>
      </c>
      <c r="B5579" s="23">
        <v>2021</v>
      </c>
      <c r="C5579" s="23" t="s">
        <v>0</v>
      </c>
      <c r="D5579" s="23" t="s">
        <v>67</v>
      </c>
      <c r="E5579" s="23" t="s">
        <v>307</v>
      </c>
      <c r="F5579" s="23" t="s">
        <v>308</v>
      </c>
      <c r="G5579" s="23" t="s">
        <v>548</v>
      </c>
      <c r="H5579" s="32" t="s">
        <v>361</v>
      </c>
      <c r="I5579" s="32" t="s">
        <v>536</v>
      </c>
      <c r="J5579" s="135">
        <v>102</v>
      </c>
      <c r="K5579" s="28">
        <v>0.95098000000000005</v>
      </c>
      <c r="L5579" s="28">
        <f t="shared" si="128"/>
        <v>0.76617000000000002</v>
      </c>
      <c r="O5579" s="77">
        <v>0.72143000000000002</v>
      </c>
      <c r="BF5579" s="106"/>
    </row>
    <row r="5580" spans="1:58" x14ac:dyDescent="0.25">
      <c r="A5580" t="s">
        <v>17</v>
      </c>
      <c r="B5580" s="23">
        <v>2021</v>
      </c>
      <c r="C5580" s="23" t="s">
        <v>1</v>
      </c>
      <c r="D5580" s="23" t="s">
        <v>68</v>
      </c>
      <c r="E5580" s="23" t="s">
        <v>307</v>
      </c>
      <c r="F5580" s="23" t="s">
        <v>308</v>
      </c>
      <c r="G5580" s="23" t="s">
        <v>548</v>
      </c>
      <c r="H5580" s="32" t="s">
        <v>361</v>
      </c>
      <c r="I5580" s="32" t="s">
        <v>536</v>
      </c>
      <c r="J5580" s="135">
        <v>73</v>
      </c>
      <c r="K5580" s="28">
        <v>0.90410999999999997</v>
      </c>
      <c r="L5580" s="28">
        <f t="shared" si="128"/>
        <v>0.78049000000000002</v>
      </c>
      <c r="O5580" s="77">
        <v>0.71777999999999997</v>
      </c>
      <c r="BF5580" s="106"/>
    </row>
    <row r="5581" spans="1:58" x14ac:dyDescent="0.25">
      <c r="A5581" t="s">
        <v>17</v>
      </c>
      <c r="B5581" s="23">
        <v>2021</v>
      </c>
      <c r="C5581" s="23" t="s">
        <v>2</v>
      </c>
      <c r="D5581" s="23" t="s">
        <v>69</v>
      </c>
      <c r="E5581" s="23" t="s">
        <v>307</v>
      </c>
      <c r="F5581" s="23" t="s">
        <v>308</v>
      </c>
      <c r="G5581" s="23" t="s">
        <v>548</v>
      </c>
      <c r="H5581" s="32" t="s">
        <v>361</v>
      </c>
      <c r="I5581" s="32" t="s">
        <v>536</v>
      </c>
      <c r="J5581" s="135">
        <v>86</v>
      </c>
      <c r="K5581" s="28">
        <v>0.90698000000000001</v>
      </c>
      <c r="L5581" s="28">
        <f t="shared" si="128"/>
        <v>0.76788999999999996</v>
      </c>
      <c r="O5581" s="77">
        <v>0.72623000000000004</v>
      </c>
      <c r="BF5581" s="106"/>
    </row>
    <row r="5582" spans="1:58" x14ac:dyDescent="0.25">
      <c r="A5582" t="s">
        <v>17</v>
      </c>
      <c r="B5582" s="23">
        <v>2021</v>
      </c>
      <c r="C5582" s="23" t="s">
        <v>3</v>
      </c>
      <c r="D5582" s="23" t="s">
        <v>70</v>
      </c>
      <c r="E5582" s="23" t="s">
        <v>307</v>
      </c>
      <c r="F5582" s="23" t="s">
        <v>308</v>
      </c>
      <c r="G5582" s="23" t="s">
        <v>548</v>
      </c>
      <c r="H5582" s="32" t="s">
        <v>361</v>
      </c>
      <c r="I5582" s="32" t="s">
        <v>536</v>
      </c>
      <c r="J5582" s="135">
        <v>81</v>
      </c>
      <c r="K5582" s="28">
        <v>0.88888999999999996</v>
      </c>
      <c r="L5582" s="28">
        <f t="shared" si="128"/>
        <v>0.82776000000000005</v>
      </c>
      <c r="O5582" s="77">
        <v>0.70416999999999996</v>
      </c>
      <c r="BF5582" s="106"/>
    </row>
    <row r="5583" spans="1:58" x14ac:dyDescent="0.25">
      <c r="A5583" t="s">
        <v>17</v>
      </c>
      <c r="B5583" s="23">
        <v>2022</v>
      </c>
      <c r="C5583" s="23" t="s">
        <v>0</v>
      </c>
      <c r="D5583" s="23" t="s">
        <v>71</v>
      </c>
      <c r="E5583" s="23" t="s">
        <v>307</v>
      </c>
      <c r="F5583" s="23" t="s">
        <v>308</v>
      </c>
      <c r="G5583" s="23" t="s">
        <v>548</v>
      </c>
      <c r="H5583" s="32" t="s">
        <v>361</v>
      </c>
      <c r="I5583" s="32" t="s">
        <v>536</v>
      </c>
      <c r="J5583" s="135">
        <v>75</v>
      </c>
      <c r="K5583" s="28">
        <v>0.89332999999999996</v>
      </c>
      <c r="L5583" s="28">
        <f t="shared" si="128"/>
        <v>0.85665999999999998</v>
      </c>
      <c r="O5583" s="77">
        <v>0.71772000000000002</v>
      </c>
      <c r="BF5583" s="106"/>
    </row>
    <row r="5584" spans="1:58" x14ac:dyDescent="0.25">
      <c r="A5584" t="s">
        <v>17</v>
      </c>
      <c r="B5584" s="23">
        <v>2022</v>
      </c>
      <c r="C5584" s="23" t="s">
        <v>1</v>
      </c>
      <c r="D5584" s="23" t="s">
        <v>72</v>
      </c>
      <c r="E5584" s="23" t="s">
        <v>307</v>
      </c>
      <c r="F5584" s="23" t="s">
        <v>308</v>
      </c>
      <c r="G5584" s="23" t="s">
        <v>548</v>
      </c>
      <c r="H5584" s="32" t="s">
        <v>361</v>
      </c>
      <c r="I5584" s="32" t="s">
        <v>536</v>
      </c>
      <c r="J5584" s="135">
        <v>85</v>
      </c>
      <c r="K5584" s="28">
        <v>0.85882000000000003</v>
      </c>
      <c r="L5584" s="28">
        <f t="shared" si="128"/>
        <v>0.80164999999999997</v>
      </c>
      <c r="O5584" s="77">
        <v>0.71509999999999996</v>
      </c>
      <c r="BF5584" s="106"/>
    </row>
    <row r="5585" spans="1:58" x14ac:dyDescent="0.25">
      <c r="A5585" t="s">
        <v>17</v>
      </c>
      <c r="B5585" s="23">
        <v>2022</v>
      </c>
      <c r="C5585" s="23" t="s">
        <v>2</v>
      </c>
      <c r="D5585" s="23" t="s">
        <v>73</v>
      </c>
      <c r="E5585" s="23" t="s">
        <v>307</v>
      </c>
      <c r="F5585" s="23" t="s">
        <v>308</v>
      </c>
      <c r="G5585" s="23" t="s">
        <v>548</v>
      </c>
      <c r="H5585" s="32" t="s">
        <v>361</v>
      </c>
      <c r="I5585" s="32" t="s">
        <v>536</v>
      </c>
      <c r="J5585" s="135">
        <v>110</v>
      </c>
      <c r="K5585" s="28">
        <v>0.79091</v>
      </c>
      <c r="L5585" s="28">
        <f t="shared" si="128"/>
        <v>0.77354999999999996</v>
      </c>
      <c r="O5585" s="77">
        <v>0.71452000000000004</v>
      </c>
      <c r="BF5585" s="106"/>
    </row>
    <row r="5586" spans="1:58" x14ac:dyDescent="0.25">
      <c r="A5586" t="s">
        <v>17</v>
      </c>
      <c r="B5586" s="23">
        <v>2022</v>
      </c>
      <c r="C5586" s="23" t="s">
        <v>3</v>
      </c>
      <c r="D5586" s="23" t="s">
        <v>493</v>
      </c>
      <c r="E5586" s="23" t="s">
        <v>307</v>
      </c>
      <c r="F5586" s="23" t="s">
        <v>308</v>
      </c>
      <c r="G5586" s="23" t="s">
        <v>548</v>
      </c>
      <c r="H5586" s="32" t="s">
        <v>361</v>
      </c>
      <c r="I5586" s="32" t="s">
        <v>536</v>
      </c>
      <c r="J5586" s="135">
        <v>86</v>
      </c>
      <c r="K5586" s="28">
        <v>0.82557999999999998</v>
      </c>
      <c r="L5586" s="28">
        <f t="shared" si="128"/>
        <v>0.78956999999999999</v>
      </c>
      <c r="O5586" s="77">
        <v>0.68925999999999998</v>
      </c>
      <c r="BF5586" s="106"/>
    </row>
    <row r="5587" spans="1:58" x14ac:dyDescent="0.25">
      <c r="A5587" t="s">
        <v>17</v>
      </c>
      <c r="B5587" s="23">
        <v>2023</v>
      </c>
      <c r="C5587" s="23" t="s">
        <v>0</v>
      </c>
      <c r="D5587" s="23" t="s">
        <v>537</v>
      </c>
      <c r="E5587" s="23" t="s">
        <v>307</v>
      </c>
      <c r="F5587" s="23" t="s">
        <v>308</v>
      </c>
      <c r="G5587" s="23" t="s">
        <v>548</v>
      </c>
      <c r="H5587" s="32" t="s">
        <v>361</v>
      </c>
      <c r="I5587" s="32" t="s">
        <v>536</v>
      </c>
      <c r="J5587" s="135">
        <v>82</v>
      </c>
      <c r="K5587" s="28">
        <v>0.74390000000000001</v>
      </c>
      <c r="L5587" s="28">
        <f t="shared" si="128"/>
        <v>0.68793000000000004</v>
      </c>
      <c r="O5587" s="77">
        <v>0.66224000000000005</v>
      </c>
      <c r="BF5587" s="106"/>
    </row>
    <row r="5588" spans="1:58" x14ac:dyDescent="0.25">
      <c r="A5588" t="s">
        <v>17</v>
      </c>
      <c r="B5588" s="23">
        <v>2018</v>
      </c>
      <c r="C5588" s="23" t="s">
        <v>0</v>
      </c>
      <c r="D5588" s="23" t="s">
        <v>54</v>
      </c>
      <c r="E5588" s="23" t="s">
        <v>309</v>
      </c>
      <c r="F5588" s="23" t="s">
        <v>310</v>
      </c>
      <c r="G5588" s="23" t="s">
        <v>552</v>
      </c>
      <c r="H5588" s="32" t="s">
        <v>354</v>
      </c>
      <c r="I5588" s="32" t="s">
        <v>536</v>
      </c>
      <c r="J5588" s="135">
        <v>128</v>
      </c>
      <c r="K5588" s="28">
        <v>0.83594000000000002</v>
      </c>
      <c r="L5588" s="28">
        <f t="shared" si="128"/>
        <v>0.78173999999999999</v>
      </c>
      <c r="O5588" s="77">
        <v>0.64649000000000001</v>
      </c>
      <c r="BF5588" s="106"/>
    </row>
    <row r="5589" spans="1:58" x14ac:dyDescent="0.25">
      <c r="A5589" t="s">
        <v>17</v>
      </c>
      <c r="B5589" s="23">
        <v>2018</v>
      </c>
      <c r="C5589" s="23" t="s">
        <v>1</v>
      </c>
      <c r="D5589" s="23" t="s">
        <v>56</v>
      </c>
      <c r="E5589" s="23" t="s">
        <v>309</v>
      </c>
      <c r="F5589" s="23" t="s">
        <v>310</v>
      </c>
      <c r="G5589" s="23" t="s">
        <v>552</v>
      </c>
      <c r="H5589" s="32" t="s">
        <v>354</v>
      </c>
      <c r="I5589" s="32" t="s">
        <v>536</v>
      </c>
      <c r="J5589" s="135">
        <v>161</v>
      </c>
      <c r="K5589" s="28">
        <v>0.92547000000000001</v>
      </c>
      <c r="L5589" s="28">
        <f t="shared" si="128"/>
        <v>0.84355000000000002</v>
      </c>
      <c r="O5589" s="77">
        <v>0.66595000000000004</v>
      </c>
      <c r="BF5589" s="106"/>
    </row>
    <row r="5590" spans="1:58" x14ac:dyDescent="0.25">
      <c r="A5590" t="s">
        <v>17</v>
      </c>
      <c r="B5590" s="23">
        <v>2018</v>
      </c>
      <c r="C5590" s="23" t="s">
        <v>2</v>
      </c>
      <c r="D5590" s="23" t="s">
        <v>57</v>
      </c>
      <c r="E5590" s="23" t="s">
        <v>309</v>
      </c>
      <c r="F5590" s="23" t="s">
        <v>310</v>
      </c>
      <c r="G5590" s="23" t="s">
        <v>552</v>
      </c>
      <c r="H5590" s="32" t="s">
        <v>354</v>
      </c>
      <c r="I5590" s="32" t="s">
        <v>536</v>
      </c>
      <c r="J5590" s="135">
        <v>174</v>
      </c>
      <c r="K5590" s="28">
        <v>0.68966000000000005</v>
      </c>
      <c r="L5590" s="28">
        <f t="shared" si="128"/>
        <v>0.80210000000000004</v>
      </c>
      <c r="O5590" s="77">
        <v>0.65563000000000005</v>
      </c>
      <c r="BF5590" s="106"/>
    </row>
    <row r="5591" spans="1:58" x14ac:dyDescent="0.25">
      <c r="A5591" t="s">
        <v>17</v>
      </c>
      <c r="B5591" s="23">
        <v>2018</v>
      </c>
      <c r="C5591" s="23" t="s">
        <v>3</v>
      </c>
      <c r="D5591" s="23" t="s">
        <v>58</v>
      </c>
      <c r="E5591" s="23" t="s">
        <v>309</v>
      </c>
      <c r="F5591" s="23" t="s">
        <v>310</v>
      </c>
      <c r="G5591" s="23" t="s">
        <v>552</v>
      </c>
      <c r="H5591" s="32" t="s">
        <v>354</v>
      </c>
      <c r="I5591" s="32" t="s">
        <v>536</v>
      </c>
      <c r="J5591" s="135">
        <v>134</v>
      </c>
      <c r="K5591" s="28">
        <v>0.52239000000000002</v>
      </c>
      <c r="L5591" s="28">
        <f t="shared" si="128"/>
        <v>0.79407000000000005</v>
      </c>
      <c r="O5591" s="77">
        <v>0.64424999999999999</v>
      </c>
      <c r="BF5591" s="106"/>
    </row>
    <row r="5592" spans="1:58" x14ac:dyDescent="0.25">
      <c r="A5592" t="s">
        <v>17</v>
      </c>
      <c r="B5592" s="23">
        <v>2019</v>
      </c>
      <c r="C5592" s="23" t="s">
        <v>0</v>
      </c>
      <c r="D5592" s="23" t="s">
        <v>59</v>
      </c>
      <c r="E5592" s="23" t="s">
        <v>309</v>
      </c>
      <c r="F5592" s="23" t="s">
        <v>310</v>
      </c>
      <c r="G5592" s="23" t="s">
        <v>552</v>
      </c>
      <c r="H5592" s="32" t="s">
        <v>354</v>
      </c>
      <c r="I5592" s="32" t="s">
        <v>536</v>
      </c>
      <c r="J5592" s="135">
        <v>125</v>
      </c>
      <c r="K5592" s="28">
        <v>0.52800000000000002</v>
      </c>
      <c r="L5592" s="28">
        <f t="shared" si="128"/>
        <v>0.76673000000000002</v>
      </c>
      <c r="O5592" s="77">
        <v>0.67745999999999995</v>
      </c>
      <c r="BF5592" s="106"/>
    </row>
    <row r="5593" spans="1:58" x14ac:dyDescent="0.25">
      <c r="A5593" t="s">
        <v>17</v>
      </c>
      <c r="B5593" s="23">
        <v>2019</v>
      </c>
      <c r="C5593" s="23" t="s">
        <v>1</v>
      </c>
      <c r="D5593" s="23" t="s">
        <v>60</v>
      </c>
      <c r="E5593" s="23" t="s">
        <v>309</v>
      </c>
      <c r="F5593" s="23" t="s">
        <v>310</v>
      </c>
      <c r="G5593" s="23" t="s">
        <v>552</v>
      </c>
      <c r="H5593" s="32" t="s">
        <v>354</v>
      </c>
      <c r="I5593" s="32" t="s">
        <v>536</v>
      </c>
      <c r="J5593" s="135">
        <v>124</v>
      </c>
      <c r="K5593" s="28">
        <v>0.6129</v>
      </c>
      <c r="L5593" s="28">
        <f t="shared" si="128"/>
        <v>0.81303999999999998</v>
      </c>
      <c r="O5593" s="77">
        <v>0.69386000000000003</v>
      </c>
      <c r="BF5593" s="106"/>
    </row>
    <row r="5594" spans="1:58" x14ac:dyDescent="0.25">
      <c r="A5594" t="s">
        <v>17</v>
      </c>
      <c r="B5594" s="23">
        <v>2019</v>
      </c>
      <c r="C5594" s="23" t="s">
        <v>2</v>
      </c>
      <c r="D5594" s="23" t="s">
        <v>61</v>
      </c>
      <c r="E5594" s="23" t="s">
        <v>309</v>
      </c>
      <c r="F5594" s="23" t="s">
        <v>310</v>
      </c>
      <c r="G5594" s="23" t="s">
        <v>552</v>
      </c>
      <c r="H5594" s="32" t="s">
        <v>354</v>
      </c>
      <c r="I5594" s="32" t="s">
        <v>536</v>
      </c>
      <c r="J5594" s="135">
        <v>157</v>
      </c>
      <c r="K5594" s="28">
        <v>0.68152999999999997</v>
      </c>
      <c r="L5594" s="28">
        <f t="shared" si="128"/>
        <v>0.80633999999999995</v>
      </c>
      <c r="O5594" s="77">
        <v>0.68513999999999997</v>
      </c>
      <c r="BF5594" s="106"/>
    </row>
    <row r="5595" spans="1:58" x14ac:dyDescent="0.25">
      <c r="A5595" t="s">
        <v>17</v>
      </c>
      <c r="B5595" s="23">
        <v>2019</v>
      </c>
      <c r="C5595" s="23" t="s">
        <v>3</v>
      </c>
      <c r="D5595" s="23" t="s">
        <v>62</v>
      </c>
      <c r="E5595" s="23" t="s">
        <v>309</v>
      </c>
      <c r="F5595" s="23" t="s">
        <v>310</v>
      </c>
      <c r="G5595" s="23" t="s">
        <v>552</v>
      </c>
      <c r="H5595" s="32" t="s">
        <v>354</v>
      </c>
      <c r="I5595" s="32" t="s">
        <v>536</v>
      </c>
      <c r="J5595" s="135">
        <v>119</v>
      </c>
      <c r="K5595" s="28">
        <v>0.29411999999999999</v>
      </c>
      <c r="L5595" s="28">
        <f t="shared" si="128"/>
        <v>0.74029</v>
      </c>
      <c r="O5595" s="77">
        <v>0.67325000000000002</v>
      </c>
      <c r="BF5595" s="106"/>
    </row>
    <row r="5596" spans="1:58" x14ac:dyDescent="0.25">
      <c r="A5596" t="s">
        <v>17</v>
      </c>
      <c r="B5596" s="23">
        <v>2020</v>
      </c>
      <c r="C5596" s="23" t="s">
        <v>0</v>
      </c>
      <c r="D5596" s="23" t="s">
        <v>63</v>
      </c>
      <c r="E5596" s="23" t="s">
        <v>309</v>
      </c>
      <c r="F5596" s="23" t="s">
        <v>310</v>
      </c>
      <c r="G5596" s="23" t="s">
        <v>552</v>
      </c>
      <c r="H5596" s="32" t="s">
        <v>354</v>
      </c>
      <c r="I5596" s="32" t="s">
        <v>536</v>
      </c>
      <c r="J5596" s="135">
        <v>141</v>
      </c>
      <c r="K5596" s="28">
        <v>0.53900999999999999</v>
      </c>
      <c r="L5596" s="28">
        <f t="shared" si="128"/>
        <v>0.71514</v>
      </c>
      <c r="O5596" s="77">
        <v>0.68518000000000001</v>
      </c>
      <c r="BF5596" s="106"/>
    </row>
    <row r="5597" spans="1:58" x14ac:dyDescent="0.25">
      <c r="A5597" t="s">
        <v>17</v>
      </c>
      <c r="B5597" s="23">
        <v>2020</v>
      </c>
      <c r="C5597" s="23" t="s">
        <v>1</v>
      </c>
      <c r="D5597" s="23" t="s">
        <v>64</v>
      </c>
      <c r="E5597" s="23" t="s">
        <v>309</v>
      </c>
      <c r="F5597" s="23" t="s">
        <v>310</v>
      </c>
      <c r="G5597" s="23" t="s">
        <v>552</v>
      </c>
      <c r="H5597" s="32" t="s">
        <v>354</v>
      </c>
      <c r="I5597" s="32" t="s">
        <v>536</v>
      </c>
      <c r="J5597" s="135">
        <v>87</v>
      </c>
      <c r="K5597" s="28">
        <v>0.87356</v>
      </c>
      <c r="L5597" s="28">
        <f t="shared" si="128"/>
        <v>0.74841999999999997</v>
      </c>
      <c r="O5597" s="77">
        <v>0.67054000000000002</v>
      </c>
      <c r="BF5597" s="106"/>
    </row>
    <row r="5598" spans="1:58" x14ac:dyDescent="0.25">
      <c r="A5598" t="s">
        <v>17</v>
      </c>
      <c r="B5598" s="23">
        <v>2020</v>
      </c>
      <c r="C5598" s="23" t="s">
        <v>2</v>
      </c>
      <c r="D5598" s="23" t="s">
        <v>65</v>
      </c>
      <c r="E5598" s="23" t="s">
        <v>309</v>
      </c>
      <c r="F5598" s="23" t="s">
        <v>310</v>
      </c>
      <c r="G5598" s="23" t="s">
        <v>552</v>
      </c>
      <c r="H5598" s="32" t="s">
        <v>354</v>
      </c>
      <c r="I5598" s="32" t="s">
        <v>536</v>
      </c>
      <c r="J5598" s="135">
        <v>108</v>
      </c>
      <c r="K5598" s="28">
        <v>0.86111000000000004</v>
      </c>
      <c r="L5598" s="28">
        <f t="shared" si="128"/>
        <v>0.73358000000000001</v>
      </c>
      <c r="O5598" s="77">
        <v>0.68157999999999996</v>
      </c>
      <c r="BF5598" s="106"/>
    </row>
    <row r="5599" spans="1:58" x14ac:dyDescent="0.25">
      <c r="A5599" t="s">
        <v>17</v>
      </c>
      <c r="B5599" s="23">
        <v>2020</v>
      </c>
      <c r="C5599" s="23" t="s">
        <v>3</v>
      </c>
      <c r="D5599" s="23" t="s">
        <v>66</v>
      </c>
      <c r="E5599" s="23" t="s">
        <v>309</v>
      </c>
      <c r="F5599" s="23" t="s">
        <v>310</v>
      </c>
      <c r="G5599" s="23" t="s">
        <v>552</v>
      </c>
      <c r="H5599" s="32" t="s">
        <v>354</v>
      </c>
      <c r="I5599" s="32" t="s">
        <v>536</v>
      </c>
      <c r="J5599" s="135">
        <v>148</v>
      </c>
      <c r="K5599" s="28">
        <v>0.87161999999999995</v>
      </c>
      <c r="L5599" s="28">
        <f t="shared" si="128"/>
        <v>0.76832</v>
      </c>
      <c r="O5599" s="77">
        <v>0.67688999999999999</v>
      </c>
      <c r="BF5599" s="106"/>
    </row>
    <row r="5600" spans="1:58" x14ac:dyDescent="0.25">
      <c r="A5600" t="s">
        <v>17</v>
      </c>
      <c r="B5600" s="23">
        <v>2021</v>
      </c>
      <c r="C5600" s="23" t="s">
        <v>0</v>
      </c>
      <c r="D5600" s="23" t="s">
        <v>67</v>
      </c>
      <c r="E5600" s="23" t="s">
        <v>309</v>
      </c>
      <c r="F5600" s="23" t="s">
        <v>310</v>
      </c>
      <c r="G5600" s="23" t="s">
        <v>552</v>
      </c>
      <c r="H5600" s="32" t="s">
        <v>354</v>
      </c>
      <c r="I5600" s="32" t="s">
        <v>536</v>
      </c>
      <c r="J5600" s="135">
        <v>133</v>
      </c>
      <c r="K5600" s="28">
        <v>0.87217999999999996</v>
      </c>
      <c r="L5600" s="28">
        <f t="shared" si="128"/>
        <v>0.79437000000000002</v>
      </c>
      <c r="O5600" s="77">
        <v>0.72143000000000002</v>
      </c>
      <c r="BF5600" s="106"/>
    </row>
    <row r="5601" spans="1:58" x14ac:dyDescent="0.25">
      <c r="A5601" t="s">
        <v>17</v>
      </c>
      <c r="B5601" s="23">
        <v>2021</v>
      </c>
      <c r="C5601" s="23" t="s">
        <v>1</v>
      </c>
      <c r="D5601" s="23" t="s">
        <v>68</v>
      </c>
      <c r="E5601" s="23" t="s">
        <v>309</v>
      </c>
      <c r="F5601" s="23" t="s">
        <v>310</v>
      </c>
      <c r="G5601" s="23" t="s">
        <v>552</v>
      </c>
      <c r="H5601" s="32" t="s">
        <v>354</v>
      </c>
      <c r="I5601" s="32" t="s">
        <v>536</v>
      </c>
      <c r="J5601" s="135">
        <v>133</v>
      </c>
      <c r="K5601" s="28">
        <v>0.89473999999999998</v>
      </c>
      <c r="L5601" s="28">
        <f t="shared" si="128"/>
        <v>0.74253000000000002</v>
      </c>
      <c r="O5601" s="77">
        <v>0.71777999999999997</v>
      </c>
      <c r="BF5601" s="106"/>
    </row>
    <row r="5602" spans="1:58" x14ac:dyDescent="0.25">
      <c r="A5602" t="s">
        <v>17</v>
      </c>
      <c r="B5602" s="23">
        <v>2021</v>
      </c>
      <c r="C5602" s="23" t="s">
        <v>2</v>
      </c>
      <c r="D5602" s="23" t="s">
        <v>69</v>
      </c>
      <c r="E5602" s="23" t="s">
        <v>309</v>
      </c>
      <c r="F5602" s="23" t="s">
        <v>310</v>
      </c>
      <c r="G5602" s="23" t="s">
        <v>552</v>
      </c>
      <c r="H5602" s="32" t="s">
        <v>354</v>
      </c>
      <c r="I5602" s="32" t="s">
        <v>536</v>
      </c>
      <c r="J5602" s="135">
        <v>157</v>
      </c>
      <c r="K5602" s="28">
        <v>0.89809000000000005</v>
      </c>
      <c r="L5602" s="28">
        <f t="shared" si="128"/>
        <v>0.80062999999999995</v>
      </c>
      <c r="O5602" s="77">
        <v>0.72623000000000004</v>
      </c>
      <c r="BF5602" s="106"/>
    </row>
    <row r="5603" spans="1:58" x14ac:dyDescent="0.25">
      <c r="A5603" t="s">
        <v>17</v>
      </c>
      <c r="B5603" s="23">
        <v>2021</v>
      </c>
      <c r="C5603" s="23" t="s">
        <v>3</v>
      </c>
      <c r="D5603" s="23" t="s">
        <v>70</v>
      </c>
      <c r="E5603" s="23" t="s">
        <v>309</v>
      </c>
      <c r="F5603" s="23" t="s">
        <v>310</v>
      </c>
      <c r="G5603" s="23" t="s">
        <v>552</v>
      </c>
      <c r="H5603" s="32" t="s">
        <v>354</v>
      </c>
      <c r="I5603" s="32" t="s">
        <v>536</v>
      </c>
      <c r="J5603" s="135">
        <v>166</v>
      </c>
      <c r="K5603" s="28">
        <v>0.93372999999999995</v>
      </c>
      <c r="L5603" s="28">
        <f t="shared" si="128"/>
        <v>0.81560999999999995</v>
      </c>
      <c r="O5603" s="77">
        <v>0.70416999999999996</v>
      </c>
      <c r="BF5603" s="106"/>
    </row>
    <row r="5604" spans="1:58" x14ac:dyDescent="0.25">
      <c r="A5604" t="s">
        <v>17</v>
      </c>
      <c r="B5604" s="23">
        <v>2022</v>
      </c>
      <c r="C5604" s="23" t="s">
        <v>0</v>
      </c>
      <c r="D5604" s="23" t="s">
        <v>71</v>
      </c>
      <c r="E5604" s="23" t="s">
        <v>309</v>
      </c>
      <c r="F5604" s="23" t="s">
        <v>310</v>
      </c>
      <c r="G5604" s="23" t="s">
        <v>552</v>
      </c>
      <c r="H5604" s="32" t="s">
        <v>354</v>
      </c>
      <c r="I5604" s="32" t="s">
        <v>536</v>
      </c>
      <c r="J5604" s="135">
        <v>162</v>
      </c>
      <c r="K5604" s="28">
        <v>0.91357999999999995</v>
      </c>
      <c r="L5604" s="28">
        <f t="shared" si="128"/>
        <v>0.78637999999999997</v>
      </c>
      <c r="O5604" s="77">
        <v>0.71772000000000002</v>
      </c>
      <c r="BF5604" s="106"/>
    </row>
    <row r="5605" spans="1:58" x14ac:dyDescent="0.25">
      <c r="A5605" t="s">
        <v>17</v>
      </c>
      <c r="B5605" s="23">
        <v>2022</v>
      </c>
      <c r="C5605" s="23" t="s">
        <v>1</v>
      </c>
      <c r="D5605" s="23" t="s">
        <v>72</v>
      </c>
      <c r="E5605" s="23" t="s">
        <v>309</v>
      </c>
      <c r="F5605" s="23" t="s">
        <v>310</v>
      </c>
      <c r="G5605" s="23" t="s">
        <v>552</v>
      </c>
      <c r="H5605" s="32" t="s">
        <v>354</v>
      </c>
      <c r="I5605" s="32" t="s">
        <v>536</v>
      </c>
      <c r="J5605" s="135">
        <v>131</v>
      </c>
      <c r="K5605" s="28">
        <v>0.89312999999999998</v>
      </c>
      <c r="L5605" s="28">
        <f t="shared" si="128"/>
        <v>0.80869999999999997</v>
      </c>
      <c r="O5605" s="77">
        <v>0.71509999999999996</v>
      </c>
      <c r="BF5605" s="106"/>
    </row>
    <row r="5606" spans="1:58" x14ac:dyDescent="0.25">
      <c r="A5606" t="s">
        <v>17</v>
      </c>
      <c r="B5606" s="23">
        <v>2022</v>
      </c>
      <c r="C5606" s="23" t="s">
        <v>2</v>
      </c>
      <c r="D5606" s="23" t="s">
        <v>73</v>
      </c>
      <c r="E5606" s="23" t="s">
        <v>309</v>
      </c>
      <c r="F5606" s="23" t="s">
        <v>310</v>
      </c>
      <c r="G5606" s="23" t="s">
        <v>552</v>
      </c>
      <c r="H5606" s="32" t="s">
        <v>354</v>
      </c>
      <c r="I5606" s="32" t="s">
        <v>536</v>
      </c>
      <c r="J5606" s="135">
        <v>161</v>
      </c>
      <c r="K5606" s="28">
        <v>0.86956999999999995</v>
      </c>
      <c r="L5606" s="28">
        <f t="shared" si="128"/>
        <v>0.81728000000000001</v>
      </c>
      <c r="O5606" s="77">
        <v>0.71452000000000004</v>
      </c>
      <c r="BF5606" s="106"/>
    </row>
    <row r="5607" spans="1:58" x14ac:dyDescent="0.25">
      <c r="A5607" t="s">
        <v>17</v>
      </c>
      <c r="B5607" s="23">
        <v>2022</v>
      </c>
      <c r="C5607" s="23" t="s">
        <v>3</v>
      </c>
      <c r="D5607" s="23" t="s">
        <v>493</v>
      </c>
      <c r="E5607" s="23" t="s">
        <v>309</v>
      </c>
      <c r="F5607" s="23" t="s">
        <v>310</v>
      </c>
      <c r="G5607" s="23" t="s">
        <v>552</v>
      </c>
      <c r="H5607" s="32" t="s">
        <v>354</v>
      </c>
      <c r="I5607" s="32" t="s">
        <v>536</v>
      </c>
      <c r="J5607" s="135">
        <v>160</v>
      </c>
      <c r="K5607" s="28">
        <v>0.80625000000000002</v>
      </c>
      <c r="L5607" s="28">
        <f t="shared" si="128"/>
        <v>0.77337999999999996</v>
      </c>
      <c r="O5607" s="77">
        <v>0.68925999999999998</v>
      </c>
      <c r="BF5607" s="106"/>
    </row>
    <row r="5608" spans="1:58" x14ac:dyDescent="0.25">
      <c r="A5608" t="s">
        <v>17</v>
      </c>
      <c r="B5608" s="23">
        <v>2023</v>
      </c>
      <c r="C5608" s="23" t="s">
        <v>0</v>
      </c>
      <c r="D5608" s="23" t="s">
        <v>537</v>
      </c>
      <c r="E5608" s="23" t="s">
        <v>309</v>
      </c>
      <c r="F5608" s="23" t="s">
        <v>310</v>
      </c>
      <c r="G5608" s="23" t="s">
        <v>552</v>
      </c>
      <c r="H5608" s="32" t="s">
        <v>354</v>
      </c>
      <c r="I5608" s="32" t="s">
        <v>536</v>
      </c>
      <c r="J5608" s="135">
        <v>182</v>
      </c>
      <c r="K5608" s="28">
        <v>0.74724999999999997</v>
      </c>
      <c r="L5608" s="28">
        <f t="shared" si="128"/>
        <v>0.73377999999999999</v>
      </c>
      <c r="O5608" s="77">
        <v>0.66224000000000005</v>
      </c>
      <c r="BF5608" s="106"/>
    </row>
    <row r="5609" spans="1:58" x14ac:dyDescent="0.25">
      <c r="A5609" t="s">
        <v>17</v>
      </c>
      <c r="B5609" s="23">
        <v>2018</v>
      </c>
      <c r="C5609" s="23" t="s">
        <v>0</v>
      </c>
      <c r="D5609" s="23" t="s">
        <v>54</v>
      </c>
      <c r="E5609" s="23" t="s">
        <v>311</v>
      </c>
      <c r="F5609" s="23" t="s">
        <v>312</v>
      </c>
      <c r="G5609" s="23" t="s">
        <v>544</v>
      </c>
      <c r="H5609" s="32" t="s">
        <v>359</v>
      </c>
      <c r="I5609" s="32" t="s">
        <v>536</v>
      </c>
      <c r="J5609" s="135">
        <v>63</v>
      </c>
      <c r="K5609" s="28">
        <v>0.82540000000000002</v>
      </c>
      <c r="L5609" s="28">
        <f t="shared" si="128"/>
        <v>0.63941000000000003</v>
      </c>
      <c r="O5609" s="77">
        <v>0.64649000000000001</v>
      </c>
      <c r="BF5609" s="106"/>
    </row>
    <row r="5610" spans="1:58" x14ac:dyDescent="0.25">
      <c r="A5610" t="s">
        <v>17</v>
      </c>
      <c r="B5610" s="23">
        <v>2018</v>
      </c>
      <c r="C5610" s="23" t="s">
        <v>1</v>
      </c>
      <c r="D5610" s="23" t="s">
        <v>56</v>
      </c>
      <c r="E5610" s="23" t="s">
        <v>311</v>
      </c>
      <c r="F5610" s="23" t="s">
        <v>312</v>
      </c>
      <c r="G5610" s="23" t="s">
        <v>544</v>
      </c>
      <c r="H5610" s="32" t="s">
        <v>359</v>
      </c>
      <c r="I5610" s="32" t="s">
        <v>536</v>
      </c>
      <c r="J5610" s="135">
        <v>80</v>
      </c>
      <c r="K5610" s="28">
        <v>0.88749999999999996</v>
      </c>
      <c r="L5610" s="28">
        <f t="shared" si="128"/>
        <v>0.60606000000000004</v>
      </c>
      <c r="O5610" s="77">
        <v>0.66595000000000004</v>
      </c>
      <c r="BF5610" s="106"/>
    </row>
    <row r="5611" spans="1:58" x14ac:dyDescent="0.25">
      <c r="A5611" t="s">
        <v>17</v>
      </c>
      <c r="B5611" s="23">
        <v>2018</v>
      </c>
      <c r="C5611" s="23" t="s">
        <v>2</v>
      </c>
      <c r="D5611" s="23" t="s">
        <v>57</v>
      </c>
      <c r="E5611" s="23" t="s">
        <v>311</v>
      </c>
      <c r="F5611" s="23" t="s">
        <v>312</v>
      </c>
      <c r="G5611" s="23" t="s">
        <v>544</v>
      </c>
      <c r="H5611" s="32" t="s">
        <v>359</v>
      </c>
      <c r="I5611" s="32" t="s">
        <v>536</v>
      </c>
      <c r="J5611" s="135">
        <v>104</v>
      </c>
      <c r="K5611" s="28">
        <v>0.86538000000000004</v>
      </c>
      <c r="L5611" s="28">
        <f t="shared" si="128"/>
        <v>0.69723000000000002</v>
      </c>
      <c r="O5611" s="77">
        <v>0.65563000000000005</v>
      </c>
      <c r="BF5611" s="106"/>
    </row>
    <row r="5612" spans="1:58" x14ac:dyDescent="0.25">
      <c r="A5612" t="s">
        <v>17</v>
      </c>
      <c r="B5612" s="23">
        <v>2018</v>
      </c>
      <c r="C5612" s="23" t="s">
        <v>3</v>
      </c>
      <c r="D5612" s="23" t="s">
        <v>58</v>
      </c>
      <c r="E5612" s="23" t="s">
        <v>311</v>
      </c>
      <c r="F5612" s="23" t="s">
        <v>312</v>
      </c>
      <c r="G5612" s="23" t="s">
        <v>544</v>
      </c>
      <c r="H5612" s="32" t="s">
        <v>359</v>
      </c>
      <c r="I5612" s="32" t="s">
        <v>536</v>
      </c>
      <c r="J5612" s="135">
        <v>110</v>
      </c>
      <c r="K5612" s="28">
        <v>0.78181999999999996</v>
      </c>
      <c r="L5612" s="28">
        <f t="shared" si="128"/>
        <v>0.68396999999999997</v>
      </c>
      <c r="O5612" s="77">
        <v>0.64424999999999999</v>
      </c>
      <c r="BF5612" s="106"/>
    </row>
    <row r="5613" spans="1:58" x14ac:dyDescent="0.25">
      <c r="A5613" t="s">
        <v>17</v>
      </c>
      <c r="B5613" s="23">
        <v>2019</v>
      </c>
      <c r="C5613" s="23" t="s">
        <v>0</v>
      </c>
      <c r="D5613" s="23" t="s">
        <v>59</v>
      </c>
      <c r="E5613" s="23" t="s">
        <v>311</v>
      </c>
      <c r="F5613" s="23" t="s">
        <v>312</v>
      </c>
      <c r="G5613" s="23" t="s">
        <v>544</v>
      </c>
      <c r="H5613" s="32" t="s">
        <v>359</v>
      </c>
      <c r="I5613" s="32" t="s">
        <v>536</v>
      </c>
      <c r="J5613" s="135">
        <v>97</v>
      </c>
      <c r="K5613" s="28">
        <v>0.90722000000000003</v>
      </c>
      <c r="L5613" s="28">
        <f t="shared" si="128"/>
        <v>0.69952999999999999</v>
      </c>
      <c r="O5613" s="77">
        <v>0.67745999999999995</v>
      </c>
      <c r="BF5613" s="106"/>
    </row>
    <row r="5614" spans="1:58" x14ac:dyDescent="0.25">
      <c r="A5614" t="s">
        <v>17</v>
      </c>
      <c r="B5614" s="23">
        <v>2019</v>
      </c>
      <c r="C5614" s="23" t="s">
        <v>1</v>
      </c>
      <c r="D5614" s="23" t="s">
        <v>60</v>
      </c>
      <c r="E5614" s="23" t="s">
        <v>311</v>
      </c>
      <c r="F5614" s="23" t="s">
        <v>312</v>
      </c>
      <c r="G5614" s="23" t="s">
        <v>544</v>
      </c>
      <c r="H5614" s="32" t="s">
        <v>359</v>
      </c>
      <c r="I5614" s="32" t="s">
        <v>536</v>
      </c>
      <c r="J5614" s="135">
        <v>102</v>
      </c>
      <c r="K5614" s="28">
        <v>0.83333000000000002</v>
      </c>
      <c r="L5614" s="28">
        <f t="shared" si="128"/>
        <v>0.72158</v>
      </c>
      <c r="O5614" s="77">
        <v>0.69386000000000003</v>
      </c>
      <c r="BF5614" s="106"/>
    </row>
    <row r="5615" spans="1:58" x14ac:dyDescent="0.25">
      <c r="A5615" t="s">
        <v>17</v>
      </c>
      <c r="B5615" s="23">
        <v>2019</v>
      </c>
      <c r="C5615" s="23" t="s">
        <v>2</v>
      </c>
      <c r="D5615" s="23" t="s">
        <v>61</v>
      </c>
      <c r="E5615" s="23" t="s">
        <v>311</v>
      </c>
      <c r="F5615" s="23" t="s">
        <v>312</v>
      </c>
      <c r="G5615" s="23" t="s">
        <v>544</v>
      </c>
      <c r="H5615" s="32" t="s">
        <v>359</v>
      </c>
      <c r="I5615" s="32" t="s">
        <v>536</v>
      </c>
      <c r="J5615" s="135">
        <v>92</v>
      </c>
      <c r="K5615" s="28">
        <v>0.46739000000000003</v>
      </c>
      <c r="L5615" s="28">
        <f t="shared" si="128"/>
        <v>0.58586000000000005</v>
      </c>
      <c r="O5615" s="77">
        <v>0.68513999999999997</v>
      </c>
      <c r="BF5615" s="106"/>
    </row>
    <row r="5616" spans="1:58" x14ac:dyDescent="0.25">
      <c r="A5616" t="s">
        <v>17</v>
      </c>
      <c r="B5616" s="23">
        <v>2019</v>
      </c>
      <c r="C5616" s="23" t="s">
        <v>3</v>
      </c>
      <c r="D5616" s="23" t="s">
        <v>62</v>
      </c>
      <c r="E5616" s="23" t="s">
        <v>311</v>
      </c>
      <c r="F5616" s="23" t="s">
        <v>312</v>
      </c>
      <c r="G5616" s="23" t="s">
        <v>544</v>
      </c>
      <c r="H5616" s="32" t="s">
        <v>359</v>
      </c>
      <c r="I5616" s="32" t="s">
        <v>536</v>
      </c>
      <c r="J5616" s="135">
        <v>104</v>
      </c>
      <c r="K5616" s="28">
        <v>0.81730999999999998</v>
      </c>
      <c r="L5616" s="28">
        <f t="shared" si="128"/>
        <v>0.63048000000000004</v>
      </c>
      <c r="O5616" s="77">
        <v>0.67325000000000002</v>
      </c>
      <c r="BF5616" s="106"/>
    </row>
    <row r="5617" spans="1:58" x14ac:dyDescent="0.25">
      <c r="A5617" t="s">
        <v>17</v>
      </c>
      <c r="B5617" s="23">
        <v>2020</v>
      </c>
      <c r="C5617" s="23" t="s">
        <v>0</v>
      </c>
      <c r="D5617" s="23" t="s">
        <v>63</v>
      </c>
      <c r="E5617" s="23" t="s">
        <v>311</v>
      </c>
      <c r="F5617" s="23" t="s">
        <v>312</v>
      </c>
      <c r="G5617" s="23" t="s">
        <v>544</v>
      </c>
      <c r="H5617" s="32" t="s">
        <v>359</v>
      </c>
      <c r="I5617" s="32" t="s">
        <v>536</v>
      </c>
      <c r="J5617" s="135">
        <v>86</v>
      </c>
      <c r="K5617" s="28">
        <v>0.76744000000000001</v>
      </c>
      <c r="L5617" s="28">
        <f t="shared" si="128"/>
        <v>0.53932999999999998</v>
      </c>
      <c r="O5617" s="77">
        <v>0.68518000000000001</v>
      </c>
      <c r="BF5617" s="106"/>
    </row>
    <row r="5618" spans="1:58" x14ac:dyDescent="0.25">
      <c r="A5618" t="s">
        <v>17</v>
      </c>
      <c r="B5618" s="23">
        <v>2020</v>
      </c>
      <c r="C5618" s="23" t="s">
        <v>1</v>
      </c>
      <c r="D5618" s="23" t="s">
        <v>64</v>
      </c>
      <c r="E5618" s="23" t="s">
        <v>311</v>
      </c>
      <c r="F5618" s="23" t="s">
        <v>312</v>
      </c>
      <c r="G5618" s="23" t="s">
        <v>544</v>
      </c>
      <c r="H5618" s="32" t="s">
        <v>359</v>
      </c>
      <c r="I5618" s="32" t="s">
        <v>536</v>
      </c>
      <c r="J5618" s="135">
        <v>25</v>
      </c>
      <c r="K5618" s="28">
        <v>0.64</v>
      </c>
      <c r="L5618" s="28">
        <f t="shared" si="128"/>
        <v>0.57237000000000005</v>
      </c>
      <c r="O5618" s="77">
        <v>0.67054000000000002</v>
      </c>
      <c r="BF5618" s="106"/>
    </row>
    <row r="5619" spans="1:58" x14ac:dyDescent="0.25">
      <c r="A5619" t="s">
        <v>17</v>
      </c>
      <c r="B5619" s="23">
        <v>2020</v>
      </c>
      <c r="C5619" s="23" t="s">
        <v>2</v>
      </c>
      <c r="D5619" s="23" t="s">
        <v>65</v>
      </c>
      <c r="E5619" s="23" t="s">
        <v>311</v>
      </c>
      <c r="F5619" s="23" t="s">
        <v>312</v>
      </c>
      <c r="G5619" s="23" t="s">
        <v>544</v>
      </c>
      <c r="H5619" s="32" t="s">
        <v>359</v>
      </c>
      <c r="I5619" s="32" t="s">
        <v>536</v>
      </c>
      <c r="J5619" s="135">
        <v>40</v>
      </c>
      <c r="K5619" s="28">
        <v>0.72499999999999998</v>
      </c>
      <c r="L5619" s="28">
        <f t="shared" si="128"/>
        <v>0.60504000000000002</v>
      </c>
      <c r="O5619" s="77">
        <v>0.68157999999999996</v>
      </c>
      <c r="BF5619" s="106"/>
    </row>
    <row r="5620" spans="1:58" x14ac:dyDescent="0.25">
      <c r="A5620" t="s">
        <v>17</v>
      </c>
      <c r="B5620" s="23">
        <v>2020</v>
      </c>
      <c r="C5620" s="23" t="s">
        <v>3</v>
      </c>
      <c r="D5620" s="23" t="s">
        <v>66</v>
      </c>
      <c r="E5620" s="23" t="s">
        <v>311</v>
      </c>
      <c r="F5620" s="23" t="s">
        <v>312</v>
      </c>
      <c r="G5620" s="23" t="s">
        <v>544</v>
      </c>
      <c r="H5620" s="32" t="s">
        <v>359</v>
      </c>
      <c r="I5620" s="32" t="s">
        <v>536</v>
      </c>
      <c r="J5620" s="135">
        <v>76</v>
      </c>
      <c r="K5620" s="28">
        <v>0.85526000000000002</v>
      </c>
      <c r="L5620" s="28">
        <f t="shared" si="128"/>
        <v>0.60846999999999996</v>
      </c>
      <c r="O5620" s="77">
        <v>0.67688999999999999</v>
      </c>
      <c r="BF5620" s="106"/>
    </row>
    <row r="5621" spans="1:58" x14ac:dyDescent="0.25">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shared" si="128"/>
        <v>0.60950000000000004</v>
      </c>
      <c r="O5621" s="77">
        <v>0.72143000000000002</v>
      </c>
      <c r="BF5621" s="106"/>
    </row>
    <row r="5622" spans="1:58" x14ac:dyDescent="0.25">
      <c r="A5622" t="s">
        <v>17</v>
      </c>
      <c r="B5622" s="23">
        <v>2021</v>
      </c>
      <c r="C5622" s="23" t="s">
        <v>1</v>
      </c>
      <c r="D5622" s="23" t="s">
        <v>68</v>
      </c>
      <c r="E5622" s="23" t="s">
        <v>311</v>
      </c>
      <c r="F5622" s="23" t="s">
        <v>312</v>
      </c>
      <c r="G5622" s="23" t="s">
        <v>544</v>
      </c>
      <c r="H5622" s="32" t="s">
        <v>359</v>
      </c>
      <c r="I5622" s="32" t="s">
        <v>536</v>
      </c>
      <c r="J5622" s="135">
        <v>79</v>
      </c>
      <c r="K5622" s="28">
        <v>0.82277999999999996</v>
      </c>
      <c r="L5622" s="28">
        <f t="shared" si="128"/>
        <v>0.52186999999999995</v>
      </c>
      <c r="O5622" s="77">
        <v>0.71777999999999997</v>
      </c>
      <c r="BF5622" s="106"/>
    </row>
    <row r="5623" spans="1:58" x14ac:dyDescent="0.25">
      <c r="A5623" t="s">
        <v>17</v>
      </c>
      <c r="B5623" s="23">
        <v>2021</v>
      </c>
      <c r="C5623" s="23" t="s">
        <v>2</v>
      </c>
      <c r="D5623" s="23" t="s">
        <v>69</v>
      </c>
      <c r="E5623" s="23" t="s">
        <v>311</v>
      </c>
      <c r="F5623" s="23" t="s">
        <v>312</v>
      </c>
      <c r="G5623" s="23" t="s">
        <v>544</v>
      </c>
      <c r="H5623" s="32" t="s">
        <v>359</v>
      </c>
      <c r="I5623" s="32" t="s">
        <v>536</v>
      </c>
      <c r="J5623" s="135">
        <v>74</v>
      </c>
      <c r="K5623" s="28">
        <v>0.82432000000000005</v>
      </c>
      <c r="L5623" s="28">
        <f t="shared" si="128"/>
        <v>0.46063999999999999</v>
      </c>
      <c r="O5623" s="77">
        <v>0.72623000000000004</v>
      </c>
      <c r="BF5623" s="106"/>
    </row>
    <row r="5624" spans="1:58" x14ac:dyDescent="0.25">
      <c r="A5624" t="s">
        <v>17</v>
      </c>
      <c r="B5624" s="23">
        <v>2021</v>
      </c>
      <c r="C5624" s="23" t="s">
        <v>3</v>
      </c>
      <c r="D5624" s="23" t="s">
        <v>70</v>
      </c>
      <c r="E5624" s="23" t="s">
        <v>311</v>
      </c>
      <c r="F5624" s="23" t="s">
        <v>312</v>
      </c>
      <c r="G5624" s="23" t="s">
        <v>544</v>
      </c>
      <c r="H5624" s="32" t="s">
        <v>359</v>
      </c>
      <c r="I5624" s="32" t="s">
        <v>536</v>
      </c>
      <c r="J5624" s="135">
        <v>54</v>
      </c>
      <c r="K5624" s="28">
        <v>0.79630000000000001</v>
      </c>
      <c r="L5624" s="28">
        <f t="shared" si="128"/>
        <v>0.36176999999999998</v>
      </c>
      <c r="O5624" s="77">
        <v>0.70416999999999996</v>
      </c>
      <c r="BF5624" s="106"/>
    </row>
    <row r="5625" spans="1:58" x14ac:dyDescent="0.25">
      <c r="A5625" t="s">
        <v>17</v>
      </c>
      <c r="B5625" s="23">
        <v>2022</v>
      </c>
      <c r="C5625" s="23" t="s">
        <v>0</v>
      </c>
      <c r="D5625" s="23" t="s">
        <v>71</v>
      </c>
      <c r="E5625" s="23" t="s">
        <v>311</v>
      </c>
      <c r="F5625" s="23" t="s">
        <v>312</v>
      </c>
      <c r="G5625" s="23" t="s">
        <v>544</v>
      </c>
      <c r="H5625" s="32" t="s">
        <v>359</v>
      </c>
      <c r="I5625" s="32" t="s">
        <v>536</v>
      </c>
      <c r="J5625" s="135">
        <v>62</v>
      </c>
      <c r="K5625" s="28">
        <v>0.70967999999999998</v>
      </c>
      <c r="L5625" s="28">
        <f t="shared" si="128"/>
        <v>0.45693</v>
      </c>
      <c r="O5625" s="77">
        <v>0.71772000000000002</v>
      </c>
      <c r="BF5625" s="106"/>
    </row>
    <row r="5626" spans="1:58" x14ac:dyDescent="0.25">
      <c r="A5626" t="s">
        <v>17</v>
      </c>
      <c r="B5626" s="23">
        <v>2022</v>
      </c>
      <c r="C5626" s="23" t="s">
        <v>1</v>
      </c>
      <c r="D5626" s="23" t="s">
        <v>72</v>
      </c>
      <c r="E5626" s="23" t="s">
        <v>311</v>
      </c>
      <c r="F5626" s="23" t="s">
        <v>312</v>
      </c>
      <c r="G5626" s="23" t="s">
        <v>544</v>
      </c>
      <c r="H5626" s="32" t="s">
        <v>359</v>
      </c>
      <c r="I5626" s="32" t="s">
        <v>536</v>
      </c>
      <c r="J5626" s="135">
        <v>58</v>
      </c>
      <c r="K5626" s="28">
        <v>0.79310000000000003</v>
      </c>
      <c r="L5626" s="28">
        <f t="shared" si="128"/>
        <v>0.44642999999999999</v>
      </c>
      <c r="O5626" s="77">
        <v>0.71509999999999996</v>
      </c>
      <c r="BF5626" s="106"/>
    </row>
    <row r="5627" spans="1:58" x14ac:dyDescent="0.25">
      <c r="A5627" t="s">
        <v>17</v>
      </c>
      <c r="B5627" s="23">
        <v>2022</v>
      </c>
      <c r="C5627" s="23" t="s">
        <v>2</v>
      </c>
      <c r="D5627" s="23" t="s">
        <v>73</v>
      </c>
      <c r="E5627" s="23" t="s">
        <v>311</v>
      </c>
      <c r="F5627" s="23" t="s">
        <v>312</v>
      </c>
      <c r="G5627" s="23" t="s">
        <v>544</v>
      </c>
      <c r="H5627" s="32" t="s">
        <v>359</v>
      </c>
      <c r="I5627" s="32" t="s">
        <v>536</v>
      </c>
      <c r="J5627" s="135">
        <v>68</v>
      </c>
      <c r="K5627" s="28">
        <v>0.86765000000000003</v>
      </c>
      <c r="L5627" s="28">
        <f t="shared" si="128"/>
        <v>0.50349999999999995</v>
      </c>
      <c r="O5627" s="77">
        <v>0.71452000000000004</v>
      </c>
      <c r="BF5627" s="106"/>
    </row>
    <row r="5628" spans="1:58" x14ac:dyDescent="0.25">
      <c r="A5628" t="s">
        <v>17</v>
      </c>
      <c r="B5628" s="23">
        <v>2022</v>
      </c>
      <c r="C5628" s="23" t="s">
        <v>3</v>
      </c>
      <c r="D5628" s="23" t="s">
        <v>493</v>
      </c>
      <c r="E5628" s="23" t="s">
        <v>311</v>
      </c>
      <c r="F5628" s="23" t="s">
        <v>312</v>
      </c>
      <c r="G5628" s="23" t="s">
        <v>544</v>
      </c>
      <c r="H5628" s="32" t="s">
        <v>359</v>
      </c>
      <c r="I5628" s="32" t="s">
        <v>536</v>
      </c>
      <c r="J5628" s="135">
        <v>41</v>
      </c>
      <c r="K5628" s="28">
        <v>0.78049000000000002</v>
      </c>
      <c r="L5628" s="28">
        <f t="shared" si="128"/>
        <v>0.49091000000000001</v>
      </c>
      <c r="O5628" s="77">
        <v>0.68925999999999998</v>
      </c>
      <c r="BF5628" s="106"/>
    </row>
    <row r="5629" spans="1:58" x14ac:dyDescent="0.25">
      <c r="A5629" t="s">
        <v>17</v>
      </c>
      <c r="B5629" s="23">
        <v>2023</v>
      </c>
      <c r="C5629" s="23" t="s">
        <v>0</v>
      </c>
      <c r="D5629" s="23" t="s">
        <v>537</v>
      </c>
      <c r="E5629" s="23" t="s">
        <v>311</v>
      </c>
      <c r="F5629" s="23" t="s">
        <v>312</v>
      </c>
      <c r="G5629" s="23" t="s">
        <v>544</v>
      </c>
      <c r="H5629" s="32" t="s">
        <v>359</v>
      </c>
      <c r="I5629" s="32" t="s">
        <v>536</v>
      </c>
      <c r="J5629" s="135">
        <v>45</v>
      </c>
      <c r="K5629" s="28">
        <v>0.73333000000000004</v>
      </c>
      <c r="L5629" s="28">
        <f t="shared" si="128"/>
        <v>0.46538000000000002</v>
      </c>
      <c r="O5629" s="77">
        <v>0.66224000000000005</v>
      </c>
      <c r="BF5629" s="106"/>
    </row>
    <row r="5630" spans="1:58" x14ac:dyDescent="0.25">
      <c r="A5630" t="s">
        <v>17</v>
      </c>
      <c r="B5630" s="23">
        <v>2018</v>
      </c>
      <c r="C5630" s="23" t="s">
        <v>0</v>
      </c>
      <c r="D5630" s="23" t="s">
        <v>54</v>
      </c>
      <c r="E5630" s="23" t="s">
        <v>313</v>
      </c>
      <c r="F5630" s="23" t="s">
        <v>314</v>
      </c>
      <c r="G5630" s="23" t="s">
        <v>552</v>
      </c>
      <c r="H5630" s="32" t="s">
        <v>354</v>
      </c>
      <c r="I5630" s="32" t="s">
        <v>536</v>
      </c>
      <c r="J5630" s="135">
        <v>48</v>
      </c>
      <c r="K5630" s="28">
        <v>0.79166999999999998</v>
      </c>
      <c r="L5630" s="28">
        <f t="shared" si="128"/>
        <v>0.78173999999999999</v>
      </c>
      <c r="O5630" s="77">
        <v>0.64649000000000001</v>
      </c>
      <c r="BF5630" s="106"/>
    </row>
    <row r="5631" spans="1:58" x14ac:dyDescent="0.25">
      <c r="A5631" t="s">
        <v>17</v>
      </c>
      <c r="B5631" s="23">
        <v>2018</v>
      </c>
      <c r="C5631" s="23" t="s">
        <v>1</v>
      </c>
      <c r="D5631" s="23" t="s">
        <v>56</v>
      </c>
      <c r="E5631" s="23" t="s">
        <v>313</v>
      </c>
      <c r="F5631" s="23" t="s">
        <v>314</v>
      </c>
      <c r="G5631" s="23" t="s">
        <v>552</v>
      </c>
      <c r="H5631" s="32" t="s">
        <v>354</v>
      </c>
      <c r="I5631" s="32" t="s">
        <v>536</v>
      </c>
      <c r="J5631" s="135">
        <v>44</v>
      </c>
      <c r="K5631" s="28">
        <v>0.86363999999999996</v>
      </c>
      <c r="L5631" s="28">
        <f t="shared" si="128"/>
        <v>0.84355000000000002</v>
      </c>
      <c r="O5631" s="77">
        <v>0.66595000000000004</v>
      </c>
      <c r="BF5631" s="106"/>
    </row>
    <row r="5632" spans="1:58" x14ac:dyDescent="0.25">
      <c r="A5632" t="s">
        <v>17</v>
      </c>
      <c r="B5632" s="23">
        <v>2018</v>
      </c>
      <c r="C5632" s="23" t="s">
        <v>2</v>
      </c>
      <c r="D5632" s="23" t="s">
        <v>57</v>
      </c>
      <c r="E5632" s="23" t="s">
        <v>313</v>
      </c>
      <c r="F5632" s="23" t="s">
        <v>314</v>
      </c>
      <c r="G5632" s="23" t="s">
        <v>552</v>
      </c>
      <c r="H5632" s="32" t="s">
        <v>354</v>
      </c>
      <c r="I5632" s="32" t="s">
        <v>536</v>
      </c>
      <c r="J5632" s="135">
        <v>48</v>
      </c>
      <c r="K5632" s="28">
        <v>0.64583000000000002</v>
      </c>
      <c r="L5632" s="28">
        <f t="shared" si="128"/>
        <v>0.80210000000000004</v>
      </c>
      <c r="O5632" s="77">
        <v>0.65563000000000005</v>
      </c>
      <c r="BF5632" s="106"/>
    </row>
    <row r="5633" spans="1:58" x14ac:dyDescent="0.25">
      <c r="A5633" t="s">
        <v>17</v>
      </c>
      <c r="B5633" s="23">
        <v>2018</v>
      </c>
      <c r="C5633" s="23" t="s">
        <v>3</v>
      </c>
      <c r="D5633" s="23" t="s">
        <v>58</v>
      </c>
      <c r="E5633" s="23" t="s">
        <v>313</v>
      </c>
      <c r="F5633" s="23" t="s">
        <v>314</v>
      </c>
      <c r="G5633" s="23" t="s">
        <v>552</v>
      </c>
      <c r="H5633" s="32" t="s">
        <v>354</v>
      </c>
      <c r="I5633" s="32" t="s">
        <v>536</v>
      </c>
      <c r="J5633" s="135">
        <v>50</v>
      </c>
      <c r="K5633" s="28">
        <v>0.56000000000000005</v>
      </c>
      <c r="L5633" s="28">
        <f t="shared" si="128"/>
        <v>0.79407000000000005</v>
      </c>
      <c r="O5633" s="77">
        <v>0.64424999999999999</v>
      </c>
      <c r="BF5633" s="106"/>
    </row>
    <row r="5634" spans="1:58" x14ac:dyDescent="0.25">
      <c r="A5634" t="s">
        <v>17</v>
      </c>
      <c r="B5634" s="23">
        <v>2019</v>
      </c>
      <c r="C5634" s="23" t="s">
        <v>0</v>
      </c>
      <c r="D5634" s="23" t="s">
        <v>59</v>
      </c>
      <c r="E5634" s="23" t="s">
        <v>313</v>
      </c>
      <c r="F5634" s="23" t="s">
        <v>314</v>
      </c>
      <c r="G5634" s="23" t="s">
        <v>552</v>
      </c>
      <c r="H5634" s="32" t="s">
        <v>354</v>
      </c>
      <c r="I5634" s="32" t="s">
        <v>536</v>
      </c>
      <c r="J5634" s="135">
        <v>41</v>
      </c>
      <c r="K5634" s="28">
        <v>0.70731999999999995</v>
      </c>
      <c r="L5634" s="28">
        <f t="shared" ref="L5634:L5697" si="129">SUMIFS(K:K, E:E, G5634, D:D, D5634, I:I, I5634)</f>
        <v>0.76673000000000002</v>
      </c>
      <c r="O5634" s="77">
        <v>0.67745999999999995</v>
      </c>
      <c r="BF5634" s="106"/>
    </row>
    <row r="5635" spans="1:58" x14ac:dyDescent="0.25">
      <c r="A5635" t="s">
        <v>17</v>
      </c>
      <c r="B5635" s="23">
        <v>2019</v>
      </c>
      <c r="C5635" s="23" t="s">
        <v>1</v>
      </c>
      <c r="D5635" s="23" t="s">
        <v>60</v>
      </c>
      <c r="E5635" s="23" t="s">
        <v>313</v>
      </c>
      <c r="F5635" s="23" t="s">
        <v>314</v>
      </c>
      <c r="G5635" s="23" t="s">
        <v>552</v>
      </c>
      <c r="H5635" s="32" t="s">
        <v>354</v>
      </c>
      <c r="I5635" s="32" t="s">
        <v>536</v>
      </c>
      <c r="J5635" s="135">
        <v>53</v>
      </c>
      <c r="K5635" s="28">
        <v>0.83018999999999998</v>
      </c>
      <c r="L5635" s="28">
        <f t="shared" si="129"/>
        <v>0.81303999999999998</v>
      </c>
      <c r="O5635" s="77">
        <v>0.69386000000000003</v>
      </c>
      <c r="BF5635" s="106"/>
    </row>
    <row r="5636" spans="1:58" x14ac:dyDescent="0.25">
      <c r="A5636" t="s">
        <v>17</v>
      </c>
      <c r="B5636" s="23">
        <v>2019</v>
      </c>
      <c r="C5636" s="23" t="s">
        <v>2</v>
      </c>
      <c r="D5636" s="23" t="s">
        <v>61</v>
      </c>
      <c r="E5636" s="23" t="s">
        <v>313</v>
      </c>
      <c r="F5636" s="23" t="s">
        <v>314</v>
      </c>
      <c r="G5636" s="23" t="s">
        <v>552</v>
      </c>
      <c r="H5636" s="32" t="s">
        <v>354</v>
      </c>
      <c r="I5636" s="32" t="s">
        <v>536</v>
      </c>
      <c r="J5636" s="135">
        <v>40</v>
      </c>
      <c r="K5636" s="28">
        <v>0.8</v>
      </c>
      <c r="L5636" s="28">
        <f t="shared" si="129"/>
        <v>0.80633999999999995</v>
      </c>
      <c r="O5636" s="77">
        <v>0.68513999999999997</v>
      </c>
      <c r="BF5636" s="106"/>
    </row>
    <row r="5637" spans="1:58" x14ac:dyDescent="0.25">
      <c r="A5637" t="s">
        <v>17</v>
      </c>
      <c r="B5637" s="23">
        <v>2019</v>
      </c>
      <c r="C5637" s="23" t="s">
        <v>3</v>
      </c>
      <c r="D5637" s="23" t="s">
        <v>62</v>
      </c>
      <c r="E5637" s="23" t="s">
        <v>313</v>
      </c>
      <c r="F5637" s="23" t="s">
        <v>314</v>
      </c>
      <c r="G5637" s="23" t="s">
        <v>552</v>
      </c>
      <c r="H5637" s="32" t="s">
        <v>354</v>
      </c>
      <c r="I5637" s="32" t="s">
        <v>536</v>
      </c>
      <c r="J5637" s="135">
        <v>51</v>
      </c>
      <c r="K5637" s="28">
        <v>0.78430999999999995</v>
      </c>
      <c r="L5637" s="28">
        <f t="shared" si="129"/>
        <v>0.74029</v>
      </c>
      <c r="O5637" s="77">
        <v>0.67325000000000002</v>
      </c>
      <c r="BF5637" s="106"/>
    </row>
    <row r="5638" spans="1:58" x14ac:dyDescent="0.25">
      <c r="A5638" t="s">
        <v>17</v>
      </c>
      <c r="B5638" s="23">
        <v>2020</v>
      </c>
      <c r="C5638" s="23" t="s">
        <v>0</v>
      </c>
      <c r="D5638" s="23" t="s">
        <v>63</v>
      </c>
      <c r="E5638" s="23" t="s">
        <v>313</v>
      </c>
      <c r="F5638" s="23" t="s">
        <v>314</v>
      </c>
      <c r="G5638" s="23" t="s">
        <v>552</v>
      </c>
      <c r="H5638" s="32" t="s">
        <v>354</v>
      </c>
      <c r="I5638" s="32" t="s">
        <v>536</v>
      </c>
      <c r="J5638" s="135">
        <v>24</v>
      </c>
      <c r="K5638" s="28">
        <v>0.625</v>
      </c>
      <c r="L5638" s="28">
        <f t="shared" si="129"/>
        <v>0.71514</v>
      </c>
      <c r="O5638" s="77">
        <v>0.68518000000000001</v>
      </c>
      <c r="BF5638" s="106"/>
    </row>
    <row r="5639" spans="1:58" x14ac:dyDescent="0.25">
      <c r="A5639" t="s">
        <v>17</v>
      </c>
      <c r="B5639" s="23">
        <v>2020</v>
      </c>
      <c r="C5639" s="23" t="s">
        <v>1</v>
      </c>
      <c r="D5639" s="23" t="s">
        <v>64</v>
      </c>
      <c r="E5639" s="23" t="s">
        <v>313</v>
      </c>
      <c r="F5639" s="23" t="s">
        <v>314</v>
      </c>
      <c r="G5639" s="23" t="s">
        <v>552</v>
      </c>
      <c r="H5639" s="32" t="s">
        <v>354</v>
      </c>
      <c r="I5639" s="32" t="s">
        <v>536</v>
      </c>
      <c r="J5639" s="135">
        <v>36</v>
      </c>
      <c r="K5639" s="28">
        <v>0.36110999999999999</v>
      </c>
      <c r="L5639" s="28">
        <f t="shared" si="129"/>
        <v>0.74841999999999997</v>
      </c>
      <c r="O5639" s="77">
        <v>0.67054000000000002</v>
      </c>
      <c r="BF5639" s="106"/>
    </row>
    <row r="5640" spans="1:58" x14ac:dyDescent="0.25">
      <c r="A5640" t="s">
        <v>17</v>
      </c>
      <c r="B5640" s="23">
        <v>2020</v>
      </c>
      <c r="C5640" s="23" t="s">
        <v>2</v>
      </c>
      <c r="D5640" s="23" t="s">
        <v>65</v>
      </c>
      <c r="E5640" s="23" t="s">
        <v>313</v>
      </c>
      <c r="F5640" s="23" t="s">
        <v>314</v>
      </c>
      <c r="G5640" s="23" t="s">
        <v>552</v>
      </c>
      <c r="H5640" s="32" t="s">
        <v>354</v>
      </c>
      <c r="I5640" s="32" t="s">
        <v>536</v>
      </c>
      <c r="J5640" s="135">
        <v>35</v>
      </c>
      <c r="K5640" s="28">
        <v>0.6</v>
      </c>
      <c r="L5640" s="28">
        <f t="shared" si="129"/>
        <v>0.73358000000000001</v>
      </c>
      <c r="O5640" s="77">
        <v>0.68157999999999996</v>
      </c>
      <c r="BF5640" s="106"/>
    </row>
    <row r="5641" spans="1:58" x14ac:dyDescent="0.25">
      <c r="A5641" t="s">
        <v>17</v>
      </c>
      <c r="B5641" s="23">
        <v>2020</v>
      </c>
      <c r="C5641" s="23" t="s">
        <v>3</v>
      </c>
      <c r="D5641" s="23" t="s">
        <v>66</v>
      </c>
      <c r="E5641" s="23" t="s">
        <v>313</v>
      </c>
      <c r="F5641" s="23" t="s">
        <v>314</v>
      </c>
      <c r="G5641" s="23" t="s">
        <v>552</v>
      </c>
      <c r="H5641" s="32" t="s">
        <v>354</v>
      </c>
      <c r="I5641" s="32" t="s">
        <v>536</v>
      </c>
      <c r="J5641" s="135">
        <v>37</v>
      </c>
      <c r="K5641" s="28">
        <v>0.70269999999999999</v>
      </c>
      <c r="L5641" s="28">
        <f t="shared" si="129"/>
        <v>0.76832</v>
      </c>
      <c r="O5641" s="77">
        <v>0.67688999999999999</v>
      </c>
      <c r="BF5641" s="106"/>
    </row>
    <row r="5642" spans="1:58" x14ac:dyDescent="0.25">
      <c r="A5642" t="s">
        <v>17</v>
      </c>
      <c r="B5642" s="23">
        <v>2021</v>
      </c>
      <c r="C5642" s="23" t="s">
        <v>0</v>
      </c>
      <c r="D5642" s="23" t="s">
        <v>67</v>
      </c>
      <c r="E5642" s="23" t="s">
        <v>313</v>
      </c>
      <c r="F5642" s="23" t="s">
        <v>314</v>
      </c>
      <c r="G5642" s="23" t="s">
        <v>552</v>
      </c>
      <c r="H5642" s="32" t="s">
        <v>354</v>
      </c>
      <c r="I5642" s="32" t="s">
        <v>536</v>
      </c>
      <c r="J5642" s="135">
        <v>54</v>
      </c>
      <c r="K5642" s="28">
        <v>0.79630000000000001</v>
      </c>
      <c r="L5642" s="28">
        <f t="shared" si="129"/>
        <v>0.79437000000000002</v>
      </c>
      <c r="O5642" s="77">
        <v>0.72143000000000002</v>
      </c>
      <c r="BF5642" s="106"/>
    </row>
    <row r="5643" spans="1:58" x14ac:dyDescent="0.25">
      <c r="A5643" t="s">
        <v>17</v>
      </c>
      <c r="B5643" s="23">
        <v>2021</v>
      </c>
      <c r="C5643" s="23" t="s">
        <v>1</v>
      </c>
      <c r="D5643" s="23" t="s">
        <v>68</v>
      </c>
      <c r="E5643" s="23" t="s">
        <v>313</v>
      </c>
      <c r="F5643" s="23" t="s">
        <v>314</v>
      </c>
      <c r="G5643" s="23" t="s">
        <v>552</v>
      </c>
      <c r="H5643" s="32" t="s">
        <v>354</v>
      </c>
      <c r="I5643" s="32" t="s">
        <v>536</v>
      </c>
      <c r="J5643" s="135">
        <v>62</v>
      </c>
      <c r="K5643" s="28">
        <v>0.72580999999999996</v>
      </c>
      <c r="L5643" s="28">
        <f t="shared" si="129"/>
        <v>0.74253000000000002</v>
      </c>
      <c r="O5643" s="77">
        <v>0.71777999999999997</v>
      </c>
      <c r="BF5643" s="106"/>
    </row>
    <row r="5644" spans="1:58" x14ac:dyDescent="0.25">
      <c r="A5644" t="s">
        <v>17</v>
      </c>
      <c r="B5644" s="23">
        <v>2021</v>
      </c>
      <c r="C5644" s="23" t="s">
        <v>2</v>
      </c>
      <c r="D5644" s="23" t="s">
        <v>69</v>
      </c>
      <c r="E5644" s="23" t="s">
        <v>313</v>
      </c>
      <c r="F5644" s="23" t="s">
        <v>314</v>
      </c>
      <c r="G5644" s="23" t="s">
        <v>552</v>
      </c>
      <c r="H5644" s="32" t="s">
        <v>354</v>
      </c>
      <c r="I5644" s="32" t="s">
        <v>536</v>
      </c>
      <c r="J5644" s="135">
        <v>49</v>
      </c>
      <c r="K5644" s="28">
        <v>0.48980000000000001</v>
      </c>
      <c r="L5644" s="28">
        <f t="shared" si="129"/>
        <v>0.80062999999999995</v>
      </c>
      <c r="O5644" s="77">
        <v>0.72623000000000004</v>
      </c>
      <c r="BF5644" s="106"/>
    </row>
    <row r="5645" spans="1:58" x14ac:dyDescent="0.25">
      <c r="A5645" t="s">
        <v>17</v>
      </c>
      <c r="B5645" s="23">
        <v>2021</v>
      </c>
      <c r="C5645" s="23" t="s">
        <v>3</v>
      </c>
      <c r="D5645" s="23" t="s">
        <v>70</v>
      </c>
      <c r="E5645" s="23" t="s">
        <v>313</v>
      </c>
      <c r="F5645" s="23" t="s">
        <v>314</v>
      </c>
      <c r="G5645" s="23" t="s">
        <v>552</v>
      </c>
      <c r="H5645" s="32" t="s">
        <v>354</v>
      </c>
      <c r="I5645" s="32" t="s">
        <v>536</v>
      </c>
      <c r="J5645" s="135">
        <v>55</v>
      </c>
      <c r="K5645" s="28">
        <v>0.32727000000000001</v>
      </c>
      <c r="L5645" s="28">
        <f t="shared" si="129"/>
        <v>0.81560999999999995</v>
      </c>
      <c r="O5645" s="77">
        <v>0.70416999999999996</v>
      </c>
      <c r="BF5645" s="106"/>
    </row>
    <row r="5646" spans="1:58" x14ac:dyDescent="0.25">
      <c r="A5646" t="s">
        <v>17</v>
      </c>
      <c r="B5646" s="23">
        <v>2022</v>
      </c>
      <c r="C5646" s="23" t="s">
        <v>0</v>
      </c>
      <c r="D5646" s="23" t="s">
        <v>71</v>
      </c>
      <c r="E5646" s="23" t="s">
        <v>313</v>
      </c>
      <c r="F5646" s="23" t="s">
        <v>314</v>
      </c>
      <c r="G5646" s="23" t="s">
        <v>552</v>
      </c>
      <c r="H5646" s="32" t="s">
        <v>354</v>
      </c>
      <c r="I5646" s="32" t="s">
        <v>536</v>
      </c>
      <c r="J5646" s="135">
        <v>50</v>
      </c>
      <c r="K5646" s="28">
        <v>0.44</v>
      </c>
      <c r="L5646" s="28">
        <f t="shared" si="129"/>
        <v>0.78637999999999997</v>
      </c>
      <c r="O5646" s="77">
        <v>0.71772000000000002</v>
      </c>
      <c r="BF5646" s="106"/>
    </row>
    <row r="5647" spans="1:58" x14ac:dyDescent="0.25">
      <c r="A5647" t="s">
        <v>17</v>
      </c>
      <c r="B5647" s="23">
        <v>2022</v>
      </c>
      <c r="C5647" s="23" t="s">
        <v>1</v>
      </c>
      <c r="D5647" s="23" t="s">
        <v>72</v>
      </c>
      <c r="E5647" s="23" t="s">
        <v>313</v>
      </c>
      <c r="F5647" s="23" t="s">
        <v>314</v>
      </c>
      <c r="G5647" s="23" t="s">
        <v>552</v>
      </c>
      <c r="H5647" s="32" t="s">
        <v>354</v>
      </c>
      <c r="I5647" s="32" t="s">
        <v>536</v>
      </c>
      <c r="J5647" s="135">
        <v>33</v>
      </c>
      <c r="K5647" s="28">
        <v>0.54544999999999999</v>
      </c>
      <c r="L5647" s="28">
        <f t="shared" si="129"/>
        <v>0.80869999999999997</v>
      </c>
      <c r="O5647" s="77">
        <v>0.71509999999999996</v>
      </c>
      <c r="BF5647" s="106"/>
    </row>
    <row r="5648" spans="1:58" x14ac:dyDescent="0.25">
      <c r="A5648" t="s">
        <v>17</v>
      </c>
      <c r="B5648" s="23">
        <v>2022</v>
      </c>
      <c r="C5648" s="23" t="s">
        <v>2</v>
      </c>
      <c r="D5648" s="23" t="s">
        <v>73</v>
      </c>
      <c r="E5648" s="23" t="s">
        <v>313</v>
      </c>
      <c r="F5648" s="23" t="s">
        <v>314</v>
      </c>
      <c r="G5648" s="23" t="s">
        <v>552</v>
      </c>
      <c r="H5648" s="32" t="s">
        <v>354</v>
      </c>
      <c r="I5648" s="32" t="s">
        <v>536</v>
      </c>
      <c r="J5648" s="135">
        <v>68</v>
      </c>
      <c r="K5648" s="28">
        <v>0.38235000000000002</v>
      </c>
      <c r="L5648" s="28">
        <f t="shared" si="129"/>
        <v>0.81728000000000001</v>
      </c>
      <c r="O5648" s="77">
        <v>0.71452000000000004</v>
      </c>
      <c r="BF5648" s="106"/>
    </row>
    <row r="5649" spans="1:58" x14ac:dyDescent="0.25">
      <c r="A5649" t="s">
        <v>17</v>
      </c>
      <c r="B5649" s="23">
        <v>2022</v>
      </c>
      <c r="C5649" s="23" t="s">
        <v>3</v>
      </c>
      <c r="D5649" s="23" t="s">
        <v>493</v>
      </c>
      <c r="E5649" s="23" t="s">
        <v>313</v>
      </c>
      <c r="F5649" s="23" t="s">
        <v>314</v>
      </c>
      <c r="G5649" s="23" t="s">
        <v>552</v>
      </c>
      <c r="H5649" s="32" t="s">
        <v>354</v>
      </c>
      <c r="I5649" s="32" t="s">
        <v>536</v>
      </c>
      <c r="J5649" s="135">
        <v>52</v>
      </c>
      <c r="K5649" s="28">
        <v>0.28845999999999999</v>
      </c>
      <c r="L5649" s="28">
        <f t="shared" si="129"/>
        <v>0.77337999999999996</v>
      </c>
      <c r="O5649" s="77">
        <v>0.68925999999999998</v>
      </c>
      <c r="BF5649" s="106"/>
    </row>
    <row r="5650" spans="1:58" x14ac:dyDescent="0.25">
      <c r="A5650" t="s">
        <v>17</v>
      </c>
      <c r="B5650" s="23">
        <v>2023</v>
      </c>
      <c r="C5650" s="23" t="s">
        <v>0</v>
      </c>
      <c r="D5650" s="23" t="s">
        <v>537</v>
      </c>
      <c r="E5650" s="23" t="s">
        <v>313</v>
      </c>
      <c r="F5650" s="23" t="s">
        <v>314</v>
      </c>
      <c r="G5650" s="23" t="s">
        <v>552</v>
      </c>
      <c r="H5650" s="32" t="s">
        <v>354</v>
      </c>
      <c r="I5650" s="32" t="s">
        <v>536</v>
      </c>
      <c r="J5650" s="135">
        <v>39</v>
      </c>
      <c r="K5650" s="28">
        <v>0.17949000000000001</v>
      </c>
      <c r="L5650" s="28">
        <f t="shared" si="129"/>
        <v>0.73377999999999999</v>
      </c>
      <c r="O5650" s="77">
        <v>0.66224000000000005</v>
      </c>
      <c r="BF5650" s="106"/>
    </row>
    <row r="5651" spans="1:58" x14ac:dyDescent="0.25">
      <c r="A5651" t="s">
        <v>17</v>
      </c>
      <c r="B5651" s="23">
        <v>2018</v>
      </c>
      <c r="C5651" s="23" t="s">
        <v>0</v>
      </c>
      <c r="D5651" s="23" t="s">
        <v>54</v>
      </c>
      <c r="E5651" s="23" t="s">
        <v>315</v>
      </c>
      <c r="F5651" s="23" t="s">
        <v>316</v>
      </c>
      <c r="G5651" s="23" t="s">
        <v>556</v>
      </c>
      <c r="H5651" s="32" t="s">
        <v>555</v>
      </c>
      <c r="I5651" s="32" t="s">
        <v>536</v>
      </c>
      <c r="J5651" s="135">
        <v>121</v>
      </c>
      <c r="K5651" s="28">
        <v>0.63636000000000004</v>
      </c>
      <c r="L5651" s="28">
        <f t="shared" si="129"/>
        <v>0.71779000000000004</v>
      </c>
      <c r="O5651" s="77">
        <v>0.64649000000000001</v>
      </c>
      <c r="BF5651" s="106"/>
    </row>
    <row r="5652" spans="1:58" x14ac:dyDescent="0.25">
      <c r="A5652" t="s">
        <v>17</v>
      </c>
      <c r="B5652" s="23">
        <v>2018</v>
      </c>
      <c r="C5652" s="23" t="s">
        <v>1</v>
      </c>
      <c r="D5652" s="23" t="s">
        <v>56</v>
      </c>
      <c r="E5652" s="23" t="s">
        <v>315</v>
      </c>
      <c r="F5652" s="23" t="s">
        <v>316</v>
      </c>
      <c r="G5652" s="23" t="s">
        <v>556</v>
      </c>
      <c r="H5652" s="32" t="s">
        <v>555</v>
      </c>
      <c r="I5652" s="32" t="s">
        <v>536</v>
      </c>
      <c r="J5652" s="135">
        <v>168</v>
      </c>
      <c r="K5652" s="28">
        <v>0.61904999999999999</v>
      </c>
      <c r="L5652" s="28">
        <f t="shared" si="129"/>
        <v>0.68074000000000001</v>
      </c>
      <c r="O5652" s="77">
        <v>0.66595000000000004</v>
      </c>
      <c r="BF5652" s="106"/>
    </row>
    <row r="5653" spans="1:58" x14ac:dyDescent="0.25">
      <c r="A5653" t="s">
        <v>17</v>
      </c>
      <c r="B5653" s="23">
        <v>2018</v>
      </c>
      <c r="C5653" s="23" t="s">
        <v>2</v>
      </c>
      <c r="D5653" s="23" t="s">
        <v>57</v>
      </c>
      <c r="E5653" s="23" t="s">
        <v>315</v>
      </c>
      <c r="F5653" s="23" t="s">
        <v>316</v>
      </c>
      <c r="G5653" s="23" t="s">
        <v>556</v>
      </c>
      <c r="H5653" s="32" t="s">
        <v>555</v>
      </c>
      <c r="I5653" s="32" t="s">
        <v>536</v>
      </c>
      <c r="J5653" s="135">
        <v>142</v>
      </c>
      <c r="K5653" s="28">
        <v>0.61972000000000005</v>
      </c>
      <c r="L5653" s="28">
        <f t="shared" si="129"/>
        <v>0.73107</v>
      </c>
      <c r="O5653" s="77">
        <v>0.65563000000000005</v>
      </c>
      <c r="BF5653" s="106"/>
    </row>
    <row r="5654" spans="1:58" x14ac:dyDescent="0.25">
      <c r="A5654" t="s">
        <v>17</v>
      </c>
      <c r="B5654" s="23">
        <v>2018</v>
      </c>
      <c r="C5654" s="23" t="s">
        <v>3</v>
      </c>
      <c r="D5654" s="23" t="s">
        <v>58</v>
      </c>
      <c r="E5654" s="23" t="s">
        <v>315</v>
      </c>
      <c r="F5654" s="23" t="s">
        <v>316</v>
      </c>
      <c r="G5654" s="23" t="s">
        <v>556</v>
      </c>
      <c r="H5654" s="32" t="s">
        <v>555</v>
      </c>
      <c r="I5654" s="32" t="s">
        <v>536</v>
      </c>
      <c r="J5654" s="135">
        <v>148</v>
      </c>
      <c r="K5654" s="28">
        <v>0.68918999999999997</v>
      </c>
      <c r="L5654" s="28">
        <f t="shared" si="129"/>
        <v>0.76358999999999999</v>
      </c>
      <c r="O5654" s="77">
        <v>0.64424999999999999</v>
      </c>
      <c r="BF5654" s="106"/>
    </row>
    <row r="5655" spans="1:58" x14ac:dyDescent="0.25">
      <c r="A5655" t="s">
        <v>17</v>
      </c>
      <c r="B5655" s="23">
        <v>2019</v>
      </c>
      <c r="C5655" s="23" t="s">
        <v>0</v>
      </c>
      <c r="D5655" s="23" t="s">
        <v>59</v>
      </c>
      <c r="E5655" s="23" t="s">
        <v>315</v>
      </c>
      <c r="F5655" s="23" t="s">
        <v>316</v>
      </c>
      <c r="G5655" s="23" t="s">
        <v>556</v>
      </c>
      <c r="H5655" s="32" t="s">
        <v>555</v>
      </c>
      <c r="I5655" s="32" t="s">
        <v>536</v>
      </c>
      <c r="J5655" s="135">
        <v>136</v>
      </c>
      <c r="K5655" s="28">
        <v>0.77205999999999997</v>
      </c>
      <c r="L5655" s="28">
        <f t="shared" si="129"/>
        <v>0.80303000000000002</v>
      </c>
      <c r="O5655" s="77">
        <v>0.67745999999999995</v>
      </c>
      <c r="BF5655" s="106"/>
    </row>
    <row r="5656" spans="1:58" x14ac:dyDescent="0.25">
      <c r="A5656" t="s">
        <v>17</v>
      </c>
      <c r="B5656" s="23">
        <v>2019</v>
      </c>
      <c r="C5656" s="23" t="s">
        <v>1</v>
      </c>
      <c r="D5656" s="23" t="s">
        <v>60</v>
      </c>
      <c r="E5656" s="23" t="s">
        <v>315</v>
      </c>
      <c r="F5656" s="23" t="s">
        <v>316</v>
      </c>
      <c r="G5656" s="23" t="s">
        <v>556</v>
      </c>
      <c r="H5656" s="32" t="s">
        <v>555</v>
      </c>
      <c r="I5656" s="32" t="s">
        <v>536</v>
      </c>
      <c r="J5656" s="135">
        <v>137</v>
      </c>
      <c r="K5656" s="28">
        <v>0.62043999999999999</v>
      </c>
      <c r="L5656" s="28">
        <f t="shared" si="129"/>
        <v>0.77714000000000005</v>
      </c>
      <c r="O5656" s="77">
        <v>0.69386000000000003</v>
      </c>
      <c r="BF5656" s="106"/>
    </row>
    <row r="5657" spans="1:58" x14ac:dyDescent="0.25">
      <c r="A5657" t="s">
        <v>17</v>
      </c>
      <c r="B5657" s="23">
        <v>2019</v>
      </c>
      <c r="C5657" s="23" t="s">
        <v>2</v>
      </c>
      <c r="D5657" s="23" t="s">
        <v>61</v>
      </c>
      <c r="E5657" s="23" t="s">
        <v>315</v>
      </c>
      <c r="F5657" s="23" t="s">
        <v>316</v>
      </c>
      <c r="G5657" s="23" t="s">
        <v>556</v>
      </c>
      <c r="H5657" s="32" t="s">
        <v>555</v>
      </c>
      <c r="I5657" s="32" t="s">
        <v>536</v>
      </c>
      <c r="J5657" s="135">
        <v>146</v>
      </c>
      <c r="K5657" s="28">
        <v>0.71918000000000004</v>
      </c>
      <c r="L5657" s="28">
        <f t="shared" si="129"/>
        <v>0.78393000000000002</v>
      </c>
      <c r="O5657" s="77">
        <v>0.68513999999999997</v>
      </c>
      <c r="BF5657" s="106"/>
    </row>
    <row r="5658" spans="1:58" x14ac:dyDescent="0.25">
      <c r="A5658" t="s">
        <v>17</v>
      </c>
      <c r="B5658" s="23">
        <v>2019</v>
      </c>
      <c r="C5658" s="23" t="s">
        <v>3</v>
      </c>
      <c r="D5658" s="23" t="s">
        <v>62</v>
      </c>
      <c r="E5658" s="23" t="s">
        <v>315</v>
      </c>
      <c r="F5658" s="23" t="s">
        <v>316</v>
      </c>
      <c r="G5658" s="23" t="s">
        <v>556</v>
      </c>
      <c r="H5658" s="32" t="s">
        <v>555</v>
      </c>
      <c r="I5658" s="32" t="s">
        <v>536</v>
      </c>
      <c r="J5658" s="135">
        <v>108</v>
      </c>
      <c r="K5658" s="28">
        <v>0.53703999999999996</v>
      </c>
      <c r="L5658" s="28">
        <f t="shared" si="129"/>
        <v>0.74131999999999998</v>
      </c>
      <c r="O5658" s="77">
        <v>0.67325000000000002</v>
      </c>
      <c r="BF5658" s="106"/>
    </row>
    <row r="5659" spans="1:58" x14ac:dyDescent="0.25">
      <c r="A5659" t="s">
        <v>17</v>
      </c>
      <c r="B5659" s="23">
        <v>2020</v>
      </c>
      <c r="C5659" s="23" t="s">
        <v>0</v>
      </c>
      <c r="D5659" s="23" t="s">
        <v>63</v>
      </c>
      <c r="E5659" s="23" t="s">
        <v>315</v>
      </c>
      <c r="F5659" s="23" t="s">
        <v>316</v>
      </c>
      <c r="G5659" s="23" t="s">
        <v>556</v>
      </c>
      <c r="H5659" s="32" t="s">
        <v>555</v>
      </c>
      <c r="I5659" s="32" t="s">
        <v>536</v>
      </c>
      <c r="J5659" s="135">
        <v>142</v>
      </c>
      <c r="K5659" s="28">
        <v>0.73943999999999999</v>
      </c>
      <c r="L5659" s="28">
        <f t="shared" si="129"/>
        <v>0.82372000000000001</v>
      </c>
      <c r="O5659" s="77">
        <v>0.68518000000000001</v>
      </c>
      <c r="BF5659" s="106"/>
    </row>
    <row r="5660" spans="1:58" x14ac:dyDescent="0.25">
      <c r="A5660" t="s">
        <v>17</v>
      </c>
      <c r="B5660" s="23">
        <v>2020</v>
      </c>
      <c r="C5660" s="23" t="s">
        <v>1</v>
      </c>
      <c r="D5660" s="23" t="s">
        <v>64</v>
      </c>
      <c r="E5660" s="23" t="s">
        <v>315</v>
      </c>
      <c r="F5660" s="23" t="s">
        <v>316</v>
      </c>
      <c r="G5660" s="23" t="s">
        <v>556</v>
      </c>
      <c r="H5660" s="32" t="s">
        <v>555</v>
      </c>
      <c r="I5660" s="32" t="s">
        <v>536</v>
      </c>
      <c r="J5660" s="135">
        <v>72</v>
      </c>
      <c r="K5660" s="28">
        <v>0.625</v>
      </c>
      <c r="L5660" s="28">
        <f t="shared" si="129"/>
        <v>0.64071999999999996</v>
      </c>
      <c r="O5660" s="77">
        <v>0.67054000000000002</v>
      </c>
      <c r="BF5660" s="106"/>
    </row>
    <row r="5661" spans="1:58" x14ac:dyDescent="0.25">
      <c r="A5661" t="s">
        <v>17</v>
      </c>
      <c r="B5661" s="23">
        <v>2020</v>
      </c>
      <c r="C5661" s="23" t="s">
        <v>2</v>
      </c>
      <c r="D5661" s="23" t="s">
        <v>65</v>
      </c>
      <c r="E5661" s="23" t="s">
        <v>315</v>
      </c>
      <c r="F5661" s="23" t="s">
        <v>316</v>
      </c>
      <c r="G5661" s="23" t="s">
        <v>556</v>
      </c>
      <c r="H5661" s="32" t="s">
        <v>555</v>
      </c>
      <c r="I5661" s="32" t="s">
        <v>536</v>
      </c>
      <c r="J5661" s="135">
        <v>102</v>
      </c>
      <c r="K5661" s="28">
        <v>0.56862999999999997</v>
      </c>
      <c r="L5661" s="28">
        <f t="shared" si="129"/>
        <v>0.71482999999999997</v>
      </c>
      <c r="O5661" s="77">
        <v>0.68157999999999996</v>
      </c>
      <c r="BF5661" s="106"/>
    </row>
    <row r="5662" spans="1:58" x14ac:dyDescent="0.25">
      <c r="A5662" t="s">
        <v>17</v>
      </c>
      <c r="B5662" s="23">
        <v>2020</v>
      </c>
      <c r="C5662" s="23" t="s">
        <v>3</v>
      </c>
      <c r="D5662" s="23" t="s">
        <v>66</v>
      </c>
      <c r="E5662" s="23" t="s">
        <v>315</v>
      </c>
      <c r="F5662" s="23" t="s">
        <v>316</v>
      </c>
      <c r="G5662" s="23" t="s">
        <v>556</v>
      </c>
      <c r="H5662" s="32" t="s">
        <v>555</v>
      </c>
      <c r="I5662" s="32" t="s">
        <v>536</v>
      </c>
      <c r="J5662" s="135">
        <v>135</v>
      </c>
      <c r="K5662" s="28">
        <v>0.87407000000000001</v>
      </c>
      <c r="L5662" s="28">
        <f t="shared" si="129"/>
        <v>0.84211000000000003</v>
      </c>
      <c r="O5662" s="77">
        <v>0.67688999999999999</v>
      </c>
      <c r="BF5662" s="106"/>
    </row>
    <row r="5663" spans="1:58" x14ac:dyDescent="0.25">
      <c r="A5663" t="s">
        <v>17</v>
      </c>
      <c r="B5663" s="23">
        <v>2021</v>
      </c>
      <c r="C5663" s="23" t="s">
        <v>0</v>
      </c>
      <c r="D5663" s="23" t="s">
        <v>67</v>
      </c>
      <c r="E5663" s="23" t="s">
        <v>315</v>
      </c>
      <c r="F5663" s="23" t="s">
        <v>316</v>
      </c>
      <c r="G5663" s="23" t="s">
        <v>556</v>
      </c>
      <c r="H5663" s="32" t="s">
        <v>555</v>
      </c>
      <c r="I5663" s="32" t="s">
        <v>536</v>
      </c>
      <c r="J5663" s="135">
        <v>133</v>
      </c>
      <c r="K5663" s="28">
        <v>0.86465999999999998</v>
      </c>
      <c r="L5663" s="28">
        <f t="shared" si="129"/>
        <v>0.86268</v>
      </c>
      <c r="O5663" s="77">
        <v>0.72143000000000002</v>
      </c>
      <c r="BF5663" s="106"/>
    </row>
    <row r="5664" spans="1:58" x14ac:dyDescent="0.25">
      <c r="A5664" t="s">
        <v>17</v>
      </c>
      <c r="B5664" s="23">
        <v>2021</v>
      </c>
      <c r="C5664" s="23" t="s">
        <v>1</v>
      </c>
      <c r="D5664" s="23" t="s">
        <v>68</v>
      </c>
      <c r="E5664" s="23" t="s">
        <v>315</v>
      </c>
      <c r="F5664" s="23" t="s">
        <v>316</v>
      </c>
      <c r="G5664" s="23" t="s">
        <v>556</v>
      </c>
      <c r="H5664" s="32" t="s">
        <v>555</v>
      </c>
      <c r="I5664" s="32" t="s">
        <v>536</v>
      </c>
      <c r="J5664" s="135">
        <v>162</v>
      </c>
      <c r="K5664" s="28">
        <v>0.82099</v>
      </c>
      <c r="L5664" s="28">
        <f t="shared" si="129"/>
        <v>0.82064000000000004</v>
      </c>
      <c r="O5664" s="77">
        <v>0.71777999999999997</v>
      </c>
      <c r="BF5664" s="106"/>
    </row>
    <row r="5665" spans="1:58" x14ac:dyDescent="0.25">
      <c r="A5665" t="s">
        <v>17</v>
      </c>
      <c r="B5665" s="23">
        <v>2021</v>
      </c>
      <c r="C5665" s="23" t="s">
        <v>2</v>
      </c>
      <c r="D5665" s="23" t="s">
        <v>69</v>
      </c>
      <c r="E5665" s="23" t="s">
        <v>315</v>
      </c>
      <c r="F5665" s="23" t="s">
        <v>316</v>
      </c>
      <c r="G5665" s="23" t="s">
        <v>556</v>
      </c>
      <c r="H5665" s="32" t="s">
        <v>555</v>
      </c>
      <c r="I5665" s="32" t="s">
        <v>536</v>
      </c>
      <c r="J5665" s="135">
        <v>141</v>
      </c>
      <c r="K5665" s="28">
        <v>0.90780000000000005</v>
      </c>
      <c r="L5665" s="28">
        <f t="shared" si="129"/>
        <v>0.86548000000000003</v>
      </c>
      <c r="O5665" s="77">
        <v>0.72623000000000004</v>
      </c>
      <c r="BF5665" s="106"/>
    </row>
    <row r="5666" spans="1:58" x14ac:dyDescent="0.25">
      <c r="A5666" t="s">
        <v>17</v>
      </c>
      <c r="B5666" s="23">
        <v>2021</v>
      </c>
      <c r="C5666" s="23" t="s">
        <v>3</v>
      </c>
      <c r="D5666" s="23" t="s">
        <v>70</v>
      </c>
      <c r="E5666" s="23" t="s">
        <v>315</v>
      </c>
      <c r="F5666" s="23" t="s">
        <v>316</v>
      </c>
      <c r="G5666" s="23" t="s">
        <v>556</v>
      </c>
      <c r="H5666" s="32" t="s">
        <v>555</v>
      </c>
      <c r="I5666" s="32" t="s">
        <v>536</v>
      </c>
      <c r="J5666" s="135">
        <v>131</v>
      </c>
      <c r="K5666" s="28">
        <v>0.83206000000000002</v>
      </c>
      <c r="L5666" s="28">
        <f t="shared" si="129"/>
        <v>0.84694000000000003</v>
      </c>
      <c r="O5666" s="77">
        <v>0.70416999999999996</v>
      </c>
      <c r="BF5666" s="106"/>
    </row>
    <row r="5667" spans="1:58" x14ac:dyDescent="0.25">
      <c r="A5667" t="s">
        <v>17</v>
      </c>
      <c r="B5667" s="23">
        <v>2022</v>
      </c>
      <c r="C5667" s="23" t="s">
        <v>0</v>
      </c>
      <c r="D5667" s="23" t="s">
        <v>71</v>
      </c>
      <c r="E5667" s="23" t="s">
        <v>315</v>
      </c>
      <c r="F5667" s="23" t="s">
        <v>316</v>
      </c>
      <c r="G5667" s="23" t="s">
        <v>556</v>
      </c>
      <c r="H5667" s="32" t="s">
        <v>555</v>
      </c>
      <c r="I5667" s="32" t="s">
        <v>536</v>
      </c>
      <c r="J5667" s="135">
        <v>146</v>
      </c>
      <c r="K5667" s="28">
        <v>0.79452</v>
      </c>
      <c r="L5667" s="28">
        <f t="shared" si="129"/>
        <v>0.84140000000000004</v>
      </c>
      <c r="O5667" s="77">
        <v>0.71772000000000002</v>
      </c>
      <c r="BF5667" s="106"/>
    </row>
    <row r="5668" spans="1:58" x14ac:dyDescent="0.25">
      <c r="A5668" t="s">
        <v>17</v>
      </c>
      <c r="B5668" s="23">
        <v>2022</v>
      </c>
      <c r="C5668" s="23" t="s">
        <v>1</v>
      </c>
      <c r="D5668" s="23" t="s">
        <v>72</v>
      </c>
      <c r="E5668" s="23" t="s">
        <v>315</v>
      </c>
      <c r="F5668" s="23" t="s">
        <v>316</v>
      </c>
      <c r="G5668" s="23" t="s">
        <v>556</v>
      </c>
      <c r="H5668" s="32" t="s">
        <v>555</v>
      </c>
      <c r="I5668" s="32" t="s">
        <v>536</v>
      </c>
      <c r="J5668" s="135">
        <v>167</v>
      </c>
      <c r="K5668" s="28">
        <v>0.84431</v>
      </c>
      <c r="L5668" s="28">
        <f t="shared" si="129"/>
        <v>0.85823000000000005</v>
      </c>
      <c r="O5668" s="77">
        <v>0.71509999999999996</v>
      </c>
      <c r="BF5668" s="106"/>
    </row>
    <row r="5669" spans="1:58" x14ac:dyDescent="0.25">
      <c r="A5669" t="s">
        <v>17</v>
      </c>
      <c r="B5669" s="23">
        <v>2022</v>
      </c>
      <c r="C5669" s="23" t="s">
        <v>2</v>
      </c>
      <c r="D5669" s="23" t="s">
        <v>73</v>
      </c>
      <c r="E5669" s="23" t="s">
        <v>315</v>
      </c>
      <c r="F5669" s="23" t="s">
        <v>316</v>
      </c>
      <c r="G5669" s="23" t="s">
        <v>556</v>
      </c>
      <c r="H5669" s="32" t="s">
        <v>555</v>
      </c>
      <c r="I5669" s="32" t="s">
        <v>536</v>
      </c>
      <c r="J5669" s="135">
        <v>139</v>
      </c>
      <c r="K5669" s="28">
        <v>0.52517999999999998</v>
      </c>
      <c r="L5669" s="28">
        <f t="shared" si="129"/>
        <v>0.74868999999999997</v>
      </c>
      <c r="O5669" s="77">
        <v>0.71452000000000004</v>
      </c>
      <c r="BF5669" s="106"/>
    </row>
    <row r="5670" spans="1:58" x14ac:dyDescent="0.25">
      <c r="A5670" t="s">
        <v>17</v>
      </c>
      <c r="B5670" s="23">
        <v>2022</v>
      </c>
      <c r="C5670" s="23" t="s">
        <v>3</v>
      </c>
      <c r="D5670" s="23" t="s">
        <v>493</v>
      </c>
      <c r="E5670" s="23" t="s">
        <v>315</v>
      </c>
      <c r="F5670" s="23" t="s">
        <v>316</v>
      </c>
      <c r="G5670" s="23" t="s">
        <v>556</v>
      </c>
      <c r="H5670" s="32" t="s">
        <v>555</v>
      </c>
      <c r="I5670" s="32" t="s">
        <v>536</v>
      </c>
      <c r="J5670" s="135">
        <v>138</v>
      </c>
      <c r="K5670" s="28">
        <v>5.0720000000000001E-2</v>
      </c>
      <c r="L5670" s="28">
        <f t="shared" si="129"/>
        <v>0.55586999999999998</v>
      </c>
      <c r="O5670" s="77">
        <v>0.68925999999999998</v>
      </c>
      <c r="BF5670" s="106"/>
    </row>
    <row r="5671" spans="1:58" x14ac:dyDescent="0.25">
      <c r="A5671" t="s">
        <v>17</v>
      </c>
      <c r="B5671" s="23">
        <v>2023</v>
      </c>
      <c r="C5671" s="23" t="s">
        <v>0</v>
      </c>
      <c r="D5671" s="23" t="s">
        <v>537</v>
      </c>
      <c r="E5671" s="23" t="s">
        <v>315</v>
      </c>
      <c r="F5671" s="23" t="s">
        <v>316</v>
      </c>
      <c r="G5671" s="23" t="s">
        <v>556</v>
      </c>
      <c r="H5671" s="32" t="s">
        <v>555</v>
      </c>
      <c r="I5671" s="32" t="s">
        <v>536</v>
      </c>
      <c r="J5671" s="135">
        <v>146</v>
      </c>
      <c r="K5671" s="28">
        <v>0.35615999999999998</v>
      </c>
      <c r="L5671" s="28">
        <f t="shared" si="129"/>
        <v>0.59321999999999997</v>
      </c>
      <c r="O5671" s="77">
        <v>0.66224000000000005</v>
      </c>
      <c r="BF5671" s="106"/>
    </row>
    <row r="5672" spans="1:58" x14ac:dyDescent="0.25">
      <c r="A5672" t="s">
        <v>17</v>
      </c>
      <c r="B5672" s="23">
        <v>2019</v>
      </c>
      <c r="C5672" s="23" t="s">
        <v>0</v>
      </c>
      <c r="D5672" s="23" t="s">
        <v>59</v>
      </c>
      <c r="E5672" s="23" t="s">
        <v>98</v>
      </c>
      <c r="F5672" s="23" t="s">
        <v>99</v>
      </c>
      <c r="G5672" s="23" t="s">
        <v>535</v>
      </c>
      <c r="H5672" s="32" t="s">
        <v>358</v>
      </c>
      <c r="I5672" s="32" t="s">
        <v>579</v>
      </c>
      <c r="J5672" s="135">
        <v>12</v>
      </c>
      <c r="K5672" s="28">
        <v>0.28260999999999997</v>
      </c>
      <c r="L5672" s="28">
        <f t="shared" si="129"/>
        <v>0.29470000000000002</v>
      </c>
      <c r="M5672" s="28"/>
      <c r="O5672" s="77">
        <v>0.31793001294136047</v>
      </c>
      <c r="Q5672" s="135"/>
      <c r="R5672" s="27"/>
      <c r="BF5672" s="106"/>
    </row>
    <row r="5673" spans="1:58" x14ac:dyDescent="0.25">
      <c r="A5673" t="s">
        <v>17</v>
      </c>
      <c r="B5673" s="23">
        <v>2019</v>
      </c>
      <c r="C5673" s="23" t="s">
        <v>1</v>
      </c>
      <c r="D5673" s="23" t="s">
        <v>60</v>
      </c>
      <c r="E5673" s="23" t="s">
        <v>98</v>
      </c>
      <c r="F5673" s="23" t="s">
        <v>99</v>
      </c>
      <c r="G5673" s="23" t="s">
        <v>535</v>
      </c>
      <c r="H5673" s="32" t="s">
        <v>358</v>
      </c>
      <c r="I5673" s="32" t="s">
        <v>579</v>
      </c>
      <c r="J5673" s="135">
        <v>13</v>
      </c>
      <c r="K5673" s="28">
        <v>0.23529</v>
      </c>
      <c r="L5673" s="28">
        <f t="shared" si="129"/>
        <v>0.29519000000000001</v>
      </c>
      <c r="M5673" s="28"/>
      <c r="O5673" s="77">
        <v>0.29095000028610229</v>
      </c>
      <c r="Q5673" s="135"/>
      <c r="R5673" s="27"/>
      <c r="BF5673" s="106"/>
    </row>
    <row r="5674" spans="1:58" x14ac:dyDescent="0.25">
      <c r="A5674" t="s">
        <v>17</v>
      </c>
      <c r="B5674" s="23">
        <v>2019</v>
      </c>
      <c r="C5674" s="23" t="s">
        <v>2</v>
      </c>
      <c r="D5674" s="23" t="s">
        <v>61</v>
      </c>
      <c r="E5674" s="23" t="s">
        <v>98</v>
      </c>
      <c r="F5674" s="23" t="s">
        <v>99</v>
      </c>
      <c r="G5674" s="23" t="s">
        <v>535</v>
      </c>
      <c r="H5674" s="32" t="s">
        <v>358</v>
      </c>
      <c r="I5674" s="32" t="s">
        <v>579</v>
      </c>
      <c r="J5674" s="135">
        <v>13</v>
      </c>
      <c r="K5674" s="28">
        <v>0.2</v>
      </c>
      <c r="L5674" s="28">
        <f t="shared" si="129"/>
        <v>0.27662999999999999</v>
      </c>
      <c r="M5674" s="28"/>
      <c r="O5674" s="77">
        <v>0.2629300057888031</v>
      </c>
      <c r="Q5674" s="135"/>
      <c r="R5674" s="27"/>
      <c r="BF5674" s="106"/>
    </row>
    <row r="5675" spans="1:58" x14ac:dyDescent="0.25">
      <c r="A5675" t="s">
        <v>17</v>
      </c>
      <c r="B5675" s="23">
        <v>2019</v>
      </c>
      <c r="C5675" s="23" t="s">
        <v>3</v>
      </c>
      <c r="D5675" s="23" t="s">
        <v>62</v>
      </c>
      <c r="E5675" s="23" t="s">
        <v>98</v>
      </c>
      <c r="F5675" s="23" t="s">
        <v>99</v>
      </c>
      <c r="G5675" s="23" t="s">
        <v>535</v>
      </c>
      <c r="H5675" s="32" t="s">
        <v>358</v>
      </c>
      <c r="I5675" s="32" t="s">
        <v>579</v>
      </c>
      <c r="J5675" s="135">
        <v>12</v>
      </c>
      <c r="K5675" s="28">
        <v>0.14285999999999999</v>
      </c>
      <c r="L5675" s="28">
        <f t="shared" si="129"/>
        <v>0.26895000000000002</v>
      </c>
      <c r="M5675" s="28"/>
      <c r="O5675" s="77">
        <v>0.230880007147789</v>
      </c>
      <c r="Q5675" s="135"/>
      <c r="R5675" s="27"/>
      <c r="BF5675" s="106"/>
    </row>
    <row r="5676" spans="1:58" x14ac:dyDescent="0.25">
      <c r="A5676" t="s">
        <v>17</v>
      </c>
      <c r="B5676" s="23">
        <v>2020</v>
      </c>
      <c r="C5676" s="23" t="s">
        <v>0</v>
      </c>
      <c r="D5676" s="23" t="s">
        <v>63</v>
      </c>
      <c r="E5676" s="23" t="s">
        <v>98</v>
      </c>
      <c r="F5676" s="23" t="s">
        <v>99</v>
      </c>
      <c r="G5676" s="23" t="s">
        <v>535</v>
      </c>
      <c r="H5676" s="32" t="s">
        <v>358</v>
      </c>
      <c r="I5676" s="32" t="s">
        <v>579</v>
      </c>
      <c r="J5676" s="135">
        <v>12</v>
      </c>
      <c r="K5676" s="28">
        <v>0.14582999999999999</v>
      </c>
      <c r="L5676" s="28">
        <f t="shared" si="129"/>
        <v>0.22037000000000001</v>
      </c>
      <c r="M5676" s="28"/>
      <c r="O5676" s="77">
        <v>0.1393100023269653</v>
      </c>
      <c r="Q5676" s="135"/>
      <c r="R5676" s="27"/>
      <c r="BF5676" s="106"/>
    </row>
    <row r="5677" spans="1:58" x14ac:dyDescent="0.25">
      <c r="A5677" t="s">
        <v>17</v>
      </c>
      <c r="B5677" s="23">
        <v>2020</v>
      </c>
      <c r="C5677" s="23" t="s">
        <v>1</v>
      </c>
      <c r="D5677" s="23" t="s">
        <v>64</v>
      </c>
      <c r="E5677" s="23" t="s">
        <v>98</v>
      </c>
      <c r="F5677" s="23" t="s">
        <v>99</v>
      </c>
      <c r="G5677" s="23" t="s">
        <v>535</v>
      </c>
      <c r="H5677" s="32" t="s">
        <v>358</v>
      </c>
      <c r="I5677" s="32" t="s">
        <v>579</v>
      </c>
      <c r="J5677" s="135">
        <v>10</v>
      </c>
      <c r="K5677" s="28">
        <v>0.17499999999999999</v>
      </c>
      <c r="L5677" s="28">
        <f t="shared" si="129"/>
        <v>0.17954000000000001</v>
      </c>
      <c r="M5677" s="28"/>
      <c r="O5677" s="77">
        <v>0.17129999399185181</v>
      </c>
      <c r="Q5677" s="135"/>
      <c r="R5677" s="27"/>
      <c r="BF5677" s="106"/>
    </row>
    <row r="5678" spans="1:58" x14ac:dyDescent="0.25">
      <c r="A5678" t="s">
        <v>17</v>
      </c>
      <c r="B5678" s="23">
        <v>2020</v>
      </c>
      <c r="C5678" s="23" t="s">
        <v>2</v>
      </c>
      <c r="D5678" s="23" t="s">
        <v>65</v>
      </c>
      <c r="E5678" s="23" t="s">
        <v>98</v>
      </c>
      <c r="F5678" s="23" t="s">
        <v>99</v>
      </c>
      <c r="G5678" s="23" t="s">
        <v>535</v>
      </c>
      <c r="H5678" s="32" t="s">
        <v>358</v>
      </c>
      <c r="I5678" s="32" t="s">
        <v>579</v>
      </c>
      <c r="J5678" s="135">
        <v>10</v>
      </c>
      <c r="K5678" s="28">
        <v>0.17072999999999999</v>
      </c>
      <c r="L5678" s="28">
        <f t="shared" si="129"/>
        <v>0.18340999999999999</v>
      </c>
      <c r="M5678" s="28"/>
      <c r="O5678" s="77">
        <v>0.2179500013589859</v>
      </c>
      <c r="Q5678" s="135"/>
      <c r="R5678" s="27"/>
      <c r="BF5678" s="106"/>
    </row>
    <row r="5679" spans="1:58" x14ac:dyDescent="0.25">
      <c r="A5679" t="s">
        <v>17</v>
      </c>
      <c r="B5679" s="23">
        <v>2020</v>
      </c>
      <c r="C5679" s="23" t="s">
        <v>3</v>
      </c>
      <c r="D5679" s="23" t="s">
        <v>66</v>
      </c>
      <c r="E5679" s="23" t="s">
        <v>98</v>
      </c>
      <c r="F5679" s="23" t="s">
        <v>99</v>
      </c>
      <c r="G5679" s="23" t="s">
        <v>535</v>
      </c>
      <c r="H5679" s="32" t="s">
        <v>358</v>
      </c>
      <c r="I5679" s="32" t="s">
        <v>579</v>
      </c>
      <c r="J5679" s="135">
        <v>12</v>
      </c>
      <c r="K5679" s="28">
        <v>0.1087</v>
      </c>
      <c r="L5679" s="28">
        <f t="shared" si="129"/>
        <v>0.18021999999999999</v>
      </c>
      <c r="M5679" s="28"/>
      <c r="O5679" s="77">
        <v>0.24258999526500699</v>
      </c>
      <c r="Q5679" s="135"/>
      <c r="R5679" s="27"/>
      <c r="BF5679" s="106"/>
    </row>
    <row r="5680" spans="1:58" x14ac:dyDescent="0.25">
      <c r="A5680" t="s">
        <v>17</v>
      </c>
      <c r="B5680" s="23">
        <v>2021</v>
      </c>
      <c r="C5680" s="23" t="s">
        <v>0</v>
      </c>
      <c r="D5680" s="23" t="s">
        <v>67</v>
      </c>
      <c r="E5680" s="23" t="s">
        <v>98</v>
      </c>
      <c r="F5680" s="23" t="s">
        <v>99</v>
      </c>
      <c r="G5680" s="23" t="s">
        <v>535</v>
      </c>
      <c r="H5680" s="32" t="s">
        <v>358</v>
      </c>
      <c r="I5680" s="32" t="s">
        <v>579</v>
      </c>
      <c r="J5680" s="135">
        <v>11</v>
      </c>
      <c r="K5680" s="28">
        <v>0.11111</v>
      </c>
      <c r="L5680" s="28">
        <f t="shared" si="129"/>
        <v>0.22996</v>
      </c>
      <c r="M5680" s="28"/>
      <c r="O5680" s="77">
        <v>0.2547299861907959</v>
      </c>
      <c r="Q5680" s="135"/>
      <c r="R5680" s="27"/>
      <c r="BF5680" s="106"/>
    </row>
    <row r="5681" spans="1:58" x14ac:dyDescent="0.25">
      <c r="A5681" t="s">
        <v>17</v>
      </c>
      <c r="B5681" s="23">
        <v>2021</v>
      </c>
      <c r="C5681" s="23" t="s">
        <v>1</v>
      </c>
      <c r="D5681" s="23" t="s">
        <v>68</v>
      </c>
      <c r="E5681" s="23" t="s">
        <v>98</v>
      </c>
      <c r="F5681" s="23" t="s">
        <v>99</v>
      </c>
      <c r="G5681" s="23" t="s">
        <v>535</v>
      </c>
      <c r="H5681" s="32" t="s">
        <v>358</v>
      </c>
      <c r="I5681" s="32" t="s">
        <v>579</v>
      </c>
      <c r="J5681" s="135">
        <v>13</v>
      </c>
      <c r="K5681" s="28">
        <v>0.12</v>
      </c>
      <c r="L5681" s="28">
        <f t="shared" si="129"/>
        <v>0.23891999999999999</v>
      </c>
      <c r="M5681" s="28"/>
      <c r="O5681" s="77">
        <v>0.25255998969078058</v>
      </c>
      <c r="Q5681" s="135"/>
      <c r="R5681" s="27"/>
      <c r="BF5681" s="106"/>
    </row>
    <row r="5682" spans="1:58" x14ac:dyDescent="0.25">
      <c r="A5682" t="s">
        <v>17</v>
      </c>
      <c r="B5682" s="23">
        <v>2021</v>
      </c>
      <c r="C5682" s="23" t="s">
        <v>2</v>
      </c>
      <c r="D5682" s="23" t="s">
        <v>69</v>
      </c>
      <c r="E5682" s="23" t="s">
        <v>98</v>
      </c>
      <c r="F5682" s="23" t="s">
        <v>99</v>
      </c>
      <c r="G5682" s="23" t="s">
        <v>535</v>
      </c>
      <c r="H5682" s="32" t="s">
        <v>358</v>
      </c>
      <c r="I5682" s="32" t="s">
        <v>579</v>
      </c>
      <c r="J5682" s="135">
        <v>10</v>
      </c>
      <c r="K5682" s="28">
        <v>0.10256</v>
      </c>
      <c r="L5682" s="28">
        <f t="shared" si="129"/>
        <v>0.23471</v>
      </c>
      <c r="M5682" s="28"/>
      <c r="O5682" s="77">
        <v>0.26715001463890081</v>
      </c>
      <c r="Q5682" s="135"/>
      <c r="R5682" s="27"/>
      <c r="BF5682" s="106"/>
    </row>
    <row r="5683" spans="1:58" x14ac:dyDescent="0.25">
      <c r="A5683" t="s">
        <v>17</v>
      </c>
      <c r="B5683" s="23">
        <v>2021</v>
      </c>
      <c r="C5683" s="23" t="s">
        <v>3</v>
      </c>
      <c r="D5683" s="23" t="s">
        <v>70</v>
      </c>
      <c r="E5683" s="23" t="s">
        <v>98</v>
      </c>
      <c r="F5683" s="23" t="s">
        <v>99</v>
      </c>
      <c r="G5683" s="23" t="s">
        <v>535</v>
      </c>
      <c r="H5683" s="32" t="s">
        <v>358</v>
      </c>
      <c r="I5683" s="32" t="s">
        <v>579</v>
      </c>
      <c r="J5683" s="135">
        <v>8</v>
      </c>
      <c r="K5683" s="28">
        <v>0.12121</v>
      </c>
      <c r="L5683" s="28">
        <f t="shared" si="129"/>
        <v>0.25298999999999999</v>
      </c>
      <c r="M5683" s="28"/>
      <c r="O5683" s="77">
        <v>0.26399001479148859</v>
      </c>
      <c r="Q5683" s="135"/>
      <c r="R5683" s="27"/>
      <c r="BF5683" s="106"/>
    </row>
    <row r="5684" spans="1:58" x14ac:dyDescent="0.25">
      <c r="A5684" t="s">
        <v>17</v>
      </c>
      <c r="B5684" s="23">
        <v>2022</v>
      </c>
      <c r="C5684" s="23" t="s">
        <v>0</v>
      </c>
      <c r="D5684" s="23" t="s">
        <v>71</v>
      </c>
      <c r="E5684" s="23" t="s">
        <v>98</v>
      </c>
      <c r="F5684" s="23" t="s">
        <v>99</v>
      </c>
      <c r="G5684" s="23" t="s">
        <v>535</v>
      </c>
      <c r="H5684" s="32" t="s">
        <v>358</v>
      </c>
      <c r="I5684" s="32" t="s">
        <v>579</v>
      </c>
      <c r="J5684" s="135">
        <v>9</v>
      </c>
      <c r="K5684" s="28">
        <v>0.11429</v>
      </c>
      <c r="L5684" s="28">
        <f t="shared" si="129"/>
        <v>0.23507</v>
      </c>
      <c r="M5684" s="28"/>
      <c r="O5684" s="77">
        <v>0.26568999886512762</v>
      </c>
      <c r="Q5684" s="135"/>
      <c r="R5684" s="27"/>
      <c r="BF5684" s="106"/>
    </row>
    <row r="5685" spans="1:58" x14ac:dyDescent="0.25">
      <c r="A5685" t="s">
        <v>17</v>
      </c>
      <c r="B5685" s="23">
        <v>2022</v>
      </c>
      <c r="C5685" s="23" t="s">
        <v>1</v>
      </c>
      <c r="D5685" s="23" t="s">
        <v>72</v>
      </c>
      <c r="E5685" s="23" t="s">
        <v>98</v>
      </c>
      <c r="F5685" s="23" t="s">
        <v>99</v>
      </c>
      <c r="G5685" s="23" t="s">
        <v>535</v>
      </c>
      <c r="H5685" s="32" t="s">
        <v>358</v>
      </c>
      <c r="I5685" s="32" t="s">
        <v>579</v>
      </c>
      <c r="J5685" s="135">
        <v>8</v>
      </c>
      <c r="K5685" s="28">
        <v>0.16128999999999999</v>
      </c>
      <c r="L5685" s="28">
        <f t="shared" si="129"/>
        <v>0.25868999999999998</v>
      </c>
      <c r="M5685" s="28"/>
      <c r="O5685" s="77">
        <v>0.27766001224517822</v>
      </c>
      <c r="Q5685" s="135"/>
      <c r="R5685" s="27"/>
      <c r="BF5685" s="106"/>
    </row>
    <row r="5686" spans="1:58" x14ac:dyDescent="0.25">
      <c r="A5686" t="s">
        <v>17</v>
      </c>
      <c r="B5686" s="23">
        <v>2022</v>
      </c>
      <c r="C5686" s="23" t="s">
        <v>2</v>
      </c>
      <c r="D5686" s="23" t="s">
        <v>73</v>
      </c>
      <c r="E5686" s="23" t="s">
        <v>98</v>
      </c>
      <c r="F5686" s="23" t="s">
        <v>99</v>
      </c>
      <c r="G5686" s="23" t="s">
        <v>535</v>
      </c>
      <c r="H5686" s="32" t="s">
        <v>358</v>
      </c>
      <c r="I5686" s="32" t="s">
        <v>579</v>
      </c>
      <c r="J5686" s="135">
        <v>11</v>
      </c>
      <c r="K5686" s="28">
        <v>0.22727</v>
      </c>
      <c r="L5686" s="28">
        <f t="shared" si="129"/>
        <v>0.25279000000000001</v>
      </c>
      <c r="M5686" s="28"/>
      <c r="O5686" s="77">
        <v>0.2497300058603287</v>
      </c>
      <c r="Q5686" s="135"/>
      <c r="R5686" s="27"/>
      <c r="BF5686" s="106"/>
    </row>
    <row r="5687" spans="1:58" x14ac:dyDescent="0.25">
      <c r="A5687" t="s">
        <v>17</v>
      </c>
      <c r="B5687" s="23">
        <v>2022</v>
      </c>
      <c r="C5687" s="23" t="s">
        <v>3</v>
      </c>
      <c r="D5687" s="23" t="s">
        <v>493</v>
      </c>
      <c r="E5687" s="23" t="s">
        <v>98</v>
      </c>
      <c r="F5687" s="23" t="s">
        <v>99</v>
      </c>
      <c r="G5687" s="23" t="s">
        <v>535</v>
      </c>
      <c r="H5687" s="32" t="s">
        <v>358</v>
      </c>
      <c r="I5687" s="32" t="s">
        <v>579</v>
      </c>
      <c r="J5687" s="135">
        <v>11</v>
      </c>
      <c r="K5687" s="28">
        <v>0.26667000000000002</v>
      </c>
      <c r="L5687" s="28">
        <f t="shared" si="129"/>
        <v>0.25323000000000001</v>
      </c>
      <c r="M5687" s="28"/>
      <c r="O5687" s="77">
        <v>0.25554001331329351</v>
      </c>
      <c r="Q5687" s="135"/>
      <c r="R5687" s="27"/>
      <c r="BF5687" s="106"/>
    </row>
    <row r="5688" spans="1:58" x14ac:dyDescent="0.25">
      <c r="A5688" t="s">
        <v>17</v>
      </c>
      <c r="B5688" s="23">
        <v>2023</v>
      </c>
      <c r="C5688" s="23" t="s">
        <v>0</v>
      </c>
      <c r="D5688" s="23" t="s">
        <v>537</v>
      </c>
      <c r="E5688" s="23" t="s">
        <v>98</v>
      </c>
      <c r="F5688" s="23" t="s">
        <v>99</v>
      </c>
      <c r="G5688" s="23" t="s">
        <v>535</v>
      </c>
      <c r="H5688" s="32" t="s">
        <v>358</v>
      </c>
      <c r="I5688" s="32" t="s">
        <v>579</v>
      </c>
      <c r="J5688" s="135">
        <v>11</v>
      </c>
      <c r="K5688" s="28">
        <v>0.26190000000000002</v>
      </c>
      <c r="L5688" s="28">
        <f t="shared" si="129"/>
        <v>0.26275999999999999</v>
      </c>
      <c r="M5688" s="28"/>
      <c r="O5688" s="77">
        <v>0.26218000054359442</v>
      </c>
      <c r="Q5688" s="135"/>
      <c r="R5688" s="27"/>
      <c r="BF5688" s="106"/>
    </row>
    <row r="5689" spans="1:58" x14ac:dyDescent="0.25">
      <c r="A5689" t="s">
        <v>17</v>
      </c>
      <c r="B5689" s="23">
        <v>2019</v>
      </c>
      <c r="C5689" s="23" t="s">
        <v>0</v>
      </c>
      <c r="D5689" s="23" t="s">
        <v>59</v>
      </c>
      <c r="E5689" s="23" t="s">
        <v>100</v>
      </c>
      <c r="F5689" s="23" t="s">
        <v>101</v>
      </c>
      <c r="G5689" s="23" t="s">
        <v>538</v>
      </c>
      <c r="H5689" s="32" t="s">
        <v>362</v>
      </c>
      <c r="I5689" s="32" t="s">
        <v>579</v>
      </c>
      <c r="J5689" s="135">
        <v>12</v>
      </c>
      <c r="K5689" s="28">
        <v>0.30612</v>
      </c>
      <c r="L5689" s="28">
        <f t="shared" si="129"/>
        <v>0.29971999999999999</v>
      </c>
      <c r="M5689" s="28"/>
      <c r="O5689" s="77">
        <v>0.31793001294136047</v>
      </c>
      <c r="Q5689" s="135"/>
      <c r="R5689" s="27"/>
      <c r="BF5689" s="106"/>
    </row>
    <row r="5690" spans="1:58" x14ac:dyDescent="0.25">
      <c r="A5690" t="s">
        <v>17</v>
      </c>
      <c r="B5690" s="23">
        <v>2019</v>
      </c>
      <c r="C5690" s="23" t="s">
        <v>1</v>
      </c>
      <c r="D5690" s="23" t="s">
        <v>60</v>
      </c>
      <c r="E5690" s="23" t="s">
        <v>100</v>
      </c>
      <c r="F5690" s="23" t="s">
        <v>101</v>
      </c>
      <c r="G5690" s="23" t="s">
        <v>538</v>
      </c>
      <c r="H5690" s="32" t="s">
        <v>362</v>
      </c>
      <c r="I5690" s="32" t="s">
        <v>579</v>
      </c>
      <c r="J5690" s="135">
        <v>12</v>
      </c>
      <c r="K5690" s="28">
        <v>0.32608999999999999</v>
      </c>
      <c r="L5690" s="28">
        <f t="shared" si="129"/>
        <v>0.29692000000000002</v>
      </c>
      <c r="M5690" s="28"/>
      <c r="O5690" s="77">
        <v>0.29095000028610229</v>
      </c>
      <c r="Q5690" s="135"/>
      <c r="R5690" s="27"/>
      <c r="BF5690" s="106"/>
    </row>
    <row r="5691" spans="1:58" x14ac:dyDescent="0.25">
      <c r="A5691" t="s">
        <v>17</v>
      </c>
      <c r="B5691" s="23">
        <v>2019</v>
      </c>
      <c r="C5691" s="23" t="s">
        <v>2</v>
      </c>
      <c r="D5691" s="23" t="s">
        <v>61</v>
      </c>
      <c r="E5691" s="23" t="s">
        <v>100</v>
      </c>
      <c r="F5691" s="23" t="s">
        <v>101</v>
      </c>
      <c r="G5691" s="23" t="s">
        <v>538</v>
      </c>
      <c r="H5691" s="32" t="s">
        <v>362</v>
      </c>
      <c r="I5691" s="32" t="s">
        <v>579</v>
      </c>
      <c r="J5691" s="135">
        <v>15</v>
      </c>
      <c r="K5691" s="28">
        <v>0.32202999999999998</v>
      </c>
      <c r="L5691" s="28">
        <f t="shared" si="129"/>
        <v>0.29063</v>
      </c>
      <c r="M5691" s="28"/>
      <c r="O5691" s="77">
        <v>0.2629300057888031</v>
      </c>
      <c r="Q5691" s="135"/>
      <c r="R5691" s="27"/>
      <c r="BF5691" s="106"/>
    </row>
    <row r="5692" spans="1:58" x14ac:dyDescent="0.25">
      <c r="A5692" t="s">
        <v>17</v>
      </c>
      <c r="B5692" s="23">
        <v>2019</v>
      </c>
      <c r="C5692" s="23" t="s">
        <v>3</v>
      </c>
      <c r="D5692" s="23" t="s">
        <v>62</v>
      </c>
      <c r="E5692" s="23" t="s">
        <v>100</v>
      </c>
      <c r="F5692" s="23" t="s">
        <v>101</v>
      </c>
      <c r="G5692" s="23" t="s">
        <v>538</v>
      </c>
      <c r="H5692" s="32" t="s">
        <v>362</v>
      </c>
      <c r="I5692" s="32" t="s">
        <v>579</v>
      </c>
      <c r="J5692" s="135">
        <v>13</v>
      </c>
      <c r="K5692" s="28">
        <v>0.27450999999999998</v>
      </c>
      <c r="L5692" s="28">
        <f t="shared" si="129"/>
        <v>0.27434999999999998</v>
      </c>
      <c r="M5692" s="28"/>
      <c r="O5692" s="77">
        <v>0.230880007147789</v>
      </c>
      <c r="Q5692" s="135"/>
      <c r="R5692" s="27"/>
      <c r="BF5692" s="106"/>
    </row>
    <row r="5693" spans="1:58" x14ac:dyDescent="0.25">
      <c r="A5693" t="s">
        <v>17</v>
      </c>
      <c r="B5693" s="23">
        <v>2020</v>
      </c>
      <c r="C5693" s="23" t="s">
        <v>0</v>
      </c>
      <c r="D5693" s="23" t="s">
        <v>63</v>
      </c>
      <c r="E5693" s="23" t="s">
        <v>100</v>
      </c>
      <c r="F5693" s="23" t="s">
        <v>101</v>
      </c>
      <c r="G5693" s="23" t="s">
        <v>538</v>
      </c>
      <c r="H5693" s="32" t="s">
        <v>362</v>
      </c>
      <c r="I5693" s="32" t="s">
        <v>579</v>
      </c>
      <c r="J5693" s="135">
        <v>12</v>
      </c>
      <c r="K5693" s="28">
        <v>0.22917000000000001</v>
      </c>
      <c r="L5693" s="28">
        <f t="shared" si="129"/>
        <v>0.22045000000000001</v>
      </c>
      <c r="M5693" s="28"/>
      <c r="O5693" s="77">
        <v>0.1393100023269653</v>
      </c>
      <c r="Q5693" s="135"/>
      <c r="R5693" s="27"/>
      <c r="BF5693" s="106"/>
    </row>
    <row r="5694" spans="1:58" x14ac:dyDescent="0.25">
      <c r="A5694" t="s">
        <v>17</v>
      </c>
      <c r="B5694" s="23">
        <v>2020</v>
      </c>
      <c r="C5694" s="23" t="s">
        <v>1</v>
      </c>
      <c r="D5694" s="23" t="s">
        <v>64</v>
      </c>
      <c r="E5694" s="23" t="s">
        <v>100</v>
      </c>
      <c r="F5694" s="23" t="s">
        <v>101</v>
      </c>
      <c r="G5694" s="23" t="s">
        <v>538</v>
      </c>
      <c r="H5694" s="32" t="s">
        <v>362</v>
      </c>
      <c r="I5694" s="32" t="s">
        <v>579</v>
      </c>
      <c r="J5694" s="135">
        <v>13</v>
      </c>
      <c r="K5694" s="28">
        <v>0.18</v>
      </c>
      <c r="L5694" s="28">
        <f t="shared" si="129"/>
        <v>0.17765</v>
      </c>
      <c r="M5694" s="28"/>
      <c r="O5694" s="77">
        <v>0.17129999399185181</v>
      </c>
      <c r="Q5694" s="135"/>
      <c r="R5694" s="27"/>
      <c r="BF5694" s="106"/>
    </row>
    <row r="5695" spans="1:58" x14ac:dyDescent="0.25">
      <c r="A5695" t="s">
        <v>17</v>
      </c>
      <c r="B5695" s="23">
        <v>2020</v>
      </c>
      <c r="C5695" s="23" t="s">
        <v>2</v>
      </c>
      <c r="D5695" s="23" t="s">
        <v>65</v>
      </c>
      <c r="E5695" s="23" t="s">
        <v>100</v>
      </c>
      <c r="F5695" s="23" t="s">
        <v>101</v>
      </c>
      <c r="G5695" s="23" t="s">
        <v>538</v>
      </c>
      <c r="H5695" s="32" t="s">
        <v>362</v>
      </c>
      <c r="I5695" s="32" t="s">
        <v>579</v>
      </c>
      <c r="J5695" s="135">
        <v>11</v>
      </c>
      <c r="K5695" s="28">
        <v>0.11627999999999999</v>
      </c>
      <c r="L5695" s="28">
        <f t="shared" si="129"/>
        <v>0.15625</v>
      </c>
      <c r="M5695" s="28"/>
      <c r="O5695" s="77">
        <v>0.2179500013589859</v>
      </c>
      <c r="Q5695" s="135"/>
      <c r="R5695" s="27"/>
      <c r="BF5695" s="106"/>
    </row>
    <row r="5696" spans="1:58" x14ac:dyDescent="0.25">
      <c r="A5696" t="s">
        <v>17</v>
      </c>
      <c r="B5696" s="23">
        <v>2020</v>
      </c>
      <c r="C5696" s="23" t="s">
        <v>3</v>
      </c>
      <c r="D5696" s="23" t="s">
        <v>66</v>
      </c>
      <c r="E5696" s="23" t="s">
        <v>100</v>
      </c>
      <c r="F5696" s="23" t="s">
        <v>101</v>
      </c>
      <c r="G5696" s="23" t="s">
        <v>538</v>
      </c>
      <c r="H5696" s="32" t="s">
        <v>362</v>
      </c>
      <c r="I5696" s="32" t="s">
        <v>579</v>
      </c>
      <c r="J5696" s="135">
        <v>15</v>
      </c>
      <c r="K5696" s="28">
        <v>0.2069</v>
      </c>
      <c r="L5696" s="28">
        <f t="shared" si="129"/>
        <v>0.16189000000000001</v>
      </c>
      <c r="M5696" s="28"/>
      <c r="O5696" s="77">
        <v>0.24258999526500699</v>
      </c>
      <c r="Q5696" s="135"/>
      <c r="R5696" s="27"/>
      <c r="BF5696" s="106"/>
    </row>
    <row r="5697" spans="1:58" x14ac:dyDescent="0.25">
      <c r="A5697" t="s">
        <v>17</v>
      </c>
      <c r="B5697" s="23">
        <v>2021</v>
      </c>
      <c r="C5697" s="23" t="s">
        <v>0</v>
      </c>
      <c r="D5697" s="23" t="s">
        <v>67</v>
      </c>
      <c r="E5697" s="23" t="s">
        <v>100</v>
      </c>
      <c r="F5697" s="23" t="s">
        <v>101</v>
      </c>
      <c r="G5697" s="23" t="s">
        <v>538</v>
      </c>
      <c r="H5697" s="32" t="s">
        <v>362</v>
      </c>
      <c r="I5697" s="32" t="s">
        <v>579</v>
      </c>
      <c r="J5697" s="135">
        <v>16</v>
      </c>
      <c r="K5697" s="28">
        <v>0.20968000000000001</v>
      </c>
      <c r="L5697" s="28">
        <f t="shared" si="129"/>
        <v>0.20654</v>
      </c>
      <c r="M5697" s="28"/>
      <c r="O5697" s="77">
        <v>0.2547299861907959</v>
      </c>
      <c r="Q5697" s="135"/>
      <c r="R5697" s="27"/>
      <c r="BF5697" s="106"/>
    </row>
    <row r="5698" spans="1:58" x14ac:dyDescent="0.25">
      <c r="A5698" t="s">
        <v>17</v>
      </c>
      <c r="B5698" s="23">
        <v>2021</v>
      </c>
      <c r="C5698" s="23" t="s">
        <v>1</v>
      </c>
      <c r="D5698" s="23" t="s">
        <v>68</v>
      </c>
      <c r="E5698" s="23" t="s">
        <v>100</v>
      </c>
      <c r="F5698" s="23" t="s">
        <v>101</v>
      </c>
      <c r="G5698" s="23" t="s">
        <v>538</v>
      </c>
      <c r="H5698" s="32" t="s">
        <v>362</v>
      </c>
      <c r="I5698" s="32" t="s">
        <v>579</v>
      </c>
      <c r="J5698" s="135">
        <v>15</v>
      </c>
      <c r="K5698" s="28">
        <v>0.24138000000000001</v>
      </c>
      <c r="L5698" s="28">
        <f t="shared" ref="L5698:L5761" si="130">SUMIFS(K:K, E:E, G5698, D:D, D5698, I:I, I5698)</f>
        <v>0.24190999999999999</v>
      </c>
      <c r="M5698" s="28"/>
      <c r="O5698" s="77">
        <v>0.25255998969078058</v>
      </c>
      <c r="Q5698" s="135"/>
      <c r="R5698" s="27"/>
      <c r="BF5698" s="106"/>
    </row>
    <row r="5699" spans="1:58" x14ac:dyDescent="0.25">
      <c r="A5699" t="s">
        <v>17</v>
      </c>
      <c r="B5699" s="23">
        <v>2021</v>
      </c>
      <c r="C5699" s="23" t="s">
        <v>2</v>
      </c>
      <c r="D5699" s="23" t="s">
        <v>69</v>
      </c>
      <c r="E5699" s="23" t="s">
        <v>100</v>
      </c>
      <c r="F5699" s="23" t="s">
        <v>101</v>
      </c>
      <c r="G5699" s="23" t="s">
        <v>538</v>
      </c>
      <c r="H5699" s="32" t="s">
        <v>362</v>
      </c>
      <c r="I5699" s="32" t="s">
        <v>579</v>
      </c>
      <c r="J5699" s="135">
        <v>14</v>
      </c>
      <c r="K5699" s="28">
        <v>0.25925999999999999</v>
      </c>
      <c r="L5699" s="28">
        <f t="shared" si="130"/>
        <v>0.25873000000000002</v>
      </c>
      <c r="M5699" s="28"/>
      <c r="O5699" s="77">
        <v>0.26715001463890081</v>
      </c>
      <c r="Q5699" s="135"/>
      <c r="R5699" s="27"/>
      <c r="BF5699" s="106"/>
    </row>
    <row r="5700" spans="1:58" x14ac:dyDescent="0.25">
      <c r="A5700" t="s">
        <v>17</v>
      </c>
      <c r="B5700" s="23">
        <v>2021</v>
      </c>
      <c r="C5700" s="23" t="s">
        <v>3</v>
      </c>
      <c r="D5700" s="23" t="s">
        <v>70</v>
      </c>
      <c r="E5700" s="23" t="s">
        <v>100</v>
      </c>
      <c r="F5700" s="23" t="s">
        <v>101</v>
      </c>
      <c r="G5700" s="23" t="s">
        <v>538</v>
      </c>
      <c r="H5700" s="32" t="s">
        <v>362</v>
      </c>
      <c r="I5700" s="32" t="s">
        <v>579</v>
      </c>
      <c r="J5700" s="135">
        <v>12</v>
      </c>
      <c r="K5700" s="28">
        <v>0.21739</v>
      </c>
      <c r="L5700" s="28">
        <f t="shared" si="130"/>
        <v>0.25291999999999998</v>
      </c>
      <c r="M5700" s="28"/>
      <c r="O5700" s="77">
        <v>0.26399001479148859</v>
      </c>
      <c r="Q5700" s="135"/>
      <c r="R5700" s="27"/>
      <c r="BF5700" s="106"/>
    </row>
    <row r="5701" spans="1:58" x14ac:dyDescent="0.25">
      <c r="A5701" t="s">
        <v>17</v>
      </c>
      <c r="B5701" s="23">
        <v>2022</v>
      </c>
      <c r="C5701" s="23" t="s">
        <v>0</v>
      </c>
      <c r="D5701" s="23" t="s">
        <v>71</v>
      </c>
      <c r="E5701" s="23" t="s">
        <v>100</v>
      </c>
      <c r="F5701" s="23" t="s">
        <v>101</v>
      </c>
      <c r="G5701" s="23" t="s">
        <v>538</v>
      </c>
      <c r="H5701" s="32" t="s">
        <v>362</v>
      </c>
      <c r="I5701" s="32" t="s">
        <v>579</v>
      </c>
      <c r="J5701" s="135">
        <v>12</v>
      </c>
      <c r="K5701" s="28">
        <v>0.25531999999999999</v>
      </c>
      <c r="L5701" s="28">
        <f t="shared" si="130"/>
        <v>0.25353999999999999</v>
      </c>
      <c r="M5701" s="28"/>
      <c r="O5701" s="77">
        <v>0.26568999886512762</v>
      </c>
      <c r="Q5701" s="135"/>
      <c r="R5701" s="27"/>
      <c r="BF5701" s="106"/>
    </row>
    <row r="5702" spans="1:58" x14ac:dyDescent="0.25">
      <c r="A5702" t="s">
        <v>17</v>
      </c>
      <c r="B5702" s="23">
        <v>2022</v>
      </c>
      <c r="C5702" s="23" t="s">
        <v>1</v>
      </c>
      <c r="D5702" s="23" t="s">
        <v>72</v>
      </c>
      <c r="E5702" s="23" t="s">
        <v>100</v>
      </c>
      <c r="F5702" s="23" t="s">
        <v>101</v>
      </c>
      <c r="G5702" s="23" t="s">
        <v>538</v>
      </c>
      <c r="H5702" s="32" t="s">
        <v>362</v>
      </c>
      <c r="I5702" s="32" t="s">
        <v>579</v>
      </c>
      <c r="J5702" s="135">
        <v>12</v>
      </c>
      <c r="K5702" s="28">
        <v>0.26086999999999999</v>
      </c>
      <c r="L5702" s="28">
        <f t="shared" si="130"/>
        <v>0.26438</v>
      </c>
      <c r="M5702" s="28"/>
      <c r="O5702" s="77">
        <v>0.27766001224517822</v>
      </c>
      <c r="Q5702" s="135"/>
      <c r="R5702" s="27"/>
      <c r="BF5702" s="106"/>
    </row>
    <row r="5703" spans="1:58" x14ac:dyDescent="0.25">
      <c r="A5703" t="s">
        <v>17</v>
      </c>
      <c r="B5703" s="23">
        <v>2022</v>
      </c>
      <c r="C5703" s="23" t="s">
        <v>2</v>
      </c>
      <c r="D5703" s="23" t="s">
        <v>73</v>
      </c>
      <c r="E5703" s="23" t="s">
        <v>100</v>
      </c>
      <c r="F5703" s="23" t="s">
        <v>101</v>
      </c>
      <c r="G5703" s="23" t="s">
        <v>538</v>
      </c>
      <c r="H5703" s="32" t="s">
        <v>362</v>
      </c>
      <c r="I5703" s="32" t="s">
        <v>579</v>
      </c>
      <c r="J5703" s="135">
        <v>14</v>
      </c>
      <c r="K5703" s="28">
        <v>0.22806999999999999</v>
      </c>
      <c r="L5703" s="28">
        <f t="shared" si="130"/>
        <v>0.25903999999999999</v>
      </c>
      <c r="M5703" s="28"/>
      <c r="O5703" s="77">
        <v>0.2497300058603287</v>
      </c>
      <c r="Q5703" s="135"/>
      <c r="R5703" s="27"/>
      <c r="BF5703" s="106"/>
    </row>
    <row r="5704" spans="1:58" x14ac:dyDescent="0.25">
      <c r="A5704" t="s">
        <v>17</v>
      </c>
      <c r="B5704" s="23">
        <v>2022</v>
      </c>
      <c r="C5704" s="23" t="s">
        <v>3</v>
      </c>
      <c r="D5704" s="23" t="s">
        <v>493</v>
      </c>
      <c r="E5704" s="23" t="s">
        <v>100</v>
      </c>
      <c r="F5704" s="23" t="s">
        <v>101</v>
      </c>
      <c r="G5704" s="23" t="s">
        <v>538</v>
      </c>
      <c r="H5704" s="32" t="s">
        <v>362</v>
      </c>
      <c r="I5704" s="32" t="s">
        <v>579</v>
      </c>
      <c r="J5704" s="135">
        <v>13</v>
      </c>
      <c r="K5704" s="28">
        <v>0.26923000000000002</v>
      </c>
      <c r="L5704" s="28">
        <f t="shared" si="130"/>
        <v>0.27121000000000001</v>
      </c>
      <c r="M5704" s="28"/>
      <c r="O5704" s="77">
        <v>0.25554001331329351</v>
      </c>
      <c r="Q5704" s="135"/>
      <c r="R5704" s="27"/>
      <c r="BF5704" s="106"/>
    </row>
    <row r="5705" spans="1:58" x14ac:dyDescent="0.25">
      <c r="A5705" t="s">
        <v>17</v>
      </c>
      <c r="B5705" s="23">
        <v>2023</v>
      </c>
      <c r="C5705" s="23" t="s">
        <v>0</v>
      </c>
      <c r="D5705" s="23" t="s">
        <v>537</v>
      </c>
      <c r="E5705" s="23" t="s">
        <v>100</v>
      </c>
      <c r="F5705" s="23" t="s">
        <v>101</v>
      </c>
      <c r="G5705" s="23" t="s">
        <v>538</v>
      </c>
      <c r="H5705" s="32" t="s">
        <v>362</v>
      </c>
      <c r="I5705" s="32" t="s">
        <v>579</v>
      </c>
      <c r="J5705" s="135">
        <v>14</v>
      </c>
      <c r="K5705" s="28">
        <v>0.29091</v>
      </c>
      <c r="L5705" s="28">
        <f t="shared" si="130"/>
        <v>0.27684999999999998</v>
      </c>
      <c r="M5705" s="28"/>
      <c r="O5705" s="77">
        <v>0.26218000054359442</v>
      </c>
      <c r="Q5705" s="135"/>
      <c r="R5705" s="27"/>
      <c r="BF5705" s="106"/>
    </row>
    <row r="5706" spans="1:58" x14ac:dyDescent="0.25">
      <c r="A5706" t="s">
        <v>17</v>
      </c>
      <c r="B5706" s="23">
        <v>2019</v>
      </c>
      <c r="C5706" s="23" t="s">
        <v>0</v>
      </c>
      <c r="D5706" s="23" t="s">
        <v>59</v>
      </c>
      <c r="E5706" s="23" t="s">
        <v>102</v>
      </c>
      <c r="F5706" s="23" t="s">
        <v>103</v>
      </c>
      <c r="G5706" s="23" t="s">
        <v>539</v>
      </c>
      <c r="H5706" s="32" t="s">
        <v>364</v>
      </c>
      <c r="I5706" s="32" t="s">
        <v>579</v>
      </c>
      <c r="J5706" s="135">
        <v>33</v>
      </c>
      <c r="K5706" s="28">
        <v>0.24060000000000001</v>
      </c>
      <c r="L5706" s="28">
        <f t="shared" si="130"/>
        <v>0.27272999999999997</v>
      </c>
      <c r="M5706" s="28"/>
      <c r="O5706" s="77">
        <v>0.31793001294136047</v>
      </c>
      <c r="Q5706" s="135"/>
      <c r="R5706" s="27"/>
      <c r="BF5706" s="106"/>
    </row>
    <row r="5707" spans="1:58" x14ac:dyDescent="0.25">
      <c r="A5707" t="s">
        <v>17</v>
      </c>
      <c r="B5707" s="23">
        <v>2019</v>
      </c>
      <c r="C5707" s="23" t="s">
        <v>1</v>
      </c>
      <c r="D5707" s="23" t="s">
        <v>60</v>
      </c>
      <c r="E5707" s="23" t="s">
        <v>102</v>
      </c>
      <c r="F5707" s="23" t="s">
        <v>103</v>
      </c>
      <c r="G5707" s="23" t="s">
        <v>539</v>
      </c>
      <c r="H5707" s="32" t="s">
        <v>364</v>
      </c>
      <c r="I5707" s="32" t="s">
        <v>579</v>
      </c>
      <c r="J5707" s="135">
        <v>32</v>
      </c>
      <c r="K5707" s="28">
        <v>0.25197000000000003</v>
      </c>
      <c r="L5707" s="28">
        <f t="shared" si="130"/>
        <v>0.28511999999999998</v>
      </c>
      <c r="M5707" s="28"/>
      <c r="O5707" s="77">
        <v>0.29095000028610229</v>
      </c>
      <c r="Q5707" s="135"/>
      <c r="R5707" s="27"/>
      <c r="BF5707" s="106"/>
    </row>
    <row r="5708" spans="1:58" x14ac:dyDescent="0.25">
      <c r="A5708" t="s">
        <v>17</v>
      </c>
      <c r="B5708" s="23">
        <v>2019</v>
      </c>
      <c r="C5708" s="23" t="s">
        <v>2</v>
      </c>
      <c r="D5708" s="23" t="s">
        <v>61</v>
      </c>
      <c r="E5708" s="23" t="s">
        <v>102</v>
      </c>
      <c r="F5708" s="23" t="s">
        <v>103</v>
      </c>
      <c r="G5708" s="23" t="s">
        <v>539</v>
      </c>
      <c r="H5708" s="32" t="s">
        <v>364</v>
      </c>
      <c r="I5708" s="32" t="s">
        <v>579</v>
      </c>
      <c r="J5708" s="135">
        <v>30</v>
      </c>
      <c r="K5708" s="28">
        <v>0.24576000000000001</v>
      </c>
      <c r="L5708" s="28">
        <f t="shared" si="130"/>
        <v>0.28033000000000002</v>
      </c>
      <c r="M5708" s="28"/>
      <c r="O5708" s="77">
        <v>0.2629300057888031</v>
      </c>
      <c r="Q5708" s="135"/>
      <c r="R5708" s="27"/>
      <c r="BF5708" s="106"/>
    </row>
    <row r="5709" spans="1:58" x14ac:dyDescent="0.25">
      <c r="A5709" t="s">
        <v>17</v>
      </c>
      <c r="B5709" s="23">
        <v>2019</v>
      </c>
      <c r="C5709" s="23" t="s">
        <v>3</v>
      </c>
      <c r="D5709" s="23" t="s">
        <v>62</v>
      </c>
      <c r="E5709" s="23" t="s">
        <v>102</v>
      </c>
      <c r="F5709" s="23" t="s">
        <v>103</v>
      </c>
      <c r="G5709" s="23" t="s">
        <v>539</v>
      </c>
      <c r="H5709" s="32" t="s">
        <v>364</v>
      </c>
      <c r="I5709" s="32" t="s">
        <v>579</v>
      </c>
      <c r="J5709" s="135">
        <v>29</v>
      </c>
      <c r="K5709" s="28">
        <v>0.23477999999999999</v>
      </c>
      <c r="L5709" s="28">
        <f t="shared" si="130"/>
        <v>0.26293</v>
      </c>
      <c r="M5709" s="28"/>
      <c r="O5709" s="77">
        <v>0.230880007147789</v>
      </c>
      <c r="Q5709" s="135"/>
      <c r="R5709" s="27"/>
      <c r="BF5709" s="106"/>
    </row>
    <row r="5710" spans="1:58" x14ac:dyDescent="0.25">
      <c r="A5710" t="s">
        <v>17</v>
      </c>
      <c r="B5710" s="23">
        <v>2020</v>
      </c>
      <c r="C5710" s="23" t="s">
        <v>0</v>
      </c>
      <c r="D5710" s="23" t="s">
        <v>63</v>
      </c>
      <c r="E5710" s="23" t="s">
        <v>102</v>
      </c>
      <c r="F5710" s="23" t="s">
        <v>103</v>
      </c>
      <c r="G5710" s="23" t="s">
        <v>539</v>
      </c>
      <c r="H5710" s="32" t="s">
        <v>364</v>
      </c>
      <c r="I5710" s="32" t="s">
        <v>579</v>
      </c>
      <c r="J5710" s="135">
        <v>29</v>
      </c>
      <c r="K5710" s="28">
        <v>0.15789</v>
      </c>
      <c r="L5710" s="28">
        <f t="shared" si="130"/>
        <v>0.20369999999999999</v>
      </c>
      <c r="M5710" s="28"/>
      <c r="O5710" s="77">
        <v>0.1393100023269653</v>
      </c>
      <c r="Q5710" s="135"/>
      <c r="R5710" s="27"/>
      <c r="BF5710" s="106"/>
    </row>
    <row r="5711" spans="1:58" x14ac:dyDescent="0.25">
      <c r="A5711" t="s">
        <v>17</v>
      </c>
      <c r="B5711" s="23">
        <v>2020</v>
      </c>
      <c r="C5711" s="23" t="s">
        <v>1</v>
      </c>
      <c r="D5711" s="23" t="s">
        <v>64</v>
      </c>
      <c r="E5711" s="23" t="s">
        <v>102</v>
      </c>
      <c r="F5711" s="23" t="s">
        <v>103</v>
      </c>
      <c r="G5711" s="23" t="s">
        <v>539</v>
      </c>
      <c r="H5711" s="32" t="s">
        <v>364</v>
      </c>
      <c r="I5711" s="32" t="s">
        <v>579</v>
      </c>
      <c r="J5711" s="135">
        <v>23</v>
      </c>
      <c r="K5711" s="28">
        <v>8.7910000000000002E-2</v>
      </c>
      <c r="L5711" s="28">
        <f t="shared" si="130"/>
        <v>0.14371</v>
      </c>
      <c r="M5711" s="28"/>
      <c r="O5711" s="77">
        <v>0.17129999399185181</v>
      </c>
      <c r="Q5711" s="135"/>
      <c r="R5711" s="27"/>
      <c r="BF5711" s="106"/>
    </row>
    <row r="5712" spans="1:58" x14ac:dyDescent="0.25">
      <c r="A5712" t="s">
        <v>17</v>
      </c>
      <c r="B5712" s="23">
        <v>2020</v>
      </c>
      <c r="C5712" s="23" t="s">
        <v>2</v>
      </c>
      <c r="D5712" s="23" t="s">
        <v>65</v>
      </c>
      <c r="E5712" s="23" t="s">
        <v>102</v>
      </c>
      <c r="F5712" s="23" t="s">
        <v>103</v>
      </c>
      <c r="G5712" s="23" t="s">
        <v>539</v>
      </c>
      <c r="H5712" s="32" t="s">
        <v>364</v>
      </c>
      <c r="I5712" s="32" t="s">
        <v>579</v>
      </c>
      <c r="J5712" s="135">
        <v>24</v>
      </c>
      <c r="K5712" s="28">
        <v>9.4740000000000005E-2</v>
      </c>
      <c r="L5712" s="28">
        <f t="shared" si="130"/>
        <v>0.14371</v>
      </c>
      <c r="M5712" s="28"/>
      <c r="O5712" s="77">
        <v>0.2179500013589859</v>
      </c>
      <c r="Q5712" s="135"/>
      <c r="R5712" s="27"/>
      <c r="BF5712" s="106"/>
    </row>
    <row r="5713" spans="1:58" x14ac:dyDescent="0.25">
      <c r="A5713" t="s">
        <v>17</v>
      </c>
      <c r="B5713" s="23">
        <v>2020</v>
      </c>
      <c r="C5713" s="23" t="s">
        <v>3</v>
      </c>
      <c r="D5713" s="23" t="s">
        <v>66</v>
      </c>
      <c r="E5713" s="23" t="s">
        <v>102</v>
      </c>
      <c r="F5713" s="23" t="s">
        <v>103</v>
      </c>
      <c r="G5713" s="23" t="s">
        <v>539</v>
      </c>
      <c r="H5713" s="32" t="s">
        <v>364</v>
      </c>
      <c r="I5713" s="32" t="s">
        <v>579</v>
      </c>
      <c r="J5713" s="135">
        <v>25</v>
      </c>
      <c r="K5713" s="28">
        <v>0.12245</v>
      </c>
      <c r="L5713" s="28">
        <f t="shared" si="130"/>
        <v>0.19209000000000001</v>
      </c>
      <c r="M5713" s="28"/>
      <c r="O5713" s="77">
        <v>0.24258999526500699</v>
      </c>
      <c r="Q5713" s="135"/>
      <c r="R5713" s="27"/>
      <c r="BF5713" s="106"/>
    </row>
    <row r="5714" spans="1:58" x14ac:dyDescent="0.25">
      <c r="A5714" t="s">
        <v>17</v>
      </c>
      <c r="B5714" s="23">
        <v>2021</v>
      </c>
      <c r="C5714" s="23" t="s">
        <v>0</v>
      </c>
      <c r="D5714" s="23" t="s">
        <v>67</v>
      </c>
      <c r="E5714" s="23" t="s">
        <v>102</v>
      </c>
      <c r="F5714" s="23" t="s">
        <v>103</v>
      </c>
      <c r="G5714" s="23" t="s">
        <v>539</v>
      </c>
      <c r="H5714" s="32" t="s">
        <v>364</v>
      </c>
      <c r="I5714" s="32" t="s">
        <v>579</v>
      </c>
      <c r="J5714" s="135">
        <v>24</v>
      </c>
      <c r="K5714" s="28">
        <v>0.17526</v>
      </c>
      <c r="L5714" s="28">
        <f t="shared" si="130"/>
        <v>0.23436999999999999</v>
      </c>
      <c r="M5714" s="28"/>
      <c r="O5714" s="77">
        <v>0.2547299861907959</v>
      </c>
      <c r="Q5714" s="135"/>
      <c r="R5714" s="27"/>
      <c r="BF5714" s="106"/>
    </row>
    <row r="5715" spans="1:58" x14ac:dyDescent="0.25">
      <c r="A5715" t="s">
        <v>17</v>
      </c>
      <c r="B5715" s="23">
        <v>2021</v>
      </c>
      <c r="C5715" s="23" t="s">
        <v>1</v>
      </c>
      <c r="D5715" s="23" t="s">
        <v>68</v>
      </c>
      <c r="E5715" s="23" t="s">
        <v>102</v>
      </c>
      <c r="F5715" s="23" t="s">
        <v>103</v>
      </c>
      <c r="G5715" s="23" t="s">
        <v>539</v>
      </c>
      <c r="H5715" s="32" t="s">
        <v>364</v>
      </c>
      <c r="I5715" s="32" t="s">
        <v>579</v>
      </c>
      <c r="J5715" s="135">
        <v>29</v>
      </c>
      <c r="K5715" s="28">
        <v>0.2087</v>
      </c>
      <c r="L5715" s="28">
        <f t="shared" si="130"/>
        <v>0.26549</v>
      </c>
      <c r="M5715" s="28"/>
      <c r="O5715" s="77">
        <v>0.25255998969078058</v>
      </c>
      <c r="Q5715" s="135"/>
      <c r="R5715" s="27"/>
      <c r="BF5715" s="106"/>
    </row>
    <row r="5716" spans="1:58" x14ac:dyDescent="0.25">
      <c r="A5716" t="s">
        <v>17</v>
      </c>
      <c r="B5716" s="23">
        <v>2021</v>
      </c>
      <c r="C5716" s="23" t="s">
        <v>2</v>
      </c>
      <c r="D5716" s="23" t="s">
        <v>69</v>
      </c>
      <c r="E5716" s="23" t="s">
        <v>102</v>
      </c>
      <c r="F5716" s="23" t="s">
        <v>103</v>
      </c>
      <c r="G5716" s="23" t="s">
        <v>539</v>
      </c>
      <c r="H5716" s="32" t="s">
        <v>364</v>
      </c>
      <c r="I5716" s="32" t="s">
        <v>579</v>
      </c>
      <c r="J5716" s="135">
        <v>30</v>
      </c>
      <c r="K5716" s="28">
        <v>0.24576000000000001</v>
      </c>
      <c r="L5716" s="28">
        <f t="shared" si="130"/>
        <v>0.29515000000000002</v>
      </c>
      <c r="M5716" s="28"/>
      <c r="O5716" s="77">
        <v>0.26715001463890081</v>
      </c>
      <c r="Q5716" s="135"/>
      <c r="R5716" s="27"/>
      <c r="BF5716" s="106"/>
    </row>
    <row r="5717" spans="1:58" x14ac:dyDescent="0.25">
      <c r="A5717" t="s">
        <v>17</v>
      </c>
      <c r="B5717" s="23">
        <v>2021</v>
      </c>
      <c r="C5717" s="23" t="s">
        <v>3</v>
      </c>
      <c r="D5717" s="23" t="s">
        <v>70</v>
      </c>
      <c r="E5717" s="23" t="s">
        <v>102</v>
      </c>
      <c r="F5717" s="23" t="s">
        <v>103</v>
      </c>
      <c r="G5717" s="23" t="s">
        <v>539</v>
      </c>
      <c r="H5717" s="32" t="s">
        <v>364</v>
      </c>
      <c r="I5717" s="32" t="s">
        <v>579</v>
      </c>
      <c r="J5717" s="135">
        <v>29</v>
      </c>
      <c r="K5717" s="28">
        <v>0.24786</v>
      </c>
      <c r="L5717" s="28">
        <f t="shared" si="130"/>
        <v>0.28182000000000001</v>
      </c>
      <c r="M5717" s="28"/>
      <c r="O5717" s="77">
        <v>0.26399001479148859</v>
      </c>
      <c r="Q5717" s="135"/>
      <c r="R5717" s="27"/>
      <c r="BF5717" s="106"/>
    </row>
    <row r="5718" spans="1:58" x14ac:dyDescent="0.25">
      <c r="A5718" t="s">
        <v>17</v>
      </c>
      <c r="B5718" s="23">
        <v>2022</v>
      </c>
      <c r="C5718" s="23" t="s">
        <v>0</v>
      </c>
      <c r="D5718" s="23" t="s">
        <v>71</v>
      </c>
      <c r="E5718" s="23" t="s">
        <v>102</v>
      </c>
      <c r="F5718" s="23" t="s">
        <v>103</v>
      </c>
      <c r="G5718" s="23" t="s">
        <v>539</v>
      </c>
      <c r="H5718" s="32" t="s">
        <v>364</v>
      </c>
      <c r="I5718" s="32" t="s">
        <v>579</v>
      </c>
      <c r="J5718" s="135">
        <v>27</v>
      </c>
      <c r="K5718" s="28">
        <v>0.25234000000000001</v>
      </c>
      <c r="L5718" s="28">
        <f t="shared" si="130"/>
        <v>0.28293000000000001</v>
      </c>
      <c r="M5718" s="28"/>
      <c r="O5718" s="77">
        <v>0.26568999886512762</v>
      </c>
      <c r="Q5718" s="135"/>
      <c r="R5718" s="27"/>
      <c r="BF5718" s="106"/>
    </row>
    <row r="5719" spans="1:58" x14ac:dyDescent="0.25">
      <c r="A5719" t="s">
        <v>17</v>
      </c>
      <c r="B5719" s="23">
        <v>2022</v>
      </c>
      <c r="C5719" s="23" t="s">
        <v>1</v>
      </c>
      <c r="D5719" s="23" t="s">
        <v>72</v>
      </c>
      <c r="E5719" s="23" t="s">
        <v>102</v>
      </c>
      <c r="F5719" s="23" t="s">
        <v>103</v>
      </c>
      <c r="G5719" s="23" t="s">
        <v>539</v>
      </c>
      <c r="H5719" s="32" t="s">
        <v>364</v>
      </c>
      <c r="I5719" s="32" t="s">
        <v>579</v>
      </c>
      <c r="J5719" s="135">
        <v>25</v>
      </c>
      <c r="K5719" s="28">
        <v>0.22772000000000001</v>
      </c>
      <c r="L5719" s="28">
        <f t="shared" si="130"/>
        <v>0.245</v>
      </c>
      <c r="M5719" s="28"/>
      <c r="O5719" s="77">
        <v>0.27766001224517822</v>
      </c>
      <c r="Q5719" s="135"/>
      <c r="R5719" s="27"/>
      <c r="BF5719" s="106"/>
    </row>
    <row r="5720" spans="1:58" x14ac:dyDescent="0.25">
      <c r="A5720" t="s">
        <v>17</v>
      </c>
      <c r="B5720" s="23">
        <v>2022</v>
      </c>
      <c r="C5720" s="23" t="s">
        <v>2</v>
      </c>
      <c r="D5720" s="23" t="s">
        <v>73</v>
      </c>
      <c r="E5720" s="23" t="s">
        <v>102</v>
      </c>
      <c r="F5720" s="23" t="s">
        <v>103</v>
      </c>
      <c r="G5720" s="23" t="s">
        <v>539</v>
      </c>
      <c r="H5720" s="32" t="s">
        <v>364</v>
      </c>
      <c r="I5720" s="32" t="s">
        <v>579</v>
      </c>
      <c r="J5720" s="135">
        <v>28</v>
      </c>
      <c r="K5720" s="28">
        <v>0.20909</v>
      </c>
      <c r="L5720" s="28">
        <f t="shared" si="130"/>
        <v>0.25224999999999997</v>
      </c>
      <c r="M5720" s="28"/>
      <c r="O5720" s="77">
        <v>0.2497300058603287</v>
      </c>
      <c r="Q5720" s="135"/>
      <c r="R5720" s="27"/>
      <c r="BF5720" s="106"/>
    </row>
    <row r="5721" spans="1:58" x14ac:dyDescent="0.25">
      <c r="A5721" t="s">
        <v>17</v>
      </c>
      <c r="B5721" s="23">
        <v>2022</v>
      </c>
      <c r="C5721" s="23" t="s">
        <v>3</v>
      </c>
      <c r="D5721" s="23" t="s">
        <v>493</v>
      </c>
      <c r="E5721" s="23" t="s">
        <v>102</v>
      </c>
      <c r="F5721" s="23" t="s">
        <v>103</v>
      </c>
      <c r="G5721" s="23" t="s">
        <v>539</v>
      </c>
      <c r="H5721" s="32" t="s">
        <v>364</v>
      </c>
      <c r="I5721" s="32" t="s">
        <v>579</v>
      </c>
      <c r="J5721" s="135">
        <v>26</v>
      </c>
      <c r="K5721" s="28">
        <v>0.21359</v>
      </c>
      <c r="L5721" s="28">
        <f t="shared" si="130"/>
        <v>0.26046999999999998</v>
      </c>
      <c r="M5721" s="28"/>
      <c r="O5721" s="77">
        <v>0.25554001331329351</v>
      </c>
      <c r="Q5721" s="135"/>
      <c r="R5721" s="27"/>
      <c r="BF5721" s="106"/>
    </row>
    <row r="5722" spans="1:58" x14ac:dyDescent="0.25">
      <c r="A5722" t="s">
        <v>17</v>
      </c>
      <c r="B5722" s="23">
        <v>2023</v>
      </c>
      <c r="C5722" s="23" t="s">
        <v>0</v>
      </c>
      <c r="D5722" s="23" t="s">
        <v>537</v>
      </c>
      <c r="E5722" s="23" t="s">
        <v>102</v>
      </c>
      <c r="F5722" s="23" t="s">
        <v>103</v>
      </c>
      <c r="G5722" s="23" t="s">
        <v>539</v>
      </c>
      <c r="H5722" s="32" t="s">
        <v>364</v>
      </c>
      <c r="I5722" s="32" t="s">
        <v>579</v>
      </c>
      <c r="J5722" s="135">
        <v>29</v>
      </c>
      <c r="K5722" s="28">
        <v>0.25217000000000001</v>
      </c>
      <c r="L5722" s="28">
        <f t="shared" si="130"/>
        <v>0.28455000000000003</v>
      </c>
      <c r="M5722" s="28"/>
      <c r="O5722" s="77">
        <v>0.26218000054359442</v>
      </c>
      <c r="Q5722" s="135"/>
      <c r="R5722" s="27"/>
      <c r="BF5722" s="106"/>
    </row>
    <row r="5723" spans="1:58" x14ac:dyDescent="0.25">
      <c r="A5723" t="s">
        <v>17</v>
      </c>
      <c r="B5723" s="23">
        <v>2019</v>
      </c>
      <c r="C5723" s="23" t="s">
        <v>0</v>
      </c>
      <c r="D5723" s="23" t="s">
        <v>59</v>
      </c>
      <c r="E5723" s="23" t="s">
        <v>104</v>
      </c>
      <c r="F5723" s="23" t="s">
        <v>105</v>
      </c>
      <c r="G5723" s="23" t="s">
        <v>540</v>
      </c>
      <c r="H5723" s="32" t="s">
        <v>367</v>
      </c>
      <c r="I5723" s="32" t="s">
        <v>579</v>
      </c>
      <c r="J5723" s="135">
        <v>18</v>
      </c>
      <c r="K5723" s="28">
        <v>9.7220000000000001E-2</v>
      </c>
      <c r="L5723" s="28">
        <f t="shared" si="130"/>
        <v>0.26808999999999999</v>
      </c>
      <c r="M5723" s="28"/>
      <c r="O5723" s="77">
        <v>0.31793001294136047</v>
      </c>
      <c r="Q5723" s="135"/>
      <c r="R5723" s="27"/>
      <c r="BF5723" s="106"/>
    </row>
    <row r="5724" spans="1:58" x14ac:dyDescent="0.25">
      <c r="A5724" t="s">
        <v>17</v>
      </c>
      <c r="B5724" s="23">
        <v>2019</v>
      </c>
      <c r="C5724" s="23" t="s">
        <v>1</v>
      </c>
      <c r="D5724" s="23" t="s">
        <v>60</v>
      </c>
      <c r="E5724" s="23" t="s">
        <v>104</v>
      </c>
      <c r="F5724" s="23" t="s">
        <v>105</v>
      </c>
      <c r="G5724" s="23" t="s">
        <v>540</v>
      </c>
      <c r="H5724" s="32" t="s">
        <v>367</v>
      </c>
      <c r="I5724" s="32" t="s">
        <v>579</v>
      </c>
      <c r="J5724" s="135">
        <v>17</v>
      </c>
      <c r="K5724" s="28">
        <v>0.10606</v>
      </c>
      <c r="L5724" s="28">
        <f t="shared" si="130"/>
        <v>0.26373999999999997</v>
      </c>
      <c r="M5724" s="28"/>
      <c r="O5724" s="77">
        <v>0.29095000028610229</v>
      </c>
      <c r="Q5724" s="135"/>
      <c r="R5724" s="27"/>
      <c r="BF5724" s="106"/>
    </row>
    <row r="5725" spans="1:58" x14ac:dyDescent="0.25">
      <c r="A5725" t="s">
        <v>17</v>
      </c>
      <c r="B5725" s="23">
        <v>2019</v>
      </c>
      <c r="C5725" s="23" t="s">
        <v>2</v>
      </c>
      <c r="D5725" s="23" t="s">
        <v>61</v>
      </c>
      <c r="E5725" s="23" t="s">
        <v>104</v>
      </c>
      <c r="F5725" s="23" t="s">
        <v>105</v>
      </c>
      <c r="G5725" s="23" t="s">
        <v>540</v>
      </c>
      <c r="H5725" s="32" t="s">
        <v>367</v>
      </c>
      <c r="I5725" s="32" t="s">
        <v>579</v>
      </c>
      <c r="J5725" s="135">
        <v>16</v>
      </c>
      <c r="K5725" s="28">
        <v>0.10768999999999999</v>
      </c>
      <c r="L5725" s="28">
        <f t="shared" si="130"/>
        <v>0.23333000000000001</v>
      </c>
      <c r="M5725" s="28"/>
      <c r="O5725" s="77">
        <v>0.2629300057888031</v>
      </c>
      <c r="Q5725" s="135"/>
      <c r="R5725" s="27"/>
      <c r="BF5725" s="106"/>
    </row>
    <row r="5726" spans="1:58" x14ac:dyDescent="0.25">
      <c r="A5726" t="s">
        <v>17</v>
      </c>
      <c r="B5726" s="23">
        <v>2019</v>
      </c>
      <c r="C5726" s="23" t="s">
        <v>3</v>
      </c>
      <c r="D5726" s="23" t="s">
        <v>62</v>
      </c>
      <c r="E5726" s="23" t="s">
        <v>104</v>
      </c>
      <c r="F5726" s="23" t="s">
        <v>105</v>
      </c>
      <c r="G5726" s="23" t="s">
        <v>540</v>
      </c>
      <c r="H5726" s="32" t="s">
        <v>367</v>
      </c>
      <c r="I5726" s="32" t="s">
        <v>579</v>
      </c>
      <c r="J5726" s="135">
        <v>14</v>
      </c>
      <c r="K5726" s="28">
        <v>7.1429999999999993E-2</v>
      </c>
      <c r="L5726" s="28">
        <f t="shared" si="130"/>
        <v>0.19231000000000001</v>
      </c>
      <c r="M5726" s="28"/>
      <c r="O5726" s="77">
        <v>0.230880007147789</v>
      </c>
      <c r="Q5726" s="135"/>
      <c r="R5726" s="27"/>
      <c r="BF5726" s="106"/>
    </row>
    <row r="5727" spans="1:58" x14ac:dyDescent="0.25">
      <c r="A5727" t="s">
        <v>17</v>
      </c>
      <c r="B5727" s="23">
        <v>2020</v>
      </c>
      <c r="C5727" s="23" t="s">
        <v>0</v>
      </c>
      <c r="D5727" s="23" t="s">
        <v>63</v>
      </c>
      <c r="E5727" s="23" t="s">
        <v>104</v>
      </c>
      <c r="F5727" s="23" t="s">
        <v>105</v>
      </c>
      <c r="G5727" s="23" t="s">
        <v>540</v>
      </c>
      <c r="H5727" s="32" t="s">
        <v>367</v>
      </c>
      <c r="I5727" s="32" t="s">
        <v>579</v>
      </c>
      <c r="J5727" s="135">
        <v>17</v>
      </c>
      <c r="K5727" s="28">
        <v>4.5449999999999997E-2</v>
      </c>
      <c r="L5727" s="28">
        <f t="shared" si="130"/>
        <v>0.16327</v>
      </c>
      <c r="M5727" s="28"/>
      <c r="O5727" s="77">
        <v>0.1393100023269653</v>
      </c>
      <c r="Q5727" s="135"/>
      <c r="R5727" s="27"/>
      <c r="BF5727" s="106"/>
    </row>
    <row r="5728" spans="1:58" x14ac:dyDescent="0.25">
      <c r="A5728" t="s">
        <v>17</v>
      </c>
      <c r="B5728" s="23">
        <v>2020</v>
      </c>
      <c r="C5728" s="23" t="s">
        <v>1</v>
      </c>
      <c r="D5728" s="23" t="s">
        <v>64</v>
      </c>
      <c r="E5728" s="23" t="s">
        <v>104</v>
      </c>
      <c r="F5728" s="23" t="s">
        <v>105</v>
      </c>
      <c r="G5728" s="23" t="s">
        <v>540</v>
      </c>
      <c r="H5728" s="32" t="s">
        <v>367</v>
      </c>
      <c r="I5728" s="32" t="s">
        <v>579</v>
      </c>
      <c r="J5728" s="135">
        <v>16</v>
      </c>
      <c r="K5728" s="28">
        <v>3.125E-2</v>
      </c>
      <c r="L5728" s="28">
        <f t="shared" si="130"/>
        <v>0.12162000000000001</v>
      </c>
      <c r="M5728" s="28"/>
      <c r="O5728" s="77">
        <v>0.17129999399185181</v>
      </c>
      <c r="Q5728" s="135"/>
      <c r="R5728" s="27"/>
      <c r="BF5728" s="106"/>
    </row>
    <row r="5729" spans="1:58" x14ac:dyDescent="0.25">
      <c r="A5729" t="s">
        <v>17</v>
      </c>
      <c r="B5729" s="23">
        <v>2020</v>
      </c>
      <c r="C5729" s="23" t="s">
        <v>2</v>
      </c>
      <c r="D5729" s="23" t="s">
        <v>65</v>
      </c>
      <c r="E5729" s="23" t="s">
        <v>104</v>
      </c>
      <c r="F5729" s="23" t="s">
        <v>105</v>
      </c>
      <c r="G5729" s="23" t="s">
        <v>540</v>
      </c>
      <c r="H5729" s="32" t="s">
        <v>367</v>
      </c>
      <c r="I5729" s="32" t="s">
        <v>579</v>
      </c>
      <c r="J5729" s="135">
        <v>16</v>
      </c>
      <c r="K5729" s="28">
        <v>3.125E-2</v>
      </c>
      <c r="L5729" s="28">
        <f t="shared" si="130"/>
        <v>0.11642</v>
      </c>
      <c r="M5729" s="28"/>
      <c r="O5729" s="77">
        <v>0.2179500013589859</v>
      </c>
      <c r="Q5729" s="135"/>
      <c r="R5729" s="27"/>
      <c r="BF5729" s="106"/>
    </row>
    <row r="5730" spans="1:58" x14ac:dyDescent="0.25">
      <c r="A5730" t="s">
        <v>17</v>
      </c>
      <c r="B5730" s="23">
        <v>2020</v>
      </c>
      <c r="C5730" s="23" t="s">
        <v>3</v>
      </c>
      <c r="D5730" s="23" t="s">
        <v>66</v>
      </c>
      <c r="E5730" s="23" t="s">
        <v>104</v>
      </c>
      <c r="F5730" s="23" t="s">
        <v>105</v>
      </c>
      <c r="G5730" s="23" t="s">
        <v>540</v>
      </c>
      <c r="H5730" s="32" t="s">
        <v>367</v>
      </c>
      <c r="I5730" s="32" t="s">
        <v>579</v>
      </c>
      <c r="J5730" s="135">
        <v>16</v>
      </c>
      <c r="K5730" s="28">
        <v>0</v>
      </c>
      <c r="L5730" s="28">
        <f t="shared" si="130"/>
        <v>0.11662</v>
      </c>
      <c r="M5730" s="28"/>
      <c r="O5730" s="77">
        <v>0.24258999526500699</v>
      </c>
      <c r="Q5730" s="135"/>
      <c r="R5730" s="27"/>
      <c r="BF5730" s="106"/>
    </row>
    <row r="5731" spans="1:58" x14ac:dyDescent="0.25">
      <c r="A5731" t="s">
        <v>17</v>
      </c>
      <c r="B5731" s="23">
        <v>2021</v>
      </c>
      <c r="C5731" s="23" t="s">
        <v>0</v>
      </c>
      <c r="D5731" s="23" t="s">
        <v>67</v>
      </c>
      <c r="E5731" s="23" t="s">
        <v>104</v>
      </c>
      <c r="F5731" s="23" t="s">
        <v>105</v>
      </c>
      <c r="G5731" s="23" t="s">
        <v>540</v>
      </c>
      <c r="H5731" s="32" t="s">
        <v>367</v>
      </c>
      <c r="I5731" s="32" t="s">
        <v>579</v>
      </c>
      <c r="J5731" s="135">
        <v>13</v>
      </c>
      <c r="K5731" s="28">
        <v>0</v>
      </c>
      <c r="L5731" s="28">
        <f t="shared" si="130"/>
        <v>0.15895999999999999</v>
      </c>
      <c r="M5731" s="28"/>
      <c r="O5731" s="77">
        <v>0.2547299861907959</v>
      </c>
      <c r="Q5731" s="135"/>
      <c r="R5731" s="27"/>
      <c r="BF5731" s="106"/>
    </row>
    <row r="5732" spans="1:58" x14ac:dyDescent="0.25">
      <c r="A5732" t="s">
        <v>17</v>
      </c>
      <c r="B5732" s="23">
        <v>2021</v>
      </c>
      <c r="C5732" s="23" t="s">
        <v>1</v>
      </c>
      <c r="D5732" s="23" t="s">
        <v>68</v>
      </c>
      <c r="E5732" s="23" t="s">
        <v>104</v>
      </c>
      <c r="F5732" s="23" t="s">
        <v>105</v>
      </c>
      <c r="G5732" s="23" t="s">
        <v>540</v>
      </c>
      <c r="H5732" s="32" t="s">
        <v>367</v>
      </c>
      <c r="I5732" s="32" t="s">
        <v>579</v>
      </c>
      <c r="J5732" s="135">
        <v>13</v>
      </c>
      <c r="K5732" s="28">
        <v>0.02</v>
      </c>
      <c r="L5732" s="28">
        <f t="shared" si="130"/>
        <v>0.19008</v>
      </c>
      <c r="M5732" s="28"/>
      <c r="O5732" s="77">
        <v>0.25255998969078058</v>
      </c>
      <c r="Q5732" s="135"/>
      <c r="R5732" s="27"/>
      <c r="BF5732" s="106"/>
    </row>
    <row r="5733" spans="1:58" x14ac:dyDescent="0.25">
      <c r="A5733" t="s">
        <v>17</v>
      </c>
      <c r="B5733" s="23">
        <v>2021</v>
      </c>
      <c r="C5733" s="23" t="s">
        <v>2</v>
      </c>
      <c r="D5733" s="23" t="s">
        <v>69</v>
      </c>
      <c r="E5733" s="23" t="s">
        <v>104</v>
      </c>
      <c r="F5733" s="23" t="s">
        <v>105</v>
      </c>
      <c r="G5733" s="23" t="s">
        <v>540</v>
      </c>
      <c r="H5733" s="32" t="s">
        <v>367</v>
      </c>
      <c r="I5733" s="32" t="s">
        <v>579</v>
      </c>
      <c r="J5733" s="135">
        <v>12</v>
      </c>
      <c r="K5733" s="28">
        <v>6.3829999999999998E-2</v>
      </c>
      <c r="L5733" s="28">
        <f t="shared" si="130"/>
        <v>0.20102</v>
      </c>
      <c r="M5733" s="28"/>
      <c r="O5733" s="77">
        <v>0.26715001463890081</v>
      </c>
      <c r="Q5733" s="135"/>
      <c r="R5733" s="27"/>
      <c r="BF5733" s="106"/>
    </row>
    <row r="5734" spans="1:58" x14ac:dyDescent="0.25">
      <c r="A5734" t="s">
        <v>17</v>
      </c>
      <c r="B5734" s="23">
        <v>2021</v>
      </c>
      <c r="C5734" s="23" t="s">
        <v>3</v>
      </c>
      <c r="D5734" s="23" t="s">
        <v>70</v>
      </c>
      <c r="E5734" s="23" t="s">
        <v>104</v>
      </c>
      <c r="F5734" s="23" t="s">
        <v>105</v>
      </c>
      <c r="G5734" s="23" t="s">
        <v>540</v>
      </c>
      <c r="H5734" s="32" t="s">
        <v>367</v>
      </c>
      <c r="I5734" s="32" t="s">
        <v>579</v>
      </c>
      <c r="J5734" s="135">
        <v>11</v>
      </c>
      <c r="K5734" s="28">
        <v>6.9769999999999999E-2</v>
      </c>
      <c r="L5734" s="28">
        <f t="shared" si="130"/>
        <v>0.20610999999999999</v>
      </c>
      <c r="M5734" s="28"/>
      <c r="O5734" s="77">
        <v>0.26399001479148859</v>
      </c>
      <c r="Q5734" s="135"/>
      <c r="R5734" s="27"/>
      <c r="BF5734" s="106"/>
    </row>
    <row r="5735" spans="1:58" x14ac:dyDescent="0.25">
      <c r="A5735" t="s">
        <v>17</v>
      </c>
      <c r="B5735" s="23">
        <v>2022</v>
      </c>
      <c r="C5735" s="23" t="s">
        <v>0</v>
      </c>
      <c r="D5735" s="23" t="s">
        <v>71</v>
      </c>
      <c r="E5735" s="23" t="s">
        <v>104</v>
      </c>
      <c r="F5735" s="23" t="s">
        <v>105</v>
      </c>
      <c r="G5735" s="23" t="s">
        <v>540</v>
      </c>
      <c r="H5735" s="32" t="s">
        <v>367</v>
      </c>
      <c r="I5735" s="32" t="s">
        <v>579</v>
      </c>
      <c r="J5735" s="135">
        <v>11</v>
      </c>
      <c r="K5735" s="28">
        <v>7.1429999999999993E-2</v>
      </c>
      <c r="L5735" s="28">
        <f t="shared" si="130"/>
        <v>0.19799</v>
      </c>
      <c r="M5735" s="28"/>
      <c r="O5735" s="77">
        <v>0.26568999886512762</v>
      </c>
      <c r="Q5735" s="135"/>
      <c r="R5735" s="27"/>
      <c r="BF5735" s="106"/>
    </row>
    <row r="5736" spans="1:58" x14ac:dyDescent="0.25">
      <c r="A5736" t="s">
        <v>17</v>
      </c>
      <c r="B5736" s="23">
        <v>2022</v>
      </c>
      <c r="C5736" s="23" t="s">
        <v>1</v>
      </c>
      <c r="D5736" s="23" t="s">
        <v>72</v>
      </c>
      <c r="E5736" s="23" t="s">
        <v>104</v>
      </c>
      <c r="F5736" s="23" t="s">
        <v>105</v>
      </c>
      <c r="G5736" s="23" t="s">
        <v>540</v>
      </c>
      <c r="H5736" s="32" t="s">
        <v>367</v>
      </c>
      <c r="I5736" s="32" t="s">
        <v>579</v>
      </c>
      <c r="J5736" s="135">
        <v>11</v>
      </c>
      <c r="K5736" s="28">
        <v>6.9769999999999999E-2</v>
      </c>
      <c r="L5736" s="28">
        <f t="shared" si="130"/>
        <v>0.20596</v>
      </c>
      <c r="M5736" s="28"/>
      <c r="O5736" s="77">
        <v>0.27766001224517822</v>
      </c>
      <c r="Q5736" s="135"/>
      <c r="R5736" s="27"/>
      <c r="BF5736" s="106"/>
    </row>
    <row r="5737" spans="1:58" x14ac:dyDescent="0.25">
      <c r="A5737" t="s">
        <v>17</v>
      </c>
      <c r="B5737" s="23">
        <v>2022</v>
      </c>
      <c r="C5737" s="23" t="s">
        <v>2</v>
      </c>
      <c r="D5737" s="23" t="s">
        <v>73</v>
      </c>
      <c r="E5737" s="23" t="s">
        <v>104</v>
      </c>
      <c r="F5737" s="23" t="s">
        <v>105</v>
      </c>
      <c r="G5737" s="23" t="s">
        <v>540</v>
      </c>
      <c r="H5737" s="32" t="s">
        <v>367</v>
      </c>
      <c r="I5737" s="32" t="s">
        <v>579</v>
      </c>
      <c r="J5737" s="135">
        <v>11</v>
      </c>
      <c r="K5737" s="28">
        <v>9.5240000000000005E-2</v>
      </c>
      <c r="L5737" s="28">
        <f t="shared" si="130"/>
        <v>0.20799999999999999</v>
      </c>
      <c r="M5737" s="28"/>
      <c r="O5737" s="77">
        <v>0.2497300058603287</v>
      </c>
      <c r="Q5737" s="135"/>
      <c r="R5737" s="27"/>
      <c r="BF5737" s="106"/>
    </row>
    <row r="5738" spans="1:58" x14ac:dyDescent="0.25">
      <c r="A5738" t="s">
        <v>17</v>
      </c>
      <c r="B5738" s="23">
        <v>2022</v>
      </c>
      <c r="C5738" s="23" t="s">
        <v>3</v>
      </c>
      <c r="D5738" s="23" t="s">
        <v>493</v>
      </c>
      <c r="E5738" s="23" t="s">
        <v>104</v>
      </c>
      <c r="F5738" s="23" t="s">
        <v>105</v>
      </c>
      <c r="G5738" s="23" t="s">
        <v>540</v>
      </c>
      <c r="H5738" s="32" t="s">
        <v>367</v>
      </c>
      <c r="I5738" s="32" t="s">
        <v>579</v>
      </c>
      <c r="J5738" s="135">
        <v>12</v>
      </c>
      <c r="K5738" s="28">
        <v>0.12245</v>
      </c>
      <c r="L5738" s="28">
        <f t="shared" si="130"/>
        <v>0.23397999999999999</v>
      </c>
      <c r="M5738" s="28"/>
      <c r="O5738" s="77">
        <v>0.25554001331329351</v>
      </c>
      <c r="Q5738" s="135"/>
      <c r="R5738" s="27"/>
      <c r="BF5738" s="106"/>
    </row>
    <row r="5739" spans="1:58" x14ac:dyDescent="0.25">
      <c r="A5739" t="s">
        <v>17</v>
      </c>
      <c r="B5739" s="23">
        <v>2023</v>
      </c>
      <c r="C5739" s="23" t="s">
        <v>0</v>
      </c>
      <c r="D5739" s="23" t="s">
        <v>537</v>
      </c>
      <c r="E5739" s="23" t="s">
        <v>104</v>
      </c>
      <c r="F5739" s="23" t="s">
        <v>105</v>
      </c>
      <c r="G5739" s="23" t="s">
        <v>540</v>
      </c>
      <c r="H5739" s="32" t="s">
        <v>367</v>
      </c>
      <c r="I5739" s="32" t="s">
        <v>579</v>
      </c>
      <c r="J5739" s="135">
        <v>11</v>
      </c>
      <c r="K5739" s="28">
        <v>0.13333</v>
      </c>
      <c r="L5739" s="28">
        <f t="shared" si="130"/>
        <v>0.22531000000000001</v>
      </c>
      <c r="M5739" s="28"/>
      <c r="O5739" s="77">
        <v>0.26218000054359442</v>
      </c>
      <c r="Q5739" s="135"/>
      <c r="R5739" s="27"/>
      <c r="BF5739" s="106"/>
    </row>
    <row r="5740" spans="1:58" x14ac:dyDescent="0.25">
      <c r="A5740" t="s">
        <v>17</v>
      </c>
      <c r="B5740" s="23">
        <v>2019</v>
      </c>
      <c r="C5740" s="23" t="s">
        <v>0</v>
      </c>
      <c r="D5740" s="23" t="s">
        <v>59</v>
      </c>
      <c r="E5740" s="23" t="s">
        <v>106</v>
      </c>
      <c r="F5740" s="23" t="s">
        <v>107</v>
      </c>
      <c r="G5740" s="23" t="s">
        <v>539</v>
      </c>
      <c r="H5740" s="32" t="s">
        <v>364</v>
      </c>
      <c r="I5740" s="32" t="s">
        <v>579</v>
      </c>
      <c r="J5740" s="135">
        <v>27</v>
      </c>
      <c r="K5740" s="28">
        <v>0.31192999999999999</v>
      </c>
      <c r="L5740" s="28">
        <f t="shared" si="130"/>
        <v>0.27272999999999997</v>
      </c>
      <c r="M5740" s="28"/>
      <c r="O5740" s="77">
        <v>0.31793001294136047</v>
      </c>
      <c r="Q5740" s="135"/>
      <c r="R5740" s="27"/>
      <c r="BF5740" s="106"/>
    </row>
    <row r="5741" spans="1:58" x14ac:dyDescent="0.25">
      <c r="A5741" t="s">
        <v>17</v>
      </c>
      <c r="B5741" s="23">
        <v>2019</v>
      </c>
      <c r="C5741" s="23" t="s">
        <v>1</v>
      </c>
      <c r="D5741" s="23" t="s">
        <v>60</v>
      </c>
      <c r="E5741" s="23" t="s">
        <v>106</v>
      </c>
      <c r="F5741" s="23" t="s">
        <v>107</v>
      </c>
      <c r="G5741" s="23" t="s">
        <v>539</v>
      </c>
      <c r="H5741" s="32" t="s">
        <v>364</v>
      </c>
      <c r="I5741" s="32" t="s">
        <v>579</v>
      </c>
      <c r="J5741" s="135">
        <v>29</v>
      </c>
      <c r="K5741" s="28">
        <v>0.32174000000000003</v>
      </c>
      <c r="L5741" s="28">
        <f t="shared" si="130"/>
        <v>0.28511999999999998</v>
      </c>
      <c r="M5741" s="28"/>
      <c r="O5741" s="77">
        <v>0.29095000028610229</v>
      </c>
      <c r="Q5741" s="135"/>
      <c r="R5741" s="27"/>
      <c r="BF5741" s="106"/>
    </row>
    <row r="5742" spans="1:58" x14ac:dyDescent="0.25">
      <c r="A5742" t="s">
        <v>17</v>
      </c>
      <c r="B5742" s="23">
        <v>2019</v>
      </c>
      <c r="C5742" s="23" t="s">
        <v>2</v>
      </c>
      <c r="D5742" s="23" t="s">
        <v>61</v>
      </c>
      <c r="E5742" s="23" t="s">
        <v>106</v>
      </c>
      <c r="F5742" s="23" t="s">
        <v>107</v>
      </c>
      <c r="G5742" s="23" t="s">
        <v>539</v>
      </c>
      <c r="H5742" s="32" t="s">
        <v>364</v>
      </c>
      <c r="I5742" s="32" t="s">
        <v>579</v>
      </c>
      <c r="J5742" s="135">
        <v>30</v>
      </c>
      <c r="K5742" s="28">
        <v>0.31405</v>
      </c>
      <c r="L5742" s="28">
        <f t="shared" si="130"/>
        <v>0.28033000000000002</v>
      </c>
      <c r="M5742" s="28"/>
      <c r="O5742" s="77">
        <v>0.2629300057888031</v>
      </c>
      <c r="Q5742" s="135"/>
      <c r="R5742" s="27"/>
      <c r="BF5742" s="106"/>
    </row>
    <row r="5743" spans="1:58" x14ac:dyDescent="0.25">
      <c r="A5743" t="s">
        <v>17</v>
      </c>
      <c r="B5743" s="23">
        <v>2019</v>
      </c>
      <c r="C5743" s="23" t="s">
        <v>3</v>
      </c>
      <c r="D5743" s="23" t="s">
        <v>62</v>
      </c>
      <c r="E5743" s="23" t="s">
        <v>106</v>
      </c>
      <c r="F5743" s="23" t="s">
        <v>107</v>
      </c>
      <c r="G5743" s="23" t="s">
        <v>539</v>
      </c>
      <c r="H5743" s="32" t="s">
        <v>364</v>
      </c>
      <c r="I5743" s="32" t="s">
        <v>579</v>
      </c>
      <c r="J5743" s="135">
        <v>29</v>
      </c>
      <c r="K5743" s="28">
        <v>0.29060000000000002</v>
      </c>
      <c r="L5743" s="28">
        <f t="shared" si="130"/>
        <v>0.26293</v>
      </c>
      <c r="M5743" s="28"/>
      <c r="O5743" s="77">
        <v>0.230880007147789</v>
      </c>
      <c r="Q5743" s="135"/>
      <c r="R5743" s="27"/>
      <c r="BF5743" s="106"/>
    </row>
    <row r="5744" spans="1:58" x14ac:dyDescent="0.25">
      <c r="A5744" t="s">
        <v>17</v>
      </c>
      <c r="B5744" s="23">
        <v>2020</v>
      </c>
      <c r="C5744" s="23" t="s">
        <v>0</v>
      </c>
      <c r="D5744" s="23" t="s">
        <v>63</v>
      </c>
      <c r="E5744" s="23" t="s">
        <v>106</v>
      </c>
      <c r="F5744" s="23" t="s">
        <v>107</v>
      </c>
      <c r="G5744" s="23" t="s">
        <v>539</v>
      </c>
      <c r="H5744" s="32" t="s">
        <v>364</v>
      </c>
      <c r="I5744" s="32" t="s">
        <v>579</v>
      </c>
      <c r="J5744" s="135">
        <v>26</v>
      </c>
      <c r="K5744" s="28">
        <v>0.25490000000000002</v>
      </c>
      <c r="L5744" s="28">
        <f t="shared" si="130"/>
        <v>0.20369999999999999</v>
      </c>
      <c r="M5744" s="28"/>
      <c r="O5744" s="77">
        <v>0.1393100023269653</v>
      </c>
      <c r="Q5744" s="135"/>
      <c r="R5744" s="27"/>
      <c r="BF5744" s="106"/>
    </row>
    <row r="5745" spans="1:58" x14ac:dyDescent="0.25">
      <c r="A5745" t="s">
        <v>17</v>
      </c>
      <c r="B5745" s="23">
        <v>2020</v>
      </c>
      <c r="C5745" s="23" t="s">
        <v>1</v>
      </c>
      <c r="D5745" s="23" t="s">
        <v>64</v>
      </c>
      <c r="E5745" s="23" t="s">
        <v>106</v>
      </c>
      <c r="F5745" s="23" t="s">
        <v>107</v>
      </c>
      <c r="G5745" s="23" t="s">
        <v>539</v>
      </c>
      <c r="H5745" s="32" t="s">
        <v>364</v>
      </c>
      <c r="I5745" s="32" t="s">
        <v>579</v>
      </c>
      <c r="J5745" s="135">
        <v>19</v>
      </c>
      <c r="K5745" s="28">
        <v>0.21052999999999999</v>
      </c>
      <c r="L5745" s="28">
        <f t="shared" si="130"/>
        <v>0.14371</v>
      </c>
      <c r="M5745" s="28"/>
      <c r="O5745" s="77">
        <v>0.17129999399185181</v>
      </c>
      <c r="Q5745" s="135"/>
      <c r="R5745" s="27"/>
      <c r="BF5745" s="106"/>
    </row>
    <row r="5746" spans="1:58" x14ac:dyDescent="0.25">
      <c r="A5746" t="s">
        <v>17</v>
      </c>
      <c r="B5746" s="23">
        <v>2020</v>
      </c>
      <c r="C5746" s="23" t="s">
        <v>2</v>
      </c>
      <c r="D5746" s="23" t="s">
        <v>65</v>
      </c>
      <c r="E5746" s="23" t="s">
        <v>106</v>
      </c>
      <c r="F5746" s="23" t="s">
        <v>107</v>
      </c>
      <c r="G5746" s="23" t="s">
        <v>539</v>
      </c>
      <c r="H5746" s="32" t="s">
        <v>364</v>
      </c>
      <c r="I5746" s="32" t="s">
        <v>579</v>
      </c>
      <c r="J5746" s="135">
        <v>18</v>
      </c>
      <c r="K5746" s="28">
        <v>0.20832999999999999</v>
      </c>
      <c r="L5746" s="28">
        <f t="shared" si="130"/>
        <v>0.14371</v>
      </c>
      <c r="M5746" s="28"/>
      <c r="O5746" s="77">
        <v>0.2179500013589859</v>
      </c>
      <c r="Q5746" s="135"/>
      <c r="R5746" s="27"/>
      <c r="BF5746" s="106"/>
    </row>
    <row r="5747" spans="1:58" x14ac:dyDescent="0.25">
      <c r="A5747" t="s">
        <v>17</v>
      </c>
      <c r="B5747" s="23">
        <v>2020</v>
      </c>
      <c r="C5747" s="23" t="s">
        <v>3</v>
      </c>
      <c r="D5747" s="23" t="s">
        <v>66</v>
      </c>
      <c r="E5747" s="23" t="s">
        <v>106</v>
      </c>
      <c r="F5747" s="23" t="s">
        <v>107</v>
      </c>
      <c r="G5747" s="23" t="s">
        <v>539</v>
      </c>
      <c r="H5747" s="32" t="s">
        <v>364</v>
      </c>
      <c r="I5747" s="32" t="s">
        <v>579</v>
      </c>
      <c r="J5747" s="135">
        <v>20</v>
      </c>
      <c r="K5747" s="28">
        <v>0.27848000000000001</v>
      </c>
      <c r="L5747" s="28">
        <f t="shared" si="130"/>
        <v>0.19209000000000001</v>
      </c>
      <c r="M5747" s="28"/>
      <c r="O5747" s="77">
        <v>0.24258999526500699</v>
      </c>
      <c r="Q5747" s="135"/>
      <c r="R5747" s="27"/>
      <c r="BF5747" s="106"/>
    </row>
    <row r="5748" spans="1:58" x14ac:dyDescent="0.25">
      <c r="A5748" t="s">
        <v>17</v>
      </c>
      <c r="B5748" s="23">
        <v>2021</v>
      </c>
      <c r="C5748" s="23" t="s">
        <v>0</v>
      </c>
      <c r="D5748" s="23" t="s">
        <v>67</v>
      </c>
      <c r="E5748" s="23" t="s">
        <v>106</v>
      </c>
      <c r="F5748" s="23" t="s">
        <v>107</v>
      </c>
      <c r="G5748" s="23" t="s">
        <v>539</v>
      </c>
      <c r="H5748" s="32" t="s">
        <v>364</v>
      </c>
      <c r="I5748" s="32" t="s">
        <v>579</v>
      </c>
      <c r="J5748" s="135">
        <v>24</v>
      </c>
      <c r="K5748" s="28">
        <v>0.29474</v>
      </c>
      <c r="L5748" s="28">
        <f t="shared" si="130"/>
        <v>0.23436999999999999</v>
      </c>
      <c r="M5748" s="28"/>
      <c r="O5748" s="77">
        <v>0.2547299861907959</v>
      </c>
      <c r="Q5748" s="135"/>
      <c r="R5748" s="27"/>
      <c r="BF5748" s="106"/>
    </row>
    <row r="5749" spans="1:58" x14ac:dyDescent="0.25">
      <c r="A5749" t="s">
        <v>17</v>
      </c>
      <c r="B5749" s="23">
        <v>2021</v>
      </c>
      <c r="C5749" s="23" t="s">
        <v>1</v>
      </c>
      <c r="D5749" s="23" t="s">
        <v>68</v>
      </c>
      <c r="E5749" s="23" t="s">
        <v>106</v>
      </c>
      <c r="F5749" s="23" t="s">
        <v>107</v>
      </c>
      <c r="G5749" s="23" t="s">
        <v>539</v>
      </c>
      <c r="H5749" s="32" t="s">
        <v>364</v>
      </c>
      <c r="I5749" s="32" t="s">
        <v>579</v>
      </c>
      <c r="J5749" s="135">
        <v>28</v>
      </c>
      <c r="K5749" s="28">
        <v>0.32432</v>
      </c>
      <c r="L5749" s="28">
        <f t="shared" si="130"/>
        <v>0.26549</v>
      </c>
      <c r="M5749" s="28"/>
      <c r="O5749" s="77">
        <v>0.25255998969078058</v>
      </c>
      <c r="Q5749" s="135"/>
      <c r="R5749" s="27"/>
      <c r="BF5749" s="106"/>
    </row>
    <row r="5750" spans="1:58" x14ac:dyDescent="0.25">
      <c r="A5750" t="s">
        <v>17</v>
      </c>
      <c r="B5750" s="23">
        <v>2021</v>
      </c>
      <c r="C5750" s="23" t="s">
        <v>2</v>
      </c>
      <c r="D5750" s="23" t="s">
        <v>69</v>
      </c>
      <c r="E5750" s="23" t="s">
        <v>106</v>
      </c>
      <c r="F5750" s="23" t="s">
        <v>107</v>
      </c>
      <c r="G5750" s="23" t="s">
        <v>539</v>
      </c>
      <c r="H5750" s="32" t="s">
        <v>364</v>
      </c>
      <c r="I5750" s="32" t="s">
        <v>579</v>
      </c>
      <c r="J5750" s="135">
        <v>27</v>
      </c>
      <c r="K5750" s="28">
        <v>0.34861999999999999</v>
      </c>
      <c r="L5750" s="28">
        <f t="shared" si="130"/>
        <v>0.29515000000000002</v>
      </c>
      <c r="M5750" s="28"/>
      <c r="O5750" s="77">
        <v>0.26715001463890081</v>
      </c>
      <c r="Q5750" s="135"/>
      <c r="R5750" s="27"/>
      <c r="BF5750" s="106"/>
    </row>
    <row r="5751" spans="1:58" x14ac:dyDescent="0.25">
      <c r="A5751" t="s">
        <v>17</v>
      </c>
      <c r="B5751" s="23">
        <v>2021</v>
      </c>
      <c r="C5751" s="23" t="s">
        <v>3</v>
      </c>
      <c r="D5751" s="23" t="s">
        <v>70</v>
      </c>
      <c r="E5751" s="23" t="s">
        <v>106</v>
      </c>
      <c r="F5751" s="23" t="s">
        <v>107</v>
      </c>
      <c r="G5751" s="23" t="s">
        <v>539</v>
      </c>
      <c r="H5751" s="32" t="s">
        <v>364</v>
      </c>
      <c r="I5751" s="32" t="s">
        <v>579</v>
      </c>
      <c r="J5751" s="135">
        <v>26</v>
      </c>
      <c r="K5751" s="28">
        <v>0.32039000000000001</v>
      </c>
      <c r="L5751" s="28">
        <f t="shared" si="130"/>
        <v>0.28182000000000001</v>
      </c>
      <c r="M5751" s="28"/>
      <c r="O5751" s="77">
        <v>0.26399001479148859</v>
      </c>
      <c r="Q5751" s="135"/>
      <c r="R5751" s="27"/>
      <c r="BF5751" s="106"/>
    </row>
    <row r="5752" spans="1:58" x14ac:dyDescent="0.25">
      <c r="A5752" t="s">
        <v>17</v>
      </c>
      <c r="B5752" s="23">
        <v>2022</v>
      </c>
      <c r="C5752" s="23" t="s">
        <v>0</v>
      </c>
      <c r="D5752" s="23" t="s">
        <v>71</v>
      </c>
      <c r="E5752" s="23" t="s">
        <v>106</v>
      </c>
      <c r="F5752" s="23" t="s">
        <v>107</v>
      </c>
      <c r="G5752" s="23" t="s">
        <v>539</v>
      </c>
      <c r="H5752" s="32" t="s">
        <v>364</v>
      </c>
      <c r="I5752" s="32" t="s">
        <v>579</v>
      </c>
      <c r="J5752" s="135">
        <v>25</v>
      </c>
      <c r="K5752" s="28">
        <v>0.31633</v>
      </c>
      <c r="L5752" s="28">
        <f t="shared" si="130"/>
        <v>0.28293000000000001</v>
      </c>
      <c r="M5752" s="28"/>
      <c r="O5752" s="77">
        <v>0.26568999886512762</v>
      </c>
      <c r="Q5752" s="135"/>
      <c r="R5752" s="27"/>
      <c r="BF5752" s="106"/>
    </row>
    <row r="5753" spans="1:58" x14ac:dyDescent="0.25">
      <c r="A5753" t="s">
        <v>17</v>
      </c>
      <c r="B5753" s="23">
        <v>2022</v>
      </c>
      <c r="C5753" s="23" t="s">
        <v>1</v>
      </c>
      <c r="D5753" s="23" t="s">
        <v>72</v>
      </c>
      <c r="E5753" s="23" t="s">
        <v>106</v>
      </c>
      <c r="F5753" s="23" t="s">
        <v>107</v>
      </c>
      <c r="G5753" s="23" t="s">
        <v>539</v>
      </c>
      <c r="H5753" s="32" t="s">
        <v>364</v>
      </c>
      <c r="I5753" s="32" t="s">
        <v>579</v>
      </c>
      <c r="J5753" s="135">
        <v>25</v>
      </c>
      <c r="K5753" s="28">
        <v>0.26262999999999997</v>
      </c>
      <c r="L5753" s="28">
        <f t="shared" si="130"/>
        <v>0.245</v>
      </c>
      <c r="M5753" s="28"/>
      <c r="O5753" s="77">
        <v>0.27766001224517822</v>
      </c>
      <c r="Q5753" s="135"/>
      <c r="R5753" s="27"/>
      <c r="BF5753" s="106"/>
    </row>
    <row r="5754" spans="1:58" x14ac:dyDescent="0.25">
      <c r="A5754" t="s">
        <v>17</v>
      </c>
      <c r="B5754" s="23">
        <v>2022</v>
      </c>
      <c r="C5754" s="23" t="s">
        <v>2</v>
      </c>
      <c r="D5754" s="23" t="s">
        <v>73</v>
      </c>
      <c r="E5754" s="23" t="s">
        <v>106</v>
      </c>
      <c r="F5754" s="23" t="s">
        <v>107</v>
      </c>
      <c r="G5754" s="23" t="s">
        <v>539</v>
      </c>
      <c r="H5754" s="32" t="s">
        <v>364</v>
      </c>
      <c r="I5754" s="32" t="s">
        <v>579</v>
      </c>
      <c r="J5754" s="135">
        <v>28</v>
      </c>
      <c r="K5754" s="28">
        <v>0.29464000000000001</v>
      </c>
      <c r="L5754" s="28">
        <f t="shared" si="130"/>
        <v>0.25224999999999997</v>
      </c>
      <c r="M5754" s="28"/>
      <c r="O5754" s="77">
        <v>0.2497300058603287</v>
      </c>
      <c r="Q5754" s="135"/>
      <c r="R5754" s="27"/>
      <c r="BF5754" s="106"/>
    </row>
    <row r="5755" spans="1:58" x14ac:dyDescent="0.25">
      <c r="A5755" t="s">
        <v>17</v>
      </c>
      <c r="B5755" s="23">
        <v>2022</v>
      </c>
      <c r="C5755" s="23" t="s">
        <v>3</v>
      </c>
      <c r="D5755" s="23" t="s">
        <v>493</v>
      </c>
      <c r="E5755" s="23" t="s">
        <v>106</v>
      </c>
      <c r="F5755" s="23" t="s">
        <v>107</v>
      </c>
      <c r="G5755" s="23" t="s">
        <v>539</v>
      </c>
      <c r="H5755" s="32" t="s">
        <v>364</v>
      </c>
      <c r="I5755" s="32" t="s">
        <v>579</v>
      </c>
      <c r="J5755" s="135">
        <v>28</v>
      </c>
      <c r="K5755" s="28">
        <v>0.30357000000000001</v>
      </c>
      <c r="L5755" s="28">
        <f t="shared" si="130"/>
        <v>0.26046999999999998</v>
      </c>
      <c r="M5755" s="28"/>
      <c r="O5755" s="77">
        <v>0.25554001331329351</v>
      </c>
      <c r="Q5755" s="135"/>
      <c r="R5755" s="27"/>
      <c r="BF5755" s="106"/>
    </row>
    <row r="5756" spans="1:58" x14ac:dyDescent="0.25">
      <c r="A5756" t="s">
        <v>17</v>
      </c>
      <c r="B5756" s="23">
        <v>2023</v>
      </c>
      <c r="C5756" s="23" t="s">
        <v>0</v>
      </c>
      <c r="D5756" s="23" t="s">
        <v>537</v>
      </c>
      <c r="E5756" s="23" t="s">
        <v>106</v>
      </c>
      <c r="F5756" s="23" t="s">
        <v>107</v>
      </c>
      <c r="G5756" s="23" t="s">
        <v>539</v>
      </c>
      <c r="H5756" s="32" t="s">
        <v>364</v>
      </c>
      <c r="I5756" s="32" t="s">
        <v>579</v>
      </c>
      <c r="J5756" s="135">
        <v>33</v>
      </c>
      <c r="K5756" s="28">
        <v>0.31297999999999998</v>
      </c>
      <c r="L5756" s="28">
        <f t="shared" si="130"/>
        <v>0.28455000000000003</v>
      </c>
      <c r="M5756" s="28"/>
      <c r="O5756" s="77">
        <v>0.26218000054359442</v>
      </c>
      <c r="Q5756" s="135"/>
      <c r="R5756" s="27"/>
      <c r="BF5756" s="106"/>
    </row>
    <row r="5757" spans="1:58" x14ac:dyDescent="0.25">
      <c r="A5757" t="s">
        <v>17</v>
      </c>
      <c r="B5757" s="23">
        <v>2019</v>
      </c>
      <c r="C5757" s="23" t="s">
        <v>0</v>
      </c>
      <c r="D5757" s="23" t="s">
        <v>59</v>
      </c>
      <c r="E5757" s="23" t="s">
        <v>108</v>
      </c>
      <c r="F5757" s="23" t="s">
        <v>109</v>
      </c>
      <c r="G5757" s="23" t="s">
        <v>541</v>
      </c>
      <c r="H5757" s="32" t="s">
        <v>542</v>
      </c>
      <c r="I5757" s="32" t="s">
        <v>579</v>
      </c>
      <c r="J5757" s="135">
        <v>40</v>
      </c>
      <c r="K5757" s="28">
        <v>0.41771999999999998</v>
      </c>
      <c r="L5757" s="28">
        <f t="shared" si="130"/>
        <v>0.34447</v>
      </c>
      <c r="M5757" s="28"/>
      <c r="O5757" s="77">
        <v>0.31793001294136047</v>
      </c>
      <c r="Q5757" s="135"/>
      <c r="R5757" s="27"/>
      <c r="BF5757" s="106"/>
    </row>
    <row r="5758" spans="1:58" x14ac:dyDescent="0.25">
      <c r="A5758" t="s">
        <v>17</v>
      </c>
      <c r="B5758" s="23">
        <v>2019</v>
      </c>
      <c r="C5758" s="23" t="s">
        <v>1</v>
      </c>
      <c r="D5758" s="23" t="s">
        <v>60</v>
      </c>
      <c r="E5758" s="23" t="s">
        <v>108</v>
      </c>
      <c r="F5758" s="23" t="s">
        <v>109</v>
      </c>
      <c r="G5758" s="23" t="s">
        <v>541</v>
      </c>
      <c r="H5758" s="32" t="s">
        <v>542</v>
      </c>
      <c r="I5758" s="32" t="s">
        <v>579</v>
      </c>
      <c r="J5758" s="135">
        <v>41</v>
      </c>
      <c r="K5758" s="28">
        <v>0.42945</v>
      </c>
      <c r="L5758" s="28">
        <f t="shared" si="130"/>
        <v>0.34921000000000002</v>
      </c>
      <c r="M5758" s="28"/>
      <c r="O5758" s="77">
        <v>0.29095000028610229</v>
      </c>
      <c r="Q5758" s="135"/>
      <c r="R5758" s="27"/>
      <c r="BF5758" s="106"/>
    </row>
    <row r="5759" spans="1:58" x14ac:dyDescent="0.25">
      <c r="A5759" t="s">
        <v>17</v>
      </c>
      <c r="B5759" s="23">
        <v>2019</v>
      </c>
      <c r="C5759" s="23" t="s">
        <v>2</v>
      </c>
      <c r="D5759" s="23" t="s">
        <v>61</v>
      </c>
      <c r="E5759" s="23" t="s">
        <v>108</v>
      </c>
      <c r="F5759" s="23" t="s">
        <v>109</v>
      </c>
      <c r="G5759" s="23" t="s">
        <v>541</v>
      </c>
      <c r="H5759" s="32" t="s">
        <v>542</v>
      </c>
      <c r="I5759" s="32" t="s">
        <v>579</v>
      </c>
      <c r="J5759" s="135">
        <v>40</v>
      </c>
      <c r="K5759" s="28">
        <v>0.41138999999999998</v>
      </c>
      <c r="L5759" s="28">
        <f t="shared" si="130"/>
        <v>0.33051000000000003</v>
      </c>
      <c r="M5759" s="28"/>
      <c r="O5759" s="77">
        <v>0.2629300057888031</v>
      </c>
      <c r="Q5759" s="135"/>
      <c r="R5759" s="27"/>
      <c r="BF5759" s="106"/>
    </row>
    <row r="5760" spans="1:58" x14ac:dyDescent="0.25">
      <c r="A5760" t="s">
        <v>17</v>
      </c>
      <c r="B5760" s="23">
        <v>2019</v>
      </c>
      <c r="C5760" s="23" t="s">
        <v>3</v>
      </c>
      <c r="D5760" s="23" t="s">
        <v>62</v>
      </c>
      <c r="E5760" s="23" t="s">
        <v>108</v>
      </c>
      <c r="F5760" s="23" t="s">
        <v>109</v>
      </c>
      <c r="G5760" s="23" t="s">
        <v>541</v>
      </c>
      <c r="H5760" s="32" t="s">
        <v>542</v>
      </c>
      <c r="I5760" s="32" t="s">
        <v>579</v>
      </c>
      <c r="J5760" s="135">
        <v>37</v>
      </c>
      <c r="K5760" s="28">
        <v>0.41610999999999998</v>
      </c>
      <c r="L5760" s="28">
        <f t="shared" si="130"/>
        <v>0.32346999999999998</v>
      </c>
      <c r="M5760" s="28"/>
      <c r="O5760" s="77">
        <v>0.230880007147789</v>
      </c>
      <c r="Q5760" s="135"/>
      <c r="R5760" s="27"/>
      <c r="BF5760" s="106"/>
    </row>
    <row r="5761" spans="1:58" x14ac:dyDescent="0.25">
      <c r="A5761" t="s">
        <v>17</v>
      </c>
      <c r="B5761" s="23">
        <v>2020</v>
      </c>
      <c r="C5761" s="23" t="s">
        <v>0</v>
      </c>
      <c r="D5761" s="23" t="s">
        <v>63</v>
      </c>
      <c r="E5761" s="23" t="s">
        <v>108</v>
      </c>
      <c r="F5761" s="23" t="s">
        <v>109</v>
      </c>
      <c r="G5761" s="23" t="s">
        <v>541</v>
      </c>
      <c r="H5761" s="32" t="s">
        <v>542</v>
      </c>
      <c r="I5761" s="32" t="s">
        <v>579</v>
      </c>
      <c r="J5761" s="135">
        <v>39</v>
      </c>
      <c r="K5761" s="28">
        <v>0.36774000000000001</v>
      </c>
      <c r="L5761" s="28">
        <f t="shared" si="130"/>
        <v>0.28033999999999998</v>
      </c>
      <c r="M5761" s="28"/>
      <c r="O5761" s="77">
        <v>0.1393100023269653</v>
      </c>
      <c r="Q5761" s="135"/>
      <c r="R5761" s="27"/>
      <c r="BF5761" s="106"/>
    </row>
    <row r="5762" spans="1:58" x14ac:dyDescent="0.25">
      <c r="A5762" t="s">
        <v>17</v>
      </c>
      <c r="B5762" s="23">
        <v>2020</v>
      </c>
      <c r="C5762" s="23" t="s">
        <v>1</v>
      </c>
      <c r="D5762" s="23" t="s">
        <v>64</v>
      </c>
      <c r="E5762" s="23" t="s">
        <v>108</v>
      </c>
      <c r="F5762" s="23" t="s">
        <v>109</v>
      </c>
      <c r="G5762" s="23" t="s">
        <v>541</v>
      </c>
      <c r="H5762" s="32" t="s">
        <v>542</v>
      </c>
      <c r="I5762" s="32" t="s">
        <v>579</v>
      </c>
      <c r="J5762" s="135">
        <v>32</v>
      </c>
      <c r="K5762" s="28">
        <v>0.33857999999999999</v>
      </c>
      <c r="L5762" s="28">
        <f t="shared" ref="L5762:L5825" si="131">SUMIFS(K:K, E:E, G5762, D:D, D5762, I:I, I5762)</f>
        <v>0.26867000000000002</v>
      </c>
      <c r="M5762" s="28"/>
      <c r="O5762" s="77">
        <v>0.17129999399185181</v>
      </c>
      <c r="Q5762" s="135"/>
      <c r="R5762" s="27"/>
      <c r="BF5762" s="106"/>
    </row>
    <row r="5763" spans="1:58" x14ac:dyDescent="0.25">
      <c r="A5763" t="s">
        <v>17</v>
      </c>
      <c r="B5763" s="23">
        <v>2020</v>
      </c>
      <c r="C5763" s="23" t="s">
        <v>2</v>
      </c>
      <c r="D5763" s="23" t="s">
        <v>65</v>
      </c>
      <c r="E5763" s="23" t="s">
        <v>108</v>
      </c>
      <c r="F5763" s="23" t="s">
        <v>109</v>
      </c>
      <c r="G5763" s="23" t="s">
        <v>541</v>
      </c>
      <c r="H5763" s="32" t="s">
        <v>542</v>
      </c>
      <c r="I5763" s="32" t="s">
        <v>579</v>
      </c>
      <c r="J5763" s="135">
        <v>33</v>
      </c>
      <c r="K5763" s="28">
        <v>0.32330999999999999</v>
      </c>
      <c r="L5763" s="28">
        <f t="shared" si="131"/>
        <v>0.25618000000000002</v>
      </c>
      <c r="M5763" s="28"/>
      <c r="O5763" s="77">
        <v>0.2179500013589859</v>
      </c>
      <c r="Q5763" s="135"/>
      <c r="R5763" s="27"/>
      <c r="BF5763" s="106"/>
    </row>
    <row r="5764" spans="1:58" x14ac:dyDescent="0.25">
      <c r="A5764" t="s">
        <v>17</v>
      </c>
      <c r="B5764" s="23">
        <v>2020</v>
      </c>
      <c r="C5764" s="23" t="s">
        <v>3</v>
      </c>
      <c r="D5764" s="23" t="s">
        <v>66</v>
      </c>
      <c r="E5764" s="23" t="s">
        <v>108</v>
      </c>
      <c r="F5764" s="23" t="s">
        <v>109</v>
      </c>
      <c r="G5764" s="23" t="s">
        <v>541</v>
      </c>
      <c r="H5764" s="32" t="s">
        <v>542</v>
      </c>
      <c r="I5764" s="32" t="s">
        <v>579</v>
      </c>
      <c r="J5764" s="135">
        <v>32</v>
      </c>
      <c r="K5764" s="28">
        <v>0.28125</v>
      </c>
      <c r="L5764" s="28">
        <f t="shared" si="131"/>
        <v>0.26554</v>
      </c>
      <c r="M5764" s="28"/>
      <c r="O5764" s="77">
        <v>0.24258999526500699</v>
      </c>
      <c r="Q5764" s="135"/>
      <c r="R5764" s="27"/>
      <c r="BF5764" s="106"/>
    </row>
    <row r="5765" spans="1:58" x14ac:dyDescent="0.25">
      <c r="A5765" t="s">
        <v>17</v>
      </c>
      <c r="B5765" s="23">
        <v>2021</v>
      </c>
      <c r="C5765" s="23" t="s">
        <v>0</v>
      </c>
      <c r="D5765" s="23" t="s">
        <v>67</v>
      </c>
      <c r="E5765" s="23" t="s">
        <v>108</v>
      </c>
      <c r="F5765" s="23" t="s">
        <v>109</v>
      </c>
      <c r="G5765" s="23" t="s">
        <v>541</v>
      </c>
      <c r="H5765" s="32" t="s">
        <v>542</v>
      </c>
      <c r="I5765" s="32" t="s">
        <v>579</v>
      </c>
      <c r="J5765" s="135">
        <v>28</v>
      </c>
      <c r="K5765" s="28">
        <v>0.32142999999999999</v>
      </c>
      <c r="L5765" s="28">
        <f t="shared" si="131"/>
        <v>0.30179</v>
      </c>
      <c r="M5765" s="28"/>
      <c r="O5765" s="77">
        <v>0.2547299861907959</v>
      </c>
      <c r="Q5765" s="135"/>
      <c r="R5765" s="27"/>
      <c r="BF5765" s="106"/>
    </row>
    <row r="5766" spans="1:58" x14ac:dyDescent="0.25">
      <c r="A5766" t="s">
        <v>17</v>
      </c>
      <c r="B5766" s="23">
        <v>2021</v>
      </c>
      <c r="C5766" s="23" t="s">
        <v>1</v>
      </c>
      <c r="D5766" s="23" t="s">
        <v>68</v>
      </c>
      <c r="E5766" s="23" t="s">
        <v>108</v>
      </c>
      <c r="F5766" s="23" t="s">
        <v>109</v>
      </c>
      <c r="G5766" s="23" t="s">
        <v>541</v>
      </c>
      <c r="H5766" s="32" t="s">
        <v>542</v>
      </c>
      <c r="I5766" s="32" t="s">
        <v>579</v>
      </c>
      <c r="J5766" s="135">
        <v>35</v>
      </c>
      <c r="K5766" s="28">
        <v>0.34043000000000001</v>
      </c>
      <c r="L5766" s="28">
        <f t="shared" si="131"/>
        <v>0.30381999999999998</v>
      </c>
      <c r="M5766" s="28"/>
      <c r="O5766" s="77">
        <v>0.25255998969078058</v>
      </c>
      <c r="Q5766" s="135"/>
      <c r="R5766" s="27"/>
      <c r="BF5766" s="106"/>
    </row>
    <row r="5767" spans="1:58" x14ac:dyDescent="0.25">
      <c r="A5767" t="s">
        <v>17</v>
      </c>
      <c r="B5767" s="23">
        <v>2021</v>
      </c>
      <c r="C5767" s="23" t="s">
        <v>2</v>
      </c>
      <c r="D5767" s="23" t="s">
        <v>69</v>
      </c>
      <c r="E5767" s="23" t="s">
        <v>108</v>
      </c>
      <c r="F5767" s="23" t="s">
        <v>109</v>
      </c>
      <c r="G5767" s="23" t="s">
        <v>541</v>
      </c>
      <c r="H5767" s="32" t="s">
        <v>542</v>
      </c>
      <c r="I5767" s="32" t="s">
        <v>579</v>
      </c>
      <c r="J5767" s="135">
        <v>36</v>
      </c>
      <c r="K5767" s="28">
        <v>0.42759000000000003</v>
      </c>
      <c r="L5767" s="28">
        <f t="shared" si="131"/>
        <v>0.31916</v>
      </c>
      <c r="M5767" s="28"/>
      <c r="O5767" s="77">
        <v>0.26715001463890081</v>
      </c>
      <c r="Q5767" s="135"/>
      <c r="R5767" s="27"/>
      <c r="BF5767" s="106"/>
    </row>
    <row r="5768" spans="1:58" x14ac:dyDescent="0.25">
      <c r="A5768" t="s">
        <v>17</v>
      </c>
      <c r="B5768" s="23">
        <v>2021</v>
      </c>
      <c r="C5768" s="23" t="s">
        <v>3</v>
      </c>
      <c r="D5768" s="23" t="s">
        <v>70</v>
      </c>
      <c r="E5768" s="23" t="s">
        <v>108</v>
      </c>
      <c r="F5768" s="23" t="s">
        <v>109</v>
      </c>
      <c r="G5768" s="23" t="s">
        <v>541</v>
      </c>
      <c r="H5768" s="32" t="s">
        <v>542</v>
      </c>
      <c r="I5768" s="32" t="s">
        <v>579</v>
      </c>
      <c r="J5768" s="135">
        <v>35</v>
      </c>
      <c r="K5768" s="28">
        <v>0.43885000000000002</v>
      </c>
      <c r="L5768" s="28">
        <f t="shared" si="131"/>
        <v>0.31583</v>
      </c>
      <c r="M5768" s="28"/>
      <c r="O5768" s="77">
        <v>0.26399001479148859</v>
      </c>
      <c r="Q5768" s="135"/>
      <c r="R5768" s="27"/>
      <c r="BF5768" s="106"/>
    </row>
    <row r="5769" spans="1:58" x14ac:dyDescent="0.25">
      <c r="A5769" t="s">
        <v>17</v>
      </c>
      <c r="B5769" s="23">
        <v>2022</v>
      </c>
      <c r="C5769" s="23" t="s">
        <v>0</v>
      </c>
      <c r="D5769" s="23" t="s">
        <v>71</v>
      </c>
      <c r="E5769" s="23" t="s">
        <v>108</v>
      </c>
      <c r="F5769" s="23" t="s">
        <v>109</v>
      </c>
      <c r="G5769" s="23" t="s">
        <v>541</v>
      </c>
      <c r="H5769" s="32" t="s">
        <v>542</v>
      </c>
      <c r="I5769" s="32" t="s">
        <v>579</v>
      </c>
      <c r="J5769" s="135">
        <v>40</v>
      </c>
      <c r="K5769" s="28">
        <v>0.39129999999999998</v>
      </c>
      <c r="L5769" s="28">
        <f t="shared" si="131"/>
        <v>0.31734000000000001</v>
      </c>
      <c r="M5769" s="28"/>
      <c r="O5769" s="77">
        <v>0.26568999886512762</v>
      </c>
      <c r="Q5769" s="135"/>
      <c r="R5769" s="27"/>
      <c r="BF5769" s="106"/>
    </row>
    <row r="5770" spans="1:58" x14ac:dyDescent="0.25">
      <c r="A5770" t="s">
        <v>17</v>
      </c>
      <c r="B5770" s="23">
        <v>2022</v>
      </c>
      <c r="C5770" s="23" t="s">
        <v>1</v>
      </c>
      <c r="D5770" s="23" t="s">
        <v>72</v>
      </c>
      <c r="E5770" s="23" t="s">
        <v>108</v>
      </c>
      <c r="F5770" s="23" t="s">
        <v>109</v>
      </c>
      <c r="G5770" s="23" t="s">
        <v>541</v>
      </c>
      <c r="H5770" s="32" t="s">
        <v>542</v>
      </c>
      <c r="I5770" s="32" t="s">
        <v>579</v>
      </c>
      <c r="J5770" s="135">
        <v>38</v>
      </c>
      <c r="K5770" s="28">
        <v>0.42</v>
      </c>
      <c r="L5770" s="28">
        <f t="shared" si="131"/>
        <v>0.32958999999999999</v>
      </c>
      <c r="M5770" s="28"/>
      <c r="O5770" s="77">
        <v>0.27766001224517822</v>
      </c>
      <c r="Q5770" s="135"/>
      <c r="R5770" s="27"/>
      <c r="BF5770" s="106"/>
    </row>
    <row r="5771" spans="1:58" x14ac:dyDescent="0.25">
      <c r="A5771" t="s">
        <v>17</v>
      </c>
      <c r="B5771" s="23">
        <v>2022</v>
      </c>
      <c r="C5771" s="23" t="s">
        <v>2</v>
      </c>
      <c r="D5771" s="23" t="s">
        <v>73</v>
      </c>
      <c r="E5771" s="23" t="s">
        <v>108</v>
      </c>
      <c r="F5771" s="23" t="s">
        <v>109</v>
      </c>
      <c r="G5771" s="23" t="s">
        <v>541</v>
      </c>
      <c r="H5771" s="32" t="s">
        <v>542</v>
      </c>
      <c r="I5771" s="32" t="s">
        <v>579</v>
      </c>
      <c r="J5771" s="135">
        <v>37</v>
      </c>
      <c r="K5771" s="28">
        <v>0.35615999999999998</v>
      </c>
      <c r="L5771" s="28">
        <f t="shared" si="131"/>
        <v>0.31498999999999999</v>
      </c>
      <c r="M5771" s="28"/>
      <c r="O5771" s="77">
        <v>0.2497300058603287</v>
      </c>
      <c r="Q5771" s="135"/>
      <c r="R5771" s="27"/>
      <c r="BF5771" s="106"/>
    </row>
    <row r="5772" spans="1:58" x14ac:dyDescent="0.25">
      <c r="A5772" t="s">
        <v>17</v>
      </c>
      <c r="B5772" s="23">
        <v>2022</v>
      </c>
      <c r="C5772" s="23" t="s">
        <v>3</v>
      </c>
      <c r="D5772" s="23" t="s">
        <v>493</v>
      </c>
      <c r="E5772" s="23" t="s">
        <v>108</v>
      </c>
      <c r="F5772" s="23" t="s">
        <v>109</v>
      </c>
      <c r="G5772" s="23" t="s">
        <v>541</v>
      </c>
      <c r="H5772" s="32" t="s">
        <v>542</v>
      </c>
      <c r="I5772" s="32" t="s">
        <v>579</v>
      </c>
      <c r="J5772" s="135">
        <v>39</v>
      </c>
      <c r="K5772" s="28">
        <v>0.33333000000000002</v>
      </c>
      <c r="L5772" s="28">
        <f t="shared" si="131"/>
        <v>0.30764000000000002</v>
      </c>
      <c r="M5772" s="28"/>
      <c r="O5772" s="77">
        <v>0.25554001331329351</v>
      </c>
      <c r="Q5772" s="135"/>
      <c r="R5772" s="27"/>
      <c r="BF5772" s="106"/>
    </row>
    <row r="5773" spans="1:58" x14ac:dyDescent="0.25">
      <c r="A5773" t="s">
        <v>17</v>
      </c>
      <c r="B5773" s="23">
        <v>2023</v>
      </c>
      <c r="C5773" s="23" t="s">
        <v>0</v>
      </c>
      <c r="D5773" s="23" t="s">
        <v>537</v>
      </c>
      <c r="E5773" s="23" t="s">
        <v>108</v>
      </c>
      <c r="F5773" s="23" t="s">
        <v>109</v>
      </c>
      <c r="G5773" s="23" t="s">
        <v>541</v>
      </c>
      <c r="H5773" s="32" t="s">
        <v>542</v>
      </c>
      <c r="I5773" s="32" t="s">
        <v>579</v>
      </c>
      <c r="J5773" s="135">
        <v>37</v>
      </c>
      <c r="K5773" s="28">
        <v>0.35570000000000002</v>
      </c>
      <c r="L5773" s="28">
        <f t="shared" si="131"/>
        <v>0.29743999999999998</v>
      </c>
      <c r="M5773" s="28"/>
      <c r="O5773" s="77">
        <v>0.26218000054359442</v>
      </c>
      <c r="Q5773" s="135"/>
      <c r="R5773" s="27"/>
      <c r="BF5773" s="106"/>
    </row>
    <row r="5774" spans="1:58" x14ac:dyDescent="0.25">
      <c r="A5774" t="s">
        <v>17</v>
      </c>
      <c r="B5774" s="23">
        <v>2019</v>
      </c>
      <c r="C5774" s="23" t="s">
        <v>0</v>
      </c>
      <c r="D5774" s="23" t="s">
        <v>59</v>
      </c>
      <c r="E5774" s="23" t="s">
        <v>110</v>
      </c>
      <c r="F5774" s="23" t="s">
        <v>111</v>
      </c>
      <c r="G5774" s="23" t="s">
        <v>543</v>
      </c>
      <c r="H5774" s="32" t="s">
        <v>351</v>
      </c>
      <c r="I5774" s="32" t="s">
        <v>579</v>
      </c>
      <c r="J5774" s="135">
        <v>21</v>
      </c>
      <c r="K5774" s="28">
        <v>0.38823999999999997</v>
      </c>
      <c r="L5774" s="28">
        <f t="shared" si="131"/>
        <v>0.31378</v>
      </c>
      <c r="M5774" s="28"/>
      <c r="O5774" s="77">
        <v>0.31793001294136047</v>
      </c>
      <c r="Q5774" s="135"/>
      <c r="R5774" s="27"/>
      <c r="BF5774" s="106"/>
    </row>
    <row r="5775" spans="1:58" x14ac:dyDescent="0.25">
      <c r="A5775" t="s">
        <v>17</v>
      </c>
      <c r="B5775" s="23">
        <v>2019</v>
      </c>
      <c r="C5775" s="23" t="s">
        <v>1</v>
      </c>
      <c r="D5775" s="23" t="s">
        <v>60</v>
      </c>
      <c r="E5775" s="23" t="s">
        <v>110</v>
      </c>
      <c r="F5775" s="23" t="s">
        <v>111</v>
      </c>
      <c r="G5775" s="23" t="s">
        <v>543</v>
      </c>
      <c r="H5775" s="32" t="s">
        <v>351</v>
      </c>
      <c r="I5775" s="32" t="s">
        <v>579</v>
      </c>
      <c r="J5775" s="135">
        <v>19</v>
      </c>
      <c r="K5775" s="28">
        <v>0.33766000000000002</v>
      </c>
      <c r="L5775" s="28">
        <f t="shared" si="131"/>
        <v>0.27926000000000001</v>
      </c>
      <c r="M5775" s="28"/>
      <c r="O5775" s="77">
        <v>0.29095000028610229</v>
      </c>
      <c r="Q5775" s="135"/>
      <c r="R5775" s="27"/>
      <c r="BF5775" s="106"/>
    </row>
    <row r="5776" spans="1:58" x14ac:dyDescent="0.25">
      <c r="A5776" t="s">
        <v>17</v>
      </c>
      <c r="B5776" s="23">
        <v>2019</v>
      </c>
      <c r="C5776" s="23" t="s">
        <v>2</v>
      </c>
      <c r="D5776" s="23" t="s">
        <v>61</v>
      </c>
      <c r="E5776" s="23" t="s">
        <v>110</v>
      </c>
      <c r="F5776" s="23" t="s">
        <v>111</v>
      </c>
      <c r="G5776" s="23" t="s">
        <v>543</v>
      </c>
      <c r="H5776" s="32" t="s">
        <v>351</v>
      </c>
      <c r="I5776" s="32" t="s">
        <v>579</v>
      </c>
      <c r="J5776" s="135">
        <v>20</v>
      </c>
      <c r="K5776" s="28">
        <v>0.30769000000000002</v>
      </c>
      <c r="L5776" s="28">
        <f t="shared" si="131"/>
        <v>0.25580999999999998</v>
      </c>
      <c r="M5776" s="28"/>
      <c r="O5776" s="77">
        <v>0.2629300057888031</v>
      </c>
      <c r="Q5776" s="135"/>
      <c r="R5776" s="27"/>
      <c r="BF5776" s="106"/>
    </row>
    <row r="5777" spans="1:58" x14ac:dyDescent="0.25">
      <c r="A5777" t="s">
        <v>17</v>
      </c>
      <c r="B5777" s="23">
        <v>2019</v>
      </c>
      <c r="C5777" s="23" t="s">
        <v>3</v>
      </c>
      <c r="D5777" s="23" t="s">
        <v>62</v>
      </c>
      <c r="E5777" s="23" t="s">
        <v>110</v>
      </c>
      <c r="F5777" s="23" t="s">
        <v>111</v>
      </c>
      <c r="G5777" s="23" t="s">
        <v>543</v>
      </c>
      <c r="H5777" s="32" t="s">
        <v>351</v>
      </c>
      <c r="I5777" s="32" t="s">
        <v>579</v>
      </c>
      <c r="J5777" s="135">
        <v>19</v>
      </c>
      <c r="K5777" s="28">
        <v>0.24675</v>
      </c>
      <c r="L5777" s="28">
        <f t="shared" si="131"/>
        <v>0.23574999999999999</v>
      </c>
      <c r="M5777" s="28"/>
      <c r="O5777" s="77">
        <v>0.230880007147789</v>
      </c>
      <c r="Q5777" s="135"/>
      <c r="R5777" s="27"/>
      <c r="BF5777" s="106"/>
    </row>
    <row r="5778" spans="1:58" x14ac:dyDescent="0.25">
      <c r="A5778" t="s">
        <v>17</v>
      </c>
      <c r="B5778" s="23">
        <v>2020</v>
      </c>
      <c r="C5778" s="23" t="s">
        <v>0</v>
      </c>
      <c r="D5778" s="23" t="s">
        <v>63</v>
      </c>
      <c r="E5778" s="23" t="s">
        <v>110</v>
      </c>
      <c r="F5778" s="23" t="s">
        <v>111</v>
      </c>
      <c r="G5778" s="23" t="s">
        <v>543</v>
      </c>
      <c r="H5778" s="32" t="s">
        <v>351</v>
      </c>
      <c r="I5778" s="32" t="s">
        <v>579</v>
      </c>
      <c r="J5778" s="135">
        <v>20</v>
      </c>
      <c r="K5778" s="28">
        <v>0.20513000000000001</v>
      </c>
      <c r="L5778" s="28">
        <f t="shared" si="131"/>
        <v>0.19363</v>
      </c>
      <c r="M5778" s="28"/>
      <c r="O5778" s="77">
        <v>0.1393100023269653</v>
      </c>
      <c r="Q5778" s="135"/>
      <c r="R5778" s="27"/>
      <c r="BF5778" s="106"/>
    </row>
    <row r="5779" spans="1:58" x14ac:dyDescent="0.25">
      <c r="A5779" t="s">
        <v>17</v>
      </c>
      <c r="B5779" s="23">
        <v>2020</v>
      </c>
      <c r="C5779" s="23" t="s">
        <v>1</v>
      </c>
      <c r="D5779" s="23" t="s">
        <v>64</v>
      </c>
      <c r="E5779" s="23" t="s">
        <v>110</v>
      </c>
      <c r="F5779" s="23" t="s">
        <v>111</v>
      </c>
      <c r="G5779" s="23" t="s">
        <v>543</v>
      </c>
      <c r="H5779" s="32" t="s">
        <v>351</v>
      </c>
      <c r="I5779" s="32" t="s">
        <v>579</v>
      </c>
      <c r="J5779" s="135">
        <v>17</v>
      </c>
      <c r="K5779" s="28">
        <v>0.22059000000000001</v>
      </c>
      <c r="L5779" s="28">
        <f t="shared" si="131"/>
        <v>0.18768000000000001</v>
      </c>
      <c r="M5779" s="28"/>
      <c r="O5779" s="77">
        <v>0.17129999399185181</v>
      </c>
      <c r="Q5779" s="135"/>
      <c r="R5779" s="27"/>
      <c r="BF5779" s="106"/>
    </row>
    <row r="5780" spans="1:58" x14ac:dyDescent="0.25">
      <c r="A5780" t="s">
        <v>17</v>
      </c>
      <c r="B5780" s="23">
        <v>2020</v>
      </c>
      <c r="C5780" s="23" t="s">
        <v>2</v>
      </c>
      <c r="D5780" s="23" t="s">
        <v>65</v>
      </c>
      <c r="E5780" s="23" t="s">
        <v>110</v>
      </c>
      <c r="F5780" s="23" t="s">
        <v>111</v>
      </c>
      <c r="G5780" s="23" t="s">
        <v>543</v>
      </c>
      <c r="H5780" s="32" t="s">
        <v>351</v>
      </c>
      <c r="I5780" s="32" t="s">
        <v>579</v>
      </c>
      <c r="J5780" s="135">
        <v>17</v>
      </c>
      <c r="K5780" s="28">
        <v>0.27535999999999999</v>
      </c>
      <c r="L5780" s="28">
        <f t="shared" si="131"/>
        <v>0.16774</v>
      </c>
      <c r="M5780" s="28"/>
      <c r="O5780" s="77">
        <v>0.2179500013589859</v>
      </c>
      <c r="Q5780" s="135"/>
      <c r="R5780" s="27"/>
      <c r="BF5780" s="106"/>
    </row>
    <row r="5781" spans="1:58" x14ac:dyDescent="0.25">
      <c r="A5781" t="s">
        <v>17</v>
      </c>
      <c r="B5781" s="23">
        <v>2020</v>
      </c>
      <c r="C5781" s="23" t="s">
        <v>3</v>
      </c>
      <c r="D5781" s="23" t="s">
        <v>66</v>
      </c>
      <c r="E5781" s="23" t="s">
        <v>110</v>
      </c>
      <c r="F5781" s="23" t="s">
        <v>111</v>
      </c>
      <c r="G5781" s="23" t="s">
        <v>543</v>
      </c>
      <c r="H5781" s="32" t="s">
        <v>351</v>
      </c>
      <c r="I5781" s="32" t="s">
        <v>579</v>
      </c>
      <c r="J5781" s="135">
        <v>17</v>
      </c>
      <c r="K5781" s="28">
        <v>0.34327999999999997</v>
      </c>
      <c r="L5781" s="28">
        <f t="shared" si="131"/>
        <v>0.16783000000000001</v>
      </c>
      <c r="M5781" s="28"/>
      <c r="O5781" s="77">
        <v>0.24258999526500699</v>
      </c>
      <c r="Q5781" s="135"/>
      <c r="R5781" s="27"/>
      <c r="BF5781" s="106"/>
    </row>
    <row r="5782" spans="1:58" x14ac:dyDescent="0.25">
      <c r="A5782" t="s">
        <v>17</v>
      </c>
      <c r="B5782" s="23">
        <v>2021</v>
      </c>
      <c r="C5782" s="23" t="s">
        <v>0</v>
      </c>
      <c r="D5782" s="23" t="s">
        <v>67</v>
      </c>
      <c r="E5782" s="23" t="s">
        <v>110</v>
      </c>
      <c r="F5782" s="23" t="s">
        <v>111</v>
      </c>
      <c r="G5782" s="23" t="s">
        <v>543</v>
      </c>
      <c r="H5782" s="32" t="s">
        <v>351</v>
      </c>
      <c r="I5782" s="32" t="s">
        <v>579</v>
      </c>
      <c r="J5782" s="135">
        <v>16</v>
      </c>
      <c r="K5782" s="28">
        <v>0.43547999999999998</v>
      </c>
      <c r="L5782" s="28">
        <f t="shared" si="131"/>
        <v>0.19636000000000001</v>
      </c>
      <c r="M5782" s="28"/>
      <c r="O5782" s="77">
        <v>0.2547299861907959</v>
      </c>
      <c r="Q5782" s="135"/>
      <c r="R5782" s="27"/>
      <c r="BF5782" s="106"/>
    </row>
    <row r="5783" spans="1:58" x14ac:dyDescent="0.25">
      <c r="A5783" t="s">
        <v>17</v>
      </c>
      <c r="B5783" s="23">
        <v>2021</v>
      </c>
      <c r="C5783" s="23" t="s">
        <v>1</v>
      </c>
      <c r="D5783" s="23" t="s">
        <v>68</v>
      </c>
      <c r="E5783" s="23" t="s">
        <v>110</v>
      </c>
      <c r="F5783" s="23" t="s">
        <v>111</v>
      </c>
      <c r="G5783" s="23" t="s">
        <v>543</v>
      </c>
      <c r="H5783" s="32" t="s">
        <v>351</v>
      </c>
      <c r="I5783" s="32" t="s">
        <v>579</v>
      </c>
      <c r="J5783" s="135">
        <v>19</v>
      </c>
      <c r="K5783" s="28">
        <v>0.36486000000000002</v>
      </c>
      <c r="L5783" s="28">
        <f t="shared" si="131"/>
        <v>0.19217999999999999</v>
      </c>
      <c r="M5783" s="28"/>
      <c r="O5783" s="77">
        <v>0.25255998969078058</v>
      </c>
      <c r="Q5783" s="135"/>
      <c r="R5783" s="27"/>
      <c r="BF5783" s="106"/>
    </row>
    <row r="5784" spans="1:58" x14ac:dyDescent="0.25">
      <c r="A5784" t="s">
        <v>17</v>
      </c>
      <c r="B5784" s="23">
        <v>2021</v>
      </c>
      <c r="C5784" s="23" t="s">
        <v>2</v>
      </c>
      <c r="D5784" s="23" t="s">
        <v>69</v>
      </c>
      <c r="E5784" s="23" t="s">
        <v>110</v>
      </c>
      <c r="F5784" s="23" t="s">
        <v>111</v>
      </c>
      <c r="G5784" s="23" t="s">
        <v>543</v>
      </c>
      <c r="H5784" s="32" t="s">
        <v>351</v>
      </c>
      <c r="I5784" s="32" t="s">
        <v>579</v>
      </c>
      <c r="J5784" s="135">
        <v>18</v>
      </c>
      <c r="K5784" s="28">
        <v>0.31429000000000001</v>
      </c>
      <c r="L5784" s="28">
        <f t="shared" si="131"/>
        <v>0.20252999999999999</v>
      </c>
      <c r="M5784" s="28"/>
      <c r="O5784" s="77">
        <v>0.26715001463890081</v>
      </c>
      <c r="Q5784" s="135"/>
      <c r="R5784" s="27"/>
      <c r="BF5784" s="106"/>
    </row>
    <row r="5785" spans="1:58" x14ac:dyDescent="0.25">
      <c r="A5785" t="s">
        <v>17</v>
      </c>
      <c r="B5785" s="23">
        <v>2021</v>
      </c>
      <c r="C5785" s="23" t="s">
        <v>3</v>
      </c>
      <c r="D5785" s="23" t="s">
        <v>70</v>
      </c>
      <c r="E5785" s="23" t="s">
        <v>110</v>
      </c>
      <c r="F5785" s="23" t="s">
        <v>111</v>
      </c>
      <c r="G5785" s="23" t="s">
        <v>543</v>
      </c>
      <c r="H5785" s="32" t="s">
        <v>351</v>
      </c>
      <c r="I5785" s="32" t="s">
        <v>579</v>
      </c>
      <c r="J5785" s="135">
        <v>21</v>
      </c>
      <c r="K5785" s="28">
        <v>0.32142999999999999</v>
      </c>
      <c r="L5785" s="28">
        <f t="shared" si="131"/>
        <v>0.23008999999999999</v>
      </c>
      <c r="M5785" s="28"/>
      <c r="O5785" s="77">
        <v>0.26399001479148859</v>
      </c>
      <c r="Q5785" s="135"/>
      <c r="R5785" s="27"/>
      <c r="BF5785" s="106"/>
    </row>
    <row r="5786" spans="1:58" x14ac:dyDescent="0.25">
      <c r="A5786" t="s">
        <v>17</v>
      </c>
      <c r="B5786" s="23">
        <v>2022</v>
      </c>
      <c r="C5786" s="23" t="s">
        <v>0</v>
      </c>
      <c r="D5786" s="23" t="s">
        <v>71</v>
      </c>
      <c r="E5786" s="23" t="s">
        <v>110</v>
      </c>
      <c r="F5786" s="23" t="s">
        <v>111</v>
      </c>
      <c r="G5786" s="23" t="s">
        <v>543</v>
      </c>
      <c r="H5786" s="32" t="s">
        <v>351</v>
      </c>
      <c r="I5786" s="32" t="s">
        <v>579</v>
      </c>
      <c r="J5786" s="135">
        <v>24</v>
      </c>
      <c r="K5786" s="28">
        <v>0.30851000000000001</v>
      </c>
      <c r="L5786" s="28">
        <f t="shared" si="131"/>
        <v>0.24176</v>
      </c>
      <c r="M5786" s="28"/>
      <c r="O5786" s="77">
        <v>0.26568999886512762</v>
      </c>
      <c r="Q5786" s="135"/>
      <c r="R5786" s="27"/>
      <c r="BF5786" s="106"/>
    </row>
    <row r="5787" spans="1:58" x14ac:dyDescent="0.25">
      <c r="A5787" t="s">
        <v>17</v>
      </c>
      <c r="B5787" s="23">
        <v>2022</v>
      </c>
      <c r="C5787" s="23" t="s">
        <v>1</v>
      </c>
      <c r="D5787" s="23" t="s">
        <v>72</v>
      </c>
      <c r="E5787" s="23" t="s">
        <v>110</v>
      </c>
      <c r="F5787" s="23" t="s">
        <v>111</v>
      </c>
      <c r="G5787" s="23" t="s">
        <v>543</v>
      </c>
      <c r="H5787" s="32" t="s">
        <v>351</v>
      </c>
      <c r="I5787" s="32" t="s">
        <v>579</v>
      </c>
      <c r="J5787" s="135">
        <v>24</v>
      </c>
      <c r="K5787" s="28">
        <v>0.32291999999999998</v>
      </c>
      <c r="L5787" s="28">
        <f t="shared" si="131"/>
        <v>0.26064999999999999</v>
      </c>
      <c r="M5787" s="28"/>
      <c r="O5787" s="77">
        <v>0.27766001224517822</v>
      </c>
      <c r="Q5787" s="135"/>
      <c r="R5787" s="27"/>
      <c r="BF5787" s="106"/>
    </row>
    <row r="5788" spans="1:58" x14ac:dyDescent="0.25">
      <c r="A5788" t="s">
        <v>17</v>
      </c>
      <c r="B5788" s="23">
        <v>2022</v>
      </c>
      <c r="C5788" s="23" t="s">
        <v>2</v>
      </c>
      <c r="D5788" s="23" t="s">
        <v>73</v>
      </c>
      <c r="E5788" s="23" t="s">
        <v>110</v>
      </c>
      <c r="F5788" s="23" t="s">
        <v>111</v>
      </c>
      <c r="G5788" s="23" t="s">
        <v>543</v>
      </c>
      <c r="H5788" s="32" t="s">
        <v>351</v>
      </c>
      <c r="I5788" s="32" t="s">
        <v>579</v>
      </c>
      <c r="J5788" s="135">
        <v>26</v>
      </c>
      <c r="K5788" s="28">
        <v>0.32352999999999998</v>
      </c>
      <c r="L5788" s="28">
        <f t="shared" si="131"/>
        <v>0.23877000000000001</v>
      </c>
      <c r="M5788" s="28"/>
      <c r="O5788" s="77">
        <v>0.2497300058603287</v>
      </c>
      <c r="Q5788" s="135"/>
      <c r="R5788" s="27"/>
      <c r="BF5788" s="106"/>
    </row>
    <row r="5789" spans="1:58" x14ac:dyDescent="0.25">
      <c r="A5789" t="s">
        <v>17</v>
      </c>
      <c r="B5789" s="23">
        <v>2022</v>
      </c>
      <c r="C5789" s="23" t="s">
        <v>3</v>
      </c>
      <c r="D5789" s="23" t="s">
        <v>493</v>
      </c>
      <c r="E5789" s="23" t="s">
        <v>110</v>
      </c>
      <c r="F5789" s="23" t="s">
        <v>111</v>
      </c>
      <c r="G5789" s="23" t="s">
        <v>543</v>
      </c>
      <c r="H5789" s="32" t="s">
        <v>351</v>
      </c>
      <c r="I5789" s="32" t="s">
        <v>579</v>
      </c>
      <c r="J5789" s="135">
        <v>24</v>
      </c>
      <c r="K5789" s="28">
        <v>0.28722999999999999</v>
      </c>
      <c r="L5789" s="28">
        <f t="shared" si="131"/>
        <v>0.20560999999999999</v>
      </c>
      <c r="M5789" s="28"/>
      <c r="O5789" s="77">
        <v>0.25554001331329351</v>
      </c>
      <c r="Q5789" s="135"/>
      <c r="R5789" s="27"/>
      <c r="BF5789" s="106"/>
    </row>
    <row r="5790" spans="1:58" x14ac:dyDescent="0.25">
      <c r="A5790" t="s">
        <v>17</v>
      </c>
      <c r="B5790" s="23">
        <v>2023</v>
      </c>
      <c r="C5790" s="23" t="s">
        <v>0</v>
      </c>
      <c r="D5790" s="23" t="s">
        <v>537</v>
      </c>
      <c r="E5790" s="23" t="s">
        <v>110</v>
      </c>
      <c r="F5790" s="23" t="s">
        <v>111</v>
      </c>
      <c r="G5790" s="23" t="s">
        <v>543</v>
      </c>
      <c r="H5790" s="32" t="s">
        <v>351</v>
      </c>
      <c r="I5790" s="32" t="s">
        <v>579</v>
      </c>
      <c r="J5790" s="135">
        <v>24</v>
      </c>
      <c r="K5790" s="28">
        <v>0.32632</v>
      </c>
      <c r="L5790" s="28">
        <f t="shared" si="131"/>
        <v>0.22727</v>
      </c>
      <c r="M5790" s="28"/>
      <c r="O5790" s="77">
        <v>0.26218000054359442</v>
      </c>
      <c r="Q5790" s="135"/>
      <c r="R5790" s="27"/>
      <c r="BF5790" s="106"/>
    </row>
    <row r="5791" spans="1:58" x14ac:dyDescent="0.25">
      <c r="A5791" t="s">
        <v>17</v>
      </c>
      <c r="B5791" s="23">
        <v>2019</v>
      </c>
      <c r="C5791" s="23" t="s">
        <v>0</v>
      </c>
      <c r="D5791" s="23" t="s">
        <v>59</v>
      </c>
      <c r="E5791" s="23" t="s">
        <v>112</v>
      </c>
      <c r="F5791" s="23" t="s">
        <v>113</v>
      </c>
      <c r="G5791" s="23" t="s">
        <v>544</v>
      </c>
      <c r="H5791" s="32" t="s">
        <v>359</v>
      </c>
      <c r="I5791" s="32" t="s">
        <v>579</v>
      </c>
      <c r="J5791" s="135">
        <v>39</v>
      </c>
      <c r="K5791" s="28">
        <v>0.22292999999999999</v>
      </c>
      <c r="L5791" s="28">
        <f t="shared" si="131"/>
        <v>0.2782</v>
      </c>
      <c r="M5791" s="28"/>
      <c r="O5791" s="77">
        <v>0.31793001294136047</v>
      </c>
      <c r="Q5791" s="135"/>
      <c r="R5791" s="27"/>
      <c r="BF5791" s="106"/>
    </row>
    <row r="5792" spans="1:58" x14ac:dyDescent="0.25">
      <c r="A5792" t="s">
        <v>17</v>
      </c>
      <c r="B5792" s="23">
        <v>2019</v>
      </c>
      <c r="C5792" s="23" t="s">
        <v>1</v>
      </c>
      <c r="D5792" s="23" t="s">
        <v>60</v>
      </c>
      <c r="E5792" s="23" t="s">
        <v>112</v>
      </c>
      <c r="F5792" s="23" t="s">
        <v>113</v>
      </c>
      <c r="G5792" s="23" t="s">
        <v>544</v>
      </c>
      <c r="H5792" s="32" t="s">
        <v>359</v>
      </c>
      <c r="I5792" s="32" t="s">
        <v>579</v>
      </c>
      <c r="J5792" s="135">
        <v>37</v>
      </c>
      <c r="K5792" s="28">
        <v>0.25675999999999999</v>
      </c>
      <c r="L5792" s="28">
        <f t="shared" si="131"/>
        <v>0.30485000000000001</v>
      </c>
      <c r="M5792" s="28"/>
      <c r="O5792" s="77">
        <v>0.29095000028610229</v>
      </c>
      <c r="Q5792" s="135"/>
      <c r="R5792" s="27"/>
      <c r="BF5792" s="106"/>
    </row>
    <row r="5793" spans="1:58" x14ac:dyDescent="0.25">
      <c r="A5793" t="s">
        <v>17</v>
      </c>
      <c r="B5793" s="23">
        <v>2019</v>
      </c>
      <c r="C5793" s="23" t="s">
        <v>2</v>
      </c>
      <c r="D5793" s="23" t="s">
        <v>61</v>
      </c>
      <c r="E5793" s="23" t="s">
        <v>112</v>
      </c>
      <c r="F5793" s="23" t="s">
        <v>113</v>
      </c>
      <c r="G5793" s="23" t="s">
        <v>544</v>
      </c>
      <c r="H5793" s="32" t="s">
        <v>359</v>
      </c>
      <c r="I5793" s="32" t="s">
        <v>579</v>
      </c>
      <c r="J5793" s="135">
        <v>38</v>
      </c>
      <c r="K5793" s="28">
        <v>0.27450999999999998</v>
      </c>
      <c r="L5793" s="28">
        <f t="shared" si="131"/>
        <v>0.30592999999999998</v>
      </c>
      <c r="M5793" s="28"/>
      <c r="O5793" s="77">
        <v>0.2629300057888031</v>
      </c>
      <c r="Q5793" s="135"/>
      <c r="R5793" s="27"/>
      <c r="BF5793" s="106"/>
    </row>
    <row r="5794" spans="1:58" x14ac:dyDescent="0.25">
      <c r="A5794" t="s">
        <v>17</v>
      </c>
      <c r="B5794" s="23">
        <v>2019</v>
      </c>
      <c r="C5794" s="23" t="s">
        <v>3</v>
      </c>
      <c r="D5794" s="23" t="s">
        <v>62</v>
      </c>
      <c r="E5794" s="23" t="s">
        <v>112</v>
      </c>
      <c r="F5794" s="23" t="s">
        <v>113</v>
      </c>
      <c r="G5794" s="23" t="s">
        <v>544</v>
      </c>
      <c r="H5794" s="32" t="s">
        <v>359</v>
      </c>
      <c r="I5794" s="32" t="s">
        <v>579</v>
      </c>
      <c r="J5794" s="135">
        <v>38</v>
      </c>
      <c r="K5794" s="28">
        <v>0.29332999999999998</v>
      </c>
      <c r="L5794" s="28">
        <f t="shared" si="131"/>
        <v>0.30336999999999997</v>
      </c>
      <c r="M5794" s="28"/>
      <c r="O5794" s="77">
        <v>0.230880007147789</v>
      </c>
      <c r="Q5794" s="135"/>
      <c r="R5794" s="27"/>
      <c r="BF5794" s="106"/>
    </row>
    <row r="5795" spans="1:58" x14ac:dyDescent="0.25">
      <c r="A5795" t="s">
        <v>17</v>
      </c>
      <c r="B5795" s="23">
        <v>2020</v>
      </c>
      <c r="C5795" s="23" t="s">
        <v>0</v>
      </c>
      <c r="D5795" s="23" t="s">
        <v>63</v>
      </c>
      <c r="E5795" s="23" t="s">
        <v>112</v>
      </c>
      <c r="F5795" s="23" t="s">
        <v>113</v>
      </c>
      <c r="G5795" s="23" t="s">
        <v>544</v>
      </c>
      <c r="H5795" s="32" t="s">
        <v>359</v>
      </c>
      <c r="I5795" s="32" t="s">
        <v>579</v>
      </c>
      <c r="J5795" s="135">
        <v>32</v>
      </c>
      <c r="K5795" s="28">
        <v>0.26357000000000003</v>
      </c>
      <c r="L5795" s="28">
        <f t="shared" si="131"/>
        <v>0.25328000000000001</v>
      </c>
      <c r="M5795" s="28"/>
      <c r="O5795" s="77">
        <v>0.1393100023269653</v>
      </c>
      <c r="Q5795" s="135"/>
      <c r="R5795" s="27"/>
      <c r="BF5795" s="106"/>
    </row>
    <row r="5796" spans="1:58" x14ac:dyDescent="0.25">
      <c r="A5796" t="s">
        <v>17</v>
      </c>
      <c r="B5796" s="23">
        <v>2020</v>
      </c>
      <c r="C5796" s="23" t="s">
        <v>1</v>
      </c>
      <c r="D5796" s="23" t="s">
        <v>64</v>
      </c>
      <c r="E5796" s="23" t="s">
        <v>112</v>
      </c>
      <c r="F5796" s="23" t="s">
        <v>113</v>
      </c>
      <c r="G5796" s="23" t="s">
        <v>544</v>
      </c>
      <c r="H5796" s="32" t="s">
        <v>359</v>
      </c>
      <c r="I5796" s="32" t="s">
        <v>579</v>
      </c>
      <c r="J5796" s="135">
        <v>28</v>
      </c>
      <c r="K5796" s="28">
        <v>0.22523000000000001</v>
      </c>
      <c r="L5796" s="28">
        <f t="shared" si="131"/>
        <v>0.20624999999999999</v>
      </c>
      <c r="M5796" s="28"/>
      <c r="O5796" s="77">
        <v>0.17129999399185181</v>
      </c>
      <c r="Q5796" s="135"/>
      <c r="R5796" s="27"/>
      <c r="BF5796" s="106"/>
    </row>
    <row r="5797" spans="1:58" x14ac:dyDescent="0.25">
      <c r="A5797" t="s">
        <v>17</v>
      </c>
      <c r="B5797" s="23">
        <v>2020</v>
      </c>
      <c r="C5797" s="23" t="s">
        <v>2</v>
      </c>
      <c r="D5797" s="23" t="s">
        <v>65</v>
      </c>
      <c r="E5797" s="23" t="s">
        <v>112</v>
      </c>
      <c r="F5797" s="23" t="s">
        <v>113</v>
      </c>
      <c r="G5797" s="23" t="s">
        <v>544</v>
      </c>
      <c r="H5797" s="32" t="s">
        <v>359</v>
      </c>
      <c r="I5797" s="32" t="s">
        <v>579</v>
      </c>
      <c r="J5797" s="135">
        <v>24</v>
      </c>
      <c r="K5797" s="28">
        <v>0.13683999999999999</v>
      </c>
      <c r="L5797" s="28">
        <f t="shared" si="131"/>
        <v>0.17316999999999999</v>
      </c>
      <c r="M5797" s="28"/>
      <c r="O5797" s="77">
        <v>0.2179500013589859</v>
      </c>
      <c r="Q5797" s="135"/>
      <c r="R5797" s="27"/>
      <c r="BF5797" s="106"/>
    </row>
    <row r="5798" spans="1:58" x14ac:dyDescent="0.25">
      <c r="A5798" t="s">
        <v>17</v>
      </c>
      <c r="B5798" s="23">
        <v>2020</v>
      </c>
      <c r="C5798" s="23" t="s">
        <v>3</v>
      </c>
      <c r="D5798" s="23" t="s">
        <v>66</v>
      </c>
      <c r="E5798" s="23" t="s">
        <v>112</v>
      </c>
      <c r="F5798" s="23" t="s">
        <v>113</v>
      </c>
      <c r="G5798" s="23" t="s">
        <v>544</v>
      </c>
      <c r="H5798" s="32" t="s">
        <v>359</v>
      </c>
      <c r="I5798" s="32" t="s">
        <v>579</v>
      </c>
      <c r="J5798" s="135">
        <v>22</v>
      </c>
      <c r="K5798" s="28">
        <v>0.10112</v>
      </c>
      <c r="L5798" s="28">
        <f t="shared" si="131"/>
        <v>0.15423999999999999</v>
      </c>
      <c r="M5798" s="28"/>
      <c r="O5798" s="77">
        <v>0.24258999526500699</v>
      </c>
      <c r="Q5798" s="135"/>
      <c r="R5798" s="27"/>
      <c r="BF5798" s="106"/>
    </row>
    <row r="5799" spans="1:58" x14ac:dyDescent="0.25">
      <c r="A5799" t="s">
        <v>17</v>
      </c>
      <c r="B5799" s="23">
        <v>2021</v>
      </c>
      <c r="C5799" s="23" t="s">
        <v>0</v>
      </c>
      <c r="D5799" s="23" t="s">
        <v>67</v>
      </c>
      <c r="E5799" s="23" t="s">
        <v>112</v>
      </c>
      <c r="F5799" s="23" t="s">
        <v>113</v>
      </c>
      <c r="G5799" s="23" t="s">
        <v>544</v>
      </c>
      <c r="H5799" s="32" t="s">
        <v>359</v>
      </c>
      <c r="I5799" s="32" t="s">
        <v>579</v>
      </c>
      <c r="J5799" s="135">
        <v>23</v>
      </c>
      <c r="K5799" s="28">
        <v>0.14444000000000001</v>
      </c>
      <c r="L5799" s="28">
        <f t="shared" si="131"/>
        <v>0.20057</v>
      </c>
      <c r="M5799" s="28"/>
      <c r="O5799" s="77">
        <v>0.2547299861907959</v>
      </c>
      <c r="Q5799" s="135"/>
      <c r="R5799" s="27"/>
      <c r="BF5799" s="106"/>
    </row>
    <row r="5800" spans="1:58" x14ac:dyDescent="0.25">
      <c r="A5800" t="s">
        <v>17</v>
      </c>
      <c r="B5800" s="23">
        <v>2021</v>
      </c>
      <c r="C5800" s="23" t="s">
        <v>1</v>
      </c>
      <c r="D5800" s="23" t="s">
        <v>68</v>
      </c>
      <c r="E5800" s="23" t="s">
        <v>112</v>
      </c>
      <c r="F5800" s="23" t="s">
        <v>113</v>
      </c>
      <c r="G5800" s="23" t="s">
        <v>544</v>
      </c>
      <c r="H5800" s="32" t="s">
        <v>359</v>
      </c>
      <c r="I5800" s="32" t="s">
        <v>579</v>
      </c>
      <c r="J5800" s="135">
        <v>24</v>
      </c>
      <c r="K5800" s="28">
        <v>0.18085000000000001</v>
      </c>
      <c r="L5800" s="28">
        <f t="shared" si="131"/>
        <v>0.22194</v>
      </c>
      <c r="M5800" s="28"/>
      <c r="O5800" s="77">
        <v>0.25255998969078058</v>
      </c>
      <c r="Q5800" s="135"/>
      <c r="R5800" s="27"/>
      <c r="BF5800" s="106"/>
    </row>
    <row r="5801" spans="1:58" x14ac:dyDescent="0.25">
      <c r="A5801" t="s">
        <v>17</v>
      </c>
      <c r="B5801" s="23">
        <v>2021</v>
      </c>
      <c r="C5801" s="23" t="s">
        <v>2</v>
      </c>
      <c r="D5801" s="23" t="s">
        <v>69</v>
      </c>
      <c r="E5801" s="23" t="s">
        <v>112</v>
      </c>
      <c r="F5801" s="23" t="s">
        <v>113</v>
      </c>
      <c r="G5801" s="23" t="s">
        <v>544</v>
      </c>
      <c r="H5801" s="32" t="s">
        <v>359</v>
      </c>
      <c r="I5801" s="32" t="s">
        <v>579</v>
      </c>
      <c r="J5801" s="135">
        <v>21</v>
      </c>
      <c r="K5801" s="28">
        <v>0.19511999999999999</v>
      </c>
      <c r="L5801" s="28">
        <f t="shared" si="131"/>
        <v>0.24815999999999999</v>
      </c>
      <c r="M5801" s="28"/>
      <c r="O5801" s="77">
        <v>0.26715001463890081</v>
      </c>
      <c r="Q5801" s="135"/>
      <c r="R5801" s="27"/>
      <c r="BF5801" s="106"/>
    </row>
    <row r="5802" spans="1:58" x14ac:dyDescent="0.25">
      <c r="A5802" t="s">
        <v>17</v>
      </c>
      <c r="B5802" s="23">
        <v>2021</v>
      </c>
      <c r="C5802" s="23" t="s">
        <v>3</v>
      </c>
      <c r="D5802" s="23" t="s">
        <v>70</v>
      </c>
      <c r="E5802" s="23" t="s">
        <v>112</v>
      </c>
      <c r="F5802" s="23" t="s">
        <v>113</v>
      </c>
      <c r="G5802" s="23" t="s">
        <v>544</v>
      </c>
      <c r="H5802" s="32" t="s">
        <v>359</v>
      </c>
      <c r="I5802" s="32" t="s">
        <v>579</v>
      </c>
      <c r="J5802" s="135">
        <v>17</v>
      </c>
      <c r="K5802" s="28">
        <v>0.23188</v>
      </c>
      <c r="L5802" s="28">
        <f t="shared" si="131"/>
        <v>0.28354000000000001</v>
      </c>
      <c r="M5802" s="28"/>
      <c r="O5802" s="77">
        <v>0.26399001479148859</v>
      </c>
      <c r="Q5802" s="135"/>
      <c r="R5802" s="27"/>
      <c r="BF5802" s="106"/>
    </row>
    <row r="5803" spans="1:58" x14ac:dyDescent="0.25">
      <c r="A5803" t="s">
        <v>17</v>
      </c>
      <c r="B5803" s="23">
        <v>2022</v>
      </c>
      <c r="C5803" s="23" t="s">
        <v>0</v>
      </c>
      <c r="D5803" s="23" t="s">
        <v>71</v>
      </c>
      <c r="E5803" s="23" t="s">
        <v>112</v>
      </c>
      <c r="F5803" s="23" t="s">
        <v>113</v>
      </c>
      <c r="G5803" s="23" t="s">
        <v>544</v>
      </c>
      <c r="H5803" s="32" t="s">
        <v>359</v>
      </c>
      <c r="I5803" s="32" t="s">
        <v>579</v>
      </c>
      <c r="J5803" s="135">
        <v>16</v>
      </c>
      <c r="K5803" s="28">
        <v>0.24615000000000001</v>
      </c>
      <c r="L5803" s="28">
        <f t="shared" si="131"/>
        <v>0.27850999999999998</v>
      </c>
      <c r="M5803" s="28"/>
      <c r="O5803" s="77">
        <v>0.26568999886512762</v>
      </c>
      <c r="Q5803" s="135"/>
      <c r="R5803" s="27"/>
      <c r="BF5803" s="106"/>
    </row>
    <row r="5804" spans="1:58" x14ac:dyDescent="0.25">
      <c r="A5804" t="s">
        <v>17</v>
      </c>
      <c r="B5804" s="23">
        <v>2022</v>
      </c>
      <c r="C5804" s="23" t="s">
        <v>1</v>
      </c>
      <c r="D5804" s="23" t="s">
        <v>72</v>
      </c>
      <c r="E5804" s="23" t="s">
        <v>112</v>
      </c>
      <c r="F5804" s="23" t="s">
        <v>113</v>
      </c>
      <c r="G5804" s="23" t="s">
        <v>544</v>
      </c>
      <c r="H5804" s="32" t="s">
        <v>359</v>
      </c>
      <c r="I5804" s="32" t="s">
        <v>579</v>
      </c>
      <c r="J5804" s="135">
        <v>17</v>
      </c>
      <c r="K5804" s="28">
        <v>0.2029</v>
      </c>
      <c r="L5804" s="28">
        <f t="shared" si="131"/>
        <v>0.28814000000000001</v>
      </c>
      <c r="M5804" s="28"/>
      <c r="O5804" s="77">
        <v>0.27766001224517822</v>
      </c>
      <c r="Q5804" s="135"/>
      <c r="R5804" s="27"/>
      <c r="BF5804" s="106"/>
    </row>
    <row r="5805" spans="1:58" x14ac:dyDescent="0.25">
      <c r="A5805" t="s">
        <v>17</v>
      </c>
      <c r="B5805" s="23">
        <v>2022</v>
      </c>
      <c r="C5805" s="23" t="s">
        <v>2</v>
      </c>
      <c r="D5805" s="23" t="s">
        <v>73</v>
      </c>
      <c r="E5805" s="23" t="s">
        <v>112</v>
      </c>
      <c r="F5805" s="23" t="s">
        <v>113</v>
      </c>
      <c r="G5805" s="23" t="s">
        <v>544</v>
      </c>
      <c r="H5805" s="32" t="s">
        <v>359</v>
      </c>
      <c r="I5805" s="32" t="s">
        <v>579</v>
      </c>
      <c r="J5805" s="135">
        <v>20</v>
      </c>
      <c r="K5805" s="28">
        <v>0.20513000000000001</v>
      </c>
      <c r="L5805" s="28">
        <f t="shared" si="131"/>
        <v>0.30587999999999999</v>
      </c>
      <c r="M5805" s="28"/>
      <c r="O5805" s="77">
        <v>0.2497300058603287</v>
      </c>
      <c r="Q5805" s="135"/>
      <c r="R5805" s="27"/>
      <c r="BF5805" s="106"/>
    </row>
    <row r="5806" spans="1:58" x14ac:dyDescent="0.25">
      <c r="A5806" t="s">
        <v>17</v>
      </c>
      <c r="B5806" s="23">
        <v>2022</v>
      </c>
      <c r="C5806" s="23" t="s">
        <v>3</v>
      </c>
      <c r="D5806" s="23" t="s">
        <v>493</v>
      </c>
      <c r="E5806" s="23" t="s">
        <v>112</v>
      </c>
      <c r="F5806" s="23" t="s">
        <v>113</v>
      </c>
      <c r="G5806" s="23" t="s">
        <v>544</v>
      </c>
      <c r="H5806" s="32" t="s">
        <v>359</v>
      </c>
      <c r="I5806" s="32" t="s">
        <v>579</v>
      </c>
      <c r="J5806" s="135">
        <v>20</v>
      </c>
      <c r="K5806" s="28">
        <v>0.18518999999999999</v>
      </c>
      <c r="L5806" s="28">
        <f t="shared" si="131"/>
        <v>0.28814000000000001</v>
      </c>
      <c r="M5806" s="28"/>
      <c r="O5806" s="77">
        <v>0.25554001331329351</v>
      </c>
      <c r="Q5806" s="135"/>
      <c r="R5806" s="27"/>
      <c r="BF5806" s="106"/>
    </row>
    <row r="5807" spans="1:58" x14ac:dyDescent="0.25">
      <c r="A5807" t="s">
        <v>17</v>
      </c>
      <c r="B5807" s="23">
        <v>2023</v>
      </c>
      <c r="C5807" s="23" t="s">
        <v>0</v>
      </c>
      <c r="D5807" s="23" t="s">
        <v>537</v>
      </c>
      <c r="E5807" s="23" t="s">
        <v>112</v>
      </c>
      <c r="F5807" s="23" t="s">
        <v>113</v>
      </c>
      <c r="G5807" s="23" t="s">
        <v>544</v>
      </c>
      <c r="H5807" s="32" t="s">
        <v>359</v>
      </c>
      <c r="I5807" s="32" t="s">
        <v>579</v>
      </c>
      <c r="J5807" s="135">
        <v>19</v>
      </c>
      <c r="K5807" s="28">
        <v>0.16883000000000001</v>
      </c>
      <c r="L5807" s="28">
        <f t="shared" si="131"/>
        <v>0.29474</v>
      </c>
      <c r="M5807" s="28"/>
      <c r="O5807" s="77">
        <v>0.26218000054359442</v>
      </c>
      <c r="Q5807" s="135"/>
      <c r="R5807" s="27"/>
      <c r="BF5807" s="106"/>
    </row>
    <row r="5808" spans="1:58" x14ac:dyDescent="0.25">
      <c r="A5808" t="s">
        <v>17</v>
      </c>
      <c r="B5808" s="23">
        <v>2019</v>
      </c>
      <c r="C5808" s="23" t="s">
        <v>0</v>
      </c>
      <c r="D5808" s="23" t="s">
        <v>59</v>
      </c>
      <c r="E5808" s="23" t="s">
        <v>114</v>
      </c>
      <c r="F5808" s="23" t="s">
        <v>115</v>
      </c>
      <c r="G5808" s="23" t="s">
        <v>535</v>
      </c>
      <c r="H5808" s="32" t="s">
        <v>358</v>
      </c>
      <c r="I5808" s="32" t="s">
        <v>579</v>
      </c>
      <c r="J5808" s="135">
        <v>23</v>
      </c>
      <c r="K5808" s="28">
        <v>0.23655999999999999</v>
      </c>
      <c r="L5808" s="28">
        <f t="shared" si="131"/>
        <v>0.29470000000000002</v>
      </c>
      <c r="M5808" s="28"/>
      <c r="O5808" s="77">
        <v>0.31793001294136047</v>
      </c>
      <c r="Q5808" s="135"/>
      <c r="R5808" s="27"/>
      <c r="BF5808" s="106"/>
    </row>
    <row r="5809" spans="1:58" x14ac:dyDescent="0.25">
      <c r="A5809" t="s">
        <v>17</v>
      </c>
      <c r="B5809" s="23">
        <v>2019</v>
      </c>
      <c r="C5809" s="23" t="s">
        <v>1</v>
      </c>
      <c r="D5809" s="23" t="s">
        <v>60</v>
      </c>
      <c r="E5809" s="23" t="s">
        <v>114</v>
      </c>
      <c r="F5809" s="23" t="s">
        <v>115</v>
      </c>
      <c r="G5809" s="23" t="s">
        <v>535</v>
      </c>
      <c r="H5809" s="32" t="s">
        <v>358</v>
      </c>
      <c r="I5809" s="32" t="s">
        <v>579</v>
      </c>
      <c r="J5809" s="135">
        <v>23</v>
      </c>
      <c r="K5809" s="28">
        <v>0.27778000000000003</v>
      </c>
      <c r="L5809" s="28">
        <f t="shared" si="131"/>
        <v>0.29519000000000001</v>
      </c>
      <c r="M5809" s="28"/>
      <c r="O5809" s="77">
        <v>0.29095000028610229</v>
      </c>
      <c r="Q5809" s="135"/>
      <c r="R5809" s="27"/>
      <c r="BF5809" s="106"/>
    </row>
    <row r="5810" spans="1:58" x14ac:dyDescent="0.25">
      <c r="A5810" t="s">
        <v>17</v>
      </c>
      <c r="B5810" s="23">
        <v>2019</v>
      </c>
      <c r="C5810" s="23" t="s">
        <v>2</v>
      </c>
      <c r="D5810" s="23" t="s">
        <v>61</v>
      </c>
      <c r="E5810" s="23" t="s">
        <v>114</v>
      </c>
      <c r="F5810" s="23" t="s">
        <v>115</v>
      </c>
      <c r="G5810" s="23" t="s">
        <v>535</v>
      </c>
      <c r="H5810" s="32" t="s">
        <v>358</v>
      </c>
      <c r="I5810" s="32" t="s">
        <v>579</v>
      </c>
      <c r="J5810" s="135">
        <v>23</v>
      </c>
      <c r="K5810" s="28">
        <v>0.28260999999999997</v>
      </c>
      <c r="L5810" s="28">
        <f t="shared" si="131"/>
        <v>0.27662999999999999</v>
      </c>
      <c r="M5810" s="28"/>
      <c r="O5810" s="77">
        <v>0.2629300057888031</v>
      </c>
      <c r="Q5810" s="135"/>
      <c r="R5810" s="27"/>
      <c r="BF5810" s="106"/>
    </row>
    <row r="5811" spans="1:58" x14ac:dyDescent="0.25">
      <c r="A5811" t="s">
        <v>17</v>
      </c>
      <c r="B5811" s="23">
        <v>2019</v>
      </c>
      <c r="C5811" s="23" t="s">
        <v>3</v>
      </c>
      <c r="D5811" s="23" t="s">
        <v>62</v>
      </c>
      <c r="E5811" s="23" t="s">
        <v>114</v>
      </c>
      <c r="F5811" s="23" t="s">
        <v>115</v>
      </c>
      <c r="G5811" s="23" t="s">
        <v>535</v>
      </c>
      <c r="H5811" s="32" t="s">
        <v>358</v>
      </c>
      <c r="I5811" s="32" t="s">
        <v>579</v>
      </c>
      <c r="J5811" s="135">
        <v>22</v>
      </c>
      <c r="K5811" s="28">
        <v>0.30232999999999999</v>
      </c>
      <c r="L5811" s="28">
        <f t="shared" si="131"/>
        <v>0.26895000000000002</v>
      </c>
      <c r="M5811" s="28"/>
      <c r="O5811" s="77">
        <v>0.230880007147789</v>
      </c>
      <c r="Q5811" s="135"/>
      <c r="R5811" s="27"/>
      <c r="BF5811" s="106"/>
    </row>
    <row r="5812" spans="1:58" x14ac:dyDescent="0.25">
      <c r="A5812" t="s">
        <v>17</v>
      </c>
      <c r="B5812" s="23">
        <v>2020</v>
      </c>
      <c r="C5812" s="23" t="s">
        <v>0</v>
      </c>
      <c r="D5812" s="23" t="s">
        <v>63</v>
      </c>
      <c r="E5812" s="23" t="s">
        <v>114</v>
      </c>
      <c r="F5812" s="23" t="s">
        <v>115</v>
      </c>
      <c r="G5812" s="23" t="s">
        <v>535</v>
      </c>
      <c r="H5812" s="32" t="s">
        <v>358</v>
      </c>
      <c r="I5812" s="32" t="s">
        <v>579</v>
      </c>
      <c r="J5812" s="135">
        <v>21</v>
      </c>
      <c r="K5812" s="28">
        <v>0.28915999999999997</v>
      </c>
      <c r="L5812" s="28">
        <f t="shared" si="131"/>
        <v>0.22037000000000001</v>
      </c>
      <c r="M5812" s="28"/>
      <c r="O5812" s="77">
        <v>0.1393100023269653</v>
      </c>
      <c r="Q5812" s="135"/>
      <c r="R5812" s="27"/>
      <c r="BF5812" s="106"/>
    </row>
    <row r="5813" spans="1:58" x14ac:dyDescent="0.25">
      <c r="A5813" t="s">
        <v>17</v>
      </c>
      <c r="B5813" s="23">
        <v>2020</v>
      </c>
      <c r="C5813" s="23" t="s">
        <v>1</v>
      </c>
      <c r="D5813" s="23" t="s">
        <v>64</v>
      </c>
      <c r="E5813" s="23" t="s">
        <v>114</v>
      </c>
      <c r="F5813" s="23" t="s">
        <v>115</v>
      </c>
      <c r="G5813" s="23" t="s">
        <v>535</v>
      </c>
      <c r="H5813" s="32" t="s">
        <v>358</v>
      </c>
      <c r="I5813" s="32" t="s">
        <v>579</v>
      </c>
      <c r="J5813" s="135">
        <v>19</v>
      </c>
      <c r="K5813" s="28">
        <v>0.25</v>
      </c>
      <c r="L5813" s="28">
        <f t="shared" si="131"/>
        <v>0.17954000000000001</v>
      </c>
      <c r="M5813" s="28"/>
      <c r="O5813" s="77">
        <v>0.17129999399185181</v>
      </c>
      <c r="Q5813" s="135"/>
      <c r="R5813" s="27"/>
      <c r="BF5813" s="106"/>
    </row>
    <row r="5814" spans="1:58" x14ac:dyDescent="0.25">
      <c r="A5814" t="s">
        <v>17</v>
      </c>
      <c r="B5814" s="23">
        <v>2020</v>
      </c>
      <c r="C5814" s="23" t="s">
        <v>2</v>
      </c>
      <c r="D5814" s="23" t="s">
        <v>65</v>
      </c>
      <c r="E5814" s="23" t="s">
        <v>114</v>
      </c>
      <c r="F5814" s="23" t="s">
        <v>115</v>
      </c>
      <c r="G5814" s="23" t="s">
        <v>535</v>
      </c>
      <c r="H5814" s="32" t="s">
        <v>358</v>
      </c>
      <c r="I5814" s="32" t="s">
        <v>579</v>
      </c>
      <c r="J5814" s="135">
        <v>17</v>
      </c>
      <c r="K5814" s="28">
        <v>0.23880999999999999</v>
      </c>
      <c r="L5814" s="28">
        <f t="shared" si="131"/>
        <v>0.18340999999999999</v>
      </c>
      <c r="M5814" s="28"/>
      <c r="O5814" s="77">
        <v>0.2179500013589859</v>
      </c>
      <c r="Q5814" s="135"/>
      <c r="R5814" s="27"/>
      <c r="BF5814" s="106"/>
    </row>
    <row r="5815" spans="1:58" x14ac:dyDescent="0.25">
      <c r="A5815" t="s">
        <v>17</v>
      </c>
      <c r="B5815" s="23">
        <v>2020</v>
      </c>
      <c r="C5815" s="23" t="s">
        <v>3</v>
      </c>
      <c r="D5815" s="23" t="s">
        <v>66</v>
      </c>
      <c r="E5815" s="23" t="s">
        <v>114</v>
      </c>
      <c r="F5815" s="23" t="s">
        <v>115</v>
      </c>
      <c r="G5815" s="23" t="s">
        <v>535</v>
      </c>
      <c r="H5815" s="32" t="s">
        <v>358</v>
      </c>
      <c r="I5815" s="32" t="s">
        <v>579</v>
      </c>
      <c r="J5815" s="135">
        <v>18</v>
      </c>
      <c r="K5815" s="28">
        <v>0.24657999999999999</v>
      </c>
      <c r="L5815" s="28">
        <f t="shared" si="131"/>
        <v>0.18021999999999999</v>
      </c>
      <c r="M5815" s="28"/>
      <c r="O5815" s="77">
        <v>0.24258999526500699</v>
      </c>
      <c r="Q5815" s="135"/>
      <c r="R5815" s="27"/>
      <c r="BF5815" s="106"/>
    </row>
    <row r="5816" spans="1:58" x14ac:dyDescent="0.25">
      <c r="A5816" t="s">
        <v>17</v>
      </c>
      <c r="B5816" s="23">
        <v>2021</v>
      </c>
      <c r="C5816" s="23" t="s">
        <v>0</v>
      </c>
      <c r="D5816" s="23" t="s">
        <v>67</v>
      </c>
      <c r="E5816" s="23" t="s">
        <v>114</v>
      </c>
      <c r="F5816" s="23" t="s">
        <v>115</v>
      </c>
      <c r="G5816" s="23" t="s">
        <v>535</v>
      </c>
      <c r="H5816" s="32" t="s">
        <v>358</v>
      </c>
      <c r="I5816" s="32" t="s">
        <v>579</v>
      </c>
      <c r="J5816" s="135">
        <v>20</v>
      </c>
      <c r="K5816" s="28">
        <v>0.28205000000000002</v>
      </c>
      <c r="L5816" s="28">
        <f t="shared" si="131"/>
        <v>0.22996</v>
      </c>
      <c r="M5816" s="28"/>
      <c r="O5816" s="77">
        <v>0.2547299861907959</v>
      </c>
      <c r="Q5816" s="135"/>
      <c r="R5816" s="27"/>
      <c r="BF5816" s="106"/>
    </row>
    <row r="5817" spans="1:58" x14ac:dyDescent="0.25">
      <c r="A5817" t="s">
        <v>17</v>
      </c>
      <c r="B5817" s="23">
        <v>2021</v>
      </c>
      <c r="C5817" s="23" t="s">
        <v>1</v>
      </c>
      <c r="D5817" s="23" t="s">
        <v>68</v>
      </c>
      <c r="E5817" s="23" t="s">
        <v>114</v>
      </c>
      <c r="F5817" s="23" t="s">
        <v>115</v>
      </c>
      <c r="G5817" s="23" t="s">
        <v>535</v>
      </c>
      <c r="H5817" s="32" t="s">
        <v>358</v>
      </c>
      <c r="I5817" s="32" t="s">
        <v>579</v>
      </c>
      <c r="J5817" s="135">
        <v>20</v>
      </c>
      <c r="K5817" s="28">
        <v>0.26250000000000001</v>
      </c>
      <c r="L5817" s="28">
        <f t="shared" si="131"/>
        <v>0.23891999999999999</v>
      </c>
      <c r="M5817" s="28"/>
      <c r="O5817" s="77">
        <v>0.25255998969078058</v>
      </c>
      <c r="Q5817" s="135"/>
      <c r="R5817" s="27"/>
      <c r="BF5817" s="106"/>
    </row>
    <row r="5818" spans="1:58" x14ac:dyDescent="0.25">
      <c r="A5818" t="s">
        <v>17</v>
      </c>
      <c r="B5818" s="23">
        <v>2021</v>
      </c>
      <c r="C5818" s="23" t="s">
        <v>2</v>
      </c>
      <c r="D5818" s="23" t="s">
        <v>69</v>
      </c>
      <c r="E5818" s="23" t="s">
        <v>114</v>
      </c>
      <c r="F5818" s="23" t="s">
        <v>115</v>
      </c>
      <c r="G5818" s="23" t="s">
        <v>535</v>
      </c>
      <c r="H5818" s="32" t="s">
        <v>358</v>
      </c>
      <c r="I5818" s="32" t="s">
        <v>579</v>
      </c>
      <c r="J5818" s="135">
        <v>22</v>
      </c>
      <c r="K5818" s="28">
        <v>0.22472</v>
      </c>
      <c r="L5818" s="28">
        <f t="shared" si="131"/>
        <v>0.23471</v>
      </c>
      <c r="M5818" s="28"/>
      <c r="O5818" s="77">
        <v>0.26715001463890081</v>
      </c>
      <c r="Q5818" s="135"/>
      <c r="R5818" s="27"/>
      <c r="BF5818" s="106"/>
    </row>
    <row r="5819" spans="1:58" x14ac:dyDescent="0.25">
      <c r="A5819" t="s">
        <v>17</v>
      </c>
      <c r="B5819" s="23">
        <v>2021</v>
      </c>
      <c r="C5819" s="23" t="s">
        <v>3</v>
      </c>
      <c r="D5819" s="23" t="s">
        <v>70</v>
      </c>
      <c r="E5819" s="23" t="s">
        <v>114</v>
      </c>
      <c r="F5819" s="23" t="s">
        <v>115</v>
      </c>
      <c r="G5819" s="23" t="s">
        <v>535</v>
      </c>
      <c r="H5819" s="32" t="s">
        <v>358</v>
      </c>
      <c r="I5819" s="32" t="s">
        <v>579</v>
      </c>
      <c r="J5819" s="135">
        <v>20</v>
      </c>
      <c r="K5819" s="28">
        <v>0.21795</v>
      </c>
      <c r="L5819" s="28">
        <f t="shared" si="131"/>
        <v>0.25298999999999999</v>
      </c>
      <c r="M5819" s="28"/>
      <c r="O5819" s="77">
        <v>0.26399001479148859</v>
      </c>
      <c r="Q5819" s="135"/>
      <c r="R5819" s="27"/>
      <c r="BF5819" s="106"/>
    </row>
    <row r="5820" spans="1:58" x14ac:dyDescent="0.25">
      <c r="A5820" t="s">
        <v>17</v>
      </c>
      <c r="B5820" s="23">
        <v>2022</v>
      </c>
      <c r="C5820" s="23" t="s">
        <v>0</v>
      </c>
      <c r="D5820" s="23" t="s">
        <v>71</v>
      </c>
      <c r="E5820" s="23" t="s">
        <v>114</v>
      </c>
      <c r="F5820" s="23" t="s">
        <v>115</v>
      </c>
      <c r="G5820" s="23" t="s">
        <v>535</v>
      </c>
      <c r="H5820" s="32" t="s">
        <v>358</v>
      </c>
      <c r="I5820" s="32" t="s">
        <v>579</v>
      </c>
      <c r="J5820" s="135">
        <v>20</v>
      </c>
      <c r="K5820" s="28">
        <v>0.21518999999999999</v>
      </c>
      <c r="L5820" s="28">
        <f t="shared" si="131"/>
        <v>0.23507</v>
      </c>
      <c r="M5820" s="28"/>
      <c r="O5820" s="77">
        <v>0.26568999886512762</v>
      </c>
      <c r="Q5820" s="135"/>
      <c r="R5820" s="27"/>
      <c r="BF5820" s="106"/>
    </row>
    <row r="5821" spans="1:58" x14ac:dyDescent="0.25">
      <c r="A5821" t="s">
        <v>17</v>
      </c>
      <c r="B5821" s="23">
        <v>2022</v>
      </c>
      <c r="C5821" s="23" t="s">
        <v>1</v>
      </c>
      <c r="D5821" s="23" t="s">
        <v>72</v>
      </c>
      <c r="E5821" s="23" t="s">
        <v>114</v>
      </c>
      <c r="F5821" s="23" t="s">
        <v>115</v>
      </c>
      <c r="G5821" s="23" t="s">
        <v>535</v>
      </c>
      <c r="H5821" s="32" t="s">
        <v>358</v>
      </c>
      <c r="I5821" s="32" t="s">
        <v>579</v>
      </c>
      <c r="J5821" s="135">
        <v>22</v>
      </c>
      <c r="K5821" s="28">
        <v>0.25</v>
      </c>
      <c r="L5821" s="28">
        <f t="shared" si="131"/>
        <v>0.25868999999999998</v>
      </c>
      <c r="M5821" s="28"/>
      <c r="O5821" s="77">
        <v>0.27766001224517822</v>
      </c>
      <c r="Q5821" s="135"/>
      <c r="R5821" s="27"/>
      <c r="BF5821" s="106"/>
    </row>
    <row r="5822" spans="1:58" x14ac:dyDescent="0.25">
      <c r="A5822" t="s">
        <v>17</v>
      </c>
      <c r="B5822" s="23">
        <v>2022</v>
      </c>
      <c r="C5822" s="23" t="s">
        <v>2</v>
      </c>
      <c r="D5822" s="23" t="s">
        <v>73</v>
      </c>
      <c r="E5822" s="23" t="s">
        <v>114</v>
      </c>
      <c r="F5822" s="23" t="s">
        <v>115</v>
      </c>
      <c r="G5822" s="23" t="s">
        <v>535</v>
      </c>
      <c r="H5822" s="32" t="s">
        <v>358</v>
      </c>
      <c r="I5822" s="32" t="s">
        <v>579</v>
      </c>
      <c r="J5822" s="135">
        <v>24</v>
      </c>
      <c r="K5822" s="28">
        <v>0.23957999999999999</v>
      </c>
      <c r="L5822" s="28">
        <f t="shared" si="131"/>
        <v>0.25279000000000001</v>
      </c>
      <c r="M5822" s="28"/>
      <c r="O5822" s="77">
        <v>0.2497300058603287</v>
      </c>
      <c r="Q5822" s="135"/>
      <c r="R5822" s="27"/>
      <c r="BF5822" s="106"/>
    </row>
    <row r="5823" spans="1:58" x14ac:dyDescent="0.25">
      <c r="A5823" t="s">
        <v>17</v>
      </c>
      <c r="B5823" s="23">
        <v>2022</v>
      </c>
      <c r="C5823" s="23" t="s">
        <v>3</v>
      </c>
      <c r="D5823" s="23" t="s">
        <v>493</v>
      </c>
      <c r="E5823" s="23" t="s">
        <v>114</v>
      </c>
      <c r="F5823" s="23" t="s">
        <v>115</v>
      </c>
      <c r="G5823" s="23" t="s">
        <v>535</v>
      </c>
      <c r="H5823" s="32" t="s">
        <v>358</v>
      </c>
      <c r="I5823" s="32" t="s">
        <v>579</v>
      </c>
      <c r="J5823" s="135">
        <v>24</v>
      </c>
      <c r="K5823" s="28">
        <v>0.20619000000000001</v>
      </c>
      <c r="L5823" s="28">
        <f t="shared" si="131"/>
        <v>0.25323000000000001</v>
      </c>
      <c r="M5823" s="28"/>
      <c r="O5823" s="77">
        <v>0.25554001331329351</v>
      </c>
      <c r="Q5823" s="135"/>
      <c r="R5823" s="27"/>
      <c r="BF5823" s="106"/>
    </row>
    <row r="5824" spans="1:58" x14ac:dyDescent="0.25">
      <c r="A5824" t="s">
        <v>17</v>
      </c>
      <c r="B5824" s="23">
        <v>2023</v>
      </c>
      <c r="C5824" s="23" t="s">
        <v>0</v>
      </c>
      <c r="D5824" s="23" t="s">
        <v>537</v>
      </c>
      <c r="E5824" s="23" t="s">
        <v>114</v>
      </c>
      <c r="F5824" s="23" t="s">
        <v>115</v>
      </c>
      <c r="G5824" s="23" t="s">
        <v>535</v>
      </c>
      <c r="H5824" s="32" t="s">
        <v>358</v>
      </c>
      <c r="I5824" s="32" t="s">
        <v>579</v>
      </c>
      <c r="J5824" s="135">
        <v>24</v>
      </c>
      <c r="K5824" s="28">
        <v>0.22339999999999999</v>
      </c>
      <c r="L5824" s="28">
        <f t="shared" si="131"/>
        <v>0.26275999999999999</v>
      </c>
      <c r="M5824" s="28"/>
      <c r="O5824" s="77">
        <v>0.26218000054359442</v>
      </c>
      <c r="Q5824" s="135"/>
      <c r="R5824" s="27"/>
      <c r="BF5824" s="106"/>
    </row>
    <row r="5825" spans="1:58" x14ac:dyDescent="0.25">
      <c r="A5825" t="s">
        <v>17</v>
      </c>
      <c r="B5825" s="23">
        <v>2019</v>
      </c>
      <c r="C5825" s="23" t="s">
        <v>0</v>
      </c>
      <c r="D5825" s="23" t="s">
        <v>59</v>
      </c>
      <c r="E5825" s="23" t="s">
        <v>116</v>
      </c>
      <c r="F5825" s="23" t="s">
        <v>117</v>
      </c>
      <c r="G5825" s="23" t="s">
        <v>545</v>
      </c>
      <c r="H5825" s="32" t="s">
        <v>366</v>
      </c>
      <c r="I5825" s="32" t="s">
        <v>579</v>
      </c>
      <c r="J5825" s="135">
        <v>27</v>
      </c>
      <c r="K5825" s="28">
        <v>0.21101</v>
      </c>
      <c r="L5825" s="28">
        <f t="shared" si="131"/>
        <v>0.2167</v>
      </c>
      <c r="M5825" s="28"/>
      <c r="O5825" s="77">
        <v>0.31793001294136047</v>
      </c>
      <c r="Q5825" s="135"/>
      <c r="R5825" s="27"/>
      <c r="BF5825" s="106"/>
    </row>
    <row r="5826" spans="1:58" x14ac:dyDescent="0.25">
      <c r="A5826" t="s">
        <v>17</v>
      </c>
      <c r="B5826" s="23">
        <v>2019</v>
      </c>
      <c r="C5826" s="23" t="s">
        <v>1</v>
      </c>
      <c r="D5826" s="23" t="s">
        <v>60</v>
      </c>
      <c r="E5826" s="23" t="s">
        <v>116</v>
      </c>
      <c r="F5826" s="23" t="s">
        <v>117</v>
      </c>
      <c r="G5826" s="23" t="s">
        <v>545</v>
      </c>
      <c r="H5826" s="32" t="s">
        <v>366</v>
      </c>
      <c r="I5826" s="32" t="s">
        <v>579</v>
      </c>
      <c r="J5826" s="135">
        <v>26</v>
      </c>
      <c r="K5826" s="28">
        <v>0.24510000000000001</v>
      </c>
      <c r="L5826" s="28">
        <f t="shared" ref="L5826:L5889" si="132">SUMIFS(K:K, E:E, G5826, D:D, D5826, I:I, I5826)</f>
        <v>0.21647</v>
      </c>
      <c r="M5826" s="28"/>
      <c r="O5826" s="77">
        <v>0.29095000028610229</v>
      </c>
      <c r="Q5826" s="135"/>
      <c r="R5826" s="27"/>
      <c r="BF5826" s="106"/>
    </row>
    <row r="5827" spans="1:58" x14ac:dyDescent="0.25">
      <c r="A5827" t="s">
        <v>17</v>
      </c>
      <c r="B5827" s="23">
        <v>2019</v>
      </c>
      <c r="C5827" s="23" t="s">
        <v>2</v>
      </c>
      <c r="D5827" s="23" t="s">
        <v>61</v>
      </c>
      <c r="E5827" s="23" t="s">
        <v>116</v>
      </c>
      <c r="F5827" s="23" t="s">
        <v>117</v>
      </c>
      <c r="G5827" s="23" t="s">
        <v>545</v>
      </c>
      <c r="H5827" s="32" t="s">
        <v>366</v>
      </c>
      <c r="I5827" s="32" t="s">
        <v>579</v>
      </c>
      <c r="J5827" s="135">
        <v>26</v>
      </c>
      <c r="K5827" s="28">
        <v>0.27184000000000003</v>
      </c>
      <c r="L5827" s="28">
        <f t="shared" si="132"/>
        <v>0.21560000000000001</v>
      </c>
      <c r="M5827" s="28"/>
      <c r="O5827" s="77">
        <v>0.2629300057888031</v>
      </c>
      <c r="Q5827" s="135"/>
      <c r="R5827" s="27"/>
      <c r="BF5827" s="106"/>
    </row>
    <row r="5828" spans="1:58" x14ac:dyDescent="0.25">
      <c r="A5828" t="s">
        <v>17</v>
      </c>
      <c r="B5828" s="23">
        <v>2019</v>
      </c>
      <c r="C5828" s="23" t="s">
        <v>3</v>
      </c>
      <c r="D5828" s="23" t="s">
        <v>62</v>
      </c>
      <c r="E5828" s="23" t="s">
        <v>116</v>
      </c>
      <c r="F5828" s="23" t="s">
        <v>117</v>
      </c>
      <c r="G5828" s="23" t="s">
        <v>545</v>
      </c>
      <c r="H5828" s="32" t="s">
        <v>366</v>
      </c>
      <c r="I5828" s="32" t="s">
        <v>579</v>
      </c>
      <c r="J5828" s="135">
        <v>23</v>
      </c>
      <c r="K5828" s="28">
        <v>0.27173999999999998</v>
      </c>
      <c r="L5828" s="28">
        <f t="shared" si="132"/>
        <v>0.21542</v>
      </c>
      <c r="M5828" s="28"/>
      <c r="O5828" s="77">
        <v>0.230880007147789</v>
      </c>
      <c r="Q5828" s="135"/>
      <c r="R5828" s="27"/>
      <c r="BF5828" s="106"/>
    </row>
    <row r="5829" spans="1:58" x14ac:dyDescent="0.25">
      <c r="A5829" t="s">
        <v>17</v>
      </c>
      <c r="B5829" s="23">
        <v>2020</v>
      </c>
      <c r="C5829" s="23" t="s">
        <v>0</v>
      </c>
      <c r="D5829" s="23" t="s">
        <v>63</v>
      </c>
      <c r="E5829" s="23" t="s">
        <v>116</v>
      </c>
      <c r="F5829" s="23" t="s">
        <v>117</v>
      </c>
      <c r="G5829" s="23" t="s">
        <v>545</v>
      </c>
      <c r="H5829" s="32" t="s">
        <v>366</v>
      </c>
      <c r="I5829" s="32" t="s">
        <v>579</v>
      </c>
      <c r="J5829" s="135">
        <v>21</v>
      </c>
      <c r="K5829" s="28">
        <v>0.24096000000000001</v>
      </c>
      <c r="L5829" s="28">
        <f t="shared" si="132"/>
        <v>0.16547000000000001</v>
      </c>
      <c r="M5829" s="28"/>
      <c r="O5829" s="77">
        <v>0.1393100023269653</v>
      </c>
      <c r="Q5829" s="135"/>
      <c r="R5829" s="27"/>
      <c r="BF5829" s="106"/>
    </row>
    <row r="5830" spans="1:58" x14ac:dyDescent="0.25">
      <c r="A5830" t="s">
        <v>17</v>
      </c>
      <c r="B5830" s="23">
        <v>2020</v>
      </c>
      <c r="C5830" s="23" t="s">
        <v>1</v>
      </c>
      <c r="D5830" s="23" t="s">
        <v>64</v>
      </c>
      <c r="E5830" s="23" t="s">
        <v>116</v>
      </c>
      <c r="F5830" s="23" t="s">
        <v>117</v>
      </c>
      <c r="G5830" s="23" t="s">
        <v>545</v>
      </c>
      <c r="H5830" s="32" t="s">
        <v>366</v>
      </c>
      <c r="I5830" s="32" t="s">
        <v>579</v>
      </c>
      <c r="J5830" s="135">
        <v>18</v>
      </c>
      <c r="K5830" s="28">
        <v>0.22534999999999999</v>
      </c>
      <c r="L5830" s="28">
        <f t="shared" si="132"/>
        <v>0.16533</v>
      </c>
      <c r="M5830" s="28"/>
      <c r="O5830" s="77">
        <v>0.17129999399185181</v>
      </c>
      <c r="Q5830" s="135"/>
      <c r="R5830" s="27"/>
      <c r="BF5830" s="106"/>
    </row>
    <row r="5831" spans="1:58" x14ac:dyDescent="0.25">
      <c r="A5831" t="s">
        <v>17</v>
      </c>
      <c r="B5831" s="23">
        <v>2020</v>
      </c>
      <c r="C5831" s="23" t="s">
        <v>2</v>
      </c>
      <c r="D5831" s="23" t="s">
        <v>65</v>
      </c>
      <c r="E5831" s="23" t="s">
        <v>116</v>
      </c>
      <c r="F5831" s="23" t="s">
        <v>117</v>
      </c>
      <c r="G5831" s="23" t="s">
        <v>545</v>
      </c>
      <c r="H5831" s="32" t="s">
        <v>366</v>
      </c>
      <c r="I5831" s="32" t="s">
        <v>579</v>
      </c>
      <c r="J5831" s="135">
        <v>17</v>
      </c>
      <c r="K5831" s="28">
        <v>0.17910000000000001</v>
      </c>
      <c r="L5831" s="28">
        <f t="shared" si="132"/>
        <v>0.18207000000000001</v>
      </c>
      <c r="M5831" s="28"/>
      <c r="O5831" s="77">
        <v>0.2179500013589859</v>
      </c>
      <c r="Q5831" s="135"/>
      <c r="R5831" s="27"/>
      <c r="BF5831" s="106"/>
    </row>
    <row r="5832" spans="1:58" x14ac:dyDescent="0.25">
      <c r="A5832" t="s">
        <v>17</v>
      </c>
      <c r="B5832" s="23">
        <v>2020</v>
      </c>
      <c r="C5832" s="23" t="s">
        <v>3</v>
      </c>
      <c r="D5832" s="23" t="s">
        <v>66</v>
      </c>
      <c r="E5832" s="23" t="s">
        <v>116</v>
      </c>
      <c r="F5832" s="23" t="s">
        <v>117</v>
      </c>
      <c r="G5832" s="23" t="s">
        <v>545</v>
      </c>
      <c r="H5832" s="32" t="s">
        <v>366</v>
      </c>
      <c r="I5832" s="32" t="s">
        <v>579</v>
      </c>
      <c r="J5832" s="135">
        <v>20</v>
      </c>
      <c r="K5832" s="28">
        <v>0.17721999999999999</v>
      </c>
      <c r="L5832" s="28">
        <f t="shared" si="132"/>
        <v>0.1875</v>
      </c>
      <c r="M5832" s="28"/>
      <c r="O5832" s="77">
        <v>0.24258999526500699</v>
      </c>
      <c r="Q5832" s="135"/>
      <c r="R5832" s="27"/>
      <c r="BF5832" s="106"/>
    </row>
    <row r="5833" spans="1:58" x14ac:dyDescent="0.25">
      <c r="A5833" t="s">
        <v>17</v>
      </c>
      <c r="B5833" s="23">
        <v>2021</v>
      </c>
      <c r="C5833" s="23" t="s">
        <v>0</v>
      </c>
      <c r="D5833" s="23" t="s">
        <v>67</v>
      </c>
      <c r="E5833" s="23" t="s">
        <v>116</v>
      </c>
      <c r="F5833" s="23" t="s">
        <v>117</v>
      </c>
      <c r="G5833" s="23" t="s">
        <v>545</v>
      </c>
      <c r="H5833" s="32" t="s">
        <v>366</v>
      </c>
      <c r="I5833" s="32" t="s">
        <v>579</v>
      </c>
      <c r="J5833" s="135">
        <v>21</v>
      </c>
      <c r="K5833" s="28">
        <v>0.19048000000000001</v>
      </c>
      <c r="L5833" s="28">
        <f t="shared" si="132"/>
        <v>0.21951000000000001</v>
      </c>
      <c r="M5833" s="28"/>
      <c r="O5833" s="77">
        <v>0.2547299861907959</v>
      </c>
      <c r="Q5833" s="135"/>
      <c r="R5833" s="27"/>
      <c r="BF5833" s="106"/>
    </row>
    <row r="5834" spans="1:58" x14ac:dyDescent="0.25">
      <c r="A5834" t="s">
        <v>17</v>
      </c>
      <c r="B5834" s="23">
        <v>2021</v>
      </c>
      <c r="C5834" s="23" t="s">
        <v>1</v>
      </c>
      <c r="D5834" s="23" t="s">
        <v>68</v>
      </c>
      <c r="E5834" s="23" t="s">
        <v>116</v>
      </c>
      <c r="F5834" s="23" t="s">
        <v>117</v>
      </c>
      <c r="G5834" s="23" t="s">
        <v>545</v>
      </c>
      <c r="H5834" s="32" t="s">
        <v>366</v>
      </c>
      <c r="I5834" s="32" t="s">
        <v>579</v>
      </c>
      <c r="J5834" s="135">
        <v>24</v>
      </c>
      <c r="K5834" s="28">
        <v>0.22105</v>
      </c>
      <c r="L5834" s="28">
        <f t="shared" si="132"/>
        <v>0.22020999999999999</v>
      </c>
      <c r="M5834" s="28"/>
      <c r="O5834" s="77">
        <v>0.25255998969078058</v>
      </c>
      <c r="Q5834" s="135"/>
      <c r="R5834" s="27"/>
      <c r="BF5834" s="106"/>
    </row>
    <row r="5835" spans="1:58" x14ac:dyDescent="0.25">
      <c r="A5835" t="s">
        <v>17</v>
      </c>
      <c r="B5835" s="23">
        <v>2021</v>
      </c>
      <c r="C5835" s="23" t="s">
        <v>2</v>
      </c>
      <c r="D5835" s="23" t="s">
        <v>69</v>
      </c>
      <c r="E5835" s="23" t="s">
        <v>116</v>
      </c>
      <c r="F5835" s="23" t="s">
        <v>117</v>
      </c>
      <c r="G5835" s="23" t="s">
        <v>545</v>
      </c>
      <c r="H5835" s="32" t="s">
        <v>366</v>
      </c>
      <c r="I5835" s="32" t="s">
        <v>579</v>
      </c>
      <c r="J5835" s="135">
        <v>27</v>
      </c>
      <c r="K5835" s="28">
        <v>0.28439999999999999</v>
      </c>
      <c r="L5835" s="28">
        <f t="shared" si="132"/>
        <v>0.22034000000000001</v>
      </c>
      <c r="M5835" s="28"/>
      <c r="O5835" s="77">
        <v>0.26715001463890081</v>
      </c>
      <c r="Q5835" s="135"/>
      <c r="R5835" s="27"/>
      <c r="BF5835" s="106"/>
    </row>
    <row r="5836" spans="1:58" x14ac:dyDescent="0.25">
      <c r="A5836" t="s">
        <v>17</v>
      </c>
      <c r="B5836" s="23">
        <v>2021</v>
      </c>
      <c r="C5836" s="23" t="s">
        <v>3</v>
      </c>
      <c r="D5836" s="23" t="s">
        <v>70</v>
      </c>
      <c r="E5836" s="23" t="s">
        <v>116</v>
      </c>
      <c r="F5836" s="23" t="s">
        <v>117</v>
      </c>
      <c r="G5836" s="23" t="s">
        <v>545</v>
      </c>
      <c r="H5836" s="32" t="s">
        <v>366</v>
      </c>
      <c r="I5836" s="32" t="s">
        <v>579</v>
      </c>
      <c r="J5836" s="135">
        <v>29</v>
      </c>
      <c r="K5836" s="28">
        <v>0.27826000000000001</v>
      </c>
      <c r="L5836" s="28">
        <f t="shared" si="132"/>
        <v>0.20141999999999999</v>
      </c>
      <c r="M5836" s="28"/>
      <c r="O5836" s="77">
        <v>0.26399001479148859</v>
      </c>
      <c r="Q5836" s="135"/>
      <c r="R5836" s="27"/>
      <c r="BF5836" s="106"/>
    </row>
    <row r="5837" spans="1:58" x14ac:dyDescent="0.25">
      <c r="A5837" t="s">
        <v>17</v>
      </c>
      <c r="B5837" s="23">
        <v>2022</v>
      </c>
      <c r="C5837" s="23" t="s">
        <v>0</v>
      </c>
      <c r="D5837" s="23" t="s">
        <v>71</v>
      </c>
      <c r="E5837" s="23" t="s">
        <v>116</v>
      </c>
      <c r="F5837" s="23" t="s">
        <v>117</v>
      </c>
      <c r="G5837" s="23" t="s">
        <v>545</v>
      </c>
      <c r="H5837" s="32" t="s">
        <v>366</v>
      </c>
      <c r="I5837" s="32" t="s">
        <v>579</v>
      </c>
      <c r="J5837" s="135">
        <v>29</v>
      </c>
      <c r="K5837" s="28">
        <v>0.25641000000000003</v>
      </c>
      <c r="L5837" s="28">
        <f t="shared" si="132"/>
        <v>0.20443</v>
      </c>
      <c r="M5837" s="28"/>
      <c r="O5837" s="77">
        <v>0.26568999886512762</v>
      </c>
      <c r="Q5837" s="135"/>
      <c r="R5837" s="27"/>
      <c r="BF5837" s="106"/>
    </row>
    <row r="5838" spans="1:58" x14ac:dyDescent="0.25">
      <c r="A5838" t="s">
        <v>17</v>
      </c>
      <c r="B5838" s="23">
        <v>2022</v>
      </c>
      <c r="C5838" s="23" t="s">
        <v>1</v>
      </c>
      <c r="D5838" s="23" t="s">
        <v>72</v>
      </c>
      <c r="E5838" s="23" t="s">
        <v>116</v>
      </c>
      <c r="F5838" s="23" t="s">
        <v>117</v>
      </c>
      <c r="G5838" s="23" t="s">
        <v>545</v>
      </c>
      <c r="H5838" s="32" t="s">
        <v>366</v>
      </c>
      <c r="I5838" s="32" t="s">
        <v>579</v>
      </c>
      <c r="J5838" s="135">
        <v>33</v>
      </c>
      <c r="K5838" s="28">
        <v>0.26153999999999999</v>
      </c>
      <c r="L5838" s="28">
        <f t="shared" si="132"/>
        <v>0.22611000000000001</v>
      </c>
      <c r="M5838" s="28"/>
      <c r="O5838" s="77">
        <v>0.27766001224517822</v>
      </c>
      <c r="Q5838" s="135"/>
      <c r="R5838" s="27"/>
      <c r="BF5838" s="106"/>
    </row>
    <row r="5839" spans="1:58" x14ac:dyDescent="0.25">
      <c r="A5839" t="s">
        <v>17</v>
      </c>
      <c r="B5839" s="23">
        <v>2022</v>
      </c>
      <c r="C5839" s="23" t="s">
        <v>2</v>
      </c>
      <c r="D5839" s="23" t="s">
        <v>73</v>
      </c>
      <c r="E5839" s="23" t="s">
        <v>116</v>
      </c>
      <c r="F5839" s="23" t="s">
        <v>117</v>
      </c>
      <c r="G5839" s="23" t="s">
        <v>545</v>
      </c>
      <c r="H5839" s="32" t="s">
        <v>366</v>
      </c>
      <c r="I5839" s="32" t="s">
        <v>579</v>
      </c>
      <c r="J5839" s="135">
        <v>28</v>
      </c>
      <c r="K5839" s="28">
        <v>0.22320999999999999</v>
      </c>
      <c r="L5839" s="28">
        <f t="shared" si="132"/>
        <v>0.20050999999999999</v>
      </c>
      <c r="M5839" s="28"/>
      <c r="O5839" s="77">
        <v>0.2497300058603287</v>
      </c>
      <c r="Q5839" s="135"/>
      <c r="R5839" s="27"/>
      <c r="BF5839" s="106"/>
    </row>
    <row r="5840" spans="1:58" x14ac:dyDescent="0.25">
      <c r="A5840" t="s">
        <v>17</v>
      </c>
      <c r="B5840" s="23">
        <v>2022</v>
      </c>
      <c r="C5840" s="23" t="s">
        <v>3</v>
      </c>
      <c r="D5840" s="23" t="s">
        <v>493</v>
      </c>
      <c r="E5840" s="23" t="s">
        <v>116</v>
      </c>
      <c r="F5840" s="23" t="s">
        <v>117</v>
      </c>
      <c r="G5840" s="23" t="s">
        <v>545</v>
      </c>
      <c r="H5840" s="32" t="s">
        <v>366</v>
      </c>
      <c r="I5840" s="32" t="s">
        <v>579</v>
      </c>
      <c r="J5840" s="135">
        <v>26</v>
      </c>
      <c r="K5840" s="28">
        <v>0.22115000000000001</v>
      </c>
      <c r="L5840" s="28">
        <f t="shared" si="132"/>
        <v>0.2046</v>
      </c>
      <c r="M5840" s="28"/>
      <c r="O5840" s="77">
        <v>0.25554001331329351</v>
      </c>
      <c r="Q5840" s="135"/>
      <c r="R5840" s="27"/>
      <c r="BF5840" s="106"/>
    </row>
    <row r="5841" spans="1:58" x14ac:dyDescent="0.25">
      <c r="A5841" t="s">
        <v>17</v>
      </c>
      <c r="B5841" s="23">
        <v>2023</v>
      </c>
      <c r="C5841" s="23" t="s">
        <v>0</v>
      </c>
      <c r="D5841" s="23" t="s">
        <v>537</v>
      </c>
      <c r="E5841" s="23" t="s">
        <v>116</v>
      </c>
      <c r="F5841" s="23" t="s">
        <v>117</v>
      </c>
      <c r="G5841" s="23" t="s">
        <v>545</v>
      </c>
      <c r="H5841" s="32" t="s">
        <v>366</v>
      </c>
      <c r="I5841" s="32" t="s">
        <v>579</v>
      </c>
      <c r="J5841" s="135">
        <v>26</v>
      </c>
      <c r="K5841" s="28">
        <v>0.24038000000000001</v>
      </c>
      <c r="L5841" s="28">
        <f t="shared" si="132"/>
        <v>0.17979999999999999</v>
      </c>
      <c r="M5841" s="28"/>
      <c r="O5841" s="77">
        <v>0.26218000054359442</v>
      </c>
      <c r="Q5841" s="135"/>
      <c r="R5841" s="27"/>
      <c r="BF5841" s="106"/>
    </row>
    <row r="5842" spans="1:58" x14ac:dyDescent="0.25">
      <c r="A5842" t="s">
        <v>17</v>
      </c>
      <c r="B5842" s="23">
        <v>2019</v>
      </c>
      <c r="C5842" s="23" t="s">
        <v>0</v>
      </c>
      <c r="D5842" s="23" t="s">
        <v>59</v>
      </c>
      <c r="E5842" s="23" t="s">
        <v>118</v>
      </c>
      <c r="F5842" s="23" t="s">
        <v>119</v>
      </c>
      <c r="G5842" s="23" t="s">
        <v>535</v>
      </c>
      <c r="H5842" s="32" t="s">
        <v>358</v>
      </c>
      <c r="I5842" s="32" t="s">
        <v>579</v>
      </c>
      <c r="J5842" s="135">
        <v>22</v>
      </c>
      <c r="K5842" s="28">
        <v>0.29544999999999999</v>
      </c>
      <c r="L5842" s="28">
        <f t="shared" si="132"/>
        <v>0.29470000000000002</v>
      </c>
      <c r="M5842" s="28"/>
      <c r="O5842" s="77">
        <v>0.31793001294136047</v>
      </c>
      <c r="Q5842" s="135"/>
      <c r="R5842" s="27"/>
      <c r="BF5842" s="106"/>
    </row>
    <row r="5843" spans="1:58" x14ac:dyDescent="0.25">
      <c r="A5843" t="s">
        <v>17</v>
      </c>
      <c r="B5843" s="23">
        <v>2019</v>
      </c>
      <c r="C5843" s="23" t="s">
        <v>1</v>
      </c>
      <c r="D5843" s="23" t="s">
        <v>60</v>
      </c>
      <c r="E5843" s="23" t="s">
        <v>118</v>
      </c>
      <c r="F5843" s="23" t="s">
        <v>119</v>
      </c>
      <c r="G5843" s="23" t="s">
        <v>535</v>
      </c>
      <c r="H5843" s="32" t="s">
        <v>358</v>
      </c>
      <c r="I5843" s="32" t="s">
        <v>579</v>
      </c>
      <c r="J5843" s="135">
        <v>20</v>
      </c>
      <c r="K5843" s="28">
        <v>0.34615000000000001</v>
      </c>
      <c r="L5843" s="28">
        <f t="shared" si="132"/>
        <v>0.29519000000000001</v>
      </c>
      <c r="M5843" s="28"/>
      <c r="O5843" s="77">
        <v>0.29095000028610229</v>
      </c>
      <c r="Q5843" s="135"/>
      <c r="R5843" s="27"/>
      <c r="BF5843" s="106"/>
    </row>
    <row r="5844" spans="1:58" x14ac:dyDescent="0.25">
      <c r="A5844" t="s">
        <v>17</v>
      </c>
      <c r="B5844" s="23">
        <v>2019</v>
      </c>
      <c r="C5844" s="23" t="s">
        <v>2</v>
      </c>
      <c r="D5844" s="23" t="s">
        <v>61</v>
      </c>
      <c r="E5844" s="23" t="s">
        <v>118</v>
      </c>
      <c r="F5844" s="23" t="s">
        <v>119</v>
      </c>
      <c r="G5844" s="23" t="s">
        <v>535</v>
      </c>
      <c r="H5844" s="32" t="s">
        <v>358</v>
      </c>
      <c r="I5844" s="32" t="s">
        <v>579</v>
      </c>
      <c r="J5844" s="135">
        <v>22</v>
      </c>
      <c r="K5844" s="28">
        <v>0.31818000000000002</v>
      </c>
      <c r="L5844" s="28">
        <f t="shared" si="132"/>
        <v>0.27662999999999999</v>
      </c>
      <c r="M5844" s="28"/>
      <c r="O5844" s="77">
        <v>0.2629300057888031</v>
      </c>
      <c r="Q5844" s="135"/>
      <c r="R5844" s="27"/>
      <c r="BF5844" s="106"/>
    </row>
    <row r="5845" spans="1:58" x14ac:dyDescent="0.25">
      <c r="A5845" t="s">
        <v>17</v>
      </c>
      <c r="B5845" s="23">
        <v>2019</v>
      </c>
      <c r="C5845" s="23" t="s">
        <v>3</v>
      </c>
      <c r="D5845" s="23" t="s">
        <v>62</v>
      </c>
      <c r="E5845" s="23" t="s">
        <v>118</v>
      </c>
      <c r="F5845" s="23" t="s">
        <v>119</v>
      </c>
      <c r="G5845" s="23" t="s">
        <v>535</v>
      </c>
      <c r="H5845" s="32" t="s">
        <v>358</v>
      </c>
      <c r="I5845" s="32" t="s">
        <v>579</v>
      </c>
      <c r="J5845" s="135">
        <v>23</v>
      </c>
      <c r="K5845" s="28">
        <v>0.3</v>
      </c>
      <c r="L5845" s="28">
        <f t="shared" si="132"/>
        <v>0.26895000000000002</v>
      </c>
      <c r="M5845" s="28"/>
      <c r="O5845" s="77">
        <v>0.230880007147789</v>
      </c>
      <c r="Q5845" s="135"/>
      <c r="R5845" s="27"/>
      <c r="BF5845" s="106"/>
    </row>
    <row r="5846" spans="1:58" x14ac:dyDescent="0.25">
      <c r="A5846" t="s">
        <v>17</v>
      </c>
      <c r="B5846" s="23">
        <v>2020</v>
      </c>
      <c r="C5846" s="23" t="s">
        <v>0</v>
      </c>
      <c r="D5846" s="23" t="s">
        <v>63</v>
      </c>
      <c r="E5846" s="23" t="s">
        <v>118</v>
      </c>
      <c r="F5846" s="23" t="s">
        <v>119</v>
      </c>
      <c r="G5846" s="23" t="s">
        <v>535</v>
      </c>
      <c r="H5846" s="32" t="s">
        <v>358</v>
      </c>
      <c r="I5846" s="32" t="s">
        <v>579</v>
      </c>
      <c r="J5846" s="135">
        <v>20</v>
      </c>
      <c r="K5846" s="28">
        <v>0.26250000000000001</v>
      </c>
      <c r="L5846" s="28">
        <f t="shared" si="132"/>
        <v>0.22037000000000001</v>
      </c>
      <c r="M5846" s="28"/>
      <c r="O5846" s="77">
        <v>0.1393100023269653</v>
      </c>
      <c r="Q5846" s="135"/>
      <c r="R5846" s="27"/>
      <c r="BF5846" s="106"/>
    </row>
    <row r="5847" spans="1:58" x14ac:dyDescent="0.25">
      <c r="A5847" t="s">
        <v>17</v>
      </c>
      <c r="B5847" s="23">
        <v>2020</v>
      </c>
      <c r="C5847" s="23" t="s">
        <v>1</v>
      </c>
      <c r="D5847" s="23" t="s">
        <v>64</v>
      </c>
      <c r="E5847" s="23" t="s">
        <v>118</v>
      </c>
      <c r="F5847" s="23" t="s">
        <v>119</v>
      </c>
      <c r="G5847" s="23" t="s">
        <v>535</v>
      </c>
      <c r="H5847" s="32" t="s">
        <v>358</v>
      </c>
      <c r="I5847" s="32" t="s">
        <v>579</v>
      </c>
      <c r="J5847" s="135">
        <v>19</v>
      </c>
      <c r="K5847" s="28">
        <v>0.19736999999999999</v>
      </c>
      <c r="L5847" s="28">
        <f t="shared" si="132"/>
        <v>0.17954000000000001</v>
      </c>
      <c r="M5847" s="28"/>
      <c r="O5847" s="77">
        <v>0.17129999399185181</v>
      </c>
      <c r="Q5847" s="135"/>
      <c r="R5847" s="27"/>
      <c r="BF5847" s="106"/>
    </row>
    <row r="5848" spans="1:58" x14ac:dyDescent="0.25">
      <c r="A5848" t="s">
        <v>17</v>
      </c>
      <c r="B5848" s="23">
        <v>2020</v>
      </c>
      <c r="C5848" s="23" t="s">
        <v>2</v>
      </c>
      <c r="D5848" s="23" t="s">
        <v>65</v>
      </c>
      <c r="E5848" s="23" t="s">
        <v>118</v>
      </c>
      <c r="F5848" s="23" t="s">
        <v>119</v>
      </c>
      <c r="G5848" s="23" t="s">
        <v>535</v>
      </c>
      <c r="H5848" s="32" t="s">
        <v>358</v>
      </c>
      <c r="I5848" s="32" t="s">
        <v>579</v>
      </c>
      <c r="J5848" s="135">
        <v>16</v>
      </c>
      <c r="K5848" s="28">
        <v>0.22222</v>
      </c>
      <c r="L5848" s="28">
        <f t="shared" si="132"/>
        <v>0.18340999999999999</v>
      </c>
      <c r="M5848" s="28"/>
      <c r="O5848" s="77">
        <v>0.2179500013589859</v>
      </c>
      <c r="Q5848" s="135"/>
      <c r="R5848" s="27"/>
      <c r="BF5848" s="106"/>
    </row>
    <row r="5849" spans="1:58" x14ac:dyDescent="0.25">
      <c r="A5849" t="s">
        <v>17</v>
      </c>
      <c r="B5849" s="23">
        <v>2020</v>
      </c>
      <c r="C5849" s="23" t="s">
        <v>3</v>
      </c>
      <c r="D5849" s="23" t="s">
        <v>66</v>
      </c>
      <c r="E5849" s="23" t="s">
        <v>118</v>
      </c>
      <c r="F5849" s="23" t="s">
        <v>119</v>
      </c>
      <c r="G5849" s="23" t="s">
        <v>535</v>
      </c>
      <c r="H5849" s="32" t="s">
        <v>358</v>
      </c>
      <c r="I5849" s="32" t="s">
        <v>579</v>
      </c>
      <c r="J5849" s="135">
        <v>14</v>
      </c>
      <c r="K5849" s="28">
        <v>0.21429000000000001</v>
      </c>
      <c r="L5849" s="28">
        <f t="shared" si="132"/>
        <v>0.18021999999999999</v>
      </c>
      <c r="M5849" s="28"/>
      <c r="O5849" s="77">
        <v>0.24258999526500699</v>
      </c>
      <c r="Q5849" s="135"/>
      <c r="R5849" s="27"/>
      <c r="BF5849" s="106"/>
    </row>
    <row r="5850" spans="1:58" x14ac:dyDescent="0.25">
      <c r="A5850" t="s">
        <v>17</v>
      </c>
      <c r="B5850" s="23">
        <v>2021</v>
      </c>
      <c r="C5850" s="23" t="s">
        <v>0</v>
      </c>
      <c r="D5850" s="23" t="s">
        <v>67</v>
      </c>
      <c r="E5850" s="23" t="s">
        <v>118</v>
      </c>
      <c r="F5850" s="23" t="s">
        <v>119</v>
      </c>
      <c r="G5850" s="23" t="s">
        <v>535</v>
      </c>
      <c r="H5850" s="32" t="s">
        <v>358</v>
      </c>
      <c r="I5850" s="32" t="s">
        <v>579</v>
      </c>
      <c r="J5850" s="135">
        <v>15</v>
      </c>
      <c r="K5850" s="28">
        <v>0.28333000000000003</v>
      </c>
      <c r="L5850" s="28">
        <f t="shared" si="132"/>
        <v>0.22996</v>
      </c>
      <c r="M5850" s="28"/>
      <c r="O5850" s="77">
        <v>0.2547299861907959</v>
      </c>
      <c r="Q5850" s="135"/>
      <c r="R5850" s="27"/>
      <c r="BF5850" s="106"/>
    </row>
    <row r="5851" spans="1:58" x14ac:dyDescent="0.25">
      <c r="A5851" t="s">
        <v>17</v>
      </c>
      <c r="B5851" s="23">
        <v>2021</v>
      </c>
      <c r="C5851" s="23" t="s">
        <v>1</v>
      </c>
      <c r="D5851" s="23" t="s">
        <v>68</v>
      </c>
      <c r="E5851" s="23" t="s">
        <v>118</v>
      </c>
      <c r="F5851" s="23" t="s">
        <v>119</v>
      </c>
      <c r="G5851" s="23" t="s">
        <v>535</v>
      </c>
      <c r="H5851" s="32" t="s">
        <v>358</v>
      </c>
      <c r="I5851" s="32" t="s">
        <v>579</v>
      </c>
      <c r="J5851" s="135">
        <v>16</v>
      </c>
      <c r="K5851" s="28">
        <v>0.3125</v>
      </c>
      <c r="L5851" s="28">
        <f t="shared" si="132"/>
        <v>0.23891999999999999</v>
      </c>
      <c r="M5851" s="28"/>
      <c r="O5851" s="77">
        <v>0.25255998969078058</v>
      </c>
      <c r="Q5851" s="135"/>
      <c r="R5851" s="27"/>
      <c r="BF5851" s="106"/>
    </row>
    <row r="5852" spans="1:58" x14ac:dyDescent="0.25">
      <c r="A5852" t="s">
        <v>17</v>
      </c>
      <c r="B5852" s="23">
        <v>2021</v>
      </c>
      <c r="C5852" s="23" t="s">
        <v>2</v>
      </c>
      <c r="D5852" s="23" t="s">
        <v>69</v>
      </c>
      <c r="E5852" s="23" t="s">
        <v>118</v>
      </c>
      <c r="F5852" s="23" t="s">
        <v>119</v>
      </c>
      <c r="G5852" s="23" t="s">
        <v>535</v>
      </c>
      <c r="H5852" s="32" t="s">
        <v>358</v>
      </c>
      <c r="I5852" s="32" t="s">
        <v>579</v>
      </c>
      <c r="J5852" s="135">
        <v>16</v>
      </c>
      <c r="K5852" s="28">
        <v>0.25396999999999997</v>
      </c>
      <c r="L5852" s="28">
        <f t="shared" si="132"/>
        <v>0.23471</v>
      </c>
      <c r="M5852" s="28"/>
      <c r="O5852" s="77">
        <v>0.26715001463890081</v>
      </c>
      <c r="Q5852" s="135"/>
      <c r="R5852" s="27"/>
      <c r="BF5852" s="106"/>
    </row>
    <row r="5853" spans="1:58" x14ac:dyDescent="0.25">
      <c r="A5853" t="s">
        <v>17</v>
      </c>
      <c r="B5853" s="23">
        <v>2021</v>
      </c>
      <c r="C5853" s="23" t="s">
        <v>3</v>
      </c>
      <c r="D5853" s="23" t="s">
        <v>70</v>
      </c>
      <c r="E5853" s="23" t="s">
        <v>118</v>
      </c>
      <c r="F5853" s="23" t="s">
        <v>119</v>
      </c>
      <c r="G5853" s="23" t="s">
        <v>535</v>
      </c>
      <c r="H5853" s="32" t="s">
        <v>358</v>
      </c>
      <c r="I5853" s="32" t="s">
        <v>579</v>
      </c>
      <c r="J5853" s="135">
        <v>16</v>
      </c>
      <c r="K5853" s="28">
        <v>0.26153999999999999</v>
      </c>
      <c r="L5853" s="28">
        <f t="shared" si="132"/>
        <v>0.25298999999999999</v>
      </c>
      <c r="M5853" s="28"/>
      <c r="O5853" s="77">
        <v>0.26399001479148859</v>
      </c>
      <c r="Q5853" s="135"/>
      <c r="R5853" s="27"/>
      <c r="BF5853" s="106"/>
    </row>
    <row r="5854" spans="1:58" x14ac:dyDescent="0.25">
      <c r="A5854" t="s">
        <v>17</v>
      </c>
      <c r="B5854" s="23">
        <v>2022</v>
      </c>
      <c r="C5854" s="23" t="s">
        <v>0</v>
      </c>
      <c r="D5854" s="23" t="s">
        <v>71</v>
      </c>
      <c r="E5854" s="23" t="s">
        <v>118</v>
      </c>
      <c r="F5854" s="23" t="s">
        <v>119</v>
      </c>
      <c r="G5854" s="23" t="s">
        <v>535</v>
      </c>
      <c r="H5854" s="32" t="s">
        <v>358</v>
      </c>
      <c r="I5854" s="32" t="s">
        <v>579</v>
      </c>
      <c r="J5854" s="135">
        <v>16</v>
      </c>
      <c r="K5854" s="28">
        <v>0.25</v>
      </c>
      <c r="L5854" s="28">
        <f t="shared" si="132"/>
        <v>0.23507</v>
      </c>
      <c r="M5854" s="28"/>
      <c r="O5854" s="77">
        <v>0.26568999886512762</v>
      </c>
      <c r="Q5854" s="135"/>
      <c r="R5854" s="27"/>
      <c r="BF5854" s="106"/>
    </row>
    <row r="5855" spans="1:58" x14ac:dyDescent="0.25">
      <c r="A5855" t="s">
        <v>17</v>
      </c>
      <c r="B5855" s="23">
        <v>2022</v>
      </c>
      <c r="C5855" s="23" t="s">
        <v>1</v>
      </c>
      <c r="D5855" s="23" t="s">
        <v>72</v>
      </c>
      <c r="E5855" s="23" t="s">
        <v>118</v>
      </c>
      <c r="F5855" s="23" t="s">
        <v>119</v>
      </c>
      <c r="G5855" s="23" t="s">
        <v>535</v>
      </c>
      <c r="H5855" s="32" t="s">
        <v>358</v>
      </c>
      <c r="I5855" s="32" t="s">
        <v>579</v>
      </c>
      <c r="J5855" s="135">
        <v>15</v>
      </c>
      <c r="K5855" s="28">
        <v>0.27118999999999999</v>
      </c>
      <c r="L5855" s="28">
        <f t="shared" si="132"/>
        <v>0.25868999999999998</v>
      </c>
      <c r="M5855" s="28"/>
      <c r="O5855" s="77">
        <v>0.27766001224517822</v>
      </c>
      <c r="Q5855" s="135"/>
      <c r="R5855" s="27"/>
      <c r="BF5855" s="106"/>
    </row>
    <row r="5856" spans="1:58" x14ac:dyDescent="0.25">
      <c r="A5856" t="s">
        <v>17</v>
      </c>
      <c r="B5856" s="23">
        <v>2022</v>
      </c>
      <c r="C5856" s="23" t="s">
        <v>2</v>
      </c>
      <c r="D5856" s="23" t="s">
        <v>73</v>
      </c>
      <c r="E5856" s="23" t="s">
        <v>118</v>
      </c>
      <c r="F5856" s="23" t="s">
        <v>119</v>
      </c>
      <c r="G5856" s="23" t="s">
        <v>535</v>
      </c>
      <c r="H5856" s="32" t="s">
        <v>358</v>
      </c>
      <c r="I5856" s="32" t="s">
        <v>579</v>
      </c>
      <c r="J5856" s="135">
        <v>15</v>
      </c>
      <c r="K5856" s="28">
        <v>0.33333000000000002</v>
      </c>
      <c r="L5856" s="28">
        <f t="shared" si="132"/>
        <v>0.25279000000000001</v>
      </c>
      <c r="M5856" s="28"/>
      <c r="O5856" s="77">
        <v>0.2497300058603287</v>
      </c>
      <c r="Q5856" s="135"/>
      <c r="R5856" s="27"/>
      <c r="BF5856" s="106"/>
    </row>
    <row r="5857" spans="1:58" x14ac:dyDescent="0.25">
      <c r="A5857" t="s">
        <v>17</v>
      </c>
      <c r="B5857" s="23">
        <v>2022</v>
      </c>
      <c r="C5857" s="23" t="s">
        <v>3</v>
      </c>
      <c r="D5857" s="23" t="s">
        <v>493</v>
      </c>
      <c r="E5857" s="23" t="s">
        <v>118</v>
      </c>
      <c r="F5857" s="23" t="s">
        <v>119</v>
      </c>
      <c r="G5857" s="23" t="s">
        <v>535</v>
      </c>
      <c r="H5857" s="32" t="s">
        <v>358</v>
      </c>
      <c r="I5857" s="32" t="s">
        <v>579</v>
      </c>
      <c r="J5857" s="135">
        <v>15</v>
      </c>
      <c r="K5857" s="28">
        <v>0.35</v>
      </c>
      <c r="L5857" s="28">
        <f t="shared" si="132"/>
        <v>0.25323000000000001</v>
      </c>
      <c r="M5857" s="28"/>
      <c r="O5857" s="77">
        <v>0.25554001331329351</v>
      </c>
      <c r="Q5857" s="135"/>
      <c r="R5857" s="27"/>
      <c r="BF5857" s="106"/>
    </row>
    <row r="5858" spans="1:58" x14ac:dyDescent="0.25">
      <c r="A5858" t="s">
        <v>17</v>
      </c>
      <c r="B5858" s="23">
        <v>2023</v>
      </c>
      <c r="C5858" s="23" t="s">
        <v>0</v>
      </c>
      <c r="D5858" s="23" t="s">
        <v>537</v>
      </c>
      <c r="E5858" s="23" t="s">
        <v>118</v>
      </c>
      <c r="F5858" s="23" t="s">
        <v>119</v>
      </c>
      <c r="G5858" s="23" t="s">
        <v>535</v>
      </c>
      <c r="H5858" s="32" t="s">
        <v>358</v>
      </c>
      <c r="I5858" s="32" t="s">
        <v>579</v>
      </c>
      <c r="J5858" s="135">
        <v>18</v>
      </c>
      <c r="K5858" s="28">
        <v>0.33333000000000002</v>
      </c>
      <c r="L5858" s="28">
        <f t="shared" si="132"/>
        <v>0.26275999999999999</v>
      </c>
      <c r="M5858" s="28"/>
      <c r="O5858" s="77">
        <v>0.26218000054359442</v>
      </c>
      <c r="Q5858" s="135"/>
      <c r="R5858" s="27"/>
      <c r="BF5858" s="106"/>
    </row>
    <row r="5859" spans="1:58" x14ac:dyDescent="0.25">
      <c r="A5859" t="s">
        <v>17</v>
      </c>
      <c r="B5859" s="23">
        <v>2019</v>
      </c>
      <c r="C5859" s="23" t="s">
        <v>0</v>
      </c>
      <c r="D5859" s="23" t="s">
        <v>59</v>
      </c>
      <c r="E5859" s="23" t="s">
        <v>120</v>
      </c>
      <c r="F5859" s="23" t="s">
        <v>121</v>
      </c>
      <c r="G5859" s="23" t="s">
        <v>541</v>
      </c>
      <c r="H5859" s="32" t="s">
        <v>542</v>
      </c>
      <c r="I5859" s="32" t="s">
        <v>579</v>
      </c>
      <c r="J5859" s="135">
        <v>34</v>
      </c>
      <c r="K5859" s="28">
        <v>0.37225999999999998</v>
      </c>
      <c r="L5859" s="28">
        <f t="shared" si="132"/>
        <v>0.34447</v>
      </c>
      <c r="M5859" s="28"/>
      <c r="O5859" s="77">
        <v>0.31793001294136047</v>
      </c>
      <c r="Q5859" s="135"/>
      <c r="R5859" s="27"/>
      <c r="BF5859" s="106"/>
    </row>
    <row r="5860" spans="1:58" x14ac:dyDescent="0.25">
      <c r="A5860" t="s">
        <v>17</v>
      </c>
      <c r="B5860" s="23">
        <v>2019</v>
      </c>
      <c r="C5860" s="23" t="s">
        <v>1</v>
      </c>
      <c r="D5860" s="23" t="s">
        <v>60</v>
      </c>
      <c r="E5860" s="23" t="s">
        <v>120</v>
      </c>
      <c r="F5860" s="23" t="s">
        <v>121</v>
      </c>
      <c r="G5860" s="23" t="s">
        <v>541</v>
      </c>
      <c r="H5860" s="32" t="s">
        <v>542</v>
      </c>
      <c r="I5860" s="32" t="s">
        <v>579</v>
      </c>
      <c r="J5860" s="135">
        <v>34</v>
      </c>
      <c r="K5860" s="28">
        <v>0.38235000000000002</v>
      </c>
      <c r="L5860" s="28">
        <f t="shared" si="132"/>
        <v>0.34921000000000002</v>
      </c>
      <c r="M5860" s="28"/>
      <c r="O5860" s="77">
        <v>0.29095000028610229</v>
      </c>
      <c r="Q5860" s="135"/>
      <c r="R5860" s="27"/>
      <c r="BF5860" s="106"/>
    </row>
    <row r="5861" spans="1:58" x14ac:dyDescent="0.25">
      <c r="A5861" t="s">
        <v>17</v>
      </c>
      <c r="B5861" s="23">
        <v>2019</v>
      </c>
      <c r="C5861" s="23" t="s">
        <v>2</v>
      </c>
      <c r="D5861" s="23" t="s">
        <v>61</v>
      </c>
      <c r="E5861" s="23" t="s">
        <v>120</v>
      </c>
      <c r="F5861" s="23" t="s">
        <v>121</v>
      </c>
      <c r="G5861" s="23" t="s">
        <v>541</v>
      </c>
      <c r="H5861" s="32" t="s">
        <v>542</v>
      </c>
      <c r="I5861" s="32" t="s">
        <v>579</v>
      </c>
      <c r="J5861" s="135">
        <v>35</v>
      </c>
      <c r="K5861" s="28">
        <v>0.32142999999999999</v>
      </c>
      <c r="L5861" s="28">
        <f t="shared" si="132"/>
        <v>0.33051000000000003</v>
      </c>
      <c r="M5861" s="28"/>
      <c r="O5861" s="77">
        <v>0.2629300057888031</v>
      </c>
      <c r="Q5861" s="135"/>
      <c r="R5861" s="27"/>
      <c r="BF5861" s="106"/>
    </row>
    <row r="5862" spans="1:58" x14ac:dyDescent="0.25">
      <c r="A5862" t="s">
        <v>17</v>
      </c>
      <c r="B5862" s="23">
        <v>2019</v>
      </c>
      <c r="C5862" s="23" t="s">
        <v>3</v>
      </c>
      <c r="D5862" s="23" t="s">
        <v>62</v>
      </c>
      <c r="E5862" s="23" t="s">
        <v>120</v>
      </c>
      <c r="F5862" s="23" t="s">
        <v>121</v>
      </c>
      <c r="G5862" s="23" t="s">
        <v>541</v>
      </c>
      <c r="H5862" s="32" t="s">
        <v>542</v>
      </c>
      <c r="I5862" s="32" t="s">
        <v>579</v>
      </c>
      <c r="J5862" s="135">
        <v>39</v>
      </c>
      <c r="K5862" s="28">
        <v>0.27096999999999999</v>
      </c>
      <c r="L5862" s="28">
        <f t="shared" si="132"/>
        <v>0.32346999999999998</v>
      </c>
      <c r="M5862" s="28"/>
      <c r="O5862" s="77">
        <v>0.230880007147789</v>
      </c>
      <c r="Q5862" s="135"/>
      <c r="R5862" s="27"/>
      <c r="BF5862" s="106"/>
    </row>
    <row r="5863" spans="1:58" x14ac:dyDescent="0.25">
      <c r="A5863" t="s">
        <v>17</v>
      </c>
      <c r="B5863" s="23">
        <v>2020</v>
      </c>
      <c r="C5863" s="23" t="s">
        <v>0</v>
      </c>
      <c r="D5863" s="23" t="s">
        <v>63</v>
      </c>
      <c r="E5863" s="23" t="s">
        <v>120</v>
      </c>
      <c r="F5863" s="23" t="s">
        <v>121</v>
      </c>
      <c r="G5863" s="23" t="s">
        <v>541</v>
      </c>
      <c r="H5863" s="32" t="s">
        <v>542</v>
      </c>
      <c r="I5863" s="32" t="s">
        <v>579</v>
      </c>
      <c r="J5863" s="135">
        <v>37</v>
      </c>
      <c r="K5863" s="28">
        <v>0.19595000000000001</v>
      </c>
      <c r="L5863" s="28">
        <f t="shared" si="132"/>
        <v>0.28033999999999998</v>
      </c>
      <c r="M5863" s="28"/>
      <c r="O5863" s="77">
        <v>0.1393100023269653</v>
      </c>
      <c r="Q5863" s="135"/>
      <c r="R5863" s="27"/>
      <c r="BF5863" s="106"/>
    </row>
    <row r="5864" spans="1:58" x14ac:dyDescent="0.25">
      <c r="A5864" t="s">
        <v>17</v>
      </c>
      <c r="B5864" s="23">
        <v>2020</v>
      </c>
      <c r="C5864" s="23" t="s">
        <v>1</v>
      </c>
      <c r="D5864" s="23" t="s">
        <v>64</v>
      </c>
      <c r="E5864" s="23" t="s">
        <v>120</v>
      </c>
      <c r="F5864" s="23" t="s">
        <v>121</v>
      </c>
      <c r="G5864" s="23" t="s">
        <v>541</v>
      </c>
      <c r="H5864" s="32" t="s">
        <v>542</v>
      </c>
      <c r="I5864" s="32" t="s">
        <v>579</v>
      </c>
      <c r="J5864" s="135">
        <v>31</v>
      </c>
      <c r="K5864" s="28">
        <v>0.14516000000000001</v>
      </c>
      <c r="L5864" s="28">
        <f t="shared" si="132"/>
        <v>0.26867000000000002</v>
      </c>
      <c r="M5864" s="28"/>
      <c r="O5864" s="77">
        <v>0.17129999399185181</v>
      </c>
      <c r="Q5864" s="135"/>
      <c r="R5864" s="27"/>
      <c r="BF5864" s="106"/>
    </row>
    <row r="5865" spans="1:58" x14ac:dyDescent="0.25">
      <c r="A5865" t="s">
        <v>17</v>
      </c>
      <c r="B5865" s="23">
        <v>2020</v>
      </c>
      <c r="C5865" s="23" t="s">
        <v>2</v>
      </c>
      <c r="D5865" s="23" t="s">
        <v>65</v>
      </c>
      <c r="E5865" s="23" t="s">
        <v>120</v>
      </c>
      <c r="F5865" s="23" t="s">
        <v>121</v>
      </c>
      <c r="G5865" s="23" t="s">
        <v>541</v>
      </c>
      <c r="H5865" s="32" t="s">
        <v>542</v>
      </c>
      <c r="I5865" s="32" t="s">
        <v>579</v>
      </c>
      <c r="J5865" s="135">
        <v>31</v>
      </c>
      <c r="K5865" s="28">
        <v>0.12195</v>
      </c>
      <c r="L5865" s="28">
        <f t="shared" si="132"/>
        <v>0.25618000000000002</v>
      </c>
      <c r="M5865" s="28"/>
      <c r="O5865" s="77">
        <v>0.2179500013589859</v>
      </c>
      <c r="Q5865" s="135"/>
      <c r="R5865" s="27"/>
      <c r="BF5865" s="106"/>
    </row>
    <row r="5866" spans="1:58" x14ac:dyDescent="0.25">
      <c r="A5866" t="s">
        <v>17</v>
      </c>
      <c r="B5866" s="23">
        <v>2020</v>
      </c>
      <c r="C5866" s="23" t="s">
        <v>3</v>
      </c>
      <c r="D5866" s="23" t="s">
        <v>66</v>
      </c>
      <c r="E5866" s="23" t="s">
        <v>120</v>
      </c>
      <c r="F5866" s="23" t="s">
        <v>121</v>
      </c>
      <c r="G5866" s="23" t="s">
        <v>541</v>
      </c>
      <c r="H5866" s="32" t="s">
        <v>542</v>
      </c>
      <c r="I5866" s="32" t="s">
        <v>579</v>
      </c>
      <c r="J5866" s="135">
        <v>29</v>
      </c>
      <c r="K5866" s="28">
        <v>0.13675000000000001</v>
      </c>
      <c r="L5866" s="28">
        <f t="shared" si="132"/>
        <v>0.26554</v>
      </c>
      <c r="M5866" s="28"/>
      <c r="O5866" s="77">
        <v>0.24258999526500699</v>
      </c>
      <c r="Q5866" s="135"/>
      <c r="R5866" s="27"/>
      <c r="BF5866" s="106"/>
    </row>
    <row r="5867" spans="1:58" x14ac:dyDescent="0.25">
      <c r="A5867" t="s">
        <v>17</v>
      </c>
      <c r="B5867" s="23">
        <v>2021</v>
      </c>
      <c r="C5867" s="23" t="s">
        <v>0</v>
      </c>
      <c r="D5867" s="23" t="s">
        <v>67</v>
      </c>
      <c r="E5867" s="23" t="s">
        <v>120</v>
      </c>
      <c r="F5867" s="23" t="s">
        <v>121</v>
      </c>
      <c r="G5867" s="23" t="s">
        <v>541</v>
      </c>
      <c r="H5867" s="32" t="s">
        <v>542</v>
      </c>
      <c r="I5867" s="32" t="s">
        <v>579</v>
      </c>
      <c r="J5867" s="135">
        <v>30</v>
      </c>
      <c r="K5867" s="28">
        <v>0.21667</v>
      </c>
      <c r="L5867" s="28">
        <f t="shared" si="132"/>
        <v>0.30179</v>
      </c>
      <c r="M5867" s="28"/>
      <c r="O5867" s="77">
        <v>0.2547299861907959</v>
      </c>
      <c r="Q5867" s="135"/>
      <c r="R5867" s="27"/>
      <c r="BF5867" s="106"/>
    </row>
    <row r="5868" spans="1:58" x14ac:dyDescent="0.25">
      <c r="A5868" t="s">
        <v>17</v>
      </c>
      <c r="B5868" s="23">
        <v>2021</v>
      </c>
      <c r="C5868" s="23" t="s">
        <v>1</v>
      </c>
      <c r="D5868" s="23" t="s">
        <v>68</v>
      </c>
      <c r="E5868" s="23" t="s">
        <v>120</v>
      </c>
      <c r="F5868" s="23" t="s">
        <v>121</v>
      </c>
      <c r="G5868" s="23" t="s">
        <v>541</v>
      </c>
      <c r="H5868" s="32" t="s">
        <v>542</v>
      </c>
      <c r="I5868" s="32" t="s">
        <v>579</v>
      </c>
      <c r="J5868" s="135">
        <v>34</v>
      </c>
      <c r="K5868" s="28">
        <v>0.23358000000000001</v>
      </c>
      <c r="L5868" s="28">
        <f t="shared" si="132"/>
        <v>0.30381999999999998</v>
      </c>
      <c r="M5868" s="28"/>
      <c r="O5868" s="77">
        <v>0.25255998969078058</v>
      </c>
      <c r="Q5868" s="135"/>
      <c r="R5868" s="27"/>
      <c r="BF5868" s="106"/>
    </row>
    <row r="5869" spans="1:58" x14ac:dyDescent="0.25">
      <c r="A5869" t="s">
        <v>17</v>
      </c>
      <c r="B5869" s="23">
        <v>2021</v>
      </c>
      <c r="C5869" s="23" t="s">
        <v>2</v>
      </c>
      <c r="D5869" s="23" t="s">
        <v>69</v>
      </c>
      <c r="E5869" s="23" t="s">
        <v>120</v>
      </c>
      <c r="F5869" s="23" t="s">
        <v>121</v>
      </c>
      <c r="G5869" s="23" t="s">
        <v>541</v>
      </c>
      <c r="H5869" s="32" t="s">
        <v>542</v>
      </c>
      <c r="I5869" s="32" t="s">
        <v>579</v>
      </c>
      <c r="J5869" s="135">
        <v>35</v>
      </c>
      <c r="K5869" s="28">
        <v>0.30496000000000001</v>
      </c>
      <c r="L5869" s="28">
        <f t="shared" si="132"/>
        <v>0.31916</v>
      </c>
      <c r="M5869" s="28"/>
      <c r="O5869" s="77">
        <v>0.26715001463890081</v>
      </c>
      <c r="Q5869" s="135"/>
      <c r="R5869" s="27"/>
      <c r="BF5869" s="106"/>
    </row>
    <row r="5870" spans="1:58" x14ac:dyDescent="0.25">
      <c r="A5870" t="s">
        <v>17</v>
      </c>
      <c r="B5870" s="23">
        <v>2021</v>
      </c>
      <c r="C5870" s="23" t="s">
        <v>3</v>
      </c>
      <c r="D5870" s="23" t="s">
        <v>70</v>
      </c>
      <c r="E5870" s="23" t="s">
        <v>120</v>
      </c>
      <c r="F5870" s="23" t="s">
        <v>121</v>
      </c>
      <c r="G5870" s="23" t="s">
        <v>541</v>
      </c>
      <c r="H5870" s="32" t="s">
        <v>542</v>
      </c>
      <c r="I5870" s="32" t="s">
        <v>579</v>
      </c>
      <c r="J5870" s="135">
        <v>37</v>
      </c>
      <c r="K5870" s="28">
        <v>0.32877000000000001</v>
      </c>
      <c r="L5870" s="28">
        <f t="shared" si="132"/>
        <v>0.31583</v>
      </c>
      <c r="M5870" s="28"/>
      <c r="O5870" s="77">
        <v>0.26399001479148859</v>
      </c>
      <c r="Q5870" s="135"/>
      <c r="R5870" s="27"/>
      <c r="BF5870" s="106"/>
    </row>
    <row r="5871" spans="1:58" x14ac:dyDescent="0.25">
      <c r="A5871" t="s">
        <v>17</v>
      </c>
      <c r="B5871" s="23">
        <v>2022</v>
      </c>
      <c r="C5871" s="23" t="s">
        <v>0</v>
      </c>
      <c r="D5871" s="23" t="s">
        <v>71</v>
      </c>
      <c r="E5871" s="23" t="s">
        <v>120</v>
      </c>
      <c r="F5871" s="23" t="s">
        <v>121</v>
      </c>
      <c r="G5871" s="23" t="s">
        <v>541</v>
      </c>
      <c r="H5871" s="32" t="s">
        <v>542</v>
      </c>
      <c r="I5871" s="32" t="s">
        <v>579</v>
      </c>
      <c r="J5871" s="135">
        <v>41</v>
      </c>
      <c r="K5871" s="28">
        <v>0.32514999999999999</v>
      </c>
      <c r="L5871" s="28">
        <f t="shared" si="132"/>
        <v>0.31734000000000001</v>
      </c>
      <c r="M5871" s="28"/>
      <c r="O5871" s="77">
        <v>0.26568999886512762</v>
      </c>
      <c r="Q5871" s="135"/>
      <c r="R5871" s="27"/>
      <c r="BF5871" s="106"/>
    </row>
    <row r="5872" spans="1:58" x14ac:dyDescent="0.25">
      <c r="A5872" t="s">
        <v>17</v>
      </c>
      <c r="B5872" s="23">
        <v>2022</v>
      </c>
      <c r="C5872" s="23" t="s">
        <v>1</v>
      </c>
      <c r="D5872" s="23" t="s">
        <v>72</v>
      </c>
      <c r="E5872" s="23" t="s">
        <v>120</v>
      </c>
      <c r="F5872" s="23" t="s">
        <v>121</v>
      </c>
      <c r="G5872" s="23" t="s">
        <v>541</v>
      </c>
      <c r="H5872" s="32" t="s">
        <v>542</v>
      </c>
      <c r="I5872" s="32" t="s">
        <v>579</v>
      </c>
      <c r="J5872" s="135">
        <v>42</v>
      </c>
      <c r="K5872" s="28">
        <v>0.40361000000000002</v>
      </c>
      <c r="L5872" s="28">
        <f t="shared" si="132"/>
        <v>0.32958999999999999</v>
      </c>
      <c r="M5872" s="28"/>
      <c r="O5872" s="77">
        <v>0.27766001224517822</v>
      </c>
      <c r="Q5872" s="135"/>
      <c r="R5872" s="27"/>
      <c r="BF5872" s="106"/>
    </row>
    <row r="5873" spans="1:58" x14ac:dyDescent="0.25">
      <c r="A5873" t="s">
        <v>17</v>
      </c>
      <c r="B5873" s="23">
        <v>2022</v>
      </c>
      <c r="C5873" s="23" t="s">
        <v>2</v>
      </c>
      <c r="D5873" s="23" t="s">
        <v>73</v>
      </c>
      <c r="E5873" s="23" t="s">
        <v>120</v>
      </c>
      <c r="F5873" s="23" t="s">
        <v>121</v>
      </c>
      <c r="G5873" s="23" t="s">
        <v>541</v>
      </c>
      <c r="H5873" s="32" t="s">
        <v>542</v>
      </c>
      <c r="I5873" s="32" t="s">
        <v>579</v>
      </c>
      <c r="J5873" s="135">
        <v>39</v>
      </c>
      <c r="K5873" s="28">
        <v>0.37013000000000001</v>
      </c>
      <c r="L5873" s="28">
        <f t="shared" si="132"/>
        <v>0.31498999999999999</v>
      </c>
      <c r="M5873" s="28"/>
      <c r="O5873" s="77">
        <v>0.2497300058603287</v>
      </c>
      <c r="Q5873" s="135"/>
      <c r="R5873" s="27"/>
      <c r="BF5873" s="106"/>
    </row>
    <row r="5874" spans="1:58" x14ac:dyDescent="0.25">
      <c r="A5874" t="s">
        <v>17</v>
      </c>
      <c r="B5874" s="23">
        <v>2022</v>
      </c>
      <c r="C5874" s="23" t="s">
        <v>3</v>
      </c>
      <c r="D5874" s="23" t="s">
        <v>493</v>
      </c>
      <c r="E5874" s="23" t="s">
        <v>120</v>
      </c>
      <c r="F5874" s="23" t="s">
        <v>121</v>
      </c>
      <c r="G5874" s="23" t="s">
        <v>541</v>
      </c>
      <c r="H5874" s="32" t="s">
        <v>542</v>
      </c>
      <c r="I5874" s="32" t="s">
        <v>579</v>
      </c>
      <c r="J5874" s="135">
        <v>38</v>
      </c>
      <c r="K5874" s="28">
        <v>0.37907999999999997</v>
      </c>
      <c r="L5874" s="28">
        <f t="shared" si="132"/>
        <v>0.30764000000000002</v>
      </c>
      <c r="M5874" s="28"/>
      <c r="O5874" s="77">
        <v>0.25554001331329351</v>
      </c>
      <c r="Q5874" s="135"/>
      <c r="R5874" s="27"/>
      <c r="BF5874" s="106"/>
    </row>
    <row r="5875" spans="1:58" x14ac:dyDescent="0.25">
      <c r="A5875" t="s">
        <v>17</v>
      </c>
      <c r="B5875" s="23">
        <v>2023</v>
      </c>
      <c r="C5875" s="23" t="s">
        <v>0</v>
      </c>
      <c r="D5875" s="23" t="s">
        <v>537</v>
      </c>
      <c r="E5875" s="23" t="s">
        <v>120</v>
      </c>
      <c r="F5875" s="23" t="s">
        <v>121</v>
      </c>
      <c r="G5875" s="23" t="s">
        <v>541</v>
      </c>
      <c r="H5875" s="32" t="s">
        <v>542</v>
      </c>
      <c r="I5875" s="32" t="s">
        <v>579</v>
      </c>
      <c r="J5875" s="135">
        <v>39</v>
      </c>
      <c r="K5875" s="28">
        <v>0.34838999999999998</v>
      </c>
      <c r="L5875" s="28">
        <f t="shared" si="132"/>
        <v>0.29743999999999998</v>
      </c>
      <c r="M5875" s="28"/>
      <c r="O5875" s="77">
        <v>0.26218000054359442</v>
      </c>
      <c r="Q5875" s="135"/>
      <c r="R5875" s="27"/>
      <c r="BF5875" s="106"/>
    </row>
    <row r="5876" spans="1:58" x14ac:dyDescent="0.25">
      <c r="A5876" t="s">
        <v>17</v>
      </c>
      <c r="B5876" s="23">
        <v>2019</v>
      </c>
      <c r="C5876" s="23" t="s">
        <v>0</v>
      </c>
      <c r="D5876" s="23" t="s">
        <v>59</v>
      </c>
      <c r="E5876" s="23" t="s">
        <v>122</v>
      </c>
      <c r="F5876" s="23" t="s">
        <v>123</v>
      </c>
      <c r="G5876" s="23" t="s">
        <v>546</v>
      </c>
      <c r="H5876" s="32" t="s">
        <v>547</v>
      </c>
      <c r="I5876" s="32" t="s">
        <v>579</v>
      </c>
      <c r="J5876" s="135">
        <v>9</v>
      </c>
      <c r="K5876" s="28">
        <v>0.44444</v>
      </c>
      <c r="L5876" s="28">
        <f t="shared" si="132"/>
        <v>0.48604999999999998</v>
      </c>
      <c r="M5876" s="28"/>
      <c r="O5876" s="77">
        <v>0.31793001294136047</v>
      </c>
      <c r="Q5876" s="135"/>
      <c r="R5876" s="27"/>
      <c r="BF5876" s="106"/>
    </row>
    <row r="5877" spans="1:58" x14ac:dyDescent="0.25">
      <c r="A5877" t="s">
        <v>17</v>
      </c>
      <c r="B5877" s="23">
        <v>2019</v>
      </c>
      <c r="C5877" s="23" t="s">
        <v>1</v>
      </c>
      <c r="D5877" s="23" t="s">
        <v>60</v>
      </c>
      <c r="E5877" s="23" t="s">
        <v>122</v>
      </c>
      <c r="F5877" s="23" t="s">
        <v>123</v>
      </c>
      <c r="G5877" s="23" t="s">
        <v>546</v>
      </c>
      <c r="H5877" s="32" t="s">
        <v>547</v>
      </c>
      <c r="I5877" s="32" t="s">
        <v>579</v>
      </c>
      <c r="J5877" s="135">
        <v>11</v>
      </c>
      <c r="K5877" s="28">
        <v>0.47727000000000003</v>
      </c>
      <c r="L5877" s="28">
        <f t="shared" si="132"/>
        <v>0.48098999999999997</v>
      </c>
      <c r="M5877" s="28"/>
      <c r="O5877" s="77">
        <v>0.29095000028610229</v>
      </c>
      <c r="Q5877" s="135"/>
      <c r="R5877" s="27"/>
      <c r="BF5877" s="106"/>
    </row>
    <row r="5878" spans="1:58" x14ac:dyDescent="0.25">
      <c r="A5878" t="s">
        <v>17</v>
      </c>
      <c r="B5878" s="23">
        <v>2019</v>
      </c>
      <c r="C5878" s="23" t="s">
        <v>2</v>
      </c>
      <c r="D5878" s="23" t="s">
        <v>61</v>
      </c>
      <c r="E5878" s="23" t="s">
        <v>122</v>
      </c>
      <c r="F5878" s="23" t="s">
        <v>123</v>
      </c>
      <c r="G5878" s="23" t="s">
        <v>546</v>
      </c>
      <c r="H5878" s="32" t="s">
        <v>547</v>
      </c>
      <c r="I5878" s="32" t="s">
        <v>579</v>
      </c>
      <c r="J5878" s="135">
        <v>13</v>
      </c>
      <c r="K5878" s="28">
        <v>0.5</v>
      </c>
      <c r="L5878" s="28">
        <f t="shared" si="132"/>
        <v>0.4743</v>
      </c>
      <c r="M5878" s="28"/>
      <c r="O5878" s="77">
        <v>0.2629300057888031</v>
      </c>
      <c r="Q5878" s="135"/>
      <c r="R5878" s="27"/>
      <c r="BF5878" s="106"/>
    </row>
    <row r="5879" spans="1:58" x14ac:dyDescent="0.25">
      <c r="A5879" t="s">
        <v>17</v>
      </c>
      <c r="B5879" s="23">
        <v>2019</v>
      </c>
      <c r="C5879" s="23" t="s">
        <v>3</v>
      </c>
      <c r="D5879" s="23" t="s">
        <v>62</v>
      </c>
      <c r="E5879" s="23" t="s">
        <v>122</v>
      </c>
      <c r="F5879" s="23" t="s">
        <v>123</v>
      </c>
      <c r="G5879" s="23" t="s">
        <v>546</v>
      </c>
      <c r="H5879" s="32" t="s">
        <v>547</v>
      </c>
      <c r="I5879" s="32" t="s">
        <v>579</v>
      </c>
      <c r="J5879" s="135">
        <v>12</v>
      </c>
      <c r="K5879" s="28">
        <v>0.53190999999999999</v>
      </c>
      <c r="L5879" s="28">
        <f t="shared" si="132"/>
        <v>0.45234999999999997</v>
      </c>
      <c r="M5879" s="28"/>
      <c r="O5879" s="77">
        <v>0.230880007147789</v>
      </c>
      <c r="Q5879" s="135"/>
      <c r="R5879" s="27"/>
      <c r="BF5879" s="106"/>
    </row>
    <row r="5880" spans="1:58" x14ac:dyDescent="0.25">
      <c r="A5880" t="s">
        <v>17</v>
      </c>
      <c r="B5880" s="23">
        <v>2020</v>
      </c>
      <c r="C5880" s="23" t="s">
        <v>0</v>
      </c>
      <c r="D5880" s="23" t="s">
        <v>63</v>
      </c>
      <c r="E5880" s="23" t="s">
        <v>122</v>
      </c>
      <c r="F5880" s="23" t="s">
        <v>123</v>
      </c>
      <c r="G5880" s="23" t="s">
        <v>546</v>
      </c>
      <c r="H5880" s="32" t="s">
        <v>547</v>
      </c>
      <c r="I5880" s="32" t="s">
        <v>579</v>
      </c>
      <c r="J5880" s="135">
        <v>11</v>
      </c>
      <c r="K5880" s="28">
        <v>0.53332999999999997</v>
      </c>
      <c r="L5880" s="28">
        <f t="shared" si="132"/>
        <v>0.40410000000000001</v>
      </c>
      <c r="M5880" s="28"/>
      <c r="O5880" s="77">
        <v>0.1393100023269653</v>
      </c>
      <c r="Q5880" s="135"/>
      <c r="R5880" s="27"/>
      <c r="BF5880" s="106"/>
    </row>
    <row r="5881" spans="1:58" x14ac:dyDescent="0.25">
      <c r="A5881" t="s">
        <v>17</v>
      </c>
      <c r="B5881" s="23">
        <v>2020</v>
      </c>
      <c r="C5881" s="23" t="s">
        <v>1</v>
      </c>
      <c r="D5881" s="23" t="s">
        <v>64</v>
      </c>
      <c r="E5881" s="23" t="s">
        <v>122</v>
      </c>
      <c r="F5881" s="23" t="s">
        <v>123</v>
      </c>
      <c r="G5881" s="23" t="s">
        <v>546</v>
      </c>
      <c r="H5881" s="32" t="s">
        <v>547</v>
      </c>
      <c r="I5881" s="32" t="s">
        <v>579</v>
      </c>
      <c r="J5881" s="135">
        <v>11</v>
      </c>
      <c r="K5881" s="28">
        <v>0.48888999999999999</v>
      </c>
      <c r="L5881" s="28">
        <f t="shared" si="132"/>
        <v>0.37980999999999998</v>
      </c>
      <c r="M5881" s="28"/>
      <c r="O5881" s="77">
        <v>0.17129999399185181</v>
      </c>
      <c r="Q5881" s="135"/>
      <c r="R5881" s="27"/>
      <c r="BF5881" s="106"/>
    </row>
    <row r="5882" spans="1:58" x14ac:dyDescent="0.25">
      <c r="A5882" t="s">
        <v>17</v>
      </c>
      <c r="B5882" s="23">
        <v>2020</v>
      </c>
      <c r="C5882" s="23" t="s">
        <v>2</v>
      </c>
      <c r="D5882" s="23" t="s">
        <v>65</v>
      </c>
      <c r="E5882" s="23" t="s">
        <v>122</v>
      </c>
      <c r="F5882" s="23" t="s">
        <v>123</v>
      </c>
      <c r="G5882" s="23" t="s">
        <v>546</v>
      </c>
      <c r="H5882" s="32" t="s">
        <v>547</v>
      </c>
      <c r="I5882" s="32" t="s">
        <v>579</v>
      </c>
      <c r="J5882" s="135">
        <v>8</v>
      </c>
      <c r="K5882" s="28">
        <v>0.42424000000000001</v>
      </c>
      <c r="L5882" s="28">
        <f t="shared" si="132"/>
        <v>0.375</v>
      </c>
      <c r="M5882" s="28"/>
      <c r="O5882" s="77">
        <v>0.2179500013589859</v>
      </c>
      <c r="Q5882" s="135"/>
      <c r="R5882" s="27"/>
      <c r="BF5882" s="106"/>
    </row>
    <row r="5883" spans="1:58" x14ac:dyDescent="0.25">
      <c r="A5883" t="s">
        <v>17</v>
      </c>
      <c r="B5883" s="23">
        <v>2020</v>
      </c>
      <c r="C5883" s="23" t="s">
        <v>3</v>
      </c>
      <c r="D5883" s="23" t="s">
        <v>66</v>
      </c>
      <c r="E5883" s="23" t="s">
        <v>122</v>
      </c>
      <c r="F5883" s="23" t="s">
        <v>123</v>
      </c>
      <c r="G5883" s="23" t="s">
        <v>546</v>
      </c>
      <c r="H5883" s="32" t="s">
        <v>547</v>
      </c>
      <c r="I5883" s="32" t="s">
        <v>579</v>
      </c>
      <c r="J5883" s="135">
        <v>9</v>
      </c>
      <c r="K5883" s="28">
        <v>0.37142999999999998</v>
      </c>
      <c r="L5883" s="28">
        <f t="shared" si="132"/>
        <v>0.36203999999999997</v>
      </c>
      <c r="M5883" s="28"/>
      <c r="O5883" s="77">
        <v>0.24258999526500699</v>
      </c>
      <c r="Q5883" s="135"/>
      <c r="R5883" s="27"/>
      <c r="BF5883" s="106"/>
    </row>
    <row r="5884" spans="1:58" x14ac:dyDescent="0.25">
      <c r="A5884" t="s">
        <v>17</v>
      </c>
      <c r="B5884" s="23">
        <v>2021</v>
      </c>
      <c r="C5884" s="23" t="s">
        <v>0</v>
      </c>
      <c r="D5884" s="23" t="s">
        <v>67</v>
      </c>
      <c r="E5884" s="23" t="s">
        <v>122</v>
      </c>
      <c r="F5884" s="23" t="s">
        <v>123</v>
      </c>
      <c r="G5884" s="23" t="s">
        <v>546</v>
      </c>
      <c r="H5884" s="32" t="s">
        <v>547</v>
      </c>
      <c r="I5884" s="32" t="s">
        <v>579</v>
      </c>
      <c r="J5884" s="135">
        <v>10</v>
      </c>
      <c r="K5884" s="28">
        <v>0.39023999999999998</v>
      </c>
      <c r="L5884" s="28">
        <f t="shared" si="132"/>
        <v>0.39927000000000001</v>
      </c>
      <c r="M5884" s="28"/>
      <c r="O5884" s="77">
        <v>0.2547299861907959</v>
      </c>
      <c r="Q5884" s="135"/>
      <c r="R5884" s="27"/>
      <c r="BF5884" s="106"/>
    </row>
    <row r="5885" spans="1:58" x14ac:dyDescent="0.25">
      <c r="A5885" t="s">
        <v>17</v>
      </c>
      <c r="B5885" s="23">
        <v>2021</v>
      </c>
      <c r="C5885" s="23" t="s">
        <v>1</v>
      </c>
      <c r="D5885" s="23" t="s">
        <v>68</v>
      </c>
      <c r="E5885" s="23" t="s">
        <v>122</v>
      </c>
      <c r="F5885" s="23" t="s">
        <v>123</v>
      </c>
      <c r="G5885" s="23" t="s">
        <v>546</v>
      </c>
      <c r="H5885" s="32" t="s">
        <v>547</v>
      </c>
      <c r="I5885" s="32" t="s">
        <v>579</v>
      </c>
      <c r="J5885" s="135">
        <v>11</v>
      </c>
      <c r="K5885" s="28">
        <v>0.41860000000000003</v>
      </c>
      <c r="L5885" s="28">
        <f t="shared" si="132"/>
        <v>0.41771999999999998</v>
      </c>
      <c r="M5885" s="28"/>
      <c r="O5885" s="77">
        <v>0.25255998969078058</v>
      </c>
      <c r="Q5885" s="135"/>
      <c r="R5885" s="27"/>
      <c r="BF5885" s="106"/>
    </row>
    <row r="5886" spans="1:58" x14ac:dyDescent="0.25">
      <c r="A5886" t="s">
        <v>17</v>
      </c>
      <c r="B5886" s="23">
        <v>2021</v>
      </c>
      <c r="C5886" s="23" t="s">
        <v>2</v>
      </c>
      <c r="D5886" s="23" t="s">
        <v>69</v>
      </c>
      <c r="E5886" s="23" t="s">
        <v>122</v>
      </c>
      <c r="F5886" s="23" t="s">
        <v>123</v>
      </c>
      <c r="G5886" s="23" t="s">
        <v>546</v>
      </c>
      <c r="H5886" s="32" t="s">
        <v>547</v>
      </c>
      <c r="I5886" s="32" t="s">
        <v>579</v>
      </c>
      <c r="J5886" s="135">
        <v>13</v>
      </c>
      <c r="K5886" s="28">
        <v>0.38462000000000002</v>
      </c>
      <c r="L5886" s="28">
        <f t="shared" si="132"/>
        <v>0.40709000000000001</v>
      </c>
      <c r="M5886" s="28"/>
      <c r="O5886" s="77">
        <v>0.26715001463890081</v>
      </c>
      <c r="Q5886" s="135"/>
      <c r="R5886" s="27"/>
      <c r="BF5886" s="106"/>
    </row>
    <row r="5887" spans="1:58" x14ac:dyDescent="0.25">
      <c r="A5887" t="s">
        <v>17</v>
      </c>
      <c r="B5887" s="23">
        <v>2021</v>
      </c>
      <c r="C5887" s="23" t="s">
        <v>3</v>
      </c>
      <c r="D5887" s="23" t="s">
        <v>70</v>
      </c>
      <c r="E5887" s="23" t="s">
        <v>122</v>
      </c>
      <c r="F5887" s="23" t="s">
        <v>123</v>
      </c>
      <c r="G5887" s="23" t="s">
        <v>546</v>
      </c>
      <c r="H5887" s="32" t="s">
        <v>547</v>
      </c>
      <c r="I5887" s="32" t="s">
        <v>579</v>
      </c>
      <c r="J5887" s="135">
        <v>15</v>
      </c>
      <c r="K5887" s="28">
        <v>0.5</v>
      </c>
      <c r="L5887" s="28">
        <f t="shared" si="132"/>
        <v>0.42797000000000002</v>
      </c>
      <c r="M5887" s="28"/>
      <c r="O5887" s="77">
        <v>0.26399001479148859</v>
      </c>
      <c r="Q5887" s="135"/>
      <c r="R5887" s="27"/>
      <c r="BF5887" s="106"/>
    </row>
    <row r="5888" spans="1:58" x14ac:dyDescent="0.25">
      <c r="A5888" t="s">
        <v>17</v>
      </c>
      <c r="B5888" s="23">
        <v>2022</v>
      </c>
      <c r="C5888" s="23" t="s">
        <v>0</v>
      </c>
      <c r="D5888" s="23" t="s">
        <v>71</v>
      </c>
      <c r="E5888" s="23" t="s">
        <v>122</v>
      </c>
      <c r="F5888" s="23" t="s">
        <v>123</v>
      </c>
      <c r="G5888" s="23" t="s">
        <v>546</v>
      </c>
      <c r="H5888" s="32" t="s">
        <v>547</v>
      </c>
      <c r="I5888" s="32" t="s">
        <v>579</v>
      </c>
      <c r="J5888" s="135">
        <v>15</v>
      </c>
      <c r="K5888" s="28">
        <v>0.44262000000000001</v>
      </c>
      <c r="L5888" s="28">
        <f t="shared" si="132"/>
        <v>0.42959999999999998</v>
      </c>
      <c r="M5888" s="28"/>
      <c r="O5888" s="77">
        <v>0.26568999886512762</v>
      </c>
      <c r="Q5888" s="135"/>
      <c r="R5888" s="27"/>
      <c r="BF5888" s="106"/>
    </row>
    <row r="5889" spans="1:58" x14ac:dyDescent="0.25">
      <c r="A5889" t="s">
        <v>17</v>
      </c>
      <c r="B5889" s="23">
        <v>2022</v>
      </c>
      <c r="C5889" s="23" t="s">
        <v>1</v>
      </c>
      <c r="D5889" s="23" t="s">
        <v>72</v>
      </c>
      <c r="E5889" s="23" t="s">
        <v>122</v>
      </c>
      <c r="F5889" s="23" t="s">
        <v>123</v>
      </c>
      <c r="G5889" s="23" t="s">
        <v>546</v>
      </c>
      <c r="H5889" s="32" t="s">
        <v>547</v>
      </c>
      <c r="I5889" s="32" t="s">
        <v>579</v>
      </c>
      <c r="J5889" s="135">
        <v>14</v>
      </c>
      <c r="K5889" s="28">
        <v>0.41818</v>
      </c>
      <c r="L5889" s="28">
        <f t="shared" si="132"/>
        <v>0.43590000000000001</v>
      </c>
      <c r="M5889" s="28"/>
      <c r="O5889" s="77">
        <v>0.27766001224517822</v>
      </c>
      <c r="Q5889" s="135"/>
      <c r="R5889" s="27"/>
      <c r="BF5889" s="106"/>
    </row>
    <row r="5890" spans="1:58" x14ac:dyDescent="0.25">
      <c r="A5890" t="s">
        <v>17</v>
      </c>
      <c r="B5890" s="23">
        <v>2022</v>
      </c>
      <c r="C5890" s="23" t="s">
        <v>2</v>
      </c>
      <c r="D5890" s="23" t="s">
        <v>73</v>
      </c>
      <c r="E5890" s="23" t="s">
        <v>122</v>
      </c>
      <c r="F5890" s="23" t="s">
        <v>123</v>
      </c>
      <c r="G5890" s="23" t="s">
        <v>546</v>
      </c>
      <c r="H5890" s="32" t="s">
        <v>547</v>
      </c>
      <c r="I5890" s="32" t="s">
        <v>579</v>
      </c>
      <c r="J5890" s="135">
        <v>14</v>
      </c>
      <c r="K5890" s="28">
        <v>0.42592999999999998</v>
      </c>
      <c r="L5890" s="28">
        <f t="shared" ref="L5890:L5953" si="133">SUMIFS(K:K, E:E, G5890, D:D, D5890, I:I, I5890)</f>
        <v>0.43606</v>
      </c>
      <c r="M5890" s="28"/>
      <c r="O5890" s="77">
        <v>0.2497300058603287</v>
      </c>
      <c r="Q5890" s="135"/>
      <c r="R5890" s="27"/>
      <c r="BF5890" s="106"/>
    </row>
    <row r="5891" spans="1:58" x14ac:dyDescent="0.25">
      <c r="A5891" t="s">
        <v>17</v>
      </c>
      <c r="B5891" s="23">
        <v>2022</v>
      </c>
      <c r="C5891" s="23" t="s">
        <v>3</v>
      </c>
      <c r="D5891" s="23" t="s">
        <v>493</v>
      </c>
      <c r="E5891" s="23" t="s">
        <v>122</v>
      </c>
      <c r="F5891" s="23" t="s">
        <v>123</v>
      </c>
      <c r="G5891" s="23" t="s">
        <v>546</v>
      </c>
      <c r="H5891" s="32" t="s">
        <v>547</v>
      </c>
      <c r="I5891" s="32" t="s">
        <v>579</v>
      </c>
      <c r="J5891" s="135">
        <v>12</v>
      </c>
      <c r="K5891" s="28">
        <v>0.29166999999999998</v>
      </c>
      <c r="L5891" s="28">
        <f t="shared" si="133"/>
        <v>0.42381000000000002</v>
      </c>
      <c r="M5891" s="28"/>
      <c r="O5891" s="77">
        <v>0.25554001331329351</v>
      </c>
      <c r="Q5891" s="135"/>
      <c r="R5891" s="27"/>
      <c r="BF5891" s="106"/>
    </row>
    <row r="5892" spans="1:58" x14ac:dyDescent="0.25">
      <c r="A5892" t="s">
        <v>17</v>
      </c>
      <c r="B5892" s="23">
        <v>2023</v>
      </c>
      <c r="C5892" s="23" t="s">
        <v>0</v>
      </c>
      <c r="D5892" s="23" t="s">
        <v>537</v>
      </c>
      <c r="E5892" s="23" t="s">
        <v>122</v>
      </c>
      <c r="F5892" s="23" t="s">
        <v>123</v>
      </c>
      <c r="G5892" s="23" t="s">
        <v>546</v>
      </c>
      <c r="H5892" s="32" t="s">
        <v>547</v>
      </c>
      <c r="I5892" s="32" t="s">
        <v>579</v>
      </c>
      <c r="J5892" s="135">
        <v>10</v>
      </c>
      <c r="K5892" s="28">
        <v>0.25641000000000003</v>
      </c>
      <c r="L5892" s="28">
        <f t="shared" si="133"/>
        <v>0.39263999999999999</v>
      </c>
      <c r="M5892" s="28"/>
      <c r="O5892" s="77">
        <v>0.26218000054359442</v>
      </c>
      <c r="Q5892" s="135"/>
      <c r="R5892" s="27"/>
      <c r="BF5892" s="106"/>
    </row>
    <row r="5893" spans="1:58" x14ac:dyDescent="0.25">
      <c r="A5893" t="s">
        <v>17</v>
      </c>
      <c r="B5893" s="23">
        <v>2019</v>
      </c>
      <c r="C5893" s="23" t="s">
        <v>0</v>
      </c>
      <c r="D5893" s="23" t="s">
        <v>59</v>
      </c>
      <c r="E5893" s="23" t="s">
        <v>548</v>
      </c>
      <c r="F5893" s="23" t="s">
        <v>361</v>
      </c>
      <c r="G5893" s="23" t="s">
        <v>548</v>
      </c>
      <c r="H5893" s="32" t="s">
        <v>361</v>
      </c>
      <c r="I5893" s="32" t="s">
        <v>579</v>
      </c>
      <c r="J5893" s="135">
        <v>157</v>
      </c>
      <c r="K5893" s="28">
        <v>0.30096000000000001</v>
      </c>
      <c r="L5893" s="28">
        <f t="shared" si="133"/>
        <v>0.30096000000000001</v>
      </c>
      <c r="M5893" s="28"/>
      <c r="O5893" s="77">
        <v>0.31793001294136047</v>
      </c>
      <c r="Q5893" s="135"/>
      <c r="R5893" s="27"/>
      <c r="BF5893" s="106"/>
    </row>
    <row r="5894" spans="1:58" x14ac:dyDescent="0.25">
      <c r="A5894" t="s">
        <v>17</v>
      </c>
      <c r="B5894" s="23">
        <v>2019</v>
      </c>
      <c r="C5894" s="23" t="s">
        <v>1</v>
      </c>
      <c r="D5894" s="23" t="s">
        <v>60</v>
      </c>
      <c r="E5894" s="23" t="s">
        <v>548</v>
      </c>
      <c r="F5894" s="23" t="s">
        <v>361</v>
      </c>
      <c r="G5894" s="23" t="s">
        <v>548</v>
      </c>
      <c r="H5894" s="32" t="s">
        <v>361</v>
      </c>
      <c r="I5894" s="32" t="s">
        <v>579</v>
      </c>
      <c r="J5894" s="135">
        <v>165</v>
      </c>
      <c r="K5894" s="28">
        <v>0.29500999999999999</v>
      </c>
      <c r="L5894" s="28">
        <f t="shared" si="133"/>
        <v>0.29500999999999999</v>
      </c>
      <c r="M5894" s="28"/>
      <c r="O5894" s="77">
        <v>0.29095000028610229</v>
      </c>
      <c r="Q5894" s="135"/>
      <c r="R5894" s="27"/>
      <c r="BF5894" s="106"/>
    </row>
    <row r="5895" spans="1:58" x14ac:dyDescent="0.25">
      <c r="A5895" t="s">
        <v>17</v>
      </c>
      <c r="B5895" s="23">
        <v>2019</v>
      </c>
      <c r="C5895" s="23" t="s">
        <v>2</v>
      </c>
      <c r="D5895" s="23" t="s">
        <v>61</v>
      </c>
      <c r="E5895" s="23" t="s">
        <v>548</v>
      </c>
      <c r="F5895" s="23" t="s">
        <v>361</v>
      </c>
      <c r="G5895" s="23" t="s">
        <v>548</v>
      </c>
      <c r="H5895" s="32" t="s">
        <v>361</v>
      </c>
      <c r="I5895" s="32" t="s">
        <v>579</v>
      </c>
      <c r="J5895" s="135">
        <v>157</v>
      </c>
      <c r="K5895" s="28">
        <v>0.29459000000000002</v>
      </c>
      <c r="L5895" s="28">
        <f t="shared" si="133"/>
        <v>0.29459000000000002</v>
      </c>
      <c r="M5895" s="28"/>
      <c r="O5895" s="77">
        <v>0.2629300057888031</v>
      </c>
      <c r="Q5895" s="135"/>
      <c r="R5895" s="27"/>
      <c r="BF5895" s="106"/>
    </row>
    <row r="5896" spans="1:58" x14ac:dyDescent="0.25">
      <c r="A5896" t="s">
        <v>17</v>
      </c>
      <c r="B5896" s="23">
        <v>2019</v>
      </c>
      <c r="C5896" s="23" t="s">
        <v>3</v>
      </c>
      <c r="D5896" s="23" t="s">
        <v>62</v>
      </c>
      <c r="E5896" s="23" t="s">
        <v>548</v>
      </c>
      <c r="F5896" s="23" t="s">
        <v>361</v>
      </c>
      <c r="G5896" s="23" t="s">
        <v>548</v>
      </c>
      <c r="H5896" s="32" t="s">
        <v>361</v>
      </c>
      <c r="I5896" s="32" t="s">
        <v>579</v>
      </c>
      <c r="J5896" s="135">
        <v>152</v>
      </c>
      <c r="K5896" s="28">
        <v>0.27795999999999998</v>
      </c>
      <c r="L5896" s="28">
        <f t="shared" si="133"/>
        <v>0.27795999999999998</v>
      </c>
      <c r="M5896" s="28"/>
      <c r="O5896" s="77">
        <v>0.230880007147789</v>
      </c>
      <c r="Q5896" s="135"/>
      <c r="R5896" s="27"/>
      <c r="BF5896" s="106"/>
    </row>
    <row r="5897" spans="1:58" x14ac:dyDescent="0.25">
      <c r="A5897" t="s">
        <v>17</v>
      </c>
      <c r="B5897" s="23">
        <v>2020</v>
      </c>
      <c r="C5897" s="23" t="s">
        <v>0</v>
      </c>
      <c r="D5897" s="23" t="s">
        <v>63</v>
      </c>
      <c r="E5897" s="23" t="s">
        <v>548</v>
      </c>
      <c r="F5897" s="23" t="s">
        <v>361</v>
      </c>
      <c r="G5897" s="23" t="s">
        <v>548</v>
      </c>
      <c r="H5897" s="32" t="s">
        <v>361</v>
      </c>
      <c r="I5897" s="32" t="s">
        <v>579</v>
      </c>
      <c r="J5897" s="135">
        <v>146</v>
      </c>
      <c r="K5897" s="28">
        <v>0.22126999999999999</v>
      </c>
      <c r="L5897" s="28">
        <f t="shared" si="133"/>
        <v>0.22126999999999999</v>
      </c>
      <c r="M5897" s="28"/>
      <c r="O5897" s="77">
        <v>0.1393100023269653</v>
      </c>
      <c r="Q5897" s="135"/>
      <c r="R5897" s="27"/>
      <c r="BF5897" s="106"/>
    </row>
    <row r="5898" spans="1:58" x14ac:dyDescent="0.25">
      <c r="A5898" t="s">
        <v>17</v>
      </c>
      <c r="B5898" s="23">
        <v>2020</v>
      </c>
      <c r="C5898" s="23" t="s">
        <v>1</v>
      </c>
      <c r="D5898" s="23" t="s">
        <v>64</v>
      </c>
      <c r="E5898" s="23" t="s">
        <v>548</v>
      </c>
      <c r="F5898" s="23" t="s">
        <v>361</v>
      </c>
      <c r="G5898" s="23" t="s">
        <v>548</v>
      </c>
      <c r="H5898" s="32" t="s">
        <v>361</v>
      </c>
      <c r="I5898" s="32" t="s">
        <v>579</v>
      </c>
      <c r="J5898" s="135">
        <v>121</v>
      </c>
      <c r="K5898" s="28">
        <v>0.18012</v>
      </c>
      <c r="L5898" s="28">
        <f t="shared" si="133"/>
        <v>0.18012</v>
      </c>
      <c r="M5898" s="28"/>
      <c r="O5898" s="77">
        <v>0.17129999399185181</v>
      </c>
      <c r="Q5898" s="135"/>
      <c r="R5898" s="27"/>
      <c r="BF5898" s="106"/>
    </row>
    <row r="5899" spans="1:58" x14ac:dyDescent="0.25">
      <c r="A5899" t="s">
        <v>17</v>
      </c>
      <c r="B5899" s="23">
        <v>2020</v>
      </c>
      <c r="C5899" s="23" t="s">
        <v>2</v>
      </c>
      <c r="D5899" s="23" t="s">
        <v>65</v>
      </c>
      <c r="E5899" s="23" t="s">
        <v>548</v>
      </c>
      <c r="F5899" s="23" t="s">
        <v>361</v>
      </c>
      <c r="G5899" s="23" t="s">
        <v>548</v>
      </c>
      <c r="H5899" s="32" t="s">
        <v>361</v>
      </c>
      <c r="I5899" s="32" t="s">
        <v>579</v>
      </c>
      <c r="J5899" s="135">
        <v>113</v>
      </c>
      <c r="K5899" s="28">
        <v>0.15742999999999999</v>
      </c>
      <c r="L5899" s="28">
        <f t="shared" si="133"/>
        <v>0.15742999999999999</v>
      </c>
      <c r="M5899" s="28"/>
      <c r="O5899" s="77">
        <v>0.2179500013589859</v>
      </c>
      <c r="Q5899" s="135"/>
      <c r="R5899" s="27"/>
      <c r="BF5899" s="106"/>
    </row>
    <row r="5900" spans="1:58" x14ac:dyDescent="0.25">
      <c r="A5900" t="s">
        <v>17</v>
      </c>
      <c r="B5900" s="23">
        <v>2020</v>
      </c>
      <c r="C5900" s="23" t="s">
        <v>3</v>
      </c>
      <c r="D5900" s="23" t="s">
        <v>66</v>
      </c>
      <c r="E5900" s="23" t="s">
        <v>548</v>
      </c>
      <c r="F5900" s="23" t="s">
        <v>361</v>
      </c>
      <c r="G5900" s="23" t="s">
        <v>548</v>
      </c>
      <c r="H5900" s="32" t="s">
        <v>361</v>
      </c>
      <c r="I5900" s="32" t="s">
        <v>579</v>
      </c>
      <c r="J5900" s="135">
        <v>110</v>
      </c>
      <c r="K5900" s="28">
        <v>0.16553000000000001</v>
      </c>
      <c r="L5900" s="28">
        <f t="shared" si="133"/>
        <v>0.16553000000000001</v>
      </c>
      <c r="M5900" s="28"/>
      <c r="O5900" s="77">
        <v>0.24258999526500699</v>
      </c>
      <c r="Q5900" s="135"/>
      <c r="R5900" s="27"/>
      <c r="BF5900" s="106"/>
    </row>
    <row r="5901" spans="1:58" x14ac:dyDescent="0.25">
      <c r="A5901" t="s">
        <v>17</v>
      </c>
      <c r="B5901" s="23">
        <v>2021</v>
      </c>
      <c r="C5901" s="23" t="s">
        <v>0</v>
      </c>
      <c r="D5901" s="23" t="s">
        <v>67</v>
      </c>
      <c r="E5901" s="23" t="s">
        <v>548</v>
      </c>
      <c r="F5901" s="23" t="s">
        <v>361</v>
      </c>
      <c r="G5901" s="23" t="s">
        <v>548</v>
      </c>
      <c r="H5901" s="32" t="s">
        <v>361</v>
      </c>
      <c r="I5901" s="32" t="s">
        <v>579</v>
      </c>
      <c r="J5901" s="135">
        <v>111</v>
      </c>
      <c r="K5901" s="28">
        <v>0.21573000000000001</v>
      </c>
      <c r="L5901" s="28">
        <f t="shared" si="133"/>
        <v>0.21573000000000001</v>
      </c>
      <c r="M5901" s="28"/>
      <c r="O5901" s="77">
        <v>0.2547299861907959</v>
      </c>
      <c r="Q5901" s="135"/>
      <c r="R5901" s="27"/>
      <c r="BF5901" s="106"/>
    </row>
    <row r="5902" spans="1:58" x14ac:dyDescent="0.25">
      <c r="A5902" t="s">
        <v>17</v>
      </c>
      <c r="B5902" s="23">
        <v>2021</v>
      </c>
      <c r="C5902" s="23" t="s">
        <v>1</v>
      </c>
      <c r="D5902" s="23" t="s">
        <v>68</v>
      </c>
      <c r="E5902" s="23" t="s">
        <v>548</v>
      </c>
      <c r="F5902" s="23" t="s">
        <v>361</v>
      </c>
      <c r="G5902" s="23" t="s">
        <v>548</v>
      </c>
      <c r="H5902" s="32" t="s">
        <v>361</v>
      </c>
      <c r="I5902" s="32" t="s">
        <v>579</v>
      </c>
      <c r="J5902" s="135">
        <v>123</v>
      </c>
      <c r="K5902" s="28">
        <v>0.22153999999999999</v>
      </c>
      <c r="L5902" s="28">
        <f t="shared" si="133"/>
        <v>0.22153999999999999</v>
      </c>
      <c r="M5902" s="28"/>
      <c r="O5902" s="77">
        <v>0.25255998969078058</v>
      </c>
      <c r="Q5902" s="135"/>
      <c r="R5902" s="27"/>
      <c r="BF5902" s="106"/>
    </row>
    <row r="5903" spans="1:58" x14ac:dyDescent="0.25">
      <c r="A5903" t="s">
        <v>17</v>
      </c>
      <c r="B5903" s="23">
        <v>2021</v>
      </c>
      <c r="C5903" s="23" t="s">
        <v>2</v>
      </c>
      <c r="D5903" s="23" t="s">
        <v>69</v>
      </c>
      <c r="E5903" s="23" t="s">
        <v>548</v>
      </c>
      <c r="F5903" s="23" t="s">
        <v>361</v>
      </c>
      <c r="G5903" s="23" t="s">
        <v>548</v>
      </c>
      <c r="H5903" s="32" t="s">
        <v>361</v>
      </c>
      <c r="I5903" s="32" t="s">
        <v>579</v>
      </c>
      <c r="J5903" s="135">
        <v>129</v>
      </c>
      <c r="K5903" s="28">
        <v>0.24854000000000001</v>
      </c>
      <c r="L5903" s="28">
        <f t="shared" si="133"/>
        <v>0.24854000000000001</v>
      </c>
      <c r="M5903" s="28"/>
      <c r="O5903" s="77">
        <v>0.26715001463890081</v>
      </c>
      <c r="Q5903" s="135"/>
      <c r="R5903" s="27"/>
      <c r="BF5903" s="106"/>
    </row>
    <row r="5904" spans="1:58" x14ac:dyDescent="0.25">
      <c r="A5904" t="s">
        <v>17</v>
      </c>
      <c r="B5904" s="23">
        <v>2021</v>
      </c>
      <c r="C5904" s="23" t="s">
        <v>3</v>
      </c>
      <c r="D5904" s="23" t="s">
        <v>70</v>
      </c>
      <c r="E5904" s="23" t="s">
        <v>548</v>
      </c>
      <c r="F5904" s="23" t="s">
        <v>361</v>
      </c>
      <c r="G5904" s="23" t="s">
        <v>548</v>
      </c>
      <c r="H5904" s="32" t="s">
        <v>361</v>
      </c>
      <c r="I5904" s="32" t="s">
        <v>579</v>
      </c>
      <c r="J5904" s="135">
        <v>133</v>
      </c>
      <c r="K5904" s="28">
        <v>0.26554</v>
      </c>
      <c r="L5904" s="28">
        <f t="shared" si="133"/>
        <v>0.26554</v>
      </c>
      <c r="M5904" s="28"/>
      <c r="O5904" s="77">
        <v>0.26399001479148859</v>
      </c>
      <c r="Q5904" s="135"/>
      <c r="R5904" s="27"/>
      <c r="BF5904" s="106"/>
    </row>
    <row r="5905" spans="1:58" x14ac:dyDescent="0.25">
      <c r="A5905" t="s">
        <v>17</v>
      </c>
      <c r="B5905" s="23">
        <v>2022</v>
      </c>
      <c r="C5905" s="23" t="s">
        <v>0</v>
      </c>
      <c r="D5905" s="23" t="s">
        <v>71</v>
      </c>
      <c r="E5905" s="23" t="s">
        <v>548</v>
      </c>
      <c r="F5905" s="23" t="s">
        <v>361</v>
      </c>
      <c r="G5905" s="23" t="s">
        <v>548</v>
      </c>
      <c r="H5905" s="32" t="s">
        <v>361</v>
      </c>
      <c r="I5905" s="32" t="s">
        <v>579</v>
      </c>
      <c r="J5905" s="135">
        <v>125</v>
      </c>
      <c r="K5905" s="28">
        <v>0.28111999999999998</v>
      </c>
      <c r="L5905" s="28">
        <f t="shared" si="133"/>
        <v>0.28111999999999998</v>
      </c>
      <c r="M5905" s="28"/>
      <c r="O5905" s="77">
        <v>0.26568999886512762</v>
      </c>
      <c r="Q5905" s="135"/>
      <c r="R5905" s="27"/>
      <c r="BF5905" s="106"/>
    </row>
    <row r="5906" spans="1:58" x14ac:dyDescent="0.25">
      <c r="A5906" t="s">
        <v>17</v>
      </c>
      <c r="B5906" s="23">
        <v>2022</v>
      </c>
      <c r="C5906" s="23" t="s">
        <v>1</v>
      </c>
      <c r="D5906" s="23" t="s">
        <v>72</v>
      </c>
      <c r="E5906" s="23" t="s">
        <v>548</v>
      </c>
      <c r="F5906" s="23" t="s">
        <v>361</v>
      </c>
      <c r="G5906" s="23" t="s">
        <v>548</v>
      </c>
      <c r="H5906" s="32" t="s">
        <v>361</v>
      </c>
      <c r="I5906" s="32" t="s">
        <v>579</v>
      </c>
      <c r="J5906" s="135">
        <v>120</v>
      </c>
      <c r="K5906" s="28">
        <v>0.30689</v>
      </c>
      <c r="L5906" s="28">
        <f t="shared" si="133"/>
        <v>0.30689</v>
      </c>
      <c r="M5906" s="28"/>
      <c r="O5906" s="77">
        <v>0.27766001224517822</v>
      </c>
      <c r="Q5906" s="135"/>
      <c r="R5906" s="27"/>
      <c r="BF5906" s="106"/>
    </row>
    <row r="5907" spans="1:58" x14ac:dyDescent="0.25">
      <c r="A5907" t="s">
        <v>17</v>
      </c>
      <c r="B5907" s="23">
        <v>2022</v>
      </c>
      <c r="C5907" s="23" t="s">
        <v>2</v>
      </c>
      <c r="D5907" s="23" t="s">
        <v>73</v>
      </c>
      <c r="E5907" s="23" t="s">
        <v>548</v>
      </c>
      <c r="F5907" s="23" t="s">
        <v>361</v>
      </c>
      <c r="G5907" s="23" t="s">
        <v>548</v>
      </c>
      <c r="H5907" s="32" t="s">
        <v>361</v>
      </c>
      <c r="I5907" s="32" t="s">
        <v>579</v>
      </c>
      <c r="J5907" s="135">
        <v>116</v>
      </c>
      <c r="K5907" s="28">
        <v>0.2959</v>
      </c>
      <c r="L5907" s="28">
        <f t="shared" si="133"/>
        <v>0.2959</v>
      </c>
      <c r="M5907" s="28"/>
      <c r="O5907" s="77">
        <v>0.2497300058603287</v>
      </c>
      <c r="Q5907" s="135"/>
      <c r="R5907" s="27"/>
      <c r="BF5907" s="106"/>
    </row>
    <row r="5908" spans="1:58" x14ac:dyDescent="0.25">
      <c r="A5908" t="s">
        <v>17</v>
      </c>
      <c r="B5908" s="23">
        <v>2022</v>
      </c>
      <c r="C5908" s="23" t="s">
        <v>3</v>
      </c>
      <c r="D5908" s="23" t="s">
        <v>493</v>
      </c>
      <c r="E5908" s="23" t="s">
        <v>548</v>
      </c>
      <c r="F5908" s="23" t="s">
        <v>361</v>
      </c>
      <c r="G5908" s="23" t="s">
        <v>548</v>
      </c>
      <c r="H5908" s="32" t="s">
        <v>361</v>
      </c>
      <c r="I5908" s="32" t="s">
        <v>579</v>
      </c>
      <c r="J5908" s="135">
        <v>111</v>
      </c>
      <c r="K5908" s="28">
        <v>0.30248000000000003</v>
      </c>
      <c r="L5908" s="28">
        <f t="shared" si="133"/>
        <v>0.30248000000000003</v>
      </c>
      <c r="M5908" s="28"/>
      <c r="O5908" s="77">
        <v>0.25554001331329351</v>
      </c>
      <c r="Q5908" s="135"/>
      <c r="R5908" s="27"/>
      <c r="BF5908" s="106"/>
    </row>
    <row r="5909" spans="1:58" x14ac:dyDescent="0.25">
      <c r="A5909" t="s">
        <v>17</v>
      </c>
      <c r="B5909" s="23">
        <v>2023</v>
      </c>
      <c r="C5909" s="23" t="s">
        <v>0</v>
      </c>
      <c r="D5909" s="23" t="s">
        <v>537</v>
      </c>
      <c r="E5909" s="23" t="s">
        <v>548</v>
      </c>
      <c r="F5909" s="23" t="s">
        <v>361</v>
      </c>
      <c r="G5909" s="23" t="s">
        <v>548</v>
      </c>
      <c r="H5909" s="32" t="s">
        <v>361</v>
      </c>
      <c r="I5909" s="32" t="s">
        <v>579</v>
      </c>
      <c r="J5909" s="135">
        <v>115</v>
      </c>
      <c r="K5909" s="28">
        <v>0.31086999999999998</v>
      </c>
      <c r="L5909" s="28">
        <f t="shared" si="133"/>
        <v>0.31086999999999998</v>
      </c>
      <c r="M5909" s="28"/>
      <c r="O5909" s="77">
        <v>0.26218000054359442</v>
      </c>
      <c r="Q5909" s="135"/>
      <c r="R5909" s="27"/>
      <c r="BF5909" s="106"/>
    </row>
    <row r="5910" spans="1:58" x14ac:dyDescent="0.25">
      <c r="A5910" t="s">
        <v>17</v>
      </c>
      <c r="B5910" s="23">
        <v>2019</v>
      </c>
      <c r="C5910" s="23" t="s">
        <v>0</v>
      </c>
      <c r="D5910" s="23" t="s">
        <v>59</v>
      </c>
      <c r="E5910" s="23" t="s">
        <v>124</v>
      </c>
      <c r="F5910" s="23" t="s">
        <v>125</v>
      </c>
      <c r="G5910" s="23" t="s">
        <v>540</v>
      </c>
      <c r="H5910" s="32" t="s">
        <v>367</v>
      </c>
      <c r="I5910" s="32" t="s">
        <v>579</v>
      </c>
      <c r="J5910" s="135">
        <v>28</v>
      </c>
      <c r="K5910" s="28">
        <v>0.36036000000000001</v>
      </c>
      <c r="L5910" s="28">
        <f t="shared" si="133"/>
        <v>0.26808999999999999</v>
      </c>
      <c r="M5910" s="28"/>
      <c r="O5910" s="77">
        <v>0.31793001294136047</v>
      </c>
      <c r="Q5910" s="135"/>
      <c r="R5910" s="27"/>
      <c r="BF5910" s="106"/>
    </row>
    <row r="5911" spans="1:58" x14ac:dyDescent="0.25">
      <c r="A5911" t="s">
        <v>17</v>
      </c>
      <c r="B5911" s="23">
        <v>2019</v>
      </c>
      <c r="C5911" s="23" t="s">
        <v>1</v>
      </c>
      <c r="D5911" s="23" t="s">
        <v>60</v>
      </c>
      <c r="E5911" s="23" t="s">
        <v>124</v>
      </c>
      <c r="F5911" s="23" t="s">
        <v>125</v>
      </c>
      <c r="G5911" s="23" t="s">
        <v>540</v>
      </c>
      <c r="H5911" s="32" t="s">
        <v>367</v>
      </c>
      <c r="I5911" s="32" t="s">
        <v>579</v>
      </c>
      <c r="J5911" s="135">
        <v>27</v>
      </c>
      <c r="K5911" s="28">
        <v>0.33018999999999998</v>
      </c>
      <c r="L5911" s="28">
        <f t="shared" si="133"/>
        <v>0.26373999999999997</v>
      </c>
      <c r="M5911" s="28"/>
      <c r="O5911" s="77">
        <v>0.29095000028610229</v>
      </c>
      <c r="Q5911" s="135"/>
      <c r="R5911" s="27"/>
      <c r="BF5911" s="106"/>
    </row>
    <row r="5912" spans="1:58" x14ac:dyDescent="0.25">
      <c r="A5912" t="s">
        <v>17</v>
      </c>
      <c r="B5912" s="23">
        <v>2019</v>
      </c>
      <c r="C5912" s="23" t="s">
        <v>2</v>
      </c>
      <c r="D5912" s="23" t="s">
        <v>61</v>
      </c>
      <c r="E5912" s="23" t="s">
        <v>124</v>
      </c>
      <c r="F5912" s="23" t="s">
        <v>125</v>
      </c>
      <c r="G5912" s="23" t="s">
        <v>540</v>
      </c>
      <c r="H5912" s="32" t="s">
        <v>367</v>
      </c>
      <c r="I5912" s="32" t="s">
        <v>579</v>
      </c>
      <c r="J5912" s="135">
        <v>25</v>
      </c>
      <c r="K5912" s="28">
        <v>0.32673000000000002</v>
      </c>
      <c r="L5912" s="28">
        <f t="shared" si="133"/>
        <v>0.23333000000000001</v>
      </c>
      <c r="M5912" s="28"/>
      <c r="O5912" s="77">
        <v>0.2629300057888031</v>
      </c>
      <c r="Q5912" s="135"/>
      <c r="R5912" s="27"/>
      <c r="BF5912" s="106"/>
    </row>
    <row r="5913" spans="1:58" x14ac:dyDescent="0.25">
      <c r="A5913" t="s">
        <v>17</v>
      </c>
      <c r="B5913" s="23">
        <v>2019</v>
      </c>
      <c r="C5913" s="23" t="s">
        <v>3</v>
      </c>
      <c r="D5913" s="23" t="s">
        <v>62</v>
      </c>
      <c r="E5913" s="23" t="s">
        <v>124</v>
      </c>
      <c r="F5913" s="23" t="s">
        <v>125</v>
      </c>
      <c r="G5913" s="23" t="s">
        <v>540</v>
      </c>
      <c r="H5913" s="32" t="s">
        <v>367</v>
      </c>
      <c r="I5913" s="32" t="s">
        <v>579</v>
      </c>
      <c r="J5913" s="135">
        <v>22</v>
      </c>
      <c r="K5913" s="28">
        <v>0.30681999999999998</v>
      </c>
      <c r="L5913" s="28">
        <f t="shared" si="133"/>
        <v>0.19231000000000001</v>
      </c>
      <c r="M5913" s="28"/>
      <c r="O5913" s="77">
        <v>0.230880007147789</v>
      </c>
      <c r="Q5913" s="135"/>
      <c r="R5913" s="27"/>
      <c r="BF5913" s="106"/>
    </row>
    <row r="5914" spans="1:58" x14ac:dyDescent="0.25">
      <c r="A5914" t="s">
        <v>17</v>
      </c>
      <c r="B5914" s="23">
        <v>2020</v>
      </c>
      <c r="C5914" s="23" t="s">
        <v>0</v>
      </c>
      <c r="D5914" s="23" t="s">
        <v>63</v>
      </c>
      <c r="E5914" s="23" t="s">
        <v>124</v>
      </c>
      <c r="F5914" s="23" t="s">
        <v>125</v>
      </c>
      <c r="G5914" s="23" t="s">
        <v>540</v>
      </c>
      <c r="H5914" s="32" t="s">
        <v>367</v>
      </c>
      <c r="I5914" s="32" t="s">
        <v>579</v>
      </c>
      <c r="J5914" s="135">
        <v>20</v>
      </c>
      <c r="K5914" s="28">
        <v>0.25641000000000003</v>
      </c>
      <c r="L5914" s="28">
        <f t="shared" si="133"/>
        <v>0.16327</v>
      </c>
      <c r="M5914" s="28"/>
      <c r="O5914" s="77">
        <v>0.1393100023269653</v>
      </c>
      <c r="Q5914" s="135"/>
      <c r="R5914" s="27"/>
      <c r="BF5914" s="106"/>
    </row>
    <row r="5915" spans="1:58" x14ac:dyDescent="0.25">
      <c r="A5915" t="s">
        <v>17</v>
      </c>
      <c r="B5915" s="23">
        <v>2020</v>
      </c>
      <c r="C5915" s="23" t="s">
        <v>1</v>
      </c>
      <c r="D5915" s="23" t="s">
        <v>64</v>
      </c>
      <c r="E5915" s="23" t="s">
        <v>124</v>
      </c>
      <c r="F5915" s="23" t="s">
        <v>125</v>
      </c>
      <c r="G5915" s="23" t="s">
        <v>540</v>
      </c>
      <c r="H5915" s="32" t="s">
        <v>367</v>
      </c>
      <c r="I5915" s="32" t="s">
        <v>579</v>
      </c>
      <c r="J5915" s="135">
        <v>17</v>
      </c>
      <c r="K5915" s="28">
        <v>0.23188</v>
      </c>
      <c r="L5915" s="28">
        <f t="shared" si="133"/>
        <v>0.12162000000000001</v>
      </c>
      <c r="M5915" s="28"/>
      <c r="O5915" s="77">
        <v>0.17129999399185181</v>
      </c>
      <c r="Q5915" s="135"/>
      <c r="R5915" s="27"/>
      <c r="BF5915" s="106"/>
    </row>
    <row r="5916" spans="1:58" x14ac:dyDescent="0.25">
      <c r="A5916" t="s">
        <v>17</v>
      </c>
      <c r="B5916" s="23">
        <v>2020</v>
      </c>
      <c r="C5916" s="23" t="s">
        <v>2</v>
      </c>
      <c r="D5916" s="23" t="s">
        <v>65</v>
      </c>
      <c r="E5916" s="23" t="s">
        <v>124</v>
      </c>
      <c r="F5916" s="23" t="s">
        <v>125</v>
      </c>
      <c r="G5916" s="23" t="s">
        <v>540</v>
      </c>
      <c r="H5916" s="32" t="s">
        <v>367</v>
      </c>
      <c r="I5916" s="32" t="s">
        <v>579</v>
      </c>
      <c r="J5916" s="135">
        <v>16</v>
      </c>
      <c r="K5916" s="28">
        <v>0.14285999999999999</v>
      </c>
      <c r="L5916" s="28">
        <f t="shared" si="133"/>
        <v>0.11642</v>
      </c>
      <c r="M5916" s="28"/>
      <c r="O5916" s="77">
        <v>0.2179500013589859</v>
      </c>
      <c r="Q5916" s="135"/>
      <c r="R5916" s="27"/>
      <c r="BF5916" s="106"/>
    </row>
    <row r="5917" spans="1:58" x14ac:dyDescent="0.25">
      <c r="A5917" t="s">
        <v>17</v>
      </c>
      <c r="B5917" s="23">
        <v>2020</v>
      </c>
      <c r="C5917" s="23" t="s">
        <v>3</v>
      </c>
      <c r="D5917" s="23" t="s">
        <v>66</v>
      </c>
      <c r="E5917" s="23" t="s">
        <v>124</v>
      </c>
      <c r="F5917" s="23" t="s">
        <v>125</v>
      </c>
      <c r="G5917" s="23" t="s">
        <v>540</v>
      </c>
      <c r="H5917" s="32" t="s">
        <v>367</v>
      </c>
      <c r="I5917" s="32" t="s">
        <v>579</v>
      </c>
      <c r="J5917" s="135">
        <v>15</v>
      </c>
      <c r="K5917" s="28">
        <v>0.18032999999999999</v>
      </c>
      <c r="L5917" s="28">
        <f t="shared" si="133"/>
        <v>0.11662</v>
      </c>
      <c r="M5917" s="28"/>
      <c r="O5917" s="77">
        <v>0.24258999526500699</v>
      </c>
      <c r="Q5917" s="135"/>
      <c r="R5917" s="27"/>
      <c r="BF5917" s="106"/>
    </row>
    <row r="5918" spans="1:58" x14ac:dyDescent="0.25">
      <c r="A5918" t="s">
        <v>17</v>
      </c>
      <c r="B5918" s="23">
        <v>2021</v>
      </c>
      <c r="C5918" s="23" t="s">
        <v>0</v>
      </c>
      <c r="D5918" s="23" t="s">
        <v>67</v>
      </c>
      <c r="E5918" s="23" t="s">
        <v>124</v>
      </c>
      <c r="F5918" s="23" t="s">
        <v>125</v>
      </c>
      <c r="G5918" s="23" t="s">
        <v>540</v>
      </c>
      <c r="H5918" s="32" t="s">
        <v>367</v>
      </c>
      <c r="I5918" s="32" t="s">
        <v>579</v>
      </c>
      <c r="J5918" s="135">
        <v>16</v>
      </c>
      <c r="K5918" s="28">
        <v>0.20635000000000001</v>
      </c>
      <c r="L5918" s="28">
        <f t="shared" si="133"/>
        <v>0.15895999999999999</v>
      </c>
      <c r="M5918" s="28"/>
      <c r="O5918" s="77">
        <v>0.2547299861907959</v>
      </c>
      <c r="Q5918" s="135"/>
      <c r="R5918" s="27"/>
      <c r="BF5918" s="106"/>
    </row>
    <row r="5919" spans="1:58" x14ac:dyDescent="0.25">
      <c r="A5919" t="s">
        <v>17</v>
      </c>
      <c r="B5919" s="23">
        <v>2021</v>
      </c>
      <c r="C5919" s="23" t="s">
        <v>1</v>
      </c>
      <c r="D5919" s="23" t="s">
        <v>68</v>
      </c>
      <c r="E5919" s="23" t="s">
        <v>124</v>
      </c>
      <c r="F5919" s="23" t="s">
        <v>125</v>
      </c>
      <c r="G5919" s="23" t="s">
        <v>540</v>
      </c>
      <c r="H5919" s="32" t="s">
        <v>367</v>
      </c>
      <c r="I5919" s="32" t="s">
        <v>579</v>
      </c>
      <c r="J5919" s="135">
        <v>16</v>
      </c>
      <c r="K5919" s="28">
        <v>0.22222</v>
      </c>
      <c r="L5919" s="28">
        <f t="shared" si="133"/>
        <v>0.19008</v>
      </c>
      <c r="M5919" s="28"/>
      <c r="O5919" s="77">
        <v>0.25255998969078058</v>
      </c>
      <c r="Q5919" s="135"/>
      <c r="R5919" s="27"/>
      <c r="BF5919" s="106"/>
    </row>
    <row r="5920" spans="1:58" x14ac:dyDescent="0.25">
      <c r="A5920" t="s">
        <v>17</v>
      </c>
      <c r="B5920" s="23">
        <v>2021</v>
      </c>
      <c r="C5920" s="23" t="s">
        <v>2</v>
      </c>
      <c r="D5920" s="23" t="s">
        <v>69</v>
      </c>
      <c r="E5920" s="23" t="s">
        <v>124</v>
      </c>
      <c r="F5920" s="23" t="s">
        <v>125</v>
      </c>
      <c r="G5920" s="23" t="s">
        <v>540</v>
      </c>
      <c r="H5920" s="32" t="s">
        <v>367</v>
      </c>
      <c r="I5920" s="32" t="s">
        <v>579</v>
      </c>
      <c r="J5920" s="135">
        <v>17</v>
      </c>
      <c r="K5920" s="28">
        <v>0.22727</v>
      </c>
      <c r="L5920" s="28">
        <f t="shared" si="133"/>
        <v>0.20102</v>
      </c>
      <c r="M5920" s="28"/>
      <c r="O5920" s="77">
        <v>0.26715001463890081</v>
      </c>
      <c r="Q5920" s="135"/>
      <c r="R5920" s="27"/>
      <c r="BF5920" s="106"/>
    </row>
    <row r="5921" spans="1:58" x14ac:dyDescent="0.25">
      <c r="A5921" t="s">
        <v>17</v>
      </c>
      <c r="B5921" s="23">
        <v>2021</v>
      </c>
      <c r="C5921" s="23" t="s">
        <v>3</v>
      </c>
      <c r="D5921" s="23" t="s">
        <v>70</v>
      </c>
      <c r="E5921" s="23" t="s">
        <v>124</v>
      </c>
      <c r="F5921" s="23" t="s">
        <v>125</v>
      </c>
      <c r="G5921" s="23" t="s">
        <v>540</v>
      </c>
      <c r="H5921" s="32" t="s">
        <v>367</v>
      </c>
      <c r="I5921" s="32" t="s">
        <v>579</v>
      </c>
      <c r="J5921" s="135">
        <v>17</v>
      </c>
      <c r="K5921" s="28">
        <v>0.17910000000000001</v>
      </c>
      <c r="L5921" s="28">
        <f t="shared" si="133"/>
        <v>0.20610999999999999</v>
      </c>
      <c r="M5921" s="28"/>
      <c r="O5921" s="77">
        <v>0.26399001479148859</v>
      </c>
      <c r="Q5921" s="135"/>
      <c r="R5921" s="27"/>
      <c r="BF5921" s="106"/>
    </row>
    <row r="5922" spans="1:58" x14ac:dyDescent="0.25">
      <c r="A5922" t="s">
        <v>17</v>
      </c>
      <c r="B5922" s="23">
        <v>2022</v>
      </c>
      <c r="C5922" s="23" t="s">
        <v>0</v>
      </c>
      <c r="D5922" s="23" t="s">
        <v>71</v>
      </c>
      <c r="E5922" s="23" t="s">
        <v>124</v>
      </c>
      <c r="F5922" s="23" t="s">
        <v>125</v>
      </c>
      <c r="G5922" s="23" t="s">
        <v>540</v>
      </c>
      <c r="H5922" s="32" t="s">
        <v>367</v>
      </c>
      <c r="I5922" s="32" t="s">
        <v>579</v>
      </c>
      <c r="J5922" s="135">
        <v>17</v>
      </c>
      <c r="K5922" s="28">
        <v>0.22388</v>
      </c>
      <c r="L5922" s="28">
        <f t="shared" si="133"/>
        <v>0.19799</v>
      </c>
      <c r="M5922" s="28"/>
      <c r="O5922" s="77">
        <v>0.26568999886512762</v>
      </c>
      <c r="Q5922" s="135"/>
      <c r="R5922" s="27"/>
      <c r="BF5922" s="106"/>
    </row>
    <row r="5923" spans="1:58" x14ac:dyDescent="0.25">
      <c r="A5923" t="s">
        <v>17</v>
      </c>
      <c r="B5923" s="23">
        <v>2022</v>
      </c>
      <c r="C5923" s="23" t="s">
        <v>1</v>
      </c>
      <c r="D5923" s="23" t="s">
        <v>72</v>
      </c>
      <c r="E5923" s="23" t="s">
        <v>124</v>
      </c>
      <c r="F5923" s="23" t="s">
        <v>125</v>
      </c>
      <c r="G5923" s="23" t="s">
        <v>540</v>
      </c>
      <c r="H5923" s="32" t="s">
        <v>367</v>
      </c>
      <c r="I5923" s="32" t="s">
        <v>579</v>
      </c>
      <c r="J5923" s="135">
        <v>18</v>
      </c>
      <c r="K5923" s="28">
        <v>0.25</v>
      </c>
      <c r="L5923" s="28">
        <f t="shared" si="133"/>
        <v>0.20596</v>
      </c>
      <c r="M5923" s="28"/>
      <c r="O5923" s="77">
        <v>0.27766001224517822</v>
      </c>
      <c r="Q5923" s="135"/>
      <c r="R5923" s="27"/>
      <c r="BF5923" s="106"/>
    </row>
    <row r="5924" spans="1:58" x14ac:dyDescent="0.25">
      <c r="A5924" t="s">
        <v>17</v>
      </c>
      <c r="B5924" s="23">
        <v>2022</v>
      </c>
      <c r="C5924" s="23" t="s">
        <v>2</v>
      </c>
      <c r="D5924" s="23" t="s">
        <v>73</v>
      </c>
      <c r="E5924" s="23" t="s">
        <v>124</v>
      </c>
      <c r="F5924" s="23" t="s">
        <v>125</v>
      </c>
      <c r="G5924" s="23" t="s">
        <v>540</v>
      </c>
      <c r="H5924" s="32" t="s">
        <v>367</v>
      </c>
      <c r="I5924" s="32" t="s">
        <v>579</v>
      </c>
      <c r="J5924" s="135">
        <v>16</v>
      </c>
      <c r="K5924" s="28">
        <v>0.24615000000000001</v>
      </c>
      <c r="L5924" s="28">
        <f t="shared" si="133"/>
        <v>0.20799999999999999</v>
      </c>
      <c r="M5924" s="28"/>
      <c r="O5924" s="77">
        <v>0.2497300058603287</v>
      </c>
      <c r="Q5924" s="135"/>
      <c r="R5924" s="27"/>
      <c r="BF5924" s="106"/>
    </row>
    <row r="5925" spans="1:58" x14ac:dyDescent="0.25">
      <c r="A5925" t="s">
        <v>17</v>
      </c>
      <c r="B5925" s="23">
        <v>2022</v>
      </c>
      <c r="C5925" s="23" t="s">
        <v>3</v>
      </c>
      <c r="D5925" s="23" t="s">
        <v>493</v>
      </c>
      <c r="E5925" s="23" t="s">
        <v>124</v>
      </c>
      <c r="F5925" s="23" t="s">
        <v>125</v>
      </c>
      <c r="G5925" s="23" t="s">
        <v>540</v>
      </c>
      <c r="H5925" s="32" t="s">
        <v>367</v>
      </c>
      <c r="I5925" s="32" t="s">
        <v>579</v>
      </c>
      <c r="J5925" s="135">
        <v>16</v>
      </c>
      <c r="K5925" s="28">
        <v>0.27418999999999999</v>
      </c>
      <c r="L5925" s="28">
        <f t="shared" si="133"/>
        <v>0.23397999999999999</v>
      </c>
      <c r="M5925" s="28"/>
      <c r="O5925" s="77">
        <v>0.25554001331329351</v>
      </c>
      <c r="Q5925" s="135"/>
      <c r="R5925" s="27"/>
      <c r="BF5925" s="106"/>
    </row>
    <row r="5926" spans="1:58" x14ac:dyDescent="0.25">
      <c r="A5926" t="s">
        <v>17</v>
      </c>
      <c r="B5926" s="23">
        <v>2023</v>
      </c>
      <c r="C5926" s="23" t="s">
        <v>0</v>
      </c>
      <c r="D5926" s="23" t="s">
        <v>537</v>
      </c>
      <c r="E5926" s="23" t="s">
        <v>124</v>
      </c>
      <c r="F5926" s="23" t="s">
        <v>125</v>
      </c>
      <c r="G5926" s="23" t="s">
        <v>540</v>
      </c>
      <c r="H5926" s="32" t="s">
        <v>367</v>
      </c>
      <c r="I5926" s="32" t="s">
        <v>579</v>
      </c>
      <c r="J5926" s="135">
        <v>12</v>
      </c>
      <c r="K5926" s="28">
        <v>0.24490000000000001</v>
      </c>
      <c r="L5926" s="28">
        <f t="shared" si="133"/>
        <v>0.22531000000000001</v>
      </c>
      <c r="M5926" s="28"/>
      <c r="O5926" s="77">
        <v>0.26218000054359442</v>
      </c>
      <c r="Q5926" s="135"/>
      <c r="R5926" s="27"/>
      <c r="BF5926" s="106"/>
    </row>
    <row r="5927" spans="1:58" x14ac:dyDescent="0.25">
      <c r="A5927" t="s">
        <v>17</v>
      </c>
      <c r="B5927" s="23">
        <v>2019</v>
      </c>
      <c r="C5927" s="23" t="s">
        <v>0</v>
      </c>
      <c r="D5927" s="23" t="s">
        <v>59</v>
      </c>
      <c r="E5927" s="23" t="s">
        <v>126</v>
      </c>
      <c r="F5927" s="23" t="s">
        <v>332</v>
      </c>
      <c r="G5927" s="23" t="s">
        <v>548</v>
      </c>
      <c r="H5927" s="32" t="s">
        <v>361</v>
      </c>
      <c r="I5927" s="32" t="s">
        <v>579</v>
      </c>
      <c r="J5927" s="135">
        <v>19</v>
      </c>
      <c r="K5927" s="28">
        <v>0.14285999999999999</v>
      </c>
      <c r="L5927" s="28">
        <f t="shared" si="133"/>
        <v>0.30096000000000001</v>
      </c>
      <c r="M5927" s="28"/>
      <c r="O5927" s="77">
        <v>0.31793001294136047</v>
      </c>
      <c r="Q5927" s="135"/>
      <c r="R5927" s="27"/>
      <c r="BF5927" s="106"/>
    </row>
    <row r="5928" spans="1:58" x14ac:dyDescent="0.25">
      <c r="A5928" t="s">
        <v>17</v>
      </c>
      <c r="B5928" s="23">
        <v>2019</v>
      </c>
      <c r="C5928" s="23" t="s">
        <v>1</v>
      </c>
      <c r="D5928" s="23" t="s">
        <v>60</v>
      </c>
      <c r="E5928" s="23" t="s">
        <v>126</v>
      </c>
      <c r="F5928" s="23" t="s">
        <v>332</v>
      </c>
      <c r="G5928" s="23" t="s">
        <v>548</v>
      </c>
      <c r="H5928" s="32" t="s">
        <v>361</v>
      </c>
      <c r="I5928" s="32" t="s">
        <v>579</v>
      </c>
      <c r="J5928" s="135">
        <v>17</v>
      </c>
      <c r="K5928" s="28">
        <v>7.2459999999999997E-2</v>
      </c>
      <c r="L5928" s="28">
        <f t="shared" si="133"/>
        <v>0.29500999999999999</v>
      </c>
      <c r="M5928" s="28"/>
      <c r="O5928" s="77">
        <v>0.29095000028610229</v>
      </c>
      <c r="Q5928" s="135"/>
      <c r="R5928" s="27"/>
      <c r="BF5928" s="106"/>
    </row>
    <row r="5929" spans="1:58" x14ac:dyDescent="0.25">
      <c r="A5929" t="s">
        <v>17</v>
      </c>
      <c r="B5929" s="23">
        <v>2019</v>
      </c>
      <c r="C5929" s="23" t="s">
        <v>2</v>
      </c>
      <c r="D5929" s="23" t="s">
        <v>61</v>
      </c>
      <c r="E5929" s="23" t="s">
        <v>126</v>
      </c>
      <c r="F5929" s="23" t="s">
        <v>332</v>
      </c>
      <c r="G5929" s="23" t="s">
        <v>548</v>
      </c>
      <c r="H5929" s="32" t="s">
        <v>361</v>
      </c>
      <c r="I5929" s="32" t="s">
        <v>579</v>
      </c>
      <c r="J5929" s="135">
        <v>18</v>
      </c>
      <c r="K5929" s="28">
        <v>0.12676000000000001</v>
      </c>
      <c r="L5929" s="28">
        <f t="shared" si="133"/>
        <v>0.29459000000000002</v>
      </c>
      <c r="M5929" s="28"/>
      <c r="O5929" s="77">
        <v>0.2629300057888031</v>
      </c>
      <c r="Q5929" s="135"/>
      <c r="R5929" s="27"/>
      <c r="BF5929" s="106"/>
    </row>
    <row r="5930" spans="1:58" x14ac:dyDescent="0.25">
      <c r="A5930" t="s">
        <v>17</v>
      </c>
      <c r="B5930" s="23">
        <v>2019</v>
      </c>
      <c r="C5930" s="23" t="s">
        <v>3</v>
      </c>
      <c r="D5930" s="23" t="s">
        <v>62</v>
      </c>
      <c r="E5930" s="23" t="s">
        <v>126</v>
      </c>
      <c r="F5930" s="23" t="s">
        <v>332</v>
      </c>
      <c r="G5930" s="23" t="s">
        <v>548</v>
      </c>
      <c r="H5930" s="32" t="s">
        <v>361</v>
      </c>
      <c r="I5930" s="32" t="s">
        <v>579</v>
      </c>
      <c r="J5930" s="135">
        <v>18</v>
      </c>
      <c r="K5930" s="28">
        <v>0.16438</v>
      </c>
      <c r="L5930" s="28">
        <f t="shared" si="133"/>
        <v>0.27795999999999998</v>
      </c>
      <c r="M5930" s="28"/>
      <c r="O5930" s="77">
        <v>0.230880007147789</v>
      </c>
      <c r="Q5930" s="135"/>
      <c r="R5930" s="27"/>
      <c r="BF5930" s="106"/>
    </row>
    <row r="5931" spans="1:58" x14ac:dyDescent="0.25">
      <c r="A5931" t="s">
        <v>17</v>
      </c>
      <c r="B5931" s="23">
        <v>2020</v>
      </c>
      <c r="C5931" s="23" t="s">
        <v>0</v>
      </c>
      <c r="D5931" s="23" t="s">
        <v>63</v>
      </c>
      <c r="E5931" s="23" t="s">
        <v>126</v>
      </c>
      <c r="F5931" s="23" t="s">
        <v>332</v>
      </c>
      <c r="G5931" s="23" t="s">
        <v>548</v>
      </c>
      <c r="H5931" s="32" t="s">
        <v>361</v>
      </c>
      <c r="I5931" s="32" t="s">
        <v>579</v>
      </c>
      <c r="J5931" s="135">
        <v>19</v>
      </c>
      <c r="K5931" s="28">
        <v>0.14474000000000001</v>
      </c>
      <c r="L5931" s="28">
        <f t="shared" si="133"/>
        <v>0.22126999999999999</v>
      </c>
      <c r="M5931" s="28"/>
      <c r="O5931" s="77">
        <v>0.1393100023269653</v>
      </c>
      <c r="Q5931" s="135"/>
      <c r="R5931" s="27"/>
      <c r="BF5931" s="106"/>
    </row>
    <row r="5932" spans="1:58" x14ac:dyDescent="0.25">
      <c r="A5932" t="s">
        <v>17</v>
      </c>
      <c r="B5932" s="23">
        <v>2020</v>
      </c>
      <c r="C5932" s="23" t="s">
        <v>1</v>
      </c>
      <c r="D5932" s="23" t="s">
        <v>64</v>
      </c>
      <c r="E5932" s="23" t="s">
        <v>126</v>
      </c>
      <c r="F5932" s="23" t="s">
        <v>332</v>
      </c>
      <c r="G5932" s="23" t="s">
        <v>548</v>
      </c>
      <c r="H5932" s="32" t="s">
        <v>361</v>
      </c>
      <c r="I5932" s="32" t="s">
        <v>579</v>
      </c>
      <c r="J5932" s="135">
        <v>17</v>
      </c>
      <c r="K5932" s="28">
        <v>0.14924999999999999</v>
      </c>
      <c r="L5932" s="28">
        <f t="shared" si="133"/>
        <v>0.18012</v>
      </c>
      <c r="M5932" s="28"/>
      <c r="O5932" s="77">
        <v>0.17129999399185181</v>
      </c>
      <c r="Q5932" s="135"/>
      <c r="R5932" s="27"/>
      <c r="BF5932" s="106"/>
    </row>
    <row r="5933" spans="1:58" x14ac:dyDescent="0.25">
      <c r="A5933" t="s">
        <v>17</v>
      </c>
      <c r="B5933" s="23">
        <v>2020</v>
      </c>
      <c r="C5933" s="23" t="s">
        <v>2</v>
      </c>
      <c r="D5933" s="23" t="s">
        <v>65</v>
      </c>
      <c r="E5933" s="23" t="s">
        <v>126</v>
      </c>
      <c r="F5933" s="23" t="s">
        <v>332</v>
      </c>
      <c r="G5933" s="23" t="s">
        <v>548</v>
      </c>
      <c r="H5933" s="32" t="s">
        <v>361</v>
      </c>
      <c r="I5933" s="32" t="s">
        <v>579</v>
      </c>
      <c r="J5933" s="135">
        <v>15</v>
      </c>
      <c r="K5933" s="28">
        <v>0.10345</v>
      </c>
      <c r="L5933" s="28">
        <f t="shared" si="133"/>
        <v>0.15742999999999999</v>
      </c>
      <c r="M5933" s="28"/>
      <c r="O5933" s="77">
        <v>0.2179500013589859</v>
      </c>
      <c r="Q5933" s="135"/>
      <c r="R5933" s="27"/>
      <c r="BF5933" s="106"/>
    </row>
    <row r="5934" spans="1:58" x14ac:dyDescent="0.25">
      <c r="A5934" t="s">
        <v>17</v>
      </c>
      <c r="B5934" s="23">
        <v>2020</v>
      </c>
      <c r="C5934" s="23" t="s">
        <v>3</v>
      </c>
      <c r="D5934" s="23" t="s">
        <v>66</v>
      </c>
      <c r="E5934" s="23" t="s">
        <v>126</v>
      </c>
      <c r="F5934" s="23" t="s">
        <v>332</v>
      </c>
      <c r="G5934" s="23" t="s">
        <v>548</v>
      </c>
      <c r="H5934" s="32" t="s">
        <v>361</v>
      </c>
      <c r="I5934" s="32" t="s">
        <v>579</v>
      </c>
      <c r="J5934" s="135">
        <v>11</v>
      </c>
      <c r="K5934" s="28">
        <v>4.5449999999999997E-2</v>
      </c>
      <c r="L5934" s="28">
        <f t="shared" si="133"/>
        <v>0.16553000000000001</v>
      </c>
      <c r="M5934" s="28"/>
      <c r="O5934" s="77">
        <v>0.24258999526500699</v>
      </c>
      <c r="Q5934" s="135"/>
      <c r="R5934" s="27"/>
      <c r="BF5934" s="106"/>
    </row>
    <row r="5935" spans="1:58" x14ac:dyDescent="0.25">
      <c r="A5935" t="s">
        <v>17</v>
      </c>
      <c r="B5935" s="23">
        <v>2021</v>
      </c>
      <c r="C5935" s="23" t="s">
        <v>0</v>
      </c>
      <c r="D5935" s="23" t="s">
        <v>67</v>
      </c>
      <c r="E5935" s="23" t="s">
        <v>126</v>
      </c>
      <c r="F5935" s="23" t="s">
        <v>332</v>
      </c>
      <c r="G5935" s="23" t="s">
        <v>548</v>
      </c>
      <c r="H5935" s="32" t="s">
        <v>361</v>
      </c>
      <c r="I5935" s="32" t="s">
        <v>579</v>
      </c>
      <c r="J5935" s="135">
        <v>10</v>
      </c>
      <c r="K5935" s="28">
        <v>7.4999999999999997E-2</v>
      </c>
      <c r="L5935" s="28">
        <f t="shared" si="133"/>
        <v>0.21573000000000001</v>
      </c>
      <c r="M5935" s="28"/>
      <c r="O5935" s="77">
        <v>0.2547299861907959</v>
      </c>
      <c r="Q5935" s="135"/>
      <c r="R5935" s="27"/>
      <c r="BF5935" s="106"/>
    </row>
    <row r="5936" spans="1:58" x14ac:dyDescent="0.25">
      <c r="A5936" t="s">
        <v>17</v>
      </c>
      <c r="B5936" s="23">
        <v>2021</v>
      </c>
      <c r="C5936" s="23" t="s">
        <v>1</v>
      </c>
      <c r="D5936" s="23" t="s">
        <v>68</v>
      </c>
      <c r="E5936" s="23" t="s">
        <v>126</v>
      </c>
      <c r="F5936" s="23" t="s">
        <v>332</v>
      </c>
      <c r="G5936" s="23" t="s">
        <v>548</v>
      </c>
      <c r="H5936" s="32" t="s">
        <v>361</v>
      </c>
      <c r="I5936" s="32" t="s">
        <v>579</v>
      </c>
      <c r="J5936" s="135">
        <v>12</v>
      </c>
      <c r="K5936" s="28">
        <v>0.10638</v>
      </c>
      <c r="L5936" s="28">
        <f t="shared" si="133"/>
        <v>0.22153999999999999</v>
      </c>
      <c r="M5936" s="28"/>
      <c r="O5936" s="77">
        <v>0.25255998969078058</v>
      </c>
      <c r="Q5936" s="135"/>
      <c r="R5936" s="27"/>
      <c r="BF5936" s="106"/>
    </row>
    <row r="5937" spans="1:58" x14ac:dyDescent="0.25">
      <c r="A5937" t="s">
        <v>17</v>
      </c>
      <c r="B5937" s="23">
        <v>2021</v>
      </c>
      <c r="C5937" s="23" t="s">
        <v>2</v>
      </c>
      <c r="D5937" s="23" t="s">
        <v>69</v>
      </c>
      <c r="E5937" s="23" t="s">
        <v>126</v>
      </c>
      <c r="F5937" s="23" t="s">
        <v>332</v>
      </c>
      <c r="G5937" s="23" t="s">
        <v>548</v>
      </c>
      <c r="H5937" s="32" t="s">
        <v>361</v>
      </c>
      <c r="I5937" s="32" t="s">
        <v>579</v>
      </c>
      <c r="J5937" s="135">
        <v>12</v>
      </c>
      <c r="K5937" s="28">
        <v>0.10204000000000001</v>
      </c>
      <c r="L5937" s="28">
        <f t="shared" si="133"/>
        <v>0.24854000000000001</v>
      </c>
      <c r="M5937" s="28"/>
      <c r="O5937" s="77">
        <v>0.26715001463890081</v>
      </c>
      <c r="Q5937" s="135"/>
      <c r="R5937" s="27"/>
      <c r="BF5937" s="106"/>
    </row>
    <row r="5938" spans="1:58" x14ac:dyDescent="0.25">
      <c r="A5938" t="s">
        <v>17</v>
      </c>
      <c r="B5938" s="23">
        <v>2021</v>
      </c>
      <c r="C5938" s="23" t="s">
        <v>3</v>
      </c>
      <c r="D5938" s="23" t="s">
        <v>70</v>
      </c>
      <c r="E5938" s="23" t="s">
        <v>126</v>
      </c>
      <c r="F5938" s="23" t="s">
        <v>332</v>
      </c>
      <c r="G5938" s="23" t="s">
        <v>548</v>
      </c>
      <c r="H5938" s="32" t="s">
        <v>361</v>
      </c>
      <c r="I5938" s="32" t="s">
        <v>579</v>
      </c>
      <c r="J5938" s="135">
        <v>16</v>
      </c>
      <c r="K5938" s="28">
        <v>9.5240000000000005E-2</v>
      </c>
      <c r="L5938" s="28">
        <f t="shared" si="133"/>
        <v>0.26554</v>
      </c>
      <c r="M5938" s="28"/>
      <c r="O5938" s="77">
        <v>0.26399001479148859</v>
      </c>
      <c r="Q5938" s="135"/>
      <c r="R5938" s="27"/>
      <c r="BF5938" s="106"/>
    </row>
    <row r="5939" spans="1:58" x14ac:dyDescent="0.25">
      <c r="A5939" t="s">
        <v>17</v>
      </c>
      <c r="B5939" s="23">
        <v>2022</v>
      </c>
      <c r="C5939" s="23" t="s">
        <v>0</v>
      </c>
      <c r="D5939" s="23" t="s">
        <v>71</v>
      </c>
      <c r="E5939" s="23" t="s">
        <v>126</v>
      </c>
      <c r="F5939" s="23" t="s">
        <v>332</v>
      </c>
      <c r="G5939" s="23" t="s">
        <v>548</v>
      </c>
      <c r="H5939" s="32" t="s">
        <v>361</v>
      </c>
      <c r="I5939" s="32" t="s">
        <v>579</v>
      </c>
      <c r="J5939" s="135">
        <v>16</v>
      </c>
      <c r="K5939" s="28">
        <v>0.14285999999999999</v>
      </c>
      <c r="L5939" s="28">
        <f t="shared" si="133"/>
        <v>0.28111999999999998</v>
      </c>
      <c r="M5939" s="28"/>
      <c r="O5939" s="77">
        <v>0.26568999886512762</v>
      </c>
      <c r="Q5939" s="135"/>
      <c r="R5939" s="27"/>
      <c r="BF5939" s="106"/>
    </row>
    <row r="5940" spans="1:58" x14ac:dyDescent="0.25">
      <c r="A5940" t="s">
        <v>17</v>
      </c>
      <c r="B5940" s="23">
        <v>2022</v>
      </c>
      <c r="C5940" s="23" t="s">
        <v>1</v>
      </c>
      <c r="D5940" s="23" t="s">
        <v>72</v>
      </c>
      <c r="E5940" s="23" t="s">
        <v>126</v>
      </c>
      <c r="F5940" s="23" t="s">
        <v>332</v>
      </c>
      <c r="G5940" s="23" t="s">
        <v>548</v>
      </c>
      <c r="H5940" s="32" t="s">
        <v>361</v>
      </c>
      <c r="I5940" s="32" t="s">
        <v>579</v>
      </c>
      <c r="J5940" s="135">
        <v>15</v>
      </c>
      <c r="K5940" s="28">
        <v>0.14754</v>
      </c>
      <c r="L5940" s="28">
        <f t="shared" si="133"/>
        <v>0.30689</v>
      </c>
      <c r="M5940" s="28"/>
      <c r="O5940" s="77">
        <v>0.27766001224517822</v>
      </c>
      <c r="Q5940" s="135"/>
      <c r="R5940" s="27"/>
      <c r="BF5940" s="106"/>
    </row>
    <row r="5941" spans="1:58" x14ac:dyDescent="0.25">
      <c r="A5941" t="s">
        <v>17</v>
      </c>
      <c r="B5941" s="23">
        <v>2022</v>
      </c>
      <c r="C5941" s="23" t="s">
        <v>2</v>
      </c>
      <c r="D5941" s="23" t="s">
        <v>73</v>
      </c>
      <c r="E5941" s="23" t="s">
        <v>126</v>
      </c>
      <c r="F5941" s="23" t="s">
        <v>332</v>
      </c>
      <c r="G5941" s="23" t="s">
        <v>548</v>
      </c>
      <c r="H5941" s="32" t="s">
        <v>361</v>
      </c>
      <c r="I5941" s="32" t="s">
        <v>579</v>
      </c>
      <c r="J5941" s="135">
        <v>16</v>
      </c>
      <c r="K5941" s="28">
        <v>0.22222</v>
      </c>
      <c r="L5941" s="28">
        <f t="shared" si="133"/>
        <v>0.2959</v>
      </c>
      <c r="M5941" s="28"/>
      <c r="O5941" s="77">
        <v>0.2497300058603287</v>
      </c>
      <c r="Q5941" s="135"/>
      <c r="R5941" s="27"/>
      <c r="BF5941" s="106"/>
    </row>
    <row r="5942" spans="1:58" x14ac:dyDescent="0.25">
      <c r="A5942" t="s">
        <v>17</v>
      </c>
      <c r="B5942" s="23">
        <v>2022</v>
      </c>
      <c r="C5942" s="23" t="s">
        <v>3</v>
      </c>
      <c r="D5942" s="23" t="s">
        <v>493</v>
      </c>
      <c r="E5942" s="23" t="s">
        <v>126</v>
      </c>
      <c r="F5942" s="23" t="s">
        <v>332</v>
      </c>
      <c r="G5942" s="23" t="s">
        <v>548</v>
      </c>
      <c r="H5942" s="32" t="s">
        <v>361</v>
      </c>
      <c r="I5942" s="32" t="s">
        <v>579</v>
      </c>
      <c r="J5942" s="135">
        <v>15</v>
      </c>
      <c r="K5942" s="28">
        <v>0.25862000000000002</v>
      </c>
      <c r="L5942" s="28">
        <f t="shared" si="133"/>
        <v>0.30248000000000003</v>
      </c>
      <c r="M5942" s="28"/>
      <c r="O5942" s="77">
        <v>0.25554001331329351</v>
      </c>
      <c r="Q5942" s="135"/>
      <c r="R5942" s="27"/>
      <c r="BF5942" s="106"/>
    </row>
    <row r="5943" spans="1:58" x14ac:dyDescent="0.25">
      <c r="A5943" t="s">
        <v>17</v>
      </c>
      <c r="B5943" s="23">
        <v>2023</v>
      </c>
      <c r="C5943" s="23" t="s">
        <v>0</v>
      </c>
      <c r="D5943" s="23" t="s">
        <v>537</v>
      </c>
      <c r="E5943" s="23" t="s">
        <v>126</v>
      </c>
      <c r="F5943" s="23" t="s">
        <v>332</v>
      </c>
      <c r="G5943" s="23" t="s">
        <v>548</v>
      </c>
      <c r="H5943" s="32" t="s">
        <v>361</v>
      </c>
      <c r="I5943" s="32" t="s">
        <v>579</v>
      </c>
      <c r="J5943" s="135">
        <v>16</v>
      </c>
      <c r="K5943" s="28">
        <v>0.27418999999999999</v>
      </c>
      <c r="L5943" s="28">
        <f t="shared" si="133"/>
        <v>0.31086999999999998</v>
      </c>
      <c r="M5943" s="28"/>
      <c r="O5943" s="77">
        <v>0.26218000054359442</v>
      </c>
      <c r="Q5943" s="135"/>
      <c r="R5943" s="27"/>
      <c r="BF5943" s="106"/>
    </row>
    <row r="5944" spans="1:58" x14ac:dyDescent="0.25">
      <c r="A5944" t="s">
        <v>17</v>
      </c>
      <c r="B5944" s="23">
        <v>2019</v>
      </c>
      <c r="C5944" s="23" t="s">
        <v>0</v>
      </c>
      <c r="D5944" s="23" t="s">
        <v>59</v>
      </c>
      <c r="E5944" s="23" t="s">
        <v>128</v>
      </c>
      <c r="F5944" s="23" t="s">
        <v>129</v>
      </c>
      <c r="G5944" s="23" t="s">
        <v>549</v>
      </c>
      <c r="H5944" s="32" t="s">
        <v>357</v>
      </c>
      <c r="I5944" s="32" t="s">
        <v>579</v>
      </c>
      <c r="J5944" s="135">
        <v>25</v>
      </c>
      <c r="K5944" s="28">
        <v>6.9309999999999997E-2</v>
      </c>
      <c r="L5944" s="28">
        <f t="shared" si="133"/>
        <v>0.26694000000000001</v>
      </c>
      <c r="M5944" s="28"/>
      <c r="O5944" s="77">
        <v>0.31793001294136047</v>
      </c>
      <c r="Q5944" s="135"/>
      <c r="R5944" s="27"/>
      <c r="BF5944" s="106"/>
    </row>
    <row r="5945" spans="1:58" x14ac:dyDescent="0.25">
      <c r="A5945" t="s">
        <v>17</v>
      </c>
      <c r="B5945" s="23">
        <v>2019</v>
      </c>
      <c r="C5945" s="23" t="s">
        <v>1</v>
      </c>
      <c r="D5945" s="23" t="s">
        <v>60</v>
      </c>
      <c r="E5945" s="23" t="s">
        <v>128</v>
      </c>
      <c r="F5945" s="23" t="s">
        <v>129</v>
      </c>
      <c r="G5945" s="23" t="s">
        <v>549</v>
      </c>
      <c r="H5945" s="32" t="s">
        <v>357</v>
      </c>
      <c r="I5945" s="32" t="s">
        <v>579</v>
      </c>
      <c r="J5945" s="135">
        <v>25</v>
      </c>
      <c r="K5945" s="28">
        <v>8.1629999999999994E-2</v>
      </c>
      <c r="L5945" s="28">
        <f t="shared" si="133"/>
        <v>0.26734000000000002</v>
      </c>
      <c r="M5945" s="28"/>
      <c r="O5945" s="77">
        <v>0.29095000028610229</v>
      </c>
      <c r="Q5945" s="135"/>
      <c r="R5945" s="27"/>
      <c r="BF5945" s="106"/>
    </row>
    <row r="5946" spans="1:58" x14ac:dyDescent="0.25">
      <c r="A5946" t="s">
        <v>17</v>
      </c>
      <c r="B5946" s="23">
        <v>2019</v>
      </c>
      <c r="C5946" s="23" t="s">
        <v>2</v>
      </c>
      <c r="D5946" s="23" t="s">
        <v>61</v>
      </c>
      <c r="E5946" s="23" t="s">
        <v>128</v>
      </c>
      <c r="F5946" s="23" t="s">
        <v>129</v>
      </c>
      <c r="G5946" s="23" t="s">
        <v>549</v>
      </c>
      <c r="H5946" s="32" t="s">
        <v>357</v>
      </c>
      <c r="I5946" s="32" t="s">
        <v>579</v>
      </c>
      <c r="J5946" s="135">
        <v>24</v>
      </c>
      <c r="K5946" s="28">
        <v>0.11579</v>
      </c>
      <c r="L5946" s="28">
        <f t="shared" si="133"/>
        <v>0.28660000000000002</v>
      </c>
      <c r="M5946" s="28"/>
      <c r="O5946" s="77">
        <v>0.2629300057888031</v>
      </c>
      <c r="Q5946" s="135"/>
      <c r="R5946" s="27"/>
      <c r="BF5946" s="106"/>
    </row>
    <row r="5947" spans="1:58" x14ac:dyDescent="0.25">
      <c r="A5947" t="s">
        <v>17</v>
      </c>
      <c r="B5947" s="23">
        <v>2019</v>
      </c>
      <c r="C5947" s="23" t="s">
        <v>3</v>
      </c>
      <c r="D5947" s="23" t="s">
        <v>62</v>
      </c>
      <c r="E5947" s="23" t="s">
        <v>128</v>
      </c>
      <c r="F5947" s="23" t="s">
        <v>129</v>
      </c>
      <c r="G5947" s="23" t="s">
        <v>549</v>
      </c>
      <c r="H5947" s="32" t="s">
        <v>357</v>
      </c>
      <c r="I5947" s="32" t="s">
        <v>579</v>
      </c>
      <c r="J5947" s="135">
        <v>22</v>
      </c>
      <c r="K5947" s="28">
        <v>0.13483000000000001</v>
      </c>
      <c r="L5947" s="28">
        <f t="shared" si="133"/>
        <v>0.28434999999999999</v>
      </c>
      <c r="M5947" s="28"/>
      <c r="O5947" s="77">
        <v>0.230880007147789</v>
      </c>
      <c r="Q5947" s="135"/>
      <c r="R5947" s="27"/>
      <c r="BF5947" s="106"/>
    </row>
    <row r="5948" spans="1:58" x14ac:dyDescent="0.25">
      <c r="A5948" t="s">
        <v>17</v>
      </c>
      <c r="B5948" s="23">
        <v>2020</v>
      </c>
      <c r="C5948" s="23" t="s">
        <v>0</v>
      </c>
      <c r="D5948" s="23" t="s">
        <v>63</v>
      </c>
      <c r="E5948" s="23" t="s">
        <v>128</v>
      </c>
      <c r="F5948" s="23" t="s">
        <v>129</v>
      </c>
      <c r="G5948" s="23" t="s">
        <v>549</v>
      </c>
      <c r="H5948" s="32" t="s">
        <v>357</v>
      </c>
      <c r="I5948" s="32" t="s">
        <v>579</v>
      </c>
      <c r="J5948" s="135">
        <v>21</v>
      </c>
      <c r="K5948" s="28">
        <v>0.13253000000000001</v>
      </c>
      <c r="L5948" s="28">
        <f t="shared" si="133"/>
        <v>0.27257999999999999</v>
      </c>
      <c r="M5948" s="28"/>
      <c r="O5948" s="77">
        <v>0.1393100023269653</v>
      </c>
      <c r="Q5948" s="135"/>
      <c r="R5948" s="27"/>
      <c r="BF5948" s="106"/>
    </row>
    <row r="5949" spans="1:58" x14ac:dyDescent="0.25">
      <c r="A5949" t="s">
        <v>17</v>
      </c>
      <c r="B5949" s="23">
        <v>2020</v>
      </c>
      <c r="C5949" s="23" t="s">
        <v>1</v>
      </c>
      <c r="D5949" s="23" t="s">
        <v>64</v>
      </c>
      <c r="E5949" s="23" t="s">
        <v>128</v>
      </c>
      <c r="F5949" s="23" t="s">
        <v>129</v>
      </c>
      <c r="G5949" s="23" t="s">
        <v>549</v>
      </c>
      <c r="H5949" s="32" t="s">
        <v>357</v>
      </c>
      <c r="I5949" s="32" t="s">
        <v>579</v>
      </c>
      <c r="J5949" s="135">
        <v>18</v>
      </c>
      <c r="K5949" s="28">
        <v>0.11111</v>
      </c>
      <c r="L5949" s="28">
        <f t="shared" si="133"/>
        <v>0.27387</v>
      </c>
      <c r="M5949" s="28"/>
      <c r="O5949" s="77">
        <v>0.17129999399185181</v>
      </c>
      <c r="Q5949" s="135"/>
      <c r="R5949" s="27"/>
      <c r="BF5949" s="106"/>
    </row>
    <row r="5950" spans="1:58" x14ac:dyDescent="0.25">
      <c r="A5950" t="s">
        <v>17</v>
      </c>
      <c r="B5950" s="23">
        <v>2020</v>
      </c>
      <c r="C5950" s="23" t="s">
        <v>2</v>
      </c>
      <c r="D5950" s="23" t="s">
        <v>65</v>
      </c>
      <c r="E5950" s="23" t="s">
        <v>128</v>
      </c>
      <c r="F5950" s="23" t="s">
        <v>129</v>
      </c>
      <c r="G5950" s="23" t="s">
        <v>549</v>
      </c>
      <c r="H5950" s="32" t="s">
        <v>357</v>
      </c>
      <c r="I5950" s="32" t="s">
        <v>579</v>
      </c>
      <c r="J5950" s="135">
        <v>17</v>
      </c>
      <c r="K5950" s="28">
        <v>0.10145</v>
      </c>
      <c r="L5950" s="28">
        <f t="shared" si="133"/>
        <v>0.23985000000000001</v>
      </c>
      <c r="M5950" s="28"/>
      <c r="O5950" s="77">
        <v>0.2179500013589859</v>
      </c>
      <c r="Q5950" s="135"/>
      <c r="R5950" s="27"/>
      <c r="BF5950" s="106"/>
    </row>
    <row r="5951" spans="1:58" x14ac:dyDescent="0.25">
      <c r="A5951" t="s">
        <v>17</v>
      </c>
      <c r="B5951" s="23">
        <v>2020</v>
      </c>
      <c r="C5951" s="23" t="s">
        <v>3</v>
      </c>
      <c r="D5951" s="23" t="s">
        <v>66</v>
      </c>
      <c r="E5951" s="23" t="s">
        <v>128</v>
      </c>
      <c r="F5951" s="23" t="s">
        <v>129</v>
      </c>
      <c r="G5951" s="23" t="s">
        <v>549</v>
      </c>
      <c r="H5951" s="32" t="s">
        <v>357</v>
      </c>
      <c r="I5951" s="32" t="s">
        <v>579</v>
      </c>
      <c r="J5951" s="135">
        <v>19</v>
      </c>
      <c r="K5951" s="28">
        <v>0.08</v>
      </c>
      <c r="L5951" s="28">
        <f t="shared" si="133"/>
        <v>0.24468000000000001</v>
      </c>
      <c r="M5951" s="28"/>
      <c r="O5951" s="77">
        <v>0.24258999526500699</v>
      </c>
      <c r="Q5951" s="135"/>
      <c r="R5951" s="27"/>
      <c r="BF5951" s="106"/>
    </row>
    <row r="5952" spans="1:58" x14ac:dyDescent="0.25">
      <c r="A5952" t="s">
        <v>17</v>
      </c>
      <c r="B5952" s="23">
        <v>2021</v>
      </c>
      <c r="C5952" s="23" t="s">
        <v>0</v>
      </c>
      <c r="D5952" s="23" t="s">
        <v>67</v>
      </c>
      <c r="E5952" s="23" t="s">
        <v>128</v>
      </c>
      <c r="F5952" s="23" t="s">
        <v>129</v>
      </c>
      <c r="G5952" s="23" t="s">
        <v>549</v>
      </c>
      <c r="H5952" s="32" t="s">
        <v>357</v>
      </c>
      <c r="I5952" s="32" t="s">
        <v>579</v>
      </c>
      <c r="J5952" s="135">
        <v>22</v>
      </c>
      <c r="K5952" s="28">
        <v>9.1950000000000004E-2</v>
      </c>
      <c r="L5952" s="28">
        <f t="shared" si="133"/>
        <v>0.24549000000000001</v>
      </c>
      <c r="M5952" s="28"/>
      <c r="O5952" s="77">
        <v>0.2547299861907959</v>
      </c>
      <c r="Q5952" s="135"/>
      <c r="R5952" s="27"/>
      <c r="BF5952" s="106"/>
    </row>
    <row r="5953" spans="1:58" x14ac:dyDescent="0.25">
      <c r="A5953" t="s">
        <v>17</v>
      </c>
      <c r="B5953" s="23">
        <v>2021</v>
      </c>
      <c r="C5953" s="23" t="s">
        <v>1</v>
      </c>
      <c r="D5953" s="23" t="s">
        <v>68</v>
      </c>
      <c r="E5953" s="23" t="s">
        <v>128</v>
      </c>
      <c r="F5953" s="23" t="s">
        <v>129</v>
      </c>
      <c r="G5953" s="23" t="s">
        <v>549</v>
      </c>
      <c r="H5953" s="32" t="s">
        <v>357</v>
      </c>
      <c r="I5953" s="32" t="s">
        <v>579</v>
      </c>
      <c r="J5953" s="135">
        <v>28</v>
      </c>
      <c r="K5953" s="28">
        <v>7.1429999999999993E-2</v>
      </c>
      <c r="L5953" s="28">
        <f t="shared" si="133"/>
        <v>0.27030999999999999</v>
      </c>
      <c r="M5953" s="28"/>
      <c r="O5953" s="77">
        <v>0.25255998969078058</v>
      </c>
      <c r="Q5953" s="135"/>
      <c r="R5953" s="27"/>
      <c r="BF5953" s="106"/>
    </row>
    <row r="5954" spans="1:58" x14ac:dyDescent="0.25">
      <c r="A5954" t="s">
        <v>17</v>
      </c>
      <c r="B5954" s="23">
        <v>2021</v>
      </c>
      <c r="C5954" s="23" t="s">
        <v>2</v>
      </c>
      <c r="D5954" s="23" t="s">
        <v>69</v>
      </c>
      <c r="E5954" s="23" t="s">
        <v>128</v>
      </c>
      <c r="F5954" s="23" t="s">
        <v>129</v>
      </c>
      <c r="G5954" s="23" t="s">
        <v>549</v>
      </c>
      <c r="H5954" s="32" t="s">
        <v>357</v>
      </c>
      <c r="I5954" s="32" t="s">
        <v>579</v>
      </c>
      <c r="J5954" s="135">
        <v>30</v>
      </c>
      <c r="K5954" s="28">
        <v>0.05</v>
      </c>
      <c r="L5954" s="28">
        <f t="shared" ref="L5954:L6017" si="134">SUMIFS(K:K, E:E, G5954, D:D, D5954, I:I, I5954)</f>
        <v>0.29172999999999999</v>
      </c>
      <c r="M5954" s="28"/>
      <c r="O5954" s="77">
        <v>0.26715001463890081</v>
      </c>
      <c r="Q5954" s="135"/>
      <c r="R5954" s="27"/>
      <c r="BF5954" s="106"/>
    </row>
    <row r="5955" spans="1:58" x14ac:dyDescent="0.25">
      <c r="A5955" t="s">
        <v>17</v>
      </c>
      <c r="B5955" s="23">
        <v>2021</v>
      </c>
      <c r="C5955" s="23" t="s">
        <v>3</v>
      </c>
      <c r="D5955" s="23" t="s">
        <v>70</v>
      </c>
      <c r="E5955" s="23" t="s">
        <v>128</v>
      </c>
      <c r="F5955" s="23" t="s">
        <v>129</v>
      </c>
      <c r="G5955" s="23" t="s">
        <v>549</v>
      </c>
      <c r="H5955" s="32" t="s">
        <v>357</v>
      </c>
      <c r="I5955" s="32" t="s">
        <v>579</v>
      </c>
      <c r="J5955" s="135">
        <v>30</v>
      </c>
      <c r="K5955" s="28">
        <v>7.6270000000000004E-2</v>
      </c>
      <c r="L5955" s="28">
        <f t="shared" si="134"/>
        <v>0.28166999999999998</v>
      </c>
      <c r="M5955" s="28"/>
      <c r="O5955" s="77">
        <v>0.26399001479148859</v>
      </c>
      <c r="Q5955" s="135"/>
      <c r="R5955" s="27"/>
      <c r="BF5955" s="106"/>
    </row>
    <row r="5956" spans="1:58" x14ac:dyDescent="0.25">
      <c r="A5956" t="s">
        <v>17</v>
      </c>
      <c r="B5956" s="23">
        <v>2022</v>
      </c>
      <c r="C5956" s="23" t="s">
        <v>0</v>
      </c>
      <c r="D5956" s="23" t="s">
        <v>71</v>
      </c>
      <c r="E5956" s="23" t="s">
        <v>128</v>
      </c>
      <c r="F5956" s="23" t="s">
        <v>129</v>
      </c>
      <c r="G5956" s="23" t="s">
        <v>549</v>
      </c>
      <c r="H5956" s="32" t="s">
        <v>357</v>
      </c>
      <c r="I5956" s="32" t="s">
        <v>579</v>
      </c>
      <c r="J5956" s="135">
        <v>30</v>
      </c>
      <c r="K5956" s="28">
        <v>6.6669999999999993E-2</v>
      </c>
      <c r="L5956" s="28">
        <f t="shared" si="134"/>
        <v>0.28345999999999999</v>
      </c>
      <c r="M5956" s="28"/>
      <c r="O5956" s="77">
        <v>0.26568999886512762</v>
      </c>
      <c r="Q5956" s="135"/>
      <c r="R5956" s="27"/>
      <c r="BF5956" s="106"/>
    </row>
    <row r="5957" spans="1:58" x14ac:dyDescent="0.25">
      <c r="A5957" t="s">
        <v>17</v>
      </c>
      <c r="B5957" s="23">
        <v>2022</v>
      </c>
      <c r="C5957" s="23" t="s">
        <v>1</v>
      </c>
      <c r="D5957" s="23" t="s">
        <v>72</v>
      </c>
      <c r="E5957" s="23" t="s">
        <v>128</v>
      </c>
      <c r="F5957" s="23" t="s">
        <v>129</v>
      </c>
      <c r="G5957" s="23" t="s">
        <v>549</v>
      </c>
      <c r="H5957" s="32" t="s">
        <v>357</v>
      </c>
      <c r="I5957" s="32" t="s">
        <v>579</v>
      </c>
      <c r="J5957" s="135">
        <v>25</v>
      </c>
      <c r="K5957" s="28">
        <v>0.08</v>
      </c>
      <c r="L5957" s="28">
        <f t="shared" si="134"/>
        <v>0.28183000000000002</v>
      </c>
      <c r="M5957" s="28"/>
      <c r="O5957" s="77">
        <v>0.27766001224517822</v>
      </c>
      <c r="Q5957" s="135"/>
      <c r="R5957" s="27"/>
      <c r="BF5957" s="106"/>
    </row>
    <row r="5958" spans="1:58" x14ac:dyDescent="0.25">
      <c r="A5958" t="s">
        <v>17</v>
      </c>
      <c r="B5958" s="23">
        <v>2022</v>
      </c>
      <c r="C5958" s="23" t="s">
        <v>2</v>
      </c>
      <c r="D5958" s="23" t="s">
        <v>73</v>
      </c>
      <c r="E5958" s="23" t="s">
        <v>128</v>
      </c>
      <c r="F5958" s="23" t="s">
        <v>129</v>
      </c>
      <c r="G5958" s="23" t="s">
        <v>549</v>
      </c>
      <c r="H5958" s="32" t="s">
        <v>357</v>
      </c>
      <c r="I5958" s="32" t="s">
        <v>579</v>
      </c>
      <c r="J5958" s="135">
        <v>24</v>
      </c>
      <c r="K5958" s="28">
        <v>8.4209999999999993E-2</v>
      </c>
      <c r="L5958" s="28">
        <f t="shared" si="134"/>
        <v>0.28365000000000001</v>
      </c>
      <c r="M5958" s="28"/>
      <c r="O5958" s="77">
        <v>0.2497300058603287</v>
      </c>
      <c r="Q5958" s="135"/>
      <c r="R5958" s="27"/>
      <c r="BF5958" s="106"/>
    </row>
    <row r="5959" spans="1:58" x14ac:dyDescent="0.25">
      <c r="A5959" t="s">
        <v>17</v>
      </c>
      <c r="B5959" s="23">
        <v>2022</v>
      </c>
      <c r="C5959" s="23" t="s">
        <v>3</v>
      </c>
      <c r="D5959" s="23" t="s">
        <v>493</v>
      </c>
      <c r="E5959" s="23" t="s">
        <v>128</v>
      </c>
      <c r="F5959" s="23" t="s">
        <v>129</v>
      </c>
      <c r="G5959" s="23" t="s">
        <v>549</v>
      </c>
      <c r="H5959" s="32" t="s">
        <v>357</v>
      </c>
      <c r="I5959" s="32" t="s">
        <v>579</v>
      </c>
      <c r="J5959" s="135">
        <v>22</v>
      </c>
      <c r="K5959" s="28">
        <v>4.4940000000000001E-2</v>
      </c>
      <c r="L5959" s="28">
        <f t="shared" si="134"/>
        <v>0.29172999999999999</v>
      </c>
      <c r="M5959" s="28"/>
      <c r="O5959" s="77">
        <v>0.25554001331329351</v>
      </c>
      <c r="Q5959" s="135"/>
      <c r="R5959" s="27"/>
      <c r="BF5959" s="106"/>
    </row>
    <row r="5960" spans="1:58" x14ac:dyDescent="0.25">
      <c r="A5960" t="s">
        <v>17</v>
      </c>
      <c r="B5960" s="23">
        <v>2023</v>
      </c>
      <c r="C5960" s="23" t="s">
        <v>0</v>
      </c>
      <c r="D5960" s="23" t="s">
        <v>537</v>
      </c>
      <c r="E5960" s="23" t="s">
        <v>128</v>
      </c>
      <c r="F5960" s="23" t="s">
        <v>129</v>
      </c>
      <c r="G5960" s="23" t="s">
        <v>549</v>
      </c>
      <c r="H5960" s="32" t="s">
        <v>357</v>
      </c>
      <c r="I5960" s="32" t="s">
        <v>579</v>
      </c>
      <c r="J5960" s="135">
        <v>22</v>
      </c>
      <c r="K5960" s="28">
        <v>3.3709999999999997E-2</v>
      </c>
      <c r="L5960" s="28">
        <f t="shared" si="134"/>
        <v>0.28748000000000001</v>
      </c>
      <c r="M5960" s="28"/>
      <c r="O5960" s="77">
        <v>0.26218000054359442</v>
      </c>
      <c r="Q5960" s="135"/>
      <c r="R5960" s="27"/>
      <c r="BF5960" s="106"/>
    </row>
    <row r="5961" spans="1:58" x14ac:dyDescent="0.25">
      <c r="A5961" t="s">
        <v>17</v>
      </c>
      <c r="B5961" s="23">
        <v>2019</v>
      </c>
      <c r="C5961" s="23" t="s">
        <v>0</v>
      </c>
      <c r="D5961" s="23" t="s">
        <v>59</v>
      </c>
      <c r="E5961" s="23" t="s">
        <v>130</v>
      </c>
      <c r="F5961" s="23" t="s">
        <v>131</v>
      </c>
      <c r="G5961" s="23" t="s">
        <v>546</v>
      </c>
      <c r="H5961" s="32" t="s">
        <v>547</v>
      </c>
      <c r="I5961" s="32" t="s">
        <v>579</v>
      </c>
      <c r="J5961" s="135">
        <v>8</v>
      </c>
      <c r="K5961" s="28">
        <v>0.375</v>
      </c>
      <c r="L5961" s="28">
        <f t="shared" si="134"/>
        <v>0.48604999999999998</v>
      </c>
      <c r="M5961" s="28"/>
      <c r="O5961" s="77">
        <v>0.31793001294136047</v>
      </c>
      <c r="Q5961" s="135"/>
      <c r="R5961" s="27"/>
      <c r="BF5961" s="106"/>
    </row>
    <row r="5962" spans="1:58" x14ac:dyDescent="0.25">
      <c r="A5962" t="s">
        <v>17</v>
      </c>
      <c r="B5962" s="23">
        <v>2019</v>
      </c>
      <c r="C5962" s="23" t="s">
        <v>1</v>
      </c>
      <c r="D5962" s="23" t="s">
        <v>60</v>
      </c>
      <c r="E5962" s="23" t="s">
        <v>130</v>
      </c>
      <c r="F5962" s="23" t="s">
        <v>131</v>
      </c>
      <c r="G5962" s="23" t="s">
        <v>546</v>
      </c>
      <c r="H5962" s="32" t="s">
        <v>547</v>
      </c>
      <c r="I5962" s="32" t="s">
        <v>579</v>
      </c>
      <c r="J5962" s="135">
        <v>8</v>
      </c>
      <c r="K5962" s="28">
        <v>0.375</v>
      </c>
      <c r="L5962" s="28">
        <f t="shared" si="134"/>
        <v>0.48098999999999997</v>
      </c>
      <c r="M5962" s="28"/>
      <c r="O5962" s="77">
        <v>0.29095000028610229</v>
      </c>
      <c r="Q5962" s="135"/>
      <c r="R5962" s="27"/>
      <c r="BF5962" s="106"/>
    </row>
    <row r="5963" spans="1:58" x14ac:dyDescent="0.25">
      <c r="A5963" t="s">
        <v>17</v>
      </c>
      <c r="B5963" s="23">
        <v>2019</v>
      </c>
      <c r="C5963" s="23" t="s">
        <v>2</v>
      </c>
      <c r="D5963" s="23" t="s">
        <v>61</v>
      </c>
      <c r="E5963" s="23" t="s">
        <v>130</v>
      </c>
      <c r="F5963" s="23" t="s">
        <v>131</v>
      </c>
      <c r="G5963" s="23" t="s">
        <v>546</v>
      </c>
      <c r="H5963" s="32" t="s">
        <v>547</v>
      </c>
      <c r="I5963" s="32" t="s">
        <v>579</v>
      </c>
      <c r="J5963" s="135">
        <v>6</v>
      </c>
      <c r="K5963" s="28">
        <v>0.34782999999999997</v>
      </c>
      <c r="L5963" s="28">
        <f t="shared" si="134"/>
        <v>0.4743</v>
      </c>
      <c r="M5963" s="28"/>
      <c r="O5963" s="77">
        <v>0.2629300057888031</v>
      </c>
      <c r="Q5963" s="135"/>
      <c r="R5963" s="27"/>
      <c r="BF5963" s="106"/>
    </row>
    <row r="5964" spans="1:58" x14ac:dyDescent="0.25">
      <c r="A5964" t="s">
        <v>17</v>
      </c>
      <c r="B5964" s="23">
        <v>2019</v>
      </c>
      <c r="C5964" s="23" t="s">
        <v>3</v>
      </c>
      <c r="D5964" s="23" t="s">
        <v>62</v>
      </c>
      <c r="E5964" s="23" t="s">
        <v>130</v>
      </c>
      <c r="F5964" s="23" t="s">
        <v>131</v>
      </c>
      <c r="G5964" s="23" t="s">
        <v>546</v>
      </c>
      <c r="H5964" s="32" t="s">
        <v>547</v>
      </c>
      <c r="I5964" s="32" t="s">
        <v>579</v>
      </c>
      <c r="J5964" s="135">
        <v>6</v>
      </c>
      <c r="K5964" s="28">
        <v>0.40909000000000001</v>
      </c>
      <c r="L5964" s="28">
        <f t="shared" si="134"/>
        <v>0.45234999999999997</v>
      </c>
      <c r="M5964" s="28"/>
      <c r="O5964" s="77">
        <v>0.230880007147789</v>
      </c>
      <c r="Q5964" s="135"/>
      <c r="R5964" s="27"/>
      <c r="BF5964" s="106"/>
    </row>
    <row r="5965" spans="1:58" x14ac:dyDescent="0.25">
      <c r="A5965" t="s">
        <v>17</v>
      </c>
      <c r="B5965" s="23">
        <v>2020</v>
      </c>
      <c r="C5965" s="23" t="s">
        <v>0</v>
      </c>
      <c r="D5965" s="23" t="s">
        <v>63</v>
      </c>
      <c r="E5965" s="23" t="s">
        <v>130</v>
      </c>
      <c r="F5965" s="23" t="s">
        <v>131</v>
      </c>
      <c r="G5965" s="23" t="s">
        <v>546</v>
      </c>
      <c r="H5965" s="32" t="s">
        <v>547</v>
      </c>
      <c r="I5965" s="32" t="s">
        <v>579</v>
      </c>
      <c r="J5965" s="135">
        <v>5</v>
      </c>
      <c r="K5965" s="28">
        <v>0.47367999999999999</v>
      </c>
      <c r="L5965" s="28">
        <f t="shared" si="134"/>
        <v>0.40410000000000001</v>
      </c>
      <c r="M5965" s="28"/>
      <c r="O5965" s="77">
        <v>0.1393100023269653</v>
      </c>
      <c r="Q5965" s="135"/>
      <c r="R5965" s="27"/>
      <c r="BF5965" s="106"/>
    </row>
    <row r="5966" spans="1:58" x14ac:dyDescent="0.25">
      <c r="A5966" t="s">
        <v>17</v>
      </c>
      <c r="B5966" s="23">
        <v>2020</v>
      </c>
      <c r="C5966" s="23" t="s">
        <v>1</v>
      </c>
      <c r="D5966" s="23" t="s">
        <v>64</v>
      </c>
      <c r="E5966" s="23" t="s">
        <v>130</v>
      </c>
      <c r="F5966" s="23" t="s">
        <v>131</v>
      </c>
      <c r="G5966" s="23" t="s">
        <v>546</v>
      </c>
      <c r="H5966" s="32" t="s">
        <v>547</v>
      </c>
      <c r="I5966" s="32" t="s">
        <v>579</v>
      </c>
      <c r="J5966" s="135">
        <v>4</v>
      </c>
      <c r="K5966" s="28">
        <v>0.41176000000000001</v>
      </c>
      <c r="L5966" s="28">
        <f t="shared" si="134"/>
        <v>0.37980999999999998</v>
      </c>
      <c r="M5966" s="28"/>
      <c r="O5966" s="77">
        <v>0.17129999399185181</v>
      </c>
      <c r="Q5966" s="135"/>
      <c r="R5966" s="27"/>
      <c r="BF5966" s="106"/>
    </row>
    <row r="5967" spans="1:58" x14ac:dyDescent="0.25">
      <c r="A5967" t="s">
        <v>17</v>
      </c>
      <c r="B5967" s="23">
        <v>2020</v>
      </c>
      <c r="C5967" s="23" t="s">
        <v>2</v>
      </c>
      <c r="D5967" s="23" t="s">
        <v>65</v>
      </c>
      <c r="E5967" s="23" t="s">
        <v>130</v>
      </c>
      <c r="F5967" s="23" t="s">
        <v>131</v>
      </c>
      <c r="G5967" s="23" t="s">
        <v>546</v>
      </c>
      <c r="H5967" s="32" t="s">
        <v>547</v>
      </c>
      <c r="I5967" s="32" t="s">
        <v>579</v>
      </c>
      <c r="J5967" s="135">
        <v>5</v>
      </c>
      <c r="K5967" s="28">
        <v>0.47367999999999999</v>
      </c>
      <c r="L5967" s="28">
        <f t="shared" si="134"/>
        <v>0.375</v>
      </c>
      <c r="M5967" s="28"/>
      <c r="O5967" s="77">
        <v>0.2179500013589859</v>
      </c>
      <c r="Q5967" s="135"/>
      <c r="R5967" s="27"/>
      <c r="BF5967" s="106"/>
    </row>
    <row r="5968" spans="1:58" x14ac:dyDescent="0.25">
      <c r="A5968" t="s">
        <v>17</v>
      </c>
      <c r="B5968" s="23">
        <v>2020</v>
      </c>
      <c r="C5968" s="23" t="s">
        <v>3</v>
      </c>
      <c r="D5968" s="23" t="s">
        <v>66</v>
      </c>
      <c r="E5968" s="23" t="s">
        <v>130</v>
      </c>
      <c r="F5968" s="23" t="s">
        <v>131</v>
      </c>
      <c r="G5968" s="23" t="s">
        <v>546</v>
      </c>
      <c r="H5968" s="32" t="s">
        <v>547</v>
      </c>
      <c r="I5968" s="32" t="s">
        <v>579</v>
      </c>
      <c r="J5968" s="135">
        <v>5</v>
      </c>
      <c r="K5968" s="28">
        <v>0.42104999999999998</v>
      </c>
      <c r="L5968" s="28">
        <f t="shared" si="134"/>
        <v>0.36203999999999997</v>
      </c>
      <c r="M5968" s="28"/>
      <c r="O5968" s="77">
        <v>0.24258999526500699</v>
      </c>
      <c r="Q5968" s="135"/>
      <c r="R5968" s="27"/>
      <c r="BF5968" s="106"/>
    </row>
    <row r="5969" spans="1:58" x14ac:dyDescent="0.25">
      <c r="A5969" t="s">
        <v>17</v>
      </c>
      <c r="B5969" s="23">
        <v>2021</v>
      </c>
      <c r="C5969" s="23" t="s">
        <v>0</v>
      </c>
      <c r="D5969" s="23" t="s">
        <v>67</v>
      </c>
      <c r="E5969" s="23" t="s">
        <v>130</v>
      </c>
      <c r="F5969" s="23" t="s">
        <v>131</v>
      </c>
      <c r="G5969" s="23" t="s">
        <v>546</v>
      </c>
      <c r="H5969" s="32" t="s">
        <v>547</v>
      </c>
      <c r="I5969" s="32" t="s">
        <v>579</v>
      </c>
      <c r="J5969" s="135">
        <v>7</v>
      </c>
      <c r="K5969" s="28">
        <v>0.40740999999999999</v>
      </c>
      <c r="L5969" s="28">
        <f t="shared" si="134"/>
        <v>0.39927000000000001</v>
      </c>
      <c r="M5969" s="28"/>
      <c r="O5969" s="77">
        <v>0.2547299861907959</v>
      </c>
      <c r="Q5969" s="135"/>
      <c r="R5969" s="27"/>
      <c r="BF5969" s="106"/>
    </row>
    <row r="5970" spans="1:58" x14ac:dyDescent="0.25">
      <c r="A5970" t="s">
        <v>17</v>
      </c>
      <c r="B5970" s="23">
        <v>2021</v>
      </c>
      <c r="C5970" s="23" t="s">
        <v>1</v>
      </c>
      <c r="D5970" s="23" t="s">
        <v>68</v>
      </c>
      <c r="E5970" s="23" t="s">
        <v>130</v>
      </c>
      <c r="F5970" s="23" t="s">
        <v>131</v>
      </c>
      <c r="G5970" s="23" t="s">
        <v>546</v>
      </c>
      <c r="H5970" s="32" t="s">
        <v>547</v>
      </c>
      <c r="I5970" s="32" t="s">
        <v>579</v>
      </c>
      <c r="J5970" s="135">
        <v>8</v>
      </c>
      <c r="K5970" s="28">
        <v>0.3871</v>
      </c>
      <c r="L5970" s="28">
        <f t="shared" si="134"/>
        <v>0.41771999999999998</v>
      </c>
      <c r="M5970" s="28"/>
      <c r="O5970" s="77">
        <v>0.25255998969078058</v>
      </c>
      <c r="Q5970" s="135"/>
      <c r="R5970" s="27"/>
      <c r="BF5970" s="106"/>
    </row>
    <row r="5971" spans="1:58" x14ac:dyDescent="0.25">
      <c r="A5971" t="s">
        <v>17</v>
      </c>
      <c r="B5971" s="23">
        <v>2021</v>
      </c>
      <c r="C5971" s="23" t="s">
        <v>2</v>
      </c>
      <c r="D5971" s="23" t="s">
        <v>69</v>
      </c>
      <c r="E5971" s="23" t="s">
        <v>130</v>
      </c>
      <c r="F5971" s="23" t="s">
        <v>131</v>
      </c>
      <c r="G5971" s="23" t="s">
        <v>546</v>
      </c>
      <c r="H5971" s="32" t="s">
        <v>547</v>
      </c>
      <c r="I5971" s="32" t="s">
        <v>579</v>
      </c>
      <c r="J5971" s="135">
        <v>9</v>
      </c>
      <c r="K5971" s="28">
        <v>0.31429000000000001</v>
      </c>
      <c r="L5971" s="28">
        <f t="shared" si="134"/>
        <v>0.40709000000000001</v>
      </c>
      <c r="M5971" s="28"/>
      <c r="O5971" s="77">
        <v>0.26715001463890081</v>
      </c>
      <c r="Q5971" s="135"/>
      <c r="R5971" s="27"/>
      <c r="BF5971" s="106"/>
    </row>
    <row r="5972" spans="1:58" x14ac:dyDescent="0.25">
      <c r="A5972" t="s">
        <v>17</v>
      </c>
      <c r="B5972" s="23">
        <v>2021</v>
      </c>
      <c r="C5972" s="23" t="s">
        <v>3</v>
      </c>
      <c r="D5972" s="23" t="s">
        <v>70</v>
      </c>
      <c r="E5972" s="23" t="s">
        <v>130</v>
      </c>
      <c r="F5972" s="23" t="s">
        <v>131</v>
      </c>
      <c r="G5972" s="23" t="s">
        <v>546</v>
      </c>
      <c r="H5972" s="32" t="s">
        <v>547</v>
      </c>
      <c r="I5972" s="32" t="s">
        <v>579</v>
      </c>
      <c r="J5972" s="135">
        <v>8</v>
      </c>
      <c r="K5972" s="28">
        <v>0.32257999999999998</v>
      </c>
      <c r="L5972" s="28">
        <f t="shared" si="134"/>
        <v>0.42797000000000002</v>
      </c>
      <c r="M5972" s="28"/>
      <c r="O5972" s="77">
        <v>0.26399001479148859</v>
      </c>
      <c r="Q5972" s="135"/>
      <c r="R5972" s="27"/>
      <c r="BF5972" s="106"/>
    </row>
    <row r="5973" spans="1:58" x14ac:dyDescent="0.25">
      <c r="A5973" t="s">
        <v>17</v>
      </c>
      <c r="B5973" s="23">
        <v>2022</v>
      </c>
      <c r="C5973" s="23" t="s">
        <v>0</v>
      </c>
      <c r="D5973" s="23" t="s">
        <v>71</v>
      </c>
      <c r="E5973" s="23" t="s">
        <v>130</v>
      </c>
      <c r="F5973" s="23" t="s">
        <v>131</v>
      </c>
      <c r="G5973" s="23" t="s">
        <v>546</v>
      </c>
      <c r="H5973" s="32" t="s">
        <v>547</v>
      </c>
      <c r="I5973" s="32" t="s">
        <v>579</v>
      </c>
      <c r="J5973" s="135">
        <v>7</v>
      </c>
      <c r="K5973" s="28">
        <v>0.33333000000000002</v>
      </c>
      <c r="L5973" s="28">
        <f t="shared" si="134"/>
        <v>0.42959999999999998</v>
      </c>
      <c r="M5973" s="28"/>
      <c r="O5973" s="77">
        <v>0.26568999886512762</v>
      </c>
      <c r="Q5973" s="135"/>
      <c r="R5973" s="27"/>
      <c r="BF5973" s="106"/>
    </row>
    <row r="5974" spans="1:58" x14ac:dyDescent="0.25">
      <c r="A5974" t="s">
        <v>17</v>
      </c>
      <c r="B5974" s="23">
        <v>2022</v>
      </c>
      <c r="C5974" s="23" t="s">
        <v>1</v>
      </c>
      <c r="D5974" s="23" t="s">
        <v>72</v>
      </c>
      <c r="E5974" s="23" t="s">
        <v>130</v>
      </c>
      <c r="F5974" s="23" t="s">
        <v>131</v>
      </c>
      <c r="G5974" s="23" t="s">
        <v>546</v>
      </c>
      <c r="H5974" s="32" t="s">
        <v>547</v>
      </c>
      <c r="I5974" s="32" t="s">
        <v>579</v>
      </c>
      <c r="J5974" s="135">
        <v>7</v>
      </c>
      <c r="K5974" s="28">
        <v>0.46154000000000001</v>
      </c>
      <c r="L5974" s="28">
        <f t="shared" si="134"/>
        <v>0.43590000000000001</v>
      </c>
      <c r="M5974" s="28"/>
      <c r="O5974" s="77">
        <v>0.27766001224517822</v>
      </c>
      <c r="Q5974" s="135"/>
      <c r="R5974" s="27"/>
      <c r="BF5974" s="106"/>
    </row>
    <row r="5975" spans="1:58" x14ac:dyDescent="0.25">
      <c r="A5975" t="s">
        <v>17</v>
      </c>
      <c r="B5975" s="23">
        <v>2022</v>
      </c>
      <c r="C5975" s="23" t="s">
        <v>2</v>
      </c>
      <c r="D5975" s="23" t="s">
        <v>73</v>
      </c>
      <c r="E5975" s="23" t="s">
        <v>130</v>
      </c>
      <c r="F5975" s="23" t="s">
        <v>131</v>
      </c>
      <c r="G5975" s="23" t="s">
        <v>546</v>
      </c>
      <c r="H5975" s="32" t="s">
        <v>547</v>
      </c>
      <c r="I5975" s="32" t="s">
        <v>579</v>
      </c>
      <c r="J5975" s="135">
        <v>6</v>
      </c>
      <c r="K5975" s="28">
        <v>0.5</v>
      </c>
      <c r="L5975" s="28">
        <f t="shared" si="134"/>
        <v>0.43606</v>
      </c>
      <c r="M5975" s="28"/>
      <c r="O5975" s="77">
        <v>0.2497300058603287</v>
      </c>
      <c r="Q5975" s="135"/>
      <c r="R5975" s="27"/>
      <c r="BF5975" s="106"/>
    </row>
    <row r="5976" spans="1:58" x14ac:dyDescent="0.25">
      <c r="A5976" t="s">
        <v>17</v>
      </c>
      <c r="B5976" s="23">
        <v>2022</v>
      </c>
      <c r="C5976" s="23" t="s">
        <v>3</v>
      </c>
      <c r="D5976" s="23" t="s">
        <v>493</v>
      </c>
      <c r="E5976" s="23" t="s">
        <v>130</v>
      </c>
      <c r="F5976" s="23" t="s">
        <v>131</v>
      </c>
      <c r="G5976" s="23" t="s">
        <v>546</v>
      </c>
      <c r="H5976" s="32" t="s">
        <v>547</v>
      </c>
      <c r="I5976" s="32" t="s">
        <v>579</v>
      </c>
      <c r="J5976" s="135">
        <v>6</v>
      </c>
      <c r="K5976" s="28">
        <v>0.36</v>
      </c>
      <c r="L5976" s="28">
        <f t="shared" si="134"/>
        <v>0.42381000000000002</v>
      </c>
      <c r="M5976" s="28"/>
      <c r="O5976" s="77">
        <v>0.25554001331329351</v>
      </c>
      <c r="Q5976" s="135"/>
      <c r="R5976" s="27"/>
      <c r="BF5976" s="106"/>
    </row>
    <row r="5977" spans="1:58" x14ac:dyDescent="0.25">
      <c r="A5977" t="s">
        <v>17</v>
      </c>
      <c r="B5977" s="23">
        <v>2023</v>
      </c>
      <c r="C5977" s="23" t="s">
        <v>0</v>
      </c>
      <c r="D5977" s="23" t="s">
        <v>537</v>
      </c>
      <c r="E5977" s="23" t="s">
        <v>130</v>
      </c>
      <c r="F5977" s="23" t="s">
        <v>131</v>
      </c>
      <c r="G5977" s="23" t="s">
        <v>546</v>
      </c>
      <c r="H5977" s="32" t="s">
        <v>547</v>
      </c>
      <c r="I5977" s="32" t="s">
        <v>579</v>
      </c>
      <c r="J5977" s="135">
        <v>7</v>
      </c>
      <c r="K5977" s="28">
        <v>0.26923000000000002</v>
      </c>
      <c r="L5977" s="28">
        <f t="shared" si="134"/>
        <v>0.39263999999999999</v>
      </c>
      <c r="M5977" s="28"/>
      <c r="O5977" s="77">
        <v>0.26218000054359442</v>
      </c>
      <c r="Q5977" s="135"/>
      <c r="R5977" s="27"/>
      <c r="BF5977" s="106"/>
    </row>
    <row r="5978" spans="1:58" x14ac:dyDescent="0.25">
      <c r="A5978" t="s">
        <v>17</v>
      </c>
      <c r="B5978" s="23">
        <v>2019</v>
      </c>
      <c r="C5978" s="23" t="s">
        <v>0</v>
      </c>
      <c r="D5978" s="23" t="s">
        <v>59</v>
      </c>
      <c r="E5978" s="23" t="s">
        <v>132</v>
      </c>
      <c r="F5978" s="23" t="s">
        <v>133</v>
      </c>
      <c r="G5978" s="23" t="s">
        <v>550</v>
      </c>
      <c r="H5978" s="32" t="s">
        <v>352</v>
      </c>
      <c r="I5978" s="32" t="s">
        <v>579</v>
      </c>
      <c r="J5978" s="135">
        <v>12</v>
      </c>
      <c r="K5978" s="28">
        <v>8.1629999999999994E-2</v>
      </c>
      <c r="L5978" s="28">
        <f t="shared" si="134"/>
        <v>0.20759</v>
      </c>
      <c r="M5978" s="28"/>
      <c r="O5978" s="77">
        <v>0.31793001294136047</v>
      </c>
      <c r="Q5978" s="135"/>
      <c r="R5978" s="27"/>
      <c r="BF5978" s="106"/>
    </row>
    <row r="5979" spans="1:58" x14ac:dyDescent="0.25">
      <c r="A5979" t="s">
        <v>17</v>
      </c>
      <c r="B5979" s="23">
        <v>2019</v>
      </c>
      <c r="C5979" s="23" t="s">
        <v>1</v>
      </c>
      <c r="D5979" s="23" t="s">
        <v>60</v>
      </c>
      <c r="E5979" s="23" t="s">
        <v>132</v>
      </c>
      <c r="F5979" s="23" t="s">
        <v>133</v>
      </c>
      <c r="G5979" s="23" t="s">
        <v>550</v>
      </c>
      <c r="H5979" s="32" t="s">
        <v>352</v>
      </c>
      <c r="I5979" s="32" t="s">
        <v>579</v>
      </c>
      <c r="J5979" s="135">
        <v>12</v>
      </c>
      <c r="K5979" s="28">
        <v>0.13042999999999999</v>
      </c>
      <c r="L5979" s="28">
        <f t="shared" si="134"/>
        <v>0.21762000000000001</v>
      </c>
      <c r="M5979" s="28"/>
      <c r="O5979" s="77">
        <v>0.29095000028610229</v>
      </c>
      <c r="Q5979" s="135"/>
      <c r="R5979" s="27"/>
      <c r="BF5979" s="106"/>
    </row>
    <row r="5980" spans="1:58" x14ac:dyDescent="0.25">
      <c r="A5980" t="s">
        <v>17</v>
      </c>
      <c r="B5980" s="23">
        <v>2019</v>
      </c>
      <c r="C5980" s="23" t="s">
        <v>2</v>
      </c>
      <c r="D5980" s="23" t="s">
        <v>61</v>
      </c>
      <c r="E5980" s="23" t="s">
        <v>132</v>
      </c>
      <c r="F5980" s="23" t="s">
        <v>133</v>
      </c>
      <c r="G5980" s="23" t="s">
        <v>550</v>
      </c>
      <c r="H5980" s="32" t="s">
        <v>352</v>
      </c>
      <c r="I5980" s="32" t="s">
        <v>579</v>
      </c>
      <c r="J5980" s="135">
        <v>15</v>
      </c>
      <c r="K5980" s="28">
        <v>0.18966</v>
      </c>
      <c r="L5980" s="28">
        <f t="shared" si="134"/>
        <v>0.20533000000000001</v>
      </c>
      <c r="M5980" s="28"/>
      <c r="O5980" s="77">
        <v>0.2629300057888031</v>
      </c>
      <c r="Q5980" s="135"/>
      <c r="R5980" s="27"/>
      <c r="BF5980" s="106"/>
    </row>
    <row r="5981" spans="1:58" x14ac:dyDescent="0.25">
      <c r="A5981" t="s">
        <v>17</v>
      </c>
      <c r="B5981" s="23">
        <v>2019</v>
      </c>
      <c r="C5981" s="23" t="s">
        <v>3</v>
      </c>
      <c r="D5981" s="23" t="s">
        <v>62</v>
      </c>
      <c r="E5981" s="23" t="s">
        <v>132</v>
      </c>
      <c r="F5981" s="23" t="s">
        <v>133</v>
      </c>
      <c r="G5981" s="23" t="s">
        <v>550</v>
      </c>
      <c r="H5981" s="32" t="s">
        <v>352</v>
      </c>
      <c r="I5981" s="32" t="s">
        <v>579</v>
      </c>
      <c r="J5981" s="135">
        <v>18</v>
      </c>
      <c r="K5981" s="28">
        <v>0.16900999999999999</v>
      </c>
      <c r="L5981" s="28">
        <f t="shared" si="134"/>
        <v>0.19667999999999999</v>
      </c>
      <c r="M5981" s="28"/>
      <c r="O5981" s="77">
        <v>0.230880007147789</v>
      </c>
      <c r="Q5981" s="135"/>
      <c r="R5981" s="27"/>
      <c r="BF5981" s="106"/>
    </row>
    <row r="5982" spans="1:58" x14ac:dyDescent="0.25">
      <c r="A5982" t="s">
        <v>17</v>
      </c>
      <c r="B5982" s="23">
        <v>2020</v>
      </c>
      <c r="C5982" s="23" t="s">
        <v>0</v>
      </c>
      <c r="D5982" s="23" t="s">
        <v>63</v>
      </c>
      <c r="E5982" s="23" t="s">
        <v>132</v>
      </c>
      <c r="F5982" s="23" t="s">
        <v>133</v>
      </c>
      <c r="G5982" s="23" t="s">
        <v>550</v>
      </c>
      <c r="H5982" s="32" t="s">
        <v>352</v>
      </c>
      <c r="I5982" s="32" t="s">
        <v>579</v>
      </c>
      <c r="J5982" s="135">
        <v>19</v>
      </c>
      <c r="K5982" s="28">
        <v>0.16</v>
      </c>
      <c r="L5982" s="28">
        <f t="shared" si="134"/>
        <v>0.14444000000000001</v>
      </c>
      <c r="M5982" s="28"/>
      <c r="O5982" s="77">
        <v>0.1393100023269653</v>
      </c>
      <c r="Q5982" s="135"/>
      <c r="R5982" s="27"/>
      <c r="BF5982" s="106"/>
    </row>
    <row r="5983" spans="1:58" x14ac:dyDescent="0.25">
      <c r="A5983" t="s">
        <v>17</v>
      </c>
      <c r="B5983" s="23">
        <v>2020</v>
      </c>
      <c r="C5983" s="23" t="s">
        <v>1</v>
      </c>
      <c r="D5983" s="23" t="s">
        <v>64</v>
      </c>
      <c r="E5983" s="23" t="s">
        <v>132</v>
      </c>
      <c r="F5983" s="23" t="s">
        <v>133</v>
      </c>
      <c r="G5983" s="23" t="s">
        <v>550</v>
      </c>
      <c r="H5983" s="32" t="s">
        <v>352</v>
      </c>
      <c r="I5983" s="32" t="s">
        <v>579</v>
      </c>
      <c r="J5983" s="135">
        <v>18</v>
      </c>
      <c r="K5983" s="28">
        <v>0.14285999999999999</v>
      </c>
      <c r="L5983" s="28">
        <f t="shared" si="134"/>
        <v>0.11404</v>
      </c>
      <c r="M5983" s="28"/>
      <c r="O5983" s="77">
        <v>0.17129999399185181</v>
      </c>
      <c r="Q5983" s="135"/>
      <c r="R5983" s="27"/>
      <c r="BF5983" s="106"/>
    </row>
    <row r="5984" spans="1:58" x14ac:dyDescent="0.25">
      <c r="A5984" t="s">
        <v>17</v>
      </c>
      <c r="B5984" s="23">
        <v>2020</v>
      </c>
      <c r="C5984" s="23" t="s">
        <v>2</v>
      </c>
      <c r="D5984" s="23" t="s">
        <v>65</v>
      </c>
      <c r="E5984" s="23" t="s">
        <v>132</v>
      </c>
      <c r="F5984" s="23" t="s">
        <v>133</v>
      </c>
      <c r="G5984" s="23" t="s">
        <v>550</v>
      </c>
      <c r="H5984" s="32" t="s">
        <v>352</v>
      </c>
      <c r="I5984" s="32" t="s">
        <v>579</v>
      </c>
      <c r="J5984" s="135">
        <v>16</v>
      </c>
      <c r="K5984" s="28">
        <v>0.14285999999999999</v>
      </c>
      <c r="L5984" s="28">
        <f t="shared" si="134"/>
        <v>9.9430000000000004E-2</v>
      </c>
      <c r="M5984" s="28"/>
      <c r="O5984" s="77">
        <v>0.2179500013589859</v>
      </c>
      <c r="Q5984" s="135"/>
      <c r="R5984" s="27"/>
      <c r="BF5984" s="106"/>
    </row>
    <row r="5985" spans="1:58" x14ac:dyDescent="0.25">
      <c r="A5985" t="s">
        <v>17</v>
      </c>
      <c r="B5985" s="23">
        <v>2020</v>
      </c>
      <c r="C5985" s="23" t="s">
        <v>3</v>
      </c>
      <c r="D5985" s="23" t="s">
        <v>66</v>
      </c>
      <c r="E5985" s="23" t="s">
        <v>132</v>
      </c>
      <c r="F5985" s="23" t="s">
        <v>133</v>
      </c>
      <c r="G5985" s="23" t="s">
        <v>550</v>
      </c>
      <c r="H5985" s="32" t="s">
        <v>352</v>
      </c>
      <c r="I5985" s="32" t="s">
        <v>579</v>
      </c>
      <c r="J5985" s="135">
        <v>16</v>
      </c>
      <c r="K5985" s="28">
        <v>0.19048000000000001</v>
      </c>
      <c r="L5985" s="28">
        <f t="shared" si="134"/>
        <v>0.10954999999999999</v>
      </c>
      <c r="M5985" s="28"/>
      <c r="O5985" s="77">
        <v>0.24258999526500699</v>
      </c>
      <c r="Q5985" s="135"/>
      <c r="R5985" s="27"/>
      <c r="BF5985" s="106"/>
    </row>
    <row r="5986" spans="1:58" x14ac:dyDescent="0.25">
      <c r="A5986" t="s">
        <v>17</v>
      </c>
      <c r="B5986" s="23">
        <v>2021</v>
      </c>
      <c r="C5986" s="23" t="s">
        <v>0</v>
      </c>
      <c r="D5986" s="23" t="s">
        <v>67</v>
      </c>
      <c r="E5986" s="23" t="s">
        <v>132</v>
      </c>
      <c r="F5986" s="23" t="s">
        <v>133</v>
      </c>
      <c r="G5986" s="23" t="s">
        <v>550</v>
      </c>
      <c r="H5986" s="32" t="s">
        <v>352</v>
      </c>
      <c r="I5986" s="32" t="s">
        <v>579</v>
      </c>
      <c r="J5986" s="135">
        <v>15</v>
      </c>
      <c r="K5986" s="28">
        <v>0.21310999999999999</v>
      </c>
      <c r="L5986" s="28">
        <f t="shared" si="134"/>
        <v>0.14088000000000001</v>
      </c>
      <c r="M5986" s="28"/>
      <c r="O5986" s="77">
        <v>0.2547299861907959</v>
      </c>
      <c r="Q5986" s="135"/>
      <c r="R5986" s="27"/>
      <c r="BF5986" s="106"/>
    </row>
    <row r="5987" spans="1:58" x14ac:dyDescent="0.25">
      <c r="A5987" t="s">
        <v>17</v>
      </c>
      <c r="B5987" s="23">
        <v>2021</v>
      </c>
      <c r="C5987" s="23" t="s">
        <v>1</v>
      </c>
      <c r="D5987" s="23" t="s">
        <v>68</v>
      </c>
      <c r="E5987" s="23" t="s">
        <v>132</v>
      </c>
      <c r="F5987" s="23" t="s">
        <v>133</v>
      </c>
      <c r="G5987" s="23" t="s">
        <v>550</v>
      </c>
      <c r="H5987" s="32" t="s">
        <v>352</v>
      </c>
      <c r="I5987" s="32" t="s">
        <v>579</v>
      </c>
      <c r="J5987" s="135">
        <v>18</v>
      </c>
      <c r="K5987" s="28">
        <v>0.2</v>
      </c>
      <c r="L5987" s="28">
        <f t="shared" si="134"/>
        <v>0.15309</v>
      </c>
      <c r="M5987" s="28"/>
      <c r="O5987" s="77">
        <v>0.25255998969078058</v>
      </c>
      <c r="Q5987" s="135"/>
      <c r="R5987" s="27"/>
      <c r="BF5987" s="106"/>
    </row>
    <row r="5988" spans="1:58" x14ac:dyDescent="0.25">
      <c r="A5988" t="s">
        <v>17</v>
      </c>
      <c r="B5988" s="23">
        <v>2021</v>
      </c>
      <c r="C5988" s="23" t="s">
        <v>2</v>
      </c>
      <c r="D5988" s="23" t="s">
        <v>69</v>
      </c>
      <c r="E5988" s="23" t="s">
        <v>132</v>
      </c>
      <c r="F5988" s="23" t="s">
        <v>133</v>
      </c>
      <c r="G5988" s="23" t="s">
        <v>550</v>
      </c>
      <c r="H5988" s="32" t="s">
        <v>352</v>
      </c>
      <c r="I5988" s="32" t="s">
        <v>579</v>
      </c>
      <c r="J5988" s="135">
        <v>19</v>
      </c>
      <c r="K5988" s="28">
        <v>0.16</v>
      </c>
      <c r="L5988" s="28">
        <f t="shared" si="134"/>
        <v>0.15725</v>
      </c>
      <c r="M5988" s="28"/>
      <c r="O5988" s="77">
        <v>0.26715001463890081</v>
      </c>
      <c r="Q5988" s="135"/>
      <c r="R5988" s="27"/>
      <c r="BF5988" s="106"/>
    </row>
    <row r="5989" spans="1:58" x14ac:dyDescent="0.25">
      <c r="A5989" t="s">
        <v>17</v>
      </c>
      <c r="B5989" s="23">
        <v>2021</v>
      </c>
      <c r="C5989" s="23" t="s">
        <v>3</v>
      </c>
      <c r="D5989" s="23" t="s">
        <v>70</v>
      </c>
      <c r="E5989" s="23" t="s">
        <v>132</v>
      </c>
      <c r="F5989" s="23" t="s">
        <v>133</v>
      </c>
      <c r="G5989" s="23" t="s">
        <v>550</v>
      </c>
      <c r="H5989" s="32" t="s">
        <v>352</v>
      </c>
      <c r="I5989" s="32" t="s">
        <v>579</v>
      </c>
      <c r="J5989" s="135">
        <v>17</v>
      </c>
      <c r="K5989" s="28">
        <v>0.19697000000000001</v>
      </c>
      <c r="L5989" s="28">
        <f t="shared" si="134"/>
        <v>0.16744999999999999</v>
      </c>
      <c r="M5989" s="28"/>
      <c r="O5989" s="77">
        <v>0.26399001479148859</v>
      </c>
      <c r="Q5989" s="135"/>
      <c r="R5989" s="27"/>
      <c r="BF5989" s="106"/>
    </row>
    <row r="5990" spans="1:58" x14ac:dyDescent="0.25">
      <c r="A5990" t="s">
        <v>17</v>
      </c>
      <c r="B5990" s="23">
        <v>2022</v>
      </c>
      <c r="C5990" s="23" t="s">
        <v>0</v>
      </c>
      <c r="D5990" s="23" t="s">
        <v>71</v>
      </c>
      <c r="E5990" s="23" t="s">
        <v>132</v>
      </c>
      <c r="F5990" s="23" t="s">
        <v>133</v>
      </c>
      <c r="G5990" s="23" t="s">
        <v>550</v>
      </c>
      <c r="H5990" s="32" t="s">
        <v>352</v>
      </c>
      <c r="I5990" s="32" t="s">
        <v>579</v>
      </c>
      <c r="J5990" s="135">
        <v>17</v>
      </c>
      <c r="K5990" s="28">
        <v>0.2029</v>
      </c>
      <c r="L5990" s="28">
        <f t="shared" si="134"/>
        <v>0.15945000000000001</v>
      </c>
      <c r="M5990" s="28"/>
      <c r="O5990" s="77">
        <v>0.26568999886512762</v>
      </c>
      <c r="Q5990" s="135"/>
      <c r="R5990" s="27"/>
      <c r="BF5990" s="106"/>
    </row>
    <row r="5991" spans="1:58" x14ac:dyDescent="0.25">
      <c r="A5991" t="s">
        <v>17</v>
      </c>
      <c r="B5991" s="23">
        <v>2022</v>
      </c>
      <c r="C5991" s="23" t="s">
        <v>1</v>
      </c>
      <c r="D5991" s="23" t="s">
        <v>72</v>
      </c>
      <c r="E5991" s="23" t="s">
        <v>132</v>
      </c>
      <c r="F5991" s="23" t="s">
        <v>133</v>
      </c>
      <c r="G5991" s="23" t="s">
        <v>550</v>
      </c>
      <c r="H5991" s="32" t="s">
        <v>352</v>
      </c>
      <c r="I5991" s="32" t="s">
        <v>579</v>
      </c>
      <c r="J5991" s="135">
        <v>18</v>
      </c>
      <c r="K5991" s="28">
        <v>0.25</v>
      </c>
      <c r="L5991" s="28">
        <f t="shared" si="134"/>
        <v>0.18679000000000001</v>
      </c>
      <c r="M5991" s="28"/>
      <c r="O5991" s="77">
        <v>0.27766001224517822</v>
      </c>
      <c r="Q5991" s="135"/>
      <c r="R5991" s="27"/>
      <c r="BF5991" s="106"/>
    </row>
    <row r="5992" spans="1:58" x14ac:dyDescent="0.25">
      <c r="A5992" t="s">
        <v>17</v>
      </c>
      <c r="B5992" s="23">
        <v>2022</v>
      </c>
      <c r="C5992" s="23" t="s">
        <v>2</v>
      </c>
      <c r="D5992" s="23" t="s">
        <v>73</v>
      </c>
      <c r="E5992" s="23" t="s">
        <v>132</v>
      </c>
      <c r="F5992" s="23" t="s">
        <v>133</v>
      </c>
      <c r="G5992" s="23" t="s">
        <v>550</v>
      </c>
      <c r="H5992" s="32" t="s">
        <v>352</v>
      </c>
      <c r="I5992" s="32" t="s">
        <v>579</v>
      </c>
      <c r="J5992" s="135">
        <v>19</v>
      </c>
      <c r="K5992" s="28">
        <v>0.30667</v>
      </c>
      <c r="L5992" s="28">
        <f t="shared" si="134"/>
        <v>0.20860000000000001</v>
      </c>
      <c r="M5992" s="28"/>
      <c r="O5992" s="77">
        <v>0.2497300058603287</v>
      </c>
      <c r="Q5992" s="135"/>
      <c r="R5992" s="27"/>
      <c r="BF5992" s="106"/>
    </row>
    <row r="5993" spans="1:58" x14ac:dyDescent="0.25">
      <c r="A5993" t="s">
        <v>17</v>
      </c>
      <c r="B5993" s="23">
        <v>2022</v>
      </c>
      <c r="C5993" s="23" t="s">
        <v>3</v>
      </c>
      <c r="D5993" s="23" t="s">
        <v>493</v>
      </c>
      <c r="E5993" s="23" t="s">
        <v>132</v>
      </c>
      <c r="F5993" s="23" t="s">
        <v>133</v>
      </c>
      <c r="G5993" s="23" t="s">
        <v>550</v>
      </c>
      <c r="H5993" s="32" t="s">
        <v>352</v>
      </c>
      <c r="I5993" s="32" t="s">
        <v>579</v>
      </c>
      <c r="J5993" s="135">
        <v>20</v>
      </c>
      <c r="K5993" s="28">
        <v>0.27160000000000001</v>
      </c>
      <c r="L5993" s="28">
        <f t="shared" si="134"/>
        <v>0.19864999999999999</v>
      </c>
      <c r="M5993" s="28"/>
      <c r="O5993" s="77">
        <v>0.25554001331329351</v>
      </c>
      <c r="Q5993" s="135"/>
      <c r="R5993" s="27"/>
      <c r="BF5993" s="106"/>
    </row>
    <row r="5994" spans="1:58" x14ac:dyDescent="0.25">
      <c r="A5994" t="s">
        <v>17</v>
      </c>
      <c r="B5994" s="23">
        <v>2023</v>
      </c>
      <c r="C5994" s="23" t="s">
        <v>0</v>
      </c>
      <c r="D5994" s="23" t="s">
        <v>537</v>
      </c>
      <c r="E5994" s="23" t="s">
        <v>132</v>
      </c>
      <c r="F5994" s="23" t="s">
        <v>133</v>
      </c>
      <c r="G5994" s="23" t="s">
        <v>550</v>
      </c>
      <c r="H5994" s="32" t="s">
        <v>352</v>
      </c>
      <c r="I5994" s="32" t="s">
        <v>579</v>
      </c>
      <c r="J5994" s="135">
        <v>18</v>
      </c>
      <c r="K5994" s="28">
        <v>0.26389000000000001</v>
      </c>
      <c r="L5994" s="28">
        <f t="shared" si="134"/>
        <v>0.20530999999999999</v>
      </c>
      <c r="M5994" s="28"/>
      <c r="O5994" s="77">
        <v>0.26218000054359442</v>
      </c>
      <c r="Q5994" s="135"/>
      <c r="R5994" s="27"/>
      <c r="BF5994" s="106"/>
    </row>
    <row r="5995" spans="1:58" x14ac:dyDescent="0.25">
      <c r="A5995" t="s">
        <v>17</v>
      </c>
      <c r="B5995" s="23">
        <v>2019</v>
      </c>
      <c r="C5995" s="23" t="s">
        <v>0</v>
      </c>
      <c r="D5995" s="23" t="s">
        <v>59</v>
      </c>
      <c r="E5995" s="23" t="s">
        <v>134</v>
      </c>
      <c r="F5995" s="23" t="s">
        <v>135</v>
      </c>
      <c r="G5995" s="23" t="s">
        <v>540</v>
      </c>
      <c r="H5995" s="32" t="s">
        <v>367</v>
      </c>
      <c r="I5995" s="32" t="s">
        <v>579</v>
      </c>
      <c r="J5995" s="135">
        <v>30</v>
      </c>
      <c r="K5995" s="28">
        <v>0.18643999999999999</v>
      </c>
      <c r="L5995" s="28">
        <f t="shared" si="134"/>
        <v>0.26808999999999999</v>
      </c>
      <c r="M5995" s="28"/>
      <c r="O5995" s="77">
        <v>0.31793001294136047</v>
      </c>
      <c r="Q5995" s="135"/>
      <c r="R5995" s="27"/>
      <c r="BF5995" s="106"/>
    </row>
    <row r="5996" spans="1:58" x14ac:dyDescent="0.25">
      <c r="A5996" t="s">
        <v>17</v>
      </c>
      <c r="B5996" s="23">
        <v>2019</v>
      </c>
      <c r="C5996" s="23" t="s">
        <v>1</v>
      </c>
      <c r="D5996" s="23" t="s">
        <v>60</v>
      </c>
      <c r="E5996" s="23" t="s">
        <v>134</v>
      </c>
      <c r="F5996" s="23" t="s">
        <v>135</v>
      </c>
      <c r="G5996" s="23" t="s">
        <v>540</v>
      </c>
      <c r="H5996" s="32" t="s">
        <v>367</v>
      </c>
      <c r="I5996" s="32" t="s">
        <v>579</v>
      </c>
      <c r="J5996" s="135">
        <v>27</v>
      </c>
      <c r="K5996" s="28">
        <v>0.17593</v>
      </c>
      <c r="L5996" s="28">
        <f t="shared" si="134"/>
        <v>0.26373999999999997</v>
      </c>
      <c r="M5996" s="28"/>
      <c r="O5996" s="77">
        <v>0.29095000028610229</v>
      </c>
      <c r="Q5996" s="135"/>
      <c r="R5996" s="27"/>
      <c r="BF5996" s="106"/>
    </row>
    <row r="5997" spans="1:58" x14ac:dyDescent="0.25">
      <c r="A5997" t="s">
        <v>17</v>
      </c>
      <c r="B5997" s="23">
        <v>2019</v>
      </c>
      <c r="C5997" s="23" t="s">
        <v>2</v>
      </c>
      <c r="D5997" s="23" t="s">
        <v>61</v>
      </c>
      <c r="E5997" s="23" t="s">
        <v>134</v>
      </c>
      <c r="F5997" s="23" t="s">
        <v>135</v>
      </c>
      <c r="G5997" s="23" t="s">
        <v>540</v>
      </c>
      <c r="H5997" s="32" t="s">
        <v>367</v>
      </c>
      <c r="I5997" s="32" t="s">
        <v>579</v>
      </c>
      <c r="J5997" s="135">
        <v>29</v>
      </c>
      <c r="K5997" s="28">
        <v>0.13793</v>
      </c>
      <c r="L5997" s="28">
        <f t="shared" si="134"/>
        <v>0.23333000000000001</v>
      </c>
      <c r="M5997" s="28"/>
      <c r="O5997" s="77">
        <v>0.2629300057888031</v>
      </c>
      <c r="Q5997" s="135"/>
      <c r="R5997" s="27"/>
      <c r="BF5997" s="106"/>
    </row>
    <row r="5998" spans="1:58" x14ac:dyDescent="0.25">
      <c r="A5998" t="s">
        <v>17</v>
      </c>
      <c r="B5998" s="23">
        <v>2019</v>
      </c>
      <c r="C5998" s="23" t="s">
        <v>3</v>
      </c>
      <c r="D5998" s="23" t="s">
        <v>62</v>
      </c>
      <c r="E5998" s="23" t="s">
        <v>134</v>
      </c>
      <c r="F5998" s="23" t="s">
        <v>135</v>
      </c>
      <c r="G5998" s="23" t="s">
        <v>540</v>
      </c>
      <c r="H5998" s="32" t="s">
        <v>367</v>
      </c>
      <c r="I5998" s="32" t="s">
        <v>579</v>
      </c>
      <c r="J5998" s="135">
        <v>26</v>
      </c>
      <c r="K5998" s="28">
        <v>6.7960000000000007E-2</v>
      </c>
      <c r="L5998" s="28">
        <f t="shared" si="134"/>
        <v>0.19231000000000001</v>
      </c>
      <c r="M5998" s="28"/>
      <c r="O5998" s="77">
        <v>0.230880007147789</v>
      </c>
      <c r="Q5998" s="135"/>
      <c r="R5998" s="27"/>
      <c r="BF5998" s="106"/>
    </row>
    <row r="5999" spans="1:58" x14ac:dyDescent="0.25">
      <c r="A5999" t="s">
        <v>17</v>
      </c>
      <c r="B5999" s="23">
        <v>2020</v>
      </c>
      <c r="C5999" s="23" t="s">
        <v>0</v>
      </c>
      <c r="D5999" s="23" t="s">
        <v>63</v>
      </c>
      <c r="E5999" s="23" t="s">
        <v>134</v>
      </c>
      <c r="F5999" s="23" t="s">
        <v>135</v>
      </c>
      <c r="G5999" s="23" t="s">
        <v>540</v>
      </c>
      <c r="H5999" s="32" t="s">
        <v>367</v>
      </c>
      <c r="I5999" s="32" t="s">
        <v>579</v>
      </c>
      <c r="J5999" s="135">
        <v>24</v>
      </c>
      <c r="K5999" s="28">
        <v>7.2919999999999999E-2</v>
      </c>
      <c r="L5999" s="28">
        <f t="shared" si="134"/>
        <v>0.16327</v>
      </c>
      <c r="M5999" s="28"/>
      <c r="O5999" s="77">
        <v>0.1393100023269653</v>
      </c>
      <c r="Q5999" s="135"/>
      <c r="R5999" s="27"/>
      <c r="BF5999" s="106"/>
    </row>
    <row r="6000" spans="1:58" x14ac:dyDescent="0.25">
      <c r="A6000" t="s">
        <v>17</v>
      </c>
      <c r="B6000" s="23">
        <v>2020</v>
      </c>
      <c r="C6000" s="23" t="s">
        <v>1</v>
      </c>
      <c r="D6000" s="23" t="s">
        <v>64</v>
      </c>
      <c r="E6000" s="23" t="s">
        <v>134</v>
      </c>
      <c r="F6000" s="23" t="s">
        <v>135</v>
      </c>
      <c r="G6000" s="23" t="s">
        <v>540</v>
      </c>
      <c r="H6000" s="32" t="s">
        <v>367</v>
      </c>
      <c r="I6000" s="32" t="s">
        <v>579</v>
      </c>
      <c r="J6000" s="135">
        <v>23</v>
      </c>
      <c r="K6000" s="28">
        <v>6.4519999999999994E-2</v>
      </c>
      <c r="L6000" s="28">
        <f t="shared" si="134"/>
        <v>0.12162000000000001</v>
      </c>
      <c r="M6000" s="28"/>
      <c r="O6000" s="77">
        <v>0.17129999399185181</v>
      </c>
      <c r="Q6000" s="135"/>
      <c r="R6000" s="27"/>
      <c r="BF6000" s="106"/>
    </row>
    <row r="6001" spans="1:58" x14ac:dyDescent="0.25">
      <c r="A6001" t="s">
        <v>17</v>
      </c>
      <c r="B6001" s="23">
        <v>2020</v>
      </c>
      <c r="C6001" s="23" t="s">
        <v>2</v>
      </c>
      <c r="D6001" s="23" t="s">
        <v>65</v>
      </c>
      <c r="E6001" s="23" t="s">
        <v>134</v>
      </c>
      <c r="F6001" s="23" t="s">
        <v>135</v>
      </c>
      <c r="G6001" s="23" t="s">
        <v>540</v>
      </c>
      <c r="H6001" s="32" t="s">
        <v>367</v>
      </c>
      <c r="I6001" s="32" t="s">
        <v>579</v>
      </c>
      <c r="J6001" s="135">
        <v>22</v>
      </c>
      <c r="K6001" s="28">
        <v>6.7419999999999994E-2</v>
      </c>
      <c r="L6001" s="28">
        <f t="shared" si="134"/>
        <v>0.11642</v>
      </c>
      <c r="M6001" s="28"/>
      <c r="O6001" s="77">
        <v>0.2179500013589859</v>
      </c>
      <c r="Q6001" s="135"/>
      <c r="R6001" s="27"/>
      <c r="BF6001" s="106"/>
    </row>
    <row r="6002" spans="1:58" x14ac:dyDescent="0.25">
      <c r="A6002" t="s">
        <v>17</v>
      </c>
      <c r="B6002" s="23">
        <v>2020</v>
      </c>
      <c r="C6002" s="23" t="s">
        <v>3</v>
      </c>
      <c r="D6002" s="23" t="s">
        <v>66</v>
      </c>
      <c r="E6002" s="23" t="s">
        <v>134</v>
      </c>
      <c r="F6002" s="23" t="s">
        <v>135</v>
      </c>
      <c r="G6002" s="23" t="s">
        <v>540</v>
      </c>
      <c r="H6002" s="32" t="s">
        <v>367</v>
      </c>
      <c r="I6002" s="32" t="s">
        <v>579</v>
      </c>
      <c r="J6002" s="135">
        <v>23</v>
      </c>
      <c r="K6002" s="28">
        <v>7.5270000000000004E-2</v>
      </c>
      <c r="L6002" s="28">
        <f t="shared" si="134"/>
        <v>0.11662</v>
      </c>
      <c r="M6002" s="28"/>
      <c r="O6002" s="77">
        <v>0.24258999526500699</v>
      </c>
      <c r="Q6002" s="135"/>
      <c r="R6002" s="27"/>
      <c r="BF6002" s="106"/>
    </row>
    <row r="6003" spans="1:58" x14ac:dyDescent="0.25">
      <c r="A6003" t="s">
        <v>17</v>
      </c>
      <c r="B6003" s="23">
        <v>2021</v>
      </c>
      <c r="C6003" s="23" t="s">
        <v>0</v>
      </c>
      <c r="D6003" s="23" t="s">
        <v>67</v>
      </c>
      <c r="E6003" s="23" t="s">
        <v>134</v>
      </c>
      <c r="F6003" s="23" t="s">
        <v>135</v>
      </c>
      <c r="G6003" s="23" t="s">
        <v>540</v>
      </c>
      <c r="H6003" s="32" t="s">
        <v>367</v>
      </c>
      <c r="I6003" s="32" t="s">
        <v>579</v>
      </c>
      <c r="J6003" s="135">
        <v>23</v>
      </c>
      <c r="K6003" s="28">
        <v>8.6019999999999999E-2</v>
      </c>
      <c r="L6003" s="28">
        <f t="shared" si="134"/>
        <v>0.15895999999999999</v>
      </c>
      <c r="M6003" s="28"/>
      <c r="O6003" s="77">
        <v>0.2547299861907959</v>
      </c>
      <c r="Q6003" s="135"/>
      <c r="R6003" s="27"/>
      <c r="BF6003" s="106"/>
    </row>
    <row r="6004" spans="1:58" x14ac:dyDescent="0.25">
      <c r="A6004" t="s">
        <v>17</v>
      </c>
      <c r="B6004" s="23">
        <v>2021</v>
      </c>
      <c r="C6004" s="23" t="s">
        <v>1</v>
      </c>
      <c r="D6004" s="23" t="s">
        <v>68</v>
      </c>
      <c r="E6004" s="23" t="s">
        <v>134</v>
      </c>
      <c r="F6004" s="23" t="s">
        <v>135</v>
      </c>
      <c r="G6004" s="23" t="s">
        <v>540</v>
      </c>
      <c r="H6004" s="32" t="s">
        <v>367</v>
      </c>
      <c r="I6004" s="32" t="s">
        <v>579</v>
      </c>
      <c r="J6004" s="135">
        <v>27</v>
      </c>
      <c r="K6004" s="28">
        <v>0.11008999999999999</v>
      </c>
      <c r="L6004" s="28">
        <f t="shared" si="134"/>
        <v>0.19008</v>
      </c>
      <c r="M6004" s="28"/>
      <c r="O6004" s="77">
        <v>0.25255998969078058</v>
      </c>
      <c r="Q6004" s="135"/>
      <c r="R6004" s="27"/>
      <c r="BF6004" s="106"/>
    </row>
    <row r="6005" spans="1:58" x14ac:dyDescent="0.25">
      <c r="A6005" t="s">
        <v>17</v>
      </c>
      <c r="B6005" s="23">
        <v>2021</v>
      </c>
      <c r="C6005" s="23" t="s">
        <v>2</v>
      </c>
      <c r="D6005" s="23" t="s">
        <v>69</v>
      </c>
      <c r="E6005" s="23" t="s">
        <v>134</v>
      </c>
      <c r="F6005" s="23" t="s">
        <v>135</v>
      </c>
      <c r="G6005" s="23" t="s">
        <v>540</v>
      </c>
      <c r="H6005" s="32" t="s">
        <v>367</v>
      </c>
      <c r="I6005" s="32" t="s">
        <v>579</v>
      </c>
      <c r="J6005" s="135">
        <v>26</v>
      </c>
      <c r="K6005" s="28">
        <v>9.5240000000000005E-2</v>
      </c>
      <c r="L6005" s="28">
        <f t="shared" si="134"/>
        <v>0.20102</v>
      </c>
      <c r="M6005" s="28"/>
      <c r="O6005" s="77">
        <v>0.26715001463890081</v>
      </c>
      <c r="Q6005" s="135"/>
      <c r="R6005" s="27"/>
      <c r="BF6005" s="106"/>
    </row>
    <row r="6006" spans="1:58" x14ac:dyDescent="0.25">
      <c r="A6006" t="s">
        <v>17</v>
      </c>
      <c r="B6006" s="23">
        <v>2021</v>
      </c>
      <c r="C6006" s="23" t="s">
        <v>3</v>
      </c>
      <c r="D6006" s="23" t="s">
        <v>70</v>
      </c>
      <c r="E6006" s="23" t="s">
        <v>134</v>
      </c>
      <c r="F6006" s="23" t="s">
        <v>135</v>
      </c>
      <c r="G6006" s="23" t="s">
        <v>540</v>
      </c>
      <c r="H6006" s="32" t="s">
        <v>367</v>
      </c>
      <c r="I6006" s="32" t="s">
        <v>579</v>
      </c>
      <c r="J6006" s="135">
        <v>26</v>
      </c>
      <c r="K6006" s="28">
        <v>8.6540000000000006E-2</v>
      </c>
      <c r="L6006" s="28">
        <f t="shared" si="134"/>
        <v>0.20610999999999999</v>
      </c>
      <c r="M6006" s="28"/>
      <c r="O6006" s="77">
        <v>0.26399001479148859</v>
      </c>
      <c r="Q6006" s="135"/>
      <c r="R6006" s="27"/>
      <c r="BF6006" s="106"/>
    </row>
    <row r="6007" spans="1:58" x14ac:dyDescent="0.25">
      <c r="A6007" t="s">
        <v>17</v>
      </c>
      <c r="B6007" s="23">
        <v>2022</v>
      </c>
      <c r="C6007" s="23" t="s">
        <v>0</v>
      </c>
      <c r="D6007" s="23" t="s">
        <v>71</v>
      </c>
      <c r="E6007" s="23" t="s">
        <v>134</v>
      </c>
      <c r="F6007" s="23" t="s">
        <v>135</v>
      </c>
      <c r="G6007" s="23" t="s">
        <v>540</v>
      </c>
      <c r="H6007" s="32" t="s">
        <v>367</v>
      </c>
      <c r="I6007" s="32" t="s">
        <v>579</v>
      </c>
      <c r="J6007" s="135">
        <v>28</v>
      </c>
      <c r="K6007" s="28">
        <v>5.4050000000000001E-2</v>
      </c>
      <c r="L6007" s="28">
        <f t="shared" si="134"/>
        <v>0.19799</v>
      </c>
      <c r="M6007" s="28"/>
      <c r="O6007" s="77">
        <v>0.26568999886512762</v>
      </c>
      <c r="Q6007" s="135"/>
      <c r="R6007" s="27"/>
      <c r="BF6007" s="106"/>
    </row>
    <row r="6008" spans="1:58" x14ac:dyDescent="0.25">
      <c r="A6008" t="s">
        <v>17</v>
      </c>
      <c r="B6008" s="23">
        <v>2022</v>
      </c>
      <c r="C6008" s="23" t="s">
        <v>1</v>
      </c>
      <c r="D6008" s="23" t="s">
        <v>72</v>
      </c>
      <c r="E6008" s="23" t="s">
        <v>134</v>
      </c>
      <c r="F6008" s="23" t="s">
        <v>135</v>
      </c>
      <c r="G6008" s="23" t="s">
        <v>540</v>
      </c>
      <c r="H6008" s="32" t="s">
        <v>367</v>
      </c>
      <c r="I6008" s="32" t="s">
        <v>579</v>
      </c>
      <c r="J6008" s="135">
        <v>24</v>
      </c>
      <c r="K6008" s="28">
        <v>6.1859999999999998E-2</v>
      </c>
      <c r="L6008" s="28">
        <f t="shared" si="134"/>
        <v>0.20596</v>
      </c>
      <c r="M6008" s="28"/>
      <c r="O6008" s="77">
        <v>0.27766001224517822</v>
      </c>
      <c r="Q6008" s="135"/>
      <c r="R6008" s="27"/>
      <c r="BF6008" s="106"/>
    </row>
    <row r="6009" spans="1:58" x14ac:dyDescent="0.25">
      <c r="A6009" t="s">
        <v>17</v>
      </c>
      <c r="B6009" s="23">
        <v>2022</v>
      </c>
      <c r="C6009" s="23" t="s">
        <v>2</v>
      </c>
      <c r="D6009" s="23" t="s">
        <v>73</v>
      </c>
      <c r="E6009" s="23" t="s">
        <v>134</v>
      </c>
      <c r="F6009" s="23" t="s">
        <v>135</v>
      </c>
      <c r="G6009" s="23" t="s">
        <v>540</v>
      </c>
      <c r="H6009" s="32" t="s">
        <v>367</v>
      </c>
      <c r="I6009" s="32" t="s">
        <v>579</v>
      </c>
      <c r="J6009" s="135">
        <v>24</v>
      </c>
      <c r="K6009" s="28">
        <v>8.4209999999999993E-2</v>
      </c>
      <c r="L6009" s="28">
        <f t="shared" si="134"/>
        <v>0.20799999999999999</v>
      </c>
      <c r="M6009" s="28"/>
      <c r="O6009" s="77">
        <v>0.2497300058603287</v>
      </c>
      <c r="Q6009" s="135"/>
      <c r="R6009" s="27"/>
      <c r="BF6009" s="106"/>
    </row>
    <row r="6010" spans="1:58" x14ac:dyDescent="0.25">
      <c r="A6010" t="s">
        <v>17</v>
      </c>
      <c r="B6010" s="23">
        <v>2022</v>
      </c>
      <c r="C6010" s="23" t="s">
        <v>3</v>
      </c>
      <c r="D6010" s="23" t="s">
        <v>493</v>
      </c>
      <c r="E6010" s="23" t="s">
        <v>134</v>
      </c>
      <c r="F6010" s="23" t="s">
        <v>135</v>
      </c>
      <c r="G6010" s="23" t="s">
        <v>540</v>
      </c>
      <c r="H6010" s="32" t="s">
        <v>367</v>
      </c>
      <c r="I6010" s="32" t="s">
        <v>579</v>
      </c>
      <c r="J6010" s="135">
        <v>22</v>
      </c>
      <c r="K6010" s="28">
        <v>0.13636000000000001</v>
      </c>
      <c r="L6010" s="28">
        <f t="shared" si="134"/>
        <v>0.23397999999999999</v>
      </c>
      <c r="M6010" s="28"/>
      <c r="O6010" s="77">
        <v>0.25554001331329351</v>
      </c>
      <c r="Q6010" s="135"/>
      <c r="R6010" s="27"/>
      <c r="BF6010" s="106"/>
    </row>
    <row r="6011" spans="1:58" x14ac:dyDescent="0.25">
      <c r="A6011" t="s">
        <v>17</v>
      </c>
      <c r="B6011" s="23">
        <v>2023</v>
      </c>
      <c r="C6011" s="23" t="s">
        <v>0</v>
      </c>
      <c r="D6011" s="23" t="s">
        <v>537</v>
      </c>
      <c r="E6011" s="23" t="s">
        <v>134</v>
      </c>
      <c r="F6011" s="23" t="s">
        <v>135</v>
      </c>
      <c r="G6011" s="23" t="s">
        <v>540</v>
      </c>
      <c r="H6011" s="32" t="s">
        <v>367</v>
      </c>
      <c r="I6011" s="32" t="s">
        <v>579</v>
      </c>
      <c r="J6011" s="135">
        <v>19</v>
      </c>
      <c r="K6011" s="28">
        <v>0.18421000000000001</v>
      </c>
      <c r="L6011" s="28">
        <f t="shared" si="134"/>
        <v>0.22531000000000001</v>
      </c>
      <c r="M6011" s="28"/>
      <c r="O6011" s="77">
        <v>0.26218000054359442</v>
      </c>
      <c r="Q6011" s="135"/>
      <c r="R6011" s="27"/>
      <c r="BF6011" s="106"/>
    </row>
    <row r="6012" spans="1:58" x14ac:dyDescent="0.25">
      <c r="A6012" t="s">
        <v>17</v>
      </c>
      <c r="B6012" s="23">
        <v>2019</v>
      </c>
      <c r="C6012" s="23" t="s">
        <v>0</v>
      </c>
      <c r="D6012" s="23" t="s">
        <v>59</v>
      </c>
      <c r="E6012" s="23" t="s">
        <v>136</v>
      </c>
      <c r="F6012" s="23" t="s">
        <v>137</v>
      </c>
      <c r="G6012" s="23" t="s">
        <v>551</v>
      </c>
      <c r="H6012" s="32" t="s">
        <v>360</v>
      </c>
      <c r="I6012" s="32" t="s">
        <v>579</v>
      </c>
      <c r="J6012" s="135">
        <v>14</v>
      </c>
      <c r="K6012" s="28">
        <v>0.12281</v>
      </c>
      <c r="L6012" s="28">
        <f t="shared" si="134"/>
        <v>0.21818000000000001</v>
      </c>
      <c r="M6012" s="28"/>
      <c r="O6012" s="77">
        <v>0.31793001294136047</v>
      </c>
      <c r="Q6012" s="135"/>
      <c r="R6012" s="27"/>
      <c r="BF6012" s="106"/>
    </row>
    <row r="6013" spans="1:58" x14ac:dyDescent="0.25">
      <c r="A6013" t="s">
        <v>17</v>
      </c>
      <c r="B6013" s="23">
        <v>2019</v>
      </c>
      <c r="C6013" s="23" t="s">
        <v>1</v>
      </c>
      <c r="D6013" s="23" t="s">
        <v>60</v>
      </c>
      <c r="E6013" s="23" t="s">
        <v>136</v>
      </c>
      <c r="F6013" s="23" t="s">
        <v>137</v>
      </c>
      <c r="G6013" s="23" t="s">
        <v>551</v>
      </c>
      <c r="H6013" s="32" t="s">
        <v>360</v>
      </c>
      <c r="I6013" s="32" t="s">
        <v>579</v>
      </c>
      <c r="J6013" s="135">
        <v>13</v>
      </c>
      <c r="K6013" s="28">
        <v>0.11765</v>
      </c>
      <c r="L6013" s="28">
        <f t="shared" si="134"/>
        <v>0.21854999999999999</v>
      </c>
      <c r="M6013" s="28"/>
      <c r="O6013" s="77">
        <v>0.29095000028610229</v>
      </c>
      <c r="Q6013" s="135"/>
      <c r="R6013" s="27"/>
      <c r="BF6013" s="106"/>
    </row>
    <row r="6014" spans="1:58" x14ac:dyDescent="0.25">
      <c r="A6014" t="s">
        <v>17</v>
      </c>
      <c r="B6014" s="23">
        <v>2019</v>
      </c>
      <c r="C6014" s="23" t="s">
        <v>2</v>
      </c>
      <c r="D6014" s="23" t="s">
        <v>61</v>
      </c>
      <c r="E6014" s="23" t="s">
        <v>136</v>
      </c>
      <c r="F6014" s="23" t="s">
        <v>137</v>
      </c>
      <c r="G6014" s="23" t="s">
        <v>551</v>
      </c>
      <c r="H6014" s="32" t="s">
        <v>360</v>
      </c>
      <c r="I6014" s="32" t="s">
        <v>579</v>
      </c>
      <c r="J6014" s="135">
        <v>10</v>
      </c>
      <c r="K6014" s="28">
        <v>0.15384999999999999</v>
      </c>
      <c r="L6014" s="28">
        <f t="shared" si="134"/>
        <v>0.21518999999999999</v>
      </c>
      <c r="M6014" s="28"/>
      <c r="O6014" s="77">
        <v>0.2629300057888031</v>
      </c>
      <c r="Q6014" s="135"/>
      <c r="R6014" s="27"/>
      <c r="BF6014" s="106"/>
    </row>
    <row r="6015" spans="1:58" x14ac:dyDescent="0.25">
      <c r="A6015" t="s">
        <v>17</v>
      </c>
      <c r="B6015" s="23">
        <v>2019</v>
      </c>
      <c r="C6015" s="23" t="s">
        <v>3</v>
      </c>
      <c r="D6015" s="23" t="s">
        <v>62</v>
      </c>
      <c r="E6015" s="23" t="s">
        <v>136</v>
      </c>
      <c r="F6015" s="23" t="s">
        <v>137</v>
      </c>
      <c r="G6015" s="23" t="s">
        <v>551</v>
      </c>
      <c r="H6015" s="32" t="s">
        <v>360</v>
      </c>
      <c r="I6015" s="32" t="s">
        <v>579</v>
      </c>
      <c r="J6015" s="135">
        <v>9</v>
      </c>
      <c r="K6015" s="28">
        <v>0.13514000000000001</v>
      </c>
      <c r="L6015" s="28">
        <f t="shared" si="134"/>
        <v>0.18798999999999999</v>
      </c>
      <c r="M6015" s="28"/>
      <c r="O6015" s="77">
        <v>0.230880007147789</v>
      </c>
      <c r="Q6015" s="135"/>
      <c r="R6015" s="27"/>
      <c r="BF6015" s="106"/>
    </row>
    <row r="6016" spans="1:58" x14ac:dyDescent="0.25">
      <c r="A6016" t="s">
        <v>17</v>
      </c>
      <c r="B6016" s="23">
        <v>2020</v>
      </c>
      <c r="C6016" s="23" t="s">
        <v>0</v>
      </c>
      <c r="D6016" s="23" t="s">
        <v>63</v>
      </c>
      <c r="E6016" s="23" t="s">
        <v>136</v>
      </c>
      <c r="F6016" s="23" t="s">
        <v>137</v>
      </c>
      <c r="G6016" s="23" t="s">
        <v>551</v>
      </c>
      <c r="H6016" s="32" t="s">
        <v>360</v>
      </c>
      <c r="I6016" s="32" t="s">
        <v>579</v>
      </c>
      <c r="J6016" s="135">
        <v>10</v>
      </c>
      <c r="K6016" s="28">
        <v>0.13158</v>
      </c>
      <c r="L6016" s="28">
        <f t="shared" si="134"/>
        <v>0.15167</v>
      </c>
      <c r="M6016" s="28"/>
      <c r="O6016" s="77">
        <v>0.1393100023269653</v>
      </c>
      <c r="Q6016" s="135"/>
      <c r="R6016" s="27"/>
      <c r="BF6016" s="106"/>
    </row>
    <row r="6017" spans="1:58" x14ac:dyDescent="0.25">
      <c r="A6017" t="s">
        <v>17</v>
      </c>
      <c r="B6017" s="23">
        <v>2020</v>
      </c>
      <c r="C6017" s="23" t="s">
        <v>1</v>
      </c>
      <c r="D6017" s="23" t="s">
        <v>64</v>
      </c>
      <c r="E6017" s="23" t="s">
        <v>136</v>
      </c>
      <c r="F6017" s="23" t="s">
        <v>137</v>
      </c>
      <c r="G6017" s="23" t="s">
        <v>551</v>
      </c>
      <c r="H6017" s="32" t="s">
        <v>360</v>
      </c>
      <c r="I6017" s="32" t="s">
        <v>579</v>
      </c>
      <c r="J6017" s="135">
        <v>10</v>
      </c>
      <c r="K6017" s="28">
        <v>0.125</v>
      </c>
      <c r="L6017" s="28">
        <f t="shared" si="134"/>
        <v>0.12712999999999999</v>
      </c>
      <c r="M6017" s="28"/>
      <c r="O6017" s="77">
        <v>0.17129999399185181</v>
      </c>
      <c r="Q6017" s="135"/>
      <c r="R6017" s="27"/>
      <c r="BF6017" s="106"/>
    </row>
    <row r="6018" spans="1:58" x14ac:dyDescent="0.25">
      <c r="A6018" t="s">
        <v>17</v>
      </c>
      <c r="B6018" s="23">
        <v>2020</v>
      </c>
      <c r="C6018" s="23" t="s">
        <v>2</v>
      </c>
      <c r="D6018" s="23" t="s">
        <v>65</v>
      </c>
      <c r="E6018" s="23" t="s">
        <v>136</v>
      </c>
      <c r="F6018" s="23" t="s">
        <v>137</v>
      </c>
      <c r="G6018" s="23" t="s">
        <v>551</v>
      </c>
      <c r="H6018" s="32" t="s">
        <v>360</v>
      </c>
      <c r="I6018" s="32" t="s">
        <v>579</v>
      </c>
      <c r="J6018" s="135">
        <v>11</v>
      </c>
      <c r="K6018" s="28">
        <v>0.13333</v>
      </c>
      <c r="L6018" s="28">
        <f t="shared" ref="L6018:L6081" si="135">SUMIFS(K:K, E:E, G6018, D:D, D6018, I:I, I6018)</f>
        <v>0.12089999999999999</v>
      </c>
      <c r="M6018" s="28"/>
      <c r="O6018" s="77">
        <v>0.2179500013589859</v>
      </c>
      <c r="Q6018" s="135"/>
      <c r="R6018" s="27"/>
      <c r="BF6018" s="106"/>
    </row>
    <row r="6019" spans="1:58" x14ac:dyDescent="0.25">
      <c r="A6019" t="s">
        <v>17</v>
      </c>
      <c r="B6019" s="23">
        <v>2020</v>
      </c>
      <c r="C6019" s="23" t="s">
        <v>3</v>
      </c>
      <c r="D6019" s="23" t="s">
        <v>66</v>
      </c>
      <c r="E6019" s="23" t="s">
        <v>136</v>
      </c>
      <c r="F6019" s="23" t="s">
        <v>137</v>
      </c>
      <c r="G6019" s="23" t="s">
        <v>551</v>
      </c>
      <c r="H6019" s="32" t="s">
        <v>360</v>
      </c>
      <c r="I6019" s="32" t="s">
        <v>579</v>
      </c>
      <c r="J6019" s="135">
        <v>11</v>
      </c>
      <c r="K6019" s="28">
        <v>0.15556</v>
      </c>
      <c r="L6019" s="28">
        <f t="shared" si="135"/>
        <v>0.12528</v>
      </c>
      <c r="M6019" s="28"/>
      <c r="O6019" s="77">
        <v>0.24258999526500699</v>
      </c>
      <c r="Q6019" s="135"/>
      <c r="R6019" s="27"/>
      <c r="BF6019" s="106"/>
    </row>
    <row r="6020" spans="1:58" x14ac:dyDescent="0.25">
      <c r="A6020" t="s">
        <v>17</v>
      </c>
      <c r="B6020" s="23">
        <v>2021</v>
      </c>
      <c r="C6020" s="23" t="s">
        <v>0</v>
      </c>
      <c r="D6020" s="23" t="s">
        <v>67</v>
      </c>
      <c r="E6020" s="23" t="s">
        <v>136</v>
      </c>
      <c r="F6020" s="23" t="s">
        <v>137</v>
      </c>
      <c r="G6020" s="23" t="s">
        <v>551</v>
      </c>
      <c r="H6020" s="32" t="s">
        <v>360</v>
      </c>
      <c r="I6020" s="32" t="s">
        <v>579</v>
      </c>
      <c r="J6020" s="135">
        <v>10</v>
      </c>
      <c r="K6020" s="28">
        <v>0.1</v>
      </c>
      <c r="L6020" s="28">
        <f t="shared" si="135"/>
        <v>0.15115999999999999</v>
      </c>
      <c r="M6020" s="28"/>
      <c r="O6020" s="77">
        <v>0.2547299861907959</v>
      </c>
      <c r="Q6020" s="135"/>
      <c r="R6020" s="27"/>
      <c r="BF6020" s="106"/>
    </row>
    <row r="6021" spans="1:58" x14ac:dyDescent="0.25">
      <c r="A6021" t="s">
        <v>17</v>
      </c>
      <c r="B6021" s="23">
        <v>2021</v>
      </c>
      <c r="C6021" s="23" t="s">
        <v>1</v>
      </c>
      <c r="D6021" s="23" t="s">
        <v>68</v>
      </c>
      <c r="E6021" s="23" t="s">
        <v>136</v>
      </c>
      <c r="F6021" s="23" t="s">
        <v>137</v>
      </c>
      <c r="G6021" s="23" t="s">
        <v>551</v>
      </c>
      <c r="H6021" s="32" t="s">
        <v>360</v>
      </c>
      <c r="I6021" s="32" t="s">
        <v>579</v>
      </c>
      <c r="J6021" s="135">
        <v>8</v>
      </c>
      <c r="K6021" s="28">
        <v>9.375E-2</v>
      </c>
      <c r="L6021" s="28">
        <f t="shared" si="135"/>
        <v>0.16880000000000001</v>
      </c>
      <c r="M6021" s="28"/>
      <c r="O6021" s="77">
        <v>0.25255998969078058</v>
      </c>
      <c r="Q6021" s="135"/>
      <c r="R6021" s="27"/>
      <c r="BF6021" s="106"/>
    </row>
    <row r="6022" spans="1:58" x14ac:dyDescent="0.25">
      <c r="A6022" t="s">
        <v>17</v>
      </c>
      <c r="B6022" s="23">
        <v>2021</v>
      </c>
      <c r="C6022" s="23" t="s">
        <v>2</v>
      </c>
      <c r="D6022" s="23" t="s">
        <v>69</v>
      </c>
      <c r="E6022" s="23" t="s">
        <v>136</v>
      </c>
      <c r="F6022" s="23" t="s">
        <v>137</v>
      </c>
      <c r="G6022" s="23" t="s">
        <v>551</v>
      </c>
      <c r="H6022" s="32" t="s">
        <v>360</v>
      </c>
      <c r="I6022" s="32" t="s">
        <v>579</v>
      </c>
      <c r="J6022" s="135">
        <v>9</v>
      </c>
      <c r="K6022" s="28">
        <v>5.8819999999999997E-2</v>
      </c>
      <c r="L6022" s="28">
        <f t="shared" si="135"/>
        <v>0.17659</v>
      </c>
      <c r="M6022" s="28"/>
      <c r="O6022" s="77">
        <v>0.26715001463890081</v>
      </c>
      <c r="Q6022" s="135"/>
      <c r="R6022" s="27"/>
      <c r="BF6022" s="106"/>
    </row>
    <row r="6023" spans="1:58" x14ac:dyDescent="0.25">
      <c r="A6023" t="s">
        <v>17</v>
      </c>
      <c r="B6023" s="23">
        <v>2021</v>
      </c>
      <c r="C6023" s="23" t="s">
        <v>3</v>
      </c>
      <c r="D6023" s="23" t="s">
        <v>70</v>
      </c>
      <c r="E6023" s="23" t="s">
        <v>136</v>
      </c>
      <c r="F6023" s="23" t="s">
        <v>137</v>
      </c>
      <c r="G6023" s="23" t="s">
        <v>551</v>
      </c>
      <c r="H6023" s="32" t="s">
        <v>360</v>
      </c>
      <c r="I6023" s="32" t="s">
        <v>579</v>
      </c>
      <c r="J6023" s="135">
        <v>9</v>
      </c>
      <c r="K6023" s="28">
        <v>5.4050000000000001E-2</v>
      </c>
      <c r="L6023" s="28">
        <f t="shared" si="135"/>
        <v>0.19886000000000001</v>
      </c>
      <c r="M6023" s="28"/>
      <c r="O6023" s="77">
        <v>0.26399001479148859</v>
      </c>
      <c r="Q6023" s="135"/>
      <c r="R6023" s="27"/>
      <c r="BF6023" s="106"/>
    </row>
    <row r="6024" spans="1:58" x14ac:dyDescent="0.25">
      <c r="A6024" t="s">
        <v>17</v>
      </c>
      <c r="B6024" s="23">
        <v>2022</v>
      </c>
      <c r="C6024" s="23" t="s">
        <v>0</v>
      </c>
      <c r="D6024" s="23" t="s">
        <v>71</v>
      </c>
      <c r="E6024" s="23" t="s">
        <v>136</v>
      </c>
      <c r="F6024" s="23" t="s">
        <v>137</v>
      </c>
      <c r="G6024" s="23" t="s">
        <v>551</v>
      </c>
      <c r="H6024" s="32" t="s">
        <v>360</v>
      </c>
      <c r="I6024" s="32" t="s">
        <v>579</v>
      </c>
      <c r="J6024" s="135">
        <v>11</v>
      </c>
      <c r="K6024" s="28">
        <v>6.9769999999999999E-2</v>
      </c>
      <c r="L6024" s="28">
        <f t="shared" si="135"/>
        <v>0.20144000000000001</v>
      </c>
      <c r="M6024" s="28"/>
      <c r="O6024" s="77">
        <v>0.26568999886512762</v>
      </c>
      <c r="Q6024" s="135"/>
      <c r="R6024" s="27"/>
      <c r="BF6024" s="106"/>
    </row>
    <row r="6025" spans="1:58" x14ac:dyDescent="0.25">
      <c r="A6025" t="s">
        <v>17</v>
      </c>
      <c r="B6025" s="23">
        <v>2022</v>
      </c>
      <c r="C6025" s="23" t="s">
        <v>1</v>
      </c>
      <c r="D6025" s="23" t="s">
        <v>72</v>
      </c>
      <c r="E6025" s="23" t="s">
        <v>136</v>
      </c>
      <c r="F6025" s="23" t="s">
        <v>137</v>
      </c>
      <c r="G6025" s="23" t="s">
        <v>551</v>
      </c>
      <c r="H6025" s="32" t="s">
        <v>360</v>
      </c>
      <c r="I6025" s="32" t="s">
        <v>579</v>
      </c>
      <c r="J6025" s="135">
        <v>12</v>
      </c>
      <c r="K6025" s="28">
        <v>8.6959999999999996E-2</v>
      </c>
      <c r="L6025" s="28">
        <f t="shared" si="135"/>
        <v>0.21157000000000001</v>
      </c>
      <c r="M6025" s="28"/>
      <c r="O6025" s="77">
        <v>0.27766001224517822</v>
      </c>
      <c r="Q6025" s="135"/>
      <c r="R6025" s="27"/>
      <c r="BF6025" s="106"/>
    </row>
    <row r="6026" spans="1:58" x14ac:dyDescent="0.25">
      <c r="A6026" t="s">
        <v>17</v>
      </c>
      <c r="B6026" s="23">
        <v>2022</v>
      </c>
      <c r="C6026" s="23" t="s">
        <v>2</v>
      </c>
      <c r="D6026" s="23" t="s">
        <v>73</v>
      </c>
      <c r="E6026" s="23" t="s">
        <v>136</v>
      </c>
      <c r="F6026" s="23" t="s">
        <v>137</v>
      </c>
      <c r="G6026" s="23" t="s">
        <v>551</v>
      </c>
      <c r="H6026" s="32" t="s">
        <v>360</v>
      </c>
      <c r="I6026" s="32" t="s">
        <v>579</v>
      </c>
      <c r="J6026" s="135">
        <v>10</v>
      </c>
      <c r="K6026" s="28">
        <v>0.10256</v>
      </c>
      <c r="L6026" s="28">
        <f t="shared" si="135"/>
        <v>0.21518999999999999</v>
      </c>
      <c r="M6026" s="28"/>
      <c r="O6026" s="77">
        <v>0.2497300058603287</v>
      </c>
      <c r="Q6026" s="135"/>
      <c r="R6026" s="27"/>
      <c r="BF6026" s="106"/>
    </row>
    <row r="6027" spans="1:58" x14ac:dyDescent="0.25">
      <c r="A6027" t="s">
        <v>17</v>
      </c>
      <c r="B6027" s="23">
        <v>2022</v>
      </c>
      <c r="C6027" s="23" t="s">
        <v>3</v>
      </c>
      <c r="D6027" s="23" t="s">
        <v>493</v>
      </c>
      <c r="E6027" s="23" t="s">
        <v>136</v>
      </c>
      <c r="F6027" s="23" t="s">
        <v>137</v>
      </c>
      <c r="G6027" s="23" t="s">
        <v>551</v>
      </c>
      <c r="H6027" s="32" t="s">
        <v>360</v>
      </c>
      <c r="I6027" s="32" t="s">
        <v>579</v>
      </c>
      <c r="J6027" s="135">
        <v>9</v>
      </c>
      <c r="K6027" s="28">
        <v>0.11111</v>
      </c>
      <c r="L6027" s="28">
        <f t="shared" si="135"/>
        <v>0.19098999999999999</v>
      </c>
      <c r="M6027" s="28"/>
      <c r="O6027" s="77">
        <v>0.25554001331329351</v>
      </c>
      <c r="Q6027" s="135"/>
      <c r="R6027" s="27"/>
      <c r="BF6027" s="106"/>
    </row>
    <row r="6028" spans="1:58" x14ac:dyDescent="0.25">
      <c r="A6028" t="s">
        <v>17</v>
      </c>
      <c r="B6028" s="23">
        <v>2023</v>
      </c>
      <c r="C6028" s="23" t="s">
        <v>0</v>
      </c>
      <c r="D6028" s="23" t="s">
        <v>537</v>
      </c>
      <c r="E6028" s="23" t="s">
        <v>136</v>
      </c>
      <c r="F6028" s="23" t="s">
        <v>137</v>
      </c>
      <c r="G6028" s="23" t="s">
        <v>551</v>
      </c>
      <c r="H6028" s="32" t="s">
        <v>360</v>
      </c>
      <c r="I6028" s="32" t="s">
        <v>579</v>
      </c>
      <c r="J6028" s="135">
        <v>8</v>
      </c>
      <c r="K6028" s="28">
        <v>0.12121</v>
      </c>
      <c r="L6028" s="28">
        <f t="shared" si="135"/>
        <v>0.21234</v>
      </c>
      <c r="M6028" s="28"/>
      <c r="O6028" s="77">
        <v>0.26218000054359442</v>
      </c>
      <c r="Q6028" s="135"/>
      <c r="R6028" s="27"/>
      <c r="BF6028" s="106"/>
    </row>
    <row r="6029" spans="1:58" x14ac:dyDescent="0.25">
      <c r="A6029" t="s">
        <v>17</v>
      </c>
      <c r="B6029" s="23">
        <v>2019</v>
      </c>
      <c r="C6029" s="23" t="s">
        <v>0</v>
      </c>
      <c r="D6029" s="23" t="s">
        <v>59</v>
      </c>
      <c r="E6029" s="23" t="s">
        <v>262</v>
      </c>
      <c r="F6029" s="23" t="s">
        <v>333</v>
      </c>
      <c r="G6029" s="23" t="s">
        <v>552</v>
      </c>
      <c r="H6029" s="32" t="s">
        <v>354</v>
      </c>
      <c r="I6029" s="32" t="s">
        <v>579</v>
      </c>
      <c r="J6029" s="135">
        <v>27</v>
      </c>
      <c r="K6029" s="28">
        <v>0.30275000000000002</v>
      </c>
      <c r="L6029" s="28">
        <f t="shared" si="135"/>
        <v>0.24245</v>
      </c>
      <c r="M6029" s="28"/>
      <c r="O6029" s="77">
        <v>0.31793001294136047</v>
      </c>
      <c r="Q6029" s="135"/>
      <c r="R6029" s="27"/>
      <c r="BF6029" s="106"/>
    </row>
    <row r="6030" spans="1:58" x14ac:dyDescent="0.25">
      <c r="A6030" t="s">
        <v>17</v>
      </c>
      <c r="B6030" s="23">
        <v>2019</v>
      </c>
      <c r="C6030" s="23" t="s">
        <v>1</v>
      </c>
      <c r="D6030" s="23" t="s">
        <v>60</v>
      </c>
      <c r="E6030" s="23" t="s">
        <v>262</v>
      </c>
      <c r="F6030" s="23" t="s">
        <v>333</v>
      </c>
      <c r="G6030" s="23" t="s">
        <v>552</v>
      </c>
      <c r="H6030" s="32" t="s">
        <v>354</v>
      </c>
      <c r="I6030" s="32" t="s">
        <v>579</v>
      </c>
      <c r="J6030" s="135">
        <v>25</v>
      </c>
      <c r="K6030" s="28">
        <v>0.31683</v>
      </c>
      <c r="L6030" s="28">
        <f t="shared" si="135"/>
        <v>0.23713999999999999</v>
      </c>
      <c r="M6030" s="28"/>
      <c r="O6030" s="77">
        <v>0.29095000028610229</v>
      </c>
      <c r="Q6030" s="135"/>
      <c r="R6030" s="27"/>
      <c r="BF6030" s="106"/>
    </row>
    <row r="6031" spans="1:58" x14ac:dyDescent="0.25">
      <c r="A6031" t="s">
        <v>17</v>
      </c>
      <c r="B6031" s="23">
        <v>2019</v>
      </c>
      <c r="C6031" s="23" t="s">
        <v>2</v>
      </c>
      <c r="D6031" s="23" t="s">
        <v>61</v>
      </c>
      <c r="E6031" s="23" t="s">
        <v>262</v>
      </c>
      <c r="F6031" s="23" t="s">
        <v>333</v>
      </c>
      <c r="G6031" s="23" t="s">
        <v>552</v>
      </c>
      <c r="H6031" s="32" t="s">
        <v>354</v>
      </c>
      <c r="I6031" s="32" t="s">
        <v>579</v>
      </c>
      <c r="J6031" s="135">
        <v>26</v>
      </c>
      <c r="K6031" s="28">
        <v>0.27450999999999998</v>
      </c>
      <c r="L6031" s="28">
        <f t="shared" si="135"/>
        <v>0.24392</v>
      </c>
      <c r="M6031" s="28"/>
      <c r="O6031" s="77">
        <v>0.2629300057888031</v>
      </c>
      <c r="Q6031" s="135"/>
      <c r="R6031" s="27"/>
      <c r="BF6031" s="106"/>
    </row>
    <row r="6032" spans="1:58" x14ac:dyDescent="0.25">
      <c r="A6032" t="s">
        <v>17</v>
      </c>
      <c r="B6032" s="23">
        <v>2019</v>
      </c>
      <c r="C6032" s="23" t="s">
        <v>3</v>
      </c>
      <c r="D6032" s="23" t="s">
        <v>62</v>
      </c>
      <c r="E6032" s="23" t="s">
        <v>262</v>
      </c>
      <c r="F6032" s="23" t="s">
        <v>333</v>
      </c>
      <c r="G6032" s="23" t="s">
        <v>552</v>
      </c>
      <c r="H6032" s="32" t="s">
        <v>354</v>
      </c>
      <c r="I6032" s="32" t="s">
        <v>579</v>
      </c>
      <c r="J6032" s="135">
        <v>25</v>
      </c>
      <c r="K6032" s="28">
        <v>0.19802</v>
      </c>
      <c r="L6032" s="28">
        <f t="shared" si="135"/>
        <v>0.23752999999999999</v>
      </c>
      <c r="M6032" s="28"/>
      <c r="O6032" s="77">
        <v>0.230880007147789</v>
      </c>
      <c r="Q6032" s="135"/>
      <c r="R6032" s="27"/>
      <c r="BF6032" s="106"/>
    </row>
    <row r="6033" spans="1:58" x14ac:dyDescent="0.25">
      <c r="A6033" t="s">
        <v>17</v>
      </c>
      <c r="B6033" s="23">
        <v>2020</v>
      </c>
      <c r="C6033" s="23" t="s">
        <v>0</v>
      </c>
      <c r="D6033" s="23" t="s">
        <v>63</v>
      </c>
      <c r="E6033" s="23" t="s">
        <v>262</v>
      </c>
      <c r="F6033" s="23" t="s">
        <v>333</v>
      </c>
      <c r="G6033" s="23" t="s">
        <v>552</v>
      </c>
      <c r="H6033" s="32" t="s">
        <v>354</v>
      </c>
      <c r="I6033" s="32" t="s">
        <v>579</v>
      </c>
      <c r="J6033" s="135">
        <v>27</v>
      </c>
      <c r="K6033" s="28">
        <v>0.14679</v>
      </c>
      <c r="L6033" s="28">
        <f t="shared" si="135"/>
        <v>0.19389999999999999</v>
      </c>
      <c r="M6033" s="28"/>
      <c r="O6033" s="77">
        <v>0.1393100023269653</v>
      </c>
      <c r="Q6033" s="135"/>
      <c r="R6033" s="27"/>
      <c r="BF6033" s="106"/>
    </row>
    <row r="6034" spans="1:58" x14ac:dyDescent="0.25">
      <c r="A6034" t="s">
        <v>17</v>
      </c>
      <c r="B6034" s="23">
        <v>2020</v>
      </c>
      <c r="C6034" s="23" t="s">
        <v>1</v>
      </c>
      <c r="D6034" s="23" t="s">
        <v>64</v>
      </c>
      <c r="E6034" s="23" t="s">
        <v>262</v>
      </c>
      <c r="F6034" s="23" t="s">
        <v>333</v>
      </c>
      <c r="G6034" s="23" t="s">
        <v>552</v>
      </c>
      <c r="H6034" s="32" t="s">
        <v>354</v>
      </c>
      <c r="I6034" s="32" t="s">
        <v>579</v>
      </c>
      <c r="J6034" s="135">
        <v>24</v>
      </c>
      <c r="K6034" s="28">
        <v>0.12631999999999999</v>
      </c>
      <c r="L6034" s="28">
        <f t="shared" si="135"/>
        <v>0.16827</v>
      </c>
      <c r="M6034" s="28"/>
      <c r="O6034" s="77">
        <v>0.17129999399185181</v>
      </c>
      <c r="Q6034" s="135"/>
      <c r="R6034" s="27"/>
      <c r="BF6034" s="106"/>
    </row>
    <row r="6035" spans="1:58" x14ac:dyDescent="0.25">
      <c r="A6035" t="s">
        <v>17</v>
      </c>
      <c r="B6035" s="23">
        <v>2020</v>
      </c>
      <c r="C6035" s="23" t="s">
        <v>2</v>
      </c>
      <c r="D6035" s="23" t="s">
        <v>65</v>
      </c>
      <c r="E6035" s="23" t="s">
        <v>262</v>
      </c>
      <c r="F6035" s="23" t="s">
        <v>333</v>
      </c>
      <c r="G6035" s="23" t="s">
        <v>552</v>
      </c>
      <c r="H6035" s="32" t="s">
        <v>354</v>
      </c>
      <c r="I6035" s="32" t="s">
        <v>579</v>
      </c>
      <c r="J6035" s="135">
        <v>22</v>
      </c>
      <c r="K6035" s="28">
        <v>0.11627999999999999</v>
      </c>
      <c r="L6035" s="28">
        <f t="shared" si="135"/>
        <v>0.16169</v>
      </c>
      <c r="M6035" s="28"/>
      <c r="O6035" s="77">
        <v>0.2179500013589859</v>
      </c>
      <c r="Q6035" s="135"/>
      <c r="R6035" s="27"/>
      <c r="BF6035" s="106"/>
    </row>
    <row r="6036" spans="1:58" x14ac:dyDescent="0.25">
      <c r="A6036" t="s">
        <v>17</v>
      </c>
      <c r="B6036" s="23">
        <v>2020</v>
      </c>
      <c r="C6036" s="23" t="s">
        <v>3</v>
      </c>
      <c r="D6036" s="23" t="s">
        <v>66</v>
      </c>
      <c r="E6036" s="23" t="s">
        <v>262</v>
      </c>
      <c r="F6036" s="23" t="s">
        <v>333</v>
      </c>
      <c r="G6036" s="23" t="s">
        <v>552</v>
      </c>
      <c r="H6036" s="32" t="s">
        <v>354</v>
      </c>
      <c r="I6036" s="32" t="s">
        <v>579</v>
      </c>
      <c r="J6036" s="135">
        <v>21</v>
      </c>
      <c r="K6036" s="28">
        <v>0.13095000000000001</v>
      </c>
      <c r="L6036" s="28">
        <f t="shared" si="135"/>
        <v>0.16411999999999999</v>
      </c>
      <c r="M6036" s="28"/>
      <c r="O6036" s="77">
        <v>0.24258999526500699</v>
      </c>
      <c r="Q6036" s="135"/>
      <c r="R6036" s="27"/>
      <c r="BF6036" s="106"/>
    </row>
    <row r="6037" spans="1:58" x14ac:dyDescent="0.25">
      <c r="A6037" t="s">
        <v>17</v>
      </c>
      <c r="B6037" s="23">
        <v>2021</v>
      </c>
      <c r="C6037" s="23" t="s">
        <v>0</v>
      </c>
      <c r="D6037" s="23" t="s">
        <v>67</v>
      </c>
      <c r="E6037" s="23" t="s">
        <v>262</v>
      </c>
      <c r="F6037" s="23" t="s">
        <v>333</v>
      </c>
      <c r="G6037" s="23" t="s">
        <v>552</v>
      </c>
      <c r="H6037" s="32" t="s">
        <v>354</v>
      </c>
      <c r="I6037" s="32" t="s">
        <v>579</v>
      </c>
      <c r="J6037" s="135">
        <v>22</v>
      </c>
      <c r="K6037" s="28">
        <v>0.13793</v>
      </c>
      <c r="L6037" s="28">
        <f t="shared" si="135"/>
        <v>0.19239000000000001</v>
      </c>
      <c r="M6037" s="28"/>
      <c r="O6037" s="77">
        <v>0.2547299861907959</v>
      </c>
      <c r="Q6037" s="135"/>
      <c r="R6037" s="27"/>
      <c r="BF6037" s="106"/>
    </row>
    <row r="6038" spans="1:58" x14ac:dyDescent="0.25">
      <c r="A6038" t="s">
        <v>17</v>
      </c>
      <c r="B6038" s="23">
        <v>2021</v>
      </c>
      <c r="C6038" s="23" t="s">
        <v>1</v>
      </c>
      <c r="D6038" s="23" t="s">
        <v>68</v>
      </c>
      <c r="E6038" s="23" t="s">
        <v>262</v>
      </c>
      <c r="F6038" s="23" t="s">
        <v>333</v>
      </c>
      <c r="G6038" s="23" t="s">
        <v>552</v>
      </c>
      <c r="H6038" s="32" t="s">
        <v>354</v>
      </c>
      <c r="I6038" s="32" t="s">
        <v>579</v>
      </c>
      <c r="J6038" s="135">
        <v>29</v>
      </c>
      <c r="K6038" s="28">
        <v>0.11304</v>
      </c>
      <c r="L6038" s="28">
        <f t="shared" si="135"/>
        <v>0.19439000000000001</v>
      </c>
      <c r="M6038" s="28"/>
      <c r="O6038" s="77">
        <v>0.25255998969078058</v>
      </c>
      <c r="Q6038" s="135"/>
      <c r="R6038" s="27"/>
      <c r="BF6038" s="106"/>
    </row>
    <row r="6039" spans="1:58" x14ac:dyDescent="0.25">
      <c r="A6039" t="s">
        <v>17</v>
      </c>
      <c r="B6039" s="23">
        <v>2021</v>
      </c>
      <c r="C6039" s="23" t="s">
        <v>2</v>
      </c>
      <c r="D6039" s="23" t="s">
        <v>69</v>
      </c>
      <c r="E6039" s="23" t="s">
        <v>262</v>
      </c>
      <c r="F6039" s="23" t="s">
        <v>333</v>
      </c>
      <c r="G6039" s="23" t="s">
        <v>552</v>
      </c>
      <c r="H6039" s="32" t="s">
        <v>354</v>
      </c>
      <c r="I6039" s="32" t="s">
        <v>579</v>
      </c>
      <c r="J6039" s="135">
        <v>31</v>
      </c>
      <c r="K6039" s="28">
        <v>0.10656</v>
      </c>
      <c r="L6039" s="28">
        <f t="shared" si="135"/>
        <v>0.20494000000000001</v>
      </c>
      <c r="M6039" s="28"/>
      <c r="O6039" s="77">
        <v>0.26715001463890081</v>
      </c>
      <c r="Q6039" s="135"/>
      <c r="R6039" s="27"/>
      <c r="BF6039" s="106"/>
    </row>
    <row r="6040" spans="1:58" x14ac:dyDescent="0.25">
      <c r="A6040" t="s">
        <v>17</v>
      </c>
      <c r="B6040" s="23">
        <v>2021</v>
      </c>
      <c r="C6040" s="23" t="s">
        <v>3</v>
      </c>
      <c r="D6040" s="23" t="s">
        <v>70</v>
      </c>
      <c r="E6040" s="23" t="s">
        <v>262</v>
      </c>
      <c r="F6040" s="23" t="s">
        <v>333</v>
      </c>
      <c r="G6040" s="23" t="s">
        <v>552</v>
      </c>
      <c r="H6040" s="32" t="s">
        <v>354</v>
      </c>
      <c r="I6040" s="32" t="s">
        <v>579</v>
      </c>
      <c r="J6040" s="135">
        <v>31</v>
      </c>
      <c r="K6040" s="28">
        <v>0.10484</v>
      </c>
      <c r="L6040" s="28">
        <f t="shared" si="135"/>
        <v>0.21820999999999999</v>
      </c>
      <c r="M6040" s="28"/>
      <c r="O6040" s="77">
        <v>0.26399001479148859</v>
      </c>
      <c r="Q6040" s="135"/>
      <c r="R6040" s="27"/>
      <c r="BF6040" s="106"/>
    </row>
    <row r="6041" spans="1:58" x14ac:dyDescent="0.25">
      <c r="A6041" t="s">
        <v>17</v>
      </c>
      <c r="B6041" s="23">
        <v>2022</v>
      </c>
      <c r="C6041" s="23" t="s">
        <v>0</v>
      </c>
      <c r="D6041" s="23" t="s">
        <v>71</v>
      </c>
      <c r="E6041" s="23" t="s">
        <v>262</v>
      </c>
      <c r="F6041" s="23" t="s">
        <v>333</v>
      </c>
      <c r="G6041" s="23" t="s">
        <v>552</v>
      </c>
      <c r="H6041" s="32" t="s">
        <v>354</v>
      </c>
      <c r="I6041" s="32" t="s">
        <v>579</v>
      </c>
      <c r="J6041" s="135">
        <v>31</v>
      </c>
      <c r="K6041" s="28">
        <v>0.1129</v>
      </c>
      <c r="L6041" s="28">
        <f t="shared" si="135"/>
        <v>0.22433</v>
      </c>
      <c r="M6041" s="28"/>
      <c r="O6041" s="77">
        <v>0.26568999886512762</v>
      </c>
      <c r="Q6041" s="135"/>
      <c r="R6041" s="27"/>
      <c r="BF6041" s="106"/>
    </row>
    <row r="6042" spans="1:58" x14ac:dyDescent="0.25">
      <c r="A6042" t="s">
        <v>17</v>
      </c>
      <c r="B6042" s="23">
        <v>2022</v>
      </c>
      <c r="C6042" s="23" t="s">
        <v>1</v>
      </c>
      <c r="D6042" s="23" t="s">
        <v>72</v>
      </c>
      <c r="E6042" s="23" t="s">
        <v>262</v>
      </c>
      <c r="F6042" s="23" t="s">
        <v>333</v>
      </c>
      <c r="G6042" s="23" t="s">
        <v>552</v>
      </c>
      <c r="H6042" s="32" t="s">
        <v>354</v>
      </c>
      <c r="I6042" s="32" t="s">
        <v>579</v>
      </c>
      <c r="J6042" s="135">
        <v>29</v>
      </c>
      <c r="K6042" s="28">
        <v>0.11966</v>
      </c>
      <c r="L6042" s="28">
        <f t="shared" si="135"/>
        <v>0.23318</v>
      </c>
      <c r="M6042" s="28"/>
      <c r="O6042" s="77">
        <v>0.27766001224517822</v>
      </c>
      <c r="Q6042" s="135"/>
      <c r="R6042" s="27"/>
      <c r="BF6042" s="106"/>
    </row>
    <row r="6043" spans="1:58" x14ac:dyDescent="0.25">
      <c r="A6043" t="s">
        <v>17</v>
      </c>
      <c r="B6043" s="23">
        <v>2022</v>
      </c>
      <c r="C6043" s="23" t="s">
        <v>2</v>
      </c>
      <c r="D6043" s="23" t="s">
        <v>73</v>
      </c>
      <c r="E6043" s="23" t="s">
        <v>262</v>
      </c>
      <c r="F6043" s="23" t="s">
        <v>333</v>
      </c>
      <c r="G6043" s="23" t="s">
        <v>552</v>
      </c>
      <c r="H6043" s="32" t="s">
        <v>354</v>
      </c>
      <c r="I6043" s="32" t="s">
        <v>579</v>
      </c>
      <c r="J6043" s="135">
        <v>29</v>
      </c>
      <c r="K6043" s="28">
        <v>0.11207</v>
      </c>
      <c r="L6043" s="28">
        <f t="shared" si="135"/>
        <v>0.22212999999999999</v>
      </c>
      <c r="M6043" s="28"/>
      <c r="O6043" s="77">
        <v>0.2497300058603287</v>
      </c>
      <c r="Q6043" s="135"/>
      <c r="R6043" s="27"/>
      <c r="BF6043" s="106"/>
    </row>
    <row r="6044" spans="1:58" x14ac:dyDescent="0.25">
      <c r="A6044" t="s">
        <v>17</v>
      </c>
      <c r="B6044" s="23">
        <v>2022</v>
      </c>
      <c r="C6044" s="23" t="s">
        <v>3</v>
      </c>
      <c r="D6044" s="23" t="s">
        <v>493</v>
      </c>
      <c r="E6044" s="23" t="s">
        <v>262</v>
      </c>
      <c r="F6044" s="23" t="s">
        <v>333</v>
      </c>
      <c r="G6044" s="23" t="s">
        <v>552</v>
      </c>
      <c r="H6044" s="32" t="s">
        <v>354</v>
      </c>
      <c r="I6044" s="32" t="s">
        <v>579</v>
      </c>
      <c r="J6044" s="135">
        <v>28</v>
      </c>
      <c r="K6044" s="28">
        <v>0.10714</v>
      </c>
      <c r="L6044" s="28">
        <f t="shared" si="135"/>
        <v>0.22055</v>
      </c>
      <c r="M6044" s="28"/>
      <c r="O6044" s="77">
        <v>0.25554001331329351</v>
      </c>
      <c r="Q6044" s="135"/>
      <c r="R6044" s="27"/>
      <c r="BF6044" s="106"/>
    </row>
    <row r="6045" spans="1:58" x14ac:dyDescent="0.25">
      <c r="A6045" t="s">
        <v>17</v>
      </c>
      <c r="B6045" s="23">
        <v>2023</v>
      </c>
      <c r="C6045" s="23" t="s">
        <v>0</v>
      </c>
      <c r="D6045" s="23" t="s">
        <v>537</v>
      </c>
      <c r="E6045" s="23" t="s">
        <v>262</v>
      </c>
      <c r="F6045" s="23" t="s">
        <v>333</v>
      </c>
      <c r="G6045" s="23" t="s">
        <v>552</v>
      </c>
      <c r="H6045" s="32" t="s">
        <v>354</v>
      </c>
      <c r="I6045" s="32" t="s">
        <v>579</v>
      </c>
      <c r="J6045" s="135">
        <v>28</v>
      </c>
      <c r="K6045" s="28">
        <v>8.1820000000000004E-2</v>
      </c>
      <c r="L6045" s="28">
        <f t="shared" si="135"/>
        <v>0.21928</v>
      </c>
      <c r="M6045" s="28"/>
      <c r="O6045" s="77">
        <v>0.26218000054359442</v>
      </c>
      <c r="Q6045" s="135"/>
      <c r="R6045" s="27"/>
      <c r="BF6045" s="106"/>
    </row>
    <row r="6046" spans="1:58" x14ac:dyDescent="0.25">
      <c r="A6046" t="s">
        <v>17</v>
      </c>
      <c r="B6046" s="23">
        <v>2019</v>
      </c>
      <c r="C6046" s="23" t="s">
        <v>0</v>
      </c>
      <c r="D6046" s="23" t="s">
        <v>59</v>
      </c>
      <c r="E6046" s="23" t="s">
        <v>138</v>
      </c>
      <c r="F6046" s="23" t="s">
        <v>139</v>
      </c>
      <c r="G6046" s="23" t="s">
        <v>548</v>
      </c>
      <c r="H6046" s="32" t="s">
        <v>361</v>
      </c>
      <c r="I6046" s="32" t="s">
        <v>579</v>
      </c>
      <c r="J6046" s="135">
        <v>16</v>
      </c>
      <c r="K6046" s="28">
        <v>0.25</v>
      </c>
      <c r="L6046" s="28">
        <f t="shared" si="135"/>
        <v>0.30096000000000001</v>
      </c>
      <c r="M6046" s="28"/>
      <c r="O6046" s="77">
        <v>0.31793001294136047</v>
      </c>
      <c r="Q6046" s="135"/>
      <c r="R6046" s="27"/>
      <c r="BF6046" s="106"/>
    </row>
    <row r="6047" spans="1:58" x14ac:dyDescent="0.25">
      <c r="A6047" t="s">
        <v>17</v>
      </c>
      <c r="B6047" s="23">
        <v>2019</v>
      </c>
      <c r="C6047" s="23" t="s">
        <v>1</v>
      </c>
      <c r="D6047" s="23" t="s">
        <v>60</v>
      </c>
      <c r="E6047" s="23" t="s">
        <v>138</v>
      </c>
      <c r="F6047" s="23" t="s">
        <v>139</v>
      </c>
      <c r="G6047" s="23" t="s">
        <v>548</v>
      </c>
      <c r="H6047" s="32" t="s">
        <v>361</v>
      </c>
      <c r="I6047" s="32" t="s">
        <v>579</v>
      </c>
      <c r="J6047" s="135">
        <v>19</v>
      </c>
      <c r="K6047" s="28">
        <v>0.28000000000000003</v>
      </c>
      <c r="L6047" s="28">
        <f t="shared" si="135"/>
        <v>0.29500999999999999</v>
      </c>
      <c r="M6047" s="28"/>
      <c r="O6047" s="77">
        <v>0.29095000028610229</v>
      </c>
      <c r="Q6047" s="135"/>
      <c r="R6047" s="27"/>
      <c r="BF6047" s="106"/>
    </row>
    <row r="6048" spans="1:58" x14ac:dyDescent="0.25">
      <c r="A6048" t="s">
        <v>17</v>
      </c>
      <c r="B6048" s="23">
        <v>2019</v>
      </c>
      <c r="C6048" s="23" t="s">
        <v>2</v>
      </c>
      <c r="D6048" s="23" t="s">
        <v>61</v>
      </c>
      <c r="E6048" s="23" t="s">
        <v>138</v>
      </c>
      <c r="F6048" s="23" t="s">
        <v>139</v>
      </c>
      <c r="G6048" s="23" t="s">
        <v>548</v>
      </c>
      <c r="H6048" s="32" t="s">
        <v>361</v>
      </c>
      <c r="I6048" s="32" t="s">
        <v>579</v>
      </c>
      <c r="J6048" s="135">
        <v>19</v>
      </c>
      <c r="K6048" s="28">
        <v>0.28000000000000003</v>
      </c>
      <c r="L6048" s="28">
        <f t="shared" si="135"/>
        <v>0.29459000000000002</v>
      </c>
      <c r="M6048" s="28"/>
      <c r="O6048" s="77">
        <v>0.2629300057888031</v>
      </c>
      <c r="Q6048" s="135"/>
      <c r="R6048" s="27"/>
      <c r="BF6048" s="106"/>
    </row>
    <row r="6049" spans="1:58" x14ac:dyDescent="0.25">
      <c r="A6049" t="s">
        <v>17</v>
      </c>
      <c r="B6049" s="23">
        <v>2019</v>
      </c>
      <c r="C6049" s="23" t="s">
        <v>3</v>
      </c>
      <c r="D6049" s="23" t="s">
        <v>62</v>
      </c>
      <c r="E6049" s="23" t="s">
        <v>138</v>
      </c>
      <c r="F6049" s="23" t="s">
        <v>139</v>
      </c>
      <c r="G6049" s="23" t="s">
        <v>548</v>
      </c>
      <c r="H6049" s="32" t="s">
        <v>361</v>
      </c>
      <c r="I6049" s="32" t="s">
        <v>579</v>
      </c>
      <c r="J6049" s="135">
        <v>16</v>
      </c>
      <c r="K6049" s="28">
        <v>0.24615000000000001</v>
      </c>
      <c r="L6049" s="28">
        <f t="shared" si="135"/>
        <v>0.27795999999999998</v>
      </c>
      <c r="M6049" s="28"/>
      <c r="O6049" s="77">
        <v>0.230880007147789</v>
      </c>
      <c r="Q6049" s="135"/>
      <c r="R6049" s="27"/>
      <c r="BF6049" s="106"/>
    </row>
    <row r="6050" spans="1:58" x14ac:dyDescent="0.25">
      <c r="A6050" t="s">
        <v>17</v>
      </c>
      <c r="B6050" s="23">
        <v>2020</v>
      </c>
      <c r="C6050" s="23" t="s">
        <v>0</v>
      </c>
      <c r="D6050" s="23" t="s">
        <v>63</v>
      </c>
      <c r="E6050" s="23" t="s">
        <v>138</v>
      </c>
      <c r="F6050" s="23" t="s">
        <v>139</v>
      </c>
      <c r="G6050" s="23" t="s">
        <v>548</v>
      </c>
      <c r="H6050" s="32" t="s">
        <v>361</v>
      </c>
      <c r="I6050" s="32" t="s">
        <v>579</v>
      </c>
      <c r="J6050" s="135">
        <v>15</v>
      </c>
      <c r="K6050" s="28">
        <v>0.24590000000000001</v>
      </c>
      <c r="L6050" s="28">
        <f t="shared" si="135"/>
        <v>0.22126999999999999</v>
      </c>
      <c r="M6050" s="28"/>
      <c r="O6050" s="77">
        <v>0.1393100023269653</v>
      </c>
      <c r="Q6050" s="135"/>
      <c r="R6050" s="27"/>
      <c r="BF6050" s="106"/>
    </row>
    <row r="6051" spans="1:58" x14ac:dyDescent="0.25">
      <c r="A6051" t="s">
        <v>17</v>
      </c>
      <c r="B6051" s="23">
        <v>2020</v>
      </c>
      <c r="C6051" s="23" t="s">
        <v>1</v>
      </c>
      <c r="D6051" s="23" t="s">
        <v>64</v>
      </c>
      <c r="E6051" s="23" t="s">
        <v>138</v>
      </c>
      <c r="F6051" s="23" t="s">
        <v>139</v>
      </c>
      <c r="G6051" s="23" t="s">
        <v>548</v>
      </c>
      <c r="H6051" s="32" t="s">
        <v>361</v>
      </c>
      <c r="I6051" s="32" t="s">
        <v>579</v>
      </c>
      <c r="J6051" s="135">
        <v>13</v>
      </c>
      <c r="K6051" s="28">
        <v>0.19231000000000001</v>
      </c>
      <c r="L6051" s="28">
        <f t="shared" si="135"/>
        <v>0.18012</v>
      </c>
      <c r="M6051" s="28"/>
      <c r="O6051" s="77">
        <v>0.17129999399185181</v>
      </c>
      <c r="Q6051" s="135"/>
      <c r="R6051" s="27"/>
      <c r="BF6051" s="106"/>
    </row>
    <row r="6052" spans="1:58" x14ac:dyDescent="0.25">
      <c r="A6052" t="s">
        <v>17</v>
      </c>
      <c r="B6052" s="23">
        <v>2020</v>
      </c>
      <c r="C6052" s="23" t="s">
        <v>2</v>
      </c>
      <c r="D6052" s="23" t="s">
        <v>65</v>
      </c>
      <c r="E6052" s="23" t="s">
        <v>138</v>
      </c>
      <c r="F6052" s="23" t="s">
        <v>139</v>
      </c>
      <c r="G6052" s="23" t="s">
        <v>548</v>
      </c>
      <c r="H6052" s="32" t="s">
        <v>361</v>
      </c>
      <c r="I6052" s="32" t="s">
        <v>579</v>
      </c>
      <c r="J6052" s="135">
        <v>11</v>
      </c>
      <c r="K6052" s="28">
        <v>0.11111</v>
      </c>
      <c r="L6052" s="28">
        <f t="shared" si="135"/>
        <v>0.15742999999999999</v>
      </c>
      <c r="M6052" s="28"/>
      <c r="O6052" s="77">
        <v>0.2179500013589859</v>
      </c>
      <c r="Q6052" s="135"/>
      <c r="R6052" s="27"/>
      <c r="BF6052" s="106"/>
    </row>
    <row r="6053" spans="1:58" x14ac:dyDescent="0.25">
      <c r="A6053" t="s">
        <v>17</v>
      </c>
      <c r="B6053" s="23">
        <v>2020</v>
      </c>
      <c r="C6053" s="23" t="s">
        <v>3</v>
      </c>
      <c r="D6053" s="23" t="s">
        <v>66</v>
      </c>
      <c r="E6053" s="23" t="s">
        <v>138</v>
      </c>
      <c r="F6053" s="23" t="s">
        <v>139</v>
      </c>
      <c r="G6053" s="23" t="s">
        <v>548</v>
      </c>
      <c r="H6053" s="32" t="s">
        <v>361</v>
      </c>
      <c r="I6053" s="32" t="s">
        <v>579</v>
      </c>
      <c r="J6053" s="135">
        <v>12</v>
      </c>
      <c r="K6053" s="28">
        <v>0.12245</v>
      </c>
      <c r="L6053" s="28">
        <f t="shared" si="135"/>
        <v>0.16553000000000001</v>
      </c>
      <c r="M6053" s="28"/>
      <c r="O6053" s="77">
        <v>0.24258999526500699</v>
      </c>
      <c r="Q6053" s="135"/>
      <c r="R6053" s="27"/>
      <c r="BF6053" s="106"/>
    </row>
    <row r="6054" spans="1:58" x14ac:dyDescent="0.25">
      <c r="A6054" t="s">
        <v>17</v>
      </c>
      <c r="B6054" s="23">
        <v>2021</v>
      </c>
      <c r="C6054" s="23" t="s">
        <v>0</v>
      </c>
      <c r="D6054" s="23" t="s">
        <v>67</v>
      </c>
      <c r="E6054" s="23" t="s">
        <v>138</v>
      </c>
      <c r="F6054" s="23" t="s">
        <v>139</v>
      </c>
      <c r="G6054" s="23" t="s">
        <v>548</v>
      </c>
      <c r="H6054" s="32" t="s">
        <v>361</v>
      </c>
      <c r="I6054" s="32" t="s">
        <v>579</v>
      </c>
      <c r="J6054" s="135">
        <v>12</v>
      </c>
      <c r="K6054" s="28">
        <v>0.13042999999999999</v>
      </c>
      <c r="L6054" s="28">
        <f t="shared" si="135"/>
        <v>0.21573000000000001</v>
      </c>
      <c r="M6054" s="28"/>
      <c r="O6054" s="77">
        <v>0.2547299861907959</v>
      </c>
      <c r="Q6054" s="135"/>
      <c r="R6054" s="27"/>
      <c r="BF6054" s="106"/>
    </row>
    <row r="6055" spans="1:58" x14ac:dyDescent="0.25">
      <c r="A6055" t="s">
        <v>17</v>
      </c>
      <c r="B6055" s="23">
        <v>2021</v>
      </c>
      <c r="C6055" s="23" t="s">
        <v>1</v>
      </c>
      <c r="D6055" s="23" t="s">
        <v>68</v>
      </c>
      <c r="E6055" s="23" t="s">
        <v>138</v>
      </c>
      <c r="F6055" s="23" t="s">
        <v>139</v>
      </c>
      <c r="G6055" s="23" t="s">
        <v>548</v>
      </c>
      <c r="H6055" s="32" t="s">
        <v>361</v>
      </c>
      <c r="I6055" s="32" t="s">
        <v>579</v>
      </c>
      <c r="J6055" s="135">
        <v>12</v>
      </c>
      <c r="K6055" s="28">
        <v>0.18367</v>
      </c>
      <c r="L6055" s="28">
        <f t="shared" si="135"/>
        <v>0.22153999999999999</v>
      </c>
      <c r="M6055" s="28"/>
      <c r="O6055" s="77">
        <v>0.25255998969078058</v>
      </c>
      <c r="Q6055" s="135"/>
      <c r="R6055" s="27"/>
      <c r="BF6055" s="106"/>
    </row>
    <row r="6056" spans="1:58" x14ac:dyDescent="0.25">
      <c r="A6056" t="s">
        <v>17</v>
      </c>
      <c r="B6056" s="23">
        <v>2021</v>
      </c>
      <c r="C6056" s="23" t="s">
        <v>2</v>
      </c>
      <c r="D6056" s="23" t="s">
        <v>69</v>
      </c>
      <c r="E6056" s="23" t="s">
        <v>138</v>
      </c>
      <c r="F6056" s="23" t="s">
        <v>139</v>
      </c>
      <c r="G6056" s="23" t="s">
        <v>548</v>
      </c>
      <c r="H6056" s="32" t="s">
        <v>361</v>
      </c>
      <c r="I6056" s="32" t="s">
        <v>579</v>
      </c>
      <c r="J6056" s="135">
        <v>14</v>
      </c>
      <c r="K6056" s="28">
        <v>0.21429000000000001</v>
      </c>
      <c r="L6056" s="28">
        <f t="shared" si="135"/>
        <v>0.24854000000000001</v>
      </c>
      <c r="M6056" s="28"/>
      <c r="O6056" s="77">
        <v>0.26715001463890081</v>
      </c>
      <c r="Q6056" s="135"/>
      <c r="R6056" s="27"/>
      <c r="BF6056" s="106"/>
    </row>
    <row r="6057" spans="1:58" x14ac:dyDescent="0.25">
      <c r="A6057" t="s">
        <v>17</v>
      </c>
      <c r="B6057" s="23">
        <v>2021</v>
      </c>
      <c r="C6057" s="23" t="s">
        <v>3</v>
      </c>
      <c r="D6057" s="23" t="s">
        <v>70</v>
      </c>
      <c r="E6057" s="23" t="s">
        <v>138</v>
      </c>
      <c r="F6057" s="23" t="s">
        <v>139</v>
      </c>
      <c r="G6057" s="23" t="s">
        <v>548</v>
      </c>
      <c r="H6057" s="32" t="s">
        <v>361</v>
      </c>
      <c r="I6057" s="32" t="s">
        <v>579</v>
      </c>
      <c r="J6057" s="135">
        <v>14</v>
      </c>
      <c r="K6057" s="28">
        <v>0.24074000000000001</v>
      </c>
      <c r="L6057" s="28">
        <f t="shared" si="135"/>
        <v>0.26554</v>
      </c>
      <c r="M6057" s="28"/>
      <c r="O6057" s="77">
        <v>0.26399001479148859</v>
      </c>
      <c r="Q6057" s="135"/>
      <c r="R6057" s="27"/>
      <c r="BF6057" s="106"/>
    </row>
    <row r="6058" spans="1:58" x14ac:dyDescent="0.25">
      <c r="A6058" t="s">
        <v>17</v>
      </c>
      <c r="B6058" s="23">
        <v>2022</v>
      </c>
      <c r="C6058" s="23" t="s">
        <v>0</v>
      </c>
      <c r="D6058" s="23" t="s">
        <v>71</v>
      </c>
      <c r="E6058" s="23" t="s">
        <v>138</v>
      </c>
      <c r="F6058" s="23" t="s">
        <v>139</v>
      </c>
      <c r="G6058" s="23" t="s">
        <v>548</v>
      </c>
      <c r="H6058" s="32" t="s">
        <v>361</v>
      </c>
      <c r="I6058" s="32" t="s">
        <v>579</v>
      </c>
      <c r="J6058" s="135">
        <v>13</v>
      </c>
      <c r="K6058" s="28">
        <v>0.25490000000000002</v>
      </c>
      <c r="L6058" s="28">
        <f t="shared" si="135"/>
        <v>0.28111999999999998</v>
      </c>
      <c r="M6058" s="28"/>
      <c r="O6058" s="77">
        <v>0.26568999886512762</v>
      </c>
      <c r="Q6058" s="135"/>
      <c r="R6058" s="27"/>
      <c r="BF6058" s="106"/>
    </row>
    <row r="6059" spans="1:58" x14ac:dyDescent="0.25">
      <c r="A6059" t="s">
        <v>17</v>
      </c>
      <c r="B6059" s="23">
        <v>2022</v>
      </c>
      <c r="C6059" s="23" t="s">
        <v>1</v>
      </c>
      <c r="D6059" s="23" t="s">
        <v>72</v>
      </c>
      <c r="E6059" s="23" t="s">
        <v>138</v>
      </c>
      <c r="F6059" s="23" t="s">
        <v>139</v>
      </c>
      <c r="G6059" s="23" t="s">
        <v>548</v>
      </c>
      <c r="H6059" s="32" t="s">
        <v>361</v>
      </c>
      <c r="I6059" s="32" t="s">
        <v>579</v>
      </c>
      <c r="J6059" s="135">
        <v>13</v>
      </c>
      <c r="K6059" s="28">
        <v>0.29411999999999999</v>
      </c>
      <c r="L6059" s="28">
        <f t="shared" si="135"/>
        <v>0.30689</v>
      </c>
      <c r="M6059" s="28"/>
      <c r="O6059" s="77">
        <v>0.27766001224517822</v>
      </c>
      <c r="Q6059" s="135"/>
      <c r="R6059" s="27"/>
      <c r="BF6059" s="106"/>
    </row>
    <row r="6060" spans="1:58" x14ac:dyDescent="0.25">
      <c r="A6060" t="s">
        <v>17</v>
      </c>
      <c r="B6060" s="23">
        <v>2022</v>
      </c>
      <c r="C6060" s="23" t="s">
        <v>2</v>
      </c>
      <c r="D6060" s="23" t="s">
        <v>73</v>
      </c>
      <c r="E6060" s="23" t="s">
        <v>138</v>
      </c>
      <c r="F6060" s="23" t="s">
        <v>139</v>
      </c>
      <c r="G6060" s="23" t="s">
        <v>548</v>
      </c>
      <c r="H6060" s="32" t="s">
        <v>361</v>
      </c>
      <c r="I6060" s="32" t="s">
        <v>579</v>
      </c>
      <c r="J6060" s="135">
        <v>12</v>
      </c>
      <c r="K6060" s="28">
        <v>0.30435000000000001</v>
      </c>
      <c r="L6060" s="28">
        <f t="shared" si="135"/>
        <v>0.2959</v>
      </c>
      <c r="M6060" s="28"/>
      <c r="O6060" s="77">
        <v>0.2497300058603287</v>
      </c>
      <c r="Q6060" s="135"/>
      <c r="R6060" s="27"/>
      <c r="BF6060" s="106"/>
    </row>
    <row r="6061" spans="1:58" x14ac:dyDescent="0.25">
      <c r="A6061" t="s">
        <v>17</v>
      </c>
      <c r="B6061" s="23">
        <v>2022</v>
      </c>
      <c r="C6061" s="23" t="s">
        <v>3</v>
      </c>
      <c r="D6061" s="23" t="s">
        <v>493</v>
      </c>
      <c r="E6061" s="23" t="s">
        <v>138</v>
      </c>
      <c r="F6061" s="23" t="s">
        <v>139</v>
      </c>
      <c r="G6061" s="23" t="s">
        <v>548</v>
      </c>
      <c r="H6061" s="32" t="s">
        <v>361</v>
      </c>
      <c r="I6061" s="32" t="s">
        <v>579</v>
      </c>
      <c r="J6061" s="135">
        <v>10</v>
      </c>
      <c r="K6061" s="28">
        <v>0.30769000000000002</v>
      </c>
      <c r="L6061" s="28">
        <f t="shared" si="135"/>
        <v>0.30248000000000003</v>
      </c>
      <c r="M6061" s="28"/>
      <c r="O6061" s="77">
        <v>0.25554001331329351</v>
      </c>
      <c r="Q6061" s="135"/>
      <c r="R6061" s="27"/>
      <c r="BF6061" s="106"/>
    </row>
    <row r="6062" spans="1:58" x14ac:dyDescent="0.25">
      <c r="A6062" t="s">
        <v>17</v>
      </c>
      <c r="B6062" s="23">
        <v>2023</v>
      </c>
      <c r="C6062" s="23" t="s">
        <v>0</v>
      </c>
      <c r="D6062" s="23" t="s">
        <v>537</v>
      </c>
      <c r="E6062" s="23" t="s">
        <v>138</v>
      </c>
      <c r="F6062" s="23" t="s">
        <v>139</v>
      </c>
      <c r="G6062" s="23" t="s">
        <v>548</v>
      </c>
      <c r="H6062" s="32" t="s">
        <v>361</v>
      </c>
      <c r="I6062" s="32" t="s">
        <v>579</v>
      </c>
      <c r="J6062" s="135">
        <v>10</v>
      </c>
      <c r="K6062" s="28">
        <v>0.34145999999999999</v>
      </c>
      <c r="L6062" s="28">
        <f t="shared" si="135"/>
        <v>0.31086999999999998</v>
      </c>
      <c r="M6062" s="28"/>
      <c r="O6062" s="77">
        <v>0.26218000054359442</v>
      </c>
      <c r="Q6062" s="135"/>
      <c r="R6062" s="27"/>
      <c r="BF6062" s="106"/>
    </row>
    <row r="6063" spans="1:58" x14ac:dyDescent="0.25">
      <c r="A6063" t="s">
        <v>17</v>
      </c>
      <c r="B6063" s="23">
        <v>2019</v>
      </c>
      <c r="C6063" s="23" t="s">
        <v>0</v>
      </c>
      <c r="D6063" s="23" t="s">
        <v>59</v>
      </c>
      <c r="E6063" s="23" t="s">
        <v>140</v>
      </c>
      <c r="F6063" s="23" t="s">
        <v>141</v>
      </c>
      <c r="G6063" s="23" t="s">
        <v>550</v>
      </c>
      <c r="H6063" s="32" t="s">
        <v>352</v>
      </c>
      <c r="I6063" s="32" t="s">
        <v>579</v>
      </c>
      <c r="J6063" s="135">
        <v>34</v>
      </c>
      <c r="K6063" s="28">
        <v>0.13971</v>
      </c>
      <c r="L6063" s="28">
        <f t="shared" si="135"/>
        <v>0.20759</v>
      </c>
      <c r="M6063" s="28"/>
      <c r="O6063" s="77">
        <v>0.31793001294136047</v>
      </c>
      <c r="Q6063" s="135"/>
      <c r="R6063" s="27"/>
      <c r="BF6063" s="106"/>
    </row>
    <row r="6064" spans="1:58" x14ac:dyDescent="0.25">
      <c r="A6064" t="s">
        <v>17</v>
      </c>
      <c r="B6064" s="23">
        <v>2019</v>
      </c>
      <c r="C6064" s="23" t="s">
        <v>1</v>
      </c>
      <c r="D6064" s="23" t="s">
        <v>60</v>
      </c>
      <c r="E6064" s="23" t="s">
        <v>140</v>
      </c>
      <c r="F6064" s="23" t="s">
        <v>141</v>
      </c>
      <c r="G6064" s="23" t="s">
        <v>550</v>
      </c>
      <c r="H6064" s="32" t="s">
        <v>352</v>
      </c>
      <c r="I6064" s="32" t="s">
        <v>579</v>
      </c>
      <c r="J6064" s="135">
        <v>33</v>
      </c>
      <c r="K6064" s="28">
        <v>0.10606</v>
      </c>
      <c r="L6064" s="28">
        <f t="shared" si="135"/>
        <v>0.21762000000000001</v>
      </c>
      <c r="M6064" s="28"/>
      <c r="O6064" s="77">
        <v>0.29095000028610229</v>
      </c>
      <c r="Q6064" s="135"/>
      <c r="R6064" s="27"/>
      <c r="BF6064" s="106"/>
    </row>
    <row r="6065" spans="1:58" x14ac:dyDescent="0.25">
      <c r="A6065" t="s">
        <v>17</v>
      </c>
      <c r="B6065" s="23">
        <v>2019</v>
      </c>
      <c r="C6065" s="23" t="s">
        <v>2</v>
      </c>
      <c r="D6065" s="23" t="s">
        <v>61</v>
      </c>
      <c r="E6065" s="23" t="s">
        <v>140</v>
      </c>
      <c r="F6065" s="23" t="s">
        <v>141</v>
      </c>
      <c r="G6065" s="23" t="s">
        <v>550</v>
      </c>
      <c r="H6065" s="32" t="s">
        <v>352</v>
      </c>
      <c r="I6065" s="32" t="s">
        <v>579</v>
      </c>
      <c r="J6065" s="135">
        <v>34</v>
      </c>
      <c r="K6065" s="28">
        <v>0.10294</v>
      </c>
      <c r="L6065" s="28">
        <f t="shared" si="135"/>
        <v>0.20533000000000001</v>
      </c>
      <c r="M6065" s="28"/>
      <c r="O6065" s="77">
        <v>0.2629300057888031</v>
      </c>
      <c r="Q6065" s="135"/>
      <c r="R6065" s="27"/>
      <c r="BF6065" s="106"/>
    </row>
    <row r="6066" spans="1:58" x14ac:dyDescent="0.25">
      <c r="A6066" t="s">
        <v>17</v>
      </c>
      <c r="B6066" s="23">
        <v>2019</v>
      </c>
      <c r="C6066" s="23" t="s">
        <v>3</v>
      </c>
      <c r="D6066" s="23" t="s">
        <v>62</v>
      </c>
      <c r="E6066" s="23" t="s">
        <v>140</v>
      </c>
      <c r="F6066" s="23" t="s">
        <v>141</v>
      </c>
      <c r="G6066" s="23" t="s">
        <v>550</v>
      </c>
      <c r="H6066" s="32" t="s">
        <v>352</v>
      </c>
      <c r="I6066" s="32" t="s">
        <v>579</v>
      </c>
      <c r="J6066" s="135">
        <v>33</v>
      </c>
      <c r="K6066" s="28">
        <v>9.7739999999999994E-2</v>
      </c>
      <c r="L6066" s="28">
        <f t="shared" si="135"/>
        <v>0.19667999999999999</v>
      </c>
      <c r="M6066" s="28"/>
      <c r="O6066" s="77">
        <v>0.230880007147789</v>
      </c>
      <c r="Q6066" s="135"/>
      <c r="R6066" s="27"/>
      <c r="BF6066" s="106"/>
    </row>
    <row r="6067" spans="1:58" x14ac:dyDescent="0.25">
      <c r="A6067" t="s">
        <v>17</v>
      </c>
      <c r="B6067" s="23">
        <v>2020</v>
      </c>
      <c r="C6067" s="23" t="s">
        <v>0</v>
      </c>
      <c r="D6067" s="23" t="s">
        <v>63</v>
      </c>
      <c r="E6067" s="23" t="s">
        <v>140</v>
      </c>
      <c r="F6067" s="23" t="s">
        <v>141</v>
      </c>
      <c r="G6067" s="23" t="s">
        <v>550</v>
      </c>
      <c r="H6067" s="32" t="s">
        <v>352</v>
      </c>
      <c r="I6067" s="32" t="s">
        <v>579</v>
      </c>
      <c r="J6067" s="135">
        <v>35</v>
      </c>
      <c r="K6067" s="28">
        <v>5.6739999999999999E-2</v>
      </c>
      <c r="L6067" s="28">
        <f t="shared" si="135"/>
        <v>0.14444000000000001</v>
      </c>
      <c r="M6067" s="28"/>
      <c r="O6067" s="77">
        <v>0.1393100023269653</v>
      </c>
      <c r="Q6067" s="135"/>
      <c r="R6067" s="27"/>
      <c r="BF6067" s="106"/>
    </row>
    <row r="6068" spans="1:58" x14ac:dyDescent="0.25">
      <c r="A6068" t="s">
        <v>17</v>
      </c>
      <c r="B6068" s="23">
        <v>2020</v>
      </c>
      <c r="C6068" s="23" t="s">
        <v>1</v>
      </c>
      <c r="D6068" s="23" t="s">
        <v>64</v>
      </c>
      <c r="E6068" s="23" t="s">
        <v>140</v>
      </c>
      <c r="F6068" s="23" t="s">
        <v>141</v>
      </c>
      <c r="G6068" s="23" t="s">
        <v>550</v>
      </c>
      <c r="H6068" s="32" t="s">
        <v>352</v>
      </c>
      <c r="I6068" s="32" t="s">
        <v>579</v>
      </c>
      <c r="J6068" s="135">
        <v>33</v>
      </c>
      <c r="K6068" s="28">
        <v>5.3850000000000002E-2</v>
      </c>
      <c r="L6068" s="28">
        <f t="shared" si="135"/>
        <v>0.11404</v>
      </c>
      <c r="M6068" s="28"/>
      <c r="O6068" s="77">
        <v>0.17129999399185181</v>
      </c>
      <c r="Q6068" s="135"/>
      <c r="R6068" s="27"/>
      <c r="BF6068" s="106"/>
    </row>
    <row r="6069" spans="1:58" x14ac:dyDescent="0.25">
      <c r="A6069" t="s">
        <v>17</v>
      </c>
      <c r="B6069" s="23">
        <v>2020</v>
      </c>
      <c r="C6069" s="23" t="s">
        <v>2</v>
      </c>
      <c r="D6069" s="23" t="s">
        <v>65</v>
      </c>
      <c r="E6069" s="23" t="s">
        <v>140</v>
      </c>
      <c r="F6069" s="23" t="s">
        <v>141</v>
      </c>
      <c r="G6069" s="23" t="s">
        <v>550</v>
      </c>
      <c r="H6069" s="32" t="s">
        <v>352</v>
      </c>
      <c r="I6069" s="32" t="s">
        <v>579</v>
      </c>
      <c r="J6069" s="135">
        <v>33</v>
      </c>
      <c r="K6069" s="28">
        <v>2.273E-2</v>
      </c>
      <c r="L6069" s="28">
        <f t="shared" si="135"/>
        <v>9.9430000000000004E-2</v>
      </c>
      <c r="M6069" s="28"/>
      <c r="O6069" s="77">
        <v>0.2179500013589859</v>
      </c>
      <c r="Q6069" s="135"/>
      <c r="R6069" s="27"/>
      <c r="BF6069" s="106"/>
    </row>
    <row r="6070" spans="1:58" x14ac:dyDescent="0.25">
      <c r="A6070" t="s">
        <v>17</v>
      </c>
      <c r="B6070" s="23">
        <v>2020</v>
      </c>
      <c r="C6070" s="23" t="s">
        <v>3</v>
      </c>
      <c r="D6070" s="23" t="s">
        <v>66</v>
      </c>
      <c r="E6070" s="23" t="s">
        <v>140</v>
      </c>
      <c r="F6070" s="23" t="s">
        <v>141</v>
      </c>
      <c r="G6070" s="23" t="s">
        <v>550</v>
      </c>
      <c r="H6070" s="32" t="s">
        <v>352</v>
      </c>
      <c r="I6070" s="32" t="s">
        <v>579</v>
      </c>
      <c r="J6070" s="135">
        <v>33</v>
      </c>
      <c r="K6070" s="28">
        <v>3.7589999999999998E-2</v>
      </c>
      <c r="L6070" s="28">
        <f t="shared" si="135"/>
        <v>0.10954999999999999</v>
      </c>
      <c r="M6070" s="28"/>
      <c r="O6070" s="77">
        <v>0.24258999526500699</v>
      </c>
      <c r="Q6070" s="135"/>
      <c r="R6070" s="27"/>
      <c r="BF6070" s="106"/>
    </row>
    <row r="6071" spans="1:58" x14ac:dyDescent="0.25">
      <c r="A6071" t="s">
        <v>17</v>
      </c>
      <c r="B6071" s="23">
        <v>2021</v>
      </c>
      <c r="C6071" s="23" t="s">
        <v>0</v>
      </c>
      <c r="D6071" s="23" t="s">
        <v>67</v>
      </c>
      <c r="E6071" s="23" t="s">
        <v>140</v>
      </c>
      <c r="F6071" s="23" t="s">
        <v>141</v>
      </c>
      <c r="G6071" s="23" t="s">
        <v>550</v>
      </c>
      <c r="H6071" s="32" t="s">
        <v>352</v>
      </c>
      <c r="I6071" s="32" t="s">
        <v>579</v>
      </c>
      <c r="J6071" s="135">
        <v>32</v>
      </c>
      <c r="K6071" s="28">
        <v>6.25E-2</v>
      </c>
      <c r="L6071" s="28">
        <f t="shared" si="135"/>
        <v>0.14088000000000001</v>
      </c>
      <c r="M6071" s="28"/>
      <c r="O6071" s="77">
        <v>0.2547299861907959</v>
      </c>
      <c r="Q6071" s="135"/>
      <c r="R6071" s="27"/>
      <c r="BF6071" s="106"/>
    </row>
    <row r="6072" spans="1:58" x14ac:dyDescent="0.25">
      <c r="A6072" t="s">
        <v>17</v>
      </c>
      <c r="B6072" s="23">
        <v>2021</v>
      </c>
      <c r="C6072" s="23" t="s">
        <v>1</v>
      </c>
      <c r="D6072" s="23" t="s">
        <v>68</v>
      </c>
      <c r="E6072" s="23" t="s">
        <v>140</v>
      </c>
      <c r="F6072" s="23" t="s">
        <v>141</v>
      </c>
      <c r="G6072" s="23" t="s">
        <v>550</v>
      </c>
      <c r="H6072" s="32" t="s">
        <v>352</v>
      </c>
      <c r="I6072" s="32" t="s">
        <v>579</v>
      </c>
      <c r="J6072" s="135">
        <v>36</v>
      </c>
      <c r="K6072" s="28">
        <v>8.276E-2</v>
      </c>
      <c r="L6072" s="28">
        <f t="shared" si="135"/>
        <v>0.15309</v>
      </c>
      <c r="M6072" s="28"/>
      <c r="O6072" s="77">
        <v>0.25255998969078058</v>
      </c>
      <c r="Q6072" s="135"/>
      <c r="R6072" s="27"/>
      <c r="BF6072" s="106"/>
    </row>
    <row r="6073" spans="1:58" x14ac:dyDescent="0.25">
      <c r="A6073" t="s">
        <v>17</v>
      </c>
      <c r="B6073" s="23">
        <v>2021</v>
      </c>
      <c r="C6073" s="23" t="s">
        <v>2</v>
      </c>
      <c r="D6073" s="23" t="s">
        <v>69</v>
      </c>
      <c r="E6073" s="23" t="s">
        <v>140</v>
      </c>
      <c r="F6073" s="23" t="s">
        <v>141</v>
      </c>
      <c r="G6073" s="23" t="s">
        <v>550</v>
      </c>
      <c r="H6073" s="32" t="s">
        <v>352</v>
      </c>
      <c r="I6073" s="32" t="s">
        <v>579</v>
      </c>
      <c r="J6073" s="135">
        <v>34</v>
      </c>
      <c r="K6073" s="28">
        <v>8.8239999999999999E-2</v>
      </c>
      <c r="L6073" s="28">
        <f t="shared" si="135"/>
        <v>0.15725</v>
      </c>
      <c r="M6073" s="28"/>
      <c r="O6073" s="77">
        <v>0.26715001463890081</v>
      </c>
      <c r="Q6073" s="135"/>
      <c r="R6073" s="27"/>
      <c r="BF6073" s="106"/>
    </row>
    <row r="6074" spans="1:58" x14ac:dyDescent="0.25">
      <c r="A6074" t="s">
        <v>17</v>
      </c>
      <c r="B6074" s="23">
        <v>2021</v>
      </c>
      <c r="C6074" s="23" t="s">
        <v>3</v>
      </c>
      <c r="D6074" s="23" t="s">
        <v>70</v>
      </c>
      <c r="E6074" s="23" t="s">
        <v>140</v>
      </c>
      <c r="F6074" s="23" t="s">
        <v>141</v>
      </c>
      <c r="G6074" s="23" t="s">
        <v>550</v>
      </c>
      <c r="H6074" s="32" t="s">
        <v>352</v>
      </c>
      <c r="I6074" s="32" t="s">
        <v>579</v>
      </c>
      <c r="J6074" s="135">
        <v>35</v>
      </c>
      <c r="K6074" s="28">
        <v>0.11348</v>
      </c>
      <c r="L6074" s="28">
        <f t="shared" si="135"/>
        <v>0.16744999999999999</v>
      </c>
      <c r="M6074" s="28"/>
      <c r="O6074" s="77">
        <v>0.26399001479148859</v>
      </c>
      <c r="Q6074" s="135"/>
      <c r="R6074" s="27"/>
      <c r="BF6074" s="106"/>
    </row>
    <row r="6075" spans="1:58" x14ac:dyDescent="0.25">
      <c r="A6075" t="s">
        <v>17</v>
      </c>
      <c r="B6075" s="23">
        <v>2022</v>
      </c>
      <c r="C6075" s="23" t="s">
        <v>0</v>
      </c>
      <c r="D6075" s="23" t="s">
        <v>71</v>
      </c>
      <c r="E6075" s="23" t="s">
        <v>140</v>
      </c>
      <c r="F6075" s="23" t="s">
        <v>141</v>
      </c>
      <c r="G6075" s="23" t="s">
        <v>550</v>
      </c>
      <c r="H6075" s="32" t="s">
        <v>352</v>
      </c>
      <c r="I6075" s="32" t="s">
        <v>579</v>
      </c>
      <c r="J6075" s="135">
        <v>37</v>
      </c>
      <c r="K6075" s="28">
        <v>8.7840000000000001E-2</v>
      </c>
      <c r="L6075" s="28">
        <f t="shared" si="135"/>
        <v>0.15945000000000001</v>
      </c>
      <c r="M6075" s="28"/>
      <c r="O6075" s="77">
        <v>0.26568999886512762</v>
      </c>
      <c r="Q6075" s="135"/>
      <c r="R6075" s="27"/>
      <c r="BF6075" s="106"/>
    </row>
    <row r="6076" spans="1:58" x14ac:dyDescent="0.25">
      <c r="A6076" t="s">
        <v>17</v>
      </c>
      <c r="B6076" s="23">
        <v>2022</v>
      </c>
      <c r="C6076" s="23" t="s">
        <v>1</v>
      </c>
      <c r="D6076" s="23" t="s">
        <v>72</v>
      </c>
      <c r="E6076" s="23" t="s">
        <v>140</v>
      </c>
      <c r="F6076" s="23" t="s">
        <v>141</v>
      </c>
      <c r="G6076" s="23" t="s">
        <v>550</v>
      </c>
      <c r="H6076" s="32" t="s">
        <v>352</v>
      </c>
      <c r="I6076" s="32" t="s">
        <v>579</v>
      </c>
      <c r="J6076" s="135">
        <v>38</v>
      </c>
      <c r="K6076" s="28">
        <v>0.10526000000000001</v>
      </c>
      <c r="L6076" s="28">
        <f t="shared" si="135"/>
        <v>0.18679000000000001</v>
      </c>
      <c r="M6076" s="28"/>
      <c r="O6076" s="77">
        <v>0.27766001224517822</v>
      </c>
      <c r="Q6076" s="135"/>
      <c r="R6076" s="27"/>
      <c r="BF6076" s="106"/>
    </row>
    <row r="6077" spans="1:58" x14ac:dyDescent="0.25">
      <c r="A6077" t="s">
        <v>17</v>
      </c>
      <c r="B6077" s="23">
        <v>2022</v>
      </c>
      <c r="C6077" s="23" t="s">
        <v>2</v>
      </c>
      <c r="D6077" s="23" t="s">
        <v>73</v>
      </c>
      <c r="E6077" s="23" t="s">
        <v>140</v>
      </c>
      <c r="F6077" s="23" t="s">
        <v>141</v>
      </c>
      <c r="G6077" s="23" t="s">
        <v>550</v>
      </c>
      <c r="H6077" s="32" t="s">
        <v>352</v>
      </c>
      <c r="I6077" s="32" t="s">
        <v>579</v>
      </c>
      <c r="J6077" s="135">
        <v>40</v>
      </c>
      <c r="K6077" s="28">
        <v>0.12579000000000001</v>
      </c>
      <c r="L6077" s="28">
        <f t="shared" si="135"/>
        <v>0.20860000000000001</v>
      </c>
      <c r="M6077" s="28"/>
      <c r="O6077" s="77">
        <v>0.2497300058603287</v>
      </c>
      <c r="Q6077" s="135"/>
      <c r="R6077" s="27"/>
      <c r="BF6077" s="106"/>
    </row>
    <row r="6078" spans="1:58" x14ac:dyDescent="0.25">
      <c r="A6078" t="s">
        <v>17</v>
      </c>
      <c r="B6078" s="23">
        <v>2022</v>
      </c>
      <c r="C6078" s="23" t="s">
        <v>3</v>
      </c>
      <c r="D6078" s="23" t="s">
        <v>493</v>
      </c>
      <c r="E6078" s="23" t="s">
        <v>140</v>
      </c>
      <c r="F6078" s="23" t="s">
        <v>141</v>
      </c>
      <c r="G6078" s="23" t="s">
        <v>550</v>
      </c>
      <c r="H6078" s="32" t="s">
        <v>352</v>
      </c>
      <c r="I6078" s="32" t="s">
        <v>579</v>
      </c>
      <c r="J6078" s="135">
        <v>40</v>
      </c>
      <c r="K6078" s="28">
        <v>0.10127</v>
      </c>
      <c r="L6078" s="28">
        <f t="shared" si="135"/>
        <v>0.19864999999999999</v>
      </c>
      <c r="M6078" s="28"/>
      <c r="O6078" s="77">
        <v>0.25554001331329351</v>
      </c>
      <c r="Q6078" s="135"/>
      <c r="R6078" s="27"/>
      <c r="BF6078" s="106"/>
    </row>
    <row r="6079" spans="1:58" x14ac:dyDescent="0.25">
      <c r="A6079" t="s">
        <v>17</v>
      </c>
      <c r="B6079" s="23">
        <v>2023</v>
      </c>
      <c r="C6079" s="23" t="s">
        <v>0</v>
      </c>
      <c r="D6079" s="23" t="s">
        <v>537</v>
      </c>
      <c r="E6079" s="23" t="s">
        <v>140</v>
      </c>
      <c r="F6079" s="23" t="s">
        <v>141</v>
      </c>
      <c r="G6079" s="23" t="s">
        <v>550</v>
      </c>
      <c r="H6079" s="32" t="s">
        <v>352</v>
      </c>
      <c r="I6079" s="32" t="s">
        <v>579</v>
      </c>
      <c r="J6079" s="135">
        <v>40</v>
      </c>
      <c r="K6079" s="28">
        <v>0.1125</v>
      </c>
      <c r="L6079" s="28">
        <f t="shared" si="135"/>
        <v>0.20530999999999999</v>
      </c>
      <c r="M6079" s="28"/>
      <c r="O6079" s="77">
        <v>0.26218000054359442</v>
      </c>
      <c r="Q6079" s="135"/>
      <c r="R6079" s="27"/>
      <c r="BF6079" s="106"/>
    </row>
    <row r="6080" spans="1:58" x14ac:dyDescent="0.25">
      <c r="A6080" t="s">
        <v>17</v>
      </c>
      <c r="B6080" s="23">
        <v>2019</v>
      </c>
      <c r="C6080" s="23" t="s">
        <v>0</v>
      </c>
      <c r="D6080" s="23" t="s">
        <v>59</v>
      </c>
      <c r="E6080" s="23" t="s">
        <v>142</v>
      </c>
      <c r="F6080" s="23" t="s">
        <v>143</v>
      </c>
      <c r="G6080" s="23" t="s">
        <v>543</v>
      </c>
      <c r="H6080" s="32" t="s">
        <v>351</v>
      </c>
      <c r="I6080" s="32" t="s">
        <v>579</v>
      </c>
      <c r="J6080" s="135">
        <v>31</v>
      </c>
      <c r="K6080" s="28">
        <v>0.34959000000000001</v>
      </c>
      <c r="L6080" s="28">
        <f t="shared" si="135"/>
        <v>0.31378</v>
      </c>
      <c r="M6080" s="28"/>
      <c r="O6080" s="77">
        <v>0.31793001294136047</v>
      </c>
      <c r="Q6080" s="135"/>
      <c r="R6080" s="27"/>
      <c r="BF6080" s="106"/>
    </row>
    <row r="6081" spans="1:58" x14ac:dyDescent="0.25">
      <c r="A6081" t="s">
        <v>17</v>
      </c>
      <c r="B6081" s="23">
        <v>2019</v>
      </c>
      <c r="C6081" s="23" t="s">
        <v>1</v>
      </c>
      <c r="D6081" s="23" t="s">
        <v>60</v>
      </c>
      <c r="E6081" s="23" t="s">
        <v>142</v>
      </c>
      <c r="F6081" s="23" t="s">
        <v>143</v>
      </c>
      <c r="G6081" s="23" t="s">
        <v>543</v>
      </c>
      <c r="H6081" s="32" t="s">
        <v>351</v>
      </c>
      <c r="I6081" s="32" t="s">
        <v>579</v>
      </c>
      <c r="J6081" s="135">
        <v>30</v>
      </c>
      <c r="K6081" s="28">
        <v>0.32500000000000001</v>
      </c>
      <c r="L6081" s="28">
        <f t="shared" si="135"/>
        <v>0.27926000000000001</v>
      </c>
      <c r="M6081" s="28"/>
      <c r="O6081" s="77">
        <v>0.29095000028610229</v>
      </c>
      <c r="Q6081" s="135"/>
      <c r="R6081" s="27"/>
      <c r="BF6081" s="106"/>
    </row>
    <row r="6082" spans="1:58" x14ac:dyDescent="0.25">
      <c r="A6082" t="s">
        <v>17</v>
      </c>
      <c r="B6082" s="23">
        <v>2019</v>
      </c>
      <c r="C6082" s="23" t="s">
        <v>2</v>
      </c>
      <c r="D6082" s="23" t="s">
        <v>61</v>
      </c>
      <c r="E6082" s="23" t="s">
        <v>142</v>
      </c>
      <c r="F6082" s="23" t="s">
        <v>143</v>
      </c>
      <c r="G6082" s="23" t="s">
        <v>543</v>
      </c>
      <c r="H6082" s="32" t="s">
        <v>351</v>
      </c>
      <c r="I6082" s="32" t="s">
        <v>579</v>
      </c>
      <c r="J6082" s="135">
        <v>29</v>
      </c>
      <c r="K6082" s="28">
        <v>0.32479000000000002</v>
      </c>
      <c r="L6082" s="28">
        <f t="shared" ref="L6082:L6145" si="136">SUMIFS(K:K, E:E, G6082, D:D, D6082, I:I, I6082)</f>
        <v>0.25580999999999998</v>
      </c>
      <c r="M6082" s="28"/>
      <c r="O6082" s="77">
        <v>0.2629300057888031</v>
      </c>
      <c r="Q6082" s="135"/>
      <c r="R6082" s="27"/>
      <c r="BF6082" s="106"/>
    </row>
    <row r="6083" spans="1:58" x14ac:dyDescent="0.25">
      <c r="A6083" t="s">
        <v>17</v>
      </c>
      <c r="B6083" s="23">
        <v>2019</v>
      </c>
      <c r="C6083" s="23" t="s">
        <v>3</v>
      </c>
      <c r="D6083" s="23" t="s">
        <v>62</v>
      </c>
      <c r="E6083" s="23" t="s">
        <v>142</v>
      </c>
      <c r="F6083" s="23" t="s">
        <v>143</v>
      </c>
      <c r="G6083" s="23" t="s">
        <v>543</v>
      </c>
      <c r="H6083" s="32" t="s">
        <v>351</v>
      </c>
      <c r="I6083" s="32" t="s">
        <v>579</v>
      </c>
      <c r="J6083" s="135">
        <v>31</v>
      </c>
      <c r="K6083" s="28">
        <v>0.26016</v>
      </c>
      <c r="L6083" s="28">
        <f t="shared" si="136"/>
        <v>0.23574999999999999</v>
      </c>
      <c r="M6083" s="28"/>
      <c r="O6083" s="77">
        <v>0.230880007147789</v>
      </c>
      <c r="Q6083" s="135"/>
      <c r="R6083" s="27"/>
      <c r="BF6083" s="106"/>
    </row>
    <row r="6084" spans="1:58" x14ac:dyDescent="0.25">
      <c r="A6084" t="s">
        <v>17</v>
      </c>
      <c r="B6084" s="23">
        <v>2020</v>
      </c>
      <c r="C6084" s="23" t="s">
        <v>0</v>
      </c>
      <c r="D6084" s="23" t="s">
        <v>63</v>
      </c>
      <c r="E6084" s="23" t="s">
        <v>142</v>
      </c>
      <c r="F6084" s="23" t="s">
        <v>143</v>
      </c>
      <c r="G6084" s="23" t="s">
        <v>543</v>
      </c>
      <c r="H6084" s="32" t="s">
        <v>351</v>
      </c>
      <c r="I6084" s="32" t="s">
        <v>579</v>
      </c>
      <c r="J6084" s="135">
        <v>24</v>
      </c>
      <c r="K6084" s="28">
        <v>0.18557000000000001</v>
      </c>
      <c r="L6084" s="28">
        <f t="shared" si="136"/>
        <v>0.19363</v>
      </c>
      <c r="M6084" s="28"/>
      <c r="O6084" s="77">
        <v>0.1393100023269653</v>
      </c>
      <c r="Q6084" s="135"/>
      <c r="R6084" s="27"/>
      <c r="BF6084" s="106"/>
    </row>
    <row r="6085" spans="1:58" x14ac:dyDescent="0.25">
      <c r="A6085" t="s">
        <v>17</v>
      </c>
      <c r="B6085" s="23">
        <v>2020</v>
      </c>
      <c r="C6085" s="23" t="s">
        <v>1</v>
      </c>
      <c r="D6085" s="23" t="s">
        <v>64</v>
      </c>
      <c r="E6085" s="23" t="s">
        <v>142</v>
      </c>
      <c r="F6085" s="23" t="s">
        <v>143</v>
      </c>
      <c r="G6085" s="23" t="s">
        <v>543</v>
      </c>
      <c r="H6085" s="32" t="s">
        <v>351</v>
      </c>
      <c r="I6085" s="32" t="s">
        <v>579</v>
      </c>
      <c r="J6085" s="135">
        <v>22</v>
      </c>
      <c r="K6085" s="28">
        <v>0.11494</v>
      </c>
      <c r="L6085" s="28">
        <f t="shared" si="136"/>
        <v>0.18768000000000001</v>
      </c>
      <c r="M6085" s="28"/>
      <c r="O6085" s="77">
        <v>0.17129999399185181</v>
      </c>
      <c r="Q6085" s="135"/>
      <c r="R6085" s="27"/>
      <c r="BF6085" s="106"/>
    </row>
    <row r="6086" spans="1:58" x14ac:dyDescent="0.25">
      <c r="A6086" t="s">
        <v>17</v>
      </c>
      <c r="B6086" s="23">
        <v>2020</v>
      </c>
      <c r="C6086" s="23" t="s">
        <v>2</v>
      </c>
      <c r="D6086" s="23" t="s">
        <v>65</v>
      </c>
      <c r="E6086" s="23" t="s">
        <v>142</v>
      </c>
      <c r="F6086" s="23" t="s">
        <v>143</v>
      </c>
      <c r="G6086" s="23" t="s">
        <v>543</v>
      </c>
      <c r="H6086" s="32" t="s">
        <v>351</v>
      </c>
      <c r="I6086" s="32" t="s">
        <v>579</v>
      </c>
      <c r="J6086" s="135">
        <v>21</v>
      </c>
      <c r="K6086" s="28">
        <v>5.9520000000000003E-2</v>
      </c>
      <c r="L6086" s="28">
        <f t="shared" si="136"/>
        <v>0.16774</v>
      </c>
      <c r="M6086" s="28"/>
      <c r="O6086" s="77">
        <v>0.2179500013589859</v>
      </c>
      <c r="Q6086" s="135"/>
      <c r="R6086" s="27"/>
      <c r="BF6086" s="106"/>
    </row>
    <row r="6087" spans="1:58" x14ac:dyDescent="0.25">
      <c r="A6087" t="s">
        <v>17</v>
      </c>
      <c r="B6087" s="23">
        <v>2020</v>
      </c>
      <c r="C6087" s="23" t="s">
        <v>3</v>
      </c>
      <c r="D6087" s="23" t="s">
        <v>66</v>
      </c>
      <c r="E6087" s="23" t="s">
        <v>142</v>
      </c>
      <c r="F6087" s="23" t="s">
        <v>143</v>
      </c>
      <c r="G6087" s="23" t="s">
        <v>543</v>
      </c>
      <c r="H6087" s="32" t="s">
        <v>351</v>
      </c>
      <c r="I6087" s="32" t="s">
        <v>579</v>
      </c>
      <c r="J6087" s="135">
        <v>18</v>
      </c>
      <c r="K6087" s="28">
        <v>5.7140000000000003E-2</v>
      </c>
      <c r="L6087" s="28">
        <f t="shared" si="136"/>
        <v>0.16783000000000001</v>
      </c>
      <c r="M6087" s="28"/>
      <c r="O6087" s="77">
        <v>0.24258999526500699</v>
      </c>
      <c r="Q6087" s="135"/>
      <c r="R6087" s="27"/>
      <c r="BF6087" s="106"/>
    </row>
    <row r="6088" spans="1:58" x14ac:dyDescent="0.25">
      <c r="A6088" t="s">
        <v>17</v>
      </c>
      <c r="B6088" s="23">
        <v>2021</v>
      </c>
      <c r="C6088" s="23" t="s">
        <v>0</v>
      </c>
      <c r="D6088" s="23" t="s">
        <v>67</v>
      </c>
      <c r="E6088" s="23" t="s">
        <v>142</v>
      </c>
      <c r="F6088" s="23" t="s">
        <v>143</v>
      </c>
      <c r="G6088" s="23" t="s">
        <v>543</v>
      </c>
      <c r="H6088" s="32" t="s">
        <v>351</v>
      </c>
      <c r="I6088" s="32" t="s">
        <v>579</v>
      </c>
      <c r="J6088" s="135">
        <v>20</v>
      </c>
      <c r="K6088" s="28">
        <v>8.6419999999999997E-2</v>
      </c>
      <c r="L6088" s="28">
        <f t="shared" si="136"/>
        <v>0.19636000000000001</v>
      </c>
      <c r="M6088" s="28"/>
      <c r="O6088" s="77">
        <v>0.2547299861907959</v>
      </c>
      <c r="Q6088" s="135"/>
      <c r="R6088" s="27"/>
      <c r="BF6088" s="106"/>
    </row>
    <row r="6089" spans="1:58" x14ac:dyDescent="0.25">
      <c r="A6089" t="s">
        <v>17</v>
      </c>
      <c r="B6089" s="23">
        <v>2021</v>
      </c>
      <c r="C6089" s="23" t="s">
        <v>1</v>
      </c>
      <c r="D6089" s="23" t="s">
        <v>68</v>
      </c>
      <c r="E6089" s="23" t="s">
        <v>142</v>
      </c>
      <c r="F6089" s="23" t="s">
        <v>143</v>
      </c>
      <c r="G6089" s="23" t="s">
        <v>543</v>
      </c>
      <c r="H6089" s="32" t="s">
        <v>351</v>
      </c>
      <c r="I6089" s="32" t="s">
        <v>579</v>
      </c>
      <c r="J6089" s="135">
        <v>20</v>
      </c>
      <c r="K6089" s="28">
        <v>0.11111</v>
      </c>
      <c r="L6089" s="28">
        <f t="shared" si="136"/>
        <v>0.19217999999999999</v>
      </c>
      <c r="M6089" s="28"/>
      <c r="O6089" s="77">
        <v>0.25255998969078058</v>
      </c>
      <c r="Q6089" s="135"/>
      <c r="R6089" s="27"/>
      <c r="BF6089" s="106"/>
    </row>
    <row r="6090" spans="1:58" x14ac:dyDescent="0.25">
      <c r="A6090" t="s">
        <v>17</v>
      </c>
      <c r="B6090" s="23">
        <v>2021</v>
      </c>
      <c r="C6090" s="23" t="s">
        <v>2</v>
      </c>
      <c r="D6090" s="23" t="s">
        <v>69</v>
      </c>
      <c r="E6090" s="23" t="s">
        <v>142</v>
      </c>
      <c r="F6090" s="23" t="s">
        <v>143</v>
      </c>
      <c r="G6090" s="23" t="s">
        <v>543</v>
      </c>
      <c r="H6090" s="32" t="s">
        <v>351</v>
      </c>
      <c r="I6090" s="32" t="s">
        <v>579</v>
      </c>
      <c r="J6090" s="135">
        <v>22</v>
      </c>
      <c r="K6090" s="28">
        <v>0.14773</v>
      </c>
      <c r="L6090" s="28">
        <f t="shared" si="136"/>
        <v>0.20252999999999999</v>
      </c>
      <c r="M6090" s="28"/>
      <c r="O6090" s="77">
        <v>0.26715001463890081</v>
      </c>
      <c r="Q6090" s="135"/>
      <c r="R6090" s="27"/>
      <c r="BF6090" s="106"/>
    </row>
    <row r="6091" spans="1:58" x14ac:dyDescent="0.25">
      <c r="A6091" t="s">
        <v>17</v>
      </c>
      <c r="B6091" s="23">
        <v>2021</v>
      </c>
      <c r="C6091" s="23" t="s">
        <v>3</v>
      </c>
      <c r="D6091" s="23" t="s">
        <v>70</v>
      </c>
      <c r="E6091" s="23" t="s">
        <v>142</v>
      </c>
      <c r="F6091" s="23" t="s">
        <v>143</v>
      </c>
      <c r="G6091" s="23" t="s">
        <v>543</v>
      </c>
      <c r="H6091" s="32" t="s">
        <v>351</v>
      </c>
      <c r="I6091" s="32" t="s">
        <v>579</v>
      </c>
      <c r="J6091" s="135">
        <v>23</v>
      </c>
      <c r="K6091" s="28">
        <v>0.18889</v>
      </c>
      <c r="L6091" s="28">
        <f t="shared" si="136"/>
        <v>0.23008999999999999</v>
      </c>
      <c r="M6091" s="28"/>
      <c r="O6091" s="77">
        <v>0.26399001479148859</v>
      </c>
      <c r="Q6091" s="135"/>
      <c r="R6091" s="27"/>
      <c r="BF6091" s="106"/>
    </row>
    <row r="6092" spans="1:58" x14ac:dyDescent="0.25">
      <c r="A6092" t="s">
        <v>17</v>
      </c>
      <c r="B6092" s="23">
        <v>2022</v>
      </c>
      <c r="C6092" s="23" t="s">
        <v>0</v>
      </c>
      <c r="D6092" s="23" t="s">
        <v>71</v>
      </c>
      <c r="E6092" s="23" t="s">
        <v>142</v>
      </c>
      <c r="F6092" s="23" t="s">
        <v>143</v>
      </c>
      <c r="G6092" s="23" t="s">
        <v>543</v>
      </c>
      <c r="H6092" s="32" t="s">
        <v>351</v>
      </c>
      <c r="I6092" s="32" t="s">
        <v>579</v>
      </c>
      <c r="J6092" s="135">
        <v>25</v>
      </c>
      <c r="K6092" s="28">
        <v>0.21429000000000001</v>
      </c>
      <c r="L6092" s="28">
        <f t="shared" si="136"/>
        <v>0.24176</v>
      </c>
      <c r="M6092" s="28"/>
      <c r="O6092" s="77">
        <v>0.26568999886512762</v>
      </c>
      <c r="Q6092" s="135"/>
      <c r="R6092" s="27"/>
      <c r="BF6092" s="106"/>
    </row>
    <row r="6093" spans="1:58" x14ac:dyDescent="0.25">
      <c r="A6093" t="s">
        <v>17</v>
      </c>
      <c r="B6093" s="23">
        <v>2022</v>
      </c>
      <c r="C6093" s="23" t="s">
        <v>1</v>
      </c>
      <c r="D6093" s="23" t="s">
        <v>72</v>
      </c>
      <c r="E6093" s="23" t="s">
        <v>142</v>
      </c>
      <c r="F6093" s="23" t="s">
        <v>143</v>
      </c>
      <c r="G6093" s="23" t="s">
        <v>543</v>
      </c>
      <c r="H6093" s="32" t="s">
        <v>351</v>
      </c>
      <c r="I6093" s="32" t="s">
        <v>579</v>
      </c>
      <c r="J6093" s="135">
        <v>31</v>
      </c>
      <c r="K6093" s="28">
        <v>0.19672000000000001</v>
      </c>
      <c r="L6093" s="28">
        <f t="shared" si="136"/>
        <v>0.26064999999999999</v>
      </c>
      <c r="M6093" s="28"/>
      <c r="O6093" s="77">
        <v>0.27766001224517822</v>
      </c>
      <c r="Q6093" s="135"/>
      <c r="R6093" s="27"/>
      <c r="BF6093" s="106"/>
    </row>
    <row r="6094" spans="1:58" x14ac:dyDescent="0.25">
      <c r="A6094" t="s">
        <v>17</v>
      </c>
      <c r="B6094" s="23">
        <v>2022</v>
      </c>
      <c r="C6094" s="23" t="s">
        <v>2</v>
      </c>
      <c r="D6094" s="23" t="s">
        <v>73</v>
      </c>
      <c r="E6094" s="23" t="s">
        <v>142</v>
      </c>
      <c r="F6094" s="23" t="s">
        <v>143</v>
      </c>
      <c r="G6094" s="23" t="s">
        <v>543</v>
      </c>
      <c r="H6094" s="32" t="s">
        <v>351</v>
      </c>
      <c r="I6094" s="32" t="s">
        <v>579</v>
      </c>
      <c r="J6094" s="135">
        <v>32</v>
      </c>
      <c r="K6094" s="28">
        <v>0.17460000000000001</v>
      </c>
      <c r="L6094" s="28">
        <f t="shared" si="136"/>
        <v>0.23877000000000001</v>
      </c>
      <c r="M6094" s="28"/>
      <c r="O6094" s="77">
        <v>0.2497300058603287</v>
      </c>
      <c r="Q6094" s="135"/>
      <c r="R6094" s="27"/>
      <c r="BF6094" s="106"/>
    </row>
    <row r="6095" spans="1:58" x14ac:dyDescent="0.25">
      <c r="A6095" t="s">
        <v>17</v>
      </c>
      <c r="B6095" s="23">
        <v>2022</v>
      </c>
      <c r="C6095" s="23" t="s">
        <v>3</v>
      </c>
      <c r="D6095" s="23" t="s">
        <v>493</v>
      </c>
      <c r="E6095" s="23" t="s">
        <v>142</v>
      </c>
      <c r="F6095" s="23" t="s">
        <v>143</v>
      </c>
      <c r="G6095" s="23" t="s">
        <v>543</v>
      </c>
      <c r="H6095" s="32" t="s">
        <v>351</v>
      </c>
      <c r="I6095" s="32" t="s">
        <v>579</v>
      </c>
      <c r="J6095" s="135">
        <v>34</v>
      </c>
      <c r="K6095" s="28">
        <v>0.11679</v>
      </c>
      <c r="L6095" s="28">
        <f t="shared" si="136"/>
        <v>0.20560999999999999</v>
      </c>
      <c r="M6095" s="28"/>
      <c r="O6095" s="77">
        <v>0.25554001331329351</v>
      </c>
      <c r="Q6095" s="135"/>
      <c r="R6095" s="27"/>
      <c r="BF6095" s="106"/>
    </row>
    <row r="6096" spans="1:58" x14ac:dyDescent="0.25">
      <c r="A6096" t="s">
        <v>17</v>
      </c>
      <c r="B6096" s="23">
        <v>2023</v>
      </c>
      <c r="C6096" s="23" t="s">
        <v>0</v>
      </c>
      <c r="D6096" s="23" t="s">
        <v>537</v>
      </c>
      <c r="E6096" s="23" t="s">
        <v>142</v>
      </c>
      <c r="F6096" s="23" t="s">
        <v>143</v>
      </c>
      <c r="G6096" s="23" t="s">
        <v>543</v>
      </c>
      <c r="H6096" s="32" t="s">
        <v>351</v>
      </c>
      <c r="I6096" s="32" t="s">
        <v>579</v>
      </c>
      <c r="J6096" s="135">
        <v>30</v>
      </c>
      <c r="K6096" s="28">
        <v>9.3219999999999997E-2</v>
      </c>
      <c r="L6096" s="28">
        <f t="shared" si="136"/>
        <v>0.22727</v>
      </c>
      <c r="M6096" s="28"/>
      <c r="O6096" s="77">
        <v>0.26218000054359442</v>
      </c>
      <c r="Q6096" s="135"/>
      <c r="R6096" s="27"/>
      <c r="BF6096" s="106"/>
    </row>
    <row r="6097" spans="1:58" x14ac:dyDescent="0.25">
      <c r="A6097" t="s">
        <v>17</v>
      </c>
      <c r="B6097" s="23">
        <v>2019</v>
      </c>
      <c r="C6097" s="23" t="s">
        <v>0</v>
      </c>
      <c r="D6097" s="23" t="s">
        <v>59</v>
      </c>
      <c r="E6097" s="23" t="s">
        <v>558</v>
      </c>
      <c r="F6097" s="23" t="s">
        <v>355</v>
      </c>
      <c r="G6097" s="23" t="s">
        <v>558</v>
      </c>
      <c r="H6097" s="32" t="s">
        <v>355</v>
      </c>
      <c r="I6097" s="32" t="s">
        <v>579</v>
      </c>
      <c r="J6097" s="135">
        <v>237</v>
      </c>
      <c r="K6097" s="28">
        <v>0.25527</v>
      </c>
      <c r="L6097" s="28">
        <f t="shared" si="136"/>
        <v>0.25527</v>
      </c>
      <c r="M6097" s="28"/>
      <c r="O6097" s="77">
        <v>0.31793001294136047</v>
      </c>
      <c r="Q6097" s="135"/>
      <c r="R6097" s="27"/>
      <c r="BF6097" s="106"/>
    </row>
    <row r="6098" spans="1:58" x14ac:dyDescent="0.25">
      <c r="A6098" t="s">
        <v>17</v>
      </c>
      <c r="B6098" s="23">
        <v>2019</v>
      </c>
      <c r="C6098" s="23" t="s">
        <v>1</v>
      </c>
      <c r="D6098" s="23" t="s">
        <v>60</v>
      </c>
      <c r="E6098" s="23" t="s">
        <v>558</v>
      </c>
      <c r="F6098" s="23" t="s">
        <v>355</v>
      </c>
      <c r="G6098" s="23" t="s">
        <v>558</v>
      </c>
      <c r="H6098" s="32" t="s">
        <v>355</v>
      </c>
      <c r="I6098" s="32" t="s">
        <v>579</v>
      </c>
      <c r="J6098" s="135">
        <v>237</v>
      </c>
      <c r="K6098" s="28">
        <v>0.25738</v>
      </c>
      <c r="L6098" s="28">
        <f t="shared" si="136"/>
        <v>0.25738</v>
      </c>
      <c r="M6098" s="28"/>
      <c r="O6098" s="77">
        <v>0.29095000028610229</v>
      </c>
      <c r="Q6098" s="135"/>
      <c r="R6098" s="27"/>
      <c r="BF6098" s="106"/>
    </row>
    <row r="6099" spans="1:58" x14ac:dyDescent="0.25">
      <c r="A6099" t="s">
        <v>17</v>
      </c>
      <c r="B6099" s="23">
        <v>2019</v>
      </c>
      <c r="C6099" s="23" t="s">
        <v>2</v>
      </c>
      <c r="D6099" s="23" t="s">
        <v>61</v>
      </c>
      <c r="E6099" s="23" t="s">
        <v>558</v>
      </c>
      <c r="F6099" s="23" t="s">
        <v>355</v>
      </c>
      <c r="G6099" s="23" t="s">
        <v>558</v>
      </c>
      <c r="H6099" s="32" t="s">
        <v>355</v>
      </c>
      <c r="I6099" s="32" t="s">
        <v>579</v>
      </c>
      <c r="J6099" s="135">
        <v>238</v>
      </c>
      <c r="K6099" s="28">
        <v>0.25263000000000002</v>
      </c>
      <c r="L6099" s="28">
        <f t="shared" si="136"/>
        <v>0.25263000000000002</v>
      </c>
      <c r="M6099" s="28"/>
      <c r="O6099" s="77">
        <v>0.2629300057888031</v>
      </c>
      <c r="Q6099" s="135"/>
      <c r="R6099" s="27"/>
      <c r="BF6099" s="106"/>
    </row>
    <row r="6100" spans="1:58" x14ac:dyDescent="0.25">
      <c r="A6100" t="s">
        <v>17</v>
      </c>
      <c r="B6100" s="23">
        <v>2019</v>
      </c>
      <c r="C6100" s="23" t="s">
        <v>3</v>
      </c>
      <c r="D6100" s="23" t="s">
        <v>62</v>
      </c>
      <c r="E6100" s="23" t="s">
        <v>558</v>
      </c>
      <c r="F6100" s="23" t="s">
        <v>355</v>
      </c>
      <c r="G6100" s="23" t="s">
        <v>558</v>
      </c>
      <c r="H6100" s="32" t="s">
        <v>355</v>
      </c>
      <c r="I6100" s="32" t="s">
        <v>579</v>
      </c>
      <c r="J6100" s="135">
        <v>237</v>
      </c>
      <c r="K6100" s="28">
        <v>0.22386</v>
      </c>
      <c r="L6100" s="28">
        <f t="shared" si="136"/>
        <v>0.22386</v>
      </c>
      <c r="M6100" s="28"/>
      <c r="O6100" s="77">
        <v>0.230880007147789</v>
      </c>
      <c r="Q6100" s="135"/>
      <c r="R6100" s="27"/>
      <c r="BF6100" s="106"/>
    </row>
    <row r="6101" spans="1:58" x14ac:dyDescent="0.25">
      <c r="A6101" t="s">
        <v>17</v>
      </c>
      <c r="B6101" s="23">
        <v>2020</v>
      </c>
      <c r="C6101" s="23" t="s">
        <v>0</v>
      </c>
      <c r="D6101" s="23" t="s">
        <v>63</v>
      </c>
      <c r="E6101" s="23" t="s">
        <v>558</v>
      </c>
      <c r="F6101" s="23" t="s">
        <v>355</v>
      </c>
      <c r="G6101" s="23" t="s">
        <v>558</v>
      </c>
      <c r="H6101" s="32" t="s">
        <v>355</v>
      </c>
      <c r="I6101" s="32" t="s">
        <v>579</v>
      </c>
      <c r="J6101" s="135">
        <v>243</v>
      </c>
      <c r="K6101" s="28">
        <v>0.19012999999999999</v>
      </c>
      <c r="L6101" s="28">
        <f t="shared" si="136"/>
        <v>0.19012999999999999</v>
      </c>
      <c r="M6101" s="28"/>
      <c r="O6101" s="77">
        <v>0.1393100023269653</v>
      </c>
      <c r="Q6101" s="135"/>
      <c r="R6101" s="27"/>
      <c r="BF6101" s="106"/>
    </row>
    <row r="6102" spans="1:58" x14ac:dyDescent="0.25">
      <c r="A6102" t="s">
        <v>17</v>
      </c>
      <c r="B6102" s="23">
        <v>2020</v>
      </c>
      <c r="C6102" s="23" t="s">
        <v>1</v>
      </c>
      <c r="D6102" s="23" t="s">
        <v>64</v>
      </c>
      <c r="E6102" s="23" t="s">
        <v>558</v>
      </c>
      <c r="F6102" s="23" t="s">
        <v>355</v>
      </c>
      <c r="G6102" s="23" t="s">
        <v>558</v>
      </c>
      <c r="H6102" s="32" t="s">
        <v>355</v>
      </c>
      <c r="I6102" s="32" t="s">
        <v>579</v>
      </c>
      <c r="J6102" s="135">
        <v>226</v>
      </c>
      <c r="K6102" s="28">
        <v>0.15409999999999999</v>
      </c>
      <c r="L6102" s="28">
        <f t="shared" si="136"/>
        <v>0.15409999999999999</v>
      </c>
      <c r="M6102" s="28"/>
      <c r="O6102" s="77">
        <v>0.17129999399185181</v>
      </c>
      <c r="Q6102" s="135"/>
      <c r="R6102" s="27"/>
      <c r="BF6102" s="106"/>
    </row>
    <row r="6103" spans="1:58" x14ac:dyDescent="0.25">
      <c r="A6103" t="s">
        <v>17</v>
      </c>
      <c r="B6103" s="23">
        <v>2020</v>
      </c>
      <c r="C6103" s="23" t="s">
        <v>2</v>
      </c>
      <c r="D6103" s="23" t="s">
        <v>65</v>
      </c>
      <c r="E6103" s="23" t="s">
        <v>558</v>
      </c>
      <c r="F6103" s="23" t="s">
        <v>355</v>
      </c>
      <c r="G6103" s="23" t="s">
        <v>558</v>
      </c>
      <c r="H6103" s="32" t="s">
        <v>355</v>
      </c>
      <c r="I6103" s="32" t="s">
        <v>579</v>
      </c>
      <c r="J6103" s="135">
        <v>208</v>
      </c>
      <c r="K6103" s="28">
        <v>0.13805999999999999</v>
      </c>
      <c r="L6103" s="28">
        <f t="shared" si="136"/>
        <v>0.13805999999999999</v>
      </c>
      <c r="M6103" s="28"/>
      <c r="O6103" s="77">
        <v>0.2179500013589859</v>
      </c>
      <c r="Q6103" s="135"/>
      <c r="R6103" s="27"/>
      <c r="BF6103" s="106"/>
    </row>
    <row r="6104" spans="1:58" x14ac:dyDescent="0.25">
      <c r="A6104" t="s">
        <v>17</v>
      </c>
      <c r="B6104" s="23">
        <v>2020</v>
      </c>
      <c r="C6104" s="23" t="s">
        <v>3</v>
      </c>
      <c r="D6104" s="23" t="s">
        <v>66</v>
      </c>
      <c r="E6104" s="23" t="s">
        <v>558</v>
      </c>
      <c r="F6104" s="23" t="s">
        <v>355</v>
      </c>
      <c r="G6104" s="23" t="s">
        <v>558</v>
      </c>
      <c r="H6104" s="32" t="s">
        <v>355</v>
      </c>
      <c r="I6104" s="32" t="s">
        <v>579</v>
      </c>
      <c r="J6104" s="135">
        <v>205</v>
      </c>
      <c r="K6104" s="28">
        <v>0.15487999999999999</v>
      </c>
      <c r="L6104" s="28">
        <f t="shared" si="136"/>
        <v>0.15487999999999999</v>
      </c>
      <c r="M6104" s="28"/>
      <c r="O6104" s="77">
        <v>0.24258999526500699</v>
      </c>
      <c r="Q6104" s="135"/>
      <c r="R6104" s="27"/>
      <c r="BF6104" s="106"/>
    </row>
    <row r="6105" spans="1:58" x14ac:dyDescent="0.25">
      <c r="A6105" t="s">
        <v>17</v>
      </c>
      <c r="B6105" s="23">
        <v>2021</v>
      </c>
      <c r="C6105" s="23" t="s">
        <v>0</v>
      </c>
      <c r="D6105" s="23" t="s">
        <v>67</v>
      </c>
      <c r="E6105" s="23" t="s">
        <v>558</v>
      </c>
      <c r="F6105" s="23" t="s">
        <v>355</v>
      </c>
      <c r="G6105" s="23" t="s">
        <v>558</v>
      </c>
      <c r="H6105" s="32" t="s">
        <v>355</v>
      </c>
      <c r="I6105" s="32" t="s">
        <v>579</v>
      </c>
      <c r="J6105" s="135">
        <v>193</v>
      </c>
      <c r="K6105" s="28">
        <v>0.17272999999999999</v>
      </c>
      <c r="L6105" s="28">
        <f t="shared" si="136"/>
        <v>0.17272999999999999</v>
      </c>
      <c r="M6105" s="28"/>
      <c r="O6105" s="77">
        <v>0.2547299861907959</v>
      </c>
      <c r="Q6105" s="135"/>
      <c r="R6105" s="27"/>
      <c r="BF6105" s="106"/>
    </row>
    <row r="6106" spans="1:58" x14ac:dyDescent="0.25">
      <c r="A6106" t="s">
        <v>17</v>
      </c>
      <c r="B6106" s="23">
        <v>2021</v>
      </c>
      <c r="C6106" s="23" t="s">
        <v>1</v>
      </c>
      <c r="D6106" s="23" t="s">
        <v>68</v>
      </c>
      <c r="E6106" s="23" t="s">
        <v>558</v>
      </c>
      <c r="F6106" s="23" t="s">
        <v>355</v>
      </c>
      <c r="G6106" s="23" t="s">
        <v>558</v>
      </c>
      <c r="H6106" s="32" t="s">
        <v>355</v>
      </c>
      <c r="I6106" s="32" t="s">
        <v>579</v>
      </c>
      <c r="J6106" s="135">
        <v>217</v>
      </c>
      <c r="K6106" s="28">
        <v>0.20046</v>
      </c>
      <c r="L6106" s="28">
        <f t="shared" si="136"/>
        <v>0.20046</v>
      </c>
      <c r="M6106" s="28"/>
      <c r="O6106" s="77">
        <v>0.25255998969078058</v>
      </c>
      <c r="Q6106" s="135"/>
      <c r="R6106" s="27"/>
      <c r="BF6106" s="106"/>
    </row>
    <row r="6107" spans="1:58" x14ac:dyDescent="0.25">
      <c r="A6107" t="s">
        <v>17</v>
      </c>
      <c r="B6107" s="23">
        <v>2021</v>
      </c>
      <c r="C6107" s="23" t="s">
        <v>2</v>
      </c>
      <c r="D6107" s="23" t="s">
        <v>69</v>
      </c>
      <c r="E6107" s="23" t="s">
        <v>558</v>
      </c>
      <c r="F6107" s="23" t="s">
        <v>355</v>
      </c>
      <c r="G6107" s="23" t="s">
        <v>558</v>
      </c>
      <c r="H6107" s="32" t="s">
        <v>355</v>
      </c>
      <c r="I6107" s="32" t="s">
        <v>579</v>
      </c>
      <c r="J6107" s="135">
        <v>228</v>
      </c>
      <c r="K6107" s="28">
        <v>0.20088</v>
      </c>
      <c r="L6107" s="28">
        <f t="shared" si="136"/>
        <v>0.20088</v>
      </c>
      <c r="M6107" s="28"/>
      <c r="O6107" s="77">
        <v>0.26715001463890081</v>
      </c>
      <c r="Q6107" s="135"/>
      <c r="R6107" s="27"/>
      <c r="BF6107" s="106"/>
    </row>
    <row r="6108" spans="1:58" x14ac:dyDescent="0.25">
      <c r="A6108" t="s">
        <v>17</v>
      </c>
      <c r="B6108" s="23">
        <v>2021</v>
      </c>
      <c r="C6108" s="23" t="s">
        <v>3</v>
      </c>
      <c r="D6108" s="23" t="s">
        <v>70</v>
      </c>
      <c r="E6108" s="23" t="s">
        <v>558</v>
      </c>
      <c r="F6108" s="23" t="s">
        <v>355</v>
      </c>
      <c r="G6108" s="23" t="s">
        <v>558</v>
      </c>
      <c r="H6108" s="32" t="s">
        <v>355</v>
      </c>
      <c r="I6108" s="32" t="s">
        <v>579</v>
      </c>
      <c r="J6108" s="135">
        <v>220</v>
      </c>
      <c r="K6108" s="28">
        <v>0.19864000000000001</v>
      </c>
      <c r="L6108" s="28">
        <f t="shared" si="136"/>
        <v>0.19864000000000001</v>
      </c>
      <c r="M6108" s="28"/>
      <c r="O6108" s="77">
        <v>0.26399001479148859</v>
      </c>
      <c r="Q6108" s="135"/>
      <c r="R6108" s="27"/>
      <c r="BF6108" s="106"/>
    </row>
    <row r="6109" spans="1:58" x14ac:dyDescent="0.25">
      <c r="A6109" t="s">
        <v>17</v>
      </c>
      <c r="B6109" s="23">
        <v>2022</v>
      </c>
      <c r="C6109" s="23" t="s">
        <v>0</v>
      </c>
      <c r="D6109" s="23" t="s">
        <v>71</v>
      </c>
      <c r="E6109" s="23" t="s">
        <v>558</v>
      </c>
      <c r="F6109" s="23" t="s">
        <v>355</v>
      </c>
      <c r="G6109" s="23" t="s">
        <v>558</v>
      </c>
      <c r="H6109" s="32" t="s">
        <v>355</v>
      </c>
      <c r="I6109" s="32" t="s">
        <v>579</v>
      </c>
      <c r="J6109" s="135">
        <v>226</v>
      </c>
      <c r="K6109" s="28">
        <v>0.19358</v>
      </c>
      <c r="L6109" s="28">
        <f t="shared" si="136"/>
        <v>0.19358</v>
      </c>
      <c r="M6109" s="28"/>
      <c r="O6109" s="77">
        <v>0.26568999886512762</v>
      </c>
      <c r="Q6109" s="135"/>
      <c r="R6109" s="27"/>
      <c r="BF6109" s="106"/>
    </row>
    <row r="6110" spans="1:58" x14ac:dyDescent="0.25">
      <c r="A6110" t="s">
        <v>17</v>
      </c>
      <c r="B6110" s="23">
        <v>2022</v>
      </c>
      <c r="C6110" s="23" t="s">
        <v>1</v>
      </c>
      <c r="D6110" s="23" t="s">
        <v>72</v>
      </c>
      <c r="E6110" s="23" t="s">
        <v>558</v>
      </c>
      <c r="F6110" s="23" t="s">
        <v>355</v>
      </c>
      <c r="G6110" s="23" t="s">
        <v>558</v>
      </c>
      <c r="H6110" s="32" t="s">
        <v>355</v>
      </c>
      <c r="I6110" s="32" t="s">
        <v>579</v>
      </c>
      <c r="J6110" s="135">
        <v>219</v>
      </c>
      <c r="K6110" s="28">
        <v>0.18129999999999999</v>
      </c>
      <c r="L6110" s="28">
        <f t="shared" si="136"/>
        <v>0.18129999999999999</v>
      </c>
      <c r="M6110" s="28"/>
      <c r="O6110" s="77">
        <v>0.27766001224517822</v>
      </c>
      <c r="Q6110" s="135"/>
      <c r="R6110" s="27"/>
      <c r="BF6110" s="106"/>
    </row>
    <row r="6111" spans="1:58" x14ac:dyDescent="0.25">
      <c r="A6111" t="s">
        <v>17</v>
      </c>
      <c r="B6111" s="23">
        <v>2022</v>
      </c>
      <c r="C6111" s="23" t="s">
        <v>2</v>
      </c>
      <c r="D6111" s="23" t="s">
        <v>73</v>
      </c>
      <c r="E6111" s="23" t="s">
        <v>558</v>
      </c>
      <c r="F6111" s="23" t="s">
        <v>355</v>
      </c>
      <c r="G6111" s="23" t="s">
        <v>558</v>
      </c>
      <c r="H6111" s="32" t="s">
        <v>355</v>
      </c>
      <c r="I6111" s="32" t="s">
        <v>579</v>
      </c>
      <c r="J6111" s="135">
        <v>218</v>
      </c>
      <c r="K6111" s="28">
        <v>0.18620999999999999</v>
      </c>
      <c r="L6111" s="28">
        <f t="shared" si="136"/>
        <v>0.18620999999999999</v>
      </c>
      <c r="M6111" s="28"/>
      <c r="O6111" s="77">
        <v>0.2497300058603287</v>
      </c>
      <c r="Q6111" s="135"/>
      <c r="R6111" s="27"/>
      <c r="BF6111" s="106"/>
    </row>
    <row r="6112" spans="1:58" x14ac:dyDescent="0.25">
      <c r="A6112" t="s">
        <v>17</v>
      </c>
      <c r="B6112" s="23">
        <v>2022</v>
      </c>
      <c r="C6112" s="23" t="s">
        <v>3</v>
      </c>
      <c r="D6112" s="23" t="s">
        <v>493</v>
      </c>
      <c r="E6112" s="23" t="s">
        <v>558</v>
      </c>
      <c r="F6112" s="23" t="s">
        <v>355</v>
      </c>
      <c r="G6112" s="23" t="s">
        <v>558</v>
      </c>
      <c r="H6112" s="32" t="s">
        <v>355</v>
      </c>
      <c r="I6112" s="32" t="s">
        <v>579</v>
      </c>
      <c r="J6112" s="135">
        <v>216</v>
      </c>
      <c r="K6112" s="28">
        <v>0.16936999999999999</v>
      </c>
      <c r="L6112" s="28">
        <f t="shared" si="136"/>
        <v>0.16936999999999999</v>
      </c>
      <c r="M6112" s="28"/>
      <c r="O6112" s="77">
        <v>0.25554001331329351</v>
      </c>
      <c r="Q6112" s="135"/>
      <c r="R6112" s="27"/>
      <c r="BF6112" s="106"/>
    </row>
    <row r="6113" spans="1:58" x14ac:dyDescent="0.25">
      <c r="A6113" t="s">
        <v>17</v>
      </c>
      <c r="B6113" s="23">
        <v>2023</v>
      </c>
      <c r="C6113" s="23" t="s">
        <v>0</v>
      </c>
      <c r="D6113" s="23" t="s">
        <v>537</v>
      </c>
      <c r="E6113" s="23" t="s">
        <v>558</v>
      </c>
      <c r="F6113" s="23" t="s">
        <v>355</v>
      </c>
      <c r="G6113" s="23" t="s">
        <v>558</v>
      </c>
      <c r="H6113" s="32" t="s">
        <v>355</v>
      </c>
      <c r="I6113" s="32" t="s">
        <v>579</v>
      </c>
      <c r="J6113" s="135">
        <v>210</v>
      </c>
      <c r="K6113" s="28">
        <v>0.16944999999999999</v>
      </c>
      <c r="L6113" s="28">
        <f t="shared" si="136"/>
        <v>0.16944999999999999</v>
      </c>
      <c r="M6113" s="28"/>
      <c r="O6113" s="77">
        <v>0.26218000054359442</v>
      </c>
      <c r="Q6113" s="135"/>
      <c r="R6113" s="27"/>
      <c r="BF6113" s="106"/>
    </row>
    <row r="6114" spans="1:58" x14ac:dyDescent="0.25">
      <c r="A6114" t="s">
        <v>17</v>
      </c>
      <c r="B6114" s="23">
        <v>2019</v>
      </c>
      <c r="C6114" s="23" t="s">
        <v>0</v>
      </c>
      <c r="D6114" s="23" t="s">
        <v>59</v>
      </c>
      <c r="E6114" s="23" t="s">
        <v>144</v>
      </c>
      <c r="F6114" s="23" t="s">
        <v>145</v>
      </c>
      <c r="G6114" s="23" t="s">
        <v>541</v>
      </c>
      <c r="H6114" s="32" t="s">
        <v>542</v>
      </c>
      <c r="I6114" s="32" t="s">
        <v>579</v>
      </c>
      <c r="J6114" s="135">
        <v>47</v>
      </c>
      <c r="K6114" s="28">
        <v>0.31719999999999998</v>
      </c>
      <c r="L6114" s="28">
        <f t="shared" si="136"/>
        <v>0.34447</v>
      </c>
      <c r="M6114" s="28"/>
      <c r="O6114" s="77">
        <v>0.31793001294136047</v>
      </c>
      <c r="Q6114" s="135"/>
      <c r="R6114" s="27"/>
      <c r="BF6114" s="106"/>
    </row>
    <row r="6115" spans="1:58" x14ac:dyDescent="0.25">
      <c r="A6115" t="s">
        <v>17</v>
      </c>
      <c r="B6115" s="23">
        <v>2019</v>
      </c>
      <c r="C6115" s="23" t="s">
        <v>1</v>
      </c>
      <c r="D6115" s="23" t="s">
        <v>60</v>
      </c>
      <c r="E6115" s="23" t="s">
        <v>144</v>
      </c>
      <c r="F6115" s="23" t="s">
        <v>145</v>
      </c>
      <c r="G6115" s="23" t="s">
        <v>541</v>
      </c>
      <c r="H6115" s="32" t="s">
        <v>542</v>
      </c>
      <c r="I6115" s="32" t="s">
        <v>579</v>
      </c>
      <c r="J6115" s="135">
        <v>50</v>
      </c>
      <c r="K6115" s="28">
        <v>0.315</v>
      </c>
      <c r="L6115" s="28">
        <f t="shared" si="136"/>
        <v>0.34921000000000002</v>
      </c>
      <c r="M6115" s="28"/>
      <c r="O6115" s="77">
        <v>0.29095000028610229</v>
      </c>
      <c r="Q6115" s="135"/>
      <c r="R6115" s="27"/>
      <c r="BF6115" s="106"/>
    </row>
    <row r="6116" spans="1:58" x14ac:dyDescent="0.25">
      <c r="A6116" t="s">
        <v>17</v>
      </c>
      <c r="B6116" s="23">
        <v>2019</v>
      </c>
      <c r="C6116" s="23" t="s">
        <v>2</v>
      </c>
      <c r="D6116" s="23" t="s">
        <v>61</v>
      </c>
      <c r="E6116" s="23" t="s">
        <v>144</v>
      </c>
      <c r="F6116" s="23" t="s">
        <v>145</v>
      </c>
      <c r="G6116" s="23" t="s">
        <v>541</v>
      </c>
      <c r="H6116" s="32" t="s">
        <v>542</v>
      </c>
      <c r="I6116" s="32" t="s">
        <v>579</v>
      </c>
      <c r="J6116" s="135">
        <v>47</v>
      </c>
      <c r="K6116" s="28">
        <v>0.28722999999999999</v>
      </c>
      <c r="L6116" s="28">
        <f t="shared" si="136"/>
        <v>0.33051000000000003</v>
      </c>
      <c r="M6116" s="28"/>
      <c r="O6116" s="77">
        <v>0.2629300057888031</v>
      </c>
      <c r="Q6116" s="135"/>
      <c r="R6116" s="27"/>
      <c r="BF6116" s="106"/>
    </row>
    <row r="6117" spans="1:58" x14ac:dyDescent="0.25">
      <c r="A6117" t="s">
        <v>17</v>
      </c>
      <c r="B6117" s="23">
        <v>2019</v>
      </c>
      <c r="C6117" s="23" t="s">
        <v>3</v>
      </c>
      <c r="D6117" s="23" t="s">
        <v>62</v>
      </c>
      <c r="E6117" s="23" t="s">
        <v>144</v>
      </c>
      <c r="F6117" s="23" t="s">
        <v>145</v>
      </c>
      <c r="G6117" s="23" t="s">
        <v>541</v>
      </c>
      <c r="H6117" s="32" t="s">
        <v>542</v>
      </c>
      <c r="I6117" s="32" t="s">
        <v>579</v>
      </c>
      <c r="J6117" s="135">
        <v>49</v>
      </c>
      <c r="K6117" s="28">
        <v>0.26019999999999999</v>
      </c>
      <c r="L6117" s="28">
        <f t="shared" si="136"/>
        <v>0.32346999999999998</v>
      </c>
      <c r="M6117" s="28"/>
      <c r="O6117" s="77">
        <v>0.230880007147789</v>
      </c>
      <c r="Q6117" s="135"/>
      <c r="R6117" s="27"/>
      <c r="BF6117" s="106"/>
    </row>
    <row r="6118" spans="1:58" x14ac:dyDescent="0.25">
      <c r="A6118" t="s">
        <v>17</v>
      </c>
      <c r="B6118" s="23">
        <v>2020</v>
      </c>
      <c r="C6118" s="23" t="s">
        <v>0</v>
      </c>
      <c r="D6118" s="23" t="s">
        <v>63</v>
      </c>
      <c r="E6118" s="23" t="s">
        <v>144</v>
      </c>
      <c r="F6118" s="23" t="s">
        <v>145</v>
      </c>
      <c r="G6118" s="23" t="s">
        <v>541</v>
      </c>
      <c r="H6118" s="32" t="s">
        <v>542</v>
      </c>
      <c r="I6118" s="32" t="s">
        <v>579</v>
      </c>
      <c r="J6118" s="135">
        <v>48</v>
      </c>
      <c r="K6118" s="28">
        <v>0.18848000000000001</v>
      </c>
      <c r="L6118" s="28">
        <f t="shared" si="136"/>
        <v>0.28033999999999998</v>
      </c>
      <c r="M6118" s="28"/>
      <c r="O6118" s="77">
        <v>0.1393100023269653</v>
      </c>
      <c r="Q6118" s="135"/>
      <c r="R6118" s="27"/>
      <c r="BF6118" s="106"/>
    </row>
    <row r="6119" spans="1:58" x14ac:dyDescent="0.25">
      <c r="A6119" t="s">
        <v>17</v>
      </c>
      <c r="B6119" s="23">
        <v>2020</v>
      </c>
      <c r="C6119" s="23" t="s">
        <v>1</v>
      </c>
      <c r="D6119" s="23" t="s">
        <v>64</v>
      </c>
      <c r="E6119" s="23" t="s">
        <v>144</v>
      </c>
      <c r="F6119" s="23" t="s">
        <v>145</v>
      </c>
      <c r="G6119" s="23" t="s">
        <v>541</v>
      </c>
      <c r="H6119" s="32" t="s">
        <v>542</v>
      </c>
      <c r="I6119" s="32" t="s">
        <v>579</v>
      </c>
      <c r="J6119" s="135">
        <v>41</v>
      </c>
      <c r="K6119" s="28">
        <v>0.20122000000000001</v>
      </c>
      <c r="L6119" s="28">
        <f t="shared" si="136"/>
        <v>0.26867000000000002</v>
      </c>
      <c r="M6119" s="28"/>
      <c r="O6119" s="77">
        <v>0.17129999399185181</v>
      </c>
      <c r="Q6119" s="135"/>
      <c r="R6119" s="27"/>
      <c r="BF6119" s="106"/>
    </row>
    <row r="6120" spans="1:58" x14ac:dyDescent="0.25">
      <c r="A6120" t="s">
        <v>17</v>
      </c>
      <c r="B6120" s="23">
        <v>2020</v>
      </c>
      <c r="C6120" s="23" t="s">
        <v>2</v>
      </c>
      <c r="D6120" s="23" t="s">
        <v>65</v>
      </c>
      <c r="E6120" s="23" t="s">
        <v>144</v>
      </c>
      <c r="F6120" s="23" t="s">
        <v>145</v>
      </c>
      <c r="G6120" s="23" t="s">
        <v>541</v>
      </c>
      <c r="H6120" s="32" t="s">
        <v>542</v>
      </c>
      <c r="I6120" s="32" t="s">
        <v>579</v>
      </c>
      <c r="J6120" s="135">
        <v>42</v>
      </c>
      <c r="K6120" s="28">
        <v>0.20358999999999999</v>
      </c>
      <c r="L6120" s="28">
        <f t="shared" si="136"/>
        <v>0.25618000000000002</v>
      </c>
      <c r="M6120" s="28"/>
      <c r="O6120" s="77">
        <v>0.2179500013589859</v>
      </c>
      <c r="Q6120" s="135"/>
      <c r="R6120" s="27"/>
      <c r="BF6120" s="106"/>
    </row>
    <row r="6121" spans="1:58" x14ac:dyDescent="0.25">
      <c r="A6121" t="s">
        <v>17</v>
      </c>
      <c r="B6121" s="23">
        <v>2020</v>
      </c>
      <c r="C6121" s="23" t="s">
        <v>3</v>
      </c>
      <c r="D6121" s="23" t="s">
        <v>66</v>
      </c>
      <c r="E6121" s="23" t="s">
        <v>144</v>
      </c>
      <c r="F6121" s="23" t="s">
        <v>145</v>
      </c>
      <c r="G6121" s="23" t="s">
        <v>541</v>
      </c>
      <c r="H6121" s="32" t="s">
        <v>542</v>
      </c>
      <c r="I6121" s="32" t="s">
        <v>579</v>
      </c>
      <c r="J6121" s="135">
        <v>42</v>
      </c>
      <c r="K6121" s="28">
        <v>0.26035999999999998</v>
      </c>
      <c r="L6121" s="28">
        <f t="shared" si="136"/>
        <v>0.26554</v>
      </c>
      <c r="M6121" s="28"/>
      <c r="O6121" s="77">
        <v>0.24258999526500699</v>
      </c>
      <c r="Q6121" s="135"/>
      <c r="R6121" s="27"/>
      <c r="BF6121" s="106"/>
    </row>
    <row r="6122" spans="1:58" x14ac:dyDescent="0.25">
      <c r="A6122" t="s">
        <v>17</v>
      </c>
      <c r="B6122" s="23">
        <v>2021</v>
      </c>
      <c r="C6122" s="23" t="s">
        <v>0</v>
      </c>
      <c r="D6122" s="23" t="s">
        <v>67</v>
      </c>
      <c r="E6122" s="23" t="s">
        <v>144</v>
      </c>
      <c r="F6122" s="23" t="s">
        <v>145</v>
      </c>
      <c r="G6122" s="23" t="s">
        <v>541</v>
      </c>
      <c r="H6122" s="32" t="s">
        <v>542</v>
      </c>
      <c r="I6122" s="32" t="s">
        <v>579</v>
      </c>
      <c r="J6122" s="135">
        <v>36</v>
      </c>
      <c r="K6122" s="28">
        <v>0.3125</v>
      </c>
      <c r="L6122" s="28">
        <f t="shared" si="136"/>
        <v>0.30179</v>
      </c>
      <c r="M6122" s="28"/>
      <c r="O6122" s="77">
        <v>0.2547299861907959</v>
      </c>
      <c r="Q6122" s="135"/>
      <c r="R6122" s="27"/>
      <c r="BF6122" s="106"/>
    </row>
    <row r="6123" spans="1:58" x14ac:dyDescent="0.25">
      <c r="A6123" t="s">
        <v>17</v>
      </c>
      <c r="B6123" s="23">
        <v>2021</v>
      </c>
      <c r="C6123" s="23" t="s">
        <v>1</v>
      </c>
      <c r="D6123" s="23" t="s">
        <v>68</v>
      </c>
      <c r="E6123" s="23" t="s">
        <v>144</v>
      </c>
      <c r="F6123" s="23" t="s">
        <v>145</v>
      </c>
      <c r="G6123" s="23" t="s">
        <v>541</v>
      </c>
      <c r="H6123" s="32" t="s">
        <v>542</v>
      </c>
      <c r="I6123" s="32" t="s">
        <v>579</v>
      </c>
      <c r="J6123" s="135">
        <v>41</v>
      </c>
      <c r="K6123" s="28">
        <v>0.30675000000000002</v>
      </c>
      <c r="L6123" s="28">
        <f t="shared" si="136"/>
        <v>0.30381999999999998</v>
      </c>
      <c r="M6123" s="28"/>
      <c r="O6123" s="77">
        <v>0.25255998969078058</v>
      </c>
      <c r="Q6123" s="135"/>
      <c r="R6123" s="27"/>
      <c r="BF6123" s="106"/>
    </row>
    <row r="6124" spans="1:58" x14ac:dyDescent="0.25">
      <c r="A6124" t="s">
        <v>17</v>
      </c>
      <c r="B6124" s="23">
        <v>2021</v>
      </c>
      <c r="C6124" s="23" t="s">
        <v>2</v>
      </c>
      <c r="D6124" s="23" t="s">
        <v>69</v>
      </c>
      <c r="E6124" s="23" t="s">
        <v>144</v>
      </c>
      <c r="F6124" s="23" t="s">
        <v>145</v>
      </c>
      <c r="G6124" s="23" t="s">
        <v>541</v>
      </c>
      <c r="H6124" s="32" t="s">
        <v>542</v>
      </c>
      <c r="I6124" s="32" t="s">
        <v>579</v>
      </c>
      <c r="J6124" s="135">
        <v>42</v>
      </c>
      <c r="K6124" s="28">
        <v>0.31952999999999998</v>
      </c>
      <c r="L6124" s="28">
        <f t="shared" si="136"/>
        <v>0.31916</v>
      </c>
      <c r="M6124" s="28"/>
      <c r="O6124" s="77">
        <v>0.26715001463890081</v>
      </c>
      <c r="Q6124" s="135"/>
      <c r="R6124" s="27"/>
      <c r="BF6124" s="106"/>
    </row>
    <row r="6125" spans="1:58" x14ac:dyDescent="0.25">
      <c r="A6125" t="s">
        <v>17</v>
      </c>
      <c r="B6125" s="23">
        <v>2021</v>
      </c>
      <c r="C6125" s="23" t="s">
        <v>3</v>
      </c>
      <c r="D6125" s="23" t="s">
        <v>70</v>
      </c>
      <c r="E6125" s="23" t="s">
        <v>144</v>
      </c>
      <c r="F6125" s="23" t="s">
        <v>145</v>
      </c>
      <c r="G6125" s="23" t="s">
        <v>541</v>
      </c>
      <c r="H6125" s="32" t="s">
        <v>542</v>
      </c>
      <c r="I6125" s="32" t="s">
        <v>579</v>
      </c>
      <c r="J6125" s="135">
        <v>41</v>
      </c>
      <c r="K6125" s="28">
        <v>0.30303000000000002</v>
      </c>
      <c r="L6125" s="28">
        <f t="shared" si="136"/>
        <v>0.31583</v>
      </c>
      <c r="M6125" s="28"/>
      <c r="O6125" s="77">
        <v>0.26399001479148859</v>
      </c>
      <c r="Q6125" s="135"/>
      <c r="R6125" s="27"/>
      <c r="BF6125" s="106"/>
    </row>
    <row r="6126" spans="1:58" x14ac:dyDescent="0.25">
      <c r="A6126" t="s">
        <v>17</v>
      </c>
      <c r="B6126" s="23">
        <v>2022</v>
      </c>
      <c r="C6126" s="23" t="s">
        <v>0</v>
      </c>
      <c r="D6126" s="23" t="s">
        <v>71</v>
      </c>
      <c r="E6126" s="23" t="s">
        <v>144</v>
      </c>
      <c r="F6126" s="23" t="s">
        <v>145</v>
      </c>
      <c r="G6126" s="23" t="s">
        <v>541</v>
      </c>
      <c r="H6126" s="32" t="s">
        <v>542</v>
      </c>
      <c r="I6126" s="32" t="s">
        <v>579</v>
      </c>
      <c r="J6126" s="135">
        <v>45</v>
      </c>
      <c r="K6126" s="28">
        <v>0.30939</v>
      </c>
      <c r="L6126" s="28">
        <f t="shared" si="136"/>
        <v>0.31734000000000001</v>
      </c>
      <c r="M6126" s="28"/>
      <c r="O6126" s="77">
        <v>0.26568999886512762</v>
      </c>
      <c r="Q6126" s="135"/>
      <c r="R6126" s="27"/>
      <c r="BF6126" s="106"/>
    </row>
    <row r="6127" spans="1:58" x14ac:dyDescent="0.25">
      <c r="A6127" t="s">
        <v>17</v>
      </c>
      <c r="B6127" s="23">
        <v>2022</v>
      </c>
      <c r="C6127" s="23" t="s">
        <v>1</v>
      </c>
      <c r="D6127" s="23" t="s">
        <v>72</v>
      </c>
      <c r="E6127" s="23" t="s">
        <v>144</v>
      </c>
      <c r="F6127" s="23" t="s">
        <v>145</v>
      </c>
      <c r="G6127" s="23" t="s">
        <v>541</v>
      </c>
      <c r="H6127" s="32" t="s">
        <v>542</v>
      </c>
      <c r="I6127" s="32" t="s">
        <v>579</v>
      </c>
      <c r="J6127" s="135">
        <v>43</v>
      </c>
      <c r="K6127" s="28">
        <v>0.29411999999999999</v>
      </c>
      <c r="L6127" s="28">
        <f t="shared" si="136"/>
        <v>0.32958999999999999</v>
      </c>
      <c r="M6127" s="28"/>
      <c r="O6127" s="77">
        <v>0.27766001224517822</v>
      </c>
      <c r="Q6127" s="135"/>
      <c r="R6127" s="27"/>
      <c r="BF6127" s="106"/>
    </row>
    <row r="6128" spans="1:58" x14ac:dyDescent="0.25">
      <c r="A6128" t="s">
        <v>17</v>
      </c>
      <c r="B6128" s="23">
        <v>2022</v>
      </c>
      <c r="C6128" s="23" t="s">
        <v>2</v>
      </c>
      <c r="D6128" s="23" t="s">
        <v>73</v>
      </c>
      <c r="E6128" s="23" t="s">
        <v>144</v>
      </c>
      <c r="F6128" s="23" t="s">
        <v>145</v>
      </c>
      <c r="G6128" s="23" t="s">
        <v>541</v>
      </c>
      <c r="H6128" s="32" t="s">
        <v>542</v>
      </c>
      <c r="I6128" s="32" t="s">
        <v>579</v>
      </c>
      <c r="J6128" s="135">
        <v>38</v>
      </c>
      <c r="K6128" s="28">
        <v>0.28477000000000002</v>
      </c>
      <c r="L6128" s="28">
        <f t="shared" si="136"/>
        <v>0.31498999999999999</v>
      </c>
      <c r="M6128" s="28"/>
      <c r="O6128" s="77">
        <v>0.2497300058603287</v>
      </c>
      <c r="Q6128" s="135"/>
      <c r="R6128" s="27"/>
      <c r="BF6128" s="106"/>
    </row>
    <row r="6129" spans="1:58" x14ac:dyDescent="0.25">
      <c r="A6129" t="s">
        <v>17</v>
      </c>
      <c r="B6129" s="23">
        <v>2022</v>
      </c>
      <c r="C6129" s="23" t="s">
        <v>3</v>
      </c>
      <c r="D6129" s="23" t="s">
        <v>493</v>
      </c>
      <c r="E6129" s="23" t="s">
        <v>144</v>
      </c>
      <c r="F6129" s="23" t="s">
        <v>145</v>
      </c>
      <c r="G6129" s="23" t="s">
        <v>541</v>
      </c>
      <c r="H6129" s="32" t="s">
        <v>542</v>
      </c>
      <c r="I6129" s="32" t="s">
        <v>579</v>
      </c>
      <c r="J6129" s="135">
        <v>37</v>
      </c>
      <c r="K6129" s="28">
        <v>0.23973</v>
      </c>
      <c r="L6129" s="28">
        <f t="shared" si="136"/>
        <v>0.30764000000000002</v>
      </c>
      <c r="M6129" s="28"/>
      <c r="O6129" s="77">
        <v>0.25554001331329351</v>
      </c>
      <c r="Q6129" s="135"/>
      <c r="R6129" s="27"/>
      <c r="BF6129" s="106"/>
    </row>
    <row r="6130" spans="1:58" x14ac:dyDescent="0.25">
      <c r="A6130" t="s">
        <v>17</v>
      </c>
      <c r="B6130" s="23">
        <v>2023</v>
      </c>
      <c r="C6130" s="23" t="s">
        <v>0</v>
      </c>
      <c r="D6130" s="23" t="s">
        <v>537</v>
      </c>
      <c r="E6130" s="23" t="s">
        <v>144</v>
      </c>
      <c r="F6130" s="23" t="s">
        <v>145</v>
      </c>
      <c r="G6130" s="23" t="s">
        <v>541</v>
      </c>
      <c r="H6130" s="32" t="s">
        <v>542</v>
      </c>
      <c r="I6130" s="32" t="s">
        <v>579</v>
      </c>
      <c r="J6130" s="135">
        <v>36</v>
      </c>
      <c r="K6130" s="28">
        <v>0.25517000000000001</v>
      </c>
      <c r="L6130" s="28">
        <f t="shared" si="136"/>
        <v>0.29743999999999998</v>
      </c>
      <c r="M6130" s="28"/>
      <c r="O6130" s="77">
        <v>0.26218000054359442</v>
      </c>
      <c r="Q6130" s="135"/>
      <c r="R6130" s="27"/>
      <c r="BF6130" s="106"/>
    </row>
    <row r="6131" spans="1:58" x14ac:dyDescent="0.25">
      <c r="A6131" t="s">
        <v>17</v>
      </c>
      <c r="B6131" s="23">
        <v>2019</v>
      </c>
      <c r="C6131" s="23" t="s">
        <v>0</v>
      </c>
      <c r="D6131" s="23" t="s">
        <v>59</v>
      </c>
      <c r="E6131" s="23" t="s">
        <v>146</v>
      </c>
      <c r="F6131" s="23" t="s">
        <v>147</v>
      </c>
      <c r="G6131" s="23" t="s">
        <v>538</v>
      </c>
      <c r="H6131" s="32" t="s">
        <v>362</v>
      </c>
      <c r="I6131" s="32" t="s">
        <v>579</v>
      </c>
      <c r="J6131" s="135">
        <v>24</v>
      </c>
      <c r="K6131" s="28">
        <v>8.5110000000000005E-2</v>
      </c>
      <c r="L6131" s="28">
        <f t="shared" si="136"/>
        <v>0.29971999999999999</v>
      </c>
      <c r="M6131" s="28"/>
      <c r="O6131" s="77">
        <v>0.31793001294136047</v>
      </c>
      <c r="Q6131" s="135"/>
      <c r="R6131" s="27"/>
      <c r="BF6131" s="106"/>
    </row>
    <row r="6132" spans="1:58" x14ac:dyDescent="0.25">
      <c r="A6132" t="s">
        <v>17</v>
      </c>
      <c r="B6132" s="23">
        <v>2019</v>
      </c>
      <c r="C6132" s="23" t="s">
        <v>1</v>
      </c>
      <c r="D6132" s="23" t="s">
        <v>60</v>
      </c>
      <c r="E6132" s="23" t="s">
        <v>146</v>
      </c>
      <c r="F6132" s="23" t="s">
        <v>147</v>
      </c>
      <c r="G6132" s="23" t="s">
        <v>538</v>
      </c>
      <c r="H6132" s="32" t="s">
        <v>362</v>
      </c>
      <c r="I6132" s="32" t="s">
        <v>579</v>
      </c>
      <c r="J6132" s="135">
        <v>25</v>
      </c>
      <c r="K6132" s="28">
        <v>7.9210000000000003E-2</v>
      </c>
      <c r="L6132" s="28">
        <f t="shared" si="136"/>
        <v>0.29692000000000002</v>
      </c>
      <c r="M6132" s="28"/>
      <c r="O6132" s="77">
        <v>0.29095000028610229</v>
      </c>
      <c r="Q6132" s="135"/>
      <c r="R6132" s="27"/>
      <c r="BF6132" s="106"/>
    </row>
    <row r="6133" spans="1:58" x14ac:dyDescent="0.25">
      <c r="A6133" t="s">
        <v>17</v>
      </c>
      <c r="B6133" s="23">
        <v>2019</v>
      </c>
      <c r="C6133" s="23" t="s">
        <v>2</v>
      </c>
      <c r="D6133" s="23" t="s">
        <v>61</v>
      </c>
      <c r="E6133" s="23" t="s">
        <v>146</v>
      </c>
      <c r="F6133" s="23" t="s">
        <v>147</v>
      </c>
      <c r="G6133" s="23" t="s">
        <v>538</v>
      </c>
      <c r="H6133" s="32" t="s">
        <v>362</v>
      </c>
      <c r="I6133" s="32" t="s">
        <v>579</v>
      </c>
      <c r="J6133" s="135">
        <v>26</v>
      </c>
      <c r="K6133" s="28">
        <v>3.8460000000000001E-2</v>
      </c>
      <c r="L6133" s="28">
        <f t="shared" si="136"/>
        <v>0.29063</v>
      </c>
      <c r="M6133" s="28"/>
      <c r="O6133" s="77">
        <v>0.2629300057888031</v>
      </c>
      <c r="Q6133" s="135"/>
      <c r="R6133" s="27"/>
      <c r="BF6133" s="106"/>
    </row>
    <row r="6134" spans="1:58" x14ac:dyDescent="0.25">
      <c r="A6134" t="s">
        <v>17</v>
      </c>
      <c r="B6134" s="23">
        <v>2019</v>
      </c>
      <c r="C6134" s="23" t="s">
        <v>3</v>
      </c>
      <c r="D6134" s="23" t="s">
        <v>62</v>
      </c>
      <c r="E6134" s="23" t="s">
        <v>146</v>
      </c>
      <c r="F6134" s="23" t="s">
        <v>147</v>
      </c>
      <c r="G6134" s="23" t="s">
        <v>538</v>
      </c>
      <c r="H6134" s="32" t="s">
        <v>362</v>
      </c>
      <c r="I6134" s="32" t="s">
        <v>579</v>
      </c>
      <c r="J6134" s="135">
        <v>30</v>
      </c>
      <c r="K6134" s="28">
        <v>3.3610000000000001E-2</v>
      </c>
      <c r="L6134" s="28">
        <f t="shared" si="136"/>
        <v>0.27434999999999998</v>
      </c>
      <c r="M6134" s="28"/>
      <c r="O6134" s="77">
        <v>0.230880007147789</v>
      </c>
      <c r="Q6134" s="135"/>
      <c r="R6134" s="27"/>
      <c r="BF6134" s="106"/>
    </row>
    <row r="6135" spans="1:58" x14ac:dyDescent="0.25">
      <c r="A6135" t="s">
        <v>17</v>
      </c>
      <c r="B6135" s="23">
        <v>2020</v>
      </c>
      <c r="C6135" s="23" t="s">
        <v>0</v>
      </c>
      <c r="D6135" s="23" t="s">
        <v>63</v>
      </c>
      <c r="E6135" s="23" t="s">
        <v>146</v>
      </c>
      <c r="F6135" s="23" t="s">
        <v>147</v>
      </c>
      <c r="G6135" s="23" t="s">
        <v>538</v>
      </c>
      <c r="H6135" s="32" t="s">
        <v>362</v>
      </c>
      <c r="I6135" s="32" t="s">
        <v>579</v>
      </c>
      <c r="J6135" s="135">
        <v>31</v>
      </c>
      <c r="K6135" s="28">
        <v>2.4389999999999998E-2</v>
      </c>
      <c r="L6135" s="28">
        <f t="shared" si="136"/>
        <v>0.22045000000000001</v>
      </c>
      <c r="M6135" s="28"/>
      <c r="O6135" s="77">
        <v>0.1393100023269653</v>
      </c>
      <c r="Q6135" s="135"/>
      <c r="R6135" s="27"/>
      <c r="BF6135" s="106"/>
    </row>
    <row r="6136" spans="1:58" x14ac:dyDescent="0.25">
      <c r="A6136" t="s">
        <v>17</v>
      </c>
      <c r="B6136" s="23">
        <v>2020</v>
      </c>
      <c r="C6136" s="23" t="s">
        <v>1</v>
      </c>
      <c r="D6136" s="23" t="s">
        <v>64</v>
      </c>
      <c r="E6136" s="23" t="s">
        <v>146</v>
      </c>
      <c r="F6136" s="23" t="s">
        <v>147</v>
      </c>
      <c r="G6136" s="23" t="s">
        <v>538</v>
      </c>
      <c r="H6136" s="32" t="s">
        <v>362</v>
      </c>
      <c r="I6136" s="32" t="s">
        <v>579</v>
      </c>
      <c r="J6136" s="135">
        <v>28</v>
      </c>
      <c r="K6136" s="28">
        <v>9.0900000000000009E-3</v>
      </c>
      <c r="L6136" s="28">
        <f t="shared" si="136"/>
        <v>0.17765</v>
      </c>
      <c r="M6136" s="28"/>
      <c r="O6136" s="77">
        <v>0.17129999399185181</v>
      </c>
      <c r="Q6136" s="135"/>
      <c r="R6136" s="27"/>
      <c r="BF6136" s="106"/>
    </row>
    <row r="6137" spans="1:58" x14ac:dyDescent="0.25">
      <c r="A6137" t="s">
        <v>17</v>
      </c>
      <c r="B6137" s="23">
        <v>2020</v>
      </c>
      <c r="C6137" s="23" t="s">
        <v>2</v>
      </c>
      <c r="D6137" s="23" t="s">
        <v>65</v>
      </c>
      <c r="E6137" s="23" t="s">
        <v>146</v>
      </c>
      <c r="F6137" s="23" t="s">
        <v>147</v>
      </c>
      <c r="G6137" s="23" t="s">
        <v>538</v>
      </c>
      <c r="H6137" s="32" t="s">
        <v>362</v>
      </c>
      <c r="I6137" s="32" t="s">
        <v>579</v>
      </c>
      <c r="J6137" s="135">
        <v>25</v>
      </c>
      <c r="K6137" s="28">
        <v>1.9800000000000002E-2</v>
      </c>
      <c r="L6137" s="28">
        <f t="shared" si="136"/>
        <v>0.15625</v>
      </c>
      <c r="M6137" s="28"/>
      <c r="O6137" s="77">
        <v>0.2179500013589859</v>
      </c>
      <c r="Q6137" s="135"/>
      <c r="R6137" s="27"/>
      <c r="BF6137" s="106"/>
    </row>
    <row r="6138" spans="1:58" x14ac:dyDescent="0.25">
      <c r="A6138" t="s">
        <v>17</v>
      </c>
      <c r="B6138" s="23">
        <v>2020</v>
      </c>
      <c r="C6138" s="23" t="s">
        <v>3</v>
      </c>
      <c r="D6138" s="23" t="s">
        <v>66</v>
      </c>
      <c r="E6138" s="23" t="s">
        <v>146</v>
      </c>
      <c r="F6138" s="23" t="s">
        <v>147</v>
      </c>
      <c r="G6138" s="23" t="s">
        <v>538</v>
      </c>
      <c r="H6138" s="32" t="s">
        <v>362</v>
      </c>
      <c r="I6138" s="32" t="s">
        <v>579</v>
      </c>
      <c r="J6138" s="135">
        <v>23</v>
      </c>
      <c r="K6138" s="28">
        <v>3.261E-2</v>
      </c>
      <c r="L6138" s="28">
        <f t="shared" si="136"/>
        <v>0.16189000000000001</v>
      </c>
      <c r="M6138" s="28"/>
      <c r="O6138" s="77">
        <v>0.24258999526500699</v>
      </c>
      <c r="Q6138" s="135"/>
      <c r="R6138" s="27"/>
      <c r="BF6138" s="106"/>
    </row>
    <row r="6139" spans="1:58" x14ac:dyDescent="0.25">
      <c r="A6139" t="s">
        <v>17</v>
      </c>
      <c r="B6139" s="23">
        <v>2021</v>
      </c>
      <c r="C6139" s="23" t="s">
        <v>0</v>
      </c>
      <c r="D6139" s="23" t="s">
        <v>67</v>
      </c>
      <c r="E6139" s="23" t="s">
        <v>146</v>
      </c>
      <c r="F6139" s="23" t="s">
        <v>147</v>
      </c>
      <c r="G6139" s="23" t="s">
        <v>538</v>
      </c>
      <c r="H6139" s="32" t="s">
        <v>362</v>
      </c>
      <c r="I6139" s="32" t="s">
        <v>579</v>
      </c>
      <c r="J6139" s="135">
        <v>20</v>
      </c>
      <c r="K6139" s="28">
        <v>3.7969999999999997E-2</v>
      </c>
      <c r="L6139" s="28">
        <f t="shared" si="136"/>
        <v>0.20654</v>
      </c>
      <c r="M6139" s="28"/>
      <c r="O6139" s="77">
        <v>0.2547299861907959</v>
      </c>
      <c r="Q6139" s="135"/>
      <c r="R6139" s="27"/>
      <c r="BF6139" s="106"/>
    </row>
    <row r="6140" spans="1:58" x14ac:dyDescent="0.25">
      <c r="A6140" t="s">
        <v>17</v>
      </c>
      <c r="B6140" s="23">
        <v>2021</v>
      </c>
      <c r="C6140" s="23" t="s">
        <v>1</v>
      </c>
      <c r="D6140" s="23" t="s">
        <v>68</v>
      </c>
      <c r="E6140" s="23" t="s">
        <v>146</v>
      </c>
      <c r="F6140" s="23" t="s">
        <v>147</v>
      </c>
      <c r="G6140" s="23" t="s">
        <v>538</v>
      </c>
      <c r="H6140" s="32" t="s">
        <v>362</v>
      </c>
      <c r="I6140" s="32" t="s">
        <v>579</v>
      </c>
      <c r="J6140" s="135">
        <v>22</v>
      </c>
      <c r="K6140" s="28">
        <v>2.247E-2</v>
      </c>
      <c r="L6140" s="28">
        <f t="shared" si="136"/>
        <v>0.24190999999999999</v>
      </c>
      <c r="M6140" s="28"/>
      <c r="O6140" s="77">
        <v>0.25255998969078058</v>
      </c>
      <c r="Q6140" s="135"/>
      <c r="R6140" s="27"/>
      <c r="BF6140" s="106"/>
    </row>
    <row r="6141" spans="1:58" x14ac:dyDescent="0.25">
      <c r="A6141" t="s">
        <v>17</v>
      </c>
      <c r="B6141" s="23">
        <v>2021</v>
      </c>
      <c r="C6141" s="23" t="s">
        <v>2</v>
      </c>
      <c r="D6141" s="23" t="s">
        <v>69</v>
      </c>
      <c r="E6141" s="23" t="s">
        <v>146</v>
      </c>
      <c r="F6141" s="23" t="s">
        <v>147</v>
      </c>
      <c r="G6141" s="23" t="s">
        <v>538</v>
      </c>
      <c r="H6141" s="32" t="s">
        <v>362</v>
      </c>
      <c r="I6141" s="32" t="s">
        <v>579</v>
      </c>
      <c r="J6141" s="135">
        <v>22</v>
      </c>
      <c r="K6141" s="28">
        <v>4.6510000000000003E-2</v>
      </c>
      <c r="L6141" s="28">
        <f t="shared" si="136"/>
        <v>0.25873000000000002</v>
      </c>
      <c r="M6141" s="28"/>
      <c r="O6141" s="77">
        <v>0.26715001463890081</v>
      </c>
      <c r="Q6141" s="135"/>
      <c r="R6141" s="27"/>
      <c r="BF6141" s="106"/>
    </row>
    <row r="6142" spans="1:58" x14ac:dyDescent="0.25">
      <c r="A6142" t="s">
        <v>17</v>
      </c>
      <c r="B6142" s="23">
        <v>2021</v>
      </c>
      <c r="C6142" s="23" t="s">
        <v>3</v>
      </c>
      <c r="D6142" s="23" t="s">
        <v>70</v>
      </c>
      <c r="E6142" s="23" t="s">
        <v>146</v>
      </c>
      <c r="F6142" s="23" t="s">
        <v>147</v>
      </c>
      <c r="G6142" s="23" t="s">
        <v>538</v>
      </c>
      <c r="H6142" s="32" t="s">
        <v>362</v>
      </c>
      <c r="I6142" s="32" t="s">
        <v>579</v>
      </c>
      <c r="J6142" s="135">
        <v>22</v>
      </c>
      <c r="K6142" s="28">
        <v>5.6180000000000001E-2</v>
      </c>
      <c r="L6142" s="28">
        <f t="shared" si="136"/>
        <v>0.25291999999999998</v>
      </c>
      <c r="M6142" s="28"/>
      <c r="O6142" s="77">
        <v>0.26399001479148859</v>
      </c>
      <c r="Q6142" s="135"/>
      <c r="R6142" s="27"/>
      <c r="BF6142" s="106"/>
    </row>
    <row r="6143" spans="1:58" x14ac:dyDescent="0.25">
      <c r="A6143" t="s">
        <v>17</v>
      </c>
      <c r="B6143" s="23">
        <v>2022</v>
      </c>
      <c r="C6143" s="23" t="s">
        <v>0</v>
      </c>
      <c r="D6143" s="23" t="s">
        <v>71</v>
      </c>
      <c r="E6143" s="23" t="s">
        <v>146</v>
      </c>
      <c r="F6143" s="23" t="s">
        <v>147</v>
      </c>
      <c r="G6143" s="23" t="s">
        <v>538</v>
      </c>
      <c r="H6143" s="32" t="s">
        <v>362</v>
      </c>
      <c r="I6143" s="32" t="s">
        <v>579</v>
      </c>
      <c r="J6143" s="135">
        <v>23</v>
      </c>
      <c r="K6143" s="28">
        <v>7.7780000000000002E-2</v>
      </c>
      <c r="L6143" s="28">
        <f t="shared" si="136"/>
        <v>0.25353999999999999</v>
      </c>
      <c r="M6143" s="28"/>
      <c r="O6143" s="77">
        <v>0.26568999886512762</v>
      </c>
      <c r="Q6143" s="135"/>
      <c r="R6143" s="27"/>
      <c r="BF6143" s="106"/>
    </row>
    <row r="6144" spans="1:58" x14ac:dyDescent="0.25">
      <c r="A6144" t="s">
        <v>17</v>
      </c>
      <c r="B6144" s="23">
        <v>2022</v>
      </c>
      <c r="C6144" s="23" t="s">
        <v>1</v>
      </c>
      <c r="D6144" s="23" t="s">
        <v>72</v>
      </c>
      <c r="E6144" s="23" t="s">
        <v>146</v>
      </c>
      <c r="F6144" s="23" t="s">
        <v>147</v>
      </c>
      <c r="G6144" s="23" t="s">
        <v>538</v>
      </c>
      <c r="H6144" s="32" t="s">
        <v>362</v>
      </c>
      <c r="I6144" s="32" t="s">
        <v>579</v>
      </c>
      <c r="J6144" s="135">
        <v>23</v>
      </c>
      <c r="K6144" s="28">
        <v>8.6959999999999996E-2</v>
      </c>
      <c r="L6144" s="28">
        <f t="shared" si="136"/>
        <v>0.26438</v>
      </c>
      <c r="M6144" s="28"/>
      <c r="O6144" s="77">
        <v>0.27766001224517822</v>
      </c>
      <c r="Q6144" s="135"/>
      <c r="R6144" s="27"/>
      <c r="BF6144" s="106"/>
    </row>
    <row r="6145" spans="1:58" x14ac:dyDescent="0.25">
      <c r="A6145" t="s">
        <v>17</v>
      </c>
      <c r="B6145" s="23">
        <v>2022</v>
      </c>
      <c r="C6145" s="23" t="s">
        <v>2</v>
      </c>
      <c r="D6145" s="23" t="s">
        <v>73</v>
      </c>
      <c r="E6145" s="23" t="s">
        <v>146</v>
      </c>
      <c r="F6145" s="23" t="s">
        <v>147</v>
      </c>
      <c r="G6145" s="23" t="s">
        <v>538</v>
      </c>
      <c r="H6145" s="32" t="s">
        <v>362</v>
      </c>
      <c r="I6145" s="32" t="s">
        <v>579</v>
      </c>
      <c r="J6145" s="135">
        <v>25</v>
      </c>
      <c r="K6145" s="28">
        <v>5.1020000000000003E-2</v>
      </c>
      <c r="L6145" s="28">
        <f t="shared" si="136"/>
        <v>0.25903999999999999</v>
      </c>
      <c r="M6145" s="28"/>
      <c r="O6145" s="77">
        <v>0.2497300058603287</v>
      </c>
      <c r="Q6145" s="135"/>
      <c r="R6145" s="27"/>
      <c r="BF6145" s="106"/>
    </row>
    <row r="6146" spans="1:58" x14ac:dyDescent="0.25">
      <c r="A6146" t="s">
        <v>17</v>
      </c>
      <c r="B6146" s="23">
        <v>2022</v>
      </c>
      <c r="C6146" s="23" t="s">
        <v>3</v>
      </c>
      <c r="D6146" s="23" t="s">
        <v>493</v>
      </c>
      <c r="E6146" s="23" t="s">
        <v>146</v>
      </c>
      <c r="F6146" s="23" t="s">
        <v>147</v>
      </c>
      <c r="G6146" s="23" t="s">
        <v>538</v>
      </c>
      <c r="H6146" s="32" t="s">
        <v>362</v>
      </c>
      <c r="I6146" s="32" t="s">
        <v>579</v>
      </c>
      <c r="J6146" s="135">
        <v>21</v>
      </c>
      <c r="K6146" s="28">
        <v>5.8819999999999997E-2</v>
      </c>
      <c r="L6146" s="28">
        <f t="shared" ref="L6146:L6209" si="137">SUMIFS(K:K, E:E, G6146, D:D, D6146, I:I, I6146)</f>
        <v>0.27121000000000001</v>
      </c>
      <c r="M6146" s="28"/>
      <c r="O6146" s="77">
        <v>0.25554001331329351</v>
      </c>
      <c r="Q6146" s="135"/>
      <c r="R6146" s="27"/>
      <c r="BF6146" s="106"/>
    </row>
    <row r="6147" spans="1:58" x14ac:dyDescent="0.25">
      <c r="A6147" t="s">
        <v>17</v>
      </c>
      <c r="B6147" s="23">
        <v>2023</v>
      </c>
      <c r="C6147" s="23" t="s">
        <v>0</v>
      </c>
      <c r="D6147" s="23" t="s">
        <v>537</v>
      </c>
      <c r="E6147" s="23" t="s">
        <v>146</v>
      </c>
      <c r="F6147" s="23" t="s">
        <v>147</v>
      </c>
      <c r="G6147" s="23" t="s">
        <v>538</v>
      </c>
      <c r="H6147" s="32" t="s">
        <v>362</v>
      </c>
      <c r="I6147" s="32" t="s">
        <v>579</v>
      </c>
      <c r="J6147" s="135">
        <v>22</v>
      </c>
      <c r="K6147" s="28">
        <v>5.747E-2</v>
      </c>
      <c r="L6147" s="28">
        <f t="shared" si="137"/>
        <v>0.27684999999999998</v>
      </c>
      <c r="M6147" s="28"/>
      <c r="O6147" s="77">
        <v>0.26218000054359442</v>
      </c>
      <c r="Q6147" s="135"/>
      <c r="R6147" s="27"/>
      <c r="BF6147" s="106"/>
    </row>
    <row r="6148" spans="1:58" x14ac:dyDescent="0.25">
      <c r="A6148" t="s">
        <v>17</v>
      </c>
      <c r="B6148" s="23">
        <v>2019</v>
      </c>
      <c r="C6148" s="23" t="s">
        <v>0</v>
      </c>
      <c r="D6148" s="23" t="s">
        <v>59</v>
      </c>
      <c r="E6148" s="23" t="s">
        <v>148</v>
      </c>
      <c r="F6148" s="23" t="s">
        <v>149</v>
      </c>
      <c r="G6148" s="23" t="s">
        <v>541</v>
      </c>
      <c r="H6148" s="32" t="s">
        <v>542</v>
      </c>
      <c r="I6148" s="32" t="s">
        <v>579</v>
      </c>
      <c r="J6148" s="135">
        <v>16</v>
      </c>
      <c r="K6148" s="28">
        <v>0.32307999999999998</v>
      </c>
      <c r="L6148" s="28">
        <f t="shared" si="137"/>
        <v>0.34447</v>
      </c>
      <c r="M6148" s="28"/>
      <c r="O6148" s="77">
        <v>0.31793001294136047</v>
      </c>
      <c r="Q6148" s="135"/>
      <c r="R6148" s="27"/>
      <c r="BF6148" s="106"/>
    </row>
    <row r="6149" spans="1:58" x14ac:dyDescent="0.25">
      <c r="A6149" t="s">
        <v>17</v>
      </c>
      <c r="B6149" s="23">
        <v>2019</v>
      </c>
      <c r="C6149" s="23" t="s">
        <v>1</v>
      </c>
      <c r="D6149" s="23" t="s">
        <v>60</v>
      </c>
      <c r="E6149" s="23" t="s">
        <v>148</v>
      </c>
      <c r="F6149" s="23" t="s">
        <v>149</v>
      </c>
      <c r="G6149" s="23" t="s">
        <v>541</v>
      </c>
      <c r="H6149" s="32" t="s">
        <v>542</v>
      </c>
      <c r="I6149" s="32" t="s">
        <v>579</v>
      </c>
      <c r="J6149" s="135">
        <v>17</v>
      </c>
      <c r="K6149" s="28">
        <v>0.30881999999999998</v>
      </c>
      <c r="L6149" s="28">
        <f t="shared" si="137"/>
        <v>0.34921000000000002</v>
      </c>
      <c r="M6149" s="28"/>
      <c r="O6149" s="77">
        <v>0.29095000028610229</v>
      </c>
      <c r="Q6149" s="135"/>
      <c r="R6149" s="27"/>
      <c r="BF6149" s="106"/>
    </row>
    <row r="6150" spans="1:58" x14ac:dyDescent="0.25">
      <c r="A6150" t="s">
        <v>17</v>
      </c>
      <c r="B6150" s="23">
        <v>2019</v>
      </c>
      <c r="C6150" s="23" t="s">
        <v>2</v>
      </c>
      <c r="D6150" s="23" t="s">
        <v>61</v>
      </c>
      <c r="E6150" s="23" t="s">
        <v>148</v>
      </c>
      <c r="F6150" s="23" t="s">
        <v>149</v>
      </c>
      <c r="G6150" s="23" t="s">
        <v>541</v>
      </c>
      <c r="H6150" s="32" t="s">
        <v>542</v>
      </c>
      <c r="I6150" s="32" t="s">
        <v>579</v>
      </c>
      <c r="J6150" s="135">
        <v>16</v>
      </c>
      <c r="K6150" s="28">
        <v>0.33845999999999998</v>
      </c>
      <c r="L6150" s="28">
        <f t="shared" si="137"/>
        <v>0.33051000000000003</v>
      </c>
      <c r="M6150" s="28"/>
      <c r="O6150" s="77">
        <v>0.2629300057888031</v>
      </c>
      <c r="Q6150" s="135"/>
      <c r="R6150" s="27"/>
      <c r="BF6150" s="106"/>
    </row>
    <row r="6151" spans="1:58" x14ac:dyDescent="0.25">
      <c r="A6151" t="s">
        <v>17</v>
      </c>
      <c r="B6151" s="23">
        <v>2019</v>
      </c>
      <c r="C6151" s="23" t="s">
        <v>3</v>
      </c>
      <c r="D6151" s="23" t="s">
        <v>62</v>
      </c>
      <c r="E6151" s="23" t="s">
        <v>148</v>
      </c>
      <c r="F6151" s="23" t="s">
        <v>149</v>
      </c>
      <c r="G6151" s="23" t="s">
        <v>541</v>
      </c>
      <c r="H6151" s="32" t="s">
        <v>542</v>
      </c>
      <c r="I6151" s="32" t="s">
        <v>579</v>
      </c>
      <c r="J6151" s="135">
        <v>15</v>
      </c>
      <c r="K6151" s="28">
        <v>0.39655000000000001</v>
      </c>
      <c r="L6151" s="28">
        <f t="shared" si="137"/>
        <v>0.32346999999999998</v>
      </c>
      <c r="M6151" s="28"/>
      <c r="O6151" s="77">
        <v>0.230880007147789</v>
      </c>
      <c r="Q6151" s="135"/>
      <c r="R6151" s="27"/>
      <c r="BF6151" s="106"/>
    </row>
    <row r="6152" spans="1:58" x14ac:dyDescent="0.25">
      <c r="A6152" t="s">
        <v>17</v>
      </c>
      <c r="B6152" s="23">
        <v>2020</v>
      </c>
      <c r="C6152" s="23" t="s">
        <v>0</v>
      </c>
      <c r="D6152" s="23" t="s">
        <v>63</v>
      </c>
      <c r="E6152" s="23" t="s">
        <v>148</v>
      </c>
      <c r="F6152" s="23" t="s">
        <v>149</v>
      </c>
      <c r="G6152" s="23" t="s">
        <v>541</v>
      </c>
      <c r="H6152" s="32" t="s">
        <v>542</v>
      </c>
      <c r="I6152" s="32" t="s">
        <v>579</v>
      </c>
      <c r="J6152" s="135">
        <v>14</v>
      </c>
      <c r="K6152" s="28">
        <v>0.43636000000000003</v>
      </c>
      <c r="L6152" s="28">
        <f t="shared" si="137"/>
        <v>0.28033999999999998</v>
      </c>
      <c r="M6152" s="28"/>
      <c r="O6152" s="77">
        <v>0.1393100023269653</v>
      </c>
      <c r="Q6152" s="135"/>
      <c r="R6152" s="27"/>
      <c r="BF6152" s="106"/>
    </row>
    <row r="6153" spans="1:58" x14ac:dyDescent="0.25">
      <c r="A6153" t="s">
        <v>17</v>
      </c>
      <c r="B6153" s="23">
        <v>2020</v>
      </c>
      <c r="C6153" s="23" t="s">
        <v>1</v>
      </c>
      <c r="D6153" s="23" t="s">
        <v>64</v>
      </c>
      <c r="E6153" s="23" t="s">
        <v>148</v>
      </c>
      <c r="F6153" s="23" t="s">
        <v>149</v>
      </c>
      <c r="G6153" s="23" t="s">
        <v>541</v>
      </c>
      <c r="H6153" s="32" t="s">
        <v>542</v>
      </c>
      <c r="I6153" s="32" t="s">
        <v>579</v>
      </c>
      <c r="J6153" s="135">
        <v>13</v>
      </c>
      <c r="K6153" s="28">
        <v>0.53846000000000005</v>
      </c>
      <c r="L6153" s="28">
        <f t="shared" si="137"/>
        <v>0.26867000000000002</v>
      </c>
      <c r="M6153" s="28"/>
      <c r="O6153" s="77">
        <v>0.17129999399185181</v>
      </c>
      <c r="Q6153" s="135"/>
      <c r="R6153" s="27"/>
      <c r="BF6153" s="106"/>
    </row>
    <row r="6154" spans="1:58" x14ac:dyDescent="0.25">
      <c r="A6154" t="s">
        <v>17</v>
      </c>
      <c r="B6154" s="23">
        <v>2020</v>
      </c>
      <c r="C6154" s="23" t="s">
        <v>2</v>
      </c>
      <c r="D6154" s="23" t="s">
        <v>65</v>
      </c>
      <c r="E6154" s="23" t="s">
        <v>148</v>
      </c>
      <c r="F6154" s="23" t="s">
        <v>149</v>
      </c>
      <c r="G6154" s="23" t="s">
        <v>541</v>
      </c>
      <c r="H6154" s="32" t="s">
        <v>542</v>
      </c>
      <c r="I6154" s="32" t="s">
        <v>579</v>
      </c>
      <c r="J6154" s="135">
        <v>12</v>
      </c>
      <c r="K6154" s="28">
        <v>0.47916999999999998</v>
      </c>
      <c r="L6154" s="28">
        <f t="shared" si="137"/>
        <v>0.25618000000000002</v>
      </c>
      <c r="M6154" s="28"/>
      <c r="O6154" s="77">
        <v>0.2179500013589859</v>
      </c>
      <c r="Q6154" s="135"/>
      <c r="R6154" s="27"/>
      <c r="BF6154" s="106"/>
    </row>
    <row r="6155" spans="1:58" x14ac:dyDescent="0.25">
      <c r="A6155" t="s">
        <v>17</v>
      </c>
      <c r="B6155" s="23">
        <v>2020</v>
      </c>
      <c r="C6155" s="23" t="s">
        <v>3</v>
      </c>
      <c r="D6155" s="23" t="s">
        <v>66</v>
      </c>
      <c r="E6155" s="23" t="s">
        <v>148</v>
      </c>
      <c r="F6155" s="23" t="s">
        <v>149</v>
      </c>
      <c r="G6155" s="23" t="s">
        <v>541</v>
      </c>
      <c r="H6155" s="32" t="s">
        <v>542</v>
      </c>
      <c r="I6155" s="32" t="s">
        <v>579</v>
      </c>
      <c r="J6155" s="135">
        <v>14</v>
      </c>
      <c r="K6155" s="28">
        <v>0.53703999999999996</v>
      </c>
      <c r="L6155" s="28">
        <f t="shared" si="137"/>
        <v>0.26554</v>
      </c>
      <c r="M6155" s="28"/>
      <c r="O6155" s="77">
        <v>0.24258999526500699</v>
      </c>
      <c r="Q6155" s="135"/>
      <c r="R6155" s="27"/>
      <c r="BF6155" s="106"/>
    </row>
    <row r="6156" spans="1:58" x14ac:dyDescent="0.25">
      <c r="A6156" t="s">
        <v>17</v>
      </c>
      <c r="B6156" s="23">
        <v>2021</v>
      </c>
      <c r="C6156" s="23" t="s">
        <v>0</v>
      </c>
      <c r="D6156" s="23" t="s">
        <v>67</v>
      </c>
      <c r="E6156" s="23" t="s">
        <v>148</v>
      </c>
      <c r="F6156" s="23" t="s">
        <v>149</v>
      </c>
      <c r="G6156" s="23" t="s">
        <v>541</v>
      </c>
      <c r="H6156" s="32" t="s">
        <v>542</v>
      </c>
      <c r="I6156" s="32" t="s">
        <v>579</v>
      </c>
      <c r="J6156" s="135">
        <v>14</v>
      </c>
      <c r="K6156" s="28">
        <v>0.58182</v>
      </c>
      <c r="L6156" s="28">
        <f t="shared" si="137"/>
        <v>0.30179</v>
      </c>
      <c r="M6156" s="28"/>
      <c r="O6156" s="77">
        <v>0.2547299861907959</v>
      </c>
      <c r="Q6156" s="135"/>
      <c r="R6156" s="27"/>
      <c r="BF6156" s="106"/>
    </row>
    <row r="6157" spans="1:58" x14ac:dyDescent="0.25">
      <c r="A6157" t="s">
        <v>17</v>
      </c>
      <c r="B6157" s="23">
        <v>2021</v>
      </c>
      <c r="C6157" s="23" t="s">
        <v>1</v>
      </c>
      <c r="D6157" s="23" t="s">
        <v>68</v>
      </c>
      <c r="E6157" s="23" t="s">
        <v>148</v>
      </c>
      <c r="F6157" s="23" t="s">
        <v>149</v>
      </c>
      <c r="G6157" s="23" t="s">
        <v>541</v>
      </c>
      <c r="H6157" s="32" t="s">
        <v>542</v>
      </c>
      <c r="I6157" s="32" t="s">
        <v>579</v>
      </c>
      <c r="J6157" s="135">
        <v>14</v>
      </c>
      <c r="K6157" s="28">
        <v>0.53703999999999996</v>
      </c>
      <c r="L6157" s="28">
        <f t="shared" si="137"/>
        <v>0.30381999999999998</v>
      </c>
      <c r="M6157" s="28"/>
      <c r="O6157" s="77">
        <v>0.25255998969078058</v>
      </c>
      <c r="Q6157" s="135"/>
      <c r="R6157" s="27"/>
      <c r="BF6157" s="106"/>
    </row>
    <row r="6158" spans="1:58" x14ac:dyDescent="0.25">
      <c r="A6158" t="s">
        <v>17</v>
      </c>
      <c r="B6158" s="23">
        <v>2021</v>
      </c>
      <c r="C6158" s="23" t="s">
        <v>2</v>
      </c>
      <c r="D6158" s="23" t="s">
        <v>69</v>
      </c>
      <c r="E6158" s="23" t="s">
        <v>148</v>
      </c>
      <c r="F6158" s="23" t="s">
        <v>149</v>
      </c>
      <c r="G6158" s="23" t="s">
        <v>541</v>
      </c>
      <c r="H6158" s="32" t="s">
        <v>542</v>
      </c>
      <c r="I6158" s="32" t="s">
        <v>579</v>
      </c>
      <c r="J6158" s="135">
        <v>12</v>
      </c>
      <c r="K6158" s="28">
        <v>0.60870000000000002</v>
      </c>
      <c r="L6158" s="28">
        <f t="shared" si="137"/>
        <v>0.31916</v>
      </c>
      <c r="M6158" s="28"/>
      <c r="O6158" s="77">
        <v>0.26715001463890081</v>
      </c>
      <c r="Q6158" s="135"/>
      <c r="R6158" s="27"/>
      <c r="BF6158" s="106"/>
    </row>
    <row r="6159" spans="1:58" x14ac:dyDescent="0.25">
      <c r="A6159" t="s">
        <v>17</v>
      </c>
      <c r="B6159" s="23">
        <v>2021</v>
      </c>
      <c r="C6159" s="23" t="s">
        <v>3</v>
      </c>
      <c r="D6159" s="23" t="s">
        <v>70</v>
      </c>
      <c r="E6159" s="23" t="s">
        <v>148</v>
      </c>
      <c r="F6159" s="23" t="s">
        <v>149</v>
      </c>
      <c r="G6159" s="23" t="s">
        <v>541</v>
      </c>
      <c r="H6159" s="32" t="s">
        <v>542</v>
      </c>
      <c r="I6159" s="32" t="s">
        <v>579</v>
      </c>
      <c r="J6159" s="135">
        <v>12</v>
      </c>
      <c r="K6159" s="28">
        <v>0.57142999999999999</v>
      </c>
      <c r="L6159" s="28">
        <f t="shared" si="137"/>
        <v>0.31583</v>
      </c>
      <c r="M6159" s="28"/>
      <c r="O6159" s="77">
        <v>0.26399001479148859</v>
      </c>
      <c r="Q6159" s="135"/>
      <c r="R6159" s="27"/>
      <c r="BF6159" s="106"/>
    </row>
    <row r="6160" spans="1:58" x14ac:dyDescent="0.25">
      <c r="A6160" t="s">
        <v>17</v>
      </c>
      <c r="B6160" s="23">
        <v>2022</v>
      </c>
      <c r="C6160" s="23" t="s">
        <v>0</v>
      </c>
      <c r="D6160" s="23" t="s">
        <v>71</v>
      </c>
      <c r="E6160" s="23" t="s">
        <v>148</v>
      </c>
      <c r="F6160" s="23" t="s">
        <v>149</v>
      </c>
      <c r="G6160" s="23" t="s">
        <v>541</v>
      </c>
      <c r="H6160" s="32" t="s">
        <v>542</v>
      </c>
      <c r="I6160" s="32" t="s">
        <v>579</v>
      </c>
      <c r="J6160" s="135">
        <v>13</v>
      </c>
      <c r="K6160" s="28">
        <v>0.59614999999999996</v>
      </c>
      <c r="L6160" s="28">
        <f t="shared" si="137"/>
        <v>0.31734000000000001</v>
      </c>
      <c r="M6160" s="28"/>
      <c r="O6160" s="77">
        <v>0.26568999886512762</v>
      </c>
      <c r="Q6160" s="135"/>
      <c r="R6160" s="27"/>
      <c r="BF6160" s="106"/>
    </row>
    <row r="6161" spans="1:58" x14ac:dyDescent="0.25">
      <c r="A6161" t="s">
        <v>17</v>
      </c>
      <c r="B6161" s="23">
        <v>2022</v>
      </c>
      <c r="C6161" s="23" t="s">
        <v>1</v>
      </c>
      <c r="D6161" s="23" t="s">
        <v>72</v>
      </c>
      <c r="E6161" s="23" t="s">
        <v>148</v>
      </c>
      <c r="F6161" s="23" t="s">
        <v>149</v>
      </c>
      <c r="G6161" s="23" t="s">
        <v>541</v>
      </c>
      <c r="H6161" s="32" t="s">
        <v>542</v>
      </c>
      <c r="I6161" s="32" t="s">
        <v>579</v>
      </c>
      <c r="J6161" s="135">
        <v>14</v>
      </c>
      <c r="K6161" s="28">
        <v>0.57894999999999996</v>
      </c>
      <c r="L6161" s="28">
        <f t="shared" si="137"/>
        <v>0.32958999999999999</v>
      </c>
      <c r="M6161" s="28"/>
      <c r="O6161" s="77">
        <v>0.27766001224517822</v>
      </c>
      <c r="Q6161" s="135"/>
      <c r="R6161" s="27"/>
      <c r="BF6161" s="106"/>
    </row>
    <row r="6162" spans="1:58" x14ac:dyDescent="0.25">
      <c r="A6162" t="s">
        <v>17</v>
      </c>
      <c r="B6162" s="23">
        <v>2022</v>
      </c>
      <c r="C6162" s="23" t="s">
        <v>2</v>
      </c>
      <c r="D6162" s="23" t="s">
        <v>73</v>
      </c>
      <c r="E6162" s="23" t="s">
        <v>148</v>
      </c>
      <c r="F6162" s="23" t="s">
        <v>149</v>
      </c>
      <c r="G6162" s="23" t="s">
        <v>541</v>
      </c>
      <c r="H6162" s="32" t="s">
        <v>542</v>
      </c>
      <c r="I6162" s="32" t="s">
        <v>579</v>
      </c>
      <c r="J6162" s="135">
        <v>16</v>
      </c>
      <c r="K6162" s="28">
        <v>0.51561999999999997</v>
      </c>
      <c r="L6162" s="28">
        <f t="shared" si="137"/>
        <v>0.31498999999999999</v>
      </c>
      <c r="M6162" s="28"/>
      <c r="O6162" s="77">
        <v>0.2497300058603287</v>
      </c>
      <c r="Q6162" s="135"/>
      <c r="R6162" s="27"/>
      <c r="BF6162" s="106"/>
    </row>
    <row r="6163" spans="1:58" x14ac:dyDescent="0.25">
      <c r="A6163" t="s">
        <v>17</v>
      </c>
      <c r="B6163" s="23">
        <v>2022</v>
      </c>
      <c r="C6163" s="23" t="s">
        <v>3</v>
      </c>
      <c r="D6163" s="23" t="s">
        <v>493</v>
      </c>
      <c r="E6163" s="23" t="s">
        <v>148</v>
      </c>
      <c r="F6163" s="23" t="s">
        <v>149</v>
      </c>
      <c r="G6163" s="23" t="s">
        <v>541</v>
      </c>
      <c r="H6163" s="32" t="s">
        <v>542</v>
      </c>
      <c r="I6163" s="32" t="s">
        <v>579</v>
      </c>
      <c r="J6163" s="135">
        <v>15</v>
      </c>
      <c r="K6163" s="28">
        <v>0.53447999999999996</v>
      </c>
      <c r="L6163" s="28">
        <f t="shared" si="137"/>
        <v>0.30764000000000002</v>
      </c>
      <c r="M6163" s="28"/>
      <c r="O6163" s="77">
        <v>0.25554001331329351</v>
      </c>
      <c r="Q6163" s="135"/>
      <c r="R6163" s="27"/>
      <c r="BF6163" s="106"/>
    </row>
    <row r="6164" spans="1:58" x14ac:dyDescent="0.25">
      <c r="A6164" t="s">
        <v>17</v>
      </c>
      <c r="B6164" s="23">
        <v>2023</v>
      </c>
      <c r="C6164" s="23" t="s">
        <v>0</v>
      </c>
      <c r="D6164" s="23" t="s">
        <v>537</v>
      </c>
      <c r="E6164" s="23" t="s">
        <v>148</v>
      </c>
      <c r="F6164" s="23" t="s">
        <v>149</v>
      </c>
      <c r="G6164" s="23" t="s">
        <v>541</v>
      </c>
      <c r="H6164" s="32" t="s">
        <v>542</v>
      </c>
      <c r="I6164" s="32" t="s">
        <v>579</v>
      </c>
      <c r="J6164" s="135">
        <v>14</v>
      </c>
      <c r="K6164" s="28">
        <v>0.47272999999999998</v>
      </c>
      <c r="L6164" s="28">
        <f t="shared" si="137"/>
        <v>0.29743999999999998</v>
      </c>
      <c r="M6164" s="28"/>
      <c r="O6164" s="77">
        <v>0.26218000054359442</v>
      </c>
      <c r="Q6164" s="135"/>
      <c r="R6164" s="27"/>
      <c r="BF6164" s="106"/>
    </row>
    <row r="6165" spans="1:58" x14ac:dyDescent="0.25">
      <c r="A6165" t="s">
        <v>17</v>
      </c>
      <c r="B6165" s="23">
        <v>2019</v>
      </c>
      <c r="C6165" s="23" t="s">
        <v>0</v>
      </c>
      <c r="D6165" s="23" t="s">
        <v>59</v>
      </c>
      <c r="E6165" s="23" t="s">
        <v>541</v>
      </c>
      <c r="F6165" s="23" t="s">
        <v>542</v>
      </c>
      <c r="G6165" s="23" t="s">
        <v>541</v>
      </c>
      <c r="H6165" s="32" t="s">
        <v>542</v>
      </c>
      <c r="I6165" s="32" t="s">
        <v>579</v>
      </c>
      <c r="J6165" s="135">
        <v>382</v>
      </c>
      <c r="K6165" s="28">
        <v>0.34447</v>
      </c>
      <c r="L6165" s="28">
        <f t="shared" si="137"/>
        <v>0.34447</v>
      </c>
      <c r="M6165" s="28"/>
      <c r="O6165" s="77">
        <v>0.31793001294136047</v>
      </c>
      <c r="Q6165" s="135"/>
      <c r="R6165" s="27"/>
      <c r="BF6165" s="106"/>
    </row>
    <row r="6166" spans="1:58" x14ac:dyDescent="0.25">
      <c r="A6166" t="s">
        <v>17</v>
      </c>
      <c r="B6166" s="23">
        <v>2019</v>
      </c>
      <c r="C6166" s="23" t="s">
        <v>1</v>
      </c>
      <c r="D6166" s="23" t="s">
        <v>60</v>
      </c>
      <c r="E6166" s="23" t="s">
        <v>541</v>
      </c>
      <c r="F6166" s="23" t="s">
        <v>542</v>
      </c>
      <c r="G6166" s="23" t="s">
        <v>541</v>
      </c>
      <c r="H6166" s="32" t="s">
        <v>542</v>
      </c>
      <c r="I6166" s="32" t="s">
        <v>579</v>
      </c>
      <c r="J6166" s="135">
        <v>378</v>
      </c>
      <c r="K6166" s="28">
        <v>0.34921000000000002</v>
      </c>
      <c r="L6166" s="28">
        <f t="shared" si="137"/>
        <v>0.34921000000000002</v>
      </c>
      <c r="M6166" s="28"/>
      <c r="O6166" s="77">
        <v>0.29095000028610229</v>
      </c>
      <c r="Q6166" s="135"/>
      <c r="R6166" s="27"/>
      <c r="BF6166" s="106"/>
    </row>
    <row r="6167" spans="1:58" x14ac:dyDescent="0.25">
      <c r="A6167" t="s">
        <v>17</v>
      </c>
      <c r="B6167" s="23">
        <v>2019</v>
      </c>
      <c r="C6167" s="23" t="s">
        <v>2</v>
      </c>
      <c r="D6167" s="23" t="s">
        <v>61</v>
      </c>
      <c r="E6167" s="23" t="s">
        <v>541</v>
      </c>
      <c r="F6167" s="23" t="s">
        <v>542</v>
      </c>
      <c r="G6167" s="23" t="s">
        <v>541</v>
      </c>
      <c r="H6167" s="32" t="s">
        <v>542</v>
      </c>
      <c r="I6167" s="32" t="s">
        <v>579</v>
      </c>
      <c r="J6167" s="135">
        <v>384</v>
      </c>
      <c r="K6167" s="28">
        <v>0.33051000000000003</v>
      </c>
      <c r="L6167" s="28">
        <f t="shared" si="137"/>
        <v>0.33051000000000003</v>
      </c>
      <c r="M6167" s="28"/>
      <c r="O6167" s="77">
        <v>0.2629300057888031</v>
      </c>
      <c r="Q6167" s="135"/>
      <c r="R6167" s="27"/>
      <c r="BF6167" s="106"/>
    </row>
    <row r="6168" spans="1:58" x14ac:dyDescent="0.25">
      <c r="A6168" t="s">
        <v>17</v>
      </c>
      <c r="B6168" s="23">
        <v>2019</v>
      </c>
      <c r="C6168" s="23" t="s">
        <v>3</v>
      </c>
      <c r="D6168" s="23" t="s">
        <v>62</v>
      </c>
      <c r="E6168" s="23" t="s">
        <v>541</v>
      </c>
      <c r="F6168" s="23" t="s">
        <v>542</v>
      </c>
      <c r="G6168" s="23" t="s">
        <v>541</v>
      </c>
      <c r="H6168" s="32" t="s">
        <v>542</v>
      </c>
      <c r="I6168" s="32" t="s">
        <v>579</v>
      </c>
      <c r="J6168" s="135">
        <v>372</v>
      </c>
      <c r="K6168" s="28">
        <v>0.32346999999999998</v>
      </c>
      <c r="L6168" s="28">
        <f t="shared" si="137"/>
        <v>0.32346999999999998</v>
      </c>
      <c r="M6168" s="28"/>
      <c r="O6168" s="77">
        <v>0.230880007147789</v>
      </c>
      <c r="Q6168" s="135"/>
      <c r="R6168" s="27"/>
      <c r="BF6168" s="106"/>
    </row>
    <row r="6169" spans="1:58" x14ac:dyDescent="0.25">
      <c r="A6169" t="s">
        <v>17</v>
      </c>
      <c r="B6169" s="23">
        <v>2020</v>
      </c>
      <c r="C6169" s="23" t="s">
        <v>0</v>
      </c>
      <c r="D6169" s="23" t="s">
        <v>63</v>
      </c>
      <c r="E6169" s="23" t="s">
        <v>541</v>
      </c>
      <c r="F6169" s="23" t="s">
        <v>542</v>
      </c>
      <c r="G6169" s="23" t="s">
        <v>541</v>
      </c>
      <c r="H6169" s="32" t="s">
        <v>542</v>
      </c>
      <c r="I6169" s="32" t="s">
        <v>579</v>
      </c>
      <c r="J6169" s="135">
        <v>352</v>
      </c>
      <c r="K6169" s="28">
        <v>0.28033999999999998</v>
      </c>
      <c r="L6169" s="28">
        <f t="shared" si="137"/>
        <v>0.28033999999999998</v>
      </c>
      <c r="M6169" s="28"/>
      <c r="O6169" s="77">
        <v>0.1393100023269653</v>
      </c>
      <c r="Q6169" s="135"/>
      <c r="R6169" s="27"/>
      <c r="BF6169" s="106"/>
    </row>
    <row r="6170" spans="1:58" x14ac:dyDescent="0.25">
      <c r="A6170" t="s">
        <v>17</v>
      </c>
      <c r="B6170" s="23">
        <v>2020</v>
      </c>
      <c r="C6170" s="23" t="s">
        <v>1</v>
      </c>
      <c r="D6170" s="23" t="s">
        <v>64</v>
      </c>
      <c r="E6170" s="23" t="s">
        <v>541</v>
      </c>
      <c r="F6170" s="23" t="s">
        <v>542</v>
      </c>
      <c r="G6170" s="23" t="s">
        <v>541</v>
      </c>
      <c r="H6170" s="32" t="s">
        <v>542</v>
      </c>
      <c r="I6170" s="32" t="s">
        <v>579</v>
      </c>
      <c r="J6170" s="135">
        <v>308</v>
      </c>
      <c r="K6170" s="28">
        <v>0.26867000000000002</v>
      </c>
      <c r="L6170" s="28">
        <f t="shared" si="137"/>
        <v>0.26867000000000002</v>
      </c>
      <c r="M6170" s="28"/>
      <c r="O6170" s="77">
        <v>0.17129999399185181</v>
      </c>
      <c r="Q6170" s="135"/>
      <c r="R6170" s="27"/>
      <c r="BF6170" s="106"/>
    </row>
    <row r="6171" spans="1:58" x14ac:dyDescent="0.25">
      <c r="A6171" t="s">
        <v>17</v>
      </c>
      <c r="B6171" s="23">
        <v>2020</v>
      </c>
      <c r="C6171" s="23" t="s">
        <v>2</v>
      </c>
      <c r="D6171" s="23" t="s">
        <v>65</v>
      </c>
      <c r="E6171" s="23" t="s">
        <v>541</v>
      </c>
      <c r="F6171" s="23" t="s">
        <v>542</v>
      </c>
      <c r="G6171" s="23" t="s">
        <v>541</v>
      </c>
      <c r="H6171" s="32" t="s">
        <v>542</v>
      </c>
      <c r="I6171" s="32" t="s">
        <v>579</v>
      </c>
      <c r="J6171" s="135">
        <v>283</v>
      </c>
      <c r="K6171" s="28">
        <v>0.25618000000000002</v>
      </c>
      <c r="L6171" s="28">
        <f t="shared" si="137"/>
        <v>0.25618000000000002</v>
      </c>
      <c r="M6171" s="28"/>
      <c r="O6171" s="77">
        <v>0.2179500013589859</v>
      </c>
      <c r="Q6171" s="135"/>
      <c r="R6171" s="27"/>
      <c r="BF6171" s="106"/>
    </row>
    <row r="6172" spans="1:58" x14ac:dyDescent="0.25">
      <c r="A6172" t="s">
        <v>17</v>
      </c>
      <c r="B6172" s="23">
        <v>2020</v>
      </c>
      <c r="C6172" s="23" t="s">
        <v>3</v>
      </c>
      <c r="D6172" s="23" t="s">
        <v>66</v>
      </c>
      <c r="E6172" s="23" t="s">
        <v>541</v>
      </c>
      <c r="F6172" s="23" t="s">
        <v>542</v>
      </c>
      <c r="G6172" s="23" t="s">
        <v>541</v>
      </c>
      <c r="H6172" s="32" t="s">
        <v>542</v>
      </c>
      <c r="I6172" s="32" t="s">
        <v>579</v>
      </c>
      <c r="J6172" s="135">
        <v>282</v>
      </c>
      <c r="K6172" s="28">
        <v>0.26554</v>
      </c>
      <c r="L6172" s="28">
        <f t="shared" si="137"/>
        <v>0.26554</v>
      </c>
      <c r="M6172" s="28"/>
      <c r="O6172" s="77">
        <v>0.24258999526500699</v>
      </c>
      <c r="Q6172" s="135"/>
      <c r="R6172" s="27"/>
      <c r="BF6172" s="106"/>
    </row>
    <row r="6173" spans="1:58" x14ac:dyDescent="0.25">
      <c r="A6173" t="s">
        <v>17</v>
      </c>
      <c r="B6173" s="23">
        <v>2021</v>
      </c>
      <c r="C6173" s="23" t="s">
        <v>0</v>
      </c>
      <c r="D6173" s="23" t="s">
        <v>67</v>
      </c>
      <c r="E6173" s="23" t="s">
        <v>541</v>
      </c>
      <c r="F6173" s="23" t="s">
        <v>542</v>
      </c>
      <c r="G6173" s="23" t="s">
        <v>541</v>
      </c>
      <c r="H6173" s="32" t="s">
        <v>542</v>
      </c>
      <c r="I6173" s="32" t="s">
        <v>579</v>
      </c>
      <c r="J6173" s="135">
        <v>280</v>
      </c>
      <c r="K6173" s="28">
        <v>0.30179</v>
      </c>
      <c r="L6173" s="28">
        <f t="shared" si="137"/>
        <v>0.30179</v>
      </c>
      <c r="M6173" s="28"/>
      <c r="O6173" s="77">
        <v>0.2547299861907959</v>
      </c>
      <c r="Q6173" s="135"/>
      <c r="R6173" s="27"/>
      <c r="BF6173" s="106"/>
    </row>
    <row r="6174" spans="1:58" x14ac:dyDescent="0.25">
      <c r="A6174" t="s">
        <v>17</v>
      </c>
      <c r="B6174" s="23">
        <v>2021</v>
      </c>
      <c r="C6174" s="23" t="s">
        <v>1</v>
      </c>
      <c r="D6174" s="23" t="s">
        <v>68</v>
      </c>
      <c r="E6174" s="23" t="s">
        <v>541</v>
      </c>
      <c r="F6174" s="23" t="s">
        <v>542</v>
      </c>
      <c r="G6174" s="23" t="s">
        <v>541</v>
      </c>
      <c r="H6174" s="32" t="s">
        <v>542</v>
      </c>
      <c r="I6174" s="32" t="s">
        <v>579</v>
      </c>
      <c r="J6174" s="135">
        <v>328</v>
      </c>
      <c r="K6174" s="28">
        <v>0.30381999999999998</v>
      </c>
      <c r="L6174" s="28">
        <f t="shared" si="137"/>
        <v>0.30381999999999998</v>
      </c>
      <c r="M6174" s="28"/>
      <c r="O6174" s="77">
        <v>0.25255998969078058</v>
      </c>
      <c r="Q6174" s="135"/>
      <c r="R6174" s="27"/>
      <c r="BF6174" s="106"/>
    </row>
    <row r="6175" spans="1:58" x14ac:dyDescent="0.25">
      <c r="A6175" t="s">
        <v>17</v>
      </c>
      <c r="B6175" s="23">
        <v>2021</v>
      </c>
      <c r="C6175" s="23" t="s">
        <v>2</v>
      </c>
      <c r="D6175" s="23" t="s">
        <v>69</v>
      </c>
      <c r="E6175" s="23" t="s">
        <v>541</v>
      </c>
      <c r="F6175" s="23" t="s">
        <v>542</v>
      </c>
      <c r="G6175" s="23" t="s">
        <v>541</v>
      </c>
      <c r="H6175" s="32" t="s">
        <v>542</v>
      </c>
      <c r="I6175" s="32" t="s">
        <v>579</v>
      </c>
      <c r="J6175" s="135">
        <v>347</v>
      </c>
      <c r="K6175" s="28">
        <v>0.31916</v>
      </c>
      <c r="L6175" s="28">
        <f t="shared" si="137"/>
        <v>0.31916</v>
      </c>
      <c r="M6175" s="28"/>
      <c r="O6175" s="77">
        <v>0.26715001463890081</v>
      </c>
      <c r="Q6175" s="135"/>
      <c r="R6175" s="27"/>
      <c r="BF6175" s="106"/>
    </row>
    <row r="6176" spans="1:58" x14ac:dyDescent="0.25">
      <c r="A6176" t="s">
        <v>17</v>
      </c>
      <c r="B6176" s="23">
        <v>2021</v>
      </c>
      <c r="C6176" s="23" t="s">
        <v>3</v>
      </c>
      <c r="D6176" s="23" t="s">
        <v>70</v>
      </c>
      <c r="E6176" s="23" t="s">
        <v>541</v>
      </c>
      <c r="F6176" s="23" t="s">
        <v>542</v>
      </c>
      <c r="G6176" s="23" t="s">
        <v>541</v>
      </c>
      <c r="H6176" s="32" t="s">
        <v>542</v>
      </c>
      <c r="I6176" s="32" t="s">
        <v>579</v>
      </c>
      <c r="J6176" s="135">
        <v>348</v>
      </c>
      <c r="K6176" s="28">
        <v>0.31583</v>
      </c>
      <c r="L6176" s="28">
        <f t="shared" si="137"/>
        <v>0.31583</v>
      </c>
      <c r="M6176" s="28"/>
      <c r="O6176" s="77">
        <v>0.26399001479148859</v>
      </c>
      <c r="Q6176" s="135"/>
      <c r="R6176" s="27"/>
      <c r="BF6176" s="106"/>
    </row>
    <row r="6177" spans="1:58" x14ac:dyDescent="0.25">
      <c r="A6177" t="s">
        <v>17</v>
      </c>
      <c r="B6177" s="23">
        <v>2022</v>
      </c>
      <c r="C6177" s="23" t="s">
        <v>0</v>
      </c>
      <c r="D6177" s="23" t="s">
        <v>71</v>
      </c>
      <c r="E6177" s="23" t="s">
        <v>541</v>
      </c>
      <c r="F6177" s="23" t="s">
        <v>542</v>
      </c>
      <c r="G6177" s="23" t="s">
        <v>541</v>
      </c>
      <c r="H6177" s="32" t="s">
        <v>542</v>
      </c>
      <c r="I6177" s="32" t="s">
        <v>579</v>
      </c>
      <c r="J6177" s="135">
        <v>365</v>
      </c>
      <c r="K6177" s="28">
        <v>0.31734000000000001</v>
      </c>
      <c r="L6177" s="28">
        <f t="shared" si="137"/>
        <v>0.31734000000000001</v>
      </c>
      <c r="M6177" s="28"/>
      <c r="O6177" s="77">
        <v>0.26568999886512762</v>
      </c>
      <c r="Q6177" s="135"/>
      <c r="R6177" s="27"/>
      <c r="BF6177" s="106"/>
    </row>
    <row r="6178" spans="1:58" x14ac:dyDescent="0.25">
      <c r="A6178" t="s">
        <v>17</v>
      </c>
      <c r="B6178" s="23">
        <v>2022</v>
      </c>
      <c r="C6178" s="23" t="s">
        <v>1</v>
      </c>
      <c r="D6178" s="23" t="s">
        <v>72</v>
      </c>
      <c r="E6178" s="23" t="s">
        <v>541</v>
      </c>
      <c r="F6178" s="23" t="s">
        <v>542</v>
      </c>
      <c r="G6178" s="23" t="s">
        <v>541</v>
      </c>
      <c r="H6178" s="32" t="s">
        <v>542</v>
      </c>
      <c r="I6178" s="32" t="s">
        <v>579</v>
      </c>
      <c r="J6178" s="135">
        <v>357</v>
      </c>
      <c r="K6178" s="28">
        <v>0.32958999999999999</v>
      </c>
      <c r="L6178" s="28">
        <f t="shared" si="137"/>
        <v>0.32958999999999999</v>
      </c>
      <c r="M6178" s="28"/>
      <c r="O6178" s="77">
        <v>0.27766001224517822</v>
      </c>
      <c r="Q6178" s="135"/>
      <c r="R6178" s="27"/>
      <c r="BF6178" s="106"/>
    </row>
    <row r="6179" spans="1:58" x14ac:dyDescent="0.25">
      <c r="A6179" t="s">
        <v>17</v>
      </c>
      <c r="B6179" s="23">
        <v>2022</v>
      </c>
      <c r="C6179" s="23" t="s">
        <v>2</v>
      </c>
      <c r="D6179" s="23" t="s">
        <v>73</v>
      </c>
      <c r="E6179" s="23" t="s">
        <v>541</v>
      </c>
      <c r="F6179" s="23" t="s">
        <v>542</v>
      </c>
      <c r="G6179" s="23" t="s">
        <v>541</v>
      </c>
      <c r="H6179" s="32" t="s">
        <v>542</v>
      </c>
      <c r="I6179" s="32" t="s">
        <v>579</v>
      </c>
      <c r="J6179" s="135">
        <v>345</v>
      </c>
      <c r="K6179" s="28">
        <v>0.31498999999999999</v>
      </c>
      <c r="L6179" s="28">
        <f t="shared" si="137"/>
        <v>0.31498999999999999</v>
      </c>
      <c r="M6179" s="28"/>
      <c r="O6179" s="77">
        <v>0.2497300058603287</v>
      </c>
      <c r="Q6179" s="135"/>
      <c r="R6179" s="27"/>
      <c r="BF6179" s="106"/>
    </row>
    <row r="6180" spans="1:58" x14ac:dyDescent="0.25">
      <c r="A6180" t="s">
        <v>17</v>
      </c>
      <c r="B6180" s="23">
        <v>2022</v>
      </c>
      <c r="C6180" s="23" t="s">
        <v>3</v>
      </c>
      <c r="D6180" s="23" t="s">
        <v>493</v>
      </c>
      <c r="E6180" s="23" t="s">
        <v>541</v>
      </c>
      <c r="F6180" s="23" t="s">
        <v>542</v>
      </c>
      <c r="G6180" s="23" t="s">
        <v>541</v>
      </c>
      <c r="H6180" s="32" t="s">
        <v>542</v>
      </c>
      <c r="I6180" s="32" t="s">
        <v>579</v>
      </c>
      <c r="J6180" s="135">
        <v>341</v>
      </c>
      <c r="K6180" s="28">
        <v>0.30764000000000002</v>
      </c>
      <c r="L6180" s="28">
        <f t="shared" si="137"/>
        <v>0.30764000000000002</v>
      </c>
      <c r="M6180" s="28"/>
      <c r="O6180" s="77">
        <v>0.25554001331329351</v>
      </c>
      <c r="Q6180" s="135"/>
      <c r="R6180" s="27"/>
      <c r="BF6180" s="106"/>
    </row>
    <row r="6181" spans="1:58" x14ac:dyDescent="0.25">
      <c r="A6181" t="s">
        <v>17</v>
      </c>
      <c r="B6181" s="23">
        <v>2023</v>
      </c>
      <c r="C6181" s="23" t="s">
        <v>0</v>
      </c>
      <c r="D6181" s="23" t="s">
        <v>537</v>
      </c>
      <c r="E6181" s="23" t="s">
        <v>541</v>
      </c>
      <c r="F6181" s="23" t="s">
        <v>542</v>
      </c>
      <c r="G6181" s="23" t="s">
        <v>541</v>
      </c>
      <c r="H6181" s="32" t="s">
        <v>542</v>
      </c>
      <c r="I6181" s="32" t="s">
        <v>579</v>
      </c>
      <c r="J6181" s="135">
        <v>341</v>
      </c>
      <c r="K6181" s="28">
        <v>0.29743999999999998</v>
      </c>
      <c r="L6181" s="28">
        <f t="shared" si="137"/>
        <v>0.29743999999999998</v>
      </c>
      <c r="M6181" s="28"/>
      <c r="O6181" s="77">
        <v>0.26218000054359442</v>
      </c>
      <c r="Q6181" s="135"/>
      <c r="R6181" s="27"/>
      <c r="BF6181" s="106"/>
    </row>
    <row r="6182" spans="1:58" x14ac:dyDescent="0.25">
      <c r="A6182" t="s">
        <v>17</v>
      </c>
      <c r="B6182" s="23">
        <v>2019</v>
      </c>
      <c r="C6182" s="23" t="s">
        <v>0</v>
      </c>
      <c r="D6182" s="23" t="s">
        <v>59</v>
      </c>
      <c r="E6182" s="23" t="s">
        <v>494</v>
      </c>
      <c r="F6182" s="23" t="s">
        <v>488</v>
      </c>
      <c r="G6182" s="23" t="s">
        <v>494</v>
      </c>
      <c r="H6182" s="32" t="s">
        <v>488</v>
      </c>
      <c r="I6182" s="32" t="s">
        <v>579</v>
      </c>
      <c r="J6182" s="135">
        <v>3049</v>
      </c>
      <c r="K6182" s="28">
        <v>0.29476999999999998</v>
      </c>
      <c r="L6182" s="28" t="e">
        <v>#N/A</v>
      </c>
      <c r="M6182" s="28"/>
      <c r="O6182" s="77">
        <v>0.31793001294136047</v>
      </c>
      <c r="Q6182" s="135"/>
      <c r="R6182" s="27"/>
      <c r="BF6182" s="106"/>
    </row>
    <row r="6183" spans="1:58" x14ac:dyDescent="0.25">
      <c r="A6183" t="s">
        <v>17</v>
      </c>
      <c r="B6183" s="23">
        <v>2019</v>
      </c>
      <c r="C6183" s="23" t="s">
        <v>1</v>
      </c>
      <c r="D6183" s="23" t="s">
        <v>60</v>
      </c>
      <c r="E6183" s="23" t="s">
        <v>494</v>
      </c>
      <c r="F6183" s="23" t="s">
        <v>488</v>
      </c>
      <c r="G6183" s="23" t="s">
        <v>494</v>
      </c>
      <c r="H6183" s="32" t="s">
        <v>488</v>
      </c>
      <c r="I6183" s="32" t="s">
        <v>579</v>
      </c>
      <c r="J6183" s="135">
        <v>3014</v>
      </c>
      <c r="K6183" s="28">
        <v>0.29614000000000001</v>
      </c>
      <c r="L6183" s="28" t="e">
        <v>#N/A</v>
      </c>
      <c r="M6183" s="28"/>
      <c r="O6183" s="77">
        <v>0.29095000028610229</v>
      </c>
      <c r="Q6183" s="135"/>
      <c r="R6183" s="27"/>
      <c r="BF6183" s="106"/>
    </row>
    <row r="6184" spans="1:58" x14ac:dyDescent="0.25">
      <c r="A6184" t="s">
        <v>17</v>
      </c>
      <c r="B6184" s="23">
        <v>2019</v>
      </c>
      <c r="C6184" s="23" t="s">
        <v>2</v>
      </c>
      <c r="D6184" s="23" t="s">
        <v>61</v>
      </c>
      <c r="E6184" s="23" t="s">
        <v>494</v>
      </c>
      <c r="F6184" s="23" t="s">
        <v>488</v>
      </c>
      <c r="G6184" s="23" t="s">
        <v>494</v>
      </c>
      <c r="H6184" s="32" t="s">
        <v>488</v>
      </c>
      <c r="I6184" s="32" t="s">
        <v>579</v>
      </c>
      <c r="J6184" s="135">
        <v>2980</v>
      </c>
      <c r="K6184" s="28">
        <v>0.29038000000000003</v>
      </c>
      <c r="L6184" s="28" t="e">
        <v>#N/A</v>
      </c>
      <c r="M6184" s="28"/>
      <c r="O6184" s="77">
        <v>0.2629300057888031</v>
      </c>
      <c r="Q6184" s="135"/>
      <c r="R6184" s="27"/>
      <c r="BF6184" s="106"/>
    </row>
    <row r="6185" spans="1:58" x14ac:dyDescent="0.25">
      <c r="A6185" t="s">
        <v>17</v>
      </c>
      <c r="B6185" s="23">
        <v>2019</v>
      </c>
      <c r="C6185" s="23" t="s">
        <v>3</v>
      </c>
      <c r="D6185" s="23" t="s">
        <v>62</v>
      </c>
      <c r="E6185" s="23" t="s">
        <v>494</v>
      </c>
      <c r="F6185" s="23" t="s">
        <v>488</v>
      </c>
      <c r="G6185" s="23" t="s">
        <v>494</v>
      </c>
      <c r="H6185" s="32" t="s">
        <v>488</v>
      </c>
      <c r="I6185" s="32" t="s">
        <v>579</v>
      </c>
      <c r="J6185" s="135">
        <v>2939</v>
      </c>
      <c r="K6185" s="28">
        <v>0.27599000000000001</v>
      </c>
      <c r="L6185" s="28" t="e">
        <v>#N/A</v>
      </c>
      <c r="M6185" s="28"/>
      <c r="O6185" s="77">
        <v>0.230880007147789</v>
      </c>
      <c r="Q6185" s="135"/>
      <c r="R6185" s="27"/>
      <c r="BF6185" s="106"/>
    </row>
    <row r="6186" spans="1:58" x14ac:dyDescent="0.25">
      <c r="A6186" t="s">
        <v>17</v>
      </c>
      <c r="B6186" s="23">
        <v>2020</v>
      </c>
      <c r="C6186" s="23" t="s">
        <v>0</v>
      </c>
      <c r="D6186" s="23" t="s">
        <v>63</v>
      </c>
      <c r="E6186" s="23" t="s">
        <v>494</v>
      </c>
      <c r="F6186" s="23" t="s">
        <v>488</v>
      </c>
      <c r="G6186" s="23" t="s">
        <v>494</v>
      </c>
      <c r="H6186" s="32" t="s">
        <v>488</v>
      </c>
      <c r="I6186" s="32" t="s">
        <v>579</v>
      </c>
      <c r="J6186" s="135">
        <v>2883</v>
      </c>
      <c r="K6186" s="28">
        <v>0.23336999999999999</v>
      </c>
      <c r="L6186" s="28" t="e">
        <v>#N/A</v>
      </c>
      <c r="M6186" s="28"/>
      <c r="O6186" s="77">
        <v>0.1393100023269653</v>
      </c>
      <c r="Q6186" s="135"/>
      <c r="R6186" s="27"/>
      <c r="BF6186" s="106"/>
    </row>
    <row r="6187" spans="1:58" x14ac:dyDescent="0.25">
      <c r="A6187" t="s">
        <v>17</v>
      </c>
      <c r="B6187" s="23">
        <v>2020</v>
      </c>
      <c r="C6187" s="23" t="s">
        <v>1</v>
      </c>
      <c r="D6187" s="23" t="s">
        <v>64</v>
      </c>
      <c r="E6187" s="23" t="s">
        <v>494</v>
      </c>
      <c r="F6187" s="23" t="s">
        <v>488</v>
      </c>
      <c r="G6187" s="23" t="s">
        <v>494</v>
      </c>
      <c r="H6187" s="32" t="s">
        <v>488</v>
      </c>
      <c r="I6187" s="32" t="s">
        <v>579</v>
      </c>
      <c r="J6187" s="135">
        <v>2572</v>
      </c>
      <c r="K6187" s="28">
        <v>0.20630000000000001</v>
      </c>
      <c r="L6187" s="28" t="e">
        <v>#N/A</v>
      </c>
      <c r="M6187" s="28"/>
      <c r="O6187" s="77">
        <v>0.17129999399185181</v>
      </c>
      <c r="Q6187" s="135"/>
      <c r="R6187" s="27"/>
      <c r="BF6187" s="106"/>
    </row>
    <row r="6188" spans="1:58" x14ac:dyDescent="0.25">
      <c r="A6188" t="s">
        <v>17</v>
      </c>
      <c r="B6188" s="23">
        <v>2020</v>
      </c>
      <c r="C6188" s="23" t="s">
        <v>2</v>
      </c>
      <c r="D6188" s="23" t="s">
        <v>65</v>
      </c>
      <c r="E6188" s="23" t="s">
        <v>494</v>
      </c>
      <c r="F6188" s="23" t="s">
        <v>488</v>
      </c>
      <c r="G6188" s="23" t="s">
        <v>494</v>
      </c>
      <c r="H6188" s="32" t="s">
        <v>488</v>
      </c>
      <c r="I6188" s="32" t="s">
        <v>579</v>
      </c>
      <c r="J6188" s="135">
        <v>2417</v>
      </c>
      <c r="K6188" s="28">
        <v>0.19144</v>
      </c>
      <c r="L6188" s="28" t="e">
        <v>#N/A</v>
      </c>
      <c r="M6188" s="28"/>
      <c r="O6188" s="77">
        <v>0.2179500013589859</v>
      </c>
      <c r="Q6188" s="135"/>
      <c r="R6188" s="27"/>
      <c r="BF6188" s="106"/>
    </row>
    <row r="6189" spans="1:58" x14ac:dyDescent="0.25">
      <c r="A6189" t="s">
        <v>17</v>
      </c>
      <c r="B6189" s="23">
        <v>2020</v>
      </c>
      <c r="C6189" s="23" t="s">
        <v>3</v>
      </c>
      <c r="D6189" s="23" t="s">
        <v>66</v>
      </c>
      <c r="E6189" s="23" t="s">
        <v>494</v>
      </c>
      <c r="F6189" s="23" t="s">
        <v>488</v>
      </c>
      <c r="G6189" s="23" t="s">
        <v>494</v>
      </c>
      <c r="H6189" s="32" t="s">
        <v>488</v>
      </c>
      <c r="I6189" s="32" t="s">
        <v>579</v>
      </c>
      <c r="J6189" s="135">
        <v>2395</v>
      </c>
      <c r="K6189" s="28">
        <v>0.19439999999999999</v>
      </c>
      <c r="L6189" s="28" t="e">
        <v>#N/A</v>
      </c>
      <c r="M6189" s="28"/>
      <c r="O6189" s="77">
        <v>0.24258999526500699</v>
      </c>
      <c r="Q6189" s="135"/>
      <c r="R6189" s="27"/>
      <c r="BF6189" s="106"/>
    </row>
    <row r="6190" spans="1:58" x14ac:dyDescent="0.25">
      <c r="A6190" t="s">
        <v>17</v>
      </c>
      <c r="B6190" s="23">
        <v>2021</v>
      </c>
      <c r="C6190" s="23" t="s">
        <v>0</v>
      </c>
      <c r="D6190" s="23" t="s">
        <v>67</v>
      </c>
      <c r="E6190" s="23" t="s">
        <v>494</v>
      </c>
      <c r="F6190" s="23" t="s">
        <v>488</v>
      </c>
      <c r="G6190" s="23" t="s">
        <v>494</v>
      </c>
      <c r="H6190" s="32" t="s">
        <v>488</v>
      </c>
      <c r="I6190" s="32" t="s">
        <v>579</v>
      </c>
      <c r="J6190" s="135">
        <v>2380</v>
      </c>
      <c r="K6190" s="28">
        <v>0.22675999999999999</v>
      </c>
      <c r="L6190" s="28" t="e">
        <v>#N/A</v>
      </c>
      <c r="M6190" s="28"/>
      <c r="O6190" s="77">
        <v>0.2547299861907959</v>
      </c>
      <c r="Q6190" s="135"/>
      <c r="R6190" s="27"/>
      <c r="BF6190" s="106"/>
    </row>
    <row r="6191" spans="1:58" x14ac:dyDescent="0.25">
      <c r="A6191" t="s">
        <v>17</v>
      </c>
      <c r="B6191" s="23">
        <v>2021</v>
      </c>
      <c r="C6191" s="23" t="s">
        <v>1</v>
      </c>
      <c r="D6191" s="23" t="s">
        <v>68</v>
      </c>
      <c r="E6191" s="23" t="s">
        <v>494</v>
      </c>
      <c r="F6191" s="23" t="s">
        <v>488</v>
      </c>
      <c r="G6191" s="23" t="s">
        <v>494</v>
      </c>
      <c r="H6191" s="32" t="s">
        <v>488</v>
      </c>
      <c r="I6191" s="32" t="s">
        <v>579</v>
      </c>
      <c r="J6191" s="135">
        <v>2682</v>
      </c>
      <c r="K6191" s="28">
        <v>0.24274999999999999</v>
      </c>
      <c r="L6191" s="28" t="e">
        <v>#N/A</v>
      </c>
      <c r="M6191" s="28"/>
      <c r="O6191" s="77">
        <v>0.25255998969078058</v>
      </c>
      <c r="Q6191" s="135"/>
      <c r="R6191" s="27"/>
      <c r="BF6191" s="106"/>
    </row>
    <row r="6192" spans="1:58" x14ac:dyDescent="0.25">
      <c r="A6192" t="s">
        <v>17</v>
      </c>
      <c r="B6192" s="23">
        <v>2021</v>
      </c>
      <c r="C6192" s="23" t="s">
        <v>2</v>
      </c>
      <c r="D6192" s="23" t="s">
        <v>69</v>
      </c>
      <c r="E6192" s="23" t="s">
        <v>494</v>
      </c>
      <c r="F6192" s="23" t="s">
        <v>488</v>
      </c>
      <c r="G6192" s="23" t="s">
        <v>494</v>
      </c>
      <c r="H6192" s="32" t="s">
        <v>488</v>
      </c>
      <c r="I6192" s="32" t="s">
        <v>579</v>
      </c>
      <c r="J6192" s="135">
        <v>2832</v>
      </c>
      <c r="K6192" s="28">
        <v>0.25455</v>
      </c>
      <c r="L6192" s="28" t="e">
        <v>#N/A</v>
      </c>
      <c r="M6192" s="28"/>
      <c r="O6192" s="77">
        <v>0.26715001463890081</v>
      </c>
      <c r="Q6192" s="135"/>
      <c r="R6192" s="27"/>
      <c r="BF6192" s="106"/>
    </row>
    <row r="6193" spans="1:58" x14ac:dyDescent="0.25">
      <c r="A6193" t="s">
        <v>17</v>
      </c>
      <c r="B6193" s="23">
        <v>2021</v>
      </c>
      <c r="C6193" s="23" t="s">
        <v>3</v>
      </c>
      <c r="D6193" s="23" t="s">
        <v>70</v>
      </c>
      <c r="E6193" s="23" t="s">
        <v>494</v>
      </c>
      <c r="F6193" s="23" t="s">
        <v>488</v>
      </c>
      <c r="G6193" s="23" t="s">
        <v>494</v>
      </c>
      <c r="H6193" s="32" t="s">
        <v>488</v>
      </c>
      <c r="I6193" s="32" t="s">
        <v>579</v>
      </c>
      <c r="J6193" s="135">
        <v>2859</v>
      </c>
      <c r="K6193" s="28">
        <v>0.25974999999999998</v>
      </c>
      <c r="L6193" s="28" t="e">
        <v>#N/A</v>
      </c>
      <c r="M6193" s="28"/>
      <c r="O6193" s="77">
        <v>0.26399001479148859</v>
      </c>
      <c r="Q6193" s="135"/>
      <c r="R6193" s="27"/>
      <c r="BF6193" s="106"/>
    </row>
    <row r="6194" spans="1:58" x14ac:dyDescent="0.25">
      <c r="A6194" t="s">
        <v>17</v>
      </c>
      <c r="B6194" s="23">
        <v>2022</v>
      </c>
      <c r="C6194" s="23" t="s">
        <v>0</v>
      </c>
      <c r="D6194" s="23" t="s">
        <v>71</v>
      </c>
      <c r="E6194" s="23" t="s">
        <v>494</v>
      </c>
      <c r="F6194" s="23" t="s">
        <v>488</v>
      </c>
      <c r="G6194" s="23" t="s">
        <v>494</v>
      </c>
      <c r="H6194" s="32" t="s">
        <v>488</v>
      </c>
      <c r="I6194" s="32" t="s">
        <v>579</v>
      </c>
      <c r="J6194" s="135">
        <v>2915</v>
      </c>
      <c r="K6194" s="28">
        <v>0.26235000000000003</v>
      </c>
      <c r="L6194" s="28" t="e">
        <v>#N/A</v>
      </c>
      <c r="M6194" s="28"/>
      <c r="O6194" s="77">
        <v>0.26568999886512762</v>
      </c>
      <c r="Q6194" s="135"/>
      <c r="R6194" s="27"/>
      <c r="BF6194" s="106"/>
    </row>
    <row r="6195" spans="1:58" x14ac:dyDescent="0.25">
      <c r="A6195" t="s">
        <v>17</v>
      </c>
      <c r="B6195" s="23">
        <v>2022</v>
      </c>
      <c r="C6195" s="23" t="s">
        <v>1</v>
      </c>
      <c r="D6195" s="23" t="s">
        <v>72</v>
      </c>
      <c r="E6195" s="23" t="s">
        <v>494</v>
      </c>
      <c r="F6195" s="23" t="s">
        <v>488</v>
      </c>
      <c r="G6195" s="23" t="s">
        <v>494</v>
      </c>
      <c r="H6195" s="32" t="s">
        <v>488</v>
      </c>
      <c r="I6195" s="32" t="s">
        <v>579</v>
      </c>
      <c r="J6195" s="135">
        <v>2869</v>
      </c>
      <c r="K6195" s="28">
        <v>0.26851999999999998</v>
      </c>
      <c r="L6195" s="28" t="e">
        <v>#N/A</v>
      </c>
      <c r="M6195" s="28"/>
      <c r="O6195" s="77">
        <v>0.27766001224517822</v>
      </c>
      <c r="Q6195" s="135"/>
      <c r="R6195" s="27"/>
      <c r="BF6195" s="106"/>
    </row>
    <row r="6196" spans="1:58" x14ac:dyDescent="0.25">
      <c r="A6196" t="s">
        <v>17</v>
      </c>
      <c r="B6196" s="23">
        <v>2022</v>
      </c>
      <c r="C6196" s="23" t="s">
        <v>2</v>
      </c>
      <c r="D6196" s="23" t="s">
        <v>73</v>
      </c>
      <c r="E6196" s="23" t="s">
        <v>494</v>
      </c>
      <c r="F6196" s="23" t="s">
        <v>488</v>
      </c>
      <c r="G6196" s="23" t="s">
        <v>494</v>
      </c>
      <c r="H6196" s="32" t="s">
        <v>488</v>
      </c>
      <c r="I6196" s="32" t="s">
        <v>579</v>
      </c>
      <c r="J6196" s="135">
        <v>2819</v>
      </c>
      <c r="K6196" s="28">
        <v>0.26418999999999998</v>
      </c>
      <c r="L6196" s="28" t="e">
        <v>#N/A</v>
      </c>
      <c r="M6196" s="28"/>
      <c r="O6196" s="77">
        <v>0.2497300058603287</v>
      </c>
      <c r="Q6196" s="135"/>
      <c r="R6196" s="27"/>
      <c r="BF6196" s="106"/>
    </row>
    <row r="6197" spans="1:58" x14ac:dyDescent="0.25">
      <c r="A6197" t="s">
        <v>17</v>
      </c>
      <c r="B6197" s="23">
        <v>2022</v>
      </c>
      <c r="C6197" s="23" t="s">
        <v>3</v>
      </c>
      <c r="D6197" s="23" t="s">
        <v>493</v>
      </c>
      <c r="E6197" s="23" t="s">
        <v>494</v>
      </c>
      <c r="F6197" s="23" t="s">
        <v>488</v>
      </c>
      <c r="G6197" s="23" t="s">
        <v>494</v>
      </c>
      <c r="H6197" s="32" t="s">
        <v>488</v>
      </c>
      <c r="I6197" s="32" t="s">
        <v>579</v>
      </c>
      <c r="J6197" s="135">
        <v>2763</v>
      </c>
      <c r="K6197" s="28">
        <v>0.26218999999999998</v>
      </c>
      <c r="L6197" s="28" t="e">
        <v>#N/A</v>
      </c>
      <c r="M6197" s="28"/>
      <c r="O6197" s="77">
        <v>0.25554001331329351</v>
      </c>
      <c r="Q6197" s="135"/>
      <c r="R6197" s="27"/>
      <c r="BF6197" s="106"/>
    </row>
    <row r="6198" spans="1:58" x14ac:dyDescent="0.25">
      <c r="A6198" t="s">
        <v>17</v>
      </c>
      <c r="B6198" s="23">
        <v>2023</v>
      </c>
      <c r="C6198" s="23" t="s">
        <v>0</v>
      </c>
      <c r="D6198" s="23" t="s">
        <v>537</v>
      </c>
      <c r="E6198" s="23" t="s">
        <v>494</v>
      </c>
      <c r="F6198" s="23" t="s">
        <v>488</v>
      </c>
      <c r="G6198" s="23" t="s">
        <v>494</v>
      </c>
      <c r="H6198" s="32" t="s">
        <v>488</v>
      </c>
      <c r="I6198" s="32" t="s">
        <v>579</v>
      </c>
      <c r="J6198" s="135">
        <v>2734</v>
      </c>
      <c r="K6198" s="28">
        <v>0.26127</v>
      </c>
      <c r="L6198" s="28" t="e">
        <v>#N/A</v>
      </c>
      <c r="M6198" s="28"/>
      <c r="O6198" s="77">
        <v>0.26218000054359442</v>
      </c>
      <c r="Q6198" s="135"/>
      <c r="R6198" s="27"/>
      <c r="BF6198" s="106"/>
    </row>
    <row r="6199" spans="1:58" x14ac:dyDescent="0.25">
      <c r="A6199" t="s">
        <v>17</v>
      </c>
      <c r="B6199" s="23">
        <v>2019</v>
      </c>
      <c r="C6199" s="23" t="s">
        <v>0</v>
      </c>
      <c r="D6199" s="23" t="s">
        <v>59</v>
      </c>
      <c r="E6199" s="23" t="s">
        <v>150</v>
      </c>
      <c r="F6199" s="23" t="s">
        <v>151</v>
      </c>
      <c r="G6199" s="23" t="s">
        <v>538</v>
      </c>
      <c r="H6199" s="32" t="s">
        <v>362</v>
      </c>
      <c r="I6199" s="32" t="s">
        <v>579</v>
      </c>
      <c r="J6199" s="135">
        <v>35</v>
      </c>
      <c r="K6199" s="28">
        <v>0.34532000000000002</v>
      </c>
      <c r="L6199" s="28">
        <f t="shared" si="137"/>
        <v>0.29971999999999999</v>
      </c>
      <c r="M6199" s="28"/>
      <c r="O6199" s="77">
        <v>0.31793001294136047</v>
      </c>
      <c r="Q6199" s="135"/>
      <c r="R6199" s="27"/>
      <c r="BF6199" s="106"/>
    </row>
    <row r="6200" spans="1:58" x14ac:dyDescent="0.25">
      <c r="A6200" t="s">
        <v>17</v>
      </c>
      <c r="B6200" s="23">
        <v>2019</v>
      </c>
      <c r="C6200" s="23" t="s">
        <v>1</v>
      </c>
      <c r="D6200" s="23" t="s">
        <v>60</v>
      </c>
      <c r="E6200" s="23" t="s">
        <v>150</v>
      </c>
      <c r="F6200" s="23" t="s">
        <v>151</v>
      </c>
      <c r="G6200" s="23" t="s">
        <v>538</v>
      </c>
      <c r="H6200" s="32" t="s">
        <v>362</v>
      </c>
      <c r="I6200" s="32" t="s">
        <v>579</v>
      </c>
      <c r="J6200" s="135">
        <v>33</v>
      </c>
      <c r="K6200" s="28">
        <v>0.33834999999999998</v>
      </c>
      <c r="L6200" s="28">
        <f t="shared" si="137"/>
        <v>0.29692000000000002</v>
      </c>
      <c r="M6200" s="28"/>
      <c r="O6200" s="77">
        <v>0.29095000028610229</v>
      </c>
      <c r="Q6200" s="135"/>
      <c r="R6200" s="27"/>
      <c r="BF6200" s="106"/>
    </row>
    <row r="6201" spans="1:58" x14ac:dyDescent="0.25">
      <c r="A6201" t="s">
        <v>17</v>
      </c>
      <c r="B6201" s="23">
        <v>2019</v>
      </c>
      <c r="C6201" s="23" t="s">
        <v>2</v>
      </c>
      <c r="D6201" s="23" t="s">
        <v>61</v>
      </c>
      <c r="E6201" s="23" t="s">
        <v>150</v>
      </c>
      <c r="F6201" s="23" t="s">
        <v>151</v>
      </c>
      <c r="G6201" s="23" t="s">
        <v>538</v>
      </c>
      <c r="H6201" s="32" t="s">
        <v>362</v>
      </c>
      <c r="I6201" s="32" t="s">
        <v>579</v>
      </c>
      <c r="J6201" s="135">
        <v>35</v>
      </c>
      <c r="K6201" s="28">
        <v>0.31206</v>
      </c>
      <c r="L6201" s="28">
        <f t="shared" si="137"/>
        <v>0.29063</v>
      </c>
      <c r="M6201" s="28"/>
      <c r="O6201" s="77">
        <v>0.2629300057888031</v>
      </c>
      <c r="Q6201" s="135"/>
      <c r="R6201" s="27"/>
      <c r="BF6201" s="106"/>
    </row>
    <row r="6202" spans="1:58" x14ac:dyDescent="0.25">
      <c r="A6202" t="s">
        <v>17</v>
      </c>
      <c r="B6202" s="23">
        <v>2019</v>
      </c>
      <c r="C6202" s="23" t="s">
        <v>3</v>
      </c>
      <c r="D6202" s="23" t="s">
        <v>62</v>
      </c>
      <c r="E6202" s="23" t="s">
        <v>150</v>
      </c>
      <c r="F6202" s="23" t="s">
        <v>151</v>
      </c>
      <c r="G6202" s="23" t="s">
        <v>538</v>
      </c>
      <c r="H6202" s="32" t="s">
        <v>362</v>
      </c>
      <c r="I6202" s="32" t="s">
        <v>579</v>
      </c>
      <c r="J6202" s="135">
        <v>34</v>
      </c>
      <c r="K6202" s="28">
        <v>0.31852000000000003</v>
      </c>
      <c r="L6202" s="28">
        <f t="shared" si="137"/>
        <v>0.27434999999999998</v>
      </c>
      <c r="M6202" s="28"/>
      <c r="O6202" s="77">
        <v>0.230880007147789</v>
      </c>
      <c r="Q6202" s="135"/>
      <c r="R6202" s="27"/>
      <c r="BF6202" s="106"/>
    </row>
    <row r="6203" spans="1:58" x14ac:dyDescent="0.25">
      <c r="A6203" t="s">
        <v>17</v>
      </c>
      <c r="B6203" s="23">
        <v>2020</v>
      </c>
      <c r="C6203" s="23" t="s">
        <v>0</v>
      </c>
      <c r="D6203" s="23" t="s">
        <v>63</v>
      </c>
      <c r="E6203" s="23" t="s">
        <v>150</v>
      </c>
      <c r="F6203" s="23" t="s">
        <v>151</v>
      </c>
      <c r="G6203" s="23" t="s">
        <v>538</v>
      </c>
      <c r="H6203" s="32" t="s">
        <v>362</v>
      </c>
      <c r="I6203" s="32" t="s">
        <v>579</v>
      </c>
      <c r="J6203" s="135">
        <v>36</v>
      </c>
      <c r="K6203" s="28">
        <v>0.28671000000000002</v>
      </c>
      <c r="L6203" s="28">
        <f t="shared" si="137"/>
        <v>0.22045000000000001</v>
      </c>
      <c r="M6203" s="28"/>
      <c r="O6203" s="77">
        <v>0.1393100023269653</v>
      </c>
      <c r="Q6203" s="135"/>
      <c r="R6203" s="27"/>
      <c r="BF6203" s="106"/>
    </row>
    <row r="6204" spans="1:58" x14ac:dyDescent="0.25">
      <c r="A6204" t="s">
        <v>17</v>
      </c>
      <c r="B6204" s="23">
        <v>2020</v>
      </c>
      <c r="C6204" s="23" t="s">
        <v>1</v>
      </c>
      <c r="D6204" s="23" t="s">
        <v>64</v>
      </c>
      <c r="E6204" s="23" t="s">
        <v>150</v>
      </c>
      <c r="F6204" s="23" t="s">
        <v>151</v>
      </c>
      <c r="G6204" s="23" t="s">
        <v>538</v>
      </c>
      <c r="H6204" s="32" t="s">
        <v>362</v>
      </c>
      <c r="I6204" s="32" t="s">
        <v>579</v>
      </c>
      <c r="J6204" s="135">
        <v>35</v>
      </c>
      <c r="K6204" s="28">
        <v>0.24823000000000001</v>
      </c>
      <c r="L6204" s="28">
        <f t="shared" si="137"/>
        <v>0.17765</v>
      </c>
      <c r="M6204" s="28"/>
      <c r="O6204" s="77">
        <v>0.17129999399185181</v>
      </c>
      <c r="Q6204" s="135"/>
      <c r="R6204" s="27"/>
      <c r="BF6204" s="106"/>
    </row>
    <row r="6205" spans="1:58" x14ac:dyDescent="0.25">
      <c r="A6205" t="s">
        <v>17</v>
      </c>
      <c r="B6205" s="23">
        <v>2020</v>
      </c>
      <c r="C6205" s="23" t="s">
        <v>2</v>
      </c>
      <c r="D6205" s="23" t="s">
        <v>65</v>
      </c>
      <c r="E6205" s="23" t="s">
        <v>150</v>
      </c>
      <c r="F6205" s="23" t="s">
        <v>151</v>
      </c>
      <c r="G6205" s="23" t="s">
        <v>538</v>
      </c>
      <c r="H6205" s="32" t="s">
        <v>362</v>
      </c>
      <c r="I6205" s="32" t="s">
        <v>579</v>
      </c>
      <c r="J6205" s="135">
        <v>36</v>
      </c>
      <c r="K6205" s="28">
        <v>0.21831</v>
      </c>
      <c r="L6205" s="28">
        <f t="shared" si="137"/>
        <v>0.15625</v>
      </c>
      <c r="M6205" s="28"/>
      <c r="O6205" s="77">
        <v>0.2179500013589859</v>
      </c>
      <c r="Q6205" s="135"/>
      <c r="R6205" s="27"/>
      <c r="BF6205" s="106"/>
    </row>
    <row r="6206" spans="1:58" x14ac:dyDescent="0.25">
      <c r="A6206" t="s">
        <v>17</v>
      </c>
      <c r="B6206" s="23">
        <v>2020</v>
      </c>
      <c r="C6206" s="23" t="s">
        <v>3</v>
      </c>
      <c r="D6206" s="23" t="s">
        <v>66</v>
      </c>
      <c r="E6206" s="23" t="s">
        <v>150</v>
      </c>
      <c r="F6206" s="23" t="s">
        <v>151</v>
      </c>
      <c r="G6206" s="23" t="s">
        <v>538</v>
      </c>
      <c r="H6206" s="32" t="s">
        <v>362</v>
      </c>
      <c r="I6206" s="32" t="s">
        <v>579</v>
      </c>
      <c r="J6206" s="135">
        <v>43</v>
      </c>
      <c r="K6206" s="28">
        <v>0.25146000000000002</v>
      </c>
      <c r="L6206" s="28">
        <f t="shared" si="137"/>
        <v>0.16189000000000001</v>
      </c>
      <c r="M6206" s="28"/>
      <c r="O6206" s="77">
        <v>0.24258999526500699</v>
      </c>
      <c r="Q6206" s="135"/>
      <c r="R6206" s="27"/>
      <c r="BF6206" s="106"/>
    </row>
    <row r="6207" spans="1:58" x14ac:dyDescent="0.25">
      <c r="A6207" t="s">
        <v>17</v>
      </c>
      <c r="B6207" s="23">
        <v>2021</v>
      </c>
      <c r="C6207" s="23" t="s">
        <v>0</v>
      </c>
      <c r="D6207" s="23" t="s">
        <v>67</v>
      </c>
      <c r="E6207" s="23" t="s">
        <v>150</v>
      </c>
      <c r="F6207" s="23" t="s">
        <v>151</v>
      </c>
      <c r="G6207" s="23" t="s">
        <v>538</v>
      </c>
      <c r="H6207" s="32" t="s">
        <v>362</v>
      </c>
      <c r="I6207" s="32" t="s">
        <v>579</v>
      </c>
      <c r="J6207" s="135">
        <v>40</v>
      </c>
      <c r="K6207" s="28">
        <v>0.28125</v>
      </c>
      <c r="L6207" s="28">
        <f t="shared" si="137"/>
        <v>0.20654</v>
      </c>
      <c r="M6207" s="28"/>
      <c r="O6207" s="77">
        <v>0.2547299861907959</v>
      </c>
      <c r="Q6207" s="135"/>
      <c r="R6207" s="27"/>
      <c r="BF6207" s="106"/>
    </row>
    <row r="6208" spans="1:58" x14ac:dyDescent="0.25">
      <c r="A6208" t="s">
        <v>17</v>
      </c>
      <c r="B6208" s="23">
        <v>2021</v>
      </c>
      <c r="C6208" s="23" t="s">
        <v>1</v>
      </c>
      <c r="D6208" s="23" t="s">
        <v>68</v>
      </c>
      <c r="E6208" s="23" t="s">
        <v>150</v>
      </c>
      <c r="F6208" s="23" t="s">
        <v>151</v>
      </c>
      <c r="G6208" s="23" t="s">
        <v>538</v>
      </c>
      <c r="H6208" s="32" t="s">
        <v>362</v>
      </c>
      <c r="I6208" s="32" t="s">
        <v>579</v>
      </c>
      <c r="J6208" s="135">
        <v>43</v>
      </c>
      <c r="K6208" s="28">
        <v>0.28824</v>
      </c>
      <c r="L6208" s="28">
        <f t="shared" si="137"/>
        <v>0.24190999999999999</v>
      </c>
      <c r="M6208" s="28"/>
      <c r="O6208" s="77">
        <v>0.25255998969078058</v>
      </c>
      <c r="Q6208" s="135"/>
      <c r="R6208" s="27"/>
      <c r="BF6208" s="106"/>
    </row>
    <row r="6209" spans="1:58" x14ac:dyDescent="0.25">
      <c r="A6209" t="s">
        <v>17</v>
      </c>
      <c r="B6209" s="23">
        <v>2021</v>
      </c>
      <c r="C6209" s="23" t="s">
        <v>2</v>
      </c>
      <c r="D6209" s="23" t="s">
        <v>69</v>
      </c>
      <c r="E6209" s="23" t="s">
        <v>150</v>
      </c>
      <c r="F6209" s="23" t="s">
        <v>151</v>
      </c>
      <c r="G6209" s="23" t="s">
        <v>538</v>
      </c>
      <c r="H6209" s="32" t="s">
        <v>362</v>
      </c>
      <c r="I6209" s="32" t="s">
        <v>579</v>
      </c>
      <c r="J6209" s="135">
        <v>46</v>
      </c>
      <c r="K6209" s="28">
        <v>0.30054999999999998</v>
      </c>
      <c r="L6209" s="28">
        <f t="shared" si="137"/>
        <v>0.25873000000000002</v>
      </c>
      <c r="M6209" s="28"/>
      <c r="O6209" s="77">
        <v>0.26715001463890081</v>
      </c>
      <c r="Q6209" s="135"/>
      <c r="R6209" s="27"/>
      <c r="BF6209" s="106"/>
    </row>
    <row r="6210" spans="1:58" x14ac:dyDescent="0.25">
      <c r="A6210" t="s">
        <v>17</v>
      </c>
      <c r="B6210" s="23">
        <v>2021</v>
      </c>
      <c r="C6210" s="23" t="s">
        <v>3</v>
      </c>
      <c r="D6210" s="23" t="s">
        <v>70</v>
      </c>
      <c r="E6210" s="23" t="s">
        <v>150</v>
      </c>
      <c r="F6210" s="23" t="s">
        <v>151</v>
      </c>
      <c r="G6210" s="23" t="s">
        <v>538</v>
      </c>
      <c r="H6210" s="32" t="s">
        <v>362</v>
      </c>
      <c r="I6210" s="32" t="s">
        <v>579</v>
      </c>
      <c r="J6210" s="135">
        <v>41</v>
      </c>
      <c r="K6210" s="28">
        <v>0.27272999999999997</v>
      </c>
      <c r="L6210" s="28">
        <f t="shared" ref="L6210:L6273" si="138">SUMIFS(K:K, E:E, G6210, D:D, D6210, I:I, I6210)</f>
        <v>0.25291999999999998</v>
      </c>
      <c r="M6210" s="28"/>
      <c r="O6210" s="77">
        <v>0.26399001479148859</v>
      </c>
      <c r="Q6210" s="135"/>
      <c r="R6210" s="27"/>
      <c r="BF6210" s="106"/>
    </row>
    <row r="6211" spans="1:58" x14ac:dyDescent="0.25">
      <c r="A6211" t="s">
        <v>17</v>
      </c>
      <c r="B6211" s="23">
        <v>2022</v>
      </c>
      <c r="C6211" s="23" t="s">
        <v>0</v>
      </c>
      <c r="D6211" s="23" t="s">
        <v>71</v>
      </c>
      <c r="E6211" s="23" t="s">
        <v>150</v>
      </c>
      <c r="F6211" s="23" t="s">
        <v>151</v>
      </c>
      <c r="G6211" s="23" t="s">
        <v>538</v>
      </c>
      <c r="H6211" s="32" t="s">
        <v>362</v>
      </c>
      <c r="I6211" s="32" t="s">
        <v>579</v>
      </c>
      <c r="J6211" s="135">
        <v>38</v>
      </c>
      <c r="K6211" s="28">
        <v>0.27632000000000001</v>
      </c>
      <c r="L6211" s="28">
        <f t="shared" si="138"/>
        <v>0.25353999999999999</v>
      </c>
      <c r="M6211" s="28"/>
      <c r="O6211" s="77">
        <v>0.26568999886512762</v>
      </c>
      <c r="Q6211" s="135"/>
      <c r="R6211" s="27"/>
      <c r="BF6211" s="106"/>
    </row>
    <row r="6212" spans="1:58" x14ac:dyDescent="0.25">
      <c r="A6212" t="s">
        <v>17</v>
      </c>
      <c r="B6212" s="23">
        <v>2022</v>
      </c>
      <c r="C6212" s="23" t="s">
        <v>1</v>
      </c>
      <c r="D6212" s="23" t="s">
        <v>72</v>
      </c>
      <c r="E6212" s="23" t="s">
        <v>150</v>
      </c>
      <c r="F6212" s="23" t="s">
        <v>151</v>
      </c>
      <c r="G6212" s="23" t="s">
        <v>538</v>
      </c>
      <c r="H6212" s="32" t="s">
        <v>362</v>
      </c>
      <c r="I6212" s="32" t="s">
        <v>579</v>
      </c>
      <c r="J6212" s="135">
        <v>29</v>
      </c>
      <c r="K6212" s="28">
        <v>0.32758999999999999</v>
      </c>
      <c r="L6212" s="28">
        <f t="shared" si="138"/>
        <v>0.26438</v>
      </c>
      <c r="M6212" s="28"/>
      <c r="O6212" s="77">
        <v>0.27766001224517822</v>
      </c>
      <c r="Q6212" s="135"/>
      <c r="R6212" s="27"/>
      <c r="BF6212" s="106"/>
    </row>
    <row r="6213" spans="1:58" x14ac:dyDescent="0.25">
      <c r="A6213" t="s">
        <v>17</v>
      </c>
      <c r="B6213" s="23">
        <v>2022</v>
      </c>
      <c r="C6213" s="23" t="s">
        <v>2</v>
      </c>
      <c r="D6213" s="23" t="s">
        <v>73</v>
      </c>
      <c r="E6213" s="23" t="s">
        <v>150</v>
      </c>
      <c r="F6213" s="23" t="s">
        <v>151</v>
      </c>
      <c r="G6213" s="23" t="s">
        <v>538</v>
      </c>
      <c r="H6213" s="32" t="s">
        <v>362</v>
      </c>
      <c r="I6213" s="32" t="s">
        <v>579</v>
      </c>
      <c r="J6213" s="135">
        <v>17</v>
      </c>
      <c r="K6213" s="28">
        <v>0.36231999999999998</v>
      </c>
      <c r="L6213" s="28">
        <f t="shared" si="138"/>
        <v>0.25903999999999999</v>
      </c>
      <c r="M6213" s="28"/>
      <c r="O6213" s="77">
        <v>0.2497300058603287</v>
      </c>
      <c r="Q6213" s="135"/>
      <c r="R6213" s="27"/>
      <c r="BF6213" s="106"/>
    </row>
    <row r="6214" spans="1:58" x14ac:dyDescent="0.25">
      <c r="A6214" t="s">
        <v>17</v>
      </c>
      <c r="B6214" s="23">
        <v>2022</v>
      </c>
      <c r="C6214" s="23" t="s">
        <v>3</v>
      </c>
      <c r="D6214" s="23" t="s">
        <v>493</v>
      </c>
      <c r="E6214" s="23" t="s">
        <v>150</v>
      </c>
      <c r="F6214" s="23" t="s">
        <v>151</v>
      </c>
      <c r="G6214" s="23" t="s">
        <v>538</v>
      </c>
      <c r="H6214" s="32" t="s">
        <v>362</v>
      </c>
      <c r="I6214" s="32" t="s">
        <v>579</v>
      </c>
      <c r="J6214" s="135">
        <v>13</v>
      </c>
      <c r="K6214" s="28">
        <v>0.4</v>
      </c>
      <c r="L6214" s="28">
        <f t="shared" si="138"/>
        <v>0.27121000000000001</v>
      </c>
      <c r="M6214" s="28"/>
      <c r="O6214" s="77">
        <v>0.25554001331329351</v>
      </c>
      <c r="Q6214" s="135"/>
      <c r="R6214" s="27"/>
      <c r="BF6214" s="106"/>
    </row>
    <row r="6215" spans="1:58" x14ac:dyDescent="0.25">
      <c r="A6215" t="s">
        <v>17</v>
      </c>
      <c r="B6215" s="23">
        <v>2023</v>
      </c>
      <c r="C6215" s="23" t="s">
        <v>0</v>
      </c>
      <c r="D6215" s="23" t="s">
        <v>537</v>
      </c>
      <c r="E6215" s="23" t="s">
        <v>150</v>
      </c>
      <c r="F6215" s="23" t="s">
        <v>151</v>
      </c>
      <c r="G6215" s="23" t="s">
        <v>538</v>
      </c>
      <c r="H6215" s="32" t="s">
        <v>362</v>
      </c>
      <c r="I6215" s="32" t="s">
        <v>579</v>
      </c>
      <c r="J6215" s="135">
        <v>14</v>
      </c>
      <c r="K6215" s="28">
        <v>0.46428999999999998</v>
      </c>
      <c r="L6215" s="28">
        <f t="shared" si="138"/>
        <v>0.27684999999999998</v>
      </c>
      <c r="M6215" s="28"/>
      <c r="O6215" s="77">
        <v>0.26218000054359442</v>
      </c>
      <c r="Q6215" s="135"/>
      <c r="R6215" s="27"/>
      <c r="BF6215" s="106"/>
    </row>
    <row r="6216" spans="1:58" x14ac:dyDescent="0.25">
      <c r="A6216" t="s">
        <v>17</v>
      </c>
      <c r="B6216" s="23">
        <v>2019</v>
      </c>
      <c r="C6216" s="23" t="s">
        <v>0</v>
      </c>
      <c r="D6216" s="23" t="s">
        <v>59</v>
      </c>
      <c r="E6216" s="23" t="s">
        <v>152</v>
      </c>
      <c r="F6216" s="23" t="s">
        <v>153</v>
      </c>
      <c r="G6216" s="23" t="s">
        <v>549</v>
      </c>
      <c r="H6216" s="32" t="s">
        <v>357</v>
      </c>
      <c r="I6216" s="32" t="s">
        <v>579</v>
      </c>
      <c r="J6216" s="135">
        <v>22</v>
      </c>
      <c r="K6216" s="28">
        <v>0.23255999999999999</v>
      </c>
      <c r="L6216" s="28">
        <f t="shared" si="138"/>
        <v>0.26694000000000001</v>
      </c>
      <c r="M6216" s="28"/>
      <c r="O6216" s="77">
        <v>0.31793001294136047</v>
      </c>
      <c r="Q6216" s="135"/>
      <c r="R6216" s="27"/>
      <c r="BF6216" s="106"/>
    </row>
    <row r="6217" spans="1:58" x14ac:dyDescent="0.25">
      <c r="A6217" t="s">
        <v>17</v>
      </c>
      <c r="B6217" s="23">
        <v>2019</v>
      </c>
      <c r="C6217" s="23" t="s">
        <v>1</v>
      </c>
      <c r="D6217" s="23" t="s">
        <v>60</v>
      </c>
      <c r="E6217" s="23" t="s">
        <v>152</v>
      </c>
      <c r="F6217" s="23" t="s">
        <v>153</v>
      </c>
      <c r="G6217" s="23" t="s">
        <v>549</v>
      </c>
      <c r="H6217" s="32" t="s">
        <v>357</v>
      </c>
      <c r="I6217" s="32" t="s">
        <v>579</v>
      </c>
      <c r="J6217" s="135">
        <v>21</v>
      </c>
      <c r="K6217" s="28">
        <v>0.21687000000000001</v>
      </c>
      <c r="L6217" s="28">
        <f t="shared" si="138"/>
        <v>0.26734000000000002</v>
      </c>
      <c r="M6217" s="28"/>
      <c r="O6217" s="77">
        <v>0.29095000028610229</v>
      </c>
      <c r="Q6217" s="135"/>
      <c r="R6217" s="27"/>
      <c r="BF6217" s="106"/>
    </row>
    <row r="6218" spans="1:58" x14ac:dyDescent="0.25">
      <c r="A6218" t="s">
        <v>17</v>
      </c>
      <c r="B6218" s="23">
        <v>2019</v>
      </c>
      <c r="C6218" s="23" t="s">
        <v>2</v>
      </c>
      <c r="D6218" s="23" t="s">
        <v>61</v>
      </c>
      <c r="E6218" s="23" t="s">
        <v>152</v>
      </c>
      <c r="F6218" s="23" t="s">
        <v>153</v>
      </c>
      <c r="G6218" s="23" t="s">
        <v>549</v>
      </c>
      <c r="H6218" s="32" t="s">
        <v>357</v>
      </c>
      <c r="I6218" s="32" t="s">
        <v>579</v>
      </c>
      <c r="J6218" s="135">
        <v>18</v>
      </c>
      <c r="K6218" s="28">
        <v>0.26389000000000001</v>
      </c>
      <c r="L6218" s="28">
        <f t="shared" si="138"/>
        <v>0.28660000000000002</v>
      </c>
      <c r="M6218" s="28"/>
      <c r="O6218" s="77">
        <v>0.2629300057888031</v>
      </c>
      <c r="Q6218" s="135"/>
      <c r="R6218" s="27"/>
      <c r="BF6218" s="106"/>
    </row>
    <row r="6219" spans="1:58" x14ac:dyDescent="0.25">
      <c r="A6219" t="s">
        <v>17</v>
      </c>
      <c r="B6219" s="23">
        <v>2019</v>
      </c>
      <c r="C6219" s="23" t="s">
        <v>3</v>
      </c>
      <c r="D6219" s="23" t="s">
        <v>62</v>
      </c>
      <c r="E6219" s="23" t="s">
        <v>152</v>
      </c>
      <c r="F6219" s="23" t="s">
        <v>153</v>
      </c>
      <c r="G6219" s="23" t="s">
        <v>549</v>
      </c>
      <c r="H6219" s="32" t="s">
        <v>357</v>
      </c>
      <c r="I6219" s="32" t="s">
        <v>579</v>
      </c>
      <c r="J6219" s="135">
        <v>19</v>
      </c>
      <c r="K6219" s="28">
        <v>0.22972999999999999</v>
      </c>
      <c r="L6219" s="28">
        <f t="shared" si="138"/>
        <v>0.28434999999999999</v>
      </c>
      <c r="M6219" s="28"/>
      <c r="O6219" s="77">
        <v>0.230880007147789</v>
      </c>
      <c r="Q6219" s="135"/>
      <c r="R6219" s="27"/>
      <c r="BF6219" s="106"/>
    </row>
    <row r="6220" spans="1:58" x14ac:dyDescent="0.25">
      <c r="A6220" t="s">
        <v>17</v>
      </c>
      <c r="B6220" s="23">
        <v>2020</v>
      </c>
      <c r="C6220" s="23" t="s">
        <v>0</v>
      </c>
      <c r="D6220" s="23" t="s">
        <v>63</v>
      </c>
      <c r="E6220" s="23" t="s">
        <v>152</v>
      </c>
      <c r="F6220" s="23" t="s">
        <v>153</v>
      </c>
      <c r="G6220" s="23" t="s">
        <v>549</v>
      </c>
      <c r="H6220" s="32" t="s">
        <v>357</v>
      </c>
      <c r="I6220" s="32" t="s">
        <v>579</v>
      </c>
      <c r="J6220" s="135">
        <v>23</v>
      </c>
      <c r="K6220" s="28">
        <v>0.25556000000000001</v>
      </c>
      <c r="L6220" s="28">
        <f t="shared" si="138"/>
        <v>0.27257999999999999</v>
      </c>
      <c r="M6220" s="28"/>
      <c r="O6220" s="77">
        <v>0.1393100023269653</v>
      </c>
      <c r="Q6220" s="135"/>
      <c r="R6220" s="27"/>
      <c r="BF6220" s="106"/>
    </row>
    <row r="6221" spans="1:58" x14ac:dyDescent="0.25">
      <c r="A6221" t="s">
        <v>17</v>
      </c>
      <c r="B6221" s="23">
        <v>2020</v>
      </c>
      <c r="C6221" s="23" t="s">
        <v>1</v>
      </c>
      <c r="D6221" s="23" t="s">
        <v>64</v>
      </c>
      <c r="E6221" s="23" t="s">
        <v>152</v>
      </c>
      <c r="F6221" s="23" t="s">
        <v>153</v>
      </c>
      <c r="G6221" s="23" t="s">
        <v>549</v>
      </c>
      <c r="H6221" s="32" t="s">
        <v>357</v>
      </c>
      <c r="I6221" s="32" t="s">
        <v>579</v>
      </c>
      <c r="J6221" s="135">
        <v>18</v>
      </c>
      <c r="K6221" s="28">
        <v>0.27778000000000003</v>
      </c>
      <c r="L6221" s="28">
        <f t="shared" si="138"/>
        <v>0.27387</v>
      </c>
      <c r="M6221" s="28"/>
      <c r="O6221" s="77">
        <v>0.17129999399185181</v>
      </c>
      <c r="Q6221" s="135"/>
      <c r="R6221" s="27"/>
      <c r="BF6221" s="106"/>
    </row>
    <row r="6222" spans="1:58" x14ac:dyDescent="0.25">
      <c r="A6222" t="s">
        <v>17</v>
      </c>
      <c r="B6222" s="23">
        <v>2020</v>
      </c>
      <c r="C6222" s="23" t="s">
        <v>2</v>
      </c>
      <c r="D6222" s="23" t="s">
        <v>65</v>
      </c>
      <c r="E6222" s="23" t="s">
        <v>152</v>
      </c>
      <c r="F6222" s="23" t="s">
        <v>153</v>
      </c>
      <c r="G6222" s="23" t="s">
        <v>549</v>
      </c>
      <c r="H6222" s="32" t="s">
        <v>357</v>
      </c>
      <c r="I6222" s="32" t="s">
        <v>579</v>
      </c>
      <c r="J6222" s="135">
        <v>17</v>
      </c>
      <c r="K6222" s="28">
        <v>0.19117999999999999</v>
      </c>
      <c r="L6222" s="28">
        <f t="shared" si="138"/>
        <v>0.23985000000000001</v>
      </c>
      <c r="M6222" s="28"/>
      <c r="O6222" s="77">
        <v>0.2179500013589859</v>
      </c>
      <c r="Q6222" s="135"/>
      <c r="R6222" s="27"/>
      <c r="BF6222" s="106"/>
    </row>
    <row r="6223" spans="1:58" x14ac:dyDescent="0.25">
      <c r="A6223" t="s">
        <v>17</v>
      </c>
      <c r="B6223" s="23">
        <v>2020</v>
      </c>
      <c r="C6223" s="23" t="s">
        <v>3</v>
      </c>
      <c r="D6223" s="23" t="s">
        <v>66</v>
      </c>
      <c r="E6223" s="23" t="s">
        <v>152</v>
      </c>
      <c r="F6223" s="23" t="s">
        <v>153</v>
      </c>
      <c r="G6223" s="23" t="s">
        <v>549</v>
      </c>
      <c r="H6223" s="32" t="s">
        <v>357</v>
      </c>
      <c r="I6223" s="32" t="s">
        <v>579</v>
      </c>
      <c r="J6223" s="135">
        <v>18</v>
      </c>
      <c r="K6223" s="28">
        <v>0.23288</v>
      </c>
      <c r="L6223" s="28">
        <f t="shared" si="138"/>
        <v>0.24468000000000001</v>
      </c>
      <c r="M6223" s="28"/>
      <c r="O6223" s="77">
        <v>0.24258999526500699</v>
      </c>
      <c r="Q6223" s="135"/>
      <c r="R6223" s="27"/>
      <c r="BF6223" s="106"/>
    </row>
    <row r="6224" spans="1:58" x14ac:dyDescent="0.25">
      <c r="A6224" t="s">
        <v>17</v>
      </c>
      <c r="B6224" s="23">
        <v>2021</v>
      </c>
      <c r="C6224" s="23" t="s">
        <v>0</v>
      </c>
      <c r="D6224" s="23" t="s">
        <v>67</v>
      </c>
      <c r="E6224" s="23" t="s">
        <v>152</v>
      </c>
      <c r="F6224" s="23" t="s">
        <v>153</v>
      </c>
      <c r="G6224" s="23" t="s">
        <v>549</v>
      </c>
      <c r="H6224" s="32" t="s">
        <v>357</v>
      </c>
      <c r="I6224" s="32" t="s">
        <v>579</v>
      </c>
      <c r="J6224" s="135">
        <v>17</v>
      </c>
      <c r="K6224" s="28">
        <v>0.21212</v>
      </c>
      <c r="L6224" s="28">
        <f t="shared" si="138"/>
        <v>0.24549000000000001</v>
      </c>
      <c r="M6224" s="28"/>
      <c r="O6224" s="77">
        <v>0.2547299861907959</v>
      </c>
      <c r="Q6224" s="135"/>
      <c r="R6224" s="27"/>
      <c r="BF6224" s="106"/>
    </row>
    <row r="6225" spans="1:58" x14ac:dyDescent="0.25">
      <c r="A6225" t="s">
        <v>17</v>
      </c>
      <c r="B6225" s="23">
        <v>2021</v>
      </c>
      <c r="C6225" s="23" t="s">
        <v>1</v>
      </c>
      <c r="D6225" s="23" t="s">
        <v>68</v>
      </c>
      <c r="E6225" s="23" t="s">
        <v>152</v>
      </c>
      <c r="F6225" s="23" t="s">
        <v>153</v>
      </c>
      <c r="G6225" s="23" t="s">
        <v>549</v>
      </c>
      <c r="H6225" s="32" t="s">
        <v>357</v>
      </c>
      <c r="I6225" s="32" t="s">
        <v>579</v>
      </c>
      <c r="J6225" s="135">
        <v>24</v>
      </c>
      <c r="K6225" s="28">
        <v>0.27660000000000001</v>
      </c>
      <c r="L6225" s="28">
        <f t="shared" si="138"/>
        <v>0.27030999999999999</v>
      </c>
      <c r="M6225" s="28"/>
      <c r="O6225" s="77">
        <v>0.25255998969078058</v>
      </c>
      <c r="Q6225" s="135"/>
      <c r="R6225" s="27"/>
      <c r="BF6225" s="106"/>
    </row>
    <row r="6226" spans="1:58" x14ac:dyDescent="0.25">
      <c r="A6226" t="s">
        <v>17</v>
      </c>
      <c r="B6226" s="23">
        <v>2021</v>
      </c>
      <c r="C6226" s="23" t="s">
        <v>2</v>
      </c>
      <c r="D6226" s="23" t="s">
        <v>69</v>
      </c>
      <c r="E6226" s="23" t="s">
        <v>152</v>
      </c>
      <c r="F6226" s="23" t="s">
        <v>153</v>
      </c>
      <c r="G6226" s="23" t="s">
        <v>549</v>
      </c>
      <c r="H6226" s="32" t="s">
        <v>357</v>
      </c>
      <c r="I6226" s="32" t="s">
        <v>579</v>
      </c>
      <c r="J6226" s="135">
        <v>25</v>
      </c>
      <c r="K6226" s="28">
        <v>0.33</v>
      </c>
      <c r="L6226" s="28">
        <f t="shared" si="138"/>
        <v>0.29172999999999999</v>
      </c>
      <c r="M6226" s="28"/>
      <c r="O6226" s="77">
        <v>0.26715001463890081</v>
      </c>
      <c r="Q6226" s="135"/>
      <c r="R6226" s="27"/>
      <c r="BF6226" s="106"/>
    </row>
    <row r="6227" spans="1:58" x14ac:dyDescent="0.25">
      <c r="A6227" t="s">
        <v>17</v>
      </c>
      <c r="B6227" s="23">
        <v>2021</v>
      </c>
      <c r="C6227" s="23" t="s">
        <v>3</v>
      </c>
      <c r="D6227" s="23" t="s">
        <v>70</v>
      </c>
      <c r="E6227" s="23" t="s">
        <v>152</v>
      </c>
      <c r="F6227" s="23" t="s">
        <v>153</v>
      </c>
      <c r="G6227" s="23" t="s">
        <v>549</v>
      </c>
      <c r="H6227" s="32" t="s">
        <v>357</v>
      </c>
      <c r="I6227" s="32" t="s">
        <v>579</v>
      </c>
      <c r="J6227" s="135">
        <v>25</v>
      </c>
      <c r="K6227" s="28">
        <v>0.31</v>
      </c>
      <c r="L6227" s="28">
        <f t="shared" si="138"/>
        <v>0.28166999999999998</v>
      </c>
      <c r="M6227" s="28"/>
      <c r="O6227" s="77">
        <v>0.26399001479148859</v>
      </c>
      <c r="Q6227" s="135"/>
      <c r="R6227" s="27"/>
      <c r="BF6227" s="106"/>
    </row>
    <row r="6228" spans="1:58" x14ac:dyDescent="0.25">
      <c r="A6228" t="s">
        <v>17</v>
      </c>
      <c r="B6228" s="23">
        <v>2022</v>
      </c>
      <c r="C6228" s="23" t="s">
        <v>0</v>
      </c>
      <c r="D6228" s="23" t="s">
        <v>71</v>
      </c>
      <c r="E6228" s="23" t="s">
        <v>152</v>
      </c>
      <c r="F6228" s="23" t="s">
        <v>153</v>
      </c>
      <c r="G6228" s="23" t="s">
        <v>549</v>
      </c>
      <c r="H6228" s="32" t="s">
        <v>357</v>
      </c>
      <c r="I6228" s="32" t="s">
        <v>579</v>
      </c>
      <c r="J6228" s="135">
        <v>26</v>
      </c>
      <c r="K6228" s="28">
        <v>0.32352999999999998</v>
      </c>
      <c r="L6228" s="28">
        <f t="shared" si="138"/>
        <v>0.28345999999999999</v>
      </c>
      <c r="M6228" s="28"/>
      <c r="O6228" s="77">
        <v>0.26568999886512762</v>
      </c>
      <c r="Q6228" s="135"/>
      <c r="R6228" s="27"/>
      <c r="BF6228" s="106"/>
    </row>
    <row r="6229" spans="1:58" x14ac:dyDescent="0.25">
      <c r="A6229" t="s">
        <v>17</v>
      </c>
      <c r="B6229" s="23">
        <v>2022</v>
      </c>
      <c r="C6229" s="23" t="s">
        <v>1</v>
      </c>
      <c r="D6229" s="23" t="s">
        <v>72</v>
      </c>
      <c r="E6229" s="23" t="s">
        <v>152</v>
      </c>
      <c r="F6229" s="23" t="s">
        <v>153</v>
      </c>
      <c r="G6229" s="23" t="s">
        <v>549</v>
      </c>
      <c r="H6229" s="32" t="s">
        <v>357</v>
      </c>
      <c r="I6229" s="32" t="s">
        <v>579</v>
      </c>
      <c r="J6229" s="135">
        <v>25</v>
      </c>
      <c r="K6229" s="28">
        <v>0.27722999999999998</v>
      </c>
      <c r="L6229" s="28">
        <f t="shared" si="138"/>
        <v>0.28183000000000002</v>
      </c>
      <c r="M6229" s="28"/>
      <c r="O6229" s="77">
        <v>0.27766001224517822</v>
      </c>
      <c r="Q6229" s="135"/>
      <c r="R6229" s="27"/>
      <c r="BF6229" s="106"/>
    </row>
    <row r="6230" spans="1:58" x14ac:dyDescent="0.25">
      <c r="A6230" t="s">
        <v>17</v>
      </c>
      <c r="B6230" s="23">
        <v>2022</v>
      </c>
      <c r="C6230" s="23" t="s">
        <v>2</v>
      </c>
      <c r="D6230" s="23" t="s">
        <v>73</v>
      </c>
      <c r="E6230" s="23" t="s">
        <v>152</v>
      </c>
      <c r="F6230" s="23" t="s">
        <v>153</v>
      </c>
      <c r="G6230" s="23" t="s">
        <v>549</v>
      </c>
      <c r="H6230" s="32" t="s">
        <v>357</v>
      </c>
      <c r="I6230" s="32" t="s">
        <v>579</v>
      </c>
      <c r="J6230" s="135">
        <v>29</v>
      </c>
      <c r="K6230" s="28">
        <v>0.27585999999999999</v>
      </c>
      <c r="L6230" s="28">
        <f t="shared" si="138"/>
        <v>0.28365000000000001</v>
      </c>
      <c r="M6230" s="28"/>
      <c r="O6230" s="77">
        <v>0.2497300058603287</v>
      </c>
      <c r="Q6230" s="135"/>
      <c r="R6230" s="27"/>
      <c r="BF6230" s="106"/>
    </row>
    <row r="6231" spans="1:58" x14ac:dyDescent="0.25">
      <c r="A6231" t="s">
        <v>17</v>
      </c>
      <c r="B6231" s="23">
        <v>2022</v>
      </c>
      <c r="C6231" s="23" t="s">
        <v>3</v>
      </c>
      <c r="D6231" s="23" t="s">
        <v>493</v>
      </c>
      <c r="E6231" s="23" t="s">
        <v>152</v>
      </c>
      <c r="F6231" s="23" t="s">
        <v>153</v>
      </c>
      <c r="G6231" s="23" t="s">
        <v>549</v>
      </c>
      <c r="H6231" s="32" t="s">
        <v>357</v>
      </c>
      <c r="I6231" s="32" t="s">
        <v>579</v>
      </c>
      <c r="J6231" s="135">
        <v>29</v>
      </c>
      <c r="K6231" s="28">
        <v>0.25862000000000002</v>
      </c>
      <c r="L6231" s="28">
        <f t="shared" si="138"/>
        <v>0.29172999999999999</v>
      </c>
      <c r="M6231" s="28"/>
      <c r="O6231" s="77">
        <v>0.25554001331329351</v>
      </c>
      <c r="Q6231" s="135"/>
      <c r="R6231" s="27"/>
      <c r="BF6231" s="106"/>
    </row>
    <row r="6232" spans="1:58" x14ac:dyDescent="0.25">
      <c r="A6232" t="s">
        <v>17</v>
      </c>
      <c r="B6232" s="23">
        <v>2023</v>
      </c>
      <c r="C6232" s="23" t="s">
        <v>0</v>
      </c>
      <c r="D6232" s="23" t="s">
        <v>537</v>
      </c>
      <c r="E6232" s="23" t="s">
        <v>152</v>
      </c>
      <c r="F6232" s="23" t="s">
        <v>153</v>
      </c>
      <c r="G6232" s="23" t="s">
        <v>549</v>
      </c>
      <c r="H6232" s="32" t="s">
        <v>357</v>
      </c>
      <c r="I6232" s="32" t="s">
        <v>579</v>
      </c>
      <c r="J6232" s="135">
        <v>30</v>
      </c>
      <c r="K6232" s="28">
        <v>0.25424000000000002</v>
      </c>
      <c r="L6232" s="28">
        <f t="shared" si="138"/>
        <v>0.28748000000000001</v>
      </c>
      <c r="M6232" s="28"/>
      <c r="O6232" s="77">
        <v>0.26218000054359442</v>
      </c>
      <c r="Q6232" s="135"/>
      <c r="R6232" s="27"/>
      <c r="BF6232" s="106"/>
    </row>
    <row r="6233" spans="1:58" x14ac:dyDescent="0.25">
      <c r="A6233" t="s">
        <v>17</v>
      </c>
      <c r="B6233" s="23">
        <v>2019</v>
      </c>
      <c r="C6233" s="23" t="s">
        <v>0</v>
      </c>
      <c r="D6233" s="23" t="s">
        <v>59</v>
      </c>
      <c r="E6233" s="23" t="s">
        <v>154</v>
      </c>
      <c r="F6233" s="23" t="s">
        <v>155</v>
      </c>
      <c r="G6233" s="23" t="s">
        <v>552</v>
      </c>
      <c r="H6233" s="32" t="s">
        <v>354</v>
      </c>
      <c r="I6233" s="32" t="s">
        <v>579</v>
      </c>
      <c r="J6233" s="135">
        <v>7</v>
      </c>
      <c r="K6233" s="28">
        <v>0.10714</v>
      </c>
      <c r="L6233" s="28">
        <f t="shared" si="138"/>
        <v>0.24245</v>
      </c>
      <c r="M6233" s="28"/>
      <c r="O6233" s="77">
        <v>0.31793001294136047</v>
      </c>
      <c r="Q6233" s="135"/>
      <c r="R6233" s="27"/>
      <c r="BF6233" s="106"/>
    </row>
    <row r="6234" spans="1:58" x14ac:dyDescent="0.25">
      <c r="A6234" t="s">
        <v>17</v>
      </c>
      <c r="B6234" s="23">
        <v>2019</v>
      </c>
      <c r="C6234" s="23" t="s">
        <v>1</v>
      </c>
      <c r="D6234" s="23" t="s">
        <v>60</v>
      </c>
      <c r="E6234" s="23" t="s">
        <v>154</v>
      </c>
      <c r="F6234" s="23" t="s">
        <v>155</v>
      </c>
      <c r="G6234" s="23" t="s">
        <v>552</v>
      </c>
      <c r="H6234" s="32" t="s">
        <v>354</v>
      </c>
      <c r="I6234" s="32" t="s">
        <v>579</v>
      </c>
      <c r="J6234" s="135">
        <v>8</v>
      </c>
      <c r="K6234" s="28">
        <v>0.19355</v>
      </c>
      <c r="L6234" s="28">
        <f t="shared" si="138"/>
        <v>0.23713999999999999</v>
      </c>
      <c r="M6234" s="28"/>
      <c r="O6234" s="77">
        <v>0.29095000028610229</v>
      </c>
      <c r="Q6234" s="135"/>
      <c r="R6234" s="27"/>
      <c r="BF6234" s="106"/>
    </row>
    <row r="6235" spans="1:58" x14ac:dyDescent="0.25">
      <c r="A6235" t="s">
        <v>17</v>
      </c>
      <c r="B6235" s="23">
        <v>2019</v>
      </c>
      <c r="C6235" s="23" t="s">
        <v>2</v>
      </c>
      <c r="D6235" s="23" t="s">
        <v>61</v>
      </c>
      <c r="E6235" s="23" t="s">
        <v>154</v>
      </c>
      <c r="F6235" s="23" t="s">
        <v>155</v>
      </c>
      <c r="G6235" s="23" t="s">
        <v>552</v>
      </c>
      <c r="H6235" s="32" t="s">
        <v>354</v>
      </c>
      <c r="I6235" s="32" t="s">
        <v>579</v>
      </c>
      <c r="J6235" s="135">
        <v>8</v>
      </c>
      <c r="K6235" s="28">
        <v>0.29032000000000002</v>
      </c>
      <c r="L6235" s="28">
        <f t="shared" si="138"/>
        <v>0.24392</v>
      </c>
      <c r="M6235" s="28"/>
      <c r="O6235" s="77">
        <v>0.2629300057888031</v>
      </c>
      <c r="Q6235" s="135"/>
      <c r="R6235" s="27"/>
      <c r="BF6235" s="106"/>
    </row>
    <row r="6236" spans="1:58" x14ac:dyDescent="0.25">
      <c r="A6236" t="s">
        <v>17</v>
      </c>
      <c r="B6236" s="23">
        <v>2019</v>
      </c>
      <c r="C6236" s="23" t="s">
        <v>3</v>
      </c>
      <c r="D6236" s="23" t="s">
        <v>62</v>
      </c>
      <c r="E6236" s="23" t="s">
        <v>154</v>
      </c>
      <c r="F6236" s="23" t="s">
        <v>155</v>
      </c>
      <c r="G6236" s="23" t="s">
        <v>552</v>
      </c>
      <c r="H6236" s="32" t="s">
        <v>354</v>
      </c>
      <c r="I6236" s="32" t="s">
        <v>579</v>
      </c>
      <c r="J6236" s="135">
        <v>9</v>
      </c>
      <c r="K6236" s="28">
        <v>0.25</v>
      </c>
      <c r="L6236" s="28">
        <f t="shared" si="138"/>
        <v>0.23752999999999999</v>
      </c>
      <c r="M6236" s="28"/>
      <c r="O6236" s="77">
        <v>0.230880007147789</v>
      </c>
      <c r="Q6236" s="135"/>
      <c r="R6236" s="27"/>
      <c r="BF6236" s="106"/>
    </row>
    <row r="6237" spans="1:58" x14ac:dyDescent="0.25">
      <c r="A6237" t="s">
        <v>17</v>
      </c>
      <c r="B6237" s="23">
        <v>2020</v>
      </c>
      <c r="C6237" s="23" t="s">
        <v>0</v>
      </c>
      <c r="D6237" s="23" t="s">
        <v>63</v>
      </c>
      <c r="E6237" s="23" t="s">
        <v>154</v>
      </c>
      <c r="F6237" s="23" t="s">
        <v>155</v>
      </c>
      <c r="G6237" s="23" t="s">
        <v>552</v>
      </c>
      <c r="H6237" s="32" t="s">
        <v>354</v>
      </c>
      <c r="I6237" s="32" t="s">
        <v>579</v>
      </c>
      <c r="J6237" s="135">
        <v>8</v>
      </c>
      <c r="K6237" s="28">
        <v>0.25806000000000001</v>
      </c>
      <c r="L6237" s="28">
        <f t="shared" si="138"/>
        <v>0.19389999999999999</v>
      </c>
      <c r="M6237" s="28"/>
      <c r="O6237" s="77">
        <v>0.1393100023269653</v>
      </c>
      <c r="Q6237" s="135"/>
      <c r="R6237" s="27"/>
      <c r="BF6237" s="106"/>
    </row>
    <row r="6238" spans="1:58" x14ac:dyDescent="0.25">
      <c r="A6238" t="s">
        <v>17</v>
      </c>
      <c r="B6238" s="23">
        <v>2020</v>
      </c>
      <c r="C6238" s="23" t="s">
        <v>1</v>
      </c>
      <c r="D6238" s="23" t="s">
        <v>64</v>
      </c>
      <c r="E6238" s="23" t="s">
        <v>154</v>
      </c>
      <c r="F6238" s="23" t="s">
        <v>155</v>
      </c>
      <c r="G6238" s="23" t="s">
        <v>552</v>
      </c>
      <c r="H6238" s="32" t="s">
        <v>354</v>
      </c>
      <c r="I6238" s="32" t="s">
        <v>579</v>
      </c>
      <c r="J6238" s="135">
        <v>7</v>
      </c>
      <c r="K6238" s="28">
        <v>0.14285999999999999</v>
      </c>
      <c r="L6238" s="28">
        <f t="shared" si="138"/>
        <v>0.16827</v>
      </c>
      <c r="M6238" s="28"/>
      <c r="O6238" s="77">
        <v>0.17129999399185181</v>
      </c>
      <c r="Q6238" s="135"/>
      <c r="R6238" s="27"/>
      <c r="BF6238" s="106"/>
    </row>
    <row r="6239" spans="1:58" x14ac:dyDescent="0.25">
      <c r="A6239" t="s">
        <v>17</v>
      </c>
      <c r="B6239" s="23">
        <v>2020</v>
      </c>
      <c r="C6239" s="23" t="s">
        <v>2</v>
      </c>
      <c r="D6239" s="23" t="s">
        <v>65</v>
      </c>
      <c r="E6239" s="23" t="s">
        <v>154</v>
      </c>
      <c r="F6239" s="23" t="s">
        <v>155</v>
      </c>
      <c r="G6239" s="23" t="s">
        <v>552</v>
      </c>
      <c r="H6239" s="32" t="s">
        <v>354</v>
      </c>
      <c r="I6239" s="32" t="s">
        <v>579</v>
      </c>
      <c r="J6239" s="135">
        <v>8</v>
      </c>
      <c r="K6239" s="28">
        <v>3.3329999999999999E-2</v>
      </c>
      <c r="L6239" s="28">
        <f t="shared" si="138"/>
        <v>0.16169</v>
      </c>
      <c r="M6239" s="28"/>
      <c r="O6239" s="77">
        <v>0.2179500013589859</v>
      </c>
      <c r="Q6239" s="135"/>
      <c r="R6239" s="27"/>
      <c r="BF6239" s="106"/>
    </row>
    <row r="6240" spans="1:58" x14ac:dyDescent="0.25">
      <c r="A6240" t="s">
        <v>17</v>
      </c>
      <c r="B6240" s="23">
        <v>2020</v>
      </c>
      <c r="C6240" s="23" t="s">
        <v>3</v>
      </c>
      <c r="D6240" s="23" t="s">
        <v>66</v>
      </c>
      <c r="E6240" s="23" t="s">
        <v>154</v>
      </c>
      <c r="F6240" s="23" t="s">
        <v>155</v>
      </c>
      <c r="G6240" s="23" t="s">
        <v>552</v>
      </c>
      <c r="H6240" s="32" t="s">
        <v>354</v>
      </c>
      <c r="I6240" s="32" t="s">
        <v>579</v>
      </c>
      <c r="J6240" s="135">
        <v>8</v>
      </c>
      <c r="K6240" s="28">
        <v>0.1</v>
      </c>
      <c r="L6240" s="28">
        <f t="shared" si="138"/>
        <v>0.16411999999999999</v>
      </c>
      <c r="M6240" s="28"/>
      <c r="O6240" s="77">
        <v>0.24258999526500699</v>
      </c>
      <c r="Q6240" s="135"/>
      <c r="R6240" s="27"/>
      <c r="BF6240" s="106"/>
    </row>
    <row r="6241" spans="1:58" x14ac:dyDescent="0.25">
      <c r="A6241" t="s">
        <v>17</v>
      </c>
      <c r="B6241" s="23">
        <v>2021</v>
      </c>
      <c r="C6241" s="23" t="s">
        <v>0</v>
      </c>
      <c r="D6241" s="23" t="s">
        <v>67</v>
      </c>
      <c r="E6241" s="23" t="s">
        <v>154</v>
      </c>
      <c r="F6241" s="23" t="s">
        <v>155</v>
      </c>
      <c r="G6241" s="23" t="s">
        <v>552</v>
      </c>
      <c r="H6241" s="32" t="s">
        <v>354</v>
      </c>
      <c r="I6241" s="32" t="s">
        <v>579</v>
      </c>
      <c r="J6241" s="135">
        <v>9</v>
      </c>
      <c r="K6241" s="28">
        <v>0.11111</v>
      </c>
      <c r="L6241" s="28">
        <f t="shared" si="138"/>
        <v>0.19239000000000001</v>
      </c>
      <c r="M6241" s="28"/>
      <c r="O6241" s="77">
        <v>0.2547299861907959</v>
      </c>
      <c r="Q6241" s="135"/>
      <c r="R6241" s="27"/>
      <c r="BF6241" s="106"/>
    </row>
    <row r="6242" spans="1:58" x14ac:dyDescent="0.25">
      <c r="A6242" t="s">
        <v>17</v>
      </c>
      <c r="B6242" s="23">
        <v>2021</v>
      </c>
      <c r="C6242" s="23" t="s">
        <v>1</v>
      </c>
      <c r="D6242" s="23" t="s">
        <v>68</v>
      </c>
      <c r="E6242" s="23" t="s">
        <v>154</v>
      </c>
      <c r="F6242" s="23" t="s">
        <v>155</v>
      </c>
      <c r="G6242" s="23" t="s">
        <v>552</v>
      </c>
      <c r="H6242" s="32" t="s">
        <v>354</v>
      </c>
      <c r="I6242" s="32" t="s">
        <v>579</v>
      </c>
      <c r="J6242" s="135">
        <v>9</v>
      </c>
      <c r="K6242" s="28">
        <v>0.16216</v>
      </c>
      <c r="L6242" s="28">
        <f t="shared" si="138"/>
        <v>0.19439000000000001</v>
      </c>
      <c r="M6242" s="28"/>
      <c r="O6242" s="77">
        <v>0.25255998969078058</v>
      </c>
      <c r="Q6242" s="135"/>
      <c r="R6242" s="27"/>
      <c r="BF6242" s="106"/>
    </row>
    <row r="6243" spans="1:58" x14ac:dyDescent="0.25">
      <c r="A6243" t="s">
        <v>17</v>
      </c>
      <c r="B6243" s="23">
        <v>2021</v>
      </c>
      <c r="C6243" s="23" t="s">
        <v>2</v>
      </c>
      <c r="D6243" s="23" t="s">
        <v>69</v>
      </c>
      <c r="E6243" s="23" t="s">
        <v>154</v>
      </c>
      <c r="F6243" s="23" t="s">
        <v>155</v>
      </c>
      <c r="G6243" s="23" t="s">
        <v>552</v>
      </c>
      <c r="H6243" s="32" t="s">
        <v>354</v>
      </c>
      <c r="I6243" s="32" t="s">
        <v>579</v>
      </c>
      <c r="J6243" s="135">
        <v>9</v>
      </c>
      <c r="K6243" s="28">
        <v>0.22857</v>
      </c>
      <c r="L6243" s="28">
        <f t="shared" si="138"/>
        <v>0.20494000000000001</v>
      </c>
      <c r="M6243" s="28"/>
      <c r="O6243" s="77">
        <v>0.26715001463890081</v>
      </c>
      <c r="Q6243" s="135"/>
      <c r="R6243" s="27"/>
      <c r="BF6243" s="106"/>
    </row>
    <row r="6244" spans="1:58" x14ac:dyDescent="0.25">
      <c r="A6244" t="s">
        <v>17</v>
      </c>
      <c r="B6244" s="23">
        <v>2021</v>
      </c>
      <c r="C6244" s="23" t="s">
        <v>3</v>
      </c>
      <c r="D6244" s="23" t="s">
        <v>70</v>
      </c>
      <c r="E6244" s="23" t="s">
        <v>154</v>
      </c>
      <c r="F6244" s="23" t="s">
        <v>155</v>
      </c>
      <c r="G6244" s="23" t="s">
        <v>552</v>
      </c>
      <c r="H6244" s="32" t="s">
        <v>354</v>
      </c>
      <c r="I6244" s="32" t="s">
        <v>579</v>
      </c>
      <c r="J6244" s="135">
        <v>9</v>
      </c>
      <c r="K6244" s="28">
        <v>0.29411999999999999</v>
      </c>
      <c r="L6244" s="28">
        <f t="shared" si="138"/>
        <v>0.21820999999999999</v>
      </c>
      <c r="M6244" s="28"/>
      <c r="O6244" s="77">
        <v>0.26399001479148859</v>
      </c>
      <c r="Q6244" s="135"/>
      <c r="R6244" s="27"/>
      <c r="BF6244" s="106"/>
    </row>
    <row r="6245" spans="1:58" x14ac:dyDescent="0.25">
      <c r="A6245" t="s">
        <v>17</v>
      </c>
      <c r="B6245" s="23">
        <v>2022</v>
      </c>
      <c r="C6245" s="23" t="s">
        <v>0</v>
      </c>
      <c r="D6245" s="23" t="s">
        <v>71</v>
      </c>
      <c r="E6245" s="23" t="s">
        <v>154</v>
      </c>
      <c r="F6245" s="23" t="s">
        <v>155</v>
      </c>
      <c r="G6245" s="23" t="s">
        <v>552</v>
      </c>
      <c r="H6245" s="32" t="s">
        <v>354</v>
      </c>
      <c r="I6245" s="32" t="s">
        <v>579</v>
      </c>
      <c r="J6245" s="135">
        <v>8</v>
      </c>
      <c r="K6245" s="28">
        <v>0.36667</v>
      </c>
      <c r="L6245" s="28">
        <f t="shared" si="138"/>
        <v>0.22433</v>
      </c>
      <c r="M6245" s="28"/>
      <c r="O6245" s="77">
        <v>0.26568999886512762</v>
      </c>
      <c r="Q6245" s="135"/>
      <c r="R6245" s="27"/>
      <c r="BF6245" s="106"/>
    </row>
    <row r="6246" spans="1:58" x14ac:dyDescent="0.25">
      <c r="A6246" t="s">
        <v>17</v>
      </c>
      <c r="B6246" s="23">
        <v>2022</v>
      </c>
      <c r="C6246" s="23" t="s">
        <v>1</v>
      </c>
      <c r="D6246" s="23" t="s">
        <v>72</v>
      </c>
      <c r="E6246" s="23" t="s">
        <v>154</v>
      </c>
      <c r="F6246" s="23" t="s">
        <v>155</v>
      </c>
      <c r="G6246" s="23" t="s">
        <v>552</v>
      </c>
      <c r="H6246" s="32" t="s">
        <v>354</v>
      </c>
      <c r="I6246" s="32" t="s">
        <v>579</v>
      </c>
      <c r="J6246" s="135">
        <v>8</v>
      </c>
      <c r="K6246" s="28">
        <v>0.35483999999999999</v>
      </c>
      <c r="L6246" s="28">
        <f t="shared" si="138"/>
        <v>0.23318</v>
      </c>
      <c r="M6246" s="28"/>
      <c r="O6246" s="77">
        <v>0.27766001224517822</v>
      </c>
      <c r="Q6246" s="135"/>
      <c r="R6246" s="27"/>
      <c r="BF6246" s="106"/>
    </row>
    <row r="6247" spans="1:58" x14ac:dyDescent="0.25">
      <c r="A6247" t="s">
        <v>17</v>
      </c>
      <c r="B6247" s="23">
        <v>2022</v>
      </c>
      <c r="C6247" s="23" t="s">
        <v>2</v>
      </c>
      <c r="D6247" s="23" t="s">
        <v>73</v>
      </c>
      <c r="E6247" s="23" t="s">
        <v>154</v>
      </c>
      <c r="F6247" s="23" t="s">
        <v>155</v>
      </c>
      <c r="G6247" s="23" t="s">
        <v>552</v>
      </c>
      <c r="H6247" s="32" t="s">
        <v>354</v>
      </c>
      <c r="I6247" s="32" t="s">
        <v>579</v>
      </c>
      <c r="J6247" s="135">
        <v>9</v>
      </c>
      <c r="K6247" s="28">
        <v>0.42857000000000001</v>
      </c>
      <c r="L6247" s="28">
        <f t="shared" si="138"/>
        <v>0.22212999999999999</v>
      </c>
      <c r="M6247" s="28"/>
      <c r="O6247" s="77">
        <v>0.2497300058603287</v>
      </c>
      <c r="Q6247" s="135"/>
      <c r="R6247" s="27"/>
      <c r="BF6247" s="106"/>
    </row>
    <row r="6248" spans="1:58" x14ac:dyDescent="0.25">
      <c r="A6248" t="s">
        <v>17</v>
      </c>
      <c r="B6248" s="23">
        <v>2022</v>
      </c>
      <c r="C6248" s="23" t="s">
        <v>3</v>
      </c>
      <c r="D6248" s="23" t="s">
        <v>493</v>
      </c>
      <c r="E6248" s="23" t="s">
        <v>154</v>
      </c>
      <c r="F6248" s="23" t="s">
        <v>155</v>
      </c>
      <c r="G6248" s="23" t="s">
        <v>552</v>
      </c>
      <c r="H6248" s="32" t="s">
        <v>354</v>
      </c>
      <c r="I6248" s="32" t="s">
        <v>579</v>
      </c>
      <c r="J6248" s="135">
        <v>9</v>
      </c>
      <c r="K6248" s="28">
        <v>0.41666999999999998</v>
      </c>
      <c r="L6248" s="28">
        <f t="shared" si="138"/>
        <v>0.22055</v>
      </c>
      <c r="M6248" s="28"/>
      <c r="O6248" s="77">
        <v>0.25554001331329351</v>
      </c>
      <c r="Q6248" s="135"/>
      <c r="R6248" s="27"/>
      <c r="BF6248" s="106"/>
    </row>
    <row r="6249" spans="1:58" x14ac:dyDescent="0.25">
      <c r="A6249" t="s">
        <v>17</v>
      </c>
      <c r="B6249" s="23">
        <v>2023</v>
      </c>
      <c r="C6249" s="23" t="s">
        <v>0</v>
      </c>
      <c r="D6249" s="23" t="s">
        <v>537</v>
      </c>
      <c r="E6249" s="23" t="s">
        <v>154</v>
      </c>
      <c r="F6249" s="23" t="s">
        <v>155</v>
      </c>
      <c r="G6249" s="23" t="s">
        <v>552</v>
      </c>
      <c r="H6249" s="32" t="s">
        <v>354</v>
      </c>
      <c r="I6249" s="32" t="s">
        <v>579</v>
      </c>
      <c r="J6249" s="135">
        <v>10</v>
      </c>
      <c r="K6249" s="28">
        <v>0.32500000000000001</v>
      </c>
      <c r="L6249" s="28">
        <f t="shared" si="138"/>
        <v>0.21928</v>
      </c>
      <c r="M6249" s="28"/>
      <c r="O6249" s="77">
        <v>0.26218000054359442</v>
      </c>
      <c r="Q6249" s="135"/>
      <c r="R6249" s="27"/>
      <c r="BF6249" s="106"/>
    </row>
    <row r="6250" spans="1:58" x14ac:dyDescent="0.25">
      <c r="A6250" t="s">
        <v>17</v>
      </c>
      <c r="B6250" s="23">
        <v>2019</v>
      </c>
      <c r="C6250" s="23" t="s">
        <v>0</v>
      </c>
      <c r="D6250" s="23" t="s">
        <v>59</v>
      </c>
      <c r="E6250" s="23" t="s">
        <v>156</v>
      </c>
      <c r="F6250" s="23" t="s">
        <v>157</v>
      </c>
      <c r="G6250" s="23" t="s">
        <v>559</v>
      </c>
      <c r="H6250" s="32" t="s">
        <v>469</v>
      </c>
      <c r="I6250" s="32" t="s">
        <v>579</v>
      </c>
      <c r="J6250" s="135">
        <v>24</v>
      </c>
      <c r="K6250" s="28">
        <v>7.3679999999999995E-2</v>
      </c>
      <c r="L6250" s="28">
        <f t="shared" si="138"/>
        <v>0.15867000000000001</v>
      </c>
      <c r="M6250" s="28"/>
      <c r="O6250" s="77">
        <v>0.31793001294136047</v>
      </c>
      <c r="Q6250" s="135"/>
      <c r="R6250" s="27"/>
      <c r="BF6250" s="106"/>
    </row>
    <row r="6251" spans="1:58" x14ac:dyDescent="0.25">
      <c r="A6251" t="s">
        <v>17</v>
      </c>
      <c r="B6251" s="23">
        <v>2019</v>
      </c>
      <c r="C6251" s="23" t="s">
        <v>1</v>
      </c>
      <c r="D6251" s="23" t="s">
        <v>60</v>
      </c>
      <c r="E6251" s="23" t="s">
        <v>156</v>
      </c>
      <c r="F6251" s="23" t="s">
        <v>157</v>
      </c>
      <c r="G6251" s="23" t="s">
        <v>559</v>
      </c>
      <c r="H6251" s="32" t="s">
        <v>469</v>
      </c>
      <c r="I6251" s="32" t="s">
        <v>579</v>
      </c>
      <c r="J6251" s="135">
        <v>25</v>
      </c>
      <c r="K6251" s="28">
        <v>7.1429999999999993E-2</v>
      </c>
      <c r="L6251" s="28">
        <f t="shared" si="138"/>
        <v>0.16974</v>
      </c>
      <c r="M6251" s="28"/>
      <c r="O6251" s="77">
        <v>0.29095000028610229</v>
      </c>
      <c r="Q6251" s="135"/>
      <c r="R6251" s="27"/>
      <c r="BF6251" s="106"/>
    </row>
    <row r="6252" spans="1:58" x14ac:dyDescent="0.25">
      <c r="A6252" t="s">
        <v>17</v>
      </c>
      <c r="B6252" s="23">
        <v>2019</v>
      </c>
      <c r="C6252" s="23" t="s">
        <v>2</v>
      </c>
      <c r="D6252" s="23" t="s">
        <v>61</v>
      </c>
      <c r="E6252" s="23" t="s">
        <v>156</v>
      </c>
      <c r="F6252" s="23" t="s">
        <v>157</v>
      </c>
      <c r="G6252" s="23" t="s">
        <v>559</v>
      </c>
      <c r="H6252" s="32" t="s">
        <v>469</v>
      </c>
      <c r="I6252" s="32" t="s">
        <v>579</v>
      </c>
      <c r="J6252" s="135">
        <v>25</v>
      </c>
      <c r="K6252" s="28">
        <v>7.9210000000000003E-2</v>
      </c>
      <c r="L6252" s="28">
        <f t="shared" si="138"/>
        <v>0.16544</v>
      </c>
      <c r="M6252" s="28"/>
      <c r="O6252" s="77">
        <v>0.2629300057888031</v>
      </c>
      <c r="Q6252" s="135"/>
      <c r="R6252" s="27"/>
      <c r="BF6252" s="106"/>
    </row>
    <row r="6253" spans="1:58" x14ac:dyDescent="0.25">
      <c r="A6253" t="s">
        <v>17</v>
      </c>
      <c r="B6253" s="23">
        <v>2019</v>
      </c>
      <c r="C6253" s="23" t="s">
        <v>3</v>
      </c>
      <c r="D6253" s="23" t="s">
        <v>62</v>
      </c>
      <c r="E6253" s="23" t="s">
        <v>156</v>
      </c>
      <c r="F6253" s="23" t="s">
        <v>157</v>
      </c>
      <c r="G6253" s="23" t="s">
        <v>559</v>
      </c>
      <c r="H6253" s="32" t="s">
        <v>469</v>
      </c>
      <c r="I6253" s="32" t="s">
        <v>579</v>
      </c>
      <c r="J6253" s="135">
        <v>25</v>
      </c>
      <c r="K6253" s="28">
        <v>0.10891000000000001</v>
      </c>
      <c r="L6253" s="28">
        <f t="shared" si="138"/>
        <v>0.16170999999999999</v>
      </c>
      <c r="M6253" s="28"/>
      <c r="O6253" s="77">
        <v>0.230880007147789</v>
      </c>
      <c r="Q6253" s="135"/>
      <c r="R6253" s="27"/>
      <c r="BF6253" s="106"/>
    </row>
    <row r="6254" spans="1:58" x14ac:dyDescent="0.25">
      <c r="A6254" t="s">
        <v>17</v>
      </c>
      <c r="B6254" s="23">
        <v>2020</v>
      </c>
      <c r="C6254" s="23" t="s">
        <v>0</v>
      </c>
      <c r="D6254" s="23" t="s">
        <v>63</v>
      </c>
      <c r="E6254" s="23" t="s">
        <v>156</v>
      </c>
      <c r="F6254" s="23" t="s">
        <v>157</v>
      </c>
      <c r="G6254" s="23" t="s">
        <v>559</v>
      </c>
      <c r="H6254" s="32" t="s">
        <v>469</v>
      </c>
      <c r="I6254" s="32" t="s">
        <v>579</v>
      </c>
      <c r="J6254" s="135">
        <v>27</v>
      </c>
      <c r="K6254" s="28">
        <v>9.1740000000000002E-2</v>
      </c>
      <c r="L6254" s="28">
        <f t="shared" si="138"/>
        <v>0.13603000000000001</v>
      </c>
      <c r="M6254" s="28"/>
      <c r="O6254" s="77">
        <v>0.1393100023269653</v>
      </c>
      <c r="Q6254" s="135"/>
      <c r="R6254" s="27"/>
      <c r="BF6254" s="106"/>
    </row>
    <row r="6255" spans="1:58" x14ac:dyDescent="0.25">
      <c r="A6255" t="s">
        <v>17</v>
      </c>
      <c r="B6255" s="23">
        <v>2020</v>
      </c>
      <c r="C6255" s="23" t="s">
        <v>1</v>
      </c>
      <c r="D6255" s="23" t="s">
        <v>64</v>
      </c>
      <c r="E6255" s="23" t="s">
        <v>156</v>
      </c>
      <c r="F6255" s="23" t="s">
        <v>157</v>
      </c>
      <c r="G6255" s="23" t="s">
        <v>559</v>
      </c>
      <c r="H6255" s="32" t="s">
        <v>469</v>
      </c>
      <c r="I6255" s="32" t="s">
        <v>579</v>
      </c>
      <c r="J6255" s="135">
        <v>26</v>
      </c>
      <c r="K6255" s="28">
        <v>9.7089999999999996E-2</v>
      </c>
      <c r="L6255" s="28">
        <f t="shared" si="138"/>
        <v>0.10579</v>
      </c>
      <c r="M6255" s="28"/>
      <c r="O6255" s="77">
        <v>0.17129999399185181</v>
      </c>
      <c r="Q6255" s="135"/>
      <c r="R6255" s="27"/>
      <c r="BF6255" s="106"/>
    </row>
    <row r="6256" spans="1:58" x14ac:dyDescent="0.25">
      <c r="A6256" t="s">
        <v>17</v>
      </c>
      <c r="B6256" s="23">
        <v>2020</v>
      </c>
      <c r="C6256" s="23" t="s">
        <v>2</v>
      </c>
      <c r="D6256" s="23" t="s">
        <v>65</v>
      </c>
      <c r="E6256" s="23" t="s">
        <v>156</v>
      </c>
      <c r="F6256" s="23" t="s">
        <v>157</v>
      </c>
      <c r="G6256" s="23" t="s">
        <v>559</v>
      </c>
      <c r="H6256" s="32" t="s">
        <v>469</v>
      </c>
      <c r="I6256" s="32" t="s">
        <v>579</v>
      </c>
      <c r="J6256" s="135">
        <v>29</v>
      </c>
      <c r="K6256" s="28">
        <v>9.6490000000000006E-2</v>
      </c>
      <c r="L6256" s="28">
        <f t="shared" si="138"/>
        <v>9.7420000000000007E-2</v>
      </c>
      <c r="M6256" s="28"/>
      <c r="O6256" s="77">
        <v>0.2179500013589859</v>
      </c>
      <c r="Q6256" s="135"/>
      <c r="R6256" s="27"/>
      <c r="BF6256" s="106"/>
    </row>
    <row r="6257" spans="1:58" x14ac:dyDescent="0.25">
      <c r="A6257" t="s">
        <v>17</v>
      </c>
      <c r="B6257" s="23">
        <v>2020</v>
      </c>
      <c r="C6257" s="23" t="s">
        <v>3</v>
      </c>
      <c r="D6257" s="23" t="s">
        <v>66</v>
      </c>
      <c r="E6257" s="23" t="s">
        <v>156</v>
      </c>
      <c r="F6257" s="23" t="s">
        <v>157</v>
      </c>
      <c r="G6257" s="23" t="s">
        <v>559</v>
      </c>
      <c r="H6257" s="32" t="s">
        <v>469</v>
      </c>
      <c r="I6257" s="32" t="s">
        <v>579</v>
      </c>
      <c r="J6257" s="135">
        <v>31</v>
      </c>
      <c r="K6257" s="28">
        <v>0.10569000000000001</v>
      </c>
      <c r="L6257" s="28">
        <f t="shared" si="138"/>
        <v>9.2340000000000005E-2</v>
      </c>
      <c r="M6257" s="28"/>
      <c r="O6257" s="77">
        <v>0.24258999526500699</v>
      </c>
      <c r="Q6257" s="135"/>
      <c r="R6257" s="27"/>
      <c r="BF6257" s="106"/>
    </row>
    <row r="6258" spans="1:58" x14ac:dyDescent="0.25">
      <c r="A6258" t="s">
        <v>17</v>
      </c>
      <c r="B6258" s="23">
        <v>2021</v>
      </c>
      <c r="C6258" s="23" t="s">
        <v>0</v>
      </c>
      <c r="D6258" s="23" t="s">
        <v>67</v>
      </c>
      <c r="E6258" s="23" t="s">
        <v>156</v>
      </c>
      <c r="F6258" s="23" t="s">
        <v>157</v>
      </c>
      <c r="G6258" s="23" t="s">
        <v>559</v>
      </c>
      <c r="H6258" s="32" t="s">
        <v>469</v>
      </c>
      <c r="I6258" s="32" t="s">
        <v>579</v>
      </c>
      <c r="J6258" s="135">
        <v>31</v>
      </c>
      <c r="K6258" s="28">
        <v>0.128</v>
      </c>
      <c r="L6258" s="28">
        <f t="shared" si="138"/>
        <v>0.12245</v>
      </c>
      <c r="M6258" s="28"/>
      <c r="O6258" s="77">
        <v>0.2547299861907959</v>
      </c>
      <c r="Q6258" s="135"/>
      <c r="R6258" s="27"/>
      <c r="BF6258" s="106"/>
    </row>
    <row r="6259" spans="1:58" x14ac:dyDescent="0.25">
      <c r="A6259" t="s">
        <v>17</v>
      </c>
      <c r="B6259" s="23">
        <v>2021</v>
      </c>
      <c r="C6259" s="23" t="s">
        <v>1</v>
      </c>
      <c r="D6259" s="23" t="s">
        <v>68</v>
      </c>
      <c r="E6259" s="23" t="s">
        <v>156</v>
      </c>
      <c r="F6259" s="23" t="s">
        <v>157</v>
      </c>
      <c r="G6259" s="23" t="s">
        <v>559</v>
      </c>
      <c r="H6259" s="32" t="s">
        <v>469</v>
      </c>
      <c r="I6259" s="32" t="s">
        <v>579</v>
      </c>
      <c r="J6259" s="135">
        <v>33</v>
      </c>
      <c r="K6259" s="28">
        <v>0.11278000000000001</v>
      </c>
      <c r="L6259" s="28">
        <f t="shared" si="138"/>
        <v>0.13972999999999999</v>
      </c>
      <c r="M6259" s="28"/>
      <c r="O6259" s="77">
        <v>0.25255998969078058</v>
      </c>
      <c r="Q6259" s="135"/>
      <c r="R6259" s="27"/>
      <c r="BF6259" s="106"/>
    </row>
    <row r="6260" spans="1:58" x14ac:dyDescent="0.25">
      <c r="A6260" t="s">
        <v>17</v>
      </c>
      <c r="B6260" s="23">
        <v>2021</v>
      </c>
      <c r="C6260" s="23" t="s">
        <v>2</v>
      </c>
      <c r="D6260" s="23" t="s">
        <v>69</v>
      </c>
      <c r="E6260" s="23" t="s">
        <v>156</v>
      </c>
      <c r="F6260" s="23" t="s">
        <v>157</v>
      </c>
      <c r="G6260" s="23" t="s">
        <v>559</v>
      </c>
      <c r="H6260" s="32" t="s">
        <v>469</v>
      </c>
      <c r="I6260" s="32" t="s">
        <v>579</v>
      </c>
      <c r="J6260" s="135">
        <v>34</v>
      </c>
      <c r="K6260" s="28">
        <v>0.13235</v>
      </c>
      <c r="L6260" s="28">
        <f t="shared" si="138"/>
        <v>0.14851</v>
      </c>
      <c r="M6260" s="28"/>
      <c r="O6260" s="77">
        <v>0.26715001463890081</v>
      </c>
      <c r="Q6260" s="135"/>
      <c r="R6260" s="27"/>
      <c r="BF6260" s="106"/>
    </row>
    <row r="6261" spans="1:58" x14ac:dyDescent="0.25">
      <c r="A6261" t="s">
        <v>17</v>
      </c>
      <c r="B6261" s="23">
        <v>2021</v>
      </c>
      <c r="C6261" s="23" t="s">
        <v>3</v>
      </c>
      <c r="D6261" s="23" t="s">
        <v>70</v>
      </c>
      <c r="E6261" s="23" t="s">
        <v>156</v>
      </c>
      <c r="F6261" s="23" t="s">
        <v>157</v>
      </c>
      <c r="G6261" s="23" t="s">
        <v>559</v>
      </c>
      <c r="H6261" s="32" t="s">
        <v>469</v>
      </c>
      <c r="I6261" s="32" t="s">
        <v>579</v>
      </c>
      <c r="J6261" s="135">
        <v>34</v>
      </c>
      <c r="K6261" s="28">
        <v>0.125</v>
      </c>
      <c r="L6261" s="28">
        <f t="shared" si="138"/>
        <v>0.14691000000000001</v>
      </c>
      <c r="M6261" s="28"/>
      <c r="O6261" s="77">
        <v>0.26399001479148859</v>
      </c>
      <c r="Q6261" s="135"/>
      <c r="R6261" s="27"/>
      <c r="BF6261" s="106"/>
    </row>
    <row r="6262" spans="1:58" x14ac:dyDescent="0.25">
      <c r="A6262" t="s">
        <v>17</v>
      </c>
      <c r="B6262" s="23">
        <v>2022</v>
      </c>
      <c r="C6262" s="23" t="s">
        <v>0</v>
      </c>
      <c r="D6262" s="23" t="s">
        <v>71</v>
      </c>
      <c r="E6262" s="23" t="s">
        <v>156</v>
      </c>
      <c r="F6262" s="23" t="s">
        <v>157</v>
      </c>
      <c r="G6262" s="23" t="s">
        <v>559</v>
      </c>
      <c r="H6262" s="32" t="s">
        <v>469</v>
      </c>
      <c r="I6262" s="32" t="s">
        <v>579</v>
      </c>
      <c r="J6262" s="135">
        <v>35</v>
      </c>
      <c r="K6262" s="28">
        <v>0.1295</v>
      </c>
      <c r="L6262" s="28">
        <f t="shared" si="138"/>
        <v>0.14587</v>
      </c>
      <c r="M6262" s="28"/>
      <c r="O6262" s="77">
        <v>0.26568999886512762</v>
      </c>
      <c r="Q6262" s="135"/>
      <c r="R6262" s="27"/>
      <c r="BF6262" s="106"/>
    </row>
    <row r="6263" spans="1:58" x14ac:dyDescent="0.25">
      <c r="A6263" t="s">
        <v>17</v>
      </c>
      <c r="B6263" s="23">
        <v>2022</v>
      </c>
      <c r="C6263" s="23" t="s">
        <v>1</v>
      </c>
      <c r="D6263" s="23" t="s">
        <v>72</v>
      </c>
      <c r="E6263" s="23" t="s">
        <v>156</v>
      </c>
      <c r="F6263" s="23" t="s">
        <v>157</v>
      </c>
      <c r="G6263" s="23" t="s">
        <v>559</v>
      </c>
      <c r="H6263" s="32" t="s">
        <v>469</v>
      </c>
      <c r="I6263" s="32" t="s">
        <v>579</v>
      </c>
      <c r="J6263" s="135">
        <v>34</v>
      </c>
      <c r="K6263" s="28">
        <v>0.15672</v>
      </c>
      <c r="L6263" s="28">
        <f t="shared" si="138"/>
        <v>0.14191000000000001</v>
      </c>
      <c r="M6263" s="28"/>
      <c r="O6263" s="77">
        <v>0.27766001224517822</v>
      </c>
      <c r="Q6263" s="135"/>
      <c r="R6263" s="27"/>
      <c r="BF6263" s="106"/>
    </row>
    <row r="6264" spans="1:58" x14ac:dyDescent="0.25">
      <c r="A6264" t="s">
        <v>17</v>
      </c>
      <c r="B6264" s="23">
        <v>2022</v>
      </c>
      <c r="C6264" s="23" t="s">
        <v>2</v>
      </c>
      <c r="D6264" s="23" t="s">
        <v>73</v>
      </c>
      <c r="E6264" s="23" t="s">
        <v>156</v>
      </c>
      <c r="F6264" s="23" t="s">
        <v>157</v>
      </c>
      <c r="G6264" s="23" t="s">
        <v>559</v>
      </c>
      <c r="H6264" s="32" t="s">
        <v>469</v>
      </c>
      <c r="I6264" s="32" t="s">
        <v>579</v>
      </c>
      <c r="J6264" s="135">
        <v>35</v>
      </c>
      <c r="K6264" s="28">
        <v>0.12318999999999999</v>
      </c>
      <c r="L6264" s="28">
        <f t="shared" si="138"/>
        <v>0.14666999999999999</v>
      </c>
      <c r="M6264" s="28"/>
      <c r="O6264" s="77">
        <v>0.2497300058603287</v>
      </c>
      <c r="Q6264" s="135"/>
      <c r="R6264" s="27"/>
      <c r="BF6264" s="106"/>
    </row>
    <row r="6265" spans="1:58" x14ac:dyDescent="0.25">
      <c r="A6265" t="s">
        <v>17</v>
      </c>
      <c r="B6265" s="23">
        <v>2022</v>
      </c>
      <c r="C6265" s="23" t="s">
        <v>3</v>
      </c>
      <c r="D6265" s="23" t="s">
        <v>493</v>
      </c>
      <c r="E6265" s="23" t="s">
        <v>156</v>
      </c>
      <c r="F6265" s="23" t="s">
        <v>157</v>
      </c>
      <c r="G6265" s="23" t="s">
        <v>559</v>
      </c>
      <c r="H6265" s="32" t="s">
        <v>469</v>
      </c>
      <c r="I6265" s="32" t="s">
        <v>579</v>
      </c>
      <c r="J6265" s="135">
        <v>33</v>
      </c>
      <c r="K6265" s="28">
        <v>0.10768999999999999</v>
      </c>
      <c r="L6265" s="28">
        <f t="shared" si="138"/>
        <v>0.16198000000000001</v>
      </c>
      <c r="M6265" s="28"/>
      <c r="O6265" s="77">
        <v>0.25554001331329351</v>
      </c>
      <c r="Q6265" s="135"/>
      <c r="R6265" s="27"/>
      <c r="BF6265" s="106"/>
    </row>
    <row r="6266" spans="1:58" x14ac:dyDescent="0.25">
      <c r="A6266" t="s">
        <v>17</v>
      </c>
      <c r="B6266" s="23">
        <v>2023</v>
      </c>
      <c r="C6266" s="23" t="s">
        <v>0</v>
      </c>
      <c r="D6266" s="23" t="s">
        <v>537</v>
      </c>
      <c r="E6266" s="23" t="s">
        <v>156</v>
      </c>
      <c r="F6266" s="23" t="s">
        <v>157</v>
      </c>
      <c r="G6266" s="23" t="s">
        <v>559</v>
      </c>
      <c r="H6266" s="32" t="s">
        <v>469</v>
      </c>
      <c r="I6266" s="32" t="s">
        <v>579</v>
      </c>
      <c r="J6266" s="135">
        <v>31</v>
      </c>
      <c r="K6266" s="28">
        <v>0.11475</v>
      </c>
      <c r="L6266" s="28">
        <f t="shared" si="138"/>
        <v>0.17133000000000001</v>
      </c>
      <c r="M6266" s="28"/>
      <c r="O6266" s="77">
        <v>0.26218000054359442</v>
      </c>
      <c r="Q6266" s="135"/>
      <c r="R6266" s="27"/>
      <c r="BF6266" s="106"/>
    </row>
    <row r="6267" spans="1:58" x14ac:dyDescent="0.25">
      <c r="A6267" t="s">
        <v>17</v>
      </c>
      <c r="B6267" s="23">
        <v>2019</v>
      </c>
      <c r="C6267" s="23" t="s">
        <v>0</v>
      </c>
      <c r="D6267" s="23" t="s">
        <v>59</v>
      </c>
      <c r="E6267" s="23" t="s">
        <v>158</v>
      </c>
      <c r="F6267" s="23" t="s">
        <v>159</v>
      </c>
      <c r="G6267" s="23" t="s">
        <v>545</v>
      </c>
      <c r="H6267" s="32" t="s">
        <v>366</v>
      </c>
      <c r="I6267" s="32" t="s">
        <v>579</v>
      </c>
      <c r="J6267" s="135">
        <v>23</v>
      </c>
      <c r="K6267" s="28">
        <v>0.26882</v>
      </c>
      <c r="L6267" s="28">
        <f t="shared" si="138"/>
        <v>0.2167</v>
      </c>
      <c r="M6267" s="28"/>
      <c r="O6267" s="77">
        <v>0.31793001294136047</v>
      </c>
      <c r="Q6267" s="135"/>
      <c r="R6267" s="27"/>
      <c r="BF6267" s="106"/>
    </row>
    <row r="6268" spans="1:58" x14ac:dyDescent="0.25">
      <c r="A6268" t="s">
        <v>17</v>
      </c>
      <c r="B6268" s="23">
        <v>2019</v>
      </c>
      <c r="C6268" s="23" t="s">
        <v>1</v>
      </c>
      <c r="D6268" s="23" t="s">
        <v>60</v>
      </c>
      <c r="E6268" s="23" t="s">
        <v>158</v>
      </c>
      <c r="F6268" s="23" t="s">
        <v>159</v>
      </c>
      <c r="G6268" s="23" t="s">
        <v>545</v>
      </c>
      <c r="H6268" s="32" t="s">
        <v>366</v>
      </c>
      <c r="I6268" s="32" t="s">
        <v>579</v>
      </c>
      <c r="J6268" s="135">
        <v>24</v>
      </c>
      <c r="K6268" s="28">
        <v>0.26316000000000001</v>
      </c>
      <c r="L6268" s="28">
        <f t="shared" si="138"/>
        <v>0.21647</v>
      </c>
      <c r="M6268" s="28"/>
      <c r="O6268" s="77">
        <v>0.29095000028610229</v>
      </c>
      <c r="Q6268" s="135"/>
      <c r="R6268" s="27"/>
      <c r="BF6268" s="106"/>
    </row>
    <row r="6269" spans="1:58" x14ac:dyDescent="0.25">
      <c r="A6269" t="s">
        <v>17</v>
      </c>
      <c r="B6269" s="23">
        <v>2019</v>
      </c>
      <c r="C6269" s="23" t="s">
        <v>2</v>
      </c>
      <c r="D6269" s="23" t="s">
        <v>61</v>
      </c>
      <c r="E6269" s="23" t="s">
        <v>158</v>
      </c>
      <c r="F6269" s="23" t="s">
        <v>159</v>
      </c>
      <c r="G6269" s="23" t="s">
        <v>545</v>
      </c>
      <c r="H6269" s="32" t="s">
        <v>366</v>
      </c>
      <c r="I6269" s="32" t="s">
        <v>579</v>
      </c>
      <c r="J6269" s="135">
        <v>24</v>
      </c>
      <c r="K6269" s="28">
        <v>0.25773000000000001</v>
      </c>
      <c r="L6269" s="28">
        <f t="shared" si="138"/>
        <v>0.21560000000000001</v>
      </c>
      <c r="M6269" s="28"/>
      <c r="O6269" s="77">
        <v>0.2629300057888031</v>
      </c>
      <c r="Q6269" s="135"/>
      <c r="R6269" s="27"/>
      <c r="BF6269" s="106"/>
    </row>
    <row r="6270" spans="1:58" x14ac:dyDescent="0.25">
      <c r="A6270" t="s">
        <v>17</v>
      </c>
      <c r="B6270" s="23">
        <v>2019</v>
      </c>
      <c r="C6270" s="23" t="s">
        <v>3</v>
      </c>
      <c r="D6270" s="23" t="s">
        <v>62</v>
      </c>
      <c r="E6270" s="23" t="s">
        <v>158</v>
      </c>
      <c r="F6270" s="23" t="s">
        <v>159</v>
      </c>
      <c r="G6270" s="23" t="s">
        <v>545</v>
      </c>
      <c r="H6270" s="32" t="s">
        <v>366</v>
      </c>
      <c r="I6270" s="32" t="s">
        <v>579</v>
      </c>
      <c r="J6270" s="135">
        <v>26</v>
      </c>
      <c r="K6270" s="28">
        <v>0.27450999999999998</v>
      </c>
      <c r="L6270" s="28">
        <f t="shared" si="138"/>
        <v>0.21542</v>
      </c>
      <c r="M6270" s="28"/>
      <c r="O6270" s="77">
        <v>0.230880007147789</v>
      </c>
      <c r="Q6270" s="135"/>
      <c r="R6270" s="27"/>
      <c r="BF6270" s="106"/>
    </row>
    <row r="6271" spans="1:58" x14ac:dyDescent="0.25">
      <c r="A6271" t="s">
        <v>17</v>
      </c>
      <c r="B6271" s="23">
        <v>2020</v>
      </c>
      <c r="C6271" s="23" t="s">
        <v>0</v>
      </c>
      <c r="D6271" s="23" t="s">
        <v>63</v>
      </c>
      <c r="E6271" s="23" t="s">
        <v>158</v>
      </c>
      <c r="F6271" s="23" t="s">
        <v>159</v>
      </c>
      <c r="G6271" s="23" t="s">
        <v>545</v>
      </c>
      <c r="H6271" s="32" t="s">
        <v>366</v>
      </c>
      <c r="I6271" s="32" t="s">
        <v>579</v>
      </c>
      <c r="J6271" s="135">
        <v>21</v>
      </c>
      <c r="K6271" s="28">
        <v>0.22892000000000001</v>
      </c>
      <c r="L6271" s="28">
        <f t="shared" si="138"/>
        <v>0.16547000000000001</v>
      </c>
      <c r="M6271" s="28"/>
      <c r="O6271" s="77">
        <v>0.1393100023269653</v>
      </c>
      <c r="Q6271" s="135"/>
      <c r="R6271" s="27"/>
      <c r="BF6271" s="106"/>
    </row>
    <row r="6272" spans="1:58" x14ac:dyDescent="0.25">
      <c r="A6272" t="s">
        <v>17</v>
      </c>
      <c r="B6272" s="23">
        <v>2020</v>
      </c>
      <c r="C6272" s="23" t="s">
        <v>1</v>
      </c>
      <c r="D6272" s="23" t="s">
        <v>64</v>
      </c>
      <c r="E6272" s="23" t="s">
        <v>158</v>
      </c>
      <c r="F6272" s="23" t="s">
        <v>159</v>
      </c>
      <c r="G6272" s="23" t="s">
        <v>545</v>
      </c>
      <c r="H6272" s="32" t="s">
        <v>366</v>
      </c>
      <c r="I6272" s="32" t="s">
        <v>579</v>
      </c>
      <c r="J6272" s="135">
        <v>20</v>
      </c>
      <c r="K6272" s="28">
        <v>0.25</v>
      </c>
      <c r="L6272" s="28">
        <f t="shared" si="138"/>
        <v>0.16533</v>
      </c>
      <c r="M6272" s="28"/>
      <c r="O6272" s="77">
        <v>0.17129999399185181</v>
      </c>
      <c r="Q6272" s="135"/>
      <c r="R6272" s="27"/>
      <c r="BF6272" s="106"/>
    </row>
    <row r="6273" spans="1:58" x14ac:dyDescent="0.25">
      <c r="A6273" t="s">
        <v>17</v>
      </c>
      <c r="B6273" s="23">
        <v>2020</v>
      </c>
      <c r="C6273" s="23" t="s">
        <v>2</v>
      </c>
      <c r="D6273" s="23" t="s">
        <v>65</v>
      </c>
      <c r="E6273" s="23" t="s">
        <v>158</v>
      </c>
      <c r="F6273" s="23" t="s">
        <v>159</v>
      </c>
      <c r="G6273" s="23" t="s">
        <v>545</v>
      </c>
      <c r="H6273" s="32" t="s">
        <v>366</v>
      </c>
      <c r="I6273" s="32" t="s">
        <v>579</v>
      </c>
      <c r="J6273" s="135">
        <v>19</v>
      </c>
      <c r="K6273" s="28">
        <v>0.27272999999999997</v>
      </c>
      <c r="L6273" s="28">
        <f t="shared" si="138"/>
        <v>0.18207000000000001</v>
      </c>
      <c r="M6273" s="28"/>
      <c r="O6273" s="77">
        <v>0.2179500013589859</v>
      </c>
      <c r="Q6273" s="135"/>
      <c r="R6273" s="27"/>
      <c r="BF6273" s="106"/>
    </row>
    <row r="6274" spans="1:58" x14ac:dyDescent="0.25">
      <c r="A6274" t="s">
        <v>17</v>
      </c>
      <c r="B6274" s="23">
        <v>2020</v>
      </c>
      <c r="C6274" s="23" t="s">
        <v>3</v>
      </c>
      <c r="D6274" s="23" t="s">
        <v>66</v>
      </c>
      <c r="E6274" s="23" t="s">
        <v>158</v>
      </c>
      <c r="F6274" s="23" t="s">
        <v>159</v>
      </c>
      <c r="G6274" s="23" t="s">
        <v>545</v>
      </c>
      <c r="H6274" s="32" t="s">
        <v>366</v>
      </c>
      <c r="I6274" s="32" t="s">
        <v>579</v>
      </c>
      <c r="J6274" s="135">
        <v>20</v>
      </c>
      <c r="K6274" s="28">
        <v>0.28749999999999998</v>
      </c>
      <c r="L6274" s="28">
        <f t="shared" ref="L6274:L6337" si="139">SUMIFS(K:K, E:E, G6274, D:D, D6274, I:I, I6274)</f>
        <v>0.1875</v>
      </c>
      <c r="M6274" s="28"/>
      <c r="O6274" s="77">
        <v>0.24258999526500699</v>
      </c>
      <c r="Q6274" s="135"/>
      <c r="R6274" s="27"/>
      <c r="BF6274" s="106"/>
    </row>
    <row r="6275" spans="1:58" x14ac:dyDescent="0.25">
      <c r="A6275" t="s">
        <v>17</v>
      </c>
      <c r="B6275" s="23">
        <v>2021</v>
      </c>
      <c r="C6275" s="23" t="s">
        <v>0</v>
      </c>
      <c r="D6275" s="23" t="s">
        <v>67</v>
      </c>
      <c r="E6275" s="23" t="s">
        <v>158</v>
      </c>
      <c r="F6275" s="23" t="s">
        <v>159</v>
      </c>
      <c r="G6275" s="23" t="s">
        <v>545</v>
      </c>
      <c r="H6275" s="32" t="s">
        <v>366</v>
      </c>
      <c r="I6275" s="32" t="s">
        <v>579</v>
      </c>
      <c r="J6275" s="135">
        <v>21</v>
      </c>
      <c r="K6275" s="28">
        <v>0.30952000000000002</v>
      </c>
      <c r="L6275" s="28">
        <f t="shared" si="139"/>
        <v>0.21951000000000001</v>
      </c>
      <c r="M6275" s="28"/>
      <c r="O6275" s="77">
        <v>0.2547299861907959</v>
      </c>
      <c r="Q6275" s="135"/>
      <c r="R6275" s="27"/>
      <c r="BF6275" s="106"/>
    </row>
    <row r="6276" spans="1:58" x14ac:dyDescent="0.25">
      <c r="A6276" t="s">
        <v>17</v>
      </c>
      <c r="B6276" s="23">
        <v>2021</v>
      </c>
      <c r="C6276" s="23" t="s">
        <v>1</v>
      </c>
      <c r="D6276" s="23" t="s">
        <v>68</v>
      </c>
      <c r="E6276" s="23" t="s">
        <v>158</v>
      </c>
      <c r="F6276" s="23" t="s">
        <v>159</v>
      </c>
      <c r="G6276" s="23" t="s">
        <v>545</v>
      </c>
      <c r="H6276" s="32" t="s">
        <v>366</v>
      </c>
      <c r="I6276" s="32" t="s">
        <v>579</v>
      </c>
      <c r="J6276" s="135">
        <v>19</v>
      </c>
      <c r="K6276" s="28">
        <v>0.27027000000000001</v>
      </c>
      <c r="L6276" s="28">
        <f t="shared" si="139"/>
        <v>0.22020999999999999</v>
      </c>
      <c r="M6276" s="28"/>
      <c r="O6276" s="77">
        <v>0.25255998969078058</v>
      </c>
      <c r="Q6276" s="135"/>
      <c r="R6276" s="27"/>
      <c r="BF6276" s="106"/>
    </row>
    <row r="6277" spans="1:58" x14ac:dyDescent="0.25">
      <c r="A6277" t="s">
        <v>17</v>
      </c>
      <c r="B6277" s="23">
        <v>2021</v>
      </c>
      <c r="C6277" s="23" t="s">
        <v>2</v>
      </c>
      <c r="D6277" s="23" t="s">
        <v>69</v>
      </c>
      <c r="E6277" s="23" t="s">
        <v>158</v>
      </c>
      <c r="F6277" s="23" t="s">
        <v>159</v>
      </c>
      <c r="G6277" s="23" t="s">
        <v>545</v>
      </c>
      <c r="H6277" s="32" t="s">
        <v>366</v>
      </c>
      <c r="I6277" s="32" t="s">
        <v>579</v>
      </c>
      <c r="J6277" s="135">
        <v>18</v>
      </c>
      <c r="K6277" s="28">
        <v>0.25</v>
      </c>
      <c r="L6277" s="28">
        <f t="shared" si="139"/>
        <v>0.22034000000000001</v>
      </c>
      <c r="M6277" s="28"/>
      <c r="O6277" s="77">
        <v>0.26715001463890081</v>
      </c>
      <c r="Q6277" s="135"/>
      <c r="R6277" s="27"/>
      <c r="BF6277" s="106"/>
    </row>
    <row r="6278" spans="1:58" x14ac:dyDescent="0.25">
      <c r="A6278" t="s">
        <v>17</v>
      </c>
      <c r="B6278" s="23">
        <v>2021</v>
      </c>
      <c r="C6278" s="23" t="s">
        <v>3</v>
      </c>
      <c r="D6278" s="23" t="s">
        <v>70</v>
      </c>
      <c r="E6278" s="23" t="s">
        <v>158</v>
      </c>
      <c r="F6278" s="23" t="s">
        <v>159</v>
      </c>
      <c r="G6278" s="23" t="s">
        <v>545</v>
      </c>
      <c r="H6278" s="32" t="s">
        <v>366</v>
      </c>
      <c r="I6278" s="32" t="s">
        <v>579</v>
      </c>
      <c r="J6278" s="135">
        <v>17</v>
      </c>
      <c r="K6278" s="28">
        <v>0.21739</v>
      </c>
      <c r="L6278" s="28">
        <f t="shared" si="139"/>
        <v>0.20141999999999999</v>
      </c>
      <c r="M6278" s="28"/>
      <c r="O6278" s="77">
        <v>0.26399001479148859</v>
      </c>
      <c r="Q6278" s="135"/>
      <c r="R6278" s="27"/>
      <c r="BF6278" s="106"/>
    </row>
    <row r="6279" spans="1:58" x14ac:dyDescent="0.25">
      <c r="A6279" t="s">
        <v>17</v>
      </c>
      <c r="B6279" s="23">
        <v>2022</v>
      </c>
      <c r="C6279" s="23" t="s">
        <v>0</v>
      </c>
      <c r="D6279" s="23" t="s">
        <v>71</v>
      </c>
      <c r="E6279" s="23" t="s">
        <v>158</v>
      </c>
      <c r="F6279" s="23" t="s">
        <v>159</v>
      </c>
      <c r="G6279" s="23" t="s">
        <v>545</v>
      </c>
      <c r="H6279" s="32" t="s">
        <v>366</v>
      </c>
      <c r="I6279" s="32" t="s">
        <v>579</v>
      </c>
      <c r="J6279" s="135">
        <v>17</v>
      </c>
      <c r="K6279" s="28">
        <v>0.21212</v>
      </c>
      <c r="L6279" s="28">
        <f t="shared" si="139"/>
        <v>0.20443</v>
      </c>
      <c r="M6279" s="28"/>
      <c r="O6279" s="77">
        <v>0.26568999886512762</v>
      </c>
      <c r="Q6279" s="135"/>
      <c r="R6279" s="27"/>
      <c r="BF6279" s="106"/>
    </row>
    <row r="6280" spans="1:58" x14ac:dyDescent="0.25">
      <c r="A6280" t="s">
        <v>17</v>
      </c>
      <c r="B6280" s="23">
        <v>2022</v>
      </c>
      <c r="C6280" s="23" t="s">
        <v>1</v>
      </c>
      <c r="D6280" s="23" t="s">
        <v>72</v>
      </c>
      <c r="E6280" s="23" t="s">
        <v>158</v>
      </c>
      <c r="F6280" s="23" t="s">
        <v>159</v>
      </c>
      <c r="G6280" s="23" t="s">
        <v>545</v>
      </c>
      <c r="H6280" s="32" t="s">
        <v>366</v>
      </c>
      <c r="I6280" s="32" t="s">
        <v>579</v>
      </c>
      <c r="J6280" s="135">
        <v>18</v>
      </c>
      <c r="K6280" s="28">
        <v>0.23610999999999999</v>
      </c>
      <c r="L6280" s="28">
        <f t="shared" si="139"/>
        <v>0.22611000000000001</v>
      </c>
      <c r="M6280" s="28"/>
      <c r="O6280" s="77">
        <v>0.27766001224517822</v>
      </c>
      <c r="Q6280" s="135"/>
      <c r="R6280" s="27"/>
      <c r="BF6280" s="106"/>
    </row>
    <row r="6281" spans="1:58" x14ac:dyDescent="0.25">
      <c r="A6281" t="s">
        <v>17</v>
      </c>
      <c r="B6281" s="23">
        <v>2022</v>
      </c>
      <c r="C6281" s="23" t="s">
        <v>2</v>
      </c>
      <c r="D6281" s="23" t="s">
        <v>73</v>
      </c>
      <c r="E6281" s="23" t="s">
        <v>158</v>
      </c>
      <c r="F6281" s="23" t="s">
        <v>159</v>
      </c>
      <c r="G6281" s="23" t="s">
        <v>545</v>
      </c>
      <c r="H6281" s="32" t="s">
        <v>366</v>
      </c>
      <c r="I6281" s="32" t="s">
        <v>579</v>
      </c>
      <c r="J6281" s="135">
        <v>17</v>
      </c>
      <c r="K6281" s="28">
        <v>0.20896000000000001</v>
      </c>
      <c r="L6281" s="28">
        <f t="shared" si="139"/>
        <v>0.20050999999999999</v>
      </c>
      <c r="M6281" s="28"/>
      <c r="O6281" s="77">
        <v>0.2497300058603287</v>
      </c>
      <c r="Q6281" s="135"/>
      <c r="R6281" s="27"/>
      <c r="BF6281" s="106"/>
    </row>
    <row r="6282" spans="1:58" x14ac:dyDescent="0.25">
      <c r="A6282" t="s">
        <v>17</v>
      </c>
      <c r="B6282" s="23">
        <v>2022</v>
      </c>
      <c r="C6282" s="23" t="s">
        <v>3</v>
      </c>
      <c r="D6282" s="23" t="s">
        <v>493</v>
      </c>
      <c r="E6282" s="23" t="s">
        <v>158</v>
      </c>
      <c r="F6282" s="23" t="s">
        <v>159</v>
      </c>
      <c r="G6282" s="23" t="s">
        <v>545</v>
      </c>
      <c r="H6282" s="32" t="s">
        <v>366</v>
      </c>
      <c r="I6282" s="32" t="s">
        <v>579</v>
      </c>
      <c r="J6282" s="135">
        <v>18</v>
      </c>
      <c r="K6282" s="28">
        <v>0.18056</v>
      </c>
      <c r="L6282" s="28">
        <f t="shared" si="139"/>
        <v>0.2046</v>
      </c>
      <c r="M6282" s="28"/>
      <c r="O6282" s="77">
        <v>0.25554001331329351</v>
      </c>
      <c r="Q6282" s="135"/>
      <c r="R6282" s="27"/>
      <c r="BF6282" s="106"/>
    </row>
    <row r="6283" spans="1:58" x14ac:dyDescent="0.25">
      <c r="A6283" t="s">
        <v>17</v>
      </c>
      <c r="B6283" s="23">
        <v>2023</v>
      </c>
      <c r="C6283" s="23" t="s">
        <v>0</v>
      </c>
      <c r="D6283" s="23" t="s">
        <v>537</v>
      </c>
      <c r="E6283" s="23" t="s">
        <v>158</v>
      </c>
      <c r="F6283" s="23" t="s">
        <v>159</v>
      </c>
      <c r="G6283" s="23" t="s">
        <v>545</v>
      </c>
      <c r="H6283" s="32" t="s">
        <v>366</v>
      </c>
      <c r="I6283" s="32" t="s">
        <v>579</v>
      </c>
      <c r="J6283" s="135">
        <v>19</v>
      </c>
      <c r="K6283" s="28">
        <v>0.19736999999999999</v>
      </c>
      <c r="L6283" s="28">
        <f t="shared" si="139"/>
        <v>0.17979999999999999</v>
      </c>
      <c r="M6283" s="28"/>
      <c r="O6283" s="77">
        <v>0.26218000054359442</v>
      </c>
      <c r="Q6283" s="135"/>
      <c r="R6283" s="27"/>
      <c r="BF6283" s="106"/>
    </row>
    <row r="6284" spans="1:58" x14ac:dyDescent="0.25">
      <c r="A6284" t="s">
        <v>17</v>
      </c>
      <c r="B6284" s="23">
        <v>2019</v>
      </c>
      <c r="C6284" s="23" t="s">
        <v>0</v>
      </c>
      <c r="D6284" s="23" t="s">
        <v>59</v>
      </c>
      <c r="E6284" s="23" t="s">
        <v>544</v>
      </c>
      <c r="F6284" s="23" t="s">
        <v>359</v>
      </c>
      <c r="G6284" s="23" t="s">
        <v>544</v>
      </c>
      <c r="H6284" s="32" t="s">
        <v>359</v>
      </c>
      <c r="I6284" s="32" t="s">
        <v>579</v>
      </c>
      <c r="J6284" s="135">
        <v>133</v>
      </c>
      <c r="K6284" s="28">
        <v>0.2782</v>
      </c>
      <c r="L6284" s="28">
        <f t="shared" si="139"/>
        <v>0.2782</v>
      </c>
      <c r="M6284" s="28"/>
      <c r="O6284" s="77">
        <v>0.31793001294136047</v>
      </c>
      <c r="Q6284" s="135"/>
      <c r="R6284" s="27"/>
      <c r="BF6284" s="106"/>
    </row>
    <row r="6285" spans="1:58" x14ac:dyDescent="0.25">
      <c r="A6285" t="s">
        <v>17</v>
      </c>
      <c r="B6285" s="23">
        <v>2019</v>
      </c>
      <c r="C6285" s="23" t="s">
        <v>1</v>
      </c>
      <c r="D6285" s="23" t="s">
        <v>60</v>
      </c>
      <c r="E6285" s="23" t="s">
        <v>544</v>
      </c>
      <c r="F6285" s="23" t="s">
        <v>359</v>
      </c>
      <c r="G6285" s="23" t="s">
        <v>544</v>
      </c>
      <c r="H6285" s="32" t="s">
        <v>359</v>
      </c>
      <c r="I6285" s="32" t="s">
        <v>579</v>
      </c>
      <c r="J6285" s="135">
        <v>129</v>
      </c>
      <c r="K6285" s="28">
        <v>0.30485000000000001</v>
      </c>
      <c r="L6285" s="28">
        <f t="shared" si="139"/>
        <v>0.30485000000000001</v>
      </c>
      <c r="M6285" s="28"/>
      <c r="O6285" s="77">
        <v>0.29095000028610229</v>
      </c>
      <c r="Q6285" s="135"/>
      <c r="R6285" s="27"/>
      <c r="BF6285" s="106"/>
    </row>
    <row r="6286" spans="1:58" x14ac:dyDescent="0.25">
      <c r="A6286" t="s">
        <v>17</v>
      </c>
      <c r="B6286" s="23">
        <v>2019</v>
      </c>
      <c r="C6286" s="23" t="s">
        <v>2</v>
      </c>
      <c r="D6286" s="23" t="s">
        <v>61</v>
      </c>
      <c r="E6286" s="23" t="s">
        <v>544</v>
      </c>
      <c r="F6286" s="23" t="s">
        <v>359</v>
      </c>
      <c r="G6286" s="23" t="s">
        <v>544</v>
      </c>
      <c r="H6286" s="32" t="s">
        <v>359</v>
      </c>
      <c r="I6286" s="32" t="s">
        <v>579</v>
      </c>
      <c r="J6286" s="135">
        <v>131</v>
      </c>
      <c r="K6286" s="28">
        <v>0.30592999999999998</v>
      </c>
      <c r="L6286" s="28">
        <f t="shared" si="139"/>
        <v>0.30592999999999998</v>
      </c>
      <c r="M6286" s="28"/>
      <c r="O6286" s="77">
        <v>0.2629300057888031</v>
      </c>
      <c r="Q6286" s="135"/>
      <c r="R6286" s="27"/>
      <c r="BF6286" s="106"/>
    </row>
    <row r="6287" spans="1:58" x14ac:dyDescent="0.25">
      <c r="A6287" t="s">
        <v>17</v>
      </c>
      <c r="B6287" s="23">
        <v>2019</v>
      </c>
      <c r="C6287" s="23" t="s">
        <v>3</v>
      </c>
      <c r="D6287" s="23" t="s">
        <v>62</v>
      </c>
      <c r="E6287" s="23" t="s">
        <v>544</v>
      </c>
      <c r="F6287" s="23" t="s">
        <v>359</v>
      </c>
      <c r="G6287" s="23" t="s">
        <v>544</v>
      </c>
      <c r="H6287" s="32" t="s">
        <v>359</v>
      </c>
      <c r="I6287" s="32" t="s">
        <v>579</v>
      </c>
      <c r="J6287" s="135">
        <v>134</v>
      </c>
      <c r="K6287" s="28">
        <v>0.30336999999999997</v>
      </c>
      <c r="L6287" s="28">
        <f t="shared" si="139"/>
        <v>0.30336999999999997</v>
      </c>
      <c r="M6287" s="28"/>
      <c r="O6287" s="77">
        <v>0.230880007147789</v>
      </c>
      <c r="Q6287" s="135"/>
      <c r="R6287" s="27"/>
      <c r="BF6287" s="106"/>
    </row>
    <row r="6288" spans="1:58" x14ac:dyDescent="0.25">
      <c r="A6288" t="s">
        <v>17</v>
      </c>
      <c r="B6288" s="23">
        <v>2020</v>
      </c>
      <c r="C6288" s="23" t="s">
        <v>0</v>
      </c>
      <c r="D6288" s="23" t="s">
        <v>63</v>
      </c>
      <c r="E6288" s="23" t="s">
        <v>544</v>
      </c>
      <c r="F6288" s="23" t="s">
        <v>359</v>
      </c>
      <c r="G6288" s="23" t="s">
        <v>544</v>
      </c>
      <c r="H6288" s="32" t="s">
        <v>359</v>
      </c>
      <c r="I6288" s="32" t="s">
        <v>579</v>
      </c>
      <c r="J6288" s="135">
        <v>133</v>
      </c>
      <c r="K6288" s="28">
        <v>0.25328000000000001</v>
      </c>
      <c r="L6288" s="28">
        <f t="shared" si="139"/>
        <v>0.25328000000000001</v>
      </c>
      <c r="M6288" s="28"/>
      <c r="O6288" s="77">
        <v>0.1393100023269653</v>
      </c>
      <c r="Q6288" s="135"/>
      <c r="R6288" s="27"/>
      <c r="BF6288" s="106"/>
    </row>
    <row r="6289" spans="1:58" x14ac:dyDescent="0.25">
      <c r="A6289" t="s">
        <v>17</v>
      </c>
      <c r="B6289" s="23">
        <v>2020</v>
      </c>
      <c r="C6289" s="23" t="s">
        <v>1</v>
      </c>
      <c r="D6289" s="23" t="s">
        <v>64</v>
      </c>
      <c r="E6289" s="23" t="s">
        <v>544</v>
      </c>
      <c r="F6289" s="23" t="s">
        <v>359</v>
      </c>
      <c r="G6289" s="23" t="s">
        <v>544</v>
      </c>
      <c r="H6289" s="32" t="s">
        <v>359</v>
      </c>
      <c r="I6289" s="32" t="s">
        <v>579</v>
      </c>
      <c r="J6289" s="135">
        <v>120</v>
      </c>
      <c r="K6289" s="28">
        <v>0.20624999999999999</v>
      </c>
      <c r="L6289" s="28">
        <f t="shared" si="139"/>
        <v>0.20624999999999999</v>
      </c>
      <c r="M6289" s="28"/>
      <c r="O6289" s="77">
        <v>0.17129999399185181</v>
      </c>
      <c r="Q6289" s="135"/>
      <c r="R6289" s="27"/>
      <c r="BF6289" s="106"/>
    </row>
    <row r="6290" spans="1:58" x14ac:dyDescent="0.25">
      <c r="A6290" t="s">
        <v>17</v>
      </c>
      <c r="B6290" s="23">
        <v>2020</v>
      </c>
      <c r="C6290" s="23" t="s">
        <v>2</v>
      </c>
      <c r="D6290" s="23" t="s">
        <v>65</v>
      </c>
      <c r="E6290" s="23" t="s">
        <v>544</v>
      </c>
      <c r="F6290" s="23" t="s">
        <v>359</v>
      </c>
      <c r="G6290" s="23" t="s">
        <v>544</v>
      </c>
      <c r="H6290" s="32" t="s">
        <v>359</v>
      </c>
      <c r="I6290" s="32" t="s">
        <v>579</v>
      </c>
      <c r="J6290" s="135">
        <v>103</v>
      </c>
      <c r="K6290" s="28">
        <v>0.17316999999999999</v>
      </c>
      <c r="L6290" s="28">
        <f t="shared" si="139"/>
        <v>0.17316999999999999</v>
      </c>
      <c r="M6290" s="28"/>
      <c r="O6290" s="77">
        <v>0.2179500013589859</v>
      </c>
      <c r="Q6290" s="135"/>
      <c r="R6290" s="27"/>
      <c r="BF6290" s="106"/>
    </row>
    <row r="6291" spans="1:58" x14ac:dyDescent="0.25">
      <c r="A6291" t="s">
        <v>17</v>
      </c>
      <c r="B6291" s="23">
        <v>2020</v>
      </c>
      <c r="C6291" s="23" t="s">
        <v>3</v>
      </c>
      <c r="D6291" s="23" t="s">
        <v>66</v>
      </c>
      <c r="E6291" s="23" t="s">
        <v>544</v>
      </c>
      <c r="F6291" s="23" t="s">
        <v>359</v>
      </c>
      <c r="G6291" s="23" t="s">
        <v>544</v>
      </c>
      <c r="H6291" s="32" t="s">
        <v>359</v>
      </c>
      <c r="I6291" s="32" t="s">
        <v>579</v>
      </c>
      <c r="J6291" s="135">
        <v>97</v>
      </c>
      <c r="K6291" s="28">
        <v>0.15423999999999999</v>
      </c>
      <c r="L6291" s="28">
        <f t="shared" si="139"/>
        <v>0.15423999999999999</v>
      </c>
      <c r="M6291" s="28"/>
      <c r="O6291" s="77">
        <v>0.24258999526500699</v>
      </c>
      <c r="Q6291" s="135"/>
      <c r="R6291" s="27"/>
      <c r="BF6291" s="106"/>
    </row>
    <row r="6292" spans="1:58" x14ac:dyDescent="0.25">
      <c r="A6292" t="s">
        <v>17</v>
      </c>
      <c r="B6292" s="23">
        <v>2021</v>
      </c>
      <c r="C6292" s="23" t="s">
        <v>0</v>
      </c>
      <c r="D6292" s="23" t="s">
        <v>67</v>
      </c>
      <c r="E6292" s="23" t="s">
        <v>544</v>
      </c>
      <c r="F6292" s="23" t="s">
        <v>359</v>
      </c>
      <c r="G6292" s="23" t="s">
        <v>544</v>
      </c>
      <c r="H6292" s="32" t="s">
        <v>359</v>
      </c>
      <c r="I6292" s="32" t="s">
        <v>579</v>
      </c>
      <c r="J6292" s="135">
        <v>87</v>
      </c>
      <c r="K6292" s="28">
        <v>0.20057</v>
      </c>
      <c r="L6292" s="28">
        <f t="shared" si="139"/>
        <v>0.20057</v>
      </c>
      <c r="M6292" s="28"/>
      <c r="O6292" s="77">
        <v>0.2547299861907959</v>
      </c>
      <c r="Q6292" s="135"/>
      <c r="R6292" s="27"/>
      <c r="BF6292" s="106"/>
    </row>
    <row r="6293" spans="1:58" x14ac:dyDescent="0.25">
      <c r="A6293" t="s">
        <v>17</v>
      </c>
      <c r="B6293" s="23">
        <v>2021</v>
      </c>
      <c r="C6293" s="23" t="s">
        <v>1</v>
      </c>
      <c r="D6293" s="23" t="s">
        <v>68</v>
      </c>
      <c r="E6293" s="23" t="s">
        <v>544</v>
      </c>
      <c r="F6293" s="23" t="s">
        <v>359</v>
      </c>
      <c r="G6293" s="23" t="s">
        <v>544</v>
      </c>
      <c r="H6293" s="32" t="s">
        <v>359</v>
      </c>
      <c r="I6293" s="32" t="s">
        <v>579</v>
      </c>
      <c r="J6293" s="135">
        <v>98</v>
      </c>
      <c r="K6293" s="28">
        <v>0.22194</v>
      </c>
      <c r="L6293" s="28">
        <f t="shared" si="139"/>
        <v>0.22194</v>
      </c>
      <c r="M6293" s="28"/>
      <c r="O6293" s="77">
        <v>0.25255998969078058</v>
      </c>
      <c r="Q6293" s="135"/>
      <c r="R6293" s="27"/>
      <c r="BF6293" s="106"/>
    </row>
    <row r="6294" spans="1:58" x14ac:dyDescent="0.25">
      <c r="A6294" t="s">
        <v>17</v>
      </c>
      <c r="B6294" s="23">
        <v>2021</v>
      </c>
      <c r="C6294" s="23" t="s">
        <v>2</v>
      </c>
      <c r="D6294" s="23" t="s">
        <v>69</v>
      </c>
      <c r="E6294" s="23" t="s">
        <v>544</v>
      </c>
      <c r="F6294" s="23" t="s">
        <v>359</v>
      </c>
      <c r="G6294" s="23" t="s">
        <v>544</v>
      </c>
      <c r="H6294" s="32" t="s">
        <v>359</v>
      </c>
      <c r="I6294" s="32" t="s">
        <v>579</v>
      </c>
      <c r="J6294" s="135">
        <v>102</v>
      </c>
      <c r="K6294" s="28">
        <v>0.24815999999999999</v>
      </c>
      <c r="L6294" s="28">
        <f t="shared" si="139"/>
        <v>0.24815999999999999</v>
      </c>
      <c r="M6294" s="28"/>
      <c r="O6294" s="77">
        <v>0.26715001463890081</v>
      </c>
      <c r="Q6294" s="135"/>
      <c r="R6294" s="27"/>
      <c r="BF6294" s="106"/>
    </row>
    <row r="6295" spans="1:58" x14ac:dyDescent="0.25">
      <c r="A6295" t="s">
        <v>17</v>
      </c>
      <c r="B6295" s="23">
        <v>2021</v>
      </c>
      <c r="C6295" s="23" t="s">
        <v>3</v>
      </c>
      <c r="D6295" s="23" t="s">
        <v>70</v>
      </c>
      <c r="E6295" s="23" t="s">
        <v>544</v>
      </c>
      <c r="F6295" s="23" t="s">
        <v>359</v>
      </c>
      <c r="G6295" s="23" t="s">
        <v>544</v>
      </c>
      <c r="H6295" s="32" t="s">
        <v>359</v>
      </c>
      <c r="I6295" s="32" t="s">
        <v>579</v>
      </c>
      <c r="J6295" s="135">
        <v>99</v>
      </c>
      <c r="K6295" s="28">
        <v>0.28354000000000001</v>
      </c>
      <c r="L6295" s="28">
        <f t="shared" si="139"/>
        <v>0.28354000000000001</v>
      </c>
      <c r="M6295" s="28"/>
      <c r="O6295" s="77">
        <v>0.26399001479148859</v>
      </c>
      <c r="Q6295" s="135"/>
      <c r="R6295" s="27"/>
      <c r="BF6295" s="106"/>
    </row>
    <row r="6296" spans="1:58" x14ac:dyDescent="0.25">
      <c r="A6296" t="s">
        <v>17</v>
      </c>
      <c r="B6296" s="23">
        <v>2022</v>
      </c>
      <c r="C6296" s="23" t="s">
        <v>0</v>
      </c>
      <c r="D6296" s="23" t="s">
        <v>71</v>
      </c>
      <c r="E6296" s="23" t="s">
        <v>544</v>
      </c>
      <c r="F6296" s="23" t="s">
        <v>359</v>
      </c>
      <c r="G6296" s="23" t="s">
        <v>544</v>
      </c>
      <c r="H6296" s="32" t="s">
        <v>359</v>
      </c>
      <c r="I6296" s="32" t="s">
        <v>579</v>
      </c>
      <c r="J6296" s="135">
        <v>94</v>
      </c>
      <c r="K6296" s="28">
        <v>0.27850999999999998</v>
      </c>
      <c r="L6296" s="28">
        <f t="shared" si="139"/>
        <v>0.27850999999999998</v>
      </c>
      <c r="M6296" s="28"/>
      <c r="O6296" s="77">
        <v>0.26568999886512762</v>
      </c>
      <c r="Q6296" s="135"/>
      <c r="R6296" s="27"/>
      <c r="BF6296" s="106"/>
    </row>
    <row r="6297" spans="1:58" x14ac:dyDescent="0.25">
      <c r="A6297" t="s">
        <v>17</v>
      </c>
      <c r="B6297" s="23">
        <v>2022</v>
      </c>
      <c r="C6297" s="23" t="s">
        <v>1</v>
      </c>
      <c r="D6297" s="23" t="s">
        <v>72</v>
      </c>
      <c r="E6297" s="23" t="s">
        <v>544</v>
      </c>
      <c r="F6297" s="23" t="s">
        <v>359</v>
      </c>
      <c r="G6297" s="23" t="s">
        <v>544</v>
      </c>
      <c r="H6297" s="32" t="s">
        <v>359</v>
      </c>
      <c r="I6297" s="32" t="s">
        <v>579</v>
      </c>
      <c r="J6297" s="135">
        <v>89</v>
      </c>
      <c r="K6297" s="28">
        <v>0.28814000000000001</v>
      </c>
      <c r="L6297" s="28">
        <f t="shared" si="139"/>
        <v>0.28814000000000001</v>
      </c>
      <c r="M6297" s="28"/>
      <c r="O6297" s="77">
        <v>0.27766001224517822</v>
      </c>
      <c r="Q6297" s="135"/>
      <c r="R6297" s="27"/>
      <c r="BF6297" s="106"/>
    </row>
    <row r="6298" spans="1:58" x14ac:dyDescent="0.25">
      <c r="A6298" t="s">
        <v>17</v>
      </c>
      <c r="B6298" s="23">
        <v>2022</v>
      </c>
      <c r="C6298" s="23" t="s">
        <v>2</v>
      </c>
      <c r="D6298" s="23" t="s">
        <v>73</v>
      </c>
      <c r="E6298" s="23" t="s">
        <v>544</v>
      </c>
      <c r="F6298" s="23" t="s">
        <v>359</v>
      </c>
      <c r="G6298" s="23" t="s">
        <v>544</v>
      </c>
      <c r="H6298" s="32" t="s">
        <v>359</v>
      </c>
      <c r="I6298" s="32" t="s">
        <v>579</v>
      </c>
      <c r="J6298" s="135">
        <v>85</v>
      </c>
      <c r="K6298" s="28">
        <v>0.30587999999999999</v>
      </c>
      <c r="L6298" s="28">
        <f t="shared" si="139"/>
        <v>0.30587999999999999</v>
      </c>
      <c r="M6298" s="28"/>
      <c r="O6298" s="77">
        <v>0.2497300058603287</v>
      </c>
      <c r="Q6298" s="135"/>
      <c r="R6298" s="27"/>
      <c r="BF6298" s="106"/>
    </row>
    <row r="6299" spans="1:58" x14ac:dyDescent="0.25">
      <c r="A6299" t="s">
        <v>17</v>
      </c>
      <c r="B6299" s="23">
        <v>2022</v>
      </c>
      <c r="C6299" s="23" t="s">
        <v>3</v>
      </c>
      <c r="D6299" s="23" t="s">
        <v>493</v>
      </c>
      <c r="E6299" s="23" t="s">
        <v>544</v>
      </c>
      <c r="F6299" s="23" t="s">
        <v>359</v>
      </c>
      <c r="G6299" s="23" t="s">
        <v>544</v>
      </c>
      <c r="H6299" s="32" t="s">
        <v>359</v>
      </c>
      <c r="I6299" s="32" t="s">
        <v>579</v>
      </c>
      <c r="J6299" s="135">
        <v>74</v>
      </c>
      <c r="K6299" s="28">
        <v>0.28814000000000001</v>
      </c>
      <c r="L6299" s="28">
        <f t="shared" si="139"/>
        <v>0.28814000000000001</v>
      </c>
      <c r="M6299" s="28"/>
      <c r="O6299" s="77">
        <v>0.25554001331329351</v>
      </c>
      <c r="Q6299" s="135"/>
      <c r="R6299" s="27"/>
      <c r="BF6299" s="106"/>
    </row>
    <row r="6300" spans="1:58" x14ac:dyDescent="0.25">
      <c r="A6300" t="s">
        <v>17</v>
      </c>
      <c r="B6300" s="23">
        <v>2023</v>
      </c>
      <c r="C6300" s="23" t="s">
        <v>0</v>
      </c>
      <c r="D6300" s="23" t="s">
        <v>537</v>
      </c>
      <c r="E6300" s="23" t="s">
        <v>544</v>
      </c>
      <c r="F6300" s="23" t="s">
        <v>359</v>
      </c>
      <c r="G6300" s="23" t="s">
        <v>544</v>
      </c>
      <c r="H6300" s="32" t="s">
        <v>359</v>
      </c>
      <c r="I6300" s="32" t="s">
        <v>579</v>
      </c>
      <c r="J6300" s="135">
        <v>71</v>
      </c>
      <c r="K6300" s="28">
        <v>0.29474</v>
      </c>
      <c r="L6300" s="28">
        <f t="shared" si="139"/>
        <v>0.29474</v>
      </c>
      <c r="M6300" s="28"/>
      <c r="O6300" s="77">
        <v>0.26218000054359442</v>
      </c>
      <c r="Q6300" s="135"/>
      <c r="R6300" s="27"/>
      <c r="BF6300" s="106"/>
    </row>
    <row r="6301" spans="1:58" x14ac:dyDescent="0.25">
      <c r="A6301" t="s">
        <v>17</v>
      </c>
      <c r="B6301" s="23">
        <v>2019</v>
      </c>
      <c r="C6301" s="23" t="s">
        <v>0</v>
      </c>
      <c r="D6301" s="23" t="s">
        <v>59</v>
      </c>
      <c r="E6301" s="23" t="s">
        <v>160</v>
      </c>
      <c r="F6301" s="23" t="s">
        <v>161</v>
      </c>
      <c r="G6301" s="23" t="s">
        <v>553</v>
      </c>
      <c r="H6301" s="32" t="s">
        <v>365</v>
      </c>
      <c r="I6301" s="32" t="s">
        <v>579</v>
      </c>
      <c r="J6301" s="135">
        <v>30</v>
      </c>
      <c r="K6301" s="28">
        <v>0.69747999999999999</v>
      </c>
      <c r="L6301" s="28">
        <f t="shared" si="139"/>
        <v>0.58786000000000005</v>
      </c>
      <c r="M6301" s="28"/>
      <c r="O6301" s="77">
        <v>0.31793001294136047</v>
      </c>
      <c r="Q6301" s="135"/>
      <c r="R6301" s="27"/>
      <c r="BF6301" s="106"/>
    </row>
    <row r="6302" spans="1:58" x14ac:dyDescent="0.25">
      <c r="A6302" t="s">
        <v>17</v>
      </c>
      <c r="B6302" s="23">
        <v>2019</v>
      </c>
      <c r="C6302" s="23" t="s">
        <v>1</v>
      </c>
      <c r="D6302" s="23" t="s">
        <v>60</v>
      </c>
      <c r="E6302" s="23" t="s">
        <v>160</v>
      </c>
      <c r="F6302" s="23" t="s">
        <v>161</v>
      </c>
      <c r="G6302" s="23" t="s">
        <v>553</v>
      </c>
      <c r="H6302" s="32" t="s">
        <v>365</v>
      </c>
      <c r="I6302" s="32" t="s">
        <v>579</v>
      </c>
      <c r="J6302" s="135">
        <v>27</v>
      </c>
      <c r="K6302" s="28">
        <v>0.64485999999999999</v>
      </c>
      <c r="L6302" s="28">
        <f t="shared" si="139"/>
        <v>0.57555999999999996</v>
      </c>
      <c r="M6302" s="28"/>
      <c r="O6302" s="77">
        <v>0.29095000028610229</v>
      </c>
      <c r="Q6302" s="135"/>
      <c r="R6302" s="27"/>
      <c r="BF6302" s="106"/>
    </row>
    <row r="6303" spans="1:58" x14ac:dyDescent="0.25">
      <c r="A6303" t="s">
        <v>17</v>
      </c>
      <c r="B6303" s="23">
        <v>2019</v>
      </c>
      <c r="C6303" s="23" t="s">
        <v>2</v>
      </c>
      <c r="D6303" s="23" t="s">
        <v>61</v>
      </c>
      <c r="E6303" s="23" t="s">
        <v>160</v>
      </c>
      <c r="F6303" s="23" t="s">
        <v>161</v>
      </c>
      <c r="G6303" s="23" t="s">
        <v>553</v>
      </c>
      <c r="H6303" s="32" t="s">
        <v>365</v>
      </c>
      <c r="I6303" s="32" t="s">
        <v>579</v>
      </c>
      <c r="J6303" s="135">
        <v>24</v>
      </c>
      <c r="K6303" s="28">
        <v>0.62766</v>
      </c>
      <c r="L6303" s="28">
        <f t="shared" si="139"/>
        <v>0.57096999999999998</v>
      </c>
      <c r="M6303" s="28"/>
      <c r="O6303" s="77">
        <v>0.2629300057888031</v>
      </c>
      <c r="Q6303" s="135"/>
      <c r="R6303" s="27"/>
      <c r="BF6303" s="106"/>
    </row>
    <row r="6304" spans="1:58" x14ac:dyDescent="0.25">
      <c r="A6304" t="s">
        <v>17</v>
      </c>
      <c r="B6304" s="23">
        <v>2019</v>
      </c>
      <c r="C6304" s="23" t="s">
        <v>3</v>
      </c>
      <c r="D6304" s="23" t="s">
        <v>62</v>
      </c>
      <c r="E6304" s="23" t="s">
        <v>160</v>
      </c>
      <c r="F6304" s="23" t="s">
        <v>161</v>
      </c>
      <c r="G6304" s="23" t="s">
        <v>553</v>
      </c>
      <c r="H6304" s="32" t="s">
        <v>365</v>
      </c>
      <c r="I6304" s="32" t="s">
        <v>579</v>
      </c>
      <c r="J6304" s="135">
        <v>22</v>
      </c>
      <c r="K6304" s="28">
        <v>0.52873999999999999</v>
      </c>
      <c r="L6304" s="28">
        <f t="shared" si="139"/>
        <v>0.50165000000000004</v>
      </c>
      <c r="M6304" s="28"/>
      <c r="O6304" s="77">
        <v>0.230880007147789</v>
      </c>
      <c r="Q6304" s="135"/>
      <c r="R6304" s="27"/>
      <c r="BF6304" s="106"/>
    </row>
    <row r="6305" spans="1:58" x14ac:dyDescent="0.25">
      <c r="A6305" t="s">
        <v>17</v>
      </c>
      <c r="B6305" s="23">
        <v>2020</v>
      </c>
      <c r="C6305" s="23" t="s">
        <v>0</v>
      </c>
      <c r="D6305" s="23" t="s">
        <v>63</v>
      </c>
      <c r="E6305" s="23" t="s">
        <v>160</v>
      </c>
      <c r="F6305" s="23" t="s">
        <v>161</v>
      </c>
      <c r="G6305" s="23" t="s">
        <v>553</v>
      </c>
      <c r="H6305" s="32" t="s">
        <v>365</v>
      </c>
      <c r="I6305" s="32" t="s">
        <v>579</v>
      </c>
      <c r="J6305" s="135">
        <v>21</v>
      </c>
      <c r="K6305" s="28">
        <v>0.41666999999999998</v>
      </c>
      <c r="L6305" s="28">
        <f t="shared" si="139"/>
        <v>0.42198999999999998</v>
      </c>
      <c r="M6305" s="28"/>
      <c r="O6305" s="77">
        <v>0.1393100023269653</v>
      </c>
      <c r="Q6305" s="135"/>
      <c r="R6305" s="27"/>
      <c r="BF6305" s="106"/>
    </row>
    <row r="6306" spans="1:58" x14ac:dyDescent="0.25">
      <c r="A6306" t="s">
        <v>17</v>
      </c>
      <c r="B6306" s="23">
        <v>2020</v>
      </c>
      <c r="C6306" s="23" t="s">
        <v>1</v>
      </c>
      <c r="D6306" s="23" t="s">
        <v>64</v>
      </c>
      <c r="E6306" s="23" t="s">
        <v>160</v>
      </c>
      <c r="F6306" s="23" t="s">
        <v>161</v>
      </c>
      <c r="G6306" s="23" t="s">
        <v>553</v>
      </c>
      <c r="H6306" s="32" t="s">
        <v>365</v>
      </c>
      <c r="I6306" s="32" t="s">
        <v>579</v>
      </c>
      <c r="J6306" s="135">
        <v>20</v>
      </c>
      <c r="K6306" s="28">
        <v>0.4</v>
      </c>
      <c r="L6306" s="28">
        <f t="shared" si="139"/>
        <v>0.40078999999999998</v>
      </c>
      <c r="M6306" s="28"/>
      <c r="O6306" s="77">
        <v>0.17129999399185181</v>
      </c>
      <c r="Q6306" s="135"/>
      <c r="R6306" s="27"/>
      <c r="BF6306" s="106"/>
    </row>
    <row r="6307" spans="1:58" x14ac:dyDescent="0.25">
      <c r="A6307" t="s">
        <v>17</v>
      </c>
      <c r="B6307" s="23">
        <v>2020</v>
      </c>
      <c r="C6307" s="23" t="s">
        <v>2</v>
      </c>
      <c r="D6307" s="23" t="s">
        <v>65</v>
      </c>
      <c r="E6307" s="23" t="s">
        <v>160</v>
      </c>
      <c r="F6307" s="23" t="s">
        <v>161</v>
      </c>
      <c r="G6307" s="23" t="s">
        <v>553</v>
      </c>
      <c r="H6307" s="32" t="s">
        <v>365</v>
      </c>
      <c r="I6307" s="32" t="s">
        <v>579</v>
      </c>
      <c r="J6307" s="135">
        <v>18</v>
      </c>
      <c r="K6307" s="28">
        <v>0.34247</v>
      </c>
      <c r="L6307" s="28">
        <f t="shared" si="139"/>
        <v>0.35391</v>
      </c>
      <c r="M6307" s="28"/>
      <c r="O6307" s="77">
        <v>0.2179500013589859</v>
      </c>
      <c r="Q6307" s="135"/>
      <c r="R6307" s="27"/>
      <c r="BF6307" s="106"/>
    </row>
    <row r="6308" spans="1:58" x14ac:dyDescent="0.25">
      <c r="A6308" t="s">
        <v>17</v>
      </c>
      <c r="B6308" s="23">
        <v>2020</v>
      </c>
      <c r="C6308" s="23" t="s">
        <v>3</v>
      </c>
      <c r="D6308" s="23" t="s">
        <v>66</v>
      </c>
      <c r="E6308" s="23" t="s">
        <v>160</v>
      </c>
      <c r="F6308" s="23" t="s">
        <v>161</v>
      </c>
      <c r="G6308" s="23" t="s">
        <v>553</v>
      </c>
      <c r="H6308" s="32" t="s">
        <v>365</v>
      </c>
      <c r="I6308" s="32" t="s">
        <v>579</v>
      </c>
      <c r="J6308" s="135">
        <v>18</v>
      </c>
      <c r="K6308" s="28">
        <v>0.42857000000000001</v>
      </c>
      <c r="L6308" s="28">
        <f t="shared" si="139"/>
        <v>0.36975000000000002</v>
      </c>
      <c r="M6308" s="28"/>
      <c r="O6308" s="77">
        <v>0.24258999526500699</v>
      </c>
      <c r="Q6308" s="135"/>
      <c r="R6308" s="27"/>
      <c r="BF6308" s="106"/>
    </row>
    <row r="6309" spans="1:58" x14ac:dyDescent="0.25">
      <c r="A6309" t="s">
        <v>17</v>
      </c>
      <c r="B6309" s="23">
        <v>2021</v>
      </c>
      <c r="C6309" s="23" t="s">
        <v>0</v>
      </c>
      <c r="D6309" s="23" t="s">
        <v>67</v>
      </c>
      <c r="E6309" s="23" t="s">
        <v>160</v>
      </c>
      <c r="F6309" s="23" t="s">
        <v>161</v>
      </c>
      <c r="G6309" s="23" t="s">
        <v>553</v>
      </c>
      <c r="H6309" s="32" t="s">
        <v>365</v>
      </c>
      <c r="I6309" s="32" t="s">
        <v>579</v>
      </c>
      <c r="J6309" s="135">
        <v>16</v>
      </c>
      <c r="K6309" s="28">
        <v>0.54686999999999997</v>
      </c>
      <c r="L6309" s="28">
        <f t="shared" si="139"/>
        <v>0.40171000000000001</v>
      </c>
      <c r="M6309" s="28"/>
      <c r="O6309" s="77">
        <v>0.2547299861907959</v>
      </c>
      <c r="Q6309" s="135"/>
      <c r="R6309" s="27"/>
      <c r="BF6309" s="106"/>
    </row>
    <row r="6310" spans="1:58" x14ac:dyDescent="0.25">
      <c r="A6310" t="s">
        <v>17</v>
      </c>
      <c r="B6310" s="23">
        <v>2021</v>
      </c>
      <c r="C6310" s="23" t="s">
        <v>1</v>
      </c>
      <c r="D6310" s="23" t="s">
        <v>68</v>
      </c>
      <c r="E6310" s="23" t="s">
        <v>160</v>
      </c>
      <c r="F6310" s="23" t="s">
        <v>161</v>
      </c>
      <c r="G6310" s="23" t="s">
        <v>553</v>
      </c>
      <c r="H6310" s="32" t="s">
        <v>365</v>
      </c>
      <c r="I6310" s="32" t="s">
        <v>579</v>
      </c>
      <c r="J6310" s="135">
        <v>18</v>
      </c>
      <c r="K6310" s="28">
        <v>0.50704000000000005</v>
      </c>
      <c r="L6310" s="28">
        <f t="shared" si="139"/>
        <v>0.39079999999999998</v>
      </c>
      <c r="M6310" s="28"/>
      <c r="O6310" s="77">
        <v>0.25255998969078058</v>
      </c>
      <c r="Q6310" s="135"/>
      <c r="R6310" s="27"/>
      <c r="BF6310" s="106"/>
    </row>
    <row r="6311" spans="1:58" x14ac:dyDescent="0.25">
      <c r="A6311" t="s">
        <v>17</v>
      </c>
      <c r="B6311" s="23">
        <v>2021</v>
      </c>
      <c r="C6311" s="23" t="s">
        <v>2</v>
      </c>
      <c r="D6311" s="23" t="s">
        <v>69</v>
      </c>
      <c r="E6311" s="23" t="s">
        <v>160</v>
      </c>
      <c r="F6311" s="23" t="s">
        <v>161</v>
      </c>
      <c r="G6311" s="23" t="s">
        <v>553</v>
      </c>
      <c r="H6311" s="32" t="s">
        <v>365</v>
      </c>
      <c r="I6311" s="32" t="s">
        <v>579</v>
      </c>
      <c r="J6311" s="135">
        <v>18</v>
      </c>
      <c r="K6311" s="28">
        <v>0.48610999999999999</v>
      </c>
      <c r="L6311" s="28">
        <f t="shared" si="139"/>
        <v>0.38131999999999999</v>
      </c>
      <c r="M6311" s="28"/>
      <c r="O6311" s="77">
        <v>0.26715001463890081</v>
      </c>
      <c r="Q6311" s="135"/>
      <c r="R6311" s="27"/>
      <c r="BF6311" s="106"/>
    </row>
    <row r="6312" spans="1:58" x14ac:dyDescent="0.25">
      <c r="A6312" t="s">
        <v>17</v>
      </c>
      <c r="B6312" s="23">
        <v>2021</v>
      </c>
      <c r="C6312" s="23" t="s">
        <v>3</v>
      </c>
      <c r="D6312" s="23" t="s">
        <v>70</v>
      </c>
      <c r="E6312" s="23" t="s">
        <v>160</v>
      </c>
      <c r="F6312" s="23" t="s">
        <v>161</v>
      </c>
      <c r="G6312" s="23" t="s">
        <v>553</v>
      </c>
      <c r="H6312" s="32" t="s">
        <v>365</v>
      </c>
      <c r="I6312" s="32" t="s">
        <v>579</v>
      </c>
      <c r="J6312" s="135">
        <v>17</v>
      </c>
      <c r="K6312" s="28">
        <v>0.40909000000000001</v>
      </c>
      <c r="L6312" s="28">
        <f t="shared" si="139"/>
        <v>0.40076000000000001</v>
      </c>
      <c r="M6312" s="28"/>
      <c r="O6312" s="77">
        <v>0.26399001479148859</v>
      </c>
      <c r="Q6312" s="135"/>
      <c r="R6312" s="27"/>
      <c r="BF6312" s="106"/>
    </row>
    <row r="6313" spans="1:58" x14ac:dyDescent="0.25">
      <c r="A6313" t="s">
        <v>17</v>
      </c>
      <c r="B6313" s="23">
        <v>2022</v>
      </c>
      <c r="C6313" s="23" t="s">
        <v>0</v>
      </c>
      <c r="D6313" s="23" t="s">
        <v>71</v>
      </c>
      <c r="E6313" s="23" t="s">
        <v>160</v>
      </c>
      <c r="F6313" s="23" t="s">
        <v>161</v>
      </c>
      <c r="G6313" s="23" t="s">
        <v>553</v>
      </c>
      <c r="H6313" s="32" t="s">
        <v>365</v>
      </c>
      <c r="I6313" s="32" t="s">
        <v>579</v>
      </c>
      <c r="J6313" s="135">
        <v>17</v>
      </c>
      <c r="K6313" s="28">
        <v>0.38235000000000002</v>
      </c>
      <c r="L6313" s="28">
        <f t="shared" si="139"/>
        <v>0.41404000000000002</v>
      </c>
      <c r="M6313" s="28"/>
      <c r="O6313" s="77">
        <v>0.26568999886512762</v>
      </c>
      <c r="Q6313" s="135"/>
      <c r="R6313" s="27"/>
      <c r="BF6313" s="106"/>
    </row>
    <row r="6314" spans="1:58" x14ac:dyDescent="0.25">
      <c r="A6314" t="s">
        <v>17</v>
      </c>
      <c r="B6314" s="23">
        <v>2022</v>
      </c>
      <c r="C6314" s="23" t="s">
        <v>1</v>
      </c>
      <c r="D6314" s="23" t="s">
        <v>72</v>
      </c>
      <c r="E6314" s="23" t="s">
        <v>160</v>
      </c>
      <c r="F6314" s="23" t="s">
        <v>161</v>
      </c>
      <c r="G6314" s="23" t="s">
        <v>553</v>
      </c>
      <c r="H6314" s="32" t="s">
        <v>365</v>
      </c>
      <c r="I6314" s="32" t="s">
        <v>579</v>
      </c>
      <c r="J6314" s="135">
        <v>17</v>
      </c>
      <c r="K6314" s="28">
        <v>0.42424000000000001</v>
      </c>
      <c r="L6314" s="28">
        <f t="shared" si="139"/>
        <v>0.42157</v>
      </c>
      <c r="M6314" s="28"/>
      <c r="O6314" s="77">
        <v>0.27766001224517822</v>
      </c>
      <c r="Q6314" s="135"/>
      <c r="R6314" s="27"/>
      <c r="BF6314" s="106"/>
    </row>
    <row r="6315" spans="1:58" x14ac:dyDescent="0.25">
      <c r="A6315" t="s">
        <v>17</v>
      </c>
      <c r="B6315" s="23">
        <v>2022</v>
      </c>
      <c r="C6315" s="23" t="s">
        <v>2</v>
      </c>
      <c r="D6315" s="23" t="s">
        <v>73</v>
      </c>
      <c r="E6315" s="23" t="s">
        <v>160</v>
      </c>
      <c r="F6315" s="23" t="s">
        <v>161</v>
      </c>
      <c r="G6315" s="23" t="s">
        <v>553</v>
      </c>
      <c r="H6315" s="32" t="s">
        <v>365</v>
      </c>
      <c r="I6315" s="32" t="s">
        <v>579</v>
      </c>
      <c r="J6315" s="135">
        <v>17</v>
      </c>
      <c r="K6315" s="28">
        <v>0.48529</v>
      </c>
      <c r="L6315" s="28">
        <f t="shared" si="139"/>
        <v>0.44479000000000002</v>
      </c>
      <c r="M6315" s="28"/>
      <c r="O6315" s="77">
        <v>0.2497300058603287</v>
      </c>
      <c r="Q6315" s="135"/>
      <c r="R6315" s="27"/>
      <c r="BF6315" s="106"/>
    </row>
    <row r="6316" spans="1:58" x14ac:dyDescent="0.25">
      <c r="A6316" t="s">
        <v>17</v>
      </c>
      <c r="B6316" s="23">
        <v>2022</v>
      </c>
      <c r="C6316" s="23" t="s">
        <v>3</v>
      </c>
      <c r="D6316" s="23" t="s">
        <v>493</v>
      </c>
      <c r="E6316" s="23" t="s">
        <v>160</v>
      </c>
      <c r="F6316" s="23" t="s">
        <v>161</v>
      </c>
      <c r="G6316" s="23" t="s">
        <v>553</v>
      </c>
      <c r="H6316" s="32" t="s">
        <v>365</v>
      </c>
      <c r="I6316" s="32" t="s">
        <v>579</v>
      </c>
      <c r="J6316" s="135">
        <v>20</v>
      </c>
      <c r="K6316" s="28">
        <v>0.52500000000000002</v>
      </c>
      <c r="L6316" s="28">
        <f t="shared" si="139"/>
        <v>0.43924999999999997</v>
      </c>
      <c r="M6316" s="28"/>
      <c r="O6316" s="77">
        <v>0.25554001331329351</v>
      </c>
      <c r="Q6316" s="135"/>
      <c r="R6316" s="27"/>
      <c r="BF6316" s="106"/>
    </row>
    <row r="6317" spans="1:58" x14ac:dyDescent="0.25">
      <c r="A6317" t="s">
        <v>17</v>
      </c>
      <c r="B6317" s="23">
        <v>2023</v>
      </c>
      <c r="C6317" s="23" t="s">
        <v>0</v>
      </c>
      <c r="D6317" s="23" t="s">
        <v>537</v>
      </c>
      <c r="E6317" s="23" t="s">
        <v>160</v>
      </c>
      <c r="F6317" s="23" t="s">
        <v>161</v>
      </c>
      <c r="G6317" s="23" t="s">
        <v>553</v>
      </c>
      <c r="H6317" s="32" t="s">
        <v>365</v>
      </c>
      <c r="I6317" s="32" t="s">
        <v>579</v>
      </c>
      <c r="J6317" s="135">
        <v>22</v>
      </c>
      <c r="K6317" s="28">
        <v>0.54022999999999999</v>
      </c>
      <c r="L6317" s="28">
        <f t="shared" si="139"/>
        <v>0.44785000000000003</v>
      </c>
      <c r="M6317" s="28"/>
      <c r="O6317" s="77">
        <v>0.26218000054359442</v>
      </c>
      <c r="Q6317" s="135"/>
      <c r="R6317" s="27"/>
      <c r="BF6317" s="106"/>
    </row>
    <row r="6318" spans="1:58" x14ac:dyDescent="0.25">
      <c r="A6318" t="s">
        <v>17</v>
      </c>
      <c r="B6318" s="23">
        <v>2019</v>
      </c>
      <c r="C6318" s="23" t="s">
        <v>0</v>
      </c>
      <c r="D6318" s="23" t="s">
        <v>59</v>
      </c>
      <c r="E6318" s="23" t="s">
        <v>162</v>
      </c>
      <c r="F6318" s="23" t="s">
        <v>163</v>
      </c>
      <c r="G6318" s="23" t="s">
        <v>551</v>
      </c>
      <c r="H6318" s="32" t="s">
        <v>360</v>
      </c>
      <c r="I6318" s="32" t="s">
        <v>579</v>
      </c>
      <c r="J6318" s="135">
        <v>27</v>
      </c>
      <c r="K6318" s="28">
        <v>0.14151</v>
      </c>
      <c r="L6318" s="28">
        <f t="shared" si="139"/>
        <v>0.21818000000000001</v>
      </c>
      <c r="M6318" s="28"/>
      <c r="O6318" s="77">
        <v>0.31793001294136047</v>
      </c>
      <c r="Q6318" s="135"/>
      <c r="R6318" s="27"/>
      <c r="BF6318" s="106"/>
    </row>
    <row r="6319" spans="1:58" x14ac:dyDescent="0.25">
      <c r="A6319" t="s">
        <v>17</v>
      </c>
      <c r="B6319" s="23">
        <v>2019</v>
      </c>
      <c r="C6319" s="23" t="s">
        <v>1</v>
      </c>
      <c r="D6319" s="23" t="s">
        <v>60</v>
      </c>
      <c r="E6319" s="23" t="s">
        <v>162</v>
      </c>
      <c r="F6319" s="23" t="s">
        <v>163</v>
      </c>
      <c r="G6319" s="23" t="s">
        <v>551</v>
      </c>
      <c r="H6319" s="32" t="s">
        <v>360</v>
      </c>
      <c r="I6319" s="32" t="s">
        <v>579</v>
      </c>
      <c r="J6319" s="135">
        <v>25</v>
      </c>
      <c r="K6319" s="28">
        <v>0.14000000000000001</v>
      </c>
      <c r="L6319" s="28">
        <f t="shared" si="139"/>
        <v>0.21854999999999999</v>
      </c>
      <c r="M6319" s="28"/>
      <c r="O6319" s="77">
        <v>0.29095000028610229</v>
      </c>
      <c r="Q6319" s="135"/>
      <c r="R6319" s="27"/>
      <c r="BF6319" s="106"/>
    </row>
    <row r="6320" spans="1:58" x14ac:dyDescent="0.25">
      <c r="A6320" t="s">
        <v>17</v>
      </c>
      <c r="B6320" s="23">
        <v>2019</v>
      </c>
      <c r="C6320" s="23" t="s">
        <v>2</v>
      </c>
      <c r="D6320" s="23" t="s">
        <v>61</v>
      </c>
      <c r="E6320" s="23" t="s">
        <v>162</v>
      </c>
      <c r="F6320" s="23" t="s">
        <v>163</v>
      </c>
      <c r="G6320" s="23" t="s">
        <v>551</v>
      </c>
      <c r="H6320" s="32" t="s">
        <v>360</v>
      </c>
      <c r="I6320" s="32" t="s">
        <v>579</v>
      </c>
      <c r="J6320" s="135">
        <v>25</v>
      </c>
      <c r="K6320" s="28">
        <v>0.16832</v>
      </c>
      <c r="L6320" s="28">
        <f t="shared" si="139"/>
        <v>0.21518999999999999</v>
      </c>
      <c r="M6320" s="28"/>
      <c r="O6320" s="77">
        <v>0.2629300057888031</v>
      </c>
      <c r="Q6320" s="135"/>
      <c r="R6320" s="27"/>
      <c r="BF6320" s="106"/>
    </row>
    <row r="6321" spans="1:58" x14ac:dyDescent="0.25">
      <c r="A6321" t="s">
        <v>17</v>
      </c>
      <c r="B6321" s="23">
        <v>2019</v>
      </c>
      <c r="C6321" s="23" t="s">
        <v>3</v>
      </c>
      <c r="D6321" s="23" t="s">
        <v>62</v>
      </c>
      <c r="E6321" s="23" t="s">
        <v>162</v>
      </c>
      <c r="F6321" s="23" t="s">
        <v>163</v>
      </c>
      <c r="G6321" s="23" t="s">
        <v>551</v>
      </c>
      <c r="H6321" s="32" t="s">
        <v>360</v>
      </c>
      <c r="I6321" s="32" t="s">
        <v>579</v>
      </c>
      <c r="J6321" s="135">
        <v>25</v>
      </c>
      <c r="K6321" s="28">
        <v>0.14141000000000001</v>
      </c>
      <c r="L6321" s="28">
        <f t="shared" si="139"/>
        <v>0.18798999999999999</v>
      </c>
      <c r="M6321" s="28"/>
      <c r="O6321" s="77">
        <v>0.230880007147789</v>
      </c>
      <c r="Q6321" s="135"/>
      <c r="R6321" s="27"/>
      <c r="BF6321" s="106"/>
    </row>
    <row r="6322" spans="1:58" x14ac:dyDescent="0.25">
      <c r="A6322" t="s">
        <v>17</v>
      </c>
      <c r="B6322" s="23">
        <v>2020</v>
      </c>
      <c r="C6322" s="23" t="s">
        <v>0</v>
      </c>
      <c r="D6322" s="23" t="s">
        <v>63</v>
      </c>
      <c r="E6322" s="23" t="s">
        <v>162</v>
      </c>
      <c r="F6322" s="23" t="s">
        <v>163</v>
      </c>
      <c r="G6322" s="23" t="s">
        <v>551</v>
      </c>
      <c r="H6322" s="32" t="s">
        <v>360</v>
      </c>
      <c r="I6322" s="32" t="s">
        <v>579</v>
      </c>
      <c r="J6322" s="135">
        <v>25</v>
      </c>
      <c r="K6322" s="28">
        <v>0.13131000000000001</v>
      </c>
      <c r="L6322" s="28">
        <f t="shared" si="139"/>
        <v>0.15167</v>
      </c>
      <c r="M6322" s="28"/>
      <c r="O6322" s="77">
        <v>0.1393100023269653</v>
      </c>
      <c r="Q6322" s="135"/>
      <c r="R6322" s="27"/>
      <c r="BF6322" s="106"/>
    </row>
    <row r="6323" spans="1:58" x14ac:dyDescent="0.25">
      <c r="A6323" t="s">
        <v>17</v>
      </c>
      <c r="B6323" s="23">
        <v>2020</v>
      </c>
      <c r="C6323" s="23" t="s">
        <v>1</v>
      </c>
      <c r="D6323" s="23" t="s">
        <v>64</v>
      </c>
      <c r="E6323" s="23" t="s">
        <v>162</v>
      </c>
      <c r="F6323" s="23" t="s">
        <v>163</v>
      </c>
      <c r="G6323" s="23" t="s">
        <v>551</v>
      </c>
      <c r="H6323" s="32" t="s">
        <v>360</v>
      </c>
      <c r="I6323" s="32" t="s">
        <v>579</v>
      </c>
      <c r="J6323" s="135">
        <v>22</v>
      </c>
      <c r="K6323" s="28">
        <v>0.12791</v>
      </c>
      <c r="L6323" s="28">
        <f t="shared" si="139"/>
        <v>0.12712999999999999</v>
      </c>
      <c r="M6323" s="28"/>
      <c r="O6323" s="77">
        <v>0.17129999399185181</v>
      </c>
      <c r="Q6323" s="135"/>
      <c r="R6323" s="27"/>
      <c r="BF6323" s="106"/>
    </row>
    <row r="6324" spans="1:58" x14ac:dyDescent="0.25">
      <c r="A6324" t="s">
        <v>17</v>
      </c>
      <c r="B6324" s="23">
        <v>2020</v>
      </c>
      <c r="C6324" s="23" t="s">
        <v>2</v>
      </c>
      <c r="D6324" s="23" t="s">
        <v>65</v>
      </c>
      <c r="E6324" s="23" t="s">
        <v>162</v>
      </c>
      <c r="F6324" s="23" t="s">
        <v>163</v>
      </c>
      <c r="G6324" s="23" t="s">
        <v>551</v>
      </c>
      <c r="H6324" s="32" t="s">
        <v>360</v>
      </c>
      <c r="I6324" s="32" t="s">
        <v>579</v>
      </c>
      <c r="J6324" s="135">
        <v>19</v>
      </c>
      <c r="K6324" s="28">
        <v>0.10811</v>
      </c>
      <c r="L6324" s="28">
        <f t="shared" si="139"/>
        <v>0.12089999999999999</v>
      </c>
      <c r="M6324" s="28"/>
      <c r="O6324" s="77">
        <v>0.2179500013589859</v>
      </c>
      <c r="Q6324" s="135"/>
      <c r="R6324" s="27"/>
      <c r="BF6324" s="106"/>
    </row>
    <row r="6325" spans="1:58" x14ac:dyDescent="0.25">
      <c r="A6325" t="s">
        <v>17</v>
      </c>
      <c r="B6325" s="23">
        <v>2020</v>
      </c>
      <c r="C6325" s="23" t="s">
        <v>3</v>
      </c>
      <c r="D6325" s="23" t="s">
        <v>66</v>
      </c>
      <c r="E6325" s="23" t="s">
        <v>162</v>
      </c>
      <c r="F6325" s="23" t="s">
        <v>163</v>
      </c>
      <c r="G6325" s="23" t="s">
        <v>551</v>
      </c>
      <c r="H6325" s="32" t="s">
        <v>360</v>
      </c>
      <c r="I6325" s="32" t="s">
        <v>579</v>
      </c>
      <c r="J6325" s="135">
        <v>17</v>
      </c>
      <c r="K6325" s="28">
        <v>0.11594</v>
      </c>
      <c r="L6325" s="28">
        <f t="shared" si="139"/>
        <v>0.12528</v>
      </c>
      <c r="M6325" s="28"/>
      <c r="O6325" s="77">
        <v>0.24258999526500699</v>
      </c>
      <c r="Q6325" s="135"/>
      <c r="R6325" s="27"/>
      <c r="BF6325" s="106"/>
    </row>
    <row r="6326" spans="1:58" x14ac:dyDescent="0.25">
      <c r="A6326" t="s">
        <v>17</v>
      </c>
      <c r="B6326" s="23">
        <v>2021</v>
      </c>
      <c r="C6326" s="23" t="s">
        <v>0</v>
      </c>
      <c r="D6326" s="23" t="s">
        <v>67</v>
      </c>
      <c r="E6326" s="23" t="s">
        <v>162</v>
      </c>
      <c r="F6326" s="23" t="s">
        <v>163</v>
      </c>
      <c r="G6326" s="23" t="s">
        <v>551</v>
      </c>
      <c r="H6326" s="32" t="s">
        <v>360</v>
      </c>
      <c r="I6326" s="32" t="s">
        <v>579</v>
      </c>
      <c r="J6326" s="135">
        <v>14</v>
      </c>
      <c r="K6326" s="28">
        <v>0.14285999999999999</v>
      </c>
      <c r="L6326" s="28">
        <f t="shared" si="139"/>
        <v>0.15115999999999999</v>
      </c>
      <c r="M6326" s="28"/>
      <c r="O6326" s="77">
        <v>0.2547299861907959</v>
      </c>
      <c r="Q6326" s="135"/>
      <c r="R6326" s="27"/>
      <c r="BF6326" s="106"/>
    </row>
    <row r="6327" spans="1:58" x14ac:dyDescent="0.25">
      <c r="A6327" t="s">
        <v>17</v>
      </c>
      <c r="B6327" s="23">
        <v>2021</v>
      </c>
      <c r="C6327" s="23" t="s">
        <v>1</v>
      </c>
      <c r="D6327" s="23" t="s">
        <v>68</v>
      </c>
      <c r="E6327" s="23" t="s">
        <v>162</v>
      </c>
      <c r="F6327" s="23" t="s">
        <v>163</v>
      </c>
      <c r="G6327" s="23" t="s">
        <v>551</v>
      </c>
      <c r="H6327" s="32" t="s">
        <v>360</v>
      </c>
      <c r="I6327" s="32" t="s">
        <v>579</v>
      </c>
      <c r="J6327" s="135">
        <v>17</v>
      </c>
      <c r="K6327" s="28">
        <v>0.14924999999999999</v>
      </c>
      <c r="L6327" s="28">
        <f t="shared" si="139"/>
        <v>0.16880000000000001</v>
      </c>
      <c r="M6327" s="28"/>
      <c r="O6327" s="77">
        <v>0.25255998969078058</v>
      </c>
      <c r="Q6327" s="135"/>
      <c r="R6327" s="27"/>
      <c r="BF6327" s="106"/>
    </row>
    <row r="6328" spans="1:58" x14ac:dyDescent="0.25">
      <c r="A6328" t="s">
        <v>17</v>
      </c>
      <c r="B6328" s="23">
        <v>2021</v>
      </c>
      <c r="C6328" s="23" t="s">
        <v>2</v>
      </c>
      <c r="D6328" s="23" t="s">
        <v>69</v>
      </c>
      <c r="E6328" s="23" t="s">
        <v>162</v>
      </c>
      <c r="F6328" s="23" t="s">
        <v>163</v>
      </c>
      <c r="G6328" s="23" t="s">
        <v>551</v>
      </c>
      <c r="H6328" s="32" t="s">
        <v>360</v>
      </c>
      <c r="I6328" s="32" t="s">
        <v>579</v>
      </c>
      <c r="J6328" s="135">
        <v>18</v>
      </c>
      <c r="K6328" s="28">
        <v>0.18056</v>
      </c>
      <c r="L6328" s="28">
        <f t="shared" si="139"/>
        <v>0.17659</v>
      </c>
      <c r="M6328" s="28"/>
      <c r="O6328" s="77">
        <v>0.26715001463890081</v>
      </c>
      <c r="Q6328" s="135"/>
      <c r="R6328" s="27"/>
      <c r="BF6328" s="106"/>
    </row>
    <row r="6329" spans="1:58" x14ac:dyDescent="0.25">
      <c r="A6329" t="s">
        <v>17</v>
      </c>
      <c r="B6329" s="23">
        <v>2021</v>
      </c>
      <c r="C6329" s="23" t="s">
        <v>3</v>
      </c>
      <c r="D6329" s="23" t="s">
        <v>70</v>
      </c>
      <c r="E6329" s="23" t="s">
        <v>162</v>
      </c>
      <c r="F6329" s="23" t="s">
        <v>163</v>
      </c>
      <c r="G6329" s="23" t="s">
        <v>551</v>
      </c>
      <c r="H6329" s="32" t="s">
        <v>360</v>
      </c>
      <c r="I6329" s="32" t="s">
        <v>579</v>
      </c>
      <c r="J6329" s="135">
        <v>18</v>
      </c>
      <c r="K6329" s="28">
        <v>0.21429000000000001</v>
      </c>
      <c r="L6329" s="28">
        <f t="shared" si="139"/>
        <v>0.19886000000000001</v>
      </c>
      <c r="M6329" s="28"/>
      <c r="O6329" s="77">
        <v>0.26399001479148859</v>
      </c>
      <c r="Q6329" s="135"/>
      <c r="R6329" s="27"/>
      <c r="BF6329" s="106"/>
    </row>
    <row r="6330" spans="1:58" x14ac:dyDescent="0.25">
      <c r="A6330" t="s">
        <v>17</v>
      </c>
      <c r="B6330" s="23">
        <v>2022</v>
      </c>
      <c r="C6330" s="23" t="s">
        <v>0</v>
      </c>
      <c r="D6330" s="23" t="s">
        <v>71</v>
      </c>
      <c r="E6330" s="23" t="s">
        <v>162</v>
      </c>
      <c r="F6330" s="23" t="s">
        <v>163</v>
      </c>
      <c r="G6330" s="23" t="s">
        <v>551</v>
      </c>
      <c r="H6330" s="32" t="s">
        <v>360</v>
      </c>
      <c r="I6330" s="32" t="s">
        <v>579</v>
      </c>
      <c r="J6330" s="135">
        <v>18</v>
      </c>
      <c r="K6330" s="28">
        <v>0.22534999999999999</v>
      </c>
      <c r="L6330" s="28">
        <f t="shared" si="139"/>
        <v>0.20144000000000001</v>
      </c>
      <c r="M6330" s="28"/>
      <c r="O6330" s="77">
        <v>0.26568999886512762</v>
      </c>
      <c r="Q6330" s="135"/>
      <c r="R6330" s="27"/>
      <c r="BF6330" s="106"/>
    </row>
    <row r="6331" spans="1:58" x14ac:dyDescent="0.25">
      <c r="A6331" t="s">
        <v>17</v>
      </c>
      <c r="B6331" s="23">
        <v>2022</v>
      </c>
      <c r="C6331" s="23" t="s">
        <v>1</v>
      </c>
      <c r="D6331" s="23" t="s">
        <v>72</v>
      </c>
      <c r="E6331" s="23" t="s">
        <v>162</v>
      </c>
      <c r="F6331" s="23" t="s">
        <v>163</v>
      </c>
      <c r="G6331" s="23" t="s">
        <v>551</v>
      </c>
      <c r="H6331" s="32" t="s">
        <v>360</v>
      </c>
      <c r="I6331" s="32" t="s">
        <v>579</v>
      </c>
      <c r="J6331" s="135">
        <v>16</v>
      </c>
      <c r="K6331" s="28">
        <v>0.24193999999999999</v>
      </c>
      <c r="L6331" s="28">
        <f t="shared" si="139"/>
        <v>0.21157000000000001</v>
      </c>
      <c r="M6331" s="28"/>
      <c r="O6331" s="77">
        <v>0.27766001224517822</v>
      </c>
      <c r="Q6331" s="135"/>
      <c r="R6331" s="27"/>
      <c r="BF6331" s="106"/>
    </row>
    <row r="6332" spans="1:58" x14ac:dyDescent="0.25">
      <c r="A6332" t="s">
        <v>17</v>
      </c>
      <c r="B6332" s="23">
        <v>2022</v>
      </c>
      <c r="C6332" s="23" t="s">
        <v>2</v>
      </c>
      <c r="D6332" s="23" t="s">
        <v>73</v>
      </c>
      <c r="E6332" s="23" t="s">
        <v>162</v>
      </c>
      <c r="F6332" s="23" t="s">
        <v>163</v>
      </c>
      <c r="G6332" s="23" t="s">
        <v>551</v>
      </c>
      <c r="H6332" s="32" t="s">
        <v>360</v>
      </c>
      <c r="I6332" s="32" t="s">
        <v>579</v>
      </c>
      <c r="J6332" s="135">
        <v>17</v>
      </c>
      <c r="K6332" s="28">
        <v>0.2029</v>
      </c>
      <c r="L6332" s="28">
        <f t="shared" si="139"/>
        <v>0.21518999999999999</v>
      </c>
      <c r="M6332" s="28"/>
      <c r="O6332" s="77">
        <v>0.2497300058603287</v>
      </c>
      <c r="Q6332" s="135"/>
      <c r="R6332" s="27"/>
      <c r="BF6332" s="106"/>
    </row>
    <row r="6333" spans="1:58" x14ac:dyDescent="0.25">
      <c r="A6333" t="s">
        <v>17</v>
      </c>
      <c r="B6333" s="23">
        <v>2022</v>
      </c>
      <c r="C6333" s="23" t="s">
        <v>3</v>
      </c>
      <c r="D6333" s="23" t="s">
        <v>493</v>
      </c>
      <c r="E6333" s="23" t="s">
        <v>162</v>
      </c>
      <c r="F6333" s="23" t="s">
        <v>163</v>
      </c>
      <c r="G6333" s="23" t="s">
        <v>551</v>
      </c>
      <c r="H6333" s="32" t="s">
        <v>360</v>
      </c>
      <c r="I6333" s="32" t="s">
        <v>579</v>
      </c>
      <c r="J6333" s="135">
        <v>19</v>
      </c>
      <c r="K6333" s="28">
        <v>0.16</v>
      </c>
      <c r="L6333" s="28">
        <f t="shared" si="139"/>
        <v>0.19098999999999999</v>
      </c>
      <c r="M6333" s="28"/>
      <c r="O6333" s="77">
        <v>0.25554001331329351</v>
      </c>
      <c r="Q6333" s="135"/>
      <c r="R6333" s="27"/>
      <c r="BF6333" s="106"/>
    </row>
    <row r="6334" spans="1:58" x14ac:dyDescent="0.25">
      <c r="A6334" t="s">
        <v>17</v>
      </c>
      <c r="B6334" s="23">
        <v>2023</v>
      </c>
      <c r="C6334" s="23" t="s">
        <v>0</v>
      </c>
      <c r="D6334" s="23" t="s">
        <v>537</v>
      </c>
      <c r="E6334" s="23" t="s">
        <v>162</v>
      </c>
      <c r="F6334" s="23" t="s">
        <v>163</v>
      </c>
      <c r="G6334" s="23" t="s">
        <v>551</v>
      </c>
      <c r="H6334" s="32" t="s">
        <v>360</v>
      </c>
      <c r="I6334" s="32" t="s">
        <v>579</v>
      </c>
      <c r="J6334" s="135">
        <v>21</v>
      </c>
      <c r="K6334" s="28">
        <v>0.18293000000000001</v>
      </c>
      <c r="L6334" s="28">
        <f t="shared" si="139"/>
        <v>0.21234</v>
      </c>
      <c r="M6334" s="28"/>
      <c r="O6334" s="77">
        <v>0.26218000054359442</v>
      </c>
      <c r="Q6334" s="135"/>
      <c r="R6334" s="27"/>
      <c r="BF6334" s="106"/>
    </row>
    <row r="6335" spans="1:58" x14ac:dyDescent="0.25">
      <c r="A6335" t="s">
        <v>17</v>
      </c>
      <c r="B6335" s="23">
        <v>2019</v>
      </c>
      <c r="C6335" s="23" t="s">
        <v>0</v>
      </c>
      <c r="D6335" s="23" t="s">
        <v>59</v>
      </c>
      <c r="E6335" s="23" t="s">
        <v>164</v>
      </c>
      <c r="F6335" s="23" t="s">
        <v>165</v>
      </c>
      <c r="G6335" s="23" t="s">
        <v>535</v>
      </c>
      <c r="H6335" s="32" t="s">
        <v>358</v>
      </c>
      <c r="I6335" s="32" t="s">
        <v>579</v>
      </c>
      <c r="J6335" s="135">
        <v>12</v>
      </c>
      <c r="K6335" s="28">
        <v>0.41304000000000002</v>
      </c>
      <c r="L6335" s="28">
        <f t="shared" si="139"/>
        <v>0.29470000000000002</v>
      </c>
      <c r="M6335" s="28"/>
      <c r="O6335" s="77">
        <v>0.31793001294136047</v>
      </c>
      <c r="Q6335" s="135"/>
      <c r="R6335" s="27"/>
      <c r="BF6335" s="106"/>
    </row>
    <row r="6336" spans="1:58" x14ac:dyDescent="0.25">
      <c r="A6336" t="s">
        <v>17</v>
      </c>
      <c r="B6336" s="23">
        <v>2019</v>
      </c>
      <c r="C6336" s="23" t="s">
        <v>1</v>
      </c>
      <c r="D6336" s="23" t="s">
        <v>60</v>
      </c>
      <c r="E6336" s="23" t="s">
        <v>164</v>
      </c>
      <c r="F6336" s="23" t="s">
        <v>165</v>
      </c>
      <c r="G6336" s="23" t="s">
        <v>535</v>
      </c>
      <c r="H6336" s="32" t="s">
        <v>358</v>
      </c>
      <c r="I6336" s="32" t="s">
        <v>579</v>
      </c>
      <c r="J6336" s="135">
        <v>13</v>
      </c>
      <c r="K6336" s="28">
        <v>0.38</v>
      </c>
      <c r="L6336" s="28">
        <f t="shared" si="139"/>
        <v>0.29519000000000001</v>
      </c>
      <c r="M6336" s="28"/>
      <c r="O6336" s="77">
        <v>0.29095000028610229</v>
      </c>
      <c r="Q6336" s="135"/>
      <c r="R6336" s="27"/>
      <c r="BF6336" s="106"/>
    </row>
    <row r="6337" spans="1:58" x14ac:dyDescent="0.25">
      <c r="A6337" t="s">
        <v>17</v>
      </c>
      <c r="B6337" s="23">
        <v>2019</v>
      </c>
      <c r="C6337" s="23" t="s">
        <v>2</v>
      </c>
      <c r="D6337" s="23" t="s">
        <v>61</v>
      </c>
      <c r="E6337" s="23" t="s">
        <v>164</v>
      </c>
      <c r="F6337" s="23" t="s">
        <v>165</v>
      </c>
      <c r="G6337" s="23" t="s">
        <v>535</v>
      </c>
      <c r="H6337" s="32" t="s">
        <v>358</v>
      </c>
      <c r="I6337" s="32" t="s">
        <v>579</v>
      </c>
      <c r="J6337" s="135">
        <v>10</v>
      </c>
      <c r="K6337" s="28">
        <v>0.32500000000000001</v>
      </c>
      <c r="L6337" s="28">
        <f t="shared" si="139"/>
        <v>0.27662999999999999</v>
      </c>
      <c r="M6337" s="28"/>
      <c r="O6337" s="77">
        <v>0.2629300057888031</v>
      </c>
      <c r="Q6337" s="135"/>
      <c r="R6337" s="27"/>
      <c r="BF6337" s="106"/>
    </row>
    <row r="6338" spans="1:58" x14ac:dyDescent="0.25">
      <c r="A6338" t="s">
        <v>17</v>
      </c>
      <c r="B6338" s="23">
        <v>2019</v>
      </c>
      <c r="C6338" s="23" t="s">
        <v>3</v>
      </c>
      <c r="D6338" s="23" t="s">
        <v>62</v>
      </c>
      <c r="E6338" s="23" t="s">
        <v>164</v>
      </c>
      <c r="F6338" s="23" t="s">
        <v>165</v>
      </c>
      <c r="G6338" s="23" t="s">
        <v>535</v>
      </c>
      <c r="H6338" s="32" t="s">
        <v>358</v>
      </c>
      <c r="I6338" s="32" t="s">
        <v>579</v>
      </c>
      <c r="J6338" s="135">
        <v>10</v>
      </c>
      <c r="K6338" s="28">
        <v>0.28947000000000001</v>
      </c>
      <c r="L6338" s="28">
        <f t="shared" ref="L6338:L6401" si="140">SUMIFS(K:K, E:E, G6338, D:D, D6338, I:I, I6338)</f>
        <v>0.26895000000000002</v>
      </c>
      <c r="M6338" s="28"/>
      <c r="O6338" s="77">
        <v>0.230880007147789</v>
      </c>
      <c r="Q6338" s="135"/>
      <c r="R6338" s="27"/>
      <c r="BF6338" s="106"/>
    </row>
    <row r="6339" spans="1:58" x14ac:dyDescent="0.25">
      <c r="A6339" t="s">
        <v>17</v>
      </c>
      <c r="B6339" s="23">
        <v>2020</v>
      </c>
      <c r="C6339" s="23" t="s">
        <v>0</v>
      </c>
      <c r="D6339" s="23" t="s">
        <v>63</v>
      </c>
      <c r="E6339" s="23" t="s">
        <v>164</v>
      </c>
      <c r="F6339" s="23" t="s">
        <v>165</v>
      </c>
      <c r="G6339" s="23" t="s">
        <v>535</v>
      </c>
      <c r="H6339" s="32" t="s">
        <v>358</v>
      </c>
      <c r="I6339" s="32" t="s">
        <v>579</v>
      </c>
      <c r="J6339" s="135">
        <v>9</v>
      </c>
      <c r="K6339" s="28">
        <v>0.28571000000000002</v>
      </c>
      <c r="L6339" s="28">
        <f t="shared" si="140"/>
        <v>0.22037000000000001</v>
      </c>
      <c r="M6339" s="28"/>
      <c r="O6339" s="77">
        <v>0.1393100023269653</v>
      </c>
      <c r="Q6339" s="135"/>
      <c r="R6339" s="27"/>
      <c r="BF6339" s="106"/>
    </row>
    <row r="6340" spans="1:58" x14ac:dyDescent="0.25">
      <c r="A6340" t="s">
        <v>17</v>
      </c>
      <c r="B6340" s="23">
        <v>2020</v>
      </c>
      <c r="C6340" s="23" t="s">
        <v>1</v>
      </c>
      <c r="D6340" s="23" t="s">
        <v>64</v>
      </c>
      <c r="E6340" s="23" t="s">
        <v>164</v>
      </c>
      <c r="F6340" s="23" t="s">
        <v>165</v>
      </c>
      <c r="G6340" s="23" t="s">
        <v>535</v>
      </c>
      <c r="H6340" s="32" t="s">
        <v>358</v>
      </c>
      <c r="I6340" s="32" t="s">
        <v>579</v>
      </c>
      <c r="J6340" s="135">
        <v>9</v>
      </c>
      <c r="K6340" s="28">
        <v>0.22857</v>
      </c>
      <c r="L6340" s="28">
        <f t="shared" si="140"/>
        <v>0.17954000000000001</v>
      </c>
      <c r="M6340" s="28"/>
      <c r="O6340" s="77">
        <v>0.17129999399185181</v>
      </c>
      <c r="Q6340" s="135"/>
      <c r="R6340" s="27"/>
      <c r="BF6340" s="106"/>
    </row>
    <row r="6341" spans="1:58" x14ac:dyDescent="0.25">
      <c r="A6341" t="s">
        <v>17</v>
      </c>
      <c r="B6341" s="23">
        <v>2020</v>
      </c>
      <c r="C6341" s="23" t="s">
        <v>2</v>
      </c>
      <c r="D6341" s="23" t="s">
        <v>65</v>
      </c>
      <c r="E6341" s="23" t="s">
        <v>164</v>
      </c>
      <c r="F6341" s="23" t="s">
        <v>165</v>
      </c>
      <c r="G6341" s="23" t="s">
        <v>535</v>
      </c>
      <c r="H6341" s="32" t="s">
        <v>358</v>
      </c>
      <c r="I6341" s="32" t="s">
        <v>579</v>
      </c>
      <c r="J6341" s="135">
        <v>10</v>
      </c>
      <c r="K6341" s="28">
        <v>0.25</v>
      </c>
      <c r="L6341" s="28">
        <f t="shared" si="140"/>
        <v>0.18340999999999999</v>
      </c>
      <c r="M6341" s="28"/>
      <c r="O6341" s="77">
        <v>0.2179500013589859</v>
      </c>
      <c r="Q6341" s="135"/>
      <c r="R6341" s="27"/>
      <c r="BF6341" s="106"/>
    </row>
    <row r="6342" spans="1:58" x14ac:dyDescent="0.25">
      <c r="A6342" t="s">
        <v>17</v>
      </c>
      <c r="B6342" s="23">
        <v>2020</v>
      </c>
      <c r="C6342" s="23" t="s">
        <v>3</v>
      </c>
      <c r="D6342" s="23" t="s">
        <v>66</v>
      </c>
      <c r="E6342" s="23" t="s">
        <v>164</v>
      </c>
      <c r="F6342" s="23" t="s">
        <v>165</v>
      </c>
      <c r="G6342" s="23" t="s">
        <v>535</v>
      </c>
      <c r="H6342" s="32" t="s">
        <v>358</v>
      </c>
      <c r="I6342" s="32" t="s">
        <v>579</v>
      </c>
      <c r="J6342" s="135">
        <v>10</v>
      </c>
      <c r="K6342" s="28">
        <v>0.18421000000000001</v>
      </c>
      <c r="L6342" s="28">
        <f t="shared" si="140"/>
        <v>0.18021999999999999</v>
      </c>
      <c r="M6342" s="28"/>
      <c r="O6342" s="77">
        <v>0.24258999526500699</v>
      </c>
      <c r="Q6342" s="135"/>
      <c r="R6342" s="27"/>
      <c r="BF6342" s="106"/>
    </row>
    <row r="6343" spans="1:58" x14ac:dyDescent="0.25">
      <c r="A6343" t="s">
        <v>17</v>
      </c>
      <c r="B6343" s="23">
        <v>2021</v>
      </c>
      <c r="C6343" s="23" t="s">
        <v>0</v>
      </c>
      <c r="D6343" s="23" t="s">
        <v>67</v>
      </c>
      <c r="E6343" s="23" t="s">
        <v>164</v>
      </c>
      <c r="F6343" s="23" t="s">
        <v>165</v>
      </c>
      <c r="G6343" s="23" t="s">
        <v>535</v>
      </c>
      <c r="H6343" s="32" t="s">
        <v>358</v>
      </c>
      <c r="I6343" s="32" t="s">
        <v>579</v>
      </c>
      <c r="J6343" s="135">
        <v>11</v>
      </c>
      <c r="K6343" s="28">
        <v>0.16667000000000001</v>
      </c>
      <c r="L6343" s="28">
        <f t="shared" si="140"/>
        <v>0.22996</v>
      </c>
      <c r="M6343" s="28"/>
      <c r="O6343" s="77">
        <v>0.2547299861907959</v>
      </c>
      <c r="Q6343" s="135"/>
      <c r="R6343" s="27"/>
      <c r="BF6343" s="106"/>
    </row>
    <row r="6344" spans="1:58" x14ac:dyDescent="0.25">
      <c r="A6344" t="s">
        <v>17</v>
      </c>
      <c r="B6344" s="23">
        <v>2021</v>
      </c>
      <c r="C6344" s="23" t="s">
        <v>1</v>
      </c>
      <c r="D6344" s="23" t="s">
        <v>68</v>
      </c>
      <c r="E6344" s="23" t="s">
        <v>164</v>
      </c>
      <c r="F6344" s="23" t="s">
        <v>165</v>
      </c>
      <c r="G6344" s="23" t="s">
        <v>535</v>
      </c>
      <c r="H6344" s="32" t="s">
        <v>358</v>
      </c>
      <c r="I6344" s="32" t="s">
        <v>579</v>
      </c>
      <c r="J6344" s="135">
        <v>13</v>
      </c>
      <c r="K6344" s="28">
        <v>0.13461999999999999</v>
      </c>
      <c r="L6344" s="28">
        <f t="shared" si="140"/>
        <v>0.23891999999999999</v>
      </c>
      <c r="M6344" s="28"/>
      <c r="O6344" s="77">
        <v>0.25255998969078058</v>
      </c>
      <c r="Q6344" s="135"/>
      <c r="R6344" s="27"/>
      <c r="BF6344" s="106"/>
    </row>
    <row r="6345" spans="1:58" x14ac:dyDescent="0.25">
      <c r="A6345" t="s">
        <v>17</v>
      </c>
      <c r="B6345" s="23">
        <v>2021</v>
      </c>
      <c r="C6345" s="23" t="s">
        <v>2</v>
      </c>
      <c r="D6345" s="23" t="s">
        <v>69</v>
      </c>
      <c r="E6345" s="23" t="s">
        <v>164</v>
      </c>
      <c r="F6345" s="23" t="s">
        <v>165</v>
      </c>
      <c r="G6345" s="23" t="s">
        <v>535</v>
      </c>
      <c r="H6345" s="32" t="s">
        <v>358</v>
      </c>
      <c r="I6345" s="32" t="s">
        <v>579</v>
      </c>
      <c r="J6345" s="135">
        <v>13</v>
      </c>
      <c r="K6345" s="28">
        <v>7.6920000000000002E-2</v>
      </c>
      <c r="L6345" s="28">
        <f t="shared" si="140"/>
        <v>0.23471</v>
      </c>
      <c r="M6345" s="28"/>
      <c r="O6345" s="77">
        <v>0.26715001463890081</v>
      </c>
      <c r="Q6345" s="135"/>
      <c r="R6345" s="27"/>
      <c r="BF6345" s="106"/>
    </row>
    <row r="6346" spans="1:58" x14ac:dyDescent="0.25">
      <c r="A6346" t="s">
        <v>17</v>
      </c>
      <c r="B6346" s="23">
        <v>2021</v>
      </c>
      <c r="C6346" s="23" t="s">
        <v>3</v>
      </c>
      <c r="D6346" s="23" t="s">
        <v>70</v>
      </c>
      <c r="E6346" s="23" t="s">
        <v>164</v>
      </c>
      <c r="F6346" s="23" t="s">
        <v>165</v>
      </c>
      <c r="G6346" s="23" t="s">
        <v>535</v>
      </c>
      <c r="H6346" s="32" t="s">
        <v>358</v>
      </c>
      <c r="I6346" s="32" t="s">
        <v>579</v>
      </c>
      <c r="J6346" s="135">
        <v>14</v>
      </c>
      <c r="K6346" s="28">
        <v>0.14035</v>
      </c>
      <c r="L6346" s="28">
        <f t="shared" si="140"/>
        <v>0.25298999999999999</v>
      </c>
      <c r="M6346" s="28"/>
      <c r="O6346" s="77">
        <v>0.26399001479148859</v>
      </c>
      <c r="Q6346" s="135"/>
      <c r="R6346" s="27"/>
      <c r="BF6346" s="106"/>
    </row>
    <row r="6347" spans="1:58" x14ac:dyDescent="0.25">
      <c r="A6347" t="s">
        <v>17</v>
      </c>
      <c r="B6347" s="23">
        <v>2022</v>
      </c>
      <c r="C6347" s="23" t="s">
        <v>0</v>
      </c>
      <c r="D6347" s="23" t="s">
        <v>71</v>
      </c>
      <c r="E6347" s="23" t="s">
        <v>164</v>
      </c>
      <c r="F6347" s="23" t="s">
        <v>165</v>
      </c>
      <c r="G6347" s="23" t="s">
        <v>535</v>
      </c>
      <c r="H6347" s="32" t="s">
        <v>358</v>
      </c>
      <c r="I6347" s="32" t="s">
        <v>579</v>
      </c>
      <c r="J6347" s="135">
        <v>14</v>
      </c>
      <c r="K6347" s="28">
        <v>0.15789</v>
      </c>
      <c r="L6347" s="28">
        <f t="shared" si="140"/>
        <v>0.23507</v>
      </c>
      <c r="M6347" s="28"/>
      <c r="O6347" s="77">
        <v>0.26568999886512762</v>
      </c>
      <c r="Q6347" s="135"/>
      <c r="R6347" s="27"/>
      <c r="BF6347" s="106"/>
    </row>
    <row r="6348" spans="1:58" x14ac:dyDescent="0.25">
      <c r="A6348" t="s">
        <v>17</v>
      </c>
      <c r="B6348" s="23">
        <v>2022</v>
      </c>
      <c r="C6348" s="23" t="s">
        <v>1</v>
      </c>
      <c r="D6348" s="23" t="s">
        <v>72</v>
      </c>
      <c r="E6348" s="23" t="s">
        <v>164</v>
      </c>
      <c r="F6348" s="23" t="s">
        <v>165</v>
      </c>
      <c r="G6348" s="23" t="s">
        <v>535</v>
      </c>
      <c r="H6348" s="32" t="s">
        <v>358</v>
      </c>
      <c r="I6348" s="32" t="s">
        <v>579</v>
      </c>
      <c r="J6348" s="135">
        <v>11</v>
      </c>
      <c r="K6348" s="28">
        <v>0.17777999999999999</v>
      </c>
      <c r="L6348" s="28">
        <f t="shared" si="140"/>
        <v>0.25868999999999998</v>
      </c>
      <c r="M6348" s="28"/>
      <c r="O6348" s="77">
        <v>0.27766001224517822</v>
      </c>
      <c r="Q6348" s="135"/>
      <c r="R6348" s="27"/>
      <c r="BF6348" s="106"/>
    </row>
    <row r="6349" spans="1:58" x14ac:dyDescent="0.25">
      <c r="A6349" t="s">
        <v>17</v>
      </c>
      <c r="B6349" s="23">
        <v>2022</v>
      </c>
      <c r="C6349" s="23" t="s">
        <v>2</v>
      </c>
      <c r="D6349" s="23" t="s">
        <v>73</v>
      </c>
      <c r="E6349" s="23" t="s">
        <v>164</v>
      </c>
      <c r="F6349" s="23" t="s">
        <v>165</v>
      </c>
      <c r="G6349" s="23" t="s">
        <v>535</v>
      </c>
      <c r="H6349" s="32" t="s">
        <v>358</v>
      </c>
      <c r="I6349" s="32" t="s">
        <v>579</v>
      </c>
      <c r="J6349" s="135">
        <v>10</v>
      </c>
      <c r="K6349" s="28">
        <v>0.21052999999999999</v>
      </c>
      <c r="L6349" s="28">
        <f t="shared" si="140"/>
        <v>0.25279000000000001</v>
      </c>
      <c r="M6349" s="28"/>
      <c r="O6349" s="77">
        <v>0.2497300058603287</v>
      </c>
      <c r="Q6349" s="135"/>
      <c r="R6349" s="27"/>
      <c r="BF6349" s="106"/>
    </row>
    <row r="6350" spans="1:58" x14ac:dyDescent="0.25">
      <c r="A6350" t="s">
        <v>17</v>
      </c>
      <c r="B6350" s="23">
        <v>2022</v>
      </c>
      <c r="C6350" s="23" t="s">
        <v>3</v>
      </c>
      <c r="D6350" s="23" t="s">
        <v>493</v>
      </c>
      <c r="E6350" s="23" t="s">
        <v>164</v>
      </c>
      <c r="F6350" s="23" t="s">
        <v>165</v>
      </c>
      <c r="G6350" s="23" t="s">
        <v>535</v>
      </c>
      <c r="H6350" s="32" t="s">
        <v>358</v>
      </c>
      <c r="I6350" s="32" t="s">
        <v>579</v>
      </c>
      <c r="J6350" s="135">
        <v>9</v>
      </c>
      <c r="K6350" s="28">
        <v>0.2</v>
      </c>
      <c r="L6350" s="28">
        <f t="shared" si="140"/>
        <v>0.25323000000000001</v>
      </c>
      <c r="M6350" s="28"/>
      <c r="O6350" s="77">
        <v>0.25554001331329351</v>
      </c>
      <c r="Q6350" s="135"/>
      <c r="R6350" s="27"/>
      <c r="BF6350" s="106"/>
    </row>
    <row r="6351" spans="1:58" x14ac:dyDescent="0.25">
      <c r="A6351" t="s">
        <v>17</v>
      </c>
      <c r="B6351" s="23">
        <v>2023</v>
      </c>
      <c r="C6351" s="23" t="s">
        <v>0</v>
      </c>
      <c r="D6351" s="23" t="s">
        <v>537</v>
      </c>
      <c r="E6351" s="23" t="s">
        <v>164</v>
      </c>
      <c r="F6351" s="23" t="s">
        <v>165</v>
      </c>
      <c r="G6351" s="23" t="s">
        <v>535</v>
      </c>
      <c r="H6351" s="32" t="s">
        <v>358</v>
      </c>
      <c r="I6351" s="32" t="s">
        <v>579</v>
      </c>
      <c r="J6351" s="135">
        <v>9</v>
      </c>
      <c r="K6351" s="28">
        <v>0.11765</v>
      </c>
      <c r="L6351" s="28">
        <f t="shared" si="140"/>
        <v>0.26275999999999999</v>
      </c>
      <c r="M6351" s="28"/>
      <c r="O6351" s="77">
        <v>0.26218000054359442</v>
      </c>
      <c r="Q6351" s="135"/>
      <c r="R6351" s="27"/>
      <c r="BF6351" s="106"/>
    </row>
    <row r="6352" spans="1:58" x14ac:dyDescent="0.25">
      <c r="A6352" t="s">
        <v>17</v>
      </c>
      <c r="B6352" s="23">
        <v>2019</v>
      </c>
      <c r="C6352" s="23" t="s">
        <v>0</v>
      </c>
      <c r="D6352" s="23" t="s">
        <v>59</v>
      </c>
      <c r="E6352" s="23" t="s">
        <v>263</v>
      </c>
      <c r="F6352" s="23" t="s">
        <v>334</v>
      </c>
      <c r="G6352" s="23" t="s">
        <v>546</v>
      </c>
      <c r="H6352" s="32" t="s">
        <v>547</v>
      </c>
      <c r="I6352" s="32" t="s">
        <v>579</v>
      </c>
      <c r="J6352" s="135">
        <v>7</v>
      </c>
      <c r="K6352" s="28">
        <v>0.17241000000000001</v>
      </c>
      <c r="L6352" s="28">
        <f t="shared" si="140"/>
        <v>0.48604999999999998</v>
      </c>
      <c r="M6352" s="28"/>
      <c r="O6352" s="77">
        <v>0.31793001294136047</v>
      </c>
      <c r="Q6352" s="135"/>
      <c r="R6352" s="27"/>
      <c r="BF6352" s="106"/>
    </row>
    <row r="6353" spans="1:58" x14ac:dyDescent="0.25">
      <c r="A6353" t="s">
        <v>17</v>
      </c>
      <c r="B6353" s="23">
        <v>2019</v>
      </c>
      <c r="C6353" s="23" t="s">
        <v>1</v>
      </c>
      <c r="D6353" s="23" t="s">
        <v>60</v>
      </c>
      <c r="E6353" s="23" t="s">
        <v>263</v>
      </c>
      <c r="F6353" s="23" t="s">
        <v>334</v>
      </c>
      <c r="G6353" s="23" t="s">
        <v>546</v>
      </c>
      <c r="H6353" s="32" t="s">
        <v>547</v>
      </c>
      <c r="I6353" s="32" t="s">
        <v>579</v>
      </c>
      <c r="J6353" s="135">
        <v>7</v>
      </c>
      <c r="K6353" s="28">
        <v>0.2069</v>
      </c>
      <c r="L6353" s="28">
        <f t="shared" si="140"/>
        <v>0.48098999999999997</v>
      </c>
      <c r="M6353" s="28"/>
      <c r="O6353" s="77">
        <v>0.29095000028610229</v>
      </c>
      <c r="Q6353" s="135"/>
      <c r="R6353" s="27"/>
      <c r="BF6353" s="106"/>
    </row>
    <row r="6354" spans="1:58" x14ac:dyDescent="0.25">
      <c r="A6354" t="s">
        <v>17</v>
      </c>
      <c r="B6354" s="23">
        <v>2019</v>
      </c>
      <c r="C6354" s="23" t="s">
        <v>2</v>
      </c>
      <c r="D6354" s="23" t="s">
        <v>61</v>
      </c>
      <c r="E6354" s="23" t="s">
        <v>263</v>
      </c>
      <c r="F6354" s="23" t="s">
        <v>334</v>
      </c>
      <c r="G6354" s="23" t="s">
        <v>546</v>
      </c>
      <c r="H6354" s="32" t="s">
        <v>547</v>
      </c>
      <c r="I6354" s="32" t="s">
        <v>579</v>
      </c>
      <c r="J6354" s="135">
        <v>6</v>
      </c>
      <c r="K6354" s="28">
        <v>0.16667000000000001</v>
      </c>
      <c r="L6354" s="28">
        <f t="shared" si="140"/>
        <v>0.4743</v>
      </c>
      <c r="M6354" s="28"/>
      <c r="O6354" s="77">
        <v>0.2629300057888031</v>
      </c>
      <c r="Q6354" s="135"/>
      <c r="R6354" s="27"/>
      <c r="BF6354" s="106"/>
    </row>
    <row r="6355" spans="1:58" x14ac:dyDescent="0.25">
      <c r="A6355" t="s">
        <v>17</v>
      </c>
      <c r="B6355" s="23">
        <v>2019</v>
      </c>
      <c r="C6355" s="23" t="s">
        <v>3</v>
      </c>
      <c r="D6355" s="23" t="s">
        <v>62</v>
      </c>
      <c r="E6355" s="23" t="s">
        <v>263</v>
      </c>
      <c r="F6355" s="23" t="s">
        <v>334</v>
      </c>
      <c r="G6355" s="23" t="s">
        <v>546</v>
      </c>
      <c r="H6355" s="32" t="s">
        <v>547</v>
      </c>
      <c r="I6355" s="32" t="s">
        <v>579</v>
      </c>
      <c r="J6355" s="135">
        <v>7</v>
      </c>
      <c r="K6355" s="28">
        <v>0.22222</v>
      </c>
      <c r="L6355" s="28">
        <f t="shared" si="140"/>
        <v>0.45234999999999997</v>
      </c>
      <c r="M6355" s="28"/>
      <c r="O6355" s="77">
        <v>0.230880007147789</v>
      </c>
      <c r="Q6355" s="135"/>
      <c r="R6355" s="27"/>
      <c r="BF6355" s="106"/>
    </row>
    <row r="6356" spans="1:58" x14ac:dyDescent="0.25">
      <c r="A6356" t="s">
        <v>17</v>
      </c>
      <c r="B6356" s="23">
        <v>2020</v>
      </c>
      <c r="C6356" s="23" t="s">
        <v>0</v>
      </c>
      <c r="D6356" s="23" t="s">
        <v>63</v>
      </c>
      <c r="E6356" s="23" t="s">
        <v>263</v>
      </c>
      <c r="F6356" s="23" t="s">
        <v>334</v>
      </c>
      <c r="G6356" s="23" t="s">
        <v>546</v>
      </c>
      <c r="H6356" s="32" t="s">
        <v>547</v>
      </c>
      <c r="I6356" s="32" t="s">
        <v>579</v>
      </c>
      <c r="J6356" s="135">
        <v>8</v>
      </c>
      <c r="K6356" s="28">
        <v>0.12903000000000001</v>
      </c>
      <c r="L6356" s="28">
        <f t="shared" si="140"/>
        <v>0.40410000000000001</v>
      </c>
      <c r="M6356" s="28"/>
      <c r="O6356" s="77">
        <v>0.1393100023269653</v>
      </c>
      <c r="Q6356" s="135"/>
      <c r="R6356" s="27"/>
      <c r="BF6356" s="106"/>
    </row>
    <row r="6357" spans="1:58" x14ac:dyDescent="0.25">
      <c r="A6357" t="s">
        <v>17</v>
      </c>
      <c r="B6357" s="23">
        <v>2020</v>
      </c>
      <c r="C6357" s="23" t="s">
        <v>1</v>
      </c>
      <c r="D6357" s="23" t="s">
        <v>64</v>
      </c>
      <c r="E6357" s="23" t="s">
        <v>263</v>
      </c>
      <c r="F6357" s="23" t="s">
        <v>334</v>
      </c>
      <c r="G6357" s="23" t="s">
        <v>546</v>
      </c>
      <c r="H6357" s="32" t="s">
        <v>547</v>
      </c>
      <c r="I6357" s="32" t="s">
        <v>579</v>
      </c>
      <c r="J6357" s="135">
        <v>9</v>
      </c>
      <c r="K6357" s="28">
        <v>0.16216</v>
      </c>
      <c r="L6357" s="28">
        <f t="shared" si="140"/>
        <v>0.37980999999999998</v>
      </c>
      <c r="M6357" s="28"/>
      <c r="O6357" s="77">
        <v>0.17129999399185181</v>
      </c>
      <c r="Q6357" s="135"/>
      <c r="R6357" s="27"/>
      <c r="BF6357" s="106"/>
    </row>
    <row r="6358" spans="1:58" x14ac:dyDescent="0.25">
      <c r="A6358" t="s">
        <v>17</v>
      </c>
      <c r="B6358" s="23">
        <v>2020</v>
      </c>
      <c r="C6358" s="23" t="s">
        <v>2</v>
      </c>
      <c r="D6358" s="23" t="s">
        <v>65</v>
      </c>
      <c r="E6358" s="23" t="s">
        <v>263</v>
      </c>
      <c r="F6358" s="23" t="s">
        <v>334</v>
      </c>
      <c r="G6358" s="23" t="s">
        <v>546</v>
      </c>
      <c r="H6358" s="32" t="s">
        <v>547</v>
      </c>
      <c r="I6358" s="32" t="s">
        <v>579</v>
      </c>
      <c r="J6358" s="135">
        <v>9</v>
      </c>
      <c r="K6358" s="28">
        <v>0.17646999999999999</v>
      </c>
      <c r="L6358" s="28">
        <f t="shared" si="140"/>
        <v>0.375</v>
      </c>
      <c r="M6358" s="28"/>
      <c r="O6358" s="77">
        <v>0.2179500013589859</v>
      </c>
      <c r="Q6358" s="135"/>
      <c r="R6358" s="27"/>
      <c r="BF6358" s="106"/>
    </row>
    <row r="6359" spans="1:58" x14ac:dyDescent="0.25">
      <c r="A6359" t="s">
        <v>17</v>
      </c>
      <c r="B6359" s="23">
        <v>2020</v>
      </c>
      <c r="C6359" s="23" t="s">
        <v>3</v>
      </c>
      <c r="D6359" s="23" t="s">
        <v>66</v>
      </c>
      <c r="E6359" s="23" t="s">
        <v>263</v>
      </c>
      <c r="F6359" s="23" t="s">
        <v>334</v>
      </c>
      <c r="G6359" s="23" t="s">
        <v>546</v>
      </c>
      <c r="H6359" s="32" t="s">
        <v>547</v>
      </c>
      <c r="I6359" s="32" t="s">
        <v>579</v>
      </c>
      <c r="J6359" s="135">
        <v>8</v>
      </c>
      <c r="K6359" s="28">
        <v>0.2</v>
      </c>
      <c r="L6359" s="28">
        <f t="shared" si="140"/>
        <v>0.36203999999999997</v>
      </c>
      <c r="M6359" s="28"/>
      <c r="O6359" s="77">
        <v>0.24258999526500699</v>
      </c>
      <c r="Q6359" s="135"/>
      <c r="R6359" s="27"/>
      <c r="BF6359" s="106"/>
    </row>
    <row r="6360" spans="1:58" x14ac:dyDescent="0.25">
      <c r="A6360" t="s">
        <v>17</v>
      </c>
      <c r="B6360" s="23">
        <v>2021</v>
      </c>
      <c r="C6360" s="23" t="s">
        <v>0</v>
      </c>
      <c r="D6360" s="23" t="s">
        <v>67</v>
      </c>
      <c r="E6360" s="23" t="s">
        <v>263</v>
      </c>
      <c r="F6360" s="23" t="s">
        <v>334</v>
      </c>
      <c r="G6360" s="23" t="s">
        <v>546</v>
      </c>
      <c r="H6360" s="32" t="s">
        <v>547</v>
      </c>
      <c r="I6360" s="32" t="s">
        <v>579</v>
      </c>
      <c r="J6360" s="135">
        <v>8</v>
      </c>
      <c r="K6360" s="28">
        <v>0.36667</v>
      </c>
      <c r="L6360" s="28">
        <f t="shared" si="140"/>
        <v>0.39927000000000001</v>
      </c>
      <c r="M6360" s="28"/>
      <c r="O6360" s="77">
        <v>0.2547299861907959</v>
      </c>
      <c r="Q6360" s="135"/>
      <c r="R6360" s="27"/>
      <c r="BF6360" s="106"/>
    </row>
    <row r="6361" spans="1:58" x14ac:dyDescent="0.25">
      <c r="A6361" t="s">
        <v>17</v>
      </c>
      <c r="B6361" s="23">
        <v>2021</v>
      </c>
      <c r="C6361" s="23" t="s">
        <v>1</v>
      </c>
      <c r="D6361" s="23" t="s">
        <v>68</v>
      </c>
      <c r="E6361" s="23" t="s">
        <v>263</v>
      </c>
      <c r="F6361" s="23" t="s">
        <v>334</v>
      </c>
      <c r="G6361" s="23" t="s">
        <v>546</v>
      </c>
      <c r="H6361" s="32" t="s">
        <v>547</v>
      </c>
      <c r="I6361" s="32" t="s">
        <v>579</v>
      </c>
      <c r="J6361" s="135">
        <v>7</v>
      </c>
      <c r="K6361" s="28">
        <v>0.46154000000000001</v>
      </c>
      <c r="L6361" s="28">
        <f t="shared" si="140"/>
        <v>0.41771999999999998</v>
      </c>
      <c r="M6361" s="28"/>
      <c r="O6361" s="77">
        <v>0.25255998969078058</v>
      </c>
      <c r="Q6361" s="135"/>
      <c r="R6361" s="27"/>
      <c r="BF6361" s="106"/>
    </row>
    <row r="6362" spans="1:58" x14ac:dyDescent="0.25">
      <c r="A6362" t="s">
        <v>17</v>
      </c>
      <c r="B6362" s="23">
        <v>2021</v>
      </c>
      <c r="C6362" s="23" t="s">
        <v>2</v>
      </c>
      <c r="D6362" s="23" t="s">
        <v>69</v>
      </c>
      <c r="E6362" s="23" t="s">
        <v>263</v>
      </c>
      <c r="F6362" s="23" t="s">
        <v>334</v>
      </c>
      <c r="G6362" s="23" t="s">
        <v>546</v>
      </c>
      <c r="H6362" s="32" t="s">
        <v>547</v>
      </c>
      <c r="I6362" s="32" t="s">
        <v>579</v>
      </c>
      <c r="J6362" s="135">
        <v>6</v>
      </c>
      <c r="K6362" s="28">
        <v>0.5</v>
      </c>
      <c r="L6362" s="28">
        <f t="shared" si="140"/>
        <v>0.40709000000000001</v>
      </c>
      <c r="M6362" s="28"/>
      <c r="O6362" s="77">
        <v>0.26715001463890081</v>
      </c>
      <c r="Q6362" s="135"/>
      <c r="R6362" s="27"/>
      <c r="BF6362" s="106"/>
    </row>
    <row r="6363" spans="1:58" x14ac:dyDescent="0.25">
      <c r="A6363" t="s">
        <v>17</v>
      </c>
      <c r="B6363" s="23">
        <v>2021</v>
      </c>
      <c r="C6363" s="23" t="s">
        <v>3</v>
      </c>
      <c r="D6363" s="23" t="s">
        <v>70</v>
      </c>
      <c r="E6363" s="23" t="s">
        <v>263</v>
      </c>
      <c r="F6363" s="23" t="s">
        <v>334</v>
      </c>
      <c r="G6363" s="23" t="s">
        <v>546</v>
      </c>
      <c r="H6363" s="32" t="s">
        <v>547</v>
      </c>
      <c r="I6363" s="32" t="s">
        <v>579</v>
      </c>
      <c r="J6363" s="135">
        <v>7</v>
      </c>
      <c r="K6363" s="28">
        <v>0.48276000000000002</v>
      </c>
      <c r="L6363" s="28">
        <f t="shared" si="140"/>
        <v>0.42797000000000002</v>
      </c>
      <c r="M6363" s="28"/>
      <c r="O6363" s="77">
        <v>0.26399001479148859</v>
      </c>
      <c r="Q6363" s="135"/>
      <c r="R6363" s="27"/>
      <c r="BF6363" s="106"/>
    </row>
    <row r="6364" spans="1:58" x14ac:dyDescent="0.25">
      <c r="A6364" t="s">
        <v>17</v>
      </c>
      <c r="B6364" s="23">
        <v>2022</v>
      </c>
      <c r="C6364" s="23" t="s">
        <v>0</v>
      </c>
      <c r="D6364" s="23" t="s">
        <v>71</v>
      </c>
      <c r="E6364" s="23" t="s">
        <v>263</v>
      </c>
      <c r="F6364" s="23" t="s">
        <v>334</v>
      </c>
      <c r="G6364" s="23" t="s">
        <v>546</v>
      </c>
      <c r="H6364" s="32" t="s">
        <v>547</v>
      </c>
      <c r="I6364" s="32" t="s">
        <v>579</v>
      </c>
      <c r="J6364" s="135">
        <v>8</v>
      </c>
      <c r="K6364" s="28">
        <v>0.35483999999999999</v>
      </c>
      <c r="L6364" s="28">
        <f t="shared" si="140"/>
        <v>0.42959999999999998</v>
      </c>
      <c r="M6364" s="28"/>
      <c r="O6364" s="77">
        <v>0.26568999886512762</v>
      </c>
      <c r="Q6364" s="135"/>
      <c r="R6364" s="27"/>
      <c r="BF6364" s="106"/>
    </row>
    <row r="6365" spans="1:58" x14ac:dyDescent="0.25">
      <c r="A6365" t="s">
        <v>17</v>
      </c>
      <c r="B6365" s="23">
        <v>2022</v>
      </c>
      <c r="C6365" s="23" t="s">
        <v>1</v>
      </c>
      <c r="D6365" s="23" t="s">
        <v>72</v>
      </c>
      <c r="E6365" s="23" t="s">
        <v>263</v>
      </c>
      <c r="F6365" s="23" t="s">
        <v>334</v>
      </c>
      <c r="G6365" s="23" t="s">
        <v>546</v>
      </c>
      <c r="H6365" s="32" t="s">
        <v>547</v>
      </c>
      <c r="I6365" s="32" t="s">
        <v>579</v>
      </c>
      <c r="J6365" s="135">
        <v>8</v>
      </c>
      <c r="K6365" s="28">
        <v>0.3</v>
      </c>
      <c r="L6365" s="28">
        <f t="shared" si="140"/>
        <v>0.43590000000000001</v>
      </c>
      <c r="M6365" s="28"/>
      <c r="O6365" s="77">
        <v>0.27766001224517822</v>
      </c>
      <c r="Q6365" s="135"/>
      <c r="R6365" s="27"/>
      <c r="BF6365" s="106"/>
    </row>
    <row r="6366" spans="1:58" x14ac:dyDescent="0.25">
      <c r="A6366" t="s">
        <v>17</v>
      </c>
      <c r="B6366" s="23">
        <v>2022</v>
      </c>
      <c r="C6366" s="23" t="s">
        <v>2</v>
      </c>
      <c r="D6366" s="23" t="s">
        <v>73</v>
      </c>
      <c r="E6366" s="23" t="s">
        <v>263</v>
      </c>
      <c r="F6366" s="23" t="s">
        <v>334</v>
      </c>
      <c r="G6366" s="23" t="s">
        <v>546</v>
      </c>
      <c r="H6366" s="32" t="s">
        <v>547</v>
      </c>
      <c r="I6366" s="32" t="s">
        <v>579</v>
      </c>
      <c r="J6366" s="135">
        <v>9</v>
      </c>
      <c r="K6366" s="28">
        <v>0.41666999999999998</v>
      </c>
      <c r="L6366" s="28">
        <f t="shared" si="140"/>
        <v>0.43606</v>
      </c>
      <c r="M6366" s="28"/>
      <c r="O6366" s="77">
        <v>0.2497300058603287</v>
      </c>
      <c r="Q6366" s="135"/>
      <c r="R6366" s="27"/>
      <c r="BF6366" s="106"/>
    </row>
    <row r="6367" spans="1:58" x14ac:dyDescent="0.25">
      <c r="A6367" t="s">
        <v>17</v>
      </c>
      <c r="B6367" s="23">
        <v>2022</v>
      </c>
      <c r="C6367" s="23" t="s">
        <v>3</v>
      </c>
      <c r="D6367" s="23" t="s">
        <v>493</v>
      </c>
      <c r="E6367" s="23" t="s">
        <v>263</v>
      </c>
      <c r="F6367" s="23" t="s">
        <v>334</v>
      </c>
      <c r="G6367" s="23" t="s">
        <v>546</v>
      </c>
      <c r="H6367" s="32" t="s">
        <v>547</v>
      </c>
      <c r="I6367" s="32" t="s">
        <v>579</v>
      </c>
      <c r="J6367" s="135">
        <v>9</v>
      </c>
      <c r="K6367" s="28">
        <v>0.42857000000000001</v>
      </c>
      <c r="L6367" s="28">
        <f t="shared" si="140"/>
        <v>0.42381000000000002</v>
      </c>
      <c r="M6367" s="28"/>
      <c r="O6367" s="77">
        <v>0.25554001331329351</v>
      </c>
      <c r="Q6367" s="135"/>
      <c r="R6367" s="27"/>
      <c r="BF6367" s="106"/>
    </row>
    <row r="6368" spans="1:58" x14ac:dyDescent="0.25">
      <c r="A6368" t="s">
        <v>17</v>
      </c>
      <c r="B6368" s="23">
        <v>2023</v>
      </c>
      <c r="C6368" s="23" t="s">
        <v>0</v>
      </c>
      <c r="D6368" s="23" t="s">
        <v>537</v>
      </c>
      <c r="E6368" s="23" t="s">
        <v>263</v>
      </c>
      <c r="F6368" s="23" t="s">
        <v>334</v>
      </c>
      <c r="G6368" s="23" t="s">
        <v>546</v>
      </c>
      <c r="H6368" s="32" t="s">
        <v>547</v>
      </c>
      <c r="I6368" s="32" t="s">
        <v>579</v>
      </c>
      <c r="J6368" s="135">
        <v>10</v>
      </c>
      <c r="K6368" s="28">
        <v>0.34211000000000003</v>
      </c>
      <c r="L6368" s="28">
        <f t="shared" si="140"/>
        <v>0.39263999999999999</v>
      </c>
      <c r="M6368" s="28"/>
      <c r="O6368" s="77">
        <v>0.26218000054359442</v>
      </c>
      <c r="Q6368" s="135"/>
      <c r="R6368" s="27"/>
      <c r="BF6368" s="106"/>
    </row>
    <row r="6369" spans="1:58" x14ac:dyDescent="0.25">
      <c r="A6369" t="s">
        <v>17</v>
      </c>
      <c r="B6369" s="23">
        <v>2019</v>
      </c>
      <c r="C6369" s="23" t="s">
        <v>0</v>
      </c>
      <c r="D6369" s="23" t="s">
        <v>59</v>
      </c>
      <c r="E6369" s="23" t="s">
        <v>166</v>
      </c>
      <c r="F6369" s="23" t="s">
        <v>167</v>
      </c>
      <c r="G6369" s="23" t="s">
        <v>556</v>
      </c>
      <c r="H6369" s="32" t="s">
        <v>555</v>
      </c>
      <c r="I6369" s="32" t="s">
        <v>579</v>
      </c>
      <c r="J6369" s="135">
        <v>30</v>
      </c>
      <c r="K6369" s="28">
        <v>0.48738999999999999</v>
      </c>
      <c r="L6369" s="28">
        <f t="shared" si="140"/>
        <v>0.34682000000000002</v>
      </c>
      <c r="M6369" s="28"/>
      <c r="O6369" s="77">
        <v>0.31793001294136047</v>
      </c>
      <c r="Q6369" s="135"/>
      <c r="R6369" s="27"/>
      <c r="BF6369" s="106"/>
    </row>
    <row r="6370" spans="1:58" x14ac:dyDescent="0.25">
      <c r="A6370" t="s">
        <v>17</v>
      </c>
      <c r="B6370" s="23">
        <v>2019</v>
      </c>
      <c r="C6370" s="23" t="s">
        <v>1</v>
      </c>
      <c r="D6370" s="23" t="s">
        <v>60</v>
      </c>
      <c r="E6370" s="23" t="s">
        <v>166</v>
      </c>
      <c r="F6370" s="23" t="s">
        <v>167</v>
      </c>
      <c r="G6370" s="23" t="s">
        <v>556</v>
      </c>
      <c r="H6370" s="32" t="s">
        <v>555</v>
      </c>
      <c r="I6370" s="32" t="s">
        <v>579</v>
      </c>
      <c r="J6370" s="135">
        <v>27</v>
      </c>
      <c r="K6370" s="28">
        <v>0.47664000000000001</v>
      </c>
      <c r="L6370" s="28">
        <f t="shared" si="140"/>
        <v>0.33757999999999999</v>
      </c>
      <c r="M6370" s="28"/>
      <c r="O6370" s="77">
        <v>0.29095000028610229</v>
      </c>
      <c r="Q6370" s="135"/>
      <c r="R6370" s="27"/>
      <c r="BF6370" s="106"/>
    </row>
    <row r="6371" spans="1:58" x14ac:dyDescent="0.25">
      <c r="A6371" t="s">
        <v>17</v>
      </c>
      <c r="B6371" s="23">
        <v>2019</v>
      </c>
      <c r="C6371" s="23" t="s">
        <v>2</v>
      </c>
      <c r="D6371" s="23" t="s">
        <v>61</v>
      </c>
      <c r="E6371" s="23" t="s">
        <v>166</v>
      </c>
      <c r="F6371" s="23" t="s">
        <v>167</v>
      </c>
      <c r="G6371" s="23" t="s">
        <v>556</v>
      </c>
      <c r="H6371" s="32" t="s">
        <v>555</v>
      </c>
      <c r="I6371" s="32" t="s">
        <v>579</v>
      </c>
      <c r="J6371" s="135">
        <v>26</v>
      </c>
      <c r="K6371" s="28">
        <v>0.47572999999999999</v>
      </c>
      <c r="L6371" s="28">
        <f t="shared" si="140"/>
        <v>0.33121</v>
      </c>
      <c r="M6371" s="28"/>
      <c r="O6371" s="77">
        <v>0.2629300057888031</v>
      </c>
      <c r="Q6371" s="135"/>
      <c r="R6371" s="27"/>
      <c r="BF6371" s="106"/>
    </row>
    <row r="6372" spans="1:58" x14ac:dyDescent="0.25">
      <c r="A6372" t="s">
        <v>17</v>
      </c>
      <c r="B6372" s="23">
        <v>2019</v>
      </c>
      <c r="C6372" s="23" t="s">
        <v>3</v>
      </c>
      <c r="D6372" s="23" t="s">
        <v>62</v>
      </c>
      <c r="E6372" s="23" t="s">
        <v>166</v>
      </c>
      <c r="F6372" s="23" t="s">
        <v>167</v>
      </c>
      <c r="G6372" s="23" t="s">
        <v>556</v>
      </c>
      <c r="H6372" s="32" t="s">
        <v>555</v>
      </c>
      <c r="I6372" s="32" t="s">
        <v>579</v>
      </c>
      <c r="J6372" s="135">
        <v>26</v>
      </c>
      <c r="K6372" s="28">
        <v>0.46601999999999999</v>
      </c>
      <c r="L6372" s="28">
        <f t="shared" si="140"/>
        <v>0.31058000000000002</v>
      </c>
      <c r="M6372" s="28"/>
      <c r="O6372" s="77">
        <v>0.230880007147789</v>
      </c>
      <c r="Q6372" s="135"/>
      <c r="R6372" s="27"/>
      <c r="BF6372" s="106"/>
    </row>
    <row r="6373" spans="1:58" x14ac:dyDescent="0.25">
      <c r="A6373" t="s">
        <v>17</v>
      </c>
      <c r="B6373" s="23">
        <v>2020</v>
      </c>
      <c r="C6373" s="23" t="s">
        <v>0</v>
      </c>
      <c r="D6373" s="23" t="s">
        <v>63</v>
      </c>
      <c r="E6373" s="23" t="s">
        <v>166</v>
      </c>
      <c r="F6373" s="23" t="s">
        <v>167</v>
      </c>
      <c r="G6373" s="23" t="s">
        <v>556</v>
      </c>
      <c r="H6373" s="32" t="s">
        <v>555</v>
      </c>
      <c r="I6373" s="32" t="s">
        <v>579</v>
      </c>
      <c r="J6373" s="135">
        <v>25</v>
      </c>
      <c r="K6373" s="28">
        <v>0.39394000000000001</v>
      </c>
      <c r="L6373" s="28">
        <f t="shared" si="140"/>
        <v>0.27622000000000002</v>
      </c>
      <c r="M6373" s="28"/>
      <c r="O6373" s="77">
        <v>0.1393100023269653</v>
      </c>
      <c r="Q6373" s="135"/>
      <c r="R6373" s="27"/>
      <c r="BF6373" s="106"/>
    </row>
    <row r="6374" spans="1:58" x14ac:dyDescent="0.25">
      <c r="A6374" t="s">
        <v>17</v>
      </c>
      <c r="B6374" s="23">
        <v>2020</v>
      </c>
      <c r="C6374" s="23" t="s">
        <v>1</v>
      </c>
      <c r="D6374" s="23" t="s">
        <v>64</v>
      </c>
      <c r="E6374" s="23" t="s">
        <v>166</v>
      </c>
      <c r="F6374" s="23" t="s">
        <v>167</v>
      </c>
      <c r="G6374" s="23" t="s">
        <v>556</v>
      </c>
      <c r="H6374" s="32" t="s">
        <v>555</v>
      </c>
      <c r="I6374" s="32" t="s">
        <v>579</v>
      </c>
      <c r="J6374" s="135">
        <v>22</v>
      </c>
      <c r="K6374" s="28">
        <v>0.40229999999999999</v>
      </c>
      <c r="L6374" s="28">
        <f t="shared" si="140"/>
        <v>0.27444000000000002</v>
      </c>
      <c r="M6374" s="28"/>
      <c r="O6374" s="77">
        <v>0.17129999399185181</v>
      </c>
      <c r="Q6374" s="135"/>
      <c r="R6374" s="27"/>
      <c r="BF6374" s="106"/>
    </row>
    <row r="6375" spans="1:58" x14ac:dyDescent="0.25">
      <c r="A6375" t="s">
        <v>17</v>
      </c>
      <c r="B6375" s="23">
        <v>2020</v>
      </c>
      <c r="C6375" s="23" t="s">
        <v>2</v>
      </c>
      <c r="D6375" s="23" t="s">
        <v>65</v>
      </c>
      <c r="E6375" s="23" t="s">
        <v>166</v>
      </c>
      <c r="F6375" s="23" t="s">
        <v>167</v>
      </c>
      <c r="G6375" s="23" t="s">
        <v>556</v>
      </c>
      <c r="H6375" s="32" t="s">
        <v>555</v>
      </c>
      <c r="I6375" s="32" t="s">
        <v>579</v>
      </c>
      <c r="J6375" s="135">
        <v>21</v>
      </c>
      <c r="K6375" s="28">
        <v>0.37805</v>
      </c>
      <c r="L6375" s="28">
        <f t="shared" si="140"/>
        <v>0.23457</v>
      </c>
      <c r="M6375" s="28"/>
      <c r="O6375" s="77">
        <v>0.2179500013589859</v>
      </c>
      <c r="Q6375" s="135"/>
      <c r="R6375" s="27"/>
      <c r="BF6375" s="106"/>
    </row>
    <row r="6376" spans="1:58" x14ac:dyDescent="0.25">
      <c r="A6376" t="s">
        <v>17</v>
      </c>
      <c r="B6376" s="23">
        <v>2020</v>
      </c>
      <c r="C6376" s="23" t="s">
        <v>3</v>
      </c>
      <c r="D6376" s="23" t="s">
        <v>66</v>
      </c>
      <c r="E6376" s="23" t="s">
        <v>166</v>
      </c>
      <c r="F6376" s="23" t="s">
        <v>167</v>
      </c>
      <c r="G6376" s="23" t="s">
        <v>556</v>
      </c>
      <c r="H6376" s="32" t="s">
        <v>555</v>
      </c>
      <c r="I6376" s="32" t="s">
        <v>579</v>
      </c>
      <c r="J6376" s="135">
        <v>19</v>
      </c>
      <c r="K6376" s="28">
        <v>0.4</v>
      </c>
      <c r="L6376" s="28">
        <f t="shared" si="140"/>
        <v>0.23769999999999999</v>
      </c>
      <c r="M6376" s="28"/>
      <c r="O6376" s="77">
        <v>0.24258999526500699</v>
      </c>
      <c r="Q6376" s="135"/>
      <c r="R6376" s="27"/>
      <c r="BF6376" s="106"/>
    </row>
    <row r="6377" spans="1:58" x14ac:dyDescent="0.25">
      <c r="A6377" t="s">
        <v>17</v>
      </c>
      <c r="B6377" s="23">
        <v>2021</v>
      </c>
      <c r="C6377" s="23" t="s">
        <v>0</v>
      </c>
      <c r="D6377" s="23" t="s">
        <v>67</v>
      </c>
      <c r="E6377" s="23" t="s">
        <v>166</v>
      </c>
      <c r="F6377" s="23" t="s">
        <v>167</v>
      </c>
      <c r="G6377" s="23" t="s">
        <v>556</v>
      </c>
      <c r="H6377" s="32" t="s">
        <v>555</v>
      </c>
      <c r="I6377" s="32" t="s">
        <v>579</v>
      </c>
      <c r="J6377" s="135">
        <v>14</v>
      </c>
      <c r="K6377" s="28">
        <v>0.44642999999999999</v>
      </c>
      <c r="L6377" s="28">
        <f t="shared" si="140"/>
        <v>0.22650000000000001</v>
      </c>
      <c r="M6377" s="28"/>
      <c r="O6377" s="77">
        <v>0.2547299861907959</v>
      </c>
      <c r="Q6377" s="135"/>
      <c r="R6377" s="27"/>
      <c r="BF6377" s="106"/>
    </row>
    <row r="6378" spans="1:58" x14ac:dyDescent="0.25">
      <c r="A6378" t="s">
        <v>17</v>
      </c>
      <c r="B6378" s="23">
        <v>2021</v>
      </c>
      <c r="C6378" s="23" t="s">
        <v>1</v>
      </c>
      <c r="D6378" s="23" t="s">
        <v>68</v>
      </c>
      <c r="E6378" s="23" t="s">
        <v>166</v>
      </c>
      <c r="F6378" s="23" t="s">
        <v>167</v>
      </c>
      <c r="G6378" s="23" t="s">
        <v>556</v>
      </c>
      <c r="H6378" s="32" t="s">
        <v>555</v>
      </c>
      <c r="I6378" s="32" t="s">
        <v>579</v>
      </c>
      <c r="J6378" s="135">
        <v>20</v>
      </c>
      <c r="K6378" s="28">
        <v>0.41771999999999998</v>
      </c>
      <c r="L6378" s="28">
        <f t="shared" si="140"/>
        <v>0.23322000000000001</v>
      </c>
      <c r="M6378" s="28"/>
      <c r="O6378" s="77">
        <v>0.25255998969078058</v>
      </c>
      <c r="Q6378" s="135"/>
      <c r="R6378" s="27"/>
      <c r="BF6378" s="106"/>
    </row>
    <row r="6379" spans="1:58" x14ac:dyDescent="0.25">
      <c r="A6379" t="s">
        <v>17</v>
      </c>
      <c r="B6379" s="23">
        <v>2021</v>
      </c>
      <c r="C6379" s="23" t="s">
        <v>2</v>
      </c>
      <c r="D6379" s="23" t="s">
        <v>69</v>
      </c>
      <c r="E6379" s="23" t="s">
        <v>166</v>
      </c>
      <c r="F6379" s="23" t="s">
        <v>167</v>
      </c>
      <c r="G6379" s="23" t="s">
        <v>556</v>
      </c>
      <c r="H6379" s="32" t="s">
        <v>555</v>
      </c>
      <c r="I6379" s="32" t="s">
        <v>579</v>
      </c>
      <c r="J6379" s="135">
        <v>24</v>
      </c>
      <c r="K6379" s="28">
        <v>0.44680999999999998</v>
      </c>
      <c r="L6379" s="28">
        <f t="shared" si="140"/>
        <v>0.27795999999999998</v>
      </c>
      <c r="M6379" s="28"/>
      <c r="O6379" s="77">
        <v>0.26715001463890081</v>
      </c>
      <c r="Q6379" s="135"/>
      <c r="R6379" s="27"/>
      <c r="BF6379" s="106"/>
    </row>
    <row r="6380" spans="1:58" x14ac:dyDescent="0.25">
      <c r="A6380" t="s">
        <v>17</v>
      </c>
      <c r="B6380" s="23">
        <v>2021</v>
      </c>
      <c r="C6380" s="23" t="s">
        <v>3</v>
      </c>
      <c r="D6380" s="23" t="s">
        <v>70</v>
      </c>
      <c r="E6380" s="23" t="s">
        <v>166</v>
      </c>
      <c r="F6380" s="23" t="s">
        <v>167</v>
      </c>
      <c r="G6380" s="23" t="s">
        <v>556</v>
      </c>
      <c r="H6380" s="32" t="s">
        <v>555</v>
      </c>
      <c r="I6380" s="32" t="s">
        <v>579</v>
      </c>
      <c r="J6380" s="135">
        <v>25</v>
      </c>
      <c r="K6380" s="28">
        <v>0.41</v>
      </c>
      <c r="L6380" s="28">
        <f t="shared" si="140"/>
        <v>0.26523999999999998</v>
      </c>
      <c r="M6380" s="28"/>
      <c r="O6380" s="77">
        <v>0.26399001479148859</v>
      </c>
      <c r="Q6380" s="135"/>
      <c r="R6380" s="27"/>
      <c r="BF6380" s="106"/>
    </row>
    <row r="6381" spans="1:58" x14ac:dyDescent="0.25">
      <c r="A6381" t="s">
        <v>17</v>
      </c>
      <c r="B6381" s="23">
        <v>2022</v>
      </c>
      <c r="C6381" s="23" t="s">
        <v>0</v>
      </c>
      <c r="D6381" s="23" t="s">
        <v>71</v>
      </c>
      <c r="E6381" s="23" t="s">
        <v>166</v>
      </c>
      <c r="F6381" s="23" t="s">
        <v>167</v>
      </c>
      <c r="G6381" s="23" t="s">
        <v>556</v>
      </c>
      <c r="H6381" s="32" t="s">
        <v>555</v>
      </c>
      <c r="I6381" s="32" t="s">
        <v>579</v>
      </c>
      <c r="J6381" s="135">
        <v>32</v>
      </c>
      <c r="K6381" s="28">
        <v>0.45238</v>
      </c>
      <c r="L6381" s="28">
        <f t="shared" si="140"/>
        <v>0.30986000000000002</v>
      </c>
      <c r="M6381" s="28"/>
      <c r="O6381" s="77">
        <v>0.26568999886512762</v>
      </c>
      <c r="Q6381" s="135"/>
      <c r="R6381" s="27"/>
      <c r="BF6381" s="106"/>
    </row>
    <row r="6382" spans="1:58" x14ac:dyDescent="0.25">
      <c r="A6382" t="s">
        <v>17</v>
      </c>
      <c r="B6382" s="23">
        <v>2022</v>
      </c>
      <c r="C6382" s="23" t="s">
        <v>1</v>
      </c>
      <c r="D6382" s="23" t="s">
        <v>72</v>
      </c>
      <c r="E6382" s="23" t="s">
        <v>166</v>
      </c>
      <c r="F6382" s="23" t="s">
        <v>167</v>
      </c>
      <c r="G6382" s="23" t="s">
        <v>556</v>
      </c>
      <c r="H6382" s="32" t="s">
        <v>555</v>
      </c>
      <c r="I6382" s="32" t="s">
        <v>579</v>
      </c>
      <c r="J6382" s="135">
        <v>32</v>
      </c>
      <c r="K6382" s="28">
        <v>0.4375</v>
      </c>
      <c r="L6382" s="28">
        <f t="shared" si="140"/>
        <v>0.31231999999999999</v>
      </c>
      <c r="M6382" s="28"/>
      <c r="O6382" s="77">
        <v>0.27766001224517822</v>
      </c>
      <c r="Q6382" s="135"/>
      <c r="R6382" s="27"/>
      <c r="BF6382" s="106"/>
    </row>
    <row r="6383" spans="1:58" x14ac:dyDescent="0.25">
      <c r="A6383" t="s">
        <v>17</v>
      </c>
      <c r="B6383" s="23">
        <v>2022</v>
      </c>
      <c r="C6383" s="23" t="s">
        <v>2</v>
      </c>
      <c r="D6383" s="23" t="s">
        <v>73</v>
      </c>
      <c r="E6383" s="23" t="s">
        <v>166</v>
      </c>
      <c r="F6383" s="23" t="s">
        <v>167</v>
      </c>
      <c r="G6383" s="23" t="s">
        <v>556</v>
      </c>
      <c r="H6383" s="32" t="s">
        <v>555</v>
      </c>
      <c r="I6383" s="32" t="s">
        <v>579</v>
      </c>
      <c r="J6383" s="135">
        <v>31</v>
      </c>
      <c r="K6383" s="28">
        <v>0.39344000000000001</v>
      </c>
      <c r="L6383" s="28">
        <f t="shared" si="140"/>
        <v>0.28817999999999999</v>
      </c>
      <c r="M6383" s="28"/>
      <c r="O6383" s="77">
        <v>0.2497300058603287</v>
      </c>
      <c r="Q6383" s="135"/>
      <c r="R6383" s="27"/>
      <c r="BF6383" s="106"/>
    </row>
    <row r="6384" spans="1:58" x14ac:dyDescent="0.25">
      <c r="A6384" t="s">
        <v>17</v>
      </c>
      <c r="B6384" s="23">
        <v>2022</v>
      </c>
      <c r="C6384" s="23" t="s">
        <v>3</v>
      </c>
      <c r="D6384" s="23" t="s">
        <v>493</v>
      </c>
      <c r="E6384" s="23" t="s">
        <v>166</v>
      </c>
      <c r="F6384" s="23" t="s">
        <v>167</v>
      </c>
      <c r="G6384" s="23" t="s">
        <v>556</v>
      </c>
      <c r="H6384" s="32" t="s">
        <v>555</v>
      </c>
      <c r="I6384" s="32" t="s">
        <v>579</v>
      </c>
      <c r="J6384" s="135">
        <v>30</v>
      </c>
      <c r="K6384" s="28">
        <v>0.43697000000000003</v>
      </c>
      <c r="L6384" s="28">
        <f t="shared" si="140"/>
        <v>0.3125</v>
      </c>
      <c r="M6384" s="28"/>
      <c r="O6384" s="77">
        <v>0.25554001331329351</v>
      </c>
      <c r="Q6384" s="135"/>
      <c r="R6384" s="27"/>
      <c r="BF6384" s="106"/>
    </row>
    <row r="6385" spans="1:58" x14ac:dyDescent="0.25">
      <c r="A6385" t="s">
        <v>17</v>
      </c>
      <c r="B6385" s="23">
        <v>2023</v>
      </c>
      <c r="C6385" s="23" t="s">
        <v>0</v>
      </c>
      <c r="D6385" s="23" t="s">
        <v>537</v>
      </c>
      <c r="E6385" s="23" t="s">
        <v>166</v>
      </c>
      <c r="F6385" s="23" t="s">
        <v>167</v>
      </c>
      <c r="G6385" s="23" t="s">
        <v>556</v>
      </c>
      <c r="H6385" s="32" t="s">
        <v>555</v>
      </c>
      <c r="I6385" s="32" t="s">
        <v>579</v>
      </c>
      <c r="J6385" s="135">
        <v>27</v>
      </c>
      <c r="K6385" s="28">
        <v>0.36448999999999998</v>
      </c>
      <c r="L6385" s="28">
        <f t="shared" si="140"/>
        <v>0.28700999999999999</v>
      </c>
      <c r="M6385" s="28"/>
      <c r="O6385" s="77">
        <v>0.26218000054359442</v>
      </c>
      <c r="Q6385" s="135"/>
      <c r="R6385" s="27"/>
      <c r="BF6385" s="106"/>
    </row>
    <row r="6386" spans="1:58" x14ac:dyDescent="0.25">
      <c r="A6386" t="s">
        <v>17</v>
      </c>
      <c r="B6386" s="23">
        <v>2019</v>
      </c>
      <c r="C6386" s="23" t="s">
        <v>0</v>
      </c>
      <c r="D6386" s="23" t="s">
        <v>59</v>
      </c>
      <c r="E6386" s="23" t="s">
        <v>556</v>
      </c>
      <c r="F6386" s="166" t="s">
        <v>526</v>
      </c>
      <c r="G6386" s="23" t="s">
        <v>556</v>
      </c>
      <c r="H6386" s="32" t="s">
        <v>555</v>
      </c>
      <c r="I6386" s="32" t="s">
        <v>579</v>
      </c>
      <c r="J6386" s="135">
        <v>87</v>
      </c>
      <c r="K6386" s="28">
        <v>0.34682000000000002</v>
      </c>
      <c r="L6386" s="28">
        <f t="shared" si="140"/>
        <v>0.34682000000000002</v>
      </c>
      <c r="M6386" s="28"/>
      <c r="O6386" s="77">
        <v>0.31793001294136047</v>
      </c>
      <c r="Q6386" s="135"/>
      <c r="R6386" s="27"/>
      <c r="BF6386" s="106"/>
    </row>
    <row r="6387" spans="1:58" x14ac:dyDescent="0.25">
      <c r="A6387" t="s">
        <v>17</v>
      </c>
      <c r="B6387" s="23">
        <v>2019</v>
      </c>
      <c r="C6387" s="23" t="s">
        <v>1</v>
      </c>
      <c r="D6387" s="23" t="s">
        <v>60</v>
      </c>
      <c r="E6387" s="23" t="s">
        <v>556</v>
      </c>
      <c r="F6387" s="166" t="s">
        <v>526</v>
      </c>
      <c r="G6387" s="23" t="s">
        <v>556</v>
      </c>
      <c r="H6387" s="32" t="s">
        <v>555</v>
      </c>
      <c r="I6387" s="32" t="s">
        <v>579</v>
      </c>
      <c r="J6387" s="135">
        <v>79</v>
      </c>
      <c r="K6387" s="28">
        <v>0.33757999999999999</v>
      </c>
      <c r="L6387" s="28">
        <f t="shared" si="140"/>
        <v>0.33757999999999999</v>
      </c>
      <c r="M6387" s="28"/>
      <c r="O6387" s="77">
        <v>0.29095000028610229</v>
      </c>
      <c r="Q6387" s="135"/>
      <c r="R6387" s="27"/>
      <c r="BF6387" s="106"/>
    </row>
    <row r="6388" spans="1:58" x14ac:dyDescent="0.25">
      <c r="A6388" t="s">
        <v>17</v>
      </c>
      <c r="B6388" s="23">
        <v>2019</v>
      </c>
      <c r="C6388" s="23" t="s">
        <v>2</v>
      </c>
      <c r="D6388" s="23" t="s">
        <v>61</v>
      </c>
      <c r="E6388" s="23" t="s">
        <v>556</v>
      </c>
      <c r="F6388" s="166" t="s">
        <v>526</v>
      </c>
      <c r="G6388" s="23" t="s">
        <v>556</v>
      </c>
      <c r="H6388" s="32" t="s">
        <v>555</v>
      </c>
      <c r="I6388" s="32" t="s">
        <v>579</v>
      </c>
      <c r="J6388" s="135">
        <v>79</v>
      </c>
      <c r="K6388" s="28">
        <v>0.33121</v>
      </c>
      <c r="L6388" s="28">
        <f t="shared" si="140"/>
        <v>0.33121</v>
      </c>
      <c r="M6388" s="28"/>
      <c r="O6388" s="77">
        <v>0.2629300057888031</v>
      </c>
      <c r="Q6388" s="135"/>
      <c r="R6388" s="27"/>
      <c r="BF6388" s="106"/>
    </row>
    <row r="6389" spans="1:58" x14ac:dyDescent="0.25">
      <c r="A6389" t="s">
        <v>17</v>
      </c>
      <c r="B6389" s="23">
        <v>2019</v>
      </c>
      <c r="C6389" s="23" t="s">
        <v>3</v>
      </c>
      <c r="D6389" s="23" t="s">
        <v>62</v>
      </c>
      <c r="E6389" s="23" t="s">
        <v>556</v>
      </c>
      <c r="F6389" s="166" t="s">
        <v>526</v>
      </c>
      <c r="G6389" s="23" t="s">
        <v>556</v>
      </c>
      <c r="H6389" s="32" t="s">
        <v>555</v>
      </c>
      <c r="I6389" s="32" t="s">
        <v>579</v>
      </c>
      <c r="J6389" s="135">
        <v>73</v>
      </c>
      <c r="K6389" s="28">
        <v>0.31058000000000002</v>
      </c>
      <c r="L6389" s="28">
        <f t="shared" si="140"/>
        <v>0.31058000000000002</v>
      </c>
      <c r="M6389" s="28"/>
      <c r="O6389" s="77">
        <v>0.230880007147789</v>
      </c>
      <c r="Q6389" s="135"/>
      <c r="R6389" s="27"/>
      <c r="BF6389" s="106"/>
    </row>
    <row r="6390" spans="1:58" x14ac:dyDescent="0.25">
      <c r="A6390" t="s">
        <v>17</v>
      </c>
      <c r="B6390" s="23">
        <v>2020</v>
      </c>
      <c r="C6390" s="23" t="s">
        <v>0</v>
      </c>
      <c r="D6390" s="23" t="s">
        <v>63</v>
      </c>
      <c r="E6390" s="23" t="s">
        <v>556</v>
      </c>
      <c r="F6390" s="166" t="s">
        <v>526</v>
      </c>
      <c r="G6390" s="23" t="s">
        <v>556</v>
      </c>
      <c r="H6390" s="32" t="s">
        <v>555</v>
      </c>
      <c r="I6390" s="32" t="s">
        <v>579</v>
      </c>
      <c r="J6390" s="135">
        <v>72</v>
      </c>
      <c r="K6390" s="28">
        <v>0.27622000000000002</v>
      </c>
      <c r="L6390" s="28">
        <f t="shared" si="140"/>
        <v>0.27622000000000002</v>
      </c>
      <c r="M6390" s="28"/>
      <c r="O6390" s="77">
        <v>0.1393100023269653</v>
      </c>
      <c r="Q6390" s="135"/>
      <c r="R6390" s="27"/>
      <c r="BF6390" s="106"/>
    </row>
    <row r="6391" spans="1:58" x14ac:dyDescent="0.25">
      <c r="A6391" t="s">
        <v>17</v>
      </c>
      <c r="B6391" s="23">
        <v>2020</v>
      </c>
      <c r="C6391" s="23" t="s">
        <v>1</v>
      </c>
      <c r="D6391" s="23" t="s">
        <v>64</v>
      </c>
      <c r="E6391" s="23" t="s">
        <v>556</v>
      </c>
      <c r="F6391" s="166" t="s">
        <v>526</v>
      </c>
      <c r="G6391" s="23" t="s">
        <v>556</v>
      </c>
      <c r="H6391" s="32" t="s">
        <v>555</v>
      </c>
      <c r="I6391" s="32" t="s">
        <v>579</v>
      </c>
      <c r="J6391" s="135">
        <v>67</v>
      </c>
      <c r="K6391" s="28">
        <v>0.27444000000000002</v>
      </c>
      <c r="L6391" s="28">
        <f t="shared" si="140"/>
        <v>0.27444000000000002</v>
      </c>
      <c r="M6391" s="28"/>
      <c r="O6391" s="77">
        <v>0.17129999399185181</v>
      </c>
      <c r="Q6391" s="135"/>
      <c r="R6391" s="27"/>
      <c r="BF6391" s="106"/>
    </row>
    <row r="6392" spans="1:58" x14ac:dyDescent="0.25">
      <c r="A6392" t="s">
        <v>17</v>
      </c>
      <c r="B6392" s="23">
        <v>2020</v>
      </c>
      <c r="C6392" s="23" t="s">
        <v>2</v>
      </c>
      <c r="D6392" s="23" t="s">
        <v>65</v>
      </c>
      <c r="E6392" s="23" t="s">
        <v>556</v>
      </c>
      <c r="F6392" s="166" t="s">
        <v>526</v>
      </c>
      <c r="G6392" s="23" t="s">
        <v>556</v>
      </c>
      <c r="H6392" s="32" t="s">
        <v>555</v>
      </c>
      <c r="I6392" s="32" t="s">
        <v>579</v>
      </c>
      <c r="J6392" s="135">
        <v>61</v>
      </c>
      <c r="K6392" s="28">
        <v>0.23457</v>
      </c>
      <c r="L6392" s="28">
        <f t="shared" si="140"/>
        <v>0.23457</v>
      </c>
      <c r="M6392" s="28"/>
      <c r="O6392" s="77">
        <v>0.2179500013589859</v>
      </c>
      <c r="Q6392" s="135"/>
      <c r="R6392" s="27"/>
      <c r="BF6392" s="106"/>
    </row>
    <row r="6393" spans="1:58" x14ac:dyDescent="0.25">
      <c r="A6393" t="s">
        <v>17</v>
      </c>
      <c r="B6393" s="23">
        <v>2020</v>
      </c>
      <c r="C6393" s="23" t="s">
        <v>3</v>
      </c>
      <c r="D6393" s="23" t="s">
        <v>66</v>
      </c>
      <c r="E6393" s="23" t="s">
        <v>556</v>
      </c>
      <c r="F6393" s="166" t="s">
        <v>526</v>
      </c>
      <c r="G6393" s="23" t="s">
        <v>556</v>
      </c>
      <c r="H6393" s="32" t="s">
        <v>555</v>
      </c>
      <c r="I6393" s="32" t="s">
        <v>579</v>
      </c>
      <c r="J6393" s="135">
        <v>61</v>
      </c>
      <c r="K6393" s="28">
        <v>0.23769999999999999</v>
      </c>
      <c r="L6393" s="28">
        <f t="shared" si="140"/>
        <v>0.23769999999999999</v>
      </c>
      <c r="M6393" s="28"/>
      <c r="O6393" s="77">
        <v>0.24258999526500699</v>
      </c>
      <c r="Q6393" s="135"/>
      <c r="R6393" s="27"/>
      <c r="BF6393" s="106"/>
    </row>
    <row r="6394" spans="1:58" x14ac:dyDescent="0.25">
      <c r="A6394" t="s">
        <v>17</v>
      </c>
      <c r="B6394" s="23">
        <v>2021</v>
      </c>
      <c r="C6394" s="23" t="s">
        <v>0</v>
      </c>
      <c r="D6394" s="23" t="s">
        <v>67</v>
      </c>
      <c r="E6394" s="23" t="s">
        <v>556</v>
      </c>
      <c r="F6394" s="166" t="s">
        <v>526</v>
      </c>
      <c r="G6394" s="23" t="s">
        <v>556</v>
      </c>
      <c r="H6394" s="32" t="s">
        <v>555</v>
      </c>
      <c r="I6394" s="32" t="s">
        <v>579</v>
      </c>
      <c r="J6394" s="135">
        <v>59</v>
      </c>
      <c r="K6394" s="28">
        <v>0.22650000000000001</v>
      </c>
      <c r="L6394" s="28">
        <f t="shared" si="140"/>
        <v>0.22650000000000001</v>
      </c>
      <c r="M6394" s="28"/>
      <c r="O6394" s="77">
        <v>0.2547299861907959</v>
      </c>
      <c r="Q6394" s="135"/>
      <c r="R6394" s="27"/>
      <c r="BF6394" s="106"/>
    </row>
    <row r="6395" spans="1:58" x14ac:dyDescent="0.25">
      <c r="A6395" t="s">
        <v>17</v>
      </c>
      <c r="B6395" s="23">
        <v>2021</v>
      </c>
      <c r="C6395" s="23" t="s">
        <v>1</v>
      </c>
      <c r="D6395" s="23" t="s">
        <v>68</v>
      </c>
      <c r="E6395" s="23" t="s">
        <v>556</v>
      </c>
      <c r="F6395" s="166" t="s">
        <v>526</v>
      </c>
      <c r="G6395" s="23" t="s">
        <v>556</v>
      </c>
      <c r="H6395" s="32" t="s">
        <v>555</v>
      </c>
      <c r="I6395" s="32" t="s">
        <v>579</v>
      </c>
      <c r="J6395" s="135">
        <v>71</v>
      </c>
      <c r="K6395" s="28">
        <v>0.23322000000000001</v>
      </c>
      <c r="L6395" s="28">
        <f t="shared" si="140"/>
        <v>0.23322000000000001</v>
      </c>
      <c r="M6395" s="28"/>
      <c r="O6395" s="77">
        <v>0.25255998969078058</v>
      </c>
      <c r="Q6395" s="135"/>
      <c r="R6395" s="27"/>
      <c r="BF6395" s="106"/>
    </row>
    <row r="6396" spans="1:58" x14ac:dyDescent="0.25">
      <c r="A6396" t="s">
        <v>17</v>
      </c>
      <c r="B6396" s="23">
        <v>2021</v>
      </c>
      <c r="C6396" s="23" t="s">
        <v>2</v>
      </c>
      <c r="D6396" s="23" t="s">
        <v>69</v>
      </c>
      <c r="E6396" s="23" t="s">
        <v>556</v>
      </c>
      <c r="F6396" s="166" t="s">
        <v>526</v>
      </c>
      <c r="G6396" s="23" t="s">
        <v>556</v>
      </c>
      <c r="H6396" s="32" t="s">
        <v>555</v>
      </c>
      <c r="I6396" s="32" t="s">
        <v>579</v>
      </c>
      <c r="J6396" s="135">
        <v>78</v>
      </c>
      <c r="K6396" s="28">
        <v>0.27795999999999998</v>
      </c>
      <c r="L6396" s="28">
        <f t="shared" si="140"/>
        <v>0.27795999999999998</v>
      </c>
      <c r="M6396" s="28"/>
      <c r="O6396" s="77">
        <v>0.26715001463890081</v>
      </c>
      <c r="Q6396" s="135"/>
      <c r="R6396" s="27"/>
      <c r="BF6396" s="106"/>
    </row>
    <row r="6397" spans="1:58" x14ac:dyDescent="0.25">
      <c r="A6397" t="s">
        <v>17</v>
      </c>
      <c r="B6397" s="23">
        <v>2021</v>
      </c>
      <c r="C6397" s="23" t="s">
        <v>3</v>
      </c>
      <c r="D6397" s="23" t="s">
        <v>70</v>
      </c>
      <c r="E6397" s="23" t="s">
        <v>556</v>
      </c>
      <c r="F6397" s="166" t="s">
        <v>526</v>
      </c>
      <c r="G6397" s="23" t="s">
        <v>556</v>
      </c>
      <c r="H6397" s="32" t="s">
        <v>555</v>
      </c>
      <c r="I6397" s="32" t="s">
        <v>579</v>
      </c>
      <c r="J6397" s="135">
        <v>82</v>
      </c>
      <c r="K6397" s="28">
        <v>0.26523999999999998</v>
      </c>
      <c r="L6397" s="28">
        <f t="shared" si="140"/>
        <v>0.26523999999999998</v>
      </c>
      <c r="M6397" s="28"/>
      <c r="O6397" s="77">
        <v>0.26399001479148859</v>
      </c>
      <c r="Q6397" s="135"/>
      <c r="R6397" s="27"/>
      <c r="BF6397" s="106"/>
    </row>
    <row r="6398" spans="1:58" x14ac:dyDescent="0.25">
      <c r="A6398" t="s">
        <v>17</v>
      </c>
      <c r="B6398" s="23">
        <v>2022</v>
      </c>
      <c r="C6398" s="23" t="s">
        <v>0</v>
      </c>
      <c r="D6398" s="23" t="s">
        <v>71</v>
      </c>
      <c r="E6398" s="23" t="s">
        <v>556</v>
      </c>
      <c r="F6398" s="166" t="s">
        <v>526</v>
      </c>
      <c r="G6398" s="23" t="s">
        <v>556</v>
      </c>
      <c r="H6398" s="32" t="s">
        <v>555</v>
      </c>
      <c r="I6398" s="32" t="s">
        <v>579</v>
      </c>
      <c r="J6398" s="135">
        <v>89</v>
      </c>
      <c r="K6398" s="28">
        <v>0.30986000000000002</v>
      </c>
      <c r="L6398" s="28">
        <f t="shared" si="140"/>
        <v>0.30986000000000002</v>
      </c>
      <c r="M6398" s="28"/>
      <c r="O6398" s="77">
        <v>0.26568999886512762</v>
      </c>
      <c r="Q6398" s="135"/>
      <c r="R6398" s="27"/>
      <c r="BF6398" s="106"/>
    </row>
    <row r="6399" spans="1:58" x14ac:dyDescent="0.25">
      <c r="A6399" t="s">
        <v>17</v>
      </c>
      <c r="B6399" s="23">
        <v>2022</v>
      </c>
      <c r="C6399" s="23" t="s">
        <v>1</v>
      </c>
      <c r="D6399" s="23" t="s">
        <v>72</v>
      </c>
      <c r="E6399" s="23" t="s">
        <v>556</v>
      </c>
      <c r="F6399" s="166" t="s">
        <v>526</v>
      </c>
      <c r="G6399" s="23" t="s">
        <v>556</v>
      </c>
      <c r="H6399" s="32" t="s">
        <v>555</v>
      </c>
      <c r="I6399" s="32" t="s">
        <v>579</v>
      </c>
      <c r="J6399" s="135">
        <v>87</v>
      </c>
      <c r="K6399" s="28">
        <v>0.31231999999999999</v>
      </c>
      <c r="L6399" s="28">
        <f t="shared" si="140"/>
        <v>0.31231999999999999</v>
      </c>
      <c r="M6399" s="28"/>
      <c r="O6399" s="77">
        <v>0.27766001224517822</v>
      </c>
      <c r="Q6399" s="135"/>
      <c r="R6399" s="27"/>
      <c r="BF6399" s="106"/>
    </row>
    <row r="6400" spans="1:58" x14ac:dyDescent="0.25">
      <c r="A6400" t="s">
        <v>17</v>
      </c>
      <c r="B6400" s="23">
        <v>2022</v>
      </c>
      <c r="C6400" s="23" t="s">
        <v>2</v>
      </c>
      <c r="D6400" s="23" t="s">
        <v>73</v>
      </c>
      <c r="E6400" s="23" t="s">
        <v>556</v>
      </c>
      <c r="F6400" s="166" t="s">
        <v>526</v>
      </c>
      <c r="G6400" s="23" t="s">
        <v>556</v>
      </c>
      <c r="H6400" s="32" t="s">
        <v>555</v>
      </c>
      <c r="I6400" s="32" t="s">
        <v>579</v>
      </c>
      <c r="J6400" s="135">
        <v>87</v>
      </c>
      <c r="K6400" s="28">
        <v>0.28817999999999999</v>
      </c>
      <c r="L6400" s="28">
        <f t="shared" si="140"/>
        <v>0.28817999999999999</v>
      </c>
      <c r="M6400" s="28"/>
      <c r="O6400" s="77">
        <v>0.2497300058603287</v>
      </c>
      <c r="Q6400" s="135"/>
      <c r="R6400" s="27"/>
      <c r="BF6400" s="106"/>
    </row>
    <row r="6401" spans="1:58" x14ac:dyDescent="0.25">
      <c r="A6401" t="s">
        <v>17</v>
      </c>
      <c r="B6401" s="23">
        <v>2022</v>
      </c>
      <c r="C6401" s="23" t="s">
        <v>3</v>
      </c>
      <c r="D6401" s="23" t="s">
        <v>493</v>
      </c>
      <c r="E6401" s="23" t="s">
        <v>556</v>
      </c>
      <c r="F6401" s="166" t="s">
        <v>526</v>
      </c>
      <c r="G6401" s="23" t="s">
        <v>556</v>
      </c>
      <c r="H6401" s="32" t="s">
        <v>555</v>
      </c>
      <c r="I6401" s="32" t="s">
        <v>579</v>
      </c>
      <c r="J6401" s="135">
        <v>84</v>
      </c>
      <c r="K6401" s="28">
        <v>0.3125</v>
      </c>
      <c r="L6401" s="28">
        <f t="shared" si="140"/>
        <v>0.3125</v>
      </c>
      <c r="M6401" s="28"/>
      <c r="O6401" s="77">
        <v>0.25554001331329351</v>
      </c>
      <c r="Q6401" s="135"/>
      <c r="R6401" s="27"/>
      <c r="BF6401" s="106"/>
    </row>
    <row r="6402" spans="1:58" x14ac:dyDescent="0.25">
      <c r="A6402" t="s">
        <v>17</v>
      </c>
      <c r="B6402" s="23">
        <v>2023</v>
      </c>
      <c r="C6402" s="23" t="s">
        <v>0</v>
      </c>
      <c r="D6402" s="23" t="s">
        <v>537</v>
      </c>
      <c r="E6402" s="23" t="s">
        <v>556</v>
      </c>
      <c r="F6402" s="166" t="s">
        <v>526</v>
      </c>
      <c r="G6402" s="23" t="s">
        <v>556</v>
      </c>
      <c r="H6402" s="32" t="s">
        <v>555</v>
      </c>
      <c r="I6402" s="32" t="s">
        <v>579</v>
      </c>
      <c r="J6402" s="135">
        <v>83</v>
      </c>
      <c r="K6402" s="28">
        <v>0.28700999999999999</v>
      </c>
      <c r="L6402" s="28">
        <f t="shared" ref="L6402:L6465" si="141">SUMIFS(K:K, E:E, G6402, D:D, D6402, I:I, I6402)</f>
        <v>0.28700999999999999</v>
      </c>
      <c r="M6402" s="28"/>
      <c r="O6402" s="77">
        <v>0.26218000054359442</v>
      </c>
      <c r="Q6402" s="135"/>
      <c r="R6402" s="27"/>
      <c r="BF6402" s="106"/>
    </row>
    <row r="6403" spans="1:58" x14ac:dyDescent="0.25">
      <c r="A6403" t="s">
        <v>17</v>
      </c>
      <c r="B6403" s="23">
        <v>2019</v>
      </c>
      <c r="C6403" s="23" t="s">
        <v>0</v>
      </c>
      <c r="D6403" s="23" t="s">
        <v>59</v>
      </c>
      <c r="E6403" s="23" t="s">
        <v>168</v>
      </c>
      <c r="F6403" s="23" t="s">
        <v>169</v>
      </c>
      <c r="G6403" s="23" t="s">
        <v>546</v>
      </c>
      <c r="H6403" s="32" t="s">
        <v>547</v>
      </c>
      <c r="I6403" s="32" t="s">
        <v>579</v>
      </c>
      <c r="J6403" s="135">
        <v>39</v>
      </c>
      <c r="K6403" s="28">
        <v>0.51922999999999997</v>
      </c>
      <c r="L6403" s="28">
        <f t="shared" si="141"/>
        <v>0.48604999999999998</v>
      </c>
      <c r="M6403" s="28"/>
      <c r="O6403" s="77">
        <v>0.31793001294136047</v>
      </c>
      <c r="Q6403" s="135"/>
      <c r="R6403" s="27"/>
      <c r="BF6403" s="106"/>
    </row>
    <row r="6404" spans="1:58" x14ac:dyDescent="0.25">
      <c r="A6404" t="s">
        <v>17</v>
      </c>
      <c r="B6404" s="23">
        <v>2019</v>
      </c>
      <c r="C6404" s="23" t="s">
        <v>1</v>
      </c>
      <c r="D6404" s="23" t="s">
        <v>60</v>
      </c>
      <c r="E6404" s="23" t="s">
        <v>168</v>
      </c>
      <c r="F6404" s="23" t="s">
        <v>169</v>
      </c>
      <c r="G6404" s="23" t="s">
        <v>546</v>
      </c>
      <c r="H6404" s="32" t="s">
        <v>547</v>
      </c>
      <c r="I6404" s="32" t="s">
        <v>579</v>
      </c>
      <c r="J6404" s="135">
        <v>38</v>
      </c>
      <c r="K6404" s="28">
        <v>0.5</v>
      </c>
      <c r="L6404" s="28">
        <f t="shared" si="141"/>
        <v>0.48098999999999997</v>
      </c>
      <c r="M6404" s="28"/>
      <c r="O6404" s="77">
        <v>0.29095000028610229</v>
      </c>
      <c r="Q6404" s="135"/>
      <c r="R6404" s="27"/>
      <c r="BF6404" s="106"/>
    </row>
    <row r="6405" spans="1:58" x14ac:dyDescent="0.25">
      <c r="A6405" t="s">
        <v>17</v>
      </c>
      <c r="B6405" s="23">
        <v>2019</v>
      </c>
      <c r="C6405" s="23" t="s">
        <v>2</v>
      </c>
      <c r="D6405" s="23" t="s">
        <v>61</v>
      </c>
      <c r="E6405" s="23" t="s">
        <v>168</v>
      </c>
      <c r="F6405" s="23" t="s">
        <v>169</v>
      </c>
      <c r="G6405" s="23" t="s">
        <v>546</v>
      </c>
      <c r="H6405" s="32" t="s">
        <v>547</v>
      </c>
      <c r="I6405" s="32" t="s">
        <v>579</v>
      </c>
      <c r="J6405" s="135">
        <v>37</v>
      </c>
      <c r="K6405" s="28">
        <v>0.48321999999999998</v>
      </c>
      <c r="L6405" s="28">
        <f t="shared" si="141"/>
        <v>0.4743</v>
      </c>
      <c r="M6405" s="28"/>
      <c r="O6405" s="77">
        <v>0.2629300057888031</v>
      </c>
      <c r="Q6405" s="135"/>
      <c r="R6405" s="27"/>
      <c r="BF6405" s="106"/>
    </row>
    <row r="6406" spans="1:58" x14ac:dyDescent="0.25">
      <c r="A6406" t="s">
        <v>17</v>
      </c>
      <c r="B6406" s="23">
        <v>2019</v>
      </c>
      <c r="C6406" s="23" t="s">
        <v>3</v>
      </c>
      <c r="D6406" s="23" t="s">
        <v>62</v>
      </c>
      <c r="E6406" s="23" t="s">
        <v>168</v>
      </c>
      <c r="F6406" s="23" t="s">
        <v>169</v>
      </c>
      <c r="G6406" s="23" t="s">
        <v>546</v>
      </c>
      <c r="H6406" s="32" t="s">
        <v>547</v>
      </c>
      <c r="I6406" s="32" t="s">
        <v>579</v>
      </c>
      <c r="J6406" s="135">
        <v>38</v>
      </c>
      <c r="K6406" s="28">
        <v>0.41830000000000001</v>
      </c>
      <c r="L6406" s="28">
        <f t="shared" si="141"/>
        <v>0.45234999999999997</v>
      </c>
      <c r="M6406" s="28"/>
      <c r="O6406" s="77">
        <v>0.230880007147789</v>
      </c>
      <c r="Q6406" s="135"/>
      <c r="R6406" s="27"/>
      <c r="BF6406" s="106"/>
    </row>
    <row r="6407" spans="1:58" x14ac:dyDescent="0.25">
      <c r="A6407" t="s">
        <v>17</v>
      </c>
      <c r="B6407" s="23">
        <v>2020</v>
      </c>
      <c r="C6407" s="23" t="s">
        <v>0</v>
      </c>
      <c r="D6407" s="23" t="s">
        <v>63</v>
      </c>
      <c r="E6407" s="23" t="s">
        <v>168</v>
      </c>
      <c r="F6407" s="23" t="s">
        <v>169</v>
      </c>
      <c r="G6407" s="23" t="s">
        <v>546</v>
      </c>
      <c r="H6407" s="32" t="s">
        <v>547</v>
      </c>
      <c r="I6407" s="32" t="s">
        <v>579</v>
      </c>
      <c r="J6407" s="135">
        <v>40</v>
      </c>
      <c r="K6407" s="28">
        <v>0.35625000000000001</v>
      </c>
      <c r="L6407" s="28">
        <f t="shared" si="141"/>
        <v>0.40410000000000001</v>
      </c>
      <c r="M6407" s="28"/>
      <c r="O6407" s="77">
        <v>0.1393100023269653</v>
      </c>
      <c r="Q6407" s="135"/>
      <c r="R6407" s="27"/>
      <c r="BF6407" s="106"/>
    </row>
    <row r="6408" spans="1:58" x14ac:dyDescent="0.25">
      <c r="A6408" t="s">
        <v>17</v>
      </c>
      <c r="B6408" s="23">
        <v>2020</v>
      </c>
      <c r="C6408" s="23" t="s">
        <v>1</v>
      </c>
      <c r="D6408" s="23" t="s">
        <v>64</v>
      </c>
      <c r="E6408" s="23" t="s">
        <v>168</v>
      </c>
      <c r="F6408" s="23" t="s">
        <v>169</v>
      </c>
      <c r="G6408" s="23" t="s">
        <v>546</v>
      </c>
      <c r="H6408" s="32" t="s">
        <v>547</v>
      </c>
      <c r="I6408" s="32" t="s">
        <v>579</v>
      </c>
      <c r="J6408" s="135">
        <v>37</v>
      </c>
      <c r="K6408" s="28">
        <v>0.35374</v>
      </c>
      <c r="L6408" s="28">
        <f t="shared" si="141"/>
        <v>0.37980999999999998</v>
      </c>
      <c r="M6408" s="28"/>
      <c r="O6408" s="77">
        <v>0.17129999399185181</v>
      </c>
      <c r="Q6408" s="135"/>
      <c r="R6408" s="27"/>
      <c r="BF6408" s="106"/>
    </row>
    <row r="6409" spans="1:58" x14ac:dyDescent="0.25">
      <c r="A6409" t="s">
        <v>17</v>
      </c>
      <c r="B6409" s="23">
        <v>2020</v>
      </c>
      <c r="C6409" s="23" t="s">
        <v>2</v>
      </c>
      <c r="D6409" s="23" t="s">
        <v>65</v>
      </c>
      <c r="E6409" s="23" t="s">
        <v>168</v>
      </c>
      <c r="F6409" s="23" t="s">
        <v>169</v>
      </c>
      <c r="G6409" s="23" t="s">
        <v>546</v>
      </c>
      <c r="H6409" s="32" t="s">
        <v>547</v>
      </c>
      <c r="I6409" s="32" t="s">
        <v>579</v>
      </c>
      <c r="J6409" s="135">
        <v>32</v>
      </c>
      <c r="K6409" s="28">
        <v>0.36434</v>
      </c>
      <c r="L6409" s="28">
        <f t="shared" si="141"/>
        <v>0.375</v>
      </c>
      <c r="M6409" s="28"/>
      <c r="O6409" s="77">
        <v>0.2179500013589859</v>
      </c>
      <c r="Q6409" s="135"/>
      <c r="R6409" s="27"/>
      <c r="BF6409" s="106"/>
    </row>
    <row r="6410" spans="1:58" x14ac:dyDescent="0.25">
      <c r="A6410" t="s">
        <v>17</v>
      </c>
      <c r="B6410" s="23">
        <v>2020</v>
      </c>
      <c r="C6410" s="23" t="s">
        <v>3</v>
      </c>
      <c r="D6410" s="23" t="s">
        <v>66</v>
      </c>
      <c r="E6410" s="23" t="s">
        <v>168</v>
      </c>
      <c r="F6410" s="23" t="s">
        <v>169</v>
      </c>
      <c r="G6410" s="23" t="s">
        <v>546</v>
      </c>
      <c r="H6410" s="32" t="s">
        <v>547</v>
      </c>
      <c r="I6410" s="32" t="s">
        <v>579</v>
      </c>
      <c r="J6410" s="135">
        <v>29</v>
      </c>
      <c r="K6410" s="28">
        <v>0.34211000000000003</v>
      </c>
      <c r="L6410" s="28">
        <f t="shared" si="141"/>
        <v>0.36203999999999997</v>
      </c>
      <c r="M6410" s="28"/>
      <c r="O6410" s="77">
        <v>0.24258999526500699</v>
      </c>
      <c r="Q6410" s="135"/>
      <c r="R6410" s="27"/>
      <c r="BF6410" s="106"/>
    </row>
    <row r="6411" spans="1:58" x14ac:dyDescent="0.25">
      <c r="A6411" t="s">
        <v>17</v>
      </c>
      <c r="B6411" s="23">
        <v>2021</v>
      </c>
      <c r="C6411" s="23" t="s">
        <v>0</v>
      </c>
      <c r="D6411" s="23" t="s">
        <v>67</v>
      </c>
      <c r="E6411" s="23" t="s">
        <v>168</v>
      </c>
      <c r="F6411" s="23" t="s">
        <v>169</v>
      </c>
      <c r="G6411" s="23" t="s">
        <v>546</v>
      </c>
      <c r="H6411" s="32" t="s">
        <v>547</v>
      </c>
      <c r="I6411" s="32" t="s">
        <v>579</v>
      </c>
      <c r="J6411" s="135">
        <v>29</v>
      </c>
      <c r="K6411" s="28">
        <v>0.35652</v>
      </c>
      <c r="L6411" s="28">
        <f t="shared" si="141"/>
        <v>0.39927000000000001</v>
      </c>
      <c r="M6411" s="28"/>
      <c r="O6411" s="77">
        <v>0.2547299861907959</v>
      </c>
      <c r="Q6411" s="135"/>
      <c r="R6411" s="27"/>
      <c r="BF6411" s="106"/>
    </row>
    <row r="6412" spans="1:58" x14ac:dyDescent="0.25">
      <c r="A6412" t="s">
        <v>17</v>
      </c>
      <c r="B6412" s="23">
        <v>2021</v>
      </c>
      <c r="C6412" s="23" t="s">
        <v>1</v>
      </c>
      <c r="D6412" s="23" t="s">
        <v>68</v>
      </c>
      <c r="E6412" s="23" t="s">
        <v>168</v>
      </c>
      <c r="F6412" s="23" t="s">
        <v>169</v>
      </c>
      <c r="G6412" s="23" t="s">
        <v>546</v>
      </c>
      <c r="H6412" s="32" t="s">
        <v>547</v>
      </c>
      <c r="I6412" s="32" t="s">
        <v>579</v>
      </c>
      <c r="J6412" s="135">
        <v>36</v>
      </c>
      <c r="K6412" s="28">
        <v>0.34721999999999997</v>
      </c>
      <c r="L6412" s="28">
        <f t="shared" si="141"/>
        <v>0.41771999999999998</v>
      </c>
      <c r="M6412" s="28"/>
      <c r="O6412" s="77">
        <v>0.25255998969078058</v>
      </c>
      <c r="Q6412" s="135"/>
      <c r="R6412" s="27"/>
      <c r="BF6412" s="106"/>
    </row>
    <row r="6413" spans="1:58" x14ac:dyDescent="0.25">
      <c r="A6413" t="s">
        <v>17</v>
      </c>
      <c r="B6413" s="23">
        <v>2021</v>
      </c>
      <c r="C6413" s="23" t="s">
        <v>2</v>
      </c>
      <c r="D6413" s="23" t="s">
        <v>69</v>
      </c>
      <c r="E6413" s="23" t="s">
        <v>168</v>
      </c>
      <c r="F6413" s="23" t="s">
        <v>169</v>
      </c>
      <c r="G6413" s="23" t="s">
        <v>546</v>
      </c>
      <c r="H6413" s="32" t="s">
        <v>547</v>
      </c>
      <c r="I6413" s="32" t="s">
        <v>579</v>
      </c>
      <c r="J6413" s="135">
        <v>43</v>
      </c>
      <c r="K6413" s="28">
        <v>0.35088000000000003</v>
      </c>
      <c r="L6413" s="28">
        <f t="shared" si="141"/>
        <v>0.40709000000000001</v>
      </c>
      <c r="M6413" s="28"/>
      <c r="O6413" s="77">
        <v>0.26715001463890081</v>
      </c>
      <c r="Q6413" s="135"/>
      <c r="R6413" s="27"/>
      <c r="BF6413" s="106"/>
    </row>
    <row r="6414" spans="1:58" x14ac:dyDescent="0.25">
      <c r="A6414" t="s">
        <v>17</v>
      </c>
      <c r="B6414" s="23">
        <v>2021</v>
      </c>
      <c r="C6414" s="23" t="s">
        <v>3</v>
      </c>
      <c r="D6414" s="23" t="s">
        <v>70</v>
      </c>
      <c r="E6414" s="23" t="s">
        <v>168</v>
      </c>
      <c r="F6414" s="23" t="s">
        <v>169</v>
      </c>
      <c r="G6414" s="23" t="s">
        <v>546</v>
      </c>
      <c r="H6414" s="32" t="s">
        <v>547</v>
      </c>
      <c r="I6414" s="32" t="s">
        <v>579</v>
      </c>
      <c r="J6414" s="135">
        <v>44</v>
      </c>
      <c r="K6414" s="28">
        <v>0.39548</v>
      </c>
      <c r="L6414" s="28">
        <f t="shared" si="141"/>
        <v>0.42797000000000002</v>
      </c>
      <c r="M6414" s="28"/>
      <c r="O6414" s="77">
        <v>0.26399001479148859</v>
      </c>
      <c r="Q6414" s="135"/>
      <c r="R6414" s="27"/>
      <c r="BF6414" s="106"/>
    </row>
    <row r="6415" spans="1:58" x14ac:dyDescent="0.25">
      <c r="A6415" t="s">
        <v>17</v>
      </c>
      <c r="B6415" s="23">
        <v>2022</v>
      </c>
      <c r="C6415" s="23" t="s">
        <v>0</v>
      </c>
      <c r="D6415" s="23" t="s">
        <v>71</v>
      </c>
      <c r="E6415" s="23" t="s">
        <v>168</v>
      </c>
      <c r="F6415" s="23" t="s">
        <v>169</v>
      </c>
      <c r="G6415" s="23" t="s">
        <v>546</v>
      </c>
      <c r="H6415" s="32" t="s">
        <v>547</v>
      </c>
      <c r="I6415" s="32" t="s">
        <v>579</v>
      </c>
      <c r="J6415" s="135">
        <v>43</v>
      </c>
      <c r="K6415" s="28">
        <v>0.43275000000000002</v>
      </c>
      <c r="L6415" s="28">
        <f t="shared" si="141"/>
        <v>0.42959999999999998</v>
      </c>
      <c r="M6415" s="28"/>
      <c r="O6415" s="77">
        <v>0.26568999886512762</v>
      </c>
      <c r="Q6415" s="135"/>
      <c r="R6415" s="27"/>
      <c r="BF6415" s="106"/>
    </row>
    <row r="6416" spans="1:58" x14ac:dyDescent="0.25">
      <c r="A6416" t="s">
        <v>17</v>
      </c>
      <c r="B6416" s="23">
        <v>2022</v>
      </c>
      <c r="C6416" s="23" t="s">
        <v>1</v>
      </c>
      <c r="D6416" s="23" t="s">
        <v>72</v>
      </c>
      <c r="E6416" s="23" t="s">
        <v>168</v>
      </c>
      <c r="F6416" s="23" t="s">
        <v>169</v>
      </c>
      <c r="G6416" s="23" t="s">
        <v>546</v>
      </c>
      <c r="H6416" s="32" t="s">
        <v>547</v>
      </c>
      <c r="I6416" s="32" t="s">
        <v>579</v>
      </c>
      <c r="J6416" s="135">
        <v>39</v>
      </c>
      <c r="K6416" s="28">
        <v>0.49031999999999998</v>
      </c>
      <c r="L6416" s="28">
        <f t="shared" si="141"/>
        <v>0.43590000000000001</v>
      </c>
      <c r="M6416" s="28"/>
      <c r="O6416" s="77">
        <v>0.27766001224517822</v>
      </c>
      <c r="Q6416" s="135"/>
      <c r="R6416" s="27"/>
      <c r="BF6416" s="106"/>
    </row>
    <row r="6417" spans="1:58" x14ac:dyDescent="0.25">
      <c r="A6417" t="s">
        <v>17</v>
      </c>
      <c r="B6417" s="23">
        <v>2022</v>
      </c>
      <c r="C6417" s="23" t="s">
        <v>2</v>
      </c>
      <c r="D6417" s="23" t="s">
        <v>73</v>
      </c>
      <c r="E6417" s="23" t="s">
        <v>168</v>
      </c>
      <c r="F6417" s="23" t="s">
        <v>169</v>
      </c>
      <c r="G6417" s="23" t="s">
        <v>546</v>
      </c>
      <c r="H6417" s="32" t="s">
        <v>547</v>
      </c>
      <c r="I6417" s="32" t="s">
        <v>579</v>
      </c>
      <c r="J6417" s="135">
        <v>37</v>
      </c>
      <c r="K6417" s="28">
        <v>0.48980000000000001</v>
      </c>
      <c r="L6417" s="28">
        <f t="shared" si="141"/>
        <v>0.43606</v>
      </c>
      <c r="M6417" s="28"/>
      <c r="O6417" s="77">
        <v>0.2497300058603287</v>
      </c>
      <c r="Q6417" s="135"/>
      <c r="R6417" s="27"/>
      <c r="BF6417" s="106"/>
    </row>
    <row r="6418" spans="1:58" x14ac:dyDescent="0.25">
      <c r="A6418" t="s">
        <v>17</v>
      </c>
      <c r="B6418" s="23">
        <v>2022</v>
      </c>
      <c r="C6418" s="23" t="s">
        <v>3</v>
      </c>
      <c r="D6418" s="23" t="s">
        <v>493</v>
      </c>
      <c r="E6418" s="23" t="s">
        <v>168</v>
      </c>
      <c r="F6418" s="23" t="s">
        <v>169</v>
      </c>
      <c r="G6418" s="23" t="s">
        <v>546</v>
      </c>
      <c r="H6418" s="32" t="s">
        <v>547</v>
      </c>
      <c r="I6418" s="32" t="s">
        <v>579</v>
      </c>
      <c r="J6418" s="135">
        <v>32</v>
      </c>
      <c r="K6418" s="28">
        <v>0.49206</v>
      </c>
      <c r="L6418" s="28">
        <f t="shared" si="141"/>
        <v>0.42381000000000002</v>
      </c>
      <c r="M6418" s="28"/>
      <c r="O6418" s="77">
        <v>0.25554001331329351</v>
      </c>
      <c r="Q6418" s="135"/>
      <c r="R6418" s="27"/>
      <c r="BF6418" s="106"/>
    </row>
    <row r="6419" spans="1:58" x14ac:dyDescent="0.25">
      <c r="A6419" t="s">
        <v>17</v>
      </c>
      <c r="B6419" s="23">
        <v>2023</v>
      </c>
      <c r="C6419" s="23" t="s">
        <v>0</v>
      </c>
      <c r="D6419" s="23" t="s">
        <v>537</v>
      </c>
      <c r="E6419" s="23" t="s">
        <v>168</v>
      </c>
      <c r="F6419" s="23" t="s">
        <v>169</v>
      </c>
      <c r="G6419" s="23" t="s">
        <v>546</v>
      </c>
      <c r="H6419" s="32" t="s">
        <v>547</v>
      </c>
      <c r="I6419" s="32" t="s">
        <v>579</v>
      </c>
      <c r="J6419" s="135">
        <v>33</v>
      </c>
      <c r="K6419" s="28">
        <v>0.44614999999999999</v>
      </c>
      <c r="L6419" s="28">
        <f t="shared" si="141"/>
        <v>0.39263999999999999</v>
      </c>
      <c r="M6419" s="28"/>
      <c r="O6419" s="77">
        <v>0.26218000054359442</v>
      </c>
      <c r="Q6419" s="135"/>
      <c r="R6419" s="27"/>
      <c r="BF6419" s="106"/>
    </row>
    <row r="6420" spans="1:58" x14ac:dyDescent="0.25">
      <c r="A6420" t="s">
        <v>17</v>
      </c>
      <c r="B6420" s="23">
        <v>2019</v>
      </c>
      <c r="C6420" s="23" t="s">
        <v>0</v>
      </c>
      <c r="D6420" s="23" t="s">
        <v>59</v>
      </c>
      <c r="E6420" s="23" t="s">
        <v>170</v>
      </c>
      <c r="F6420" s="23" t="s">
        <v>335</v>
      </c>
      <c r="G6420" s="23" t="s">
        <v>551</v>
      </c>
      <c r="H6420" s="32" t="s">
        <v>360</v>
      </c>
      <c r="I6420" s="32" t="s">
        <v>579</v>
      </c>
      <c r="J6420" s="135">
        <v>12</v>
      </c>
      <c r="K6420" s="28">
        <v>0.10638</v>
      </c>
      <c r="L6420" s="28">
        <f t="shared" si="141"/>
        <v>0.21818000000000001</v>
      </c>
      <c r="M6420" s="28"/>
      <c r="O6420" s="77">
        <v>0.31793001294136047</v>
      </c>
      <c r="Q6420" s="135"/>
      <c r="R6420" s="27"/>
      <c r="BF6420" s="106"/>
    </row>
    <row r="6421" spans="1:58" x14ac:dyDescent="0.25">
      <c r="A6421" t="s">
        <v>17</v>
      </c>
      <c r="B6421" s="23">
        <v>2019</v>
      </c>
      <c r="C6421" s="23" t="s">
        <v>1</v>
      </c>
      <c r="D6421" s="23" t="s">
        <v>60</v>
      </c>
      <c r="E6421" s="23" t="s">
        <v>170</v>
      </c>
      <c r="F6421" s="23" t="s">
        <v>335</v>
      </c>
      <c r="G6421" s="23" t="s">
        <v>551</v>
      </c>
      <c r="H6421" s="32" t="s">
        <v>360</v>
      </c>
      <c r="I6421" s="32" t="s">
        <v>579</v>
      </c>
      <c r="J6421" s="135">
        <v>11</v>
      </c>
      <c r="K6421" s="28">
        <v>0.11905</v>
      </c>
      <c r="L6421" s="28">
        <f t="shared" si="141"/>
        <v>0.21854999999999999</v>
      </c>
      <c r="M6421" s="28"/>
      <c r="O6421" s="77">
        <v>0.29095000028610229</v>
      </c>
      <c r="Q6421" s="135"/>
      <c r="R6421" s="27"/>
      <c r="BF6421" s="106"/>
    </row>
    <row r="6422" spans="1:58" x14ac:dyDescent="0.25">
      <c r="A6422" t="s">
        <v>17</v>
      </c>
      <c r="B6422" s="23">
        <v>2019</v>
      </c>
      <c r="C6422" s="23" t="s">
        <v>2</v>
      </c>
      <c r="D6422" s="23" t="s">
        <v>61</v>
      </c>
      <c r="E6422" s="23" t="s">
        <v>170</v>
      </c>
      <c r="F6422" s="23" t="s">
        <v>335</v>
      </c>
      <c r="G6422" s="23" t="s">
        <v>551</v>
      </c>
      <c r="H6422" s="32" t="s">
        <v>360</v>
      </c>
      <c r="I6422" s="32" t="s">
        <v>579</v>
      </c>
      <c r="J6422" s="135">
        <v>11</v>
      </c>
      <c r="K6422" s="28">
        <v>0.11905</v>
      </c>
      <c r="L6422" s="28">
        <f t="shared" si="141"/>
        <v>0.21518999999999999</v>
      </c>
      <c r="M6422" s="28"/>
      <c r="O6422" s="77">
        <v>0.2629300057888031</v>
      </c>
      <c r="Q6422" s="135"/>
      <c r="R6422" s="27"/>
      <c r="BF6422" s="106"/>
    </row>
    <row r="6423" spans="1:58" x14ac:dyDescent="0.25">
      <c r="A6423" t="s">
        <v>17</v>
      </c>
      <c r="B6423" s="23">
        <v>2019</v>
      </c>
      <c r="C6423" s="23" t="s">
        <v>3</v>
      </c>
      <c r="D6423" s="23" t="s">
        <v>62</v>
      </c>
      <c r="E6423" s="23" t="s">
        <v>170</v>
      </c>
      <c r="F6423" s="23" t="s">
        <v>335</v>
      </c>
      <c r="G6423" s="23" t="s">
        <v>551</v>
      </c>
      <c r="H6423" s="32" t="s">
        <v>360</v>
      </c>
      <c r="I6423" s="32" t="s">
        <v>579</v>
      </c>
      <c r="J6423" s="135">
        <v>13</v>
      </c>
      <c r="K6423" s="28">
        <v>0.06</v>
      </c>
      <c r="L6423" s="28">
        <f t="shared" si="141"/>
        <v>0.18798999999999999</v>
      </c>
      <c r="M6423" s="28"/>
      <c r="O6423" s="77">
        <v>0.230880007147789</v>
      </c>
      <c r="Q6423" s="135"/>
      <c r="R6423" s="27"/>
      <c r="BF6423" s="106"/>
    </row>
    <row r="6424" spans="1:58" x14ac:dyDescent="0.25">
      <c r="A6424" t="s">
        <v>17</v>
      </c>
      <c r="B6424" s="23">
        <v>2020</v>
      </c>
      <c r="C6424" s="23" t="s">
        <v>0</v>
      </c>
      <c r="D6424" s="23" t="s">
        <v>63</v>
      </c>
      <c r="E6424" s="23" t="s">
        <v>170</v>
      </c>
      <c r="F6424" s="23" t="s">
        <v>335</v>
      </c>
      <c r="G6424" s="23" t="s">
        <v>551</v>
      </c>
      <c r="H6424" s="32" t="s">
        <v>360</v>
      </c>
      <c r="I6424" s="32" t="s">
        <v>579</v>
      </c>
      <c r="J6424" s="135">
        <v>12</v>
      </c>
      <c r="K6424" s="28">
        <v>6.522E-2</v>
      </c>
      <c r="L6424" s="28">
        <f t="shared" si="141"/>
        <v>0.15167</v>
      </c>
      <c r="M6424" s="28"/>
      <c r="O6424" s="77">
        <v>0.1393100023269653</v>
      </c>
      <c r="Q6424" s="135"/>
      <c r="R6424" s="27"/>
      <c r="BF6424" s="106"/>
    </row>
    <row r="6425" spans="1:58" x14ac:dyDescent="0.25">
      <c r="A6425" t="s">
        <v>17</v>
      </c>
      <c r="B6425" s="23">
        <v>2020</v>
      </c>
      <c r="C6425" s="23" t="s">
        <v>1</v>
      </c>
      <c r="D6425" s="23" t="s">
        <v>64</v>
      </c>
      <c r="E6425" s="23" t="s">
        <v>170</v>
      </c>
      <c r="F6425" s="23" t="s">
        <v>335</v>
      </c>
      <c r="G6425" s="23" t="s">
        <v>551</v>
      </c>
      <c r="H6425" s="32" t="s">
        <v>360</v>
      </c>
      <c r="I6425" s="32" t="s">
        <v>579</v>
      </c>
      <c r="J6425" s="135">
        <v>11</v>
      </c>
      <c r="K6425" s="28">
        <v>4.444E-2</v>
      </c>
      <c r="L6425" s="28">
        <f t="shared" si="141"/>
        <v>0.12712999999999999</v>
      </c>
      <c r="M6425" s="28"/>
      <c r="O6425" s="77">
        <v>0.17129999399185181</v>
      </c>
      <c r="Q6425" s="135"/>
      <c r="R6425" s="27"/>
      <c r="BF6425" s="106"/>
    </row>
    <row r="6426" spans="1:58" x14ac:dyDescent="0.25">
      <c r="A6426" t="s">
        <v>17</v>
      </c>
      <c r="B6426" s="23">
        <v>2020</v>
      </c>
      <c r="C6426" s="23" t="s">
        <v>2</v>
      </c>
      <c r="D6426" s="23" t="s">
        <v>65</v>
      </c>
      <c r="E6426" s="23" t="s">
        <v>170</v>
      </c>
      <c r="F6426" s="23" t="s">
        <v>335</v>
      </c>
      <c r="G6426" s="23" t="s">
        <v>551</v>
      </c>
      <c r="H6426" s="32" t="s">
        <v>360</v>
      </c>
      <c r="I6426" s="32" t="s">
        <v>579</v>
      </c>
      <c r="J6426" s="135">
        <v>11</v>
      </c>
      <c r="K6426" s="28">
        <v>2.3810000000000001E-2</v>
      </c>
      <c r="L6426" s="28">
        <f t="shared" si="141"/>
        <v>0.12089999999999999</v>
      </c>
      <c r="M6426" s="28"/>
      <c r="O6426" s="77">
        <v>0.2179500013589859</v>
      </c>
      <c r="Q6426" s="135"/>
      <c r="R6426" s="27"/>
      <c r="BF6426" s="106"/>
    </row>
    <row r="6427" spans="1:58" x14ac:dyDescent="0.25">
      <c r="A6427" t="s">
        <v>17</v>
      </c>
      <c r="B6427" s="23">
        <v>2020</v>
      </c>
      <c r="C6427" s="23" t="s">
        <v>3</v>
      </c>
      <c r="D6427" s="23" t="s">
        <v>66</v>
      </c>
      <c r="E6427" s="23" t="s">
        <v>170</v>
      </c>
      <c r="F6427" s="23" t="s">
        <v>335</v>
      </c>
      <c r="G6427" s="23" t="s">
        <v>551</v>
      </c>
      <c r="H6427" s="32" t="s">
        <v>360</v>
      </c>
      <c r="I6427" s="32" t="s">
        <v>579</v>
      </c>
      <c r="J6427" s="135">
        <v>11</v>
      </c>
      <c r="K6427" s="28">
        <v>2.3259999999999999E-2</v>
      </c>
      <c r="L6427" s="28">
        <f t="shared" si="141"/>
        <v>0.12528</v>
      </c>
      <c r="M6427" s="28"/>
      <c r="O6427" s="77">
        <v>0.24258999526500699</v>
      </c>
      <c r="Q6427" s="135"/>
      <c r="R6427" s="27"/>
      <c r="BF6427" s="106"/>
    </row>
    <row r="6428" spans="1:58" x14ac:dyDescent="0.25">
      <c r="A6428" t="s">
        <v>17</v>
      </c>
      <c r="B6428" s="23">
        <v>2021</v>
      </c>
      <c r="C6428" s="23" t="s">
        <v>0</v>
      </c>
      <c r="D6428" s="23" t="s">
        <v>67</v>
      </c>
      <c r="E6428" s="23" t="s">
        <v>170</v>
      </c>
      <c r="F6428" s="23" t="s">
        <v>335</v>
      </c>
      <c r="G6428" s="23" t="s">
        <v>551</v>
      </c>
      <c r="H6428" s="32" t="s">
        <v>360</v>
      </c>
      <c r="I6428" s="32" t="s">
        <v>579</v>
      </c>
      <c r="J6428" s="135">
        <v>10</v>
      </c>
      <c r="K6428" s="28">
        <v>0</v>
      </c>
      <c r="L6428" s="28">
        <f t="shared" si="141"/>
        <v>0.15115999999999999</v>
      </c>
      <c r="M6428" s="28"/>
      <c r="O6428" s="77">
        <v>0.2547299861907959</v>
      </c>
      <c r="Q6428" s="135"/>
      <c r="R6428" s="27"/>
      <c r="BF6428" s="106"/>
    </row>
    <row r="6429" spans="1:58" x14ac:dyDescent="0.25">
      <c r="A6429" t="s">
        <v>17</v>
      </c>
      <c r="B6429" s="23">
        <v>2021</v>
      </c>
      <c r="C6429" s="23" t="s">
        <v>1</v>
      </c>
      <c r="D6429" s="23" t="s">
        <v>68</v>
      </c>
      <c r="E6429" s="23" t="s">
        <v>170</v>
      </c>
      <c r="F6429" s="23" t="s">
        <v>335</v>
      </c>
      <c r="G6429" s="23" t="s">
        <v>551</v>
      </c>
      <c r="H6429" s="32" t="s">
        <v>360</v>
      </c>
      <c r="I6429" s="32" t="s">
        <v>579</v>
      </c>
      <c r="J6429" s="135">
        <v>11</v>
      </c>
      <c r="K6429" s="28">
        <v>0</v>
      </c>
      <c r="L6429" s="28">
        <f t="shared" si="141"/>
        <v>0.16880000000000001</v>
      </c>
      <c r="M6429" s="28"/>
      <c r="O6429" s="77">
        <v>0.25255998969078058</v>
      </c>
      <c r="Q6429" s="135"/>
      <c r="R6429" s="27"/>
      <c r="BF6429" s="106"/>
    </row>
    <row r="6430" spans="1:58" x14ac:dyDescent="0.25">
      <c r="A6430" t="s">
        <v>17</v>
      </c>
      <c r="B6430" s="23">
        <v>2021</v>
      </c>
      <c r="C6430" s="23" t="s">
        <v>2</v>
      </c>
      <c r="D6430" s="23" t="s">
        <v>69</v>
      </c>
      <c r="E6430" s="23" t="s">
        <v>170</v>
      </c>
      <c r="F6430" s="23" t="s">
        <v>335</v>
      </c>
      <c r="G6430" s="23" t="s">
        <v>551</v>
      </c>
      <c r="H6430" s="32" t="s">
        <v>360</v>
      </c>
      <c r="I6430" s="32" t="s">
        <v>579</v>
      </c>
      <c r="J6430" s="135">
        <v>14</v>
      </c>
      <c r="K6430" s="28">
        <v>0</v>
      </c>
      <c r="L6430" s="28">
        <f t="shared" si="141"/>
        <v>0.17659</v>
      </c>
      <c r="M6430" s="28"/>
      <c r="O6430" s="77">
        <v>0.26715001463890081</v>
      </c>
      <c r="Q6430" s="135"/>
      <c r="R6430" s="27"/>
      <c r="BF6430" s="106"/>
    </row>
    <row r="6431" spans="1:58" x14ac:dyDescent="0.25">
      <c r="A6431" t="s">
        <v>17</v>
      </c>
      <c r="B6431" s="23">
        <v>2021</v>
      </c>
      <c r="C6431" s="23" t="s">
        <v>3</v>
      </c>
      <c r="D6431" s="23" t="s">
        <v>70</v>
      </c>
      <c r="E6431" s="23" t="s">
        <v>170</v>
      </c>
      <c r="F6431" s="23" t="s">
        <v>335</v>
      </c>
      <c r="G6431" s="23" t="s">
        <v>551</v>
      </c>
      <c r="H6431" s="32" t="s">
        <v>360</v>
      </c>
      <c r="I6431" s="32" t="s">
        <v>579</v>
      </c>
      <c r="J6431" s="135">
        <v>13</v>
      </c>
      <c r="K6431" s="28">
        <v>0.04</v>
      </c>
      <c r="L6431" s="28">
        <f t="shared" si="141"/>
        <v>0.19886000000000001</v>
      </c>
      <c r="M6431" s="28"/>
      <c r="O6431" s="77">
        <v>0.26399001479148859</v>
      </c>
      <c r="Q6431" s="135"/>
      <c r="R6431" s="27"/>
      <c r="BF6431" s="106"/>
    </row>
    <row r="6432" spans="1:58" x14ac:dyDescent="0.25">
      <c r="A6432" t="s">
        <v>17</v>
      </c>
      <c r="B6432" s="23">
        <v>2022</v>
      </c>
      <c r="C6432" s="23" t="s">
        <v>0</v>
      </c>
      <c r="D6432" s="23" t="s">
        <v>71</v>
      </c>
      <c r="E6432" s="23" t="s">
        <v>170</v>
      </c>
      <c r="F6432" s="23" t="s">
        <v>335</v>
      </c>
      <c r="G6432" s="23" t="s">
        <v>551</v>
      </c>
      <c r="H6432" s="32" t="s">
        <v>360</v>
      </c>
      <c r="I6432" s="32" t="s">
        <v>579</v>
      </c>
      <c r="J6432" s="135">
        <v>14</v>
      </c>
      <c r="K6432" s="28">
        <v>5.5559999999999998E-2</v>
      </c>
      <c r="L6432" s="28">
        <f t="shared" si="141"/>
        <v>0.20144000000000001</v>
      </c>
      <c r="M6432" s="28"/>
      <c r="O6432" s="77">
        <v>0.26568999886512762</v>
      </c>
      <c r="Q6432" s="135"/>
      <c r="R6432" s="27"/>
      <c r="BF6432" s="106"/>
    </row>
    <row r="6433" spans="1:58" x14ac:dyDescent="0.25">
      <c r="A6433" t="s">
        <v>17</v>
      </c>
      <c r="B6433" s="23">
        <v>2022</v>
      </c>
      <c r="C6433" s="23" t="s">
        <v>1</v>
      </c>
      <c r="D6433" s="23" t="s">
        <v>72</v>
      </c>
      <c r="E6433" s="23" t="s">
        <v>170</v>
      </c>
      <c r="F6433" s="23" t="s">
        <v>335</v>
      </c>
      <c r="G6433" s="23" t="s">
        <v>551</v>
      </c>
      <c r="H6433" s="32" t="s">
        <v>360</v>
      </c>
      <c r="I6433" s="32" t="s">
        <v>579</v>
      </c>
      <c r="J6433" s="135">
        <v>13</v>
      </c>
      <c r="K6433" s="28">
        <v>7.843E-2</v>
      </c>
      <c r="L6433" s="28">
        <f t="shared" si="141"/>
        <v>0.21157000000000001</v>
      </c>
      <c r="M6433" s="28"/>
      <c r="O6433" s="77">
        <v>0.27766001224517822</v>
      </c>
      <c r="Q6433" s="135"/>
      <c r="R6433" s="27"/>
      <c r="BF6433" s="106"/>
    </row>
    <row r="6434" spans="1:58" x14ac:dyDescent="0.25">
      <c r="A6434" t="s">
        <v>17</v>
      </c>
      <c r="B6434" s="23">
        <v>2022</v>
      </c>
      <c r="C6434" s="23" t="s">
        <v>2</v>
      </c>
      <c r="D6434" s="23" t="s">
        <v>73</v>
      </c>
      <c r="E6434" s="23" t="s">
        <v>170</v>
      </c>
      <c r="F6434" s="23" t="s">
        <v>335</v>
      </c>
      <c r="G6434" s="23" t="s">
        <v>551</v>
      </c>
      <c r="H6434" s="32" t="s">
        <v>360</v>
      </c>
      <c r="I6434" s="32" t="s">
        <v>579</v>
      </c>
      <c r="J6434" s="135">
        <v>9</v>
      </c>
      <c r="K6434" s="28">
        <v>0.10811</v>
      </c>
      <c r="L6434" s="28">
        <f t="shared" si="141"/>
        <v>0.21518999999999999</v>
      </c>
      <c r="M6434" s="28"/>
      <c r="O6434" s="77">
        <v>0.2497300058603287</v>
      </c>
      <c r="Q6434" s="135"/>
      <c r="R6434" s="27"/>
      <c r="BF6434" s="106"/>
    </row>
    <row r="6435" spans="1:58" x14ac:dyDescent="0.25">
      <c r="A6435" t="s">
        <v>17</v>
      </c>
      <c r="B6435" s="23">
        <v>2022</v>
      </c>
      <c r="C6435" s="23" t="s">
        <v>3</v>
      </c>
      <c r="D6435" s="23" t="s">
        <v>493</v>
      </c>
      <c r="E6435" s="23" t="s">
        <v>170</v>
      </c>
      <c r="F6435" s="23" t="s">
        <v>335</v>
      </c>
      <c r="G6435" s="23" t="s">
        <v>551</v>
      </c>
      <c r="H6435" s="32" t="s">
        <v>360</v>
      </c>
      <c r="I6435" s="32" t="s">
        <v>579</v>
      </c>
      <c r="J6435" s="135">
        <v>9</v>
      </c>
      <c r="K6435" s="28">
        <v>5.5559999999999998E-2</v>
      </c>
      <c r="L6435" s="28">
        <f t="shared" si="141"/>
        <v>0.19098999999999999</v>
      </c>
      <c r="M6435" s="28"/>
      <c r="O6435" s="77">
        <v>0.25554001331329351</v>
      </c>
      <c r="Q6435" s="135"/>
      <c r="R6435" s="27"/>
      <c r="BF6435" s="106"/>
    </row>
    <row r="6436" spans="1:58" x14ac:dyDescent="0.25">
      <c r="A6436" t="s">
        <v>17</v>
      </c>
      <c r="B6436" s="23">
        <v>2023</v>
      </c>
      <c r="C6436" s="23" t="s">
        <v>0</v>
      </c>
      <c r="D6436" s="23" t="s">
        <v>537</v>
      </c>
      <c r="E6436" s="23" t="s">
        <v>170</v>
      </c>
      <c r="F6436" s="23" t="s">
        <v>335</v>
      </c>
      <c r="G6436" s="23" t="s">
        <v>551</v>
      </c>
      <c r="H6436" s="32" t="s">
        <v>360</v>
      </c>
      <c r="I6436" s="32" t="s">
        <v>579</v>
      </c>
      <c r="J6436" s="135">
        <v>8</v>
      </c>
      <c r="K6436" s="28">
        <v>3.3329999999999999E-2</v>
      </c>
      <c r="L6436" s="28">
        <f t="shared" si="141"/>
        <v>0.21234</v>
      </c>
      <c r="M6436" s="28"/>
      <c r="O6436" s="77">
        <v>0.26218000054359442</v>
      </c>
      <c r="Q6436" s="135"/>
      <c r="R6436" s="27"/>
      <c r="BF6436" s="106"/>
    </row>
    <row r="6437" spans="1:58" x14ac:dyDescent="0.25">
      <c r="A6437" t="s">
        <v>17</v>
      </c>
      <c r="B6437" s="23">
        <v>2019</v>
      </c>
      <c r="C6437" s="23" t="s">
        <v>0</v>
      </c>
      <c r="D6437" s="23" t="s">
        <v>59</v>
      </c>
      <c r="E6437" s="23" t="s">
        <v>172</v>
      </c>
      <c r="F6437" s="23" t="s">
        <v>173</v>
      </c>
      <c r="G6437" s="23" t="s">
        <v>541</v>
      </c>
      <c r="H6437" s="32" t="s">
        <v>542</v>
      </c>
      <c r="I6437" s="32" t="s">
        <v>579</v>
      </c>
      <c r="J6437" s="135">
        <v>18</v>
      </c>
      <c r="K6437" s="28">
        <v>0.25352000000000002</v>
      </c>
      <c r="L6437" s="28">
        <f t="shared" si="141"/>
        <v>0.34447</v>
      </c>
      <c r="M6437" s="28"/>
      <c r="O6437" s="77">
        <v>0.31793001294136047</v>
      </c>
      <c r="Q6437" s="135"/>
      <c r="R6437" s="27"/>
      <c r="BF6437" s="106"/>
    </row>
    <row r="6438" spans="1:58" x14ac:dyDescent="0.25">
      <c r="A6438" t="s">
        <v>17</v>
      </c>
      <c r="B6438" s="23">
        <v>2019</v>
      </c>
      <c r="C6438" s="23" t="s">
        <v>1</v>
      </c>
      <c r="D6438" s="23" t="s">
        <v>60</v>
      </c>
      <c r="E6438" s="23" t="s">
        <v>172</v>
      </c>
      <c r="F6438" s="23" t="s">
        <v>173</v>
      </c>
      <c r="G6438" s="23" t="s">
        <v>541</v>
      </c>
      <c r="H6438" s="32" t="s">
        <v>542</v>
      </c>
      <c r="I6438" s="32" t="s">
        <v>579</v>
      </c>
      <c r="J6438" s="135">
        <v>17</v>
      </c>
      <c r="K6438" s="28">
        <v>0.28358</v>
      </c>
      <c r="L6438" s="28">
        <f t="shared" si="141"/>
        <v>0.34921000000000002</v>
      </c>
      <c r="M6438" s="28"/>
      <c r="O6438" s="77">
        <v>0.29095000028610229</v>
      </c>
      <c r="Q6438" s="135"/>
      <c r="R6438" s="27"/>
      <c r="BF6438" s="106"/>
    </row>
    <row r="6439" spans="1:58" x14ac:dyDescent="0.25">
      <c r="A6439" t="s">
        <v>17</v>
      </c>
      <c r="B6439" s="23">
        <v>2019</v>
      </c>
      <c r="C6439" s="23" t="s">
        <v>2</v>
      </c>
      <c r="D6439" s="23" t="s">
        <v>61</v>
      </c>
      <c r="E6439" s="23" t="s">
        <v>172</v>
      </c>
      <c r="F6439" s="23" t="s">
        <v>173</v>
      </c>
      <c r="G6439" s="23" t="s">
        <v>541</v>
      </c>
      <c r="H6439" s="32" t="s">
        <v>542</v>
      </c>
      <c r="I6439" s="32" t="s">
        <v>579</v>
      </c>
      <c r="J6439" s="135">
        <v>15</v>
      </c>
      <c r="K6439" s="28">
        <v>0.17241000000000001</v>
      </c>
      <c r="L6439" s="28">
        <f t="shared" si="141"/>
        <v>0.33051000000000003</v>
      </c>
      <c r="M6439" s="28"/>
      <c r="O6439" s="77">
        <v>0.2629300057888031</v>
      </c>
      <c r="Q6439" s="135"/>
      <c r="R6439" s="27"/>
      <c r="BF6439" s="106"/>
    </row>
    <row r="6440" spans="1:58" x14ac:dyDescent="0.25">
      <c r="A6440" t="s">
        <v>17</v>
      </c>
      <c r="B6440" s="23">
        <v>2019</v>
      </c>
      <c r="C6440" s="23" t="s">
        <v>3</v>
      </c>
      <c r="D6440" s="23" t="s">
        <v>62</v>
      </c>
      <c r="E6440" s="23" t="s">
        <v>172</v>
      </c>
      <c r="F6440" s="23" t="s">
        <v>173</v>
      </c>
      <c r="G6440" s="23" t="s">
        <v>541</v>
      </c>
      <c r="H6440" s="32" t="s">
        <v>542</v>
      </c>
      <c r="I6440" s="32" t="s">
        <v>579</v>
      </c>
      <c r="J6440" s="135">
        <v>13</v>
      </c>
      <c r="K6440" s="28">
        <v>0.23077</v>
      </c>
      <c r="L6440" s="28">
        <f t="shared" si="141"/>
        <v>0.32346999999999998</v>
      </c>
      <c r="M6440" s="28"/>
      <c r="O6440" s="77">
        <v>0.230880007147789</v>
      </c>
      <c r="Q6440" s="135"/>
      <c r="R6440" s="27"/>
      <c r="BF6440" s="106"/>
    </row>
    <row r="6441" spans="1:58" x14ac:dyDescent="0.25">
      <c r="A6441" t="s">
        <v>17</v>
      </c>
      <c r="B6441" s="23">
        <v>2020</v>
      </c>
      <c r="C6441" s="23" t="s">
        <v>0</v>
      </c>
      <c r="D6441" s="23" t="s">
        <v>63</v>
      </c>
      <c r="E6441" s="23" t="s">
        <v>172</v>
      </c>
      <c r="F6441" s="23" t="s">
        <v>173</v>
      </c>
      <c r="G6441" s="23" t="s">
        <v>541</v>
      </c>
      <c r="H6441" s="32" t="s">
        <v>542</v>
      </c>
      <c r="I6441" s="32" t="s">
        <v>579</v>
      </c>
      <c r="J6441" s="135">
        <v>11</v>
      </c>
      <c r="K6441" s="28">
        <v>0.2</v>
      </c>
      <c r="L6441" s="28">
        <f t="shared" si="141"/>
        <v>0.28033999999999998</v>
      </c>
      <c r="M6441" s="28"/>
      <c r="O6441" s="77">
        <v>0.1393100023269653</v>
      </c>
      <c r="Q6441" s="135"/>
      <c r="R6441" s="27"/>
      <c r="BF6441" s="106"/>
    </row>
    <row r="6442" spans="1:58" x14ac:dyDescent="0.25">
      <c r="A6442" t="s">
        <v>17</v>
      </c>
      <c r="B6442" s="23">
        <v>2020</v>
      </c>
      <c r="C6442" s="23" t="s">
        <v>1</v>
      </c>
      <c r="D6442" s="23" t="s">
        <v>64</v>
      </c>
      <c r="E6442" s="23" t="s">
        <v>172</v>
      </c>
      <c r="F6442" s="23" t="s">
        <v>173</v>
      </c>
      <c r="G6442" s="23" t="s">
        <v>541</v>
      </c>
      <c r="H6442" s="32" t="s">
        <v>542</v>
      </c>
      <c r="I6442" s="32" t="s">
        <v>579</v>
      </c>
      <c r="J6442" s="135">
        <v>10</v>
      </c>
      <c r="K6442" s="28">
        <v>0.15789</v>
      </c>
      <c r="L6442" s="28">
        <f t="shared" si="141"/>
        <v>0.26867000000000002</v>
      </c>
      <c r="M6442" s="28"/>
      <c r="O6442" s="77">
        <v>0.17129999399185181</v>
      </c>
      <c r="Q6442" s="135"/>
      <c r="R6442" s="27"/>
      <c r="BF6442" s="106"/>
    </row>
    <row r="6443" spans="1:58" x14ac:dyDescent="0.25">
      <c r="A6443" t="s">
        <v>17</v>
      </c>
      <c r="B6443" s="23">
        <v>2020</v>
      </c>
      <c r="C6443" s="23" t="s">
        <v>2</v>
      </c>
      <c r="D6443" s="23" t="s">
        <v>65</v>
      </c>
      <c r="E6443" s="23" t="s">
        <v>172</v>
      </c>
      <c r="F6443" s="23" t="s">
        <v>173</v>
      </c>
      <c r="G6443" s="23" t="s">
        <v>541</v>
      </c>
      <c r="H6443" s="32" t="s">
        <v>542</v>
      </c>
      <c r="I6443" s="32" t="s">
        <v>579</v>
      </c>
      <c r="J6443" s="135">
        <v>10</v>
      </c>
      <c r="K6443" s="28">
        <v>0.23683999999999999</v>
      </c>
      <c r="L6443" s="28">
        <f t="shared" si="141"/>
        <v>0.25618000000000002</v>
      </c>
      <c r="M6443" s="28"/>
      <c r="O6443" s="77">
        <v>0.2179500013589859</v>
      </c>
      <c r="Q6443" s="135"/>
      <c r="R6443" s="27"/>
      <c r="BF6443" s="106"/>
    </row>
    <row r="6444" spans="1:58" x14ac:dyDescent="0.25">
      <c r="A6444" t="s">
        <v>17</v>
      </c>
      <c r="B6444" s="23">
        <v>2020</v>
      </c>
      <c r="C6444" s="23" t="s">
        <v>3</v>
      </c>
      <c r="D6444" s="23" t="s">
        <v>66</v>
      </c>
      <c r="E6444" s="23" t="s">
        <v>172</v>
      </c>
      <c r="F6444" s="23" t="s">
        <v>173</v>
      </c>
      <c r="G6444" s="23" t="s">
        <v>541</v>
      </c>
      <c r="H6444" s="32" t="s">
        <v>542</v>
      </c>
      <c r="I6444" s="32" t="s">
        <v>579</v>
      </c>
      <c r="J6444" s="135">
        <v>11</v>
      </c>
      <c r="K6444" s="28">
        <v>0.20930000000000001</v>
      </c>
      <c r="L6444" s="28">
        <f t="shared" si="141"/>
        <v>0.26554</v>
      </c>
      <c r="M6444" s="28"/>
      <c r="O6444" s="77">
        <v>0.24258999526500699</v>
      </c>
      <c r="Q6444" s="135"/>
      <c r="R6444" s="27"/>
      <c r="BF6444" s="106"/>
    </row>
    <row r="6445" spans="1:58" x14ac:dyDescent="0.25">
      <c r="A6445" t="s">
        <v>17</v>
      </c>
      <c r="B6445" s="23">
        <v>2021</v>
      </c>
      <c r="C6445" s="23" t="s">
        <v>0</v>
      </c>
      <c r="D6445" s="23" t="s">
        <v>67</v>
      </c>
      <c r="E6445" s="23" t="s">
        <v>172</v>
      </c>
      <c r="F6445" s="23" t="s">
        <v>173</v>
      </c>
      <c r="G6445" s="23" t="s">
        <v>541</v>
      </c>
      <c r="H6445" s="32" t="s">
        <v>542</v>
      </c>
      <c r="I6445" s="32" t="s">
        <v>579</v>
      </c>
      <c r="J6445" s="135">
        <v>12</v>
      </c>
      <c r="K6445" s="28">
        <v>0.19564999999999999</v>
      </c>
      <c r="L6445" s="28">
        <f t="shared" si="141"/>
        <v>0.30179</v>
      </c>
      <c r="M6445" s="28"/>
      <c r="O6445" s="77">
        <v>0.2547299861907959</v>
      </c>
      <c r="Q6445" s="135"/>
      <c r="R6445" s="27"/>
      <c r="BF6445" s="106"/>
    </row>
    <row r="6446" spans="1:58" x14ac:dyDescent="0.25">
      <c r="A6446" t="s">
        <v>17</v>
      </c>
      <c r="B6446" s="23">
        <v>2021</v>
      </c>
      <c r="C6446" s="23" t="s">
        <v>1</v>
      </c>
      <c r="D6446" s="23" t="s">
        <v>68</v>
      </c>
      <c r="E6446" s="23" t="s">
        <v>172</v>
      </c>
      <c r="F6446" s="23" t="s">
        <v>173</v>
      </c>
      <c r="G6446" s="23" t="s">
        <v>541</v>
      </c>
      <c r="H6446" s="32" t="s">
        <v>542</v>
      </c>
      <c r="I6446" s="32" t="s">
        <v>579</v>
      </c>
      <c r="J6446" s="135">
        <v>12</v>
      </c>
      <c r="K6446" s="28">
        <v>0.20408000000000001</v>
      </c>
      <c r="L6446" s="28">
        <f t="shared" si="141"/>
        <v>0.30381999999999998</v>
      </c>
      <c r="M6446" s="28"/>
      <c r="O6446" s="77">
        <v>0.25255998969078058</v>
      </c>
      <c r="Q6446" s="135"/>
      <c r="R6446" s="27"/>
      <c r="BF6446" s="106"/>
    </row>
    <row r="6447" spans="1:58" x14ac:dyDescent="0.25">
      <c r="A6447" t="s">
        <v>17</v>
      </c>
      <c r="B6447" s="23">
        <v>2021</v>
      </c>
      <c r="C6447" s="23" t="s">
        <v>2</v>
      </c>
      <c r="D6447" s="23" t="s">
        <v>69</v>
      </c>
      <c r="E6447" s="23" t="s">
        <v>172</v>
      </c>
      <c r="F6447" s="23" t="s">
        <v>173</v>
      </c>
      <c r="G6447" s="23" t="s">
        <v>541</v>
      </c>
      <c r="H6447" s="32" t="s">
        <v>542</v>
      </c>
      <c r="I6447" s="32" t="s">
        <v>579</v>
      </c>
      <c r="J6447" s="135">
        <v>15</v>
      </c>
      <c r="K6447" s="28">
        <v>0.15517</v>
      </c>
      <c r="L6447" s="28">
        <f t="shared" si="141"/>
        <v>0.31916</v>
      </c>
      <c r="M6447" s="28"/>
      <c r="O6447" s="77">
        <v>0.26715001463890081</v>
      </c>
      <c r="Q6447" s="135"/>
      <c r="R6447" s="27"/>
      <c r="BF6447" s="106"/>
    </row>
    <row r="6448" spans="1:58" x14ac:dyDescent="0.25">
      <c r="A6448" t="s">
        <v>17</v>
      </c>
      <c r="B6448" s="23">
        <v>2021</v>
      </c>
      <c r="C6448" s="23" t="s">
        <v>3</v>
      </c>
      <c r="D6448" s="23" t="s">
        <v>70</v>
      </c>
      <c r="E6448" s="23" t="s">
        <v>172</v>
      </c>
      <c r="F6448" s="23" t="s">
        <v>173</v>
      </c>
      <c r="G6448" s="23" t="s">
        <v>541</v>
      </c>
      <c r="H6448" s="32" t="s">
        <v>542</v>
      </c>
      <c r="I6448" s="32" t="s">
        <v>579</v>
      </c>
      <c r="J6448" s="135">
        <v>15</v>
      </c>
      <c r="K6448" s="28">
        <v>0.18032999999999999</v>
      </c>
      <c r="L6448" s="28">
        <f t="shared" si="141"/>
        <v>0.31583</v>
      </c>
      <c r="M6448" s="28"/>
      <c r="O6448" s="77">
        <v>0.26399001479148859</v>
      </c>
      <c r="Q6448" s="135"/>
      <c r="R6448" s="27"/>
      <c r="BF6448" s="106"/>
    </row>
    <row r="6449" spans="1:58" x14ac:dyDescent="0.25">
      <c r="A6449" t="s">
        <v>17</v>
      </c>
      <c r="B6449" s="23">
        <v>2022</v>
      </c>
      <c r="C6449" s="23" t="s">
        <v>0</v>
      </c>
      <c r="D6449" s="23" t="s">
        <v>71</v>
      </c>
      <c r="E6449" s="23" t="s">
        <v>172</v>
      </c>
      <c r="F6449" s="23" t="s">
        <v>173</v>
      </c>
      <c r="G6449" s="23" t="s">
        <v>541</v>
      </c>
      <c r="H6449" s="32" t="s">
        <v>542</v>
      </c>
      <c r="I6449" s="32" t="s">
        <v>579</v>
      </c>
      <c r="J6449" s="135">
        <v>16</v>
      </c>
      <c r="K6449" s="28">
        <v>0.18462000000000001</v>
      </c>
      <c r="L6449" s="28">
        <f t="shared" si="141"/>
        <v>0.31734000000000001</v>
      </c>
      <c r="M6449" s="28"/>
      <c r="O6449" s="77">
        <v>0.26568999886512762</v>
      </c>
      <c r="Q6449" s="135"/>
      <c r="R6449" s="27"/>
      <c r="BF6449" s="106"/>
    </row>
    <row r="6450" spans="1:58" x14ac:dyDescent="0.25">
      <c r="A6450" t="s">
        <v>17</v>
      </c>
      <c r="B6450" s="23">
        <v>2022</v>
      </c>
      <c r="C6450" s="23" t="s">
        <v>1</v>
      </c>
      <c r="D6450" s="23" t="s">
        <v>72</v>
      </c>
      <c r="E6450" s="23" t="s">
        <v>172</v>
      </c>
      <c r="F6450" s="23" t="s">
        <v>173</v>
      </c>
      <c r="G6450" s="23" t="s">
        <v>541</v>
      </c>
      <c r="H6450" s="32" t="s">
        <v>542</v>
      </c>
      <c r="I6450" s="32" t="s">
        <v>579</v>
      </c>
      <c r="J6450" s="135">
        <v>16</v>
      </c>
      <c r="K6450" s="28">
        <v>0.15625</v>
      </c>
      <c r="L6450" s="28">
        <f t="shared" si="141"/>
        <v>0.32958999999999999</v>
      </c>
      <c r="M6450" s="28"/>
      <c r="O6450" s="77">
        <v>0.27766001224517822</v>
      </c>
      <c r="Q6450" s="135"/>
      <c r="R6450" s="27"/>
      <c r="BF6450" s="106"/>
    </row>
    <row r="6451" spans="1:58" x14ac:dyDescent="0.25">
      <c r="A6451" t="s">
        <v>17</v>
      </c>
      <c r="B6451" s="23">
        <v>2022</v>
      </c>
      <c r="C6451" s="23" t="s">
        <v>2</v>
      </c>
      <c r="D6451" s="23" t="s">
        <v>73</v>
      </c>
      <c r="E6451" s="23" t="s">
        <v>172</v>
      </c>
      <c r="F6451" s="23" t="s">
        <v>173</v>
      </c>
      <c r="G6451" s="23" t="s">
        <v>541</v>
      </c>
      <c r="H6451" s="32" t="s">
        <v>542</v>
      </c>
      <c r="I6451" s="32" t="s">
        <v>579</v>
      </c>
      <c r="J6451" s="135">
        <v>15</v>
      </c>
      <c r="K6451" s="28">
        <v>0.2</v>
      </c>
      <c r="L6451" s="28">
        <f t="shared" si="141"/>
        <v>0.31498999999999999</v>
      </c>
      <c r="M6451" s="28"/>
      <c r="O6451" s="77">
        <v>0.2497300058603287</v>
      </c>
      <c r="Q6451" s="135"/>
      <c r="R6451" s="27"/>
      <c r="BF6451" s="106"/>
    </row>
    <row r="6452" spans="1:58" x14ac:dyDescent="0.25">
      <c r="A6452" t="s">
        <v>17</v>
      </c>
      <c r="B6452" s="23">
        <v>2022</v>
      </c>
      <c r="C6452" s="23" t="s">
        <v>3</v>
      </c>
      <c r="D6452" s="23" t="s">
        <v>493</v>
      </c>
      <c r="E6452" s="23" t="s">
        <v>172</v>
      </c>
      <c r="F6452" s="23" t="s">
        <v>173</v>
      </c>
      <c r="G6452" s="23" t="s">
        <v>541</v>
      </c>
      <c r="H6452" s="32" t="s">
        <v>542</v>
      </c>
      <c r="I6452" s="32" t="s">
        <v>579</v>
      </c>
      <c r="J6452" s="135">
        <v>12</v>
      </c>
      <c r="K6452" s="28">
        <v>0.20408000000000001</v>
      </c>
      <c r="L6452" s="28">
        <f t="shared" si="141"/>
        <v>0.30764000000000002</v>
      </c>
      <c r="M6452" s="28"/>
      <c r="O6452" s="77">
        <v>0.25554001331329351</v>
      </c>
      <c r="Q6452" s="135"/>
      <c r="R6452" s="27"/>
      <c r="BF6452" s="106"/>
    </row>
    <row r="6453" spans="1:58" x14ac:dyDescent="0.25">
      <c r="A6453" t="s">
        <v>17</v>
      </c>
      <c r="B6453" s="23">
        <v>2023</v>
      </c>
      <c r="C6453" s="23" t="s">
        <v>0</v>
      </c>
      <c r="D6453" s="23" t="s">
        <v>537</v>
      </c>
      <c r="E6453" s="23" t="s">
        <v>172</v>
      </c>
      <c r="F6453" s="23" t="s">
        <v>173</v>
      </c>
      <c r="G6453" s="23" t="s">
        <v>541</v>
      </c>
      <c r="H6453" s="32" t="s">
        <v>542</v>
      </c>
      <c r="I6453" s="32" t="s">
        <v>579</v>
      </c>
      <c r="J6453" s="135">
        <v>12</v>
      </c>
      <c r="K6453" s="28">
        <v>0.15217</v>
      </c>
      <c r="L6453" s="28">
        <f t="shared" si="141"/>
        <v>0.29743999999999998</v>
      </c>
      <c r="M6453" s="28"/>
      <c r="O6453" s="77">
        <v>0.26218000054359442</v>
      </c>
      <c r="Q6453" s="135"/>
      <c r="R6453" s="27"/>
      <c r="BF6453" s="106"/>
    </row>
    <row r="6454" spans="1:58" x14ac:dyDescent="0.25">
      <c r="A6454" t="s">
        <v>17</v>
      </c>
      <c r="B6454" s="23">
        <v>2019</v>
      </c>
      <c r="C6454" s="23" t="s">
        <v>0</v>
      </c>
      <c r="D6454" s="23" t="s">
        <v>59</v>
      </c>
      <c r="E6454" s="23" t="s">
        <v>550</v>
      </c>
      <c r="F6454" s="23" t="s">
        <v>352</v>
      </c>
      <c r="G6454" s="23" t="s">
        <v>550</v>
      </c>
      <c r="H6454" s="32" t="s">
        <v>352</v>
      </c>
      <c r="I6454" s="32" t="s">
        <v>579</v>
      </c>
      <c r="J6454" s="135">
        <v>99</v>
      </c>
      <c r="K6454" s="28">
        <v>0.20759</v>
      </c>
      <c r="L6454" s="28">
        <f t="shared" si="141"/>
        <v>0.20759</v>
      </c>
      <c r="M6454" s="28"/>
      <c r="O6454" s="77">
        <v>0.31793001294136047</v>
      </c>
      <c r="Q6454" s="135"/>
      <c r="R6454" s="27"/>
      <c r="BF6454" s="106"/>
    </row>
    <row r="6455" spans="1:58" x14ac:dyDescent="0.25">
      <c r="A6455" t="s">
        <v>17</v>
      </c>
      <c r="B6455" s="23">
        <v>2019</v>
      </c>
      <c r="C6455" s="23" t="s">
        <v>1</v>
      </c>
      <c r="D6455" s="23" t="s">
        <v>60</v>
      </c>
      <c r="E6455" s="23" t="s">
        <v>550</v>
      </c>
      <c r="F6455" s="23" t="s">
        <v>352</v>
      </c>
      <c r="G6455" s="23" t="s">
        <v>550</v>
      </c>
      <c r="H6455" s="32" t="s">
        <v>352</v>
      </c>
      <c r="I6455" s="32" t="s">
        <v>579</v>
      </c>
      <c r="J6455" s="135">
        <v>97</v>
      </c>
      <c r="K6455" s="28">
        <v>0.21762000000000001</v>
      </c>
      <c r="L6455" s="28">
        <f t="shared" si="141"/>
        <v>0.21762000000000001</v>
      </c>
      <c r="M6455" s="28"/>
      <c r="O6455" s="77">
        <v>0.29095000028610229</v>
      </c>
      <c r="Q6455" s="135"/>
      <c r="R6455" s="27"/>
      <c r="BF6455" s="106"/>
    </row>
    <row r="6456" spans="1:58" x14ac:dyDescent="0.25">
      <c r="A6456" t="s">
        <v>17</v>
      </c>
      <c r="B6456" s="23">
        <v>2019</v>
      </c>
      <c r="C6456" s="23" t="s">
        <v>2</v>
      </c>
      <c r="D6456" s="23" t="s">
        <v>61</v>
      </c>
      <c r="E6456" s="23" t="s">
        <v>550</v>
      </c>
      <c r="F6456" s="23" t="s">
        <v>352</v>
      </c>
      <c r="G6456" s="23" t="s">
        <v>550</v>
      </c>
      <c r="H6456" s="32" t="s">
        <v>352</v>
      </c>
      <c r="I6456" s="32" t="s">
        <v>579</v>
      </c>
      <c r="J6456" s="135">
        <v>94</v>
      </c>
      <c r="K6456" s="28">
        <v>0.20533000000000001</v>
      </c>
      <c r="L6456" s="28">
        <f t="shared" si="141"/>
        <v>0.20533000000000001</v>
      </c>
      <c r="M6456" s="28"/>
      <c r="O6456" s="77">
        <v>0.2629300057888031</v>
      </c>
      <c r="Q6456" s="135"/>
      <c r="R6456" s="27"/>
      <c r="BF6456" s="106"/>
    </row>
    <row r="6457" spans="1:58" x14ac:dyDescent="0.25">
      <c r="A6457" t="s">
        <v>17</v>
      </c>
      <c r="B6457" s="23">
        <v>2019</v>
      </c>
      <c r="C6457" s="23" t="s">
        <v>3</v>
      </c>
      <c r="D6457" s="23" t="s">
        <v>62</v>
      </c>
      <c r="E6457" s="23" t="s">
        <v>550</v>
      </c>
      <c r="F6457" s="23" t="s">
        <v>352</v>
      </c>
      <c r="G6457" s="23" t="s">
        <v>550</v>
      </c>
      <c r="H6457" s="32" t="s">
        <v>352</v>
      </c>
      <c r="I6457" s="32" t="s">
        <v>579</v>
      </c>
      <c r="J6457" s="135">
        <v>90</v>
      </c>
      <c r="K6457" s="28">
        <v>0.19667999999999999</v>
      </c>
      <c r="L6457" s="28">
        <f t="shared" si="141"/>
        <v>0.19667999999999999</v>
      </c>
      <c r="M6457" s="28"/>
      <c r="O6457" s="77">
        <v>0.230880007147789</v>
      </c>
      <c r="Q6457" s="135"/>
      <c r="R6457" s="27"/>
      <c r="BF6457" s="106"/>
    </row>
    <row r="6458" spans="1:58" x14ac:dyDescent="0.25">
      <c r="A6458" t="s">
        <v>17</v>
      </c>
      <c r="B6458" s="23">
        <v>2020</v>
      </c>
      <c r="C6458" s="23" t="s">
        <v>0</v>
      </c>
      <c r="D6458" s="23" t="s">
        <v>63</v>
      </c>
      <c r="E6458" s="23" t="s">
        <v>550</v>
      </c>
      <c r="F6458" s="23" t="s">
        <v>352</v>
      </c>
      <c r="G6458" s="23" t="s">
        <v>550</v>
      </c>
      <c r="H6458" s="32" t="s">
        <v>352</v>
      </c>
      <c r="I6458" s="32" t="s">
        <v>579</v>
      </c>
      <c r="J6458" s="135">
        <v>90</v>
      </c>
      <c r="K6458" s="28">
        <v>0.14444000000000001</v>
      </c>
      <c r="L6458" s="28">
        <f t="shared" si="141"/>
        <v>0.14444000000000001</v>
      </c>
      <c r="M6458" s="28"/>
      <c r="O6458" s="77">
        <v>0.1393100023269653</v>
      </c>
      <c r="Q6458" s="135"/>
      <c r="R6458" s="27"/>
      <c r="BF6458" s="106"/>
    </row>
    <row r="6459" spans="1:58" x14ac:dyDescent="0.25">
      <c r="A6459" t="s">
        <v>17</v>
      </c>
      <c r="B6459" s="23">
        <v>2020</v>
      </c>
      <c r="C6459" s="23" t="s">
        <v>1</v>
      </c>
      <c r="D6459" s="23" t="s">
        <v>64</v>
      </c>
      <c r="E6459" s="23" t="s">
        <v>550</v>
      </c>
      <c r="F6459" s="23" t="s">
        <v>352</v>
      </c>
      <c r="G6459" s="23" t="s">
        <v>550</v>
      </c>
      <c r="H6459" s="32" t="s">
        <v>352</v>
      </c>
      <c r="I6459" s="32" t="s">
        <v>579</v>
      </c>
      <c r="J6459" s="135">
        <v>86</v>
      </c>
      <c r="K6459" s="28">
        <v>0.11404</v>
      </c>
      <c r="L6459" s="28">
        <f t="shared" si="141"/>
        <v>0.11404</v>
      </c>
      <c r="M6459" s="28"/>
      <c r="O6459" s="77">
        <v>0.17129999399185181</v>
      </c>
      <c r="Q6459" s="135"/>
      <c r="R6459" s="27"/>
      <c r="BF6459" s="106"/>
    </row>
    <row r="6460" spans="1:58" x14ac:dyDescent="0.25">
      <c r="A6460" t="s">
        <v>17</v>
      </c>
      <c r="B6460" s="23">
        <v>2020</v>
      </c>
      <c r="C6460" s="23" t="s">
        <v>2</v>
      </c>
      <c r="D6460" s="23" t="s">
        <v>65</v>
      </c>
      <c r="E6460" s="23" t="s">
        <v>550</v>
      </c>
      <c r="F6460" s="23" t="s">
        <v>352</v>
      </c>
      <c r="G6460" s="23" t="s">
        <v>550</v>
      </c>
      <c r="H6460" s="32" t="s">
        <v>352</v>
      </c>
      <c r="I6460" s="32" t="s">
        <v>579</v>
      </c>
      <c r="J6460" s="135">
        <v>88</v>
      </c>
      <c r="K6460" s="28">
        <v>9.9430000000000004E-2</v>
      </c>
      <c r="L6460" s="28">
        <f t="shared" si="141"/>
        <v>9.9430000000000004E-2</v>
      </c>
      <c r="M6460" s="28"/>
      <c r="O6460" s="77">
        <v>0.2179500013589859</v>
      </c>
      <c r="Q6460" s="135"/>
      <c r="R6460" s="27"/>
      <c r="BF6460" s="106"/>
    </row>
    <row r="6461" spans="1:58" x14ac:dyDescent="0.25">
      <c r="A6461" t="s">
        <v>17</v>
      </c>
      <c r="B6461" s="23">
        <v>2020</v>
      </c>
      <c r="C6461" s="23" t="s">
        <v>3</v>
      </c>
      <c r="D6461" s="23" t="s">
        <v>66</v>
      </c>
      <c r="E6461" s="23" t="s">
        <v>550</v>
      </c>
      <c r="F6461" s="23" t="s">
        <v>352</v>
      </c>
      <c r="G6461" s="23" t="s">
        <v>550</v>
      </c>
      <c r="H6461" s="32" t="s">
        <v>352</v>
      </c>
      <c r="I6461" s="32" t="s">
        <v>579</v>
      </c>
      <c r="J6461" s="135">
        <v>89</v>
      </c>
      <c r="K6461" s="28">
        <v>0.10954999999999999</v>
      </c>
      <c r="L6461" s="28">
        <f t="shared" si="141"/>
        <v>0.10954999999999999</v>
      </c>
      <c r="M6461" s="28"/>
      <c r="O6461" s="77">
        <v>0.24258999526500699</v>
      </c>
      <c r="Q6461" s="135"/>
      <c r="R6461" s="27"/>
      <c r="BF6461" s="106"/>
    </row>
    <row r="6462" spans="1:58" x14ac:dyDescent="0.25">
      <c r="A6462" t="s">
        <v>17</v>
      </c>
      <c r="B6462" s="23">
        <v>2021</v>
      </c>
      <c r="C6462" s="23" t="s">
        <v>0</v>
      </c>
      <c r="D6462" s="23" t="s">
        <v>67</v>
      </c>
      <c r="E6462" s="23" t="s">
        <v>550</v>
      </c>
      <c r="F6462" s="23" t="s">
        <v>352</v>
      </c>
      <c r="G6462" s="23" t="s">
        <v>550</v>
      </c>
      <c r="H6462" s="32" t="s">
        <v>352</v>
      </c>
      <c r="I6462" s="32" t="s">
        <v>579</v>
      </c>
      <c r="J6462" s="135">
        <v>91</v>
      </c>
      <c r="K6462" s="28">
        <v>0.14088000000000001</v>
      </c>
      <c r="L6462" s="28">
        <f t="shared" si="141"/>
        <v>0.14088000000000001</v>
      </c>
      <c r="M6462" s="28"/>
      <c r="O6462" s="77">
        <v>0.2547299861907959</v>
      </c>
      <c r="Q6462" s="135"/>
      <c r="R6462" s="27"/>
      <c r="BF6462" s="106"/>
    </row>
    <row r="6463" spans="1:58" x14ac:dyDescent="0.25">
      <c r="A6463" t="s">
        <v>17</v>
      </c>
      <c r="B6463" s="23">
        <v>2021</v>
      </c>
      <c r="C6463" s="23" t="s">
        <v>1</v>
      </c>
      <c r="D6463" s="23" t="s">
        <v>68</v>
      </c>
      <c r="E6463" s="23" t="s">
        <v>550</v>
      </c>
      <c r="F6463" s="23" t="s">
        <v>352</v>
      </c>
      <c r="G6463" s="23" t="s">
        <v>550</v>
      </c>
      <c r="H6463" s="32" t="s">
        <v>352</v>
      </c>
      <c r="I6463" s="32" t="s">
        <v>579</v>
      </c>
      <c r="J6463" s="135">
        <v>101</v>
      </c>
      <c r="K6463" s="28">
        <v>0.15309</v>
      </c>
      <c r="L6463" s="28">
        <f t="shared" si="141"/>
        <v>0.15309</v>
      </c>
      <c r="M6463" s="28"/>
      <c r="O6463" s="77">
        <v>0.25255998969078058</v>
      </c>
      <c r="Q6463" s="135"/>
      <c r="R6463" s="27"/>
      <c r="BF6463" s="106"/>
    </row>
    <row r="6464" spans="1:58" x14ac:dyDescent="0.25">
      <c r="A6464" t="s">
        <v>17</v>
      </c>
      <c r="B6464" s="23">
        <v>2021</v>
      </c>
      <c r="C6464" s="23" t="s">
        <v>2</v>
      </c>
      <c r="D6464" s="23" t="s">
        <v>69</v>
      </c>
      <c r="E6464" s="23" t="s">
        <v>550</v>
      </c>
      <c r="F6464" s="23" t="s">
        <v>352</v>
      </c>
      <c r="G6464" s="23" t="s">
        <v>550</v>
      </c>
      <c r="H6464" s="32" t="s">
        <v>352</v>
      </c>
      <c r="I6464" s="32" t="s">
        <v>579</v>
      </c>
      <c r="J6464" s="135">
        <v>102</v>
      </c>
      <c r="K6464" s="28">
        <v>0.15725</v>
      </c>
      <c r="L6464" s="28">
        <f t="shared" si="141"/>
        <v>0.15725</v>
      </c>
      <c r="M6464" s="28"/>
      <c r="O6464" s="77">
        <v>0.26715001463890081</v>
      </c>
      <c r="Q6464" s="135"/>
      <c r="R6464" s="27"/>
      <c r="BF6464" s="106"/>
    </row>
    <row r="6465" spans="1:58" x14ac:dyDescent="0.25">
      <c r="A6465" t="s">
        <v>17</v>
      </c>
      <c r="B6465" s="23">
        <v>2021</v>
      </c>
      <c r="C6465" s="23" t="s">
        <v>3</v>
      </c>
      <c r="D6465" s="23" t="s">
        <v>70</v>
      </c>
      <c r="E6465" s="23" t="s">
        <v>550</v>
      </c>
      <c r="F6465" s="23" t="s">
        <v>352</v>
      </c>
      <c r="G6465" s="23" t="s">
        <v>550</v>
      </c>
      <c r="H6465" s="32" t="s">
        <v>352</v>
      </c>
      <c r="I6465" s="32" t="s">
        <v>579</v>
      </c>
      <c r="J6465" s="135">
        <v>106</v>
      </c>
      <c r="K6465" s="28">
        <v>0.16744999999999999</v>
      </c>
      <c r="L6465" s="28">
        <f t="shared" si="141"/>
        <v>0.16744999999999999</v>
      </c>
      <c r="M6465" s="28"/>
      <c r="O6465" s="77">
        <v>0.26399001479148859</v>
      </c>
      <c r="Q6465" s="135"/>
      <c r="R6465" s="27"/>
      <c r="BF6465" s="106"/>
    </row>
    <row r="6466" spans="1:58" x14ac:dyDescent="0.25">
      <c r="A6466" t="s">
        <v>17</v>
      </c>
      <c r="B6466" s="23">
        <v>2022</v>
      </c>
      <c r="C6466" s="23" t="s">
        <v>0</v>
      </c>
      <c r="D6466" s="23" t="s">
        <v>71</v>
      </c>
      <c r="E6466" s="23" t="s">
        <v>550</v>
      </c>
      <c r="F6466" s="23" t="s">
        <v>352</v>
      </c>
      <c r="G6466" s="23" t="s">
        <v>550</v>
      </c>
      <c r="H6466" s="32" t="s">
        <v>352</v>
      </c>
      <c r="I6466" s="32" t="s">
        <v>579</v>
      </c>
      <c r="J6466" s="135">
        <v>110</v>
      </c>
      <c r="K6466" s="28">
        <v>0.15945000000000001</v>
      </c>
      <c r="L6466" s="28">
        <f t="shared" ref="L6466:L6529" si="142">SUMIFS(K:K, E:E, G6466, D:D, D6466, I:I, I6466)</f>
        <v>0.15945000000000001</v>
      </c>
      <c r="M6466" s="28"/>
      <c r="O6466" s="77">
        <v>0.26568999886512762</v>
      </c>
      <c r="Q6466" s="135"/>
      <c r="R6466" s="27"/>
      <c r="BF6466" s="106"/>
    </row>
    <row r="6467" spans="1:58" x14ac:dyDescent="0.25">
      <c r="A6467" t="s">
        <v>17</v>
      </c>
      <c r="B6467" s="23">
        <v>2022</v>
      </c>
      <c r="C6467" s="23" t="s">
        <v>1</v>
      </c>
      <c r="D6467" s="23" t="s">
        <v>72</v>
      </c>
      <c r="E6467" s="23" t="s">
        <v>550</v>
      </c>
      <c r="F6467" s="23" t="s">
        <v>352</v>
      </c>
      <c r="G6467" s="23" t="s">
        <v>550</v>
      </c>
      <c r="H6467" s="32" t="s">
        <v>352</v>
      </c>
      <c r="I6467" s="32" t="s">
        <v>579</v>
      </c>
      <c r="J6467" s="135">
        <v>110</v>
      </c>
      <c r="K6467" s="28">
        <v>0.18679000000000001</v>
      </c>
      <c r="L6467" s="28">
        <f t="shared" si="142"/>
        <v>0.18679000000000001</v>
      </c>
      <c r="M6467" s="28"/>
      <c r="O6467" s="77">
        <v>0.27766001224517822</v>
      </c>
      <c r="Q6467" s="135"/>
      <c r="R6467" s="27"/>
      <c r="BF6467" s="106"/>
    </row>
    <row r="6468" spans="1:58" x14ac:dyDescent="0.25">
      <c r="A6468" t="s">
        <v>17</v>
      </c>
      <c r="B6468" s="23">
        <v>2022</v>
      </c>
      <c r="C6468" s="23" t="s">
        <v>2</v>
      </c>
      <c r="D6468" s="23" t="s">
        <v>73</v>
      </c>
      <c r="E6468" s="23" t="s">
        <v>550</v>
      </c>
      <c r="F6468" s="23" t="s">
        <v>352</v>
      </c>
      <c r="G6468" s="23" t="s">
        <v>550</v>
      </c>
      <c r="H6468" s="32" t="s">
        <v>352</v>
      </c>
      <c r="I6468" s="32" t="s">
        <v>579</v>
      </c>
      <c r="J6468" s="135">
        <v>116</v>
      </c>
      <c r="K6468" s="28">
        <v>0.20860000000000001</v>
      </c>
      <c r="L6468" s="28">
        <f t="shared" si="142"/>
        <v>0.20860000000000001</v>
      </c>
      <c r="M6468" s="28"/>
      <c r="O6468" s="77">
        <v>0.2497300058603287</v>
      </c>
      <c r="Q6468" s="135"/>
      <c r="R6468" s="27"/>
      <c r="BF6468" s="106"/>
    </row>
    <row r="6469" spans="1:58" x14ac:dyDescent="0.25">
      <c r="A6469" t="s">
        <v>17</v>
      </c>
      <c r="B6469" s="23">
        <v>2022</v>
      </c>
      <c r="C6469" s="23" t="s">
        <v>3</v>
      </c>
      <c r="D6469" s="23" t="s">
        <v>493</v>
      </c>
      <c r="E6469" s="23" t="s">
        <v>550</v>
      </c>
      <c r="F6469" s="23" t="s">
        <v>352</v>
      </c>
      <c r="G6469" s="23" t="s">
        <v>550</v>
      </c>
      <c r="H6469" s="32" t="s">
        <v>352</v>
      </c>
      <c r="I6469" s="32" t="s">
        <v>579</v>
      </c>
      <c r="J6469" s="135">
        <v>111</v>
      </c>
      <c r="K6469" s="28">
        <v>0.19864999999999999</v>
      </c>
      <c r="L6469" s="28">
        <f t="shared" si="142"/>
        <v>0.19864999999999999</v>
      </c>
      <c r="M6469" s="28"/>
      <c r="O6469" s="77">
        <v>0.25554001331329351</v>
      </c>
      <c r="Q6469" s="135"/>
      <c r="R6469" s="27"/>
      <c r="BF6469" s="106"/>
    </row>
    <row r="6470" spans="1:58" x14ac:dyDescent="0.25">
      <c r="A6470" t="s">
        <v>17</v>
      </c>
      <c r="B6470" s="23">
        <v>2023</v>
      </c>
      <c r="C6470" s="23" t="s">
        <v>0</v>
      </c>
      <c r="D6470" s="23" t="s">
        <v>537</v>
      </c>
      <c r="E6470" s="23" t="s">
        <v>550</v>
      </c>
      <c r="F6470" s="23" t="s">
        <v>352</v>
      </c>
      <c r="G6470" s="23" t="s">
        <v>550</v>
      </c>
      <c r="H6470" s="32" t="s">
        <v>352</v>
      </c>
      <c r="I6470" s="32" t="s">
        <v>579</v>
      </c>
      <c r="J6470" s="135">
        <v>104</v>
      </c>
      <c r="K6470" s="28">
        <v>0.20530999999999999</v>
      </c>
      <c r="L6470" s="28">
        <f t="shared" si="142"/>
        <v>0.20530999999999999</v>
      </c>
      <c r="M6470" s="28"/>
      <c r="O6470" s="77">
        <v>0.26218000054359442</v>
      </c>
      <c r="Q6470" s="135"/>
      <c r="R6470" s="27"/>
      <c r="BF6470" s="106"/>
    </row>
    <row r="6471" spans="1:58" x14ac:dyDescent="0.25">
      <c r="A6471" t="s">
        <v>17</v>
      </c>
      <c r="B6471" s="23">
        <v>2019</v>
      </c>
      <c r="C6471" s="23" t="s">
        <v>0</v>
      </c>
      <c r="D6471" s="23" t="s">
        <v>59</v>
      </c>
      <c r="E6471" s="23" t="s">
        <v>174</v>
      </c>
      <c r="F6471" s="23" t="s">
        <v>175</v>
      </c>
      <c r="G6471" s="23" t="s">
        <v>558</v>
      </c>
      <c r="H6471" s="32" t="s">
        <v>355</v>
      </c>
      <c r="I6471" s="32" t="s">
        <v>579</v>
      </c>
      <c r="J6471" s="135">
        <v>23</v>
      </c>
      <c r="K6471" s="28">
        <v>0.1978</v>
      </c>
      <c r="L6471" s="28">
        <f t="shared" si="142"/>
        <v>0.25527</v>
      </c>
      <c r="M6471" s="28"/>
      <c r="O6471" s="77">
        <v>0.31793001294136047</v>
      </c>
      <c r="Q6471" s="135"/>
      <c r="R6471" s="27"/>
      <c r="BF6471" s="106"/>
    </row>
    <row r="6472" spans="1:58" x14ac:dyDescent="0.25">
      <c r="A6472" t="s">
        <v>17</v>
      </c>
      <c r="B6472" s="23">
        <v>2019</v>
      </c>
      <c r="C6472" s="23" t="s">
        <v>1</v>
      </c>
      <c r="D6472" s="23" t="s">
        <v>60</v>
      </c>
      <c r="E6472" s="23" t="s">
        <v>174</v>
      </c>
      <c r="F6472" s="23" t="s">
        <v>175</v>
      </c>
      <c r="G6472" s="23" t="s">
        <v>558</v>
      </c>
      <c r="H6472" s="32" t="s">
        <v>355</v>
      </c>
      <c r="I6472" s="32" t="s">
        <v>579</v>
      </c>
      <c r="J6472" s="135">
        <v>22</v>
      </c>
      <c r="K6472" s="28">
        <v>0.19767000000000001</v>
      </c>
      <c r="L6472" s="28">
        <f t="shared" si="142"/>
        <v>0.25738</v>
      </c>
      <c r="M6472" s="28"/>
      <c r="O6472" s="77">
        <v>0.29095000028610229</v>
      </c>
      <c r="Q6472" s="135"/>
      <c r="R6472" s="27"/>
      <c r="BF6472" s="106"/>
    </row>
    <row r="6473" spans="1:58" x14ac:dyDescent="0.25">
      <c r="A6473" t="s">
        <v>17</v>
      </c>
      <c r="B6473" s="23">
        <v>2019</v>
      </c>
      <c r="C6473" s="23" t="s">
        <v>2</v>
      </c>
      <c r="D6473" s="23" t="s">
        <v>61</v>
      </c>
      <c r="E6473" s="23" t="s">
        <v>174</v>
      </c>
      <c r="F6473" s="23" t="s">
        <v>175</v>
      </c>
      <c r="G6473" s="23" t="s">
        <v>558</v>
      </c>
      <c r="H6473" s="32" t="s">
        <v>355</v>
      </c>
      <c r="I6473" s="32" t="s">
        <v>579</v>
      </c>
      <c r="J6473" s="135">
        <v>23</v>
      </c>
      <c r="K6473" s="28">
        <v>0.18681</v>
      </c>
      <c r="L6473" s="28">
        <f t="shared" si="142"/>
        <v>0.25263000000000002</v>
      </c>
      <c r="M6473" s="28"/>
      <c r="O6473" s="77">
        <v>0.2629300057888031</v>
      </c>
      <c r="Q6473" s="135"/>
      <c r="R6473" s="27"/>
      <c r="BF6473" s="106"/>
    </row>
    <row r="6474" spans="1:58" x14ac:dyDescent="0.25">
      <c r="A6474" t="s">
        <v>17</v>
      </c>
      <c r="B6474" s="23">
        <v>2019</v>
      </c>
      <c r="C6474" s="23" t="s">
        <v>3</v>
      </c>
      <c r="D6474" s="23" t="s">
        <v>62</v>
      </c>
      <c r="E6474" s="23" t="s">
        <v>174</v>
      </c>
      <c r="F6474" s="23" t="s">
        <v>175</v>
      </c>
      <c r="G6474" s="23" t="s">
        <v>558</v>
      </c>
      <c r="H6474" s="32" t="s">
        <v>355</v>
      </c>
      <c r="I6474" s="32" t="s">
        <v>579</v>
      </c>
      <c r="J6474" s="135">
        <v>26</v>
      </c>
      <c r="K6474" s="28">
        <v>0.15534000000000001</v>
      </c>
      <c r="L6474" s="28">
        <f t="shared" si="142"/>
        <v>0.22386</v>
      </c>
      <c r="M6474" s="28"/>
      <c r="O6474" s="77">
        <v>0.230880007147789</v>
      </c>
      <c r="Q6474" s="135"/>
      <c r="R6474" s="27"/>
      <c r="BF6474" s="106"/>
    </row>
    <row r="6475" spans="1:58" x14ac:dyDescent="0.25">
      <c r="A6475" t="s">
        <v>17</v>
      </c>
      <c r="B6475" s="23">
        <v>2020</v>
      </c>
      <c r="C6475" s="23" t="s">
        <v>0</v>
      </c>
      <c r="D6475" s="23" t="s">
        <v>63</v>
      </c>
      <c r="E6475" s="23" t="s">
        <v>174</v>
      </c>
      <c r="F6475" s="23" t="s">
        <v>175</v>
      </c>
      <c r="G6475" s="23" t="s">
        <v>558</v>
      </c>
      <c r="H6475" s="32" t="s">
        <v>355</v>
      </c>
      <c r="I6475" s="32" t="s">
        <v>579</v>
      </c>
      <c r="J6475" s="135">
        <v>27</v>
      </c>
      <c r="K6475" s="28">
        <v>0.15887999999999999</v>
      </c>
      <c r="L6475" s="28">
        <f t="shared" si="142"/>
        <v>0.19012999999999999</v>
      </c>
      <c r="M6475" s="28"/>
      <c r="O6475" s="77">
        <v>0.1393100023269653</v>
      </c>
      <c r="Q6475" s="135"/>
      <c r="R6475" s="27"/>
      <c r="BF6475" s="106"/>
    </row>
    <row r="6476" spans="1:58" x14ac:dyDescent="0.25">
      <c r="A6476" t="s">
        <v>17</v>
      </c>
      <c r="B6476" s="23">
        <v>2020</v>
      </c>
      <c r="C6476" s="23" t="s">
        <v>1</v>
      </c>
      <c r="D6476" s="23" t="s">
        <v>64</v>
      </c>
      <c r="E6476" s="23" t="s">
        <v>174</v>
      </c>
      <c r="F6476" s="23" t="s">
        <v>175</v>
      </c>
      <c r="G6476" s="23" t="s">
        <v>558</v>
      </c>
      <c r="H6476" s="32" t="s">
        <v>355</v>
      </c>
      <c r="I6476" s="32" t="s">
        <v>579</v>
      </c>
      <c r="J6476" s="135">
        <v>27</v>
      </c>
      <c r="K6476" s="28">
        <v>0.15887999999999999</v>
      </c>
      <c r="L6476" s="28">
        <f t="shared" si="142"/>
        <v>0.15409999999999999</v>
      </c>
      <c r="M6476" s="28"/>
      <c r="O6476" s="77">
        <v>0.17129999399185181</v>
      </c>
      <c r="Q6476" s="135"/>
      <c r="R6476" s="27"/>
      <c r="BF6476" s="106"/>
    </row>
    <row r="6477" spans="1:58" x14ac:dyDescent="0.25">
      <c r="A6477" t="s">
        <v>17</v>
      </c>
      <c r="B6477" s="23">
        <v>2020</v>
      </c>
      <c r="C6477" s="23" t="s">
        <v>2</v>
      </c>
      <c r="D6477" s="23" t="s">
        <v>65</v>
      </c>
      <c r="E6477" s="23" t="s">
        <v>174</v>
      </c>
      <c r="F6477" s="23" t="s">
        <v>175</v>
      </c>
      <c r="G6477" s="23" t="s">
        <v>558</v>
      </c>
      <c r="H6477" s="32" t="s">
        <v>355</v>
      </c>
      <c r="I6477" s="32" t="s">
        <v>579</v>
      </c>
      <c r="J6477" s="135">
        <v>26</v>
      </c>
      <c r="K6477" s="28">
        <v>0.17476</v>
      </c>
      <c r="L6477" s="28">
        <f t="shared" si="142"/>
        <v>0.13805999999999999</v>
      </c>
      <c r="M6477" s="28"/>
      <c r="O6477" s="77">
        <v>0.2179500013589859</v>
      </c>
      <c r="Q6477" s="135"/>
      <c r="R6477" s="27"/>
      <c r="BF6477" s="106"/>
    </row>
    <row r="6478" spans="1:58" x14ac:dyDescent="0.25">
      <c r="A6478" t="s">
        <v>17</v>
      </c>
      <c r="B6478" s="23">
        <v>2020</v>
      </c>
      <c r="C6478" s="23" t="s">
        <v>3</v>
      </c>
      <c r="D6478" s="23" t="s">
        <v>66</v>
      </c>
      <c r="E6478" s="23" t="s">
        <v>174</v>
      </c>
      <c r="F6478" s="23" t="s">
        <v>175</v>
      </c>
      <c r="G6478" s="23" t="s">
        <v>558</v>
      </c>
      <c r="H6478" s="32" t="s">
        <v>355</v>
      </c>
      <c r="I6478" s="32" t="s">
        <v>579</v>
      </c>
      <c r="J6478" s="135">
        <v>25</v>
      </c>
      <c r="K6478" s="28">
        <v>0.19</v>
      </c>
      <c r="L6478" s="28">
        <f t="shared" si="142"/>
        <v>0.15487999999999999</v>
      </c>
      <c r="M6478" s="28"/>
      <c r="O6478" s="77">
        <v>0.24258999526500699</v>
      </c>
      <c r="Q6478" s="135"/>
      <c r="R6478" s="27"/>
      <c r="BF6478" s="106"/>
    </row>
    <row r="6479" spans="1:58" x14ac:dyDescent="0.25">
      <c r="A6479" t="s">
        <v>17</v>
      </c>
      <c r="B6479" s="23">
        <v>2021</v>
      </c>
      <c r="C6479" s="23" t="s">
        <v>0</v>
      </c>
      <c r="D6479" s="23" t="s">
        <v>67</v>
      </c>
      <c r="E6479" s="23" t="s">
        <v>174</v>
      </c>
      <c r="F6479" s="23" t="s">
        <v>175</v>
      </c>
      <c r="G6479" s="23" t="s">
        <v>558</v>
      </c>
      <c r="H6479" s="32" t="s">
        <v>355</v>
      </c>
      <c r="I6479" s="32" t="s">
        <v>579</v>
      </c>
      <c r="J6479" s="135">
        <v>22</v>
      </c>
      <c r="K6479" s="28">
        <v>0.1573</v>
      </c>
      <c r="L6479" s="28">
        <f t="shared" si="142"/>
        <v>0.17272999999999999</v>
      </c>
      <c r="M6479" s="28"/>
      <c r="O6479" s="77">
        <v>0.2547299861907959</v>
      </c>
      <c r="Q6479" s="135"/>
      <c r="R6479" s="27"/>
      <c r="BF6479" s="106"/>
    </row>
    <row r="6480" spans="1:58" x14ac:dyDescent="0.25">
      <c r="A6480" t="s">
        <v>17</v>
      </c>
      <c r="B6480" s="23">
        <v>2021</v>
      </c>
      <c r="C6480" s="23" t="s">
        <v>1</v>
      </c>
      <c r="D6480" s="23" t="s">
        <v>68</v>
      </c>
      <c r="E6480" s="23" t="s">
        <v>174</v>
      </c>
      <c r="F6480" s="23" t="s">
        <v>175</v>
      </c>
      <c r="G6480" s="23" t="s">
        <v>558</v>
      </c>
      <c r="H6480" s="32" t="s">
        <v>355</v>
      </c>
      <c r="I6480" s="32" t="s">
        <v>579</v>
      </c>
      <c r="J6480" s="135">
        <v>26</v>
      </c>
      <c r="K6480" s="28">
        <v>0.16667000000000001</v>
      </c>
      <c r="L6480" s="28">
        <f t="shared" si="142"/>
        <v>0.20046</v>
      </c>
      <c r="M6480" s="28"/>
      <c r="O6480" s="77">
        <v>0.25255998969078058</v>
      </c>
      <c r="Q6480" s="135"/>
      <c r="R6480" s="27"/>
      <c r="BF6480" s="106"/>
    </row>
    <row r="6481" spans="1:58" x14ac:dyDescent="0.25">
      <c r="A6481" t="s">
        <v>17</v>
      </c>
      <c r="B6481" s="23">
        <v>2021</v>
      </c>
      <c r="C6481" s="23" t="s">
        <v>2</v>
      </c>
      <c r="D6481" s="23" t="s">
        <v>69</v>
      </c>
      <c r="E6481" s="23" t="s">
        <v>174</v>
      </c>
      <c r="F6481" s="23" t="s">
        <v>175</v>
      </c>
      <c r="G6481" s="23" t="s">
        <v>558</v>
      </c>
      <c r="H6481" s="32" t="s">
        <v>355</v>
      </c>
      <c r="I6481" s="32" t="s">
        <v>579</v>
      </c>
      <c r="J6481" s="135">
        <v>26</v>
      </c>
      <c r="K6481" s="28">
        <v>0.18447</v>
      </c>
      <c r="L6481" s="28">
        <f t="shared" si="142"/>
        <v>0.20088</v>
      </c>
      <c r="M6481" s="28"/>
      <c r="O6481" s="77">
        <v>0.26715001463890081</v>
      </c>
      <c r="Q6481" s="135"/>
      <c r="R6481" s="27"/>
      <c r="BF6481" s="106"/>
    </row>
    <row r="6482" spans="1:58" x14ac:dyDescent="0.25">
      <c r="A6482" t="s">
        <v>17</v>
      </c>
      <c r="B6482" s="23">
        <v>2021</v>
      </c>
      <c r="C6482" s="23" t="s">
        <v>3</v>
      </c>
      <c r="D6482" s="23" t="s">
        <v>70</v>
      </c>
      <c r="E6482" s="23" t="s">
        <v>174</v>
      </c>
      <c r="F6482" s="23" t="s">
        <v>175</v>
      </c>
      <c r="G6482" s="23" t="s">
        <v>558</v>
      </c>
      <c r="H6482" s="32" t="s">
        <v>355</v>
      </c>
      <c r="I6482" s="32" t="s">
        <v>579</v>
      </c>
      <c r="J6482" s="135">
        <v>22</v>
      </c>
      <c r="K6482" s="28">
        <v>0.17044999999999999</v>
      </c>
      <c r="L6482" s="28">
        <f t="shared" si="142"/>
        <v>0.19864000000000001</v>
      </c>
      <c r="M6482" s="28"/>
      <c r="O6482" s="77">
        <v>0.26399001479148859</v>
      </c>
      <c r="Q6482" s="135"/>
      <c r="R6482" s="27"/>
      <c r="BF6482" s="106"/>
    </row>
    <row r="6483" spans="1:58" x14ac:dyDescent="0.25">
      <c r="A6483" t="s">
        <v>17</v>
      </c>
      <c r="B6483" s="23">
        <v>2022</v>
      </c>
      <c r="C6483" s="23" t="s">
        <v>0</v>
      </c>
      <c r="D6483" s="23" t="s">
        <v>71</v>
      </c>
      <c r="E6483" s="23" t="s">
        <v>174</v>
      </c>
      <c r="F6483" s="23" t="s">
        <v>175</v>
      </c>
      <c r="G6483" s="23" t="s">
        <v>558</v>
      </c>
      <c r="H6483" s="32" t="s">
        <v>355</v>
      </c>
      <c r="I6483" s="32" t="s">
        <v>579</v>
      </c>
      <c r="J6483" s="135">
        <v>23</v>
      </c>
      <c r="K6483" s="28">
        <v>0.22581000000000001</v>
      </c>
      <c r="L6483" s="28">
        <f t="shared" si="142"/>
        <v>0.19358</v>
      </c>
      <c r="M6483" s="28"/>
      <c r="O6483" s="77">
        <v>0.26568999886512762</v>
      </c>
      <c r="Q6483" s="135"/>
      <c r="R6483" s="27"/>
      <c r="BF6483" s="106"/>
    </row>
    <row r="6484" spans="1:58" x14ac:dyDescent="0.25">
      <c r="A6484" t="s">
        <v>17</v>
      </c>
      <c r="B6484" s="23">
        <v>2022</v>
      </c>
      <c r="C6484" s="23" t="s">
        <v>1</v>
      </c>
      <c r="D6484" s="23" t="s">
        <v>72</v>
      </c>
      <c r="E6484" s="23" t="s">
        <v>174</v>
      </c>
      <c r="F6484" s="23" t="s">
        <v>175</v>
      </c>
      <c r="G6484" s="23" t="s">
        <v>558</v>
      </c>
      <c r="H6484" s="32" t="s">
        <v>355</v>
      </c>
      <c r="I6484" s="32" t="s">
        <v>579</v>
      </c>
      <c r="J6484" s="135">
        <v>23</v>
      </c>
      <c r="K6484" s="28">
        <v>0.22222</v>
      </c>
      <c r="L6484" s="28">
        <f t="shared" si="142"/>
        <v>0.18129999999999999</v>
      </c>
      <c r="M6484" s="28"/>
      <c r="O6484" s="77">
        <v>0.27766001224517822</v>
      </c>
      <c r="Q6484" s="135"/>
      <c r="R6484" s="27"/>
      <c r="BF6484" s="106"/>
    </row>
    <row r="6485" spans="1:58" x14ac:dyDescent="0.25">
      <c r="A6485" t="s">
        <v>17</v>
      </c>
      <c r="B6485" s="23">
        <v>2022</v>
      </c>
      <c r="C6485" s="23" t="s">
        <v>2</v>
      </c>
      <c r="D6485" s="23" t="s">
        <v>73</v>
      </c>
      <c r="E6485" s="23" t="s">
        <v>174</v>
      </c>
      <c r="F6485" s="23" t="s">
        <v>175</v>
      </c>
      <c r="G6485" s="23" t="s">
        <v>558</v>
      </c>
      <c r="H6485" s="32" t="s">
        <v>355</v>
      </c>
      <c r="I6485" s="32" t="s">
        <v>579</v>
      </c>
      <c r="J6485" s="135">
        <v>24</v>
      </c>
      <c r="K6485" s="28">
        <v>0.18085000000000001</v>
      </c>
      <c r="L6485" s="28">
        <f t="shared" si="142"/>
        <v>0.18620999999999999</v>
      </c>
      <c r="M6485" s="28"/>
      <c r="O6485" s="77">
        <v>0.2497300058603287</v>
      </c>
      <c r="Q6485" s="135"/>
      <c r="R6485" s="27"/>
      <c r="BF6485" s="106"/>
    </row>
    <row r="6486" spans="1:58" x14ac:dyDescent="0.25">
      <c r="A6486" t="s">
        <v>17</v>
      </c>
      <c r="B6486" s="23">
        <v>2022</v>
      </c>
      <c r="C6486" s="23" t="s">
        <v>3</v>
      </c>
      <c r="D6486" s="23" t="s">
        <v>493</v>
      </c>
      <c r="E6486" s="23" t="s">
        <v>174</v>
      </c>
      <c r="F6486" s="23" t="s">
        <v>175</v>
      </c>
      <c r="G6486" s="23" t="s">
        <v>558</v>
      </c>
      <c r="H6486" s="32" t="s">
        <v>355</v>
      </c>
      <c r="I6486" s="32" t="s">
        <v>579</v>
      </c>
      <c r="J6486" s="135">
        <v>23</v>
      </c>
      <c r="K6486" s="28">
        <v>0.1978</v>
      </c>
      <c r="L6486" s="28">
        <f t="shared" si="142"/>
        <v>0.16936999999999999</v>
      </c>
      <c r="M6486" s="28"/>
      <c r="O6486" s="77">
        <v>0.25554001331329351</v>
      </c>
      <c r="Q6486" s="135"/>
      <c r="R6486" s="27"/>
      <c r="BF6486" s="106"/>
    </row>
    <row r="6487" spans="1:58" x14ac:dyDescent="0.25">
      <c r="A6487" t="s">
        <v>17</v>
      </c>
      <c r="B6487" s="23">
        <v>2023</v>
      </c>
      <c r="C6487" s="23" t="s">
        <v>0</v>
      </c>
      <c r="D6487" s="23" t="s">
        <v>537</v>
      </c>
      <c r="E6487" s="23" t="s">
        <v>174</v>
      </c>
      <c r="F6487" s="23" t="s">
        <v>175</v>
      </c>
      <c r="G6487" s="23" t="s">
        <v>558</v>
      </c>
      <c r="H6487" s="32" t="s">
        <v>355</v>
      </c>
      <c r="I6487" s="32" t="s">
        <v>579</v>
      </c>
      <c r="J6487" s="135">
        <v>22</v>
      </c>
      <c r="K6487" s="28">
        <v>0.16854</v>
      </c>
      <c r="L6487" s="28">
        <f t="shared" si="142"/>
        <v>0.16944999999999999</v>
      </c>
      <c r="M6487" s="28"/>
      <c r="O6487" s="77">
        <v>0.26218000054359442</v>
      </c>
      <c r="Q6487" s="135"/>
      <c r="R6487" s="27"/>
      <c r="BF6487" s="106"/>
    </row>
    <row r="6488" spans="1:58" x14ac:dyDescent="0.25">
      <c r="A6488" t="s">
        <v>17</v>
      </c>
      <c r="B6488" s="23">
        <v>2019</v>
      </c>
      <c r="C6488" s="23" t="s">
        <v>0</v>
      </c>
      <c r="D6488" s="23" t="s">
        <v>59</v>
      </c>
      <c r="E6488" s="23" t="s">
        <v>176</v>
      </c>
      <c r="F6488" s="23" t="s">
        <v>177</v>
      </c>
      <c r="G6488" s="23" t="s">
        <v>553</v>
      </c>
      <c r="H6488" s="32" t="s">
        <v>365</v>
      </c>
      <c r="I6488" s="32" t="s">
        <v>579</v>
      </c>
      <c r="J6488" s="135">
        <v>40</v>
      </c>
      <c r="K6488" s="28">
        <v>0.51875000000000004</v>
      </c>
      <c r="L6488" s="28">
        <f t="shared" si="142"/>
        <v>0.58786000000000005</v>
      </c>
      <c r="M6488" s="28"/>
      <c r="O6488" s="77">
        <v>0.31793001294136047</v>
      </c>
      <c r="Q6488" s="135"/>
      <c r="R6488" s="27"/>
      <c r="BF6488" s="106"/>
    </row>
    <row r="6489" spans="1:58" x14ac:dyDescent="0.25">
      <c r="A6489" t="s">
        <v>17</v>
      </c>
      <c r="B6489" s="23">
        <v>2019</v>
      </c>
      <c r="C6489" s="23" t="s">
        <v>1</v>
      </c>
      <c r="D6489" s="23" t="s">
        <v>60</v>
      </c>
      <c r="E6489" s="23" t="s">
        <v>176</v>
      </c>
      <c r="F6489" s="23" t="s">
        <v>177</v>
      </c>
      <c r="G6489" s="23" t="s">
        <v>553</v>
      </c>
      <c r="H6489" s="32" t="s">
        <v>365</v>
      </c>
      <c r="I6489" s="32" t="s">
        <v>579</v>
      </c>
      <c r="J6489" s="135">
        <v>42</v>
      </c>
      <c r="K6489" s="28">
        <v>0.54818999999999996</v>
      </c>
      <c r="L6489" s="28">
        <f t="shared" si="142"/>
        <v>0.57555999999999996</v>
      </c>
      <c r="M6489" s="28"/>
      <c r="O6489" s="77">
        <v>0.29095000028610229</v>
      </c>
      <c r="Q6489" s="135"/>
      <c r="R6489" s="27"/>
      <c r="BF6489" s="106"/>
    </row>
    <row r="6490" spans="1:58" x14ac:dyDescent="0.25">
      <c r="A6490" t="s">
        <v>17</v>
      </c>
      <c r="B6490" s="23">
        <v>2019</v>
      </c>
      <c r="C6490" s="23" t="s">
        <v>2</v>
      </c>
      <c r="D6490" s="23" t="s">
        <v>61</v>
      </c>
      <c r="E6490" s="23" t="s">
        <v>176</v>
      </c>
      <c r="F6490" s="23" t="s">
        <v>177</v>
      </c>
      <c r="G6490" s="23" t="s">
        <v>553</v>
      </c>
      <c r="H6490" s="32" t="s">
        <v>365</v>
      </c>
      <c r="I6490" s="32" t="s">
        <v>579</v>
      </c>
      <c r="J6490" s="135">
        <v>43</v>
      </c>
      <c r="K6490" s="28">
        <v>0.54913000000000001</v>
      </c>
      <c r="L6490" s="28">
        <f t="shared" si="142"/>
        <v>0.57096999999999998</v>
      </c>
      <c r="M6490" s="28"/>
      <c r="O6490" s="77">
        <v>0.2629300057888031</v>
      </c>
      <c r="Q6490" s="135"/>
      <c r="R6490" s="27"/>
      <c r="BF6490" s="106"/>
    </row>
    <row r="6491" spans="1:58" x14ac:dyDescent="0.25">
      <c r="A6491" t="s">
        <v>17</v>
      </c>
      <c r="B6491" s="23">
        <v>2019</v>
      </c>
      <c r="C6491" s="23" t="s">
        <v>3</v>
      </c>
      <c r="D6491" s="23" t="s">
        <v>62</v>
      </c>
      <c r="E6491" s="23" t="s">
        <v>176</v>
      </c>
      <c r="F6491" s="23" t="s">
        <v>177</v>
      </c>
      <c r="G6491" s="23" t="s">
        <v>553</v>
      </c>
      <c r="H6491" s="32" t="s">
        <v>365</v>
      </c>
      <c r="I6491" s="32" t="s">
        <v>579</v>
      </c>
      <c r="J6491" s="135">
        <v>43</v>
      </c>
      <c r="K6491" s="28">
        <v>0.49123</v>
      </c>
      <c r="L6491" s="28">
        <f t="shared" si="142"/>
        <v>0.50165000000000004</v>
      </c>
      <c r="M6491" s="28"/>
      <c r="O6491" s="77">
        <v>0.230880007147789</v>
      </c>
      <c r="Q6491" s="135"/>
      <c r="R6491" s="27"/>
      <c r="BF6491" s="106"/>
    </row>
    <row r="6492" spans="1:58" x14ac:dyDescent="0.25">
      <c r="A6492" t="s">
        <v>17</v>
      </c>
      <c r="B6492" s="23">
        <v>2020</v>
      </c>
      <c r="C6492" s="23" t="s">
        <v>0</v>
      </c>
      <c r="D6492" s="23" t="s">
        <v>63</v>
      </c>
      <c r="E6492" s="23" t="s">
        <v>176</v>
      </c>
      <c r="F6492" s="23" t="s">
        <v>177</v>
      </c>
      <c r="G6492" s="23" t="s">
        <v>553</v>
      </c>
      <c r="H6492" s="32" t="s">
        <v>365</v>
      </c>
      <c r="I6492" s="32" t="s">
        <v>579</v>
      </c>
      <c r="J6492" s="135">
        <v>39</v>
      </c>
      <c r="K6492" s="28">
        <v>0.42037999999999998</v>
      </c>
      <c r="L6492" s="28">
        <f t="shared" si="142"/>
        <v>0.42198999999999998</v>
      </c>
      <c r="M6492" s="28"/>
      <c r="O6492" s="77">
        <v>0.1393100023269653</v>
      </c>
      <c r="Q6492" s="135"/>
      <c r="R6492" s="27"/>
      <c r="BF6492" s="106"/>
    </row>
    <row r="6493" spans="1:58" x14ac:dyDescent="0.25">
      <c r="A6493" t="s">
        <v>17</v>
      </c>
      <c r="B6493" s="23">
        <v>2020</v>
      </c>
      <c r="C6493" s="23" t="s">
        <v>1</v>
      </c>
      <c r="D6493" s="23" t="s">
        <v>64</v>
      </c>
      <c r="E6493" s="23" t="s">
        <v>176</v>
      </c>
      <c r="F6493" s="23" t="s">
        <v>177</v>
      </c>
      <c r="G6493" s="23" t="s">
        <v>553</v>
      </c>
      <c r="H6493" s="32" t="s">
        <v>365</v>
      </c>
      <c r="I6493" s="32" t="s">
        <v>579</v>
      </c>
      <c r="J6493" s="135">
        <v>34</v>
      </c>
      <c r="K6493" s="28">
        <v>0.35820999999999997</v>
      </c>
      <c r="L6493" s="28">
        <f t="shared" si="142"/>
        <v>0.40078999999999998</v>
      </c>
      <c r="M6493" s="28"/>
      <c r="O6493" s="77">
        <v>0.17129999399185181</v>
      </c>
      <c r="Q6493" s="135"/>
      <c r="R6493" s="27"/>
      <c r="BF6493" s="106"/>
    </row>
    <row r="6494" spans="1:58" x14ac:dyDescent="0.25">
      <c r="A6494" t="s">
        <v>17</v>
      </c>
      <c r="B6494" s="23">
        <v>2020</v>
      </c>
      <c r="C6494" s="23" t="s">
        <v>2</v>
      </c>
      <c r="D6494" s="23" t="s">
        <v>65</v>
      </c>
      <c r="E6494" s="23" t="s">
        <v>176</v>
      </c>
      <c r="F6494" s="23" t="s">
        <v>177</v>
      </c>
      <c r="G6494" s="23" t="s">
        <v>553</v>
      </c>
      <c r="H6494" s="32" t="s">
        <v>365</v>
      </c>
      <c r="I6494" s="32" t="s">
        <v>579</v>
      </c>
      <c r="J6494" s="135">
        <v>33</v>
      </c>
      <c r="K6494" s="28">
        <v>0.32823999999999998</v>
      </c>
      <c r="L6494" s="28">
        <f t="shared" si="142"/>
        <v>0.35391</v>
      </c>
      <c r="M6494" s="28"/>
      <c r="O6494" s="77">
        <v>0.2179500013589859</v>
      </c>
      <c r="Q6494" s="135"/>
      <c r="R6494" s="27"/>
      <c r="BF6494" s="106"/>
    </row>
    <row r="6495" spans="1:58" x14ac:dyDescent="0.25">
      <c r="A6495" t="s">
        <v>17</v>
      </c>
      <c r="B6495" s="23">
        <v>2020</v>
      </c>
      <c r="C6495" s="23" t="s">
        <v>3</v>
      </c>
      <c r="D6495" s="23" t="s">
        <v>66</v>
      </c>
      <c r="E6495" s="23" t="s">
        <v>176</v>
      </c>
      <c r="F6495" s="23" t="s">
        <v>177</v>
      </c>
      <c r="G6495" s="23" t="s">
        <v>553</v>
      </c>
      <c r="H6495" s="32" t="s">
        <v>365</v>
      </c>
      <c r="I6495" s="32" t="s">
        <v>579</v>
      </c>
      <c r="J6495" s="135">
        <v>32</v>
      </c>
      <c r="K6495" s="28">
        <v>0.31746000000000002</v>
      </c>
      <c r="L6495" s="28">
        <f t="shared" si="142"/>
        <v>0.36975000000000002</v>
      </c>
      <c r="M6495" s="28"/>
      <c r="O6495" s="77">
        <v>0.24258999526500699</v>
      </c>
      <c r="Q6495" s="135"/>
      <c r="R6495" s="27"/>
      <c r="BF6495" s="106"/>
    </row>
    <row r="6496" spans="1:58" x14ac:dyDescent="0.25">
      <c r="A6496" t="s">
        <v>17</v>
      </c>
      <c r="B6496" s="23">
        <v>2021</v>
      </c>
      <c r="C6496" s="23" t="s">
        <v>0</v>
      </c>
      <c r="D6496" s="23" t="s">
        <v>67</v>
      </c>
      <c r="E6496" s="23" t="s">
        <v>176</v>
      </c>
      <c r="F6496" s="23" t="s">
        <v>177</v>
      </c>
      <c r="G6496" s="23" t="s">
        <v>553</v>
      </c>
      <c r="H6496" s="32" t="s">
        <v>365</v>
      </c>
      <c r="I6496" s="32" t="s">
        <v>579</v>
      </c>
      <c r="J6496" s="135">
        <v>32</v>
      </c>
      <c r="K6496" s="28">
        <v>0.32030999999999998</v>
      </c>
      <c r="L6496" s="28">
        <f t="shared" si="142"/>
        <v>0.40171000000000001</v>
      </c>
      <c r="M6496" s="28"/>
      <c r="O6496" s="77">
        <v>0.2547299861907959</v>
      </c>
      <c r="Q6496" s="135"/>
      <c r="R6496" s="27"/>
      <c r="BF6496" s="106"/>
    </row>
    <row r="6497" spans="1:58" x14ac:dyDescent="0.25">
      <c r="A6497" t="s">
        <v>17</v>
      </c>
      <c r="B6497" s="23">
        <v>2021</v>
      </c>
      <c r="C6497" s="23" t="s">
        <v>1</v>
      </c>
      <c r="D6497" s="23" t="s">
        <v>68</v>
      </c>
      <c r="E6497" s="23" t="s">
        <v>176</v>
      </c>
      <c r="F6497" s="23" t="s">
        <v>177</v>
      </c>
      <c r="G6497" s="23" t="s">
        <v>553</v>
      </c>
      <c r="H6497" s="32" t="s">
        <v>365</v>
      </c>
      <c r="I6497" s="32" t="s">
        <v>579</v>
      </c>
      <c r="J6497" s="135">
        <v>37</v>
      </c>
      <c r="K6497" s="28">
        <v>0.33333000000000002</v>
      </c>
      <c r="L6497" s="28">
        <f t="shared" si="142"/>
        <v>0.39079999999999998</v>
      </c>
      <c r="M6497" s="28"/>
      <c r="O6497" s="77">
        <v>0.25255998969078058</v>
      </c>
      <c r="Q6497" s="135"/>
      <c r="R6497" s="27"/>
      <c r="BF6497" s="106"/>
    </row>
    <row r="6498" spans="1:58" x14ac:dyDescent="0.25">
      <c r="A6498" t="s">
        <v>17</v>
      </c>
      <c r="B6498" s="23">
        <v>2021</v>
      </c>
      <c r="C6498" s="23" t="s">
        <v>2</v>
      </c>
      <c r="D6498" s="23" t="s">
        <v>69</v>
      </c>
      <c r="E6498" s="23" t="s">
        <v>176</v>
      </c>
      <c r="F6498" s="23" t="s">
        <v>177</v>
      </c>
      <c r="G6498" s="23" t="s">
        <v>553</v>
      </c>
      <c r="H6498" s="32" t="s">
        <v>365</v>
      </c>
      <c r="I6498" s="32" t="s">
        <v>579</v>
      </c>
      <c r="J6498" s="135">
        <v>37</v>
      </c>
      <c r="K6498" s="28">
        <v>0.32885999999999999</v>
      </c>
      <c r="L6498" s="28">
        <f t="shared" si="142"/>
        <v>0.38131999999999999</v>
      </c>
      <c r="M6498" s="28"/>
      <c r="O6498" s="77">
        <v>0.26715001463890081</v>
      </c>
      <c r="Q6498" s="135"/>
      <c r="R6498" s="27"/>
      <c r="BF6498" s="106"/>
    </row>
    <row r="6499" spans="1:58" x14ac:dyDescent="0.25">
      <c r="A6499" t="s">
        <v>17</v>
      </c>
      <c r="B6499" s="23">
        <v>2021</v>
      </c>
      <c r="C6499" s="23" t="s">
        <v>3</v>
      </c>
      <c r="D6499" s="23" t="s">
        <v>70</v>
      </c>
      <c r="E6499" s="23" t="s">
        <v>176</v>
      </c>
      <c r="F6499" s="23" t="s">
        <v>177</v>
      </c>
      <c r="G6499" s="23" t="s">
        <v>553</v>
      </c>
      <c r="H6499" s="32" t="s">
        <v>365</v>
      </c>
      <c r="I6499" s="32" t="s">
        <v>579</v>
      </c>
      <c r="J6499" s="135">
        <v>41</v>
      </c>
      <c r="K6499" s="28">
        <v>0.39023999999999998</v>
      </c>
      <c r="L6499" s="28">
        <f t="shared" si="142"/>
        <v>0.40076000000000001</v>
      </c>
      <c r="M6499" s="28"/>
      <c r="O6499" s="77">
        <v>0.26399001479148859</v>
      </c>
      <c r="Q6499" s="135"/>
      <c r="R6499" s="27"/>
      <c r="BF6499" s="106"/>
    </row>
    <row r="6500" spans="1:58" x14ac:dyDescent="0.25">
      <c r="A6500" t="s">
        <v>17</v>
      </c>
      <c r="B6500" s="23">
        <v>2022</v>
      </c>
      <c r="C6500" s="23" t="s">
        <v>0</v>
      </c>
      <c r="D6500" s="23" t="s">
        <v>71</v>
      </c>
      <c r="E6500" s="23" t="s">
        <v>176</v>
      </c>
      <c r="F6500" s="23" t="s">
        <v>177</v>
      </c>
      <c r="G6500" s="23" t="s">
        <v>553</v>
      </c>
      <c r="H6500" s="32" t="s">
        <v>365</v>
      </c>
      <c r="I6500" s="32" t="s">
        <v>579</v>
      </c>
      <c r="J6500" s="135">
        <v>45</v>
      </c>
      <c r="K6500" s="28">
        <v>0.41988999999999999</v>
      </c>
      <c r="L6500" s="28">
        <f t="shared" si="142"/>
        <v>0.41404000000000002</v>
      </c>
      <c r="M6500" s="28"/>
      <c r="O6500" s="77">
        <v>0.26568999886512762</v>
      </c>
      <c r="Q6500" s="135"/>
      <c r="R6500" s="27"/>
      <c r="BF6500" s="106"/>
    </row>
    <row r="6501" spans="1:58" x14ac:dyDescent="0.25">
      <c r="A6501" t="s">
        <v>17</v>
      </c>
      <c r="B6501" s="23">
        <v>2022</v>
      </c>
      <c r="C6501" s="23" t="s">
        <v>1</v>
      </c>
      <c r="D6501" s="23" t="s">
        <v>72</v>
      </c>
      <c r="E6501" s="23" t="s">
        <v>176</v>
      </c>
      <c r="F6501" s="23" t="s">
        <v>177</v>
      </c>
      <c r="G6501" s="23" t="s">
        <v>553</v>
      </c>
      <c r="H6501" s="32" t="s">
        <v>365</v>
      </c>
      <c r="I6501" s="32" t="s">
        <v>579</v>
      </c>
      <c r="J6501" s="135">
        <v>49</v>
      </c>
      <c r="K6501" s="28">
        <v>0.43147000000000002</v>
      </c>
      <c r="L6501" s="28">
        <f t="shared" si="142"/>
        <v>0.42157</v>
      </c>
      <c r="M6501" s="28"/>
      <c r="O6501" s="77">
        <v>0.27766001224517822</v>
      </c>
      <c r="Q6501" s="135"/>
      <c r="R6501" s="27"/>
      <c r="BF6501" s="106"/>
    </row>
    <row r="6502" spans="1:58" x14ac:dyDescent="0.25">
      <c r="A6502" t="s">
        <v>17</v>
      </c>
      <c r="B6502" s="23">
        <v>2022</v>
      </c>
      <c r="C6502" s="23" t="s">
        <v>2</v>
      </c>
      <c r="D6502" s="23" t="s">
        <v>73</v>
      </c>
      <c r="E6502" s="23" t="s">
        <v>176</v>
      </c>
      <c r="F6502" s="23" t="s">
        <v>177</v>
      </c>
      <c r="G6502" s="23" t="s">
        <v>553</v>
      </c>
      <c r="H6502" s="32" t="s">
        <v>365</v>
      </c>
      <c r="I6502" s="32" t="s">
        <v>579</v>
      </c>
      <c r="J6502" s="135">
        <v>51</v>
      </c>
      <c r="K6502" s="28">
        <v>0.4335</v>
      </c>
      <c r="L6502" s="28">
        <f t="shared" si="142"/>
        <v>0.44479000000000002</v>
      </c>
      <c r="M6502" s="28"/>
      <c r="O6502" s="77">
        <v>0.2497300058603287</v>
      </c>
      <c r="Q6502" s="135"/>
      <c r="R6502" s="27"/>
      <c r="BF6502" s="106"/>
    </row>
    <row r="6503" spans="1:58" x14ac:dyDescent="0.25">
      <c r="A6503" t="s">
        <v>17</v>
      </c>
      <c r="B6503" s="23">
        <v>2022</v>
      </c>
      <c r="C6503" s="23" t="s">
        <v>3</v>
      </c>
      <c r="D6503" s="23" t="s">
        <v>493</v>
      </c>
      <c r="E6503" s="23" t="s">
        <v>176</v>
      </c>
      <c r="F6503" s="23" t="s">
        <v>177</v>
      </c>
      <c r="G6503" s="23" t="s">
        <v>553</v>
      </c>
      <c r="H6503" s="32" t="s">
        <v>365</v>
      </c>
      <c r="I6503" s="32" t="s">
        <v>579</v>
      </c>
      <c r="J6503" s="135">
        <v>49</v>
      </c>
      <c r="K6503" s="28">
        <v>0.40609000000000001</v>
      </c>
      <c r="L6503" s="28">
        <f t="shared" si="142"/>
        <v>0.43924999999999997</v>
      </c>
      <c r="M6503" s="28"/>
      <c r="O6503" s="77">
        <v>0.25554001331329351</v>
      </c>
      <c r="Q6503" s="135"/>
      <c r="R6503" s="27"/>
      <c r="BF6503" s="106"/>
    </row>
    <row r="6504" spans="1:58" x14ac:dyDescent="0.25">
      <c r="A6504" t="s">
        <v>17</v>
      </c>
      <c r="B6504" s="23">
        <v>2023</v>
      </c>
      <c r="C6504" s="23" t="s">
        <v>0</v>
      </c>
      <c r="D6504" s="23" t="s">
        <v>537</v>
      </c>
      <c r="E6504" s="23" t="s">
        <v>176</v>
      </c>
      <c r="F6504" s="23" t="s">
        <v>177</v>
      </c>
      <c r="G6504" s="23" t="s">
        <v>553</v>
      </c>
      <c r="H6504" s="32" t="s">
        <v>365</v>
      </c>
      <c r="I6504" s="32" t="s">
        <v>579</v>
      </c>
      <c r="J6504" s="135">
        <v>48</v>
      </c>
      <c r="K6504" s="28">
        <v>0.40625</v>
      </c>
      <c r="L6504" s="28">
        <f t="shared" si="142"/>
        <v>0.44785000000000003</v>
      </c>
      <c r="M6504" s="28"/>
      <c r="O6504" s="77">
        <v>0.26218000054359442</v>
      </c>
      <c r="Q6504" s="135"/>
      <c r="R6504" s="27"/>
      <c r="BF6504" s="106"/>
    </row>
    <row r="6505" spans="1:58" x14ac:dyDescent="0.25">
      <c r="A6505" t="s">
        <v>17</v>
      </c>
      <c r="B6505" s="23">
        <v>2019</v>
      </c>
      <c r="C6505" s="23" t="s">
        <v>0</v>
      </c>
      <c r="D6505" s="23" t="s">
        <v>59</v>
      </c>
      <c r="E6505" s="23" t="s">
        <v>178</v>
      </c>
      <c r="F6505" s="23" t="s">
        <v>179</v>
      </c>
      <c r="G6505" s="23" t="s">
        <v>546</v>
      </c>
      <c r="H6505" s="32" t="s">
        <v>547</v>
      </c>
      <c r="I6505" s="32" t="s">
        <v>579</v>
      </c>
      <c r="J6505" s="135">
        <v>14</v>
      </c>
      <c r="K6505" s="28">
        <v>0.45613999999999999</v>
      </c>
      <c r="L6505" s="28">
        <f t="shared" si="142"/>
        <v>0.48604999999999998</v>
      </c>
      <c r="M6505" s="28"/>
      <c r="O6505" s="77">
        <v>0.31793001294136047</v>
      </c>
      <c r="Q6505" s="135"/>
      <c r="R6505" s="27"/>
      <c r="BF6505" s="106"/>
    </row>
    <row r="6506" spans="1:58" x14ac:dyDescent="0.25">
      <c r="A6506" t="s">
        <v>17</v>
      </c>
      <c r="B6506" s="23">
        <v>2019</v>
      </c>
      <c r="C6506" s="23" t="s">
        <v>1</v>
      </c>
      <c r="D6506" s="23" t="s">
        <v>60</v>
      </c>
      <c r="E6506" s="23" t="s">
        <v>178</v>
      </c>
      <c r="F6506" s="23" t="s">
        <v>179</v>
      </c>
      <c r="G6506" s="23" t="s">
        <v>546</v>
      </c>
      <c r="H6506" s="32" t="s">
        <v>547</v>
      </c>
      <c r="I6506" s="32" t="s">
        <v>579</v>
      </c>
      <c r="J6506" s="135">
        <v>16</v>
      </c>
      <c r="K6506" s="28">
        <v>0.44614999999999999</v>
      </c>
      <c r="L6506" s="28">
        <f t="shared" si="142"/>
        <v>0.48098999999999997</v>
      </c>
      <c r="M6506" s="28"/>
      <c r="O6506" s="77">
        <v>0.29095000028610229</v>
      </c>
      <c r="Q6506" s="135"/>
      <c r="R6506" s="27"/>
      <c r="BF6506" s="106"/>
    </row>
    <row r="6507" spans="1:58" x14ac:dyDescent="0.25">
      <c r="A6507" t="s">
        <v>17</v>
      </c>
      <c r="B6507" s="23">
        <v>2019</v>
      </c>
      <c r="C6507" s="23" t="s">
        <v>2</v>
      </c>
      <c r="D6507" s="23" t="s">
        <v>61</v>
      </c>
      <c r="E6507" s="23" t="s">
        <v>178</v>
      </c>
      <c r="F6507" s="23" t="s">
        <v>179</v>
      </c>
      <c r="G6507" s="23" t="s">
        <v>546</v>
      </c>
      <c r="H6507" s="32" t="s">
        <v>547</v>
      </c>
      <c r="I6507" s="32" t="s">
        <v>579</v>
      </c>
      <c r="J6507" s="135">
        <v>16</v>
      </c>
      <c r="K6507" s="28">
        <v>0.43547999999999998</v>
      </c>
      <c r="L6507" s="28">
        <f t="shared" si="142"/>
        <v>0.4743</v>
      </c>
      <c r="M6507" s="28"/>
      <c r="O6507" s="77">
        <v>0.2629300057888031</v>
      </c>
      <c r="Q6507" s="135"/>
      <c r="R6507" s="27"/>
      <c r="BF6507" s="106"/>
    </row>
    <row r="6508" spans="1:58" x14ac:dyDescent="0.25">
      <c r="A6508" t="s">
        <v>17</v>
      </c>
      <c r="B6508" s="23">
        <v>2019</v>
      </c>
      <c r="C6508" s="23" t="s">
        <v>3</v>
      </c>
      <c r="D6508" s="23" t="s">
        <v>62</v>
      </c>
      <c r="E6508" s="23" t="s">
        <v>178</v>
      </c>
      <c r="F6508" s="23" t="s">
        <v>179</v>
      </c>
      <c r="G6508" s="23" t="s">
        <v>546</v>
      </c>
      <c r="H6508" s="32" t="s">
        <v>547</v>
      </c>
      <c r="I6508" s="32" t="s">
        <v>579</v>
      </c>
      <c r="J6508" s="135">
        <v>15</v>
      </c>
      <c r="K6508" s="28">
        <v>0.49153000000000002</v>
      </c>
      <c r="L6508" s="28">
        <f t="shared" si="142"/>
        <v>0.45234999999999997</v>
      </c>
      <c r="M6508" s="28"/>
      <c r="O6508" s="77">
        <v>0.230880007147789</v>
      </c>
      <c r="Q6508" s="135"/>
      <c r="R6508" s="27"/>
      <c r="BF6508" s="106"/>
    </row>
    <row r="6509" spans="1:58" x14ac:dyDescent="0.25">
      <c r="A6509" t="s">
        <v>17</v>
      </c>
      <c r="B6509" s="23">
        <v>2020</v>
      </c>
      <c r="C6509" s="23" t="s">
        <v>0</v>
      </c>
      <c r="D6509" s="23" t="s">
        <v>63</v>
      </c>
      <c r="E6509" s="23" t="s">
        <v>178</v>
      </c>
      <c r="F6509" s="23" t="s">
        <v>179</v>
      </c>
      <c r="G6509" s="23" t="s">
        <v>546</v>
      </c>
      <c r="H6509" s="32" t="s">
        <v>547</v>
      </c>
      <c r="I6509" s="32" t="s">
        <v>579</v>
      </c>
      <c r="J6509" s="135">
        <v>14</v>
      </c>
      <c r="K6509" s="28">
        <v>0.44642999999999999</v>
      </c>
      <c r="L6509" s="28">
        <f t="shared" si="142"/>
        <v>0.40410000000000001</v>
      </c>
      <c r="M6509" s="28"/>
      <c r="O6509" s="77">
        <v>0.1393100023269653</v>
      </c>
      <c r="Q6509" s="135"/>
      <c r="R6509" s="27"/>
      <c r="BF6509" s="106"/>
    </row>
    <row r="6510" spans="1:58" x14ac:dyDescent="0.25">
      <c r="A6510" t="s">
        <v>17</v>
      </c>
      <c r="B6510" s="23">
        <v>2020</v>
      </c>
      <c r="C6510" s="23" t="s">
        <v>1</v>
      </c>
      <c r="D6510" s="23" t="s">
        <v>64</v>
      </c>
      <c r="E6510" s="23" t="s">
        <v>178</v>
      </c>
      <c r="F6510" s="23" t="s">
        <v>179</v>
      </c>
      <c r="G6510" s="23" t="s">
        <v>546</v>
      </c>
      <c r="H6510" s="32" t="s">
        <v>547</v>
      </c>
      <c r="I6510" s="32" t="s">
        <v>579</v>
      </c>
      <c r="J6510" s="135">
        <v>13</v>
      </c>
      <c r="K6510" s="28">
        <v>0.42</v>
      </c>
      <c r="L6510" s="28">
        <f t="shared" si="142"/>
        <v>0.37980999999999998</v>
      </c>
      <c r="M6510" s="28"/>
      <c r="O6510" s="77">
        <v>0.17129999399185181</v>
      </c>
      <c r="Q6510" s="135"/>
      <c r="R6510" s="27"/>
      <c r="BF6510" s="106"/>
    </row>
    <row r="6511" spans="1:58" x14ac:dyDescent="0.25">
      <c r="A6511" t="s">
        <v>17</v>
      </c>
      <c r="B6511" s="23">
        <v>2020</v>
      </c>
      <c r="C6511" s="23" t="s">
        <v>2</v>
      </c>
      <c r="D6511" s="23" t="s">
        <v>65</v>
      </c>
      <c r="E6511" s="23" t="s">
        <v>178</v>
      </c>
      <c r="F6511" s="23" t="s">
        <v>179</v>
      </c>
      <c r="G6511" s="23" t="s">
        <v>546</v>
      </c>
      <c r="H6511" s="32" t="s">
        <v>547</v>
      </c>
      <c r="I6511" s="32" t="s">
        <v>579</v>
      </c>
      <c r="J6511" s="135">
        <v>14</v>
      </c>
      <c r="K6511" s="28">
        <v>0.46295999999999998</v>
      </c>
      <c r="L6511" s="28">
        <f t="shared" si="142"/>
        <v>0.375</v>
      </c>
      <c r="M6511" s="28"/>
      <c r="O6511" s="77">
        <v>0.2179500013589859</v>
      </c>
      <c r="Q6511" s="135"/>
      <c r="R6511" s="27"/>
      <c r="BF6511" s="106"/>
    </row>
    <row r="6512" spans="1:58" x14ac:dyDescent="0.25">
      <c r="A6512" t="s">
        <v>17</v>
      </c>
      <c r="B6512" s="23">
        <v>2020</v>
      </c>
      <c r="C6512" s="23" t="s">
        <v>3</v>
      </c>
      <c r="D6512" s="23" t="s">
        <v>66</v>
      </c>
      <c r="E6512" s="23" t="s">
        <v>178</v>
      </c>
      <c r="F6512" s="23" t="s">
        <v>179</v>
      </c>
      <c r="G6512" s="23" t="s">
        <v>546</v>
      </c>
      <c r="H6512" s="32" t="s">
        <v>547</v>
      </c>
      <c r="I6512" s="32" t="s">
        <v>579</v>
      </c>
      <c r="J6512" s="135">
        <v>14</v>
      </c>
      <c r="K6512" s="28">
        <v>0.34544999999999998</v>
      </c>
      <c r="L6512" s="28">
        <f t="shared" si="142"/>
        <v>0.36203999999999997</v>
      </c>
      <c r="M6512" s="28"/>
      <c r="O6512" s="77">
        <v>0.24258999526500699</v>
      </c>
      <c r="Q6512" s="135"/>
      <c r="R6512" s="27"/>
      <c r="BF6512" s="106"/>
    </row>
    <row r="6513" spans="1:58" x14ac:dyDescent="0.25">
      <c r="A6513" t="s">
        <v>17</v>
      </c>
      <c r="B6513" s="23">
        <v>2021</v>
      </c>
      <c r="C6513" s="23" t="s">
        <v>0</v>
      </c>
      <c r="D6513" s="23" t="s">
        <v>67</v>
      </c>
      <c r="E6513" s="23" t="s">
        <v>178</v>
      </c>
      <c r="F6513" s="23" t="s">
        <v>179</v>
      </c>
      <c r="G6513" s="23" t="s">
        <v>546</v>
      </c>
      <c r="H6513" s="32" t="s">
        <v>547</v>
      </c>
      <c r="I6513" s="32" t="s">
        <v>579</v>
      </c>
      <c r="J6513" s="135">
        <v>15</v>
      </c>
      <c r="K6513" s="28">
        <v>0.39344000000000001</v>
      </c>
      <c r="L6513" s="28">
        <f t="shared" si="142"/>
        <v>0.39927000000000001</v>
      </c>
      <c r="M6513" s="28"/>
      <c r="O6513" s="77">
        <v>0.2547299861907959</v>
      </c>
      <c r="Q6513" s="135"/>
      <c r="R6513" s="27"/>
      <c r="BF6513" s="106"/>
    </row>
    <row r="6514" spans="1:58" x14ac:dyDescent="0.25">
      <c r="A6514" t="s">
        <v>17</v>
      </c>
      <c r="B6514" s="23">
        <v>2021</v>
      </c>
      <c r="C6514" s="23" t="s">
        <v>1</v>
      </c>
      <c r="D6514" s="23" t="s">
        <v>68</v>
      </c>
      <c r="E6514" s="23" t="s">
        <v>178</v>
      </c>
      <c r="F6514" s="23" t="s">
        <v>179</v>
      </c>
      <c r="G6514" s="23" t="s">
        <v>546</v>
      </c>
      <c r="H6514" s="32" t="s">
        <v>547</v>
      </c>
      <c r="I6514" s="32" t="s">
        <v>579</v>
      </c>
      <c r="J6514" s="135">
        <v>16</v>
      </c>
      <c r="K6514" s="28">
        <v>0.44444</v>
      </c>
      <c r="L6514" s="28">
        <f t="shared" si="142"/>
        <v>0.41771999999999998</v>
      </c>
      <c r="M6514" s="28"/>
      <c r="O6514" s="77">
        <v>0.25255998969078058</v>
      </c>
      <c r="Q6514" s="135"/>
      <c r="R6514" s="27"/>
      <c r="BF6514" s="106"/>
    </row>
    <row r="6515" spans="1:58" x14ac:dyDescent="0.25">
      <c r="A6515" t="s">
        <v>17</v>
      </c>
      <c r="B6515" s="23">
        <v>2021</v>
      </c>
      <c r="C6515" s="23" t="s">
        <v>2</v>
      </c>
      <c r="D6515" s="23" t="s">
        <v>69</v>
      </c>
      <c r="E6515" s="23" t="s">
        <v>178</v>
      </c>
      <c r="F6515" s="23" t="s">
        <v>179</v>
      </c>
      <c r="G6515" s="23" t="s">
        <v>546</v>
      </c>
      <c r="H6515" s="32" t="s">
        <v>547</v>
      </c>
      <c r="I6515" s="32" t="s">
        <v>579</v>
      </c>
      <c r="J6515" s="135">
        <v>15</v>
      </c>
      <c r="K6515" s="28">
        <v>0.46666999999999997</v>
      </c>
      <c r="L6515" s="28">
        <f t="shared" si="142"/>
        <v>0.40709000000000001</v>
      </c>
      <c r="M6515" s="28"/>
      <c r="O6515" s="77">
        <v>0.26715001463890081</v>
      </c>
      <c r="Q6515" s="135"/>
      <c r="R6515" s="27"/>
      <c r="BF6515" s="106"/>
    </row>
    <row r="6516" spans="1:58" x14ac:dyDescent="0.25">
      <c r="A6516" t="s">
        <v>17</v>
      </c>
      <c r="B6516" s="23">
        <v>2021</v>
      </c>
      <c r="C6516" s="23" t="s">
        <v>3</v>
      </c>
      <c r="D6516" s="23" t="s">
        <v>70</v>
      </c>
      <c r="E6516" s="23" t="s">
        <v>178</v>
      </c>
      <c r="F6516" s="23" t="s">
        <v>179</v>
      </c>
      <c r="G6516" s="23" t="s">
        <v>546</v>
      </c>
      <c r="H6516" s="32" t="s">
        <v>547</v>
      </c>
      <c r="I6516" s="32" t="s">
        <v>579</v>
      </c>
      <c r="J6516" s="135">
        <v>15</v>
      </c>
      <c r="K6516" s="28">
        <v>0.50846999999999998</v>
      </c>
      <c r="L6516" s="28">
        <f t="shared" si="142"/>
        <v>0.42797000000000002</v>
      </c>
      <c r="M6516" s="28"/>
      <c r="O6516" s="77">
        <v>0.26399001479148859</v>
      </c>
      <c r="Q6516" s="135"/>
      <c r="R6516" s="27"/>
      <c r="BF6516" s="106"/>
    </row>
    <row r="6517" spans="1:58" x14ac:dyDescent="0.25">
      <c r="A6517" t="s">
        <v>17</v>
      </c>
      <c r="B6517" s="23">
        <v>2022</v>
      </c>
      <c r="C6517" s="23" t="s">
        <v>0</v>
      </c>
      <c r="D6517" s="23" t="s">
        <v>71</v>
      </c>
      <c r="E6517" s="23" t="s">
        <v>178</v>
      </c>
      <c r="F6517" s="23" t="s">
        <v>179</v>
      </c>
      <c r="G6517" s="23" t="s">
        <v>546</v>
      </c>
      <c r="H6517" s="32" t="s">
        <v>547</v>
      </c>
      <c r="I6517" s="32" t="s">
        <v>579</v>
      </c>
      <c r="J6517" s="135">
        <v>14</v>
      </c>
      <c r="K6517" s="28">
        <v>0.55556000000000005</v>
      </c>
      <c r="L6517" s="28">
        <f t="shared" si="142"/>
        <v>0.42959999999999998</v>
      </c>
      <c r="M6517" s="28"/>
      <c r="O6517" s="77">
        <v>0.26568999886512762</v>
      </c>
      <c r="Q6517" s="135"/>
      <c r="R6517" s="27"/>
      <c r="BF6517" s="106"/>
    </row>
    <row r="6518" spans="1:58" x14ac:dyDescent="0.25">
      <c r="A6518" t="s">
        <v>17</v>
      </c>
      <c r="B6518" s="23">
        <v>2022</v>
      </c>
      <c r="C6518" s="23" t="s">
        <v>1</v>
      </c>
      <c r="D6518" s="23" t="s">
        <v>72</v>
      </c>
      <c r="E6518" s="23" t="s">
        <v>178</v>
      </c>
      <c r="F6518" s="23" t="s">
        <v>179</v>
      </c>
      <c r="G6518" s="23" t="s">
        <v>546</v>
      </c>
      <c r="H6518" s="32" t="s">
        <v>547</v>
      </c>
      <c r="I6518" s="32" t="s">
        <v>579</v>
      </c>
      <c r="J6518" s="135">
        <v>14</v>
      </c>
      <c r="K6518" s="28">
        <v>0.45613999999999999</v>
      </c>
      <c r="L6518" s="28">
        <f t="shared" si="142"/>
        <v>0.43590000000000001</v>
      </c>
      <c r="M6518" s="28"/>
      <c r="O6518" s="77">
        <v>0.27766001224517822</v>
      </c>
      <c r="Q6518" s="135"/>
      <c r="R6518" s="27"/>
      <c r="BF6518" s="106"/>
    </row>
    <row r="6519" spans="1:58" x14ac:dyDescent="0.25">
      <c r="A6519" t="s">
        <v>17</v>
      </c>
      <c r="B6519" s="23">
        <v>2022</v>
      </c>
      <c r="C6519" s="23" t="s">
        <v>2</v>
      </c>
      <c r="D6519" s="23" t="s">
        <v>73</v>
      </c>
      <c r="E6519" s="23" t="s">
        <v>178</v>
      </c>
      <c r="F6519" s="23" t="s">
        <v>179</v>
      </c>
      <c r="G6519" s="23" t="s">
        <v>546</v>
      </c>
      <c r="H6519" s="32" t="s">
        <v>547</v>
      </c>
      <c r="I6519" s="32" t="s">
        <v>579</v>
      </c>
      <c r="J6519" s="135">
        <v>16</v>
      </c>
      <c r="K6519" s="28">
        <v>0.375</v>
      </c>
      <c r="L6519" s="28">
        <f t="shared" si="142"/>
        <v>0.43606</v>
      </c>
      <c r="M6519" s="28"/>
      <c r="O6519" s="77">
        <v>0.2497300058603287</v>
      </c>
      <c r="Q6519" s="135"/>
      <c r="R6519" s="27"/>
      <c r="BF6519" s="106"/>
    </row>
    <row r="6520" spans="1:58" x14ac:dyDescent="0.25">
      <c r="A6520" t="s">
        <v>17</v>
      </c>
      <c r="B6520" s="23">
        <v>2022</v>
      </c>
      <c r="C6520" s="23" t="s">
        <v>3</v>
      </c>
      <c r="D6520" s="23" t="s">
        <v>493</v>
      </c>
      <c r="E6520" s="23" t="s">
        <v>178</v>
      </c>
      <c r="F6520" s="23" t="s">
        <v>179</v>
      </c>
      <c r="G6520" s="23" t="s">
        <v>546</v>
      </c>
      <c r="H6520" s="32" t="s">
        <v>547</v>
      </c>
      <c r="I6520" s="32" t="s">
        <v>579</v>
      </c>
      <c r="J6520" s="135">
        <v>15</v>
      </c>
      <c r="K6520" s="28">
        <v>0.37930999999999998</v>
      </c>
      <c r="L6520" s="28">
        <f t="shared" si="142"/>
        <v>0.42381000000000002</v>
      </c>
      <c r="M6520" s="28"/>
      <c r="O6520" s="77">
        <v>0.25554001331329351</v>
      </c>
      <c r="Q6520" s="135"/>
      <c r="R6520" s="27"/>
      <c r="BF6520" s="106"/>
    </row>
    <row r="6521" spans="1:58" x14ac:dyDescent="0.25">
      <c r="A6521" t="s">
        <v>17</v>
      </c>
      <c r="B6521" s="23">
        <v>2023</v>
      </c>
      <c r="C6521" s="23" t="s">
        <v>0</v>
      </c>
      <c r="D6521" s="23" t="s">
        <v>537</v>
      </c>
      <c r="E6521" s="23" t="s">
        <v>178</v>
      </c>
      <c r="F6521" s="23" t="s">
        <v>179</v>
      </c>
      <c r="G6521" s="23" t="s">
        <v>546</v>
      </c>
      <c r="H6521" s="32" t="s">
        <v>547</v>
      </c>
      <c r="I6521" s="32" t="s">
        <v>579</v>
      </c>
      <c r="J6521" s="135">
        <v>16</v>
      </c>
      <c r="K6521" s="28">
        <v>0.27418999999999999</v>
      </c>
      <c r="L6521" s="28">
        <f t="shared" si="142"/>
        <v>0.39263999999999999</v>
      </c>
      <c r="M6521" s="28"/>
      <c r="O6521" s="77">
        <v>0.26218000054359442</v>
      </c>
      <c r="Q6521" s="135"/>
      <c r="R6521" s="27"/>
      <c r="BF6521" s="106"/>
    </row>
    <row r="6522" spans="1:58" x14ac:dyDescent="0.25">
      <c r="A6522" t="s">
        <v>17</v>
      </c>
      <c r="B6522" s="23">
        <v>2019</v>
      </c>
      <c r="C6522" s="23" t="s">
        <v>0</v>
      </c>
      <c r="D6522" s="23" t="s">
        <v>59</v>
      </c>
      <c r="E6522" s="23" t="s">
        <v>180</v>
      </c>
      <c r="F6522" s="23" t="s">
        <v>181</v>
      </c>
      <c r="G6522" s="23" t="s">
        <v>543</v>
      </c>
      <c r="H6522" s="32" t="s">
        <v>351</v>
      </c>
      <c r="I6522" s="32" t="s">
        <v>579</v>
      </c>
      <c r="J6522" s="135">
        <v>22</v>
      </c>
      <c r="K6522" s="28">
        <v>0.22092999999999999</v>
      </c>
      <c r="L6522" s="28">
        <f t="shared" si="142"/>
        <v>0.31378</v>
      </c>
      <c r="M6522" s="28"/>
      <c r="O6522" s="77">
        <v>0.31793001294136047</v>
      </c>
      <c r="Q6522" s="135"/>
      <c r="R6522" s="27"/>
      <c r="BF6522" s="106"/>
    </row>
    <row r="6523" spans="1:58" x14ac:dyDescent="0.25">
      <c r="A6523" t="s">
        <v>17</v>
      </c>
      <c r="B6523" s="23">
        <v>2019</v>
      </c>
      <c r="C6523" s="23" t="s">
        <v>1</v>
      </c>
      <c r="D6523" s="23" t="s">
        <v>60</v>
      </c>
      <c r="E6523" s="23" t="s">
        <v>180</v>
      </c>
      <c r="F6523" s="23" t="s">
        <v>181</v>
      </c>
      <c r="G6523" s="23" t="s">
        <v>543</v>
      </c>
      <c r="H6523" s="32" t="s">
        <v>351</v>
      </c>
      <c r="I6523" s="32" t="s">
        <v>579</v>
      </c>
      <c r="J6523" s="135">
        <v>22</v>
      </c>
      <c r="K6523" s="28">
        <v>0.19767000000000001</v>
      </c>
      <c r="L6523" s="28">
        <f t="shared" si="142"/>
        <v>0.27926000000000001</v>
      </c>
      <c r="M6523" s="28"/>
      <c r="O6523" s="77">
        <v>0.29095000028610229</v>
      </c>
      <c r="Q6523" s="135"/>
      <c r="R6523" s="27"/>
      <c r="BF6523" s="106"/>
    </row>
    <row r="6524" spans="1:58" x14ac:dyDescent="0.25">
      <c r="A6524" t="s">
        <v>17</v>
      </c>
      <c r="B6524" s="23">
        <v>2019</v>
      </c>
      <c r="C6524" s="23" t="s">
        <v>2</v>
      </c>
      <c r="D6524" s="23" t="s">
        <v>61</v>
      </c>
      <c r="E6524" s="23" t="s">
        <v>180</v>
      </c>
      <c r="F6524" s="23" t="s">
        <v>181</v>
      </c>
      <c r="G6524" s="23" t="s">
        <v>543</v>
      </c>
      <c r="H6524" s="32" t="s">
        <v>351</v>
      </c>
      <c r="I6524" s="32" t="s">
        <v>579</v>
      </c>
      <c r="J6524" s="135">
        <v>24</v>
      </c>
      <c r="K6524" s="28">
        <v>0.15464</v>
      </c>
      <c r="L6524" s="28">
        <f t="shared" si="142"/>
        <v>0.25580999999999998</v>
      </c>
      <c r="M6524" s="28"/>
      <c r="O6524" s="77">
        <v>0.2629300057888031</v>
      </c>
      <c r="Q6524" s="135"/>
      <c r="R6524" s="27"/>
      <c r="BF6524" s="106"/>
    </row>
    <row r="6525" spans="1:58" x14ac:dyDescent="0.25">
      <c r="A6525" t="s">
        <v>17</v>
      </c>
      <c r="B6525" s="23">
        <v>2019</v>
      </c>
      <c r="C6525" s="23" t="s">
        <v>3</v>
      </c>
      <c r="D6525" s="23" t="s">
        <v>62</v>
      </c>
      <c r="E6525" s="23" t="s">
        <v>180</v>
      </c>
      <c r="F6525" s="23" t="s">
        <v>181</v>
      </c>
      <c r="G6525" s="23" t="s">
        <v>543</v>
      </c>
      <c r="H6525" s="32" t="s">
        <v>351</v>
      </c>
      <c r="I6525" s="32" t="s">
        <v>579</v>
      </c>
      <c r="J6525" s="135">
        <v>24</v>
      </c>
      <c r="K6525" s="28">
        <v>0.19148999999999999</v>
      </c>
      <c r="L6525" s="28">
        <f t="shared" si="142"/>
        <v>0.23574999999999999</v>
      </c>
      <c r="M6525" s="28"/>
      <c r="O6525" s="77">
        <v>0.230880007147789</v>
      </c>
      <c r="Q6525" s="135"/>
      <c r="R6525" s="27"/>
      <c r="BF6525" s="106"/>
    </row>
    <row r="6526" spans="1:58" x14ac:dyDescent="0.25">
      <c r="A6526" t="s">
        <v>17</v>
      </c>
      <c r="B6526" s="23">
        <v>2020</v>
      </c>
      <c r="C6526" s="23" t="s">
        <v>0</v>
      </c>
      <c r="D6526" s="23" t="s">
        <v>63</v>
      </c>
      <c r="E6526" s="23" t="s">
        <v>180</v>
      </c>
      <c r="F6526" s="23" t="s">
        <v>181</v>
      </c>
      <c r="G6526" s="23" t="s">
        <v>543</v>
      </c>
      <c r="H6526" s="32" t="s">
        <v>351</v>
      </c>
      <c r="I6526" s="32" t="s">
        <v>579</v>
      </c>
      <c r="J6526" s="135">
        <v>25</v>
      </c>
      <c r="K6526" s="28">
        <v>0.16327</v>
      </c>
      <c r="L6526" s="28">
        <f t="shared" si="142"/>
        <v>0.19363</v>
      </c>
      <c r="M6526" s="28"/>
      <c r="O6526" s="77">
        <v>0.1393100023269653</v>
      </c>
      <c r="Q6526" s="135"/>
      <c r="R6526" s="27"/>
      <c r="BF6526" s="106"/>
    </row>
    <row r="6527" spans="1:58" x14ac:dyDescent="0.25">
      <c r="A6527" t="s">
        <v>17</v>
      </c>
      <c r="B6527" s="23">
        <v>2020</v>
      </c>
      <c r="C6527" s="23" t="s">
        <v>1</v>
      </c>
      <c r="D6527" s="23" t="s">
        <v>64</v>
      </c>
      <c r="E6527" s="23" t="s">
        <v>180</v>
      </c>
      <c r="F6527" s="23" t="s">
        <v>181</v>
      </c>
      <c r="G6527" s="23" t="s">
        <v>543</v>
      </c>
      <c r="H6527" s="32" t="s">
        <v>351</v>
      </c>
      <c r="I6527" s="32" t="s">
        <v>579</v>
      </c>
      <c r="J6527" s="135">
        <v>22</v>
      </c>
      <c r="K6527" s="28">
        <v>0.16854</v>
      </c>
      <c r="L6527" s="28">
        <f t="shared" si="142"/>
        <v>0.18768000000000001</v>
      </c>
      <c r="M6527" s="28"/>
      <c r="O6527" s="77">
        <v>0.17129999399185181</v>
      </c>
      <c r="Q6527" s="135"/>
      <c r="R6527" s="27"/>
      <c r="BF6527" s="106"/>
    </row>
    <row r="6528" spans="1:58" x14ac:dyDescent="0.25">
      <c r="A6528" t="s">
        <v>17</v>
      </c>
      <c r="B6528" s="23">
        <v>2020</v>
      </c>
      <c r="C6528" s="23" t="s">
        <v>2</v>
      </c>
      <c r="D6528" s="23" t="s">
        <v>65</v>
      </c>
      <c r="E6528" s="23" t="s">
        <v>180</v>
      </c>
      <c r="F6528" s="23" t="s">
        <v>181</v>
      </c>
      <c r="G6528" s="23" t="s">
        <v>543</v>
      </c>
      <c r="H6528" s="32" t="s">
        <v>351</v>
      </c>
      <c r="I6528" s="32" t="s">
        <v>579</v>
      </c>
      <c r="J6528" s="135">
        <v>21</v>
      </c>
      <c r="K6528" s="28">
        <v>0.15476000000000001</v>
      </c>
      <c r="L6528" s="28">
        <f t="shared" si="142"/>
        <v>0.16774</v>
      </c>
      <c r="M6528" s="28"/>
      <c r="O6528" s="77">
        <v>0.2179500013589859</v>
      </c>
      <c r="Q6528" s="135"/>
      <c r="R6528" s="27"/>
      <c r="BF6528" s="106"/>
    </row>
    <row r="6529" spans="1:58" x14ac:dyDescent="0.25">
      <c r="A6529" t="s">
        <v>17</v>
      </c>
      <c r="B6529" s="23">
        <v>2020</v>
      </c>
      <c r="C6529" s="23" t="s">
        <v>3</v>
      </c>
      <c r="D6529" s="23" t="s">
        <v>66</v>
      </c>
      <c r="E6529" s="23" t="s">
        <v>180</v>
      </c>
      <c r="F6529" s="23" t="s">
        <v>181</v>
      </c>
      <c r="G6529" s="23" t="s">
        <v>543</v>
      </c>
      <c r="H6529" s="32" t="s">
        <v>351</v>
      </c>
      <c r="I6529" s="32" t="s">
        <v>579</v>
      </c>
      <c r="J6529" s="135">
        <v>21</v>
      </c>
      <c r="K6529" s="28">
        <v>0.12048</v>
      </c>
      <c r="L6529" s="28">
        <f t="shared" si="142"/>
        <v>0.16783000000000001</v>
      </c>
      <c r="M6529" s="28"/>
      <c r="O6529" s="77">
        <v>0.24258999526500699</v>
      </c>
      <c r="Q6529" s="135"/>
      <c r="R6529" s="27"/>
      <c r="BF6529" s="106"/>
    </row>
    <row r="6530" spans="1:58" x14ac:dyDescent="0.25">
      <c r="A6530" t="s">
        <v>17</v>
      </c>
      <c r="B6530" s="23">
        <v>2021</v>
      </c>
      <c r="C6530" s="23" t="s">
        <v>0</v>
      </c>
      <c r="D6530" s="23" t="s">
        <v>67</v>
      </c>
      <c r="E6530" s="23" t="s">
        <v>180</v>
      </c>
      <c r="F6530" s="23" t="s">
        <v>181</v>
      </c>
      <c r="G6530" s="23" t="s">
        <v>543</v>
      </c>
      <c r="H6530" s="32" t="s">
        <v>351</v>
      </c>
      <c r="I6530" s="32" t="s">
        <v>579</v>
      </c>
      <c r="J6530" s="135">
        <v>19</v>
      </c>
      <c r="K6530" s="28">
        <v>0.11842</v>
      </c>
      <c r="L6530" s="28">
        <f t="shared" ref="L6530:L6593" si="143">SUMIFS(K:K, E:E, G6530, D:D, D6530, I:I, I6530)</f>
        <v>0.19636000000000001</v>
      </c>
      <c r="M6530" s="28"/>
      <c r="O6530" s="77">
        <v>0.2547299861907959</v>
      </c>
      <c r="Q6530" s="135"/>
      <c r="R6530" s="27"/>
      <c r="BF6530" s="106"/>
    </row>
    <row r="6531" spans="1:58" x14ac:dyDescent="0.25">
      <c r="A6531" t="s">
        <v>17</v>
      </c>
      <c r="B6531" s="23">
        <v>2021</v>
      </c>
      <c r="C6531" s="23" t="s">
        <v>1</v>
      </c>
      <c r="D6531" s="23" t="s">
        <v>68</v>
      </c>
      <c r="E6531" s="23" t="s">
        <v>180</v>
      </c>
      <c r="F6531" s="23" t="s">
        <v>181</v>
      </c>
      <c r="G6531" s="23" t="s">
        <v>543</v>
      </c>
      <c r="H6531" s="32" t="s">
        <v>351</v>
      </c>
      <c r="I6531" s="32" t="s">
        <v>579</v>
      </c>
      <c r="J6531" s="135">
        <v>22</v>
      </c>
      <c r="K6531" s="28">
        <v>0.11627999999999999</v>
      </c>
      <c r="L6531" s="28">
        <f t="shared" si="143"/>
        <v>0.19217999999999999</v>
      </c>
      <c r="M6531" s="28"/>
      <c r="O6531" s="77">
        <v>0.25255998969078058</v>
      </c>
      <c r="Q6531" s="135"/>
      <c r="R6531" s="27"/>
      <c r="BF6531" s="106"/>
    </row>
    <row r="6532" spans="1:58" x14ac:dyDescent="0.25">
      <c r="A6532" t="s">
        <v>17</v>
      </c>
      <c r="B6532" s="23">
        <v>2021</v>
      </c>
      <c r="C6532" s="23" t="s">
        <v>2</v>
      </c>
      <c r="D6532" s="23" t="s">
        <v>69</v>
      </c>
      <c r="E6532" s="23" t="s">
        <v>180</v>
      </c>
      <c r="F6532" s="23" t="s">
        <v>181</v>
      </c>
      <c r="G6532" s="23" t="s">
        <v>543</v>
      </c>
      <c r="H6532" s="32" t="s">
        <v>351</v>
      </c>
      <c r="I6532" s="32" t="s">
        <v>579</v>
      </c>
      <c r="J6532" s="135">
        <v>18</v>
      </c>
      <c r="K6532" s="28">
        <v>0.14085</v>
      </c>
      <c r="L6532" s="28">
        <f t="shared" si="143"/>
        <v>0.20252999999999999</v>
      </c>
      <c r="M6532" s="28"/>
      <c r="O6532" s="77">
        <v>0.26715001463890081</v>
      </c>
      <c r="Q6532" s="135"/>
      <c r="R6532" s="27"/>
      <c r="BF6532" s="106"/>
    </row>
    <row r="6533" spans="1:58" x14ac:dyDescent="0.25">
      <c r="A6533" t="s">
        <v>17</v>
      </c>
      <c r="B6533" s="23">
        <v>2021</v>
      </c>
      <c r="C6533" s="23" t="s">
        <v>3</v>
      </c>
      <c r="D6533" s="23" t="s">
        <v>70</v>
      </c>
      <c r="E6533" s="23" t="s">
        <v>180</v>
      </c>
      <c r="F6533" s="23" t="s">
        <v>181</v>
      </c>
      <c r="G6533" s="23" t="s">
        <v>543</v>
      </c>
      <c r="H6533" s="32" t="s">
        <v>351</v>
      </c>
      <c r="I6533" s="32" t="s">
        <v>579</v>
      </c>
      <c r="J6533" s="135">
        <v>18</v>
      </c>
      <c r="K6533" s="28">
        <v>0.18056</v>
      </c>
      <c r="L6533" s="28">
        <f t="shared" si="143"/>
        <v>0.23008999999999999</v>
      </c>
      <c r="M6533" s="28"/>
      <c r="O6533" s="77">
        <v>0.26399001479148859</v>
      </c>
      <c r="Q6533" s="135"/>
      <c r="R6533" s="27"/>
      <c r="BF6533" s="106"/>
    </row>
    <row r="6534" spans="1:58" x14ac:dyDescent="0.25">
      <c r="A6534" t="s">
        <v>17</v>
      </c>
      <c r="B6534" s="23">
        <v>2022</v>
      </c>
      <c r="C6534" s="23" t="s">
        <v>0</v>
      </c>
      <c r="D6534" s="23" t="s">
        <v>71</v>
      </c>
      <c r="E6534" s="23" t="s">
        <v>180</v>
      </c>
      <c r="F6534" s="23" t="s">
        <v>181</v>
      </c>
      <c r="G6534" s="23" t="s">
        <v>543</v>
      </c>
      <c r="H6534" s="32" t="s">
        <v>351</v>
      </c>
      <c r="I6534" s="32" t="s">
        <v>579</v>
      </c>
      <c r="J6534" s="135">
        <v>18</v>
      </c>
      <c r="K6534" s="28">
        <v>0.20832999999999999</v>
      </c>
      <c r="L6534" s="28">
        <f t="shared" si="143"/>
        <v>0.24176</v>
      </c>
      <c r="M6534" s="28"/>
      <c r="O6534" s="77">
        <v>0.26568999886512762</v>
      </c>
      <c r="Q6534" s="135"/>
      <c r="R6534" s="27"/>
      <c r="BF6534" s="106"/>
    </row>
    <row r="6535" spans="1:58" x14ac:dyDescent="0.25">
      <c r="A6535" t="s">
        <v>17</v>
      </c>
      <c r="B6535" s="23">
        <v>2022</v>
      </c>
      <c r="C6535" s="23" t="s">
        <v>1</v>
      </c>
      <c r="D6535" s="23" t="s">
        <v>72</v>
      </c>
      <c r="E6535" s="23" t="s">
        <v>180</v>
      </c>
      <c r="F6535" s="23" t="s">
        <v>181</v>
      </c>
      <c r="G6535" s="23" t="s">
        <v>543</v>
      </c>
      <c r="H6535" s="32" t="s">
        <v>351</v>
      </c>
      <c r="I6535" s="32" t="s">
        <v>579</v>
      </c>
      <c r="J6535" s="135">
        <v>19</v>
      </c>
      <c r="K6535" s="28">
        <v>0.22367999999999999</v>
      </c>
      <c r="L6535" s="28">
        <f t="shared" si="143"/>
        <v>0.26064999999999999</v>
      </c>
      <c r="M6535" s="28"/>
      <c r="O6535" s="77">
        <v>0.27766001224517822</v>
      </c>
      <c r="Q6535" s="135"/>
      <c r="R6535" s="27"/>
      <c r="BF6535" s="106"/>
    </row>
    <row r="6536" spans="1:58" x14ac:dyDescent="0.25">
      <c r="A6536" t="s">
        <v>17</v>
      </c>
      <c r="B6536" s="23">
        <v>2022</v>
      </c>
      <c r="C6536" s="23" t="s">
        <v>2</v>
      </c>
      <c r="D6536" s="23" t="s">
        <v>73</v>
      </c>
      <c r="E6536" s="23" t="s">
        <v>180</v>
      </c>
      <c r="F6536" s="23" t="s">
        <v>181</v>
      </c>
      <c r="G6536" s="23" t="s">
        <v>543</v>
      </c>
      <c r="H6536" s="32" t="s">
        <v>351</v>
      </c>
      <c r="I6536" s="32" t="s">
        <v>579</v>
      </c>
      <c r="J6536" s="135">
        <v>24</v>
      </c>
      <c r="K6536" s="28">
        <v>0.1875</v>
      </c>
      <c r="L6536" s="28">
        <f t="shared" si="143"/>
        <v>0.23877000000000001</v>
      </c>
      <c r="M6536" s="28"/>
      <c r="O6536" s="77">
        <v>0.2497300058603287</v>
      </c>
      <c r="Q6536" s="135"/>
      <c r="R6536" s="27"/>
      <c r="BF6536" s="106"/>
    </row>
    <row r="6537" spans="1:58" x14ac:dyDescent="0.25">
      <c r="A6537" t="s">
        <v>17</v>
      </c>
      <c r="B6537" s="23">
        <v>2022</v>
      </c>
      <c r="C6537" s="23" t="s">
        <v>3</v>
      </c>
      <c r="D6537" s="23" t="s">
        <v>493</v>
      </c>
      <c r="E6537" s="23" t="s">
        <v>180</v>
      </c>
      <c r="F6537" s="23" t="s">
        <v>181</v>
      </c>
      <c r="G6537" s="23" t="s">
        <v>543</v>
      </c>
      <c r="H6537" s="32" t="s">
        <v>351</v>
      </c>
      <c r="I6537" s="32" t="s">
        <v>579</v>
      </c>
      <c r="J6537" s="135">
        <v>24</v>
      </c>
      <c r="K6537" s="28">
        <v>0.17707999999999999</v>
      </c>
      <c r="L6537" s="28">
        <f t="shared" si="143"/>
        <v>0.20560999999999999</v>
      </c>
      <c r="M6537" s="28"/>
      <c r="O6537" s="77">
        <v>0.25554001331329351</v>
      </c>
      <c r="Q6537" s="135"/>
      <c r="R6537" s="27"/>
      <c r="BF6537" s="106"/>
    </row>
    <row r="6538" spans="1:58" x14ac:dyDescent="0.25">
      <c r="A6538" t="s">
        <v>17</v>
      </c>
      <c r="B6538" s="23">
        <v>2023</v>
      </c>
      <c r="C6538" s="23" t="s">
        <v>0</v>
      </c>
      <c r="D6538" s="23" t="s">
        <v>537</v>
      </c>
      <c r="E6538" s="23" t="s">
        <v>180</v>
      </c>
      <c r="F6538" s="23" t="s">
        <v>181</v>
      </c>
      <c r="G6538" s="23" t="s">
        <v>543</v>
      </c>
      <c r="H6538" s="32" t="s">
        <v>351</v>
      </c>
      <c r="I6538" s="32" t="s">
        <v>579</v>
      </c>
      <c r="J6538" s="135">
        <v>24</v>
      </c>
      <c r="K6538" s="28">
        <v>0.22339999999999999</v>
      </c>
      <c r="L6538" s="28">
        <f t="shared" si="143"/>
        <v>0.22727</v>
      </c>
      <c r="M6538" s="28"/>
      <c r="O6538" s="77">
        <v>0.26218000054359442</v>
      </c>
      <c r="Q6538" s="135"/>
      <c r="R6538" s="27"/>
      <c r="BF6538" s="106"/>
    </row>
    <row r="6539" spans="1:58" x14ac:dyDescent="0.25">
      <c r="A6539" t="s">
        <v>17</v>
      </c>
      <c r="B6539" s="23">
        <v>2019</v>
      </c>
      <c r="C6539" s="23" t="s">
        <v>0</v>
      </c>
      <c r="D6539" s="23" t="s">
        <v>59</v>
      </c>
      <c r="E6539" s="23" t="s">
        <v>543</v>
      </c>
      <c r="F6539" s="23" t="s">
        <v>351</v>
      </c>
      <c r="G6539" s="23" t="s">
        <v>543</v>
      </c>
      <c r="H6539" s="32" t="s">
        <v>351</v>
      </c>
      <c r="I6539" s="32" t="s">
        <v>579</v>
      </c>
      <c r="J6539" s="135">
        <v>98</v>
      </c>
      <c r="K6539" s="28">
        <v>0.31378</v>
      </c>
      <c r="L6539" s="28">
        <f t="shared" si="143"/>
        <v>0.31378</v>
      </c>
      <c r="M6539" s="28"/>
      <c r="O6539" s="77">
        <v>0.31793001294136047</v>
      </c>
      <c r="Q6539" s="135"/>
      <c r="R6539" s="27"/>
      <c r="BF6539" s="106"/>
    </row>
    <row r="6540" spans="1:58" x14ac:dyDescent="0.25">
      <c r="A6540" t="s">
        <v>17</v>
      </c>
      <c r="B6540" s="23">
        <v>2019</v>
      </c>
      <c r="C6540" s="23" t="s">
        <v>1</v>
      </c>
      <c r="D6540" s="23" t="s">
        <v>60</v>
      </c>
      <c r="E6540" s="23" t="s">
        <v>543</v>
      </c>
      <c r="F6540" s="23" t="s">
        <v>351</v>
      </c>
      <c r="G6540" s="23" t="s">
        <v>543</v>
      </c>
      <c r="H6540" s="32" t="s">
        <v>351</v>
      </c>
      <c r="I6540" s="32" t="s">
        <v>579</v>
      </c>
      <c r="J6540" s="135">
        <v>94</v>
      </c>
      <c r="K6540" s="28">
        <v>0.27926000000000001</v>
      </c>
      <c r="L6540" s="28">
        <f t="shared" si="143"/>
        <v>0.27926000000000001</v>
      </c>
      <c r="M6540" s="28"/>
      <c r="O6540" s="77">
        <v>0.29095000028610229</v>
      </c>
      <c r="Q6540" s="135"/>
      <c r="R6540" s="27"/>
      <c r="BF6540" s="106"/>
    </row>
    <row r="6541" spans="1:58" x14ac:dyDescent="0.25">
      <c r="A6541" t="s">
        <v>17</v>
      </c>
      <c r="B6541" s="23">
        <v>2019</v>
      </c>
      <c r="C6541" s="23" t="s">
        <v>2</v>
      </c>
      <c r="D6541" s="23" t="s">
        <v>61</v>
      </c>
      <c r="E6541" s="23" t="s">
        <v>543</v>
      </c>
      <c r="F6541" s="23" t="s">
        <v>351</v>
      </c>
      <c r="G6541" s="23" t="s">
        <v>543</v>
      </c>
      <c r="H6541" s="32" t="s">
        <v>351</v>
      </c>
      <c r="I6541" s="32" t="s">
        <v>579</v>
      </c>
      <c r="J6541" s="135">
        <v>97</v>
      </c>
      <c r="K6541" s="28">
        <v>0.25580999999999998</v>
      </c>
      <c r="L6541" s="28">
        <f t="shared" si="143"/>
        <v>0.25580999999999998</v>
      </c>
      <c r="M6541" s="28"/>
      <c r="O6541" s="77">
        <v>0.2629300057888031</v>
      </c>
      <c r="Q6541" s="135"/>
      <c r="R6541" s="27"/>
      <c r="BF6541" s="106"/>
    </row>
    <row r="6542" spans="1:58" x14ac:dyDescent="0.25">
      <c r="A6542" t="s">
        <v>17</v>
      </c>
      <c r="B6542" s="23">
        <v>2019</v>
      </c>
      <c r="C6542" s="23" t="s">
        <v>3</v>
      </c>
      <c r="D6542" s="23" t="s">
        <v>62</v>
      </c>
      <c r="E6542" s="23" t="s">
        <v>543</v>
      </c>
      <c r="F6542" s="23" t="s">
        <v>351</v>
      </c>
      <c r="G6542" s="23" t="s">
        <v>543</v>
      </c>
      <c r="H6542" s="32" t="s">
        <v>351</v>
      </c>
      <c r="I6542" s="32" t="s">
        <v>579</v>
      </c>
      <c r="J6542" s="135">
        <v>97</v>
      </c>
      <c r="K6542" s="28">
        <v>0.23574999999999999</v>
      </c>
      <c r="L6542" s="28">
        <f t="shared" si="143"/>
        <v>0.23574999999999999</v>
      </c>
      <c r="M6542" s="28"/>
      <c r="O6542" s="77">
        <v>0.230880007147789</v>
      </c>
      <c r="Q6542" s="135"/>
      <c r="R6542" s="27"/>
      <c r="BF6542" s="106"/>
    </row>
    <row r="6543" spans="1:58" x14ac:dyDescent="0.25">
      <c r="A6543" t="s">
        <v>17</v>
      </c>
      <c r="B6543" s="23">
        <v>2020</v>
      </c>
      <c r="C6543" s="23" t="s">
        <v>0</v>
      </c>
      <c r="D6543" s="23" t="s">
        <v>63</v>
      </c>
      <c r="E6543" s="23" t="s">
        <v>543</v>
      </c>
      <c r="F6543" s="23" t="s">
        <v>351</v>
      </c>
      <c r="G6543" s="23" t="s">
        <v>543</v>
      </c>
      <c r="H6543" s="32" t="s">
        <v>351</v>
      </c>
      <c r="I6543" s="32" t="s">
        <v>579</v>
      </c>
      <c r="J6543" s="135">
        <v>94</v>
      </c>
      <c r="K6543" s="28">
        <v>0.19363</v>
      </c>
      <c r="L6543" s="28">
        <f t="shared" si="143"/>
        <v>0.19363</v>
      </c>
      <c r="M6543" s="28"/>
      <c r="O6543" s="77">
        <v>0.1393100023269653</v>
      </c>
      <c r="Q6543" s="135"/>
      <c r="R6543" s="27"/>
      <c r="BF6543" s="106"/>
    </row>
    <row r="6544" spans="1:58" x14ac:dyDescent="0.25">
      <c r="A6544" t="s">
        <v>17</v>
      </c>
      <c r="B6544" s="23">
        <v>2020</v>
      </c>
      <c r="C6544" s="23" t="s">
        <v>1</v>
      </c>
      <c r="D6544" s="23" t="s">
        <v>64</v>
      </c>
      <c r="E6544" s="23" t="s">
        <v>543</v>
      </c>
      <c r="F6544" s="23" t="s">
        <v>351</v>
      </c>
      <c r="G6544" s="23" t="s">
        <v>543</v>
      </c>
      <c r="H6544" s="32" t="s">
        <v>351</v>
      </c>
      <c r="I6544" s="32" t="s">
        <v>579</v>
      </c>
      <c r="J6544" s="135">
        <v>85</v>
      </c>
      <c r="K6544" s="28">
        <v>0.18768000000000001</v>
      </c>
      <c r="L6544" s="28">
        <f t="shared" si="143"/>
        <v>0.18768000000000001</v>
      </c>
      <c r="M6544" s="28"/>
      <c r="O6544" s="77">
        <v>0.17129999399185181</v>
      </c>
      <c r="Q6544" s="135"/>
      <c r="R6544" s="27"/>
      <c r="BF6544" s="106"/>
    </row>
    <row r="6545" spans="1:58" x14ac:dyDescent="0.25">
      <c r="A6545" t="s">
        <v>17</v>
      </c>
      <c r="B6545" s="23">
        <v>2020</v>
      </c>
      <c r="C6545" s="23" t="s">
        <v>2</v>
      </c>
      <c r="D6545" s="23" t="s">
        <v>65</v>
      </c>
      <c r="E6545" s="23" t="s">
        <v>543</v>
      </c>
      <c r="F6545" s="23" t="s">
        <v>351</v>
      </c>
      <c r="G6545" s="23" t="s">
        <v>543</v>
      </c>
      <c r="H6545" s="32" t="s">
        <v>351</v>
      </c>
      <c r="I6545" s="32" t="s">
        <v>579</v>
      </c>
      <c r="J6545" s="135">
        <v>78</v>
      </c>
      <c r="K6545" s="28">
        <v>0.16774</v>
      </c>
      <c r="L6545" s="28">
        <f t="shared" si="143"/>
        <v>0.16774</v>
      </c>
      <c r="M6545" s="28"/>
      <c r="O6545" s="77">
        <v>0.2179500013589859</v>
      </c>
      <c r="Q6545" s="135"/>
      <c r="R6545" s="27"/>
      <c r="BF6545" s="106"/>
    </row>
    <row r="6546" spans="1:58" x14ac:dyDescent="0.25">
      <c r="A6546" t="s">
        <v>17</v>
      </c>
      <c r="B6546" s="23">
        <v>2020</v>
      </c>
      <c r="C6546" s="23" t="s">
        <v>3</v>
      </c>
      <c r="D6546" s="23" t="s">
        <v>66</v>
      </c>
      <c r="E6546" s="23" t="s">
        <v>543</v>
      </c>
      <c r="F6546" s="23" t="s">
        <v>351</v>
      </c>
      <c r="G6546" s="23" t="s">
        <v>543</v>
      </c>
      <c r="H6546" s="32" t="s">
        <v>351</v>
      </c>
      <c r="I6546" s="32" t="s">
        <v>579</v>
      </c>
      <c r="J6546" s="135">
        <v>72</v>
      </c>
      <c r="K6546" s="28">
        <v>0.16783000000000001</v>
      </c>
      <c r="L6546" s="28">
        <f t="shared" si="143"/>
        <v>0.16783000000000001</v>
      </c>
      <c r="M6546" s="28"/>
      <c r="O6546" s="77">
        <v>0.24258999526500699</v>
      </c>
      <c r="Q6546" s="135"/>
      <c r="R6546" s="27"/>
      <c r="BF6546" s="106"/>
    </row>
    <row r="6547" spans="1:58" x14ac:dyDescent="0.25">
      <c r="A6547" t="s">
        <v>17</v>
      </c>
      <c r="B6547" s="23">
        <v>2021</v>
      </c>
      <c r="C6547" s="23" t="s">
        <v>0</v>
      </c>
      <c r="D6547" s="23" t="s">
        <v>67</v>
      </c>
      <c r="E6547" s="23" t="s">
        <v>543</v>
      </c>
      <c r="F6547" s="23" t="s">
        <v>351</v>
      </c>
      <c r="G6547" s="23" t="s">
        <v>543</v>
      </c>
      <c r="H6547" s="32" t="s">
        <v>351</v>
      </c>
      <c r="I6547" s="32" t="s">
        <v>579</v>
      </c>
      <c r="J6547" s="135">
        <v>69</v>
      </c>
      <c r="K6547" s="28">
        <v>0.19636000000000001</v>
      </c>
      <c r="L6547" s="28">
        <f t="shared" si="143"/>
        <v>0.19636000000000001</v>
      </c>
      <c r="M6547" s="28"/>
      <c r="O6547" s="77">
        <v>0.2547299861907959</v>
      </c>
      <c r="Q6547" s="135"/>
      <c r="R6547" s="27"/>
      <c r="BF6547" s="106"/>
    </row>
    <row r="6548" spans="1:58" x14ac:dyDescent="0.25">
      <c r="A6548" t="s">
        <v>17</v>
      </c>
      <c r="B6548" s="23">
        <v>2021</v>
      </c>
      <c r="C6548" s="23" t="s">
        <v>1</v>
      </c>
      <c r="D6548" s="23" t="s">
        <v>68</v>
      </c>
      <c r="E6548" s="23" t="s">
        <v>543</v>
      </c>
      <c r="F6548" s="23" t="s">
        <v>351</v>
      </c>
      <c r="G6548" s="23" t="s">
        <v>543</v>
      </c>
      <c r="H6548" s="32" t="s">
        <v>351</v>
      </c>
      <c r="I6548" s="32" t="s">
        <v>579</v>
      </c>
      <c r="J6548" s="135">
        <v>77</v>
      </c>
      <c r="K6548" s="28">
        <v>0.19217999999999999</v>
      </c>
      <c r="L6548" s="28">
        <f t="shared" si="143"/>
        <v>0.19217999999999999</v>
      </c>
      <c r="M6548" s="28"/>
      <c r="O6548" s="77">
        <v>0.25255998969078058</v>
      </c>
      <c r="Q6548" s="135"/>
      <c r="R6548" s="27"/>
      <c r="BF6548" s="106"/>
    </row>
    <row r="6549" spans="1:58" x14ac:dyDescent="0.25">
      <c r="A6549" t="s">
        <v>17</v>
      </c>
      <c r="B6549" s="23">
        <v>2021</v>
      </c>
      <c r="C6549" s="23" t="s">
        <v>2</v>
      </c>
      <c r="D6549" s="23" t="s">
        <v>69</v>
      </c>
      <c r="E6549" s="23" t="s">
        <v>543</v>
      </c>
      <c r="F6549" s="23" t="s">
        <v>351</v>
      </c>
      <c r="G6549" s="23" t="s">
        <v>543</v>
      </c>
      <c r="H6549" s="32" t="s">
        <v>351</v>
      </c>
      <c r="I6549" s="32" t="s">
        <v>579</v>
      </c>
      <c r="J6549" s="135">
        <v>79</v>
      </c>
      <c r="K6549" s="28">
        <v>0.20252999999999999</v>
      </c>
      <c r="L6549" s="28">
        <f t="shared" si="143"/>
        <v>0.20252999999999999</v>
      </c>
      <c r="M6549" s="28"/>
      <c r="O6549" s="77">
        <v>0.26715001463890081</v>
      </c>
      <c r="Q6549" s="135"/>
      <c r="R6549" s="27"/>
      <c r="BF6549" s="106"/>
    </row>
    <row r="6550" spans="1:58" x14ac:dyDescent="0.25">
      <c r="A6550" t="s">
        <v>17</v>
      </c>
      <c r="B6550" s="23">
        <v>2021</v>
      </c>
      <c r="C6550" s="23" t="s">
        <v>3</v>
      </c>
      <c r="D6550" s="23" t="s">
        <v>70</v>
      </c>
      <c r="E6550" s="23" t="s">
        <v>543</v>
      </c>
      <c r="F6550" s="23" t="s">
        <v>351</v>
      </c>
      <c r="G6550" s="23" t="s">
        <v>543</v>
      </c>
      <c r="H6550" s="32" t="s">
        <v>351</v>
      </c>
      <c r="I6550" s="32" t="s">
        <v>579</v>
      </c>
      <c r="J6550" s="135">
        <v>85</v>
      </c>
      <c r="K6550" s="28">
        <v>0.23008999999999999</v>
      </c>
      <c r="L6550" s="28">
        <f t="shared" si="143"/>
        <v>0.23008999999999999</v>
      </c>
      <c r="M6550" s="28"/>
      <c r="O6550" s="77">
        <v>0.26399001479148859</v>
      </c>
      <c r="Q6550" s="135"/>
      <c r="R6550" s="27"/>
      <c r="BF6550" s="106"/>
    </row>
    <row r="6551" spans="1:58" x14ac:dyDescent="0.25">
      <c r="A6551" t="s">
        <v>17</v>
      </c>
      <c r="B6551" s="23">
        <v>2022</v>
      </c>
      <c r="C6551" s="23" t="s">
        <v>0</v>
      </c>
      <c r="D6551" s="23" t="s">
        <v>71</v>
      </c>
      <c r="E6551" s="23" t="s">
        <v>543</v>
      </c>
      <c r="F6551" s="23" t="s">
        <v>351</v>
      </c>
      <c r="G6551" s="23" t="s">
        <v>543</v>
      </c>
      <c r="H6551" s="32" t="s">
        <v>351</v>
      </c>
      <c r="I6551" s="32" t="s">
        <v>579</v>
      </c>
      <c r="J6551" s="135">
        <v>91</v>
      </c>
      <c r="K6551" s="28">
        <v>0.24176</v>
      </c>
      <c r="L6551" s="28">
        <f t="shared" si="143"/>
        <v>0.24176</v>
      </c>
      <c r="M6551" s="28"/>
      <c r="O6551" s="77">
        <v>0.26568999886512762</v>
      </c>
      <c r="Q6551" s="135"/>
      <c r="R6551" s="27"/>
      <c r="BF6551" s="106"/>
    </row>
    <row r="6552" spans="1:58" x14ac:dyDescent="0.25">
      <c r="A6552" t="s">
        <v>17</v>
      </c>
      <c r="B6552" s="23">
        <v>2022</v>
      </c>
      <c r="C6552" s="23" t="s">
        <v>1</v>
      </c>
      <c r="D6552" s="23" t="s">
        <v>72</v>
      </c>
      <c r="E6552" s="23" t="s">
        <v>543</v>
      </c>
      <c r="F6552" s="23" t="s">
        <v>351</v>
      </c>
      <c r="G6552" s="23" t="s">
        <v>543</v>
      </c>
      <c r="H6552" s="32" t="s">
        <v>351</v>
      </c>
      <c r="I6552" s="32" t="s">
        <v>579</v>
      </c>
      <c r="J6552" s="135">
        <v>100</v>
      </c>
      <c r="K6552" s="28">
        <v>0.26064999999999999</v>
      </c>
      <c r="L6552" s="28">
        <f t="shared" si="143"/>
        <v>0.26064999999999999</v>
      </c>
      <c r="M6552" s="28"/>
      <c r="O6552" s="77">
        <v>0.27766001224517822</v>
      </c>
      <c r="Q6552" s="135"/>
      <c r="R6552" s="27"/>
      <c r="BF6552" s="106"/>
    </row>
    <row r="6553" spans="1:58" x14ac:dyDescent="0.25">
      <c r="A6553" t="s">
        <v>17</v>
      </c>
      <c r="B6553" s="23">
        <v>2022</v>
      </c>
      <c r="C6553" s="23" t="s">
        <v>2</v>
      </c>
      <c r="D6553" s="23" t="s">
        <v>73</v>
      </c>
      <c r="E6553" s="23" t="s">
        <v>543</v>
      </c>
      <c r="F6553" s="23" t="s">
        <v>351</v>
      </c>
      <c r="G6553" s="23" t="s">
        <v>543</v>
      </c>
      <c r="H6553" s="32" t="s">
        <v>351</v>
      </c>
      <c r="I6553" s="32" t="s">
        <v>579</v>
      </c>
      <c r="J6553" s="135">
        <v>106</v>
      </c>
      <c r="K6553" s="28">
        <v>0.23877000000000001</v>
      </c>
      <c r="L6553" s="28">
        <f t="shared" si="143"/>
        <v>0.23877000000000001</v>
      </c>
      <c r="M6553" s="28"/>
      <c r="O6553" s="77">
        <v>0.2497300058603287</v>
      </c>
      <c r="Q6553" s="135"/>
      <c r="R6553" s="27"/>
      <c r="BF6553" s="106"/>
    </row>
    <row r="6554" spans="1:58" x14ac:dyDescent="0.25">
      <c r="A6554" t="s">
        <v>17</v>
      </c>
      <c r="B6554" s="23">
        <v>2022</v>
      </c>
      <c r="C6554" s="23" t="s">
        <v>3</v>
      </c>
      <c r="D6554" s="23" t="s">
        <v>493</v>
      </c>
      <c r="E6554" s="23" t="s">
        <v>543</v>
      </c>
      <c r="F6554" s="23" t="s">
        <v>351</v>
      </c>
      <c r="G6554" s="23" t="s">
        <v>543</v>
      </c>
      <c r="H6554" s="32" t="s">
        <v>351</v>
      </c>
      <c r="I6554" s="32" t="s">
        <v>579</v>
      </c>
      <c r="J6554" s="135">
        <v>107</v>
      </c>
      <c r="K6554" s="28">
        <v>0.20560999999999999</v>
      </c>
      <c r="L6554" s="28">
        <f t="shared" si="143"/>
        <v>0.20560999999999999</v>
      </c>
      <c r="M6554" s="28"/>
      <c r="O6554" s="77">
        <v>0.25554001331329351</v>
      </c>
      <c r="Q6554" s="135"/>
      <c r="R6554" s="27"/>
      <c r="BF6554" s="106"/>
    </row>
    <row r="6555" spans="1:58" x14ac:dyDescent="0.25">
      <c r="A6555" t="s">
        <v>17</v>
      </c>
      <c r="B6555" s="23">
        <v>2023</v>
      </c>
      <c r="C6555" s="23" t="s">
        <v>0</v>
      </c>
      <c r="D6555" s="23" t="s">
        <v>537</v>
      </c>
      <c r="E6555" s="23" t="s">
        <v>543</v>
      </c>
      <c r="F6555" s="23" t="s">
        <v>351</v>
      </c>
      <c r="G6555" s="23" t="s">
        <v>543</v>
      </c>
      <c r="H6555" s="32" t="s">
        <v>351</v>
      </c>
      <c r="I6555" s="32" t="s">
        <v>579</v>
      </c>
      <c r="J6555" s="135">
        <v>99</v>
      </c>
      <c r="K6555" s="28">
        <v>0.22727</v>
      </c>
      <c r="L6555" s="28">
        <f t="shared" si="143"/>
        <v>0.22727</v>
      </c>
      <c r="M6555" s="28"/>
      <c r="O6555" s="77">
        <v>0.26218000054359442</v>
      </c>
      <c r="Q6555" s="135"/>
      <c r="R6555" s="27"/>
      <c r="BF6555" s="106"/>
    </row>
    <row r="6556" spans="1:58" x14ac:dyDescent="0.25">
      <c r="A6556" t="s">
        <v>17</v>
      </c>
      <c r="B6556" s="23">
        <v>2019</v>
      </c>
      <c r="C6556" s="23" t="s">
        <v>0</v>
      </c>
      <c r="D6556" s="23" t="s">
        <v>59</v>
      </c>
      <c r="E6556" s="23" t="s">
        <v>182</v>
      </c>
      <c r="F6556" s="23" t="s">
        <v>183</v>
      </c>
      <c r="G6556" s="23" t="s">
        <v>535</v>
      </c>
      <c r="H6556" s="32" t="s">
        <v>358</v>
      </c>
      <c r="I6556" s="32" t="s">
        <v>579</v>
      </c>
      <c r="J6556" s="135">
        <v>54</v>
      </c>
      <c r="K6556" s="28">
        <v>0.29766999999999999</v>
      </c>
      <c r="L6556" s="28">
        <f t="shared" si="143"/>
        <v>0.29470000000000002</v>
      </c>
      <c r="M6556" s="28"/>
      <c r="O6556" s="77">
        <v>0.31793001294136047</v>
      </c>
      <c r="Q6556" s="135"/>
      <c r="R6556" s="27"/>
      <c r="BF6556" s="106"/>
    </row>
    <row r="6557" spans="1:58" x14ac:dyDescent="0.25">
      <c r="A6557" t="s">
        <v>17</v>
      </c>
      <c r="B6557" s="23">
        <v>2019</v>
      </c>
      <c r="C6557" s="23" t="s">
        <v>1</v>
      </c>
      <c r="D6557" s="23" t="s">
        <v>60</v>
      </c>
      <c r="E6557" s="23" t="s">
        <v>182</v>
      </c>
      <c r="F6557" s="23" t="s">
        <v>183</v>
      </c>
      <c r="G6557" s="23" t="s">
        <v>535</v>
      </c>
      <c r="H6557" s="32" t="s">
        <v>358</v>
      </c>
      <c r="I6557" s="32" t="s">
        <v>579</v>
      </c>
      <c r="J6557" s="135">
        <v>55</v>
      </c>
      <c r="K6557" s="28">
        <v>0.26817999999999997</v>
      </c>
      <c r="L6557" s="28">
        <f t="shared" si="143"/>
        <v>0.29519000000000001</v>
      </c>
      <c r="M6557" s="28"/>
      <c r="O6557" s="77">
        <v>0.29095000028610229</v>
      </c>
      <c r="Q6557" s="135"/>
      <c r="R6557" s="27"/>
      <c r="BF6557" s="106"/>
    </row>
    <row r="6558" spans="1:58" x14ac:dyDescent="0.25">
      <c r="A6558" t="s">
        <v>17</v>
      </c>
      <c r="B6558" s="23">
        <v>2019</v>
      </c>
      <c r="C6558" s="23" t="s">
        <v>2</v>
      </c>
      <c r="D6558" s="23" t="s">
        <v>61</v>
      </c>
      <c r="E6558" s="23" t="s">
        <v>182</v>
      </c>
      <c r="F6558" s="23" t="s">
        <v>183</v>
      </c>
      <c r="G6558" s="23" t="s">
        <v>535</v>
      </c>
      <c r="H6558" s="32" t="s">
        <v>358</v>
      </c>
      <c r="I6558" s="32" t="s">
        <v>579</v>
      </c>
      <c r="J6558" s="135">
        <v>54</v>
      </c>
      <c r="K6558" s="28">
        <v>0.24299000000000001</v>
      </c>
      <c r="L6558" s="28">
        <f t="shared" si="143"/>
        <v>0.27662999999999999</v>
      </c>
      <c r="M6558" s="28"/>
      <c r="O6558" s="77">
        <v>0.2629300057888031</v>
      </c>
      <c r="Q6558" s="135"/>
      <c r="R6558" s="27"/>
      <c r="BF6558" s="106"/>
    </row>
    <row r="6559" spans="1:58" x14ac:dyDescent="0.25">
      <c r="A6559" t="s">
        <v>17</v>
      </c>
      <c r="B6559" s="23">
        <v>2019</v>
      </c>
      <c r="C6559" s="23" t="s">
        <v>3</v>
      </c>
      <c r="D6559" s="23" t="s">
        <v>62</v>
      </c>
      <c r="E6559" s="23" t="s">
        <v>182</v>
      </c>
      <c r="F6559" s="23" t="s">
        <v>183</v>
      </c>
      <c r="G6559" s="23" t="s">
        <v>535</v>
      </c>
      <c r="H6559" s="32" t="s">
        <v>358</v>
      </c>
      <c r="I6559" s="32" t="s">
        <v>579</v>
      </c>
      <c r="J6559" s="135">
        <v>51</v>
      </c>
      <c r="K6559" s="28">
        <v>0.24138000000000001</v>
      </c>
      <c r="L6559" s="28">
        <f t="shared" si="143"/>
        <v>0.26895000000000002</v>
      </c>
      <c r="M6559" s="28"/>
      <c r="O6559" s="77">
        <v>0.230880007147789</v>
      </c>
      <c r="Q6559" s="135"/>
      <c r="R6559" s="27"/>
      <c r="BF6559" s="106"/>
    </row>
    <row r="6560" spans="1:58" x14ac:dyDescent="0.25">
      <c r="A6560" t="s">
        <v>17</v>
      </c>
      <c r="B6560" s="23">
        <v>2020</v>
      </c>
      <c r="C6560" s="23" t="s">
        <v>0</v>
      </c>
      <c r="D6560" s="23" t="s">
        <v>63</v>
      </c>
      <c r="E6560" s="23" t="s">
        <v>182</v>
      </c>
      <c r="F6560" s="23" t="s">
        <v>183</v>
      </c>
      <c r="G6560" s="23" t="s">
        <v>535</v>
      </c>
      <c r="H6560" s="32" t="s">
        <v>358</v>
      </c>
      <c r="I6560" s="32" t="s">
        <v>579</v>
      </c>
      <c r="J6560" s="135">
        <v>51</v>
      </c>
      <c r="K6560" s="28">
        <v>0.17734</v>
      </c>
      <c r="L6560" s="28">
        <f t="shared" si="143"/>
        <v>0.22037000000000001</v>
      </c>
      <c r="M6560" s="28"/>
      <c r="O6560" s="77">
        <v>0.1393100023269653</v>
      </c>
      <c r="Q6560" s="135"/>
      <c r="R6560" s="27"/>
      <c r="BF6560" s="106"/>
    </row>
    <row r="6561" spans="1:58" x14ac:dyDescent="0.25">
      <c r="A6561" t="s">
        <v>17</v>
      </c>
      <c r="B6561" s="23">
        <v>2020</v>
      </c>
      <c r="C6561" s="23" t="s">
        <v>1</v>
      </c>
      <c r="D6561" s="23" t="s">
        <v>64</v>
      </c>
      <c r="E6561" s="23" t="s">
        <v>182</v>
      </c>
      <c r="F6561" s="23" t="s">
        <v>183</v>
      </c>
      <c r="G6561" s="23" t="s">
        <v>535</v>
      </c>
      <c r="H6561" s="32" t="s">
        <v>358</v>
      </c>
      <c r="I6561" s="32" t="s">
        <v>579</v>
      </c>
      <c r="J6561" s="135">
        <v>42</v>
      </c>
      <c r="K6561" s="28">
        <v>0.14371</v>
      </c>
      <c r="L6561" s="28">
        <f t="shared" si="143"/>
        <v>0.17954000000000001</v>
      </c>
      <c r="M6561" s="28"/>
      <c r="O6561" s="77">
        <v>0.17129999399185181</v>
      </c>
      <c r="Q6561" s="135"/>
      <c r="R6561" s="27"/>
      <c r="BF6561" s="106"/>
    </row>
    <row r="6562" spans="1:58" x14ac:dyDescent="0.25">
      <c r="A6562" t="s">
        <v>17</v>
      </c>
      <c r="B6562" s="23">
        <v>2020</v>
      </c>
      <c r="C6562" s="23" t="s">
        <v>2</v>
      </c>
      <c r="D6562" s="23" t="s">
        <v>65</v>
      </c>
      <c r="E6562" s="23" t="s">
        <v>182</v>
      </c>
      <c r="F6562" s="23" t="s">
        <v>183</v>
      </c>
      <c r="G6562" s="23" t="s">
        <v>535</v>
      </c>
      <c r="H6562" s="32" t="s">
        <v>358</v>
      </c>
      <c r="I6562" s="32" t="s">
        <v>579</v>
      </c>
      <c r="J6562" s="135">
        <v>42</v>
      </c>
      <c r="K6562" s="28">
        <v>0.15060000000000001</v>
      </c>
      <c r="L6562" s="28">
        <f t="shared" si="143"/>
        <v>0.18340999999999999</v>
      </c>
      <c r="M6562" s="28"/>
      <c r="O6562" s="77">
        <v>0.2179500013589859</v>
      </c>
      <c r="Q6562" s="135"/>
      <c r="R6562" s="27"/>
      <c r="BF6562" s="106"/>
    </row>
    <row r="6563" spans="1:58" x14ac:dyDescent="0.25">
      <c r="A6563" t="s">
        <v>17</v>
      </c>
      <c r="B6563" s="23">
        <v>2020</v>
      </c>
      <c r="C6563" s="23" t="s">
        <v>3</v>
      </c>
      <c r="D6563" s="23" t="s">
        <v>66</v>
      </c>
      <c r="E6563" s="23" t="s">
        <v>182</v>
      </c>
      <c r="F6563" s="23" t="s">
        <v>183</v>
      </c>
      <c r="G6563" s="23" t="s">
        <v>535</v>
      </c>
      <c r="H6563" s="32" t="s">
        <v>358</v>
      </c>
      <c r="I6563" s="32" t="s">
        <v>579</v>
      </c>
      <c r="J6563" s="135">
        <v>39</v>
      </c>
      <c r="K6563" s="28">
        <v>0.18182000000000001</v>
      </c>
      <c r="L6563" s="28">
        <f t="shared" si="143"/>
        <v>0.18021999999999999</v>
      </c>
      <c r="M6563" s="28"/>
      <c r="O6563" s="77">
        <v>0.24258999526500699</v>
      </c>
      <c r="Q6563" s="135"/>
      <c r="R6563" s="27"/>
      <c r="BF6563" s="106"/>
    </row>
    <row r="6564" spans="1:58" x14ac:dyDescent="0.25">
      <c r="A6564" t="s">
        <v>17</v>
      </c>
      <c r="B6564" s="23">
        <v>2021</v>
      </c>
      <c r="C6564" s="23" t="s">
        <v>0</v>
      </c>
      <c r="D6564" s="23" t="s">
        <v>67</v>
      </c>
      <c r="E6564" s="23" t="s">
        <v>182</v>
      </c>
      <c r="F6564" s="23" t="s">
        <v>183</v>
      </c>
      <c r="G6564" s="23" t="s">
        <v>535</v>
      </c>
      <c r="H6564" s="32" t="s">
        <v>358</v>
      </c>
      <c r="I6564" s="32" t="s">
        <v>579</v>
      </c>
      <c r="J6564" s="135">
        <v>40</v>
      </c>
      <c r="K6564" s="28">
        <v>0.24224000000000001</v>
      </c>
      <c r="L6564" s="28">
        <f t="shared" si="143"/>
        <v>0.22996</v>
      </c>
      <c r="M6564" s="28"/>
      <c r="O6564" s="77">
        <v>0.2547299861907959</v>
      </c>
      <c r="Q6564" s="135"/>
      <c r="R6564" s="27"/>
      <c r="BF6564" s="106"/>
    </row>
    <row r="6565" spans="1:58" x14ac:dyDescent="0.25">
      <c r="A6565" t="s">
        <v>17</v>
      </c>
      <c r="B6565" s="23">
        <v>2021</v>
      </c>
      <c r="C6565" s="23" t="s">
        <v>1</v>
      </c>
      <c r="D6565" s="23" t="s">
        <v>68</v>
      </c>
      <c r="E6565" s="23" t="s">
        <v>182</v>
      </c>
      <c r="F6565" s="23" t="s">
        <v>183</v>
      </c>
      <c r="G6565" s="23" t="s">
        <v>535</v>
      </c>
      <c r="H6565" s="32" t="s">
        <v>358</v>
      </c>
      <c r="I6565" s="32" t="s">
        <v>579</v>
      </c>
      <c r="J6565" s="135">
        <v>47</v>
      </c>
      <c r="K6565" s="28">
        <v>0.26984000000000002</v>
      </c>
      <c r="L6565" s="28">
        <f t="shared" si="143"/>
        <v>0.23891999999999999</v>
      </c>
      <c r="M6565" s="28"/>
      <c r="O6565" s="77">
        <v>0.25255998969078058</v>
      </c>
      <c r="Q6565" s="135"/>
      <c r="R6565" s="27"/>
      <c r="BF6565" s="106"/>
    </row>
    <row r="6566" spans="1:58" x14ac:dyDescent="0.25">
      <c r="A6566" t="s">
        <v>17</v>
      </c>
      <c r="B6566" s="23">
        <v>2021</v>
      </c>
      <c r="C6566" s="23" t="s">
        <v>2</v>
      </c>
      <c r="D6566" s="23" t="s">
        <v>69</v>
      </c>
      <c r="E6566" s="23" t="s">
        <v>182</v>
      </c>
      <c r="F6566" s="23" t="s">
        <v>183</v>
      </c>
      <c r="G6566" s="23" t="s">
        <v>535</v>
      </c>
      <c r="H6566" s="32" t="s">
        <v>358</v>
      </c>
      <c r="I6566" s="32" t="s">
        <v>579</v>
      </c>
      <c r="J6566" s="135">
        <v>46</v>
      </c>
      <c r="K6566" s="28">
        <v>0.30769000000000002</v>
      </c>
      <c r="L6566" s="28">
        <f t="shared" si="143"/>
        <v>0.23471</v>
      </c>
      <c r="M6566" s="28"/>
      <c r="O6566" s="77">
        <v>0.26715001463890081</v>
      </c>
      <c r="Q6566" s="135"/>
      <c r="R6566" s="27"/>
      <c r="BF6566" s="106"/>
    </row>
    <row r="6567" spans="1:58" x14ac:dyDescent="0.25">
      <c r="A6567" t="s">
        <v>17</v>
      </c>
      <c r="B6567" s="23">
        <v>2021</v>
      </c>
      <c r="C6567" s="23" t="s">
        <v>3</v>
      </c>
      <c r="D6567" s="23" t="s">
        <v>70</v>
      </c>
      <c r="E6567" s="23" t="s">
        <v>182</v>
      </c>
      <c r="F6567" s="23" t="s">
        <v>183</v>
      </c>
      <c r="G6567" s="23" t="s">
        <v>535</v>
      </c>
      <c r="H6567" s="32" t="s">
        <v>358</v>
      </c>
      <c r="I6567" s="32" t="s">
        <v>579</v>
      </c>
      <c r="J6567" s="135">
        <v>46</v>
      </c>
      <c r="K6567" s="28">
        <v>0.32432</v>
      </c>
      <c r="L6567" s="28">
        <f t="shared" si="143"/>
        <v>0.25298999999999999</v>
      </c>
      <c r="M6567" s="28"/>
      <c r="O6567" s="77">
        <v>0.26399001479148859</v>
      </c>
      <c r="Q6567" s="135"/>
      <c r="R6567" s="27"/>
      <c r="BF6567" s="106"/>
    </row>
    <row r="6568" spans="1:58" x14ac:dyDescent="0.25">
      <c r="A6568" t="s">
        <v>17</v>
      </c>
      <c r="B6568" s="23">
        <v>2022</v>
      </c>
      <c r="C6568" s="23" t="s">
        <v>0</v>
      </c>
      <c r="D6568" s="23" t="s">
        <v>71</v>
      </c>
      <c r="E6568" s="23" t="s">
        <v>182</v>
      </c>
      <c r="F6568" s="23" t="s">
        <v>183</v>
      </c>
      <c r="G6568" s="23" t="s">
        <v>535</v>
      </c>
      <c r="H6568" s="32" t="s">
        <v>358</v>
      </c>
      <c r="I6568" s="32" t="s">
        <v>579</v>
      </c>
      <c r="J6568" s="135">
        <v>52</v>
      </c>
      <c r="K6568" s="28">
        <v>0.29126000000000002</v>
      </c>
      <c r="L6568" s="28">
        <f t="shared" si="143"/>
        <v>0.23507</v>
      </c>
      <c r="M6568" s="28"/>
      <c r="O6568" s="77">
        <v>0.26568999886512762</v>
      </c>
      <c r="Q6568" s="135"/>
      <c r="R6568" s="27"/>
      <c r="BF6568" s="106"/>
    </row>
    <row r="6569" spans="1:58" x14ac:dyDescent="0.25">
      <c r="A6569" t="s">
        <v>17</v>
      </c>
      <c r="B6569" s="23">
        <v>2022</v>
      </c>
      <c r="C6569" s="23" t="s">
        <v>1</v>
      </c>
      <c r="D6569" s="23" t="s">
        <v>72</v>
      </c>
      <c r="E6569" s="23" t="s">
        <v>182</v>
      </c>
      <c r="F6569" s="23" t="s">
        <v>183</v>
      </c>
      <c r="G6569" s="23" t="s">
        <v>535</v>
      </c>
      <c r="H6569" s="32" t="s">
        <v>358</v>
      </c>
      <c r="I6569" s="32" t="s">
        <v>579</v>
      </c>
      <c r="J6569" s="135">
        <v>53</v>
      </c>
      <c r="K6569" s="28">
        <v>0.30047000000000001</v>
      </c>
      <c r="L6569" s="28">
        <f t="shared" si="143"/>
        <v>0.25868999999999998</v>
      </c>
      <c r="M6569" s="28"/>
      <c r="O6569" s="77">
        <v>0.27766001224517822</v>
      </c>
      <c r="Q6569" s="135"/>
      <c r="R6569" s="27"/>
      <c r="BF6569" s="106"/>
    </row>
    <row r="6570" spans="1:58" x14ac:dyDescent="0.25">
      <c r="A6570" t="s">
        <v>17</v>
      </c>
      <c r="B6570" s="23">
        <v>2022</v>
      </c>
      <c r="C6570" s="23" t="s">
        <v>2</v>
      </c>
      <c r="D6570" s="23" t="s">
        <v>73</v>
      </c>
      <c r="E6570" s="23" t="s">
        <v>182</v>
      </c>
      <c r="F6570" s="23" t="s">
        <v>183</v>
      </c>
      <c r="G6570" s="23" t="s">
        <v>535</v>
      </c>
      <c r="H6570" s="32" t="s">
        <v>358</v>
      </c>
      <c r="I6570" s="32" t="s">
        <v>579</v>
      </c>
      <c r="J6570" s="135">
        <v>55</v>
      </c>
      <c r="K6570" s="28">
        <v>0.25791999999999998</v>
      </c>
      <c r="L6570" s="28">
        <f t="shared" si="143"/>
        <v>0.25279000000000001</v>
      </c>
      <c r="M6570" s="28"/>
      <c r="O6570" s="77">
        <v>0.2497300058603287</v>
      </c>
      <c r="Q6570" s="135"/>
      <c r="R6570" s="27"/>
      <c r="BF6570" s="106"/>
    </row>
    <row r="6571" spans="1:58" x14ac:dyDescent="0.25">
      <c r="A6571" t="s">
        <v>17</v>
      </c>
      <c r="B6571" s="23">
        <v>2022</v>
      </c>
      <c r="C6571" s="23" t="s">
        <v>3</v>
      </c>
      <c r="D6571" s="23" t="s">
        <v>493</v>
      </c>
      <c r="E6571" s="23" t="s">
        <v>182</v>
      </c>
      <c r="F6571" s="23" t="s">
        <v>183</v>
      </c>
      <c r="G6571" s="23" t="s">
        <v>535</v>
      </c>
      <c r="H6571" s="32" t="s">
        <v>358</v>
      </c>
      <c r="I6571" s="32" t="s">
        <v>579</v>
      </c>
      <c r="J6571" s="135">
        <v>57</v>
      </c>
      <c r="K6571" s="28">
        <v>0.24016999999999999</v>
      </c>
      <c r="L6571" s="28">
        <f t="shared" si="143"/>
        <v>0.25323000000000001</v>
      </c>
      <c r="M6571" s="28"/>
      <c r="O6571" s="77">
        <v>0.25554001331329351</v>
      </c>
      <c r="Q6571" s="135"/>
      <c r="R6571" s="27"/>
      <c r="BF6571" s="106"/>
    </row>
    <row r="6572" spans="1:58" x14ac:dyDescent="0.25">
      <c r="A6572" t="s">
        <v>17</v>
      </c>
      <c r="B6572" s="23">
        <v>2023</v>
      </c>
      <c r="C6572" s="23" t="s">
        <v>0</v>
      </c>
      <c r="D6572" s="23" t="s">
        <v>537</v>
      </c>
      <c r="E6572" s="23" t="s">
        <v>182</v>
      </c>
      <c r="F6572" s="23" t="s">
        <v>183</v>
      </c>
      <c r="G6572" s="23" t="s">
        <v>535</v>
      </c>
      <c r="H6572" s="32" t="s">
        <v>358</v>
      </c>
      <c r="I6572" s="32" t="s">
        <v>579</v>
      </c>
      <c r="J6572" s="135">
        <v>51</v>
      </c>
      <c r="K6572" s="28">
        <v>0.26601000000000002</v>
      </c>
      <c r="L6572" s="28">
        <f t="shared" si="143"/>
        <v>0.26275999999999999</v>
      </c>
      <c r="M6572" s="28"/>
      <c r="O6572" s="77">
        <v>0.26218000054359442</v>
      </c>
      <c r="Q6572" s="135"/>
      <c r="R6572" s="27"/>
      <c r="BF6572" s="106"/>
    </row>
    <row r="6573" spans="1:58" x14ac:dyDescent="0.25">
      <c r="A6573" t="s">
        <v>17</v>
      </c>
      <c r="B6573" s="23">
        <v>2019</v>
      </c>
      <c r="C6573" s="23" t="s">
        <v>0</v>
      </c>
      <c r="D6573" s="23" t="s">
        <v>59</v>
      </c>
      <c r="E6573" s="23" t="s">
        <v>184</v>
      </c>
      <c r="F6573" s="23" t="s">
        <v>185</v>
      </c>
      <c r="G6573" s="23" t="s">
        <v>553</v>
      </c>
      <c r="H6573" s="32" t="s">
        <v>365</v>
      </c>
      <c r="I6573" s="32" t="s">
        <v>579</v>
      </c>
      <c r="J6573" s="135">
        <v>9</v>
      </c>
      <c r="K6573" s="28">
        <v>0.52941000000000005</v>
      </c>
      <c r="L6573" s="28">
        <f t="shared" si="143"/>
        <v>0.58786000000000005</v>
      </c>
      <c r="M6573" s="28"/>
      <c r="O6573" s="77">
        <v>0.31793001294136047</v>
      </c>
      <c r="Q6573" s="135"/>
      <c r="R6573" s="27"/>
      <c r="BF6573" s="106"/>
    </row>
    <row r="6574" spans="1:58" x14ac:dyDescent="0.25">
      <c r="A6574" t="s">
        <v>17</v>
      </c>
      <c r="B6574" s="23">
        <v>2019</v>
      </c>
      <c r="C6574" s="23" t="s">
        <v>1</v>
      </c>
      <c r="D6574" s="23" t="s">
        <v>60</v>
      </c>
      <c r="E6574" s="23" t="s">
        <v>184</v>
      </c>
      <c r="F6574" s="23" t="s">
        <v>185</v>
      </c>
      <c r="G6574" s="23" t="s">
        <v>553</v>
      </c>
      <c r="H6574" s="32" t="s">
        <v>365</v>
      </c>
      <c r="I6574" s="32" t="s">
        <v>579</v>
      </c>
      <c r="J6574" s="135">
        <v>10</v>
      </c>
      <c r="K6574" s="28">
        <v>0.5</v>
      </c>
      <c r="L6574" s="28">
        <f t="shared" si="143"/>
        <v>0.57555999999999996</v>
      </c>
      <c r="M6574" s="28"/>
      <c r="O6574" s="77">
        <v>0.29095000028610229</v>
      </c>
      <c r="Q6574" s="135"/>
      <c r="R6574" s="27"/>
      <c r="BF6574" s="106"/>
    </row>
    <row r="6575" spans="1:58" x14ac:dyDescent="0.25">
      <c r="A6575" t="s">
        <v>17</v>
      </c>
      <c r="B6575" s="23">
        <v>2019</v>
      </c>
      <c r="C6575" s="23" t="s">
        <v>2</v>
      </c>
      <c r="D6575" s="23" t="s">
        <v>61</v>
      </c>
      <c r="E6575" s="23" t="s">
        <v>184</v>
      </c>
      <c r="F6575" s="23" t="s">
        <v>185</v>
      </c>
      <c r="G6575" s="23" t="s">
        <v>553</v>
      </c>
      <c r="H6575" s="32" t="s">
        <v>365</v>
      </c>
      <c r="I6575" s="32" t="s">
        <v>579</v>
      </c>
      <c r="J6575" s="135">
        <v>11</v>
      </c>
      <c r="K6575" s="28">
        <v>0.53488000000000002</v>
      </c>
      <c r="L6575" s="28">
        <f t="shared" si="143"/>
        <v>0.57096999999999998</v>
      </c>
      <c r="M6575" s="28"/>
      <c r="O6575" s="77">
        <v>0.2629300057888031</v>
      </c>
      <c r="Q6575" s="135"/>
      <c r="R6575" s="27"/>
      <c r="BF6575" s="106"/>
    </row>
    <row r="6576" spans="1:58" x14ac:dyDescent="0.25">
      <c r="A6576" t="s">
        <v>17</v>
      </c>
      <c r="B6576" s="23">
        <v>2019</v>
      </c>
      <c r="C6576" s="23" t="s">
        <v>3</v>
      </c>
      <c r="D6576" s="23" t="s">
        <v>62</v>
      </c>
      <c r="E6576" s="23" t="s">
        <v>184</v>
      </c>
      <c r="F6576" s="23" t="s">
        <v>185</v>
      </c>
      <c r="G6576" s="23" t="s">
        <v>553</v>
      </c>
      <c r="H6576" s="32" t="s">
        <v>365</v>
      </c>
      <c r="I6576" s="32" t="s">
        <v>579</v>
      </c>
      <c r="J6576" s="135">
        <v>11</v>
      </c>
      <c r="K6576" s="28">
        <v>0.48888999999999999</v>
      </c>
      <c r="L6576" s="28">
        <f t="shared" si="143"/>
        <v>0.50165000000000004</v>
      </c>
      <c r="M6576" s="28"/>
      <c r="O6576" s="77">
        <v>0.230880007147789</v>
      </c>
      <c r="Q6576" s="135"/>
      <c r="R6576" s="27"/>
      <c r="BF6576" s="106"/>
    </row>
    <row r="6577" spans="1:58" x14ac:dyDescent="0.25">
      <c r="A6577" t="s">
        <v>17</v>
      </c>
      <c r="B6577" s="23">
        <v>2020</v>
      </c>
      <c r="C6577" s="23" t="s">
        <v>0</v>
      </c>
      <c r="D6577" s="23" t="s">
        <v>63</v>
      </c>
      <c r="E6577" s="23" t="s">
        <v>184</v>
      </c>
      <c r="F6577" s="23" t="s">
        <v>185</v>
      </c>
      <c r="G6577" s="23" t="s">
        <v>553</v>
      </c>
      <c r="H6577" s="32" t="s">
        <v>365</v>
      </c>
      <c r="I6577" s="32" t="s">
        <v>579</v>
      </c>
      <c r="J6577" s="135">
        <v>10</v>
      </c>
      <c r="K6577" s="28">
        <v>0.43902000000000002</v>
      </c>
      <c r="L6577" s="28">
        <f t="shared" si="143"/>
        <v>0.42198999999999998</v>
      </c>
      <c r="M6577" s="28"/>
      <c r="O6577" s="77">
        <v>0.1393100023269653</v>
      </c>
      <c r="Q6577" s="135"/>
      <c r="R6577" s="27"/>
      <c r="BF6577" s="106"/>
    </row>
    <row r="6578" spans="1:58" x14ac:dyDescent="0.25">
      <c r="A6578" t="s">
        <v>17</v>
      </c>
      <c r="B6578" s="23">
        <v>2020</v>
      </c>
      <c r="C6578" s="23" t="s">
        <v>1</v>
      </c>
      <c r="D6578" s="23" t="s">
        <v>64</v>
      </c>
      <c r="E6578" s="23" t="s">
        <v>184</v>
      </c>
      <c r="F6578" s="23" t="s">
        <v>185</v>
      </c>
      <c r="G6578" s="23" t="s">
        <v>553</v>
      </c>
      <c r="H6578" s="32" t="s">
        <v>365</v>
      </c>
      <c r="I6578" s="32" t="s">
        <v>579</v>
      </c>
      <c r="J6578" s="135">
        <v>10</v>
      </c>
      <c r="K6578" s="28">
        <v>0.55262999999999995</v>
      </c>
      <c r="L6578" s="28">
        <f t="shared" si="143"/>
        <v>0.40078999999999998</v>
      </c>
      <c r="M6578" s="28"/>
      <c r="O6578" s="77">
        <v>0.17129999399185181</v>
      </c>
      <c r="Q6578" s="135"/>
      <c r="R6578" s="27"/>
      <c r="BF6578" s="106"/>
    </row>
    <row r="6579" spans="1:58" x14ac:dyDescent="0.25">
      <c r="A6579" t="s">
        <v>17</v>
      </c>
      <c r="B6579" s="23">
        <v>2020</v>
      </c>
      <c r="C6579" s="23" t="s">
        <v>2</v>
      </c>
      <c r="D6579" s="23" t="s">
        <v>65</v>
      </c>
      <c r="E6579" s="23" t="s">
        <v>184</v>
      </c>
      <c r="F6579" s="23" t="s">
        <v>185</v>
      </c>
      <c r="G6579" s="23" t="s">
        <v>553</v>
      </c>
      <c r="H6579" s="32" t="s">
        <v>365</v>
      </c>
      <c r="I6579" s="32" t="s">
        <v>579</v>
      </c>
      <c r="J6579" s="135">
        <v>10</v>
      </c>
      <c r="K6579" s="28">
        <v>0.46154000000000001</v>
      </c>
      <c r="L6579" s="28">
        <f t="shared" si="143"/>
        <v>0.35391</v>
      </c>
      <c r="M6579" s="28"/>
      <c r="O6579" s="77">
        <v>0.2179500013589859</v>
      </c>
      <c r="Q6579" s="135"/>
      <c r="R6579" s="27"/>
      <c r="BF6579" s="106"/>
    </row>
    <row r="6580" spans="1:58" x14ac:dyDescent="0.25">
      <c r="A6580" t="s">
        <v>17</v>
      </c>
      <c r="B6580" s="23">
        <v>2020</v>
      </c>
      <c r="C6580" s="23" t="s">
        <v>3</v>
      </c>
      <c r="D6580" s="23" t="s">
        <v>66</v>
      </c>
      <c r="E6580" s="23" t="s">
        <v>184</v>
      </c>
      <c r="F6580" s="23" t="s">
        <v>185</v>
      </c>
      <c r="G6580" s="23" t="s">
        <v>553</v>
      </c>
      <c r="H6580" s="32" t="s">
        <v>365</v>
      </c>
      <c r="I6580" s="32" t="s">
        <v>579</v>
      </c>
      <c r="J6580" s="135">
        <v>11</v>
      </c>
      <c r="K6580" s="28">
        <v>0.42857000000000001</v>
      </c>
      <c r="L6580" s="28">
        <f t="shared" si="143"/>
        <v>0.36975000000000002</v>
      </c>
      <c r="M6580" s="28"/>
      <c r="O6580" s="77">
        <v>0.24258999526500699</v>
      </c>
      <c r="Q6580" s="135"/>
      <c r="R6580" s="27"/>
      <c r="BF6580" s="106"/>
    </row>
    <row r="6581" spans="1:58" x14ac:dyDescent="0.25">
      <c r="A6581" t="s">
        <v>17</v>
      </c>
      <c r="B6581" s="23">
        <v>2021</v>
      </c>
      <c r="C6581" s="23" t="s">
        <v>0</v>
      </c>
      <c r="D6581" s="23" t="s">
        <v>67</v>
      </c>
      <c r="E6581" s="23" t="s">
        <v>184</v>
      </c>
      <c r="F6581" s="23" t="s">
        <v>185</v>
      </c>
      <c r="G6581" s="23" t="s">
        <v>553</v>
      </c>
      <c r="H6581" s="32" t="s">
        <v>365</v>
      </c>
      <c r="I6581" s="32" t="s">
        <v>579</v>
      </c>
      <c r="J6581" s="135">
        <v>11</v>
      </c>
      <c r="K6581" s="28">
        <v>0.42857000000000001</v>
      </c>
      <c r="L6581" s="28">
        <f t="shared" si="143"/>
        <v>0.40171000000000001</v>
      </c>
      <c r="M6581" s="28"/>
      <c r="O6581" s="77">
        <v>0.2547299861907959</v>
      </c>
      <c r="Q6581" s="135"/>
      <c r="R6581" s="27"/>
      <c r="BF6581" s="106"/>
    </row>
    <row r="6582" spans="1:58" x14ac:dyDescent="0.25">
      <c r="A6582" t="s">
        <v>17</v>
      </c>
      <c r="B6582" s="23">
        <v>2021</v>
      </c>
      <c r="C6582" s="23" t="s">
        <v>1</v>
      </c>
      <c r="D6582" s="23" t="s">
        <v>68</v>
      </c>
      <c r="E6582" s="23" t="s">
        <v>184</v>
      </c>
      <c r="F6582" s="23" t="s">
        <v>185</v>
      </c>
      <c r="G6582" s="23" t="s">
        <v>553</v>
      </c>
      <c r="H6582" s="32" t="s">
        <v>365</v>
      </c>
      <c r="I6582" s="32" t="s">
        <v>579</v>
      </c>
      <c r="J6582" s="135">
        <v>11</v>
      </c>
      <c r="K6582" s="28">
        <v>0.39534999999999998</v>
      </c>
      <c r="L6582" s="28">
        <f t="shared" si="143"/>
        <v>0.39079999999999998</v>
      </c>
      <c r="M6582" s="28"/>
      <c r="O6582" s="77">
        <v>0.25255998969078058</v>
      </c>
      <c r="Q6582" s="135"/>
      <c r="R6582" s="27"/>
      <c r="BF6582" s="106"/>
    </row>
    <row r="6583" spans="1:58" x14ac:dyDescent="0.25">
      <c r="A6583" t="s">
        <v>17</v>
      </c>
      <c r="B6583" s="23">
        <v>2021</v>
      </c>
      <c r="C6583" s="23" t="s">
        <v>2</v>
      </c>
      <c r="D6583" s="23" t="s">
        <v>69</v>
      </c>
      <c r="E6583" s="23" t="s">
        <v>184</v>
      </c>
      <c r="F6583" s="23" t="s">
        <v>185</v>
      </c>
      <c r="G6583" s="23" t="s">
        <v>553</v>
      </c>
      <c r="H6583" s="32" t="s">
        <v>365</v>
      </c>
      <c r="I6583" s="32" t="s">
        <v>579</v>
      </c>
      <c r="J6583" s="135">
        <v>9</v>
      </c>
      <c r="K6583" s="28">
        <v>0.38889000000000001</v>
      </c>
      <c r="L6583" s="28">
        <f t="shared" si="143"/>
        <v>0.38131999999999999</v>
      </c>
      <c r="M6583" s="28"/>
      <c r="O6583" s="77">
        <v>0.26715001463890081</v>
      </c>
      <c r="Q6583" s="135"/>
      <c r="R6583" s="27"/>
      <c r="BF6583" s="106"/>
    </row>
    <row r="6584" spans="1:58" x14ac:dyDescent="0.25">
      <c r="A6584" t="s">
        <v>17</v>
      </c>
      <c r="B6584" s="23">
        <v>2021</v>
      </c>
      <c r="C6584" s="23" t="s">
        <v>3</v>
      </c>
      <c r="D6584" s="23" t="s">
        <v>70</v>
      </c>
      <c r="E6584" s="23" t="s">
        <v>184</v>
      </c>
      <c r="F6584" s="23" t="s">
        <v>185</v>
      </c>
      <c r="G6584" s="23" t="s">
        <v>553</v>
      </c>
      <c r="H6584" s="32" t="s">
        <v>365</v>
      </c>
      <c r="I6584" s="32" t="s">
        <v>579</v>
      </c>
      <c r="J6584" s="135">
        <v>8</v>
      </c>
      <c r="K6584" s="28">
        <v>0.4375</v>
      </c>
      <c r="L6584" s="28">
        <f t="shared" si="143"/>
        <v>0.40076000000000001</v>
      </c>
      <c r="M6584" s="28"/>
      <c r="O6584" s="77">
        <v>0.26399001479148859</v>
      </c>
      <c r="Q6584" s="135"/>
      <c r="R6584" s="27"/>
      <c r="BF6584" s="106"/>
    </row>
    <row r="6585" spans="1:58" x14ac:dyDescent="0.25">
      <c r="A6585" t="s">
        <v>17</v>
      </c>
      <c r="B6585" s="23">
        <v>2022</v>
      </c>
      <c r="C6585" s="23" t="s">
        <v>0</v>
      </c>
      <c r="D6585" s="23" t="s">
        <v>71</v>
      </c>
      <c r="E6585" s="23" t="s">
        <v>184</v>
      </c>
      <c r="F6585" s="23" t="s">
        <v>185</v>
      </c>
      <c r="G6585" s="23" t="s">
        <v>553</v>
      </c>
      <c r="H6585" s="32" t="s">
        <v>365</v>
      </c>
      <c r="I6585" s="32" t="s">
        <v>579</v>
      </c>
      <c r="J6585" s="135">
        <v>9</v>
      </c>
      <c r="K6585" s="28">
        <v>0.44444</v>
      </c>
      <c r="L6585" s="28">
        <f t="shared" si="143"/>
        <v>0.41404000000000002</v>
      </c>
      <c r="M6585" s="28"/>
      <c r="O6585" s="77">
        <v>0.26568999886512762</v>
      </c>
      <c r="Q6585" s="135"/>
      <c r="R6585" s="27"/>
      <c r="BF6585" s="106"/>
    </row>
    <row r="6586" spans="1:58" x14ac:dyDescent="0.25">
      <c r="A6586" t="s">
        <v>17</v>
      </c>
      <c r="B6586" s="23">
        <v>2022</v>
      </c>
      <c r="C6586" s="23" t="s">
        <v>1</v>
      </c>
      <c r="D6586" s="23" t="s">
        <v>72</v>
      </c>
      <c r="E6586" s="23" t="s">
        <v>184</v>
      </c>
      <c r="F6586" s="23" t="s">
        <v>185</v>
      </c>
      <c r="G6586" s="23" t="s">
        <v>553</v>
      </c>
      <c r="H6586" s="32" t="s">
        <v>365</v>
      </c>
      <c r="I6586" s="32" t="s">
        <v>579</v>
      </c>
      <c r="J6586" s="135">
        <v>11</v>
      </c>
      <c r="K6586" s="28">
        <v>0.37208999999999998</v>
      </c>
      <c r="L6586" s="28">
        <f t="shared" si="143"/>
        <v>0.42157</v>
      </c>
      <c r="M6586" s="28"/>
      <c r="O6586" s="77">
        <v>0.27766001224517822</v>
      </c>
      <c r="Q6586" s="135"/>
      <c r="R6586" s="27"/>
      <c r="BF6586" s="106"/>
    </row>
    <row r="6587" spans="1:58" x14ac:dyDescent="0.25">
      <c r="A6587" t="s">
        <v>17</v>
      </c>
      <c r="B6587" s="23">
        <v>2022</v>
      </c>
      <c r="C6587" s="23" t="s">
        <v>2</v>
      </c>
      <c r="D6587" s="23" t="s">
        <v>73</v>
      </c>
      <c r="E6587" s="23" t="s">
        <v>184</v>
      </c>
      <c r="F6587" s="23" t="s">
        <v>185</v>
      </c>
      <c r="G6587" s="23" t="s">
        <v>553</v>
      </c>
      <c r="H6587" s="32" t="s">
        <v>365</v>
      </c>
      <c r="I6587" s="32" t="s">
        <v>579</v>
      </c>
      <c r="J6587" s="135">
        <v>12</v>
      </c>
      <c r="K6587" s="28">
        <v>0.43478</v>
      </c>
      <c r="L6587" s="28">
        <f t="shared" si="143"/>
        <v>0.44479000000000002</v>
      </c>
      <c r="M6587" s="28"/>
      <c r="O6587" s="77">
        <v>0.2497300058603287</v>
      </c>
      <c r="Q6587" s="135"/>
      <c r="R6587" s="27"/>
      <c r="BF6587" s="106"/>
    </row>
    <row r="6588" spans="1:58" x14ac:dyDescent="0.25">
      <c r="A6588" t="s">
        <v>17</v>
      </c>
      <c r="B6588" s="23">
        <v>2022</v>
      </c>
      <c r="C6588" s="23" t="s">
        <v>3</v>
      </c>
      <c r="D6588" s="23" t="s">
        <v>493</v>
      </c>
      <c r="E6588" s="23" t="s">
        <v>184</v>
      </c>
      <c r="F6588" s="23" t="s">
        <v>185</v>
      </c>
      <c r="G6588" s="23" t="s">
        <v>553</v>
      </c>
      <c r="H6588" s="32" t="s">
        <v>365</v>
      </c>
      <c r="I6588" s="32" t="s">
        <v>579</v>
      </c>
      <c r="J6588" s="135">
        <v>11</v>
      </c>
      <c r="K6588" s="28">
        <v>0.43181999999999998</v>
      </c>
      <c r="L6588" s="28">
        <f t="shared" si="143"/>
        <v>0.43924999999999997</v>
      </c>
      <c r="M6588" s="28"/>
      <c r="O6588" s="77">
        <v>0.25554001331329351</v>
      </c>
      <c r="Q6588" s="135"/>
      <c r="R6588" s="27"/>
      <c r="BF6588" s="106"/>
    </row>
    <row r="6589" spans="1:58" x14ac:dyDescent="0.25">
      <c r="A6589" t="s">
        <v>17</v>
      </c>
      <c r="B6589" s="23">
        <v>2023</v>
      </c>
      <c r="C6589" s="23" t="s">
        <v>0</v>
      </c>
      <c r="D6589" s="23" t="s">
        <v>537</v>
      </c>
      <c r="E6589" s="23" t="s">
        <v>184</v>
      </c>
      <c r="F6589" s="23" t="s">
        <v>185</v>
      </c>
      <c r="G6589" s="23" t="s">
        <v>553</v>
      </c>
      <c r="H6589" s="32" t="s">
        <v>365</v>
      </c>
      <c r="I6589" s="32" t="s">
        <v>579</v>
      </c>
      <c r="J6589" s="135">
        <v>12</v>
      </c>
      <c r="K6589" s="28">
        <v>0.44680999999999998</v>
      </c>
      <c r="L6589" s="28">
        <f t="shared" si="143"/>
        <v>0.44785000000000003</v>
      </c>
      <c r="M6589" s="28"/>
      <c r="O6589" s="77">
        <v>0.26218000054359442</v>
      </c>
      <c r="Q6589" s="135"/>
      <c r="R6589" s="27"/>
      <c r="BF6589" s="106"/>
    </row>
    <row r="6590" spans="1:58" x14ac:dyDescent="0.25">
      <c r="A6590" t="s">
        <v>17</v>
      </c>
      <c r="B6590" s="23">
        <v>2019</v>
      </c>
      <c r="C6590" s="23" t="s">
        <v>0</v>
      </c>
      <c r="D6590" s="23" t="s">
        <v>59</v>
      </c>
      <c r="E6590" s="23" t="s">
        <v>186</v>
      </c>
      <c r="F6590" s="23" t="s">
        <v>187</v>
      </c>
      <c r="G6590" s="23" t="s">
        <v>548</v>
      </c>
      <c r="H6590" s="32" t="s">
        <v>361</v>
      </c>
      <c r="I6590" s="32" t="s">
        <v>579</v>
      </c>
      <c r="J6590" s="135">
        <v>47</v>
      </c>
      <c r="K6590" s="28">
        <v>0.34921000000000002</v>
      </c>
      <c r="L6590" s="28">
        <f t="shared" si="143"/>
        <v>0.30096000000000001</v>
      </c>
      <c r="M6590" s="28"/>
      <c r="O6590" s="77">
        <v>0.31793001294136047</v>
      </c>
      <c r="Q6590" s="135"/>
      <c r="R6590" s="27"/>
      <c r="BF6590" s="106"/>
    </row>
    <row r="6591" spans="1:58" x14ac:dyDescent="0.25">
      <c r="A6591" t="s">
        <v>17</v>
      </c>
      <c r="B6591" s="23">
        <v>2019</v>
      </c>
      <c r="C6591" s="23" t="s">
        <v>1</v>
      </c>
      <c r="D6591" s="23" t="s">
        <v>60</v>
      </c>
      <c r="E6591" s="23" t="s">
        <v>186</v>
      </c>
      <c r="F6591" s="23" t="s">
        <v>187</v>
      </c>
      <c r="G6591" s="23" t="s">
        <v>548</v>
      </c>
      <c r="H6591" s="32" t="s">
        <v>361</v>
      </c>
      <c r="I6591" s="32" t="s">
        <v>579</v>
      </c>
      <c r="J6591" s="135">
        <v>47</v>
      </c>
      <c r="K6591" s="28">
        <v>0.37766</v>
      </c>
      <c r="L6591" s="28">
        <f t="shared" si="143"/>
        <v>0.29500999999999999</v>
      </c>
      <c r="M6591" s="28"/>
      <c r="O6591" s="77">
        <v>0.29095000028610229</v>
      </c>
      <c r="Q6591" s="135"/>
      <c r="R6591" s="27"/>
      <c r="BF6591" s="106"/>
    </row>
    <row r="6592" spans="1:58" x14ac:dyDescent="0.25">
      <c r="A6592" t="s">
        <v>17</v>
      </c>
      <c r="B6592" s="23">
        <v>2019</v>
      </c>
      <c r="C6592" s="23" t="s">
        <v>2</v>
      </c>
      <c r="D6592" s="23" t="s">
        <v>61</v>
      </c>
      <c r="E6592" s="23" t="s">
        <v>186</v>
      </c>
      <c r="F6592" s="23" t="s">
        <v>187</v>
      </c>
      <c r="G6592" s="23" t="s">
        <v>548</v>
      </c>
      <c r="H6592" s="32" t="s">
        <v>361</v>
      </c>
      <c r="I6592" s="32" t="s">
        <v>579</v>
      </c>
      <c r="J6592" s="135">
        <v>45</v>
      </c>
      <c r="K6592" s="28">
        <v>0.37989000000000001</v>
      </c>
      <c r="L6592" s="28">
        <f t="shared" si="143"/>
        <v>0.29459000000000002</v>
      </c>
      <c r="M6592" s="28"/>
      <c r="O6592" s="77">
        <v>0.2629300057888031</v>
      </c>
      <c r="Q6592" s="135"/>
      <c r="R6592" s="27"/>
      <c r="BF6592" s="106"/>
    </row>
    <row r="6593" spans="1:58" x14ac:dyDescent="0.25">
      <c r="A6593" t="s">
        <v>17</v>
      </c>
      <c r="B6593" s="23">
        <v>2019</v>
      </c>
      <c r="C6593" s="23" t="s">
        <v>3</v>
      </c>
      <c r="D6593" s="23" t="s">
        <v>62</v>
      </c>
      <c r="E6593" s="23" t="s">
        <v>186</v>
      </c>
      <c r="F6593" s="23" t="s">
        <v>187</v>
      </c>
      <c r="G6593" s="23" t="s">
        <v>548</v>
      </c>
      <c r="H6593" s="32" t="s">
        <v>361</v>
      </c>
      <c r="I6593" s="32" t="s">
        <v>579</v>
      </c>
      <c r="J6593" s="135">
        <v>43</v>
      </c>
      <c r="K6593" s="28">
        <v>0.33917999999999998</v>
      </c>
      <c r="L6593" s="28">
        <f t="shared" si="143"/>
        <v>0.27795999999999998</v>
      </c>
      <c r="M6593" s="28"/>
      <c r="O6593" s="77">
        <v>0.230880007147789</v>
      </c>
      <c r="Q6593" s="135"/>
      <c r="R6593" s="27"/>
      <c r="BF6593" s="106"/>
    </row>
    <row r="6594" spans="1:58" x14ac:dyDescent="0.25">
      <c r="A6594" t="s">
        <v>17</v>
      </c>
      <c r="B6594" s="23">
        <v>2020</v>
      </c>
      <c r="C6594" s="23" t="s">
        <v>0</v>
      </c>
      <c r="D6594" s="23" t="s">
        <v>63</v>
      </c>
      <c r="E6594" s="23" t="s">
        <v>186</v>
      </c>
      <c r="F6594" s="23" t="s">
        <v>187</v>
      </c>
      <c r="G6594" s="23" t="s">
        <v>548</v>
      </c>
      <c r="H6594" s="32" t="s">
        <v>361</v>
      </c>
      <c r="I6594" s="32" t="s">
        <v>579</v>
      </c>
      <c r="J6594" s="135">
        <v>40</v>
      </c>
      <c r="K6594" s="28">
        <v>0.28481000000000001</v>
      </c>
      <c r="L6594" s="28">
        <f t="shared" ref="L6594:L6657" si="144">SUMIFS(K:K, E:E, G6594, D:D, D6594, I:I, I6594)</f>
        <v>0.22126999999999999</v>
      </c>
      <c r="M6594" s="28"/>
      <c r="O6594" s="77">
        <v>0.1393100023269653</v>
      </c>
      <c r="Q6594" s="135"/>
      <c r="R6594" s="27"/>
      <c r="BF6594" s="106"/>
    </row>
    <row r="6595" spans="1:58" x14ac:dyDescent="0.25">
      <c r="A6595" t="s">
        <v>17</v>
      </c>
      <c r="B6595" s="23">
        <v>2020</v>
      </c>
      <c r="C6595" s="23" t="s">
        <v>1</v>
      </c>
      <c r="D6595" s="23" t="s">
        <v>64</v>
      </c>
      <c r="E6595" s="23" t="s">
        <v>186</v>
      </c>
      <c r="F6595" s="23" t="s">
        <v>187</v>
      </c>
      <c r="G6595" s="23" t="s">
        <v>548</v>
      </c>
      <c r="H6595" s="32" t="s">
        <v>361</v>
      </c>
      <c r="I6595" s="32" t="s">
        <v>579</v>
      </c>
      <c r="J6595" s="135">
        <v>33</v>
      </c>
      <c r="K6595" s="28">
        <v>0.22308</v>
      </c>
      <c r="L6595" s="28">
        <f t="shared" si="144"/>
        <v>0.18012</v>
      </c>
      <c r="M6595" s="28"/>
      <c r="O6595" s="77">
        <v>0.17129999399185181</v>
      </c>
      <c r="Q6595" s="135"/>
      <c r="R6595" s="27"/>
      <c r="BF6595" s="106"/>
    </row>
    <row r="6596" spans="1:58" x14ac:dyDescent="0.25">
      <c r="A6596" t="s">
        <v>17</v>
      </c>
      <c r="B6596" s="23">
        <v>2020</v>
      </c>
      <c r="C6596" s="23" t="s">
        <v>2</v>
      </c>
      <c r="D6596" s="23" t="s">
        <v>65</v>
      </c>
      <c r="E6596" s="23" t="s">
        <v>186</v>
      </c>
      <c r="F6596" s="23" t="s">
        <v>187</v>
      </c>
      <c r="G6596" s="23" t="s">
        <v>548</v>
      </c>
      <c r="H6596" s="32" t="s">
        <v>361</v>
      </c>
      <c r="I6596" s="32" t="s">
        <v>579</v>
      </c>
      <c r="J6596" s="135">
        <v>28</v>
      </c>
      <c r="K6596" s="28">
        <v>0.20354</v>
      </c>
      <c r="L6596" s="28">
        <f t="shared" si="144"/>
        <v>0.15742999999999999</v>
      </c>
      <c r="M6596" s="28"/>
      <c r="O6596" s="77">
        <v>0.2179500013589859</v>
      </c>
      <c r="Q6596" s="135"/>
      <c r="R6596" s="27"/>
      <c r="BF6596" s="106"/>
    </row>
    <row r="6597" spans="1:58" x14ac:dyDescent="0.25">
      <c r="A6597" t="s">
        <v>17</v>
      </c>
      <c r="B6597" s="23">
        <v>2020</v>
      </c>
      <c r="C6597" s="23" t="s">
        <v>3</v>
      </c>
      <c r="D6597" s="23" t="s">
        <v>66</v>
      </c>
      <c r="E6597" s="23" t="s">
        <v>186</v>
      </c>
      <c r="F6597" s="23" t="s">
        <v>187</v>
      </c>
      <c r="G6597" s="23" t="s">
        <v>548</v>
      </c>
      <c r="H6597" s="32" t="s">
        <v>361</v>
      </c>
      <c r="I6597" s="32" t="s">
        <v>579</v>
      </c>
      <c r="J6597" s="135">
        <v>28</v>
      </c>
      <c r="K6597" s="28">
        <v>0.26785999999999999</v>
      </c>
      <c r="L6597" s="28">
        <f t="shared" si="144"/>
        <v>0.16553000000000001</v>
      </c>
      <c r="M6597" s="28"/>
      <c r="O6597" s="77">
        <v>0.24258999526500699</v>
      </c>
      <c r="Q6597" s="135"/>
      <c r="R6597" s="27"/>
      <c r="BF6597" s="106"/>
    </row>
    <row r="6598" spans="1:58" x14ac:dyDescent="0.25">
      <c r="A6598" t="s">
        <v>17</v>
      </c>
      <c r="B6598" s="23">
        <v>2021</v>
      </c>
      <c r="C6598" s="23" t="s">
        <v>0</v>
      </c>
      <c r="D6598" s="23" t="s">
        <v>67</v>
      </c>
      <c r="E6598" s="23" t="s">
        <v>186</v>
      </c>
      <c r="F6598" s="23" t="s">
        <v>187</v>
      </c>
      <c r="G6598" s="23" t="s">
        <v>548</v>
      </c>
      <c r="H6598" s="32" t="s">
        <v>361</v>
      </c>
      <c r="I6598" s="32" t="s">
        <v>579</v>
      </c>
      <c r="J6598" s="135">
        <v>25</v>
      </c>
      <c r="K6598" s="28">
        <v>0.36</v>
      </c>
      <c r="L6598" s="28">
        <f t="shared" si="144"/>
        <v>0.21573000000000001</v>
      </c>
      <c r="M6598" s="28"/>
      <c r="O6598" s="77">
        <v>0.2547299861907959</v>
      </c>
      <c r="Q6598" s="135"/>
      <c r="R6598" s="27"/>
      <c r="BF6598" s="106"/>
    </row>
    <row r="6599" spans="1:58" x14ac:dyDescent="0.25">
      <c r="A6599" t="s">
        <v>17</v>
      </c>
      <c r="B6599" s="23">
        <v>2021</v>
      </c>
      <c r="C6599" s="23" t="s">
        <v>1</v>
      </c>
      <c r="D6599" s="23" t="s">
        <v>68</v>
      </c>
      <c r="E6599" s="23" t="s">
        <v>186</v>
      </c>
      <c r="F6599" s="23" t="s">
        <v>187</v>
      </c>
      <c r="G6599" s="23" t="s">
        <v>548</v>
      </c>
      <c r="H6599" s="32" t="s">
        <v>361</v>
      </c>
      <c r="I6599" s="32" t="s">
        <v>579</v>
      </c>
      <c r="J6599" s="135">
        <v>29</v>
      </c>
      <c r="K6599" s="28">
        <v>0.35043000000000002</v>
      </c>
      <c r="L6599" s="28">
        <f t="shared" si="144"/>
        <v>0.22153999999999999</v>
      </c>
      <c r="M6599" s="28"/>
      <c r="O6599" s="77">
        <v>0.25255998969078058</v>
      </c>
      <c r="Q6599" s="135"/>
      <c r="R6599" s="27"/>
      <c r="BF6599" s="106"/>
    </row>
    <row r="6600" spans="1:58" x14ac:dyDescent="0.25">
      <c r="A6600" t="s">
        <v>17</v>
      </c>
      <c r="B6600" s="23">
        <v>2021</v>
      </c>
      <c r="C6600" s="23" t="s">
        <v>2</v>
      </c>
      <c r="D6600" s="23" t="s">
        <v>69</v>
      </c>
      <c r="E6600" s="23" t="s">
        <v>186</v>
      </c>
      <c r="F6600" s="23" t="s">
        <v>187</v>
      </c>
      <c r="G6600" s="23" t="s">
        <v>548</v>
      </c>
      <c r="H6600" s="32" t="s">
        <v>361</v>
      </c>
      <c r="I6600" s="32" t="s">
        <v>579</v>
      </c>
      <c r="J6600" s="135">
        <v>33</v>
      </c>
      <c r="K6600" s="28">
        <v>0.40151999999999999</v>
      </c>
      <c r="L6600" s="28">
        <f t="shared" si="144"/>
        <v>0.24854000000000001</v>
      </c>
      <c r="M6600" s="28"/>
      <c r="O6600" s="77">
        <v>0.26715001463890081</v>
      </c>
      <c r="Q6600" s="135"/>
      <c r="R6600" s="27"/>
      <c r="BF6600" s="106"/>
    </row>
    <row r="6601" spans="1:58" x14ac:dyDescent="0.25">
      <c r="A6601" t="s">
        <v>17</v>
      </c>
      <c r="B6601" s="23">
        <v>2021</v>
      </c>
      <c r="C6601" s="23" t="s">
        <v>3</v>
      </c>
      <c r="D6601" s="23" t="s">
        <v>70</v>
      </c>
      <c r="E6601" s="23" t="s">
        <v>186</v>
      </c>
      <c r="F6601" s="23" t="s">
        <v>187</v>
      </c>
      <c r="G6601" s="23" t="s">
        <v>548</v>
      </c>
      <c r="H6601" s="32" t="s">
        <v>361</v>
      </c>
      <c r="I6601" s="32" t="s">
        <v>579</v>
      </c>
      <c r="J6601" s="135">
        <v>34</v>
      </c>
      <c r="K6601" s="28">
        <v>0.40876000000000001</v>
      </c>
      <c r="L6601" s="28">
        <f t="shared" si="144"/>
        <v>0.26554</v>
      </c>
      <c r="M6601" s="28"/>
      <c r="O6601" s="77">
        <v>0.26399001479148859</v>
      </c>
      <c r="Q6601" s="135"/>
      <c r="R6601" s="27"/>
      <c r="BF6601" s="106"/>
    </row>
    <row r="6602" spans="1:58" x14ac:dyDescent="0.25">
      <c r="A6602" t="s">
        <v>17</v>
      </c>
      <c r="B6602" s="23">
        <v>2022</v>
      </c>
      <c r="C6602" s="23" t="s">
        <v>0</v>
      </c>
      <c r="D6602" s="23" t="s">
        <v>71</v>
      </c>
      <c r="E6602" s="23" t="s">
        <v>186</v>
      </c>
      <c r="F6602" s="23" t="s">
        <v>187</v>
      </c>
      <c r="G6602" s="23" t="s">
        <v>548</v>
      </c>
      <c r="H6602" s="32" t="s">
        <v>361</v>
      </c>
      <c r="I6602" s="32" t="s">
        <v>579</v>
      </c>
      <c r="J6602" s="135">
        <v>34</v>
      </c>
      <c r="K6602" s="28">
        <v>0.39706000000000002</v>
      </c>
      <c r="L6602" s="28">
        <f t="shared" si="144"/>
        <v>0.28111999999999998</v>
      </c>
      <c r="M6602" s="28"/>
      <c r="O6602" s="77">
        <v>0.26568999886512762</v>
      </c>
      <c r="Q6602" s="135"/>
      <c r="R6602" s="27"/>
      <c r="BF6602" s="106"/>
    </row>
    <row r="6603" spans="1:58" x14ac:dyDescent="0.25">
      <c r="A6603" t="s">
        <v>17</v>
      </c>
      <c r="B6603" s="23">
        <v>2022</v>
      </c>
      <c r="C6603" s="23" t="s">
        <v>1</v>
      </c>
      <c r="D6603" s="23" t="s">
        <v>72</v>
      </c>
      <c r="E6603" s="23" t="s">
        <v>186</v>
      </c>
      <c r="F6603" s="23" t="s">
        <v>187</v>
      </c>
      <c r="G6603" s="23" t="s">
        <v>548</v>
      </c>
      <c r="H6603" s="32" t="s">
        <v>361</v>
      </c>
      <c r="I6603" s="32" t="s">
        <v>579</v>
      </c>
      <c r="J6603" s="135">
        <v>32</v>
      </c>
      <c r="K6603" s="28">
        <v>0.44444</v>
      </c>
      <c r="L6603" s="28">
        <f t="shared" si="144"/>
        <v>0.30689</v>
      </c>
      <c r="M6603" s="28"/>
      <c r="O6603" s="77">
        <v>0.27766001224517822</v>
      </c>
      <c r="Q6603" s="135"/>
      <c r="R6603" s="27"/>
      <c r="BF6603" s="106"/>
    </row>
    <row r="6604" spans="1:58" x14ac:dyDescent="0.25">
      <c r="A6604" t="s">
        <v>17</v>
      </c>
      <c r="B6604" s="23">
        <v>2022</v>
      </c>
      <c r="C6604" s="23" t="s">
        <v>2</v>
      </c>
      <c r="D6604" s="23" t="s">
        <v>73</v>
      </c>
      <c r="E6604" s="23" t="s">
        <v>186</v>
      </c>
      <c r="F6604" s="23" t="s">
        <v>187</v>
      </c>
      <c r="G6604" s="23" t="s">
        <v>548</v>
      </c>
      <c r="H6604" s="32" t="s">
        <v>361</v>
      </c>
      <c r="I6604" s="32" t="s">
        <v>579</v>
      </c>
      <c r="J6604" s="135">
        <v>26</v>
      </c>
      <c r="K6604" s="28">
        <v>0.42718</v>
      </c>
      <c r="L6604" s="28">
        <f t="shared" si="144"/>
        <v>0.2959</v>
      </c>
      <c r="M6604" s="28"/>
      <c r="O6604" s="77">
        <v>0.2497300058603287</v>
      </c>
      <c r="Q6604" s="135"/>
      <c r="R6604" s="27"/>
      <c r="BF6604" s="106"/>
    </row>
    <row r="6605" spans="1:58" x14ac:dyDescent="0.25">
      <c r="A6605" t="s">
        <v>17</v>
      </c>
      <c r="B6605" s="23">
        <v>2022</v>
      </c>
      <c r="C6605" s="23" t="s">
        <v>3</v>
      </c>
      <c r="D6605" s="23" t="s">
        <v>493</v>
      </c>
      <c r="E6605" s="23" t="s">
        <v>186</v>
      </c>
      <c r="F6605" s="23" t="s">
        <v>187</v>
      </c>
      <c r="G6605" s="23" t="s">
        <v>548</v>
      </c>
      <c r="H6605" s="32" t="s">
        <v>361</v>
      </c>
      <c r="I6605" s="32" t="s">
        <v>579</v>
      </c>
      <c r="J6605" s="135">
        <v>23</v>
      </c>
      <c r="K6605" s="28">
        <v>0.45556000000000002</v>
      </c>
      <c r="L6605" s="28">
        <f t="shared" si="144"/>
        <v>0.30248000000000003</v>
      </c>
      <c r="M6605" s="28"/>
      <c r="O6605" s="77">
        <v>0.25554001331329351</v>
      </c>
      <c r="Q6605" s="135"/>
      <c r="R6605" s="27"/>
      <c r="BF6605" s="106"/>
    </row>
    <row r="6606" spans="1:58" x14ac:dyDescent="0.25">
      <c r="A6606" t="s">
        <v>17</v>
      </c>
      <c r="B6606" s="23">
        <v>2023</v>
      </c>
      <c r="C6606" s="23" t="s">
        <v>0</v>
      </c>
      <c r="D6606" s="23" t="s">
        <v>537</v>
      </c>
      <c r="E6606" s="23" t="s">
        <v>186</v>
      </c>
      <c r="F6606" s="23" t="s">
        <v>187</v>
      </c>
      <c r="G6606" s="23" t="s">
        <v>548</v>
      </c>
      <c r="H6606" s="32" t="s">
        <v>361</v>
      </c>
      <c r="I6606" s="32" t="s">
        <v>579</v>
      </c>
      <c r="J6606" s="135">
        <v>27</v>
      </c>
      <c r="K6606" s="28">
        <v>0.43119000000000002</v>
      </c>
      <c r="L6606" s="28">
        <f t="shared" si="144"/>
        <v>0.31086999999999998</v>
      </c>
      <c r="M6606" s="28"/>
      <c r="O6606" s="77">
        <v>0.26218000054359442</v>
      </c>
      <c r="Q6606" s="135"/>
      <c r="R6606" s="27"/>
      <c r="BF6606" s="106"/>
    </row>
    <row r="6607" spans="1:58" x14ac:dyDescent="0.25">
      <c r="A6607" t="s">
        <v>17</v>
      </c>
      <c r="B6607" s="23">
        <v>2019</v>
      </c>
      <c r="C6607" s="23" t="s">
        <v>0</v>
      </c>
      <c r="D6607" s="23" t="s">
        <v>59</v>
      </c>
      <c r="E6607" s="23" t="s">
        <v>188</v>
      </c>
      <c r="F6607" s="23" t="s">
        <v>189</v>
      </c>
      <c r="G6607" s="23" t="s">
        <v>546</v>
      </c>
      <c r="H6607" s="32" t="s">
        <v>547</v>
      </c>
      <c r="I6607" s="32" t="s">
        <v>579</v>
      </c>
      <c r="J6607" s="135">
        <v>22</v>
      </c>
      <c r="K6607" s="28">
        <v>0.55813999999999997</v>
      </c>
      <c r="L6607" s="28">
        <f t="shared" si="144"/>
        <v>0.48604999999999998</v>
      </c>
      <c r="M6607" s="28"/>
      <c r="O6607" s="77">
        <v>0.31793001294136047</v>
      </c>
      <c r="Q6607" s="135"/>
      <c r="R6607" s="27"/>
      <c r="BF6607" s="106"/>
    </row>
    <row r="6608" spans="1:58" x14ac:dyDescent="0.25">
      <c r="A6608" t="s">
        <v>17</v>
      </c>
      <c r="B6608" s="23">
        <v>2019</v>
      </c>
      <c r="C6608" s="23" t="s">
        <v>1</v>
      </c>
      <c r="D6608" s="23" t="s">
        <v>60</v>
      </c>
      <c r="E6608" s="23" t="s">
        <v>188</v>
      </c>
      <c r="F6608" s="23" t="s">
        <v>189</v>
      </c>
      <c r="G6608" s="23" t="s">
        <v>546</v>
      </c>
      <c r="H6608" s="32" t="s">
        <v>547</v>
      </c>
      <c r="I6608" s="32" t="s">
        <v>579</v>
      </c>
      <c r="J6608" s="135">
        <v>21</v>
      </c>
      <c r="K6608" s="28">
        <v>0.51807000000000003</v>
      </c>
      <c r="L6608" s="28">
        <f t="shared" si="144"/>
        <v>0.48098999999999997</v>
      </c>
      <c r="M6608" s="28"/>
      <c r="O6608" s="77">
        <v>0.29095000028610229</v>
      </c>
      <c r="Q6608" s="135"/>
      <c r="R6608" s="27"/>
      <c r="BF6608" s="106"/>
    </row>
    <row r="6609" spans="1:58" x14ac:dyDescent="0.25">
      <c r="A6609" t="s">
        <v>17</v>
      </c>
      <c r="B6609" s="23">
        <v>2019</v>
      </c>
      <c r="C6609" s="23" t="s">
        <v>2</v>
      </c>
      <c r="D6609" s="23" t="s">
        <v>61</v>
      </c>
      <c r="E6609" s="23" t="s">
        <v>188</v>
      </c>
      <c r="F6609" s="23" t="s">
        <v>189</v>
      </c>
      <c r="G6609" s="23" t="s">
        <v>546</v>
      </c>
      <c r="H6609" s="32" t="s">
        <v>547</v>
      </c>
      <c r="I6609" s="32" t="s">
        <v>579</v>
      </c>
      <c r="J6609" s="135">
        <v>20</v>
      </c>
      <c r="K6609" s="28">
        <v>0.53164999999999996</v>
      </c>
      <c r="L6609" s="28">
        <f t="shared" si="144"/>
        <v>0.4743</v>
      </c>
      <c r="M6609" s="28"/>
      <c r="O6609" s="77">
        <v>0.2629300057888031</v>
      </c>
      <c r="Q6609" s="135"/>
      <c r="R6609" s="27"/>
      <c r="BF6609" s="106"/>
    </row>
    <row r="6610" spans="1:58" x14ac:dyDescent="0.25">
      <c r="A6610" t="s">
        <v>17</v>
      </c>
      <c r="B6610" s="23">
        <v>2019</v>
      </c>
      <c r="C6610" s="23" t="s">
        <v>3</v>
      </c>
      <c r="D6610" s="23" t="s">
        <v>62</v>
      </c>
      <c r="E6610" s="23" t="s">
        <v>188</v>
      </c>
      <c r="F6610" s="23" t="s">
        <v>189</v>
      </c>
      <c r="G6610" s="23" t="s">
        <v>546</v>
      </c>
      <c r="H6610" s="32" t="s">
        <v>547</v>
      </c>
      <c r="I6610" s="32" t="s">
        <v>579</v>
      </c>
      <c r="J6610" s="135">
        <v>19</v>
      </c>
      <c r="K6610" s="28">
        <v>0.45945999999999998</v>
      </c>
      <c r="L6610" s="28">
        <f t="shared" si="144"/>
        <v>0.45234999999999997</v>
      </c>
      <c r="M6610" s="28"/>
      <c r="O6610" s="77">
        <v>0.230880007147789</v>
      </c>
      <c r="Q6610" s="135"/>
      <c r="R6610" s="27"/>
      <c r="BF6610" s="106"/>
    </row>
    <row r="6611" spans="1:58" x14ac:dyDescent="0.25">
      <c r="A6611" t="s">
        <v>17</v>
      </c>
      <c r="B6611" s="23">
        <v>2020</v>
      </c>
      <c r="C6611" s="23" t="s">
        <v>0</v>
      </c>
      <c r="D6611" s="23" t="s">
        <v>63</v>
      </c>
      <c r="E6611" s="23" t="s">
        <v>188</v>
      </c>
      <c r="F6611" s="23" t="s">
        <v>189</v>
      </c>
      <c r="G6611" s="23" t="s">
        <v>546</v>
      </c>
      <c r="H6611" s="32" t="s">
        <v>547</v>
      </c>
      <c r="I6611" s="32" t="s">
        <v>579</v>
      </c>
      <c r="J6611" s="135">
        <v>17</v>
      </c>
      <c r="K6611" s="28">
        <v>0.33333000000000002</v>
      </c>
      <c r="L6611" s="28">
        <f t="shared" si="144"/>
        <v>0.40410000000000001</v>
      </c>
      <c r="M6611" s="28"/>
      <c r="O6611" s="77">
        <v>0.1393100023269653</v>
      </c>
      <c r="Q6611" s="135"/>
      <c r="R6611" s="27"/>
      <c r="BF6611" s="106"/>
    </row>
    <row r="6612" spans="1:58" x14ac:dyDescent="0.25">
      <c r="A6612" t="s">
        <v>17</v>
      </c>
      <c r="B6612" s="23">
        <v>2020</v>
      </c>
      <c r="C6612" s="23" t="s">
        <v>1</v>
      </c>
      <c r="D6612" s="23" t="s">
        <v>64</v>
      </c>
      <c r="E6612" s="23" t="s">
        <v>188</v>
      </c>
      <c r="F6612" s="23" t="s">
        <v>189</v>
      </c>
      <c r="G6612" s="23" t="s">
        <v>546</v>
      </c>
      <c r="H6612" s="32" t="s">
        <v>547</v>
      </c>
      <c r="I6612" s="32" t="s">
        <v>579</v>
      </c>
      <c r="J6612" s="135">
        <v>14</v>
      </c>
      <c r="K6612" s="28">
        <v>0.32142999999999999</v>
      </c>
      <c r="L6612" s="28">
        <f t="shared" si="144"/>
        <v>0.37980999999999998</v>
      </c>
      <c r="M6612" s="28"/>
      <c r="O6612" s="77">
        <v>0.17129999399185181</v>
      </c>
      <c r="Q6612" s="135"/>
      <c r="R6612" s="27"/>
      <c r="BF6612" s="106"/>
    </row>
    <row r="6613" spans="1:58" x14ac:dyDescent="0.25">
      <c r="A6613" t="s">
        <v>17</v>
      </c>
      <c r="B6613" s="23">
        <v>2020</v>
      </c>
      <c r="C6613" s="23" t="s">
        <v>2</v>
      </c>
      <c r="D6613" s="23" t="s">
        <v>65</v>
      </c>
      <c r="E6613" s="23" t="s">
        <v>188</v>
      </c>
      <c r="F6613" s="23" t="s">
        <v>189</v>
      </c>
      <c r="G6613" s="23" t="s">
        <v>546</v>
      </c>
      <c r="H6613" s="32" t="s">
        <v>547</v>
      </c>
      <c r="I6613" s="32" t="s">
        <v>579</v>
      </c>
      <c r="J6613" s="135">
        <v>15</v>
      </c>
      <c r="K6613" s="28">
        <v>0.31667000000000001</v>
      </c>
      <c r="L6613" s="28">
        <f t="shared" si="144"/>
        <v>0.375</v>
      </c>
      <c r="M6613" s="28"/>
      <c r="O6613" s="77">
        <v>0.2179500013589859</v>
      </c>
      <c r="Q6613" s="135"/>
      <c r="R6613" s="27"/>
      <c r="BF6613" s="106"/>
    </row>
    <row r="6614" spans="1:58" x14ac:dyDescent="0.25">
      <c r="A6614" t="s">
        <v>17</v>
      </c>
      <c r="B6614" s="23">
        <v>2020</v>
      </c>
      <c r="C6614" s="23" t="s">
        <v>3</v>
      </c>
      <c r="D6614" s="23" t="s">
        <v>66</v>
      </c>
      <c r="E6614" s="23" t="s">
        <v>188</v>
      </c>
      <c r="F6614" s="23" t="s">
        <v>189</v>
      </c>
      <c r="G6614" s="23" t="s">
        <v>546</v>
      </c>
      <c r="H6614" s="32" t="s">
        <v>547</v>
      </c>
      <c r="I6614" s="32" t="s">
        <v>579</v>
      </c>
      <c r="J6614" s="135">
        <v>14</v>
      </c>
      <c r="K6614" s="28">
        <v>0.36842000000000003</v>
      </c>
      <c r="L6614" s="28">
        <f t="shared" si="144"/>
        <v>0.36203999999999997</v>
      </c>
      <c r="M6614" s="28"/>
      <c r="O6614" s="77">
        <v>0.24258999526500699</v>
      </c>
      <c r="Q6614" s="135"/>
      <c r="R6614" s="27"/>
      <c r="BF6614" s="106"/>
    </row>
    <row r="6615" spans="1:58" x14ac:dyDescent="0.25">
      <c r="A6615" t="s">
        <v>17</v>
      </c>
      <c r="B6615" s="23">
        <v>2021</v>
      </c>
      <c r="C6615" s="23" t="s">
        <v>0</v>
      </c>
      <c r="D6615" s="23" t="s">
        <v>67</v>
      </c>
      <c r="E6615" s="23" t="s">
        <v>188</v>
      </c>
      <c r="F6615" s="23" t="s">
        <v>189</v>
      </c>
      <c r="G6615" s="23" t="s">
        <v>546</v>
      </c>
      <c r="H6615" s="32" t="s">
        <v>547</v>
      </c>
      <c r="I6615" s="32" t="s">
        <v>579</v>
      </c>
      <c r="J6615" s="135">
        <v>16</v>
      </c>
      <c r="K6615" s="28">
        <v>0.34921000000000002</v>
      </c>
      <c r="L6615" s="28">
        <f t="shared" si="144"/>
        <v>0.39927000000000001</v>
      </c>
      <c r="M6615" s="28"/>
      <c r="O6615" s="77">
        <v>0.2547299861907959</v>
      </c>
      <c r="Q6615" s="135"/>
      <c r="R6615" s="27"/>
      <c r="BF6615" s="106"/>
    </row>
    <row r="6616" spans="1:58" x14ac:dyDescent="0.25">
      <c r="A6616" t="s">
        <v>17</v>
      </c>
      <c r="B6616" s="23">
        <v>2021</v>
      </c>
      <c r="C6616" s="23" t="s">
        <v>1</v>
      </c>
      <c r="D6616" s="23" t="s">
        <v>68</v>
      </c>
      <c r="E6616" s="23" t="s">
        <v>188</v>
      </c>
      <c r="F6616" s="23" t="s">
        <v>189</v>
      </c>
      <c r="G6616" s="23" t="s">
        <v>546</v>
      </c>
      <c r="H6616" s="32" t="s">
        <v>547</v>
      </c>
      <c r="I6616" s="32" t="s">
        <v>579</v>
      </c>
      <c r="J6616" s="135">
        <v>18</v>
      </c>
      <c r="K6616" s="28">
        <v>0.38028000000000001</v>
      </c>
      <c r="L6616" s="28">
        <f t="shared" si="144"/>
        <v>0.41771999999999998</v>
      </c>
      <c r="M6616" s="28"/>
      <c r="O6616" s="77">
        <v>0.25255998969078058</v>
      </c>
      <c r="Q6616" s="135"/>
      <c r="R6616" s="27"/>
      <c r="BF6616" s="106"/>
    </row>
    <row r="6617" spans="1:58" x14ac:dyDescent="0.25">
      <c r="A6617" t="s">
        <v>17</v>
      </c>
      <c r="B6617" s="23">
        <v>2021</v>
      </c>
      <c r="C6617" s="23" t="s">
        <v>2</v>
      </c>
      <c r="D6617" s="23" t="s">
        <v>69</v>
      </c>
      <c r="E6617" s="23" t="s">
        <v>188</v>
      </c>
      <c r="F6617" s="23" t="s">
        <v>189</v>
      </c>
      <c r="G6617" s="23" t="s">
        <v>546</v>
      </c>
      <c r="H6617" s="32" t="s">
        <v>547</v>
      </c>
      <c r="I6617" s="32" t="s">
        <v>579</v>
      </c>
      <c r="J6617" s="135">
        <v>18</v>
      </c>
      <c r="K6617" s="28">
        <v>0.29166999999999998</v>
      </c>
      <c r="L6617" s="28">
        <f t="shared" si="144"/>
        <v>0.40709000000000001</v>
      </c>
      <c r="M6617" s="28"/>
      <c r="O6617" s="77">
        <v>0.26715001463890081</v>
      </c>
      <c r="Q6617" s="135"/>
      <c r="R6617" s="27"/>
      <c r="BF6617" s="106"/>
    </row>
    <row r="6618" spans="1:58" x14ac:dyDescent="0.25">
      <c r="A6618" t="s">
        <v>17</v>
      </c>
      <c r="B6618" s="23">
        <v>2021</v>
      </c>
      <c r="C6618" s="23" t="s">
        <v>3</v>
      </c>
      <c r="D6618" s="23" t="s">
        <v>70</v>
      </c>
      <c r="E6618" s="23" t="s">
        <v>188</v>
      </c>
      <c r="F6618" s="23" t="s">
        <v>189</v>
      </c>
      <c r="G6618" s="23" t="s">
        <v>546</v>
      </c>
      <c r="H6618" s="32" t="s">
        <v>547</v>
      </c>
      <c r="I6618" s="32" t="s">
        <v>579</v>
      </c>
      <c r="J6618" s="135">
        <v>18</v>
      </c>
      <c r="K6618" s="28">
        <v>0.29166999999999998</v>
      </c>
      <c r="L6618" s="28">
        <f t="shared" si="144"/>
        <v>0.42797000000000002</v>
      </c>
      <c r="M6618" s="28"/>
      <c r="O6618" s="77">
        <v>0.26399001479148859</v>
      </c>
      <c r="Q6618" s="135"/>
      <c r="R6618" s="27"/>
      <c r="BF6618" s="106"/>
    </row>
    <row r="6619" spans="1:58" x14ac:dyDescent="0.25">
      <c r="A6619" t="s">
        <v>17</v>
      </c>
      <c r="B6619" s="23">
        <v>2022</v>
      </c>
      <c r="C6619" s="23" t="s">
        <v>0</v>
      </c>
      <c r="D6619" s="23" t="s">
        <v>71</v>
      </c>
      <c r="E6619" s="23" t="s">
        <v>188</v>
      </c>
      <c r="F6619" s="23" t="s">
        <v>189</v>
      </c>
      <c r="G6619" s="23" t="s">
        <v>546</v>
      </c>
      <c r="H6619" s="32" t="s">
        <v>547</v>
      </c>
      <c r="I6619" s="32" t="s">
        <v>579</v>
      </c>
      <c r="J6619" s="135">
        <v>15</v>
      </c>
      <c r="K6619" s="28">
        <v>0.32786999999999999</v>
      </c>
      <c r="L6619" s="28">
        <f t="shared" si="144"/>
        <v>0.42959999999999998</v>
      </c>
      <c r="M6619" s="28"/>
      <c r="O6619" s="77">
        <v>0.26568999886512762</v>
      </c>
      <c r="Q6619" s="135"/>
      <c r="R6619" s="27"/>
      <c r="BF6619" s="106"/>
    </row>
    <row r="6620" spans="1:58" x14ac:dyDescent="0.25">
      <c r="A6620" t="s">
        <v>17</v>
      </c>
      <c r="B6620" s="23">
        <v>2022</v>
      </c>
      <c r="C6620" s="23" t="s">
        <v>1</v>
      </c>
      <c r="D6620" s="23" t="s">
        <v>72</v>
      </c>
      <c r="E6620" s="23" t="s">
        <v>188</v>
      </c>
      <c r="F6620" s="23" t="s">
        <v>189</v>
      </c>
      <c r="G6620" s="23" t="s">
        <v>546</v>
      </c>
      <c r="H6620" s="32" t="s">
        <v>547</v>
      </c>
      <c r="I6620" s="32" t="s">
        <v>579</v>
      </c>
      <c r="J6620" s="135">
        <v>14</v>
      </c>
      <c r="K6620" s="28">
        <v>0.33928999999999998</v>
      </c>
      <c r="L6620" s="28">
        <f t="shared" si="144"/>
        <v>0.43590000000000001</v>
      </c>
      <c r="M6620" s="28"/>
      <c r="O6620" s="77">
        <v>0.27766001224517822</v>
      </c>
      <c r="Q6620" s="135"/>
      <c r="R6620" s="27"/>
      <c r="BF6620" s="106"/>
    </row>
    <row r="6621" spans="1:58" x14ac:dyDescent="0.25">
      <c r="A6621" t="s">
        <v>17</v>
      </c>
      <c r="B6621" s="23">
        <v>2022</v>
      </c>
      <c r="C6621" s="23" t="s">
        <v>2</v>
      </c>
      <c r="D6621" s="23" t="s">
        <v>73</v>
      </c>
      <c r="E6621" s="23" t="s">
        <v>188</v>
      </c>
      <c r="F6621" s="23" t="s">
        <v>189</v>
      </c>
      <c r="G6621" s="23" t="s">
        <v>546</v>
      </c>
      <c r="H6621" s="32" t="s">
        <v>547</v>
      </c>
      <c r="I6621" s="32" t="s">
        <v>579</v>
      </c>
      <c r="J6621" s="135">
        <v>14</v>
      </c>
      <c r="K6621" s="28">
        <v>0.50876999999999994</v>
      </c>
      <c r="L6621" s="28">
        <f t="shared" si="144"/>
        <v>0.43606</v>
      </c>
      <c r="M6621" s="28"/>
      <c r="O6621" s="77">
        <v>0.2497300058603287</v>
      </c>
      <c r="Q6621" s="135"/>
      <c r="R6621" s="27"/>
      <c r="BF6621" s="106"/>
    </row>
    <row r="6622" spans="1:58" x14ac:dyDescent="0.25">
      <c r="A6622" t="s">
        <v>17</v>
      </c>
      <c r="B6622" s="23">
        <v>2022</v>
      </c>
      <c r="C6622" s="23" t="s">
        <v>3</v>
      </c>
      <c r="D6622" s="23" t="s">
        <v>493</v>
      </c>
      <c r="E6622" s="23" t="s">
        <v>188</v>
      </c>
      <c r="F6622" s="23" t="s">
        <v>189</v>
      </c>
      <c r="G6622" s="23" t="s">
        <v>546</v>
      </c>
      <c r="H6622" s="32" t="s">
        <v>547</v>
      </c>
      <c r="I6622" s="32" t="s">
        <v>579</v>
      </c>
      <c r="J6622" s="135">
        <v>14</v>
      </c>
      <c r="K6622" s="28">
        <v>0.5</v>
      </c>
      <c r="L6622" s="28">
        <f t="shared" si="144"/>
        <v>0.42381000000000002</v>
      </c>
      <c r="M6622" s="28"/>
      <c r="O6622" s="77">
        <v>0.25554001331329351</v>
      </c>
      <c r="Q6622" s="135"/>
      <c r="R6622" s="27"/>
      <c r="BF6622" s="106"/>
    </row>
    <row r="6623" spans="1:58" x14ac:dyDescent="0.25">
      <c r="A6623" t="s">
        <v>17</v>
      </c>
      <c r="B6623" s="23">
        <v>2023</v>
      </c>
      <c r="C6623" s="23" t="s">
        <v>0</v>
      </c>
      <c r="D6623" s="23" t="s">
        <v>537</v>
      </c>
      <c r="E6623" s="23" t="s">
        <v>188</v>
      </c>
      <c r="F6623" s="23" t="s">
        <v>189</v>
      </c>
      <c r="G6623" s="23" t="s">
        <v>546</v>
      </c>
      <c r="H6623" s="32" t="s">
        <v>547</v>
      </c>
      <c r="I6623" s="32" t="s">
        <v>579</v>
      </c>
      <c r="J6623" s="135">
        <v>17</v>
      </c>
      <c r="K6623" s="28">
        <v>0.52239000000000002</v>
      </c>
      <c r="L6623" s="28">
        <f t="shared" si="144"/>
        <v>0.39263999999999999</v>
      </c>
      <c r="M6623" s="28"/>
      <c r="O6623" s="77">
        <v>0.26218000054359442</v>
      </c>
      <c r="Q6623" s="135"/>
      <c r="R6623" s="27"/>
      <c r="BF6623" s="106"/>
    </row>
    <row r="6624" spans="1:58" x14ac:dyDescent="0.25">
      <c r="A6624" t="s">
        <v>17</v>
      </c>
      <c r="B6624" s="23">
        <v>2019</v>
      </c>
      <c r="C6624" s="23" t="s">
        <v>0</v>
      </c>
      <c r="D6624" s="23" t="s">
        <v>59</v>
      </c>
      <c r="E6624" s="23" t="s">
        <v>190</v>
      </c>
      <c r="F6624" s="23" t="s">
        <v>191</v>
      </c>
      <c r="G6624" s="23" t="s">
        <v>550</v>
      </c>
      <c r="H6624" s="32" t="s">
        <v>352</v>
      </c>
      <c r="I6624" s="32" t="s">
        <v>579</v>
      </c>
      <c r="J6624" s="135">
        <v>30</v>
      </c>
      <c r="K6624" s="28">
        <v>0.32500000000000001</v>
      </c>
      <c r="L6624" s="28">
        <f t="shared" si="144"/>
        <v>0.20759</v>
      </c>
      <c r="M6624" s="28"/>
      <c r="O6624" s="77">
        <v>0.31793001294136047</v>
      </c>
      <c r="Q6624" s="135"/>
      <c r="R6624" s="27"/>
      <c r="BF6624" s="106"/>
    </row>
    <row r="6625" spans="1:58" x14ac:dyDescent="0.25">
      <c r="A6625" t="s">
        <v>17</v>
      </c>
      <c r="B6625" s="23">
        <v>2019</v>
      </c>
      <c r="C6625" s="23" t="s">
        <v>1</v>
      </c>
      <c r="D6625" s="23" t="s">
        <v>60</v>
      </c>
      <c r="E6625" s="23" t="s">
        <v>190</v>
      </c>
      <c r="F6625" s="23" t="s">
        <v>191</v>
      </c>
      <c r="G6625" s="23" t="s">
        <v>550</v>
      </c>
      <c r="H6625" s="32" t="s">
        <v>352</v>
      </c>
      <c r="I6625" s="32" t="s">
        <v>579</v>
      </c>
      <c r="J6625" s="135">
        <v>29</v>
      </c>
      <c r="K6625" s="28">
        <v>0.36207</v>
      </c>
      <c r="L6625" s="28">
        <f t="shared" si="144"/>
        <v>0.21762000000000001</v>
      </c>
      <c r="M6625" s="28"/>
      <c r="O6625" s="77">
        <v>0.29095000028610229</v>
      </c>
      <c r="Q6625" s="135"/>
      <c r="R6625" s="27"/>
      <c r="BF6625" s="106"/>
    </row>
    <row r="6626" spans="1:58" x14ac:dyDescent="0.25">
      <c r="A6626" t="s">
        <v>17</v>
      </c>
      <c r="B6626" s="23">
        <v>2019</v>
      </c>
      <c r="C6626" s="23" t="s">
        <v>2</v>
      </c>
      <c r="D6626" s="23" t="s">
        <v>61</v>
      </c>
      <c r="E6626" s="23" t="s">
        <v>190</v>
      </c>
      <c r="F6626" s="23" t="s">
        <v>191</v>
      </c>
      <c r="G6626" s="23" t="s">
        <v>550</v>
      </c>
      <c r="H6626" s="32" t="s">
        <v>352</v>
      </c>
      <c r="I6626" s="32" t="s">
        <v>579</v>
      </c>
      <c r="J6626" s="135">
        <v>27</v>
      </c>
      <c r="K6626" s="28">
        <v>0.33645000000000003</v>
      </c>
      <c r="L6626" s="28">
        <f t="shared" si="144"/>
        <v>0.20533000000000001</v>
      </c>
      <c r="M6626" s="28"/>
      <c r="O6626" s="77">
        <v>0.2629300057888031</v>
      </c>
      <c r="Q6626" s="135"/>
      <c r="R6626" s="27"/>
      <c r="BF6626" s="106"/>
    </row>
    <row r="6627" spans="1:58" x14ac:dyDescent="0.25">
      <c r="A6627" t="s">
        <v>17</v>
      </c>
      <c r="B6627" s="23">
        <v>2019</v>
      </c>
      <c r="C6627" s="23" t="s">
        <v>3</v>
      </c>
      <c r="D6627" s="23" t="s">
        <v>62</v>
      </c>
      <c r="E6627" s="23" t="s">
        <v>190</v>
      </c>
      <c r="F6627" s="23" t="s">
        <v>191</v>
      </c>
      <c r="G6627" s="23" t="s">
        <v>550</v>
      </c>
      <c r="H6627" s="32" t="s">
        <v>352</v>
      </c>
      <c r="I6627" s="32" t="s">
        <v>579</v>
      </c>
      <c r="J6627" s="135">
        <v>22</v>
      </c>
      <c r="K6627" s="28">
        <v>0.33333000000000002</v>
      </c>
      <c r="L6627" s="28">
        <f t="shared" si="144"/>
        <v>0.19667999999999999</v>
      </c>
      <c r="M6627" s="28"/>
      <c r="O6627" s="77">
        <v>0.230880007147789</v>
      </c>
      <c r="Q6627" s="135"/>
      <c r="R6627" s="27"/>
      <c r="BF6627" s="106"/>
    </row>
    <row r="6628" spans="1:58" x14ac:dyDescent="0.25">
      <c r="A6628" t="s">
        <v>17</v>
      </c>
      <c r="B6628" s="23">
        <v>2020</v>
      </c>
      <c r="C6628" s="23" t="s">
        <v>0</v>
      </c>
      <c r="D6628" s="23" t="s">
        <v>63</v>
      </c>
      <c r="E6628" s="23" t="s">
        <v>190</v>
      </c>
      <c r="F6628" s="23" t="s">
        <v>191</v>
      </c>
      <c r="G6628" s="23" t="s">
        <v>550</v>
      </c>
      <c r="H6628" s="32" t="s">
        <v>352</v>
      </c>
      <c r="I6628" s="32" t="s">
        <v>579</v>
      </c>
      <c r="J6628" s="135">
        <v>20</v>
      </c>
      <c r="K6628" s="28">
        <v>0.25641000000000003</v>
      </c>
      <c r="L6628" s="28">
        <f t="shared" si="144"/>
        <v>0.14444000000000001</v>
      </c>
      <c r="M6628" s="28"/>
      <c r="O6628" s="77">
        <v>0.1393100023269653</v>
      </c>
      <c r="Q6628" s="135"/>
      <c r="R6628" s="27"/>
      <c r="BF6628" s="106"/>
    </row>
    <row r="6629" spans="1:58" x14ac:dyDescent="0.25">
      <c r="A6629" t="s">
        <v>17</v>
      </c>
      <c r="B6629" s="23">
        <v>2020</v>
      </c>
      <c r="C6629" s="23" t="s">
        <v>1</v>
      </c>
      <c r="D6629" s="23" t="s">
        <v>64</v>
      </c>
      <c r="E6629" s="23" t="s">
        <v>190</v>
      </c>
      <c r="F6629" s="23" t="s">
        <v>191</v>
      </c>
      <c r="G6629" s="23" t="s">
        <v>550</v>
      </c>
      <c r="H6629" s="32" t="s">
        <v>352</v>
      </c>
      <c r="I6629" s="32" t="s">
        <v>579</v>
      </c>
      <c r="J6629" s="135">
        <v>20</v>
      </c>
      <c r="K6629" s="28">
        <v>0.18987000000000001</v>
      </c>
      <c r="L6629" s="28">
        <f t="shared" si="144"/>
        <v>0.11404</v>
      </c>
      <c r="M6629" s="28"/>
      <c r="O6629" s="77">
        <v>0.17129999399185181</v>
      </c>
      <c r="Q6629" s="135"/>
      <c r="R6629" s="27"/>
      <c r="BF6629" s="106"/>
    </row>
    <row r="6630" spans="1:58" x14ac:dyDescent="0.25">
      <c r="A6630" t="s">
        <v>17</v>
      </c>
      <c r="B6630" s="23">
        <v>2020</v>
      </c>
      <c r="C6630" s="23" t="s">
        <v>2</v>
      </c>
      <c r="D6630" s="23" t="s">
        <v>65</v>
      </c>
      <c r="E6630" s="23" t="s">
        <v>190</v>
      </c>
      <c r="F6630" s="23" t="s">
        <v>191</v>
      </c>
      <c r="G6630" s="23" t="s">
        <v>550</v>
      </c>
      <c r="H6630" s="32" t="s">
        <v>352</v>
      </c>
      <c r="I6630" s="32" t="s">
        <v>579</v>
      </c>
      <c r="J6630" s="135">
        <v>22</v>
      </c>
      <c r="K6630" s="28">
        <v>0.17978</v>
      </c>
      <c r="L6630" s="28">
        <f t="shared" si="144"/>
        <v>9.9430000000000004E-2</v>
      </c>
      <c r="M6630" s="28"/>
      <c r="O6630" s="77">
        <v>0.2179500013589859</v>
      </c>
      <c r="Q6630" s="135"/>
      <c r="R6630" s="27"/>
      <c r="BF6630" s="106"/>
    </row>
    <row r="6631" spans="1:58" x14ac:dyDescent="0.25">
      <c r="A6631" t="s">
        <v>17</v>
      </c>
      <c r="B6631" s="23">
        <v>2020</v>
      </c>
      <c r="C6631" s="23" t="s">
        <v>3</v>
      </c>
      <c r="D6631" s="23" t="s">
        <v>66</v>
      </c>
      <c r="E6631" s="23" t="s">
        <v>190</v>
      </c>
      <c r="F6631" s="23" t="s">
        <v>191</v>
      </c>
      <c r="G6631" s="23" t="s">
        <v>550</v>
      </c>
      <c r="H6631" s="32" t="s">
        <v>352</v>
      </c>
      <c r="I6631" s="32" t="s">
        <v>579</v>
      </c>
      <c r="J6631" s="135">
        <v>24</v>
      </c>
      <c r="K6631" s="28">
        <v>0.18085000000000001</v>
      </c>
      <c r="L6631" s="28">
        <f t="shared" si="144"/>
        <v>0.10954999999999999</v>
      </c>
      <c r="M6631" s="28"/>
      <c r="O6631" s="77">
        <v>0.24258999526500699</v>
      </c>
      <c r="Q6631" s="135"/>
      <c r="R6631" s="27"/>
      <c r="BF6631" s="106"/>
    </row>
    <row r="6632" spans="1:58" x14ac:dyDescent="0.25">
      <c r="A6632" t="s">
        <v>17</v>
      </c>
      <c r="B6632" s="23">
        <v>2021</v>
      </c>
      <c r="C6632" s="23" t="s">
        <v>0</v>
      </c>
      <c r="D6632" s="23" t="s">
        <v>67</v>
      </c>
      <c r="E6632" s="23" t="s">
        <v>190</v>
      </c>
      <c r="F6632" s="23" t="s">
        <v>191</v>
      </c>
      <c r="G6632" s="23" t="s">
        <v>550</v>
      </c>
      <c r="H6632" s="32" t="s">
        <v>352</v>
      </c>
      <c r="I6632" s="32" t="s">
        <v>579</v>
      </c>
      <c r="J6632" s="135">
        <v>24</v>
      </c>
      <c r="K6632" s="28">
        <v>0.22105</v>
      </c>
      <c r="L6632" s="28">
        <f t="shared" si="144"/>
        <v>0.14088000000000001</v>
      </c>
      <c r="M6632" s="28"/>
      <c r="O6632" s="77">
        <v>0.2547299861907959</v>
      </c>
      <c r="Q6632" s="135"/>
      <c r="R6632" s="27"/>
      <c r="BF6632" s="106"/>
    </row>
    <row r="6633" spans="1:58" x14ac:dyDescent="0.25">
      <c r="A6633" t="s">
        <v>17</v>
      </c>
      <c r="B6633" s="23">
        <v>2021</v>
      </c>
      <c r="C6633" s="23" t="s">
        <v>1</v>
      </c>
      <c r="D6633" s="23" t="s">
        <v>68</v>
      </c>
      <c r="E6633" s="23" t="s">
        <v>190</v>
      </c>
      <c r="F6633" s="23" t="s">
        <v>191</v>
      </c>
      <c r="G6633" s="23" t="s">
        <v>550</v>
      </c>
      <c r="H6633" s="32" t="s">
        <v>352</v>
      </c>
      <c r="I6633" s="32" t="s">
        <v>579</v>
      </c>
      <c r="J6633" s="135">
        <v>24</v>
      </c>
      <c r="K6633" s="28">
        <v>0.23404</v>
      </c>
      <c r="L6633" s="28">
        <f t="shared" si="144"/>
        <v>0.15309</v>
      </c>
      <c r="M6633" s="28"/>
      <c r="O6633" s="77">
        <v>0.25255998969078058</v>
      </c>
      <c r="Q6633" s="135"/>
      <c r="R6633" s="27"/>
      <c r="BF6633" s="106"/>
    </row>
    <row r="6634" spans="1:58" x14ac:dyDescent="0.25">
      <c r="A6634" t="s">
        <v>17</v>
      </c>
      <c r="B6634" s="23">
        <v>2021</v>
      </c>
      <c r="C6634" s="23" t="s">
        <v>2</v>
      </c>
      <c r="D6634" s="23" t="s">
        <v>69</v>
      </c>
      <c r="E6634" s="23" t="s">
        <v>190</v>
      </c>
      <c r="F6634" s="23" t="s">
        <v>191</v>
      </c>
      <c r="G6634" s="23" t="s">
        <v>550</v>
      </c>
      <c r="H6634" s="32" t="s">
        <v>352</v>
      </c>
      <c r="I6634" s="32" t="s">
        <v>579</v>
      </c>
      <c r="J6634" s="135">
        <v>23</v>
      </c>
      <c r="K6634" s="28">
        <v>0.28888999999999998</v>
      </c>
      <c r="L6634" s="28">
        <f t="shared" si="144"/>
        <v>0.15725</v>
      </c>
      <c r="M6634" s="28"/>
      <c r="O6634" s="77">
        <v>0.26715001463890081</v>
      </c>
      <c r="Q6634" s="135"/>
      <c r="R6634" s="27"/>
      <c r="BF6634" s="106"/>
    </row>
    <row r="6635" spans="1:58" x14ac:dyDescent="0.25">
      <c r="A6635" t="s">
        <v>17</v>
      </c>
      <c r="B6635" s="23">
        <v>2021</v>
      </c>
      <c r="C6635" s="23" t="s">
        <v>3</v>
      </c>
      <c r="D6635" s="23" t="s">
        <v>70</v>
      </c>
      <c r="E6635" s="23" t="s">
        <v>190</v>
      </c>
      <c r="F6635" s="23" t="s">
        <v>191</v>
      </c>
      <c r="G6635" s="23" t="s">
        <v>550</v>
      </c>
      <c r="H6635" s="32" t="s">
        <v>352</v>
      </c>
      <c r="I6635" s="32" t="s">
        <v>579</v>
      </c>
      <c r="J6635" s="135">
        <v>24</v>
      </c>
      <c r="K6635" s="28">
        <v>0.26595999999999997</v>
      </c>
      <c r="L6635" s="28">
        <f t="shared" si="144"/>
        <v>0.16744999999999999</v>
      </c>
      <c r="M6635" s="28"/>
      <c r="O6635" s="77">
        <v>0.26399001479148859</v>
      </c>
      <c r="Q6635" s="135"/>
      <c r="R6635" s="27"/>
      <c r="BF6635" s="106"/>
    </row>
    <row r="6636" spans="1:58" x14ac:dyDescent="0.25">
      <c r="A6636" t="s">
        <v>17</v>
      </c>
      <c r="B6636" s="23">
        <v>2022</v>
      </c>
      <c r="C6636" s="23" t="s">
        <v>0</v>
      </c>
      <c r="D6636" s="23" t="s">
        <v>71</v>
      </c>
      <c r="E6636" s="23" t="s">
        <v>190</v>
      </c>
      <c r="F6636" s="23" t="s">
        <v>191</v>
      </c>
      <c r="G6636" s="23" t="s">
        <v>550</v>
      </c>
      <c r="H6636" s="32" t="s">
        <v>352</v>
      </c>
      <c r="I6636" s="32" t="s">
        <v>579</v>
      </c>
      <c r="J6636" s="135">
        <v>25</v>
      </c>
      <c r="K6636" s="28">
        <v>0.26</v>
      </c>
      <c r="L6636" s="28">
        <f t="shared" si="144"/>
        <v>0.15945000000000001</v>
      </c>
      <c r="M6636" s="28"/>
      <c r="O6636" s="77">
        <v>0.26568999886512762</v>
      </c>
      <c r="Q6636" s="135"/>
      <c r="R6636" s="27"/>
      <c r="BF6636" s="106"/>
    </row>
    <row r="6637" spans="1:58" x14ac:dyDescent="0.25">
      <c r="A6637" t="s">
        <v>17</v>
      </c>
      <c r="B6637" s="23">
        <v>2022</v>
      </c>
      <c r="C6637" s="23" t="s">
        <v>1</v>
      </c>
      <c r="D6637" s="23" t="s">
        <v>72</v>
      </c>
      <c r="E6637" s="23" t="s">
        <v>190</v>
      </c>
      <c r="F6637" s="23" t="s">
        <v>191</v>
      </c>
      <c r="G6637" s="23" t="s">
        <v>550</v>
      </c>
      <c r="H6637" s="32" t="s">
        <v>352</v>
      </c>
      <c r="I6637" s="32" t="s">
        <v>579</v>
      </c>
      <c r="J6637" s="135">
        <v>25</v>
      </c>
      <c r="K6637" s="28">
        <v>0.27</v>
      </c>
      <c r="L6637" s="28">
        <f t="shared" si="144"/>
        <v>0.18679000000000001</v>
      </c>
      <c r="M6637" s="28"/>
      <c r="O6637" s="77">
        <v>0.27766001224517822</v>
      </c>
      <c r="Q6637" s="135"/>
      <c r="R6637" s="27"/>
      <c r="BF6637" s="106"/>
    </row>
    <row r="6638" spans="1:58" x14ac:dyDescent="0.25">
      <c r="A6638" t="s">
        <v>17</v>
      </c>
      <c r="B6638" s="23">
        <v>2022</v>
      </c>
      <c r="C6638" s="23" t="s">
        <v>2</v>
      </c>
      <c r="D6638" s="23" t="s">
        <v>73</v>
      </c>
      <c r="E6638" s="23" t="s">
        <v>190</v>
      </c>
      <c r="F6638" s="23" t="s">
        <v>191</v>
      </c>
      <c r="G6638" s="23" t="s">
        <v>550</v>
      </c>
      <c r="H6638" s="32" t="s">
        <v>352</v>
      </c>
      <c r="I6638" s="32" t="s">
        <v>579</v>
      </c>
      <c r="J6638" s="135">
        <v>29</v>
      </c>
      <c r="K6638" s="28">
        <v>0.25641000000000003</v>
      </c>
      <c r="L6638" s="28">
        <f t="shared" si="144"/>
        <v>0.20860000000000001</v>
      </c>
      <c r="M6638" s="28"/>
      <c r="O6638" s="77">
        <v>0.2497300058603287</v>
      </c>
      <c r="Q6638" s="135"/>
      <c r="R6638" s="27"/>
      <c r="BF6638" s="106"/>
    </row>
    <row r="6639" spans="1:58" x14ac:dyDescent="0.25">
      <c r="A6639" t="s">
        <v>17</v>
      </c>
      <c r="B6639" s="23">
        <v>2022</v>
      </c>
      <c r="C6639" s="23" t="s">
        <v>3</v>
      </c>
      <c r="D6639" s="23" t="s">
        <v>493</v>
      </c>
      <c r="E6639" s="23" t="s">
        <v>190</v>
      </c>
      <c r="F6639" s="23" t="s">
        <v>191</v>
      </c>
      <c r="G6639" s="23" t="s">
        <v>550</v>
      </c>
      <c r="H6639" s="32" t="s">
        <v>352</v>
      </c>
      <c r="I6639" s="32" t="s">
        <v>579</v>
      </c>
      <c r="J6639" s="135">
        <v>27</v>
      </c>
      <c r="K6639" s="28">
        <v>0.26415</v>
      </c>
      <c r="L6639" s="28">
        <f t="shared" si="144"/>
        <v>0.19864999999999999</v>
      </c>
      <c r="M6639" s="28"/>
      <c r="O6639" s="77">
        <v>0.25554001331329351</v>
      </c>
      <c r="Q6639" s="135"/>
      <c r="R6639" s="27"/>
      <c r="BF6639" s="106"/>
    </row>
    <row r="6640" spans="1:58" x14ac:dyDescent="0.25">
      <c r="A6640" t="s">
        <v>17</v>
      </c>
      <c r="B6640" s="23">
        <v>2023</v>
      </c>
      <c r="C6640" s="23" t="s">
        <v>0</v>
      </c>
      <c r="D6640" s="23" t="s">
        <v>537</v>
      </c>
      <c r="E6640" s="23" t="s">
        <v>190</v>
      </c>
      <c r="F6640" s="23" t="s">
        <v>191</v>
      </c>
      <c r="G6640" s="23" t="s">
        <v>550</v>
      </c>
      <c r="H6640" s="32" t="s">
        <v>352</v>
      </c>
      <c r="I6640" s="32" t="s">
        <v>579</v>
      </c>
      <c r="J6640" s="135">
        <v>24</v>
      </c>
      <c r="K6640" s="28">
        <v>0.3125</v>
      </c>
      <c r="L6640" s="28">
        <f t="shared" si="144"/>
        <v>0.20530999999999999</v>
      </c>
      <c r="M6640" s="28"/>
      <c r="O6640" s="77">
        <v>0.26218000054359442</v>
      </c>
      <c r="Q6640" s="135"/>
      <c r="R6640" s="27"/>
      <c r="BF6640" s="106"/>
    </row>
    <row r="6641" spans="1:58" x14ac:dyDescent="0.25">
      <c r="A6641" t="s">
        <v>17</v>
      </c>
      <c r="B6641" s="23">
        <v>2019</v>
      </c>
      <c r="C6641" s="23" t="s">
        <v>0</v>
      </c>
      <c r="D6641" s="23" t="s">
        <v>59</v>
      </c>
      <c r="E6641" s="23" t="s">
        <v>192</v>
      </c>
      <c r="F6641" s="23" t="s">
        <v>193</v>
      </c>
      <c r="G6641" s="23" t="s">
        <v>544</v>
      </c>
      <c r="H6641" s="32" t="s">
        <v>359</v>
      </c>
      <c r="I6641" s="32" t="s">
        <v>579</v>
      </c>
      <c r="J6641" s="135">
        <v>57</v>
      </c>
      <c r="K6641" s="28">
        <v>0.31579000000000002</v>
      </c>
      <c r="L6641" s="28">
        <f t="shared" si="144"/>
        <v>0.2782</v>
      </c>
      <c r="M6641" s="28"/>
      <c r="O6641" s="77">
        <v>0.31793001294136047</v>
      </c>
      <c r="Q6641" s="135"/>
      <c r="R6641" s="27"/>
      <c r="BF6641" s="106"/>
    </row>
    <row r="6642" spans="1:58" x14ac:dyDescent="0.25">
      <c r="A6642" t="s">
        <v>17</v>
      </c>
      <c r="B6642" s="23">
        <v>2019</v>
      </c>
      <c r="C6642" s="23" t="s">
        <v>1</v>
      </c>
      <c r="D6642" s="23" t="s">
        <v>60</v>
      </c>
      <c r="E6642" s="23" t="s">
        <v>192</v>
      </c>
      <c r="F6642" s="23" t="s">
        <v>193</v>
      </c>
      <c r="G6642" s="23" t="s">
        <v>544</v>
      </c>
      <c r="H6642" s="32" t="s">
        <v>359</v>
      </c>
      <c r="I6642" s="32" t="s">
        <v>579</v>
      </c>
      <c r="J6642" s="135">
        <v>54</v>
      </c>
      <c r="K6642" s="28">
        <v>0.33179999999999998</v>
      </c>
      <c r="L6642" s="28">
        <f t="shared" si="144"/>
        <v>0.30485000000000001</v>
      </c>
      <c r="M6642" s="28"/>
      <c r="O6642" s="77">
        <v>0.29095000028610229</v>
      </c>
      <c r="Q6642" s="135"/>
      <c r="R6642" s="27"/>
      <c r="BF6642" s="106"/>
    </row>
    <row r="6643" spans="1:58" x14ac:dyDescent="0.25">
      <c r="A6643" t="s">
        <v>17</v>
      </c>
      <c r="B6643" s="23">
        <v>2019</v>
      </c>
      <c r="C6643" s="23" t="s">
        <v>2</v>
      </c>
      <c r="D6643" s="23" t="s">
        <v>61</v>
      </c>
      <c r="E6643" s="23" t="s">
        <v>192</v>
      </c>
      <c r="F6643" s="23" t="s">
        <v>193</v>
      </c>
      <c r="G6643" s="23" t="s">
        <v>544</v>
      </c>
      <c r="H6643" s="32" t="s">
        <v>359</v>
      </c>
      <c r="I6643" s="32" t="s">
        <v>579</v>
      </c>
      <c r="J6643" s="135">
        <v>55</v>
      </c>
      <c r="K6643" s="28">
        <v>0.32727000000000001</v>
      </c>
      <c r="L6643" s="28">
        <f t="shared" si="144"/>
        <v>0.30592999999999998</v>
      </c>
      <c r="M6643" s="28"/>
      <c r="O6643" s="77">
        <v>0.2629300057888031</v>
      </c>
      <c r="Q6643" s="135"/>
      <c r="R6643" s="27"/>
      <c r="BF6643" s="106"/>
    </row>
    <row r="6644" spans="1:58" x14ac:dyDescent="0.25">
      <c r="A6644" t="s">
        <v>17</v>
      </c>
      <c r="B6644" s="23">
        <v>2019</v>
      </c>
      <c r="C6644" s="23" t="s">
        <v>3</v>
      </c>
      <c r="D6644" s="23" t="s">
        <v>62</v>
      </c>
      <c r="E6644" s="23" t="s">
        <v>192</v>
      </c>
      <c r="F6644" s="23" t="s">
        <v>193</v>
      </c>
      <c r="G6644" s="23" t="s">
        <v>544</v>
      </c>
      <c r="H6644" s="32" t="s">
        <v>359</v>
      </c>
      <c r="I6644" s="32" t="s">
        <v>579</v>
      </c>
      <c r="J6644" s="135">
        <v>60</v>
      </c>
      <c r="K6644" s="28">
        <v>0.30704999999999999</v>
      </c>
      <c r="L6644" s="28">
        <f t="shared" si="144"/>
        <v>0.30336999999999997</v>
      </c>
      <c r="M6644" s="28"/>
      <c r="O6644" s="77">
        <v>0.230880007147789</v>
      </c>
      <c r="Q6644" s="135"/>
      <c r="R6644" s="27"/>
      <c r="BF6644" s="106"/>
    </row>
    <row r="6645" spans="1:58" x14ac:dyDescent="0.25">
      <c r="A6645" t="s">
        <v>17</v>
      </c>
      <c r="B6645" s="23">
        <v>2020</v>
      </c>
      <c r="C6645" s="23" t="s">
        <v>0</v>
      </c>
      <c r="D6645" s="23" t="s">
        <v>63</v>
      </c>
      <c r="E6645" s="23" t="s">
        <v>192</v>
      </c>
      <c r="F6645" s="23" t="s">
        <v>193</v>
      </c>
      <c r="G6645" s="23" t="s">
        <v>544</v>
      </c>
      <c r="H6645" s="32" t="s">
        <v>359</v>
      </c>
      <c r="I6645" s="32" t="s">
        <v>579</v>
      </c>
      <c r="J6645" s="135">
        <v>64</v>
      </c>
      <c r="K6645" s="28">
        <v>0.24124999999999999</v>
      </c>
      <c r="L6645" s="28">
        <f t="shared" si="144"/>
        <v>0.25328000000000001</v>
      </c>
      <c r="M6645" s="28"/>
      <c r="O6645" s="77">
        <v>0.1393100023269653</v>
      </c>
      <c r="Q6645" s="135"/>
      <c r="R6645" s="27"/>
      <c r="BF6645" s="106"/>
    </row>
    <row r="6646" spans="1:58" x14ac:dyDescent="0.25">
      <c r="A6646" t="s">
        <v>17</v>
      </c>
      <c r="B6646" s="23">
        <v>2020</v>
      </c>
      <c r="C6646" s="23" t="s">
        <v>1</v>
      </c>
      <c r="D6646" s="23" t="s">
        <v>64</v>
      </c>
      <c r="E6646" s="23" t="s">
        <v>192</v>
      </c>
      <c r="F6646" s="23" t="s">
        <v>193</v>
      </c>
      <c r="G6646" s="23" t="s">
        <v>544</v>
      </c>
      <c r="H6646" s="32" t="s">
        <v>359</v>
      </c>
      <c r="I6646" s="32" t="s">
        <v>579</v>
      </c>
      <c r="J6646" s="135">
        <v>60</v>
      </c>
      <c r="K6646" s="28">
        <v>0.18828</v>
      </c>
      <c r="L6646" s="28">
        <f t="shared" si="144"/>
        <v>0.20624999999999999</v>
      </c>
      <c r="M6646" s="28"/>
      <c r="O6646" s="77">
        <v>0.17129999399185181</v>
      </c>
      <c r="Q6646" s="135"/>
      <c r="R6646" s="27"/>
      <c r="BF6646" s="106"/>
    </row>
    <row r="6647" spans="1:58" x14ac:dyDescent="0.25">
      <c r="A6647" t="s">
        <v>17</v>
      </c>
      <c r="B6647" s="23">
        <v>2020</v>
      </c>
      <c r="C6647" s="23" t="s">
        <v>2</v>
      </c>
      <c r="D6647" s="23" t="s">
        <v>65</v>
      </c>
      <c r="E6647" s="23" t="s">
        <v>192</v>
      </c>
      <c r="F6647" s="23" t="s">
        <v>193</v>
      </c>
      <c r="G6647" s="23" t="s">
        <v>544</v>
      </c>
      <c r="H6647" s="32" t="s">
        <v>359</v>
      </c>
      <c r="I6647" s="32" t="s">
        <v>579</v>
      </c>
      <c r="J6647" s="135">
        <v>51</v>
      </c>
      <c r="K6647" s="28">
        <v>0.16667000000000001</v>
      </c>
      <c r="L6647" s="28">
        <f t="shared" si="144"/>
        <v>0.17316999999999999</v>
      </c>
      <c r="M6647" s="28"/>
      <c r="O6647" s="77">
        <v>0.2179500013589859</v>
      </c>
      <c r="Q6647" s="135"/>
      <c r="R6647" s="27"/>
      <c r="BF6647" s="106"/>
    </row>
    <row r="6648" spans="1:58" x14ac:dyDescent="0.25">
      <c r="A6648" t="s">
        <v>17</v>
      </c>
      <c r="B6648" s="23">
        <v>2020</v>
      </c>
      <c r="C6648" s="23" t="s">
        <v>3</v>
      </c>
      <c r="D6648" s="23" t="s">
        <v>66</v>
      </c>
      <c r="E6648" s="23" t="s">
        <v>192</v>
      </c>
      <c r="F6648" s="23" t="s">
        <v>193</v>
      </c>
      <c r="G6648" s="23" t="s">
        <v>544</v>
      </c>
      <c r="H6648" s="32" t="s">
        <v>359</v>
      </c>
      <c r="I6648" s="32" t="s">
        <v>579</v>
      </c>
      <c r="J6648" s="135">
        <v>49</v>
      </c>
      <c r="K6648" s="28">
        <v>0.17949000000000001</v>
      </c>
      <c r="L6648" s="28">
        <f t="shared" si="144"/>
        <v>0.15423999999999999</v>
      </c>
      <c r="M6648" s="28"/>
      <c r="O6648" s="77">
        <v>0.24258999526500699</v>
      </c>
      <c r="Q6648" s="135"/>
      <c r="R6648" s="27"/>
      <c r="BF6648" s="106"/>
    </row>
    <row r="6649" spans="1:58" x14ac:dyDescent="0.25">
      <c r="A6649" t="s">
        <v>17</v>
      </c>
      <c r="B6649" s="23">
        <v>2021</v>
      </c>
      <c r="C6649" s="23" t="s">
        <v>0</v>
      </c>
      <c r="D6649" s="23" t="s">
        <v>67</v>
      </c>
      <c r="E6649" s="23" t="s">
        <v>192</v>
      </c>
      <c r="F6649" s="23" t="s">
        <v>193</v>
      </c>
      <c r="G6649" s="23" t="s">
        <v>544</v>
      </c>
      <c r="H6649" s="32" t="s">
        <v>359</v>
      </c>
      <c r="I6649" s="32" t="s">
        <v>579</v>
      </c>
      <c r="J6649" s="135">
        <v>40</v>
      </c>
      <c r="K6649" s="28">
        <v>0.25316</v>
      </c>
      <c r="L6649" s="28">
        <f t="shared" si="144"/>
        <v>0.20057</v>
      </c>
      <c r="M6649" s="28"/>
      <c r="O6649" s="77">
        <v>0.2547299861907959</v>
      </c>
      <c r="Q6649" s="135"/>
      <c r="R6649" s="27"/>
      <c r="BF6649" s="106"/>
    </row>
    <row r="6650" spans="1:58" x14ac:dyDescent="0.25">
      <c r="A6650" t="s">
        <v>17</v>
      </c>
      <c r="B6650" s="23">
        <v>2021</v>
      </c>
      <c r="C6650" s="23" t="s">
        <v>1</v>
      </c>
      <c r="D6650" s="23" t="s">
        <v>68</v>
      </c>
      <c r="E6650" s="23" t="s">
        <v>192</v>
      </c>
      <c r="F6650" s="23" t="s">
        <v>193</v>
      </c>
      <c r="G6650" s="23" t="s">
        <v>544</v>
      </c>
      <c r="H6650" s="32" t="s">
        <v>359</v>
      </c>
      <c r="I6650" s="32" t="s">
        <v>579</v>
      </c>
      <c r="J6650" s="135">
        <v>45</v>
      </c>
      <c r="K6650" s="28">
        <v>0.27072000000000002</v>
      </c>
      <c r="L6650" s="28">
        <f t="shared" si="144"/>
        <v>0.22194</v>
      </c>
      <c r="M6650" s="28"/>
      <c r="O6650" s="77">
        <v>0.25255998969078058</v>
      </c>
      <c r="Q6650" s="135"/>
      <c r="R6650" s="27"/>
      <c r="BF6650" s="106"/>
    </row>
    <row r="6651" spans="1:58" x14ac:dyDescent="0.25">
      <c r="A6651" t="s">
        <v>17</v>
      </c>
      <c r="B6651" s="23">
        <v>2021</v>
      </c>
      <c r="C6651" s="23" t="s">
        <v>2</v>
      </c>
      <c r="D6651" s="23" t="s">
        <v>69</v>
      </c>
      <c r="E6651" s="23" t="s">
        <v>192</v>
      </c>
      <c r="F6651" s="23" t="s">
        <v>193</v>
      </c>
      <c r="G6651" s="23" t="s">
        <v>544</v>
      </c>
      <c r="H6651" s="32" t="s">
        <v>359</v>
      </c>
      <c r="I6651" s="32" t="s">
        <v>579</v>
      </c>
      <c r="J6651" s="135">
        <v>49</v>
      </c>
      <c r="K6651" s="28">
        <v>0.29948999999999998</v>
      </c>
      <c r="L6651" s="28">
        <f t="shared" si="144"/>
        <v>0.24815999999999999</v>
      </c>
      <c r="M6651" s="28"/>
      <c r="O6651" s="77">
        <v>0.26715001463890081</v>
      </c>
      <c r="Q6651" s="135"/>
      <c r="R6651" s="27"/>
      <c r="BF6651" s="106"/>
    </row>
    <row r="6652" spans="1:58" x14ac:dyDescent="0.25">
      <c r="A6652" t="s">
        <v>17</v>
      </c>
      <c r="B6652" s="23">
        <v>2021</v>
      </c>
      <c r="C6652" s="23" t="s">
        <v>3</v>
      </c>
      <c r="D6652" s="23" t="s">
        <v>70</v>
      </c>
      <c r="E6652" s="23" t="s">
        <v>192</v>
      </c>
      <c r="F6652" s="23" t="s">
        <v>193</v>
      </c>
      <c r="G6652" s="23" t="s">
        <v>544</v>
      </c>
      <c r="H6652" s="32" t="s">
        <v>359</v>
      </c>
      <c r="I6652" s="32" t="s">
        <v>579</v>
      </c>
      <c r="J6652" s="135">
        <v>51</v>
      </c>
      <c r="K6652" s="28">
        <v>0.34157999999999999</v>
      </c>
      <c r="L6652" s="28">
        <f t="shared" si="144"/>
        <v>0.28354000000000001</v>
      </c>
      <c r="M6652" s="28"/>
      <c r="O6652" s="77">
        <v>0.26399001479148859</v>
      </c>
      <c r="Q6652" s="135"/>
      <c r="R6652" s="27"/>
      <c r="BF6652" s="106"/>
    </row>
    <row r="6653" spans="1:58" x14ac:dyDescent="0.25">
      <c r="A6653" t="s">
        <v>17</v>
      </c>
      <c r="B6653" s="23">
        <v>2022</v>
      </c>
      <c r="C6653" s="23" t="s">
        <v>0</v>
      </c>
      <c r="D6653" s="23" t="s">
        <v>71</v>
      </c>
      <c r="E6653" s="23" t="s">
        <v>192</v>
      </c>
      <c r="F6653" s="23" t="s">
        <v>193</v>
      </c>
      <c r="G6653" s="23" t="s">
        <v>544</v>
      </c>
      <c r="H6653" s="32" t="s">
        <v>359</v>
      </c>
      <c r="I6653" s="32" t="s">
        <v>579</v>
      </c>
      <c r="J6653" s="135">
        <v>47</v>
      </c>
      <c r="K6653" s="28">
        <v>0.33511000000000002</v>
      </c>
      <c r="L6653" s="28">
        <f t="shared" si="144"/>
        <v>0.27850999999999998</v>
      </c>
      <c r="M6653" s="28"/>
      <c r="O6653" s="77">
        <v>0.26568999886512762</v>
      </c>
      <c r="Q6653" s="135"/>
      <c r="R6653" s="27"/>
      <c r="BF6653" s="106"/>
    </row>
    <row r="6654" spans="1:58" x14ac:dyDescent="0.25">
      <c r="A6654" t="s">
        <v>17</v>
      </c>
      <c r="B6654" s="23">
        <v>2022</v>
      </c>
      <c r="C6654" s="23" t="s">
        <v>1</v>
      </c>
      <c r="D6654" s="23" t="s">
        <v>72</v>
      </c>
      <c r="E6654" s="23" t="s">
        <v>192</v>
      </c>
      <c r="F6654" s="23" t="s">
        <v>193</v>
      </c>
      <c r="G6654" s="23" t="s">
        <v>544</v>
      </c>
      <c r="H6654" s="32" t="s">
        <v>359</v>
      </c>
      <c r="I6654" s="32" t="s">
        <v>579</v>
      </c>
      <c r="J6654" s="135">
        <v>42</v>
      </c>
      <c r="K6654" s="28">
        <v>0.36686000000000002</v>
      </c>
      <c r="L6654" s="28">
        <f t="shared" si="144"/>
        <v>0.28814000000000001</v>
      </c>
      <c r="M6654" s="28"/>
      <c r="O6654" s="77">
        <v>0.27766001224517822</v>
      </c>
      <c r="Q6654" s="135"/>
      <c r="R6654" s="27"/>
      <c r="BF6654" s="106"/>
    </row>
    <row r="6655" spans="1:58" x14ac:dyDescent="0.25">
      <c r="A6655" t="s">
        <v>17</v>
      </c>
      <c r="B6655" s="23">
        <v>2022</v>
      </c>
      <c r="C6655" s="23" t="s">
        <v>2</v>
      </c>
      <c r="D6655" s="23" t="s">
        <v>73</v>
      </c>
      <c r="E6655" s="23" t="s">
        <v>192</v>
      </c>
      <c r="F6655" s="23" t="s">
        <v>193</v>
      </c>
      <c r="G6655" s="23" t="s">
        <v>544</v>
      </c>
      <c r="H6655" s="32" t="s">
        <v>359</v>
      </c>
      <c r="I6655" s="32" t="s">
        <v>579</v>
      </c>
      <c r="J6655" s="135">
        <v>38</v>
      </c>
      <c r="K6655" s="28">
        <v>0.37907999999999997</v>
      </c>
      <c r="L6655" s="28">
        <f t="shared" si="144"/>
        <v>0.30587999999999999</v>
      </c>
      <c r="M6655" s="28"/>
      <c r="O6655" s="77">
        <v>0.2497300058603287</v>
      </c>
      <c r="Q6655" s="135"/>
      <c r="R6655" s="27"/>
      <c r="BF6655" s="106"/>
    </row>
    <row r="6656" spans="1:58" x14ac:dyDescent="0.25">
      <c r="A6656" t="s">
        <v>17</v>
      </c>
      <c r="B6656" s="23">
        <v>2022</v>
      </c>
      <c r="C6656" s="23" t="s">
        <v>3</v>
      </c>
      <c r="D6656" s="23" t="s">
        <v>493</v>
      </c>
      <c r="E6656" s="23" t="s">
        <v>192</v>
      </c>
      <c r="F6656" s="23" t="s">
        <v>193</v>
      </c>
      <c r="G6656" s="23" t="s">
        <v>544</v>
      </c>
      <c r="H6656" s="32" t="s">
        <v>359</v>
      </c>
      <c r="I6656" s="32" t="s">
        <v>579</v>
      </c>
      <c r="J6656" s="135">
        <v>29</v>
      </c>
      <c r="K6656" s="28">
        <v>0.35897000000000001</v>
      </c>
      <c r="L6656" s="28">
        <f t="shared" si="144"/>
        <v>0.28814000000000001</v>
      </c>
      <c r="M6656" s="28"/>
      <c r="O6656" s="77">
        <v>0.25554001331329351</v>
      </c>
      <c r="Q6656" s="135"/>
      <c r="R6656" s="27"/>
      <c r="BF6656" s="106"/>
    </row>
    <row r="6657" spans="1:58" x14ac:dyDescent="0.25">
      <c r="A6657" t="s">
        <v>17</v>
      </c>
      <c r="B6657" s="23">
        <v>2023</v>
      </c>
      <c r="C6657" s="23" t="s">
        <v>0</v>
      </c>
      <c r="D6657" s="23" t="s">
        <v>537</v>
      </c>
      <c r="E6657" s="23" t="s">
        <v>192</v>
      </c>
      <c r="F6657" s="23" t="s">
        <v>193</v>
      </c>
      <c r="G6657" s="23" t="s">
        <v>544</v>
      </c>
      <c r="H6657" s="32" t="s">
        <v>359</v>
      </c>
      <c r="I6657" s="32" t="s">
        <v>579</v>
      </c>
      <c r="J6657" s="135">
        <v>32</v>
      </c>
      <c r="K6657" s="28">
        <v>0.34921000000000002</v>
      </c>
      <c r="L6657" s="28">
        <f t="shared" si="144"/>
        <v>0.29474</v>
      </c>
      <c r="M6657" s="28"/>
      <c r="O6657" s="77">
        <v>0.26218000054359442</v>
      </c>
      <c r="Q6657" s="135"/>
      <c r="R6657" s="27"/>
      <c r="BF6657" s="106"/>
    </row>
    <row r="6658" spans="1:58" x14ac:dyDescent="0.25">
      <c r="A6658" t="s">
        <v>17</v>
      </c>
      <c r="B6658" s="23">
        <v>2019</v>
      </c>
      <c r="C6658" s="23" t="s">
        <v>0</v>
      </c>
      <c r="D6658" s="23" t="s">
        <v>59</v>
      </c>
      <c r="E6658" s="23" t="s">
        <v>194</v>
      </c>
      <c r="F6658" s="23" t="s">
        <v>195</v>
      </c>
      <c r="G6658" s="23" t="s">
        <v>550</v>
      </c>
      <c r="H6658" s="32" t="s">
        <v>352</v>
      </c>
      <c r="I6658" s="32" t="s">
        <v>579</v>
      </c>
      <c r="J6658" s="135">
        <v>23</v>
      </c>
      <c r="K6658" s="28">
        <v>0.22222</v>
      </c>
      <c r="L6658" s="28">
        <f t="shared" ref="L6658:L6721" si="145">SUMIFS(K:K, E:E, G6658, D:D, D6658, I:I, I6658)</f>
        <v>0.20759</v>
      </c>
      <c r="M6658" s="28"/>
      <c r="O6658" s="77">
        <v>0.31793001294136047</v>
      </c>
      <c r="Q6658" s="135"/>
      <c r="R6658" s="27"/>
      <c r="BF6658" s="106"/>
    </row>
    <row r="6659" spans="1:58" x14ac:dyDescent="0.25">
      <c r="A6659" t="s">
        <v>17</v>
      </c>
      <c r="B6659" s="23">
        <v>2019</v>
      </c>
      <c r="C6659" s="23" t="s">
        <v>1</v>
      </c>
      <c r="D6659" s="23" t="s">
        <v>60</v>
      </c>
      <c r="E6659" s="23" t="s">
        <v>194</v>
      </c>
      <c r="F6659" s="23" t="s">
        <v>195</v>
      </c>
      <c r="G6659" s="23" t="s">
        <v>550</v>
      </c>
      <c r="H6659" s="32" t="s">
        <v>352</v>
      </c>
      <c r="I6659" s="32" t="s">
        <v>579</v>
      </c>
      <c r="J6659" s="135">
        <v>23</v>
      </c>
      <c r="K6659" s="28">
        <v>0.23913000000000001</v>
      </c>
      <c r="L6659" s="28">
        <f t="shared" si="145"/>
        <v>0.21762000000000001</v>
      </c>
      <c r="M6659" s="28"/>
      <c r="O6659" s="77">
        <v>0.29095000028610229</v>
      </c>
      <c r="Q6659" s="135"/>
      <c r="R6659" s="27"/>
      <c r="BF6659" s="106"/>
    </row>
    <row r="6660" spans="1:58" x14ac:dyDescent="0.25">
      <c r="A6660" t="s">
        <v>17</v>
      </c>
      <c r="B6660" s="23">
        <v>2019</v>
      </c>
      <c r="C6660" s="23" t="s">
        <v>2</v>
      </c>
      <c r="D6660" s="23" t="s">
        <v>61</v>
      </c>
      <c r="E6660" s="23" t="s">
        <v>194</v>
      </c>
      <c r="F6660" s="23" t="s">
        <v>195</v>
      </c>
      <c r="G6660" s="23" t="s">
        <v>550</v>
      </c>
      <c r="H6660" s="32" t="s">
        <v>352</v>
      </c>
      <c r="I6660" s="32" t="s">
        <v>579</v>
      </c>
      <c r="J6660" s="135">
        <v>19</v>
      </c>
      <c r="K6660" s="28">
        <v>0.21622</v>
      </c>
      <c r="L6660" s="28">
        <f t="shared" si="145"/>
        <v>0.20533000000000001</v>
      </c>
      <c r="M6660" s="28"/>
      <c r="O6660" s="77">
        <v>0.2629300057888031</v>
      </c>
      <c r="Q6660" s="135"/>
      <c r="R6660" s="27"/>
      <c r="BF6660" s="106"/>
    </row>
    <row r="6661" spans="1:58" x14ac:dyDescent="0.25">
      <c r="A6661" t="s">
        <v>17</v>
      </c>
      <c r="B6661" s="23">
        <v>2019</v>
      </c>
      <c r="C6661" s="23" t="s">
        <v>3</v>
      </c>
      <c r="D6661" s="23" t="s">
        <v>62</v>
      </c>
      <c r="E6661" s="23" t="s">
        <v>194</v>
      </c>
      <c r="F6661" s="23" t="s">
        <v>195</v>
      </c>
      <c r="G6661" s="23" t="s">
        <v>550</v>
      </c>
      <c r="H6661" s="32" t="s">
        <v>352</v>
      </c>
      <c r="I6661" s="32" t="s">
        <v>579</v>
      </c>
      <c r="J6661" s="135">
        <v>18</v>
      </c>
      <c r="K6661" s="28">
        <v>0.24285999999999999</v>
      </c>
      <c r="L6661" s="28">
        <f t="shared" si="145"/>
        <v>0.19667999999999999</v>
      </c>
      <c r="M6661" s="28"/>
      <c r="O6661" s="77">
        <v>0.230880007147789</v>
      </c>
      <c r="Q6661" s="135"/>
      <c r="R6661" s="27"/>
      <c r="BF6661" s="106"/>
    </row>
    <row r="6662" spans="1:58" x14ac:dyDescent="0.25">
      <c r="A6662" t="s">
        <v>17</v>
      </c>
      <c r="B6662" s="23">
        <v>2020</v>
      </c>
      <c r="C6662" s="23" t="s">
        <v>0</v>
      </c>
      <c r="D6662" s="23" t="s">
        <v>63</v>
      </c>
      <c r="E6662" s="23" t="s">
        <v>194</v>
      </c>
      <c r="F6662" s="23" t="s">
        <v>195</v>
      </c>
      <c r="G6662" s="23" t="s">
        <v>550</v>
      </c>
      <c r="H6662" s="32" t="s">
        <v>352</v>
      </c>
      <c r="I6662" s="32" t="s">
        <v>579</v>
      </c>
      <c r="J6662" s="135">
        <v>17</v>
      </c>
      <c r="K6662" s="28">
        <v>0.18182000000000001</v>
      </c>
      <c r="L6662" s="28">
        <f t="shared" si="145"/>
        <v>0.14444000000000001</v>
      </c>
      <c r="M6662" s="28"/>
      <c r="O6662" s="77">
        <v>0.1393100023269653</v>
      </c>
      <c r="Q6662" s="135"/>
      <c r="R6662" s="27"/>
      <c r="BF6662" s="106"/>
    </row>
    <row r="6663" spans="1:58" x14ac:dyDescent="0.25">
      <c r="A6663" t="s">
        <v>17</v>
      </c>
      <c r="B6663" s="23">
        <v>2020</v>
      </c>
      <c r="C6663" s="23" t="s">
        <v>1</v>
      </c>
      <c r="D6663" s="23" t="s">
        <v>64</v>
      </c>
      <c r="E6663" s="23" t="s">
        <v>194</v>
      </c>
      <c r="F6663" s="23" t="s">
        <v>195</v>
      </c>
      <c r="G6663" s="23" t="s">
        <v>550</v>
      </c>
      <c r="H6663" s="32" t="s">
        <v>352</v>
      </c>
      <c r="I6663" s="32" t="s">
        <v>579</v>
      </c>
      <c r="J6663" s="135">
        <v>16</v>
      </c>
      <c r="K6663" s="28">
        <v>0.11111</v>
      </c>
      <c r="L6663" s="28">
        <f t="shared" si="145"/>
        <v>0.11404</v>
      </c>
      <c r="M6663" s="28"/>
      <c r="O6663" s="77">
        <v>0.17129999399185181</v>
      </c>
      <c r="Q6663" s="135"/>
      <c r="R6663" s="27"/>
      <c r="BF6663" s="106"/>
    </row>
    <row r="6664" spans="1:58" x14ac:dyDescent="0.25">
      <c r="A6664" t="s">
        <v>17</v>
      </c>
      <c r="B6664" s="23">
        <v>2020</v>
      </c>
      <c r="C6664" s="23" t="s">
        <v>2</v>
      </c>
      <c r="D6664" s="23" t="s">
        <v>65</v>
      </c>
      <c r="E6664" s="23" t="s">
        <v>194</v>
      </c>
      <c r="F6664" s="23" t="s">
        <v>195</v>
      </c>
      <c r="G6664" s="23" t="s">
        <v>550</v>
      </c>
      <c r="H6664" s="32" t="s">
        <v>352</v>
      </c>
      <c r="I6664" s="32" t="s">
        <v>579</v>
      </c>
      <c r="J6664" s="135">
        <v>17</v>
      </c>
      <c r="K6664" s="28">
        <v>0.10294</v>
      </c>
      <c r="L6664" s="28">
        <f t="shared" si="145"/>
        <v>9.9430000000000004E-2</v>
      </c>
      <c r="M6664" s="28"/>
      <c r="O6664" s="77">
        <v>0.2179500013589859</v>
      </c>
      <c r="Q6664" s="135"/>
      <c r="R6664" s="27"/>
      <c r="BF6664" s="106"/>
    </row>
    <row r="6665" spans="1:58" x14ac:dyDescent="0.25">
      <c r="A6665" t="s">
        <v>17</v>
      </c>
      <c r="B6665" s="23">
        <v>2020</v>
      </c>
      <c r="C6665" s="23" t="s">
        <v>3</v>
      </c>
      <c r="D6665" s="23" t="s">
        <v>66</v>
      </c>
      <c r="E6665" s="23" t="s">
        <v>194</v>
      </c>
      <c r="F6665" s="23" t="s">
        <v>195</v>
      </c>
      <c r="G6665" s="23" t="s">
        <v>550</v>
      </c>
      <c r="H6665" s="32" t="s">
        <v>352</v>
      </c>
      <c r="I6665" s="32" t="s">
        <v>579</v>
      </c>
      <c r="J6665" s="135">
        <v>17</v>
      </c>
      <c r="K6665" s="28">
        <v>7.5759999999999994E-2</v>
      </c>
      <c r="L6665" s="28">
        <f t="shared" si="145"/>
        <v>0.10954999999999999</v>
      </c>
      <c r="M6665" s="28"/>
      <c r="O6665" s="77">
        <v>0.24258999526500699</v>
      </c>
      <c r="Q6665" s="135"/>
      <c r="R6665" s="27"/>
      <c r="BF6665" s="106"/>
    </row>
    <row r="6666" spans="1:58" x14ac:dyDescent="0.25">
      <c r="A6666" t="s">
        <v>17</v>
      </c>
      <c r="B6666" s="23">
        <v>2021</v>
      </c>
      <c r="C6666" s="23" t="s">
        <v>0</v>
      </c>
      <c r="D6666" s="23" t="s">
        <v>67</v>
      </c>
      <c r="E6666" s="23" t="s">
        <v>194</v>
      </c>
      <c r="F6666" s="23" t="s">
        <v>195</v>
      </c>
      <c r="G6666" s="23" t="s">
        <v>550</v>
      </c>
      <c r="H6666" s="32" t="s">
        <v>352</v>
      </c>
      <c r="I6666" s="32" t="s">
        <v>579</v>
      </c>
      <c r="J6666" s="135">
        <v>20</v>
      </c>
      <c r="K6666" s="28">
        <v>0.11538</v>
      </c>
      <c r="L6666" s="28">
        <f t="shared" si="145"/>
        <v>0.14088000000000001</v>
      </c>
      <c r="M6666" s="28"/>
      <c r="O6666" s="77">
        <v>0.2547299861907959</v>
      </c>
      <c r="Q6666" s="135"/>
      <c r="R6666" s="27"/>
      <c r="BF6666" s="106"/>
    </row>
    <row r="6667" spans="1:58" x14ac:dyDescent="0.25">
      <c r="A6667" t="s">
        <v>17</v>
      </c>
      <c r="B6667" s="23">
        <v>2021</v>
      </c>
      <c r="C6667" s="23" t="s">
        <v>1</v>
      </c>
      <c r="D6667" s="23" t="s">
        <v>68</v>
      </c>
      <c r="E6667" s="23" t="s">
        <v>194</v>
      </c>
      <c r="F6667" s="23" t="s">
        <v>195</v>
      </c>
      <c r="G6667" s="23" t="s">
        <v>550</v>
      </c>
      <c r="H6667" s="32" t="s">
        <v>352</v>
      </c>
      <c r="I6667" s="32" t="s">
        <v>579</v>
      </c>
      <c r="J6667" s="135">
        <v>24</v>
      </c>
      <c r="K6667" s="28">
        <v>0.14582999999999999</v>
      </c>
      <c r="L6667" s="28">
        <f t="shared" si="145"/>
        <v>0.15309</v>
      </c>
      <c r="M6667" s="28"/>
      <c r="O6667" s="77">
        <v>0.25255998969078058</v>
      </c>
      <c r="Q6667" s="135"/>
      <c r="R6667" s="27"/>
      <c r="BF6667" s="106"/>
    </row>
    <row r="6668" spans="1:58" x14ac:dyDescent="0.25">
      <c r="A6668" t="s">
        <v>17</v>
      </c>
      <c r="B6668" s="23">
        <v>2021</v>
      </c>
      <c r="C6668" s="23" t="s">
        <v>2</v>
      </c>
      <c r="D6668" s="23" t="s">
        <v>69</v>
      </c>
      <c r="E6668" s="23" t="s">
        <v>194</v>
      </c>
      <c r="F6668" s="23" t="s">
        <v>195</v>
      </c>
      <c r="G6668" s="23" t="s">
        <v>550</v>
      </c>
      <c r="H6668" s="32" t="s">
        <v>352</v>
      </c>
      <c r="I6668" s="32" t="s">
        <v>579</v>
      </c>
      <c r="J6668" s="135">
        <v>27</v>
      </c>
      <c r="K6668" s="28">
        <v>0.13208</v>
      </c>
      <c r="L6668" s="28">
        <f t="shared" si="145"/>
        <v>0.15725</v>
      </c>
      <c r="M6668" s="28"/>
      <c r="O6668" s="77">
        <v>0.26715001463890081</v>
      </c>
      <c r="Q6668" s="135"/>
      <c r="R6668" s="27"/>
      <c r="BF6668" s="106"/>
    </row>
    <row r="6669" spans="1:58" x14ac:dyDescent="0.25">
      <c r="A6669" t="s">
        <v>17</v>
      </c>
      <c r="B6669" s="23">
        <v>2021</v>
      </c>
      <c r="C6669" s="23" t="s">
        <v>3</v>
      </c>
      <c r="D6669" s="23" t="s">
        <v>70</v>
      </c>
      <c r="E6669" s="23" t="s">
        <v>194</v>
      </c>
      <c r="F6669" s="23" t="s">
        <v>195</v>
      </c>
      <c r="G6669" s="23" t="s">
        <v>550</v>
      </c>
      <c r="H6669" s="32" t="s">
        <v>352</v>
      </c>
      <c r="I6669" s="32" t="s">
        <v>579</v>
      </c>
      <c r="J6669" s="135">
        <v>31</v>
      </c>
      <c r="K6669" s="28">
        <v>0.13821</v>
      </c>
      <c r="L6669" s="28">
        <f t="shared" si="145"/>
        <v>0.16744999999999999</v>
      </c>
      <c r="M6669" s="28"/>
      <c r="O6669" s="77">
        <v>0.26399001479148859</v>
      </c>
      <c r="Q6669" s="135"/>
      <c r="R6669" s="27"/>
      <c r="BF6669" s="106"/>
    </row>
    <row r="6670" spans="1:58" x14ac:dyDescent="0.25">
      <c r="A6670" t="s">
        <v>17</v>
      </c>
      <c r="B6670" s="23">
        <v>2022</v>
      </c>
      <c r="C6670" s="23" t="s">
        <v>0</v>
      </c>
      <c r="D6670" s="23" t="s">
        <v>71</v>
      </c>
      <c r="E6670" s="23" t="s">
        <v>194</v>
      </c>
      <c r="F6670" s="23" t="s">
        <v>195</v>
      </c>
      <c r="G6670" s="23" t="s">
        <v>550</v>
      </c>
      <c r="H6670" s="32" t="s">
        <v>352</v>
      </c>
      <c r="I6670" s="32" t="s">
        <v>579</v>
      </c>
      <c r="J6670" s="135">
        <v>31</v>
      </c>
      <c r="K6670" s="28">
        <v>0.13933999999999999</v>
      </c>
      <c r="L6670" s="28">
        <f t="shared" si="145"/>
        <v>0.15945000000000001</v>
      </c>
      <c r="M6670" s="28"/>
      <c r="O6670" s="77">
        <v>0.26568999886512762</v>
      </c>
      <c r="Q6670" s="135"/>
      <c r="R6670" s="27"/>
      <c r="BF6670" s="106"/>
    </row>
    <row r="6671" spans="1:58" x14ac:dyDescent="0.25">
      <c r="A6671" t="s">
        <v>17</v>
      </c>
      <c r="B6671" s="23">
        <v>2022</v>
      </c>
      <c r="C6671" s="23" t="s">
        <v>1</v>
      </c>
      <c r="D6671" s="23" t="s">
        <v>72</v>
      </c>
      <c r="E6671" s="23" t="s">
        <v>194</v>
      </c>
      <c r="F6671" s="23" t="s">
        <v>195</v>
      </c>
      <c r="G6671" s="23" t="s">
        <v>550</v>
      </c>
      <c r="H6671" s="32" t="s">
        <v>352</v>
      </c>
      <c r="I6671" s="32" t="s">
        <v>579</v>
      </c>
      <c r="J6671" s="135">
        <v>29</v>
      </c>
      <c r="K6671" s="28">
        <v>0.18260999999999999</v>
      </c>
      <c r="L6671" s="28">
        <f t="shared" si="145"/>
        <v>0.18679000000000001</v>
      </c>
      <c r="M6671" s="28"/>
      <c r="O6671" s="77">
        <v>0.27766001224517822</v>
      </c>
      <c r="Q6671" s="135"/>
      <c r="R6671" s="27"/>
      <c r="BF6671" s="106"/>
    </row>
    <row r="6672" spans="1:58" x14ac:dyDescent="0.25">
      <c r="A6672" t="s">
        <v>17</v>
      </c>
      <c r="B6672" s="23">
        <v>2022</v>
      </c>
      <c r="C6672" s="23" t="s">
        <v>2</v>
      </c>
      <c r="D6672" s="23" t="s">
        <v>73</v>
      </c>
      <c r="E6672" s="23" t="s">
        <v>194</v>
      </c>
      <c r="F6672" s="23" t="s">
        <v>195</v>
      </c>
      <c r="G6672" s="23" t="s">
        <v>550</v>
      </c>
      <c r="H6672" s="32" t="s">
        <v>352</v>
      </c>
      <c r="I6672" s="32" t="s">
        <v>579</v>
      </c>
      <c r="J6672" s="135">
        <v>29</v>
      </c>
      <c r="K6672" s="28">
        <v>0.21052999999999999</v>
      </c>
      <c r="L6672" s="28">
        <f t="shared" si="145"/>
        <v>0.20860000000000001</v>
      </c>
      <c r="M6672" s="28"/>
      <c r="O6672" s="77">
        <v>0.2497300058603287</v>
      </c>
      <c r="Q6672" s="135"/>
      <c r="R6672" s="27"/>
      <c r="BF6672" s="106"/>
    </row>
    <row r="6673" spans="1:58" x14ac:dyDescent="0.25">
      <c r="A6673" t="s">
        <v>17</v>
      </c>
      <c r="B6673" s="23">
        <v>2022</v>
      </c>
      <c r="C6673" s="23" t="s">
        <v>3</v>
      </c>
      <c r="D6673" s="23" t="s">
        <v>493</v>
      </c>
      <c r="E6673" s="23" t="s">
        <v>194</v>
      </c>
      <c r="F6673" s="23" t="s">
        <v>195</v>
      </c>
      <c r="G6673" s="23" t="s">
        <v>550</v>
      </c>
      <c r="H6673" s="32" t="s">
        <v>352</v>
      </c>
      <c r="I6673" s="32" t="s">
        <v>579</v>
      </c>
      <c r="J6673" s="135">
        <v>25</v>
      </c>
      <c r="K6673" s="28">
        <v>0.22449</v>
      </c>
      <c r="L6673" s="28">
        <f t="shared" si="145"/>
        <v>0.19864999999999999</v>
      </c>
      <c r="M6673" s="28"/>
      <c r="O6673" s="77">
        <v>0.25554001331329351</v>
      </c>
      <c r="Q6673" s="135"/>
      <c r="R6673" s="27"/>
      <c r="BF6673" s="106"/>
    </row>
    <row r="6674" spans="1:58" x14ac:dyDescent="0.25">
      <c r="A6674" t="s">
        <v>17</v>
      </c>
      <c r="B6674" s="23">
        <v>2023</v>
      </c>
      <c r="C6674" s="23" t="s">
        <v>0</v>
      </c>
      <c r="D6674" s="23" t="s">
        <v>537</v>
      </c>
      <c r="E6674" s="23" t="s">
        <v>194</v>
      </c>
      <c r="F6674" s="23" t="s">
        <v>195</v>
      </c>
      <c r="G6674" s="23" t="s">
        <v>550</v>
      </c>
      <c r="H6674" s="32" t="s">
        <v>352</v>
      </c>
      <c r="I6674" s="32" t="s">
        <v>579</v>
      </c>
      <c r="J6674" s="135">
        <v>22</v>
      </c>
      <c r="K6674" s="28">
        <v>0.20930000000000001</v>
      </c>
      <c r="L6674" s="28">
        <f t="shared" si="145"/>
        <v>0.20530999999999999</v>
      </c>
      <c r="M6674" s="28"/>
      <c r="O6674" s="77">
        <v>0.26218000054359442</v>
      </c>
      <c r="Q6674" s="135"/>
      <c r="R6674" s="27"/>
      <c r="BF6674" s="106"/>
    </row>
    <row r="6675" spans="1:58" x14ac:dyDescent="0.25">
      <c r="A6675" t="s">
        <v>17</v>
      </c>
      <c r="B6675" s="23">
        <v>2019</v>
      </c>
      <c r="C6675" s="23" t="s">
        <v>0</v>
      </c>
      <c r="D6675" s="23" t="s">
        <v>59</v>
      </c>
      <c r="E6675" s="23" t="s">
        <v>196</v>
      </c>
      <c r="F6675" s="23" t="s">
        <v>197</v>
      </c>
      <c r="G6675" s="23" t="s">
        <v>548</v>
      </c>
      <c r="H6675" s="32" t="s">
        <v>361</v>
      </c>
      <c r="I6675" s="32" t="s">
        <v>579</v>
      </c>
      <c r="J6675" s="135">
        <v>16</v>
      </c>
      <c r="K6675" s="28">
        <v>0.42187999999999998</v>
      </c>
      <c r="L6675" s="28">
        <f t="shared" si="145"/>
        <v>0.30096000000000001</v>
      </c>
      <c r="M6675" s="28"/>
      <c r="O6675" s="77">
        <v>0.31793001294136047</v>
      </c>
      <c r="Q6675" s="135"/>
      <c r="R6675" s="27"/>
      <c r="BF6675" s="106"/>
    </row>
    <row r="6676" spans="1:58" x14ac:dyDescent="0.25">
      <c r="A6676" t="s">
        <v>17</v>
      </c>
      <c r="B6676" s="23">
        <v>2019</v>
      </c>
      <c r="C6676" s="23" t="s">
        <v>1</v>
      </c>
      <c r="D6676" s="23" t="s">
        <v>60</v>
      </c>
      <c r="E6676" s="23" t="s">
        <v>196</v>
      </c>
      <c r="F6676" s="23" t="s">
        <v>197</v>
      </c>
      <c r="G6676" s="23" t="s">
        <v>548</v>
      </c>
      <c r="H6676" s="32" t="s">
        <v>361</v>
      </c>
      <c r="I6676" s="32" t="s">
        <v>579</v>
      </c>
      <c r="J6676" s="135">
        <v>16</v>
      </c>
      <c r="K6676" s="28">
        <v>0.41935</v>
      </c>
      <c r="L6676" s="28">
        <f t="shared" si="145"/>
        <v>0.29500999999999999</v>
      </c>
      <c r="M6676" s="28"/>
      <c r="O6676" s="77">
        <v>0.29095000028610229</v>
      </c>
      <c r="Q6676" s="135"/>
      <c r="R6676" s="27"/>
      <c r="BF6676" s="106"/>
    </row>
    <row r="6677" spans="1:58" x14ac:dyDescent="0.25">
      <c r="A6677" t="s">
        <v>17</v>
      </c>
      <c r="B6677" s="23">
        <v>2019</v>
      </c>
      <c r="C6677" s="23" t="s">
        <v>2</v>
      </c>
      <c r="D6677" s="23" t="s">
        <v>61</v>
      </c>
      <c r="E6677" s="23" t="s">
        <v>196</v>
      </c>
      <c r="F6677" s="23" t="s">
        <v>197</v>
      </c>
      <c r="G6677" s="23" t="s">
        <v>548</v>
      </c>
      <c r="H6677" s="32" t="s">
        <v>361</v>
      </c>
      <c r="I6677" s="32" t="s">
        <v>579</v>
      </c>
      <c r="J6677" s="135">
        <v>14</v>
      </c>
      <c r="K6677" s="28">
        <v>0.41071000000000002</v>
      </c>
      <c r="L6677" s="28">
        <f t="shared" si="145"/>
        <v>0.29459000000000002</v>
      </c>
      <c r="M6677" s="28"/>
      <c r="O6677" s="77">
        <v>0.2629300057888031</v>
      </c>
      <c r="Q6677" s="135"/>
      <c r="R6677" s="27"/>
      <c r="BF6677" s="106"/>
    </row>
    <row r="6678" spans="1:58" x14ac:dyDescent="0.25">
      <c r="A6678" t="s">
        <v>17</v>
      </c>
      <c r="B6678" s="23">
        <v>2019</v>
      </c>
      <c r="C6678" s="23" t="s">
        <v>3</v>
      </c>
      <c r="D6678" s="23" t="s">
        <v>62</v>
      </c>
      <c r="E6678" s="23" t="s">
        <v>196</v>
      </c>
      <c r="F6678" s="23" t="s">
        <v>197</v>
      </c>
      <c r="G6678" s="23" t="s">
        <v>548</v>
      </c>
      <c r="H6678" s="32" t="s">
        <v>361</v>
      </c>
      <c r="I6678" s="32" t="s">
        <v>579</v>
      </c>
      <c r="J6678" s="135">
        <v>13</v>
      </c>
      <c r="K6678" s="28">
        <v>0.41176000000000001</v>
      </c>
      <c r="L6678" s="28">
        <f t="shared" si="145"/>
        <v>0.27795999999999998</v>
      </c>
      <c r="M6678" s="28"/>
      <c r="O6678" s="77">
        <v>0.230880007147789</v>
      </c>
      <c r="Q6678" s="135"/>
      <c r="R6678" s="27"/>
      <c r="BF6678" s="106"/>
    </row>
    <row r="6679" spans="1:58" x14ac:dyDescent="0.25">
      <c r="A6679" t="s">
        <v>17</v>
      </c>
      <c r="B6679" s="23">
        <v>2020</v>
      </c>
      <c r="C6679" s="23" t="s">
        <v>0</v>
      </c>
      <c r="D6679" s="23" t="s">
        <v>63</v>
      </c>
      <c r="E6679" s="23" t="s">
        <v>196</v>
      </c>
      <c r="F6679" s="23" t="s">
        <v>197</v>
      </c>
      <c r="G6679" s="23" t="s">
        <v>548</v>
      </c>
      <c r="H6679" s="32" t="s">
        <v>361</v>
      </c>
      <c r="I6679" s="32" t="s">
        <v>579</v>
      </c>
      <c r="J6679" s="135">
        <v>11</v>
      </c>
      <c r="K6679" s="28">
        <v>0.27906999999999998</v>
      </c>
      <c r="L6679" s="28">
        <f t="shared" si="145"/>
        <v>0.22126999999999999</v>
      </c>
      <c r="M6679" s="28"/>
      <c r="O6679" s="77">
        <v>0.1393100023269653</v>
      </c>
      <c r="Q6679" s="135"/>
      <c r="R6679" s="27"/>
      <c r="BF6679" s="106"/>
    </row>
    <row r="6680" spans="1:58" x14ac:dyDescent="0.25">
      <c r="A6680" t="s">
        <v>17</v>
      </c>
      <c r="B6680" s="23">
        <v>2020</v>
      </c>
      <c r="C6680" s="23" t="s">
        <v>1</v>
      </c>
      <c r="D6680" s="23" t="s">
        <v>64</v>
      </c>
      <c r="E6680" s="23" t="s">
        <v>196</v>
      </c>
      <c r="F6680" s="23" t="s">
        <v>197</v>
      </c>
      <c r="G6680" s="23" t="s">
        <v>548</v>
      </c>
      <c r="H6680" s="32" t="s">
        <v>361</v>
      </c>
      <c r="I6680" s="32" t="s">
        <v>579</v>
      </c>
      <c r="J6680" s="135">
        <v>8</v>
      </c>
      <c r="K6680" s="28">
        <v>0.22581000000000001</v>
      </c>
      <c r="L6680" s="28">
        <f t="shared" si="145"/>
        <v>0.18012</v>
      </c>
      <c r="M6680" s="28"/>
      <c r="O6680" s="77">
        <v>0.17129999399185181</v>
      </c>
      <c r="Q6680" s="135"/>
      <c r="R6680" s="27"/>
      <c r="BF6680" s="106"/>
    </row>
    <row r="6681" spans="1:58" x14ac:dyDescent="0.25">
      <c r="A6681" t="s">
        <v>17</v>
      </c>
      <c r="B6681" s="23">
        <v>2020</v>
      </c>
      <c r="C6681" s="23" t="s">
        <v>2</v>
      </c>
      <c r="D6681" s="23" t="s">
        <v>65</v>
      </c>
      <c r="E6681" s="23" t="s">
        <v>196</v>
      </c>
      <c r="F6681" s="23" t="s">
        <v>197</v>
      </c>
      <c r="G6681" s="23" t="s">
        <v>548</v>
      </c>
      <c r="H6681" s="32" t="s">
        <v>361</v>
      </c>
      <c r="I6681" s="32" t="s">
        <v>579</v>
      </c>
      <c r="J6681" s="135">
        <v>7</v>
      </c>
      <c r="K6681" s="28">
        <v>0.25</v>
      </c>
      <c r="L6681" s="28">
        <f t="shared" si="145"/>
        <v>0.15742999999999999</v>
      </c>
      <c r="M6681" s="28"/>
      <c r="O6681" s="77">
        <v>0.2179500013589859</v>
      </c>
      <c r="Q6681" s="135"/>
      <c r="R6681" s="27"/>
      <c r="BF6681" s="106"/>
    </row>
    <row r="6682" spans="1:58" x14ac:dyDescent="0.25">
      <c r="A6682" t="s">
        <v>17</v>
      </c>
      <c r="B6682" s="23">
        <v>2020</v>
      </c>
      <c r="C6682" s="23" t="s">
        <v>3</v>
      </c>
      <c r="D6682" s="23" t="s">
        <v>66</v>
      </c>
      <c r="E6682" s="23" t="s">
        <v>196</v>
      </c>
      <c r="F6682" s="23" t="s">
        <v>197</v>
      </c>
      <c r="G6682" s="23" t="s">
        <v>548</v>
      </c>
      <c r="H6682" s="32" t="s">
        <v>361</v>
      </c>
      <c r="I6682" s="32" t="s">
        <v>579</v>
      </c>
      <c r="J6682" s="135">
        <v>8</v>
      </c>
      <c r="K6682" s="28">
        <v>0.35483999999999999</v>
      </c>
      <c r="L6682" s="28">
        <f t="shared" si="145"/>
        <v>0.16553000000000001</v>
      </c>
      <c r="M6682" s="28"/>
      <c r="O6682" s="77">
        <v>0.24258999526500699</v>
      </c>
      <c r="Q6682" s="135"/>
      <c r="R6682" s="27"/>
      <c r="BF6682" s="106"/>
    </row>
    <row r="6683" spans="1:58" x14ac:dyDescent="0.25">
      <c r="A6683" t="s">
        <v>17</v>
      </c>
      <c r="B6683" s="23">
        <v>2021</v>
      </c>
      <c r="C6683" s="23" t="s">
        <v>0</v>
      </c>
      <c r="D6683" s="23" t="s">
        <v>67</v>
      </c>
      <c r="E6683" s="23" t="s">
        <v>196</v>
      </c>
      <c r="F6683" s="23" t="s">
        <v>197</v>
      </c>
      <c r="G6683" s="23" t="s">
        <v>548</v>
      </c>
      <c r="H6683" s="32" t="s">
        <v>361</v>
      </c>
      <c r="I6683" s="32" t="s">
        <v>579</v>
      </c>
      <c r="J6683" s="135">
        <v>9</v>
      </c>
      <c r="K6683" s="28">
        <v>0.44444</v>
      </c>
      <c r="L6683" s="28">
        <f t="shared" si="145"/>
        <v>0.21573000000000001</v>
      </c>
      <c r="M6683" s="28"/>
      <c r="O6683" s="77">
        <v>0.2547299861907959</v>
      </c>
      <c r="Q6683" s="135"/>
      <c r="R6683" s="27"/>
      <c r="BF6683" s="106"/>
    </row>
    <row r="6684" spans="1:58" x14ac:dyDescent="0.25">
      <c r="A6684" t="s">
        <v>17</v>
      </c>
      <c r="B6684" s="23">
        <v>2021</v>
      </c>
      <c r="C6684" s="23" t="s">
        <v>1</v>
      </c>
      <c r="D6684" s="23" t="s">
        <v>68</v>
      </c>
      <c r="E6684" s="23" t="s">
        <v>196</v>
      </c>
      <c r="F6684" s="23" t="s">
        <v>197</v>
      </c>
      <c r="G6684" s="23" t="s">
        <v>548</v>
      </c>
      <c r="H6684" s="32" t="s">
        <v>361</v>
      </c>
      <c r="I6684" s="32" t="s">
        <v>579</v>
      </c>
      <c r="J6684" s="135">
        <v>11</v>
      </c>
      <c r="K6684" s="28">
        <v>0.40476000000000001</v>
      </c>
      <c r="L6684" s="28">
        <f t="shared" si="145"/>
        <v>0.22153999999999999</v>
      </c>
      <c r="M6684" s="28"/>
      <c r="O6684" s="77">
        <v>0.25255998969078058</v>
      </c>
      <c r="Q6684" s="135"/>
      <c r="R6684" s="27"/>
      <c r="BF6684" s="106"/>
    </row>
    <row r="6685" spans="1:58" x14ac:dyDescent="0.25">
      <c r="A6685" t="s">
        <v>17</v>
      </c>
      <c r="B6685" s="23">
        <v>2021</v>
      </c>
      <c r="C6685" s="23" t="s">
        <v>2</v>
      </c>
      <c r="D6685" s="23" t="s">
        <v>69</v>
      </c>
      <c r="E6685" s="23" t="s">
        <v>196</v>
      </c>
      <c r="F6685" s="23" t="s">
        <v>197</v>
      </c>
      <c r="G6685" s="23" t="s">
        <v>548</v>
      </c>
      <c r="H6685" s="32" t="s">
        <v>361</v>
      </c>
      <c r="I6685" s="32" t="s">
        <v>579</v>
      </c>
      <c r="J6685" s="135">
        <v>11</v>
      </c>
      <c r="K6685" s="28">
        <v>0.42857000000000001</v>
      </c>
      <c r="L6685" s="28">
        <f t="shared" si="145"/>
        <v>0.24854000000000001</v>
      </c>
      <c r="M6685" s="28"/>
      <c r="O6685" s="77">
        <v>0.26715001463890081</v>
      </c>
      <c r="Q6685" s="135"/>
      <c r="R6685" s="27"/>
      <c r="BF6685" s="106"/>
    </row>
    <row r="6686" spans="1:58" x14ac:dyDescent="0.25">
      <c r="A6686" t="s">
        <v>17</v>
      </c>
      <c r="B6686" s="23">
        <v>2021</v>
      </c>
      <c r="C6686" s="23" t="s">
        <v>3</v>
      </c>
      <c r="D6686" s="23" t="s">
        <v>70</v>
      </c>
      <c r="E6686" s="23" t="s">
        <v>196</v>
      </c>
      <c r="F6686" s="23" t="s">
        <v>197</v>
      </c>
      <c r="G6686" s="23" t="s">
        <v>548</v>
      </c>
      <c r="H6686" s="32" t="s">
        <v>361</v>
      </c>
      <c r="I6686" s="32" t="s">
        <v>579</v>
      </c>
      <c r="J6686" s="135">
        <v>12</v>
      </c>
      <c r="K6686" s="28">
        <v>0.34043000000000001</v>
      </c>
      <c r="L6686" s="28">
        <f t="shared" si="145"/>
        <v>0.26554</v>
      </c>
      <c r="M6686" s="28"/>
      <c r="O6686" s="77">
        <v>0.26399001479148859</v>
      </c>
      <c r="Q6686" s="135"/>
      <c r="R6686" s="27"/>
      <c r="BF6686" s="106"/>
    </row>
    <row r="6687" spans="1:58" x14ac:dyDescent="0.25">
      <c r="A6687" t="s">
        <v>17</v>
      </c>
      <c r="B6687" s="23">
        <v>2022</v>
      </c>
      <c r="C6687" s="23" t="s">
        <v>0</v>
      </c>
      <c r="D6687" s="23" t="s">
        <v>71</v>
      </c>
      <c r="E6687" s="23" t="s">
        <v>196</v>
      </c>
      <c r="F6687" s="23" t="s">
        <v>197</v>
      </c>
      <c r="G6687" s="23" t="s">
        <v>548</v>
      </c>
      <c r="H6687" s="32" t="s">
        <v>361</v>
      </c>
      <c r="I6687" s="32" t="s">
        <v>579</v>
      </c>
      <c r="J6687" s="135">
        <v>10</v>
      </c>
      <c r="K6687" s="28">
        <v>0.31579000000000002</v>
      </c>
      <c r="L6687" s="28">
        <f t="shared" si="145"/>
        <v>0.28111999999999998</v>
      </c>
      <c r="M6687" s="28"/>
      <c r="O6687" s="77">
        <v>0.26568999886512762</v>
      </c>
      <c r="Q6687" s="135"/>
      <c r="R6687" s="27"/>
      <c r="BF6687" s="106"/>
    </row>
    <row r="6688" spans="1:58" x14ac:dyDescent="0.25">
      <c r="A6688" t="s">
        <v>17</v>
      </c>
      <c r="B6688" s="23">
        <v>2022</v>
      </c>
      <c r="C6688" s="23" t="s">
        <v>1</v>
      </c>
      <c r="D6688" s="23" t="s">
        <v>72</v>
      </c>
      <c r="E6688" s="23" t="s">
        <v>196</v>
      </c>
      <c r="F6688" s="23" t="s">
        <v>197</v>
      </c>
      <c r="G6688" s="23" t="s">
        <v>548</v>
      </c>
      <c r="H6688" s="32" t="s">
        <v>361</v>
      </c>
      <c r="I6688" s="32" t="s">
        <v>579</v>
      </c>
      <c r="J6688" s="135">
        <v>9</v>
      </c>
      <c r="K6688" s="28">
        <v>0.38235000000000002</v>
      </c>
      <c r="L6688" s="28">
        <f t="shared" si="145"/>
        <v>0.30689</v>
      </c>
      <c r="M6688" s="28"/>
      <c r="O6688" s="77">
        <v>0.27766001224517822</v>
      </c>
      <c r="Q6688" s="135"/>
      <c r="R6688" s="27"/>
      <c r="BF6688" s="106"/>
    </row>
    <row r="6689" spans="1:58" x14ac:dyDescent="0.25">
      <c r="A6689" t="s">
        <v>17</v>
      </c>
      <c r="B6689" s="23">
        <v>2022</v>
      </c>
      <c r="C6689" s="23" t="s">
        <v>2</v>
      </c>
      <c r="D6689" s="23" t="s">
        <v>73</v>
      </c>
      <c r="E6689" s="23" t="s">
        <v>196</v>
      </c>
      <c r="F6689" s="23" t="s">
        <v>197</v>
      </c>
      <c r="G6689" s="23" t="s">
        <v>548</v>
      </c>
      <c r="H6689" s="32" t="s">
        <v>361</v>
      </c>
      <c r="I6689" s="32" t="s">
        <v>579</v>
      </c>
      <c r="J6689" s="135">
        <v>10</v>
      </c>
      <c r="K6689" s="28">
        <v>0.39473999999999998</v>
      </c>
      <c r="L6689" s="28">
        <f t="shared" si="145"/>
        <v>0.2959</v>
      </c>
      <c r="M6689" s="28"/>
      <c r="O6689" s="77">
        <v>0.2497300058603287</v>
      </c>
      <c r="Q6689" s="135"/>
      <c r="R6689" s="27"/>
      <c r="BF6689" s="106"/>
    </row>
    <row r="6690" spans="1:58" x14ac:dyDescent="0.25">
      <c r="A6690" t="s">
        <v>17</v>
      </c>
      <c r="B6690" s="23">
        <v>2022</v>
      </c>
      <c r="C6690" s="23" t="s">
        <v>3</v>
      </c>
      <c r="D6690" s="23" t="s">
        <v>493</v>
      </c>
      <c r="E6690" s="23" t="s">
        <v>196</v>
      </c>
      <c r="F6690" s="23" t="s">
        <v>197</v>
      </c>
      <c r="G6690" s="23" t="s">
        <v>548</v>
      </c>
      <c r="H6690" s="32" t="s">
        <v>361</v>
      </c>
      <c r="I6690" s="32" t="s">
        <v>579</v>
      </c>
      <c r="J6690" s="135">
        <v>11</v>
      </c>
      <c r="K6690" s="28">
        <v>0.53488000000000002</v>
      </c>
      <c r="L6690" s="28">
        <f t="shared" si="145"/>
        <v>0.30248000000000003</v>
      </c>
      <c r="M6690" s="28"/>
      <c r="O6690" s="77">
        <v>0.25554001331329351</v>
      </c>
      <c r="Q6690" s="135"/>
      <c r="R6690" s="27"/>
      <c r="BF6690" s="106"/>
    </row>
    <row r="6691" spans="1:58" x14ac:dyDescent="0.25">
      <c r="A6691" t="s">
        <v>17</v>
      </c>
      <c r="B6691" s="23">
        <v>2023</v>
      </c>
      <c r="C6691" s="23" t="s">
        <v>0</v>
      </c>
      <c r="D6691" s="23" t="s">
        <v>537</v>
      </c>
      <c r="E6691" s="23" t="s">
        <v>196</v>
      </c>
      <c r="F6691" s="23" t="s">
        <v>197</v>
      </c>
      <c r="G6691" s="23" t="s">
        <v>548</v>
      </c>
      <c r="H6691" s="32" t="s">
        <v>361</v>
      </c>
      <c r="I6691" s="32" t="s">
        <v>579</v>
      </c>
      <c r="J6691" s="135">
        <v>12</v>
      </c>
      <c r="K6691" s="28">
        <v>0.60870000000000002</v>
      </c>
      <c r="L6691" s="28">
        <f t="shared" si="145"/>
        <v>0.31086999999999998</v>
      </c>
      <c r="M6691" s="28"/>
      <c r="O6691" s="77">
        <v>0.26218000054359442</v>
      </c>
      <c r="Q6691" s="135"/>
      <c r="R6691" s="27"/>
      <c r="BF6691" s="106"/>
    </row>
    <row r="6692" spans="1:58" x14ac:dyDescent="0.25">
      <c r="A6692" t="s">
        <v>17</v>
      </c>
      <c r="B6692" s="23">
        <v>2019</v>
      </c>
      <c r="C6692" s="23" t="s">
        <v>0</v>
      </c>
      <c r="D6692" s="23" t="s">
        <v>59</v>
      </c>
      <c r="E6692" s="23" t="s">
        <v>198</v>
      </c>
      <c r="F6692" s="23" t="s">
        <v>199</v>
      </c>
      <c r="G6692" s="23" t="s">
        <v>548</v>
      </c>
      <c r="H6692" s="32" t="s">
        <v>361</v>
      </c>
      <c r="I6692" s="32" t="s">
        <v>579</v>
      </c>
      <c r="J6692" s="135">
        <v>17</v>
      </c>
      <c r="K6692" s="28">
        <v>0.28358</v>
      </c>
      <c r="L6692" s="28">
        <f t="shared" si="145"/>
        <v>0.30096000000000001</v>
      </c>
      <c r="M6692" s="28"/>
      <c r="O6692" s="77">
        <v>0.31793001294136047</v>
      </c>
      <c r="Q6692" s="135"/>
      <c r="R6692" s="27"/>
      <c r="BF6692" s="106"/>
    </row>
    <row r="6693" spans="1:58" x14ac:dyDescent="0.25">
      <c r="A6693" t="s">
        <v>17</v>
      </c>
      <c r="B6693" s="23">
        <v>2019</v>
      </c>
      <c r="C6693" s="23" t="s">
        <v>1</v>
      </c>
      <c r="D6693" s="23" t="s">
        <v>60</v>
      </c>
      <c r="E6693" s="23" t="s">
        <v>198</v>
      </c>
      <c r="F6693" s="23" t="s">
        <v>199</v>
      </c>
      <c r="G6693" s="23" t="s">
        <v>548</v>
      </c>
      <c r="H6693" s="32" t="s">
        <v>361</v>
      </c>
      <c r="I6693" s="32" t="s">
        <v>579</v>
      </c>
      <c r="J6693" s="135">
        <v>19</v>
      </c>
      <c r="K6693" s="28">
        <v>0.27632000000000001</v>
      </c>
      <c r="L6693" s="28">
        <f t="shared" si="145"/>
        <v>0.29500999999999999</v>
      </c>
      <c r="M6693" s="28"/>
      <c r="O6693" s="77">
        <v>0.29095000028610229</v>
      </c>
      <c r="Q6693" s="135"/>
      <c r="R6693" s="27"/>
      <c r="BF6693" s="106"/>
    </row>
    <row r="6694" spans="1:58" x14ac:dyDescent="0.25">
      <c r="A6694" t="s">
        <v>17</v>
      </c>
      <c r="B6694" s="23">
        <v>2019</v>
      </c>
      <c r="C6694" s="23" t="s">
        <v>2</v>
      </c>
      <c r="D6694" s="23" t="s">
        <v>61</v>
      </c>
      <c r="E6694" s="23" t="s">
        <v>198</v>
      </c>
      <c r="F6694" s="23" t="s">
        <v>199</v>
      </c>
      <c r="G6694" s="23" t="s">
        <v>548</v>
      </c>
      <c r="H6694" s="32" t="s">
        <v>361</v>
      </c>
      <c r="I6694" s="32" t="s">
        <v>579</v>
      </c>
      <c r="J6694" s="135">
        <v>17</v>
      </c>
      <c r="K6694" s="28">
        <v>0.23880999999999999</v>
      </c>
      <c r="L6694" s="28">
        <f t="shared" si="145"/>
        <v>0.29459000000000002</v>
      </c>
      <c r="M6694" s="28"/>
      <c r="O6694" s="77">
        <v>0.2629300057888031</v>
      </c>
      <c r="Q6694" s="135"/>
      <c r="R6694" s="27"/>
      <c r="BF6694" s="106"/>
    </row>
    <row r="6695" spans="1:58" x14ac:dyDescent="0.25">
      <c r="A6695" t="s">
        <v>17</v>
      </c>
      <c r="B6695" s="23">
        <v>2019</v>
      </c>
      <c r="C6695" s="23" t="s">
        <v>3</v>
      </c>
      <c r="D6695" s="23" t="s">
        <v>62</v>
      </c>
      <c r="E6695" s="23" t="s">
        <v>198</v>
      </c>
      <c r="F6695" s="23" t="s">
        <v>199</v>
      </c>
      <c r="G6695" s="23" t="s">
        <v>548</v>
      </c>
      <c r="H6695" s="32" t="s">
        <v>361</v>
      </c>
      <c r="I6695" s="32" t="s">
        <v>579</v>
      </c>
      <c r="J6695" s="135">
        <v>17</v>
      </c>
      <c r="K6695" s="28">
        <v>0.23188</v>
      </c>
      <c r="L6695" s="28">
        <f t="shared" si="145"/>
        <v>0.27795999999999998</v>
      </c>
      <c r="M6695" s="28"/>
      <c r="O6695" s="77">
        <v>0.230880007147789</v>
      </c>
      <c r="Q6695" s="135"/>
      <c r="R6695" s="27"/>
      <c r="BF6695" s="106"/>
    </row>
    <row r="6696" spans="1:58" x14ac:dyDescent="0.25">
      <c r="A6696" t="s">
        <v>17</v>
      </c>
      <c r="B6696" s="23">
        <v>2020</v>
      </c>
      <c r="C6696" s="23" t="s">
        <v>0</v>
      </c>
      <c r="D6696" s="23" t="s">
        <v>63</v>
      </c>
      <c r="E6696" s="23" t="s">
        <v>198</v>
      </c>
      <c r="F6696" s="23" t="s">
        <v>199</v>
      </c>
      <c r="G6696" s="23" t="s">
        <v>548</v>
      </c>
      <c r="H6696" s="32" t="s">
        <v>361</v>
      </c>
      <c r="I6696" s="32" t="s">
        <v>579</v>
      </c>
      <c r="J6696" s="135">
        <v>17</v>
      </c>
      <c r="K6696" s="28">
        <v>0.22059000000000001</v>
      </c>
      <c r="L6696" s="28">
        <f t="shared" si="145"/>
        <v>0.22126999999999999</v>
      </c>
      <c r="M6696" s="28"/>
      <c r="O6696" s="77">
        <v>0.1393100023269653</v>
      </c>
      <c r="Q6696" s="135"/>
      <c r="R6696" s="27"/>
      <c r="BF6696" s="106"/>
    </row>
    <row r="6697" spans="1:58" x14ac:dyDescent="0.25">
      <c r="A6697" t="s">
        <v>17</v>
      </c>
      <c r="B6697" s="23">
        <v>2020</v>
      </c>
      <c r="C6697" s="23" t="s">
        <v>1</v>
      </c>
      <c r="D6697" s="23" t="s">
        <v>64</v>
      </c>
      <c r="E6697" s="23" t="s">
        <v>198</v>
      </c>
      <c r="F6697" s="23" t="s">
        <v>199</v>
      </c>
      <c r="G6697" s="23" t="s">
        <v>548</v>
      </c>
      <c r="H6697" s="32" t="s">
        <v>361</v>
      </c>
      <c r="I6697" s="32" t="s">
        <v>579</v>
      </c>
      <c r="J6697" s="135">
        <v>12</v>
      </c>
      <c r="K6697" s="28">
        <v>0.12245</v>
      </c>
      <c r="L6697" s="28">
        <f t="shared" si="145"/>
        <v>0.18012</v>
      </c>
      <c r="M6697" s="28"/>
      <c r="O6697" s="77">
        <v>0.17129999399185181</v>
      </c>
      <c r="Q6697" s="135"/>
      <c r="R6697" s="27"/>
      <c r="BF6697" s="106"/>
    </row>
    <row r="6698" spans="1:58" x14ac:dyDescent="0.25">
      <c r="A6698" t="s">
        <v>17</v>
      </c>
      <c r="B6698" s="23">
        <v>2020</v>
      </c>
      <c r="C6698" s="23" t="s">
        <v>2</v>
      </c>
      <c r="D6698" s="23" t="s">
        <v>65</v>
      </c>
      <c r="E6698" s="23" t="s">
        <v>198</v>
      </c>
      <c r="F6698" s="23" t="s">
        <v>199</v>
      </c>
      <c r="G6698" s="23" t="s">
        <v>548</v>
      </c>
      <c r="H6698" s="32" t="s">
        <v>361</v>
      </c>
      <c r="I6698" s="32" t="s">
        <v>579</v>
      </c>
      <c r="J6698" s="135">
        <v>13</v>
      </c>
      <c r="K6698" s="28">
        <v>0.15686</v>
      </c>
      <c r="L6698" s="28">
        <f t="shared" si="145"/>
        <v>0.15742999999999999</v>
      </c>
      <c r="M6698" s="28"/>
      <c r="O6698" s="77">
        <v>0.2179500013589859</v>
      </c>
      <c r="Q6698" s="135"/>
      <c r="R6698" s="27"/>
      <c r="BF6698" s="106"/>
    </row>
    <row r="6699" spans="1:58" x14ac:dyDescent="0.25">
      <c r="A6699" t="s">
        <v>17</v>
      </c>
      <c r="B6699" s="23">
        <v>2020</v>
      </c>
      <c r="C6699" s="23" t="s">
        <v>3</v>
      </c>
      <c r="D6699" s="23" t="s">
        <v>66</v>
      </c>
      <c r="E6699" s="23" t="s">
        <v>198</v>
      </c>
      <c r="F6699" s="23" t="s">
        <v>199</v>
      </c>
      <c r="G6699" s="23" t="s">
        <v>548</v>
      </c>
      <c r="H6699" s="32" t="s">
        <v>361</v>
      </c>
      <c r="I6699" s="32" t="s">
        <v>579</v>
      </c>
      <c r="J6699" s="135">
        <v>12</v>
      </c>
      <c r="K6699" s="28">
        <v>0.14582999999999999</v>
      </c>
      <c r="L6699" s="28">
        <f t="shared" si="145"/>
        <v>0.16553000000000001</v>
      </c>
      <c r="M6699" s="28"/>
      <c r="O6699" s="77">
        <v>0.24258999526500699</v>
      </c>
      <c r="Q6699" s="135"/>
      <c r="R6699" s="27"/>
      <c r="BF6699" s="106"/>
    </row>
    <row r="6700" spans="1:58" x14ac:dyDescent="0.25">
      <c r="A6700" t="s">
        <v>17</v>
      </c>
      <c r="B6700" s="23">
        <v>2021</v>
      </c>
      <c r="C6700" s="23" t="s">
        <v>0</v>
      </c>
      <c r="D6700" s="23" t="s">
        <v>67</v>
      </c>
      <c r="E6700" s="23" t="s">
        <v>198</v>
      </c>
      <c r="F6700" s="23" t="s">
        <v>199</v>
      </c>
      <c r="G6700" s="23" t="s">
        <v>548</v>
      </c>
      <c r="H6700" s="32" t="s">
        <v>361</v>
      </c>
      <c r="I6700" s="32" t="s">
        <v>579</v>
      </c>
      <c r="J6700" s="135">
        <v>16</v>
      </c>
      <c r="K6700" s="28">
        <v>0.15873000000000001</v>
      </c>
      <c r="L6700" s="28">
        <f t="shared" si="145"/>
        <v>0.21573000000000001</v>
      </c>
      <c r="M6700" s="28"/>
      <c r="O6700" s="77">
        <v>0.2547299861907959</v>
      </c>
      <c r="Q6700" s="135"/>
      <c r="R6700" s="27"/>
      <c r="BF6700" s="106"/>
    </row>
    <row r="6701" spans="1:58" x14ac:dyDescent="0.25">
      <c r="A6701" t="s">
        <v>17</v>
      </c>
      <c r="B6701" s="23">
        <v>2021</v>
      </c>
      <c r="C6701" s="23" t="s">
        <v>1</v>
      </c>
      <c r="D6701" s="23" t="s">
        <v>68</v>
      </c>
      <c r="E6701" s="23" t="s">
        <v>198</v>
      </c>
      <c r="F6701" s="23" t="s">
        <v>199</v>
      </c>
      <c r="G6701" s="23" t="s">
        <v>548</v>
      </c>
      <c r="H6701" s="32" t="s">
        <v>361</v>
      </c>
      <c r="I6701" s="32" t="s">
        <v>579</v>
      </c>
      <c r="J6701" s="135">
        <v>17</v>
      </c>
      <c r="K6701" s="28">
        <v>0.16417999999999999</v>
      </c>
      <c r="L6701" s="28">
        <f t="shared" si="145"/>
        <v>0.22153999999999999</v>
      </c>
      <c r="M6701" s="28"/>
      <c r="O6701" s="77">
        <v>0.25255998969078058</v>
      </c>
      <c r="Q6701" s="135"/>
      <c r="R6701" s="27"/>
      <c r="BF6701" s="106"/>
    </row>
    <row r="6702" spans="1:58" x14ac:dyDescent="0.25">
      <c r="A6702" t="s">
        <v>17</v>
      </c>
      <c r="B6702" s="23">
        <v>2021</v>
      </c>
      <c r="C6702" s="23" t="s">
        <v>2</v>
      </c>
      <c r="D6702" s="23" t="s">
        <v>69</v>
      </c>
      <c r="E6702" s="23" t="s">
        <v>198</v>
      </c>
      <c r="F6702" s="23" t="s">
        <v>199</v>
      </c>
      <c r="G6702" s="23" t="s">
        <v>548</v>
      </c>
      <c r="H6702" s="32" t="s">
        <v>361</v>
      </c>
      <c r="I6702" s="32" t="s">
        <v>579</v>
      </c>
      <c r="J6702" s="135">
        <v>16</v>
      </c>
      <c r="K6702" s="28">
        <v>0.20968000000000001</v>
      </c>
      <c r="L6702" s="28">
        <f t="shared" si="145"/>
        <v>0.24854000000000001</v>
      </c>
      <c r="M6702" s="28"/>
      <c r="O6702" s="77">
        <v>0.26715001463890081</v>
      </c>
      <c r="Q6702" s="135"/>
      <c r="R6702" s="27"/>
      <c r="BF6702" s="106"/>
    </row>
    <row r="6703" spans="1:58" x14ac:dyDescent="0.25">
      <c r="A6703" t="s">
        <v>17</v>
      </c>
      <c r="B6703" s="23">
        <v>2021</v>
      </c>
      <c r="C6703" s="23" t="s">
        <v>3</v>
      </c>
      <c r="D6703" s="23" t="s">
        <v>70</v>
      </c>
      <c r="E6703" s="23" t="s">
        <v>198</v>
      </c>
      <c r="F6703" s="23" t="s">
        <v>199</v>
      </c>
      <c r="G6703" s="23" t="s">
        <v>548</v>
      </c>
      <c r="H6703" s="32" t="s">
        <v>361</v>
      </c>
      <c r="I6703" s="32" t="s">
        <v>579</v>
      </c>
      <c r="J6703" s="135">
        <v>15</v>
      </c>
      <c r="K6703" s="28">
        <v>0.23333000000000001</v>
      </c>
      <c r="L6703" s="28">
        <f t="shared" si="145"/>
        <v>0.26554</v>
      </c>
      <c r="M6703" s="28"/>
      <c r="O6703" s="77">
        <v>0.26399001479148859</v>
      </c>
      <c r="Q6703" s="135"/>
      <c r="R6703" s="27"/>
      <c r="BF6703" s="106"/>
    </row>
    <row r="6704" spans="1:58" x14ac:dyDescent="0.25">
      <c r="A6704" t="s">
        <v>17</v>
      </c>
      <c r="B6704" s="23">
        <v>2022</v>
      </c>
      <c r="C6704" s="23" t="s">
        <v>0</v>
      </c>
      <c r="D6704" s="23" t="s">
        <v>71</v>
      </c>
      <c r="E6704" s="23" t="s">
        <v>198</v>
      </c>
      <c r="F6704" s="23" t="s">
        <v>199</v>
      </c>
      <c r="G6704" s="23" t="s">
        <v>548</v>
      </c>
      <c r="H6704" s="32" t="s">
        <v>361</v>
      </c>
      <c r="I6704" s="32" t="s">
        <v>579</v>
      </c>
      <c r="J6704" s="135">
        <v>12</v>
      </c>
      <c r="K6704" s="28">
        <v>0.29787000000000002</v>
      </c>
      <c r="L6704" s="28">
        <f t="shared" si="145"/>
        <v>0.28111999999999998</v>
      </c>
      <c r="M6704" s="28"/>
      <c r="O6704" s="77">
        <v>0.26568999886512762</v>
      </c>
      <c r="Q6704" s="135"/>
      <c r="R6704" s="27"/>
      <c r="BF6704" s="106"/>
    </row>
    <row r="6705" spans="1:58" x14ac:dyDescent="0.25">
      <c r="A6705" t="s">
        <v>17</v>
      </c>
      <c r="B6705" s="23">
        <v>2022</v>
      </c>
      <c r="C6705" s="23" t="s">
        <v>1</v>
      </c>
      <c r="D6705" s="23" t="s">
        <v>72</v>
      </c>
      <c r="E6705" s="23" t="s">
        <v>198</v>
      </c>
      <c r="F6705" s="23" t="s">
        <v>199</v>
      </c>
      <c r="G6705" s="23" t="s">
        <v>548</v>
      </c>
      <c r="H6705" s="32" t="s">
        <v>361</v>
      </c>
      <c r="I6705" s="32" t="s">
        <v>579</v>
      </c>
      <c r="J6705" s="135">
        <v>12</v>
      </c>
      <c r="K6705" s="28">
        <v>0.27660000000000001</v>
      </c>
      <c r="L6705" s="28">
        <f t="shared" si="145"/>
        <v>0.30689</v>
      </c>
      <c r="M6705" s="28"/>
      <c r="O6705" s="77">
        <v>0.27766001224517822</v>
      </c>
      <c r="Q6705" s="135"/>
      <c r="R6705" s="27"/>
      <c r="BF6705" s="106"/>
    </row>
    <row r="6706" spans="1:58" x14ac:dyDescent="0.25">
      <c r="A6706" t="s">
        <v>17</v>
      </c>
      <c r="B6706" s="23">
        <v>2022</v>
      </c>
      <c r="C6706" s="23" t="s">
        <v>2</v>
      </c>
      <c r="D6706" s="23" t="s">
        <v>73</v>
      </c>
      <c r="E6706" s="23" t="s">
        <v>198</v>
      </c>
      <c r="F6706" s="23" t="s">
        <v>199</v>
      </c>
      <c r="G6706" s="23" t="s">
        <v>548</v>
      </c>
      <c r="H6706" s="32" t="s">
        <v>361</v>
      </c>
      <c r="I6706" s="32" t="s">
        <v>579</v>
      </c>
      <c r="J6706" s="135">
        <v>13</v>
      </c>
      <c r="K6706" s="28">
        <v>0.15384999999999999</v>
      </c>
      <c r="L6706" s="28">
        <f t="shared" si="145"/>
        <v>0.2959</v>
      </c>
      <c r="M6706" s="28"/>
      <c r="O6706" s="77">
        <v>0.2497300058603287</v>
      </c>
      <c r="Q6706" s="135"/>
      <c r="R6706" s="27"/>
      <c r="BF6706" s="106"/>
    </row>
    <row r="6707" spans="1:58" x14ac:dyDescent="0.25">
      <c r="A6707" t="s">
        <v>17</v>
      </c>
      <c r="B6707" s="23">
        <v>2022</v>
      </c>
      <c r="C6707" s="23" t="s">
        <v>3</v>
      </c>
      <c r="D6707" s="23" t="s">
        <v>493</v>
      </c>
      <c r="E6707" s="23" t="s">
        <v>198</v>
      </c>
      <c r="F6707" s="23" t="s">
        <v>199</v>
      </c>
      <c r="G6707" s="23" t="s">
        <v>548</v>
      </c>
      <c r="H6707" s="32" t="s">
        <v>361</v>
      </c>
      <c r="I6707" s="32" t="s">
        <v>579</v>
      </c>
      <c r="J6707" s="135">
        <v>13</v>
      </c>
      <c r="K6707" s="28">
        <v>0.1</v>
      </c>
      <c r="L6707" s="28">
        <f t="shared" si="145"/>
        <v>0.30248000000000003</v>
      </c>
      <c r="M6707" s="28"/>
      <c r="O6707" s="77">
        <v>0.25554001331329351</v>
      </c>
      <c r="Q6707" s="135"/>
      <c r="R6707" s="27"/>
      <c r="BF6707" s="106"/>
    </row>
    <row r="6708" spans="1:58" x14ac:dyDescent="0.25">
      <c r="A6708" t="s">
        <v>17</v>
      </c>
      <c r="B6708" s="23">
        <v>2023</v>
      </c>
      <c r="C6708" s="23" t="s">
        <v>0</v>
      </c>
      <c r="D6708" s="23" t="s">
        <v>537</v>
      </c>
      <c r="E6708" s="23" t="s">
        <v>198</v>
      </c>
      <c r="F6708" s="23" t="s">
        <v>199</v>
      </c>
      <c r="G6708" s="23" t="s">
        <v>548</v>
      </c>
      <c r="H6708" s="32" t="s">
        <v>361</v>
      </c>
      <c r="I6708" s="32" t="s">
        <v>579</v>
      </c>
      <c r="J6708" s="135">
        <v>12</v>
      </c>
      <c r="K6708" s="28">
        <v>4.3479999999999998E-2</v>
      </c>
      <c r="L6708" s="28">
        <f t="shared" si="145"/>
        <v>0.31086999999999998</v>
      </c>
      <c r="M6708" s="28"/>
      <c r="O6708" s="77">
        <v>0.26218000054359442</v>
      </c>
      <c r="Q6708" s="135"/>
      <c r="R6708" s="27"/>
      <c r="BF6708" s="106"/>
    </row>
    <row r="6709" spans="1:58" x14ac:dyDescent="0.25">
      <c r="A6709" t="s">
        <v>17</v>
      </c>
      <c r="B6709" s="23">
        <v>2019</v>
      </c>
      <c r="C6709" s="23" t="s">
        <v>0</v>
      </c>
      <c r="D6709" s="23" t="s">
        <v>59</v>
      </c>
      <c r="E6709" s="23" t="s">
        <v>200</v>
      </c>
      <c r="F6709" s="23" t="s">
        <v>201</v>
      </c>
      <c r="G6709" s="23" t="s">
        <v>535</v>
      </c>
      <c r="H6709" s="32" t="s">
        <v>358</v>
      </c>
      <c r="I6709" s="32" t="s">
        <v>579</v>
      </c>
      <c r="J6709" s="135">
        <v>29</v>
      </c>
      <c r="K6709" s="28">
        <v>0.29310000000000003</v>
      </c>
      <c r="L6709" s="28">
        <f t="shared" si="145"/>
        <v>0.29470000000000002</v>
      </c>
      <c r="M6709" s="28"/>
      <c r="O6709" s="77">
        <v>0.31793001294136047</v>
      </c>
      <c r="Q6709" s="135"/>
      <c r="R6709" s="27"/>
      <c r="BF6709" s="106"/>
    </row>
    <row r="6710" spans="1:58" x14ac:dyDescent="0.25">
      <c r="A6710" t="s">
        <v>17</v>
      </c>
      <c r="B6710" s="23">
        <v>2019</v>
      </c>
      <c r="C6710" s="23" t="s">
        <v>1</v>
      </c>
      <c r="D6710" s="23" t="s">
        <v>60</v>
      </c>
      <c r="E6710" s="23" t="s">
        <v>200</v>
      </c>
      <c r="F6710" s="23" t="s">
        <v>201</v>
      </c>
      <c r="G6710" s="23" t="s">
        <v>535</v>
      </c>
      <c r="H6710" s="32" t="s">
        <v>358</v>
      </c>
      <c r="I6710" s="32" t="s">
        <v>579</v>
      </c>
      <c r="J6710" s="135">
        <v>29</v>
      </c>
      <c r="K6710" s="28">
        <v>0.31579000000000002</v>
      </c>
      <c r="L6710" s="28">
        <f t="shared" si="145"/>
        <v>0.29519000000000001</v>
      </c>
      <c r="M6710" s="28"/>
      <c r="O6710" s="77">
        <v>0.29095000028610229</v>
      </c>
      <c r="Q6710" s="135"/>
      <c r="R6710" s="27"/>
      <c r="BF6710" s="106"/>
    </row>
    <row r="6711" spans="1:58" x14ac:dyDescent="0.25">
      <c r="A6711" t="s">
        <v>17</v>
      </c>
      <c r="B6711" s="23">
        <v>2019</v>
      </c>
      <c r="C6711" s="23" t="s">
        <v>2</v>
      </c>
      <c r="D6711" s="23" t="s">
        <v>61</v>
      </c>
      <c r="E6711" s="23" t="s">
        <v>200</v>
      </c>
      <c r="F6711" s="23" t="s">
        <v>201</v>
      </c>
      <c r="G6711" s="23" t="s">
        <v>535</v>
      </c>
      <c r="H6711" s="32" t="s">
        <v>358</v>
      </c>
      <c r="I6711" s="32" t="s">
        <v>579</v>
      </c>
      <c r="J6711" s="135">
        <v>25</v>
      </c>
      <c r="K6711" s="28">
        <v>0.32652999999999999</v>
      </c>
      <c r="L6711" s="28">
        <f t="shared" si="145"/>
        <v>0.27662999999999999</v>
      </c>
      <c r="M6711" s="28"/>
      <c r="O6711" s="77">
        <v>0.2629300057888031</v>
      </c>
      <c r="Q6711" s="135"/>
      <c r="R6711" s="27"/>
      <c r="BF6711" s="106"/>
    </row>
    <row r="6712" spans="1:58" x14ac:dyDescent="0.25">
      <c r="A6712" t="s">
        <v>17</v>
      </c>
      <c r="B6712" s="23">
        <v>2019</v>
      </c>
      <c r="C6712" s="23" t="s">
        <v>3</v>
      </c>
      <c r="D6712" s="23" t="s">
        <v>62</v>
      </c>
      <c r="E6712" s="23" t="s">
        <v>200</v>
      </c>
      <c r="F6712" s="23" t="s">
        <v>201</v>
      </c>
      <c r="G6712" s="23" t="s">
        <v>535</v>
      </c>
      <c r="H6712" s="32" t="s">
        <v>358</v>
      </c>
      <c r="I6712" s="32" t="s">
        <v>579</v>
      </c>
      <c r="J6712" s="135">
        <v>22</v>
      </c>
      <c r="K6712" s="28">
        <v>0.32955000000000001</v>
      </c>
      <c r="L6712" s="28">
        <f t="shared" si="145"/>
        <v>0.26895000000000002</v>
      </c>
      <c r="M6712" s="28"/>
      <c r="O6712" s="77">
        <v>0.230880007147789</v>
      </c>
      <c r="Q6712" s="135"/>
      <c r="R6712" s="27"/>
      <c r="BF6712" s="106"/>
    </row>
    <row r="6713" spans="1:58" x14ac:dyDescent="0.25">
      <c r="A6713" t="s">
        <v>17</v>
      </c>
      <c r="B6713" s="23">
        <v>2020</v>
      </c>
      <c r="C6713" s="23" t="s">
        <v>0</v>
      </c>
      <c r="D6713" s="23" t="s">
        <v>63</v>
      </c>
      <c r="E6713" s="23" t="s">
        <v>200</v>
      </c>
      <c r="F6713" s="23" t="s">
        <v>201</v>
      </c>
      <c r="G6713" s="23" t="s">
        <v>535</v>
      </c>
      <c r="H6713" s="32" t="s">
        <v>358</v>
      </c>
      <c r="I6713" s="32" t="s">
        <v>579</v>
      </c>
      <c r="J6713" s="135">
        <v>23</v>
      </c>
      <c r="K6713" s="28">
        <v>0.23077</v>
      </c>
      <c r="L6713" s="28">
        <f t="shared" si="145"/>
        <v>0.22037000000000001</v>
      </c>
      <c r="M6713" s="28"/>
      <c r="O6713" s="77">
        <v>0.1393100023269653</v>
      </c>
      <c r="Q6713" s="135"/>
      <c r="R6713" s="27"/>
      <c r="BF6713" s="106"/>
    </row>
    <row r="6714" spans="1:58" x14ac:dyDescent="0.25">
      <c r="A6714" t="s">
        <v>17</v>
      </c>
      <c r="B6714" s="23">
        <v>2020</v>
      </c>
      <c r="C6714" s="23" t="s">
        <v>1</v>
      </c>
      <c r="D6714" s="23" t="s">
        <v>64</v>
      </c>
      <c r="E6714" s="23" t="s">
        <v>200</v>
      </c>
      <c r="F6714" s="23" t="s">
        <v>201</v>
      </c>
      <c r="G6714" s="23" t="s">
        <v>535</v>
      </c>
      <c r="H6714" s="32" t="s">
        <v>358</v>
      </c>
      <c r="I6714" s="32" t="s">
        <v>579</v>
      </c>
      <c r="J6714" s="135">
        <v>21</v>
      </c>
      <c r="K6714" s="28">
        <v>0.15293999999999999</v>
      </c>
      <c r="L6714" s="28">
        <f t="shared" si="145"/>
        <v>0.17954000000000001</v>
      </c>
      <c r="M6714" s="28"/>
      <c r="O6714" s="77">
        <v>0.17129999399185181</v>
      </c>
      <c r="Q6714" s="135"/>
      <c r="R6714" s="27"/>
      <c r="BF6714" s="106"/>
    </row>
    <row r="6715" spans="1:58" x14ac:dyDescent="0.25">
      <c r="A6715" t="s">
        <v>17</v>
      </c>
      <c r="B6715" s="23">
        <v>2020</v>
      </c>
      <c r="C6715" s="23" t="s">
        <v>2</v>
      </c>
      <c r="D6715" s="23" t="s">
        <v>65</v>
      </c>
      <c r="E6715" s="23" t="s">
        <v>200</v>
      </c>
      <c r="F6715" s="23" t="s">
        <v>201</v>
      </c>
      <c r="G6715" s="23" t="s">
        <v>535</v>
      </c>
      <c r="H6715" s="32" t="s">
        <v>358</v>
      </c>
      <c r="I6715" s="32" t="s">
        <v>579</v>
      </c>
      <c r="J6715" s="135">
        <v>20</v>
      </c>
      <c r="K6715" s="28">
        <v>0.14815</v>
      </c>
      <c r="L6715" s="28">
        <f t="shared" si="145"/>
        <v>0.18340999999999999</v>
      </c>
      <c r="M6715" s="28"/>
      <c r="O6715" s="77">
        <v>0.2179500013589859</v>
      </c>
      <c r="Q6715" s="135"/>
      <c r="R6715" s="27"/>
      <c r="BF6715" s="106"/>
    </row>
    <row r="6716" spans="1:58" x14ac:dyDescent="0.25">
      <c r="A6716" t="s">
        <v>17</v>
      </c>
      <c r="B6716" s="23">
        <v>2020</v>
      </c>
      <c r="C6716" s="23" t="s">
        <v>3</v>
      </c>
      <c r="D6716" s="23" t="s">
        <v>66</v>
      </c>
      <c r="E6716" s="23" t="s">
        <v>200</v>
      </c>
      <c r="F6716" s="23" t="s">
        <v>201</v>
      </c>
      <c r="G6716" s="23" t="s">
        <v>535</v>
      </c>
      <c r="H6716" s="32" t="s">
        <v>358</v>
      </c>
      <c r="I6716" s="32" t="s">
        <v>579</v>
      </c>
      <c r="J6716" s="135">
        <v>22</v>
      </c>
      <c r="K6716" s="28">
        <v>0.13636000000000001</v>
      </c>
      <c r="L6716" s="28">
        <f t="shared" si="145"/>
        <v>0.18021999999999999</v>
      </c>
      <c r="M6716" s="28"/>
      <c r="O6716" s="77">
        <v>0.24258999526500699</v>
      </c>
      <c r="Q6716" s="135"/>
      <c r="R6716" s="27"/>
      <c r="BF6716" s="106"/>
    </row>
    <row r="6717" spans="1:58" x14ac:dyDescent="0.25">
      <c r="A6717" t="s">
        <v>17</v>
      </c>
      <c r="B6717" s="23">
        <v>2021</v>
      </c>
      <c r="C6717" s="23" t="s">
        <v>0</v>
      </c>
      <c r="D6717" s="23" t="s">
        <v>67</v>
      </c>
      <c r="E6717" s="23" t="s">
        <v>200</v>
      </c>
      <c r="F6717" s="23" t="s">
        <v>201</v>
      </c>
      <c r="G6717" s="23" t="s">
        <v>535</v>
      </c>
      <c r="H6717" s="32" t="s">
        <v>358</v>
      </c>
      <c r="I6717" s="32" t="s">
        <v>579</v>
      </c>
      <c r="J6717" s="135">
        <v>22</v>
      </c>
      <c r="K6717" s="28">
        <v>0.21590999999999999</v>
      </c>
      <c r="L6717" s="28">
        <f t="shared" si="145"/>
        <v>0.22996</v>
      </c>
      <c r="M6717" s="28"/>
      <c r="O6717" s="77">
        <v>0.2547299861907959</v>
      </c>
      <c r="Q6717" s="135"/>
      <c r="R6717" s="27"/>
      <c r="BF6717" s="106"/>
    </row>
    <row r="6718" spans="1:58" x14ac:dyDescent="0.25">
      <c r="A6718" t="s">
        <v>17</v>
      </c>
      <c r="B6718" s="23">
        <v>2021</v>
      </c>
      <c r="C6718" s="23" t="s">
        <v>1</v>
      </c>
      <c r="D6718" s="23" t="s">
        <v>68</v>
      </c>
      <c r="E6718" s="23" t="s">
        <v>200</v>
      </c>
      <c r="F6718" s="23" t="s">
        <v>201</v>
      </c>
      <c r="G6718" s="23" t="s">
        <v>535</v>
      </c>
      <c r="H6718" s="32" t="s">
        <v>358</v>
      </c>
      <c r="I6718" s="32" t="s">
        <v>579</v>
      </c>
      <c r="J6718" s="135">
        <v>21</v>
      </c>
      <c r="K6718" s="28">
        <v>0.22619</v>
      </c>
      <c r="L6718" s="28">
        <f t="shared" si="145"/>
        <v>0.23891999999999999</v>
      </c>
      <c r="M6718" s="28"/>
      <c r="O6718" s="77">
        <v>0.25255998969078058</v>
      </c>
      <c r="Q6718" s="135"/>
      <c r="R6718" s="27"/>
      <c r="BF6718" s="106"/>
    </row>
    <row r="6719" spans="1:58" x14ac:dyDescent="0.25">
      <c r="A6719" t="s">
        <v>17</v>
      </c>
      <c r="B6719" s="23">
        <v>2021</v>
      </c>
      <c r="C6719" s="23" t="s">
        <v>2</v>
      </c>
      <c r="D6719" s="23" t="s">
        <v>69</v>
      </c>
      <c r="E6719" s="23" t="s">
        <v>200</v>
      </c>
      <c r="F6719" s="23" t="s">
        <v>201</v>
      </c>
      <c r="G6719" s="23" t="s">
        <v>535</v>
      </c>
      <c r="H6719" s="32" t="s">
        <v>358</v>
      </c>
      <c r="I6719" s="32" t="s">
        <v>579</v>
      </c>
      <c r="J6719" s="135">
        <v>21</v>
      </c>
      <c r="K6719" s="28">
        <v>0.23171</v>
      </c>
      <c r="L6719" s="28">
        <f t="shared" si="145"/>
        <v>0.23471</v>
      </c>
      <c r="M6719" s="28"/>
      <c r="O6719" s="77">
        <v>0.26715001463890081</v>
      </c>
      <c r="Q6719" s="135"/>
      <c r="R6719" s="27"/>
      <c r="BF6719" s="106"/>
    </row>
    <row r="6720" spans="1:58" x14ac:dyDescent="0.25">
      <c r="A6720" t="s">
        <v>17</v>
      </c>
      <c r="B6720" s="23">
        <v>2021</v>
      </c>
      <c r="C6720" s="23" t="s">
        <v>3</v>
      </c>
      <c r="D6720" s="23" t="s">
        <v>70</v>
      </c>
      <c r="E6720" s="23" t="s">
        <v>200</v>
      </c>
      <c r="F6720" s="23" t="s">
        <v>201</v>
      </c>
      <c r="G6720" s="23" t="s">
        <v>535</v>
      </c>
      <c r="H6720" s="32" t="s">
        <v>358</v>
      </c>
      <c r="I6720" s="32" t="s">
        <v>579</v>
      </c>
      <c r="J6720" s="135">
        <v>21</v>
      </c>
      <c r="K6720" s="28">
        <v>0.25</v>
      </c>
      <c r="L6720" s="28">
        <f t="shared" si="145"/>
        <v>0.25298999999999999</v>
      </c>
      <c r="M6720" s="28"/>
      <c r="O6720" s="77">
        <v>0.26399001479148859</v>
      </c>
      <c r="Q6720" s="135"/>
      <c r="R6720" s="27"/>
      <c r="BF6720" s="106"/>
    </row>
    <row r="6721" spans="1:58" x14ac:dyDescent="0.25">
      <c r="A6721" t="s">
        <v>17</v>
      </c>
      <c r="B6721" s="23">
        <v>2022</v>
      </c>
      <c r="C6721" s="23" t="s">
        <v>0</v>
      </c>
      <c r="D6721" s="23" t="s">
        <v>71</v>
      </c>
      <c r="E6721" s="23" t="s">
        <v>200</v>
      </c>
      <c r="F6721" s="23" t="s">
        <v>201</v>
      </c>
      <c r="G6721" s="23" t="s">
        <v>535</v>
      </c>
      <c r="H6721" s="32" t="s">
        <v>358</v>
      </c>
      <c r="I6721" s="32" t="s">
        <v>579</v>
      </c>
      <c r="J6721" s="135">
        <v>20</v>
      </c>
      <c r="K6721" s="28">
        <v>0.20513000000000001</v>
      </c>
      <c r="L6721" s="28">
        <f t="shared" si="145"/>
        <v>0.23507</v>
      </c>
      <c r="M6721" s="28"/>
      <c r="O6721" s="77">
        <v>0.26568999886512762</v>
      </c>
      <c r="Q6721" s="135"/>
      <c r="R6721" s="27"/>
      <c r="BF6721" s="106"/>
    </row>
    <row r="6722" spans="1:58" x14ac:dyDescent="0.25">
      <c r="A6722" t="s">
        <v>17</v>
      </c>
      <c r="B6722" s="23">
        <v>2022</v>
      </c>
      <c r="C6722" s="23" t="s">
        <v>1</v>
      </c>
      <c r="D6722" s="23" t="s">
        <v>72</v>
      </c>
      <c r="E6722" s="23" t="s">
        <v>200</v>
      </c>
      <c r="F6722" s="23" t="s">
        <v>201</v>
      </c>
      <c r="G6722" s="23" t="s">
        <v>535</v>
      </c>
      <c r="H6722" s="32" t="s">
        <v>358</v>
      </c>
      <c r="I6722" s="32" t="s">
        <v>579</v>
      </c>
      <c r="J6722" s="135">
        <v>21</v>
      </c>
      <c r="K6722" s="28">
        <v>0.23171</v>
      </c>
      <c r="L6722" s="28">
        <f t="shared" ref="L6722:L6785" si="146">SUMIFS(K:K, E:E, G6722, D:D, D6722, I:I, I6722)</f>
        <v>0.25868999999999998</v>
      </c>
      <c r="M6722" s="28"/>
      <c r="O6722" s="77">
        <v>0.27766001224517822</v>
      </c>
      <c r="Q6722" s="135"/>
      <c r="R6722" s="27"/>
      <c r="BF6722" s="106"/>
    </row>
    <row r="6723" spans="1:58" x14ac:dyDescent="0.25">
      <c r="A6723" t="s">
        <v>17</v>
      </c>
      <c r="B6723" s="23">
        <v>2022</v>
      </c>
      <c r="C6723" s="23" t="s">
        <v>2</v>
      </c>
      <c r="D6723" s="23" t="s">
        <v>73</v>
      </c>
      <c r="E6723" s="23" t="s">
        <v>200</v>
      </c>
      <c r="F6723" s="23" t="s">
        <v>201</v>
      </c>
      <c r="G6723" s="23" t="s">
        <v>535</v>
      </c>
      <c r="H6723" s="32" t="s">
        <v>358</v>
      </c>
      <c r="I6723" s="32" t="s">
        <v>579</v>
      </c>
      <c r="J6723" s="135">
        <v>20</v>
      </c>
      <c r="K6723" s="28">
        <v>0.22785</v>
      </c>
      <c r="L6723" s="28">
        <f t="shared" si="146"/>
        <v>0.25279000000000001</v>
      </c>
      <c r="M6723" s="28"/>
      <c r="O6723" s="77">
        <v>0.2497300058603287</v>
      </c>
      <c r="Q6723" s="135"/>
      <c r="R6723" s="27"/>
      <c r="BF6723" s="106"/>
    </row>
    <row r="6724" spans="1:58" x14ac:dyDescent="0.25">
      <c r="A6724" t="s">
        <v>17</v>
      </c>
      <c r="B6724" s="23">
        <v>2022</v>
      </c>
      <c r="C6724" s="23" t="s">
        <v>3</v>
      </c>
      <c r="D6724" s="23" t="s">
        <v>493</v>
      </c>
      <c r="E6724" s="23" t="s">
        <v>200</v>
      </c>
      <c r="F6724" s="23" t="s">
        <v>201</v>
      </c>
      <c r="G6724" s="23" t="s">
        <v>535</v>
      </c>
      <c r="H6724" s="32" t="s">
        <v>358</v>
      </c>
      <c r="I6724" s="32" t="s">
        <v>579</v>
      </c>
      <c r="J6724" s="135">
        <v>19</v>
      </c>
      <c r="K6724" s="28">
        <v>0.29332999999999998</v>
      </c>
      <c r="L6724" s="28">
        <f t="shared" si="146"/>
        <v>0.25323000000000001</v>
      </c>
      <c r="M6724" s="28"/>
      <c r="O6724" s="77">
        <v>0.25554001331329351</v>
      </c>
      <c r="Q6724" s="135"/>
      <c r="R6724" s="27"/>
      <c r="BF6724" s="106"/>
    </row>
    <row r="6725" spans="1:58" x14ac:dyDescent="0.25">
      <c r="A6725" t="s">
        <v>17</v>
      </c>
      <c r="B6725" s="23">
        <v>2023</v>
      </c>
      <c r="C6725" s="23" t="s">
        <v>0</v>
      </c>
      <c r="D6725" s="23" t="s">
        <v>537</v>
      </c>
      <c r="E6725" s="23" t="s">
        <v>200</v>
      </c>
      <c r="F6725" s="23" t="s">
        <v>201</v>
      </c>
      <c r="G6725" s="23" t="s">
        <v>535</v>
      </c>
      <c r="H6725" s="32" t="s">
        <v>358</v>
      </c>
      <c r="I6725" s="32" t="s">
        <v>579</v>
      </c>
      <c r="J6725" s="135">
        <v>21</v>
      </c>
      <c r="K6725" s="28">
        <v>0.29762</v>
      </c>
      <c r="L6725" s="28">
        <f t="shared" si="146"/>
        <v>0.26275999999999999</v>
      </c>
      <c r="M6725" s="28"/>
      <c r="O6725" s="77">
        <v>0.26218000054359442</v>
      </c>
      <c r="Q6725" s="135"/>
      <c r="R6725" s="27"/>
      <c r="BF6725" s="106"/>
    </row>
    <row r="6726" spans="1:58" x14ac:dyDescent="0.25">
      <c r="A6726" t="s">
        <v>17</v>
      </c>
      <c r="B6726" s="23">
        <v>2019</v>
      </c>
      <c r="C6726" s="23" t="s">
        <v>0</v>
      </c>
      <c r="D6726" s="23" t="s">
        <v>59</v>
      </c>
      <c r="E6726" s="23" t="s">
        <v>202</v>
      </c>
      <c r="F6726" s="23" t="s">
        <v>203</v>
      </c>
      <c r="G6726" s="23" t="s">
        <v>541</v>
      </c>
      <c r="H6726" s="32" t="s">
        <v>542</v>
      </c>
      <c r="I6726" s="32" t="s">
        <v>579</v>
      </c>
      <c r="J6726" s="135">
        <v>65</v>
      </c>
      <c r="K6726" s="28">
        <v>0.42529</v>
      </c>
      <c r="L6726" s="28">
        <f t="shared" si="146"/>
        <v>0.34447</v>
      </c>
      <c r="M6726" s="28"/>
      <c r="O6726" s="77">
        <v>0.31793001294136047</v>
      </c>
      <c r="Q6726" s="135"/>
      <c r="R6726" s="27"/>
      <c r="BF6726" s="106"/>
    </row>
    <row r="6727" spans="1:58" x14ac:dyDescent="0.25">
      <c r="A6727" t="s">
        <v>17</v>
      </c>
      <c r="B6727" s="23">
        <v>2019</v>
      </c>
      <c r="C6727" s="23" t="s">
        <v>1</v>
      </c>
      <c r="D6727" s="23" t="s">
        <v>60</v>
      </c>
      <c r="E6727" s="23" t="s">
        <v>202</v>
      </c>
      <c r="F6727" s="23" t="s">
        <v>203</v>
      </c>
      <c r="G6727" s="23" t="s">
        <v>541</v>
      </c>
      <c r="H6727" s="32" t="s">
        <v>542</v>
      </c>
      <c r="I6727" s="32" t="s">
        <v>579</v>
      </c>
      <c r="J6727" s="135">
        <v>65</v>
      </c>
      <c r="K6727" s="28">
        <v>0.42248000000000002</v>
      </c>
      <c r="L6727" s="28">
        <f t="shared" si="146"/>
        <v>0.34921000000000002</v>
      </c>
      <c r="M6727" s="28"/>
      <c r="O6727" s="77">
        <v>0.29095000028610229</v>
      </c>
      <c r="Q6727" s="135"/>
      <c r="R6727" s="27"/>
      <c r="BF6727" s="106"/>
    </row>
    <row r="6728" spans="1:58" x14ac:dyDescent="0.25">
      <c r="A6728" t="s">
        <v>17</v>
      </c>
      <c r="B6728" s="23">
        <v>2019</v>
      </c>
      <c r="C6728" s="23" t="s">
        <v>2</v>
      </c>
      <c r="D6728" s="23" t="s">
        <v>61</v>
      </c>
      <c r="E6728" s="23" t="s">
        <v>202</v>
      </c>
      <c r="F6728" s="23" t="s">
        <v>203</v>
      </c>
      <c r="G6728" s="23" t="s">
        <v>541</v>
      </c>
      <c r="H6728" s="32" t="s">
        <v>542</v>
      </c>
      <c r="I6728" s="32" t="s">
        <v>579</v>
      </c>
      <c r="J6728" s="135">
        <v>69</v>
      </c>
      <c r="K6728" s="28">
        <v>0.42544999999999999</v>
      </c>
      <c r="L6728" s="28">
        <f t="shared" si="146"/>
        <v>0.33051000000000003</v>
      </c>
      <c r="M6728" s="28"/>
      <c r="O6728" s="77">
        <v>0.2629300057888031</v>
      </c>
      <c r="Q6728" s="135"/>
      <c r="R6728" s="27"/>
      <c r="BF6728" s="106"/>
    </row>
    <row r="6729" spans="1:58" x14ac:dyDescent="0.25">
      <c r="A6729" t="s">
        <v>17</v>
      </c>
      <c r="B6729" s="23">
        <v>2019</v>
      </c>
      <c r="C6729" s="23" t="s">
        <v>3</v>
      </c>
      <c r="D6729" s="23" t="s">
        <v>62</v>
      </c>
      <c r="E6729" s="23" t="s">
        <v>202</v>
      </c>
      <c r="F6729" s="23" t="s">
        <v>203</v>
      </c>
      <c r="G6729" s="23" t="s">
        <v>541</v>
      </c>
      <c r="H6729" s="32" t="s">
        <v>542</v>
      </c>
      <c r="I6729" s="32" t="s">
        <v>579</v>
      </c>
      <c r="J6729" s="135">
        <v>63</v>
      </c>
      <c r="K6729" s="28">
        <v>0.41666999999999998</v>
      </c>
      <c r="L6729" s="28">
        <f t="shared" si="146"/>
        <v>0.32346999999999998</v>
      </c>
      <c r="M6729" s="28"/>
      <c r="O6729" s="77">
        <v>0.230880007147789</v>
      </c>
      <c r="Q6729" s="135"/>
      <c r="R6729" s="27"/>
      <c r="BF6729" s="106"/>
    </row>
    <row r="6730" spans="1:58" x14ac:dyDescent="0.25">
      <c r="A6730" t="s">
        <v>17</v>
      </c>
      <c r="B6730" s="23">
        <v>2020</v>
      </c>
      <c r="C6730" s="23" t="s">
        <v>0</v>
      </c>
      <c r="D6730" s="23" t="s">
        <v>63</v>
      </c>
      <c r="E6730" s="23" t="s">
        <v>202</v>
      </c>
      <c r="F6730" s="23" t="s">
        <v>203</v>
      </c>
      <c r="G6730" s="23" t="s">
        <v>541</v>
      </c>
      <c r="H6730" s="32" t="s">
        <v>542</v>
      </c>
      <c r="I6730" s="32" t="s">
        <v>579</v>
      </c>
      <c r="J6730" s="135">
        <v>55</v>
      </c>
      <c r="K6730" s="28">
        <v>0.35909000000000002</v>
      </c>
      <c r="L6730" s="28">
        <f t="shared" si="146"/>
        <v>0.28033999999999998</v>
      </c>
      <c r="M6730" s="28"/>
      <c r="O6730" s="77">
        <v>0.1393100023269653</v>
      </c>
      <c r="Q6730" s="135"/>
      <c r="R6730" s="27"/>
      <c r="BF6730" s="106"/>
    </row>
    <row r="6731" spans="1:58" x14ac:dyDescent="0.25">
      <c r="A6731" t="s">
        <v>17</v>
      </c>
      <c r="B6731" s="23">
        <v>2020</v>
      </c>
      <c r="C6731" s="23" t="s">
        <v>1</v>
      </c>
      <c r="D6731" s="23" t="s">
        <v>64</v>
      </c>
      <c r="E6731" s="23" t="s">
        <v>202</v>
      </c>
      <c r="F6731" s="23" t="s">
        <v>203</v>
      </c>
      <c r="G6731" s="23" t="s">
        <v>541</v>
      </c>
      <c r="H6731" s="32" t="s">
        <v>542</v>
      </c>
      <c r="I6731" s="32" t="s">
        <v>579</v>
      </c>
      <c r="J6731" s="135">
        <v>47</v>
      </c>
      <c r="K6731" s="28">
        <v>0.31217</v>
      </c>
      <c r="L6731" s="28">
        <f t="shared" si="146"/>
        <v>0.26867000000000002</v>
      </c>
      <c r="M6731" s="28"/>
      <c r="O6731" s="77">
        <v>0.17129999399185181</v>
      </c>
      <c r="Q6731" s="135"/>
      <c r="R6731" s="27"/>
      <c r="BF6731" s="106"/>
    </row>
    <row r="6732" spans="1:58" x14ac:dyDescent="0.25">
      <c r="A6732" t="s">
        <v>17</v>
      </c>
      <c r="B6732" s="23">
        <v>2020</v>
      </c>
      <c r="C6732" s="23" t="s">
        <v>2</v>
      </c>
      <c r="D6732" s="23" t="s">
        <v>65</v>
      </c>
      <c r="E6732" s="23" t="s">
        <v>202</v>
      </c>
      <c r="F6732" s="23" t="s">
        <v>203</v>
      </c>
      <c r="G6732" s="23" t="s">
        <v>541</v>
      </c>
      <c r="H6732" s="32" t="s">
        <v>542</v>
      </c>
      <c r="I6732" s="32" t="s">
        <v>579</v>
      </c>
      <c r="J6732" s="135">
        <v>41</v>
      </c>
      <c r="K6732" s="28">
        <v>0.25609999999999999</v>
      </c>
      <c r="L6732" s="28">
        <f t="shared" si="146"/>
        <v>0.25618000000000002</v>
      </c>
      <c r="M6732" s="28"/>
      <c r="O6732" s="77">
        <v>0.2179500013589859</v>
      </c>
      <c r="Q6732" s="135"/>
      <c r="R6732" s="27"/>
      <c r="BF6732" s="106"/>
    </row>
    <row r="6733" spans="1:58" x14ac:dyDescent="0.25">
      <c r="A6733" t="s">
        <v>17</v>
      </c>
      <c r="B6733" s="23">
        <v>2020</v>
      </c>
      <c r="C6733" s="23" t="s">
        <v>3</v>
      </c>
      <c r="D6733" s="23" t="s">
        <v>66</v>
      </c>
      <c r="E6733" s="23" t="s">
        <v>202</v>
      </c>
      <c r="F6733" s="23" t="s">
        <v>203</v>
      </c>
      <c r="G6733" s="23" t="s">
        <v>541</v>
      </c>
      <c r="H6733" s="32" t="s">
        <v>542</v>
      </c>
      <c r="I6733" s="32" t="s">
        <v>579</v>
      </c>
      <c r="J6733" s="135">
        <v>40</v>
      </c>
      <c r="K6733" s="28">
        <v>0.26086999999999999</v>
      </c>
      <c r="L6733" s="28">
        <f t="shared" si="146"/>
        <v>0.26554</v>
      </c>
      <c r="M6733" s="28"/>
      <c r="O6733" s="77">
        <v>0.24258999526500699</v>
      </c>
      <c r="Q6733" s="135"/>
      <c r="R6733" s="27"/>
      <c r="BF6733" s="106"/>
    </row>
    <row r="6734" spans="1:58" x14ac:dyDescent="0.25">
      <c r="A6734" t="s">
        <v>17</v>
      </c>
      <c r="B6734" s="23">
        <v>2021</v>
      </c>
      <c r="C6734" s="23" t="s">
        <v>0</v>
      </c>
      <c r="D6734" s="23" t="s">
        <v>67</v>
      </c>
      <c r="E6734" s="23" t="s">
        <v>202</v>
      </c>
      <c r="F6734" s="23" t="s">
        <v>203</v>
      </c>
      <c r="G6734" s="23" t="s">
        <v>541</v>
      </c>
      <c r="H6734" s="32" t="s">
        <v>542</v>
      </c>
      <c r="I6734" s="32" t="s">
        <v>579</v>
      </c>
      <c r="J6734" s="135">
        <v>43</v>
      </c>
      <c r="K6734" s="28">
        <v>0.32369999999999999</v>
      </c>
      <c r="L6734" s="28">
        <f t="shared" si="146"/>
        <v>0.30179</v>
      </c>
      <c r="M6734" s="28"/>
      <c r="O6734" s="77">
        <v>0.2547299861907959</v>
      </c>
      <c r="Q6734" s="135"/>
      <c r="R6734" s="27"/>
      <c r="BF6734" s="106"/>
    </row>
    <row r="6735" spans="1:58" x14ac:dyDescent="0.25">
      <c r="A6735" t="s">
        <v>17</v>
      </c>
      <c r="B6735" s="23">
        <v>2021</v>
      </c>
      <c r="C6735" s="23" t="s">
        <v>1</v>
      </c>
      <c r="D6735" s="23" t="s">
        <v>68</v>
      </c>
      <c r="E6735" s="23" t="s">
        <v>202</v>
      </c>
      <c r="F6735" s="23" t="s">
        <v>203</v>
      </c>
      <c r="G6735" s="23" t="s">
        <v>541</v>
      </c>
      <c r="H6735" s="32" t="s">
        <v>542</v>
      </c>
      <c r="I6735" s="32" t="s">
        <v>579</v>
      </c>
      <c r="J6735" s="135">
        <v>52</v>
      </c>
      <c r="K6735" s="28">
        <v>0.38756000000000002</v>
      </c>
      <c r="L6735" s="28">
        <f t="shared" si="146"/>
        <v>0.30381999999999998</v>
      </c>
      <c r="M6735" s="28"/>
      <c r="O6735" s="77">
        <v>0.25255998969078058</v>
      </c>
      <c r="Q6735" s="135"/>
      <c r="R6735" s="27"/>
      <c r="BF6735" s="106"/>
    </row>
    <row r="6736" spans="1:58" x14ac:dyDescent="0.25">
      <c r="A6736" t="s">
        <v>17</v>
      </c>
      <c r="B6736" s="23">
        <v>2021</v>
      </c>
      <c r="C6736" s="23" t="s">
        <v>2</v>
      </c>
      <c r="D6736" s="23" t="s">
        <v>69</v>
      </c>
      <c r="E6736" s="23" t="s">
        <v>202</v>
      </c>
      <c r="F6736" s="23" t="s">
        <v>203</v>
      </c>
      <c r="G6736" s="23" t="s">
        <v>541</v>
      </c>
      <c r="H6736" s="32" t="s">
        <v>542</v>
      </c>
      <c r="I6736" s="32" t="s">
        <v>579</v>
      </c>
      <c r="J6736" s="135">
        <v>52</v>
      </c>
      <c r="K6736" s="28">
        <v>0.38941999999999999</v>
      </c>
      <c r="L6736" s="28">
        <f t="shared" si="146"/>
        <v>0.31916</v>
      </c>
      <c r="M6736" s="28"/>
      <c r="O6736" s="77">
        <v>0.26715001463890081</v>
      </c>
      <c r="Q6736" s="135"/>
      <c r="R6736" s="27"/>
      <c r="BF6736" s="106"/>
    </row>
    <row r="6737" spans="1:58" x14ac:dyDescent="0.25">
      <c r="A6737" t="s">
        <v>17</v>
      </c>
      <c r="B6737" s="23">
        <v>2021</v>
      </c>
      <c r="C6737" s="23" t="s">
        <v>3</v>
      </c>
      <c r="D6737" s="23" t="s">
        <v>70</v>
      </c>
      <c r="E6737" s="23" t="s">
        <v>202</v>
      </c>
      <c r="F6737" s="23" t="s">
        <v>203</v>
      </c>
      <c r="G6737" s="23" t="s">
        <v>541</v>
      </c>
      <c r="H6737" s="32" t="s">
        <v>542</v>
      </c>
      <c r="I6737" s="32" t="s">
        <v>579</v>
      </c>
      <c r="J6737" s="135">
        <v>55</v>
      </c>
      <c r="K6737" s="28">
        <v>0.39726</v>
      </c>
      <c r="L6737" s="28">
        <f t="shared" si="146"/>
        <v>0.31583</v>
      </c>
      <c r="M6737" s="28"/>
      <c r="O6737" s="77">
        <v>0.26399001479148859</v>
      </c>
      <c r="Q6737" s="135"/>
      <c r="R6737" s="27"/>
      <c r="BF6737" s="106"/>
    </row>
    <row r="6738" spans="1:58" x14ac:dyDescent="0.25">
      <c r="A6738" t="s">
        <v>17</v>
      </c>
      <c r="B6738" s="23">
        <v>2022</v>
      </c>
      <c r="C6738" s="23" t="s">
        <v>0</v>
      </c>
      <c r="D6738" s="23" t="s">
        <v>71</v>
      </c>
      <c r="E6738" s="23" t="s">
        <v>202</v>
      </c>
      <c r="F6738" s="23" t="s">
        <v>203</v>
      </c>
      <c r="G6738" s="23" t="s">
        <v>541</v>
      </c>
      <c r="H6738" s="32" t="s">
        <v>542</v>
      </c>
      <c r="I6738" s="32" t="s">
        <v>579</v>
      </c>
      <c r="J6738" s="135">
        <v>57</v>
      </c>
      <c r="K6738" s="28">
        <v>0.41227999999999998</v>
      </c>
      <c r="L6738" s="28">
        <f t="shared" si="146"/>
        <v>0.31734000000000001</v>
      </c>
      <c r="M6738" s="28"/>
      <c r="O6738" s="77">
        <v>0.26568999886512762</v>
      </c>
      <c r="Q6738" s="135"/>
      <c r="R6738" s="27"/>
      <c r="BF6738" s="106"/>
    </row>
    <row r="6739" spans="1:58" x14ac:dyDescent="0.25">
      <c r="A6739" t="s">
        <v>17</v>
      </c>
      <c r="B6739" s="23">
        <v>2022</v>
      </c>
      <c r="C6739" s="23" t="s">
        <v>1</v>
      </c>
      <c r="D6739" s="23" t="s">
        <v>72</v>
      </c>
      <c r="E6739" s="23" t="s">
        <v>202</v>
      </c>
      <c r="F6739" s="23" t="s">
        <v>203</v>
      </c>
      <c r="G6739" s="23" t="s">
        <v>541</v>
      </c>
      <c r="H6739" s="32" t="s">
        <v>542</v>
      </c>
      <c r="I6739" s="32" t="s">
        <v>579</v>
      </c>
      <c r="J6739" s="135">
        <v>59</v>
      </c>
      <c r="K6739" s="28">
        <v>0.38983000000000001</v>
      </c>
      <c r="L6739" s="28">
        <f t="shared" si="146"/>
        <v>0.32958999999999999</v>
      </c>
      <c r="M6739" s="28"/>
      <c r="O6739" s="77">
        <v>0.27766001224517822</v>
      </c>
      <c r="Q6739" s="135"/>
      <c r="R6739" s="27"/>
      <c r="BF6739" s="106"/>
    </row>
    <row r="6740" spans="1:58" x14ac:dyDescent="0.25">
      <c r="A6740" t="s">
        <v>17</v>
      </c>
      <c r="B6740" s="23">
        <v>2022</v>
      </c>
      <c r="C6740" s="23" t="s">
        <v>2</v>
      </c>
      <c r="D6740" s="23" t="s">
        <v>73</v>
      </c>
      <c r="E6740" s="23" t="s">
        <v>202</v>
      </c>
      <c r="F6740" s="23" t="s">
        <v>203</v>
      </c>
      <c r="G6740" s="23" t="s">
        <v>541</v>
      </c>
      <c r="H6740" s="32" t="s">
        <v>542</v>
      </c>
      <c r="I6740" s="32" t="s">
        <v>579</v>
      </c>
      <c r="J6740" s="135">
        <v>60</v>
      </c>
      <c r="K6740" s="28">
        <v>0.39916000000000001</v>
      </c>
      <c r="L6740" s="28">
        <f t="shared" si="146"/>
        <v>0.31498999999999999</v>
      </c>
      <c r="M6740" s="28"/>
      <c r="O6740" s="77">
        <v>0.2497300058603287</v>
      </c>
      <c r="Q6740" s="135"/>
      <c r="R6740" s="27"/>
      <c r="BF6740" s="106"/>
    </row>
    <row r="6741" spans="1:58" x14ac:dyDescent="0.25">
      <c r="A6741" t="s">
        <v>17</v>
      </c>
      <c r="B6741" s="23">
        <v>2022</v>
      </c>
      <c r="C6741" s="23" t="s">
        <v>3</v>
      </c>
      <c r="D6741" s="23" t="s">
        <v>493</v>
      </c>
      <c r="E6741" s="23" t="s">
        <v>202</v>
      </c>
      <c r="F6741" s="23" t="s">
        <v>203</v>
      </c>
      <c r="G6741" s="23" t="s">
        <v>541</v>
      </c>
      <c r="H6741" s="32" t="s">
        <v>542</v>
      </c>
      <c r="I6741" s="32" t="s">
        <v>579</v>
      </c>
      <c r="J6741" s="135">
        <v>57</v>
      </c>
      <c r="K6741" s="28">
        <v>0.38496000000000002</v>
      </c>
      <c r="L6741" s="28">
        <f t="shared" si="146"/>
        <v>0.30764000000000002</v>
      </c>
      <c r="M6741" s="28"/>
      <c r="O6741" s="77">
        <v>0.25554001331329351</v>
      </c>
      <c r="Q6741" s="135"/>
      <c r="R6741" s="27"/>
      <c r="BF6741" s="106"/>
    </row>
    <row r="6742" spans="1:58" x14ac:dyDescent="0.25">
      <c r="A6742" t="s">
        <v>17</v>
      </c>
      <c r="B6742" s="23">
        <v>2023</v>
      </c>
      <c r="C6742" s="23" t="s">
        <v>0</v>
      </c>
      <c r="D6742" s="23" t="s">
        <v>537</v>
      </c>
      <c r="E6742" s="23" t="s">
        <v>202</v>
      </c>
      <c r="F6742" s="23" t="s">
        <v>203</v>
      </c>
      <c r="G6742" s="23" t="s">
        <v>541</v>
      </c>
      <c r="H6742" s="32" t="s">
        <v>542</v>
      </c>
      <c r="I6742" s="32" t="s">
        <v>579</v>
      </c>
      <c r="J6742" s="135">
        <v>57</v>
      </c>
      <c r="K6742" s="28">
        <v>0.37611</v>
      </c>
      <c r="L6742" s="28">
        <f t="shared" si="146"/>
        <v>0.29743999999999998</v>
      </c>
      <c r="M6742" s="28"/>
      <c r="O6742" s="77">
        <v>0.26218000054359442</v>
      </c>
      <c r="Q6742" s="135"/>
      <c r="R6742" s="27"/>
      <c r="BF6742" s="106"/>
    </row>
    <row r="6743" spans="1:58" x14ac:dyDescent="0.25">
      <c r="A6743" t="s">
        <v>17</v>
      </c>
      <c r="B6743" s="23">
        <v>2019</v>
      </c>
      <c r="C6743" s="23" t="s">
        <v>0</v>
      </c>
      <c r="D6743" s="23" t="s">
        <v>59</v>
      </c>
      <c r="E6743" s="23" t="s">
        <v>204</v>
      </c>
      <c r="F6743" s="23" t="s">
        <v>205</v>
      </c>
      <c r="G6743" s="23" t="s">
        <v>541</v>
      </c>
      <c r="H6743" s="32" t="s">
        <v>542</v>
      </c>
      <c r="I6743" s="32" t="s">
        <v>579</v>
      </c>
      <c r="J6743" s="135">
        <v>19</v>
      </c>
      <c r="K6743" s="28">
        <v>0.30263000000000001</v>
      </c>
      <c r="L6743" s="28">
        <f t="shared" si="146"/>
        <v>0.34447</v>
      </c>
      <c r="M6743" s="28"/>
      <c r="O6743" s="77">
        <v>0.31793001294136047</v>
      </c>
      <c r="Q6743" s="135"/>
      <c r="R6743" s="27"/>
      <c r="BF6743" s="106"/>
    </row>
    <row r="6744" spans="1:58" x14ac:dyDescent="0.25">
      <c r="A6744" t="s">
        <v>17</v>
      </c>
      <c r="B6744" s="23">
        <v>2019</v>
      </c>
      <c r="C6744" s="23" t="s">
        <v>1</v>
      </c>
      <c r="D6744" s="23" t="s">
        <v>60</v>
      </c>
      <c r="E6744" s="23" t="s">
        <v>204</v>
      </c>
      <c r="F6744" s="23" t="s">
        <v>205</v>
      </c>
      <c r="G6744" s="23" t="s">
        <v>541</v>
      </c>
      <c r="H6744" s="32" t="s">
        <v>542</v>
      </c>
      <c r="I6744" s="32" t="s">
        <v>579</v>
      </c>
      <c r="J6744" s="135">
        <v>18</v>
      </c>
      <c r="K6744" s="28">
        <v>0.33333000000000002</v>
      </c>
      <c r="L6744" s="28">
        <f t="shared" si="146"/>
        <v>0.34921000000000002</v>
      </c>
      <c r="M6744" s="28"/>
      <c r="O6744" s="77">
        <v>0.29095000028610229</v>
      </c>
      <c r="Q6744" s="135"/>
      <c r="R6744" s="27"/>
      <c r="BF6744" s="106"/>
    </row>
    <row r="6745" spans="1:58" x14ac:dyDescent="0.25">
      <c r="A6745" t="s">
        <v>17</v>
      </c>
      <c r="B6745" s="23">
        <v>2019</v>
      </c>
      <c r="C6745" s="23" t="s">
        <v>2</v>
      </c>
      <c r="D6745" s="23" t="s">
        <v>61</v>
      </c>
      <c r="E6745" s="23" t="s">
        <v>204</v>
      </c>
      <c r="F6745" s="23" t="s">
        <v>205</v>
      </c>
      <c r="G6745" s="23" t="s">
        <v>541</v>
      </c>
      <c r="H6745" s="32" t="s">
        <v>542</v>
      </c>
      <c r="I6745" s="32" t="s">
        <v>579</v>
      </c>
      <c r="J6745" s="135">
        <v>18</v>
      </c>
      <c r="K6745" s="28">
        <v>0.3</v>
      </c>
      <c r="L6745" s="28">
        <f t="shared" si="146"/>
        <v>0.33051000000000003</v>
      </c>
      <c r="M6745" s="28"/>
      <c r="O6745" s="77">
        <v>0.2629300057888031</v>
      </c>
      <c r="Q6745" s="135"/>
      <c r="R6745" s="27"/>
      <c r="BF6745" s="106"/>
    </row>
    <row r="6746" spans="1:58" x14ac:dyDescent="0.25">
      <c r="A6746" t="s">
        <v>17</v>
      </c>
      <c r="B6746" s="23">
        <v>2019</v>
      </c>
      <c r="C6746" s="23" t="s">
        <v>3</v>
      </c>
      <c r="D6746" s="23" t="s">
        <v>62</v>
      </c>
      <c r="E6746" s="23" t="s">
        <v>204</v>
      </c>
      <c r="F6746" s="23" t="s">
        <v>205</v>
      </c>
      <c r="G6746" s="23" t="s">
        <v>541</v>
      </c>
      <c r="H6746" s="32" t="s">
        <v>542</v>
      </c>
      <c r="I6746" s="32" t="s">
        <v>579</v>
      </c>
      <c r="J6746" s="135">
        <v>16</v>
      </c>
      <c r="K6746" s="28">
        <v>0.27692</v>
      </c>
      <c r="L6746" s="28">
        <f t="shared" si="146"/>
        <v>0.32346999999999998</v>
      </c>
      <c r="M6746" s="28"/>
      <c r="O6746" s="77">
        <v>0.230880007147789</v>
      </c>
      <c r="Q6746" s="135"/>
      <c r="R6746" s="27"/>
      <c r="BF6746" s="106"/>
    </row>
    <row r="6747" spans="1:58" x14ac:dyDescent="0.25">
      <c r="A6747" t="s">
        <v>17</v>
      </c>
      <c r="B6747" s="23">
        <v>2020</v>
      </c>
      <c r="C6747" s="23" t="s">
        <v>0</v>
      </c>
      <c r="D6747" s="23" t="s">
        <v>63</v>
      </c>
      <c r="E6747" s="23" t="s">
        <v>204</v>
      </c>
      <c r="F6747" s="23" t="s">
        <v>205</v>
      </c>
      <c r="G6747" s="23" t="s">
        <v>541</v>
      </c>
      <c r="H6747" s="32" t="s">
        <v>542</v>
      </c>
      <c r="I6747" s="32" t="s">
        <v>579</v>
      </c>
      <c r="J6747" s="135">
        <v>20</v>
      </c>
      <c r="K6747" s="28">
        <v>0.16250000000000001</v>
      </c>
      <c r="L6747" s="28">
        <f t="shared" si="146"/>
        <v>0.28033999999999998</v>
      </c>
      <c r="M6747" s="28"/>
      <c r="O6747" s="77">
        <v>0.1393100023269653</v>
      </c>
      <c r="Q6747" s="135"/>
      <c r="R6747" s="27"/>
      <c r="BF6747" s="106"/>
    </row>
    <row r="6748" spans="1:58" x14ac:dyDescent="0.25">
      <c r="A6748" t="s">
        <v>17</v>
      </c>
      <c r="B6748" s="23">
        <v>2020</v>
      </c>
      <c r="C6748" s="23" t="s">
        <v>1</v>
      </c>
      <c r="D6748" s="23" t="s">
        <v>64</v>
      </c>
      <c r="E6748" s="23" t="s">
        <v>204</v>
      </c>
      <c r="F6748" s="23" t="s">
        <v>205</v>
      </c>
      <c r="G6748" s="23" t="s">
        <v>541</v>
      </c>
      <c r="H6748" s="32" t="s">
        <v>542</v>
      </c>
      <c r="I6748" s="32" t="s">
        <v>579</v>
      </c>
      <c r="J6748" s="135">
        <v>19</v>
      </c>
      <c r="K6748" s="28">
        <v>0.18667</v>
      </c>
      <c r="L6748" s="28">
        <f t="shared" si="146"/>
        <v>0.26867000000000002</v>
      </c>
      <c r="M6748" s="28"/>
      <c r="O6748" s="77">
        <v>0.17129999399185181</v>
      </c>
      <c r="Q6748" s="135"/>
      <c r="R6748" s="27"/>
      <c r="BF6748" s="106"/>
    </row>
    <row r="6749" spans="1:58" x14ac:dyDescent="0.25">
      <c r="A6749" t="s">
        <v>17</v>
      </c>
      <c r="B6749" s="23">
        <v>2020</v>
      </c>
      <c r="C6749" s="23" t="s">
        <v>2</v>
      </c>
      <c r="D6749" s="23" t="s">
        <v>65</v>
      </c>
      <c r="E6749" s="23" t="s">
        <v>204</v>
      </c>
      <c r="F6749" s="23" t="s">
        <v>205</v>
      </c>
      <c r="G6749" s="23" t="s">
        <v>541</v>
      </c>
      <c r="H6749" s="32" t="s">
        <v>542</v>
      </c>
      <c r="I6749" s="32" t="s">
        <v>579</v>
      </c>
      <c r="J6749" s="135">
        <v>18</v>
      </c>
      <c r="K6749" s="28">
        <v>0.23610999999999999</v>
      </c>
      <c r="L6749" s="28">
        <f t="shared" si="146"/>
        <v>0.25618000000000002</v>
      </c>
      <c r="M6749" s="28"/>
      <c r="O6749" s="77">
        <v>0.2179500013589859</v>
      </c>
      <c r="Q6749" s="135"/>
      <c r="R6749" s="27"/>
      <c r="BF6749" s="106"/>
    </row>
    <row r="6750" spans="1:58" x14ac:dyDescent="0.25">
      <c r="A6750" t="s">
        <v>17</v>
      </c>
      <c r="B6750" s="23">
        <v>2020</v>
      </c>
      <c r="C6750" s="23" t="s">
        <v>3</v>
      </c>
      <c r="D6750" s="23" t="s">
        <v>66</v>
      </c>
      <c r="E6750" s="23" t="s">
        <v>204</v>
      </c>
      <c r="F6750" s="23" t="s">
        <v>205</v>
      </c>
      <c r="G6750" s="23" t="s">
        <v>541</v>
      </c>
      <c r="H6750" s="32" t="s">
        <v>542</v>
      </c>
      <c r="I6750" s="32" t="s">
        <v>579</v>
      </c>
      <c r="J6750" s="135">
        <v>19</v>
      </c>
      <c r="K6750" s="28">
        <v>0.25333</v>
      </c>
      <c r="L6750" s="28">
        <f t="shared" si="146"/>
        <v>0.26554</v>
      </c>
      <c r="M6750" s="28"/>
      <c r="O6750" s="77">
        <v>0.24258999526500699</v>
      </c>
      <c r="Q6750" s="135"/>
      <c r="R6750" s="27"/>
      <c r="BF6750" s="106"/>
    </row>
    <row r="6751" spans="1:58" x14ac:dyDescent="0.25">
      <c r="A6751" t="s">
        <v>17</v>
      </c>
      <c r="B6751" s="23">
        <v>2021</v>
      </c>
      <c r="C6751" s="23" t="s">
        <v>0</v>
      </c>
      <c r="D6751" s="23" t="s">
        <v>67</v>
      </c>
      <c r="E6751" s="23" t="s">
        <v>204</v>
      </c>
      <c r="F6751" s="23" t="s">
        <v>205</v>
      </c>
      <c r="G6751" s="23" t="s">
        <v>541</v>
      </c>
      <c r="H6751" s="32" t="s">
        <v>542</v>
      </c>
      <c r="I6751" s="32" t="s">
        <v>579</v>
      </c>
      <c r="J6751" s="135">
        <v>16</v>
      </c>
      <c r="K6751" s="28">
        <v>0.29687000000000002</v>
      </c>
      <c r="L6751" s="28">
        <f t="shared" si="146"/>
        <v>0.30179</v>
      </c>
      <c r="M6751" s="28"/>
      <c r="O6751" s="77">
        <v>0.2547299861907959</v>
      </c>
      <c r="Q6751" s="135"/>
      <c r="R6751" s="27"/>
      <c r="BF6751" s="106"/>
    </row>
    <row r="6752" spans="1:58" x14ac:dyDescent="0.25">
      <c r="A6752" t="s">
        <v>17</v>
      </c>
      <c r="B6752" s="23">
        <v>2021</v>
      </c>
      <c r="C6752" s="23" t="s">
        <v>1</v>
      </c>
      <c r="D6752" s="23" t="s">
        <v>68</v>
      </c>
      <c r="E6752" s="23" t="s">
        <v>204</v>
      </c>
      <c r="F6752" s="23" t="s">
        <v>205</v>
      </c>
      <c r="G6752" s="23" t="s">
        <v>541</v>
      </c>
      <c r="H6752" s="32" t="s">
        <v>542</v>
      </c>
      <c r="I6752" s="32" t="s">
        <v>579</v>
      </c>
      <c r="J6752" s="135">
        <v>18</v>
      </c>
      <c r="K6752" s="28">
        <v>0.26761000000000001</v>
      </c>
      <c r="L6752" s="28">
        <f t="shared" si="146"/>
        <v>0.30381999999999998</v>
      </c>
      <c r="M6752" s="28"/>
      <c r="O6752" s="77">
        <v>0.25255998969078058</v>
      </c>
      <c r="Q6752" s="135"/>
      <c r="R6752" s="27"/>
      <c r="BF6752" s="106"/>
    </row>
    <row r="6753" spans="1:58" x14ac:dyDescent="0.25">
      <c r="A6753" t="s">
        <v>17</v>
      </c>
      <c r="B6753" s="23">
        <v>2021</v>
      </c>
      <c r="C6753" s="23" t="s">
        <v>2</v>
      </c>
      <c r="D6753" s="23" t="s">
        <v>69</v>
      </c>
      <c r="E6753" s="23" t="s">
        <v>204</v>
      </c>
      <c r="F6753" s="23" t="s">
        <v>205</v>
      </c>
      <c r="G6753" s="23" t="s">
        <v>541</v>
      </c>
      <c r="H6753" s="32" t="s">
        <v>542</v>
      </c>
      <c r="I6753" s="32" t="s">
        <v>579</v>
      </c>
      <c r="J6753" s="135">
        <v>19</v>
      </c>
      <c r="K6753" s="28">
        <v>0.21622</v>
      </c>
      <c r="L6753" s="28">
        <f t="shared" si="146"/>
        <v>0.31916</v>
      </c>
      <c r="M6753" s="28"/>
      <c r="O6753" s="77">
        <v>0.26715001463890081</v>
      </c>
      <c r="Q6753" s="135"/>
      <c r="R6753" s="27"/>
      <c r="BF6753" s="106"/>
    </row>
    <row r="6754" spans="1:58" x14ac:dyDescent="0.25">
      <c r="A6754" t="s">
        <v>17</v>
      </c>
      <c r="B6754" s="23">
        <v>2021</v>
      </c>
      <c r="C6754" s="23" t="s">
        <v>3</v>
      </c>
      <c r="D6754" s="23" t="s">
        <v>70</v>
      </c>
      <c r="E6754" s="23" t="s">
        <v>204</v>
      </c>
      <c r="F6754" s="23" t="s">
        <v>205</v>
      </c>
      <c r="G6754" s="23" t="s">
        <v>541</v>
      </c>
      <c r="H6754" s="32" t="s">
        <v>542</v>
      </c>
      <c r="I6754" s="32" t="s">
        <v>579</v>
      </c>
      <c r="J6754" s="135">
        <v>16</v>
      </c>
      <c r="K6754" s="28">
        <v>0.21537999999999999</v>
      </c>
      <c r="L6754" s="28">
        <f t="shared" si="146"/>
        <v>0.31583</v>
      </c>
      <c r="M6754" s="28"/>
      <c r="O6754" s="77">
        <v>0.26399001479148859</v>
      </c>
      <c r="Q6754" s="135"/>
      <c r="R6754" s="27"/>
      <c r="BF6754" s="106"/>
    </row>
    <row r="6755" spans="1:58" x14ac:dyDescent="0.25">
      <c r="A6755" t="s">
        <v>17</v>
      </c>
      <c r="B6755" s="23">
        <v>2022</v>
      </c>
      <c r="C6755" s="23" t="s">
        <v>0</v>
      </c>
      <c r="D6755" s="23" t="s">
        <v>71</v>
      </c>
      <c r="E6755" s="23" t="s">
        <v>204</v>
      </c>
      <c r="F6755" s="23" t="s">
        <v>205</v>
      </c>
      <c r="G6755" s="23" t="s">
        <v>541</v>
      </c>
      <c r="H6755" s="32" t="s">
        <v>542</v>
      </c>
      <c r="I6755" s="32" t="s">
        <v>579</v>
      </c>
      <c r="J6755" s="135">
        <v>16</v>
      </c>
      <c r="K6755" s="28">
        <v>0.2</v>
      </c>
      <c r="L6755" s="28">
        <f t="shared" si="146"/>
        <v>0.31734000000000001</v>
      </c>
      <c r="M6755" s="28"/>
      <c r="O6755" s="77">
        <v>0.26568999886512762</v>
      </c>
      <c r="Q6755" s="135"/>
      <c r="R6755" s="27"/>
      <c r="BF6755" s="106"/>
    </row>
    <row r="6756" spans="1:58" x14ac:dyDescent="0.25">
      <c r="A6756" t="s">
        <v>17</v>
      </c>
      <c r="B6756" s="23">
        <v>2022</v>
      </c>
      <c r="C6756" s="23" t="s">
        <v>1</v>
      </c>
      <c r="D6756" s="23" t="s">
        <v>72</v>
      </c>
      <c r="E6756" s="23" t="s">
        <v>204</v>
      </c>
      <c r="F6756" s="23" t="s">
        <v>205</v>
      </c>
      <c r="G6756" s="23" t="s">
        <v>541</v>
      </c>
      <c r="H6756" s="32" t="s">
        <v>542</v>
      </c>
      <c r="I6756" s="32" t="s">
        <v>579</v>
      </c>
      <c r="J6756" s="135">
        <v>14</v>
      </c>
      <c r="K6756" s="28">
        <v>0.17544000000000001</v>
      </c>
      <c r="L6756" s="28">
        <f t="shared" si="146"/>
        <v>0.32958999999999999</v>
      </c>
      <c r="M6756" s="28"/>
      <c r="O6756" s="77">
        <v>0.27766001224517822</v>
      </c>
      <c r="Q6756" s="135"/>
      <c r="R6756" s="27"/>
      <c r="BF6756" s="106"/>
    </row>
    <row r="6757" spans="1:58" x14ac:dyDescent="0.25">
      <c r="A6757" t="s">
        <v>17</v>
      </c>
      <c r="B6757" s="23">
        <v>2022</v>
      </c>
      <c r="C6757" s="23" t="s">
        <v>2</v>
      </c>
      <c r="D6757" s="23" t="s">
        <v>73</v>
      </c>
      <c r="E6757" s="23" t="s">
        <v>204</v>
      </c>
      <c r="F6757" s="23" t="s">
        <v>205</v>
      </c>
      <c r="G6757" s="23" t="s">
        <v>541</v>
      </c>
      <c r="H6757" s="32" t="s">
        <v>542</v>
      </c>
      <c r="I6757" s="32" t="s">
        <v>579</v>
      </c>
      <c r="J6757" s="135">
        <v>16</v>
      </c>
      <c r="K6757" s="28">
        <v>0.23436999999999999</v>
      </c>
      <c r="L6757" s="28">
        <f t="shared" si="146"/>
        <v>0.31498999999999999</v>
      </c>
      <c r="M6757" s="28"/>
      <c r="O6757" s="77">
        <v>0.2497300058603287</v>
      </c>
      <c r="Q6757" s="135"/>
      <c r="R6757" s="27"/>
      <c r="BF6757" s="106"/>
    </row>
    <row r="6758" spans="1:58" x14ac:dyDescent="0.25">
      <c r="A6758" t="s">
        <v>17</v>
      </c>
      <c r="B6758" s="23">
        <v>2022</v>
      </c>
      <c r="C6758" s="23" t="s">
        <v>3</v>
      </c>
      <c r="D6758" s="23" t="s">
        <v>493</v>
      </c>
      <c r="E6758" s="23" t="s">
        <v>204</v>
      </c>
      <c r="F6758" s="23" t="s">
        <v>205</v>
      </c>
      <c r="G6758" s="23" t="s">
        <v>541</v>
      </c>
      <c r="H6758" s="32" t="s">
        <v>542</v>
      </c>
      <c r="I6758" s="32" t="s">
        <v>579</v>
      </c>
      <c r="J6758" s="135">
        <v>15</v>
      </c>
      <c r="K6758" s="28">
        <v>0.24590000000000001</v>
      </c>
      <c r="L6758" s="28">
        <f t="shared" si="146"/>
        <v>0.30764000000000002</v>
      </c>
      <c r="M6758" s="28"/>
      <c r="O6758" s="77">
        <v>0.25554001331329351</v>
      </c>
      <c r="Q6758" s="135"/>
      <c r="R6758" s="27"/>
      <c r="BF6758" s="106"/>
    </row>
    <row r="6759" spans="1:58" x14ac:dyDescent="0.25">
      <c r="A6759" t="s">
        <v>17</v>
      </c>
      <c r="B6759" s="23">
        <v>2023</v>
      </c>
      <c r="C6759" s="23" t="s">
        <v>0</v>
      </c>
      <c r="D6759" s="23" t="s">
        <v>537</v>
      </c>
      <c r="E6759" s="23" t="s">
        <v>204</v>
      </c>
      <c r="F6759" s="23" t="s">
        <v>205</v>
      </c>
      <c r="G6759" s="23" t="s">
        <v>541</v>
      </c>
      <c r="H6759" s="32" t="s">
        <v>542</v>
      </c>
      <c r="I6759" s="32" t="s">
        <v>579</v>
      </c>
      <c r="J6759" s="135">
        <v>17</v>
      </c>
      <c r="K6759" s="28">
        <v>0.27272999999999997</v>
      </c>
      <c r="L6759" s="28">
        <f t="shared" si="146"/>
        <v>0.29743999999999998</v>
      </c>
      <c r="M6759" s="28"/>
      <c r="O6759" s="77">
        <v>0.26218000054359442</v>
      </c>
      <c r="Q6759" s="135"/>
      <c r="R6759" s="27"/>
      <c r="BF6759" s="106"/>
    </row>
    <row r="6760" spans="1:58" x14ac:dyDescent="0.25">
      <c r="A6760" t="s">
        <v>17</v>
      </c>
      <c r="B6760" s="23">
        <v>2019</v>
      </c>
      <c r="C6760" s="23" t="s">
        <v>0</v>
      </c>
      <c r="D6760" s="23" t="s">
        <v>59</v>
      </c>
      <c r="E6760" s="23" t="s">
        <v>264</v>
      </c>
      <c r="F6760" s="23" t="s">
        <v>336</v>
      </c>
      <c r="G6760" s="23" t="s">
        <v>549</v>
      </c>
      <c r="H6760" s="32" t="s">
        <v>357</v>
      </c>
      <c r="I6760" s="32" t="s">
        <v>579</v>
      </c>
      <c r="J6760" s="135">
        <v>29</v>
      </c>
      <c r="K6760" s="28">
        <v>0.43966</v>
      </c>
      <c r="L6760" s="28">
        <f t="shared" si="146"/>
        <v>0.26694000000000001</v>
      </c>
      <c r="M6760" s="28"/>
      <c r="O6760" s="77">
        <v>0.31793001294136047</v>
      </c>
      <c r="Q6760" s="135"/>
      <c r="R6760" s="27"/>
      <c r="BF6760" s="106"/>
    </row>
    <row r="6761" spans="1:58" x14ac:dyDescent="0.25">
      <c r="A6761" t="s">
        <v>17</v>
      </c>
      <c r="B6761" s="23">
        <v>2019</v>
      </c>
      <c r="C6761" s="23" t="s">
        <v>1</v>
      </c>
      <c r="D6761" s="23" t="s">
        <v>60</v>
      </c>
      <c r="E6761" s="23" t="s">
        <v>264</v>
      </c>
      <c r="F6761" s="23" t="s">
        <v>336</v>
      </c>
      <c r="G6761" s="23" t="s">
        <v>549</v>
      </c>
      <c r="H6761" s="32" t="s">
        <v>357</v>
      </c>
      <c r="I6761" s="32" t="s">
        <v>579</v>
      </c>
      <c r="J6761" s="135">
        <v>27</v>
      </c>
      <c r="K6761" s="28">
        <v>0.43924999999999997</v>
      </c>
      <c r="L6761" s="28">
        <f t="shared" si="146"/>
        <v>0.26734000000000002</v>
      </c>
      <c r="M6761" s="28"/>
      <c r="O6761" s="77">
        <v>0.29095000028610229</v>
      </c>
      <c r="Q6761" s="135"/>
      <c r="R6761" s="27"/>
      <c r="BF6761" s="106"/>
    </row>
    <row r="6762" spans="1:58" x14ac:dyDescent="0.25">
      <c r="A6762" t="s">
        <v>17</v>
      </c>
      <c r="B6762" s="23">
        <v>2019</v>
      </c>
      <c r="C6762" s="23" t="s">
        <v>2</v>
      </c>
      <c r="D6762" s="23" t="s">
        <v>61</v>
      </c>
      <c r="E6762" s="23" t="s">
        <v>264</v>
      </c>
      <c r="F6762" s="23" t="s">
        <v>336</v>
      </c>
      <c r="G6762" s="23" t="s">
        <v>549</v>
      </c>
      <c r="H6762" s="32" t="s">
        <v>357</v>
      </c>
      <c r="I6762" s="32" t="s">
        <v>579</v>
      </c>
      <c r="J6762" s="135">
        <v>25</v>
      </c>
      <c r="K6762" s="28">
        <v>0.44897999999999999</v>
      </c>
      <c r="L6762" s="28">
        <f t="shared" si="146"/>
        <v>0.28660000000000002</v>
      </c>
      <c r="M6762" s="28"/>
      <c r="O6762" s="77">
        <v>0.2629300057888031</v>
      </c>
      <c r="Q6762" s="135"/>
      <c r="R6762" s="27"/>
      <c r="BF6762" s="106"/>
    </row>
    <row r="6763" spans="1:58" x14ac:dyDescent="0.25">
      <c r="A6763" t="s">
        <v>17</v>
      </c>
      <c r="B6763" s="23">
        <v>2019</v>
      </c>
      <c r="C6763" s="23" t="s">
        <v>3</v>
      </c>
      <c r="D6763" s="23" t="s">
        <v>62</v>
      </c>
      <c r="E6763" s="23" t="s">
        <v>264</v>
      </c>
      <c r="F6763" s="23" t="s">
        <v>336</v>
      </c>
      <c r="G6763" s="23" t="s">
        <v>549</v>
      </c>
      <c r="H6763" s="32" t="s">
        <v>357</v>
      </c>
      <c r="I6763" s="32" t="s">
        <v>579</v>
      </c>
      <c r="J6763" s="135">
        <v>25</v>
      </c>
      <c r="K6763" s="28">
        <v>0.42857000000000001</v>
      </c>
      <c r="L6763" s="28">
        <f t="shared" si="146"/>
        <v>0.28434999999999999</v>
      </c>
      <c r="M6763" s="28"/>
      <c r="O6763" s="77">
        <v>0.230880007147789</v>
      </c>
      <c r="Q6763" s="135"/>
      <c r="R6763" s="27"/>
      <c r="BF6763" s="106"/>
    </row>
    <row r="6764" spans="1:58" x14ac:dyDescent="0.25">
      <c r="A6764" t="s">
        <v>17</v>
      </c>
      <c r="B6764" s="23">
        <v>2020</v>
      </c>
      <c r="C6764" s="23" t="s">
        <v>0</v>
      </c>
      <c r="D6764" s="23" t="s">
        <v>63</v>
      </c>
      <c r="E6764" s="23" t="s">
        <v>264</v>
      </c>
      <c r="F6764" s="23" t="s">
        <v>336</v>
      </c>
      <c r="G6764" s="23" t="s">
        <v>549</v>
      </c>
      <c r="H6764" s="32" t="s">
        <v>357</v>
      </c>
      <c r="I6764" s="32" t="s">
        <v>579</v>
      </c>
      <c r="J6764" s="135">
        <v>21</v>
      </c>
      <c r="K6764" s="28">
        <v>0.36144999999999999</v>
      </c>
      <c r="L6764" s="28">
        <f t="shared" si="146"/>
        <v>0.27257999999999999</v>
      </c>
      <c r="M6764" s="28"/>
      <c r="O6764" s="77">
        <v>0.1393100023269653</v>
      </c>
      <c r="Q6764" s="135"/>
      <c r="R6764" s="27"/>
      <c r="BF6764" s="106"/>
    </row>
    <row r="6765" spans="1:58" x14ac:dyDescent="0.25">
      <c r="A6765" t="s">
        <v>17</v>
      </c>
      <c r="B6765" s="23">
        <v>2020</v>
      </c>
      <c r="C6765" s="23" t="s">
        <v>1</v>
      </c>
      <c r="D6765" s="23" t="s">
        <v>64</v>
      </c>
      <c r="E6765" s="23" t="s">
        <v>264</v>
      </c>
      <c r="F6765" s="23" t="s">
        <v>336</v>
      </c>
      <c r="G6765" s="23" t="s">
        <v>549</v>
      </c>
      <c r="H6765" s="32" t="s">
        <v>357</v>
      </c>
      <c r="I6765" s="32" t="s">
        <v>579</v>
      </c>
      <c r="J6765" s="135">
        <v>19</v>
      </c>
      <c r="K6765" s="28">
        <v>0.35135</v>
      </c>
      <c r="L6765" s="28">
        <f t="shared" si="146"/>
        <v>0.27387</v>
      </c>
      <c r="M6765" s="28"/>
      <c r="O6765" s="77">
        <v>0.17129999399185181</v>
      </c>
      <c r="Q6765" s="135"/>
      <c r="R6765" s="27"/>
      <c r="BF6765" s="106"/>
    </row>
    <row r="6766" spans="1:58" x14ac:dyDescent="0.25">
      <c r="A6766" t="s">
        <v>17</v>
      </c>
      <c r="B6766" s="23">
        <v>2020</v>
      </c>
      <c r="C6766" s="23" t="s">
        <v>2</v>
      </c>
      <c r="D6766" s="23" t="s">
        <v>65</v>
      </c>
      <c r="E6766" s="23" t="s">
        <v>264</v>
      </c>
      <c r="F6766" s="23" t="s">
        <v>336</v>
      </c>
      <c r="G6766" s="23" t="s">
        <v>549</v>
      </c>
      <c r="H6766" s="32" t="s">
        <v>357</v>
      </c>
      <c r="I6766" s="32" t="s">
        <v>579</v>
      </c>
      <c r="J6766" s="135">
        <v>15</v>
      </c>
      <c r="K6766" s="28">
        <v>0.28814000000000001</v>
      </c>
      <c r="L6766" s="28">
        <f t="shared" si="146"/>
        <v>0.23985000000000001</v>
      </c>
      <c r="M6766" s="28"/>
      <c r="O6766" s="77">
        <v>0.2179500013589859</v>
      </c>
      <c r="Q6766" s="135"/>
      <c r="R6766" s="27"/>
      <c r="BF6766" s="106"/>
    </row>
    <row r="6767" spans="1:58" x14ac:dyDescent="0.25">
      <c r="A6767" t="s">
        <v>17</v>
      </c>
      <c r="B6767" s="23">
        <v>2020</v>
      </c>
      <c r="C6767" s="23" t="s">
        <v>3</v>
      </c>
      <c r="D6767" s="23" t="s">
        <v>66</v>
      </c>
      <c r="E6767" s="23" t="s">
        <v>264</v>
      </c>
      <c r="F6767" s="23" t="s">
        <v>336</v>
      </c>
      <c r="G6767" s="23" t="s">
        <v>549</v>
      </c>
      <c r="H6767" s="32" t="s">
        <v>357</v>
      </c>
      <c r="I6767" s="32" t="s">
        <v>579</v>
      </c>
      <c r="J6767" s="135">
        <v>14</v>
      </c>
      <c r="K6767" s="28">
        <v>0.31480999999999998</v>
      </c>
      <c r="L6767" s="28">
        <f t="shared" si="146"/>
        <v>0.24468000000000001</v>
      </c>
      <c r="M6767" s="28"/>
      <c r="O6767" s="77">
        <v>0.24258999526500699</v>
      </c>
      <c r="Q6767" s="135"/>
      <c r="R6767" s="27"/>
      <c r="BF6767" s="106"/>
    </row>
    <row r="6768" spans="1:58" x14ac:dyDescent="0.25">
      <c r="A6768" t="s">
        <v>17</v>
      </c>
      <c r="B6768" s="23">
        <v>2021</v>
      </c>
      <c r="C6768" s="23" t="s">
        <v>0</v>
      </c>
      <c r="D6768" s="23" t="s">
        <v>67</v>
      </c>
      <c r="E6768" s="23" t="s">
        <v>264</v>
      </c>
      <c r="F6768" s="23" t="s">
        <v>336</v>
      </c>
      <c r="G6768" s="23" t="s">
        <v>549</v>
      </c>
      <c r="H6768" s="32" t="s">
        <v>357</v>
      </c>
      <c r="I6768" s="32" t="s">
        <v>579</v>
      </c>
      <c r="J6768" s="135">
        <v>16</v>
      </c>
      <c r="K6768" s="28">
        <v>0.33333000000000002</v>
      </c>
      <c r="L6768" s="28">
        <f t="shared" si="146"/>
        <v>0.24549000000000001</v>
      </c>
      <c r="M6768" s="28"/>
      <c r="O6768" s="77">
        <v>0.2547299861907959</v>
      </c>
      <c r="Q6768" s="135"/>
      <c r="R6768" s="27"/>
      <c r="BF6768" s="106"/>
    </row>
    <row r="6769" spans="1:58" x14ac:dyDescent="0.25">
      <c r="A6769" t="s">
        <v>17</v>
      </c>
      <c r="B6769" s="23">
        <v>2021</v>
      </c>
      <c r="C6769" s="23" t="s">
        <v>1</v>
      </c>
      <c r="D6769" s="23" t="s">
        <v>68</v>
      </c>
      <c r="E6769" s="23" t="s">
        <v>264</v>
      </c>
      <c r="F6769" s="23" t="s">
        <v>336</v>
      </c>
      <c r="G6769" s="23" t="s">
        <v>549</v>
      </c>
      <c r="H6769" s="32" t="s">
        <v>357</v>
      </c>
      <c r="I6769" s="32" t="s">
        <v>579</v>
      </c>
      <c r="J6769" s="135">
        <v>19</v>
      </c>
      <c r="K6769" s="28">
        <v>0.32432</v>
      </c>
      <c r="L6769" s="28">
        <f t="shared" si="146"/>
        <v>0.27030999999999999</v>
      </c>
      <c r="M6769" s="28"/>
      <c r="O6769" s="77">
        <v>0.25255998969078058</v>
      </c>
      <c r="Q6769" s="135"/>
      <c r="R6769" s="27"/>
      <c r="BF6769" s="106"/>
    </row>
    <row r="6770" spans="1:58" x14ac:dyDescent="0.25">
      <c r="A6770" t="s">
        <v>17</v>
      </c>
      <c r="B6770" s="23">
        <v>2021</v>
      </c>
      <c r="C6770" s="23" t="s">
        <v>2</v>
      </c>
      <c r="D6770" s="23" t="s">
        <v>69</v>
      </c>
      <c r="E6770" s="23" t="s">
        <v>264</v>
      </c>
      <c r="F6770" s="23" t="s">
        <v>336</v>
      </c>
      <c r="G6770" s="23" t="s">
        <v>549</v>
      </c>
      <c r="H6770" s="32" t="s">
        <v>357</v>
      </c>
      <c r="I6770" s="32" t="s">
        <v>579</v>
      </c>
      <c r="J6770" s="135">
        <v>23</v>
      </c>
      <c r="K6770" s="28">
        <v>0.32222000000000001</v>
      </c>
      <c r="L6770" s="28">
        <f t="shared" si="146"/>
        <v>0.29172999999999999</v>
      </c>
      <c r="M6770" s="28"/>
      <c r="O6770" s="77">
        <v>0.26715001463890081</v>
      </c>
      <c r="Q6770" s="135"/>
      <c r="R6770" s="27"/>
      <c r="BF6770" s="106"/>
    </row>
    <row r="6771" spans="1:58" x14ac:dyDescent="0.25">
      <c r="A6771" t="s">
        <v>17</v>
      </c>
      <c r="B6771" s="23">
        <v>2021</v>
      </c>
      <c r="C6771" s="23" t="s">
        <v>3</v>
      </c>
      <c r="D6771" s="23" t="s">
        <v>70</v>
      </c>
      <c r="E6771" s="23" t="s">
        <v>264</v>
      </c>
      <c r="F6771" s="23" t="s">
        <v>336</v>
      </c>
      <c r="G6771" s="23" t="s">
        <v>549</v>
      </c>
      <c r="H6771" s="32" t="s">
        <v>357</v>
      </c>
      <c r="I6771" s="32" t="s">
        <v>579</v>
      </c>
      <c r="J6771" s="135">
        <v>23</v>
      </c>
      <c r="K6771" s="28">
        <v>0.30769000000000002</v>
      </c>
      <c r="L6771" s="28">
        <f t="shared" si="146"/>
        <v>0.28166999999999998</v>
      </c>
      <c r="M6771" s="28"/>
      <c r="O6771" s="77">
        <v>0.26399001479148859</v>
      </c>
      <c r="Q6771" s="135"/>
      <c r="R6771" s="27"/>
      <c r="BF6771" s="106"/>
    </row>
    <row r="6772" spans="1:58" x14ac:dyDescent="0.25">
      <c r="A6772" t="s">
        <v>17</v>
      </c>
      <c r="B6772" s="23">
        <v>2022</v>
      </c>
      <c r="C6772" s="23" t="s">
        <v>0</v>
      </c>
      <c r="D6772" s="23" t="s">
        <v>71</v>
      </c>
      <c r="E6772" s="23" t="s">
        <v>264</v>
      </c>
      <c r="F6772" s="23" t="s">
        <v>336</v>
      </c>
      <c r="G6772" s="23" t="s">
        <v>549</v>
      </c>
      <c r="H6772" s="32" t="s">
        <v>357</v>
      </c>
      <c r="I6772" s="32" t="s">
        <v>579</v>
      </c>
      <c r="J6772" s="135">
        <v>23</v>
      </c>
      <c r="K6772" s="28">
        <v>0.34444000000000002</v>
      </c>
      <c r="L6772" s="28">
        <f t="shared" si="146"/>
        <v>0.28345999999999999</v>
      </c>
      <c r="M6772" s="28"/>
      <c r="O6772" s="77">
        <v>0.26568999886512762</v>
      </c>
      <c r="Q6772" s="135"/>
      <c r="R6772" s="27"/>
      <c r="BF6772" s="106"/>
    </row>
    <row r="6773" spans="1:58" x14ac:dyDescent="0.25">
      <c r="A6773" t="s">
        <v>17</v>
      </c>
      <c r="B6773" s="23">
        <v>2022</v>
      </c>
      <c r="C6773" s="23" t="s">
        <v>1</v>
      </c>
      <c r="D6773" s="23" t="s">
        <v>72</v>
      </c>
      <c r="E6773" s="23" t="s">
        <v>264</v>
      </c>
      <c r="F6773" s="23" t="s">
        <v>336</v>
      </c>
      <c r="G6773" s="23" t="s">
        <v>549</v>
      </c>
      <c r="H6773" s="32" t="s">
        <v>357</v>
      </c>
      <c r="I6773" s="32" t="s">
        <v>579</v>
      </c>
      <c r="J6773" s="135">
        <v>22</v>
      </c>
      <c r="K6773" s="28">
        <v>0.34090999999999999</v>
      </c>
      <c r="L6773" s="28">
        <f t="shared" si="146"/>
        <v>0.28183000000000002</v>
      </c>
      <c r="M6773" s="28"/>
      <c r="O6773" s="77">
        <v>0.27766001224517822</v>
      </c>
      <c r="Q6773" s="135"/>
      <c r="R6773" s="27"/>
      <c r="BF6773" s="106"/>
    </row>
    <row r="6774" spans="1:58" x14ac:dyDescent="0.25">
      <c r="A6774" t="s">
        <v>17</v>
      </c>
      <c r="B6774" s="23">
        <v>2022</v>
      </c>
      <c r="C6774" s="23" t="s">
        <v>2</v>
      </c>
      <c r="D6774" s="23" t="s">
        <v>73</v>
      </c>
      <c r="E6774" s="23" t="s">
        <v>264</v>
      </c>
      <c r="F6774" s="23" t="s">
        <v>336</v>
      </c>
      <c r="G6774" s="23" t="s">
        <v>549</v>
      </c>
      <c r="H6774" s="32" t="s">
        <v>357</v>
      </c>
      <c r="I6774" s="32" t="s">
        <v>579</v>
      </c>
      <c r="J6774" s="135">
        <v>20</v>
      </c>
      <c r="K6774" s="28">
        <v>0.34177000000000002</v>
      </c>
      <c r="L6774" s="28">
        <f t="shared" si="146"/>
        <v>0.28365000000000001</v>
      </c>
      <c r="M6774" s="28"/>
      <c r="O6774" s="77">
        <v>0.2497300058603287</v>
      </c>
      <c r="Q6774" s="135"/>
      <c r="R6774" s="27"/>
      <c r="BF6774" s="106"/>
    </row>
    <row r="6775" spans="1:58" x14ac:dyDescent="0.25">
      <c r="A6775" t="s">
        <v>17</v>
      </c>
      <c r="B6775" s="23">
        <v>2022</v>
      </c>
      <c r="C6775" s="23" t="s">
        <v>3</v>
      </c>
      <c r="D6775" s="23" t="s">
        <v>493</v>
      </c>
      <c r="E6775" s="23" t="s">
        <v>264</v>
      </c>
      <c r="F6775" s="23" t="s">
        <v>336</v>
      </c>
      <c r="G6775" s="23" t="s">
        <v>549</v>
      </c>
      <c r="H6775" s="32" t="s">
        <v>357</v>
      </c>
      <c r="I6775" s="32" t="s">
        <v>579</v>
      </c>
      <c r="J6775" s="135">
        <v>20</v>
      </c>
      <c r="K6775" s="28">
        <v>0.37974999999999998</v>
      </c>
      <c r="L6775" s="28">
        <f t="shared" si="146"/>
        <v>0.29172999999999999</v>
      </c>
      <c r="M6775" s="28"/>
      <c r="O6775" s="77">
        <v>0.25554001331329351</v>
      </c>
      <c r="Q6775" s="135"/>
      <c r="R6775" s="27"/>
      <c r="BF6775" s="106"/>
    </row>
    <row r="6776" spans="1:58" x14ac:dyDescent="0.25">
      <c r="A6776" t="s">
        <v>17</v>
      </c>
      <c r="B6776" s="23">
        <v>2023</v>
      </c>
      <c r="C6776" s="23" t="s">
        <v>0</v>
      </c>
      <c r="D6776" s="23" t="s">
        <v>537</v>
      </c>
      <c r="E6776" s="23" t="s">
        <v>264</v>
      </c>
      <c r="F6776" s="23" t="s">
        <v>336</v>
      </c>
      <c r="G6776" s="23" t="s">
        <v>549</v>
      </c>
      <c r="H6776" s="32" t="s">
        <v>357</v>
      </c>
      <c r="I6776" s="32" t="s">
        <v>579</v>
      </c>
      <c r="J6776" s="135">
        <v>19</v>
      </c>
      <c r="K6776" s="28">
        <v>0.33766000000000002</v>
      </c>
      <c r="L6776" s="28">
        <f t="shared" si="146"/>
        <v>0.28748000000000001</v>
      </c>
      <c r="M6776" s="28"/>
      <c r="O6776" s="77">
        <v>0.26218000054359442</v>
      </c>
      <c r="Q6776" s="135"/>
      <c r="R6776" s="27"/>
      <c r="BF6776" s="106"/>
    </row>
    <row r="6777" spans="1:58" x14ac:dyDescent="0.25">
      <c r="A6777" t="s">
        <v>17</v>
      </c>
      <c r="B6777" s="23">
        <v>2019</v>
      </c>
      <c r="C6777" s="23" t="s">
        <v>0</v>
      </c>
      <c r="D6777" s="23" t="s">
        <v>59</v>
      </c>
      <c r="E6777" s="23" t="s">
        <v>206</v>
      </c>
      <c r="F6777" s="23" t="s">
        <v>207</v>
      </c>
      <c r="G6777" s="23" t="s">
        <v>541</v>
      </c>
      <c r="H6777" s="32" t="s">
        <v>542</v>
      </c>
      <c r="I6777" s="32" t="s">
        <v>579</v>
      </c>
      <c r="J6777" s="135">
        <v>38</v>
      </c>
      <c r="K6777" s="28">
        <v>0.22667000000000001</v>
      </c>
      <c r="L6777" s="28">
        <f t="shared" si="146"/>
        <v>0.34447</v>
      </c>
      <c r="M6777" s="28"/>
      <c r="O6777" s="77">
        <v>0.31793001294136047</v>
      </c>
      <c r="Q6777" s="135"/>
      <c r="R6777" s="27"/>
      <c r="BF6777" s="106"/>
    </row>
    <row r="6778" spans="1:58" x14ac:dyDescent="0.25">
      <c r="A6778" t="s">
        <v>17</v>
      </c>
      <c r="B6778" s="23">
        <v>2019</v>
      </c>
      <c r="C6778" s="23" t="s">
        <v>1</v>
      </c>
      <c r="D6778" s="23" t="s">
        <v>60</v>
      </c>
      <c r="E6778" s="23" t="s">
        <v>206</v>
      </c>
      <c r="F6778" s="23" t="s">
        <v>207</v>
      </c>
      <c r="G6778" s="23" t="s">
        <v>541</v>
      </c>
      <c r="H6778" s="32" t="s">
        <v>542</v>
      </c>
      <c r="I6778" s="32" t="s">
        <v>579</v>
      </c>
      <c r="J6778" s="135">
        <v>35</v>
      </c>
      <c r="K6778" s="28">
        <v>0.26950000000000002</v>
      </c>
      <c r="L6778" s="28">
        <f t="shared" si="146"/>
        <v>0.34921000000000002</v>
      </c>
      <c r="M6778" s="28"/>
      <c r="O6778" s="77">
        <v>0.29095000028610229</v>
      </c>
      <c r="Q6778" s="135"/>
      <c r="R6778" s="27"/>
      <c r="BF6778" s="106"/>
    </row>
    <row r="6779" spans="1:58" x14ac:dyDescent="0.25">
      <c r="A6779" t="s">
        <v>17</v>
      </c>
      <c r="B6779" s="23">
        <v>2019</v>
      </c>
      <c r="C6779" s="23" t="s">
        <v>2</v>
      </c>
      <c r="D6779" s="23" t="s">
        <v>61</v>
      </c>
      <c r="E6779" s="23" t="s">
        <v>206</v>
      </c>
      <c r="F6779" s="23" t="s">
        <v>207</v>
      </c>
      <c r="G6779" s="23" t="s">
        <v>541</v>
      </c>
      <c r="H6779" s="32" t="s">
        <v>542</v>
      </c>
      <c r="I6779" s="32" t="s">
        <v>579</v>
      </c>
      <c r="J6779" s="135">
        <v>35</v>
      </c>
      <c r="K6779" s="28">
        <v>0.3</v>
      </c>
      <c r="L6779" s="28">
        <f t="shared" si="146"/>
        <v>0.33051000000000003</v>
      </c>
      <c r="M6779" s="28"/>
      <c r="O6779" s="77">
        <v>0.2629300057888031</v>
      </c>
      <c r="Q6779" s="135"/>
      <c r="R6779" s="27"/>
      <c r="BF6779" s="106"/>
    </row>
    <row r="6780" spans="1:58" x14ac:dyDescent="0.25">
      <c r="A6780" t="s">
        <v>17</v>
      </c>
      <c r="B6780" s="23">
        <v>2019</v>
      </c>
      <c r="C6780" s="23" t="s">
        <v>3</v>
      </c>
      <c r="D6780" s="23" t="s">
        <v>62</v>
      </c>
      <c r="E6780" s="23" t="s">
        <v>206</v>
      </c>
      <c r="F6780" s="23" t="s">
        <v>207</v>
      </c>
      <c r="G6780" s="23" t="s">
        <v>541</v>
      </c>
      <c r="H6780" s="32" t="s">
        <v>542</v>
      </c>
      <c r="I6780" s="32" t="s">
        <v>579</v>
      </c>
      <c r="J6780" s="135">
        <v>34</v>
      </c>
      <c r="K6780" s="28">
        <v>0.33823999999999999</v>
      </c>
      <c r="L6780" s="28">
        <f t="shared" si="146"/>
        <v>0.32346999999999998</v>
      </c>
      <c r="M6780" s="28"/>
      <c r="O6780" s="77">
        <v>0.230880007147789</v>
      </c>
      <c r="Q6780" s="135"/>
      <c r="R6780" s="27"/>
      <c r="BF6780" s="106"/>
    </row>
    <row r="6781" spans="1:58" x14ac:dyDescent="0.25">
      <c r="A6781" t="s">
        <v>17</v>
      </c>
      <c r="B6781" s="23">
        <v>2020</v>
      </c>
      <c r="C6781" s="23" t="s">
        <v>0</v>
      </c>
      <c r="D6781" s="23" t="s">
        <v>63</v>
      </c>
      <c r="E6781" s="23" t="s">
        <v>206</v>
      </c>
      <c r="F6781" s="23" t="s">
        <v>207</v>
      </c>
      <c r="G6781" s="23" t="s">
        <v>541</v>
      </c>
      <c r="H6781" s="32" t="s">
        <v>542</v>
      </c>
      <c r="I6781" s="32" t="s">
        <v>579</v>
      </c>
      <c r="J6781" s="135">
        <v>29</v>
      </c>
      <c r="K6781" s="28">
        <v>0.33912999999999999</v>
      </c>
      <c r="L6781" s="28">
        <f t="shared" si="146"/>
        <v>0.28033999999999998</v>
      </c>
      <c r="M6781" s="28"/>
      <c r="O6781" s="77">
        <v>0.1393100023269653</v>
      </c>
      <c r="Q6781" s="135"/>
      <c r="R6781" s="27"/>
      <c r="BF6781" s="106"/>
    </row>
    <row r="6782" spans="1:58" x14ac:dyDescent="0.25">
      <c r="A6782" t="s">
        <v>17</v>
      </c>
      <c r="B6782" s="23">
        <v>2020</v>
      </c>
      <c r="C6782" s="23" t="s">
        <v>1</v>
      </c>
      <c r="D6782" s="23" t="s">
        <v>64</v>
      </c>
      <c r="E6782" s="23" t="s">
        <v>206</v>
      </c>
      <c r="F6782" s="23" t="s">
        <v>207</v>
      </c>
      <c r="G6782" s="23" t="s">
        <v>541</v>
      </c>
      <c r="H6782" s="32" t="s">
        <v>542</v>
      </c>
      <c r="I6782" s="32" t="s">
        <v>579</v>
      </c>
      <c r="J6782" s="135">
        <v>23</v>
      </c>
      <c r="K6782" s="28">
        <v>0.34782999999999997</v>
      </c>
      <c r="L6782" s="28">
        <f t="shared" si="146"/>
        <v>0.26867000000000002</v>
      </c>
      <c r="M6782" s="28"/>
      <c r="O6782" s="77">
        <v>0.17129999399185181</v>
      </c>
      <c r="Q6782" s="135"/>
      <c r="R6782" s="27"/>
      <c r="BF6782" s="106"/>
    </row>
    <row r="6783" spans="1:58" x14ac:dyDescent="0.25">
      <c r="A6783" t="s">
        <v>17</v>
      </c>
      <c r="B6783" s="23">
        <v>2020</v>
      </c>
      <c r="C6783" s="23" t="s">
        <v>2</v>
      </c>
      <c r="D6783" s="23" t="s">
        <v>65</v>
      </c>
      <c r="E6783" s="23" t="s">
        <v>206</v>
      </c>
      <c r="F6783" s="23" t="s">
        <v>207</v>
      </c>
      <c r="G6783" s="23" t="s">
        <v>541</v>
      </c>
      <c r="H6783" s="32" t="s">
        <v>542</v>
      </c>
      <c r="I6783" s="32" t="s">
        <v>579</v>
      </c>
      <c r="J6783" s="135">
        <v>17</v>
      </c>
      <c r="K6783" s="28">
        <v>0.34848000000000001</v>
      </c>
      <c r="L6783" s="28">
        <f t="shared" si="146"/>
        <v>0.25618000000000002</v>
      </c>
      <c r="M6783" s="28"/>
      <c r="O6783" s="77">
        <v>0.2179500013589859</v>
      </c>
      <c r="Q6783" s="135"/>
      <c r="R6783" s="27"/>
      <c r="BF6783" s="106"/>
    </row>
    <row r="6784" spans="1:58" x14ac:dyDescent="0.25">
      <c r="A6784" t="s">
        <v>17</v>
      </c>
      <c r="B6784" s="23">
        <v>2020</v>
      </c>
      <c r="C6784" s="23" t="s">
        <v>3</v>
      </c>
      <c r="D6784" s="23" t="s">
        <v>66</v>
      </c>
      <c r="E6784" s="23" t="s">
        <v>206</v>
      </c>
      <c r="F6784" s="23" t="s">
        <v>207</v>
      </c>
      <c r="G6784" s="23" t="s">
        <v>541</v>
      </c>
      <c r="H6784" s="32" t="s">
        <v>542</v>
      </c>
      <c r="I6784" s="32" t="s">
        <v>579</v>
      </c>
      <c r="J6784" s="135">
        <v>15</v>
      </c>
      <c r="K6784" s="28">
        <v>0.30508000000000002</v>
      </c>
      <c r="L6784" s="28">
        <f t="shared" si="146"/>
        <v>0.26554</v>
      </c>
      <c r="M6784" s="28"/>
      <c r="O6784" s="77">
        <v>0.24258999526500699</v>
      </c>
      <c r="Q6784" s="135"/>
      <c r="R6784" s="27"/>
      <c r="BF6784" s="106"/>
    </row>
    <row r="6785" spans="1:58" x14ac:dyDescent="0.25">
      <c r="A6785" t="s">
        <v>17</v>
      </c>
      <c r="B6785" s="23">
        <v>2021</v>
      </c>
      <c r="C6785" s="23" t="s">
        <v>0</v>
      </c>
      <c r="D6785" s="23" t="s">
        <v>67</v>
      </c>
      <c r="E6785" s="23" t="s">
        <v>206</v>
      </c>
      <c r="F6785" s="23" t="s">
        <v>207</v>
      </c>
      <c r="G6785" s="23" t="s">
        <v>541</v>
      </c>
      <c r="H6785" s="32" t="s">
        <v>542</v>
      </c>
      <c r="I6785" s="32" t="s">
        <v>579</v>
      </c>
      <c r="J6785" s="135">
        <v>20</v>
      </c>
      <c r="K6785" s="28">
        <v>0.26250000000000001</v>
      </c>
      <c r="L6785" s="28">
        <f t="shared" si="146"/>
        <v>0.30179</v>
      </c>
      <c r="M6785" s="28"/>
      <c r="O6785" s="77">
        <v>0.2547299861907959</v>
      </c>
      <c r="Q6785" s="135"/>
      <c r="R6785" s="27"/>
      <c r="BF6785" s="106"/>
    </row>
    <row r="6786" spans="1:58" x14ac:dyDescent="0.25">
      <c r="A6786" t="s">
        <v>17</v>
      </c>
      <c r="B6786" s="23">
        <v>2021</v>
      </c>
      <c r="C6786" s="23" t="s">
        <v>1</v>
      </c>
      <c r="D6786" s="23" t="s">
        <v>68</v>
      </c>
      <c r="E6786" s="23" t="s">
        <v>206</v>
      </c>
      <c r="F6786" s="23" t="s">
        <v>207</v>
      </c>
      <c r="G6786" s="23" t="s">
        <v>541</v>
      </c>
      <c r="H6786" s="32" t="s">
        <v>542</v>
      </c>
      <c r="I6786" s="32" t="s">
        <v>579</v>
      </c>
      <c r="J6786" s="135">
        <v>28</v>
      </c>
      <c r="K6786" s="28">
        <v>0.23008999999999999</v>
      </c>
      <c r="L6786" s="28">
        <f t="shared" ref="L6786:L6849" si="147">SUMIFS(K:K, E:E, G6786, D:D, D6786, I:I, I6786)</f>
        <v>0.30381999999999998</v>
      </c>
      <c r="M6786" s="28"/>
      <c r="O6786" s="77">
        <v>0.25255998969078058</v>
      </c>
      <c r="Q6786" s="135"/>
      <c r="R6786" s="27"/>
      <c r="BF6786" s="106"/>
    </row>
    <row r="6787" spans="1:58" x14ac:dyDescent="0.25">
      <c r="A6787" t="s">
        <v>17</v>
      </c>
      <c r="B6787" s="23">
        <v>2021</v>
      </c>
      <c r="C6787" s="23" t="s">
        <v>2</v>
      </c>
      <c r="D6787" s="23" t="s">
        <v>69</v>
      </c>
      <c r="E6787" s="23" t="s">
        <v>206</v>
      </c>
      <c r="F6787" s="23" t="s">
        <v>207</v>
      </c>
      <c r="G6787" s="23" t="s">
        <v>541</v>
      </c>
      <c r="H6787" s="32" t="s">
        <v>542</v>
      </c>
      <c r="I6787" s="32" t="s">
        <v>579</v>
      </c>
      <c r="J6787" s="135">
        <v>38</v>
      </c>
      <c r="K6787" s="28">
        <v>0.21854000000000001</v>
      </c>
      <c r="L6787" s="28">
        <f t="shared" si="147"/>
        <v>0.31916</v>
      </c>
      <c r="M6787" s="28"/>
      <c r="O6787" s="77">
        <v>0.26715001463890081</v>
      </c>
      <c r="Q6787" s="135"/>
      <c r="R6787" s="27"/>
      <c r="BF6787" s="106"/>
    </row>
    <row r="6788" spans="1:58" x14ac:dyDescent="0.25">
      <c r="A6788" t="s">
        <v>17</v>
      </c>
      <c r="B6788" s="23">
        <v>2021</v>
      </c>
      <c r="C6788" s="23" t="s">
        <v>3</v>
      </c>
      <c r="D6788" s="23" t="s">
        <v>70</v>
      </c>
      <c r="E6788" s="23" t="s">
        <v>206</v>
      </c>
      <c r="F6788" s="23" t="s">
        <v>207</v>
      </c>
      <c r="G6788" s="23" t="s">
        <v>541</v>
      </c>
      <c r="H6788" s="32" t="s">
        <v>542</v>
      </c>
      <c r="I6788" s="32" t="s">
        <v>579</v>
      </c>
      <c r="J6788" s="135">
        <v>39</v>
      </c>
      <c r="K6788" s="28">
        <v>0.20779</v>
      </c>
      <c r="L6788" s="28">
        <f t="shared" si="147"/>
        <v>0.31583</v>
      </c>
      <c r="M6788" s="28"/>
      <c r="O6788" s="77">
        <v>0.26399001479148859</v>
      </c>
      <c r="Q6788" s="135"/>
      <c r="R6788" s="27"/>
      <c r="BF6788" s="106"/>
    </row>
    <row r="6789" spans="1:58" x14ac:dyDescent="0.25">
      <c r="A6789" t="s">
        <v>17</v>
      </c>
      <c r="B6789" s="23">
        <v>2022</v>
      </c>
      <c r="C6789" s="23" t="s">
        <v>0</v>
      </c>
      <c r="D6789" s="23" t="s">
        <v>71</v>
      </c>
      <c r="E6789" s="23" t="s">
        <v>206</v>
      </c>
      <c r="F6789" s="23" t="s">
        <v>207</v>
      </c>
      <c r="G6789" s="23" t="s">
        <v>541</v>
      </c>
      <c r="H6789" s="32" t="s">
        <v>542</v>
      </c>
      <c r="I6789" s="32" t="s">
        <v>579</v>
      </c>
      <c r="J6789" s="135">
        <v>38</v>
      </c>
      <c r="K6789" s="28">
        <v>0.19868</v>
      </c>
      <c r="L6789" s="28">
        <f t="shared" si="147"/>
        <v>0.31734000000000001</v>
      </c>
      <c r="M6789" s="28"/>
      <c r="O6789" s="77">
        <v>0.26568999886512762</v>
      </c>
      <c r="Q6789" s="135"/>
      <c r="R6789" s="27"/>
      <c r="BF6789" s="106"/>
    </row>
    <row r="6790" spans="1:58" x14ac:dyDescent="0.25">
      <c r="A6790" t="s">
        <v>17</v>
      </c>
      <c r="B6790" s="23">
        <v>2022</v>
      </c>
      <c r="C6790" s="23" t="s">
        <v>1</v>
      </c>
      <c r="D6790" s="23" t="s">
        <v>72</v>
      </c>
      <c r="E6790" s="23" t="s">
        <v>206</v>
      </c>
      <c r="F6790" s="23" t="s">
        <v>207</v>
      </c>
      <c r="G6790" s="23" t="s">
        <v>541</v>
      </c>
      <c r="H6790" s="32" t="s">
        <v>542</v>
      </c>
      <c r="I6790" s="32" t="s">
        <v>579</v>
      </c>
      <c r="J6790" s="135">
        <v>36</v>
      </c>
      <c r="K6790" s="28">
        <v>0.21831</v>
      </c>
      <c r="L6790" s="28">
        <f t="shared" si="147"/>
        <v>0.32958999999999999</v>
      </c>
      <c r="M6790" s="28"/>
      <c r="O6790" s="77">
        <v>0.27766001224517822</v>
      </c>
      <c r="Q6790" s="135"/>
      <c r="R6790" s="27"/>
      <c r="BF6790" s="106"/>
    </row>
    <row r="6791" spans="1:58" x14ac:dyDescent="0.25">
      <c r="A6791" t="s">
        <v>17</v>
      </c>
      <c r="B6791" s="23">
        <v>2022</v>
      </c>
      <c r="C6791" s="23" t="s">
        <v>2</v>
      </c>
      <c r="D6791" s="23" t="s">
        <v>73</v>
      </c>
      <c r="E6791" s="23" t="s">
        <v>206</v>
      </c>
      <c r="F6791" s="23" t="s">
        <v>207</v>
      </c>
      <c r="G6791" s="23" t="s">
        <v>541</v>
      </c>
      <c r="H6791" s="32" t="s">
        <v>542</v>
      </c>
      <c r="I6791" s="32" t="s">
        <v>579</v>
      </c>
      <c r="J6791" s="135">
        <v>32</v>
      </c>
      <c r="K6791" s="28">
        <v>0.19841</v>
      </c>
      <c r="L6791" s="28">
        <f t="shared" si="147"/>
        <v>0.31498999999999999</v>
      </c>
      <c r="M6791" s="28"/>
      <c r="O6791" s="77">
        <v>0.2497300058603287</v>
      </c>
      <c r="Q6791" s="135"/>
      <c r="R6791" s="27"/>
      <c r="BF6791" s="106"/>
    </row>
    <row r="6792" spans="1:58" x14ac:dyDescent="0.25">
      <c r="A6792" t="s">
        <v>17</v>
      </c>
      <c r="B6792" s="23">
        <v>2022</v>
      </c>
      <c r="C6792" s="23" t="s">
        <v>3</v>
      </c>
      <c r="D6792" s="23" t="s">
        <v>493</v>
      </c>
      <c r="E6792" s="23" t="s">
        <v>206</v>
      </c>
      <c r="F6792" s="23" t="s">
        <v>207</v>
      </c>
      <c r="G6792" s="23" t="s">
        <v>541</v>
      </c>
      <c r="H6792" s="32" t="s">
        <v>542</v>
      </c>
      <c r="I6792" s="32" t="s">
        <v>579</v>
      </c>
      <c r="J6792" s="135">
        <v>33</v>
      </c>
      <c r="K6792" s="28">
        <v>0.12781999999999999</v>
      </c>
      <c r="L6792" s="28">
        <f t="shared" si="147"/>
        <v>0.30764000000000002</v>
      </c>
      <c r="M6792" s="28"/>
      <c r="O6792" s="77">
        <v>0.25554001331329351</v>
      </c>
      <c r="Q6792" s="135"/>
      <c r="R6792" s="27"/>
      <c r="BF6792" s="106"/>
    </row>
    <row r="6793" spans="1:58" x14ac:dyDescent="0.25">
      <c r="A6793" t="s">
        <v>17</v>
      </c>
      <c r="B6793" s="23">
        <v>2023</v>
      </c>
      <c r="C6793" s="23" t="s">
        <v>0</v>
      </c>
      <c r="D6793" s="23" t="s">
        <v>537</v>
      </c>
      <c r="E6793" s="23" t="s">
        <v>206</v>
      </c>
      <c r="F6793" s="23" t="s">
        <v>207</v>
      </c>
      <c r="G6793" s="23" t="s">
        <v>541</v>
      </c>
      <c r="H6793" s="32" t="s">
        <v>542</v>
      </c>
      <c r="I6793" s="32" t="s">
        <v>579</v>
      </c>
      <c r="J6793" s="135">
        <v>35</v>
      </c>
      <c r="K6793" s="28">
        <v>0.11511</v>
      </c>
      <c r="L6793" s="28">
        <f t="shared" si="147"/>
        <v>0.29743999999999998</v>
      </c>
      <c r="M6793" s="28"/>
      <c r="O6793" s="77">
        <v>0.26218000054359442</v>
      </c>
      <c r="Q6793" s="135"/>
      <c r="R6793" s="27"/>
      <c r="BF6793" s="106"/>
    </row>
    <row r="6794" spans="1:58" x14ac:dyDescent="0.25">
      <c r="A6794" t="s">
        <v>17</v>
      </c>
      <c r="B6794" s="23">
        <v>2019</v>
      </c>
      <c r="C6794" s="23" t="s">
        <v>0</v>
      </c>
      <c r="D6794" s="23" t="s">
        <v>59</v>
      </c>
      <c r="E6794" s="23" t="s">
        <v>208</v>
      </c>
      <c r="F6794" s="23" t="s">
        <v>209</v>
      </c>
      <c r="G6794" s="23" t="s">
        <v>559</v>
      </c>
      <c r="H6794" s="32" t="s">
        <v>469</v>
      </c>
      <c r="I6794" s="32" t="s">
        <v>579</v>
      </c>
      <c r="J6794" s="135">
        <v>42</v>
      </c>
      <c r="K6794" s="28">
        <v>0.24698999999999999</v>
      </c>
      <c r="L6794" s="28">
        <f t="shared" si="147"/>
        <v>0.15867000000000001</v>
      </c>
      <c r="M6794" s="28"/>
      <c r="O6794" s="77">
        <v>0.31793001294136047</v>
      </c>
      <c r="Q6794" s="135"/>
      <c r="R6794" s="27"/>
      <c r="BF6794" s="106"/>
    </row>
    <row r="6795" spans="1:58" x14ac:dyDescent="0.25">
      <c r="A6795" t="s">
        <v>17</v>
      </c>
      <c r="B6795" s="23">
        <v>2019</v>
      </c>
      <c r="C6795" s="23" t="s">
        <v>1</v>
      </c>
      <c r="D6795" s="23" t="s">
        <v>60</v>
      </c>
      <c r="E6795" s="23" t="s">
        <v>208</v>
      </c>
      <c r="F6795" s="23" t="s">
        <v>209</v>
      </c>
      <c r="G6795" s="23" t="s">
        <v>559</v>
      </c>
      <c r="H6795" s="32" t="s">
        <v>469</v>
      </c>
      <c r="I6795" s="32" t="s">
        <v>579</v>
      </c>
      <c r="J6795" s="135">
        <v>44</v>
      </c>
      <c r="K6795" s="28">
        <v>0.25862000000000002</v>
      </c>
      <c r="L6795" s="28">
        <f t="shared" si="147"/>
        <v>0.16974</v>
      </c>
      <c r="M6795" s="28"/>
      <c r="O6795" s="77">
        <v>0.29095000028610229</v>
      </c>
      <c r="Q6795" s="135"/>
      <c r="R6795" s="27"/>
      <c r="BF6795" s="106"/>
    </row>
    <row r="6796" spans="1:58" x14ac:dyDescent="0.25">
      <c r="A6796" t="s">
        <v>17</v>
      </c>
      <c r="B6796" s="23">
        <v>2019</v>
      </c>
      <c r="C6796" s="23" t="s">
        <v>2</v>
      </c>
      <c r="D6796" s="23" t="s">
        <v>61</v>
      </c>
      <c r="E6796" s="23" t="s">
        <v>208</v>
      </c>
      <c r="F6796" s="23" t="s">
        <v>209</v>
      </c>
      <c r="G6796" s="23" t="s">
        <v>559</v>
      </c>
      <c r="H6796" s="32" t="s">
        <v>469</v>
      </c>
      <c r="I6796" s="32" t="s">
        <v>579</v>
      </c>
      <c r="J6796" s="135">
        <v>40</v>
      </c>
      <c r="K6796" s="28">
        <v>0.25157000000000002</v>
      </c>
      <c r="L6796" s="28">
        <f t="shared" si="147"/>
        <v>0.16544</v>
      </c>
      <c r="M6796" s="28"/>
      <c r="O6796" s="77">
        <v>0.2629300057888031</v>
      </c>
      <c r="Q6796" s="135"/>
      <c r="R6796" s="27"/>
      <c r="BF6796" s="106"/>
    </row>
    <row r="6797" spans="1:58" x14ac:dyDescent="0.25">
      <c r="A6797" t="s">
        <v>17</v>
      </c>
      <c r="B6797" s="23">
        <v>2019</v>
      </c>
      <c r="C6797" s="23" t="s">
        <v>3</v>
      </c>
      <c r="D6797" s="23" t="s">
        <v>62</v>
      </c>
      <c r="E6797" s="23" t="s">
        <v>208</v>
      </c>
      <c r="F6797" s="23" t="s">
        <v>209</v>
      </c>
      <c r="G6797" s="23" t="s">
        <v>559</v>
      </c>
      <c r="H6797" s="32" t="s">
        <v>469</v>
      </c>
      <c r="I6797" s="32" t="s">
        <v>579</v>
      </c>
      <c r="J6797" s="135">
        <v>41</v>
      </c>
      <c r="K6797" s="28">
        <v>0.16564000000000001</v>
      </c>
      <c r="L6797" s="28">
        <f t="shared" si="147"/>
        <v>0.16170999999999999</v>
      </c>
      <c r="M6797" s="28"/>
      <c r="O6797" s="77">
        <v>0.230880007147789</v>
      </c>
      <c r="Q6797" s="135"/>
      <c r="R6797" s="27"/>
      <c r="BF6797" s="106"/>
    </row>
    <row r="6798" spans="1:58" x14ac:dyDescent="0.25">
      <c r="A6798" t="s">
        <v>17</v>
      </c>
      <c r="B6798" s="23">
        <v>2020</v>
      </c>
      <c r="C6798" s="23" t="s">
        <v>0</v>
      </c>
      <c r="D6798" s="23" t="s">
        <v>63</v>
      </c>
      <c r="E6798" s="23" t="s">
        <v>208</v>
      </c>
      <c r="F6798" s="23" t="s">
        <v>209</v>
      </c>
      <c r="G6798" s="23" t="s">
        <v>559</v>
      </c>
      <c r="H6798" s="32" t="s">
        <v>469</v>
      </c>
      <c r="I6798" s="32" t="s">
        <v>579</v>
      </c>
      <c r="J6798" s="135">
        <v>39</v>
      </c>
      <c r="K6798" s="28">
        <v>0.15287000000000001</v>
      </c>
      <c r="L6798" s="28">
        <f t="shared" si="147"/>
        <v>0.13603000000000001</v>
      </c>
      <c r="M6798" s="28"/>
      <c r="O6798" s="77">
        <v>0.1393100023269653</v>
      </c>
      <c r="Q6798" s="135"/>
      <c r="R6798" s="27"/>
      <c r="BF6798" s="106"/>
    </row>
    <row r="6799" spans="1:58" x14ac:dyDescent="0.25">
      <c r="A6799" t="s">
        <v>17</v>
      </c>
      <c r="B6799" s="23">
        <v>2020</v>
      </c>
      <c r="C6799" s="23" t="s">
        <v>1</v>
      </c>
      <c r="D6799" s="23" t="s">
        <v>64</v>
      </c>
      <c r="E6799" s="23" t="s">
        <v>208</v>
      </c>
      <c r="F6799" s="23" t="s">
        <v>209</v>
      </c>
      <c r="G6799" s="23" t="s">
        <v>559</v>
      </c>
      <c r="H6799" s="32" t="s">
        <v>469</v>
      </c>
      <c r="I6799" s="32" t="s">
        <v>579</v>
      </c>
      <c r="J6799" s="135">
        <v>33</v>
      </c>
      <c r="K6799" s="28">
        <v>0.10687000000000001</v>
      </c>
      <c r="L6799" s="28">
        <f t="shared" si="147"/>
        <v>0.10579</v>
      </c>
      <c r="M6799" s="28"/>
      <c r="O6799" s="77">
        <v>0.17129999399185181</v>
      </c>
      <c r="Q6799" s="135"/>
      <c r="R6799" s="27"/>
      <c r="BF6799" s="106"/>
    </row>
    <row r="6800" spans="1:58" x14ac:dyDescent="0.25">
      <c r="A6800" t="s">
        <v>17</v>
      </c>
      <c r="B6800" s="23">
        <v>2020</v>
      </c>
      <c r="C6800" s="23" t="s">
        <v>2</v>
      </c>
      <c r="D6800" s="23" t="s">
        <v>65</v>
      </c>
      <c r="E6800" s="23" t="s">
        <v>208</v>
      </c>
      <c r="F6800" s="23" t="s">
        <v>209</v>
      </c>
      <c r="G6800" s="23" t="s">
        <v>559</v>
      </c>
      <c r="H6800" s="32" t="s">
        <v>469</v>
      </c>
      <c r="I6800" s="32" t="s">
        <v>579</v>
      </c>
      <c r="J6800" s="135">
        <v>35</v>
      </c>
      <c r="K6800" s="28">
        <v>7.9140000000000002E-2</v>
      </c>
      <c r="L6800" s="28">
        <f t="shared" si="147"/>
        <v>9.7420000000000007E-2</v>
      </c>
      <c r="M6800" s="28"/>
      <c r="O6800" s="77">
        <v>0.2179500013589859</v>
      </c>
      <c r="Q6800" s="135"/>
      <c r="R6800" s="27"/>
      <c r="BF6800" s="106"/>
    </row>
    <row r="6801" spans="1:58" x14ac:dyDescent="0.25">
      <c r="A6801" t="s">
        <v>17</v>
      </c>
      <c r="B6801" s="23">
        <v>2020</v>
      </c>
      <c r="C6801" s="23" t="s">
        <v>3</v>
      </c>
      <c r="D6801" s="23" t="s">
        <v>66</v>
      </c>
      <c r="E6801" s="23" t="s">
        <v>208</v>
      </c>
      <c r="F6801" s="23" t="s">
        <v>209</v>
      </c>
      <c r="G6801" s="23" t="s">
        <v>559</v>
      </c>
      <c r="H6801" s="32" t="s">
        <v>469</v>
      </c>
      <c r="I6801" s="32" t="s">
        <v>579</v>
      </c>
      <c r="J6801" s="135">
        <v>33</v>
      </c>
      <c r="K6801" s="28">
        <v>0.11278000000000001</v>
      </c>
      <c r="L6801" s="28">
        <f t="shared" si="147"/>
        <v>9.2340000000000005E-2</v>
      </c>
      <c r="M6801" s="28"/>
      <c r="O6801" s="77">
        <v>0.24258999526500699</v>
      </c>
      <c r="Q6801" s="135"/>
      <c r="R6801" s="27"/>
      <c r="BF6801" s="106"/>
    </row>
    <row r="6802" spans="1:58" x14ac:dyDescent="0.25">
      <c r="A6802" t="s">
        <v>17</v>
      </c>
      <c r="B6802" s="23">
        <v>2021</v>
      </c>
      <c r="C6802" s="23" t="s">
        <v>0</v>
      </c>
      <c r="D6802" s="23" t="s">
        <v>67</v>
      </c>
      <c r="E6802" s="23" t="s">
        <v>208</v>
      </c>
      <c r="F6802" s="23" t="s">
        <v>209</v>
      </c>
      <c r="G6802" s="23" t="s">
        <v>559</v>
      </c>
      <c r="H6802" s="32" t="s">
        <v>469</v>
      </c>
      <c r="I6802" s="32" t="s">
        <v>579</v>
      </c>
      <c r="J6802" s="135">
        <v>38</v>
      </c>
      <c r="K6802" s="28">
        <v>0.15789</v>
      </c>
      <c r="L6802" s="28">
        <f t="shared" si="147"/>
        <v>0.12245</v>
      </c>
      <c r="M6802" s="28"/>
      <c r="O6802" s="77">
        <v>0.2547299861907959</v>
      </c>
      <c r="Q6802" s="135"/>
      <c r="R6802" s="27"/>
      <c r="BF6802" s="106"/>
    </row>
    <row r="6803" spans="1:58" x14ac:dyDescent="0.25">
      <c r="A6803" t="s">
        <v>17</v>
      </c>
      <c r="B6803" s="23">
        <v>2021</v>
      </c>
      <c r="C6803" s="23" t="s">
        <v>1</v>
      </c>
      <c r="D6803" s="23" t="s">
        <v>68</v>
      </c>
      <c r="E6803" s="23" t="s">
        <v>208</v>
      </c>
      <c r="F6803" s="23" t="s">
        <v>209</v>
      </c>
      <c r="G6803" s="23" t="s">
        <v>559</v>
      </c>
      <c r="H6803" s="32" t="s">
        <v>469</v>
      </c>
      <c r="I6803" s="32" t="s">
        <v>579</v>
      </c>
      <c r="J6803" s="135">
        <v>43</v>
      </c>
      <c r="K6803" s="28">
        <v>0.16958999999999999</v>
      </c>
      <c r="L6803" s="28">
        <f t="shared" si="147"/>
        <v>0.13972999999999999</v>
      </c>
      <c r="M6803" s="28"/>
      <c r="O6803" s="77">
        <v>0.25255998969078058</v>
      </c>
      <c r="Q6803" s="135"/>
      <c r="R6803" s="27"/>
      <c r="BF6803" s="106"/>
    </row>
    <row r="6804" spans="1:58" x14ac:dyDescent="0.25">
      <c r="A6804" t="s">
        <v>17</v>
      </c>
      <c r="B6804" s="23">
        <v>2021</v>
      </c>
      <c r="C6804" s="23" t="s">
        <v>2</v>
      </c>
      <c r="D6804" s="23" t="s">
        <v>69</v>
      </c>
      <c r="E6804" s="23" t="s">
        <v>208</v>
      </c>
      <c r="F6804" s="23" t="s">
        <v>209</v>
      </c>
      <c r="G6804" s="23" t="s">
        <v>559</v>
      </c>
      <c r="H6804" s="32" t="s">
        <v>469</v>
      </c>
      <c r="I6804" s="32" t="s">
        <v>579</v>
      </c>
      <c r="J6804" s="135">
        <v>46</v>
      </c>
      <c r="K6804" s="28">
        <v>0.17582</v>
      </c>
      <c r="L6804" s="28">
        <f t="shared" si="147"/>
        <v>0.14851</v>
      </c>
      <c r="M6804" s="28"/>
      <c r="O6804" s="77">
        <v>0.26715001463890081</v>
      </c>
      <c r="Q6804" s="135"/>
      <c r="R6804" s="27"/>
      <c r="BF6804" s="106"/>
    </row>
    <row r="6805" spans="1:58" x14ac:dyDescent="0.25">
      <c r="A6805" t="s">
        <v>17</v>
      </c>
      <c r="B6805" s="23">
        <v>2021</v>
      </c>
      <c r="C6805" s="23" t="s">
        <v>3</v>
      </c>
      <c r="D6805" s="23" t="s">
        <v>70</v>
      </c>
      <c r="E6805" s="23" t="s">
        <v>208</v>
      </c>
      <c r="F6805" s="23" t="s">
        <v>209</v>
      </c>
      <c r="G6805" s="23" t="s">
        <v>559</v>
      </c>
      <c r="H6805" s="32" t="s">
        <v>469</v>
      </c>
      <c r="I6805" s="32" t="s">
        <v>579</v>
      </c>
      <c r="J6805" s="135">
        <v>44</v>
      </c>
      <c r="K6805" s="28">
        <v>0.16571</v>
      </c>
      <c r="L6805" s="28">
        <f t="shared" si="147"/>
        <v>0.14691000000000001</v>
      </c>
      <c r="M6805" s="28"/>
      <c r="O6805" s="77">
        <v>0.26399001479148859</v>
      </c>
      <c r="Q6805" s="135"/>
      <c r="R6805" s="27"/>
      <c r="BF6805" s="106"/>
    </row>
    <row r="6806" spans="1:58" x14ac:dyDescent="0.25">
      <c r="A6806" t="s">
        <v>17</v>
      </c>
      <c r="B6806" s="23">
        <v>2022</v>
      </c>
      <c r="C6806" s="23" t="s">
        <v>0</v>
      </c>
      <c r="D6806" s="23" t="s">
        <v>71</v>
      </c>
      <c r="E6806" s="23" t="s">
        <v>208</v>
      </c>
      <c r="F6806" s="23" t="s">
        <v>209</v>
      </c>
      <c r="G6806" s="23" t="s">
        <v>559</v>
      </c>
      <c r="H6806" s="32" t="s">
        <v>469</v>
      </c>
      <c r="I6806" s="32" t="s">
        <v>579</v>
      </c>
      <c r="J6806" s="135">
        <v>48</v>
      </c>
      <c r="K6806" s="28">
        <v>0.14660000000000001</v>
      </c>
      <c r="L6806" s="28">
        <f t="shared" si="147"/>
        <v>0.14587</v>
      </c>
      <c r="M6806" s="28"/>
      <c r="O6806" s="77">
        <v>0.26568999886512762</v>
      </c>
      <c r="Q6806" s="135"/>
      <c r="R6806" s="27"/>
      <c r="BF6806" s="106"/>
    </row>
    <row r="6807" spans="1:58" x14ac:dyDescent="0.25">
      <c r="A6807" t="s">
        <v>17</v>
      </c>
      <c r="B6807" s="23">
        <v>2022</v>
      </c>
      <c r="C6807" s="23" t="s">
        <v>1</v>
      </c>
      <c r="D6807" s="23" t="s">
        <v>72</v>
      </c>
      <c r="E6807" s="23" t="s">
        <v>208</v>
      </c>
      <c r="F6807" s="23" t="s">
        <v>209</v>
      </c>
      <c r="G6807" s="23" t="s">
        <v>559</v>
      </c>
      <c r="H6807" s="32" t="s">
        <v>469</v>
      </c>
      <c r="I6807" s="32" t="s">
        <v>579</v>
      </c>
      <c r="J6807" s="135">
        <v>49</v>
      </c>
      <c r="K6807" s="28">
        <v>0.13402</v>
      </c>
      <c r="L6807" s="28">
        <f t="shared" si="147"/>
        <v>0.14191000000000001</v>
      </c>
      <c r="M6807" s="28"/>
      <c r="O6807" s="77">
        <v>0.27766001224517822</v>
      </c>
      <c r="Q6807" s="135"/>
      <c r="R6807" s="27"/>
      <c r="BF6807" s="106"/>
    </row>
    <row r="6808" spans="1:58" x14ac:dyDescent="0.25">
      <c r="A6808" t="s">
        <v>17</v>
      </c>
      <c r="B6808" s="23">
        <v>2022</v>
      </c>
      <c r="C6808" s="23" t="s">
        <v>2</v>
      </c>
      <c r="D6808" s="23" t="s">
        <v>73</v>
      </c>
      <c r="E6808" s="23" t="s">
        <v>208</v>
      </c>
      <c r="F6808" s="23" t="s">
        <v>209</v>
      </c>
      <c r="G6808" s="23" t="s">
        <v>559</v>
      </c>
      <c r="H6808" s="32" t="s">
        <v>469</v>
      </c>
      <c r="I6808" s="32" t="s">
        <v>579</v>
      </c>
      <c r="J6808" s="135">
        <v>47</v>
      </c>
      <c r="K6808" s="28">
        <v>0.16042999999999999</v>
      </c>
      <c r="L6808" s="28">
        <f t="shared" si="147"/>
        <v>0.14666999999999999</v>
      </c>
      <c r="M6808" s="28"/>
      <c r="O6808" s="77">
        <v>0.2497300058603287</v>
      </c>
      <c r="Q6808" s="135"/>
      <c r="R6808" s="27"/>
      <c r="BF6808" s="106"/>
    </row>
    <row r="6809" spans="1:58" x14ac:dyDescent="0.25">
      <c r="A6809" t="s">
        <v>17</v>
      </c>
      <c r="B6809" s="23">
        <v>2022</v>
      </c>
      <c r="C6809" s="23" t="s">
        <v>3</v>
      </c>
      <c r="D6809" s="23" t="s">
        <v>493</v>
      </c>
      <c r="E6809" s="23" t="s">
        <v>208</v>
      </c>
      <c r="F6809" s="23" t="s">
        <v>209</v>
      </c>
      <c r="G6809" s="23" t="s">
        <v>559</v>
      </c>
      <c r="H6809" s="32" t="s">
        <v>469</v>
      </c>
      <c r="I6809" s="32" t="s">
        <v>579</v>
      </c>
      <c r="J6809" s="135">
        <v>51</v>
      </c>
      <c r="K6809" s="28">
        <v>0.2069</v>
      </c>
      <c r="L6809" s="28">
        <f t="shared" si="147"/>
        <v>0.16198000000000001</v>
      </c>
      <c r="M6809" s="28"/>
      <c r="O6809" s="77">
        <v>0.25554001331329351</v>
      </c>
      <c r="Q6809" s="135"/>
      <c r="R6809" s="27"/>
      <c r="BF6809" s="106"/>
    </row>
    <row r="6810" spans="1:58" x14ac:dyDescent="0.25">
      <c r="A6810" t="s">
        <v>17</v>
      </c>
      <c r="B6810" s="23">
        <v>2023</v>
      </c>
      <c r="C6810" s="23" t="s">
        <v>0</v>
      </c>
      <c r="D6810" s="23" t="s">
        <v>537</v>
      </c>
      <c r="E6810" s="23" t="s">
        <v>208</v>
      </c>
      <c r="F6810" s="23" t="s">
        <v>209</v>
      </c>
      <c r="G6810" s="23" t="s">
        <v>559</v>
      </c>
      <c r="H6810" s="32" t="s">
        <v>469</v>
      </c>
      <c r="I6810" s="32" t="s">
        <v>579</v>
      </c>
      <c r="J6810" s="135">
        <v>49</v>
      </c>
      <c r="K6810" s="28">
        <v>0.20513000000000001</v>
      </c>
      <c r="L6810" s="28">
        <f t="shared" si="147"/>
        <v>0.17133000000000001</v>
      </c>
      <c r="M6810" s="28"/>
      <c r="O6810" s="77">
        <v>0.26218000054359442</v>
      </c>
      <c r="Q6810" s="135"/>
      <c r="R6810" s="27"/>
      <c r="BF6810" s="106"/>
    </row>
    <row r="6811" spans="1:58" x14ac:dyDescent="0.25">
      <c r="A6811" t="s">
        <v>17</v>
      </c>
      <c r="B6811" s="23">
        <v>2019</v>
      </c>
      <c r="C6811" s="23" t="s">
        <v>0</v>
      </c>
      <c r="D6811" s="23" t="s">
        <v>59</v>
      </c>
      <c r="E6811" s="23" t="s">
        <v>557</v>
      </c>
      <c r="F6811" s="23" t="s">
        <v>356</v>
      </c>
      <c r="G6811" s="23" t="s">
        <v>557</v>
      </c>
      <c r="H6811" s="32" t="s">
        <v>356</v>
      </c>
      <c r="I6811" s="32" t="s">
        <v>579</v>
      </c>
      <c r="J6811" s="135">
        <v>78</v>
      </c>
      <c r="K6811" s="28">
        <v>0.38907000000000003</v>
      </c>
      <c r="L6811" s="28">
        <f t="shared" si="147"/>
        <v>0.38907000000000003</v>
      </c>
      <c r="M6811" s="28"/>
      <c r="O6811" s="77">
        <v>0.31793001294136047</v>
      </c>
      <c r="Q6811" s="135"/>
      <c r="R6811" s="27"/>
      <c r="BF6811" s="106"/>
    </row>
    <row r="6812" spans="1:58" x14ac:dyDescent="0.25">
      <c r="A6812" t="s">
        <v>17</v>
      </c>
      <c r="B6812" s="23">
        <v>2019</v>
      </c>
      <c r="C6812" s="23" t="s">
        <v>1</v>
      </c>
      <c r="D6812" s="23" t="s">
        <v>60</v>
      </c>
      <c r="E6812" s="23" t="s">
        <v>557</v>
      </c>
      <c r="F6812" s="23" t="s">
        <v>356</v>
      </c>
      <c r="G6812" s="23" t="s">
        <v>557</v>
      </c>
      <c r="H6812" s="32" t="s">
        <v>356</v>
      </c>
      <c r="I6812" s="32" t="s">
        <v>579</v>
      </c>
      <c r="J6812" s="135">
        <v>83</v>
      </c>
      <c r="K6812" s="28">
        <v>0.40540999999999999</v>
      </c>
      <c r="L6812" s="28">
        <f t="shared" si="147"/>
        <v>0.40540999999999999</v>
      </c>
      <c r="M6812" s="28"/>
      <c r="O6812" s="77">
        <v>0.29095000028610229</v>
      </c>
      <c r="Q6812" s="135"/>
      <c r="R6812" s="27"/>
      <c r="BF6812" s="106"/>
    </row>
    <row r="6813" spans="1:58" x14ac:dyDescent="0.25">
      <c r="A6813" t="s">
        <v>17</v>
      </c>
      <c r="B6813" s="23">
        <v>2019</v>
      </c>
      <c r="C6813" s="23" t="s">
        <v>2</v>
      </c>
      <c r="D6813" s="23" t="s">
        <v>61</v>
      </c>
      <c r="E6813" s="23" t="s">
        <v>557</v>
      </c>
      <c r="F6813" s="23" t="s">
        <v>356</v>
      </c>
      <c r="G6813" s="23" t="s">
        <v>557</v>
      </c>
      <c r="H6813" s="32" t="s">
        <v>356</v>
      </c>
      <c r="I6813" s="32" t="s">
        <v>579</v>
      </c>
      <c r="J6813" s="135">
        <v>84</v>
      </c>
      <c r="K6813" s="28">
        <v>0.39222000000000001</v>
      </c>
      <c r="L6813" s="28">
        <f t="shared" si="147"/>
        <v>0.39222000000000001</v>
      </c>
      <c r="M6813" s="28"/>
      <c r="O6813" s="77">
        <v>0.2629300057888031</v>
      </c>
      <c r="Q6813" s="135"/>
      <c r="R6813" s="27"/>
      <c r="BF6813" s="106"/>
    </row>
    <row r="6814" spans="1:58" x14ac:dyDescent="0.25">
      <c r="A6814" t="s">
        <v>17</v>
      </c>
      <c r="B6814" s="23">
        <v>2019</v>
      </c>
      <c r="C6814" s="23" t="s">
        <v>3</v>
      </c>
      <c r="D6814" s="23" t="s">
        <v>62</v>
      </c>
      <c r="E6814" s="23" t="s">
        <v>557</v>
      </c>
      <c r="F6814" s="23" t="s">
        <v>356</v>
      </c>
      <c r="G6814" s="23" t="s">
        <v>557</v>
      </c>
      <c r="H6814" s="32" t="s">
        <v>356</v>
      </c>
      <c r="I6814" s="32" t="s">
        <v>579</v>
      </c>
      <c r="J6814" s="135">
        <v>89</v>
      </c>
      <c r="K6814" s="28">
        <v>0.3831</v>
      </c>
      <c r="L6814" s="28">
        <f t="shared" si="147"/>
        <v>0.3831</v>
      </c>
      <c r="M6814" s="28"/>
      <c r="O6814" s="77">
        <v>0.230880007147789</v>
      </c>
      <c r="Q6814" s="135"/>
      <c r="R6814" s="27"/>
      <c r="BF6814" s="106"/>
    </row>
    <row r="6815" spans="1:58" x14ac:dyDescent="0.25">
      <c r="A6815" t="s">
        <v>17</v>
      </c>
      <c r="B6815" s="23">
        <v>2020</v>
      </c>
      <c r="C6815" s="23" t="s">
        <v>0</v>
      </c>
      <c r="D6815" s="23" t="s">
        <v>63</v>
      </c>
      <c r="E6815" s="23" t="s">
        <v>557</v>
      </c>
      <c r="F6815" s="23" t="s">
        <v>356</v>
      </c>
      <c r="G6815" s="23" t="s">
        <v>557</v>
      </c>
      <c r="H6815" s="32" t="s">
        <v>356</v>
      </c>
      <c r="I6815" s="32" t="s">
        <v>579</v>
      </c>
      <c r="J6815" s="135">
        <v>90</v>
      </c>
      <c r="K6815" s="28">
        <v>0.34721999999999997</v>
      </c>
      <c r="L6815" s="28">
        <f t="shared" si="147"/>
        <v>0.34721999999999997</v>
      </c>
      <c r="M6815" s="28"/>
      <c r="O6815" s="77">
        <v>0.1393100023269653</v>
      </c>
      <c r="Q6815" s="135"/>
      <c r="R6815" s="27"/>
      <c r="BF6815" s="106"/>
    </row>
    <row r="6816" spans="1:58" x14ac:dyDescent="0.25">
      <c r="A6816" t="s">
        <v>17</v>
      </c>
      <c r="B6816" s="23">
        <v>2020</v>
      </c>
      <c r="C6816" s="23" t="s">
        <v>1</v>
      </c>
      <c r="D6816" s="23" t="s">
        <v>64</v>
      </c>
      <c r="E6816" s="23" t="s">
        <v>557</v>
      </c>
      <c r="F6816" s="23" t="s">
        <v>356</v>
      </c>
      <c r="G6816" s="23" t="s">
        <v>557</v>
      </c>
      <c r="H6816" s="32" t="s">
        <v>356</v>
      </c>
      <c r="I6816" s="32" t="s">
        <v>579</v>
      </c>
      <c r="J6816" s="135">
        <v>71</v>
      </c>
      <c r="K6816" s="28">
        <v>0.31929999999999997</v>
      </c>
      <c r="L6816" s="28">
        <f t="shared" si="147"/>
        <v>0.31929999999999997</v>
      </c>
      <c r="M6816" s="28"/>
      <c r="O6816" s="77">
        <v>0.17129999399185181</v>
      </c>
      <c r="Q6816" s="135"/>
      <c r="R6816" s="27"/>
      <c r="BF6816" s="106"/>
    </row>
    <row r="6817" spans="1:58" x14ac:dyDescent="0.25">
      <c r="A6817" t="s">
        <v>17</v>
      </c>
      <c r="B6817" s="23">
        <v>2020</v>
      </c>
      <c r="C6817" s="23" t="s">
        <v>2</v>
      </c>
      <c r="D6817" s="23" t="s">
        <v>65</v>
      </c>
      <c r="E6817" s="23" t="s">
        <v>557</v>
      </c>
      <c r="F6817" s="23" t="s">
        <v>356</v>
      </c>
      <c r="G6817" s="23" t="s">
        <v>557</v>
      </c>
      <c r="H6817" s="32" t="s">
        <v>356</v>
      </c>
      <c r="I6817" s="32" t="s">
        <v>579</v>
      </c>
      <c r="J6817" s="135">
        <v>68</v>
      </c>
      <c r="K6817" s="28">
        <v>0.31364999999999998</v>
      </c>
      <c r="L6817" s="28">
        <f t="shared" si="147"/>
        <v>0.31364999999999998</v>
      </c>
      <c r="M6817" s="28"/>
      <c r="O6817" s="77">
        <v>0.2179500013589859</v>
      </c>
      <c r="Q6817" s="135"/>
      <c r="R6817" s="27"/>
      <c r="BF6817" s="106"/>
    </row>
    <row r="6818" spans="1:58" x14ac:dyDescent="0.25">
      <c r="A6818" t="s">
        <v>17</v>
      </c>
      <c r="B6818" s="23">
        <v>2020</v>
      </c>
      <c r="C6818" s="23" t="s">
        <v>3</v>
      </c>
      <c r="D6818" s="23" t="s">
        <v>66</v>
      </c>
      <c r="E6818" s="23" t="s">
        <v>557</v>
      </c>
      <c r="F6818" s="23" t="s">
        <v>356</v>
      </c>
      <c r="G6818" s="23" t="s">
        <v>557</v>
      </c>
      <c r="H6818" s="32" t="s">
        <v>356</v>
      </c>
      <c r="I6818" s="32" t="s">
        <v>579</v>
      </c>
      <c r="J6818" s="135">
        <v>61</v>
      </c>
      <c r="K6818" s="28">
        <v>0.32230999999999999</v>
      </c>
      <c r="L6818" s="28">
        <f t="shared" si="147"/>
        <v>0.32230999999999999</v>
      </c>
      <c r="M6818" s="28"/>
      <c r="O6818" s="77">
        <v>0.24258999526500699</v>
      </c>
      <c r="Q6818" s="135"/>
      <c r="R6818" s="27"/>
      <c r="BF6818" s="106"/>
    </row>
    <row r="6819" spans="1:58" x14ac:dyDescent="0.25">
      <c r="A6819" t="s">
        <v>17</v>
      </c>
      <c r="B6819" s="23">
        <v>2021</v>
      </c>
      <c r="C6819" s="23" t="s">
        <v>0</v>
      </c>
      <c r="D6819" s="23" t="s">
        <v>67</v>
      </c>
      <c r="E6819" s="23" t="s">
        <v>557</v>
      </c>
      <c r="F6819" s="23" t="s">
        <v>356</v>
      </c>
      <c r="G6819" s="23" t="s">
        <v>557</v>
      </c>
      <c r="H6819" s="32" t="s">
        <v>356</v>
      </c>
      <c r="I6819" s="32" t="s">
        <v>579</v>
      </c>
      <c r="J6819" s="135">
        <v>58</v>
      </c>
      <c r="K6819" s="28">
        <v>0.37339</v>
      </c>
      <c r="L6819" s="28">
        <f t="shared" si="147"/>
        <v>0.37339</v>
      </c>
      <c r="M6819" s="28"/>
      <c r="O6819" s="77">
        <v>0.2547299861907959</v>
      </c>
      <c r="Q6819" s="135"/>
      <c r="R6819" s="27"/>
      <c r="BF6819" s="106"/>
    </row>
    <row r="6820" spans="1:58" x14ac:dyDescent="0.25">
      <c r="A6820" t="s">
        <v>17</v>
      </c>
      <c r="B6820" s="23">
        <v>2021</v>
      </c>
      <c r="C6820" s="23" t="s">
        <v>1</v>
      </c>
      <c r="D6820" s="23" t="s">
        <v>68</v>
      </c>
      <c r="E6820" s="23" t="s">
        <v>557</v>
      </c>
      <c r="F6820" s="23" t="s">
        <v>356</v>
      </c>
      <c r="G6820" s="23" t="s">
        <v>557</v>
      </c>
      <c r="H6820" s="32" t="s">
        <v>356</v>
      </c>
      <c r="I6820" s="32" t="s">
        <v>579</v>
      </c>
      <c r="J6820" s="135">
        <v>73</v>
      </c>
      <c r="K6820" s="28">
        <v>0.39249000000000001</v>
      </c>
      <c r="L6820" s="28">
        <f t="shared" si="147"/>
        <v>0.39249000000000001</v>
      </c>
      <c r="M6820" s="28"/>
      <c r="O6820" s="77">
        <v>0.25255998969078058</v>
      </c>
      <c r="Q6820" s="135"/>
      <c r="R6820" s="27"/>
      <c r="BF6820" s="106"/>
    </row>
    <row r="6821" spans="1:58" x14ac:dyDescent="0.25">
      <c r="A6821" t="s">
        <v>17</v>
      </c>
      <c r="B6821" s="23">
        <v>2021</v>
      </c>
      <c r="C6821" s="23" t="s">
        <v>2</v>
      </c>
      <c r="D6821" s="23" t="s">
        <v>69</v>
      </c>
      <c r="E6821" s="23" t="s">
        <v>557</v>
      </c>
      <c r="F6821" s="23" t="s">
        <v>356</v>
      </c>
      <c r="G6821" s="23" t="s">
        <v>557</v>
      </c>
      <c r="H6821" s="32" t="s">
        <v>356</v>
      </c>
      <c r="I6821" s="32" t="s">
        <v>579</v>
      </c>
      <c r="J6821" s="135">
        <v>76</v>
      </c>
      <c r="K6821" s="28">
        <v>0.40594000000000002</v>
      </c>
      <c r="L6821" s="28">
        <f t="shared" si="147"/>
        <v>0.40594000000000002</v>
      </c>
      <c r="M6821" s="28"/>
      <c r="O6821" s="77">
        <v>0.26715001463890081</v>
      </c>
      <c r="Q6821" s="135"/>
      <c r="R6821" s="27"/>
      <c r="BF6821" s="106"/>
    </row>
    <row r="6822" spans="1:58" x14ac:dyDescent="0.25">
      <c r="A6822" t="s">
        <v>17</v>
      </c>
      <c r="B6822" s="23">
        <v>2021</v>
      </c>
      <c r="C6822" s="23" t="s">
        <v>3</v>
      </c>
      <c r="D6822" s="23" t="s">
        <v>70</v>
      </c>
      <c r="E6822" s="23" t="s">
        <v>557</v>
      </c>
      <c r="F6822" s="23" t="s">
        <v>356</v>
      </c>
      <c r="G6822" s="23" t="s">
        <v>557</v>
      </c>
      <c r="H6822" s="32" t="s">
        <v>356</v>
      </c>
      <c r="I6822" s="32" t="s">
        <v>579</v>
      </c>
      <c r="J6822" s="135">
        <v>78</v>
      </c>
      <c r="K6822" s="28">
        <v>0.38018999999999997</v>
      </c>
      <c r="L6822" s="28">
        <f t="shared" si="147"/>
        <v>0.38018999999999997</v>
      </c>
      <c r="M6822" s="28"/>
      <c r="O6822" s="77">
        <v>0.26399001479148859</v>
      </c>
      <c r="Q6822" s="135"/>
      <c r="R6822" s="27"/>
      <c r="BF6822" s="106"/>
    </row>
    <row r="6823" spans="1:58" x14ac:dyDescent="0.25">
      <c r="A6823" t="s">
        <v>17</v>
      </c>
      <c r="B6823" s="23">
        <v>2022</v>
      </c>
      <c r="C6823" s="23" t="s">
        <v>0</v>
      </c>
      <c r="D6823" s="23" t="s">
        <v>71</v>
      </c>
      <c r="E6823" s="23" t="s">
        <v>557</v>
      </c>
      <c r="F6823" s="23" t="s">
        <v>356</v>
      </c>
      <c r="G6823" s="23" t="s">
        <v>557</v>
      </c>
      <c r="H6823" s="32" t="s">
        <v>356</v>
      </c>
      <c r="I6823" s="32" t="s">
        <v>579</v>
      </c>
      <c r="J6823" s="135">
        <v>79</v>
      </c>
      <c r="K6823" s="28">
        <v>0.40378999999999998</v>
      </c>
      <c r="L6823" s="28">
        <f t="shared" si="147"/>
        <v>0.40378999999999998</v>
      </c>
      <c r="M6823" s="28"/>
      <c r="O6823" s="77">
        <v>0.26568999886512762</v>
      </c>
      <c r="Q6823" s="135"/>
      <c r="R6823" s="27"/>
      <c r="BF6823" s="106"/>
    </row>
    <row r="6824" spans="1:58" x14ac:dyDescent="0.25">
      <c r="A6824" t="s">
        <v>17</v>
      </c>
      <c r="B6824" s="23">
        <v>2022</v>
      </c>
      <c r="C6824" s="23" t="s">
        <v>1</v>
      </c>
      <c r="D6824" s="23" t="s">
        <v>72</v>
      </c>
      <c r="E6824" s="23" t="s">
        <v>557</v>
      </c>
      <c r="F6824" s="23" t="s">
        <v>356</v>
      </c>
      <c r="G6824" s="23" t="s">
        <v>557</v>
      </c>
      <c r="H6824" s="32" t="s">
        <v>356</v>
      </c>
      <c r="I6824" s="32" t="s">
        <v>579</v>
      </c>
      <c r="J6824" s="135">
        <v>79</v>
      </c>
      <c r="K6824" s="28">
        <v>0.38485999999999998</v>
      </c>
      <c r="L6824" s="28">
        <f t="shared" si="147"/>
        <v>0.38485999999999998</v>
      </c>
      <c r="M6824" s="28"/>
      <c r="O6824" s="77">
        <v>0.27766001224517822</v>
      </c>
      <c r="Q6824" s="135"/>
      <c r="R6824" s="27"/>
      <c r="BF6824" s="106"/>
    </row>
    <row r="6825" spans="1:58" x14ac:dyDescent="0.25">
      <c r="A6825" t="s">
        <v>17</v>
      </c>
      <c r="B6825" s="23">
        <v>2022</v>
      </c>
      <c r="C6825" s="23" t="s">
        <v>2</v>
      </c>
      <c r="D6825" s="23" t="s">
        <v>73</v>
      </c>
      <c r="E6825" s="23" t="s">
        <v>557</v>
      </c>
      <c r="F6825" s="23" t="s">
        <v>356</v>
      </c>
      <c r="G6825" s="23" t="s">
        <v>557</v>
      </c>
      <c r="H6825" s="32" t="s">
        <v>356</v>
      </c>
      <c r="I6825" s="32" t="s">
        <v>579</v>
      </c>
      <c r="J6825" s="135">
        <v>78</v>
      </c>
      <c r="K6825" s="28">
        <v>0.38018999999999997</v>
      </c>
      <c r="L6825" s="28">
        <f t="shared" si="147"/>
        <v>0.38018999999999997</v>
      </c>
      <c r="M6825" s="28"/>
      <c r="O6825" s="77">
        <v>0.2497300058603287</v>
      </c>
      <c r="Q6825" s="135"/>
      <c r="R6825" s="27"/>
      <c r="BF6825" s="106"/>
    </row>
    <row r="6826" spans="1:58" x14ac:dyDescent="0.25">
      <c r="A6826" t="s">
        <v>17</v>
      </c>
      <c r="B6826" s="23">
        <v>2022</v>
      </c>
      <c r="C6826" s="23" t="s">
        <v>3</v>
      </c>
      <c r="D6826" s="23" t="s">
        <v>493</v>
      </c>
      <c r="E6826" s="23" t="s">
        <v>557</v>
      </c>
      <c r="F6826" s="23" t="s">
        <v>356</v>
      </c>
      <c r="G6826" s="23" t="s">
        <v>557</v>
      </c>
      <c r="H6826" s="32" t="s">
        <v>356</v>
      </c>
      <c r="I6826" s="32" t="s">
        <v>579</v>
      </c>
      <c r="J6826" s="135">
        <v>81</v>
      </c>
      <c r="K6826" s="28">
        <v>0.42592999999999998</v>
      </c>
      <c r="L6826" s="28">
        <f t="shared" si="147"/>
        <v>0.42592999999999998</v>
      </c>
      <c r="M6826" s="28"/>
      <c r="O6826" s="77">
        <v>0.25554001331329351</v>
      </c>
      <c r="Q6826" s="135"/>
      <c r="R6826" s="27"/>
      <c r="BF6826" s="106"/>
    </row>
    <row r="6827" spans="1:58" x14ac:dyDescent="0.25">
      <c r="A6827" t="s">
        <v>17</v>
      </c>
      <c r="B6827" s="23">
        <v>2023</v>
      </c>
      <c r="C6827" s="23" t="s">
        <v>0</v>
      </c>
      <c r="D6827" s="23" t="s">
        <v>537</v>
      </c>
      <c r="E6827" s="23" t="s">
        <v>557</v>
      </c>
      <c r="F6827" s="23" t="s">
        <v>356</v>
      </c>
      <c r="G6827" s="23" t="s">
        <v>557</v>
      </c>
      <c r="H6827" s="32" t="s">
        <v>356</v>
      </c>
      <c r="I6827" s="32" t="s">
        <v>579</v>
      </c>
      <c r="J6827" s="135">
        <v>84</v>
      </c>
      <c r="K6827" s="28">
        <v>0.38208999999999999</v>
      </c>
      <c r="L6827" s="28">
        <f t="shared" si="147"/>
        <v>0.38208999999999999</v>
      </c>
      <c r="M6827" s="28"/>
      <c r="O6827" s="77">
        <v>0.26218000054359442</v>
      </c>
      <c r="Q6827" s="135"/>
      <c r="R6827" s="27"/>
      <c r="BF6827" s="106"/>
    </row>
    <row r="6828" spans="1:58" x14ac:dyDescent="0.25">
      <c r="A6828" t="s">
        <v>17</v>
      </c>
      <c r="B6828" s="23">
        <v>2019</v>
      </c>
      <c r="C6828" s="23" t="s">
        <v>0</v>
      </c>
      <c r="D6828" s="23" t="s">
        <v>59</v>
      </c>
      <c r="E6828" s="23" t="s">
        <v>210</v>
      </c>
      <c r="F6828" s="23" t="s">
        <v>211</v>
      </c>
      <c r="G6828" s="23" t="s">
        <v>549</v>
      </c>
      <c r="H6828" s="32" t="s">
        <v>357</v>
      </c>
      <c r="I6828" s="32" t="s">
        <v>579</v>
      </c>
      <c r="J6828" s="135">
        <v>28</v>
      </c>
      <c r="K6828" s="28">
        <v>0.44247999999999998</v>
      </c>
      <c r="L6828" s="28">
        <f t="shared" si="147"/>
        <v>0.26694000000000001</v>
      </c>
      <c r="M6828" s="28"/>
      <c r="O6828" s="77">
        <v>0.31793001294136047</v>
      </c>
      <c r="Q6828" s="135"/>
      <c r="R6828" s="27"/>
      <c r="BF6828" s="106"/>
    </row>
    <row r="6829" spans="1:58" x14ac:dyDescent="0.25">
      <c r="A6829" t="s">
        <v>17</v>
      </c>
      <c r="B6829" s="23">
        <v>2019</v>
      </c>
      <c r="C6829" s="23" t="s">
        <v>1</v>
      </c>
      <c r="D6829" s="23" t="s">
        <v>60</v>
      </c>
      <c r="E6829" s="23" t="s">
        <v>210</v>
      </c>
      <c r="F6829" s="23" t="s">
        <v>211</v>
      </c>
      <c r="G6829" s="23" t="s">
        <v>549</v>
      </c>
      <c r="H6829" s="32" t="s">
        <v>357</v>
      </c>
      <c r="I6829" s="32" t="s">
        <v>579</v>
      </c>
      <c r="J6829" s="135">
        <v>25</v>
      </c>
      <c r="K6829" s="28">
        <v>0.44444</v>
      </c>
      <c r="L6829" s="28">
        <f t="shared" si="147"/>
        <v>0.26734000000000002</v>
      </c>
      <c r="M6829" s="28"/>
      <c r="O6829" s="77">
        <v>0.29095000028610229</v>
      </c>
      <c r="Q6829" s="135"/>
      <c r="R6829" s="27"/>
      <c r="BF6829" s="106"/>
    </row>
    <row r="6830" spans="1:58" x14ac:dyDescent="0.25">
      <c r="A6830" t="s">
        <v>17</v>
      </c>
      <c r="B6830" s="23">
        <v>2019</v>
      </c>
      <c r="C6830" s="23" t="s">
        <v>2</v>
      </c>
      <c r="D6830" s="23" t="s">
        <v>61</v>
      </c>
      <c r="E6830" s="23" t="s">
        <v>210</v>
      </c>
      <c r="F6830" s="23" t="s">
        <v>211</v>
      </c>
      <c r="G6830" s="23" t="s">
        <v>549</v>
      </c>
      <c r="H6830" s="32" t="s">
        <v>357</v>
      </c>
      <c r="I6830" s="32" t="s">
        <v>579</v>
      </c>
      <c r="J6830" s="135">
        <v>23</v>
      </c>
      <c r="K6830" s="28">
        <v>0.47311999999999999</v>
      </c>
      <c r="L6830" s="28">
        <f t="shared" si="147"/>
        <v>0.28660000000000002</v>
      </c>
      <c r="M6830" s="28"/>
      <c r="O6830" s="77">
        <v>0.2629300057888031</v>
      </c>
      <c r="Q6830" s="135"/>
      <c r="R6830" s="27"/>
      <c r="BF6830" s="106"/>
    </row>
    <row r="6831" spans="1:58" x14ac:dyDescent="0.25">
      <c r="A6831" t="s">
        <v>17</v>
      </c>
      <c r="B6831" s="23">
        <v>2019</v>
      </c>
      <c r="C6831" s="23" t="s">
        <v>3</v>
      </c>
      <c r="D6831" s="23" t="s">
        <v>62</v>
      </c>
      <c r="E6831" s="23" t="s">
        <v>210</v>
      </c>
      <c r="F6831" s="23" t="s">
        <v>211</v>
      </c>
      <c r="G6831" s="23" t="s">
        <v>549</v>
      </c>
      <c r="H6831" s="32" t="s">
        <v>357</v>
      </c>
      <c r="I6831" s="32" t="s">
        <v>579</v>
      </c>
      <c r="J6831" s="135">
        <v>23</v>
      </c>
      <c r="K6831" s="28">
        <v>0.45651999999999998</v>
      </c>
      <c r="L6831" s="28">
        <f t="shared" si="147"/>
        <v>0.28434999999999999</v>
      </c>
      <c r="M6831" s="28"/>
      <c r="O6831" s="77">
        <v>0.230880007147789</v>
      </c>
      <c r="Q6831" s="135"/>
      <c r="R6831" s="27"/>
      <c r="BF6831" s="106"/>
    </row>
    <row r="6832" spans="1:58" x14ac:dyDescent="0.25">
      <c r="A6832" t="s">
        <v>17</v>
      </c>
      <c r="B6832" s="23">
        <v>2020</v>
      </c>
      <c r="C6832" s="23" t="s">
        <v>0</v>
      </c>
      <c r="D6832" s="23" t="s">
        <v>63</v>
      </c>
      <c r="E6832" s="23" t="s">
        <v>210</v>
      </c>
      <c r="F6832" s="23" t="s">
        <v>211</v>
      </c>
      <c r="G6832" s="23" t="s">
        <v>549</v>
      </c>
      <c r="H6832" s="32" t="s">
        <v>357</v>
      </c>
      <c r="I6832" s="32" t="s">
        <v>579</v>
      </c>
      <c r="J6832" s="135">
        <v>22</v>
      </c>
      <c r="K6832" s="28">
        <v>0.42697000000000002</v>
      </c>
      <c r="L6832" s="28">
        <f t="shared" si="147"/>
        <v>0.27257999999999999</v>
      </c>
      <c r="M6832" s="28"/>
      <c r="O6832" s="77">
        <v>0.1393100023269653</v>
      </c>
      <c r="Q6832" s="135"/>
      <c r="R6832" s="27"/>
      <c r="BF6832" s="106"/>
    </row>
    <row r="6833" spans="1:58" x14ac:dyDescent="0.25">
      <c r="A6833" t="s">
        <v>17</v>
      </c>
      <c r="B6833" s="23">
        <v>2020</v>
      </c>
      <c r="C6833" s="23" t="s">
        <v>1</v>
      </c>
      <c r="D6833" s="23" t="s">
        <v>64</v>
      </c>
      <c r="E6833" s="23" t="s">
        <v>210</v>
      </c>
      <c r="F6833" s="23" t="s">
        <v>211</v>
      </c>
      <c r="G6833" s="23" t="s">
        <v>549</v>
      </c>
      <c r="H6833" s="32" t="s">
        <v>357</v>
      </c>
      <c r="I6833" s="32" t="s">
        <v>579</v>
      </c>
      <c r="J6833" s="135">
        <v>21</v>
      </c>
      <c r="K6833" s="28">
        <v>0.45783000000000001</v>
      </c>
      <c r="L6833" s="28">
        <f t="shared" si="147"/>
        <v>0.27387</v>
      </c>
      <c r="M6833" s="28"/>
      <c r="O6833" s="77">
        <v>0.17129999399185181</v>
      </c>
      <c r="Q6833" s="135"/>
      <c r="R6833" s="27"/>
      <c r="BF6833" s="106"/>
    </row>
    <row r="6834" spans="1:58" x14ac:dyDescent="0.25">
      <c r="A6834" t="s">
        <v>17</v>
      </c>
      <c r="B6834" s="23">
        <v>2020</v>
      </c>
      <c r="C6834" s="23" t="s">
        <v>2</v>
      </c>
      <c r="D6834" s="23" t="s">
        <v>65</v>
      </c>
      <c r="E6834" s="23" t="s">
        <v>210</v>
      </c>
      <c r="F6834" s="23" t="s">
        <v>211</v>
      </c>
      <c r="G6834" s="23" t="s">
        <v>549</v>
      </c>
      <c r="H6834" s="32" t="s">
        <v>357</v>
      </c>
      <c r="I6834" s="32" t="s">
        <v>579</v>
      </c>
      <c r="J6834" s="135">
        <v>21</v>
      </c>
      <c r="K6834" s="28">
        <v>0.39285999999999999</v>
      </c>
      <c r="L6834" s="28">
        <f t="shared" si="147"/>
        <v>0.23985000000000001</v>
      </c>
      <c r="M6834" s="28"/>
      <c r="O6834" s="77">
        <v>0.2179500013589859</v>
      </c>
      <c r="Q6834" s="135"/>
      <c r="R6834" s="27"/>
      <c r="BF6834" s="106"/>
    </row>
    <row r="6835" spans="1:58" x14ac:dyDescent="0.25">
      <c r="A6835" t="s">
        <v>17</v>
      </c>
      <c r="B6835" s="23">
        <v>2020</v>
      </c>
      <c r="C6835" s="23" t="s">
        <v>3</v>
      </c>
      <c r="D6835" s="23" t="s">
        <v>66</v>
      </c>
      <c r="E6835" s="23" t="s">
        <v>210</v>
      </c>
      <c r="F6835" s="23" t="s">
        <v>211</v>
      </c>
      <c r="G6835" s="23" t="s">
        <v>549</v>
      </c>
      <c r="H6835" s="32" t="s">
        <v>357</v>
      </c>
      <c r="I6835" s="32" t="s">
        <v>579</v>
      </c>
      <c r="J6835" s="135">
        <v>20</v>
      </c>
      <c r="K6835" s="28">
        <v>0.36709000000000003</v>
      </c>
      <c r="L6835" s="28">
        <f t="shared" si="147"/>
        <v>0.24468000000000001</v>
      </c>
      <c r="M6835" s="28"/>
      <c r="O6835" s="77">
        <v>0.24258999526500699</v>
      </c>
      <c r="Q6835" s="135"/>
      <c r="R6835" s="27"/>
      <c r="BF6835" s="106"/>
    </row>
    <row r="6836" spans="1:58" x14ac:dyDescent="0.25">
      <c r="A6836" t="s">
        <v>17</v>
      </c>
      <c r="B6836" s="23">
        <v>2021</v>
      </c>
      <c r="C6836" s="23" t="s">
        <v>0</v>
      </c>
      <c r="D6836" s="23" t="s">
        <v>67</v>
      </c>
      <c r="E6836" s="23" t="s">
        <v>210</v>
      </c>
      <c r="F6836" s="23" t="s">
        <v>211</v>
      </c>
      <c r="G6836" s="23" t="s">
        <v>549</v>
      </c>
      <c r="H6836" s="32" t="s">
        <v>357</v>
      </c>
      <c r="I6836" s="32" t="s">
        <v>579</v>
      </c>
      <c r="J6836" s="135">
        <v>18</v>
      </c>
      <c r="K6836" s="28">
        <v>0.31507000000000002</v>
      </c>
      <c r="L6836" s="28">
        <f t="shared" si="147"/>
        <v>0.24549000000000001</v>
      </c>
      <c r="M6836" s="28"/>
      <c r="O6836" s="77">
        <v>0.2547299861907959</v>
      </c>
      <c r="Q6836" s="135"/>
      <c r="R6836" s="27"/>
      <c r="BF6836" s="106"/>
    </row>
    <row r="6837" spans="1:58" x14ac:dyDescent="0.25">
      <c r="A6837" t="s">
        <v>17</v>
      </c>
      <c r="B6837" s="23">
        <v>2021</v>
      </c>
      <c r="C6837" s="23" t="s">
        <v>1</v>
      </c>
      <c r="D6837" s="23" t="s">
        <v>68</v>
      </c>
      <c r="E6837" s="23" t="s">
        <v>210</v>
      </c>
      <c r="F6837" s="23" t="s">
        <v>211</v>
      </c>
      <c r="G6837" s="23" t="s">
        <v>549</v>
      </c>
      <c r="H6837" s="32" t="s">
        <v>357</v>
      </c>
      <c r="I6837" s="32" t="s">
        <v>579</v>
      </c>
      <c r="J6837" s="135">
        <v>22</v>
      </c>
      <c r="K6837" s="28">
        <v>0.37930999999999998</v>
      </c>
      <c r="L6837" s="28">
        <f t="shared" si="147"/>
        <v>0.27030999999999999</v>
      </c>
      <c r="M6837" s="28"/>
      <c r="O6837" s="77">
        <v>0.25255998969078058</v>
      </c>
      <c r="Q6837" s="135"/>
      <c r="R6837" s="27"/>
      <c r="BF6837" s="106"/>
    </row>
    <row r="6838" spans="1:58" x14ac:dyDescent="0.25">
      <c r="A6838" t="s">
        <v>17</v>
      </c>
      <c r="B6838" s="23">
        <v>2021</v>
      </c>
      <c r="C6838" s="23" t="s">
        <v>2</v>
      </c>
      <c r="D6838" s="23" t="s">
        <v>69</v>
      </c>
      <c r="E6838" s="23" t="s">
        <v>210</v>
      </c>
      <c r="F6838" s="23" t="s">
        <v>211</v>
      </c>
      <c r="G6838" s="23" t="s">
        <v>549</v>
      </c>
      <c r="H6838" s="32" t="s">
        <v>357</v>
      </c>
      <c r="I6838" s="32" t="s">
        <v>579</v>
      </c>
      <c r="J6838" s="135">
        <v>22</v>
      </c>
      <c r="K6838" s="28">
        <v>0.42529</v>
      </c>
      <c r="L6838" s="28">
        <f t="shared" si="147"/>
        <v>0.29172999999999999</v>
      </c>
      <c r="M6838" s="28"/>
      <c r="O6838" s="77">
        <v>0.26715001463890081</v>
      </c>
      <c r="Q6838" s="135"/>
      <c r="R6838" s="27"/>
      <c r="BF6838" s="106"/>
    </row>
    <row r="6839" spans="1:58" x14ac:dyDescent="0.25">
      <c r="A6839" t="s">
        <v>17</v>
      </c>
      <c r="B6839" s="23">
        <v>2021</v>
      </c>
      <c r="C6839" s="23" t="s">
        <v>3</v>
      </c>
      <c r="D6839" s="23" t="s">
        <v>70</v>
      </c>
      <c r="E6839" s="23" t="s">
        <v>210</v>
      </c>
      <c r="F6839" s="23" t="s">
        <v>211</v>
      </c>
      <c r="G6839" s="23" t="s">
        <v>549</v>
      </c>
      <c r="H6839" s="32" t="s">
        <v>357</v>
      </c>
      <c r="I6839" s="32" t="s">
        <v>579</v>
      </c>
      <c r="J6839" s="135">
        <v>29</v>
      </c>
      <c r="K6839" s="28">
        <v>0.35965000000000003</v>
      </c>
      <c r="L6839" s="28">
        <f t="shared" si="147"/>
        <v>0.28166999999999998</v>
      </c>
      <c r="M6839" s="28"/>
      <c r="O6839" s="77">
        <v>0.26399001479148859</v>
      </c>
      <c r="Q6839" s="135"/>
      <c r="R6839" s="27"/>
      <c r="BF6839" s="106"/>
    </row>
    <row r="6840" spans="1:58" x14ac:dyDescent="0.25">
      <c r="A6840" t="s">
        <v>17</v>
      </c>
      <c r="B6840" s="23">
        <v>2022</v>
      </c>
      <c r="C6840" s="23" t="s">
        <v>0</v>
      </c>
      <c r="D6840" s="23" t="s">
        <v>71</v>
      </c>
      <c r="E6840" s="23" t="s">
        <v>210</v>
      </c>
      <c r="F6840" s="23" t="s">
        <v>211</v>
      </c>
      <c r="G6840" s="23" t="s">
        <v>549</v>
      </c>
      <c r="H6840" s="32" t="s">
        <v>357</v>
      </c>
      <c r="I6840" s="32" t="s">
        <v>579</v>
      </c>
      <c r="J6840" s="135">
        <v>31</v>
      </c>
      <c r="K6840" s="28">
        <v>0.43089</v>
      </c>
      <c r="L6840" s="28">
        <f t="shared" si="147"/>
        <v>0.28345999999999999</v>
      </c>
      <c r="M6840" s="28"/>
      <c r="O6840" s="77">
        <v>0.26568999886512762</v>
      </c>
      <c r="Q6840" s="135"/>
      <c r="R6840" s="27"/>
      <c r="BF6840" s="106"/>
    </row>
    <row r="6841" spans="1:58" x14ac:dyDescent="0.25">
      <c r="A6841" t="s">
        <v>17</v>
      </c>
      <c r="B6841" s="23">
        <v>2022</v>
      </c>
      <c r="C6841" s="23" t="s">
        <v>1</v>
      </c>
      <c r="D6841" s="23" t="s">
        <v>72</v>
      </c>
      <c r="E6841" s="23" t="s">
        <v>210</v>
      </c>
      <c r="F6841" s="23" t="s">
        <v>211</v>
      </c>
      <c r="G6841" s="23" t="s">
        <v>549</v>
      </c>
      <c r="H6841" s="32" t="s">
        <v>357</v>
      </c>
      <c r="I6841" s="32" t="s">
        <v>579</v>
      </c>
      <c r="J6841" s="135">
        <v>28</v>
      </c>
      <c r="K6841" s="28">
        <v>0.44247999999999998</v>
      </c>
      <c r="L6841" s="28">
        <f t="shared" si="147"/>
        <v>0.28183000000000002</v>
      </c>
      <c r="M6841" s="28"/>
      <c r="O6841" s="77">
        <v>0.27766001224517822</v>
      </c>
      <c r="Q6841" s="135"/>
      <c r="R6841" s="27"/>
      <c r="BF6841" s="106"/>
    </row>
    <row r="6842" spans="1:58" x14ac:dyDescent="0.25">
      <c r="A6842" t="s">
        <v>17</v>
      </c>
      <c r="B6842" s="23">
        <v>2022</v>
      </c>
      <c r="C6842" s="23" t="s">
        <v>2</v>
      </c>
      <c r="D6842" s="23" t="s">
        <v>73</v>
      </c>
      <c r="E6842" s="23" t="s">
        <v>210</v>
      </c>
      <c r="F6842" s="23" t="s">
        <v>211</v>
      </c>
      <c r="G6842" s="23" t="s">
        <v>549</v>
      </c>
      <c r="H6842" s="32" t="s">
        <v>357</v>
      </c>
      <c r="I6842" s="32" t="s">
        <v>579</v>
      </c>
      <c r="J6842" s="135">
        <v>28</v>
      </c>
      <c r="K6842" s="28">
        <v>0.45535999999999999</v>
      </c>
      <c r="L6842" s="28">
        <f t="shared" si="147"/>
        <v>0.28365000000000001</v>
      </c>
      <c r="M6842" s="28"/>
      <c r="O6842" s="77">
        <v>0.2497300058603287</v>
      </c>
      <c r="Q6842" s="135"/>
      <c r="R6842" s="27"/>
      <c r="BF6842" s="106"/>
    </row>
    <row r="6843" spans="1:58" x14ac:dyDescent="0.25">
      <c r="A6843" t="s">
        <v>17</v>
      </c>
      <c r="B6843" s="23">
        <v>2022</v>
      </c>
      <c r="C6843" s="23" t="s">
        <v>3</v>
      </c>
      <c r="D6843" s="23" t="s">
        <v>493</v>
      </c>
      <c r="E6843" s="23" t="s">
        <v>210</v>
      </c>
      <c r="F6843" s="23" t="s">
        <v>211</v>
      </c>
      <c r="G6843" s="23" t="s">
        <v>549</v>
      </c>
      <c r="H6843" s="32" t="s">
        <v>357</v>
      </c>
      <c r="I6843" s="32" t="s">
        <v>579</v>
      </c>
      <c r="J6843" s="135">
        <v>24</v>
      </c>
      <c r="K6843" s="28">
        <v>0.51063999999999998</v>
      </c>
      <c r="L6843" s="28">
        <f t="shared" si="147"/>
        <v>0.29172999999999999</v>
      </c>
      <c r="M6843" s="28"/>
      <c r="O6843" s="77">
        <v>0.25554001331329351</v>
      </c>
      <c r="Q6843" s="135"/>
      <c r="R6843" s="27"/>
      <c r="BF6843" s="106"/>
    </row>
    <row r="6844" spans="1:58" x14ac:dyDescent="0.25">
      <c r="A6844" t="s">
        <v>17</v>
      </c>
      <c r="B6844" s="23">
        <v>2023</v>
      </c>
      <c r="C6844" s="23" t="s">
        <v>0</v>
      </c>
      <c r="D6844" s="23" t="s">
        <v>537</v>
      </c>
      <c r="E6844" s="23" t="s">
        <v>210</v>
      </c>
      <c r="F6844" s="23" t="s">
        <v>211</v>
      </c>
      <c r="G6844" s="23" t="s">
        <v>549</v>
      </c>
      <c r="H6844" s="32" t="s">
        <v>357</v>
      </c>
      <c r="I6844" s="32" t="s">
        <v>579</v>
      </c>
      <c r="J6844" s="135">
        <v>21</v>
      </c>
      <c r="K6844" s="28">
        <v>0.48780000000000001</v>
      </c>
      <c r="L6844" s="28">
        <f t="shared" si="147"/>
        <v>0.28748000000000001</v>
      </c>
      <c r="M6844" s="28"/>
      <c r="O6844" s="77">
        <v>0.26218000054359442</v>
      </c>
      <c r="Q6844" s="135"/>
      <c r="R6844" s="27"/>
      <c r="BF6844" s="106"/>
    </row>
    <row r="6845" spans="1:58" x14ac:dyDescent="0.25">
      <c r="A6845" t="s">
        <v>17</v>
      </c>
      <c r="B6845" s="23">
        <v>2019</v>
      </c>
      <c r="C6845" s="23" t="s">
        <v>0</v>
      </c>
      <c r="D6845" s="23" t="s">
        <v>59</v>
      </c>
      <c r="E6845" s="23" t="s">
        <v>539</v>
      </c>
      <c r="F6845" s="23" t="s">
        <v>364</v>
      </c>
      <c r="G6845" s="23" t="s">
        <v>539</v>
      </c>
      <c r="H6845" s="32" t="s">
        <v>364</v>
      </c>
      <c r="I6845" s="32" t="s">
        <v>579</v>
      </c>
      <c r="J6845" s="135">
        <v>61</v>
      </c>
      <c r="K6845" s="28">
        <v>0.27272999999999997</v>
      </c>
      <c r="L6845" s="28">
        <f t="shared" si="147"/>
        <v>0.27272999999999997</v>
      </c>
      <c r="M6845" s="28"/>
      <c r="O6845" s="77">
        <v>0.31793001294136047</v>
      </c>
      <c r="Q6845" s="135"/>
      <c r="R6845" s="27"/>
      <c r="BF6845" s="106"/>
    </row>
    <row r="6846" spans="1:58" x14ac:dyDescent="0.25">
      <c r="A6846" t="s">
        <v>17</v>
      </c>
      <c r="B6846" s="23">
        <v>2019</v>
      </c>
      <c r="C6846" s="23" t="s">
        <v>1</v>
      </c>
      <c r="D6846" s="23" t="s">
        <v>60</v>
      </c>
      <c r="E6846" s="23" t="s">
        <v>539</v>
      </c>
      <c r="F6846" s="23" t="s">
        <v>364</v>
      </c>
      <c r="G6846" s="23" t="s">
        <v>539</v>
      </c>
      <c r="H6846" s="32" t="s">
        <v>364</v>
      </c>
      <c r="I6846" s="32" t="s">
        <v>579</v>
      </c>
      <c r="J6846" s="135">
        <v>61</v>
      </c>
      <c r="K6846" s="28">
        <v>0.28511999999999998</v>
      </c>
      <c r="L6846" s="28">
        <f t="shared" si="147"/>
        <v>0.28511999999999998</v>
      </c>
      <c r="M6846" s="28"/>
      <c r="O6846" s="77">
        <v>0.29095000028610229</v>
      </c>
      <c r="Q6846" s="135"/>
      <c r="R6846" s="27"/>
      <c r="BF6846" s="106"/>
    </row>
    <row r="6847" spans="1:58" x14ac:dyDescent="0.25">
      <c r="A6847" t="s">
        <v>17</v>
      </c>
      <c r="B6847" s="23">
        <v>2019</v>
      </c>
      <c r="C6847" s="23" t="s">
        <v>2</v>
      </c>
      <c r="D6847" s="23" t="s">
        <v>61</v>
      </c>
      <c r="E6847" s="23" t="s">
        <v>539</v>
      </c>
      <c r="F6847" s="23" t="s">
        <v>364</v>
      </c>
      <c r="G6847" s="23" t="s">
        <v>539</v>
      </c>
      <c r="H6847" s="32" t="s">
        <v>364</v>
      </c>
      <c r="I6847" s="32" t="s">
        <v>579</v>
      </c>
      <c r="J6847" s="135">
        <v>60</v>
      </c>
      <c r="K6847" s="28">
        <v>0.28033000000000002</v>
      </c>
      <c r="L6847" s="28">
        <f t="shared" si="147"/>
        <v>0.28033000000000002</v>
      </c>
      <c r="M6847" s="28"/>
      <c r="O6847" s="77">
        <v>0.2629300057888031</v>
      </c>
      <c r="Q6847" s="135"/>
      <c r="R6847" s="27"/>
      <c r="BF6847" s="106"/>
    </row>
    <row r="6848" spans="1:58" x14ac:dyDescent="0.25">
      <c r="A6848" t="s">
        <v>17</v>
      </c>
      <c r="B6848" s="23">
        <v>2019</v>
      </c>
      <c r="C6848" s="23" t="s">
        <v>3</v>
      </c>
      <c r="D6848" s="23" t="s">
        <v>62</v>
      </c>
      <c r="E6848" s="23" t="s">
        <v>539</v>
      </c>
      <c r="F6848" s="23" t="s">
        <v>364</v>
      </c>
      <c r="G6848" s="23" t="s">
        <v>539</v>
      </c>
      <c r="H6848" s="32" t="s">
        <v>364</v>
      </c>
      <c r="I6848" s="32" t="s">
        <v>579</v>
      </c>
      <c r="J6848" s="135">
        <v>58</v>
      </c>
      <c r="K6848" s="28">
        <v>0.26293</v>
      </c>
      <c r="L6848" s="28">
        <f t="shared" si="147"/>
        <v>0.26293</v>
      </c>
      <c r="M6848" s="28"/>
      <c r="O6848" s="77">
        <v>0.230880007147789</v>
      </c>
      <c r="Q6848" s="135"/>
      <c r="R6848" s="27"/>
      <c r="BF6848" s="106"/>
    </row>
    <row r="6849" spans="1:58" x14ac:dyDescent="0.25">
      <c r="A6849" t="s">
        <v>17</v>
      </c>
      <c r="B6849" s="23">
        <v>2020</v>
      </c>
      <c r="C6849" s="23" t="s">
        <v>0</v>
      </c>
      <c r="D6849" s="23" t="s">
        <v>63</v>
      </c>
      <c r="E6849" s="23" t="s">
        <v>539</v>
      </c>
      <c r="F6849" s="23" t="s">
        <v>364</v>
      </c>
      <c r="G6849" s="23" t="s">
        <v>539</v>
      </c>
      <c r="H6849" s="32" t="s">
        <v>364</v>
      </c>
      <c r="I6849" s="32" t="s">
        <v>579</v>
      </c>
      <c r="J6849" s="135">
        <v>54</v>
      </c>
      <c r="K6849" s="28">
        <v>0.20369999999999999</v>
      </c>
      <c r="L6849" s="28">
        <f t="shared" si="147"/>
        <v>0.20369999999999999</v>
      </c>
      <c r="M6849" s="28"/>
      <c r="O6849" s="77">
        <v>0.1393100023269653</v>
      </c>
      <c r="Q6849" s="135"/>
      <c r="R6849" s="27"/>
      <c r="BF6849" s="106"/>
    </row>
    <row r="6850" spans="1:58" x14ac:dyDescent="0.25">
      <c r="A6850" t="s">
        <v>17</v>
      </c>
      <c r="B6850" s="23">
        <v>2020</v>
      </c>
      <c r="C6850" s="23" t="s">
        <v>1</v>
      </c>
      <c r="D6850" s="23" t="s">
        <v>64</v>
      </c>
      <c r="E6850" s="23" t="s">
        <v>539</v>
      </c>
      <c r="F6850" s="23" t="s">
        <v>364</v>
      </c>
      <c r="G6850" s="23" t="s">
        <v>539</v>
      </c>
      <c r="H6850" s="32" t="s">
        <v>364</v>
      </c>
      <c r="I6850" s="32" t="s">
        <v>579</v>
      </c>
      <c r="J6850" s="135">
        <v>42</v>
      </c>
      <c r="K6850" s="28">
        <v>0.14371</v>
      </c>
      <c r="L6850" s="28">
        <f t="shared" ref="L6850:L6913" si="148">SUMIFS(K:K, E:E, G6850, D:D, D6850, I:I, I6850)</f>
        <v>0.14371</v>
      </c>
      <c r="M6850" s="28"/>
      <c r="O6850" s="77">
        <v>0.17129999399185181</v>
      </c>
      <c r="Q6850" s="135"/>
      <c r="R6850" s="27"/>
      <c r="BF6850" s="106"/>
    </row>
    <row r="6851" spans="1:58" x14ac:dyDescent="0.25">
      <c r="A6851" t="s">
        <v>17</v>
      </c>
      <c r="B6851" s="23">
        <v>2020</v>
      </c>
      <c r="C6851" s="23" t="s">
        <v>2</v>
      </c>
      <c r="D6851" s="23" t="s">
        <v>65</v>
      </c>
      <c r="E6851" s="23" t="s">
        <v>539</v>
      </c>
      <c r="F6851" s="23" t="s">
        <v>364</v>
      </c>
      <c r="G6851" s="23" t="s">
        <v>539</v>
      </c>
      <c r="H6851" s="32" t="s">
        <v>364</v>
      </c>
      <c r="I6851" s="32" t="s">
        <v>579</v>
      </c>
      <c r="J6851" s="135">
        <v>42</v>
      </c>
      <c r="K6851" s="28">
        <v>0.14371</v>
      </c>
      <c r="L6851" s="28">
        <f t="shared" si="148"/>
        <v>0.14371</v>
      </c>
      <c r="M6851" s="28"/>
      <c r="O6851" s="77">
        <v>0.2179500013589859</v>
      </c>
      <c r="Q6851" s="135"/>
      <c r="R6851" s="27"/>
      <c r="BF6851" s="106"/>
    </row>
    <row r="6852" spans="1:58" x14ac:dyDescent="0.25">
      <c r="A6852" t="s">
        <v>17</v>
      </c>
      <c r="B6852" s="23">
        <v>2020</v>
      </c>
      <c r="C6852" s="23" t="s">
        <v>3</v>
      </c>
      <c r="D6852" s="23" t="s">
        <v>66</v>
      </c>
      <c r="E6852" s="23" t="s">
        <v>539</v>
      </c>
      <c r="F6852" s="23" t="s">
        <v>364</v>
      </c>
      <c r="G6852" s="23" t="s">
        <v>539</v>
      </c>
      <c r="H6852" s="32" t="s">
        <v>364</v>
      </c>
      <c r="I6852" s="32" t="s">
        <v>579</v>
      </c>
      <c r="J6852" s="135">
        <v>44</v>
      </c>
      <c r="K6852" s="28">
        <v>0.19209000000000001</v>
      </c>
      <c r="L6852" s="28">
        <f t="shared" si="148"/>
        <v>0.19209000000000001</v>
      </c>
      <c r="M6852" s="28"/>
      <c r="O6852" s="77">
        <v>0.24258999526500699</v>
      </c>
      <c r="Q6852" s="135"/>
      <c r="R6852" s="27"/>
      <c r="BF6852" s="106"/>
    </row>
    <row r="6853" spans="1:58" x14ac:dyDescent="0.25">
      <c r="A6853" t="s">
        <v>17</v>
      </c>
      <c r="B6853" s="23">
        <v>2021</v>
      </c>
      <c r="C6853" s="23" t="s">
        <v>0</v>
      </c>
      <c r="D6853" s="23" t="s">
        <v>67</v>
      </c>
      <c r="E6853" s="23" t="s">
        <v>539</v>
      </c>
      <c r="F6853" s="23" t="s">
        <v>364</v>
      </c>
      <c r="G6853" s="23" t="s">
        <v>539</v>
      </c>
      <c r="H6853" s="32" t="s">
        <v>364</v>
      </c>
      <c r="I6853" s="32" t="s">
        <v>579</v>
      </c>
      <c r="J6853" s="135">
        <v>48</v>
      </c>
      <c r="K6853" s="28">
        <v>0.23436999999999999</v>
      </c>
      <c r="L6853" s="28">
        <f t="shared" si="148"/>
        <v>0.23436999999999999</v>
      </c>
      <c r="M6853" s="28"/>
      <c r="O6853" s="77">
        <v>0.2547299861907959</v>
      </c>
      <c r="Q6853" s="135"/>
      <c r="R6853" s="27"/>
      <c r="BF6853" s="106"/>
    </row>
    <row r="6854" spans="1:58" x14ac:dyDescent="0.25">
      <c r="A6854" t="s">
        <v>17</v>
      </c>
      <c r="B6854" s="23">
        <v>2021</v>
      </c>
      <c r="C6854" s="23" t="s">
        <v>1</v>
      </c>
      <c r="D6854" s="23" t="s">
        <v>68</v>
      </c>
      <c r="E6854" s="23" t="s">
        <v>539</v>
      </c>
      <c r="F6854" s="23" t="s">
        <v>364</v>
      </c>
      <c r="G6854" s="23" t="s">
        <v>539</v>
      </c>
      <c r="H6854" s="32" t="s">
        <v>364</v>
      </c>
      <c r="I6854" s="32" t="s">
        <v>579</v>
      </c>
      <c r="J6854" s="135">
        <v>57</v>
      </c>
      <c r="K6854" s="28">
        <v>0.26549</v>
      </c>
      <c r="L6854" s="28">
        <f t="shared" si="148"/>
        <v>0.26549</v>
      </c>
      <c r="M6854" s="28"/>
      <c r="O6854" s="77">
        <v>0.25255998969078058</v>
      </c>
      <c r="Q6854" s="135"/>
      <c r="R6854" s="27"/>
      <c r="BF6854" s="106"/>
    </row>
    <row r="6855" spans="1:58" x14ac:dyDescent="0.25">
      <c r="A6855" t="s">
        <v>17</v>
      </c>
      <c r="B6855" s="23">
        <v>2021</v>
      </c>
      <c r="C6855" s="23" t="s">
        <v>2</v>
      </c>
      <c r="D6855" s="23" t="s">
        <v>69</v>
      </c>
      <c r="E6855" s="23" t="s">
        <v>539</v>
      </c>
      <c r="F6855" s="23" t="s">
        <v>364</v>
      </c>
      <c r="G6855" s="23" t="s">
        <v>539</v>
      </c>
      <c r="H6855" s="32" t="s">
        <v>364</v>
      </c>
      <c r="I6855" s="32" t="s">
        <v>579</v>
      </c>
      <c r="J6855" s="135">
        <v>57</v>
      </c>
      <c r="K6855" s="28">
        <v>0.29515000000000002</v>
      </c>
      <c r="L6855" s="28">
        <f t="shared" si="148"/>
        <v>0.29515000000000002</v>
      </c>
      <c r="M6855" s="28"/>
      <c r="O6855" s="77">
        <v>0.26715001463890081</v>
      </c>
      <c r="Q6855" s="135"/>
      <c r="R6855" s="27"/>
      <c r="BF6855" s="106"/>
    </row>
    <row r="6856" spans="1:58" x14ac:dyDescent="0.25">
      <c r="A6856" t="s">
        <v>17</v>
      </c>
      <c r="B6856" s="23">
        <v>2021</v>
      </c>
      <c r="C6856" s="23" t="s">
        <v>3</v>
      </c>
      <c r="D6856" s="23" t="s">
        <v>70</v>
      </c>
      <c r="E6856" s="23" t="s">
        <v>539</v>
      </c>
      <c r="F6856" s="23" t="s">
        <v>364</v>
      </c>
      <c r="G6856" s="23" t="s">
        <v>539</v>
      </c>
      <c r="H6856" s="32" t="s">
        <v>364</v>
      </c>
      <c r="I6856" s="32" t="s">
        <v>579</v>
      </c>
      <c r="J6856" s="135">
        <v>55</v>
      </c>
      <c r="K6856" s="28">
        <v>0.28182000000000001</v>
      </c>
      <c r="L6856" s="28">
        <f t="shared" si="148"/>
        <v>0.28182000000000001</v>
      </c>
      <c r="M6856" s="28"/>
      <c r="O6856" s="77">
        <v>0.26399001479148859</v>
      </c>
      <c r="Q6856" s="135"/>
      <c r="R6856" s="27"/>
      <c r="BF6856" s="106"/>
    </row>
    <row r="6857" spans="1:58" x14ac:dyDescent="0.25">
      <c r="A6857" t="s">
        <v>17</v>
      </c>
      <c r="B6857" s="23">
        <v>2022</v>
      </c>
      <c r="C6857" s="23" t="s">
        <v>0</v>
      </c>
      <c r="D6857" s="23" t="s">
        <v>71</v>
      </c>
      <c r="E6857" s="23" t="s">
        <v>539</v>
      </c>
      <c r="F6857" s="23" t="s">
        <v>364</v>
      </c>
      <c r="G6857" s="23" t="s">
        <v>539</v>
      </c>
      <c r="H6857" s="32" t="s">
        <v>364</v>
      </c>
      <c r="I6857" s="32" t="s">
        <v>579</v>
      </c>
      <c r="J6857" s="135">
        <v>51</v>
      </c>
      <c r="K6857" s="28">
        <v>0.28293000000000001</v>
      </c>
      <c r="L6857" s="28">
        <f t="shared" si="148"/>
        <v>0.28293000000000001</v>
      </c>
      <c r="M6857" s="28"/>
      <c r="O6857" s="77">
        <v>0.26568999886512762</v>
      </c>
      <c r="Q6857" s="135"/>
      <c r="R6857" s="27"/>
      <c r="BF6857" s="106"/>
    </row>
    <row r="6858" spans="1:58" x14ac:dyDescent="0.25">
      <c r="A6858" t="s">
        <v>17</v>
      </c>
      <c r="B6858" s="23">
        <v>2022</v>
      </c>
      <c r="C6858" s="23" t="s">
        <v>1</v>
      </c>
      <c r="D6858" s="23" t="s">
        <v>72</v>
      </c>
      <c r="E6858" s="23" t="s">
        <v>539</v>
      </c>
      <c r="F6858" s="23" t="s">
        <v>364</v>
      </c>
      <c r="G6858" s="23" t="s">
        <v>539</v>
      </c>
      <c r="H6858" s="32" t="s">
        <v>364</v>
      </c>
      <c r="I6858" s="32" t="s">
        <v>579</v>
      </c>
      <c r="J6858" s="135">
        <v>50</v>
      </c>
      <c r="K6858" s="28">
        <v>0.245</v>
      </c>
      <c r="L6858" s="28">
        <f t="shared" si="148"/>
        <v>0.245</v>
      </c>
      <c r="M6858" s="28"/>
      <c r="O6858" s="77">
        <v>0.27766001224517822</v>
      </c>
      <c r="Q6858" s="135"/>
      <c r="R6858" s="27"/>
      <c r="BF6858" s="106"/>
    </row>
    <row r="6859" spans="1:58" x14ac:dyDescent="0.25">
      <c r="A6859" t="s">
        <v>17</v>
      </c>
      <c r="B6859" s="23">
        <v>2022</v>
      </c>
      <c r="C6859" s="23" t="s">
        <v>2</v>
      </c>
      <c r="D6859" s="23" t="s">
        <v>73</v>
      </c>
      <c r="E6859" s="23" t="s">
        <v>539</v>
      </c>
      <c r="F6859" s="23" t="s">
        <v>364</v>
      </c>
      <c r="G6859" s="23" t="s">
        <v>539</v>
      </c>
      <c r="H6859" s="32" t="s">
        <v>364</v>
      </c>
      <c r="I6859" s="32" t="s">
        <v>579</v>
      </c>
      <c r="J6859" s="135">
        <v>56</v>
      </c>
      <c r="K6859" s="28">
        <v>0.25224999999999997</v>
      </c>
      <c r="L6859" s="28">
        <f t="shared" si="148"/>
        <v>0.25224999999999997</v>
      </c>
      <c r="M6859" s="28"/>
      <c r="O6859" s="77">
        <v>0.2497300058603287</v>
      </c>
      <c r="Q6859" s="135"/>
      <c r="R6859" s="27"/>
      <c r="BF6859" s="106"/>
    </row>
    <row r="6860" spans="1:58" x14ac:dyDescent="0.25">
      <c r="A6860" t="s">
        <v>17</v>
      </c>
      <c r="B6860" s="23">
        <v>2022</v>
      </c>
      <c r="C6860" s="23" t="s">
        <v>3</v>
      </c>
      <c r="D6860" s="23" t="s">
        <v>493</v>
      </c>
      <c r="E6860" s="23" t="s">
        <v>539</v>
      </c>
      <c r="F6860" s="23" t="s">
        <v>364</v>
      </c>
      <c r="G6860" s="23" t="s">
        <v>539</v>
      </c>
      <c r="H6860" s="32" t="s">
        <v>364</v>
      </c>
      <c r="I6860" s="32" t="s">
        <v>579</v>
      </c>
      <c r="J6860" s="135">
        <v>54</v>
      </c>
      <c r="K6860" s="28">
        <v>0.26046999999999998</v>
      </c>
      <c r="L6860" s="28">
        <f t="shared" si="148"/>
        <v>0.26046999999999998</v>
      </c>
      <c r="M6860" s="28"/>
      <c r="O6860" s="77">
        <v>0.25554001331329351</v>
      </c>
      <c r="Q6860" s="135"/>
      <c r="R6860" s="27"/>
      <c r="BF6860" s="106"/>
    </row>
    <row r="6861" spans="1:58" x14ac:dyDescent="0.25">
      <c r="A6861" t="s">
        <v>17</v>
      </c>
      <c r="B6861" s="23">
        <v>2023</v>
      </c>
      <c r="C6861" s="23" t="s">
        <v>0</v>
      </c>
      <c r="D6861" s="23" t="s">
        <v>537</v>
      </c>
      <c r="E6861" s="23" t="s">
        <v>539</v>
      </c>
      <c r="F6861" s="23" t="s">
        <v>364</v>
      </c>
      <c r="G6861" s="23" t="s">
        <v>539</v>
      </c>
      <c r="H6861" s="32" t="s">
        <v>364</v>
      </c>
      <c r="I6861" s="32" t="s">
        <v>579</v>
      </c>
      <c r="J6861" s="135">
        <v>62</v>
      </c>
      <c r="K6861" s="28">
        <v>0.28455000000000003</v>
      </c>
      <c r="L6861" s="28">
        <f t="shared" si="148"/>
        <v>0.28455000000000003</v>
      </c>
      <c r="M6861" s="28"/>
      <c r="O6861" s="77">
        <v>0.26218000054359442</v>
      </c>
      <c r="Q6861" s="135"/>
      <c r="R6861" s="27"/>
      <c r="BF6861" s="106"/>
    </row>
    <row r="6862" spans="1:58" x14ac:dyDescent="0.25">
      <c r="A6862" t="s">
        <v>17</v>
      </c>
      <c r="B6862" s="23">
        <v>2019</v>
      </c>
      <c r="C6862" s="23" t="s">
        <v>0</v>
      </c>
      <c r="D6862" s="23" t="s">
        <v>59</v>
      </c>
      <c r="E6862" s="23" t="s">
        <v>212</v>
      </c>
      <c r="F6862" s="23" t="s">
        <v>213</v>
      </c>
      <c r="G6862" s="23" t="s">
        <v>557</v>
      </c>
      <c r="H6862" s="32" t="s">
        <v>356</v>
      </c>
      <c r="I6862" s="32" t="s">
        <v>579</v>
      </c>
      <c r="J6862" s="135">
        <v>7</v>
      </c>
      <c r="K6862" s="28">
        <v>0.29630000000000001</v>
      </c>
      <c r="L6862" s="28">
        <f t="shared" si="148"/>
        <v>0.38907000000000003</v>
      </c>
      <c r="M6862" s="28"/>
      <c r="O6862" s="77">
        <v>0.31793001294136047</v>
      </c>
      <c r="Q6862" s="135"/>
      <c r="R6862" s="27"/>
      <c r="BF6862" s="106"/>
    </row>
    <row r="6863" spans="1:58" x14ac:dyDescent="0.25">
      <c r="A6863" t="s">
        <v>17</v>
      </c>
      <c r="B6863" s="23">
        <v>2019</v>
      </c>
      <c r="C6863" s="23" t="s">
        <v>1</v>
      </c>
      <c r="D6863" s="23" t="s">
        <v>60</v>
      </c>
      <c r="E6863" s="23" t="s">
        <v>212</v>
      </c>
      <c r="F6863" s="23" t="s">
        <v>213</v>
      </c>
      <c r="G6863" s="23" t="s">
        <v>557</v>
      </c>
      <c r="H6863" s="32" t="s">
        <v>356</v>
      </c>
      <c r="I6863" s="32" t="s">
        <v>579</v>
      </c>
      <c r="J6863" s="135">
        <v>9</v>
      </c>
      <c r="K6863" s="28">
        <v>0.31429000000000001</v>
      </c>
      <c r="L6863" s="28">
        <f t="shared" si="148"/>
        <v>0.40540999999999999</v>
      </c>
      <c r="M6863" s="28"/>
      <c r="O6863" s="77">
        <v>0.29095000028610229</v>
      </c>
      <c r="Q6863" s="135"/>
      <c r="R6863" s="27"/>
      <c r="BF6863" s="106"/>
    </row>
    <row r="6864" spans="1:58" x14ac:dyDescent="0.25">
      <c r="A6864" t="s">
        <v>17</v>
      </c>
      <c r="B6864" s="23">
        <v>2019</v>
      </c>
      <c r="C6864" s="23" t="s">
        <v>2</v>
      </c>
      <c r="D6864" s="23" t="s">
        <v>61</v>
      </c>
      <c r="E6864" s="23" t="s">
        <v>212</v>
      </c>
      <c r="F6864" s="23" t="s">
        <v>213</v>
      </c>
      <c r="G6864" s="23" t="s">
        <v>557</v>
      </c>
      <c r="H6864" s="32" t="s">
        <v>356</v>
      </c>
      <c r="I6864" s="32" t="s">
        <v>579</v>
      </c>
      <c r="J6864" s="135">
        <v>9</v>
      </c>
      <c r="K6864" s="28">
        <v>0.36110999999999999</v>
      </c>
      <c r="L6864" s="28">
        <f t="shared" si="148"/>
        <v>0.39222000000000001</v>
      </c>
      <c r="M6864" s="28"/>
      <c r="O6864" s="77">
        <v>0.2629300057888031</v>
      </c>
      <c r="Q6864" s="135"/>
      <c r="R6864" s="27"/>
      <c r="BF6864" s="106"/>
    </row>
    <row r="6865" spans="1:58" x14ac:dyDescent="0.25">
      <c r="A6865" t="s">
        <v>17</v>
      </c>
      <c r="B6865" s="23">
        <v>2019</v>
      </c>
      <c r="C6865" s="23" t="s">
        <v>3</v>
      </c>
      <c r="D6865" s="23" t="s">
        <v>62</v>
      </c>
      <c r="E6865" s="23" t="s">
        <v>212</v>
      </c>
      <c r="F6865" s="23" t="s">
        <v>213</v>
      </c>
      <c r="G6865" s="23" t="s">
        <v>557</v>
      </c>
      <c r="H6865" s="32" t="s">
        <v>356</v>
      </c>
      <c r="I6865" s="32" t="s">
        <v>579</v>
      </c>
      <c r="J6865" s="135">
        <v>8</v>
      </c>
      <c r="K6865" s="28">
        <v>0.45455000000000001</v>
      </c>
      <c r="L6865" s="28">
        <f t="shared" si="148"/>
        <v>0.3831</v>
      </c>
      <c r="M6865" s="28"/>
      <c r="O6865" s="77">
        <v>0.230880007147789</v>
      </c>
      <c r="Q6865" s="135"/>
      <c r="R6865" s="27"/>
      <c r="BF6865" s="106"/>
    </row>
    <row r="6866" spans="1:58" x14ac:dyDescent="0.25">
      <c r="A6866" t="s">
        <v>17</v>
      </c>
      <c r="B6866" s="23">
        <v>2020</v>
      </c>
      <c r="C6866" s="23" t="s">
        <v>0</v>
      </c>
      <c r="D6866" s="23" t="s">
        <v>63</v>
      </c>
      <c r="E6866" s="23" t="s">
        <v>212</v>
      </c>
      <c r="F6866" s="23" t="s">
        <v>213</v>
      </c>
      <c r="G6866" s="23" t="s">
        <v>557</v>
      </c>
      <c r="H6866" s="32" t="s">
        <v>356</v>
      </c>
      <c r="I6866" s="32" t="s">
        <v>579</v>
      </c>
      <c r="J6866" s="135">
        <v>8</v>
      </c>
      <c r="K6866" s="28">
        <v>0.4</v>
      </c>
      <c r="L6866" s="28">
        <f t="shared" si="148"/>
        <v>0.34721999999999997</v>
      </c>
      <c r="M6866" s="28"/>
      <c r="O6866" s="77">
        <v>0.1393100023269653</v>
      </c>
      <c r="Q6866" s="135"/>
      <c r="R6866" s="27"/>
      <c r="BF6866" s="106"/>
    </row>
    <row r="6867" spans="1:58" x14ac:dyDescent="0.25">
      <c r="A6867" t="s">
        <v>17</v>
      </c>
      <c r="B6867" s="23">
        <v>2020</v>
      </c>
      <c r="C6867" s="23" t="s">
        <v>1</v>
      </c>
      <c r="D6867" s="23" t="s">
        <v>64</v>
      </c>
      <c r="E6867" s="23" t="s">
        <v>212</v>
      </c>
      <c r="F6867" s="23" t="s">
        <v>213</v>
      </c>
      <c r="G6867" s="23" t="s">
        <v>557</v>
      </c>
      <c r="H6867" s="32" t="s">
        <v>356</v>
      </c>
      <c r="I6867" s="32" t="s">
        <v>579</v>
      </c>
      <c r="J6867" s="135">
        <v>5</v>
      </c>
      <c r="K6867" s="28">
        <v>0.45</v>
      </c>
      <c r="L6867" s="28">
        <f t="shared" si="148"/>
        <v>0.31929999999999997</v>
      </c>
      <c r="M6867" s="28"/>
      <c r="O6867" s="77">
        <v>0.17129999399185181</v>
      </c>
      <c r="Q6867" s="135"/>
      <c r="R6867" s="27"/>
      <c r="BF6867" s="106"/>
    </row>
    <row r="6868" spans="1:58" x14ac:dyDescent="0.25">
      <c r="A6868" t="s">
        <v>17</v>
      </c>
      <c r="B6868" s="23">
        <v>2020</v>
      </c>
      <c r="C6868" s="23" t="s">
        <v>2</v>
      </c>
      <c r="D6868" s="23" t="s">
        <v>65</v>
      </c>
      <c r="E6868" s="23" t="s">
        <v>212</v>
      </c>
      <c r="F6868" s="23" t="s">
        <v>213</v>
      </c>
      <c r="G6868" s="23" t="s">
        <v>557</v>
      </c>
      <c r="H6868" s="32" t="s">
        <v>356</v>
      </c>
      <c r="I6868" s="32" t="s">
        <v>579</v>
      </c>
      <c r="J6868" s="135">
        <v>5</v>
      </c>
      <c r="K6868" s="28">
        <v>0.44444</v>
      </c>
      <c r="L6868" s="28">
        <f t="shared" si="148"/>
        <v>0.31364999999999998</v>
      </c>
      <c r="M6868" s="28"/>
      <c r="O6868" s="77">
        <v>0.2179500013589859</v>
      </c>
      <c r="Q6868" s="135"/>
      <c r="R6868" s="27"/>
      <c r="BF6868" s="106"/>
    </row>
    <row r="6869" spans="1:58" x14ac:dyDescent="0.25">
      <c r="A6869" t="s">
        <v>17</v>
      </c>
      <c r="B6869" s="23">
        <v>2020</v>
      </c>
      <c r="C6869" s="23" t="s">
        <v>3</v>
      </c>
      <c r="D6869" s="23" t="s">
        <v>66</v>
      </c>
      <c r="E6869" s="23" t="s">
        <v>212</v>
      </c>
      <c r="F6869" s="23" t="s">
        <v>213</v>
      </c>
      <c r="G6869" s="23" t="s">
        <v>557</v>
      </c>
      <c r="H6869" s="32" t="s">
        <v>356</v>
      </c>
      <c r="I6869" s="32" t="s">
        <v>579</v>
      </c>
      <c r="J6869" s="135">
        <v>4</v>
      </c>
      <c r="K6869" s="28">
        <v>0.35293999999999998</v>
      </c>
      <c r="L6869" s="28">
        <f t="shared" si="148"/>
        <v>0.32230999999999999</v>
      </c>
      <c r="M6869" s="28"/>
      <c r="O6869" s="77">
        <v>0.24258999526500699</v>
      </c>
      <c r="Q6869" s="135"/>
      <c r="R6869" s="27"/>
      <c r="BF6869" s="106"/>
    </row>
    <row r="6870" spans="1:58" x14ac:dyDescent="0.25">
      <c r="A6870" t="s">
        <v>17</v>
      </c>
      <c r="B6870" s="23">
        <v>2021</v>
      </c>
      <c r="C6870" s="23" t="s">
        <v>0</v>
      </c>
      <c r="D6870" s="23" t="s">
        <v>67</v>
      </c>
      <c r="E6870" s="23" t="s">
        <v>212</v>
      </c>
      <c r="F6870" s="23" t="s">
        <v>213</v>
      </c>
      <c r="G6870" s="23" t="s">
        <v>557</v>
      </c>
      <c r="H6870" s="32" t="s">
        <v>356</v>
      </c>
      <c r="I6870" s="32" t="s">
        <v>579</v>
      </c>
      <c r="J6870" s="135">
        <v>5</v>
      </c>
      <c r="K6870" s="28">
        <v>0.45</v>
      </c>
      <c r="L6870" s="28">
        <f t="shared" si="148"/>
        <v>0.37339</v>
      </c>
      <c r="M6870" s="28"/>
      <c r="O6870" s="77">
        <v>0.2547299861907959</v>
      </c>
      <c r="Q6870" s="135"/>
      <c r="R6870" s="27"/>
      <c r="BF6870" s="106"/>
    </row>
    <row r="6871" spans="1:58" x14ac:dyDescent="0.25">
      <c r="A6871" t="s">
        <v>17</v>
      </c>
      <c r="B6871" s="23">
        <v>2021</v>
      </c>
      <c r="C6871" s="23" t="s">
        <v>1</v>
      </c>
      <c r="D6871" s="23" t="s">
        <v>68</v>
      </c>
      <c r="E6871" s="23" t="s">
        <v>212</v>
      </c>
      <c r="F6871" s="23" t="s">
        <v>213</v>
      </c>
      <c r="G6871" s="23" t="s">
        <v>557</v>
      </c>
      <c r="H6871" s="32" t="s">
        <v>356</v>
      </c>
      <c r="I6871" s="32" t="s">
        <v>579</v>
      </c>
      <c r="J6871" s="135">
        <v>6</v>
      </c>
      <c r="K6871" s="28">
        <v>0.39129999999999998</v>
      </c>
      <c r="L6871" s="28">
        <f t="shared" si="148"/>
        <v>0.39249000000000001</v>
      </c>
      <c r="M6871" s="28"/>
      <c r="O6871" s="77">
        <v>0.25255998969078058</v>
      </c>
      <c r="Q6871" s="135"/>
      <c r="R6871" s="27"/>
      <c r="BF6871" s="106"/>
    </row>
    <row r="6872" spans="1:58" x14ac:dyDescent="0.25">
      <c r="A6872" t="s">
        <v>17</v>
      </c>
      <c r="B6872" s="23">
        <v>2021</v>
      </c>
      <c r="C6872" s="23" t="s">
        <v>2</v>
      </c>
      <c r="D6872" s="23" t="s">
        <v>69</v>
      </c>
      <c r="E6872" s="23" t="s">
        <v>212</v>
      </c>
      <c r="F6872" s="23" t="s">
        <v>213</v>
      </c>
      <c r="G6872" s="23" t="s">
        <v>557</v>
      </c>
      <c r="H6872" s="32" t="s">
        <v>356</v>
      </c>
      <c r="I6872" s="32" t="s">
        <v>579</v>
      </c>
      <c r="J6872" s="135">
        <v>6</v>
      </c>
      <c r="K6872" s="28">
        <v>0.45833000000000002</v>
      </c>
      <c r="L6872" s="28">
        <f t="shared" si="148"/>
        <v>0.40594000000000002</v>
      </c>
      <c r="M6872" s="28"/>
      <c r="O6872" s="77">
        <v>0.26715001463890081</v>
      </c>
      <c r="Q6872" s="135"/>
      <c r="R6872" s="27"/>
      <c r="BF6872" s="106"/>
    </row>
    <row r="6873" spans="1:58" x14ac:dyDescent="0.25">
      <c r="A6873" t="s">
        <v>17</v>
      </c>
      <c r="B6873" s="23">
        <v>2021</v>
      </c>
      <c r="C6873" s="23" t="s">
        <v>3</v>
      </c>
      <c r="D6873" s="23" t="s">
        <v>70</v>
      </c>
      <c r="E6873" s="23" t="s">
        <v>212</v>
      </c>
      <c r="F6873" s="23" t="s">
        <v>213</v>
      </c>
      <c r="G6873" s="23" t="s">
        <v>557</v>
      </c>
      <c r="H6873" s="32" t="s">
        <v>356</v>
      </c>
      <c r="I6873" s="32" t="s">
        <v>579</v>
      </c>
      <c r="J6873" s="135">
        <v>7</v>
      </c>
      <c r="K6873" s="28">
        <v>0.33333000000000002</v>
      </c>
      <c r="L6873" s="28">
        <f t="shared" si="148"/>
        <v>0.38018999999999997</v>
      </c>
      <c r="M6873" s="28"/>
      <c r="O6873" s="77">
        <v>0.26399001479148859</v>
      </c>
      <c r="Q6873" s="135"/>
      <c r="R6873" s="27"/>
      <c r="BF6873" s="106"/>
    </row>
    <row r="6874" spans="1:58" x14ac:dyDescent="0.25">
      <c r="A6874" t="s">
        <v>17</v>
      </c>
      <c r="B6874" s="23">
        <v>2022</v>
      </c>
      <c r="C6874" s="23" t="s">
        <v>0</v>
      </c>
      <c r="D6874" s="23" t="s">
        <v>71</v>
      </c>
      <c r="E6874" s="23" t="s">
        <v>212</v>
      </c>
      <c r="F6874" s="23" t="s">
        <v>213</v>
      </c>
      <c r="G6874" s="23" t="s">
        <v>557</v>
      </c>
      <c r="H6874" s="32" t="s">
        <v>356</v>
      </c>
      <c r="I6874" s="32" t="s">
        <v>579</v>
      </c>
      <c r="J6874" s="135">
        <v>5</v>
      </c>
      <c r="K6874" s="28">
        <v>0.23810000000000001</v>
      </c>
      <c r="L6874" s="28">
        <f t="shared" si="148"/>
        <v>0.40378999999999998</v>
      </c>
      <c r="M6874" s="28"/>
      <c r="O6874" s="77">
        <v>0.26568999886512762</v>
      </c>
      <c r="Q6874" s="135"/>
      <c r="R6874" s="27"/>
      <c r="BF6874" s="106"/>
    </row>
    <row r="6875" spans="1:58" x14ac:dyDescent="0.25">
      <c r="A6875" t="s">
        <v>17</v>
      </c>
      <c r="B6875" s="23">
        <v>2022</v>
      </c>
      <c r="C6875" s="23" t="s">
        <v>1</v>
      </c>
      <c r="D6875" s="23" t="s">
        <v>72</v>
      </c>
      <c r="E6875" s="23" t="s">
        <v>212</v>
      </c>
      <c r="F6875" s="23" t="s">
        <v>213</v>
      </c>
      <c r="G6875" s="23" t="s">
        <v>557</v>
      </c>
      <c r="H6875" s="32" t="s">
        <v>356</v>
      </c>
      <c r="I6875" s="32" t="s">
        <v>579</v>
      </c>
      <c r="J6875" s="135">
        <v>6</v>
      </c>
      <c r="K6875" s="28">
        <v>0.18182000000000001</v>
      </c>
      <c r="L6875" s="28">
        <f t="shared" si="148"/>
        <v>0.38485999999999998</v>
      </c>
      <c r="M6875" s="28"/>
      <c r="O6875" s="77">
        <v>0.27766001224517822</v>
      </c>
      <c r="Q6875" s="135"/>
      <c r="R6875" s="27"/>
      <c r="BF6875" s="106"/>
    </row>
    <row r="6876" spans="1:58" x14ac:dyDescent="0.25">
      <c r="A6876" t="s">
        <v>17</v>
      </c>
      <c r="B6876" s="23">
        <v>2022</v>
      </c>
      <c r="C6876" s="23" t="s">
        <v>2</v>
      </c>
      <c r="D6876" s="23" t="s">
        <v>73</v>
      </c>
      <c r="E6876" s="23" t="s">
        <v>212</v>
      </c>
      <c r="F6876" s="23" t="s">
        <v>213</v>
      </c>
      <c r="G6876" s="23" t="s">
        <v>557</v>
      </c>
      <c r="H6876" s="32" t="s">
        <v>356</v>
      </c>
      <c r="I6876" s="32" t="s">
        <v>579</v>
      </c>
      <c r="J6876" s="135">
        <v>5</v>
      </c>
      <c r="K6876" s="28">
        <v>5.2630000000000003E-2</v>
      </c>
      <c r="L6876" s="28">
        <f t="shared" si="148"/>
        <v>0.38018999999999997</v>
      </c>
      <c r="M6876" s="28"/>
      <c r="O6876" s="77">
        <v>0.2497300058603287</v>
      </c>
      <c r="Q6876" s="135"/>
      <c r="R6876" s="27"/>
      <c r="BF6876" s="106"/>
    </row>
    <row r="6877" spans="1:58" x14ac:dyDescent="0.25">
      <c r="A6877" t="s">
        <v>17</v>
      </c>
      <c r="B6877" s="23">
        <v>2022</v>
      </c>
      <c r="C6877" s="23" t="s">
        <v>3</v>
      </c>
      <c r="D6877" s="23" t="s">
        <v>493</v>
      </c>
      <c r="E6877" s="23" t="s">
        <v>212</v>
      </c>
      <c r="F6877" s="23" t="s">
        <v>213</v>
      </c>
      <c r="G6877" s="23" t="s">
        <v>557</v>
      </c>
      <c r="H6877" s="32" t="s">
        <v>356</v>
      </c>
      <c r="I6877" s="32" t="s">
        <v>579</v>
      </c>
      <c r="J6877" s="135">
        <v>4</v>
      </c>
      <c r="K6877" s="28">
        <v>0.2</v>
      </c>
      <c r="L6877" s="28">
        <f t="shared" si="148"/>
        <v>0.42592999999999998</v>
      </c>
      <c r="M6877" s="28"/>
      <c r="O6877" s="77">
        <v>0.25554001331329351</v>
      </c>
      <c r="Q6877" s="135"/>
      <c r="R6877" s="27"/>
      <c r="BF6877" s="106"/>
    </row>
    <row r="6878" spans="1:58" x14ac:dyDescent="0.25">
      <c r="A6878" t="s">
        <v>17</v>
      </c>
      <c r="B6878" s="23">
        <v>2023</v>
      </c>
      <c r="C6878" s="23" t="s">
        <v>0</v>
      </c>
      <c r="D6878" s="23" t="s">
        <v>537</v>
      </c>
      <c r="E6878" s="23" t="s">
        <v>212</v>
      </c>
      <c r="F6878" s="23" t="s">
        <v>213</v>
      </c>
      <c r="G6878" s="23" t="s">
        <v>557</v>
      </c>
      <c r="H6878" s="32" t="s">
        <v>356</v>
      </c>
      <c r="I6878" s="32" t="s">
        <v>579</v>
      </c>
      <c r="J6878" s="135">
        <v>6</v>
      </c>
      <c r="K6878" s="28">
        <v>0.26086999999999999</v>
      </c>
      <c r="L6878" s="28">
        <f t="shared" si="148"/>
        <v>0.38208999999999999</v>
      </c>
      <c r="M6878" s="28"/>
      <c r="O6878" s="77">
        <v>0.26218000054359442</v>
      </c>
      <c r="Q6878" s="135"/>
      <c r="R6878" s="27"/>
      <c r="BF6878" s="106"/>
    </row>
    <row r="6879" spans="1:58" x14ac:dyDescent="0.25">
      <c r="A6879" t="s">
        <v>17</v>
      </c>
      <c r="B6879" s="23">
        <v>2019</v>
      </c>
      <c r="C6879" s="23" t="s">
        <v>0</v>
      </c>
      <c r="D6879" s="23" t="s">
        <v>59</v>
      </c>
      <c r="E6879" s="23" t="s">
        <v>214</v>
      </c>
      <c r="F6879" s="23" t="s">
        <v>215</v>
      </c>
      <c r="G6879" s="23" t="s">
        <v>549</v>
      </c>
      <c r="H6879" s="32" t="s">
        <v>357</v>
      </c>
      <c r="I6879" s="32" t="s">
        <v>579</v>
      </c>
      <c r="J6879" s="135">
        <v>49</v>
      </c>
      <c r="K6879" s="28">
        <v>0.1701</v>
      </c>
      <c r="L6879" s="28">
        <f t="shared" si="148"/>
        <v>0.26694000000000001</v>
      </c>
      <c r="M6879" s="28"/>
      <c r="O6879" s="77">
        <v>0.31793001294136047</v>
      </c>
      <c r="Q6879" s="135"/>
      <c r="R6879" s="27"/>
      <c r="BF6879" s="106"/>
    </row>
    <row r="6880" spans="1:58" x14ac:dyDescent="0.25">
      <c r="A6880" t="s">
        <v>17</v>
      </c>
      <c r="B6880" s="23">
        <v>2019</v>
      </c>
      <c r="C6880" s="23" t="s">
        <v>1</v>
      </c>
      <c r="D6880" s="23" t="s">
        <v>60</v>
      </c>
      <c r="E6880" s="23" t="s">
        <v>214</v>
      </c>
      <c r="F6880" s="23" t="s">
        <v>215</v>
      </c>
      <c r="G6880" s="23" t="s">
        <v>549</v>
      </c>
      <c r="H6880" s="32" t="s">
        <v>357</v>
      </c>
      <c r="I6880" s="32" t="s">
        <v>579</v>
      </c>
      <c r="J6880" s="135">
        <v>47</v>
      </c>
      <c r="K6880" s="28">
        <v>0.18617</v>
      </c>
      <c r="L6880" s="28">
        <f t="shared" si="148"/>
        <v>0.26734000000000002</v>
      </c>
      <c r="M6880" s="28"/>
      <c r="O6880" s="77">
        <v>0.29095000028610229</v>
      </c>
      <c r="Q6880" s="135"/>
      <c r="R6880" s="27"/>
      <c r="BF6880" s="106"/>
    </row>
    <row r="6881" spans="1:58" x14ac:dyDescent="0.25">
      <c r="A6881" t="s">
        <v>17</v>
      </c>
      <c r="B6881" s="23">
        <v>2019</v>
      </c>
      <c r="C6881" s="23" t="s">
        <v>2</v>
      </c>
      <c r="D6881" s="23" t="s">
        <v>61</v>
      </c>
      <c r="E6881" s="23" t="s">
        <v>214</v>
      </c>
      <c r="F6881" s="23" t="s">
        <v>215</v>
      </c>
      <c r="G6881" s="23" t="s">
        <v>549</v>
      </c>
      <c r="H6881" s="32" t="s">
        <v>357</v>
      </c>
      <c r="I6881" s="32" t="s">
        <v>579</v>
      </c>
      <c r="J6881" s="135">
        <v>42</v>
      </c>
      <c r="K6881" s="28">
        <v>0.18451999999999999</v>
      </c>
      <c r="L6881" s="28">
        <f t="shared" si="148"/>
        <v>0.28660000000000002</v>
      </c>
      <c r="M6881" s="28"/>
      <c r="O6881" s="77">
        <v>0.2629300057888031</v>
      </c>
      <c r="Q6881" s="135"/>
      <c r="R6881" s="27"/>
      <c r="BF6881" s="106"/>
    </row>
    <row r="6882" spans="1:58" x14ac:dyDescent="0.25">
      <c r="A6882" t="s">
        <v>17</v>
      </c>
      <c r="B6882" s="23">
        <v>2019</v>
      </c>
      <c r="C6882" s="23" t="s">
        <v>3</v>
      </c>
      <c r="D6882" s="23" t="s">
        <v>62</v>
      </c>
      <c r="E6882" s="23" t="s">
        <v>214</v>
      </c>
      <c r="F6882" s="23" t="s">
        <v>215</v>
      </c>
      <c r="G6882" s="23" t="s">
        <v>549</v>
      </c>
      <c r="H6882" s="32" t="s">
        <v>357</v>
      </c>
      <c r="I6882" s="32" t="s">
        <v>579</v>
      </c>
      <c r="J6882" s="135">
        <v>41</v>
      </c>
      <c r="K6882" s="28">
        <v>0.19753000000000001</v>
      </c>
      <c r="L6882" s="28">
        <f t="shared" si="148"/>
        <v>0.28434999999999999</v>
      </c>
      <c r="M6882" s="28"/>
      <c r="O6882" s="77">
        <v>0.230880007147789</v>
      </c>
      <c r="Q6882" s="135"/>
      <c r="R6882" s="27"/>
      <c r="BF6882" s="106"/>
    </row>
    <row r="6883" spans="1:58" x14ac:dyDescent="0.25">
      <c r="A6883" t="s">
        <v>17</v>
      </c>
      <c r="B6883" s="23">
        <v>2020</v>
      </c>
      <c r="C6883" s="23" t="s">
        <v>0</v>
      </c>
      <c r="D6883" s="23" t="s">
        <v>63</v>
      </c>
      <c r="E6883" s="23" t="s">
        <v>214</v>
      </c>
      <c r="F6883" s="23" t="s">
        <v>215</v>
      </c>
      <c r="G6883" s="23" t="s">
        <v>549</v>
      </c>
      <c r="H6883" s="32" t="s">
        <v>357</v>
      </c>
      <c r="I6883" s="32" t="s">
        <v>579</v>
      </c>
      <c r="J6883" s="135">
        <v>43</v>
      </c>
      <c r="K6883" s="28">
        <v>0.22806999999999999</v>
      </c>
      <c r="L6883" s="28">
        <f t="shared" si="148"/>
        <v>0.27257999999999999</v>
      </c>
      <c r="M6883" s="28"/>
      <c r="O6883" s="77">
        <v>0.1393100023269653</v>
      </c>
      <c r="Q6883" s="135"/>
      <c r="R6883" s="27"/>
      <c r="BF6883" s="106"/>
    </row>
    <row r="6884" spans="1:58" x14ac:dyDescent="0.25">
      <c r="A6884" t="s">
        <v>17</v>
      </c>
      <c r="B6884" s="23">
        <v>2020</v>
      </c>
      <c r="C6884" s="23" t="s">
        <v>1</v>
      </c>
      <c r="D6884" s="23" t="s">
        <v>64</v>
      </c>
      <c r="E6884" s="23" t="s">
        <v>214</v>
      </c>
      <c r="F6884" s="23" t="s">
        <v>215</v>
      </c>
      <c r="G6884" s="23" t="s">
        <v>549</v>
      </c>
      <c r="H6884" s="32" t="s">
        <v>357</v>
      </c>
      <c r="I6884" s="32" t="s">
        <v>579</v>
      </c>
      <c r="J6884" s="135">
        <v>38</v>
      </c>
      <c r="K6884" s="28">
        <v>0.23333000000000001</v>
      </c>
      <c r="L6884" s="28">
        <f t="shared" si="148"/>
        <v>0.27387</v>
      </c>
      <c r="M6884" s="28"/>
      <c r="O6884" s="77">
        <v>0.17129999399185181</v>
      </c>
      <c r="Q6884" s="135"/>
      <c r="R6884" s="27"/>
      <c r="BF6884" s="106"/>
    </row>
    <row r="6885" spans="1:58" x14ac:dyDescent="0.25">
      <c r="A6885" t="s">
        <v>17</v>
      </c>
      <c r="B6885" s="23">
        <v>2020</v>
      </c>
      <c r="C6885" s="23" t="s">
        <v>2</v>
      </c>
      <c r="D6885" s="23" t="s">
        <v>65</v>
      </c>
      <c r="E6885" s="23" t="s">
        <v>214</v>
      </c>
      <c r="F6885" s="23" t="s">
        <v>215</v>
      </c>
      <c r="G6885" s="23" t="s">
        <v>549</v>
      </c>
      <c r="H6885" s="32" t="s">
        <v>357</v>
      </c>
      <c r="I6885" s="32" t="s">
        <v>579</v>
      </c>
      <c r="J6885" s="135">
        <v>37</v>
      </c>
      <c r="K6885" s="28">
        <v>0.25169999999999998</v>
      </c>
      <c r="L6885" s="28">
        <f t="shared" si="148"/>
        <v>0.23985000000000001</v>
      </c>
      <c r="M6885" s="28"/>
      <c r="O6885" s="77">
        <v>0.2179500013589859</v>
      </c>
      <c r="Q6885" s="135"/>
      <c r="R6885" s="27"/>
      <c r="BF6885" s="106"/>
    </row>
    <row r="6886" spans="1:58" x14ac:dyDescent="0.25">
      <c r="A6886" t="s">
        <v>17</v>
      </c>
      <c r="B6886" s="23">
        <v>2020</v>
      </c>
      <c r="C6886" s="23" t="s">
        <v>3</v>
      </c>
      <c r="D6886" s="23" t="s">
        <v>66</v>
      </c>
      <c r="E6886" s="23" t="s">
        <v>214</v>
      </c>
      <c r="F6886" s="23" t="s">
        <v>215</v>
      </c>
      <c r="G6886" s="23" t="s">
        <v>549</v>
      </c>
      <c r="H6886" s="32" t="s">
        <v>357</v>
      </c>
      <c r="I6886" s="32" t="s">
        <v>579</v>
      </c>
      <c r="J6886" s="135">
        <v>38</v>
      </c>
      <c r="K6886" s="28">
        <v>0.27151999999999998</v>
      </c>
      <c r="L6886" s="28">
        <f t="shared" si="148"/>
        <v>0.24468000000000001</v>
      </c>
      <c r="M6886" s="28"/>
      <c r="O6886" s="77">
        <v>0.24258999526500699</v>
      </c>
      <c r="Q6886" s="135"/>
      <c r="R6886" s="27"/>
      <c r="BF6886" s="106"/>
    </row>
    <row r="6887" spans="1:58" x14ac:dyDescent="0.25">
      <c r="A6887" t="s">
        <v>17</v>
      </c>
      <c r="B6887" s="23">
        <v>2021</v>
      </c>
      <c r="C6887" s="23" t="s">
        <v>0</v>
      </c>
      <c r="D6887" s="23" t="s">
        <v>67</v>
      </c>
      <c r="E6887" s="23" t="s">
        <v>214</v>
      </c>
      <c r="F6887" s="23" t="s">
        <v>215</v>
      </c>
      <c r="G6887" s="23" t="s">
        <v>549</v>
      </c>
      <c r="H6887" s="32" t="s">
        <v>357</v>
      </c>
      <c r="I6887" s="32" t="s">
        <v>579</v>
      </c>
      <c r="J6887" s="135">
        <v>34</v>
      </c>
      <c r="K6887" s="28">
        <v>0.27406999999999998</v>
      </c>
      <c r="L6887" s="28">
        <f t="shared" si="148"/>
        <v>0.24549000000000001</v>
      </c>
      <c r="M6887" s="28"/>
      <c r="O6887" s="77">
        <v>0.2547299861907959</v>
      </c>
      <c r="Q6887" s="135"/>
      <c r="R6887" s="27"/>
      <c r="BF6887" s="106"/>
    </row>
    <row r="6888" spans="1:58" x14ac:dyDescent="0.25">
      <c r="A6888" t="s">
        <v>17</v>
      </c>
      <c r="B6888" s="23">
        <v>2021</v>
      </c>
      <c r="C6888" s="23" t="s">
        <v>1</v>
      </c>
      <c r="D6888" s="23" t="s">
        <v>68</v>
      </c>
      <c r="E6888" s="23" t="s">
        <v>214</v>
      </c>
      <c r="F6888" s="23" t="s">
        <v>215</v>
      </c>
      <c r="G6888" s="23" t="s">
        <v>549</v>
      </c>
      <c r="H6888" s="32" t="s">
        <v>357</v>
      </c>
      <c r="I6888" s="32" t="s">
        <v>579</v>
      </c>
      <c r="J6888" s="135">
        <v>38</v>
      </c>
      <c r="K6888" s="28">
        <v>0.32025999999999999</v>
      </c>
      <c r="L6888" s="28">
        <f t="shared" si="148"/>
        <v>0.27030999999999999</v>
      </c>
      <c r="M6888" s="28"/>
      <c r="O6888" s="77">
        <v>0.25255998969078058</v>
      </c>
      <c r="Q6888" s="135"/>
      <c r="R6888" s="27"/>
      <c r="BF6888" s="106"/>
    </row>
    <row r="6889" spans="1:58" x14ac:dyDescent="0.25">
      <c r="A6889" t="s">
        <v>17</v>
      </c>
      <c r="B6889" s="23">
        <v>2021</v>
      </c>
      <c r="C6889" s="23" t="s">
        <v>2</v>
      </c>
      <c r="D6889" s="23" t="s">
        <v>69</v>
      </c>
      <c r="E6889" s="23" t="s">
        <v>214</v>
      </c>
      <c r="F6889" s="23" t="s">
        <v>215</v>
      </c>
      <c r="G6889" s="23" t="s">
        <v>549</v>
      </c>
      <c r="H6889" s="32" t="s">
        <v>357</v>
      </c>
      <c r="I6889" s="32" t="s">
        <v>579</v>
      </c>
      <c r="J6889" s="135">
        <v>42</v>
      </c>
      <c r="K6889" s="28">
        <v>0.30769000000000002</v>
      </c>
      <c r="L6889" s="28">
        <f t="shared" si="148"/>
        <v>0.29172999999999999</v>
      </c>
      <c r="M6889" s="28"/>
      <c r="O6889" s="77">
        <v>0.26715001463890081</v>
      </c>
      <c r="Q6889" s="135"/>
      <c r="R6889" s="27"/>
      <c r="BF6889" s="106"/>
    </row>
    <row r="6890" spans="1:58" x14ac:dyDescent="0.25">
      <c r="A6890" t="s">
        <v>17</v>
      </c>
      <c r="B6890" s="23">
        <v>2021</v>
      </c>
      <c r="C6890" s="23" t="s">
        <v>3</v>
      </c>
      <c r="D6890" s="23" t="s">
        <v>70</v>
      </c>
      <c r="E6890" s="23" t="s">
        <v>214</v>
      </c>
      <c r="F6890" s="23" t="s">
        <v>215</v>
      </c>
      <c r="G6890" s="23" t="s">
        <v>549</v>
      </c>
      <c r="H6890" s="32" t="s">
        <v>357</v>
      </c>
      <c r="I6890" s="32" t="s">
        <v>579</v>
      </c>
      <c r="J6890" s="135">
        <v>46</v>
      </c>
      <c r="K6890" s="28">
        <v>0.31351000000000001</v>
      </c>
      <c r="L6890" s="28">
        <f t="shared" si="148"/>
        <v>0.28166999999999998</v>
      </c>
      <c r="M6890" s="28"/>
      <c r="O6890" s="77">
        <v>0.26399001479148859</v>
      </c>
      <c r="Q6890" s="135"/>
      <c r="R6890" s="27"/>
      <c r="BF6890" s="106"/>
    </row>
    <row r="6891" spans="1:58" x14ac:dyDescent="0.25">
      <c r="A6891" t="s">
        <v>17</v>
      </c>
      <c r="B6891" s="23">
        <v>2022</v>
      </c>
      <c r="C6891" s="23" t="s">
        <v>0</v>
      </c>
      <c r="D6891" s="23" t="s">
        <v>71</v>
      </c>
      <c r="E6891" s="23" t="s">
        <v>214</v>
      </c>
      <c r="F6891" s="23" t="s">
        <v>215</v>
      </c>
      <c r="G6891" s="23" t="s">
        <v>549</v>
      </c>
      <c r="H6891" s="32" t="s">
        <v>357</v>
      </c>
      <c r="I6891" s="32" t="s">
        <v>579</v>
      </c>
      <c r="J6891" s="135">
        <v>48</v>
      </c>
      <c r="K6891" s="28">
        <v>0.27604000000000001</v>
      </c>
      <c r="L6891" s="28">
        <f t="shared" si="148"/>
        <v>0.28345999999999999</v>
      </c>
      <c r="M6891" s="28"/>
      <c r="O6891" s="77">
        <v>0.26568999886512762</v>
      </c>
      <c r="Q6891" s="135"/>
      <c r="R6891" s="27"/>
      <c r="BF6891" s="106"/>
    </row>
    <row r="6892" spans="1:58" x14ac:dyDescent="0.25">
      <c r="A6892" t="s">
        <v>17</v>
      </c>
      <c r="B6892" s="23">
        <v>2022</v>
      </c>
      <c r="C6892" s="23" t="s">
        <v>1</v>
      </c>
      <c r="D6892" s="23" t="s">
        <v>72</v>
      </c>
      <c r="E6892" s="23" t="s">
        <v>214</v>
      </c>
      <c r="F6892" s="23" t="s">
        <v>215</v>
      </c>
      <c r="G6892" s="23" t="s">
        <v>549</v>
      </c>
      <c r="H6892" s="32" t="s">
        <v>357</v>
      </c>
      <c r="I6892" s="32" t="s">
        <v>579</v>
      </c>
      <c r="J6892" s="135">
        <v>46</v>
      </c>
      <c r="K6892" s="28">
        <v>0.24043999999999999</v>
      </c>
      <c r="L6892" s="28">
        <f t="shared" si="148"/>
        <v>0.28183000000000002</v>
      </c>
      <c r="M6892" s="28"/>
      <c r="O6892" s="77">
        <v>0.27766001224517822</v>
      </c>
      <c r="Q6892" s="135"/>
      <c r="R6892" s="27"/>
      <c r="BF6892" s="106"/>
    </row>
    <row r="6893" spans="1:58" x14ac:dyDescent="0.25">
      <c r="A6893" t="s">
        <v>17</v>
      </c>
      <c r="B6893" s="23">
        <v>2022</v>
      </c>
      <c r="C6893" s="23" t="s">
        <v>2</v>
      </c>
      <c r="D6893" s="23" t="s">
        <v>73</v>
      </c>
      <c r="E6893" s="23" t="s">
        <v>214</v>
      </c>
      <c r="F6893" s="23" t="s">
        <v>215</v>
      </c>
      <c r="G6893" s="23" t="s">
        <v>549</v>
      </c>
      <c r="H6893" s="32" t="s">
        <v>357</v>
      </c>
      <c r="I6893" s="32" t="s">
        <v>579</v>
      </c>
      <c r="J6893" s="135">
        <v>43</v>
      </c>
      <c r="K6893" s="28">
        <v>0.26012000000000002</v>
      </c>
      <c r="L6893" s="28">
        <f t="shared" si="148"/>
        <v>0.28365000000000001</v>
      </c>
      <c r="M6893" s="28"/>
      <c r="O6893" s="77">
        <v>0.2497300058603287</v>
      </c>
      <c r="Q6893" s="135"/>
      <c r="R6893" s="27"/>
      <c r="BF6893" s="106"/>
    </row>
    <row r="6894" spans="1:58" x14ac:dyDescent="0.25">
      <c r="A6894" t="s">
        <v>17</v>
      </c>
      <c r="B6894" s="23">
        <v>2022</v>
      </c>
      <c r="C6894" s="23" t="s">
        <v>3</v>
      </c>
      <c r="D6894" s="23" t="s">
        <v>493</v>
      </c>
      <c r="E6894" s="23" t="s">
        <v>214</v>
      </c>
      <c r="F6894" s="23" t="s">
        <v>215</v>
      </c>
      <c r="G6894" s="23" t="s">
        <v>549</v>
      </c>
      <c r="H6894" s="32" t="s">
        <v>357</v>
      </c>
      <c r="I6894" s="32" t="s">
        <v>579</v>
      </c>
      <c r="J6894" s="135">
        <v>42</v>
      </c>
      <c r="K6894" s="28">
        <v>0.25749</v>
      </c>
      <c r="L6894" s="28">
        <f t="shared" si="148"/>
        <v>0.29172999999999999</v>
      </c>
      <c r="M6894" s="28"/>
      <c r="O6894" s="77">
        <v>0.25554001331329351</v>
      </c>
      <c r="Q6894" s="135"/>
      <c r="R6894" s="27"/>
      <c r="BF6894" s="106"/>
    </row>
    <row r="6895" spans="1:58" x14ac:dyDescent="0.25">
      <c r="A6895" t="s">
        <v>17</v>
      </c>
      <c r="B6895" s="23">
        <v>2023</v>
      </c>
      <c r="C6895" s="23" t="s">
        <v>0</v>
      </c>
      <c r="D6895" s="23" t="s">
        <v>537</v>
      </c>
      <c r="E6895" s="23" t="s">
        <v>214</v>
      </c>
      <c r="F6895" s="23" t="s">
        <v>215</v>
      </c>
      <c r="G6895" s="23" t="s">
        <v>549</v>
      </c>
      <c r="H6895" s="32" t="s">
        <v>357</v>
      </c>
      <c r="I6895" s="32" t="s">
        <v>579</v>
      </c>
      <c r="J6895" s="135">
        <v>40</v>
      </c>
      <c r="K6895" s="28">
        <v>0.28125</v>
      </c>
      <c r="L6895" s="28">
        <f t="shared" si="148"/>
        <v>0.28748000000000001</v>
      </c>
      <c r="M6895" s="28"/>
      <c r="O6895" s="77">
        <v>0.26218000054359442</v>
      </c>
      <c r="Q6895" s="135"/>
      <c r="R6895" s="27"/>
      <c r="BF6895" s="106"/>
    </row>
    <row r="6896" spans="1:58" x14ac:dyDescent="0.25">
      <c r="A6896" t="s">
        <v>17</v>
      </c>
      <c r="B6896" s="23">
        <v>2019</v>
      </c>
      <c r="C6896" s="23" t="s">
        <v>0</v>
      </c>
      <c r="D6896" s="23" t="s">
        <v>59</v>
      </c>
      <c r="E6896" s="23" t="s">
        <v>216</v>
      </c>
      <c r="F6896" s="23" t="s">
        <v>217</v>
      </c>
      <c r="G6896" s="23" t="s">
        <v>541</v>
      </c>
      <c r="H6896" s="32" t="s">
        <v>542</v>
      </c>
      <c r="I6896" s="32" t="s">
        <v>579</v>
      </c>
      <c r="J6896" s="135">
        <v>32</v>
      </c>
      <c r="K6896" s="28">
        <v>0.45238</v>
      </c>
      <c r="L6896" s="28">
        <f t="shared" si="148"/>
        <v>0.34447</v>
      </c>
      <c r="M6896" s="28"/>
      <c r="O6896" s="77">
        <v>0.31793001294136047</v>
      </c>
      <c r="Q6896" s="135"/>
      <c r="R6896" s="27"/>
      <c r="BF6896" s="106"/>
    </row>
    <row r="6897" spans="1:58" x14ac:dyDescent="0.25">
      <c r="A6897" t="s">
        <v>17</v>
      </c>
      <c r="B6897" s="23">
        <v>2019</v>
      </c>
      <c r="C6897" s="23" t="s">
        <v>1</v>
      </c>
      <c r="D6897" s="23" t="s">
        <v>60</v>
      </c>
      <c r="E6897" s="23" t="s">
        <v>216</v>
      </c>
      <c r="F6897" s="23" t="s">
        <v>217</v>
      </c>
      <c r="G6897" s="23" t="s">
        <v>541</v>
      </c>
      <c r="H6897" s="32" t="s">
        <v>542</v>
      </c>
      <c r="I6897" s="32" t="s">
        <v>579</v>
      </c>
      <c r="J6897" s="135">
        <v>28</v>
      </c>
      <c r="K6897" s="28">
        <v>0.45945999999999998</v>
      </c>
      <c r="L6897" s="28">
        <f t="shared" si="148"/>
        <v>0.34921000000000002</v>
      </c>
      <c r="M6897" s="28"/>
      <c r="O6897" s="77">
        <v>0.29095000028610229</v>
      </c>
      <c r="Q6897" s="135"/>
      <c r="R6897" s="27"/>
      <c r="BF6897" s="106"/>
    </row>
    <row r="6898" spans="1:58" x14ac:dyDescent="0.25">
      <c r="A6898" t="s">
        <v>17</v>
      </c>
      <c r="B6898" s="23">
        <v>2019</v>
      </c>
      <c r="C6898" s="23" t="s">
        <v>2</v>
      </c>
      <c r="D6898" s="23" t="s">
        <v>61</v>
      </c>
      <c r="E6898" s="23" t="s">
        <v>216</v>
      </c>
      <c r="F6898" s="23" t="s">
        <v>217</v>
      </c>
      <c r="G6898" s="23" t="s">
        <v>541</v>
      </c>
      <c r="H6898" s="32" t="s">
        <v>542</v>
      </c>
      <c r="I6898" s="32" t="s">
        <v>579</v>
      </c>
      <c r="J6898" s="135">
        <v>29</v>
      </c>
      <c r="K6898" s="28">
        <v>0.39129999999999998</v>
      </c>
      <c r="L6898" s="28">
        <f t="shared" si="148"/>
        <v>0.33051000000000003</v>
      </c>
      <c r="M6898" s="28"/>
      <c r="O6898" s="77">
        <v>0.2629300057888031</v>
      </c>
      <c r="Q6898" s="135"/>
      <c r="R6898" s="27"/>
      <c r="BF6898" s="106"/>
    </row>
    <row r="6899" spans="1:58" x14ac:dyDescent="0.25">
      <c r="A6899" t="s">
        <v>17</v>
      </c>
      <c r="B6899" s="23">
        <v>2019</v>
      </c>
      <c r="C6899" s="23" t="s">
        <v>3</v>
      </c>
      <c r="D6899" s="23" t="s">
        <v>62</v>
      </c>
      <c r="E6899" s="23" t="s">
        <v>216</v>
      </c>
      <c r="F6899" s="23" t="s">
        <v>217</v>
      </c>
      <c r="G6899" s="23" t="s">
        <v>541</v>
      </c>
      <c r="H6899" s="32" t="s">
        <v>542</v>
      </c>
      <c r="I6899" s="32" t="s">
        <v>579</v>
      </c>
      <c r="J6899" s="135">
        <v>29</v>
      </c>
      <c r="K6899" s="28">
        <v>0.34211000000000003</v>
      </c>
      <c r="L6899" s="28">
        <f t="shared" si="148"/>
        <v>0.32346999999999998</v>
      </c>
      <c r="M6899" s="28"/>
      <c r="O6899" s="77">
        <v>0.230880007147789</v>
      </c>
      <c r="Q6899" s="135"/>
      <c r="R6899" s="27"/>
      <c r="BF6899" s="106"/>
    </row>
    <row r="6900" spans="1:58" x14ac:dyDescent="0.25">
      <c r="A6900" t="s">
        <v>17</v>
      </c>
      <c r="B6900" s="23">
        <v>2020</v>
      </c>
      <c r="C6900" s="23" t="s">
        <v>0</v>
      </c>
      <c r="D6900" s="23" t="s">
        <v>63</v>
      </c>
      <c r="E6900" s="23" t="s">
        <v>216</v>
      </c>
      <c r="F6900" s="23" t="s">
        <v>217</v>
      </c>
      <c r="G6900" s="23" t="s">
        <v>541</v>
      </c>
      <c r="H6900" s="32" t="s">
        <v>542</v>
      </c>
      <c r="I6900" s="32" t="s">
        <v>579</v>
      </c>
      <c r="J6900" s="135">
        <v>28</v>
      </c>
      <c r="K6900" s="28">
        <v>0.30087999999999998</v>
      </c>
      <c r="L6900" s="28">
        <f t="shared" si="148"/>
        <v>0.28033999999999998</v>
      </c>
      <c r="M6900" s="28"/>
      <c r="O6900" s="77">
        <v>0.1393100023269653</v>
      </c>
      <c r="Q6900" s="135"/>
      <c r="R6900" s="27"/>
      <c r="BF6900" s="106"/>
    </row>
    <row r="6901" spans="1:58" x14ac:dyDescent="0.25">
      <c r="A6901" t="s">
        <v>17</v>
      </c>
      <c r="B6901" s="23">
        <v>2020</v>
      </c>
      <c r="C6901" s="23" t="s">
        <v>1</v>
      </c>
      <c r="D6901" s="23" t="s">
        <v>64</v>
      </c>
      <c r="E6901" s="23" t="s">
        <v>216</v>
      </c>
      <c r="F6901" s="23" t="s">
        <v>217</v>
      </c>
      <c r="G6901" s="23" t="s">
        <v>541</v>
      </c>
      <c r="H6901" s="32" t="s">
        <v>542</v>
      </c>
      <c r="I6901" s="32" t="s">
        <v>579</v>
      </c>
      <c r="J6901" s="135">
        <v>28</v>
      </c>
      <c r="K6901" s="28">
        <v>0.30973000000000001</v>
      </c>
      <c r="L6901" s="28">
        <f t="shared" si="148"/>
        <v>0.26867000000000002</v>
      </c>
      <c r="M6901" s="28"/>
      <c r="O6901" s="77">
        <v>0.17129999399185181</v>
      </c>
      <c r="Q6901" s="135"/>
      <c r="R6901" s="27"/>
      <c r="BF6901" s="106"/>
    </row>
    <row r="6902" spans="1:58" x14ac:dyDescent="0.25">
      <c r="A6902" t="s">
        <v>17</v>
      </c>
      <c r="B6902" s="23">
        <v>2020</v>
      </c>
      <c r="C6902" s="23" t="s">
        <v>2</v>
      </c>
      <c r="D6902" s="23" t="s">
        <v>65</v>
      </c>
      <c r="E6902" s="23" t="s">
        <v>216</v>
      </c>
      <c r="F6902" s="23" t="s">
        <v>217</v>
      </c>
      <c r="G6902" s="23" t="s">
        <v>541</v>
      </c>
      <c r="H6902" s="32" t="s">
        <v>542</v>
      </c>
      <c r="I6902" s="32" t="s">
        <v>579</v>
      </c>
      <c r="J6902" s="135">
        <v>25</v>
      </c>
      <c r="K6902" s="28">
        <v>0.32652999999999999</v>
      </c>
      <c r="L6902" s="28">
        <f t="shared" si="148"/>
        <v>0.25618000000000002</v>
      </c>
      <c r="M6902" s="28"/>
      <c r="O6902" s="77">
        <v>0.2179500013589859</v>
      </c>
      <c r="Q6902" s="135"/>
      <c r="R6902" s="27"/>
      <c r="BF6902" s="106"/>
    </row>
    <row r="6903" spans="1:58" x14ac:dyDescent="0.25">
      <c r="A6903" t="s">
        <v>17</v>
      </c>
      <c r="B6903" s="23">
        <v>2020</v>
      </c>
      <c r="C6903" s="23" t="s">
        <v>3</v>
      </c>
      <c r="D6903" s="23" t="s">
        <v>66</v>
      </c>
      <c r="E6903" s="23" t="s">
        <v>216</v>
      </c>
      <c r="F6903" s="23" t="s">
        <v>217</v>
      </c>
      <c r="G6903" s="23" t="s">
        <v>541</v>
      </c>
      <c r="H6903" s="32" t="s">
        <v>542</v>
      </c>
      <c r="I6903" s="32" t="s">
        <v>579</v>
      </c>
      <c r="J6903" s="135">
        <v>26</v>
      </c>
      <c r="K6903" s="28">
        <v>0.34615000000000001</v>
      </c>
      <c r="L6903" s="28">
        <f t="shared" si="148"/>
        <v>0.26554</v>
      </c>
      <c r="M6903" s="28"/>
      <c r="O6903" s="77">
        <v>0.24258999526500699</v>
      </c>
      <c r="Q6903" s="135"/>
      <c r="R6903" s="27"/>
      <c r="BF6903" s="106"/>
    </row>
    <row r="6904" spans="1:58" x14ac:dyDescent="0.25">
      <c r="A6904" t="s">
        <v>17</v>
      </c>
      <c r="B6904" s="23">
        <v>2021</v>
      </c>
      <c r="C6904" s="23" t="s">
        <v>0</v>
      </c>
      <c r="D6904" s="23" t="s">
        <v>67</v>
      </c>
      <c r="E6904" s="23" t="s">
        <v>216</v>
      </c>
      <c r="F6904" s="23" t="s">
        <v>217</v>
      </c>
      <c r="G6904" s="23" t="s">
        <v>541</v>
      </c>
      <c r="H6904" s="32" t="s">
        <v>542</v>
      </c>
      <c r="I6904" s="32" t="s">
        <v>579</v>
      </c>
      <c r="J6904" s="135">
        <v>25</v>
      </c>
      <c r="K6904" s="28">
        <v>0.36634</v>
      </c>
      <c r="L6904" s="28">
        <f t="shared" si="148"/>
        <v>0.30179</v>
      </c>
      <c r="M6904" s="28"/>
      <c r="O6904" s="77">
        <v>0.2547299861907959</v>
      </c>
      <c r="Q6904" s="135"/>
      <c r="R6904" s="27"/>
      <c r="BF6904" s="106"/>
    </row>
    <row r="6905" spans="1:58" x14ac:dyDescent="0.25">
      <c r="A6905" t="s">
        <v>17</v>
      </c>
      <c r="B6905" s="23">
        <v>2021</v>
      </c>
      <c r="C6905" s="23" t="s">
        <v>1</v>
      </c>
      <c r="D6905" s="23" t="s">
        <v>68</v>
      </c>
      <c r="E6905" s="23" t="s">
        <v>216</v>
      </c>
      <c r="F6905" s="23" t="s">
        <v>217</v>
      </c>
      <c r="G6905" s="23" t="s">
        <v>541</v>
      </c>
      <c r="H6905" s="32" t="s">
        <v>542</v>
      </c>
      <c r="I6905" s="32" t="s">
        <v>579</v>
      </c>
      <c r="J6905" s="135">
        <v>27</v>
      </c>
      <c r="K6905" s="28">
        <v>0.32407000000000002</v>
      </c>
      <c r="L6905" s="28">
        <f t="shared" si="148"/>
        <v>0.30381999999999998</v>
      </c>
      <c r="M6905" s="28"/>
      <c r="O6905" s="77">
        <v>0.25255998969078058</v>
      </c>
      <c r="Q6905" s="135"/>
      <c r="R6905" s="27"/>
      <c r="BF6905" s="106"/>
    </row>
    <row r="6906" spans="1:58" x14ac:dyDescent="0.25">
      <c r="A6906" t="s">
        <v>17</v>
      </c>
      <c r="B6906" s="23">
        <v>2021</v>
      </c>
      <c r="C6906" s="23" t="s">
        <v>2</v>
      </c>
      <c r="D6906" s="23" t="s">
        <v>69</v>
      </c>
      <c r="E6906" s="23" t="s">
        <v>216</v>
      </c>
      <c r="F6906" s="23" t="s">
        <v>217</v>
      </c>
      <c r="G6906" s="23" t="s">
        <v>541</v>
      </c>
      <c r="H6906" s="32" t="s">
        <v>542</v>
      </c>
      <c r="I6906" s="32" t="s">
        <v>579</v>
      </c>
      <c r="J6906" s="135">
        <v>29</v>
      </c>
      <c r="K6906" s="28">
        <v>0.39129999999999998</v>
      </c>
      <c r="L6906" s="28">
        <f t="shared" si="148"/>
        <v>0.31916</v>
      </c>
      <c r="M6906" s="28"/>
      <c r="O6906" s="77">
        <v>0.26715001463890081</v>
      </c>
      <c r="Q6906" s="135"/>
      <c r="R6906" s="27"/>
      <c r="BF6906" s="106"/>
    </row>
    <row r="6907" spans="1:58" x14ac:dyDescent="0.25">
      <c r="A6907" t="s">
        <v>17</v>
      </c>
      <c r="B6907" s="23">
        <v>2021</v>
      </c>
      <c r="C6907" s="23" t="s">
        <v>3</v>
      </c>
      <c r="D6907" s="23" t="s">
        <v>70</v>
      </c>
      <c r="E6907" s="23" t="s">
        <v>216</v>
      </c>
      <c r="F6907" s="23" t="s">
        <v>217</v>
      </c>
      <c r="G6907" s="23" t="s">
        <v>541</v>
      </c>
      <c r="H6907" s="32" t="s">
        <v>542</v>
      </c>
      <c r="I6907" s="32" t="s">
        <v>579</v>
      </c>
      <c r="J6907" s="135">
        <v>28</v>
      </c>
      <c r="K6907" s="28">
        <v>0.4</v>
      </c>
      <c r="L6907" s="28">
        <f t="shared" si="148"/>
        <v>0.31583</v>
      </c>
      <c r="M6907" s="28"/>
      <c r="O6907" s="77">
        <v>0.26399001479148859</v>
      </c>
      <c r="Q6907" s="135"/>
      <c r="R6907" s="27"/>
      <c r="BF6907" s="106"/>
    </row>
    <row r="6908" spans="1:58" x14ac:dyDescent="0.25">
      <c r="A6908" t="s">
        <v>17</v>
      </c>
      <c r="B6908" s="23">
        <v>2022</v>
      </c>
      <c r="C6908" s="23" t="s">
        <v>0</v>
      </c>
      <c r="D6908" s="23" t="s">
        <v>71</v>
      </c>
      <c r="E6908" s="23" t="s">
        <v>216</v>
      </c>
      <c r="F6908" s="23" t="s">
        <v>217</v>
      </c>
      <c r="G6908" s="23" t="s">
        <v>541</v>
      </c>
      <c r="H6908" s="32" t="s">
        <v>542</v>
      </c>
      <c r="I6908" s="32" t="s">
        <v>579</v>
      </c>
      <c r="J6908" s="135">
        <v>28</v>
      </c>
      <c r="K6908" s="28">
        <v>0.36036000000000001</v>
      </c>
      <c r="L6908" s="28">
        <f t="shared" si="148"/>
        <v>0.31734000000000001</v>
      </c>
      <c r="M6908" s="28"/>
      <c r="O6908" s="77">
        <v>0.26568999886512762</v>
      </c>
      <c r="Q6908" s="135"/>
      <c r="R6908" s="27"/>
      <c r="BF6908" s="106"/>
    </row>
    <row r="6909" spans="1:58" x14ac:dyDescent="0.25">
      <c r="A6909" t="s">
        <v>17</v>
      </c>
      <c r="B6909" s="23">
        <v>2022</v>
      </c>
      <c r="C6909" s="23" t="s">
        <v>1</v>
      </c>
      <c r="D6909" s="23" t="s">
        <v>72</v>
      </c>
      <c r="E6909" s="23" t="s">
        <v>216</v>
      </c>
      <c r="F6909" s="23" t="s">
        <v>217</v>
      </c>
      <c r="G6909" s="23" t="s">
        <v>541</v>
      </c>
      <c r="H6909" s="32" t="s">
        <v>542</v>
      </c>
      <c r="I6909" s="32" t="s">
        <v>579</v>
      </c>
      <c r="J6909" s="135">
        <v>27</v>
      </c>
      <c r="K6909" s="28">
        <v>0.35780000000000001</v>
      </c>
      <c r="L6909" s="28">
        <f t="shared" si="148"/>
        <v>0.32958999999999999</v>
      </c>
      <c r="M6909" s="28"/>
      <c r="O6909" s="77">
        <v>0.27766001224517822</v>
      </c>
      <c r="Q6909" s="135"/>
      <c r="R6909" s="27"/>
      <c r="BF6909" s="106"/>
    </row>
    <row r="6910" spans="1:58" x14ac:dyDescent="0.25">
      <c r="A6910" t="s">
        <v>17</v>
      </c>
      <c r="B6910" s="23">
        <v>2022</v>
      </c>
      <c r="C6910" s="23" t="s">
        <v>2</v>
      </c>
      <c r="D6910" s="23" t="s">
        <v>73</v>
      </c>
      <c r="E6910" s="23" t="s">
        <v>216</v>
      </c>
      <c r="F6910" s="23" t="s">
        <v>217</v>
      </c>
      <c r="G6910" s="23" t="s">
        <v>541</v>
      </c>
      <c r="H6910" s="32" t="s">
        <v>542</v>
      </c>
      <c r="I6910" s="32" t="s">
        <v>579</v>
      </c>
      <c r="J6910" s="135">
        <v>26</v>
      </c>
      <c r="K6910" s="28">
        <v>0.23529</v>
      </c>
      <c r="L6910" s="28">
        <f t="shared" si="148"/>
        <v>0.31498999999999999</v>
      </c>
      <c r="M6910" s="28"/>
      <c r="O6910" s="77">
        <v>0.2497300058603287</v>
      </c>
      <c r="Q6910" s="135"/>
      <c r="R6910" s="27"/>
      <c r="BF6910" s="106"/>
    </row>
    <row r="6911" spans="1:58" x14ac:dyDescent="0.25">
      <c r="A6911" t="s">
        <v>17</v>
      </c>
      <c r="B6911" s="23">
        <v>2022</v>
      </c>
      <c r="C6911" s="23" t="s">
        <v>3</v>
      </c>
      <c r="D6911" s="23" t="s">
        <v>493</v>
      </c>
      <c r="E6911" s="23" t="s">
        <v>216</v>
      </c>
      <c r="F6911" s="23" t="s">
        <v>217</v>
      </c>
      <c r="G6911" s="23" t="s">
        <v>541</v>
      </c>
      <c r="H6911" s="32" t="s">
        <v>542</v>
      </c>
      <c r="I6911" s="32" t="s">
        <v>579</v>
      </c>
      <c r="J6911" s="135">
        <v>25</v>
      </c>
      <c r="K6911" s="28">
        <v>0.25252999999999998</v>
      </c>
      <c r="L6911" s="28">
        <f t="shared" si="148"/>
        <v>0.30764000000000002</v>
      </c>
      <c r="M6911" s="28"/>
      <c r="O6911" s="77">
        <v>0.25554001331329351</v>
      </c>
      <c r="Q6911" s="135"/>
      <c r="R6911" s="27"/>
      <c r="BF6911" s="106"/>
    </row>
    <row r="6912" spans="1:58" x14ac:dyDescent="0.25">
      <c r="A6912" t="s">
        <v>17</v>
      </c>
      <c r="B6912" s="23">
        <v>2023</v>
      </c>
      <c r="C6912" s="23" t="s">
        <v>0</v>
      </c>
      <c r="D6912" s="23" t="s">
        <v>537</v>
      </c>
      <c r="E6912" s="23" t="s">
        <v>216</v>
      </c>
      <c r="F6912" s="23" t="s">
        <v>217</v>
      </c>
      <c r="G6912" s="23" t="s">
        <v>541</v>
      </c>
      <c r="H6912" s="32" t="s">
        <v>542</v>
      </c>
      <c r="I6912" s="32" t="s">
        <v>579</v>
      </c>
      <c r="J6912" s="135">
        <v>26</v>
      </c>
      <c r="K6912" s="28">
        <v>0.24510000000000001</v>
      </c>
      <c r="L6912" s="28">
        <f t="shared" si="148"/>
        <v>0.29743999999999998</v>
      </c>
      <c r="M6912" s="28"/>
      <c r="O6912" s="77">
        <v>0.26218000054359442</v>
      </c>
      <c r="Q6912" s="135"/>
      <c r="R6912" s="27"/>
      <c r="BF6912" s="106"/>
    </row>
    <row r="6913" spans="1:58" x14ac:dyDescent="0.25">
      <c r="A6913" t="s">
        <v>17</v>
      </c>
      <c r="B6913" s="23">
        <v>2019</v>
      </c>
      <c r="C6913" s="23" t="s">
        <v>0</v>
      </c>
      <c r="D6913" s="23" t="s">
        <v>59</v>
      </c>
      <c r="E6913" s="23" t="s">
        <v>218</v>
      </c>
      <c r="F6913" s="23" t="s">
        <v>219</v>
      </c>
      <c r="G6913" s="23" t="s">
        <v>558</v>
      </c>
      <c r="H6913" s="32" t="s">
        <v>355</v>
      </c>
      <c r="I6913" s="32" t="s">
        <v>579</v>
      </c>
      <c r="J6913" s="135">
        <v>21</v>
      </c>
      <c r="K6913" s="28">
        <v>0.30120000000000002</v>
      </c>
      <c r="L6913" s="28">
        <f t="shared" si="148"/>
        <v>0.25527</v>
      </c>
      <c r="M6913" s="28"/>
      <c r="O6913" s="77">
        <v>0.31793001294136047</v>
      </c>
      <c r="Q6913" s="135"/>
      <c r="R6913" s="27"/>
      <c r="BF6913" s="106"/>
    </row>
    <row r="6914" spans="1:58" x14ac:dyDescent="0.25">
      <c r="A6914" t="s">
        <v>17</v>
      </c>
      <c r="B6914" s="23">
        <v>2019</v>
      </c>
      <c r="C6914" s="23" t="s">
        <v>1</v>
      </c>
      <c r="D6914" s="23" t="s">
        <v>60</v>
      </c>
      <c r="E6914" s="23" t="s">
        <v>218</v>
      </c>
      <c r="F6914" s="23" t="s">
        <v>219</v>
      </c>
      <c r="G6914" s="23" t="s">
        <v>558</v>
      </c>
      <c r="H6914" s="32" t="s">
        <v>355</v>
      </c>
      <c r="I6914" s="32" t="s">
        <v>579</v>
      </c>
      <c r="J6914" s="135">
        <v>21</v>
      </c>
      <c r="K6914" s="28">
        <v>0.26828999999999997</v>
      </c>
      <c r="L6914" s="28">
        <f t="shared" ref="L6914:L6977" si="149">SUMIFS(K:K, E:E, G6914, D:D, D6914, I:I, I6914)</f>
        <v>0.25738</v>
      </c>
      <c r="M6914" s="28"/>
      <c r="O6914" s="77">
        <v>0.29095000028610229</v>
      </c>
      <c r="Q6914" s="135"/>
      <c r="R6914" s="27"/>
      <c r="BF6914" s="106"/>
    </row>
    <row r="6915" spans="1:58" x14ac:dyDescent="0.25">
      <c r="A6915" t="s">
        <v>17</v>
      </c>
      <c r="B6915" s="23">
        <v>2019</v>
      </c>
      <c r="C6915" s="23" t="s">
        <v>2</v>
      </c>
      <c r="D6915" s="23" t="s">
        <v>61</v>
      </c>
      <c r="E6915" s="23" t="s">
        <v>218</v>
      </c>
      <c r="F6915" s="23" t="s">
        <v>219</v>
      </c>
      <c r="G6915" s="23" t="s">
        <v>558</v>
      </c>
      <c r="H6915" s="32" t="s">
        <v>355</v>
      </c>
      <c r="I6915" s="32" t="s">
        <v>579</v>
      </c>
      <c r="J6915" s="135">
        <v>18</v>
      </c>
      <c r="K6915" s="28">
        <v>0.27396999999999999</v>
      </c>
      <c r="L6915" s="28">
        <f t="shared" si="149"/>
        <v>0.25263000000000002</v>
      </c>
      <c r="M6915" s="28"/>
      <c r="O6915" s="77">
        <v>0.2629300057888031</v>
      </c>
      <c r="Q6915" s="135"/>
      <c r="R6915" s="27"/>
      <c r="BF6915" s="106"/>
    </row>
    <row r="6916" spans="1:58" x14ac:dyDescent="0.25">
      <c r="A6916" t="s">
        <v>17</v>
      </c>
      <c r="B6916" s="23">
        <v>2019</v>
      </c>
      <c r="C6916" s="23" t="s">
        <v>3</v>
      </c>
      <c r="D6916" s="23" t="s">
        <v>62</v>
      </c>
      <c r="E6916" s="23" t="s">
        <v>218</v>
      </c>
      <c r="F6916" s="23" t="s">
        <v>219</v>
      </c>
      <c r="G6916" s="23" t="s">
        <v>558</v>
      </c>
      <c r="H6916" s="32" t="s">
        <v>355</v>
      </c>
      <c r="I6916" s="32" t="s">
        <v>579</v>
      </c>
      <c r="J6916" s="135">
        <v>17</v>
      </c>
      <c r="K6916" s="28">
        <v>0.28986000000000001</v>
      </c>
      <c r="L6916" s="28">
        <f t="shared" si="149"/>
        <v>0.22386</v>
      </c>
      <c r="M6916" s="28"/>
      <c r="O6916" s="77">
        <v>0.230880007147789</v>
      </c>
      <c r="Q6916" s="135"/>
      <c r="R6916" s="27"/>
      <c r="BF6916" s="106"/>
    </row>
    <row r="6917" spans="1:58" x14ac:dyDescent="0.25">
      <c r="A6917" t="s">
        <v>17</v>
      </c>
      <c r="B6917" s="23">
        <v>2020</v>
      </c>
      <c r="C6917" s="23" t="s">
        <v>0</v>
      </c>
      <c r="D6917" s="23" t="s">
        <v>63</v>
      </c>
      <c r="E6917" s="23" t="s">
        <v>218</v>
      </c>
      <c r="F6917" s="23" t="s">
        <v>219</v>
      </c>
      <c r="G6917" s="23" t="s">
        <v>558</v>
      </c>
      <c r="H6917" s="32" t="s">
        <v>355</v>
      </c>
      <c r="I6917" s="32" t="s">
        <v>579</v>
      </c>
      <c r="J6917" s="135">
        <v>15</v>
      </c>
      <c r="K6917" s="28">
        <v>0.21310999999999999</v>
      </c>
      <c r="L6917" s="28">
        <f t="shared" si="149"/>
        <v>0.19012999999999999</v>
      </c>
      <c r="M6917" s="28"/>
      <c r="O6917" s="77">
        <v>0.1393100023269653</v>
      </c>
      <c r="Q6917" s="135"/>
      <c r="R6917" s="27"/>
      <c r="BF6917" s="106"/>
    </row>
    <row r="6918" spans="1:58" x14ac:dyDescent="0.25">
      <c r="A6918" t="s">
        <v>17</v>
      </c>
      <c r="B6918" s="23">
        <v>2020</v>
      </c>
      <c r="C6918" s="23" t="s">
        <v>1</v>
      </c>
      <c r="D6918" s="23" t="s">
        <v>64</v>
      </c>
      <c r="E6918" s="23" t="s">
        <v>218</v>
      </c>
      <c r="F6918" s="23" t="s">
        <v>219</v>
      </c>
      <c r="G6918" s="23" t="s">
        <v>558</v>
      </c>
      <c r="H6918" s="32" t="s">
        <v>355</v>
      </c>
      <c r="I6918" s="32" t="s">
        <v>579</v>
      </c>
      <c r="J6918" s="135">
        <v>14</v>
      </c>
      <c r="K6918" s="28">
        <v>0.16070999999999999</v>
      </c>
      <c r="L6918" s="28">
        <f t="shared" si="149"/>
        <v>0.15409999999999999</v>
      </c>
      <c r="M6918" s="28"/>
      <c r="O6918" s="77">
        <v>0.17129999399185181</v>
      </c>
      <c r="Q6918" s="135"/>
      <c r="R6918" s="27"/>
      <c r="BF6918" s="106"/>
    </row>
    <row r="6919" spans="1:58" x14ac:dyDescent="0.25">
      <c r="A6919" t="s">
        <v>17</v>
      </c>
      <c r="B6919" s="23">
        <v>2020</v>
      </c>
      <c r="C6919" s="23" t="s">
        <v>2</v>
      </c>
      <c r="D6919" s="23" t="s">
        <v>65</v>
      </c>
      <c r="E6919" s="23" t="s">
        <v>218</v>
      </c>
      <c r="F6919" s="23" t="s">
        <v>219</v>
      </c>
      <c r="G6919" s="23" t="s">
        <v>558</v>
      </c>
      <c r="H6919" s="32" t="s">
        <v>355</v>
      </c>
      <c r="I6919" s="32" t="s">
        <v>579</v>
      </c>
      <c r="J6919" s="135">
        <v>15</v>
      </c>
      <c r="K6919" s="28">
        <v>0.1</v>
      </c>
      <c r="L6919" s="28">
        <f t="shared" si="149"/>
        <v>0.13805999999999999</v>
      </c>
      <c r="M6919" s="28"/>
      <c r="O6919" s="77">
        <v>0.2179500013589859</v>
      </c>
      <c r="Q6919" s="135"/>
      <c r="R6919" s="27"/>
      <c r="BF6919" s="106"/>
    </row>
    <row r="6920" spans="1:58" x14ac:dyDescent="0.25">
      <c r="A6920" t="s">
        <v>17</v>
      </c>
      <c r="B6920" s="23">
        <v>2020</v>
      </c>
      <c r="C6920" s="23" t="s">
        <v>3</v>
      </c>
      <c r="D6920" s="23" t="s">
        <v>66</v>
      </c>
      <c r="E6920" s="23" t="s">
        <v>218</v>
      </c>
      <c r="F6920" s="23" t="s">
        <v>219</v>
      </c>
      <c r="G6920" s="23" t="s">
        <v>558</v>
      </c>
      <c r="H6920" s="32" t="s">
        <v>355</v>
      </c>
      <c r="I6920" s="32" t="s">
        <v>579</v>
      </c>
      <c r="J6920" s="135">
        <v>16</v>
      </c>
      <c r="K6920" s="28">
        <v>9.5240000000000005E-2</v>
      </c>
      <c r="L6920" s="28">
        <f t="shared" si="149"/>
        <v>0.15487999999999999</v>
      </c>
      <c r="M6920" s="28"/>
      <c r="O6920" s="77">
        <v>0.24258999526500699</v>
      </c>
      <c r="Q6920" s="135"/>
      <c r="R6920" s="27"/>
      <c r="BF6920" s="106"/>
    </row>
    <row r="6921" spans="1:58" x14ac:dyDescent="0.25">
      <c r="A6921" t="s">
        <v>17</v>
      </c>
      <c r="B6921" s="23">
        <v>2021</v>
      </c>
      <c r="C6921" s="23" t="s">
        <v>0</v>
      </c>
      <c r="D6921" s="23" t="s">
        <v>67</v>
      </c>
      <c r="E6921" s="23" t="s">
        <v>218</v>
      </c>
      <c r="F6921" s="23" t="s">
        <v>219</v>
      </c>
      <c r="G6921" s="23" t="s">
        <v>558</v>
      </c>
      <c r="H6921" s="32" t="s">
        <v>355</v>
      </c>
      <c r="I6921" s="32" t="s">
        <v>579</v>
      </c>
      <c r="J6921" s="135">
        <v>15</v>
      </c>
      <c r="K6921" s="28">
        <v>8.3330000000000001E-2</v>
      </c>
      <c r="L6921" s="28">
        <f t="shared" si="149"/>
        <v>0.17272999999999999</v>
      </c>
      <c r="M6921" s="28"/>
      <c r="O6921" s="77">
        <v>0.2547299861907959</v>
      </c>
      <c r="Q6921" s="135"/>
      <c r="R6921" s="27"/>
      <c r="BF6921" s="106"/>
    </row>
    <row r="6922" spans="1:58" x14ac:dyDescent="0.25">
      <c r="A6922" t="s">
        <v>17</v>
      </c>
      <c r="B6922" s="23">
        <v>2021</v>
      </c>
      <c r="C6922" s="23" t="s">
        <v>1</v>
      </c>
      <c r="D6922" s="23" t="s">
        <v>68</v>
      </c>
      <c r="E6922" s="23" t="s">
        <v>218</v>
      </c>
      <c r="F6922" s="23" t="s">
        <v>219</v>
      </c>
      <c r="G6922" s="23" t="s">
        <v>558</v>
      </c>
      <c r="H6922" s="32" t="s">
        <v>355</v>
      </c>
      <c r="I6922" s="32" t="s">
        <v>579</v>
      </c>
      <c r="J6922" s="135">
        <v>16</v>
      </c>
      <c r="K6922" s="28">
        <v>0.12307999999999999</v>
      </c>
      <c r="L6922" s="28">
        <f t="shared" si="149"/>
        <v>0.20046</v>
      </c>
      <c r="M6922" s="28"/>
      <c r="O6922" s="77">
        <v>0.25255998969078058</v>
      </c>
      <c r="Q6922" s="135"/>
      <c r="R6922" s="27"/>
      <c r="BF6922" s="106"/>
    </row>
    <row r="6923" spans="1:58" x14ac:dyDescent="0.25">
      <c r="A6923" t="s">
        <v>17</v>
      </c>
      <c r="B6923" s="23">
        <v>2021</v>
      </c>
      <c r="C6923" s="23" t="s">
        <v>2</v>
      </c>
      <c r="D6923" s="23" t="s">
        <v>69</v>
      </c>
      <c r="E6923" s="23" t="s">
        <v>218</v>
      </c>
      <c r="F6923" s="23" t="s">
        <v>219</v>
      </c>
      <c r="G6923" s="23" t="s">
        <v>558</v>
      </c>
      <c r="H6923" s="32" t="s">
        <v>355</v>
      </c>
      <c r="I6923" s="32" t="s">
        <v>579</v>
      </c>
      <c r="J6923" s="135">
        <v>15</v>
      </c>
      <c r="K6923" s="28">
        <v>0.18966</v>
      </c>
      <c r="L6923" s="28">
        <f t="shared" si="149"/>
        <v>0.20088</v>
      </c>
      <c r="M6923" s="28"/>
      <c r="O6923" s="77">
        <v>0.26715001463890081</v>
      </c>
      <c r="Q6923" s="135"/>
      <c r="R6923" s="27"/>
      <c r="BF6923" s="106"/>
    </row>
    <row r="6924" spans="1:58" x14ac:dyDescent="0.25">
      <c r="A6924" t="s">
        <v>17</v>
      </c>
      <c r="B6924" s="23">
        <v>2021</v>
      </c>
      <c r="C6924" s="23" t="s">
        <v>3</v>
      </c>
      <c r="D6924" s="23" t="s">
        <v>70</v>
      </c>
      <c r="E6924" s="23" t="s">
        <v>218</v>
      </c>
      <c r="F6924" s="23" t="s">
        <v>219</v>
      </c>
      <c r="G6924" s="23" t="s">
        <v>558</v>
      </c>
      <c r="H6924" s="32" t="s">
        <v>355</v>
      </c>
      <c r="I6924" s="32" t="s">
        <v>579</v>
      </c>
      <c r="J6924" s="135">
        <v>12</v>
      </c>
      <c r="K6924" s="28">
        <v>0.22449</v>
      </c>
      <c r="L6924" s="28">
        <f t="shared" si="149"/>
        <v>0.19864000000000001</v>
      </c>
      <c r="M6924" s="28"/>
      <c r="O6924" s="77">
        <v>0.26399001479148859</v>
      </c>
      <c r="Q6924" s="135"/>
      <c r="R6924" s="27"/>
      <c r="BF6924" s="106"/>
    </row>
    <row r="6925" spans="1:58" x14ac:dyDescent="0.25">
      <c r="A6925" t="s">
        <v>17</v>
      </c>
      <c r="B6925" s="23">
        <v>2022</v>
      </c>
      <c r="C6925" s="23" t="s">
        <v>0</v>
      </c>
      <c r="D6925" s="23" t="s">
        <v>71</v>
      </c>
      <c r="E6925" s="23" t="s">
        <v>218</v>
      </c>
      <c r="F6925" s="23" t="s">
        <v>219</v>
      </c>
      <c r="G6925" s="23" t="s">
        <v>558</v>
      </c>
      <c r="H6925" s="32" t="s">
        <v>355</v>
      </c>
      <c r="I6925" s="32" t="s">
        <v>579</v>
      </c>
      <c r="J6925" s="135">
        <v>12</v>
      </c>
      <c r="K6925" s="28">
        <v>0.25</v>
      </c>
      <c r="L6925" s="28">
        <f t="shared" si="149"/>
        <v>0.19358</v>
      </c>
      <c r="M6925" s="28"/>
      <c r="O6925" s="77">
        <v>0.26568999886512762</v>
      </c>
      <c r="Q6925" s="135"/>
      <c r="R6925" s="27"/>
      <c r="BF6925" s="106"/>
    </row>
    <row r="6926" spans="1:58" x14ac:dyDescent="0.25">
      <c r="A6926" t="s">
        <v>17</v>
      </c>
      <c r="B6926" s="23">
        <v>2022</v>
      </c>
      <c r="C6926" s="23" t="s">
        <v>1</v>
      </c>
      <c r="D6926" s="23" t="s">
        <v>72</v>
      </c>
      <c r="E6926" s="23" t="s">
        <v>218</v>
      </c>
      <c r="F6926" s="23" t="s">
        <v>219</v>
      </c>
      <c r="G6926" s="23" t="s">
        <v>558</v>
      </c>
      <c r="H6926" s="32" t="s">
        <v>355</v>
      </c>
      <c r="I6926" s="32" t="s">
        <v>579</v>
      </c>
      <c r="J6926" s="135">
        <v>12</v>
      </c>
      <c r="K6926" s="28">
        <v>0.21739</v>
      </c>
      <c r="L6926" s="28">
        <f t="shared" si="149"/>
        <v>0.18129999999999999</v>
      </c>
      <c r="M6926" s="28"/>
      <c r="O6926" s="77">
        <v>0.27766001224517822</v>
      </c>
      <c r="Q6926" s="135"/>
      <c r="R6926" s="27"/>
      <c r="BF6926" s="106"/>
    </row>
    <row r="6927" spans="1:58" x14ac:dyDescent="0.25">
      <c r="A6927" t="s">
        <v>17</v>
      </c>
      <c r="B6927" s="23">
        <v>2022</v>
      </c>
      <c r="C6927" s="23" t="s">
        <v>2</v>
      </c>
      <c r="D6927" s="23" t="s">
        <v>73</v>
      </c>
      <c r="E6927" s="23" t="s">
        <v>218</v>
      </c>
      <c r="F6927" s="23" t="s">
        <v>219</v>
      </c>
      <c r="G6927" s="23" t="s">
        <v>558</v>
      </c>
      <c r="H6927" s="32" t="s">
        <v>355</v>
      </c>
      <c r="I6927" s="32" t="s">
        <v>579</v>
      </c>
      <c r="J6927" s="135">
        <v>14</v>
      </c>
      <c r="K6927" s="28">
        <v>0.16667000000000001</v>
      </c>
      <c r="L6927" s="28">
        <f t="shared" si="149"/>
        <v>0.18620999999999999</v>
      </c>
      <c r="M6927" s="28"/>
      <c r="O6927" s="77">
        <v>0.2497300058603287</v>
      </c>
      <c r="Q6927" s="135"/>
      <c r="R6927" s="27"/>
      <c r="BF6927" s="106"/>
    </row>
    <row r="6928" spans="1:58" x14ac:dyDescent="0.25">
      <c r="A6928" t="s">
        <v>17</v>
      </c>
      <c r="B6928" s="23">
        <v>2022</v>
      </c>
      <c r="C6928" s="23" t="s">
        <v>3</v>
      </c>
      <c r="D6928" s="23" t="s">
        <v>493</v>
      </c>
      <c r="E6928" s="23" t="s">
        <v>218</v>
      </c>
      <c r="F6928" s="23" t="s">
        <v>219</v>
      </c>
      <c r="G6928" s="23" t="s">
        <v>558</v>
      </c>
      <c r="H6928" s="32" t="s">
        <v>355</v>
      </c>
      <c r="I6928" s="32" t="s">
        <v>579</v>
      </c>
      <c r="J6928" s="135">
        <v>14</v>
      </c>
      <c r="K6928" s="28">
        <v>0.14545</v>
      </c>
      <c r="L6928" s="28">
        <f t="shared" si="149"/>
        <v>0.16936999999999999</v>
      </c>
      <c r="M6928" s="28"/>
      <c r="O6928" s="77">
        <v>0.25554001331329351</v>
      </c>
      <c r="Q6928" s="135"/>
      <c r="R6928" s="27"/>
      <c r="BF6928" s="106"/>
    </row>
    <row r="6929" spans="1:58" x14ac:dyDescent="0.25">
      <c r="A6929" t="s">
        <v>17</v>
      </c>
      <c r="B6929" s="23">
        <v>2023</v>
      </c>
      <c r="C6929" s="23" t="s">
        <v>0</v>
      </c>
      <c r="D6929" s="23" t="s">
        <v>537</v>
      </c>
      <c r="E6929" s="23" t="s">
        <v>218</v>
      </c>
      <c r="F6929" s="23" t="s">
        <v>219</v>
      </c>
      <c r="G6929" s="23" t="s">
        <v>558</v>
      </c>
      <c r="H6929" s="32" t="s">
        <v>355</v>
      </c>
      <c r="I6929" s="32" t="s">
        <v>579</v>
      </c>
      <c r="J6929" s="135">
        <v>14</v>
      </c>
      <c r="K6929" s="28">
        <v>0.12281</v>
      </c>
      <c r="L6929" s="28">
        <f t="shared" si="149"/>
        <v>0.16944999999999999</v>
      </c>
      <c r="M6929" s="28"/>
      <c r="O6929" s="77">
        <v>0.26218000054359442</v>
      </c>
      <c r="Q6929" s="135"/>
      <c r="R6929" s="27"/>
      <c r="BF6929" s="106"/>
    </row>
    <row r="6930" spans="1:58" x14ac:dyDescent="0.25">
      <c r="A6930" t="s">
        <v>17</v>
      </c>
      <c r="B6930" s="23">
        <v>2019</v>
      </c>
      <c r="C6930" s="23" t="s">
        <v>0</v>
      </c>
      <c r="D6930" s="23" t="s">
        <v>59</v>
      </c>
      <c r="E6930" s="23" t="s">
        <v>549</v>
      </c>
      <c r="F6930" s="23" t="s">
        <v>357</v>
      </c>
      <c r="G6930" s="23" t="s">
        <v>549</v>
      </c>
      <c r="H6930" s="32" t="s">
        <v>357</v>
      </c>
      <c r="I6930" s="32" t="s">
        <v>579</v>
      </c>
      <c r="J6930" s="135">
        <v>181</v>
      </c>
      <c r="K6930" s="28">
        <v>0.26694000000000001</v>
      </c>
      <c r="L6930" s="28">
        <f t="shared" si="149"/>
        <v>0.26694000000000001</v>
      </c>
      <c r="M6930" s="28"/>
      <c r="O6930" s="77">
        <v>0.31793001294136047</v>
      </c>
      <c r="Q6930" s="135"/>
      <c r="R6930" s="27"/>
      <c r="BF6930" s="106"/>
    </row>
    <row r="6931" spans="1:58" x14ac:dyDescent="0.25">
      <c r="A6931" t="s">
        <v>17</v>
      </c>
      <c r="B6931" s="23">
        <v>2019</v>
      </c>
      <c r="C6931" s="23" t="s">
        <v>1</v>
      </c>
      <c r="D6931" s="23" t="s">
        <v>60</v>
      </c>
      <c r="E6931" s="23" t="s">
        <v>549</v>
      </c>
      <c r="F6931" s="23" t="s">
        <v>357</v>
      </c>
      <c r="G6931" s="23" t="s">
        <v>549</v>
      </c>
      <c r="H6931" s="32" t="s">
        <v>357</v>
      </c>
      <c r="I6931" s="32" t="s">
        <v>579</v>
      </c>
      <c r="J6931" s="135">
        <v>173</v>
      </c>
      <c r="K6931" s="28">
        <v>0.26734000000000002</v>
      </c>
      <c r="L6931" s="28">
        <f t="shared" si="149"/>
        <v>0.26734000000000002</v>
      </c>
      <c r="M6931" s="28"/>
      <c r="O6931" s="77">
        <v>0.29095000028610229</v>
      </c>
      <c r="Q6931" s="135"/>
      <c r="R6931" s="27"/>
      <c r="BF6931" s="106"/>
    </row>
    <row r="6932" spans="1:58" x14ac:dyDescent="0.25">
      <c r="A6932" t="s">
        <v>17</v>
      </c>
      <c r="B6932" s="23">
        <v>2019</v>
      </c>
      <c r="C6932" s="23" t="s">
        <v>2</v>
      </c>
      <c r="D6932" s="23" t="s">
        <v>61</v>
      </c>
      <c r="E6932" s="23" t="s">
        <v>549</v>
      </c>
      <c r="F6932" s="23" t="s">
        <v>357</v>
      </c>
      <c r="G6932" s="23" t="s">
        <v>549</v>
      </c>
      <c r="H6932" s="32" t="s">
        <v>357</v>
      </c>
      <c r="I6932" s="32" t="s">
        <v>579</v>
      </c>
      <c r="J6932" s="135">
        <v>161</v>
      </c>
      <c r="K6932" s="28">
        <v>0.28660000000000002</v>
      </c>
      <c r="L6932" s="28">
        <f t="shared" si="149"/>
        <v>0.28660000000000002</v>
      </c>
      <c r="M6932" s="28"/>
      <c r="O6932" s="77">
        <v>0.2629300057888031</v>
      </c>
      <c r="Q6932" s="135"/>
      <c r="R6932" s="27"/>
      <c r="BF6932" s="106"/>
    </row>
    <row r="6933" spans="1:58" x14ac:dyDescent="0.25">
      <c r="A6933" t="s">
        <v>17</v>
      </c>
      <c r="B6933" s="23">
        <v>2019</v>
      </c>
      <c r="C6933" s="23" t="s">
        <v>3</v>
      </c>
      <c r="D6933" s="23" t="s">
        <v>62</v>
      </c>
      <c r="E6933" s="23" t="s">
        <v>549</v>
      </c>
      <c r="F6933" s="23" t="s">
        <v>357</v>
      </c>
      <c r="G6933" s="23" t="s">
        <v>549</v>
      </c>
      <c r="H6933" s="32" t="s">
        <v>357</v>
      </c>
      <c r="I6933" s="32" t="s">
        <v>579</v>
      </c>
      <c r="J6933" s="135">
        <v>157</v>
      </c>
      <c r="K6933" s="28">
        <v>0.28434999999999999</v>
      </c>
      <c r="L6933" s="28">
        <f t="shared" si="149"/>
        <v>0.28434999999999999</v>
      </c>
      <c r="M6933" s="28"/>
      <c r="O6933" s="77">
        <v>0.230880007147789</v>
      </c>
      <c r="Q6933" s="135"/>
      <c r="R6933" s="27"/>
      <c r="BF6933" s="106"/>
    </row>
    <row r="6934" spans="1:58" x14ac:dyDescent="0.25">
      <c r="A6934" t="s">
        <v>17</v>
      </c>
      <c r="B6934" s="23">
        <v>2020</v>
      </c>
      <c r="C6934" s="23" t="s">
        <v>0</v>
      </c>
      <c r="D6934" s="23" t="s">
        <v>63</v>
      </c>
      <c r="E6934" s="23" t="s">
        <v>549</v>
      </c>
      <c r="F6934" s="23" t="s">
        <v>357</v>
      </c>
      <c r="G6934" s="23" t="s">
        <v>549</v>
      </c>
      <c r="H6934" s="32" t="s">
        <v>357</v>
      </c>
      <c r="I6934" s="32" t="s">
        <v>579</v>
      </c>
      <c r="J6934" s="135">
        <v>158</v>
      </c>
      <c r="K6934" s="28">
        <v>0.27257999999999999</v>
      </c>
      <c r="L6934" s="28">
        <f t="shared" si="149"/>
        <v>0.27257999999999999</v>
      </c>
      <c r="M6934" s="28"/>
      <c r="O6934" s="77">
        <v>0.1393100023269653</v>
      </c>
      <c r="Q6934" s="135"/>
      <c r="R6934" s="27"/>
      <c r="BF6934" s="106"/>
    </row>
    <row r="6935" spans="1:58" x14ac:dyDescent="0.25">
      <c r="A6935" t="s">
        <v>17</v>
      </c>
      <c r="B6935" s="23">
        <v>2020</v>
      </c>
      <c r="C6935" s="23" t="s">
        <v>1</v>
      </c>
      <c r="D6935" s="23" t="s">
        <v>64</v>
      </c>
      <c r="E6935" s="23" t="s">
        <v>549</v>
      </c>
      <c r="F6935" s="23" t="s">
        <v>357</v>
      </c>
      <c r="G6935" s="23" t="s">
        <v>549</v>
      </c>
      <c r="H6935" s="32" t="s">
        <v>357</v>
      </c>
      <c r="I6935" s="32" t="s">
        <v>579</v>
      </c>
      <c r="J6935" s="135">
        <v>139</v>
      </c>
      <c r="K6935" s="28">
        <v>0.27387</v>
      </c>
      <c r="L6935" s="28">
        <f t="shared" si="149"/>
        <v>0.27387</v>
      </c>
      <c r="M6935" s="28"/>
      <c r="O6935" s="77">
        <v>0.17129999399185181</v>
      </c>
      <c r="Q6935" s="135"/>
      <c r="R6935" s="27"/>
      <c r="BF6935" s="106"/>
    </row>
    <row r="6936" spans="1:58" x14ac:dyDescent="0.25">
      <c r="A6936" t="s">
        <v>17</v>
      </c>
      <c r="B6936" s="23">
        <v>2020</v>
      </c>
      <c r="C6936" s="23" t="s">
        <v>2</v>
      </c>
      <c r="D6936" s="23" t="s">
        <v>65</v>
      </c>
      <c r="E6936" s="23" t="s">
        <v>549</v>
      </c>
      <c r="F6936" s="23" t="s">
        <v>357</v>
      </c>
      <c r="G6936" s="23" t="s">
        <v>549</v>
      </c>
      <c r="H6936" s="32" t="s">
        <v>357</v>
      </c>
      <c r="I6936" s="32" t="s">
        <v>579</v>
      </c>
      <c r="J6936" s="135">
        <v>136</v>
      </c>
      <c r="K6936" s="28">
        <v>0.23985000000000001</v>
      </c>
      <c r="L6936" s="28">
        <f t="shared" si="149"/>
        <v>0.23985000000000001</v>
      </c>
      <c r="M6936" s="28"/>
      <c r="O6936" s="77">
        <v>0.2179500013589859</v>
      </c>
      <c r="Q6936" s="135"/>
      <c r="R6936" s="27"/>
      <c r="BF6936" s="106"/>
    </row>
    <row r="6937" spans="1:58" x14ac:dyDescent="0.25">
      <c r="A6937" t="s">
        <v>17</v>
      </c>
      <c r="B6937" s="23">
        <v>2020</v>
      </c>
      <c r="C6937" s="23" t="s">
        <v>3</v>
      </c>
      <c r="D6937" s="23" t="s">
        <v>66</v>
      </c>
      <c r="E6937" s="23" t="s">
        <v>549</v>
      </c>
      <c r="F6937" s="23" t="s">
        <v>357</v>
      </c>
      <c r="G6937" s="23" t="s">
        <v>549</v>
      </c>
      <c r="H6937" s="32" t="s">
        <v>357</v>
      </c>
      <c r="I6937" s="32" t="s">
        <v>579</v>
      </c>
      <c r="J6937" s="135">
        <v>141</v>
      </c>
      <c r="K6937" s="28">
        <v>0.24468000000000001</v>
      </c>
      <c r="L6937" s="28">
        <f t="shared" si="149"/>
        <v>0.24468000000000001</v>
      </c>
      <c r="M6937" s="28"/>
      <c r="O6937" s="77">
        <v>0.24258999526500699</v>
      </c>
      <c r="Q6937" s="135"/>
      <c r="R6937" s="27"/>
      <c r="BF6937" s="106"/>
    </row>
    <row r="6938" spans="1:58" x14ac:dyDescent="0.25">
      <c r="A6938" t="s">
        <v>17</v>
      </c>
      <c r="B6938" s="23">
        <v>2021</v>
      </c>
      <c r="C6938" s="23" t="s">
        <v>0</v>
      </c>
      <c r="D6938" s="23" t="s">
        <v>67</v>
      </c>
      <c r="E6938" s="23" t="s">
        <v>549</v>
      </c>
      <c r="F6938" s="23" t="s">
        <v>357</v>
      </c>
      <c r="G6938" s="23" t="s">
        <v>549</v>
      </c>
      <c r="H6938" s="32" t="s">
        <v>357</v>
      </c>
      <c r="I6938" s="32" t="s">
        <v>579</v>
      </c>
      <c r="J6938" s="135">
        <v>139</v>
      </c>
      <c r="K6938" s="28">
        <v>0.24549000000000001</v>
      </c>
      <c r="L6938" s="28">
        <f t="shared" si="149"/>
        <v>0.24549000000000001</v>
      </c>
      <c r="M6938" s="28"/>
      <c r="O6938" s="77">
        <v>0.2547299861907959</v>
      </c>
      <c r="Q6938" s="135"/>
      <c r="R6938" s="27"/>
      <c r="BF6938" s="106"/>
    </row>
    <row r="6939" spans="1:58" x14ac:dyDescent="0.25">
      <c r="A6939" t="s">
        <v>17</v>
      </c>
      <c r="B6939" s="23">
        <v>2021</v>
      </c>
      <c r="C6939" s="23" t="s">
        <v>1</v>
      </c>
      <c r="D6939" s="23" t="s">
        <v>68</v>
      </c>
      <c r="E6939" s="23" t="s">
        <v>549</v>
      </c>
      <c r="F6939" s="23" t="s">
        <v>357</v>
      </c>
      <c r="G6939" s="23" t="s">
        <v>549</v>
      </c>
      <c r="H6939" s="32" t="s">
        <v>357</v>
      </c>
      <c r="I6939" s="32" t="s">
        <v>579</v>
      </c>
      <c r="J6939" s="135">
        <v>169</v>
      </c>
      <c r="K6939" s="28">
        <v>0.27030999999999999</v>
      </c>
      <c r="L6939" s="28">
        <f t="shared" si="149"/>
        <v>0.27030999999999999</v>
      </c>
      <c r="M6939" s="28"/>
      <c r="O6939" s="77">
        <v>0.25255998969078058</v>
      </c>
      <c r="Q6939" s="135"/>
      <c r="R6939" s="27"/>
      <c r="BF6939" s="106"/>
    </row>
    <row r="6940" spans="1:58" x14ac:dyDescent="0.25">
      <c r="A6940" t="s">
        <v>17</v>
      </c>
      <c r="B6940" s="23">
        <v>2021</v>
      </c>
      <c r="C6940" s="23" t="s">
        <v>2</v>
      </c>
      <c r="D6940" s="23" t="s">
        <v>69</v>
      </c>
      <c r="E6940" s="23" t="s">
        <v>549</v>
      </c>
      <c r="F6940" s="23" t="s">
        <v>357</v>
      </c>
      <c r="G6940" s="23" t="s">
        <v>549</v>
      </c>
      <c r="H6940" s="32" t="s">
        <v>357</v>
      </c>
      <c r="I6940" s="32" t="s">
        <v>579</v>
      </c>
      <c r="J6940" s="135">
        <v>178</v>
      </c>
      <c r="K6940" s="28">
        <v>0.29172999999999999</v>
      </c>
      <c r="L6940" s="28">
        <f t="shared" si="149"/>
        <v>0.29172999999999999</v>
      </c>
      <c r="M6940" s="28"/>
      <c r="O6940" s="77">
        <v>0.26715001463890081</v>
      </c>
      <c r="Q6940" s="135"/>
      <c r="R6940" s="27"/>
      <c r="BF6940" s="106"/>
    </row>
    <row r="6941" spans="1:58" x14ac:dyDescent="0.25">
      <c r="A6941" t="s">
        <v>17</v>
      </c>
      <c r="B6941" s="23">
        <v>2021</v>
      </c>
      <c r="C6941" s="23" t="s">
        <v>3</v>
      </c>
      <c r="D6941" s="23" t="s">
        <v>70</v>
      </c>
      <c r="E6941" s="23" t="s">
        <v>549</v>
      </c>
      <c r="F6941" s="23" t="s">
        <v>357</v>
      </c>
      <c r="G6941" s="23" t="s">
        <v>549</v>
      </c>
      <c r="H6941" s="32" t="s">
        <v>357</v>
      </c>
      <c r="I6941" s="32" t="s">
        <v>579</v>
      </c>
      <c r="J6941" s="135">
        <v>186</v>
      </c>
      <c r="K6941" s="28">
        <v>0.28166999999999998</v>
      </c>
      <c r="L6941" s="28">
        <f t="shared" si="149"/>
        <v>0.28166999999999998</v>
      </c>
      <c r="M6941" s="28"/>
      <c r="O6941" s="77">
        <v>0.26399001479148859</v>
      </c>
      <c r="Q6941" s="135"/>
      <c r="R6941" s="27"/>
      <c r="BF6941" s="106"/>
    </row>
    <row r="6942" spans="1:58" x14ac:dyDescent="0.25">
      <c r="A6942" t="s">
        <v>17</v>
      </c>
      <c r="B6942" s="23">
        <v>2022</v>
      </c>
      <c r="C6942" s="23" t="s">
        <v>0</v>
      </c>
      <c r="D6942" s="23" t="s">
        <v>71</v>
      </c>
      <c r="E6942" s="23" t="s">
        <v>549</v>
      </c>
      <c r="F6942" s="23" t="s">
        <v>357</v>
      </c>
      <c r="G6942" s="23" t="s">
        <v>549</v>
      </c>
      <c r="H6942" s="32" t="s">
        <v>357</v>
      </c>
      <c r="I6942" s="32" t="s">
        <v>579</v>
      </c>
      <c r="J6942" s="135">
        <v>191</v>
      </c>
      <c r="K6942" s="28">
        <v>0.28345999999999999</v>
      </c>
      <c r="L6942" s="28">
        <f t="shared" si="149"/>
        <v>0.28345999999999999</v>
      </c>
      <c r="M6942" s="28"/>
      <c r="O6942" s="77">
        <v>0.26568999886512762</v>
      </c>
      <c r="Q6942" s="135"/>
      <c r="R6942" s="27"/>
      <c r="BF6942" s="106"/>
    </row>
    <row r="6943" spans="1:58" x14ac:dyDescent="0.25">
      <c r="A6943" t="s">
        <v>17</v>
      </c>
      <c r="B6943" s="23">
        <v>2022</v>
      </c>
      <c r="C6943" s="23" t="s">
        <v>1</v>
      </c>
      <c r="D6943" s="23" t="s">
        <v>72</v>
      </c>
      <c r="E6943" s="23" t="s">
        <v>549</v>
      </c>
      <c r="F6943" s="23" t="s">
        <v>357</v>
      </c>
      <c r="G6943" s="23" t="s">
        <v>549</v>
      </c>
      <c r="H6943" s="32" t="s">
        <v>357</v>
      </c>
      <c r="I6943" s="32" t="s">
        <v>579</v>
      </c>
      <c r="J6943" s="135">
        <v>175</v>
      </c>
      <c r="K6943" s="28">
        <v>0.28183000000000002</v>
      </c>
      <c r="L6943" s="28">
        <f t="shared" si="149"/>
        <v>0.28183000000000002</v>
      </c>
      <c r="M6943" s="28"/>
      <c r="O6943" s="77">
        <v>0.27766001224517822</v>
      </c>
      <c r="Q6943" s="135"/>
      <c r="R6943" s="27"/>
      <c r="BF6943" s="106"/>
    </row>
    <row r="6944" spans="1:58" x14ac:dyDescent="0.25">
      <c r="A6944" t="s">
        <v>17</v>
      </c>
      <c r="B6944" s="23">
        <v>2022</v>
      </c>
      <c r="C6944" s="23" t="s">
        <v>2</v>
      </c>
      <c r="D6944" s="23" t="s">
        <v>73</v>
      </c>
      <c r="E6944" s="23" t="s">
        <v>549</v>
      </c>
      <c r="F6944" s="23" t="s">
        <v>357</v>
      </c>
      <c r="G6944" s="23" t="s">
        <v>549</v>
      </c>
      <c r="H6944" s="32" t="s">
        <v>357</v>
      </c>
      <c r="I6944" s="32" t="s">
        <v>579</v>
      </c>
      <c r="J6944" s="135">
        <v>173</v>
      </c>
      <c r="K6944" s="28">
        <v>0.28365000000000001</v>
      </c>
      <c r="L6944" s="28">
        <f t="shared" si="149"/>
        <v>0.28365000000000001</v>
      </c>
      <c r="M6944" s="28"/>
      <c r="O6944" s="77">
        <v>0.2497300058603287</v>
      </c>
      <c r="Q6944" s="135"/>
      <c r="R6944" s="27"/>
      <c r="BF6944" s="106"/>
    </row>
    <row r="6945" spans="1:58" x14ac:dyDescent="0.25">
      <c r="A6945" t="s">
        <v>17</v>
      </c>
      <c r="B6945" s="23">
        <v>2022</v>
      </c>
      <c r="C6945" s="23" t="s">
        <v>3</v>
      </c>
      <c r="D6945" s="23" t="s">
        <v>493</v>
      </c>
      <c r="E6945" s="23" t="s">
        <v>549</v>
      </c>
      <c r="F6945" s="23" t="s">
        <v>357</v>
      </c>
      <c r="G6945" s="23" t="s">
        <v>549</v>
      </c>
      <c r="H6945" s="32" t="s">
        <v>357</v>
      </c>
      <c r="I6945" s="32" t="s">
        <v>579</v>
      </c>
      <c r="J6945" s="135">
        <v>166</v>
      </c>
      <c r="K6945" s="28">
        <v>0.29172999999999999</v>
      </c>
      <c r="L6945" s="28">
        <f t="shared" si="149"/>
        <v>0.29172999999999999</v>
      </c>
      <c r="M6945" s="28"/>
      <c r="O6945" s="77">
        <v>0.25554001331329351</v>
      </c>
      <c r="Q6945" s="135"/>
      <c r="R6945" s="27"/>
      <c r="BF6945" s="106"/>
    </row>
    <row r="6946" spans="1:58" x14ac:dyDescent="0.25">
      <c r="A6946" t="s">
        <v>17</v>
      </c>
      <c r="B6946" s="23">
        <v>2023</v>
      </c>
      <c r="C6946" s="23" t="s">
        <v>0</v>
      </c>
      <c r="D6946" s="23" t="s">
        <v>537</v>
      </c>
      <c r="E6946" s="23" t="s">
        <v>549</v>
      </c>
      <c r="F6946" s="23" t="s">
        <v>357</v>
      </c>
      <c r="G6946" s="23" t="s">
        <v>549</v>
      </c>
      <c r="H6946" s="32" t="s">
        <v>357</v>
      </c>
      <c r="I6946" s="32" t="s">
        <v>579</v>
      </c>
      <c r="J6946" s="135">
        <v>162</v>
      </c>
      <c r="K6946" s="28">
        <v>0.28748000000000001</v>
      </c>
      <c r="L6946" s="28">
        <f t="shared" si="149"/>
        <v>0.28748000000000001</v>
      </c>
      <c r="M6946" s="28"/>
      <c r="O6946" s="77">
        <v>0.26218000054359442</v>
      </c>
      <c r="Q6946" s="135"/>
      <c r="R6946" s="27"/>
      <c r="BF6946" s="106"/>
    </row>
    <row r="6947" spans="1:58" x14ac:dyDescent="0.25">
      <c r="A6947" t="s">
        <v>17</v>
      </c>
      <c r="B6947" s="23">
        <v>2019</v>
      </c>
      <c r="C6947" s="23" t="s">
        <v>0</v>
      </c>
      <c r="D6947" s="23" t="s">
        <v>59</v>
      </c>
      <c r="E6947" s="23" t="s">
        <v>220</v>
      </c>
      <c r="F6947" s="23" t="s">
        <v>221</v>
      </c>
      <c r="G6947" s="23" t="s">
        <v>556</v>
      </c>
      <c r="H6947" s="32" t="s">
        <v>555</v>
      </c>
      <c r="I6947" s="32" t="s">
        <v>579</v>
      </c>
      <c r="J6947" s="135">
        <v>15</v>
      </c>
      <c r="K6947" s="28">
        <v>0.29310000000000003</v>
      </c>
      <c r="L6947" s="28">
        <f t="shared" si="149"/>
        <v>0.34682000000000002</v>
      </c>
      <c r="M6947" s="28"/>
      <c r="O6947" s="77">
        <v>0.31793001294136047</v>
      </c>
      <c r="Q6947" s="135"/>
      <c r="R6947" s="27"/>
      <c r="BF6947" s="106"/>
    </row>
    <row r="6948" spans="1:58" x14ac:dyDescent="0.25">
      <c r="A6948" t="s">
        <v>17</v>
      </c>
      <c r="B6948" s="23">
        <v>2019</v>
      </c>
      <c r="C6948" s="23" t="s">
        <v>1</v>
      </c>
      <c r="D6948" s="23" t="s">
        <v>60</v>
      </c>
      <c r="E6948" s="23" t="s">
        <v>220</v>
      </c>
      <c r="F6948" s="23" t="s">
        <v>221</v>
      </c>
      <c r="G6948" s="23" t="s">
        <v>556</v>
      </c>
      <c r="H6948" s="32" t="s">
        <v>555</v>
      </c>
      <c r="I6948" s="32" t="s">
        <v>579</v>
      </c>
      <c r="J6948" s="135">
        <v>13</v>
      </c>
      <c r="K6948" s="28">
        <v>0.30769000000000002</v>
      </c>
      <c r="L6948" s="28">
        <f t="shared" si="149"/>
        <v>0.33757999999999999</v>
      </c>
      <c r="M6948" s="28"/>
      <c r="O6948" s="77">
        <v>0.29095000028610229</v>
      </c>
      <c r="Q6948" s="135"/>
      <c r="R6948" s="27"/>
      <c r="BF6948" s="106"/>
    </row>
    <row r="6949" spans="1:58" x14ac:dyDescent="0.25">
      <c r="A6949" t="s">
        <v>17</v>
      </c>
      <c r="B6949" s="23">
        <v>2019</v>
      </c>
      <c r="C6949" s="23" t="s">
        <v>2</v>
      </c>
      <c r="D6949" s="23" t="s">
        <v>61</v>
      </c>
      <c r="E6949" s="23" t="s">
        <v>220</v>
      </c>
      <c r="F6949" s="23" t="s">
        <v>221</v>
      </c>
      <c r="G6949" s="23" t="s">
        <v>556</v>
      </c>
      <c r="H6949" s="32" t="s">
        <v>555</v>
      </c>
      <c r="I6949" s="32" t="s">
        <v>579</v>
      </c>
      <c r="J6949" s="135">
        <v>14</v>
      </c>
      <c r="K6949" s="28">
        <v>0.31480999999999998</v>
      </c>
      <c r="L6949" s="28">
        <f t="shared" si="149"/>
        <v>0.33121</v>
      </c>
      <c r="M6949" s="28"/>
      <c r="O6949" s="77">
        <v>0.2629300057888031</v>
      </c>
      <c r="Q6949" s="135"/>
      <c r="R6949" s="27"/>
      <c r="BF6949" s="106"/>
    </row>
    <row r="6950" spans="1:58" x14ac:dyDescent="0.25">
      <c r="A6950" t="s">
        <v>17</v>
      </c>
      <c r="B6950" s="23">
        <v>2019</v>
      </c>
      <c r="C6950" s="23" t="s">
        <v>3</v>
      </c>
      <c r="D6950" s="23" t="s">
        <v>62</v>
      </c>
      <c r="E6950" s="23" t="s">
        <v>220</v>
      </c>
      <c r="F6950" s="23" t="s">
        <v>221</v>
      </c>
      <c r="G6950" s="23" t="s">
        <v>556</v>
      </c>
      <c r="H6950" s="32" t="s">
        <v>555</v>
      </c>
      <c r="I6950" s="32" t="s">
        <v>579</v>
      </c>
      <c r="J6950" s="135">
        <v>13</v>
      </c>
      <c r="K6950" s="28">
        <v>0.34</v>
      </c>
      <c r="L6950" s="28">
        <f t="shared" si="149"/>
        <v>0.31058000000000002</v>
      </c>
      <c r="M6950" s="28"/>
      <c r="O6950" s="77">
        <v>0.230880007147789</v>
      </c>
      <c r="Q6950" s="135"/>
      <c r="R6950" s="27"/>
      <c r="BF6950" s="106"/>
    </row>
    <row r="6951" spans="1:58" x14ac:dyDescent="0.25">
      <c r="A6951" t="s">
        <v>17</v>
      </c>
      <c r="B6951" s="23">
        <v>2020</v>
      </c>
      <c r="C6951" s="23" t="s">
        <v>0</v>
      </c>
      <c r="D6951" s="23" t="s">
        <v>63</v>
      </c>
      <c r="E6951" s="23" t="s">
        <v>220</v>
      </c>
      <c r="F6951" s="23" t="s">
        <v>221</v>
      </c>
      <c r="G6951" s="23" t="s">
        <v>556</v>
      </c>
      <c r="H6951" s="32" t="s">
        <v>555</v>
      </c>
      <c r="I6951" s="32" t="s">
        <v>579</v>
      </c>
      <c r="J6951" s="135">
        <v>10</v>
      </c>
      <c r="K6951" s="28">
        <v>0.34145999999999999</v>
      </c>
      <c r="L6951" s="28">
        <f t="shared" si="149"/>
        <v>0.27622000000000002</v>
      </c>
      <c r="M6951" s="28"/>
      <c r="O6951" s="77">
        <v>0.1393100023269653</v>
      </c>
      <c r="Q6951" s="135"/>
      <c r="R6951" s="27"/>
      <c r="BF6951" s="106"/>
    </row>
    <row r="6952" spans="1:58" x14ac:dyDescent="0.25">
      <c r="A6952" t="s">
        <v>17</v>
      </c>
      <c r="B6952" s="23">
        <v>2020</v>
      </c>
      <c r="C6952" s="23" t="s">
        <v>1</v>
      </c>
      <c r="D6952" s="23" t="s">
        <v>64</v>
      </c>
      <c r="E6952" s="23" t="s">
        <v>220</v>
      </c>
      <c r="F6952" s="23" t="s">
        <v>221</v>
      </c>
      <c r="G6952" s="23" t="s">
        <v>556</v>
      </c>
      <c r="H6952" s="32" t="s">
        <v>555</v>
      </c>
      <c r="I6952" s="32" t="s">
        <v>579</v>
      </c>
      <c r="J6952" s="135">
        <v>11</v>
      </c>
      <c r="K6952" s="28">
        <v>0.28571000000000002</v>
      </c>
      <c r="L6952" s="28">
        <f t="shared" si="149"/>
        <v>0.27444000000000002</v>
      </c>
      <c r="M6952" s="28"/>
      <c r="O6952" s="77">
        <v>0.17129999399185181</v>
      </c>
      <c r="Q6952" s="135"/>
      <c r="R6952" s="27"/>
      <c r="BF6952" s="106"/>
    </row>
    <row r="6953" spans="1:58" x14ac:dyDescent="0.25">
      <c r="A6953" t="s">
        <v>17</v>
      </c>
      <c r="B6953" s="23">
        <v>2020</v>
      </c>
      <c r="C6953" s="23" t="s">
        <v>2</v>
      </c>
      <c r="D6953" s="23" t="s">
        <v>65</v>
      </c>
      <c r="E6953" s="23" t="s">
        <v>220</v>
      </c>
      <c r="F6953" s="23" t="s">
        <v>221</v>
      </c>
      <c r="G6953" s="23" t="s">
        <v>556</v>
      </c>
      <c r="H6953" s="32" t="s">
        <v>555</v>
      </c>
      <c r="I6953" s="32" t="s">
        <v>579</v>
      </c>
      <c r="J6953" s="135">
        <v>8</v>
      </c>
      <c r="K6953" s="28">
        <v>0.21212</v>
      </c>
      <c r="L6953" s="28">
        <f t="shared" si="149"/>
        <v>0.23457</v>
      </c>
      <c r="M6953" s="28"/>
      <c r="O6953" s="77">
        <v>0.2179500013589859</v>
      </c>
      <c r="Q6953" s="135"/>
      <c r="R6953" s="27"/>
      <c r="BF6953" s="106"/>
    </row>
    <row r="6954" spans="1:58" x14ac:dyDescent="0.25">
      <c r="A6954" t="s">
        <v>17</v>
      </c>
      <c r="B6954" s="23">
        <v>2020</v>
      </c>
      <c r="C6954" s="23" t="s">
        <v>3</v>
      </c>
      <c r="D6954" s="23" t="s">
        <v>66</v>
      </c>
      <c r="E6954" s="23" t="s">
        <v>220</v>
      </c>
      <c r="F6954" s="23" t="s">
        <v>221</v>
      </c>
      <c r="G6954" s="23" t="s">
        <v>556</v>
      </c>
      <c r="H6954" s="32" t="s">
        <v>555</v>
      </c>
      <c r="I6954" s="32" t="s">
        <v>579</v>
      </c>
      <c r="J6954" s="135">
        <v>11</v>
      </c>
      <c r="K6954" s="28">
        <v>0.21429000000000001</v>
      </c>
      <c r="L6954" s="28">
        <f t="shared" si="149"/>
        <v>0.23769999999999999</v>
      </c>
      <c r="M6954" s="28"/>
      <c r="O6954" s="77">
        <v>0.24258999526500699</v>
      </c>
      <c r="Q6954" s="135"/>
      <c r="R6954" s="27"/>
      <c r="BF6954" s="106"/>
    </row>
    <row r="6955" spans="1:58" x14ac:dyDescent="0.25">
      <c r="A6955" t="s">
        <v>17</v>
      </c>
      <c r="B6955" s="23">
        <v>2021</v>
      </c>
      <c r="C6955" s="23" t="s">
        <v>0</v>
      </c>
      <c r="D6955" s="23" t="s">
        <v>67</v>
      </c>
      <c r="E6955" s="23" t="s">
        <v>220</v>
      </c>
      <c r="F6955" s="23" t="s">
        <v>221</v>
      </c>
      <c r="G6955" s="23" t="s">
        <v>556</v>
      </c>
      <c r="H6955" s="32" t="s">
        <v>555</v>
      </c>
      <c r="I6955" s="32" t="s">
        <v>579</v>
      </c>
      <c r="J6955" s="135">
        <v>13</v>
      </c>
      <c r="K6955" s="28">
        <v>0.23077</v>
      </c>
      <c r="L6955" s="28">
        <f t="shared" si="149"/>
        <v>0.22650000000000001</v>
      </c>
      <c r="M6955" s="28"/>
      <c r="O6955" s="77">
        <v>0.2547299861907959</v>
      </c>
      <c r="Q6955" s="135"/>
      <c r="R6955" s="27"/>
      <c r="BF6955" s="106"/>
    </row>
    <row r="6956" spans="1:58" x14ac:dyDescent="0.25">
      <c r="A6956" t="s">
        <v>17</v>
      </c>
      <c r="B6956" s="23">
        <v>2021</v>
      </c>
      <c r="C6956" s="23" t="s">
        <v>1</v>
      </c>
      <c r="D6956" s="23" t="s">
        <v>68</v>
      </c>
      <c r="E6956" s="23" t="s">
        <v>220</v>
      </c>
      <c r="F6956" s="23" t="s">
        <v>221</v>
      </c>
      <c r="G6956" s="23" t="s">
        <v>556</v>
      </c>
      <c r="H6956" s="32" t="s">
        <v>555</v>
      </c>
      <c r="I6956" s="32" t="s">
        <v>579</v>
      </c>
      <c r="J6956" s="135">
        <v>15</v>
      </c>
      <c r="K6956" s="28">
        <v>0.25424000000000002</v>
      </c>
      <c r="L6956" s="28">
        <f t="shared" si="149"/>
        <v>0.23322000000000001</v>
      </c>
      <c r="M6956" s="28"/>
      <c r="O6956" s="77">
        <v>0.25255998969078058</v>
      </c>
      <c r="Q6956" s="135"/>
      <c r="R6956" s="27"/>
      <c r="BF6956" s="106"/>
    </row>
    <row r="6957" spans="1:58" x14ac:dyDescent="0.25">
      <c r="A6957" t="s">
        <v>17</v>
      </c>
      <c r="B6957" s="23">
        <v>2021</v>
      </c>
      <c r="C6957" s="23" t="s">
        <v>2</v>
      </c>
      <c r="D6957" s="23" t="s">
        <v>69</v>
      </c>
      <c r="E6957" s="23" t="s">
        <v>220</v>
      </c>
      <c r="F6957" s="23" t="s">
        <v>221</v>
      </c>
      <c r="G6957" s="23" t="s">
        <v>556</v>
      </c>
      <c r="H6957" s="32" t="s">
        <v>555</v>
      </c>
      <c r="I6957" s="32" t="s">
        <v>579</v>
      </c>
      <c r="J6957" s="135">
        <v>17</v>
      </c>
      <c r="K6957" s="28">
        <v>0.25373000000000001</v>
      </c>
      <c r="L6957" s="28">
        <f t="shared" si="149"/>
        <v>0.27795999999999998</v>
      </c>
      <c r="M6957" s="28"/>
      <c r="O6957" s="77">
        <v>0.26715001463890081</v>
      </c>
      <c r="Q6957" s="135"/>
      <c r="R6957" s="27"/>
      <c r="BF6957" s="106"/>
    </row>
    <row r="6958" spans="1:58" x14ac:dyDescent="0.25">
      <c r="A6958" t="s">
        <v>17</v>
      </c>
      <c r="B6958" s="23">
        <v>2021</v>
      </c>
      <c r="C6958" s="23" t="s">
        <v>3</v>
      </c>
      <c r="D6958" s="23" t="s">
        <v>70</v>
      </c>
      <c r="E6958" s="23" t="s">
        <v>220</v>
      </c>
      <c r="F6958" s="23" t="s">
        <v>221</v>
      </c>
      <c r="G6958" s="23" t="s">
        <v>556</v>
      </c>
      <c r="H6958" s="32" t="s">
        <v>555</v>
      </c>
      <c r="I6958" s="32" t="s">
        <v>579</v>
      </c>
      <c r="J6958" s="135">
        <v>17</v>
      </c>
      <c r="K6958" s="28">
        <v>0.23529</v>
      </c>
      <c r="L6958" s="28">
        <f t="shared" si="149"/>
        <v>0.26523999999999998</v>
      </c>
      <c r="M6958" s="28"/>
      <c r="O6958" s="77">
        <v>0.26399001479148859</v>
      </c>
      <c r="Q6958" s="135"/>
      <c r="R6958" s="27"/>
      <c r="BF6958" s="106"/>
    </row>
    <row r="6959" spans="1:58" x14ac:dyDescent="0.25">
      <c r="A6959" t="s">
        <v>17</v>
      </c>
      <c r="B6959" s="23">
        <v>2022</v>
      </c>
      <c r="C6959" s="23" t="s">
        <v>0</v>
      </c>
      <c r="D6959" s="23" t="s">
        <v>71</v>
      </c>
      <c r="E6959" s="23" t="s">
        <v>220</v>
      </c>
      <c r="F6959" s="23" t="s">
        <v>221</v>
      </c>
      <c r="G6959" s="23" t="s">
        <v>556</v>
      </c>
      <c r="H6959" s="32" t="s">
        <v>555</v>
      </c>
      <c r="I6959" s="32" t="s">
        <v>579</v>
      </c>
      <c r="J6959" s="135">
        <v>15</v>
      </c>
      <c r="K6959" s="28">
        <v>0.21310999999999999</v>
      </c>
      <c r="L6959" s="28">
        <f t="shared" si="149"/>
        <v>0.30986000000000002</v>
      </c>
      <c r="M6959" s="28"/>
      <c r="O6959" s="77">
        <v>0.26568999886512762</v>
      </c>
      <c r="Q6959" s="135"/>
      <c r="R6959" s="27"/>
      <c r="BF6959" s="106"/>
    </row>
    <row r="6960" spans="1:58" x14ac:dyDescent="0.25">
      <c r="A6960" t="s">
        <v>17</v>
      </c>
      <c r="B6960" s="23">
        <v>2022</v>
      </c>
      <c r="C6960" s="23" t="s">
        <v>1</v>
      </c>
      <c r="D6960" s="23" t="s">
        <v>72</v>
      </c>
      <c r="E6960" s="23" t="s">
        <v>220</v>
      </c>
      <c r="F6960" s="23" t="s">
        <v>221</v>
      </c>
      <c r="G6960" s="23" t="s">
        <v>556</v>
      </c>
      <c r="H6960" s="32" t="s">
        <v>555</v>
      </c>
      <c r="I6960" s="32" t="s">
        <v>579</v>
      </c>
      <c r="J6960" s="135">
        <v>16</v>
      </c>
      <c r="K6960" s="28">
        <v>0.17741999999999999</v>
      </c>
      <c r="L6960" s="28">
        <f t="shared" si="149"/>
        <v>0.31231999999999999</v>
      </c>
      <c r="M6960" s="28"/>
      <c r="O6960" s="77">
        <v>0.27766001224517822</v>
      </c>
      <c r="Q6960" s="135"/>
      <c r="R6960" s="27"/>
      <c r="BF6960" s="106"/>
    </row>
    <row r="6961" spans="1:58" x14ac:dyDescent="0.25">
      <c r="A6961" t="s">
        <v>17</v>
      </c>
      <c r="B6961" s="23">
        <v>2022</v>
      </c>
      <c r="C6961" s="23" t="s">
        <v>2</v>
      </c>
      <c r="D6961" s="23" t="s">
        <v>73</v>
      </c>
      <c r="E6961" s="23" t="s">
        <v>220</v>
      </c>
      <c r="F6961" s="23" t="s">
        <v>221</v>
      </c>
      <c r="G6961" s="23" t="s">
        <v>556</v>
      </c>
      <c r="H6961" s="32" t="s">
        <v>555</v>
      </c>
      <c r="I6961" s="32" t="s">
        <v>579</v>
      </c>
      <c r="J6961" s="135">
        <v>14</v>
      </c>
      <c r="K6961" s="28">
        <v>0.19642999999999999</v>
      </c>
      <c r="L6961" s="28">
        <f t="shared" si="149"/>
        <v>0.28817999999999999</v>
      </c>
      <c r="M6961" s="28"/>
      <c r="O6961" s="77">
        <v>0.2497300058603287</v>
      </c>
      <c r="Q6961" s="135"/>
      <c r="R6961" s="27"/>
      <c r="BF6961" s="106"/>
    </row>
    <row r="6962" spans="1:58" x14ac:dyDescent="0.25">
      <c r="A6962" t="s">
        <v>17</v>
      </c>
      <c r="B6962" s="23">
        <v>2022</v>
      </c>
      <c r="C6962" s="23" t="s">
        <v>3</v>
      </c>
      <c r="D6962" s="23" t="s">
        <v>493</v>
      </c>
      <c r="E6962" s="23" t="s">
        <v>220</v>
      </c>
      <c r="F6962" s="23" t="s">
        <v>221</v>
      </c>
      <c r="G6962" s="23" t="s">
        <v>556</v>
      </c>
      <c r="H6962" s="32" t="s">
        <v>555</v>
      </c>
      <c r="I6962" s="32" t="s">
        <v>579</v>
      </c>
      <c r="J6962" s="135">
        <v>13</v>
      </c>
      <c r="K6962" s="28">
        <v>0.21568999999999999</v>
      </c>
      <c r="L6962" s="28">
        <f t="shared" si="149"/>
        <v>0.3125</v>
      </c>
      <c r="M6962" s="28"/>
      <c r="O6962" s="77">
        <v>0.25554001331329351</v>
      </c>
      <c r="Q6962" s="135"/>
      <c r="R6962" s="27"/>
      <c r="BF6962" s="106"/>
    </row>
    <row r="6963" spans="1:58" x14ac:dyDescent="0.25">
      <c r="A6963" t="s">
        <v>17</v>
      </c>
      <c r="B6963" s="23">
        <v>2023</v>
      </c>
      <c r="C6963" s="23" t="s">
        <v>0</v>
      </c>
      <c r="D6963" s="23" t="s">
        <v>537</v>
      </c>
      <c r="E6963" s="23" t="s">
        <v>220</v>
      </c>
      <c r="F6963" s="23" t="s">
        <v>221</v>
      </c>
      <c r="G6963" s="23" t="s">
        <v>556</v>
      </c>
      <c r="H6963" s="32" t="s">
        <v>555</v>
      </c>
      <c r="I6963" s="32" t="s">
        <v>579</v>
      </c>
      <c r="J6963" s="135">
        <v>14</v>
      </c>
      <c r="K6963" s="28">
        <v>0.26785999999999999</v>
      </c>
      <c r="L6963" s="28">
        <f t="shared" si="149"/>
        <v>0.28700999999999999</v>
      </c>
      <c r="M6963" s="28"/>
      <c r="O6963" s="77">
        <v>0.26218000054359442</v>
      </c>
      <c r="Q6963" s="135"/>
      <c r="R6963" s="27"/>
      <c r="BF6963" s="106"/>
    </row>
    <row r="6964" spans="1:58" x14ac:dyDescent="0.25">
      <c r="A6964" t="s">
        <v>17</v>
      </c>
      <c r="B6964" s="23">
        <v>2019</v>
      </c>
      <c r="C6964" s="23" t="s">
        <v>0</v>
      </c>
      <c r="D6964" s="23" t="s">
        <v>59</v>
      </c>
      <c r="E6964" s="23" t="s">
        <v>222</v>
      </c>
      <c r="F6964" s="23" t="s">
        <v>223</v>
      </c>
      <c r="G6964" s="23" t="s">
        <v>549</v>
      </c>
      <c r="H6964" s="32" t="s">
        <v>357</v>
      </c>
      <c r="I6964" s="32" t="s">
        <v>579</v>
      </c>
      <c r="J6964" s="135">
        <v>20</v>
      </c>
      <c r="K6964" s="28">
        <v>0.38272</v>
      </c>
      <c r="L6964" s="28">
        <f t="shared" si="149"/>
        <v>0.26694000000000001</v>
      </c>
      <c r="M6964" s="28"/>
      <c r="O6964" s="77">
        <v>0.31793001294136047</v>
      </c>
      <c r="Q6964" s="135"/>
      <c r="R6964" s="27"/>
      <c r="BF6964" s="106"/>
    </row>
    <row r="6965" spans="1:58" x14ac:dyDescent="0.25">
      <c r="A6965" t="s">
        <v>17</v>
      </c>
      <c r="B6965" s="23">
        <v>2019</v>
      </c>
      <c r="C6965" s="23" t="s">
        <v>1</v>
      </c>
      <c r="D6965" s="23" t="s">
        <v>60</v>
      </c>
      <c r="E6965" s="23" t="s">
        <v>222</v>
      </c>
      <c r="F6965" s="23" t="s">
        <v>223</v>
      </c>
      <c r="G6965" s="23" t="s">
        <v>549</v>
      </c>
      <c r="H6965" s="32" t="s">
        <v>357</v>
      </c>
      <c r="I6965" s="32" t="s">
        <v>579</v>
      </c>
      <c r="J6965" s="135">
        <v>21</v>
      </c>
      <c r="K6965" s="28">
        <v>0.37348999999999999</v>
      </c>
      <c r="L6965" s="28">
        <f t="shared" si="149"/>
        <v>0.26734000000000002</v>
      </c>
      <c r="M6965" s="28"/>
      <c r="O6965" s="77">
        <v>0.29095000028610229</v>
      </c>
      <c r="Q6965" s="135"/>
      <c r="R6965" s="27"/>
      <c r="BF6965" s="106"/>
    </row>
    <row r="6966" spans="1:58" x14ac:dyDescent="0.25">
      <c r="A6966" t="s">
        <v>17</v>
      </c>
      <c r="B6966" s="23">
        <v>2019</v>
      </c>
      <c r="C6966" s="23" t="s">
        <v>2</v>
      </c>
      <c r="D6966" s="23" t="s">
        <v>61</v>
      </c>
      <c r="E6966" s="23" t="s">
        <v>222</v>
      </c>
      <c r="F6966" s="23" t="s">
        <v>223</v>
      </c>
      <c r="G6966" s="23" t="s">
        <v>549</v>
      </c>
      <c r="H6966" s="32" t="s">
        <v>357</v>
      </c>
      <c r="I6966" s="32" t="s">
        <v>579</v>
      </c>
      <c r="J6966" s="135">
        <v>20</v>
      </c>
      <c r="K6966" s="28">
        <v>0.40505999999999998</v>
      </c>
      <c r="L6966" s="28">
        <f t="shared" si="149"/>
        <v>0.28660000000000002</v>
      </c>
      <c r="M6966" s="28"/>
      <c r="O6966" s="77">
        <v>0.2629300057888031</v>
      </c>
      <c r="Q6966" s="135"/>
      <c r="R6966" s="27"/>
      <c r="BF6966" s="106"/>
    </row>
    <row r="6967" spans="1:58" x14ac:dyDescent="0.25">
      <c r="A6967" t="s">
        <v>17</v>
      </c>
      <c r="B6967" s="23">
        <v>2019</v>
      </c>
      <c r="C6967" s="23" t="s">
        <v>3</v>
      </c>
      <c r="D6967" s="23" t="s">
        <v>62</v>
      </c>
      <c r="E6967" s="23" t="s">
        <v>222</v>
      </c>
      <c r="F6967" s="23" t="s">
        <v>223</v>
      </c>
      <c r="G6967" s="23" t="s">
        <v>549</v>
      </c>
      <c r="H6967" s="32" t="s">
        <v>357</v>
      </c>
      <c r="I6967" s="32" t="s">
        <v>579</v>
      </c>
      <c r="J6967" s="135">
        <v>20</v>
      </c>
      <c r="K6967" s="28">
        <v>0.39744000000000002</v>
      </c>
      <c r="L6967" s="28">
        <f t="shared" si="149"/>
        <v>0.28434999999999999</v>
      </c>
      <c r="M6967" s="28"/>
      <c r="O6967" s="77">
        <v>0.230880007147789</v>
      </c>
      <c r="Q6967" s="135"/>
      <c r="R6967" s="27"/>
      <c r="BF6967" s="106"/>
    </row>
    <row r="6968" spans="1:58" x14ac:dyDescent="0.25">
      <c r="A6968" t="s">
        <v>17</v>
      </c>
      <c r="B6968" s="23">
        <v>2020</v>
      </c>
      <c r="C6968" s="23" t="s">
        <v>0</v>
      </c>
      <c r="D6968" s="23" t="s">
        <v>63</v>
      </c>
      <c r="E6968" s="23" t="s">
        <v>222</v>
      </c>
      <c r="F6968" s="23" t="s">
        <v>223</v>
      </c>
      <c r="G6968" s="23" t="s">
        <v>549</v>
      </c>
      <c r="H6968" s="32" t="s">
        <v>357</v>
      </c>
      <c r="I6968" s="32" t="s">
        <v>579</v>
      </c>
      <c r="J6968" s="135">
        <v>22</v>
      </c>
      <c r="K6968" s="28">
        <v>0.33333000000000002</v>
      </c>
      <c r="L6968" s="28">
        <f t="shared" si="149"/>
        <v>0.27257999999999999</v>
      </c>
      <c r="M6968" s="28"/>
      <c r="O6968" s="77">
        <v>0.1393100023269653</v>
      </c>
      <c r="Q6968" s="135"/>
      <c r="R6968" s="27"/>
      <c r="BF6968" s="106"/>
    </row>
    <row r="6969" spans="1:58" x14ac:dyDescent="0.25">
      <c r="A6969" t="s">
        <v>17</v>
      </c>
      <c r="B6969" s="23">
        <v>2020</v>
      </c>
      <c r="C6969" s="23" t="s">
        <v>1</v>
      </c>
      <c r="D6969" s="23" t="s">
        <v>64</v>
      </c>
      <c r="E6969" s="23" t="s">
        <v>222</v>
      </c>
      <c r="F6969" s="23" t="s">
        <v>223</v>
      </c>
      <c r="G6969" s="23" t="s">
        <v>549</v>
      </c>
      <c r="H6969" s="32" t="s">
        <v>357</v>
      </c>
      <c r="I6969" s="32" t="s">
        <v>579</v>
      </c>
      <c r="J6969" s="135">
        <v>20</v>
      </c>
      <c r="K6969" s="28">
        <v>0.3</v>
      </c>
      <c r="L6969" s="28">
        <f t="shared" si="149"/>
        <v>0.27387</v>
      </c>
      <c r="M6969" s="28"/>
      <c r="O6969" s="77">
        <v>0.17129999399185181</v>
      </c>
      <c r="Q6969" s="135"/>
      <c r="R6969" s="27"/>
      <c r="BF6969" s="106"/>
    </row>
    <row r="6970" spans="1:58" x14ac:dyDescent="0.25">
      <c r="A6970" t="s">
        <v>17</v>
      </c>
      <c r="B6970" s="23">
        <v>2020</v>
      </c>
      <c r="C6970" s="23" t="s">
        <v>2</v>
      </c>
      <c r="D6970" s="23" t="s">
        <v>65</v>
      </c>
      <c r="E6970" s="23" t="s">
        <v>222</v>
      </c>
      <c r="F6970" s="23" t="s">
        <v>223</v>
      </c>
      <c r="G6970" s="23" t="s">
        <v>549</v>
      </c>
      <c r="H6970" s="32" t="s">
        <v>357</v>
      </c>
      <c r="I6970" s="32" t="s">
        <v>579</v>
      </c>
      <c r="J6970" s="135">
        <v>23</v>
      </c>
      <c r="K6970" s="28">
        <v>0.25</v>
      </c>
      <c r="L6970" s="28">
        <f t="shared" si="149"/>
        <v>0.23985000000000001</v>
      </c>
      <c r="M6970" s="28"/>
      <c r="O6970" s="77">
        <v>0.2179500013589859</v>
      </c>
      <c r="Q6970" s="135"/>
      <c r="R6970" s="27"/>
      <c r="BF6970" s="106"/>
    </row>
    <row r="6971" spans="1:58" x14ac:dyDescent="0.25">
      <c r="A6971" t="s">
        <v>17</v>
      </c>
      <c r="B6971" s="23">
        <v>2020</v>
      </c>
      <c r="C6971" s="23" t="s">
        <v>3</v>
      </c>
      <c r="D6971" s="23" t="s">
        <v>66</v>
      </c>
      <c r="E6971" s="23" t="s">
        <v>222</v>
      </c>
      <c r="F6971" s="23" t="s">
        <v>223</v>
      </c>
      <c r="G6971" s="23" t="s">
        <v>549</v>
      </c>
      <c r="H6971" s="32" t="s">
        <v>357</v>
      </c>
      <c r="I6971" s="32" t="s">
        <v>579</v>
      </c>
      <c r="J6971" s="135">
        <v>27</v>
      </c>
      <c r="K6971" s="28">
        <v>0.25472</v>
      </c>
      <c r="L6971" s="28">
        <f t="shared" si="149"/>
        <v>0.24468000000000001</v>
      </c>
      <c r="M6971" s="28"/>
      <c r="O6971" s="77">
        <v>0.24258999526500699</v>
      </c>
      <c r="Q6971" s="135"/>
      <c r="R6971" s="27"/>
      <c r="BF6971" s="106"/>
    </row>
    <row r="6972" spans="1:58" x14ac:dyDescent="0.25">
      <c r="A6972" t="s">
        <v>17</v>
      </c>
      <c r="B6972" s="23">
        <v>2021</v>
      </c>
      <c r="C6972" s="23" t="s">
        <v>0</v>
      </c>
      <c r="D6972" s="23" t="s">
        <v>67</v>
      </c>
      <c r="E6972" s="23" t="s">
        <v>222</v>
      </c>
      <c r="F6972" s="23" t="s">
        <v>223</v>
      </c>
      <c r="G6972" s="23" t="s">
        <v>549</v>
      </c>
      <c r="H6972" s="32" t="s">
        <v>357</v>
      </c>
      <c r="I6972" s="32" t="s">
        <v>579</v>
      </c>
      <c r="J6972" s="135">
        <v>26</v>
      </c>
      <c r="K6972" s="28">
        <v>0.31068000000000001</v>
      </c>
      <c r="L6972" s="28">
        <f t="shared" si="149"/>
        <v>0.24549000000000001</v>
      </c>
      <c r="M6972" s="28"/>
      <c r="O6972" s="77">
        <v>0.2547299861907959</v>
      </c>
      <c r="Q6972" s="135"/>
      <c r="R6972" s="27"/>
      <c r="BF6972" s="106"/>
    </row>
    <row r="6973" spans="1:58" x14ac:dyDescent="0.25">
      <c r="A6973" t="s">
        <v>17</v>
      </c>
      <c r="B6973" s="23">
        <v>2021</v>
      </c>
      <c r="C6973" s="23" t="s">
        <v>1</v>
      </c>
      <c r="D6973" s="23" t="s">
        <v>68</v>
      </c>
      <c r="E6973" s="23" t="s">
        <v>222</v>
      </c>
      <c r="F6973" s="23" t="s">
        <v>223</v>
      </c>
      <c r="G6973" s="23" t="s">
        <v>549</v>
      </c>
      <c r="H6973" s="32" t="s">
        <v>357</v>
      </c>
      <c r="I6973" s="32" t="s">
        <v>579</v>
      </c>
      <c r="J6973" s="135">
        <v>29</v>
      </c>
      <c r="K6973" s="28">
        <v>0.35897000000000001</v>
      </c>
      <c r="L6973" s="28">
        <f t="shared" si="149"/>
        <v>0.27030999999999999</v>
      </c>
      <c r="M6973" s="28"/>
      <c r="O6973" s="77">
        <v>0.25255998969078058</v>
      </c>
      <c r="Q6973" s="135"/>
      <c r="R6973" s="27"/>
      <c r="BF6973" s="106"/>
    </row>
    <row r="6974" spans="1:58" x14ac:dyDescent="0.25">
      <c r="A6974" t="s">
        <v>17</v>
      </c>
      <c r="B6974" s="23">
        <v>2021</v>
      </c>
      <c r="C6974" s="23" t="s">
        <v>2</v>
      </c>
      <c r="D6974" s="23" t="s">
        <v>69</v>
      </c>
      <c r="E6974" s="23" t="s">
        <v>222</v>
      </c>
      <c r="F6974" s="23" t="s">
        <v>223</v>
      </c>
      <c r="G6974" s="23" t="s">
        <v>549</v>
      </c>
      <c r="H6974" s="32" t="s">
        <v>357</v>
      </c>
      <c r="I6974" s="32" t="s">
        <v>579</v>
      </c>
      <c r="J6974" s="135">
        <v>27</v>
      </c>
      <c r="K6974" s="28">
        <v>0.46295999999999998</v>
      </c>
      <c r="L6974" s="28">
        <f t="shared" si="149"/>
        <v>0.29172999999999999</v>
      </c>
      <c r="M6974" s="28"/>
      <c r="O6974" s="77">
        <v>0.26715001463890081</v>
      </c>
      <c r="Q6974" s="135"/>
      <c r="R6974" s="27"/>
      <c r="BF6974" s="106"/>
    </row>
    <row r="6975" spans="1:58" x14ac:dyDescent="0.25">
      <c r="A6975" t="s">
        <v>17</v>
      </c>
      <c r="B6975" s="23">
        <v>2021</v>
      </c>
      <c r="C6975" s="23" t="s">
        <v>3</v>
      </c>
      <c r="D6975" s="23" t="s">
        <v>70</v>
      </c>
      <c r="E6975" s="23" t="s">
        <v>222</v>
      </c>
      <c r="F6975" s="23" t="s">
        <v>223</v>
      </c>
      <c r="G6975" s="23" t="s">
        <v>549</v>
      </c>
      <c r="H6975" s="32" t="s">
        <v>357</v>
      </c>
      <c r="I6975" s="32" t="s">
        <v>579</v>
      </c>
      <c r="J6975" s="135">
        <v>24</v>
      </c>
      <c r="K6975" s="28">
        <v>0.43298999999999999</v>
      </c>
      <c r="L6975" s="28">
        <f t="shared" si="149"/>
        <v>0.28166999999999998</v>
      </c>
      <c r="M6975" s="28"/>
      <c r="O6975" s="77">
        <v>0.26399001479148859</v>
      </c>
      <c r="Q6975" s="135"/>
      <c r="R6975" s="27"/>
      <c r="BF6975" s="106"/>
    </row>
    <row r="6976" spans="1:58" x14ac:dyDescent="0.25">
      <c r="A6976" t="s">
        <v>17</v>
      </c>
      <c r="B6976" s="23">
        <v>2022</v>
      </c>
      <c r="C6976" s="23" t="s">
        <v>0</v>
      </c>
      <c r="D6976" s="23" t="s">
        <v>71</v>
      </c>
      <c r="E6976" s="23" t="s">
        <v>222</v>
      </c>
      <c r="F6976" s="23" t="s">
        <v>223</v>
      </c>
      <c r="G6976" s="23" t="s">
        <v>549</v>
      </c>
      <c r="H6976" s="32" t="s">
        <v>357</v>
      </c>
      <c r="I6976" s="32" t="s">
        <v>579</v>
      </c>
      <c r="J6976" s="135">
        <v>24</v>
      </c>
      <c r="K6976" s="28">
        <v>0.4</v>
      </c>
      <c r="L6976" s="28">
        <f t="shared" si="149"/>
        <v>0.28345999999999999</v>
      </c>
      <c r="M6976" s="28"/>
      <c r="O6976" s="77">
        <v>0.26568999886512762</v>
      </c>
      <c r="Q6976" s="135"/>
      <c r="R6976" s="27"/>
      <c r="BF6976" s="106"/>
    </row>
    <row r="6977" spans="1:58" x14ac:dyDescent="0.25">
      <c r="A6977" t="s">
        <v>17</v>
      </c>
      <c r="B6977" s="23">
        <v>2022</v>
      </c>
      <c r="C6977" s="23" t="s">
        <v>1</v>
      </c>
      <c r="D6977" s="23" t="s">
        <v>72</v>
      </c>
      <c r="E6977" s="23" t="s">
        <v>222</v>
      </c>
      <c r="F6977" s="23" t="s">
        <v>223</v>
      </c>
      <c r="G6977" s="23" t="s">
        <v>549</v>
      </c>
      <c r="H6977" s="32" t="s">
        <v>357</v>
      </c>
      <c r="I6977" s="32" t="s">
        <v>579</v>
      </c>
      <c r="J6977" s="135">
        <v>21</v>
      </c>
      <c r="K6977" s="28">
        <v>0.4</v>
      </c>
      <c r="L6977" s="28">
        <f t="shared" si="149"/>
        <v>0.28183000000000002</v>
      </c>
      <c r="M6977" s="28"/>
      <c r="O6977" s="77">
        <v>0.27766001224517822</v>
      </c>
      <c r="Q6977" s="135"/>
      <c r="R6977" s="27"/>
      <c r="BF6977" s="106"/>
    </row>
    <row r="6978" spans="1:58" x14ac:dyDescent="0.25">
      <c r="A6978" t="s">
        <v>17</v>
      </c>
      <c r="B6978" s="23">
        <v>2022</v>
      </c>
      <c r="C6978" s="23" t="s">
        <v>2</v>
      </c>
      <c r="D6978" s="23" t="s">
        <v>73</v>
      </c>
      <c r="E6978" s="23" t="s">
        <v>222</v>
      </c>
      <c r="F6978" s="23" t="s">
        <v>223</v>
      </c>
      <c r="G6978" s="23" t="s">
        <v>549</v>
      </c>
      <c r="H6978" s="32" t="s">
        <v>357</v>
      </c>
      <c r="I6978" s="32" t="s">
        <v>579</v>
      </c>
      <c r="J6978" s="135">
        <v>20</v>
      </c>
      <c r="K6978" s="28">
        <v>0.37036999999999998</v>
      </c>
      <c r="L6978" s="28">
        <f t="shared" ref="L6978:L7041" si="150">SUMIFS(K:K, E:E, G6978, D:D, D6978, I:I, I6978)</f>
        <v>0.28365000000000001</v>
      </c>
      <c r="M6978" s="28"/>
      <c r="O6978" s="77">
        <v>0.2497300058603287</v>
      </c>
      <c r="Q6978" s="135"/>
      <c r="R6978" s="27"/>
      <c r="BF6978" s="106"/>
    </row>
    <row r="6979" spans="1:58" x14ac:dyDescent="0.25">
      <c r="A6979" t="s">
        <v>17</v>
      </c>
      <c r="B6979" s="23">
        <v>2022</v>
      </c>
      <c r="C6979" s="23" t="s">
        <v>3</v>
      </c>
      <c r="D6979" s="23" t="s">
        <v>493</v>
      </c>
      <c r="E6979" s="23" t="s">
        <v>222</v>
      </c>
      <c r="F6979" s="23" t="s">
        <v>223</v>
      </c>
      <c r="G6979" s="23" t="s">
        <v>549</v>
      </c>
      <c r="H6979" s="32" t="s">
        <v>357</v>
      </c>
      <c r="I6979" s="32" t="s">
        <v>579</v>
      </c>
      <c r="J6979" s="135">
        <v>21</v>
      </c>
      <c r="K6979" s="28">
        <v>0.42353000000000002</v>
      </c>
      <c r="L6979" s="28">
        <f t="shared" si="150"/>
        <v>0.29172999999999999</v>
      </c>
      <c r="M6979" s="28"/>
      <c r="O6979" s="77">
        <v>0.25554001331329351</v>
      </c>
      <c r="Q6979" s="135"/>
      <c r="R6979" s="27"/>
      <c r="BF6979" s="106"/>
    </row>
    <row r="6980" spans="1:58" x14ac:dyDescent="0.25">
      <c r="A6980" t="s">
        <v>17</v>
      </c>
      <c r="B6980" s="23">
        <v>2023</v>
      </c>
      <c r="C6980" s="23" t="s">
        <v>0</v>
      </c>
      <c r="D6980" s="23" t="s">
        <v>537</v>
      </c>
      <c r="E6980" s="23" t="s">
        <v>222</v>
      </c>
      <c r="F6980" s="23" t="s">
        <v>223</v>
      </c>
      <c r="G6980" s="23" t="s">
        <v>549</v>
      </c>
      <c r="H6980" s="32" t="s">
        <v>357</v>
      </c>
      <c r="I6980" s="32" t="s">
        <v>579</v>
      </c>
      <c r="J6980" s="135">
        <v>22</v>
      </c>
      <c r="K6980" s="28">
        <v>0.43819999999999998</v>
      </c>
      <c r="L6980" s="28">
        <f t="shared" si="150"/>
        <v>0.28748000000000001</v>
      </c>
      <c r="M6980" s="28"/>
      <c r="O6980" s="77">
        <v>0.26218000054359442</v>
      </c>
      <c r="Q6980" s="135"/>
      <c r="R6980" s="27"/>
      <c r="BF6980" s="106"/>
    </row>
    <row r="6981" spans="1:58" x14ac:dyDescent="0.25">
      <c r="A6981" t="s">
        <v>17</v>
      </c>
      <c r="B6981" s="23">
        <v>2019</v>
      </c>
      <c r="C6981" s="23" t="s">
        <v>0</v>
      </c>
      <c r="D6981" s="23" t="s">
        <v>59</v>
      </c>
      <c r="E6981" s="23" t="s">
        <v>224</v>
      </c>
      <c r="F6981" s="23" t="s">
        <v>225</v>
      </c>
      <c r="G6981" s="23" t="s">
        <v>558</v>
      </c>
      <c r="H6981" s="32" t="s">
        <v>355</v>
      </c>
      <c r="I6981" s="32" t="s">
        <v>579</v>
      </c>
      <c r="J6981" s="135">
        <v>35</v>
      </c>
      <c r="K6981" s="28">
        <v>0.41428999999999999</v>
      </c>
      <c r="L6981" s="28">
        <f t="shared" si="150"/>
        <v>0.25527</v>
      </c>
      <c r="M6981" s="28"/>
      <c r="O6981" s="77">
        <v>0.31793001294136047</v>
      </c>
      <c r="Q6981" s="135"/>
      <c r="R6981" s="27"/>
      <c r="BF6981" s="106"/>
    </row>
    <row r="6982" spans="1:58" x14ac:dyDescent="0.25">
      <c r="A6982" t="s">
        <v>17</v>
      </c>
      <c r="B6982" s="23">
        <v>2019</v>
      </c>
      <c r="C6982" s="23" t="s">
        <v>1</v>
      </c>
      <c r="D6982" s="23" t="s">
        <v>60</v>
      </c>
      <c r="E6982" s="23" t="s">
        <v>224</v>
      </c>
      <c r="F6982" s="23" t="s">
        <v>225</v>
      </c>
      <c r="G6982" s="23" t="s">
        <v>558</v>
      </c>
      <c r="H6982" s="32" t="s">
        <v>355</v>
      </c>
      <c r="I6982" s="32" t="s">
        <v>579</v>
      </c>
      <c r="J6982" s="135">
        <v>35</v>
      </c>
      <c r="K6982" s="28">
        <v>0.4</v>
      </c>
      <c r="L6982" s="28">
        <f t="shared" si="150"/>
        <v>0.25738</v>
      </c>
      <c r="M6982" s="28"/>
      <c r="O6982" s="77">
        <v>0.29095000028610229</v>
      </c>
      <c r="Q6982" s="135"/>
      <c r="R6982" s="27"/>
      <c r="BF6982" s="106"/>
    </row>
    <row r="6983" spans="1:58" x14ac:dyDescent="0.25">
      <c r="A6983" t="s">
        <v>17</v>
      </c>
      <c r="B6983" s="23">
        <v>2019</v>
      </c>
      <c r="C6983" s="23" t="s">
        <v>2</v>
      </c>
      <c r="D6983" s="23" t="s">
        <v>61</v>
      </c>
      <c r="E6983" s="23" t="s">
        <v>224</v>
      </c>
      <c r="F6983" s="23" t="s">
        <v>225</v>
      </c>
      <c r="G6983" s="23" t="s">
        <v>558</v>
      </c>
      <c r="H6983" s="32" t="s">
        <v>355</v>
      </c>
      <c r="I6983" s="32" t="s">
        <v>579</v>
      </c>
      <c r="J6983" s="135">
        <v>34</v>
      </c>
      <c r="K6983" s="28">
        <v>0.34815000000000002</v>
      </c>
      <c r="L6983" s="28">
        <f t="shared" si="150"/>
        <v>0.25263000000000002</v>
      </c>
      <c r="M6983" s="28"/>
      <c r="O6983" s="77">
        <v>0.2629300057888031</v>
      </c>
      <c r="Q6983" s="135"/>
      <c r="R6983" s="27"/>
      <c r="BF6983" s="106"/>
    </row>
    <row r="6984" spans="1:58" x14ac:dyDescent="0.25">
      <c r="A6984" t="s">
        <v>17</v>
      </c>
      <c r="B6984" s="23">
        <v>2019</v>
      </c>
      <c r="C6984" s="23" t="s">
        <v>3</v>
      </c>
      <c r="D6984" s="23" t="s">
        <v>62</v>
      </c>
      <c r="E6984" s="23" t="s">
        <v>224</v>
      </c>
      <c r="F6984" s="23" t="s">
        <v>225</v>
      </c>
      <c r="G6984" s="23" t="s">
        <v>558</v>
      </c>
      <c r="H6984" s="32" t="s">
        <v>355</v>
      </c>
      <c r="I6984" s="32" t="s">
        <v>579</v>
      </c>
      <c r="J6984" s="135">
        <v>31</v>
      </c>
      <c r="K6984" s="28">
        <v>0.29032000000000002</v>
      </c>
      <c r="L6984" s="28">
        <f t="shared" si="150"/>
        <v>0.22386</v>
      </c>
      <c r="M6984" s="28"/>
      <c r="O6984" s="77">
        <v>0.230880007147789</v>
      </c>
      <c r="Q6984" s="135"/>
      <c r="R6984" s="27"/>
      <c r="BF6984" s="106"/>
    </row>
    <row r="6985" spans="1:58" x14ac:dyDescent="0.25">
      <c r="A6985" t="s">
        <v>17</v>
      </c>
      <c r="B6985" s="23">
        <v>2020</v>
      </c>
      <c r="C6985" s="23" t="s">
        <v>0</v>
      </c>
      <c r="D6985" s="23" t="s">
        <v>63</v>
      </c>
      <c r="E6985" s="23" t="s">
        <v>224</v>
      </c>
      <c r="F6985" s="23" t="s">
        <v>225</v>
      </c>
      <c r="G6985" s="23" t="s">
        <v>558</v>
      </c>
      <c r="H6985" s="32" t="s">
        <v>355</v>
      </c>
      <c r="I6985" s="32" t="s">
        <v>579</v>
      </c>
      <c r="J6985" s="135">
        <v>34</v>
      </c>
      <c r="K6985" s="28">
        <v>0.22388</v>
      </c>
      <c r="L6985" s="28">
        <f t="shared" si="150"/>
        <v>0.19012999999999999</v>
      </c>
      <c r="M6985" s="28"/>
      <c r="O6985" s="77">
        <v>0.1393100023269653</v>
      </c>
      <c r="Q6985" s="135"/>
      <c r="R6985" s="27"/>
      <c r="BF6985" s="106"/>
    </row>
    <row r="6986" spans="1:58" x14ac:dyDescent="0.25">
      <c r="A6986" t="s">
        <v>17</v>
      </c>
      <c r="B6986" s="23">
        <v>2020</v>
      </c>
      <c r="C6986" s="23" t="s">
        <v>1</v>
      </c>
      <c r="D6986" s="23" t="s">
        <v>64</v>
      </c>
      <c r="E6986" s="23" t="s">
        <v>224</v>
      </c>
      <c r="F6986" s="23" t="s">
        <v>225</v>
      </c>
      <c r="G6986" s="23" t="s">
        <v>558</v>
      </c>
      <c r="H6986" s="32" t="s">
        <v>355</v>
      </c>
      <c r="I6986" s="32" t="s">
        <v>579</v>
      </c>
      <c r="J6986" s="135">
        <v>32</v>
      </c>
      <c r="K6986" s="28">
        <v>0.17968999999999999</v>
      </c>
      <c r="L6986" s="28">
        <f t="shared" si="150"/>
        <v>0.15409999999999999</v>
      </c>
      <c r="M6986" s="28"/>
      <c r="O6986" s="77">
        <v>0.17129999399185181</v>
      </c>
      <c r="Q6986" s="135"/>
      <c r="R6986" s="27"/>
      <c r="BF6986" s="106"/>
    </row>
    <row r="6987" spans="1:58" x14ac:dyDescent="0.25">
      <c r="A6987" t="s">
        <v>17</v>
      </c>
      <c r="B6987" s="23">
        <v>2020</v>
      </c>
      <c r="C6987" s="23" t="s">
        <v>2</v>
      </c>
      <c r="D6987" s="23" t="s">
        <v>65</v>
      </c>
      <c r="E6987" s="23" t="s">
        <v>224</v>
      </c>
      <c r="F6987" s="23" t="s">
        <v>225</v>
      </c>
      <c r="G6987" s="23" t="s">
        <v>558</v>
      </c>
      <c r="H6987" s="32" t="s">
        <v>355</v>
      </c>
      <c r="I6987" s="32" t="s">
        <v>579</v>
      </c>
      <c r="J6987" s="135">
        <v>30</v>
      </c>
      <c r="K6987" s="28">
        <v>0.19167000000000001</v>
      </c>
      <c r="L6987" s="28">
        <f t="shared" si="150"/>
        <v>0.13805999999999999</v>
      </c>
      <c r="M6987" s="28"/>
      <c r="O6987" s="77">
        <v>0.2179500013589859</v>
      </c>
      <c r="Q6987" s="135"/>
      <c r="R6987" s="27"/>
      <c r="BF6987" s="106"/>
    </row>
    <row r="6988" spans="1:58" x14ac:dyDescent="0.25">
      <c r="A6988" t="s">
        <v>17</v>
      </c>
      <c r="B6988" s="23">
        <v>2020</v>
      </c>
      <c r="C6988" s="23" t="s">
        <v>3</v>
      </c>
      <c r="D6988" s="23" t="s">
        <v>66</v>
      </c>
      <c r="E6988" s="23" t="s">
        <v>224</v>
      </c>
      <c r="F6988" s="23" t="s">
        <v>225</v>
      </c>
      <c r="G6988" s="23" t="s">
        <v>558</v>
      </c>
      <c r="H6988" s="32" t="s">
        <v>355</v>
      </c>
      <c r="I6988" s="32" t="s">
        <v>579</v>
      </c>
      <c r="J6988" s="135">
        <v>32</v>
      </c>
      <c r="K6988" s="28">
        <v>0.24218999999999999</v>
      </c>
      <c r="L6988" s="28">
        <f t="shared" si="150"/>
        <v>0.15487999999999999</v>
      </c>
      <c r="M6988" s="28"/>
      <c r="O6988" s="77">
        <v>0.24258999526500699</v>
      </c>
      <c r="Q6988" s="135"/>
      <c r="R6988" s="27"/>
      <c r="BF6988" s="106"/>
    </row>
    <row r="6989" spans="1:58" x14ac:dyDescent="0.25">
      <c r="A6989" t="s">
        <v>17</v>
      </c>
      <c r="B6989" s="23">
        <v>2021</v>
      </c>
      <c r="C6989" s="23" t="s">
        <v>0</v>
      </c>
      <c r="D6989" s="23" t="s">
        <v>67</v>
      </c>
      <c r="E6989" s="23" t="s">
        <v>224</v>
      </c>
      <c r="F6989" s="23" t="s">
        <v>225</v>
      </c>
      <c r="G6989" s="23" t="s">
        <v>558</v>
      </c>
      <c r="H6989" s="32" t="s">
        <v>355</v>
      </c>
      <c r="I6989" s="32" t="s">
        <v>579</v>
      </c>
      <c r="J6989" s="135">
        <v>32</v>
      </c>
      <c r="K6989" s="28">
        <v>0.30708999999999997</v>
      </c>
      <c r="L6989" s="28">
        <f t="shared" si="150"/>
        <v>0.17272999999999999</v>
      </c>
      <c r="M6989" s="28"/>
      <c r="O6989" s="77">
        <v>0.2547299861907959</v>
      </c>
      <c r="Q6989" s="135"/>
      <c r="R6989" s="27"/>
      <c r="BF6989" s="106"/>
    </row>
    <row r="6990" spans="1:58" x14ac:dyDescent="0.25">
      <c r="A6990" t="s">
        <v>17</v>
      </c>
      <c r="B6990" s="23">
        <v>2021</v>
      </c>
      <c r="C6990" s="23" t="s">
        <v>1</v>
      </c>
      <c r="D6990" s="23" t="s">
        <v>68</v>
      </c>
      <c r="E6990" s="23" t="s">
        <v>224</v>
      </c>
      <c r="F6990" s="23" t="s">
        <v>225</v>
      </c>
      <c r="G6990" s="23" t="s">
        <v>558</v>
      </c>
      <c r="H6990" s="32" t="s">
        <v>355</v>
      </c>
      <c r="I6990" s="32" t="s">
        <v>579</v>
      </c>
      <c r="J6990" s="135">
        <v>34</v>
      </c>
      <c r="K6990" s="28">
        <v>0.33333000000000002</v>
      </c>
      <c r="L6990" s="28">
        <f t="shared" si="150"/>
        <v>0.20046</v>
      </c>
      <c r="M6990" s="28"/>
      <c r="O6990" s="77">
        <v>0.25255998969078058</v>
      </c>
      <c r="Q6990" s="135"/>
      <c r="R6990" s="27"/>
      <c r="BF6990" s="106"/>
    </row>
    <row r="6991" spans="1:58" x14ac:dyDescent="0.25">
      <c r="A6991" t="s">
        <v>17</v>
      </c>
      <c r="B6991" s="23">
        <v>2021</v>
      </c>
      <c r="C6991" s="23" t="s">
        <v>2</v>
      </c>
      <c r="D6991" s="23" t="s">
        <v>69</v>
      </c>
      <c r="E6991" s="23" t="s">
        <v>224</v>
      </c>
      <c r="F6991" s="23" t="s">
        <v>225</v>
      </c>
      <c r="G6991" s="23" t="s">
        <v>558</v>
      </c>
      <c r="H6991" s="32" t="s">
        <v>355</v>
      </c>
      <c r="I6991" s="32" t="s">
        <v>579</v>
      </c>
      <c r="J6991" s="135">
        <v>35</v>
      </c>
      <c r="K6991" s="28">
        <v>0.30435000000000001</v>
      </c>
      <c r="L6991" s="28">
        <f t="shared" si="150"/>
        <v>0.20088</v>
      </c>
      <c r="M6991" s="28"/>
      <c r="O6991" s="77">
        <v>0.26715001463890081</v>
      </c>
      <c r="Q6991" s="135"/>
      <c r="R6991" s="27"/>
      <c r="BF6991" s="106"/>
    </row>
    <row r="6992" spans="1:58" x14ac:dyDescent="0.25">
      <c r="A6992" t="s">
        <v>17</v>
      </c>
      <c r="B6992" s="23">
        <v>2021</v>
      </c>
      <c r="C6992" s="23" t="s">
        <v>3</v>
      </c>
      <c r="D6992" s="23" t="s">
        <v>70</v>
      </c>
      <c r="E6992" s="23" t="s">
        <v>224</v>
      </c>
      <c r="F6992" s="23" t="s">
        <v>225</v>
      </c>
      <c r="G6992" s="23" t="s">
        <v>558</v>
      </c>
      <c r="H6992" s="32" t="s">
        <v>355</v>
      </c>
      <c r="I6992" s="32" t="s">
        <v>579</v>
      </c>
      <c r="J6992" s="135">
        <v>32</v>
      </c>
      <c r="K6992" s="28">
        <v>0.27906999999999998</v>
      </c>
      <c r="L6992" s="28">
        <f t="shared" si="150"/>
        <v>0.19864000000000001</v>
      </c>
      <c r="M6992" s="28"/>
      <c r="O6992" s="77">
        <v>0.26399001479148859</v>
      </c>
      <c r="Q6992" s="135"/>
      <c r="R6992" s="27"/>
      <c r="BF6992" s="106"/>
    </row>
    <row r="6993" spans="1:58" x14ac:dyDescent="0.25">
      <c r="A6993" t="s">
        <v>17</v>
      </c>
      <c r="B6993" s="23">
        <v>2022</v>
      </c>
      <c r="C6993" s="23" t="s">
        <v>0</v>
      </c>
      <c r="D6993" s="23" t="s">
        <v>71</v>
      </c>
      <c r="E6993" s="23" t="s">
        <v>224</v>
      </c>
      <c r="F6993" s="23" t="s">
        <v>225</v>
      </c>
      <c r="G6993" s="23" t="s">
        <v>558</v>
      </c>
      <c r="H6993" s="32" t="s">
        <v>355</v>
      </c>
      <c r="I6993" s="32" t="s">
        <v>579</v>
      </c>
      <c r="J6993" s="135">
        <v>29</v>
      </c>
      <c r="K6993" s="28">
        <v>0.24786</v>
      </c>
      <c r="L6993" s="28">
        <f t="shared" si="150"/>
        <v>0.19358</v>
      </c>
      <c r="M6993" s="28"/>
      <c r="O6993" s="77">
        <v>0.26568999886512762</v>
      </c>
      <c r="Q6993" s="135"/>
      <c r="R6993" s="27"/>
      <c r="BF6993" s="106"/>
    </row>
    <row r="6994" spans="1:58" x14ac:dyDescent="0.25">
      <c r="A6994" t="s">
        <v>17</v>
      </c>
      <c r="B6994" s="23">
        <v>2022</v>
      </c>
      <c r="C6994" s="23" t="s">
        <v>1</v>
      </c>
      <c r="D6994" s="23" t="s">
        <v>72</v>
      </c>
      <c r="E6994" s="23" t="s">
        <v>224</v>
      </c>
      <c r="F6994" s="23" t="s">
        <v>225</v>
      </c>
      <c r="G6994" s="23" t="s">
        <v>558</v>
      </c>
      <c r="H6994" s="32" t="s">
        <v>355</v>
      </c>
      <c r="I6994" s="32" t="s">
        <v>579</v>
      </c>
      <c r="J6994" s="135">
        <v>29</v>
      </c>
      <c r="K6994" s="28">
        <v>0.25</v>
      </c>
      <c r="L6994" s="28">
        <f t="shared" si="150"/>
        <v>0.18129999999999999</v>
      </c>
      <c r="M6994" s="28"/>
      <c r="O6994" s="77">
        <v>0.27766001224517822</v>
      </c>
      <c r="Q6994" s="135"/>
      <c r="R6994" s="27"/>
      <c r="BF6994" s="106"/>
    </row>
    <row r="6995" spans="1:58" x14ac:dyDescent="0.25">
      <c r="A6995" t="s">
        <v>17</v>
      </c>
      <c r="B6995" s="23">
        <v>2022</v>
      </c>
      <c r="C6995" s="23" t="s">
        <v>2</v>
      </c>
      <c r="D6995" s="23" t="s">
        <v>73</v>
      </c>
      <c r="E6995" s="23" t="s">
        <v>224</v>
      </c>
      <c r="F6995" s="23" t="s">
        <v>225</v>
      </c>
      <c r="G6995" s="23" t="s">
        <v>558</v>
      </c>
      <c r="H6995" s="32" t="s">
        <v>355</v>
      </c>
      <c r="I6995" s="32" t="s">
        <v>579</v>
      </c>
      <c r="J6995" s="135">
        <v>30</v>
      </c>
      <c r="K6995" s="28">
        <v>0.27731</v>
      </c>
      <c r="L6995" s="28">
        <f t="shared" si="150"/>
        <v>0.18620999999999999</v>
      </c>
      <c r="M6995" s="28"/>
      <c r="O6995" s="77">
        <v>0.2497300058603287</v>
      </c>
      <c r="Q6995" s="135"/>
      <c r="R6995" s="27"/>
      <c r="BF6995" s="106"/>
    </row>
    <row r="6996" spans="1:58" x14ac:dyDescent="0.25">
      <c r="A6996" t="s">
        <v>17</v>
      </c>
      <c r="B6996" s="23">
        <v>2022</v>
      </c>
      <c r="C6996" s="23" t="s">
        <v>3</v>
      </c>
      <c r="D6996" s="23" t="s">
        <v>493</v>
      </c>
      <c r="E6996" s="23" t="s">
        <v>224</v>
      </c>
      <c r="F6996" s="23" t="s">
        <v>225</v>
      </c>
      <c r="G6996" s="23" t="s">
        <v>558</v>
      </c>
      <c r="H6996" s="32" t="s">
        <v>355</v>
      </c>
      <c r="I6996" s="32" t="s">
        <v>579</v>
      </c>
      <c r="J6996" s="135">
        <v>31</v>
      </c>
      <c r="K6996" s="28">
        <v>0.28226000000000001</v>
      </c>
      <c r="L6996" s="28">
        <f t="shared" si="150"/>
        <v>0.16936999999999999</v>
      </c>
      <c r="M6996" s="28"/>
      <c r="O6996" s="77">
        <v>0.25554001331329351</v>
      </c>
      <c r="Q6996" s="135"/>
      <c r="R6996" s="27"/>
      <c r="BF6996" s="106"/>
    </row>
    <row r="6997" spans="1:58" x14ac:dyDescent="0.25">
      <c r="A6997" t="s">
        <v>17</v>
      </c>
      <c r="B6997" s="23">
        <v>2023</v>
      </c>
      <c r="C6997" s="23" t="s">
        <v>0</v>
      </c>
      <c r="D6997" s="23" t="s">
        <v>537</v>
      </c>
      <c r="E6997" s="23" t="s">
        <v>224</v>
      </c>
      <c r="F6997" s="23" t="s">
        <v>225</v>
      </c>
      <c r="G6997" s="23" t="s">
        <v>558</v>
      </c>
      <c r="H6997" s="32" t="s">
        <v>355</v>
      </c>
      <c r="I6997" s="32" t="s">
        <v>579</v>
      </c>
      <c r="J6997" s="135">
        <v>32</v>
      </c>
      <c r="K6997" s="28">
        <v>0.27559</v>
      </c>
      <c r="L6997" s="28">
        <f t="shared" si="150"/>
        <v>0.16944999999999999</v>
      </c>
      <c r="M6997" s="28"/>
      <c r="O6997" s="77">
        <v>0.26218000054359442</v>
      </c>
      <c r="Q6997" s="135"/>
      <c r="R6997" s="27"/>
      <c r="BF6997" s="106"/>
    </row>
    <row r="6998" spans="1:58" x14ac:dyDescent="0.25">
      <c r="A6998" t="s">
        <v>17</v>
      </c>
      <c r="B6998" s="23">
        <v>2019</v>
      </c>
      <c r="C6998" s="23" t="s">
        <v>0</v>
      </c>
      <c r="D6998" s="23" t="s">
        <v>59</v>
      </c>
      <c r="E6998" s="23" t="s">
        <v>226</v>
      </c>
      <c r="F6998" s="23" t="s">
        <v>227</v>
      </c>
      <c r="G6998" s="23" t="s">
        <v>545</v>
      </c>
      <c r="H6998" s="32" t="s">
        <v>366</v>
      </c>
      <c r="I6998" s="32" t="s">
        <v>579</v>
      </c>
      <c r="J6998" s="135">
        <v>42</v>
      </c>
      <c r="K6998" s="28">
        <v>0.16866999999999999</v>
      </c>
      <c r="L6998" s="28">
        <f t="shared" si="150"/>
        <v>0.2167</v>
      </c>
      <c r="M6998" s="28"/>
      <c r="O6998" s="77">
        <v>0.31793001294136047</v>
      </c>
      <c r="Q6998" s="135"/>
      <c r="R6998" s="27"/>
      <c r="BF6998" s="106"/>
    </row>
    <row r="6999" spans="1:58" x14ac:dyDescent="0.25">
      <c r="A6999" t="s">
        <v>17</v>
      </c>
      <c r="B6999" s="23">
        <v>2019</v>
      </c>
      <c r="C6999" s="23" t="s">
        <v>1</v>
      </c>
      <c r="D6999" s="23" t="s">
        <v>60</v>
      </c>
      <c r="E6999" s="23" t="s">
        <v>226</v>
      </c>
      <c r="F6999" s="23" t="s">
        <v>227</v>
      </c>
      <c r="G6999" s="23" t="s">
        <v>545</v>
      </c>
      <c r="H6999" s="32" t="s">
        <v>366</v>
      </c>
      <c r="I6999" s="32" t="s">
        <v>579</v>
      </c>
      <c r="J6999" s="135">
        <v>39</v>
      </c>
      <c r="K6999" s="28">
        <v>0.17532</v>
      </c>
      <c r="L6999" s="28">
        <f t="shared" si="150"/>
        <v>0.21647</v>
      </c>
      <c r="M6999" s="28"/>
      <c r="O6999" s="77">
        <v>0.29095000028610229</v>
      </c>
      <c r="Q6999" s="135"/>
      <c r="R6999" s="27"/>
      <c r="BF6999" s="106"/>
    </row>
    <row r="7000" spans="1:58" x14ac:dyDescent="0.25">
      <c r="A7000" t="s">
        <v>17</v>
      </c>
      <c r="B7000" s="23">
        <v>2019</v>
      </c>
      <c r="C7000" s="23" t="s">
        <v>2</v>
      </c>
      <c r="D7000" s="23" t="s">
        <v>61</v>
      </c>
      <c r="E7000" s="23" t="s">
        <v>226</v>
      </c>
      <c r="F7000" s="23" t="s">
        <v>227</v>
      </c>
      <c r="G7000" s="23" t="s">
        <v>545</v>
      </c>
      <c r="H7000" s="32" t="s">
        <v>366</v>
      </c>
      <c r="I7000" s="32" t="s">
        <v>579</v>
      </c>
      <c r="J7000" s="135">
        <v>38</v>
      </c>
      <c r="K7000" s="28">
        <v>0.15686</v>
      </c>
      <c r="L7000" s="28">
        <f t="shared" si="150"/>
        <v>0.21560000000000001</v>
      </c>
      <c r="M7000" s="28"/>
      <c r="O7000" s="77">
        <v>0.2629300057888031</v>
      </c>
      <c r="Q7000" s="135"/>
      <c r="R7000" s="27"/>
      <c r="BF7000" s="106"/>
    </row>
    <row r="7001" spans="1:58" x14ac:dyDescent="0.25">
      <c r="A7001" t="s">
        <v>17</v>
      </c>
      <c r="B7001" s="23">
        <v>2019</v>
      </c>
      <c r="C7001" s="23" t="s">
        <v>3</v>
      </c>
      <c r="D7001" s="23" t="s">
        <v>62</v>
      </c>
      <c r="E7001" s="23" t="s">
        <v>226</v>
      </c>
      <c r="F7001" s="23" t="s">
        <v>227</v>
      </c>
      <c r="G7001" s="23" t="s">
        <v>545</v>
      </c>
      <c r="H7001" s="32" t="s">
        <v>366</v>
      </c>
      <c r="I7001" s="32" t="s">
        <v>579</v>
      </c>
      <c r="J7001" s="135">
        <v>42</v>
      </c>
      <c r="K7001" s="28">
        <v>0.16667000000000001</v>
      </c>
      <c r="L7001" s="28">
        <f t="shared" si="150"/>
        <v>0.21542</v>
      </c>
      <c r="M7001" s="28"/>
      <c r="O7001" s="77">
        <v>0.230880007147789</v>
      </c>
      <c r="Q7001" s="135"/>
      <c r="R7001" s="27"/>
      <c r="BF7001" s="106"/>
    </row>
    <row r="7002" spans="1:58" x14ac:dyDescent="0.25">
      <c r="A7002" t="s">
        <v>17</v>
      </c>
      <c r="B7002" s="23">
        <v>2020</v>
      </c>
      <c r="C7002" s="23" t="s">
        <v>0</v>
      </c>
      <c r="D7002" s="23" t="s">
        <v>63</v>
      </c>
      <c r="E7002" s="23" t="s">
        <v>226</v>
      </c>
      <c r="F7002" s="23" t="s">
        <v>227</v>
      </c>
      <c r="G7002" s="23" t="s">
        <v>545</v>
      </c>
      <c r="H7002" s="32" t="s">
        <v>366</v>
      </c>
      <c r="I7002" s="32" t="s">
        <v>579</v>
      </c>
      <c r="J7002" s="135">
        <v>45</v>
      </c>
      <c r="K7002" s="28">
        <v>0.12155000000000001</v>
      </c>
      <c r="L7002" s="28">
        <f t="shared" si="150"/>
        <v>0.16547000000000001</v>
      </c>
      <c r="M7002" s="28"/>
      <c r="O7002" s="77">
        <v>0.1393100023269653</v>
      </c>
      <c r="Q7002" s="135"/>
      <c r="R7002" s="27"/>
      <c r="BF7002" s="106"/>
    </row>
    <row r="7003" spans="1:58" x14ac:dyDescent="0.25">
      <c r="A7003" t="s">
        <v>17</v>
      </c>
      <c r="B7003" s="23">
        <v>2020</v>
      </c>
      <c r="C7003" s="23" t="s">
        <v>1</v>
      </c>
      <c r="D7003" s="23" t="s">
        <v>64</v>
      </c>
      <c r="E7003" s="23" t="s">
        <v>226</v>
      </c>
      <c r="F7003" s="23" t="s">
        <v>227</v>
      </c>
      <c r="G7003" s="23" t="s">
        <v>545</v>
      </c>
      <c r="H7003" s="32" t="s">
        <v>366</v>
      </c>
      <c r="I7003" s="32" t="s">
        <v>579</v>
      </c>
      <c r="J7003" s="135">
        <v>41</v>
      </c>
      <c r="K7003" s="28">
        <v>9.8769999999999997E-2</v>
      </c>
      <c r="L7003" s="28">
        <f t="shared" si="150"/>
        <v>0.16533</v>
      </c>
      <c r="M7003" s="28"/>
      <c r="O7003" s="77">
        <v>0.17129999399185181</v>
      </c>
      <c r="Q7003" s="135"/>
      <c r="R7003" s="27"/>
      <c r="BF7003" s="106"/>
    </row>
    <row r="7004" spans="1:58" x14ac:dyDescent="0.25">
      <c r="A7004" t="s">
        <v>17</v>
      </c>
      <c r="B7004" s="23">
        <v>2020</v>
      </c>
      <c r="C7004" s="23" t="s">
        <v>2</v>
      </c>
      <c r="D7004" s="23" t="s">
        <v>65</v>
      </c>
      <c r="E7004" s="23" t="s">
        <v>226</v>
      </c>
      <c r="F7004" s="23" t="s">
        <v>227</v>
      </c>
      <c r="G7004" s="23" t="s">
        <v>545</v>
      </c>
      <c r="H7004" s="32" t="s">
        <v>366</v>
      </c>
      <c r="I7004" s="32" t="s">
        <v>579</v>
      </c>
      <c r="J7004" s="135">
        <v>39</v>
      </c>
      <c r="K7004" s="28">
        <v>0.14649999999999999</v>
      </c>
      <c r="L7004" s="28">
        <f t="shared" si="150"/>
        <v>0.18207000000000001</v>
      </c>
      <c r="M7004" s="28"/>
      <c r="O7004" s="77">
        <v>0.2179500013589859</v>
      </c>
      <c r="Q7004" s="135"/>
      <c r="R7004" s="27"/>
      <c r="BF7004" s="106"/>
    </row>
    <row r="7005" spans="1:58" x14ac:dyDescent="0.25">
      <c r="A7005" t="s">
        <v>17</v>
      </c>
      <c r="B7005" s="23">
        <v>2020</v>
      </c>
      <c r="C7005" s="23" t="s">
        <v>3</v>
      </c>
      <c r="D7005" s="23" t="s">
        <v>66</v>
      </c>
      <c r="E7005" s="23" t="s">
        <v>226</v>
      </c>
      <c r="F7005" s="23" t="s">
        <v>227</v>
      </c>
      <c r="G7005" s="23" t="s">
        <v>545</v>
      </c>
      <c r="H7005" s="32" t="s">
        <v>366</v>
      </c>
      <c r="I7005" s="32" t="s">
        <v>579</v>
      </c>
      <c r="J7005" s="135">
        <v>35</v>
      </c>
      <c r="K7005" s="28">
        <v>0.13475000000000001</v>
      </c>
      <c r="L7005" s="28">
        <f t="shared" si="150"/>
        <v>0.1875</v>
      </c>
      <c r="M7005" s="28"/>
      <c r="O7005" s="77">
        <v>0.24258999526500699</v>
      </c>
      <c r="Q7005" s="135"/>
      <c r="R7005" s="27"/>
      <c r="BF7005" s="106"/>
    </row>
    <row r="7006" spans="1:58" x14ac:dyDescent="0.25">
      <c r="A7006" t="s">
        <v>17</v>
      </c>
      <c r="B7006" s="23">
        <v>2021</v>
      </c>
      <c r="C7006" s="23" t="s">
        <v>0</v>
      </c>
      <c r="D7006" s="23" t="s">
        <v>67</v>
      </c>
      <c r="E7006" s="23" t="s">
        <v>226</v>
      </c>
      <c r="F7006" s="23" t="s">
        <v>227</v>
      </c>
      <c r="G7006" s="23" t="s">
        <v>545</v>
      </c>
      <c r="H7006" s="32" t="s">
        <v>366</v>
      </c>
      <c r="I7006" s="32" t="s">
        <v>579</v>
      </c>
      <c r="J7006" s="135">
        <v>36</v>
      </c>
      <c r="K7006" s="28">
        <v>0.17931</v>
      </c>
      <c r="L7006" s="28">
        <f t="shared" si="150"/>
        <v>0.21951000000000001</v>
      </c>
      <c r="M7006" s="28"/>
      <c r="O7006" s="77">
        <v>0.2547299861907959</v>
      </c>
      <c r="Q7006" s="135"/>
      <c r="R7006" s="27"/>
      <c r="BF7006" s="106"/>
    </row>
    <row r="7007" spans="1:58" x14ac:dyDescent="0.25">
      <c r="A7007" t="s">
        <v>17</v>
      </c>
      <c r="B7007" s="23">
        <v>2021</v>
      </c>
      <c r="C7007" s="23" t="s">
        <v>1</v>
      </c>
      <c r="D7007" s="23" t="s">
        <v>68</v>
      </c>
      <c r="E7007" s="23" t="s">
        <v>226</v>
      </c>
      <c r="F7007" s="23" t="s">
        <v>227</v>
      </c>
      <c r="G7007" s="23" t="s">
        <v>545</v>
      </c>
      <c r="H7007" s="32" t="s">
        <v>366</v>
      </c>
      <c r="I7007" s="32" t="s">
        <v>579</v>
      </c>
      <c r="J7007" s="135">
        <v>39</v>
      </c>
      <c r="K7007" s="28">
        <v>0.2</v>
      </c>
      <c r="L7007" s="28">
        <f t="shared" si="150"/>
        <v>0.22020999999999999</v>
      </c>
      <c r="M7007" s="28"/>
      <c r="O7007" s="77">
        <v>0.25255998969078058</v>
      </c>
      <c r="Q7007" s="135"/>
      <c r="R7007" s="27"/>
      <c r="BF7007" s="106"/>
    </row>
    <row r="7008" spans="1:58" x14ac:dyDescent="0.25">
      <c r="A7008" t="s">
        <v>17</v>
      </c>
      <c r="B7008" s="23">
        <v>2021</v>
      </c>
      <c r="C7008" s="23" t="s">
        <v>2</v>
      </c>
      <c r="D7008" s="23" t="s">
        <v>69</v>
      </c>
      <c r="E7008" s="23" t="s">
        <v>226</v>
      </c>
      <c r="F7008" s="23" t="s">
        <v>227</v>
      </c>
      <c r="G7008" s="23" t="s">
        <v>545</v>
      </c>
      <c r="H7008" s="32" t="s">
        <v>366</v>
      </c>
      <c r="I7008" s="32" t="s">
        <v>579</v>
      </c>
      <c r="J7008" s="135">
        <v>41</v>
      </c>
      <c r="K7008" s="28">
        <v>0.16969999999999999</v>
      </c>
      <c r="L7008" s="28">
        <f t="shared" si="150"/>
        <v>0.22034000000000001</v>
      </c>
      <c r="M7008" s="28"/>
      <c r="O7008" s="77">
        <v>0.26715001463890081</v>
      </c>
      <c r="Q7008" s="135"/>
      <c r="R7008" s="27"/>
      <c r="BF7008" s="106"/>
    </row>
    <row r="7009" spans="1:58" x14ac:dyDescent="0.25">
      <c r="A7009" t="s">
        <v>17</v>
      </c>
      <c r="B7009" s="23">
        <v>2021</v>
      </c>
      <c r="C7009" s="23" t="s">
        <v>3</v>
      </c>
      <c r="D7009" s="23" t="s">
        <v>70</v>
      </c>
      <c r="E7009" s="23" t="s">
        <v>226</v>
      </c>
      <c r="F7009" s="23" t="s">
        <v>227</v>
      </c>
      <c r="G7009" s="23" t="s">
        <v>545</v>
      </c>
      <c r="H7009" s="32" t="s">
        <v>366</v>
      </c>
      <c r="I7009" s="32" t="s">
        <v>579</v>
      </c>
      <c r="J7009" s="135">
        <v>42</v>
      </c>
      <c r="K7009" s="28">
        <v>0.15569</v>
      </c>
      <c r="L7009" s="28">
        <f t="shared" si="150"/>
        <v>0.20141999999999999</v>
      </c>
      <c r="M7009" s="28"/>
      <c r="O7009" s="77">
        <v>0.26399001479148859</v>
      </c>
      <c r="Q7009" s="135"/>
      <c r="R7009" s="27"/>
      <c r="BF7009" s="106"/>
    </row>
    <row r="7010" spans="1:58" x14ac:dyDescent="0.25">
      <c r="A7010" t="s">
        <v>17</v>
      </c>
      <c r="B7010" s="23">
        <v>2022</v>
      </c>
      <c r="C7010" s="23" t="s">
        <v>0</v>
      </c>
      <c r="D7010" s="23" t="s">
        <v>71</v>
      </c>
      <c r="E7010" s="23" t="s">
        <v>226</v>
      </c>
      <c r="F7010" s="23" t="s">
        <v>227</v>
      </c>
      <c r="G7010" s="23" t="s">
        <v>545</v>
      </c>
      <c r="H7010" s="32" t="s">
        <v>366</v>
      </c>
      <c r="I7010" s="32" t="s">
        <v>579</v>
      </c>
      <c r="J7010" s="135">
        <v>37</v>
      </c>
      <c r="K7010" s="28">
        <v>0.14865</v>
      </c>
      <c r="L7010" s="28">
        <f t="shared" si="150"/>
        <v>0.20443</v>
      </c>
      <c r="M7010" s="28"/>
      <c r="O7010" s="77">
        <v>0.26568999886512762</v>
      </c>
      <c r="Q7010" s="135"/>
      <c r="R7010" s="27"/>
      <c r="BF7010" s="106"/>
    </row>
    <row r="7011" spans="1:58" x14ac:dyDescent="0.25">
      <c r="A7011" t="s">
        <v>17</v>
      </c>
      <c r="B7011" s="23">
        <v>2022</v>
      </c>
      <c r="C7011" s="23" t="s">
        <v>1</v>
      </c>
      <c r="D7011" s="23" t="s">
        <v>72</v>
      </c>
      <c r="E7011" s="23" t="s">
        <v>226</v>
      </c>
      <c r="F7011" s="23" t="s">
        <v>227</v>
      </c>
      <c r="G7011" s="23" t="s">
        <v>545</v>
      </c>
      <c r="H7011" s="32" t="s">
        <v>366</v>
      </c>
      <c r="I7011" s="32" t="s">
        <v>579</v>
      </c>
      <c r="J7011" s="135">
        <v>36</v>
      </c>
      <c r="K7011" s="28">
        <v>0.18056</v>
      </c>
      <c r="L7011" s="28">
        <f t="shared" si="150"/>
        <v>0.22611000000000001</v>
      </c>
      <c r="M7011" s="28"/>
      <c r="O7011" s="77">
        <v>0.27766001224517822</v>
      </c>
      <c r="Q7011" s="135"/>
      <c r="R7011" s="27"/>
      <c r="BF7011" s="106"/>
    </row>
    <row r="7012" spans="1:58" x14ac:dyDescent="0.25">
      <c r="A7012" t="s">
        <v>17</v>
      </c>
      <c r="B7012" s="23">
        <v>2022</v>
      </c>
      <c r="C7012" s="23" t="s">
        <v>2</v>
      </c>
      <c r="D7012" s="23" t="s">
        <v>73</v>
      </c>
      <c r="E7012" s="23" t="s">
        <v>226</v>
      </c>
      <c r="F7012" s="23" t="s">
        <v>227</v>
      </c>
      <c r="G7012" s="23" t="s">
        <v>545</v>
      </c>
      <c r="H7012" s="32" t="s">
        <v>366</v>
      </c>
      <c r="I7012" s="32" t="s">
        <v>579</v>
      </c>
      <c r="J7012" s="135">
        <v>35</v>
      </c>
      <c r="K7012" s="28">
        <v>0.16547000000000001</v>
      </c>
      <c r="L7012" s="28">
        <f t="shared" si="150"/>
        <v>0.20050999999999999</v>
      </c>
      <c r="M7012" s="28"/>
      <c r="O7012" s="77">
        <v>0.2497300058603287</v>
      </c>
      <c r="Q7012" s="135"/>
      <c r="R7012" s="27"/>
      <c r="BF7012" s="106"/>
    </row>
    <row r="7013" spans="1:58" x14ac:dyDescent="0.25">
      <c r="A7013" t="s">
        <v>17</v>
      </c>
      <c r="B7013" s="23">
        <v>2022</v>
      </c>
      <c r="C7013" s="23" t="s">
        <v>3</v>
      </c>
      <c r="D7013" s="23" t="s">
        <v>493</v>
      </c>
      <c r="E7013" s="23" t="s">
        <v>226</v>
      </c>
      <c r="F7013" s="23" t="s">
        <v>227</v>
      </c>
      <c r="G7013" s="23" t="s">
        <v>545</v>
      </c>
      <c r="H7013" s="32" t="s">
        <v>366</v>
      </c>
      <c r="I7013" s="32" t="s">
        <v>579</v>
      </c>
      <c r="J7013" s="135">
        <v>36</v>
      </c>
      <c r="K7013" s="28">
        <v>0.16783000000000001</v>
      </c>
      <c r="L7013" s="28">
        <f t="shared" si="150"/>
        <v>0.2046</v>
      </c>
      <c r="M7013" s="28"/>
      <c r="O7013" s="77">
        <v>0.25554001331329351</v>
      </c>
      <c r="Q7013" s="135"/>
      <c r="R7013" s="27"/>
      <c r="BF7013" s="106"/>
    </row>
    <row r="7014" spans="1:58" x14ac:dyDescent="0.25">
      <c r="A7014" t="s">
        <v>17</v>
      </c>
      <c r="B7014" s="23">
        <v>2023</v>
      </c>
      <c r="C7014" s="23" t="s">
        <v>0</v>
      </c>
      <c r="D7014" s="23" t="s">
        <v>537</v>
      </c>
      <c r="E7014" s="23" t="s">
        <v>226</v>
      </c>
      <c r="F7014" s="23" t="s">
        <v>227</v>
      </c>
      <c r="G7014" s="23" t="s">
        <v>545</v>
      </c>
      <c r="H7014" s="32" t="s">
        <v>366</v>
      </c>
      <c r="I7014" s="32" t="s">
        <v>579</v>
      </c>
      <c r="J7014" s="135">
        <v>38</v>
      </c>
      <c r="K7014" s="28">
        <v>0.14379</v>
      </c>
      <c r="L7014" s="28">
        <f t="shared" si="150"/>
        <v>0.17979999999999999</v>
      </c>
      <c r="M7014" s="28"/>
      <c r="O7014" s="77">
        <v>0.26218000054359442</v>
      </c>
      <c r="Q7014" s="135"/>
      <c r="R7014" s="27"/>
      <c r="BF7014" s="106"/>
    </row>
    <row r="7015" spans="1:58" x14ac:dyDescent="0.25">
      <c r="A7015" t="s">
        <v>17</v>
      </c>
      <c r="B7015" s="23">
        <v>2019</v>
      </c>
      <c r="C7015" s="23" t="s">
        <v>0</v>
      </c>
      <c r="D7015" s="23" t="s">
        <v>59</v>
      </c>
      <c r="E7015" s="23" t="s">
        <v>554</v>
      </c>
      <c r="F7015" s="23" t="s">
        <v>363</v>
      </c>
      <c r="G7015" s="23" t="s">
        <v>554</v>
      </c>
      <c r="H7015" s="32" t="s">
        <v>363</v>
      </c>
      <c r="I7015" s="32" t="s">
        <v>579</v>
      </c>
      <c r="J7015" s="135">
        <v>111</v>
      </c>
      <c r="K7015" s="28">
        <v>0.26125999999999999</v>
      </c>
      <c r="L7015" s="28">
        <f t="shared" si="150"/>
        <v>0.26125999999999999</v>
      </c>
      <c r="M7015" s="28"/>
      <c r="O7015" s="77">
        <v>0.31793001294136047</v>
      </c>
      <c r="Q7015" s="135"/>
      <c r="R7015" s="27"/>
      <c r="BF7015" s="106"/>
    </row>
    <row r="7016" spans="1:58" x14ac:dyDescent="0.25">
      <c r="A7016" t="s">
        <v>17</v>
      </c>
      <c r="B7016" s="23">
        <v>2019</v>
      </c>
      <c r="C7016" s="23" t="s">
        <v>1</v>
      </c>
      <c r="D7016" s="23" t="s">
        <v>60</v>
      </c>
      <c r="E7016" s="23" t="s">
        <v>554</v>
      </c>
      <c r="F7016" s="23" t="s">
        <v>363</v>
      </c>
      <c r="G7016" s="23" t="s">
        <v>554</v>
      </c>
      <c r="H7016" s="32" t="s">
        <v>363</v>
      </c>
      <c r="I7016" s="32" t="s">
        <v>579</v>
      </c>
      <c r="J7016" s="135">
        <v>116</v>
      </c>
      <c r="K7016" s="28">
        <v>0.27272999999999997</v>
      </c>
      <c r="L7016" s="28">
        <f t="shared" si="150"/>
        <v>0.27272999999999997</v>
      </c>
      <c r="M7016" s="28"/>
      <c r="O7016" s="77">
        <v>0.29095000028610229</v>
      </c>
      <c r="Q7016" s="135"/>
      <c r="R7016" s="27"/>
      <c r="BF7016" s="106"/>
    </row>
    <row r="7017" spans="1:58" x14ac:dyDescent="0.25">
      <c r="A7017" t="s">
        <v>17</v>
      </c>
      <c r="B7017" s="23">
        <v>2019</v>
      </c>
      <c r="C7017" s="23" t="s">
        <v>2</v>
      </c>
      <c r="D7017" s="23" t="s">
        <v>61</v>
      </c>
      <c r="E7017" s="23" t="s">
        <v>554</v>
      </c>
      <c r="F7017" s="23" t="s">
        <v>363</v>
      </c>
      <c r="G7017" s="23" t="s">
        <v>554</v>
      </c>
      <c r="H7017" s="32" t="s">
        <v>363</v>
      </c>
      <c r="I7017" s="32" t="s">
        <v>579</v>
      </c>
      <c r="J7017" s="135">
        <v>110</v>
      </c>
      <c r="K7017" s="28">
        <v>0.27106999999999998</v>
      </c>
      <c r="L7017" s="28">
        <f t="shared" si="150"/>
        <v>0.27106999999999998</v>
      </c>
      <c r="M7017" s="28"/>
      <c r="O7017" s="77">
        <v>0.2629300057888031</v>
      </c>
      <c r="Q7017" s="135"/>
      <c r="R7017" s="27"/>
      <c r="BF7017" s="106"/>
    </row>
    <row r="7018" spans="1:58" x14ac:dyDescent="0.25">
      <c r="A7018" t="s">
        <v>17</v>
      </c>
      <c r="B7018" s="23">
        <v>2019</v>
      </c>
      <c r="C7018" s="23" t="s">
        <v>3</v>
      </c>
      <c r="D7018" s="23" t="s">
        <v>62</v>
      </c>
      <c r="E7018" s="23" t="s">
        <v>554</v>
      </c>
      <c r="F7018" s="23" t="s">
        <v>363</v>
      </c>
      <c r="G7018" s="23" t="s">
        <v>554</v>
      </c>
      <c r="H7018" s="32" t="s">
        <v>363</v>
      </c>
      <c r="I7018" s="32" t="s">
        <v>579</v>
      </c>
      <c r="J7018" s="135">
        <v>106</v>
      </c>
      <c r="K7018" s="28">
        <v>0.26118000000000002</v>
      </c>
      <c r="L7018" s="28">
        <f t="shared" si="150"/>
        <v>0.26118000000000002</v>
      </c>
      <c r="M7018" s="28"/>
      <c r="O7018" s="77">
        <v>0.230880007147789</v>
      </c>
      <c r="Q7018" s="135"/>
      <c r="R7018" s="27"/>
      <c r="BF7018" s="106"/>
    </row>
    <row r="7019" spans="1:58" x14ac:dyDescent="0.25">
      <c r="A7019" t="s">
        <v>17</v>
      </c>
      <c r="B7019" s="23">
        <v>2020</v>
      </c>
      <c r="C7019" s="23" t="s">
        <v>0</v>
      </c>
      <c r="D7019" s="23" t="s">
        <v>63</v>
      </c>
      <c r="E7019" s="23" t="s">
        <v>554</v>
      </c>
      <c r="F7019" s="23" t="s">
        <v>363</v>
      </c>
      <c r="G7019" s="23" t="s">
        <v>554</v>
      </c>
      <c r="H7019" s="32" t="s">
        <v>363</v>
      </c>
      <c r="I7019" s="32" t="s">
        <v>579</v>
      </c>
      <c r="J7019" s="135">
        <v>103</v>
      </c>
      <c r="K7019" s="28">
        <v>0.23114000000000001</v>
      </c>
      <c r="L7019" s="28">
        <f t="shared" si="150"/>
        <v>0.23114000000000001</v>
      </c>
      <c r="M7019" s="28"/>
      <c r="O7019" s="77">
        <v>0.1393100023269653</v>
      </c>
      <c r="Q7019" s="135"/>
      <c r="R7019" s="27"/>
      <c r="BF7019" s="106"/>
    </row>
    <row r="7020" spans="1:58" x14ac:dyDescent="0.25">
      <c r="A7020" t="s">
        <v>17</v>
      </c>
      <c r="B7020" s="23">
        <v>2020</v>
      </c>
      <c r="C7020" s="23" t="s">
        <v>1</v>
      </c>
      <c r="D7020" s="23" t="s">
        <v>64</v>
      </c>
      <c r="E7020" s="23" t="s">
        <v>554</v>
      </c>
      <c r="F7020" s="23" t="s">
        <v>363</v>
      </c>
      <c r="G7020" s="23" t="s">
        <v>554</v>
      </c>
      <c r="H7020" s="32" t="s">
        <v>363</v>
      </c>
      <c r="I7020" s="32" t="s">
        <v>579</v>
      </c>
      <c r="J7020" s="135">
        <v>92</v>
      </c>
      <c r="K7020" s="28">
        <v>0.19891</v>
      </c>
      <c r="L7020" s="28">
        <f t="shared" si="150"/>
        <v>0.19891</v>
      </c>
      <c r="M7020" s="28"/>
      <c r="O7020" s="77">
        <v>0.17129999399185181</v>
      </c>
      <c r="Q7020" s="135"/>
      <c r="R7020" s="27"/>
      <c r="BF7020" s="106"/>
    </row>
    <row r="7021" spans="1:58" x14ac:dyDescent="0.25">
      <c r="A7021" t="s">
        <v>17</v>
      </c>
      <c r="B7021" s="23">
        <v>2020</v>
      </c>
      <c r="C7021" s="23" t="s">
        <v>2</v>
      </c>
      <c r="D7021" s="23" t="s">
        <v>65</v>
      </c>
      <c r="E7021" s="23" t="s">
        <v>554</v>
      </c>
      <c r="F7021" s="23" t="s">
        <v>363</v>
      </c>
      <c r="G7021" s="23" t="s">
        <v>554</v>
      </c>
      <c r="H7021" s="32" t="s">
        <v>363</v>
      </c>
      <c r="I7021" s="32" t="s">
        <v>579</v>
      </c>
      <c r="J7021" s="135">
        <v>93</v>
      </c>
      <c r="K7021" s="28">
        <v>0.18059</v>
      </c>
      <c r="L7021" s="28">
        <f t="shared" si="150"/>
        <v>0.18059</v>
      </c>
      <c r="M7021" s="28"/>
      <c r="O7021" s="77">
        <v>0.2179500013589859</v>
      </c>
      <c r="Q7021" s="135"/>
      <c r="R7021" s="27"/>
      <c r="BF7021" s="106"/>
    </row>
    <row r="7022" spans="1:58" x14ac:dyDescent="0.25">
      <c r="A7022" t="s">
        <v>17</v>
      </c>
      <c r="B7022" s="23">
        <v>2020</v>
      </c>
      <c r="C7022" s="23" t="s">
        <v>3</v>
      </c>
      <c r="D7022" s="23" t="s">
        <v>66</v>
      </c>
      <c r="E7022" s="23" t="s">
        <v>554</v>
      </c>
      <c r="F7022" s="23" t="s">
        <v>363</v>
      </c>
      <c r="G7022" s="23" t="s">
        <v>554</v>
      </c>
      <c r="H7022" s="32" t="s">
        <v>363</v>
      </c>
      <c r="I7022" s="32" t="s">
        <v>579</v>
      </c>
      <c r="J7022" s="135">
        <v>100</v>
      </c>
      <c r="K7022" s="28">
        <v>0.17544000000000001</v>
      </c>
      <c r="L7022" s="28">
        <f t="shared" si="150"/>
        <v>0.17544000000000001</v>
      </c>
      <c r="M7022" s="28"/>
      <c r="O7022" s="77">
        <v>0.24258999526500699</v>
      </c>
      <c r="Q7022" s="135"/>
      <c r="R7022" s="27"/>
      <c r="BF7022" s="106"/>
    </row>
    <row r="7023" spans="1:58" x14ac:dyDescent="0.25">
      <c r="A7023" t="s">
        <v>17</v>
      </c>
      <c r="B7023" s="23">
        <v>2021</v>
      </c>
      <c r="C7023" s="23" t="s">
        <v>0</v>
      </c>
      <c r="D7023" s="23" t="s">
        <v>67</v>
      </c>
      <c r="E7023" s="23" t="s">
        <v>554</v>
      </c>
      <c r="F7023" s="23" t="s">
        <v>363</v>
      </c>
      <c r="G7023" s="23" t="s">
        <v>554</v>
      </c>
      <c r="H7023" s="32" t="s">
        <v>363</v>
      </c>
      <c r="I7023" s="32" t="s">
        <v>579</v>
      </c>
      <c r="J7023" s="135">
        <v>100</v>
      </c>
      <c r="K7023" s="28">
        <v>0.20050000000000001</v>
      </c>
      <c r="L7023" s="28">
        <f t="shared" si="150"/>
        <v>0.20050000000000001</v>
      </c>
      <c r="M7023" s="28"/>
      <c r="O7023" s="77">
        <v>0.2547299861907959</v>
      </c>
      <c r="Q7023" s="135"/>
      <c r="R7023" s="27"/>
      <c r="BF7023" s="106"/>
    </row>
    <row r="7024" spans="1:58" x14ac:dyDescent="0.25">
      <c r="A7024" t="s">
        <v>17</v>
      </c>
      <c r="B7024" s="23">
        <v>2021</v>
      </c>
      <c r="C7024" s="23" t="s">
        <v>1</v>
      </c>
      <c r="D7024" s="23" t="s">
        <v>68</v>
      </c>
      <c r="E7024" s="23" t="s">
        <v>554</v>
      </c>
      <c r="F7024" s="23" t="s">
        <v>363</v>
      </c>
      <c r="G7024" s="23" t="s">
        <v>554</v>
      </c>
      <c r="H7024" s="32" t="s">
        <v>363</v>
      </c>
      <c r="I7024" s="32" t="s">
        <v>579</v>
      </c>
      <c r="J7024" s="135">
        <v>109</v>
      </c>
      <c r="K7024" s="28">
        <v>0.22581000000000001</v>
      </c>
      <c r="L7024" s="28">
        <f t="shared" si="150"/>
        <v>0.22581000000000001</v>
      </c>
      <c r="M7024" s="28"/>
      <c r="O7024" s="77">
        <v>0.25255998969078058</v>
      </c>
      <c r="Q7024" s="135"/>
      <c r="R7024" s="27"/>
      <c r="BF7024" s="106"/>
    </row>
    <row r="7025" spans="1:58" x14ac:dyDescent="0.25">
      <c r="A7025" t="s">
        <v>17</v>
      </c>
      <c r="B7025" s="23">
        <v>2021</v>
      </c>
      <c r="C7025" s="23" t="s">
        <v>2</v>
      </c>
      <c r="D7025" s="23" t="s">
        <v>69</v>
      </c>
      <c r="E7025" s="23" t="s">
        <v>554</v>
      </c>
      <c r="F7025" s="23" t="s">
        <v>363</v>
      </c>
      <c r="G7025" s="23" t="s">
        <v>554</v>
      </c>
      <c r="H7025" s="32" t="s">
        <v>363</v>
      </c>
      <c r="I7025" s="32" t="s">
        <v>579</v>
      </c>
      <c r="J7025" s="135">
        <v>113</v>
      </c>
      <c r="K7025" s="28">
        <v>0.24945000000000001</v>
      </c>
      <c r="L7025" s="28">
        <f t="shared" si="150"/>
        <v>0.24945000000000001</v>
      </c>
      <c r="M7025" s="28"/>
      <c r="O7025" s="77">
        <v>0.26715001463890081</v>
      </c>
      <c r="Q7025" s="135"/>
      <c r="R7025" s="27"/>
      <c r="BF7025" s="106"/>
    </row>
    <row r="7026" spans="1:58" x14ac:dyDescent="0.25">
      <c r="A7026" t="s">
        <v>17</v>
      </c>
      <c r="B7026" s="23">
        <v>2021</v>
      </c>
      <c r="C7026" s="23" t="s">
        <v>3</v>
      </c>
      <c r="D7026" s="23" t="s">
        <v>70</v>
      </c>
      <c r="E7026" s="23" t="s">
        <v>554</v>
      </c>
      <c r="F7026" s="23" t="s">
        <v>363</v>
      </c>
      <c r="G7026" s="23" t="s">
        <v>554</v>
      </c>
      <c r="H7026" s="32" t="s">
        <v>363</v>
      </c>
      <c r="I7026" s="32" t="s">
        <v>579</v>
      </c>
      <c r="J7026" s="135">
        <v>115</v>
      </c>
      <c r="K7026" s="28">
        <v>0.25869999999999999</v>
      </c>
      <c r="L7026" s="28">
        <f t="shared" si="150"/>
        <v>0.25869999999999999</v>
      </c>
      <c r="M7026" s="28"/>
      <c r="O7026" s="77">
        <v>0.26399001479148859</v>
      </c>
      <c r="Q7026" s="135"/>
      <c r="R7026" s="27"/>
      <c r="BF7026" s="106"/>
    </row>
    <row r="7027" spans="1:58" x14ac:dyDescent="0.25">
      <c r="A7027" t="s">
        <v>17</v>
      </c>
      <c r="B7027" s="23">
        <v>2022</v>
      </c>
      <c r="C7027" s="23" t="s">
        <v>0</v>
      </c>
      <c r="D7027" s="23" t="s">
        <v>71</v>
      </c>
      <c r="E7027" s="23" t="s">
        <v>554</v>
      </c>
      <c r="F7027" s="23" t="s">
        <v>363</v>
      </c>
      <c r="G7027" s="23" t="s">
        <v>554</v>
      </c>
      <c r="H7027" s="32" t="s">
        <v>363</v>
      </c>
      <c r="I7027" s="32" t="s">
        <v>579</v>
      </c>
      <c r="J7027" s="135">
        <v>115</v>
      </c>
      <c r="K7027" s="28">
        <v>0.26579999999999998</v>
      </c>
      <c r="L7027" s="28">
        <f t="shared" si="150"/>
        <v>0.26579999999999998</v>
      </c>
      <c r="M7027" s="28"/>
      <c r="O7027" s="77">
        <v>0.26568999886512762</v>
      </c>
      <c r="Q7027" s="135"/>
      <c r="R7027" s="27"/>
      <c r="BF7027" s="106"/>
    </row>
    <row r="7028" spans="1:58" x14ac:dyDescent="0.25">
      <c r="A7028" t="s">
        <v>17</v>
      </c>
      <c r="B7028" s="23">
        <v>2022</v>
      </c>
      <c r="C7028" s="23" t="s">
        <v>1</v>
      </c>
      <c r="D7028" s="23" t="s">
        <v>72</v>
      </c>
      <c r="E7028" s="23" t="s">
        <v>554</v>
      </c>
      <c r="F7028" s="23" t="s">
        <v>363</v>
      </c>
      <c r="G7028" s="23" t="s">
        <v>554</v>
      </c>
      <c r="H7028" s="32" t="s">
        <v>363</v>
      </c>
      <c r="I7028" s="32" t="s">
        <v>579</v>
      </c>
      <c r="J7028" s="135">
        <v>112</v>
      </c>
      <c r="K7028" s="28">
        <v>0.25390000000000001</v>
      </c>
      <c r="L7028" s="28">
        <f t="shared" si="150"/>
        <v>0.25390000000000001</v>
      </c>
      <c r="M7028" s="28"/>
      <c r="O7028" s="77">
        <v>0.27766001224517822</v>
      </c>
      <c r="Q7028" s="135"/>
      <c r="R7028" s="27"/>
      <c r="BF7028" s="106"/>
    </row>
    <row r="7029" spans="1:58" x14ac:dyDescent="0.25">
      <c r="A7029" t="s">
        <v>17</v>
      </c>
      <c r="B7029" s="23">
        <v>2022</v>
      </c>
      <c r="C7029" s="23" t="s">
        <v>2</v>
      </c>
      <c r="D7029" s="23" t="s">
        <v>73</v>
      </c>
      <c r="E7029" s="23" t="s">
        <v>554</v>
      </c>
      <c r="F7029" s="23" t="s">
        <v>363</v>
      </c>
      <c r="G7029" s="23" t="s">
        <v>554</v>
      </c>
      <c r="H7029" s="32" t="s">
        <v>363</v>
      </c>
      <c r="I7029" s="32" t="s">
        <v>579</v>
      </c>
      <c r="J7029" s="135">
        <v>106</v>
      </c>
      <c r="K7029" s="28">
        <v>0.23349</v>
      </c>
      <c r="L7029" s="28">
        <f t="shared" si="150"/>
        <v>0.23349</v>
      </c>
      <c r="M7029" s="28"/>
      <c r="O7029" s="77">
        <v>0.2497300058603287</v>
      </c>
      <c r="Q7029" s="135"/>
      <c r="R7029" s="27"/>
      <c r="BF7029" s="106"/>
    </row>
    <row r="7030" spans="1:58" x14ac:dyDescent="0.25">
      <c r="A7030" t="s">
        <v>17</v>
      </c>
      <c r="B7030" s="23">
        <v>2022</v>
      </c>
      <c r="C7030" s="23" t="s">
        <v>3</v>
      </c>
      <c r="D7030" s="23" t="s">
        <v>493</v>
      </c>
      <c r="E7030" s="23" t="s">
        <v>554</v>
      </c>
      <c r="F7030" s="23" t="s">
        <v>363</v>
      </c>
      <c r="G7030" s="23" t="s">
        <v>554</v>
      </c>
      <c r="H7030" s="32" t="s">
        <v>363</v>
      </c>
      <c r="I7030" s="32" t="s">
        <v>579</v>
      </c>
      <c r="J7030" s="135">
        <v>103</v>
      </c>
      <c r="K7030" s="28">
        <v>0.21845000000000001</v>
      </c>
      <c r="L7030" s="28">
        <f t="shared" si="150"/>
        <v>0.21845000000000001</v>
      </c>
      <c r="M7030" s="28"/>
      <c r="O7030" s="77">
        <v>0.25554001331329351</v>
      </c>
      <c r="Q7030" s="135"/>
      <c r="R7030" s="27"/>
      <c r="BF7030" s="106"/>
    </row>
    <row r="7031" spans="1:58" x14ac:dyDescent="0.25">
      <c r="A7031" t="s">
        <v>17</v>
      </c>
      <c r="B7031" s="23">
        <v>2023</v>
      </c>
      <c r="C7031" s="23" t="s">
        <v>0</v>
      </c>
      <c r="D7031" s="23" t="s">
        <v>537</v>
      </c>
      <c r="E7031" s="23" t="s">
        <v>554</v>
      </c>
      <c r="F7031" s="23" t="s">
        <v>363</v>
      </c>
      <c r="G7031" s="23" t="s">
        <v>554</v>
      </c>
      <c r="H7031" s="32" t="s">
        <v>363</v>
      </c>
      <c r="I7031" s="32" t="s">
        <v>579</v>
      </c>
      <c r="J7031" s="135">
        <v>104</v>
      </c>
      <c r="K7031" s="28">
        <v>0.21103</v>
      </c>
      <c r="L7031" s="28">
        <f t="shared" si="150"/>
        <v>0.21103</v>
      </c>
      <c r="M7031" s="28"/>
      <c r="O7031" s="77">
        <v>0.26218000054359442</v>
      </c>
      <c r="Q7031" s="135"/>
      <c r="R7031" s="27"/>
      <c r="BF7031" s="106"/>
    </row>
    <row r="7032" spans="1:58" x14ac:dyDescent="0.25">
      <c r="A7032" t="s">
        <v>17</v>
      </c>
      <c r="B7032" s="23">
        <v>2019</v>
      </c>
      <c r="C7032" s="23" t="s">
        <v>0</v>
      </c>
      <c r="D7032" s="23" t="s">
        <v>59</v>
      </c>
      <c r="E7032" s="23" t="s">
        <v>228</v>
      </c>
      <c r="F7032" s="23" t="s">
        <v>229</v>
      </c>
      <c r="G7032" s="23" t="s">
        <v>551</v>
      </c>
      <c r="H7032" s="32" t="s">
        <v>360</v>
      </c>
      <c r="I7032" s="32" t="s">
        <v>579</v>
      </c>
      <c r="J7032" s="135">
        <v>40</v>
      </c>
      <c r="K7032" s="28">
        <v>0.31056</v>
      </c>
      <c r="L7032" s="28">
        <f t="shared" si="150"/>
        <v>0.21818000000000001</v>
      </c>
      <c r="M7032" s="28"/>
      <c r="O7032" s="77">
        <v>0.31793001294136047</v>
      </c>
      <c r="Q7032" s="135"/>
      <c r="R7032" s="27"/>
      <c r="BF7032" s="106"/>
    </row>
    <row r="7033" spans="1:58" x14ac:dyDescent="0.25">
      <c r="A7033" t="s">
        <v>17</v>
      </c>
      <c r="B7033" s="23">
        <v>2019</v>
      </c>
      <c r="C7033" s="23" t="s">
        <v>1</v>
      </c>
      <c r="D7033" s="23" t="s">
        <v>60</v>
      </c>
      <c r="E7033" s="23" t="s">
        <v>228</v>
      </c>
      <c r="F7033" s="23" t="s">
        <v>229</v>
      </c>
      <c r="G7033" s="23" t="s">
        <v>551</v>
      </c>
      <c r="H7033" s="32" t="s">
        <v>360</v>
      </c>
      <c r="I7033" s="32" t="s">
        <v>579</v>
      </c>
      <c r="J7033" s="135">
        <v>39</v>
      </c>
      <c r="K7033" s="28">
        <v>0.35065000000000002</v>
      </c>
      <c r="L7033" s="28">
        <f t="shared" si="150"/>
        <v>0.21854999999999999</v>
      </c>
      <c r="M7033" s="28"/>
      <c r="O7033" s="77">
        <v>0.29095000028610229</v>
      </c>
      <c r="Q7033" s="135"/>
      <c r="R7033" s="27"/>
      <c r="BF7033" s="106"/>
    </row>
    <row r="7034" spans="1:58" x14ac:dyDescent="0.25">
      <c r="A7034" t="s">
        <v>17</v>
      </c>
      <c r="B7034" s="23">
        <v>2019</v>
      </c>
      <c r="C7034" s="23" t="s">
        <v>2</v>
      </c>
      <c r="D7034" s="23" t="s">
        <v>61</v>
      </c>
      <c r="E7034" s="23" t="s">
        <v>228</v>
      </c>
      <c r="F7034" s="23" t="s">
        <v>229</v>
      </c>
      <c r="G7034" s="23" t="s">
        <v>551</v>
      </c>
      <c r="H7034" s="32" t="s">
        <v>360</v>
      </c>
      <c r="I7034" s="32" t="s">
        <v>579</v>
      </c>
      <c r="J7034" s="135">
        <v>36</v>
      </c>
      <c r="K7034" s="28">
        <v>0.33793000000000001</v>
      </c>
      <c r="L7034" s="28">
        <f t="shared" si="150"/>
        <v>0.21518999999999999</v>
      </c>
      <c r="M7034" s="28"/>
      <c r="O7034" s="77">
        <v>0.2629300057888031</v>
      </c>
      <c r="Q7034" s="135"/>
      <c r="R7034" s="27"/>
      <c r="BF7034" s="106"/>
    </row>
    <row r="7035" spans="1:58" x14ac:dyDescent="0.25">
      <c r="A7035" t="s">
        <v>17</v>
      </c>
      <c r="B7035" s="23">
        <v>2019</v>
      </c>
      <c r="C7035" s="23" t="s">
        <v>3</v>
      </c>
      <c r="D7035" s="23" t="s">
        <v>62</v>
      </c>
      <c r="E7035" s="23" t="s">
        <v>228</v>
      </c>
      <c r="F7035" s="23" t="s">
        <v>229</v>
      </c>
      <c r="G7035" s="23" t="s">
        <v>551</v>
      </c>
      <c r="H7035" s="32" t="s">
        <v>360</v>
      </c>
      <c r="I7035" s="32" t="s">
        <v>579</v>
      </c>
      <c r="J7035" s="135">
        <v>38</v>
      </c>
      <c r="K7035" s="28">
        <v>0.34666999999999998</v>
      </c>
      <c r="L7035" s="28">
        <f t="shared" si="150"/>
        <v>0.18798999999999999</v>
      </c>
      <c r="M7035" s="28"/>
      <c r="O7035" s="77">
        <v>0.230880007147789</v>
      </c>
      <c r="Q7035" s="135"/>
      <c r="R7035" s="27"/>
      <c r="BF7035" s="106"/>
    </row>
    <row r="7036" spans="1:58" x14ac:dyDescent="0.25">
      <c r="A7036" t="s">
        <v>17</v>
      </c>
      <c r="B7036" s="23">
        <v>2020</v>
      </c>
      <c r="C7036" s="23" t="s">
        <v>0</v>
      </c>
      <c r="D7036" s="23" t="s">
        <v>63</v>
      </c>
      <c r="E7036" s="23" t="s">
        <v>228</v>
      </c>
      <c r="F7036" s="23" t="s">
        <v>229</v>
      </c>
      <c r="G7036" s="23" t="s">
        <v>551</v>
      </c>
      <c r="H7036" s="32" t="s">
        <v>360</v>
      </c>
      <c r="I7036" s="32" t="s">
        <v>579</v>
      </c>
      <c r="J7036" s="135">
        <v>35</v>
      </c>
      <c r="K7036" s="28">
        <v>0.27338000000000001</v>
      </c>
      <c r="L7036" s="28">
        <f t="shared" si="150"/>
        <v>0.15167</v>
      </c>
      <c r="M7036" s="28"/>
      <c r="O7036" s="77">
        <v>0.1393100023269653</v>
      </c>
      <c r="Q7036" s="135"/>
      <c r="R7036" s="27"/>
      <c r="BF7036" s="106"/>
    </row>
    <row r="7037" spans="1:58" x14ac:dyDescent="0.25">
      <c r="A7037" t="s">
        <v>17</v>
      </c>
      <c r="B7037" s="23">
        <v>2020</v>
      </c>
      <c r="C7037" s="23" t="s">
        <v>1</v>
      </c>
      <c r="D7037" s="23" t="s">
        <v>64</v>
      </c>
      <c r="E7037" s="23" t="s">
        <v>228</v>
      </c>
      <c r="F7037" s="23" t="s">
        <v>229</v>
      </c>
      <c r="G7037" s="23" t="s">
        <v>551</v>
      </c>
      <c r="H7037" s="32" t="s">
        <v>360</v>
      </c>
      <c r="I7037" s="32" t="s">
        <v>579</v>
      </c>
      <c r="J7037" s="135">
        <v>33</v>
      </c>
      <c r="K7037" s="28">
        <v>0.18797</v>
      </c>
      <c r="L7037" s="28">
        <f t="shared" si="150"/>
        <v>0.12712999999999999</v>
      </c>
      <c r="M7037" s="28"/>
      <c r="O7037" s="77">
        <v>0.17129999399185181</v>
      </c>
      <c r="Q7037" s="135"/>
      <c r="R7037" s="27"/>
      <c r="BF7037" s="106"/>
    </row>
    <row r="7038" spans="1:58" x14ac:dyDescent="0.25">
      <c r="A7038" t="s">
        <v>17</v>
      </c>
      <c r="B7038" s="23">
        <v>2020</v>
      </c>
      <c r="C7038" s="23" t="s">
        <v>2</v>
      </c>
      <c r="D7038" s="23" t="s">
        <v>65</v>
      </c>
      <c r="E7038" s="23" t="s">
        <v>228</v>
      </c>
      <c r="F7038" s="23" t="s">
        <v>229</v>
      </c>
      <c r="G7038" s="23" t="s">
        <v>551</v>
      </c>
      <c r="H7038" s="32" t="s">
        <v>360</v>
      </c>
      <c r="I7038" s="32" t="s">
        <v>579</v>
      </c>
      <c r="J7038" s="135">
        <v>33</v>
      </c>
      <c r="K7038" s="28">
        <v>0.18045</v>
      </c>
      <c r="L7038" s="28">
        <f t="shared" si="150"/>
        <v>0.12089999999999999</v>
      </c>
      <c r="M7038" s="28"/>
      <c r="O7038" s="77">
        <v>0.2179500013589859</v>
      </c>
      <c r="Q7038" s="135"/>
      <c r="R7038" s="27"/>
      <c r="BF7038" s="106"/>
    </row>
    <row r="7039" spans="1:58" x14ac:dyDescent="0.25">
      <c r="A7039" t="s">
        <v>17</v>
      </c>
      <c r="B7039" s="23">
        <v>2020</v>
      </c>
      <c r="C7039" s="23" t="s">
        <v>3</v>
      </c>
      <c r="D7039" s="23" t="s">
        <v>66</v>
      </c>
      <c r="E7039" s="23" t="s">
        <v>228</v>
      </c>
      <c r="F7039" s="23" t="s">
        <v>229</v>
      </c>
      <c r="G7039" s="23" t="s">
        <v>551</v>
      </c>
      <c r="H7039" s="32" t="s">
        <v>360</v>
      </c>
      <c r="I7039" s="32" t="s">
        <v>579</v>
      </c>
      <c r="J7039" s="135">
        <v>30</v>
      </c>
      <c r="K7039" s="28">
        <v>0.16949</v>
      </c>
      <c r="L7039" s="28">
        <f t="shared" si="150"/>
        <v>0.12528</v>
      </c>
      <c r="M7039" s="28"/>
      <c r="O7039" s="77">
        <v>0.24258999526500699</v>
      </c>
      <c r="Q7039" s="135"/>
      <c r="R7039" s="27"/>
      <c r="BF7039" s="106"/>
    </row>
    <row r="7040" spans="1:58" x14ac:dyDescent="0.25">
      <c r="A7040" t="s">
        <v>17</v>
      </c>
      <c r="B7040" s="23">
        <v>2021</v>
      </c>
      <c r="C7040" s="23" t="s">
        <v>0</v>
      </c>
      <c r="D7040" s="23" t="s">
        <v>67</v>
      </c>
      <c r="E7040" s="23" t="s">
        <v>228</v>
      </c>
      <c r="F7040" s="23" t="s">
        <v>229</v>
      </c>
      <c r="G7040" s="23" t="s">
        <v>551</v>
      </c>
      <c r="H7040" s="32" t="s">
        <v>360</v>
      </c>
      <c r="I7040" s="32" t="s">
        <v>579</v>
      </c>
      <c r="J7040" s="135">
        <v>32</v>
      </c>
      <c r="K7040" s="28">
        <v>0.19841</v>
      </c>
      <c r="L7040" s="28">
        <f t="shared" si="150"/>
        <v>0.15115999999999999</v>
      </c>
      <c r="M7040" s="28"/>
      <c r="O7040" s="77">
        <v>0.2547299861907959</v>
      </c>
      <c r="Q7040" s="135"/>
      <c r="R7040" s="27"/>
      <c r="BF7040" s="106"/>
    </row>
    <row r="7041" spans="1:58" x14ac:dyDescent="0.25">
      <c r="A7041" t="s">
        <v>17</v>
      </c>
      <c r="B7041" s="23">
        <v>2021</v>
      </c>
      <c r="C7041" s="23" t="s">
        <v>1</v>
      </c>
      <c r="D7041" s="23" t="s">
        <v>68</v>
      </c>
      <c r="E7041" s="23" t="s">
        <v>228</v>
      </c>
      <c r="F7041" s="23" t="s">
        <v>229</v>
      </c>
      <c r="G7041" s="23" t="s">
        <v>551</v>
      </c>
      <c r="H7041" s="32" t="s">
        <v>360</v>
      </c>
      <c r="I7041" s="32" t="s">
        <v>579</v>
      </c>
      <c r="J7041" s="135">
        <v>32</v>
      </c>
      <c r="K7041" s="28">
        <v>0.25</v>
      </c>
      <c r="L7041" s="28">
        <f t="shared" si="150"/>
        <v>0.16880000000000001</v>
      </c>
      <c r="M7041" s="28"/>
      <c r="O7041" s="77">
        <v>0.25255998969078058</v>
      </c>
      <c r="Q7041" s="135"/>
      <c r="R7041" s="27"/>
      <c r="BF7041" s="106"/>
    </row>
    <row r="7042" spans="1:58" x14ac:dyDescent="0.25">
      <c r="A7042" t="s">
        <v>17</v>
      </c>
      <c r="B7042" s="23">
        <v>2021</v>
      </c>
      <c r="C7042" s="23" t="s">
        <v>2</v>
      </c>
      <c r="D7042" s="23" t="s">
        <v>69</v>
      </c>
      <c r="E7042" s="23" t="s">
        <v>228</v>
      </c>
      <c r="F7042" s="23" t="s">
        <v>229</v>
      </c>
      <c r="G7042" s="23" t="s">
        <v>551</v>
      </c>
      <c r="H7042" s="32" t="s">
        <v>360</v>
      </c>
      <c r="I7042" s="32" t="s">
        <v>579</v>
      </c>
      <c r="J7042" s="135">
        <v>35</v>
      </c>
      <c r="K7042" s="28">
        <v>0.25362000000000001</v>
      </c>
      <c r="L7042" s="28">
        <f t="shared" ref="L7042:L7105" si="151">SUMIFS(K:K, E:E, G7042, D:D, D7042, I:I, I7042)</f>
        <v>0.17659</v>
      </c>
      <c r="M7042" s="28"/>
      <c r="O7042" s="77">
        <v>0.26715001463890081</v>
      </c>
      <c r="Q7042" s="135"/>
      <c r="R7042" s="27"/>
      <c r="BF7042" s="106"/>
    </row>
    <row r="7043" spans="1:58" x14ac:dyDescent="0.25">
      <c r="A7043" t="s">
        <v>17</v>
      </c>
      <c r="B7043" s="23">
        <v>2021</v>
      </c>
      <c r="C7043" s="23" t="s">
        <v>3</v>
      </c>
      <c r="D7043" s="23" t="s">
        <v>70</v>
      </c>
      <c r="E7043" s="23" t="s">
        <v>228</v>
      </c>
      <c r="F7043" s="23" t="s">
        <v>229</v>
      </c>
      <c r="G7043" s="23" t="s">
        <v>551</v>
      </c>
      <c r="H7043" s="32" t="s">
        <v>360</v>
      </c>
      <c r="I7043" s="32" t="s">
        <v>579</v>
      </c>
      <c r="J7043" s="135">
        <v>36</v>
      </c>
      <c r="K7043" s="28">
        <v>0.26896999999999999</v>
      </c>
      <c r="L7043" s="28">
        <f t="shared" si="151"/>
        <v>0.19886000000000001</v>
      </c>
      <c r="M7043" s="28"/>
      <c r="O7043" s="77">
        <v>0.26399001479148859</v>
      </c>
      <c r="Q7043" s="135"/>
      <c r="R7043" s="27"/>
      <c r="BF7043" s="106"/>
    </row>
    <row r="7044" spans="1:58" x14ac:dyDescent="0.25">
      <c r="A7044" t="s">
        <v>17</v>
      </c>
      <c r="B7044" s="23">
        <v>2022</v>
      </c>
      <c r="C7044" s="23" t="s">
        <v>0</v>
      </c>
      <c r="D7044" s="23" t="s">
        <v>71</v>
      </c>
      <c r="E7044" s="23" t="s">
        <v>228</v>
      </c>
      <c r="F7044" s="23" t="s">
        <v>229</v>
      </c>
      <c r="G7044" s="23" t="s">
        <v>551</v>
      </c>
      <c r="H7044" s="32" t="s">
        <v>360</v>
      </c>
      <c r="I7044" s="32" t="s">
        <v>579</v>
      </c>
      <c r="J7044" s="135">
        <v>35</v>
      </c>
      <c r="K7044" s="28">
        <v>0.28571000000000002</v>
      </c>
      <c r="L7044" s="28">
        <f t="shared" si="151"/>
        <v>0.20144000000000001</v>
      </c>
      <c r="M7044" s="28"/>
      <c r="O7044" s="77">
        <v>0.26568999886512762</v>
      </c>
      <c r="Q7044" s="135"/>
      <c r="R7044" s="27"/>
      <c r="BF7044" s="106"/>
    </row>
    <row r="7045" spans="1:58" x14ac:dyDescent="0.25">
      <c r="A7045" t="s">
        <v>17</v>
      </c>
      <c r="B7045" s="23">
        <v>2022</v>
      </c>
      <c r="C7045" s="23" t="s">
        <v>1</v>
      </c>
      <c r="D7045" s="23" t="s">
        <v>72</v>
      </c>
      <c r="E7045" s="23" t="s">
        <v>228</v>
      </c>
      <c r="F7045" s="23" t="s">
        <v>229</v>
      </c>
      <c r="G7045" s="23" t="s">
        <v>551</v>
      </c>
      <c r="H7045" s="32" t="s">
        <v>360</v>
      </c>
      <c r="I7045" s="32" t="s">
        <v>579</v>
      </c>
      <c r="J7045" s="135">
        <v>35</v>
      </c>
      <c r="K7045" s="28">
        <v>0.27143</v>
      </c>
      <c r="L7045" s="28">
        <f t="shared" si="151"/>
        <v>0.21157000000000001</v>
      </c>
      <c r="M7045" s="28"/>
      <c r="O7045" s="77">
        <v>0.27766001224517822</v>
      </c>
      <c r="Q7045" s="135"/>
      <c r="R7045" s="27"/>
      <c r="BF7045" s="106"/>
    </row>
    <row r="7046" spans="1:58" x14ac:dyDescent="0.25">
      <c r="A7046" t="s">
        <v>17</v>
      </c>
      <c r="B7046" s="23">
        <v>2022</v>
      </c>
      <c r="C7046" s="23" t="s">
        <v>2</v>
      </c>
      <c r="D7046" s="23" t="s">
        <v>73</v>
      </c>
      <c r="E7046" s="23" t="s">
        <v>228</v>
      </c>
      <c r="F7046" s="23" t="s">
        <v>229</v>
      </c>
      <c r="G7046" s="23" t="s">
        <v>551</v>
      </c>
      <c r="H7046" s="32" t="s">
        <v>360</v>
      </c>
      <c r="I7046" s="32" t="s">
        <v>579</v>
      </c>
      <c r="J7046" s="135">
        <v>32</v>
      </c>
      <c r="K7046" s="28">
        <v>0.30708999999999997</v>
      </c>
      <c r="L7046" s="28">
        <f t="shared" si="151"/>
        <v>0.21518999999999999</v>
      </c>
      <c r="M7046" s="28"/>
      <c r="O7046" s="77">
        <v>0.2497300058603287</v>
      </c>
      <c r="Q7046" s="135"/>
      <c r="R7046" s="27"/>
      <c r="BF7046" s="106"/>
    </row>
    <row r="7047" spans="1:58" x14ac:dyDescent="0.25">
      <c r="A7047" t="s">
        <v>17</v>
      </c>
      <c r="B7047" s="23">
        <v>2022</v>
      </c>
      <c r="C7047" s="23" t="s">
        <v>3</v>
      </c>
      <c r="D7047" s="23" t="s">
        <v>493</v>
      </c>
      <c r="E7047" s="23" t="s">
        <v>228</v>
      </c>
      <c r="F7047" s="23" t="s">
        <v>229</v>
      </c>
      <c r="G7047" s="23" t="s">
        <v>551</v>
      </c>
      <c r="H7047" s="32" t="s">
        <v>360</v>
      </c>
      <c r="I7047" s="32" t="s">
        <v>579</v>
      </c>
      <c r="J7047" s="135">
        <v>30</v>
      </c>
      <c r="K7047" s="28">
        <v>0.27272999999999997</v>
      </c>
      <c r="L7047" s="28">
        <f t="shared" si="151"/>
        <v>0.19098999999999999</v>
      </c>
      <c r="M7047" s="28"/>
      <c r="O7047" s="77">
        <v>0.25554001331329351</v>
      </c>
      <c r="Q7047" s="135"/>
      <c r="R7047" s="27"/>
      <c r="BF7047" s="106"/>
    </row>
    <row r="7048" spans="1:58" x14ac:dyDescent="0.25">
      <c r="A7048" t="s">
        <v>17</v>
      </c>
      <c r="B7048" s="23">
        <v>2023</v>
      </c>
      <c r="C7048" s="23" t="s">
        <v>0</v>
      </c>
      <c r="D7048" s="23" t="s">
        <v>537</v>
      </c>
      <c r="E7048" s="23" t="s">
        <v>228</v>
      </c>
      <c r="F7048" s="23" t="s">
        <v>229</v>
      </c>
      <c r="G7048" s="23" t="s">
        <v>551</v>
      </c>
      <c r="H7048" s="32" t="s">
        <v>360</v>
      </c>
      <c r="I7048" s="32" t="s">
        <v>579</v>
      </c>
      <c r="J7048" s="135">
        <v>28</v>
      </c>
      <c r="K7048" s="28">
        <v>0.27927999999999997</v>
      </c>
      <c r="L7048" s="28">
        <f t="shared" si="151"/>
        <v>0.21234</v>
      </c>
      <c r="M7048" s="28"/>
      <c r="O7048" s="77">
        <v>0.26218000054359442</v>
      </c>
      <c r="Q7048" s="135"/>
      <c r="R7048" s="27"/>
      <c r="BF7048" s="106"/>
    </row>
    <row r="7049" spans="1:58" x14ac:dyDescent="0.25">
      <c r="A7049" t="s">
        <v>17</v>
      </c>
      <c r="B7049" s="23">
        <v>2019</v>
      </c>
      <c r="C7049" s="23" t="s">
        <v>0</v>
      </c>
      <c r="D7049" s="23" t="s">
        <v>59</v>
      </c>
      <c r="E7049" s="23" t="s">
        <v>265</v>
      </c>
      <c r="F7049" s="23" t="s">
        <v>337</v>
      </c>
      <c r="G7049" s="23" t="s">
        <v>541</v>
      </c>
      <c r="H7049" s="32" t="s">
        <v>542</v>
      </c>
      <c r="I7049" s="32" t="s">
        <v>579</v>
      </c>
      <c r="J7049" s="135">
        <v>21</v>
      </c>
      <c r="K7049" s="28">
        <v>0.43529000000000001</v>
      </c>
      <c r="L7049" s="28">
        <f t="shared" si="151"/>
        <v>0.34447</v>
      </c>
      <c r="M7049" s="28"/>
      <c r="O7049" s="77">
        <v>0.31793001294136047</v>
      </c>
      <c r="Q7049" s="135"/>
      <c r="R7049" s="27"/>
      <c r="BF7049" s="106"/>
    </row>
    <row r="7050" spans="1:58" x14ac:dyDescent="0.25">
      <c r="A7050" t="s">
        <v>17</v>
      </c>
      <c r="B7050" s="23">
        <v>2019</v>
      </c>
      <c r="C7050" s="23" t="s">
        <v>1</v>
      </c>
      <c r="D7050" s="23" t="s">
        <v>60</v>
      </c>
      <c r="E7050" s="23" t="s">
        <v>265</v>
      </c>
      <c r="F7050" s="23" t="s">
        <v>337</v>
      </c>
      <c r="G7050" s="23" t="s">
        <v>541</v>
      </c>
      <c r="H7050" s="32" t="s">
        <v>542</v>
      </c>
      <c r="I7050" s="32" t="s">
        <v>579</v>
      </c>
      <c r="J7050" s="135">
        <v>20</v>
      </c>
      <c r="K7050" s="28">
        <v>0.41771999999999998</v>
      </c>
      <c r="L7050" s="28">
        <f t="shared" si="151"/>
        <v>0.34921000000000002</v>
      </c>
      <c r="M7050" s="28"/>
      <c r="O7050" s="77">
        <v>0.29095000028610229</v>
      </c>
      <c r="Q7050" s="135"/>
      <c r="R7050" s="27"/>
      <c r="BF7050" s="106"/>
    </row>
    <row r="7051" spans="1:58" x14ac:dyDescent="0.25">
      <c r="A7051" t="s">
        <v>17</v>
      </c>
      <c r="B7051" s="23">
        <v>2019</v>
      </c>
      <c r="C7051" s="23" t="s">
        <v>2</v>
      </c>
      <c r="D7051" s="23" t="s">
        <v>61</v>
      </c>
      <c r="E7051" s="23" t="s">
        <v>265</v>
      </c>
      <c r="F7051" s="23" t="s">
        <v>337</v>
      </c>
      <c r="G7051" s="23" t="s">
        <v>541</v>
      </c>
      <c r="H7051" s="32" t="s">
        <v>542</v>
      </c>
      <c r="I7051" s="32" t="s">
        <v>579</v>
      </c>
      <c r="J7051" s="135">
        <v>21</v>
      </c>
      <c r="K7051" s="28">
        <v>0.40244000000000002</v>
      </c>
      <c r="L7051" s="28">
        <f t="shared" si="151"/>
        <v>0.33051000000000003</v>
      </c>
      <c r="M7051" s="28"/>
      <c r="O7051" s="77">
        <v>0.2629300057888031</v>
      </c>
      <c r="Q7051" s="135"/>
      <c r="R7051" s="27"/>
      <c r="BF7051" s="106"/>
    </row>
    <row r="7052" spans="1:58" x14ac:dyDescent="0.25">
      <c r="A7052" t="s">
        <v>17</v>
      </c>
      <c r="B7052" s="23">
        <v>2019</v>
      </c>
      <c r="C7052" s="23" t="s">
        <v>3</v>
      </c>
      <c r="D7052" s="23" t="s">
        <v>62</v>
      </c>
      <c r="E7052" s="23" t="s">
        <v>265</v>
      </c>
      <c r="F7052" s="23" t="s">
        <v>337</v>
      </c>
      <c r="G7052" s="23" t="s">
        <v>541</v>
      </c>
      <c r="H7052" s="32" t="s">
        <v>542</v>
      </c>
      <c r="I7052" s="32" t="s">
        <v>579</v>
      </c>
      <c r="J7052" s="135">
        <v>18</v>
      </c>
      <c r="K7052" s="28">
        <v>0.42857000000000001</v>
      </c>
      <c r="L7052" s="28">
        <f t="shared" si="151"/>
        <v>0.32346999999999998</v>
      </c>
      <c r="M7052" s="28"/>
      <c r="O7052" s="77">
        <v>0.230880007147789</v>
      </c>
      <c r="Q7052" s="135"/>
      <c r="R7052" s="27"/>
      <c r="BF7052" s="106"/>
    </row>
    <row r="7053" spans="1:58" x14ac:dyDescent="0.25">
      <c r="A7053" t="s">
        <v>17</v>
      </c>
      <c r="B7053" s="23">
        <v>2020</v>
      </c>
      <c r="C7053" s="23" t="s">
        <v>0</v>
      </c>
      <c r="D7053" s="23" t="s">
        <v>63</v>
      </c>
      <c r="E7053" s="23" t="s">
        <v>265</v>
      </c>
      <c r="F7053" s="23" t="s">
        <v>337</v>
      </c>
      <c r="G7053" s="23" t="s">
        <v>541</v>
      </c>
      <c r="H7053" s="32" t="s">
        <v>542</v>
      </c>
      <c r="I7053" s="32" t="s">
        <v>579</v>
      </c>
      <c r="J7053" s="135">
        <v>17</v>
      </c>
      <c r="K7053" s="28">
        <v>0.45455000000000001</v>
      </c>
      <c r="L7053" s="28">
        <f t="shared" si="151"/>
        <v>0.28033999999999998</v>
      </c>
      <c r="M7053" s="28"/>
      <c r="O7053" s="77">
        <v>0.1393100023269653</v>
      </c>
      <c r="Q7053" s="135"/>
      <c r="R7053" s="27"/>
      <c r="BF7053" s="106"/>
    </row>
    <row r="7054" spans="1:58" x14ac:dyDescent="0.25">
      <c r="A7054" t="s">
        <v>17</v>
      </c>
      <c r="B7054" s="23">
        <v>2020</v>
      </c>
      <c r="C7054" s="23" t="s">
        <v>1</v>
      </c>
      <c r="D7054" s="23" t="s">
        <v>64</v>
      </c>
      <c r="E7054" s="23" t="s">
        <v>265</v>
      </c>
      <c r="F7054" s="23" t="s">
        <v>337</v>
      </c>
      <c r="G7054" s="23" t="s">
        <v>541</v>
      </c>
      <c r="H7054" s="32" t="s">
        <v>542</v>
      </c>
      <c r="I7054" s="32" t="s">
        <v>579</v>
      </c>
      <c r="J7054" s="135">
        <v>14</v>
      </c>
      <c r="K7054" s="28">
        <v>0.46428999999999998</v>
      </c>
      <c r="L7054" s="28">
        <f t="shared" si="151"/>
        <v>0.26867000000000002</v>
      </c>
      <c r="M7054" s="28"/>
      <c r="O7054" s="77">
        <v>0.17129999399185181</v>
      </c>
      <c r="Q7054" s="135"/>
      <c r="R7054" s="27"/>
      <c r="BF7054" s="106"/>
    </row>
    <row r="7055" spans="1:58" x14ac:dyDescent="0.25">
      <c r="A7055" t="s">
        <v>17</v>
      </c>
      <c r="B7055" s="23">
        <v>2020</v>
      </c>
      <c r="C7055" s="23" t="s">
        <v>2</v>
      </c>
      <c r="D7055" s="23" t="s">
        <v>65</v>
      </c>
      <c r="E7055" s="23" t="s">
        <v>265</v>
      </c>
      <c r="F7055" s="23" t="s">
        <v>337</v>
      </c>
      <c r="G7055" s="23" t="s">
        <v>541</v>
      </c>
      <c r="H7055" s="32" t="s">
        <v>542</v>
      </c>
      <c r="I7055" s="32" t="s">
        <v>579</v>
      </c>
      <c r="J7055" s="135">
        <v>12</v>
      </c>
      <c r="K7055" s="28">
        <v>0.45651999999999998</v>
      </c>
      <c r="L7055" s="28">
        <f t="shared" si="151"/>
        <v>0.25618000000000002</v>
      </c>
      <c r="M7055" s="28"/>
      <c r="O7055" s="77">
        <v>0.2179500013589859</v>
      </c>
      <c r="Q7055" s="135"/>
      <c r="R7055" s="27"/>
      <c r="BF7055" s="106"/>
    </row>
    <row r="7056" spans="1:58" x14ac:dyDescent="0.25">
      <c r="A7056" t="s">
        <v>17</v>
      </c>
      <c r="B7056" s="23">
        <v>2020</v>
      </c>
      <c r="C7056" s="23" t="s">
        <v>3</v>
      </c>
      <c r="D7056" s="23" t="s">
        <v>66</v>
      </c>
      <c r="E7056" s="23" t="s">
        <v>265</v>
      </c>
      <c r="F7056" s="23" t="s">
        <v>337</v>
      </c>
      <c r="G7056" s="23" t="s">
        <v>541</v>
      </c>
      <c r="H7056" s="32" t="s">
        <v>542</v>
      </c>
      <c r="I7056" s="32" t="s">
        <v>579</v>
      </c>
      <c r="J7056" s="135">
        <v>11</v>
      </c>
      <c r="K7056" s="28">
        <v>0.44444</v>
      </c>
      <c r="L7056" s="28">
        <f t="shared" si="151"/>
        <v>0.26554</v>
      </c>
      <c r="M7056" s="28"/>
      <c r="O7056" s="77">
        <v>0.24258999526500699</v>
      </c>
      <c r="Q7056" s="135"/>
      <c r="R7056" s="27"/>
      <c r="BF7056" s="106"/>
    </row>
    <row r="7057" spans="1:58" x14ac:dyDescent="0.25">
      <c r="A7057" t="s">
        <v>17</v>
      </c>
      <c r="B7057" s="23">
        <v>2021</v>
      </c>
      <c r="C7057" s="23" t="s">
        <v>0</v>
      </c>
      <c r="D7057" s="23" t="s">
        <v>67</v>
      </c>
      <c r="E7057" s="23" t="s">
        <v>265</v>
      </c>
      <c r="F7057" s="23" t="s">
        <v>337</v>
      </c>
      <c r="G7057" s="23" t="s">
        <v>541</v>
      </c>
      <c r="H7057" s="32" t="s">
        <v>542</v>
      </c>
      <c r="I7057" s="32" t="s">
        <v>579</v>
      </c>
      <c r="J7057" s="135">
        <v>14</v>
      </c>
      <c r="K7057" s="28">
        <v>0.4</v>
      </c>
      <c r="L7057" s="28">
        <f t="shared" si="151"/>
        <v>0.30179</v>
      </c>
      <c r="M7057" s="28"/>
      <c r="O7057" s="77">
        <v>0.2547299861907959</v>
      </c>
      <c r="Q7057" s="135"/>
      <c r="R7057" s="27"/>
      <c r="BF7057" s="106"/>
    </row>
    <row r="7058" spans="1:58" x14ac:dyDescent="0.25">
      <c r="A7058" t="s">
        <v>17</v>
      </c>
      <c r="B7058" s="23">
        <v>2021</v>
      </c>
      <c r="C7058" s="23" t="s">
        <v>1</v>
      </c>
      <c r="D7058" s="23" t="s">
        <v>68</v>
      </c>
      <c r="E7058" s="23" t="s">
        <v>265</v>
      </c>
      <c r="F7058" s="23" t="s">
        <v>337</v>
      </c>
      <c r="G7058" s="23" t="s">
        <v>541</v>
      </c>
      <c r="H7058" s="32" t="s">
        <v>542</v>
      </c>
      <c r="I7058" s="32" t="s">
        <v>579</v>
      </c>
      <c r="J7058" s="135">
        <v>17</v>
      </c>
      <c r="K7058" s="28">
        <v>0.42424000000000001</v>
      </c>
      <c r="L7058" s="28">
        <f t="shared" si="151"/>
        <v>0.30381999999999998</v>
      </c>
      <c r="M7058" s="28"/>
      <c r="O7058" s="77">
        <v>0.25255998969078058</v>
      </c>
      <c r="Q7058" s="135"/>
      <c r="R7058" s="27"/>
      <c r="BF7058" s="106"/>
    </row>
    <row r="7059" spans="1:58" x14ac:dyDescent="0.25">
      <c r="A7059" t="s">
        <v>17</v>
      </c>
      <c r="B7059" s="23">
        <v>2021</v>
      </c>
      <c r="C7059" s="23" t="s">
        <v>2</v>
      </c>
      <c r="D7059" s="23" t="s">
        <v>69</v>
      </c>
      <c r="E7059" s="23" t="s">
        <v>265</v>
      </c>
      <c r="F7059" s="23" t="s">
        <v>337</v>
      </c>
      <c r="G7059" s="23" t="s">
        <v>541</v>
      </c>
      <c r="H7059" s="32" t="s">
        <v>542</v>
      </c>
      <c r="I7059" s="32" t="s">
        <v>579</v>
      </c>
      <c r="J7059" s="135">
        <v>19</v>
      </c>
      <c r="K7059" s="28">
        <v>0.38667000000000001</v>
      </c>
      <c r="L7059" s="28">
        <f t="shared" si="151"/>
        <v>0.31916</v>
      </c>
      <c r="M7059" s="28"/>
      <c r="O7059" s="77">
        <v>0.26715001463890081</v>
      </c>
      <c r="Q7059" s="135"/>
      <c r="R7059" s="27"/>
      <c r="BF7059" s="106"/>
    </row>
    <row r="7060" spans="1:58" x14ac:dyDescent="0.25">
      <c r="A7060" t="s">
        <v>17</v>
      </c>
      <c r="B7060" s="23">
        <v>2021</v>
      </c>
      <c r="C7060" s="23" t="s">
        <v>3</v>
      </c>
      <c r="D7060" s="23" t="s">
        <v>70</v>
      </c>
      <c r="E7060" s="23" t="s">
        <v>265</v>
      </c>
      <c r="F7060" s="23" t="s">
        <v>337</v>
      </c>
      <c r="G7060" s="23" t="s">
        <v>541</v>
      </c>
      <c r="H7060" s="32" t="s">
        <v>542</v>
      </c>
      <c r="I7060" s="32" t="s">
        <v>579</v>
      </c>
      <c r="J7060" s="135">
        <v>18</v>
      </c>
      <c r="K7060" s="28">
        <v>0.32856999999999997</v>
      </c>
      <c r="L7060" s="28">
        <f t="shared" si="151"/>
        <v>0.31583</v>
      </c>
      <c r="M7060" s="28"/>
      <c r="O7060" s="77">
        <v>0.26399001479148859</v>
      </c>
      <c r="Q7060" s="135"/>
      <c r="R7060" s="27"/>
      <c r="BF7060" s="106"/>
    </row>
    <row r="7061" spans="1:58" x14ac:dyDescent="0.25">
      <c r="A7061" t="s">
        <v>17</v>
      </c>
      <c r="B7061" s="23">
        <v>2022</v>
      </c>
      <c r="C7061" s="23" t="s">
        <v>0</v>
      </c>
      <c r="D7061" s="23" t="s">
        <v>71</v>
      </c>
      <c r="E7061" s="23" t="s">
        <v>265</v>
      </c>
      <c r="F7061" s="23" t="s">
        <v>337</v>
      </c>
      <c r="G7061" s="23" t="s">
        <v>541</v>
      </c>
      <c r="H7061" s="32" t="s">
        <v>542</v>
      </c>
      <c r="I7061" s="32" t="s">
        <v>579</v>
      </c>
      <c r="J7061" s="135">
        <v>16</v>
      </c>
      <c r="K7061" s="28">
        <v>0.42187999999999998</v>
      </c>
      <c r="L7061" s="28">
        <f t="shared" si="151"/>
        <v>0.31734000000000001</v>
      </c>
      <c r="M7061" s="28"/>
      <c r="O7061" s="77">
        <v>0.26568999886512762</v>
      </c>
      <c r="Q7061" s="135"/>
      <c r="R7061" s="27"/>
      <c r="BF7061" s="106"/>
    </row>
    <row r="7062" spans="1:58" x14ac:dyDescent="0.25">
      <c r="A7062" t="s">
        <v>17</v>
      </c>
      <c r="B7062" s="23">
        <v>2022</v>
      </c>
      <c r="C7062" s="23" t="s">
        <v>1</v>
      </c>
      <c r="D7062" s="23" t="s">
        <v>72</v>
      </c>
      <c r="E7062" s="23" t="s">
        <v>265</v>
      </c>
      <c r="F7062" s="23" t="s">
        <v>337</v>
      </c>
      <c r="G7062" s="23" t="s">
        <v>541</v>
      </c>
      <c r="H7062" s="32" t="s">
        <v>542</v>
      </c>
      <c r="I7062" s="32" t="s">
        <v>579</v>
      </c>
      <c r="J7062" s="135">
        <v>15</v>
      </c>
      <c r="K7062" s="28">
        <v>0.43332999999999999</v>
      </c>
      <c r="L7062" s="28">
        <f t="shared" si="151"/>
        <v>0.32958999999999999</v>
      </c>
      <c r="M7062" s="28"/>
      <c r="O7062" s="77">
        <v>0.27766001224517822</v>
      </c>
      <c r="Q7062" s="135"/>
      <c r="R7062" s="27"/>
      <c r="BF7062" s="106"/>
    </row>
    <row r="7063" spans="1:58" x14ac:dyDescent="0.25">
      <c r="A7063" t="s">
        <v>17</v>
      </c>
      <c r="B7063" s="23">
        <v>2022</v>
      </c>
      <c r="C7063" s="23" t="s">
        <v>2</v>
      </c>
      <c r="D7063" s="23" t="s">
        <v>73</v>
      </c>
      <c r="E7063" s="23" t="s">
        <v>265</v>
      </c>
      <c r="F7063" s="23" t="s">
        <v>337</v>
      </c>
      <c r="G7063" s="23" t="s">
        <v>541</v>
      </c>
      <c r="H7063" s="32" t="s">
        <v>542</v>
      </c>
      <c r="I7063" s="32" t="s">
        <v>579</v>
      </c>
      <c r="J7063" s="135">
        <v>14</v>
      </c>
      <c r="K7063" s="28">
        <v>0.52632000000000001</v>
      </c>
      <c r="L7063" s="28">
        <f t="shared" si="151"/>
        <v>0.31498999999999999</v>
      </c>
      <c r="M7063" s="28"/>
      <c r="O7063" s="77">
        <v>0.2497300058603287</v>
      </c>
      <c r="Q7063" s="135"/>
      <c r="R7063" s="27"/>
      <c r="BF7063" s="106"/>
    </row>
    <row r="7064" spans="1:58" x14ac:dyDescent="0.25">
      <c r="A7064" t="s">
        <v>17</v>
      </c>
      <c r="B7064" s="23">
        <v>2022</v>
      </c>
      <c r="C7064" s="23" t="s">
        <v>3</v>
      </c>
      <c r="D7064" s="23" t="s">
        <v>493</v>
      </c>
      <c r="E7064" s="23" t="s">
        <v>265</v>
      </c>
      <c r="F7064" s="23" t="s">
        <v>337</v>
      </c>
      <c r="G7064" s="23" t="s">
        <v>541</v>
      </c>
      <c r="H7064" s="32" t="s">
        <v>542</v>
      </c>
      <c r="I7064" s="32" t="s">
        <v>579</v>
      </c>
      <c r="J7064" s="135">
        <v>16</v>
      </c>
      <c r="K7064" s="28">
        <v>0.58065</v>
      </c>
      <c r="L7064" s="28">
        <f t="shared" si="151"/>
        <v>0.30764000000000002</v>
      </c>
      <c r="M7064" s="28"/>
      <c r="O7064" s="77">
        <v>0.25554001331329351</v>
      </c>
      <c r="Q7064" s="135"/>
      <c r="R7064" s="27"/>
      <c r="BF7064" s="106"/>
    </row>
    <row r="7065" spans="1:58" x14ac:dyDescent="0.25">
      <c r="A7065" t="s">
        <v>17</v>
      </c>
      <c r="B7065" s="23">
        <v>2023</v>
      </c>
      <c r="C7065" s="23" t="s">
        <v>0</v>
      </c>
      <c r="D7065" s="23" t="s">
        <v>537</v>
      </c>
      <c r="E7065" s="23" t="s">
        <v>265</v>
      </c>
      <c r="F7065" s="23" t="s">
        <v>337</v>
      </c>
      <c r="G7065" s="23" t="s">
        <v>541</v>
      </c>
      <c r="H7065" s="32" t="s">
        <v>542</v>
      </c>
      <c r="I7065" s="32" t="s">
        <v>579</v>
      </c>
      <c r="J7065" s="135">
        <v>16</v>
      </c>
      <c r="K7065" s="28">
        <v>0.53225999999999996</v>
      </c>
      <c r="L7065" s="28">
        <f t="shared" si="151"/>
        <v>0.29743999999999998</v>
      </c>
      <c r="M7065" s="28"/>
      <c r="O7065" s="77">
        <v>0.26218000054359442</v>
      </c>
      <c r="Q7065" s="135"/>
      <c r="R7065" s="27"/>
      <c r="BF7065" s="106"/>
    </row>
    <row r="7066" spans="1:58" x14ac:dyDescent="0.25">
      <c r="A7066" t="s">
        <v>17</v>
      </c>
      <c r="B7066" s="23">
        <v>2019</v>
      </c>
      <c r="C7066" s="23" t="s">
        <v>0</v>
      </c>
      <c r="D7066" s="23" t="s">
        <v>59</v>
      </c>
      <c r="E7066" s="23" t="s">
        <v>266</v>
      </c>
      <c r="F7066" s="23" t="s">
        <v>338</v>
      </c>
      <c r="G7066" s="23" t="s">
        <v>541</v>
      </c>
      <c r="H7066" s="32" t="s">
        <v>542</v>
      </c>
      <c r="I7066" s="32" t="s">
        <v>579</v>
      </c>
      <c r="J7066" s="135">
        <v>14</v>
      </c>
      <c r="K7066" s="28">
        <v>1.8519999999999998E-2</v>
      </c>
      <c r="L7066" s="28">
        <f t="shared" si="151"/>
        <v>0.34447</v>
      </c>
      <c r="M7066" s="28"/>
      <c r="O7066" s="77">
        <v>0.31793001294136047</v>
      </c>
      <c r="Q7066" s="135"/>
      <c r="R7066" s="27"/>
      <c r="BF7066" s="106"/>
    </row>
    <row r="7067" spans="1:58" x14ac:dyDescent="0.25">
      <c r="A7067" t="s">
        <v>17</v>
      </c>
      <c r="B7067" s="23">
        <v>2019</v>
      </c>
      <c r="C7067" s="23" t="s">
        <v>1</v>
      </c>
      <c r="D7067" s="23" t="s">
        <v>60</v>
      </c>
      <c r="E7067" s="23" t="s">
        <v>266</v>
      </c>
      <c r="F7067" s="23" t="s">
        <v>338</v>
      </c>
      <c r="G7067" s="23" t="s">
        <v>541</v>
      </c>
      <c r="H7067" s="32" t="s">
        <v>542</v>
      </c>
      <c r="I7067" s="32" t="s">
        <v>579</v>
      </c>
      <c r="J7067" s="135">
        <v>16</v>
      </c>
      <c r="K7067" s="28">
        <v>1.5869999999999999E-2</v>
      </c>
      <c r="L7067" s="28">
        <f t="shared" si="151"/>
        <v>0.34921000000000002</v>
      </c>
      <c r="M7067" s="28"/>
      <c r="O7067" s="77">
        <v>0.29095000028610229</v>
      </c>
      <c r="Q7067" s="135"/>
      <c r="R7067" s="27"/>
      <c r="BF7067" s="106"/>
    </row>
    <row r="7068" spans="1:58" x14ac:dyDescent="0.25">
      <c r="A7068" t="s">
        <v>17</v>
      </c>
      <c r="B7068" s="23">
        <v>2019</v>
      </c>
      <c r="C7068" s="23" t="s">
        <v>2</v>
      </c>
      <c r="D7068" s="23" t="s">
        <v>61</v>
      </c>
      <c r="E7068" s="23" t="s">
        <v>266</v>
      </c>
      <c r="F7068" s="23" t="s">
        <v>338</v>
      </c>
      <c r="G7068" s="23" t="s">
        <v>541</v>
      </c>
      <c r="H7068" s="32" t="s">
        <v>542</v>
      </c>
      <c r="I7068" s="32" t="s">
        <v>579</v>
      </c>
      <c r="J7068" s="135">
        <v>18</v>
      </c>
      <c r="K7068" s="28">
        <v>1.389E-2</v>
      </c>
      <c r="L7068" s="28">
        <f t="shared" si="151"/>
        <v>0.33051000000000003</v>
      </c>
      <c r="M7068" s="28"/>
      <c r="O7068" s="77">
        <v>0.2629300057888031</v>
      </c>
      <c r="Q7068" s="135"/>
      <c r="R7068" s="27"/>
      <c r="BF7068" s="106"/>
    </row>
    <row r="7069" spans="1:58" x14ac:dyDescent="0.25">
      <c r="A7069" t="s">
        <v>17</v>
      </c>
      <c r="B7069" s="23">
        <v>2019</v>
      </c>
      <c r="C7069" s="23" t="s">
        <v>3</v>
      </c>
      <c r="D7069" s="23" t="s">
        <v>62</v>
      </c>
      <c r="E7069" s="23" t="s">
        <v>266</v>
      </c>
      <c r="F7069" s="23" t="s">
        <v>338</v>
      </c>
      <c r="G7069" s="23" t="s">
        <v>541</v>
      </c>
      <c r="H7069" s="32" t="s">
        <v>542</v>
      </c>
      <c r="I7069" s="32" t="s">
        <v>579</v>
      </c>
      <c r="J7069" s="135">
        <v>18</v>
      </c>
      <c r="K7069" s="28">
        <v>2.8570000000000002E-2</v>
      </c>
      <c r="L7069" s="28">
        <f t="shared" si="151"/>
        <v>0.32346999999999998</v>
      </c>
      <c r="M7069" s="28"/>
      <c r="O7069" s="77">
        <v>0.230880007147789</v>
      </c>
      <c r="Q7069" s="135"/>
      <c r="R7069" s="27"/>
      <c r="BF7069" s="106"/>
    </row>
    <row r="7070" spans="1:58" x14ac:dyDescent="0.25">
      <c r="A7070" t="s">
        <v>17</v>
      </c>
      <c r="B7070" s="23">
        <v>2020</v>
      </c>
      <c r="C7070" s="23" t="s">
        <v>0</v>
      </c>
      <c r="D7070" s="23" t="s">
        <v>63</v>
      </c>
      <c r="E7070" s="23" t="s">
        <v>266</v>
      </c>
      <c r="F7070" s="23" t="s">
        <v>338</v>
      </c>
      <c r="G7070" s="23" t="s">
        <v>541</v>
      </c>
      <c r="H7070" s="32" t="s">
        <v>542</v>
      </c>
      <c r="I7070" s="32" t="s">
        <v>579</v>
      </c>
      <c r="J7070" s="135">
        <v>16</v>
      </c>
      <c r="K7070" s="28">
        <v>3.2259999999999997E-2</v>
      </c>
      <c r="L7070" s="28">
        <f t="shared" si="151"/>
        <v>0.28033999999999998</v>
      </c>
      <c r="M7070" s="28"/>
      <c r="O7070" s="77">
        <v>0.1393100023269653</v>
      </c>
      <c r="Q7070" s="135"/>
      <c r="R7070" s="27"/>
      <c r="BF7070" s="106"/>
    </row>
    <row r="7071" spans="1:58" x14ac:dyDescent="0.25">
      <c r="A7071" t="s">
        <v>17</v>
      </c>
      <c r="B7071" s="23">
        <v>2020</v>
      </c>
      <c r="C7071" s="23" t="s">
        <v>1</v>
      </c>
      <c r="D7071" s="23" t="s">
        <v>64</v>
      </c>
      <c r="E7071" s="23" t="s">
        <v>266</v>
      </c>
      <c r="F7071" s="23" t="s">
        <v>338</v>
      </c>
      <c r="G7071" s="23" t="s">
        <v>541</v>
      </c>
      <c r="H7071" s="32" t="s">
        <v>542</v>
      </c>
      <c r="I7071" s="32" t="s">
        <v>579</v>
      </c>
      <c r="J7071" s="135">
        <v>13</v>
      </c>
      <c r="K7071" s="28">
        <v>0.04</v>
      </c>
      <c r="L7071" s="28">
        <f t="shared" si="151"/>
        <v>0.26867000000000002</v>
      </c>
      <c r="M7071" s="28"/>
      <c r="O7071" s="77">
        <v>0.17129999399185181</v>
      </c>
      <c r="Q7071" s="135"/>
      <c r="R7071" s="27"/>
      <c r="BF7071" s="106"/>
    </row>
    <row r="7072" spans="1:58" x14ac:dyDescent="0.25">
      <c r="A7072" t="s">
        <v>17</v>
      </c>
      <c r="B7072" s="23">
        <v>2020</v>
      </c>
      <c r="C7072" s="23" t="s">
        <v>2</v>
      </c>
      <c r="D7072" s="23" t="s">
        <v>65</v>
      </c>
      <c r="E7072" s="23" t="s">
        <v>266</v>
      </c>
      <c r="F7072" s="23" t="s">
        <v>338</v>
      </c>
      <c r="G7072" s="23" t="s">
        <v>541</v>
      </c>
      <c r="H7072" s="32" t="s">
        <v>542</v>
      </c>
      <c r="I7072" s="32" t="s">
        <v>579</v>
      </c>
      <c r="J7072" s="135">
        <v>10</v>
      </c>
      <c r="K7072" s="28">
        <v>4.8779999999999997E-2</v>
      </c>
      <c r="L7072" s="28">
        <f t="shared" si="151"/>
        <v>0.25618000000000002</v>
      </c>
      <c r="M7072" s="28"/>
      <c r="O7072" s="77">
        <v>0.2179500013589859</v>
      </c>
      <c r="Q7072" s="135"/>
      <c r="R7072" s="27"/>
      <c r="BF7072" s="106"/>
    </row>
    <row r="7073" spans="1:58" x14ac:dyDescent="0.25">
      <c r="A7073" t="s">
        <v>17</v>
      </c>
      <c r="B7073" s="23">
        <v>2020</v>
      </c>
      <c r="C7073" s="23" t="s">
        <v>3</v>
      </c>
      <c r="D7073" s="23" t="s">
        <v>66</v>
      </c>
      <c r="E7073" s="23" t="s">
        <v>266</v>
      </c>
      <c r="F7073" s="23" t="s">
        <v>338</v>
      </c>
      <c r="G7073" s="23" t="s">
        <v>541</v>
      </c>
      <c r="H7073" s="32" t="s">
        <v>542</v>
      </c>
      <c r="I7073" s="32" t="s">
        <v>579</v>
      </c>
      <c r="J7073" s="135">
        <v>10</v>
      </c>
      <c r="K7073" s="28">
        <v>4.8779999999999997E-2</v>
      </c>
      <c r="L7073" s="28">
        <f t="shared" si="151"/>
        <v>0.26554</v>
      </c>
      <c r="M7073" s="28"/>
      <c r="O7073" s="77">
        <v>0.24258999526500699</v>
      </c>
      <c r="Q7073" s="135"/>
      <c r="R7073" s="27"/>
      <c r="BF7073" s="106"/>
    </row>
    <row r="7074" spans="1:58" x14ac:dyDescent="0.25">
      <c r="A7074" t="s">
        <v>17</v>
      </c>
      <c r="B7074" s="23">
        <v>2021</v>
      </c>
      <c r="C7074" s="23" t="s">
        <v>0</v>
      </c>
      <c r="D7074" s="23" t="s">
        <v>67</v>
      </c>
      <c r="E7074" s="23" t="s">
        <v>266</v>
      </c>
      <c r="F7074" s="23" t="s">
        <v>338</v>
      </c>
      <c r="G7074" s="23" t="s">
        <v>541</v>
      </c>
      <c r="H7074" s="32" t="s">
        <v>542</v>
      </c>
      <c r="I7074" s="32" t="s">
        <v>579</v>
      </c>
      <c r="J7074" s="135">
        <v>10</v>
      </c>
      <c r="K7074" s="28">
        <v>0.1</v>
      </c>
      <c r="L7074" s="28">
        <f t="shared" si="151"/>
        <v>0.30179</v>
      </c>
      <c r="M7074" s="28"/>
      <c r="O7074" s="77">
        <v>0.2547299861907959</v>
      </c>
      <c r="Q7074" s="135"/>
      <c r="R7074" s="27"/>
      <c r="BF7074" s="106"/>
    </row>
    <row r="7075" spans="1:58" x14ac:dyDescent="0.25">
      <c r="A7075" t="s">
        <v>17</v>
      </c>
      <c r="B7075" s="23">
        <v>2021</v>
      </c>
      <c r="C7075" s="23" t="s">
        <v>1</v>
      </c>
      <c r="D7075" s="23" t="s">
        <v>68</v>
      </c>
      <c r="E7075" s="23" t="s">
        <v>266</v>
      </c>
      <c r="F7075" s="23" t="s">
        <v>338</v>
      </c>
      <c r="G7075" s="23" t="s">
        <v>541</v>
      </c>
      <c r="H7075" s="32" t="s">
        <v>542</v>
      </c>
      <c r="I7075" s="32" t="s">
        <v>579</v>
      </c>
      <c r="J7075" s="135">
        <v>13</v>
      </c>
      <c r="K7075" s="28">
        <v>0.1</v>
      </c>
      <c r="L7075" s="28">
        <f t="shared" si="151"/>
        <v>0.30381999999999998</v>
      </c>
      <c r="M7075" s="28"/>
      <c r="O7075" s="77">
        <v>0.25255998969078058</v>
      </c>
      <c r="Q7075" s="135"/>
      <c r="R7075" s="27"/>
      <c r="BF7075" s="106"/>
    </row>
    <row r="7076" spans="1:58" x14ac:dyDescent="0.25">
      <c r="A7076" t="s">
        <v>17</v>
      </c>
      <c r="B7076" s="23">
        <v>2021</v>
      </c>
      <c r="C7076" s="23" t="s">
        <v>2</v>
      </c>
      <c r="D7076" s="23" t="s">
        <v>69</v>
      </c>
      <c r="E7076" s="23" t="s">
        <v>266</v>
      </c>
      <c r="F7076" s="23" t="s">
        <v>338</v>
      </c>
      <c r="G7076" s="23" t="s">
        <v>541</v>
      </c>
      <c r="H7076" s="32" t="s">
        <v>542</v>
      </c>
      <c r="I7076" s="32" t="s">
        <v>579</v>
      </c>
      <c r="J7076" s="135">
        <v>13</v>
      </c>
      <c r="K7076" s="28">
        <v>0.11321000000000001</v>
      </c>
      <c r="L7076" s="28">
        <f t="shared" si="151"/>
        <v>0.31916</v>
      </c>
      <c r="M7076" s="28"/>
      <c r="O7076" s="77">
        <v>0.26715001463890081</v>
      </c>
      <c r="Q7076" s="135"/>
      <c r="R7076" s="27"/>
      <c r="BF7076" s="106"/>
    </row>
    <row r="7077" spans="1:58" x14ac:dyDescent="0.25">
      <c r="A7077" t="s">
        <v>17</v>
      </c>
      <c r="B7077" s="23">
        <v>2021</v>
      </c>
      <c r="C7077" s="23" t="s">
        <v>3</v>
      </c>
      <c r="D7077" s="23" t="s">
        <v>70</v>
      </c>
      <c r="E7077" s="23" t="s">
        <v>266</v>
      </c>
      <c r="F7077" s="23" t="s">
        <v>338</v>
      </c>
      <c r="G7077" s="23" t="s">
        <v>541</v>
      </c>
      <c r="H7077" s="32" t="s">
        <v>542</v>
      </c>
      <c r="I7077" s="32" t="s">
        <v>579</v>
      </c>
      <c r="J7077" s="135">
        <v>13</v>
      </c>
      <c r="K7077" s="28">
        <v>9.8040000000000002E-2</v>
      </c>
      <c r="L7077" s="28">
        <f t="shared" si="151"/>
        <v>0.31583</v>
      </c>
      <c r="M7077" s="28"/>
      <c r="O7077" s="77">
        <v>0.26399001479148859</v>
      </c>
      <c r="Q7077" s="135"/>
      <c r="R7077" s="27"/>
      <c r="BF7077" s="106"/>
    </row>
    <row r="7078" spans="1:58" x14ac:dyDescent="0.25">
      <c r="A7078" t="s">
        <v>17</v>
      </c>
      <c r="B7078" s="23">
        <v>2022</v>
      </c>
      <c r="C7078" s="23" t="s">
        <v>0</v>
      </c>
      <c r="D7078" s="23" t="s">
        <v>71</v>
      </c>
      <c r="E7078" s="23" t="s">
        <v>266</v>
      </c>
      <c r="F7078" s="23" t="s">
        <v>338</v>
      </c>
      <c r="G7078" s="23" t="s">
        <v>541</v>
      </c>
      <c r="H7078" s="32" t="s">
        <v>542</v>
      </c>
      <c r="I7078" s="32" t="s">
        <v>579</v>
      </c>
      <c r="J7078" s="135">
        <v>14</v>
      </c>
      <c r="K7078" s="28">
        <v>7.4069999999999997E-2</v>
      </c>
      <c r="L7078" s="28">
        <f t="shared" si="151"/>
        <v>0.31734000000000001</v>
      </c>
      <c r="M7078" s="28"/>
      <c r="O7078" s="77">
        <v>0.26568999886512762</v>
      </c>
      <c r="Q7078" s="135"/>
      <c r="R7078" s="27"/>
      <c r="BF7078" s="106"/>
    </row>
    <row r="7079" spans="1:58" x14ac:dyDescent="0.25">
      <c r="A7079" t="s">
        <v>17</v>
      </c>
      <c r="B7079" s="23">
        <v>2022</v>
      </c>
      <c r="C7079" s="23" t="s">
        <v>1</v>
      </c>
      <c r="D7079" s="23" t="s">
        <v>72</v>
      </c>
      <c r="E7079" s="23" t="s">
        <v>266</v>
      </c>
      <c r="F7079" s="23" t="s">
        <v>338</v>
      </c>
      <c r="G7079" s="23" t="s">
        <v>541</v>
      </c>
      <c r="H7079" s="32" t="s">
        <v>542</v>
      </c>
      <c r="I7079" s="32" t="s">
        <v>579</v>
      </c>
      <c r="J7079" s="135">
        <v>13</v>
      </c>
      <c r="K7079" s="28">
        <v>7.6920000000000002E-2</v>
      </c>
      <c r="L7079" s="28">
        <f t="shared" si="151"/>
        <v>0.32958999999999999</v>
      </c>
      <c r="M7079" s="28"/>
      <c r="O7079" s="77">
        <v>0.27766001224517822</v>
      </c>
      <c r="Q7079" s="135"/>
      <c r="R7079" s="27"/>
      <c r="BF7079" s="106"/>
    </row>
    <row r="7080" spans="1:58" x14ac:dyDescent="0.25">
      <c r="A7080" t="s">
        <v>17</v>
      </c>
      <c r="B7080" s="23">
        <v>2022</v>
      </c>
      <c r="C7080" s="23" t="s">
        <v>2</v>
      </c>
      <c r="D7080" s="23" t="s">
        <v>73</v>
      </c>
      <c r="E7080" s="23" t="s">
        <v>266</v>
      </c>
      <c r="F7080" s="23" t="s">
        <v>338</v>
      </c>
      <c r="G7080" s="23" t="s">
        <v>541</v>
      </c>
      <c r="H7080" s="32" t="s">
        <v>542</v>
      </c>
      <c r="I7080" s="32" t="s">
        <v>579</v>
      </c>
      <c r="J7080" s="135">
        <v>12</v>
      </c>
      <c r="K7080" s="28">
        <v>6.25E-2</v>
      </c>
      <c r="L7080" s="28">
        <f t="shared" si="151"/>
        <v>0.31498999999999999</v>
      </c>
      <c r="M7080" s="28"/>
      <c r="O7080" s="77">
        <v>0.2497300058603287</v>
      </c>
      <c r="Q7080" s="135"/>
      <c r="R7080" s="27"/>
      <c r="BF7080" s="106"/>
    </row>
    <row r="7081" spans="1:58" x14ac:dyDescent="0.25">
      <c r="A7081" t="s">
        <v>17</v>
      </c>
      <c r="B7081" s="23">
        <v>2022</v>
      </c>
      <c r="C7081" s="23" t="s">
        <v>3</v>
      </c>
      <c r="D7081" s="23" t="s">
        <v>493</v>
      </c>
      <c r="E7081" s="23" t="s">
        <v>266</v>
      </c>
      <c r="F7081" s="23" t="s">
        <v>338</v>
      </c>
      <c r="G7081" s="23" t="s">
        <v>541</v>
      </c>
      <c r="H7081" s="32" t="s">
        <v>542</v>
      </c>
      <c r="I7081" s="32" t="s">
        <v>579</v>
      </c>
      <c r="J7081" s="135">
        <v>13</v>
      </c>
      <c r="K7081" s="28">
        <v>5.8819999999999997E-2</v>
      </c>
      <c r="L7081" s="28">
        <f t="shared" si="151"/>
        <v>0.30764000000000002</v>
      </c>
      <c r="M7081" s="28"/>
      <c r="O7081" s="77">
        <v>0.25554001331329351</v>
      </c>
      <c r="Q7081" s="135"/>
      <c r="R7081" s="27"/>
      <c r="BF7081" s="106"/>
    </row>
    <row r="7082" spans="1:58" x14ac:dyDescent="0.25">
      <c r="A7082" t="s">
        <v>17</v>
      </c>
      <c r="B7082" s="23">
        <v>2023</v>
      </c>
      <c r="C7082" s="23" t="s">
        <v>0</v>
      </c>
      <c r="D7082" s="23" t="s">
        <v>537</v>
      </c>
      <c r="E7082" s="23" t="s">
        <v>266</v>
      </c>
      <c r="F7082" s="23" t="s">
        <v>338</v>
      </c>
      <c r="G7082" s="23" t="s">
        <v>541</v>
      </c>
      <c r="H7082" s="32" t="s">
        <v>542</v>
      </c>
      <c r="I7082" s="32" t="s">
        <v>579</v>
      </c>
      <c r="J7082" s="135">
        <v>12</v>
      </c>
      <c r="K7082" s="28">
        <v>0.1087</v>
      </c>
      <c r="L7082" s="28">
        <f t="shared" si="151"/>
        <v>0.29743999999999998</v>
      </c>
      <c r="M7082" s="28"/>
      <c r="O7082" s="77">
        <v>0.26218000054359442</v>
      </c>
      <c r="Q7082" s="135"/>
      <c r="R7082" s="27"/>
      <c r="BF7082" s="106"/>
    </row>
    <row r="7083" spans="1:58" x14ac:dyDescent="0.25">
      <c r="A7083" t="s">
        <v>17</v>
      </c>
      <c r="B7083" s="23">
        <v>2019</v>
      </c>
      <c r="C7083" s="23" t="s">
        <v>0</v>
      </c>
      <c r="D7083" s="23" t="s">
        <v>59</v>
      </c>
      <c r="E7083" s="23" t="s">
        <v>267</v>
      </c>
      <c r="F7083" s="23" t="s">
        <v>339</v>
      </c>
      <c r="G7083" s="23" t="s">
        <v>540</v>
      </c>
      <c r="H7083" s="32" t="s">
        <v>367</v>
      </c>
      <c r="I7083" s="32" t="s">
        <v>579</v>
      </c>
      <c r="J7083" s="135">
        <v>13</v>
      </c>
      <c r="K7083" s="28">
        <v>0.21568999999999999</v>
      </c>
      <c r="L7083" s="28">
        <f t="shared" si="151"/>
        <v>0.26808999999999999</v>
      </c>
      <c r="M7083" s="28"/>
      <c r="O7083" s="77">
        <v>0.31793001294136047</v>
      </c>
      <c r="Q7083" s="135"/>
      <c r="R7083" s="27"/>
      <c r="BF7083" s="106"/>
    </row>
    <row r="7084" spans="1:58" x14ac:dyDescent="0.25">
      <c r="A7084" t="s">
        <v>17</v>
      </c>
      <c r="B7084" s="23">
        <v>2019</v>
      </c>
      <c r="C7084" s="23" t="s">
        <v>1</v>
      </c>
      <c r="D7084" s="23" t="s">
        <v>60</v>
      </c>
      <c r="E7084" s="23" t="s">
        <v>267</v>
      </c>
      <c r="F7084" s="23" t="s">
        <v>339</v>
      </c>
      <c r="G7084" s="23" t="s">
        <v>540</v>
      </c>
      <c r="H7084" s="32" t="s">
        <v>367</v>
      </c>
      <c r="I7084" s="32" t="s">
        <v>579</v>
      </c>
      <c r="J7084" s="135">
        <v>14</v>
      </c>
      <c r="K7084" s="28">
        <v>0.24074000000000001</v>
      </c>
      <c r="L7084" s="28">
        <f t="shared" si="151"/>
        <v>0.26373999999999997</v>
      </c>
      <c r="M7084" s="28"/>
      <c r="O7084" s="77">
        <v>0.29095000028610229</v>
      </c>
      <c r="Q7084" s="135"/>
      <c r="R7084" s="27"/>
      <c r="BF7084" s="106"/>
    </row>
    <row r="7085" spans="1:58" x14ac:dyDescent="0.25">
      <c r="A7085" t="s">
        <v>17</v>
      </c>
      <c r="B7085" s="23">
        <v>2019</v>
      </c>
      <c r="C7085" s="23" t="s">
        <v>2</v>
      </c>
      <c r="D7085" s="23" t="s">
        <v>61</v>
      </c>
      <c r="E7085" s="23" t="s">
        <v>267</v>
      </c>
      <c r="F7085" s="23" t="s">
        <v>339</v>
      </c>
      <c r="G7085" s="23" t="s">
        <v>540</v>
      </c>
      <c r="H7085" s="32" t="s">
        <v>367</v>
      </c>
      <c r="I7085" s="32" t="s">
        <v>579</v>
      </c>
      <c r="J7085" s="135">
        <v>13</v>
      </c>
      <c r="K7085" s="28">
        <v>0.20755000000000001</v>
      </c>
      <c r="L7085" s="28">
        <f t="shared" si="151"/>
        <v>0.23333000000000001</v>
      </c>
      <c r="M7085" s="28"/>
      <c r="O7085" s="77">
        <v>0.2629300057888031</v>
      </c>
      <c r="Q7085" s="135"/>
      <c r="R7085" s="27"/>
      <c r="BF7085" s="106"/>
    </row>
    <row r="7086" spans="1:58" x14ac:dyDescent="0.25">
      <c r="A7086" t="s">
        <v>17</v>
      </c>
      <c r="B7086" s="23">
        <v>2019</v>
      </c>
      <c r="C7086" s="23" t="s">
        <v>3</v>
      </c>
      <c r="D7086" s="23" t="s">
        <v>62</v>
      </c>
      <c r="E7086" s="23" t="s">
        <v>267</v>
      </c>
      <c r="F7086" s="23" t="s">
        <v>339</v>
      </c>
      <c r="G7086" s="23" t="s">
        <v>540</v>
      </c>
      <c r="H7086" s="32" t="s">
        <v>367</v>
      </c>
      <c r="I7086" s="32" t="s">
        <v>579</v>
      </c>
      <c r="J7086" s="135">
        <v>13</v>
      </c>
      <c r="K7086" s="28">
        <v>0.14000000000000001</v>
      </c>
      <c r="L7086" s="28">
        <f t="shared" si="151"/>
        <v>0.19231000000000001</v>
      </c>
      <c r="M7086" s="28"/>
      <c r="O7086" s="77">
        <v>0.230880007147789</v>
      </c>
      <c r="Q7086" s="135"/>
      <c r="R7086" s="27"/>
      <c r="BF7086" s="106"/>
    </row>
    <row r="7087" spans="1:58" x14ac:dyDescent="0.25">
      <c r="A7087" t="s">
        <v>17</v>
      </c>
      <c r="B7087" s="23">
        <v>2020</v>
      </c>
      <c r="C7087" s="23" t="s">
        <v>0</v>
      </c>
      <c r="D7087" s="23" t="s">
        <v>63</v>
      </c>
      <c r="E7087" s="23" t="s">
        <v>267</v>
      </c>
      <c r="F7087" s="23" t="s">
        <v>339</v>
      </c>
      <c r="G7087" s="23" t="s">
        <v>540</v>
      </c>
      <c r="H7087" s="32" t="s">
        <v>367</v>
      </c>
      <c r="I7087" s="32" t="s">
        <v>579</v>
      </c>
      <c r="J7087" s="135">
        <v>13</v>
      </c>
      <c r="K7087" s="28">
        <v>9.4339999999999993E-2</v>
      </c>
      <c r="L7087" s="28">
        <f t="shared" si="151"/>
        <v>0.16327</v>
      </c>
      <c r="M7087" s="28"/>
      <c r="O7087" s="77">
        <v>0.1393100023269653</v>
      </c>
      <c r="Q7087" s="135"/>
      <c r="R7087" s="27"/>
      <c r="BF7087" s="106"/>
    </row>
    <row r="7088" spans="1:58" x14ac:dyDescent="0.25">
      <c r="A7088" t="s">
        <v>17</v>
      </c>
      <c r="B7088" s="23">
        <v>2020</v>
      </c>
      <c r="C7088" s="23" t="s">
        <v>1</v>
      </c>
      <c r="D7088" s="23" t="s">
        <v>64</v>
      </c>
      <c r="E7088" s="23" t="s">
        <v>267</v>
      </c>
      <c r="F7088" s="23" t="s">
        <v>339</v>
      </c>
      <c r="G7088" s="23" t="s">
        <v>540</v>
      </c>
      <c r="H7088" s="32" t="s">
        <v>367</v>
      </c>
      <c r="I7088" s="32" t="s">
        <v>579</v>
      </c>
      <c r="J7088" s="135">
        <v>12</v>
      </c>
      <c r="K7088" s="28">
        <v>2.0830000000000001E-2</v>
      </c>
      <c r="L7088" s="28">
        <f t="shared" si="151"/>
        <v>0.12162000000000001</v>
      </c>
      <c r="M7088" s="28"/>
      <c r="O7088" s="77">
        <v>0.17129999399185181</v>
      </c>
      <c r="Q7088" s="135"/>
      <c r="R7088" s="27"/>
      <c r="BF7088" s="106"/>
    </row>
    <row r="7089" spans="1:58" x14ac:dyDescent="0.25">
      <c r="A7089" t="s">
        <v>17</v>
      </c>
      <c r="B7089" s="23">
        <v>2020</v>
      </c>
      <c r="C7089" s="23" t="s">
        <v>2</v>
      </c>
      <c r="D7089" s="23" t="s">
        <v>65</v>
      </c>
      <c r="E7089" s="23" t="s">
        <v>267</v>
      </c>
      <c r="F7089" s="23" t="s">
        <v>339</v>
      </c>
      <c r="G7089" s="23" t="s">
        <v>540</v>
      </c>
      <c r="H7089" s="32" t="s">
        <v>367</v>
      </c>
      <c r="I7089" s="32" t="s">
        <v>579</v>
      </c>
      <c r="J7089" s="135">
        <v>11</v>
      </c>
      <c r="K7089" s="28">
        <v>2.3810000000000001E-2</v>
      </c>
      <c r="L7089" s="28">
        <f t="shared" si="151"/>
        <v>0.11642</v>
      </c>
      <c r="M7089" s="28"/>
      <c r="O7089" s="77">
        <v>0.2179500013589859</v>
      </c>
      <c r="Q7089" s="135"/>
      <c r="R7089" s="27"/>
      <c r="BF7089" s="106"/>
    </row>
    <row r="7090" spans="1:58" x14ac:dyDescent="0.25">
      <c r="A7090" t="s">
        <v>17</v>
      </c>
      <c r="B7090" s="23">
        <v>2020</v>
      </c>
      <c r="C7090" s="23" t="s">
        <v>3</v>
      </c>
      <c r="D7090" s="23" t="s">
        <v>66</v>
      </c>
      <c r="E7090" s="23" t="s">
        <v>267</v>
      </c>
      <c r="F7090" s="23" t="s">
        <v>339</v>
      </c>
      <c r="G7090" s="23" t="s">
        <v>540</v>
      </c>
      <c r="H7090" s="32" t="s">
        <v>367</v>
      </c>
      <c r="I7090" s="32" t="s">
        <v>579</v>
      </c>
      <c r="J7090" s="135">
        <v>10</v>
      </c>
      <c r="K7090" s="28">
        <v>4.8779999999999997E-2</v>
      </c>
      <c r="L7090" s="28">
        <f t="shared" si="151"/>
        <v>0.11662</v>
      </c>
      <c r="M7090" s="28"/>
      <c r="O7090" s="77">
        <v>0.24258999526500699</v>
      </c>
      <c r="Q7090" s="135"/>
      <c r="R7090" s="27"/>
      <c r="BF7090" s="106"/>
    </row>
    <row r="7091" spans="1:58" x14ac:dyDescent="0.25">
      <c r="A7091" t="s">
        <v>17</v>
      </c>
      <c r="B7091" s="23">
        <v>2021</v>
      </c>
      <c r="C7091" s="23" t="s">
        <v>0</v>
      </c>
      <c r="D7091" s="23" t="s">
        <v>67</v>
      </c>
      <c r="E7091" s="23" t="s">
        <v>267</v>
      </c>
      <c r="F7091" s="23" t="s">
        <v>339</v>
      </c>
      <c r="G7091" s="23" t="s">
        <v>540</v>
      </c>
      <c r="H7091" s="32" t="s">
        <v>367</v>
      </c>
      <c r="I7091" s="32" t="s">
        <v>579</v>
      </c>
      <c r="J7091" s="135">
        <v>11</v>
      </c>
      <c r="K7091" s="28">
        <v>0.11364</v>
      </c>
      <c r="L7091" s="28">
        <f t="shared" si="151"/>
        <v>0.15895999999999999</v>
      </c>
      <c r="M7091" s="28"/>
      <c r="O7091" s="77">
        <v>0.2547299861907959</v>
      </c>
      <c r="Q7091" s="135"/>
      <c r="R7091" s="27"/>
      <c r="BF7091" s="106"/>
    </row>
    <row r="7092" spans="1:58" x14ac:dyDescent="0.25">
      <c r="A7092" t="s">
        <v>17</v>
      </c>
      <c r="B7092" s="23">
        <v>2021</v>
      </c>
      <c r="C7092" s="23" t="s">
        <v>1</v>
      </c>
      <c r="D7092" s="23" t="s">
        <v>68</v>
      </c>
      <c r="E7092" s="23" t="s">
        <v>267</v>
      </c>
      <c r="F7092" s="23" t="s">
        <v>339</v>
      </c>
      <c r="G7092" s="23" t="s">
        <v>540</v>
      </c>
      <c r="H7092" s="32" t="s">
        <v>367</v>
      </c>
      <c r="I7092" s="32" t="s">
        <v>579</v>
      </c>
      <c r="J7092" s="135">
        <v>12</v>
      </c>
      <c r="K7092" s="28">
        <v>0.1875</v>
      </c>
      <c r="L7092" s="28">
        <f t="shared" si="151"/>
        <v>0.19008</v>
      </c>
      <c r="M7092" s="28"/>
      <c r="O7092" s="77">
        <v>0.25255998969078058</v>
      </c>
      <c r="Q7092" s="135"/>
      <c r="R7092" s="27"/>
      <c r="BF7092" s="106"/>
    </row>
    <row r="7093" spans="1:58" x14ac:dyDescent="0.25">
      <c r="A7093" t="s">
        <v>17</v>
      </c>
      <c r="B7093" s="23">
        <v>2021</v>
      </c>
      <c r="C7093" s="23" t="s">
        <v>2</v>
      </c>
      <c r="D7093" s="23" t="s">
        <v>69</v>
      </c>
      <c r="E7093" s="23" t="s">
        <v>267</v>
      </c>
      <c r="F7093" s="23" t="s">
        <v>339</v>
      </c>
      <c r="G7093" s="23" t="s">
        <v>540</v>
      </c>
      <c r="H7093" s="32" t="s">
        <v>367</v>
      </c>
      <c r="I7093" s="32" t="s">
        <v>579</v>
      </c>
      <c r="J7093" s="135">
        <v>13</v>
      </c>
      <c r="K7093" s="28">
        <v>0.30188999999999999</v>
      </c>
      <c r="L7093" s="28">
        <f t="shared" si="151"/>
        <v>0.20102</v>
      </c>
      <c r="M7093" s="28"/>
      <c r="O7093" s="77">
        <v>0.26715001463890081</v>
      </c>
      <c r="Q7093" s="135"/>
      <c r="R7093" s="27"/>
      <c r="BF7093" s="106"/>
    </row>
    <row r="7094" spans="1:58" x14ac:dyDescent="0.25">
      <c r="A7094" t="s">
        <v>17</v>
      </c>
      <c r="B7094" s="23">
        <v>2021</v>
      </c>
      <c r="C7094" s="23" t="s">
        <v>3</v>
      </c>
      <c r="D7094" s="23" t="s">
        <v>70</v>
      </c>
      <c r="E7094" s="23" t="s">
        <v>267</v>
      </c>
      <c r="F7094" s="23" t="s">
        <v>339</v>
      </c>
      <c r="G7094" s="23" t="s">
        <v>540</v>
      </c>
      <c r="H7094" s="32" t="s">
        <v>367</v>
      </c>
      <c r="I7094" s="32" t="s">
        <v>579</v>
      </c>
      <c r="J7094" s="135">
        <v>14</v>
      </c>
      <c r="K7094" s="28">
        <v>0.32727000000000001</v>
      </c>
      <c r="L7094" s="28">
        <f t="shared" si="151"/>
        <v>0.20610999999999999</v>
      </c>
      <c r="M7094" s="28"/>
      <c r="O7094" s="77">
        <v>0.26399001479148859</v>
      </c>
      <c r="Q7094" s="135"/>
      <c r="R7094" s="27"/>
      <c r="BF7094" s="106"/>
    </row>
    <row r="7095" spans="1:58" x14ac:dyDescent="0.25">
      <c r="A7095" t="s">
        <v>17</v>
      </c>
      <c r="B7095" s="23">
        <v>2022</v>
      </c>
      <c r="C7095" s="23" t="s">
        <v>0</v>
      </c>
      <c r="D7095" s="23" t="s">
        <v>71</v>
      </c>
      <c r="E7095" s="23" t="s">
        <v>267</v>
      </c>
      <c r="F7095" s="23" t="s">
        <v>339</v>
      </c>
      <c r="G7095" s="23" t="s">
        <v>540</v>
      </c>
      <c r="H7095" s="32" t="s">
        <v>367</v>
      </c>
      <c r="I7095" s="32" t="s">
        <v>579</v>
      </c>
      <c r="J7095" s="135">
        <v>12</v>
      </c>
      <c r="K7095" s="28">
        <v>0.34694000000000003</v>
      </c>
      <c r="L7095" s="28">
        <f t="shared" si="151"/>
        <v>0.19799</v>
      </c>
      <c r="M7095" s="28"/>
      <c r="O7095" s="77">
        <v>0.26568999886512762</v>
      </c>
      <c r="Q7095" s="135"/>
      <c r="R7095" s="27"/>
      <c r="BF7095" s="106"/>
    </row>
    <row r="7096" spans="1:58" x14ac:dyDescent="0.25">
      <c r="A7096" t="s">
        <v>17</v>
      </c>
      <c r="B7096" s="23">
        <v>2022</v>
      </c>
      <c r="C7096" s="23" t="s">
        <v>1</v>
      </c>
      <c r="D7096" s="23" t="s">
        <v>72</v>
      </c>
      <c r="E7096" s="23" t="s">
        <v>267</v>
      </c>
      <c r="F7096" s="23" t="s">
        <v>339</v>
      </c>
      <c r="G7096" s="23" t="s">
        <v>540</v>
      </c>
      <c r="H7096" s="32" t="s">
        <v>367</v>
      </c>
      <c r="I7096" s="32" t="s">
        <v>579</v>
      </c>
      <c r="J7096" s="135">
        <v>11</v>
      </c>
      <c r="K7096" s="28">
        <v>0.31111</v>
      </c>
      <c r="L7096" s="28">
        <f t="shared" si="151"/>
        <v>0.20596</v>
      </c>
      <c r="M7096" s="28"/>
      <c r="O7096" s="77">
        <v>0.27766001224517822</v>
      </c>
      <c r="Q7096" s="135"/>
      <c r="R7096" s="27"/>
      <c r="BF7096" s="106"/>
    </row>
    <row r="7097" spans="1:58" x14ac:dyDescent="0.25">
      <c r="A7097" t="s">
        <v>17</v>
      </c>
      <c r="B7097" s="23">
        <v>2022</v>
      </c>
      <c r="C7097" s="23" t="s">
        <v>2</v>
      </c>
      <c r="D7097" s="23" t="s">
        <v>73</v>
      </c>
      <c r="E7097" s="23" t="s">
        <v>267</v>
      </c>
      <c r="F7097" s="23" t="s">
        <v>339</v>
      </c>
      <c r="G7097" s="23" t="s">
        <v>540</v>
      </c>
      <c r="H7097" s="32" t="s">
        <v>367</v>
      </c>
      <c r="I7097" s="32" t="s">
        <v>579</v>
      </c>
      <c r="J7097" s="135">
        <v>10</v>
      </c>
      <c r="K7097" s="28">
        <v>0.29268</v>
      </c>
      <c r="L7097" s="28">
        <f t="shared" si="151"/>
        <v>0.20799999999999999</v>
      </c>
      <c r="M7097" s="28"/>
      <c r="O7097" s="77">
        <v>0.2497300058603287</v>
      </c>
      <c r="Q7097" s="135"/>
      <c r="R7097" s="27"/>
      <c r="BF7097" s="106"/>
    </row>
    <row r="7098" spans="1:58" x14ac:dyDescent="0.25">
      <c r="A7098" t="s">
        <v>17</v>
      </c>
      <c r="B7098" s="23">
        <v>2022</v>
      </c>
      <c r="C7098" s="23" t="s">
        <v>3</v>
      </c>
      <c r="D7098" s="23" t="s">
        <v>493</v>
      </c>
      <c r="E7098" s="23" t="s">
        <v>267</v>
      </c>
      <c r="F7098" s="23" t="s">
        <v>339</v>
      </c>
      <c r="G7098" s="23" t="s">
        <v>540</v>
      </c>
      <c r="H7098" s="32" t="s">
        <v>367</v>
      </c>
      <c r="I7098" s="32" t="s">
        <v>579</v>
      </c>
      <c r="J7098" s="135">
        <v>10</v>
      </c>
      <c r="K7098" s="28">
        <v>0.34211000000000003</v>
      </c>
      <c r="L7098" s="28">
        <f t="shared" si="151"/>
        <v>0.23397999999999999</v>
      </c>
      <c r="M7098" s="28"/>
      <c r="O7098" s="77">
        <v>0.25554001331329351</v>
      </c>
      <c r="Q7098" s="135"/>
      <c r="R7098" s="27"/>
      <c r="BF7098" s="106"/>
    </row>
    <row r="7099" spans="1:58" x14ac:dyDescent="0.25">
      <c r="A7099" t="s">
        <v>17</v>
      </c>
      <c r="B7099" s="23">
        <v>2023</v>
      </c>
      <c r="C7099" s="23" t="s">
        <v>0</v>
      </c>
      <c r="D7099" s="23" t="s">
        <v>537</v>
      </c>
      <c r="E7099" s="23" t="s">
        <v>267</v>
      </c>
      <c r="F7099" s="23" t="s">
        <v>339</v>
      </c>
      <c r="G7099" s="23" t="s">
        <v>540</v>
      </c>
      <c r="H7099" s="32" t="s">
        <v>367</v>
      </c>
      <c r="I7099" s="32" t="s">
        <v>579</v>
      </c>
      <c r="J7099" s="135">
        <v>10</v>
      </c>
      <c r="K7099" s="28">
        <v>0.35897000000000001</v>
      </c>
      <c r="L7099" s="28">
        <f t="shared" si="151"/>
        <v>0.22531000000000001</v>
      </c>
      <c r="M7099" s="28"/>
      <c r="O7099" s="77">
        <v>0.26218000054359442</v>
      </c>
      <c r="Q7099" s="135"/>
      <c r="R7099" s="27"/>
      <c r="BF7099" s="106"/>
    </row>
    <row r="7100" spans="1:58" x14ac:dyDescent="0.25">
      <c r="A7100" t="s">
        <v>17</v>
      </c>
      <c r="B7100" s="23">
        <v>2019</v>
      </c>
      <c r="C7100" s="23" t="s">
        <v>0</v>
      </c>
      <c r="D7100" s="23" t="s">
        <v>59</v>
      </c>
      <c r="E7100" s="23" t="s">
        <v>230</v>
      </c>
      <c r="F7100" s="23" t="s">
        <v>231</v>
      </c>
      <c r="G7100" s="23" t="s">
        <v>545</v>
      </c>
      <c r="H7100" s="32" t="s">
        <v>366</v>
      </c>
      <c r="I7100" s="32" t="s">
        <v>579</v>
      </c>
      <c r="J7100" s="135">
        <v>19</v>
      </c>
      <c r="K7100" s="28">
        <v>0.26667000000000002</v>
      </c>
      <c r="L7100" s="28">
        <f t="shared" si="151"/>
        <v>0.2167</v>
      </c>
      <c r="M7100" s="28"/>
      <c r="O7100" s="77">
        <v>0.31793001294136047</v>
      </c>
      <c r="Q7100" s="135"/>
      <c r="R7100" s="27"/>
      <c r="BF7100" s="106"/>
    </row>
    <row r="7101" spans="1:58" x14ac:dyDescent="0.25">
      <c r="A7101" t="s">
        <v>17</v>
      </c>
      <c r="B7101" s="23">
        <v>2019</v>
      </c>
      <c r="C7101" s="23" t="s">
        <v>1</v>
      </c>
      <c r="D7101" s="23" t="s">
        <v>60</v>
      </c>
      <c r="E7101" s="23" t="s">
        <v>230</v>
      </c>
      <c r="F7101" s="23" t="s">
        <v>231</v>
      </c>
      <c r="G7101" s="23" t="s">
        <v>545</v>
      </c>
      <c r="H7101" s="32" t="s">
        <v>366</v>
      </c>
      <c r="I7101" s="32" t="s">
        <v>579</v>
      </c>
      <c r="J7101" s="135">
        <v>19</v>
      </c>
      <c r="K7101" s="28">
        <v>0.20269999999999999</v>
      </c>
      <c r="L7101" s="28">
        <f t="shared" si="151"/>
        <v>0.21647</v>
      </c>
      <c r="M7101" s="28"/>
      <c r="O7101" s="77">
        <v>0.29095000028610229</v>
      </c>
      <c r="Q7101" s="135"/>
      <c r="R7101" s="27"/>
      <c r="BF7101" s="106"/>
    </row>
    <row r="7102" spans="1:58" x14ac:dyDescent="0.25">
      <c r="A7102" t="s">
        <v>17</v>
      </c>
      <c r="B7102" s="23">
        <v>2019</v>
      </c>
      <c r="C7102" s="23" t="s">
        <v>2</v>
      </c>
      <c r="D7102" s="23" t="s">
        <v>61</v>
      </c>
      <c r="E7102" s="23" t="s">
        <v>230</v>
      </c>
      <c r="F7102" s="23" t="s">
        <v>231</v>
      </c>
      <c r="G7102" s="23" t="s">
        <v>545</v>
      </c>
      <c r="H7102" s="32" t="s">
        <v>366</v>
      </c>
      <c r="I7102" s="32" t="s">
        <v>579</v>
      </c>
      <c r="J7102" s="135">
        <v>21</v>
      </c>
      <c r="K7102" s="28">
        <v>0.20482</v>
      </c>
      <c r="L7102" s="28">
        <f t="shared" si="151"/>
        <v>0.21560000000000001</v>
      </c>
      <c r="M7102" s="28"/>
      <c r="O7102" s="77">
        <v>0.2629300057888031</v>
      </c>
      <c r="Q7102" s="135"/>
      <c r="R7102" s="27"/>
      <c r="BF7102" s="106"/>
    </row>
    <row r="7103" spans="1:58" x14ac:dyDescent="0.25">
      <c r="A7103" t="s">
        <v>17</v>
      </c>
      <c r="B7103" s="23">
        <v>2019</v>
      </c>
      <c r="C7103" s="23" t="s">
        <v>3</v>
      </c>
      <c r="D7103" s="23" t="s">
        <v>62</v>
      </c>
      <c r="E7103" s="23" t="s">
        <v>230</v>
      </c>
      <c r="F7103" s="23" t="s">
        <v>231</v>
      </c>
      <c r="G7103" s="23" t="s">
        <v>545</v>
      </c>
      <c r="H7103" s="32" t="s">
        <v>366</v>
      </c>
      <c r="I7103" s="32" t="s">
        <v>579</v>
      </c>
      <c r="J7103" s="135">
        <v>20</v>
      </c>
      <c r="K7103" s="28">
        <v>0.17721999999999999</v>
      </c>
      <c r="L7103" s="28">
        <f t="shared" si="151"/>
        <v>0.21542</v>
      </c>
      <c r="M7103" s="28"/>
      <c r="O7103" s="77">
        <v>0.230880007147789</v>
      </c>
      <c r="Q7103" s="135"/>
      <c r="R7103" s="27"/>
      <c r="BF7103" s="106"/>
    </row>
    <row r="7104" spans="1:58" x14ac:dyDescent="0.25">
      <c r="A7104" t="s">
        <v>17</v>
      </c>
      <c r="B7104" s="23">
        <v>2020</v>
      </c>
      <c r="C7104" s="23" t="s">
        <v>0</v>
      </c>
      <c r="D7104" s="23" t="s">
        <v>63</v>
      </c>
      <c r="E7104" s="23" t="s">
        <v>230</v>
      </c>
      <c r="F7104" s="23" t="s">
        <v>231</v>
      </c>
      <c r="G7104" s="23" t="s">
        <v>545</v>
      </c>
      <c r="H7104" s="32" t="s">
        <v>366</v>
      </c>
      <c r="I7104" s="32" t="s">
        <v>579</v>
      </c>
      <c r="J7104" s="135">
        <v>18</v>
      </c>
      <c r="K7104" s="28">
        <v>0.11429</v>
      </c>
      <c r="L7104" s="28">
        <f t="shared" si="151"/>
        <v>0.16547000000000001</v>
      </c>
      <c r="M7104" s="28"/>
      <c r="O7104" s="77">
        <v>0.1393100023269653</v>
      </c>
      <c r="Q7104" s="135"/>
      <c r="R7104" s="27"/>
      <c r="BF7104" s="106"/>
    </row>
    <row r="7105" spans="1:58" x14ac:dyDescent="0.25">
      <c r="A7105" t="s">
        <v>17</v>
      </c>
      <c r="B7105" s="23">
        <v>2020</v>
      </c>
      <c r="C7105" s="23" t="s">
        <v>1</v>
      </c>
      <c r="D7105" s="23" t="s">
        <v>64</v>
      </c>
      <c r="E7105" s="23" t="s">
        <v>230</v>
      </c>
      <c r="F7105" s="23" t="s">
        <v>231</v>
      </c>
      <c r="G7105" s="23" t="s">
        <v>545</v>
      </c>
      <c r="H7105" s="32" t="s">
        <v>366</v>
      </c>
      <c r="I7105" s="32" t="s">
        <v>579</v>
      </c>
      <c r="J7105" s="135">
        <v>16</v>
      </c>
      <c r="K7105" s="28">
        <v>0.16128999999999999</v>
      </c>
      <c r="L7105" s="28">
        <f t="shared" si="151"/>
        <v>0.16533</v>
      </c>
      <c r="M7105" s="28"/>
      <c r="O7105" s="77">
        <v>0.17129999399185181</v>
      </c>
      <c r="Q7105" s="135"/>
      <c r="R7105" s="27"/>
      <c r="BF7105" s="106"/>
    </row>
    <row r="7106" spans="1:58" x14ac:dyDescent="0.25">
      <c r="A7106" t="s">
        <v>17</v>
      </c>
      <c r="B7106" s="23">
        <v>2020</v>
      </c>
      <c r="C7106" s="23" t="s">
        <v>2</v>
      </c>
      <c r="D7106" s="23" t="s">
        <v>65</v>
      </c>
      <c r="E7106" s="23" t="s">
        <v>230</v>
      </c>
      <c r="F7106" s="23" t="s">
        <v>231</v>
      </c>
      <c r="G7106" s="23" t="s">
        <v>545</v>
      </c>
      <c r="H7106" s="32" t="s">
        <v>366</v>
      </c>
      <c r="I7106" s="32" t="s">
        <v>579</v>
      </c>
      <c r="J7106" s="135">
        <v>14</v>
      </c>
      <c r="K7106" s="28">
        <v>0.16070999999999999</v>
      </c>
      <c r="L7106" s="28">
        <f t="shared" ref="L7106:L7169" si="152">SUMIFS(K:K, E:E, G7106, D:D, D7106, I:I, I7106)</f>
        <v>0.18207000000000001</v>
      </c>
      <c r="M7106" s="28"/>
      <c r="O7106" s="77">
        <v>0.2179500013589859</v>
      </c>
      <c r="Q7106" s="135"/>
      <c r="R7106" s="27"/>
      <c r="BF7106" s="106"/>
    </row>
    <row r="7107" spans="1:58" x14ac:dyDescent="0.25">
      <c r="A7107" t="s">
        <v>17</v>
      </c>
      <c r="B7107" s="23">
        <v>2020</v>
      </c>
      <c r="C7107" s="23" t="s">
        <v>3</v>
      </c>
      <c r="D7107" s="23" t="s">
        <v>66</v>
      </c>
      <c r="E7107" s="23" t="s">
        <v>230</v>
      </c>
      <c r="F7107" s="23" t="s">
        <v>231</v>
      </c>
      <c r="G7107" s="23" t="s">
        <v>545</v>
      </c>
      <c r="H7107" s="32" t="s">
        <v>366</v>
      </c>
      <c r="I7107" s="32" t="s">
        <v>579</v>
      </c>
      <c r="J7107" s="135">
        <v>13</v>
      </c>
      <c r="K7107" s="28">
        <v>0.19231000000000001</v>
      </c>
      <c r="L7107" s="28">
        <f t="shared" si="152"/>
        <v>0.1875</v>
      </c>
      <c r="M7107" s="28"/>
      <c r="O7107" s="77">
        <v>0.24258999526500699</v>
      </c>
      <c r="Q7107" s="135"/>
      <c r="R7107" s="27"/>
      <c r="BF7107" s="106"/>
    </row>
    <row r="7108" spans="1:58" x14ac:dyDescent="0.25">
      <c r="A7108" t="s">
        <v>17</v>
      </c>
      <c r="B7108" s="23">
        <v>2021</v>
      </c>
      <c r="C7108" s="23" t="s">
        <v>0</v>
      </c>
      <c r="D7108" s="23" t="s">
        <v>67</v>
      </c>
      <c r="E7108" s="23" t="s">
        <v>230</v>
      </c>
      <c r="F7108" s="23" t="s">
        <v>231</v>
      </c>
      <c r="G7108" s="23" t="s">
        <v>545</v>
      </c>
      <c r="H7108" s="32" t="s">
        <v>366</v>
      </c>
      <c r="I7108" s="32" t="s">
        <v>579</v>
      </c>
      <c r="J7108" s="135">
        <v>14</v>
      </c>
      <c r="K7108" s="28">
        <v>0.23214000000000001</v>
      </c>
      <c r="L7108" s="28">
        <f t="shared" si="152"/>
        <v>0.21951000000000001</v>
      </c>
      <c r="M7108" s="28"/>
      <c r="O7108" s="77">
        <v>0.2547299861907959</v>
      </c>
      <c r="Q7108" s="135"/>
      <c r="R7108" s="27"/>
      <c r="BF7108" s="106"/>
    </row>
    <row r="7109" spans="1:58" x14ac:dyDescent="0.25">
      <c r="A7109" t="s">
        <v>17</v>
      </c>
      <c r="B7109" s="23">
        <v>2021</v>
      </c>
      <c r="C7109" s="23" t="s">
        <v>1</v>
      </c>
      <c r="D7109" s="23" t="s">
        <v>68</v>
      </c>
      <c r="E7109" s="23" t="s">
        <v>230</v>
      </c>
      <c r="F7109" s="23" t="s">
        <v>231</v>
      </c>
      <c r="G7109" s="23" t="s">
        <v>545</v>
      </c>
      <c r="H7109" s="32" t="s">
        <v>366</v>
      </c>
      <c r="I7109" s="32" t="s">
        <v>579</v>
      </c>
      <c r="J7109" s="135">
        <v>16</v>
      </c>
      <c r="K7109" s="28">
        <v>0.20968000000000001</v>
      </c>
      <c r="L7109" s="28">
        <f t="shared" si="152"/>
        <v>0.22020999999999999</v>
      </c>
      <c r="M7109" s="28"/>
      <c r="O7109" s="77">
        <v>0.25255998969078058</v>
      </c>
      <c r="Q7109" s="135"/>
      <c r="R7109" s="27"/>
      <c r="BF7109" s="106"/>
    </row>
    <row r="7110" spans="1:58" x14ac:dyDescent="0.25">
      <c r="A7110" t="s">
        <v>17</v>
      </c>
      <c r="B7110" s="23">
        <v>2021</v>
      </c>
      <c r="C7110" s="23" t="s">
        <v>2</v>
      </c>
      <c r="D7110" s="23" t="s">
        <v>69</v>
      </c>
      <c r="E7110" s="23" t="s">
        <v>230</v>
      </c>
      <c r="F7110" s="23" t="s">
        <v>231</v>
      </c>
      <c r="G7110" s="23" t="s">
        <v>545</v>
      </c>
      <c r="H7110" s="32" t="s">
        <v>366</v>
      </c>
      <c r="I7110" s="32" t="s">
        <v>579</v>
      </c>
      <c r="J7110" s="135">
        <v>17</v>
      </c>
      <c r="K7110" s="28">
        <v>0.20896000000000001</v>
      </c>
      <c r="L7110" s="28">
        <f t="shared" si="152"/>
        <v>0.22034000000000001</v>
      </c>
      <c r="M7110" s="28"/>
      <c r="O7110" s="77">
        <v>0.26715001463890081</v>
      </c>
      <c r="Q7110" s="135"/>
      <c r="R7110" s="27"/>
      <c r="BF7110" s="106"/>
    </row>
    <row r="7111" spans="1:58" x14ac:dyDescent="0.25">
      <c r="A7111" t="s">
        <v>17</v>
      </c>
      <c r="B7111" s="23">
        <v>2021</v>
      </c>
      <c r="C7111" s="23" t="s">
        <v>3</v>
      </c>
      <c r="D7111" s="23" t="s">
        <v>70</v>
      </c>
      <c r="E7111" s="23" t="s">
        <v>230</v>
      </c>
      <c r="F7111" s="23" t="s">
        <v>231</v>
      </c>
      <c r="G7111" s="23" t="s">
        <v>545</v>
      </c>
      <c r="H7111" s="32" t="s">
        <v>366</v>
      </c>
      <c r="I7111" s="32" t="s">
        <v>579</v>
      </c>
      <c r="J7111" s="135">
        <v>18</v>
      </c>
      <c r="K7111" s="28">
        <v>0.16900999999999999</v>
      </c>
      <c r="L7111" s="28">
        <f t="shared" si="152"/>
        <v>0.20141999999999999</v>
      </c>
      <c r="M7111" s="28"/>
      <c r="O7111" s="77">
        <v>0.26399001479148859</v>
      </c>
      <c r="Q7111" s="135"/>
      <c r="R7111" s="27"/>
      <c r="BF7111" s="106"/>
    </row>
    <row r="7112" spans="1:58" x14ac:dyDescent="0.25">
      <c r="A7112" t="s">
        <v>17</v>
      </c>
      <c r="B7112" s="23">
        <v>2022</v>
      </c>
      <c r="C7112" s="23" t="s">
        <v>0</v>
      </c>
      <c r="D7112" s="23" t="s">
        <v>71</v>
      </c>
      <c r="E7112" s="23" t="s">
        <v>230</v>
      </c>
      <c r="F7112" s="23" t="s">
        <v>231</v>
      </c>
      <c r="G7112" s="23" t="s">
        <v>545</v>
      </c>
      <c r="H7112" s="32" t="s">
        <v>366</v>
      </c>
      <c r="I7112" s="32" t="s">
        <v>579</v>
      </c>
      <c r="J7112" s="135">
        <v>19</v>
      </c>
      <c r="K7112" s="28">
        <v>0.22667000000000001</v>
      </c>
      <c r="L7112" s="28">
        <f t="shared" si="152"/>
        <v>0.20443</v>
      </c>
      <c r="M7112" s="28"/>
      <c r="O7112" s="77">
        <v>0.26568999886512762</v>
      </c>
      <c r="Q7112" s="135"/>
      <c r="R7112" s="27"/>
      <c r="BF7112" s="106"/>
    </row>
    <row r="7113" spans="1:58" x14ac:dyDescent="0.25">
      <c r="A7113" t="s">
        <v>17</v>
      </c>
      <c r="B7113" s="23">
        <v>2022</v>
      </c>
      <c r="C7113" s="23" t="s">
        <v>1</v>
      </c>
      <c r="D7113" s="23" t="s">
        <v>72</v>
      </c>
      <c r="E7113" s="23" t="s">
        <v>230</v>
      </c>
      <c r="F7113" s="23" t="s">
        <v>231</v>
      </c>
      <c r="G7113" s="23" t="s">
        <v>545</v>
      </c>
      <c r="H7113" s="32" t="s">
        <v>366</v>
      </c>
      <c r="I7113" s="32" t="s">
        <v>579</v>
      </c>
      <c r="J7113" s="135">
        <v>21</v>
      </c>
      <c r="K7113" s="28">
        <v>0.24096000000000001</v>
      </c>
      <c r="L7113" s="28">
        <f t="shared" si="152"/>
        <v>0.22611000000000001</v>
      </c>
      <c r="M7113" s="28"/>
      <c r="O7113" s="77">
        <v>0.27766001224517822</v>
      </c>
      <c r="Q7113" s="135"/>
      <c r="R7113" s="27"/>
      <c r="BF7113" s="106"/>
    </row>
    <row r="7114" spans="1:58" x14ac:dyDescent="0.25">
      <c r="A7114" t="s">
        <v>17</v>
      </c>
      <c r="B7114" s="23">
        <v>2022</v>
      </c>
      <c r="C7114" s="23" t="s">
        <v>2</v>
      </c>
      <c r="D7114" s="23" t="s">
        <v>73</v>
      </c>
      <c r="E7114" s="23" t="s">
        <v>230</v>
      </c>
      <c r="F7114" s="23" t="s">
        <v>231</v>
      </c>
      <c r="G7114" s="23" t="s">
        <v>545</v>
      </c>
      <c r="H7114" s="32" t="s">
        <v>366</v>
      </c>
      <c r="I7114" s="32" t="s">
        <v>579</v>
      </c>
      <c r="J7114" s="135">
        <v>19</v>
      </c>
      <c r="K7114" s="28">
        <v>0.22367999999999999</v>
      </c>
      <c r="L7114" s="28">
        <f t="shared" si="152"/>
        <v>0.20050999999999999</v>
      </c>
      <c r="M7114" s="28"/>
      <c r="O7114" s="77">
        <v>0.2497300058603287</v>
      </c>
      <c r="Q7114" s="135"/>
      <c r="R7114" s="27"/>
      <c r="BF7114" s="106"/>
    </row>
    <row r="7115" spans="1:58" x14ac:dyDescent="0.25">
      <c r="A7115" t="s">
        <v>17</v>
      </c>
      <c r="B7115" s="23">
        <v>2022</v>
      </c>
      <c r="C7115" s="23" t="s">
        <v>3</v>
      </c>
      <c r="D7115" s="23" t="s">
        <v>493</v>
      </c>
      <c r="E7115" s="23" t="s">
        <v>230</v>
      </c>
      <c r="F7115" s="23" t="s">
        <v>231</v>
      </c>
      <c r="G7115" s="23" t="s">
        <v>545</v>
      </c>
      <c r="H7115" s="32" t="s">
        <v>366</v>
      </c>
      <c r="I7115" s="32" t="s">
        <v>579</v>
      </c>
      <c r="J7115" s="135">
        <v>18</v>
      </c>
      <c r="K7115" s="28">
        <v>0.27778000000000003</v>
      </c>
      <c r="L7115" s="28">
        <f t="shared" si="152"/>
        <v>0.2046</v>
      </c>
      <c r="M7115" s="28"/>
      <c r="O7115" s="77">
        <v>0.25554001331329351</v>
      </c>
      <c r="Q7115" s="135"/>
      <c r="R7115" s="27"/>
      <c r="BF7115" s="106"/>
    </row>
    <row r="7116" spans="1:58" x14ac:dyDescent="0.25">
      <c r="A7116" t="s">
        <v>17</v>
      </c>
      <c r="B7116" s="23">
        <v>2023</v>
      </c>
      <c r="C7116" s="23" t="s">
        <v>0</v>
      </c>
      <c r="D7116" s="23" t="s">
        <v>537</v>
      </c>
      <c r="E7116" s="23" t="s">
        <v>230</v>
      </c>
      <c r="F7116" s="23" t="s">
        <v>231</v>
      </c>
      <c r="G7116" s="23" t="s">
        <v>545</v>
      </c>
      <c r="H7116" s="32" t="s">
        <v>366</v>
      </c>
      <c r="I7116" s="32" t="s">
        <v>579</v>
      </c>
      <c r="J7116" s="135">
        <v>18</v>
      </c>
      <c r="K7116" s="28">
        <v>0.15068000000000001</v>
      </c>
      <c r="L7116" s="28">
        <f t="shared" si="152"/>
        <v>0.17979999999999999</v>
      </c>
      <c r="M7116" s="28"/>
      <c r="O7116" s="77">
        <v>0.26218000054359442</v>
      </c>
      <c r="Q7116" s="135"/>
      <c r="R7116" s="27"/>
      <c r="BF7116" s="106"/>
    </row>
    <row r="7117" spans="1:58" x14ac:dyDescent="0.25">
      <c r="A7117" t="s">
        <v>17</v>
      </c>
      <c r="B7117" s="23">
        <v>2019</v>
      </c>
      <c r="C7117" s="23" t="s">
        <v>0</v>
      </c>
      <c r="D7117" s="23" t="s">
        <v>59</v>
      </c>
      <c r="E7117" s="23" t="s">
        <v>232</v>
      </c>
      <c r="F7117" s="23" t="s">
        <v>233</v>
      </c>
      <c r="G7117" s="23" t="s">
        <v>554</v>
      </c>
      <c r="H7117" s="32" t="s">
        <v>363</v>
      </c>
      <c r="I7117" s="32" t="s">
        <v>579</v>
      </c>
      <c r="J7117" s="135">
        <v>26</v>
      </c>
      <c r="K7117" s="28">
        <v>0.31068000000000001</v>
      </c>
      <c r="L7117" s="28">
        <f t="shared" si="152"/>
        <v>0.26125999999999999</v>
      </c>
      <c r="M7117" s="28"/>
      <c r="O7117" s="77">
        <v>0.31793001294136047</v>
      </c>
      <c r="Q7117" s="135"/>
      <c r="R7117" s="27"/>
      <c r="BF7117" s="106"/>
    </row>
    <row r="7118" spans="1:58" x14ac:dyDescent="0.25">
      <c r="A7118" t="s">
        <v>17</v>
      </c>
      <c r="B7118" s="23">
        <v>2019</v>
      </c>
      <c r="C7118" s="23" t="s">
        <v>1</v>
      </c>
      <c r="D7118" s="23" t="s">
        <v>60</v>
      </c>
      <c r="E7118" s="23" t="s">
        <v>232</v>
      </c>
      <c r="F7118" s="23" t="s">
        <v>233</v>
      </c>
      <c r="G7118" s="23" t="s">
        <v>554</v>
      </c>
      <c r="H7118" s="32" t="s">
        <v>363</v>
      </c>
      <c r="I7118" s="32" t="s">
        <v>579</v>
      </c>
      <c r="J7118" s="135">
        <v>27</v>
      </c>
      <c r="K7118" s="28">
        <v>0.29907</v>
      </c>
      <c r="L7118" s="28">
        <f t="shared" si="152"/>
        <v>0.27272999999999997</v>
      </c>
      <c r="M7118" s="28"/>
      <c r="O7118" s="77">
        <v>0.29095000028610229</v>
      </c>
      <c r="Q7118" s="135"/>
      <c r="R7118" s="27"/>
      <c r="BF7118" s="106"/>
    </row>
    <row r="7119" spans="1:58" x14ac:dyDescent="0.25">
      <c r="A7119" t="s">
        <v>17</v>
      </c>
      <c r="B7119" s="23">
        <v>2019</v>
      </c>
      <c r="C7119" s="23" t="s">
        <v>2</v>
      </c>
      <c r="D7119" s="23" t="s">
        <v>61</v>
      </c>
      <c r="E7119" s="23" t="s">
        <v>232</v>
      </c>
      <c r="F7119" s="23" t="s">
        <v>233</v>
      </c>
      <c r="G7119" s="23" t="s">
        <v>554</v>
      </c>
      <c r="H7119" s="32" t="s">
        <v>363</v>
      </c>
      <c r="I7119" s="32" t="s">
        <v>579</v>
      </c>
      <c r="J7119" s="135">
        <v>27</v>
      </c>
      <c r="K7119" s="28">
        <v>0.25234000000000001</v>
      </c>
      <c r="L7119" s="28">
        <f t="shared" si="152"/>
        <v>0.27106999999999998</v>
      </c>
      <c r="M7119" s="28"/>
      <c r="O7119" s="77">
        <v>0.2629300057888031</v>
      </c>
      <c r="Q7119" s="135"/>
      <c r="R7119" s="27"/>
      <c r="BF7119" s="106"/>
    </row>
    <row r="7120" spans="1:58" x14ac:dyDescent="0.25">
      <c r="A7120" t="s">
        <v>17</v>
      </c>
      <c r="B7120" s="23">
        <v>2019</v>
      </c>
      <c r="C7120" s="23" t="s">
        <v>3</v>
      </c>
      <c r="D7120" s="23" t="s">
        <v>62</v>
      </c>
      <c r="E7120" s="23" t="s">
        <v>232</v>
      </c>
      <c r="F7120" s="23" t="s">
        <v>233</v>
      </c>
      <c r="G7120" s="23" t="s">
        <v>554</v>
      </c>
      <c r="H7120" s="32" t="s">
        <v>363</v>
      </c>
      <c r="I7120" s="32" t="s">
        <v>579</v>
      </c>
      <c r="J7120" s="135">
        <v>26</v>
      </c>
      <c r="K7120" s="28">
        <v>0.21568999999999999</v>
      </c>
      <c r="L7120" s="28">
        <f t="shared" si="152"/>
        <v>0.26118000000000002</v>
      </c>
      <c r="M7120" s="28"/>
      <c r="O7120" s="77">
        <v>0.230880007147789</v>
      </c>
      <c r="Q7120" s="135"/>
      <c r="R7120" s="27"/>
      <c r="BF7120" s="106"/>
    </row>
    <row r="7121" spans="1:58" x14ac:dyDescent="0.25">
      <c r="A7121" t="s">
        <v>17</v>
      </c>
      <c r="B7121" s="23">
        <v>2020</v>
      </c>
      <c r="C7121" s="23" t="s">
        <v>0</v>
      </c>
      <c r="D7121" s="23" t="s">
        <v>63</v>
      </c>
      <c r="E7121" s="23" t="s">
        <v>232</v>
      </c>
      <c r="F7121" s="23" t="s">
        <v>233</v>
      </c>
      <c r="G7121" s="23" t="s">
        <v>554</v>
      </c>
      <c r="H7121" s="32" t="s">
        <v>363</v>
      </c>
      <c r="I7121" s="32" t="s">
        <v>579</v>
      </c>
      <c r="J7121" s="135">
        <v>24</v>
      </c>
      <c r="K7121" s="28">
        <v>0.18947</v>
      </c>
      <c r="L7121" s="28">
        <f t="shared" si="152"/>
        <v>0.23114000000000001</v>
      </c>
      <c r="M7121" s="28"/>
      <c r="O7121" s="77">
        <v>0.1393100023269653</v>
      </c>
      <c r="Q7121" s="135"/>
      <c r="R7121" s="27"/>
      <c r="BF7121" s="106"/>
    </row>
    <row r="7122" spans="1:58" x14ac:dyDescent="0.25">
      <c r="A7122" t="s">
        <v>17</v>
      </c>
      <c r="B7122" s="23">
        <v>2020</v>
      </c>
      <c r="C7122" s="23" t="s">
        <v>1</v>
      </c>
      <c r="D7122" s="23" t="s">
        <v>64</v>
      </c>
      <c r="E7122" s="23" t="s">
        <v>232</v>
      </c>
      <c r="F7122" s="23" t="s">
        <v>233</v>
      </c>
      <c r="G7122" s="23" t="s">
        <v>554</v>
      </c>
      <c r="H7122" s="32" t="s">
        <v>363</v>
      </c>
      <c r="I7122" s="32" t="s">
        <v>579</v>
      </c>
      <c r="J7122" s="135">
        <v>24</v>
      </c>
      <c r="K7122" s="28">
        <v>0.20213</v>
      </c>
      <c r="L7122" s="28">
        <f t="shared" si="152"/>
        <v>0.19891</v>
      </c>
      <c r="M7122" s="28"/>
      <c r="O7122" s="77">
        <v>0.17129999399185181</v>
      </c>
      <c r="Q7122" s="135"/>
      <c r="R7122" s="27"/>
      <c r="BF7122" s="106"/>
    </row>
    <row r="7123" spans="1:58" x14ac:dyDescent="0.25">
      <c r="A7123" t="s">
        <v>17</v>
      </c>
      <c r="B7123" s="23">
        <v>2020</v>
      </c>
      <c r="C7123" s="23" t="s">
        <v>2</v>
      </c>
      <c r="D7123" s="23" t="s">
        <v>65</v>
      </c>
      <c r="E7123" s="23" t="s">
        <v>232</v>
      </c>
      <c r="F7123" s="23" t="s">
        <v>233</v>
      </c>
      <c r="G7123" s="23" t="s">
        <v>554</v>
      </c>
      <c r="H7123" s="32" t="s">
        <v>363</v>
      </c>
      <c r="I7123" s="32" t="s">
        <v>579</v>
      </c>
      <c r="J7123" s="135">
        <v>23</v>
      </c>
      <c r="K7123" s="28">
        <v>0.20879</v>
      </c>
      <c r="L7123" s="28">
        <f t="shared" si="152"/>
        <v>0.18059</v>
      </c>
      <c r="M7123" s="28"/>
      <c r="O7123" s="77">
        <v>0.2179500013589859</v>
      </c>
      <c r="Q7123" s="135"/>
      <c r="R7123" s="27"/>
      <c r="BF7123" s="106"/>
    </row>
    <row r="7124" spans="1:58" x14ac:dyDescent="0.25">
      <c r="A7124" t="s">
        <v>17</v>
      </c>
      <c r="B7124" s="23">
        <v>2020</v>
      </c>
      <c r="C7124" s="23" t="s">
        <v>3</v>
      </c>
      <c r="D7124" s="23" t="s">
        <v>66</v>
      </c>
      <c r="E7124" s="23" t="s">
        <v>232</v>
      </c>
      <c r="F7124" s="23" t="s">
        <v>233</v>
      </c>
      <c r="G7124" s="23" t="s">
        <v>554</v>
      </c>
      <c r="H7124" s="32" t="s">
        <v>363</v>
      </c>
      <c r="I7124" s="32" t="s">
        <v>579</v>
      </c>
      <c r="J7124" s="135">
        <v>25</v>
      </c>
      <c r="K7124" s="28">
        <v>0.23</v>
      </c>
      <c r="L7124" s="28">
        <f t="shared" si="152"/>
        <v>0.17544000000000001</v>
      </c>
      <c r="M7124" s="28"/>
      <c r="O7124" s="77">
        <v>0.24258999526500699</v>
      </c>
      <c r="Q7124" s="135"/>
      <c r="R7124" s="27"/>
      <c r="BF7124" s="106"/>
    </row>
    <row r="7125" spans="1:58" x14ac:dyDescent="0.25">
      <c r="A7125" t="s">
        <v>17</v>
      </c>
      <c r="B7125" s="23">
        <v>2021</v>
      </c>
      <c r="C7125" s="23" t="s">
        <v>0</v>
      </c>
      <c r="D7125" s="23" t="s">
        <v>67</v>
      </c>
      <c r="E7125" s="23" t="s">
        <v>232</v>
      </c>
      <c r="F7125" s="23" t="s">
        <v>233</v>
      </c>
      <c r="G7125" s="23" t="s">
        <v>554</v>
      </c>
      <c r="H7125" s="32" t="s">
        <v>363</v>
      </c>
      <c r="I7125" s="32" t="s">
        <v>579</v>
      </c>
      <c r="J7125" s="135">
        <v>27</v>
      </c>
      <c r="K7125" s="28">
        <v>0.25</v>
      </c>
      <c r="L7125" s="28">
        <f t="shared" si="152"/>
        <v>0.20050000000000001</v>
      </c>
      <c r="M7125" s="28"/>
      <c r="O7125" s="77">
        <v>0.2547299861907959</v>
      </c>
      <c r="Q7125" s="135"/>
      <c r="R7125" s="27"/>
      <c r="BF7125" s="106"/>
    </row>
    <row r="7126" spans="1:58" x14ac:dyDescent="0.25">
      <c r="A7126" t="s">
        <v>17</v>
      </c>
      <c r="B7126" s="23">
        <v>2021</v>
      </c>
      <c r="C7126" s="23" t="s">
        <v>1</v>
      </c>
      <c r="D7126" s="23" t="s">
        <v>68</v>
      </c>
      <c r="E7126" s="23" t="s">
        <v>232</v>
      </c>
      <c r="F7126" s="23" t="s">
        <v>233</v>
      </c>
      <c r="G7126" s="23" t="s">
        <v>554</v>
      </c>
      <c r="H7126" s="32" t="s">
        <v>363</v>
      </c>
      <c r="I7126" s="32" t="s">
        <v>579</v>
      </c>
      <c r="J7126" s="135">
        <v>28</v>
      </c>
      <c r="K7126" s="28">
        <v>0.22320999999999999</v>
      </c>
      <c r="L7126" s="28">
        <f t="shared" si="152"/>
        <v>0.22581000000000001</v>
      </c>
      <c r="M7126" s="28"/>
      <c r="O7126" s="77">
        <v>0.25255998969078058</v>
      </c>
      <c r="Q7126" s="135"/>
      <c r="R7126" s="27"/>
      <c r="BF7126" s="106"/>
    </row>
    <row r="7127" spans="1:58" x14ac:dyDescent="0.25">
      <c r="A7127" t="s">
        <v>17</v>
      </c>
      <c r="B7127" s="23">
        <v>2021</v>
      </c>
      <c r="C7127" s="23" t="s">
        <v>2</v>
      </c>
      <c r="D7127" s="23" t="s">
        <v>69</v>
      </c>
      <c r="E7127" s="23" t="s">
        <v>232</v>
      </c>
      <c r="F7127" s="23" t="s">
        <v>233</v>
      </c>
      <c r="G7127" s="23" t="s">
        <v>554</v>
      </c>
      <c r="H7127" s="32" t="s">
        <v>363</v>
      </c>
      <c r="I7127" s="32" t="s">
        <v>579</v>
      </c>
      <c r="J7127" s="135">
        <v>31</v>
      </c>
      <c r="K7127" s="28">
        <v>0.26016</v>
      </c>
      <c r="L7127" s="28">
        <f t="shared" si="152"/>
        <v>0.24945000000000001</v>
      </c>
      <c r="M7127" s="28"/>
      <c r="O7127" s="77">
        <v>0.26715001463890081</v>
      </c>
      <c r="Q7127" s="135"/>
      <c r="R7127" s="27"/>
      <c r="BF7127" s="106"/>
    </row>
    <row r="7128" spans="1:58" x14ac:dyDescent="0.25">
      <c r="A7128" t="s">
        <v>17</v>
      </c>
      <c r="B7128" s="23">
        <v>2021</v>
      </c>
      <c r="C7128" s="23" t="s">
        <v>3</v>
      </c>
      <c r="D7128" s="23" t="s">
        <v>70</v>
      </c>
      <c r="E7128" s="23" t="s">
        <v>232</v>
      </c>
      <c r="F7128" s="23" t="s">
        <v>233</v>
      </c>
      <c r="G7128" s="23" t="s">
        <v>554</v>
      </c>
      <c r="H7128" s="32" t="s">
        <v>363</v>
      </c>
      <c r="I7128" s="32" t="s">
        <v>579</v>
      </c>
      <c r="J7128" s="135">
        <v>32</v>
      </c>
      <c r="K7128" s="28">
        <v>0.25396999999999997</v>
      </c>
      <c r="L7128" s="28">
        <f t="shared" si="152"/>
        <v>0.25869999999999999</v>
      </c>
      <c r="M7128" s="28"/>
      <c r="O7128" s="77">
        <v>0.26399001479148859</v>
      </c>
      <c r="Q7128" s="135"/>
      <c r="R7128" s="27"/>
      <c r="BF7128" s="106"/>
    </row>
    <row r="7129" spans="1:58" x14ac:dyDescent="0.25">
      <c r="A7129" t="s">
        <v>17</v>
      </c>
      <c r="B7129" s="23">
        <v>2022</v>
      </c>
      <c r="C7129" s="23" t="s">
        <v>0</v>
      </c>
      <c r="D7129" s="23" t="s">
        <v>71</v>
      </c>
      <c r="E7129" s="23" t="s">
        <v>232</v>
      </c>
      <c r="F7129" s="23" t="s">
        <v>233</v>
      </c>
      <c r="G7129" s="23" t="s">
        <v>554</v>
      </c>
      <c r="H7129" s="32" t="s">
        <v>363</v>
      </c>
      <c r="I7129" s="32" t="s">
        <v>579</v>
      </c>
      <c r="J7129" s="135">
        <v>33</v>
      </c>
      <c r="K7129" s="28">
        <v>0.23077</v>
      </c>
      <c r="L7129" s="28">
        <f t="shared" si="152"/>
        <v>0.26579999999999998</v>
      </c>
      <c r="M7129" s="28"/>
      <c r="O7129" s="77">
        <v>0.26568999886512762</v>
      </c>
      <c r="Q7129" s="135"/>
      <c r="R7129" s="27"/>
      <c r="BF7129" s="106"/>
    </row>
    <row r="7130" spans="1:58" x14ac:dyDescent="0.25">
      <c r="A7130" t="s">
        <v>17</v>
      </c>
      <c r="B7130" s="23">
        <v>2022</v>
      </c>
      <c r="C7130" s="23" t="s">
        <v>1</v>
      </c>
      <c r="D7130" s="23" t="s">
        <v>72</v>
      </c>
      <c r="E7130" s="23" t="s">
        <v>232</v>
      </c>
      <c r="F7130" s="23" t="s">
        <v>233</v>
      </c>
      <c r="G7130" s="23" t="s">
        <v>554</v>
      </c>
      <c r="H7130" s="32" t="s">
        <v>363</v>
      </c>
      <c r="I7130" s="32" t="s">
        <v>579</v>
      </c>
      <c r="J7130" s="135">
        <v>33</v>
      </c>
      <c r="K7130" s="28">
        <v>0.22727</v>
      </c>
      <c r="L7130" s="28">
        <f t="shared" si="152"/>
        <v>0.25390000000000001</v>
      </c>
      <c r="M7130" s="28"/>
      <c r="O7130" s="77">
        <v>0.27766001224517822</v>
      </c>
      <c r="Q7130" s="135"/>
      <c r="R7130" s="27"/>
      <c r="BF7130" s="106"/>
    </row>
    <row r="7131" spans="1:58" x14ac:dyDescent="0.25">
      <c r="A7131" t="s">
        <v>17</v>
      </c>
      <c r="B7131" s="23">
        <v>2022</v>
      </c>
      <c r="C7131" s="23" t="s">
        <v>2</v>
      </c>
      <c r="D7131" s="23" t="s">
        <v>73</v>
      </c>
      <c r="E7131" s="23" t="s">
        <v>232</v>
      </c>
      <c r="F7131" s="23" t="s">
        <v>233</v>
      </c>
      <c r="G7131" s="23" t="s">
        <v>554</v>
      </c>
      <c r="H7131" s="32" t="s">
        <v>363</v>
      </c>
      <c r="I7131" s="32" t="s">
        <v>579</v>
      </c>
      <c r="J7131" s="135">
        <v>32</v>
      </c>
      <c r="K7131" s="28">
        <v>0.17460000000000001</v>
      </c>
      <c r="L7131" s="28">
        <f t="shared" si="152"/>
        <v>0.23349</v>
      </c>
      <c r="M7131" s="28"/>
      <c r="O7131" s="77">
        <v>0.2497300058603287</v>
      </c>
      <c r="Q7131" s="135"/>
      <c r="R7131" s="27"/>
      <c r="BF7131" s="106"/>
    </row>
    <row r="7132" spans="1:58" x14ac:dyDescent="0.25">
      <c r="A7132" t="s">
        <v>17</v>
      </c>
      <c r="B7132" s="23">
        <v>2022</v>
      </c>
      <c r="C7132" s="23" t="s">
        <v>3</v>
      </c>
      <c r="D7132" s="23" t="s">
        <v>493</v>
      </c>
      <c r="E7132" s="23" t="s">
        <v>232</v>
      </c>
      <c r="F7132" s="23" t="s">
        <v>233</v>
      </c>
      <c r="G7132" s="23" t="s">
        <v>554</v>
      </c>
      <c r="H7132" s="32" t="s">
        <v>363</v>
      </c>
      <c r="I7132" s="32" t="s">
        <v>579</v>
      </c>
      <c r="J7132" s="135">
        <v>29</v>
      </c>
      <c r="K7132" s="28">
        <v>0.15651999999999999</v>
      </c>
      <c r="L7132" s="28">
        <f t="shared" si="152"/>
        <v>0.21845000000000001</v>
      </c>
      <c r="M7132" s="28"/>
      <c r="O7132" s="77">
        <v>0.25554001331329351</v>
      </c>
      <c r="Q7132" s="135"/>
      <c r="R7132" s="27"/>
      <c r="BF7132" s="106"/>
    </row>
    <row r="7133" spans="1:58" x14ac:dyDescent="0.25">
      <c r="A7133" t="s">
        <v>17</v>
      </c>
      <c r="B7133" s="23">
        <v>2023</v>
      </c>
      <c r="C7133" s="23" t="s">
        <v>0</v>
      </c>
      <c r="D7133" s="23" t="s">
        <v>537</v>
      </c>
      <c r="E7133" s="23" t="s">
        <v>232</v>
      </c>
      <c r="F7133" s="23" t="s">
        <v>233</v>
      </c>
      <c r="G7133" s="23" t="s">
        <v>554</v>
      </c>
      <c r="H7133" s="32" t="s">
        <v>363</v>
      </c>
      <c r="I7133" s="32" t="s">
        <v>579</v>
      </c>
      <c r="J7133" s="135">
        <v>25</v>
      </c>
      <c r="K7133" s="28">
        <v>0.15842000000000001</v>
      </c>
      <c r="L7133" s="28">
        <f t="shared" si="152"/>
        <v>0.21103</v>
      </c>
      <c r="M7133" s="28"/>
      <c r="O7133" s="77">
        <v>0.26218000054359442</v>
      </c>
      <c r="Q7133" s="135"/>
      <c r="R7133" s="27"/>
      <c r="BF7133" s="106"/>
    </row>
    <row r="7134" spans="1:58" x14ac:dyDescent="0.25">
      <c r="A7134" t="s">
        <v>17</v>
      </c>
      <c r="B7134" s="23">
        <v>2019</v>
      </c>
      <c r="C7134" s="23" t="s">
        <v>0</v>
      </c>
      <c r="D7134" s="23" t="s">
        <v>59</v>
      </c>
      <c r="E7134" s="23" t="s">
        <v>234</v>
      </c>
      <c r="F7134" s="23" t="s">
        <v>235</v>
      </c>
      <c r="G7134" s="23" t="s">
        <v>554</v>
      </c>
      <c r="H7134" s="32" t="s">
        <v>363</v>
      </c>
      <c r="I7134" s="32" t="s">
        <v>579</v>
      </c>
      <c r="J7134" s="135">
        <v>34</v>
      </c>
      <c r="K7134" s="28">
        <v>0.23358000000000001</v>
      </c>
      <c r="L7134" s="28">
        <f t="shared" si="152"/>
        <v>0.26125999999999999</v>
      </c>
      <c r="M7134" s="28"/>
      <c r="O7134" s="77">
        <v>0.31793001294136047</v>
      </c>
      <c r="Q7134" s="135"/>
      <c r="R7134" s="27"/>
      <c r="BF7134" s="106"/>
    </row>
    <row r="7135" spans="1:58" x14ac:dyDescent="0.25">
      <c r="A7135" t="s">
        <v>17</v>
      </c>
      <c r="B7135" s="23">
        <v>2019</v>
      </c>
      <c r="C7135" s="23" t="s">
        <v>1</v>
      </c>
      <c r="D7135" s="23" t="s">
        <v>60</v>
      </c>
      <c r="E7135" s="23" t="s">
        <v>234</v>
      </c>
      <c r="F7135" s="23" t="s">
        <v>235</v>
      </c>
      <c r="G7135" s="23" t="s">
        <v>554</v>
      </c>
      <c r="H7135" s="32" t="s">
        <v>363</v>
      </c>
      <c r="I7135" s="32" t="s">
        <v>579</v>
      </c>
      <c r="J7135" s="135">
        <v>34</v>
      </c>
      <c r="K7135" s="28">
        <v>0.24443999999999999</v>
      </c>
      <c r="L7135" s="28">
        <f t="shared" si="152"/>
        <v>0.27272999999999997</v>
      </c>
      <c r="M7135" s="28"/>
      <c r="O7135" s="77">
        <v>0.29095000028610229</v>
      </c>
      <c r="Q7135" s="135"/>
      <c r="R7135" s="27"/>
      <c r="BF7135" s="106"/>
    </row>
    <row r="7136" spans="1:58" x14ac:dyDescent="0.25">
      <c r="A7136" t="s">
        <v>17</v>
      </c>
      <c r="B7136" s="23">
        <v>2019</v>
      </c>
      <c r="C7136" s="23" t="s">
        <v>2</v>
      </c>
      <c r="D7136" s="23" t="s">
        <v>61</v>
      </c>
      <c r="E7136" s="23" t="s">
        <v>234</v>
      </c>
      <c r="F7136" s="23" t="s">
        <v>235</v>
      </c>
      <c r="G7136" s="23" t="s">
        <v>554</v>
      </c>
      <c r="H7136" s="32" t="s">
        <v>363</v>
      </c>
      <c r="I7136" s="32" t="s">
        <v>579</v>
      </c>
      <c r="J7136" s="135">
        <v>33</v>
      </c>
      <c r="K7136" s="28">
        <v>0.22727</v>
      </c>
      <c r="L7136" s="28">
        <f t="shared" si="152"/>
        <v>0.27106999999999998</v>
      </c>
      <c r="M7136" s="28"/>
      <c r="O7136" s="77">
        <v>0.2629300057888031</v>
      </c>
      <c r="Q7136" s="135"/>
      <c r="R7136" s="27"/>
      <c r="BF7136" s="106"/>
    </row>
    <row r="7137" spans="1:58" x14ac:dyDescent="0.25">
      <c r="A7137" t="s">
        <v>17</v>
      </c>
      <c r="B7137" s="23">
        <v>2019</v>
      </c>
      <c r="C7137" s="23" t="s">
        <v>3</v>
      </c>
      <c r="D7137" s="23" t="s">
        <v>62</v>
      </c>
      <c r="E7137" s="23" t="s">
        <v>234</v>
      </c>
      <c r="F7137" s="23" t="s">
        <v>235</v>
      </c>
      <c r="G7137" s="23" t="s">
        <v>554</v>
      </c>
      <c r="H7137" s="32" t="s">
        <v>363</v>
      </c>
      <c r="I7137" s="32" t="s">
        <v>579</v>
      </c>
      <c r="J7137" s="135">
        <v>33</v>
      </c>
      <c r="K7137" s="28">
        <v>0.24060000000000001</v>
      </c>
      <c r="L7137" s="28">
        <f t="shared" si="152"/>
        <v>0.26118000000000002</v>
      </c>
      <c r="M7137" s="28"/>
      <c r="O7137" s="77">
        <v>0.230880007147789</v>
      </c>
      <c r="Q7137" s="135"/>
      <c r="R7137" s="27"/>
      <c r="BF7137" s="106"/>
    </row>
    <row r="7138" spans="1:58" x14ac:dyDescent="0.25">
      <c r="A7138" t="s">
        <v>17</v>
      </c>
      <c r="B7138" s="23">
        <v>2020</v>
      </c>
      <c r="C7138" s="23" t="s">
        <v>0</v>
      </c>
      <c r="D7138" s="23" t="s">
        <v>63</v>
      </c>
      <c r="E7138" s="23" t="s">
        <v>234</v>
      </c>
      <c r="F7138" s="23" t="s">
        <v>235</v>
      </c>
      <c r="G7138" s="23" t="s">
        <v>554</v>
      </c>
      <c r="H7138" s="32" t="s">
        <v>363</v>
      </c>
      <c r="I7138" s="32" t="s">
        <v>579</v>
      </c>
      <c r="J7138" s="135">
        <v>36</v>
      </c>
      <c r="K7138" s="28">
        <v>0.1875</v>
      </c>
      <c r="L7138" s="28">
        <f t="shared" si="152"/>
        <v>0.23114000000000001</v>
      </c>
      <c r="M7138" s="28"/>
      <c r="O7138" s="77">
        <v>0.1393100023269653</v>
      </c>
      <c r="Q7138" s="135"/>
      <c r="R7138" s="27"/>
      <c r="BF7138" s="106"/>
    </row>
    <row r="7139" spans="1:58" x14ac:dyDescent="0.25">
      <c r="A7139" t="s">
        <v>17</v>
      </c>
      <c r="B7139" s="23">
        <v>2020</v>
      </c>
      <c r="C7139" s="23" t="s">
        <v>1</v>
      </c>
      <c r="D7139" s="23" t="s">
        <v>64</v>
      </c>
      <c r="E7139" s="23" t="s">
        <v>234</v>
      </c>
      <c r="F7139" s="23" t="s">
        <v>235</v>
      </c>
      <c r="G7139" s="23" t="s">
        <v>554</v>
      </c>
      <c r="H7139" s="32" t="s">
        <v>363</v>
      </c>
      <c r="I7139" s="32" t="s">
        <v>579</v>
      </c>
      <c r="J7139" s="135">
        <v>34</v>
      </c>
      <c r="K7139" s="28">
        <v>0.17036999999999999</v>
      </c>
      <c r="L7139" s="28">
        <f t="shared" si="152"/>
        <v>0.19891</v>
      </c>
      <c r="M7139" s="28"/>
      <c r="O7139" s="77">
        <v>0.17129999399185181</v>
      </c>
      <c r="Q7139" s="135"/>
      <c r="R7139" s="27"/>
      <c r="BF7139" s="106"/>
    </row>
    <row r="7140" spans="1:58" x14ac:dyDescent="0.25">
      <c r="A7140" t="s">
        <v>17</v>
      </c>
      <c r="B7140" s="23">
        <v>2020</v>
      </c>
      <c r="C7140" s="23" t="s">
        <v>2</v>
      </c>
      <c r="D7140" s="23" t="s">
        <v>65</v>
      </c>
      <c r="E7140" s="23" t="s">
        <v>234</v>
      </c>
      <c r="F7140" s="23" t="s">
        <v>235</v>
      </c>
      <c r="G7140" s="23" t="s">
        <v>554</v>
      </c>
      <c r="H7140" s="32" t="s">
        <v>363</v>
      </c>
      <c r="I7140" s="32" t="s">
        <v>579</v>
      </c>
      <c r="J7140" s="135">
        <v>32</v>
      </c>
      <c r="K7140" s="28">
        <v>0.15625</v>
      </c>
      <c r="L7140" s="28">
        <f t="shared" si="152"/>
        <v>0.18059</v>
      </c>
      <c r="M7140" s="28"/>
      <c r="O7140" s="77">
        <v>0.2179500013589859</v>
      </c>
      <c r="Q7140" s="135"/>
      <c r="R7140" s="27"/>
      <c r="BF7140" s="106"/>
    </row>
    <row r="7141" spans="1:58" x14ac:dyDescent="0.25">
      <c r="A7141" t="s">
        <v>17</v>
      </c>
      <c r="B7141" s="23">
        <v>2020</v>
      </c>
      <c r="C7141" s="23" t="s">
        <v>3</v>
      </c>
      <c r="D7141" s="23" t="s">
        <v>66</v>
      </c>
      <c r="E7141" s="23" t="s">
        <v>234</v>
      </c>
      <c r="F7141" s="23" t="s">
        <v>235</v>
      </c>
      <c r="G7141" s="23" t="s">
        <v>554</v>
      </c>
      <c r="H7141" s="32" t="s">
        <v>363</v>
      </c>
      <c r="I7141" s="32" t="s">
        <v>579</v>
      </c>
      <c r="J7141" s="135">
        <v>33</v>
      </c>
      <c r="K7141" s="28">
        <v>0.12977</v>
      </c>
      <c r="L7141" s="28">
        <f t="shared" si="152"/>
        <v>0.17544000000000001</v>
      </c>
      <c r="M7141" s="28"/>
      <c r="O7141" s="77">
        <v>0.24258999526500699</v>
      </c>
      <c r="Q7141" s="135"/>
      <c r="R7141" s="27"/>
      <c r="BF7141" s="106"/>
    </row>
    <row r="7142" spans="1:58" x14ac:dyDescent="0.25">
      <c r="A7142" t="s">
        <v>17</v>
      </c>
      <c r="B7142" s="23">
        <v>2021</v>
      </c>
      <c r="C7142" s="23" t="s">
        <v>0</v>
      </c>
      <c r="D7142" s="23" t="s">
        <v>67</v>
      </c>
      <c r="E7142" s="23" t="s">
        <v>234</v>
      </c>
      <c r="F7142" s="23" t="s">
        <v>235</v>
      </c>
      <c r="G7142" s="23" t="s">
        <v>554</v>
      </c>
      <c r="H7142" s="32" t="s">
        <v>363</v>
      </c>
      <c r="I7142" s="32" t="s">
        <v>579</v>
      </c>
      <c r="J7142" s="135">
        <v>30</v>
      </c>
      <c r="K7142" s="28">
        <v>0.21487999999999999</v>
      </c>
      <c r="L7142" s="28">
        <f t="shared" si="152"/>
        <v>0.20050000000000001</v>
      </c>
      <c r="M7142" s="28"/>
      <c r="O7142" s="77">
        <v>0.2547299861907959</v>
      </c>
      <c r="Q7142" s="135"/>
      <c r="R7142" s="27"/>
      <c r="BF7142" s="106"/>
    </row>
    <row r="7143" spans="1:58" x14ac:dyDescent="0.25">
      <c r="A7143" t="s">
        <v>17</v>
      </c>
      <c r="B7143" s="23">
        <v>2021</v>
      </c>
      <c r="C7143" s="23" t="s">
        <v>1</v>
      </c>
      <c r="D7143" s="23" t="s">
        <v>68</v>
      </c>
      <c r="E7143" s="23" t="s">
        <v>234</v>
      </c>
      <c r="F7143" s="23" t="s">
        <v>235</v>
      </c>
      <c r="G7143" s="23" t="s">
        <v>554</v>
      </c>
      <c r="H7143" s="32" t="s">
        <v>363</v>
      </c>
      <c r="I7143" s="32" t="s">
        <v>579</v>
      </c>
      <c r="J7143" s="135">
        <v>33</v>
      </c>
      <c r="K7143" s="28">
        <v>0.24615000000000001</v>
      </c>
      <c r="L7143" s="28">
        <f t="shared" si="152"/>
        <v>0.22581000000000001</v>
      </c>
      <c r="M7143" s="28"/>
      <c r="O7143" s="77">
        <v>0.25255998969078058</v>
      </c>
      <c r="Q7143" s="135"/>
      <c r="R7143" s="27"/>
      <c r="BF7143" s="106"/>
    </row>
    <row r="7144" spans="1:58" x14ac:dyDescent="0.25">
      <c r="A7144" t="s">
        <v>17</v>
      </c>
      <c r="B7144" s="23">
        <v>2021</v>
      </c>
      <c r="C7144" s="23" t="s">
        <v>2</v>
      </c>
      <c r="D7144" s="23" t="s">
        <v>69</v>
      </c>
      <c r="E7144" s="23" t="s">
        <v>234</v>
      </c>
      <c r="F7144" s="23" t="s">
        <v>235</v>
      </c>
      <c r="G7144" s="23" t="s">
        <v>554</v>
      </c>
      <c r="H7144" s="32" t="s">
        <v>363</v>
      </c>
      <c r="I7144" s="32" t="s">
        <v>579</v>
      </c>
      <c r="J7144" s="135">
        <v>35</v>
      </c>
      <c r="K7144" s="28">
        <v>0.24113000000000001</v>
      </c>
      <c r="L7144" s="28">
        <f t="shared" si="152"/>
        <v>0.24945000000000001</v>
      </c>
      <c r="M7144" s="28"/>
      <c r="O7144" s="77">
        <v>0.26715001463890081</v>
      </c>
      <c r="Q7144" s="135"/>
      <c r="R7144" s="27"/>
      <c r="BF7144" s="106"/>
    </row>
    <row r="7145" spans="1:58" x14ac:dyDescent="0.25">
      <c r="A7145" t="s">
        <v>17</v>
      </c>
      <c r="B7145" s="23">
        <v>2021</v>
      </c>
      <c r="C7145" s="23" t="s">
        <v>3</v>
      </c>
      <c r="D7145" s="23" t="s">
        <v>70</v>
      </c>
      <c r="E7145" s="23" t="s">
        <v>234</v>
      </c>
      <c r="F7145" s="23" t="s">
        <v>235</v>
      </c>
      <c r="G7145" s="23" t="s">
        <v>554</v>
      </c>
      <c r="H7145" s="32" t="s">
        <v>363</v>
      </c>
      <c r="I7145" s="32" t="s">
        <v>579</v>
      </c>
      <c r="J7145" s="135">
        <v>38</v>
      </c>
      <c r="K7145" s="28">
        <v>0.23841000000000001</v>
      </c>
      <c r="L7145" s="28">
        <f t="shared" si="152"/>
        <v>0.25869999999999999</v>
      </c>
      <c r="M7145" s="28"/>
      <c r="O7145" s="77">
        <v>0.26399001479148859</v>
      </c>
      <c r="Q7145" s="135"/>
      <c r="R7145" s="27"/>
      <c r="BF7145" s="106"/>
    </row>
    <row r="7146" spans="1:58" x14ac:dyDescent="0.25">
      <c r="A7146" t="s">
        <v>17</v>
      </c>
      <c r="B7146" s="23">
        <v>2022</v>
      </c>
      <c r="C7146" s="23" t="s">
        <v>0</v>
      </c>
      <c r="D7146" s="23" t="s">
        <v>71</v>
      </c>
      <c r="E7146" s="23" t="s">
        <v>234</v>
      </c>
      <c r="F7146" s="23" t="s">
        <v>235</v>
      </c>
      <c r="G7146" s="23" t="s">
        <v>554</v>
      </c>
      <c r="H7146" s="32" t="s">
        <v>363</v>
      </c>
      <c r="I7146" s="32" t="s">
        <v>579</v>
      </c>
      <c r="J7146" s="135">
        <v>38</v>
      </c>
      <c r="K7146" s="28">
        <v>0.23333000000000001</v>
      </c>
      <c r="L7146" s="28">
        <f t="shared" si="152"/>
        <v>0.26579999999999998</v>
      </c>
      <c r="M7146" s="28"/>
      <c r="O7146" s="77">
        <v>0.26568999886512762</v>
      </c>
      <c r="Q7146" s="135"/>
      <c r="R7146" s="27"/>
      <c r="BF7146" s="106"/>
    </row>
    <row r="7147" spans="1:58" x14ac:dyDescent="0.25">
      <c r="A7147" t="s">
        <v>17</v>
      </c>
      <c r="B7147" s="23">
        <v>2022</v>
      </c>
      <c r="C7147" s="23" t="s">
        <v>1</v>
      </c>
      <c r="D7147" s="23" t="s">
        <v>72</v>
      </c>
      <c r="E7147" s="23" t="s">
        <v>234</v>
      </c>
      <c r="F7147" s="23" t="s">
        <v>235</v>
      </c>
      <c r="G7147" s="23" t="s">
        <v>554</v>
      </c>
      <c r="H7147" s="32" t="s">
        <v>363</v>
      </c>
      <c r="I7147" s="32" t="s">
        <v>579</v>
      </c>
      <c r="J7147" s="135">
        <v>39</v>
      </c>
      <c r="K7147" s="28">
        <v>0.24204000000000001</v>
      </c>
      <c r="L7147" s="28">
        <f t="shared" si="152"/>
        <v>0.25390000000000001</v>
      </c>
      <c r="M7147" s="28"/>
      <c r="O7147" s="77">
        <v>0.27766001224517822</v>
      </c>
      <c r="Q7147" s="135"/>
      <c r="R7147" s="27"/>
      <c r="BF7147" s="106"/>
    </row>
    <row r="7148" spans="1:58" x14ac:dyDescent="0.25">
      <c r="A7148" t="s">
        <v>17</v>
      </c>
      <c r="B7148" s="23">
        <v>2022</v>
      </c>
      <c r="C7148" s="23" t="s">
        <v>2</v>
      </c>
      <c r="D7148" s="23" t="s">
        <v>73</v>
      </c>
      <c r="E7148" s="23" t="s">
        <v>234</v>
      </c>
      <c r="F7148" s="23" t="s">
        <v>235</v>
      </c>
      <c r="G7148" s="23" t="s">
        <v>554</v>
      </c>
      <c r="H7148" s="32" t="s">
        <v>363</v>
      </c>
      <c r="I7148" s="32" t="s">
        <v>579</v>
      </c>
      <c r="J7148" s="135">
        <v>38</v>
      </c>
      <c r="K7148" s="28">
        <v>0.22</v>
      </c>
      <c r="L7148" s="28">
        <f t="shared" si="152"/>
        <v>0.23349</v>
      </c>
      <c r="M7148" s="28"/>
      <c r="O7148" s="77">
        <v>0.2497300058603287</v>
      </c>
      <c r="Q7148" s="135"/>
      <c r="R7148" s="27"/>
      <c r="BF7148" s="106"/>
    </row>
    <row r="7149" spans="1:58" x14ac:dyDescent="0.25">
      <c r="A7149" t="s">
        <v>17</v>
      </c>
      <c r="B7149" s="23">
        <v>2022</v>
      </c>
      <c r="C7149" s="23" t="s">
        <v>3</v>
      </c>
      <c r="D7149" s="23" t="s">
        <v>493</v>
      </c>
      <c r="E7149" s="23" t="s">
        <v>234</v>
      </c>
      <c r="F7149" s="23" t="s">
        <v>235</v>
      </c>
      <c r="G7149" s="23" t="s">
        <v>554</v>
      </c>
      <c r="H7149" s="32" t="s">
        <v>363</v>
      </c>
      <c r="I7149" s="32" t="s">
        <v>579</v>
      </c>
      <c r="J7149" s="135">
        <v>38</v>
      </c>
      <c r="K7149" s="28">
        <v>0.21711</v>
      </c>
      <c r="L7149" s="28">
        <f t="shared" si="152"/>
        <v>0.21845000000000001</v>
      </c>
      <c r="M7149" s="28"/>
      <c r="O7149" s="77">
        <v>0.25554001331329351</v>
      </c>
      <c r="Q7149" s="135"/>
      <c r="R7149" s="27"/>
      <c r="BF7149" s="106"/>
    </row>
    <row r="7150" spans="1:58" x14ac:dyDescent="0.25">
      <c r="A7150" t="s">
        <v>17</v>
      </c>
      <c r="B7150" s="23">
        <v>2023</v>
      </c>
      <c r="C7150" s="23" t="s">
        <v>0</v>
      </c>
      <c r="D7150" s="23" t="s">
        <v>537</v>
      </c>
      <c r="E7150" s="23" t="s">
        <v>234</v>
      </c>
      <c r="F7150" s="23" t="s">
        <v>235</v>
      </c>
      <c r="G7150" s="23" t="s">
        <v>554</v>
      </c>
      <c r="H7150" s="32" t="s">
        <v>363</v>
      </c>
      <c r="I7150" s="32" t="s">
        <v>579</v>
      </c>
      <c r="J7150" s="135">
        <v>40</v>
      </c>
      <c r="K7150" s="28">
        <v>0.22500000000000001</v>
      </c>
      <c r="L7150" s="28">
        <f t="shared" si="152"/>
        <v>0.21103</v>
      </c>
      <c r="M7150" s="28"/>
      <c r="O7150" s="77">
        <v>0.26218000054359442</v>
      </c>
      <c r="Q7150" s="135"/>
      <c r="R7150" s="27"/>
      <c r="BF7150" s="106"/>
    </row>
    <row r="7151" spans="1:58" x14ac:dyDescent="0.25">
      <c r="A7151" t="s">
        <v>17</v>
      </c>
      <c r="B7151" s="23">
        <v>2019</v>
      </c>
      <c r="C7151" s="23" t="s">
        <v>0</v>
      </c>
      <c r="D7151" s="23" t="s">
        <v>59</v>
      </c>
      <c r="E7151" s="23" t="s">
        <v>236</v>
      </c>
      <c r="F7151" s="23" t="s">
        <v>237</v>
      </c>
      <c r="G7151" s="23" t="s">
        <v>557</v>
      </c>
      <c r="H7151" s="32" t="s">
        <v>356</v>
      </c>
      <c r="I7151" s="32" t="s">
        <v>579</v>
      </c>
      <c r="J7151" s="135">
        <v>57</v>
      </c>
      <c r="K7151" s="28">
        <v>0.40788999999999997</v>
      </c>
      <c r="L7151" s="28">
        <f t="shared" si="152"/>
        <v>0.38907000000000003</v>
      </c>
      <c r="M7151" s="28"/>
      <c r="O7151" s="77">
        <v>0.31793001294136047</v>
      </c>
      <c r="Q7151" s="135"/>
      <c r="R7151" s="27"/>
      <c r="BF7151" s="106"/>
    </row>
    <row r="7152" spans="1:58" x14ac:dyDescent="0.25">
      <c r="A7152" t="s">
        <v>17</v>
      </c>
      <c r="B7152" s="23">
        <v>2019</v>
      </c>
      <c r="C7152" s="23" t="s">
        <v>1</v>
      </c>
      <c r="D7152" s="23" t="s">
        <v>60</v>
      </c>
      <c r="E7152" s="23" t="s">
        <v>236</v>
      </c>
      <c r="F7152" s="23" t="s">
        <v>237</v>
      </c>
      <c r="G7152" s="23" t="s">
        <v>557</v>
      </c>
      <c r="H7152" s="32" t="s">
        <v>356</v>
      </c>
      <c r="I7152" s="32" t="s">
        <v>579</v>
      </c>
      <c r="J7152" s="135">
        <v>59</v>
      </c>
      <c r="K7152" s="28">
        <v>0.41026000000000001</v>
      </c>
      <c r="L7152" s="28">
        <f t="shared" si="152"/>
        <v>0.40540999999999999</v>
      </c>
      <c r="M7152" s="28"/>
      <c r="O7152" s="77">
        <v>0.29095000028610229</v>
      </c>
      <c r="Q7152" s="135"/>
      <c r="R7152" s="27"/>
      <c r="BF7152" s="106"/>
    </row>
    <row r="7153" spans="1:58" x14ac:dyDescent="0.25">
      <c r="A7153" t="s">
        <v>17</v>
      </c>
      <c r="B7153" s="23">
        <v>2019</v>
      </c>
      <c r="C7153" s="23" t="s">
        <v>2</v>
      </c>
      <c r="D7153" s="23" t="s">
        <v>61</v>
      </c>
      <c r="E7153" s="23" t="s">
        <v>236</v>
      </c>
      <c r="F7153" s="23" t="s">
        <v>237</v>
      </c>
      <c r="G7153" s="23" t="s">
        <v>557</v>
      </c>
      <c r="H7153" s="32" t="s">
        <v>356</v>
      </c>
      <c r="I7153" s="32" t="s">
        <v>579</v>
      </c>
      <c r="J7153" s="135">
        <v>58</v>
      </c>
      <c r="K7153" s="28">
        <v>0.38196999999999998</v>
      </c>
      <c r="L7153" s="28">
        <f t="shared" si="152"/>
        <v>0.39222000000000001</v>
      </c>
      <c r="M7153" s="28"/>
      <c r="O7153" s="77">
        <v>0.2629300057888031</v>
      </c>
      <c r="Q7153" s="135"/>
      <c r="R7153" s="27"/>
      <c r="BF7153" s="106"/>
    </row>
    <row r="7154" spans="1:58" x14ac:dyDescent="0.25">
      <c r="A7154" t="s">
        <v>17</v>
      </c>
      <c r="B7154" s="23">
        <v>2019</v>
      </c>
      <c r="C7154" s="23" t="s">
        <v>3</v>
      </c>
      <c r="D7154" s="23" t="s">
        <v>62</v>
      </c>
      <c r="E7154" s="23" t="s">
        <v>236</v>
      </c>
      <c r="F7154" s="23" t="s">
        <v>237</v>
      </c>
      <c r="G7154" s="23" t="s">
        <v>557</v>
      </c>
      <c r="H7154" s="32" t="s">
        <v>356</v>
      </c>
      <c r="I7154" s="32" t="s">
        <v>579</v>
      </c>
      <c r="J7154" s="135">
        <v>64</v>
      </c>
      <c r="K7154" s="28">
        <v>0.36327999999999999</v>
      </c>
      <c r="L7154" s="28">
        <f t="shared" si="152"/>
        <v>0.3831</v>
      </c>
      <c r="M7154" s="28"/>
      <c r="O7154" s="77">
        <v>0.230880007147789</v>
      </c>
      <c r="Q7154" s="135"/>
      <c r="R7154" s="27"/>
      <c r="BF7154" s="106"/>
    </row>
    <row r="7155" spans="1:58" x14ac:dyDescent="0.25">
      <c r="A7155" t="s">
        <v>17</v>
      </c>
      <c r="B7155" s="23">
        <v>2020</v>
      </c>
      <c r="C7155" s="23" t="s">
        <v>0</v>
      </c>
      <c r="D7155" s="23" t="s">
        <v>63</v>
      </c>
      <c r="E7155" s="23" t="s">
        <v>236</v>
      </c>
      <c r="F7155" s="23" t="s">
        <v>237</v>
      </c>
      <c r="G7155" s="23" t="s">
        <v>557</v>
      </c>
      <c r="H7155" s="32" t="s">
        <v>356</v>
      </c>
      <c r="I7155" s="32" t="s">
        <v>579</v>
      </c>
      <c r="J7155" s="135">
        <v>64</v>
      </c>
      <c r="K7155" s="28">
        <v>0.32684999999999997</v>
      </c>
      <c r="L7155" s="28">
        <f t="shared" si="152"/>
        <v>0.34721999999999997</v>
      </c>
      <c r="M7155" s="28"/>
      <c r="O7155" s="77">
        <v>0.1393100023269653</v>
      </c>
      <c r="Q7155" s="135"/>
      <c r="R7155" s="27"/>
      <c r="BF7155" s="106"/>
    </row>
    <row r="7156" spans="1:58" x14ac:dyDescent="0.25">
      <c r="A7156" t="s">
        <v>17</v>
      </c>
      <c r="B7156" s="23">
        <v>2020</v>
      </c>
      <c r="C7156" s="23" t="s">
        <v>1</v>
      </c>
      <c r="D7156" s="23" t="s">
        <v>64</v>
      </c>
      <c r="E7156" s="23" t="s">
        <v>236</v>
      </c>
      <c r="F7156" s="23" t="s">
        <v>237</v>
      </c>
      <c r="G7156" s="23" t="s">
        <v>557</v>
      </c>
      <c r="H7156" s="32" t="s">
        <v>356</v>
      </c>
      <c r="I7156" s="32" t="s">
        <v>579</v>
      </c>
      <c r="J7156" s="135">
        <v>52</v>
      </c>
      <c r="K7156" s="28">
        <v>0.28986000000000001</v>
      </c>
      <c r="L7156" s="28">
        <f t="shared" si="152"/>
        <v>0.31929999999999997</v>
      </c>
      <c r="M7156" s="28"/>
      <c r="O7156" s="77">
        <v>0.17129999399185181</v>
      </c>
      <c r="Q7156" s="135"/>
      <c r="R7156" s="27"/>
      <c r="BF7156" s="106"/>
    </row>
    <row r="7157" spans="1:58" x14ac:dyDescent="0.25">
      <c r="A7157" t="s">
        <v>17</v>
      </c>
      <c r="B7157" s="23">
        <v>2020</v>
      </c>
      <c r="C7157" s="23" t="s">
        <v>2</v>
      </c>
      <c r="D7157" s="23" t="s">
        <v>65</v>
      </c>
      <c r="E7157" s="23" t="s">
        <v>236</v>
      </c>
      <c r="F7157" s="23" t="s">
        <v>237</v>
      </c>
      <c r="G7157" s="23" t="s">
        <v>557</v>
      </c>
      <c r="H7157" s="32" t="s">
        <v>356</v>
      </c>
      <c r="I7157" s="32" t="s">
        <v>579</v>
      </c>
      <c r="J7157" s="135">
        <v>49</v>
      </c>
      <c r="K7157" s="28">
        <v>0.28426000000000001</v>
      </c>
      <c r="L7157" s="28">
        <f t="shared" si="152"/>
        <v>0.31364999999999998</v>
      </c>
      <c r="M7157" s="28"/>
      <c r="O7157" s="77">
        <v>0.2179500013589859</v>
      </c>
      <c r="Q7157" s="135"/>
      <c r="R7157" s="27"/>
      <c r="BF7157" s="106"/>
    </row>
    <row r="7158" spans="1:58" x14ac:dyDescent="0.25">
      <c r="A7158" t="s">
        <v>17</v>
      </c>
      <c r="B7158" s="23">
        <v>2020</v>
      </c>
      <c r="C7158" s="23" t="s">
        <v>3</v>
      </c>
      <c r="D7158" s="23" t="s">
        <v>66</v>
      </c>
      <c r="E7158" s="23" t="s">
        <v>236</v>
      </c>
      <c r="F7158" s="23" t="s">
        <v>237</v>
      </c>
      <c r="G7158" s="23" t="s">
        <v>557</v>
      </c>
      <c r="H7158" s="32" t="s">
        <v>356</v>
      </c>
      <c r="I7158" s="32" t="s">
        <v>579</v>
      </c>
      <c r="J7158" s="135">
        <v>42</v>
      </c>
      <c r="K7158" s="28">
        <v>0.29166999999999998</v>
      </c>
      <c r="L7158" s="28">
        <f t="shared" si="152"/>
        <v>0.32230999999999999</v>
      </c>
      <c r="M7158" s="28"/>
      <c r="O7158" s="77">
        <v>0.24258999526500699</v>
      </c>
      <c r="Q7158" s="135"/>
      <c r="R7158" s="27"/>
      <c r="BF7158" s="106"/>
    </row>
    <row r="7159" spans="1:58" x14ac:dyDescent="0.25">
      <c r="A7159" t="s">
        <v>17</v>
      </c>
      <c r="B7159" s="23">
        <v>2021</v>
      </c>
      <c r="C7159" s="23" t="s">
        <v>0</v>
      </c>
      <c r="D7159" s="23" t="s">
        <v>67</v>
      </c>
      <c r="E7159" s="23" t="s">
        <v>236</v>
      </c>
      <c r="F7159" s="23" t="s">
        <v>237</v>
      </c>
      <c r="G7159" s="23" t="s">
        <v>557</v>
      </c>
      <c r="H7159" s="32" t="s">
        <v>356</v>
      </c>
      <c r="I7159" s="32" t="s">
        <v>579</v>
      </c>
      <c r="J7159" s="135">
        <v>39</v>
      </c>
      <c r="K7159" s="28">
        <v>0.35032000000000002</v>
      </c>
      <c r="L7159" s="28">
        <f t="shared" si="152"/>
        <v>0.37339</v>
      </c>
      <c r="M7159" s="28"/>
      <c r="O7159" s="77">
        <v>0.2547299861907959</v>
      </c>
      <c r="Q7159" s="135"/>
      <c r="R7159" s="27"/>
      <c r="BF7159" s="106"/>
    </row>
    <row r="7160" spans="1:58" x14ac:dyDescent="0.25">
      <c r="A7160" t="s">
        <v>17</v>
      </c>
      <c r="B7160" s="23">
        <v>2021</v>
      </c>
      <c r="C7160" s="23" t="s">
        <v>1</v>
      </c>
      <c r="D7160" s="23" t="s">
        <v>68</v>
      </c>
      <c r="E7160" s="23" t="s">
        <v>236</v>
      </c>
      <c r="F7160" s="23" t="s">
        <v>237</v>
      </c>
      <c r="G7160" s="23" t="s">
        <v>557</v>
      </c>
      <c r="H7160" s="32" t="s">
        <v>356</v>
      </c>
      <c r="I7160" s="32" t="s">
        <v>579</v>
      </c>
      <c r="J7160" s="135">
        <v>50</v>
      </c>
      <c r="K7160" s="28">
        <v>0.37687999999999999</v>
      </c>
      <c r="L7160" s="28">
        <f t="shared" si="152"/>
        <v>0.39249000000000001</v>
      </c>
      <c r="M7160" s="28"/>
      <c r="O7160" s="77">
        <v>0.25255998969078058</v>
      </c>
      <c r="Q7160" s="135"/>
      <c r="R7160" s="27"/>
      <c r="BF7160" s="106"/>
    </row>
    <row r="7161" spans="1:58" x14ac:dyDescent="0.25">
      <c r="A7161" t="s">
        <v>17</v>
      </c>
      <c r="B7161" s="23">
        <v>2021</v>
      </c>
      <c r="C7161" s="23" t="s">
        <v>2</v>
      </c>
      <c r="D7161" s="23" t="s">
        <v>69</v>
      </c>
      <c r="E7161" s="23" t="s">
        <v>236</v>
      </c>
      <c r="F7161" s="23" t="s">
        <v>237</v>
      </c>
      <c r="G7161" s="23" t="s">
        <v>557</v>
      </c>
      <c r="H7161" s="32" t="s">
        <v>356</v>
      </c>
      <c r="I7161" s="32" t="s">
        <v>579</v>
      </c>
      <c r="J7161" s="135">
        <v>52</v>
      </c>
      <c r="K7161" s="28">
        <v>0.40290999999999999</v>
      </c>
      <c r="L7161" s="28">
        <f t="shared" si="152"/>
        <v>0.40594000000000002</v>
      </c>
      <c r="M7161" s="28"/>
      <c r="O7161" s="77">
        <v>0.26715001463890081</v>
      </c>
      <c r="Q7161" s="135"/>
      <c r="R7161" s="27"/>
      <c r="BF7161" s="106"/>
    </row>
    <row r="7162" spans="1:58" x14ac:dyDescent="0.25">
      <c r="A7162" t="s">
        <v>17</v>
      </c>
      <c r="B7162" s="23">
        <v>2021</v>
      </c>
      <c r="C7162" s="23" t="s">
        <v>3</v>
      </c>
      <c r="D7162" s="23" t="s">
        <v>70</v>
      </c>
      <c r="E7162" s="23" t="s">
        <v>236</v>
      </c>
      <c r="F7162" s="23" t="s">
        <v>237</v>
      </c>
      <c r="G7162" s="23" t="s">
        <v>557</v>
      </c>
      <c r="H7162" s="32" t="s">
        <v>356</v>
      </c>
      <c r="I7162" s="32" t="s">
        <v>579</v>
      </c>
      <c r="J7162" s="135">
        <v>54</v>
      </c>
      <c r="K7162" s="28">
        <v>0.3972</v>
      </c>
      <c r="L7162" s="28">
        <f t="shared" si="152"/>
        <v>0.38018999999999997</v>
      </c>
      <c r="M7162" s="28"/>
      <c r="O7162" s="77">
        <v>0.26399001479148859</v>
      </c>
      <c r="Q7162" s="135"/>
      <c r="R7162" s="27"/>
      <c r="BF7162" s="106"/>
    </row>
    <row r="7163" spans="1:58" x14ac:dyDescent="0.25">
      <c r="A7163" t="s">
        <v>17</v>
      </c>
      <c r="B7163" s="23">
        <v>2022</v>
      </c>
      <c r="C7163" s="23" t="s">
        <v>0</v>
      </c>
      <c r="D7163" s="23" t="s">
        <v>71</v>
      </c>
      <c r="E7163" s="23" t="s">
        <v>236</v>
      </c>
      <c r="F7163" s="23" t="s">
        <v>237</v>
      </c>
      <c r="G7163" s="23" t="s">
        <v>557</v>
      </c>
      <c r="H7163" s="32" t="s">
        <v>356</v>
      </c>
      <c r="I7163" s="32" t="s">
        <v>579</v>
      </c>
      <c r="J7163" s="135">
        <v>57</v>
      </c>
      <c r="K7163" s="28">
        <v>0.43668000000000001</v>
      </c>
      <c r="L7163" s="28">
        <f t="shared" si="152"/>
        <v>0.40378999999999998</v>
      </c>
      <c r="M7163" s="28"/>
      <c r="O7163" s="77">
        <v>0.26568999886512762</v>
      </c>
      <c r="Q7163" s="135"/>
      <c r="R7163" s="27"/>
      <c r="BF7163" s="106"/>
    </row>
    <row r="7164" spans="1:58" x14ac:dyDescent="0.25">
      <c r="A7164" t="s">
        <v>17</v>
      </c>
      <c r="B7164" s="23">
        <v>2022</v>
      </c>
      <c r="C7164" s="23" t="s">
        <v>1</v>
      </c>
      <c r="D7164" s="23" t="s">
        <v>72</v>
      </c>
      <c r="E7164" s="23" t="s">
        <v>236</v>
      </c>
      <c r="F7164" s="23" t="s">
        <v>237</v>
      </c>
      <c r="G7164" s="23" t="s">
        <v>557</v>
      </c>
      <c r="H7164" s="32" t="s">
        <v>356</v>
      </c>
      <c r="I7164" s="32" t="s">
        <v>579</v>
      </c>
      <c r="J7164" s="135">
        <v>57</v>
      </c>
      <c r="K7164" s="28">
        <v>0.42358000000000001</v>
      </c>
      <c r="L7164" s="28">
        <f t="shared" si="152"/>
        <v>0.38485999999999998</v>
      </c>
      <c r="M7164" s="28"/>
      <c r="O7164" s="77">
        <v>0.27766001224517822</v>
      </c>
      <c r="Q7164" s="135"/>
      <c r="R7164" s="27"/>
      <c r="BF7164" s="106"/>
    </row>
    <row r="7165" spans="1:58" x14ac:dyDescent="0.25">
      <c r="A7165" t="s">
        <v>17</v>
      </c>
      <c r="B7165" s="23">
        <v>2022</v>
      </c>
      <c r="C7165" s="23" t="s">
        <v>2</v>
      </c>
      <c r="D7165" s="23" t="s">
        <v>73</v>
      </c>
      <c r="E7165" s="23" t="s">
        <v>236</v>
      </c>
      <c r="F7165" s="23" t="s">
        <v>237</v>
      </c>
      <c r="G7165" s="23" t="s">
        <v>557</v>
      </c>
      <c r="H7165" s="32" t="s">
        <v>356</v>
      </c>
      <c r="I7165" s="32" t="s">
        <v>579</v>
      </c>
      <c r="J7165" s="135">
        <v>58</v>
      </c>
      <c r="K7165" s="28">
        <v>0.42609000000000002</v>
      </c>
      <c r="L7165" s="28">
        <f t="shared" si="152"/>
        <v>0.38018999999999997</v>
      </c>
      <c r="M7165" s="28"/>
      <c r="O7165" s="77">
        <v>0.2497300058603287</v>
      </c>
      <c r="Q7165" s="135"/>
      <c r="R7165" s="27"/>
      <c r="BF7165" s="106"/>
    </row>
    <row r="7166" spans="1:58" x14ac:dyDescent="0.25">
      <c r="A7166" t="s">
        <v>17</v>
      </c>
      <c r="B7166" s="23">
        <v>2022</v>
      </c>
      <c r="C7166" s="23" t="s">
        <v>3</v>
      </c>
      <c r="D7166" s="23" t="s">
        <v>493</v>
      </c>
      <c r="E7166" s="23" t="s">
        <v>236</v>
      </c>
      <c r="F7166" s="23" t="s">
        <v>237</v>
      </c>
      <c r="G7166" s="23" t="s">
        <v>557</v>
      </c>
      <c r="H7166" s="32" t="s">
        <v>356</v>
      </c>
      <c r="I7166" s="32" t="s">
        <v>579</v>
      </c>
      <c r="J7166" s="135">
        <v>59</v>
      </c>
      <c r="K7166" s="28">
        <v>0.47033999999999998</v>
      </c>
      <c r="L7166" s="28">
        <f t="shared" si="152"/>
        <v>0.42592999999999998</v>
      </c>
      <c r="M7166" s="28"/>
      <c r="O7166" s="77">
        <v>0.25554001331329351</v>
      </c>
      <c r="Q7166" s="135"/>
      <c r="R7166" s="27"/>
      <c r="BF7166" s="106"/>
    </row>
    <row r="7167" spans="1:58" x14ac:dyDescent="0.25">
      <c r="A7167" t="s">
        <v>17</v>
      </c>
      <c r="B7167" s="23">
        <v>2023</v>
      </c>
      <c r="C7167" s="23" t="s">
        <v>0</v>
      </c>
      <c r="D7167" s="23" t="s">
        <v>537</v>
      </c>
      <c r="E7167" s="23" t="s">
        <v>236</v>
      </c>
      <c r="F7167" s="23" t="s">
        <v>237</v>
      </c>
      <c r="G7167" s="23" t="s">
        <v>557</v>
      </c>
      <c r="H7167" s="32" t="s">
        <v>356</v>
      </c>
      <c r="I7167" s="32" t="s">
        <v>579</v>
      </c>
      <c r="J7167" s="135">
        <v>58</v>
      </c>
      <c r="K7167" s="28">
        <v>0.43290000000000001</v>
      </c>
      <c r="L7167" s="28">
        <f t="shared" si="152"/>
        <v>0.38208999999999999</v>
      </c>
      <c r="M7167" s="28"/>
      <c r="O7167" s="77">
        <v>0.26218000054359442</v>
      </c>
      <c r="Q7167" s="135"/>
      <c r="R7167" s="27"/>
      <c r="BF7167" s="106"/>
    </row>
    <row r="7168" spans="1:58" x14ac:dyDescent="0.25">
      <c r="A7168" t="s">
        <v>17</v>
      </c>
      <c r="B7168" s="23">
        <v>2019</v>
      </c>
      <c r="C7168" s="23" t="s">
        <v>0</v>
      </c>
      <c r="D7168" s="23" t="s">
        <v>59</v>
      </c>
      <c r="E7168" s="23" t="s">
        <v>268</v>
      </c>
      <c r="F7168" s="23" t="s">
        <v>340</v>
      </c>
      <c r="G7168" s="23" t="s">
        <v>546</v>
      </c>
      <c r="H7168" s="32" t="s">
        <v>547</v>
      </c>
      <c r="I7168" s="32" t="s">
        <v>579</v>
      </c>
      <c r="J7168" s="135">
        <v>40</v>
      </c>
      <c r="K7168" s="28">
        <v>0.56328999999999996</v>
      </c>
      <c r="L7168" s="28">
        <f t="shared" si="152"/>
        <v>0.48604999999999998</v>
      </c>
      <c r="M7168" s="28"/>
      <c r="O7168" s="77">
        <v>0.31793001294136047</v>
      </c>
      <c r="Q7168" s="135"/>
      <c r="R7168" s="27"/>
      <c r="BF7168" s="106"/>
    </row>
    <row r="7169" spans="1:58" x14ac:dyDescent="0.25">
      <c r="A7169" t="s">
        <v>17</v>
      </c>
      <c r="B7169" s="23">
        <v>2019</v>
      </c>
      <c r="C7169" s="23" t="s">
        <v>1</v>
      </c>
      <c r="D7169" s="23" t="s">
        <v>60</v>
      </c>
      <c r="E7169" s="23" t="s">
        <v>268</v>
      </c>
      <c r="F7169" s="23" t="s">
        <v>340</v>
      </c>
      <c r="G7169" s="23" t="s">
        <v>546</v>
      </c>
      <c r="H7169" s="32" t="s">
        <v>547</v>
      </c>
      <c r="I7169" s="32" t="s">
        <v>579</v>
      </c>
      <c r="J7169" s="135">
        <v>38</v>
      </c>
      <c r="K7169" s="28">
        <v>0.60667000000000004</v>
      </c>
      <c r="L7169" s="28">
        <f t="shared" si="152"/>
        <v>0.48098999999999997</v>
      </c>
      <c r="M7169" s="28"/>
      <c r="O7169" s="77">
        <v>0.29095000028610229</v>
      </c>
      <c r="Q7169" s="135"/>
      <c r="R7169" s="27"/>
      <c r="BF7169" s="106"/>
    </row>
    <row r="7170" spans="1:58" x14ac:dyDescent="0.25">
      <c r="A7170" t="s">
        <v>17</v>
      </c>
      <c r="B7170" s="23">
        <v>2019</v>
      </c>
      <c r="C7170" s="23" t="s">
        <v>2</v>
      </c>
      <c r="D7170" s="23" t="s">
        <v>61</v>
      </c>
      <c r="E7170" s="23" t="s">
        <v>268</v>
      </c>
      <c r="F7170" s="23" t="s">
        <v>340</v>
      </c>
      <c r="G7170" s="23" t="s">
        <v>546</v>
      </c>
      <c r="H7170" s="32" t="s">
        <v>547</v>
      </c>
      <c r="I7170" s="32" t="s">
        <v>579</v>
      </c>
      <c r="J7170" s="135">
        <v>41</v>
      </c>
      <c r="K7170" s="28">
        <v>0.58536999999999995</v>
      </c>
      <c r="L7170" s="28">
        <f t="shared" ref="L7170:L7233" si="153">SUMIFS(K:K, E:E, G7170, D:D, D7170, I:I, I7170)</f>
        <v>0.4743</v>
      </c>
      <c r="M7170" s="28"/>
      <c r="O7170" s="77">
        <v>0.2629300057888031</v>
      </c>
      <c r="Q7170" s="135"/>
      <c r="R7170" s="27"/>
      <c r="BF7170" s="106"/>
    </row>
    <row r="7171" spans="1:58" x14ac:dyDescent="0.25">
      <c r="A7171" t="s">
        <v>17</v>
      </c>
      <c r="B7171" s="23">
        <v>2019</v>
      </c>
      <c r="C7171" s="23" t="s">
        <v>3</v>
      </c>
      <c r="D7171" s="23" t="s">
        <v>62</v>
      </c>
      <c r="E7171" s="23" t="s">
        <v>268</v>
      </c>
      <c r="F7171" s="23" t="s">
        <v>340</v>
      </c>
      <c r="G7171" s="23" t="s">
        <v>546</v>
      </c>
      <c r="H7171" s="32" t="s">
        <v>547</v>
      </c>
      <c r="I7171" s="32" t="s">
        <v>579</v>
      </c>
      <c r="J7171" s="135">
        <v>46</v>
      </c>
      <c r="K7171" s="28">
        <v>0.53552</v>
      </c>
      <c r="L7171" s="28">
        <f t="shared" si="153"/>
        <v>0.45234999999999997</v>
      </c>
      <c r="M7171" s="28"/>
      <c r="O7171" s="77">
        <v>0.230880007147789</v>
      </c>
      <c r="Q7171" s="135"/>
      <c r="R7171" s="27"/>
      <c r="BF7171" s="106"/>
    </row>
    <row r="7172" spans="1:58" x14ac:dyDescent="0.25">
      <c r="A7172" t="s">
        <v>17</v>
      </c>
      <c r="B7172" s="23">
        <v>2020</v>
      </c>
      <c r="C7172" s="23" t="s">
        <v>0</v>
      </c>
      <c r="D7172" s="23" t="s">
        <v>63</v>
      </c>
      <c r="E7172" s="23" t="s">
        <v>268</v>
      </c>
      <c r="F7172" s="23" t="s">
        <v>340</v>
      </c>
      <c r="G7172" s="23" t="s">
        <v>546</v>
      </c>
      <c r="H7172" s="32" t="s">
        <v>547</v>
      </c>
      <c r="I7172" s="32" t="s">
        <v>579</v>
      </c>
      <c r="J7172" s="135">
        <v>43</v>
      </c>
      <c r="K7172" s="28">
        <v>0.52353000000000005</v>
      </c>
      <c r="L7172" s="28">
        <f t="shared" si="153"/>
        <v>0.40410000000000001</v>
      </c>
      <c r="M7172" s="28"/>
      <c r="O7172" s="77">
        <v>0.1393100023269653</v>
      </c>
      <c r="Q7172" s="135"/>
      <c r="R7172" s="27"/>
      <c r="BF7172" s="106"/>
    </row>
    <row r="7173" spans="1:58" x14ac:dyDescent="0.25">
      <c r="A7173" t="s">
        <v>17</v>
      </c>
      <c r="B7173" s="23">
        <v>2020</v>
      </c>
      <c r="C7173" s="23" t="s">
        <v>1</v>
      </c>
      <c r="D7173" s="23" t="s">
        <v>64</v>
      </c>
      <c r="E7173" s="23" t="s">
        <v>268</v>
      </c>
      <c r="F7173" s="23" t="s">
        <v>340</v>
      </c>
      <c r="G7173" s="23" t="s">
        <v>546</v>
      </c>
      <c r="H7173" s="32" t="s">
        <v>547</v>
      </c>
      <c r="I7173" s="32" t="s">
        <v>579</v>
      </c>
      <c r="J7173" s="135">
        <v>40</v>
      </c>
      <c r="K7173" s="28">
        <v>0.46875</v>
      </c>
      <c r="L7173" s="28">
        <f t="shared" si="153"/>
        <v>0.37980999999999998</v>
      </c>
      <c r="M7173" s="28"/>
      <c r="O7173" s="77">
        <v>0.17129999399185181</v>
      </c>
      <c r="Q7173" s="135"/>
      <c r="R7173" s="27"/>
      <c r="BF7173" s="106"/>
    </row>
    <row r="7174" spans="1:58" x14ac:dyDescent="0.25">
      <c r="A7174" t="s">
        <v>17</v>
      </c>
      <c r="B7174" s="23">
        <v>2020</v>
      </c>
      <c r="C7174" s="23" t="s">
        <v>2</v>
      </c>
      <c r="D7174" s="23" t="s">
        <v>65</v>
      </c>
      <c r="E7174" s="23" t="s">
        <v>268</v>
      </c>
      <c r="F7174" s="23" t="s">
        <v>340</v>
      </c>
      <c r="G7174" s="23" t="s">
        <v>546</v>
      </c>
      <c r="H7174" s="32" t="s">
        <v>547</v>
      </c>
      <c r="I7174" s="32" t="s">
        <v>579</v>
      </c>
      <c r="J7174" s="135">
        <v>34</v>
      </c>
      <c r="K7174" s="28">
        <v>0.41911999999999999</v>
      </c>
      <c r="L7174" s="28">
        <f t="shared" si="153"/>
        <v>0.375</v>
      </c>
      <c r="M7174" s="28"/>
      <c r="O7174" s="77">
        <v>0.2179500013589859</v>
      </c>
      <c r="Q7174" s="135"/>
      <c r="R7174" s="27"/>
      <c r="BF7174" s="106"/>
    </row>
    <row r="7175" spans="1:58" x14ac:dyDescent="0.25">
      <c r="A7175" t="s">
        <v>17</v>
      </c>
      <c r="B7175" s="23">
        <v>2020</v>
      </c>
      <c r="C7175" s="23" t="s">
        <v>3</v>
      </c>
      <c r="D7175" s="23" t="s">
        <v>66</v>
      </c>
      <c r="E7175" s="23" t="s">
        <v>268</v>
      </c>
      <c r="F7175" s="23" t="s">
        <v>340</v>
      </c>
      <c r="G7175" s="23" t="s">
        <v>546</v>
      </c>
      <c r="H7175" s="32" t="s">
        <v>547</v>
      </c>
      <c r="I7175" s="32" t="s">
        <v>579</v>
      </c>
      <c r="J7175" s="135">
        <v>29</v>
      </c>
      <c r="K7175" s="28">
        <v>0.44347999999999999</v>
      </c>
      <c r="L7175" s="28">
        <f t="shared" si="153"/>
        <v>0.36203999999999997</v>
      </c>
      <c r="M7175" s="28"/>
      <c r="O7175" s="77">
        <v>0.24258999526500699</v>
      </c>
      <c r="Q7175" s="135"/>
      <c r="R7175" s="27"/>
      <c r="BF7175" s="106"/>
    </row>
    <row r="7176" spans="1:58" x14ac:dyDescent="0.25">
      <c r="A7176" t="s">
        <v>17</v>
      </c>
      <c r="B7176" s="23">
        <v>2021</v>
      </c>
      <c r="C7176" s="23" t="s">
        <v>0</v>
      </c>
      <c r="D7176" s="23" t="s">
        <v>67</v>
      </c>
      <c r="E7176" s="23" t="s">
        <v>268</v>
      </c>
      <c r="F7176" s="23" t="s">
        <v>340</v>
      </c>
      <c r="G7176" s="23" t="s">
        <v>546</v>
      </c>
      <c r="H7176" s="32" t="s">
        <v>547</v>
      </c>
      <c r="I7176" s="32" t="s">
        <v>579</v>
      </c>
      <c r="J7176" s="135">
        <v>30</v>
      </c>
      <c r="K7176" s="28">
        <v>0.49586999999999998</v>
      </c>
      <c r="L7176" s="28">
        <f t="shared" si="153"/>
        <v>0.39927000000000001</v>
      </c>
      <c r="M7176" s="28"/>
      <c r="O7176" s="77">
        <v>0.2547299861907959</v>
      </c>
      <c r="Q7176" s="135"/>
      <c r="R7176" s="27"/>
      <c r="BF7176" s="106"/>
    </row>
    <row r="7177" spans="1:58" x14ac:dyDescent="0.25">
      <c r="A7177" t="s">
        <v>17</v>
      </c>
      <c r="B7177" s="23">
        <v>2021</v>
      </c>
      <c r="C7177" s="23" t="s">
        <v>1</v>
      </c>
      <c r="D7177" s="23" t="s">
        <v>68</v>
      </c>
      <c r="E7177" s="23" t="s">
        <v>268</v>
      </c>
      <c r="F7177" s="23" t="s">
        <v>340</v>
      </c>
      <c r="G7177" s="23" t="s">
        <v>546</v>
      </c>
      <c r="H7177" s="32" t="s">
        <v>547</v>
      </c>
      <c r="I7177" s="32" t="s">
        <v>579</v>
      </c>
      <c r="J7177" s="135">
        <v>34</v>
      </c>
      <c r="K7177" s="28">
        <v>0.53332999999999997</v>
      </c>
      <c r="L7177" s="28">
        <f t="shared" si="153"/>
        <v>0.41771999999999998</v>
      </c>
      <c r="M7177" s="28"/>
      <c r="O7177" s="77">
        <v>0.25255998969078058</v>
      </c>
      <c r="Q7177" s="135"/>
      <c r="R7177" s="27"/>
      <c r="BF7177" s="106"/>
    </row>
    <row r="7178" spans="1:58" x14ac:dyDescent="0.25">
      <c r="A7178" t="s">
        <v>17</v>
      </c>
      <c r="B7178" s="23">
        <v>2021</v>
      </c>
      <c r="C7178" s="23" t="s">
        <v>2</v>
      </c>
      <c r="D7178" s="23" t="s">
        <v>69</v>
      </c>
      <c r="E7178" s="23" t="s">
        <v>268</v>
      </c>
      <c r="F7178" s="23" t="s">
        <v>340</v>
      </c>
      <c r="G7178" s="23" t="s">
        <v>546</v>
      </c>
      <c r="H7178" s="32" t="s">
        <v>547</v>
      </c>
      <c r="I7178" s="32" t="s">
        <v>579</v>
      </c>
      <c r="J7178" s="135">
        <v>40</v>
      </c>
      <c r="K7178" s="28">
        <v>0.56962000000000002</v>
      </c>
      <c r="L7178" s="28">
        <f t="shared" si="153"/>
        <v>0.40709000000000001</v>
      </c>
      <c r="M7178" s="28"/>
      <c r="O7178" s="77">
        <v>0.26715001463890081</v>
      </c>
      <c r="Q7178" s="135"/>
      <c r="R7178" s="27"/>
      <c r="BF7178" s="106"/>
    </row>
    <row r="7179" spans="1:58" x14ac:dyDescent="0.25">
      <c r="A7179" t="s">
        <v>17</v>
      </c>
      <c r="B7179" s="23">
        <v>2021</v>
      </c>
      <c r="C7179" s="23" t="s">
        <v>3</v>
      </c>
      <c r="D7179" s="23" t="s">
        <v>70</v>
      </c>
      <c r="E7179" s="23" t="s">
        <v>268</v>
      </c>
      <c r="F7179" s="23" t="s">
        <v>340</v>
      </c>
      <c r="G7179" s="23" t="s">
        <v>546</v>
      </c>
      <c r="H7179" s="32" t="s">
        <v>547</v>
      </c>
      <c r="I7179" s="32" t="s">
        <v>579</v>
      </c>
      <c r="J7179" s="135">
        <v>42</v>
      </c>
      <c r="K7179" s="28">
        <v>0.53891999999999995</v>
      </c>
      <c r="L7179" s="28">
        <f t="shared" si="153"/>
        <v>0.42797000000000002</v>
      </c>
      <c r="M7179" s="28"/>
      <c r="O7179" s="77">
        <v>0.26399001479148859</v>
      </c>
      <c r="Q7179" s="135"/>
      <c r="R7179" s="27"/>
      <c r="BF7179" s="106"/>
    </row>
    <row r="7180" spans="1:58" x14ac:dyDescent="0.25">
      <c r="A7180" t="s">
        <v>17</v>
      </c>
      <c r="B7180" s="23">
        <v>2022</v>
      </c>
      <c r="C7180" s="23" t="s">
        <v>0</v>
      </c>
      <c r="D7180" s="23" t="s">
        <v>71</v>
      </c>
      <c r="E7180" s="23" t="s">
        <v>268</v>
      </c>
      <c r="F7180" s="23" t="s">
        <v>340</v>
      </c>
      <c r="G7180" s="23" t="s">
        <v>546</v>
      </c>
      <c r="H7180" s="32" t="s">
        <v>547</v>
      </c>
      <c r="I7180" s="32" t="s">
        <v>579</v>
      </c>
      <c r="J7180" s="135">
        <v>41</v>
      </c>
      <c r="K7180" s="28">
        <v>0.52439000000000002</v>
      </c>
      <c r="L7180" s="28">
        <f t="shared" si="153"/>
        <v>0.42959999999999998</v>
      </c>
      <c r="M7180" s="28"/>
      <c r="O7180" s="77">
        <v>0.26568999886512762</v>
      </c>
      <c r="Q7180" s="135"/>
      <c r="R7180" s="27"/>
      <c r="BF7180" s="106"/>
    </row>
    <row r="7181" spans="1:58" x14ac:dyDescent="0.25">
      <c r="A7181" t="s">
        <v>17</v>
      </c>
      <c r="B7181" s="23">
        <v>2022</v>
      </c>
      <c r="C7181" s="23" t="s">
        <v>1</v>
      </c>
      <c r="D7181" s="23" t="s">
        <v>72</v>
      </c>
      <c r="E7181" s="23" t="s">
        <v>268</v>
      </c>
      <c r="F7181" s="23" t="s">
        <v>340</v>
      </c>
      <c r="G7181" s="23" t="s">
        <v>546</v>
      </c>
      <c r="H7181" s="32" t="s">
        <v>547</v>
      </c>
      <c r="I7181" s="32" t="s">
        <v>579</v>
      </c>
      <c r="J7181" s="135">
        <v>41</v>
      </c>
      <c r="K7181" s="28">
        <v>0.50307000000000002</v>
      </c>
      <c r="L7181" s="28">
        <f t="shared" si="153"/>
        <v>0.43590000000000001</v>
      </c>
      <c r="M7181" s="28"/>
      <c r="O7181" s="77">
        <v>0.27766001224517822</v>
      </c>
      <c r="Q7181" s="135"/>
      <c r="R7181" s="27"/>
      <c r="BF7181" s="106"/>
    </row>
    <row r="7182" spans="1:58" x14ac:dyDescent="0.25">
      <c r="A7182" t="s">
        <v>17</v>
      </c>
      <c r="B7182" s="23">
        <v>2022</v>
      </c>
      <c r="C7182" s="23" t="s">
        <v>2</v>
      </c>
      <c r="D7182" s="23" t="s">
        <v>73</v>
      </c>
      <c r="E7182" s="23" t="s">
        <v>268</v>
      </c>
      <c r="F7182" s="23" t="s">
        <v>340</v>
      </c>
      <c r="G7182" s="23" t="s">
        <v>546</v>
      </c>
      <c r="H7182" s="32" t="s">
        <v>547</v>
      </c>
      <c r="I7182" s="32" t="s">
        <v>579</v>
      </c>
      <c r="J7182" s="135">
        <v>37</v>
      </c>
      <c r="K7182" s="28">
        <v>0.46309</v>
      </c>
      <c r="L7182" s="28">
        <f t="shared" si="153"/>
        <v>0.43606</v>
      </c>
      <c r="M7182" s="28"/>
      <c r="O7182" s="77">
        <v>0.2497300058603287</v>
      </c>
      <c r="Q7182" s="135"/>
      <c r="R7182" s="27"/>
      <c r="BF7182" s="106"/>
    </row>
    <row r="7183" spans="1:58" x14ac:dyDescent="0.25">
      <c r="A7183" t="s">
        <v>17</v>
      </c>
      <c r="B7183" s="23">
        <v>2022</v>
      </c>
      <c r="C7183" s="23" t="s">
        <v>3</v>
      </c>
      <c r="D7183" s="23" t="s">
        <v>493</v>
      </c>
      <c r="E7183" s="23" t="s">
        <v>268</v>
      </c>
      <c r="F7183" s="23" t="s">
        <v>340</v>
      </c>
      <c r="G7183" s="23" t="s">
        <v>546</v>
      </c>
      <c r="H7183" s="32" t="s">
        <v>547</v>
      </c>
      <c r="I7183" s="32" t="s">
        <v>579</v>
      </c>
      <c r="J7183" s="135">
        <v>38</v>
      </c>
      <c r="K7183" s="28">
        <v>0.48026000000000002</v>
      </c>
      <c r="L7183" s="28">
        <f t="shared" si="153"/>
        <v>0.42381000000000002</v>
      </c>
      <c r="M7183" s="28"/>
      <c r="O7183" s="77">
        <v>0.25554001331329351</v>
      </c>
      <c r="Q7183" s="135"/>
      <c r="R7183" s="27"/>
      <c r="BF7183" s="106"/>
    </row>
    <row r="7184" spans="1:58" x14ac:dyDescent="0.25">
      <c r="A7184" t="s">
        <v>17</v>
      </c>
      <c r="B7184" s="23">
        <v>2023</v>
      </c>
      <c r="C7184" s="23" t="s">
        <v>0</v>
      </c>
      <c r="D7184" s="23" t="s">
        <v>537</v>
      </c>
      <c r="E7184" s="23" t="s">
        <v>268</v>
      </c>
      <c r="F7184" s="23" t="s">
        <v>340</v>
      </c>
      <c r="G7184" s="23" t="s">
        <v>546</v>
      </c>
      <c r="H7184" s="32" t="s">
        <v>547</v>
      </c>
      <c r="I7184" s="32" t="s">
        <v>579</v>
      </c>
      <c r="J7184" s="135">
        <v>39</v>
      </c>
      <c r="K7184" s="28">
        <v>0.44872000000000001</v>
      </c>
      <c r="L7184" s="28">
        <f t="shared" si="153"/>
        <v>0.39263999999999999</v>
      </c>
      <c r="M7184" s="28"/>
      <c r="O7184" s="77">
        <v>0.26218000054359442</v>
      </c>
      <c r="Q7184" s="135"/>
      <c r="R7184" s="27"/>
      <c r="BF7184" s="106"/>
    </row>
    <row r="7185" spans="1:58" x14ac:dyDescent="0.25">
      <c r="A7185" t="s">
        <v>17</v>
      </c>
      <c r="B7185" s="23">
        <v>2019</v>
      </c>
      <c r="C7185" s="23" t="s">
        <v>0</v>
      </c>
      <c r="D7185" s="23" t="s">
        <v>59</v>
      </c>
      <c r="E7185" s="23" t="s">
        <v>238</v>
      </c>
      <c r="F7185" s="23" t="s">
        <v>239</v>
      </c>
      <c r="G7185" s="23" t="s">
        <v>538</v>
      </c>
      <c r="H7185" s="32" t="s">
        <v>362</v>
      </c>
      <c r="I7185" s="32" t="s">
        <v>579</v>
      </c>
      <c r="J7185" s="135">
        <v>22</v>
      </c>
      <c r="K7185" s="28">
        <v>0.28409000000000001</v>
      </c>
      <c r="L7185" s="28">
        <f t="shared" si="153"/>
        <v>0.29971999999999999</v>
      </c>
      <c r="M7185" s="28"/>
      <c r="O7185" s="77">
        <v>0.31793001294136047</v>
      </c>
      <c r="Q7185" s="135"/>
      <c r="R7185" s="27"/>
      <c r="BF7185" s="106"/>
    </row>
    <row r="7186" spans="1:58" x14ac:dyDescent="0.25">
      <c r="A7186" t="s">
        <v>17</v>
      </c>
      <c r="B7186" s="23">
        <v>2019</v>
      </c>
      <c r="C7186" s="23" t="s">
        <v>1</v>
      </c>
      <c r="D7186" s="23" t="s">
        <v>60</v>
      </c>
      <c r="E7186" s="23" t="s">
        <v>238</v>
      </c>
      <c r="F7186" s="23" t="s">
        <v>239</v>
      </c>
      <c r="G7186" s="23" t="s">
        <v>538</v>
      </c>
      <c r="H7186" s="32" t="s">
        <v>362</v>
      </c>
      <c r="I7186" s="32" t="s">
        <v>579</v>
      </c>
      <c r="J7186" s="135">
        <v>20</v>
      </c>
      <c r="K7186" s="28">
        <v>0.29630000000000001</v>
      </c>
      <c r="L7186" s="28">
        <f t="shared" si="153"/>
        <v>0.29692000000000002</v>
      </c>
      <c r="M7186" s="28"/>
      <c r="O7186" s="77">
        <v>0.29095000028610229</v>
      </c>
      <c r="Q7186" s="135"/>
      <c r="R7186" s="27"/>
      <c r="BF7186" s="106"/>
    </row>
    <row r="7187" spans="1:58" x14ac:dyDescent="0.25">
      <c r="A7187" t="s">
        <v>17</v>
      </c>
      <c r="B7187" s="23">
        <v>2019</v>
      </c>
      <c r="C7187" s="23" t="s">
        <v>2</v>
      </c>
      <c r="D7187" s="23" t="s">
        <v>61</v>
      </c>
      <c r="E7187" s="23" t="s">
        <v>238</v>
      </c>
      <c r="F7187" s="23" t="s">
        <v>239</v>
      </c>
      <c r="G7187" s="23" t="s">
        <v>538</v>
      </c>
      <c r="H7187" s="32" t="s">
        <v>362</v>
      </c>
      <c r="I7187" s="32" t="s">
        <v>579</v>
      </c>
      <c r="J7187" s="135">
        <v>19</v>
      </c>
      <c r="K7187" s="28">
        <v>0.33783999999999997</v>
      </c>
      <c r="L7187" s="28">
        <f t="shared" si="153"/>
        <v>0.29063</v>
      </c>
      <c r="M7187" s="28"/>
      <c r="O7187" s="77">
        <v>0.2629300057888031</v>
      </c>
      <c r="Q7187" s="135"/>
      <c r="R7187" s="27"/>
      <c r="BF7187" s="106"/>
    </row>
    <row r="7188" spans="1:58" x14ac:dyDescent="0.25">
      <c r="A7188" t="s">
        <v>17</v>
      </c>
      <c r="B7188" s="23">
        <v>2019</v>
      </c>
      <c r="C7188" s="23" t="s">
        <v>3</v>
      </c>
      <c r="D7188" s="23" t="s">
        <v>62</v>
      </c>
      <c r="E7188" s="23" t="s">
        <v>238</v>
      </c>
      <c r="F7188" s="23" t="s">
        <v>239</v>
      </c>
      <c r="G7188" s="23" t="s">
        <v>538</v>
      </c>
      <c r="H7188" s="32" t="s">
        <v>362</v>
      </c>
      <c r="I7188" s="32" t="s">
        <v>579</v>
      </c>
      <c r="J7188" s="135">
        <v>17</v>
      </c>
      <c r="K7188" s="28">
        <v>0.28986000000000001</v>
      </c>
      <c r="L7188" s="28">
        <f t="shared" si="153"/>
        <v>0.27434999999999998</v>
      </c>
      <c r="M7188" s="28"/>
      <c r="O7188" s="77">
        <v>0.230880007147789</v>
      </c>
      <c r="Q7188" s="135"/>
      <c r="R7188" s="27"/>
      <c r="BF7188" s="106"/>
    </row>
    <row r="7189" spans="1:58" x14ac:dyDescent="0.25">
      <c r="A7189" t="s">
        <v>17</v>
      </c>
      <c r="B7189" s="23">
        <v>2020</v>
      </c>
      <c r="C7189" s="23" t="s">
        <v>0</v>
      </c>
      <c r="D7189" s="23" t="s">
        <v>63</v>
      </c>
      <c r="E7189" s="23" t="s">
        <v>238</v>
      </c>
      <c r="F7189" s="23" t="s">
        <v>239</v>
      </c>
      <c r="G7189" s="23" t="s">
        <v>538</v>
      </c>
      <c r="H7189" s="32" t="s">
        <v>362</v>
      </c>
      <c r="I7189" s="32" t="s">
        <v>579</v>
      </c>
      <c r="J7189" s="135">
        <v>19</v>
      </c>
      <c r="K7189" s="28">
        <v>0.20269999999999999</v>
      </c>
      <c r="L7189" s="28">
        <f t="shared" si="153"/>
        <v>0.22045000000000001</v>
      </c>
      <c r="M7189" s="28"/>
      <c r="O7189" s="77">
        <v>0.1393100023269653</v>
      </c>
      <c r="Q7189" s="135"/>
      <c r="R7189" s="27"/>
      <c r="BF7189" s="106"/>
    </row>
    <row r="7190" spans="1:58" x14ac:dyDescent="0.25">
      <c r="A7190" t="s">
        <v>17</v>
      </c>
      <c r="B7190" s="23">
        <v>2020</v>
      </c>
      <c r="C7190" s="23" t="s">
        <v>1</v>
      </c>
      <c r="D7190" s="23" t="s">
        <v>64</v>
      </c>
      <c r="E7190" s="23" t="s">
        <v>238</v>
      </c>
      <c r="F7190" s="23" t="s">
        <v>239</v>
      </c>
      <c r="G7190" s="23" t="s">
        <v>538</v>
      </c>
      <c r="H7190" s="32" t="s">
        <v>362</v>
      </c>
      <c r="I7190" s="32" t="s">
        <v>579</v>
      </c>
      <c r="J7190" s="135">
        <v>18</v>
      </c>
      <c r="K7190" s="28">
        <v>0.18056</v>
      </c>
      <c r="L7190" s="28">
        <f t="shared" si="153"/>
        <v>0.17765</v>
      </c>
      <c r="M7190" s="28"/>
      <c r="O7190" s="77">
        <v>0.17129999399185181</v>
      </c>
      <c r="Q7190" s="135"/>
      <c r="R7190" s="27"/>
      <c r="BF7190" s="106"/>
    </row>
    <row r="7191" spans="1:58" x14ac:dyDescent="0.25">
      <c r="A7191" t="s">
        <v>17</v>
      </c>
      <c r="B7191" s="23">
        <v>2020</v>
      </c>
      <c r="C7191" s="23" t="s">
        <v>2</v>
      </c>
      <c r="D7191" s="23" t="s">
        <v>65</v>
      </c>
      <c r="E7191" s="23" t="s">
        <v>238</v>
      </c>
      <c r="F7191" s="23" t="s">
        <v>239</v>
      </c>
      <c r="G7191" s="23" t="s">
        <v>538</v>
      </c>
      <c r="H7191" s="32" t="s">
        <v>362</v>
      </c>
      <c r="I7191" s="32" t="s">
        <v>579</v>
      </c>
      <c r="J7191" s="135">
        <v>18</v>
      </c>
      <c r="K7191" s="28">
        <v>0.16900999999999999</v>
      </c>
      <c r="L7191" s="28">
        <f t="shared" si="153"/>
        <v>0.15625</v>
      </c>
      <c r="M7191" s="28"/>
      <c r="O7191" s="77">
        <v>0.2179500013589859</v>
      </c>
      <c r="Q7191" s="135"/>
      <c r="R7191" s="27"/>
      <c r="BF7191" s="106"/>
    </row>
    <row r="7192" spans="1:58" x14ac:dyDescent="0.25">
      <c r="A7192" t="s">
        <v>17</v>
      </c>
      <c r="B7192" s="23">
        <v>2020</v>
      </c>
      <c r="C7192" s="23" t="s">
        <v>3</v>
      </c>
      <c r="D7192" s="23" t="s">
        <v>66</v>
      </c>
      <c r="E7192" s="23" t="s">
        <v>238</v>
      </c>
      <c r="F7192" s="23" t="s">
        <v>239</v>
      </c>
      <c r="G7192" s="23" t="s">
        <v>538</v>
      </c>
      <c r="H7192" s="32" t="s">
        <v>362</v>
      </c>
      <c r="I7192" s="32" t="s">
        <v>579</v>
      </c>
      <c r="J7192" s="135">
        <v>16</v>
      </c>
      <c r="K7192" s="28">
        <v>0.15873000000000001</v>
      </c>
      <c r="L7192" s="28">
        <f t="shared" si="153"/>
        <v>0.16189000000000001</v>
      </c>
      <c r="M7192" s="28"/>
      <c r="O7192" s="77">
        <v>0.24258999526500699</v>
      </c>
      <c r="Q7192" s="135"/>
      <c r="R7192" s="27"/>
      <c r="BF7192" s="106"/>
    </row>
    <row r="7193" spans="1:58" x14ac:dyDescent="0.25">
      <c r="A7193" t="s">
        <v>17</v>
      </c>
      <c r="B7193" s="23">
        <v>2021</v>
      </c>
      <c r="C7193" s="23" t="s">
        <v>0</v>
      </c>
      <c r="D7193" s="23" t="s">
        <v>67</v>
      </c>
      <c r="E7193" s="23" t="s">
        <v>238</v>
      </c>
      <c r="F7193" s="23" t="s">
        <v>239</v>
      </c>
      <c r="G7193" s="23" t="s">
        <v>538</v>
      </c>
      <c r="H7193" s="32" t="s">
        <v>362</v>
      </c>
      <c r="I7193" s="32" t="s">
        <v>579</v>
      </c>
      <c r="J7193" s="135">
        <v>16</v>
      </c>
      <c r="K7193" s="28">
        <v>0.20313000000000001</v>
      </c>
      <c r="L7193" s="28">
        <f t="shared" si="153"/>
        <v>0.20654</v>
      </c>
      <c r="M7193" s="28"/>
      <c r="O7193" s="77">
        <v>0.2547299861907959</v>
      </c>
      <c r="Q7193" s="135"/>
      <c r="R7193" s="27"/>
      <c r="BF7193" s="106"/>
    </row>
    <row r="7194" spans="1:58" x14ac:dyDescent="0.25">
      <c r="A7194" t="s">
        <v>17</v>
      </c>
      <c r="B7194" s="23">
        <v>2021</v>
      </c>
      <c r="C7194" s="23" t="s">
        <v>1</v>
      </c>
      <c r="D7194" s="23" t="s">
        <v>68</v>
      </c>
      <c r="E7194" s="23" t="s">
        <v>238</v>
      </c>
      <c r="F7194" s="23" t="s">
        <v>239</v>
      </c>
      <c r="G7194" s="23" t="s">
        <v>538</v>
      </c>
      <c r="H7194" s="32" t="s">
        <v>362</v>
      </c>
      <c r="I7194" s="32" t="s">
        <v>579</v>
      </c>
      <c r="J7194" s="135">
        <v>17</v>
      </c>
      <c r="K7194" s="28">
        <v>0.22388</v>
      </c>
      <c r="L7194" s="28">
        <f t="shared" si="153"/>
        <v>0.24190999999999999</v>
      </c>
      <c r="M7194" s="28"/>
      <c r="O7194" s="77">
        <v>0.25255998969078058</v>
      </c>
      <c r="Q7194" s="135"/>
      <c r="R7194" s="27"/>
      <c r="BF7194" s="106"/>
    </row>
    <row r="7195" spans="1:58" x14ac:dyDescent="0.25">
      <c r="A7195" t="s">
        <v>17</v>
      </c>
      <c r="B7195" s="23">
        <v>2021</v>
      </c>
      <c r="C7195" s="23" t="s">
        <v>2</v>
      </c>
      <c r="D7195" s="23" t="s">
        <v>69</v>
      </c>
      <c r="E7195" s="23" t="s">
        <v>238</v>
      </c>
      <c r="F7195" s="23" t="s">
        <v>239</v>
      </c>
      <c r="G7195" s="23" t="s">
        <v>538</v>
      </c>
      <c r="H7195" s="32" t="s">
        <v>362</v>
      </c>
      <c r="I7195" s="32" t="s">
        <v>579</v>
      </c>
      <c r="J7195" s="135">
        <v>18</v>
      </c>
      <c r="K7195" s="28">
        <v>0.22857</v>
      </c>
      <c r="L7195" s="28">
        <f t="shared" si="153"/>
        <v>0.25873000000000002</v>
      </c>
      <c r="M7195" s="28"/>
      <c r="O7195" s="77">
        <v>0.26715001463890081</v>
      </c>
      <c r="Q7195" s="135"/>
      <c r="R7195" s="27"/>
      <c r="BF7195" s="106"/>
    </row>
    <row r="7196" spans="1:58" x14ac:dyDescent="0.25">
      <c r="A7196" t="s">
        <v>17</v>
      </c>
      <c r="B7196" s="23">
        <v>2021</v>
      </c>
      <c r="C7196" s="23" t="s">
        <v>3</v>
      </c>
      <c r="D7196" s="23" t="s">
        <v>70</v>
      </c>
      <c r="E7196" s="23" t="s">
        <v>238</v>
      </c>
      <c r="F7196" s="23" t="s">
        <v>239</v>
      </c>
      <c r="G7196" s="23" t="s">
        <v>538</v>
      </c>
      <c r="H7196" s="32" t="s">
        <v>362</v>
      </c>
      <c r="I7196" s="32" t="s">
        <v>579</v>
      </c>
      <c r="J7196" s="135">
        <v>21</v>
      </c>
      <c r="K7196" s="28">
        <v>0.23171</v>
      </c>
      <c r="L7196" s="28">
        <f t="shared" si="153"/>
        <v>0.25291999999999998</v>
      </c>
      <c r="M7196" s="28"/>
      <c r="O7196" s="77">
        <v>0.26399001479148859</v>
      </c>
      <c r="Q7196" s="135"/>
      <c r="R7196" s="27"/>
      <c r="BF7196" s="106"/>
    </row>
    <row r="7197" spans="1:58" x14ac:dyDescent="0.25">
      <c r="A7197" t="s">
        <v>17</v>
      </c>
      <c r="B7197" s="23">
        <v>2022</v>
      </c>
      <c r="C7197" s="23" t="s">
        <v>0</v>
      </c>
      <c r="D7197" s="23" t="s">
        <v>71</v>
      </c>
      <c r="E7197" s="23" t="s">
        <v>238</v>
      </c>
      <c r="F7197" s="23" t="s">
        <v>239</v>
      </c>
      <c r="G7197" s="23" t="s">
        <v>538</v>
      </c>
      <c r="H7197" s="32" t="s">
        <v>362</v>
      </c>
      <c r="I7197" s="32" t="s">
        <v>579</v>
      </c>
      <c r="J7197" s="135">
        <v>20</v>
      </c>
      <c r="K7197" s="28">
        <v>0.21795</v>
      </c>
      <c r="L7197" s="28">
        <f t="shared" si="153"/>
        <v>0.25353999999999999</v>
      </c>
      <c r="M7197" s="28"/>
      <c r="O7197" s="77">
        <v>0.26568999886512762</v>
      </c>
      <c r="Q7197" s="135"/>
      <c r="R7197" s="27"/>
      <c r="BF7197" s="106"/>
    </row>
    <row r="7198" spans="1:58" x14ac:dyDescent="0.25">
      <c r="A7198" t="s">
        <v>17</v>
      </c>
      <c r="B7198" s="23">
        <v>2022</v>
      </c>
      <c r="C7198" s="23" t="s">
        <v>1</v>
      </c>
      <c r="D7198" s="23" t="s">
        <v>72</v>
      </c>
      <c r="E7198" s="23" t="s">
        <v>238</v>
      </c>
      <c r="F7198" s="23" t="s">
        <v>239</v>
      </c>
      <c r="G7198" s="23" t="s">
        <v>538</v>
      </c>
      <c r="H7198" s="32" t="s">
        <v>362</v>
      </c>
      <c r="I7198" s="32" t="s">
        <v>579</v>
      </c>
      <c r="J7198" s="135">
        <v>20</v>
      </c>
      <c r="K7198" s="28">
        <v>0.25</v>
      </c>
      <c r="L7198" s="28">
        <f t="shared" si="153"/>
        <v>0.26438</v>
      </c>
      <c r="M7198" s="28"/>
      <c r="O7198" s="77">
        <v>0.27766001224517822</v>
      </c>
      <c r="Q7198" s="135"/>
      <c r="R7198" s="27"/>
      <c r="BF7198" s="106"/>
    </row>
    <row r="7199" spans="1:58" x14ac:dyDescent="0.25">
      <c r="A7199" t="s">
        <v>17</v>
      </c>
      <c r="B7199" s="23">
        <v>2022</v>
      </c>
      <c r="C7199" s="23" t="s">
        <v>2</v>
      </c>
      <c r="D7199" s="23" t="s">
        <v>73</v>
      </c>
      <c r="E7199" s="23" t="s">
        <v>238</v>
      </c>
      <c r="F7199" s="23" t="s">
        <v>239</v>
      </c>
      <c r="G7199" s="23" t="s">
        <v>538</v>
      </c>
      <c r="H7199" s="32" t="s">
        <v>362</v>
      </c>
      <c r="I7199" s="32" t="s">
        <v>579</v>
      </c>
      <c r="J7199" s="135">
        <v>19</v>
      </c>
      <c r="K7199" s="28">
        <v>0.25333</v>
      </c>
      <c r="L7199" s="28">
        <f t="shared" si="153"/>
        <v>0.25903999999999999</v>
      </c>
      <c r="M7199" s="28"/>
      <c r="O7199" s="77">
        <v>0.2497300058603287</v>
      </c>
      <c r="Q7199" s="135"/>
      <c r="R7199" s="27"/>
      <c r="BF7199" s="106"/>
    </row>
    <row r="7200" spans="1:58" x14ac:dyDescent="0.25">
      <c r="A7200" t="s">
        <v>17</v>
      </c>
      <c r="B7200" s="23">
        <v>2022</v>
      </c>
      <c r="C7200" s="23" t="s">
        <v>3</v>
      </c>
      <c r="D7200" s="23" t="s">
        <v>493</v>
      </c>
      <c r="E7200" s="23" t="s">
        <v>238</v>
      </c>
      <c r="F7200" s="23" t="s">
        <v>239</v>
      </c>
      <c r="G7200" s="23" t="s">
        <v>538</v>
      </c>
      <c r="H7200" s="32" t="s">
        <v>362</v>
      </c>
      <c r="I7200" s="32" t="s">
        <v>579</v>
      </c>
      <c r="J7200" s="135">
        <v>17</v>
      </c>
      <c r="K7200" s="28">
        <v>0.25</v>
      </c>
      <c r="L7200" s="28">
        <f t="shared" si="153"/>
        <v>0.27121000000000001</v>
      </c>
      <c r="M7200" s="28"/>
      <c r="O7200" s="77">
        <v>0.25554001331329351</v>
      </c>
      <c r="Q7200" s="135"/>
      <c r="R7200" s="27"/>
      <c r="BF7200" s="106"/>
    </row>
    <row r="7201" spans="1:58" x14ac:dyDescent="0.25">
      <c r="A7201" t="s">
        <v>17</v>
      </c>
      <c r="B7201" s="23">
        <v>2023</v>
      </c>
      <c r="C7201" s="23" t="s">
        <v>0</v>
      </c>
      <c r="D7201" s="23" t="s">
        <v>537</v>
      </c>
      <c r="E7201" s="23" t="s">
        <v>238</v>
      </c>
      <c r="F7201" s="23" t="s">
        <v>239</v>
      </c>
      <c r="G7201" s="23" t="s">
        <v>538</v>
      </c>
      <c r="H7201" s="32" t="s">
        <v>362</v>
      </c>
      <c r="I7201" s="32" t="s">
        <v>579</v>
      </c>
      <c r="J7201" s="135">
        <v>16</v>
      </c>
      <c r="K7201" s="28">
        <v>0.25396999999999997</v>
      </c>
      <c r="L7201" s="28">
        <f t="shared" si="153"/>
        <v>0.27684999999999998</v>
      </c>
      <c r="M7201" s="28"/>
      <c r="O7201" s="77">
        <v>0.26218000054359442</v>
      </c>
      <c r="Q7201" s="135"/>
      <c r="R7201" s="27"/>
      <c r="BF7201" s="106"/>
    </row>
    <row r="7202" spans="1:58" x14ac:dyDescent="0.25">
      <c r="A7202" t="s">
        <v>17</v>
      </c>
      <c r="B7202" s="23">
        <v>2019</v>
      </c>
      <c r="C7202" s="23" t="s">
        <v>0</v>
      </c>
      <c r="D7202" s="23" t="s">
        <v>59</v>
      </c>
      <c r="E7202" s="23" t="s">
        <v>240</v>
      </c>
      <c r="F7202" s="23" t="s">
        <v>241</v>
      </c>
      <c r="G7202" s="23" t="s">
        <v>559</v>
      </c>
      <c r="H7202" s="32" t="s">
        <v>469</v>
      </c>
      <c r="I7202" s="32" t="s">
        <v>579</v>
      </c>
      <c r="J7202" s="135">
        <v>21</v>
      </c>
      <c r="K7202" s="28">
        <v>0.21176</v>
      </c>
      <c r="L7202" s="28">
        <f t="shared" si="153"/>
        <v>0.15867000000000001</v>
      </c>
      <c r="M7202" s="28"/>
      <c r="O7202" s="77">
        <v>0.31793001294136047</v>
      </c>
      <c r="Q7202" s="135"/>
      <c r="R7202" s="27"/>
      <c r="BF7202" s="106"/>
    </row>
    <row r="7203" spans="1:58" x14ac:dyDescent="0.25">
      <c r="A7203" t="s">
        <v>17</v>
      </c>
      <c r="B7203" s="23">
        <v>2019</v>
      </c>
      <c r="C7203" s="23" t="s">
        <v>1</v>
      </c>
      <c r="D7203" s="23" t="s">
        <v>60</v>
      </c>
      <c r="E7203" s="23" t="s">
        <v>240</v>
      </c>
      <c r="F7203" s="23" t="s">
        <v>241</v>
      </c>
      <c r="G7203" s="23" t="s">
        <v>559</v>
      </c>
      <c r="H7203" s="32" t="s">
        <v>469</v>
      </c>
      <c r="I7203" s="32" t="s">
        <v>579</v>
      </c>
      <c r="J7203" s="135">
        <v>19</v>
      </c>
      <c r="K7203" s="28">
        <v>0.18421000000000001</v>
      </c>
      <c r="L7203" s="28">
        <f t="shared" si="153"/>
        <v>0.16974</v>
      </c>
      <c r="M7203" s="28"/>
      <c r="O7203" s="77">
        <v>0.29095000028610229</v>
      </c>
      <c r="Q7203" s="135"/>
      <c r="R7203" s="27"/>
      <c r="BF7203" s="106"/>
    </row>
    <row r="7204" spans="1:58" x14ac:dyDescent="0.25">
      <c r="A7204" t="s">
        <v>17</v>
      </c>
      <c r="B7204" s="23">
        <v>2019</v>
      </c>
      <c r="C7204" s="23" t="s">
        <v>2</v>
      </c>
      <c r="D7204" s="23" t="s">
        <v>61</v>
      </c>
      <c r="E7204" s="23" t="s">
        <v>240</v>
      </c>
      <c r="F7204" s="23" t="s">
        <v>241</v>
      </c>
      <c r="G7204" s="23" t="s">
        <v>559</v>
      </c>
      <c r="H7204" s="32" t="s">
        <v>469</v>
      </c>
      <c r="I7204" s="32" t="s">
        <v>579</v>
      </c>
      <c r="J7204" s="135">
        <v>21</v>
      </c>
      <c r="K7204" s="28">
        <v>0.17646999999999999</v>
      </c>
      <c r="L7204" s="28">
        <f t="shared" si="153"/>
        <v>0.16544</v>
      </c>
      <c r="M7204" s="28"/>
      <c r="O7204" s="77">
        <v>0.2629300057888031</v>
      </c>
      <c r="Q7204" s="135"/>
      <c r="R7204" s="27"/>
      <c r="BF7204" s="106"/>
    </row>
    <row r="7205" spans="1:58" x14ac:dyDescent="0.25">
      <c r="A7205" t="s">
        <v>17</v>
      </c>
      <c r="B7205" s="23">
        <v>2019</v>
      </c>
      <c r="C7205" s="23" t="s">
        <v>3</v>
      </c>
      <c r="D7205" s="23" t="s">
        <v>62</v>
      </c>
      <c r="E7205" s="23" t="s">
        <v>240</v>
      </c>
      <c r="F7205" s="23" t="s">
        <v>241</v>
      </c>
      <c r="G7205" s="23" t="s">
        <v>559</v>
      </c>
      <c r="H7205" s="32" t="s">
        <v>469</v>
      </c>
      <c r="I7205" s="32" t="s">
        <v>579</v>
      </c>
      <c r="J7205" s="135">
        <v>21</v>
      </c>
      <c r="K7205" s="28">
        <v>0.18823999999999999</v>
      </c>
      <c r="L7205" s="28">
        <f t="shared" si="153"/>
        <v>0.16170999999999999</v>
      </c>
      <c r="M7205" s="28"/>
      <c r="O7205" s="77">
        <v>0.230880007147789</v>
      </c>
      <c r="Q7205" s="135"/>
      <c r="R7205" s="27"/>
      <c r="BF7205" s="106"/>
    </row>
    <row r="7206" spans="1:58" x14ac:dyDescent="0.25">
      <c r="A7206" t="s">
        <v>17</v>
      </c>
      <c r="B7206" s="23">
        <v>2020</v>
      </c>
      <c r="C7206" s="23" t="s">
        <v>0</v>
      </c>
      <c r="D7206" s="23" t="s">
        <v>63</v>
      </c>
      <c r="E7206" s="23" t="s">
        <v>240</v>
      </c>
      <c r="F7206" s="23" t="s">
        <v>241</v>
      </c>
      <c r="G7206" s="23" t="s">
        <v>559</v>
      </c>
      <c r="H7206" s="32" t="s">
        <v>469</v>
      </c>
      <c r="I7206" s="32" t="s">
        <v>579</v>
      </c>
      <c r="J7206" s="135">
        <v>23</v>
      </c>
      <c r="K7206" s="28">
        <v>0.12903000000000001</v>
      </c>
      <c r="L7206" s="28">
        <f t="shared" si="153"/>
        <v>0.13603000000000001</v>
      </c>
      <c r="M7206" s="28"/>
      <c r="O7206" s="77">
        <v>0.1393100023269653</v>
      </c>
      <c r="Q7206" s="135"/>
      <c r="R7206" s="27"/>
      <c r="BF7206" s="106"/>
    </row>
    <row r="7207" spans="1:58" x14ac:dyDescent="0.25">
      <c r="A7207" t="s">
        <v>17</v>
      </c>
      <c r="B7207" s="23">
        <v>2020</v>
      </c>
      <c r="C7207" s="23" t="s">
        <v>1</v>
      </c>
      <c r="D7207" s="23" t="s">
        <v>64</v>
      </c>
      <c r="E7207" s="23" t="s">
        <v>240</v>
      </c>
      <c r="F7207" s="23" t="s">
        <v>241</v>
      </c>
      <c r="G7207" s="23" t="s">
        <v>559</v>
      </c>
      <c r="H7207" s="32" t="s">
        <v>469</v>
      </c>
      <c r="I7207" s="32" t="s">
        <v>579</v>
      </c>
      <c r="J7207" s="135">
        <v>25</v>
      </c>
      <c r="K7207" s="28">
        <v>0.10204000000000001</v>
      </c>
      <c r="L7207" s="28">
        <f t="shared" si="153"/>
        <v>0.10579</v>
      </c>
      <c r="M7207" s="28"/>
      <c r="O7207" s="77">
        <v>0.17129999399185181</v>
      </c>
      <c r="Q7207" s="135"/>
      <c r="R7207" s="27"/>
      <c r="BF7207" s="106"/>
    </row>
    <row r="7208" spans="1:58" x14ac:dyDescent="0.25">
      <c r="A7208" t="s">
        <v>17</v>
      </c>
      <c r="B7208" s="23">
        <v>2020</v>
      </c>
      <c r="C7208" s="23" t="s">
        <v>2</v>
      </c>
      <c r="D7208" s="23" t="s">
        <v>65</v>
      </c>
      <c r="E7208" s="23" t="s">
        <v>240</v>
      </c>
      <c r="F7208" s="23" t="s">
        <v>241</v>
      </c>
      <c r="G7208" s="23" t="s">
        <v>559</v>
      </c>
      <c r="H7208" s="32" t="s">
        <v>469</v>
      </c>
      <c r="I7208" s="32" t="s">
        <v>579</v>
      </c>
      <c r="J7208" s="135">
        <v>26</v>
      </c>
      <c r="K7208" s="28">
        <v>0.11650000000000001</v>
      </c>
      <c r="L7208" s="28">
        <f t="shared" si="153"/>
        <v>9.7420000000000007E-2</v>
      </c>
      <c r="M7208" s="28"/>
      <c r="O7208" s="77">
        <v>0.2179500013589859</v>
      </c>
      <c r="Q7208" s="135"/>
      <c r="R7208" s="27"/>
      <c r="BF7208" s="106"/>
    </row>
    <row r="7209" spans="1:58" x14ac:dyDescent="0.25">
      <c r="A7209" t="s">
        <v>17</v>
      </c>
      <c r="B7209" s="23">
        <v>2020</v>
      </c>
      <c r="C7209" s="23" t="s">
        <v>3</v>
      </c>
      <c r="D7209" s="23" t="s">
        <v>66</v>
      </c>
      <c r="E7209" s="23" t="s">
        <v>240</v>
      </c>
      <c r="F7209" s="23" t="s">
        <v>241</v>
      </c>
      <c r="G7209" s="23" t="s">
        <v>559</v>
      </c>
      <c r="H7209" s="32" t="s">
        <v>469</v>
      </c>
      <c r="I7209" s="32" t="s">
        <v>579</v>
      </c>
      <c r="J7209" s="135">
        <v>26</v>
      </c>
      <c r="K7209" s="28">
        <v>0.12381</v>
      </c>
      <c r="L7209" s="28">
        <f t="shared" si="153"/>
        <v>9.2340000000000005E-2</v>
      </c>
      <c r="M7209" s="28"/>
      <c r="O7209" s="77">
        <v>0.24258999526500699</v>
      </c>
      <c r="Q7209" s="135"/>
      <c r="R7209" s="27"/>
      <c r="BF7209" s="106"/>
    </row>
    <row r="7210" spans="1:58" x14ac:dyDescent="0.25">
      <c r="A7210" t="s">
        <v>17</v>
      </c>
      <c r="B7210" s="23">
        <v>2021</v>
      </c>
      <c r="C7210" s="23" t="s">
        <v>0</v>
      </c>
      <c r="D7210" s="23" t="s">
        <v>67</v>
      </c>
      <c r="E7210" s="23" t="s">
        <v>240</v>
      </c>
      <c r="F7210" s="23" t="s">
        <v>241</v>
      </c>
      <c r="G7210" s="23" t="s">
        <v>559</v>
      </c>
      <c r="H7210" s="32" t="s">
        <v>469</v>
      </c>
      <c r="I7210" s="32" t="s">
        <v>579</v>
      </c>
      <c r="J7210" s="135">
        <v>26</v>
      </c>
      <c r="K7210" s="28">
        <v>0.16505</v>
      </c>
      <c r="L7210" s="28">
        <f t="shared" si="153"/>
        <v>0.12245</v>
      </c>
      <c r="M7210" s="28"/>
      <c r="O7210" s="77">
        <v>0.2547299861907959</v>
      </c>
      <c r="Q7210" s="135"/>
      <c r="R7210" s="27"/>
      <c r="BF7210" s="106"/>
    </row>
    <row r="7211" spans="1:58" x14ac:dyDescent="0.25">
      <c r="A7211" t="s">
        <v>17</v>
      </c>
      <c r="B7211" s="23">
        <v>2021</v>
      </c>
      <c r="C7211" s="23" t="s">
        <v>1</v>
      </c>
      <c r="D7211" s="23" t="s">
        <v>68</v>
      </c>
      <c r="E7211" s="23" t="s">
        <v>240</v>
      </c>
      <c r="F7211" s="23" t="s">
        <v>241</v>
      </c>
      <c r="G7211" s="23" t="s">
        <v>559</v>
      </c>
      <c r="H7211" s="32" t="s">
        <v>469</v>
      </c>
      <c r="I7211" s="32" t="s">
        <v>579</v>
      </c>
      <c r="J7211" s="135">
        <v>26</v>
      </c>
      <c r="K7211" s="28">
        <v>0.19417000000000001</v>
      </c>
      <c r="L7211" s="28">
        <f t="shared" si="153"/>
        <v>0.13972999999999999</v>
      </c>
      <c r="M7211" s="28"/>
      <c r="O7211" s="77">
        <v>0.25255998969078058</v>
      </c>
      <c r="Q7211" s="135"/>
      <c r="R7211" s="27"/>
      <c r="BF7211" s="106"/>
    </row>
    <row r="7212" spans="1:58" x14ac:dyDescent="0.25">
      <c r="A7212" t="s">
        <v>17</v>
      </c>
      <c r="B7212" s="23">
        <v>2021</v>
      </c>
      <c r="C7212" s="23" t="s">
        <v>2</v>
      </c>
      <c r="D7212" s="23" t="s">
        <v>69</v>
      </c>
      <c r="E7212" s="23" t="s">
        <v>240</v>
      </c>
      <c r="F7212" s="23" t="s">
        <v>241</v>
      </c>
      <c r="G7212" s="23" t="s">
        <v>559</v>
      </c>
      <c r="H7212" s="32" t="s">
        <v>469</v>
      </c>
      <c r="I7212" s="32" t="s">
        <v>579</v>
      </c>
      <c r="J7212" s="135">
        <v>22</v>
      </c>
      <c r="K7212" s="28">
        <v>0.1573</v>
      </c>
      <c r="L7212" s="28">
        <f t="shared" si="153"/>
        <v>0.14851</v>
      </c>
      <c r="M7212" s="28"/>
      <c r="O7212" s="77">
        <v>0.26715001463890081</v>
      </c>
      <c r="Q7212" s="135"/>
      <c r="R7212" s="27"/>
      <c r="BF7212" s="106"/>
    </row>
    <row r="7213" spans="1:58" x14ac:dyDescent="0.25">
      <c r="A7213" t="s">
        <v>17</v>
      </c>
      <c r="B7213" s="23">
        <v>2021</v>
      </c>
      <c r="C7213" s="23" t="s">
        <v>3</v>
      </c>
      <c r="D7213" s="23" t="s">
        <v>70</v>
      </c>
      <c r="E7213" s="23" t="s">
        <v>240</v>
      </c>
      <c r="F7213" s="23" t="s">
        <v>241</v>
      </c>
      <c r="G7213" s="23" t="s">
        <v>559</v>
      </c>
      <c r="H7213" s="32" t="s">
        <v>469</v>
      </c>
      <c r="I7213" s="32" t="s">
        <v>579</v>
      </c>
      <c r="J7213" s="135">
        <v>22</v>
      </c>
      <c r="K7213" s="28">
        <v>0.13483000000000001</v>
      </c>
      <c r="L7213" s="28">
        <f t="shared" si="153"/>
        <v>0.14691000000000001</v>
      </c>
      <c r="M7213" s="28"/>
      <c r="O7213" s="77">
        <v>0.26399001479148859</v>
      </c>
      <c r="Q7213" s="135"/>
      <c r="R7213" s="27"/>
      <c r="BF7213" s="106"/>
    </row>
    <row r="7214" spans="1:58" x14ac:dyDescent="0.25">
      <c r="A7214" t="s">
        <v>17</v>
      </c>
      <c r="B7214" s="23">
        <v>2022</v>
      </c>
      <c r="C7214" s="23" t="s">
        <v>0</v>
      </c>
      <c r="D7214" s="23" t="s">
        <v>71</v>
      </c>
      <c r="E7214" s="23" t="s">
        <v>240</v>
      </c>
      <c r="F7214" s="23" t="s">
        <v>241</v>
      </c>
      <c r="G7214" s="23" t="s">
        <v>559</v>
      </c>
      <c r="H7214" s="32" t="s">
        <v>469</v>
      </c>
      <c r="I7214" s="32" t="s">
        <v>579</v>
      </c>
      <c r="J7214" s="135">
        <v>21</v>
      </c>
      <c r="K7214" s="28">
        <v>0.10843</v>
      </c>
      <c r="L7214" s="28">
        <f t="shared" si="153"/>
        <v>0.14587</v>
      </c>
      <c r="M7214" s="28"/>
      <c r="O7214" s="77">
        <v>0.26568999886512762</v>
      </c>
      <c r="Q7214" s="135"/>
      <c r="R7214" s="27"/>
      <c r="BF7214" s="106"/>
    </row>
    <row r="7215" spans="1:58" x14ac:dyDescent="0.25">
      <c r="A7215" t="s">
        <v>17</v>
      </c>
      <c r="B7215" s="23">
        <v>2022</v>
      </c>
      <c r="C7215" s="23" t="s">
        <v>1</v>
      </c>
      <c r="D7215" s="23" t="s">
        <v>72</v>
      </c>
      <c r="E7215" s="23" t="s">
        <v>240</v>
      </c>
      <c r="F7215" s="23" t="s">
        <v>241</v>
      </c>
      <c r="G7215" s="23" t="s">
        <v>559</v>
      </c>
      <c r="H7215" s="32" t="s">
        <v>469</v>
      </c>
      <c r="I7215" s="32" t="s">
        <v>579</v>
      </c>
      <c r="J7215" s="135">
        <v>24</v>
      </c>
      <c r="K7215" s="28">
        <v>9.4740000000000005E-2</v>
      </c>
      <c r="L7215" s="28">
        <f t="shared" si="153"/>
        <v>0.14191000000000001</v>
      </c>
      <c r="M7215" s="28"/>
      <c r="O7215" s="77">
        <v>0.27766001224517822</v>
      </c>
      <c r="Q7215" s="135"/>
      <c r="R7215" s="27"/>
      <c r="BF7215" s="106"/>
    </row>
    <row r="7216" spans="1:58" x14ac:dyDescent="0.25">
      <c r="A7216" t="s">
        <v>17</v>
      </c>
      <c r="B7216" s="23">
        <v>2022</v>
      </c>
      <c r="C7216" s="23" t="s">
        <v>2</v>
      </c>
      <c r="D7216" s="23" t="s">
        <v>73</v>
      </c>
      <c r="E7216" s="23" t="s">
        <v>240</v>
      </c>
      <c r="F7216" s="23" t="s">
        <v>241</v>
      </c>
      <c r="G7216" s="23" t="s">
        <v>559</v>
      </c>
      <c r="H7216" s="32" t="s">
        <v>469</v>
      </c>
      <c r="I7216" s="32" t="s">
        <v>579</v>
      </c>
      <c r="J7216" s="135">
        <v>24</v>
      </c>
      <c r="K7216" s="28">
        <v>0.11458</v>
      </c>
      <c r="L7216" s="28">
        <f t="shared" si="153"/>
        <v>0.14666999999999999</v>
      </c>
      <c r="M7216" s="28"/>
      <c r="O7216" s="77">
        <v>0.2497300058603287</v>
      </c>
      <c r="Q7216" s="135"/>
      <c r="R7216" s="27"/>
      <c r="BF7216" s="106"/>
    </row>
    <row r="7217" spans="1:58" x14ac:dyDescent="0.25">
      <c r="A7217" t="s">
        <v>17</v>
      </c>
      <c r="B7217" s="23">
        <v>2022</v>
      </c>
      <c r="C7217" s="23" t="s">
        <v>3</v>
      </c>
      <c r="D7217" s="23" t="s">
        <v>493</v>
      </c>
      <c r="E7217" s="23" t="s">
        <v>240</v>
      </c>
      <c r="F7217" s="23" t="s">
        <v>241</v>
      </c>
      <c r="G7217" s="23" t="s">
        <v>559</v>
      </c>
      <c r="H7217" s="32" t="s">
        <v>469</v>
      </c>
      <c r="I7217" s="32" t="s">
        <v>579</v>
      </c>
      <c r="J7217" s="135">
        <v>22</v>
      </c>
      <c r="K7217" s="28">
        <v>0.12644</v>
      </c>
      <c r="L7217" s="28">
        <f t="shared" si="153"/>
        <v>0.16198000000000001</v>
      </c>
      <c r="M7217" s="28"/>
      <c r="O7217" s="77">
        <v>0.25554001331329351</v>
      </c>
      <c r="Q7217" s="135"/>
      <c r="R7217" s="27"/>
      <c r="BF7217" s="106"/>
    </row>
    <row r="7218" spans="1:58" x14ac:dyDescent="0.25">
      <c r="A7218" t="s">
        <v>17</v>
      </c>
      <c r="B7218" s="23">
        <v>2023</v>
      </c>
      <c r="C7218" s="23" t="s">
        <v>0</v>
      </c>
      <c r="D7218" s="23" t="s">
        <v>537</v>
      </c>
      <c r="E7218" s="23" t="s">
        <v>240</v>
      </c>
      <c r="F7218" s="23" t="s">
        <v>241</v>
      </c>
      <c r="G7218" s="23" t="s">
        <v>559</v>
      </c>
      <c r="H7218" s="32" t="s">
        <v>469</v>
      </c>
      <c r="I7218" s="32" t="s">
        <v>579</v>
      </c>
      <c r="J7218" s="135">
        <v>22</v>
      </c>
      <c r="K7218" s="28">
        <v>0.17241000000000001</v>
      </c>
      <c r="L7218" s="28">
        <f t="shared" si="153"/>
        <v>0.17133000000000001</v>
      </c>
      <c r="M7218" s="28"/>
      <c r="O7218" s="77">
        <v>0.26218000054359442</v>
      </c>
      <c r="Q7218" s="135"/>
      <c r="R7218" s="27"/>
      <c r="BF7218" s="106"/>
    </row>
    <row r="7219" spans="1:58" x14ac:dyDescent="0.25">
      <c r="A7219" t="s">
        <v>17</v>
      </c>
      <c r="B7219" s="23">
        <v>2019</v>
      </c>
      <c r="C7219" s="23" t="s">
        <v>0</v>
      </c>
      <c r="D7219" s="23" t="s">
        <v>59</v>
      </c>
      <c r="E7219" s="23" t="s">
        <v>269</v>
      </c>
      <c r="F7219" s="23" t="s">
        <v>341</v>
      </c>
      <c r="G7219" s="23" t="s">
        <v>552</v>
      </c>
      <c r="H7219" s="32" t="s">
        <v>354</v>
      </c>
      <c r="I7219" s="32" t="s">
        <v>579</v>
      </c>
      <c r="J7219" s="135">
        <v>26</v>
      </c>
      <c r="K7219" s="28">
        <v>0.51961000000000002</v>
      </c>
      <c r="L7219" s="28">
        <f t="shared" si="153"/>
        <v>0.24245</v>
      </c>
      <c r="M7219" s="28"/>
      <c r="O7219" s="77">
        <v>0.31793001294136047</v>
      </c>
      <c r="Q7219" s="135"/>
      <c r="R7219" s="27"/>
      <c r="BF7219" s="106"/>
    </row>
    <row r="7220" spans="1:58" x14ac:dyDescent="0.25">
      <c r="A7220" t="s">
        <v>17</v>
      </c>
      <c r="B7220" s="23">
        <v>2019</v>
      </c>
      <c r="C7220" s="23" t="s">
        <v>1</v>
      </c>
      <c r="D7220" s="23" t="s">
        <v>60</v>
      </c>
      <c r="E7220" s="23" t="s">
        <v>269</v>
      </c>
      <c r="F7220" s="23" t="s">
        <v>341</v>
      </c>
      <c r="G7220" s="23" t="s">
        <v>552</v>
      </c>
      <c r="H7220" s="32" t="s">
        <v>354</v>
      </c>
      <c r="I7220" s="32" t="s">
        <v>579</v>
      </c>
      <c r="J7220" s="135">
        <v>28</v>
      </c>
      <c r="K7220" s="28">
        <v>0.50909000000000004</v>
      </c>
      <c r="L7220" s="28">
        <f t="shared" si="153"/>
        <v>0.23713999999999999</v>
      </c>
      <c r="M7220" s="28"/>
      <c r="O7220" s="77">
        <v>0.29095000028610229</v>
      </c>
      <c r="Q7220" s="135"/>
      <c r="R7220" s="27"/>
      <c r="BF7220" s="106"/>
    </row>
    <row r="7221" spans="1:58" x14ac:dyDescent="0.25">
      <c r="A7221" t="s">
        <v>17</v>
      </c>
      <c r="B7221" s="23">
        <v>2019</v>
      </c>
      <c r="C7221" s="23" t="s">
        <v>2</v>
      </c>
      <c r="D7221" s="23" t="s">
        <v>61</v>
      </c>
      <c r="E7221" s="23" t="s">
        <v>269</v>
      </c>
      <c r="F7221" s="23" t="s">
        <v>341</v>
      </c>
      <c r="G7221" s="23" t="s">
        <v>552</v>
      </c>
      <c r="H7221" s="32" t="s">
        <v>354</v>
      </c>
      <c r="I7221" s="32" t="s">
        <v>579</v>
      </c>
      <c r="J7221" s="135">
        <v>26</v>
      </c>
      <c r="K7221" s="28">
        <v>0.48543999999999998</v>
      </c>
      <c r="L7221" s="28">
        <f t="shared" si="153"/>
        <v>0.24392</v>
      </c>
      <c r="M7221" s="28"/>
      <c r="O7221" s="77">
        <v>0.2629300057888031</v>
      </c>
      <c r="Q7221" s="135"/>
      <c r="R7221" s="27"/>
      <c r="BF7221" s="106"/>
    </row>
    <row r="7222" spans="1:58" x14ac:dyDescent="0.25">
      <c r="A7222" t="s">
        <v>17</v>
      </c>
      <c r="B7222" s="23">
        <v>2019</v>
      </c>
      <c r="C7222" s="23" t="s">
        <v>3</v>
      </c>
      <c r="D7222" s="23" t="s">
        <v>62</v>
      </c>
      <c r="E7222" s="23" t="s">
        <v>269</v>
      </c>
      <c r="F7222" s="23" t="s">
        <v>341</v>
      </c>
      <c r="G7222" s="23" t="s">
        <v>552</v>
      </c>
      <c r="H7222" s="32" t="s">
        <v>354</v>
      </c>
      <c r="I7222" s="32" t="s">
        <v>579</v>
      </c>
      <c r="J7222" s="135">
        <v>28</v>
      </c>
      <c r="K7222" s="28">
        <v>0.5</v>
      </c>
      <c r="L7222" s="28">
        <f t="shared" si="153"/>
        <v>0.23752999999999999</v>
      </c>
      <c r="M7222" s="28"/>
      <c r="O7222" s="77">
        <v>0.230880007147789</v>
      </c>
      <c r="Q7222" s="135"/>
      <c r="R7222" s="27"/>
      <c r="BF7222" s="106"/>
    </row>
    <row r="7223" spans="1:58" x14ac:dyDescent="0.25">
      <c r="A7223" t="s">
        <v>17</v>
      </c>
      <c r="B7223" s="23">
        <v>2020</v>
      </c>
      <c r="C7223" s="23" t="s">
        <v>0</v>
      </c>
      <c r="D7223" s="23" t="s">
        <v>63</v>
      </c>
      <c r="E7223" s="23" t="s">
        <v>269</v>
      </c>
      <c r="F7223" s="23" t="s">
        <v>341</v>
      </c>
      <c r="G7223" s="23" t="s">
        <v>552</v>
      </c>
      <c r="H7223" s="32" t="s">
        <v>354</v>
      </c>
      <c r="I7223" s="32" t="s">
        <v>579</v>
      </c>
      <c r="J7223" s="135">
        <v>31</v>
      </c>
      <c r="K7223" s="28">
        <v>0.432</v>
      </c>
      <c r="L7223" s="28">
        <f t="shared" si="153"/>
        <v>0.19389999999999999</v>
      </c>
      <c r="M7223" s="28"/>
      <c r="O7223" s="77">
        <v>0.1393100023269653</v>
      </c>
      <c r="Q7223" s="135"/>
      <c r="R7223" s="27"/>
      <c r="BF7223" s="106"/>
    </row>
    <row r="7224" spans="1:58" x14ac:dyDescent="0.25">
      <c r="A7224" t="s">
        <v>17</v>
      </c>
      <c r="B7224" s="23">
        <v>2020</v>
      </c>
      <c r="C7224" s="23" t="s">
        <v>1</v>
      </c>
      <c r="D7224" s="23" t="s">
        <v>64</v>
      </c>
      <c r="E7224" s="23" t="s">
        <v>269</v>
      </c>
      <c r="F7224" s="23" t="s">
        <v>341</v>
      </c>
      <c r="G7224" s="23" t="s">
        <v>552</v>
      </c>
      <c r="H7224" s="32" t="s">
        <v>354</v>
      </c>
      <c r="I7224" s="32" t="s">
        <v>579</v>
      </c>
      <c r="J7224" s="135">
        <v>24</v>
      </c>
      <c r="K7224" s="28">
        <v>0.40205999999999997</v>
      </c>
      <c r="L7224" s="28">
        <f t="shared" si="153"/>
        <v>0.16827</v>
      </c>
      <c r="M7224" s="28"/>
      <c r="O7224" s="77">
        <v>0.17129999399185181</v>
      </c>
      <c r="Q7224" s="135"/>
      <c r="R7224" s="27"/>
      <c r="BF7224" s="106"/>
    </row>
    <row r="7225" spans="1:58" x14ac:dyDescent="0.25">
      <c r="A7225" t="s">
        <v>17</v>
      </c>
      <c r="B7225" s="23">
        <v>2020</v>
      </c>
      <c r="C7225" s="23" t="s">
        <v>2</v>
      </c>
      <c r="D7225" s="23" t="s">
        <v>65</v>
      </c>
      <c r="E7225" s="23" t="s">
        <v>269</v>
      </c>
      <c r="F7225" s="23" t="s">
        <v>341</v>
      </c>
      <c r="G7225" s="23" t="s">
        <v>552</v>
      </c>
      <c r="H7225" s="32" t="s">
        <v>354</v>
      </c>
      <c r="I7225" s="32" t="s">
        <v>579</v>
      </c>
      <c r="J7225" s="135">
        <v>25</v>
      </c>
      <c r="K7225" s="28">
        <v>0.37755</v>
      </c>
      <c r="L7225" s="28">
        <f t="shared" si="153"/>
        <v>0.16169</v>
      </c>
      <c r="M7225" s="28"/>
      <c r="O7225" s="77">
        <v>0.2179500013589859</v>
      </c>
      <c r="Q7225" s="135"/>
      <c r="R7225" s="27"/>
      <c r="BF7225" s="106"/>
    </row>
    <row r="7226" spans="1:58" x14ac:dyDescent="0.25">
      <c r="A7226" t="s">
        <v>17</v>
      </c>
      <c r="B7226" s="23">
        <v>2020</v>
      </c>
      <c r="C7226" s="23" t="s">
        <v>3</v>
      </c>
      <c r="D7226" s="23" t="s">
        <v>66</v>
      </c>
      <c r="E7226" s="23" t="s">
        <v>269</v>
      </c>
      <c r="F7226" s="23" t="s">
        <v>341</v>
      </c>
      <c r="G7226" s="23" t="s">
        <v>552</v>
      </c>
      <c r="H7226" s="32" t="s">
        <v>354</v>
      </c>
      <c r="I7226" s="32" t="s">
        <v>579</v>
      </c>
      <c r="J7226" s="135">
        <v>23</v>
      </c>
      <c r="K7226" s="28">
        <v>0.29348000000000002</v>
      </c>
      <c r="L7226" s="28">
        <f t="shared" si="153"/>
        <v>0.16411999999999999</v>
      </c>
      <c r="M7226" s="28"/>
      <c r="O7226" s="77">
        <v>0.24258999526500699</v>
      </c>
      <c r="Q7226" s="135"/>
      <c r="R7226" s="27"/>
      <c r="BF7226" s="106"/>
    </row>
    <row r="7227" spans="1:58" x14ac:dyDescent="0.25">
      <c r="A7227" t="s">
        <v>17</v>
      </c>
      <c r="B7227" s="23">
        <v>2021</v>
      </c>
      <c r="C7227" s="23" t="s">
        <v>0</v>
      </c>
      <c r="D7227" s="23" t="s">
        <v>67</v>
      </c>
      <c r="E7227" s="23" t="s">
        <v>269</v>
      </c>
      <c r="F7227" s="23" t="s">
        <v>341</v>
      </c>
      <c r="G7227" s="23" t="s">
        <v>552</v>
      </c>
      <c r="H7227" s="32" t="s">
        <v>354</v>
      </c>
      <c r="I7227" s="32" t="s">
        <v>579</v>
      </c>
      <c r="J7227" s="135">
        <v>18</v>
      </c>
      <c r="K7227" s="28">
        <v>0.33333000000000002</v>
      </c>
      <c r="L7227" s="28">
        <f t="shared" si="153"/>
        <v>0.19239000000000001</v>
      </c>
      <c r="M7227" s="28"/>
      <c r="O7227" s="77">
        <v>0.2547299861907959</v>
      </c>
      <c r="Q7227" s="135"/>
      <c r="R7227" s="27"/>
      <c r="BF7227" s="106"/>
    </row>
    <row r="7228" spans="1:58" x14ac:dyDescent="0.25">
      <c r="A7228" t="s">
        <v>17</v>
      </c>
      <c r="B7228" s="23">
        <v>2021</v>
      </c>
      <c r="C7228" s="23" t="s">
        <v>1</v>
      </c>
      <c r="D7228" s="23" t="s">
        <v>68</v>
      </c>
      <c r="E7228" s="23" t="s">
        <v>269</v>
      </c>
      <c r="F7228" s="23" t="s">
        <v>341</v>
      </c>
      <c r="G7228" s="23" t="s">
        <v>552</v>
      </c>
      <c r="H7228" s="32" t="s">
        <v>354</v>
      </c>
      <c r="I7228" s="32" t="s">
        <v>579</v>
      </c>
      <c r="J7228" s="135">
        <v>21</v>
      </c>
      <c r="K7228" s="28">
        <v>0.32927000000000001</v>
      </c>
      <c r="L7228" s="28">
        <f t="shared" si="153"/>
        <v>0.19439000000000001</v>
      </c>
      <c r="M7228" s="28"/>
      <c r="O7228" s="77">
        <v>0.25255998969078058</v>
      </c>
      <c r="Q7228" s="135"/>
      <c r="R7228" s="27"/>
      <c r="BF7228" s="106"/>
    </row>
    <row r="7229" spans="1:58" x14ac:dyDescent="0.25">
      <c r="A7229" t="s">
        <v>17</v>
      </c>
      <c r="B7229" s="23">
        <v>2021</v>
      </c>
      <c r="C7229" s="23" t="s">
        <v>2</v>
      </c>
      <c r="D7229" s="23" t="s">
        <v>69</v>
      </c>
      <c r="E7229" s="23" t="s">
        <v>269</v>
      </c>
      <c r="F7229" s="23" t="s">
        <v>341</v>
      </c>
      <c r="G7229" s="23" t="s">
        <v>552</v>
      </c>
      <c r="H7229" s="32" t="s">
        <v>354</v>
      </c>
      <c r="I7229" s="32" t="s">
        <v>579</v>
      </c>
      <c r="J7229" s="135">
        <v>20</v>
      </c>
      <c r="K7229" s="28">
        <v>0.38272</v>
      </c>
      <c r="L7229" s="28">
        <f t="shared" si="153"/>
        <v>0.20494000000000001</v>
      </c>
      <c r="M7229" s="28"/>
      <c r="O7229" s="77">
        <v>0.26715001463890081</v>
      </c>
      <c r="Q7229" s="135"/>
      <c r="R7229" s="27"/>
      <c r="BF7229" s="106"/>
    </row>
    <row r="7230" spans="1:58" x14ac:dyDescent="0.25">
      <c r="A7230" t="s">
        <v>17</v>
      </c>
      <c r="B7230" s="23">
        <v>2021</v>
      </c>
      <c r="C7230" s="23" t="s">
        <v>3</v>
      </c>
      <c r="D7230" s="23" t="s">
        <v>70</v>
      </c>
      <c r="E7230" s="23" t="s">
        <v>269</v>
      </c>
      <c r="F7230" s="23" t="s">
        <v>341</v>
      </c>
      <c r="G7230" s="23" t="s">
        <v>552</v>
      </c>
      <c r="H7230" s="32" t="s">
        <v>354</v>
      </c>
      <c r="I7230" s="32" t="s">
        <v>579</v>
      </c>
      <c r="J7230" s="135">
        <v>20</v>
      </c>
      <c r="K7230" s="28">
        <v>0.4375</v>
      </c>
      <c r="L7230" s="28">
        <f t="shared" si="153"/>
        <v>0.21820999999999999</v>
      </c>
      <c r="M7230" s="28"/>
      <c r="O7230" s="77">
        <v>0.26399001479148859</v>
      </c>
      <c r="Q7230" s="135"/>
      <c r="R7230" s="27"/>
      <c r="BF7230" s="106"/>
    </row>
    <row r="7231" spans="1:58" x14ac:dyDescent="0.25">
      <c r="A7231" t="s">
        <v>17</v>
      </c>
      <c r="B7231" s="23">
        <v>2022</v>
      </c>
      <c r="C7231" s="23" t="s">
        <v>0</v>
      </c>
      <c r="D7231" s="23" t="s">
        <v>71</v>
      </c>
      <c r="E7231" s="23" t="s">
        <v>269</v>
      </c>
      <c r="F7231" s="23" t="s">
        <v>341</v>
      </c>
      <c r="G7231" s="23" t="s">
        <v>552</v>
      </c>
      <c r="H7231" s="32" t="s">
        <v>354</v>
      </c>
      <c r="I7231" s="32" t="s">
        <v>579</v>
      </c>
      <c r="J7231" s="135">
        <v>26</v>
      </c>
      <c r="K7231" s="28">
        <v>0.43136999999999998</v>
      </c>
      <c r="L7231" s="28">
        <f t="shared" si="153"/>
        <v>0.22433</v>
      </c>
      <c r="M7231" s="28"/>
      <c r="O7231" s="77">
        <v>0.26568999886512762</v>
      </c>
      <c r="Q7231" s="135"/>
      <c r="R7231" s="27"/>
      <c r="BF7231" s="106"/>
    </row>
    <row r="7232" spans="1:58" x14ac:dyDescent="0.25">
      <c r="A7232" t="s">
        <v>17</v>
      </c>
      <c r="B7232" s="23">
        <v>2022</v>
      </c>
      <c r="C7232" s="23" t="s">
        <v>1</v>
      </c>
      <c r="D7232" s="23" t="s">
        <v>72</v>
      </c>
      <c r="E7232" s="23" t="s">
        <v>269</v>
      </c>
      <c r="F7232" s="23" t="s">
        <v>341</v>
      </c>
      <c r="G7232" s="23" t="s">
        <v>552</v>
      </c>
      <c r="H7232" s="32" t="s">
        <v>354</v>
      </c>
      <c r="I7232" s="32" t="s">
        <v>579</v>
      </c>
      <c r="J7232" s="135">
        <v>30</v>
      </c>
      <c r="K7232" s="28">
        <v>0.47499999999999998</v>
      </c>
      <c r="L7232" s="28">
        <f t="shared" si="153"/>
        <v>0.23318</v>
      </c>
      <c r="M7232" s="28"/>
      <c r="O7232" s="77">
        <v>0.27766001224517822</v>
      </c>
      <c r="Q7232" s="135"/>
      <c r="R7232" s="27"/>
      <c r="BF7232" s="106"/>
    </row>
    <row r="7233" spans="1:58" x14ac:dyDescent="0.25">
      <c r="A7233" t="s">
        <v>17</v>
      </c>
      <c r="B7233" s="23">
        <v>2022</v>
      </c>
      <c r="C7233" s="23" t="s">
        <v>2</v>
      </c>
      <c r="D7233" s="23" t="s">
        <v>73</v>
      </c>
      <c r="E7233" s="23" t="s">
        <v>269</v>
      </c>
      <c r="F7233" s="23" t="s">
        <v>341</v>
      </c>
      <c r="G7233" s="23" t="s">
        <v>552</v>
      </c>
      <c r="H7233" s="32" t="s">
        <v>354</v>
      </c>
      <c r="I7233" s="32" t="s">
        <v>579</v>
      </c>
      <c r="J7233" s="135">
        <v>29</v>
      </c>
      <c r="K7233" s="28">
        <v>0.42735000000000001</v>
      </c>
      <c r="L7233" s="28">
        <f t="shared" si="153"/>
        <v>0.22212999999999999</v>
      </c>
      <c r="M7233" s="28"/>
      <c r="O7233" s="77">
        <v>0.2497300058603287</v>
      </c>
      <c r="Q7233" s="135"/>
      <c r="R7233" s="27"/>
      <c r="BF7233" s="106"/>
    </row>
    <row r="7234" spans="1:58" x14ac:dyDescent="0.25">
      <c r="A7234" t="s">
        <v>17</v>
      </c>
      <c r="B7234" s="23">
        <v>2022</v>
      </c>
      <c r="C7234" s="23" t="s">
        <v>3</v>
      </c>
      <c r="D7234" s="23" t="s">
        <v>493</v>
      </c>
      <c r="E7234" s="23" t="s">
        <v>269</v>
      </c>
      <c r="F7234" s="23" t="s">
        <v>341</v>
      </c>
      <c r="G7234" s="23" t="s">
        <v>552</v>
      </c>
      <c r="H7234" s="32" t="s">
        <v>354</v>
      </c>
      <c r="I7234" s="32" t="s">
        <v>579</v>
      </c>
      <c r="J7234" s="135">
        <v>31</v>
      </c>
      <c r="K7234" s="28">
        <v>0.41803000000000001</v>
      </c>
      <c r="L7234" s="28">
        <f t="shared" ref="L7234:L7297" si="154">SUMIFS(K:K, E:E, G7234, D:D, D7234, I:I, I7234)</f>
        <v>0.22055</v>
      </c>
      <c r="M7234" s="28"/>
      <c r="O7234" s="77">
        <v>0.25554001331329351</v>
      </c>
      <c r="Q7234" s="135"/>
      <c r="R7234" s="27"/>
      <c r="BF7234" s="106"/>
    </row>
    <row r="7235" spans="1:58" x14ac:dyDescent="0.25">
      <c r="A7235" t="s">
        <v>17</v>
      </c>
      <c r="B7235" s="23">
        <v>2023</v>
      </c>
      <c r="C7235" s="23" t="s">
        <v>0</v>
      </c>
      <c r="D7235" s="23" t="s">
        <v>537</v>
      </c>
      <c r="E7235" s="23" t="s">
        <v>269</v>
      </c>
      <c r="F7235" s="23" t="s">
        <v>341</v>
      </c>
      <c r="G7235" s="23" t="s">
        <v>552</v>
      </c>
      <c r="H7235" s="32" t="s">
        <v>354</v>
      </c>
      <c r="I7235" s="32" t="s">
        <v>579</v>
      </c>
      <c r="J7235" s="135">
        <v>29</v>
      </c>
      <c r="K7235" s="28">
        <v>0.41227999999999998</v>
      </c>
      <c r="L7235" s="28">
        <f t="shared" si="154"/>
        <v>0.21928</v>
      </c>
      <c r="M7235" s="28"/>
      <c r="O7235" s="77">
        <v>0.26218000054359442</v>
      </c>
      <c r="Q7235" s="135"/>
      <c r="R7235" s="27"/>
      <c r="BF7235" s="106"/>
    </row>
    <row r="7236" spans="1:58" x14ac:dyDescent="0.25">
      <c r="A7236" t="s">
        <v>17</v>
      </c>
      <c r="B7236" s="23">
        <v>2019</v>
      </c>
      <c r="C7236" s="23" t="s">
        <v>0</v>
      </c>
      <c r="D7236" s="23" t="s">
        <v>59</v>
      </c>
      <c r="E7236" s="23" t="s">
        <v>242</v>
      </c>
      <c r="F7236" s="23" t="s">
        <v>243</v>
      </c>
      <c r="G7236" s="23" t="s">
        <v>559</v>
      </c>
      <c r="H7236" s="32" t="s">
        <v>469</v>
      </c>
      <c r="I7236" s="32" t="s">
        <v>579</v>
      </c>
      <c r="J7236" s="135">
        <v>15</v>
      </c>
      <c r="K7236" s="28">
        <v>5.0849999999999999E-2</v>
      </c>
      <c r="L7236" s="28">
        <f t="shared" si="154"/>
        <v>0.15867000000000001</v>
      </c>
      <c r="M7236" s="28"/>
      <c r="O7236" s="77">
        <v>0.31793001294136047</v>
      </c>
      <c r="Q7236" s="135"/>
      <c r="R7236" s="27"/>
      <c r="BF7236" s="106"/>
    </row>
    <row r="7237" spans="1:58" x14ac:dyDescent="0.25">
      <c r="A7237" t="s">
        <v>17</v>
      </c>
      <c r="B7237" s="23">
        <v>2019</v>
      </c>
      <c r="C7237" s="23" t="s">
        <v>1</v>
      </c>
      <c r="D7237" s="23" t="s">
        <v>60</v>
      </c>
      <c r="E7237" s="23" t="s">
        <v>242</v>
      </c>
      <c r="F7237" s="23" t="s">
        <v>243</v>
      </c>
      <c r="G7237" s="23" t="s">
        <v>559</v>
      </c>
      <c r="H7237" s="32" t="s">
        <v>469</v>
      </c>
      <c r="I7237" s="32" t="s">
        <v>579</v>
      </c>
      <c r="J7237" s="135">
        <v>12</v>
      </c>
      <c r="K7237" s="28">
        <v>6.1219999999999997E-2</v>
      </c>
      <c r="L7237" s="28">
        <f t="shared" si="154"/>
        <v>0.16974</v>
      </c>
      <c r="M7237" s="28"/>
      <c r="O7237" s="77">
        <v>0.29095000028610229</v>
      </c>
      <c r="Q7237" s="135"/>
      <c r="R7237" s="27"/>
      <c r="BF7237" s="106"/>
    </row>
    <row r="7238" spans="1:58" x14ac:dyDescent="0.25">
      <c r="A7238" t="s">
        <v>17</v>
      </c>
      <c r="B7238" s="23">
        <v>2019</v>
      </c>
      <c r="C7238" s="23" t="s">
        <v>2</v>
      </c>
      <c r="D7238" s="23" t="s">
        <v>61</v>
      </c>
      <c r="E7238" s="23" t="s">
        <v>242</v>
      </c>
      <c r="F7238" s="23" t="s">
        <v>243</v>
      </c>
      <c r="G7238" s="23" t="s">
        <v>559</v>
      </c>
      <c r="H7238" s="32" t="s">
        <v>469</v>
      </c>
      <c r="I7238" s="32" t="s">
        <v>579</v>
      </c>
      <c r="J7238" s="135">
        <v>12</v>
      </c>
      <c r="K7238" s="28">
        <v>8.1629999999999994E-2</v>
      </c>
      <c r="L7238" s="28">
        <f t="shared" si="154"/>
        <v>0.16544</v>
      </c>
      <c r="M7238" s="28"/>
      <c r="O7238" s="77">
        <v>0.2629300057888031</v>
      </c>
      <c r="Q7238" s="135"/>
      <c r="R7238" s="27"/>
      <c r="BF7238" s="106"/>
    </row>
    <row r="7239" spans="1:58" x14ac:dyDescent="0.25">
      <c r="A7239" t="s">
        <v>17</v>
      </c>
      <c r="B7239" s="23">
        <v>2019</v>
      </c>
      <c r="C7239" s="23" t="s">
        <v>3</v>
      </c>
      <c r="D7239" s="23" t="s">
        <v>62</v>
      </c>
      <c r="E7239" s="23" t="s">
        <v>242</v>
      </c>
      <c r="F7239" s="23" t="s">
        <v>243</v>
      </c>
      <c r="G7239" s="23" t="s">
        <v>559</v>
      </c>
      <c r="H7239" s="32" t="s">
        <v>469</v>
      </c>
      <c r="I7239" s="32" t="s">
        <v>579</v>
      </c>
      <c r="J7239" s="135">
        <v>10</v>
      </c>
      <c r="K7239" s="28">
        <v>7.4999999999999997E-2</v>
      </c>
      <c r="L7239" s="28">
        <f t="shared" si="154"/>
        <v>0.16170999999999999</v>
      </c>
      <c r="M7239" s="28"/>
      <c r="O7239" s="77">
        <v>0.230880007147789</v>
      </c>
      <c r="Q7239" s="135"/>
      <c r="R7239" s="27"/>
      <c r="BF7239" s="106"/>
    </row>
    <row r="7240" spans="1:58" x14ac:dyDescent="0.25">
      <c r="A7240" t="s">
        <v>17</v>
      </c>
      <c r="B7240" s="23">
        <v>2020</v>
      </c>
      <c r="C7240" s="23" t="s">
        <v>0</v>
      </c>
      <c r="D7240" s="23" t="s">
        <v>63</v>
      </c>
      <c r="E7240" s="23" t="s">
        <v>242</v>
      </c>
      <c r="F7240" s="23" t="s">
        <v>243</v>
      </c>
      <c r="G7240" s="23" t="s">
        <v>559</v>
      </c>
      <c r="H7240" s="32" t="s">
        <v>469</v>
      </c>
      <c r="I7240" s="32" t="s">
        <v>579</v>
      </c>
      <c r="J7240" s="135">
        <v>12</v>
      </c>
      <c r="K7240" s="28">
        <v>6.25E-2</v>
      </c>
      <c r="L7240" s="28">
        <f t="shared" si="154"/>
        <v>0.13603000000000001</v>
      </c>
      <c r="M7240" s="28"/>
      <c r="O7240" s="77">
        <v>0.1393100023269653</v>
      </c>
      <c r="Q7240" s="135"/>
      <c r="R7240" s="27"/>
      <c r="BF7240" s="106"/>
    </row>
    <row r="7241" spans="1:58" x14ac:dyDescent="0.25">
      <c r="A7241" t="s">
        <v>17</v>
      </c>
      <c r="B7241" s="23">
        <v>2020</v>
      </c>
      <c r="C7241" s="23" t="s">
        <v>1</v>
      </c>
      <c r="D7241" s="23" t="s">
        <v>64</v>
      </c>
      <c r="E7241" s="23" t="s">
        <v>242</v>
      </c>
      <c r="F7241" s="23" t="s">
        <v>243</v>
      </c>
      <c r="G7241" s="23" t="s">
        <v>559</v>
      </c>
      <c r="H7241" s="32" t="s">
        <v>469</v>
      </c>
      <c r="I7241" s="32" t="s">
        <v>579</v>
      </c>
      <c r="J7241" s="135">
        <v>13</v>
      </c>
      <c r="K7241" s="28">
        <v>3.9219999999999998E-2</v>
      </c>
      <c r="L7241" s="28">
        <f t="shared" si="154"/>
        <v>0.10579</v>
      </c>
      <c r="M7241" s="28"/>
      <c r="O7241" s="77">
        <v>0.17129999399185181</v>
      </c>
      <c r="Q7241" s="135"/>
      <c r="R7241" s="27"/>
      <c r="BF7241" s="106"/>
    </row>
    <row r="7242" spans="1:58" x14ac:dyDescent="0.25">
      <c r="A7242" t="s">
        <v>17</v>
      </c>
      <c r="B7242" s="23">
        <v>2020</v>
      </c>
      <c r="C7242" s="23" t="s">
        <v>2</v>
      </c>
      <c r="D7242" s="23" t="s">
        <v>65</v>
      </c>
      <c r="E7242" s="23" t="s">
        <v>242</v>
      </c>
      <c r="F7242" s="23" t="s">
        <v>243</v>
      </c>
      <c r="G7242" s="23" t="s">
        <v>559</v>
      </c>
      <c r="H7242" s="32" t="s">
        <v>469</v>
      </c>
      <c r="I7242" s="32" t="s">
        <v>579</v>
      </c>
      <c r="J7242" s="135">
        <v>12</v>
      </c>
      <c r="K7242" s="28">
        <v>0</v>
      </c>
      <c r="L7242" s="28">
        <f t="shared" si="154"/>
        <v>9.7420000000000007E-2</v>
      </c>
      <c r="M7242" s="28"/>
      <c r="O7242" s="77">
        <v>0.2179500013589859</v>
      </c>
      <c r="Q7242" s="135"/>
      <c r="R7242" s="27"/>
      <c r="BF7242" s="106"/>
    </row>
    <row r="7243" spans="1:58" x14ac:dyDescent="0.25">
      <c r="A7243" t="s">
        <v>17</v>
      </c>
      <c r="B7243" s="23">
        <v>2020</v>
      </c>
      <c r="C7243" s="23" t="s">
        <v>3</v>
      </c>
      <c r="D7243" s="23" t="s">
        <v>66</v>
      </c>
      <c r="E7243" s="23" t="s">
        <v>242</v>
      </c>
      <c r="F7243" s="23" t="s">
        <v>243</v>
      </c>
      <c r="G7243" s="23" t="s">
        <v>559</v>
      </c>
      <c r="H7243" s="32" t="s">
        <v>469</v>
      </c>
      <c r="I7243" s="32" t="s">
        <v>579</v>
      </c>
      <c r="J7243" s="135">
        <v>15</v>
      </c>
      <c r="K7243" s="28">
        <v>0</v>
      </c>
      <c r="L7243" s="28">
        <f t="shared" si="154"/>
        <v>9.2340000000000005E-2</v>
      </c>
      <c r="M7243" s="28"/>
      <c r="O7243" s="77">
        <v>0.24258999526500699</v>
      </c>
      <c r="Q7243" s="135"/>
      <c r="R7243" s="27"/>
      <c r="BF7243" s="106"/>
    </row>
    <row r="7244" spans="1:58" x14ac:dyDescent="0.25">
      <c r="A7244" t="s">
        <v>17</v>
      </c>
      <c r="B7244" s="23">
        <v>2021</v>
      </c>
      <c r="C7244" s="23" t="s">
        <v>0</v>
      </c>
      <c r="D7244" s="23" t="s">
        <v>67</v>
      </c>
      <c r="E7244" s="23" t="s">
        <v>242</v>
      </c>
      <c r="F7244" s="23" t="s">
        <v>243</v>
      </c>
      <c r="G7244" s="23" t="s">
        <v>559</v>
      </c>
      <c r="H7244" s="32" t="s">
        <v>469</v>
      </c>
      <c r="I7244" s="32" t="s">
        <v>579</v>
      </c>
      <c r="J7244" s="135">
        <v>14</v>
      </c>
      <c r="K7244" s="28">
        <v>0</v>
      </c>
      <c r="L7244" s="28">
        <f t="shared" si="154"/>
        <v>0.12245</v>
      </c>
      <c r="M7244" s="28"/>
      <c r="O7244" s="77">
        <v>0.2547299861907959</v>
      </c>
      <c r="Q7244" s="135"/>
      <c r="R7244" s="27"/>
      <c r="BF7244" s="106"/>
    </row>
    <row r="7245" spans="1:58" x14ac:dyDescent="0.25">
      <c r="A7245" t="s">
        <v>17</v>
      </c>
      <c r="B7245" s="23">
        <v>2021</v>
      </c>
      <c r="C7245" s="23" t="s">
        <v>1</v>
      </c>
      <c r="D7245" s="23" t="s">
        <v>68</v>
      </c>
      <c r="E7245" s="23" t="s">
        <v>242</v>
      </c>
      <c r="F7245" s="23" t="s">
        <v>243</v>
      </c>
      <c r="G7245" s="23" t="s">
        <v>559</v>
      </c>
      <c r="H7245" s="32" t="s">
        <v>469</v>
      </c>
      <c r="I7245" s="32" t="s">
        <v>579</v>
      </c>
      <c r="J7245" s="135">
        <v>14</v>
      </c>
      <c r="K7245" s="28">
        <v>1.7860000000000001E-2</v>
      </c>
      <c r="L7245" s="28">
        <f t="shared" si="154"/>
        <v>0.13972999999999999</v>
      </c>
      <c r="M7245" s="28"/>
      <c r="O7245" s="77">
        <v>0.25255998969078058</v>
      </c>
      <c r="Q7245" s="135"/>
      <c r="R7245" s="27"/>
      <c r="BF7245" s="106"/>
    </row>
    <row r="7246" spans="1:58" x14ac:dyDescent="0.25">
      <c r="A7246" t="s">
        <v>17</v>
      </c>
      <c r="B7246" s="23">
        <v>2021</v>
      </c>
      <c r="C7246" s="23" t="s">
        <v>2</v>
      </c>
      <c r="D7246" s="23" t="s">
        <v>69</v>
      </c>
      <c r="E7246" s="23" t="s">
        <v>242</v>
      </c>
      <c r="F7246" s="23" t="s">
        <v>243</v>
      </c>
      <c r="G7246" s="23" t="s">
        <v>559</v>
      </c>
      <c r="H7246" s="32" t="s">
        <v>469</v>
      </c>
      <c r="I7246" s="32" t="s">
        <v>579</v>
      </c>
      <c r="J7246" s="135">
        <v>13</v>
      </c>
      <c r="K7246" s="28">
        <v>1.9609999999999999E-2</v>
      </c>
      <c r="L7246" s="28">
        <f t="shared" si="154"/>
        <v>0.14851</v>
      </c>
      <c r="M7246" s="28"/>
      <c r="O7246" s="77">
        <v>0.26715001463890081</v>
      </c>
      <c r="Q7246" s="135"/>
      <c r="R7246" s="27"/>
      <c r="BF7246" s="106"/>
    </row>
    <row r="7247" spans="1:58" x14ac:dyDescent="0.25">
      <c r="A7247" t="s">
        <v>17</v>
      </c>
      <c r="B7247" s="23">
        <v>2021</v>
      </c>
      <c r="C7247" s="23" t="s">
        <v>3</v>
      </c>
      <c r="D7247" s="23" t="s">
        <v>70</v>
      </c>
      <c r="E7247" s="23" t="s">
        <v>242</v>
      </c>
      <c r="F7247" s="23" t="s">
        <v>243</v>
      </c>
      <c r="G7247" s="23" t="s">
        <v>559</v>
      </c>
      <c r="H7247" s="32" t="s">
        <v>469</v>
      </c>
      <c r="I7247" s="32" t="s">
        <v>579</v>
      </c>
      <c r="J7247" s="135">
        <v>13</v>
      </c>
      <c r="K7247" s="28">
        <v>3.7740000000000003E-2</v>
      </c>
      <c r="L7247" s="28">
        <f t="shared" si="154"/>
        <v>0.14691000000000001</v>
      </c>
      <c r="M7247" s="28"/>
      <c r="O7247" s="77">
        <v>0.26399001479148859</v>
      </c>
      <c r="Q7247" s="135"/>
      <c r="R7247" s="27"/>
      <c r="BF7247" s="106"/>
    </row>
    <row r="7248" spans="1:58" x14ac:dyDescent="0.25">
      <c r="A7248" t="s">
        <v>17</v>
      </c>
      <c r="B7248" s="23">
        <v>2022</v>
      </c>
      <c r="C7248" s="23" t="s">
        <v>0</v>
      </c>
      <c r="D7248" s="23" t="s">
        <v>71</v>
      </c>
      <c r="E7248" s="23" t="s">
        <v>242</v>
      </c>
      <c r="F7248" s="23" t="s">
        <v>243</v>
      </c>
      <c r="G7248" s="23" t="s">
        <v>559</v>
      </c>
      <c r="H7248" s="32" t="s">
        <v>469</v>
      </c>
      <c r="I7248" s="32" t="s">
        <v>579</v>
      </c>
      <c r="J7248" s="135">
        <v>13</v>
      </c>
      <c r="K7248" s="28">
        <v>3.9219999999999998E-2</v>
      </c>
      <c r="L7248" s="28">
        <f t="shared" si="154"/>
        <v>0.14587</v>
      </c>
      <c r="M7248" s="28"/>
      <c r="O7248" s="77">
        <v>0.26568999886512762</v>
      </c>
      <c r="Q7248" s="135"/>
      <c r="R7248" s="27"/>
      <c r="BF7248" s="106"/>
    </row>
    <row r="7249" spans="1:58" x14ac:dyDescent="0.25">
      <c r="A7249" t="s">
        <v>17</v>
      </c>
      <c r="B7249" s="23">
        <v>2022</v>
      </c>
      <c r="C7249" s="23" t="s">
        <v>1</v>
      </c>
      <c r="D7249" s="23" t="s">
        <v>72</v>
      </c>
      <c r="E7249" s="23" t="s">
        <v>242</v>
      </c>
      <c r="F7249" s="23" t="s">
        <v>243</v>
      </c>
      <c r="G7249" s="23" t="s">
        <v>559</v>
      </c>
      <c r="H7249" s="32" t="s">
        <v>469</v>
      </c>
      <c r="I7249" s="32" t="s">
        <v>579</v>
      </c>
      <c r="J7249" s="135">
        <v>12</v>
      </c>
      <c r="K7249" s="28">
        <v>2.0830000000000001E-2</v>
      </c>
      <c r="L7249" s="28">
        <f t="shared" si="154"/>
        <v>0.14191000000000001</v>
      </c>
      <c r="M7249" s="28"/>
      <c r="O7249" s="77">
        <v>0.27766001224517822</v>
      </c>
      <c r="Q7249" s="135"/>
      <c r="R7249" s="27"/>
      <c r="BF7249" s="106"/>
    </row>
    <row r="7250" spans="1:58" x14ac:dyDescent="0.25">
      <c r="A7250" t="s">
        <v>17</v>
      </c>
      <c r="B7250" s="23">
        <v>2022</v>
      </c>
      <c r="C7250" s="23" t="s">
        <v>2</v>
      </c>
      <c r="D7250" s="23" t="s">
        <v>73</v>
      </c>
      <c r="E7250" s="23" t="s">
        <v>242</v>
      </c>
      <c r="F7250" s="23" t="s">
        <v>243</v>
      </c>
      <c r="G7250" s="23" t="s">
        <v>559</v>
      </c>
      <c r="H7250" s="32" t="s">
        <v>469</v>
      </c>
      <c r="I7250" s="32" t="s">
        <v>579</v>
      </c>
      <c r="J7250" s="135">
        <v>13</v>
      </c>
      <c r="K7250" s="28">
        <v>0.04</v>
      </c>
      <c r="L7250" s="28">
        <f t="shared" si="154"/>
        <v>0.14666999999999999</v>
      </c>
      <c r="M7250" s="28"/>
      <c r="O7250" s="77">
        <v>0.2497300058603287</v>
      </c>
      <c r="Q7250" s="135"/>
      <c r="R7250" s="27"/>
      <c r="BF7250" s="106"/>
    </row>
    <row r="7251" spans="1:58" x14ac:dyDescent="0.25">
      <c r="A7251" t="s">
        <v>17</v>
      </c>
      <c r="B7251" s="23">
        <v>2022</v>
      </c>
      <c r="C7251" s="23" t="s">
        <v>3</v>
      </c>
      <c r="D7251" s="23" t="s">
        <v>493</v>
      </c>
      <c r="E7251" s="23" t="s">
        <v>242</v>
      </c>
      <c r="F7251" s="23" t="s">
        <v>243</v>
      </c>
      <c r="G7251" s="23" t="s">
        <v>559</v>
      </c>
      <c r="H7251" s="32" t="s">
        <v>469</v>
      </c>
      <c r="I7251" s="32" t="s">
        <v>579</v>
      </c>
      <c r="J7251" s="135">
        <v>11</v>
      </c>
      <c r="K7251" s="28">
        <v>2.273E-2</v>
      </c>
      <c r="L7251" s="28">
        <f t="shared" si="154"/>
        <v>0.16198000000000001</v>
      </c>
      <c r="M7251" s="28"/>
      <c r="O7251" s="77">
        <v>0.25554001331329351</v>
      </c>
      <c r="Q7251" s="135"/>
      <c r="R7251" s="27"/>
      <c r="BF7251" s="106"/>
    </row>
    <row r="7252" spans="1:58" x14ac:dyDescent="0.25">
      <c r="A7252" t="s">
        <v>17</v>
      </c>
      <c r="B7252" s="23">
        <v>2023</v>
      </c>
      <c r="C7252" s="23" t="s">
        <v>0</v>
      </c>
      <c r="D7252" s="23" t="s">
        <v>537</v>
      </c>
      <c r="E7252" s="23" t="s">
        <v>242</v>
      </c>
      <c r="F7252" s="23" t="s">
        <v>243</v>
      </c>
      <c r="G7252" s="23" t="s">
        <v>559</v>
      </c>
      <c r="H7252" s="32" t="s">
        <v>469</v>
      </c>
      <c r="I7252" s="32" t="s">
        <v>579</v>
      </c>
      <c r="J7252" s="135">
        <v>10</v>
      </c>
      <c r="K7252" s="28">
        <v>2.632E-2</v>
      </c>
      <c r="L7252" s="28">
        <f t="shared" si="154"/>
        <v>0.17133000000000001</v>
      </c>
      <c r="M7252" s="28"/>
      <c r="O7252" s="77">
        <v>0.26218000054359442</v>
      </c>
      <c r="Q7252" s="135"/>
      <c r="R7252" s="27"/>
      <c r="BF7252" s="106"/>
    </row>
    <row r="7253" spans="1:58" x14ac:dyDescent="0.25">
      <c r="A7253" t="s">
        <v>17</v>
      </c>
      <c r="B7253" s="23">
        <v>2019</v>
      </c>
      <c r="C7253" s="23" t="s">
        <v>0</v>
      </c>
      <c r="D7253" s="23" t="s">
        <v>59</v>
      </c>
      <c r="E7253" s="23" t="s">
        <v>244</v>
      </c>
      <c r="F7253" s="23" t="s">
        <v>245</v>
      </c>
      <c r="G7253" s="23" t="s">
        <v>552</v>
      </c>
      <c r="H7253" s="32" t="s">
        <v>354</v>
      </c>
      <c r="I7253" s="32" t="s">
        <v>579</v>
      </c>
      <c r="J7253" s="135">
        <v>25</v>
      </c>
      <c r="K7253" s="28">
        <v>0.22</v>
      </c>
      <c r="L7253" s="28">
        <f t="shared" si="154"/>
        <v>0.24245</v>
      </c>
      <c r="M7253" s="28"/>
      <c r="O7253" s="77">
        <v>0.31793001294136047</v>
      </c>
      <c r="Q7253" s="135"/>
      <c r="R7253" s="27"/>
      <c r="BF7253" s="106"/>
    </row>
    <row r="7254" spans="1:58" x14ac:dyDescent="0.25">
      <c r="A7254" t="s">
        <v>17</v>
      </c>
      <c r="B7254" s="23">
        <v>2019</v>
      </c>
      <c r="C7254" s="23" t="s">
        <v>1</v>
      </c>
      <c r="D7254" s="23" t="s">
        <v>60</v>
      </c>
      <c r="E7254" s="23" t="s">
        <v>244</v>
      </c>
      <c r="F7254" s="23" t="s">
        <v>245</v>
      </c>
      <c r="G7254" s="23" t="s">
        <v>552</v>
      </c>
      <c r="H7254" s="32" t="s">
        <v>354</v>
      </c>
      <c r="I7254" s="32" t="s">
        <v>579</v>
      </c>
      <c r="J7254" s="135">
        <v>23</v>
      </c>
      <c r="K7254" s="28">
        <v>0.21110999999999999</v>
      </c>
      <c r="L7254" s="28">
        <f t="shared" si="154"/>
        <v>0.23713999999999999</v>
      </c>
      <c r="M7254" s="28"/>
      <c r="O7254" s="77">
        <v>0.29095000028610229</v>
      </c>
      <c r="Q7254" s="135"/>
      <c r="R7254" s="27"/>
      <c r="BF7254" s="106"/>
    </row>
    <row r="7255" spans="1:58" x14ac:dyDescent="0.25">
      <c r="A7255" t="s">
        <v>17</v>
      </c>
      <c r="B7255" s="23">
        <v>2019</v>
      </c>
      <c r="C7255" s="23" t="s">
        <v>2</v>
      </c>
      <c r="D7255" s="23" t="s">
        <v>61</v>
      </c>
      <c r="E7255" s="23" t="s">
        <v>244</v>
      </c>
      <c r="F7255" s="23" t="s">
        <v>245</v>
      </c>
      <c r="G7255" s="23" t="s">
        <v>552</v>
      </c>
      <c r="H7255" s="32" t="s">
        <v>354</v>
      </c>
      <c r="I7255" s="32" t="s">
        <v>579</v>
      </c>
      <c r="J7255" s="135">
        <v>23</v>
      </c>
      <c r="K7255" s="28">
        <v>0.24176</v>
      </c>
      <c r="L7255" s="28">
        <f t="shared" si="154"/>
        <v>0.24392</v>
      </c>
      <c r="M7255" s="28"/>
      <c r="O7255" s="77">
        <v>0.2629300057888031</v>
      </c>
      <c r="Q7255" s="135"/>
      <c r="R7255" s="27"/>
      <c r="BF7255" s="106"/>
    </row>
    <row r="7256" spans="1:58" x14ac:dyDescent="0.25">
      <c r="A7256" t="s">
        <v>17</v>
      </c>
      <c r="B7256" s="23">
        <v>2019</v>
      </c>
      <c r="C7256" s="23" t="s">
        <v>3</v>
      </c>
      <c r="D7256" s="23" t="s">
        <v>62</v>
      </c>
      <c r="E7256" s="23" t="s">
        <v>244</v>
      </c>
      <c r="F7256" s="23" t="s">
        <v>245</v>
      </c>
      <c r="G7256" s="23" t="s">
        <v>552</v>
      </c>
      <c r="H7256" s="32" t="s">
        <v>354</v>
      </c>
      <c r="I7256" s="32" t="s">
        <v>579</v>
      </c>
      <c r="J7256" s="135">
        <v>22</v>
      </c>
      <c r="K7256" s="28">
        <v>0.21348</v>
      </c>
      <c r="L7256" s="28">
        <f t="shared" si="154"/>
        <v>0.23752999999999999</v>
      </c>
      <c r="M7256" s="28"/>
      <c r="O7256" s="77">
        <v>0.230880007147789</v>
      </c>
      <c r="Q7256" s="135"/>
      <c r="R7256" s="27"/>
      <c r="BF7256" s="106"/>
    </row>
    <row r="7257" spans="1:58" x14ac:dyDescent="0.25">
      <c r="A7257" t="s">
        <v>17</v>
      </c>
      <c r="B7257" s="23">
        <v>2020</v>
      </c>
      <c r="C7257" s="23" t="s">
        <v>0</v>
      </c>
      <c r="D7257" s="23" t="s">
        <v>63</v>
      </c>
      <c r="E7257" s="23" t="s">
        <v>244</v>
      </c>
      <c r="F7257" s="23" t="s">
        <v>245</v>
      </c>
      <c r="G7257" s="23" t="s">
        <v>552</v>
      </c>
      <c r="H7257" s="32" t="s">
        <v>354</v>
      </c>
      <c r="I7257" s="32" t="s">
        <v>579</v>
      </c>
      <c r="J7257" s="135">
        <v>20</v>
      </c>
      <c r="K7257" s="28">
        <v>0.17949000000000001</v>
      </c>
      <c r="L7257" s="28">
        <f t="shared" si="154"/>
        <v>0.19389999999999999</v>
      </c>
      <c r="M7257" s="28"/>
      <c r="O7257" s="77">
        <v>0.1393100023269653</v>
      </c>
      <c r="Q7257" s="135"/>
      <c r="R7257" s="27"/>
      <c r="BF7257" s="106"/>
    </row>
    <row r="7258" spans="1:58" x14ac:dyDescent="0.25">
      <c r="A7258" t="s">
        <v>17</v>
      </c>
      <c r="B7258" s="23">
        <v>2020</v>
      </c>
      <c r="C7258" s="23" t="s">
        <v>1</v>
      </c>
      <c r="D7258" s="23" t="s">
        <v>64</v>
      </c>
      <c r="E7258" s="23" t="s">
        <v>244</v>
      </c>
      <c r="F7258" s="23" t="s">
        <v>245</v>
      </c>
      <c r="G7258" s="23" t="s">
        <v>552</v>
      </c>
      <c r="H7258" s="32" t="s">
        <v>354</v>
      </c>
      <c r="I7258" s="32" t="s">
        <v>579</v>
      </c>
      <c r="J7258" s="135">
        <v>18</v>
      </c>
      <c r="K7258" s="28">
        <v>0.16438</v>
      </c>
      <c r="L7258" s="28">
        <f t="shared" si="154"/>
        <v>0.16827</v>
      </c>
      <c r="M7258" s="28"/>
      <c r="O7258" s="77">
        <v>0.17129999399185181</v>
      </c>
      <c r="Q7258" s="135"/>
      <c r="R7258" s="27"/>
      <c r="BF7258" s="106"/>
    </row>
    <row r="7259" spans="1:58" x14ac:dyDescent="0.25">
      <c r="A7259" t="s">
        <v>17</v>
      </c>
      <c r="B7259" s="23">
        <v>2020</v>
      </c>
      <c r="C7259" s="23" t="s">
        <v>2</v>
      </c>
      <c r="D7259" s="23" t="s">
        <v>65</v>
      </c>
      <c r="E7259" s="23" t="s">
        <v>244</v>
      </c>
      <c r="F7259" s="23" t="s">
        <v>245</v>
      </c>
      <c r="G7259" s="23" t="s">
        <v>552</v>
      </c>
      <c r="H7259" s="32" t="s">
        <v>354</v>
      </c>
      <c r="I7259" s="32" t="s">
        <v>579</v>
      </c>
      <c r="J7259" s="135">
        <v>18</v>
      </c>
      <c r="K7259" s="28">
        <v>8.5709999999999995E-2</v>
      </c>
      <c r="L7259" s="28">
        <f t="shared" si="154"/>
        <v>0.16169</v>
      </c>
      <c r="M7259" s="28"/>
      <c r="O7259" s="77">
        <v>0.2179500013589859</v>
      </c>
      <c r="Q7259" s="135"/>
      <c r="R7259" s="27"/>
      <c r="BF7259" s="106"/>
    </row>
    <row r="7260" spans="1:58" x14ac:dyDescent="0.25">
      <c r="A7260" t="s">
        <v>17</v>
      </c>
      <c r="B7260" s="23">
        <v>2020</v>
      </c>
      <c r="C7260" s="23" t="s">
        <v>3</v>
      </c>
      <c r="D7260" s="23" t="s">
        <v>66</v>
      </c>
      <c r="E7260" s="23" t="s">
        <v>244</v>
      </c>
      <c r="F7260" s="23" t="s">
        <v>245</v>
      </c>
      <c r="G7260" s="23" t="s">
        <v>552</v>
      </c>
      <c r="H7260" s="32" t="s">
        <v>354</v>
      </c>
      <c r="I7260" s="32" t="s">
        <v>579</v>
      </c>
      <c r="J7260" s="135">
        <v>17</v>
      </c>
      <c r="K7260" s="28">
        <v>0.13433</v>
      </c>
      <c r="L7260" s="28">
        <f t="shared" si="154"/>
        <v>0.16411999999999999</v>
      </c>
      <c r="M7260" s="28"/>
      <c r="O7260" s="77">
        <v>0.24258999526500699</v>
      </c>
      <c r="Q7260" s="135"/>
      <c r="R7260" s="27"/>
      <c r="BF7260" s="106"/>
    </row>
    <row r="7261" spans="1:58" x14ac:dyDescent="0.25">
      <c r="A7261" t="s">
        <v>17</v>
      </c>
      <c r="B7261" s="23">
        <v>2021</v>
      </c>
      <c r="C7261" s="23" t="s">
        <v>0</v>
      </c>
      <c r="D7261" s="23" t="s">
        <v>67</v>
      </c>
      <c r="E7261" s="23" t="s">
        <v>244</v>
      </c>
      <c r="F7261" s="23" t="s">
        <v>245</v>
      </c>
      <c r="G7261" s="23" t="s">
        <v>552</v>
      </c>
      <c r="H7261" s="32" t="s">
        <v>354</v>
      </c>
      <c r="I7261" s="32" t="s">
        <v>579</v>
      </c>
      <c r="J7261" s="135">
        <v>16</v>
      </c>
      <c r="K7261" s="28">
        <v>0.14285999999999999</v>
      </c>
      <c r="L7261" s="28">
        <f t="shared" si="154"/>
        <v>0.19239000000000001</v>
      </c>
      <c r="M7261" s="28"/>
      <c r="O7261" s="77">
        <v>0.2547299861907959</v>
      </c>
      <c r="Q7261" s="135"/>
      <c r="R7261" s="27"/>
      <c r="BF7261" s="106"/>
    </row>
    <row r="7262" spans="1:58" x14ac:dyDescent="0.25">
      <c r="A7262" t="s">
        <v>17</v>
      </c>
      <c r="B7262" s="23">
        <v>2021</v>
      </c>
      <c r="C7262" s="23" t="s">
        <v>1</v>
      </c>
      <c r="D7262" s="23" t="s">
        <v>68</v>
      </c>
      <c r="E7262" s="23" t="s">
        <v>244</v>
      </c>
      <c r="F7262" s="23" t="s">
        <v>245</v>
      </c>
      <c r="G7262" s="23" t="s">
        <v>552</v>
      </c>
      <c r="H7262" s="32" t="s">
        <v>354</v>
      </c>
      <c r="I7262" s="32" t="s">
        <v>579</v>
      </c>
      <c r="J7262" s="135">
        <v>17</v>
      </c>
      <c r="K7262" s="28">
        <v>0.11594</v>
      </c>
      <c r="L7262" s="28">
        <f t="shared" si="154"/>
        <v>0.19439000000000001</v>
      </c>
      <c r="M7262" s="28"/>
      <c r="O7262" s="77">
        <v>0.25255998969078058</v>
      </c>
      <c r="Q7262" s="135"/>
      <c r="R7262" s="27"/>
      <c r="BF7262" s="106"/>
    </row>
    <row r="7263" spans="1:58" x14ac:dyDescent="0.25">
      <c r="A7263" t="s">
        <v>17</v>
      </c>
      <c r="B7263" s="23">
        <v>2021</v>
      </c>
      <c r="C7263" s="23" t="s">
        <v>2</v>
      </c>
      <c r="D7263" s="23" t="s">
        <v>69</v>
      </c>
      <c r="E7263" s="23" t="s">
        <v>244</v>
      </c>
      <c r="F7263" s="23" t="s">
        <v>245</v>
      </c>
      <c r="G7263" s="23" t="s">
        <v>552</v>
      </c>
      <c r="H7263" s="32" t="s">
        <v>354</v>
      </c>
      <c r="I7263" s="32" t="s">
        <v>579</v>
      </c>
      <c r="J7263" s="135">
        <v>20</v>
      </c>
      <c r="K7263" s="28">
        <v>0.20252999999999999</v>
      </c>
      <c r="L7263" s="28">
        <f t="shared" si="154"/>
        <v>0.20494000000000001</v>
      </c>
      <c r="M7263" s="28"/>
      <c r="O7263" s="77">
        <v>0.26715001463890081</v>
      </c>
      <c r="Q7263" s="135"/>
      <c r="R7263" s="27"/>
      <c r="BF7263" s="106"/>
    </row>
    <row r="7264" spans="1:58" x14ac:dyDescent="0.25">
      <c r="A7264" t="s">
        <v>17</v>
      </c>
      <c r="B7264" s="23">
        <v>2021</v>
      </c>
      <c r="C7264" s="23" t="s">
        <v>3</v>
      </c>
      <c r="D7264" s="23" t="s">
        <v>70</v>
      </c>
      <c r="E7264" s="23" t="s">
        <v>244</v>
      </c>
      <c r="F7264" s="23" t="s">
        <v>245</v>
      </c>
      <c r="G7264" s="23" t="s">
        <v>552</v>
      </c>
      <c r="H7264" s="32" t="s">
        <v>354</v>
      </c>
      <c r="I7264" s="32" t="s">
        <v>579</v>
      </c>
      <c r="J7264" s="135">
        <v>21</v>
      </c>
      <c r="K7264" s="28">
        <v>0.22892000000000001</v>
      </c>
      <c r="L7264" s="28">
        <f t="shared" si="154"/>
        <v>0.21820999999999999</v>
      </c>
      <c r="M7264" s="28"/>
      <c r="O7264" s="77">
        <v>0.26399001479148859</v>
      </c>
      <c r="Q7264" s="135"/>
      <c r="R7264" s="27"/>
      <c r="BF7264" s="106"/>
    </row>
    <row r="7265" spans="1:58" x14ac:dyDescent="0.25">
      <c r="A7265" t="s">
        <v>17</v>
      </c>
      <c r="B7265" s="23">
        <v>2022</v>
      </c>
      <c r="C7265" s="23" t="s">
        <v>0</v>
      </c>
      <c r="D7265" s="23" t="s">
        <v>71</v>
      </c>
      <c r="E7265" s="23" t="s">
        <v>244</v>
      </c>
      <c r="F7265" s="23" t="s">
        <v>245</v>
      </c>
      <c r="G7265" s="23" t="s">
        <v>552</v>
      </c>
      <c r="H7265" s="32" t="s">
        <v>354</v>
      </c>
      <c r="I7265" s="32" t="s">
        <v>579</v>
      </c>
      <c r="J7265" s="135">
        <v>23</v>
      </c>
      <c r="K7265" s="28">
        <v>0.26667000000000002</v>
      </c>
      <c r="L7265" s="28">
        <f t="shared" si="154"/>
        <v>0.22433</v>
      </c>
      <c r="M7265" s="28"/>
      <c r="O7265" s="77">
        <v>0.26568999886512762</v>
      </c>
      <c r="Q7265" s="135"/>
      <c r="R7265" s="27"/>
      <c r="BF7265" s="106"/>
    </row>
    <row r="7266" spans="1:58" x14ac:dyDescent="0.25">
      <c r="A7266" t="s">
        <v>17</v>
      </c>
      <c r="B7266" s="23">
        <v>2022</v>
      </c>
      <c r="C7266" s="23" t="s">
        <v>1</v>
      </c>
      <c r="D7266" s="23" t="s">
        <v>72</v>
      </c>
      <c r="E7266" s="23" t="s">
        <v>244</v>
      </c>
      <c r="F7266" s="23" t="s">
        <v>245</v>
      </c>
      <c r="G7266" s="23" t="s">
        <v>552</v>
      </c>
      <c r="H7266" s="32" t="s">
        <v>354</v>
      </c>
      <c r="I7266" s="32" t="s">
        <v>579</v>
      </c>
      <c r="J7266" s="135">
        <v>22</v>
      </c>
      <c r="K7266" s="28">
        <v>0.29544999999999999</v>
      </c>
      <c r="L7266" s="28">
        <f t="shared" si="154"/>
        <v>0.23318</v>
      </c>
      <c r="M7266" s="28"/>
      <c r="O7266" s="77">
        <v>0.27766001224517822</v>
      </c>
      <c r="Q7266" s="135"/>
      <c r="R7266" s="27"/>
      <c r="BF7266" s="106"/>
    </row>
    <row r="7267" spans="1:58" x14ac:dyDescent="0.25">
      <c r="A7267" t="s">
        <v>17</v>
      </c>
      <c r="B7267" s="23">
        <v>2022</v>
      </c>
      <c r="C7267" s="23" t="s">
        <v>2</v>
      </c>
      <c r="D7267" s="23" t="s">
        <v>73</v>
      </c>
      <c r="E7267" s="23" t="s">
        <v>244</v>
      </c>
      <c r="F7267" s="23" t="s">
        <v>245</v>
      </c>
      <c r="G7267" s="23" t="s">
        <v>552</v>
      </c>
      <c r="H7267" s="32" t="s">
        <v>354</v>
      </c>
      <c r="I7267" s="32" t="s">
        <v>579</v>
      </c>
      <c r="J7267" s="135">
        <v>22</v>
      </c>
      <c r="K7267" s="28">
        <v>0.26966000000000001</v>
      </c>
      <c r="L7267" s="28">
        <f t="shared" si="154"/>
        <v>0.22212999999999999</v>
      </c>
      <c r="M7267" s="28"/>
      <c r="O7267" s="77">
        <v>0.2497300058603287</v>
      </c>
      <c r="Q7267" s="135"/>
      <c r="R7267" s="27"/>
      <c r="BF7267" s="106"/>
    </row>
    <row r="7268" spans="1:58" x14ac:dyDescent="0.25">
      <c r="A7268" t="s">
        <v>17</v>
      </c>
      <c r="B7268" s="23">
        <v>2022</v>
      </c>
      <c r="C7268" s="23" t="s">
        <v>3</v>
      </c>
      <c r="D7268" s="23" t="s">
        <v>493</v>
      </c>
      <c r="E7268" s="23" t="s">
        <v>244</v>
      </c>
      <c r="F7268" s="23" t="s">
        <v>245</v>
      </c>
      <c r="G7268" s="23" t="s">
        <v>552</v>
      </c>
      <c r="H7268" s="32" t="s">
        <v>354</v>
      </c>
      <c r="I7268" s="32" t="s">
        <v>579</v>
      </c>
      <c r="J7268" s="135">
        <v>21</v>
      </c>
      <c r="K7268" s="28">
        <v>0.29762</v>
      </c>
      <c r="L7268" s="28">
        <f t="shared" si="154"/>
        <v>0.22055</v>
      </c>
      <c r="M7268" s="28"/>
      <c r="O7268" s="77">
        <v>0.25554001331329351</v>
      </c>
      <c r="Q7268" s="135"/>
      <c r="R7268" s="27"/>
      <c r="BF7268" s="106"/>
    </row>
    <row r="7269" spans="1:58" x14ac:dyDescent="0.25">
      <c r="A7269" t="s">
        <v>17</v>
      </c>
      <c r="B7269" s="23">
        <v>2023</v>
      </c>
      <c r="C7269" s="23" t="s">
        <v>0</v>
      </c>
      <c r="D7269" s="23" t="s">
        <v>537</v>
      </c>
      <c r="E7269" s="23" t="s">
        <v>244</v>
      </c>
      <c r="F7269" s="23" t="s">
        <v>245</v>
      </c>
      <c r="G7269" s="23" t="s">
        <v>552</v>
      </c>
      <c r="H7269" s="32" t="s">
        <v>354</v>
      </c>
      <c r="I7269" s="32" t="s">
        <v>579</v>
      </c>
      <c r="J7269" s="135">
        <v>22</v>
      </c>
      <c r="K7269" s="28">
        <v>0.28736</v>
      </c>
      <c r="L7269" s="28">
        <f t="shared" si="154"/>
        <v>0.21928</v>
      </c>
      <c r="M7269" s="28"/>
      <c r="O7269" s="77">
        <v>0.26218000054359442</v>
      </c>
      <c r="Q7269" s="135"/>
      <c r="R7269" s="27"/>
      <c r="BF7269" s="106"/>
    </row>
    <row r="7270" spans="1:58" x14ac:dyDescent="0.25">
      <c r="A7270" t="s">
        <v>17</v>
      </c>
      <c r="B7270" s="23">
        <v>2019</v>
      </c>
      <c r="C7270" s="23" t="s">
        <v>0</v>
      </c>
      <c r="D7270" s="23" t="s">
        <v>59</v>
      </c>
      <c r="E7270" s="23" t="s">
        <v>246</v>
      </c>
      <c r="F7270" s="23" t="s">
        <v>247</v>
      </c>
      <c r="G7270" s="23" t="s">
        <v>540</v>
      </c>
      <c r="H7270" s="32" t="s">
        <v>367</v>
      </c>
      <c r="I7270" s="32" t="s">
        <v>579</v>
      </c>
      <c r="J7270" s="135">
        <v>30</v>
      </c>
      <c r="K7270" s="28">
        <v>0.38983000000000001</v>
      </c>
      <c r="L7270" s="28">
        <f t="shared" si="154"/>
        <v>0.26808999999999999</v>
      </c>
      <c r="M7270" s="28"/>
      <c r="O7270" s="77">
        <v>0.31793001294136047</v>
      </c>
      <c r="Q7270" s="135"/>
      <c r="R7270" s="27"/>
      <c r="BF7270" s="106"/>
    </row>
    <row r="7271" spans="1:58" x14ac:dyDescent="0.25">
      <c r="A7271" t="s">
        <v>17</v>
      </c>
      <c r="B7271" s="23">
        <v>2019</v>
      </c>
      <c r="C7271" s="23" t="s">
        <v>1</v>
      </c>
      <c r="D7271" s="23" t="s">
        <v>60</v>
      </c>
      <c r="E7271" s="23" t="s">
        <v>246</v>
      </c>
      <c r="F7271" s="23" t="s">
        <v>247</v>
      </c>
      <c r="G7271" s="23" t="s">
        <v>540</v>
      </c>
      <c r="H7271" s="32" t="s">
        <v>367</v>
      </c>
      <c r="I7271" s="32" t="s">
        <v>579</v>
      </c>
      <c r="J7271" s="135">
        <v>30</v>
      </c>
      <c r="K7271" s="28">
        <v>0.38017000000000001</v>
      </c>
      <c r="L7271" s="28">
        <f t="shared" si="154"/>
        <v>0.26373999999999997</v>
      </c>
      <c r="M7271" s="28"/>
      <c r="O7271" s="77">
        <v>0.29095000028610229</v>
      </c>
      <c r="Q7271" s="135"/>
      <c r="R7271" s="27"/>
      <c r="BF7271" s="106"/>
    </row>
    <row r="7272" spans="1:58" x14ac:dyDescent="0.25">
      <c r="A7272" t="s">
        <v>17</v>
      </c>
      <c r="B7272" s="23">
        <v>2019</v>
      </c>
      <c r="C7272" s="23" t="s">
        <v>2</v>
      </c>
      <c r="D7272" s="23" t="s">
        <v>61</v>
      </c>
      <c r="E7272" s="23" t="s">
        <v>246</v>
      </c>
      <c r="F7272" s="23" t="s">
        <v>247</v>
      </c>
      <c r="G7272" s="23" t="s">
        <v>540</v>
      </c>
      <c r="H7272" s="32" t="s">
        <v>367</v>
      </c>
      <c r="I7272" s="32" t="s">
        <v>579</v>
      </c>
      <c r="J7272" s="135">
        <v>29</v>
      </c>
      <c r="K7272" s="28">
        <v>0.33043</v>
      </c>
      <c r="L7272" s="28">
        <f t="shared" si="154"/>
        <v>0.23333000000000001</v>
      </c>
      <c r="M7272" s="28"/>
      <c r="O7272" s="77">
        <v>0.2629300057888031</v>
      </c>
      <c r="Q7272" s="135"/>
      <c r="R7272" s="27"/>
      <c r="BF7272" s="106"/>
    </row>
    <row r="7273" spans="1:58" x14ac:dyDescent="0.25">
      <c r="A7273" t="s">
        <v>17</v>
      </c>
      <c r="B7273" s="23">
        <v>2019</v>
      </c>
      <c r="C7273" s="23" t="s">
        <v>3</v>
      </c>
      <c r="D7273" s="23" t="s">
        <v>62</v>
      </c>
      <c r="E7273" s="23" t="s">
        <v>246</v>
      </c>
      <c r="F7273" s="23" t="s">
        <v>247</v>
      </c>
      <c r="G7273" s="23" t="s">
        <v>540</v>
      </c>
      <c r="H7273" s="32" t="s">
        <v>367</v>
      </c>
      <c r="I7273" s="32" t="s">
        <v>579</v>
      </c>
      <c r="J7273" s="135">
        <v>30</v>
      </c>
      <c r="K7273" s="28">
        <v>0.29411999999999999</v>
      </c>
      <c r="L7273" s="28">
        <f t="shared" si="154"/>
        <v>0.19231000000000001</v>
      </c>
      <c r="M7273" s="28"/>
      <c r="O7273" s="77">
        <v>0.230880007147789</v>
      </c>
      <c r="Q7273" s="135"/>
      <c r="R7273" s="27"/>
      <c r="BF7273" s="106"/>
    </row>
    <row r="7274" spans="1:58" x14ac:dyDescent="0.25">
      <c r="A7274" t="s">
        <v>17</v>
      </c>
      <c r="B7274" s="23">
        <v>2020</v>
      </c>
      <c r="C7274" s="23" t="s">
        <v>0</v>
      </c>
      <c r="D7274" s="23" t="s">
        <v>63</v>
      </c>
      <c r="E7274" s="23" t="s">
        <v>246</v>
      </c>
      <c r="F7274" s="23" t="s">
        <v>247</v>
      </c>
      <c r="G7274" s="23" t="s">
        <v>540</v>
      </c>
      <c r="H7274" s="32" t="s">
        <v>367</v>
      </c>
      <c r="I7274" s="32" t="s">
        <v>579</v>
      </c>
      <c r="J7274" s="135">
        <v>25</v>
      </c>
      <c r="K7274" s="28">
        <v>0.29293000000000002</v>
      </c>
      <c r="L7274" s="28">
        <f t="shared" si="154"/>
        <v>0.16327</v>
      </c>
      <c r="M7274" s="28"/>
      <c r="O7274" s="77">
        <v>0.1393100023269653</v>
      </c>
      <c r="Q7274" s="135"/>
      <c r="R7274" s="27"/>
      <c r="BF7274" s="106"/>
    </row>
    <row r="7275" spans="1:58" x14ac:dyDescent="0.25">
      <c r="A7275" t="s">
        <v>17</v>
      </c>
      <c r="B7275" s="23">
        <v>2020</v>
      </c>
      <c r="C7275" s="23" t="s">
        <v>1</v>
      </c>
      <c r="D7275" s="23" t="s">
        <v>64</v>
      </c>
      <c r="E7275" s="23" t="s">
        <v>246</v>
      </c>
      <c r="F7275" s="23" t="s">
        <v>247</v>
      </c>
      <c r="G7275" s="23" t="s">
        <v>540</v>
      </c>
      <c r="H7275" s="32" t="s">
        <v>367</v>
      </c>
      <c r="I7275" s="32" t="s">
        <v>579</v>
      </c>
      <c r="J7275" s="135">
        <v>24</v>
      </c>
      <c r="K7275" s="28">
        <v>0.20832999999999999</v>
      </c>
      <c r="L7275" s="28">
        <f t="shared" si="154"/>
        <v>0.12162000000000001</v>
      </c>
      <c r="M7275" s="28"/>
      <c r="O7275" s="77">
        <v>0.17129999399185181</v>
      </c>
      <c r="Q7275" s="135"/>
      <c r="R7275" s="27"/>
      <c r="BF7275" s="106"/>
    </row>
    <row r="7276" spans="1:58" x14ac:dyDescent="0.25">
      <c r="A7276" t="s">
        <v>17</v>
      </c>
      <c r="B7276" s="23">
        <v>2020</v>
      </c>
      <c r="C7276" s="23" t="s">
        <v>2</v>
      </c>
      <c r="D7276" s="23" t="s">
        <v>65</v>
      </c>
      <c r="E7276" s="23" t="s">
        <v>246</v>
      </c>
      <c r="F7276" s="23" t="s">
        <v>247</v>
      </c>
      <c r="G7276" s="23" t="s">
        <v>540</v>
      </c>
      <c r="H7276" s="32" t="s">
        <v>367</v>
      </c>
      <c r="I7276" s="32" t="s">
        <v>579</v>
      </c>
      <c r="J7276" s="135">
        <v>19</v>
      </c>
      <c r="K7276" s="28">
        <v>0.27272999999999997</v>
      </c>
      <c r="L7276" s="28">
        <f t="shared" si="154"/>
        <v>0.11642</v>
      </c>
      <c r="M7276" s="28"/>
      <c r="O7276" s="77">
        <v>0.2179500013589859</v>
      </c>
      <c r="Q7276" s="135"/>
      <c r="R7276" s="27"/>
      <c r="BF7276" s="106"/>
    </row>
    <row r="7277" spans="1:58" x14ac:dyDescent="0.25">
      <c r="A7277" t="s">
        <v>17</v>
      </c>
      <c r="B7277" s="23">
        <v>2020</v>
      </c>
      <c r="C7277" s="23" t="s">
        <v>3</v>
      </c>
      <c r="D7277" s="23" t="s">
        <v>66</v>
      </c>
      <c r="E7277" s="23" t="s">
        <v>246</v>
      </c>
      <c r="F7277" s="23" t="s">
        <v>247</v>
      </c>
      <c r="G7277" s="23" t="s">
        <v>540</v>
      </c>
      <c r="H7277" s="32" t="s">
        <v>367</v>
      </c>
      <c r="I7277" s="32" t="s">
        <v>579</v>
      </c>
      <c r="J7277" s="135">
        <v>21</v>
      </c>
      <c r="K7277" s="28">
        <v>0.23810000000000001</v>
      </c>
      <c r="L7277" s="28">
        <f t="shared" si="154"/>
        <v>0.11662</v>
      </c>
      <c r="M7277" s="28"/>
      <c r="O7277" s="77">
        <v>0.24258999526500699</v>
      </c>
      <c r="Q7277" s="135"/>
      <c r="R7277" s="27"/>
      <c r="BF7277" s="106"/>
    </row>
    <row r="7278" spans="1:58" x14ac:dyDescent="0.25">
      <c r="A7278" t="s">
        <v>17</v>
      </c>
      <c r="B7278" s="23">
        <v>2021</v>
      </c>
      <c r="C7278" s="23" t="s">
        <v>0</v>
      </c>
      <c r="D7278" s="23" t="s">
        <v>67</v>
      </c>
      <c r="E7278" s="23" t="s">
        <v>246</v>
      </c>
      <c r="F7278" s="23" t="s">
        <v>247</v>
      </c>
      <c r="G7278" s="23" t="s">
        <v>540</v>
      </c>
      <c r="H7278" s="32" t="s">
        <v>367</v>
      </c>
      <c r="I7278" s="32" t="s">
        <v>579</v>
      </c>
      <c r="J7278" s="135">
        <v>24</v>
      </c>
      <c r="K7278" s="28">
        <v>0.30208000000000002</v>
      </c>
      <c r="L7278" s="28">
        <f t="shared" si="154"/>
        <v>0.15895999999999999</v>
      </c>
      <c r="M7278" s="28"/>
      <c r="O7278" s="77">
        <v>0.2547299861907959</v>
      </c>
      <c r="Q7278" s="135"/>
      <c r="R7278" s="27"/>
      <c r="BF7278" s="106"/>
    </row>
    <row r="7279" spans="1:58" x14ac:dyDescent="0.25">
      <c r="A7279" t="s">
        <v>17</v>
      </c>
      <c r="B7279" s="23">
        <v>2021</v>
      </c>
      <c r="C7279" s="23" t="s">
        <v>1</v>
      </c>
      <c r="D7279" s="23" t="s">
        <v>68</v>
      </c>
      <c r="E7279" s="23" t="s">
        <v>246</v>
      </c>
      <c r="F7279" s="23" t="s">
        <v>247</v>
      </c>
      <c r="G7279" s="23" t="s">
        <v>540</v>
      </c>
      <c r="H7279" s="32" t="s">
        <v>367</v>
      </c>
      <c r="I7279" s="32" t="s">
        <v>579</v>
      </c>
      <c r="J7279" s="135">
        <v>23</v>
      </c>
      <c r="K7279" s="28">
        <v>0.35483999999999999</v>
      </c>
      <c r="L7279" s="28">
        <f t="shared" si="154"/>
        <v>0.19008</v>
      </c>
      <c r="M7279" s="28"/>
      <c r="O7279" s="77">
        <v>0.25255998969078058</v>
      </c>
      <c r="Q7279" s="135"/>
      <c r="R7279" s="27"/>
      <c r="BF7279" s="106"/>
    </row>
    <row r="7280" spans="1:58" x14ac:dyDescent="0.25">
      <c r="A7280" t="s">
        <v>17</v>
      </c>
      <c r="B7280" s="23">
        <v>2021</v>
      </c>
      <c r="C7280" s="23" t="s">
        <v>2</v>
      </c>
      <c r="D7280" s="23" t="s">
        <v>69</v>
      </c>
      <c r="E7280" s="23" t="s">
        <v>246</v>
      </c>
      <c r="F7280" s="23" t="s">
        <v>247</v>
      </c>
      <c r="G7280" s="23" t="s">
        <v>540</v>
      </c>
      <c r="H7280" s="32" t="s">
        <v>367</v>
      </c>
      <c r="I7280" s="32" t="s">
        <v>579</v>
      </c>
      <c r="J7280" s="135">
        <v>31</v>
      </c>
      <c r="K7280" s="28">
        <v>0.28688999999999998</v>
      </c>
      <c r="L7280" s="28">
        <f t="shared" si="154"/>
        <v>0.20102</v>
      </c>
      <c r="M7280" s="28"/>
      <c r="O7280" s="77">
        <v>0.26715001463890081</v>
      </c>
      <c r="Q7280" s="135"/>
      <c r="R7280" s="27"/>
      <c r="BF7280" s="106"/>
    </row>
    <row r="7281" spans="1:58" x14ac:dyDescent="0.25">
      <c r="A7281" t="s">
        <v>17</v>
      </c>
      <c r="B7281" s="23">
        <v>2021</v>
      </c>
      <c r="C7281" s="23" t="s">
        <v>3</v>
      </c>
      <c r="D7281" s="23" t="s">
        <v>70</v>
      </c>
      <c r="E7281" s="23" t="s">
        <v>246</v>
      </c>
      <c r="F7281" s="23" t="s">
        <v>247</v>
      </c>
      <c r="G7281" s="23" t="s">
        <v>540</v>
      </c>
      <c r="H7281" s="32" t="s">
        <v>367</v>
      </c>
      <c r="I7281" s="32" t="s">
        <v>579</v>
      </c>
      <c r="J7281" s="135">
        <v>31</v>
      </c>
      <c r="K7281" s="28">
        <v>0.31452000000000002</v>
      </c>
      <c r="L7281" s="28">
        <f t="shared" si="154"/>
        <v>0.20610999999999999</v>
      </c>
      <c r="M7281" s="28"/>
      <c r="O7281" s="77">
        <v>0.26399001479148859</v>
      </c>
      <c r="Q7281" s="135"/>
      <c r="R7281" s="27"/>
      <c r="BF7281" s="106"/>
    </row>
    <row r="7282" spans="1:58" x14ac:dyDescent="0.25">
      <c r="A7282" t="s">
        <v>17</v>
      </c>
      <c r="B7282" s="23">
        <v>2022</v>
      </c>
      <c r="C7282" s="23" t="s">
        <v>0</v>
      </c>
      <c r="D7282" s="23" t="s">
        <v>71</v>
      </c>
      <c r="E7282" s="23" t="s">
        <v>246</v>
      </c>
      <c r="F7282" s="23" t="s">
        <v>247</v>
      </c>
      <c r="G7282" s="23" t="s">
        <v>540</v>
      </c>
      <c r="H7282" s="32" t="s">
        <v>367</v>
      </c>
      <c r="I7282" s="32" t="s">
        <v>579</v>
      </c>
      <c r="J7282" s="135">
        <v>33</v>
      </c>
      <c r="K7282" s="28">
        <v>0.29231000000000001</v>
      </c>
      <c r="L7282" s="28">
        <f t="shared" si="154"/>
        <v>0.19799</v>
      </c>
      <c r="M7282" s="28"/>
      <c r="O7282" s="77">
        <v>0.26568999886512762</v>
      </c>
      <c r="Q7282" s="135"/>
      <c r="R7282" s="27"/>
      <c r="BF7282" s="106"/>
    </row>
    <row r="7283" spans="1:58" x14ac:dyDescent="0.25">
      <c r="A7283" t="s">
        <v>17</v>
      </c>
      <c r="B7283" s="23">
        <v>2022</v>
      </c>
      <c r="C7283" s="23" t="s">
        <v>1</v>
      </c>
      <c r="D7283" s="23" t="s">
        <v>72</v>
      </c>
      <c r="E7283" s="23" t="s">
        <v>246</v>
      </c>
      <c r="F7283" s="23" t="s">
        <v>247</v>
      </c>
      <c r="G7283" s="23" t="s">
        <v>540</v>
      </c>
      <c r="H7283" s="32" t="s">
        <v>367</v>
      </c>
      <c r="I7283" s="32" t="s">
        <v>579</v>
      </c>
      <c r="J7283" s="135">
        <v>37</v>
      </c>
      <c r="K7283" s="28">
        <v>0.28766999999999998</v>
      </c>
      <c r="L7283" s="28">
        <f t="shared" si="154"/>
        <v>0.20596</v>
      </c>
      <c r="M7283" s="28"/>
      <c r="O7283" s="77">
        <v>0.27766001224517822</v>
      </c>
      <c r="Q7283" s="135"/>
      <c r="R7283" s="27"/>
      <c r="BF7283" s="106"/>
    </row>
    <row r="7284" spans="1:58" x14ac:dyDescent="0.25">
      <c r="A7284" t="s">
        <v>17</v>
      </c>
      <c r="B7284" s="23">
        <v>2022</v>
      </c>
      <c r="C7284" s="23" t="s">
        <v>2</v>
      </c>
      <c r="D7284" s="23" t="s">
        <v>73</v>
      </c>
      <c r="E7284" s="23" t="s">
        <v>246</v>
      </c>
      <c r="F7284" s="23" t="s">
        <v>247</v>
      </c>
      <c r="G7284" s="23" t="s">
        <v>540</v>
      </c>
      <c r="H7284" s="32" t="s">
        <v>367</v>
      </c>
      <c r="I7284" s="32" t="s">
        <v>579</v>
      </c>
      <c r="J7284" s="135">
        <v>33</v>
      </c>
      <c r="K7284" s="28">
        <v>0.28788000000000002</v>
      </c>
      <c r="L7284" s="28">
        <f t="shared" si="154"/>
        <v>0.20799999999999999</v>
      </c>
      <c r="M7284" s="28"/>
      <c r="O7284" s="77">
        <v>0.2497300058603287</v>
      </c>
      <c r="Q7284" s="135"/>
      <c r="R7284" s="27"/>
      <c r="BF7284" s="106"/>
    </row>
    <row r="7285" spans="1:58" x14ac:dyDescent="0.25">
      <c r="A7285" t="s">
        <v>17</v>
      </c>
      <c r="B7285" s="23">
        <v>2022</v>
      </c>
      <c r="C7285" s="23" t="s">
        <v>3</v>
      </c>
      <c r="D7285" s="23" t="s">
        <v>493</v>
      </c>
      <c r="E7285" s="23" t="s">
        <v>246</v>
      </c>
      <c r="F7285" s="23" t="s">
        <v>247</v>
      </c>
      <c r="G7285" s="23" t="s">
        <v>540</v>
      </c>
      <c r="H7285" s="32" t="s">
        <v>367</v>
      </c>
      <c r="I7285" s="32" t="s">
        <v>579</v>
      </c>
      <c r="J7285" s="135">
        <v>31</v>
      </c>
      <c r="K7285" s="28">
        <v>0.29508000000000001</v>
      </c>
      <c r="L7285" s="28">
        <f t="shared" si="154"/>
        <v>0.23397999999999999</v>
      </c>
      <c r="M7285" s="28"/>
      <c r="O7285" s="77">
        <v>0.25554001331329351</v>
      </c>
      <c r="Q7285" s="135"/>
      <c r="R7285" s="27"/>
      <c r="BF7285" s="106"/>
    </row>
    <row r="7286" spans="1:58" x14ac:dyDescent="0.25">
      <c r="A7286" t="s">
        <v>17</v>
      </c>
      <c r="B7286" s="23">
        <v>2023</v>
      </c>
      <c r="C7286" s="23" t="s">
        <v>0</v>
      </c>
      <c r="D7286" s="23" t="s">
        <v>537</v>
      </c>
      <c r="E7286" s="23" t="s">
        <v>246</v>
      </c>
      <c r="F7286" s="23" t="s">
        <v>247</v>
      </c>
      <c r="G7286" s="23" t="s">
        <v>540</v>
      </c>
      <c r="H7286" s="32" t="s">
        <v>367</v>
      </c>
      <c r="I7286" s="32" t="s">
        <v>579</v>
      </c>
      <c r="J7286" s="135">
        <v>29</v>
      </c>
      <c r="K7286" s="28">
        <v>0.23477999999999999</v>
      </c>
      <c r="L7286" s="28">
        <f t="shared" si="154"/>
        <v>0.22531000000000001</v>
      </c>
      <c r="M7286" s="28"/>
      <c r="O7286" s="77">
        <v>0.26218000054359442</v>
      </c>
      <c r="Q7286" s="135"/>
      <c r="R7286" s="27"/>
      <c r="BF7286" s="106"/>
    </row>
    <row r="7287" spans="1:58" x14ac:dyDescent="0.25">
      <c r="A7287" t="s">
        <v>17</v>
      </c>
      <c r="B7287" s="23">
        <v>2019</v>
      </c>
      <c r="C7287" s="23" t="s">
        <v>0</v>
      </c>
      <c r="D7287" s="23" t="s">
        <v>59</v>
      </c>
      <c r="E7287" s="23" t="s">
        <v>248</v>
      </c>
      <c r="F7287" s="23" t="s">
        <v>249</v>
      </c>
      <c r="G7287" s="23" t="s">
        <v>558</v>
      </c>
      <c r="H7287" s="32" t="s">
        <v>355</v>
      </c>
      <c r="I7287" s="32" t="s">
        <v>579</v>
      </c>
      <c r="J7287" s="135">
        <v>15</v>
      </c>
      <c r="K7287" s="28">
        <v>0.50819999999999999</v>
      </c>
      <c r="L7287" s="28">
        <f t="shared" si="154"/>
        <v>0.25527</v>
      </c>
      <c r="M7287" s="28"/>
      <c r="O7287" s="77">
        <v>0.31793001294136047</v>
      </c>
      <c r="Q7287" s="135"/>
      <c r="R7287" s="27"/>
      <c r="BF7287" s="106"/>
    </row>
    <row r="7288" spans="1:58" x14ac:dyDescent="0.25">
      <c r="A7288" t="s">
        <v>17</v>
      </c>
      <c r="B7288" s="23">
        <v>2019</v>
      </c>
      <c r="C7288" s="23" t="s">
        <v>1</v>
      </c>
      <c r="D7288" s="23" t="s">
        <v>60</v>
      </c>
      <c r="E7288" s="23" t="s">
        <v>248</v>
      </c>
      <c r="F7288" s="23" t="s">
        <v>249</v>
      </c>
      <c r="G7288" s="23" t="s">
        <v>558</v>
      </c>
      <c r="H7288" s="32" t="s">
        <v>355</v>
      </c>
      <c r="I7288" s="32" t="s">
        <v>579</v>
      </c>
      <c r="J7288" s="135">
        <v>15</v>
      </c>
      <c r="K7288" s="28">
        <v>0.53447999999999996</v>
      </c>
      <c r="L7288" s="28">
        <f t="shared" si="154"/>
        <v>0.25738</v>
      </c>
      <c r="M7288" s="28"/>
      <c r="O7288" s="77">
        <v>0.29095000028610229</v>
      </c>
      <c r="Q7288" s="135"/>
      <c r="R7288" s="27"/>
      <c r="BF7288" s="106"/>
    </row>
    <row r="7289" spans="1:58" x14ac:dyDescent="0.25">
      <c r="A7289" t="s">
        <v>17</v>
      </c>
      <c r="B7289" s="23">
        <v>2019</v>
      </c>
      <c r="C7289" s="23" t="s">
        <v>2</v>
      </c>
      <c r="D7289" s="23" t="s">
        <v>61</v>
      </c>
      <c r="E7289" s="23" t="s">
        <v>248</v>
      </c>
      <c r="F7289" s="23" t="s">
        <v>249</v>
      </c>
      <c r="G7289" s="23" t="s">
        <v>558</v>
      </c>
      <c r="H7289" s="32" t="s">
        <v>355</v>
      </c>
      <c r="I7289" s="32" t="s">
        <v>579</v>
      </c>
      <c r="J7289" s="135">
        <v>17</v>
      </c>
      <c r="K7289" s="28">
        <v>0.63636000000000004</v>
      </c>
      <c r="L7289" s="28">
        <f t="shared" si="154"/>
        <v>0.25263000000000002</v>
      </c>
      <c r="M7289" s="28"/>
      <c r="O7289" s="77">
        <v>0.2629300057888031</v>
      </c>
      <c r="Q7289" s="135"/>
      <c r="R7289" s="27"/>
      <c r="BF7289" s="106"/>
    </row>
    <row r="7290" spans="1:58" x14ac:dyDescent="0.25">
      <c r="A7290" t="s">
        <v>17</v>
      </c>
      <c r="B7290" s="23">
        <v>2019</v>
      </c>
      <c r="C7290" s="23" t="s">
        <v>3</v>
      </c>
      <c r="D7290" s="23" t="s">
        <v>62</v>
      </c>
      <c r="E7290" s="23" t="s">
        <v>248</v>
      </c>
      <c r="F7290" s="23" t="s">
        <v>249</v>
      </c>
      <c r="G7290" s="23" t="s">
        <v>558</v>
      </c>
      <c r="H7290" s="32" t="s">
        <v>355</v>
      </c>
      <c r="I7290" s="32" t="s">
        <v>579</v>
      </c>
      <c r="J7290" s="135">
        <v>15</v>
      </c>
      <c r="K7290" s="28">
        <v>0.67796999999999996</v>
      </c>
      <c r="L7290" s="28">
        <f t="shared" si="154"/>
        <v>0.22386</v>
      </c>
      <c r="M7290" s="28"/>
      <c r="O7290" s="77">
        <v>0.230880007147789</v>
      </c>
      <c r="Q7290" s="135"/>
      <c r="R7290" s="27"/>
      <c r="BF7290" s="106"/>
    </row>
    <row r="7291" spans="1:58" x14ac:dyDescent="0.25">
      <c r="A7291" t="s">
        <v>17</v>
      </c>
      <c r="B7291" s="23">
        <v>2020</v>
      </c>
      <c r="C7291" s="23" t="s">
        <v>0</v>
      </c>
      <c r="D7291" s="23" t="s">
        <v>63</v>
      </c>
      <c r="E7291" s="23" t="s">
        <v>248</v>
      </c>
      <c r="F7291" s="23" t="s">
        <v>249</v>
      </c>
      <c r="G7291" s="23" t="s">
        <v>558</v>
      </c>
      <c r="H7291" s="32" t="s">
        <v>355</v>
      </c>
      <c r="I7291" s="32" t="s">
        <v>579</v>
      </c>
      <c r="J7291" s="135">
        <v>15</v>
      </c>
      <c r="K7291" s="28">
        <v>0.71186000000000005</v>
      </c>
      <c r="L7291" s="28">
        <f t="shared" si="154"/>
        <v>0.19012999999999999</v>
      </c>
      <c r="M7291" s="28"/>
      <c r="O7291" s="77">
        <v>0.1393100023269653</v>
      </c>
      <c r="Q7291" s="135"/>
      <c r="R7291" s="27"/>
      <c r="BF7291" s="106"/>
    </row>
    <row r="7292" spans="1:58" x14ac:dyDescent="0.25">
      <c r="A7292" t="s">
        <v>17</v>
      </c>
      <c r="B7292" s="23">
        <v>2020</v>
      </c>
      <c r="C7292" s="23" t="s">
        <v>1</v>
      </c>
      <c r="D7292" s="23" t="s">
        <v>64</v>
      </c>
      <c r="E7292" s="23" t="s">
        <v>248</v>
      </c>
      <c r="F7292" s="23" t="s">
        <v>249</v>
      </c>
      <c r="G7292" s="23" t="s">
        <v>558</v>
      </c>
      <c r="H7292" s="32" t="s">
        <v>355</v>
      </c>
      <c r="I7292" s="32" t="s">
        <v>579</v>
      </c>
      <c r="J7292" s="135">
        <v>12</v>
      </c>
      <c r="K7292" s="28">
        <v>0.6875</v>
      </c>
      <c r="L7292" s="28">
        <f t="shared" si="154"/>
        <v>0.15409999999999999</v>
      </c>
      <c r="M7292" s="28"/>
      <c r="O7292" s="77">
        <v>0.17129999399185181</v>
      </c>
      <c r="Q7292" s="135"/>
      <c r="R7292" s="27"/>
      <c r="BF7292" s="106"/>
    </row>
    <row r="7293" spans="1:58" x14ac:dyDescent="0.25">
      <c r="A7293" t="s">
        <v>17</v>
      </c>
      <c r="B7293" s="23">
        <v>2020</v>
      </c>
      <c r="C7293" s="23" t="s">
        <v>2</v>
      </c>
      <c r="D7293" s="23" t="s">
        <v>65</v>
      </c>
      <c r="E7293" s="23" t="s">
        <v>248</v>
      </c>
      <c r="F7293" s="23" t="s">
        <v>249</v>
      </c>
      <c r="G7293" s="23" t="s">
        <v>558</v>
      </c>
      <c r="H7293" s="32" t="s">
        <v>355</v>
      </c>
      <c r="I7293" s="32" t="s">
        <v>579</v>
      </c>
      <c r="J7293" s="135">
        <v>9</v>
      </c>
      <c r="K7293" s="28">
        <v>0.55556000000000005</v>
      </c>
      <c r="L7293" s="28">
        <f t="shared" si="154"/>
        <v>0.13805999999999999</v>
      </c>
      <c r="M7293" s="28"/>
      <c r="O7293" s="77">
        <v>0.2179500013589859</v>
      </c>
      <c r="Q7293" s="135"/>
      <c r="R7293" s="27"/>
      <c r="BF7293" s="106"/>
    </row>
    <row r="7294" spans="1:58" x14ac:dyDescent="0.25">
      <c r="A7294" t="s">
        <v>17</v>
      </c>
      <c r="B7294" s="23">
        <v>2020</v>
      </c>
      <c r="C7294" s="23" t="s">
        <v>3</v>
      </c>
      <c r="D7294" s="23" t="s">
        <v>66</v>
      </c>
      <c r="E7294" s="23" t="s">
        <v>248</v>
      </c>
      <c r="F7294" s="23" t="s">
        <v>249</v>
      </c>
      <c r="G7294" s="23" t="s">
        <v>558</v>
      </c>
      <c r="H7294" s="32" t="s">
        <v>355</v>
      </c>
      <c r="I7294" s="32" t="s">
        <v>579</v>
      </c>
      <c r="J7294" s="135">
        <v>11</v>
      </c>
      <c r="K7294" s="28">
        <v>0.55556000000000005</v>
      </c>
      <c r="L7294" s="28">
        <f t="shared" si="154"/>
        <v>0.15487999999999999</v>
      </c>
      <c r="M7294" s="28"/>
      <c r="O7294" s="77">
        <v>0.24258999526500699</v>
      </c>
      <c r="Q7294" s="135"/>
      <c r="R7294" s="27"/>
      <c r="BF7294" s="106"/>
    </row>
    <row r="7295" spans="1:58" x14ac:dyDescent="0.25">
      <c r="A7295" t="s">
        <v>17</v>
      </c>
      <c r="B7295" s="23">
        <v>2021</v>
      </c>
      <c r="C7295" s="23" t="s">
        <v>0</v>
      </c>
      <c r="D7295" s="23" t="s">
        <v>67</v>
      </c>
      <c r="E7295" s="23" t="s">
        <v>248</v>
      </c>
      <c r="F7295" s="23" t="s">
        <v>249</v>
      </c>
      <c r="G7295" s="23" t="s">
        <v>558</v>
      </c>
      <c r="H7295" s="32" t="s">
        <v>355</v>
      </c>
      <c r="I7295" s="32" t="s">
        <v>579</v>
      </c>
      <c r="J7295" s="135">
        <v>14</v>
      </c>
      <c r="K7295" s="28">
        <v>0.45613999999999999</v>
      </c>
      <c r="L7295" s="28">
        <f t="shared" si="154"/>
        <v>0.17272999999999999</v>
      </c>
      <c r="M7295" s="28"/>
      <c r="O7295" s="77">
        <v>0.2547299861907959</v>
      </c>
      <c r="Q7295" s="135"/>
      <c r="R7295" s="27"/>
      <c r="BF7295" s="106"/>
    </row>
    <row r="7296" spans="1:58" x14ac:dyDescent="0.25">
      <c r="A7296" t="s">
        <v>17</v>
      </c>
      <c r="B7296" s="23">
        <v>2021</v>
      </c>
      <c r="C7296" s="23" t="s">
        <v>1</v>
      </c>
      <c r="D7296" s="23" t="s">
        <v>68</v>
      </c>
      <c r="E7296" s="23" t="s">
        <v>248</v>
      </c>
      <c r="F7296" s="23" t="s">
        <v>249</v>
      </c>
      <c r="G7296" s="23" t="s">
        <v>558</v>
      </c>
      <c r="H7296" s="32" t="s">
        <v>355</v>
      </c>
      <c r="I7296" s="32" t="s">
        <v>579</v>
      </c>
      <c r="J7296" s="135">
        <v>20</v>
      </c>
      <c r="K7296" s="28">
        <v>0.40740999999999999</v>
      </c>
      <c r="L7296" s="28">
        <f t="shared" si="154"/>
        <v>0.20046</v>
      </c>
      <c r="M7296" s="28"/>
      <c r="O7296" s="77">
        <v>0.25255998969078058</v>
      </c>
      <c r="Q7296" s="135"/>
      <c r="R7296" s="27"/>
      <c r="BF7296" s="106"/>
    </row>
    <row r="7297" spans="1:58" x14ac:dyDescent="0.25">
      <c r="A7297" t="s">
        <v>17</v>
      </c>
      <c r="B7297" s="23">
        <v>2021</v>
      </c>
      <c r="C7297" s="23" t="s">
        <v>2</v>
      </c>
      <c r="D7297" s="23" t="s">
        <v>69</v>
      </c>
      <c r="E7297" s="23" t="s">
        <v>248</v>
      </c>
      <c r="F7297" s="23" t="s">
        <v>249</v>
      </c>
      <c r="G7297" s="23" t="s">
        <v>558</v>
      </c>
      <c r="H7297" s="32" t="s">
        <v>355</v>
      </c>
      <c r="I7297" s="32" t="s">
        <v>579</v>
      </c>
      <c r="J7297" s="135">
        <v>24</v>
      </c>
      <c r="K7297" s="28">
        <v>0.39362000000000003</v>
      </c>
      <c r="L7297" s="28">
        <f t="shared" si="154"/>
        <v>0.20088</v>
      </c>
      <c r="M7297" s="28"/>
      <c r="O7297" s="77">
        <v>0.26715001463890081</v>
      </c>
      <c r="Q7297" s="135"/>
      <c r="R7297" s="27"/>
      <c r="BF7297" s="106"/>
    </row>
    <row r="7298" spans="1:58" x14ac:dyDescent="0.25">
      <c r="A7298" t="s">
        <v>17</v>
      </c>
      <c r="B7298" s="23">
        <v>2021</v>
      </c>
      <c r="C7298" s="23" t="s">
        <v>3</v>
      </c>
      <c r="D7298" s="23" t="s">
        <v>70</v>
      </c>
      <c r="E7298" s="23" t="s">
        <v>248</v>
      </c>
      <c r="F7298" s="23" t="s">
        <v>249</v>
      </c>
      <c r="G7298" s="23" t="s">
        <v>558</v>
      </c>
      <c r="H7298" s="32" t="s">
        <v>355</v>
      </c>
      <c r="I7298" s="32" t="s">
        <v>579</v>
      </c>
      <c r="J7298" s="135">
        <v>23</v>
      </c>
      <c r="K7298" s="28">
        <v>0.31868000000000002</v>
      </c>
      <c r="L7298" s="28">
        <f t="shared" ref="L7298:L7361" si="155">SUMIFS(K:K, E:E, G7298, D:D, D7298, I:I, I7298)</f>
        <v>0.19864000000000001</v>
      </c>
      <c r="M7298" s="28"/>
      <c r="O7298" s="77">
        <v>0.26399001479148859</v>
      </c>
      <c r="Q7298" s="135"/>
      <c r="R7298" s="27"/>
      <c r="BF7298" s="106"/>
    </row>
    <row r="7299" spans="1:58" x14ac:dyDescent="0.25">
      <c r="A7299" t="s">
        <v>17</v>
      </c>
      <c r="B7299" s="23">
        <v>2022</v>
      </c>
      <c r="C7299" s="23" t="s">
        <v>0</v>
      </c>
      <c r="D7299" s="23" t="s">
        <v>71</v>
      </c>
      <c r="E7299" s="23" t="s">
        <v>248</v>
      </c>
      <c r="F7299" s="23" t="s">
        <v>249</v>
      </c>
      <c r="G7299" s="23" t="s">
        <v>558</v>
      </c>
      <c r="H7299" s="32" t="s">
        <v>355</v>
      </c>
      <c r="I7299" s="32" t="s">
        <v>579</v>
      </c>
      <c r="J7299" s="135">
        <v>21</v>
      </c>
      <c r="K7299" s="28">
        <v>0.29411999999999999</v>
      </c>
      <c r="L7299" s="28">
        <f t="shared" si="155"/>
        <v>0.19358</v>
      </c>
      <c r="M7299" s="28"/>
      <c r="O7299" s="77">
        <v>0.26568999886512762</v>
      </c>
      <c r="Q7299" s="135"/>
      <c r="R7299" s="27"/>
      <c r="BF7299" s="106"/>
    </row>
    <row r="7300" spans="1:58" x14ac:dyDescent="0.25">
      <c r="A7300" t="s">
        <v>17</v>
      </c>
      <c r="B7300" s="23">
        <v>2022</v>
      </c>
      <c r="C7300" s="23" t="s">
        <v>1</v>
      </c>
      <c r="D7300" s="23" t="s">
        <v>72</v>
      </c>
      <c r="E7300" s="23" t="s">
        <v>248</v>
      </c>
      <c r="F7300" s="23" t="s">
        <v>249</v>
      </c>
      <c r="G7300" s="23" t="s">
        <v>558</v>
      </c>
      <c r="H7300" s="32" t="s">
        <v>355</v>
      </c>
      <c r="I7300" s="32" t="s">
        <v>579</v>
      </c>
      <c r="J7300" s="135">
        <v>18</v>
      </c>
      <c r="K7300" s="28">
        <v>0.20832999999999999</v>
      </c>
      <c r="L7300" s="28">
        <f t="shared" si="155"/>
        <v>0.18129999999999999</v>
      </c>
      <c r="M7300" s="28"/>
      <c r="O7300" s="77">
        <v>0.27766001224517822</v>
      </c>
      <c r="Q7300" s="135"/>
      <c r="R7300" s="27"/>
      <c r="BF7300" s="106"/>
    </row>
    <row r="7301" spans="1:58" x14ac:dyDescent="0.25">
      <c r="A7301" t="s">
        <v>17</v>
      </c>
      <c r="B7301" s="23">
        <v>2022</v>
      </c>
      <c r="C7301" s="23" t="s">
        <v>2</v>
      </c>
      <c r="D7301" s="23" t="s">
        <v>73</v>
      </c>
      <c r="E7301" s="23" t="s">
        <v>248</v>
      </c>
      <c r="F7301" s="23" t="s">
        <v>249</v>
      </c>
      <c r="G7301" s="23" t="s">
        <v>558</v>
      </c>
      <c r="H7301" s="32" t="s">
        <v>355</v>
      </c>
      <c r="I7301" s="32" t="s">
        <v>579</v>
      </c>
      <c r="J7301" s="135">
        <v>18</v>
      </c>
      <c r="K7301" s="28">
        <v>0.16667000000000001</v>
      </c>
      <c r="L7301" s="28">
        <f t="shared" si="155"/>
        <v>0.18620999999999999</v>
      </c>
      <c r="M7301" s="28"/>
      <c r="O7301" s="77">
        <v>0.2497300058603287</v>
      </c>
      <c r="Q7301" s="135"/>
      <c r="R7301" s="27"/>
      <c r="BF7301" s="106"/>
    </row>
    <row r="7302" spans="1:58" x14ac:dyDescent="0.25">
      <c r="A7302" t="s">
        <v>17</v>
      </c>
      <c r="B7302" s="23">
        <v>2022</v>
      </c>
      <c r="C7302" s="23" t="s">
        <v>3</v>
      </c>
      <c r="D7302" s="23" t="s">
        <v>493</v>
      </c>
      <c r="E7302" s="23" t="s">
        <v>248</v>
      </c>
      <c r="F7302" s="23" t="s">
        <v>249</v>
      </c>
      <c r="G7302" s="23" t="s">
        <v>558</v>
      </c>
      <c r="H7302" s="32" t="s">
        <v>355</v>
      </c>
      <c r="I7302" s="32" t="s">
        <v>579</v>
      </c>
      <c r="J7302" s="135">
        <v>19</v>
      </c>
      <c r="K7302" s="28">
        <v>0.10667</v>
      </c>
      <c r="L7302" s="28">
        <f t="shared" si="155"/>
        <v>0.16936999999999999</v>
      </c>
      <c r="M7302" s="28"/>
      <c r="O7302" s="77">
        <v>0.25554001331329351</v>
      </c>
      <c r="Q7302" s="135"/>
      <c r="R7302" s="27"/>
      <c r="BF7302" s="106"/>
    </row>
    <row r="7303" spans="1:58" x14ac:dyDescent="0.25">
      <c r="A7303" t="s">
        <v>17</v>
      </c>
      <c r="B7303" s="23">
        <v>2023</v>
      </c>
      <c r="C7303" s="23" t="s">
        <v>0</v>
      </c>
      <c r="D7303" s="23" t="s">
        <v>537</v>
      </c>
      <c r="E7303" s="23" t="s">
        <v>248</v>
      </c>
      <c r="F7303" s="23" t="s">
        <v>249</v>
      </c>
      <c r="G7303" s="23" t="s">
        <v>558</v>
      </c>
      <c r="H7303" s="32" t="s">
        <v>355</v>
      </c>
      <c r="I7303" s="32" t="s">
        <v>579</v>
      </c>
      <c r="J7303" s="135">
        <v>19</v>
      </c>
      <c r="K7303" s="28">
        <v>0.12</v>
      </c>
      <c r="L7303" s="28">
        <f t="shared" si="155"/>
        <v>0.16944999999999999</v>
      </c>
      <c r="M7303" s="28"/>
      <c r="O7303" s="77">
        <v>0.26218000054359442</v>
      </c>
      <c r="Q7303" s="135"/>
      <c r="R7303" s="27"/>
      <c r="BF7303" s="106"/>
    </row>
    <row r="7304" spans="1:58" x14ac:dyDescent="0.25">
      <c r="A7304" t="s">
        <v>17</v>
      </c>
      <c r="B7304" s="23">
        <v>2019</v>
      </c>
      <c r="C7304" s="23" t="s">
        <v>0</v>
      </c>
      <c r="D7304" s="23" t="s">
        <v>59</v>
      </c>
      <c r="E7304" s="23" t="s">
        <v>270</v>
      </c>
      <c r="F7304" s="23" t="s">
        <v>342</v>
      </c>
      <c r="G7304" s="23" t="s">
        <v>552</v>
      </c>
      <c r="H7304" s="32" t="s">
        <v>354</v>
      </c>
      <c r="I7304" s="32" t="s">
        <v>579</v>
      </c>
      <c r="J7304" s="135">
        <v>23</v>
      </c>
      <c r="K7304" s="28">
        <v>0.12903000000000001</v>
      </c>
      <c r="L7304" s="28">
        <f t="shared" si="155"/>
        <v>0.24245</v>
      </c>
      <c r="M7304" s="28"/>
      <c r="O7304" s="77">
        <v>0.31793001294136047</v>
      </c>
      <c r="Q7304" s="135"/>
      <c r="R7304" s="27"/>
      <c r="BF7304" s="106"/>
    </row>
    <row r="7305" spans="1:58" x14ac:dyDescent="0.25">
      <c r="A7305" t="s">
        <v>17</v>
      </c>
      <c r="B7305" s="23">
        <v>2019</v>
      </c>
      <c r="C7305" s="23" t="s">
        <v>1</v>
      </c>
      <c r="D7305" s="23" t="s">
        <v>60</v>
      </c>
      <c r="E7305" s="23" t="s">
        <v>270</v>
      </c>
      <c r="F7305" s="23" t="s">
        <v>342</v>
      </c>
      <c r="G7305" s="23" t="s">
        <v>552</v>
      </c>
      <c r="H7305" s="32" t="s">
        <v>354</v>
      </c>
      <c r="I7305" s="32" t="s">
        <v>579</v>
      </c>
      <c r="J7305" s="135">
        <v>23</v>
      </c>
      <c r="K7305" s="28">
        <v>0.12903000000000001</v>
      </c>
      <c r="L7305" s="28">
        <f t="shared" si="155"/>
        <v>0.23713999999999999</v>
      </c>
      <c r="M7305" s="28"/>
      <c r="O7305" s="77">
        <v>0.29095000028610229</v>
      </c>
      <c r="Q7305" s="135"/>
      <c r="R7305" s="27"/>
      <c r="BF7305" s="106"/>
    </row>
    <row r="7306" spans="1:58" x14ac:dyDescent="0.25">
      <c r="A7306" t="s">
        <v>17</v>
      </c>
      <c r="B7306" s="23">
        <v>2019</v>
      </c>
      <c r="C7306" s="23" t="s">
        <v>2</v>
      </c>
      <c r="D7306" s="23" t="s">
        <v>61</v>
      </c>
      <c r="E7306" s="23" t="s">
        <v>270</v>
      </c>
      <c r="F7306" s="23" t="s">
        <v>342</v>
      </c>
      <c r="G7306" s="23" t="s">
        <v>552</v>
      </c>
      <c r="H7306" s="32" t="s">
        <v>354</v>
      </c>
      <c r="I7306" s="32" t="s">
        <v>579</v>
      </c>
      <c r="J7306" s="135">
        <v>24</v>
      </c>
      <c r="K7306" s="28">
        <v>0.14893999999999999</v>
      </c>
      <c r="L7306" s="28">
        <f t="shared" si="155"/>
        <v>0.24392</v>
      </c>
      <c r="M7306" s="28"/>
      <c r="O7306" s="77">
        <v>0.2629300057888031</v>
      </c>
      <c r="Q7306" s="135"/>
      <c r="R7306" s="27"/>
      <c r="BF7306" s="106"/>
    </row>
    <row r="7307" spans="1:58" x14ac:dyDescent="0.25">
      <c r="A7307" t="s">
        <v>17</v>
      </c>
      <c r="B7307" s="23">
        <v>2019</v>
      </c>
      <c r="C7307" s="23" t="s">
        <v>3</v>
      </c>
      <c r="D7307" s="23" t="s">
        <v>62</v>
      </c>
      <c r="E7307" s="23" t="s">
        <v>270</v>
      </c>
      <c r="F7307" s="23" t="s">
        <v>342</v>
      </c>
      <c r="G7307" s="23" t="s">
        <v>552</v>
      </c>
      <c r="H7307" s="32" t="s">
        <v>354</v>
      </c>
      <c r="I7307" s="32" t="s">
        <v>579</v>
      </c>
      <c r="J7307" s="135">
        <v>24</v>
      </c>
      <c r="K7307" s="28">
        <v>0.15625</v>
      </c>
      <c r="L7307" s="28">
        <f t="shared" si="155"/>
        <v>0.23752999999999999</v>
      </c>
      <c r="M7307" s="28"/>
      <c r="O7307" s="77">
        <v>0.230880007147789</v>
      </c>
      <c r="Q7307" s="135"/>
      <c r="R7307" s="27"/>
      <c r="BF7307" s="106"/>
    </row>
    <row r="7308" spans="1:58" x14ac:dyDescent="0.25">
      <c r="A7308" t="s">
        <v>17</v>
      </c>
      <c r="B7308" s="23">
        <v>2020</v>
      </c>
      <c r="C7308" s="23" t="s">
        <v>0</v>
      </c>
      <c r="D7308" s="23" t="s">
        <v>63</v>
      </c>
      <c r="E7308" s="23" t="s">
        <v>270</v>
      </c>
      <c r="F7308" s="23" t="s">
        <v>342</v>
      </c>
      <c r="G7308" s="23" t="s">
        <v>552</v>
      </c>
      <c r="H7308" s="32" t="s">
        <v>354</v>
      </c>
      <c r="I7308" s="32" t="s">
        <v>579</v>
      </c>
      <c r="J7308" s="135">
        <v>22</v>
      </c>
      <c r="K7308" s="28">
        <v>0.125</v>
      </c>
      <c r="L7308" s="28">
        <f t="shared" si="155"/>
        <v>0.19389999999999999</v>
      </c>
      <c r="M7308" s="28"/>
      <c r="O7308" s="77">
        <v>0.1393100023269653</v>
      </c>
      <c r="Q7308" s="135"/>
      <c r="R7308" s="27"/>
      <c r="BF7308" s="106"/>
    </row>
    <row r="7309" spans="1:58" x14ac:dyDescent="0.25">
      <c r="A7309" t="s">
        <v>17</v>
      </c>
      <c r="B7309" s="23">
        <v>2020</v>
      </c>
      <c r="C7309" s="23" t="s">
        <v>1</v>
      </c>
      <c r="D7309" s="23" t="s">
        <v>64</v>
      </c>
      <c r="E7309" s="23" t="s">
        <v>270</v>
      </c>
      <c r="F7309" s="23" t="s">
        <v>342</v>
      </c>
      <c r="G7309" s="23" t="s">
        <v>552</v>
      </c>
      <c r="H7309" s="32" t="s">
        <v>354</v>
      </c>
      <c r="I7309" s="32" t="s">
        <v>579</v>
      </c>
      <c r="J7309" s="135">
        <v>20</v>
      </c>
      <c r="K7309" s="28">
        <v>8.7499999999999994E-2</v>
      </c>
      <c r="L7309" s="28">
        <f t="shared" si="155"/>
        <v>0.16827</v>
      </c>
      <c r="M7309" s="28"/>
      <c r="O7309" s="77">
        <v>0.17129999399185181</v>
      </c>
      <c r="Q7309" s="135"/>
      <c r="R7309" s="27"/>
      <c r="BF7309" s="106"/>
    </row>
    <row r="7310" spans="1:58" x14ac:dyDescent="0.25">
      <c r="A7310" t="s">
        <v>17</v>
      </c>
      <c r="B7310" s="23">
        <v>2020</v>
      </c>
      <c r="C7310" s="23" t="s">
        <v>2</v>
      </c>
      <c r="D7310" s="23" t="s">
        <v>65</v>
      </c>
      <c r="E7310" s="23" t="s">
        <v>270</v>
      </c>
      <c r="F7310" s="23" t="s">
        <v>342</v>
      </c>
      <c r="G7310" s="23" t="s">
        <v>552</v>
      </c>
      <c r="H7310" s="32" t="s">
        <v>354</v>
      </c>
      <c r="I7310" s="32" t="s">
        <v>579</v>
      </c>
      <c r="J7310" s="135">
        <v>20</v>
      </c>
      <c r="K7310" s="28">
        <v>0.12346</v>
      </c>
      <c r="L7310" s="28">
        <f t="shared" si="155"/>
        <v>0.16169</v>
      </c>
      <c r="M7310" s="28"/>
      <c r="O7310" s="77">
        <v>0.2179500013589859</v>
      </c>
      <c r="Q7310" s="135"/>
      <c r="R7310" s="27"/>
      <c r="BF7310" s="106"/>
    </row>
    <row r="7311" spans="1:58" x14ac:dyDescent="0.25">
      <c r="A7311" t="s">
        <v>17</v>
      </c>
      <c r="B7311" s="23">
        <v>2020</v>
      </c>
      <c r="C7311" s="23" t="s">
        <v>3</v>
      </c>
      <c r="D7311" s="23" t="s">
        <v>66</v>
      </c>
      <c r="E7311" s="23" t="s">
        <v>270</v>
      </c>
      <c r="F7311" s="23" t="s">
        <v>342</v>
      </c>
      <c r="G7311" s="23" t="s">
        <v>552</v>
      </c>
      <c r="H7311" s="32" t="s">
        <v>354</v>
      </c>
      <c r="I7311" s="32" t="s">
        <v>579</v>
      </c>
      <c r="J7311" s="135">
        <v>18</v>
      </c>
      <c r="K7311" s="28">
        <v>0.14085</v>
      </c>
      <c r="L7311" s="28">
        <f t="shared" si="155"/>
        <v>0.16411999999999999</v>
      </c>
      <c r="M7311" s="28"/>
      <c r="O7311" s="77">
        <v>0.24258999526500699</v>
      </c>
      <c r="Q7311" s="135"/>
      <c r="R7311" s="27"/>
      <c r="BF7311" s="106"/>
    </row>
    <row r="7312" spans="1:58" x14ac:dyDescent="0.25">
      <c r="A7312" t="s">
        <v>17</v>
      </c>
      <c r="B7312" s="23">
        <v>2021</v>
      </c>
      <c r="C7312" s="23" t="s">
        <v>0</v>
      </c>
      <c r="D7312" s="23" t="s">
        <v>67</v>
      </c>
      <c r="E7312" s="23" t="s">
        <v>270</v>
      </c>
      <c r="F7312" s="23" t="s">
        <v>342</v>
      </c>
      <c r="G7312" s="23" t="s">
        <v>552</v>
      </c>
      <c r="H7312" s="32" t="s">
        <v>354</v>
      </c>
      <c r="I7312" s="32" t="s">
        <v>579</v>
      </c>
      <c r="J7312" s="135">
        <v>20</v>
      </c>
      <c r="K7312" s="28">
        <v>0.2</v>
      </c>
      <c r="L7312" s="28">
        <f t="shared" si="155"/>
        <v>0.19239000000000001</v>
      </c>
      <c r="M7312" s="28"/>
      <c r="O7312" s="77">
        <v>0.2547299861907959</v>
      </c>
      <c r="Q7312" s="135"/>
      <c r="R7312" s="27"/>
      <c r="BF7312" s="106"/>
    </row>
    <row r="7313" spans="1:58" x14ac:dyDescent="0.25">
      <c r="A7313" t="s">
        <v>17</v>
      </c>
      <c r="B7313" s="23">
        <v>2021</v>
      </c>
      <c r="C7313" s="23" t="s">
        <v>1</v>
      </c>
      <c r="D7313" s="23" t="s">
        <v>68</v>
      </c>
      <c r="E7313" s="23" t="s">
        <v>270</v>
      </c>
      <c r="F7313" s="23" t="s">
        <v>342</v>
      </c>
      <c r="G7313" s="23" t="s">
        <v>552</v>
      </c>
      <c r="H7313" s="32" t="s">
        <v>354</v>
      </c>
      <c r="I7313" s="32" t="s">
        <v>579</v>
      </c>
      <c r="J7313" s="135">
        <v>21</v>
      </c>
      <c r="K7313" s="28">
        <v>0.21951000000000001</v>
      </c>
      <c r="L7313" s="28">
        <f t="shared" si="155"/>
        <v>0.19439000000000001</v>
      </c>
      <c r="M7313" s="28"/>
      <c r="O7313" s="77">
        <v>0.25255998969078058</v>
      </c>
      <c r="Q7313" s="135"/>
      <c r="R7313" s="27"/>
      <c r="BF7313" s="106"/>
    </row>
    <row r="7314" spans="1:58" x14ac:dyDescent="0.25">
      <c r="A7314" t="s">
        <v>17</v>
      </c>
      <c r="B7314" s="23">
        <v>2021</v>
      </c>
      <c r="C7314" s="23" t="s">
        <v>2</v>
      </c>
      <c r="D7314" s="23" t="s">
        <v>69</v>
      </c>
      <c r="E7314" s="23" t="s">
        <v>270</v>
      </c>
      <c r="F7314" s="23" t="s">
        <v>342</v>
      </c>
      <c r="G7314" s="23" t="s">
        <v>552</v>
      </c>
      <c r="H7314" s="32" t="s">
        <v>354</v>
      </c>
      <c r="I7314" s="32" t="s">
        <v>579</v>
      </c>
      <c r="J7314" s="135">
        <v>21</v>
      </c>
      <c r="K7314" s="28">
        <v>0.19048000000000001</v>
      </c>
      <c r="L7314" s="28">
        <f t="shared" si="155"/>
        <v>0.20494000000000001</v>
      </c>
      <c r="M7314" s="28"/>
      <c r="O7314" s="77">
        <v>0.26715001463890081</v>
      </c>
      <c r="Q7314" s="135"/>
      <c r="R7314" s="27"/>
      <c r="BF7314" s="106"/>
    </row>
    <row r="7315" spans="1:58" x14ac:dyDescent="0.25">
      <c r="A7315" t="s">
        <v>17</v>
      </c>
      <c r="B7315" s="23">
        <v>2021</v>
      </c>
      <c r="C7315" s="23" t="s">
        <v>3</v>
      </c>
      <c r="D7315" s="23" t="s">
        <v>70</v>
      </c>
      <c r="E7315" s="23" t="s">
        <v>270</v>
      </c>
      <c r="F7315" s="23" t="s">
        <v>342</v>
      </c>
      <c r="G7315" s="23" t="s">
        <v>552</v>
      </c>
      <c r="H7315" s="32" t="s">
        <v>354</v>
      </c>
      <c r="I7315" s="32" t="s">
        <v>579</v>
      </c>
      <c r="J7315" s="135">
        <v>24</v>
      </c>
      <c r="K7315" s="28">
        <v>0.21052999999999999</v>
      </c>
      <c r="L7315" s="28">
        <f t="shared" si="155"/>
        <v>0.21820999999999999</v>
      </c>
      <c r="M7315" s="28"/>
      <c r="O7315" s="77">
        <v>0.26399001479148859</v>
      </c>
      <c r="Q7315" s="135"/>
      <c r="R7315" s="27"/>
      <c r="BF7315" s="106"/>
    </row>
    <row r="7316" spans="1:58" x14ac:dyDescent="0.25">
      <c r="A7316" t="s">
        <v>17</v>
      </c>
      <c r="B7316" s="23">
        <v>2022</v>
      </c>
      <c r="C7316" s="23" t="s">
        <v>0</v>
      </c>
      <c r="D7316" s="23" t="s">
        <v>71</v>
      </c>
      <c r="E7316" s="23" t="s">
        <v>270</v>
      </c>
      <c r="F7316" s="23" t="s">
        <v>342</v>
      </c>
      <c r="G7316" s="23" t="s">
        <v>552</v>
      </c>
      <c r="H7316" s="32" t="s">
        <v>354</v>
      </c>
      <c r="I7316" s="32" t="s">
        <v>579</v>
      </c>
      <c r="J7316" s="135">
        <v>22</v>
      </c>
      <c r="K7316" s="28">
        <v>0.17241000000000001</v>
      </c>
      <c r="L7316" s="28">
        <f t="shared" si="155"/>
        <v>0.22433</v>
      </c>
      <c r="M7316" s="28"/>
      <c r="O7316" s="77">
        <v>0.26568999886512762</v>
      </c>
      <c r="Q7316" s="135"/>
      <c r="R7316" s="27"/>
      <c r="BF7316" s="106"/>
    </row>
    <row r="7317" spans="1:58" x14ac:dyDescent="0.25">
      <c r="A7317" t="s">
        <v>17</v>
      </c>
      <c r="B7317" s="23">
        <v>2022</v>
      </c>
      <c r="C7317" s="23" t="s">
        <v>1</v>
      </c>
      <c r="D7317" s="23" t="s">
        <v>72</v>
      </c>
      <c r="E7317" s="23" t="s">
        <v>270</v>
      </c>
      <c r="F7317" s="23" t="s">
        <v>342</v>
      </c>
      <c r="G7317" s="23" t="s">
        <v>552</v>
      </c>
      <c r="H7317" s="32" t="s">
        <v>354</v>
      </c>
      <c r="I7317" s="32" t="s">
        <v>579</v>
      </c>
      <c r="J7317" s="135">
        <v>23</v>
      </c>
      <c r="K7317" s="28">
        <v>0.14130000000000001</v>
      </c>
      <c r="L7317" s="28">
        <f t="shared" si="155"/>
        <v>0.23318</v>
      </c>
      <c r="M7317" s="28"/>
      <c r="O7317" s="77">
        <v>0.27766001224517822</v>
      </c>
      <c r="Q7317" s="135"/>
      <c r="R7317" s="27"/>
      <c r="BF7317" s="106"/>
    </row>
    <row r="7318" spans="1:58" x14ac:dyDescent="0.25">
      <c r="A7318" t="s">
        <v>17</v>
      </c>
      <c r="B7318" s="23">
        <v>2022</v>
      </c>
      <c r="C7318" s="23" t="s">
        <v>2</v>
      </c>
      <c r="D7318" s="23" t="s">
        <v>73</v>
      </c>
      <c r="E7318" s="23" t="s">
        <v>270</v>
      </c>
      <c r="F7318" s="23" t="s">
        <v>342</v>
      </c>
      <c r="G7318" s="23" t="s">
        <v>552</v>
      </c>
      <c r="H7318" s="32" t="s">
        <v>354</v>
      </c>
      <c r="I7318" s="32" t="s">
        <v>579</v>
      </c>
      <c r="J7318" s="135">
        <v>23</v>
      </c>
      <c r="K7318" s="28">
        <v>0.11111</v>
      </c>
      <c r="L7318" s="28">
        <f t="shared" si="155"/>
        <v>0.22212999999999999</v>
      </c>
      <c r="M7318" s="28"/>
      <c r="O7318" s="77">
        <v>0.2497300058603287</v>
      </c>
      <c r="Q7318" s="135"/>
      <c r="R7318" s="27"/>
      <c r="BF7318" s="106"/>
    </row>
    <row r="7319" spans="1:58" x14ac:dyDescent="0.25">
      <c r="A7319" t="s">
        <v>17</v>
      </c>
      <c r="B7319" s="23">
        <v>2022</v>
      </c>
      <c r="C7319" s="23" t="s">
        <v>3</v>
      </c>
      <c r="D7319" s="23" t="s">
        <v>493</v>
      </c>
      <c r="E7319" s="23" t="s">
        <v>270</v>
      </c>
      <c r="F7319" s="23" t="s">
        <v>342</v>
      </c>
      <c r="G7319" s="23" t="s">
        <v>552</v>
      </c>
      <c r="H7319" s="32" t="s">
        <v>354</v>
      </c>
      <c r="I7319" s="32" t="s">
        <v>579</v>
      </c>
      <c r="J7319" s="135">
        <v>25</v>
      </c>
      <c r="K7319" s="28">
        <v>0.13</v>
      </c>
      <c r="L7319" s="28">
        <f t="shared" si="155"/>
        <v>0.22055</v>
      </c>
      <c r="M7319" s="28"/>
      <c r="O7319" s="77">
        <v>0.25554001331329351</v>
      </c>
      <c r="Q7319" s="135"/>
      <c r="R7319" s="27"/>
      <c r="BF7319" s="106"/>
    </row>
    <row r="7320" spans="1:58" x14ac:dyDescent="0.25">
      <c r="A7320" t="s">
        <v>17</v>
      </c>
      <c r="B7320" s="23">
        <v>2023</v>
      </c>
      <c r="C7320" s="23" t="s">
        <v>0</v>
      </c>
      <c r="D7320" s="23" t="s">
        <v>537</v>
      </c>
      <c r="E7320" s="23" t="s">
        <v>270</v>
      </c>
      <c r="F7320" s="23" t="s">
        <v>342</v>
      </c>
      <c r="G7320" s="23" t="s">
        <v>552</v>
      </c>
      <c r="H7320" s="32" t="s">
        <v>354</v>
      </c>
      <c r="I7320" s="32" t="s">
        <v>579</v>
      </c>
      <c r="J7320" s="135">
        <v>27</v>
      </c>
      <c r="K7320" s="28">
        <v>0.19811000000000001</v>
      </c>
      <c r="L7320" s="28">
        <f t="shared" si="155"/>
        <v>0.21928</v>
      </c>
      <c r="M7320" s="28"/>
      <c r="O7320" s="77">
        <v>0.26218000054359442</v>
      </c>
      <c r="Q7320" s="135"/>
      <c r="R7320" s="27"/>
      <c r="BF7320" s="106"/>
    </row>
    <row r="7321" spans="1:58" x14ac:dyDescent="0.25">
      <c r="A7321" t="s">
        <v>17</v>
      </c>
      <c r="B7321" s="23">
        <v>2019</v>
      </c>
      <c r="C7321" s="23" t="s">
        <v>0</v>
      </c>
      <c r="D7321" s="23" t="s">
        <v>59</v>
      </c>
      <c r="E7321" s="23" t="s">
        <v>250</v>
      </c>
      <c r="F7321" s="23" t="s">
        <v>251</v>
      </c>
      <c r="G7321" s="23" t="s">
        <v>559</v>
      </c>
      <c r="H7321" s="32" t="s">
        <v>469</v>
      </c>
      <c r="I7321" s="32" t="s">
        <v>579</v>
      </c>
      <c r="J7321" s="135">
        <v>34</v>
      </c>
      <c r="K7321" s="28">
        <v>0.12409000000000001</v>
      </c>
      <c r="L7321" s="28">
        <f t="shared" si="155"/>
        <v>0.15867000000000001</v>
      </c>
      <c r="M7321" s="28"/>
      <c r="O7321" s="77">
        <v>0.31793001294136047</v>
      </c>
      <c r="Q7321" s="135"/>
      <c r="R7321" s="27"/>
      <c r="BF7321" s="106"/>
    </row>
    <row r="7322" spans="1:58" x14ac:dyDescent="0.25">
      <c r="A7322" t="s">
        <v>17</v>
      </c>
      <c r="B7322" s="23">
        <v>2019</v>
      </c>
      <c r="C7322" s="23" t="s">
        <v>1</v>
      </c>
      <c r="D7322" s="23" t="s">
        <v>60</v>
      </c>
      <c r="E7322" s="23" t="s">
        <v>250</v>
      </c>
      <c r="F7322" s="23" t="s">
        <v>251</v>
      </c>
      <c r="G7322" s="23" t="s">
        <v>559</v>
      </c>
      <c r="H7322" s="32" t="s">
        <v>469</v>
      </c>
      <c r="I7322" s="32" t="s">
        <v>579</v>
      </c>
      <c r="J7322" s="135">
        <v>36</v>
      </c>
      <c r="K7322" s="28">
        <v>0.15862000000000001</v>
      </c>
      <c r="L7322" s="28">
        <f t="shared" si="155"/>
        <v>0.16974</v>
      </c>
      <c r="M7322" s="28"/>
      <c r="O7322" s="77">
        <v>0.29095000028610229</v>
      </c>
      <c r="Q7322" s="135"/>
      <c r="R7322" s="27"/>
      <c r="BF7322" s="106"/>
    </row>
    <row r="7323" spans="1:58" x14ac:dyDescent="0.25">
      <c r="A7323" t="s">
        <v>17</v>
      </c>
      <c r="B7323" s="23">
        <v>2019</v>
      </c>
      <c r="C7323" s="23" t="s">
        <v>2</v>
      </c>
      <c r="D7323" s="23" t="s">
        <v>61</v>
      </c>
      <c r="E7323" s="23" t="s">
        <v>250</v>
      </c>
      <c r="F7323" s="23" t="s">
        <v>251</v>
      </c>
      <c r="G7323" s="23" t="s">
        <v>559</v>
      </c>
      <c r="H7323" s="32" t="s">
        <v>469</v>
      </c>
      <c r="I7323" s="32" t="s">
        <v>579</v>
      </c>
      <c r="J7323" s="135">
        <v>38</v>
      </c>
      <c r="K7323" s="28">
        <v>0.15332999999999999</v>
      </c>
      <c r="L7323" s="28">
        <f t="shared" si="155"/>
        <v>0.16544</v>
      </c>
      <c r="M7323" s="28"/>
      <c r="O7323" s="77">
        <v>0.2629300057888031</v>
      </c>
      <c r="Q7323" s="135"/>
      <c r="R7323" s="27"/>
      <c r="BF7323" s="106"/>
    </row>
    <row r="7324" spans="1:58" x14ac:dyDescent="0.25">
      <c r="A7324" t="s">
        <v>17</v>
      </c>
      <c r="B7324" s="23">
        <v>2019</v>
      </c>
      <c r="C7324" s="23" t="s">
        <v>3</v>
      </c>
      <c r="D7324" s="23" t="s">
        <v>62</v>
      </c>
      <c r="E7324" s="23" t="s">
        <v>250</v>
      </c>
      <c r="F7324" s="23" t="s">
        <v>251</v>
      </c>
      <c r="G7324" s="23" t="s">
        <v>559</v>
      </c>
      <c r="H7324" s="32" t="s">
        <v>469</v>
      </c>
      <c r="I7324" s="32" t="s">
        <v>579</v>
      </c>
      <c r="J7324" s="135">
        <v>37</v>
      </c>
      <c r="K7324" s="28">
        <v>0.20133999999999999</v>
      </c>
      <c r="L7324" s="28">
        <f t="shared" si="155"/>
        <v>0.16170999999999999</v>
      </c>
      <c r="M7324" s="28"/>
      <c r="O7324" s="77">
        <v>0.230880007147789</v>
      </c>
      <c r="Q7324" s="135"/>
      <c r="R7324" s="27"/>
      <c r="BF7324" s="106"/>
    </row>
    <row r="7325" spans="1:58" x14ac:dyDescent="0.25">
      <c r="A7325" t="s">
        <v>17</v>
      </c>
      <c r="B7325" s="23">
        <v>2020</v>
      </c>
      <c r="C7325" s="23" t="s">
        <v>0</v>
      </c>
      <c r="D7325" s="23" t="s">
        <v>63</v>
      </c>
      <c r="E7325" s="23" t="s">
        <v>250</v>
      </c>
      <c r="F7325" s="23" t="s">
        <v>251</v>
      </c>
      <c r="G7325" s="23" t="s">
        <v>559</v>
      </c>
      <c r="H7325" s="32" t="s">
        <v>469</v>
      </c>
      <c r="I7325" s="32" t="s">
        <v>579</v>
      </c>
      <c r="J7325" s="135">
        <v>34</v>
      </c>
      <c r="K7325" s="28">
        <v>0.18248</v>
      </c>
      <c r="L7325" s="28">
        <f t="shared" si="155"/>
        <v>0.13603000000000001</v>
      </c>
      <c r="M7325" s="28"/>
      <c r="O7325" s="77">
        <v>0.1393100023269653</v>
      </c>
      <c r="Q7325" s="135"/>
      <c r="R7325" s="27"/>
      <c r="BF7325" s="106"/>
    </row>
    <row r="7326" spans="1:58" x14ac:dyDescent="0.25">
      <c r="A7326" t="s">
        <v>17</v>
      </c>
      <c r="B7326" s="23">
        <v>2020</v>
      </c>
      <c r="C7326" s="23" t="s">
        <v>1</v>
      </c>
      <c r="D7326" s="23" t="s">
        <v>64</v>
      </c>
      <c r="E7326" s="23" t="s">
        <v>250</v>
      </c>
      <c r="F7326" s="23" t="s">
        <v>251</v>
      </c>
      <c r="G7326" s="23" t="s">
        <v>559</v>
      </c>
      <c r="H7326" s="32" t="s">
        <v>469</v>
      </c>
      <c r="I7326" s="32" t="s">
        <v>579</v>
      </c>
      <c r="J7326" s="135">
        <v>30</v>
      </c>
      <c r="K7326" s="28">
        <v>0.14407</v>
      </c>
      <c r="L7326" s="28">
        <f t="shared" si="155"/>
        <v>0.10579</v>
      </c>
      <c r="M7326" s="28"/>
      <c r="O7326" s="77">
        <v>0.17129999399185181</v>
      </c>
      <c r="Q7326" s="135"/>
      <c r="R7326" s="27"/>
      <c r="BF7326" s="106"/>
    </row>
    <row r="7327" spans="1:58" x14ac:dyDescent="0.25">
      <c r="A7327" t="s">
        <v>17</v>
      </c>
      <c r="B7327" s="23">
        <v>2020</v>
      </c>
      <c r="C7327" s="23" t="s">
        <v>2</v>
      </c>
      <c r="D7327" s="23" t="s">
        <v>65</v>
      </c>
      <c r="E7327" s="23" t="s">
        <v>250</v>
      </c>
      <c r="F7327" s="23" t="s">
        <v>251</v>
      </c>
      <c r="G7327" s="23" t="s">
        <v>559</v>
      </c>
      <c r="H7327" s="32" t="s">
        <v>469</v>
      </c>
      <c r="I7327" s="32" t="s">
        <v>579</v>
      </c>
      <c r="J7327" s="135">
        <v>25</v>
      </c>
      <c r="K7327" s="28">
        <v>0.15306</v>
      </c>
      <c r="L7327" s="28">
        <f t="shared" si="155"/>
        <v>9.7420000000000007E-2</v>
      </c>
      <c r="M7327" s="28"/>
      <c r="O7327" s="77">
        <v>0.2179500013589859</v>
      </c>
      <c r="Q7327" s="135"/>
      <c r="R7327" s="27"/>
      <c r="BF7327" s="106"/>
    </row>
    <row r="7328" spans="1:58" x14ac:dyDescent="0.25">
      <c r="A7328" t="s">
        <v>17</v>
      </c>
      <c r="B7328" s="23">
        <v>2020</v>
      </c>
      <c r="C7328" s="23" t="s">
        <v>3</v>
      </c>
      <c r="D7328" s="23" t="s">
        <v>66</v>
      </c>
      <c r="E7328" s="23" t="s">
        <v>250</v>
      </c>
      <c r="F7328" s="23" t="s">
        <v>251</v>
      </c>
      <c r="G7328" s="23" t="s">
        <v>559</v>
      </c>
      <c r="H7328" s="32" t="s">
        <v>469</v>
      </c>
      <c r="I7328" s="32" t="s">
        <v>579</v>
      </c>
      <c r="J7328" s="135">
        <v>22</v>
      </c>
      <c r="K7328" s="28">
        <v>6.7419999999999994E-2</v>
      </c>
      <c r="L7328" s="28">
        <f t="shared" si="155"/>
        <v>9.2340000000000005E-2</v>
      </c>
      <c r="M7328" s="28"/>
      <c r="O7328" s="77">
        <v>0.24258999526500699</v>
      </c>
      <c r="Q7328" s="135"/>
      <c r="R7328" s="27"/>
      <c r="BF7328" s="106"/>
    </row>
    <row r="7329" spans="1:58" x14ac:dyDescent="0.25">
      <c r="A7329" t="s">
        <v>17</v>
      </c>
      <c r="B7329" s="23">
        <v>2021</v>
      </c>
      <c r="C7329" s="23" t="s">
        <v>0</v>
      </c>
      <c r="D7329" s="23" t="s">
        <v>67</v>
      </c>
      <c r="E7329" s="23" t="s">
        <v>250</v>
      </c>
      <c r="F7329" s="23" t="s">
        <v>251</v>
      </c>
      <c r="G7329" s="23" t="s">
        <v>559</v>
      </c>
      <c r="H7329" s="32" t="s">
        <v>469</v>
      </c>
      <c r="I7329" s="32" t="s">
        <v>579</v>
      </c>
      <c r="J7329" s="135">
        <v>26</v>
      </c>
      <c r="K7329" s="28">
        <v>8.7379999999999999E-2</v>
      </c>
      <c r="L7329" s="28">
        <f t="shared" si="155"/>
        <v>0.12245</v>
      </c>
      <c r="M7329" s="28"/>
      <c r="O7329" s="77">
        <v>0.2547299861907959</v>
      </c>
      <c r="Q7329" s="135"/>
      <c r="R7329" s="27"/>
      <c r="BF7329" s="106"/>
    </row>
    <row r="7330" spans="1:58" x14ac:dyDescent="0.25">
      <c r="A7330" t="s">
        <v>17</v>
      </c>
      <c r="B7330" s="23">
        <v>2021</v>
      </c>
      <c r="C7330" s="23" t="s">
        <v>1</v>
      </c>
      <c r="D7330" s="23" t="s">
        <v>68</v>
      </c>
      <c r="E7330" s="23" t="s">
        <v>250</v>
      </c>
      <c r="F7330" s="23" t="s">
        <v>251</v>
      </c>
      <c r="G7330" s="23" t="s">
        <v>559</v>
      </c>
      <c r="H7330" s="32" t="s">
        <v>469</v>
      </c>
      <c r="I7330" s="32" t="s">
        <v>579</v>
      </c>
      <c r="J7330" s="135">
        <v>33</v>
      </c>
      <c r="K7330" s="28">
        <v>0.13739999999999999</v>
      </c>
      <c r="L7330" s="28">
        <f t="shared" si="155"/>
        <v>0.13972999999999999</v>
      </c>
      <c r="M7330" s="28"/>
      <c r="O7330" s="77">
        <v>0.25255998969078058</v>
      </c>
      <c r="Q7330" s="135"/>
      <c r="R7330" s="27"/>
      <c r="BF7330" s="106"/>
    </row>
    <row r="7331" spans="1:58" x14ac:dyDescent="0.25">
      <c r="A7331" t="s">
        <v>17</v>
      </c>
      <c r="B7331" s="23">
        <v>2021</v>
      </c>
      <c r="C7331" s="23" t="s">
        <v>2</v>
      </c>
      <c r="D7331" s="23" t="s">
        <v>69</v>
      </c>
      <c r="E7331" s="23" t="s">
        <v>250</v>
      </c>
      <c r="F7331" s="23" t="s">
        <v>251</v>
      </c>
      <c r="G7331" s="23" t="s">
        <v>559</v>
      </c>
      <c r="H7331" s="32" t="s">
        <v>469</v>
      </c>
      <c r="I7331" s="32" t="s">
        <v>579</v>
      </c>
      <c r="J7331" s="135">
        <v>37</v>
      </c>
      <c r="K7331" s="28">
        <v>0.16891999999999999</v>
      </c>
      <c r="L7331" s="28">
        <f t="shared" si="155"/>
        <v>0.14851</v>
      </c>
      <c r="M7331" s="28"/>
      <c r="O7331" s="77">
        <v>0.26715001463890081</v>
      </c>
      <c r="Q7331" s="135"/>
      <c r="R7331" s="27"/>
      <c r="BF7331" s="106"/>
    </row>
    <row r="7332" spans="1:58" x14ac:dyDescent="0.25">
      <c r="A7332" t="s">
        <v>17</v>
      </c>
      <c r="B7332" s="23">
        <v>2021</v>
      </c>
      <c r="C7332" s="23" t="s">
        <v>3</v>
      </c>
      <c r="D7332" s="23" t="s">
        <v>70</v>
      </c>
      <c r="E7332" s="23" t="s">
        <v>250</v>
      </c>
      <c r="F7332" s="23" t="s">
        <v>251</v>
      </c>
      <c r="G7332" s="23" t="s">
        <v>559</v>
      </c>
      <c r="H7332" s="32" t="s">
        <v>469</v>
      </c>
      <c r="I7332" s="32" t="s">
        <v>579</v>
      </c>
      <c r="J7332" s="135">
        <v>37</v>
      </c>
      <c r="K7332" s="28">
        <v>0.19178000000000001</v>
      </c>
      <c r="L7332" s="28">
        <f t="shared" si="155"/>
        <v>0.14691000000000001</v>
      </c>
      <c r="M7332" s="28"/>
      <c r="O7332" s="77">
        <v>0.26399001479148859</v>
      </c>
      <c r="Q7332" s="135"/>
      <c r="R7332" s="27"/>
      <c r="BF7332" s="106"/>
    </row>
    <row r="7333" spans="1:58" x14ac:dyDescent="0.25">
      <c r="A7333" t="s">
        <v>17</v>
      </c>
      <c r="B7333" s="23">
        <v>2022</v>
      </c>
      <c r="C7333" s="23" t="s">
        <v>0</v>
      </c>
      <c r="D7333" s="23" t="s">
        <v>71</v>
      </c>
      <c r="E7333" s="23" t="s">
        <v>250</v>
      </c>
      <c r="F7333" s="23" t="s">
        <v>251</v>
      </c>
      <c r="G7333" s="23" t="s">
        <v>559</v>
      </c>
      <c r="H7333" s="32" t="s">
        <v>469</v>
      </c>
      <c r="I7333" s="32" t="s">
        <v>579</v>
      </c>
      <c r="J7333" s="135">
        <v>38</v>
      </c>
      <c r="K7333" s="28">
        <v>0.21568999999999999</v>
      </c>
      <c r="L7333" s="28">
        <f t="shared" si="155"/>
        <v>0.14587</v>
      </c>
      <c r="M7333" s="28"/>
      <c r="O7333" s="77">
        <v>0.26568999886512762</v>
      </c>
      <c r="Q7333" s="135"/>
      <c r="R7333" s="27"/>
      <c r="BF7333" s="106"/>
    </row>
    <row r="7334" spans="1:58" x14ac:dyDescent="0.25">
      <c r="A7334" t="s">
        <v>17</v>
      </c>
      <c r="B7334" s="23">
        <v>2022</v>
      </c>
      <c r="C7334" s="23" t="s">
        <v>1</v>
      </c>
      <c r="D7334" s="23" t="s">
        <v>72</v>
      </c>
      <c r="E7334" s="23" t="s">
        <v>250</v>
      </c>
      <c r="F7334" s="23" t="s">
        <v>251</v>
      </c>
      <c r="G7334" s="23" t="s">
        <v>559</v>
      </c>
      <c r="H7334" s="32" t="s">
        <v>469</v>
      </c>
      <c r="I7334" s="32" t="s">
        <v>579</v>
      </c>
      <c r="J7334" s="135">
        <v>34</v>
      </c>
      <c r="K7334" s="28">
        <v>0.21481</v>
      </c>
      <c r="L7334" s="28">
        <f t="shared" si="155"/>
        <v>0.14191000000000001</v>
      </c>
      <c r="M7334" s="28"/>
      <c r="O7334" s="77">
        <v>0.27766001224517822</v>
      </c>
      <c r="Q7334" s="135"/>
      <c r="R7334" s="27"/>
      <c r="BF7334" s="106"/>
    </row>
    <row r="7335" spans="1:58" x14ac:dyDescent="0.25">
      <c r="A7335" t="s">
        <v>17</v>
      </c>
      <c r="B7335" s="23">
        <v>2022</v>
      </c>
      <c r="C7335" s="23" t="s">
        <v>2</v>
      </c>
      <c r="D7335" s="23" t="s">
        <v>73</v>
      </c>
      <c r="E7335" s="23" t="s">
        <v>250</v>
      </c>
      <c r="F7335" s="23" t="s">
        <v>251</v>
      </c>
      <c r="G7335" s="23" t="s">
        <v>559</v>
      </c>
      <c r="H7335" s="32" t="s">
        <v>469</v>
      </c>
      <c r="I7335" s="32" t="s">
        <v>579</v>
      </c>
      <c r="J7335" s="135">
        <v>32</v>
      </c>
      <c r="K7335" s="28">
        <v>0.21704999999999999</v>
      </c>
      <c r="L7335" s="28">
        <f t="shared" si="155"/>
        <v>0.14666999999999999</v>
      </c>
      <c r="M7335" s="28"/>
      <c r="O7335" s="77">
        <v>0.2497300058603287</v>
      </c>
      <c r="Q7335" s="135"/>
      <c r="R7335" s="27"/>
      <c r="BF7335" s="106"/>
    </row>
    <row r="7336" spans="1:58" x14ac:dyDescent="0.25">
      <c r="A7336" t="s">
        <v>17</v>
      </c>
      <c r="B7336" s="23">
        <v>2022</v>
      </c>
      <c r="C7336" s="23" t="s">
        <v>3</v>
      </c>
      <c r="D7336" s="23" t="s">
        <v>493</v>
      </c>
      <c r="E7336" s="23" t="s">
        <v>250</v>
      </c>
      <c r="F7336" s="23" t="s">
        <v>251</v>
      </c>
      <c r="G7336" s="23" t="s">
        <v>559</v>
      </c>
      <c r="H7336" s="32" t="s">
        <v>469</v>
      </c>
      <c r="I7336" s="32" t="s">
        <v>579</v>
      </c>
      <c r="J7336" s="135">
        <v>35</v>
      </c>
      <c r="K7336" s="28">
        <v>0.21276999999999999</v>
      </c>
      <c r="L7336" s="28">
        <f t="shared" si="155"/>
        <v>0.16198000000000001</v>
      </c>
      <c r="M7336" s="28"/>
      <c r="O7336" s="77">
        <v>0.25554001331329351</v>
      </c>
      <c r="Q7336" s="135"/>
      <c r="R7336" s="27"/>
      <c r="BF7336" s="106"/>
    </row>
    <row r="7337" spans="1:58" x14ac:dyDescent="0.25">
      <c r="A7337" t="s">
        <v>17</v>
      </c>
      <c r="B7337" s="23">
        <v>2023</v>
      </c>
      <c r="C7337" s="23" t="s">
        <v>0</v>
      </c>
      <c r="D7337" s="23" t="s">
        <v>537</v>
      </c>
      <c r="E7337" s="23" t="s">
        <v>250</v>
      </c>
      <c r="F7337" s="23" t="s">
        <v>251</v>
      </c>
      <c r="G7337" s="23" t="s">
        <v>559</v>
      </c>
      <c r="H7337" s="32" t="s">
        <v>469</v>
      </c>
      <c r="I7337" s="32" t="s">
        <v>579</v>
      </c>
      <c r="J7337" s="135">
        <v>33</v>
      </c>
      <c r="K7337" s="28">
        <v>0.21537999999999999</v>
      </c>
      <c r="L7337" s="28">
        <f t="shared" si="155"/>
        <v>0.17133000000000001</v>
      </c>
      <c r="M7337" s="28"/>
      <c r="O7337" s="77">
        <v>0.26218000054359442</v>
      </c>
      <c r="Q7337" s="135"/>
      <c r="R7337" s="27"/>
      <c r="BF7337" s="106"/>
    </row>
    <row r="7338" spans="1:58" x14ac:dyDescent="0.25">
      <c r="A7338" t="s">
        <v>17</v>
      </c>
      <c r="B7338" s="23">
        <v>2019</v>
      </c>
      <c r="C7338" s="23" t="s">
        <v>0</v>
      </c>
      <c r="D7338" s="23" t="s">
        <v>59</v>
      </c>
      <c r="E7338" s="23" t="s">
        <v>559</v>
      </c>
      <c r="F7338" s="23" t="s">
        <v>469</v>
      </c>
      <c r="G7338" s="23" t="s">
        <v>559</v>
      </c>
      <c r="H7338" s="32" t="s">
        <v>469</v>
      </c>
      <c r="I7338" s="32" t="s">
        <v>579</v>
      </c>
      <c r="J7338" s="135">
        <v>136</v>
      </c>
      <c r="K7338" s="28">
        <v>0.15867000000000001</v>
      </c>
      <c r="L7338" s="28">
        <f t="shared" si="155"/>
        <v>0.15867000000000001</v>
      </c>
      <c r="M7338" s="28"/>
      <c r="O7338" s="77">
        <v>0.31793001294136047</v>
      </c>
      <c r="Q7338" s="135"/>
      <c r="R7338" s="27"/>
      <c r="BF7338" s="106"/>
    </row>
    <row r="7339" spans="1:58" x14ac:dyDescent="0.25">
      <c r="A7339" t="s">
        <v>17</v>
      </c>
      <c r="B7339" s="23">
        <v>2019</v>
      </c>
      <c r="C7339" s="23" t="s">
        <v>1</v>
      </c>
      <c r="D7339" s="23" t="s">
        <v>60</v>
      </c>
      <c r="E7339" s="23" t="s">
        <v>559</v>
      </c>
      <c r="F7339" s="23" t="s">
        <v>469</v>
      </c>
      <c r="G7339" s="23" t="s">
        <v>559</v>
      </c>
      <c r="H7339" s="32" t="s">
        <v>469</v>
      </c>
      <c r="I7339" s="32" t="s">
        <v>579</v>
      </c>
      <c r="J7339" s="135">
        <v>136</v>
      </c>
      <c r="K7339" s="28">
        <v>0.16974</v>
      </c>
      <c r="L7339" s="28">
        <f t="shared" si="155"/>
        <v>0.16974</v>
      </c>
      <c r="M7339" s="28"/>
      <c r="O7339" s="77">
        <v>0.29095000028610229</v>
      </c>
      <c r="Q7339" s="135"/>
      <c r="R7339" s="27"/>
      <c r="BF7339" s="106"/>
    </row>
    <row r="7340" spans="1:58" x14ac:dyDescent="0.25">
      <c r="A7340" t="s">
        <v>17</v>
      </c>
      <c r="B7340" s="23">
        <v>2019</v>
      </c>
      <c r="C7340" s="23" t="s">
        <v>2</v>
      </c>
      <c r="D7340" s="23" t="s">
        <v>61</v>
      </c>
      <c r="E7340" s="23" t="s">
        <v>559</v>
      </c>
      <c r="F7340" s="23" t="s">
        <v>469</v>
      </c>
      <c r="G7340" s="23" t="s">
        <v>559</v>
      </c>
      <c r="H7340" s="32" t="s">
        <v>469</v>
      </c>
      <c r="I7340" s="32" t="s">
        <v>579</v>
      </c>
      <c r="J7340" s="135">
        <v>136</v>
      </c>
      <c r="K7340" s="28">
        <v>0.16544</v>
      </c>
      <c r="L7340" s="28">
        <f t="shared" si="155"/>
        <v>0.16544</v>
      </c>
      <c r="M7340" s="28"/>
      <c r="O7340" s="77">
        <v>0.2629300057888031</v>
      </c>
      <c r="Q7340" s="135"/>
      <c r="R7340" s="27"/>
      <c r="BF7340" s="106"/>
    </row>
    <row r="7341" spans="1:58" x14ac:dyDescent="0.25">
      <c r="A7341" t="s">
        <v>17</v>
      </c>
      <c r="B7341" s="23">
        <v>2019</v>
      </c>
      <c r="C7341" s="23" t="s">
        <v>3</v>
      </c>
      <c r="D7341" s="23" t="s">
        <v>62</v>
      </c>
      <c r="E7341" s="23" t="s">
        <v>559</v>
      </c>
      <c r="F7341" s="23" t="s">
        <v>469</v>
      </c>
      <c r="G7341" s="23" t="s">
        <v>559</v>
      </c>
      <c r="H7341" s="32" t="s">
        <v>469</v>
      </c>
      <c r="I7341" s="32" t="s">
        <v>579</v>
      </c>
      <c r="J7341" s="135">
        <v>135</v>
      </c>
      <c r="K7341" s="28">
        <v>0.16170999999999999</v>
      </c>
      <c r="L7341" s="28">
        <f t="shared" si="155"/>
        <v>0.16170999999999999</v>
      </c>
      <c r="M7341" s="28"/>
      <c r="O7341" s="77">
        <v>0.230880007147789</v>
      </c>
      <c r="Q7341" s="135"/>
      <c r="R7341" s="27"/>
      <c r="BF7341" s="106"/>
    </row>
    <row r="7342" spans="1:58" x14ac:dyDescent="0.25">
      <c r="A7342" t="s">
        <v>17</v>
      </c>
      <c r="B7342" s="23">
        <v>2020</v>
      </c>
      <c r="C7342" s="23" t="s">
        <v>0</v>
      </c>
      <c r="D7342" s="23" t="s">
        <v>63</v>
      </c>
      <c r="E7342" s="23" t="s">
        <v>559</v>
      </c>
      <c r="F7342" s="23" t="s">
        <v>469</v>
      </c>
      <c r="G7342" s="23" t="s">
        <v>559</v>
      </c>
      <c r="H7342" s="32" t="s">
        <v>469</v>
      </c>
      <c r="I7342" s="32" t="s">
        <v>579</v>
      </c>
      <c r="J7342" s="135">
        <v>136</v>
      </c>
      <c r="K7342" s="28">
        <v>0.13603000000000001</v>
      </c>
      <c r="L7342" s="28">
        <f t="shared" si="155"/>
        <v>0.13603000000000001</v>
      </c>
      <c r="M7342" s="28"/>
      <c r="O7342" s="77">
        <v>0.1393100023269653</v>
      </c>
      <c r="Q7342" s="135"/>
      <c r="R7342" s="27"/>
      <c r="BF7342" s="106"/>
    </row>
    <row r="7343" spans="1:58" x14ac:dyDescent="0.25">
      <c r="A7343" t="s">
        <v>17</v>
      </c>
      <c r="B7343" s="23">
        <v>2020</v>
      </c>
      <c r="C7343" s="23" t="s">
        <v>1</v>
      </c>
      <c r="D7343" s="23" t="s">
        <v>64</v>
      </c>
      <c r="E7343" s="23" t="s">
        <v>559</v>
      </c>
      <c r="F7343" s="23" t="s">
        <v>469</v>
      </c>
      <c r="G7343" s="23" t="s">
        <v>559</v>
      </c>
      <c r="H7343" s="32" t="s">
        <v>469</v>
      </c>
      <c r="I7343" s="32" t="s">
        <v>579</v>
      </c>
      <c r="J7343" s="135">
        <v>125</v>
      </c>
      <c r="K7343" s="28">
        <v>0.10579</v>
      </c>
      <c r="L7343" s="28">
        <f t="shared" si="155"/>
        <v>0.10579</v>
      </c>
      <c r="M7343" s="28"/>
      <c r="O7343" s="77">
        <v>0.17129999399185181</v>
      </c>
      <c r="Q7343" s="135"/>
      <c r="R7343" s="27"/>
      <c r="BF7343" s="106"/>
    </row>
    <row r="7344" spans="1:58" x14ac:dyDescent="0.25">
      <c r="A7344" t="s">
        <v>17</v>
      </c>
      <c r="B7344" s="23">
        <v>2020</v>
      </c>
      <c r="C7344" s="23" t="s">
        <v>2</v>
      </c>
      <c r="D7344" s="23" t="s">
        <v>65</v>
      </c>
      <c r="E7344" s="23" t="s">
        <v>559</v>
      </c>
      <c r="F7344" s="23" t="s">
        <v>469</v>
      </c>
      <c r="G7344" s="23" t="s">
        <v>559</v>
      </c>
      <c r="H7344" s="32" t="s">
        <v>469</v>
      </c>
      <c r="I7344" s="32" t="s">
        <v>579</v>
      </c>
      <c r="J7344" s="135">
        <v>126</v>
      </c>
      <c r="K7344" s="28">
        <v>9.7420000000000007E-2</v>
      </c>
      <c r="L7344" s="28">
        <f t="shared" si="155"/>
        <v>9.7420000000000007E-2</v>
      </c>
      <c r="M7344" s="28"/>
      <c r="O7344" s="77">
        <v>0.2179500013589859</v>
      </c>
      <c r="Q7344" s="135"/>
      <c r="R7344" s="27"/>
      <c r="BF7344" s="106"/>
    </row>
    <row r="7345" spans="1:58" x14ac:dyDescent="0.25">
      <c r="A7345" t="s">
        <v>17</v>
      </c>
      <c r="B7345" s="23">
        <v>2020</v>
      </c>
      <c r="C7345" s="23" t="s">
        <v>3</v>
      </c>
      <c r="D7345" s="23" t="s">
        <v>66</v>
      </c>
      <c r="E7345" s="23" t="s">
        <v>559</v>
      </c>
      <c r="F7345" s="23" t="s">
        <v>469</v>
      </c>
      <c r="G7345" s="23" t="s">
        <v>559</v>
      </c>
      <c r="H7345" s="32" t="s">
        <v>469</v>
      </c>
      <c r="I7345" s="32" t="s">
        <v>579</v>
      </c>
      <c r="J7345" s="135">
        <v>127</v>
      </c>
      <c r="K7345" s="28">
        <v>9.2340000000000005E-2</v>
      </c>
      <c r="L7345" s="28">
        <f t="shared" si="155"/>
        <v>9.2340000000000005E-2</v>
      </c>
      <c r="M7345" s="28"/>
      <c r="O7345" s="77">
        <v>0.24258999526500699</v>
      </c>
      <c r="Q7345" s="135"/>
      <c r="R7345" s="27"/>
      <c r="BF7345" s="106"/>
    </row>
    <row r="7346" spans="1:58" x14ac:dyDescent="0.25">
      <c r="A7346" t="s">
        <v>17</v>
      </c>
      <c r="B7346" s="23">
        <v>2021</v>
      </c>
      <c r="C7346" s="23" t="s">
        <v>0</v>
      </c>
      <c r="D7346" s="23" t="s">
        <v>67</v>
      </c>
      <c r="E7346" s="23" t="s">
        <v>559</v>
      </c>
      <c r="F7346" s="23" t="s">
        <v>469</v>
      </c>
      <c r="G7346" s="23" t="s">
        <v>559</v>
      </c>
      <c r="H7346" s="32" t="s">
        <v>469</v>
      </c>
      <c r="I7346" s="32" t="s">
        <v>579</v>
      </c>
      <c r="J7346" s="135">
        <v>135</v>
      </c>
      <c r="K7346" s="28">
        <v>0.12245</v>
      </c>
      <c r="L7346" s="28">
        <f t="shared" si="155"/>
        <v>0.12245</v>
      </c>
      <c r="M7346" s="28"/>
      <c r="O7346" s="77">
        <v>0.2547299861907959</v>
      </c>
      <c r="Q7346" s="135"/>
      <c r="R7346" s="27"/>
      <c r="BF7346" s="106"/>
    </row>
    <row r="7347" spans="1:58" x14ac:dyDescent="0.25">
      <c r="A7347" t="s">
        <v>17</v>
      </c>
      <c r="B7347" s="23">
        <v>2021</v>
      </c>
      <c r="C7347" s="23" t="s">
        <v>1</v>
      </c>
      <c r="D7347" s="23" t="s">
        <v>68</v>
      </c>
      <c r="E7347" s="23" t="s">
        <v>559</v>
      </c>
      <c r="F7347" s="23" t="s">
        <v>469</v>
      </c>
      <c r="G7347" s="23" t="s">
        <v>559</v>
      </c>
      <c r="H7347" s="32" t="s">
        <v>469</v>
      </c>
      <c r="I7347" s="32" t="s">
        <v>579</v>
      </c>
      <c r="J7347" s="135">
        <v>149</v>
      </c>
      <c r="K7347" s="28">
        <v>0.13972999999999999</v>
      </c>
      <c r="L7347" s="28">
        <f t="shared" si="155"/>
        <v>0.13972999999999999</v>
      </c>
      <c r="M7347" s="28"/>
      <c r="O7347" s="77">
        <v>0.25255998969078058</v>
      </c>
      <c r="Q7347" s="135"/>
      <c r="R7347" s="27"/>
      <c r="BF7347" s="106"/>
    </row>
    <row r="7348" spans="1:58" x14ac:dyDescent="0.25">
      <c r="A7348" t="s">
        <v>17</v>
      </c>
      <c r="B7348" s="23">
        <v>2021</v>
      </c>
      <c r="C7348" s="23" t="s">
        <v>2</v>
      </c>
      <c r="D7348" s="23" t="s">
        <v>69</v>
      </c>
      <c r="E7348" s="23" t="s">
        <v>559</v>
      </c>
      <c r="F7348" s="23" t="s">
        <v>469</v>
      </c>
      <c r="G7348" s="23" t="s">
        <v>559</v>
      </c>
      <c r="H7348" s="32" t="s">
        <v>469</v>
      </c>
      <c r="I7348" s="32" t="s">
        <v>579</v>
      </c>
      <c r="J7348" s="135">
        <v>152</v>
      </c>
      <c r="K7348" s="28">
        <v>0.14851</v>
      </c>
      <c r="L7348" s="28">
        <f t="shared" si="155"/>
        <v>0.14851</v>
      </c>
      <c r="M7348" s="28"/>
      <c r="O7348" s="77">
        <v>0.26715001463890081</v>
      </c>
      <c r="Q7348" s="135"/>
      <c r="R7348" s="27"/>
      <c r="BF7348" s="106"/>
    </row>
    <row r="7349" spans="1:58" x14ac:dyDescent="0.25">
      <c r="A7349" t="s">
        <v>17</v>
      </c>
      <c r="B7349" s="23">
        <v>2021</v>
      </c>
      <c r="C7349" s="23" t="s">
        <v>3</v>
      </c>
      <c r="D7349" s="23" t="s">
        <v>70</v>
      </c>
      <c r="E7349" s="23" t="s">
        <v>559</v>
      </c>
      <c r="F7349" s="23" t="s">
        <v>469</v>
      </c>
      <c r="G7349" s="23" t="s">
        <v>559</v>
      </c>
      <c r="H7349" s="32" t="s">
        <v>469</v>
      </c>
      <c r="I7349" s="32" t="s">
        <v>579</v>
      </c>
      <c r="J7349" s="135">
        <v>150</v>
      </c>
      <c r="K7349" s="28">
        <v>0.14691000000000001</v>
      </c>
      <c r="L7349" s="28">
        <f t="shared" si="155"/>
        <v>0.14691000000000001</v>
      </c>
      <c r="M7349" s="28"/>
      <c r="O7349" s="77">
        <v>0.26399001479148859</v>
      </c>
      <c r="Q7349" s="135"/>
      <c r="R7349" s="27"/>
      <c r="BF7349" s="106"/>
    </row>
    <row r="7350" spans="1:58" x14ac:dyDescent="0.25">
      <c r="A7350" t="s">
        <v>17</v>
      </c>
      <c r="B7350" s="23">
        <v>2022</v>
      </c>
      <c r="C7350" s="23" t="s">
        <v>0</v>
      </c>
      <c r="D7350" s="23" t="s">
        <v>71</v>
      </c>
      <c r="E7350" s="23" t="s">
        <v>559</v>
      </c>
      <c r="F7350" s="23" t="s">
        <v>469</v>
      </c>
      <c r="G7350" s="23" t="s">
        <v>559</v>
      </c>
      <c r="H7350" s="32" t="s">
        <v>469</v>
      </c>
      <c r="I7350" s="32" t="s">
        <v>579</v>
      </c>
      <c r="J7350" s="135">
        <v>154</v>
      </c>
      <c r="K7350" s="28">
        <v>0.14587</v>
      </c>
      <c r="L7350" s="28">
        <f t="shared" si="155"/>
        <v>0.14587</v>
      </c>
      <c r="M7350" s="28"/>
      <c r="O7350" s="77">
        <v>0.26568999886512762</v>
      </c>
      <c r="Q7350" s="135"/>
      <c r="R7350" s="27"/>
      <c r="BF7350" s="106"/>
    </row>
    <row r="7351" spans="1:58" x14ac:dyDescent="0.25">
      <c r="A7351" t="s">
        <v>17</v>
      </c>
      <c r="B7351" s="23">
        <v>2022</v>
      </c>
      <c r="C7351" s="23" t="s">
        <v>1</v>
      </c>
      <c r="D7351" s="23" t="s">
        <v>72</v>
      </c>
      <c r="E7351" s="23" t="s">
        <v>559</v>
      </c>
      <c r="F7351" s="23" t="s">
        <v>469</v>
      </c>
      <c r="G7351" s="23" t="s">
        <v>559</v>
      </c>
      <c r="H7351" s="32" t="s">
        <v>469</v>
      </c>
      <c r="I7351" s="32" t="s">
        <v>579</v>
      </c>
      <c r="J7351" s="135">
        <v>152</v>
      </c>
      <c r="K7351" s="28">
        <v>0.14191000000000001</v>
      </c>
      <c r="L7351" s="28">
        <f t="shared" si="155"/>
        <v>0.14191000000000001</v>
      </c>
      <c r="M7351" s="28"/>
      <c r="O7351" s="77">
        <v>0.27766001224517822</v>
      </c>
      <c r="Q7351" s="135"/>
      <c r="R7351" s="27"/>
      <c r="BF7351" s="106"/>
    </row>
    <row r="7352" spans="1:58" x14ac:dyDescent="0.25">
      <c r="A7352" t="s">
        <v>17</v>
      </c>
      <c r="B7352" s="23">
        <v>2022</v>
      </c>
      <c r="C7352" s="23" t="s">
        <v>2</v>
      </c>
      <c r="D7352" s="23" t="s">
        <v>73</v>
      </c>
      <c r="E7352" s="23" t="s">
        <v>559</v>
      </c>
      <c r="F7352" s="23" t="s">
        <v>469</v>
      </c>
      <c r="G7352" s="23" t="s">
        <v>559</v>
      </c>
      <c r="H7352" s="32" t="s">
        <v>469</v>
      </c>
      <c r="I7352" s="32" t="s">
        <v>579</v>
      </c>
      <c r="J7352" s="135">
        <v>150</v>
      </c>
      <c r="K7352" s="28">
        <v>0.14666999999999999</v>
      </c>
      <c r="L7352" s="28">
        <f t="shared" si="155"/>
        <v>0.14666999999999999</v>
      </c>
      <c r="M7352" s="28"/>
      <c r="O7352" s="77">
        <v>0.2497300058603287</v>
      </c>
      <c r="Q7352" s="135"/>
      <c r="R7352" s="27"/>
      <c r="BF7352" s="106"/>
    </row>
    <row r="7353" spans="1:58" x14ac:dyDescent="0.25">
      <c r="A7353" t="s">
        <v>17</v>
      </c>
      <c r="B7353" s="23">
        <v>2022</v>
      </c>
      <c r="C7353" s="23" t="s">
        <v>3</v>
      </c>
      <c r="D7353" s="23" t="s">
        <v>493</v>
      </c>
      <c r="E7353" s="23" t="s">
        <v>559</v>
      </c>
      <c r="F7353" s="23" t="s">
        <v>469</v>
      </c>
      <c r="G7353" s="23" t="s">
        <v>559</v>
      </c>
      <c r="H7353" s="32" t="s">
        <v>469</v>
      </c>
      <c r="I7353" s="32" t="s">
        <v>579</v>
      </c>
      <c r="J7353" s="135">
        <v>151</v>
      </c>
      <c r="K7353" s="28">
        <v>0.16198000000000001</v>
      </c>
      <c r="L7353" s="28">
        <f t="shared" si="155"/>
        <v>0.16198000000000001</v>
      </c>
      <c r="M7353" s="28"/>
      <c r="O7353" s="77">
        <v>0.25554001331329351</v>
      </c>
      <c r="Q7353" s="135"/>
      <c r="R7353" s="27"/>
      <c r="BF7353" s="106"/>
    </row>
    <row r="7354" spans="1:58" x14ac:dyDescent="0.25">
      <c r="A7354" t="s">
        <v>17</v>
      </c>
      <c r="B7354" s="23">
        <v>2023</v>
      </c>
      <c r="C7354" s="23" t="s">
        <v>0</v>
      </c>
      <c r="D7354" s="23" t="s">
        <v>537</v>
      </c>
      <c r="E7354" s="23" t="s">
        <v>559</v>
      </c>
      <c r="F7354" s="23" t="s">
        <v>469</v>
      </c>
      <c r="G7354" s="23" t="s">
        <v>559</v>
      </c>
      <c r="H7354" s="32" t="s">
        <v>469</v>
      </c>
      <c r="I7354" s="32" t="s">
        <v>579</v>
      </c>
      <c r="J7354" s="135">
        <v>143</v>
      </c>
      <c r="K7354" s="28">
        <v>0.17133000000000001</v>
      </c>
      <c r="L7354" s="28">
        <f t="shared" si="155"/>
        <v>0.17133000000000001</v>
      </c>
      <c r="M7354" s="28"/>
      <c r="O7354" s="77">
        <v>0.26218000054359442</v>
      </c>
      <c r="Q7354" s="135"/>
      <c r="R7354" s="27"/>
      <c r="BF7354" s="106"/>
    </row>
    <row r="7355" spans="1:58" x14ac:dyDescent="0.25">
      <c r="A7355" t="s">
        <v>17</v>
      </c>
      <c r="B7355" s="23">
        <v>2019</v>
      </c>
      <c r="C7355" s="23" t="s">
        <v>0</v>
      </c>
      <c r="D7355" s="23" t="s">
        <v>59</v>
      </c>
      <c r="E7355" s="23" t="s">
        <v>553</v>
      </c>
      <c r="F7355" s="23" t="s">
        <v>365</v>
      </c>
      <c r="G7355" s="23" t="s">
        <v>553</v>
      </c>
      <c r="H7355" s="32" t="s">
        <v>365</v>
      </c>
      <c r="I7355" s="32" t="s">
        <v>579</v>
      </c>
      <c r="J7355" s="135">
        <v>78</v>
      </c>
      <c r="K7355" s="28">
        <v>0.58786000000000005</v>
      </c>
      <c r="L7355" s="28">
        <f t="shared" si="155"/>
        <v>0.58786000000000005</v>
      </c>
      <c r="M7355" s="28"/>
      <c r="O7355" s="77">
        <v>0.31793001294136047</v>
      </c>
      <c r="Q7355" s="135"/>
      <c r="R7355" s="27"/>
      <c r="BF7355" s="106"/>
    </row>
    <row r="7356" spans="1:58" x14ac:dyDescent="0.25">
      <c r="A7356" t="s">
        <v>17</v>
      </c>
      <c r="B7356" s="23">
        <v>2019</v>
      </c>
      <c r="C7356" s="23" t="s">
        <v>1</v>
      </c>
      <c r="D7356" s="23" t="s">
        <v>60</v>
      </c>
      <c r="E7356" s="23" t="s">
        <v>553</v>
      </c>
      <c r="F7356" s="23" t="s">
        <v>365</v>
      </c>
      <c r="G7356" s="23" t="s">
        <v>553</v>
      </c>
      <c r="H7356" s="32" t="s">
        <v>365</v>
      </c>
      <c r="I7356" s="32" t="s">
        <v>579</v>
      </c>
      <c r="J7356" s="135">
        <v>78</v>
      </c>
      <c r="K7356" s="28">
        <v>0.57555999999999996</v>
      </c>
      <c r="L7356" s="28">
        <f t="shared" si="155"/>
        <v>0.57555999999999996</v>
      </c>
      <c r="M7356" s="28"/>
      <c r="O7356" s="77">
        <v>0.29095000028610229</v>
      </c>
      <c r="Q7356" s="135"/>
      <c r="R7356" s="27"/>
      <c r="BF7356" s="106"/>
    </row>
    <row r="7357" spans="1:58" x14ac:dyDescent="0.25">
      <c r="A7357" t="s">
        <v>17</v>
      </c>
      <c r="B7357" s="23">
        <v>2019</v>
      </c>
      <c r="C7357" s="23" t="s">
        <v>2</v>
      </c>
      <c r="D7357" s="23" t="s">
        <v>61</v>
      </c>
      <c r="E7357" s="23" t="s">
        <v>553</v>
      </c>
      <c r="F7357" s="23" t="s">
        <v>365</v>
      </c>
      <c r="G7357" s="23" t="s">
        <v>553</v>
      </c>
      <c r="H7357" s="32" t="s">
        <v>365</v>
      </c>
      <c r="I7357" s="32" t="s">
        <v>579</v>
      </c>
      <c r="J7357" s="135">
        <v>78</v>
      </c>
      <c r="K7357" s="28">
        <v>0.57096999999999998</v>
      </c>
      <c r="L7357" s="28">
        <f t="shared" si="155"/>
        <v>0.57096999999999998</v>
      </c>
      <c r="M7357" s="28"/>
      <c r="O7357" s="77">
        <v>0.2629300057888031</v>
      </c>
      <c r="Q7357" s="135"/>
      <c r="R7357" s="27"/>
      <c r="BF7357" s="106"/>
    </row>
    <row r="7358" spans="1:58" x14ac:dyDescent="0.25">
      <c r="A7358" t="s">
        <v>17</v>
      </c>
      <c r="B7358" s="23">
        <v>2019</v>
      </c>
      <c r="C7358" s="23" t="s">
        <v>3</v>
      </c>
      <c r="D7358" s="23" t="s">
        <v>62</v>
      </c>
      <c r="E7358" s="23" t="s">
        <v>553</v>
      </c>
      <c r="F7358" s="23" t="s">
        <v>365</v>
      </c>
      <c r="G7358" s="23" t="s">
        <v>553</v>
      </c>
      <c r="H7358" s="32" t="s">
        <v>365</v>
      </c>
      <c r="I7358" s="32" t="s">
        <v>579</v>
      </c>
      <c r="J7358" s="135">
        <v>76</v>
      </c>
      <c r="K7358" s="28">
        <v>0.50165000000000004</v>
      </c>
      <c r="L7358" s="28">
        <f t="shared" si="155"/>
        <v>0.50165000000000004</v>
      </c>
      <c r="M7358" s="28"/>
      <c r="O7358" s="77">
        <v>0.230880007147789</v>
      </c>
      <c r="Q7358" s="135"/>
      <c r="R7358" s="27"/>
      <c r="BF7358" s="106"/>
    </row>
    <row r="7359" spans="1:58" x14ac:dyDescent="0.25">
      <c r="A7359" t="s">
        <v>17</v>
      </c>
      <c r="B7359" s="23">
        <v>2020</v>
      </c>
      <c r="C7359" s="23" t="s">
        <v>0</v>
      </c>
      <c r="D7359" s="23" t="s">
        <v>63</v>
      </c>
      <c r="E7359" s="23" t="s">
        <v>553</v>
      </c>
      <c r="F7359" s="23" t="s">
        <v>365</v>
      </c>
      <c r="G7359" s="23" t="s">
        <v>553</v>
      </c>
      <c r="H7359" s="32" t="s">
        <v>365</v>
      </c>
      <c r="I7359" s="32" t="s">
        <v>579</v>
      </c>
      <c r="J7359" s="135">
        <v>71</v>
      </c>
      <c r="K7359" s="28">
        <v>0.42198999999999998</v>
      </c>
      <c r="L7359" s="28">
        <f t="shared" si="155"/>
        <v>0.42198999999999998</v>
      </c>
      <c r="M7359" s="28"/>
      <c r="O7359" s="77">
        <v>0.1393100023269653</v>
      </c>
      <c r="Q7359" s="135"/>
      <c r="R7359" s="27"/>
      <c r="BF7359" s="106"/>
    </row>
    <row r="7360" spans="1:58" x14ac:dyDescent="0.25">
      <c r="A7360" t="s">
        <v>17</v>
      </c>
      <c r="B7360" s="23">
        <v>2020</v>
      </c>
      <c r="C7360" s="23" t="s">
        <v>1</v>
      </c>
      <c r="D7360" s="23" t="s">
        <v>64</v>
      </c>
      <c r="E7360" s="23" t="s">
        <v>553</v>
      </c>
      <c r="F7360" s="23" t="s">
        <v>365</v>
      </c>
      <c r="G7360" s="23" t="s">
        <v>553</v>
      </c>
      <c r="H7360" s="32" t="s">
        <v>365</v>
      </c>
      <c r="I7360" s="32" t="s">
        <v>579</v>
      </c>
      <c r="J7360" s="135">
        <v>63</v>
      </c>
      <c r="K7360" s="28">
        <v>0.40078999999999998</v>
      </c>
      <c r="L7360" s="28">
        <f t="shared" si="155"/>
        <v>0.40078999999999998</v>
      </c>
      <c r="M7360" s="28"/>
      <c r="O7360" s="77">
        <v>0.17129999399185181</v>
      </c>
      <c r="Q7360" s="135"/>
      <c r="R7360" s="27"/>
      <c r="BF7360" s="106"/>
    </row>
    <row r="7361" spans="1:58" x14ac:dyDescent="0.25">
      <c r="A7361" t="s">
        <v>17</v>
      </c>
      <c r="B7361" s="23">
        <v>2020</v>
      </c>
      <c r="C7361" s="23" t="s">
        <v>2</v>
      </c>
      <c r="D7361" s="23" t="s">
        <v>65</v>
      </c>
      <c r="E7361" s="23" t="s">
        <v>553</v>
      </c>
      <c r="F7361" s="23" t="s">
        <v>365</v>
      </c>
      <c r="G7361" s="23" t="s">
        <v>553</v>
      </c>
      <c r="H7361" s="32" t="s">
        <v>365</v>
      </c>
      <c r="I7361" s="32" t="s">
        <v>579</v>
      </c>
      <c r="J7361" s="135">
        <v>61</v>
      </c>
      <c r="K7361" s="28">
        <v>0.35391</v>
      </c>
      <c r="L7361" s="28">
        <f t="shared" si="155"/>
        <v>0.35391</v>
      </c>
      <c r="M7361" s="28"/>
      <c r="O7361" s="77">
        <v>0.2179500013589859</v>
      </c>
      <c r="Q7361" s="135"/>
      <c r="R7361" s="27"/>
      <c r="BF7361" s="106"/>
    </row>
    <row r="7362" spans="1:58" x14ac:dyDescent="0.25">
      <c r="A7362" t="s">
        <v>17</v>
      </c>
      <c r="B7362" s="23">
        <v>2020</v>
      </c>
      <c r="C7362" s="23" t="s">
        <v>3</v>
      </c>
      <c r="D7362" s="23" t="s">
        <v>66</v>
      </c>
      <c r="E7362" s="23" t="s">
        <v>553</v>
      </c>
      <c r="F7362" s="23" t="s">
        <v>365</v>
      </c>
      <c r="G7362" s="23" t="s">
        <v>553</v>
      </c>
      <c r="H7362" s="32" t="s">
        <v>365</v>
      </c>
      <c r="I7362" s="32" t="s">
        <v>579</v>
      </c>
      <c r="J7362" s="135">
        <v>60</v>
      </c>
      <c r="K7362" s="28">
        <v>0.36975000000000002</v>
      </c>
      <c r="L7362" s="28">
        <f t="shared" ref="L7362:L7425" si="156">SUMIFS(K:K, E:E, G7362, D:D, D7362, I:I, I7362)</f>
        <v>0.36975000000000002</v>
      </c>
      <c r="M7362" s="28"/>
      <c r="O7362" s="77">
        <v>0.24258999526500699</v>
      </c>
      <c r="Q7362" s="135"/>
      <c r="R7362" s="27"/>
      <c r="BF7362" s="106"/>
    </row>
    <row r="7363" spans="1:58" x14ac:dyDescent="0.25">
      <c r="A7363" t="s">
        <v>17</v>
      </c>
      <c r="B7363" s="23">
        <v>2021</v>
      </c>
      <c r="C7363" s="23" t="s">
        <v>0</v>
      </c>
      <c r="D7363" s="23" t="s">
        <v>67</v>
      </c>
      <c r="E7363" s="23" t="s">
        <v>553</v>
      </c>
      <c r="F7363" s="23" t="s">
        <v>365</v>
      </c>
      <c r="G7363" s="23" t="s">
        <v>553</v>
      </c>
      <c r="H7363" s="32" t="s">
        <v>365</v>
      </c>
      <c r="I7363" s="32" t="s">
        <v>579</v>
      </c>
      <c r="J7363" s="135">
        <v>59</v>
      </c>
      <c r="K7363" s="28">
        <v>0.40171000000000001</v>
      </c>
      <c r="L7363" s="28">
        <f t="shared" si="156"/>
        <v>0.40171000000000001</v>
      </c>
      <c r="M7363" s="28"/>
      <c r="O7363" s="77">
        <v>0.2547299861907959</v>
      </c>
      <c r="Q7363" s="135"/>
      <c r="R7363" s="27"/>
      <c r="BF7363" s="106"/>
    </row>
    <row r="7364" spans="1:58" x14ac:dyDescent="0.25">
      <c r="A7364" t="s">
        <v>17</v>
      </c>
      <c r="B7364" s="23">
        <v>2021</v>
      </c>
      <c r="C7364" s="23" t="s">
        <v>1</v>
      </c>
      <c r="D7364" s="23" t="s">
        <v>68</v>
      </c>
      <c r="E7364" s="23" t="s">
        <v>553</v>
      </c>
      <c r="F7364" s="23" t="s">
        <v>365</v>
      </c>
      <c r="G7364" s="23" t="s">
        <v>553</v>
      </c>
      <c r="H7364" s="32" t="s">
        <v>365</v>
      </c>
      <c r="I7364" s="32" t="s">
        <v>579</v>
      </c>
      <c r="J7364" s="135">
        <v>65</v>
      </c>
      <c r="K7364" s="28">
        <v>0.39079999999999998</v>
      </c>
      <c r="L7364" s="28">
        <f t="shared" si="156"/>
        <v>0.39079999999999998</v>
      </c>
      <c r="M7364" s="28"/>
      <c r="O7364" s="77">
        <v>0.25255998969078058</v>
      </c>
      <c r="Q7364" s="135"/>
      <c r="R7364" s="27"/>
      <c r="BF7364" s="106"/>
    </row>
    <row r="7365" spans="1:58" x14ac:dyDescent="0.25">
      <c r="A7365" t="s">
        <v>17</v>
      </c>
      <c r="B7365" s="23">
        <v>2021</v>
      </c>
      <c r="C7365" s="23" t="s">
        <v>2</v>
      </c>
      <c r="D7365" s="23" t="s">
        <v>69</v>
      </c>
      <c r="E7365" s="23" t="s">
        <v>553</v>
      </c>
      <c r="F7365" s="23" t="s">
        <v>365</v>
      </c>
      <c r="G7365" s="23" t="s">
        <v>553</v>
      </c>
      <c r="H7365" s="32" t="s">
        <v>365</v>
      </c>
      <c r="I7365" s="32" t="s">
        <v>579</v>
      </c>
      <c r="J7365" s="135">
        <v>64</v>
      </c>
      <c r="K7365" s="28">
        <v>0.38131999999999999</v>
      </c>
      <c r="L7365" s="28">
        <f t="shared" si="156"/>
        <v>0.38131999999999999</v>
      </c>
      <c r="M7365" s="28"/>
      <c r="O7365" s="77">
        <v>0.26715001463890081</v>
      </c>
      <c r="Q7365" s="135"/>
      <c r="R7365" s="27"/>
      <c r="BF7365" s="106"/>
    </row>
    <row r="7366" spans="1:58" x14ac:dyDescent="0.25">
      <c r="A7366" t="s">
        <v>17</v>
      </c>
      <c r="B7366" s="23">
        <v>2021</v>
      </c>
      <c r="C7366" s="23" t="s">
        <v>3</v>
      </c>
      <c r="D7366" s="23" t="s">
        <v>70</v>
      </c>
      <c r="E7366" s="23" t="s">
        <v>553</v>
      </c>
      <c r="F7366" s="23" t="s">
        <v>365</v>
      </c>
      <c r="G7366" s="23" t="s">
        <v>553</v>
      </c>
      <c r="H7366" s="32" t="s">
        <v>365</v>
      </c>
      <c r="I7366" s="32" t="s">
        <v>579</v>
      </c>
      <c r="J7366" s="135">
        <v>66</v>
      </c>
      <c r="K7366" s="28">
        <v>0.40076000000000001</v>
      </c>
      <c r="L7366" s="28">
        <f t="shared" si="156"/>
        <v>0.40076000000000001</v>
      </c>
      <c r="M7366" s="28"/>
      <c r="O7366" s="77">
        <v>0.26399001479148859</v>
      </c>
      <c r="Q7366" s="135"/>
      <c r="R7366" s="27"/>
      <c r="BF7366" s="106"/>
    </row>
    <row r="7367" spans="1:58" x14ac:dyDescent="0.25">
      <c r="A7367" t="s">
        <v>17</v>
      </c>
      <c r="B7367" s="23">
        <v>2022</v>
      </c>
      <c r="C7367" s="23" t="s">
        <v>0</v>
      </c>
      <c r="D7367" s="23" t="s">
        <v>71</v>
      </c>
      <c r="E7367" s="23" t="s">
        <v>553</v>
      </c>
      <c r="F7367" s="23" t="s">
        <v>365</v>
      </c>
      <c r="G7367" s="23" t="s">
        <v>553</v>
      </c>
      <c r="H7367" s="32" t="s">
        <v>365</v>
      </c>
      <c r="I7367" s="32" t="s">
        <v>579</v>
      </c>
      <c r="J7367" s="135">
        <v>71</v>
      </c>
      <c r="K7367" s="28">
        <v>0.41404000000000002</v>
      </c>
      <c r="L7367" s="28">
        <f t="shared" si="156"/>
        <v>0.41404000000000002</v>
      </c>
      <c r="M7367" s="28"/>
      <c r="O7367" s="77">
        <v>0.26568999886512762</v>
      </c>
      <c r="Q7367" s="135"/>
      <c r="R7367" s="27"/>
      <c r="BF7367" s="106"/>
    </row>
    <row r="7368" spans="1:58" x14ac:dyDescent="0.25">
      <c r="A7368" t="s">
        <v>17</v>
      </c>
      <c r="B7368" s="23">
        <v>2022</v>
      </c>
      <c r="C7368" s="23" t="s">
        <v>1</v>
      </c>
      <c r="D7368" s="23" t="s">
        <v>72</v>
      </c>
      <c r="E7368" s="23" t="s">
        <v>553</v>
      </c>
      <c r="F7368" s="23" t="s">
        <v>365</v>
      </c>
      <c r="G7368" s="23" t="s">
        <v>553</v>
      </c>
      <c r="H7368" s="32" t="s">
        <v>365</v>
      </c>
      <c r="I7368" s="32" t="s">
        <v>579</v>
      </c>
      <c r="J7368" s="135">
        <v>77</v>
      </c>
      <c r="K7368" s="28">
        <v>0.42157</v>
      </c>
      <c r="L7368" s="28">
        <f t="shared" si="156"/>
        <v>0.42157</v>
      </c>
      <c r="M7368" s="28"/>
      <c r="O7368" s="77">
        <v>0.27766001224517822</v>
      </c>
      <c r="Q7368" s="135"/>
      <c r="R7368" s="27"/>
      <c r="BF7368" s="106"/>
    </row>
    <row r="7369" spans="1:58" x14ac:dyDescent="0.25">
      <c r="A7369" t="s">
        <v>17</v>
      </c>
      <c r="B7369" s="23">
        <v>2022</v>
      </c>
      <c r="C7369" s="23" t="s">
        <v>2</v>
      </c>
      <c r="D7369" s="23" t="s">
        <v>73</v>
      </c>
      <c r="E7369" s="23" t="s">
        <v>553</v>
      </c>
      <c r="F7369" s="23" t="s">
        <v>365</v>
      </c>
      <c r="G7369" s="23" t="s">
        <v>553</v>
      </c>
      <c r="H7369" s="32" t="s">
        <v>365</v>
      </c>
      <c r="I7369" s="32" t="s">
        <v>579</v>
      </c>
      <c r="J7369" s="135">
        <v>79</v>
      </c>
      <c r="K7369" s="28">
        <v>0.44479000000000002</v>
      </c>
      <c r="L7369" s="28">
        <f t="shared" si="156"/>
        <v>0.44479000000000002</v>
      </c>
      <c r="M7369" s="28"/>
      <c r="O7369" s="77">
        <v>0.2497300058603287</v>
      </c>
      <c r="Q7369" s="135"/>
      <c r="R7369" s="27"/>
      <c r="BF7369" s="106"/>
    </row>
    <row r="7370" spans="1:58" x14ac:dyDescent="0.25">
      <c r="A7370" t="s">
        <v>17</v>
      </c>
      <c r="B7370" s="23">
        <v>2022</v>
      </c>
      <c r="C7370" s="23" t="s">
        <v>3</v>
      </c>
      <c r="D7370" s="23" t="s">
        <v>493</v>
      </c>
      <c r="E7370" s="23" t="s">
        <v>553</v>
      </c>
      <c r="F7370" s="23" t="s">
        <v>365</v>
      </c>
      <c r="G7370" s="23" t="s">
        <v>553</v>
      </c>
      <c r="H7370" s="32" t="s">
        <v>365</v>
      </c>
      <c r="I7370" s="32" t="s">
        <v>579</v>
      </c>
      <c r="J7370" s="135">
        <v>80</v>
      </c>
      <c r="K7370" s="28">
        <v>0.43924999999999997</v>
      </c>
      <c r="L7370" s="28">
        <f t="shared" si="156"/>
        <v>0.43924999999999997</v>
      </c>
      <c r="M7370" s="28"/>
      <c r="O7370" s="77">
        <v>0.25554001331329351</v>
      </c>
      <c r="Q7370" s="135"/>
      <c r="R7370" s="27"/>
      <c r="BF7370" s="106"/>
    </row>
    <row r="7371" spans="1:58" x14ac:dyDescent="0.25">
      <c r="A7371" t="s">
        <v>17</v>
      </c>
      <c r="B7371" s="23">
        <v>2023</v>
      </c>
      <c r="C7371" s="23" t="s">
        <v>0</v>
      </c>
      <c r="D7371" s="23" t="s">
        <v>537</v>
      </c>
      <c r="E7371" s="23" t="s">
        <v>553</v>
      </c>
      <c r="F7371" s="23" t="s">
        <v>365</v>
      </c>
      <c r="G7371" s="23" t="s">
        <v>553</v>
      </c>
      <c r="H7371" s="32" t="s">
        <v>365</v>
      </c>
      <c r="I7371" s="32" t="s">
        <v>579</v>
      </c>
      <c r="J7371" s="135">
        <v>82</v>
      </c>
      <c r="K7371" s="28">
        <v>0.44785000000000003</v>
      </c>
      <c r="L7371" s="28">
        <f t="shared" si="156"/>
        <v>0.44785000000000003</v>
      </c>
      <c r="M7371" s="28"/>
      <c r="O7371" s="77">
        <v>0.26218000054359442</v>
      </c>
      <c r="Q7371" s="135"/>
      <c r="R7371" s="27"/>
      <c r="BF7371" s="106"/>
    </row>
    <row r="7372" spans="1:58" x14ac:dyDescent="0.25">
      <c r="A7372" t="s">
        <v>17</v>
      </c>
      <c r="B7372" s="23">
        <v>2019</v>
      </c>
      <c r="C7372" s="23" t="s">
        <v>0</v>
      </c>
      <c r="D7372" s="23" t="s">
        <v>59</v>
      </c>
      <c r="E7372" s="23" t="s">
        <v>252</v>
      </c>
      <c r="F7372" s="23" t="s">
        <v>253</v>
      </c>
      <c r="G7372" s="23" t="s">
        <v>549</v>
      </c>
      <c r="H7372" s="32" t="s">
        <v>357</v>
      </c>
      <c r="I7372" s="32" t="s">
        <v>579</v>
      </c>
      <c r="J7372" s="135">
        <v>8</v>
      </c>
      <c r="K7372" s="28">
        <v>3.125E-2</v>
      </c>
      <c r="L7372" s="28">
        <f t="shared" si="156"/>
        <v>0.26694000000000001</v>
      </c>
      <c r="M7372" s="28"/>
      <c r="O7372" s="77">
        <v>0.31793001294136047</v>
      </c>
      <c r="Q7372" s="135"/>
      <c r="R7372" s="27"/>
      <c r="BF7372" s="106"/>
    </row>
    <row r="7373" spans="1:58" x14ac:dyDescent="0.25">
      <c r="A7373" t="s">
        <v>17</v>
      </c>
      <c r="B7373" s="23">
        <v>2019</v>
      </c>
      <c r="C7373" s="23" t="s">
        <v>1</v>
      </c>
      <c r="D7373" s="23" t="s">
        <v>60</v>
      </c>
      <c r="E7373" s="23" t="s">
        <v>252</v>
      </c>
      <c r="F7373" s="23" t="s">
        <v>253</v>
      </c>
      <c r="G7373" s="23" t="s">
        <v>549</v>
      </c>
      <c r="H7373" s="32" t="s">
        <v>357</v>
      </c>
      <c r="I7373" s="32" t="s">
        <v>579</v>
      </c>
      <c r="J7373" s="135">
        <v>9</v>
      </c>
      <c r="K7373" s="28">
        <v>5.8819999999999997E-2</v>
      </c>
      <c r="L7373" s="28">
        <f t="shared" si="156"/>
        <v>0.26734000000000002</v>
      </c>
      <c r="M7373" s="28"/>
      <c r="O7373" s="77">
        <v>0.29095000028610229</v>
      </c>
      <c r="Q7373" s="135"/>
      <c r="R7373" s="27"/>
      <c r="BF7373" s="106"/>
    </row>
    <row r="7374" spans="1:58" x14ac:dyDescent="0.25">
      <c r="A7374" t="s">
        <v>17</v>
      </c>
      <c r="B7374" s="23">
        <v>2019</v>
      </c>
      <c r="C7374" s="23" t="s">
        <v>2</v>
      </c>
      <c r="D7374" s="23" t="s">
        <v>61</v>
      </c>
      <c r="E7374" s="23" t="s">
        <v>252</v>
      </c>
      <c r="F7374" s="23" t="s">
        <v>253</v>
      </c>
      <c r="G7374" s="23" t="s">
        <v>549</v>
      </c>
      <c r="H7374" s="32" t="s">
        <v>357</v>
      </c>
      <c r="I7374" s="32" t="s">
        <v>579</v>
      </c>
      <c r="J7374" s="135">
        <v>9</v>
      </c>
      <c r="K7374" s="28">
        <v>8.1079999999999999E-2</v>
      </c>
      <c r="L7374" s="28">
        <f t="shared" si="156"/>
        <v>0.28660000000000002</v>
      </c>
      <c r="M7374" s="28"/>
      <c r="O7374" s="77">
        <v>0.2629300057888031</v>
      </c>
      <c r="Q7374" s="135"/>
      <c r="R7374" s="27"/>
      <c r="BF7374" s="106"/>
    </row>
    <row r="7375" spans="1:58" x14ac:dyDescent="0.25">
      <c r="A7375" t="s">
        <v>17</v>
      </c>
      <c r="B7375" s="23">
        <v>2019</v>
      </c>
      <c r="C7375" s="23" t="s">
        <v>3</v>
      </c>
      <c r="D7375" s="23" t="s">
        <v>62</v>
      </c>
      <c r="E7375" s="23" t="s">
        <v>252</v>
      </c>
      <c r="F7375" s="23" t="s">
        <v>253</v>
      </c>
      <c r="G7375" s="23" t="s">
        <v>549</v>
      </c>
      <c r="H7375" s="32" t="s">
        <v>357</v>
      </c>
      <c r="I7375" s="32" t="s">
        <v>579</v>
      </c>
      <c r="J7375" s="135">
        <v>8</v>
      </c>
      <c r="K7375" s="28">
        <v>6.0609999999999997E-2</v>
      </c>
      <c r="L7375" s="28">
        <f t="shared" si="156"/>
        <v>0.28434999999999999</v>
      </c>
      <c r="M7375" s="28"/>
      <c r="O7375" s="77">
        <v>0.230880007147789</v>
      </c>
      <c r="Q7375" s="135"/>
      <c r="R7375" s="27"/>
      <c r="BF7375" s="106"/>
    </row>
    <row r="7376" spans="1:58" x14ac:dyDescent="0.25">
      <c r="A7376" t="s">
        <v>17</v>
      </c>
      <c r="B7376" s="23">
        <v>2020</v>
      </c>
      <c r="C7376" s="23" t="s">
        <v>0</v>
      </c>
      <c r="D7376" s="23" t="s">
        <v>63</v>
      </c>
      <c r="E7376" s="23" t="s">
        <v>252</v>
      </c>
      <c r="F7376" s="23" t="s">
        <v>253</v>
      </c>
      <c r="G7376" s="23" t="s">
        <v>549</v>
      </c>
      <c r="H7376" s="32" t="s">
        <v>357</v>
      </c>
      <c r="I7376" s="32" t="s">
        <v>579</v>
      </c>
      <c r="J7376" s="135">
        <v>7</v>
      </c>
      <c r="K7376" s="28">
        <v>7.1429999999999993E-2</v>
      </c>
      <c r="L7376" s="28">
        <f t="shared" si="156"/>
        <v>0.27257999999999999</v>
      </c>
      <c r="M7376" s="28"/>
      <c r="O7376" s="77">
        <v>0.1393100023269653</v>
      </c>
      <c r="Q7376" s="135"/>
      <c r="R7376" s="27"/>
      <c r="BF7376" s="106"/>
    </row>
    <row r="7377" spans="1:58" x14ac:dyDescent="0.25">
      <c r="A7377" t="s">
        <v>17</v>
      </c>
      <c r="B7377" s="23">
        <v>2020</v>
      </c>
      <c r="C7377" s="23" t="s">
        <v>1</v>
      </c>
      <c r="D7377" s="23" t="s">
        <v>64</v>
      </c>
      <c r="E7377" s="23" t="s">
        <v>252</v>
      </c>
      <c r="F7377" s="23" t="s">
        <v>253</v>
      </c>
      <c r="G7377" s="23" t="s">
        <v>549</v>
      </c>
      <c r="H7377" s="32" t="s">
        <v>357</v>
      </c>
      <c r="I7377" s="32" t="s">
        <v>579</v>
      </c>
      <c r="J7377" s="135">
        <v>6</v>
      </c>
      <c r="K7377" s="28">
        <v>4.1669999999999999E-2</v>
      </c>
      <c r="L7377" s="28">
        <f t="shared" si="156"/>
        <v>0.27387</v>
      </c>
      <c r="M7377" s="28"/>
      <c r="O7377" s="77">
        <v>0.17129999399185181</v>
      </c>
      <c r="Q7377" s="135"/>
      <c r="R7377" s="27"/>
      <c r="BF7377" s="106"/>
    </row>
    <row r="7378" spans="1:58" x14ac:dyDescent="0.25">
      <c r="A7378" t="s">
        <v>17</v>
      </c>
      <c r="B7378" s="23">
        <v>2020</v>
      </c>
      <c r="C7378" s="23" t="s">
        <v>2</v>
      </c>
      <c r="D7378" s="23" t="s">
        <v>65</v>
      </c>
      <c r="E7378" s="23" t="s">
        <v>252</v>
      </c>
      <c r="F7378" s="23" t="s">
        <v>253</v>
      </c>
      <c r="G7378" s="23" t="s">
        <v>549</v>
      </c>
      <c r="H7378" s="32" t="s">
        <v>357</v>
      </c>
      <c r="I7378" s="32" t="s">
        <v>579</v>
      </c>
      <c r="J7378" s="135">
        <v>6</v>
      </c>
      <c r="K7378" s="28">
        <v>0</v>
      </c>
      <c r="L7378" s="28">
        <f t="shared" si="156"/>
        <v>0.23985000000000001</v>
      </c>
      <c r="M7378" s="28"/>
      <c r="O7378" s="77">
        <v>0.2179500013589859</v>
      </c>
      <c r="Q7378" s="135"/>
      <c r="R7378" s="27"/>
      <c r="BF7378" s="106"/>
    </row>
    <row r="7379" spans="1:58" x14ac:dyDescent="0.25">
      <c r="A7379" t="s">
        <v>17</v>
      </c>
      <c r="B7379" s="23">
        <v>2020</v>
      </c>
      <c r="C7379" s="23" t="s">
        <v>3</v>
      </c>
      <c r="D7379" s="23" t="s">
        <v>66</v>
      </c>
      <c r="E7379" s="23" t="s">
        <v>252</v>
      </c>
      <c r="F7379" s="23" t="s">
        <v>253</v>
      </c>
      <c r="G7379" s="23" t="s">
        <v>549</v>
      </c>
      <c r="H7379" s="32" t="s">
        <v>357</v>
      </c>
      <c r="I7379" s="32" t="s">
        <v>579</v>
      </c>
      <c r="J7379" s="135">
        <v>7</v>
      </c>
      <c r="K7379" s="28">
        <v>3.8460000000000001E-2</v>
      </c>
      <c r="L7379" s="28">
        <f t="shared" si="156"/>
        <v>0.24468000000000001</v>
      </c>
      <c r="M7379" s="28"/>
      <c r="O7379" s="77">
        <v>0.24258999526500699</v>
      </c>
      <c r="Q7379" s="135"/>
      <c r="R7379" s="27"/>
      <c r="BF7379" s="106"/>
    </row>
    <row r="7380" spans="1:58" x14ac:dyDescent="0.25">
      <c r="A7380" t="s">
        <v>17</v>
      </c>
      <c r="B7380" s="23">
        <v>2021</v>
      </c>
      <c r="C7380" s="23" t="s">
        <v>0</v>
      </c>
      <c r="D7380" s="23" t="s">
        <v>67</v>
      </c>
      <c r="E7380" s="23" t="s">
        <v>252</v>
      </c>
      <c r="F7380" s="23" t="s">
        <v>253</v>
      </c>
      <c r="G7380" s="23" t="s">
        <v>549</v>
      </c>
      <c r="H7380" s="32" t="s">
        <v>357</v>
      </c>
      <c r="I7380" s="32" t="s">
        <v>579</v>
      </c>
      <c r="J7380" s="135">
        <v>7</v>
      </c>
      <c r="K7380" s="28">
        <v>3.7039999999999997E-2</v>
      </c>
      <c r="L7380" s="28">
        <f t="shared" si="156"/>
        <v>0.24549000000000001</v>
      </c>
      <c r="M7380" s="28"/>
      <c r="O7380" s="77">
        <v>0.2547299861907959</v>
      </c>
      <c r="Q7380" s="135"/>
      <c r="R7380" s="27"/>
      <c r="BF7380" s="106"/>
    </row>
    <row r="7381" spans="1:58" x14ac:dyDescent="0.25">
      <c r="A7381" t="s">
        <v>17</v>
      </c>
      <c r="B7381" s="23">
        <v>2021</v>
      </c>
      <c r="C7381" s="23" t="s">
        <v>1</v>
      </c>
      <c r="D7381" s="23" t="s">
        <v>68</v>
      </c>
      <c r="E7381" s="23" t="s">
        <v>252</v>
      </c>
      <c r="F7381" s="23" t="s">
        <v>253</v>
      </c>
      <c r="G7381" s="23" t="s">
        <v>549</v>
      </c>
      <c r="H7381" s="32" t="s">
        <v>357</v>
      </c>
      <c r="I7381" s="32" t="s">
        <v>579</v>
      </c>
      <c r="J7381" s="135">
        <v>10</v>
      </c>
      <c r="K7381" s="28">
        <v>2.5000000000000001E-2</v>
      </c>
      <c r="L7381" s="28">
        <f t="shared" si="156"/>
        <v>0.27030999999999999</v>
      </c>
      <c r="M7381" s="28"/>
      <c r="O7381" s="77">
        <v>0.25255998969078058</v>
      </c>
      <c r="Q7381" s="135"/>
      <c r="R7381" s="27"/>
      <c r="BF7381" s="106"/>
    </row>
    <row r="7382" spans="1:58" x14ac:dyDescent="0.25">
      <c r="A7382" t="s">
        <v>17</v>
      </c>
      <c r="B7382" s="23">
        <v>2021</v>
      </c>
      <c r="C7382" s="23" t="s">
        <v>2</v>
      </c>
      <c r="D7382" s="23" t="s">
        <v>69</v>
      </c>
      <c r="E7382" s="23" t="s">
        <v>252</v>
      </c>
      <c r="F7382" s="23" t="s">
        <v>253</v>
      </c>
      <c r="G7382" s="23" t="s">
        <v>549</v>
      </c>
      <c r="H7382" s="32" t="s">
        <v>357</v>
      </c>
      <c r="I7382" s="32" t="s">
        <v>579</v>
      </c>
      <c r="J7382" s="135">
        <v>10</v>
      </c>
      <c r="K7382" s="28">
        <v>2.564E-2</v>
      </c>
      <c r="L7382" s="28">
        <f t="shared" si="156"/>
        <v>0.29172999999999999</v>
      </c>
      <c r="M7382" s="28"/>
      <c r="O7382" s="77">
        <v>0.26715001463890081</v>
      </c>
      <c r="Q7382" s="135"/>
      <c r="R7382" s="27"/>
      <c r="BF7382" s="106"/>
    </row>
    <row r="7383" spans="1:58" x14ac:dyDescent="0.25">
      <c r="A7383" t="s">
        <v>17</v>
      </c>
      <c r="B7383" s="23">
        <v>2021</v>
      </c>
      <c r="C7383" s="23" t="s">
        <v>3</v>
      </c>
      <c r="D7383" s="23" t="s">
        <v>70</v>
      </c>
      <c r="E7383" s="23" t="s">
        <v>252</v>
      </c>
      <c r="F7383" s="23" t="s">
        <v>253</v>
      </c>
      <c r="G7383" s="23" t="s">
        <v>549</v>
      </c>
      <c r="H7383" s="32" t="s">
        <v>357</v>
      </c>
      <c r="I7383" s="32" t="s">
        <v>579</v>
      </c>
      <c r="J7383" s="135">
        <v>9</v>
      </c>
      <c r="K7383" s="28">
        <v>0</v>
      </c>
      <c r="L7383" s="28">
        <f t="shared" si="156"/>
        <v>0.28166999999999998</v>
      </c>
      <c r="M7383" s="28"/>
      <c r="O7383" s="77">
        <v>0.26399001479148859</v>
      </c>
      <c r="Q7383" s="135"/>
      <c r="R7383" s="27"/>
      <c r="BF7383" s="106"/>
    </row>
    <row r="7384" spans="1:58" x14ac:dyDescent="0.25">
      <c r="A7384" t="s">
        <v>17</v>
      </c>
      <c r="B7384" s="23">
        <v>2022</v>
      </c>
      <c r="C7384" s="23" t="s">
        <v>0</v>
      </c>
      <c r="D7384" s="23" t="s">
        <v>71</v>
      </c>
      <c r="E7384" s="23" t="s">
        <v>252</v>
      </c>
      <c r="F7384" s="23" t="s">
        <v>253</v>
      </c>
      <c r="G7384" s="23" t="s">
        <v>549</v>
      </c>
      <c r="H7384" s="32" t="s">
        <v>357</v>
      </c>
      <c r="I7384" s="32" t="s">
        <v>579</v>
      </c>
      <c r="J7384" s="135">
        <v>10</v>
      </c>
      <c r="K7384" s="28">
        <v>0</v>
      </c>
      <c r="L7384" s="28">
        <f t="shared" si="156"/>
        <v>0.28345999999999999</v>
      </c>
      <c r="M7384" s="28"/>
      <c r="O7384" s="77">
        <v>0.26568999886512762</v>
      </c>
      <c r="Q7384" s="135"/>
      <c r="R7384" s="27"/>
      <c r="BF7384" s="106"/>
    </row>
    <row r="7385" spans="1:58" x14ac:dyDescent="0.25">
      <c r="A7385" t="s">
        <v>17</v>
      </c>
      <c r="B7385" s="23">
        <v>2022</v>
      </c>
      <c r="C7385" s="23" t="s">
        <v>1</v>
      </c>
      <c r="D7385" s="23" t="s">
        <v>72</v>
      </c>
      <c r="E7385" s="23" t="s">
        <v>252</v>
      </c>
      <c r="F7385" s="23" t="s">
        <v>253</v>
      </c>
      <c r="G7385" s="23" t="s">
        <v>549</v>
      </c>
      <c r="H7385" s="32" t="s">
        <v>357</v>
      </c>
      <c r="I7385" s="32" t="s">
        <v>579</v>
      </c>
      <c r="J7385" s="135">
        <v>7</v>
      </c>
      <c r="K7385" s="28">
        <v>0.10345</v>
      </c>
      <c r="L7385" s="28">
        <f t="shared" si="156"/>
        <v>0.28183000000000002</v>
      </c>
      <c r="M7385" s="28"/>
      <c r="O7385" s="77">
        <v>0.27766001224517822</v>
      </c>
      <c r="Q7385" s="135"/>
      <c r="R7385" s="27"/>
      <c r="BF7385" s="106"/>
    </row>
    <row r="7386" spans="1:58" x14ac:dyDescent="0.25">
      <c r="A7386" t="s">
        <v>17</v>
      </c>
      <c r="B7386" s="23">
        <v>2022</v>
      </c>
      <c r="C7386" s="23" t="s">
        <v>2</v>
      </c>
      <c r="D7386" s="23" t="s">
        <v>73</v>
      </c>
      <c r="E7386" s="23" t="s">
        <v>252</v>
      </c>
      <c r="F7386" s="23" t="s">
        <v>253</v>
      </c>
      <c r="G7386" s="23" t="s">
        <v>549</v>
      </c>
      <c r="H7386" s="32" t="s">
        <v>357</v>
      </c>
      <c r="I7386" s="32" t="s">
        <v>579</v>
      </c>
      <c r="J7386" s="135">
        <v>9</v>
      </c>
      <c r="K7386" s="28">
        <v>8.5709999999999995E-2</v>
      </c>
      <c r="L7386" s="28">
        <f t="shared" si="156"/>
        <v>0.28365000000000001</v>
      </c>
      <c r="M7386" s="28"/>
      <c r="O7386" s="77">
        <v>0.2497300058603287</v>
      </c>
      <c r="Q7386" s="135"/>
      <c r="R7386" s="27"/>
      <c r="BF7386" s="106"/>
    </row>
    <row r="7387" spans="1:58" x14ac:dyDescent="0.25">
      <c r="A7387" t="s">
        <v>17</v>
      </c>
      <c r="B7387" s="23">
        <v>2022</v>
      </c>
      <c r="C7387" s="23" t="s">
        <v>3</v>
      </c>
      <c r="D7387" s="23" t="s">
        <v>493</v>
      </c>
      <c r="E7387" s="23" t="s">
        <v>252</v>
      </c>
      <c r="F7387" s="23" t="s">
        <v>253</v>
      </c>
      <c r="G7387" s="23" t="s">
        <v>549</v>
      </c>
      <c r="H7387" s="32" t="s">
        <v>357</v>
      </c>
      <c r="I7387" s="32" t="s">
        <v>579</v>
      </c>
      <c r="J7387" s="135">
        <v>9</v>
      </c>
      <c r="K7387" s="28">
        <v>8.5709999999999995E-2</v>
      </c>
      <c r="L7387" s="28">
        <f t="shared" si="156"/>
        <v>0.29172999999999999</v>
      </c>
      <c r="M7387" s="28"/>
      <c r="O7387" s="77">
        <v>0.25554001331329351</v>
      </c>
      <c r="Q7387" s="135"/>
      <c r="R7387" s="27"/>
      <c r="BF7387" s="106"/>
    </row>
    <row r="7388" spans="1:58" x14ac:dyDescent="0.25">
      <c r="A7388" t="s">
        <v>17</v>
      </c>
      <c r="B7388" s="23">
        <v>2023</v>
      </c>
      <c r="C7388" s="23" t="s">
        <v>0</v>
      </c>
      <c r="D7388" s="23" t="s">
        <v>537</v>
      </c>
      <c r="E7388" s="23" t="s">
        <v>252</v>
      </c>
      <c r="F7388" s="23" t="s">
        <v>253</v>
      </c>
      <c r="G7388" s="23" t="s">
        <v>549</v>
      </c>
      <c r="H7388" s="32" t="s">
        <v>357</v>
      </c>
      <c r="I7388" s="32" t="s">
        <v>579</v>
      </c>
      <c r="J7388" s="135">
        <v>8</v>
      </c>
      <c r="K7388" s="28">
        <v>9.375E-2</v>
      </c>
      <c r="L7388" s="28">
        <f t="shared" si="156"/>
        <v>0.28748000000000001</v>
      </c>
      <c r="M7388" s="28"/>
      <c r="O7388" s="77">
        <v>0.26218000054359442</v>
      </c>
      <c r="Q7388" s="135"/>
      <c r="R7388" s="27"/>
      <c r="BF7388" s="106"/>
    </row>
    <row r="7389" spans="1:58" x14ac:dyDescent="0.25">
      <c r="A7389" t="s">
        <v>17</v>
      </c>
      <c r="B7389" s="23">
        <v>2019</v>
      </c>
      <c r="C7389" s="23" t="s">
        <v>0</v>
      </c>
      <c r="D7389" s="23" t="s">
        <v>59</v>
      </c>
      <c r="E7389" s="23" t="s">
        <v>254</v>
      </c>
      <c r="F7389" s="23" t="s">
        <v>255</v>
      </c>
      <c r="G7389" s="23" t="s">
        <v>552</v>
      </c>
      <c r="H7389" s="32" t="s">
        <v>354</v>
      </c>
      <c r="I7389" s="32" t="s">
        <v>579</v>
      </c>
      <c r="J7389" s="135">
        <v>17</v>
      </c>
      <c r="K7389" s="28">
        <v>0.11940000000000001</v>
      </c>
      <c r="L7389" s="28">
        <f t="shared" si="156"/>
        <v>0.24245</v>
      </c>
      <c r="M7389" s="28"/>
      <c r="O7389" s="77">
        <v>0.31793001294136047</v>
      </c>
      <c r="Q7389" s="135"/>
      <c r="R7389" s="27"/>
      <c r="BF7389" s="106"/>
    </row>
    <row r="7390" spans="1:58" x14ac:dyDescent="0.25">
      <c r="A7390" t="s">
        <v>17</v>
      </c>
      <c r="B7390" s="23">
        <v>2019</v>
      </c>
      <c r="C7390" s="23" t="s">
        <v>1</v>
      </c>
      <c r="D7390" s="23" t="s">
        <v>60</v>
      </c>
      <c r="E7390" s="23" t="s">
        <v>254</v>
      </c>
      <c r="F7390" s="23" t="s">
        <v>255</v>
      </c>
      <c r="G7390" s="23" t="s">
        <v>552</v>
      </c>
      <c r="H7390" s="32" t="s">
        <v>354</v>
      </c>
      <c r="I7390" s="32" t="s">
        <v>579</v>
      </c>
      <c r="J7390" s="135">
        <v>16</v>
      </c>
      <c r="K7390" s="28">
        <v>0.1129</v>
      </c>
      <c r="L7390" s="28">
        <f t="shared" si="156"/>
        <v>0.23713999999999999</v>
      </c>
      <c r="M7390" s="28"/>
      <c r="O7390" s="77">
        <v>0.29095000028610229</v>
      </c>
      <c r="Q7390" s="135"/>
      <c r="R7390" s="27"/>
      <c r="BF7390" s="106"/>
    </row>
    <row r="7391" spans="1:58" x14ac:dyDescent="0.25">
      <c r="A7391" t="s">
        <v>17</v>
      </c>
      <c r="B7391" s="23">
        <v>2019</v>
      </c>
      <c r="C7391" s="23" t="s">
        <v>2</v>
      </c>
      <c r="D7391" s="23" t="s">
        <v>61</v>
      </c>
      <c r="E7391" s="23" t="s">
        <v>254</v>
      </c>
      <c r="F7391" s="23" t="s">
        <v>255</v>
      </c>
      <c r="G7391" s="23" t="s">
        <v>552</v>
      </c>
      <c r="H7391" s="32" t="s">
        <v>354</v>
      </c>
      <c r="I7391" s="32" t="s">
        <v>579</v>
      </c>
      <c r="J7391" s="135">
        <v>12</v>
      </c>
      <c r="K7391" s="28">
        <v>8.3330000000000001E-2</v>
      </c>
      <c r="L7391" s="28">
        <f t="shared" si="156"/>
        <v>0.24392</v>
      </c>
      <c r="M7391" s="28"/>
      <c r="O7391" s="77">
        <v>0.2629300057888031</v>
      </c>
      <c r="Q7391" s="135"/>
      <c r="R7391" s="27"/>
      <c r="BF7391" s="106"/>
    </row>
    <row r="7392" spans="1:58" x14ac:dyDescent="0.25">
      <c r="A7392" t="s">
        <v>17</v>
      </c>
      <c r="B7392" s="23">
        <v>2019</v>
      </c>
      <c r="C7392" s="23" t="s">
        <v>3</v>
      </c>
      <c r="D7392" s="23" t="s">
        <v>62</v>
      </c>
      <c r="E7392" s="23" t="s">
        <v>254</v>
      </c>
      <c r="F7392" s="23" t="s">
        <v>255</v>
      </c>
      <c r="G7392" s="23" t="s">
        <v>552</v>
      </c>
      <c r="H7392" s="32" t="s">
        <v>354</v>
      </c>
      <c r="I7392" s="32" t="s">
        <v>579</v>
      </c>
      <c r="J7392" s="135">
        <v>14</v>
      </c>
      <c r="K7392" s="28">
        <v>8.9289999999999994E-2</v>
      </c>
      <c r="L7392" s="28">
        <f t="shared" si="156"/>
        <v>0.23752999999999999</v>
      </c>
      <c r="M7392" s="28"/>
      <c r="O7392" s="77">
        <v>0.230880007147789</v>
      </c>
      <c r="Q7392" s="135"/>
      <c r="R7392" s="27"/>
      <c r="BF7392" s="106"/>
    </row>
    <row r="7393" spans="1:58" x14ac:dyDescent="0.25">
      <c r="A7393" t="s">
        <v>17</v>
      </c>
      <c r="B7393" s="23">
        <v>2020</v>
      </c>
      <c r="C7393" s="23" t="s">
        <v>0</v>
      </c>
      <c r="D7393" s="23" t="s">
        <v>63</v>
      </c>
      <c r="E7393" s="23" t="s">
        <v>254</v>
      </c>
      <c r="F7393" s="23" t="s">
        <v>255</v>
      </c>
      <c r="G7393" s="23" t="s">
        <v>552</v>
      </c>
      <c r="H7393" s="32" t="s">
        <v>354</v>
      </c>
      <c r="I7393" s="32" t="s">
        <v>579</v>
      </c>
      <c r="J7393" s="135">
        <v>18</v>
      </c>
      <c r="K7393" s="28">
        <v>8.3330000000000001E-2</v>
      </c>
      <c r="L7393" s="28">
        <f t="shared" si="156"/>
        <v>0.19389999999999999</v>
      </c>
      <c r="M7393" s="28"/>
      <c r="O7393" s="77">
        <v>0.1393100023269653</v>
      </c>
      <c r="Q7393" s="135"/>
      <c r="R7393" s="27"/>
      <c r="BF7393" s="106"/>
    </row>
    <row r="7394" spans="1:58" x14ac:dyDescent="0.25">
      <c r="A7394" t="s">
        <v>17</v>
      </c>
      <c r="B7394" s="23">
        <v>2020</v>
      </c>
      <c r="C7394" s="23" t="s">
        <v>1</v>
      </c>
      <c r="D7394" s="23" t="s">
        <v>64</v>
      </c>
      <c r="E7394" s="23" t="s">
        <v>254</v>
      </c>
      <c r="F7394" s="23" t="s">
        <v>255</v>
      </c>
      <c r="G7394" s="23" t="s">
        <v>552</v>
      </c>
      <c r="H7394" s="32" t="s">
        <v>354</v>
      </c>
      <c r="I7394" s="32" t="s">
        <v>579</v>
      </c>
      <c r="J7394" s="135">
        <v>18</v>
      </c>
      <c r="K7394" s="28">
        <v>7.1429999999999993E-2</v>
      </c>
      <c r="L7394" s="28">
        <f t="shared" si="156"/>
        <v>0.16827</v>
      </c>
      <c r="M7394" s="28"/>
      <c r="O7394" s="77">
        <v>0.17129999399185181</v>
      </c>
      <c r="Q7394" s="135"/>
      <c r="R7394" s="27"/>
      <c r="BF7394" s="106"/>
    </row>
    <row r="7395" spans="1:58" x14ac:dyDescent="0.25">
      <c r="A7395" t="s">
        <v>17</v>
      </c>
      <c r="B7395" s="23">
        <v>2020</v>
      </c>
      <c r="C7395" s="23" t="s">
        <v>2</v>
      </c>
      <c r="D7395" s="23" t="s">
        <v>65</v>
      </c>
      <c r="E7395" s="23" t="s">
        <v>254</v>
      </c>
      <c r="F7395" s="23" t="s">
        <v>255</v>
      </c>
      <c r="G7395" s="23" t="s">
        <v>552</v>
      </c>
      <c r="H7395" s="32" t="s">
        <v>354</v>
      </c>
      <c r="I7395" s="32" t="s">
        <v>579</v>
      </c>
      <c r="J7395" s="135">
        <v>19</v>
      </c>
      <c r="K7395" s="28">
        <v>6.7570000000000005E-2</v>
      </c>
      <c r="L7395" s="28">
        <f t="shared" si="156"/>
        <v>0.16169</v>
      </c>
      <c r="M7395" s="28"/>
      <c r="O7395" s="77">
        <v>0.2179500013589859</v>
      </c>
      <c r="Q7395" s="135"/>
      <c r="R7395" s="27"/>
      <c r="BF7395" s="106"/>
    </row>
    <row r="7396" spans="1:58" x14ac:dyDescent="0.25">
      <c r="A7396" t="s">
        <v>17</v>
      </c>
      <c r="B7396" s="23">
        <v>2020</v>
      </c>
      <c r="C7396" s="23" t="s">
        <v>3</v>
      </c>
      <c r="D7396" s="23" t="s">
        <v>66</v>
      </c>
      <c r="E7396" s="23" t="s">
        <v>254</v>
      </c>
      <c r="F7396" s="23" t="s">
        <v>255</v>
      </c>
      <c r="G7396" s="23" t="s">
        <v>552</v>
      </c>
      <c r="H7396" s="32" t="s">
        <v>354</v>
      </c>
      <c r="I7396" s="32" t="s">
        <v>579</v>
      </c>
      <c r="J7396" s="135">
        <v>16</v>
      </c>
      <c r="K7396" s="28">
        <v>3.2259999999999997E-2</v>
      </c>
      <c r="L7396" s="28">
        <f t="shared" si="156"/>
        <v>0.16411999999999999</v>
      </c>
      <c r="M7396" s="28"/>
      <c r="O7396" s="77">
        <v>0.24258999526500699</v>
      </c>
      <c r="Q7396" s="135"/>
      <c r="R7396" s="27"/>
      <c r="BF7396" s="106"/>
    </row>
    <row r="7397" spans="1:58" x14ac:dyDescent="0.25">
      <c r="A7397" t="s">
        <v>17</v>
      </c>
      <c r="B7397" s="23">
        <v>2021</v>
      </c>
      <c r="C7397" s="23" t="s">
        <v>0</v>
      </c>
      <c r="D7397" s="23" t="s">
        <v>67</v>
      </c>
      <c r="E7397" s="23" t="s">
        <v>254</v>
      </c>
      <c r="F7397" s="23" t="s">
        <v>255</v>
      </c>
      <c r="G7397" s="23" t="s">
        <v>552</v>
      </c>
      <c r="H7397" s="32" t="s">
        <v>354</v>
      </c>
      <c r="I7397" s="32" t="s">
        <v>579</v>
      </c>
      <c r="J7397" s="135">
        <v>12</v>
      </c>
      <c r="K7397" s="28">
        <v>2.0830000000000001E-2</v>
      </c>
      <c r="L7397" s="28">
        <f t="shared" si="156"/>
        <v>0.19239000000000001</v>
      </c>
      <c r="M7397" s="28"/>
      <c r="O7397" s="77">
        <v>0.2547299861907959</v>
      </c>
      <c r="Q7397" s="135"/>
      <c r="R7397" s="27"/>
      <c r="BF7397" s="106"/>
    </row>
    <row r="7398" spans="1:58" x14ac:dyDescent="0.25">
      <c r="A7398" t="s">
        <v>17</v>
      </c>
      <c r="B7398" s="23">
        <v>2021</v>
      </c>
      <c r="C7398" s="23" t="s">
        <v>1</v>
      </c>
      <c r="D7398" s="23" t="s">
        <v>68</v>
      </c>
      <c r="E7398" s="23" t="s">
        <v>254</v>
      </c>
      <c r="F7398" s="23" t="s">
        <v>255</v>
      </c>
      <c r="G7398" s="23" t="s">
        <v>552</v>
      </c>
      <c r="H7398" s="32" t="s">
        <v>354</v>
      </c>
      <c r="I7398" s="32" t="s">
        <v>579</v>
      </c>
      <c r="J7398" s="135">
        <v>13</v>
      </c>
      <c r="K7398" s="28">
        <v>3.7740000000000003E-2</v>
      </c>
      <c r="L7398" s="28">
        <f t="shared" si="156"/>
        <v>0.19439000000000001</v>
      </c>
      <c r="M7398" s="28"/>
      <c r="O7398" s="77">
        <v>0.25255998969078058</v>
      </c>
      <c r="Q7398" s="135"/>
      <c r="R7398" s="27"/>
      <c r="BF7398" s="106"/>
    </row>
    <row r="7399" spans="1:58" x14ac:dyDescent="0.25">
      <c r="A7399" t="s">
        <v>17</v>
      </c>
      <c r="B7399" s="23">
        <v>2021</v>
      </c>
      <c r="C7399" s="23" t="s">
        <v>2</v>
      </c>
      <c r="D7399" s="23" t="s">
        <v>69</v>
      </c>
      <c r="E7399" s="23" t="s">
        <v>254</v>
      </c>
      <c r="F7399" s="23" t="s">
        <v>255</v>
      </c>
      <c r="G7399" s="23" t="s">
        <v>552</v>
      </c>
      <c r="H7399" s="32" t="s">
        <v>354</v>
      </c>
      <c r="I7399" s="32" t="s">
        <v>579</v>
      </c>
      <c r="J7399" s="135">
        <v>17</v>
      </c>
      <c r="K7399" s="28">
        <v>5.9700000000000003E-2</v>
      </c>
      <c r="L7399" s="28">
        <f t="shared" si="156"/>
        <v>0.20494000000000001</v>
      </c>
      <c r="M7399" s="28"/>
      <c r="O7399" s="77">
        <v>0.26715001463890081</v>
      </c>
      <c r="Q7399" s="135"/>
      <c r="R7399" s="27"/>
      <c r="BF7399" s="106"/>
    </row>
    <row r="7400" spans="1:58" x14ac:dyDescent="0.25">
      <c r="A7400" t="s">
        <v>17</v>
      </c>
      <c r="B7400" s="23">
        <v>2021</v>
      </c>
      <c r="C7400" s="23" t="s">
        <v>3</v>
      </c>
      <c r="D7400" s="23" t="s">
        <v>70</v>
      </c>
      <c r="E7400" s="23" t="s">
        <v>254</v>
      </c>
      <c r="F7400" s="23" t="s">
        <v>255</v>
      </c>
      <c r="G7400" s="23" t="s">
        <v>552</v>
      </c>
      <c r="H7400" s="32" t="s">
        <v>354</v>
      </c>
      <c r="I7400" s="32" t="s">
        <v>579</v>
      </c>
      <c r="J7400" s="135">
        <v>25</v>
      </c>
      <c r="K7400" s="28">
        <v>0.13131000000000001</v>
      </c>
      <c r="L7400" s="28">
        <f t="shared" si="156"/>
        <v>0.21820999999999999</v>
      </c>
      <c r="M7400" s="28"/>
      <c r="O7400" s="77">
        <v>0.26399001479148859</v>
      </c>
      <c r="Q7400" s="135"/>
      <c r="R7400" s="27"/>
      <c r="BF7400" s="106"/>
    </row>
    <row r="7401" spans="1:58" x14ac:dyDescent="0.25">
      <c r="A7401" t="s">
        <v>17</v>
      </c>
      <c r="B7401" s="23">
        <v>2022</v>
      </c>
      <c r="C7401" s="23" t="s">
        <v>0</v>
      </c>
      <c r="D7401" s="23" t="s">
        <v>71</v>
      </c>
      <c r="E7401" s="23" t="s">
        <v>254</v>
      </c>
      <c r="F7401" s="23" t="s">
        <v>255</v>
      </c>
      <c r="G7401" s="23" t="s">
        <v>552</v>
      </c>
      <c r="H7401" s="32" t="s">
        <v>354</v>
      </c>
      <c r="I7401" s="32" t="s">
        <v>579</v>
      </c>
      <c r="J7401" s="135">
        <v>27</v>
      </c>
      <c r="K7401" s="28">
        <v>0.15093999999999999</v>
      </c>
      <c r="L7401" s="28">
        <f t="shared" si="156"/>
        <v>0.22433</v>
      </c>
      <c r="M7401" s="28"/>
      <c r="O7401" s="77">
        <v>0.26568999886512762</v>
      </c>
      <c r="Q7401" s="135"/>
      <c r="R7401" s="27"/>
      <c r="BF7401" s="106"/>
    </row>
    <row r="7402" spans="1:58" x14ac:dyDescent="0.25">
      <c r="A7402" t="s">
        <v>17</v>
      </c>
      <c r="B7402" s="23">
        <v>2022</v>
      </c>
      <c r="C7402" s="23" t="s">
        <v>1</v>
      </c>
      <c r="D7402" s="23" t="s">
        <v>72</v>
      </c>
      <c r="E7402" s="23" t="s">
        <v>254</v>
      </c>
      <c r="F7402" s="23" t="s">
        <v>255</v>
      </c>
      <c r="G7402" s="23" t="s">
        <v>552</v>
      </c>
      <c r="H7402" s="32" t="s">
        <v>354</v>
      </c>
      <c r="I7402" s="32" t="s">
        <v>579</v>
      </c>
      <c r="J7402" s="135">
        <v>25</v>
      </c>
      <c r="K7402" s="28">
        <v>0.17</v>
      </c>
      <c r="L7402" s="28">
        <f t="shared" si="156"/>
        <v>0.23318</v>
      </c>
      <c r="M7402" s="28"/>
      <c r="O7402" s="77">
        <v>0.27766001224517822</v>
      </c>
      <c r="Q7402" s="135"/>
      <c r="R7402" s="27"/>
      <c r="BF7402" s="106"/>
    </row>
    <row r="7403" spans="1:58" x14ac:dyDescent="0.25">
      <c r="A7403" t="s">
        <v>17</v>
      </c>
      <c r="B7403" s="23">
        <v>2022</v>
      </c>
      <c r="C7403" s="23" t="s">
        <v>2</v>
      </c>
      <c r="D7403" s="23" t="s">
        <v>73</v>
      </c>
      <c r="E7403" s="23" t="s">
        <v>254</v>
      </c>
      <c r="F7403" s="23" t="s">
        <v>255</v>
      </c>
      <c r="G7403" s="23" t="s">
        <v>552</v>
      </c>
      <c r="H7403" s="32" t="s">
        <v>354</v>
      </c>
      <c r="I7403" s="32" t="s">
        <v>579</v>
      </c>
      <c r="J7403" s="135">
        <v>22</v>
      </c>
      <c r="K7403" s="28">
        <v>0.17441999999999999</v>
      </c>
      <c r="L7403" s="28">
        <f t="shared" si="156"/>
        <v>0.22212999999999999</v>
      </c>
      <c r="M7403" s="28"/>
      <c r="O7403" s="77">
        <v>0.2497300058603287</v>
      </c>
      <c r="Q7403" s="135"/>
      <c r="R7403" s="27"/>
      <c r="BF7403" s="106"/>
    </row>
    <row r="7404" spans="1:58" x14ac:dyDescent="0.25">
      <c r="A7404" t="s">
        <v>17</v>
      </c>
      <c r="B7404" s="23">
        <v>2022</v>
      </c>
      <c r="C7404" s="23" t="s">
        <v>3</v>
      </c>
      <c r="D7404" s="23" t="s">
        <v>493</v>
      </c>
      <c r="E7404" s="23" t="s">
        <v>254</v>
      </c>
      <c r="F7404" s="23" t="s">
        <v>255</v>
      </c>
      <c r="G7404" s="23" t="s">
        <v>552</v>
      </c>
      <c r="H7404" s="32" t="s">
        <v>354</v>
      </c>
      <c r="I7404" s="32" t="s">
        <v>579</v>
      </c>
      <c r="J7404" s="135">
        <v>17</v>
      </c>
      <c r="K7404" s="28">
        <v>0.10606</v>
      </c>
      <c r="L7404" s="28">
        <f t="shared" si="156"/>
        <v>0.22055</v>
      </c>
      <c r="M7404" s="28"/>
      <c r="O7404" s="77">
        <v>0.25554001331329351</v>
      </c>
      <c r="Q7404" s="135"/>
      <c r="R7404" s="27"/>
      <c r="BF7404" s="106"/>
    </row>
    <row r="7405" spans="1:58" x14ac:dyDescent="0.25">
      <c r="A7405" t="s">
        <v>17</v>
      </c>
      <c r="B7405" s="23">
        <v>2023</v>
      </c>
      <c r="C7405" s="23" t="s">
        <v>0</v>
      </c>
      <c r="D7405" s="23" t="s">
        <v>537</v>
      </c>
      <c r="E7405" s="23" t="s">
        <v>254</v>
      </c>
      <c r="F7405" s="23" t="s">
        <v>255</v>
      </c>
      <c r="G7405" s="23" t="s">
        <v>552</v>
      </c>
      <c r="H7405" s="32" t="s">
        <v>354</v>
      </c>
      <c r="I7405" s="32" t="s">
        <v>579</v>
      </c>
      <c r="J7405" s="135">
        <v>15</v>
      </c>
      <c r="K7405" s="28">
        <v>0.13333</v>
      </c>
      <c r="L7405" s="28">
        <f t="shared" si="156"/>
        <v>0.21928</v>
      </c>
      <c r="M7405" s="28"/>
      <c r="O7405" s="77">
        <v>0.26218000054359442</v>
      </c>
      <c r="Q7405" s="135"/>
      <c r="R7405" s="27"/>
      <c r="BF7405" s="106"/>
    </row>
    <row r="7406" spans="1:58" x14ac:dyDescent="0.25">
      <c r="A7406" t="s">
        <v>17</v>
      </c>
      <c r="B7406" s="23">
        <v>2019</v>
      </c>
      <c r="C7406" s="23" t="s">
        <v>0</v>
      </c>
      <c r="D7406" s="23" t="s">
        <v>59</v>
      </c>
      <c r="E7406" s="23" t="s">
        <v>540</v>
      </c>
      <c r="F7406" s="23" t="s">
        <v>367</v>
      </c>
      <c r="G7406" s="23" t="s">
        <v>540</v>
      </c>
      <c r="H7406" s="32" t="s">
        <v>367</v>
      </c>
      <c r="I7406" s="32" t="s">
        <v>579</v>
      </c>
      <c r="J7406" s="135">
        <v>118</v>
      </c>
      <c r="K7406" s="28">
        <v>0.26808999999999999</v>
      </c>
      <c r="L7406" s="28">
        <f t="shared" si="156"/>
        <v>0.26808999999999999</v>
      </c>
      <c r="M7406" s="28"/>
      <c r="O7406" s="77">
        <v>0.31793001294136047</v>
      </c>
      <c r="Q7406" s="135"/>
      <c r="R7406" s="27"/>
      <c r="BF7406" s="106"/>
    </row>
    <row r="7407" spans="1:58" x14ac:dyDescent="0.25">
      <c r="A7407" t="s">
        <v>17</v>
      </c>
      <c r="B7407" s="23">
        <v>2019</v>
      </c>
      <c r="C7407" s="23" t="s">
        <v>1</v>
      </c>
      <c r="D7407" s="23" t="s">
        <v>60</v>
      </c>
      <c r="E7407" s="23" t="s">
        <v>540</v>
      </c>
      <c r="F7407" s="23" t="s">
        <v>367</v>
      </c>
      <c r="G7407" s="23" t="s">
        <v>540</v>
      </c>
      <c r="H7407" s="32" t="s">
        <v>367</v>
      </c>
      <c r="I7407" s="32" t="s">
        <v>579</v>
      </c>
      <c r="J7407" s="135">
        <v>114</v>
      </c>
      <c r="K7407" s="28">
        <v>0.26373999999999997</v>
      </c>
      <c r="L7407" s="28">
        <f t="shared" si="156"/>
        <v>0.26373999999999997</v>
      </c>
      <c r="M7407" s="28"/>
      <c r="O7407" s="77">
        <v>0.29095000028610229</v>
      </c>
      <c r="Q7407" s="135"/>
      <c r="R7407" s="27"/>
      <c r="BF7407" s="106"/>
    </row>
    <row r="7408" spans="1:58" x14ac:dyDescent="0.25">
      <c r="A7408" t="s">
        <v>17</v>
      </c>
      <c r="B7408" s="23">
        <v>2019</v>
      </c>
      <c r="C7408" s="23" t="s">
        <v>2</v>
      </c>
      <c r="D7408" s="23" t="s">
        <v>61</v>
      </c>
      <c r="E7408" s="23" t="s">
        <v>540</v>
      </c>
      <c r="F7408" s="23" t="s">
        <v>367</v>
      </c>
      <c r="G7408" s="23" t="s">
        <v>540</v>
      </c>
      <c r="H7408" s="32" t="s">
        <v>367</v>
      </c>
      <c r="I7408" s="32" t="s">
        <v>579</v>
      </c>
      <c r="J7408" s="135">
        <v>113</v>
      </c>
      <c r="K7408" s="28">
        <v>0.23333000000000001</v>
      </c>
      <c r="L7408" s="28">
        <f t="shared" si="156"/>
        <v>0.23333000000000001</v>
      </c>
      <c r="M7408" s="28"/>
      <c r="O7408" s="77">
        <v>0.2629300057888031</v>
      </c>
      <c r="Q7408" s="135"/>
      <c r="R7408" s="27"/>
      <c r="BF7408" s="106"/>
    </row>
    <row r="7409" spans="1:58" x14ac:dyDescent="0.25">
      <c r="A7409" t="s">
        <v>17</v>
      </c>
      <c r="B7409" s="23">
        <v>2019</v>
      </c>
      <c r="C7409" s="23" t="s">
        <v>3</v>
      </c>
      <c r="D7409" s="23" t="s">
        <v>62</v>
      </c>
      <c r="E7409" s="23" t="s">
        <v>540</v>
      </c>
      <c r="F7409" s="23" t="s">
        <v>367</v>
      </c>
      <c r="G7409" s="23" t="s">
        <v>540</v>
      </c>
      <c r="H7409" s="32" t="s">
        <v>367</v>
      </c>
      <c r="I7409" s="32" t="s">
        <v>579</v>
      </c>
      <c r="J7409" s="135">
        <v>104</v>
      </c>
      <c r="K7409" s="28">
        <v>0.19231000000000001</v>
      </c>
      <c r="L7409" s="28">
        <f t="shared" si="156"/>
        <v>0.19231000000000001</v>
      </c>
      <c r="M7409" s="28"/>
      <c r="O7409" s="77">
        <v>0.230880007147789</v>
      </c>
      <c r="Q7409" s="135"/>
      <c r="R7409" s="27"/>
      <c r="BF7409" s="106"/>
    </row>
    <row r="7410" spans="1:58" x14ac:dyDescent="0.25">
      <c r="A7410" t="s">
        <v>17</v>
      </c>
      <c r="B7410" s="23">
        <v>2020</v>
      </c>
      <c r="C7410" s="23" t="s">
        <v>0</v>
      </c>
      <c r="D7410" s="23" t="s">
        <v>63</v>
      </c>
      <c r="E7410" s="23" t="s">
        <v>540</v>
      </c>
      <c r="F7410" s="23" t="s">
        <v>367</v>
      </c>
      <c r="G7410" s="23" t="s">
        <v>540</v>
      </c>
      <c r="H7410" s="32" t="s">
        <v>367</v>
      </c>
      <c r="I7410" s="32" t="s">
        <v>579</v>
      </c>
      <c r="J7410" s="135">
        <v>98</v>
      </c>
      <c r="K7410" s="28">
        <v>0.16327</v>
      </c>
      <c r="L7410" s="28">
        <f t="shared" si="156"/>
        <v>0.16327</v>
      </c>
      <c r="M7410" s="28"/>
      <c r="O7410" s="77">
        <v>0.1393100023269653</v>
      </c>
      <c r="Q7410" s="135"/>
      <c r="R7410" s="27"/>
      <c r="BF7410" s="106"/>
    </row>
    <row r="7411" spans="1:58" x14ac:dyDescent="0.25">
      <c r="A7411" t="s">
        <v>17</v>
      </c>
      <c r="B7411" s="23">
        <v>2020</v>
      </c>
      <c r="C7411" s="23" t="s">
        <v>1</v>
      </c>
      <c r="D7411" s="23" t="s">
        <v>64</v>
      </c>
      <c r="E7411" s="23" t="s">
        <v>540</v>
      </c>
      <c r="F7411" s="23" t="s">
        <v>367</v>
      </c>
      <c r="G7411" s="23" t="s">
        <v>540</v>
      </c>
      <c r="H7411" s="32" t="s">
        <v>367</v>
      </c>
      <c r="I7411" s="32" t="s">
        <v>579</v>
      </c>
      <c r="J7411" s="135">
        <v>93</v>
      </c>
      <c r="K7411" s="28">
        <v>0.12162000000000001</v>
      </c>
      <c r="L7411" s="28">
        <f t="shared" si="156"/>
        <v>0.12162000000000001</v>
      </c>
      <c r="M7411" s="28"/>
      <c r="O7411" s="77">
        <v>0.17129999399185181</v>
      </c>
      <c r="Q7411" s="135"/>
      <c r="R7411" s="27"/>
      <c r="BF7411" s="106"/>
    </row>
    <row r="7412" spans="1:58" x14ac:dyDescent="0.25">
      <c r="A7412" t="s">
        <v>17</v>
      </c>
      <c r="B7412" s="23">
        <v>2020</v>
      </c>
      <c r="C7412" s="23" t="s">
        <v>2</v>
      </c>
      <c r="D7412" s="23" t="s">
        <v>65</v>
      </c>
      <c r="E7412" s="23" t="s">
        <v>540</v>
      </c>
      <c r="F7412" s="23" t="s">
        <v>367</v>
      </c>
      <c r="G7412" s="23" t="s">
        <v>540</v>
      </c>
      <c r="H7412" s="32" t="s">
        <v>367</v>
      </c>
      <c r="I7412" s="32" t="s">
        <v>579</v>
      </c>
      <c r="J7412" s="135">
        <v>84</v>
      </c>
      <c r="K7412" s="28">
        <v>0.11642</v>
      </c>
      <c r="L7412" s="28">
        <f t="shared" si="156"/>
        <v>0.11642</v>
      </c>
      <c r="M7412" s="28"/>
      <c r="O7412" s="77">
        <v>0.2179500013589859</v>
      </c>
      <c r="Q7412" s="135"/>
      <c r="R7412" s="27"/>
      <c r="BF7412" s="106"/>
    </row>
    <row r="7413" spans="1:58" x14ac:dyDescent="0.25">
      <c r="A7413" t="s">
        <v>17</v>
      </c>
      <c r="B7413" s="23">
        <v>2020</v>
      </c>
      <c r="C7413" s="23" t="s">
        <v>3</v>
      </c>
      <c r="D7413" s="23" t="s">
        <v>66</v>
      </c>
      <c r="E7413" s="23" t="s">
        <v>540</v>
      </c>
      <c r="F7413" s="23" t="s">
        <v>367</v>
      </c>
      <c r="G7413" s="23" t="s">
        <v>540</v>
      </c>
      <c r="H7413" s="32" t="s">
        <v>367</v>
      </c>
      <c r="I7413" s="32" t="s">
        <v>579</v>
      </c>
      <c r="J7413" s="135">
        <v>86</v>
      </c>
      <c r="K7413" s="28">
        <v>0.11662</v>
      </c>
      <c r="L7413" s="28">
        <f t="shared" si="156"/>
        <v>0.11662</v>
      </c>
      <c r="M7413" s="28"/>
      <c r="O7413" s="77">
        <v>0.24258999526500699</v>
      </c>
      <c r="Q7413" s="135"/>
      <c r="R7413" s="27"/>
      <c r="BF7413" s="106"/>
    </row>
    <row r="7414" spans="1:58" x14ac:dyDescent="0.25">
      <c r="A7414" t="s">
        <v>17</v>
      </c>
      <c r="B7414" s="23">
        <v>2021</v>
      </c>
      <c r="C7414" s="23" t="s">
        <v>0</v>
      </c>
      <c r="D7414" s="23" t="s">
        <v>67</v>
      </c>
      <c r="E7414" s="23" t="s">
        <v>540</v>
      </c>
      <c r="F7414" s="23" t="s">
        <v>367</v>
      </c>
      <c r="G7414" s="23" t="s">
        <v>540</v>
      </c>
      <c r="H7414" s="32" t="s">
        <v>367</v>
      </c>
      <c r="I7414" s="32" t="s">
        <v>579</v>
      </c>
      <c r="J7414" s="135">
        <v>87</v>
      </c>
      <c r="K7414" s="28">
        <v>0.15895999999999999</v>
      </c>
      <c r="L7414" s="28">
        <f t="shared" si="156"/>
        <v>0.15895999999999999</v>
      </c>
      <c r="M7414" s="28"/>
      <c r="O7414" s="77">
        <v>0.2547299861907959</v>
      </c>
      <c r="Q7414" s="135"/>
      <c r="R7414" s="27"/>
      <c r="BF7414" s="106"/>
    </row>
    <row r="7415" spans="1:58" x14ac:dyDescent="0.25">
      <c r="A7415" t="s">
        <v>17</v>
      </c>
      <c r="B7415" s="23">
        <v>2021</v>
      </c>
      <c r="C7415" s="23" t="s">
        <v>1</v>
      </c>
      <c r="D7415" s="23" t="s">
        <v>68</v>
      </c>
      <c r="E7415" s="23" t="s">
        <v>540</v>
      </c>
      <c r="F7415" s="23" t="s">
        <v>367</v>
      </c>
      <c r="G7415" s="23" t="s">
        <v>540</v>
      </c>
      <c r="H7415" s="32" t="s">
        <v>367</v>
      </c>
      <c r="I7415" s="32" t="s">
        <v>579</v>
      </c>
      <c r="J7415" s="135">
        <v>91</v>
      </c>
      <c r="K7415" s="28">
        <v>0.19008</v>
      </c>
      <c r="L7415" s="28">
        <f t="shared" si="156"/>
        <v>0.19008</v>
      </c>
      <c r="M7415" s="28"/>
      <c r="O7415" s="77">
        <v>0.25255998969078058</v>
      </c>
      <c r="Q7415" s="135"/>
      <c r="R7415" s="27"/>
      <c r="BF7415" s="106"/>
    </row>
    <row r="7416" spans="1:58" x14ac:dyDescent="0.25">
      <c r="A7416" t="s">
        <v>17</v>
      </c>
      <c r="B7416" s="23">
        <v>2021</v>
      </c>
      <c r="C7416" s="23" t="s">
        <v>2</v>
      </c>
      <c r="D7416" s="23" t="s">
        <v>69</v>
      </c>
      <c r="E7416" s="23" t="s">
        <v>540</v>
      </c>
      <c r="F7416" s="23" t="s">
        <v>367</v>
      </c>
      <c r="G7416" s="23" t="s">
        <v>540</v>
      </c>
      <c r="H7416" s="32" t="s">
        <v>367</v>
      </c>
      <c r="I7416" s="32" t="s">
        <v>579</v>
      </c>
      <c r="J7416" s="135">
        <v>98</v>
      </c>
      <c r="K7416" s="28">
        <v>0.20102</v>
      </c>
      <c r="L7416" s="28">
        <f t="shared" si="156"/>
        <v>0.20102</v>
      </c>
      <c r="M7416" s="28"/>
      <c r="O7416" s="77">
        <v>0.26715001463890081</v>
      </c>
      <c r="Q7416" s="135"/>
      <c r="R7416" s="27"/>
      <c r="BF7416" s="106"/>
    </row>
    <row r="7417" spans="1:58" x14ac:dyDescent="0.25">
      <c r="A7417" t="s">
        <v>17</v>
      </c>
      <c r="B7417" s="23">
        <v>2021</v>
      </c>
      <c r="C7417" s="23" t="s">
        <v>3</v>
      </c>
      <c r="D7417" s="23" t="s">
        <v>70</v>
      </c>
      <c r="E7417" s="23" t="s">
        <v>540</v>
      </c>
      <c r="F7417" s="23" t="s">
        <v>367</v>
      </c>
      <c r="G7417" s="23" t="s">
        <v>540</v>
      </c>
      <c r="H7417" s="32" t="s">
        <v>367</v>
      </c>
      <c r="I7417" s="32" t="s">
        <v>579</v>
      </c>
      <c r="J7417" s="135">
        <v>98</v>
      </c>
      <c r="K7417" s="28">
        <v>0.20610999999999999</v>
      </c>
      <c r="L7417" s="28">
        <f t="shared" si="156"/>
        <v>0.20610999999999999</v>
      </c>
      <c r="M7417" s="28"/>
      <c r="O7417" s="77">
        <v>0.26399001479148859</v>
      </c>
      <c r="Q7417" s="135"/>
      <c r="R7417" s="27"/>
      <c r="BF7417" s="106"/>
    </row>
    <row r="7418" spans="1:58" x14ac:dyDescent="0.25">
      <c r="A7418" t="s">
        <v>17</v>
      </c>
      <c r="B7418" s="23">
        <v>2022</v>
      </c>
      <c r="C7418" s="23" t="s">
        <v>0</v>
      </c>
      <c r="D7418" s="23" t="s">
        <v>71</v>
      </c>
      <c r="E7418" s="23" t="s">
        <v>540</v>
      </c>
      <c r="F7418" s="23" t="s">
        <v>367</v>
      </c>
      <c r="G7418" s="23" t="s">
        <v>540</v>
      </c>
      <c r="H7418" s="32" t="s">
        <v>367</v>
      </c>
      <c r="I7418" s="32" t="s">
        <v>579</v>
      </c>
      <c r="J7418" s="135">
        <v>100</v>
      </c>
      <c r="K7418" s="28">
        <v>0.19799</v>
      </c>
      <c r="L7418" s="28">
        <f t="shared" si="156"/>
        <v>0.19799</v>
      </c>
      <c r="M7418" s="28"/>
      <c r="O7418" s="77">
        <v>0.26568999886512762</v>
      </c>
      <c r="Q7418" s="135"/>
      <c r="R7418" s="27"/>
      <c r="BF7418" s="106"/>
    </row>
    <row r="7419" spans="1:58" x14ac:dyDescent="0.25">
      <c r="A7419" t="s">
        <v>17</v>
      </c>
      <c r="B7419" s="23">
        <v>2022</v>
      </c>
      <c r="C7419" s="23" t="s">
        <v>1</v>
      </c>
      <c r="D7419" s="23" t="s">
        <v>72</v>
      </c>
      <c r="E7419" s="23" t="s">
        <v>540</v>
      </c>
      <c r="F7419" s="23" t="s">
        <v>367</v>
      </c>
      <c r="G7419" s="23" t="s">
        <v>540</v>
      </c>
      <c r="H7419" s="32" t="s">
        <v>367</v>
      </c>
      <c r="I7419" s="32" t="s">
        <v>579</v>
      </c>
      <c r="J7419" s="135">
        <v>101</v>
      </c>
      <c r="K7419" s="28">
        <v>0.20596</v>
      </c>
      <c r="L7419" s="28">
        <f t="shared" si="156"/>
        <v>0.20596</v>
      </c>
      <c r="M7419" s="28"/>
      <c r="O7419" s="77">
        <v>0.27766001224517822</v>
      </c>
      <c r="Q7419" s="135"/>
      <c r="R7419" s="27"/>
      <c r="BF7419" s="106"/>
    </row>
    <row r="7420" spans="1:58" x14ac:dyDescent="0.25">
      <c r="A7420" t="s">
        <v>17</v>
      </c>
      <c r="B7420" s="23">
        <v>2022</v>
      </c>
      <c r="C7420" s="23" t="s">
        <v>2</v>
      </c>
      <c r="D7420" s="23" t="s">
        <v>73</v>
      </c>
      <c r="E7420" s="23" t="s">
        <v>540</v>
      </c>
      <c r="F7420" s="23" t="s">
        <v>367</v>
      </c>
      <c r="G7420" s="23" t="s">
        <v>540</v>
      </c>
      <c r="H7420" s="32" t="s">
        <v>367</v>
      </c>
      <c r="I7420" s="32" t="s">
        <v>579</v>
      </c>
      <c r="J7420" s="135">
        <v>94</v>
      </c>
      <c r="K7420" s="28">
        <v>0.20799999999999999</v>
      </c>
      <c r="L7420" s="28">
        <f t="shared" si="156"/>
        <v>0.20799999999999999</v>
      </c>
      <c r="M7420" s="28"/>
      <c r="O7420" s="77">
        <v>0.2497300058603287</v>
      </c>
      <c r="Q7420" s="135"/>
      <c r="R7420" s="27"/>
      <c r="BF7420" s="106"/>
    </row>
    <row r="7421" spans="1:58" x14ac:dyDescent="0.25">
      <c r="A7421" t="s">
        <v>17</v>
      </c>
      <c r="B7421" s="23">
        <v>2022</v>
      </c>
      <c r="C7421" s="23" t="s">
        <v>3</v>
      </c>
      <c r="D7421" s="23" t="s">
        <v>493</v>
      </c>
      <c r="E7421" s="23" t="s">
        <v>540</v>
      </c>
      <c r="F7421" s="23" t="s">
        <v>367</v>
      </c>
      <c r="G7421" s="23" t="s">
        <v>540</v>
      </c>
      <c r="H7421" s="32" t="s">
        <v>367</v>
      </c>
      <c r="I7421" s="32" t="s">
        <v>579</v>
      </c>
      <c r="J7421" s="135">
        <v>90</v>
      </c>
      <c r="K7421" s="28">
        <v>0.23397999999999999</v>
      </c>
      <c r="L7421" s="28">
        <f t="shared" si="156"/>
        <v>0.23397999999999999</v>
      </c>
      <c r="M7421" s="28"/>
      <c r="O7421" s="77">
        <v>0.25554001331329351</v>
      </c>
      <c r="Q7421" s="135"/>
      <c r="R7421" s="27"/>
      <c r="BF7421" s="106"/>
    </row>
    <row r="7422" spans="1:58" x14ac:dyDescent="0.25">
      <c r="A7422" t="s">
        <v>17</v>
      </c>
      <c r="B7422" s="23">
        <v>2023</v>
      </c>
      <c r="C7422" s="23" t="s">
        <v>0</v>
      </c>
      <c r="D7422" s="23" t="s">
        <v>537</v>
      </c>
      <c r="E7422" s="23" t="s">
        <v>540</v>
      </c>
      <c r="F7422" s="23" t="s">
        <v>367</v>
      </c>
      <c r="G7422" s="23" t="s">
        <v>540</v>
      </c>
      <c r="H7422" s="32" t="s">
        <v>367</v>
      </c>
      <c r="I7422" s="32" t="s">
        <v>579</v>
      </c>
      <c r="J7422" s="135">
        <v>81</v>
      </c>
      <c r="K7422" s="28">
        <v>0.22531000000000001</v>
      </c>
      <c r="L7422" s="28">
        <f t="shared" si="156"/>
        <v>0.22531000000000001</v>
      </c>
      <c r="M7422" s="28"/>
      <c r="O7422" s="77">
        <v>0.26218000054359442</v>
      </c>
      <c r="Q7422" s="135"/>
      <c r="R7422" s="27"/>
      <c r="BF7422" s="106"/>
    </row>
    <row r="7423" spans="1:58" x14ac:dyDescent="0.25">
      <c r="A7423" t="s">
        <v>17</v>
      </c>
      <c r="B7423" s="23">
        <v>2019</v>
      </c>
      <c r="C7423" s="23" t="s">
        <v>0</v>
      </c>
      <c r="D7423" s="23" t="s">
        <v>59</v>
      </c>
      <c r="E7423" s="23" t="s">
        <v>256</v>
      </c>
      <c r="F7423" s="23" t="s">
        <v>257</v>
      </c>
      <c r="G7423" s="23" t="s">
        <v>546</v>
      </c>
      <c r="H7423" s="32" t="s">
        <v>547</v>
      </c>
      <c r="I7423" s="32" t="s">
        <v>579</v>
      </c>
      <c r="J7423" s="135">
        <v>32</v>
      </c>
      <c r="K7423" s="28">
        <v>0.42520000000000002</v>
      </c>
      <c r="L7423" s="28">
        <f t="shared" si="156"/>
        <v>0.48604999999999998</v>
      </c>
      <c r="M7423" s="28"/>
      <c r="O7423" s="77">
        <v>0.31793001294136047</v>
      </c>
      <c r="Q7423" s="135"/>
      <c r="R7423" s="27"/>
      <c r="BF7423" s="106"/>
    </row>
    <row r="7424" spans="1:58" x14ac:dyDescent="0.25">
      <c r="A7424" t="s">
        <v>17</v>
      </c>
      <c r="B7424" s="23">
        <v>2019</v>
      </c>
      <c r="C7424" s="23" t="s">
        <v>1</v>
      </c>
      <c r="D7424" s="23" t="s">
        <v>60</v>
      </c>
      <c r="E7424" s="23" t="s">
        <v>256</v>
      </c>
      <c r="F7424" s="23" t="s">
        <v>257</v>
      </c>
      <c r="G7424" s="23" t="s">
        <v>546</v>
      </c>
      <c r="H7424" s="32" t="s">
        <v>547</v>
      </c>
      <c r="I7424" s="32" t="s">
        <v>579</v>
      </c>
      <c r="J7424" s="135">
        <v>32</v>
      </c>
      <c r="K7424" s="28">
        <v>0.39534999999999998</v>
      </c>
      <c r="L7424" s="28">
        <f t="shared" si="156"/>
        <v>0.48098999999999997</v>
      </c>
      <c r="M7424" s="28"/>
      <c r="O7424" s="77">
        <v>0.29095000028610229</v>
      </c>
      <c r="Q7424" s="135"/>
      <c r="R7424" s="27"/>
      <c r="BF7424" s="106"/>
    </row>
    <row r="7425" spans="1:58" x14ac:dyDescent="0.25">
      <c r="A7425" t="s">
        <v>17</v>
      </c>
      <c r="B7425" s="23">
        <v>2019</v>
      </c>
      <c r="C7425" s="23" t="s">
        <v>2</v>
      </c>
      <c r="D7425" s="23" t="s">
        <v>61</v>
      </c>
      <c r="E7425" s="23" t="s">
        <v>256</v>
      </c>
      <c r="F7425" s="23" t="s">
        <v>257</v>
      </c>
      <c r="G7425" s="23" t="s">
        <v>546</v>
      </c>
      <c r="H7425" s="32" t="s">
        <v>547</v>
      </c>
      <c r="I7425" s="32" t="s">
        <v>579</v>
      </c>
      <c r="J7425" s="135">
        <v>32</v>
      </c>
      <c r="K7425" s="28">
        <v>0.375</v>
      </c>
      <c r="L7425" s="28">
        <f t="shared" si="156"/>
        <v>0.4743</v>
      </c>
      <c r="M7425" s="28"/>
      <c r="O7425" s="77">
        <v>0.2629300057888031</v>
      </c>
      <c r="Q7425" s="135"/>
      <c r="R7425" s="27"/>
      <c r="BF7425" s="106"/>
    </row>
    <row r="7426" spans="1:58" x14ac:dyDescent="0.25">
      <c r="A7426" t="s">
        <v>17</v>
      </c>
      <c r="B7426" s="23">
        <v>2019</v>
      </c>
      <c r="C7426" s="23" t="s">
        <v>3</v>
      </c>
      <c r="D7426" s="23" t="s">
        <v>62</v>
      </c>
      <c r="E7426" s="23" t="s">
        <v>256</v>
      </c>
      <c r="F7426" s="23" t="s">
        <v>257</v>
      </c>
      <c r="G7426" s="23" t="s">
        <v>546</v>
      </c>
      <c r="H7426" s="32" t="s">
        <v>547</v>
      </c>
      <c r="I7426" s="32" t="s">
        <v>579</v>
      </c>
      <c r="J7426" s="135">
        <v>35</v>
      </c>
      <c r="K7426" s="28">
        <v>0.38406000000000001</v>
      </c>
      <c r="L7426" s="28">
        <f t="shared" ref="L7426:L7489" si="157">SUMIFS(K:K, E:E, G7426, D:D, D7426, I:I, I7426)</f>
        <v>0.45234999999999997</v>
      </c>
      <c r="M7426" s="28"/>
      <c r="O7426" s="77">
        <v>0.230880007147789</v>
      </c>
      <c r="Q7426" s="135"/>
      <c r="R7426" s="27"/>
      <c r="BF7426" s="106"/>
    </row>
    <row r="7427" spans="1:58" x14ac:dyDescent="0.25">
      <c r="A7427" t="s">
        <v>17</v>
      </c>
      <c r="B7427" s="23">
        <v>2020</v>
      </c>
      <c r="C7427" s="23" t="s">
        <v>0</v>
      </c>
      <c r="D7427" s="23" t="s">
        <v>63</v>
      </c>
      <c r="E7427" s="23" t="s">
        <v>256</v>
      </c>
      <c r="F7427" s="23" t="s">
        <v>257</v>
      </c>
      <c r="G7427" s="23" t="s">
        <v>546</v>
      </c>
      <c r="H7427" s="32" t="s">
        <v>547</v>
      </c>
      <c r="I7427" s="32" t="s">
        <v>579</v>
      </c>
      <c r="J7427" s="135">
        <v>34</v>
      </c>
      <c r="K7427" s="28">
        <v>0.33823999999999999</v>
      </c>
      <c r="L7427" s="28">
        <f t="shared" si="157"/>
        <v>0.40410000000000001</v>
      </c>
      <c r="M7427" s="28"/>
      <c r="O7427" s="77">
        <v>0.1393100023269653</v>
      </c>
      <c r="Q7427" s="135"/>
      <c r="R7427" s="27"/>
      <c r="BF7427" s="106"/>
    </row>
    <row r="7428" spans="1:58" x14ac:dyDescent="0.25">
      <c r="A7428" t="s">
        <v>17</v>
      </c>
      <c r="B7428" s="23">
        <v>2020</v>
      </c>
      <c r="C7428" s="23" t="s">
        <v>1</v>
      </c>
      <c r="D7428" s="23" t="s">
        <v>64</v>
      </c>
      <c r="E7428" s="23" t="s">
        <v>256</v>
      </c>
      <c r="F7428" s="23" t="s">
        <v>257</v>
      </c>
      <c r="G7428" s="23" t="s">
        <v>546</v>
      </c>
      <c r="H7428" s="32" t="s">
        <v>547</v>
      </c>
      <c r="I7428" s="32" t="s">
        <v>579</v>
      </c>
      <c r="J7428" s="135">
        <v>28</v>
      </c>
      <c r="K7428" s="28">
        <v>0.32142999999999999</v>
      </c>
      <c r="L7428" s="28">
        <f t="shared" si="157"/>
        <v>0.37980999999999998</v>
      </c>
      <c r="M7428" s="28"/>
      <c r="O7428" s="77">
        <v>0.17129999399185181</v>
      </c>
      <c r="Q7428" s="135"/>
      <c r="R7428" s="27"/>
      <c r="BF7428" s="106"/>
    </row>
    <row r="7429" spans="1:58" x14ac:dyDescent="0.25">
      <c r="A7429" t="s">
        <v>17</v>
      </c>
      <c r="B7429" s="23">
        <v>2020</v>
      </c>
      <c r="C7429" s="23" t="s">
        <v>2</v>
      </c>
      <c r="D7429" s="23" t="s">
        <v>65</v>
      </c>
      <c r="E7429" s="23" t="s">
        <v>256</v>
      </c>
      <c r="F7429" s="23" t="s">
        <v>257</v>
      </c>
      <c r="G7429" s="23" t="s">
        <v>546</v>
      </c>
      <c r="H7429" s="32" t="s">
        <v>547</v>
      </c>
      <c r="I7429" s="32" t="s">
        <v>579</v>
      </c>
      <c r="J7429" s="135">
        <v>24</v>
      </c>
      <c r="K7429" s="28">
        <v>0.34737000000000001</v>
      </c>
      <c r="L7429" s="28">
        <f t="shared" si="157"/>
        <v>0.375</v>
      </c>
      <c r="M7429" s="28"/>
      <c r="O7429" s="77">
        <v>0.2179500013589859</v>
      </c>
      <c r="Q7429" s="135"/>
      <c r="R7429" s="27"/>
      <c r="BF7429" s="106"/>
    </row>
    <row r="7430" spans="1:58" x14ac:dyDescent="0.25">
      <c r="A7430" t="s">
        <v>17</v>
      </c>
      <c r="B7430" s="23">
        <v>2020</v>
      </c>
      <c r="C7430" s="23" t="s">
        <v>3</v>
      </c>
      <c r="D7430" s="23" t="s">
        <v>66</v>
      </c>
      <c r="E7430" s="23" t="s">
        <v>256</v>
      </c>
      <c r="F7430" s="23" t="s">
        <v>257</v>
      </c>
      <c r="G7430" s="23" t="s">
        <v>546</v>
      </c>
      <c r="H7430" s="32" t="s">
        <v>547</v>
      </c>
      <c r="I7430" s="32" t="s">
        <v>579</v>
      </c>
      <c r="J7430" s="135">
        <v>22</v>
      </c>
      <c r="K7430" s="28">
        <v>0.32557999999999998</v>
      </c>
      <c r="L7430" s="28">
        <f t="shared" si="157"/>
        <v>0.36203999999999997</v>
      </c>
      <c r="M7430" s="28"/>
      <c r="O7430" s="77">
        <v>0.24258999526500699</v>
      </c>
      <c r="Q7430" s="135"/>
      <c r="R7430" s="27"/>
      <c r="BF7430" s="106"/>
    </row>
    <row r="7431" spans="1:58" x14ac:dyDescent="0.25">
      <c r="A7431" t="s">
        <v>17</v>
      </c>
      <c r="B7431" s="23">
        <v>2021</v>
      </c>
      <c r="C7431" s="23" t="s">
        <v>0</v>
      </c>
      <c r="D7431" s="23" t="s">
        <v>67</v>
      </c>
      <c r="E7431" s="23" t="s">
        <v>256</v>
      </c>
      <c r="F7431" s="23" t="s">
        <v>257</v>
      </c>
      <c r="G7431" s="23" t="s">
        <v>546</v>
      </c>
      <c r="H7431" s="32" t="s">
        <v>547</v>
      </c>
      <c r="I7431" s="32" t="s">
        <v>579</v>
      </c>
      <c r="J7431" s="135">
        <v>23</v>
      </c>
      <c r="K7431" s="28">
        <v>0.37634000000000001</v>
      </c>
      <c r="L7431" s="28">
        <f t="shared" si="157"/>
        <v>0.39927000000000001</v>
      </c>
      <c r="M7431" s="28"/>
      <c r="O7431" s="77">
        <v>0.2547299861907959</v>
      </c>
      <c r="Q7431" s="135"/>
      <c r="R7431" s="27"/>
      <c r="BF7431" s="106"/>
    </row>
    <row r="7432" spans="1:58" x14ac:dyDescent="0.25">
      <c r="A7432" t="s">
        <v>17</v>
      </c>
      <c r="B7432" s="23">
        <v>2021</v>
      </c>
      <c r="C7432" s="23" t="s">
        <v>1</v>
      </c>
      <c r="D7432" s="23" t="s">
        <v>68</v>
      </c>
      <c r="E7432" s="23" t="s">
        <v>256</v>
      </c>
      <c r="F7432" s="23" t="s">
        <v>257</v>
      </c>
      <c r="G7432" s="23" t="s">
        <v>546</v>
      </c>
      <c r="H7432" s="32" t="s">
        <v>547</v>
      </c>
      <c r="I7432" s="32" t="s">
        <v>579</v>
      </c>
      <c r="J7432" s="135">
        <v>30</v>
      </c>
      <c r="K7432" s="28">
        <v>0.37814999999999999</v>
      </c>
      <c r="L7432" s="28">
        <f t="shared" si="157"/>
        <v>0.41771999999999998</v>
      </c>
      <c r="M7432" s="28"/>
      <c r="O7432" s="77">
        <v>0.25255998969078058</v>
      </c>
      <c r="Q7432" s="135"/>
      <c r="R7432" s="27"/>
      <c r="BF7432" s="106"/>
    </row>
    <row r="7433" spans="1:58" x14ac:dyDescent="0.25">
      <c r="A7433" t="s">
        <v>17</v>
      </c>
      <c r="B7433" s="23">
        <v>2021</v>
      </c>
      <c r="C7433" s="23" t="s">
        <v>2</v>
      </c>
      <c r="D7433" s="23" t="s">
        <v>69</v>
      </c>
      <c r="E7433" s="23" t="s">
        <v>256</v>
      </c>
      <c r="F7433" s="23" t="s">
        <v>257</v>
      </c>
      <c r="G7433" s="23" t="s">
        <v>546</v>
      </c>
      <c r="H7433" s="32" t="s">
        <v>547</v>
      </c>
      <c r="I7433" s="32" t="s">
        <v>579</v>
      </c>
      <c r="J7433" s="135">
        <v>33</v>
      </c>
      <c r="K7433" s="28">
        <v>0.33834999999999998</v>
      </c>
      <c r="L7433" s="28">
        <f t="shared" si="157"/>
        <v>0.40709000000000001</v>
      </c>
      <c r="M7433" s="28"/>
      <c r="O7433" s="77">
        <v>0.26715001463890081</v>
      </c>
      <c r="Q7433" s="135"/>
      <c r="R7433" s="27"/>
      <c r="BF7433" s="106"/>
    </row>
    <row r="7434" spans="1:58" x14ac:dyDescent="0.25">
      <c r="A7434" t="s">
        <v>17</v>
      </c>
      <c r="B7434" s="23">
        <v>2021</v>
      </c>
      <c r="C7434" s="23" t="s">
        <v>3</v>
      </c>
      <c r="D7434" s="23" t="s">
        <v>70</v>
      </c>
      <c r="E7434" s="23" t="s">
        <v>256</v>
      </c>
      <c r="F7434" s="23" t="s">
        <v>257</v>
      </c>
      <c r="G7434" s="23" t="s">
        <v>546</v>
      </c>
      <c r="H7434" s="32" t="s">
        <v>547</v>
      </c>
      <c r="I7434" s="32" t="s">
        <v>579</v>
      </c>
      <c r="J7434" s="135">
        <v>30</v>
      </c>
      <c r="K7434" s="28">
        <v>0.34166999999999997</v>
      </c>
      <c r="L7434" s="28">
        <f t="shared" si="157"/>
        <v>0.42797000000000002</v>
      </c>
      <c r="M7434" s="28"/>
      <c r="O7434" s="77">
        <v>0.26399001479148859</v>
      </c>
      <c r="Q7434" s="135"/>
      <c r="R7434" s="27"/>
      <c r="BF7434" s="106"/>
    </row>
    <row r="7435" spans="1:58" x14ac:dyDescent="0.25">
      <c r="A7435" t="s">
        <v>17</v>
      </c>
      <c r="B7435" s="23">
        <v>2022</v>
      </c>
      <c r="C7435" s="23" t="s">
        <v>0</v>
      </c>
      <c r="D7435" s="23" t="s">
        <v>71</v>
      </c>
      <c r="E7435" s="23" t="s">
        <v>256</v>
      </c>
      <c r="F7435" s="23" t="s">
        <v>257</v>
      </c>
      <c r="G7435" s="23" t="s">
        <v>546</v>
      </c>
      <c r="H7435" s="32" t="s">
        <v>547</v>
      </c>
      <c r="I7435" s="32" t="s">
        <v>579</v>
      </c>
      <c r="J7435" s="135">
        <v>32</v>
      </c>
      <c r="K7435" s="28">
        <v>0.33071</v>
      </c>
      <c r="L7435" s="28">
        <f t="shared" si="157"/>
        <v>0.42959999999999998</v>
      </c>
      <c r="M7435" s="28"/>
      <c r="O7435" s="77">
        <v>0.26568999886512762</v>
      </c>
      <c r="Q7435" s="135"/>
      <c r="R7435" s="27"/>
      <c r="BF7435" s="106"/>
    </row>
    <row r="7436" spans="1:58" x14ac:dyDescent="0.25">
      <c r="A7436" t="s">
        <v>17</v>
      </c>
      <c r="B7436" s="23">
        <v>2022</v>
      </c>
      <c r="C7436" s="23" t="s">
        <v>1</v>
      </c>
      <c r="D7436" s="23" t="s">
        <v>72</v>
      </c>
      <c r="E7436" s="23" t="s">
        <v>256</v>
      </c>
      <c r="F7436" s="23" t="s">
        <v>257</v>
      </c>
      <c r="G7436" s="23" t="s">
        <v>546</v>
      </c>
      <c r="H7436" s="32" t="s">
        <v>547</v>
      </c>
      <c r="I7436" s="32" t="s">
        <v>579</v>
      </c>
      <c r="J7436" s="135">
        <v>30</v>
      </c>
      <c r="K7436" s="28">
        <v>0.34710999999999997</v>
      </c>
      <c r="L7436" s="28">
        <f t="shared" si="157"/>
        <v>0.43590000000000001</v>
      </c>
      <c r="M7436" s="28"/>
      <c r="O7436" s="77">
        <v>0.27766001224517822</v>
      </c>
      <c r="Q7436" s="135"/>
      <c r="R7436" s="27"/>
      <c r="BF7436" s="106"/>
    </row>
    <row r="7437" spans="1:58" x14ac:dyDescent="0.25">
      <c r="A7437" t="s">
        <v>17</v>
      </c>
      <c r="B7437" s="23">
        <v>2022</v>
      </c>
      <c r="C7437" s="23" t="s">
        <v>2</v>
      </c>
      <c r="D7437" s="23" t="s">
        <v>73</v>
      </c>
      <c r="E7437" s="23" t="s">
        <v>256</v>
      </c>
      <c r="F7437" s="23" t="s">
        <v>257</v>
      </c>
      <c r="G7437" s="23" t="s">
        <v>546</v>
      </c>
      <c r="H7437" s="32" t="s">
        <v>547</v>
      </c>
      <c r="I7437" s="32" t="s">
        <v>579</v>
      </c>
      <c r="J7437" s="135">
        <v>30</v>
      </c>
      <c r="K7437" s="28">
        <v>0.33333000000000002</v>
      </c>
      <c r="L7437" s="28">
        <f t="shared" si="157"/>
        <v>0.43606</v>
      </c>
      <c r="M7437" s="28"/>
      <c r="O7437" s="77">
        <v>0.2497300058603287</v>
      </c>
      <c r="Q7437" s="135"/>
      <c r="R7437" s="27"/>
      <c r="BF7437" s="106"/>
    </row>
    <row r="7438" spans="1:58" x14ac:dyDescent="0.25">
      <c r="A7438" t="s">
        <v>17</v>
      </c>
      <c r="B7438" s="23">
        <v>2022</v>
      </c>
      <c r="C7438" s="23" t="s">
        <v>3</v>
      </c>
      <c r="D7438" s="23" t="s">
        <v>493</v>
      </c>
      <c r="E7438" s="23" t="s">
        <v>256</v>
      </c>
      <c r="F7438" s="23" t="s">
        <v>257</v>
      </c>
      <c r="G7438" s="23" t="s">
        <v>546</v>
      </c>
      <c r="H7438" s="32" t="s">
        <v>547</v>
      </c>
      <c r="I7438" s="32" t="s">
        <v>579</v>
      </c>
      <c r="J7438" s="135">
        <v>33</v>
      </c>
      <c r="K7438" s="28">
        <v>0.33845999999999998</v>
      </c>
      <c r="L7438" s="28">
        <f t="shared" si="157"/>
        <v>0.42381000000000002</v>
      </c>
      <c r="M7438" s="28"/>
      <c r="O7438" s="77">
        <v>0.25554001331329351</v>
      </c>
      <c r="Q7438" s="135"/>
      <c r="R7438" s="27"/>
      <c r="BF7438" s="106"/>
    </row>
    <row r="7439" spans="1:58" x14ac:dyDescent="0.25">
      <c r="A7439" t="s">
        <v>17</v>
      </c>
      <c r="B7439" s="23">
        <v>2023</v>
      </c>
      <c r="C7439" s="23" t="s">
        <v>0</v>
      </c>
      <c r="D7439" s="23" t="s">
        <v>537</v>
      </c>
      <c r="E7439" s="23" t="s">
        <v>256</v>
      </c>
      <c r="F7439" s="23" t="s">
        <v>257</v>
      </c>
      <c r="G7439" s="23" t="s">
        <v>546</v>
      </c>
      <c r="H7439" s="32" t="s">
        <v>547</v>
      </c>
      <c r="I7439" s="32" t="s">
        <v>579</v>
      </c>
      <c r="J7439" s="135">
        <v>34</v>
      </c>
      <c r="K7439" s="28">
        <v>0.34327999999999997</v>
      </c>
      <c r="L7439" s="28">
        <f t="shared" si="157"/>
        <v>0.39263999999999999</v>
      </c>
      <c r="M7439" s="28"/>
      <c r="O7439" s="77">
        <v>0.26218000054359442</v>
      </c>
      <c r="Q7439" s="135"/>
      <c r="R7439" s="27"/>
      <c r="BF7439" s="106"/>
    </row>
    <row r="7440" spans="1:58" x14ac:dyDescent="0.25">
      <c r="A7440" t="s">
        <v>17</v>
      </c>
      <c r="B7440" s="23">
        <v>2019</v>
      </c>
      <c r="C7440" s="23" t="s">
        <v>0</v>
      </c>
      <c r="D7440" s="23" t="s">
        <v>59</v>
      </c>
      <c r="E7440" s="23" t="s">
        <v>538</v>
      </c>
      <c r="F7440" s="23" t="s">
        <v>362</v>
      </c>
      <c r="G7440" s="23" t="s">
        <v>538</v>
      </c>
      <c r="H7440" s="32" t="s">
        <v>362</v>
      </c>
      <c r="I7440" s="32" t="s">
        <v>579</v>
      </c>
      <c r="J7440" s="135">
        <v>176</v>
      </c>
      <c r="K7440" s="28">
        <v>0.29971999999999999</v>
      </c>
      <c r="L7440" s="28">
        <f t="shared" si="157"/>
        <v>0.29971999999999999</v>
      </c>
      <c r="M7440" s="28"/>
      <c r="O7440" s="77">
        <v>0.31793001294136047</v>
      </c>
      <c r="Q7440" s="135"/>
      <c r="R7440" s="27"/>
      <c r="BF7440" s="106"/>
    </row>
    <row r="7441" spans="1:58" x14ac:dyDescent="0.25">
      <c r="A7441" t="s">
        <v>17</v>
      </c>
      <c r="B7441" s="23">
        <v>2019</v>
      </c>
      <c r="C7441" s="23" t="s">
        <v>1</v>
      </c>
      <c r="D7441" s="23" t="s">
        <v>60</v>
      </c>
      <c r="E7441" s="23" t="s">
        <v>538</v>
      </c>
      <c r="F7441" s="23" t="s">
        <v>362</v>
      </c>
      <c r="G7441" s="23" t="s">
        <v>538</v>
      </c>
      <c r="H7441" s="32" t="s">
        <v>362</v>
      </c>
      <c r="I7441" s="32" t="s">
        <v>579</v>
      </c>
      <c r="J7441" s="135">
        <v>179</v>
      </c>
      <c r="K7441" s="28">
        <v>0.29692000000000002</v>
      </c>
      <c r="L7441" s="28">
        <f t="shared" si="157"/>
        <v>0.29692000000000002</v>
      </c>
      <c r="M7441" s="28"/>
      <c r="O7441" s="77">
        <v>0.29095000028610229</v>
      </c>
      <c r="Q7441" s="135"/>
      <c r="R7441" s="27"/>
      <c r="BF7441" s="106"/>
    </row>
    <row r="7442" spans="1:58" x14ac:dyDescent="0.25">
      <c r="A7442" t="s">
        <v>17</v>
      </c>
      <c r="B7442" s="23">
        <v>2019</v>
      </c>
      <c r="C7442" s="23" t="s">
        <v>2</v>
      </c>
      <c r="D7442" s="23" t="s">
        <v>61</v>
      </c>
      <c r="E7442" s="23" t="s">
        <v>538</v>
      </c>
      <c r="F7442" s="23" t="s">
        <v>362</v>
      </c>
      <c r="G7442" s="23" t="s">
        <v>538</v>
      </c>
      <c r="H7442" s="32" t="s">
        <v>362</v>
      </c>
      <c r="I7442" s="32" t="s">
        <v>579</v>
      </c>
      <c r="J7442" s="135">
        <v>182</v>
      </c>
      <c r="K7442" s="28">
        <v>0.29063</v>
      </c>
      <c r="L7442" s="28">
        <f t="shared" si="157"/>
        <v>0.29063</v>
      </c>
      <c r="M7442" s="28"/>
      <c r="O7442" s="77">
        <v>0.2629300057888031</v>
      </c>
      <c r="Q7442" s="135"/>
      <c r="R7442" s="27"/>
      <c r="BF7442" s="106"/>
    </row>
    <row r="7443" spans="1:58" x14ac:dyDescent="0.25">
      <c r="A7443" t="s">
        <v>17</v>
      </c>
      <c r="B7443" s="23">
        <v>2019</v>
      </c>
      <c r="C7443" s="23" t="s">
        <v>3</v>
      </c>
      <c r="D7443" s="23" t="s">
        <v>62</v>
      </c>
      <c r="E7443" s="23" t="s">
        <v>538</v>
      </c>
      <c r="F7443" s="23" t="s">
        <v>362</v>
      </c>
      <c r="G7443" s="23" t="s">
        <v>538</v>
      </c>
      <c r="H7443" s="32" t="s">
        <v>362</v>
      </c>
      <c r="I7443" s="32" t="s">
        <v>579</v>
      </c>
      <c r="J7443" s="135">
        <v>182</v>
      </c>
      <c r="K7443" s="28">
        <v>0.27434999999999998</v>
      </c>
      <c r="L7443" s="28">
        <f t="shared" si="157"/>
        <v>0.27434999999999998</v>
      </c>
      <c r="M7443" s="28"/>
      <c r="O7443" s="77">
        <v>0.230880007147789</v>
      </c>
      <c r="Q7443" s="135"/>
      <c r="R7443" s="27"/>
      <c r="BF7443" s="106"/>
    </row>
    <row r="7444" spans="1:58" x14ac:dyDescent="0.25">
      <c r="A7444" t="s">
        <v>17</v>
      </c>
      <c r="B7444" s="23">
        <v>2020</v>
      </c>
      <c r="C7444" s="23" t="s">
        <v>0</v>
      </c>
      <c r="D7444" s="23" t="s">
        <v>63</v>
      </c>
      <c r="E7444" s="23" t="s">
        <v>538</v>
      </c>
      <c r="F7444" s="23" t="s">
        <v>362</v>
      </c>
      <c r="G7444" s="23" t="s">
        <v>538</v>
      </c>
      <c r="H7444" s="32" t="s">
        <v>362</v>
      </c>
      <c r="I7444" s="32" t="s">
        <v>579</v>
      </c>
      <c r="J7444" s="135">
        <v>188</v>
      </c>
      <c r="K7444" s="28">
        <v>0.22045000000000001</v>
      </c>
      <c r="L7444" s="28">
        <f t="shared" si="157"/>
        <v>0.22045000000000001</v>
      </c>
      <c r="M7444" s="28"/>
      <c r="O7444" s="77">
        <v>0.1393100023269653</v>
      </c>
      <c r="Q7444" s="135"/>
      <c r="R7444" s="27"/>
      <c r="BF7444" s="106"/>
    </row>
    <row r="7445" spans="1:58" x14ac:dyDescent="0.25">
      <c r="A7445" t="s">
        <v>17</v>
      </c>
      <c r="B7445" s="23">
        <v>2020</v>
      </c>
      <c r="C7445" s="23" t="s">
        <v>1</v>
      </c>
      <c r="D7445" s="23" t="s">
        <v>64</v>
      </c>
      <c r="E7445" s="23" t="s">
        <v>538</v>
      </c>
      <c r="F7445" s="23" t="s">
        <v>362</v>
      </c>
      <c r="G7445" s="23" t="s">
        <v>538</v>
      </c>
      <c r="H7445" s="32" t="s">
        <v>362</v>
      </c>
      <c r="I7445" s="32" t="s">
        <v>579</v>
      </c>
      <c r="J7445" s="135">
        <v>175</v>
      </c>
      <c r="K7445" s="28">
        <v>0.17765</v>
      </c>
      <c r="L7445" s="28">
        <f t="shared" si="157"/>
        <v>0.17765</v>
      </c>
      <c r="M7445" s="28"/>
      <c r="O7445" s="77">
        <v>0.17129999399185181</v>
      </c>
      <c r="Q7445" s="135"/>
      <c r="R7445" s="27"/>
      <c r="BF7445" s="106"/>
    </row>
    <row r="7446" spans="1:58" x14ac:dyDescent="0.25">
      <c r="A7446" t="s">
        <v>17</v>
      </c>
      <c r="B7446" s="23">
        <v>2020</v>
      </c>
      <c r="C7446" s="23" t="s">
        <v>2</v>
      </c>
      <c r="D7446" s="23" t="s">
        <v>65</v>
      </c>
      <c r="E7446" s="23" t="s">
        <v>538</v>
      </c>
      <c r="F7446" s="23" t="s">
        <v>362</v>
      </c>
      <c r="G7446" s="23" t="s">
        <v>538</v>
      </c>
      <c r="H7446" s="32" t="s">
        <v>362</v>
      </c>
      <c r="I7446" s="32" t="s">
        <v>579</v>
      </c>
      <c r="J7446" s="135">
        <v>168</v>
      </c>
      <c r="K7446" s="28">
        <v>0.15625</v>
      </c>
      <c r="L7446" s="28">
        <f t="shared" si="157"/>
        <v>0.15625</v>
      </c>
      <c r="M7446" s="28"/>
      <c r="O7446" s="77">
        <v>0.2179500013589859</v>
      </c>
      <c r="Q7446" s="135"/>
      <c r="R7446" s="27"/>
      <c r="BF7446" s="106"/>
    </row>
    <row r="7447" spans="1:58" x14ac:dyDescent="0.25">
      <c r="A7447" t="s">
        <v>17</v>
      </c>
      <c r="B7447" s="23">
        <v>2020</v>
      </c>
      <c r="C7447" s="23" t="s">
        <v>3</v>
      </c>
      <c r="D7447" s="23" t="s">
        <v>66</v>
      </c>
      <c r="E7447" s="23" t="s">
        <v>538</v>
      </c>
      <c r="F7447" s="23" t="s">
        <v>362</v>
      </c>
      <c r="G7447" s="23" t="s">
        <v>538</v>
      </c>
      <c r="H7447" s="32" t="s">
        <v>362</v>
      </c>
      <c r="I7447" s="32" t="s">
        <v>579</v>
      </c>
      <c r="J7447" s="135">
        <v>175</v>
      </c>
      <c r="K7447" s="28">
        <v>0.16189000000000001</v>
      </c>
      <c r="L7447" s="28">
        <f t="shared" si="157"/>
        <v>0.16189000000000001</v>
      </c>
      <c r="M7447" s="28"/>
      <c r="O7447" s="77">
        <v>0.24258999526500699</v>
      </c>
      <c r="Q7447" s="135"/>
      <c r="R7447" s="27"/>
      <c r="BF7447" s="106"/>
    </row>
    <row r="7448" spans="1:58" x14ac:dyDescent="0.25">
      <c r="A7448" t="s">
        <v>17</v>
      </c>
      <c r="B7448" s="23">
        <v>2021</v>
      </c>
      <c r="C7448" s="23" t="s">
        <v>0</v>
      </c>
      <c r="D7448" s="23" t="s">
        <v>67</v>
      </c>
      <c r="E7448" s="23" t="s">
        <v>538</v>
      </c>
      <c r="F7448" s="23" t="s">
        <v>362</v>
      </c>
      <c r="G7448" s="23" t="s">
        <v>538</v>
      </c>
      <c r="H7448" s="32" t="s">
        <v>362</v>
      </c>
      <c r="I7448" s="32" t="s">
        <v>579</v>
      </c>
      <c r="J7448" s="135">
        <v>168</v>
      </c>
      <c r="K7448" s="28">
        <v>0.20654</v>
      </c>
      <c r="L7448" s="28">
        <f t="shared" si="157"/>
        <v>0.20654</v>
      </c>
      <c r="M7448" s="28"/>
      <c r="O7448" s="77">
        <v>0.2547299861907959</v>
      </c>
      <c r="Q7448" s="135"/>
      <c r="R7448" s="27"/>
      <c r="BF7448" s="106"/>
    </row>
    <row r="7449" spans="1:58" x14ac:dyDescent="0.25">
      <c r="A7449" t="s">
        <v>17</v>
      </c>
      <c r="B7449" s="23">
        <v>2021</v>
      </c>
      <c r="C7449" s="23" t="s">
        <v>1</v>
      </c>
      <c r="D7449" s="23" t="s">
        <v>68</v>
      </c>
      <c r="E7449" s="23" t="s">
        <v>538</v>
      </c>
      <c r="F7449" s="23" t="s">
        <v>362</v>
      </c>
      <c r="G7449" s="23" t="s">
        <v>538</v>
      </c>
      <c r="H7449" s="32" t="s">
        <v>362</v>
      </c>
      <c r="I7449" s="32" t="s">
        <v>579</v>
      </c>
      <c r="J7449" s="135">
        <v>178</v>
      </c>
      <c r="K7449" s="28">
        <v>0.24190999999999999</v>
      </c>
      <c r="L7449" s="28">
        <f t="shared" si="157"/>
        <v>0.24190999999999999</v>
      </c>
      <c r="M7449" s="28"/>
      <c r="O7449" s="77">
        <v>0.25255998969078058</v>
      </c>
      <c r="Q7449" s="135"/>
      <c r="R7449" s="27"/>
      <c r="BF7449" s="106"/>
    </row>
    <row r="7450" spans="1:58" x14ac:dyDescent="0.25">
      <c r="A7450" t="s">
        <v>17</v>
      </c>
      <c r="B7450" s="23">
        <v>2021</v>
      </c>
      <c r="C7450" s="23" t="s">
        <v>2</v>
      </c>
      <c r="D7450" s="23" t="s">
        <v>69</v>
      </c>
      <c r="E7450" s="23" t="s">
        <v>538</v>
      </c>
      <c r="F7450" s="23" t="s">
        <v>362</v>
      </c>
      <c r="G7450" s="23" t="s">
        <v>538</v>
      </c>
      <c r="H7450" s="32" t="s">
        <v>362</v>
      </c>
      <c r="I7450" s="32" t="s">
        <v>579</v>
      </c>
      <c r="J7450" s="135">
        <v>193</v>
      </c>
      <c r="K7450" s="28">
        <v>0.25873000000000002</v>
      </c>
      <c r="L7450" s="28">
        <f t="shared" si="157"/>
        <v>0.25873000000000002</v>
      </c>
      <c r="M7450" s="28"/>
      <c r="O7450" s="77">
        <v>0.26715001463890081</v>
      </c>
      <c r="Q7450" s="135"/>
      <c r="R7450" s="27"/>
      <c r="BF7450" s="106"/>
    </row>
    <row r="7451" spans="1:58" x14ac:dyDescent="0.25">
      <c r="A7451" t="s">
        <v>17</v>
      </c>
      <c r="B7451" s="23">
        <v>2021</v>
      </c>
      <c r="C7451" s="23" t="s">
        <v>3</v>
      </c>
      <c r="D7451" s="23" t="s">
        <v>70</v>
      </c>
      <c r="E7451" s="23" t="s">
        <v>538</v>
      </c>
      <c r="F7451" s="23" t="s">
        <v>362</v>
      </c>
      <c r="G7451" s="23" t="s">
        <v>538</v>
      </c>
      <c r="H7451" s="32" t="s">
        <v>362</v>
      </c>
      <c r="I7451" s="32" t="s">
        <v>579</v>
      </c>
      <c r="J7451" s="135">
        <v>193</v>
      </c>
      <c r="K7451" s="28">
        <v>0.25291999999999998</v>
      </c>
      <c r="L7451" s="28">
        <f t="shared" si="157"/>
        <v>0.25291999999999998</v>
      </c>
      <c r="M7451" s="28"/>
      <c r="O7451" s="77">
        <v>0.26399001479148859</v>
      </c>
      <c r="Q7451" s="135"/>
      <c r="R7451" s="27"/>
      <c r="BF7451" s="106"/>
    </row>
    <row r="7452" spans="1:58" x14ac:dyDescent="0.25">
      <c r="A7452" t="s">
        <v>17</v>
      </c>
      <c r="B7452" s="23">
        <v>2022</v>
      </c>
      <c r="C7452" s="23" t="s">
        <v>0</v>
      </c>
      <c r="D7452" s="23" t="s">
        <v>71</v>
      </c>
      <c r="E7452" s="23" t="s">
        <v>538</v>
      </c>
      <c r="F7452" s="23" t="s">
        <v>362</v>
      </c>
      <c r="G7452" s="23" t="s">
        <v>538</v>
      </c>
      <c r="H7452" s="32" t="s">
        <v>362</v>
      </c>
      <c r="I7452" s="32" t="s">
        <v>579</v>
      </c>
      <c r="J7452" s="135">
        <v>194</v>
      </c>
      <c r="K7452" s="28">
        <v>0.25353999999999999</v>
      </c>
      <c r="L7452" s="28">
        <f t="shared" si="157"/>
        <v>0.25353999999999999</v>
      </c>
      <c r="M7452" s="28"/>
      <c r="O7452" s="77">
        <v>0.26568999886512762</v>
      </c>
      <c r="Q7452" s="135"/>
      <c r="R7452" s="27"/>
      <c r="BF7452" s="106"/>
    </row>
    <row r="7453" spans="1:58" x14ac:dyDescent="0.25">
      <c r="A7453" t="s">
        <v>17</v>
      </c>
      <c r="B7453" s="23">
        <v>2022</v>
      </c>
      <c r="C7453" s="23" t="s">
        <v>1</v>
      </c>
      <c r="D7453" s="23" t="s">
        <v>72</v>
      </c>
      <c r="E7453" s="23" t="s">
        <v>538</v>
      </c>
      <c r="F7453" s="23" t="s">
        <v>362</v>
      </c>
      <c r="G7453" s="23" t="s">
        <v>538</v>
      </c>
      <c r="H7453" s="32" t="s">
        <v>362</v>
      </c>
      <c r="I7453" s="32" t="s">
        <v>579</v>
      </c>
      <c r="J7453" s="135">
        <v>183</v>
      </c>
      <c r="K7453" s="28">
        <v>0.26438</v>
      </c>
      <c r="L7453" s="28">
        <f t="shared" si="157"/>
        <v>0.26438</v>
      </c>
      <c r="M7453" s="28"/>
      <c r="O7453" s="77">
        <v>0.27766001224517822</v>
      </c>
      <c r="Q7453" s="135"/>
      <c r="R7453" s="27"/>
      <c r="BF7453" s="106"/>
    </row>
    <row r="7454" spans="1:58" x14ac:dyDescent="0.25">
      <c r="A7454" t="s">
        <v>17</v>
      </c>
      <c r="B7454" s="23">
        <v>2022</v>
      </c>
      <c r="C7454" s="23" t="s">
        <v>2</v>
      </c>
      <c r="D7454" s="23" t="s">
        <v>73</v>
      </c>
      <c r="E7454" s="23" t="s">
        <v>538</v>
      </c>
      <c r="F7454" s="23" t="s">
        <v>362</v>
      </c>
      <c r="G7454" s="23" t="s">
        <v>538</v>
      </c>
      <c r="H7454" s="32" t="s">
        <v>362</v>
      </c>
      <c r="I7454" s="32" t="s">
        <v>579</v>
      </c>
      <c r="J7454" s="135">
        <v>166</v>
      </c>
      <c r="K7454" s="28">
        <v>0.25903999999999999</v>
      </c>
      <c r="L7454" s="28">
        <f t="shared" si="157"/>
        <v>0.25903999999999999</v>
      </c>
      <c r="M7454" s="28"/>
      <c r="O7454" s="77">
        <v>0.2497300058603287</v>
      </c>
      <c r="Q7454" s="135"/>
      <c r="R7454" s="27"/>
      <c r="BF7454" s="106"/>
    </row>
    <row r="7455" spans="1:58" x14ac:dyDescent="0.25">
      <c r="A7455" t="s">
        <v>17</v>
      </c>
      <c r="B7455" s="23">
        <v>2022</v>
      </c>
      <c r="C7455" s="23" t="s">
        <v>3</v>
      </c>
      <c r="D7455" s="23" t="s">
        <v>493</v>
      </c>
      <c r="E7455" s="23" t="s">
        <v>538</v>
      </c>
      <c r="F7455" s="23" t="s">
        <v>362</v>
      </c>
      <c r="G7455" s="23" t="s">
        <v>538</v>
      </c>
      <c r="H7455" s="32" t="s">
        <v>362</v>
      </c>
      <c r="I7455" s="32" t="s">
        <v>579</v>
      </c>
      <c r="J7455" s="135">
        <v>150</v>
      </c>
      <c r="K7455" s="28">
        <v>0.27121000000000001</v>
      </c>
      <c r="L7455" s="28">
        <f t="shared" si="157"/>
        <v>0.27121000000000001</v>
      </c>
      <c r="M7455" s="28"/>
      <c r="O7455" s="77">
        <v>0.25554001331329351</v>
      </c>
      <c r="Q7455" s="135"/>
      <c r="R7455" s="27"/>
      <c r="BF7455" s="106"/>
    </row>
    <row r="7456" spans="1:58" x14ac:dyDescent="0.25">
      <c r="A7456" t="s">
        <v>17</v>
      </c>
      <c r="B7456" s="23">
        <v>2023</v>
      </c>
      <c r="C7456" s="23" t="s">
        <v>0</v>
      </c>
      <c r="D7456" s="23" t="s">
        <v>537</v>
      </c>
      <c r="E7456" s="23" t="s">
        <v>538</v>
      </c>
      <c r="F7456" s="23" t="s">
        <v>362</v>
      </c>
      <c r="G7456" s="23" t="s">
        <v>538</v>
      </c>
      <c r="H7456" s="32" t="s">
        <v>362</v>
      </c>
      <c r="I7456" s="32" t="s">
        <v>579</v>
      </c>
      <c r="J7456" s="135">
        <v>149</v>
      </c>
      <c r="K7456" s="28">
        <v>0.27684999999999998</v>
      </c>
      <c r="L7456" s="28">
        <f t="shared" si="157"/>
        <v>0.27684999999999998</v>
      </c>
      <c r="M7456" s="28"/>
      <c r="O7456" s="77">
        <v>0.26218000054359442</v>
      </c>
      <c r="Q7456" s="135"/>
      <c r="R7456" s="27"/>
      <c r="BF7456" s="106"/>
    </row>
    <row r="7457" spans="1:58" x14ac:dyDescent="0.25">
      <c r="A7457" t="s">
        <v>17</v>
      </c>
      <c r="B7457" s="23">
        <v>2019</v>
      </c>
      <c r="C7457" s="23" t="s">
        <v>0</v>
      </c>
      <c r="D7457" s="23" t="s">
        <v>59</v>
      </c>
      <c r="E7457" s="23" t="s">
        <v>258</v>
      </c>
      <c r="F7457" s="23" t="s">
        <v>259</v>
      </c>
      <c r="G7457" s="23" t="s">
        <v>538</v>
      </c>
      <c r="H7457" s="32" t="s">
        <v>362</v>
      </c>
      <c r="I7457" s="32" t="s">
        <v>579</v>
      </c>
      <c r="J7457" s="135">
        <v>19</v>
      </c>
      <c r="K7457" s="28">
        <v>0.31169000000000002</v>
      </c>
      <c r="L7457" s="28">
        <f t="shared" si="157"/>
        <v>0.29971999999999999</v>
      </c>
      <c r="M7457" s="28"/>
      <c r="O7457" s="77">
        <v>0.31793001294136047</v>
      </c>
      <c r="Q7457" s="135"/>
      <c r="R7457" s="27"/>
      <c r="BF7457" s="106"/>
    </row>
    <row r="7458" spans="1:58" x14ac:dyDescent="0.25">
      <c r="A7458" t="s">
        <v>17</v>
      </c>
      <c r="B7458" s="23">
        <v>2019</v>
      </c>
      <c r="C7458" s="23" t="s">
        <v>1</v>
      </c>
      <c r="D7458" s="23" t="s">
        <v>60</v>
      </c>
      <c r="E7458" s="23" t="s">
        <v>258</v>
      </c>
      <c r="F7458" s="23" t="s">
        <v>259</v>
      </c>
      <c r="G7458" s="23" t="s">
        <v>538</v>
      </c>
      <c r="H7458" s="32" t="s">
        <v>362</v>
      </c>
      <c r="I7458" s="32" t="s">
        <v>579</v>
      </c>
      <c r="J7458" s="135">
        <v>20</v>
      </c>
      <c r="K7458" s="28">
        <v>0.3</v>
      </c>
      <c r="L7458" s="28">
        <f t="shared" si="157"/>
        <v>0.29692000000000002</v>
      </c>
      <c r="M7458" s="28"/>
      <c r="O7458" s="77">
        <v>0.29095000028610229</v>
      </c>
      <c r="Q7458" s="135"/>
      <c r="R7458" s="27"/>
      <c r="BF7458" s="106"/>
    </row>
    <row r="7459" spans="1:58" x14ac:dyDescent="0.25">
      <c r="A7459" t="s">
        <v>17</v>
      </c>
      <c r="B7459" s="23">
        <v>2019</v>
      </c>
      <c r="C7459" s="23" t="s">
        <v>2</v>
      </c>
      <c r="D7459" s="23" t="s">
        <v>61</v>
      </c>
      <c r="E7459" s="23" t="s">
        <v>258</v>
      </c>
      <c r="F7459" s="23" t="s">
        <v>259</v>
      </c>
      <c r="G7459" s="23" t="s">
        <v>538</v>
      </c>
      <c r="H7459" s="32" t="s">
        <v>362</v>
      </c>
      <c r="I7459" s="32" t="s">
        <v>579</v>
      </c>
      <c r="J7459" s="135">
        <v>19</v>
      </c>
      <c r="K7459" s="28">
        <v>0.32895000000000002</v>
      </c>
      <c r="L7459" s="28">
        <f t="shared" si="157"/>
        <v>0.29063</v>
      </c>
      <c r="M7459" s="28"/>
      <c r="O7459" s="77">
        <v>0.2629300057888031</v>
      </c>
      <c r="Q7459" s="135"/>
      <c r="R7459" s="27"/>
      <c r="BF7459" s="106"/>
    </row>
    <row r="7460" spans="1:58" x14ac:dyDescent="0.25">
      <c r="A7460" t="s">
        <v>17</v>
      </c>
      <c r="B7460" s="23">
        <v>2019</v>
      </c>
      <c r="C7460" s="23" t="s">
        <v>3</v>
      </c>
      <c r="D7460" s="23" t="s">
        <v>62</v>
      </c>
      <c r="E7460" s="23" t="s">
        <v>258</v>
      </c>
      <c r="F7460" s="23" t="s">
        <v>259</v>
      </c>
      <c r="G7460" s="23" t="s">
        <v>538</v>
      </c>
      <c r="H7460" s="32" t="s">
        <v>362</v>
      </c>
      <c r="I7460" s="32" t="s">
        <v>579</v>
      </c>
      <c r="J7460" s="135">
        <v>20</v>
      </c>
      <c r="K7460" s="28">
        <v>0.30864000000000003</v>
      </c>
      <c r="L7460" s="28">
        <f t="shared" si="157"/>
        <v>0.27434999999999998</v>
      </c>
      <c r="M7460" s="28"/>
      <c r="O7460" s="77">
        <v>0.230880007147789</v>
      </c>
      <c r="Q7460" s="135"/>
      <c r="R7460" s="27"/>
      <c r="BF7460" s="106"/>
    </row>
    <row r="7461" spans="1:58" x14ac:dyDescent="0.25">
      <c r="A7461" t="s">
        <v>17</v>
      </c>
      <c r="B7461" s="23">
        <v>2020</v>
      </c>
      <c r="C7461" s="23" t="s">
        <v>0</v>
      </c>
      <c r="D7461" s="23" t="s">
        <v>63</v>
      </c>
      <c r="E7461" s="23" t="s">
        <v>258</v>
      </c>
      <c r="F7461" s="23" t="s">
        <v>259</v>
      </c>
      <c r="G7461" s="23" t="s">
        <v>538</v>
      </c>
      <c r="H7461" s="32" t="s">
        <v>362</v>
      </c>
      <c r="I7461" s="32" t="s">
        <v>579</v>
      </c>
      <c r="J7461" s="135">
        <v>18</v>
      </c>
      <c r="K7461" s="28">
        <v>0.25352000000000002</v>
      </c>
      <c r="L7461" s="28">
        <f t="shared" si="157"/>
        <v>0.22045000000000001</v>
      </c>
      <c r="M7461" s="28"/>
      <c r="O7461" s="77">
        <v>0.1393100023269653</v>
      </c>
      <c r="Q7461" s="135"/>
      <c r="R7461" s="27"/>
      <c r="BF7461" s="106"/>
    </row>
    <row r="7462" spans="1:58" x14ac:dyDescent="0.25">
      <c r="A7462" t="s">
        <v>17</v>
      </c>
      <c r="B7462" s="23">
        <v>2020</v>
      </c>
      <c r="C7462" s="23" t="s">
        <v>1</v>
      </c>
      <c r="D7462" s="23" t="s">
        <v>64</v>
      </c>
      <c r="E7462" s="23" t="s">
        <v>258</v>
      </c>
      <c r="F7462" s="23" t="s">
        <v>259</v>
      </c>
      <c r="G7462" s="23" t="s">
        <v>538</v>
      </c>
      <c r="H7462" s="32" t="s">
        <v>362</v>
      </c>
      <c r="I7462" s="32" t="s">
        <v>579</v>
      </c>
      <c r="J7462" s="135">
        <v>17</v>
      </c>
      <c r="K7462" s="28">
        <v>0.22059000000000001</v>
      </c>
      <c r="L7462" s="28">
        <f t="shared" si="157"/>
        <v>0.17765</v>
      </c>
      <c r="M7462" s="28"/>
      <c r="O7462" s="77">
        <v>0.17129999399185181</v>
      </c>
      <c r="Q7462" s="135"/>
      <c r="R7462" s="27"/>
      <c r="BF7462" s="106"/>
    </row>
    <row r="7463" spans="1:58" x14ac:dyDescent="0.25">
      <c r="A7463" t="s">
        <v>17</v>
      </c>
      <c r="B7463" s="23">
        <v>2020</v>
      </c>
      <c r="C7463" s="23" t="s">
        <v>2</v>
      </c>
      <c r="D7463" s="23" t="s">
        <v>65</v>
      </c>
      <c r="E7463" s="23" t="s">
        <v>258</v>
      </c>
      <c r="F7463" s="23" t="s">
        <v>259</v>
      </c>
      <c r="G7463" s="23" t="s">
        <v>538</v>
      </c>
      <c r="H7463" s="32" t="s">
        <v>362</v>
      </c>
      <c r="I7463" s="32" t="s">
        <v>579</v>
      </c>
      <c r="J7463" s="135">
        <v>17</v>
      </c>
      <c r="K7463" s="28">
        <v>0.18182000000000001</v>
      </c>
      <c r="L7463" s="28">
        <f t="shared" si="157"/>
        <v>0.15625</v>
      </c>
      <c r="M7463" s="28"/>
      <c r="O7463" s="77">
        <v>0.2179500013589859</v>
      </c>
      <c r="Q7463" s="135"/>
      <c r="R7463" s="27"/>
      <c r="BF7463" s="106"/>
    </row>
    <row r="7464" spans="1:58" x14ac:dyDescent="0.25">
      <c r="A7464" t="s">
        <v>17</v>
      </c>
      <c r="B7464" s="23">
        <v>2020</v>
      </c>
      <c r="C7464" s="23" t="s">
        <v>3</v>
      </c>
      <c r="D7464" s="23" t="s">
        <v>66</v>
      </c>
      <c r="E7464" s="23" t="s">
        <v>258</v>
      </c>
      <c r="F7464" s="23" t="s">
        <v>259</v>
      </c>
      <c r="G7464" s="23" t="s">
        <v>538</v>
      </c>
      <c r="H7464" s="32" t="s">
        <v>362</v>
      </c>
      <c r="I7464" s="32" t="s">
        <v>579</v>
      </c>
      <c r="J7464" s="135">
        <v>16</v>
      </c>
      <c r="K7464" s="28">
        <v>0.14061999999999999</v>
      </c>
      <c r="L7464" s="28">
        <f t="shared" si="157"/>
        <v>0.16189000000000001</v>
      </c>
      <c r="M7464" s="28"/>
      <c r="O7464" s="77">
        <v>0.24258999526500699</v>
      </c>
      <c r="Q7464" s="135"/>
      <c r="R7464" s="27"/>
      <c r="BF7464" s="106"/>
    </row>
    <row r="7465" spans="1:58" x14ac:dyDescent="0.25">
      <c r="A7465" t="s">
        <v>17</v>
      </c>
      <c r="B7465" s="23">
        <v>2021</v>
      </c>
      <c r="C7465" s="23" t="s">
        <v>0</v>
      </c>
      <c r="D7465" s="23" t="s">
        <v>67</v>
      </c>
      <c r="E7465" s="23" t="s">
        <v>258</v>
      </c>
      <c r="F7465" s="23" t="s">
        <v>259</v>
      </c>
      <c r="G7465" s="23" t="s">
        <v>538</v>
      </c>
      <c r="H7465" s="32" t="s">
        <v>362</v>
      </c>
      <c r="I7465" s="32" t="s">
        <v>579</v>
      </c>
      <c r="J7465" s="135">
        <v>18</v>
      </c>
      <c r="K7465" s="28">
        <v>0.21127000000000001</v>
      </c>
      <c r="L7465" s="28">
        <f t="shared" si="157"/>
        <v>0.20654</v>
      </c>
      <c r="M7465" s="28"/>
      <c r="O7465" s="77">
        <v>0.2547299861907959</v>
      </c>
      <c r="Q7465" s="135"/>
      <c r="R7465" s="27"/>
      <c r="BF7465" s="106"/>
    </row>
    <row r="7466" spans="1:58" x14ac:dyDescent="0.25">
      <c r="A7466" t="s">
        <v>17</v>
      </c>
      <c r="B7466" s="23">
        <v>2021</v>
      </c>
      <c r="C7466" s="23" t="s">
        <v>1</v>
      </c>
      <c r="D7466" s="23" t="s">
        <v>68</v>
      </c>
      <c r="E7466" s="23" t="s">
        <v>258</v>
      </c>
      <c r="F7466" s="23" t="s">
        <v>259</v>
      </c>
      <c r="G7466" s="23" t="s">
        <v>538</v>
      </c>
      <c r="H7466" s="32" t="s">
        <v>362</v>
      </c>
      <c r="I7466" s="32" t="s">
        <v>579</v>
      </c>
      <c r="J7466" s="135">
        <v>17</v>
      </c>
      <c r="K7466" s="28">
        <v>0.22388</v>
      </c>
      <c r="L7466" s="28">
        <f t="shared" si="157"/>
        <v>0.24190999999999999</v>
      </c>
      <c r="M7466" s="28"/>
      <c r="O7466" s="77">
        <v>0.25255998969078058</v>
      </c>
      <c r="Q7466" s="135"/>
      <c r="R7466" s="27"/>
      <c r="BF7466" s="106"/>
    </row>
    <row r="7467" spans="1:58" x14ac:dyDescent="0.25">
      <c r="A7467" t="s">
        <v>17</v>
      </c>
      <c r="B7467" s="23">
        <v>2021</v>
      </c>
      <c r="C7467" s="23" t="s">
        <v>2</v>
      </c>
      <c r="D7467" s="23" t="s">
        <v>69</v>
      </c>
      <c r="E7467" s="23" t="s">
        <v>258</v>
      </c>
      <c r="F7467" s="23" t="s">
        <v>259</v>
      </c>
      <c r="G7467" s="23" t="s">
        <v>538</v>
      </c>
      <c r="H7467" s="32" t="s">
        <v>362</v>
      </c>
      <c r="I7467" s="32" t="s">
        <v>579</v>
      </c>
      <c r="J7467" s="135">
        <v>21</v>
      </c>
      <c r="K7467" s="28">
        <v>0.28571000000000002</v>
      </c>
      <c r="L7467" s="28">
        <f t="shared" si="157"/>
        <v>0.25873000000000002</v>
      </c>
      <c r="M7467" s="28"/>
      <c r="O7467" s="77">
        <v>0.26715001463890081</v>
      </c>
      <c r="Q7467" s="135"/>
      <c r="R7467" s="27"/>
      <c r="BF7467" s="106"/>
    </row>
    <row r="7468" spans="1:58" x14ac:dyDescent="0.25">
      <c r="A7468" t="s">
        <v>17</v>
      </c>
      <c r="B7468" s="23">
        <v>2021</v>
      </c>
      <c r="C7468" s="23" t="s">
        <v>3</v>
      </c>
      <c r="D7468" s="23" t="s">
        <v>70</v>
      </c>
      <c r="E7468" s="23" t="s">
        <v>258</v>
      </c>
      <c r="F7468" s="23" t="s">
        <v>259</v>
      </c>
      <c r="G7468" s="23" t="s">
        <v>538</v>
      </c>
      <c r="H7468" s="32" t="s">
        <v>362</v>
      </c>
      <c r="I7468" s="32" t="s">
        <v>579</v>
      </c>
      <c r="J7468" s="135">
        <v>21</v>
      </c>
      <c r="K7468" s="28">
        <v>0.27711000000000002</v>
      </c>
      <c r="L7468" s="28">
        <f t="shared" si="157"/>
        <v>0.25291999999999998</v>
      </c>
      <c r="M7468" s="28"/>
      <c r="O7468" s="77">
        <v>0.26399001479148859</v>
      </c>
      <c r="Q7468" s="135"/>
      <c r="R7468" s="27"/>
      <c r="BF7468" s="106"/>
    </row>
    <row r="7469" spans="1:58" x14ac:dyDescent="0.25">
      <c r="A7469" t="s">
        <v>17</v>
      </c>
      <c r="B7469" s="23">
        <v>2022</v>
      </c>
      <c r="C7469" s="23" t="s">
        <v>0</v>
      </c>
      <c r="D7469" s="23" t="s">
        <v>71</v>
      </c>
      <c r="E7469" s="23" t="s">
        <v>258</v>
      </c>
      <c r="F7469" s="23" t="s">
        <v>259</v>
      </c>
      <c r="G7469" s="23" t="s">
        <v>538</v>
      </c>
      <c r="H7469" s="32" t="s">
        <v>362</v>
      </c>
      <c r="I7469" s="32" t="s">
        <v>579</v>
      </c>
      <c r="J7469" s="135">
        <v>21</v>
      </c>
      <c r="K7469" s="28">
        <v>0.30587999999999999</v>
      </c>
      <c r="L7469" s="28">
        <f t="shared" si="157"/>
        <v>0.25353999999999999</v>
      </c>
      <c r="M7469" s="28"/>
      <c r="O7469" s="77">
        <v>0.26568999886512762</v>
      </c>
      <c r="Q7469" s="135"/>
      <c r="R7469" s="27"/>
      <c r="BF7469" s="106"/>
    </row>
    <row r="7470" spans="1:58" x14ac:dyDescent="0.25">
      <c r="A7470" t="s">
        <v>17</v>
      </c>
      <c r="B7470" s="23">
        <v>2022</v>
      </c>
      <c r="C7470" s="23" t="s">
        <v>1</v>
      </c>
      <c r="D7470" s="23" t="s">
        <v>72</v>
      </c>
      <c r="E7470" s="23" t="s">
        <v>258</v>
      </c>
      <c r="F7470" s="23" t="s">
        <v>259</v>
      </c>
      <c r="G7470" s="23" t="s">
        <v>538</v>
      </c>
      <c r="H7470" s="32" t="s">
        <v>362</v>
      </c>
      <c r="I7470" s="32" t="s">
        <v>579</v>
      </c>
      <c r="J7470" s="135">
        <v>21</v>
      </c>
      <c r="K7470" s="28">
        <v>0.33333000000000002</v>
      </c>
      <c r="L7470" s="28">
        <f t="shared" si="157"/>
        <v>0.26438</v>
      </c>
      <c r="M7470" s="28"/>
      <c r="O7470" s="77">
        <v>0.27766001224517822</v>
      </c>
      <c r="Q7470" s="135"/>
      <c r="R7470" s="27"/>
      <c r="BF7470" s="106"/>
    </row>
    <row r="7471" spans="1:58" x14ac:dyDescent="0.25">
      <c r="A7471" t="s">
        <v>17</v>
      </c>
      <c r="B7471" s="23">
        <v>2022</v>
      </c>
      <c r="C7471" s="23" t="s">
        <v>2</v>
      </c>
      <c r="D7471" s="23" t="s">
        <v>73</v>
      </c>
      <c r="E7471" s="23" t="s">
        <v>258</v>
      </c>
      <c r="F7471" s="23" t="s">
        <v>259</v>
      </c>
      <c r="G7471" s="23" t="s">
        <v>538</v>
      </c>
      <c r="H7471" s="32" t="s">
        <v>362</v>
      </c>
      <c r="I7471" s="32" t="s">
        <v>579</v>
      </c>
      <c r="J7471" s="135">
        <v>20</v>
      </c>
      <c r="K7471" s="28">
        <v>0.35443000000000002</v>
      </c>
      <c r="L7471" s="28">
        <f t="shared" si="157"/>
        <v>0.25903999999999999</v>
      </c>
      <c r="M7471" s="28"/>
      <c r="O7471" s="77">
        <v>0.2497300058603287</v>
      </c>
      <c r="Q7471" s="135"/>
      <c r="R7471" s="27"/>
      <c r="BF7471" s="106"/>
    </row>
    <row r="7472" spans="1:58" x14ac:dyDescent="0.25">
      <c r="A7472" t="s">
        <v>17</v>
      </c>
      <c r="B7472" s="23">
        <v>2022</v>
      </c>
      <c r="C7472" s="23" t="s">
        <v>3</v>
      </c>
      <c r="D7472" s="23" t="s">
        <v>493</v>
      </c>
      <c r="E7472" s="23" t="s">
        <v>258</v>
      </c>
      <c r="F7472" s="23" t="s">
        <v>259</v>
      </c>
      <c r="G7472" s="23" t="s">
        <v>538</v>
      </c>
      <c r="H7472" s="32" t="s">
        <v>362</v>
      </c>
      <c r="I7472" s="32" t="s">
        <v>579</v>
      </c>
      <c r="J7472" s="135">
        <v>18</v>
      </c>
      <c r="K7472" s="28">
        <v>0.39726</v>
      </c>
      <c r="L7472" s="28">
        <f t="shared" si="157"/>
        <v>0.27121000000000001</v>
      </c>
      <c r="M7472" s="28"/>
      <c r="O7472" s="77">
        <v>0.25554001331329351</v>
      </c>
      <c r="Q7472" s="135"/>
      <c r="R7472" s="27"/>
      <c r="BF7472" s="106"/>
    </row>
    <row r="7473" spans="1:58" x14ac:dyDescent="0.25">
      <c r="A7473" t="s">
        <v>17</v>
      </c>
      <c r="B7473" s="23">
        <v>2023</v>
      </c>
      <c r="C7473" s="23" t="s">
        <v>0</v>
      </c>
      <c r="D7473" s="23" t="s">
        <v>537</v>
      </c>
      <c r="E7473" s="23" t="s">
        <v>258</v>
      </c>
      <c r="F7473" s="23" t="s">
        <v>259</v>
      </c>
      <c r="G7473" s="23" t="s">
        <v>538</v>
      </c>
      <c r="H7473" s="32" t="s">
        <v>362</v>
      </c>
      <c r="I7473" s="32" t="s">
        <v>579</v>
      </c>
      <c r="J7473" s="135">
        <v>17</v>
      </c>
      <c r="K7473" s="28">
        <v>0.33333000000000002</v>
      </c>
      <c r="L7473" s="28">
        <f t="shared" si="157"/>
        <v>0.27684999999999998</v>
      </c>
      <c r="M7473" s="28"/>
      <c r="O7473" s="77">
        <v>0.26218000054359442</v>
      </c>
      <c r="Q7473" s="135"/>
      <c r="R7473" s="27"/>
      <c r="BF7473" s="106"/>
    </row>
    <row r="7474" spans="1:58" x14ac:dyDescent="0.25">
      <c r="A7474" t="s">
        <v>17</v>
      </c>
      <c r="B7474" s="23">
        <v>2019</v>
      </c>
      <c r="C7474" s="23" t="s">
        <v>0</v>
      </c>
      <c r="D7474" s="23" t="s">
        <v>59</v>
      </c>
      <c r="E7474" s="23" t="s">
        <v>260</v>
      </c>
      <c r="F7474" s="23" t="s">
        <v>261</v>
      </c>
      <c r="G7474" s="23" t="s">
        <v>544</v>
      </c>
      <c r="H7474" s="32" t="s">
        <v>359</v>
      </c>
      <c r="I7474" s="32" t="s">
        <v>579</v>
      </c>
      <c r="J7474" s="135">
        <v>10</v>
      </c>
      <c r="K7474" s="28">
        <v>0.25641000000000003</v>
      </c>
      <c r="L7474" s="28">
        <f t="shared" si="157"/>
        <v>0.2782</v>
      </c>
      <c r="M7474" s="28"/>
      <c r="O7474" s="77">
        <v>0.31793001294136047</v>
      </c>
      <c r="Q7474" s="135"/>
      <c r="R7474" s="27"/>
      <c r="BF7474" s="106"/>
    </row>
    <row r="7475" spans="1:58" x14ac:dyDescent="0.25">
      <c r="A7475" t="s">
        <v>17</v>
      </c>
      <c r="B7475" s="23">
        <v>2019</v>
      </c>
      <c r="C7475" s="23" t="s">
        <v>1</v>
      </c>
      <c r="D7475" s="23" t="s">
        <v>60</v>
      </c>
      <c r="E7475" s="23" t="s">
        <v>260</v>
      </c>
      <c r="F7475" s="23" t="s">
        <v>261</v>
      </c>
      <c r="G7475" s="23" t="s">
        <v>544</v>
      </c>
      <c r="H7475" s="32" t="s">
        <v>359</v>
      </c>
      <c r="I7475" s="32" t="s">
        <v>579</v>
      </c>
      <c r="J7475" s="135">
        <v>10</v>
      </c>
      <c r="K7475" s="28">
        <v>0.29268</v>
      </c>
      <c r="L7475" s="28">
        <f t="shared" si="157"/>
        <v>0.30485000000000001</v>
      </c>
      <c r="M7475" s="28"/>
      <c r="O7475" s="77">
        <v>0.29095000028610229</v>
      </c>
      <c r="Q7475" s="135"/>
      <c r="R7475" s="27"/>
      <c r="BF7475" s="106"/>
    </row>
    <row r="7476" spans="1:58" x14ac:dyDescent="0.25">
      <c r="A7476" t="s">
        <v>17</v>
      </c>
      <c r="B7476" s="23">
        <v>2019</v>
      </c>
      <c r="C7476" s="23" t="s">
        <v>2</v>
      </c>
      <c r="D7476" s="23" t="s">
        <v>61</v>
      </c>
      <c r="E7476" s="23" t="s">
        <v>260</v>
      </c>
      <c r="F7476" s="23" t="s">
        <v>261</v>
      </c>
      <c r="G7476" s="23" t="s">
        <v>544</v>
      </c>
      <c r="H7476" s="32" t="s">
        <v>359</v>
      </c>
      <c r="I7476" s="32" t="s">
        <v>579</v>
      </c>
      <c r="J7476" s="135">
        <v>13</v>
      </c>
      <c r="K7476" s="28">
        <v>0.19231000000000001</v>
      </c>
      <c r="L7476" s="28">
        <f t="shared" si="157"/>
        <v>0.30592999999999998</v>
      </c>
      <c r="M7476" s="28"/>
      <c r="O7476" s="77">
        <v>0.2629300057888031</v>
      </c>
      <c r="Q7476" s="135"/>
      <c r="R7476" s="27"/>
      <c r="BF7476" s="106"/>
    </row>
    <row r="7477" spans="1:58" x14ac:dyDescent="0.25">
      <c r="A7477" t="s">
        <v>17</v>
      </c>
      <c r="B7477" s="23">
        <v>2019</v>
      </c>
      <c r="C7477" s="23" t="s">
        <v>3</v>
      </c>
      <c r="D7477" s="23" t="s">
        <v>62</v>
      </c>
      <c r="E7477" s="23" t="s">
        <v>260</v>
      </c>
      <c r="F7477" s="23" t="s">
        <v>261</v>
      </c>
      <c r="G7477" s="23" t="s">
        <v>544</v>
      </c>
      <c r="H7477" s="32" t="s">
        <v>359</v>
      </c>
      <c r="I7477" s="32" t="s">
        <v>579</v>
      </c>
      <c r="J7477" s="135">
        <v>13</v>
      </c>
      <c r="K7477" s="28">
        <v>0.19231000000000001</v>
      </c>
      <c r="L7477" s="28">
        <f t="shared" si="157"/>
        <v>0.30336999999999997</v>
      </c>
      <c r="M7477" s="28"/>
      <c r="O7477" s="77">
        <v>0.230880007147789</v>
      </c>
      <c r="Q7477" s="135"/>
      <c r="R7477" s="27"/>
      <c r="BF7477" s="106"/>
    </row>
    <row r="7478" spans="1:58" x14ac:dyDescent="0.25">
      <c r="A7478" t="s">
        <v>17</v>
      </c>
      <c r="B7478" s="23">
        <v>2020</v>
      </c>
      <c r="C7478" s="23" t="s">
        <v>0</v>
      </c>
      <c r="D7478" s="23" t="s">
        <v>63</v>
      </c>
      <c r="E7478" s="23" t="s">
        <v>260</v>
      </c>
      <c r="F7478" s="23" t="s">
        <v>261</v>
      </c>
      <c r="G7478" s="23" t="s">
        <v>544</v>
      </c>
      <c r="H7478" s="32" t="s">
        <v>359</v>
      </c>
      <c r="I7478" s="32" t="s">
        <v>579</v>
      </c>
      <c r="J7478" s="135">
        <v>14</v>
      </c>
      <c r="K7478" s="28">
        <v>0.14545</v>
      </c>
      <c r="L7478" s="28">
        <f t="shared" si="157"/>
        <v>0.25328000000000001</v>
      </c>
      <c r="M7478" s="28"/>
      <c r="O7478" s="77">
        <v>0.1393100023269653</v>
      </c>
      <c r="Q7478" s="135"/>
      <c r="R7478" s="27"/>
      <c r="BF7478" s="106"/>
    </row>
    <row r="7479" spans="1:58" x14ac:dyDescent="0.25">
      <c r="A7479" t="s">
        <v>17</v>
      </c>
      <c r="B7479" s="23">
        <v>2020</v>
      </c>
      <c r="C7479" s="23" t="s">
        <v>1</v>
      </c>
      <c r="D7479" s="23" t="s">
        <v>64</v>
      </c>
      <c r="E7479" s="23" t="s">
        <v>260</v>
      </c>
      <c r="F7479" s="23" t="s">
        <v>261</v>
      </c>
      <c r="G7479" s="23" t="s">
        <v>544</v>
      </c>
      <c r="H7479" s="32" t="s">
        <v>359</v>
      </c>
      <c r="I7479" s="32" t="s">
        <v>579</v>
      </c>
      <c r="J7479" s="135">
        <v>13</v>
      </c>
      <c r="K7479" s="28">
        <v>0.11538</v>
      </c>
      <c r="L7479" s="28">
        <f t="shared" si="157"/>
        <v>0.20624999999999999</v>
      </c>
      <c r="M7479" s="28"/>
      <c r="O7479" s="77">
        <v>0.17129999399185181</v>
      </c>
      <c r="Q7479" s="135"/>
      <c r="R7479" s="27"/>
      <c r="BF7479" s="106"/>
    </row>
    <row r="7480" spans="1:58" x14ac:dyDescent="0.25">
      <c r="A7480" t="s">
        <v>17</v>
      </c>
      <c r="B7480" s="23">
        <v>2020</v>
      </c>
      <c r="C7480" s="23" t="s">
        <v>2</v>
      </c>
      <c r="D7480" s="23" t="s">
        <v>65</v>
      </c>
      <c r="E7480" s="23" t="s">
        <v>260</v>
      </c>
      <c r="F7480" s="23" t="s">
        <v>261</v>
      </c>
      <c r="G7480" s="23" t="s">
        <v>544</v>
      </c>
      <c r="H7480" s="32" t="s">
        <v>359</v>
      </c>
      <c r="I7480" s="32" t="s">
        <v>579</v>
      </c>
      <c r="J7480" s="135">
        <v>11</v>
      </c>
      <c r="K7480" s="28">
        <v>0.13952999999999999</v>
      </c>
      <c r="L7480" s="28">
        <f t="shared" si="157"/>
        <v>0.17316999999999999</v>
      </c>
      <c r="M7480" s="28"/>
      <c r="O7480" s="77">
        <v>0.2179500013589859</v>
      </c>
      <c r="Q7480" s="135"/>
      <c r="R7480" s="27"/>
      <c r="BF7480" s="106"/>
    </row>
    <row r="7481" spans="1:58" x14ac:dyDescent="0.25">
      <c r="A7481" t="s">
        <v>17</v>
      </c>
      <c r="B7481" s="23">
        <v>2020</v>
      </c>
      <c r="C7481" s="23" t="s">
        <v>3</v>
      </c>
      <c r="D7481" s="23" t="s">
        <v>66</v>
      </c>
      <c r="E7481" s="23" t="s">
        <v>260</v>
      </c>
      <c r="F7481" s="23" t="s">
        <v>261</v>
      </c>
      <c r="G7481" s="23" t="s">
        <v>544</v>
      </c>
      <c r="H7481" s="32" t="s">
        <v>359</v>
      </c>
      <c r="I7481" s="32" t="s">
        <v>579</v>
      </c>
      <c r="J7481" s="135">
        <v>11</v>
      </c>
      <c r="K7481" s="28">
        <v>6.6669999999999993E-2</v>
      </c>
      <c r="L7481" s="28">
        <f t="shared" si="157"/>
        <v>0.15423999999999999</v>
      </c>
      <c r="M7481" s="28"/>
      <c r="O7481" s="77">
        <v>0.24258999526500699</v>
      </c>
      <c r="Q7481" s="135"/>
      <c r="R7481" s="27"/>
      <c r="BF7481" s="106"/>
    </row>
    <row r="7482" spans="1:58" x14ac:dyDescent="0.25">
      <c r="A7482" t="s">
        <v>17</v>
      </c>
      <c r="B7482" s="23">
        <v>2021</v>
      </c>
      <c r="C7482" s="23" t="s">
        <v>0</v>
      </c>
      <c r="D7482" s="23" t="s">
        <v>67</v>
      </c>
      <c r="E7482" s="23" t="s">
        <v>260</v>
      </c>
      <c r="F7482" s="23" t="s">
        <v>261</v>
      </c>
      <c r="G7482" s="23" t="s">
        <v>544</v>
      </c>
      <c r="H7482" s="32" t="s">
        <v>359</v>
      </c>
      <c r="I7482" s="32" t="s">
        <v>579</v>
      </c>
      <c r="J7482" s="135">
        <v>12</v>
      </c>
      <c r="K7482" s="28">
        <v>0.1087</v>
      </c>
      <c r="L7482" s="28">
        <f t="shared" si="157"/>
        <v>0.20057</v>
      </c>
      <c r="M7482" s="28"/>
      <c r="O7482" s="77">
        <v>0.2547299861907959</v>
      </c>
      <c r="Q7482" s="135"/>
      <c r="R7482" s="27"/>
      <c r="BF7482" s="106"/>
    </row>
    <row r="7483" spans="1:58" x14ac:dyDescent="0.25">
      <c r="A7483" t="s">
        <v>17</v>
      </c>
      <c r="B7483" s="23">
        <v>2021</v>
      </c>
      <c r="C7483" s="23" t="s">
        <v>1</v>
      </c>
      <c r="D7483" s="23" t="s">
        <v>68</v>
      </c>
      <c r="E7483" s="23" t="s">
        <v>260</v>
      </c>
      <c r="F7483" s="23" t="s">
        <v>261</v>
      </c>
      <c r="G7483" s="23" t="s">
        <v>544</v>
      </c>
      <c r="H7483" s="32" t="s">
        <v>359</v>
      </c>
      <c r="I7483" s="32" t="s">
        <v>579</v>
      </c>
      <c r="J7483" s="135">
        <v>12</v>
      </c>
      <c r="K7483" s="28">
        <v>0.14582999999999999</v>
      </c>
      <c r="L7483" s="28">
        <f t="shared" si="157"/>
        <v>0.22194</v>
      </c>
      <c r="M7483" s="28"/>
      <c r="O7483" s="77">
        <v>0.25255998969078058</v>
      </c>
      <c r="Q7483" s="135"/>
      <c r="R7483" s="27"/>
      <c r="BF7483" s="106"/>
    </row>
    <row r="7484" spans="1:58" x14ac:dyDescent="0.25">
      <c r="A7484" t="s">
        <v>17</v>
      </c>
      <c r="B7484" s="23">
        <v>2021</v>
      </c>
      <c r="C7484" s="23" t="s">
        <v>2</v>
      </c>
      <c r="D7484" s="23" t="s">
        <v>69</v>
      </c>
      <c r="E7484" s="23" t="s">
        <v>260</v>
      </c>
      <c r="F7484" s="23" t="s">
        <v>261</v>
      </c>
      <c r="G7484" s="23" t="s">
        <v>544</v>
      </c>
      <c r="H7484" s="32" t="s">
        <v>359</v>
      </c>
      <c r="I7484" s="32" t="s">
        <v>579</v>
      </c>
      <c r="J7484" s="135">
        <v>13</v>
      </c>
      <c r="K7484" s="28">
        <v>0.17646999999999999</v>
      </c>
      <c r="L7484" s="28">
        <f t="shared" si="157"/>
        <v>0.24815999999999999</v>
      </c>
      <c r="M7484" s="28"/>
      <c r="O7484" s="77">
        <v>0.26715001463890081</v>
      </c>
      <c r="Q7484" s="135"/>
      <c r="R7484" s="27"/>
      <c r="BF7484" s="106"/>
    </row>
    <row r="7485" spans="1:58" x14ac:dyDescent="0.25">
      <c r="A7485" t="s">
        <v>17</v>
      </c>
      <c r="B7485" s="23">
        <v>2021</v>
      </c>
      <c r="C7485" s="23" t="s">
        <v>3</v>
      </c>
      <c r="D7485" s="23" t="s">
        <v>70</v>
      </c>
      <c r="E7485" s="23" t="s">
        <v>260</v>
      </c>
      <c r="F7485" s="23" t="s">
        <v>261</v>
      </c>
      <c r="G7485" s="23" t="s">
        <v>544</v>
      </c>
      <c r="H7485" s="32" t="s">
        <v>359</v>
      </c>
      <c r="I7485" s="32" t="s">
        <v>579</v>
      </c>
      <c r="J7485" s="135">
        <v>11</v>
      </c>
      <c r="K7485" s="28">
        <v>0.21429000000000001</v>
      </c>
      <c r="L7485" s="28">
        <f t="shared" si="157"/>
        <v>0.28354000000000001</v>
      </c>
      <c r="M7485" s="28"/>
      <c r="O7485" s="77">
        <v>0.26399001479148859</v>
      </c>
      <c r="Q7485" s="135"/>
      <c r="R7485" s="27"/>
      <c r="BF7485" s="106"/>
    </row>
    <row r="7486" spans="1:58" x14ac:dyDescent="0.25">
      <c r="A7486" t="s">
        <v>17</v>
      </c>
      <c r="B7486" s="23">
        <v>2022</v>
      </c>
      <c r="C7486" s="23" t="s">
        <v>0</v>
      </c>
      <c r="D7486" s="23" t="s">
        <v>71</v>
      </c>
      <c r="E7486" s="23" t="s">
        <v>260</v>
      </c>
      <c r="F7486" s="23" t="s">
        <v>261</v>
      </c>
      <c r="G7486" s="23" t="s">
        <v>544</v>
      </c>
      <c r="H7486" s="32" t="s">
        <v>359</v>
      </c>
      <c r="I7486" s="32" t="s">
        <v>579</v>
      </c>
      <c r="J7486" s="135">
        <v>11</v>
      </c>
      <c r="K7486" s="28">
        <v>0.25580999999999998</v>
      </c>
      <c r="L7486" s="28">
        <f t="shared" si="157"/>
        <v>0.27850999999999998</v>
      </c>
      <c r="M7486" s="28"/>
      <c r="O7486" s="77">
        <v>0.26568999886512762</v>
      </c>
      <c r="Q7486" s="135"/>
      <c r="R7486" s="27"/>
      <c r="BF7486" s="106"/>
    </row>
    <row r="7487" spans="1:58" x14ac:dyDescent="0.25">
      <c r="A7487" t="s">
        <v>17</v>
      </c>
      <c r="B7487" s="23">
        <v>2022</v>
      </c>
      <c r="C7487" s="23" t="s">
        <v>1</v>
      </c>
      <c r="D7487" s="23" t="s">
        <v>72</v>
      </c>
      <c r="E7487" s="23" t="s">
        <v>260</v>
      </c>
      <c r="F7487" s="23" t="s">
        <v>261</v>
      </c>
      <c r="G7487" s="23" t="s">
        <v>544</v>
      </c>
      <c r="H7487" s="32" t="s">
        <v>359</v>
      </c>
      <c r="I7487" s="32" t="s">
        <v>579</v>
      </c>
      <c r="J7487" s="135">
        <v>10</v>
      </c>
      <c r="K7487" s="28">
        <v>0.26828999999999997</v>
      </c>
      <c r="L7487" s="28">
        <f t="shared" si="157"/>
        <v>0.28814000000000001</v>
      </c>
      <c r="M7487" s="28"/>
      <c r="O7487" s="77">
        <v>0.27766001224517822</v>
      </c>
      <c r="Q7487" s="135"/>
      <c r="R7487" s="27"/>
      <c r="BF7487" s="106"/>
    </row>
    <row r="7488" spans="1:58" x14ac:dyDescent="0.25">
      <c r="A7488" t="s">
        <v>17</v>
      </c>
      <c r="B7488" s="23">
        <v>2022</v>
      </c>
      <c r="C7488" s="23" t="s">
        <v>2</v>
      </c>
      <c r="D7488" s="23" t="s">
        <v>73</v>
      </c>
      <c r="E7488" s="23" t="s">
        <v>260</v>
      </c>
      <c r="F7488" s="23" t="s">
        <v>261</v>
      </c>
      <c r="G7488" s="23" t="s">
        <v>544</v>
      </c>
      <c r="H7488" s="32" t="s">
        <v>359</v>
      </c>
      <c r="I7488" s="32" t="s">
        <v>579</v>
      </c>
      <c r="J7488" s="135">
        <v>11</v>
      </c>
      <c r="K7488" s="28">
        <v>0.34883999999999998</v>
      </c>
      <c r="L7488" s="28">
        <f t="shared" si="157"/>
        <v>0.30587999999999999</v>
      </c>
      <c r="M7488" s="28"/>
      <c r="O7488" s="77">
        <v>0.2497300058603287</v>
      </c>
      <c r="Q7488" s="135"/>
      <c r="R7488" s="27"/>
      <c r="BF7488" s="106"/>
    </row>
    <row r="7489" spans="1:58" x14ac:dyDescent="0.25">
      <c r="A7489" t="s">
        <v>17</v>
      </c>
      <c r="B7489" s="23">
        <v>2022</v>
      </c>
      <c r="C7489" s="23" t="s">
        <v>3</v>
      </c>
      <c r="D7489" s="23" t="s">
        <v>493</v>
      </c>
      <c r="E7489" s="23" t="s">
        <v>260</v>
      </c>
      <c r="F7489" s="23" t="s">
        <v>261</v>
      </c>
      <c r="G7489" s="23" t="s">
        <v>544</v>
      </c>
      <c r="H7489" s="32" t="s">
        <v>359</v>
      </c>
      <c r="I7489" s="32" t="s">
        <v>579</v>
      </c>
      <c r="J7489" s="135">
        <v>10</v>
      </c>
      <c r="K7489" s="28">
        <v>0.35</v>
      </c>
      <c r="L7489" s="28">
        <f t="shared" si="157"/>
        <v>0.28814000000000001</v>
      </c>
      <c r="M7489" s="28"/>
      <c r="O7489" s="77">
        <v>0.25554001331329351</v>
      </c>
      <c r="Q7489" s="135"/>
      <c r="R7489" s="27"/>
      <c r="BF7489" s="106"/>
    </row>
    <row r="7490" spans="1:58" x14ac:dyDescent="0.25">
      <c r="A7490" t="s">
        <v>17</v>
      </c>
      <c r="B7490" s="23">
        <v>2023</v>
      </c>
      <c r="C7490" s="23" t="s">
        <v>0</v>
      </c>
      <c r="D7490" s="23" t="s">
        <v>537</v>
      </c>
      <c r="E7490" s="23" t="s">
        <v>260</v>
      </c>
      <c r="F7490" s="23" t="s">
        <v>261</v>
      </c>
      <c r="G7490" s="23" t="s">
        <v>544</v>
      </c>
      <c r="H7490" s="32" t="s">
        <v>359</v>
      </c>
      <c r="I7490" s="32" t="s">
        <v>579</v>
      </c>
      <c r="J7490" s="135">
        <v>8</v>
      </c>
      <c r="K7490" s="28">
        <v>0.35483999999999999</v>
      </c>
      <c r="L7490" s="28">
        <f t="shared" ref="L7490:L7553" si="158">SUMIFS(K:K, E:E, G7490, D:D, D7490, I:I, I7490)</f>
        <v>0.29474</v>
      </c>
      <c r="M7490" s="28"/>
      <c r="O7490" s="77">
        <v>0.26218000054359442</v>
      </c>
      <c r="Q7490" s="135"/>
      <c r="R7490" s="27"/>
      <c r="BF7490" s="106"/>
    </row>
    <row r="7491" spans="1:58" x14ac:dyDescent="0.25">
      <c r="A7491" t="s">
        <v>17</v>
      </c>
      <c r="B7491" s="23">
        <v>2019</v>
      </c>
      <c r="C7491" s="23" t="s">
        <v>0</v>
      </c>
      <c r="D7491" s="23" t="s">
        <v>59</v>
      </c>
      <c r="E7491" s="23" t="s">
        <v>545</v>
      </c>
      <c r="F7491" s="23" t="s">
        <v>366</v>
      </c>
      <c r="G7491" s="23" t="s">
        <v>545</v>
      </c>
      <c r="H7491" s="32" t="s">
        <v>366</v>
      </c>
      <c r="I7491" s="32" t="s">
        <v>579</v>
      </c>
      <c r="J7491" s="135">
        <v>111</v>
      </c>
      <c r="K7491" s="28">
        <v>0.2167</v>
      </c>
      <c r="L7491" s="28">
        <f t="shared" si="158"/>
        <v>0.2167</v>
      </c>
      <c r="M7491" s="28"/>
      <c r="O7491" s="77">
        <v>0.31793001294136047</v>
      </c>
      <c r="Q7491" s="135"/>
      <c r="R7491" s="27"/>
      <c r="BF7491" s="106"/>
    </row>
    <row r="7492" spans="1:58" x14ac:dyDescent="0.25">
      <c r="A7492" t="s">
        <v>17</v>
      </c>
      <c r="B7492" s="23">
        <v>2019</v>
      </c>
      <c r="C7492" s="23" t="s">
        <v>1</v>
      </c>
      <c r="D7492" s="23" t="s">
        <v>60</v>
      </c>
      <c r="E7492" s="23" t="s">
        <v>545</v>
      </c>
      <c r="F7492" s="23" t="s">
        <v>366</v>
      </c>
      <c r="G7492" s="23" t="s">
        <v>545</v>
      </c>
      <c r="H7492" s="32" t="s">
        <v>366</v>
      </c>
      <c r="I7492" s="32" t="s">
        <v>579</v>
      </c>
      <c r="J7492" s="135">
        <v>106</v>
      </c>
      <c r="K7492" s="28">
        <v>0.21647</v>
      </c>
      <c r="L7492" s="28">
        <f t="shared" si="158"/>
        <v>0.21647</v>
      </c>
      <c r="M7492" s="28"/>
      <c r="O7492" s="77">
        <v>0.29095000028610229</v>
      </c>
      <c r="Q7492" s="135"/>
      <c r="R7492" s="27"/>
      <c r="BF7492" s="106"/>
    </row>
    <row r="7493" spans="1:58" x14ac:dyDescent="0.25">
      <c r="A7493" t="s">
        <v>17</v>
      </c>
      <c r="B7493" s="23">
        <v>2019</v>
      </c>
      <c r="C7493" s="23" t="s">
        <v>2</v>
      </c>
      <c r="D7493" s="23" t="s">
        <v>61</v>
      </c>
      <c r="E7493" s="23" t="s">
        <v>545</v>
      </c>
      <c r="F7493" s="23" t="s">
        <v>366</v>
      </c>
      <c r="G7493" s="23" t="s">
        <v>545</v>
      </c>
      <c r="H7493" s="32" t="s">
        <v>366</v>
      </c>
      <c r="I7493" s="32" t="s">
        <v>579</v>
      </c>
      <c r="J7493" s="135">
        <v>109</v>
      </c>
      <c r="K7493" s="28">
        <v>0.21560000000000001</v>
      </c>
      <c r="L7493" s="28">
        <f t="shared" si="158"/>
        <v>0.21560000000000001</v>
      </c>
      <c r="M7493" s="28"/>
      <c r="O7493" s="77">
        <v>0.2629300057888031</v>
      </c>
      <c r="Q7493" s="135"/>
      <c r="R7493" s="27"/>
      <c r="BF7493" s="106"/>
    </row>
    <row r="7494" spans="1:58" x14ac:dyDescent="0.25">
      <c r="A7494" t="s">
        <v>17</v>
      </c>
      <c r="B7494" s="23">
        <v>2019</v>
      </c>
      <c r="C7494" s="23" t="s">
        <v>3</v>
      </c>
      <c r="D7494" s="23" t="s">
        <v>62</v>
      </c>
      <c r="E7494" s="23" t="s">
        <v>545</v>
      </c>
      <c r="F7494" s="23" t="s">
        <v>366</v>
      </c>
      <c r="G7494" s="23" t="s">
        <v>545</v>
      </c>
      <c r="H7494" s="32" t="s">
        <v>366</v>
      </c>
      <c r="I7494" s="32" t="s">
        <v>579</v>
      </c>
      <c r="J7494" s="135">
        <v>110</v>
      </c>
      <c r="K7494" s="28">
        <v>0.21542</v>
      </c>
      <c r="L7494" s="28">
        <f t="shared" si="158"/>
        <v>0.21542</v>
      </c>
      <c r="M7494" s="28"/>
      <c r="O7494" s="77">
        <v>0.230880007147789</v>
      </c>
      <c r="Q7494" s="135"/>
      <c r="R7494" s="27"/>
      <c r="BF7494" s="106"/>
    </row>
    <row r="7495" spans="1:58" x14ac:dyDescent="0.25">
      <c r="A7495" t="s">
        <v>17</v>
      </c>
      <c r="B7495" s="23">
        <v>2020</v>
      </c>
      <c r="C7495" s="23" t="s">
        <v>0</v>
      </c>
      <c r="D7495" s="23" t="s">
        <v>63</v>
      </c>
      <c r="E7495" s="23" t="s">
        <v>545</v>
      </c>
      <c r="F7495" s="23" t="s">
        <v>366</v>
      </c>
      <c r="G7495" s="23" t="s">
        <v>545</v>
      </c>
      <c r="H7495" s="32" t="s">
        <v>366</v>
      </c>
      <c r="I7495" s="32" t="s">
        <v>579</v>
      </c>
      <c r="J7495" s="135">
        <v>104</v>
      </c>
      <c r="K7495" s="28">
        <v>0.16547000000000001</v>
      </c>
      <c r="L7495" s="28">
        <f t="shared" si="158"/>
        <v>0.16547000000000001</v>
      </c>
      <c r="M7495" s="28"/>
      <c r="O7495" s="77">
        <v>0.1393100023269653</v>
      </c>
      <c r="Q7495" s="135"/>
      <c r="R7495" s="27"/>
      <c r="BF7495" s="106"/>
    </row>
    <row r="7496" spans="1:58" x14ac:dyDescent="0.25">
      <c r="A7496" t="s">
        <v>17</v>
      </c>
      <c r="B7496" s="23">
        <v>2020</v>
      </c>
      <c r="C7496" s="23" t="s">
        <v>1</v>
      </c>
      <c r="D7496" s="23" t="s">
        <v>64</v>
      </c>
      <c r="E7496" s="23" t="s">
        <v>545</v>
      </c>
      <c r="F7496" s="23" t="s">
        <v>366</v>
      </c>
      <c r="G7496" s="23" t="s">
        <v>545</v>
      </c>
      <c r="H7496" s="32" t="s">
        <v>366</v>
      </c>
      <c r="I7496" s="32" t="s">
        <v>579</v>
      </c>
      <c r="J7496" s="135">
        <v>94</v>
      </c>
      <c r="K7496" s="28">
        <v>0.16533</v>
      </c>
      <c r="L7496" s="28">
        <f t="shared" si="158"/>
        <v>0.16533</v>
      </c>
      <c r="M7496" s="28"/>
      <c r="O7496" s="77">
        <v>0.17129999399185181</v>
      </c>
      <c r="Q7496" s="135"/>
      <c r="R7496" s="27"/>
      <c r="BF7496" s="106"/>
    </row>
    <row r="7497" spans="1:58" x14ac:dyDescent="0.25">
      <c r="A7497" t="s">
        <v>17</v>
      </c>
      <c r="B7497" s="23">
        <v>2020</v>
      </c>
      <c r="C7497" s="23" t="s">
        <v>2</v>
      </c>
      <c r="D7497" s="23" t="s">
        <v>65</v>
      </c>
      <c r="E7497" s="23" t="s">
        <v>545</v>
      </c>
      <c r="F7497" s="23" t="s">
        <v>366</v>
      </c>
      <c r="G7497" s="23" t="s">
        <v>545</v>
      </c>
      <c r="H7497" s="32" t="s">
        <v>366</v>
      </c>
      <c r="I7497" s="32" t="s">
        <v>579</v>
      </c>
      <c r="J7497" s="135">
        <v>89</v>
      </c>
      <c r="K7497" s="28">
        <v>0.18207000000000001</v>
      </c>
      <c r="L7497" s="28">
        <f t="shared" si="158"/>
        <v>0.18207000000000001</v>
      </c>
      <c r="M7497" s="28"/>
      <c r="O7497" s="77">
        <v>0.2179500013589859</v>
      </c>
      <c r="Q7497" s="135"/>
      <c r="R7497" s="27"/>
      <c r="BF7497" s="106"/>
    </row>
    <row r="7498" spans="1:58" x14ac:dyDescent="0.25">
      <c r="A7498" t="s">
        <v>17</v>
      </c>
      <c r="B7498" s="23">
        <v>2020</v>
      </c>
      <c r="C7498" s="23" t="s">
        <v>3</v>
      </c>
      <c r="D7498" s="23" t="s">
        <v>66</v>
      </c>
      <c r="E7498" s="23" t="s">
        <v>545</v>
      </c>
      <c r="F7498" s="23" t="s">
        <v>366</v>
      </c>
      <c r="G7498" s="23" t="s">
        <v>545</v>
      </c>
      <c r="H7498" s="32" t="s">
        <v>366</v>
      </c>
      <c r="I7498" s="32" t="s">
        <v>579</v>
      </c>
      <c r="J7498" s="135">
        <v>88</v>
      </c>
      <c r="K7498" s="28">
        <v>0.1875</v>
      </c>
      <c r="L7498" s="28">
        <f t="shared" si="158"/>
        <v>0.1875</v>
      </c>
      <c r="M7498" s="28"/>
      <c r="O7498" s="77">
        <v>0.24258999526500699</v>
      </c>
      <c r="Q7498" s="135"/>
      <c r="R7498" s="27"/>
      <c r="BF7498" s="106"/>
    </row>
    <row r="7499" spans="1:58" x14ac:dyDescent="0.25">
      <c r="A7499" t="s">
        <v>17</v>
      </c>
      <c r="B7499" s="23">
        <v>2021</v>
      </c>
      <c r="C7499" s="23" t="s">
        <v>0</v>
      </c>
      <c r="D7499" s="23" t="s">
        <v>67</v>
      </c>
      <c r="E7499" s="23" t="s">
        <v>545</v>
      </c>
      <c r="F7499" s="23" t="s">
        <v>366</v>
      </c>
      <c r="G7499" s="23" t="s">
        <v>545</v>
      </c>
      <c r="H7499" s="32" t="s">
        <v>366</v>
      </c>
      <c r="I7499" s="32" t="s">
        <v>579</v>
      </c>
      <c r="J7499" s="135">
        <v>92</v>
      </c>
      <c r="K7499" s="28">
        <v>0.21951000000000001</v>
      </c>
      <c r="L7499" s="28">
        <f t="shared" si="158"/>
        <v>0.21951000000000001</v>
      </c>
      <c r="M7499" s="28"/>
      <c r="O7499" s="77">
        <v>0.2547299861907959</v>
      </c>
      <c r="Q7499" s="135"/>
      <c r="R7499" s="27"/>
      <c r="BF7499" s="106"/>
    </row>
    <row r="7500" spans="1:58" x14ac:dyDescent="0.25">
      <c r="A7500" t="s">
        <v>17</v>
      </c>
      <c r="B7500" s="23">
        <v>2021</v>
      </c>
      <c r="C7500" s="23" t="s">
        <v>1</v>
      </c>
      <c r="D7500" s="23" t="s">
        <v>68</v>
      </c>
      <c r="E7500" s="23" t="s">
        <v>545</v>
      </c>
      <c r="F7500" s="23" t="s">
        <v>366</v>
      </c>
      <c r="G7500" s="23" t="s">
        <v>545</v>
      </c>
      <c r="H7500" s="32" t="s">
        <v>366</v>
      </c>
      <c r="I7500" s="32" t="s">
        <v>579</v>
      </c>
      <c r="J7500" s="135">
        <v>97</v>
      </c>
      <c r="K7500" s="28">
        <v>0.22020999999999999</v>
      </c>
      <c r="L7500" s="28">
        <f t="shared" si="158"/>
        <v>0.22020999999999999</v>
      </c>
      <c r="M7500" s="28"/>
      <c r="O7500" s="77">
        <v>0.25255998969078058</v>
      </c>
      <c r="Q7500" s="135"/>
      <c r="R7500" s="27"/>
      <c r="BF7500" s="106"/>
    </row>
    <row r="7501" spans="1:58" x14ac:dyDescent="0.25">
      <c r="A7501" t="s">
        <v>17</v>
      </c>
      <c r="B7501" s="23">
        <v>2021</v>
      </c>
      <c r="C7501" s="23" t="s">
        <v>2</v>
      </c>
      <c r="D7501" s="23" t="s">
        <v>69</v>
      </c>
      <c r="E7501" s="23" t="s">
        <v>545</v>
      </c>
      <c r="F7501" s="23" t="s">
        <v>366</v>
      </c>
      <c r="G7501" s="23" t="s">
        <v>545</v>
      </c>
      <c r="H7501" s="32" t="s">
        <v>366</v>
      </c>
      <c r="I7501" s="32" t="s">
        <v>579</v>
      </c>
      <c r="J7501" s="135">
        <v>103</v>
      </c>
      <c r="K7501" s="28">
        <v>0.22034000000000001</v>
      </c>
      <c r="L7501" s="28">
        <f t="shared" si="158"/>
        <v>0.22034000000000001</v>
      </c>
      <c r="M7501" s="28"/>
      <c r="O7501" s="77">
        <v>0.26715001463890081</v>
      </c>
      <c r="Q7501" s="135"/>
      <c r="R7501" s="27"/>
      <c r="BF7501" s="106"/>
    </row>
    <row r="7502" spans="1:58" x14ac:dyDescent="0.25">
      <c r="A7502" t="s">
        <v>17</v>
      </c>
      <c r="B7502" s="23">
        <v>2021</v>
      </c>
      <c r="C7502" s="23" t="s">
        <v>3</v>
      </c>
      <c r="D7502" s="23" t="s">
        <v>70</v>
      </c>
      <c r="E7502" s="23" t="s">
        <v>545</v>
      </c>
      <c r="F7502" s="23" t="s">
        <v>366</v>
      </c>
      <c r="G7502" s="23" t="s">
        <v>545</v>
      </c>
      <c r="H7502" s="32" t="s">
        <v>366</v>
      </c>
      <c r="I7502" s="32" t="s">
        <v>579</v>
      </c>
      <c r="J7502" s="135">
        <v>106</v>
      </c>
      <c r="K7502" s="28">
        <v>0.20141999999999999</v>
      </c>
      <c r="L7502" s="28">
        <f t="shared" si="158"/>
        <v>0.20141999999999999</v>
      </c>
      <c r="M7502" s="28"/>
      <c r="O7502" s="77">
        <v>0.26399001479148859</v>
      </c>
      <c r="Q7502" s="135"/>
      <c r="R7502" s="27"/>
      <c r="BF7502" s="106"/>
    </row>
    <row r="7503" spans="1:58" x14ac:dyDescent="0.25">
      <c r="A7503" t="s">
        <v>17</v>
      </c>
      <c r="B7503" s="23">
        <v>2022</v>
      </c>
      <c r="C7503" s="23" t="s">
        <v>0</v>
      </c>
      <c r="D7503" s="23" t="s">
        <v>71</v>
      </c>
      <c r="E7503" s="23" t="s">
        <v>545</v>
      </c>
      <c r="F7503" s="23" t="s">
        <v>366</v>
      </c>
      <c r="G7503" s="23" t="s">
        <v>545</v>
      </c>
      <c r="H7503" s="32" t="s">
        <v>366</v>
      </c>
      <c r="I7503" s="32" t="s">
        <v>579</v>
      </c>
      <c r="J7503" s="135">
        <v>102</v>
      </c>
      <c r="K7503" s="28">
        <v>0.20443</v>
      </c>
      <c r="L7503" s="28">
        <f t="shared" si="158"/>
        <v>0.20443</v>
      </c>
      <c r="M7503" s="28"/>
      <c r="O7503" s="77">
        <v>0.26568999886512762</v>
      </c>
      <c r="Q7503" s="135"/>
      <c r="R7503" s="27"/>
      <c r="BF7503" s="106"/>
    </row>
    <row r="7504" spans="1:58" x14ac:dyDescent="0.25">
      <c r="A7504" t="s">
        <v>17</v>
      </c>
      <c r="B7504" s="23">
        <v>2022</v>
      </c>
      <c r="C7504" s="23" t="s">
        <v>1</v>
      </c>
      <c r="D7504" s="23" t="s">
        <v>72</v>
      </c>
      <c r="E7504" s="23" t="s">
        <v>545</v>
      </c>
      <c r="F7504" s="23" t="s">
        <v>366</v>
      </c>
      <c r="G7504" s="23" t="s">
        <v>545</v>
      </c>
      <c r="H7504" s="32" t="s">
        <v>366</v>
      </c>
      <c r="I7504" s="32" t="s">
        <v>579</v>
      </c>
      <c r="J7504" s="135">
        <v>107</v>
      </c>
      <c r="K7504" s="28">
        <v>0.22611000000000001</v>
      </c>
      <c r="L7504" s="28">
        <f t="shared" si="158"/>
        <v>0.22611000000000001</v>
      </c>
      <c r="M7504" s="28"/>
      <c r="O7504" s="77">
        <v>0.27766001224517822</v>
      </c>
      <c r="Q7504" s="135"/>
      <c r="R7504" s="27"/>
      <c r="BF7504" s="106"/>
    </row>
    <row r="7505" spans="1:58" x14ac:dyDescent="0.25">
      <c r="A7505" t="s">
        <v>17</v>
      </c>
      <c r="B7505" s="23">
        <v>2022</v>
      </c>
      <c r="C7505" s="23" t="s">
        <v>2</v>
      </c>
      <c r="D7505" s="23" t="s">
        <v>73</v>
      </c>
      <c r="E7505" s="23" t="s">
        <v>545</v>
      </c>
      <c r="F7505" s="23" t="s">
        <v>366</v>
      </c>
      <c r="G7505" s="23" t="s">
        <v>545</v>
      </c>
      <c r="H7505" s="32" t="s">
        <v>366</v>
      </c>
      <c r="I7505" s="32" t="s">
        <v>579</v>
      </c>
      <c r="J7505" s="135">
        <v>99</v>
      </c>
      <c r="K7505" s="28">
        <v>0.20050999999999999</v>
      </c>
      <c r="L7505" s="28">
        <f t="shared" si="158"/>
        <v>0.20050999999999999</v>
      </c>
      <c r="M7505" s="28"/>
      <c r="O7505" s="77">
        <v>0.2497300058603287</v>
      </c>
      <c r="Q7505" s="135"/>
      <c r="R7505" s="27"/>
      <c r="BF7505" s="106"/>
    </row>
    <row r="7506" spans="1:58" x14ac:dyDescent="0.25">
      <c r="A7506" t="s">
        <v>17</v>
      </c>
      <c r="B7506" s="23">
        <v>2022</v>
      </c>
      <c r="C7506" s="23" t="s">
        <v>3</v>
      </c>
      <c r="D7506" s="23" t="s">
        <v>493</v>
      </c>
      <c r="E7506" s="23" t="s">
        <v>545</v>
      </c>
      <c r="F7506" s="23" t="s">
        <v>366</v>
      </c>
      <c r="G7506" s="23" t="s">
        <v>545</v>
      </c>
      <c r="H7506" s="32" t="s">
        <v>366</v>
      </c>
      <c r="I7506" s="32" t="s">
        <v>579</v>
      </c>
      <c r="J7506" s="135">
        <v>98</v>
      </c>
      <c r="K7506" s="28">
        <v>0.2046</v>
      </c>
      <c r="L7506" s="28">
        <f t="shared" si="158"/>
        <v>0.2046</v>
      </c>
      <c r="M7506" s="28"/>
      <c r="O7506" s="77">
        <v>0.25554001331329351</v>
      </c>
      <c r="Q7506" s="135"/>
      <c r="R7506" s="27"/>
      <c r="BF7506" s="106"/>
    </row>
    <row r="7507" spans="1:58" x14ac:dyDescent="0.25">
      <c r="A7507" t="s">
        <v>17</v>
      </c>
      <c r="B7507" s="23">
        <v>2023</v>
      </c>
      <c r="C7507" s="23" t="s">
        <v>0</v>
      </c>
      <c r="D7507" s="23" t="s">
        <v>537</v>
      </c>
      <c r="E7507" s="23" t="s">
        <v>545</v>
      </c>
      <c r="F7507" s="23" t="s">
        <v>366</v>
      </c>
      <c r="G7507" s="23" t="s">
        <v>545</v>
      </c>
      <c r="H7507" s="32" t="s">
        <v>366</v>
      </c>
      <c r="I7507" s="32" t="s">
        <v>579</v>
      </c>
      <c r="J7507" s="135">
        <v>102</v>
      </c>
      <c r="K7507" s="28">
        <v>0.17979999999999999</v>
      </c>
      <c r="L7507" s="28">
        <f t="shared" si="158"/>
        <v>0.17979999999999999</v>
      </c>
      <c r="M7507" s="28"/>
      <c r="O7507" s="77">
        <v>0.26218000054359442</v>
      </c>
      <c r="Q7507" s="135"/>
      <c r="R7507" s="27"/>
      <c r="BF7507" s="106"/>
    </row>
    <row r="7508" spans="1:58" x14ac:dyDescent="0.25">
      <c r="A7508" t="s">
        <v>17</v>
      </c>
      <c r="B7508" s="23">
        <v>2019</v>
      </c>
      <c r="C7508" s="23" t="s">
        <v>0</v>
      </c>
      <c r="D7508" s="23" t="s">
        <v>59</v>
      </c>
      <c r="E7508" s="23" t="s">
        <v>271</v>
      </c>
      <c r="F7508" s="23" t="s">
        <v>272</v>
      </c>
      <c r="G7508" s="23" t="s">
        <v>554</v>
      </c>
      <c r="H7508" s="32" t="s">
        <v>363</v>
      </c>
      <c r="I7508" s="32" t="s">
        <v>579</v>
      </c>
      <c r="J7508" s="135">
        <v>17</v>
      </c>
      <c r="K7508" s="28">
        <v>0.28788000000000002</v>
      </c>
      <c r="L7508" s="28">
        <f t="shared" si="158"/>
        <v>0.26125999999999999</v>
      </c>
      <c r="M7508" s="28"/>
      <c r="O7508" s="77">
        <v>0.31793001294136047</v>
      </c>
      <c r="Q7508" s="135"/>
      <c r="R7508" s="27"/>
      <c r="BF7508" s="106"/>
    </row>
    <row r="7509" spans="1:58" x14ac:dyDescent="0.25">
      <c r="A7509" t="s">
        <v>17</v>
      </c>
      <c r="B7509" s="23">
        <v>2019</v>
      </c>
      <c r="C7509" s="23" t="s">
        <v>1</v>
      </c>
      <c r="D7509" s="23" t="s">
        <v>60</v>
      </c>
      <c r="E7509" s="23" t="s">
        <v>271</v>
      </c>
      <c r="F7509" s="23" t="s">
        <v>272</v>
      </c>
      <c r="G7509" s="23" t="s">
        <v>554</v>
      </c>
      <c r="H7509" s="32" t="s">
        <v>363</v>
      </c>
      <c r="I7509" s="32" t="s">
        <v>579</v>
      </c>
      <c r="J7509" s="135">
        <v>19</v>
      </c>
      <c r="K7509" s="28">
        <v>0.27632000000000001</v>
      </c>
      <c r="L7509" s="28">
        <f t="shared" si="158"/>
        <v>0.27272999999999997</v>
      </c>
      <c r="M7509" s="28"/>
      <c r="O7509" s="77">
        <v>0.29095000028610229</v>
      </c>
      <c r="Q7509" s="135"/>
      <c r="R7509" s="27"/>
      <c r="BF7509" s="106"/>
    </row>
    <row r="7510" spans="1:58" x14ac:dyDescent="0.25">
      <c r="A7510" t="s">
        <v>17</v>
      </c>
      <c r="B7510" s="23">
        <v>2019</v>
      </c>
      <c r="C7510" s="23" t="s">
        <v>2</v>
      </c>
      <c r="D7510" s="23" t="s">
        <v>61</v>
      </c>
      <c r="E7510" s="23" t="s">
        <v>271</v>
      </c>
      <c r="F7510" s="23" t="s">
        <v>272</v>
      </c>
      <c r="G7510" s="23" t="s">
        <v>554</v>
      </c>
      <c r="H7510" s="32" t="s">
        <v>363</v>
      </c>
      <c r="I7510" s="32" t="s">
        <v>579</v>
      </c>
      <c r="J7510" s="135">
        <v>17</v>
      </c>
      <c r="K7510" s="28">
        <v>0.29851</v>
      </c>
      <c r="L7510" s="28">
        <f t="shared" si="158"/>
        <v>0.27106999999999998</v>
      </c>
      <c r="M7510" s="28"/>
      <c r="O7510" s="77">
        <v>0.2629300057888031</v>
      </c>
      <c r="Q7510" s="135"/>
      <c r="R7510" s="27"/>
      <c r="BF7510" s="106"/>
    </row>
    <row r="7511" spans="1:58" x14ac:dyDescent="0.25">
      <c r="A7511" t="s">
        <v>17</v>
      </c>
      <c r="B7511" s="23">
        <v>2019</v>
      </c>
      <c r="C7511" s="23" t="s">
        <v>3</v>
      </c>
      <c r="D7511" s="23" t="s">
        <v>62</v>
      </c>
      <c r="E7511" s="23" t="s">
        <v>271</v>
      </c>
      <c r="F7511" s="23" t="s">
        <v>272</v>
      </c>
      <c r="G7511" s="23" t="s">
        <v>554</v>
      </c>
      <c r="H7511" s="32" t="s">
        <v>363</v>
      </c>
      <c r="I7511" s="32" t="s">
        <v>579</v>
      </c>
      <c r="J7511" s="135">
        <v>16</v>
      </c>
      <c r="K7511" s="28">
        <v>0.27418999999999999</v>
      </c>
      <c r="L7511" s="28">
        <f t="shared" si="158"/>
        <v>0.26118000000000002</v>
      </c>
      <c r="M7511" s="28"/>
      <c r="O7511" s="77">
        <v>0.230880007147789</v>
      </c>
      <c r="Q7511" s="135"/>
      <c r="R7511" s="27"/>
      <c r="BF7511" s="106"/>
    </row>
    <row r="7512" spans="1:58" x14ac:dyDescent="0.25">
      <c r="A7512" t="s">
        <v>17</v>
      </c>
      <c r="B7512" s="23">
        <v>2020</v>
      </c>
      <c r="C7512" s="23" t="s">
        <v>0</v>
      </c>
      <c r="D7512" s="23" t="s">
        <v>63</v>
      </c>
      <c r="E7512" s="23" t="s">
        <v>271</v>
      </c>
      <c r="F7512" s="23" t="s">
        <v>272</v>
      </c>
      <c r="G7512" s="23" t="s">
        <v>554</v>
      </c>
      <c r="H7512" s="32" t="s">
        <v>363</v>
      </c>
      <c r="I7512" s="32" t="s">
        <v>579</v>
      </c>
      <c r="J7512" s="135">
        <v>13</v>
      </c>
      <c r="K7512" s="28">
        <v>0.25</v>
      </c>
      <c r="L7512" s="28">
        <f t="shared" si="158"/>
        <v>0.23114000000000001</v>
      </c>
      <c r="M7512" s="28"/>
      <c r="O7512" s="77">
        <v>0.1393100023269653</v>
      </c>
      <c r="Q7512" s="135"/>
      <c r="R7512" s="27"/>
      <c r="BF7512" s="106"/>
    </row>
    <row r="7513" spans="1:58" x14ac:dyDescent="0.25">
      <c r="A7513" t="s">
        <v>17</v>
      </c>
      <c r="B7513" s="23">
        <v>2020</v>
      </c>
      <c r="C7513" s="23" t="s">
        <v>1</v>
      </c>
      <c r="D7513" s="23" t="s">
        <v>64</v>
      </c>
      <c r="E7513" s="23" t="s">
        <v>271</v>
      </c>
      <c r="F7513" s="23" t="s">
        <v>272</v>
      </c>
      <c r="G7513" s="23" t="s">
        <v>554</v>
      </c>
      <c r="H7513" s="32" t="s">
        <v>363</v>
      </c>
      <c r="I7513" s="32" t="s">
        <v>579</v>
      </c>
      <c r="J7513" s="135">
        <v>10</v>
      </c>
      <c r="K7513" s="28">
        <v>0.19511999999999999</v>
      </c>
      <c r="L7513" s="28">
        <f t="shared" si="158"/>
        <v>0.19891</v>
      </c>
      <c r="M7513" s="28"/>
      <c r="O7513" s="77">
        <v>0.17129999399185181</v>
      </c>
      <c r="Q7513" s="135"/>
      <c r="R7513" s="27"/>
      <c r="BF7513" s="106"/>
    </row>
    <row r="7514" spans="1:58" x14ac:dyDescent="0.25">
      <c r="A7514" t="s">
        <v>17</v>
      </c>
      <c r="B7514" s="23">
        <v>2020</v>
      </c>
      <c r="C7514" s="23" t="s">
        <v>2</v>
      </c>
      <c r="D7514" s="23" t="s">
        <v>65</v>
      </c>
      <c r="E7514" s="23" t="s">
        <v>271</v>
      </c>
      <c r="F7514" s="23" t="s">
        <v>272</v>
      </c>
      <c r="G7514" s="23" t="s">
        <v>554</v>
      </c>
      <c r="H7514" s="32" t="s">
        <v>363</v>
      </c>
      <c r="I7514" s="32" t="s">
        <v>579</v>
      </c>
      <c r="J7514" s="135">
        <v>12</v>
      </c>
      <c r="K7514" s="28">
        <v>0.12766</v>
      </c>
      <c r="L7514" s="28">
        <f t="shared" si="158"/>
        <v>0.18059</v>
      </c>
      <c r="M7514" s="28"/>
      <c r="O7514" s="77">
        <v>0.2179500013589859</v>
      </c>
      <c r="Q7514" s="135"/>
      <c r="R7514" s="27"/>
      <c r="BF7514" s="106"/>
    </row>
    <row r="7515" spans="1:58" x14ac:dyDescent="0.25">
      <c r="A7515" t="s">
        <v>17</v>
      </c>
      <c r="B7515" s="23">
        <v>2020</v>
      </c>
      <c r="C7515" s="23" t="s">
        <v>3</v>
      </c>
      <c r="D7515" s="23" t="s">
        <v>66</v>
      </c>
      <c r="E7515" s="23" t="s">
        <v>271</v>
      </c>
      <c r="F7515" s="23" t="s">
        <v>272</v>
      </c>
      <c r="G7515" s="23" t="s">
        <v>554</v>
      </c>
      <c r="H7515" s="32" t="s">
        <v>363</v>
      </c>
      <c r="I7515" s="32" t="s">
        <v>579</v>
      </c>
      <c r="J7515" s="135">
        <v>13</v>
      </c>
      <c r="K7515" s="28">
        <v>0.14000000000000001</v>
      </c>
      <c r="L7515" s="28">
        <f t="shared" si="158"/>
        <v>0.17544000000000001</v>
      </c>
      <c r="M7515" s="28"/>
      <c r="O7515" s="77">
        <v>0.24258999526500699</v>
      </c>
      <c r="Q7515" s="135"/>
      <c r="R7515" s="27"/>
      <c r="BF7515" s="106"/>
    </row>
    <row r="7516" spans="1:58" x14ac:dyDescent="0.25">
      <c r="A7516" t="s">
        <v>17</v>
      </c>
      <c r="B7516" s="23">
        <v>2021</v>
      </c>
      <c r="C7516" s="23" t="s">
        <v>0</v>
      </c>
      <c r="D7516" s="23" t="s">
        <v>67</v>
      </c>
      <c r="E7516" s="23" t="s">
        <v>271</v>
      </c>
      <c r="F7516" s="23" t="s">
        <v>272</v>
      </c>
      <c r="G7516" s="23" t="s">
        <v>554</v>
      </c>
      <c r="H7516" s="32" t="s">
        <v>363</v>
      </c>
      <c r="I7516" s="32" t="s">
        <v>579</v>
      </c>
      <c r="J7516" s="135">
        <v>14</v>
      </c>
      <c r="K7516" s="28">
        <v>0.16667000000000001</v>
      </c>
      <c r="L7516" s="28">
        <f t="shared" si="158"/>
        <v>0.20050000000000001</v>
      </c>
      <c r="M7516" s="28"/>
      <c r="O7516" s="77">
        <v>0.2547299861907959</v>
      </c>
      <c r="Q7516" s="135"/>
      <c r="R7516" s="27"/>
      <c r="BF7516" s="106"/>
    </row>
    <row r="7517" spans="1:58" x14ac:dyDescent="0.25">
      <c r="A7517" t="s">
        <v>17</v>
      </c>
      <c r="B7517" s="23">
        <v>2021</v>
      </c>
      <c r="C7517" s="23" t="s">
        <v>1</v>
      </c>
      <c r="D7517" s="23" t="s">
        <v>68</v>
      </c>
      <c r="E7517" s="23" t="s">
        <v>271</v>
      </c>
      <c r="F7517" s="23" t="s">
        <v>272</v>
      </c>
      <c r="G7517" s="23" t="s">
        <v>554</v>
      </c>
      <c r="H7517" s="32" t="s">
        <v>363</v>
      </c>
      <c r="I7517" s="32" t="s">
        <v>579</v>
      </c>
      <c r="J7517" s="135">
        <v>15</v>
      </c>
      <c r="K7517" s="28">
        <v>0.26229999999999998</v>
      </c>
      <c r="L7517" s="28">
        <f t="shared" si="158"/>
        <v>0.22581000000000001</v>
      </c>
      <c r="M7517" s="28"/>
      <c r="O7517" s="77">
        <v>0.25255998969078058</v>
      </c>
      <c r="Q7517" s="135"/>
      <c r="R7517" s="27"/>
      <c r="BF7517" s="106"/>
    </row>
    <row r="7518" spans="1:58" x14ac:dyDescent="0.25">
      <c r="A7518" t="s">
        <v>17</v>
      </c>
      <c r="B7518" s="23">
        <v>2021</v>
      </c>
      <c r="C7518" s="23" t="s">
        <v>2</v>
      </c>
      <c r="D7518" s="23" t="s">
        <v>69</v>
      </c>
      <c r="E7518" s="23" t="s">
        <v>271</v>
      </c>
      <c r="F7518" s="23" t="s">
        <v>272</v>
      </c>
      <c r="G7518" s="23" t="s">
        <v>554</v>
      </c>
      <c r="H7518" s="32" t="s">
        <v>363</v>
      </c>
      <c r="I7518" s="32" t="s">
        <v>579</v>
      </c>
      <c r="J7518" s="135">
        <v>14</v>
      </c>
      <c r="K7518" s="28">
        <v>0.27272999999999997</v>
      </c>
      <c r="L7518" s="28">
        <f t="shared" si="158"/>
        <v>0.24945000000000001</v>
      </c>
      <c r="M7518" s="28"/>
      <c r="O7518" s="77">
        <v>0.26715001463890081</v>
      </c>
      <c r="Q7518" s="135"/>
      <c r="R7518" s="27"/>
      <c r="BF7518" s="106"/>
    </row>
    <row r="7519" spans="1:58" x14ac:dyDescent="0.25">
      <c r="A7519" t="s">
        <v>17</v>
      </c>
      <c r="B7519" s="23">
        <v>2021</v>
      </c>
      <c r="C7519" s="23" t="s">
        <v>3</v>
      </c>
      <c r="D7519" s="23" t="s">
        <v>70</v>
      </c>
      <c r="E7519" s="23" t="s">
        <v>271</v>
      </c>
      <c r="F7519" s="23" t="s">
        <v>272</v>
      </c>
      <c r="G7519" s="23" t="s">
        <v>554</v>
      </c>
      <c r="H7519" s="32" t="s">
        <v>363</v>
      </c>
      <c r="I7519" s="32" t="s">
        <v>579</v>
      </c>
      <c r="J7519" s="135">
        <v>15</v>
      </c>
      <c r="K7519" s="28">
        <v>0.33333000000000002</v>
      </c>
      <c r="L7519" s="28">
        <f t="shared" si="158"/>
        <v>0.25869999999999999</v>
      </c>
      <c r="M7519" s="28"/>
      <c r="O7519" s="77">
        <v>0.26399001479148859</v>
      </c>
      <c r="Q7519" s="135"/>
      <c r="R7519" s="27"/>
      <c r="BF7519" s="106"/>
    </row>
    <row r="7520" spans="1:58" x14ac:dyDescent="0.25">
      <c r="A7520" t="s">
        <v>17</v>
      </c>
      <c r="B7520" s="23">
        <v>2022</v>
      </c>
      <c r="C7520" s="23" t="s">
        <v>0</v>
      </c>
      <c r="D7520" s="23" t="s">
        <v>71</v>
      </c>
      <c r="E7520" s="23" t="s">
        <v>271</v>
      </c>
      <c r="F7520" s="23" t="s">
        <v>272</v>
      </c>
      <c r="G7520" s="23" t="s">
        <v>554</v>
      </c>
      <c r="H7520" s="32" t="s">
        <v>363</v>
      </c>
      <c r="I7520" s="32" t="s">
        <v>579</v>
      </c>
      <c r="J7520" s="135">
        <v>15</v>
      </c>
      <c r="K7520" s="28">
        <v>0.37930999999999998</v>
      </c>
      <c r="L7520" s="28">
        <f t="shared" si="158"/>
        <v>0.26579999999999998</v>
      </c>
      <c r="M7520" s="28"/>
      <c r="O7520" s="77">
        <v>0.26568999886512762</v>
      </c>
      <c r="Q7520" s="135"/>
      <c r="R7520" s="27"/>
      <c r="BF7520" s="106"/>
    </row>
    <row r="7521" spans="1:58" x14ac:dyDescent="0.25">
      <c r="A7521" t="s">
        <v>17</v>
      </c>
      <c r="B7521" s="23">
        <v>2022</v>
      </c>
      <c r="C7521" s="23" t="s">
        <v>1</v>
      </c>
      <c r="D7521" s="23" t="s">
        <v>72</v>
      </c>
      <c r="E7521" s="23" t="s">
        <v>271</v>
      </c>
      <c r="F7521" s="23" t="s">
        <v>272</v>
      </c>
      <c r="G7521" s="23" t="s">
        <v>554</v>
      </c>
      <c r="H7521" s="32" t="s">
        <v>363</v>
      </c>
      <c r="I7521" s="32" t="s">
        <v>579</v>
      </c>
      <c r="J7521" s="135">
        <v>13</v>
      </c>
      <c r="K7521" s="28">
        <v>0.28301999999999999</v>
      </c>
      <c r="L7521" s="28">
        <f t="shared" si="158"/>
        <v>0.25390000000000001</v>
      </c>
      <c r="M7521" s="28"/>
      <c r="O7521" s="77">
        <v>0.27766001224517822</v>
      </c>
      <c r="Q7521" s="135"/>
      <c r="R7521" s="27"/>
      <c r="BF7521" s="106"/>
    </row>
    <row r="7522" spans="1:58" x14ac:dyDescent="0.25">
      <c r="A7522" t="s">
        <v>17</v>
      </c>
      <c r="B7522" s="23">
        <v>2022</v>
      </c>
      <c r="C7522" s="23" t="s">
        <v>2</v>
      </c>
      <c r="D7522" s="23" t="s">
        <v>73</v>
      </c>
      <c r="E7522" s="23" t="s">
        <v>271</v>
      </c>
      <c r="F7522" s="23" t="s">
        <v>272</v>
      </c>
      <c r="G7522" s="23" t="s">
        <v>554</v>
      </c>
      <c r="H7522" s="32" t="s">
        <v>363</v>
      </c>
      <c r="I7522" s="32" t="s">
        <v>579</v>
      </c>
      <c r="J7522" s="135">
        <v>14</v>
      </c>
      <c r="K7522" s="28">
        <v>0.33333000000000002</v>
      </c>
      <c r="L7522" s="28">
        <f t="shared" si="158"/>
        <v>0.23349</v>
      </c>
      <c r="M7522" s="28"/>
      <c r="O7522" s="77">
        <v>0.2497300058603287</v>
      </c>
      <c r="Q7522" s="135"/>
      <c r="R7522" s="27"/>
      <c r="BF7522" s="106"/>
    </row>
    <row r="7523" spans="1:58" x14ac:dyDescent="0.25">
      <c r="A7523" t="s">
        <v>17</v>
      </c>
      <c r="B7523" s="23">
        <v>2022</v>
      </c>
      <c r="C7523" s="23" t="s">
        <v>3</v>
      </c>
      <c r="D7523" s="23" t="s">
        <v>493</v>
      </c>
      <c r="E7523" s="23" t="s">
        <v>271</v>
      </c>
      <c r="F7523" s="23" t="s">
        <v>272</v>
      </c>
      <c r="G7523" s="23" t="s">
        <v>554</v>
      </c>
      <c r="H7523" s="32" t="s">
        <v>363</v>
      </c>
      <c r="I7523" s="32" t="s">
        <v>579</v>
      </c>
      <c r="J7523" s="135">
        <v>15</v>
      </c>
      <c r="K7523" s="28">
        <v>0.27118999999999999</v>
      </c>
      <c r="L7523" s="28">
        <f t="shared" si="158"/>
        <v>0.21845000000000001</v>
      </c>
      <c r="M7523" s="28"/>
      <c r="O7523" s="77">
        <v>0.25554001331329351</v>
      </c>
      <c r="Q7523" s="135"/>
      <c r="R7523" s="27"/>
      <c r="BF7523" s="106"/>
    </row>
    <row r="7524" spans="1:58" x14ac:dyDescent="0.25">
      <c r="A7524" t="s">
        <v>17</v>
      </c>
      <c r="B7524" s="23">
        <v>2023</v>
      </c>
      <c r="C7524" s="23" t="s">
        <v>0</v>
      </c>
      <c r="D7524" s="23" t="s">
        <v>537</v>
      </c>
      <c r="E7524" s="23" t="s">
        <v>271</v>
      </c>
      <c r="F7524" s="23" t="s">
        <v>272</v>
      </c>
      <c r="G7524" s="23" t="s">
        <v>554</v>
      </c>
      <c r="H7524" s="32" t="s">
        <v>363</v>
      </c>
      <c r="I7524" s="32" t="s">
        <v>579</v>
      </c>
      <c r="J7524" s="135">
        <v>14</v>
      </c>
      <c r="K7524" s="28">
        <v>0.24560999999999999</v>
      </c>
      <c r="L7524" s="28">
        <f t="shared" si="158"/>
        <v>0.21103</v>
      </c>
      <c r="M7524" s="28"/>
      <c r="O7524" s="77">
        <v>0.26218000054359442</v>
      </c>
      <c r="Q7524" s="135"/>
      <c r="R7524" s="27"/>
      <c r="BF7524" s="106"/>
    </row>
    <row r="7525" spans="1:58" x14ac:dyDescent="0.25">
      <c r="A7525" t="s">
        <v>17</v>
      </c>
      <c r="B7525" s="23">
        <v>2019</v>
      </c>
      <c r="C7525" s="23" t="s">
        <v>0</v>
      </c>
      <c r="D7525" s="23" t="s">
        <v>59</v>
      </c>
      <c r="E7525" s="23" t="s">
        <v>273</v>
      </c>
      <c r="F7525" s="23" t="s">
        <v>274</v>
      </c>
      <c r="G7525" s="23" t="s">
        <v>558</v>
      </c>
      <c r="H7525" s="32" t="s">
        <v>355</v>
      </c>
      <c r="I7525" s="32" t="s">
        <v>579</v>
      </c>
      <c r="J7525" s="135">
        <v>34</v>
      </c>
      <c r="K7525" s="28">
        <v>0.28676000000000001</v>
      </c>
      <c r="L7525" s="28">
        <f t="shared" si="158"/>
        <v>0.25527</v>
      </c>
      <c r="M7525" s="28"/>
      <c r="O7525" s="77">
        <v>0.31793001294136047</v>
      </c>
      <c r="Q7525" s="135"/>
      <c r="R7525" s="27"/>
      <c r="BF7525" s="106"/>
    </row>
    <row r="7526" spans="1:58" x14ac:dyDescent="0.25">
      <c r="A7526" t="s">
        <v>17</v>
      </c>
      <c r="B7526" s="23">
        <v>2019</v>
      </c>
      <c r="C7526" s="23" t="s">
        <v>1</v>
      </c>
      <c r="D7526" s="23" t="s">
        <v>60</v>
      </c>
      <c r="E7526" s="23" t="s">
        <v>273</v>
      </c>
      <c r="F7526" s="23" t="s">
        <v>274</v>
      </c>
      <c r="G7526" s="23" t="s">
        <v>558</v>
      </c>
      <c r="H7526" s="32" t="s">
        <v>355</v>
      </c>
      <c r="I7526" s="32" t="s">
        <v>579</v>
      </c>
      <c r="J7526" s="135">
        <v>35</v>
      </c>
      <c r="K7526" s="28">
        <v>0.28986000000000001</v>
      </c>
      <c r="L7526" s="28">
        <f t="shared" si="158"/>
        <v>0.25738</v>
      </c>
      <c r="M7526" s="28"/>
      <c r="O7526" s="77">
        <v>0.29095000028610229</v>
      </c>
      <c r="Q7526" s="135"/>
      <c r="R7526" s="27"/>
      <c r="BF7526" s="106"/>
    </row>
    <row r="7527" spans="1:58" x14ac:dyDescent="0.25">
      <c r="A7527" t="s">
        <v>17</v>
      </c>
      <c r="B7527" s="23">
        <v>2019</v>
      </c>
      <c r="C7527" s="23" t="s">
        <v>2</v>
      </c>
      <c r="D7527" s="23" t="s">
        <v>61</v>
      </c>
      <c r="E7527" s="23" t="s">
        <v>273</v>
      </c>
      <c r="F7527" s="23" t="s">
        <v>274</v>
      </c>
      <c r="G7527" s="23" t="s">
        <v>558</v>
      </c>
      <c r="H7527" s="32" t="s">
        <v>355</v>
      </c>
      <c r="I7527" s="32" t="s">
        <v>579</v>
      </c>
      <c r="J7527" s="135">
        <v>29</v>
      </c>
      <c r="K7527" s="28">
        <v>0.26495999999999997</v>
      </c>
      <c r="L7527" s="28">
        <f t="shared" si="158"/>
        <v>0.25263000000000002</v>
      </c>
      <c r="M7527" s="28"/>
      <c r="O7527" s="77">
        <v>0.2629300057888031</v>
      </c>
      <c r="Q7527" s="135"/>
      <c r="R7527" s="27"/>
      <c r="BF7527" s="106"/>
    </row>
    <row r="7528" spans="1:58" x14ac:dyDescent="0.25">
      <c r="A7528" t="s">
        <v>17</v>
      </c>
      <c r="B7528" s="23">
        <v>2019</v>
      </c>
      <c r="C7528" s="23" t="s">
        <v>3</v>
      </c>
      <c r="D7528" s="23" t="s">
        <v>62</v>
      </c>
      <c r="E7528" s="23" t="s">
        <v>273</v>
      </c>
      <c r="F7528" s="23" t="s">
        <v>274</v>
      </c>
      <c r="G7528" s="23" t="s">
        <v>558</v>
      </c>
      <c r="H7528" s="32" t="s">
        <v>355</v>
      </c>
      <c r="I7528" s="32" t="s">
        <v>579</v>
      </c>
      <c r="J7528" s="135">
        <v>30</v>
      </c>
      <c r="K7528" s="28">
        <v>0.22034000000000001</v>
      </c>
      <c r="L7528" s="28">
        <f t="shared" si="158"/>
        <v>0.22386</v>
      </c>
      <c r="M7528" s="28"/>
      <c r="O7528" s="77">
        <v>0.230880007147789</v>
      </c>
      <c r="Q7528" s="135"/>
      <c r="R7528" s="27"/>
      <c r="BF7528" s="106"/>
    </row>
    <row r="7529" spans="1:58" x14ac:dyDescent="0.25">
      <c r="A7529" t="s">
        <v>17</v>
      </c>
      <c r="B7529" s="23">
        <v>2020</v>
      </c>
      <c r="C7529" s="23" t="s">
        <v>0</v>
      </c>
      <c r="D7529" s="23" t="s">
        <v>63</v>
      </c>
      <c r="E7529" s="23" t="s">
        <v>273</v>
      </c>
      <c r="F7529" s="23" t="s">
        <v>274</v>
      </c>
      <c r="G7529" s="23" t="s">
        <v>558</v>
      </c>
      <c r="H7529" s="32" t="s">
        <v>355</v>
      </c>
      <c r="I7529" s="32" t="s">
        <v>579</v>
      </c>
      <c r="J7529" s="135">
        <v>29</v>
      </c>
      <c r="K7529" s="28">
        <v>0.15384999999999999</v>
      </c>
      <c r="L7529" s="28">
        <f t="shared" si="158"/>
        <v>0.19012999999999999</v>
      </c>
      <c r="M7529" s="28"/>
      <c r="O7529" s="77">
        <v>0.1393100023269653</v>
      </c>
      <c r="Q7529" s="135"/>
      <c r="R7529" s="27"/>
      <c r="BF7529" s="106"/>
    </row>
    <row r="7530" spans="1:58" x14ac:dyDescent="0.25">
      <c r="A7530" t="s">
        <v>17</v>
      </c>
      <c r="B7530" s="23">
        <v>2020</v>
      </c>
      <c r="C7530" s="23" t="s">
        <v>1</v>
      </c>
      <c r="D7530" s="23" t="s">
        <v>64</v>
      </c>
      <c r="E7530" s="23" t="s">
        <v>273</v>
      </c>
      <c r="F7530" s="23" t="s">
        <v>274</v>
      </c>
      <c r="G7530" s="23" t="s">
        <v>558</v>
      </c>
      <c r="H7530" s="32" t="s">
        <v>355</v>
      </c>
      <c r="I7530" s="32" t="s">
        <v>579</v>
      </c>
      <c r="J7530" s="135">
        <v>27</v>
      </c>
      <c r="K7530" s="28">
        <v>9.2590000000000006E-2</v>
      </c>
      <c r="L7530" s="28">
        <f t="shared" si="158"/>
        <v>0.15409999999999999</v>
      </c>
      <c r="M7530" s="28"/>
      <c r="O7530" s="77">
        <v>0.17129999399185181</v>
      </c>
      <c r="Q7530" s="135"/>
      <c r="R7530" s="27"/>
      <c r="BF7530" s="106"/>
    </row>
    <row r="7531" spans="1:58" x14ac:dyDescent="0.25">
      <c r="A7531" t="s">
        <v>17</v>
      </c>
      <c r="B7531" s="23">
        <v>2020</v>
      </c>
      <c r="C7531" s="23" t="s">
        <v>2</v>
      </c>
      <c r="D7531" s="23" t="s">
        <v>65</v>
      </c>
      <c r="E7531" s="23" t="s">
        <v>273</v>
      </c>
      <c r="F7531" s="23" t="s">
        <v>274</v>
      </c>
      <c r="G7531" s="23" t="s">
        <v>558</v>
      </c>
      <c r="H7531" s="32" t="s">
        <v>355</v>
      </c>
      <c r="I7531" s="32" t="s">
        <v>579</v>
      </c>
      <c r="J7531" s="135">
        <v>27</v>
      </c>
      <c r="K7531" s="28">
        <v>0.10185</v>
      </c>
      <c r="L7531" s="28">
        <f t="shared" si="158"/>
        <v>0.13805999999999999</v>
      </c>
      <c r="M7531" s="28"/>
      <c r="O7531" s="77">
        <v>0.2179500013589859</v>
      </c>
      <c r="Q7531" s="135"/>
      <c r="R7531" s="27"/>
      <c r="BF7531" s="106"/>
    </row>
    <row r="7532" spans="1:58" x14ac:dyDescent="0.25">
      <c r="A7532" t="s">
        <v>17</v>
      </c>
      <c r="B7532" s="23">
        <v>2020</v>
      </c>
      <c r="C7532" s="23" t="s">
        <v>3</v>
      </c>
      <c r="D7532" s="23" t="s">
        <v>66</v>
      </c>
      <c r="E7532" s="23" t="s">
        <v>273</v>
      </c>
      <c r="F7532" s="23" t="s">
        <v>274</v>
      </c>
      <c r="G7532" s="23" t="s">
        <v>558</v>
      </c>
      <c r="H7532" s="32" t="s">
        <v>355</v>
      </c>
      <c r="I7532" s="32" t="s">
        <v>579</v>
      </c>
      <c r="J7532" s="135">
        <v>27</v>
      </c>
      <c r="K7532" s="28">
        <v>0.13761000000000001</v>
      </c>
      <c r="L7532" s="28">
        <f t="shared" si="158"/>
        <v>0.15487999999999999</v>
      </c>
      <c r="M7532" s="28"/>
      <c r="O7532" s="77">
        <v>0.24258999526500699</v>
      </c>
      <c r="Q7532" s="135"/>
      <c r="R7532" s="27"/>
      <c r="BF7532" s="106"/>
    </row>
    <row r="7533" spans="1:58" x14ac:dyDescent="0.25">
      <c r="A7533" t="s">
        <v>17</v>
      </c>
      <c r="B7533" s="23">
        <v>2021</v>
      </c>
      <c r="C7533" s="23" t="s">
        <v>0</v>
      </c>
      <c r="D7533" s="23" t="s">
        <v>67</v>
      </c>
      <c r="E7533" s="23" t="s">
        <v>273</v>
      </c>
      <c r="F7533" s="23" t="s">
        <v>274</v>
      </c>
      <c r="G7533" s="23" t="s">
        <v>558</v>
      </c>
      <c r="H7533" s="32" t="s">
        <v>355</v>
      </c>
      <c r="I7533" s="32" t="s">
        <v>579</v>
      </c>
      <c r="J7533" s="135">
        <v>23</v>
      </c>
      <c r="K7533" s="28">
        <v>0.18478</v>
      </c>
      <c r="L7533" s="28">
        <f t="shared" si="158"/>
        <v>0.17272999999999999</v>
      </c>
      <c r="M7533" s="28"/>
      <c r="O7533" s="77">
        <v>0.2547299861907959</v>
      </c>
      <c r="Q7533" s="135"/>
      <c r="R7533" s="27"/>
      <c r="BF7533" s="106"/>
    </row>
    <row r="7534" spans="1:58" x14ac:dyDescent="0.25">
      <c r="A7534" t="s">
        <v>17</v>
      </c>
      <c r="B7534" s="23">
        <v>2021</v>
      </c>
      <c r="C7534" s="23" t="s">
        <v>1</v>
      </c>
      <c r="D7534" s="23" t="s">
        <v>68</v>
      </c>
      <c r="E7534" s="23" t="s">
        <v>273</v>
      </c>
      <c r="F7534" s="23" t="s">
        <v>274</v>
      </c>
      <c r="G7534" s="23" t="s">
        <v>558</v>
      </c>
      <c r="H7534" s="32" t="s">
        <v>355</v>
      </c>
      <c r="I7534" s="32" t="s">
        <v>579</v>
      </c>
      <c r="J7534" s="135">
        <v>25</v>
      </c>
      <c r="K7534" s="28">
        <v>0.19192000000000001</v>
      </c>
      <c r="L7534" s="28">
        <f t="shared" si="158"/>
        <v>0.20046</v>
      </c>
      <c r="M7534" s="28"/>
      <c r="O7534" s="77">
        <v>0.25255998969078058</v>
      </c>
      <c r="Q7534" s="135"/>
      <c r="R7534" s="27"/>
      <c r="BF7534" s="106"/>
    </row>
    <row r="7535" spans="1:58" x14ac:dyDescent="0.25">
      <c r="A7535" t="s">
        <v>17</v>
      </c>
      <c r="B7535" s="23">
        <v>2021</v>
      </c>
      <c r="C7535" s="23" t="s">
        <v>2</v>
      </c>
      <c r="D7535" s="23" t="s">
        <v>69</v>
      </c>
      <c r="E7535" s="23" t="s">
        <v>273</v>
      </c>
      <c r="F7535" s="23" t="s">
        <v>274</v>
      </c>
      <c r="G7535" s="23" t="s">
        <v>558</v>
      </c>
      <c r="H7535" s="32" t="s">
        <v>355</v>
      </c>
      <c r="I7535" s="32" t="s">
        <v>579</v>
      </c>
      <c r="J7535" s="135">
        <v>25</v>
      </c>
      <c r="K7535" s="28">
        <v>0.19388</v>
      </c>
      <c r="L7535" s="28">
        <f t="shared" si="158"/>
        <v>0.20088</v>
      </c>
      <c r="M7535" s="28"/>
      <c r="O7535" s="77">
        <v>0.26715001463890081</v>
      </c>
      <c r="Q7535" s="135"/>
      <c r="R7535" s="27"/>
      <c r="BF7535" s="106"/>
    </row>
    <row r="7536" spans="1:58" x14ac:dyDescent="0.25">
      <c r="A7536" t="s">
        <v>17</v>
      </c>
      <c r="B7536" s="23">
        <v>2021</v>
      </c>
      <c r="C7536" s="23" t="s">
        <v>3</v>
      </c>
      <c r="D7536" s="23" t="s">
        <v>70</v>
      </c>
      <c r="E7536" s="23" t="s">
        <v>273</v>
      </c>
      <c r="F7536" s="23" t="s">
        <v>274</v>
      </c>
      <c r="G7536" s="23" t="s">
        <v>558</v>
      </c>
      <c r="H7536" s="32" t="s">
        <v>355</v>
      </c>
      <c r="I7536" s="32" t="s">
        <v>579</v>
      </c>
      <c r="J7536" s="135">
        <v>23</v>
      </c>
      <c r="K7536" s="28">
        <v>0.18279999999999999</v>
      </c>
      <c r="L7536" s="28">
        <f t="shared" si="158"/>
        <v>0.19864000000000001</v>
      </c>
      <c r="M7536" s="28"/>
      <c r="O7536" s="77">
        <v>0.26399001479148859</v>
      </c>
      <c r="Q7536" s="135"/>
      <c r="R7536" s="27"/>
      <c r="BF7536" s="106"/>
    </row>
    <row r="7537" spans="1:58" x14ac:dyDescent="0.25">
      <c r="A7537" t="s">
        <v>17</v>
      </c>
      <c r="B7537" s="23">
        <v>2022</v>
      </c>
      <c r="C7537" s="23" t="s">
        <v>0</v>
      </c>
      <c r="D7537" s="23" t="s">
        <v>71</v>
      </c>
      <c r="E7537" s="23" t="s">
        <v>273</v>
      </c>
      <c r="F7537" s="23" t="s">
        <v>274</v>
      </c>
      <c r="G7537" s="23" t="s">
        <v>558</v>
      </c>
      <c r="H7537" s="32" t="s">
        <v>355</v>
      </c>
      <c r="I7537" s="32" t="s">
        <v>579</v>
      </c>
      <c r="J7537" s="135">
        <v>24</v>
      </c>
      <c r="K7537" s="28">
        <v>0.17021</v>
      </c>
      <c r="L7537" s="28">
        <f t="shared" si="158"/>
        <v>0.19358</v>
      </c>
      <c r="M7537" s="28"/>
      <c r="O7537" s="77">
        <v>0.26568999886512762</v>
      </c>
      <c r="Q7537" s="135"/>
      <c r="R7537" s="27"/>
      <c r="BF7537" s="106"/>
    </row>
    <row r="7538" spans="1:58" x14ac:dyDescent="0.25">
      <c r="A7538" t="s">
        <v>17</v>
      </c>
      <c r="B7538" s="23">
        <v>2022</v>
      </c>
      <c r="C7538" s="23" t="s">
        <v>1</v>
      </c>
      <c r="D7538" s="23" t="s">
        <v>72</v>
      </c>
      <c r="E7538" s="23" t="s">
        <v>273</v>
      </c>
      <c r="F7538" s="23" t="s">
        <v>274</v>
      </c>
      <c r="G7538" s="23" t="s">
        <v>558</v>
      </c>
      <c r="H7538" s="32" t="s">
        <v>355</v>
      </c>
      <c r="I7538" s="32" t="s">
        <v>579</v>
      </c>
      <c r="J7538" s="135">
        <v>22</v>
      </c>
      <c r="K7538" s="28">
        <v>0.2069</v>
      </c>
      <c r="L7538" s="28">
        <f t="shared" si="158"/>
        <v>0.18129999999999999</v>
      </c>
      <c r="M7538" s="28"/>
      <c r="O7538" s="77">
        <v>0.27766001224517822</v>
      </c>
      <c r="Q7538" s="135"/>
      <c r="R7538" s="27"/>
      <c r="BF7538" s="106"/>
    </row>
    <row r="7539" spans="1:58" x14ac:dyDescent="0.25">
      <c r="A7539" t="s">
        <v>17</v>
      </c>
      <c r="B7539" s="23">
        <v>2022</v>
      </c>
      <c r="C7539" s="23" t="s">
        <v>2</v>
      </c>
      <c r="D7539" s="23" t="s">
        <v>73</v>
      </c>
      <c r="E7539" s="23" t="s">
        <v>273</v>
      </c>
      <c r="F7539" s="23" t="s">
        <v>274</v>
      </c>
      <c r="G7539" s="23" t="s">
        <v>558</v>
      </c>
      <c r="H7539" s="32" t="s">
        <v>355</v>
      </c>
      <c r="I7539" s="32" t="s">
        <v>579</v>
      </c>
      <c r="J7539" s="135">
        <v>24</v>
      </c>
      <c r="K7539" s="28">
        <v>0.20619000000000001</v>
      </c>
      <c r="L7539" s="28">
        <f t="shared" si="158"/>
        <v>0.18620999999999999</v>
      </c>
      <c r="M7539" s="28"/>
      <c r="O7539" s="77">
        <v>0.2497300058603287</v>
      </c>
      <c r="Q7539" s="135"/>
      <c r="R7539" s="27"/>
      <c r="BF7539" s="106"/>
    </row>
    <row r="7540" spans="1:58" x14ac:dyDescent="0.25">
      <c r="A7540" t="s">
        <v>17</v>
      </c>
      <c r="B7540" s="23">
        <v>2022</v>
      </c>
      <c r="C7540" s="23" t="s">
        <v>3</v>
      </c>
      <c r="D7540" s="23" t="s">
        <v>493</v>
      </c>
      <c r="E7540" s="23" t="s">
        <v>273</v>
      </c>
      <c r="F7540" s="23" t="s">
        <v>274</v>
      </c>
      <c r="G7540" s="23" t="s">
        <v>558</v>
      </c>
      <c r="H7540" s="32" t="s">
        <v>355</v>
      </c>
      <c r="I7540" s="32" t="s">
        <v>579</v>
      </c>
      <c r="J7540" s="135">
        <v>25</v>
      </c>
      <c r="K7540" s="28">
        <v>0.17</v>
      </c>
      <c r="L7540" s="28">
        <f t="shared" si="158"/>
        <v>0.16936999999999999</v>
      </c>
      <c r="M7540" s="28"/>
      <c r="O7540" s="77">
        <v>0.25554001331329351</v>
      </c>
      <c r="Q7540" s="135"/>
      <c r="R7540" s="27"/>
      <c r="BF7540" s="106"/>
    </row>
    <row r="7541" spans="1:58" x14ac:dyDescent="0.25">
      <c r="A7541" t="s">
        <v>17</v>
      </c>
      <c r="B7541" s="23">
        <v>2023</v>
      </c>
      <c r="C7541" s="23" t="s">
        <v>0</v>
      </c>
      <c r="D7541" s="23" t="s">
        <v>537</v>
      </c>
      <c r="E7541" s="23" t="s">
        <v>273</v>
      </c>
      <c r="F7541" s="23" t="s">
        <v>274</v>
      </c>
      <c r="G7541" s="23" t="s">
        <v>558</v>
      </c>
      <c r="H7541" s="32" t="s">
        <v>355</v>
      </c>
      <c r="I7541" s="32" t="s">
        <v>579</v>
      </c>
      <c r="J7541" s="135">
        <v>29</v>
      </c>
      <c r="K7541" s="28">
        <v>0.14655000000000001</v>
      </c>
      <c r="L7541" s="28">
        <f t="shared" si="158"/>
        <v>0.16944999999999999</v>
      </c>
      <c r="M7541" s="28"/>
      <c r="O7541" s="77">
        <v>0.26218000054359442</v>
      </c>
      <c r="Q7541" s="135"/>
      <c r="R7541" s="27"/>
      <c r="BF7541" s="106"/>
    </row>
    <row r="7542" spans="1:58" x14ac:dyDescent="0.25">
      <c r="A7542" t="s">
        <v>17</v>
      </c>
      <c r="B7542" s="23">
        <v>2019</v>
      </c>
      <c r="C7542" s="23" t="s">
        <v>0</v>
      </c>
      <c r="D7542" s="23" t="s">
        <v>59</v>
      </c>
      <c r="E7542" s="23" t="s">
        <v>275</v>
      </c>
      <c r="F7542" s="23" t="s">
        <v>276</v>
      </c>
      <c r="G7542" s="23" t="s">
        <v>557</v>
      </c>
      <c r="H7542" s="32" t="s">
        <v>356</v>
      </c>
      <c r="I7542" s="32" t="s">
        <v>579</v>
      </c>
      <c r="J7542" s="135">
        <v>9</v>
      </c>
      <c r="K7542" s="28">
        <v>0.24324000000000001</v>
      </c>
      <c r="L7542" s="28">
        <f t="shared" si="158"/>
        <v>0.38907000000000003</v>
      </c>
      <c r="M7542" s="28"/>
      <c r="O7542" s="77">
        <v>0.31793001294136047</v>
      </c>
      <c r="Q7542" s="135"/>
      <c r="R7542" s="27"/>
      <c r="BF7542" s="106"/>
    </row>
    <row r="7543" spans="1:58" x14ac:dyDescent="0.25">
      <c r="A7543" t="s">
        <v>17</v>
      </c>
      <c r="B7543" s="23">
        <v>2019</v>
      </c>
      <c r="C7543" s="23" t="s">
        <v>1</v>
      </c>
      <c r="D7543" s="23" t="s">
        <v>60</v>
      </c>
      <c r="E7543" s="23" t="s">
        <v>275</v>
      </c>
      <c r="F7543" s="23" t="s">
        <v>276</v>
      </c>
      <c r="G7543" s="23" t="s">
        <v>557</v>
      </c>
      <c r="H7543" s="32" t="s">
        <v>356</v>
      </c>
      <c r="I7543" s="32" t="s">
        <v>579</v>
      </c>
      <c r="J7543" s="135">
        <v>11</v>
      </c>
      <c r="K7543" s="28">
        <v>0.37208999999999998</v>
      </c>
      <c r="L7543" s="28">
        <f t="shared" si="158"/>
        <v>0.40540999999999999</v>
      </c>
      <c r="M7543" s="28"/>
      <c r="O7543" s="77">
        <v>0.29095000028610229</v>
      </c>
      <c r="Q7543" s="135"/>
      <c r="R7543" s="27"/>
      <c r="BF7543" s="106"/>
    </row>
    <row r="7544" spans="1:58" x14ac:dyDescent="0.25">
      <c r="A7544" t="s">
        <v>17</v>
      </c>
      <c r="B7544" s="23">
        <v>2019</v>
      </c>
      <c r="C7544" s="23" t="s">
        <v>2</v>
      </c>
      <c r="D7544" s="23" t="s">
        <v>61</v>
      </c>
      <c r="E7544" s="23" t="s">
        <v>275</v>
      </c>
      <c r="F7544" s="23" t="s">
        <v>276</v>
      </c>
      <c r="G7544" s="23" t="s">
        <v>557</v>
      </c>
      <c r="H7544" s="32" t="s">
        <v>356</v>
      </c>
      <c r="I7544" s="32" t="s">
        <v>579</v>
      </c>
      <c r="J7544" s="135">
        <v>12</v>
      </c>
      <c r="K7544" s="28">
        <v>0.44680999999999998</v>
      </c>
      <c r="L7544" s="28">
        <f t="shared" si="158"/>
        <v>0.39222000000000001</v>
      </c>
      <c r="M7544" s="28"/>
      <c r="O7544" s="77">
        <v>0.2629300057888031</v>
      </c>
      <c r="Q7544" s="135"/>
      <c r="R7544" s="27"/>
      <c r="BF7544" s="106"/>
    </row>
    <row r="7545" spans="1:58" x14ac:dyDescent="0.25">
      <c r="A7545" t="s">
        <v>17</v>
      </c>
      <c r="B7545" s="23">
        <v>2019</v>
      </c>
      <c r="C7545" s="23" t="s">
        <v>3</v>
      </c>
      <c r="D7545" s="23" t="s">
        <v>62</v>
      </c>
      <c r="E7545" s="23" t="s">
        <v>275</v>
      </c>
      <c r="F7545" s="23" t="s">
        <v>276</v>
      </c>
      <c r="G7545" s="23" t="s">
        <v>557</v>
      </c>
      <c r="H7545" s="32" t="s">
        <v>356</v>
      </c>
      <c r="I7545" s="32" t="s">
        <v>579</v>
      </c>
      <c r="J7545" s="135">
        <v>11</v>
      </c>
      <c r="K7545" s="28">
        <v>0.51163000000000003</v>
      </c>
      <c r="L7545" s="28">
        <f t="shared" si="158"/>
        <v>0.3831</v>
      </c>
      <c r="M7545" s="28"/>
      <c r="O7545" s="77">
        <v>0.230880007147789</v>
      </c>
      <c r="Q7545" s="135"/>
      <c r="R7545" s="27"/>
      <c r="BF7545" s="106"/>
    </row>
    <row r="7546" spans="1:58" x14ac:dyDescent="0.25">
      <c r="A7546" t="s">
        <v>17</v>
      </c>
      <c r="B7546" s="23">
        <v>2020</v>
      </c>
      <c r="C7546" s="23" t="s">
        <v>0</v>
      </c>
      <c r="D7546" s="23" t="s">
        <v>63</v>
      </c>
      <c r="E7546" s="23" t="s">
        <v>275</v>
      </c>
      <c r="F7546" s="23" t="s">
        <v>276</v>
      </c>
      <c r="G7546" s="23" t="s">
        <v>557</v>
      </c>
      <c r="H7546" s="32" t="s">
        <v>356</v>
      </c>
      <c r="I7546" s="32" t="s">
        <v>579</v>
      </c>
      <c r="J7546" s="135">
        <v>13</v>
      </c>
      <c r="K7546" s="28">
        <v>0.49020000000000002</v>
      </c>
      <c r="L7546" s="28">
        <f t="shared" si="158"/>
        <v>0.34721999999999997</v>
      </c>
      <c r="M7546" s="28"/>
      <c r="O7546" s="77">
        <v>0.1393100023269653</v>
      </c>
      <c r="Q7546" s="135"/>
      <c r="R7546" s="27"/>
      <c r="BF7546" s="106"/>
    </row>
    <row r="7547" spans="1:58" x14ac:dyDescent="0.25">
      <c r="A7547" t="s">
        <v>17</v>
      </c>
      <c r="B7547" s="23">
        <v>2020</v>
      </c>
      <c r="C7547" s="23" t="s">
        <v>1</v>
      </c>
      <c r="D7547" s="23" t="s">
        <v>64</v>
      </c>
      <c r="E7547" s="23" t="s">
        <v>275</v>
      </c>
      <c r="F7547" s="23" t="s">
        <v>276</v>
      </c>
      <c r="G7547" s="23" t="s">
        <v>557</v>
      </c>
      <c r="H7547" s="32" t="s">
        <v>356</v>
      </c>
      <c r="I7547" s="32" t="s">
        <v>579</v>
      </c>
      <c r="J7547" s="135">
        <v>10</v>
      </c>
      <c r="K7547" s="28">
        <v>0.47499999999999998</v>
      </c>
      <c r="L7547" s="28">
        <f t="shared" si="158"/>
        <v>0.31929999999999997</v>
      </c>
      <c r="M7547" s="28"/>
      <c r="O7547" s="77">
        <v>0.17129999399185181</v>
      </c>
      <c r="Q7547" s="135"/>
      <c r="R7547" s="27"/>
      <c r="BF7547" s="106"/>
    </row>
    <row r="7548" spans="1:58" x14ac:dyDescent="0.25">
      <c r="A7548" t="s">
        <v>17</v>
      </c>
      <c r="B7548" s="23">
        <v>2020</v>
      </c>
      <c r="C7548" s="23" t="s">
        <v>2</v>
      </c>
      <c r="D7548" s="23" t="s">
        <v>65</v>
      </c>
      <c r="E7548" s="23" t="s">
        <v>275</v>
      </c>
      <c r="F7548" s="23" t="s">
        <v>276</v>
      </c>
      <c r="G7548" s="23" t="s">
        <v>557</v>
      </c>
      <c r="H7548" s="32" t="s">
        <v>356</v>
      </c>
      <c r="I7548" s="32" t="s">
        <v>579</v>
      </c>
      <c r="J7548" s="135">
        <v>10</v>
      </c>
      <c r="K7548" s="28">
        <v>0.42104999999999998</v>
      </c>
      <c r="L7548" s="28">
        <f t="shared" si="158"/>
        <v>0.31364999999999998</v>
      </c>
      <c r="M7548" s="28"/>
      <c r="O7548" s="77">
        <v>0.2179500013589859</v>
      </c>
      <c r="Q7548" s="135"/>
      <c r="R7548" s="27"/>
      <c r="BF7548" s="106"/>
    </row>
    <row r="7549" spans="1:58" x14ac:dyDescent="0.25">
      <c r="A7549" t="s">
        <v>17</v>
      </c>
      <c r="B7549" s="23">
        <v>2020</v>
      </c>
      <c r="C7549" s="23" t="s">
        <v>3</v>
      </c>
      <c r="D7549" s="23" t="s">
        <v>66</v>
      </c>
      <c r="E7549" s="23" t="s">
        <v>275</v>
      </c>
      <c r="F7549" s="23" t="s">
        <v>276</v>
      </c>
      <c r="G7549" s="23" t="s">
        <v>557</v>
      </c>
      <c r="H7549" s="32" t="s">
        <v>356</v>
      </c>
      <c r="I7549" s="32" t="s">
        <v>579</v>
      </c>
      <c r="J7549" s="135">
        <v>11</v>
      </c>
      <c r="K7549" s="28">
        <v>0.41860000000000003</v>
      </c>
      <c r="L7549" s="28">
        <f t="shared" si="158"/>
        <v>0.32230999999999999</v>
      </c>
      <c r="M7549" s="28"/>
      <c r="O7549" s="77">
        <v>0.24258999526500699</v>
      </c>
      <c r="Q7549" s="135"/>
      <c r="R7549" s="27"/>
      <c r="BF7549" s="106"/>
    </row>
    <row r="7550" spans="1:58" x14ac:dyDescent="0.25">
      <c r="A7550" t="s">
        <v>17</v>
      </c>
      <c r="B7550" s="23">
        <v>2021</v>
      </c>
      <c r="C7550" s="23" t="s">
        <v>0</v>
      </c>
      <c r="D7550" s="23" t="s">
        <v>67</v>
      </c>
      <c r="E7550" s="23" t="s">
        <v>275</v>
      </c>
      <c r="F7550" s="23" t="s">
        <v>276</v>
      </c>
      <c r="G7550" s="23" t="s">
        <v>557</v>
      </c>
      <c r="H7550" s="32" t="s">
        <v>356</v>
      </c>
      <c r="I7550" s="32" t="s">
        <v>579</v>
      </c>
      <c r="J7550" s="135">
        <v>10</v>
      </c>
      <c r="K7550" s="28">
        <v>0.33333000000000002</v>
      </c>
      <c r="L7550" s="28">
        <f t="shared" si="158"/>
        <v>0.37339</v>
      </c>
      <c r="M7550" s="28"/>
      <c r="O7550" s="77">
        <v>0.2547299861907959</v>
      </c>
      <c r="Q7550" s="135"/>
      <c r="R7550" s="27"/>
      <c r="BF7550" s="106"/>
    </row>
    <row r="7551" spans="1:58" x14ac:dyDescent="0.25">
      <c r="A7551" t="s">
        <v>17</v>
      </c>
      <c r="B7551" s="23">
        <v>2021</v>
      </c>
      <c r="C7551" s="23" t="s">
        <v>1</v>
      </c>
      <c r="D7551" s="23" t="s">
        <v>68</v>
      </c>
      <c r="E7551" s="23" t="s">
        <v>275</v>
      </c>
      <c r="F7551" s="23" t="s">
        <v>276</v>
      </c>
      <c r="G7551" s="23" t="s">
        <v>557</v>
      </c>
      <c r="H7551" s="32" t="s">
        <v>356</v>
      </c>
      <c r="I7551" s="32" t="s">
        <v>579</v>
      </c>
      <c r="J7551" s="135">
        <v>12</v>
      </c>
      <c r="K7551" s="28">
        <v>0.35416999999999998</v>
      </c>
      <c r="L7551" s="28">
        <f t="shared" si="158"/>
        <v>0.39249000000000001</v>
      </c>
      <c r="M7551" s="28"/>
      <c r="O7551" s="77">
        <v>0.25255998969078058</v>
      </c>
      <c r="Q7551" s="135"/>
      <c r="R7551" s="27"/>
      <c r="BF7551" s="106"/>
    </row>
    <row r="7552" spans="1:58" x14ac:dyDescent="0.25">
      <c r="A7552" t="s">
        <v>17</v>
      </c>
      <c r="B7552" s="23">
        <v>2021</v>
      </c>
      <c r="C7552" s="23" t="s">
        <v>2</v>
      </c>
      <c r="D7552" s="23" t="s">
        <v>69</v>
      </c>
      <c r="E7552" s="23" t="s">
        <v>275</v>
      </c>
      <c r="F7552" s="23" t="s">
        <v>276</v>
      </c>
      <c r="G7552" s="23" t="s">
        <v>557</v>
      </c>
      <c r="H7552" s="32" t="s">
        <v>356</v>
      </c>
      <c r="I7552" s="32" t="s">
        <v>579</v>
      </c>
      <c r="J7552" s="135">
        <v>12</v>
      </c>
      <c r="K7552" s="28">
        <v>0.32652999999999999</v>
      </c>
      <c r="L7552" s="28">
        <f t="shared" si="158"/>
        <v>0.40594000000000002</v>
      </c>
      <c r="M7552" s="28"/>
      <c r="O7552" s="77">
        <v>0.26715001463890081</v>
      </c>
      <c r="Q7552" s="135"/>
      <c r="R7552" s="27"/>
      <c r="BF7552" s="106"/>
    </row>
    <row r="7553" spans="1:58" x14ac:dyDescent="0.25">
      <c r="A7553" t="s">
        <v>17</v>
      </c>
      <c r="B7553" s="23">
        <v>2021</v>
      </c>
      <c r="C7553" s="23" t="s">
        <v>3</v>
      </c>
      <c r="D7553" s="23" t="s">
        <v>70</v>
      </c>
      <c r="E7553" s="23" t="s">
        <v>275</v>
      </c>
      <c r="F7553" s="23" t="s">
        <v>276</v>
      </c>
      <c r="G7553" s="23" t="s">
        <v>557</v>
      </c>
      <c r="H7553" s="32" t="s">
        <v>356</v>
      </c>
      <c r="I7553" s="32" t="s">
        <v>579</v>
      </c>
      <c r="J7553" s="135">
        <v>12</v>
      </c>
      <c r="K7553" s="28">
        <v>0.25</v>
      </c>
      <c r="L7553" s="28">
        <f t="shared" si="158"/>
        <v>0.38018999999999997</v>
      </c>
      <c r="M7553" s="28"/>
      <c r="O7553" s="77">
        <v>0.26399001479148859</v>
      </c>
      <c r="Q7553" s="135"/>
      <c r="R7553" s="27"/>
      <c r="BF7553" s="106"/>
    </row>
    <row r="7554" spans="1:58" x14ac:dyDescent="0.25">
      <c r="A7554" t="s">
        <v>17</v>
      </c>
      <c r="B7554" s="23">
        <v>2022</v>
      </c>
      <c r="C7554" s="23" t="s">
        <v>0</v>
      </c>
      <c r="D7554" s="23" t="s">
        <v>71</v>
      </c>
      <c r="E7554" s="23" t="s">
        <v>275</v>
      </c>
      <c r="F7554" s="23" t="s">
        <v>276</v>
      </c>
      <c r="G7554" s="23" t="s">
        <v>557</v>
      </c>
      <c r="H7554" s="32" t="s">
        <v>356</v>
      </c>
      <c r="I7554" s="32" t="s">
        <v>579</v>
      </c>
      <c r="J7554" s="135">
        <v>11</v>
      </c>
      <c r="K7554" s="28">
        <v>0.31818000000000002</v>
      </c>
      <c r="L7554" s="28">
        <f t="shared" ref="L7554:L7617" si="159">SUMIFS(K:K, E:E, G7554, D:D, D7554, I:I, I7554)</f>
        <v>0.40378999999999998</v>
      </c>
      <c r="M7554" s="28"/>
      <c r="O7554" s="77">
        <v>0.26568999886512762</v>
      </c>
      <c r="Q7554" s="135"/>
      <c r="R7554" s="27"/>
      <c r="BF7554" s="106"/>
    </row>
    <row r="7555" spans="1:58" x14ac:dyDescent="0.25">
      <c r="A7555" t="s">
        <v>17</v>
      </c>
      <c r="B7555" s="23">
        <v>2022</v>
      </c>
      <c r="C7555" s="23" t="s">
        <v>1</v>
      </c>
      <c r="D7555" s="23" t="s">
        <v>72</v>
      </c>
      <c r="E7555" s="23" t="s">
        <v>275</v>
      </c>
      <c r="F7555" s="23" t="s">
        <v>276</v>
      </c>
      <c r="G7555" s="23" t="s">
        <v>557</v>
      </c>
      <c r="H7555" s="32" t="s">
        <v>356</v>
      </c>
      <c r="I7555" s="32" t="s">
        <v>579</v>
      </c>
      <c r="J7555" s="135">
        <v>11</v>
      </c>
      <c r="K7555" s="28">
        <v>0.32557999999999998</v>
      </c>
      <c r="L7555" s="28">
        <f t="shared" si="159"/>
        <v>0.38485999999999998</v>
      </c>
      <c r="M7555" s="28"/>
      <c r="O7555" s="77">
        <v>0.27766001224517822</v>
      </c>
      <c r="Q7555" s="135"/>
      <c r="R7555" s="27"/>
      <c r="BF7555" s="106"/>
    </row>
    <row r="7556" spans="1:58" x14ac:dyDescent="0.25">
      <c r="A7556" t="s">
        <v>17</v>
      </c>
      <c r="B7556" s="23">
        <v>2022</v>
      </c>
      <c r="C7556" s="23" t="s">
        <v>2</v>
      </c>
      <c r="D7556" s="23" t="s">
        <v>73</v>
      </c>
      <c r="E7556" s="23" t="s">
        <v>275</v>
      </c>
      <c r="F7556" s="23" t="s">
        <v>276</v>
      </c>
      <c r="G7556" s="23" t="s">
        <v>557</v>
      </c>
      <c r="H7556" s="32" t="s">
        <v>356</v>
      </c>
      <c r="I7556" s="32" t="s">
        <v>579</v>
      </c>
      <c r="J7556" s="135">
        <v>10</v>
      </c>
      <c r="K7556" s="28">
        <v>0.32500000000000001</v>
      </c>
      <c r="L7556" s="28">
        <f t="shared" si="159"/>
        <v>0.38018999999999997</v>
      </c>
      <c r="M7556" s="28"/>
      <c r="O7556" s="77">
        <v>0.2497300058603287</v>
      </c>
      <c r="Q7556" s="135"/>
      <c r="R7556" s="27"/>
      <c r="BF7556" s="106"/>
    </row>
    <row r="7557" spans="1:58" x14ac:dyDescent="0.25">
      <c r="A7557" t="s">
        <v>17</v>
      </c>
      <c r="B7557" s="23">
        <v>2022</v>
      </c>
      <c r="C7557" s="23" t="s">
        <v>3</v>
      </c>
      <c r="D7557" s="23" t="s">
        <v>493</v>
      </c>
      <c r="E7557" s="23" t="s">
        <v>275</v>
      </c>
      <c r="F7557" s="23" t="s">
        <v>276</v>
      </c>
      <c r="G7557" s="23" t="s">
        <v>557</v>
      </c>
      <c r="H7557" s="32" t="s">
        <v>356</v>
      </c>
      <c r="I7557" s="32" t="s">
        <v>579</v>
      </c>
      <c r="J7557" s="135">
        <v>11</v>
      </c>
      <c r="K7557" s="28">
        <v>0.36364000000000002</v>
      </c>
      <c r="L7557" s="28">
        <f t="shared" si="159"/>
        <v>0.42592999999999998</v>
      </c>
      <c r="M7557" s="28"/>
      <c r="O7557" s="77">
        <v>0.25554001331329351</v>
      </c>
      <c r="Q7557" s="135"/>
      <c r="R7557" s="27"/>
      <c r="BF7557" s="106"/>
    </row>
    <row r="7558" spans="1:58" x14ac:dyDescent="0.25">
      <c r="A7558" t="s">
        <v>17</v>
      </c>
      <c r="B7558" s="23">
        <v>2023</v>
      </c>
      <c r="C7558" s="23" t="s">
        <v>0</v>
      </c>
      <c r="D7558" s="23" t="s">
        <v>537</v>
      </c>
      <c r="E7558" s="23" t="s">
        <v>275</v>
      </c>
      <c r="F7558" s="23" t="s">
        <v>276</v>
      </c>
      <c r="G7558" s="23" t="s">
        <v>557</v>
      </c>
      <c r="H7558" s="32" t="s">
        <v>356</v>
      </c>
      <c r="I7558" s="32" t="s">
        <v>579</v>
      </c>
      <c r="J7558" s="135">
        <v>13</v>
      </c>
      <c r="K7558" s="28">
        <v>0.28000000000000003</v>
      </c>
      <c r="L7558" s="28">
        <f t="shared" si="159"/>
        <v>0.38208999999999999</v>
      </c>
      <c r="M7558" s="28"/>
      <c r="O7558" s="77">
        <v>0.26218000054359442</v>
      </c>
      <c r="Q7558" s="135"/>
      <c r="R7558" s="27"/>
      <c r="BF7558" s="106"/>
    </row>
    <row r="7559" spans="1:58" x14ac:dyDescent="0.25">
      <c r="A7559" t="s">
        <v>17</v>
      </c>
      <c r="B7559" s="23">
        <v>2019</v>
      </c>
      <c r="C7559" s="23" t="s">
        <v>0</v>
      </c>
      <c r="D7559" s="23" t="s">
        <v>59</v>
      </c>
      <c r="E7559" s="23" t="s">
        <v>277</v>
      </c>
      <c r="F7559" s="23" t="s">
        <v>278</v>
      </c>
      <c r="G7559" s="23" t="s">
        <v>551</v>
      </c>
      <c r="H7559" s="32" t="s">
        <v>360</v>
      </c>
      <c r="I7559" s="32" t="s">
        <v>579</v>
      </c>
      <c r="J7559" s="135">
        <v>27</v>
      </c>
      <c r="K7559" s="28">
        <v>0.27522999999999997</v>
      </c>
      <c r="L7559" s="28">
        <f t="shared" si="159"/>
        <v>0.21818000000000001</v>
      </c>
      <c r="M7559" s="28"/>
      <c r="O7559" s="77">
        <v>0.31793001294136047</v>
      </c>
      <c r="Q7559" s="135"/>
      <c r="R7559" s="27"/>
      <c r="BF7559" s="106"/>
    </row>
    <row r="7560" spans="1:58" x14ac:dyDescent="0.25">
      <c r="A7560" t="s">
        <v>17</v>
      </c>
      <c r="B7560" s="23">
        <v>2019</v>
      </c>
      <c r="C7560" s="23" t="s">
        <v>1</v>
      </c>
      <c r="D7560" s="23" t="s">
        <v>60</v>
      </c>
      <c r="E7560" s="23" t="s">
        <v>277</v>
      </c>
      <c r="F7560" s="23" t="s">
        <v>278</v>
      </c>
      <c r="G7560" s="23" t="s">
        <v>551</v>
      </c>
      <c r="H7560" s="32" t="s">
        <v>360</v>
      </c>
      <c r="I7560" s="32" t="s">
        <v>579</v>
      </c>
      <c r="J7560" s="135">
        <v>27</v>
      </c>
      <c r="K7560" s="28">
        <v>0.25472</v>
      </c>
      <c r="L7560" s="28">
        <f t="shared" si="159"/>
        <v>0.21854999999999999</v>
      </c>
      <c r="M7560" s="28"/>
      <c r="O7560" s="77">
        <v>0.29095000028610229</v>
      </c>
      <c r="Q7560" s="135"/>
      <c r="R7560" s="27"/>
      <c r="BF7560" s="106"/>
    </row>
    <row r="7561" spans="1:58" x14ac:dyDescent="0.25">
      <c r="A7561" t="s">
        <v>17</v>
      </c>
      <c r="B7561" s="23">
        <v>2019</v>
      </c>
      <c r="C7561" s="23" t="s">
        <v>2</v>
      </c>
      <c r="D7561" s="23" t="s">
        <v>61</v>
      </c>
      <c r="E7561" s="23" t="s">
        <v>277</v>
      </c>
      <c r="F7561" s="23" t="s">
        <v>278</v>
      </c>
      <c r="G7561" s="23" t="s">
        <v>551</v>
      </c>
      <c r="H7561" s="32" t="s">
        <v>360</v>
      </c>
      <c r="I7561" s="32" t="s">
        <v>579</v>
      </c>
      <c r="J7561" s="135">
        <v>29</v>
      </c>
      <c r="K7561" s="28">
        <v>0.24560999999999999</v>
      </c>
      <c r="L7561" s="28">
        <f t="shared" si="159"/>
        <v>0.21518999999999999</v>
      </c>
      <c r="M7561" s="28"/>
      <c r="O7561" s="77">
        <v>0.2629300057888031</v>
      </c>
      <c r="Q7561" s="135"/>
      <c r="R7561" s="27"/>
      <c r="BF7561" s="106"/>
    </row>
    <row r="7562" spans="1:58" x14ac:dyDescent="0.25">
      <c r="A7562" t="s">
        <v>17</v>
      </c>
      <c r="B7562" s="23">
        <v>2019</v>
      </c>
      <c r="C7562" s="23" t="s">
        <v>3</v>
      </c>
      <c r="D7562" s="23" t="s">
        <v>62</v>
      </c>
      <c r="E7562" s="23" t="s">
        <v>277</v>
      </c>
      <c r="F7562" s="23" t="s">
        <v>278</v>
      </c>
      <c r="G7562" s="23" t="s">
        <v>551</v>
      </c>
      <c r="H7562" s="32" t="s">
        <v>360</v>
      </c>
      <c r="I7562" s="32" t="s">
        <v>579</v>
      </c>
      <c r="J7562" s="135">
        <v>29</v>
      </c>
      <c r="K7562" s="28">
        <v>0.17094000000000001</v>
      </c>
      <c r="L7562" s="28">
        <f t="shared" si="159"/>
        <v>0.18798999999999999</v>
      </c>
      <c r="M7562" s="28"/>
      <c r="O7562" s="77">
        <v>0.230880007147789</v>
      </c>
      <c r="Q7562" s="135"/>
      <c r="R7562" s="27"/>
      <c r="BF7562" s="106"/>
    </row>
    <row r="7563" spans="1:58" x14ac:dyDescent="0.25">
      <c r="A7563" t="s">
        <v>17</v>
      </c>
      <c r="B7563" s="23">
        <v>2020</v>
      </c>
      <c r="C7563" s="23" t="s">
        <v>0</v>
      </c>
      <c r="D7563" s="23" t="s">
        <v>63</v>
      </c>
      <c r="E7563" s="23" t="s">
        <v>277</v>
      </c>
      <c r="F7563" s="23" t="s">
        <v>278</v>
      </c>
      <c r="G7563" s="23" t="s">
        <v>551</v>
      </c>
      <c r="H7563" s="32" t="s">
        <v>360</v>
      </c>
      <c r="I7563" s="32" t="s">
        <v>579</v>
      </c>
      <c r="J7563" s="135">
        <v>27</v>
      </c>
      <c r="K7563" s="28">
        <v>0.14815</v>
      </c>
      <c r="L7563" s="28">
        <f t="shared" si="159"/>
        <v>0.15167</v>
      </c>
      <c r="M7563" s="28"/>
      <c r="O7563" s="77">
        <v>0.1393100023269653</v>
      </c>
      <c r="Q7563" s="135"/>
      <c r="R7563" s="27"/>
      <c r="BF7563" s="106"/>
    </row>
    <row r="7564" spans="1:58" x14ac:dyDescent="0.25">
      <c r="A7564" t="s">
        <v>17</v>
      </c>
      <c r="B7564" s="23">
        <v>2020</v>
      </c>
      <c r="C7564" s="23" t="s">
        <v>1</v>
      </c>
      <c r="D7564" s="23" t="s">
        <v>64</v>
      </c>
      <c r="E7564" s="23" t="s">
        <v>277</v>
      </c>
      <c r="F7564" s="23" t="s">
        <v>278</v>
      </c>
      <c r="G7564" s="23" t="s">
        <v>551</v>
      </c>
      <c r="H7564" s="32" t="s">
        <v>360</v>
      </c>
      <c r="I7564" s="32" t="s">
        <v>579</v>
      </c>
      <c r="J7564" s="135">
        <v>21</v>
      </c>
      <c r="K7564" s="28">
        <v>0.13253000000000001</v>
      </c>
      <c r="L7564" s="28">
        <f t="shared" si="159"/>
        <v>0.12712999999999999</v>
      </c>
      <c r="M7564" s="28"/>
      <c r="O7564" s="77">
        <v>0.17129999399185181</v>
      </c>
      <c r="Q7564" s="135"/>
      <c r="R7564" s="27"/>
      <c r="BF7564" s="106"/>
    </row>
    <row r="7565" spans="1:58" x14ac:dyDescent="0.25">
      <c r="A7565" t="s">
        <v>17</v>
      </c>
      <c r="B7565" s="23">
        <v>2020</v>
      </c>
      <c r="C7565" s="23" t="s">
        <v>2</v>
      </c>
      <c r="D7565" s="23" t="s">
        <v>65</v>
      </c>
      <c r="E7565" s="23" t="s">
        <v>277</v>
      </c>
      <c r="F7565" s="23" t="s">
        <v>278</v>
      </c>
      <c r="G7565" s="23" t="s">
        <v>551</v>
      </c>
      <c r="H7565" s="32" t="s">
        <v>360</v>
      </c>
      <c r="I7565" s="32" t="s">
        <v>579</v>
      </c>
      <c r="J7565" s="135">
        <v>17</v>
      </c>
      <c r="K7565" s="28">
        <v>0.11594</v>
      </c>
      <c r="L7565" s="28">
        <f t="shared" si="159"/>
        <v>0.12089999999999999</v>
      </c>
      <c r="M7565" s="28"/>
      <c r="O7565" s="77">
        <v>0.2179500013589859</v>
      </c>
      <c r="Q7565" s="135"/>
      <c r="R7565" s="27"/>
      <c r="BF7565" s="106"/>
    </row>
    <row r="7566" spans="1:58" x14ac:dyDescent="0.25">
      <c r="A7566" t="s">
        <v>17</v>
      </c>
      <c r="B7566" s="23">
        <v>2020</v>
      </c>
      <c r="C7566" s="23" t="s">
        <v>3</v>
      </c>
      <c r="D7566" s="23" t="s">
        <v>66</v>
      </c>
      <c r="E7566" s="23" t="s">
        <v>277</v>
      </c>
      <c r="F7566" s="23" t="s">
        <v>278</v>
      </c>
      <c r="G7566" s="23" t="s">
        <v>551</v>
      </c>
      <c r="H7566" s="32" t="s">
        <v>360</v>
      </c>
      <c r="I7566" s="32" t="s">
        <v>579</v>
      </c>
      <c r="J7566" s="135">
        <v>14</v>
      </c>
      <c r="K7566" s="28">
        <v>0.16667000000000001</v>
      </c>
      <c r="L7566" s="28">
        <f t="shared" si="159"/>
        <v>0.12528</v>
      </c>
      <c r="M7566" s="28"/>
      <c r="O7566" s="77">
        <v>0.24258999526500699</v>
      </c>
      <c r="Q7566" s="135"/>
      <c r="R7566" s="27"/>
      <c r="BF7566" s="106"/>
    </row>
    <row r="7567" spans="1:58" x14ac:dyDescent="0.25">
      <c r="A7567" t="s">
        <v>17</v>
      </c>
      <c r="B7567" s="23">
        <v>2021</v>
      </c>
      <c r="C7567" s="23" t="s">
        <v>0</v>
      </c>
      <c r="D7567" s="23" t="s">
        <v>67</v>
      </c>
      <c r="E7567" s="23" t="s">
        <v>277</v>
      </c>
      <c r="F7567" s="23" t="s">
        <v>278</v>
      </c>
      <c r="G7567" s="23" t="s">
        <v>551</v>
      </c>
      <c r="H7567" s="32" t="s">
        <v>360</v>
      </c>
      <c r="I7567" s="32" t="s">
        <v>579</v>
      </c>
      <c r="J7567" s="135">
        <v>12</v>
      </c>
      <c r="K7567" s="28">
        <v>0.23404</v>
      </c>
      <c r="L7567" s="28">
        <f t="shared" si="159"/>
        <v>0.15115999999999999</v>
      </c>
      <c r="M7567" s="28"/>
      <c r="O7567" s="77">
        <v>0.2547299861907959</v>
      </c>
      <c r="Q7567" s="135"/>
      <c r="R7567" s="27"/>
      <c r="BF7567" s="106"/>
    </row>
    <row r="7568" spans="1:58" x14ac:dyDescent="0.25">
      <c r="A7568" t="s">
        <v>17</v>
      </c>
      <c r="B7568" s="23">
        <v>2021</v>
      </c>
      <c r="C7568" s="23" t="s">
        <v>1</v>
      </c>
      <c r="D7568" s="23" t="s">
        <v>68</v>
      </c>
      <c r="E7568" s="23" t="s">
        <v>277</v>
      </c>
      <c r="F7568" s="23" t="s">
        <v>278</v>
      </c>
      <c r="G7568" s="23" t="s">
        <v>551</v>
      </c>
      <c r="H7568" s="32" t="s">
        <v>360</v>
      </c>
      <c r="I7568" s="32" t="s">
        <v>579</v>
      </c>
      <c r="J7568" s="135">
        <v>16</v>
      </c>
      <c r="K7568" s="28">
        <v>0.22581000000000001</v>
      </c>
      <c r="L7568" s="28">
        <f t="shared" si="159"/>
        <v>0.16880000000000001</v>
      </c>
      <c r="M7568" s="28"/>
      <c r="O7568" s="77">
        <v>0.25255998969078058</v>
      </c>
      <c r="Q7568" s="135"/>
      <c r="R7568" s="27"/>
      <c r="BF7568" s="106"/>
    </row>
    <row r="7569" spans="1:58" x14ac:dyDescent="0.25">
      <c r="A7569" t="s">
        <v>17</v>
      </c>
      <c r="B7569" s="23">
        <v>2021</v>
      </c>
      <c r="C7569" s="23" t="s">
        <v>2</v>
      </c>
      <c r="D7569" s="23" t="s">
        <v>69</v>
      </c>
      <c r="E7569" s="23" t="s">
        <v>277</v>
      </c>
      <c r="F7569" s="23" t="s">
        <v>278</v>
      </c>
      <c r="G7569" s="23" t="s">
        <v>551</v>
      </c>
      <c r="H7569" s="32" t="s">
        <v>360</v>
      </c>
      <c r="I7569" s="32" t="s">
        <v>579</v>
      </c>
      <c r="J7569" s="135">
        <v>17</v>
      </c>
      <c r="K7569" s="28">
        <v>0.23529</v>
      </c>
      <c r="L7569" s="28">
        <f t="shared" si="159"/>
        <v>0.17659</v>
      </c>
      <c r="M7569" s="28"/>
      <c r="O7569" s="77">
        <v>0.26715001463890081</v>
      </c>
      <c r="Q7569" s="135"/>
      <c r="R7569" s="27"/>
      <c r="BF7569" s="106"/>
    </row>
    <row r="7570" spans="1:58" x14ac:dyDescent="0.25">
      <c r="A7570" t="s">
        <v>17</v>
      </c>
      <c r="B7570" s="23">
        <v>2021</v>
      </c>
      <c r="C7570" s="23" t="s">
        <v>3</v>
      </c>
      <c r="D7570" s="23" t="s">
        <v>70</v>
      </c>
      <c r="E7570" s="23" t="s">
        <v>277</v>
      </c>
      <c r="F7570" s="23" t="s">
        <v>278</v>
      </c>
      <c r="G7570" s="23" t="s">
        <v>551</v>
      </c>
      <c r="H7570" s="32" t="s">
        <v>360</v>
      </c>
      <c r="I7570" s="32" t="s">
        <v>579</v>
      </c>
      <c r="J7570" s="135">
        <v>22</v>
      </c>
      <c r="K7570" s="28">
        <v>0.24138000000000001</v>
      </c>
      <c r="L7570" s="28">
        <f t="shared" si="159"/>
        <v>0.19886000000000001</v>
      </c>
      <c r="M7570" s="28"/>
      <c r="O7570" s="77">
        <v>0.26399001479148859</v>
      </c>
      <c r="Q7570" s="135"/>
      <c r="R7570" s="27"/>
      <c r="BF7570" s="106"/>
    </row>
    <row r="7571" spans="1:58" x14ac:dyDescent="0.25">
      <c r="A7571" t="s">
        <v>17</v>
      </c>
      <c r="B7571" s="23">
        <v>2022</v>
      </c>
      <c r="C7571" s="23" t="s">
        <v>0</v>
      </c>
      <c r="D7571" s="23" t="s">
        <v>71</v>
      </c>
      <c r="E7571" s="23" t="s">
        <v>277</v>
      </c>
      <c r="F7571" s="23" t="s">
        <v>278</v>
      </c>
      <c r="G7571" s="23" t="s">
        <v>551</v>
      </c>
      <c r="H7571" s="32" t="s">
        <v>360</v>
      </c>
      <c r="I7571" s="32" t="s">
        <v>579</v>
      </c>
      <c r="J7571" s="135">
        <v>27</v>
      </c>
      <c r="K7571" s="28">
        <v>0.23363999999999999</v>
      </c>
      <c r="L7571" s="28">
        <f t="shared" si="159"/>
        <v>0.20144000000000001</v>
      </c>
      <c r="M7571" s="28"/>
      <c r="O7571" s="77">
        <v>0.26568999886512762</v>
      </c>
      <c r="Q7571" s="135"/>
      <c r="R7571" s="27"/>
      <c r="BF7571" s="106"/>
    </row>
    <row r="7572" spans="1:58" x14ac:dyDescent="0.25">
      <c r="A7572" t="s">
        <v>17</v>
      </c>
      <c r="B7572" s="23">
        <v>2022</v>
      </c>
      <c r="C7572" s="23" t="s">
        <v>1</v>
      </c>
      <c r="D7572" s="23" t="s">
        <v>72</v>
      </c>
      <c r="E7572" s="23" t="s">
        <v>277</v>
      </c>
      <c r="F7572" s="23" t="s">
        <v>278</v>
      </c>
      <c r="G7572" s="23" t="s">
        <v>551</v>
      </c>
      <c r="H7572" s="32" t="s">
        <v>360</v>
      </c>
      <c r="I7572" s="32" t="s">
        <v>579</v>
      </c>
      <c r="J7572" s="135">
        <v>28</v>
      </c>
      <c r="K7572" s="28">
        <v>0.22320999999999999</v>
      </c>
      <c r="L7572" s="28">
        <f t="shared" si="159"/>
        <v>0.21157000000000001</v>
      </c>
      <c r="M7572" s="28"/>
      <c r="O7572" s="77">
        <v>0.27766001224517822</v>
      </c>
      <c r="Q7572" s="135"/>
      <c r="R7572" s="27"/>
      <c r="BF7572" s="106"/>
    </row>
    <row r="7573" spans="1:58" x14ac:dyDescent="0.25">
      <c r="A7573" t="s">
        <v>17</v>
      </c>
      <c r="B7573" s="23">
        <v>2022</v>
      </c>
      <c r="C7573" s="23" t="s">
        <v>2</v>
      </c>
      <c r="D7573" s="23" t="s">
        <v>73</v>
      </c>
      <c r="E7573" s="23" t="s">
        <v>277</v>
      </c>
      <c r="F7573" s="23" t="s">
        <v>278</v>
      </c>
      <c r="G7573" s="23" t="s">
        <v>551</v>
      </c>
      <c r="H7573" s="32" t="s">
        <v>360</v>
      </c>
      <c r="I7573" s="32" t="s">
        <v>579</v>
      </c>
      <c r="J7573" s="135">
        <v>29</v>
      </c>
      <c r="K7573" s="28">
        <v>0.19658</v>
      </c>
      <c r="L7573" s="28">
        <f t="shared" si="159"/>
        <v>0.21518999999999999</v>
      </c>
      <c r="M7573" s="28"/>
      <c r="O7573" s="77">
        <v>0.2497300058603287</v>
      </c>
      <c r="Q7573" s="135"/>
      <c r="R7573" s="27"/>
      <c r="BF7573" s="106"/>
    </row>
    <row r="7574" spans="1:58" x14ac:dyDescent="0.25">
      <c r="A7574" t="s">
        <v>17</v>
      </c>
      <c r="B7574" s="23">
        <v>2022</v>
      </c>
      <c r="C7574" s="23" t="s">
        <v>3</v>
      </c>
      <c r="D7574" s="23" t="s">
        <v>493</v>
      </c>
      <c r="E7574" s="23" t="s">
        <v>277</v>
      </c>
      <c r="F7574" s="23" t="s">
        <v>278</v>
      </c>
      <c r="G7574" s="23" t="s">
        <v>551</v>
      </c>
      <c r="H7574" s="32" t="s">
        <v>360</v>
      </c>
      <c r="I7574" s="32" t="s">
        <v>579</v>
      </c>
      <c r="J7574" s="135">
        <v>29</v>
      </c>
      <c r="K7574" s="28">
        <v>0.17241000000000001</v>
      </c>
      <c r="L7574" s="28">
        <f t="shared" si="159"/>
        <v>0.19098999999999999</v>
      </c>
      <c r="M7574" s="28"/>
      <c r="O7574" s="77">
        <v>0.25554001331329351</v>
      </c>
      <c r="Q7574" s="135"/>
      <c r="R7574" s="27"/>
      <c r="BF7574" s="106"/>
    </row>
    <row r="7575" spans="1:58" x14ac:dyDescent="0.25">
      <c r="A7575" t="s">
        <v>17</v>
      </c>
      <c r="B7575" s="23">
        <v>2023</v>
      </c>
      <c r="C7575" s="23" t="s">
        <v>0</v>
      </c>
      <c r="D7575" s="23" t="s">
        <v>537</v>
      </c>
      <c r="E7575" s="23" t="s">
        <v>277</v>
      </c>
      <c r="F7575" s="23" t="s">
        <v>278</v>
      </c>
      <c r="G7575" s="23" t="s">
        <v>551</v>
      </c>
      <c r="H7575" s="32" t="s">
        <v>360</v>
      </c>
      <c r="I7575" s="32" t="s">
        <v>579</v>
      </c>
      <c r="J7575" s="135">
        <v>26</v>
      </c>
      <c r="K7575" s="28">
        <v>0.18268999999999999</v>
      </c>
      <c r="L7575" s="28">
        <f t="shared" si="159"/>
        <v>0.21234</v>
      </c>
      <c r="M7575" s="28"/>
      <c r="O7575" s="77">
        <v>0.26218000054359442</v>
      </c>
      <c r="Q7575" s="135"/>
      <c r="R7575" s="27"/>
      <c r="BF7575" s="106"/>
    </row>
    <row r="7576" spans="1:58" x14ac:dyDescent="0.25">
      <c r="A7576" t="s">
        <v>17</v>
      </c>
      <c r="B7576" s="23">
        <v>2019</v>
      </c>
      <c r="C7576" s="23" t="s">
        <v>0</v>
      </c>
      <c r="D7576" s="23" t="s">
        <v>59</v>
      </c>
      <c r="E7576" s="23" t="s">
        <v>279</v>
      </c>
      <c r="F7576" s="23" t="s">
        <v>280</v>
      </c>
      <c r="G7576" s="23" t="s">
        <v>552</v>
      </c>
      <c r="H7576" s="32" t="s">
        <v>354</v>
      </c>
      <c r="I7576" s="32" t="s">
        <v>579</v>
      </c>
      <c r="J7576" s="135">
        <v>64</v>
      </c>
      <c r="K7576" s="28">
        <v>0.18898000000000001</v>
      </c>
      <c r="L7576" s="28">
        <f t="shared" si="159"/>
        <v>0.24245</v>
      </c>
      <c r="M7576" s="28"/>
      <c r="O7576" s="77">
        <v>0.31793001294136047</v>
      </c>
      <c r="Q7576" s="135"/>
      <c r="R7576" s="27"/>
      <c r="BF7576" s="106"/>
    </row>
    <row r="7577" spans="1:58" x14ac:dyDescent="0.25">
      <c r="A7577" t="s">
        <v>17</v>
      </c>
      <c r="B7577" s="23">
        <v>2019</v>
      </c>
      <c r="C7577" s="23" t="s">
        <v>1</v>
      </c>
      <c r="D7577" s="23" t="s">
        <v>60</v>
      </c>
      <c r="E7577" s="23" t="s">
        <v>279</v>
      </c>
      <c r="F7577" s="23" t="s">
        <v>280</v>
      </c>
      <c r="G7577" s="23" t="s">
        <v>552</v>
      </c>
      <c r="H7577" s="32" t="s">
        <v>354</v>
      </c>
      <c r="I7577" s="32" t="s">
        <v>579</v>
      </c>
      <c r="J7577" s="135">
        <v>61</v>
      </c>
      <c r="K7577" s="28">
        <v>0.16803000000000001</v>
      </c>
      <c r="L7577" s="28">
        <f t="shared" si="159"/>
        <v>0.23713999999999999</v>
      </c>
      <c r="M7577" s="28"/>
      <c r="O7577" s="77">
        <v>0.29095000028610229</v>
      </c>
      <c r="Q7577" s="135"/>
      <c r="R7577" s="27"/>
      <c r="BF7577" s="106"/>
    </row>
    <row r="7578" spans="1:58" x14ac:dyDescent="0.25">
      <c r="A7578" t="s">
        <v>17</v>
      </c>
      <c r="B7578" s="23">
        <v>2019</v>
      </c>
      <c r="C7578" s="23" t="s">
        <v>2</v>
      </c>
      <c r="D7578" s="23" t="s">
        <v>61</v>
      </c>
      <c r="E7578" s="23" t="s">
        <v>279</v>
      </c>
      <c r="F7578" s="23" t="s">
        <v>280</v>
      </c>
      <c r="G7578" s="23" t="s">
        <v>552</v>
      </c>
      <c r="H7578" s="32" t="s">
        <v>354</v>
      </c>
      <c r="I7578" s="32" t="s">
        <v>579</v>
      </c>
      <c r="J7578" s="135">
        <v>62</v>
      </c>
      <c r="K7578" s="28">
        <v>0.17885999999999999</v>
      </c>
      <c r="L7578" s="28">
        <f t="shared" si="159"/>
        <v>0.24392</v>
      </c>
      <c r="M7578" s="28"/>
      <c r="O7578" s="77">
        <v>0.2629300057888031</v>
      </c>
      <c r="Q7578" s="135"/>
      <c r="R7578" s="27"/>
      <c r="BF7578" s="106"/>
    </row>
    <row r="7579" spans="1:58" x14ac:dyDescent="0.25">
      <c r="A7579" t="s">
        <v>17</v>
      </c>
      <c r="B7579" s="23">
        <v>2019</v>
      </c>
      <c r="C7579" s="23" t="s">
        <v>3</v>
      </c>
      <c r="D7579" s="23" t="s">
        <v>62</v>
      </c>
      <c r="E7579" s="23" t="s">
        <v>279</v>
      </c>
      <c r="F7579" s="23" t="s">
        <v>280</v>
      </c>
      <c r="G7579" s="23" t="s">
        <v>552</v>
      </c>
      <c r="H7579" s="32" t="s">
        <v>354</v>
      </c>
      <c r="I7579" s="32" t="s">
        <v>579</v>
      </c>
      <c r="J7579" s="135">
        <v>58</v>
      </c>
      <c r="K7579" s="28">
        <v>0.19313</v>
      </c>
      <c r="L7579" s="28">
        <f t="shared" si="159"/>
        <v>0.23752999999999999</v>
      </c>
      <c r="M7579" s="28"/>
      <c r="O7579" s="77">
        <v>0.230880007147789</v>
      </c>
      <c r="Q7579" s="135"/>
      <c r="R7579" s="27"/>
      <c r="BF7579" s="106"/>
    </row>
    <row r="7580" spans="1:58" x14ac:dyDescent="0.25">
      <c r="A7580" t="s">
        <v>17</v>
      </c>
      <c r="B7580" s="23">
        <v>2020</v>
      </c>
      <c r="C7580" s="23" t="s">
        <v>0</v>
      </c>
      <c r="D7580" s="23" t="s">
        <v>63</v>
      </c>
      <c r="E7580" s="23" t="s">
        <v>279</v>
      </c>
      <c r="F7580" s="23" t="s">
        <v>280</v>
      </c>
      <c r="G7580" s="23" t="s">
        <v>552</v>
      </c>
      <c r="H7580" s="32" t="s">
        <v>354</v>
      </c>
      <c r="I7580" s="32" t="s">
        <v>579</v>
      </c>
      <c r="J7580" s="135">
        <v>54</v>
      </c>
      <c r="K7580" s="28">
        <v>0.15814</v>
      </c>
      <c r="L7580" s="28">
        <f t="shared" si="159"/>
        <v>0.19389999999999999</v>
      </c>
      <c r="M7580" s="28"/>
      <c r="O7580" s="77">
        <v>0.1393100023269653</v>
      </c>
      <c r="Q7580" s="135"/>
      <c r="R7580" s="27"/>
      <c r="BF7580" s="106"/>
    </row>
    <row r="7581" spans="1:58" x14ac:dyDescent="0.25">
      <c r="A7581" t="s">
        <v>17</v>
      </c>
      <c r="B7581" s="23">
        <v>2020</v>
      </c>
      <c r="C7581" s="23" t="s">
        <v>1</v>
      </c>
      <c r="D7581" s="23" t="s">
        <v>64</v>
      </c>
      <c r="E7581" s="23" t="s">
        <v>279</v>
      </c>
      <c r="F7581" s="23" t="s">
        <v>280</v>
      </c>
      <c r="G7581" s="23" t="s">
        <v>552</v>
      </c>
      <c r="H7581" s="32" t="s">
        <v>354</v>
      </c>
      <c r="I7581" s="32" t="s">
        <v>579</v>
      </c>
      <c r="J7581" s="135">
        <v>43</v>
      </c>
      <c r="K7581" s="28">
        <v>0.16763</v>
      </c>
      <c r="L7581" s="28">
        <f t="shared" si="159"/>
        <v>0.16827</v>
      </c>
      <c r="M7581" s="28"/>
      <c r="O7581" s="77">
        <v>0.17129999399185181</v>
      </c>
      <c r="Q7581" s="135"/>
      <c r="R7581" s="27"/>
      <c r="BF7581" s="106"/>
    </row>
    <row r="7582" spans="1:58" x14ac:dyDescent="0.25">
      <c r="A7582" t="s">
        <v>17</v>
      </c>
      <c r="B7582" s="23">
        <v>2020</v>
      </c>
      <c r="C7582" s="23" t="s">
        <v>2</v>
      </c>
      <c r="D7582" s="23" t="s">
        <v>65</v>
      </c>
      <c r="E7582" s="23" t="s">
        <v>279</v>
      </c>
      <c r="F7582" s="23" t="s">
        <v>280</v>
      </c>
      <c r="G7582" s="23" t="s">
        <v>552</v>
      </c>
      <c r="H7582" s="32" t="s">
        <v>354</v>
      </c>
      <c r="I7582" s="32" t="s">
        <v>579</v>
      </c>
      <c r="J7582" s="135">
        <v>32</v>
      </c>
      <c r="K7582" s="28">
        <v>0.14061999999999999</v>
      </c>
      <c r="L7582" s="28">
        <f t="shared" si="159"/>
        <v>0.16169</v>
      </c>
      <c r="M7582" s="28"/>
      <c r="O7582" s="77">
        <v>0.2179500013589859</v>
      </c>
      <c r="Q7582" s="135"/>
      <c r="R7582" s="27"/>
      <c r="BF7582" s="106"/>
    </row>
    <row r="7583" spans="1:58" x14ac:dyDescent="0.25">
      <c r="A7583" t="s">
        <v>17</v>
      </c>
      <c r="B7583" s="23">
        <v>2020</v>
      </c>
      <c r="C7583" s="23" t="s">
        <v>3</v>
      </c>
      <c r="D7583" s="23" t="s">
        <v>66</v>
      </c>
      <c r="E7583" s="23" t="s">
        <v>279</v>
      </c>
      <c r="F7583" s="23" t="s">
        <v>280</v>
      </c>
      <c r="G7583" s="23" t="s">
        <v>552</v>
      </c>
      <c r="H7583" s="32" t="s">
        <v>354</v>
      </c>
      <c r="I7583" s="32" t="s">
        <v>579</v>
      </c>
      <c r="J7583" s="135">
        <v>32</v>
      </c>
      <c r="K7583" s="28">
        <v>0.12598000000000001</v>
      </c>
      <c r="L7583" s="28">
        <f t="shared" si="159"/>
        <v>0.16411999999999999</v>
      </c>
      <c r="M7583" s="28"/>
      <c r="O7583" s="77">
        <v>0.24258999526500699</v>
      </c>
      <c r="Q7583" s="135"/>
      <c r="R7583" s="27"/>
      <c r="BF7583" s="106"/>
    </row>
    <row r="7584" spans="1:58" x14ac:dyDescent="0.25">
      <c r="A7584" t="s">
        <v>17</v>
      </c>
      <c r="B7584" s="23">
        <v>2021</v>
      </c>
      <c r="C7584" s="23" t="s">
        <v>0</v>
      </c>
      <c r="D7584" s="23" t="s">
        <v>67</v>
      </c>
      <c r="E7584" s="23" t="s">
        <v>279</v>
      </c>
      <c r="F7584" s="23" t="s">
        <v>280</v>
      </c>
      <c r="G7584" s="23" t="s">
        <v>552</v>
      </c>
      <c r="H7584" s="32" t="s">
        <v>354</v>
      </c>
      <c r="I7584" s="32" t="s">
        <v>579</v>
      </c>
      <c r="J7584" s="135">
        <v>33</v>
      </c>
      <c r="K7584" s="28">
        <v>0.18797</v>
      </c>
      <c r="L7584" s="28">
        <f t="shared" si="159"/>
        <v>0.19239000000000001</v>
      </c>
      <c r="M7584" s="28"/>
      <c r="O7584" s="77">
        <v>0.2547299861907959</v>
      </c>
      <c r="Q7584" s="135"/>
      <c r="R7584" s="27"/>
      <c r="BF7584" s="106"/>
    </row>
    <row r="7585" spans="1:58" x14ac:dyDescent="0.25">
      <c r="A7585" t="s">
        <v>17</v>
      </c>
      <c r="B7585" s="23">
        <v>2021</v>
      </c>
      <c r="C7585" s="23" t="s">
        <v>1</v>
      </c>
      <c r="D7585" s="23" t="s">
        <v>68</v>
      </c>
      <c r="E7585" s="23" t="s">
        <v>279</v>
      </c>
      <c r="F7585" s="23" t="s">
        <v>280</v>
      </c>
      <c r="G7585" s="23" t="s">
        <v>552</v>
      </c>
      <c r="H7585" s="32" t="s">
        <v>354</v>
      </c>
      <c r="I7585" s="32" t="s">
        <v>579</v>
      </c>
      <c r="J7585" s="135">
        <v>43</v>
      </c>
      <c r="K7585" s="28">
        <v>0.18497</v>
      </c>
      <c r="L7585" s="28">
        <f t="shared" si="159"/>
        <v>0.19439000000000001</v>
      </c>
      <c r="M7585" s="28"/>
      <c r="O7585" s="77">
        <v>0.25255998969078058</v>
      </c>
      <c r="Q7585" s="135"/>
      <c r="R7585" s="27"/>
      <c r="BF7585" s="106"/>
    </row>
    <row r="7586" spans="1:58" x14ac:dyDescent="0.25">
      <c r="A7586" t="s">
        <v>17</v>
      </c>
      <c r="B7586" s="23">
        <v>2021</v>
      </c>
      <c r="C7586" s="23" t="s">
        <v>2</v>
      </c>
      <c r="D7586" s="23" t="s">
        <v>69</v>
      </c>
      <c r="E7586" s="23" t="s">
        <v>279</v>
      </c>
      <c r="F7586" s="23" t="s">
        <v>280</v>
      </c>
      <c r="G7586" s="23" t="s">
        <v>552</v>
      </c>
      <c r="H7586" s="32" t="s">
        <v>354</v>
      </c>
      <c r="I7586" s="32" t="s">
        <v>579</v>
      </c>
      <c r="J7586" s="135">
        <v>58</v>
      </c>
      <c r="K7586" s="28">
        <v>0.22944000000000001</v>
      </c>
      <c r="L7586" s="28">
        <f t="shared" si="159"/>
        <v>0.20494000000000001</v>
      </c>
      <c r="M7586" s="28"/>
      <c r="O7586" s="77">
        <v>0.26715001463890081</v>
      </c>
      <c r="Q7586" s="135"/>
      <c r="R7586" s="27"/>
      <c r="BF7586" s="106"/>
    </row>
    <row r="7587" spans="1:58" x14ac:dyDescent="0.25">
      <c r="A7587" t="s">
        <v>17</v>
      </c>
      <c r="B7587" s="23">
        <v>2021</v>
      </c>
      <c r="C7587" s="23" t="s">
        <v>3</v>
      </c>
      <c r="D7587" s="23" t="s">
        <v>70</v>
      </c>
      <c r="E7587" s="23" t="s">
        <v>279</v>
      </c>
      <c r="F7587" s="23" t="s">
        <v>280</v>
      </c>
      <c r="G7587" s="23" t="s">
        <v>552</v>
      </c>
      <c r="H7587" s="32" t="s">
        <v>354</v>
      </c>
      <c r="I7587" s="32" t="s">
        <v>579</v>
      </c>
      <c r="J7587" s="135">
        <v>61</v>
      </c>
      <c r="K7587" s="28">
        <v>0.23139999999999999</v>
      </c>
      <c r="L7587" s="28">
        <f t="shared" si="159"/>
        <v>0.21820999999999999</v>
      </c>
      <c r="M7587" s="28"/>
      <c r="O7587" s="77">
        <v>0.26399001479148859</v>
      </c>
      <c r="Q7587" s="135"/>
      <c r="R7587" s="27"/>
      <c r="BF7587" s="106"/>
    </row>
    <row r="7588" spans="1:58" x14ac:dyDescent="0.25">
      <c r="A7588" t="s">
        <v>17</v>
      </c>
      <c r="B7588" s="23">
        <v>2022</v>
      </c>
      <c r="C7588" s="23" t="s">
        <v>0</v>
      </c>
      <c r="D7588" s="23" t="s">
        <v>71</v>
      </c>
      <c r="E7588" s="23" t="s">
        <v>279</v>
      </c>
      <c r="F7588" s="23" t="s">
        <v>280</v>
      </c>
      <c r="G7588" s="23" t="s">
        <v>552</v>
      </c>
      <c r="H7588" s="32" t="s">
        <v>354</v>
      </c>
      <c r="I7588" s="32" t="s">
        <v>579</v>
      </c>
      <c r="J7588" s="135">
        <v>64</v>
      </c>
      <c r="K7588" s="28">
        <v>0.24514</v>
      </c>
      <c r="L7588" s="28">
        <f t="shared" si="159"/>
        <v>0.22433</v>
      </c>
      <c r="M7588" s="28"/>
      <c r="O7588" s="77">
        <v>0.26568999886512762</v>
      </c>
      <c r="Q7588" s="135"/>
      <c r="R7588" s="27"/>
      <c r="BF7588" s="106"/>
    </row>
    <row r="7589" spans="1:58" x14ac:dyDescent="0.25">
      <c r="A7589" t="s">
        <v>17</v>
      </c>
      <c r="B7589" s="23">
        <v>2022</v>
      </c>
      <c r="C7589" s="23" t="s">
        <v>1</v>
      </c>
      <c r="D7589" s="23" t="s">
        <v>72</v>
      </c>
      <c r="E7589" s="23" t="s">
        <v>279</v>
      </c>
      <c r="F7589" s="23" t="s">
        <v>280</v>
      </c>
      <c r="G7589" s="23" t="s">
        <v>552</v>
      </c>
      <c r="H7589" s="32" t="s">
        <v>354</v>
      </c>
      <c r="I7589" s="32" t="s">
        <v>579</v>
      </c>
      <c r="J7589" s="135">
        <v>65</v>
      </c>
      <c r="K7589" s="28">
        <v>0.25194</v>
      </c>
      <c r="L7589" s="28">
        <f t="shared" si="159"/>
        <v>0.23318</v>
      </c>
      <c r="M7589" s="28"/>
      <c r="O7589" s="77">
        <v>0.27766001224517822</v>
      </c>
      <c r="Q7589" s="135"/>
      <c r="R7589" s="27"/>
      <c r="BF7589" s="106"/>
    </row>
    <row r="7590" spans="1:58" x14ac:dyDescent="0.25">
      <c r="A7590" t="s">
        <v>17</v>
      </c>
      <c r="B7590" s="23">
        <v>2022</v>
      </c>
      <c r="C7590" s="23" t="s">
        <v>2</v>
      </c>
      <c r="D7590" s="23" t="s">
        <v>73</v>
      </c>
      <c r="E7590" s="23" t="s">
        <v>279</v>
      </c>
      <c r="F7590" s="23" t="s">
        <v>280</v>
      </c>
      <c r="G7590" s="23" t="s">
        <v>552</v>
      </c>
      <c r="H7590" s="32" t="s">
        <v>354</v>
      </c>
      <c r="I7590" s="32" t="s">
        <v>579</v>
      </c>
      <c r="J7590" s="135">
        <v>56</v>
      </c>
      <c r="K7590" s="28">
        <v>0.25446000000000002</v>
      </c>
      <c r="L7590" s="28">
        <f t="shared" si="159"/>
        <v>0.22212999999999999</v>
      </c>
      <c r="M7590" s="28"/>
      <c r="O7590" s="77">
        <v>0.2497300058603287</v>
      </c>
      <c r="Q7590" s="135"/>
      <c r="R7590" s="27"/>
      <c r="BF7590" s="106"/>
    </row>
    <row r="7591" spans="1:58" x14ac:dyDescent="0.25">
      <c r="A7591" t="s">
        <v>17</v>
      </c>
      <c r="B7591" s="23">
        <v>2022</v>
      </c>
      <c r="C7591" s="23" t="s">
        <v>3</v>
      </c>
      <c r="D7591" s="23" t="s">
        <v>493</v>
      </c>
      <c r="E7591" s="23" t="s">
        <v>279</v>
      </c>
      <c r="F7591" s="23" t="s">
        <v>280</v>
      </c>
      <c r="G7591" s="23" t="s">
        <v>552</v>
      </c>
      <c r="H7591" s="32" t="s">
        <v>354</v>
      </c>
      <c r="I7591" s="32" t="s">
        <v>579</v>
      </c>
      <c r="J7591" s="135">
        <v>55</v>
      </c>
      <c r="K7591" s="28">
        <v>0.27149000000000001</v>
      </c>
      <c r="L7591" s="28">
        <f t="shared" si="159"/>
        <v>0.22055</v>
      </c>
      <c r="M7591" s="28"/>
      <c r="O7591" s="77">
        <v>0.25554001331329351</v>
      </c>
      <c r="Q7591" s="135"/>
      <c r="R7591" s="27"/>
      <c r="BF7591" s="106"/>
    </row>
    <row r="7592" spans="1:58" x14ac:dyDescent="0.25">
      <c r="A7592" t="s">
        <v>17</v>
      </c>
      <c r="B7592" s="23">
        <v>2023</v>
      </c>
      <c r="C7592" s="23" t="s">
        <v>0</v>
      </c>
      <c r="D7592" s="23" t="s">
        <v>537</v>
      </c>
      <c r="E7592" s="23" t="s">
        <v>279</v>
      </c>
      <c r="F7592" s="23" t="s">
        <v>280</v>
      </c>
      <c r="G7592" s="23" t="s">
        <v>552</v>
      </c>
      <c r="H7592" s="32" t="s">
        <v>354</v>
      </c>
      <c r="I7592" s="32" t="s">
        <v>579</v>
      </c>
      <c r="J7592" s="135">
        <v>54</v>
      </c>
      <c r="K7592" s="28">
        <v>0.27315</v>
      </c>
      <c r="L7592" s="28">
        <f t="shared" si="159"/>
        <v>0.21928</v>
      </c>
      <c r="M7592" s="28"/>
      <c r="O7592" s="77">
        <v>0.26218000054359442</v>
      </c>
      <c r="Q7592" s="135"/>
      <c r="R7592" s="27"/>
      <c r="BF7592" s="106"/>
    </row>
    <row r="7593" spans="1:58" x14ac:dyDescent="0.25">
      <c r="A7593" t="s">
        <v>17</v>
      </c>
      <c r="B7593" s="23">
        <v>2019</v>
      </c>
      <c r="C7593" s="23" t="s">
        <v>0</v>
      </c>
      <c r="D7593" s="23" t="s">
        <v>59</v>
      </c>
      <c r="E7593" s="23" t="s">
        <v>281</v>
      </c>
      <c r="F7593" s="23" t="s">
        <v>282</v>
      </c>
      <c r="G7593" s="23" t="s">
        <v>552</v>
      </c>
      <c r="H7593" s="32" t="s">
        <v>354</v>
      </c>
      <c r="I7593" s="32" t="s">
        <v>579</v>
      </c>
      <c r="J7593" s="135">
        <v>34</v>
      </c>
      <c r="K7593" s="28">
        <v>0.10448</v>
      </c>
      <c r="L7593" s="28">
        <f t="shared" si="159"/>
        <v>0.24245</v>
      </c>
      <c r="M7593" s="28"/>
      <c r="O7593" s="77">
        <v>0.31793001294136047</v>
      </c>
      <c r="Q7593" s="135"/>
      <c r="R7593" s="27"/>
      <c r="BF7593" s="106"/>
    </row>
    <row r="7594" spans="1:58" x14ac:dyDescent="0.25">
      <c r="A7594" t="s">
        <v>17</v>
      </c>
      <c r="B7594" s="23">
        <v>2019</v>
      </c>
      <c r="C7594" s="23" t="s">
        <v>1</v>
      </c>
      <c r="D7594" s="23" t="s">
        <v>60</v>
      </c>
      <c r="E7594" s="23" t="s">
        <v>281</v>
      </c>
      <c r="F7594" s="23" t="s">
        <v>282</v>
      </c>
      <c r="G7594" s="23" t="s">
        <v>552</v>
      </c>
      <c r="H7594" s="32" t="s">
        <v>354</v>
      </c>
      <c r="I7594" s="32" t="s">
        <v>579</v>
      </c>
      <c r="J7594" s="135">
        <v>31</v>
      </c>
      <c r="K7594" s="28">
        <v>8.0649999999999999E-2</v>
      </c>
      <c r="L7594" s="28">
        <f t="shared" si="159"/>
        <v>0.23713999999999999</v>
      </c>
      <c r="M7594" s="28"/>
      <c r="O7594" s="77">
        <v>0.29095000028610229</v>
      </c>
      <c r="Q7594" s="135"/>
      <c r="R7594" s="27"/>
      <c r="BF7594" s="106"/>
    </row>
    <row r="7595" spans="1:58" x14ac:dyDescent="0.25">
      <c r="A7595" t="s">
        <v>17</v>
      </c>
      <c r="B7595" s="23">
        <v>2019</v>
      </c>
      <c r="C7595" s="23" t="s">
        <v>2</v>
      </c>
      <c r="D7595" s="23" t="s">
        <v>61</v>
      </c>
      <c r="E7595" s="23" t="s">
        <v>281</v>
      </c>
      <c r="F7595" s="23" t="s">
        <v>282</v>
      </c>
      <c r="G7595" s="23" t="s">
        <v>552</v>
      </c>
      <c r="H7595" s="32" t="s">
        <v>354</v>
      </c>
      <c r="I7595" s="32" t="s">
        <v>579</v>
      </c>
      <c r="J7595" s="135">
        <v>28</v>
      </c>
      <c r="K7595" s="28">
        <v>8.0360000000000001E-2</v>
      </c>
      <c r="L7595" s="28">
        <f t="shared" si="159"/>
        <v>0.24392</v>
      </c>
      <c r="M7595" s="28"/>
      <c r="O7595" s="77">
        <v>0.2629300057888031</v>
      </c>
      <c r="Q7595" s="135"/>
      <c r="R7595" s="27"/>
      <c r="BF7595" s="106"/>
    </row>
    <row r="7596" spans="1:58" x14ac:dyDescent="0.25">
      <c r="A7596" t="s">
        <v>17</v>
      </c>
      <c r="B7596" s="23">
        <v>2019</v>
      </c>
      <c r="C7596" s="23" t="s">
        <v>3</v>
      </c>
      <c r="D7596" s="23" t="s">
        <v>62</v>
      </c>
      <c r="E7596" s="23" t="s">
        <v>281</v>
      </c>
      <c r="F7596" s="23" t="s">
        <v>282</v>
      </c>
      <c r="G7596" s="23" t="s">
        <v>552</v>
      </c>
      <c r="H7596" s="32" t="s">
        <v>354</v>
      </c>
      <c r="I7596" s="32" t="s">
        <v>579</v>
      </c>
      <c r="J7596" s="135">
        <v>27</v>
      </c>
      <c r="K7596" s="28">
        <v>9.4339999999999993E-2</v>
      </c>
      <c r="L7596" s="28">
        <f t="shared" si="159"/>
        <v>0.23752999999999999</v>
      </c>
      <c r="M7596" s="28"/>
      <c r="O7596" s="77">
        <v>0.230880007147789</v>
      </c>
      <c r="Q7596" s="135"/>
      <c r="R7596" s="27"/>
      <c r="BF7596" s="106"/>
    </row>
    <row r="7597" spans="1:58" x14ac:dyDescent="0.25">
      <c r="A7597" t="s">
        <v>17</v>
      </c>
      <c r="B7597" s="23">
        <v>2020</v>
      </c>
      <c r="C7597" s="23" t="s">
        <v>0</v>
      </c>
      <c r="D7597" s="23" t="s">
        <v>63</v>
      </c>
      <c r="E7597" s="23" t="s">
        <v>281</v>
      </c>
      <c r="F7597" s="23" t="s">
        <v>282</v>
      </c>
      <c r="G7597" s="23" t="s">
        <v>552</v>
      </c>
      <c r="H7597" s="32" t="s">
        <v>354</v>
      </c>
      <c r="I7597" s="32" t="s">
        <v>579</v>
      </c>
      <c r="J7597" s="135">
        <v>26</v>
      </c>
      <c r="K7597" s="28">
        <v>8.8239999999999999E-2</v>
      </c>
      <c r="L7597" s="28">
        <f t="shared" si="159"/>
        <v>0.19389999999999999</v>
      </c>
      <c r="M7597" s="28"/>
      <c r="O7597" s="77">
        <v>0.1393100023269653</v>
      </c>
      <c r="Q7597" s="135"/>
      <c r="R7597" s="27"/>
      <c r="BF7597" s="106"/>
    </row>
    <row r="7598" spans="1:58" x14ac:dyDescent="0.25">
      <c r="A7598" t="s">
        <v>17</v>
      </c>
      <c r="B7598" s="23">
        <v>2020</v>
      </c>
      <c r="C7598" s="23" t="s">
        <v>1</v>
      </c>
      <c r="D7598" s="23" t="s">
        <v>64</v>
      </c>
      <c r="E7598" s="23" t="s">
        <v>281</v>
      </c>
      <c r="F7598" s="23" t="s">
        <v>282</v>
      </c>
      <c r="G7598" s="23" t="s">
        <v>552</v>
      </c>
      <c r="H7598" s="32" t="s">
        <v>354</v>
      </c>
      <c r="I7598" s="32" t="s">
        <v>579</v>
      </c>
      <c r="J7598" s="135">
        <v>24</v>
      </c>
      <c r="K7598" s="28">
        <v>6.1859999999999998E-2</v>
      </c>
      <c r="L7598" s="28">
        <f t="shared" si="159"/>
        <v>0.16827</v>
      </c>
      <c r="M7598" s="28"/>
      <c r="O7598" s="77">
        <v>0.17129999399185181</v>
      </c>
      <c r="Q7598" s="135"/>
      <c r="R7598" s="27"/>
      <c r="BF7598" s="106"/>
    </row>
    <row r="7599" spans="1:58" x14ac:dyDescent="0.25">
      <c r="A7599" t="s">
        <v>17</v>
      </c>
      <c r="B7599" s="23">
        <v>2020</v>
      </c>
      <c r="C7599" s="23" t="s">
        <v>2</v>
      </c>
      <c r="D7599" s="23" t="s">
        <v>65</v>
      </c>
      <c r="E7599" s="23" t="s">
        <v>281</v>
      </c>
      <c r="F7599" s="23" t="s">
        <v>282</v>
      </c>
      <c r="G7599" s="23" t="s">
        <v>552</v>
      </c>
      <c r="H7599" s="32" t="s">
        <v>354</v>
      </c>
      <c r="I7599" s="32" t="s">
        <v>579</v>
      </c>
      <c r="J7599" s="135">
        <v>23</v>
      </c>
      <c r="K7599" s="28">
        <v>7.6920000000000002E-2</v>
      </c>
      <c r="L7599" s="28">
        <f t="shared" si="159"/>
        <v>0.16169</v>
      </c>
      <c r="M7599" s="28"/>
      <c r="O7599" s="77">
        <v>0.2179500013589859</v>
      </c>
      <c r="Q7599" s="135"/>
      <c r="R7599" s="27"/>
      <c r="BF7599" s="106"/>
    </row>
    <row r="7600" spans="1:58" x14ac:dyDescent="0.25">
      <c r="A7600" t="s">
        <v>17</v>
      </c>
      <c r="B7600" s="23">
        <v>2020</v>
      </c>
      <c r="C7600" s="23" t="s">
        <v>3</v>
      </c>
      <c r="D7600" s="23" t="s">
        <v>66</v>
      </c>
      <c r="E7600" s="23" t="s">
        <v>281</v>
      </c>
      <c r="F7600" s="23" t="s">
        <v>282</v>
      </c>
      <c r="G7600" s="23" t="s">
        <v>552</v>
      </c>
      <c r="H7600" s="32" t="s">
        <v>354</v>
      </c>
      <c r="I7600" s="32" t="s">
        <v>579</v>
      </c>
      <c r="J7600" s="135">
        <v>22</v>
      </c>
      <c r="K7600" s="28">
        <v>3.4880000000000001E-2</v>
      </c>
      <c r="L7600" s="28">
        <f t="shared" si="159"/>
        <v>0.16411999999999999</v>
      </c>
      <c r="M7600" s="28"/>
      <c r="O7600" s="77">
        <v>0.24258999526500699</v>
      </c>
      <c r="Q7600" s="135"/>
      <c r="R7600" s="27"/>
      <c r="BF7600" s="106"/>
    </row>
    <row r="7601" spans="1:58" x14ac:dyDescent="0.25">
      <c r="A7601" t="s">
        <v>17</v>
      </c>
      <c r="B7601" s="23">
        <v>2021</v>
      </c>
      <c r="C7601" s="23" t="s">
        <v>0</v>
      </c>
      <c r="D7601" s="23" t="s">
        <v>67</v>
      </c>
      <c r="E7601" s="23" t="s">
        <v>281</v>
      </c>
      <c r="F7601" s="23" t="s">
        <v>282</v>
      </c>
      <c r="G7601" s="23" t="s">
        <v>552</v>
      </c>
      <c r="H7601" s="32" t="s">
        <v>354</v>
      </c>
      <c r="I7601" s="32" t="s">
        <v>579</v>
      </c>
      <c r="J7601" s="135">
        <v>20</v>
      </c>
      <c r="K7601" s="28">
        <v>3.8460000000000001E-2</v>
      </c>
      <c r="L7601" s="28">
        <f t="shared" si="159"/>
        <v>0.19239000000000001</v>
      </c>
      <c r="M7601" s="28"/>
      <c r="O7601" s="77">
        <v>0.2547299861907959</v>
      </c>
      <c r="Q7601" s="135"/>
      <c r="R7601" s="27"/>
      <c r="BF7601" s="106"/>
    </row>
    <row r="7602" spans="1:58" x14ac:dyDescent="0.25">
      <c r="A7602" t="s">
        <v>17</v>
      </c>
      <c r="B7602" s="23">
        <v>2021</v>
      </c>
      <c r="C7602" s="23" t="s">
        <v>1</v>
      </c>
      <c r="D7602" s="23" t="s">
        <v>68</v>
      </c>
      <c r="E7602" s="23" t="s">
        <v>281</v>
      </c>
      <c r="F7602" s="23" t="s">
        <v>282</v>
      </c>
      <c r="G7602" s="23" t="s">
        <v>552</v>
      </c>
      <c r="H7602" s="32" t="s">
        <v>354</v>
      </c>
      <c r="I7602" s="32" t="s">
        <v>579</v>
      </c>
      <c r="J7602" s="135">
        <v>21</v>
      </c>
      <c r="K7602" s="28">
        <v>5.8819999999999997E-2</v>
      </c>
      <c r="L7602" s="28">
        <f t="shared" si="159"/>
        <v>0.19439000000000001</v>
      </c>
      <c r="M7602" s="28"/>
      <c r="O7602" s="77">
        <v>0.25255998969078058</v>
      </c>
      <c r="Q7602" s="135"/>
      <c r="R7602" s="27"/>
      <c r="BF7602" s="106"/>
    </row>
    <row r="7603" spans="1:58" x14ac:dyDescent="0.25">
      <c r="A7603" t="s">
        <v>17</v>
      </c>
      <c r="B7603" s="23">
        <v>2021</v>
      </c>
      <c r="C7603" s="23" t="s">
        <v>2</v>
      </c>
      <c r="D7603" s="23" t="s">
        <v>69</v>
      </c>
      <c r="E7603" s="23" t="s">
        <v>281</v>
      </c>
      <c r="F7603" s="23" t="s">
        <v>282</v>
      </c>
      <c r="G7603" s="23" t="s">
        <v>552</v>
      </c>
      <c r="H7603" s="32" t="s">
        <v>354</v>
      </c>
      <c r="I7603" s="32" t="s">
        <v>579</v>
      </c>
      <c r="J7603" s="135">
        <v>20</v>
      </c>
      <c r="K7603" s="28">
        <v>7.4999999999999997E-2</v>
      </c>
      <c r="L7603" s="28">
        <f t="shared" si="159"/>
        <v>0.20494000000000001</v>
      </c>
      <c r="M7603" s="28"/>
      <c r="O7603" s="77">
        <v>0.26715001463890081</v>
      </c>
      <c r="Q7603" s="135"/>
      <c r="R7603" s="27"/>
      <c r="BF7603" s="106"/>
    </row>
    <row r="7604" spans="1:58" x14ac:dyDescent="0.25">
      <c r="A7604" t="s">
        <v>17</v>
      </c>
      <c r="B7604" s="23">
        <v>2021</v>
      </c>
      <c r="C7604" s="23" t="s">
        <v>3</v>
      </c>
      <c r="D7604" s="23" t="s">
        <v>70</v>
      </c>
      <c r="E7604" s="23" t="s">
        <v>281</v>
      </c>
      <c r="F7604" s="23" t="s">
        <v>282</v>
      </c>
      <c r="G7604" s="23" t="s">
        <v>552</v>
      </c>
      <c r="H7604" s="32" t="s">
        <v>354</v>
      </c>
      <c r="I7604" s="32" t="s">
        <v>579</v>
      </c>
      <c r="J7604" s="135">
        <v>19</v>
      </c>
      <c r="K7604" s="28">
        <v>0.12162000000000001</v>
      </c>
      <c r="L7604" s="28">
        <f t="shared" si="159"/>
        <v>0.21820999999999999</v>
      </c>
      <c r="M7604" s="28"/>
      <c r="O7604" s="77">
        <v>0.26399001479148859</v>
      </c>
      <c r="Q7604" s="135"/>
      <c r="R7604" s="27"/>
      <c r="BF7604" s="106"/>
    </row>
    <row r="7605" spans="1:58" x14ac:dyDescent="0.25">
      <c r="A7605" t="s">
        <v>17</v>
      </c>
      <c r="B7605" s="23">
        <v>2022</v>
      </c>
      <c r="C7605" s="23" t="s">
        <v>0</v>
      </c>
      <c r="D7605" s="23" t="s">
        <v>71</v>
      </c>
      <c r="E7605" s="23" t="s">
        <v>281</v>
      </c>
      <c r="F7605" s="23" t="s">
        <v>282</v>
      </c>
      <c r="G7605" s="23" t="s">
        <v>552</v>
      </c>
      <c r="H7605" s="32" t="s">
        <v>354</v>
      </c>
      <c r="I7605" s="32" t="s">
        <v>579</v>
      </c>
      <c r="J7605" s="135">
        <v>20</v>
      </c>
      <c r="K7605" s="28">
        <v>0.125</v>
      </c>
      <c r="L7605" s="28">
        <f t="shared" si="159"/>
        <v>0.22433</v>
      </c>
      <c r="M7605" s="28"/>
      <c r="O7605" s="77">
        <v>0.26568999886512762</v>
      </c>
      <c r="Q7605" s="135"/>
      <c r="R7605" s="27"/>
      <c r="BF7605" s="106"/>
    </row>
    <row r="7606" spans="1:58" x14ac:dyDescent="0.25">
      <c r="A7606" t="s">
        <v>17</v>
      </c>
      <c r="B7606" s="23">
        <v>2022</v>
      </c>
      <c r="C7606" s="23" t="s">
        <v>1</v>
      </c>
      <c r="D7606" s="23" t="s">
        <v>72</v>
      </c>
      <c r="E7606" s="23" t="s">
        <v>281</v>
      </c>
      <c r="F7606" s="23" t="s">
        <v>282</v>
      </c>
      <c r="G7606" s="23" t="s">
        <v>552</v>
      </c>
      <c r="H7606" s="32" t="s">
        <v>354</v>
      </c>
      <c r="I7606" s="32" t="s">
        <v>579</v>
      </c>
      <c r="J7606" s="135">
        <v>20</v>
      </c>
      <c r="K7606" s="28">
        <v>0.13750000000000001</v>
      </c>
      <c r="L7606" s="28">
        <f t="shared" si="159"/>
        <v>0.23318</v>
      </c>
      <c r="M7606" s="28"/>
      <c r="O7606" s="77">
        <v>0.27766001224517822</v>
      </c>
      <c r="Q7606" s="135"/>
      <c r="R7606" s="27"/>
      <c r="BF7606" s="106"/>
    </row>
    <row r="7607" spans="1:58" x14ac:dyDescent="0.25">
      <c r="A7607" t="s">
        <v>17</v>
      </c>
      <c r="B7607" s="23">
        <v>2022</v>
      </c>
      <c r="C7607" s="23" t="s">
        <v>2</v>
      </c>
      <c r="D7607" s="23" t="s">
        <v>73</v>
      </c>
      <c r="E7607" s="23" t="s">
        <v>281</v>
      </c>
      <c r="F7607" s="23" t="s">
        <v>282</v>
      </c>
      <c r="G7607" s="23" t="s">
        <v>552</v>
      </c>
      <c r="H7607" s="32" t="s">
        <v>354</v>
      </c>
      <c r="I7607" s="32" t="s">
        <v>579</v>
      </c>
      <c r="J7607" s="135">
        <v>22</v>
      </c>
      <c r="K7607" s="28">
        <v>0.11494</v>
      </c>
      <c r="L7607" s="28">
        <f t="shared" si="159"/>
        <v>0.22212999999999999</v>
      </c>
      <c r="M7607" s="28"/>
      <c r="O7607" s="77">
        <v>0.2497300058603287</v>
      </c>
      <c r="Q7607" s="135"/>
      <c r="R7607" s="27"/>
      <c r="BF7607" s="106"/>
    </row>
    <row r="7608" spans="1:58" x14ac:dyDescent="0.25">
      <c r="A7608" t="s">
        <v>17</v>
      </c>
      <c r="B7608" s="23">
        <v>2022</v>
      </c>
      <c r="C7608" s="23" t="s">
        <v>3</v>
      </c>
      <c r="D7608" s="23" t="s">
        <v>493</v>
      </c>
      <c r="E7608" s="23" t="s">
        <v>281</v>
      </c>
      <c r="F7608" s="23" t="s">
        <v>282</v>
      </c>
      <c r="G7608" s="23" t="s">
        <v>552</v>
      </c>
      <c r="H7608" s="32" t="s">
        <v>354</v>
      </c>
      <c r="I7608" s="32" t="s">
        <v>579</v>
      </c>
      <c r="J7608" s="135">
        <v>26</v>
      </c>
      <c r="K7608" s="28">
        <v>0.125</v>
      </c>
      <c r="L7608" s="28">
        <f t="shared" si="159"/>
        <v>0.22055</v>
      </c>
      <c r="M7608" s="28"/>
      <c r="O7608" s="77">
        <v>0.25554001331329351</v>
      </c>
      <c r="Q7608" s="135"/>
      <c r="R7608" s="27"/>
      <c r="BF7608" s="106"/>
    </row>
    <row r="7609" spans="1:58" x14ac:dyDescent="0.25">
      <c r="A7609" t="s">
        <v>17</v>
      </c>
      <c r="B7609" s="23">
        <v>2023</v>
      </c>
      <c r="C7609" s="23" t="s">
        <v>0</v>
      </c>
      <c r="D7609" s="23" t="s">
        <v>537</v>
      </c>
      <c r="E7609" s="23" t="s">
        <v>281</v>
      </c>
      <c r="F7609" s="23" t="s">
        <v>282</v>
      </c>
      <c r="G7609" s="23" t="s">
        <v>552</v>
      </c>
      <c r="H7609" s="32" t="s">
        <v>354</v>
      </c>
      <c r="I7609" s="32" t="s">
        <v>579</v>
      </c>
      <c r="J7609" s="135">
        <v>25</v>
      </c>
      <c r="K7609" s="28">
        <v>0.13861000000000001</v>
      </c>
      <c r="L7609" s="28">
        <f t="shared" si="159"/>
        <v>0.21928</v>
      </c>
      <c r="M7609" s="28"/>
      <c r="O7609" s="77">
        <v>0.26218000054359442</v>
      </c>
      <c r="Q7609" s="135"/>
      <c r="R7609" s="27"/>
      <c r="BF7609" s="106"/>
    </row>
    <row r="7610" spans="1:58" x14ac:dyDescent="0.25">
      <c r="A7610" t="s">
        <v>17</v>
      </c>
      <c r="B7610" s="23">
        <v>2019</v>
      </c>
      <c r="C7610" s="23" t="s">
        <v>0</v>
      </c>
      <c r="D7610" s="23" t="s">
        <v>59</v>
      </c>
      <c r="E7610" s="23" t="s">
        <v>283</v>
      </c>
      <c r="F7610" s="23" t="s">
        <v>284</v>
      </c>
      <c r="G7610" s="23" t="s">
        <v>551</v>
      </c>
      <c r="H7610" s="32" t="s">
        <v>360</v>
      </c>
      <c r="I7610" s="32" t="s">
        <v>579</v>
      </c>
      <c r="J7610" s="135">
        <v>45</v>
      </c>
      <c r="K7610" s="28">
        <v>0.20555999999999999</v>
      </c>
      <c r="L7610" s="28">
        <f t="shared" si="159"/>
        <v>0.21818000000000001</v>
      </c>
      <c r="M7610" s="28"/>
      <c r="O7610" s="77">
        <v>0.31793001294136047</v>
      </c>
      <c r="Q7610" s="135"/>
      <c r="R7610" s="27"/>
      <c r="BF7610" s="106"/>
    </row>
    <row r="7611" spans="1:58" x14ac:dyDescent="0.25">
      <c r="A7611" t="s">
        <v>17</v>
      </c>
      <c r="B7611" s="23">
        <v>2019</v>
      </c>
      <c r="C7611" s="23" t="s">
        <v>1</v>
      </c>
      <c r="D7611" s="23" t="s">
        <v>60</v>
      </c>
      <c r="E7611" s="23" t="s">
        <v>283</v>
      </c>
      <c r="F7611" s="23" t="s">
        <v>284</v>
      </c>
      <c r="G7611" s="23" t="s">
        <v>551</v>
      </c>
      <c r="H7611" s="32" t="s">
        <v>360</v>
      </c>
      <c r="I7611" s="32" t="s">
        <v>579</v>
      </c>
      <c r="J7611" s="135">
        <v>46</v>
      </c>
      <c r="K7611" s="28">
        <v>0.18032999999999999</v>
      </c>
      <c r="L7611" s="28">
        <f t="shared" si="159"/>
        <v>0.21854999999999999</v>
      </c>
      <c r="M7611" s="28"/>
      <c r="O7611" s="77">
        <v>0.29095000028610229</v>
      </c>
      <c r="Q7611" s="135"/>
      <c r="R7611" s="27"/>
      <c r="BF7611" s="106"/>
    </row>
    <row r="7612" spans="1:58" x14ac:dyDescent="0.25">
      <c r="A7612" t="s">
        <v>17</v>
      </c>
      <c r="B7612" s="23">
        <v>2019</v>
      </c>
      <c r="C7612" s="23" t="s">
        <v>2</v>
      </c>
      <c r="D7612" s="23" t="s">
        <v>61</v>
      </c>
      <c r="E7612" s="23" t="s">
        <v>283</v>
      </c>
      <c r="F7612" s="23" t="s">
        <v>284</v>
      </c>
      <c r="G7612" s="23" t="s">
        <v>551</v>
      </c>
      <c r="H7612" s="32" t="s">
        <v>360</v>
      </c>
      <c r="I7612" s="32" t="s">
        <v>579</v>
      </c>
      <c r="J7612" s="135">
        <v>48</v>
      </c>
      <c r="K7612" s="28">
        <v>0.1623</v>
      </c>
      <c r="L7612" s="28">
        <f t="shared" si="159"/>
        <v>0.21518999999999999</v>
      </c>
      <c r="M7612" s="28"/>
      <c r="O7612" s="77">
        <v>0.2629300057888031</v>
      </c>
      <c r="Q7612" s="135"/>
      <c r="R7612" s="27"/>
      <c r="BF7612" s="106"/>
    </row>
    <row r="7613" spans="1:58" x14ac:dyDescent="0.25">
      <c r="A7613" t="s">
        <v>17</v>
      </c>
      <c r="B7613" s="23">
        <v>2019</v>
      </c>
      <c r="C7613" s="23" t="s">
        <v>3</v>
      </c>
      <c r="D7613" s="23" t="s">
        <v>62</v>
      </c>
      <c r="E7613" s="23" t="s">
        <v>283</v>
      </c>
      <c r="F7613" s="23" t="s">
        <v>284</v>
      </c>
      <c r="G7613" s="23" t="s">
        <v>551</v>
      </c>
      <c r="H7613" s="32" t="s">
        <v>360</v>
      </c>
      <c r="I7613" s="32" t="s">
        <v>579</v>
      </c>
      <c r="J7613" s="135">
        <v>45</v>
      </c>
      <c r="K7613" s="28">
        <v>0.13889000000000001</v>
      </c>
      <c r="L7613" s="28">
        <f t="shared" si="159"/>
        <v>0.18798999999999999</v>
      </c>
      <c r="M7613" s="28"/>
      <c r="O7613" s="77">
        <v>0.230880007147789</v>
      </c>
      <c r="Q7613" s="135"/>
      <c r="R7613" s="27"/>
      <c r="BF7613" s="106"/>
    </row>
    <row r="7614" spans="1:58" x14ac:dyDescent="0.25">
      <c r="A7614" t="s">
        <v>17</v>
      </c>
      <c r="B7614" s="23">
        <v>2020</v>
      </c>
      <c r="C7614" s="23" t="s">
        <v>0</v>
      </c>
      <c r="D7614" s="23" t="s">
        <v>63</v>
      </c>
      <c r="E7614" s="23" t="s">
        <v>283</v>
      </c>
      <c r="F7614" s="23" t="s">
        <v>284</v>
      </c>
      <c r="G7614" s="23" t="s">
        <v>551</v>
      </c>
      <c r="H7614" s="32" t="s">
        <v>360</v>
      </c>
      <c r="I7614" s="32" t="s">
        <v>579</v>
      </c>
      <c r="J7614" s="135">
        <v>43</v>
      </c>
      <c r="K7614" s="28">
        <v>9.4119999999999995E-2</v>
      </c>
      <c r="L7614" s="28">
        <f t="shared" si="159"/>
        <v>0.15167</v>
      </c>
      <c r="M7614" s="28"/>
      <c r="O7614" s="77">
        <v>0.1393100023269653</v>
      </c>
      <c r="Q7614" s="135"/>
      <c r="R7614" s="27"/>
      <c r="BF7614" s="106"/>
    </row>
    <row r="7615" spans="1:58" x14ac:dyDescent="0.25">
      <c r="A7615" t="s">
        <v>17</v>
      </c>
      <c r="B7615" s="23">
        <v>2020</v>
      </c>
      <c r="C7615" s="23" t="s">
        <v>1</v>
      </c>
      <c r="D7615" s="23" t="s">
        <v>64</v>
      </c>
      <c r="E7615" s="23" t="s">
        <v>283</v>
      </c>
      <c r="F7615" s="23" t="s">
        <v>284</v>
      </c>
      <c r="G7615" s="23" t="s">
        <v>551</v>
      </c>
      <c r="H7615" s="32" t="s">
        <v>360</v>
      </c>
      <c r="I7615" s="32" t="s">
        <v>579</v>
      </c>
      <c r="J7615" s="135">
        <v>35</v>
      </c>
      <c r="K7615" s="28">
        <v>9.2859999999999998E-2</v>
      </c>
      <c r="L7615" s="28">
        <f t="shared" si="159"/>
        <v>0.12712999999999999</v>
      </c>
      <c r="M7615" s="28"/>
      <c r="O7615" s="77">
        <v>0.17129999399185181</v>
      </c>
      <c r="Q7615" s="135"/>
      <c r="R7615" s="27"/>
      <c r="BF7615" s="106"/>
    </row>
    <row r="7616" spans="1:58" x14ac:dyDescent="0.25">
      <c r="A7616" t="s">
        <v>17</v>
      </c>
      <c r="B7616" s="23">
        <v>2020</v>
      </c>
      <c r="C7616" s="23" t="s">
        <v>2</v>
      </c>
      <c r="D7616" s="23" t="s">
        <v>65</v>
      </c>
      <c r="E7616" s="23" t="s">
        <v>283</v>
      </c>
      <c r="F7616" s="23" t="s">
        <v>284</v>
      </c>
      <c r="G7616" s="23" t="s">
        <v>551</v>
      </c>
      <c r="H7616" s="32" t="s">
        <v>360</v>
      </c>
      <c r="I7616" s="32" t="s">
        <v>579</v>
      </c>
      <c r="J7616" s="135">
        <v>31</v>
      </c>
      <c r="K7616" s="28">
        <v>9.6000000000000002E-2</v>
      </c>
      <c r="L7616" s="28">
        <f t="shared" si="159"/>
        <v>0.12089999999999999</v>
      </c>
      <c r="M7616" s="28"/>
      <c r="O7616" s="77">
        <v>0.2179500013589859</v>
      </c>
      <c r="Q7616" s="135"/>
      <c r="R7616" s="27"/>
      <c r="BF7616" s="106"/>
    </row>
    <row r="7617" spans="1:58" x14ac:dyDescent="0.25">
      <c r="A7617" t="s">
        <v>17</v>
      </c>
      <c r="B7617" s="23">
        <v>2020</v>
      </c>
      <c r="C7617" s="23" t="s">
        <v>3</v>
      </c>
      <c r="D7617" s="23" t="s">
        <v>66</v>
      </c>
      <c r="E7617" s="23" t="s">
        <v>283</v>
      </c>
      <c r="F7617" s="23" t="s">
        <v>284</v>
      </c>
      <c r="G7617" s="23" t="s">
        <v>551</v>
      </c>
      <c r="H7617" s="32" t="s">
        <v>360</v>
      </c>
      <c r="I7617" s="32" t="s">
        <v>579</v>
      </c>
      <c r="J7617" s="135">
        <v>30</v>
      </c>
      <c r="K7617" s="28">
        <v>9.3219999999999997E-2</v>
      </c>
      <c r="L7617" s="28">
        <f t="shared" si="159"/>
        <v>0.12528</v>
      </c>
      <c r="M7617" s="28"/>
      <c r="O7617" s="77">
        <v>0.24258999526500699</v>
      </c>
      <c r="Q7617" s="135"/>
      <c r="R7617" s="27"/>
      <c r="BF7617" s="106"/>
    </row>
    <row r="7618" spans="1:58" x14ac:dyDescent="0.25">
      <c r="A7618" t="s">
        <v>17</v>
      </c>
      <c r="B7618" s="23">
        <v>2021</v>
      </c>
      <c r="C7618" s="23" t="s">
        <v>0</v>
      </c>
      <c r="D7618" s="23" t="s">
        <v>67</v>
      </c>
      <c r="E7618" s="23" t="s">
        <v>283</v>
      </c>
      <c r="F7618" s="23" t="s">
        <v>284</v>
      </c>
      <c r="G7618" s="23" t="s">
        <v>551</v>
      </c>
      <c r="H7618" s="32" t="s">
        <v>360</v>
      </c>
      <c r="I7618" s="32" t="s">
        <v>579</v>
      </c>
      <c r="J7618" s="135">
        <v>30</v>
      </c>
      <c r="K7618" s="28">
        <v>0.14166999999999999</v>
      </c>
      <c r="L7618" s="28">
        <f t="shared" ref="L7618:L7681" si="160">SUMIFS(K:K, E:E, G7618, D:D, D7618, I:I, I7618)</f>
        <v>0.15115999999999999</v>
      </c>
      <c r="M7618" s="28"/>
      <c r="O7618" s="77">
        <v>0.2547299861907959</v>
      </c>
      <c r="Q7618" s="135"/>
      <c r="R7618" s="27"/>
      <c r="BF7618" s="106"/>
    </row>
    <row r="7619" spans="1:58" x14ac:dyDescent="0.25">
      <c r="A7619" t="s">
        <v>17</v>
      </c>
      <c r="B7619" s="23">
        <v>2021</v>
      </c>
      <c r="C7619" s="23" t="s">
        <v>1</v>
      </c>
      <c r="D7619" s="23" t="s">
        <v>68</v>
      </c>
      <c r="E7619" s="23" t="s">
        <v>283</v>
      </c>
      <c r="F7619" s="23" t="s">
        <v>284</v>
      </c>
      <c r="G7619" s="23" t="s">
        <v>551</v>
      </c>
      <c r="H7619" s="32" t="s">
        <v>360</v>
      </c>
      <c r="I7619" s="32" t="s">
        <v>579</v>
      </c>
      <c r="J7619" s="135">
        <v>34</v>
      </c>
      <c r="K7619" s="28">
        <v>0.14706</v>
      </c>
      <c r="L7619" s="28">
        <f t="shared" si="160"/>
        <v>0.16880000000000001</v>
      </c>
      <c r="M7619" s="28"/>
      <c r="O7619" s="77">
        <v>0.25255998969078058</v>
      </c>
      <c r="Q7619" s="135"/>
      <c r="R7619" s="27"/>
      <c r="BF7619" s="106"/>
    </row>
    <row r="7620" spans="1:58" x14ac:dyDescent="0.25">
      <c r="A7620" t="s">
        <v>17</v>
      </c>
      <c r="B7620" s="23">
        <v>2021</v>
      </c>
      <c r="C7620" s="23" t="s">
        <v>2</v>
      </c>
      <c r="D7620" s="23" t="s">
        <v>69</v>
      </c>
      <c r="E7620" s="23" t="s">
        <v>283</v>
      </c>
      <c r="F7620" s="23" t="s">
        <v>284</v>
      </c>
      <c r="G7620" s="23" t="s">
        <v>551</v>
      </c>
      <c r="H7620" s="32" t="s">
        <v>360</v>
      </c>
      <c r="I7620" s="32" t="s">
        <v>579</v>
      </c>
      <c r="J7620" s="135">
        <v>34</v>
      </c>
      <c r="K7620" s="28">
        <v>0.16788</v>
      </c>
      <c r="L7620" s="28">
        <f t="shared" si="160"/>
        <v>0.17659</v>
      </c>
      <c r="M7620" s="28"/>
      <c r="O7620" s="77">
        <v>0.26715001463890081</v>
      </c>
      <c r="Q7620" s="135"/>
      <c r="R7620" s="27"/>
      <c r="BF7620" s="106"/>
    </row>
    <row r="7621" spans="1:58" x14ac:dyDescent="0.25">
      <c r="A7621" t="s">
        <v>17</v>
      </c>
      <c r="B7621" s="23">
        <v>2021</v>
      </c>
      <c r="C7621" s="23" t="s">
        <v>3</v>
      </c>
      <c r="D7621" s="23" t="s">
        <v>70</v>
      </c>
      <c r="E7621" s="23" t="s">
        <v>283</v>
      </c>
      <c r="F7621" s="23" t="s">
        <v>284</v>
      </c>
      <c r="G7621" s="23" t="s">
        <v>551</v>
      </c>
      <c r="H7621" s="32" t="s">
        <v>360</v>
      </c>
      <c r="I7621" s="32" t="s">
        <v>579</v>
      </c>
      <c r="J7621" s="135">
        <v>35</v>
      </c>
      <c r="K7621" s="28">
        <v>0.18704999999999999</v>
      </c>
      <c r="L7621" s="28">
        <f t="shared" si="160"/>
        <v>0.19886000000000001</v>
      </c>
      <c r="M7621" s="28"/>
      <c r="O7621" s="77">
        <v>0.26399001479148859</v>
      </c>
      <c r="Q7621" s="135"/>
      <c r="R7621" s="27"/>
      <c r="BF7621" s="106"/>
    </row>
    <row r="7622" spans="1:58" x14ac:dyDescent="0.25">
      <c r="A7622" t="s">
        <v>17</v>
      </c>
      <c r="B7622" s="23">
        <v>2022</v>
      </c>
      <c r="C7622" s="23" t="s">
        <v>0</v>
      </c>
      <c r="D7622" s="23" t="s">
        <v>71</v>
      </c>
      <c r="E7622" s="23" t="s">
        <v>283</v>
      </c>
      <c r="F7622" s="23" t="s">
        <v>284</v>
      </c>
      <c r="G7622" s="23" t="s">
        <v>551</v>
      </c>
      <c r="H7622" s="32" t="s">
        <v>360</v>
      </c>
      <c r="I7622" s="32" t="s">
        <v>579</v>
      </c>
      <c r="J7622" s="135">
        <v>35</v>
      </c>
      <c r="K7622" s="28">
        <v>0.17730000000000001</v>
      </c>
      <c r="L7622" s="28">
        <f t="shared" si="160"/>
        <v>0.20144000000000001</v>
      </c>
      <c r="M7622" s="28"/>
      <c r="O7622" s="77">
        <v>0.26568999886512762</v>
      </c>
      <c r="Q7622" s="135"/>
      <c r="R7622" s="27"/>
      <c r="BF7622" s="106"/>
    </row>
    <row r="7623" spans="1:58" x14ac:dyDescent="0.25">
      <c r="A7623" t="s">
        <v>17</v>
      </c>
      <c r="B7623" s="23">
        <v>2022</v>
      </c>
      <c r="C7623" s="23" t="s">
        <v>1</v>
      </c>
      <c r="D7623" s="23" t="s">
        <v>72</v>
      </c>
      <c r="E7623" s="23" t="s">
        <v>283</v>
      </c>
      <c r="F7623" s="23" t="s">
        <v>284</v>
      </c>
      <c r="G7623" s="23" t="s">
        <v>551</v>
      </c>
      <c r="H7623" s="32" t="s">
        <v>360</v>
      </c>
      <c r="I7623" s="32" t="s">
        <v>579</v>
      </c>
      <c r="J7623" s="135">
        <v>36</v>
      </c>
      <c r="K7623" s="28">
        <v>0.21831</v>
      </c>
      <c r="L7623" s="28">
        <f t="shared" si="160"/>
        <v>0.21157000000000001</v>
      </c>
      <c r="M7623" s="28"/>
      <c r="O7623" s="77">
        <v>0.27766001224517822</v>
      </c>
      <c r="Q7623" s="135"/>
      <c r="R7623" s="27"/>
      <c r="BF7623" s="106"/>
    </row>
    <row r="7624" spans="1:58" x14ac:dyDescent="0.25">
      <c r="A7624" t="s">
        <v>17</v>
      </c>
      <c r="B7624" s="23">
        <v>2022</v>
      </c>
      <c r="C7624" s="23" t="s">
        <v>2</v>
      </c>
      <c r="D7624" s="23" t="s">
        <v>73</v>
      </c>
      <c r="E7624" s="23" t="s">
        <v>283</v>
      </c>
      <c r="F7624" s="23" t="s">
        <v>284</v>
      </c>
      <c r="G7624" s="23" t="s">
        <v>551</v>
      </c>
      <c r="H7624" s="32" t="s">
        <v>360</v>
      </c>
      <c r="I7624" s="32" t="s">
        <v>579</v>
      </c>
      <c r="J7624" s="135">
        <v>41</v>
      </c>
      <c r="K7624" s="28">
        <v>0.21340999999999999</v>
      </c>
      <c r="L7624" s="28">
        <f t="shared" si="160"/>
        <v>0.21518999999999999</v>
      </c>
      <c r="M7624" s="28"/>
      <c r="O7624" s="77">
        <v>0.2497300058603287</v>
      </c>
      <c r="Q7624" s="135"/>
      <c r="R7624" s="27"/>
      <c r="BF7624" s="106"/>
    </row>
    <row r="7625" spans="1:58" x14ac:dyDescent="0.25">
      <c r="A7625" t="s">
        <v>17</v>
      </c>
      <c r="B7625" s="23">
        <v>2022</v>
      </c>
      <c r="C7625" s="23" t="s">
        <v>3</v>
      </c>
      <c r="D7625" s="23" t="s">
        <v>493</v>
      </c>
      <c r="E7625" s="23" t="s">
        <v>283</v>
      </c>
      <c r="F7625" s="23" t="s">
        <v>284</v>
      </c>
      <c r="G7625" s="23" t="s">
        <v>551</v>
      </c>
      <c r="H7625" s="32" t="s">
        <v>360</v>
      </c>
      <c r="I7625" s="32" t="s">
        <v>579</v>
      </c>
      <c r="J7625" s="135">
        <v>43</v>
      </c>
      <c r="K7625" s="28">
        <v>0.20468</v>
      </c>
      <c r="L7625" s="28">
        <f t="shared" si="160"/>
        <v>0.19098999999999999</v>
      </c>
      <c r="M7625" s="28"/>
      <c r="O7625" s="77">
        <v>0.25554001331329351</v>
      </c>
      <c r="Q7625" s="135"/>
      <c r="R7625" s="27"/>
      <c r="BF7625" s="106"/>
    </row>
    <row r="7626" spans="1:58" x14ac:dyDescent="0.25">
      <c r="A7626" t="s">
        <v>17</v>
      </c>
      <c r="B7626" s="23">
        <v>2023</v>
      </c>
      <c r="C7626" s="23" t="s">
        <v>0</v>
      </c>
      <c r="D7626" s="23" t="s">
        <v>537</v>
      </c>
      <c r="E7626" s="23" t="s">
        <v>283</v>
      </c>
      <c r="F7626" s="23" t="s">
        <v>284</v>
      </c>
      <c r="G7626" s="23" t="s">
        <v>551</v>
      </c>
      <c r="H7626" s="32" t="s">
        <v>360</v>
      </c>
      <c r="I7626" s="32" t="s">
        <v>579</v>
      </c>
      <c r="J7626" s="135">
        <v>48</v>
      </c>
      <c r="K7626" s="28">
        <v>0.24607000000000001</v>
      </c>
      <c r="L7626" s="28">
        <f t="shared" si="160"/>
        <v>0.21234</v>
      </c>
      <c r="M7626" s="28"/>
      <c r="O7626" s="77">
        <v>0.26218000054359442</v>
      </c>
      <c r="Q7626" s="135"/>
      <c r="R7626" s="27"/>
      <c r="BF7626" s="106"/>
    </row>
    <row r="7627" spans="1:58" x14ac:dyDescent="0.25">
      <c r="A7627" t="s">
        <v>17</v>
      </c>
      <c r="B7627" s="23">
        <v>2019</v>
      </c>
      <c r="C7627" s="23" t="s">
        <v>0</v>
      </c>
      <c r="D7627" s="23" t="s">
        <v>59</v>
      </c>
      <c r="E7627" s="23" t="s">
        <v>293</v>
      </c>
      <c r="F7627" s="23" t="s">
        <v>294</v>
      </c>
      <c r="G7627" s="23" t="s">
        <v>554</v>
      </c>
      <c r="H7627" s="32" t="s">
        <v>363</v>
      </c>
      <c r="I7627" s="32" t="s">
        <v>579</v>
      </c>
      <c r="J7627" s="135">
        <v>35</v>
      </c>
      <c r="K7627" s="28">
        <v>0.23913000000000001</v>
      </c>
      <c r="L7627" s="28">
        <f t="shared" si="160"/>
        <v>0.26125999999999999</v>
      </c>
      <c r="M7627" s="28"/>
      <c r="O7627" s="77">
        <v>0.31793001294136047</v>
      </c>
      <c r="Q7627" s="135"/>
      <c r="R7627" s="27"/>
      <c r="BF7627" s="106"/>
    </row>
    <row r="7628" spans="1:58" x14ac:dyDescent="0.25">
      <c r="A7628" t="s">
        <v>17</v>
      </c>
      <c r="B7628" s="23">
        <v>2019</v>
      </c>
      <c r="C7628" s="23" t="s">
        <v>1</v>
      </c>
      <c r="D7628" s="23" t="s">
        <v>60</v>
      </c>
      <c r="E7628" s="23" t="s">
        <v>293</v>
      </c>
      <c r="F7628" s="23" t="s">
        <v>294</v>
      </c>
      <c r="G7628" s="23" t="s">
        <v>554</v>
      </c>
      <c r="H7628" s="32" t="s">
        <v>363</v>
      </c>
      <c r="I7628" s="32" t="s">
        <v>579</v>
      </c>
      <c r="J7628" s="135">
        <v>36</v>
      </c>
      <c r="K7628" s="28">
        <v>0.27778000000000003</v>
      </c>
      <c r="L7628" s="28">
        <f t="shared" si="160"/>
        <v>0.27272999999999997</v>
      </c>
      <c r="M7628" s="28"/>
      <c r="O7628" s="77">
        <v>0.29095000028610229</v>
      </c>
      <c r="Q7628" s="135"/>
      <c r="R7628" s="27"/>
      <c r="BF7628" s="106"/>
    </row>
    <row r="7629" spans="1:58" x14ac:dyDescent="0.25">
      <c r="A7629" t="s">
        <v>17</v>
      </c>
      <c r="B7629" s="23">
        <v>2019</v>
      </c>
      <c r="C7629" s="23" t="s">
        <v>2</v>
      </c>
      <c r="D7629" s="23" t="s">
        <v>61</v>
      </c>
      <c r="E7629" s="23" t="s">
        <v>293</v>
      </c>
      <c r="F7629" s="23" t="s">
        <v>294</v>
      </c>
      <c r="G7629" s="23" t="s">
        <v>554</v>
      </c>
      <c r="H7629" s="32" t="s">
        <v>363</v>
      </c>
      <c r="I7629" s="32" t="s">
        <v>579</v>
      </c>
      <c r="J7629" s="135">
        <v>33</v>
      </c>
      <c r="K7629" s="28">
        <v>0.31579000000000002</v>
      </c>
      <c r="L7629" s="28">
        <f t="shared" si="160"/>
        <v>0.27106999999999998</v>
      </c>
      <c r="M7629" s="28"/>
      <c r="O7629" s="77">
        <v>0.2629300057888031</v>
      </c>
      <c r="Q7629" s="135"/>
      <c r="R7629" s="27"/>
      <c r="BF7629" s="106"/>
    </row>
    <row r="7630" spans="1:58" x14ac:dyDescent="0.25">
      <c r="A7630" t="s">
        <v>17</v>
      </c>
      <c r="B7630" s="23">
        <v>2019</v>
      </c>
      <c r="C7630" s="23" t="s">
        <v>3</v>
      </c>
      <c r="D7630" s="23" t="s">
        <v>62</v>
      </c>
      <c r="E7630" s="23" t="s">
        <v>293</v>
      </c>
      <c r="F7630" s="23" t="s">
        <v>294</v>
      </c>
      <c r="G7630" s="23" t="s">
        <v>554</v>
      </c>
      <c r="H7630" s="32" t="s">
        <v>363</v>
      </c>
      <c r="I7630" s="32" t="s">
        <v>579</v>
      </c>
      <c r="J7630" s="135">
        <v>32</v>
      </c>
      <c r="K7630" s="28">
        <v>0.3125</v>
      </c>
      <c r="L7630" s="28">
        <f t="shared" si="160"/>
        <v>0.26118000000000002</v>
      </c>
      <c r="M7630" s="28"/>
      <c r="O7630" s="77">
        <v>0.230880007147789</v>
      </c>
      <c r="Q7630" s="135"/>
      <c r="R7630" s="27"/>
      <c r="BF7630" s="106"/>
    </row>
    <row r="7631" spans="1:58" x14ac:dyDescent="0.25">
      <c r="A7631" t="s">
        <v>17</v>
      </c>
      <c r="B7631" s="23">
        <v>2020</v>
      </c>
      <c r="C7631" s="23" t="s">
        <v>0</v>
      </c>
      <c r="D7631" s="23" t="s">
        <v>63</v>
      </c>
      <c r="E7631" s="23" t="s">
        <v>293</v>
      </c>
      <c r="F7631" s="23" t="s">
        <v>294</v>
      </c>
      <c r="G7631" s="23" t="s">
        <v>554</v>
      </c>
      <c r="H7631" s="32" t="s">
        <v>363</v>
      </c>
      <c r="I7631" s="32" t="s">
        <v>579</v>
      </c>
      <c r="J7631" s="135">
        <v>30</v>
      </c>
      <c r="K7631" s="28">
        <v>0.30832999999999999</v>
      </c>
      <c r="L7631" s="28">
        <f t="shared" si="160"/>
        <v>0.23114000000000001</v>
      </c>
      <c r="M7631" s="28"/>
      <c r="O7631" s="77">
        <v>0.1393100023269653</v>
      </c>
      <c r="Q7631" s="135"/>
      <c r="R7631" s="27"/>
      <c r="BF7631" s="106"/>
    </row>
    <row r="7632" spans="1:58" x14ac:dyDescent="0.25">
      <c r="A7632" t="s">
        <v>17</v>
      </c>
      <c r="B7632" s="23">
        <v>2020</v>
      </c>
      <c r="C7632" s="23" t="s">
        <v>1</v>
      </c>
      <c r="D7632" s="23" t="s">
        <v>64</v>
      </c>
      <c r="E7632" s="23" t="s">
        <v>293</v>
      </c>
      <c r="F7632" s="23" t="s">
        <v>294</v>
      </c>
      <c r="G7632" s="23" t="s">
        <v>554</v>
      </c>
      <c r="H7632" s="32" t="s">
        <v>363</v>
      </c>
      <c r="I7632" s="32" t="s">
        <v>579</v>
      </c>
      <c r="J7632" s="135">
        <v>24</v>
      </c>
      <c r="K7632" s="28">
        <v>0.23710999999999999</v>
      </c>
      <c r="L7632" s="28">
        <f t="shared" si="160"/>
        <v>0.19891</v>
      </c>
      <c r="M7632" s="28"/>
      <c r="O7632" s="77">
        <v>0.17129999399185181</v>
      </c>
      <c r="Q7632" s="135"/>
      <c r="R7632" s="27"/>
      <c r="BF7632" s="106"/>
    </row>
    <row r="7633" spans="1:58" x14ac:dyDescent="0.25">
      <c r="A7633" t="s">
        <v>17</v>
      </c>
      <c r="B7633" s="23">
        <v>2020</v>
      </c>
      <c r="C7633" s="23" t="s">
        <v>2</v>
      </c>
      <c r="D7633" s="23" t="s">
        <v>65</v>
      </c>
      <c r="E7633" s="23" t="s">
        <v>293</v>
      </c>
      <c r="F7633" s="23" t="s">
        <v>294</v>
      </c>
      <c r="G7633" s="23" t="s">
        <v>554</v>
      </c>
      <c r="H7633" s="32" t="s">
        <v>363</v>
      </c>
      <c r="I7633" s="32" t="s">
        <v>579</v>
      </c>
      <c r="J7633" s="135">
        <v>26</v>
      </c>
      <c r="K7633" s="28">
        <v>0.20952000000000001</v>
      </c>
      <c r="L7633" s="28">
        <f t="shared" si="160"/>
        <v>0.18059</v>
      </c>
      <c r="M7633" s="28"/>
      <c r="O7633" s="77">
        <v>0.2179500013589859</v>
      </c>
      <c r="Q7633" s="135"/>
      <c r="R7633" s="27"/>
      <c r="BF7633" s="106"/>
    </row>
    <row r="7634" spans="1:58" x14ac:dyDescent="0.25">
      <c r="A7634" t="s">
        <v>17</v>
      </c>
      <c r="B7634" s="23">
        <v>2020</v>
      </c>
      <c r="C7634" s="23" t="s">
        <v>3</v>
      </c>
      <c r="D7634" s="23" t="s">
        <v>66</v>
      </c>
      <c r="E7634" s="23" t="s">
        <v>293</v>
      </c>
      <c r="F7634" s="23" t="s">
        <v>294</v>
      </c>
      <c r="G7634" s="23" t="s">
        <v>554</v>
      </c>
      <c r="H7634" s="32" t="s">
        <v>363</v>
      </c>
      <c r="I7634" s="32" t="s">
        <v>579</v>
      </c>
      <c r="J7634" s="135">
        <v>30</v>
      </c>
      <c r="K7634" s="28">
        <v>0.19492000000000001</v>
      </c>
      <c r="L7634" s="28">
        <f t="shared" si="160"/>
        <v>0.17544000000000001</v>
      </c>
      <c r="M7634" s="28"/>
      <c r="O7634" s="77">
        <v>0.24258999526500699</v>
      </c>
      <c r="Q7634" s="135"/>
      <c r="R7634" s="27"/>
      <c r="BF7634" s="106"/>
    </row>
    <row r="7635" spans="1:58" x14ac:dyDescent="0.25">
      <c r="A7635" t="s">
        <v>17</v>
      </c>
      <c r="B7635" s="23">
        <v>2021</v>
      </c>
      <c r="C7635" s="23" t="s">
        <v>0</v>
      </c>
      <c r="D7635" s="23" t="s">
        <v>67</v>
      </c>
      <c r="E7635" s="23" t="s">
        <v>293</v>
      </c>
      <c r="F7635" s="23" t="s">
        <v>294</v>
      </c>
      <c r="G7635" s="23" t="s">
        <v>554</v>
      </c>
      <c r="H7635" s="32" t="s">
        <v>363</v>
      </c>
      <c r="I7635" s="32" t="s">
        <v>579</v>
      </c>
      <c r="J7635" s="135">
        <v>29</v>
      </c>
      <c r="K7635" s="28">
        <v>0.15517</v>
      </c>
      <c r="L7635" s="28">
        <f t="shared" si="160"/>
        <v>0.20050000000000001</v>
      </c>
      <c r="M7635" s="28"/>
      <c r="O7635" s="77">
        <v>0.2547299861907959</v>
      </c>
      <c r="Q7635" s="135"/>
      <c r="R7635" s="27"/>
      <c r="BF7635" s="106"/>
    </row>
    <row r="7636" spans="1:58" x14ac:dyDescent="0.25">
      <c r="A7636" t="s">
        <v>17</v>
      </c>
      <c r="B7636" s="23">
        <v>2021</v>
      </c>
      <c r="C7636" s="23" t="s">
        <v>1</v>
      </c>
      <c r="D7636" s="23" t="s">
        <v>68</v>
      </c>
      <c r="E7636" s="23" t="s">
        <v>293</v>
      </c>
      <c r="F7636" s="23" t="s">
        <v>294</v>
      </c>
      <c r="G7636" s="23" t="s">
        <v>554</v>
      </c>
      <c r="H7636" s="32" t="s">
        <v>363</v>
      </c>
      <c r="I7636" s="32" t="s">
        <v>579</v>
      </c>
      <c r="J7636" s="135">
        <v>33</v>
      </c>
      <c r="K7636" s="28">
        <v>0.19084000000000001</v>
      </c>
      <c r="L7636" s="28">
        <f t="shared" si="160"/>
        <v>0.22581000000000001</v>
      </c>
      <c r="M7636" s="28"/>
      <c r="O7636" s="77">
        <v>0.25255998969078058</v>
      </c>
      <c r="Q7636" s="135"/>
      <c r="R7636" s="27"/>
      <c r="BF7636" s="106"/>
    </row>
    <row r="7637" spans="1:58" x14ac:dyDescent="0.25">
      <c r="A7637" t="s">
        <v>17</v>
      </c>
      <c r="B7637" s="23">
        <v>2021</v>
      </c>
      <c r="C7637" s="23" t="s">
        <v>2</v>
      </c>
      <c r="D7637" s="23" t="s">
        <v>69</v>
      </c>
      <c r="E7637" s="23" t="s">
        <v>293</v>
      </c>
      <c r="F7637" s="23" t="s">
        <v>294</v>
      </c>
      <c r="G7637" s="23" t="s">
        <v>554</v>
      </c>
      <c r="H7637" s="32" t="s">
        <v>363</v>
      </c>
      <c r="I7637" s="32" t="s">
        <v>579</v>
      </c>
      <c r="J7637" s="135">
        <v>34</v>
      </c>
      <c r="K7637" s="28">
        <v>0.23880999999999999</v>
      </c>
      <c r="L7637" s="28">
        <f t="shared" si="160"/>
        <v>0.24945000000000001</v>
      </c>
      <c r="M7637" s="28"/>
      <c r="O7637" s="77">
        <v>0.26715001463890081</v>
      </c>
      <c r="Q7637" s="135"/>
      <c r="R7637" s="27"/>
      <c r="BF7637" s="106"/>
    </row>
    <row r="7638" spans="1:58" x14ac:dyDescent="0.25">
      <c r="A7638" t="s">
        <v>17</v>
      </c>
      <c r="B7638" s="23">
        <v>2021</v>
      </c>
      <c r="C7638" s="23" t="s">
        <v>3</v>
      </c>
      <c r="D7638" s="23" t="s">
        <v>70</v>
      </c>
      <c r="E7638" s="23" t="s">
        <v>293</v>
      </c>
      <c r="F7638" s="23" t="s">
        <v>294</v>
      </c>
      <c r="G7638" s="23" t="s">
        <v>554</v>
      </c>
      <c r="H7638" s="32" t="s">
        <v>363</v>
      </c>
      <c r="I7638" s="32" t="s">
        <v>579</v>
      </c>
      <c r="J7638" s="135">
        <v>31</v>
      </c>
      <c r="K7638" s="28">
        <v>0.25202999999999998</v>
      </c>
      <c r="L7638" s="28">
        <f t="shared" si="160"/>
        <v>0.25869999999999999</v>
      </c>
      <c r="M7638" s="28"/>
      <c r="O7638" s="77">
        <v>0.26399001479148859</v>
      </c>
      <c r="Q7638" s="135"/>
      <c r="R7638" s="27"/>
      <c r="BF7638" s="106"/>
    </row>
    <row r="7639" spans="1:58" x14ac:dyDescent="0.25">
      <c r="A7639" t="s">
        <v>17</v>
      </c>
      <c r="B7639" s="23">
        <v>2022</v>
      </c>
      <c r="C7639" s="23" t="s">
        <v>0</v>
      </c>
      <c r="D7639" s="23" t="s">
        <v>71</v>
      </c>
      <c r="E7639" s="23" t="s">
        <v>293</v>
      </c>
      <c r="F7639" s="23" t="s">
        <v>294</v>
      </c>
      <c r="G7639" s="23" t="s">
        <v>554</v>
      </c>
      <c r="H7639" s="32" t="s">
        <v>363</v>
      </c>
      <c r="I7639" s="32" t="s">
        <v>579</v>
      </c>
      <c r="J7639" s="135">
        <v>30</v>
      </c>
      <c r="K7639" s="28">
        <v>0.28926000000000002</v>
      </c>
      <c r="L7639" s="28">
        <f t="shared" si="160"/>
        <v>0.26579999999999998</v>
      </c>
      <c r="M7639" s="28"/>
      <c r="O7639" s="77">
        <v>0.26568999886512762</v>
      </c>
      <c r="Q7639" s="135"/>
      <c r="R7639" s="27"/>
      <c r="BF7639" s="106"/>
    </row>
    <row r="7640" spans="1:58" x14ac:dyDescent="0.25">
      <c r="A7640" t="s">
        <v>17</v>
      </c>
      <c r="B7640" s="23">
        <v>2022</v>
      </c>
      <c r="C7640" s="23" t="s">
        <v>1</v>
      </c>
      <c r="D7640" s="23" t="s">
        <v>72</v>
      </c>
      <c r="E7640" s="23" t="s">
        <v>293</v>
      </c>
      <c r="F7640" s="23" t="s">
        <v>294</v>
      </c>
      <c r="G7640" s="23" t="s">
        <v>554</v>
      </c>
      <c r="H7640" s="32" t="s">
        <v>363</v>
      </c>
      <c r="I7640" s="32" t="s">
        <v>579</v>
      </c>
      <c r="J7640" s="135">
        <v>27</v>
      </c>
      <c r="K7640" s="28">
        <v>0.28971999999999998</v>
      </c>
      <c r="L7640" s="28">
        <f t="shared" si="160"/>
        <v>0.25390000000000001</v>
      </c>
      <c r="M7640" s="28"/>
      <c r="O7640" s="77">
        <v>0.27766001224517822</v>
      </c>
      <c r="Q7640" s="135"/>
      <c r="R7640" s="27"/>
      <c r="BF7640" s="106"/>
    </row>
    <row r="7641" spans="1:58" x14ac:dyDescent="0.25">
      <c r="A7641" t="s">
        <v>17</v>
      </c>
      <c r="B7641" s="23">
        <v>2022</v>
      </c>
      <c r="C7641" s="23" t="s">
        <v>2</v>
      </c>
      <c r="D7641" s="23" t="s">
        <v>73</v>
      </c>
      <c r="E7641" s="23" t="s">
        <v>293</v>
      </c>
      <c r="F7641" s="23" t="s">
        <v>294</v>
      </c>
      <c r="G7641" s="23" t="s">
        <v>554</v>
      </c>
      <c r="H7641" s="32" t="s">
        <v>363</v>
      </c>
      <c r="I7641" s="32" t="s">
        <v>579</v>
      </c>
      <c r="J7641" s="135">
        <v>23</v>
      </c>
      <c r="K7641" s="28">
        <v>0.27472999999999997</v>
      </c>
      <c r="L7641" s="28">
        <f t="shared" si="160"/>
        <v>0.23349</v>
      </c>
      <c r="M7641" s="28"/>
      <c r="O7641" s="77">
        <v>0.2497300058603287</v>
      </c>
      <c r="Q7641" s="135"/>
      <c r="R7641" s="27"/>
      <c r="BF7641" s="106"/>
    </row>
    <row r="7642" spans="1:58" x14ac:dyDescent="0.25">
      <c r="A7642" t="s">
        <v>17</v>
      </c>
      <c r="B7642" s="23">
        <v>2022</v>
      </c>
      <c r="C7642" s="23" t="s">
        <v>3</v>
      </c>
      <c r="D7642" s="23" t="s">
        <v>493</v>
      </c>
      <c r="E7642" s="23" t="s">
        <v>293</v>
      </c>
      <c r="F7642" s="23" t="s">
        <v>294</v>
      </c>
      <c r="G7642" s="23" t="s">
        <v>554</v>
      </c>
      <c r="H7642" s="32" t="s">
        <v>363</v>
      </c>
      <c r="I7642" s="32" t="s">
        <v>579</v>
      </c>
      <c r="J7642" s="135">
        <v>22</v>
      </c>
      <c r="K7642" s="28">
        <v>0.26744000000000001</v>
      </c>
      <c r="L7642" s="28">
        <f t="shared" si="160"/>
        <v>0.21845000000000001</v>
      </c>
      <c r="M7642" s="28"/>
      <c r="O7642" s="77">
        <v>0.25554001331329351</v>
      </c>
      <c r="Q7642" s="135"/>
      <c r="R7642" s="27"/>
      <c r="BF7642" s="106"/>
    </row>
    <row r="7643" spans="1:58" x14ac:dyDescent="0.25">
      <c r="A7643" t="s">
        <v>17</v>
      </c>
      <c r="B7643" s="23">
        <v>2023</v>
      </c>
      <c r="C7643" s="23" t="s">
        <v>0</v>
      </c>
      <c r="D7643" s="23" t="s">
        <v>537</v>
      </c>
      <c r="E7643" s="23" t="s">
        <v>293</v>
      </c>
      <c r="F7643" s="23" t="s">
        <v>294</v>
      </c>
      <c r="G7643" s="23" t="s">
        <v>554</v>
      </c>
      <c r="H7643" s="32" t="s">
        <v>363</v>
      </c>
      <c r="I7643" s="32" t="s">
        <v>579</v>
      </c>
      <c r="J7643" s="135">
        <v>25</v>
      </c>
      <c r="K7643" s="28">
        <v>0.22222</v>
      </c>
      <c r="L7643" s="28">
        <f t="shared" si="160"/>
        <v>0.21103</v>
      </c>
      <c r="M7643" s="28"/>
      <c r="O7643" s="77">
        <v>0.26218000054359442</v>
      </c>
      <c r="Q7643" s="135"/>
      <c r="R7643" s="27"/>
      <c r="BF7643" s="106"/>
    </row>
    <row r="7644" spans="1:58" x14ac:dyDescent="0.25">
      <c r="A7644" t="s">
        <v>17</v>
      </c>
      <c r="B7644" s="23">
        <v>2019</v>
      </c>
      <c r="C7644" s="23" t="s">
        <v>0</v>
      </c>
      <c r="D7644" s="23" t="s">
        <v>59</v>
      </c>
      <c r="E7644" s="23" t="s">
        <v>295</v>
      </c>
      <c r="F7644" s="23" t="s">
        <v>296</v>
      </c>
      <c r="G7644" s="23" t="s">
        <v>538</v>
      </c>
      <c r="H7644" s="32" t="s">
        <v>362</v>
      </c>
      <c r="I7644" s="32" t="s">
        <v>579</v>
      </c>
      <c r="J7644" s="135">
        <v>64</v>
      </c>
      <c r="K7644" s="28">
        <v>0.35409000000000002</v>
      </c>
      <c r="L7644" s="28">
        <f t="shared" si="160"/>
        <v>0.29971999999999999</v>
      </c>
      <c r="M7644" s="28"/>
      <c r="O7644" s="77">
        <v>0.31793001294136047</v>
      </c>
      <c r="Q7644" s="135"/>
      <c r="R7644" s="27"/>
      <c r="BF7644" s="106"/>
    </row>
    <row r="7645" spans="1:58" x14ac:dyDescent="0.25">
      <c r="A7645" t="s">
        <v>17</v>
      </c>
      <c r="B7645" s="23">
        <v>2019</v>
      </c>
      <c r="C7645" s="23" t="s">
        <v>1</v>
      </c>
      <c r="D7645" s="23" t="s">
        <v>60</v>
      </c>
      <c r="E7645" s="23" t="s">
        <v>295</v>
      </c>
      <c r="F7645" s="23" t="s">
        <v>296</v>
      </c>
      <c r="G7645" s="23" t="s">
        <v>538</v>
      </c>
      <c r="H7645" s="32" t="s">
        <v>362</v>
      </c>
      <c r="I7645" s="32" t="s">
        <v>579</v>
      </c>
      <c r="J7645" s="135">
        <v>68</v>
      </c>
      <c r="K7645" s="28">
        <v>0.35165000000000002</v>
      </c>
      <c r="L7645" s="28">
        <f t="shared" si="160"/>
        <v>0.29692000000000002</v>
      </c>
      <c r="M7645" s="28"/>
      <c r="O7645" s="77">
        <v>0.29095000028610229</v>
      </c>
      <c r="Q7645" s="135"/>
      <c r="R7645" s="27"/>
      <c r="BF7645" s="106"/>
    </row>
    <row r="7646" spans="1:58" x14ac:dyDescent="0.25">
      <c r="A7646" t="s">
        <v>17</v>
      </c>
      <c r="B7646" s="23">
        <v>2019</v>
      </c>
      <c r="C7646" s="23" t="s">
        <v>2</v>
      </c>
      <c r="D7646" s="23" t="s">
        <v>61</v>
      </c>
      <c r="E7646" s="23" t="s">
        <v>295</v>
      </c>
      <c r="F7646" s="23" t="s">
        <v>296</v>
      </c>
      <c r="G7646" s="23" t="s">
        <v>538</v>
      </c>
      <c r="H7646" s="32" t="s">
        <v>362</v>
      </c>
      <c r="I7646" s="32" t="s">
        <v>579</v>
      </c>
      <c r="J7646" s="135">
        <v>68</v>
      </c>
      <c r="K7646" s="28">
        <v>0.34559000000000001</v>
      </c>
      <c r="L7646" s="28">
        <f t="shared" si="160"/>
        <v>0.29063</v>
      </c>
      <c r="M7646" s="28"/>
      <c r="O7646" s="77">
        <v>0.2629300057888031</v>
      </c>
      <c r="Q7646" s="135"/>
      <c r="R7646" s="27"/>
      <c r="BF7646" s="106"/>
    </row>
    <row r="7647" spans="1:58" x14ac:dyDescent="0.25">
      <c r="A7647" t="s">
        <v>17</v>
      </c>
      <c r="B7647" s="23">
        <v>2019</v>
      </c>
      <c r="C7647" s="23" t="s">
        <v>3</v>
      </c>
      <c r="D7647" s="23" t="s">
        <v>62</v>
      </c>
      <c r="E7647" s="23" t="s">
        <v>295</v>
      </c>
      <c r="F7647" s="23" t="s">
        <v>296</v>
      </c>
      <c r="G7647" s="23" t="s">
        <v>538</v>
      </c>
      <c r="H7647" s="32" t="s">
        <v>362</v>
      </c>
      <c r="I7647" s="32" t="s">
        <v>579</v>
      </c>
      <c r="J7647" s="135">
        <v>69</v>
      </c>
      <c r="K7647" s="28">
        <v>0.34306999999999999</v>
      </c>
      <c r="L7647" s="28">
        <f t="shared" si="160"/>
        <v>0.27434999999999998</v>
      </c>
      <c r="M7647" s="28"/>
      <c r="O7647" s="77">
        <v>0.230880007147789</v>
      </c>
      <c r="Q7647" s="135"/>
      <c r="R7647" s="27"/>
      <c r="BF7647" s="106"/>
    </row>
    <row r="7648" spans="1:58" x14ac:dyDescent="0.25">
      <c r="A7648" t="s">
        <v>17</v>
      </c>
      <c r="B7648" s="23">
        <v>2020</v>
      </c>
      <c r="C7648" s="23" t="s">
        <v>0</v>
      </c>
      <c r="D7648" s="23" t="s">
        <v>63</v>
      </c>
      <c r="E7648" s="23" t="s">
        <v>295</v>
      </c>
      <c r="F7648" s="23" t="s">
        <v>296</v>
      </c>
      <c r="G7648" s="23" t="s">
        <v>538</v>
      </c>
      <c r="H7648" s="32" t="s">
        <v>362</v>
      </c>
      <c r="I7648" s="32" t="s">
        <v>579</v>
      </c>
      <c r="J7648" s="135">
        <v>74</v>
      </c>
      <c r="K7648" s="28">
        <v>0.26530999999999999</v>
      </c>
      <c r="L7648" s="28">
        <f t="shared" si="160"/>
        <v>0.22045000000000001</v>
      </c>
      <c r="M7648" s="28"/>
      <c r="O7648" s="77">
        <v>0.1393100023269653</v>
      </c>
      <c r="Q7648" s="135"/>
      <c r="R7648" s="27"/>
      <c r="BF7648" s="106"/>
    </row>
    <row r="7649" spans="1:58" x14ac:dyDescent="0.25">
      <c r="A7649" t="s">
        <v>17</v>
      </c>
      <c r="B7649" s="23">
        <v>2020</v>
      </c>
      <c r="C7649" s="23" t="s">
        <v>1</v>
      </c>
      <c r="D7649" s="23" t="s">
        <v>64</v>
      </c>
      <c r="E7649" s="23" t="s">
        <v>295</v>
      </c>
      <c r="F7649" s="23" t="s">
        <v>296</v>
      </c>
      <c r="G7649" s="23" t="s">
        <v>538</v>
      </c>
      <c r="H7649" s="32" t="s">
        <v>362</v>
      </c>
      <c r="I7649" s="32" t="s">
        <v>579</v>
      </c>
      <c r="J7649" s="135">
        <v>64</v>
      </c>
      <c r="K7649" s="28">
        <v>0.19844000000000001</v>
      </c>
      <c r="L7649" s="28">
        <f t="shared" si="160"/>
        <v>0.17765</v>
      </c>
      <c r="M7649" s="28"/>
      <c r="O7649" s="77">
        <v>0.17129999399185181</v>
      </c>
      <c r="Q7649" s="135"/>
      <c r="R7649" s="27"/>
      <c r="BF7649" s="106"/>
    </row>
    <row r="7650" spans="1:58" x14ac:dyDescent="0.25">
      <c r="A7650" t="s">
        <v>17</v>
      </c>
      <c r="B7650" s="23">
        <v>2020</v>
      </c>
      <c r="C7650" s="23" t="s">
        <v>2</v>
      </c>
      <c r="D7650" s="23" t="s">
        <v>65</v>
      </c>
      <c r="E7650" s="23" t="s">
        <v>295</v>
      </c>
      <c r="F7650" s="23" t="s">
        <v>296</v>
      </c>
      <c r="G7650" s="23" t="s">
        <v>538</v>
      </c>
      <c r="H7650" s="32" t="s">
        <v>362</v>
      </c>
      <c r="I7650" s="32" t="s">
        <v>579</v>
      </c>
      <c r="J7650" s="135">
        <v>62</v>
      </c>
      <c r="K7650" s="28">
        <v>0.17269000000000001</v>
      </c>
      <c r="L7650" s="28">
        <f t="shared" si="160"/>
        <v>0.15625</v>
      </c>
      <c r="M7650" s="28"/>
      <c r="O7650" s="77">
        <v>0.2179500013589859</v>
      </c>
      <c r="Q7650" s="135"/>
      <c r="R7650" s="27"/>
      <c r="BF7650" s="106"/>
    </row>
    <row r="7651" spans="1:58" x14ac:dyDescent="0.25">
      <c r="A7651" t="s">
        <v>17</v>
      </c>
      <c r="B7651" s="23">
        <v>2020</v>
      </c>
      <c r="C7651" s="23" t="s">
        <v>3</v>
      </c>
      <c r="D7651" s="23" t="s">
        <v>66</v>
      </c>
      <c r="E7651" s="23" t="s">
        <v>295</v>
      </c>
      <c r="F7651" s="23" t="s">
        <v>296</v>
      </c>
      <c r="G7651" s="23" t="s">
        <v>538</v>
      </c>
      <c r="H7651" s="32" t="s">
        <v>362</v>
      </c>
      <c r="I7651" s="32" t="s">
        <v>579</v>
      </c>
      <c r="J7651" s="135">
        <v>63</v>
      </c>
      <c r="K7651" s="28">
        <v>0.14399999999999999</v>
      </c>
      <c r="L7651" s="28">
        <f t="shared" si="160"/>
        <v>0.16189000000000001</v>
      </c>
      <c r="M7651" s="28"/>
      <c r="O7651" s="77">
        <v>0.24258999526500699</v>
      </c>
      <c r="Q7651" s="135"/>
      <c r="R7651" s="27"/>
      <c r="BF7651" s="106"/>
    </row>
    <row r="7652" spans="1:58" x14ac:dyDescent="0.25">
      <c r="A7652" t="s">
        <v>17</v>
      </c>
      <c r="B7652" s="23">
        <v>2021</v>
      </c>
      <c r="C7652" s="23" t="s">
        <v>0</v>
      </c>
      <c r="D7652" s="23" t="s">
        <v>67</v>
      </c>
      <c r="E7652" s="23" t="s">
        <v>295</v>
      </c>
      <c r="F7652" s="23" t="s">
        <v>296</v>
      </c>
      <c r="G7652" s="23" t="s">
        <v>538</v>
      </c>
      <c r="H7652" s="32" t="s">
        <v>362</v>
      </c>
      <c r="I7652" s="32" t="s">
        <v>579</v>
      </c>
      <c r="J7652" s="135">
        <v>59</v>
      </c>
      <c r="K7652" s="28">
        <v>0.21096999999999999</v>
      </c>
      <c r="L7652" s="28">
        <f t="shared" si="160"/>
        <v>0.20654</v>
      </c>
      <c r="M7652" s="28"/>
      <c r="O7652" s="77">
        <v>0.2547299861907959</v>
      </c>
      <c r="Q7652" s="135"/>
      <c r="R7652" s="27"/>
      <c r="BF7652" s="106"/>
    </row>
    <row r="7653" spans="1:58" x14ac:dyDescent="0.25">
      <c r="A7653" t="s">
        <v>17</v>
      </c>
      <c r="B7653" s="23">
        <v>2021</v>
      </c>
      <c r="C7653" s="23" t="s">
        <v>1</v>
      </c>
      <c r="D7653" s="23" t="s">
        <v>68</v>
      </c>
      <c r="E7653" s="23" t="s">
        <v>295</v>
      </c>
      <c r="F7653" s="23" t="s">
        <v>296</v>
      </c>
      <c r="G7653" s="23" t="s">
        <v>538</v>
      </c>
      <c r="H7653" s="32" t="s">
        <v>362</v>
      </c>
      <c r="I7653" s="32" t="s">
        <v>579</v>
      </c>
      <c r="J7653" s="135">
        <v>65</v>
      </c>
      <c r="K7653" s="28">
        <v>0.29615000000000002</v>
      </c>
      <c r="L7653" s="28">
        <f t="shared" si="160"/>
        <v>0.24190999999999999</v>
      </c>
      <c r="M7653" s="28"/>
      <c r="O7653" s="77">
        <v>0.25255998969078058</v>
      </c>
      <c r="Q7653" s="135"/>
      <c r="R7653" s="27"/>
      <c r="BF7653" s="106"/>
    </row>
    <row r="7654" spans="1:58" x14ac:dyDescent="0.25">
      <c r="A7654" t="s">
        <v>17</v>
      </c>
      <c r="B7654" s="23">
        <v>2021</v>
      </c>
      <c r="C7654" s="23" t="s">
        <v>2</v>
      </c>
      <c r="D7654" s="23" t="s">
        <v>69</v>
      </c>
      <c r="E7654" s="23" t="s">
        <v>295</v>
      </c>
      <c r="F7654" s="23" t="s">
        <v>296</v>
      </c>
      <c r="G7654" s="23" t="s">
        <v>538</v>
      </c>
      <c r="H7654" s="32" t="s">
        <v>362</v>
      </c>
      <c r="I7654" s="32" t="s">
        <v>579</v>
      </c>
      <c r="J7654" s="135">
        <v>74</v>
      </c>
      <c r="K7654" s="28">
        <v>0.29392000000000001</v>
      </c>
      <c r="L7654" s="28">
        <f t="shared" si="160"/>
        <v>0.25873000000000002</v>
      </c>
      <c r="M7654" s="28"/>
      <c r="O7654" s="77">
        <v>0.26715001463890081</v>
      </c>
      <c r="Q7654" s="135"/>
      <c r="R7654" s="27"/>
      <c r="BF7654" s="106"/>
    </row>
    <row r="7655" spans="1:58" x14ac:dyDescent="0.25">
      <c r="A7655" t="s">
        <v>17</v>
      </c>
      <c r="B7655" s="23">
        <v>2021</v>
      </c>
      <c r="C7655" s="23" t="s">
        <v>3</v>
      </c>
      <c r="D7655" s="23" t="s">
        <v>70</v>
      </c>
      <c r="E7655" s="23" t="s">
        <v>295</v>
      </c>
      <c r="F7655" s="23" t="s">
        <v>296</v>
      </c>
      <c r="G7655" s="23" t="s">
        <v>538</v>
      </c>
      <c r="H7655" s="32" t="s">
        <v>362</v>
      </c>
      <c r="I7655" s="32" t="s">
        <v>579</v>
      </c>
      <c r="J7655" s="135">
        <v>77</v>
      </c>
      <c r="K7655" s="28">
        <v>0.30392000000000002</v>
      </c>
      <c r="L7655" s="28">
        <f t="shared" si="160"/>
        <v>0.25291999999999998</v>
      </c>
      <c r="M7655" s="28"/>
      <c r="O7655" s="77">
        <v>0.26399001479148859</v>
      </c>
      <c r="Q7655" s="135"/>
      <c r="R7655" s="27"/>
      <c r="BF7655" s="106"/>
    </row>
    <row r="7656" spans="1:58" x14ac:dyDescent="0.25">
      <c r="A7656" t="s">
        <v>17</v>
      </c>
      <c r="B7656" s="23">
        <v>2022</v>
      </c>
      <c r="C7656" s="23" t="s">
        <v>0</v>
      </c>
      <c r="D7656" s="23" t="s">
        <v>71</v>
      </c>
      <c r="E7656" s="23" t="s">
        <v>295</v>
      </c>
      <c r="F7656" s="23" t="s">
        <v>296</v>
      </c>
      <c r="G7656" s="23" t="s">
        <v>538</v>
      </c>
      <c r="H7656" s="32" t="s">
        <v>362</v>
      </c>
      <c r="I7656" s="32" t="s">
        <v>579</v>
      </c>
      <c r="J7656" s="135">
        <v>81</v>
      </c>
      <c r="K7656" s="28">
        <v>0.28615000000000002</v>
      </c>
      <c r="L7656" s="28">
        <f t="shared" si="160"/>
        <v>0.25353999999999999</v>
      </c>
      <c r="M7656" s="28"/>
      <c r="O7656" s="77">
        <v>0.26568999886512762</v>
      </c>
      <c r="Q7656" s="135"/>
      <c r="R7656" s="27"/>
      <c r="BF7656" s="106"/>
    </row>
    <row r="7657" spans="1:58" x14ac:dyDescent="0.25">
      <c r="A7657" t="s">
        <v>17</v>
      </c>
      <c r="B7657" s="23">
        <v>2022</v>
      </c>
      <c r="C7657" s="23" t="s">
        <v>1</v>
      </c>
      <c r="D7657" s="23" t="s">
        <v>72</v>
      </c>
      <c r="E7657" s="23" t="s">
        <v>295</v>
      </c>
      <c r="F7657" s="23" t="s">
        <v>296</v>
      </c>
      <c r="G7657" s="23" t="s">
        <v>538</v>
      </c>
      <c r="H7657" s="32" t="s">
        <v>362</v>
      </c>
      <c r="I7657" s="32" t="s">
        <v>579</v>
      </c>
      <c r="J7657" s="135">
        <v>78</v>
      </c>
      <c r="K7657" s="28">
        <v>0.27884999999999999</v>
      </c>
      <c r="L7657" s="28">
        <f t="shared" si="160"/>
        <v>0.26438</v>
      </c>
      <c r="M7657" s="28"/>
      <c r="O7657" s="77">
        <v>0.27766001224517822</v>
      </c>
      <c r="Q7657" s="135"/>
      <c r="R7657" s="27"/>
      <c r="BF7657" s="106"/>
    </row>
    <row r="7658" spans="1:58" x14ac:dyDescent="0.25">
      <c r="A7658" t="s">
        <v>17</v>
      </c>
      <c r="B7658" s="23">
        <v>2022</v>
      </c>
      <c r="C7658" s="23" t="s">
        <v>2</v>
      </c>
      <c r="D7658" s="23" t="s">
        <v>73</v>
      </c>
      <c r="E7658" s="23" t="s">
        <v>295</v>
      </c>
      <c r="F7658" s="23" t="s">
        <v>296</v>
      </c>
      <c r="G7658" s="23" t="s">
        <v>538</v>
      </c>
      <c r="H7658" s="32" t="s">
        <v>362</v>
      </c>
      <c r="I7658" s="32" t="s">
        <v>579</v>
      </c>
      <c r="J7658" s="135">
        <v>72</v>
      </c>
      <c r="K7658" s="28">
        <v>0.28671000000000002</v>
      </c>
      <c r="L7658" s="28">
        <f t="shared" si="160"/>
        <v>0.25903999999999999</v>
      </c>
      <c r="M7658" s="28"/>
      <c r="O7658" s="77">
        <v>0.2497300058603287</v>
      </c>
      <c r="Q7658" s="135"/>
      <c r="R7658" s="27"/>
      <c r="BF7658" s="106"/>
    </row>
    <row r="7659" spans="1:58" x14ac:dyDescent="0.25">
      <c r="A7659" t="s">
        <v>17</v>
      </c>
      <c r="B7659" s="23">
        <v>2022</v>
      </c>
      <c r="C7659" s="23" t="s">
        <v>3</v>
      </c>
      <c r="D7659" s="23" t="s">
        <v>493</v>
      </c>
      <c r="E7659" s="23" t="s">
        <v>295</v>
      </c>
      <c r="F7659" s="23" t="s">
        <v>296</v>
      </c>
      <c r="G7659" s="23" t="s">
        <v>538</v>
      </c>
      <c r="H7659" s="32" t="s">
        <v>362</v>
      </c>
      <c r="I7659" s="32" t="s">
        <v>579</v>
      </c>
      <c r="J7659" s="135">
        <v>68</v>
      </c>
      <c r="K7659" s="28">
        <v>0.28571000000000002</v>
      </c>
      <c r="L7659" s="28">
        <f t="shared" si="160"/>
        <v>0.27121000000000001</v>
      </c>
      <c r="M7659" s="28"/>
      <c r="O7659" s="77">
        <v>0.25554001331329351</v>
      </c>
      <c r="Q7659" s="135"/>
      <c r="R7659" s="27"/>
      <c r="BF7659" s="106"/>
    </row>
    <row r="7660" spans="1:58" x14ac:dyDescent="0.25">
      <c r="A7660" t="s">
        <v>17</v>
      </c>
      <c r="B7660" s="23">
        <v>2023</v>
      </c>
      <c r="C7660" s="23" t="s">
        <v>0</v>
      </c>
      <c r="D7660" s="23" t="s">
        <v>537</v>
      </c>
      <c r="E7660" s="23" t="s">
        <v>295</v>
      </c>
      <c r="F7660" s="23" t="s">
        <v>296</v>
      </c>
      <c r="G7660" s="23" t="s">
        <v>538</v>
      </c>
      <c r="H7660" s="32" t="s">
        <v>362</v>
      </c>
      <c r="I7660" s="32" t="s">
        <v>579</v>
      </c>
      <c r="J7660" s="135">
        <v>67</v>
      </c>
      <c r="K7660" s="28">
        <v>0.29698999999999998</v>
      </c>
      <c r="L7660" s="28">
        <f t="shared" si="160"/>
        <v>0.27684999999999998</v>
      </c>
      <c r="M7660" s="28"/>
      <c r="O7660" s="77">
        <v>0.26218000054359442</v>
      </c>
      <c r="Q7660" s="135"/>
      <c r="R7660" s="27"/>
      <c r="BF7660" s="106"/>
    </row>
    <row r="7661" spans="1:58" x14ac:dyDescent="0.25">
      <c r="A7661" t="s">
        <v>17</v>
      </c>
      <c r="B7661" s="23">
        <v>2019</v>
      </c>
      <c r="C7661" s="23" t="s">
        <v>0</v>
      </c>
      <c r="D7661" s="23" t="s">
        <v>59</v>
      </c>
      <c r="E7661" s="23" t="s">
        <v>285</v>
      </c>
      <c r="F7661" s="23" t="s">
        <v>343</v>
      </c>
      <c r="G7661" s="23" t="s">
        <v>558</v>
      </c>
      <c r="H7661" s="32" t="s">
        <v>355</v>
      </c>
      <c r="I7661" s="32" t="s">
        <v>579</v>
      </c>
      <c r="J7661" s="135">
        <v>61</v>
      </c>
      <c r="K7661" s="28">
        <v>0.15637999999999999</v>
      </c>
      <c r="L7661" s="28">
        <f t="shared" si="160"/>
        <v>0.25527</v>
      </c>
      <c r="M7661" s="28"/>
      <c r="O7661" s="77">
        <v>0.31793001294136047</v>
      </c>
      <c r="Q7661" s="135"/>
      <c r="R7661" s="27"/>
      <c r="BF7661" s="106"/>
    </row>
    <row r="7662" spans="1:58" x14ac:dyDescent="0.25">
      <c r="A7662" t="s">
        <v>17</v>
      </c>
      <c r="B7662" s="23">
        <v>2019</v>
      </c>
      <c r="C7662" s="23" t="s">
        <v>1</v>
      </c>
      <c r="D7662" s="23" t="s">
        <v>60</v>
      </c>
      <c r="E7662" s="23" t="s">
        <v>285</v>
      </c>
      <c r="F7662" s="23" t="s">
        <v>343</v>
      </c>
      <c r="G7662" s="23" t="s">
        <v>558</v>
      </c>
      <c r="H7662" s="32" t="s">
        <v>355</v>
      </c>
      <c r="I7662" s="32" t="s">
        <v>579</v>
      </c>
      <c r="J7662" s="135">
        <v>60</v>
      </c>
      <c r="K7662" s="28">
        <v>0.17155000000000001</v>
      </c>
      <c r="L7662" s="28">
        <f t="shared" si="160"/>
        <v>0.25738</v>
      </c>
      <c r="M7662" s="28"/>
      <c r="O7662" s="77">
        <v>0.29095000028610229</v>
      </c>
      <c r="Q7662" s="135"/>
      <c r="R7662" s="27"/>
      <c r="BF7662" s="106"/>
    </row>
    <row r="7663" spans="1:58" x14ac:dyDescent="0.25">
      <c r="A7663" t="s">
        <v>17</v>
      </c>
      <c r="B7663" s="23">
        <v>2019</v>
      </c>
      <c r="C7663" s="23" t="s">
        <v>2</v>
      </c>
      <c r="D7663" s="23" t="s">
        <v>61</v>
      </c>
      <c r="E7663" s="23" t="s">
        <v>285</v>
      </c>
      <c r="F7663" s="23" t="s">
        <v>343</v>
      </c>
      <c r="G7663" s="23" t="s">
        <v>558</v>
      </c>
      <c r="H7663" s="32" t="s">
        <v>355</v>
      </c>
      <c r="I7663" s="32" t="s">
        <v>579</v>
      </c>
      <c r="J7663" s="135">
        <v>64</v>
      </c>
      <c r="K7663" s="28">
        <v>0.15748000000000001</v>
      </c>
      <c r="L7663" s="28">
        <f t="shared" si="160"/>
        <v>0.25263000000000002</v>
      </c>
      <c r="M7663" s="28"/>
      <c r="O7663" s="77">
        <v>0.2629300057888031</v>
      </c>
      <c r="Q7663" s="135"/>
      <c r="R7663" s="27"/>
      <c r="BF7663" s="106"/>
    </row>
    <row r="7664" spans="1:58" x14ac:dyDescent="0.25">
      <c r="A7664" t="s">
        <v>17</v>
      </c>
      <c r="B7664" s="23">
        <v>2019</v>
      </c>
      <c r="C7664" s="23" t="s">
        <v>3</v>
      </c>
      <c r="D7664" s="23" t="s">
        <v>62</v>
      </c>
      <c r="E7664" s="23" t="s">
        <v>285</v>
      </c>
      <c r="F7664" s="23" t="s">
        <v>343</v>
      </c>
      <c r="G7664" s="23" t="s">
        <v>558</v>
      </c>
      <c r="H7664" s="32" t="s">
        <v>355</v>
      </c>
      <c r="I7664" s="32" t="s">
        <v>579</v>
      </c>
      <c r="J7664" s="135">
        <v>63</v>
      </c>
      <c r="K7664" s="28">
        <v>0.11600000000000001</v>
      </c>
      <c r="L7664" s="28">
        <f t="shared" si="160"/>
        <v>0.22386</v>
      </c>
      <c r="M7664" s="28"/>
      <c r="O7664" s="77">
        <v>0.230880007147789</v>
      </c>
      <c r="Q7664" s="135"/>
      <c r="R7664" s="27"/>
      <c r="BF7664" s="106"/>
    </row>
    <row r="7665" spans="1:58" x14ac:dyDescent="0.25">
      <c r="A7665" t="s">
        <v>17</v>
      </c>
      <c r="B7665" s="23">
        <v>2020</v>
      </c>
      <c r="C7665" s="23" t="s">
        <v>0</v>
      </c>
      <c r="D7665" s="23" t="s">
        <v>63</v>
      </c>
      <c r="E7665" s="23" t="s">
        <v>285</v>
      </c>
      <c r="F7665" s="23" t="s">
        <v>343</v>
      </c>
      <c r="G7665" s="23" t="s">
        <v>558</v>
      </c>
      <c r="H7665" s="32" t="s">
        <v>355</v>
      </c>
      <c r="I7665" s="32" t="s">
        <v>579</v>
      </c>
      <c r="J7665" s="135">
        <v>65</v>
      </c>
      <c r="K7665" s="28">
        <v>8.0460000000000004E-2</v>
      </c>
      <c r="L7665" s="28">
        <f t="shared" si="160"/>
        <v>0.19012999999999999</v>
      </c>
      <c r="M7665" s="28"/>
      <c r="O7665" s="77">
        <v>0.1393100023269653</v>
      </c>
      <c r="Q7665" s="135"/>
      <c r="R7665" s="27"/>
      <c r="BF7665" s="106"/>
    </row>
    <row r="7666" spans="1:58" x14ac:dyDescent="0.25">
      <c r="A7666" t="s">
        <v>17</v>
      </c>
      <c r="B7666" s="23">
        <v>2020</v>
      </c>
      <c r="C7666" s="23" t="s">
        <v>1</v>
      </c>
      <c r="D7666" s="23" t="s">
        <v>64</v>
      </c>
      <c r="E7666" s="23" t="s">
        <v>285</v>
      </c>
      <c r="F7666" s="23" t="s">
        <v>343</v>
      </c>
      <c r="G7666" s="23" t="s">
        <v>558</v>
      </c>
      <c r="H7666" s="32" t="s">
        <v>355</v>
      </c>
      <c r="I7666" s="32" t="s">
        <v>579</v>
      </c>
      <c r="J7666" s="135">
        <v>58</v>
      </c>
      <c r="K7666" s="28">
        <v>4.7410000000000001E-2</v>
      </c>
      <c r="L7666" s="28">
        <f t="shared" si="160"/>
        <v>0.15409999999999999</v>
      </c>
      <c r="M7666" s="28"/>
      <c r="O7666" s="77">
        <v>0.17129999399185181</v>
      </c>
      <c r="Q7666" s="135"/>
      <c r="R7666" s="27"/>
      <c r="BF7666" s="106"/>
    </row>
    <row r="7667" spans="1:58" x14ac:dyDescent="0.25">
      <c r="A7667" t="s">
        <v>17</v>
      </c>
      <c r="B7667" s="23">
        <v>2020</v>
      </c>
      <c r="C7667" s="23" t="s">
        <v>2</v>
      </c>
      <c r="D7667" s="23" t="s">
        <v>65</v>
      </c>
      <c r="E7667" s="23" t="s">
        <v>285</v>
      </c>
      <c r="F7667" s="23" t="s">
        <v>343</v>
      </c>
      <c r="G7667" s="23" t="s">
        <v>558</v>
      </c>
      <c r="H7667" s="32" t="s">
        <v>355</v>
      </c>
      <c r="I7667" s="32" t="s">
        <v>579</v>
      </c>
      <c r="J7667" s="135">
        <v>49</v>
      </c>
      <c r="K7667" s="28">
        <v>3.0769999999999999E-2</v>
      </c>
      <c r="L7667" s="28">
        <f t="shared" si="160"/>
        <v>0.13805999999999999</v>
      </c>
      <c r="M7667" s="28"/>
      <c r="O7667" s="77">
        <v>0.2179500013589859</v>
      </c>
      <c r="Q7667" s="135"/>
      <c r="R7667" s="27"/>
      <c r="BF7667" s="106"/>
    </row>
    <row r="7668" spans="1:58" x14ac:dyDescent="0.25">
      <c r="A7668" t="s">
        <v>17</v>
      </c>
      <c r="B7668" s="23">
        <v>2020</v>
      </c>
      <c r="C7668" s="23" t="s">
        <v>3</v>
      </c>
      <c r="D7668" s="23" t="s">
        <v>66</v>
      </c>
      <c r="E7668" s="23" t="s">
        <v>285</v>
      </c>
      <c r="F7668" s="23" t="s">
        <v>343</v>
      </c>
      <c r="G7668" s="23" t="s">
        <v>558</v>
      </c>
      <c r="H7668" s="32" t="s">
        <v>355</v>
      </c>
      <c r="I7668" s="32" t="s">
        <v>579</v>
      </c>
      <c r="J7668" s="135">
        <v>48</v>
      </c>
      <c r="K7668" s="28">
        <v>3.109E-2</v>
      </c>
      <c r="L7668" s="28">
        <f t="shared" si="160"/>
        <v>0.15487999999999999</v>
      </c>
      <c r="M7668" s="28"/>
      <c r="O7668" s="77">
        <v>0.24258999526500699</v>
      </c>
      <c r="Q7668" s="135"/>
      <c r="R7668" s="27"/>
      <c r="BF7668" s="106"/>
    </row>
    <row r="7669" spans="1:58" x14ac:dyDescent="0.25">
      <c r="A7669" t="s">
        <v>17</v>
      </c>
      <c r="B7669" s="23">
        <v>2021</v>
      </c>
      <c r="C7669" s="23" t="s">
        <v>0</v>
      </c>
      <c r="D7669" s="23" t="s">
        <v>67</v>
      </c>
      <c r="E7669" s="23" t="s">
        <v>285</v>
      </c>
      <c r="F7669" s="23" t="s">
        <v>343</v>
      </c>
      <c r="G7669" s="23" t="s">
        <v>558</v>
      </c>
      <c r="H7669" s="32" t="s">
        <v>355</v>
      </c>
      <c r="I7669" s="32" t="s">
        <v>579</v>
      </c>
      <c r="J7669" s="135">
        <v>47</v>
      </c>
      <c r="K7669" s="28">
        <v>4.8390000000000002E-2</v>
      </c>
      <c r="L7669" s="28">
        <f t="shared" si="160"/>
        <v>0.17272999999999999</v>
      </c>
      <c r="M7669" s="28"/>
      <c r="O7669" s="77">
        <v>0.2547299861907959</v>
      </c>
      <c r="Q7669" s="135"/>
      <c r="R7669" s="27"/>
      <c r="BF7669" s="106"/>
    </row>
    <row r="7670" spans="1:58" x14ac:dyDescent="0.25">
      <c r="A7670" t="s">
        <v>17</v>
      </c>
      <c r="B7670" s="23">
        <v>2021</v>
      </c>
      <c r="C7670" s="23" t="s">
        <v>1</v>
      </c>
      <c r="D7670" s="23" t="s">
        <v>68</v>
      </c>
      <c r="E7670" s="23" t="s">
        <v>285</v>
      </c>
      <c r="F7670" s="23" t="s">
        <v>343</v>
      </c>
      <c r="G7670" s="23" t="s">
        <v>558</v>
      </c>
      <c r="H7670" s="32" t="s">
        <v>355</v>
      </c>
      <c r="I7670" s="32" t="s">
        <v>579</v>
      </c>
      <c r="J7670" s="135">
        <v>54</v>
      </c>
      <c r="K7670" s="28">
        <v>6.9120000000000001E-2</v>
      </c>
      <c r="L7670" s="28">
        <f t="shared" si="160"/>
        <v>0.20046</v>
      </c>
      <c r="M7670" s="28"/>
      <c r="O7670" s="77">
        <v>0.25255998969078058</v>
      </c>
      <c r="Q7670" s="135"/>
      <c r="R7670" s="27"/>
      <c r="BF7670" s="106"/>
    </row>
    <row r="7671" spans="1:58" x14ac:dyDescent="0.25">
      <c r="A7671" t="s">
        <v>17</v>
      </c>
      <c r="B7671" s="23">
        <v>2021</v>
      </c>
      <c r="C7671" s="23" t="s">
        <v>2</v>
      </c>
      <c r="D7671" s="23" t="s">
        <v>69</v>
      </c>
      <c r="E7671" s="23" t="s">
        <v>285</v>
      </c>
      <c r="F7671" s="23" t="s">
        <v>343</v>
      </c>
      <c r="G7671" s="23" t="s">
        <v>558</v>
      </c>
      <c r="H7671" s="32" t="s">
        <v>355</v>
      </c>
      <c r="I7671" s="32" t="s">
        <v>579</v>
      </c>
      <c r="J7671" s="135">
        <v>61</v>
      </c>
      <c r="K7671" s="28">
        <v>8.2299999999999998E-2</v>
      </c>
      <c r="L7671" s="28">
        <f t="shared" si="160"/>
        <v>0.20088</v>
      </c>
      <c r="M7671" s="28"/>
      <c r="O7671" s="77">
        <v>0.26715001463890081</v>
      </c>
      <c r="Q7671" s="135"/>
      <c r="R7671" s="27"/>
      <c r="BF7671" s="106"/>
    </row>
    <row r="7672" spans="1:58" x14ac:dyDescent="0.25">
      <c r="A7672" t="s">
        <v>17</v>
      </c>
      <c r="B7672" s="23">
        <v>2021</v>
      </c>
      <c r="C7672" s="23" t="s">
        <v>3</v>
      </c>
      <c r="D7672" s="23" t="s">
        <v>70</v>
      </c>
      <c r="E7672" s="23" t="s">
        <v>285</v>
      </c>
      <c r="F7672" s="23" t="s">
        <v>343</v>
      </c>
      <c r="G7672" s="23" t="s">
        <v>558</v>
      </c>
      <c r="H7672" s="32" t="s">
        <v>355</v>
      </c>
      <c r="I7672" s="32" t="s">
        <v>579</v>
      </c>
      <c r="J7672" s="135">
        <v>63</v>
      </c>
      <c r="K7672" s="28">
        <v>0.112</v>
      </c>
      <c r="L7672" s="28">
        <f t="shared" si="160"/>
        <v>0.19864000000000001</v>
      </c>
      <c r="M7672" s="28"/>
      <c r="O7672" s="77">
        <v>0.26399001479148859</v>
      </c>
      <c r="Q7672" s="135"/>
      <c r="R7672" s="27"/>
      <c r="BF7672" s="106"/>
    </row>
    <row r="7673" spans="1:58" x14ac:dyDescent="0.25">
      <c r="A7673" t="s">
        <v>17</v>
      </c>
      <c r="B7673" s="23">
        <v>2022</v>
      </c>
      <c r="C7673" s="23" t="s">
        <v>0</v>
      </c>
      <c r="D7673" s="23" t="s">
        <v>71</v>
      </c>
      <c r="E7673" s="23" t="s">
        <v>285</v>
      </c>
      <c r="F7673" s="23" t="s">
        <v>343</v>
      </c>
      <c r="G7673" s="23" t="s">
        <v>558</v>
      </c>
      <c r="H7673" s="32" t="s">
        <v>355</v>
      </c>
      <c r="I7673" s="32" t="s">
        <v>579</v>
      </c>
      <c r="J7673" s="135">
        <v>66</v>
      </c>
      <c r="K7673" s="28">
        <v>0.12595000000000001</v>
      </c>
      <c r="L7673" s="28">
        <f t="shared" si="160"/>
        <v>0.19358</v>
      </c>
      <c r="M7673" s="28"/>
      <c r="O7673" s="77">
        <v>0.26568999886512762</v>
      </c>
      <c r="Q7673" s="135"/>
      <c r="R7673" s="27"/>
      <c r="BF7673" s="106"/>
    </row>
    <row r="7674" spans="1:58" x14ac:dyDescent="0.25">
      <c r="A7674" t="s">
        <v>17</v>
      </c>
      <c r="B7674" s="23">
        <v>2022</v>
      </c>
      <c r="C7674" s="23" t="s">
        <v>1</v>
      </c>
      <c r="D7674" s="23" t="s">
        <v>72</v>
      </c>
      <c r="E7674" s="23" t="s">
        <v>285</v>
      </c>
      <c r="F7674" s="23" t="s">
        <v>343</v>
      </c>
      <c r="G7674" s="23" t="s">
        <v>558</v>
      </c>
      <c r="H7674" s="32" t="s">
        <v>355</v>
      </c>
      <c r="I7674" s="32" t="s">
        <v>579</v>
      </c>
      <c r="J7674" s="135">
        <v>65</v>
      </c>
      <c r="K7674" s="28">
        <v>0.12692000000000001</v>
      </c>
      <c r="L7674" s="28">
        <f t="shared" si="160"/>
        <v>0.18129999999999999</v>
      </c>
      <c r="M7674" s="28"/>
      <c r="O7674" s="77">
        <v>0.27766001224517822</v>
      </c>
      <c r="Q7674" s="135"/>
      <c r="R7674" s="27"/>
      <c r="BF7674" s="106"/>
    </row>
    <row r="7675" spans="1:58" x14ac:dyDescent="0.25">
      <c r="A7675" t="s">
        <v>17</v>
      </c>
      <c r="B7675" s="23">
        <v>2022</v>
      </c>
      <c r="C7675" s="23" t="s">
        <v>2</v>
      </c>
      <c r="D7675" s="23" t="s">
        <v>73</v>
      </c>
      <c r="E7675" s="23" t="s">
        <v>285</v>
      </c>
      <c r="F7675" s="23" t="s">
        <v>343</v>
      </c>
      <c r="G7675" s="23" t="s">
        <v>558</v>
      </c>
      <c r="H7675" s="32" t="s">
        <v>355</v>
      </c>
      <c r="I7675" s="32" t="s">
        <v>579</v>
      </c>
      <c r="J7675" s="135">
        <v>60</v>
      </c>
      <c r="K7675" s="28">
        <v>0.12917000000000001</v>
      </c>
      <c r="L7675" s="28">
        <f t="shared" si="160"/>
        <v>0.18620999999999999</v>
      </c>
      <c r="M7675" s="28"/>
      <c r="O7675" s="77">
        <v>0.2497300058603287</v>
      </c>
      <c r="Q7675" s="135"/>
      <c r="R7675" s="27"/>
      <c r="BF7675" s="106"/>
    </row>
    <row r="7676" spans="1:58" x14ac:dyDescent="0.25">
      <c r="A7676" t="s">
        <v>17</v>
      </c>
      <c r="B7676" s="23">
        <v>2022</v>
      </c>
      <c r="C7676" s="23" t="s">
        <v>3</v>
      </c>
      <c r="D7676" s="23" t="s">
        <v>493</v>
      </c>
      <c r="E7676" s="23" t="s">
        <v>285</v>
      </c>
      <c r="F7676" s="23" t="s">
        <v>343</v>
      </c>
      <c r="G7676" s="23" t="s">
        <v>558</v>
      </c>
      <c r="H7676" s="32" t="s">
        <v>355</v>
      </c>
      <c r="I7676" s="32" t="s">
        <v>579</v>
      </c>
      <c r="J7676" s="135">
        <v>58</v>
      </c>
      <c r="K7676" s="28">
        <v>0.11588</v>
      </c>
      <c r="L7676" s="28">
        <f t="shared" si="160"/>
        <v>0.16936999999999999</v>
      </c>
      <c r="M7676" s="28"/>
      <c r="O7676" s="77">
        <v>0.25554001331329351</v>
      </c>
      <c r="Q7676" s="135"/>
      <c r="R7676" s="27"/>
      <c r="BF7676" s="106"/>
    </row>
    <row r="7677" spans="1:58" x14ac:dyDescent="0.25">
      <c r="A7677" t="s">
        <v>17</v>
      </c>
      <c r="B7677" s="23">
        <v>2023</v>
      </c>
      <c r="C7677" s="23" t="s">
        <v>0</v>
      </c>
      <c r="D7677" s="23" t="s">
        <v>537</v>
      </c>
      <c r="E7677" s="23" t="s">
        <v>285</v>
      </c>
      <c r="F7677" s="23" t="s">
        <v>343</v>
      </c>
      <c r="G7677" s="23" t="s">
        <v>558</v>
      </c>
      <c r="H7677" s="32" t="s">
        <v>355</v>
      </c>
      <c r="I7677" s="32" t="s">
        <v>579</v>
      </c>
      <c r="J7677" s="135">
        <v>51</v>
      </c>
      <c r="K7677" s="28">
        <v>0.10836999999999999</v>
      </c>
      <c r="L7677" s="28">
        <f t="shared" si="160"/>
        <v>0.16944999999999999</v>
      </c>
      <c r="M7677" s="28"/>
      <c r="O7677" s="77">
        <v>0.26218000054359442</v>
      </c>
      <c r="Q7677" s="135"/>
      <c r="R7677" s="27"/>
      <c r="BF7677" s="106"/>
    </row>
    <row r="7678" spans="1:58" x14ac:dyDescent="0.25">
      <c r="A7678" t="s">
        <v>17</v>
      </c>
      <c r="B7678" s="23">
        <v>2019</v>
      </c>
      <c r="C7678" s="23" t="s">
        <v>0</v>
      </c>
      <c r="D7678" s="23" t="s">
        <v>59</v>
      </c>
      <c r="E7678" s="23" t="s">
        <v>287</v>
      </c>
      <c r="F7678" s="23" t="s">
        <v>344</v>
      </c>
      <c r="G7678" s="23" t="s">
        <v>558</v>
      </c>
      <c r="H7678" s="32" t="s">
        <v>355</v>
      </c>
      <c r="I7678" s="32" t="s">
        <v>579</v>
      </c>
      <c r="J7678" s="135">
        <v>49</v>
      </c>
      <c r="K7678" s="28">
        <v>0.1701</v>
      </c>
      <c r="L7678" s="28">
        <f t="shared" si="160"/>
        <v>0.25527</v>
      </c>
      <c r="M7678" s="28"/>
      <c r="O7678" s="77">
        <v>0.31793001294136047</v>
      </c>
      <c r="Q7678" s="135"/>
      <c r="R7678" s="27"/>
      <c r="BF7678" s="106"/>
    </row>
    <row r="7679" spans="1:58" x14ac:dyDescent="0.25">
      <c r="A7679" t="s">
        <v>17</v>
      </c>
      <c r="B7679" s="23">
        <v>2019</v>
      </c>
      <c r="C7679" s="23" t="s">
        <v>1</v>
      </c>
      <c r="D7679" s="23" t="s">
        <v>60</v>
      </c>
      <c r="E7679" s="23" t="s">
        <v>287</v>
      </c>
      <c r="F7679" s="23" t="s">
        <v>344</v>
      </c>
      <c r="G7679" s="23" t="s">
        <v>558</v>
      </c>
      <c r="H7679" s="32" t="s">
        <v>355</v>
      </c>
      <c r="I7679" s="32" t="s">
        <v>579</v>
      </c>
      <c r="J7679" s="135">
        <v>51</v>
      </c>
      <c r="K7679" s="28">
        <v>0.18049000000000001</v>
      </c>
      <c r="L7679" s="28">
        <f t="shared" si="160"/>
        <v>0.25738</v>
      </c>
      <c r="M7679" s="28"/>
      <c r="O7679" s="77">
        <v>0.29095000028610229</v>
      </c>
      <c r="Q7679" s="135"/>
      <c r="R7679" s="27"/>
      <c r="BF7679" s="106"/>
    </row>
    <row r="7680" spans="1:58" x14ac:dyDescent="0.25">
      <c r="A7680" t="s">
        <v>17</v>
      </c>
      <c r="B7680" s="23">
        <v>2019</v>
      </c>
      <c r="C7680" s="23" t="s">
        <v>2</v>
      </c>
      <c r="D7680" s="23" t="s">
        <v>61</v>
      </c>
      <c r="E7680" s="23" t="s">
        <v>287</v>
      </c>
      <c r="F7680" s="23" t="s">
        <v>344</v>
      </c>
      <c r="G7680" s="23" t="s">
        <v>558</v>
      </c>
      <c r="H7680" s="32" t="s">
        <v>355</v>
      </c>
      <c r="I7680" s="32" t="s">
        <v>579</v>
      </c>
      <c r="J7680" s="135">
        <v>54</v>
      </c>
      <c r="K7680" s="28">
        <v>0.20093</v>
      </c>
      <c r="L7680" s="28">
        <f t="shared" si="160"/>
        <v>0.25263000000000002</v>
      </c>
      <c r="M7680" s="28"/>
      <c r="O7680" s="77">
        <v>0.2629300057888031</v>
      </c>
      <c r="Q7680" s="135"/>
      <c r="R7680" s="27"/>
      <c r="BF7680" s="106"/>
    </row>
    <row r="7681" spans="1:58" x14ac:dyDescent="0.25">
      <c r="A7681" t="s">
        <v>17</v>
      </c>
      <c r="B7681" s="23">
        <v>2019</v>
      </c>
      <c r="C7681" s="23" t="s">
        <v>3</v>
      </c>
      <c r="D7681" s="23" t="s">
        <v>62</v>
      </c>
      <c r="E7681" s="23" t="s">
        <v>287</v>
      </c>
      <c r="F7681" s="23" t="s">
        <v>344</v>
      </c>
      <c r="G7681" s="23" t="s">
        <v>558</v>
      </c>
      <c r="H7681" s="32" t="s">
        <v>355</v>
      </c>
      <c r="I7681" s="32" t="s">
        <v>579</v>
      </c>
      <c r="J7681" s="135">
        <v>56</v>
      </c>
      <c r="K7681" s="28">
        <v>0.20089000000000001</v>
      </c>
      <c r="L7681" s="28">
        <f t="shared" si="160"/>
        <v>0.22386</v>
      </c>
      <c r="M7681" s="28"/>
      <c r="O7681" s="77">
        <v>0.230880007147789</v>
      </c>
      <c r="Q7681" s="135"/>
      <c r="R7681" s="27"/>
      <c r="BF7681" s="106"/>
    </row>
    <row r="7682" spans="1:58" x14ac:dyDescent="0.25">
      <c r="A7682" t="s">
        <v>17</v>
      </c>
      <c r="B7682" s="23">
        <v>2020</v>
      </c>
      <c r="C7682" s="23" t="s">
        <v>0</v>
      </c>
      <c r="D7682" s="23" t="s">
        <v>63</v>
      </c>
      <c r="E7682" s="23" t="s">
        <v>287</v>
      </c>
      <c r="F7682" s="23" t="s">
        <v>344</v>
      </c>
      <c r="G7682" s="23" t="s">
        <v>558</v>
      </c>
      <c r="H7682" s="32" t="s">
        <v>355</v>
      </c>
      <c r="I7682" s="32" t="s">
        <v>579</v>
      </c>
      <c r="J7682" s="135">
        <v>59</v>
      </c>
      <c r="K7682" s="28">
        <v>0.18803</v>
      </c>
      <c r="L7682" s="28">
        <f t="shared" ref="L7682:L7745" si="161">SUMIFS(K:K, E:E, G7682, D:D, D7682, I:I, I7682)</f>
        <v>0.19012999999999999</v>
      </c>
      <c r="M7682" s="28"/>
      <c r="O7682" s="77">
        <v>0.1393100023269653</v>
      </c>
      <c r="Q7682" s="135"/>
      <c r="R7682" s="27"/>
      <c r="BF7682" s="106"/>
    </row>
    <row r="7683" spans="1:58" x14ac:dyDescent="0.25">
      <c r="A7683" t="s">
        <v>17</v>
      </c>
      <c r="B7683" s="23">
        <v>2020</v>
      </c>
      <c r="C7683" s="23" t="s">
        <v>1</v>
      </c>
      <c r="D7683" s="23" t="s">
        <v>64</v>
      </c>
      <c r="E7683" s="23" t="s">
        <v>287</v>
      </c>
      <c r="F7683" s="23" t="s">
        <v>344</v>
      </c>
      <c r="G7683" s="23" t="s">
        <v>558</v>
      </c>
      <c r="H7683" s="32" t="s">
        <v>355</v>
      </c>
      <c r="I7683" s="32" t="s">
        <v>579</v>
      </c>
      <c r="J7683" s="135">
        <v>56</v>
      </c>
      <c r="K7683" s="28">
        <v>0.16142999999999999</v>
      </c>
      <c r="L7683" s="28">
        <f t="shared" si="161"/>
        <v>0.15409999999999999</v>
      </c>
      <c r="M7683" s="28"/>
      <c r="O7683" s="77">
        <v>0.17129999399185181</v>
      </c>
      <c r="Q7683" s="135"/>
      <c r="R7683" s="27"/>
      <c r="BF7683" s="106"/>
    </row>
    <row r="7684" spans="1:58" x14ac:dyDescent="0.25">
      <c r="A7684" t="s">
        <v>17</v>
      </c>
      <c r="B7684" s="23">
        <v>2020</v>
      </c>
      <c r="C7684" s="23" t="s">
        <v>2</v>
      </c>
      <c r="D7684" s="23" t="s">
        <v>65</v>
      </c>
      <c r="E7684" s="23" t="s">
        <v>287</v>
      </c>
      <c r="F7684" s="23" t="s">
        <v>344</v>
      </c>
      <c r="G7684" s="23" t="s">
        <v>558</v>
      </c>
      <c r="H7684" s="32" t="s">
        <v>355</v>
      </c>
      <c r="I7684" s="32" t="s">
        <v>579</v>
      </c>
      <c r="J7684" s="135">
        <v>53</v>
      </c>
      <c r="K7684" s="28">
        <v>0.14692</v>
      </c>
      <c r="L7684" s="28">
        <f t="shared" si="161"/>
        <v>0.13805999999999999</v>
      </c>
      <c r="M7684" s="28"/>
      <c r="O7684" s="77">
        <v>0.2179500013589859</v>
      </c>
      <c r="Q7684" s="135"/>
      <c r="R7684" s="27"/>
      <c r="BF7684" s="106"/>
    </row>
    <row r="7685" spans="1:58" x14ac:dyDescent="0.25">
      <c r="A7685" t="s">
        <v>17</v>
      </c>
      <c r="B7685" s="23">
        <v>2020</v>
      </c>
      <c r="C7685" s="23" t="s">
        <v>3</v>
      </c>
      <c r="D7685" s="23" t="s">
        <v>66</v>
      </c>
      <c r="E7685" s="23" t="s">
        <v>287</v>
      </c>
      <c r="F7685" s="23" t="s">
        <v>344</v>
      </c>
      <c r="G7685" s="23" t="s">
        <v>558</v>
      </c>
      <c r="H7685" s="32" t="s">
        <v>355</v>
      </c>
      <c r="I7685" s="32" t="s">
        <v>579</v>
      </c>
      <c r="J7685" s="135">
        <v>46</v>
      </c>
      <c r="K7685" s="28">
        <v>0.13736000000000001</v>
      </c>
      <c r="L7685" s="28">
        <f t="shared" si="161"/>
        <v>0.15487999999999999</v>
      </c>
      <c r="M7685" s="28"/>
      <c r="O7685" s="77">
        <v>0.24258999526500699</v>
      </c>
      <c r="Q7685" s="135"/>
      <c r="R7685" s="27"/>
      <c r="BF7685" s="106"/>
    </row>
    <row r="7686" spans="1:58" x14ac:dyDescent="0.25">
      <c r="A7686" t="s">
        <v>17</v>
      </c>
      <c r="B7686" s="23">
        <v>2021</v>
      </c>
      <c r="C7686" s="23" t="s">
        <v>0</v>
      </c>
      <c r="D7686" s="23" t="s">
        <v>67</v>
      </c>
      <c r="E7686" s="23" t="s">
        <v>287</v>
      </c>
      <c r="F7686" s="23" t="s">
        <v>344</v>
      </c>
      <c r="G7686" s="23" t="s">
        <v>558</v>
      </c>
      <c r="H7686" s="32" t="s">
        <v>355</v>
      </c>
      <c r="I7686" s="32" t="s">
        <v>579</v>
      </c>
      <c r="J7686" s="135">
        <v>40</v>
      </c>
      <c r="K7686" s="28">
        <v>0.14465</v>
      </c>
      <c r="L7686" s="28">
        <f t="shared" si="161"/>
        <v>0.17272999999999999</v>
      </c>
      <c r="M7686" s="28"/>
      <c r="O7686" s="77">
        <v>0.2547299861907959</v>
      </c>
      <c r="Q7686" s="135"/>
      <c r="R7686" s="27"/>
      <c r="BF7686" s="106"/>
    </row>
    <row r="7687" spans="1:58" x14ac:dyDescent="0.25">
      <c r="A7687" t="s">
        <v>17</v>
      </c>
      <c r="B7687" s="23">
        <v>2021</v>
      </c>
      <c r="C7687" s="23" t="s">
        <v>1</v>
      </c>
      <c r="D7687" s="23" t="s">
        <v>68</v>
      </c>
      <c r="E7687" s="23" t="s">
        <v>287</v>
      </c>
      <c r="F7687" s="23" t="s">
        <v>344</v>
      </c>
      <c r="G7687" s="23" t="s">
        <v>558</v>
      </c>
      <c r="H7687" s="32" t="s">
        <v>355</v>
      </c>
      <c r="I7687" s="32" t="s">
        <v>579</v>
      </c>
      <c r="J7687" s="135">
        <v>42</v>
      </c>
      <c r="K7687" s="28">
        <v>0.21893000000000001</v>
      </c>
      <c r="L7687" s="28">
        <f t="shared" si="161"/>
        <v>0.20046</v>
      </c>
      <c r="M7687" s="28"/>
      <c r="O7687" s="77">
        <v>0.25255998969078058</v>
      </c>
      <c r="Q7687" s="135"/>
      <c r="R7687" s="27"/>
      <c r="BF7687" s="106"/>
    </row>
    <row r="7688" spans="1:58" x14ac:dyDescent="0.25">
      <c r="A7688" t="s">
        <v>17</v>
      </c>
      <c r="B7688" s="23">
        <v>2021</v>
      </c>
      <c r="C7688" s="23" t="s">
        <v>2</v>
      </c>
      <c r="D7688" s="23" t="s">
        <v>69</v>
      </c>
      <c r="E7688" s="23" t="s">
        <v>287</v>
      </c>
      <c r="F7688" s="23" t="s">
        <v>344</v>
      </c>
      <c r="G7688" s="23" t="s">
        <v>558</v>
      </c>
      <c r="H7688" s="32" t="s">
        <v>355</v>
      </c>
      <c r="I7688" s="32" t="s">
        <v>579</v>
      </c>
      <c r="J7688" s="135">
        <v>44</v>
      </c>
      <c r="K7688" s="28">
        <v>0.19774</v>
      </c>
      <c r="L7688" s="28">
        <f t="shared" si="161"/>
        <v>0.20088</v>
      </c>
      <c r="M7688" s="28"/>
      <c r="O7688" s="77">
        <v>0.26715001463890081</v>
      </c>
      <c r="Q7688" s="135"/>
      <c r="R7688" s="27"/>
      <c r="BF7688" s="106"/>
    </row>
    <row r="7689" spans="1:58" x14ac:dyDescent="0.25">
      <c r="A7689" t="s">
        <v>17</v>
      </c>
      <c r="B7689" s="23">
        <v>2021</v>
      </c>
      <c r="C7689" s="23" t="s">
        <v>3</v>
      </c>
      <c r="D7689" s="23" t="s">
        <v>70</v>
      </c>
      <c r="E7689" s="23" t="s">
        <v>287</v>
      </c>
      <c r="F7689" s="23" t="s">
        <v>344</v>
      </c>
      <c r="G7689" s="23" t="s">
        <v>558</v>
      </c>
      <c r="H7689" s="32" t="s">
        <v>355</v>
      </c>
      <c r="I7689" s="32" t="s">
        <v>579</v>
      </c>
      <c r="J7689" s="135">
        <v>45</v>
      </c>
      <c r="K7689" s="28">
        <v>0.21546999999999999</v>
      </c>
      <c r="L7689" s="28">
        <f t="shared" si="161"/>
        <v>0.19864000000000001</v>
      </c>
      <c r="M7689" s="28"/>
      <c r="O7689" s="77">
        <v>0.26399001479148859</v>
      </c>
      <c r="Q7689" s="135"/>
      <c r="R7689" s="27"/>
      <c r="BF7689" s="106"/>
    </row>
    <row r="7690" spans="1:58" x14ac:dyDescent="0.25">
      <c r="A7690" t="s">
        <v>17</v>
      </c>
      <c r="B7690" s="23">
        <v>2022</v>
      </c>
      <c r="C7690" s="23" t="s">
        <v>0</v>
      </c>
      <c r="D7690" s="23" t="s">
        <v>71</v>
      </c>
      <c r="E7690" s="23" t="s">
        <v>287</v>
      </c>
      <c r="F7690" s="23" t="s">
        <v>344</v>
      </c>
      <c r="G7690" s="23" t="s">
        <v>558</v>
      </c>
      <c r="H7690" s="32" t="s">
        <v>355</v>
      </c>
      <c r="I7690" s="32" t="s">
        <v>579</v>
      </c>
      <c r="J7690" s="135">
        <v>51</v>
      </c>
      <c r="K7690" s="28">
        <v>0.19023999999999999</v>
      </c>
      <c r="L7690" s="28">
        <f t="shared" si="161"/>
        <v>0.19358</v>
      </c>
      <c r="M7690" s="28"/>
      <c r="O7690" s="77">
        <v>0.26568999886512762</v>
      </c>
      <c r="Q7690" s="135"/>
      <c r="R7690" s="27"/>
      <c r="BF7690" s="106"/>
    </row>
    <row r="7691" spans="1:58" x14ac:dyDescent="0.25">
      <c r="A7691" t="s">
        <v>17</v>
      </c>
      <c r="B7691" s="23">
        <v>2022</v>
      </c>
      <c r="C7691" s="23" t="s">
        <v>1</v>
      </c>
      <c r="D7691" s="23" t="s">
        <v>72</v>
      </c>
      <c r="E7691" s="23" t="s">
        <v>287</v>
      </c>
      <c r="F7691" s="23" t="s">
        <v>344</v>
      </c>
      <c r="G7691" s="23" t="s">
        <v>558</v>
      </c>
      <c r="H7691" s="32" t="s">
        <v>355</v>
      </c>
      <c r="I7691" s="32" t="s">
        <v>579</v>
      </c>
      <c r="J7691" s="135">
        <v>52</v>
      </c>
      <c r="K7691" s="28">
        <v>0.16505</v>
      </c>
      <c r="L7691" s="28">
        <f t="shared" si="161"/>
        <v>0.18129999999999999</v>
      </c>
      <c r="M7691" s="28"/>
      <c r="O7691" s="77">
        <v>0.27766001224517822</v>
      </c>
      <c r="Q7691" s="135"/>
      <c r="R7691" s="27"/>
      <c r="BF7691" s="106"/>
    </row>
    <row r="7692" spans="1:58" x14ac:dyDescent="0.25">
      <c r="A7692" t="s">
        <v>17</v>
      </c>
      <c r="B7692" s="23">
        <v>2022</v>
      </c>
      <c r="C7692" s="23" t="s">
        <v>2</v>
      </c>
      <c r="D7692" s="23" t="s">
        <v>73</v>
      </c>
      <c r="E7692" s="23" t="s">
        <v>287</v>
      </c>
      <c r="F7692" s="23" t="s">
        <v>344</v>
      </c>
      <c r="G7692" s="23" t="s">
        <v>558</v>
      </c>
      <c r="H7692" s="32" t="s">
        <v>355</v>
      </c>
      <c r="I7692" s="32" t="s">
        <v>579</v>
      </c>
      <c r="J7692" s="135">
        <v>49</v>
      </c>
      <c r="K7692" s="28">
        <v>0.20619000000000001</v>
      </c>
      <c r="L7692" s="28">
        <f t="shared" si="161"/>
        <v>0.18620999999999999</v>
      </c>
      <c r="M7692" s="28"/>
      <c r="O7692" s="77">
        <v>0.2497300058603287</v>
      </c>
      <c r="Q7692" s="135"/>
      <c r="R7692" s="27"/>
      <c r="BF7692" s="106"/>
    </row>
    <row r="7693" spans="1:58" x14ac:dyDescent="0.25">
      <c r="A7693" t="s">
        <v>17</v>
      </c>
      <c r="B7693" s="23">
        <v>2022</v>
      </c>
      <c r="C7693" s="23" t="s">
        <v>3</v>
      </c>
      <c r="D7693" s="23" t="s">
        <v>493</v>
      </c>
      <c r="E7693" s="23" t="s">
        <v>287</v>
      </c>
      <c r="F7693" s="23" t="s">
        <v>344</v>
      </c>
      <c r="G7693" s="23" t="s">
        <v>558</v>
      </c>
      <c r="H7693" s="32" t="s">
        <v>355</v>
      </c>
      <c r="I7693" s="32" t="s">
        <v>579</v>
      </c>
      <c r="J7693" s="135">
        <v>46</v>
      </c>
      <c r="K7693" s="28">
        <v>0.17935000000000001</v>
      </c>
      <c r="L7693" s="28">
        <f t="shared" si="161"/>
        <v>0.16936999999999999</v>
      </c>
      <c r="M7693" s="28"/>
      <c r="O7693" s="77">
        <v>0.25554001331329351</v>
      </c>
      <c r="Q7693" s="135"/>
      <c r="R7693" s="27"/>
      <c r="BF7693" s="106"/>
    </row>
    <row r="7694" spans="1:58" x14ac:dyDescent="0.25">
      <c r="A7694" t="s">
        <v>17</v>
      </c>
      <c r="B7694" s="23">
        <v>2023</v>
      </c>
      <c r="C7694" s="23" t="s">
        <v>0</v>
      </c>
      <c r="D7694" s="23" t="s">
        <v>537</v>
      </c>
      <c r="E7694" s="23" t="s">
        <v>287</v>
      </c>
      <c r="F7694" s="23" t="s">
        <v>344</v>
      </c>
      <c r="G7694" s="23" t="s">
        <v>558</v>
      </c>
      <c r="H7694" s="32" t="s">
        <v>355</v>
      </c>
      <c r="I7694" s="32" t="s">
        <v>579</v>
      </c>
      <c r="J7694" s="135">
        <v>43</v>
      </c>
      <c r="K7694" s="28">
        <v>0.21637000000000001</v>
      </c>
      <c r="L7694" s="28">
        <f t="shared" si="161"/>
        <v>0.16944999999999999</v>
      </c>
      <c r="M7694" s="28"/>
      <c r="O7694" s="77">
        <v>0.26218000054359442</v>
      </c>
      <c r="Q7694" s="135"/>
      <c r="R7694" s="27"/>
      <c r="BF7694" s="106"/>
    </row>
    <row r="7695" spans="1:58" x14ac:dyDescent="0.25">
      <c r="A7695" t="s">
        <v>17</v>
      </c>
      <c r="B7695" s="23">
        <v>2019</v>
      </c>
      <c r="C7695" s="23" t="s">
        <v>0</v>
      </c>
      <c r="D7695" s="23" t="s">
        <v>59</v>
      </c>
      <c r="E7695" s="23" t="s">
        <v>289</v>
      </c>
      <c r="F7695" s="23" t="s">
        <v>345</v>
      </c>
      <c r="G7695" s="23" t="s">
        <v>543</v>
      </c>
      <c r="H7695" s="32" t="s">
        <v>351</v>
      </c>
      <c r="I7695" s="32" t="s">
        <v>579</v>
      </c>
      <c r="J7695" s="135">
        <v>25</v>
      </c>
      <c r="K7695" s="28">
        <v>0.28571000000000002</v>
      </c>
      <c r="L7695" s="28">
        <f t="shared" si="161"/>
        <v>0.31378</v>
      </c>
      <c r="M7695" s="28"/>
      <c r="O7695" s="77">
        <v>0.31793001294136047</v>
      </c>
      <c r="Q7695" s="135"/>
      <c r="R7695" s="27"/>
      <c r="BF7695" s="106"/>
    </row>
    <row r="7696" spans="1:58" x14ac:dyDescent="0.25">
      <c r="A7696" t="s">
        <v>17</v>
      </c>
      <c r="B7696" s="23">
        <v>2019</v>
      </c>
      <c r="C7696" s="23" t="s">
        <v>1</v>
      </c>
      <c r="D7696" s="23" t="s">
        <v>60</v>
      </c>
      <c r="E7696" s="23" t="s">
        <v>289</v>
      </c>
      <c r="F7696" s="23" t="s">
        <v>345</v>
      </c>
      <c r="G7696" s="23" t="s">
        <v>543</v>
      </c>
      <c r="H7696" s="32" t="s">
        <v>351</v>
      </c>
      <c r="I7696" s="32" t="s">
        <v>579</v>
      </c>
      <c r="J7696" s="135">
        <v>23</v>
      </c>
      <c r="K7696" s="28">
        <v>0.24731</v>
      </c>
      <c r="L7696" s="28">
        <f t="shared" si="161"/>
        <v>0.27926000000000001</v>
      </c>
      <c r="M7696" s="28"/>
      <c r="O7696" s="77">
        <v>0.29095000028610229</v>
      </c>
      <c r="Q7696" s="135"/>
      <c r="R7696" s="27"/>
      <c r="BF7696" s="106"/>
    </row>
    <row r="7697" spans="1:58" x14ac:dyDescent="0.25">
      <c r="A7697" t="s">
        <v>17</v>
      </c>
      <c r="B7697" s="23">
        <v>2019</v>
      </c>
      <c r="C7697" s="23" t="s">
        <v>2</v>
      </c>
      <c r="D7697" s="23" t="s">
        <v>61</v>
      </c>
      <c r="E7697" s="23" t="s">
        <v>289</v>
      </c>
      <c r="F7697" s="23" t="s">
        <v>345</v>
      </c>
      <c r="G7697" s="23" t="s">
        <v>543</v>
      </c>
      <c r="H7697" s="32" t="s">
        <v>351</v>
      </c>
      <c r="I7697" s="32" t="s">
        <v>579</v>
      </c>
      <c r="J7697" s="135">
        <v>24</v>
      </c>
      <c r="K7697" s="28">
        <v>0.23158000000000001</v>
      </c>
      <c r="L7697" s="28">
        <f t="shared" si="161"/>
        <v>0.25580999999999998</v>
      </c>
      <c r="M7697" s="28"/>
      <c r="O7697" s="77">
        <v>0.2629300057888031</v>
      </c>
      <c r="Q7697" s="135"/>
      <c r="R7697" s="27"/>
      <c r="BF7697" s="106"/>
    </row>
    <row r="7698" spans="1:58" x14ac:dyDescent="0.25">
      <c r="A7698" t="s">
        <v>17</v>
      </c>
      <c r="B7698" s="23">
        <v>2019</v>
      </c>
      <c r="C7698" s="23" t="s">
        <v>3</v>
      </c>
      <c r="D7698" s="23" t="s">
        <v>62</v>
      </c>
      <c r="E7698" s="23" t="s">
        <v>289</v>
      </c>
      <c r="F7698" s="23" t="s">
        <v>345</v>
      </c>
      <c r="G7698" s="23" t="s">
        <v>543</v>
      </c>
      <c r="H7698" s="32" t="s">
        <v>351</v>
      </c>
      <c r="I7698" s="32" t="s">
        <v>579</v>
      </c>
      <c r="J7698" s="135">
        <v>23</v>
      </c>
      <c r="K7698" s="28">
        <v>0.23913000000000001</v>
      </c>
      <c r="L7698" s="28">
        <f t="shared" si="161"/>
        <v>0.23574999999999999</v>
      </c>
      <c r="M7698" s="28"/>
      <c r="O7698" s="77">
        <v>0.230880007147789</v>
      </c>
      <c r="Q7698" s="135"/>
      <c r="R7698" s="27"/>
      <c r="BF7698" s="106"/>
    </row>
    <row r="7699" spans="1:58" x14ac:dyDescent="0.25">
      <c r="A7699" t="s">
        <v>17</v>
      </c>
      <c r="B7699" s="23">
        <v>2020</v>
      </c>
      <c r="C7699" s="23" t="s">
        <v>0</v>
      </c>
      <c r="D7699" s="23" t="s">
        <v>63</v>
      </c>
      <c r="E7699" s="23" t="s">
        <v>289</v>
      </c>
      <c r="F7699" s="23" t="s">
        <v>345</v>
      </c>
      <c r="G7699" s="23" t="s">
        <v>543</v>
      </c>
      <c r="H7699" s="32" t="s">
        <v>351</v>
      </c>
      <c r="I7699" s="32" t="s">
        <v>579</v>
      </c>
      <c r="J7699" s="135">
        <v>26</v>
      </c>
      <c r="K7699" s="28">
        <v>0.22115000000000001</v>
      </c>
      <c r="L7699" s="28">
        <f t="shared" si="161"/>
        <v>0.19363</v>
      </c>
      <c r="M7699" s="28"/>
      <c r="O7699" s="77">
        <v>0.1393100023269653</v>
      </c>
      <c r="Q7699" s="135"/>
      <c r="R7699" s="27"/>
      <c r="BF7699" s="106"/>
    </row>
    <row r="7700" spans="1:58" x14ac:dyDescent="0.25">
      <c r="A7700" t="s">
        <v>17</v>
      </c>
      <c r="B7700" s="23">
        <v>2020</v>
      </c>
      <c r="C7700" s="23" t="s">
        <v>1</v>
      </c>
      <c r="D7700" s="23" t="s">
        <v>64</v>
      </c>
      <c r="E7700" s="23" t="s">
        <v>289</v>
      </c>
      <c r="F7700" s="23" t="s">
        <v>345</v>
      </c>
      <c r="G7700" s="23" t="s">
        <v>543</v>
      </c>
      <c r="H7700" s="32" t="s">
        <v>351</v>
      </c>
      <c r="I7700" s="32" t="s">
        <v>579</v>
      </c>
      <c r="J7700" s="135">
        <v>24</v>
      </c>
      <c r="K7700" s="28">
        <v>0.24742</v>
      </c>
      <c r="L7700" s="28">
        <f t="shared" si="161"/>
        <v>0.18768000000000001</v>
      </c>
      <c r="M7700" s="28"/>
      <c r="O7700" s="77">
        <v>0.17129999399185181</v>
      </c>
      <c r="Q7700" s="135"/>
      <c r="R7700" s="27"/>
      <c r="BF7700" s="106"/>
    </row>
    <row r="7701" spans="1:58" x14ac:dyDescent="0.25">
      <c r="A7701" t="s">
        <v>17</v>
      </c>
      <c r="B7701" s="23">
        <v>2020</v>
      </c>
      <c r="C7701" s="23" t="s">
        <v>2</v>
      </c>
      <c r="D7701" s="23" t="s">
        <v>65</v>
      </c>
      <c r="E7701" s="23" t="s">
        <v>289</v>
      </c>
      <c r="F7701" s="23" t="s">
        <v>345</v>
      </c>
      <c r="G7701" s="23" t="s">
        <v>543</v>
      </c>
      <c r="H7701" s="32" t="s">
        <v>351</v>
      </c>
      <c r="I7701" s="32" t="s">
        <v>579</v>
      </c>
      <c r="J7701" s="135">
        <v>18</v>
      </c>
      <c r="K7701" s="28">
        <v>0.20548</v>
      </c>
      <c r="L7701" s="28">
        <f t="shared" si="161"/>
        <v>0.16774</v>
      </c>
      <c r="M7701" s="28"/>
      <c r="O7701" s="77">
        <v>0.2179500013589859</v>
      </c>
      <c r="Q7701" s="135"/>
      <c r="R7701" s="27"/>
      <c r="BF7701" s="106"/>
    </row>
    <row r="7702" spans="1:58" x14ac:dyDescent="0.25">
      <c r="A7702" t="s">
        <v>17</v>
      </c>
      <c r="B7702" s="23">
        <v>2020</v>
      </c>
      <c r="C7702" s="23" t="s">
        <v>3</v>
      </c>
      <c r="D7702" s="23" t="s">
        <v>66</v>
      </c>
      <c r="E7702" s="23" t="s">
        <v>289</v>
      </c>
      <c r="F7702" s="23" t="s">
        <v>345</v>
      </c>
      <c r="G7702" s="23" t="s">
        <v>543</v>
      </c>
      <c r="H7702" s="32" t="s">
        <v>351</v>
      </c>
      <c r="I7702" s="32" t="s">
        <v>579</v>
      </c>
      <c r="J7702" s="135">
        <v>17</v>
      </c>
      <c r="K7702" s="28">
        <v>0.16667000000000001</v>
      </c>
      <c r="L7702" s="28">
        <f t="shared" si="161"/>
        <v>0.16783000000000001</v>
      </c>
      <c r="M7702" s="28"/>
      <c r="O7702" s="77">
        <v>0.24258999526500699</v>
      </c>
      <c r="Q7702" s="135"/>
      <c r="R7702" s="27"/>
      <c r="BF7702" s="106"/>
    </row>
    <row r="7703" spans="1:58" x14ac:dyDescent="0.25">
      <c r="A7703" t="s">
        <v>17</v>
      </c>
      <c r="B7703" s="23">
        <v>2021</v>
      </c>
      <c r="C7703" s="23" t="s">
        <v>0</v>
      </c>
      <c r="D7703" s="23" t="s">
        <v>67</v>
      </c>
      <c r="E7703" s="23" t="s">
        <v>289</v>
      </c>
      <c r="F7703" s="23" t="s">
        <v>345</v>
      </c>
      <c r="G7703" s="23" t="s">
        <v>543</v>
      </c>
      <c r="H7703" s="32" t="s">
        <v>351</v>
      </c>
      <c r="I7703" s="32" t="s">
        <v>579</v>
      </c>
      <c r="J7703" s="135">
        <v>14</v>
      </c>
      <c r="K7703" s="28">
        <v>0.19642999999999999</v>
      </c>
      <c r="L7703" s="28">
        <f t="shared" si="161"/>
        <v>0.19636000000000001</v>
      </c>
      <c r="M7703" s="28"/>
      <c r="O7703" s="77">
        <v>0.2547299861907959</v>
      </c>
      <c r="Q7703" s="135"/>
      <c r="R7703" s="27"/>
      <c r="BF7703" s="106"/>
    </row>
    <row r="7704" spans="1:58" x14ac:dyDescent="0.25">
      <c r="A7704" t="s">
        <v>17</v>
      </c>
      <c r="B7704" s="23">
        <v>2021</v>
      </c>
      <c r="C7704" s="23" t="s">
        <v>1</v>
      </c>
      <c r="D7704" s="23" t="s">
        <v>68</v>
      </c>
      <c r="E7704" s="23" t="s">
        <v>289</v>
      </c>
      <c r="F7704" s="23" t="s">
        <v>345</v>
      </c>
      <c r="G7704" s="23" t="s">
        <v>543</v>
      </c>
      <c r="H7704" s="32" t="s">
        <v>351</v>
      </c>
      <c r="I7704" s="32" t="s">
        <v>579</v>
      </c>
      <c r="J7704" s="135">
        <v>17</v>
      </c>
      <c r="K7704" s="28">
        <v>0.19697000000000001</v>
      </c>
      <c r="L7704" s="28">
        <f t="shared" si="161"/>
        <v>0.19217999999999999</v>
      </c>
      <c r="M7704" s="28"/>
      <c r="O7704" s="77">
        <v>0.25255998969078058</v>
      </c>
      <c r="Q7704" s="135"/>
      <c r="R7704" s="27"/>
      <c r="BF7704" s="106"/>
    </row>
    <row r="7705" spans="1:58" x14ac:dyDescent="0.25">
      <c r="A7705" t="s">
        <v>17</v>
      </c>
      <c r="B7705" s="23">
        <v>2021</v>
      </c>
      <c r="C7705" s="23" t="s">
        <v>2</v>
      </c>
      <c r="D7705" s="23" t="s">
        <v>69</v>
      </c>
      <c r="E7705" s="23" t="s">
        <v>289</v>
      </c>
      <c r="F7705" s="23" t="s">
        <v>345</v>
      </c>
      <c r="G7705" s="23" t="s">
        <v>543</v>
      </c>
      <c r="H7705" s="32" t="s">
        <v>351</v>
      </c>
      <c r="I7705" s="32" t="s">
        <v>579</v>
      </c>
      <c r="J7705" s="135">
        <v>22</v>
      </c>
      <c r="K7705" s="28">
        <v>0.21839</v>
      </c>
      <c r="L7705" s="28">
        <f t="shared" si="161"/>
        <v>0.20252999999999999</v>
      </c>
      <c r="M7705" s="28"/>
      <c r="O7705" s="77">
        <v>0.26715001463890081</v>
      </c>
      <c r="Q7705" s="135"/>
      <c r="R7705" s="27"/>
      <c r="BF7705" s="106"/>
    </row>
    <row r="7706" spans="1:58" x14ac:dyDescent="0.25">
      <c r="A7706" t="s">
        <v>17</v>
      </c>
      <c r="B7706" s="23">
        <v>2021</v>
      </c>
      <c r="C7706" s="23" t="s">
        <v>3</v>
      </c>
      <c r="D7706" s="23" t="s">
        <v>70</v>
      </c>
      <c r="E7706" s="23" t="s">
        <v>289</v>
      </c>
      <c r="F7706" s="23" t="s">
        <v>345</v>
      </c>
      <c r="G7706" s="23" t="s">
        <v>543</v>
      </c>
      <c r="H7706" s="32" t="s">
        <v>351</v>
      </c>
      <c r="I7706" s="32" t="s">
        <v>579</v>
      </c>
      <c r="J7706" s="135">
        <v>23</v>
      </c>
      <c r="K7706" s="28">
        <v>0.22581000000000001</v>
      </c>
      <c r="L7706" s="28">
        <f t="shared" si="161"/>
        <v>0.23008999999999999</v>
      </c>
      <c r="M7706" s="28"/>
      <c r="O7706" s="77">
        <v>0.26399001479148859</v>
      </c>
      <c r="Q7706" s="135"/>
      <c r="R7706" s="27"/>
      <c r="BF7706" s="106"/>
    </row>
    <row r="7707" spans="1:58" x14ac:dyDescent="0.25">
      <c r="A7707" t="s">
        <v>17</v>
      </c>
      <c r="B7707" s="23">
        <v>2022</v>
      </c>
      <c r="C7707" s="23" t="s">
        <v>0</v>
      </c>
      <c r="D7707" s="23" t="s">
        <v>71</v>
      </c>
      <c r="E7707" s="23" t="s">
        <v>289</v>
      </c>
      <c r="F7707" s="23" t="s">
        <v>345</v>
      </c>
      <c r="G7707" s="23" t="s">
        <v>543</v>
      </c>
      <c r="H7707" s="32" t="s">
        <v>351</v>
      </c>
      <c r="I7707" s="32" t="s">
        <v>579</v>
      </c>
      <c r="J7707" s="135">
        <v>25</v>
      </c>
      <c r="K7707" s="28">
        <v>0.23</v>
      </c>
      <c r="L7707" s="28">
        <f t="shared" si="161"/>
        <v>0.24176</v>
      </c>
      <c r="M7707" s="28"/>
      <c r="O7707" s="77">
        <v>0.26568999886512762</v>
      </c>
      <c r="Q7707" s="135"/>
      <c r="R7707" s="27"/>
      <c r="BF7707" s="106"/>
    </row>
    <row r="7708" spans="1:58" x14ac:dyDescent="0.25">
      <c r="A7708" t="s">
        <v>17</v>
      </c>
      <c r="B7708" s="23">
        <v>2022</v>
      </c>
      <c r="C7708" s="23" t="s">
        <v>1</v>
      </c>
      <c r="D7708" s="23" t="s">
        <v>72</v>
      </c>
      <c r="E7708" s="23" t="s">
        <v>289</v>
      </c>
      <c r="F7708" s="23" t="s">
        <v>345</v>
      </c>
      <c r="G7708" s="23" t="s">
        <v>543</v>
      </c>
      <c r="H7708" s="32" t="s">
        <v>351</v>
      </c>
      <c r="I7708" s="32" t="s">
        <v>579</v>
      </c>
      <c r="J7708" s="135">
        <v>26</v>
      </c>
      <c r="K7708" s="28">
        <v>0.30475999999999998</v>
      </c>
      <c r="L7708" s="28">
        <f t="shared" si="161"/>
        <v>0.26064999999999999</v>
      </c>
      <c r="M7708" s="28"/>
      <c r="O7708" s="77">
        <v>0.27766001224517822</v>
      </c>
      <c r="Q7708" s="135"/>
      <c r="R7708" s="27"/>
      <c r="BF7708" s="106"/>
    </row>
    <row r="7709" spans="1:58" x14ac:dyDescent="0.25">
      <c r="A7709" t="s">
        <v>17</v>
      </c>
      <c r="B7709" s="23">
        <v>2022</v>
      </c>
      <c r="C7709" s="23" t="s">
        <v>2</v>
      </c>
      <c r="D7709" s="23" t="s">
        <v>73</v>
      </c>
      <c r="E7709" s="23" t="s">
        <v>289</v>
      </c>
      <c r="F7709" s="23" t="s">
        <v>345</v>
      </c>
      <c r="G7709" s="23" t="s">
        <v>543</v>
      </c>
      <c r="H7709" s="32" t="s">
        <v>351</v>
      </c>
      <c r="I7709" s="32" t="s">
        <v>579</v>
      </c>
      <c r="J7709" s="135">
        <v>25</v>
      </c>
      <c r="K7709" s="28">
        <v>0.28283000000000003</v>
      </c>
      <c r="L7709" s="28">
        <f t="shared" si="161"/>
        <v>0.23877000000000001</v>
      </c>
      <c r="M7709" s="28"/>
      <c r="O7709" s="77">
        <v>0.2497300058603287</v>
      </c>
      <c r="Q7709" s="135"/>
      <c r="R7709" s="27"/>
      <c r="BF7709" s="106"/>
    </row>
    <row r="7710" spans="1:58" x14ac:dyDescent="0.25">
      <c r="A7710" t="s">
        <v>17</v>
      </c>
      <c r="B7710" s="23">
        <v>2022</v>
      </c>
      <c r="C7710" s="23" t="s">
        <v>3</v>
      </c>
      <c r="D7710" s="23" t="s">
        <v>493</v>
      </c>
      <c r="E7710" s="23" t="s">
        <v>289</v>
      </c>
      <c r="F7710" s="23" t="s">
        <v>345</v>
      </c>
      <c r="G7710" s="23" t="s">
        <v>543</v>
      </c>
      <c r="H7710" s="32" t="s">
        <v>351</v>
      </c>
      <c r="I7710" s="32" t="s">
        <v>579</v>
      </c>
      <c r="J7710" s="135">
        <v>25</v>
      </c>
      <c r="K7710" s="28">
        <v>0.27722999999999998</v>
      </c>
      <c r="L7710" s="28">
        <f t="shared" si="161"/>
        <v>0.20560999999999999</v>
      </c>
      <c r="M7710" s="28"/>
      <c r="O7710" s="77">
        <v>0.25554001331329351</v>
      </c>
      <c r="Q7710" s="135"/>
      <c r="R7710" s="27"/>
      <c r="BF7710" s="106"/>
    </row>
    <row r="7711" spans="1:58" x14ac:dyDescent="0.25">
      <c r="A7711" t="s">
        <v>17</v>
      </c>
      <c r="B7711" s="23">
        <v>2023</v>
      </c>
      <c r="C7711" s="23" t="s">
        <v>0</v>
      </c>
      <c r="D7711" s="23" t="s">
        <v>537</v>
      </c>
      <c r="E7711" s="23" t="s">
        <v>289</v>
      </c>
      <c r="F7711" s="23" t="s">
        <v>345</v>
      </c>
      <c r="G7711" s="23" t="s">
        <v>543</v>
      </c>
      <c r="H7711" s="32" t="s">
        <v>351</v>
      </c>
      <c r="I7711" s="32" t="s">
        <v>579</v>
      </c>
      <c r="J7711" s="135">
        <v>22</v>
      </c>
      <c r="K7711" s="28">
        <v>0.30336999999999997</v>
      </c>
      <c r="L7711" s="28">
        <f t="shared" si="161"/>
        <v>0.22727</v>
      </c>
      <c r="M7711" s="28"/>
      <c r="O7711" s="77">
        <v>0.26218000054359442</v>
      </c>
      <c r="Q7711" s="135"/>
      <c r="R7711" s="27"/>
      <c r="BF7711" s="106"/>
    </row>
    <row r="7712" spans="1:58" x14ac:dyDescent="0.25">
      <c r="A7712" t="s">
        <v>17</v>
      </c>
      <c r="B7712" s="23">
        <v>2019</v>
      </c>
      <c r="C7712" s="23" t="s">
        <v>0</v>
      </c>
      <c r="D7712" s="23" t="s">
        <v>59</v>
      </c>
      <c r="E7712" s="23" t="s">
        <v>291</v>
      </c>
      <c r="F7712" s="23" t="s">
        <v>346</v>
      </c>
      <c r="G7712" s="23" t="s">
        <v>552</v>
      </c>
      <c r="H7712" s="32" t="s">
        <v>354</v>
      </c>
      <c r="I7712" s="32" t="s">
        <v>579</v>
      </c>
      <c r="J7712" s="135">
        <v>32</v>
      </c>
      <c r="K7712" s="28">
        <v>0.28125</v>
      </c>
      <c r="L7712" s="28">
        <f t="shared" si="161"/>
        <v>0.24245</v>
      </c>
      <c r="M7712" s="28"/>
      <c r="O7712" s="77">
        <v>0.31793001294136047</v>
      </c>
      <c r="Q7712" s="135"/>
      <c r="R7712" s="27"/>
      <c r="BF7712" s="106"/>
    </row>
    <row r="7713" spans="1:58" x14ac:dyDescent="0.25">
      <c r="A7713" t="s">
        <v>17</v>
      </c>
      <c r="B7713" s="23">
        <v>2019</v>
      </c>
      <c r="C7713" s="23" t="s">
        <v>1</v>
      </c>
      <c r="D7713" s="23" t="s">
        <v>60</v>
      </c>
      <c r="E7713" s="23" t="s">
        <v>291</v>
      </c>
      <c r="F7713" s="23" t="s">
        <v>346</v>
      </c>
      <c r="G7713" s="23" t="s">
        <v>552</v>
      </c>
      <c r="H7713" s="32" t="s">
        <v>354</v>
      </c>
      <c r="I7713" s="32" t="s">
        <v>579</v>
      </c>
      <c r="J7713" s="135">
        <v>29</v>
      </c>
      <c r="K7713" s="28">
        <v>0.27585999999999999</v>
      </c>
      <c r="L7713" s="28">
        <f t="shared" si="161"/>
        <v>0.23713999999999999</v>
      </c>
      <c r="M7713" s="28"/>
      <c r="O7713" s="77">
        <v>0.29095000028610229</v>
      </c>
      <c r="Q7713" s="135"/>
      <c r="R7713" s="27"/>
      <c r="BF7713" s="106"/>
    </row>
    <row r="7714" spans="1:58" x14ac:dyDescent="0.25">
      <c r="A7714" t="s">
        <v>17</v>
      </c>
      <c r="B7714" s="23">
        <v>2019</v>
      </c>
      <c r="C7714" s="23" t="s">
        <v>2</v>
      </c>
      <c r="D7714" s="23" t="s">
        <v>61</v>
      </c>
      <c r="E7714" s="23" t="s">
        <v>291</v>
      </c>
      <c r="F7714" s="23" t="s">
        <v>346</v>
      </c>
      <c r="G7714" s="23" t="s">
        <v>552</v>
      </c>
      <c r="H7714" s="32" t="s">
        <v>354</v>
      </c>
      <c r="I7714" s="32" t="s">
        <v>579</v>
      </c>
      <c r="J7714" s="135">
        <v>28</v>
      </c>
      <c r="K7714" s="28">
        <v>0.27678999999999998</v>
      </c>
      <c r="L7714" s="28">
        <f t="shared" si="161"/>
        <v>0.24392</v>
      </c>
      <c r="M7714" s="28"/>
      <c r="O7714" s="77">
        <v>0.2629300057888031</v>
      </c>
      <c r="Q7714" s="135"/>
      <c r="R7714" s="27"/>
      <c r="BF7714" s="106"/>
    </row>
    <row r="7715" spans="1:58" x14ac:dyDescent="0.25">
      <c r="A7715" t="s">
        <v>17</v>
      </c>
      <c r="B7715" s="23">
        <v>2019</v>
      </c>
      <c r="C7715" s="23" t="s">
        <v>3</v>
      </c>
      <c r="D7715" s="23" t="s">
        <v>62</v>
      </c>
      <c r="E7715" s="23" t="s">
        <v>291</v>
      </c>
      <c r="F7715" s="23" t="s">
        <v>346</v>
      </c>
      <c r="G7715" s="23" t="s">
        <v>552</v>
      </c>
      <c r="H7715" s="32" t="s">
        <v>354</v>
      </c>
      <c r="I7715" s="32" t="s">
        <v>579</v>
      </c>
      <c r="J7715" s="135">
        <v>27</v>
      </c>
      <c r="K7715" s="28">
        <v>0.27522999999999997</v>
      </c>
      <c r="L7715" s="28">
        <f t="shared" si="161"/>
        <v>0.23752999999999999</v>
      </c>
      <c r="M7715" s="28"/>
      <c r="O7715" s="77">
        <v>0.230880007147789</v>
      </c>
      <c r="Q7715" s="135"/>
      <c r="R7715" s="27"/>
      <c r="BF7715" s="106"/>
    </row>
    <row r="7716" spans="1:58" x14ac:dyDescent="0.25">
      <c r="A7716" t="s">
        <v>17</v>
      </c>
      <c r="B7716" s="23">
        <v>2020</v>
      </c>
      <c r="C7716" s="23" t="s">
        <v>0</v>
      </c>
      <c r="D7716" s="23" t="s">
        <v>63</v>
      </c>
      <c r="E7716" s="23" t="s">
        <v>291</v>
      </c>
      <c r="F7716" s="23" t="s">
        <v>346</v>
      </c>
      <c r="G7716" s="23" t="s">
        <v>552</v>
      </c>
      <c r="H7716" s="32" t="s">
        <v>354</v>
      </c>
      <c r="I7716" s="32" t="s">
        <v>579</v>
      </c>
      <c r="J7716" s="135">
        <v>28</v>
      </c>
      <c r="K7716" s="28">
        <v>0.20909</v>
      </c>
      <c r="L7716" s="28">
        <f t="shared" si="161"/>
        <v>0.19389999999999999</v>
      </c>
      <c r="M7716" s="28"/>
      <c r="O7716" s="77">
        <v>0.1393100023269653</v>
      </c>
      <c r="Q7716" s="135"/>
      <c r="R7716" s="27"/>
      <c r="BF7716" s="106"/>
    </row>
    <row r="7717" spans="1:58" x14ac:dyDescent="0.25">
      <c r="A7717" t="s">
        <v>17</v>
      </c>
      <c r="B7717" s="23">
        <v>2020</v>
      </c>
      <c r="C7717" s="23" t="s">
        <v>1</v>
      </c>
      <c r="D7717" s="23" t="s">
        <v>64</v>
      </c>
      <c r="E7717" s="23" t="s">
        <v>291</v>
      </c>
      <c r="F7717" s="23" t="s">
        <v>346</v>
      </c>
      <c r="G7717" s="23" t="s">
        <v>552</v>
      </c>
      <c r="H7717" s="32" t="s">
        <v>354</v>
      </c>
      <c r="I7717" s="32" t="s">
        <v>579</v>
      </c>
      <c r="J7717" s="135">
        <v>26</v>
      </c>
      <c r="K7717" s="28">
        <v>0.18626999999999999</v>
      </c>
      <c r="L7717" s="28">
        <f t="shared" si="161"/>
        <v>0.16827</v>
      </c>
      <c r="M7717" s="28"/>
      <c r="O7717" s="77">
        <v>0.17129999399185181</v>
      </c>
      <c r="Q7717" s="135"/>
      <c r="R7717" s="27"/>
      <c r="BF7717" s="106"/>
    </row>
    <row r="7718" spans="1:58" x14ac:dyDescent="0.25">
      <c r="A7718" t="s">
        <v>17</v>
      </c>
      <c r="B7718" s="23">
        <v>2020</v>
      </c>
      <c r="C7718" s="23" t="s">
        <v>2</v>
      </c>
      <c r="D7718" s="23" t="s">
        <v>65</v>
      </c>
      <c r="E7718" s="23" t="s">
        <v>291</v>
      </c>
      <c r="F7718" s="23" t="s">
        <v>346</v>
      </c>
      <c r="G7718" s="23" t="s">
        <v>552</v>
      </c>
      <c r="H7718" s="32" t="s">
        <v>354</v>
      </c>
      <c r="I7718" s="32" t="s">
        <v>579</v>
      </c>
      <c r="J7718" s="135">
        <v>24</v>
      </c>
      <c r="K7718" s="28">
        <v>0.19792000000000001</v>
      </c>
      <c r="L7718" s="28">
        <f t="shared" si="161"/>
        <v>0.16169</v>
      </c>
      <c r="M7718" s="28"/>
      <c r="O7718" s="77">
        <v>0.2179500013589859</v>
      </c>
      <c r="Q7718" s="135"/>
      <c r="R7718" s="27"/>
      <c r="BF7718" s="106"/>
    </row>
    <row r="7719" spans="1:58" x14ac:dyDescent="0.25">
      <c r="A7719" t="s">
        <v>17</v>
      </c>
      <c r="B7719" s="23">
        <v>2020</v>
      </c>
      <c r="C7719" s="23" t="s">
        <v>3</v>
      </c>
      <c r="D7719" s="23" t="s">
        <v>66</v>
      </c>
      <c r="E7719" s="23" t="s">
        <v>291</v>
      </c>
      <c r="F7719" s="23" t="s">
        <v>346</v>
      </c>
      <c r="G7719" s="23" t="s">
        <v>552</v>
      </c>
      <c r="H7719" s="32" t="s">
        <v>354</v>
      </c>
      <c r="I7719" s="32" t="s">
        <v>579</v>
      </c>
      <c r="J7719" s="135">
        <v>27</v>
      </c>
      <c r="K7719" s="28">
        <v>0.22222</v>
      </c>
      <c r="L7719" s="28">
        <f t="shared" si="161"/>
        <v>0.16411999999999999</v>
      </c>
      <c r="M7719" s="28"/>
      <c r="O7719" s="77">
        <v>0.24258999526500699</v>
      </c>
      <c r="Q7719" s="135"/>
      <c r="R7719" s="27"/>
      <c r="BF7719" s="106"/>
    </row>
    <row r="7720" spans="1:58" x14ac:dyDescent="0.25">
      <c r="A7720" t="s">
        <v>17</v>
      </c>
      <c r="B7720" s="23">
        <v>2021</v>
      </c>
      <c r="C7720" s="23" t="s">
        <v>0</v>
      </c>
      <c r="D7720" s="23" t="s">
        <v>67</v>
      </c>
      <c r="E7720" s="23" t="s">
        <v>291</v>
      </c>
      <c r="F7720" s="23" t="s">
        <v>346</v>
      </c>
      <c r="G7720" s="23" t="s">
        <v>552</v>
      </c>
      <c r="H7720" s="32" t="s">
        <v>354</v>
      </c>
      <c r="I7720" s="32" t="s">
        <v>579</v>
      </c>
      <c r="J7720" s="135">
        <v>27</v>
      </c>
      <c r="K7720" s="28">
        <v>0.21698000000000001</v>
      </c>
      <c r="L7720" s="28">
        <f t="shared" si="161"/>
        <v>0.19239000000000001</v>
      </c>
      <c r="M7720" s="28"/>
      <c r="O7720" s="77">
        <v>0.2547299861907959</v>
      </c>
      <c r="Q7720" s="135"/>
      <c r="R7720" s="27"/>
      <c r="BF7720" s="106"/>
    </row>
    <row r="7721" spans="1:58" x14ac:dyDescent="0.25">
      <c r="A7721" t="s">
        <v>17</v>
      </c>
      <c r="B7721" s="23">
        <v>2021</v>
      </c>
      <c r="C7721" s="23" t="s">
        <v>1</v>
      </c>
      <c r="D7721" s="23" t="s">
        <v>68</v>
      </c>
      <c r="E7721" s="23" t="s">
        <v>291</v>
      </c>
      <c r="F7721" s="23" t="s">
        <v>346</v>
      </c>
      <c r="G7721" s="23" t="s">
        <v>552</v>
      </c>
      <c r="H7721" s="32" t="s">
        <v>354</v>
      </c>
      <c r="I7721" s="32" t="s">
        <v>579</v>
      </c>
      <c r="J7721" s="135">
        <v>31</v>
      </c>
      <c r="K7721" s="28">
        <v>0.21310999999999999</v>
      </c>
      <c r="L7721" s="28">
        <f t="shared" si="161"/>
        <v>0.19439000000000001</v>
      </c>
      <c r="M7721" s="28"/>
      <c r="O7721" s="77">
        <v>0.25255998969078058</v>
      </c>
      <c r="Q7721" s="135"/>
      <c r="R7721" s="27"/>
      <c r="BF7721" s="106"/>
    </row>
    <row r="7722" spans="1:58" x14ac:dyDescent="0.25">
      <c r="A7722" t="s">
        <v>17</v>
      </c>
      <c r="B7722" s="23">
        <v>2021</v>
      </c>
      <c r="C7722" s="23" t="s">
        <v>2</v>
      </c>
      <c r="D7722" s="23" t="s">
        <v>69</v>
      </c>
      <c r="E7722" s="23" t="s">
        <v>291</v>
      </c>
      <c r="F7722" s="23" t="s">
        <v>346</v>
      </c>
      <c r="G7722" s="23" t="s">
        <v>552</v>
      </c>
      <c r="H7722" s="32" t="s">
        <v>354</v>
      </c>
      <c r="I7722" s="32" t="s">
        <v>579</v>
      </c>
      <c r="J7722" s="135">
        <v>33</v>
      </c>
      <c r="K7722" s="28">
        <v>0.19549</v>
      </c>
      <c r="L7722" s="28">
        <f t="shared" si="161"/>
        <v>0.20494000000000001</v>
      </c>
      <c r="M7722" s="28"/>
      <c r="O7722" s="77">
        <v>0.26715001463890081</v>
      </c>
      <c r="Q7722" s="135"/>
      <c r="R7722" s="27"/>
      <c r="BF7722" s="106"/>
    </row>
    <row r="7723" spans="1:58" x14ac:dyDescent="0.25">
      <c r="A7723" t="s">
        <v>17</v>
      </c>
      <c r="B7723" s="23">
        <v>2021</v>
      </c>
      <c r="C7723" s="23" t="s">
        <v>3</v>
      </c>
      <c r="D7723" s="23" t="s">
        <v>70</v>
      </c>
      <c r="E7723" s="23" t="s">
        <v>291</v>
      </c>
      <c r="F7723" s="23" t="s">
        <v>346</v>
      </c>
      <c r="G7723" s="23" t="s">
        <v>552</v>
      </c>
      <c r="H7723" s="32" t="s">
        <v>354</v>
      </c>
      <c r="I7723" s="32" t="s">
        <v>579</v>
      </c>
      <c r="J7723" s="135">
        <v>31</v>
      </c>
      <c r="K7723" s="28">
        <v>0.15573999999999999</v>
      </c>
      <c r="L7723" s="28">
        <f t="shared" si="161"/>
        <v>0.21820999999999999</v>
      </c>
      <c r="M7723" s="28"/>
      <c r="O7723" s="77">
        <v>0.26399001479148859</v>
      </c>
      <c r="Q7723" s="135"/>
      <c r="R7723" s="27"/>
      <c r="BF7723" s="106"/>
    </row>
    <row r="7724" spans="1:58" x14ac:dyDescent="0.25">
      <c r="A7724" t="s">
        <v>17</v>
      </c>
      <c r="B7724" s="23">
        <v>2022</v>
      </c>
      <c r="C7724" s="23" t="s">
        <v>0</v>
      </c>
      <c r="D7724" s="23" t="s">
        <v>71</v>
      </c>
      <c r="E7724" s="23" t="s">
        <v>291</v>
      </c>
      <c r="F7724" s="23" t="s">
        <v>346</v>
      </c>
      <c r="G7724" s="23" t="s">
        <v>552</v>
      </c>
      <c r="H7724" s="32" t="s">
        <v>354</v>
      </c>
      <c r="I7724" s="32" t="s">
        <v>579</v>
      </c>
      <c r="J7724" s="135">
        <v>31</v>
      </c>
      <c r="K7724" s="28">
        <v>0.17741999999999999</v>
      </c>
      <c r="L7724" s="28">
        <f t="shared" si="161"/>
        <v>0.22433</v>
      </c>
      <c r="M7724" s="28"/>
      <c r="O7724" s="77">
        <v>0.26568999886512762</v>
      </c>
      <c r="Q7724" s="135"/>
      <c r="R7724" s="27"/>
      <c r="BF7724" s="106"/>
    </row>
    <row r="7725" spans="1:58" x14ac:dyDescent="0.25">
      <c r="A7725" t="s">
        <v>17</v>
      </c>
      <c r="B7725" s="23">
        <v>2022</v>
      </c>
      <c r="C7725" s="23" t="s">
        <v>1</v>
      </c>
      <c r="D7725" s="23" t="s">
        <v>72</v>
      </c>
      <c r="E7725" s="23" t="s">
        <v>291</v>
      </c>
      <c r="F7725" s="23" t="s">
        <v>346</v>
      </c>
      <c r="G7725" s="23" t="s">
        <v>552</v>
      </c>
      <c r="H7725" s="32" t="s">
        <v>354</v>
      </c>
      <c r="I7725" s="32" t="s">
        <v>579</v>
      </c>
      <c r="J7725" s="135">
        <v>31</v>
      </c>
      <c r="K7725" s="28">
        <v>0.15573999999999999</v>
      </c>
      <c r="L7725" s="28">
        <f t="shared" si="161"/>
        <v>0.23318</v>
      </c>
      <c r="M7725" s="28"/>
      <c r="O7725" s="77">
        <v>0.27766001224517822</v>
      </c>
      <c r="Q7725" s="135"/>
      <c r="R7725" s="27"/>
      <c r="BF7725" s="106"/>
    </row>
    <row r="7726" spans="1:58" x14ac:dyDescent="0.25">
      <c r="A7726" t="s">
        <v>17</v>
      </c>
      <c r="B7726" s="23">
        <v>2022</v>
      </c>
      <c r="C7726" s="23" t="s">
        <v>2</v>
      </c>
      <c r="D7726" s="23" t="s">
        <v>73</v>
      </c>
      <c r="E7726" s="23" t="s">
        <v>291</v>
      </c>
      <c r="F7726" s="23" t="s">
        <v>346</v>
      </c>
      <c r="G7726" s="23" t="s">
        <v>552</v>
      </c>
      <c r="H7726" s="32" t="s">
        <v>354</v>
      </c>
      <c r="I7726" s="32" t="s">
        <v>579</v>
      </c>
      <c r="J7726" s="135">
        <v>30</v>
      </c>
      <c r="K7726" s="28">
        <v>0.15701999999999999</v>
      </c>
      <c r="L7726" s="28">
        <f t="shared" si="161"/>
        <v>0.22212999999999999</v>
      </c>
      <c r="M7726" s="28"/>
      <c r="O7726" s="77">
        <v>0.2497300058603287</v>
      </c>
      <c r="Q7726" s="135"/>
      <c r="R7726" s="27"/>
      <c r="BF7726" s="106"/>
    </row>
    <row r="7727" spans="1:58" x14ac:dyDescent="0.25">
      <c r="A7727" t="s">
        <v>17</v>
      </c>
      <c r="B7727" s="23">
        <v>2022</v>
      </c>
      <c r="C7727" s="23" t="s">
        <v>3</v>
      </c>
      <c r="D7727" s="23" t="s">
        <v>493</v>
      </c>
      <c r="E7727" s="23" t="s">
        <v>291</v>
      </c>
      <c r="F7727" s="23" t="s">
        <v>346</v>
      </c>
      <c r="G7727" s="23" t="s">
        <v>552</v>
      </c>
      <c r="H7727" s="32" t="s">
        <v>354</v>
      </c>
      <c r="I7727" s="32" t="s">
        <v>579</v>
      </c>
      <c r="J7727" s="135">
        <v>33</v>
      </c>
      <c r="K7727" s="28">
        <v>0.18462000000000001</v>
      </c>
      <c r="L7727" s="28">
        <f t="shared" si="161"/>
        <v>0.22055</v>
      </c>
      <c r="M7727" s="28"/>
      <c r="O7727" s="77">
        <v>0.25554001331329351</v>
      </c>
      <c r="Q7727" s="135"/>
      <c r="R7727" s="27"/>
      <c r="BF7727" s="106"/>
    </row>
    <row r="7728" spans="1:58" x14ac:dyDescent="0.25">
      <c r="A7728" t="s">
        <v>17</v>
      </c>
      <c r="B7728" s="23">
        <v>2023</v>
      </c>
      <c r="C7728" s="23" t="s">
        <v>0</v>
      </c>
      <c r="D7728" s="23" t="s">
        <v>537</v>
      </c>
      <c r="E7728" s="23" t="s">
        <v>291</v>
      </c>
      <c r="F7728" s="23" t="s">
        <v>346</v>
      </c>
      <c r="G7728" s="23" t="s">
        <v>552</v>
      </c>
      <c r="H7728" s="32" t="s">
        <v>354</v>
      </c>
      <c r="I7728" s="32" t="s">
        <v>579</v>
      </c>
      <c r="J7728" s="135">
        <v>32</v>
      </c>
      <c r="K7728" s="28">
        <v>0.15079000000000001</v>
      </c>
      <c r="L7728" s="28">
        <f t="shared" si="161"/>
        <v>0.21928</v>
      </c>
      <c r="M7728" s="28"/>
      <c r="O7728" s="77">
        <v>0.26218000054359442</v>
      </c>
      <c r="Q7728" s="135"/>
      <c r="R7728" s="27"/>
      <c r="BF7728" s="106"/>
    </row>
    <row r="7729" spans="1:58" x14ac:dyDescent="0.25">
      <c r="A7729" t="s">
        <v>17</v>
      </c>
      <c r="B7729" s="23">
        <v>2019</v>
      </c>
      <c r="C7729" s="23" t="s">
        <v>0</v>
      </c>
      <c r="D7729" s="23" t="s">
        <v>59</v>
      </c>
      <c r="E7729" s="23" t="s">
        <v>297</v>
      </c>
      <c r="F7729" s="23" t="s">
        <v>298</v>
      </c>
      <c r="G7729" s="23" t="s">
        <v>552</v>
      </c>
      <c r="H7729" s="32" t="s">
        <v>354</v>
      </c>
      <c r="I7729" s="32" t="s">
        <v>579</v>
      </c>
      <c r="J7729" s="135">
        <v>18</v>
      </c>
      <c r="K7729" s="28">
        <v>0.30137000000000003</v>
      </c>
      <c r="L7729" s="28">
        <f t="shared" si="161"/>
        <v>0.24245</v>
      </c>
      <c r="M7729" s="28"/>
      <c r="O7729" s="77">
        <v>0.31793001294136047</v>
      </c>
      <c r="Q7729" s="135"/>
      <c r="R7729" s="27"/>
      <c r="BF7729" s="106"/>
    </row>
    <row r="7730" spans="1:58" x14ac:dyDescent="0.25">
      <c r="A7730" t="s">
        <v>17</v>
      </c>
      <c r="B7730" s="23">
        <v>2019</v>
      </c>
      <c r="C7730" s="23" t="s">
        <v>1</v>
      </c>
      <c r="D7730" s="23" t="s">
        <v>60</v>
      </c>
      <c r="E7730" s="23" t="s">
        <v>297</v>
      </c>
      <c r="F7730" s="23" t="s">
        <v>298</v>
      </c>
      <c r="G7730" s="23" t="s">
        <v>552</v>
      </c>
      <c r="H7730" s="32" t="s">
        <v>354</v>
      </c>
      <c r="I7730" s="32" t="s">
        <v>579</v>
      </c>
      <c r="J7730" s="135">
        <v>19</v>
      </c>
      <c r="K7730" s="28">
        <v>0.31579000000000002</v>
      </c>
      <c r="L7730" s="28">
        <f t="shared" si="161"/>
        <v>0.23713999999999999</v>
      </c>
      <c r="M7730" s="28"/>
      <c r="O7730" s="77">
        <v>0.29095000028610229</v>
      </c>
      <c r="Q7730" s="135"/>
      <c r="R7730" s="27"/>
      <c r="BF7730" s="106"/>
    </row>
    <row r="7731" spans="1:58" x14ac:dyDescent="0.25">
      <c r="A7731" t="s">
        <v>17</v>
      </c>
      <c r="B7731" s="23">
        <v>2019</v>
      </c>
      <c r="C7731" s="23" t="s">
        <v>2</v>
      </c>
      <c r="D7731" s="23" t="s">
        <v>61</v>
      </c>
      <c r="E7731" s="23" t="s">
        <v>297</v>
      </c>
      <c r="F7731" s="23" t="s">
        <v>298</v>
      </c>
      <c r="G7731" s="23" t="s">
        <v>552</v>
      </c>
      <c r="H7731" s="32" t="s">
        <v>354</v>
      </c>
      <c r="I7731" s="32" t="s">
        <v>579</v>
      </c>
      <c r="J7731" s="135">
        <v>20</v>
      </c>
      <c r="K7731" s="28">
        <v>0.37974999999999998</v>
      </c>
      <c r="L7731" s="28">
        <f t="shared" si="161"/>
        <v>0.24392</v>
      </c>
      <c r="M7731" s="28"/>
      <c r="O7731" s="77">
        <v>0.2629300057888031</v>
      </c>
      <c r="Q7731" s="135"/>
      <c r="R7731" s="27"/>
      <c r="BF7731" s="106"/>
    </row>
    <row r="7732" spans="1:58" x14ac:dyDescent="0.25">
      <c r="A7732" t="s">
        <v>17</v>
      </c>
      <c r="B7732" s="23">
        <v>2019</v>
      </c>
      <c r="C7732" s="23" t="s">
        <v>3</v>
      </c>
      <c r="D7732" s="23" t="s">
        <v>62</v>
      </c>
      <c r="E7732" s="23" t="s">
        <v>297</v>
      </c>
      <c r="F7732" s="23" t="s">
        <v>298</v>
      </c>
      <c r="G7732" s="23" t="s">
        <v>552</v>
      </c>
      <c r="H7732" s="32" t="s">
        <v>354</v>
      </c>
      <c r="I7732" s="32" t="s">
        <v>579</v>
      </c>
      <c r="J7732" s="135">
        <v>20</v>
      </c>
      <c r="K7732" s="28">
        <v>0.36709000000000003</v>
      </c>
      <c r="L7732" s="28">
        <f t="shared" si="161"/>
        <v>0.23752999999999999</v>
      </c>
      <c r="M7732" s="28"/>
      <c r="O7732" s="77">
        <v>0.230880007147789</v>
      </c>
      <c r="Q7732" s="135"/>
      <c r="R7732" s="27"/>
      <c r="BF7732" s="106"/>
    </row>
    <row r="7733" spans="1:58" x14ac:dyDescent="0.25">
      <c r="A7733" t="s">
        <v>17</v>
      </c>
      <c r="B7733" s="23">
        <v>2020</v>
      </c>
      <c r="C7733" s="23" t="s">
        <v>0</v>
      </c>
      <c r="D7733" s="23" t="s">
        <v>63</v>
      </c>
      <c r="E7733" s="23" t="s">
        <v>297</v>
      </c>
      <c r="F7733" s="23" t="s">
        <v>298</v>
      </c>
      <c r="G7733" s="23" t="s">
        <v>552</v>
      </c>
      <c r="H7733" s="32" t="s">
        <v>354</v>
      </c>
      <c r="I7733" s="32" t="s">
        <v>579</v>
      </c>
      <c r="J7733" s="135">
        <v>18</v>
      </c>
      <c r="K7733" s="28">
        <v>0.31507000000000002</v>
      </c>
      <c r="L7733" s="28">
        <f t="shared" si="161"/>
        <v>0.19389999999999999</v>
      </c>
      <c r="M7733" s="28"/>
      <c r="O7733" s="77">
        <v>0.1393100023269653</v>
      </c>
      <c r="Q7733" s="135"/>
      <c r="R7733" s="27"/>
      <c r="BF7733" s="106"/>
    </row>
    <row r="7734" spans="1:58" x14ac:dyDescent="0.25">
      <c r="A7734" t="s">
        <v>17</v>
      </c>
      <c r="B7734" s="23">
        <v>2020</v>
      </c>
      <c r="C7734" s="23" t="s">
        <v>1</v>
      </c>
      <c r="D7734" s="23" t="s">
        <v>64</v>
      </c>
      <c r="E7734" s="23" t="s">
        <v>297</v>
      </c>
      <c r="F7734" s="23" t="s">
        <v>298</v>
      </c>
      <c r="G7734" s="23" t="s">
        <v>552</v>
      </c>
      <c r="H7734" s="32" t="s">
        <v>354</v>
      </c>
      <c r="I7734" s="32" t="s">
        <v>579</v>
      </c>
      <c r="J7734" s="135">
        <v>14</v>
      </c>
      <c r="K7734" s="28">
        <v>0.28571000000000002</v>
      </c>
      <c r="L7734" s="28">
        <f t="shared" si="161"/>
        <v>0.16827</v>
      </c>
      <c r="M7734" s="28"/>
      <c r="O7734" s="77">
        <v>0.17129999399185181</v>
      </c>
      <c r="Q7734" s="135"/>
      <c r="R7734" s="27"/>
      <c r="BF7734" s="106"/>
    </row>
    <row r="7735" spans="1:58" x14ac:dyDescent="0.25">
      <c r="A7735" t="s">
        <v>17</v>
      </c>
      <c r="B7735" s="23">
        <v>2020</v>
      </c>
      <c r="C7735" s="23" t="s">
        <v>2</v>
      </c>
      <c r="D7735" s="23" t="s">
        <v>65</v>
      </c>
      <c r="E7735" s="23" t="s">
        <v>297</v>
      </c>
      <c r="F7735" s="23" t="s">
        <v>298</v>
      </c>
      <c r="G7735" s="23" t="s">
        <v>552</v>
      </c>
      <c r="H7735" s="32" t="s">
        <v>354</v>
      </c>
      <c r="I7735" s="32" t="s">
        <v>579</v>
      </c>
      <c r="J7735" s="135">
        <v>15</v>
      </c>
      <c r="K7735" s="28">
        <v>0.30508000000000002</v>
      </c>
      <c r="L7735" s="28">
        <f t="shared" si="161"/>
        <v>0.16169</v>
      </c>
      <c r="M7735" s="28"/>
      <c r="O7735" s="77">
        <v>0.2179500013589859</v>
      </c>
      <c r="Q7735" s="135"/>
      <c r="R7735" s="27"/>
      <c r="BF7735" s="106"/>
    </row>
    <row r="7736" spans="1:58" x14ac:dyDescent="0.25">
      <c r="A7736" t="s">
        <v>17</v>
      </c>
      <c r="B7736" s="23">
        <v>2020</v>
      </c>
      <c r="C7736" s="23" t="s">
        <v>3</v>
      </c>
      <c r="D7736" s="23" t="s">
        <v>66</v>
      </c>
      <c r="E7736" s="23" t="s">
        <v>297</v>
      </c>
      <c r="F7736" s="23" t="s">
        <v>298</v>
      </c>
      <c r="G7736" s="23" t="s">
        <v>552</v>
      </c>
      <c r="H7736" s="32" t="s">
        <v>354</v>
      </c>
      <c r="I7736" s="32" t="s">
        <v>579</v>
      </c>
      <c r="J7736" s="135">
        <v>19</v>
      </c>
      <c r="K7736" s="28">
        <v>0.33333000000000002</v>
      </c>
      <c r="L7736" s="28">
        <f t="shared" si="161"/>
        <v>0.16411999999999999</v>
      </c>
      <c r="M7736" s="28"/>
      <c r="O7736" s="77">
        <v>0.24258999526500699</v>
      </c>
      <c r="Q7736" s="135"/>
      <c r="R7736" s="27"/>
      <c r="BF7736" s="106"/>
    </row>
    <row r="7737" spans="1:58" x14ac:dyDescent="0.25">
      <c r="A7737" t="s">
        <v>17</v>
      </c>
      <c r="B7737" s="23">
        <v>2021</v>
      </c>
      <c r="C7737" s="23" t="s">
        <v>0</v>
      </c>
      <c r="D7737" s="23" t="s">
        <v>67</v>
      </c>
      <c r="E7737" s="23" t="s">
        <v>297</v>
      </c>
      <c r="F7737" s="23" t="s">
        <v>298</v>
      </c>
      <c r="G7737" s="23" t="s">
        <v>552</v>
      </c>
      <c r="H7737" s="32" t="s">
        <v>354</v>
      </c>
      <c r="I7737" s="32" t="s">
        <v>579</v>
      </c>
      <c r="J7737" s="135">
        <v>19</v>
      </c>
      <c r="K7737" s="28">
        <v>0.36</v>
      </c>
      <c r="L7737" s="28">
        <f t="shared" si="161"/>
        <v>0.19239000000000001</v>
      </c>
      <c r="M7737" s="28"/>
      <c r="O7737" s="77">
        <v>0.2547299861907959</v>
      </c>
      <c r="Q7737" s="135"/>
      <c r="R7737" s="27"/>
      <c r="BF7737" s="106"/>
    </row>
    <row r="7738" spans="1:58" x14ac:dyDescent="0.25">
      <c r="A7738" t="s">
        <v>17</v>
      </c>
      <c r="B7738" s="23">
        <v>2021</v>
      </c>
      <c r="C7738" s="23" t="s">
        <v>1</v>
      </c>
      <c r="D7738" s="23" t="s">
        <v>68</v>
      </c>
      <c r="E7738" s="23" t="s">
        <v>297</v>
      </c>
      <c r="F7738" s="23" t="s">
        <v>298</v>
      </c>
      <c r="G7738" s="23" t="s">
        <v>552</v>
      </c>
      <c r="H7738" s="32" t="s">
        <v>354</v>
      </c>
      <c r="I7738" s="32" t="s">
        <v>579</v>
      </c>
      <c r="J7738" s="135">
        <v>22</v>
      </c>
      <c r="K7738" s="28">
        <v>0.32955000000000001</v>
      </c>
      <c r="L7738" s="28">
        <f t="shared" si="161"/>
        <v>0.19439000000000001</v>
      </c>
      <c r="M7738" s="28"/>
      <c r="O7738" s="77">
        <v>0.25255998969078058</v>
      </c>
      <c r="Q7738" s="135"/>
      <c r="R7738" s="27"/>
      <c r="BF7738" s="106"/>
    </row>
    <row r="7739" spans="1:58" x14ac:dyDescent="0.25">
      <c r="A7739" t="s">
        <v>17</v>
      </c>
      <c r="B7739" s="23">
        <v>2021</v>
      </c>
      <c r="C7739" s="23" t="s">
        <v>2</v>
      </c>
      <c r="D7739" s="23" t="s">
        <v>69</v>
      </c>
      <c r="E7739" s="23" t="s">
        <v>297</v>
      </c>
      <c r="F7739" s="23" t="s">
        <v>298</v>
      </c>
      <c r="G7739" s="23" t="s">
        <v>552</v>
      </c>
      <c r="H7739" s="32" t="s">
        <v>354</v>
      </c>
      <c r="I7739" s="32" t="s">
        <v>579</v>
      </c>
      <c r="J7739" s="135">
        <v>22</v>
      </c>
      <c r="K7739" s="28">
        <v>0.32584000000000002</v>
      </c>
      <c r="L7739" s="28">
        <f t="shared" si="161"/>
        <v>0.20494000000000001</v>
      </c>
      <c r="M7739" s="28"/>
      <c r="O7739" s="77">
        <v>0.26715001463890081</v>
      </c>
      <c r="Q7739" s="135"/>
      <c r="R7739" s="27"/>
      <c r="BF7739" s="106"/>
    </row>
    <row r="7740" spans="1:58" x14ac:dyDescent="0.25">
      <c r="A7740" t="s">
        <v>17</v>
      </c>
      <c r="B7740" s="23">
        <v>2021</v>
      </c>
      <c r="C7740" s="23" t="s">
        <v>3</v>
      </c>
      <c r="D7740" s="23" t="s">
        <v>70</v>
      </c>
      <c r="E7740" s="23" t="s">
        <v>297</v>
      </c>
      <c r="F7740" s="23" t="s">
        <v>298</v>
      </c>
      <c r="G7740" s="23" t="s">
        <v>552</v>
      </c>
      <c r="H7740" s="32" t="s">
        <v>354</v>
      </c>
      <c r="I7740" s="32" t="s">
        <v>579</v>
      </c>
      <c r="J7740" s="135">
        <v>17</v>
      </c>
      <c r="K7740" s="28">
        <v>0.31884000000000001</v>
      </c>
      <c r="L7740" s="28">
        <f t="shared" si="161"/>
        <v>0.21820999999999999</v>
      </c>
      <c r="M7740" s="28"/>
      <c r="O7740" s="77">
        <v>0.26399001479148859</v>
      </c>
      <c r="Q7740" s="135"/>
      <c r="R7740" s="27"/>
      <c r="BF7740" s="106"/>
    </row>
    <row r="7741" spans="1:58" x14ac:dyDescent="0.25">
      <c r="A7741" t="s">
        <v>17</v>
      </c>
      <c r="B7741" s="23">
        <v>2022</v>
      </c>
      <c r="C7741" s="23" t="s">
        <v>0</v>
      </c>
      <c r="D7741" s="23" t="s">
        <v>71</v>
      </c>
      <c r="E7741" s="23" t="s">
        <v>297</v>
      </c>
      <c r="F7741" s="23" t="s">
        <v>298</v>
      </c>
      <c r="G7741" s="23" t="s">
        <v>552</v>
      </c>
      <c r="H7741" s="32" t="s">
        <v>354</v>
      </c>
      <c r="I7741" s="32" t="s">
        <v>579</v>
      </c>
      <c r="J7741" s="135">
        <v>18</v>
      </c>
      <c r="K7741" s="28">
        <v>0.31429000000000001</v>
      </c>
      <c r="L7741" s="28">
        <f t="shared" si="161"/>
        <v>0.22433</v>
      </c>
      <c r="M7741" s="28"/>
      <c r="O7741" s="77">
        <v>0.26568999886512762</v>
      </c>
      <c r="Q7741" s="135"/>
      <c r="R7741" s="27"/>
      <c r="BF7741" s="106"/>
    </row>
    <row r="7742" spans="1:58" x14ac:dyDescent="0.25">
      <c r="A7742" t="s">
        <v>17</v>
      </c>
      <c r="B7742" s="23">
        <v>2022</v>
      </c>
      <c r="C7742" s="23" t="s">
        <v>1</v>
      </c>
      <c r="D7742" s="23" t="s">
        <v>72</v>
      </c>
      <c r="E7742" s="23" t="s">
        <v>297</v>
      </c>
      <c r="F7742" s="23" t="s">
        <v>298</v>
      </c>
      <c r="G7742" s="23" t="s">
        <v>552</v>
      </c>
      <c r="H7742" s="32" t="s">
        <v>354</v>
      </c>
      <c r="I7742" s="32" t="s">
        <v>579</v>
      </c>
      <c r="J7742" s="135">
        <v>17</v>
      </c>
      <c r="K7742" s="28">
        <v>0.36231999999999998</v>
      </c>
      <c r="L7742" s="28">
        <f t="shared" si="161"/>
        <v>0.23318</v>
      </c>
      <c r="M7742" s="28"/>
      <c r="O7742" s="77">
        <v>0.27766001224517822</v>
      </c>
      <c r="Q7742" s="135"/>
      <c r="R7742" s="27"/>
      <c r="BF7742" s="106"/>
    </row>
    <row r="7743" spans="1:58" x14ac:dyDescent="0.25">
      <c r="A7743" t="s">
        <v>17</v>
      </c>
      <c r="B7743" s="23">
        <v>2022</v>
      </c>
      <c r="C7743" s="23" t="s">
        <v>2</v>
      </c>
      <c r="D7743" s="23" t="s">
        <v>73</v>
      </c>
      <c r="E7743" s="23" t="s">
        <v>297</v>
      </c>
      <c r="F7743" s="23" t="s">
        <v>298</v>
      </c>
      <c r="G7743" s="23" t="s">
        <v>552</v>
      </c>
      <c r="H7743" s="32" t="s">
        <v>354</v>
      </c>
      <c r="I7743" s="32" t="s">
        <v>579</v>
      </c>
      <c r="J7743" s="135">
        <v>16</v>
      </c>
      <c r="K7743" s="28">
        <v>0.32257999999999998</v>
      </c>
      <c r="L7743" s="28">
        <f t="shared" si="161"/>
        <v>0.22212999999999999</v>
      </c>
      <c r="M7743" s="28"/>
      <c r="O7743" s="77">
        <v>0.2497300058603287</v>
      </c>
      <c r="Q7743" s="135"/>
      <c r="R7743" s="27"/>
      <c r="BF7743" s="106"/>
    </row>
    <row r="7744" spans="1:58" x14ac:dyDescent="0.25">
      <c r="A7744" t="s">
        <v>17</v>
      </c>
      <c r="B7744" s="23">
        <v>2022</v>
      </c>
      <c r="C7744" s="23" t="s">
        <v>3</v>
      </c>
      <c r="D7744" s="23" t="s">
        <v>493</v>
      </c>
      <c r="E7744" s="23" t="s">
        <v>297</v>
      </c>
      <c r="F7744" s="23" t="s">
        <v>298</v>
      </c>
      <c r="G7744" s="23" t="s">
        <v>552</v>
      </c>
      <c r="H7744" s="32" t="s">
        <v>354</v>
      </c>
      <c r="I7744" s="32" t="s">
        <v>579</v>
      </c>
      <c r="J7744" s="135">
        <v>16</v>
      </c>
      <c r="K7744" s="28">
        <v>0.38095000000000001</v>
      </c>
      <c r="L7744" s="28">
        <f t="shared" si="161"/>
        <v>0.22055</v>
      </c>
      <c r="M7744" s="28"/>
      <c r="O7744" s="77">
        <v>0.25554001331329351</v>
      </c>
      <c r="Q7744" s="135"/>
      <c r="R7744" s="27"/>
      <c r="BF7744" s="106"/>
    </row>
    <row r="7745" spans="1:58" x14ac:dyDescent="0.25">
      <c r="A7745" t="s">
        <v>17</v>
      </c>
      <c r="B7745" s="23">
        <v>2023</v>
      </c>
      <c r="C7745" s="23" t="s">
        <v>0</v>
      </c>
      <c r="D7745" s="23" t="s">
        <v>537</v>
      </c>
      <c r="E7745" s="23" t="s">
        <v>297</v>
      </c>
      <c r="F7745" s="23" t="s">
        <v>298</v>
      </c>
      <c r="G7745" s="23" t="s">
        <v>552</v>
      </c>
      <c r="H7745" s="32" t="s">
        <v>354</v>
      </c>
      <c r="I7745" s="32" t="s">
        <v>579</v>
      </c>
      <c r="J7745" s="135">
        <v>16</v>
      </c>
      <c r="K7745" s="28">
        <v>0.38095000000000001</v>
      </c>
      <c r="L7745" s="28">
        <f t="shared" si="161"/>
        <v>0.21928</v>
      </c>
      <c r="M7745" s="28"/>
      <c r="O7745" s="77">
        <v>0.26218000054359442</v>
      </c>
      <c r="Q7745" s="135"/>
      <c r="R7745" s="27"/>
      <c r="BF7745" s="106"/>
    </row>
    <row r="7746" spans="1:58" x14ac:dyDescent="0.25">
      <c r="A7746" t="s">
        <v>17</v>
      </c>
      <c r="B7746" s="23">
        <v>2019</v>
      </c>
      <c r="C7746" s="23" t="s">
        <v>0</v>
      </c>
      <c r="D7746" s="23" t="s">
        <v>59</v>
      </c>
      <c r="E7746" s="23" t="s">
        <v>299</v>
      </c>
      <c r="F7746" s="23" t="s">
        <v>300</v>
      </c>
      <c r="G7746" s="23" t="s">
        <v>548</v>
      </c>
      <c r="H7746" s="32" t="s">
        <v>361</v>
      </c>
      <c r="I7746" s="32" t="s">
        <v>579</v>
      </c>
      <c r="J7746" s="135">
        <v>14</v>
      </c>
      <c r="K7746" s="28">
        <v>0.29630000000000001</v>
      </c>
      <c r="L7746" s="28">
        <f t="shared" ref="L7746:L7809" si="162">SUMIFS(K:K, E:E, G7746, D:D, D7746, I:I, I7746)</f>
        <v>0.30096000000000001</v>
      </c>
      <c r="M7746" s="28"/>
      <c r="O7746" s="77">
        <v>0.31793001294136047</v>
      </c>
      <c r="Q7746" s="135"/>
      <c r="R7746" s="27"/>
      <c r="BF7746" s="106"/>
    </row>
    <row r="7747" spans="1:58" x14ac:dyDescent="0.25">
      <c r="A7747" t="s">
        <v>17</v>
      </c>
      <c r="B7747" s="23">
        <v>2019</v>
      </c>
      <c r="C7747" s="23" t="s">
        <v>1</v>
      </c>
      <c r="D7747" s="23" t="s">
        <v>60</v>
      </c>
      <c r="E7747" s="23" t="s">
        <v>299</v>
      </c>
      <c r="F7747" s="23" t="s">
        <v>300</v>
      </c>
      <c r="G7747" s="23" t="s">
        <v>548</v>
      </c>
      <c r="H7747" s="32" t="s">
        <v>361</v>
      </c>
      <c r="I7747" s="32" t="s">
        <v>579</v>
      </c>
      <c r="J7747" s="135">
        <v>17</v>
      </c>
      <c r="K7747" s="28">
        <v>0.24242</v>
      </c>
      <c r="L7747" s="28">
        <f t="shared" si="162"/>
        <v>0.29500999999999999</v>
      </c>
      <c r="M7747" s="28"/>
      <c r="O7747" s="77">
        <v>0.29095000028610229</v>
      </c>
      <c r="Q7747" s="135"/>
      <c r="R7747" s="27"/>
      <c r="BF7747" s="106"/>
    </row>
    <row r="7748" spans="1:58" x14ac:dyDescent="0.25">
      <c r="A7748" t="s">
        <v>17</v>
      </c>
      <c r="B7748" s="23">
        <v>2019</v>
      </c>
      <c r="C7748" s="23" t="s">
        <v>2</v>
      </c>
      <c r="D7748" s="23" t="s">
        <v>61</v>
      </c>
      <c r="E7748" s="23" t="s">
        <v>299</v>
      </c>
      <c r="F7748" s="23" t="s">
        <v>300</v>
      </c>
      <c r="G7748" s="23" t="s">
        <v>548</v>
      </c>
      <c r="H7748" s="32" t="s">
        <v>361</v>
      </c>
      <c r="I7748" s="32" t="s">
        <v>579</v>
      </c>
      <c r="J7748" s="135">
        <v>18</v>
      </c>
      <c r="K7748" s="28">
        <v>0.26389000000000001</v>
      </c>
      <c r="L7748" s="28">
        <f t="shared" si="162"/>
        <v>0.29459000000000002</v>
      </c>
      <c r="M7748" s="28"/>
      <c r="O7748" s="77">
        <v>0.2629300057888031</v>
      </c>
      <c r="Q7748" s="135"/>
      <c r="R7748" s="27"/>
      <c r="BF7748" s="106"/>
    </row>
    <row r="7749" spans="1:58" x14ac:dyDescent="0.25">
      <c r="A7749" t="s">
        <v>17</v>
      </c>
      <c r="B7749" s="23">
        <v>2019</v>
      </c>
      <c r="C7749" s="23" t="s">
        <v>3</v>
      </c>
      <c r="D7749" s="23" t="s">
        <v>62</v>
      </c>
      <c r="E7749" s="23" t="s">
        <v>299</v>
      </c>
      <c r="F7749" s="23" t="s">
        <v>300</v>
      </c>
      <c r="G7749" s="23" t="s">
        <v>548</v>
      </c>
      <c r="H7749" s="32" t="s">
        <v>361</v>
      </c>
      <c r="I7749" s="32" t="s">
        <v>579</v>
      </c>
      <c r="J7749" s="135">
        <v>20</v>
      </c>
      <c r="K7749" s="28">
        <v>0.27848000000000001</v>
      </c>
      <c r="L7749" s="28">
        <f t="shared" si="162"/>
        <v>0.27795999999999998</v>
      </c>
      <c r="M7749" s="28"/>
      <c r="O7749" s="77">
        <v>0.230880007147789</v>
      </c>
      <c r="Q7749" s="135"/>
      <c r="R7749" s="27"/>
      <c r="BF7749" s="106"/>
    </row>
    <row r="7750" spans="1:58" x14ac:dyDescent="0.25">
      <c r="A7750" t="s">
        <v>17</v>
      </c>
      <c r="B7750" s="23">
        <v>2020</v>
      </c>
      <c r="C7750" s="23" t="s">
        <v>0</v>
      </c>
      <c r="D7750" s="23" t="s">
        <v>63</v>
      </c>
      <c r="E7750" s="23" t="s">
        <v>299</v>
      </c>
      <c r="F7750" s="23" t="s">
        <v>300</v>
      </c>
      <c r="G7750" s="23" t="s">
        <v>548</v>
      </c>
      <c r="H7750" s="32" t="s">
        <v>361</v>
      </c>
      <c r="I7750" s="32" t="s">
        <v>579</v>
      </c>
      <c r="J7750" s="135">
        <v>21</v>
      </c>
      <c r="K7750" s="28">
        <v>0.20482</v>
      </c>
      <c r="L7750" s="28">
        <f t="shared" si="162"/>
        <v>0.22126999999999999</v>
      </c>
      <c r="M7750" s="28"/>
      <c r="O7750" s="77">
        <v>0.1393100023269653</v>
      </c>
      <c r="Q7750" s="135"/>
      <c r="R7750" s="27"/>
      <c r="BF7750" s="106"/>
    </row>
    <row r="7751" spans="1:58" x14ac:dyDescent="0.25">
      <c r="A7751" t="s">
        <v>17</v>
      </c>
      <c r="B7751" s="23">
        <v>2020</v>
      </c>
      <c r="C7751" s="23" t="s">
        <v>1</v>
      </c>
      <c r="D7751" s="23" t="s">
        <v>64</v>
      </c>
      <c r="E7751" s="23" t="s">
        <v>299</v>
      </c>
      <c r="F7751" s="23" t="s">
        <v>300</v>
      </c>
      <c r="G7751" s="23" t="s">
        <v>548</v>
      </c>
      <c r="H7751" s="32" t="s">
        <v>361</v>
      </c>
      <c r="I7751" s="32" t="s">
        <v>579</v>
      </c>
      <c r="J7751" s="135">
        <v>17</v>
      </c>
      <c r="K7751" s="28">
        <v>0.22727</v>
      </c>
      <c r="L7751" s="28">
        <f t="shared" si="162"/>
        <v>0.18012</v>
      </c>
      <c r="M7751" s="28"/>
      <c r="O7751" s="77">
        <v>0.17129999399185181</v>
      </c>
      <c r="Q7751" s="135"/>
      <c r="R7751" s="27"/>
      <c r="BF7751" s="106"/>
    </row>
    <row r="7752" spans="1:58" x14ac:dyDescent="0.25">
      <c r="A7752" t="s">
        <v>17</v>
      </c>
      <c r="B7752" s="23">
        <v>2020</v>
      </c>
      <c r="C7752" s="23" t="s">
        <v>2</v>
      </c>
      <c r="D7752" s="23" t="s">
        <v>65</v>
      </c>
      <c r="E7752" s="23" t="s">
        <v>299</v>
      </c>
      <c r="F7752" s="23" t="s">
        <v>300</v>
      </c>
      <c r="G7752" s="23" t="s">
        <v>548</v>
      </c>
      <c r="H7752" s="32" t="s">
        <v>361</v>
      </c>
      <c r="I7752" s="32" t="s">
        <v>579</v>
      </c>
      <c r="J7752" s="135">
        <v>17</v>
      </c>
      <c r="K7752" s="28">
        <v>0.22727</v>
      </c>
      <c r="L7752" s="28">
        <f t="shared" si="162"/>
        <v>0.15742999999999999</v>
      </c>
      <c r="M7752" s="28"/>
      <c r="O7752" s="77">
        <v>0.2179500013589859</v>
      </c>
      <c r="Q7752" s="135"/>
      <c r="R7752" s="27"/>
      <c r="BF7752" s="106"/>
    </row>
    <row r="7753" spans="1:58" x14ac:dyDescent="0.25">
      <c r="A7753" t="s">
        <v>17</v>
      </c>
      <c r="B7753" s="23">
        <v>2020</v>
      </c>
      <c r="C7753" s="23" t="s">
        <v>3</v>
      </c>
      <c r="D7753" s="23" t="s">
        <v>66</v>
      </c>
      <c r="E7753" s="23" t="s">
        <v>299</v>
      </c>
      <c r="F7753" s="23" t="s">
        <v>300</v>
      </c>
      <c r="G7753" s="23" t="s">
        <v>548</v>
      </c>
      <c r="H7753" s="32" t="s">
        <v>361</v>
      </c>
      <c r="I7753" s="32" t="s">
        <v>579</v>
      </c>
      <c r="J7753" s="135">
        <v>15</v>
      </c>
      <c r="K7753" s="28">
        <v>0.2</v>
      </c>
      <c r="L7753" s="28">
        <f t="shared" si="162"/>
        <v>0.16553000000000001</v>
      </c>
      <c r="M7753" s="28"/>
      <c r="O7753" s="77">
        <v>0.24258999526500699</v>
      </c>
      <c r="Q7753" s="135"/>
      <c r="R7753" s="27"/>
      <c r="BF7753" s="106"/>
    </row>
    <row r="7754" spans="1:58" x14ac:dyDescent="0.25">
      <c r="A7754" t="s">
        <v>17</v>
      </c>
      <c r="B7754" s="23">
        <v>2021</v>
      </c>
      <c r="C7754" s="23" t="s">
        <v>0</v>
      </c>
      <c r="D7754" s="23" t="s">
        <v>67</v>
      </c>
      <c r="E7754" s="23" t="s">
        <v>299</v>
      </c>
      <c r="F7754" s="23" t="s">
        <v>300</v>
      </c>
      <c r="G7754" s="23" t="s">
        <v>548</v>
      </c>
      <c r="H7754" s="32" t="s">
        <v>361</v>
      </c>
      <c r="I7754" s="32" t="s">
        <v>579</v>
      </c>
      <c r="J7754" s="135">
        <v>12</v>
      </c>
      <c r="K7754" s="28">
        <v>0.29166999999999998</v>
      </c>
      <c r="L7754" s="28">
        <f t="shared" si="162"/>
        <v>0.21573000000000001</v>
      </c>
      <c r="M7754" s="28"/>
      <c r="O7754" s="77">
        <v>0.2547299861907959</v>
      </c>
      <c r="Q7754" s="135"/>
      <c r="R7754" s="27"/>
      <c r="BF7754" s="106"/>
    </row>
    <row r="7755" spans="1:58" x14ac:dyDescent="0.25">
      <c r="A7755" t="s">
        <v>17</v>
      </c>
      <c r="B7755" s="23">
        <v>2021</v>
      </c>
      <c r="C7755" s="23" t="s">
        <v>1</v>
      </c>
      <c r="D7755" s="23" t="s">
        <v>68</v>
      </c>
      <c r="E7755" s="23" t="s">
        <v>299</v>
      </c>
      <c r="F7755" s="23" t="s">
        <v>300</v>
      </c>
      <c r="G7755" s="23" t="s">
        <v>548</v>
      </c>
      <c r="H7755" s="32" t="s">
        <v>361</v>
      </c>
      <c r="I7755" s="32" t="s">
        <v>579</v>
      </c>
      <c r="J7755" s="135">
        <v>13</v>
      </c>
      <c r="K7755" s="28">
        <v>0.28845999999999999</v>
      </c>
      <c r="L7755" s="28">
        <f t="shared" si="162"/>
        <v>0.22153999999999999</v>
      </c>
      <c r="M7755" s="28"/>
      <c r="O7755" s="77">
        <v>0.25255998969078058</v>
      </c>
      <c r="Q7755" s="135"/>
      <c r="R7755" s="27"/>
      <c r="BF7755" s="106"/>
    </row>
    <row r="7756" spans="1:58" x14ac:dyDescent="0.25">
      <c r="A7756" t="s">
        <v>17</v>
      </c>
      <c r="B7756" s="23">
        <v>2021</v>
      </c>
      <c r="C7756" s="23" t="s">
        <v>2</v>
      </c>
      <c r="D7756" s="23" t="s">
        <v>69</v>
      </c>
      <c r="E7756" s="23" t="s">
        <v>299</v>
      </c>
      <c r="F7756" s="23" t="s">
        <v>300</v>
      </c>
      <c r="G7756" s="23" t="s">
        <v>548</v>
      </c>
      <c r="H7756" s="32" t="s">
        <v>361</v>
      </c>
      <c r="I7756" s="32" t="s">
        <v>579</v>
      </c>
      <c r="J7756" s="135">
        <v>12</v>
      </c>
      <c r="K7756" s="28">
        <v>0.26530999999999999</v>
      </c>
      <c r="L7756" s="28">
        <f t="shared" si="162"/>
        <v>0.24854000000000001</v>
      </c>
      <c r="M7756" s="28"/>
      <c r="O7756" s="77">
        <v>0.26715001463890081</v>
      </c>
      <c r="Q7756" s="135"/>
      <c r="R7756" s="27"/>
      <c r="BF7756" s="106"/>
    </row>
    <row r="7757" spans="1:58" x14ac:dyDescent="0.25">
      <c r="A7757" t="s">
        <v>17</v>
      </c>
      <c r="B7757" s="23">
        <v>2021</v>
      </c>
      <c r="C7757" s="23" t="s">
        <v>3</v>
      </c>
      <c r="D7757" s="23" t="s">
        <v>70</v>
      </c>
      <c r="E7757" s="23" t="s">
        <v>299</v>
      </c>
      <c r="F7757" s="23" t="s">
        <v>300</v>
      </c>
      <c r="G7757" s="23" t="s">
        <v>548</v>
      </c>
      <c r="H7757" s="32" t="s">
        <v>361</v>
      </c>
      <c r="I7757" s="32" t="s">
        <v>579</v>
      </c>
      <c r="J7757" s="135">
        <v>14</v>
      </c>
      <c r="K7757" s="28">
        <v>0.29630000000000001</v>
      </c>
      <c r="L7757" s="28">
        <f t="shared" si="162"/>
        <v>0.26554</v>
      </c>
      <c r="M7757" s="28"/>
      <c r="O7757" s="77">
        <v>0.26399001479148859</v>
      </c>
      <c r="Q7757" s="135"/>
      <c r="R7757" s="27"/>
      <c r="BF7757" s="106"/>
    </row>
    <row r="7758" spans="1:58" x14ac:dyDescent="0.25">
      <c r="A7758" t="s">
        <v>17</v>
      </c>
      <c r="B7758" s="23">
        <v>2022</v>
      </c>
      <c r="C7758" s="23" t="s">
        <v>0</v>
      </c>
      <c r="D7758" s="23" t="s">
        <v>71</v>
      </c>
      <c r="E7758" s="23" t="s">
        <v>299</v>
      </c>
      <c r="F7758" s="23" t="s">
        <v>300</v>
      </c>
      <c r="G7758" s="23" t="s">
        <v>548</v>
      </c>
      <c r="H7758" s="32" t="s">
        <v>361</v>
      </c>
      <c r="I7758" s="32" t="s">
        <v>579</v>
      </c>
      <c r="J7758" s="135">
        <v>16</v>
      </c>
      <c r="K7758" s="28">
        <v>0.28571000000000002</v>
      </c>
      <c r="L7758" s="28">
        <f t="shared" si="162"/>
        <v>0.28111999999999998</v>
      </c>
      <c r="M7758" s="28"/>
      <c r="O7758" s="77">
        <v>0.26568999886512762</v>
      </c>
      <c r="Q7758" s="135"/>
      <c r="R7758" s="27"/>
      <c r="BF7758" s="106"/>
    </row>
    <row r="7759" spans="1:58" x14ac:dyDescent="0.25">
      <c r="A7759" t="s">
        <v>17</v>
      </c>
      <c r="B7759" s="23">
        <v>2022</v>
      </c>
      <c r="C7759" s="23" t="s">
        <v>1</v>
      </c>
      <c r="D7759" s="23" t="s">
        <v>72</v>
      </c>
      <c r="E7759" s="23" t="s">
        <v>299</v>
      </c>
      <c r="F7759" s="23" t="s">
        <v>300</v>
      </c>
      <c r="G7759" s="23" t="s">
        <v>548</v>
      </c>
      <c r="H7759" s="32" t="s">
        <v>361</v>
      </c>
      <c r="I7759" s="32" t="s">
        <v>579</v>
      </c>
      <c r="J7759" s="135">
        <v>16</v>
      </c>
      <c r="K7759" s="28">
        <v>0.28125</v>
      </c>
      <c r="L7759" s="28">
        <f t="shared" si="162"/>
        <v>0.30689</v>
      </c>
      <c r="M7759" s="28"/>
      <c r="O7759" s="77">
        <v>0.27766001224517822</v>
      </c>
      <c r="Q7759" s="135"/>
      <c r="R7759" s="27"/>
      <c r="BF7759" s="106"/>
    </row>
    <row r="7760" spans="1:58" x14ac:dyDescent="0.25">
      <c r="A7760" t="s">
        <v>17</v>
      </c>
      <c r="B7760" s="23">
        <v>2022</v>
      </c>
      <c r="C7760" s="23" t="s">
        <v>2</v>
      </c>
      <c r="D7760" s="23" t="s">
        <v>73</v>
      </c>
      <c r="E7760" s="23" t="s">
        <v>299</v>
      </c>
      <c r="F7760" s="23" t="s">
        <v>300</v>
      </c>
      <c r="G7760" s="23" t="s">
        <v>548</v>
      </c>
      <c r="H7760" s="32" t="s">
        <v>361</v>
      </c>
      <c r="I7760" s="32" t="s">
        <v>579</v>
      </c>
      <c r="J7760" s="135">
        <v>16</v>
      </c>
      <c r="K7760" s="28">
        <v>0.33845999999999998</v>
      </c>
      <c r="L7760" s="28">
        <f t="shared" si="162"/>
        <v>0.2959</v>
      </c>
      <c r="M7760" s="28"/>
      <c r="O7760" s="77">
        <v>0.2497300058603287</v>
      </c>
      <c r="Q7760" s="135"/>
      <c r="R7760" s="27"/>
      <c r="BF7760" s="106"/>
    </row>
    <row r="7761" spans="1:58" x14ac:dyDescent="0.25">
      <c r="A7761" t="s">
        <v>17</v>
      </c>
      <c r="B7761" s="23">
        <v>2022</v>
      </c>
      <c r="C7761" s="23" t="s">
        <v>3</v>
      </c>
      <c r="D7761" s="23" t="s">
        <v>493</v>
      </c>
      <c r="E7761" s="23" t="s">
        <v>299</v>
      </c>
      <c r="F7761" s="23" t="s">
        <v>300</v>
      </c>
      <c r="G7761" s="23" t="s">
        <v>548</v>
      </c>
      <c r="H7761" s="32" t="s">
        <v>361</v>
      </c>
      <c r="I7761" s="32" t="s">
        <v>579</v>
      </c>
      <c r="J7761" s="135">
        <v>16</v>
      </c>
      <c r="K7761" s="28">
        <v>0.30159000000000002</v>
      </c>
      <c r="L7761" s="28">
        <f t="shared" si="162"/>
        <v>0.30248000000000003</v>
      </c>
      <c r="M7761" s="28"/>
      <c r="O7761" s="77">
        <v>0.25554001331329351</v>
      </c>
      <c r="Q7761" s="135"/>
      <c r="R7761" s="27"/>
      <c r="BF7761" s="106"/>
    </row>
    <row r="7762" spans="1:58" x14ac:dyDescent="0.25">
      <c r="A7762" t="s">
        <v>17</v>
      </c>
      <c r="B7762" s="23">
        <v>2023</v>
      </c>
      <c r="C7762" s="23" t="s">
        <v>0</v>
      </c>
      <c r="D7762" s="23" t="s">
        <v>537</v>
      </c>
      <c r="E7762" s="23" t="s">
        <v>299</v>
      </c>
      <c r="F7762" s="23" t="s">
        <v>300</v>
      </c>
      <c r="G7762" s="23" t="s">
        <v>548</v>
      </c>
      <c r="H7762" s="32" t="s">
        <v>361</v>
      </c>
      <c r="I7762" s="32" t="s">
        <v>579</v>
      </c>
      <c r="J7762" s="135">
        <v>14</v>
      </c>
      <c r="K7762" s="28">
        <v>0.29825000000000002</v>
      </c>
      <c r="L7762" s="28">
        <f t="shared" si="162"/>
        <v>0.31086999999999998</v>
      </c>
      <c r="M7762" s="28"/>
      <c r="O7762" s="77">
        <v>0.26218000054359442</v>
      </c>
      <c r="Q7762" s="135"/>
      <c r="R7762" s="27"/>
      <c r="BF7762" s="106"/>
    </row>
    <row r="7763" spans="1:58" x14ac:dyDescent="0.25">
      <c r="A7763" t="s">
        <v>17</v>
      </c>
      <c r="B7763" s="23">
        <v>2019</v>
      </c>
      <c r="C7763" s="23" t="s">
        <v>0</v>
      </c>
      <c r="D7763" s="23" t="s">
        <v>59</v>
      </c>
      <c r="E7763" s="23" t="s">
        <v>551</v>
      </c>
      <c r="F7763" s="23" t="s">
        <v>360</v>
      </c>
      <c r="G7763" s="23" t="s">
        <v>551</v>
      </c>
      <c r="H7763" s="32" t="s">
        <v>360</v>
      </c>
      <c r="I7763" s="32" t="s">
        <v>579</v>
      </c>
      <c r="J7763" s="135">
        <v>165</v>
      </c>
      <c r="K7763" s="28">
        <v>0.21818000000000001</v>
      </c>
      <c r="L7763" s="28">
        <f t="shared" si="162"/>
        <v>0.21818000000000001</v>
      </c>
      <c r="M7763" s="28"/>
      <c r="O7763" s="77">
        <v>0.31793001294136047</v>
      </c>
      <c r="Q7763" s="135"/>
      <c r="R7763" s="27"/>
      <c r="BF7763" s="106"/>
    </row>
    <row r="7764" spans="1:58" x14ac:dyDescent="0.25">
      <c r="A7764" t="s">
        <v>17</v>
      </c>
      <c r="B7764" s="23">
        <v>2019</v>
      </c>
      <c r="C7764" s="23" t="s">
        <v>1</v>
      </c>
      <c r="D7764" s="23" t="s">
        <v>60</v>
      </c>
      <c r="E7764" s="23" t="s">
        <v>551</v>
      </c>
      <c r="F7764" s="23" t="s">
        <v>360</v>
      </c>
      <c r="G7764" s="23" t="s">
        <v>551</v>
      </c>
      <c r="H7764" s="32" t="s">
        <v>360</v>
      </c>
      <c r="I7764" s="32" t="s">
        <v>579</v>
      </c>
      <c r="J7764" s="135">
        <v>159</v>
      </c>
      <c r="K7764" s="28">
        <v>0.21854999999999999</v>
      </c>
      <c r="L7764" s="28">
        <f t="shared" si="162"/>
        <v>0.21854999999999999</v>
      </c>
      <c r="M7764" s="28"/>
      <c r="O7764" s="77">
        <v>0.29095000028610229</v>
      </c>
      <c r="Q7764" s="135"/>
      <c r="R7764" s="27"/>
      <c r="BF7764" s="106"/>
    </row>
    <row r="7765" spans="1:58" x14ac:dyDescent="0.25">
      <c r="A7765" t="s">
        <v>17</v>
      </c>
      <c r="B7765" s="23">
        <v>2019</v>
      </c>
      <c r="C7765" s="23" t="s">
        <v>2</v>
      </c>
      <c r="D7765" s="23" t="s">
        <v>61</v>
      </c>
      <c r="E7765" s="23" t="s">
        <v>551</v>
      </c>
      <c r="F7765" s="23" t="s">
        <v>360</v>
      </c>
      <c r="G7765" s="23" t="s">
        <v>551</v>
      </c>
      <c r="H7765" s="32" t="s">
        <v>360</v>
      </c>
      <c r="I7765" s="32" t="s">
        <v>579</v>
      </c>
      <c r="J7765" s="135">
        <v>158</v>
      </c>
      <c r="K7765" s="28">
        <v>0.21518999999999999</v>
      </c>
      <c r="L7765" s="28">
        <f t="shared" si="162"/>
        <v>0.21518999999999999</v>
      </c>
      <c r="M7765" s="28"/>
      <c r="O7765" s="77">
        <v>0.2629300057888031</v>
      </c>
      <c r="Q7765" s="135"/>
      <c r="R7765" s="27"/>
      <c r="BF7765" s="106"/>
    </row>
    <row r="7766" spans="1:58" x14ac:dyDescent="0.25">
      <c r="A7766" t="s">
        <v>17</v>
      </c>
      <c r="B7766" s="23">
        <v>2019</v>
      </c>
      <c r="C7766" s="23" t="s">
        <v>3</v>
      </c>
      <c r="D7766" s="23" t="s">
        <v>62</v>
      </c>
      <c r="E7766" s="23" t="s">
        <v>551</v>
      </c>
      <c r="F7766" s="23" t="s">
        <v>360</v>
      </c>
      <c r="G7766" s="23" t="s">
        <v>551</v>
      </c>
      <c r="H7766" s="32" t="s">
        <v>360</v>
      </c>
      <c r="I7766" s="32" t="s">
        <v>579</v>
      </c>
      <c r="J7766" s="135">
        <v>158</v>
      </c>
      <c r="K7766" s="28">
        <v>0.18798999999999999</v>
      </c>
      <c r="L7766" s="28">
        <f t="shared" si="162"/>
        <v>0.18798999999999999</v>
      </c>
      <c r="M7766" s="28"/>
      <c r="O7766" s="77">
        <v>0.230880007147789</v>
      </c>
      <c r="Q7766" s="135"/>
      <c r="R7766" s="27"/>
      <c r="BF7766" s="106"/>
    </row>
    <row r="7767" spans="1:58" x14ac:dyDescent="0.25">
      <c r="A7767" t="s">
        <v>17</v>
      </c>
      <c r="B7767" s="23">
        <v>2020</v>
      </c>
      <c r="C7767" s="23" t="s">
        <v>0</v>
      </c>
      <c r="D7767" s="23" t="s">
        <v>63</v>
      </c>
      <c r="E7767" s="23" t="s">
        <v>551</v>
      </c>
      <c r="F7767" s="23" t="s">
        <v>360</v>
      </c>
      <c r="G7767" s="23" t="s">
        <v>551</v>
      </c>
      <c r="H7767" s="32" t="s">
        <v>360</v>
      </c>
      <c r="I7767" s="32" t="s">
        <v>579</v>
      </c>
      <c r="J7767" s="135">
        <v>150</v>
      </c>
      <c r="K7767" s="28">
        <v>0.15167</v>
      </c>
      <c r="L7767" s="28">
        <f t="shared" si="162"/>
        <v>0.15167</v>
      </c>
      <c r="M7767" s="28"/>
      <c r="O7767" s="77">
        <v>0.1393100023269653</v>
      </c>
      <c r="Q7767" s="135"/>
      <c r="R7767" s="27"/>
      <c r="BF7767" s="106"/>
    </row>
    <row r="7768" spans="1:58" x14ac:dyDescent="0.25">
      <c r="A7768" t="s">
        <v>17</v>
      </c>
      <c r="B7768" s="23">
        <v>2020</v>
      </c>
      <c r="C7768" s="23" t="s">
        <v>1</v>
      </c>
      <c r="D7768" s="23" t="s">
        <v>64</v>
      </c>
      <c r="E7768" s="23" t="s">
        <v>551</v>
      </c>
      <c r="F7768" s="23" t="s">
        <v>360</v>
      </c>
      <c r="G7768" s="23" t="s">
        <v>551</v>
      </c>
      <c r="H7768" s="32" t="s">
        <v>360</v>
      </c>
      <c r="I7768" s="32" t="s">
        <v>579</v>
      </c>
      <c r="J7768" s="135">
        <v>132</v>
      </c>
      <c r="K7768" s="28">
        <v>0.12712999999999999</v>
      </c>
      <c r="L7768" s="28">
        <f t="shared" si="162"/>
        <v>0.12712999999999999</v>
      </c>
      <c r="M7768" s="28"/>
      <c r="O7768" s="77">
        <v>0.17129999399185181</v>
      </c>
      <c r="Q7768" s="135"/>
      <c r="R7768" s="27"/>
      <c r="BF7768" s="106"/>
    </row>
    <row r="7769" spans="1:58" x14ac:dyDescent="0.25">
      <c r="A7769" t="s">
        <v>17</v>
      </c>
      <c r="B7769" s="23">
        <v>2020</v>
      </c>
      <c r="C7769" s="23" t="s">
        <v>2</v>
      </c>
      <c r="D7769" s="23" t="s">
        <v>65</v>
      </c>
      <c r="E7769" s="23" t="s">
        <v>551</v>
      </c>
      <c r="F7769" s="23" t="s">
        <v>360</v>
      </c>
      <c r="G7769" s="23" t="s">
        <v>551</v>
      </c>
      <c r="H7769" s="32" t="s">
        <v>360</v>
      </c>
      <c r="I7769" s="32" t="s">
        <v>579</v>
      </c>
      <c r="J7769" s="135">
        <v>122</v>
      </c>
      <c r="K7769" s="28">
        <v>0.12089999999999999</v>
      </c>
      <c r="L7769" s="28">
        <f t="shared" si="162"/>
        <v>0.12089999999999999</v>
      </c>
      <c r="M7769" s="28"/>
      <c r="O7769" s="77">
        <v>0.2179500013589859</v>
      </c>
      <c r="Q7769" s="135"/>
      <c r="R7769" s="27"/>
      <c r="BF7769" s="106"/>
    </row>
    <row r="7770" spans="1:58" x14ac:dyDescent="0.25">
      <c r="A7770" t="s">
        <v>17</v>
      </c>
      <c r="B7770" s="23">
        <v>2020</v>
      </c>
      <c r="C7770" s="23" t="s">
        <v>3</v>
      </c>
      <c r="D7770" s="23" t="s">
        <v>66</v>
      </c>
      <c r="E7770" s="23" t="s">
        <v>551</v>
      </c>
      <c r="F7770" s="23" t="s">
        <v>360</v>
      </c>
      <c r="G7770" s="23" t="s">
        <v>551</v>
      </c>
      <c r="H7770" s="32" t="s">
        <v>360</v>
      </c>
      <c r="I7770" s="32" t="s">
        <v>579</v>
      </c>
      <c r="J7770" s="135">
        <v>112</v>
      </c>
      <c r="K7770" s="28">
        <v>0.12528</v>
      </c>
      <c r="L7770" s="28">
        <f t="shared" si="162"/>
        <v>0.12528</v>
      </c>
      <c r="M7770" s="28"/>
      <c r="O7770" s="77">
        <v>0.24258999526500699</v>
      </c>
      <c r="Q7770" s="135"/>
      <c r="R7770" s="27"/>
      <c r="BF7770" s="106"/>
    </row>
    <row r="7771" spans="1:58" x14ac:dyDescent="0.25">
      <c r="A7771" t="s">
        <v>17</v>
      </c>
      <c r="B7771" s="23">
        <v>2021</v>
      </c>
      <c r="C7771" s="23" t="s">
        <v>0</v>
      </c>
      <c r="D7771" s="23" t="s">
        <v>67</v>
      </c>
      <c r="E7771" s="23" t="s">
        <v>551</v>
      </c>
      <c r="F7771" s="23" t="s">
        <v>360</v>
      </c>
      <c r="G7771" s="23" t="s">
        <v>551</v>
      </c>
      <c r="H7771" s="32" t="s">
        <v>360</v>
      </c>
      <c r="I7771" s="32" t="s">
        <v>579</v>
      </c>
      <c r="J7771" s="135">
        <v>108</v>
      </c>
      <c r="K7771" s="28">
        <v>0.15115999999999999</v>
      </c>
      <c r="L7771" s="28">
        <f t="shared" si="162"/>
        <v>0.15115999999999999</v>
      </c>
      <c r="M7771" s="28"/>
      <c r="O7771" s="77">
        <v>0.2547299861907959</v>
      </c>
      <c r="Q7771" s="135"/>
      <c r="R7771" s="27"/>
      <c r="BF7771" s="106"/>
    </row>
    <row r="7772" spans="1:58" x14ac:dyDescent="0.25">
      <c r="A7772" t="s">
        <v>17</v>
      </c>
      <c r="B7772" s="23">
        <v>2021</v>
      </c>
      <c r="C7772" s="23" t="s">
        <v>1</v>
      </c>
      <c r="D7772" s="23" t="s">
        <v>68</v>
      </c>
      <c r="E7772" s="23" t="s">
        <v>551</v>
      </c>
      <c r="F7772" s="23" t="s">
        <v>360</v>
      </c>
      <c r="G7772" s="23" t="s">
        <v>551</v>
      </c>
      <c r="H7772" s="32" t="s">
        <v>360</v>
      </c>
      <c r="I7772" s="32" t="s">
        <v>579</v>
      </c>
      <c r="J7772" s="135">
        <v>117</v>
      </c>
      <c r="K7772" s="28">
        <v>0.16880000000000001</v>
      </c>
      <c r="L7772" s="28">
        <f t="shared" si="162"/>
        <v>0.16880000000000001</v>
      </c>
      <c r="M7772" s="28"/>
      <c r="O7772" s="77">
        <v>0.25255998969078058</v>
      </c>
      <c r="Q7772" s="135"/>
      <c r="R7772" s="27"/>
      <c r="BF7772" s="106"/>
    </row>
    <row r="7773" spans="1:58" x14ac:dyDescent="0.25">
      <c r="A7773" t="s">
        <v>17</v>
      </c>
      <c r="B7773" s="23">
        <v>2021</v>
      </c>
      <c r="C7773" s="23" t="s">
        <v>2</v>
      </c>
      <c r="D7773" s="23" t="s">
        <v>69</v>
      </c>
      <c r="E7773" s="23" t="s">
        <v>551</v>
      </c>
      <c r="F7773" s="23" t="s">
        <v>360</v>
      </c>
      <c r="G7773" s="23" t="s">
        <v>551</v>
      </c>
      <c r="H7773" s="32" t="s">
        <v>360</v>
      </c>
      <c r="I7773" s="32" t="s">
        <v>579</v>
      </c>
      <c r="J7773" s="135">
        <v>126</v>
      </c>
      <c r="K7773" s="28">
        <v>0.17659</v>
      </c>
      <c r="L7773" s="28">
        <f t="shared" si="162"/>
        <v>0.17659</v>
      </c>
      <c r="M7773" s="28"/>
      <c r="O7773" s="77">
        <v>0.26715001463890081</v>
      </c>
      <c r="Q7773" s="135"/>
      <c r="R7773" s="27"/>
      <c r="BF7773" s="106"/>
    </row>
    <row r="7774" spans="1:58" x14ac:dyDescent="0.25">
      <c r="A7774" t="s">
        <v>17</v>
      </c>
      <c r="B7774" s="23">
        <v>2021</v>
      </c>
      <c r="C7774" s="23" t="s">
        <v>3</v>
      </c>
      <c r="D7774" s="23" t="s">
        <v>70</v>
      </c>
      <c r="E7774" s="23" t="s">
        <v>551</v>
      </c>
      <c r="F7774" s="23" t="s">
        <v>360</v>
      </c>
      <c r="G7774" s="23" t="s">
        <v>551</v>
      </c>
      <c r="H7774" s="32" t="s">
        <v>360</v>
      </c>
      <c r="I7774" s="32" t="s">
        <v>579</v>
      </c>
      <c r="J7774" s="135">
        <v>132</v>
      </c>
      <c r="K7774" s="28">
        <v>0.19886000000000001</v>
      </c>
      <c r="L7774" s="28">
        <f t="shared" si="162"/>
        <v>0.19886000000000001</v>
      </c>
      <c r="M7774" s="28"/>
      <c r="O7774" s="77">
        <v>0.26399001479148859</v>
      </c>
      <c r="Q7774" s="135"/>
      <c r="R7774" s="27"/>
      <c r="BF7774" s="106"/>
    </row>
    <row r="7775" spans="1:58" x14ac:dyDescent="0.25">
      <c r="A7775" t="s">
        <v>17</v>
      </c>
      <c r="B7775" s="23">
        <v>2022</v>
      </c>
      <c r="C7775" s="23" t="s">
        <v>0</v>
      </c>
      <c r="D7775" s="23" t="s">
        <v>71</v>
      </c>
      <c r="E7775" s="23" t="s">
        <v>551</v>
      </c>
      <c r="F7775" s="23" t="s">
        <v>360</v>
      </c>
      <c r="G7775" s="23" t="s">
        <v>551</v>
      </c>
      <c r="H7775" s="32" t="s">
        <v>360</v>
      </c>
      <c r="I7775" s="32" t="s">
        <v>579</v>
      </c>
      <c r="J7775" s="135">
        <v>139</v>
      </c>
      <c r="K7775" s="28">
        <v>0.20144000000000001</v>
      </c>
      <c r="L7775" s="28">
        <f t="shared" si="162"/>
        <v>0.20144000000000001</v>
      </c>
      <c r="M7775" s="28"/>
      <c r="O7775" s="77">
        <v>0.26568999886512762</v>
      </c>
      <c r="Q7775" s="135"/>
      <c r="R7775" s="27"/>
      <c r="BF7775" s="106"/>
    </row>
    <row r="7776" spans="1:58" x14ac:dyDescent="0.25">
      <c r="A7776" t="s">
        <v>17</v>
      </c>
      <c r="B7776" s="23">
        <v>2022</v>
      </c>
      <c r="C7776" s="23" t="s">
        <v>1</v>
      </c>
      <c r="D7776" s="23" t="s">
        <v>72</v>
      </c>
      <c r="E7776" s="23" t="s">
        <v>551</v>
      </c>
      <c r="F7776" s="23" t="s">
        <v>360</v>
      </c>
      <c r="G7776" s="23" t="s">
        <v>551</v>
      </c>
      <c r="H7776" s="32" t="s">
        <v>360</v>
      </c>
      <c r="I7776" s="32" t="s">
        <v>579</v>
      </c>
      <c r="J7776" s="135">
        <v>138</v>
      </c>
      <c r="K7776" s="28">
        <v>0.21157000000000001</v>
      </c>
      <c r="L7776" s="28">
        <f t="shared" si="162"/>
        <v>0.21157000000000001</v>
      </c>
      <c r="M7776" s="28"/>
      <c r="O7776" s="77">
        <v>0.27766001224517822</v>
      </c>
      <c r="Q7776" s="135"/>
      <c r="R7776" s="27"/>
      <c r="BF7776" s="106"/>
    </row>
    <row r="7777" spans="1:58" x14ac:dyDescent="0.25">
      <c r="A7777" t="s">
        <v>17</v>
      </c>
      <c r="B7777" s="23">
        <v>2022</v>
      </c>
      <c r="C7777" s="23" t="s">
        <v>2</v>
      </c>
      <c r="D7777" s="23" t="s">
        <v>73</v>
      </c>
      <c r="E7777" s="23" t="s">
        <v>551</v>
      </c>
      <c r="F7777" s="23" t="s">
        <v>360</v>
      </c>
      <c r="G7777" s="23" t="s">
        <v>551</v>
      </c>
      <c r="H7777" s="32" t="s">
        <v>360</v>
      </c>
      <c r="I7777" s="32" t="s">
        <v>579</v>
      </c>
      <c r="J7777" s="135">
        <v>138</v>
      </c>
      <c r="K7777" s="28">
        <v>0.21518999999999999</v>
      </c>
      <c r="L7777" s="28">
        <f t="shared" si="162"/>
        <v>0.21518999999999999</v>
      </c>
      <c r="M7777" s="28"/>
      <c r="O7777" s="77">
        <v>0.2497300058603287</v>
      </c>
      <c r="Q7777" s="135"/>
      <c r="R7777" s="27"/>
      <c r="BF7777" s="106"/>
    </row>
    <row r="7778" spans="1:58" x14ac:dyDescent="0.25">
      <c r="A7778" t="s">
        <v>17</v>
      </c>
      <c r="B7778" s="23">
        <v>2022</v>
      </c>
      <c r="C7778" s="23" t="s">
        <v>3</v>
      </c>
      <c r="D7778" s="23" t="s">
        <v>493</v>
      </c>
      <c r="E7778" s="23" t="s">
        <v>551</v>
      </c>
      <c r="F7778" s="23" t="s">
        <v>360</v>
      </c>
      <c r="G7778" s="23" t="s">
        <v>551</v>
      </c>
      <c r="H7778" s="32" t="s">
        <v>360</v>
      </c>
      <c r="I7778" s="32" t="s">
        <v>579</v>
      </c>
      <c r="J7778" s="135">
        <v>139</v>
      </c>
      <c r="K7778" s="28">
        <v>0.19098999999999999</v>
      </c>
      <c r="L7778" s="28">
        <f t="shared" si="162"/>
        <v>0.19098999999999999</v>
      </c>
      <c r="M7778" s="28"/>
      <c r="O7778" s="77">
        <v>0.25554001331329351</v>
      </c>
      <c r="Q7778" s="135"/>
      <c r="R7778" s="27"/>
      <c r="BF7778" s="106"/>
    </row>
    <row r="7779" spans="1:58" x14ac:dyDescent="0.25">
      <c r="A7779" t="s">
        <v>17</v>
      </c>
      <c r="B7779" s="23">
        <v>2023</v>
      </c>
      <c r="C7779" s="23" t="s">
        <v>0</v>
      </c>
      <c r="D7779" s="23" t="s">
        <v>537</v>
      </c>
      <c r="E7779" s="23" t="s">
        <v>551</v>
      </c>
      <c r="F7779" s="23" t="s">
        <v>360</v>
      </c>
      <c r="G7779" s="23" t="s">
        <v>551</v>
      </c>
      <c r="H7779" s="32" t="s">
        <v>360</v>
      </c>
      <c r="I7779" s="32" t="s">
        <v>579</v>
      </c>
      <c r="J7779" s="135">
        <v>138</v>
      </c>
      <c r="K7779" s="28">
        <v>0.21234</v>
      </c>
      <c r="L7779" s="28">
        <f t="shared" si="162"/>
        <v>0.21234</v>
      </c>
      <c r="M7779" s="28"/>
      <c r="O7779" s="77">
        <v>0.26218000054359442</v>
      </c>
      <c r="Q7779" s="135"/>
      <c r="R7779" s="27"/>
      <c r="BF7779" s="106"/>
    </row>
    <row r="7780" spans="1:58" x14ac:dyDescent="0.25">
      <c r="A7780" t="s">
        <v>17</v>
      </c>
      <c r="B7780" s="23">
        <v>2019</v>
      </c>
      <c r="C7780" s="23" t="s">
        <v>0</v>
      </c>
      <c r="D7780" s="23" t="s">
        <v>59</v>
      </c>
      <c r="E7780" s="23" t="s">
        <v>301</v>
      </c>
      <c r="F7780" s="23" t="s">
        <v>302</v>
      </c>
      <c r="G7780" s="23" t="s">
        <v>541</v>
      </c>
      <c r="H7780" s="32" t="s">
        <v>542</v>
      </c>
      <c r="I7780" s="32" t="s">
        <v>579</v>
      </c>
      <c r="J7780" s="135">
        <v>19</v>
      </c>
      <c r="K7780" s="28">
        <v>0.28947000000000001</v>
      </c>
      <c r="L7780" s="28">
        <f t="shared" si="162"/>
        <v>0.34447</v>
      </c>
      <c r="M7780" s="28"/>
      <c r="O7780" s="77">
        <v>0.31793001294136047</v>
      </c>
      <c r="Q7780" s="135"/>
      <c r="R7780" s="27"/>
      <c r="BF7780" s="106"/>
    </row>
    <row r="7781" spans="1:58" x14ac:dyDescent="0.25">
      <c r="A7781" t="s">
        <v>17</v>
      </c>
      <c r="B7781" s="23">
        <v>2019</v>
      </c>
      <c r="C7781" s="23" t="s">
        <v>1</v>
      </c>
      <c r="D7781" s="23" t="s">
        <v>60</v>
      </c>
      <c r="E7781" s="23" t="s">
        <v>301</v>
      </c>
      <c r="F7781" s="23" t="s">
        <v>302</v>
      </c>
      <c r="G7781" s="23" t="s">
        <v>541</v>
      </c>
      <c r="H7781" s="32" t="s">
        <v>542</v>
      </c>
      <c r="I7781" s="32" t="s">
        <v>579</v>
      </c>
      <c r="J7781" s="135">
        <v>19</v>
      </c>
      <c r="K7781" s="28">
        <v>0.32</v>
      </c>
      <c r="L7781" s="28">
        <f t="shared" si="162"/>
        <v>0.34921000000000002</v>
      </c>
      <c r="M7781" s="28"/>
      <c r="O7781" s="77">
        <v>0.29095000028610229</v>
      </c>
      <c r="Q7781" s="135"/>
      <c r="R7781" s="27"/>
      <c r="BF7781" s="106"/>
    </row>
    <row r="7782" spans="1:58" x14ac:dyDescent="0.25">
      <c r="A7782" t="s">
        <v>17</v>
      </c>
      <c r="B7782" s="23">
        <v>2019</v>
      </c>
      <c r="C7782" s="23" t="s">
        <v>2</v>
      </c>
      <c r="D7782" s="23" t="s">
        <v>61</v>
      </c>
      <c r="E7782" s="23" t="s">
        <v>301</v>
      </c>
      <c r="F7782" s="23" t="s">
        <v>302</v>
      </c>
      <c r="G7782" s="23" t="s">
        <v>541</v>
      </c>
      <c r="H7782" s="32" t="s">
        <v>542</v>
      </c>
      <c r="I7782" s="32" t="s">
        <v>579</v>
      </c>
      <c r="J7782" s="135">
        <v>21</v>
      </c>
      <c r="K7782" s="28">
        <v>0.34145999999999999</v>
      </c>
      <c r="L7782" s="28">
        <f t="shared" si="162"/>
        <v>0.33051000000000003</v>
      </c>
      <c r="M7782" s="28"/>
      <c r="O7782" s="77">
        <v>0.2629300057888031</v>
      </c>
      <c r="Q7782" s="135"/>
      <c r="R7782" s="27"/>
      <c r="BF7782" s="106"/>
    </row>
    <row r="7783" spans="1:58" x14ac:dyDescent="0.25">
      <c r="A7783" t="s">
        <v>17</v>
      </c>
      <c r="B7783" s="23">
        <v>2019</v>
      </c>
      <c r="C7783" s="23" t="s">
        <v>3</v>
      </c>
      <c r="D7783" s="23" t="s">
        <v>62</v>
      </c>
      <c r="E7783" s="23" t="s">
        <v>301</v>
      </c>
      <c r="F7783" s="23" t="s">
        <v>302</v>
      </c>
      <c r="G7783" s="23" t="s">
        <v>541</v>
      </c>
      <c r="H7783" s="32" t="s">
        <v>542</v>
      </c>
      <c r="I7783" s="32" t="s">
        <v>579</v>
      </c>
      <c r="J7783" s="135">
        <v>22</v>
      </c>
      <c r="K7783" s="28">
        <v>0.34883999999999998</v>
      </c>
      <c r="L7783" s="28">
        <f t="shared" si="162"/>
        <v>0.32346999999999998</v>
      </c>
      <c r="M7783" s="28"/>
      <c r="O7783" s="77">
        <v>0.230880007147789</v>
      </c>
      <c r="Q7783" s="135"/>
      <c r="R7783" s="27"/>
      <c r="BF7783" s="106"/>
    </row>
    <row r="7784" spans="1:58" x14ac:dyDescent="0.25">
      <c r="A7784" t="s">
        <v>17</v>
      </c>
      <c r="B7784" s="23">
        <v>2020</v>
      </c>
      <c r="C7784" s="23" t="s">
        <v>0</v>
      </c>
      <c r="D7784" s="23" t="s">
        <v>63</v>
      </c>
      <c r="E7784" s="23" t="s">
        <v>301</v>
      </c>
      <c r="F7784" s="23" t="s">
        <v>302</v>
      </c>
      <c r="G7784" s="23" t="s">
        <v>541</v>
      </c>
      <c r="H7784" s="32" t="s">
        <v>542</v>
      </c>
      <c r="I7784" s="32" t="s">
        <v>579</v>
      </c>
      <c r="J7784" s="135">
        <v>21</v>
      </c>
      <c r="K7784" s="28">
        <v>0.36144999999999999</v>
      </c>
      <c r="L7784" s="28">
        <f t="shared" si="162"/>
        <v>0.28033999999999998</v>
      </c>
      <c r="M7784" s="28"/>
      <c r="O7784" s="77">
        <v>0.1393100023269653</v>
      </c>
      <c r="Q7784" s="135"/>
      <c r="R7784" s="27"/>
      <c r="BF7784" s="106"/>
    </row>
    <row r="7785" spans="1:58" x14ac:dyDescent="0.25">
      <c r="A7785" t="s">
        <v>17</v>
      </c>
      <c r="B7785" s="23">
        <v>2020</v>
      </c>
      <c r="C7785" s="23" t="s">
        <v>1</v>
      </c>
      <c r="D7785" s="23" t="s">
        <v>64</v>
      </c>
      <c r="E7785" s="23" t="s">
        <v>301</v>
      </c>
      <c r="F7785" s="23" t="s">
        <v>302</v>
      </c>
      <c r="G7785" s="23" t="s">
        <v>541</v>
      </c>
      <c r="H7785" s="32" t="s">
        <v>542</v>
      </c>
      <c r="I7785" s="32" t="s">
        <v>579</v>
      </c>
      <c r="J7785" s="135">
        <v>20</v>
      </c>
      <c r="K7785" s="28">
        <v>0.30380000000000001</v>
      </c>
      <c r="L7785" s="28">
        <f t="shared" si="162"/>
        <v>0.26867000000000002</v>
      </c>
      <c r="M7785" s="28"/>
      <c r="O7785" s="77">
        <v>0.17129999399185181</v>
      </c>
      <c r="Q7785" s="135"/>
      <c r="R7785" s="27"/>
      <c r="BF7785" s="106"/>
    </row>
    <row r="7786" spans="1:58" x14ac:dyDescent="0.25">
      <c r="A7786" t="s">
        <v>17</v>
      </c>
      <c r="B7786" s="23">
        <v>2020</v>
      </c>
      <c r="C7786" s="23" t="s">
        <v>2</v>
      </c>
      <c r="D7786" s="23" t="s">
        <v>65</v>
      </c>
      <c r="E7786" s="23" t="s">
        <v>301</v>
      </c>
      <c r="F7786" s="23" t="s">
        <v>302</v>
      </c>
      <c r="G7786" s="23" t="s">
        <v>541</v>
      </c>
      <c r="H7786" s="32" t="s">
        <v>542</v>
      </c>
      <c r="I7786" s="32" t="s">
        <v>579</v>
      </c>
      <c r="J7786" s="135">
        <v>20</v>
      </c>
      <c r="K7786" s="28">
        <v>0.29487000000000002</v>
      </c>
      <c r="L7786" s="28">
        <f t="shared" si="162"/>
        <v>0.25618000000000002</v>
      </c>
      <c r="M7786" s="28"/>
      <c r="O7786" s="77">
        <v>0.2179500013589859</v>
      </c>
      <c r="Q7786" s="135"/>
      <c r="R7786" s="27"/>
      <c r="BF7786" s="106"/>
    </row>
    <row r="7787" spans="1:58" x14ac:dyDescent="0.25">
      <c r="A7787" t="s">
        <v>17</v>
      </c>
      <c r="B7787" s="23">
        <v>2020</v>
      </c>
      <c r="C7787" s="23" t="s">
        <v>3</v>
      </c>
      <c r="D7787" s="23" t="s">
        <v>66</v>
      </c>
      <c r="E7787" s="23" t="s">
        <v>301</v>
      </c>
      <c r="F7787" s="23" t="s">
        <v>302</v>
      </c>
      <c r="G7787" s="23" t="s">
        <v>541</v>
      </c>
      <c r="H7787" s="32" t="s">
        <v>542</v>
      </c>
      <c r="I7787" s="32" t="s">
        <v>579</v>
      </c>
      <c r="J7787" s="135">
        <v>18</v>
      </c>
      <c r="K7787" s="28">
        <v>0.26389000000000001</v>
      </c>
      <c r="L7787" s="28">
        <f t="shared" si="162"/>
        <v>0.26554</v>
      </c>
      <c r="M7787" s="28"/>
      <c r="O7787" s="77">
        <v>0.24258999526500699</v>
      </c>
      <c r="Q7787" s="135"/>
      <c r="R7787" s="27"/>
      <c r="BF7787" s="106"/>
    </row>
    <row r="7788" spans="1:58" x14ac:dyDescent="0.25">
      <c r="A7788" t="s">
        <v>17</v>
      </c>
      <c r="B7788" s="23">
        <v>2021</v>
      </c>
      <c r="C7788" s="23" t="s">
        <v>0</v>
      </c>
      <c r="D7788" s="23" t="s">
        <v>67</v>
      </c>
      <c r="E7788" s="23" t="s">
        <v>301</v>
      </c>
      <c r="F7788" s="23" t="s">
        <v>302</v>
      </c>
      <c r="G7788" s="23" t="s">
        <v>541</v>
      </c>
      <c r="H7788" s="32" t="s">
        <v>542</v>
      </c>
      <c r="I7788" s="32" t="s">
        <v>579</v>
      </c>
      <c r="J7788" s="135">
        <v>17</v>
      </c>
      <c r="K7788" s="28">
        <v>0.30881999999999998</v>
      </c>
      <c r="L7788" s="28">
        <f t="shared" si="162"/>
        <v>0.30179</v>
      </c>
      <c r="M7788" s="28"/>
      <c r="O7788" s="77">
        <v>0.2547299861907959</v>
      </c>
      <c r="Q7788" s="135"/>
      <c r="R7788" s="27"/>
      <c r="BF7788" s="106"/>
    </row>
    <row r="7789" spans="1:58" x14ac:dyDescent="0.25">
      <c r="A7789" t="s">
        <v>17</v>
      </c>
      <c r="B7789" s="23">
        <v>2021</v>
      </c>
      <c r="C7789" s="23" t="s">
        <v>1</v>
      </c>
      <c r="D7789" s="23" t="s">
        <v>68</v>
      </c>
      <c r="E7789" s="23" t="s">
        <v>301</v>
      </c>
      <c r="F7789" s="23" t="s">
        <v>302</v>
      </c>
      <c r="G7789" s="23" t="s">
        <v>541</v>
      </c>
      <c r="H7789" s="32" t="s">
        <v>542</v>
      </c>
      <c r="I7789" s="32" t="s">
        <v>579</v>
      </c>
      <c r="J7789" s="135">
        <v>18</v>
      </c>
      <c r="K7789" s="28">
        <v>0.31507000000000002</v>
      </c>
      <c r="L7789" s="28">
        <f t="shared" si="162"/>
        <v>0.30381999999999998</v>
      </c>
      <c r="M7789" s="28"/>
      <c r="O7789" s="77">
        <v>0.25255998969078058</v>
      </c>
      <c r="Q7789" s="135"/>
      <c r="R7789" s="27"/>
      <c r="BF7789" s="106"/>
    </row>
    <row r="7790" spans="1:58" x14ac:dyDescent="0.25">
      <c r="A7790" t="s">
        <v>17</v>
      </c>
      <c r="B7790" s="23">
        <v>2021</v>
      </c>
      <c r="C7790" s="23" t="s">
        <v>2</v>
      </c>
      <c r="D7790" s="23" t="s">
        <v>69</v>
      </c>
      <c r="E7790" s="23" t="s">
        <v>301</v>
      </c>
      <c r="F7790" s="23" t="s">
        <v>302</v>
      </c>
      <c r="G7790" s="23" t="s">
        <v>541</v>
      </c>
      <c r="H7790" s="32" t="s">
        <v>542</v>
      </c>
      <c r="I7790" s="32" t="s">
        <v>579</v>
      </c>
      <c r="J7790" s="135">
        <v>18</v>
      </c>
      <c r="K7790" s="28">
        <v>0.29576999999999998</v>
      </c>
      <c r="L7790" s="28">
        <f t="shared" si="162"/>
        <v>0.31916</v>
      </c>
      <c r="M7790" s="28"/>
      <c r="O7790" s="77">
        <v>0.26715001463890081</v>
      </c>
      <c r="Q7790" s="135"/>
      <c r="R7790" s="27"/>
      <c r="BF7790" s="106"/>
    </row>
    <row r="7791" spans="1:58" x14ac:dyDescent="0.25">
      <c r="A7791" t="s">
        <v>17</v>
      </c>
      <c r="B7791" s="23">
        <v>2021</v>
      </c>
      <c r="C7791" s="23" t="s">
        <v>3</v>
      </c>
      <c r="D7791" s="23" t="s">
        <v>70</v>
      </c>
      <c r="E7791" s="23" t="s">
        <v>301</v>
      </c>
      <c r="F7791" s="23" t="s">
        <v>302</v>
      </c>
      <c r="G7791" s="23" t="s">
        <v>541</v>
      </c>
      <c r="H7791" s="32" t="s">
        <v>542</v>
      </c>
      <c r="I7791" s="32" t="s">
        <v>579</v>
      </c>
      <c r="J7791" s="135">
        <v>18</v>
      </c>
      <c r="K7791" s="28">
        <v>0.30137000000000003</v>
      </c>
      <c r="L7791" s="28">
        <f t="shared" si="162"/>
        <v>0.31583</v>
      </c>
      <c r="M7791" s="28"/>
      <c r="O7791" s="77">
        <v>0.26399001479148859</v>
      </c>
      <c r="Q7791" s="135"/>
      <c r="R7791" s="27"/>
      <c r="BF7791" s="106"/>
    </row>
    <row r="7792" spans="1:58" x14ac:dyDescent="0.25">
      <c r="A7792" t="s">
        <v>17</v>
      </c>
      <c r="B7792" s="23">
        <v>2022</v>
      </c>
      <c r="C7792" s="23" t="s">
        <v>0</v>
      </c>
      <c r="D7792" s="23" t="s">
        <v>71</v>
      </c>
      <c r="E7792" s="23" t="s">
        <v>301</v>
      </c>
      <c r="F7792" s="23" t="s">
        <v>302</v>
      </c>
      <c r="G7792" s="23" t="s">
        <v>541</v>
      </c>
      <c r="H7792" s="32" t="s">
        <v>542</v>
      </c>
      <c r="I7792" s="32" t="s">
        <v>579</v>
      </c>
      <c r="J7792" s="135">
        <v>19</v>
      </c>
      <c r="K7792" s="28">
        <v>0.27632000000000001</v>
      </c>
      <c r="L7792" s="28">
        <f t="shared" si="162"/>
        <v>0.31734000000000001</v>
      </c>
      <c r="M7792" s="28"/>
      <c r="O7792" s="77">
        <v>0.26568999886512762</v>
      </c>
      <c r="Q7792" s="135"/>
      <c r="R7792" s="27"/>
      <c r="BF7792" s="106"/>
    </row>
    <row r="7793" spans="1:58" x14ac:dyDescent="0.25">
      <c r="A7793" t="s">
        <v>17</v>
      </c>
      <c r="B7793" s="23">
        <v>2022</v>
      </c>
      <c r="C7793" s="23" t="s">
        <v>1</v>
      </c>
      <c r="D7793" s="23" t="s">
        <v>72</v>
      </c>
      <c r="E7793" s="23" t="s">
        <v>301</v>
      </c>
      <c r="F7793" s="23" t="s">
        <v>302</v>
      </c>
      <c r="G7793" s="23" t="s">
        <v>541</v>
      </c>
      <c r="H7793" s="32" t="s">
        <v>542</v>
      </c>
      <c r="I7793" s="32" t="s">
        <v>579</v>
      </c>
      <c r="J7793" s="135">
        <v>19</v>
      </c>
      <c r="K7793" s="28">
        <v>0.31080999999999998</v>
      </c>
      <c r="L7793" s="28">
        <f t="shared" si="162"/>
        <v>0.32958999999999999</v>
      </c>
      <c r="M7793" s="28"/>
      <c r="O7793" s="77">
        <v>0.27766001224517822</v>
      </c>
      <c r="Q7793" s="135"/>
      <c r="R7793" s="27"/>
      <c r="BF7793" s="106"/>
    </row>
    <row r="7794" spans="1:58" x14ac:dyDescent="0.25">
      <c r="A7794" t="s">
        <v>17</v>
      </c>
      <c r="B7794" s="23">
        <v>2022</v>
      </c>
      <c r="C7794" s="23" t="s">
        <v>2</v>
      </c>
      <c r="D7794" s="23" t="s">
        <v>73</v>
      </c>
      <c r="E7794" s="23" t="s">
        <v>301</v>
      </c>
      <c r="F7794" s="23" t="s">
        <v>302</v>
      </c>
      <c r="G7794" s="23" t="s">
        <v>541</v>
      </c>
      <c r="H7794" s="32" t="s">
        <v>542</v>
      </c>
      <c r="I7794" s="32" t="s">
        <v>579</v>
      </c>
      <c r="J7794" s="135">
        <v>20</v>
      </c>
      <c r="K7794" s="28">
        <v>0.28205000000000002</v>
      </c>
      <c r="L7794" s="28">
        <f t="shared" si="162"/>
        <v>0.31498999999999999</v>
      </c>
      <c r="M7794" s="28"/>
      <c r="O7794" s="77">
        <v>0.2497300058603287</v>
      </c>
      <c r="Q7794" s="135"/>
      <c r="R7794" s="27"/>
      <c r="BF7794" s="106"/>
    </row>
    <row r="7795" spans="1:58" x14ac:dyDescent="0.25">
      <c r="A7795" t="s">
        <v>17</v>
      </c>
      <c r="B7795" s="23">
        <v>2022</v>
      </c>
      <c r="C7795" s="23" t="s">
        <v>3</v>
      </c>
      <c r="D7795" s="23" t="s">
        <v>493</v>
      </c>
      <c r="E7795" s="23" t="s">
        <v>301</v>
      </c>
      <c r="F7795" s="23" t="s">
        <v>302</v>
      </c>
      <c r="G7795" s="23" t="s">
        <v>541</v>
      </c>
      <c r="H7795" s="32" t="s">
        <v>542</v>
      </c>
      <c r="I7795" s="32" t="s">
        <v>579</v>
      </c>
      <c r="J7795" s="135">
        <v>19</v>
      </c>
      <c r="K7795" s="28">
        <v>0.29730000000000001</v>
      </c>
      <c r="L7795" s="28">
        <f t="shared" si="162"/>
        <v>0.30764000000000002</v>
      </c>
      <c r="M7795" s="28"/>
      <c r="O7795" s="77">
        <v>0.25554001331329351</v>
      </c>
      <c r="Q7795" s="135"/>
      <c r="R7795" s="27"/>
      <c r="BF7795" s="106"/>
    </row>
    <row r="7796" spans="1:58" x14ac:dyDescent="0.25">
      <c r="A7796" t="s">
        <v>17</v>
      </c>
      <c r="B7796" s="23">
        <v>2023</v>
      </c>
      <c r="C7796" s="23" t="s">
        <v>0</v>
      </c>
      <c r="D7796" s="23" t="s">
        <v>537</v>
      </c>
      <c r="E7796" s="23" t="s">
        <v>301</v>
      </c>
      <c r="F7796" s="23" t="s">
        <v>302</v>
      </c>
      <c r="G7796" s="23" t="s">
        <v>541</v>
      </c>
      <c r="H7796" s="32" t="s">
        <v>542</v>
      </c>
      <c r="I7796" s="32" t="s">
        <v>579</v>
      </c>
      <c r="J7796" s="135">
        <v>17</v>
      </c>
      <c r="K7796" s="28">
        <v>0.29851</v>
      </c>
      <c r="L7796" s="28">
        <f t="shared" si="162"/>
        <v>0.29743999999999998</v>
      </c>
      <c r="M7796" s="28"/>
      <c r="O7796" s="77">
        <v>0.26218000054359442</v>
      </c>
      <c r="Q7796" s="135"/>
      <c r="R7796" s="27"/>
      <c r="BF7796" s="106"/>
    </row>
    <row r="7797" spans="1:58" x14ac:dyDescent="0.25">
      <c r="A7797" t="s">
        <v>17</v>
      </c>
      <c r="B7797" s="23">
        <v>2019</v>
      </c>
      <c r="C7797" s="23" t="s">
        <v>0</v>
      </c>
      <c r="D7797" s="23" t="s">
        <v>59</v>
      </c>
      <c r="E7797" s="23" t="s">
        <v>546</v>
      </c>
      <c r="F7797" s="23" t="s">
        <v>547</v>
      </c>
      <c r="G7797" s="23" t="s">
        <v>546</v>
      </c>
      <c r="H7797" s="32" t="s">
        <v>547</v>
      </c>
      <c r="I7797" s="32" t="s">
        <v>579</v>
      </c>
      <c r="J7797" s="135">
        <v>170</v>
      </c>
      <c r="K7797" s="28">
        <v>0.48604999999999998</v>
      </c>
      <c r="L7797" s="28">
        <f t="shared" si="162"/>
        <v>0.48604999999999998</v>
      </c>
      <c r="M7797" s="28"/>
      <c r="O7797" s="77">
        <v>0.31793001294136047</v>
      </c>
      <c r="Q7797" s="135"/>
      <c r="R7797" s="27"/>
      <c r="BF7797" s="106"/>
    </row>
    <row r="7798" spans="1:58" x14ac:dyDescent="0.25">
      <c r="A7798" t="s">
        <v>17</v>
      </c>
      <c r="B7798" s="23">
        <v>2019</v>
      </c>
      <c r="C7798" s="23" t="s">
        <v>1</v>
      </c>
      <c r="D7798" s="23" t="s">
        <v>60</v>
      </c>
      <c r="E7798" s="23" t="s">
        <v>546</v>
      </c>
      <c r="F7798" s="23" t="s">
        <v>547</v>
      </c>
      <c r="G7798" s="23" t="s">
        <v>546</v>
      </c>
      <c r="H7798" s="32" t="s">
        <v>547</v>
      </c>
      <c r="I7798" s="32" t="s">
        <v>579</v>
      </c>
      <c r="J7798" s="135">
        <v>171</v>
      </c>
      <c r="K7798" s="28">
        <v>0.48098999999999997</v>
      </c>
      <c r="L7798" s="28">
        <f t="shared" si="162"/>
        <v>0.48098999999999997</v>
      </c>
      <c r="M7798" s="28"/>
      <c r="O7798" s="77">
        <v>0.29095000028610229</v>
      </c>
      <c r="Q7798" s="135"/>
      <c r="R7798" s="27"/>
      <c r="BF7798" s="106"/>
    </row>
    <row r="7799" spans="1:58" x14ac:dyDescent="0.25">
      <c r="A7799" t="s">
        <v>17</v>
      </c>
      <c r="B7799" s="23">
        <v>2019</v>
      </c>
      <c r="C7799" s="23" t="s">
        <v>2</v>
      </c>
      <c r="D7799" s="23" t="s">
        <v>61</v>
      </c>
      <c r="E7799" s="23" t="s">
        <v>546</v>
      </c>
      <c r="F7799" s="23" t="s">
        <v>547</v>
      </c>
      <c r="G7799" s="23" t="s">
        <v>546</v>
      </c>
      <c r="H7799" s="32" t="s">
        <v>547</v>
      </c>
      <c r="I7799" s="32" t="s">
        <v>579</v>
      </c>
      <c r="J7799" s="135">
        <v>170</v>
      </c>
      <c r="K7799" s="28">
        <v>0.4743</v>
      </c>
      <c r="L7799" s="28">
        <f t="shared" si="162"/>
        <v>0.4743</v>
      </c>
      <c r="M7799" s="28"/>
      <c r="O7799" s="77">
        <v>0.2629300057888031</v>
      </c>
      <c r="Q7799" s="135"/>
      <c r="R7799" s="27"/>
      <c r="BF7799" s="106"/>
    </row>
    <row r="7800" spans="1:58" x14ac:dyDescent="0.25">
      <c r="A7800" t="s">
        <v>17</v>
      </c>
      <c r="B7800" s="23">
        <v>2019</v>
      </c>
      <c r="C7800" s="23" t="s">
        <v>3</v>
      </c>
      <c r="D7800" s="23" t="s">
        <v>62</v>
      </c>
      <c r="E7800" s="23" t="s">
        <v>546</v>
      </c>
      <c r="F7800" s="23" t="s">
        <v>547</v>
      </c>
      <c r="G7800" s="23" t="s">
        <v>546</v>
      </c>
      <c r="H7800" s="32" t="s">
        <v>547</v>
      </c>
      <c r="I7800" s="32" t="s">
        <v>579</v>
      </c>
      <c r="J7800" s="135">
        <v>176</v>
      </c>
      <c r="K7800" s="28">
        <v>0.45234999999999997</v>
      </c>
      <c r="L7800" s="28">
        <f t="shared" si="162"/>
        <v>0.45234999999999997</v>
      </c>
      <c r="M7800" s="28"/>
      <c r="O7800" s="77">
        <v>0.230880007147789</v>
      </c>
      <c r="Q7800" s="135"/>
      <c r="R7800" s="27"/>
      <c r="BF7800" s="106"/>
    </row>
    <row r="7801" spans="1:58" x14ac:dyDescent="0.25">
      <c r="A7801" t="s">
        <v>17</v>
      </c>
      <c r="B7801" s="23">
        <v>2020</v>
      </c>
      <c r="C7801" s="23" t="s">
        <v>0</v>
      </c>
      <c r="D7801" s="23" t="s">
        <v>63</v>
      </c>
      <c r="E7801" s="23" t="s">
        <v>546</v>
      </c>
      <c r="F7801" s="23" t="s">
        <v>547</v>
      </c>
      <c r="G7801" s="23" t="s">
        <v>546</v>
      </c>
      <c r="H7801" s="32" t="s">
        <v>547</v>
      </c>
      <c r="I7801" s="32" t="s">
        <v>579</v>
      </c>
      <c r="J7801" s="135">
        <v>171</v>
      </c>
      <c r="K7801" s="28">
        <v>0.40410000000000001</v>
      </c>
      <c r="L7801" s="28">
        <f t="shared" si="162"/>
        <v>0.40410000000000001</v>
      </c>
      <c r="M7801" s="28"/>
      <c r="O7801" s="77">
        <v>0.1393100023269653</v>
      </c>
      <c r="Q7801" s="135"/>
      <c r="R7801" s="27"/>
      <c r="BF7801" s="106"/>
    </row>
    <row r="7802" spans="1:58" x14ac:dyDescent="0.25">
      <c r="A7802" t="s">
        <v>17</v>
      </c>
      <c r="B7802" s="23">
        <v>2020</v>
      </c>
      <c r="C7802" s="23" t="s">
        <v>1</v>
      </c>
      <c r="D7802" s="23" t="s">
        <v>64</v>
      </c>
      <c r="E7802" s="23" t="s">
        <v>546</v>
      </c>
      <c r="F7802" s="23" t="s">
        <v>547</v>
      </c>
      <c r="G7802" s="23" t="s">
        <v>546</v>
      </c>
      <c r="H7802" s="32" t="s">
        <v>547</v>
      </c>
      <c r="I7802" s="32" t="s">
        <v>579</v>
      </c>
      <c r="J7802" s="135">
        <v>156</v>
      </c>
      <c r="K7802" s="28">
        <v>0.37980999999999998</v>
      </c>
      <c r="L7802" s="28">
        <f t="shared" si="162"/>
        <v>0.37980999999999998</v>
      </c>
      <c r="M7802" s="28"/>
      <c r="O7802" s="77">
        <v>0.17129999399185181</v>
      </c>
      <c r="Q7802" s="135"/>
      <c r="R7802" s="27"/>
      <c r="BF7802" s="106"/>
    </row>
    <row r="7803" spans="1:58" x14ac:dyDescent="0.25">
      <c r="A7803" t="s">
        <v>17</v>
      </c>
      <c r="B7803" s="23">
        <v>2020</v>
      </c>
      <c r="C7803" s="23" t="s">
        <v>2</v>
      </c>
      <c r="D7803" s="23" t="s">
        <v>65</v>
      </c>
      <c r="E7803" s="23" t="s">
        <v>546</v>
      </c>
      <c r="F7803" s="23" t="s">
        <v>547</v>
      </c>
      <c r="G7803" s="23" t="s">
        <v>546</v>
      </c>
      <c r="H7803" s="32" t="s">
        <v>547</v>
      </c>
      <c r="I7803" s="32" t="s">
        <v>579</v>
      </c>
      <c r="J7803" s="135">
        <v>140</v>
      </c>
      <c r="K7803" s="28">
        <v>0.375</v>
      </c>
      <c r="L7803" s="28">
        <f t="shared" si="162"/>
        <v>0.375</v>
      </c>
      <c r="M7803" s="28"/>
      <c r="O7803" s="77">
        <v>0.2179500013589859</v>
      </c>
      <c r="Q7803" s="135"/>
      <c r="R7803" s="27"/>
      <c r="BF7803" s="106"/>
    </row>
    <row r="7804" spans="1:58" x14ac:dyDescent="0.25">
      <c r="A7804" t="s">
        <v>17</v>
      </c>
      <c r="B7804" s="23">
        <v>2020</v>
      </c>
      <c r="C7804" s="23" t="s">
        <v>3</v>
      </c>
      <c r="D7804" s="23" t="s">
        <v>66</v>
      </c>
      <c r="E7804" s="23" t="s">
        <v>546</v>
      </c>
      <c r="F7804" s="23" t="s">
        <v>547</v>
      </c>
      <c r="G7804" s="23" t="s">
        <v>546</v>
      </c>
      <c r="H7804" s="32" t="s">
        <v>547</v>
      </c>
      <c r="I7804" s="32" t="s">
        <v>579</v>
      </c>
      <c r="J7804" s="135">
        <v>128</v>
      </c>
      <c r="K7804" s="28">
        <v>0.36203999999999997</v>
      </c>
      <c r="L7804" s="28">
        <f t="shared" si="162"/>
        <v>0.36203999999999997</v>
      </c>
      <c r="M7804" s="28"/>
      <c r="O7804" s="77">
        <v>0.24258999526500699</v>
      </c>
      <c r="Q7804" s="135"/>
      <c r="R7804" s="27"/>
      <c r="BF7804" s="106"/>
    </row>
    <row r="7805" spans="1:58" x14ac:dyDescent="0.25">
      <c r="A7805" t="s">
        <v>17</v>
      </c>
      <c r="B7805" s="23">
        <v>2021</v>
      </c>
      <c r="C7805" s="23" t="s">
        <v>0</v>
      </c>
      <c r="D7805" s="23" t="s">
        <v>67</v>
      </c>
      <c r="E7805" s="23" t="s">
        <v>546</v>
      </c>
      <c r="F7805" s="23" t="s">
        <v>547</v>
      </c>
      <c r="G7805" s="23" t="s">
        <v>546</v>
      </c>
      <c r="H7805" s="32" t="s">
        <v>547</v>
      </c>
      <c r="I7805" s="32" t="s">
        <v>579</v>
      </c>
      <c r="J7805" s="135">
        <v>138</v>
      </c>
      <c r="K7805" s="28">
        <v>0.39927000000000001</v>
      </c>
      <c r="L7805" s="28">
        <f t="shared" si="162"/>
        <v>0.39927000000000001</v>
      </c>
      <c r="M7805" s="28"/>
      <c r="O7805" s="77">
        <v>0.2547299861907959</v>
      </c>
      <c r="Q7805" s="135"/>
      <c r="R7805" s="27"/>
      <c r="BF7805" s="106"/>
    </row>
    <row r="7806" spans="1:58" x14ac:dyDescent="0.25">
      <c r="A7806" t="s">
        <v>17</v>
      </c>
      <c r="B7806" s="23">
        <v>2021</v>
      </c>
      <c r="C7806" s="23" t="s">
        <v>1</v>
      </c>
      <c r="D7806" s="23" t="s">
        <v>68</v>
      </c>
      <c r="E7806" s="23" t="s">
        <v>546</v>
      </c>
      <c r="F7806" s="23" t="s">
        <v>547</v>
      </c>
      <c r="G7806" s="23" t="s">
        <v>546</v>
      </c>
      <c r="H7806" s="32" t="s">
        <v>547</v>
      </c>
      <c r="I7806" s="32" t="s">
        <v>579</v>
      </c>
      <c r="J7806" s="135">
        <v>158</v>
      </c>
      <c r="K7806" s="28">
        <v>0.41771999999999998</v>
      </c>
      <c r="L7806" s="28">
        <f t="shared" si="162"/>
        <v>0.41771999999999998</v>
      </c>
      <c r="M7806" s="28"/>
      <c r="O7806" s="77">
        <v>0.25255998969078058</v>
      </c>
      <c r="Q7806" s="135"/>
      <c r="R7806" s="27"/>
      <c r="BF7806" s="106"/>
    </row>
    <row r="7807" spans="1:58" x14ac:dyDescent="0.25">
      <c r="A7807" t="s">
        <v>17</v>
      </c>
      <c r="B7807" s="23">
        <v>2021</v>
      </c>
      <c r="C7807" s="23" t="s">
        <v>2</v>
      </c>
      <c r="D7807" s="23" t="s">
        <v>69</v>
      </c>
      <c r="E7807" s="23" t="s">
        <v>546</v>
      </c>
      <c r="F7807" s="23" t="s">
        <v>547</v>
      </c>
      <c r="G7807" s="23" t="s">
        <v>546</v>
      </c>
      <c r="H7807" s="32" t="s">
        <v>547</v>
      </c>
      <c r="I7807" s="32" t="s">
        <v>579</v>
      </c>
      <c r="J7807" s="135">
        <v>176</v>
      </c>
      <c r="K7807" s="28">
        <v>0.40709000000000001</v>
      </c>
      <c r="L7807" s="28">
        <f t="shared" si="162"/>
        <v>0.40709000000000001</v>
      </c>
      <c r="M7807" s="28"/>
      <c r="O7807" s="77">
        <v>0.26715001463890081</v>
      </c>
      <c r="Q7807" s="135"/>
      <c r="R7807" s="27"/>
      <c r="BF7807" s="106"/>
    </row>
    <row r="7808" spans="1:58" x14ac:dyDescent="0.25">
      <c r="A7808" t="s">
        <v>17</v>
      </c>
      <c r="B7808" s="23">
        <v>2021</v>
      </c>
      <c r="C7808" s="23" t="s">
        <v>3</v>
      </c>
      <c r="D7808" s="23" t="s">
        <v>70</v>
      </c>
      <c r="E7808" s="23" t="s">
        <v>546</v>
      </c>
      <c r="F7808" s="23" t="s">
        <v>547</v>
      </c>
      <c r="G7808" s="23" t="s">
        <v>546</v>
      </c>
      <c r="H7808" s="32" t="s">
        <v>547</v>
      </c>
      <c r="I7808" s="32" t="s">
        <v>579</v>
      </c>
      <c r="J7808" s="135">
        <v>179</v>
      </c>
      <c r="K7808" s="28">
        <v>0.42797000000000002</v>
      </c>
      <c r="L7808" s="28">
        <f t="shared" si="162"/>
        <v>0.42797000000000002</v>
      </c>
      <c r="M7808" s="28"/>
      <c r="O7808" s="77">
        <v>0.26399001479148859</v>
      </c>
      <c r="Q7808" s="135"/>
      <c r="R7808" s="27"/>
      <c r="BF7808" s="106"/>
    </row>
    <row r="7809" spans="1:58" x14ac:dyDescent="0.25">
      <c r="A7809" t="s">
        <v>17</v>
      </c>
      <c r="B7809" s="23">
        <v>2022</v>
      </c>
      <c r="C7809" s="23" t="s">
        <v>0</v>
      </c>
      <c r="D7809" s="23" t="s">
        <v>71</v>
      </c>
      <c r="E7809" s="23" t="s">
        <v>546</v>
      </c>
      <c r="F7809" s="23" t="s">
        <v>547</v>
      </c>
      <c r="G7809" s="23" t="s">
        <v>546</v>
      </c>
      <c r="H7809" s="32" t="s">
        <v>547</v>
      </c>
      <c r="I7809" s="32" t="s">
        <v>579</v>
      </c>
      <c r="J7809" s="135">
        <v>174</v>
      </c>
      <c r="K7809" s="28">
        <v>0.42959999999999998</v>
      </c>
      <c r="L7809" s="28">
        <f t="shared" si="162"/>
        <v>0.42959999999999998</v>
      </c>
      <c r="M7809" s="28"/>
      <c r="O7809" s="77">
        <v>0.26568999886512762</v>
      </c>
      <c r="Q7809" s="135"/>
      <c r="R7809" s="27"/>
      <c r="BF7809" s="106"/>
    </row>
    <row r="7810" spans="1:58" x14ac:dyDescent="0.25">
      <c r="A7810" t="s">
        <v>17</v>
      </c>
      <c r="B7810" s="23">
        <v>2022</v>
      </c>
      <c r="C7810" s="23" t="s">
        <v>1</v>
      </c>
      <c r="D7810" s="23" t="s">
        <v>72</v>
      </c>
      <c r="E7810" s="23" t="s">
        <v>546</v>
      </c>
      <c r="F7810" s="23" t="s">
        <v>547</v>
      </c>
      <c r="G7810" s="23" t="s">
        <v>546</v>
      </c>
      <c r="H7810" s="32" t="s">
        <v>547</v>
      </c>
      <c r="I7810" s="32" t="s">
        <v>579</v>
      </c>
      <c r="J7810" s="135">
        <v>166</v>
      </c>
      <c r="K7810" s="28">
        <v>0.43590000000000001</v>
      </c>
      <c r="L7810" s="28">
        <f t="shared" ref="L7810:L7873" si="163">SUMIFS(K:K, E:E, G7810, D:D, D7810, I:I, I7810)</f>
        <v>0.43590000000000001</v>
      </c>
      <c r="M7810" s="28"/>
      <c r="O7810" s="77">
        <v>0.27766001224517822</v>
      </c>
      <c r="Q7810" s="135"/>
      <c r="R7810" s="27"/>
      <c r="BF7810" s="106"/>
    </row>
    <row r="7811" spans="1:58" x14ac:dyDescent="0.25">
      <c r="A7811" t="s">
        <v>17</v>
      </c>
      <c r="B7811" s="23">
        <v>2022</v>
      </c>
      <c r="C7811" s="23" t="s">
        <v>2</v>
      </c>
      <c r="D7811" s="23" t="s">
        <v>73</v>
      </c>
      <c r="E7811" s="23" t="s">
        <v>546</v>
      </c>
      <c r="F7811" s="23" t="s">
        <v>547</v>
      </c>
      <c r="G7811" s="23" t="s">
        <v>546</v>
      </c>
      <c r="H7811" s="32" t="s">
        <v>547</v>
      </c>
      <c r="I7811" s="32" t="s">
        <v>579</v>
      </c>
      <c r="J7811" s="135">
        <v>162</v>
      </c>
      <c r="K7811" s="28">
        <v>0.43606</v>
      </c>
      <c r="L7811" s="28">
        <f t="shared" si="163"/>
        <v>0.43606</v>
      </c>
      <c r="M7811" s="28"/>
      <c r="O7811" s="77">
        <v>0.2497300058603287</v>
      </c>
      <c r="Q7811" s="135"/>
      <c r="R7811" s="27"/>
      <c r="BF7811" s="106"/>
    </row>
    <row r="7812" spans="1:58" x14ac:dyDescent="0.25">
      <c r="A7812" t="s">
        <v>17</v>
      </c>
      <c r="B7812" s="23">
        <v>2022</v>
      </c>
      <c r="C7812" s="23" t="s">
        <v>3</v>
      </c>
      <c r="D7812" s="23" t="s">
        <v>493</v>
      </c>
      <c r="E7812" s="23" t="s">
        <v>546</v>
      </c>
      <c r="F7812" s="23" t="s">
        <v>547</v>
      </c>
      <c r="G7812" s="23" t="s">
        <v>546</v>
      </c>
      <c r="H7812" s="32" t="s">
        <v>547</v>
      </c>
      <c r="I7812" s="32" t="s">
        <v>579</v>
      </c>
      <c r="J7812" s="135">
        <v>158</v>
      </c>
      <c r="K7812" s="28">
        <v>0.42381000000000002</v>
      </c>
      <c r="L7812" s="28">
        <f t="shared" si="163"/>
        <v>0.42381000000000002</v>
      </c>
      <c r="M7812" s="28"/>
      <c r="O7812" s="77">
        <v>0.25554001331329351</v>
      </c>
      <c r="Q7812" s="135"/>
      <c r="R7812" s="27"/>
      <c r="BF7812" s="106"/>
    </row>
    <row r="7813" spans="1:58" x14ac:dyDescent="0.25">
      <c r="A7813" t="s">
        <v>17</v>
      </c>
      <c r="B7813" s="23">
        <v>2023</v>
      </c>
      <c r="C7813" s="23" t="s">
        <v>0</v>
      </c>
      <c r="D7813" s="23" t="s">
        <v>537</v>
      </c>
      <c r="E7813" s="23" t="s">
        <v>546</v>
      </c>
      <c r="F7813" s="23" t="s">
        <v>547</v>
      </c>
      <c r="G7813" s="23" t="s">
        <v>546</v>
      </c>
      <c r="H7813" s="32" t="s">
        <v>547</v>
      </c>
      <c r="I7813" s="32" t="s">
        <v>579</v>
      </c>
      <c r="J7813" s="135">
        <v>163</v>
      </c>
      <c r="K7813" s="28">
        <v>0.39263999999999999</v>
      </c>
      <c r="L7813" s="28">
        <f t="shared" si="163"/>
        <v>0.39263999999999999</v>
      </c>
      <c r="M7813" s="28"/>
      <c r="O7813" s="77">
        <v>0.26218000054359442</v>
      </c>
      <c r="Q7813" s="135"/>
      <c r="R7813" s="27"/>
      <c r="BF7813" s="106"/>
    </row>
    <row r="7814" spans="1:58" x14ac:dyDescent="0.25">
      <c r="A7814" t="s">
        <v>17</v>
      </c>
      <c r="B7814" s="23">
        <v>2019</v>
      </c>
      <c r="C7814" s="23" t="s">
        <v>0</v>
      </c>
      <c r="D7814" s="23" t="s">
        <v>59</v>
      </c>
      <c r="E7814" s="23" t="s">
        <v>552</v>
      </c>
      <c r="F7814" s="23" t="s">
        <v>354</v>
      </c>
      <c r="G7814" s="23" t="s">
        <v>552</v>
      </c>
      <c r="H7814" s="32" t="s">
        <v>354</v>
      </c>
      <c r="I7814" s="32" t="s">
        <v>579</v>
      </c>
      <c r="J7814" s="135">
        <v>323</v>
      </c>
      <c r="K7814" s="28">
        <v>0.24245</v>
      </c>
      <c r="L7814" s="28">
        <f t="shared" si="163"/>
        <v>0.24245</v>
      </c>
      <c r="M7814" s="28"/>
      <c r="O7814" s="77">
        <v>0.31793001294136047</v>
      </c>
      <c r="Q7814" s="135"/>
      <c r="R7814" s="27"/>
      <c r="BF7814" s="106"/>
    </row>
    <row r="7815" spans="1:58" x14ac:dyDescent="0.25">
      <c r="A7815" t="s">
        <v>17</v>
      </c>
      <c r="B7815" s="23">
        <v>2019</v>
      </c>
      <c r="C7815" s="23" t="s">
        <v>1</v>
      </c>
      <c r="D7815" s="23" t="s">
        <v>60</v>
      </c>
      <c r="E7815" s="23" t="s">
        <v>552</v>
      </c>
      <c r="F7815" s="23" t="s">
        <v>354</v>
      </c>
      <c r="G7815" s="23" t="s">
        <v>552</v>
      </c>
      <c r="H7815" s="32" t="s">
        <v>354</v>
      </c>
      <c r="I7815" s="32" t="s">
        <v>579</v>
      </c>
      <c r="J7815" s="135">
        <v>311</v>
      </c>
      <c r="K7815" s="28">
        <v>0.23713999999999999</v>
      </c>
      <c r="L7815" s="28">
        <f t="shared" si="163"/>
        <v>0.23713999999999999</v>
      </c>
      <c r="M7815" s="28"/>
      <c r="O7815" s="77">
        <v>0.29095000028610229</v>
      </c>
      <c r="Q7815" s="135"/>
      <c r="R7815" s="27"/>
      <c r="BF7815" s="106"/>
    </row>
    <row r="7816" spans="1:58" x14ac:dyDescent="0.25">
      <c r="A7816" t="s">
        <v>17</v>
      </c>
      <c r="B7816" s="23">
        <v>2019</v>
      </c>
      <c r="C7816" s="23" t="s">
        <v>2</v>
      </c>
      <c r="D7816" s="23" t="s">
        <v>61</v>
      </c>
      <c r="E7816" s="23" t="s">
        <v>552</v>
      </c>
      <c r="F7816" s="23" t="s">
        <v>354</v>
      </c>
      <c r="G7816" s="23" t="s">
        <v>552</v>
      </c>
      <c r="H7816" s="32" t="s">
        <v>354</v>
      </c>
      <c r="I7816" s="32" t="s">
        <v>579</v>
      </c>
      <c r="J7816" s="135">
        <v>298</v>
      </c>
      <c r="K7816" s="28">
        <v>0.24392</v>
      </c>
      <c r="L7816" s="28">
        <f t="shared" si="163"/>
        <v>0.24392</v>
      </c>
      <c r="M7816" s="28"/>
      <c r="O7816" s="77">
        <v>0.2629300057888031</v>
      </c>
      <c r="Q7816" s="135"/>
      <c r="R7816" s="27"/>
      <c r="BF7816" s="106"/>
    </row>
    <row r="7817" spans="1:58" x14ac:dyDescent="0.25">
      <c r="A7817" t="s">
        <v>17</v>
      </c>
      <c r="B7817" s="23">
        <v>2019</v>
      </c>
      <c r="C7817" s="23" t="s">
        <v>3</v>
      </c>
      <c r="D7817" s="23" t="s">
        <v>62</v>
      </c>
      <c r="E7817" s="23" t="s">
        <v>552</v>
      </c>
      <c r="F7817" s="23" t="s">
        <v>354</v>
      </c>
      <c r="G7817" s="23" t="s">
        <v>552</v>
      </c>
      <c r="H7817" s="32" t="s">
        <v>354</v>
      </c>
      <c r="I7817" s="32" t="s">
        <v>579</v>
      </c>
      <c r="J7817" s="135">
        <v>296</v>
      </c>
      <c r="K7817" s="28">
        <v>0.23752999999999999</v>
      </c>
      <c r="L7817" s="28">
        <f t="shared" si="163"/>
        <v>0.23752999999999999</v>
      </c>
      <c r="M7817" s="28"/>
      <c r="O7817" s="77">
        <v>0.230880007147789</v>
      </c>
      <c r="Q7817" s="135"/>
      <c r="R7817" s="27"/>
      <c r="BF7817" s="106"/>
    </row>
    <row r="7818" spans="1:58" x14ac:dyDescent="0.25">
      <c r="A7818" t="s">
        <v>17</v>
      </c>
      <c r="B7818" s="23">
        <v>2020</v>
      </c>
      <c r="C7818" s="23" t="s">
        <v>0</v>
      </c>
      <c r="D7818" s="23" t="s">
        <v>63</v>
      </c>
      <c r="E7818" s="23" t="s">
        <v>552</v>
      </c>
      <c r="F7818" s="23" t="s">
        <v>354</v>
      </c>
      <c r="G7818" s="23" t="s">
        <v>552</v>
      </c>
      <c r="H7818" s="32" t="s">
        <v>354</v>
      </c>
      <c r="I7818" s="32" t="s">
        <v>579</v>
      </c>
      <c r="J7818" s="135">
        <v>295</v>
      </c>
      <c r="K7818" s="28">
        <v>0.19389999999999999</v>
      </c>
      <c r="L7818" s="28">
        <f t="shared" si="163"/>
        <v>0.19389999999999999</v>
      </c>
      <c r="M7818" s="28"/>
      <c r="O7818" s="77">
        <v>0.1393100023269653</v>
      </c>
      <c r="Q7818" s="135"/>
      <c r="R7818" s="27"/>
      <c r="BF7818" s="106"/>
    </row>
    <row r="7819" spans="1:58" x14ac:dyDescent="0.25">
      <c r="A7819" t="s">
        <v>17</v>
      </c>
      <c r="B7819" s="23">
        <v>2020</v>
      </c>
      <c r="C7819" s="23" t="s">
        <v>1</v>
      </c>
      <c r="D7819" s="23" t="s">
        <v>64</v>
      </c>
      <c r="E7819" s="23" t="s">
        <v>552</v>
      </c>
      <c r="F7819" s="23" t="s">
        <v>354</v>
      </c>
      <c r="G7819" s="23" t="s">
        <v>552</v>
      </c>
      <c r="H7819" s="32" t="s">
        <v>354</v>
      </c>
      <c r="I7819" s="32" t="s">
        <v>579</v>
      </c>
      <c r="J7819" s="135">
        <v>260</v>
      </c>
      <c r="K7819" s="28">
        <v>0.16827</v>
      </c>
      <c r="L7819" s="28">
        <f t="shared" si="163"/>
        <v>0.16827</v>
      </c>
      <c r="M7819" s="28"/>
      <c r="O7819" s="77">
        <v>0.17129999399185181</v>
      </c>
      <c r="Q7819" s="135"/>
      <c r="R7819" s="27"/>
      <c r="BF7819" s="106"/>
    </row>
    <row r="7820" spans="1:58" x14ac:dyDescent="0.25">
      <c r="A7820" t="s">
        <v>17</v>
      </c>
      <c r="B7820" s="23">
        <v>2020</v>
      </c>
      <c r="C7820" s="23" t="s">
        <v>2</v>
      </c>
      <c r="D7820" s="23" t="s">
        <v>65</v>
      </c>
      <c r="E7820" s="23" t="s">
        <v>552</v>
      </c>
      <c r="F7820" s="23" t="s">
        <v>354</v>
      </c>
      <c r="G7820" s="23" t="s">
        <v>552</v>
      </c>
      <c r="H7820" s="32" t="s">
        <v>354</v>
      </c>
      <c r="I7820" s="32" t="s">
        <v>579</v>
      </c>
      <c r="J7820" s="135">
        <v>243</v>
      </c>
      <c r="K7820" s="28">
        <v>0.16169</v>
      </c>
      <c r="L7820" s="28">
        <f t="shared" si="163"/>
        <v>0.16169</v>
      </c>
      <c r="M7820" s="28"/>
      <c r="O7820" s="77">
        <v>0.2179500013589859</v>
      </c>
      <c r="Q7820" s="135"/>
      <c r="R7820" s="27"/>
      <c r="BF7820" s="106"/>
    </row>
    <row r="7821" spans="1:58" x14ac:dyDescent="0.25">
      <c r="A7821" t="s">
        <v>17</v>
      </c>
      <c r="B7821" s="23">
        <v>2020</v>
      </c>
      <c r="C7821" s="23" t="s">
        <v>3</v>
      </c>
      <c r="D7821" s="23" t="s">
        <v>66</v>
      </c>
      <c r="E7821" s="23" t="s">
        <v>552</v>
      </c>
      <c r="F7821" s="23" t="s">
        <v>354</v>
      </c>
      <c r="G7821" s="23" t="s">
        <v>552</v>
      </c>
      <c r="H7821" s="32" t="s">
        <v>354</v>
      </c>
      <c r="I7821" s="32" t="s">
        <v>579</v>
      </c>
      <c r="J7821" s="135">
        <v>245</v>
      </c>
      <c r="K7821" s="28">
        <v>0.16411999999999999</v>
      </c>
      <c r="L7821" s="28">
        <f t="shared" si="163"/>
        <v>0.16411999999999999</v>
      </c>
      <c r="M7821" s="28"/>
      <c r="O7821" s="77">
        <v>0.24258999526500699</v>
      </c>
      <c r="Q7821" s="135"/>
      <c r="R7821" s="27"/>
      <c r="BF7821" s="106"/>
    </row>
    <row r="7822" spans="1:58" x14ac:dyDescent="0.25">
      <c r="A7822" t="s">
        <v>17</v>
      </c>
      <c r="B7822" s="23">
        <v>2021</v>
      </c>
      <c r="C7822" s="23" t="s">
        <v>0</v>
      </c>
      <c r="D7822" s="23" t="s">
        <v>67</v>
      </c>
      <c r="E7822" s="23" t="s">
        <v>552</v>
      </c>
      <c r="F7822" s="23" t="s">
        <v>354</v>
      </c>
      <c r="G7822" s="23" t="s">
        <v>552</v>
      </c>
      <c r="H7822" s="32" t="s">
        <v>354</v>
      </c>
      <c r="I7822" s="32" t="s">
        <v>579</v>
      </c>
      <c r="J7822" s="135">
        <v>243</v>
      </c>
      <c r="K7822" s="28">
        <v>0.19239000000000001</v>
      </c>
      <c r="L7822" s="28">
        <f t="shared" si="163"/>
        <v>0.19239000000000001</v>
      </c>
      <c r="M7822" s="28"/>
      <c r="O7822" s="77">
        <v>0.2547299861907959</v>
      </c>
      <c r="Q7822" s="135"/>
      <c r="R7822" s="27"/>
      <c r="BF7822" s="106"/>
    </row>
    <row r="7823" spans="1:58" x14ac:dyDescent="0.25">
      <c r="A7823" t="s">
        <v>17</v>
      </c>
      <c r="B7823" s="23">
        <v>2021</v>
      </c>
      <c r="C7823" s="23" t="s">
        <v>1</v>
      </c>
      <c r="D7823" s="23" t="s">
        <v>68</v>
      </c>
      <c r="E7823" s="23" t="s">
        <v>552</v>
      </c>
      <c r="F7823" s="23" t="s">
        <v>354</v>
      </c>
      <c r="G7823" s="23" t="s">
        <v>552</v>
      </c>
      <c r="H7823" s="32" t="s">
        <v>354</v>
      </c>
      <c r="I7823" s="32" t="s">
        <v>579</v>
      </c>
      <c r="J7823" s="135">
        <v>277</v>
      </c>
      <c r="K7823" s="28">
        <v>0.19439000000000001</v>
      </c>
      <c r="L7823" s="28">
        <f t="shared" si="163"/>
        <v>0.19439000000000001</v>
      </c>
      <c r="M7823" s="28"/>
      <c r="O7823" s="77">
        <v>0.25255998969078058</v>
      </c>
      <c r="Q7823" s="135"/>
      <c r="R7823" s="27"/>
      <c r="BF7823" s="106"/>
    </row>
    <row r="7824" spans="1:58" x14ac:dyDescent="0.25">
      <c r="A7824" t="s">
        <v>17</v>
      </c>
      <c r="B7824" s="23">
        <v>2021</v>
      </c>
      <c r="C7824" s="23" t="s">
        <v>2</v>
      </c>
      <c r="D7824" s="23" t="s">
        <v>69</v>
      </c>
      <c r="E7824" s="23" t="s">
        <v>552</v>
      </c>
      <c r="F7824" s="23" t="s">
        <v>354</v>
      </c>
      <c r="G7824" s="23" t="s">
        <v>552</v>
      </c>
      <c r="H7824" s="32" t="s">
        <v>354</v>
      </c>
      <c r="I7824" s="32" t="s">
        <v>579</v>
      </c>
      <c r="J7824" s="135">
        <v>304</v>
      </c>
      <c r="K7824" s="28">
        <v>0.20494000000000001</v>
      </c>
      <c r="L7824" s="28">
        <f t="shared" si="163"/>
        <v>0.20494000000000001</v>
      </c>
      <c r="M7824" s="28"/>
      <c r="O7824" s="77">
        <v>0.26715001463890081</v>
      </c>
      <c r="Q7824" s="135"/>
      <c r="R7824" s="27"/>
      <c r="BF7824" s="106"/>
    </row>
    <row r="7825" spans="1:58" x14ac:dyDescent="0.25">
      <c r="A7825" t="s">
        <v>17</v>
      </c>
      <c r="B7825" s="23">
        <v>2021</v>
      </c>
      <c r="C7825" s="23" t="s">
        <v>3</v>
      </c>
      <c r="D7825" s="23" t="s">
        <v>70</v>
      </c>
      <c r="E7825" s="23" t="s">
        <v>552</v>
      </c>
      <c r="F7825" s="23" t="s">
        <v>354</v>
      </c>
      <c r="G7825" s="23" t="s">
        <v>552</v>
      </c>
      <c r="H7825" s="32" t="s">
        <v>354</v>
      </c>
      <c r="I7825" s="32" t="s">
        <v>579</v>
      </c>
      <c r="J7825" s="135">
        <v>305</v>
      </c>
      <c r="K7825" s="28">
        <v>0.21820999999999999</v>
      </c>
      <c r="L7825" s="28">
        <f t="shared" si="163"/>
        <v>0.21820999999999999</v>
      </c>
      <c r="M7825" s="28"/>
      <c r="O7825" s="77">
        <v>0.26399001479148859</v>
      </c>
      <c r="Q7825" s="135"/>
      <c r="R7825" s="27"/>
      <c r="BF7825" s="106"/>
    </row>
    <row r="7826" spans="1:58" x14ac:dyDescent="0.25">
      <c r="A7826" t="s">
        <v>17</v>
      </c>
      <c r="B7826" s="23">
        <v>2022</v>
      </c>
      <c r="C7826" s="23" t="s">
        <v>0</v>
      </c>
      <c r="D7826" s="23" t="s">
        <v>71</v>
      </c>
      <c r="E7826" s="23" t="s">
        <v>552</v>
      </c>
      <c r="F7826" s="23" t="s">
        <v>354</v>
      </c>
      <c r="G7826" s="23" t="s">
        <v>552</v>
      </c>
      <c r="H7826" s="32" t="s">
        <v>354</v>
      </c>
      <c r="I7826" s="32" t="s">
        <v>579</v>
      </c>
      <c r="J7826" s="135">
        <v>317</v>
      </c>
      <c r="K7826" s="28">
        <v>0.22433</v>
      </c>
      <c r="L7826" s="28">
        <f t="shared" si="163"/>
        <v>0.22433</v>
      </c>
      <c r="M7826" s="28"/>
      <c r="O7826" s="77">
        <v>0.26568999886512762</v>
      </c>
      <c r="Q7826" s="135"/>
      <c r="R7826" s="27"/>
      <c r="BF7826" s="106"/>
    </row>
    <row r="7827" spans="1:58" x14ac:dyDescent="0.25">
      <c r="A7827" t="s">
        <v>17</v>
      </c>
      <c r="B7827" s="23">
        <v>2022</v>
      </c>
      <c r="C7827" s="23" t="s">
        <v>1</v>
      </c>
      <c r="D7827" s="23" t="s">
        <v>72</v>
      </c>
      <c r="E7827" s="23" t="s">
        <v>552</v>
      </c>
      <c r="F7827" s="23" t="s">
        <v>354</v>
      </c>
      <c r="G7827" s="23" t="s">
        <v>552</v>
      </c>
      <c r="H7827" s="32" t="s">
        <v>354</v>
      </c>
      <c r="I7827" s="32" t="s">
        <v>579</v>
      </c>
      <c r="J7827" s="135">
        <v>320</v>
      </c>
      <c r="K7827" s="28">
        <v>0.23318</v>
      </c>
      <c r="L7827" s="28">
        <f t="shared" si="163"/>
        <v>0.23318</v>
      </c>
      <c r="M7827" s="28"/>
      <c r="O7827" s="77">
        <v>0.27766001224517822</v>
      </c>
      <c r="Q7827" s="135"/>
      <c r="R7827" s="27"/>
      <c r="BF7827" s="106"/>
    </row>
    <row r="7828" spans="1:58" x14ac:dyDescent="0.25">
      <c r="A7828" t="s">
        <v>17</v>
      </c>
      <c r="B7828" s="23">
        <v>2022</v>
      </c>
      <c r="C7828" s="23" t="s">
        <v>2</v>
      </c>
      <c r="D7828" s="23" t="s">
        <v>73</v>
      </c>
      <c r="E7828" s="23" t="s">
        <v>552</v>
      </c>
      <c r="F7828" s="23" t="s">
        <v>354</v>
      </c>
      <c r="G7828" s="23" t="s">
        <v>552</v>
      </c>
      <c r="H7828" s="32" t="s">
        <v>354</v>
      </c>
      <c r="I7828" s="32" t="s">
        <v>579</v>
      </c>
      <c r="J7828" s="135">
        <v>312</v>
      </c>
      <c r="K7828" s="28">
        <v>0.22212999999999999</v>
      </c>
      <c r="L7828" s="28">
        <f t="shared" si="163"/>
        <v>0.22212999999999999</v>
      </c>
      <c r="M7828" s="28"/>
      <c r="O7828" s="77">
        <v>0.2497300058603287</v>
      </c>
      <c r="Q7828" s="135"/>
      <c r="R7828" s="27"/>
      <c r="BF7828" s="106"/>
    </row>
    <row r="7829" spans="1:58" x14ac:dyDescent="0.25">
      <c r="A7829" t="s">
        <v>17</v>
      </c>
      <c r="B7829" s="23">
        <v>2022</v>
      </c>
      <c r="C7829" s="23" t="s">
        <v>3</v>
      </c>
      <c r="D7829" s="23" t="s">
        <v>493</v>
      </c>
      <c r="E7829" s="23" t="s">
        <v>552</v>
      </c>
      <c r="F7829" s="23" t="s">
        <v>354</v>
      </c>
      <c r="G7829" s="23" t="s">
        <v>552</v>
      </c>
      <c r="H7829" s="32" t="s">
        <v>354</v>
      </c>
      <c r="I7829" s="32" t="s">
        <v>579</v>
      </c>
      <c r="J7829" s="135">
        <v>316</v>
      </c>
      <c r="K7829" s="28">
        <v>0.22055</v>
      </c>
      <c r="L7829" s="28">
        <f t="shared" si="163"/>
        <v>0.22055</v>
      </c>
      <c r="M7829" s="28"/>
      <c r="O7829" s="77">
        <v>0.25554001331329351</v>
      </c>
      <c r="Q7829" s="135"/>
      <c r="R7829" s="27"/>
      <c r="BF7829" s="106"/>
    </row>
    <row r="7830" spans="1:58" x14ac:dyDescent="0.25">
      <c r="A7830" t="s">
        <v>17</v>
      </c>
      <c r="B7830" s="23">
        <v>2023</v>
      </c>
      <c r="C7830" s="23" t="s">
        <v>0</v>
      </c>
      <c r="D7830" s="23" t="s">
        <v>537</v>
      </c>
      <c r="E7830" s="23" t="s">
        <v>552</v>
      </c>
      <c r="F7830" s="23" t="s">
        <v>354</v>
      </c>
      <c r="G7830" s="23" t="s">
        <v>552</v>
      </c>
      <c r="H7830" s="32" t="s">
        <v>354</v>
      </c>
      <c r="I7830" s="32" t="s">
        <v>579</v>
      </c>
      <c r="J7830" s="135">
        <v>311</v>
      </c>
      <c r="K7830" s="28">
        <v>0.21928</v>
      </c>
      <c r="L7830" s="28">
        <f t="shared" si="163"/>
        <v>0.21928</v>
      </c>
      <c r="M7830" s="28"/>
      <c r="O7830" s="77">
        <v>0.26218000054359442</v>
      </c>
      <c r="Q7830" s="135"/>
      <c r="R7830" s="27"/>
      <c r="BF7830" s="106"/>
    </row>
    <row r="7831" spans="1:58" x14ac:dyDescent="0.25">
      <c r="A7831" t="s">
        <v>17</v>
      </c>
      <c r="B7831" s="23">
        <v>2019</v>
      </c>
      <c r="C7831" s="23" t="s">
        <v>0</v>
      </c>
      <c r="D7831" s="23" t="s">
        <v>59</v>
      </c>
      <c r="E7831" s="23" t="s">
        <v>303</v>
      </c>
      <c r="F7831" s="23" t="s">
        <v>304</v>
      </c>
      <c r="G7831" s="23" t="s">
        <v>541</v>
      </c>
      <c r="H7831" s="32" t="s">
        <v>542</v>
      </c>
      <c r="I7831" s="32" t="s">
        <v>579</v>
      </c>
      <c r="J7831" s="135">
        <v>21</v>
      </c>
      <c r="K7831" s="28">
        <v>0.31707000000000002</v>
      </c>
      <c r="L7831" s="28">
        <f t="shared" si="163"/>
        <v>0.34447</v>
      </c>
      <c r="M7831" s="28"/>
      <c r="O7831" s="77">
        <v>0.31793001294136047</v>
      </c>
      <c r="Q7831" s="135"/>
      <c r="R7831" s="27"/>
      <c r="BF7831" s="106"/>
    </row>
    <row r="7832" spans="1:58" x14ac:dyDescent="0.25">
      <c r="A7832" t="s">
        <v>17</v>
      </c>
      <c r="B7832" s="23">
        <v>2019</v>
      </c>
      <c r="C7832" s="23" t="s">
        <v>1</v>
      </c>
      <c r="D7832" s="23" t="s">
        <v>60</v>
      </c>
      <c r="E7832" s="23" t="s">
        <v>303</v>
      </c>
      <c r="F7832" s="23" t="s">
        <v>304</v>
      </c>
      <c r="G7832" s="23" t="s">
        <v>541</v>
      </c>
      <c r="H7832" s="32" t="s">
        <v>542</v>
      </c>
      <c r="I7832" s="32" t="s">
        <v>579</v>
      </c>
      <c r="J7832" s="135">
        <v>20</v>
      </c>
      <c r="K7832" s="28">
        <v>0.29114000000000001</v>
      </c>
      <c r="L7832" s="28">
        <f t="shared" si="163"/>
        <v>0.34921000000000002</v>
      </c>
      <c r="M7832" s="28"/>
      <c r="O7832" s="77">
        <v>0.29095000028610229</v>
      </c>
      <c r="Q7832" s="135"/>
      <c r="R7832" s="27"/>
      <c r="BF7832" s="106"/>
    </row>
    <row r="7833" spans="1:58" x14ac:dyDescent="0.25">
      <c r="A7833" t="s">
        <v>17</v>
      </c>
      <c r="B7833" s="23">
        <v>2019</v>
      </c>
      <c r="C7833" s="23" t="s">
        <v>2</v>
      </c>
      <c r="D7833" s="23" t="s">
        <v>61</v>
      </c>
      <c r="E7833" s="23" t="s">
        <v>303</v>
      </c>
      <c r="F7833" s="23" t="s">
        <v>304</v>
      </c>
      <c r="G7833" s="23" t="s">
        <v>541</v>
      </c>
      <c r="H7833" s="32" t="s">
        <v>542</v>
      </c>
      <c r="I7833" s="32" t="s">
        <v>579</v>
      </c>
      <c r="J7833" s="135">
        <v>22</v>
      </c>
      <c r="K7833" s="28">
        <v>0.26966000000000001</v>
      </c>
      <c r="L7833" s="28">
        <f t="shared" si="163"/>
        <v>0.33051000000000003</v>
      </c>
      <c r="M7833" s="28"/>
      <c r="O7833" s="77">
        <v>0.2629300057888031</v>
      </c>
      <c r="Q7833" s="135"/>
      <c r="R7833" s="27"/>
      <c r="BF7833" s="106"/>
    </row>
    <row r="7834" spans="1:58" x14ac:dyDescent="0.25">
      <c r="A7834" t="s">
        <v>17</v>
      </c>
      <c r="B7834" s="23">
        <v>2019</v>
      </c>
      <c r="C7834" s="23" t="s">
        <v>3</v>
      </c>
      <c r="D7834" s="23" t="s">
        <v>62</v>
      </c>
      <c r="E7834" s="23" t="s">
        <v>303</v>
      </c>
      <c r="F7834" s="23" t="s">
        <v>304</v>
      </c>
      <c r="G7834" s="23" t="s">
        <v>541</v>
      </c>
      <c r="H7834" s="32" t="s">
        <v>542</v>
      </c>
      <c r="I7834" s="32" t="s">
        <v>579</v>
      </c>
      <c r="J7834" s="135">
        <v>21</v>
      </c>
      <c r="K7834" s="28">
        <v>0.25</v>
      </c>
      <c r="L7834" s="28">
        <f t="shared" si="163"/>
        <v>0.32346999999999998</v>
      </c>
      <c r="M7834" s="28"/>
      <c r="O7834" s="77">
        <v>0.230880007147789</v>
      </c>
      <c r="Q7834" s="135"/>
      <c r="R7834" s="27"/>
      <c r="BF7834" s="106"/>
    </row>
    <row r="7835" spans="1:58" x14ac:dyDescent="0.25">
      <c r="A7835" t="s">
        <v>17</v>
      </c>
      <c r="B7835" s="23">
        <v>2020</v>
      </c>
      <c r="C7835" s="23" t="s">
        <v>0</v>
      </c>
      <c r="D7835" s="23" t="s">
        <v>63</v>
      </c>
      <c r="E7835" s="23" t="s">
        <v>303</v>
      </c>
      <c r="F7835" s="23" t="s">
        <v>304</v>
      </c>
      <c r="G7835" s="23" t="s">
        <v>541</v>
      </c>
      <c r="H7835" s="32" t="s">
        <v>542</v>
      </c>
      <c r="I7835" s="32" t="s">
        <v>579</v>
      </c>
      <c r="J7835" s="135">
        <v>19</v>
      </c>
      <c r="K7835" s="28">
        <v>0.17105000000000001</v>
      </c>
      <c r="L7835" s="28">
        <f t="shared" si="163"/>
        <v>0.28033999999999998</v>
      </c>
      <c r="M7835" s="28"/>
      <c r="O7835" s="77">
        <v>0.1393100023269653</v>
      </c>
      <c r="Q7835" s="135"/>
      <c r="R7835" s="27"/>
      <c r="BF7835" s="106"/>
    </row>
    <row r="7836" spans="1:58" x14ac:dyDescent="0.25">
      <c r="A7836" t="s">
        <v>17</v>
      </c>
      <c r="B7836" s="23">
        <v>2020</v>
      </c>
      <c r="C7836" s="23" t="s">
        <v>1</v>
      </c>
      <c r="D7836" s="23" t="s">
        <v>64</v>
      </c>
      <c r="E7836" s="23" t="s">
        <v>303</v>
      </c>
      <c r="F7836" s="23" t="s">
        <v>304</v>
      </c>
      <c r="G7836" s="23" t="s">
        <v>541</v>
      </c>
      <c r="H7836" s="32" t="s">
        <v>542</v>
      </c>
      <c r="I7836" s="32" t="s">
        <v>579</v>
      </c>
      <c r="J7836" s="135">
        <v>18</v>
      </c>
      <c r="K7836" s="28">
        <v>0.15068000000000001</v>
      </c>
      <c r="L7836" s="28">
        <f t="shared" si="163"/>
        <v>0.26867000000000002</v>
      </c>
      <c r="M7836" s="28"/>
      <c r="O7836" s="77">
        <v>0.17129999399185181</v>
      </c>
      <c r="Q7836" s="135"/>
      <c r="R7836" s="27"/>
      <c r="BF7836" s="106"/>
    </row>
    <row r="7837" spans="1:58" x14ac:dyDescent="0.25">
      <c r="A7837" t="s">
        <v>17</v>
      </c>
      <c r="B7837" s="23">
        <v>2020</v>
      </c>
      <c r="C7837" s="23" t="s">
        <v>2</v>
      </c>
      <c r="D7837" s="23" t="s">
        <v>65</v>
      </c>
      <c r="E7837" s="23" t="s">
        <v>303</v>
      </c>
      <c r="F7837" s="23" t="s">
        <v>304</v>
      </c>
      <c r="G7837" s="23" t="s">
        <v>541</v>
      </c>
      <c r="H7837" s="32" t="s">
        <v>542</v>
      </c>
      <c r="I7837" s="32" t="s">
        <v>579</v>
      </c>
      <c r="J7837" s="135">
        <v>15</v>
      </c>
      <c r="K7837" s="28">
        <v>0.10345</v>
      </c>
      <c r="L7837" s="28">
        <f t="shared" si="163"/>
        <v>0.25618000000000002</v>
      </c>
      <c r="M7837" s="28"/>
      <c r="O7837" s="77">
        <v>0.2179500013589859</v>
      </c>
      <c r="Q7837" s="135"/>
      <c r="R7837" s="27"/>
      <c r="BF7837" s="106"/>
    </row>
    <row r="7838" spans="1:58" x14ac:dyDescent="0.25">
      <c r="A7838" t="s">
        <v>17</v>
      </c>
      <c r="B7838" s="23">
        <v>2020</v>
      </c>
      <c r="C7838" s="23" t="s">
        <v>3</v>
      </c>
      <c r="D7838" s="23" t="s">
        <v>66</v>
      </c>
      <c r="E7838" s="23" t="s">
        <v>303</v>
      </c>
      <c r="F7838" s="23" t="s">
        <v>304</v>
      </c>
      <c r="G7838" s="23" t="s">
        <v>541</v>
      </c>
      <c r="H7838" s="32" t="s">
        <v>542</v>
      </c>
      <c r="I7838" s="32" t="s">
        <v>579</v>
      </c>
      <c r="J7838" s="135">
        <v>15</v>
      </c>
      <c r="K7838" s="28">
        <v>0.15517</v>
      </c>
      <c r="L7838" s="28">
        <f t="shared" si="163"/>
        <v>0.26554</v>
      </c>
      <c r="M7838" s="28"/>
      <c r="O7838" s="77">
        <v>0.24258999526500699</v>
      </c>
      <c r="Q7838" s="135"/>
      <c r="R7838" s="27"/>
      <c r="BF7838" s="106"/>
    </row>
    <row r="7839" spans="1:58" x14ac:dyDescent="0.25">
      <c r="A7839" t="s">
        <v>17</v>
      </c>
      <c r="B7839" s="23">
        <v>2021</v>
      </c>
      <c r="C7839" s="23" t="s">
        <v>0</v>
      </c>
      <c r="D7839" s="23" t="s">
        <v>67</v>
      </c>
      <c r="E7839" s="23" t="s">
        <v>303</v>
      </c>
      <c r="F7839" s="23" t="s">
        <v>304</v>
      </c>
      <c r="G7839" s="23" t="s">
        <v>541</v>
      </c>
      <c r="H7839" s="32" t="s">
        <v>542</v>
      </c>
      <c r="I7839" s="32" t="s">
        <v>579</v>
      </c>
      <c r="J7839" s="135">
        <v>16</v>
      </c>
      <c r="K7839" s="28">
        <v>0.16128999999999999</v>
      </c>
      <c r="L7839" s="28">
        <f t="shared" si="163"/>
        <v>0.30179</v>
      </c>
      <c r="M7839" s="28"/>
      <c r="O7839" s="77">
        <v>0.2547299861907959</v>
      </c>
      <c r="Q7839" s="135"/>
      <c r="R7839" s="27"/>
      <c r="BF7839" s="106"/>
    </row>
    <row r="7840" spans="1:58" x14ac:dyDescent="0.25">
      <c r="A7840" t="s">
        <v>17</v>
      </c>
      <c r="B7840" s="23">
        <v>2021</v>
      </c>
      <c r="C7840" s="23" t="s">
        <v>1</v>
      </c>
      <c r="D7840" s="23" t="s">
        <v>68</v>
      </c>
      <c r="E7840" s="23" t="s">
        <v>303</v>
      </c>
      <c r="F7840" s="23" t="s">
        <v>304</v>
      </c>
      <c r="G7840" s="23" t="s">
        <v>541</v>
      </c>
      <c r="H7840" s="32" t="s">
        <v>542</v>
      </c>
      <c r="I7840" s="32" t="s">
        <v>579</v>
      </c>
      <c r="J7840" s="135">
        <v>19</v>
      </c>
      <c r="K7840" s="28">
        <v>0.15789</v>
      </c>
      <c r="L7840" s="28">
        <f t="shared" si="163"/>
        <v>0.30381999999999998</v>
      </c>
      <c r="M7840" s="28"/>
      <c r="O7840" s="77">
        <v>0.25255998969078058</v>
      </c>
      <c r="Q7840" s="135"/>
      <c r="R7840" s="27"/>
      <c r="BF7840" s="106"/>
    </row>
    <row r="7841" spans="1:58" x14ac:dyDescent="0.25">
      <c r="A7841" t="s">
        <v>17</v>
      </c>
      <c r="B7841" s="23">
        <v>2021</v>
      </c>
      <c r="C7841" s="23" t="s">
        <v>2</v>
      </c>
      <c r="D7841" s="23" t="s">
        <v>69</v>
      </c>
      <c r="E7841" s="23" t="s">
        <v>303</v>
      </c>
      <c r="F7841" s="23" t="s">
        <v>304</v>
      </c>
      <c r="G7841" s="23" t="s">
        <v>541</v>
      </c>
      <c r="H7841" s="32" t="s">
        <v>542</v>
      </c>
      <c r="I7841" s="32" t="s">
        <v>579</v>
      </c>
      <c r="J7841" s="135">
        <v>21</v>
      </c>
      <c r="K7841" s="28">
        <v>0.19511999999999999</v>
      </c>
      <c r="L7841" s="28">
        <f t="shared" si="163"/>
        <v>0.31916</v>
      </c>
      <c r="M7841" s="28"/>
      <c r="O7841" s="77">
        <v>0.26715001463890081</v>
      </c>
      <c r="Q7841" s="135"/>
      <c r="R7841" s="27"/>
      <c r="BF7841" s="106"/>
    </row>
    <row r="7842" spans="1:58" x14ac:dyDescent="0.25">
      <c r="A7842" t="s">
        <v>17</v>
      </c>
      <c r="B7842" s="23">
        <v>2021</v>
      </c>
      <c r="C7842" s="23" t="s">
        <v>3</v>
      </c>
      <c r="D7842" s="23" t="s">
        <v>70</v>
      </c>
      <c r="E7842" s="23" t="s">
        <v>303</v>
      </c>
      <c r="F7842" s="23" t="s">
        <v>304</v>
      </c>
      <c r="G7842" s="23" t="s">
        <v>541</v>
      </c>
      <c r="H7842" s="32" t="s">
        <v>542</v>
      </c>
      <c r="I7842" s="32" t="s">
        <v>579</v>
      </c>
      <c r="J7842" s="135">
        <v>22</v>
      </c>
      <c r="K7842" s="28">
        <v>0.15909000000000001</v>
      </c>
      <c r="L7842" s="28">
        <f t="shared" si="163"/>
        <v>0.31583</v>
      </c>
      <c r="M7842" s="28"/>
      <c r="O7842" s="77">
        <v>0.26399001479148859</v>
      </c>
      <c r="Q7842" s="135"/>
      <c r="R7842" s="27"/>
      <c r="BF7842" s="106"/>
    </row>
    <row r="7843" spans="1:58" x14ac:dyDescent="0.25">
      <c r="A7843" t="s">
        <v>17</v>
      </c>
      <c r="B7843" s="23">
        <v>2022</v>
      </c>
      <c r="C7843" s="23" t="s">
        <v>0</v>
      </c>
      <c r="D7843" s="23" t="s">
        <v>71</v>
      </c>
      <c r="E7843" s="23" t="s">
        <v>303</v>
      </c>
      <c r="F7843" s="23" t="s">
        <v>304</v>
      </c>
      <c r="G7843" s="23" t="s">
        <v>541</v>
      </c>
      <c r="H7843" s="32" t="s">
        <v>542</v>
      </c>
      <c r="I7843" s="32" t="s">
        <v>579</v>
      </c>
      <c r="J7843" s="135">
        <v>22</v>
      </c>
      <c r="K7843" s="28">
        <v>0.21590999999999999</v>
      </c>
      <c r="L7843" s="28">
        <f t="shared" si="163"/>
        <v>0.31734000000000001</v>
      </c>
      <c r="M7843" s="28"/>
      <c r="O7843" s="77">
        <v>0.26568999886512762</v>
      </c>
      <c r="Q7843" s="135"/>
      <c r="R7843" s="27"/>
      <c r="BF7843" s="106"/>
    </row>
    <row r="7844" spans="1:58" x14ac:dyDescent="0.25">
      <c r="A7844" t="s">
        <v>17</v>
      </c>
      <c r="B7844" s="23">
        <v>2022</v>
      </c>
      <c r="C7844" s="23" t="s">
        <v>1</v>
      </c>
      <c r="D7844" s="23" t="s">
        <v>72</v>
      </c>
      <c r="E7844" s="23" t="s">
        <v>303</v>
      </c>
      <c r="F7844" s="23" t="s">
        <v>304</v>
      </c>
      <c r="G7844" s="23" t="s">
        <v>541</v>
      </c>
      <c r="H7844" s="32" t="s">
        <v>542</v>
      </c>
      <c r="I7844" s="32" t="s">
        <v>579</v>
      </c>
      <c r="J7844" s="135">
        <v>22</v>
      </c>
      <c r="K7844" s="28">
        <v>0.24718999999999999</v>
      </c>
      <c r="L7844" s="28">
        <f t="shared" si="163"/>
        <v>0.32958999999999999</v>
      </c>
      <c r="M7844" s="28"/>
      <c r="O7844" s="77">
        <v>0.27766001224517822</v>
      </c>
      <c r="Q7844" s="135"/>
      <c r="R7844" s="27"/>
      <c r="BF7844" s="106"/>
    </row>
    <row r="7845" spans="1:58" x14ac:dyDescent="0.25">
      <c r="A7845" t="s">
        <v>17</v>
      </c>
      <c r="B7845" s="23">
        <v>2022</v>
      </c>
      <c r="C7845" s="23" t="s">
        <v>2</v>
      </c>
      <c r="D7845" s="23" t="s">
        <v>73</v>
      </c>
      <c r="E7845" s="23" t="s">
        <v>303</v>
      </c>
      <c r="F7845" s="23" t="s">
        <v>304</v>
      </c>
      <c r="G7845" s="23" t="s">
        <v>541</v>
      </c>
      <c r="H7845" s="32" t="s">
        <v>542</v>
      </c>
      <c r="I7845" s="32" t="s">
        <v>579</v>
      </c>
      <c r="J7845" s="135">
        <v>23</v>
      </c>
      <c r="K7845" s="28">
        <v>0.25806000000000001</v>
      </c>
      <c r="L7845" s="28">
        <f t="shared" si="163"/>
        <v>0.31498999999999999</v>
      </c>
      <c r="M7845" s="28"/>
      <c r="O7845" s="77">
        <v>0.2497300058603287</v>
      </c>
      <c r="Q7845" s="135"/>
      <c r="R7845" s="27"/>
      <c r="BF7845" s="106"/>
    </row>
    <row r="7846" spans="1:58" x14ac:dyDescent="0.25">
      <c r="A7846" t="s">
        <v>17</v>
      </c>
      <c r="B7846" s="23">
        <v>2022</v>
      </c>
      <c r="C7846" s="23" t="s">
        <v>3</v>
      </c>
      <c r="D7846" s="23" t="s">
        <v>493</v>
      </c>
      <c r="E7846" s="23" t="s">
        <v>303</v>
      </c>
      <c r="F7846" s="23" t="s">
        <v>304</v>
      </c>
      <c r="G7846" s="23" t="s">
        <v>541</v>
      </c>
      <c r="H7846" s="32" t="s">
        <v>542</v>
      </c>
      <c r="I7846" s="32" t="s">
        <v>579</v>
      </c>
      <c r="J7846" s="135">
        <v>24</v>
      </c>
      <c r="K7846" s="28">
        <v>0.29787000000000002</v>
      </c>
      <c r="L7846" s="28">
        <f t="shared" si="163"/>
        <v>0.30764000000000002</v>
      </c>
      <c r="M7846" s="28"/>
      <c r="O7846" s="77">
        <v>0.25554001331329351</v>
      </c>
      <c r="Q7846" s="135"/>
      <c r="R7846" s="27"/>
      <c r="BF7846" s="106"/>
    </row>
    <row r="7847" spans="1:58" x14ac:dyDescent="0.25">
      <c r="A7847" t="s">
        <v>17</v>
      </c>
      <c r="B7847" s="23">
        <v>2023</v>
      </c>
      <c r="C7847" s="23" t="s">
        <v>0</v>
      </c>
      <c r="D7847" s="23" t="s">
        <v>537</v>
      </c>
      <c r="E7847" s="23" t="s">
        <v>303</v>
      </c>
      <c r="F7847" s="23" t="s">
        <v>304</v>
      </c>
      <c r="G7847" s="23" t="s">
        <v>541</v>
      </c>
      <c r="H7847" s="32" t="s">
        <v>542</v>
      </c>
      <c r="I7847" s="32" t="s">
        <v>579</v>
      </c>
      <c r="J7847" s="135">
        <v>27</v>
      </c>
      <c r="K7847" s="28">
        <v>0.25234000000000001</v>
      </c>
      <c r="L7847" s="28">
        <f t="shared" si="163"/>
        <v>0.29743999999999998</v>
      </c>
      <c r="M7847" s="28"/>
      <c r="O7847" s="77">
        <v>0.26218000054359442</v>
      </c>
      <c r="Q7847" s="135"/>
      <c r="R7847" s="27"/>
      <c r="BF7847" s="106"/>
    </row>
    <row r="7848" spans="1:58" x14ac:dyDescent="0.25">
      <c r="A7848" t="s">
        <v>17</v>
      </c>
      <c r="B7848" s="23">
        <v>2019</v>
      </c>
      <c r="C7848" s="23" t="s">
        <v>0</v>
      </c>
      <c r="D7848" s="23" t="s">
        <v>59</v>
      </c>
      <c r="E7848" s="23" t="s">
        <v>535</v>
      </c>
      <c r="F7848" s="23" t="s">
        <v>358</v>
      </c>
      <c r="G7848" s="23" t="s">
        <v>535</v>
      </c>
      <c r="H7848" s="32" t="s">
        <v>358</v>
      </c>
      <c r="I7848" s="32" t="s">
        <v>579</v>
      </c>
      <c r="J7848" s="135">
        <v>151</v>
      </c>
      <c r="K7848" s="28">
        <v>0.29470000000000002</v>
      </c>
      <c r="L7848" s="28">
        <f t="shared" si="163"/>
        <v>0.29470000000000002</v>
      </c>
      <c r="M7848" s="28"/>
      <c r="O7848" s="77">
        <v>0.31793001294136047</v>
      </c>
      <c r="Q7848" s="135"/>
      <c r="R7848" s="27"/>
      <c r="BF7848" s="106"/>
    </row>
    <row r="7849" spans="1:58" x14ac:dyDescent="0.25">
      <c r="A7849" t="s">
        <v>17</v>
      </c>
      <c r="B7849" s="23">
        <v>2019</v>
      </c>
      <c r="C7849" s="23" t="s">
        <v>1</v>
      </c>
      <c r="D7849" s="23" t="s">
        <v>60</v>
      </c>
      <c r="E7849" s="23" t="s">
        <v>535</v>
      </c>
      <c r="F7849" s="23" t="s">
        <v>358</v>
      </c>
      <c r="G7849" s="23" t="s">
        <v>535</v>
      </c>
      <c r="H7849" s="32" t="s">
        <v>358</v>
      </c>
      <c r="I7849" s="32" t="s">
        <v>579</v>
      </c>
      <c r="J7849" s="135">
        <v>151</v>
      </c>
      <c r="K7849" s="28">
        <v>0.29519000000000001</v>
      </c>
      <c r="L7849" s="28">
        <f t="shared" si="163"/>
        <v>0.29519000000000001</v>
      </c>
      <c r="M7849" s="28"/>
      <c r="O7849" s="77">
        <v>0.29095000028610229</v>
      </c>
      <c r="Q7849" s="135"/>
      <c r="R7849" s="27"/>
      <c r="BF7849" s="106"/>
    </row>
    <row r="7850" spans="1:58" x14ac:dyDescent="0.25">
      <c r="A7850" t="s">
        <v>17</v>
      </c>
      <c r="B7850" s="23">
        <v>2019</v>
      </c>
      <c r="C7850" s="23" t="s">
        <v>2</v>
      </c>
      <c r="D7850" s="23" t="s">
        <v>61</v>
      </c>
      <c r="E7850" s="23" t="s">
        <v>535</v>
      </c>
      <c r="F7850" s="23" t="s">
        <v>358</v>
      </c>
      <c r="G7850" s="23" t="s">
        <v>535</v>
      </c>
      <c r="H7850" s="32" t="s">
        <v>358</v>
      </c>
      <c r="I7850" s="32" t="s">
        <v>579</v>
      </c>
      <c r="J7850" s="135">
        <v>146</v>
      </c>
      <c r="K7850" s="28">
        <v>0.27662999999999999</v>
      </c>
      <c r="L7850" s="28">
        <f t="shared" si="163"/>
        <v>0.27662999999999999</v>
      </c>
      <c r="M7850" s="28"/>
      <c r="O7850" s="77">
        <v>0.2629300057888031</v>
      </c>
      <c r="Q7850" s="135"/>
      <c r="R7850" s="27"/>
      <c r="BF7850" s="106"/>
    </row>
    <row r="7851" spans="1:58" x14ac:dyDescent="0.25">
      <c r="A7851" t="s">
        <v>17</v>
      </c>
      <c r="B7851" s="23">
        <v>2019</v>
      </c>
      <c r="C7851" s="23" t="s">
        <v>3</v>
      </c>
      <c r="D7851" s="23" t="s">
        <v>62</v>
      </c>
      <c r="E7851" s="23" t="s">
        <v>535</v>
      </c>
      <c r="F7851" s="23" t="s">
        <v>358</v>
      </c>
      <c r="G7851" s="23" t="s">
        <v>535</v>
      </c>
      <c r="H7851" s="32" t="s">
        <v>358</v>
      </c>
      <c r="I7851" s="32" t="s">
        <v>579</v>
      </c>
      <c r="J7851" s="135">
        <v>139</v>
      </c>
      <c r="K7851" s="28">
        <v>0.26895000000000002</v>
      </c>
      <c r="L7851" s="28">
        <f t="shared" si="163"/>
        <v>0.26895000000000002</v>
      </c>
      <c r="M7851" s="28"/>
      <c r="O7851" s="77">
        <v>0.230880007147789</v>
      </c>
      <c r="Q7851" s="135"/>
      <c r="R7851" s="27"/>
      <c r="BF7851" s="106"/>
    </row>
    <row r="7852" spans="1:58" x14ac:dyDescent="0.25">
      <c r="A7852" t="s">
        <v>17</v>
      </c>
      <c r="B7852" s="23">
        <v>2020</v>
      </c>
      <c r="C7852" s="23" t="s">
        <v>0</v>
      </c>
      <c r="D7852" s="23" t="s">
        <v>63</v>
      </c>
      <c r="E7852" s="23" t="s">
        <v>535</v>
      </c>
      <c r="F7852" s="23" t="s">
        <v>358</v>
      </c>
      <c r="G7852" s="23" t="s">
        <v>535</v>
      </c>
      <c r="H7852" s="32" t="s">
        <v>358</v>
      </c>
      <c r="I7852" s="32" t="s">
        <v>579</v>
      </c>
      <c r="J7852" s="135">
        <v>135</v>
      </c>
      <c r="K7852" s="28">
        <v>0.22037000000000001</v>
      </c>
      <c r="L7852" s="28">
        <f t="shared" si="163"/>
        <v>0.22037000000000001</v>
      </c>
      <c r="M7852" s="28"/>
      <c r="O7852" s="77">
        <v>0.1393100023269653</v>
      </c>
      <c r="Q7852" s="135"/>
      <c r="R7852" s="27"/>
      <c r="BF7852" s="106"/>
    </row>
    <row r="7853" spans="1:58" x14ac:dyDescent="0.25">
      <c r="A7853" t="s">
        <v>17</v>
      </c>
      <c r="B7853" s="23">
        <v>2020</v>
      </c>
      <c r="C7853" s="23" t="s">
        <v>1</v>
      </c>
      <c r="D7853" s="23" t="s">
        <v>64</v>
      </c>
      <c r="E7853" s="23" t="s">
        <v>535</v>
      </c>
      <c r="F7853" s="23" t="s">
        <v>358</v>
      </c>
      <c r="G7853" s="23" t="s">
        <v>535</v>
      </c>
      <c r="H7853" s="32" t="s">
        <v>358</v>
      </c>
      <c r="I7853" s="32" t="s">
        <v>579</v>
      </c>
      <c r="J7853" s="135">
        <v>120</v>
      </c>
      <c r="K7853" s="28">
        <v>0.17954000000000001</v>
      </c>
      <c r="L7853" s="28">
        <f t="shared" si="163"/>
        <v>0.17954000000000001</v>
      </c>
      <c r="M7853" s="28"/>
      <c r="O7853" s="77">
        <v>0.17129999399185181</v>
      </c>
      <c r="Q7853" s="135"/>
      <c r="R7853" s="27"/>
      <c r="BF7853" s="106"/>
    </row>
    <row r="7854" spans="1:58" x14ac:dyDescent="0.25">
      <c r="A7854" t="s">
        <v>17</v>
      </c>
      <c r="B7854" s="23">
        <v>2020</v>
      </c>
      <c r="C7854" s="23" t="s">
        <v>2</v>
      </c>
      <c r="D7854" s="23" t="s">
        <v>65</v>
      </c>
      <c r="E7854" s="23" t="s">
        <v>535</v>
      </c>
      <c r="F7854" s="23" t="s">
        <v>358</v>
      </c>
      <c r="G7854" s="23" t="s">
        <v>535</v>
      </c>
      <c r="H7854" s="32" t="s">
        <v>358</v>
      </c>
      <c r="I7854" s="32" t="s">
        <v>579</v>
      </c>
      <c r="J7854" s="135">
        <v>115</v>
      </c>
      <c r="K7854" s="28">
        <v>0.18340999999999999</v>
      </c>
      <c r="L7854" s="28">
        <f t="shared" si="163"/>
        <v>0.18340999999999999</v>
      </c>
      <c r="M7854" s="28"/>
      <c r="O7854" s="77">
        <v>0.2179500013589859</v>
      </c>
      <c r="Q7854" s="135"/>
      <c r="R7854" s="27"/>
      <c r="BF7854" s="106"/>
    </row>
    <row r="7855" spans="1:58" x14ac:dyDescent="0.25">
      <c r="A7855" t="s">
        <v>17</v>
      </c>
      <c r="B7855" s="23">
        <v>2020</v>
      </c>
      <c r="C7855" s="23" t="s">
        <v>3</v>
      </c>
      <c r="D7855" s="23" t="s">
        <v>66</v>
      </c>
      <c r="E7855" s="23" t="s">
        <v>535</v>
      </c>
      <c r="F7855" s="23" t="s">
        <v>358</v>
      </c>
      <c r="G7855" s="23" t="s">
        <v>535</v>
      </c>
      <c r="H7855" s="32" t="s">
        <v>358</v>
      </c>
      <c r="I7855" s="32" t="s">
        <v>579</v>
      </c>
      <c r="J7855" s="135">
        <v>114</v>
      </c>
      <c r="K7855" s="28">
        <v>0.18021999999999999</v>
      </c>
      <c r="L7855" s="28">
        <f t="shared" si="163"/>
        <v>0.18021999999999999</v>
      </c>
      <c r="M7855" s="28"/>
      <c r="O7855" s="77">
        <v>0.24258999526500699</v>
      </c>
      <c r="Q7855" s="135"/>
      <c r="R7855" s="27"/>
      <c r="BF7855" s="106"/>
    </row>
    <row r="7856" spans="1:58" x14ac:dyDescent="0.25">
      <c r="A7856" t="s">
        <v>17</v>
      </c>
      <c r="B7856" s="23">
        <v>2021</v>
      </c>
      <c r="C7856" s="23" t="s">
        <v>0</v>
      </c>
      <c r="D7856" s="23" t="s">
        <v>67</v>
      </c>
      <c r="E7856" s="23" t="s">
        <v>535</v>
      </c>
      <c r="F7856" s="23" t="s">
        <v>358</v>
      </c>
      <c r="G7856" s="23" t="s">
        <v>535</v>
      </c>
      <c r="H7856" s="32" t="s">
        <v>358</v>
      </c>
      <c r="I7856" s="32" t="s">
        <v>579</v>
      </c>
      <c r="J7856" s="135">
        <v>119</v>
      </c>
      <c r="K7856" s="28">
        <v>0.22996</v>
      </c>
      <c r="L7856" s="28">
        <f t="shared" si="163"/>
        <v>0.22996</v>
      </c>
      <c r="M7856" s="28"/>
      <c r="O7856" s="77">
        <v>0.2547299861907959</v>
      </c>
      <c r="Q7856" s="135"/>
      <c r="R7856" s="27"/>
      <c r="BF7856" s="106"/>
    </row>
    <row r="7857" spans="1:58" x14ac:dyDescent="0.25">
      <c r="A7857" t="s">
        <v>17</v>
      </c>
      <c r="B7857" s="23">
        <v>2021</v>
      </c>
      <c r="C7857" s="23" t="s">
        <v>1</v>
      </c>
      <c r="D7857" s="23" t="s">
        <v>68</v>
      </c>
      <c r="E7857" s="23" t="s">
        <v>535</v>
      </c>
      <c r="F7857" s="23" t="s">
        <v>358</v>
      </c>
      <c r="G7857" s="23" t="s">
        <v>535</v>
      </c>
      <c r="H7857" s="32" t="s">
        <v>358</v>
      </c>
      <c r="I7857" s="32" t="s">
        <v>579</v>
      </c>
      <c r="J7857" s="135">
        <v>130</v>
      </c>
      <c r="K7857" s="28">
        <v>0.23891999999999999</v>
      </c>
      <c r="L7857" s="28">
        <f t="shared" si="163"/>
        <v>0.23891999999999999</v>
      </c>
      <c r="M7857" s="28"/>
      <c r="O7857" s="77">
        <v>0.25255998969078058</v>
      </c>
      <c r="Q7857" s="135"/>
      <c r="R7857" s="27"/>
      <c r="BF7857" s="106"/>
    </row>
    <row r="7858" spans="1:58" x14ac:dyDescent="0.25">
      <c r="A7858" t="s">
        <v>17</v>
      </c>
      <c r="B7858" s="23">
        <v>2021</v>
      </c>
      <c r="C7858" s="23" t="s">
        <v>2</v>
      </c>
      <c r="D7858" s="23" t="s">
        <v>69</v>
      </c>
      <c r="E7858" s="23" t="s">
        <v>535</v>
      </c>
      <c r="F7858" s="23" t="s">
        <v>358</v>
      </c>
      <c r="G7858" s="23" t="s">
        <v>535</v>
      </c>
      <c r="H7858" s="32" t="s">
        <v>358</v>
      </c>
      <c r="I7858" s="32" t="s">
        <v>579</v>
      </c>
      <c r="J7858" s="135">
        <v>127</v>
      </c>
      <c r="K7858" s="28">
        <v>0.23471</v>
      </c>
      <c r="L7858" s="28">
        <f t="shared" si="163"/>
        <v>0.23471</v>
      </c>
      <c r="M7858" s="28"/>
      <c r="O7858" s="77">
        <v>0.26715001463890081</v>
      </c>
      <c r="Q7858" s="135"/>
      <c r="R7858" s="27"/>
      <c r="BF7858" s="106"/>
    </row>
    <row r="7859" spans="1:58" x14ac:dyDescent="0.25">
      <c r="A7859" t="s">
        <v>17</v>
      </c>
      <c r="B7859" s="23">
        <v>2021</v>
      </c>
      <c r="C7859" s="23" t="s">
        <v>3</v>
      </c>
      <c r="D7859" s="23" t="s">
        <v>70</v>
      </c>
      <c r="E7859" s="23" t="s">
        <v>535</v>
      </c>
      <c r="F7859" s="23" t="s">
        <v>358</v>
      </c>
      <c r="G7859" s="23" t="s">
        <v>535</v>
      </c>
      <c r="H7859" s="32" t="s">
        <v>358</v>
      </c>
      <c r="I7859" s="32" t="s">
        <v>579</v>
      </c>
      <c r="J7859" s="135">
        <v>126</v>
      </c>
      <c r="K7859" s="28">
        <v>0.25298999999999999</v>
      </c>
      <c r="L7859" s="28">
        <f t="shared" si="163"/>
        <v>0.25298999999999999</v>
      </c>
      <c r="M7859" s="28"/>
      <c r="O7859" s="77">
        <v>0.26399001479148859</v>
      </c>
      <c r="Q7859" s="135"/>
      <c r="R7859" s="27"/>
      <c r="BF7859" s="106"/>
    </row>
    <row r="7860" spans="1:58" x14ac:dyDescent="0.25">
      <c r="A7860" t="s">
        <v>17</v>
      </c>
      <c r="B7860" s="23">
        <v>2022</v>
      </c>
      <c r="C7860" s="23" t="s">
        <v>0</v>
      </c>
      <c r="D7860" s="23" t="s">
        <v>71</v>
      </c>
      <c r="E7860" s="23" t="s">
        <v>535</v>
      </c>
      <c r="F7860" s="23" t="s">
        <v>358</v>
      </c>
      <c r="G7860" s="23" t="s">
        <v>535</v>
      </c>
      <c r="H7860" s="32" t="s">
        <v>358</v>
      </c>
      <c r="I7860" s="32" t="s">
        <v>579</v>
      </c>
      <c r="J7860" s="135">
        <v>130</v>
      </c>
      <c r="K7860" s="28">
        <v>0.23507</v>
      </c>
      <c r="L7860" s="28">
        <f t="shared" si="163"/>
        <v>0.23507</v>
      </c>
      <c r="M7860" s="28"/>
      <c r="O7860" s="77">
        <v>0.26568999886512762</v>
      </c>
      <c r="Q7860" s="135"/>
      <c r="R7860" s="27"/>
      <c r="BF7860" s="106"/>
    </row>
    <row r="7861" spans="1:58" x14ac:dyDescent="0.25">
      <c r="A7861" t="s">
        <v>17</v>
      </c>
      <c r="B7861" s="23">
        <v>2022</v>
      </c>
      <c r="C7861" s="23" t="s">
        <v>1</v>
      </c>
      <c r="D7861" s="23" t="s">
        <v>72</v>
      </c>
      <c r="E7861" s="23" t="s">
        <v>535</v>
      </c>
      <c r="F7861" s="23" t="s">
        <v>358</v>
      </c>
      <c r="G7861" s="23" t="s">
        <v>535</v>
      </c>
      <c r="H7861" s="32" t="s">
        <v>358</v>
      </c>
      <c r="I7861" s="32" t="s">
        <v>579</v>
      </c>
      <c r="J7861" s="135">
        <v>130</v>
      </c>
      <c r="K7861" s="28">
        <v>0.25868999999999998</v>
      </c>
      <c r="L7861" s="28">
        <f t="shared" si="163"/>
        <v>0.25868999999999998</v>
      </c>
      <c r="M7861" s="28"/>
      <c r="O7861" s="77">
        <v>0.27766001224517822</v>
      </c>
      <c r="Q7861" s="135"/>
      <c r="R7861" s="27"/>
      <c r="BF7861" s="106"/>
    </row>
    <row r="7862" spans="1:58" x14ac:dyDescent="0.25">
      <c r="A7862" t="s">
        <v>17</v>
      </c>
      <c r="B7862" s="23">
        <v>2022</v>
      </c>
      <c r="C7862" s="23" t="s">
        <v>2</v>
      </c>
      <c r="D7862" s="23" t="s">
        <v>73</v>
      </c>
      <c r="E7862" s="23" t="s">
        <v>535</v>
      </c>
      <c r="F7862" s="23" t="s">
        <v>358</v>
      </c>
      <c r="G7862" s="23" t="s">
        <v>535</v>
      </c>
      <c r="H7862" s="32" t="s">
        <v>358</v>
      </c>
      <c r="I7862" s="32" t="s">
        <v>579</v>
      </c>
      <c r="J7862" s="135">
        <v>135</v>
      </c>
      <c r="K7862" s="28">
        <v>0.25279000000000001</v>
      </c>
      <c r="L7862" s="28">
        <f t="shared" si="163"/>
        <v>0.25279000000000001</v>
      </c>
      <c r="M7862" s="28"/>
      <c r="O7862" s="77">
        <v>0.2497300058603287</v>
      </c>
      <c r="Q7862" s="135"/>
      <c r="R7862" s="27"/>
      <c r="BF7862" s="106"/>
    </row>
    <row r="7863" spans="1:58" x14ac:dyDescent="0.25">
      <c r="A7863" t="s">
        <v>17</v>
      </c>
      <c r="B7863" s="23">
        <v>2022</v>
      </c>
      <c r="C7863" s="23" t="s">
        <v>3</v>
      </c>
      <c r="D7863" s="23" t="s">
        <v>493</v>
      </c>
      <c r="E7863" s="23" t="s">
        <v>535</v>
      </c>
      <c r="F7863" s="23" t="s">
        <v>358</v>
      </c>
      <c r="G7863" s="23" t="s">
        <v>535</v>
      </c>
      <c r="H7863" s="32" t="s">
        <v>358</v>
      </c>
      <c r="I7863" s="32" t="s">
        <v>579</v>
      </c>
      <c r="J7863" s="135">
        <v>135</v>
      </c>
      <c r="K7863" s="28">
        <v>0.25323000000000001</v>
      </c>
      <c r="L7863" s="28">
        <f t="shared" si="163"/>
        <v>0.25323000000000001</v>
      </c>
      <c r="M7863" s="28"/>
      <c r="O7863" s="77">
        <v>0.25554001331329351</v>
      </c>
      <c r="Q7863" s="135"/>
      <c r="R7863" s="27"/>
      <c r="BF7863" s="106"/>
    </row>
    <row r="7864" spans="1:58" x14ac:dyDescent="0.25">
      <c r="A7864" t="s">
        <v>17</v>
      </c>
      <c r="B7864" s="23">
        <v>2023</v>
      </c>
      <c r="C7864" s="23" t="s">
        <v>0</v>
      </c>
      <c r="D7864" s="23" t="s">
        <v>537</v>
      </c>
      <c r="E7864" s="23" t="s">
        <v>535</v>
      </c>
      <c r="F7864" s="23" t="s">
        <v>358</v>
      </c>
      <c r="G7864" s="23" t="s">
        <v>535</v>
      </c>
      <c r="H7864" s="32" t="s">
        <v>358</v>
      </c>
      <c r="I7864" s="32" t="s">
        <v>579</v>
      </c>
      <c r="J7864" s="135">
        <v>132</v>
      </c>
      <c r="K7864" s="28">
        <v>0.26275999999999999</v>
      </c>
      <c r="L7864" s="28">
        <f t="shared" si="163"/>
        <v>0.26275999999999999</v>
      </c>
      <c r="M7864" s="28"/>
      <c r="O7864" s="77">
        <v>0.26218000054359442</v>
      </c>
      <c r="Q7864" s="135"/>
      <c r="R7864" s="27"/>
      <c r="BF7864" s="106"/>
    </row>
    <row r="7865" spans="1:58" x14ac:dyDescent="0.25">
      <c r="A7865" t="s">
        <v>17</v>
      </c>
      <c r="B7865" s="23">
        <v>2019</v>
      </c>
      <c r="C7865" s="23" t="s">
        <v>0</v>
      </c>
      <c r="D7865" s="23" t="s">
        <v>59</v>
      </c>
      <c r="E7865" s="23" t="s">
        <v>305</v>
      </c>
      <c r="F7865" s="23" t="s">
        <v>306</v>
      </c>
      <c r="G7865" s="23" t="s">
        <v>557</v>
      </c>
      <c r="H7865" s="32" t="s">
        <v>356</v>
      </c>
      <c r="I7865" s="32" t="s">
        <v>579</v>
      </c>
      <c r="J7865" s="135">
        <v>5</v>
      </c>
      <c r="K7865" s="28">
        <v>0.57894999999999996</v>
      </c>
      <c r="L7865" s="28">
        <f t="shared" si="163"/>
        <v>0.38907000000000003</v>
      </c>
      <c r="M7865" s="28"/>
      <c r="O7865" s="77">
        <v>0.31793001294136047</v>
      </c>
      <c r="Q7865" s="135"/>
      <c r="R7865" s="27"/>
      <c r="BF7865" s="106"/>
    </row>
    <row r="7866" spans="1:58" x14ac:dyDescent="0.25">
      <c r="A7866" t="s">
        <v>17</v>
      </c>
      <c r="B7866" s="23">
        <v>2019</v>
      </c>
      <c r="C7866" s="23" t="s">
        <v>1</v>
      </c>
      <c r="D7866" s="23" t="s">
        <v>60</v>
      </c>
      <c r="E7866" s="23" t="s">
        <v>305</v>
      </c>
      <c r="F7866" s="23" t="s">
        <v>306</v>
      </c>
      <c r="G7866" s="23" t="s">
        <v>557</v>
      </c>
      <c r="H7866" s="32" t="s">
        <v>356</v>
      </c>
      <c r="I7866" s="32" t="s">
        <v>579</v>
      </c>
      <c r="J7866" s="135">
        <v>5</v>
      </c>
      <c r="K7866" s="28">
        <v>0.57142999999999999</v>
      </c>
      <c r="L7866" s="28">
        <f t="shared" si="163"/>
        <v>0.40540999999999999</v>
      </c>
      <c r="M7866" s="28"/>
      <c r="O7866" s="77">
        <v>0.29095000028610229</v>
      </c>
      <c r="Q7866" s="135"/>
      <c r="R7866" s="27"/>
      <c r="BF7866" s="106"/>
    </row>
    <row r="7867" spans="1:58" x14ac:dyDescent="0.25">
      <c r="A7867" t="s">
        <v>17</v>
      </c>
      <c r="B7867" s="23">
        <v>2019</v>
      </c>
      <c r="C7867" s="23" t="s">
        <v>2</v>
      </c>
      <c r="D7867" s="23" t="s">
        <v>61</v>
      </c>
      <c r="E7867" s="23" t="s">
        <v>305</v>
      </c>
      <c r="F7867" s="23" t="s">
        <v>306</v>
      </c>
      <c r="G7867" s="23" t="s">
        <v>557</v>
      </c>
      <c r="H7867" s="32" t="s">
        <v>356</v>
      </c>
      <c r="I7867" s="32" t="s">
        <v>579</v>
      </c>
      <c r="J7867" s="135">
        <v>5</v>
      </c>
      <c r="K7867" s="28">
        <v>0.44444</v>
      </c>
      <c r="L7867" s="28">
        <f t="shared" si="163"/>
        <v>0.39222000000000001</v>
      </c>
      <c r="M7867" s="28"/>
      <c r="O7867" s="77">
        <v>0.2629300057888031</v>
      </c>
      <c r="Q7867" s="135"/>
      <c r="R7867" s="27"/>
      <c r="BF7867" s="106"/>
    </row>
    <row r="7868" spans="1:58" x14ac:dyDescent="0.25">
      <c r="A7868" t="s">
        <v>17</v>
      </c>
      <c r="B7868" s="23">
        <v>2019</v>
      </c>
      <c r="C7868" s="23" t="s">
        <v>3</v>
      </c>
      <c r="D7868" s="23" t="s">
        <v>62</v>
      </c>
      <c r="E7868" s="23" t="s">
        <v>305</v>
      </c>
      <c r="F7868" s="23" t="s">
        <v>306</v>
      </c>
      <c r="G7868" s="23" t="s">
        <v>557</v>
      </c>
      <c r="H7868" s="32" t="s">
        <v>356</v>
      </c>
      <c r="I7868" s="32" t="s">
        <v>579</v>
      </c>
      <c r="J7868" s="135">
        <v>6</v>
      </c>
      <c r="K7868" s="28">
        <v>0.26086999999999999</v>
      </c>
      <c r="L7868" s="28">
        <f t="shared" si="163"/>
        <v>0.3831</v>
      </c>
      <c r="M7868" s="28"/>
      <c r="O7868" s="77">
        <v>0.230880007147789</v>
      </c>
      <c r="Q7868" s="135"/>
      <c r="R7868" s="27"/>
      <c r="BF7868" s="106"/>
    </row>
    <row r="7869" spans="1:58" x14ac:dyDescent="0.25">
      <c r="A7869" t="s">
        <v>17</v>
      </c>
      <c r="B7869" s="23">
        <v>2020</v>
      </c>
      <c r="C7869" s="23" t="s">
        <v>0</v>
      </c>
      <c r="D7869" s="23" t="s">
        <v>63</v>
      </c>
      <c r="E7869" s="23" t="s">
        <v>305</v>
      </c>
      <c r="F7869" s="23" t="s">
        <v>306</v>
      </c>
      <c r="G7869" s="23" t="s">
        <v>557</v>
      </c>
      <c r="H7869" s="32" t="s">
        <v>356</v>
      </c>
      <c r="I7869" s="32" t="s">
        <v>579</v>
      </c>
      <c r="J7869" s="135">
        <v>6</v>
      </c>
      <c r="K7869" s="28">
        <v>0.18182000000000001</v>
      </c>
      <c r="L7869" s="28">
        <f t="shared" si="163"/>
        <v>0.34721999999999997</v>
      </c>
      <c r="M7869" s="28"/>
      <c r="O7869" s="77">
        <v>0.1393100023269653</v>
      </c>
      <c r="Q7869" s="135"/>
      <c r="R7869" s="27"/>
      <c r="BF7869" s="106"/>
    </row>
    <row r="7870" spans="1:58" x14ac:dyDescent="0.25">
      <c r="A7870" t="s">
        <v>17</v>
      </c>
      <c r="B7870" s="23">
        <v>2020</v>
      </c>
      <c r="C7870" s="23" t="s">
        <v>1</v>
      </c>
      <c r="D7870" s="23" t="s">
        <v>64</v>
      </c>
      <c r="E7870" s="23" t="s">
        <v>305</v>
      </c>
      <c r="F7870" s="23" t="s">
        <v>306</v>
      </c>
      <c r="G7870" s="23" t="s">
        <v>557</v>
      </c>
      <c r="H7870" s="32" t="s">
        <v>356</v>
      </c>
      <c r="I7870" s="32" t="s">
        <v>579</v>
      </c>
      <c r="J7870" s="135">
        <v>5</v>
      </c>
      <c r="K7870" s="28">
        <v>0.16667000000000001</v>
      </c>
      <c r="L7870" s="28">
        <f t="shared" si="163"/>
        <v>0.31929999999999997</v>
      </c>
      <c r="M7870" s="28"/>
      <c r="O7870" s="77">
        <v>0.17129999399185181</v>
      </c>
      <c r="Q7870" s="135"/>
      <c r="R7870" s="27"/>
      <c r="BF7870" s="106"/>
    </row>
    <row r="7871" spans="1:58" x14ac:dyDescent="0.25">
      <c r="A7871" t="s">
        <v>17</v>
      </c>
      <c r="B7871" s="23">
        <v>2020</v>
      </c>
      <c r="C7871" s="23" t="s">
        <v>2</v>
      </c>
      <c r="D7871" s="23" t="s">
        <v>65</v>
      </c>
      <c r="E7871" s="23" t="s">
        <v>305</v>
      </c>
      <c r="F7871" s="23" t="s">
        <v>306</v>
      </c>
      <c r="G7871" s="23" t="s">
        <v>557</v>
      </c>
      <c r="H7871" s="32" t="s">
        <v>356</v>
      </c>
      <c r="I7871" s="32" t="s">
        <v>579</v>
      </c>
      <c r="J7871" s="135">
        <v>5</v>
      </c>
      <c r="K7871" s="28">
        <v>0.27778000000000003</v>
      </c>
      <c r="L7871" s="28">
        <f t="shared" si="163"/>
        <v>0.31364999999999998</v>
      </c>
      <c r="M7871" s="28"/>
      <c r="O7871" s="77">
        <v>0.2179500013589859</v>
      </c>
      <c r="Q7871" s="135"/>
      <c r="R7871" s="27"/>
      <c r="BF7871" s="106"/>
    </row>
    <row r="7872" spans="1:58" x14ac:dyDescent="0.25">
      <c r="A7872" t="s">
        <v>17</v>
      </c>
      <c r="B7872" s="23">
        <v>2020</v>
      </c>
      <c r="C7872" s="23" t="s">
        <v>3</v>
      </c>
      <c r="D7872" s="23" t="s">
        <v>66</v>
      </c>
      <c r="E7872" s="23" t="s">
        <v>305</v>
      </c>
      <c r="F7872" s="23" t="s">
        <v>306</v>
      </c>
      <c r="G7872" s="23" t="s">
        <v>557</v>
      </c>
      <c r="H7872" s="32" t="s">
        <v>356</v>
      </c>
      <c r="I7872" s="32" t="s">
        <v>579</v>
      </c>
      <c r="J7872" s="135">
        <v>4</v>
      </c>
      <c r="K7872" s="28">
        <v>0.35714000000000001</v>
      </c>
      <c r="L7872" s="28">
        <f t="shared" si="163"/>
        <v>0.32230999999999999</v>
      </c>
      <c r="M7872" s="28"/>
      <c r="O7872" s="77">
        <v>0.24258999526500699</v>
      </c>
      <c r="Q7872" s="135"/>
      <c r="R7872" s="27"/>
      <c r="BF7872" s="106"/>
    </row>
    <row r="7873" spans="1:58" x14ac:dyDescent="0.25">
      <c r="A7873" t="s">
        <v>17</v>
      </c>
      <c r="B7873" s="23">
        <v>2021</v>
      </c>
      <c r="C7873" s="23" t="s">
        <v>0</v>
      </c>
      <c r="D7873" s="23" t="s">
        <v>67</v>
      </c>
      <c r="E7873" s="23" t="s">
        <v>305</v>
      </c>
      <c r="F7873" s="23" t="s">
        <v>306</v>
      </c>
      <c r="G7873" s="23" t="s">
        <v>557</v>
      </c>
      <c r="H7873" s="32" t="s">
        <v>356</v>
      </c>
      <c r="I7873" s="32" t="s">
        <v>579</v>
      </c>
      <c r="J7873" s="135">
        <v>4</v>
      </c>
      <c r="K7873" s="28">
        <v>0.58823999999999999</v>
      </c>
      <c r="L7873" s="28">
        <f t="shared" si="163"/>
        <v>0.37339</v>
      </c>
      <c r="M7873" s="28"/>
      <c r="O7873" s="77">
        <v>0.2547299861907959</v>
      </c>
      <c r="Q7873" s="135"/>
      <c r="R7873" s="27"/>
      <c r="BF7873" s="106"/>
    </row>
    <row r="7874" spans="1:58" x14ac:dyDescent="0.25">
      <c r="A7874" t="s">
        <v>17</v>
      </c>
      <c r="B7874" s="23">
        <v>2021</v>
      </c>
      <c r="C7874" s="23" t="s">
        <v>1</v>
      </c>
      <c r="D7874" s="23" t="s">
        <v>68</v>
      </c>
      <c r="E7874" s="23" t="s">
        <v>305</v>
      </c>
      <c r="F7874" s="23" t="s">
        <v>306</v>
      </c>
      <c r="G7874" s="23" t="s">
        <v>557</v>
      </c>
      <c r="H7874" s="32" t="s">
        <v>356</v>
      </c>
      <c r="I7874" s="32" t="s">
        <v>579</v>
      </c>
      <c r="J7874" s="135">
        <v>6</v>
      </c>
      <c r="K7874" s="28">
        <v>0.60870000000000002</v>
      </c>
      <c r="L7874" s="28">
        <f t="shared" ref="L7874:L7937" si="164">SUMIFS(K:K, E:E, G7874, D:D, D7874, I:I, I7874)</f>
        <v>0.39249000000000001</v>
      </c>
      <c r="M7874" s="28"/>
      <c r="O7874" s="77">
        <v>0.25255998969078058</v>
      </c>
      <c r="Q7874" s="135"/>
      <c r="R7874" s="27"/>
      <c r="BF7874" s="106"/>
    </row>
    <row r="7875" spans="1:58" x14ac:dyDescent="0.25">
      <c r="A7875" t="s">
        <v>17</v>
      </c>
      <c r="B7875" s="23">
        <v>2021</v>
      </c>
      <c r="C7875" s="23" t="s">
        <v>2</v>
      </c>
      <c r="D7875" s="23" t="s">
        <v>69</v>
      </c>
      <c r="E7875" s="23" t="s">
        <v>305</v>
      </c>
      <c r="F7875" s="23" t="s">
        <v>306</v>
      </c>
      <c r="G7875" s="23" t="s">
        <v>557</v>
      </c>
      <c r="H7875" s="32" t="s">
        <v>356</v>
      </c>
      <c r="I7875" s="32" t="s">
        <v>579</v>
      </c>
      <c r="J7875" s="135">
        <v>6</v>
      </c>
      <c r="K7875" s="28">
        <v>0.54166999999999998</v>
      </c>
      <c r="L7875" s="28">
        <f t="shared" si="164"/>
        <v>0.40594000000000002</v>
      </c>
      <c r="M7875" s="28"/>
      <c r="O7875" s="77">
        <v>0.26715001463890081</v>
      </c>
      <c r="Q7875" s="135"/>
      <c r="R7875" s="27"/>
      <c r="BF7875" s="106"/>
    </row>
    <row r="7876" spans="1:58" x14ac:dyDescent="0.25">
      <c r="A7876" t="s">
        <v>17</v>
      </c>
      <c r="B7876" s="23">
        <v>2021</v>
      </c>
      <c r="C7876" s="23" t="s">
        <v>3</v>
      </c>
      <c r="D7876" s="23" t="s">
        <v>70</v>
      </c>
      <c r="E7876" s="23" t="s">
        <v>305</v>
      </c>
      <c r="F7876" s="23" t="s">
        <v>306</v>
      </c>
      <c r="G7876" s="23" t="s">
        <v>557</v>
      </c>
      <c r="H7876" s="32" t="s">
        <v>356</v>
      </c>
      <c r="I7876" s="32" t="s">
        <v>579</v>
      </c>
      <c r="J7876" s="135">
        <v>6</v>
      </c>
      <c r="K7876" s="28">
        <v>0.54166999999999998</v>
      </c>
      <c r="L7876" s="28">
        <f t="shared" si="164"/>
        <v>0.38018999999999997</v>
      </c>
      <c r="M7876" s="28"/>
      <c r="O7876" s="77">
        <v>0.26399001479148859</v>
      </c>
      <c r="Q7876" s="135"/>
      <c r="R7876" s="27"/>
      <c r="BF7876" s="106"/>
    </row>
    <row r="7877" spans="1:58" x14ac:dyDescent="0.25">
      <c r="A7877" t="s">
        <v>17</v>
      </c>
      <c r="B7877" s="23">
        <v>2022</v>
      </c>
      <c r="C7877" s="23" t="s">
        <v>0</v>
      </c>
      <c r="D7877" s="23" t="s">
        <v>71</v>
      </c>
      <c r="E7877" s="23" t="s">
        <v>305</v>
      </c>
      <c r="F7877" s="23" t="s">
        <v>306</v>
      </c>
      <c r="G7877" s="23" t="s">
        <v>557</v>
      </c>
      <c r="H7877" s="32" t="s">
        <v>356</v>
      </c>
      <c r="I7877" s="32" t="s">
        <v>579</v>
      </c>
      <c r="J7877" s="135">
        <v>6</v>
      </c>
      <c r="K7877" s="28">
        <v>0.39129999999999998</v>
      </c>
      <c r="L7877" s="28">
        <f t="shared" si="164"/>
        <v>0.40378999999999998</v>
      </c>
      <c r="M7877" s="28"/>
      <c r="O7877" s="77">
        <v>0.26568999886512762</v>
      </c>
      <c r="Q7877" s="135"/>
      <c r="R7877" s="27"/>
      <c r="BF7877" s="106"/>
    </row>
    <row r="7878" spans="1:58" x14ac:dyDescent="0.25">
      <c r="A7878" t="s">
        <v>17</v>
      </c>
      <c r="B7878" s="23">
        <v>2022</v>
      </c>
      <c r="C7878" s="23" t="s">
        <v>1</v>
      </c>
      <c r="D7878" s="23" t="s">
        <v>72</v>
      </c>
      <c r="E7878" s="23" t="s">
        <v>305</v>
      </c>
      <c r="F7878" s="23" t="s">
        <v>306</v>
      </c>
      <c r="G7878" s="23" t="s">
        <v>557</v>
      </c>
      <c r="H7878" s="32" t="s">
        <v>356</v>
      </c>
      <c r="I7878" s="32" t="s">
        <v>579</v>
      </c>
      <c r="J7878" s="135">
        <v>6</v>
      </c>
      <c r="K7878" s="28">
        <v>0.30435000000000001</v>
      </c>
      <c r="L7878" s="28">
        <f t="shared" si="164"/>
        <v>0.38485999999999998</v>
      </c>
      <c r="M7878" s="28"/>
      <c r="O7878" s="77">
        <v>0.27766001224517822</v>
      </c>
      <c r="Q7878" s="135"/>
      <c r="R7878" s="27"/>
      <c r="BF7878" s="106"/>
    </row>
    <row r="7879" spans="1:58" x14ac:dyDescent="0.25">
      <c r="A7879" t="s">
        <v>17</v>
      </c>
      <c r="B7879" s="23">
        <v>2022</v>
      </c>
      <c r="C7879" s="23" t="s">
        <v>2</v>
      </c>
      <c r="D7879" s="23" t="s">
        <v>73</v>
      </c>
      <c r="E7879" s="23" t="s">
        <v>305</v>
      </c>
      <c r="F7879" s="23" t="s">
        <v>306</v>
      </c>
      <c r="G7879" s="23" t="s">
        <v>557</v>
      </c>
      <c r="H7879" s="32" t="s">
        <v>356</v>
      </c>
      <c r="I7879" s="32" t="s">
        <v>579</v>
      </c>
      <c r="J7879" s="135">
        <v>6</v>
      </c>
      <c r="K7879" s="28">
        <v>0.29166999999999998</v>
      </c>
      <c r="L7879" s="28">
        <f t="shared" si="164"/>
        <v>0.38018999999999997</v>
      </c>
      <c r="M7879" s="28"/>
      <c r="O7879" s="77">
        <v>0.2497300058603287</v>
      </c>
      <c r="Q7879" s="135"/>
      <c r="R7879" s="27"/>
      <c r="BF7879" s="106"/>
    </row>
    <row r="7880" spans="1:58" x14ac:dyDescent="0.25">
      <c r="A7880" t="s">
        <v>17</v>
      </c>
      <c r="B7880" s="23">
        <v>2022</v>
      </c>
      <c r="C7880" s="23" t="s">
        <v>3</v>
      </c>
      <c r="D7880" s="23" t="s">
        <v>493</v>
      </c>
      <c r="E7880" s="23" t="s">
        <v>305</v>
      </c>
      <c r="F7880" s="23" t="s">
        <v>306</v>
      </c>
      <c r="G7880" s="23" t="s">
        <v>557</v>
      </c>
      <c r="H7880" s="32" t="s">
        <v>356</v>
      </c>
      <c r="I7880" s="32" t="s">
        <v>579</v>
      </c>
      <c r="J7880" s="135">
        <v>7</v>
      </c>
      <c r="K7880" s="28">
        <v>0.27585999999999999</v>
      </c>
      <c r="L7880" s="28">
        <f t="shared" si="164"/>
        <v>0.42592999999999998</v>
      </c>
      <c r="M7880" s="28"/>
      <c r="O7880" s="77">
        <v>0.25554001331329351</v>
      </c>
      <c r="Q7880" s="135"/>
      <c r="R7880" s="27"/>
      <c r="BF7880" s="106"/>
    </row>
    <row r="7881" spans="1:58" x14ac:dyDescent="0.25">
      <c r="A7881" t="s">
        <v>17</v>
      </c>
      <c r="B7881" s="23">
        <v>2023</v>
      </c>
      <c r="C7881" s="23" t="s">
        <v>0</v>
      </c>
      <c r="D7881" s="23" t="s">
        <v>537</v>
      </c>
      <c r="E7881" s="23" t="s">
        <v>305</v>
      </c>
      <c r="F7881" s="23" t="s">
        <v>306</v>
      </c>
      <c r="G7881" s="23" t="s">
        <v>557</v>
      </c>
      <c r="H7881" s="32" t="s">
        <v>356</v>
      </c>
      <c r="I7881" s="32" t="s">
        <v>579</v>
      </c>
      <c r="J7881" s="135">
        <v>8</v>
      </c>
      <c r="K7881" s="28">
        <v>0.25806000000000001</v>
      </c>
      <c r="L7881" s="28">
        <f t="shared" si="164"/>
        <v>0.38208999999999999</v>
      </c>
      <c r="M7881" s="28"/>
      <c r="O7881" s="77">
        <v>0.26218000054359442</v>
      </c>
      <c r="Q7881" s="135"/>
      <c r="R7881" s="27"/>
      <c r="BF7881" s="106"/>
    </row>
    <row r="7882" spans="1:58" x14ac:dyDescent="0.25">
      <c r="A7882" t="s">
        <v>17</v>
      </c>
      <c r="B7882" s="23">
        <v>2019</v>
      </c>
      <c r="C7882" s="23" t="s">
        <v>0</v>
      </c>
      <c r="D7882" s="23" t="s">
        <v>59</v>
      </c>
      <c r="E7882" s="23" t="s">
        <v>307</v>
      </c>
      <c r="F7882" s="23" t="s">
        <v>308</v>
      </c>
      <c r="G7882" s="23" t="s">
        <v>548</v>
      </c>
      <c r="H7882" s="32" t="s">
        <v>361</v>
      </c>
      <c r="I7882" s="32" t="s">
        <v>579</v>
      </c>
      <c r="J7882" s="135">
        <v>28</v>
      </c>
      <c r="K7882" s="28">
        <v>0.30087999999999998</v>
      </c>
      <c r="L7882" s="28">
        <f t="shared" si="164"/>
        <v>0.30096000000000001</v>
      </c>
      <c r="M7882" s="28"/>
      <c r="O7882" s="77">
        <v>0.31793001294136047</v>
      </c>
      <c r="Q7882" s="135"/>
      <c r="R7882" s="27"/>
      <c r="BF7882" s="106"/>
    </row>
    <row r="7883" spans="1:58" x14ac:dyDescent="0.25">
      <c r="A7883" t="s">
        <v>17</v>
      </c>
      <c r="B7883" s="23">
        <v>2019</v>
      </c>
      <c r="C7883" s="23" t="s">
        <v>1</v>
      </c>
      <c r="D7883" s="23" t="s">
        <v>60</v>
      </c>
      <c r="E7883" s="23" t="s">
        <v>307</v>
      </c>
      <c r="F7883" s="23" t="s">
        <v>308</v>
      </c>
      <c r="G7883" s="23" t="s">
        <v>548</v>
      </c>
      <c r="H7883" s="32" t="s">
        <v>361</v>
      </c>
      <c r="I7883" s="32" t="s">
        <v>579</v>
      </c>
      <c r="J7883" s="135">
        <v>31</v>
      </c>
      <c r="K7883" s="28">
        <v>0.28000000000000003</v>
      </c>
      <c r="L7883" s="28">
        <f t="shared" si="164"/>
        <v>0.29500999999999999</v>
      </c>
      <c r="M7883" s="28"/>
      <c r="O7883" s="77">
        <v>0.29095000028610229</v>
      </c>
      <c r="Q7883" s="135"/>
      <c r="R7883" s="27"/>
      <c r="BF7883" s="106"/>
    </row>
    <row r="7884" spans="1:58" x14ac:dyDescent="0.25">
      <c r="A7884" t="s">
        <v>17</v>
      </c>
      <c r="B7884" s="23">
        <v>2019</v>
      </c>
      <c r="C7884" s="23" t="s">
        <v>2</v>
      </c>
      <c r="D7884" s="23" t="s">
        <v>61</v>
      </c>
      <c r="E7884" s="23" t="s">
        <v>307</v>
      </c>
      <c r="F7884" s="23" t="s">
        <v>308</v>
      </c>
      <c r="G7884" s="23" t="s">
        <v>548</v>
      </c>
      <c r="H7884" s="32" t="s">
        <v>361</v>
      </c>
      <c r="I7884" s="32" t="s">
        <v>579</v>
      </c>
      <c r="J7884" s="135">
        <v>27</v>
      </c>
      <c r="K7884" s="28">
        <v>0.26851999999999998</v>
      </c>
      <c r="L7884" s="28">
        <f t="shared" si="164"/>
        <v>0.29459000000000002</v>
      </c>
      <c r="M7884" s="28"/>
      <c r="O7884" s="77">
        <v>0.2629300057888031</v>
      </c>
      <c r="Q7884" s="135"/>
      <c r="R7884" s="27"/>
      <c r="BF7884" s="106"/>
    </row>
    <row r="7885" spans="1:58" x14ac:dyDescent="0.25">
      <c r="A7885" t="s">
        <v>17</v>
      </c>
      <c r="B7885" s="23">
        <v>2019</v>
      </c>
      <c r="C7885" s="23" t="s">
        <v>3</v>
      </c>
      <c r="D7885" s="23" t="s">
        <v>62</v>
      </c>
      <c r="E7885" s="23" t="s">
        <v>307</v>
      </c>
      <c r="F7885" s="23" t="s">
        <v>308</v>
      </c>
      <c r="G7885" s="23" t="s">
        <v>548</v>
      </c>
      <c r="H7885" s="32" t="s">
        <v>361</v>
      </c>
      <c r="I7885" s="32" t="s">
        <v>579</v>
      </c>
      <c r="J7885" s="135">
        <v>25</v>
      </c>
      <c r="K7885" s="28">
        <v>0.24</v>
      </c>
      <c r="L7885" s="28">
        <f t="shared" si="164"/>
        <v>0.27795999999999998</v>
      </c>
      <c r="M7885" s="28"/>
      <c r="O7885" s="77">
        <v>0.230880007147789</v>
      </c>
      <c r="Q7885" s="135"/>
      <c r="R7885" s="27"/>
      <c r="BF7885" s="106"/>
    </row>
    <row r="7886" spans="1:58" x14ac:dyDescent="0.25">
      <c r="A7886" t="s">
        <v>17</v>
      </c>
      <c r="B7886" s="23">
        <v>2020</v>
      </c>
      <c r="C7886" s="23" t="s">
        <v>0</v>
      </c>
      <c r="D7886" s="23" t="s">
        <v>63</v>
      </c>
      <c r="E7886" s="23" t="s">
        <v>307</v>
      </c>
      <c r="F7886" s="23" t="s">
        <v>308</v>
      </c>
      <c r="G7886" s="23" t="s">
        <v>548</v>
      </c>
      <c r="H7886" s="32" t="s">
        <v>361</v>
      </c>
      <c r="I7886" s="32" t="s">
        <v>579</v>
      </c>
      <c r="J7886" s="135">
        <v>24</v>
      </c>
      <c r="K7886" s="28">
        <v>0.14893999999999999</v>
      </c>
      <c r="L7886" s="28">
        <f t="shared" si="164"/>
        <v>0.22126999999999999</v>
      </c>
      <c r="M7886" s="28"/>
      <c r="O7886" s="77">
        <v>0.1393100023269653</v>
      </c>
      <c r="Q7886" s="135"/>
      <c r="R7886" s="27"/>
      <c r="BF7886" s="106"/>
    </row>
    <row r="7887" spans="1:58" x14ac:dyDescent="0.25">
      <c r="A7887" t="s">
        <v>17</v>
      </c>
      <c r="B7887" s="23">
        <v>2020</v>
      </c>
      <c r="C7887" s="23" t="s">
        <v>1</v>
      </c>
      <c r="D7887" s="23" t="s">
        <v>64</v>
      </c>
      <c r="E7887" s="23" t="s">
        <v>307</v>
      </c>
      <c r="F7887" s="23" t="s">
        <v>308</v>
      </c>
      <c r="G7887" s="23" t="s">
        <v>548</v>
      </c>
      <c r="H7887" s="32" t="s">
        <v>361</v>
      </c>
      <c r="I7887" s="32" t="s">
        <v>579</v>
      </c>
      <c r="J7887" s="135">
        <v>22</v>
      </c>
      <c r="K7887" s="28">
        <v>0.11364</v>
      </c>
      <c r="L7887" s="28">
        <f t="shared" si="164"/>
        <v>0.18012</v>
      </c>
      <c r="M7887" s="28"/>
      <c r="O7887" s="77">
        <v>0.17129999399185181</v>
      </c>
      <c r="Q7887" s="135"/>
      <c r="R7887" s="27"/>
      <c r="BF7887" s="106"/>
    </row>
    <row r="7888" spans="1:58" x14ac:dyDescent="0.25">
      <c r="A7888" t="s">
        <v>17</v>
      </c>
      <c r="B7888" s="23">
        <v>2020</v>
      </c>
      <c r="C7888" s="23" t="s">
        <v>2</v>
      </c>
      <c r="D7888" s="23" t="s">
        <v>65</v>
      </c>
      <c r="E7888" s="23" t="s">
        <v>307</v>
      </c>
      <c r="F7888" s="23" t="s">
        <v>308</v>
      </c>
      <c r="G7888" s="23" t="s">
        <v>548</v>
      </c>
      <c r="H7888" s="32" t="s">
        <v>361</v>
      </c>
      <c r="I7888" s="32" t="s">
        <v>579</v>
      </c>
      <c r="J7888" s="135">
        <v>23</v>
      </c>
      <c r="K7888" s="28">
        <v>7.7780000000000002E-2</v>
      </c>
      <c r="L7888" s="28">
        <f t="shared" si="164"/>
        <v>0.15742999999999999</v>
      </c>
      <c r="M7888" s="28"/>
      <c r="O7888" s="77">
        <v>0.2179500013589859</v>
      </c>
      <c r="Q7888" s="135"/>
      <c r="R7888" s="27"/>
      <c r="BF7888" s="106"/>
    </row>
    <row r="7889" spans="1:58" x14ac:dyDescent="0.25">
      <c r="A7889" t="s">
        <v>17</v>
      </c>
      <c r="B7889" s="23">
        <v>2020</v>
      </c>
      <c r="C7889" s="23" t="s">
        <v>3</v>
      </c>
      <c r="D7889" s="23" t="s">
        <v>66</v>
      </c>
      <c r="E7889" s="23" t="s">
        <v>307</v>
      </c>
      <c r="F7889" s="23" t="s">
        <v>308</v>
      </c>
      <c r="G7889" s="23" t="s">
        <v>548</v>
      </c>
      <c r="H7889" s="32" t="s">
        <v>361</v>
      </c>
      <c r="I7889" s="32" t="s">
        <v>579</v>
      </c>
      <c r="J7889" s="135">
        <v>24</v>
      </c>
      <c r="K7889" s="28">
        <v>5.1549999999999999E-2</v>
      </c>
      <c r="L7889" s="28">
        <f t="shared" si="164"/>
        <v>0.16553000000000001</v>
      </c>
      <c r="M7889" s="28"/>
      <c r="O7889" s="77">
        <v>0.24258999526500699</v>
      </c>
      <c r="Q7889" s="135"/>
      <c r="R7889" s="27"/>
      <c r="BF7889" s="106"/>
    </row>
    <row r="7890" spans="1:58" x14ac:dyDescent="0.25">
      <c r="A7890" t="s">
        <v>17</v>
      </c>
      <c r="B7890" s="23">
        <v>2021</v>
      </c>
      <c r="C7890" s="23" t="s">
        <v>0</v>
      </c>
      <c r="D7890" s="23" t="s">
        <v>67</v>
      </c>
      <c r="E7890" s="23" t="s">
        <v>307</v>
      </c>
      <c r="F7890" s="23" t="s">
        <v>308</v>
      </c>
      <c r="G7890" s="23" t="s">
        <v>548</v>
      </c>
      <c r="H7890" s="32" t="s">
        <v>361</v>
      </c>
      <c r="I7890" s="32" t="s">
        <v>579</v>
      </c>
      <c r="J7890" s="135">
        <v>28</v>
      </c>
      <c r="K7890" s="28">
        <v>9.8210000000000006E-2</v>
      </c>
      <c r="L7890" s="28">
        <f t="shared" si="164"/>
        <v>0.21573000000000001</v>
      </c>
      <c r="M7890" s="28"/>
      <c r="O7890" s="77">
        <v>0.2547299861907959</v>
      </c>
      <c r="Q7890" s="135"/>
      <c r="R7890" s="27"/>
      <c r="BF7890" s="106"/>
    </row>
    <row r="7891" spans="1:58" x14ac:dyDescent="0.25">
      <c r="A7891" t="s">
        <v>17</v>
      </c>
      <c r="B7891" s="23">
        <v>2021</v>
      </c>
      <c r="C7891" s="23" t="s">
        <v>1</v>
      </c>
      <c r="D7891" s="23" t="s">
        <v>68</v>
      </c>
      <c r="E7891" s="23" t="s">
        <v>307</v>
      </c>
      <c r="F7891" s="23" t="s">
        <v>308</v>
      </c>
      <c r="G7891" s="23" t="s">
        <v>548</v>
      </c>
      <c r="H7891" s="32" t="s">
        <v>361</v>
      </c>
      <c r="I7891" s="32" t="s">
        <v>579</v>
      </c>
      <c r="J7891" s="135">
        <v>30</v>
      </c>
      <c r="K7891" s="28">
        <v>9.3219999999999997E-2</v>
      </c>
      <c r="L7891" s="28">
        <f t="shared" si="164"/>
        <v>0.22153999999999999</v>
      </c>
      <c r="M7891" s="28"/>
      <c r="O7891" s="77">
        <v>0.25255998969078058</v>
      </c>
      <c r="Q7891" s="135"/>
      <c r="R7891" s="27"/>
      <c r="BF7891" s="106"/>
    </row>
    <row r="7892" spans="1:58" x14ac:dyDescent="0.25">
      <c r="A7892" t="s">
        <v>17</v>
      </c>
      <c r="B7892" s="23">
        <v>2021</v>
      </c>
      <c r="C7892" s="23" t="s">
        <v>2</v>
      </c>
      <c r="D7892" s="23" t="s">
        <v>69</v>
      </c>
      <c r="E7892" s="23" t="s">
        <v>307</v>
      </c>
      <c r="F7892" s="23" t="s">
        <v>308</v>
      </c>
      <c r="G7892" s="23" t="s">
        <v>548</v>
      </c>
      <c r="H7892" s="32" t="s">
        <v>361</v>
      </c>
      <c r="I7892" s="32" t="s">
        <v>579</v>
      </c>
      <c r="J7892" s="135">
        <v>31</v>
      </c>
      <c r="K7892" s="28">
        <v>0.112</v>
      </c>
      <c r="L7892" s="28">
        <f t="shared" si="164"/>
        <v>0.24854000000000001</v>
      </c>
      <c r="M7892" s="28"/>
      <c r="O7892" s="77">
        <v>0.26715001463890081</v>
      </c>
      <c r="Q7892" s="135"/>
      <c r="R7892" s="27"/>
      <c r="BF7892" s="106"/>
    </row>
    <row r="7893" spans="1:58" x14ac:dyDescent="0.25">
      <c r="A7893" t="s">
        <v>17</v>
      </c>
      <c r="B7893" s="23">
        <v>2021</v>
      </c>
      <c r="C7893" s="23" t="s">
        <v>3</v>
      </c>
      <c r="D7893" s="23" t="s">
        <v>70</v>
      </c>
      <c r="E7893" s="23" t="s">
        <v>307</v>
      </c>
      <c r="F7893" s="23" t="s">
        <v>308</v>
      </c>
      <c r="G7893" s="23" t="s">
        <v>548</v>
      </c>
      <c r="H7893" s="32" t="s">
        <v>361</v>
      </c>
      <c r="I7893" s="32" t="s">
        <v>579</v>
      </c>
      <c r="J7893" s="135">
        <v>29</v>
      </c>
      <c r="K7893" s="28">
        <v>0.17241000000000001</v>
      </c>
      <c r="L7893" s="28">
        <f t="shared" si="164"/>
        <v>0.26554</v>
      </c>
      <c r="M7893" s="28"/>
      <c r="O7893" s="77">
        <v>0.26399001479148859</v>
      </c>
      <c r="Q7893" s="135"/>
      <c r="R7893" s="27"/>
      <c r="BF7893" s="106"/>
    </row>
    <row r="7894" spans="1:58" x14ac:dyDescent="0.25">
      <c r="A7894" t="s">
        <v>17</v>
      </c>
      <c r="B7894" s="23">
        <v>2022</v>
      </c>
      <c r="C7894" s="23" t="s">
        <v>0</v>
      </c>
      <c r="D7894" s="23" t="s">
        <v>71</v>
      </c>
      <c r="E7894" s="23" t="s">
        <v>307</v>
      </c>
      <c r="F7894" s="23" t="s">
        <v>308</v>
      </c>
      <c r="G7894" s="23" t="s">
        <v>548</v>
      </c>
      <c r="H7894" s="32" t="s">
        <v>361</v>
      </c>
      <c r="I7894" s="32" t="s">
        <v>579</v>
      </c>
      <c r="J7894" s="135">
        <v>25</v>
      </c>
      <c r="K7894" s="28">
        <v>0.2</v>
      </c>
      <c r="L7894" s="28">
        <f t="shared" si="164"/>
        <v>0.28111999999999998</v>
      </c>
      <c r="M7894" s="28"/>
      <c r="O7894" s="77">
        <v>0.26568999886512762</v>
      </c>
      <c r="Q7894" s="135"/>
      <c r="R7894" s="27"/>
      <c r="BF7894" s="106"/>
    </row>
    <row r="7895" spans="1:58" x14ac:dyDescent="0.25">
      <c r="A7895" t="s">
        <v>17</v>
      </c>
      <c r="B7895" s="23">
        <v>2022</v>
      </c>
      <c r="C7895" s="23" t="s">
        <v>1</v>
      </c>
      <c r="D7895" s="23" t="s">
        <v>72</v>
      </c>
      <c r="E7895" s="23" t="s">
        <v>307</v>
      </c>
      <c r="F7895" s="23" t="s">
        <v>308</v>
      </c>
      <c r="G7895" s="23" t="s">
        <v>548</v>
      </c>
      <c r="H7895" s="32" t="s">
        <v>361</v>
      </c>
      <c r="I7895" s="32" t="s">
        <v>579</v>
      </c>
      <c r="J7895" s="135">
        <v>24</v>
      </c>
      <c r="K7895" s="28">
        <v>0.23957999999999999</v>
      </c>
      <c r="L7895" s="28">
        <f t="shared" si="164"/>
        <v>0.30689</v>
      </c>
      <c r="M7895" s="28"/>
      <c r="O7895" s="77">
        <v>0.27766001224517822</v>
      </c>
      <c r="Q7895" s="135"/>
      <c r="R7895" s="27"/>
      <c r="BF7895" s="106"/>
    </row>
    <row r="7896" spans="1:58" x14ac:dyDescent="0.25">
      <c r="A7896" t="s">
        <v>17</v>
      </c>
      <c r="B7896" s="23">
        <v>2022</v>
      </c>
      <c r="C7896" s="23" t="s">
        <v>2</v>
      </c>
      <c r="D7896" s="23" t="s">
        <v>73</v>
      </c>
      <c r="E7896" s="23" t="s">
        <v>307</v>
      </c>
      <c r="F7896" s="23" t="s">
        <v>308</v>
      </c>
      <c r="G7896" s="23" t="s">
        <v>548</v>
      </c>
      <c r="H7896" s="32" t="s">
        <v>361</v>
      </c>
      <c r="I7896" s="32" t="s">
        <v>579</v>
      </c>
      <c r="J7896" s="135">
        <v>24</v>
      </c>
      <c r="K7896" s="28">
        <v>0.20832999999999999</v>
      </c>
      <c r="L7896" s="28">
        <f t="shared" si="164"/>
        <v>0.2959</v>
      </c>
      <c r="M7896" s="28"/>
      <c r="O7896" s="77">
        <v>0.2497300058603287</v>
      </c>
      <c r="Q7896" s="135"/>
      <c r="R7896" s="27"/>
      <c r="BF7896" s="106"/>
    </row>
    <row r="7897" spans="1:58" x14ac:dyDescent="0.25">
      <c r="A7897" t="s">
        <v>17</v>
      </c>
      <c r="B7897" s="23">
        <v>2022</v>
      </c>
      <c r="C7897" s="23" t="s">
        <v>3</v>
      </c>
      <c r="D7897" s="23" t="s">
        <v>493</v>
      </c>
      <c r="E7897" s="23" t="s">
        <v>307</v>
      </c>
      <c r="F7897" s="23" t="s">
        <v>308</v>
      </c>
      <c r="G7897" s="23" t="s">
        <v>548</v>
      </c>
      <c r="H7897" s="32" t="s">
        <v>361</v>
      </c>
      <c r="I7897" s="32" t="s">
        <v>579</v>
      </c>
      <c r="J7897" s="135">
        <v>25</v>
      </c>
      <c r="K7897" s="28">
        <v>0.19</v>
      </c>
      <c r="L7897" s="28">
        <f t="shared" si="164"/>
        <v>0.30248000000000003</v>
      </c>
      <c r="M7897" s="28"/>
      <c r="O7897" s="77">
        <v>0.25554001331329351</v>
      </c>
      <c r="Q7897" s="135"/>
      <c r="R7897" s="27"/>
      <c r="BF7897" s="106"/>
    </row>
    <row r="7898" spans="1:58" x14ac:dyDescent="0.25">
      <c r="A7898" t="s">
        <v>17</v>
      </c>
      <c r="B7898" s="23">
        <v>2023</v>
      </c>
      <c r="C7898" s="23" t="s">
        <v>0</v>
      </c>
      <c r="D7898" s="23" t="s">
        <v>537</v>
      </c>
      <c r="E7898" s="23" t="s">
        <v>307</v>
      </c>
      <c r="F7898" s="23" t="s">
        <v>308</v>
      </c>
      <c r="G7898" s="23" t="s">
        <v>548</v>
      </c>
      <c r="H7898" s="32" t="s">
        <v>361</v>
      </c>
      <c r="I7898" s="32" t="s">
        <v>579</v>
      </c>
      <c r="J7898" s="135">
        <v>25</v>
      </c>
      <c r="K7898" s="28">
        <v>0.18182000000000001</v>
      </c>
      <c r="L7898" s="28">
        <f t="shared" si="164"/>
        <v>0.31086999999999998</v>
      </c>
      <c r="M7898" s="28"/>
      <c r="O7898" s="77">
        <v>0.26218000054359442</v>
      </c>
      <c r="Q7898" s="135"/>
      <c r="R7898" s="27"/>
      <c r="BF7898" s="106"/>
    </row>
    <row r="7899" spans="1:58" x14ac:dyDescent="0.25">
      <c r="A7899" t="s">
        <v>17</v>
      </c>
      <c r="B7899" s="23">
        <v>2019</v>
      </c>
      <c r="C7899" s="23" t="s">
        <v>0</v>
      </c>
      <c r="D7899" s="23" t="s">
        <v>59</v>
      </c>
      <c r="E7899" s="23" t="s">
        <v>309</v>
      </c>
      <c r="F7899" s="23" t="s">
        <v>310</v>
      </c>
      <c r="G7899" s="23" t="s">
        <v>552</v>
      </c>
      <c r="H7899" s="32" t="s">
        <v>354</v>
      </c>
      <c r="I7899" s="32" t="s">
        <v>579</v>
      </c>
      <c r="J7899" s="135">
        <v>38</v>
      </c>
      <c r="K7899" s="28">
        <v>0.31125999999999998</v>
      </c>
      <c r="L7899" s="28">
        <f t="shared" si="164"/>
        <v>0.24245</v>
      </c>
      <c r="M7899" s="28"/>
      <c r="O7899" s="77">
        <v>0.31793001294136047</v>
      </c>
      <c r="Q7899" s="135"/>
      <c r="R7899" s="27"/>
      <c r="BF7899" s="106"/>
    </row>
    <row r="7900" spans="1:58" x14ac:dyDescent="0.25">
      <c r="A7900" t="s">
        <v>17</v>
      </c>
      <c r="B7900" s="23">
        <v>2019</v>
      </c>
      <c r="C7900" s="23" t="s">
        <v>1</v>
      </c>
      <c r="D7900" s="23" t="s">
        <v>60</v>
      </c>
      <c r="E7900" s="23" t="s">
        <v>309</v>
      </c>
      <c r="F7900" s="23" t="s">
        <v>310</v>
      </c>
      <c r="G7900" s="23" t="s">
        <v>552</v>
      </c>
      <c r="H7900" s="32" t="s">
        <v>354</v>
      </c>
      <c r="I7900" s="32" t="s">
        <v>579</v>
      </c>
      <c r="J7900" s="135">
        <v>36</v>
      </c>
      <c r="K7900" s="28">
        <v>0.27465000000000001</v>
      </c>
      <c r="L7900" s="28">
        <f t="shared" si="164"/>
        <v>0.23713999999999999</v>
      </c>
      <c r="M7900" s="28"/>
      <c r="O7900" s="77">
        <v>0.29095000028610229</v>
      </c>
      <c r="Q7900" s="135"/>
      <c r="R7900" s="27"/>
      <c r="BF7900" s="106"/>
    </row>
    <row r="7901" spans="1:58" x14ac:dyDescent="0.25">
      <c r="A7901" t="s">
        <v>17</v>
      </c>
      <c r="B7901" s="23">
        <v>2019</v>
      </c>
      <c r="C7901" s="23" t="s">
        <v>2</v>
      </c>
      <c r="D7901" s="23" t="s">
        <v>61</v>
      </c>
      <c r="E7901" s="23" t="s">
        <v>309</v>
      </c>
      <c r="F7901" s="23" t="s">
        <v>310</v>
      </c>
      <c r="G7901" s="23" t="s">
        <v>552</v>
      </c>
      <c r="H7901" s="32" t="s">
        <v>354</v>
      </c>
      <c r="I7901" s="32" t="s">
        <v>579</v>
      </c>
      <c r="J7901" s="135">
        <v>32</v>
      </c>
      <c r="K7901" s="28">
        <v>0.29133999999999999</v>
      </c>
      <c r="L7901" s="28">
        <f t="shared" si="164"/>
        <v>0.24392</v>
      </c>
      <c r="M7901" s="28"/>
      <c r="O7901" s="77">
        <v>0.2629300057888031</v>
      </c>
      <c r="Q7901" s="135"/>
      <c r="R7901" s="27"/>
      <c r="BF7901" s="106"/>
    </row>
    <row r="7902" spans="1:58" x14ac:dyDescent="0.25">
      <c r="A7902" t="s">
        <v>17</v>
      </c>
      <c r="B7902" s="23">
        <v>2019</v>
      </c>
      <c r="C7902" s="23" t="s">
        <v>3</v>
      </c>
      <c r="D7902" s="23" t="s">
        <v>62</v>
      </c>
      <c r="E7902" s="23" t="s">
        <v>309</v>
      </c>
      <c r="F7902" s="23" t="s">
        <v>310</v>
      </c>
      <c r="G7902" s="23" t="s">
        <v>552</v>
      </c>
      <c r="H7902" s="32" t="s">
        <v>354</v>
      </c>
      <c r="I7902" s="32" t="s">
        <v>579</v>
      </c>
      <c r="J7902" s="135">
        <v>29</v>
      </c>
      <c r="K7902" s="28">
        <v>0.25</v>
      </c>
      <c r="L7902" s="28">
        <f t="shared" si="164"/>
        <v>0.23752999999999999</v>
      </c>
      <c r="M7902" s="28"/>
      <c r="O7902" s="77">
        <v>0.230880007147789</v>
      </c>
      <c r="Q7902" s="135"/>
      <c r="R7902" s="27"/>
      <c r="BF7902" s="106"/>
    </row>
    <row r="7903" spans="1:58" x14ac:dyDescent="0.25">
      <c r="A7903" t="s">
        <v>17</v>
      </c>
      <c r="B7903" s="23">
        <v>2020</v>
      </c>
      <c r="C7903" s="23" t="s">
        <v>0</v>
      </c>
      <c r="D7903" s="23" t="s">
        <v>63</v>
      </c>
      <c r="E7903" s="23" t="s">
        <v>309</v>
      </c>
      <c r="F7903" s="23" t="s">
        <v>310</v>
      </c>
      <c r="G7903" s="23" t="s">
        <v>552</v>
      </c>
      <c r="H7903" s="32" t="s">
        <v>354</v>
      </c>
      <c r="I7903" s="32" t="s">
        <v>579</v>
      </c>
      <c r="J7903" s="135">
        <v>32</v>
      </c>
      <c r="K7903" s="28">
        <v>0.14729</v>
      </c>
      <c r="L7903" s="28">
        <f t="shared" si="164"/>
        <v>0.19389999999999999</v>
      </c>
      <c r="M7903" s="28"/>
      <c r="O7903" s="77">
        <v>0.1393100023269653</v>
      </c>
      <c r="Q7903" s="135"/>
      <c r="R7903" s="27"/>
      <c r="BF7903" s="106"/>
    </row>
    <row r="7904" spans="1:58" x14ac:dyDescent="0.25">
      <c r="A7904" t="s">
        <v>17</v>
      </c>
      <c r="B7904" s="23">
        <v>2020</v>
      </c>
      <c r="C7904" s="23" t="s">
        <v>1</v>
      </c>
      <c r="D7904" s="23" t="s">
        <v>64</v>
      </c>
      <c r="E7904" s="23" t="s">
        <v>309</v>
      </c>
      <c r="F7904" s="23" t="s">
        <v>310</v>
      </c>
      <c r="G7904" s="23" t="s">
        <v>552</v>
      </c>
      <c r="H7904" s="32" t="s">
        <v>354</v>
      </c>
      <c r="I7904" s="32" t="s">
        <v>579</v>
      </c>
      <c r="J7904" s="135">
        <v>32</v>
      </c>
      <c r="K7904" s="28">
        <v>0.13281000000000001</v>
      </c>
      <c r="L7904" s="28">
        <f t="shared" si="164"/>
        <v>0.16827</v>
      </c>
      <c r="M7904" s="28"/>
      <c r="O7904" s="77">
        <v>0.17129999399185181</v>
      </c>
      <c r="Q7904" s="135"/>
      <c r="R7904" s="27"/>
      <c r="BF7904" s="106"/>
    </row>
    <row r="7905" spans="1:58" x14ac:dyDescent="0.25">
      <c r="A7905" t="s">
        <v>17</v>
      </c>
      <c r="B7905" s="23">
        <v>2020</v>
      </c>
      <c r="C7905" s="23" t="s">
        <v>2</v>
      </c>
      <c r="D7905" s="23" t="s">
        <v>65</v>
      </c>
      <c r="E7905" s="23" t="s">
        <v>309</v>
      </c>
      <c r="F7905" s="23" t="s">
        <v>310</v>
      </c>
      <c r="G7905" s="23" t="s">
        <v>552</v>
      </c>
      <c r="H7905" s="32" t="s">
        <v>354</v>
      </c>
      <c r="I7905" s="32" t="s">
        <v>579</v>
      </c>
      <c r="J7905" s="135">
        <v>29</v>
      </c>
      <c r="K7905" s="28">
        <v>0.12281</v>
      </c>
      <c r="L7905" s="28">
        <f t="shared" si="164"/>
        <v>0.16169</v>
      </c>
      <c r="M7905" s="28"/>
      <c r="O7905" s="77">
        <v>0.2179500013589859</v>
      </c>
      <c r="Q7905" s="135"/>
      <c r="R7905" s="27"/>
      <c r="BF7905" s="106"/>
    </row>
    <row r="7906" spans="1:58" x14ac:dyDescent="0.25">
      <c r="A7906" t="s">
        <v>17</v>
      </c>
      <c r="B7906" s="23">
        <v>2020</v>
      </c>
      <c r="C7906" s="23" t="s">
        <v>3</v>
      </c>
      <c r="D7906" s="23" t="s">
        <v>66</v>
      </c>
      <c r="E7906" s="23" t="s">
        <v>309</v>
      </c>
      <c r="F7906" s="23" t="s">
        <v>310</v>
      </c>
      <c r="G7906" s="23" t="s">
        <v>552</v>
      </c>
      <c r="H7906" s="32" t="s">
        <v>354</v>
      </c>
      <c r="I7906" s="32" t="s">
        <v>579</v>
      </c>
      <c r="J7906" s="135">
        <v>33</v>
      </c>
      <c r="K7906" s="28">
        <v>0.16667000000000001</v>
      </c>
      <c r="L7906" s="28">
        <f t="shared" si="164"/>
        <v>0.16411999999999999</v>
      </c>
      <c r="M7906" s="28"/>
      <c r="O7906" s="77">
        <v>0.24258999526500699</v>
      </c>
      <c r="Q7906" s="135"/>
      <c r="R7906" s="27"/>
      <c r="BF7906" s="106"/>
    </row>
    <row r="7907" spans="1:58" x14ac:dyDescent="0.25">
      <c r="A7907" t="s">
        <v>17</v>
      </c>
      <c r="B7907" s="23">
        <v>2021</v>
      </c>
      <c r="C7907" s="23" t="s">
        <v>0</v>
      </c>
      <c r="D7907" s="23" t="s">
        <v>67</v>
      </c>
      <c r="E7907" s="23" t="s">
        <v>309</v>
      </c>
      <c r="F7907" s="23" t="s">
        <v>310</v>
      </c>
      <c r="G7907" s="23" t="s">
        <v>552</v>
      </c>
      <c r="H7907" s="32" t="s">
        <v>354</v>
      </c>
      <c r="I7907" s="32" t="s">
        <v>579</v>
      </c>
      <c r="J7907" s="135">
        <v>35</v>
      </c>
      <c r="K7907" s="28">
        <v>0.22142999999999999</v>
      </c>
      <c r="L7907" s="28">
        <f t="shared" si="164"/>
        <v>0.19239000000000001</v>
      </c>
      <c r="M7907" s="28"/>
      <c r="O7907" s="77">
        <v>0.2547299861907959</v>
      </c>
      <c r="Q7907" s="135"/>
      <c r="R7907" s="27"/>
      <c r="BF7907" s="106"/>
    </row>
    <row r="7908" spans="1:58" x14ac:dyDescent="0.25">
      <c r="A7908" t="s">
        <v>17</v>
      </c>
      <c r="B7908" s="23">
        <v>2021</v>
      </c>
      <c r="C7908" s="23" t="s">
        <v>1</v>
      </c>
      <c r="D7908" s="23" t="s">
        <v>68</v>
      </c>
      <c r="E7908" s="23" t="s">
        <v>309</v>
      </c>
      <c r="F7908" s="23" t="s">
        <v>310</v>
      </c>
      <c r="G7908" s="23" t="s">
        <v>552</v>
      </c>
      <c r="H7908" s="32" t="s">
        <v>354</v>
      </c>
      <c r="I7908" s="32" t="s">
        <v>579</v>
      </c>
      <c r="J7908" s="135">
        <v>34</v>
      </c>
      <c r="K7908" s="28">
        <v>0.22059000000000001</v>
      </c>
      <c r="L7908" s="28">
        <f t="shared" si="164"/>
        <v>0.19439000000000001</v>
      </c>
      <c r="M7908" s="28"/>
      <c r="O7908" s="77">
        <v>0.25255998969078058</v>
      </c>
      <c r="Q7908" s="135"/>
      <c r="R7908" s="27"/>
      <c r="BF7908" s="106"/>
    </row>
    <row r="7909" spans="1:58" x14ac:dyDescent="0.25">
      <c r="A7909" t="s">
        <v>17</v>
      </c>
      <c r="B7909" s="23">
        <v>2021</v>
      </c>
      <c r="C7909" s="23" t="s">
        <v>2</v>
      </c>
      <c r="D7909" s="23" t="s">
        <v>69</v>
      </c>
      <c r="E7909" s="23" t="s">
        <v>309</v>
      </c>
      <c r="F7909" s="23" t="s">
        <v>310</v>
      </c>
      <c r="G7909" s="23" t="s">
        <v>552</v>
      </c>
      <c r="H7909" s="32" t="s">
        <v>354</v>
      </c>
      <c r="I7909" s="32" t="s">
        <v>579</v>
      </c>
      <c r="J7909" s="135">
        <v>37</v>
      </c>
      <c r="K7909" s="28">
        <v>0.19463</v>
      </c>
      <c r="L7909" s="28">
        <f t="shared" si="164"/>
        <v>0.20494000000000001</v>
      </c>
      <c r="M7909" s="28"/>
      <c r="O7909" s="77">
        <v>0.26715001463890081</v>
      </c>
      <c r="Q7909" s="135"/>
      <c r="R7909" s="27"/>
      <c r="BF7909" s="106"/>
    </row>
    <row r="7910" spans="1:58" x14ac:dyDescent="0.25">
      <c r="A7910" t="s">
        <v>17</v>
      </c>
      <c r="B7910" s="23">
        <v>2021</v>
      </c>
      <c r="C7910" s="23" t="s">
        <v>3</v>
      </c>
      <c r="D7910" s="23" t="s">
        <v>70</v>
      </c>
      <c r="E7910" s="23" t="s">
        <v>309</v>
      </c>
      <c r="F7910" s="23" t="s">
        <v>310</v>
      </c>
      <c r="G7910" s="23" t="s">
        <v>552</v>
      </c>
      <c r="H7910" s="32" t="s">
        <v>354</v>
      </c>
      <c r="I7910" s="32" t="s">
        <v>579</v>
      </c>
      <c r="J7910" s="135">
        <v>35</v>
      </c>
      <c r="K7910" s="28">
        <v>0.21276999999999999</v>
      </c>
      <c r="L7910" s="28">
        <f t="shared" si="164"/>
        <v>0.21820999999999999</v>
      </c>
      <c r="M7910" s="28"/>
      <c r="O7910" s="77">
        <v>0.26399001479148859</v>
      </c>
      <c r="Q7910" s="135"/>
      <c r="R7910" s="27"/>
      <c r="BF7910" s="106"/>
    </row>
    <row r="7911" spans="1:58" x14ac:dyDescent="0.25">
      <c r="A7911" t="s">
        <v>17</v>
      </c>
      <c r="B7911" s="23">
        <v>2022</v>
      </c>
      <c r="C7911" s="23" t="s">
        <v>0</v>
      </c>
      <c r="D7911" s="23" t="s">
        <v>71</v>
      </c>
      <c r="E7911" s="23" t="s">
        <v>309</v>
      </c>
      <c r="F7911" s="23" t="s">
        <v>310</v>
      </c>
      <c r="G7911" s="23" t="s">
        <v>552</v>
      </c>
      <c r="H7911" s="32" t="s">
        <v>354</v>
      </c>
      <c r="I7911" s="32" t="s">
        <v>579</v>
      </c>
      <c r="J7911" s="135">
        <v>36</v>
      </c>
      <c r="K7911" s="28">
        <v>0.17483000000000001</v>
      </c>
      <c r="L7911" s="28">
        <f t="shared" si="164"/>
        <v>0.22433</v>
      </c>
      <c r="M7911" s="28"/>
      <c r="O7911" s="77">
        <v>0.26568999886512762</v>
      </c>
      <c r="Q7911" s="135"/>
      <c r="R7911" s="27"/>
      <c r="BF7911" s="106"/>
    </row>
    <row r="7912" spans="1:58" x14ac:dyDescent="0.25">
      <c r="A7912" t="s">
        <v>17</v>
      </c>
      <c r="B7912" s="23">
        <v>2022</v>
      </c>
      <c r="C7912" s="23" t="s">
        <v>1</v>
      </c>
      <c r="D7912" s="23" t="s">
        <v>72</v>
      </c>
      <c r="E7912" s="23" t="s">
        <v>309</v>
      </c>
      <c r="F7912" s="23" t="s">
        <v>310</v>
      </c>
      <c r="G7912" s="23" t="s">
        <v>552</v>
      </c>
      <c r="H7912" s="32" t="s">
        <v>354</v>
      </c>
      <c r="I7912" s="32" t="s">
        <v>579</v>
      </c>
      <c r="J7912" s="135">
        <v>40</v>
      </c>
      <c r="K7912" s="28">
        <v>0.18354000000000001</v>
      </c>
      <c r="L7912" s="28">
        <f t="shared" si="164"/>
        <v>0.23318</v>
      </c>
      <c r="M7912" s="28"/>
      <c r="O7912" s="77">
        <v>0.27766001224517822</v>
      </c>
      <c r="Q7912" s="135"/>
      <c r="R7912" s="27"/>
      <c r="BF7912" s="106"/>
    </row>
    <row r="7913" spans="1:58" x14ac:dyDescent="0.25">
      <c r="A7913" t="s">
        <v>17</v>
      </c>
      <c r="B7913" s="23">
        <v>2022</v>
      </c>
      <c r="C7913" s="23" t="s">
        <v>2</v>
      </c>
      <c r="D7913" s="23" t="s">
        <v>73</v>
      </c>
      <c r="E7913" s="23" t="s">
        <v>309</v>
      </c>
      <c r="F7913" s="23" t="s">
        <v>310</v>
      </c>
      <c r="G7913" s="23" t="s">
        <v>552</v>
      </c>
      <c r="H7913" s="32" t="s">
        <v>354</v>
      </c>
      <c r="I7913" s="32" t="s">
        <v>579</v>
      </c>
      <c r="J7913" s="135">
        <v>41</v>
      </c>
      <c r="K7913" s="28">
        <v>0.19394</v>
      </c>
      <c r="L7913" s="28">
        <f t="shared" si="164"/>
        <v>0.22212999999999999</v>
      </c>
      <c r="M7913" s="28"/>
      <c r="O7913" s="77">
        <v>0.2497300058603287</v>
      </c>
      <c r="Q7913" s="135"/>
      <c r="R7913" s="27"/>
      <c r="BF7913" s="106"/>
    </row>
    <row r="7914" spans="1:58" x14ac:dyDescent="0.25">
      <c r="A7914" t="s">
        <v>17</v>
      </c>
      <c r="B7914" s="23">
        <v>2022</v>
      </c>
      <c r="C7914" s="23" t="s">
        <v>3</v>
      </c>
      <c r="D7914" s="23" t="s">
        <v>493</v>
      </c>
      <c r="E7914" s="23" t="s">
        <v>309</v>
      </c>
      <c r="F7914" s="23" t="s">
        <v>310</v>
      </c>
      <c r="G7914" s="23" t="s">
        <v>552</v>
      </c>
      <c r="H7914" s="32" t="s">
        <v>354</v>
      </c>
      <c r="I7914" s="32" t="s">
        <v>579</v>
      </c>
      <c r="J7914" s="135">
        <v>41</v>
      </c>
      <c r="K7914" s="28">
        <v>0.15243999999999999</v>
      </c>
      <c r="L7914" s="28">
        <f t="shared" si="164"/>
        <v>0.22055</v>
      </c>
      <c r="M7914" s="28"/>
      <c r="O7914" s="77">
        <v>0.25554001331329351</v>
      </c>
      <c r="Q7914" s="135"/>
      <c r="R7914" s="27"/>
      <c r="BF7914" s="106"/>
    </row>
    <row r="7915" spans="1:58" x14ac:dyDescent="0.25">
      <c r="A7915" t="s">
        <v>17</v>
      </c>
      <c r="B7915" s="23">
        <v>2023</v>
      </c>
      <c r="C7915" s="23" t="s">
        <v>0</v>
      </c>
      <c r="D7915" s="23" t="s">
        <v>537</v>
      </c>
      <c r="E7915" s="23" t="s">
        <v>309</v>
      </c>
      <c r="F7915" s="23" t="s">
        <v>310</v>
      </c>
      <c r="G7915" s="23" t="s">
        <v>552</v>
      </c>
      <c r="H7915" s="32" t="s">
        <v>354</v>
      </c>
      <c r="I7915" s="32" t="s">
        <v>579</v>
      </c>
      <c r="J7915" s="135">
        <v>40</v>
      </c>
      <c r="K7915" s="28">
        <v>0.15625</v>
      </c>
      <c r="L7915" s="28">
        <f t="shared" si="164"/>
        <v>0.21928</v>
      </c>
      <c r="M7915" s="28"/>
      <c r="O7915" s="77">
        <v>0.26218000054359442</v>
      </c>
      <c r="Q7915" s="135"/>
      <c r="R7915" s="27"/>
      <c r="BF7915" s="106"/>
    </row>
    <row r="7916" spans="1:58" x14ac:dyDescent="0.25">
      <c r="A7916" t="s">
        <v>17</v>
      </c>
      <c r="B7916" s="23">
        <v>2019</v>
      </c>
      <c r="C7916" s="23" t="s">
        <v>0</v>
      </c>
      <c r="D7916" s="23" t="s">
        <v>59</v>
      </c>
      <c r="E7916" s="23" t="s">
        <v>311</v>
      </c>
      <c r="F7916" s="23" t="s">
        <v>312</v>
      </c>
      <c r="G7916" s="23" t="s">
        <v>544</v>
      </c>
      <c r="H7916" s="32" t="s">
        <v>359</v>
      </c>
      <c r="I7916" s="32" t="s">
        <v>579</v>
      </c>
      <c r="J7916" s="135">
        <v>27</v>
      </c>
      <c r="K7916" s="28">
        <v>0.28704000000000002</v>
      </c>
      <c r="L7916" s="28">
        <f t="shared" si="164"/>
        <v>0.2782</v>
      </c>
      <c r="M7916" s="28"/>
      <c r="O7916" s="77">
        <v>0.31793001294136047</v>
      </c>
      <c r="Q7916" s="135"/>
      <c r="R7916" s="27"/>
      <c r="BF7916" s="106"/>
    </row>
    <row r="7917" spans="1:58" x14ac:dyDescent="0.25">
      <c r="A7917" t="s">
        <v>17</v>
      </c>
      <c r="B7917" s="23">
        <v>2019</v>
      </c>
      <c r="C7917" s="23" t="s">
        <v>1</v>
      </c>
      <c r="D7917" s="23" t="s">
        <v>60</v>
      </c>
      <c r="E7917" s="23" t="s">
        <v>311</v>
      </c>
      <c r="F7917" s="23" t="s">
        <v>312</v>
      </c>
      <c r="G7917" s="23" t="s">
        <v>544</v>
      </c>
      <c r="H7917" s="32" t="s">
        <v>359</v>
      </c>
      <c r="I7917" s="32" t="s">
        <v>579</v>
      </c>
      <c r="J7917" s="135">
        <v>27</v>
      </c>
      <c r="K7917" s="28">
        <v>0.3211</v>
      </c>
      <c r="L7917" s="28">
        <f t="shared" si="164"/>
        <v>0.30485000000000001</v>
      </c>
      <c r="M7917" s="28"/>
      <c r="O7917" s="77">
        <v>0.29095000028610229</v>
      </c>
      <c r="Q7917" s="135"/>
      <c r="R7917" s="27"/>
      <c r="BF7917" s="106"/>
    </row>
    <row r="7918" spans="1:58" x14ac:dyDescent="0.25">
      <c r="A7918" t="s">
        <v>17</v>
      </c>
      <c r="B7918" s="23">
        <v>2019</v>
      </c>
      <c r="C7918" s="23" t="s">
        <v>2</v>
      </c>
      <c r="D7918" s="23" t="s">
        <v>61</v>
      </c>
      <c r="E7918" s="23" t="s">
        <v>311</v>
      </c>
      <c r="F7918" s="23" t="s">
        <v>312</v>
      </c>
      <c r="G7918" s="23" t="s">
        <v>544</v>
      </c>
      <c r="H7918" s="32" t="s">
        <v>359</v>
      </c>
      <c r="I7918" s="32" t="s">
        <v>579</v>
      </c>
      <c r="J7918" s="135">
        <v>25</v>
      </c>
      <c r="K7918" s="28">
        <v>0.36735000000000001</v>
      </c>
      <c r="L7918" s="28">
        <f t="shared" si="164"/>
        <v>0.30592999999999998</v>
      </c>
      <c r="M7918" s="28"/>
      <c r="O7918" s="77">
        <v>0.2629300057888031</v>
      </c>
      <c r="Q7918" s="135"/>
      <c r="R7918" s="27"/>
      <c r="BF7918" s="106"/>
    </row>
    <row r="7919" spans="1:58" x14ac:dyDescent="0.25">
      <c r="A7919" t="s">
        <v>17</v>
      </c>
      <c r="B7919" s="23">
        <v>2019</v>
      </c>
      <c r="C7919" s="23" t="s">
        <v>3</v>
      </c>
      <c r="D7919" s="23" t="s">
        <v>62</v>
      </c>
      <c r="E7919" s="23" t="s">
        <v>311</v>
      </c>
      <c r="F7919" s="23" t="s">
        <v>312</v>
      </c>
      <c r="G7919" s="23" t="s">
        <v>544</v>
      </c>
      <c r="H7919" s="32" t="s">
        <v>359</v>
      </c>
      <c r="I7919" s="32" t="s">
        <v>579</v>
      </c>
      <c r="J7919" s="135">
        <v>23</v>
      </c>
      <c r="K7919" s="28">
        <v>0.37363000000000002</v>
      </c>
      <c r="L7919" s="28">
        <f t="shared" si="164"/>
        <v>0.30336999999999997</v>
      </c>
      <c r="M7919" s="28"/>
      <c r="O7919" s="77">
        <v>0.230880007147789</v>
      </c>
      <c r="Q7919" s="135"/>
      <c r="R7919" s="27"/>
      <c r="BF7919" s="106"/>
    </row>
    <row r="7920" spans="1:58" x14ac:dyDescent="0.25">
      <c r="A7920" t="s">
        <v>17</v>
      </c>
      <c r="B7920" s="23">
        <v>2020</v>
      </c>
      <c r="C7920" s="23" t="s">
        <v>0</v>
      </c>
      <c r="D7920" s="23" t="s">
        <v>63</v>
      </c>
      <c r="E7920" s="23" t="s">
        <v>311</v>
      </c>
      <c r="F7920" s="23" t="s">
        <v>312</v>
      </c>
      <c r="G7920" s="23" t="s">
        <v>544</v>
      </c>
      <c r="H7920" s="32" t="s">
        <v>359</v>
      </c>
      <c r="I7920" s="32" t="s">
        <v>579</v>
      </c>
      <c r="J7920" s="135">
        <v>23</v>
      </c>
      <c r="K7920" s="28">
        <v>0.33695999999999998</v>
      </c>
      <c r="L7920" s="28">
        <f t="shared" si="164"/>
        <v>0.25328000000000001</v>
      </c>
      <c r="M7920" s="28"/>
      <c r="O7920" s="77">
        <v>0.1393100023269653</v>
      </c>
      <c r="Q7920" s="135"/>
      <c r="R7920" s="27"/>
      <c r="BF7920" s="106"/>
    </row>
    <row r="7921" spans="1:58" x14ac:dyDescent="0.25">
      <c r="A7921" t="s">
        <v>17</v>
      </c>
      <c r="B7921" s="23">
        <v>2020</v>
      </c>
      <c r="C7921" s="23" t="s">
        <v>1</v>
      </c>
      <c r="D7921" s="23" t="s">
        <v>64</v>
      </c>
      <c r="E7921" s="23" t="s">
        <v>311</v>
      </c>
      <c r="F7921" s="23" t="s">
        <v>312</v>
      </c>
      <c r="G7921" s="23" t="s">
        <v>544</v>
      </c>
      <c r="H7921" s="32" t="s">
        <v>359</v>
      </c>
      <c r="I7921" s="32" t="s">
        <v>579</v>
      </c>
      <c r="J7921" s="135">
        <v>20</v>
      </c>
      <c r="K7921" s="28">
        <v>0.29487000000000002</v>
      </c>
      <c r="L7921" s="28">
        <f t="shared" si="164"/>
        <v>0.20624999999999999</v>
      </c>
      <c r="M7921" s="28"/>
      <c r="O7921" s="77">
        <v>0.17129999399185181</v>
      </c>
      <c r="Q7921" s="135"/>
      <c r="R7921" s="27"/>
      <c r="BF7921" s="106"/>
    </row>
    <row r="7922" spans="1:58" x14ac:dyDescent="0.25">
      <c r="A7922" t="s">
        <v>17</v>
      </c>
      <c r="B7922" s="23">
        <v>2020</v>
      </c>
      <c r="C7922" s="23" t="s">
        <v>2</v>
      </c>
      <c r="D7922" s="23" t="s">
        <v>65</v>
      </c>
      <c r="E7922" s="23" t="s">
        <v>311</v>
      </c>
      <c r="F7922" s="23" t="s">
        <v>312</v>
      </c>
      <c r="G7922" s="23" t="s">
        <v>544</v>
      </c>
      <c r="H7922" s="32" t="s">
        <v>359</v>
      </c>
      <c r="I7922" s="32" t="s">
        <v>579</v>
      </c>
      <c r="J7922" s="135">
        <v>17</v>
      </c>
      <c r="K7922" s="28">
        <v>0.26471</v>
      </c>
      <c r="L7922" s="28">
        <f t="shared" si="164"/>
        <v>0.17316999999999999</v>
      </c>
      <c r="M7922" s="28"/>
      <c r="O7922" s="77">
        <v>0.2179500013589859</v>
      </c>
      <c r="Q7922" s="135"/>
      <c r="R7922" s="27"/>
      <c r="BF7922" s="106"/>
    </row>
    <row r="7923" spans="1:58" x14ac:dyDescent="0.25">
      <c r="A7923" t="s">
        <v>17</v>
      </c>
      <c r="B7923" s="23">
        <v>2020</v>
      </c>
      <c r="C7923" s="23" t="s">
        <v>3</v>
      </c>
      <c r="D7923" s="23" t="s">
        <v>66</v>
      </c>
      <c r="E7923" s="23" t="s">
        <v>311</v>
      </c>
      <c r="F7923" s="23" t="s">
        <v>312</v>
      </c>
      <c r="G7923" s="23" t="s">
        <v>544</v>
      </c>
      <c r="H7923" s="32" t="s">
        <v>359</v>
      </c>
      <c r="I7923" s="32" t="s">
        <v>579</v>
      </c>
      <c r="J7923" s="135">
        <v>15</v>
      </c>
      <c r="K7923" s="28">
        <v>0.21667</v>
      </c>
      <c r="L7923" s="28">
        <f t="shared" si="164"/>
        <v>0.15423999999999999</v>
      </c>
      <c r="M7923" s="28"/>
      <c r="O7923" s="77">
        <v>0.24258999526500699</v>
      </c>
      <c r="Q7923" s="135"/>
      <c r="R7923" s="27"/>
      <c r="BF7923" s="106"/>
    </row>
    <row r="7924" spans="1:58" x14ac:dyDescent="0.25">
      <c r="A7924" t="s">
        <v>17</v>
      </c>
      <c r="B7924" s="23">
        <v>2021</v>
      </c>
      <c r="C7924" s="23" t="s">
        <v>0</v>
      </c>
      <c r="D7924" s="23" t="s">
        <v>67</v>
      </c>
      <c r="E7924" s="23" t="s">
        <v>311</v>
      </c>
      <c r="F7924" s="23" t="s">
        <v>312</v>
      </c>
      <c r="G7924" s="23" t="s">
        <v>544</v>
      </c>
      <c r="H7924" s="32" t="s">
        <v>359</v>
      </c>
      <c r="I7924" s="32" t="s">
        <v>579</v>
      </c>
      <c r="J7924" s="135">
        <v>14</v>
      </c>
      <c r="K7924" s="28">
        <v>0.21818000000000001</v>
      </c>
      <c r="L7924" s="28">
        <f t="shared" si="164"/>
        <v>0.20057</v>
      </c>
      <c r="M7924" s="28"/>
      <c r="O7924" s="77">
        <v>0.2547299861907959</v>
      </c>
      <c r="Q7924" s="135"/>
      <c r="R7924" s="27"/>
      <c r="BF7924" s="106"/>
    </row>
    <row r="7925" spans="1:58" x14ac:dyDescent="0.25">
      <c r="A7925" t="s">
        <v>17</v>
      </c>
      <c r="B7925" s="23">
        <v>2021</v>
      </c>
      <c r="C7925" s="23" t="s">
        <v>1</v>
      </c>
      <c r="D7925" s="23" t="s">
        <v>68</v>
      </c>
      <c r="E7925" s="23" t="s">
        <v>311</v>
      </c>
      <c r="F7925" s="23" t="s">
        <v>312</v>
      </c>
      <c r="G7925" s="23" t="s">
        <v>544</v>
      </c>
      <c r="H7925" s="32" t="s">
        <v>359</v>
      </c>
      <c r="I7925" s="32" t="s">
        <v>579</v>
      </c>
      <c r="J7925" s="135">
        <v>17</v>
      </c>
      <c r="K7925" s="28">
        <v>0.2029</v>
      </c>
      <c r="L7925" s="28">
        <f t="shared" si="164"/>
        <v>0.22194</v>
      </c>
      <c r="M7925" s="28"/>
      <c r="O7925" s="77">
        <v>0.25255998969078058</v>
      </c>
      <c r="Q7925" s="135"/>
      <c r="R7925" s="27"/>
      <c r="BF7925" s="106"/>
    </row>
    <row r="7926" spans="1:58" x14ac:dyDescent="0.25">
      <c r="A7926" t="s">
        <v>17</v>
      </c>
      <c r="B7926" s="23">
        <v>2021</v>
      </c>
      <c r="C7926" s="23" t="s">
        <v>2</v>
      </c>
      <c r="D7926" s="23" t="s">
        <v>69</v>
      </c>
      <c r="E7926" s="23" t="s">
        <v>311</v>
      </c>
      <c r="F7926" s="23" t="s">
        <v>312</v>
      </c>
      <c r="G7926" s="23" t="s">
        <v>544</v>
      </c>
      <c r="H7926" s="32" t="s">
        <v>359</v>
      </c>
      <c r="I7926" s="32" t="s">
        <v>579</v>
      </c>
      <c r="J7926" s="135">
        <v>19</v>
      </c>
      <c r="K7926" s="28">
        <v>0.22078</v>
      </c>
      <c r="L7926" s="28">
        <f t="shared" si="164"/>
        <v>0.24815999999999999</v>
      </c>
      <c r="M7926" s="28"/>
      <c r="O7926" s="77">
        <v>0.26715001463890081</v>
      </c>
      <c r="Q7926" s="135"/>
      <c r="R7926" s="27"/>
      <c r="BF7926" s="106"/>
    </row>
    <row r="7927" spans="1:58" x14ac:dyDescent="0.25">
      <c r="A7927" t="s">
        <v>17</v>
      </c>
      <c r="B7927" s="23">
        <v>2021</v>
      </c>
      <c r="C7927" s="23" t="s">
        <v>3</v>
      </c>
      <c r="D7927" s="23" t="s">
        <v>70</v>
      </c>
      <c r="E7927" s="23" t="s">
        <v>311</v>
      </c>
      <c r="F7927" s="23" t="s">
        <v>312</v>
      </c>
      <c r="G7927" s="23" t="s">
        <v>544</v>
      </c>
      <c r="H7927" s="32" t="s">
        <v>359</v>
      </c>
      <c r="I7927" s="32" t="s">
        <v>579</v>
      </c>
      <c r="J7927" s="135">
        <v>21</v>
      </c>
      <c r="K7927" s="28">
        <v>0.21951000000000001</v>
      </c>
      <c r="L7927" s="28">
        <f t="shared" si="164"/>
        <v>0.28354000000000001</v>
      </c>
      <c r="M7927" s="28"/>
      <c r="O7927" s="77">
        <v>0.26399001479148859</v>
      </c>
      <c r="Q7927" s="135"/>
      <c r="R7927" s="27"/>
      <c r="BF7927" s="106"/>
    </row>
    <row r="7928" spans="1:58" x14ac:dyDescent="0.25">
      <c r="A7928" t="s">
        <v>17</v>
      </c>
      <c r="B7928" s="23">
        <v>2022</v>
      </c>
      <c r="C7928" s="23" t="s">
        <v>0</v>
      </c>
      <c r="D7928" s="23" t="s">
        <v>71</v>
      </c>
      <c r="E7928" s="23" t="s">
        <v>311</v>
      </c>
      <c r="F7928" s="23" t="s">
        <v>312</v>
      </c>
      <c r="G7928" s="23" t="s">
        <v>544</v>
      </c>
      <c r="H7928" s="32" t="s">
        <v>359</v>
      </c>
      <c r="I7928" s="32" t="s">
        <v>579</v>
      </c>
      <c r="J7928" s="135">
        <v>20</v>
      </c>
      <c r="K7928" s="28">
        <v>0.18518999999999999</v>
      </c>
      <c r="L7928" s="28">
        <f t="shared" si="164"/>
        <v>0.27850999999999998</v>
      </c>
      <c r="M7928" s="28"/>
      <c r="O7928" s="77">
        <v>0.26568999886512762</v>
      </c>
      <c r="Q7928" s="135"/>
      <c r="R7928" s="27"/>
      <c r="BF7928" s="106"/>
    </row>
    <row r="7929" spans="1:58" x14ac:dyDescent="0.25">
      <c r="A7929" t="s">
        <v>17</v>
      </c>
      <c r="B7929" s="23">
        <v>2022</v>
      </c>
      <c r="C7929" s="23" t="s">
        <v>1</v>
      </c>
      <c r="D7929" s="23" t="s">
        <v>72</v>
      </c>
      <c r="E7929" s="23" t="s">
        <v>311</v>
      </c>
      <c r="F7929" s="23" t="s">
        <v>312</v>
      </c>
      <c r="G7929" s="23" t="s">
        <v>544</v>
      </c>
      <c r="H7929" s="32" t="s">
        <v>359</v>
      </c>
      <c r="I7929" s="32" t="s">
        <v>579</v>
      </c>
      <c r="J7929" s="135">
        <v>19</v>
      </c>
      <c r="K7929" s="28">
        <v>0.2</v>
      </c>
      <c r="L7929" s="28">
        <f t="shared" si="164"/>
        <v>0.28814000000000001</v>
      </c>
      <c r="M7929" s="28"/>
      <c r="O7929" s="77">
        <v>0.27766001224517822</v>
      </c>
      <c r="Q7929" s="135"/>
      <c r="R7929" s="27"/>
      <c r="BF7929" s="106"/>
    </row>
    <row r="7930" spans="1:58" x14ac:dyDescent="0.25">
      <c r="A7930" t="s">
        <v>17</v>
      </c>
      <c r="B7930" s="23">
        <v>2022</v>
      </c>
      <c r="C7930" s="23" t="s">
        <v>2</v>
      </c>
      <c r="D7930" s="23" t="s">
        <v>73</v>
      </c>
      <c r="E7930" s="23" t="s">
        <v>311</v>
      </c>
      <c r="F7930" s="23" t="s">
        <v>312</v>
      </c>
      <c r="G7930" s="23" t="s">
        <v>544</v>
      </c>
      <c r="H7930" s="32" t="s">
        <v>359</v>
      </c>
      <c r="I7930" s="32" t="s">
        <v>579</v>
      </c>
      <c r="J7930" s="135">
        <v>17</v>
      </c>
      <c r="K7930" s="28">
        <v>0.22727</v>
      </c>
      <c r="L7930" s="28">
        <f t="shared" si="164"/>
        <v>0.30587999999999999</v>
      </c>
      <c r="M7930" s="28"/>
      <c r="O7930" s="77">
        <v>0.2497300058603287</v>
      </c>
      <c r="Q7930" s="135"/>
      <c r="R7930" s="27"/>
      <c r="BF7930" s="106"/>
    </row>
    <row r="7931" spans="1:58" x14ac:dyDescent="0.25">
      <c r="A7931" t="s">
        <v>17</v>
      </c>
      <c r="B7931" s="23">
        <v>2022</v>
      </c>
      <c r="C7931" s="23" t="s">
        <v>3</v>
      </c>
      <c r="D7931" s="23" t="s">
        <v>493</v>
      </c>
      <c r="E7931" s="23" t="s">
        <v>311</v>
      </c>
      <c r="F7931" s="23" t="s">
        <v>312</v>
      </c>
      <c r="G7931" s="23" t="s">
        <v>544</v>
      </c>
      <c r="H7931" s="32" t="s">
        <v>359</v>
      </c>
      <c r="I7931" s="32" t="s">
        <v>579</v>
      </c>
      <c r="J7931" s="135">
        <v>14</v>
      </c>
      <c r="K7931" s="28">
        <v>0.24560999999999999</v>
      </c>
      <c r="L7931" s="28">
        <f t="shared" si="164"/>
        <v>0.28814000000000001</v>
      </c>
      <c r="M7931" s="28"/>
      <c r="O7931" s="77">
        <v>0.25554001331329351</v>
      </c>
      <c r="Q7931" s="135"/>
      <c r="R7931" s="27"/>
      <c r="BF7931" s="106"/>
    </row>
    <row r="7932" spans="1:58" x14ac:dyDescent="0.25">
      <c r="A7932" t="s">
        <v>17</v>
      </c>
      <c r="B7932" s="23">
        <v>2023</v>
      </c>
      <c r="C7932" s="23" t="s">
        <v>0</v>
      </c>
      <c r="D7932" s="23" t="s">
        <v>537</v>
      </c>
      <c r="E7932" s="23" t="s">
        <v>311</v>
      </c>
      <c r="F7932" s="23" t="s">
        <v>312</v>
      </c>
      <c r="G7932" s="23" t="s">
        <v>544</v>
      </c>
      <c r="H7932" s="32" t="s">
        <v>359</v>
      </c>
      <c r="I7932" s="32" t="s">
        <v>579</v>
      </c>
      <c r="J7932" s="135">
        <v>13</v>
      </c>
      <c r="K7932" s="28">
        <v>0.31373000000000001</v>
      </c>
      <c r="L7932" s="28">
        <f t="shared" si="164"/>
        <v>0.29474</v>
      </c>
      <c r="M7932" s="28"/>
      <c r="O7932" s="77">
        <v>0.26218000054359442</v>
      </c>
      <c r="Q7932" s="135"/>
      <c r="R7932" s="27"/>
      <c r="BF7932" s="106"/>
    </row>
    <row r="7933" spans="1:58" x14ac:dyDescent="0.25">
      <c r="A7933" t="s">
        <v>17</v>
      </c>
      <c r="B7933" s="23">
        <v>2019</v>
      </c>
      <c r="C7933" s="23" t="s">
        <v>0</v>
      </c>
      <c r="D7933" s="23" t="s">
        <v>59</v>
      </c>
      <c r="E7933" s="23" t="s">
        <v>313</v>
      </c>
      <c r="F7933" s="23" t="s">
        <v>314</v>
      </c>
      <c r="G7933" s="23" t="s">
        <v>552</v>
      </c>
      <c r="H7933" s="32" t="s">
        <v>354</v>
      </c>
      <c r="I7933" s="32" t="s">
        <v>579</v>
      </c>
      <c r="J7933" s="135">
        <v>13</v>
      </c>
      <c r="K7933" s="28">
        <v>0.28845999999999999</v>
      </c>
      <c r="L7933" s="28">
        <f t="shared" si="164"/>
        <v>0.24245</v>
      </c>
      <c r="M7933" s="28"/>
      <c r="O7933" s="77">
        <v>0.31793001294136047</v>
      </c>
      <c r="Q7933" s="135"/>
      <c r="R7933" s="27"/>
      <c r="BF7933" s="106"/>
    </row>
    <row r="7934" spans="1:58" x14ac:dyDescent="0.25">
      <c r="A7934" t="s">
        <v>17</v>
      </c>
      <c r="B7934" s="23">
        <v>2019</v>
      </c>
      <c r="C7934" s="23" t="s">
        <v>1</v>
      </c>
      <c r="D7934" s="23" t="s">
        <v>60</v>
      </c>
      <c r="E7934" s="23" t="s">
        <v>313</v>
      </c>
      <c r="F7934" s="23" t="s">
        <v>314</v>
      </c>
      <c r="G7934" s="23" t="s">
        <v>552</v>
      </c>
      <c r="H7934" s="32" t="s">
        <v>354</v>
      </c>
      <c r="I7934" s="32" t="s">
        <v>579</v>
      </c>
      <c r="J7934" s="135">
        <v>14</v>
      </c>
      <c r="K7934" s="28">
        <v>0.30908999999999998</v>
      </c>
      <c r="L7934" s="28">
        <f t="shared" si="164"/>
        <v>0.23713999999999999</v>
      </c>
      <c r="M7934" s="28"/>
      <c r="O7934" s="77">
        <v>0.29095000028610229</v>
      </c>
      <c r="Q7934" s="135"/>
      <c r="R7934" s="27"/>
      <c r="BF7934" s="106"/>
    </row>
    <row r="7935" spans="1:58" x14ac:dyDescent="0.25">
      <c r="A7935" t="s">
        <v>17</v>
      </c>
      <c r="B7935" s="23">
        <v>2019</v>
      </c>
      <c r="C7935" s="23" t="s">
        <v>2</v>
      </c>
      <c r="D7935" s="23" t="s">
        <v>61</v>
      </c>
      <c r="E7935" s="23" t="s">
        <v>313</v>
      </c>
      <c r="F7935" s="23" t="s">
        <v>314</v>
      </c>
      <c r="G7935" s="23" t="s">
        <v>552</v>
      </c>
      <c r="H7935" s="32" t="s">
        <v>354</v>
      </c>
      <c r="I7935" s="32" t="s">
        <v>579</v>
      </c>
      <c r="J7935" s="135">
        <v>12</v>
      </c>
      <c r="K7935" s="28">
        <v>0.27083000000000002</v>
      </c>
      <c r="L7935" s="28">
        <f t="shared" si="164"/>
        <v>0.24392</v>
      </c>
      <c r="M7935" s="28"/>
      <c r="O7935" s="77">
        <v>0.2629300057888031</v>
      </c>
      <c r="Q7935" s="135"/>
      <c r="R7935" s="27"/>
      <c r="BF7935" s="106"/>
    </row>
    <row r="7936" spans="1:58" x14ac:dyDescent="0.25">
      <c r="A7936" t="s">
        <v>17</v>
      </c>
      <c r="B7936" s="23">
        <v>2019</v>
      </c>
      <c r="C7936" s="23" t="s">
        <v>3</v>
      </c>
      <c r="D7936" s="23" t="s">
        <v>62</v>
      </c>
      <c r="E7936" s="23" t="s">
        <v>313</v>
      </c>
      <c r="F7936" s="23" t="s">
        <v>314</v>
      </c>
      <c r="G7936" s="23" t="s">
        <v>552</v>
      </c>
      <c r="H7936" s="32" t="s">
        <v>354</v>
      </c>
      <c r="I7936" s="32" t="s">
        <v>579</v>
      </c>
      <c r="J7936" s="135">
        <v>13</v>
      </c>
      <c r="K7936" s="28">
        <v>0.28845999999999999</v>
      </c>
      <c r="L7936" s="28">
        <f t="shared" si="164"/>
        <v>0.23752999999999999</v>
      </c>
      <c r="M7936" s="28"/>
      <c r="O7936" s="77">
        <v>0.230880007147789</v>
      </c>
      <c r="Q7936" s="135"/>
      <c r="R7936" s="27"/>
      <c r="BF7936" s="106"/>
    </row>
    <row r="7937" spans="1:58" x14ac:dyDescent="0.25">
      <c r="A7937" t="s">
        <v>17</v>
      </c>
      <c r="B7937" s="23">
        <v>2020</v>
      </c>
      <c r="C7937" s="23" t="s">
        <v>0</v>
      </c>
      <c r="D7937" s="23" t="s">
        <v>63</v>
      </c>
      <c r="E7937" s="23" t="s">
        <v>313</v>
      </c>
      <c r="F7937" s="23" t="s">
        <v>314</v>
      </c>
      <c r="G7937" s="23" t="s">
        <v>552</v>
      </c>
      <c r="H7937" s="32" t="s">
        <v>354</v>
      </c>
      <c r="I7937" s="32" t="s">
        <v>579</v>
      </c>
      <c r="J7937" s="135">
        <v>12</v>
      </c>
      <c r="K7937" s="28">
        <v>0.24490000000000001</v>
      </c>
      <c r="L7937" s="28">
        <f t="shared" si="164"/>
        <v>0.19389999999999999</v>
      </c>
      <c r="M7937" s="28"/>
      <c r="O7937" s="77">
        <v>0.1393100023269653</v>
      </c>
      <c r="Q7937" s="135"/>
      <c r="R7937" s="27"/>
      <c r="BF7937" s="106"/>
    </row>
    <row r="7938" spans="1:58" x14ac:dyDescent="0.25">
      <c r="A7938" t="s">
        <v>17</v>
      </c>
      <c r="B7938" s="23">
        <v>2020</v>
      </c>
      <c r="C7938" s="23" t="s">
        <v>1</v>
      </c>
      <c r="D7938" s="23" t="s">
        <v>64</v>
      </c>
      <c r="E7938" s="23" t="s">
        <v>313</v>
      </c>
      <c r="F7938" s="23" t="s">
        <v>314</v>
      </c>
      <c r="G7938" s="23" t="s">
        <v>552</v>
      </c>
      <c r="H7938" s="32" t="s">
        <v>354</v>
      </c>
      <c r="I7938" s="32" t="s">
        <v>579</v>
      </c>
      <c r="J7938" s="135">
        <v>10</v>
      </c>
      <c r="K7938" s="28">
        <v>0.21951000000000001</v>
      </c>
      <c r="L7938" s="28">
        <f t="shared" ref="L7938:L7966" si="165">SUMIFS(K:K, E:E, G7938, D:D, D7938, I:I, I7938)</f>
        <v>0.16827</v>
      </c>
      <c r="M7938" s="28"/>
      <c r="O7938" s="77">
        <v>0.17129999399185181</v>
      </c>
      <c r="Q7938" s="135"/>
      <c r="R7938" s="27"/>
      <c r="BF7938" s="106"/>
    </row>
    <row r="7939" spans="1:58" x14ac:dyDescent="0.25">
      <c r="A7939" t="s">
        <v>17</v>
      </c>
      <c r="B7939" s="23">
        <v>2020</v>
      </c>
      <c r="C7939" s="23" t="s">
        <v>2</v>
      </c>
      <c r="D7939" s="23" t="s">
        <v>65</v>
      </c>
      <c r="E7939" s="23" t="s">
        <v>313</v>
      </c>
      <c r="F7939" s="23" t="s">
        <v>314</v>
      </c>
      <c r="G7939" s="23" t="s">
        <v>552</v>
      </c>
      <c r="H7939" s="32" t="s">
        <v>354</v>
      </c>
      <c r="I7939" s="32" t="s">
        <v>579</v>
      </c>
      <c r="J7939" s="135">
        <v>11</v>
      </c>
      <c r="K7939" s="28">
        <v>0.27272999999999997</v>
      </c>
      <c r="L7939" s="28">
        <f t="shared" si="165"/>
        <v>0.16169</v>
      </c>
      <c r="M7939" s="28"/>
      <c r="O7939" s="77">
        <v>0.2179500013589859</v>
      </c>
      <c r="Q7939" s="135"/>
      <c r="R7939" s="27"/>
      <c r="BF7939" s="106"/>
    </row>
    <row r="7940" spans="1:58" x14ac:dyDescent="0.25">
      <c r="A7940" t="s">
        <v>17</v>
      </c>
      <c r="B7940" s="23">
        <v>2020</v>
      </c>
      <c r="C7940" s="23" t="s">
        <v>3</v>
      </c>
      <c r="D7940" s="23" t="s">
        <v>66</v>
      </c>
      <c r="E7940" s="23" t="s">
        <v>313</v>
      </c>
      <c r="F7940" s="23" t="s">
        <v>314</v>
      </c>
      <c r="G7940" s="23" t="s">
        <v>552</v>
      </c>
      <c r="H7940" s="32" t="s">
        <v>354</v>
      </c>
      <c r="I7940" s="32" t="s">
        <v>579</v>
      </c>
      <c r="J7940" s="135">
        <v>12</v>
      </c>
      <c r="K7940" s="28">
        <v>0.19148999999999999</v>
      </c>
      <c r="L7940" s="28">
        <f t="shared" si="165"/>
        <v>0.16411999999999999</v>
      </c>
      <c r="M7940" s="28"/>
      <c r="O7940" s="77">
        <v>0.24258999526500699</v>
      </c>
      <c r="Q7940" s="135"/>
      <c r="R7940" s="27"/>
      <c r="BF7940" s="106"/>
    </row>
    <row r="7941" spans="1:58" x14ac:dyDescent="0.25">
      <c r="A7941" t="s">
        <v>17</v>
      </c>
      <c r="B7941" s="23">
        <v>2021</v>
      </c>
      <c r="C7941" s="23" t="s">
        <v>0</v>
      </c>
      <c r="D7941" s="23" t="s">
        <v>67</v>
      </c>
      <c r="E7941" s="23" t="s">
        <v>313</v>
      </c>
      <c r="F7941" s="23" t="s">
        <v>314</v>
      </c>
      <c r="G7941" s="23" t="s">
        <v>552</v>
      </c>
      <c r="H7941" s="32" t="s">
        <v>354</v>
      </c>
      <c r="I7941" s="32" t="s">
        <v>579</v>
      </c>
      <c r="J7941" s="135">
        <v>14</v>
      </c>
      <c r="K7941" s="28">
        <v>0.22222</v>
      </c>
      <c r="L7941" s="28">
        <f t="shared" si="165"/>
        <v>0.19239000000000001</v>
      </c>
      <c r="M7941" s="28"/>
      <c r="O7941" s="77">
        <v>0.2547299861907959</v>
      </c>
      <c r="Q7941" s="135"/>
      <c r="R7941" s="27"/>
      <c r="BF7941" s="106"/>
    </row>
    <row r="7942" spans="1:58" x14ac:dyDescent="0.25">
      <c r="A7942" t="s">
        <v>17</v>
      </c>
      <c r="B7942" s="23">
        <v>2021</v>
      </c>
      <c r="C7942" s="23" t="s">
        <v>1</v>
      </c>
      <c r="D7942" s="23" t="s">
        <v>68</v>
      </c>
      <c r="E7942" s="23" t="s">
        <v>313</v>
      </c>
      <c r="F7942" s="23" t="s">
        <v>314</v>
      </c>
      <c r="G7942" s="23" t="s">
        <v>552</v>
      </c>
      <c r="H7942" s="32" t="s">
        <v>354</v>
      </c>
      <c r="I7942" s="32" t="s">
        <v>579</v>
      </c>
      <c r="J7942" s="135">
        <v>16</v>
      </c>
      <c r="K7942" s="28">
        <v>0.29687000000000002</v>
      </c>
      <c r="L7942" s="28">
        <f t="shared" si="165"/>
        <v>0.19439000000000001</v>
      </c>
      <c r="M7942" s="28"/>
      <c r="O7942" s="77">
        <v>0.25255998969078058</v>
      </c>
      <c r="Q7942" s="135"/>
      <c r="R7942" s="27"/>
      <c r="BF7942" s="106"/>
    </row>
    <row r="7943" spans="1:58" x14ac:dyDescent="0.25">
      <c r="A7943" t="s">
        <v>17</v>
      </c>
      <c r="B7943" s="23">
        <v>2021</v>
      </c>
      <c r="C7943" s="23" t="s">
        <v>2</v>
      </c>
      <c r="D7943" s="23" t="s">
        <v>69</v>
      </c>
      <c r="E7943" s="23" t="s">
        <v>313</v>
      </c>
      <c r="F7943" s="23" t="s">
        <v>314</v>
      </c>
      <c r="G7943" s="23" t="s">
        <v>552</v>
      </c>
      <c r="H7943" s="32" t="s">
        <v>354</v>
      </c>
      <c r="I7943" s="32" t="s">
        <v>579</v>
      </c>
      <c r="J7943" s="135">
        <v>16</v>
      </c>
      <c r="K7943" s="28">
        <v>0.27692</v>
      </c>
      <c r="L7943" s="28">
        <f t="shared" si="165"/>
        <v>0.20494000000000001</v>
      </c>
      <c r="M7943" s="28"/>
      <c r="O7943" s="77">
        <v>0.26715001463890081</v>
      </c>
      <c r="Q7943" s="135"/>
      <c r="R7943" s="27"/>
      <c r="BF7943" s="106"/>
    </row>
    <row r="7944" spans="1:58" x14ac:dyDescent="0.25">
      <c r="A7944" t="s">
        <v>17</v>
      </c>
      <c r="B7944" s="23">
        <v>2021</v>
      </c>
      <c r="C7944" s="23" t="s">
        <v>3</v>
      </c>
      <c r="D7944" s="23" t="s">
        <v>70</v>
      </c>
      <c r="E7944" s="23" t="s">
        <v>313</v>
      </c>
      <c r="F7944" s="23" t="s">
        <v>314</v>
      </c>
      <c r="G7944" s="23" t="s">
        <v>552</v>
      </c>
      <c r="H7944" s="32" t="s">
        <v>354</v>
      </c>
      <c r="I7944" s="32" t="s">
        <v>579</v>
      </c>
      <c r="J7944" s="135">
        <v>14</v>
      </c>
      <c r="K7944" s="28">
        <v>0.35714000000000001</v>
      </c>
      <c r="L7944" s="28">
        <f t="shared" si="165"/>
        <v>0.21820999999999999</v>
      </c>
      <c r="M7944" s="28"/>
      <c r="O7944" s="77">
        <v>0.26399001479148859</v>
      </c>
      <c r="Q7944" s="135"/>
      <c r="R7944" s="27"/>
      <c r="BF7944" s="106"/>
    </row>
    <row r="7945" spans="1:58" x14ac:dyDescent="0.25">
      <c r="A7945" t="s">
        <v>17</v>
      </c>
      <c r="B7945" s="23">
        <v>2022</v>
      </c>
      <c r="C7945" s="23" t="s">
        <v>0</v>
      </c>
      <c r="D7945" s="23" t="s">
        <v>71</v>
      </c>
      <c r="E7945" s="23" t="s">
        <v>313</v>
      </c>
      <c r="F7945" s="23" t="s">
        <v>314</v>
      </c>
      <c r="G7945" s="23" t="s">
        <v>552</v>
      </c>
      <c r="H7945" s="32" t="s">
        <v>354</v>
      </c>
      <c r="I7945" s="32" t="s">
        <v>579</v>
      </c>
      <c r="J7945" s="135">
        <v>13</v>
      </c>
      <c r="K7945" s="28">
        <v>0.33961999999999998</v>
      </c>
      <c r="L7945" s="28">
        <f t="shared" si="165"/>
        <v>0.22433</v>
      </c>
      <c r="M7945" s="28"/>
      <c r="O7945" s="77">
        <v>0.26568999886512762</v>
      </c>
      <c r="Q7945" s="135"/>
      <c r="R7945" s="27"/>
      <c r="BF7945" s="106"/>
    </row>
    <row r="7946" spans="1:58" x14ac:dyDescent="0.25">
      <c r="A7946" t="s">
        <v>17</v>
      </c>
      <c r="B7946" s="23">
        <v>2022</v>
      </c>
      <c r="C7946" s="23" t="s">
        <v>1</v>
      </c>
      <c r="D7946" s="23" t="s">
        <v>72</v>
      </c>
      <c r="E7946" s="23" t="s">
        <v>313</v>
      </c>
      <c r="F7946" s="23" t="s">
        <v>314</v>
      </c>
      <c r="G7946" s="23" t="s">
        <v>552</v>
      </c>
      <c r="H7946" s="32" t="s">
        <v>354</v>
      </c>
      <c r="I7946" s="32" t="s">
        <v>579</v>
      </c>
      <c r="J7946" s="135">
        <v>11</v>
      </c>
      <c r="K7946" s="28">
        <v>0.25580999999999998</v>
      </c>
      <c r="L7946" s="28">
        <f t="shared" si="165"/>
        <v>0.23318</v>
      </c>
      <c r="M7946" s="28"/>
      <c r="O7946" s="77">
        <v>0.27766001224517822</v>
      </c>
      <c r="Q7946" s="135"/>
      <c r="R7946" s="27"/>
    </row>
    <row r="7947" spans="1:58" x14ac:dyDescent="0.25">
      <c r="A7947" t="s">
        <v>17</v>
      </c>
      <c r="B7947" s="23">
        <v>2022</v>
      </c>
      <c r="C7947" s="23" t="s">
        <v>2</v>
      </c>
      <c r="D7947" s="23" t="s">
        <v>73</v>
      </c>
      <c r="E7947" s="23" t="s">
        <v>313</v>
      </c>
      <c r="F7947" s="23" t="s">
        <v>314</v>
      </c>
      <c r="G7947" s="23" t="s">
        <v>552</v>
      </c>
      <c r="H7947" s="32" t="s">
        <v>354</v>
      </c>
      <c r="I7947" s="32" t="s">
        <v>579</v>
      </c>
      <c r="J7947" s="135">
        <v>14</v>
      </c>
      <c r="K7947" s="28">
        <v>0.21818000000000001</v>
      </c>
      <c r="L7947" s="28">
        <f t="shared" si="165"/>
        <v>0.22212999999999999</v>
      </c>
      <c r="M7947" s="28"/>
      <c r="O7947" s="77">
        <v>0.2497300058603287</v>
      </c>
      <c r="Q7947" s="135"/>
      <c r="R7947" s="27"/>
    </row>
    <row r="7948" spans="1:58" x14ac:dyDescent="0.25">
      <c r="A7948" t="s">
        <v>17</v>
      </c>
      <c r="B7948" s="23">
        <v>2022</v>
      </c>
      <c r="C7948" s="23" t="s">
        <v>3</v>
      </c>
      <c r="D7948" s="23" t="s">
        <v>493</v>
      </c>
      <c r="E7948" s="23" t="s">
        <v>313</v>
      </c>
      <c r="F7948" s="23" t="s">
        <v>314</v>
      </c>
      <c r="G7948" s="23" t="s">
        <v>552</v>
      </c>
      <c r="H7948" s="32" t="s">
        <v>354</v>
      </c>
      <c r="I7948" s="32" t="s">
        <v>579</v>
      </c>
      <c r="J7948" s="135">
        <v>16</v>
      </c>
      <c r="K7948" s="28">
        <v>0.15873000000000001</v>
      </c>
      <c r="L7948" s="28">
        <f t="shared" si="165"/>
        <v>0.22055</v>
      </c>
      <c r="M7948" s="28"/>
      <c r="O7948" s="77">
        <v>0.25554001331329351</v>
      </c>
      <c r="Q7948" s="135"/>
      <c r="R7948" s="27"/>
    </row>
    <row r="7949" spans="1:58" x14ac:dyDescent="0.25">
      <c r="A7949" t="s">
        <v>17</v>
      </c>
      <c r="B7949" s="23">
        <v>2023</v>
      </c>
      <c r="C7949" s="23" t="s">
        <v>0</v>
      </c>
      <c r="D7949" s="23" t="s">
        <v>537</v>
      </c>
      <c r="E7949" s="23" t="s">
        <v>313</v>
      </c>
      <c r="F7949" s="23" t="s">
        <v>314</v>
      </c>
      <c r="G7949" s="23" t="s">
        <v>552</v>
      </c>
      <c r="H7949" s="32" t="s">
        <v>354</v>
      </c>
      <c r="I7949" s="32" t="s">
        <v>579</v>
      </c>
      <c r="J7949" s="135">
        <v>16</v>
      </c>
      <c r="K7949" s="28">
        <v>0.14516000000000001</v>
      </c>
      <c r="L7949" s="28">
        <f t="shared" si="165"/>
        <v>0.21928</v>
      </c>
      <c r="M7949" s="28"/>
      <c r="O7949" s="77">
        <v>0.26218000054359442</v>
      </c>
      <c r="Q7949" s="135"/>
      <c r="R7949" s="27"/>
    </row>
    <row r="7950" spans="1:58" x14ac:dyDescent="0.25">
      <c r="A7950" t="s">
        <v>17</v>
      </c>
      <c r="B7950" s="23">
        <v>2019</v>
      </c>
      <c r="C7950" s="23" t="s">
        <v>0</v>
      </c>
      <c r="D7950" s="23" t="s">
        <v>59</v>
      </c>
      <c r="E7950" s="23" t="s">
        <v>315</v>
      </c>
      <c r="F7950" s="23" t="s">
        <v>316</v>
      </c>
      <c r="G7950" s="23" t="s">
        <v>556</v>
      </c>
      <c r="H7950" s="32" t="s">
        <v>555</v>
      </c>
      <c r="I7950" s="32" t="s">
        <v>579</v>
      </c>
      <c r="J7950" s="135">
        <v>42</v>
      </c>
      <c r="K7950" s="28">
        <v>0.26627000000000001</v>
      </c>
      <c r="L7950" s="28">
        <f t="shared" si="165"/>
        <v>0.34682000000000002</v>
      </c>
      <c r="M7950" s="28"/>
      <c r="O7950" s="77">
        <v>0.31793001294136047</v>
      </c>
      <c r="Q7950" s="135"/>
      <c r="R7950" s="27"/>
    </row>
    <row r="7951" spans="1:58" x14ac:dyDescent="0.25">
      <c r="A7951" t="s">
        <v>17</v>
      </c>
      <c r="B7951" s="23">
        <v>2019</v>
      </c>
      <c r="C7951" s="23" t="s">
        <v>1</v>
      </c>
      <c r="D7951" s="23" t="s">
        <v>60</v>
      </c>
      <c r="E7951" s="23" t="s">
        <v>315</v>
      </c>
      <c r="F7951" s="23" t="s">
        <v>316</v>
      </c>
      <c r="G7951" s="23" t="s">
        <v>556</v>
      </c>
      <c r="H7951" s="32" t="s">
        <v>555</v>
      </c>
      <c r="I7951" s="32" t="s">
        <v>579</v>
      </c>
      <c r="J7951" s="135">
        <v>39</v>
      </c>
      <c r="K7951" s="28">
        <v>0.25161</v>
      </c>
      <c r="L7951" s="28">
        <f t="shared" si="165"/>
        <v>0.33757999999999999</v>
      </c>
      <c r="M7951" s="28"/>
      <c r="O7951" s="77">
        <v>0.29095000028610229</v>
      </c>
      <c r="Q7951" s="135"/>
      <c r="R7951" s="27"/>
    </row>
    <row r="7952" spans="1:58" x14ac:dyDescent="0.25">
      <c r="A7952" t="s">
        <v>17</v>
      </c>
      <c r="B7952" s="23">
        <v>2019</v>
      </c>
      <c r="C7952" s="23" t="s">
        <v>2</v>
      </c>
      <c r="D7952" s="23" t="s">
        <v>61</v>
      </c>
      <c r="E7952" s="23" t="s">
        <v>315</v>
      </c>
      <c r="F7952" s="23" t="s">
        <v>316</v>
      </c>
      <c r="G7952" s="23" t="s">
        <v>556</v>
      </c>
      <c r="H7952" s="32" t="s">
        <v>555</v>
      </c>
      <c r="I7952" s="32" t="s">
        <v>579</v>
      </c>
      <c r="J7952" s="135">
        <v>39</v>
      </c>
      <c r="K7952" s="28">
        <v>0.24204000000000001</v>
      </c>
      <c r="L7952" s="28">
        <f t="shared" si="165"/>
        <v>0.33121</v>
      </c>
      <c r="M7952" s="28"/>
      <c r="O7952" s="77">
        <v>0.2629300057888031</v>
      </c>
      <c r="Q7952" s="135"/>
      <c r="R7952" s="27"/>
    </row>
    <row r="7953" spans="1:18" x14ac:dyDescent="0.25">
      <c r="A7953" t="s">
        <v>17</v>
      </c>
      <c r="B7953" s="23">
        <v>2019</v>
      </c>
      <c r="C7953" s="23" t="s">
        <v>3</v>
      </c>
      <c r="D7953" s="23" t="s">
        <v>62</v>
      </c>
      <c r="E7953" s="23" t="s">
        <v>315</v>
      </c>
      <c r="F7953" s="23" t="s">
        <v>316</v>
      </c>
      <c r="G7953" s="23" t="s">
        <v>556</v>
      </c>
      <c r="H7953" s="32" t="s">
        <v>555</v>
      </c>
      <c r="I7953" s="32" t="s">
        <v>579</v>
      </c>
      <c r="J7953" s="135">
        <v>35</v>
      </c>
      <c r="K7953" s="28">
        <v>0.18570999999999999</v>
      </c>
      <c r="L7953" s="28">
        <f t="shared" si="165"/>
        <v>0.31058000000000002</v>
      </c>
      <c r="M7953" s="28"/>
      <c r="O7953" s="77">
        <v>0.230880007147789</v>
      </c>
      <c r="Q7953" s="135"/>
      <c r="R7953" s="27"/>
    </row>
    <row r="7954" spans="1:18" x14ac:dyDescent="0.25">
      <c r="A7954" t="s">
        <v>17</v>
      </c>
      <c r="B7954" s="23">
        <v>2020</v>
      </c>
      <c r="C7954" s="23" t="s">
        <v>0</v>
      </c>
      <c r="D7954" s="23" t="s">
        <v>63</v>
      </c>
      <c r="E7954" s="23" t="s">
        <v>315</v>
      </c>
      <c r="F7954" s="23" t="s">
        <v>316</v>
      </c>
      <c r="G7954" s="23" t="s">
        <v>556</v>
      </c>
      <c r="H7954" s="32" t="s">
        <v>555</v>
      </c>
      <c r="I7954" s="32" t="s">
        <v>579</v>
      </c>
      <c r="J7954" s="135">
        <v>37</v>
      </c>
      <c r="K7954" s="28">
        <v>0.17807999999999999</v>
      </c>
      <c r="L7954" s="28">
        <f t="shared" si="165"/>
        <v>0.27622000000000002</v>
      </c>
      <c r="M7954" s="28"/>
      <c r="O7954" s="77">
        <v>0.1393100023269653</v>
      </c>
      <c r="Q7954" s="135"/>
      <c r="R7954" s="27"/>
    </row>
    <row r="7955" spans="1:18" x14ac:dyDescent="0.25">
      <c r="A7955" t="s">
        <v>17</v>
      </c>
      <c r="B7955" s="23">
        <v>2020</v>
      </c>
      <c r="C7955" s="23" t="s">
        <v>1</v>
      </c>
      <c r="D7955" s="23" t="s">
        <v>64</v>
      </c>
      <c r="E7955" s="23" t="s">
        <v>315</v>
      </c>
      <c r="F7955" s="23" t="s">
        <v>316</v>
      </c>
      <c r="G7955" s="23" t="s">
        <v>556</v>
      </c>
      <c r="H7955" s="32" t="s">
        <v>555</v>
      </c>
      <c r="I7955" s="32" t="s">
        <v>579</v>
      </c>
      <c r="J7955" s="135">
        <v>34</v>
      </c>
      <c r="K7955" s="28">
        <v>0.18978</v>
      </c>
      <c r="L7955" s="28">
        <f t="shared" si="165"/>
        <v>0.27444000000000002</v>
      </c>
      <c r="M7955" s="28"/>
      <c r="O7955" s="77">
        <v>0.17129999399185181</v>
      </c>
      <c r="Q7955" s="135"/>
      <c r="R7955" s="27"/>
    </row>
    <row r="7956" spans="1:18" x14ac:dyDescent="0.25">
      <c r="A7956" t="s">
        <v>17</v>
      </c>
      <c r="B7956" s="23">
        <v>2020</v>
      </c>
      <c r="C7956" s="23" t="s">
        <v>2</v>
      </c>
      <c r="D7956" s="23" t="s">
        <v>65</v>
      </c>
      <c r="E7956" s="23" t="s">
        <v>315</v>
      </c>
      <c r="F7956" s="23" t="s">
        <v>316</v>
      </c>
      <c r="G7956" s="23" t="s">
        <v>556</v>
      </c>
      <c r="H7956" s="32" t="s">
        <v>555</v>
      </c>
      <c r="I7956" s="32" t="s">
        <v>579</v>
      </c>
      <c r="J7956" s="135">
        <v>32</v>
      </c>
      <c r="K7956" s="28">
        <v>0.14843999999999999</v>
      </c>
      <c r="L7956" s="28">
        <f t="shared" si="165"/>
        <v>0.23457</v>
      </c>
      <c r="M7956" s="28"/>
      <c r="O7956" s="77">
        <v>0.2179500013589859</v>
      </c>
      <c r="Q7956" s="135"/>
      <c r="R7956" s="27"/>
    </row>
    <row r="7957" spans="1:18" x14ac:dyDescent="0.25">
      <c r="A7957" t="s">
        <v>17</v>
      </c>
      <c r="B7957" s="23">
        <v>2020</v>
      </c>
      <c r="C7957" s="23" t="s">
        <v>3</v>
      </c>
      <c r="D7957" s="23" t="s">
        <v>66</v>
      </c>
      <c r="E7957" s="23" t="s">
        <v>315</v>
      </c>
      <c r="F7957" s="23" t="s">
        <v>316</v>
      </c>
      <c r="G7957" s="23" t="s">
        <v>556</v>
      </c>
      <c r="H7957" s="32" t="s">
        <v>555</v>
      </c>
      <c r="I7957" s="32" t="s">
        <v>579</v>
      </c>
      <c r="J7957" s="135">
        <v>32</v>
      </c>
      <c r="K7957" s="28">
        <v>0.14960999999999999</v>
      </c>
      <c r="L7957" s="28">
        <f t="shared" si="165"/>
        <v>0.23769999999999999</v>
      </c>
      <c r="M7957" s="28"/>
      <c r="O7957" s="77">
        <v>0.24258999526500699</v>
      </c>
      <c r="Q7957" s="135"/>
      <c r="R7957" s="27"/>
    </row>
    <row r="7958" spans="1:18" x14ac:dyDescent="0.25">
      <c r="A7958" t="s">
        <v>17</v>
      </c>
      <c r="B7958" s="23">
        <v>2021</v>
      </c>
      <c r="C7958" s="23" t="s">
        <v>0</v>
      </c>
      <c r="D7958" s="23" t="s">
        <v>67</v>
      </c>
      <c r="E7958" s="23" t="s">
        <v>315</v>
      </c>
      <c r="F7958" s="23" t="s">
        <v>316</v>
      </c>
      <c r="G7958" s="23" t="s">
        <v>556</v>
      </c>
      <c r="H7958" s="32" t="s">
        <v>555</v>
      </c>
      <c r="I7958" s="32" t="s">
        <v>579</v>
      </c>
      <c r="J7958" s="135">
        <v>32</v>
      </c>
      <c r="K7958" s="28">
        <v>0.12698000000000001</v>
      </c>
      <c r="L7958" s="28">
        <f t="shared" si="165"/>
        <v>0.22650000000000001</v>
      </c>
      <c r="M7958" s="28"/>
      <c r="O7958" s="77">
        <v>0.2547299861907959</v>
      </c>
      <c r="Q7958" s="135"/>
      <c r="R7958" s="27"/>
    </row>
    <row r="7959" spans="1:18" x14ac:dyDescent="0.25">
      <c r="A7959" t="s">
        <v>17</v>
      </c>
      <c r="B7959" s="23">
        <v>2021</v>
      </c>
      <c r="C7959" s="23" t="s">
        <v>1</v>
      </c>
      <c r="D7959" s="23" t="s">
        <v>68</v>
      </c>
      <c r="E7959" s="23" t="s">
        <v>315</v>
      </c>
      <c r="F7959" s="23" t="s">
        <v>316</v>
      </c>
      <c r="G7959" s="23" t="s">
        <v>556</v>
      </c>
      <c r="H7959" s="32" t="s">
        <v>555</v>
      </c>
      <c r="I7959" s="32" t="s">
        <v>579</v>
      </c>
      <c r="J7959" s="135">
        <v>36</v>
      </c>
      <c r="K7959" s="28">
        <v>0.12414</v>
      </c>
      <c r="L7959" s="28">
        <f t="shared" si="165"/>
        <v>0.23322000000000001</v>
      </c>
      <c r="M7959" s="28"/>
      <c r="O7959" s="77">
        <v>0.25255998969078058</v>
      </c>
      <c r="Q7959" s="135"/>
      <c r="R7959" s="27"/>
    </row>
    <row r="7960" spans="1:18" x14ac:dyDescent="0.25">
      <c r="A7960" t="s">
        <v>17</v>
      </c>
      <c r="B7960" s="23">
        <v>2021</v>
      </c>
      <c r="C7960" s="23" t="s">
        <v>2</v>
      </c>
      <c r="D7960" s="23" t="s">
        <v>69</v>
      </c>
      <c r="E7960" s="23" t="s">
        <v>315</v>
      </c>
      <c r="F7960" s="23" t="s">
        <v>316</v>
      </c>
      <c r="G7960" s="23" t="s">
        <v>556</v>
      </c>
      <c r="H7960" s="32" t="s">
        <v>555</v>
      </c>
      <c r="I7960" s="32" t="s">
        <v>579</v>
      </c>
      <c r="J7960" s="135">
        <v>38</v>
      </c>
      <c r="K7960" s="28">
        <v>0.18421000000000001</v>
      </c>
      <c r="L7960" s="28">
        <f t="shared" si="165"/>
        <v>0.27795999999999998</v>
      </c>
      <c r="M7960" s="28"/>
      <c r="O7960" s="77">
        <v>0.26715001463890081</v>
      </c>
      <c r="Q7960" s="135"/>
      <c r="R7960" s="27"/>
    </row>
    <row r="7961" spans="1:18" x14ac:dyDescent="0.25">
      <c r="A7961" t="s">
        <v>17</v>
      </c>
      <c r="B7961" s="23">
        <v>2021</v>
      </c>
      <c r="C7961" s="23" t="s">
        <v>3</v>
      </c>
      <c r="D7961" s="23" t="s">
        <v>70</v>
      </c>
      <c r="E7961" s="23" t="s">
        <v>315</v>
      </c>
      <c r="F7961" s="23" t="s">
        <v>316</v>
      </c>
      <c r="G7961" s="23" t="s">
        <v>556</v>
      </c>
      <c r="H7961" s="32" t="s">
        <v>555</v>
      </c>
      <c r="I7961" s="32" t="s">
        <v>579</v>
      </c>
      <c r="J7961" s="135">
        <v>40</v>
      </c>
      <c r="K7961" s="28">
        <v>0.1875</v>
      </c>
      <c r="L7961" s="28">
        <f t="shared" si="165"/>
        <v>0.26523999999999998</v>
      </c>
      <c r="M7961" s="28"/>
      <c r="O7961" s="77">
        <v>0.26399001479148859</v>
      </c>
      <c r="Q7961" s="135"/>
      <c r="R7961" s="27"/>
    </row>
    <row r="7962" spans="1:18" x14ac:dyDescent="0.25">
      <c r="A7962" t="s">
        <v>17</v>
      </c>
      <c r="B7962" s="23">
        <v>2022</v>
      </c>
      <c r="C7962" s="23" t="s">
        <v>0</v>
      </c>
      <c r="D7962" s="23" t="s">
        <v>71</v>
      </c>
      <c r="E7962" s="23" t="s">
        <v>315</v>
      </c>
      <c r="F7962" s="23" t="s">
        <v>316</v>
      </c>
      <c r="G7962" s="23" t="s">
        <v>556</v>
      </c>
      <c r="H7962" s="32" t="s">
        <v>555</v>
      </c>
      <c r="I7962" s="32" t="s">
        <v>579</v>
      </c>
      <c r="J7962" s="135">
        <v>42</v>
      </c>
      <c r="K7962" s="28">
        <v>0.23810000000000001</v>
      </c>
      <c r="L7962" s="28">
        <f t="shared" si="165"/>
        <v>0.30986000000000002</v>
      </c>
      <c r="M7962" s="28"/>
      <c r="O7962" s="77">
        <v>0.26568999886512762</v>
      </c>
      <c r="Q7962" s="135"/>
      <c r="R7962" s="27"/>
    </row>
    <row r="7963" spans="1:18" x14ac:dyDescent="0.25">
      <c r="A7963" t="s">
        <v>17</v>
      </c>
      <c r="B7963" s="23">
        <v>2022</v>
      </c>
      <c r="C7963" s="23" t="s">
        <v>1</v>
      </c>
      <c r="D7963" s="23" t="s">
        <v>72</v>
      </c>
      <c r="E7963" s="23" t="s">
        <v>315</v>
      </c>
      <c r="F7963" s="23" t="s">
        <v>316</v>
      </c>
      <c r="G7963" s="23" t="s">
        <v>556</v>
      </c>
      <c r="H7963" s="32" t="s">
        <v>555</v>
      </c>
      <c r="I7963" s="32" t="s">
        <v>579</v>
      </c>
      <c r="J7963" s="135">
        <v>40</v>
      </c>
      <c r="K7963" s="28">
        <v>0.26415</v>
      </c>
      <c r="L7963" s="28">
        <f t="shared" si="165"/>
        <v>0.31231999999999999</v>
      </c>
      <c r="M7963" s="28"/>
      <c r="O7963" s="77">
        <v>0.27766001224517822</v>
      </c>
      <c r="Q7963" s="135"/>
      <c r="R7963" s="27"/>
    </row>
    <row r="7964" spans="1:18" x14ac:dyDescent="0.25">
      <c r="A7964" t="s">
        <v>17</v>
      </c>
      <c r="B7964" s="23">
        <v>2022</v>
      </c>
      <c r="C7964" s="23" t="s">
        <v>2</v>
      </c>
      <c r="D7964" s="23" t="s">
        <v>73</v>
      </c>
      <c r="E7964" s="23" t="s">
        <v>315</v>
      </c>
      <c r="F7964" s="23" t="s">
        <v>316</v>
      </c>
      <c r="G7964" s="23" t="s">
        <v>556</v>
      </c>
      <c r="H7964" s="32" t="s">
        <v>555</v>
      </c>
      <c r="I7964" s="32" t="s">
        <v>579</v>
      </c>
      <c r="J7964" s="135">
        <v>42</v>
      </c>
      <c r="K7964" s="28">
        <v>0.24260000000000001</v>
      </c>
      <c r="L7964" s="28">
        <f t="shared" si="165"/>
        <v>0.28817999999999999</v>
      </c>
      <c r="M7964" s="28"/>
      <c r="O7964" s="77">
        <v>0.2497300058603287</v>
      </c>
      <c r="Q7964" s="135"/>
      <c r="R7964" s="27"/>
    </row>
    <row r="7965" spans="1:18" x14ac:dyDescent="0.25">
      <c r="A7965" t="s">
        <v>17</v>
      </c>
      <c r="B7965" s="23">
        <v>2022</v>
      </c>
      <c r="C7965" s="23" t="s">
        <v>3</v>
      </c>
      <c r="D7965" s="23" t="s">
        <v>493</v>
      </c>
      <c r="E7965" s="23" t="s">
        <v>315</v>
      </c>
      <c r="F7965" s="23" t="s">
        <v>316</v>
      </c>
      <c r="G7965" s="23" t="s">
        <v>556</v>
      </c>
      <c r="H7965" s="32" t="s">
        <v>555</v>
      </c>
      <c r="I7965" s="32" t="s">
        <v>579</v>
      </c>
      <c r="J7965" s="135">
        <v>42</v>
      </c>
      <c r="K7965" s="28">
        <v>0.25301000000000001</v>
      </c>
      <c r="L7965" s="28">
        <f t="shared" si="165"/>
        <v>0.3125</v>
      </c>
      <c r="M7965" s="28"/>
      <c r="O7965" s="77">
        <v>0.25554001331329351</v>
      </c>
      <c r="Q7965" s="135"/>
      <c r="R7965" s="27"/>
    </row>
    <row r="7966" spans="1:18" x14ac:dyDescent="0.25">
      <c r="A7966" t="s">
        <v>17</v>
      </c>
      <c r="B7966" s="23">
        <v>2023</v>
      </c>
      <c r="C7966" s="23" t="s">
        <v>0</v>
      </c>
      <c r="D7966" s="23" t="s">
        <v>537</v>
      </c>
      <c r="E7966" s="23" t="s">
        <v>315</v>
      </c>
      <c r="F7966" s="23" t="s">
        <v>316</v>
      </c>
      <c r="G7966" s="23" t="s">
        <v>556</v>
      </c>
      <c r="H7966" s="32" t="s">
        <v>555</v>
      </c>
      <c r="I7966" s="32" t="s">
        <v>579</v>
      </c>
      <c r="J7966" s="135">
        <v>42</v>
      </c>
      <c r="K7966" s="28">
        <v>0.24404999999999999</v>
      </c>
      <c r="L7966" s="28">
        <f t="shared" si="165"/>
        <v>0.28700999999999999</v>
      </c>
      <c r="M7966" s="28"/>
      <c r="O7966" s="77">
        <v>0.26218000054359442</v>
      </c>
      <c r="Q7966" s="135"/>
      <c r="R7966" s="27"/>
    </row>
  </sheetData>
  <autoFilter ref="A1:L7966" xr:uid="{00000000-0001-0000-0000-000000000000}"/>
  <conditionalFormatting sqref="Y102:Y214">
    <cfRule type="cellIs" dxfId="2" priority="3" operator="equal">
      <formula>FALSE</formula>
    </cfRule>
  </conditionalFormatting>
  <conditionalFormatting sqref="AG101:AG236">
    <cfRule type="cellIs" dxfId="1" priority="1" operator="equal">
      <formula>FALSE</formula>
    </cfRule>
  </conditionalFormatting>
  <conditionalFormatting sqref="BB100:BB216">
    <cfRule type="cellIs" dxfId="0" priority="2" operator="equal">
      <formula>FALSE</formula>
    </cfRule>
  </conditionalFormatting>
  <pageMargins left="0.7" right="0.7" top="0.75" bottom="0.75" header="0.3" footer="0.3"/>
  <pageSetup paperSize="9" orientation="portrait"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10E408-2ECE-469C-BD0A-37D6A991BCFC}">
  <ds:schemaRefs>
    <ds:schemaRef ds:uri="http://www.w3.org/XML/1998/namespace"/>
    <ds:schemaRef ds:uri="a24f563d-2490-4315-9dc2-ca196c7cc003"/>
    <ds:schemaRef ds:uri="http://schemas.microsoft.com/office/2006/metadata/properties"/>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6DE6C51F-592B-40AE-9B87-641288D7DF81}">
  <ds:schemaRefs>
    <ds:schemaRef ds:uri="http://schemas.microsoft.com/sharepoint/v3/contenttype/forms"/>
  </ds:schemaRefs>
</ds:datastoreItem>
</file>

<file path=customXml/itemProps3.xml><?xml version="1.0" encoding="utf-8"?>
<ds:datastoreItem xmlns:ds="http://schemas.openxmlformats.org/officeDocument/2006/customXml" ds:itemID="{4AE7B569-2F54-4CCB-AEC6-181CEB867E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Cover_sheet</vt:lpstr>
      <vt:lpstr>Introduction</vt:lpstr>
      <vt:lpstr>Explanations</vt:lpstr>
      <vt:lpstr>Acknowledgments</vt:lpstr>
      <vt:lpstr>Refinements</vt:lpstr>
      <vt:lpstr>DataCompleteness</vt:lpstr>
      <vt:lpstr>View_DataCompleteness</vt:lpstr>
      <vt:lpstr>DataPatientCharacteristics</vt:lpstr>
      <vt:lpstr>DataIndicators</vt:lpstr>
      <vt:lpstr>View_Indicators</vt:lpstr>
      <vt:lpstr>Patient_Characteristics</vt:lpstr>
      <vt:lpstr>DataIndicators!end_date_graph</vt:lpstr>
      <vt:lpstr>end_date_graph</vt:lpstr>
      <vt:lpstr>DataIndicators!end_date_HES</vt:lpstr>
      <vt:lpstr>end_date_HES</vt:lpstr>
      <vt:lpstr>DataIndicators!end_date_pt_char</vt:lpstr>
      <vt:lpstr>end_date_pt_char</vt:lpstr>
      <vt:lpstr>Acknowledgments!Print_Area</vt:lpstr>
      <vt:lpstr>Explanations!Print_Area</vt:lpstr>
      <vt:lpstr>Patient_Characteristics!Print_Area</vt:lpstr>
      <vt:lpstr>Refinements!Print_Area</vt:lpstr>
      <vt:lpstr>DataIndicators!start_date_graph</vt:lpstr>
      <vt:lpstr>start_date_graph</vt:lpstr>
      <vt:lpstr>DataIndicators!start_date_HES</vt:lpstr>
      <vt:lpstr>start_date_HES</vt:lpstr>
      <vt:lpstr>DataIndicators!start_date_pt_char</vt:lpstr>
      <vt:lpstr>start_date_pt_char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Jibby Medina</cp:lastModifiedBy>
  <cp:lastPrinted>2024-03-18T18:28:53Z</cp:lastPrinted>
  <dcterms:created xsi:type="dcterms:W3CDTF">2023-11-15T11:58:33Z</dcterms:created>
  <dcterms:modified xsi:type="dcterms:W3CDTF">2024-10-09T16:50:06Z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